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KUMEN\WAJAR DIKDAS\WAJAR DIKDAS 2019-2020\VERVAL-SP-2019\OPEN-DATA-SP\OPEN-DATA-DINKOMINFO-2020\"/>
    </mc:Choice>
  </mc:AlternateContent>
  <xr:revisionPtr revIDLastSave="0" documentId="8_{7BE9FC9A-FFCF-4B5E-A65B-A1AD9D685BD2}" xr6:coauthVersionLast="45" xr6:coauthVersionMax="45" xr10:uidLastSave="{00000000-0000-0000-0000-000000000000}"/>
  <bookViews>
    <workbookView xWindow="-120" yWindow="-120" windowWidth="20730" windowHeight="11310" firstSheet="17" activeTab="18" xr2:uid="{00000000-000D-0000-FFFF-FFFF00000000}"/>
  </bookViews>
  <sheets>
    <sheet name="V" sheetId="33" r:id="rId1"/>
    <sheet name="DAFTAR ISI" sheetId="45" r:id="rId2"/>
    <sheet name="A._GTK-Status-Sekolah" sheetId="28" r:id="rId3"/>
    <sheet name="1._REKAP_PNS_DIKNAS" sheetId="11" r:id="rId4"/>
    <sheet name="2._REKAP_SERTIFIKASI" sheetId="32" r:id="rId5"/>
    <sheet name="3._REKAP_GURU_S1" sheetId="31" r:id="rId6"/>
    <sheet name="1.3_Rekap_GTK_Perkecamatan" sheetId="27" r:id="rId7"/>
    <sheet name="1.4_Guru_PNS_NON_PNS_Per_Kec." sheetId="46" r:id="rId8"/>
    <sheet name="3.1._REKAP_SERTIFIKASI_2019" sheetId="72" r:id="rId9"/>
    <sheet name="3.3. SD_SMP_Guru_Sertifikasi" sheetId="63" r:id="rId10"/>
    <sheet name="3.1. SD_Guru_Sertifikasi" sheetId="61" r:id="rId11"/>
    <sheet name="3.1. SMP_Guru_Sertifikasi" sheetId="62" r:id="rId12"/>
    <sheet name="3.1. Guru_Sertifikasi" sheetId="56" r:id="rId13"/>
    <sheet name="GTK_SD-SMP-Perkecamatan" sheetId="65" r:id="rId14"/>
    <sheet name="GTK_Perkecamatan" sheetId="17" r:id="rId15"/>
    <sheet name="PUS-GR-2019" sheetId="64" r:id="rId16"/>
    <sheet name="GTK-SD-SMP-SMA-SMK-SLB" sheetId="57" r:id="rId17"/>
    <sheet name="2.2. Guru_Kualifikasi-S1" sheetId="55" r:id="rId18"/>
    <sheet name="1.4_Guru_Gender" sheetId="78" r:id="rId19"/>
    <sheet name="ALL-DIKBUD-KEMANAG" sheetId="14" r:id="rId20"/>
    <sheet name="ALL-GTK-SD-SMP-SMA-SMK-SLB" sheetId="76" r:id="rId21"/>
    <sheet name="ALL-GTK-MI-MTS-MA" sheetId="71" r:id="rId22"/>
    <sheet name="Guru SertifikaSi" sheetId="69" r:id="rId23"/>
    <sheet name="Serti-2019" sheetId="77" r:id="rId24"/>
  </sheets>
  <externalReferences>
    <externalReference r:id="rId25"/>
  </externalReferences>
  <definedNames>
    <definedName name="_xlnm._FilterDatabase" localSheetId="19" hidden="1">'ALL-DIKBUD-KEMANAG'!$B$12:$CF$1025</definedName>
    <definedName name="_xlnm._FilterDatabase" localSheetId="21" hidden="1">'ALL-GTK-MI-MTS-MA'!$B$11:$BH$361</definedName>
    <definedName name="_xlnm._FilterDatabase" localSheetId="20" hidden="1">'ALL-GTK-SD-SMP-SMA-SMK-SLB'!$C$13:$CG$713</definedName>
    <definedName name="GTK_BLM_SARJANA_Laki_laki" localSheetId="21">'ALL-GTK-MI-MTS-MA'!$BD$13:$BD$361</definedName>
    <definedName name="GTK_BLM_SARJANA_Laki_laki">'ALL-DIKBUD-KEMANAG'!$BD$13:$BD$1029</definedName>
    <definedName name="GTK_BLM_SARJANA_Perempuan" localSheetId="21">'ALL-GTK-MI-MTS-MA'!$BE$13:$BE$361</definedName>
    <definedName name="GTK_BLM_SARJANA_Perempuan">'ALL-DIKBUD-KEMANAG'!$BE$13:$BE$1029</definedName>
    <definedName name="GTK_GTY_Laki" localSheetId="21">'ALL-GTK-MI-MTS-MA'!$S$13:$S$361</definedName>
    <definedName name="GTK_GTY_Laki">'ALL-DIKBUD-KEMANAG'!$S$13:$S$1029</definedName>
    <definedName name="GTK_GTY_perempuan" localSheetId="21">'ALL-GTK-MI-MTS-MA'!$T$13:$T$361</definedName>
    <definedName name="GTK_GTY_perempuan">'ALL-DIKBUD-KEMANAG'!$T$13:$T$1029</definedName>
    <definedName name="GTK_K2_Laki">'ALL-DIKBUD-KEMANAG'!$W$13:$W$1029</definedName>
    <definedName name="GTK_K2_Perempuan">'ALL-DIKBUD-KEMANAG'!$X$13:$X$1029</definedName>
    <definedName name="GTK_NON_PNS_Laki_laki" localSheetId="21">'ALL-GTK-MI-MTS-MA'!$Y$13:$Y$361</definedName>
    <definedName name="GTK_NON_PNS_Laki_laki">'ALL-DIKBUD-KEMANAG'!$Y$13:$Y$1029</definedName>
    <definedName name="GTK_NON_PNS_Perempuan" localSheetId="21">'ALL-GTK-MI-MTS-MA'!$Z$13:$Z$361</definedName>
    <definedName name="GTK_NON_PNS_Perempuan">'ALL-DIKBUD-KEMANAG'!$Z$13:$Z$1029</definedName>
    <definedName name="GTK_PNS_Laki_laki" localSheetId="21">'ALL-GTK-MI-MTS-MA'!$P$13:$P$361</definedName>
    <definedName name="GTK_PNS_Laki_laki">'ALL-DIKBUD-KEMANAG'!$P$13:$P$1029</definedName>
    <definedName name="GTK_PNS_Perempuan" localSheetId="21">'ALL-GTK-MI-MTS-MA'!$Q$13:$Q$361</definedName>
    <definedName name="GTK_PNS_Perempuan">'ALL-DIKBUD-KEMANAG'!$Q$13:$Q$1029</definedName>
    <definedName name="GTK_SARJANA_Laki_laki" localSheetId="21">'ALL-GTK-MI-MTS-MA'!$BG$13:$BG$361</definedName>
    <definedName name="GTK_SARJANA_Laki_laki">'ALL-DIKBUD-KEMANAG'!$BG$13:$BG$1029</definedName>
    <definedName name="GTK_SARJANA_Perempuan" localSheetId="21">'ALL-GTK-MI-MTS-MA'!$BH$13:$BH$361</definedName>
    <definedName name="GTK_SARJANA_Perempuan">'ALL-DIKBUD-KEMANAG'!$BH$13:$BH$1029</definedName>
    <definedName name="GTK_Sertifikasi_Laki" localSheetId="21">'ALL-GTK-MI-MTS-MA'!$AH$13:$AH$361</definedName>
    <definedName name="GTK_Sertifikasi_Laki">'ALL-DIKBUD-KEMANAG'!$AH$13:$AH$1029</definedName>
    <definedName name="GTK_Sertifikasi_Perempuan" localSheetId="21">'ALL-GTK-MI-MTS-MA'!$AI$13:$AI$361</definedName>
    <definedName name="GTK_Sertifikasi_Perempuan">'ALL-DIKBUD-KEMANAG'!$AI$13:$AI$1029</definedName>
    <definedName name="Jabatan_Kadin">'[1]Tabel-4.1 Profil-SD'!$M$12</definedName>
    <definedName name="JENJANG_PENDIDIKAN" localSheetId="21">'ALL-GTK-MI-MTS-MA'!$C$13:$C$361</definedName>
    <definedName name="JENJANG_PENDIDIKAN">'ALL-DIKBUD-KEMANAG'!$C$13:$C$1029</definedName>
    <definedName name="Jumlah_Guru_Laki_laki">'ALL-DIKBUD-KEMANAG'!$AB$13:$AB$1029</definedName>
    <definedName name="Jumlah_Guru_Perempuan">'ALL-DIKBUD-KEMANAG'!$AC$13:$AC$1029</definedName>
    <definedName name="KABUPATEN">'[1]Tabel-4.1 Profil-SD'!$M$8</definedName>
    <definedName name="KECAMATAN" localSheetId="21">'ALL-GTK-MI-MTS-MA'!$D$13:$D$361</definedName>
    <definedName name="KECAMATAN">'ALL-DIKBUD-KEMANAG'!$D$13:$D$1029</definedName>
    <definedName name="Kepala_Dinas">'[1]Tabel-4.1 Profil-SD'!$M$11</definedName>
    <definedName name="NIP_Kadin">'[1]Tabel-4.1 Profil-SD'!$M$13</definedName>
    <definedName name="_xlnm.Print_Area" localSheetId="3">'1._REKAP_PNS_DIKNAS'!$A$1:$X$88</definedName>
    <definedName name="_xlnm.Print_Area" localSheetId="6">'1.3_Rekap_GTK_Perkecamatan'!$A$1:$AH$96</definedName>
    <definedName name="_xlnm.Print_Area" localSheetId="10">'3.1. SD_Guru_Sertifikasi'!$A$1:$W$94</definedName>
    <definedName name="_xlnm.Print_Area" localSheetId="11">'3.1. SMP_Guru_Sertifikasi'!$A$1:$W$94</definedName>
    <definedName name="_xlnm.Print_Area" localSheetId="8">'3.1._REKAP_SERTIFIKASI_2019'!$A$1:$W$36</definedName>
    <definedName name="_xlnm.Print_Area" localSheetId="9">'3.3. SD_SMP_Guru_Sertifikasi'!$A$1:$W$94</definedName>
    <definedName name="_xlnm.Print_Area" localSheetId="19">'ALL-DIKBUD-KEMANAG'!$B$1:$CH$1041</definedName>
    <definedName name="_xlnm.Print_Area" localSheetId="21">'ALL-GTK-MI-MTS-MA'!$B$1:$CH$365</definedName>
    <definedName name="_xlnm.Print_Area" localSheetId="20">'ALL-GTK-SD-SMP-SMA-SMK-SLB'!$C$1:$CI$717</definedName>
    <definedName name="_xlnm.Print_Area" localSheetId="14">GTK_Perkecamatan!$A$1:$BY$109</definedName>
    <definedName name="_xlnm.Print_Area" localSheetId="13">'GTK_SD-SMP-Perkecamatan'!$A$2:$BJ$110</definedName>
    <definedName name="_xlnm.Print_Area" localSheetId="0">V!$C$2:$Y$67</definedName>
    <definedName name="_xlnm.Print_Titles" localSheetId="0">V!$8:$9</definedName>
    <definedName name="STATUS_SEKOLAH" localSheetId="21">'ALL-GTK-MI-MTS-MA'!$G$13:$G$361</definedName>
    <definedName name="STATUS_SEKOLAH">'ALL-DIKBUD-KEMANAG'!$G$13:$G$1029</definedName>
    <definedName name="Tahun_Ajaran_Sebelumnya">'[1]Tabel-4.1 Profil-SD'!$M$3</definedName>
    <definedName name="Tahun_Pelajaran" localSheetId="20">'[1]Tabel-4.1 Profil-SD'!$C$4</definedName>
    <definedName name="TAHUN_PELAJARAN">'DAFTAR ISI'!$C$4</definedName>
    <definedName name="Tanggal_cetak">'[1]Tabel-4.1 Profil-SD'!$M$4</definedName>
    <definedName name="Tenaga_Kependidikan_NON_PNS_Laki_laki" localSheetId="21">'ALL-GTK-MI-MTS-MA'!$BU$13:$BU$361</definedName>
    <definedName name="Tenaga_Kependidikan_NON_PNS_Laki_laki">'ALL-DIKBUD-KEMANAG'!$BU$13:$BU$1029</definedName>
    <definedName name="Tenaga_Kependidikan_NON_PNS_Perempuan" localSheetId="21">'ALL-GTK-MI-MTS-MA'!$BV$13:$BV$361</definedName>
    <definedName name="Tenaga_Kependidikan_NON_PNS_Perempuan">'ALL-DIKBUD-KEMANAG'!$BV$13:$BV$1029</definedName>
    <definedName name="Tenaga_Kependidikan_PNS_Laki_laki" localSheetId="21">'ALL-GTK-MI-MTS-MA'!$BM$13:$BM$361</definedName>
    <definedName name="Tenaga_Kependidikan_PNS_Laki_laki">'ALL-DIKBUD-KEMANAG'!$BM$13:$BM$1029</definedName>
    <definedName name="Tenaga_Kependidikan_PNS_Perempuan" localSheetId="21">'ALL-GTK-MI-MTS-MA'!$BN$13:$BN$361</definedName>
    <definedName name="Tenaga_Kependidikan_PNS_Perempuan">'ALL-DIKBUD-KEMANAG'!$BN$13:$BN$1029</definedName>
    <definedName name="UNIT_KERJA">'[1]Tabel-4.1 Profil-SD'!$M$9</definedName>
  </definedNames>
  <calcPr calcId="191029"/>
</workbook>
</file>

<file path=xl/calcChain.xml><?xml version="1.0" encoding="utf-8"?>
<calcChain xmlns="http://schemas.openxmlformats.org/spreadsheetml/2006/main">
  <c r="B52" i="78" l="1"/>
  <c r="B27" i="78"/>
  <c r="E60" i="78"/>
  <c r="F60" i="78"/>
  <c r="E61" i="78"/>
  <c r="F61" i="78"/>
  <c r="E62" i="78"/>
  <c r="F62" i="78"/>
  <c r="E63" i="78"/>
  <c r="F63" i="78"/>
  <c r="D63" i="78" s="1"/>
  <c r="E64" i="78"/>
  <c r="F64" i="78"/>
  <c r="E65" i="78"/>
  <c r="F65" i="78"/>
  <c r="E66" i="78"/>
  <c r="F66" i="78"/>
  <c r="E67" i="78"/>
  <c r="F67" i="78"/>
  <c r="E68" i="78"/>
  <c r="F68" i="78"/>
  <c r="E69" i="78"/>
  <c r="F69" i="78"/>
  <c r="E70" i="78"/>
  <c r="F70" i="78"/>
  <c r="E71" i="78"/>
  <c r="F71" i="78"/>
  <c r="E72" i="78"/>
  <c r="F72" i="78"/>
  <c r="F59" i="78"/>
  <c r="E59" i="78"/>
  <c r="F35" i="78"/>
  <c r="F36" i="78"/>
  <c r="F37" i="78"/>
  <c r="F38" i="78"/>
  <c r="F13" i="78" s="1"/>
  <c r="F39" i="78"/>
  <c r="F40" i="78"/>
  <c r="F41" i="78"/>
  <c r="F42" i="78"/>
  <c r="F43" i="78"/>
  <c r="F44" i="78"/>
  <c r="F45" i="78"/>
  <c r="F46" i="78"/>
  <c r="F47" i="78"/>
  <c r="F34" i="78"/>
  <c r="E35" i="78"/>
  <c r="E10" i="78" s="1"/>
  <c r="E36" i="78"/>
  <c r="E37" i="78"/>
  <c r="E12" i="78" s="1"/>
  <c r="E38" i="78"/>
  <c r="E39" i="78"/>
  <c r="D39" i="78" s="1"/>
  <c r="G39" i="78" s="1"/>
  <c r="E40" i="78"/>
  <c r="D40" i="78" s="1"/>
  <c r="E41" i="78"/>
  <c r="D41" i="78" s="1"/>
  <c r="E42" i="78"/>
  <c r="E43" i="78"/>
  <c r="D43" i="78" s="1"/>
  <c r="G43" i="78" s="1"/>
  <c r="E44" i="78"/>
  <c r="E19" i="78" s="1"/>
  <c r="E45" i="78"/>
  <c r="E20" i="78" s="1"/>
  <c r="E46" i="78"/>
  <c r="E47" i="78"/>
  <c r="E22" i="78" s="1"/>
  <c r="E34" i="78"/>
  <c r="E11" i="78"/>
  <c r="B1" i="78"/>
  <c r="D70" i="78"/>
  <c r="G70" i="78" s="1"/>
  <c r="D68" i="78"/>
  <c r="D66" i="78"/>
  <c r="G66" i="78" s="1"/>
  <c r="D65" i="78"/>
  <c r="D64" i="78"/>
  <c r="D62" i="78"/>
  <c r="G62" i="78" s="1"/>
  <c r="D61" i="78"/>
  <c r="D60" i="78"/>
  <c r="E56" i="78"/>
  <c r="D37" i="78"/>
  <c r="E31" i="78"/>
  <c r="B28" i="78"/>
  <c r="F18" i="78"/>
  <c r="F15" i="78"/>
  <c r="E15" i="78"/>
  <c r="F14" i="78"/>
  <c r="F11" i="78"/>
  <c r="F10" i="78"/>
  <c r="E6" i="78"/>
  <c r="B2" i="78"/>
  <c r="B53" i="78" s="1"/>
  <c r="E16" i="78" l="1"/>
  <c r="D72" i="78"/>
  <c r="D45" i="78"/>
  <c r="H45" i="78" s="1"/>
  <c r="D71" i="78"/>
  <c r="H71" i="78" s="1"/>
  <c r="E14" i="78"/>
  <c r="D44" i="78"/>
  <c r="E18" i="78"/>
  <c r="D18" i="78" s="1"/>
  <c r="G18" i="78" s="1"/>
  <c r="D47" i="78"/>
  <c r="G47" i="78" s="1"/>
  <c r="D69" i="78"/>
  <c r="D67" i="78"/>
  <c r="F19" i="78"/>
  <c r="D19" i="78"/>
  <c r="H19" i="78" s="1"/>
  <c r="F21" i="78"/>
  <c r="F17" i="78"/>
  <c r="F73" i="78"/>
  <c r="D11" i="78"/>
  <c r="G11" i="78" s="1"/>
  <c r="D15" i="78"/>
  <c r="F58" i="78"/>
  <c r="D59" i="78"/>
  <c r="H15" i="78"/>
  <c r="F22" i="78"/>
  <c r="D46" i="78"/>
  <c r="D42" i="78"/>
  <c r="G42" i="78" s="1"/>
  <c r="D38" i="78"/>
  <c r="H38" i="78" s="1"/>
  <c r="F48" i="78"/>
  <c r="D34" i="78"/>
  <c r="G34" i="78" s="1"/>
  <c r="D36" i="78"/>
  <c r="G36" i="78" s="1"/>
  <c r="D35" i="78"/>
  <c r="G35" i="78" s="1"/>
  <c r="G45" i="78"/>
  <c r="H59" i="78"/>
  <c r="H61" i="78"/>
  <c r="G61" i="78"/>
  <c r="H68" i="78"/>
  <c r="G68" i="78"/>
  <c r="D10" i="78"/>
  <c r="G10" i="78" s="1"/>
  <c r="H44" i="78"/>
  <c r="G44" i="78"/>
  <c r="H46" i="78"/>
  <c r="G46" i="78"/>
  <c r="H63" i="78"/>
  <c r="G63" i="78"/>
  <c r="H65" i="78"/>
  <c r="G65" i="78"/>
  <c r="H72" i="78"/>
  <c r="G72" i="78"/>
  <c r="H37" i="78"/>
  <c r="G37" i="78"/>
  <c r="H60" i="78"/>
  <c r="G60" i="78"/>
  <c r="H67" i="78"/>
  <c r="G67" i="78"/>
  <c r="H69" i="78"/>
  <c r="G69" i="78"/>
  <c r="G40" i="78"/>
  <c r="H40" i="78"/>
  <c r="H34" i="78"/>
  <c r="D14" i="78"/>
  <c r="H14" i="78" s="1"/>
  <c r="H36" i="78"/>
  <c r="H41" i="78"/>
  <c r="G41" i="78"/>
  <c r="H64" i="78"/>
  <c r="G64" i="78"/>
  <c r="H66" i="78"/>
  <c r="H70" i="78"/>
  <c r="E73" i="78"/>
  <c r="F33" i="78"/>
  <c r="H43" i="78"/>
  <c r="H62" i="78"/>
  <c r="E58" i="78"/>
  <c r="H39" i="78"/>
  <c r="E9" i="78"/>
  <c r="F12" i="78"/>
  <c r="E13" i="78"/>
  <c r="G15" i="78"/>
  <c r="F16" i="78"/>
  <c r="E17" i="78"/>
  <c r="F20" i="78"/>
  <c r="E21" i="78"/>
  <c r="D22" i="78"/>
  <c r="G22" i="78" s="1"/>
  <c r="E48" i="78"/>
  <c r="F9" i="78"/>
  <c r="E33" i="78"/>
  <c r="G71" i="78" l="1"/>
  <c r="H42" i="78"/>
  <c r="D73" i="78"/>
  <c r="F74" i="78" s="1"/>
  <c r="H35" i="78"/>
  <c r="G38" i="78"/>
  <c r="G19" i="78"/>
  <c r="H47" i="78"/>
  <c r="H11" i="78"/>
  <c r="D58" i="78"/>
  <c r="H58" i="78" s="1"/>
  <c r="G59" i="78"/>
  <c r="E74" i="78"/>
  <c r="H22" i="78"/>
  <c r="D48" i="78"/>
  <c r="F49" i="78" s="1"/>
  <c r="G14" i="78"/>
  <c r="D33" i="78"/>
  <c r="H33" i="78" s="1"/>
  <c r="F8" i="78"/>
  <c r="F23" i="78"/>
  <c r="D12" i="78"/>
  <c r="G12" i="78" s="1"/>
  <c r="D16" i="78"/>
  <c r="G16" i="78" s="1"/>
  <c r="D17" i="78"/>
  <c r="H17" i="78" s="1"/>
  <c r="D20" i="78"/>
  <c r="G20" i="78" s="1"/>
  <c r="D9" i="78"/>
  <c r="G9" i="78" s="1"/>
  <c r="E8" i="78"/>
  <c r="E23" i="78"/>
  <c r="D49" i="78"/>
  <c r="H10" i="78"/>
  <c r="H73" i="78"/>
  <c r="D21" i="78"/>
  <c r="H21" i="78" s="1"/>
  <c r="D13" i="78"/>
  <c r="H13" i="78" s="1"/>
  <c r="H18" i="78"/>
  <c r="G58" i="78"/>
  <c r="D79" i="28"/>
  <c r="C79" i="28"/>
  <c r="E79" i="28" s="1"/>
  <c r="D78" i="28"/>
  <c r="C78" i="28"/>
  <c r="A72" i="28"/>
  <c r="D74" i="78" l="1"/>
  <c r="G33" i="78"/>
  <c r="G73" i="78"/>
  <c r="G17" i="78"/>
  <c r="G48" i="78"/>
  <c r="H48" i="78"/>
  <c r="H16" i="78"/>
  <c r="E49" i="78"/>
  <c r="H20" i="78"/>
  <c r="G21" i="78"/>
  <c r="D23" i="78"/>
  <c r="D24" i="78" s="1"/>
  <c r="D8" i="78"/>
  <c r="G8" i="78" s="1"/>
  <c r="H12" i="78"/>
  <c r="E78" i="28"/>
  <c r="H9" i="78"/>
  <c r="G13" i="78"/>
  <c r="D83" i="28"/>
  <c r="D77" i="28"/>
  <c r="E83" i="28"/>
  <c r="E77" i="28"/>
  <c r="C83" i="28"/>
  <c r="C77" i="28"/>
  <c r="F24" i="78" l="1"/>
  <c r="H8" i="78"/>
  <c r="H23" i="78"/>
  <c r="G23" i="78"/>
  <c r="E24" i="78"/>
  <c r="C3" i="17" l="1"/>
  <c r="N4" i="72"/>
  <c r="B4" i="72"/>
  <c r="AN571" i="14" l="1"/>
  <c r="AO571" i="14"/>
  <c r="AN572" i="14"/>
  <c r="AO572" i="14"/>
  <c r="AN573" i="14"/>
  <c r="AO573" i="14"/>
  <c r="AN574" i="14"/>
  <c r="AO574" i="14"/>
  <c r="AN575" i="14"/>
  <c r="AO575" i="14"/>
  <c r="AN576" i="14"/>
  <c r="AO576" i="14"/>
  <c r="AN577" i="14"/>
  <c r="AO577" i="14"/>
  <c r="AN578" i="14"/>
  <c r="AO578" i="14"/>
  <c r="AN579" i="14"/>
  <c r="AO579" i="14"/>
  <c r="AN580" i="14"/>
  <c r="AO580" i="14"/>
  <c r="AN581" i="14"/>
  <c r="AO581" i="14"/>
  <c r="AN582" i="14"/>
  <c r="AO582" i="14"/>
  <c r="AN583" i="14"/>
  <c r="AO583" i="14"/>
  <c r="AN584" i="14"/>
  <c r="AO584" i="14"/>
  <c r="AN585" i="14"/>
  <c r="AO585" i="14"/>
  <c r="AN586" i="14"/>
  <c r="AO586" i="14"/>
  <c r="AN587" i="14"/>
  <c r="AO587" i="14"/>
  <c r="AN588" i="14"/>
  <c r="AO588" i="14"/>
  <c r="AN589" i="14"/>
  <c r="AO589" i="14"/>
  <c r="BE588" i="76"/>
  <c r="BC577" i="14"/>
  <c r="BB577" i="14"/>
  <c r="BC576" i="14"/>
  <c r="BB576" i="14"/>
  <c r="BC575" i="14"/>
  <c r="BB575" i="14"/>
  <c r="BC574" i="14"/>
  <c r="BB574" i="14"/>
  <c r="BC573" i="14"/>
  <c r="BB573" i="14"/>
  <c r="BC572" i="14"/>
  <c r="BB572" i="14"/>
  <c r="BC571" i="14"/>
  <c r="BB571" i="14"/>
  <c r="BC570" i="14"/>
  <c r="BB570" i="14"/>
  <c r="BC569" i="14"/>
  <c r="BB569" i="14"/>
  <c r="BC568" i="14"/>
  <c r="BB568" i="14"/>
  <c r="BC567" i="14"/>
  <c r="BB567" i="14"/>
  <c r="BC566" i="14"/>
  <c r="BB566" i="14"/>
  <c r="BC565" i="14"/>
  <c r="BB565" i="14"/>
  <c r="BC564" i="14"/>
  <c r="BB564" i="14"/>
  <c r="BC563" i="14"/>
  <c r="BB563" i="14"/>
  <c r="BC562" i="14"/>
  <c r="BB562" i="14"/>
  <c r="BC561" i="14"/>
  <c r="BB561" i="14"/>
  <c r="BC560" i="14"/>
  <c r="BB560" i="14"/>
  <c r="BC559" i="14"/>
  <c r="BB559" i="14"/>
  <c r="BC558" i="14"/>
  <c r="BB558" i="14"/>
  <c r="BC557" i="14"/>
  <c r="BB557" i="14"/>
  <c r="BC556" i="14"/>
  <c r="BB556" i="14"/>
  <c r="BC555" i="14"/>
  <c r="BB555" i="14"/>
  <c r="BC554" i="14"/>
  <c r="BB554" i="14"/>
  <c r="BC553" i="14"/>
  <c r="BB553" i="14"/>
  <c r="BC552" i="14"/>
  <c r="BB552" i="14"/>
  <c r="BC551" i="14"/>
  <c r="BB551" i="14"/>
  <c r="BC550" i="14"/>
  <c r="BB550" i="14"/>
  <c r="BC549" i="14"/>
  <c r="BB549" i="14"/>
  <c r="BC548" i="14"/>
  <c r="BB548" i="14"/>
  <c r="BC547" i="14"/>
  <c r="BB547" i="14"/>
  <c r="BC546" i="14"/>
  <c r="BB546" i="14"/>
  <c r="BC545" i="14"/>
  <c r="BB545" i="14"/>
  <c r="BC544" i="14"/>
  <c r="BB544" i="14"/>
  <c r="BC543" i="14"/>
  <c r="BB543" i="14"/>
  <c r="BC542" i="14"/>
  <c r="BB542" i="14"/>
  <c r="BC541" i="14"/>
  <c r="BB541" i="14"/>
  <c r="BC540" i="14"/>
  <c r="BB540" i="14"/>
  <c r="BC539" i="14"/>
  <c r="BB539" i="14"/>
  <c r="BC538" i="14"/>
  <c r="BB538" i="14"/>
  <c r="BC537" i="14"/>
  <c r="BB537" i="14"/>
  <c r="BC536" i="14"/>
  <c r="BB536" i="14"/>
  <c r="BC535" i="14"/>
  <c r="BB535" i="14"/>
  <c r="BC534" i="14"/>
  <c r="BB534" i="14"/>
  <c r="BC533" i="14"/>
  <c r="BB533" i="14"/>
  <c r="BC532" i="14"/>
  <c r="BB532" i="14"/>
  <c r="BC531" i="14"/>
  <c r="BB531" i="14"/>
  <c r="BC530" i="14"/>
  <c r="BB530" i="14"/>
  <c r="BC529" i="14"/>
  <c r="BB529" i="14"/>
  <c r="BC528" i="14"/>
  <c r="BB528" i="14"/>
  <c r="BC527" i="14"/>
  <c r="BB527" i="14"/>
  <c r="BC526" i="14"/>
  <c r="BB526" i="14"/>
  <c r="BC525" i="14"/>
  <c r="BB525" i="14"/>
  <c r="BC524" i="14"/>
  <c r="BB524" i="14"/>
  <c r="BC523" i="14"/>
  <c r="BB523" i="14"/>
  <c r="BC522" i="14"/>
  <c r="BB522" i="14"/>
  <c r="BC521" i="14"/>
  <c r="BB521" i="14"/>
  <c r="BC520" i="14"/>
  <c r="BB520" i="14"/>
  <c r="BC519" i="14"/>
  <c r="BB519" i="14"/>
  <c r="BC518" i="14"/>
  <c r="BB518" i="14"/>
  <c r="BC517" i="14"/>
  <c r="BB517" i="14"/>
  <c r="BC516" i="14"/>
  <c r="BB516" i="14"/>
  <c r="BC515" i="14"/>
  <c r="BB515" i="14"/>
  <c r="BC514" i="14"/>
  <c r="BB514" i="14"/>
  <c r="BC513" i="14"/>
  <c r="BB513" i="14"/>
  <c r="BC512" i="14"/>
  <c r="BB512" i="14"/>
  <c r="BC511" i="14"/>
  <c r="BB511" i="14"/>
  <c r="BC510" i="14"/>
  <c r="BB510" i="14"/>
  <c r="BC509" i="14"/>
  <c r="BB509" i="14"/>
  <c r="BC508" i="14"/>
  <c r="BB508" i="14"/>
  <c r="BC507" i="14"/>
  <c r="BB507" i="14"/>
  <c r="BC506" i="14"/>
  <c r="BB506" i="14"/>
  <c r="BC505" i="14"/>
  <c r="BB505" i="14"/>
  <c r="BC504" i="14"/>
  <c r="BB504" i="14"/>
  <c r="BC503" i="14"/>
  <c r="BB503" i="14"/>
  <c r="BC502" i="14"/>
  <c r="BB502" i="14"/>
  <c r="BC501" i="14"/>
  <c r="BB501" i="14"/>
  <c r="BC500" i="14"/>
  <c r="BB500" i="14"/>
  <c r="BC499" i="14"/>
  <c r="BB499" i="14"/>
  <c r="BC498" i="14"/>
  <c r="BB498" i="14"/>
  <c r="BC497" i="14"/>
  <c r="BB497" i="14"/>
  <c r="BC496" i="14"/>
  <c r="BB496" i="14"/>
  <c r="BC495" i="14"/>
  <c r="BB495" i="14"/>
  <c r="BC494" i="14"/>
  <c r="BB494" i="14"/>
  <c r="BC493" i="14"/>
  <c r="BB493" i="14"/>
  <c r="BC492" i="14"/>
  <c r="BB492" i="14"/>
  <c r="BC491" i="14"/>
  <c r="BB491" i="14"/>
  <c r="BC490" i="14"/>
  <c r="BB490" i="14"/>
  <c r="BC489" i="14"/>
  <c r="BB489" i="14"/>
  <c r="BC488" i="14"/>
  <c r="BB488" i="14"/>
  <c r="BC487" i="14"/>
  <c r="BB487" i="14"/>
  <c r="BC486" i="14"/>
  <c r="BB486" i="14"/>
  <c r="BC485" i="14"/>
  <c r="BB485" i="14"/>
  <c r="BC484" i="14"/>
  <c r="BB484" i="14"/>
  <c r="BC483" i="14"/>
  <c r="BB483" i="14"/>
  <c r="BC482" i="14"/>
  <c r="BB482" i="14"/>
  <c r="BC481" i="14"/>
  <c r="BB481" i="14"/>
  <c r="BC480" i="14"/>
  <c r="BB480" i="14"/>
  <c r="BC479" i="14"/>
  <c r="BB479" i="14"/>
  <c r="BC478" i="14"/>
  <c r="BB478" i="14"/>
  <c r="BC477" i="14"/>
  <c r="BB477" i="14"/>
  <c r="BC476" i="14"/>
  <c r="BB476" i="14"/>
  <c r="BC475" i="14"/>
  <c r="BB475" i="14"/>
  <c r="BC474" i="14"/>
  <c r="BB474" i="14"/>
  <c r="BC473" i="14"/>
  <c r="BB473" i="14"/>
  <c r="BC472" i="14"/>
  <c r="BB472" i="14"/>
  <c r="BC471" i="14"/>
  <c r="BB471" i="14"/>
  <c r="BC470" i="14"/>
  <c r="BB470" i="14"/>
  <c r="BC469" i="14"/>
  <c r="BB469" i="14"/>
  <c r="BC468" i="14"/>
  <c r="BB468" i="14"/>
  <c r="BC467" i="14"/>
  <c r="BB467" i="14"/>
  <c r="BC466" i="14"/>
  <c r="BB466" i="14"/>
  <c r="BC465" i="14"/>
  <c r="BB465" i="14"/>
  <c r="BC464" i="14"/>
  <c r="BB464" i="14"/>
  <c r="BC463" i="14"/>
  <c r="BB463" i="14"/>
  <c r="BC462" i="14"/>
  <c r="BB462" i="14"/>
  <c r="BC461" i="14"/>
  <c r="BB461" i="14"/>
  <c r="BC460" i="14"/>
  <c r="BB460" i="14"/>
  <c r="BC459" i="14"/>
  <c r="BB459" i="14"/>
  <c r="BC458" i="14"/>
  <c r="BB458" i="14"/>
  <c r="BC457" i="14"/>
  <c r="BB457" i="14"/>
  <c r="BC456" i="14"/>
  <c r="BB456" i="14"/>
  <c r="BC455" i="14"/>
  <c r="BB455" i="14"/>
  <c r="BC454" i="14"/>
  <c r="BB454" i="14"/>
  <c r="BC453" i="14"/>
  <c r="BB453" i="14"/>
  <c r="BC452" i="14"/>
  <c r="BB452" i="14"/>
  <c r="BC451" i="14"/>
  <c r="BB451" i="14"/>
  <c r="BC450" i="14"/>
  <c r="BB450" i="14"/>
  <c r="BC449" i="14"/>
  <c r="BB449" i="14"/>
  <c r="BC448" i="14"/>
  <c r="BB448" i="14"/>
  <c r="BC447" i="14"/>
  <c r="BB447" i="14"/>
  <c r="BC446" i="14"/>
  <c r="BB446" i="14"/>
  <c r="BC445" i="14"/>
  <c r="BB445" i="14"/>
  <c r="BC444" i="14"/>
  <c r="BB444" i="14"/>
  <c r="BC443" i="14"/>
  <c r="BB443" i="14"/>
  <c r="BC442" i="14"/>
  <c r="BB442" i="14"/>
  <c r="BC441" i="14"/>
  <c r="BB441" i="14"/>
  <c r="BC440" i="14"/>
  <c r="BB440" i="14"/>
  <c r="BC439" i="14"/>
  <c r="BB439" i="14"/>
  <c r="BC438" i="14"/>
  <c r="BB438" i="14"/>
  <c r="BC437" i="14"/>
  <c r="BB437" i="14"/>
  <c r="BC436" i="14"/>
  <c r="BB436" i="14"/>
  <c r="BC435" i="14"/>
  <c r="BB435" i="14"/>
  <c r="BC434" i="14"/>
  <c r="BB434" i="14"/>
  <c r="BC433" i="14"/>
  <c r="BB433" i="14"/>
  <c r="BC432" i="14"/>
  <c r="BB432" i="14"/>
  <c r="BC431" i="14"/>
  <c r="BB431" i="14"/>
  <c r="BC430" i="14"/>
  <c r="BB430" i="14"/>
  <c r="BC429" i="14"/>
  <c r="BB429" i="14"/>
  <c r="BC428" i="14"/>
  <c r="BB428" i="14"/>
  <c r="BC427" i="14"/>
  <c r="BB427" i="14"/>
  <c r="BC426" i="14"/>
  <c r="BB426" i="14"/>
  <c r="BC425" i="14"/>
  <c r="BB425" i="14"/>
  <c r="BC424" i="14"/>
  <c r="BB424" i="14"/>
  <c r="BC423" i="14"/>
  <c r="BB423" i="14"/>
  <c r="BC422" i="14"/>
  <c r="BB422" i="14"/>
  <c r="BC421" i="14"/>
  <c r="BB421" i="14"/>
  <c r="BC420" i="14"/>
  <c r="BB420" i="14"/>
  <c r="BC419" i="14"/>
  <c r="BB419" i="14"/>
  <c r="BC418" i="14"/>
  <c r="BB418" i="14"/>
  <c r="BC417" i="14"/>
  <c r="BB417" i="14"/>
  <c r="BC416" i="14"/>
  <c r="BB416" i="14"/>
  <c r="BC415" i="14"/>
  <c r="BB415" i="14"/>
  <c r="BC414" i="14"/>
  <c r="BB414" i="14"/>
  <c r="BC413" i="14"/>
  <c r="BB413" i="14"/>
  <c r="BC412" i="14"/>
  <c r="BB412" i="14"/>
  <c r="BC411" i="14"/>
  <c r="BB411" i="14"/>
  <c r="BC410" i="14"/>
  <c r="BB410" i="14"/>
  <c r="BC409" i="14"/>
  <c r="BB409" i="14"/>
  <c r="BC408" i="14"/>
  <c r="BB408" i="14"/>
  <c r="BC407" i="14"/>
  <c r="BB407" i="14"/>
  <c r="BC406" i="14"/>
  <c r="BB406" i="14"/>
  <c r="BC405" i="14"/>
  <c r="BB405" i="14"/>
  <c r="BC404" i="14"/>
  <c r="BB404" i="14"/>
  <c r="BC403" i="14"/>
  <c r="BB403" i="14"/>
  <c r="BC402" i="14"/>
  <c r="BB402" i="14"/>
  <c r="BC401" i="14"/>
  <c r="BB401" i="14"/>
  <c r="BC400" i="14"/>
  <c r="BB400" i="14"/>
  <c r="BC399" i="14"/>
  <c r="BB399" i="14"/>
  <c r="BC398" i="14"/>
  <c r="BB398" i="14"/>
  <c r="BC397" i="14"/>
  <c r="BB397" i="14"/>
  <c r="BC396" i="14"/>
  <c r="BB396" i="14"/>
  <c r="BC395" i="14"/>
  <c r="BB395" i="14"/>
  <c r="BC394" i="14"/>
  <c r="BB394" i="14"/>
  <c r="BC393" i="14"/>
  <c r="BB393" i="14"/>
  <c r="BC392" i="14"/>
  <c r="BB392" i="14"/>
  <c r="BC391" i="14"/>
  <c r="BB391" i="14"/>
  <c r="BC390" i="14"/>
  <c r="BB390" i="14"/>
  <c r="BC389" i="14"/>
  <c r="BB389" i="14"/>
  <c r="BC388" i="14"/>
  <c r="BB388" i="14"/>
  <c r="BC387" i="14"/>
  <c r="BB387" i="14"/>
  <c r="BC386" i="14"/>
  <c r="BB386" i="14"/>
  <c r="BC385" i="14"/>
  <c r="BB385" i="14"/>
  <c r="BC384" i="14"/>
  <c r="BB384" i="14"/>
  <c r="BC383" i="14"/>
  <c r="BB383" i="14"/>
  <c r="BC382" i="14"/>
  <c r="BB382" i="14"/>
  <c r="BC381" i="14"/>
  <c r="BB381" i="14"/>
  <c r="BC380" i="14"/>
  <c r="BB380" i="14"/>
  <c r="BC379" i="14"/>
  <c r="BB379" i="14"/>
  <c r="BC378" i="14"/>
  <c r="BB378" i="14"/>
  <c r="BC377" i="14"/>
  <c r="BB377" i="14"/>
  <c r="BC376" i="14"/>
  <c r="BB376" i="14"/>
  <c r="BC375" i="14"/>
  <c r="BB375" i="14"/>
  <c r="BC374" i="14"/>
  <c r="BB374" i="14"/>
  <c r="BC373" i="14"/>
  <c r="BB373" i="14"/>
  <c r="BC372" i="14"/>
  <c r="BB372" i="14"/>
  <c r="BC371" i="14"/>
  <c r="BB371" i="14"/>
  <c r="BC370" i="14"/>
  <c r="BB370" i="14"/>
  <c r="BC369" i="14"/>
  <c r="BB369" i="14"/>
  <c r="BC368" i="14"/>
  <c r="BB368" i="14"/>
  <c r="BC367" i="14"/>
  <c r="BB367" i="14"/>
  <c r="BC366" i="14"/>
  <c r="BB366" i="14"/>
  <c r="BC365" i="14"/>
  <c r="BB365" i="14"/>
  <c r="BC364" i="14"/>
  <c r="BB364" i="14"/>
  <c r="BC363" i="14"/>
  <c r="BB363" i="14"/>
  <c r="BC362" i="14"/>
  <c r="BB362" i="14"/>
  <c r="BC361" i="14"/>
  <c r="BB361" i="14"/>
  <c r="BC360" i="14"/>
  <c r="BB360" i="14"/>
  <c r="BC359" i="14"/>
  <c r="BB359" i="14"/>
  <c r="BC358" i="14"/>
  <c r="BB358" i="14"/>
  <c r="BC357" i="14"/>
  <c r="BB357" i="14"/>
  <c r="BC356" i="14"/>
  <c r="BB356" i="14"/>
  <c r="BC355" i="14"/>
  <c r="BB355" i="14"/>
  <c r="BC354" i="14"/>
  <c r="BB354" i="14"/>
  <c r="BC353" i="14"/>
  <c r="BB353" i="14"/>
  <c r="BC352" i="14"/>
  <c r="BB352" i="14"/>
  <c r="BC351" i="14"/>
  <c r="BB351" i="14"/>
  <c r="BC350" i="14"/>
  <c r="BB350" i="14"/>
  <c r="BC349" i="14"/>
  <c r="BB349" i="14"/>
  <c r="BC348" i="14"/>
  <c r="BB348" i="14"/>
  <c r="BC347" i="14"/>
  <c r="BB347" i="14"/>
  <c r="BC346" i="14"/>
  <c r="BB346" i="14"/>
  <c r="BC345" i="14"/>
  <c r="BB345" i="14"/>
  <c r="BC344" i="14"/>
  <c r="BB344" i="14"/>
  <c r="BC343" i="14"/>
  <c r="BB343" i="14"/>
  <c r="BC342" i="14"/>
  <c r="BB342" i="14"/>
  <c r="BC341" i="14"/>
  <c r="BB341" i="14"/>
  <c r="BC340" i="14"/>
  <c r="BB340" i="14"/>
  <c r="BC339" i="14"/>
  <c r="BB339" i="14"/>
  <c r="BC338" i="14"/>
  <c r="BB338" i="14"/>
  <c r="BC337" i="14"/>
  <c r="BB337" i="14"/>
  <c r="BC336" i="14"/>
  <c r="BB336" i="14"/>
  <c r="BC335" i="14"/>
  <c r="BB335" i="14"/>
  <c r="BC334" i="14"/>
  <c r="BB334" i="14"/>
  <c r="BC333" i="14"/>
  <c r="BB333" i="14"/>
  <c r="BC332" i="14"/>
  <c r="BB332" i="14"/>
  <c r="BC331" i="14"/>
  <c r="BB331" i="14"/>
  <c r="BC330" i="14"/>
  <c r="BB330" i="14"/>
  <c r="BC329" i="14"/>
  <c r="BB329" i="14"/>
  <c r="BC328" i="14"/>
  <c r="BB328" i="14"/>
  <c r="BC327" i="14"/>
  <c r="BB327" i="14"/>
  <c r="BC326" i="14"/>
  <c r="BB326" i="14"/>
  <c r="BC325" i="14"/>
  <c r="BB325" i="14"/>
  <c r="BC324" i="14"/>
  <c r="BB324" i="14"/>
  <c r="BC323" i="14"/>
  <c r="BB323" i="14"/>
  <c r="BC322" i="14"/>
  <c r="BB322" i="14"/>
  <c r="BC321" i="14"/>
  <c r="BB321" i="14"/>
  <c r="BC320" i="14"/>
  <c r="BB320" i="14"/>
  <c r="BC319" i="14"/>
  <c r="BB319" i="14"/>
  <c r="BC318" i="14"/>
  <c r="BB318" i="14"/>
  <c r="BC317" i="14"/>
  <c r="BB317" i="14"/>
  <c r="BC316" i="14"/>
  <c r="BB316" i="14"/>
  <c r="BC315" i="14"/>
  <c r="BB315" i="14"/>
  <c r="BC314" i="14"/>
  <c r="BB314" i="14"/>
  <c r="BC313" i="14"/>
  <c r="BB313" i="14"/>
  <c r="BC312" i="14"/>
  <c r="BB312" i="14"/>
  <c r="BC311" i="14"/>
  <c r="BB311" i="14"/>
  <c r="BC310" i="14"/>
  <c r="BB310" i="14"/>
  <c r="BC309" i="14"/>
  <c r="BB309" i="14"/>
  <c r="BC308" i="14"/>
  <c r="BB308" i="14"/>
  <c r="BC307" i="14"/>
  <c r="BB307" i="14"/>
  <c r="BC306" i="14"/>
  <c r="BB306" i="14"/>
  <c r="BC305" i="14"/>
  <c r="BB305" i="14"/>
  <c r="BC304" i="14"/>
  <c r="BB304" i="14"/>
  <c r="BC303" i="14"/>
  <c r="BB303" i="14"/>
  <c r="BC302" i="14"/>
  <c r="BB302" i="14"/>
  <c r="BC301" i="14"/>
  <c r="BB301" i="14"/>
  <c r="BC300" i="14"/>
  <c r="BB300" i="14"/>
  <c r="BC299" i="14"/>
  <c r="BB299" i="14"/>
  <c r="BC298" i="14"/>
  <c r="BB298" i="14"/>
  <c r="BC297" i="14"/>
  <c r="BB297" i="14"/>
  <c r="BC296" i="14"/>
  <c r="BB296" i="14"/>
  <c r="BC295" i="14"/>
  <c r="BB295" i="14"/>
  <c r="BC294" i="14"/>
  <c r="BB294" i="14"/>
  <c r="BC293" i="14"/>
  <c r="BB293" i="14"/>
  <c r="BC292" i="14"/>
  <c r="BB292" i="14"/>
  <c r="BC291" i="14"/>
  <c r="BB291" i="14"/>
  <c r="BC290" i="14"/>
  <c r="BB290" i="14"/>
  <c r="BC289" i="14"/>
  <c r="BB289" i="14"/>
  <c r="BC288" i="14"/>
  <c r="BB288" i="14"/>
  <c r="BC287" i="14"/>
  <c r="BB287" i="14"/>
  <c r="BC286" i="14"/>
  <c r="BB286" i="14"/>
  <c r="BC285" i="14"/>
  <c r="BB285" i="14"/>
  <c r="BC284" i="14"/>
  <c r="BB284" i="14"/>
  <c r="BC283" i="14"/>
  <c r="BB283" i="14"/>
  <c r="BC282" i="14"/>
  <c r="BB282" i="14"/>
  <c r="BC281" i="14"/>
  <c r="BB281" i="14"/>
  <c r="BC280" i="14"/>
  <c r="BB280" i="14"/>
  <c r="BC279" i="14"/>
  <c r="BB279" i="14"/>
  <c r="BC278" i="14"/>
  <c r="BB278" i="14"/>
  <c r="BC277" i="14"/>
  <c r="BB277" i="14"/>
  <c r="BC276" i="14"/>
  <c r="BB276" i="14"/>
  <c r="BC275" i="14"/>
  <c r="BB275" i="14"/>
  <c r="BC274" i="14"/>
  <c r="BB274" i="14"/>
  <c r="BC273" i="14"/>
  <c r="BB273" i="14"/>
  <c r="BC272" i="14"/>
  <c r="BB272" i="14"/>
  <c r="BC271" i="14"/>
  <c r="BB271" i="14"/>
  <c r="BC270" i="14"/>
  <c r="BB270" i="14"/>
  <c r="BC269" i="14"/>
  <c r="BB269" i="14"/>
  <c r="BC268" i="14"/>
  <c r="BB268" i="14"/>
  <c r="BC267" i="14"/>
  <c r="BB267" i="14"/>
  <c r="BC266" i="14"/>
  <c r="BB266" i="14"/>
  <c r="BC265" i="14"/>
  <c r="BB265" i="14"/>
  <c r="BC264" i="14"/>
  <c r="BB264" i="14"/>
  <c r="BC263" i="14"/>
  <c r="BB263" i="14"/>
  <c r="BC262" i="14"/>
  <c r="BB262" i="14"/>
  <c r="BC261" i="14"/>
  <c r="BB261" i="14"/>
  <c r="BC260" i="14"/>
  <c r="BB260" i="14"/>
  <c r="BC259" i="14"/>
  <c r="BB259" i="14"/>
  <c r="BC258" i="14"/>
  <c r="BB258" i="14"/>
  <c r="BC257" i="14"/>
  <c r="BB257" i="14"/>
  <c r="BC256" i="14"/>
  <c r="BB256" i="14"/>
  <c r="BC255" i="14"/>
  <c r="BB255" i="14"/>
  <c r="BC254" i="14"/>
  <c r="BB254" i="14"/>
  <c r="BC253" i="14"/>
  <c r="BB253" i="14"/>
  <c r="BC252" i="14"/>
  <c r="BB252" i="14"/>
  <c r="BC251" i="14"/>
  <c r="BB251" i="14"/>
  <c r="BC250" i="14"/>
  <c r="BB250" i="14"/>
  <c r="BC249" i="14"/>
  <c r="BB249" i="14"/>
  <c r="BC248" i="14"/>
  <c r="BB248" i="14"/>
  <c r="BC247" i="14"/>
  <c r="BB247" i="14"/>
  <c r="BC246" i="14"/>
  <c r="BB246" i="14"/>
  <c r="BC245" i="14"/>
  <c r="BB245" i="14"/>
  <c r="BC244" i="14"/>
  <c r="BB244" i="14"/>
  <c r="BC243" i="14"/>
  <c r="BB243" i="14"/>
  <c r="BC242" i="14"/>
  <c r="BB242" i="14"/>
  <c r="BC241" i="14"/>
  <c r="BB241" i="14"/>
  <c r="BC240" i="14"/>
  <c r="BB240" i="14"/>
  <c r="BC239" i="14"/>
  <c r="BB239" i="14"/>
  <c r="BC238" i="14"/>
  <c r="BB238" i="14"/>
  <c r="BC237" i="14"/>
  <c r="BB237" i="14"/>
  <c r="BC236" i="14"/>
  <c r="BB236" i="14"/>
  <c r="BC235" i="14"/>
  <c r="BB235" i="14"/>
  <c r="BC234" i="14"/>
  <c r="BB234" i="14"/>
  <c r="BC233" i="14"/>
  <c r="BB233" i="14"/>
  <c r="BC232" i="14"/>
  <c r="BB232" i="14"/>
  <c r="BC231" i="14"/>
  <c r="BB231" i="14"/>
  <c r="BC230" i="14"/>
  <c r="BB230" i="14"/>
  <c r="BC229" i="14"/>
  <c r="BB229" i="14"/>
  <c r="BC228" i="14"/>
  <c r="BB228" i="14"/>
  <c r="BC227" i="14"/>
  <c r="BB227" i="14"/>
  <c r="BC226" i="14"/>
  <c r="BB226" i="14"/>
  <c r="BC225" i="14"/>
  <c r="BB225" i="14"/>
  <c r="BC224" i="14"/>
  <c r="BB224" i="14"/>
  <c r="BC223" i="14"/>
  <c r="BB223" i="14"/>
  <c r="BC222" i="14"/>
  <c r="BB222" i="14"/>
  <c r="BC221" i="14"/>
  <c r="BB221" i="14"/>
  <c r="BC220" i="14"/>
  <c r="BB220" i="14"/>
  <c r="BC219" i="14"/>
  <c r="BB219" i="14"/>
  <c r="BC218" i="14"/>
  <c r="BB218" i="14"/>
  <c r="BC217" i="14"/>
  <c r="BB217" i="14"/>
  <c r="BC216" i="14"/>
  <c r="BB216" i="14"/>
  <c r="BC215" i="14"/>
  <c r="BB215" i="14"/>
  <c r="BC214" i="14"/>
  <c r="BB214" i="14"/>
  <c r="BC213" i="14"/>
  <c r="BB213" i="14"/>
  <c r="BC212" i="14"/>
  <c r="BB212" i="14"/>
  <c r="BC211" i="14"/>
  <c r="BB211" i="14"/>
  <c r="BC210" i="14"/>
  <c r="BB210" i="14"/>
  <c r="BC209" i="14"/>
  <c r="BB209" i="14"/>
  <c r="BC208" i="14"/>
  <c r="BB208" i="14"/>
  <c r="BC207" i="14"/>
  <c r="BB207" i="14"/>
  <c r="BC206" i="14"/>
  <c r="BB206" i="14"/>
  <c r="BC205" i="14"/>
  <c r="BB205" i="14"/>
  <c r="BC204" i="14"/>
  <c r="BB204" i="14"/>
  <c r="BC203" i="14"/>
  <c r="BB203" i="14"/>
  <c r="BC202" i="14"/>
  <c r="BB202" i="14"/>
  <c r="BC201" i="14"/>
  <c r="BB201" i="14"/>
  <c r="BC200" i="14"/>
  <c r="BB200" i="14"/>
  <c r="BC199" i="14"/>
  <c r="BB199" i="14"/>
  <c r="BC198" i="14"/>
  <c r="BB198" i="14"/>
  <c r="BC197" i="14"/>
  <c r="BB197" i="14"/>
  <c r="BC196" i="14"/>
  <c r="BB196" i="14"/>
  <c r="BC195" i="14"/>
  <c r="BB195" i="14"/>
  <c r="BC194" i="14"/>
  <c r="BB194" i="14"/>
  <c r="BC193" i="14"/>
  <c r="BB193" i="14"/>
  <c r="BC192" i="14"/>
  <c r="BB192" i="14"/>
  <c r="BC191" i="14"/>
  <c r="BB191" i="14"/>
  <c r="BC190" i="14"/>
  <c r="BB190" i="14"/>
  <c r="BC189" i="14"/>
  <c r="BB189" i="14"/>
  <c r="BC188" i="14"/>
  <c r="BB188" i="14"/>
  <c r="BC187" i="14"/>
  <c r="BB187" i="14"/>
  <c r="BC186" i="14"/>
  <c r="BB186" i="14"/>
  <c r="BC185" i="14"/>
  <c r="BB185" i="14"/>
  <c r="BC184" i="14"/>
  <c r="BB184" i="14"/>
  <c r="BC183" i="14"/>
  <c r="BB183" i="14"/>
  <c r="BC182" i="14"/>
  <c r="BB182" i="14"/>
  <c r="BC181" i="14"/>
  <c r="BB181" i="14"/>
  <c r="BC180" i="14"/>
  <c r="BB180" i="14"/>
  <c r="BC179" i="14"/>
  <c r="BB179" i="14"/>
  <c r="BC178" i="14"/>
  <c r="BB178" i="14"/>
  <c r="BC177" i="14"/>
  <c r="BB177" i="14"/>
  <c r="BC176" i="14"/>
  <c r="BB176" i="14"/>
  <c r="BC175" i="14"/>
  <c r="BB175" i="14"/>
  <c r="BC174" i="14"/>
  <c r="BB174" i="14"/>
  <c r="BC173" i="14"/>
  <c r="BB173" i="14"/>
  <c r="BC172" i="14"/>
  <c r="BB172" i="14"/>
  <c r="BC171" i="14"/>
  <c r="BB171" i="14"/>
  <c r="BC170" i="14"/>
  <c r="BB170" i="14"/>
  <c r="BC169" i="14"/>
  <c r="BB169" i="14"/>
  <c r="BC168" i="14"/>
  <c r="BB168" i="14"/>
  <c r="BC167" i="14"/>
  <c r="BB167" i="14"/>
  <c r="BC166" i="14"/>
  <c r="BB166" i="14"/>
  <c r="BC165" i="14"/>
  <c r="BB165" i="14"/>
  <c r="BC164" i="14"/>
  <c r="BB164" i="14"/>
  <c r="BC163" i="14"/>
  <c r="BB163" i="14"/>
  <c r="BC162" i="14"/>
  <c r="BB162" i="14"/>
  <c r="BC161" i="14"/>
  <c r="BB161" i="14"/>
  <c r="BC160" i="14"/>
  <c r="BB160" i="14"/>
  <c r="BC159" i="14"/>
  <c r="BB159" i="14"/>
  <c r="BC158" i="14"/>
  <c r="BB158" i="14"/>
  <c r="BC157" i="14"/>
  <c r="BB157" i="14"/>
  <c r="BC156" i="14"/>
  <c r="BB156" i="14"/>
  <c r="BC155" i="14"/>
  <c r="BB155" i="14"/>
  <c r="BC154" i="14"/>
  <c r="BB154" i="14"/>
  <c r="BC153" i="14"/>
  <c r="BB153" i="14"/>
  <c r="BC152" i="14"/>
  <c r="BB152" i="14"/>
  <c r="BC151" i="14"/>
  <c r="BB151" i="14"/>
  <c r="BC150" i="14"/>
  <c r="BB150" i="14"/>
  <c r="BC149" i="14"/>
  <c r="BB149" i="14"/>
  <c r="BC148" i="14"/>
  <c r="BB148" i="14"/>
  <c r="BC147" i="14"/>
  <c r="BB147" i="14"/>
  <c r="BC146" i="14"/>
  <c r="BB146" i="14"/>
  <c r="BC145" i="14"/>
  <c r="BB145" i="14"/>
  <c r="BC144" i="14"/>
  <c r="BB144" i="14"/>
  <c r="BC143" i="14"/>
  <c r="BB143" i="14"/>
  <c r="BC142" i="14"/>
  <c r="BB142" i="14"/>
  <c r="BC141" i="14"/>
  <c r="BB141" i="14"/>
  <c r="BC140" i="14"/>
  <c r="BB140" i="14"/>
  <c r="BC139" i="14"/>
  <c r="BB139" i="14"/>
  <c r="BC138" i="14"/>
  <c r="BB138" i="14"/>
  <c r="BC137" i="14"/>
  <c r="BB137" i="14"/>
  <c r="BC136" i="14"/>
  <c r="BB136" i="14"/>
  <c r="BC135" i="14"/>
  <c r="BB135" i="14"/>
  <c r="BC134" i="14"/>
  <c r="BB134" i="14"/>
  <c r="BC133" i="14"/>
  <c r="BB133" i="14"/>
  <c r="BC132" i="14"/>
  <c r="BB132" i="14"/>
  <c r="BC131" i="14"/>
  <c r="BB131" i="14"/>
  <c r="BC130" i="14"/>
  <c r="BB130" i="14"/>
  <c r="BC129" i="14"/>
  <c r="BB129" i="14"/>
  <c r="BC128" i="14"/>
  <c r="BB128" i="14"/>
  <c r="BC127" i="14"/>
  <c r="BB127" i="14"/>
  <c r="BC126" i="14"/>
  <c r="BB126" i="14"/>
  <c r="BC125" i="14"/>
  <c r="BB125" i="14"/>
  <c r="BC124" i="14"/>
  <c r="BB124" i="14"/>
  <c r="BC123" i="14"/>
  <c r="BB123" i="14"/>
  <c r="BC122" i="14"/>
  <c r="BB122" i="14"/>
  <c r="BC121" i="14"/>
  <c r="BB121" i="14"/>
  <c r="BC120" i="14"/>
  <c r="BB120" i="14"/>
  <c r="BC119" i="14"/>
  <c r="BB119" i="14"/>
  <c r="BC118" i="14"/>
  <c r="BB118" i="14"/>
  <c r="BC117" i="14"/>
  <c r="BB117" i="14"/>
  <c r="BC116" i="14"/>
  <c r="BB116" i="14"/>
  <c r="BC115" i="14"/>
  <c r="BB115" i="14"/>
  <c r="BC114" i="14"/>
  <c r="BB114" i="14"/>
  <c r="BC113" i="14"/>
  <c r="BB113" i="14"/>
  <c r="BC112" i="14"/>
  <c r="BB112" i="14"/>
  <c r="BC111" i="14"/>
  <c r="BB111" i="14"/>
  <c r="BC110" i="14"/>
  <c r="BB110" i="14"/>
  <c r="BC109" i="14"/>
  <c r="BB109" i="14"/>
  <c r="BC108" i="14"/>
  <c r="BB108" i="14"/>
  <c r="BC107" i="14"/>
  <c r="BB107" i="14"/>
  <c r="BC106" i="14"/>
  <c r="BB106" i="14"/>
  <c r="BC105" i="14"/>
  <c r="BB105" i="14"/>
  <c r="BC104" i="14"/>
  <c r="BB104" i="14"/>
  <c r="BC103" i="14"/>
  <c r="BB103" i="14"/>
  <c r="BC102" i="14"/>
  <c r="BB102" i="14"/>
  <c r="BC101" i="14"/>
  <c r="BB101" i="14"/>
  <c r="BC100" i="14"/>
  <c r="BB100" i="14"/>
  <c r="BC99" i="14"/>
  <c r="BB99" i="14"/>
  <c r="BC98" i="14"/>
  <c r="BB98" i="14"/>
  <c r="BC97" i="14"/>
  <c r="BB97" i="14"/>
  <c r="BC96" i="14"/>
  <c r="BB96" i="14"/>
  <c r="BC95" i="14"/>
  <c r="BB95" i="14"/>
  <c r="BC94" i="14"/>
  <c r="BB94" i="14"/>
  <c r="BC93" i="14"/>
  <c r="BB93" i="14"/>
  <c r="BC92" i="14"/>
  <c r="BB92" i="14"/>
  <c r="BC91" i="14"/>
  <c r="BB91" i="14"/>
  <c r="BC90" i="14"/>
  <c r="BB90" i="14"/>
  <c r="BC89" i="14"/>
  <c r="BB89" i="14"/>
  <c r="BC88" i="14"/>
  <c r="BB88" i="14"/>
  <c r="BC87" i="14"/>
  <c r="BB87" i="14"/>
  <c r="BC86" i="14"/>
  <c r="BB86" i="14"/>
  <c r="BC85" i="14"/>
  <c r="BB85" i="14"/>
  <c r="BC84" i="14"/>
  <c r="BB84" i="14"/>
  <c r="BC83" i="14"/>
  <c r="BB83" i="14"/>
  <c r="BC82" i="14"/>
  <c r="BB82" i="14"/>
  <c r="BC81" i="14"/>
  <c r="BB81" i="14"/>
  <c r="BC80" i="14"/>
  <c r="BB80" i="14"/>
  <c r="BC79" i="14"/>
  <c r="BB79" i="14"/>
  <c r="BC78" i="14"/>
  <c r="BB78" i="14"/>
  <c r="BC77" i="14"/>
  <c r="BB77" i="14"/>
  <c r="BC76" i="14"/>
  <c r="BB76" i="14"/>
  <c r="BC75" i="14"/>
  <c r="BB75" i="14"/>
  <c r="BC74" i="14"/>
  <c r="BB74" i="14"/>
  <c r="BC73" i="14"/>
  <c r="BB73" i="14"/>
  <c r="BC72" i="14"/>
  <c r="BB72" i="14"/>
  <c r="BC71" i="14"/>
  <c r="BB71" i="14"/>
  <c r="BC70" i="14"/>
  <c r="BB70" i="14"/>
  <c r="BC69" i="14"/>
  <c r="BB69" i="14"/>
  <c r="BC68" i="14"/>
  <c r="BB68" i="14"/>
  <c r="BC67" i="14"/>
  <c r="BB67" i="14"/>
  <c r="BC66" i="14"/>
  <c r="BB66" i="14"/>
  <c r="BC65" i="14"/>
  <c r="BB65" i="14"/>
  <c r="BC64" i="14"/>
  <c r="BB64" i="14"/>
  <c r="BC63" i="14"/>
  <c r="BB63" i="14"/>
  <c r="BC62" i="14"/>
  <c r="BB62" i="14"/>
  <c r="BC61" i="14"/>
  <c r="BB61" i="14"/>
  <c r="BC60" i="14"/>
  <c r="BB60" i="14"/>
  <c r="BC59" i="14"/>
  <c r="BB59" i="14"/>
  <c r="BC58" i="14"/>
  <c r="BB58" i="14"/>
  <c r="BC57" i="14"/>
  <c r="BB57" i="14"/>
  <c r="BC56" i="14"/>
  <c r="BB56" i="14"/>
  <c r="BC55" i="14"/>
  <c r="BB55" i="14"/>
  <c r="BC54" i="14"/>
  <c r="BB54" i="14"/>
  <c r="BC53" i="14"/>
  <c r="BB53" i="14"/>
  <c r="BC52" i="14"/>
  <c r="BB52" i="14"/>
  <c r="BC51" i="14"/>
  <c r="BB51" i="14"/>
  <c r="BC50" i="14"/>
  <c r="BB50" i="14"/>
  <c r="BC49" i="14"/>
  <c r="BB49" i="14"/>
  <c r="BC48" i="14"/>
  <c r="BB48" i="14"/>
  <c r="BC47" i="14"/>
  <c r="BB47" i="14"/>
  <c r="BC46" i="14"/>
  <c r="BB46" i="14"/>
  <c r="BC45" i="14"/>
  <c r="BB45" i="14"/>
  <c r="BC44" i="14"/>
  <c r="BB44" i="14"/>
  <c r="BC43" i="14"/>
  <c r="BB43" i="14"/>
  <c r="BC42" i="14"/>
  <c r="BB42" i="14"/>
  <c r="BC41" i="14"/>
  <c r="BB41" i="14"/>
  <c r="BC40" i="14"/>
  <c r="BB40" i="14"/>
  <c r="BC39" i="14"/>
  <c r="BB39" i="14"/>
  <c r="BC38" i="14"/>
  <c r="BB38" i="14"/>
  <c r="BC37" i="14"/>
  <c r="BB37" i="14"/>
  <c r="BC36" i="14"/>
  <c r="BB36" i="14"/>
  <c r="BC35" i="14"/>
  <c r="BB35" i="14"/>
  <c r="BC34" i="14"/>
  <c r="BB34" i="14"/>
  <c r="BC33" i="14"/>
  <c r="BB33" i="14"/>
  <c r="BC32" i="14"/>
  <c r="BB32" i="14"/>
  <c r="BC31" i="14"/>
  <c r="BB31" i="14"/>
  <c r="BC30" i="14"/>
  <c r="BB30" i="14"/>
  <c r="BC29" i="14"/>
  <c r="BB29" i="14"/>
  <c r="BC28" i="14"/>
  <c r="BB28" i="14"/>
  <c r="BC27" i="14"/>
  <c r="BB27" i="14"/>
  <c r="BC26" i="14"/>
  <c r="BB26" i="14"/>
  <c r="BC25" i="14"/>
  <c r="BB25" i="14"/>
  <c r="BC24" i="14"/>
  <c r="BB24" i="14"/>
  <c r="BC23" i="14"/>
  <c r="BB23" i="14"/>
  <c r="BC22" i="14"/>
  <c r="BB22" i="14"/>
  <c r="BC21" i="14"/>
  <c r="BB21" i="14"/>
  <c r="BC20" i="14"/>
  <c r="BB20" i="14"/>
  <c r="BC19" i="14"/>
  <c r="BB19" i="14"/>
  <c r="BC18" i="14"/>
  <c r="BB18" i="14"/>
  <c r="BC17" i="14"/>
  <c r="BB17" i="14"/>
  <c r="BC16" i="14"/>
  <c r="BB16" i="14"/>
  <c r="BC15" i="14"/>
  <c r="BB15" i="14"/>
  <c r="BC14" i="14"/>
  <c r="BB14" i="14"/>
  <c r="BC13" i="14"/>
  <c r="BB13" i="14"/>
  <c r="BA577" i="14"/>
  <c r="AZ577" i="14"/>
  <c r="BA576" i="14"/>
  <c r="AZ576" i="14"/>
  <c r="BA575" i="14"/>
  <c r="AZ575" i="14"/>
  <c r="BA574" i="14"/>
  <c r="AZ574" i="14"/>
  <c r="BA573" i="14"/>
  <c r="AZ573" i="14"/>
  <c r="BA572" i="14"/>
  <c r="AZ572" i="14"/>
  <c r="BA571" i="14"/>
  <c r="AZ571" i="14"/>
  <c r="BA570" i="14"/>
  <c r="AZ570" i="14"/>
  <c r="BA569" i="14"/>
  <c r="AZ569" i="14"/>
  <c r="BA568" i="14"/>
  <c r="AZ568" i="14"/>
  <c r="BA567" i="14"/>
  <c r="AZ567" i="14"/>
  <c r="BA566" i="14"/>
  <c r="AZ566" i="14"/>
  <c r="BA565" i="14"/>
  <c r="AZ565" i="14"/>
  <c r="BA564" i="14"/>
  <c r="AZ564" i="14"/>
  <c r="BA563" i="14"/>
  <c r="AZ563" i="14"/>
  <c r="BA562" i="14"/>
  <c r="AZ562" i="14"/>
  <c r="BA561" i="14"/>
  <c r="AZ561" i="14"/>
  <c r="BA560" i="14"/>
  <c r="AZ560" i="14"/>
  <c r="BA559" i="14"/>
  <c r="AZ559" i="14"/>
  <c r="BA558" i="14"/>
  <c r="AZ558" i="14"/>
  <c r="BA557" i="14"/>
  <c r="AZ557" i="14"/>
  <c r="BA556" i="14"/>
  <c r="AZ556" i="14"/>
  <c r="BA555" i="14"/>
  <c r="AZ555" i="14"/>
  <c r="BA554" i="14"/>
  <c r="AZ554" i="14"/>
  <c r="BA553" i="14"/>
  <c r="AZ553" i="14"/>
  <c r="BA552" i="14"/>
  <c r="AZ552" i="14"/>
  <c r="BA551" i="14"/>
  <c r="AZ551" i="14"/>
  <c r="BA550" i="14"/>
  <c r="AZ550" i="14"/>
  <c r="BA549" i="14"/>
  <c r="AZ549" i="14"/>
  <c r="BA548" i="14"/>
  <c r="AZ548" i="14"/>
  <c r="BA547" i="14"/>
  <c r="AZ547" i="14"/>
  <c r="BA546" i="14"/>
  <c r="AZ546" i="14"/>
  <c r="BA545" i="14"/>
  <c r="AZ545" i="14"/>
  <c r="BA544" i="14"/>
  <c r="AZ544" i="14"/>
  <c r="BA543" i="14"/>
  <c r="AZ543" i="14"/>
  <c r="BA542" i="14"/>
  <c r="AZ542" i="14"/>
  <c r="BA541" i="14"/>
  <c r="AZ541" i="14"/>
  <c r="BA540" i="14"/>
  <c r="AZ540" i="14"/>
  <c r="BA539" i="14"/>
  <c r="AZ539" i="14"/>
  <c r="BA538" i="14"/>
  <c r="AZ538" i="14"/>
  <c r="BA537" i="14"/>
  <c r="AZ537" i="14"/>
  <c r="BA536" i="14"/>
  <c r="AZ536" i="14"/>
  <c r="BA535" i="14"/>
  <c r="AZ535" i="14"/>
  <c r="BA534" i="14"/>
  <c r="AZ534" i="14"/>
  <c r="BA533" i="14"/>
  <c r="AZ533" i="14"/>
  <c r="BA532" i="14"/>
  <c r="AZ532" i="14"/>
  <c r="BA531" i="14"/>
  <c r="AZ531" i="14"/>
  <c r="BA530" i="14"/>
  <c r="AZ530" i="14"/>
  <c r="BA529" i="14"/>
  <c r="AZ529" i="14"/>
  <c r="BA528" i="14"/>
  <c r="AZ528" i="14"/>
  <c r="BA527" i="14"/>
  <c r="AZ527" i="14"/>
  <c r="BA526" i="14"/>
  <c r="AZ526" i="14"/>
  <c r="BA525" i="14"/>
  <c r="AZ525" i="14"/>
  <c r="BA524" i="14"/>
  <c r="AZ524" i="14"/>
  <c r="BA523" i="14"/>
  <c r="AZ523" i="14"/>
  <c r="BA522" i="14"/>
  <c r="AZ522" i="14"/>
  <c r="BA521" i="14"/>
  <c r="AZ521" i="14"/>
  <c r="BA520" i="14"/>
  <c r="AZ520" i="14"/>
  <c r="BA519" i="14"/>
  <c r="AZ519" i="14"/>
  <c r="BA518" i="14"/>
  <c r="AZ518" i="14"/>
  <c r="BA517" i="14"/>
  <c r="AZ517" i="14"/>
  <c r="BA516" i="14"/>
  <c r="AZ516" i="14"/>
  <c r="BA515" i="14"/>
  <c r="AZ515" i="14"/>
  <c r="BA514" i="14"/>
  <c r="AZ514" i="14"/>
  <c r="BA513" i="14"/>
  <c r="AZ513" i="14"/>
  <c r="BA512" i="14"/>
  <c r="AZ512" i="14"/>
  <c r="BA511" i="14"/>
  <c r="AZ511" i="14"/>
  <c r="BA510" i="14"/>
  <c r="AZ510" i="14"/>
  <c r="BA509" i="14"/>
  <c r="AZ509" i="14"/>
  <c r="BA508" i="14"/>
  <c r="AZ508" i="14"/>
  <c r="BA507" i="14"/>
  <c r="AZ507" i="14"/>
  <c r="BA506" i="14"/>
  <c r="AZ506" i="14"/>
  <c r="BA505" i="14"/>
  <c r="AZ505" i="14"/>
  <c r="BA504" i="14"/>
  <c r="AZ504" i="14"/>
  <c r="BA503" i="14"/>
  <c r="AZ503" i="14"/>
  <c r="BA502" i="14"/>
  <c r="AZ502" i="14"/>
  <c r="BA501" i="14"/>
  <c r="AZ501" i="14"/>
  <c r="BA500" i="14"/>
  <c r="AZ500" i="14"/>
  <c r="BA499" i="14"/>
  <c r="AZ499" i="14"/>
  <c r="BA498" i="14"/>
  <c r="AZ498" i="14"/>
  <c r="BA497" i="14"/>
  <c r="AZ497" i="14"/>
  <c r="BA496" i="14"/>
  <c r="AZ496" i="14"/>
  <c r="BA495" i="14"/>
  <c r="AZ495" i="14"/>
  <c r="BA494" i="14"/>
  <c r="AZ494" i="14"/>
  <c r="BA493" i="14"/>
  <c r="AZ493" i="14"/>
  <c r="BA492" i="14"/>
  <c r="AZ492" i="14"/>
  <c r="BA491" i="14"/>
  <c r="AZ491" i="14"/>
  <c r="BA490" i="14"/>
  <c r="AZ490" i="14"/>
  <c r="BA489" i="14"/>
  <c r="AZ489" i="14"/>
  <c r="BA488" i="14"/>
  <c r="AZ488" i="14"/>
  <c r="BA487" i="14"/>
  <c r="AZ487" i="14"/>
  <c r="BA486" i="14"/>
  <c r="AZ486" i="14"/>
  <c r="BA485" i="14"/>
  <c r="AZ485" i="14"/>
  <c r="BA484" i="14"/>
  <c r="AZ484" i="14"/>
  <c r="BA483" i="14"/>
  <c r="AZ483" i="14"/>
  <c r="BA482" i="14"/>
  <c r="AZ482" i="14"/>
  <c r="BA481" i="14"/>
  <c r="AZ481" i="14"/>
  <c r="BA480" i="14"/>
  <c r="AZ480" i="14"/>
  <c r="BA479" i="14"/>
  <c r="AZ479" i="14"/>
  <c r="BA478" i="14"/>
  <c r="AZ478" i="14"/>
  <c r="BA477" i="14"/>
  <c r="AZ477" i="14"/>
  <c r="BA476" i="14"/>
  <c r="AZ476" i="14"/>
  <c r="BA475" i="14"/>
  <c r="AZ475" i="14"/>
  <c r="BA474" i="14"/>
  <c r="AZ474" i="14"/>
  <c r="BA473" i="14"/>
  <c r="AZ473" i="14"/>
  <c r="BA472" i="14"/>
  <c r="AZ472" i="14"/>
  <c r="BA471" i="14"/>
  <c r="AZ471" i="14"/>
  <c r="BA470" i="14"/>
  <c r="AZ470" i="14"/>
  <c r="BA469" i="14"/>
  <c r="AZ469" i="14"/>
  <c r="BA468" i="14"/>
  <c r="AZ468" i="14"/>
  <c r="BA467" i="14"/>
  <c r="AZ467" i="14"/>
  <c r="BA466" i="14"/>
  <c r="AZ466" i="14"/>
  <c r="BA465" i="14"/>
  <c r="AZ465" i="14"/>
  <c r="BA464" i="14"/>
  <c r="AZ464" i="14"/>
  <c r="BA463" i="14"/>
  <c r="AZ463" i="14"/>
  <c r="BA462" i="14"/>
  <c r="AZ462" i="14"/>
  <c r="BA461" i="14"/>
  <c r="AZ461" i="14"/>
  <c r="BA460" i="14"/>
  <c r="AZ460" i="14"/>
  <c r="BA459" i="14"/>
  <c r="AZ459" i="14"/>
  <c r="BA458" i="14"/>
  <c r="AZ458" i="14"/>
  <c r="BA457" i="14"/>
  <c r="AZ457" i="14"/>
  <c r="BA456" i="14"/>
  <c r="AZ456" i="14"/>
  <c r="BA455" i="14"/>
  <c r="AZ455" i="14"/>
  <c r="BA454" i="14"/>
  <c r="AZ454" i="14"/>
  <c r="BA453" i="14"/>
  <c r="AZ453" i="14"/>
  <c r="BA452" i="14"/>
  <c r="AZ452" i="14"/>
  <c r="BA451" i="14"/>
  <c r="AZ451" i="14"/>
  <c r="BA450" i="14"/>
  <c r="AZ450" i="14"/>
  <c r="BA449" i="14"/>
  <c r="AZ449" i="14"/>
  <c r="BA448" i="14"/>
  <c r="AZ448" i="14"/>
  <c r="BA447" i="14"/>
  <c r="AZ447" i="14"/>
  <c r="BA446" i="14"/>
  <c r="AZ446" i="14"/>
  <c r="BA445" i="14"/>
  <c r="AZ445" i="14"/>
  <c r="BA444" i="14"/>
  <c r="AZ444" i="14"/>
  <c r="BA443" i="14"/>
  <c r="AZ443" i="14"/>
  <c r="BA442" i="14"/>
  <c r="AZ442" i="14"/>
  <c r="BA441" i="14"/>
  <c r="AZ441" i="14"/>
  <c r="BA440" i="14"/>
  <c r="AZ440" i="14"/>
  <c r="BA439" i="14"/>
  <c r="AZ439" i="14"/>
  <c r="BA438" i="14"/>
  <c r="AZ438" i="14"/>
  <c r="BA437" i="14"/>
  <c r="AZ437" i="14"/>
  <c r="BA436" i="14"/>
  <c r="AZ436" i="14"/>
  <c r="BA435" i="14"/>
  <c r="AZ435" i="14"/>
  <c r="BA434" i="14"/>
  <c r="AZ434" i="14"/>
  <c r="BA433" i="14"/>
  <c r="AZ433" i="14"/>
  <c r="BA432" i="14"/>
  <c r="AZ432" i="14"/>
  <c r="BA431" i="14"/>
  <c r="AZ431" i="14"/>
  <c r="BA430" i="14"/>
  <c r="AZ430" i="14"/>
  <c r="BA429" i="14"/>
  <c r="AZ429" i="14"/>
  <c r="BA428" i="14"/>
  <c r="AZ428" i="14"/>
  <c r="BA427" i="14"/>
  <c r="AZ427" i="14"/>
  <c r="BA426" i="14"/>
  <c r="AZ426" i="14"/>
  <c r="BA425" i="14"/>
  <c r="AZ425" i="14"/>
  <c r="BA424" i="14"/>
  <c r="AZ424" i="14"/>
  <c r="BA423" i="14"/>
  <c r="AZ423" i="14"/>
  <c r="BA422" i="14"/>
  <c r="AZ422" i="14"/>
  <c r="BA421" i="14"/>
  <c r="AZ421" i="14"/>
  <c r="BA420" i="14"/>
  <c r="AZ420" i="14"/>
  <c r="BA419" i="14"/>
  <c r="AZ419" i="14"/>
  <c r="BA418" i="14"/>
  <c r="AZ418" i="14"/>
  <c r="BA417" i="14"/>
  <c r="AZ417" i="14"/>
  <c r="BA416" i="14"/>
  <c r="AZ416" i="14"/>
  <c r="BA415" i="14"/>
  <c r="AZ415" i="14"/>
  <c r="BA414" i="14"/>
  <c r="AZ414" i="14"/>
  <c r="BA413" i="14"/>
  <c r="AZ413" i="14"/>
  <c r="BA412" i="14"/>
  <c r="AZ412" i="14"/>
  <c r="BA411" i="14"/>
  <c r="AZ411" i="14"/>
  <c r="BA410" i="14"/>
  <c r="AZ410" i="14"/>
  <c r="BA409" i="14"/>
  <c r="AZ409" i="14"/>
  <c r="BA408" i="14"/>
  <c r="AZ408" i="14"/>
  <c r="BA407" i="14"/>
  <c r="AZ407" i="14"/>
  <c r="BA406" i="14"/>
  <c r="AZ406" i="14"/>
  <c r="BA405" i="14"/>
  <c r="AZ405" i="14"/>
  <c r="BA404" i="14"/>
  <c r="AZ404" i="14"/>
  <c r="BA403" i="14"/>
  <c r="AZ403" i="14"/>
  <c r="BA402" i="14"/>
  <c r="AZ402" i="14"/>
  <c r="BA401" i="14"/>
  <c r="AZ401" i="14"/>
  <c r="BA400" i="14"/>
  <c r="AZ400" i="14"/>
  <c r="BA399" i="14"/>
  <c r="AZ399" i="14"/>
  <c r="BA398" i="14"/>
  <c r="AZ398" i="14"/>
  <c r="BA397" i="14"/>
  <c r="AZ397" i="14"/>
  <c r="BA396" i="14"/>
  <c r="AZ396" i="14"/>
  <c r="BA395" i="14"/>
  <c r="AZ395" i="14"/>
  <c r="BA394" i="14"/>
  <c r="AZ394" i="14"/>
  <c r="BA393" i="14"/>
  <c r="AZ393" i="14"/>
  <c r="BA392" i="14"/>
  <c r="AZ392" i="14"/>
  <c r="BA391" i="14"/>
  <c r="AZ391" i="14"/>
  <c r="BA390" i="14"/>
  <c r="AZ390" i="14"/>
  <c r="BA389" i="14"/>
  <c r="AZ389" i="14"/>
  <c r="BA388" i="14"/>
  <c r="AZ388" i="14"/>
  <c r="BA387" i="14"/>
  <c r="AZ387" i="14"/>
  <c r="BA386" i="14"/>
  <c r="AZ386" i="14"/>
  <c r="BA385" i="14"/>
  <c r="AZ385" i="14"/>
  <c r="BA384" i="14"/>
  <c r="AZ384" i="14"/>
  <c r="BA383" i="14"/>
  <c r="AZ383" i="14"/>
  <c r="BA382" i="14"/>
  <c r="AZ382" i="14"/>
  <c r="BA381" i="14"/>
  <c r="AZ381" i="14"/>
  <c r="BA380" i="14"/>
  <c r="AZ380" i="14"/>
  <c r="BA379" i="14"/>
  <c r="AZ379" i="14"/>
  <c r="BA378" i="14"/>
  <c r="AZ378" i="14"/>
  <c r="BA377" i="14"/>
  <c r="AZ377" i="14"/>
  <c r="BA376" i="14"/>
  <c r="AZ376" i="14"/>
  <c r="BA375" i="14"/>
  <c r="AZ375" i="14"/>
  <c r="BA374" i="14"/>
  <c r="AZ374" i="14"/>
  <c r="BA373" i="14"/>
  <c r="AZ373" i="14"/>
  <c r="BA372" i="14"/>
  <c r="AZ372" i="14"/>
  <c r="BA371" i="14"/>
  <c r="AZ371" i="14"/>
  <c r="BA370" i="14"/>
  <c r="AZ370" i="14"/>
  <c r="BA369" i="14"/>
  <c r="AZ369" i="14"/>
  <c r="BA368" i="14"/>
  <c r="AZ368" i="14"/>
  <c r="BA367" i="14"/>
  <c r="AZ367" i="14"/>
  <c r="BA366" i="14"/>
  <c r="AZ366" i="14"/>
  <c r="BA365" i="14"/>
  <c r="AZ365" i="14"/>
  <c r="BA364" i="14"/>
  <c r="AZ364" i="14"/>
  <c r="BA363" i="14"/>
  <c r="AZ363" i="14"/>
  <c r="BA362" i="14"/>
  <c r="AZ362" i="14"/>
  <c r="BA361" i="14"/>
  <c r="AZ361" i="14"/>
  <c r="BA360" i="14"/>
  <c r="AZ360" i="14"/>
  <c r="BA359" i="14"/>
  <c r="AZ359" i="14"/>
  <c r="BA358" i="14"/>
  <c r="AZ358" i="14"/>
  <c r="BA357" i="14"/>
  <c r="AZ357" i="14"/>
  <c r="BA356" i="14"/>
  <c r="AZ356" i="14"/>
  <c r="BA355" i="14"/>
  <c r="AZ355" i="14"/>
  <c r="BA354" i="14"/>
  <c r="AZ354" i="14"/>
  <c r="BA353" i="14"/>
  <c r="AZ353" i="14"/>
  <c r="BA352" i="14"/>
  <c r="AZ352" i="14"/>
  <c r="BA351" i="14"/>
  <c r="AZ351" i="14"/>
  <c r="BA350" i="14"/>
  <c r="AZ350" i="14"/>
  <c r="BA349" i="14"/>
  <c r="AZ349" i="14"/>
  <c r="BA348" i="14"/>
  <c r="AZ348" i="14"/>
  <c r="BA347" i="14"/>
  <c r="AZ347" i="14"/>
  <c r="BA346" i="14"/>
  <c r="AZ346" i="14"/>
  <c r="BA345" i="14"/>
  <c r="AZ345" i="14"/>
  <c r="BA344" i="14"/>
  <c r="AZ344" i="14"/>
  <c r="BA343" i="14"/>
  <c r="AZ343" i="14"/>
  <c r="BA342" i="14"/>
  <c r="AZ342" i="14"/>
  <c r="BA341" i="14"/>
  <c r="AZ341" i="14"/>
  <c r="BA340" i="14"/>
  <c r="AZ340" i="14"/>
  <c r="BA339" i="14"/>
  <c r="AZ339" i="14"/>
  <c r="BA338" i="14"/>
  <c r="AZ338" i="14"/>
  <c r="BA337" i="14"/>
  <c r="AZ337" i="14"/>
  <c r="BA336" i="14"/>
  <c r="AZ336" i="14"/>
  <c r="BA335" i="14"/>
  <c r="AZ335" i="14"/>
  <c r="BA334" i="14"/>
  <c r="AZ334" i="14"/>
  <c r="BA333" i="14"/>
  <c r="AZ333" i="14"/>
  <c r="BA332" i="14"/>
  <c r="AZ332" i="14"/>
  <c r="BA331" i="14"/>
  <c r="AZ331" i="14"/>
  <c r="BA330" i="14"/>
  <c r="AZ330" i="14"/>
  <c r="BA329" i="14"/>
  <c r="AZ329" i="14"/>
  <c r="BA328" i="14"/>
  <c r="AZ328" i="14"/>
  <c r="BA327" i="14"/>
  <c r="AZ327" i="14"/>
  <c r="BA326" i="14"/>
  <c r="AZ326" i="14"/>
  <c r="BA325" i="14"/>
  <c r="AZ325" i="14"/>
  <c r="BA324" i="14"/>
  <c r="AZ324" i="14"/>
  <c r="BA323" i="14"/>
  <c r="AZ323" i="14"/>
  <c r="BA322" i="14"/>
  <c r="AZ322" i="14"/>
  <c r="BA321" i="14"/>
  <c r="AZ321" i="14"/>
  <c r="BA320" i="14"/>
  <c r="AZ320" i="14"/>
  <c r="BA319" i="14"/>
  <c r="AZ319" i="14"/>
  <c r="BA318" i="14"/>
  <c r="AZ318" i="14"/>
  <c r="BA317" i="14"/>
  <c r="AZ317" i="14"/>
  <c r="BA316" i="14"/>
  <c r="AZ316" i="14"/>
  <c r="BA315" i="14"/>
  <c r="AZ315" i="14"/>
  <c r="BA314" i="14"/>
  <c r="AZ314" i="14"/>
  <c r="BA313" i="14"/>
  <c r="AZ313" i="14"/>
  <c r="BA312" i="14"/>
  <c r="AZ312" i="14"/>
  <c r="BA311" i="14"/>
  <c r="AZ311" i="14"/>
  <c r="BA310" i="14"/>
  <c r="AZ310" i="14"/>
  <c r="BA309" i="14"/>
  <c r="AZ309" i="14"/>
  <c r="BA308" i="14"/>
  <c r="AZ308" i="14"/>
  <c r="BA307" i="14"/>
  <c r="AZ307" i="14"/>
  <c r="BA306" i="14"/>
  <c r="AZ306" i="14"/>
  <c r="BA305" i="14"/>
  <c r="AZ305" i="14"/>
  <c r="BA304" i="14"/>
  <c r="AZ304" i="14"/>
  <c r="BA303" i="14"/>
  <c r="AZ303" i="14"/>
  <c r="BA302" i="14"/>
  <c r="AZ302" i="14"/>
  <c r="BA301" i="14"/>
  <c r="AZ301" i="14"/>
  <c r="BA300" i="14"/>
  <c r="AZ300" i="14"/>
  <c r="BA299" i="14"/>
  <c r="AZ299" i="14"/>
  <c r="BA298" i="14"/>
  <c r="AZ298" i="14"/>
  <c r="BA297" i="14"/>
  <c r="AZ297" i="14"/>
  <c r="BA296" i="14"/>
  <c r="AZ296" i="14"/>
  <c r="BA295" i="14"/>
  <c r="AZ295" i="14"/>
  <c r="BA294" i="14"/>
  <c r="AZ294" i="14"/>
  <c r="BA293" i="14"/>
  <c r="AZ293" i="14"/>
  <c r="BA292" i="14"/>
  <c r="AZ292" i="14"/>
  <c r="BA291" i="14"/>
  <c r="AZ291" i="14"/>
  <c r="BA290" i="14"/>
  <c r="AZ290" i="14"/>
  <c r="BA289" i="14"/>
  <c r="AZ289" i="14"/>
  <c r="BA288" i="14"/>
  <c r="AZ288" i="14"/>
  <c r="BA287" i="14"/>
  <c r="AZ287" i="14"/>
  <c r="BA286" i="14"/>
  <c r="AZ286" i="14"/>
  <c r="BA285" i="14"/>
  <c r="AZ285" i="14"/>
  <c r="BA284" i="14"/>
  <c r="AZ284" i="14"/>
  <c r="BA283" i="14"/>
  <c r="AZ283" i="14"/>
  <c r="BA282" i="14"/>
  <c r="AZ282" i="14"/>
  <c r="BA281" i="14"/>
  <c r="AZ281" i="14"/>
  <c r="BA280" i="14"/>
  <c r="AZ280" i="14"/>
  <c r="BA279" i="14"/>
  <c r="AZ279" i="14"/>
  <c r="BA278" i="14"/>
  <c r="AZ278" i="14"/>
  <c r="BA277" i="14"/>
  <c r="AZ277" i="14"/>
  <c r="BA276" i="14"/>
  <c r="AZ276" i="14"/>
  <c r="BA275" i="14"/>
  <c r="AZ275" i="14"/>
  <c r="BA274" i="14"/>
  <c r="AZ274" i="14"/>
  <c r="BA273" i="14"/>
  <c r="AZ273" i="14"/>
  <c r="BA272" i="14"/>
  <c r="AZ272" i="14"/>
  <c r="BA271" i="14"/>
  <c r="AZ271" i="14"/>
  <c r="BA270" i="14"/>
  <c r="AZ270" i="14"/>
  <c r="BA269" i="14"/>
  <c r="AZ269" i="14"/>
  <c r="BA268" i="14"/>
  <c r="AZ268" i="14"/>
  <c r="BA267" i="14"/>
  <c r="AZ267" i="14"/>
  <c r="BA266" i="14"/>
  <c r="AZ266" i="14"/>
  <c r="BA265" i="14"/>
  <c r="AZ265" i="14"/>
  <c r="BA264" i="14"/>
  <c r="AZ264" i="14"/>
  <c r="BA263" i="14"/>
  <c r="AZ263" i="14"/>
  <c r="BA262" i="14"/>
  <c r="AZ262" i="14"/>
  <c r="BA261" i="14"/>
  <c r="AZ261" i="14"/>
  <c r="BA260" i="14"/>
  <c r="AZ260" i="14"/>
  <c r="BA259" i="14"/>
  <c r="AZ259" i="14"/>
  <c r="BA258" i="14"/>
  <c r="AZ258" i="14"/>
  <c r="BA257" i="14"/>
  <c r="AZ257" i="14"/>
  <c r="BA256" i="14"/>
  <c r="AZ256" i="14"/>
  <c r="BA255" i="14"/>
  <c r="AZ255" i="14"/>
  <c r="BA254" i="14"/>
  <c r="AZ254" i="14"/>
  <c r="BA253" i="14"/>
  <c r="AZ253" i="14"/>
  <c r="BA252" i="14"/>
  <c r="AZ252" i="14"/>
  <c r="BA251" i="14"/>
  <c r="AZ251" i="14"/>
  <c r="BA250" i="14"/>
  <c r="AZ250" i="14"/>
  <c r="BA249" i="14"/>
  <c r="AZ249" i="14"/>
  <c r="BA248" i="14"/>
  <c r="AZ248" i="14"/>
  <c r="BA247" i="14"/>
  <c r="AZ247" i="14"/>
  <c r="BA246" i="14"/>
  <c r="AZ246" i="14"/>
  <c r="BA245" i="14"/>
  <c r="AZ245" i="14"/>
  <c r="BA244" i="14"/>
  <c r="AZ244" i="14"/>
  <c r="BA243" i="14"/>
  <c r="AZ243" i="14"/>
  <c r="BA242" i="14"/>
  <c r="AZ242" i="14"/>
  <c r="BA241" i="14"/>
  <c r="AZ241" i="14"/>
  <c r="BA240" i="14"/>
  <c r="AZ240" i="14"/>
  <c r="BA239" i="14"/>
  <c r="AZ239" i="14"/>
  <c r="BA238" i="14"/>
  <c r="AZ238" i="14"/>
  <c r="BA237" i="14"/>
  <c r="AZ237" i="14"/>
  <c r="BA236" i="14"/>
  <c r="AZ236" i="14"/>
  <c r="BA235" i="14"/>
  <c r="AZ235" i="14"/>
  <c r="BA234" i="14"/>
  <c r="AZ234" i="14"/>
  <c r="BA233" i="14"/>
  <c r="AZ233" i="14"/>
  <c r="BA232" i="14"/>
  <c r="AZ232" i="14"/>
  <c r="BA231" i="14"/>
  <c r="AZ231" i="14"/>
  <c r="BA230" i="14"/>
  <c r="AZ230" i="14"/>
  <c r="BA229" i="14"/>
  <c r="AZ229" i="14"/>
  <c r="BA228" i="14"/>
  <c r="AZ228" i="14"/>
  <c r="BA227" i="14"/>
  <c r="AZ227" i="14"/>
  <c r="BA226" i="14"/>
  <c r="AZ226" i="14"/>
  <c r="BA225" i="14"/>
  <c r="AZ225" i="14"/>
  <c r="BA224" i="14"/>
  <c r="AZ224" i="14"/>
  <c r="BA223" i="14"/>
  <c r="AZ223" i="14"/>
  <c r="BA222" i="14"/>
  <c r="AZ222" i="14"/>
  <c r="BA221" i="14"/>
  <c r="AZ221" i="14"/>
  <c r="BA220" i="14"/>
  <c r="AZ220" i="14"/>
  <c r="BA219" i="14"/>
  <c r="AZ219" i="14"/>
  <c r="BA218" i="14"/>
  <c r="AZ218" i="14"/>
  <c r="BA217" i="14"/>
  <c r="AZ217" i="14"/>
  <c r="BA216" i="14"/>
  <c r="AZ216" i="14"/>
  <c r="BA215" i="14"/>
  <c r="AZ215" i="14"/>
  <c r="BA214" i="14"/>
  <c r="AZ214" i="14"/>
  <c r="BA213" i="14"/>
  <c r="AZ213" i="14"/>
  <c r="BA212" i="14"/>
  <c r="AZ212" i="14"/>
  <c r="BA211" i="14"/>
  <c r="AZ211" i="14"/>
  <c r="BA210" i="14"/>
  <c r="AZ210" i="14"/>
  <c r="BA209" i="14"/>
  <c r="AZ209" i="14"/>
  <c r="BA208" i="14"/>
  <c r="AZ208" i="14"/>
  <c r="BA207" i="14"/>
  <c r="AZ207" i="14"/>
  <c r="BA206" i="14"/>
  <c r="AZ206" i="14"/>
  <c r="BA205" i="14"/>
  <c r="AZ205" i="14"/>
  <c r="BA204" i="14"/>
  <c r="AZ204" i="14"/>
  <c r="BA203" i="14"/>
  <c r="AZ203" i="14"/>
  <c r="BA202" i="14"/>
  <c r="AZ202" i="14"/>
  <c r="BA201" i="14"/>
  <c r="AZ201" i="14"/>
  <c r="BA200" i="14"/>
  <c r="AZ200" i="14"/>
  <c r="BA199" i="14"/>
  <c r="AZ199" i="14"/>
  <c r="BA198" i="14"/>
  <c r="AZ198" i="14"/>
  <c r="BA197" i="14"/>
  <c r="AZ197" i="14"/>
  <c r="BA196" i="14"/>
  <c r="AZ196" i="14"/>
  <c r="BA195" i="14"/>
  <c r="AZ195" i="14"/>
  <c r="BA194" i="14"/>
  <c r="AZ194" i="14"/>
  <c r="BA193" i="14"/>
  <c r="AZ193" i="14"/>
  <c r="BA192" i="14"/>
  <c r="AZ192" i="14"/>
  <c r="BA191" i="14"/>
  <c r="AZ191" i="14"/>
  <c r="BA190" i="14"/>
  <c r="AZ190" i="14"/>
  <c r="BA189" i="14"/>
  <c r="AZ189" i="14"/>
  <c r="BA188" i="14"/>
  <c r="AZ188" i="14"/>
  <c r="BA187" i="14"/>
  <c r="AZ187" i="14"/>
  <c r="BA186" i="14"/>
  <c r="AZ186" i="14"/>
  <c r="BA185" i="14"/>
  <c r="AZ185" i="14"/>
  <c r="BA184" i="14"/>
  <c r="AZ184" i="14"/>
  <c r="BA183" i="14"/>
  <c r="AZ183" i="14"/>
  <c r="BA182" i="14"/>
  <c r="AZ182" i="14"/>
  <c r="BA181" i="14"/>
  <c r="AZ181" i="14"/>
  <c r="BA180" i="14"/>
  <c r="AZ180" i="14"/>
  <c r="BA179" i="14"/>
  <c r="AZ179" i="14"/>
  <c r="BA178" i="14"/>
  <c r="AZ178" i="14"/>
  <c r="BA177" i="14"/>
  <c r="AZ177" i="14"/>
  <c r="BA176" i="14"/>
  <c r="AZ176" i="14"/>
  <c r="BA175" i="14"/>
  <c r="AZ175" i="14"/>
  <c r="BA174" i="14"/>
  <c r="AZ174" i="14"/>
  <c r="BA173" i="14"/>
  <c r="AZ173" i="14"/>
  <c r="BA172" i="14"/>
  <c r="AZ172" i="14"/>
  <c r="BA171" i="14"/>
  <c r="AZ171" i="14"/>
  <c r="BA170" i="14"/>
  <c r="AZ170" i="14"/>
  <c r="BA169" i="14"/>
  <c r="AZ169" i="14"/>
  <c r="BA168" i="14"/>
  <c r="AZ168" i="14"/>
  <c r="BA167" i="14"/>
  <c r="AZ167" i="14"/>
  <c r="BA166" i="14"/>
  <c r="AZ166" i="14"/>
  <c r="BA165" i="14"/>
  <c r="AZ165" i="14"/>
  <c r="BA164" i="14"/>
  <c r="AZ164" i="14"/>
  <c r="BA163" i="14"/>
  <c r="AZ163" i="14"/>
  <c r="BA162" i="14"/>
  <c r="AZ162" i="14"/>
  <c r="BA161" i="14"/>
  <c r="AZ161" i="14"/>
  <c r="BA160" i="14"/>
  <c r="AZ160" i="14"/>
  <c r="BA159" i="14"/>
  <c r="AZ159" i="14"/>
  <c r="BA158" i="14"/>
  <c r="AZ158" i="14"/>
  <c r="BA157" i="14"/>
  <c r="AZ157" i="14"/>
  <c r="BA156" i="14"/>
  <c r="AZ156" i="14"/>
  <c r="BA155" i="14"/>
  <c r="AZ155" i="14"/>
  <c r="BA154" i="14"/>
  <c r="AZ154" i="14"/>
  <c r="BA153" i="14"/>
  <c r="AZ153" i="14"/>
  <c r="BA152" i="14"/>
  <c r="AZ152" i="14"/>
  <c r="BA151" i="14"/>
  <c r="AZ151" i="14"/>
  <c r="BA150" i="14"/>
  <c r="AZ150" i="14"/>
  <c r="BA149" i="14"/>
  <c r="AZ149" i="14"/>
  <c r="BA148" i="14"/>
  <c r="AZ148" i="14"/>
  <c r="BA147" i="14"/>
  <c r="AZ147" i="14"/>
  <c r="BA146" i="14"/>
  <c r="AZ146" i="14"/>
  <c r="BA145" i="14"/>
  <c r="AZ145" i="14"/>
  <c r="BA144" i="14"/>
  <c r="AZ144" i="14"/>
  <c r="BA143" i="14"/>
  <c r="AZ143" i="14"/>
  <c r="BA142" i="14"/>
  <c r="AZ142" i="14"/>
  <c r="BA141" i="14"/>
  <c r="AZ141" i="14"/>
  <c r="BA140" i="14"/>
  <c r="AZ140" i="14"/>
  <c r="BA139" i="14"/>
  <c r="AZ139" i="14"/>
  <c r="BA138" i="14"/>
  <c r="AZ138" i="14"/>
  <c r="BA137" i="14"/>
  <c r="AZ137" i="14"/>
  <c r="BA136" i="14"/>
  <c r="AZ136" i="14"/>
  <c r="BA135" i="14"/>
  <c r="AZ135" i="14"/>
  <c r="BA134" i="14"/>
  <c r="AZ134" i="14"/>
  <c r="BA133" i="14"/>
  <c r="AZ133" i="14"/>
  <c r="BA132" i="14"/>
  <c r="AZ132" i="14"/>
  <c r="BA131" i="14"/>
  <c r="AZ131" i="14"/>
  <c r="BA130" i="14"/>
  <c r="AZ130" i="14"/>
  <c r="BA129" i="14"/>
  <c r="AZ129" i="14"/>
  <c r="BA128" i="14"/>
  <c r="AZ128" i="14"/>
  <c r="BA127" i="14"/>
  <c r="AZ127" i="14"/>
  <c r="BA126" i="14"/>
  <c r="AZ126" i="14"/>
  <c r="BA125" i="14"/>
  <c r="AZ125" i="14"/>
  <c r="BA124" i="14"/>
  <c r="AZ124" i="14"/>
  <c r="BA123" i="14"/>
  <c r="AZ123" i="14"/>
  <c r="BA122" i="14"/>
  <c r="AZ122" i="14"/>
  <c r="BA121" i="14"/>
  <c r="AZ121" i="14"/>
  <c r="BA120" i="14"/>
  <c r="AZ120" i="14"/>
  <c r="BA119" i="14"/>
  <c r="AZ119" i="14"/>
  <c r="BA118" i="14"/>
  <c r="AZ118" i="14"/>
  <c r="BA117" i="14"/>
  <c r="AZ117" i="14"/>
  <c r="BA116" i="14"/>
  <c r="AZ116" i="14"/>
  <c r="BA115" i="14"/>
  <c r="AZ115" i="14"/>
  <c r="BA114" i="14"/>
  <c r="AZ114" i="14"/>
  <c r="BA113" i="14"/>
  <c r="AZ113" i="14"/>
  <c r="BA112" i="14"/>
  <c r="AZ112" i="14"/>
  <c r="BA111" i="14"/>
  <c r="AZ111" i="14"/>
  <c r="BA110" i="14"/>
  <c r="AZ110" i="14"/>
  <c r="BA109" i="14"/>
  <c r="AZ109" i="14"/>
  <c r="BA108" i="14"/>
  <c r="AZ108" i="14"/>
  <c r="BA107" i="14"/>
  <c r="AZ107" i="14"/>
  <c r="BA106" i="14"/>
  <c r="AZ106" i="14"/>
  <c r="BA105" i="14"/>
  <c r="AZ105" i="14"/>
  <c r="BA104" i="14"/>
  <c r="AZ104" i="14"/>
  <c r="BA103" i="14"/>
  <c r="AZ103" i="14"/>
  <c r="BA102" i="14"/>
  <c r="AZ102" i="14"/>
  <c r="BA101" i="14"/>
  <c r="AZ101" i="14"/>
  <c r="BA100" i="14"/>
  <c r="AZ100" i="14"/>
  <c r="BA99" i="14"/>
  <c r="AZ99" i="14"/>
  <c r="BA98" i="14"/>
  <c r="AZ98" i="14"/>
  <c r="BA97" i="14"/>
  <c r="AZ97" i="14"/>
  <c r="BA96" i="14"/>
  <c r="AZ96" i="14"/>
  <c r="BA95" i="14"/>
  <c r="AZ95" i="14"/>
  <c r="BA94" i="14"/>
  <c r="AZ94" i="14"/>
  <c r="BA93" i="14"/>
  <c r="AZ93" i="14"/>
  <c r="BA92" i="14"/>
  <c r="AZ92" i="14"/>
  <c r="BA91" i="14"/>
  <c r="AZ91" i="14"/>
  <c r="BA90" i="14"/>
  <c r="AZ90" i="14"/>
  <c r="BA89" i="14"/>
  <c r="AZ89" i="14"/>
  <c r="BA88" i="14"/>
  <c r="AZ88" i="14"/>
  <c r="BA87" i="14"/>
  <c r="AZ87" i="14"/>
  <c r="BA86" i="14"/>
  <c r="AZ86" i="14"/>
  <c r="BA85" i="14"/>
  <c r="AZ85" i="14"/>
  <c r="BA84" i="14"/>
  <c r="AZ84" i="14"/>
  <c r="BA83" i="14"/>
  <c r="AZ83" i="14"/>
  <c r="BA82" i="14"/>
  <c r="AZ82" i="14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66" i="14"/>
  <c r="AZ66" i="14"/>
  <c r="BA65" i="14"/>
  <c r="AZ65" i="14"/>
  <c r="BA64" i="14"/>
  <c r="AZ64" i="14"/>
  <c r="BA63" i="14"/>
  <c r="AZ63" i="14"/>
  <c r="BA62" i="14"/>
  <c r="AZ62" i="14"/>
  <c r="BA61" i="14"/>
  <c r="AZ61" i="14"/>
  <c r="BA60" i="14"/>
  <c r="AZ60" i="14"/>
  <c r="BA59" i="14"/>
  <c r="AZ59" i="14"/>
  <c r="BA58" i="14"/>
  <c r="AZ58" i="14"/>
  <c r="BA57" i="14"/>
  <c r="AZ57" i="14"/>
  <c r="BA56" i="14"/>
  <c r="AZ56" i="14"/>
  <c r="BA55" i="14"/>
  <c r="AZ55" i="14"/>
  <c r="BA54" i="14"/>
  <c r="AZ54" i="14"/>
  <c r="BA53" i="14"/>
  <c r="AZ53" i="14"/>
  <c r="BA52" i="14"/>
  <c r="AZ52" i="14"/>
  <c r="BA51" i="14"/>
  <c r="AZ51" i="14"/>
  <c r="BA50" i="14"/>
  <c r="AZ50" i="14"/>
  <c r="BA49" i="14"/>
  <c r="AZ49" i="14"/>
  <c r="BA48" i="14"/>
  <c r="AZ48" i="14"/>
  <c r="BA47" i="14"/>
  <c r="AZ47" i="14"/>
  <c r="BA46" i="14"/>
  <c r="AZ46" i="14"/>
  <c r="BA45" i="14"/>
  <c r="AZ45" i="14"/>
  <c r="BA44" i="14"/>
  <c r="AZ44" i="14"/>
  <c r="BA43" i="14"/>
  <c r="AZ43" i="14"/>
  <c r="BA42" i="14"/>
  <c r="AZ42" i="14"/>
  <c r="BA41" i="14"/>
  <c r="AZ41" i="14"/>
  <c r="BA40" i="14"/>
  <c r="AZ40" i="14"/>
  <c r="BA39" i="14"/>
  <c r="AZ39" i="14"/>
  <c r="BA38" i="14"/>
  <c r="AZ38" i="14"/>
  <c r="BA37" i="14"/>
  <c r="AZ37" i="14"/>
  <c r="BA36" i="14"/>
  <c r="AZ36" i="14"/>
  <c r="BA35" i="14"/>
  <c r="AZ35" i="14"/>
  <c r="BA34" i="14"/>
  <c r="AZ34" i="14"/>
  <c r="BA33" i="14"/>
  <c r="AZ33" i="14"/>
  <c r="BA32" i="14"/>
  <c r="AZ32" i="14"/>
  <c r="BA31" i="14"/>
  <c r="AZ31" i="14"/>
  <c r="BA30" i="14"/>
  <c r="AZ30" i="14"/>
  <c r="BA29" i="14"/>
  <c r="AZ29" i="14"/>
  <c r="BA28" i="14"/>
  <c r="AZ28" i="14"/>
  <c r="BA27" i="14"/>
  <c r="AZ27" i="14"/>
  <c r="BA26" i="14"/>
  <c r="AZ26" i="14"/>
  <c r="BA25" i="14"/>
  <c r="AZ25" i="14"/>
  <c r="BA24" i="14"/>
  <c r="AZ24" i="14"/>
  <c r="BA23" i="14"/>
  <c r="AZ23" i="14"/>
  <c r="BA22" i="14"/>
  <c r="AZ22" i="14"/>
  <c r="BA21" i="14"/>
  <c r="AZ21" i="14"/>
  <c r="BA20" i="14"/>
  <c r="AZ20" i="14"/>
  <c r="BA19" i="14"/>
  <c r="AZ19" i="14"/>
  <c r="BA18" i="14"/>
  <c r="AZ18" i="14"/>
  <c r="BA17" i="14"/>
  <c r="AZ17" i="14"/>
  <c r="BA16" i="14"/>
  <c r="AZ16" i="14"/>
  <c r="BA15" i="14"/>
  <c r="AZ15" i="14"/>
  <c r="BA14" i="14"/>
  <c r="AZ14" i="14"/>
  <c r="BA13" i="14"/>
  <c r="AZ13" i="14"/>
  <c r="AY577" i="14"/>
  <c r="AX577" i="14"/>
  <c r="AY576" i="14"/>
  <c r="AX576" i="14"/>
  <c r="AY575" i="14"/>
  <c r="AX575" i="14"/>
  <c r="AY574" i="14"/>
  <c r="AX574" i="14"/>
  <c r="AY573" i="14"/>
  <c r="AX573" i="14"/>
  <c r="AY572" i="14"/>
  <c r="AX572" i="14"/>
  <c r="AY571" i="14"/>
  <c r="AX571" i="14"/>
  <c r="AY570" i="14"/>
  <c r="AX570" i="14"/>
  <c r="AY569" i="14"/>
  <c r="AX569" i="14"/>
  <c r="AY568" i="14"/>
  <c r="AX568" i="14"/>
  <c r="AY567" i="14"/>
  <c r="AX567" i="14"/>
  <c r="AY566" i="14"/>
  <c r="AX566" i="14"/>
  <c r="AY565" i="14"/>
  <c r="AX565" i="14"/>
  <c r="AY564" i="14"/>
  <c r="AX564" i="14"/>
  <c r="AY563" i="14"/>
  <c r="AX563" i="14"/>
  <c r="AY562" i="14"/>
  <c r="AX562" i="14"/>
  <c r="AY561" i="14"/>
  <c r="AX561" i="14"/>
  <c r="AY560" i="14"/>
  <c r="AX560" i="14"/>
  <c r="AY559" i="14"/>
  <c r="AX559" i="14"/>
  <c r="AY558" i="14"/>
  <c r="AX558" i="14"/>
  <c r="AY557" i="14"/>
  <c r="AX557" i="14"/>
  <c r="AY556" i="14"/>
  <c r="AX556" i="14"/>
  <c r="AY555" i="14"/>
  <c r="AX555" i="14"/>
  <c r="AY554" i="14"/>
  <c r="AX554" i="14"/>
  <c r="AY553" i="14"/>
  <c r="AX553" i="14"/>
  <c r="AY552" i="14"/>
  <c r="AX552" i="14"/>
  <c r="AY551" i="14"/>
  <c r="AX551" i="14"/>
  <c r="AY550" i="14"/>
  <c r="AX550" i="14"/>
  <c r="AY549" i="14"/>
  <c r="AX549" i="14"/>
  <c r="AY548" i="14"/>
  <c r="AX548" i="14"/>
  <c r="AY547" i="14"/>
  <c r="AX547" i="14"/>
  <c r="AY546" i="14"/>
  <c r="AX546" i="14"/>
  <c r="AY545" i="14"/>
  <c r="AX545" i="14"/>
  <c r="AY544" i="14"/>
  <c r="AX544" i="14"/>
  <c r="AY543" i="14"/>
  <c r="AX543" i="14"/>
  <c r="AY542" i="14"/>
  <c r="AX542" i="14"/>
  <c r="AY541" i="14"/>
  <c r="AX541" i="14"/>
  <c r="AY540" i="14"/>
  <c r="AX540" i="14"/>
  <c r="AY539" i="14"/>
  <c r="AX539" i="14"/>
  <c r="AY538" i="14"/>
  <c r="AX538" i="14"/>
  <c r="AY537" i="14"/>
  <c r="AX537" i="14"/>
  <c r="AY536" i="14"/>
  <c r="AX536" i="14"/>
  <c r="AY535" i="14"/>
  <c r="AX535" i="14"/>
  <c r="AY534" i="14"/>
  <c r="AX534" i="14"/>
  <c r="AY533" i="14"/>
  <c r="AX533" i="14"/>
  <c r="AY532" i="14"/>
  <c r="AX532" i="14"/>
  <c r="AY531" i="14"/>
  <c r="AX531" i="14"/>
  <c r="AY530" i="14"/>
  <c r="AX530" i="14"/>
  <c r="AY529" i="14"/>
  <c r="AX529" i="14"/>
  <c r="AY528" i="14"/>
  <c r="AX528" i="14"/>
  <c r="AY527" i="14"/>
  <c r="AX527" i="14"/>
  <c r="AY526" i="14"/>
  <c r="AX526" i="14"/>
  <c r="AY525" i="14"/>
  <c r="AX525" i="14"/>
  <c r="AY524" i="14"/>
  <c r="AX524" i="14"/>
  <c r="AY523" i="14"/>
  <c r="AX523" i="14"/>
  <c r="AY522" i="14"/>
  <c r="AX522" i="14"/>
  <c r="AY521" i="14"/>
  <c r="AX521" i="14"/>
  <c r="AY520" i="14"/>
  <c r="AX520" i="14"/>
  <c r="AY519" i="14"/>
  <c r="AX519" i="14"/>
  <c r="AY518" i="14"/>
  <c r="AX518" i="14"/>
  <c r="AY517" i="14"/>
  <c r="AX517" i="14"/>
  <c r="AY516" i="14"/>
  <c r="AX516" i="14"/>
  <c r="AY515" i="14"/>
  <c r="AX515" i="14"/>
  <c r="AY514" i="14"/>
  <c r="AX514" i="14"/>
  <c r="AY513" i="14"/>
  <c r="AX513" i="14"/>
  <c r="AY512" i="14"/>
  <c r="AX512" i="14"/>
  <c r="AY511" i="14"/>
  <c r="AX511" i="14"/>
  <c r="AY510" i="14"/>
  <c r="AX510" i="14"/>
  <c r="AY509" i="14"/>
  <c r="AX509" i="14"/>
  <c r="AY508" i="14"/>
  <c r="AX508" i="14"/>
  <c r="AY507" i="14"/>
  <c r="AX507" i="14"/>
  <c r="AY506" i="14"/>
  <c r="AX506" i="14"/>
  <c r="AY505" i="14"/>
  <c r="AX505" i="14"/>
  <c r="AY504" i="14"/>
  <c r="AX504" i="14"/>
  <c r="AY503" i="14"/>
  <c r="AX503" i="14"/>
  <c r="AY502" i="14"/>
  <c r="AX502" i="14"/>
  <c r="AY501" i="14"/>
  <c r="AX501" i="14"/>
  <c r="AY500" i="14"/>
  <c r="AX500" i="14"/>
  <c r="AY499" i="14"/>
  <c r="AX499" i="14"/>
  <c r="AY498" i="14"/>
  <c r="AX498" i="14"/>
  <c r="AY497" i="14"/>
  <c r="AX497" i="14"/>
  <c r="AY496" i="14"/>
  <c r="AX496" i="14"/>
  <c r="AY495" i="14"/>
  <c r="AX495" i="14"/>
  <c r="AY494" i="14"/>
  <c r="AX494" i="14"/>
  <c r="AY493" i="14"/>
  <c r="AX493" i="14"/>
  <c r="AY492" i="14"/>
  <c r="AX492" i="14"/>
  <c r="AY491" i="14"/>
  <c r="AX491" i="14"/>
  <c r="AY490" i="14"/>
  <c r="AX490" i="14"/>
  <c r="AY489" i="14"/>
  <c r="AX489" i="14"/>
  <c r="AY488" i="14"/>
  <c r="AX488" i="14"/>
  <c r="AY487" i="14"/>
  <c r="AX487" i="14"/>
  <c r="AY486" i="14"/>
  <c r="AX486" i="14"/>
  <c r="AY485" i="14"/>
  <c r="AX485" i="14"/>
  <c r="AY484" i="14"/>
  <c r="AX484" i="14"/>
  <c r="AY483" i="14"/>
  <c r="AX483" i="14"/>
  <c r="AY482" i="14"/>
  <c r="AX482" i="14"/>
  <c r="AY481" i="14"/>
  <c r="AX481" i="14"/>
  <c r="AY480" i="14"/>
  <c r="AX480" i="14"/>
  <c r="AY479" i="14"/>
  <c r="AX479" i="14"/>
  <c r="AY478" i="14"/>
  <c r="AX478" i="14"/>
  <c r="AY477" i="14"/>
  <c r="AX477" i="14"/>
  <c r="AY476" i="14"/>
  <c r="AX476" i="14"/>
  <c r="AY475" i="14"/>
  <c r="AX475" i="14"/>
  <c r="AY474" i="14"/>
  <c r="AX474" i="14"/>
  <c r="AY473" i="14"/>
  <c r="AX473" i="14"/>
  <c r="AY472" i="14"/>
  <c r="AX472" i="14"/>
  <c r="AY471" i="14"/>
  <c r="AX471" i="14"/>
  <c r="AY470" i="14"/>
  <c r="AX470" i="14"/>
  <c r="AY469" i="14"/>
  <c r="AX469" i="14"/>
  <c r="AY468" i="14"/>
  <c r="AX468" i="14"/>
  <c r="AY467" i="14"/>
  <c r="AX467" i="14"/>
  <c r="AY466" i="14"/>
  <c r="AX466" i="14"/>
  <c r="AY465" i="14"/>
  <c r="AX465" i="14"/>
  <c r="AY464" i="14"/>
  <c r="AX464" i="14"/>
  <c r="AY463" i="14"/>
  <c r="AX463" i="14"/>
  <c r="AY462" i="14"/>
  <c r="AX462" i="14"/>
  <c r="AY461" i="14"/>
  <c r="AX461" i="14"/>
  <c r="AY460" i="14"/>
  <c r="AX460" i="14"/>
  <c r="AY459" i="14"/>
  <c r="AX459" i="14"/>
  <c r="AY458" i="14"/>
  <c r="AX458" i="14"/>
  <c r="AY457" i="14"/>
  <c r="AX457" i="14"/>
  <c r="AY456" i="14"/>
  <c r="AX456" i="14"/>
  <c r="AY455" i="14"/>
  <c r="AX455" i="14"/>
  <c r="AY454" i="14"/>
  <c r="AX454" i="14"/>
  <c r="AY453" i="14"/>
  <c r="AX453" i="14"/>
  <c r="AY452" i="14"/>
  <c r="AX452" i="14"/>
  <c r="AY451" i="14"/>
  <c r="AX451" i="14"/>
  <c r="AY450" i="14"/>
  <c r="AX450" i="14"/>
  <c r="AY449" i="14"/>
  <c r="AX449" i="14"/>
  <c r="AY448" i="14"/>
  <c r="AX448" i="14"/>
  <c r="AY447" i="14"/>
  <c r="AX447" i="14"/>
  <c r="AY446" i="14"/>
  <c r="AX446" i="14"/>
  <c r="AY445" i="14"/>
  <c r="AX445" i="14"/>
  <c r="AY444" i="14"/>
  <c r="AX444" i="14"/>
  <c r="AY443" i="14"/>
  <c r="AX443" i="14"/>
  <c r="AY442" i="14"/>
  <c r="AX442" i="14"/>
  <c r="AY441" i="14"/>
  <c r="AX441" i="14"/>
  <c r="AY440" i="14"/>
  <c r="AX440" i="14"/>
  <c r="AY439" i="14"/>
  <c r="AX439" i="14"/>
  <c r="AY438" i="14"/>
  <c r="AX438" i="14"/>
  <c r="AY437" i="14"/>
  <c r="AX437" i="14"/>
  <c r="AY436" i="14"/>
  <c r="AX436" i="14"/>
  <c r="AY435" i="14"/>
  <c r="AX435" i="14"/>
  <c r="AY434" i="14"/>
  <c r="AX434" i="14"/>
  <c r="AY433" i="14"/>
  <c r="AX433" i="14"/>
  <c r="AY432" i="14"/>
  <c r="AX432" i="14"/>
  <c r="AY431" i="14"/>
  <c r="AX431" i="14"/>
  <c r="AY430" i="14"/>
  <c r="AX430" i="14"/>
  <c r="AY429" i="14"/>
  <c r="AX429" i="14"/>
  <c r="AY428" i="14"/>
  <c r="AX428" i="14"/>
  <c r="AY427" i="14"/>
  <c r="AX427" i="14"/>
  <c r="AY426" i="14"/>
  <c r="AX426" i="14"/>
  <c r="AY425" i="14"/>
  <c r="AX425" i="14"/>
  <c r="AY424" i="14"/>
  <c r="AX424" i="14"/>
  <c r="AY423" i="14"/>
  <c r="AX423" i="14"/>
  <c r="AY422" i="14"/>
  <c r="AX422" i="14"/>
  <c r="AY421" i="14"/>
  <c r="AX421" i="14"/>
  <c r="AY420" i="14"/>
  <c r="AX420" i="14"/>
  <c r="AY419" i="14"/>
  <c r="AX419" i="14"/>
  <c r="AY418" i="14"/>
  <c r="AX418" i="14"/>
  <c r="AY417" i="14"/>
  <c r="AX417" i="14"/>
  <c r="AY416" i="14"/>
  <c r="AX416" i="14"/>
  <c r="AY415" i="14"/>
  <c r="AX415" i="14"/>
  <c r="AY414" i="14"/>
  <c r="AX414" i="14"/>
  <c r="AY413" i="14"/>
  <c r="AX413" i="14"/>
  <c r="AY412" i="14"/>
  <c r="AX412" i="14"/>
  <c r="AY411" i="14"/>
  <c r="AX411" i="14"/>
  <c r="AY410" i="14"/>
  <c r="AX410" i="14"/>
  <c r="AY409" i="14"/>
  <c r="AX409" i="14"/>
  <c r="AY408" i="14"/>
  <c r="AX408" i="14"/>
  <c r="AY407" i="14"/>
  <c r="AX407" i="14"/>
  <c r="AY406" i="14"/>
  <c r="AX406" i="14"/>
  <c r="AY405" i="14"/>
  <c r="AX405" i="14"/>
  <c r="AY404" i="14"/>
  <c r="AX404" i="14"/>
  <c r="AY403" i="14"/>
  <c r="AX403" i="14"/>
  <c r="AY402" i="14"/>
  <c r="AX402" i="14"/>
  <c r="AY401" i="14"/>
  <c r="AX401" i="14"/>
  <c r="AY400" i="14"/>
  <c r="AX400" i="14"/>
  <c r="AY399" i="14"/>
  <c r="AX399" i="14"/>
  <c r="AY398" i="14"/>
  <c r="AX398" i="14"/>
  <c r="AY397" i="14"/>
  <c r="AX397" i="14"/>
  <c r="AY396" i="14"/>
  <c r="AX396" i="14"/>
  <c r="AY395" i="14"/>
  <c r="AX395" i="14"/>
  <c r="AY394" i="14"/>
  <c r="AX394" i="14"/>
  <c r="AY393" i="14"/>
  <c r="AX393" i="14"/>
  <c r="AY392" i="14"/>
  <c r="AX392" i="14"/>
  <c r="AY391" i="14"/>
  <c r="AX391" i="14"/>
  <c r="AY390" i="14"/>
  <c r="AX390" i="14"/>
  <c r="AY389" i="14"/>
  <c r="AX389" i="14"/>
  <c r="AY388" i="14"/>
  <c r="AX388" i="14"/>
  <c r="AY387" i="14"/>
  <c r="AX387" i="14"/>
  <c r="AY386" i="14"/>
  <c r="AX386" i="14"/>
  <c r="AY385" i="14"/>
  <c r="AX385" i="14"/>
  <c r="AY384" i="14"/>
  <c r="AX384" i="14"/>
  <c r="AY383" i="14"/>
  <c r="AX383" i="14"/>
  <c r="AY382" i="14"/>
  <c r="AX382" i="14"/>
  <c r="AY381" i="14"/>
  <c r="AX381" i="14"/>
  <c r="AY380" i="14"/>
  <c r="AX380" i="14"/>
  <c r="AY379" i="14"/>
  <c r="AX379" i="14"/>
  <c r="AY378" i="14"/>
  <c r="AX378" i="14"/>
  <c r="AY377" i="14"/>
  <c r="AX377" i="14"/>
  <c r="AY376" i="14"/>
  <c r="AX376" i="14"/>
  <c r="AY375" i="14"/>
  <c r="AX375" i="14"/>
  <c r="AY374" i="14"/>
  <c r="AX374" i="14"/>
  <c r="AY373" i="14"/>
  <c r="AX373" i="14"/>
  <c r="AY372" i="14"/>
  <c r="AX372" i="14"/>
  <c r="AY371" i="14"/>
  <c r="AX371" i="14"/>
  <c r="AY370" i="14"/>
  <c r="AX370" i="14"/>
  <c r="AY369" i="14"/>
  <c r="AX369" i="14"/>
  <c r="AY368" i="14"/>
  <c r="AX368" i="14"/>
  <c r="AY367" i="14"/>
  <c r="AX367" i="14"/>
  <c r="AY366" i="14"/>
  <c r="AX366" i="14"/>
  <c r="AY365" i="14"/>
  <c r="AX365" i="14"/>
  <c r="AY364" i="14"/>
  <c r="AX364" i="14"/>
  <c r="AY363" i="14"/>
  <c r="AX363" i="14"/>
  <c r="AY362" i="14"/>
  <c r="AX362" i="14"/>
  <c r="AY361" i="14"/>
  <c r="AX361" i="14"/>
  <c r="AY360" i="14"/>
  <c r="AX360" i="14"/>
  <c r="AY359" i="14"/>
  <c r="AX359" i="14"/>
  <c r="AY358" i="14"/>
  <c r="AX358" i="14"/>
  <c r="AY357" i="14"/>
  <c r="AX357" i="14"/>
  <c r="AY356" i="14"/>
  <c r="AX356" i="14"/>
  <c r="AY355" i="14"/>
  <c r="AX355" i="14"/>
  <c r="AY354" i="14"/>
  <c r="AX354" i="14"/>
  <c r="AY353" i="14"/>
  <c r="AX353" i="14"/>
  <c r="AY352" i="14"/>
  <c r="AX352" i="14"/>
  <c r="AY351" i="14"/>
  <c r="AX351" i="14"/>
  <c r="AY350" i="14"/>
  <c r="AX350" i="14"/>
  <c r="AY349" i="14"/>
  <c r="AX349" i="14"/>
  <c r="AY348" i="14"/>
  <c r="AX348" i="14"/>
  <c r="AY347" i="14"/>
  <c r="AX347" i="14"/>
  <c r="AY346" i="14"/>
  <c r="AX346" i="14"/>
  <c r="AY345" i="14"/>
  <c r="AX345" i="14"/>
  <c r="AY344" i="14"/>
  <c r="AX344" i="14"/>
  <c r="AY343" i="14"/>
  <c r="AX343" i="14"/>
  <c r="AY342" i="14"/>
  <c r="AX342" i="14"/>
  <c r="AY341" i="14"/>
  <c r="AX341" i="14"/>
  <c r="AY340" i="14"/>
  <c r="AX340" i="14"/>
  <c r="AY339" i="14"/>
  <c r="AX339" i="14"/>
  <c r="AY338" i="14"/>
  <c r="AX338" i="14"/>
  <c r="AY337" i="14"/>
  <c r="AX337" i="14"/>
  <c r="AY336" i="14"/>
  <c r="AX336" i="14"/>
  <c r="AY335" i="14"/>
  <c r="AX335" i="14"/>
  <c r="AY334" i="14"/>
  <c r="AX334" i="14"/>
  <c r="AY333" i="14"/>
  <c r="AX333" i="14"/>
  <c r="AY332" i="14"/>
  <c r="AX332" i="14"/>
  <c r="AY331" i="14"/>
  <c r="AX331" i="14"/>
  <c r="AY330" i="14"/>
  <c r="AX330" i="14"/>
  <c r="AY329" i="14"/>
  <c r="AX329" i="14"/>
  <c r="AY328" i="14"/>
  <c r="AX328" i="14"/>
  <c r="AY327" i="14"/>
  <c r="AX327" i="14"/>
  <c r="AY326" i="14"/>
  <c r="AX326" i="14"/>
  <c r="AY325" i="14"/>
  <c r="AX325" i="14"/>
  <c r="AY324" i="14"/>
  <c r="AX324" i="14"/>
  <c r="AY323" i="14"/>
  <c r="AX323" i="14"/>
  <c r="AY322" i="14"/>
  <c r="AX322" i="14"/>
  <c r="AY321" i="14"/>
  <c r="AX321" i="14"/>
  <c r="AY320" i="14"/>
  <c r="AX320" i="14"/>
  <c r="AY319" i="14"/>
  <c r="AX319" i="14"/>
  <c r="AY318" i="14"/>
  <c r="AX318" i="14"/>
  <c r="AY317" i="14"/>
  <c r="AX317" i="14"/>
  <c r="AY316" i="14"/>
  <c r="AX316" i="14"/>
  <c r="AY315" i="14"/>
  <c r="AX315" i="14"/>
  <c r="AY314" i="14"/>
  <c r="AX314" i="14"/>
  <c r="AY313" i="14"/>
  <c r="AX313" i="14"/>
  <c r="AY312" i="14"/>
  <c r="AX312" i="14"/>
  <c r="AY311" i="14"/>
  <c r="AX311" i="14"/>
  <c r="AY310" i="14"/>
  <c r="AX310" i="14"/>
  <c r="AY309" i="14"/>
  <c r="AX309" i="14"/>
  <c r="AY308" i="14"/>
  <c r="AX308" i="14"/>
  <c r="AY307" i="14"/>
  <c r="AX307" i="14"/>
  <c r="AY306" i="14"/>
  <c r="AX306" i="14"/>
  <c r="AY305" i="14"/>
  <c r="AX305" i="14"/>
  <c r="AY304" i="14"/>
  <c r="AX304" i="14"/>
  <c r="AY303" i="14"/>
  <c r="AX303" i="14"/>
  <c r="AY302" i="14"/>
  <c r="AX302" i="14"/>
  <c r="AY301" i="14"/>
  <c r="AX301" i="14"/>
  <c r="AY300" i="14"/>
  <c r="AX300" i="14"/>
  <c r="AY299" i="14"/>
  <c r="AX299" i="14"/>
  <c r="AY298" i="14"/>
  <c r="AX298" i="14"/>
  <c r="AY297" i="14"/>
  <c r="AX297" i="14"/>
  <c r="AY296" i="14"/>
  <c r="AX296" i="14"/>
  <c r="AY295" i="14"/>
  <c r="AX295" i="14"/>
  <c r="AY294" i="14"/>
  <c r="AX294" i="14"/>
  <c r="AY293" i="14"/>
  <c r="AX293" i="14"/>
  <c r="AY292" i="14"/>
  <c r="AX292" i="14"/>
  <c r="AY291" i="14"/>
  <c r="AX291" i="14"/>
  <c r="AY290" i="14"/>
  <c r="AX290" i="14"/>
  <c r="AY289" i="14"/>
  <c r="AX289" i="14"/>
  <c r="AY288" i="14"/>
  <c r="AX288" i="14"/>
  <c r="AY287" i="14"/>
  <c r="AX287" i="14"/>
  <c r="AY286" i="14"/>
  <c r="AX286" i="14"/>
  <c r="AY285" i="14"/>
  <c r="AX285" i="14"/>
  <c r="AY284" i="14"/>
  <c r="AX284" i="14"/>
  <c r="AY283" i="14"/>
  <c r="AX283" i="14"/>
  <c r="AY282" i="14"/>
  <c r="AX282" i="14"/>
  <c r="AY281" i="14"/>
  <c r="AX281" i="14"/>
  <c r="AY280" i="14"/>
  <c r="AX280" i="14"/>
  <c r="AY279" i="14"/>
  <c r="AX279" i="14"/>
  <c r="AY278" i="14"/>
  <c r="AX278" i="14"/>
  <c r="AY277" i="14"/>
  <c r="AX277" i="14"/>
  <c r="AY276" i="14"/>
  <c r="AX276" i="14"/>
  <c r="AY275" i="14"/>
  <c r="AX275" i="14"/>
  <c r="AY274" i="14"/>
  <c r="AX274" i="14"/>
  <c r="AY273" i="14"/>
  <c r="AX273" i="14"/>
  <c r="AY272" i="14"/>
  <c r="AX272" i="14"/>
  <c r="AY271" i="14"/>
  <c r="AX271" i="14"/>
  <c r="AY270" i="14"/>
  <c r="AX270" i="14"/>
  <c r="AY269" i="14"/>
  <c r="AX269" i="14"/>
  <c r="AY268" i="14"/>
  <c r="AX268" i="14"/>
  <c r="AY267" i="14"/>
  <c r="AX267" i="14"/>
  <c r="AY266" i="14"/>
  <c r="AX266" i="14"/>
  <c r="AY265" i="14"/>
  <c r="AX265" i="14"/>
  <c r="AY264" i="14"/>
  <c r="AX264" i="14"/>
  <c r="AY263" i="14"/>
  <c r="AX263" i="14"/>
  <c r="AY262" i="14"/>
  <c r="AX262" i="14"/>
  <c r="AY261" i="14"/>
  <c r="AX261" i="14"/>
  <c r="AY260" i="14"/>
  <c r="AX260" i="14"/>
  <c r="AY259" i="14"/>
  <c r="AX259" i="14"/>
  <c r="AY258" i="14"/>
  <c r="AX258" i="14"/>
  <c r="AY257" i="14"/>
  <c r="AX257" i="14"/>
  <c r="AY256" i="14"/>
  <c r="AX256" i="14"/>
  <c r="AY255" i="14"/>
  <c r="AX255" i="14"/>
  <c r="AY254" i="14"/>
  <c r="AX254" i="14"/>
  <c r="AY253" i="14"/>
  <c r="AX253" i="14"/>
  <c r="AY252" i="14"/>
  <c r="AX252" i="14"/>
  <c r="AY251" i="14"/>
  <c r="AX251" i="14"/>
  <c r="AY250" i="14"/>
  <c r="AX250" i="14"/>
  <c r="AY249" i="14"/>
  <c r="AX249" i="14"/>
  <c r="AY248" i="14"/>
  <c r="AX248" i="14"/>
  <c r="AY247" i="14"/>
  <c r="AX247" i="14"/>
  <c r="AY246" i="14"/>
  <c r="AX246" i="14"/>
  <c r="AY245" i="14"/>
  <c r="AX245" i="14"/>
  <c r="AY244" i="14"/>
  <c r="AX244" i="14"/>
  <c r="AY243" i="14"/>
  <c r="AX243" i="14"/>
  <c r="AY242" i="14"/>
  <c r="AX242" i="14"/>
  <c r="AY241" i="14"/>
  <c r="AX241" i="14"/>
  <c r="AY240" i="14"/>
  <c r="AX240" i="14"/>
  <c r="AY239" i="14"/>
  <c r="AX239" i="14"/>
  <c r="AY238" i="14"/>
  <c r="AX238" i="14"/>
  <c r="AY237" i="14"/>
  <c r="AX237" i="14"/>
  <c r="AY236" i="14"/>
  <c r="AX236" i="14"/>
  <c r="AY235" i="14"/>
  <c r="AX235" i="14"/>
  <c r="AY234" i="14"/>
  <c r="AX234" i="14"/>
  <c r="AY233" i="14"/>
  <c r="AX233" i="14"/>
  <c r="AY232" i="14"/>
  <c r="AX232" i="14"/>
  <c r="AY231" i="14"/>
  <c r="AX231" i="14"/>
  <c r="AY230" i="14"/>
  <c r="AX230" i="14"/>
  <c r="AY229" i="14"/>
  <c r="AX229" i="14"/>
  <c r="AY228" i="14"/>
  <c r="AX228" i="14"/>
  <c r="AY227" i="14"/>
  <c r="AX227" i="14"/>
  <c r="AY226" i="14"/>
  <c r="AX226" i="14"/>
  <c r="AY225" i="14"/>
  <c r="AX225" i="14"/>
  <c r="AY224" i="14"/>
  <c r="AX224" i="14"/>
  <c r="AY223" i="14"/>
  <c r="AX223" i="14"/>
  <c r="AY222" i="14"/>
  <c r="AX222" i="14"/>
  <c r="AY221" i="14"/>
  <c r="AX221" i="14"/>
  <c r="AY220" i="14"/>
  <c r="AX220" i="14"/>
  <c r="AY219" i="14"/>
  <c r="AX219" i="14"/>
  <c r="AY218" i="14"/>
  <c r="AX218" i="14"/>
  <c r="AY217" i="14"/>
  <c r="AX217" i="14"/>
  <c r="AY216" i="14"/>
  <c r="AX216" i="14"/>
  <c r="AY215" i="14"/>
  <c r="AX215" i="14"/>
  <c r="AY214" i="14"/>
  <c r="AX214" i="14"/>
  <c r="AY213" i="14"/>
  <c r="AX213" i="14"/>
  <c r="AY212" i="14"/>
  <c r="AX212" i="14"/>
  <c r="AY211" i="14"/>
  <c r="AX211" i="14"/>
  <c r="AY210" i="14"/>
  <c r="AX210" i="14"/>
  <c r="AY209" i="14"/>
  <c r="AX209" i="14"/>
  <c r="AY208" i="14"/>
  <c r="AX208" i="14"/>
  <c r="AY207" i="14"/>
  <c r="AX207" i="14"/>
  <c r="AY206" i="14"/>
  <c r="AX206" i="14"/>
  <c r="AY205" i="14"/>
  <c r="AX205" i="14"/>
  <c r="AY204" i="14"/>
  <c r="AX204" i="14"/>
  <c r="AY203" i="14"/>
  <c r="AX203" i="14"/>
  <c r="AY202" i="14"/>
  <c r="AX202" i="14"/>
  <c r="AY201" i="14"/>
  <c r="AX201" i="14"/>
  <c r="AY200" i="14"/>
  <c r="AX200" i="14"/>
  <c r="AY199" i="14"/>
  <c r="AX199" i="14"/>
  <c r="AY198" i="14"/>
  <c r="AX198" i="14"/>
  <c r="AY197" i="14"/>
  <c r="AX197" i="14"/>
  <c r="AY196" i="14"/>
  <c r="AX196" i="14"/>
  <c r="AY195" i="14"/>
  <c r="AX195" i="14"/>
  <c r="AY194" i="14"/>
  <c r="AX194" i="14"/>
  <c r="AY193" i="14"/>
  <c r="AX193" i="14"/>
  <c r="AY192" i="14"/>
  <c r="AX192" i="14"/>
  <c r="AY191" i="14"/>
  <c r="AX191" i="14"/>
  <c r="AY190" i="14"/>
  <c r="AX190" i="14"/>
  <c r="AY189" i="14"/>
  <c r="AX189" i="14"/>
  <c r="AY188" i="14"/>
  <c r="AX188" i="14"/>
  <c r="AY187" i="14"/>
  <c r="AX187" i="14"/>
  <c r="AY186" i="14"/>
  <c r="AX186" i="14"/>
  <c r="AY185" i="14"/>
  <c r="AX185" i="14"/>
  <c r="AY184" i="14"/>
  <c r="AX184" i="14"/>
  <c r="AY183" i="14"/>
  <c r="AX183" i="14"/>
  <c r="AY182" i="14"/>
  <c r="AX182" i="14"/>
  <c r="AY181" i="14"/>
  <c r="AX181" i="14"/>
  <c r="AY180" i="14"/>
  <c r="AX180" i="14"/>
  <c r="AY179" i="14"/>
  <c r="AX179" i="14"/>
  <c r="AY178" i="14"/>
  <c r="AX178" i="14"/>
  <c r="AY177" i="14"/>
  <c r="AX177" i="14"/>
  <c r="AY176" i="14"/>
  <c r="AX176" i="14"/>
  <c r="AY175" i="14"/>
  <c r="AX175" i="14"/>
  <c r="AY174" i="14"/>
  <c r="AX174" i="14"/>
  <c r="AY173" i="14"/>
  <c r="AX173" i="14"/>
  <c r="AY172" i="14"/>
  <c r="AX172" i="14"/>
  <c r="AY171" i="14"/>
  <c r="AX171" i="14"/>
  <c r="AY170" i="14"/>
  <c r="AX170" i="14"/>
  <c r="AY169" i="14"/>
  <c r="AX169" i="14"/>
  <c r="AY168" i="14"/>
  <c r="AX168" i="14"/>
  <c r="AY167" i="14"/>
  <c r="AX167" i="14"/>
  <c r="AY166" i="14"/>
  <c r="AX166" i="14"/>
  <c r="AY165" i="14"/>
  <c r="AX165" i="14"/>
  <c r="AY164" i="14"/>
  <c r="AX164" i="14"/>
  <c r="AY163" i="14"/>
  <c r="AX163" i="14"/>
  <c r="AY162" i="14"/>
  <c r="AX162" i="14"/>
  <c r="AY161" i="14"/>
  <c r="AX161" i="14"/>
  <c r="AY160" i="14"/>
  <c r="AX160" i="14"/>
  <c r="AY159" i="14"/>
  <c r="AX159" i="14"/>
  <c r="AY158" i="14"/>
  <c r="AX158" i="14"/>
  <c r="AY157" i="14"/>
  <c r="AX157" i="14"/>
  <c r="AY156" i="14"/>
  <c r="AX156" i="14"/>
  <c r="AY155" i="14"/>
  <c r="AX155" i="14"/>
  <c r="AY154" i="14"/>
  <c r="AX154" i="14"/>
  <c r="AY153" i="14"/>
  <c r="AX153" i="14"/>
  <c r="AY152" i="14"/>
  <c r="AX152" i="14"/>
  <c r="AY151" i="14"/>
  <c r="AX151" i="14"/>
  <c r="AY150" i="14"/>
  <c r="AX150" i="14"/>
  <c r="AY149" i="14"/>
  <c r="AX149" i="14"/>
  <c r="AY148" i="14"/>
  <c r="AX148" i="14"/>
  <c r="AY147" i="14"/>
  <c r="AX147" i="14"/>
  <c r="AY146" i="14"/>
  <c r="AX146" i="14"/>
  <c r="AY145" i="14"/>
  <c r="AX145" i="14"/>
  <c r="AY144" i="14"/>
  <c r="AX144" i="14"/>
  <c r="AY143" i="14"/>
  <c r="AX143" i="14"/>
  <c r="AY142" i="14"/>
  <c r="AX142" i="14"/>
  <c r="AY141" i="14"/>
  <c r="AX141" i="14"/>
  <c r="AY140" i="14"/>
  <c r="AX140" i="14"/>
  <c r="AY139" i="14"/>
  <c r="AX139" i="14"/>
  <c r="AY138" i="14"/>
  <c r="AX138" i="14"/>
  <c r="AY137" i="14"/>
  <c r="AX137" i="14"/>
  <c r="AY136" i="14"/>
  <c r="AX136" i="14"/>
  <c r="AY135" i="14"/>
  <c r="AX135" i="14"/>
  <c r="AY134" i="14"/>
  <c r="AX134" i="14"/>
  <c r="AY133" i="14"/>
  <c r="AX133" i="14"/>
  <c r="AY132" i="14"/>
  <c r="AX132" i="14"/>
  <c r="AY131" i="14"/>
  <c r="AX131" i="14"/>
  <c r="AY130" i="14"/>
  <c r="AX130" i="14"/>
  <c r="AY129" i="14"/>
  <c r="AX129" i="14"/>
  <c r="AY128" i="14"/>
  <c r="AX128" i="14"/>
  <c r="AY127" i="14"/>
  <c r="AX127" i="14"/>
  <c r="AY126" i="14"/>
  <c r="AX126" i="14"/>
  <c r="AY125" i="14"/>
  <c r="AX125" i="14"/>
  <c r="AY124" i="14"/>
  <c r="AX124" i="14"/>
  <c r="AY123" i="14"/>
  <c r="AX123" i="14"/>
  <c r="AY122" i="14"/>
  <c r="AX122" i="14"/>
  <c r="AY121" i="14"/>
  <c r="AX121" i="14"/>
  <c r="AY120" i="14"/>
  <c r="AX120" i="14"/>
  <c r="AY119" i="14"/>
  <c r="AX119" i="14"/>
  <c r="AY118" i="14"/>
  <c r="AX118" i="14"/>
  <c r="AY117" i="14"/>
  <c r="AX117" i="14"/>
  <c r="AY116" i="14"/>
  <c r="AX116" i="14"/>
  <c r="AY115" i="14"/>
  <c r="AX115" i="14"/>
  <c r="AY114" i="14"/>
  <c r="AX114" i="14"/>
  <c r="AY113" i="14"/>
  <c r="AX113" i="14"/>
  <c r="AY112" i="14"/>
  <c r="AX112" i="14"/>
  <c r="AY111" i="14"/>
  <c r="AX111" i="14"/>
  <c r="AY110" i="14"/>
  <c r="AX110" i="14"/>
  <c r="AY109" i="14"/>
  <c r="AX109" i="14"/>
  <c r="AY108" i="14"/>
  <c r="AX108" i="14"/>
  <c r="AY107" i="14"/>
  <c r="AX107" i="14"/>
  <c r="AY106" i="14"/>
  <c r="AX106" i="14"/>
  <c r="AY105" i="14"/>
  <c r="AX105" i="14"/>
  <c r="AY104" i="14"/>
  <c r="AX104" i="14"/>
  <c r="AY103" i="14"/>
  <c r="AX103" i="14"/>
  <c r="AY102" i="14"/>
  <c r="AX102" i="14"/>
  <c r="AY101" i="14"/>
  <c r="AX101" i="14"/>
  <c r="AY100" i="14"/>
  <c r="AX100" i="14"/>
  <c r="AY99" i="14"/>
  <c r="AX99" i="14"/>
  <c r="AY98" i="14"/>
  <c r="AX98" i="14"/>
  <c r="AY97" i="14"/>
  <c r="AX97" i="14"/>
  <c r="AY96" i="14"/>
  <c r="AX96" i="14"/>
  <c r="AY95" i="14"/>
  <c r="AX95" i="14"/>
  <c r="AY94" i="14"/>
  <c r="AX94" i="14"/>
  <c r="AY93" i="14"/>
  <c r="AX93" i="14"/>
  <c r="AY92" i="14"/>
  <c r="AX92" i="14"/>
  <c r="AY91" i="14"/>
  <c r="AX91" i="14"/>
  <c r="AY90" i="14"/>
  <c r="AX90" i="14"/>
  <c r="AY89" i="14"/>
  <c r="AX89" i="14"/>
  <c r="AY88" i="14"/>
  <c r="AX88" i="14"/>
  <c r="AY87" i="14"/>
  <c r="AX87" i="14"/>
  <c r="AY86" i="14"/>
  <c r="AX86" i="14"/>
  <c r="AY85" i="14"/>
  <c r="AX85" i="14"/>
  <c r="AY84" i="14"/>
  <c r="AX84" i="14"/>
  <c r="AY83" i="14"/>
  <c r="AX83" i="14"/>
  <c r="AY82" i="14"/>
  <c r="AX82" i="14"/>
  <c r="AY81" i="14"/>
  <c r="AX81" i="14"/>
  <c r="AY80" i="14"/>
  <c r="AX80" i="14"/>
  <c r="AY79" i="14"/>
  <c r="AX79" i="14"/>
  <c r="AY78" i="14"/>
  <c r="AX78" i="14"/>
  <c r="AY77" i="14"/>
  <c r="AX77" i="14"/>
  <c r="AY76" i="14"/>
  <c r="AX76" i="14"/>
  <c r="AY75" i="14"/>
  <c r="AX75" i="14"/>
  <c r="AY74" i="14"/>
  <c r="AX74" i="14"/>
  <c r="AY73" i="14"/>
  <c r="AX73" i="14"/>
  <c r="AY72" i="14"/>
  <c r="AX72" i="14"/>
  <c r="AY71" i="14"/>
  <c r="AX71" i="14"/>
  <c r="AY70" i="14"/>
  <c r="AX70" i="14"/>
  <c r="AY69" i="14"/>
  <c r="AX69" i="14"/>
  <c r="AY68" i="14"/>
  <c r="AX68" i="14"/>
  <c r="AY67" i="14"/>
  <c r="AX67" i="14"/>
  <c r="AY66" i="14"/>
  <c r="AX66" i="14"/>
  <c r="AY65" i="14"/>
  <c r="AX65" i="14"/>
  <c r="AY64" i="14"/>
  <c r="AX64" i="14"/>
  <c r="AY63" i="14"/>
  <c r="AX63" i="14"/>
  <c r="AY62" i="14"/>
  <c r="AX62" i="14"/>
  <c r="AY61" i="14"/>
  <c r="AX61" i="14"/>
  <c r="AY60" i="14"/>
  <c r="AX60" i="14"/>
  <c r="AY59" i="14"/>
  <c r="AX59" i="14"/>
  <c r="AY58" i="14"/>
  <c r="AX58" i="14"/>
  <c r="AY57" i="14"/>
  <c r="AX57" i="14"/>
  <c r="AY56" i="14"/>
  <c r="AX56" i="14"/>
  <c r="AY55" i="14"/>
  <c r="AX55" i="14"/>
  <c r="AY54" i="14"/>
  <c r="AX54" i="14"/>
  <c r="AY53" i="14"/>
  <c r="AX53" i="14"/>
  <c r="AY52" i="14"/>
  <c r="AX52" i="14"/>
  <c r="AY51" i="14"/>
  <c r="AX51" i="14"/>
  <c r="AY50" i="14"/>
  <c r="AX50" i="14"/>
  <c r="AY49" i="14"/>
  <c r="AX49" i="14"/>
  <c r="AY48" i="14"/>
  <c r="AX48" i="14"/>
  <c r="AY47" i="14"/>
  <c r="AX47" i="14"/>
  <c r="AY46" i="14"/>
  <c r="AX46" i="14"/>
  <c r="AY45" i="14"/>
  <c r="AX45" i="14"/>
  <c r="AY44" i="14"/>
  <c r="AX44" i="14"/>
  <c r="AY43" i="14"/>
  <c r="AX43" i="14"/>
  <c r="AY42" i="14"/>
  <c r="AX42" i="14"/>
  <c r="AY41" i="14"/>
  <c r="AX41" i="14"/>
  <c r="AY40" i="14"/>
  <c r="AX40" i="14"/>
  <c r="AY39" i="14"/>
  <c r="AX39" i="14"/>
  <c r="AY38" i="14"/>
  <c r="AX38" i="14"/>
  <c r="AY37" i="14"/>
  <c r="AX37" i="14"/>
  <c r="AY36" i="14"/>
  <c r="AX36" i="14"/>
  <c r="AY35" i="14"/>
  <c r="AX35" i="14"/>
  <c r="AY34" i="14"/>
  <c r="AX34" i="14"/>
  <c r="AY33" i="14"/>
  <c r="AX33" i="14"/>
  <c r="AY32" i="14"/>
  <c r="AX32" i="14"/>
  <c r="AY31" i="14"/>
  <c r="AX31" i="14"/>
  <c r="AY30" i="14"/>
  <c r="AX30" i="14"/>
  <c r="AY29" i="14"/>
  <c r="AX29" i="14"/>
  <c r="AY28" i="14"/>
  <c r="AX28" i="14"/>
  <c r="AY27" i="14"/>
  <c r="AX27" i="14"/>
  <c r="AY26" i="14"/>
  <c r="AX26" i="14"/>
  <c r="AY25" i="14"/>
  <c r="AX25" i="14"/>
  <c r="AY24" i="14"/>
  <c r="AX24" i="14"/>
  <c r="AY23" i="14"/>
  <c r="AX23" i="14"/>
  <c r="AY22" i="14"/>
  <c r="AX22" i="14"/>
  <c r="AY21" i="14"/>
  <c r="AX21" i="14"/>
  <c r="AY20" i="14"/>
  <c r="AX20" i="14"/>
  <c r="AY19" i="14"/>
  <c r="AX19" i="14"/>
  <c r="AY18" i="14"/>
  <c r="AX18" i="14"/>
  <c r="AY17" i="14"/>
  <c r="AX17" i="14"/>
  <c r="AY16" i="14"/>
  <c r="AX16" i="14"/>
  <c r="AY15" i="14"/>
  <c r="AX15" i="14"/>
  <c r="AY14" i="14"/>
  <c r="AX14" i="14"/>
  <c r="AY13" i="14"/>
  <c r="AX13" i="14"/>
  <c r="AW577" i="14"/>
  <c r="AV577" i="14"/>
  <c r="AW576" i="14"/>
  <c r="AV576" i="14"/>
  <c r="AW575" i="14"/>
  <c r="AV575" i="14"/>
  <c r="AW574" i="14"/>
  <c r="AV574" i="14"/>
  <c r="AW573" i="14"/>
  <c r="AV573" i="14"/>
  <c r="AW572" i="14"/>
  <c r="AV572" i="14"/>
  <c r="AW571" i="14"/>
  <c r="AV571" i="14"/>
  <c r="AW570" i="14"/>
  <c r="AV570" i="14"/>
  <c r="AW569" i="14"/>
  <c r="AV569" i="14"/>
  <c r="AW568" i="14"/>
  <c r="AV568" i="14"/>
  <c r="AW567" i="14"/>
  <c r="AV567" i="14"/>
  <c r="AW566" i="14"/>
  <c r="AV566" i="14"/>
  <c r="AW565" i="14"/>
  <c r="AV565" i="14"/>
  <c r="AW564" i="14"/>
  <c r="AV564" i="14"/>
  <c r="AW563" i="14"/>
  <c r="AV563" i="14"/>
  <c r="AW562" i="14"/>
  <c r="AV562" i="14"/>
  <c r="AW561" i="14"/>
  <c r="AV561" i="14"/>
  <c r="AW560" i="14"/>
  <c r="AV560" i="14"/>
  <c r="AW559" i="14"/>
  <c r="AV559" i="14"/>
  <c r="AW558" i="14"/>
  <c r="AV558" i="14"/>
  <c r="AW557" i="14"/>
  <c r="AV557" i="14"/>
  <c r="AW556" i="14"/>
  <c r="AV556" i="14"/>
  <c r="AW555" i="14"/>
  <c r="AV555" i="14"/>
  <c r="AW554" i="14"/>
  <c r="AV554" i="14"/>
  <c r="AW553" i="14"/>
  <c r="AV553" i="14"/>
  <c r="AW552" i="14"/>
  <c r="AV552" i="14"/>
  <c r="AW551" i="14"/>
  <c r="AV551" i="14"/>
  <c r="AW550" i="14"/>
  <c r="AV550" i="14"/>
  <c r="AW549" i="14"/>
  <c r="AV549" i="14"/>
  <c r="AW548" i="14"/>
  <c r="AV548" i="14"/>
  <c r="AW547" i="14"/>
  <c r="AV547" i="14"/>
  <c r="AW546" i="14"/>
  <c r="AV546" i="14"/>
  <c r="AW545" i="14"/>
  <c r="AV545" i="14"/>
  <c r="AW544" i="14"/>
  <c r="AV544" i="14"/>
  <c r="AW543" i="14"/>
  <c r="AV543" i="14"/>
  <c r="AW542" i="14"/>
  <c r="AV542" i="14"/>
  <c r="AW541" i="14"/>
  <c r="AV541" i="14"/>
  <c r="AW540" i="14"/>
  <c r="AV540" i="14"/>
  <c r="AW539" i="14"/>
  <c r="AV539" i="14"/>
  <c r="AW538" i="14"/>
  <c r="AV538" i="14"/>
  <c r="AW537" i="14"/>
  <c r="AV537" i="14"/>
  <c r="AW536" i="14"/>
  <c r="AV536" i="14"/>
  <c r="AW535" i="14"/>
  <c r="AV535" i="14"/>
  <c r="AW534" i="14"/>
  <c r="AV534" i="14"/>
  <c r="AW533" i="14"/>
  <c r="AV533" i="14"/>
  <c r="AW532" i="14"/>
  <c r="AV532" i="14"/>
  <c r="AW531" i="14"/>
  <c r="AV531" i="14"/>
  <c r="AW530" i="14"/>
  <c r="AV530" i="14"/>
  <c r="AW529" i="14"/>
  <c r="AV529" i="14"/>
  <c r="AW528" i="14"/>
  <c r="AV528" i="14"/>
  <c r="AW527" i="14"/>
  <c r="AV527" i="14"/>
  <c r="AW526" i="14"/>
  <c r="AV526" i="14"/>
  <c r="AW525" i="14"/>
  <c r="AV525" i="14"/>
  <c r="AW524" i="14"/>
  <c r="AV524" i="14"/>
  <c r="AW523" i="14"/>
  <c r="AV523" i="14"/>
  <c r="AW522" i="14"/>
  <c r="AV522" i="14"/>
  <c r="AW521" i="14"/>
  <c r="AV521" i="14"/>
  <c r="AW520" i="14"/>
  <c r="AV520" i="14"/>
  <c r="AW519" i="14"/>
  <c r="AV519" i="14"/>
  <c r="AW518" i="14"/>
  <c r="AV518" i="14"/>
  <c r="AW517" i="14"/>
  <c r="AV517" i="14"/>
  <c r="AW516" i="14"/>
  <c r="AV516" i="14"/>
  <c r="AW515" i="14"/>
  <c r="AV515" i="14"/>
  <c r="AW514" i="14"/>
  <c r="AV514" i="14"/>
  <c r="AW513" i="14"/>
  <c r="AV513" i="14"/>
  <c r="AW512" i="14"/>
  <c r="AV512" i="14"/>
  <c r="AW511" i="14"/>
  <c r="AV511" i="14"/>
  <c r="AW510" i="14"/>
  <c r="AV510" i="14"/>
  <c r="AW509" i="14"/>
  <c r="AV509" i="14"/>
  <c r="AW508" i="14"/>
  <c r="AV508" i="14"/>
  <c r="AW507" i="14"/>
  <c r="AV507" i="14"/>
  <c r="AW506" i="14"/>
  <c r="AV506" i="14"/>
  <c r="AW505" i="14"/>
  <c r="AV505" i="14"/>
  <c r="AW504" i="14"/>
  <c r="AV504" i="14"/>
  <c r="AW503" i="14"/>
  <c r="AV503" i="14"/>
  <c r="AW502" i="14"/>
  <c r="AV502" i="14"/>
  <c r="AW501" i="14"/>
  <c r="AV501" i="14"/>
  <c r="AW500" i="14"/>
  <c r="AV500" i="14"/>
  <c r="AW499" i="14"/>
  <c r="AV499" i="14"/>
  <c r="AW498" i="14"/>
  <c r="AV498" i="14"/>
  <c r="AW497" i="14"/>
  <c r="AV497" i="14"/>
  <c r="AW496" i="14"/>
  <c r="AV496" i="14"/>
  <c r="AW495" i="14"/>
  <c r="AV495" i="14"/>
  <c r="AW494" i="14"/>
  <c r="AV494" i="14"/>
  <c r="AW493" i="14"/>
  <c r="AV493" i="14"/>
  <c r="AW492" i="14"/>
  <c r="AV492" i="14"/>
  <c r="AW491" i="14"/>
  <c r="AV491" i="14"/>
  <c r="AW490" i="14"/>
  <c r="AV490" i="14"/>
  <c r="AW489" i="14"/>
  <c r="AV489" i="14"/>
  <c r="AW488" i="14"/>
  <c r="AV488" i="14"/>
  <c r="AW487" i="14"/>
  <c r="AV487" i="14"/>
  <c r="AW486" i="14"/>
  <c r="AV486" i="14"/>
  <c r="AW485" i="14"/>
  <c r="AV485" i="14"/>
  <c r="AW484" i="14"/>
  <c r="AV484" i="14"/>
  <c r="AW483" i="14"/>
  <c r="AV483" i="14"/>
  <c r="AW482" i="14"/>
  <c r="AV482" i="14"/>
  <c r="AW481" i="14"/>
  <c r="AV481" i="14"/>
  <c r="AW480" i="14"/>
  <c r="AV480" i="14"/>
  <c r="AW479" i="14"/>
  <c r="AV479" i="14"/>
  <c r="AW478" i="14"/>
  <c r="AV478" i="14"/>
  <c r="AW477" i="14"/>
  <c r="AV477" i="14"/>
  <c r="AW476" i="14"/>
  <c r="AV476" i="14"/>
  <c r="AW475" i="14"/>
  <c r="AV475" i="14"/>
  <c r="AW474" i="14"/>
  <c r="AV474" i="14"/>
  <c r="AW473" i="14"/>
  <c r="AV473" i="14"/>
  <c r="AW472" i="14"/>
  <c r="AV472" i="14"/>
  <c r="AW471" i="14"/>
  <c r="AV471" i="14"/>
  <c r="AW470" i="14"/>
  <c r="AV470" i="14"/>
  <c r="AW469" i="14"/>
  <c r="AV469" i="14"/>
  <c r="AW468" i="14"/>
  <c r="AV468" i="14"/>
  <c r="AW467" i="14"/>
  <c r="AV467" i="14"/>
  <c r="AW466" i="14"/>
  <c r="AV466" i="14"/>
  <c r="AW465" i="14"/>
  <c r="AV465" i="14"/>
  <c r="AW464" i="14"/>
  <c r="AV464" i="14"/>
  <c r="AW463" i="14"/>
  <c r="AV463" i="14"/>
  <c r="AW462" i="14"/>
  <c r="AV462" i="14"/>
  <c r="AW461" i="14"/>
  <c r="AV461" i="14"/>
  <c r="AW460" i="14"/>
  <c r="AV460" i="14"/>
  <c r="AW459" i="14"/>
  <c r="AV459" i="14"/>
  <c r="AW458" i="14"/>
  <c r="AV458" i="14"/>
  <c r="AW457" i="14"/>
  <c r="AV457" i="14"/>
  <c r="AW456" i="14"/>
  <c r="AV456" i="14"/>
  <c r="AW455" i="14"/>
  <c r="AV455" i="14"/>
  <c r="AW454" i="14"/>
  <c r="AV454" i="14"/>
  <c r="AW453" i="14"/>
  <c r="AV453" i="14"/>
  <c r="AW452" i="14"/>
  <c r="AV452" i="14"/>
  <c r="AW451" i="14"/>
  <c r="AV451" i="14"/>
  <c r="AW450" i="14"/>
  <c r="AV450" i="14"/>
  <c r="AW449" i="14"/>
  <c r="AV449" i="14"/>
  <c r="AW448" i="14"/>
  <c r="AV448" i="14"/>
  <c r="AW447" i="14"/>
  <c r="AV447" i="14"/>
  <c r="AW446" i="14"/>
  <c r="AV446" i="14"/>
  <c r="AW445" i="14"/>
  <c r="AV445" i="14"/>
  <c r="AW444" i="14"/>
  <c r="AV444" i="14"/>
  <c r="AW443" i="14"/>
  <c r="AV443" i="14"/>
  <c r="AW442" i="14"/>
  <c r="AV442" i="14"/>
  <c r="AW441" i="14"/>
  <c r="AV441" i="14"/>
  <c r="AW440" i="14"/>
  <c r="AV440" i="14"/>
  <c r="AW439" i="14"/>
  <c r="AV439" i="14"/>
  <c r="AW438" i="14"/>
  <c r="AV438" i="14"/>
  <c r="AW437" i="14"/>
  <c r="AV437" i="14"/>
  <c r="AW436" i="14"/>
  <c r="AV436" i="14"/>
  <c r="AW435" i="14"/>
  <c r="AV435" i="14"/>
  <c r="AW434" i="14"/>
  <c r="AV434" i="14"/>
  <c r="AW433" i="14"/>
  <c r="AV433" i="14"/>
  <c r="AW432" i="14"/>
  <c r="AV432" i="14"/>
  <c r="AW431" i="14"/>
  <c r="AV431" i="14"/>
  <c r="AW430" i="14"/>
  <c r="AV430" i="14"/>
  <c r="AW429" i="14"/>
  <c r="AV429" i="14"/>
  <c r="AW428" i="14"/>
  <c r="AV428" i="14"/>
  <c r="AW427" i="14"/>
  <c r="AV427" i="14"/>
  <c r="AW426" i="14"/>
  <c r="AV426" i="14"/>
  <c r="AW425" i="14"/>
  <c r="AV425" i="14"/>
  <c r="AW424" i="14"/>
  <c r="AV424" i="14"/>
  <c r="AW423" i="14"/>
  <c r="AV423" i="14"/>
  <c r="AW422" i="14"/>
  <c r="AV422" i="14"/>
  <c r="AW421" i="14"/>
  <c r="AV421" i="14"/>
  <c r="AW420" i="14"/>
  <c r="AV420" i="14"/>
  <c r="AW419" i="14"/>
  <c r="AV419" i="14"/>
  <c r="AW418" i="14"/>
  <c r="AV418" i="14"/>
  <c r="AW417" i="14"/>
  <c r="AV417" i="14"/>
  <c r="AW416" i="14"/>
  <c r="AV416" i="14"/>
  <c r="AW415" i="14"/>
  <c r="AV415" i="14"/>
  <c r="AW414" i="14"/>
  <c r="AV414" i="14"/>
  <c r="AW413" i="14"/>
  <c r="AV413" i="14"/>
  <c r="AW412" i="14"/>
  <c r="AV412" i="14"/>
  <c r="AW411" i="14"/>
  <c r="AV411" i="14"/>
  <c r="AW410" i="14"/>
  <c r="AV410" i="14"/>
  <c r="AW409" i="14"/>
  <c r="AV409" i="14"/>
  <c r="AW408" i="14"/>
  <c r="AV408" i="14"/>
  <c r="AW407" i="14"/>
  <c r="AV407" i="14"/>
  <c r="AW406" i="14"/>
  <c r="AV406" i="14"/>
  <c r="AW405" i="14"/>
  <c r="AV405" i="14"/>
  <c r="AW404" i="14"/>
  <c r="AV404" i="14"/>
  <c r="AW403" i="14"/>
  <c r="AV403" i="14"/>
  <c r="AW402" i="14"/>
  <c r="AV402" i="14"/>
  <c r="AW401" i="14"/>
  <c r="AV401" i="14"/>
  <c r="AW400" i="14"/>
  <c r="AV400" i="14"/>
  <c r="AW399" i="14"/>
  <c r="AV399" i="14"/>
  <c r="AW398" i="14"/>
  <c r="AV398" i="14"/>
  <c r="AW397" i="14"/>
  <c r="AV397" i="14"/>
  <c r="AW396" i="14"/>
  <c r="AV396" i="14"/>
  <c r="AW395" i="14"/>
  <c r="AV395" i="14"/>
  <c r="AW394" i="14"/>
  <c r="AV394" i="14"/>
  <c r="AW393" i="14"/>
  <c r="AV393" i="14"/>
  <c r="AW392" i="14"/>
  <c r="AV392" i="14"/>
  <c r="AW391" i="14"/>
  <c r="AV391" i="14"/>
  <c r="AW390" i="14"/>
  <c r="AV390" i="14"/>
  <c r="AW389" i="14"/>
  <c r="AV389" i="14"/>
  <c r="AW388" i="14"/>
  <c r="AV388" i="14"/>
  <c r="AW387" i="14"/>
  <c r="AV387" i="14"/>
  <c r="AW386" i="14"/>
  <c r="AV386" i="14"/>
  <c r="AW385" i="14"/>
  <c r="AV385" i="14"/>
  <c r="AW384" i="14"/>
  <c r="AV384" i="14"/>
  <c r="AW383" i="14"/>
  <c r="AV383" i="14"/>
  <c r="AW382" i="14"/>
  <c r="AV382" i="14"/>
  <c r="AW381" i="14"/>
  <c r="AV381" i="14"/>
  <c r="AW380" i="14"/>
  <c r="AV380" i="14"/>
  <c r="AW379" i="14"/>
  <c r="AV379" i="14"/>
  <c r="AW378" i="14"/>
  <c r="AV378" i="14"/>
  <c r="AW377" i="14"/>
  <c r="AV377" i="14"/>
  <c r="AW376" i="14"/>
  <c r="AV376" i="14"/>
  <c r="AW375" i="14"/>
  <c r="AV375" i="14"/>
  <c r="AW374" i="14"/>
  <c r="AV374" i="14"/>
  <c r="AW373" i="14"/>
  <c r="AV373" i="14"/>
  <c r="AW372" i="14"/>
  <c r="AV372" i="14"/>
  <c r="AW371" i="14"/>
  <c r="AV371" i="14"/>
  <c r="AW370" i="14"/>
  <c r="AV370" i="14"/>
  <c r="AW369" i="14"/>
  <c r="AV369" i="14"/>
  <c r="AW368" i="14"/>
  <c r="AV368" i="14"/>
  <c r="AW367" i="14"/>
  <c r="AV367" i="14"/>
  <c r="AW366" i="14"/>
  <c r="AV366" i="14"/>
  <c r="AW365" i="14"/>
  <c r="AV365" i="14"/>
  <c r="AW364" i="14"/>
  <c r="AV364" i="14"/>
  <c r="AW363" i="14"/>
  <c r="AV363" i="14"/>
  <c r="AW362" i="14"/>
  <c r="AV362" i="14"/>
  <c r="AW361" i="14"/>
  <c r="AV361" i="14"/>
  <c r="AW360" i="14"/>
  <c r="AV360" i="14"/>
  <c r="AW359" i="14"/>
  <c r="AV359" i="14"/>
  <c r="AW358" i="14"/>
  <c r="AV358" i="14"/>
  <c r="AW357" i="14"/>
  <c r="AV357" i="14"/>
  <c r="AW356" i="14"/>
  <c r="AV356" i="14"/>
  <c r="AW355" i="14"/>
  <c r="AV355" i="14"/>
  <c r="AW354" i="14"/>
  <c r="AV354" i="14"/>
  <c r="AW353" i="14"/>
  <c r="AV353" i="14"/>
  <c r="AW352" i="14"/>
  <c r="AV352" i="14"/>
  <c r="AW351" i="14"/>
  <c r="AV351" i="14"/>
  <c r="AW350" i="14"/>
  <c r="AV350" i="14"/>
  <c r="AW349" i="14"/>
  <c r="AV349" i="14"/>
  <c r="AW348" i="14"/>
  <c r="AV348" i="14"/>
  <c r="AW347" i="14"/>
  <c r="AV347" i="14"/>
  <c r="AW346" i="14"/>
  <c r="AV346" i="14"/>
  <c r="AW345" i="14"/>
  <c r="AV345" i="14"/>
  <c r="AW344" i="14"/>
  <c r="AV344" i="14"/>
  <c r="AW343" i="14"/>
  <c r="AV343" i="14"/>
  <c r="AW342" i="14"/>
  <c r="AV342" i="14"/>
  <c r="AW341" i="14"/>
  <c r="AV341" i="14"/>
  <c r="AW340" i="14"/>
  <c r="AV340" i="14"/>
  <c r="AW339" i="14"/>
  <c r="AV339" i="14"/>
  <c r="AW338" i="14"/>
  <c r="AV338" i="14"/>
  <c r="AW337" i="14"/>
  <c r="AV337" i="14"/>
  <c r="AW336" i="14"/>
  <c r="AV336" i="14"/>
  <c r="AW335" i="14"/>
  <c r="AV335" i="14"/>
  <c r="AW334" i="14"/>
  <c r="AV334" i="14"/>
  <c r="AW333" i="14"/>
  <c r="AV333" i="14"/>
  <c r="AW332" i="14"/>
  <c r="AV332" i="14"/>
  <c r="AW331" i="14"/>
  <c r="AV331" i="14"/>
  <c r="AW330" i="14"/>
  <c r="AV330" i="14"/>
  <c r="AW329" i="14"/>
  <c r="AV329" i="14"/>
  <c r="AW328" i="14"/>
  <c r="AV328" i="14"/>
  <c r="AW327" i="14"/>
  <c r="AV327" i="14"/>
  <c r="AW326" i="14"/>
  <c r="AV326" i="14"/>
  <c r="AW325" i="14"/>
  <c r="AV325" i="14"/>
  <c r="AW324" i="14"/>
  <c r="AV324" i="14"/>
  <c r="AW323" i="14"/>
  <c r="AV323" i="14"/>
  <c r="AW322" i="14"/>
  <c r="AV322" i="14"/>
  <c r="AW321" i="14"/>
  <c r="AV321" i="14"/>
  <c r="AW320" i="14"/>
  <c r="AV320" i="14"/>
  <c r="AW319" i="14"/>
  <c r="AV319" i="14"/>
  <c r="AW318" i="14"/>
  <c r="AV318" i="14"/>
  <c r="AW317" i="14"/>
  <c r="AV317" i="14"/>
  <c r="AW316" i="14"/>
  <c r="AV316" i="14"/>
  <c r="AW315" i="14"/>
  <c r="AV315" i="14"/>
  <c r="AW314" i="14"/>
  <c r="AV314" i="14"/>
  <c r="AW313" i="14"/>
  <c r="AV313" i="14"/>
  <c r="AW312" i="14"/>
  <c r="AV312" i="14"/>
  <c r="AW311" i="14"/>
  <c r="AV311" i="14"/>
  <c r="AW310" i="14"/>
  <c r="AV310" i="14"/>
  <c r="AW309" i="14"/>
  <c r="AV309" i="14"/>
  <c r="AW308" i="14"/>
  <c r="AV308" i="14"/>
  <c r="AW307" i="14"/>
  <c r="AV307" i="14"/>
  <c r="AW306" i="14"/>
  <c r="AV306" i="14"/>
  <c r="AW305" i="14"/>
  <c r="AV305" i="14"/>
  <c r="AW304" i="14"/>
  <c r="AV304" i="14"/>
  <c r="AW303" i="14"/>
  <c r="AV303" i="14"/>
  <c r="AW302" i="14"/>
  <c r="AV302" i="14"/>
  <c r="AW301" i="14"/>
  <c r="AV301" i="14"/>
  <c r="AW300" i="14"/>
  <c r="AV300" i="14"/>
  <c r="AW299" i="14"/>
  <c r="AV299" i="14"/>
  <c r="AW298" i="14"/>
  <c r="AV298" i="14"/>
  <c r="AW297" i="14"/>
  <c r="AV297" i="14"/>
  <c r="AW296" i="14"/>
  <c r="AV296" i="14"/>
  <c r="AW295" i="14"/>
  <c r="AV295" i="14"/>
  <c r="AW294" i="14"/>
  <c r="AV294" i="14"/>
  <c r="AW293" i="14"/>
  <c r="AV293" i="14"/>
  <c r="AW292" i="14"/>
  <c r="AV292" i="14"/>
  <c r="AW291" i="14"/>
  <c r="AV291" i="14"/>
  <c r="AW290" i="14"/>
  <c r="AV290" i="14"/>
  <c r="AW289" i="14"/>
  <c r="AV289" i="14"/>
  <c r="AW288" i="14"/>
  <c r="AV288" i="14"/>
  <c r="AW287" i="14"/>
  <c r="AV287" i="14"/>
  <c r="AW286" i="14"/>
  <c r="AV286" i="14"/>
  <c r="AW285" i="14"/>
  <c r="AV285" i="14"/>
  <c r="AW284" i="14"/>
  <c r="AV284" i="14"/>
  <c r="AW283" i="14"/>
  <c r="AV283" i="14"/>
  <c r="AW282" i="14"/>
  <c r="AV282" i="14"/>
  <c r="AW281" i="14"/>
  <c r="AV281" i="14"/>
  <c r="AW280" i="14"/>
  <c r="AV280" i="14"/>
  <c r="AW279" i="14"/>
  <c r="AV279" i="14"/>
  <c r="AW278" i="14"/>
  <c r="AV278" i="14"/>
  <c r="AW277" i="14"/>
  <c r="AV277" i="14"/>
  <c r="AW276" i="14"/>
  <c r="AV276" i="14"/>
  <c r="AW275" i="14"/>
  <c r="AV275" i="14"/>
  <c r="AW274" i="14"/>
  <c r="AV274" i="14"/>
  <c r="AW273" i="14"/>
  <c r="AV273" i="14"/>
  <c r="AW272" i="14"/>
  <c r="AV272" i="14"/>
  <c r="AW271" i="14"/>
  <c r="AV271" i="14"/>
  <c r="AW270" i="14"/>
  <c r="AV270" i="14"/>
  <c r="AW269" i="14"/>
  <c r="AV269" i="14"/>
  <c r="AW268" i="14"/>
  <c r="AV268" i="14"/>
  <c r="AW267" i="14"/>
  <c r="AV267" i="14"/>
  <c r="AW266" i="14"/>
  <c r="AV266" i="14"/>
  <c r="AW265" i="14"/>
  <c r="AV265" i="14"/>
  <c r="AW264" i="14"/>
  <c r="AV264" i="14"/>
  <c r="AW263" i="14"/>
  <c r="AV263" i="14"/>
  <c r="AW262" i="14"/>
  <c r="AV262" i="14"/>
  <c r="AW261" i="14"/>
  <c r="AV261" i="14"/>
  <c r="AW260" i="14"/>
  <c r="AV260" i="14"/>
  <c r="AW259" i="14"/>
  <c r="AV259" i="14"/>
  <c r="AW258" i="14"/>
  <c r="AV258" i="14"/>
  <c r="AW257" i="14"/>
  <c r="AV257" i="14"/>
  <c r="AW256" i="14"/>
  <c r="AV256" i="14"/>
  <c r="AW255" i="14"/>
  <c r="AV255" i="14"/>
  <c r="AW254" i="14"/>
  <c r="AV254" i="14"/>
  <c r="AW253" i="14"/>
  <c r="AV253" i="14"/>
  <c r="AW252" i="14"/>
  <c r="AV252" i="14"/>
  <c r="AW251" i="14"/>
  <c r="AV251" i="14"/>
  <c r="AW250" i="14"/>
  <c r="AV250" i="14"/>
  <c r="AW249" i="14"/>
  <c r="AV249" i="14"/>
  <c r="AW248" i="14"/>
  <c r="AV248" i="14"/>
  <c r="AW247" i="14"/>
  <c r="AV247" i="14"/>
  <c r="AW246" i="14"/>
  <c r="AV246" i="14"/>
  <c r="AW245" i="14"/>
  <c r="AV245" i="14"/>
  <c r="AW244" i="14"/>
  <c r="AV244" i="14"/>
  <c r="AW243" i="14"/>
  <c r="AV243" i="14"/>
  <c r="AW242" i="14"/>
  <c r="AV242" i="14"/>
  <c r="AW241" i="14"/>
  <c r="AV241" i="14"/>
  <c r="AW240" i="14"/>
  <c r="AV240" i="14"/>
  <c r="AW239" i="14"/>
  <c r="AV239" i="14"/>
  <c r="AW238" i="14"/>
  <c r="AV238" i="14"/>
  <c r="AW237" i="14"/>
  <c r="AV237" i="14"/>
  <c r="AW236" i="14"/>
  <c r="AV236" i="14"/>
  <c r="AW235" i="14"/>
  <c r="AV235" i="14"/>
  <c r="AW234" i="14"/>
  <c r="AV234" i="14"/>
  <c r="AW233" i="14"/>
  <c r="AV233" i="14"/>
  <c r="AW232" i="14"/>
  <c r="AV232" i="14"/>
  <c r="AW231" i="14"/>
  <c r="AV231" i="14"/>
  <c r="AW230" i="14"/>
  <c r="AV230" i="14"/>
  <c r="AW229" i="14"/>
  <c r="AV229" i="14"/>
  <c r="AW228" i="14"/>
  <c r="AV228" i="14"/>
  <c r="AW227" i="14"/>
  <c r="AV227" i="14"/>
  <c r="AW226" i="14"/>
  <c r="AV226" i="14"/>
  <c r="AW225" i="14"/>
  <c r="AV225" i="14"/>
  <c r="AW224" i="14"/>
  <c r="AV224" i="14"/>
  <c r="AW223" i="14"/>
  <c r="AV223" i="14"/>
  <c r="AW222" i="14"/>
  <c r="AV222" i="14"/>
  <c r="AW221" i="14"/>
  <c r="AV221" i="14"/>
  <c r="AW220" i="14"/>
  <c r="AV220" i="14"/>
  <c r="AW219" i="14"/>
  <c r="AV219" i="14"/>
  <c r="AW218" i="14"/>
  <c r="AV218" i="14"/>
  <c r="AW217" i="14"/>
  <c r="AV217" i="14"/>
  <c r="AW216" i="14"/>
  <c r="AV216" i="14"/>
  <c r="AW215" i="14"/>
  <c r="AV215" i="14"/>
  <c r="AW214" i="14"/>
  <c r="AV214" i="14"/>
  <c r="AW213" i="14"/>
  <c r="AV213" i="14"/>
  <c r="AW212" i="14"/>
  <c r="AV212" i="14"/>
  <c r="AW211" i="14"/>
  <c r="AV211" i="14"/>
  <c r="AW210" i="14"/>
  <c r="AV210" i="14"/>
  <c r="AW209" i="14"/>
  <c r="AV209" i="14"/>
  <c r="AW208" i="14"/>
  <c r="AV208" i="14"/>
  <c r="AW207" i="14"/>
  <c r="AV207" i="14"/>
  <c r="AW206" i="14"/>
  <c r="AV206" i="14"/>
  <c r="AW205" i="14"/>
  <c r="AV205" i="14"/>
  <c r="AW204" i="14"/>
  <c r="AV204" i="14"/>
  <c r="AW203" i="14"/>
  <c r="AV203" i="14"/>
  <c r="AW202" i="14"/>
  <c r="AV202" i="14"/>
  <c r="AW201" i="14"/>
  <c r="AV201" i="14"/>
  <c r="AW200" i="14"/>
  <c r="AV200" i="14"/>
  <c r="AW199" i="14"/>
  <c r="AV199" i="14"/>
  <c r="AW198" i="14"/>
  <c r="AV198" i="14"/>
  <c r="AW197" i="14"/>
  <c r="AV197" i="14"/>
  <c r="AW196" i="14"/>
  <c r="AV196" i="14"/>
  <c r="AW195" i="14"/>
  <c r="AV195" i="14"/>
  <c r="AW194" i="14"/>
  <c r="AV194" i="14"/>
  <c r="AW193" i="14"/>
  <c r="AV193" i="14"/>
  <c r="AW192" i="14"/>
  <c r="AV192" i="14"/>
  <c r="AW191" i="14"/>
  <c r="AV191" i="14"/>
  <c r="AW190" i="14"/>
  <c r="AV190" i="14"/>
  <c r="AW189" i="14"/>
  <c r="AV189" i="14"/>
  <c r="AW188" i="14"/>
  <c r="AV188" i="14"/>
  <c r="AW187" i="14"/>
  <c r="AV187" i="14"/>
  <c r="AW186" i="14"/>
  <c r="AV186" i="14"/>
  <c r="AW185" i="14"/>
  <c r="AV185" i="14"/>
  <c r="AW184" i="14"/>
  <c r="AV184" i="14"/>
  <c r="AW183" i="14"/>
  <c r="AV183" i="14"/>
  <c r="AW182" i="14"/>
  <c r="AV182" i="14"/>
  <c r="AW181" i="14"/>
  <c r="AV181" i="14"/>
  <c r="AW180" i="14"/>
  <c r="AV180" i="14"/>
  <c r="AW179" i="14"/>
  <c r="AV179" i="14"/>
  <c r="AW178" i="14"/>
  <c r="AV178" i="14"/>
  <c r="AW177" i="14"/>
  <c r="AV177" i="14"/>
  <c r="AW176" i="14"/>
  <c r="AV176" i="14"/>
  <c r="AW175" i="14"/>
  <c r="AV175" i="14"/>
  <c r="AW174" i="14"/>
  <c r="AV174" i="14"/>
  <c r="AW173" i="14"/>
  <c r="AV173" i="14"/>
  <c r="AW172" i="14"/>
  <c r="AV172" i="14"/>
  <c r="AW171" i="14"/>
  <c r="AV171" i="14"/>
  <c r="AW170" i="14"/>
  <c r="AV170" i="14"/>
  <c r="AW169" i="14"/>
  <c r="AV169" i="14"/>
  <c r="AW168" i="14"/>
  <c r="AV168" i="14"/>
  <c r="AW167" i="14"/>
  <c r="AV167" i="14"/>
  <c r="AW166" i="14"/>
  <c r="AV166" i="14"/>
  <c r="AW165" i="14"/>
  <c r="AV165" i="14"/>
  <c r="AW164" i="14"/>
  <c r="AV164" i="14"/>
  <c r="AW163" i="14"/>
  <c r="AV163" i="14"/>
  <c r="AW162" i="14"/>
  <c r="AV162" i="14"/>
  <c r="AW161" i="14"/>
  <c r="AV161" i="14"/>
  <c r="AW160" i="14"/>
  <c r="AV160" i="14"/>
  <c r="AW159" i="14"/>
  <c r="AV159" i="14"/>
  <c r="AW158" i="14"/>
  <c r="AV158" i="14"/>
  <c r="AW157" i="14"/>
  <c r="AV157" i="14"/>
  <c r="AW156" i="14"/>
  <c r="AV156" i="14"/>
  <c r="AW155" i="14"/>
  <c r="AV155" i="14"/>
  <c r="AW154" i="14"/>
  <c r="AV154" i="14"/>
  <c r="AW153" i="14"/>
  <c r="AV153" i="14"/>
  <c r="AW152" i="14"/>
  <c r="AV152" i="14"/>
  <c r="AW151" i="14"/>
  <c r="AV151" i="14"/>
  <c r="AW150" i="14"/>
  <c r="AV150" i="14"/>
  <c r="AW149" i="14"/>
  <c r="AV149" i="14"/>
  <c r="AW148" i="14"/>
  <c r="AV148" i="14"/>
  <c r="AW147" i="14"/>
  <c r="AV147" i="14"/>
  <c r="AW146" i="14"/>
  <c r="AV146" i="14"/>
  <c r="AW145" i="14"/>
  <c r="AV145" i="14"/>
  <c r="AW144" i="14"/>
  <c r="AV144" i="14"/>
  <c r="AW143" i="14"/>
  <c r="AV143" i="14"/>
  <c r="AW142" i="14"/>
  <c r="AV142" i="14"/>
  <c r="AW141" i="14"/>
  <c r="AV141" i="14"/>
  <c r="AW140" i="14"/>
  <c r="AV140" i="14"/>
  <c r="AW139" i="14"/>
  <c r="AV139" i="14"/>
  <c r="AW138" i="14"/>
  <c r="AV138" i="14"/>
  <c r="AW137" i="14"/>
  <c r="AV137" i="14"/>
  <c r="AW136" i="14"/>
  <c r="AV136" i="14"/>
  <c r="AW135" i="14"/>
  <c r="AV135" i="14"/>
  <c r="AW134" i="14"/>
  <c r="AV134" i="14"/>
  <c r="AW133" i="14"/>
  <c r="AV133" i="14"/>
  <c r="AW132" i="14"/>
  <c r="AV132" i="14"/>
  <c r="AW131" i="14"/>
  <c r="AV131" i="14"/>
  <c r="AW130" i="14"/>
  <c r="AV130" i="14"/>
  <c r="AW129" i="14"/>
  <c r="AV129" i="14"/>
  <c r="AW128" i="14"/>
  <c r="AV128" i="14"/>
  <c r="AW127" i="14"/>
  <c r="AV127" i="14"/>
  <c r="AW126" i="14"/>
  <c r="AV126" i="14"/>
  <c r="AW125" i="14"/>
  <c r="AV125" i="14"/>
  <c r="AW124" i="14"/>
  <c r="AV124" i="14"/>
  <c r="AW123" i="14"/>
  <c r="AV123" i="14"/>
  <c r="AW122" i="14"/>
  <c r="AV122" i="14"/>
  <c r="AW121" i="14"/>
  <c r="AV121" i="14"/>
  <c r="AW120" i="14"/>
  <c r="AV120" i="14"/>
  <c r="AW119" i="14"/>
  <c r="AV119" i="14"/>
  <c r="AW118" i="14"/>
  <c r="AV118" i="14"/>
  <c r="AW117" i="14"/>
  <c r="AV117" i="14"/>
  <c r="AW116" i="14"/>
  <c r="AV116" i="14"/>
  <c r="AW115" i="14"/>
  <c r="AV115" i="14"/>
  <c r="AW114" i="14"/>
  <c r="AV114" i="14"/>
  <c r="AW113" i="14"/>
  <c r="AV113" i="14"/>
  <c r="AW112" i="14"/>
  <c r="AV112" i="14"/>
  <c r="AW111" i="14"/>
  <c r="AV111" i="14"/>
  <c r="AW110" i="14"/>
  <c r="AV110" i="14"/>
  <c r="AW109" i="14"/>
  <c r="AV109" i="14"/>
  <c r="AW108" i="14"/>
  <c r="AV108" i="14"/>
  <c r="AW107" i="14"/>
  <c r="AV107" i="14"/>
  <c r="AW106" i="14"/>
  <c r="AV106" i="14"/>
  <c r="AW105" i="14"/>
  <c r="AV105" i="14"/>
  <c r="AW104" i="14"/>
  <c r="AV104" i="14"/>
  <c r="AW103" i="14"/>
  <c r="AV103" i="14"/>
  <c r="AW102" i="14"/>
  <c r="AV102" i="14"/>
  <c r="AW101" i="14"/>
  <c r="AV101" i="14"/>
  <c r="AW100" i="14"/>
  <c r="AV100" i="14"/>
  <c r="AW99" i="14"/>
  <c r="AV99" i="14"/>
  <c r="AW98" i="14"/>
  <c r="AV98" i="14"/>
  <c r="AW97" i="14"/>
  <c r="AV97" i="14"/>
  <c r="AW96" i="14"/>
  <c r="AV96" i="14"/>
  <c r="AW95" i="14"/>
  <c r="AV95" i="14"/>
  <c r="AW94" i="14"/>
  <c r="AV94" i="14"/>
  <c r="AW93" i="14"/>
  <c r="AV93" i="14"/>
  <c r="AW92" i="14"/>
  <c r="AV92" i="14"/>
  <c r="AW91" i="14"/>
  <c r="AV91" i="14"/>
  <c r="AW90" i="14"/>
  <c r="AV90" i="14"/>
  <c r="AW89" i="14"/>
  <c r="AV89" i="14"/>
  <c r="AW88" i="14"/>
  <c r="AV88" i="14"/>
  <c r="AW87" i="14"/>
  <c r="AV87" i="14"/>
  <c r="AW86" i="14"/>
  <c r="AV86" i="14"/>
  <c r="AW85" i="14"/>
  <c r="AV85" i="14"/>
  <c r="AW84" i="14"/>
  <c r="AV84" i="14"/>
  <c r="AW83" i="14"/>
  <c r="AV83" i="14"/>
  <c r="AW82" i="14"/>
  <c r="AV82" i="14"/>
  <c r="AW81" i="14"/>
  <c r="AV81" i="14"/>
  <c r="AW80" i="14"/>
  <c r="AV80" i="14"/>
  <c r="AW79" i="14"/>
  <c r="AV79" i="14"/>
  <c r="AW78" i="14"/>
  <c r="AV78" i="14"/>
  <c r="AW77" i="14"/>
  <c r="AV77" i="14"/>
  <c r="AW76" i="14"/>
  <c r="AV76" i="14"/>
  <c r="AW75" i="14"/>
  <c r="AV75" i="14"/>
  <c r="AW74" i="14"/>
  <c r="AV74" i="14"/>
  <c r="AW73" i="14"/>
  <c r="AV73" i="14"/>
  <c r="AW72" i="14"/>
  <c r="AV72" i="14"/>
  <c r="AW71" i="14"/>
  <c r="AV71" i="14"/>
  <c r="AW70" i="14"/>
  <c r="AV70" i="14"/>
  <c r="AW69" i="14"/>
  <c r="AV69" i="14"/>
  <c r="AW68" i="14"/>
  <c r="AV68" i="14"/>
  <c r="AW67" i="14"/>
  <c r="AV67" i="14"/>
  <c r="AW66" i="14"/>
  <c r="AV66" i="14"/>
  <c r="AW65" i="14"/>
  <c r="AV65" i="14"/>
  <c r="AW64" i="14"/>
  <c r="AV64" i="14"/>
  <c r="AW63" i="14"/>
  <c r="AV63" i="14"/>
  <c r="AW62" i="14"/>
  <c r="AV62" i="14"/>
  <c r="AW61" i="14"/>
  <c r="AV61" i="14"/>
  <c r="AW60" i="14"/>
  <c r="AV60" i="14"/>
  <c r="AW59" i="14"/>
  <c r="AV59" i="14"/>
  <c r="AW58" i="14"/>
  <c r="AV58" i="14"/>
  <c r="AW57" i="14"/>
  <c r="AV57" i="14"/>
  <c r="AW56" i="14"/>
  <c r="AV56" i="14"/>
  <c r="AW55" i="14"/>
  <c r="AV55" i="14"/>
  <c r="AW54" i="14"/>
  <c r="AV54" i="14"/>
  <c r="AW53" i="14"/>
  <c r="AV53" i="14"/>
  <c r="AW52" i="14"/>
  <c r="AV52" i="14"/>
  <c r="AW51" i="14"/>
  <c r="AV51" i="14"/>
  <c r="AW50" i="14"/>
  <c r="AV50" i="14"/>
  <c r="AW49" i="14"/>
  <c r="AV49" i="14"/>
  <c r="AW48" i="14"/>
  <c r="AV48" i="14"/>
  <c r="AW47" i="14"/>
  <c r="AV47" i="14"/>
  <c r="AW46" i="14"/>
  <c r="AV46" i="14"/>
  <c r="AW45" i="14"/>
  <c r="AV45" i="14"/>
  <c r="AW44" i="14"/>
  <c r="AV44" i="14"/>
  <c r="AW43" i="14"/>
  <c r="AV43" i="14"/>
  <c r="AW42" i="14"/>
  <c r="AV42" i="14"/>
  <c r="AW41" i="14"/>
  <c r="AV41" i="14"/>
  <c r="AW40" i="14"/>
  <c r="AV40" i="14"/>
  <c r="AW39" i="14"/>
  <c r="AV39" i="14"/>
  <c r="AW38" i="14"/>
  <c r="AV38" i="14"/>
  <c r="AW37" i="14"/>
  <c r="AV37" i="14"/>
  <c r="AW36" i="14"/>
  <c r="AV36" i="14"/>
  <c r="AW35" i="14"/>
  <c r="AV35" i="14"/>
  <c r="AW34" i="14"/>
  <c r="AV34" i="14"/>
  <c r="AW33" i="14"/>
  <c r="AV33" i="14"/>
  <c r="AW32" i="14"/>
  <c r="AV32" i="14"/>
  <c r="AW31" i="14"/>
  <c r="AV31" i="14"/>
  <c r="AW30" i="14"/>
  <c r="AV30" i="14"/>
  <c r="AW29" i="14"/>
  <c r="AV29" i="14"/>
  <c r="AW28" i="14"/>
  <c r="AV28" i="14"/>
  <c r="AW27" i="14"/>
  <c r="AV27" i="14"/>
  <c r="AW26" i="14"/>
  <c r="AV26" i="14"/>
  <c r="AW25" i="14"/>
  <c r="AV25" i="14"/>
  <c r="AW24" i="14"/>
  <c r="AV24" i="14"/>
  <c r="AW23" i="14"/>
  <c r="AV23" i="14"/>
  <c r="AW22" i="14"/>
  <c r="AV22" i="14"/>
  <c r="AW21" i="14"/>
  <c r="AV21" i="14"/>
  <c r="AW20" i="14"/>
  <c r="AV20" i="14"/>
  <c r="AW19" i="14"/>
  <c r="AV19" i="14"/>
  <c r="AW18" i="14"/>
  <c r="AV18" i="14"/>
  <c r="AW17" i="14"/>
  <c r="AV17" i="14"/>
  <c r="AW16" i="14"/>
  <c r="AV16" i="14"/>
  <c r="AW15" i="14"/>
  <c r="AV15" i="14"/>
  <c r="AW14" i="14"/>
  <c r="AV14" i="14"/>
  <c r="AW13" i="14"/>
  <c r="AV13" i="14"/>
  <c r="AU577" i="14"/>
  <c r="AT577" i="14"/>
  <c r="AU576" i="14"/>
  <c r="AT576" i="14"/>
  <c r="AU575" i="14"/>
  <c r="AT575" i="14"/>
  <c r="AU574" i="14"/>
  <c r="AT574" i="14"/>
  <c r="AU573" i="14"/>
  <c r="AT573" i="14"/>
  <c r="AU572" i="14"/>
  <c r="AT572" i="14"/>
  <c r="AU571" i="14"/>
  <c r="AT571" i="14"/>
  <c r="AU570" i="14"/>
  <c r="AT570" i="14"/>
  <c r="AU569" i="14"/>
  <c r="AT569" i="14"/>
  <c r="AU568" i="14"/>
  <c r="AT568" i="14"/>
  <c r="AU567" i="14"/>
  <c r="AT567" i="14"/>
  <c r="AU566" i="14"/>
  <c r="AT566" i="14"/>
  <c r="AU565" i="14"/>
  <c r="AT565" i="14"/>
  <c r="AU564" i="14"/>
  <c r="AT564" i="14"/>
  <c r="AU563" i="14"/>
  <c r="AT563" i="14"/>
  <c r="AU562" i="14"/>
  <c r="AT562" i="14"/>
  <c r="AU561" i="14"/>
  <c r="AT561" i="14"/>
  <c r="AU560" i="14"/>
  <c r="AT560" i="14"/>
  <c r="AU559" i="14"/>
  <c r="AT559" i="14"/>
  <c r="AU558" i="14"/>
  <c r="AT558" i="14"/>
  <c r="AU557" i="14"/>
  <c r="AT557" i="14"/>
  <c r="AU556" i="14"/>
  <c r="AT556" i="14"/>
  <c r="AU555" i="14"/>
  <c r="AT555" i="14"/>
  <c r="AU554" i="14"/>
  <c r="AT554" i="14"/>
  <c r="AU553" i="14"/>
  <c r="AT553" i="14"/>
  <c r="AU552" i="14"/>
  <c r="AT552" i="14"/>
  <c r="AU551" i="14"/>
  <c r="AT551" i="14"/>
  <c r="AU550" i="14"/>
  <c r="AT550" i="14"/>
  <c r="AU549" i="14"/>
  <c r="AT549" i="14"/>
  <c r="AU548" i="14"/>
  <c r="AT548" i="14"/>
  <c r="AU547" i="14"/>
  <c r="AT547" i="14"/>
  <c r="AU546" i="14"/>
  <c r="AT546" i="14"/>
  <c r="AU545" i="14"/>
  <c r="AT545" i="14"/>
  <c r="AU544" i="14"/>
  <c r="AT544" i="14"/>
  <c r="AU543" i="14"/>
  <c r="AT543" i="14"/>
  <c r="AU542" i="14"/>
  <c r="AT542" i="14"/>
  <c r="AU541" i="14"/>
  <c r="AT541" i="14"/>
  <c r="AU540" i="14"/>
  <c r="AT540" i="14"/>
  <c r="AU539" i="14"/>
  <c r="AT539" i="14"/>
  <c r="AU538" i="14"/>
  <c r="AT538" i="14"/>
  <c r="AU537" i="14"/>
  <c r="AT537" i="14"/>
  <c r="AU536" i="14"/>
  <c r="AT536" i="14"/>
  <c r="AU535" i="14"/>
  <c r="AT535" i="14"/>
  <c r="AU534" i="14"/>
  <c r="AT534" i="14"/>
  <c r="AU533" i="14"/>
  <c r="AT533" i="14"/>
  <c r="AU532" i="14"/>
  <c r="AT532" i="14"/>
  <c r="AU531" i="14"/>
  <c r="AT531" i="14"/>
  <c r="AU530" i="14"/>
  <c r="AT530" i="14"/>
  <c r="AU529" i="14"/>
  <c r="AT529" i="14"/>
  <c r="AU528" i="14"/>
  <c r="AT528" i="14"/>
  <c r="AU527" i="14"/>
  <c r="AT527" i="14"/>
  <c r="AU526" i="14"/>
  <c r="AT526" i="14"/>
  <c r="AU525" i="14"/>
  <c r="AT525" i="14"/>
  <c r="AU524" i="14"/>
  <c r="AT524" i="14"/>
  <c r="AU523" i="14"/>
  <c r="AT523" i="14"/>
  <c r="AU522" i="14"/>
  <c r="AT522" i="14"/>
  <c r="AU521" i="14"/>
  <c r="AT521" i="14"/>
  <c r="AU520" i="14"/>
  <c r="AT520" i="14"/>
  <c r="AU519" i="14"/>
  <c r="AT519" i="14"/>
  <c r="AU518" i="14"/>
  <c r="AT518" i="14"/>
  <c r="AU517" i="14"/>
  <c r="AT517" i="14"/>
  <c r="AU516" i="14"/>
  <c r="AT516" i="14"/>
  <c r="AU515" i="14"/>
  <c r="AT515" i="14"/>
  <c r="AU514" i="14"/>
  <c r="AT514" i="14"/>
  <c r="AU513" i="14"/>
  <c r="AT513" i="14"/>
  <c r="AU512" i="14"/>
  <c r="AT512" i="14"/>
  <c r="AU511" i="14"/>
  <c r="AT511" i="14"/>
  <c r="AU510" i="14"/>
  <c r="AT510" i="14"/>
  <c r="AU509" i="14"/>
  <c r="AT509" i="14"/>
  <c r="AU508" i="14"/>
  <c r="AT508" i="14"/>
  <c r="AU507" i="14"/>
  <c r="AT507" i="14"/>
  <c r="AU506" i="14"/>
  <c r="AT506" i="14"/>
  <c r="AU505" i="14"/>
  <c r="AT505" i="14"/>
  <c r="AU504" i="14"/>
  <c r="AT504" i="14"/>
  <c r="AU503" i="14"/>
  <c r="AT503" i="14"/>
  <c r="AU502" i="14"/>
  <c r="AT502" i="14"/>
  <c r="AU501" i="14"/>
  <c r="AT501" i="14"/>
  <c r="AU500" i="14"/>
  <c r="AT500" i="14"/>
  <c r="AU499" i="14"/>
  <c r="AT499" i="14"/>
  <c r="AU498" i="14"/>
  <c r="AT498" i="14"/>
  <c r="AU497" i="14"/>
  <c r="AT497" i="14"/>
  <c r="AU496" i="14"/>
  <c r="AT496" i="14"/>
  <c r="AU495" i="14"/>
  <c r="AT495" i="14"/>
  <c r="AU494" i="14"/>
  <c r="AT494" i="14"/>
  <c r="AU493" i="14"/>
  <c r="AT493" i="14"/>
  <c r="AU492" i="14"/>
  <c r="AT492" i="14"/>
  <c r="AU491" i="14"/>
  <c r="AT491" i="14"/>
  <c r="AU490" i="14"/>
  <c r="AT490" i="14"/>
  <c r="AU489" i="14"/>
  <c r="AT489" i="14"/>
  <c r="AU488" i="14"/>
  <c r="AT488" i="14"/>
  <c r="AU487" i="14"/>
  <c r="AT487" i="14"/>
  <c r="AU486" i="14"/>
  <c r="AT486" i="14"/>
  <c r="AU485" i="14"/>
  <c r="AT485" i="14"/>
  <c r="AU484" i="14"/>
  <c r="AT484" i="14"/>
  <c r="AU483" i="14"/>
  <c r="AT483" i="14"/>
  <c r="AU482" i="14"/>
  <c r="AT482" i="14"/>
  <c r="AU481" i="14"/>
  <c r="AT481" i="14"/>
  <c r="AU480" i="14"/>
  <c r="AT480" i="14"/>
  <c r="AU479" i="14"/>
  <c r="AT479" i="14"/>
  <c r="AU478" i="14"/>
  <c r="AT478" i="14"/>
  <c r="AU477" i="14"/>
  <c r="AT477" i="14"/>
  <c r="AU476" i="14"/>
  <c r="AT476" i="14"/>
  <c r="AU475" i="14"/>
  <c r="AT475" i="14"/>
  <c r="AU474" i="14"/>
  <c r="AT474" i="14"/>
  <c r="AU473" i="14"/>
  <c r="AT473" i="14"/>
  <c r="AU472" i="14"/>
  <c r="AT472" i="14"/>
  <c r="AU471" i="14"/>
  <c r="AT471" i="14"/>
  <c r="AU470" i="14"/>
  <c r="AT470" i="14"/>
  <c r="AU469" i="14"/>
  <c r="AT469" i="14"/>
  <c r="AU468" i="14"/>
  <c r="AT468" i="14"/>
  <c r="AU467" i="14"/>
  <c r="AT467" i="14"/>
  <c r="AU466" i="14"/>
  <c r="AT466" i="14"/>
  <c r="AU465" i="14"/>
  <c r="AT465" i="14"/>
  <c r="AU464" i="14"/>
  <c r="AT464" i="14"/>
  <c r="AU463" i="14"/>
  <c r="AT463" i="14"/>
  <c r="AU462" i="14"/>
  <c r="AT462" i="14"/>
  <c r="AU461" i="14"/>
  <c r="AT461" i="14"/>
  <c r="AU460" i="14"/>
  <c r="AT460" i="14"/>
  <c r="AU459" i="14"/>
  <c r="AT459" i="14"/>
  <c r="AU458" i="14"/>
  <c r="AT458" i="14"/>
  <c r="AU457" i="14"/>
  <c r="AT457" i="14"/>
  <c r="AU456" i="14"/>
  <c r="AT456" i="14"/>
  <c r="AU455" i="14"/>
  <c r="AT455" i="14"/>
  <c r="AU454" i="14"/>
  <c r="AT454" i="14"/>
  <c r="AU453" i="14"/>
  <c r="AT453" i="14"/>
  <c r="AU452" i="14"/>
  <c r="AT452" i="14"/>
  <c r="AU451" i="14"/>
  <c r="AT451" i="14"/>
  <c r="AU450" i="14"/>
  <c r="AT450" i="14"/>
  <c r="AU449" i="14"/>
  <c r="AT449" i="14"/>
  <c r="AU448" i="14"/>
  <c r="AT448" i="14"/>
  <c r="AU447" i="14"/>
  <c r="AT447" i="14"/>
  <c r="AU446" i="14"/>
  <c r="AT446" i="14"/>
  <c r="AU445" i="14"/>
  <c r="AT445" i="14"/>
  <c r="AU444" i="14"/>
  <c r="AT444" i="14"/>
  <c r="AU443" i="14"/>
  <c r="AT443" i="14"/>
  <c r="AU442" i="14"/>
  <c r="AT442" i="14"/>
  <c r="AU441" i="14"/>
  <c r="AT441" i="14"/>
  <c r="AU440" i="14"/>
  <c r="AT440" i="14"/>
  <c r="AU439" i="14"/>
  <c r="AT439" i="14"/>
  <c r="AU438" i="14"/>
  <c r="AT438" i="14"/>
  <c r="AU437" i="14"/>
  <c r="AT437" i="14"/>
  <c r="AU436" i="14"/>
  <c r="AT436" i="14"/>
  <c r="AU435" i="14"/>
  <c r="AT435" i="14"/>
  <c r="AU434" i="14"/>
  <c r="AT434" i="14"/>
  <c r="AU433" i="14"/>
  <c r="AT433" i="14"/>
  <c r="AU432" i="14"/>
  <c r="AT432" i="14"/>
  <c r="AU431" i="14"/>
  <c r="AT431" i="14"/>
  <c r="AU430" i="14"/>
  <c r="AT430" i="14"/>
  <c r="AU429" i="14"/>
  <c r="AT429" i="14"/>
  <c r="AU428" i="14"/>
  <c r="AT428" i="14"/>
  <c r="AU427" i="14"/>
  <c r="AT427" i="14"/>
  <c r="AU426" i="14"/>
  <c r="AT426" i="14"/>
  <c r="AU425" i="14"/>
  <c r="AT425" i="14"/>
  <c r="AU424" i="14"/>
  <c r="AT424" i="14"/>
  <c r="AU423" i="14"/>
  <c r="AT423" i="14"/>
  <c r="AU422" i="14"/>
  <c r="AT422" i="14"/>
  <c r="AU421" i="14"/>
  <c r="AT421" i="14"/>
  <c r="AU420" i="14"/>
  <c r="AT420" i="14"/>
  <c r="AU419" i="14"/>
  <c r="AT419" i="14"/>
  <c r="AU418" i="14"/>
  <c r="AT418" i="14"/>
  <c r="AU417" i="14"/>
  <c r="AT417" i="14"/>
  <c r="AU416" i="14"/>
  <c r="AT416" i="14"/>
  <c r="AU415" i="14"/>
  <c r="AT415" i="14"/>
  <c r="AU414" i="14"/>
  <c r="AT414" i="14"/>
  <c r="AU413" i="14"/>
  <c r="AT413" i="14"/>
  <c r="AU412" i="14"/>
  <c r="AT412" i="14"/>
  <c r="AU411" i="14"/>
  <c r="AT411" i="14"/>
  <c r="AU410" i="14"/>
  <c r="AT410" i="14"/>
  <c r="AU409" i="14"/>
  <c r="AT409" i="14"/>
  <c r="AU408" i="14"/>
  <c r="AT408" i="14"/>
  <c r="AU407" i="14"/>
  <c r="AT407" i="14"/>
  <c r="AU406" i="14"/>
  <c r="AT406" i="14"/>
  <c r="AU405" i="14"/>
  <c r="AT405" i="14"/>
  <c r="AU404" i="14"/>
  <c r="AT404" i="14"/>
  <c r="AU403" i="14"/>
  <c r="AT403" i="14"/>
  <c r="AU402" i="14"/>
  <c r="AT402" i="14"/>
  <c r="AU401" i="14"/>
  <c r="AT401" i="14"/>
  <c r="AU400" i="14"/>
  <c r="AT400" i="14"/>
  <c r="AU399" i="14"/>
  <c r="AT399" i="14"/>
  <c r="AU398" i="14"/>
  <c r="AT398" i="14"/>
  <c r="AU397" i="14"/>
  <c r="AT397" i="14"/>
  <c r="AU396" i="14"/>
  <c r="AT396" i="14"/>
  <c r="AU395" i="14"/>
  <c r="AT395" i="14"/>
  <c r="AU394" i="14"/>
  <c r="AT394" i="14"/>
  <c r="AU393" i="14"/>
  <c r="AT393" i="14"/>
  <c r="AU392" i="14"/>
  <c r="AT392" i="14"/>
  <c r="AU391" i="14"/>
  <c r="AT391" i="14"/>
  <c r="AU390" i="14"/>
  <c r="AT390" i="14"/>
  <c r="AU389" i="14"/>
  <c r="AT389" i="14"/>
  <c r="AU388" i="14"/>
  <c r="AT388" i="14"/>
  <c r="AU387" i="14"/>
  <c r="AT387" i="14"/>
  <c r="AU386" i="14"/>
  <c r="AT386" i="14"/>
  <c r="AU385" i="14"/>
  <c r="AT385" i="14"/>
  <c r="AU384" i="14"/>
  <c r="AT384" i="14"/>
  <c r="AU383" i="14"/>
  <c r="AT383" i="14"/>
  <c r="AU382" i="14"/>
  <c r="AT382" i="14"/>
  <c r="AU381" i="14"/>
  <c r="AT381" i="14"/>
  <c r="AU380" i="14"/>
  <c r="AT380" i="14"/>
  <c r="AU379" i="14"/>
  <c r="AT379" i="14"/>
  <c r="AU378" i="14"/>
  <c r="AT378" i="14"/>
  <c r="AU377" i="14"/>
  <c r="AT377" i="14"/>
  <c r="AU376" i="14"/>
  <c r="AT376" i="14"/>
  <c r="AU375" i="14"/>
  <c r="AT375" i="14"/>
  <c r="AU374" i="14"/>
  <c r="AT374" i="14"/>
  <c r="AU373" i="14"/>
  <c r="AT373" i="14"/>
  <c r="AU372" i="14"/>
  <c r="AT372" i="14"/>
  <c r="AU371" i="14"/>
  <c r="AT371" i="14"/>
  <c r="AU370" i="14"/>
  <c r="AT370" i="14"/>
  <c r="AU369" i="14"/>
  <c r="AT369" i="14"/>
  <c r="AU368" i="14"/>
  <c r="AT368" i="14"/>
  <c r="AU367" i="14"/>
  <c r="AT367" i="14"/>
  <c r="AU366" i="14"/>
  <c r="AT366" i="14"/>
  <c r="AU365" i="14"/>
  <c r="AT365" i="14"/>
  <c r="AU364" i="14"/>
  <c r="AT364" i="14"/>
  <c r="AU363" i="14"/>
  <c r="AT363" i="14"/>
  <c r="AU362" i="14"/>
  <c r="AT362" i="14"/>
  <c r="AU361" i="14"/>
  <c r="AT361" i="14"/>
  <c r="AU360" i="14"/>
  <c r="AT360" i="14"/>
  <c r="AU359" i="14"/>
  <c r="AT359" i="14"/>
  <c r="AU358" i="14"/>
  <c r="AT358" i="14"/>
  <c r="AU357" i="14"/>
  <c r="AT357" i="14"/>
  <c r="AU356" i="14"/>
  <c r="AT356" i="14"/>
  <c r="AU355" i="14"/>
  <c r="AT355" i="14"/>
  <c r="AU354" i="14"/>
  <c r="AT354" i="14"/>
  <c r="AU353" i="14"/>
  <c r="AT353" i="14"/>
  <c r="AU352" i="14"/>
  <c r="AT352" i="14"/>
  <c r="AU351" i="14"/>
  <c r="AT351" i="14"/>
  <c r="AU350" i="14"/>
  <c r="AT350" i="14"/>
  <c r="AU349" i="14"/>
  <c r="AT349" i="14"/>
  <c r="AU348" i="14"/>
  <c r="AT348" i="14"/>
  <c r="AU347" i="14"/>
  <c r="AT347" i="14"/>
  <c r="AU346" i="14"/>
  <c r="AT346" i="14"/>
  <c r="AU345" i="14"/>
  <c r="AT345" i="14"/>
  <c r="AU344" i="14"/>
  <c r="AT344" i="14"/>
  <c r="AU343" i="14"/>
  <c r="AT343" i="14"/>
  <c r="AU342" i="14"/>
  <c r="AT342" i="14"/>
  <c r="AU341" i="14"/>
  <c r="AT341" i="14"/>
  <c r="AU340" i="14"/>
  <c r="AT340" i="14"/>
  <c r="AU339" i="14"/>
  <c r="AT339" i="14"/>
  <c r="AU338" i="14"/>
  <c r="AT338" i="14"/>
  <c r="AU337" i="14"/>
  <c r="AT337" i="14"/>
  <c r="AU336" i="14"/>
  <c r="AT336" i="14"/>
  <c r="AU335" i="14"/>
  <c r="AT335" i="14"/>
  <c r="AU334" i="14"/>
  <c r="AT334" i="14"/>
  <c r="AU333" i="14"/>
  <c r="AT333" i="14"/>
  <c r="AU332" i="14"/>
  <c r="AT332" i="14"/>
  <c r="AU331" i="14"/>
  <c r="AT331" i="14"/>
  <c r="AU330" i="14"/>
  <c r="AT330" i="14"/>
  <c r="AU329" i="14"/>
  <c r="AT329" i="14"/>
  <c r="AU328" i="14"/>
  <c r="AT328" i="14"/>
  <c r="AU327" i="14"/>
  <c r="AT327" i="14"/>
  <c r="AU326" i="14"/>
  <c r="AT326" i="14"/>
  <c r="AU325" i="14"/>
  <c r="AT325" i="14"/>
  <c r="AU324" i="14"/>
  <c r="AT324" i="14"/>
  <c r="AU323" i="14"/>
  <c r="AT323" i="14"/>
  <c r="AU322" i="14"/>
  <c r="AT322" i="14"/>
  <c r="AU321" i="14"/>
  <c r="AT321" i="14"/>
  <c r="AU320" i="14"/>
  <c r="AT320" i="14"/>
  <c r="AU319" i="14"/>
  <c r="AT319" i="14"/>
  <c r="AU318" i="14"/>
  <c r="AT318" i="14"/>
  <c r="AU317" i="14"/>
  <c r="AT317" i="14"/>
  <c r="AU316" i="14"/>
  <c r="AT316" i="14"/>
  <c r="AU315" i="14"/>
  <c r="AT315" i="14"/>
  <c r="AU314" i="14"/>
  <c r="AT314" i="14"/>
  <c r="AU313" i="14"/>
  <c r="AT313" i="14"/>
  <c r="AU312" i="14"/>
  <c r="AT312" i="14"/>
  <c r="AU311" i="14"/>
  <c r="AT311" i="14"/>
  <c r="AU310" i="14"/>
  <c r="AT310" i="14"/>
  <c r="AU309" i="14"/>
  <c r="AT309" i="14"/>
  <c r="AU308" i="14"/>
  <c r="AT308" i="14"/>
  <c r="AU307" i="14"/>
  <c r="AT307" i="14"/>
  <c r="AU306" i="14"/>
  <c r="AT306" i="14"/>
  <c r="AU305" i="14"/>
  <c r="AT305" i="14"/>
  <c r="AU304" i="14"/>
  <c r="AT304" i="14"/>
  <c r="AU303" i="14"/>
  <c r="AT303" i="14"/>
  <c r="AU302" i="14"/>
  <c r="AT302" i="14"/>
  <c r="AU301" i="14"/>
  <c r="AT301" i="14"/>
  <c r="AU300" i="14"/>
  <c r="AT300" i="14"/>
  <c r="AU299" i="14"/>
  <c r="AT299" i="14"/>
  <c r="AU298" i="14"/>
  <c r="AT298" i="14"/>
  <c r="AU297" i="14"/>
  <c r="AT297" i="14"/>
  <c r="AU296" i="14"/>
  <c r="AT296" i="14"/>
  <c r="AU295" i="14"/>
  <c r="AT295" i="14"/>
  <c r="AU294" i="14"/>
  <c r="AT294" i="14"/>
  <c r="AU293" i="14"/>
  <c r="AT293" i="14"/>
  <c r="AU292" i="14"/>
  <c r="AT292" i="14"/>
  <c r="AU291" i="14"/>
  <c r="AT291" i="14"/>
  <c r="AU290" i="14"/>
  <c r="AT290" i="14"/>
  <c r="AU289" i="14"/>
  <c r="AT289" i="14"/>
  <c r="AU288" i="14"/>
  <c r="AT288" i="14"/>
  <c r="AU287" i="14"/>
  <c r="AT287" i="14"/>
  <c r="AU286" i="14"/>
  <c r="AT286" i="14"/>
  <c r="AU285" i="14"/>
  <c r="AT285" i="14"/>
  <c r="AU284" i="14"/>
  <c r="AT284" i="14"/>
  <c r="AU283" i="14"/>
  <c r="AT283" i="14"/>
  <c r="AU282" i="14"/>
  <c r="AT282" i="14"/>
  <c r="AU281" i="14"/>
  <c r="AT281" i="14"/>
  <c r="AU280" i="14"/>
  <c r="AT280" i="14"/>
  <c r="AU279" i="14"/>
  <c r="AT279" i="14"/>
  <c r="AU278" i="14"/>
  <c r="AT278" i="14"/>
  <c r="AU277" i="14"/>
  <c r="AT277" i="14"/>
  <c r="AU276" i="14"/>
  <c r="AT276" i="14"/>
  <c r="AU275" i="14"/>
  <c r="AT275" i="14"/>
  <c r="AU274" i="14"/>
  <c r="AT274" i="14"/>
  <c r="AU273" i="14"/>
  <c r="AT273" i="14"/>
  <c r="AU272" i="14"/>
  <c r="AT272" i="14"/>
  <c r="AU271" i="14"/>
  <c r="AT271" i="14"/>
  <c r="AU270" i="14"/>
  <c r="AT270" i="14"/>
  <c r="AU269" i="14"/>
  <c r="AT269" i="14"/>
  <c r="AU268" i="14"/>
  <c r="AT268" i="14"/>
  <c r="AU267" i="14"/>
  <c r="AT267" i="14"/>
  <c r="AU266" i="14"/>
  <c r="AT266" i="14"/>
  <c r="AU265" i="14"/>
  <c r="AT265" i="14"/>
  <c r="AU264" i="14"/>
  <c r="AT264" i="14"/>
  <c r="AU263" i="14"/>
  <c r="AT263" i="14"/>
  <c r="AU262" i="14"/>
  <c r="AT262" i="14"/>
  <c r="AU261" i="14"/>
  <c r="AT261" i="14"/>
  <c r="AU260" i="14"/>
  <c r="AT260" i="14"/>
  <c r="AU259" i="14"/>
  <c r="AT259" i="14"/>
  <c r="AU258" i="14"/>
  <c r="AT258" i="14"/>
  <c r="AU257" i="14"/>
  <c r="AT257" i="14"/>
  <c r="AU256" i="14"/>
  <c r="AT256" i="14"/>
  <c r="AU255" i="14"/>
  <c r="AT255" i="14"/>
  <c r="AU254" i="14"/>
  <c r="AT254" i="14"/>
  <c r="AU253" i="14"/>
  <c r="AT253" i="14"/>
  <c r="AU252" i="14"/>
  <c r="AT252" i="14"/>
  <c r="AU251" i="14"/>
  <c r="AT251" i="14"/>
  <c r="AU250" i="14"/>
  <c r="AT250" i="14"/>
  <c r="AU249" i="14"/>
  <c r="AT249" i="14"/>
  <c r="AU248" i="14"/>
  <c r="AT248" i="14"/>
  <c r="AU247" i="14"/>
  <c r="AT247" i="14"/>
  <c r="AU246" i="14"/>
  <c r="AT246" i="14"/>
  <c r="AU245" i="14"/>
  <c r="AT245" i="14"/>
  <c r="AU244" i="14"/>
  <c r="AT244" i="14"/>
  <c r="AU243" i="14"/>
  <c r="AT243" i="14"/>
  <c r="AU242" i="14"/>
  <c r="AT242" i="14"/>
  <c r="AU241" i="14"/>
  <c r="AT241" i="14"/>
  <c r="AU240" i="14"/>
  <c r="AT240" i="14"/>
  <c r="AU239" i="14"/>
  <c r="AT239" i="14"/>
  <c r="AU238" i="14"/>
  <c r="AT238" i="14"/>
  <c r="AU237" i="14"/>
  <c r="AT237" i="14"/>
  <c r="AU236" i="14"/>
  <c r="AT236" i="14"/>
  <c r="AU235" i="14"/>
  <c r="AT235" i="14"/>
  <c r="AU234" i="14"/>
  <c r="AT234" i="14"/>
  <c r="AU233" i="14"/>
  <c r="AT233" i="14"/>
  <c r="AU232" i="14"/>
  <c r="AT232" i="14"/>
  <c r="AU231" i="14"/>
  <c r="AT231" i="14"/>
  <c r="AU230" i="14"/>
  <c r="AT230" i="14"/>
  <c r="AU229" i="14"/>
  <c r="AT229" i="14"/>
  <c r="AU228" i="14"/>
  <c r="AT228" i="14"/>
  <c r="AU227" i="14"/>
  <c r="AT227" i="14"/>
  <c r="AU226" i="14"/>
  <c r="AT226" i="14"/>
  <c r="AU225" i="14"/>
  <c r="AT225" i="14"/>
  <c r="AU224" i="14"/>
  <c r="AT224" i="14"/>
  <c r="AU223" i="14"/>
  <c r="AT223" i="14"/>
  <c r="AU222" i="14"/>
  <c r="AT222" i="14"/>
  <c r="AU221" i="14"/>
  <c r="AT221" i="14"/>
  <c r="AU220" i="14"/>
  <c r="AT220" i="14"/>
  <c r="AU219" i="14"/>
  <c r="AT219" i="14"/>
  <c r="AU218" i="14"/>
  <c r="AT218" i="14"/>
  <c r="AU217" i="14"/>
  <c r="AT217" i="14"/>
  <c r="AU216" i="14"/>
  <c r="AT216" i="14"/>
  <c r="AU215" i="14"/>
  <c r="AT215" i="14"/>
  <c r="AU214" i="14"/>
  <c r="AT214" i="14"/>
  <c r="AU213" i="14"/>
  <c r="AT213" i="14"/>
  <c r="AU212" i="14"/>
  <c r="AT212" i="14"/>
  <c r="AU211" i="14"/>
  <c r="AT211" i="14"/>
  <c r="AU210" i="14"/>
  <c r="AT210" i="14"/>
  <c r="AU209" i="14"/>
  <c r="AT209" i="14"/>
  <c r="AU208" i="14"/>
  <c r="AT208" i="14"/>
  <c r="AU207" i="14"/>
  <c r="AT207" i="14"/>
  <c r="AU206" i="14"/>
  <c r="AT206" i="14"/>
  <c r="AU205" i="14"/>
  <c r="AT205" i="14"/>
  <c r="AU204" i="14"/>
  <c r="AT204" i="14"/>
  <c r="AU203" i="14"/>
  <c r="AT203" i="14"/>
  <c r="AU202" i="14"/>
  <c r="AT202" i="14"/>
  <c r="AU201" i="14"/>
  <c r="AT201" i="14"/>
  <c r="AU200" i="14"/>
  <c r="AT200" i="14"/>
  <c r="AU199" i="14"/>
  <c r="AT199" i="14"/>
  <c r="AU198" i="14"/>
  <c r="AT198" i="14"/>
  <c r="AU197" i="14"/>
  <c r="AT197" i="14"/>
  <c r="AU196" i="14"/>
  <c r="AT196" i="14"/>
  <c r="AU195" i="14"/>
  <c r="AT195" i="14"/>
  <c r="AU194" i="14"/>
  <c r="AT194" i="14"/>
  <c r="AU193" i="14"/>
  <c r="AT193" i="14"/>
  <c r="AU192" i="14"/>
  <c r="AT192" i="14"/>
  <c r="AU191" i="14"/>
  <c r="AT191" i="14"/>
  <c r="AU190" i="14"/>
  <c r="AT190" i="14"/>
  <c r="AU189" i="14"/>
  <c r="AT189" i="14"/>
  <c r="AU188" i="14"/>
  <c r="AT188" i="14"/>
  <c r="AU187" i="14"/>
  <c r="AT187" i="14"/>
  <c r="AU186" i="14"/>
  <c r="AT186" i="14"/>
  <c r="AU185" i="14"/>
  <c r="AT185" i="14"/>
  <c r="AU184" i="14"/>
  <c r="AT184" i="14"/>
  <c r="AU183" i="14"/>
  <c r="AT183" i="14"/>
  <c r="AU182" i="14"/>
  <c r="AT182" i="14"/>
  <c r="AU181" i="14"/>
  <c r="AT181" i="14"/>
  <c r="AU180" i="14"/>
  <c r="AT180" i="14"/>
  <c r="AU179" i="14"/>
  <c r="AT179" i="14"/>
  <c r="AU178" i="14"/>
  <c r="AT178" i="14"/>
  <c r="AU177" i="14"/>
  <c r="AT177" i="14"/>
  <c r="AU176" i="14"/>
  <c r="AT176" i="14"/>
  <c r="AU175" i="14"/>
  <c r="AT175" i="14"/>
  <c r="AU174" i="14"/>
  <c r="AT174" i="14"/>
  <c r="AU173" i="14"/>
  <c r="AT173" i="14"/>
  <c r="AU172" i="14"/>
  <c r="AT172" i="14"/>
  <c r="AU171" i="14"/>
  <c r="AT171" i="14"/>
  <c r="AU170" i="14"/>
  <c r="AT170" i="14"/>
  <c r="AU169" i="14"/>
  <c r="AT169" i="14"/>
  <c r="AU168" i="14"/>
  <c r="AT168" i="14"/>
  <c r="AU167" i="14"/>
  <c r="AT167" i="14"/>
  <c r="AU166" i="14"/>
  <c r="AT166" i="14"/>
  <c r="AU165" i="14"/>
  <c r="AT165" i="14"/>
  <c r="AU164" i="14"/>
  <c r="AT164" i="14"/>
  <c r="AU163" i="14"/>
  <c r="AT163" i="14"/>
  <c r="AU162" i="14"/>
  <c r="AT162" i="14"/>
  <c r="AU161" i="14"/>
  <c r="AT161" i="14"/>
  <c r="AU160" i="14"/>
  <c r="AT160" i="14"/>
  <c r="AU159" i="14"/>
  <c r="AT159" i="14"/>
  <c r="AU158" i="14"/>
  <c r="AT158" i="14"/>
  <c r="AU157" i="14"/>
  <c r="AT157" i="14"/>
  <c r="AU156" i="14"/>
  <c r="AT156" i="14"/>
  <c r="AU155" i="14"/>
  <c r="AT155" i="14"/>
  <c r="AU154" i="14"/>
  <c r="AT154" i="14"/>
  <c r="AU153" i="14"/>
  <c r="AT153" i="14"/>
  <c r="AU152" i="14"/>
  <c r="AT152" i="14"/>
  <c r="AU151" i="14"/>
  <c r="AT151" i="14"/>
  <c r="AU150" i="14"/>
  <c r="AT150" i="14"/>
  <c r="AU149" i="14"/>
  <c r="AT149" i="14"/>
  <c r="AU148" i="14"/>
  <c r="AT148" i="14"/>
  <c r="AU147" i="14"/>
  <c r="AT147" i="14"/>
  <c r="AU146" i="14"/>
  <c r="AT146" i="14"/>
  <c r="AU145" i="14"/>
  <c r="AT145" i="14"/>
  <c r="AU144" i="14"/>
  <c r="AT144" i="14"/>
  <c r="AU143" i="14"/>
  <c r="AT143" i="14"/>
  <c r="AU142" i="14"/>
  <c r="AT142" i="14"/>
  <c r="AU141" i="14"/>
  <c r="AT141" i="14"/>
  <c r="AU140" i="14"/>
  <c r="AT140" i="14"/>
  <c r="AU139" i="14"/>
  <c r="AT139" i="14"/>
  <c r="AU138" i="14"/>
  <c r="AT138" i="14"/>
  <c r="AU137" i="14"/>
  <c r="AT137" i="14"/>
  <c r="AU136" i="14"/>
  <c r="AT136" i="14"/>
  <c r="AU135" i="14"/>
  <c r="AT135" i="14"/>
  <c r="AU134" i="14"/>
  <c r="AT134" i="14"/>
  <c r="AU133" i="14"/>
  <c r="AT133" i="14"/>
  <c r="AU132" i="14"/>
  <c r="AT132" i="14"/>
  <c r="AU131" i="14"/>
  <c r="AT131" i="14"/>
  <c r="AU130" i="14"/>
  <c r="AT130" i="14"/>
  <c r="AU129" i="14"/>
  <c r="AT129" i="14"/>
  <c r="AU128" i="14"/>
  <c r="AT128" i="14"/>
  <c r="AU127" i="14"/>
  <c r="AT127" i="14"/>
  <c r="AU126" i="14"/>
  <c r="AT126" i="14"/>
  <c r="AU125" i="14"/>
  <c r="AT125" i="14"/>
  <c r="AU124" i="14"/>
  <c r="AT124" i="14"/>
  <c r="AU123" i="14"/>
  <c r="AT123" i="14"/>
  <c r="AU122" i="14"/>
  <c r="AT122" i="14"/>
  <c r="AU121" i="14"/>
  <c r="AT121" i="14"/>
  <c r="AU120" i="14"/>
  <c r="AT120" i="14"/>
  <c r="AU119" i="14"/>
  <c r="AT119" i="14"/>
  <c r="AU118" i="14"/>
  <c r="AT118" i="14"/>
  <c r="AU117" i="14"/>
  <c r="AT117" i="14"/>
  <c r="AU116" i="14"/>
  <c r="AT116" i="14"/>
  <c r="AU115" i="14"/>
  <c r="AT115" i="14"/>
  <c r="AU114" i="14"/>
  <c r="AT114" i="14"/>
  <c r="AU113" i="14"/>
  <c r="AT113" i="14"/>
  <c r="AU112" i="14"/>
  <c r="AT112" i="14"/>
  <c r="AU111" i="14"/>
  <c r="AT111" i="14"/>
  <c r="AU110" i="14"/>
  <c r="AT110" i="14"/>
  <c r="AU109" i="14"/>
  <c r="AT109" i="14"/>
  <c r="AU108" i="14"/>
  <c r="AT108" i="14"/>
  <c r="AU107" i="14"/>
  <c r="AT107" i="14"/>
  <c r="AU106" i="14"/>
  <c r="AT106" i="14"/>
  <c r="AU105" i="14"/>
  <c r="AT105" i="14"/>
  <c r="AU104" i="14"/>
  <c r="AT104" i="14"/>
  <c r="AU103" i="14"/>
  <c r="AT103" i="14"/>
  <c r="AU102" i="14"/>
  <c r="AT102" i="14"/>
  <c r="AU101" i="14"/>
  <c r="AT101" i="14"/>
  <c r="AU100" i="14"/>
  <c r="AT100" i="14"/>
  <c r="AU99" i="14"/>
  <c r="AT99" i="14"/>
  <c r="AU98" i="14"/>
  <c r="AT98" i="14"/>
  <c r="AU97" i="14"/>
  <c r="AT97" i="14"/>
  <c r="AU96" i="14"/>
  <c r="AT96" i="14"/>
  <c r="AU95" i="14"/>
  <c r="AT95" i="14"/>
  <c r="AU94" i="14"/>
  <c r="AT94" i="14"/>
  <c r="AU93" i="14"/>
  <c r="AT93" i="14"/>
  <c r="AU92" i="14"/>
  <c r="AT92" i="14"/>
  <c r="AU91" i="14"/>
  <c r="AT91" i="14"/>
  <c r="AU90" i="14"/>
  <c r="AT90" i="14"/>
  <c r="AU89" i="14"/>
  <c r="AT89" i="14"/>
  <c r="AU88" i="14"/>
  <c r="AT88" i="14"/>
  <c r="AU87" i="14"/>
  <c r="AT87" i="14"/>
  <c r="AU86" i="14"/>
  <c r="AT86" i="14"/>
  <c r="AU85" i="14"/>
  <c r="AT85" i="14"/>
  <c r="AU84" i="14"/>
  <c r="AT84" i="14"/>
  <c r="AU83" i="14"/>
  <c r="AT83" i="14"/>
  <c r="AU82" i="14"/>
  <c r="AT82" i="14"/>
  <c r="AU81" i="14"/>
  <c r="AT81" i="14"/>
  <c r="AU80" i="14"/>
  <c r="AT80" i="14"/>
  <c r="AU79" i="14"/>
  <c r="AT79" i="14"/>
  <c r="AU78" i="14"/>
  <c r="AT78" i="14"/>
  <c r="AU77" i="14"/>
  <c r="AT77" i="14"/>
  <c r="AU76" i="14"/>
  <c r="AT76" i="14"/>
  <c r="AU75" i="14"/>
  <c r="AT75" i="14"/>
  <c r="AU74" i="14"/>
  <c r="AT74" i="14"/>
  <c r="AU73" i="14"/>
  <c r="AT73" i="14"/>
  <c r="AU72" i="14"/>
  <c r="AT72" i="14"/>
  <c r="AU71" i="14"/>
  <c r="AT71" i="14"/>
  <c r="AU70" i="14"/>
  <c r="AT70" i="14"/>
  <c r="AU69" i="14"/>
  <c r="AT69" i="14"/>
  <c r="AU68" i="14"/>
  <c r="AT68" i="14"/>
  <c r="AU67" i="14"/>
  <c r="AT67" i="14"/>
  <c r="AU66" i="14"/>
  <c r="AT66" i="14"/>
  <c r="AU65" i="14"/>
  <c r="AT65" i="14"/>
  <c r="AU64" i="14"/>
  <c r="AT64" i="14"/>
  <c r="AU63" i="14"/>
  <c r="AT63" i="14"/>
  <c r="AU62" i="14"/>
  <c r="AT62" i="14"/>
  <c r="AU61" i="14"/>
  <c r="AT61" i="14"/>
  <c r="AU60" i="14"/>
  <c r="AT60" i="14"/>
  <c r="AU59" i="14"/>
  <c r="AT59" i="14"/>
  <c r="AU58" i="14"/>
  <c r="AT58" i="14"/>
  <c r="AU57" i="14"/>
  <c r="AT57" i="14"/>
  <c r="AU56" i="14"/>
  <c r="AT56" i="14"/>
  <c r="AU55" i="14"/>
  <c r="AT55" i="14"/>
  <c r="AU54" i="14"/>
  <c r="AT54" i="14"/>
  <c r="AU53" i="14"/>
  <c r="AT53" i="14"/>
  <c r="AU52" i="14"/>
  <c r="AT52" i="14"/>
  <c r="AU51" i="14"/>
  <c r="AT51" i="14"/>
  <c r="AU50" i="14"/>
  <c r="AT50" i="14"/>
  <c r="AU49" i="14"/>
  <c r="AT49" i="14"/>
  <c r="AU48" i="14"/>
  <c r="AT48" i="14"/>
  <c r="AU47" i="14"/>
  <c r="AT47" i="14"/>
  <c r="AU46" i="14"/>
  <c r="AT46" i="14"/>
  <c r="AU45" i="14"/>
  <c r="AT45" i="14"/>
  <c r="AU44" i="14"/>
  <c r="AT44" i="14"/>
  <c r="AU43" i="14"/>
  <c r="AT43" i="14"/>
  <c r="AU42" i="14"/>
  <c r="AT42" i="14"/>
  <c r="AU41" i="14"/>
  <c r="AT41" i="14"/>
  <c r="AU40" i="14"/>
  <c r="AT40" i="14"/>
  <c r="AU39" i="14"/>
  <c r="AT39" i="14"/>
  <c r="AU38" i="14"/>
  <c r="AT38" i="14"/>
  <c r="AU37" i="14"/>
  <c r="AT37" i="14"/>
  <c r="AU36" i="14"/>
  <c r="AT36" i="14"/>
  <c r="AU35" i="14"/>
  <c r="AT35" i="14"/>
  <c r="AU34" i="14"/>
  <c r="AT34" i="14"/>
  <c r="AU33" i="14"/>
  <c r="AT33" i="14"/>
  <c r="AU32" i="14"/>
  <c r="AT32" i="14"/>
  <c r="AU31" i="14"/>
  <c r="AT31" i="14"/>
  <c r="AU30" i="14"/>
  <c r="AT30" i="14"/>
  <c r="AU29" i="14"/>
  <c r="AT29" i="14"/>
  <c r="AU28" i="14"/>
  <c r="AT28" i="14"/>
  <c r="AU27" i="14"/>
  <c r="AT27" i="14"/>
  <c r="AU26" i="14"/>
  <c r="AT26" i="14"/>
  <c r="AU25" i="14"/>
  <c r="AT25" i="14"/>
  <c r="AU24" i="14"/>
  <c r="AT24" i="14"/>
  <c r="AU23" i="14"/>
  <c r="AT23" i="14"/>
  <c r="AU22" i="14"/>
  <c r="AT22" i="14"/>
  <c r="AU21" i="14"/>
  <c r="AT21" i="14"/>
  <c r="AU20" i="14"/>
  <c r="AT20" i="14"/>
  <c r="AU19" i="14"/>
  <c r="AT19" i="14"/>
  <c r="AU18" i="14"/>
  <c r="AT18" i="14"/>
  <c r="AU17" i="14"/>
  <c r="AT17" i="14"/>
  <c r="AU16" i="14"/>
  <c r="AT16" i="14"/>
  <c r="AU15" i="14"/>
  <c r="AT15" i="14"/>
  <c r="AU14" i="14"/>
  <c r="AT14" i="14"/>
  <c r="AU13" i="14"/>
  <c r="AT13" i="14"/>
  <c r="AS577" i="14"/>
  <c r="AR577" i="14"/>
  <c r="AS576" i="14"/>
  <c r="AR576" i="14"/>
  <c r="AS575" i="14"/>
  <c r="AR575" i="14"/>
  <c r="AS574" i="14"/>
  <c r="AR574" i="14"/>
  <c r="AS573" i="14"/>
  <c r="AR573" i="14"/>
  <c r="AS572" i="14"/>
  <c r="AR572" i="14"/>
  <c r="AS571" i="14"/>
  <c r="AR571" i="14"/>
  <c r="AS570" i="14"/>
  <c r="AR570" i="14"/>
  <c r="AS569" i="14"/>
  <c r="AR569" i="14"/>
  <c r="AS568" i="14"/>
  <c r="AR568" i="14"/>
  <c r="AS567" i="14"/>
  <c r="AR567" i="14"/>
  <c r="AS566" i="14"/>
  <c r="AR566" i="14"/>
  <c r="AS565" i="14"/>
  <c r="AR565" i="14"/>
  <c r="AS564" i="14"/>
  <c r="AR564" i="14"/>
  <c r="AS563" i="14"/>
  <c r="AR563" i="14"/>
  <c r="AS562" i="14"/>
  <c r="AR562" i="14"/>
  <c r="AS561" i="14"/>
  <c r="AR561" i="14"/>
  <c r="AS560" i="14"/>
  <c r="AR560" i="14"/>
  <c r="AS559" i="14"/>
  <c r="AR559" i="14"/>
  <c r="AS558" i="14"/>
  <c r="AR558" i="14"/>
  <c r="AS557" i="14"/>
  <c r="AR557" i="14"/>
  <c r="AS556" i="14"/>
  <c r="AR556" i="14"/>
  <c r="AS555" i="14"/>
  <c r="AR555" i="14"/>
  <c r="AS554" i="14"/>
  <c r="AR554" i="14"/>
  <c r="AS553" i="14"/>
  <c r="AR553" i="14"/>
  <c r="AS552" i="14"/>
  <c r="AR552" i="14"/>
  <c r="AS551" i="14"/>
  <c r="AR551" i="14"/>
  <c r="AS550" i="14"/>
  <c r="AR550" i="14"/>
  <c r="AS549" i="14"/>
  <c r="AR549" i="14"/>
  <c r="AS548" i="14"/>
  <c r="AR548" i="14"/>
  <c r="AS547" i="14"/>
  <c r="AR547" i="14"/>
  <c r="AS546" i="14"/>
  <c r="AR546" i="14"/>
  <c r="AS545" i="14"/>
  <c r="AR545" i="14"/>
  <c r="AS544" i="14"/>
  <c r="AR544" i="14"/>
  <c r="AS543" i="14"/>
  <c r="AR543" i="14"/>
  <c r="AS542" i="14"/>
  <c r="AR542" i="14"/>
  <c r="AS541" i="14"/>
  <c r="AR541" i="14"/>
  <c r="AS540" i="14"/>
  <c r="AR540" i="14"/>
  <c r="AS539" i="14"/>
  <c r="AR539" i="14"/>
  <c r="AS538" i="14"/>
  <c r="AR538" i="14"/>
  <c r="AS537" i="14"/>
  <c r="AR537" i="14"/>
  <c r="AS536" i="14"/>
  <c r="AR536" i="14"/>
  <c r="AS535" i="14"/>
  <c r="AR535" i="14"/>
  <c r="AS534" i="14"/>
  <c r="AR534" i="14"/>
  <c r="AS533" i="14"/>
  <c r="AR533" i="14"/>
  <c r="AS532" i="14"/>
  <c r="AR532" i="14"/>
  <c r="AS531" i="14"/>
  <c r="AR531" i="14"/>
  <c r="AS530" i="14"/>
  <c r="AR530" i="14"/>
  <c r="AS529" i="14"/>
  <c r="AR529" i="14"/>
  <c r="AS528" i="14"/>
  <c r="AR528" i="14"/>
  <c r="AS527" i="14"/>
  <c r="AR527" i="14"/>
  <c r="AS526" i="14"/>
  <c r="AR526" i="14"/>
  <c r="AS525" i="14"/>
  <c r="AR525" i="14"/>
  <c r="AS524" i="14"/>
  <c r="AR524" i="14"/>
  <c r="AS523" i="14"/>
  <c r="AR523" i="14"/>
  <c r="AS522" i="14"/>
  <c r="AR522" i="14"/>
  <c r="AS521" i="14"/>
  <c r="AR521" i="14"/>
  <c r="AS520" i="14"/>
  <c r="AR520" i="14"/>
  <c r="AS519" i="14"/>
  <c r="AR519" i="14"/>
  <c r="AS518" i="14"/>
  <c r="AR518" i="14"/>
  <c r="AS517" i="14"/>
  <c r="AR517" i="14"/>
  <c r="AS516" i="14"/>
  <c r="AR516" i="14"/>
  <c r="AS515" i="14"/>
  <c r="AR515" i="14"/>
  <c r="AS514" i="14"/>
  <c r="AR514" i="14"/>
  <c r="AS513" i="14"/>
  <c r="AR513" i="14"/>
  <c r="AS512" i="14"/>
  <c r="AR512" i="14"/>
  <c r="AS511" i="14"/>
  <c r="AR511" i="14"/>
  <c r="AS510" i="14"/>
  <c r="AR510" i="14"/>
  <c r="AS509" i="14"/>
  <c r="AR509" i="14"/>
  <c r="AS508" i="14"/>
  <c r="AR508" i="14"/>
  <c r="AS507" i="14"/>
  <c r="AR507" i="14"/>
  <c r="AS506" i="14"/>
  <c r="AR506" i="14"/>
  <c r="AS505" i="14"/>
  <c r="AR505" i="14"/>
  <c r="AS504" i="14"/>
  <c r="AR504" i="14"/>
  <c r="AS503" i="14"/>
  <c r="AR503" i="14"/>
  <c r="AS502" i="14"/>
  <c r="AR502" i="14"/>
  <c r="AS501" i="14"/>
  <c r="AR501" i="14"/>
  <c r="AS500" i="14"/>
  <c r="AR500" i="14"/>
  <c r="AS499" i="14"/>
  <c r="AR499" i="14"/>
  <c r="AS498" i="14"/>
  <c r="AR498" i="14"/>
  <c r="AS497" i="14"/>
  <c r="AR497" i="14"/>
  <c r="AS496" i="14"/>
  <c r="AR496" i="14"/>
  <c r="AS495" i="14"/>
  <c r="AR495" i="14"/>
  <c r="AS494" i="14"/>
  <c r="AR494" i="14"/>
  <c r="AS493" i="14"/>
  <c r="AR493" i="14"/>
  <c r="AS492" i="14"/>
  <c r="AR492" i="14"/>
  <c r="AS491" i="14"/>
  <c r="AR491" i="14"/>
  <c r="AS490" i="14"/>
  <c r="AR490" i="14"/>
  <c r="AS489" i="14"/>
  <c r="AR489" i="14"/>
  <c r="AS488" i="14"/>
  <c r="AR488" i="14"/>
  <c r="AS487" i="14"/>
  <c r="AR487" i="14"/>
  <c r="AS486" i="14"/>
  <c r="AR486" i="14"/>
  <c r="AS485" i="14"/>
  <c r="AR485" i="14"/>
  <c r="AS484" i="14"/>
  <c r="AR484" i="14"/>
  <c r="AS483" i="14"/>
  <c r="AR483" i="14"/>
  <c r="AS482" i="14"/>
  <c r="AR482" i="14"/>
  <c r="AS481" i="14"/>
  <c r="AR481" i="14"/>
  <c r="AS480" i="14"/>
  <c r="AR480" i="14"/>
  <c r="AS479" i="14"/>
  <c r="AR479" i="14"/>
  <c r="AS478" i="14"/>
  <c r="AR478" i="14"/>
  <c r="AS477" i="14"/>
  <c r="AR477" i="14"/>
  <c r="AS476" i="14"/>
  <c r="AR476" i="14"/>
  <c r="AS475" i="14"/>
  <c r="AR475" i="14"/>
  <c r="AS474" i="14"/>
  <c r="AR474" i="14"/>
  <c r="AS473" i="14"/>
  <c r="AR473" i="14"/>
  <c r="AS472" i="14"/>
  <c r="AR472" i="14"/>
  <c r="AS471" i="14"/>
  <c r="AR471" i="14"/>
  <c r="AS470" i="14"/>
  <c r="AR470" i="14"/>
  <c r="AS469" i="14"/>
  <c r="AR469" i="14"/>
  <c r="AS468" i="14"/>
  <c r="AR468" i="14"/>
  <c r="AS467" i="14"/>
  <c r="AR467" i="14"/>
  <c r="AS466" i="14"/>
  <c r="AR466" i="14"/>
  <c r="AS465" i="14"/>
  <c r="AR465" i="14"/>
  <c r="AS464" i="14"/>
  <c r="AR464" i="14"/>
  <c r="AS463" i="14"/>
  <c r="AR463" i="14"/>
  <c r="AS462" i="14"/>
  <c r="AR462" i="14"/>
  <c r="AS461" i="14"/>
  <c r="AR461" i="14"/>
  <c r="AS460" i="14"/>
  <c r="AR460" i="14"/>
  <c r="AS459" i="14"/>
  <c r="AR459" i="14"/>
  <c r="AS458" i="14"/>
  <c r="AR458" i="14"/>
  <c r="AS457" i="14"/>
  <c r="AR457" i="14"/>
  <c r="AS456" i="14"/>
  <c r="AR456" i="14"/>
  <c r="AS455" i="14"/>
  <c r="AR455" i="14"/>
  <c r="AS454" i="14"/>
  <c r="AR454" i="14"/>
  <c r="AS453" i="14"/>
  <c r="AR453" i="14"/>
  <c r="AS452" i="14"/>
  <c r="AR452" i="14"/>
  <c r="AS451" i="14"/>
  <c r="AR451" i="14"/>
  <c r="AS450" i="14"/>
  <c r="AR450" i="14"/>
  <c r="AS449" i="14"/>
  <c r="AR449" i="14"/>
  <c r="AS448" i="14"/>
  <c r="AR448" i="14"/>
  <c r="AS447" i="14"/>
  <c r="AR447" i="14"/>
  <c r="AS446" i="14"/>
  <c r="AR446" i="14"/>
  <c r="AS445" i="14"/>
  <c r="AR445" i="14"/>
  <c r="AS444" i="14"/>
  <c r="AR444" i="14"/>
  <c r="AS443" i="14"/>
  <c r="AR443" i="14"/>
  <c r="AS442" i="14"/>
  <c r="AR442" i="14"/>
  <c r="AS441" i="14"/>
  <c r="AR441" i="14"/>
  <c r="AS440" i="14"/>
  <c r="AR440" i="14"/>
  <c r="AS439" i="14"/>
  <c r="AR439" i="14"/>
  <c r="AS438" i="14"/>
  <c r="AR438" i="14"/>
  <c r="AS437" i="14"/>
  <c r="AR437" i="14"/>
  <c r="AS436" i="14"/>
  <c r="AR436" i="14"/>
  <c r="AS435" i="14"/>
  <c r="AR435" i="14"/>
  <c r="AS434" i="14"/>
  <c r="AR434" i="14"/>
  <c r="AS433" i="14"/>
  <c r="AR433" i="14"/>
  <c r="AS432" i="14"/>
  <c r="AR432" i="14"/>
  <c r="AS431" i="14"/>
  <c r="AR431" i="14"/>
  <c r="AS430" i="14"/>
  <c r="AR430" i="14"/>
  <c r="AS429" i="14"/>
  <c r="AR429" i="14"/>
  <c r="AS428" i="14"/>
  <c r="AR428" i="14"/>
  <c r="AS427" i="14"/>
  <c r="AR427" i="14"/>
  <c r="AS426" i="14"/>
  <c r="AR426" i="14"/>
  <c r="AS425" i="14"/>
  <c r="AR425" i="14"/>
  <c r="AS424" i="14"/>
  <c r="AR424" i="14"/>
  <c r="AS423" i="14"/>
  <c r="AR423" i="14"/>
  <c r="AS422" i="14"/>
  <c r="AR422" i="14"/>
  <c r="AS421" i="14"/>
  <c r="AR421" i="14"/>
  <c r="AS420" i="14"/>
  <c r="AR420" i="14"/>
  <c r="AS419" i="14"/>
  <c r="AR419" i="14"/>
  <c r="AS418" i="14"/>
  <c r="AR418" i="14"/>
  <c r="AS417" i="14"/>
  <c r="AR417" i="14"/>
  <c r="AS416" i="14"/>
  <c r="AR416" i="14"/>
  <c r="AS415" i="14"/>
  <c r="AR415" i="14"/>
  <c r="AS414" i="14"/>
  <c r="AR414" i="14"/>
  <c r="AS413" i="14"/>
  <c r="AR413" i="14"/>
  <c r="AS412" i="14"/>
  <c r="AR412" i="14"/>
  <c r="AS411" i="14"/>
  <c r="AR411" i="14"/>
  <c r="AS410" i="14"/>
  <c r="AR410" i="14"/>
  <c r="AS409" i="14"/>
  <c r="AR409" i="14"/>
  <c r="AS408" i="14"/>
  <c r="AR408" i="14"/>
  <c r="AS407" i="14"/>
  <c r="AR407" i="14"/>
  <c r="AS406" i="14"/>
  <c r="AR406" i="14"/>
  <c r="AS405" i="14"/>
  <c r="AR405" i="14"/>
  <c r="AS404" i="14"/>
  <c r="AR404" i="14"/>
  <c r="AS403" i="14"/>
  <c r="AR403" i="14"/>
  <c r="AS402" i="14"/>
  <c r="AR402" i="14"/>
  <c r="AS401" i="14"/>
  <c r="AR401" i="14"/>
  <c r="AS400" i="14"/>
  <c r="AR400" i="14"/>
  <c r="AS399" i="14"/>
  <c r="AR399" i="14"/>
  <c r="AS398" i="14"/>
  <c r="AR398" i="14"/>
  <c r="AS397" i="14"/>
  <c r="AR397" i="14"/>
  <c r="AS396" i="14"/>
  <c r="AR396" i="14"/>
  <c r="AS395" i="14"/>
  <c r="AR395" i="14"/>
  <c r="AS394" i="14"/>
  <c r="AR394" i="14"/>
  <c r="AS393" i="14"/>
  <c r="AR393" i="14"/>
  <c r="AS392" i="14"/>
  <c r="AR392" i="14"/>
  <c r="AS391" i="14"/>
  <c r="AR391" i="14"/>
  <c r="AS390" i="14"/>
  <c r="AR390" i="14"/>
  <c r="AS389" i="14"/>
  <c r="AR389" i="14"/>
  <c r="AS388" i="14"/>
  <c r="AR388" i="14"/>
  <c r="AS387" i="14"/>
  <c r="AR387" i="14"/>
  <c r="AS386" i="14"/>
  <c r="AR386" i="14"/>
  <c r="AS385" i="14"/>
  <c r="AR385" i="14"/>
  <c r="AS384" i="14"/>
  <c r="AR384" i="14"/>
  <c r="AS383" i="14"/>
  <c r="AR383" i="14"/>
  <c r="AS382" i="14"/>
  <c r="AR382" i="14"/>
  <c r="AS381" i="14"/>
  <c r="AR381" i="14"/>
  <c r="AS380" i="14"/>
  <c r="AR380" i="14"/>
  <c r="AS379" i="14"/>
  <c r="AR379" i="14"/>
  <c r="AS378" i="14"/>
  <c r="AR378" i="14"/>
  <c r="AS377" i="14"/>
  <c r="AR377" i="14"/>
  <c r="AS376" i="14"/>
  <c r="AR376" i="14"/>
  <c r="AS375" i="14"/>
  <c r="AR375" i="14"/>
  <c r="AS374" i="14"/>
  <c r="AR374" i="14"/>
  <c r="AS373" i="14"/>
  <c r="AR373" i="14"/>
  <c r="AS372" i="14"/>
  <c r="AR372" i="14"/>
  <c r="AS371" i="14"/>
  <c r="AR371" i="14"/>
  <c r="AS370" i="14"/>
  <c r="AR370" i="14"/>
  <c r="AS369" i="14"/>
  <c r="AR369" i="14"/>
  <c r="AS368" i="14"/>
  <c r="AR368" i="14"/>
  <c r="AS367" i="14"/>
  <c r="AR367" i="14"/>
  <c r="AS366" i="14"/>
  <c r="AR366" i="14"/>
  <c r="AS365" i="14"/>
  <c r="AR365" i="14"/>
  <c r="AS364" i="14"/>
  <c r="AR364" i="14"/>
  <c r="AS363" i="14"/>
  <c r="AR363" i="14"/>
  <c r="AS362" i="14"/>
  <c r="AR362" i="14"/>
  <c r="AS361" i="14"/>
  <c r="AR361" i="14"/>
  <c r="AS360" i="14"/>
  <c r="AR360" i="14"/>
  <c r="AS359" i="14"/>
  <c r="AR359" i="14"/>
  <c r="AS358" i="14"/>
  <c r="AR358" i="14"/>
  <c r="AS357" i="14"/>
  <c r="AR357" i="14"/>
  <c r="AS356" i="14"/>
  <c r="AR356" i="14"/>
  <c r="AS355" i="14"/>
  <c r="AR355" i="14"/>
  <c r="AS354" i="14"/>
  <c r="AR354" i="14"/>
  <c r="AS353" i="14"/>
  <c r="AR353" i="14"/>
  <c r="AS352" i="14"/>
  <c r="AR352" i="14"/>
  <c r="AS351" i="14"/>
  <c r="AR351" i="14"/>
  <c r="AS350" i="14"/>
  <c r="AR350" i="14"/>
  <c r="AS349" i="14"/>
  <c r="AR349" i="14"/>
  <c r="AS348" i="14"/>
  <c r="AR348" i="14"/>
  <c r="AS347" i="14"/>
  <c r="AR347" i="14"/>
  <c r="AS346" i="14"/>
  <c r="AR346" i="14"/>
  <c r="AS345" i="14"/>
  <c r="AR345" i="14"/>
  <c r="AS344" i="14"/>
  <c r="AR344" i="14"/>
  <c r="AS343" i="14"/>
  <c r="AR343" i="14"/>
  <c r="AS342" i="14"/>
  <c r="AR342" i="14"/>
  <c r="AS341" i="14"/>
  <c r="AR341" i="14"/>
  <c r="AS340" i="14"/>
  <c r="AR340" i="14"/>
  <c r="AS339" i="14"/>
  <c r="AR339" i="14"/>
  <c r="AS338" i="14"/>
  <c r="AR338" i="14"/>
  <c r="AS337" i="14"/>
  <c r="AR337" i="14"/>
  <c r="AS336" i="14"/>
  <c r="AR336" i="14"/>
  <c r="AS335" i="14"/>
  <c r="AR335" i="14"/>
  <c r="AS334" i="14"/>
  <c r="AR334" i="14"/>
  <c r="AS333" i="14"/>
  <c r="AR333" i="14"/>
  <c r="AS332" i="14"/>
  <c r="AR332" i="14"/>
  <c r="AS331" i="14"/>
  <c r="AR331" i="14"/>
  <c r="AS330" i="14"/>
  <c r="AR330" i="14"/>
  <c r="AS329" i="14"/>
  <c r="AR329" i="14"/>
  <c r="AS328" i="14"/>
  <c r="AR328" i="14"/>
  <c r="AS327" i="14"/>
  <c r="AR327" i="14"/>
  <c r="AS326" i="14"/>
  <c r="AR326" i="14"/>
  <c r="AS325" i="14"/>
  <c r="AR325" i="14"/>
  <c r="AS324" i="14"/>
  <c r="AR324" i="14"/>
  <c r="AS323" i="14"/>
  <c r="AR323" i="14"/>
  <c r="AS322" i="14"/>
  <c r="AR322" i="14"/>
  <c r="AS321" i="14"/>
  <c r="AR321" i="14"/>
  <c r="AS320" i="14"/>
  <c r="AR320" i="14"/>
  <c r="AS319" i="14"/>
  <c r="AR319" i="14"/>
  <c r="AS318" i="14"/>
  <c r="AR318" i="14"/>
  <c r="AS317" i="14"/>
  <c r="AR317" i="14"/>
  <c r="AS316" i="14"/>
  <c r="AR316" i="14"/>
  <c r="AS315" i="14"/>
  <c r="AR315" i="14"/>
  <c r="AS314" i="14"/>
  <c r="AR314" i="14"/>
  <c r="AS313" i="14"/>
  <c r="AR313" i="14"/>
  <c r="AS312" i="14"/>
  <c r="AR312" i="14"/>
  <c r="AS311" i="14"/>
  <c r="AR311" i="14"/>
  <c r="AS310" i="14"/>
  <c r="AR310" i="14"/>
  <c r="AS309" i="14"/>
  <c r="AR309" i="14"/>
  <c r="AS308" i="14"/>
  <c r="AR308" i="14"/>
  <c r="AS307" i="14"/>
  <c r="AR307" i="14"/>
  <c r="AS306" i="14"/>
  <c r="AR306" i="14"/>
  <c r="AS305" i="14"/>
  <c r="AR305" i="14"/>
  <c r="AS304" i="14"/>
  <c r="AR304" i="14"/>
  <c r="AS303" i="14"/>
  <c r="AR303" i="14"/>
  <c r="AS302" i="14"/>
  <c r="AR302" i="14"/>
  <c r="AS301" i="14"/>
  <c r="AR301" i="14"/>
  <c r="AS300" i="14"/>
  <c r="AR300" i="14"/>
  <c r="AS299" i="14"/>
  <c r="AR299" i="14"/>
  <c r="AS298" i="14"/>
  <c r="AR298" i="14"/>
  <c r="AS297" i="14"/>
  <c r="AR297" i="14"/>
  <c r="AS296" i="14"/>
  <c r="AR296" i="14"/>
  <c r="AS295" i="14"/>
  <c r="AR295" i="14"/>
  <c r="AS294" i="14"/>
  <c r="AR294" i="14"/>
  <c r="AS293" i="14"/>
  <c r="AR293" i="14"/>
  <c r="AS292" i="14"/>
  <c r="AR292" i="14"/>
  <c r="AS291" i="14"/>
  <c r="AR291" i="14"/>
  <c r="AS290" i="14"/>
  <c r="AR290" i="14"/>
  <c r="AS289" i="14"/>
  <c r="AR289" i="14"/>
  <c r="AS288" i="14"/>
  <c r="AR288" i="14"/>
  <c r="AS287" i="14"/>
  <c r="AR287" i="14"/>
  <c r="AS286" i="14"/>
  <c r="AR286" i="14"/>
  <c r="AS285" i="14"/>
  <c r="AR285" i="14"/>
  <c r="AS284" i="14"/>
  <c r="AR284" i="14"/>
  <c r="AS283" i="14"/>
  <c r="AR283" i="14"/>
  <c r="AS282" i="14"/>
  <c r="AR282" i="14"/>
  <c r="AS281" i="14"/>
  <c r="AR281" i="14"/>
  <c r="AS280" i="14"/>
  <c r="AR280" i="14"/>
  <c r="AS279" i="14"/>
  <c r="AR279" i="14"/>
  <c r="AS278" i="14"/>
  <c r="AR278" i="14"/>
  <c r="AS277" i="14"/>
  <c r="AR277" i="14"/>
  <c r="AS276" i="14"/>
  <c r="AR276" i="14"/>
  <c r="AS275" i="14"/>
  <c r="AR275" i="14"/>
  <c r="AS274" i="14"/>
  <c r="AR274" i="14"/>
  <c r="AS273" i="14"/>
  <c r="AR273" i="14"/>
  <c r="AS272" i="14"/>
  <c r="AR272" i="14"/>
  <c r="AS271" i="14"/>
  <c r="AR271" i="14"/>
  <c r="AS270" i="14"/>
  <c r="AR270" i="14"/>
  <c r="AS269" i="14"/>
  <c r="AR269" i="14"/>
  <c r="AS268" i="14"/>
  <c r="AR268" i="14"/>
  <c r="AS267" i="14"/>
  <c r="AR267" i="14"/>
  <c r="AS266" i="14"/>
  <c r="AR266" i="14"/>
  <c r="AS265" i="14"/>
  <c r="AR265" i="14"/>
  <c r="AS264" i="14"/>
  <c r="AR264" i="14"/>
  <c r="AS263" i="14"/>
  <c r="AR263" i="14"/>
  <c r="AS262" i="14"/>
  <c r="AR262" i="14"/>
  <c r="AS261" i="14"/>
  <c r="AR261" i="14"/>
  <c r="AS260" i="14"/>
  <c r="AR260" i="14"/>
  <c r="AS259" i="14"/>
  <c r="AR259" i="14"/>
  <c r="AS258" i="14"/>
  <c r="AR258" i="14"/>
  <c r="AS257" i="14"/>
  <c r="AR257" i="14"/>
  <c r="AS256" i="14"/>
  <c r="AR256" i="14"/>
  <c r="AS255" i="14"/>
  <c r="AR255" i="14"/>
  <c r="AS254" i="14"/>
  <c r="AR254" i="14"/>
  <c r="AS253" i="14"/>
  <c r="AR253" i="14"/>
  <c r="AS252" i="14"/>
  <c r="AR252" i="14"/>
  <c r="AS251" i="14"/>
  <c r="AR251" i="14"/>
  <c r="AS250" i="14"/>
  <c r="AR250" i="14"/>
  <c r="AS249" i="14"/>
  <c r="AR249" i="14"/>
  <c r="AS248" i="14"/>
  <c r="AR248" i="14"/>
  <c r="AS247" i="14"/>
  <c r="AR247" i="14"/>
  <c r="AS246" i="14"/>
  <c r="AR246" i="14"/>
  <c r="AS245" i="14"/>
  <c r="AR245" i="14"/>
  <c r="AS244" i="14"/>
  <c r="AR244" i="14"/>
  <c r="AS243" i="14"/>
  <c r="AR243" i="14"/>
  <c r="AS242" i="14"/>
  <c r="AR242" i="14"/>
  <c r="AS241" i="14"/>
  <c r="AR241" i="14"/>
  <c r="AS240" i="14"/>
  <c r="AR240" i="14"/>
  <c r="AS239" i="14"/>
  <c r="AR239" i="14"/>
  <c r="AS238" i="14"/>
  <c r="AR238" i="14"/>
  <c r="AS237" i="14"/>
  <c r="AR237" i="14"/>
  <c r="AS236" i="14"/>
  <c r="AR236" i="14"/>
  <c r="AS235" i="14"/>
  <c r="AR235" i="14"/>
  <c r="AS234" i="14"/>
  <c r="AR234" i="14"/>
  <c r="AS233" i="14"/>
  <c r="AR233" i="14"/>
  <c r="AS232" i="14"/>
  <c r="AR232" i="14"/>
  <c r="AS231" i="14"/>
  <c r="AR231" i="14"/>
  <c r="AS230" i="14"/>
  <c r="AR230" i="14"/>
  <c r="AS229" i="14"/>
  <c r="AR229" i="14"/>
  <c r="AS228" i="14"/>
  <c r="AR228" i="14"/>
  <c r="AS227" i="14"/>
  <c r="AR227" i="14"/>
  <c r="AS226" i="14"/>
  <c r="AR226" i="14"/>
  <c r="AS225" i="14"/>
  <c r="AR225" i="14"/>
  <c r="AS224" i="14"/>
  <c r="AR224" i="14"/>
  <c r="AS223" i="14"/>
  <c r="AR223" i="14"/>
  <c r="AS222" i="14"/>
  <c r="AR222" i="14"/>
  <c r="AS221" i="14"/>
  <c r="AR221" i="14"/>
  <c r="AS220" i="14"/>
  <c r="AR220" i="14"/>
  <c r="AS219" i="14"/>
  <c r="AR219" i="14"/>
  <c r="AS218" i="14"/>
  <c r="AR218" i="14"/>
  <c r="AS217" i="14"/>
  <c r="AR217" i="14"/>
  <c r="AS216" i="14"/>
  <c r="AR216" i="14"/>
  <c r="AS215" i="14"/>
  <c r="AR215" i="14"/>
  <c r="AS214" i="14"/>
  <c r="AR214" i="14"/>
  <c r="AS213" i="14"/>
  <c r="AR213" i="14"/>
  <c r="AS212" i="14"/>
  <c r="AR212" i="14"/>
  <c r="AS211" i="14"/>
  <c r="AR211" i="14"/>
  <c r="AS210" i="14"/>
  <c r="AR210" i="14"/>
  <c r="AS209" i="14"/>
  <c r="AR209" i="14"/>
  <c r="AS208" i="14"/>
  <c r="AR208" i="14"/>
  <c r="AS207" i="14"/>
  <c r="AR207" i="14"/>
  <c r="AS206" i="14"/>
  <c r="AR206" i="14"/>
  <c r="AS205" i="14"/>
  <c r="AR205" i="14"/>
  <c r="AS204" i="14"/>
  <c r="AR204" i="14"/>
  <c r="AS203" i="14"/>
  <c r="AR203" i="14"/>
  <c r="AS202" i="14"/>
  <c r="AR202" i="14"/>
  <c r="AS201" i="14"/>
  <c r="AR201" i="14"/>
  <c r="AS200" i="14"/>
  <c r="AR200" i="14"/>
  <c r="AS199" i="14"/>
  <c r="AR199" i="14"/>
  <c r="AS198" i="14"/>
  <c r="AR198" i="14"/>
  <c r="AS197" i="14"/>
  <c r="AR197" i="14"/>
  <c r="AS196" i="14"/>
  <c r="AR196" i="14"/>
  <c r="AS195" i="14"/>
  <c r="AR195" i="14"/>
  <c r="AS194" i="14"/>
  <c r="AR194" i="14"/>
  <c r="AS193" i="14"/>
  <c r="AR193" i="14"/>
  <c r="AS192" i="14"/>
  <c r="AR192" i="14"/>
  <c r="AS191" i="14"/>
  <c r="AR191" i="14"/>
  <c r="AS190" i="14"/>
  <c r="AR190" i="14"/>
  <c r="AS189" i="14"/>
  <c r="AR189" i="14"/>
  <c r="AS188" i="14"/>
  <c r="AR188" i="14"/>
  <c r="AS187" i="14"/>
  <c r="AR187" i="14"/>
  <c r="AS186" i="14"/>
  <c r="AR186" i="14"/>
  <c r="AS185" i="14"/>
  <c r="AR185" i="14"/>
  <c r="AS184" i="14"/>
  <c r="AR184" i="14"/>
  <c r="AS183" i="14"/>
  <c r="AR183" i="14"/>
  <c r="AS182" i="14"/>
  <c r="AR182" i="14"/>
  <c r="AS181" i="14"/>
  <c r="AR181" i="14"/>
  <c r="AS180" i="14"/>
  <c r="AR180" i="14"/>
  <c r="AS179" i="14"/>
  <c r="AR179" i="14"/>
  <c r="AS178" i="14"/>
  <c r="AR178" i="14"/>
  <c r="AS177" i="14"/>
  <c r="AR177" i="14"/>
  <c r="AS176" i="14"/>
  <c r="AR176" i="14"/>
  <c r="AS175" i="14"/>
  <c r="AR175" i="14"/>
  <c r="AS174" i="14"/>
  <c r="AR174" i="14"/>
  <c r="AS173" i="14"/>
  <c r="AR173" i="14"/>
  <c r="AS172" i="14"/>
  <c r="AR172" i="14"/>
  <c r="AS171" i="14"/>
  <c r="AR171" i="14"/>
  <c r="AS170" i="14"/>
  <c r="AR170" i="14"/>
  <c r="AS169" i="14"/>
  <c r="AR169" i="14"/>
  <c r="AS168" i="14"/>
  <c r="AR168" i="14"/>
  <c r="AS167" i="14"/>
  <c r="AR167" i="14"/>
  <c r="AS166" i="14"/>
  <c r="AR166" i="14"/>
  <c r="AS165" i="14"/>
  <c r="AR165" i="14"/>
  <c r="AS164" i="14"/>
  <c r="AR164" i="14"/>
  <c r="AS163" i="14"/>
  <c r="AR163" i="14"/>
  <c r="AS162" i="14"/>
  <c r="AR162" i="14"/>
  <c r="AS161" i="14"/>
  <c r="AR161" i="14"/>
  <c r="AS160" i="14"/>
  <c r="AR160" i="14"/>
  <c r="AS159" i="14"/>
  <c r="AR159" i="14"/>
  <c r="AS158" i="14"/>
  <c r="AR158" i="14"/>
  <c r="AS157" i="14"/>
  <c r="AR157" i="14"/>
  <c r="AS156" i="14"/>
  <c r="AR156" i="14"/>
  <c r="AS155" i="14"/>
  <c r="AR155" i="14"/>
  <c r="AS154" i="14"/>
  <c r="AR154" i="14"/>
  <c r="AS153" i="14"/>
  <c r="AR153" i="14"/>
  <c r="AS152" i="14"/>
  <c r="AR152" i="14"/>
  <c r="AS151" i="14"/>
  <c r="AR151" i="14"/>
  <c r="AS150" i="14"/>
  <c r="AR150" i="14"/>
  <c r="AS149" i="14"/>
  <c r="AR149" i="14"/>
  <c r="AS148" i="14"/>
  <c r="AR148" i="14"/>
  <c r="AS147" i="14"/>
  <c r="AR147" i="14"/>
  <c r="AS146" i="14"/>
  <c r="AR146" i="14"/>
  <c r="AS145" i="14"/>
  <c r="AR145" i="14"/>
  <c r="AS144" i="14"/>
  <c r="AR144" i="14"/>
  <c r="AS143" i="14"/>
  <c r="AR143" i="14"/>
  <c r="AS142" i="14"/>
  <c r="AR142" i="14"/>
  <c r="AS141" i="14"/>
  <c r="AR141" i="14"/>
  <c r="AS140" i="14"/>
  <c r="AR140" i="14"/>
  <c r="AS139" i="14"/>
  <c r="AR139" i="14"/>
  <c r="AS138" i="14"/>
  <c r="AR138" i="14"/>
  <c r="AS137" i="14"/>
  <c r="AR137" i="14"/>
  <c r="AS136" i="14"/>
  <c r="AR136" i="14"/>
  <c r="AS135" i="14"/>
  <c r="AR135" i="14"/>
  <c r="AS134" i="14"/>
  <c r="AR134" i="14"/>
  <c r="AS133" i="14"/>
  <c r="AR133" i="14"/>
  <c r="AS132" i="14"/>
  <c r="AR132" i="14"/>
  <c r="AS131" i="14"/>
  <c r="AR131" i="14"/>
  <c r="AS130" i="14"/>
  <c r="AR130" i="14"/>
  <c r="AS129" i="14"/>
  <c r="AR129" i="14"/>
  <c r="AS128" i="14"/>
  <c r="AR128" i="14"/>
  <c r="AS127" i="14"/>
  <c r="AR127" i="14"/>
  <c r="AS126" i="14"/>
  <c r="AR126" i="14"/>
  <c r="AS125" i="14"/>
  <c r="AR125" i="14"/>
  <c r="AS124" i="14"/>
  <c r="AR124" i="14"/>
  <c r="AS123" i="14"/>
  <c r="AR123" i="14"/>
  <c r="AS122" i="14"/>
  <c r="AR122" i="14"/>
  <c r="AS121" i="14"/>
  <c r="AR121" i="14"/>
  <c r="AS120" i="14"/>
  <c r="AR120" i="14"/>
  <c r="AS119" i="14"/>
  <c r="AR119" i="14"/>
  <c r="AS118" i="14"/>
  <c r="AR118" i="14"/>
  <c r="AS117" i="14"/>
  <c r="AR117" i="14"/>
  <c r="AS116" i="14"/>
  <c r="AR116" i="14"/>
  <c r="AS115" i="14"/>
  <c r="AR115" i="14"/>
  <c r="AS114" i="14"/>
  <c r="AR114" i="14"/>
  <c r="AS113" i="14"/>
  <c r="AR113" i="14"/>
  <c r="AS112" i="14"/>
  <c r="AR112" i="14"/>
  <c r="AS111" i="14"/>
  <c r="AR111" i="14"/>
  <c r="AS110" i="14"/>
  <c r="AR110" i="14"/>
  <c r="AS109" i="14"/>
  <c r="AR109" i="14"/>
  <c r="AS108" i="14"/>
  <c r="AR108" i="14"/>
  <c r="AS107" i="14"/>
  <c r="AR107" i="14"/>
  <c r="AS106" i="14"/>
  <c r="AR106" i="14"/>
  <c r="AS105" i="14"/>
  <c r="AR105" i="14"/>
  <c r="AS104" i="14"/>
  <c r="AR104" i="14"/>
  <c r="AS103" i="14"/>
  <c r="AR103" i="14"/>
  <c r="AS102" i="14"/>
  <c r="AR102" i="14"/>
  <c r="AS101" i="14"/>
  <c r="AR101" i="14"/>
  <c r="AS100" i="14"/>
  <c r="AR100" i="14"/>
  <c r="AS99" i="14"/>
  <c r="AR99" i="14"/>
  <c r="AS98" i="14"/>
  <c r="AR98" i="14"/>
  <c r="AS97" i="14"/>
  <c r="AR97" i="14"/>
  <c r="AS96" i="14"/>
  <c r="AR96" i="14"/>
  <c r="AS95" i="14"/>
  <c r="AR95" i="14"/>
  <c r="AS94" i="14"/>
  <c r="AR94" i="14"/>
  <c r="AS93" i="14"/>
  <c r="AR93" i="14"/>
  <c r="AS92" i="14"/>
  <c r="AR92" i="14"/>
  <c r="AS91" i="14"/>
  <c r="AR91" i="14"/>
  <c r="AS90" i="14"/>
  <c r="AR90" i="14"/>
  <c r="AS89" i="14"/>
  <c r="AR89" i="14"/>
  <c r="AS88" i="14"/>
  <c r="AR88" i="14"/>
  <c r="AS87" i="14"/>
  <c r="AR87" i="14"/>
  <c r="AS86" i="14"/>
  <c r="AR86" i="14"/>
  <c r="AS85" i="14"/>
  <c r="AR85" i="14"/>
  <c r="AS84" i="14"/>
  <c r="AR84" i="14"/>
  <c r="AS83" i="14"/>
  <c r="AR83" i="14"/>
  <c r="AS82" i="14"/>
  <c r="AR82" i="14"/>
  <c r="AS81" i="14"/>
  <c r="AR81" i="14"/>
  <c r="AS80" i="14"/>
  <c r="AR80" i="14"/>
  <c r="AS79" i="14"/>
  <c r="AR79" i="14"/>
  <c r="AS78" i="14"/>
  <c r="AR78" i="14"/>
  <c r="AS77" i="14"/>
  <c r="AR77" i="14"/>
  <c r="AS76" i="14"/>
  <c r="AR76" i="14"/>
  <c r="AS75" i="14"/>
  <c r="AR75" i="14"/>
  <c r="AS74" i="14"/>
  <c r="AR74" i="14"/>
  <c r="AS73" i="14"/>
  <c r="AR73" i="14"/>
  <c r="AS72" i="14"/>
  <c r="AR72" i="14"/>
  <c r="AS71" i="14"/>
  <c r="AR71" i="14"/>
  <c r="AS70" i="14"/>
  <c r="AR70" i="14"/>
  <c r="AS69" i="14"/>
  <c r="AR69" i="14"/>
  <c r="AS68" i="14"/>
  <c r="AR68" i="14"/>
  <c r="AS67" i="14"/>
  <c r="AR67" i="14"/>
  <c r="AS66" i="14"/>
  <c r="AR66" i="14"/>
  <c r="AS65" i="14"/>
  <c r="AR65" i="14"/>
  <c r="AS64" i="14"/>
  <c r="AR64" i="14"/>
  <c r="AS63" i="14"/>
  <c r="AR63" i="14"/>
  <c r="AS62" i="14"/>
  <c r="AR62" i="14"/>
  <c r="AS61" i="14"/>
  <c r="AR61" i="14"/>
  <c r="AS60" i="14"/>
  <c r="AR60" i="14"/>
  <c r="AS59" i="14"/>
  <c r="AR59" i="14"/>
  <c r="AS58" i="14"/>
  <c r="AR58" i="14"/>
  <c r="AS57" i="14"/>
  <c r="AR57" i="14"/>
  <c r="AS56" i="14"/>
  <c r="AR56" i="14"/>
  <c r="AS55" i="14"/>
  <c r="AR55" i="14"/>
  <c r="AS54" i="14"/>
  <c r="AR54" i="14"/>
  <c r="AS53" i="14"/>
  <c r="AR53" i="14"/>
  <c r="AS52" i="14"/>
  <c r="AR52" i="14"/>
  <c r="AS51" i="14"/>
  <c r="AR51" i="14"/>
  <c r="AS50" i="14"/>
  <c r="AR50" i="14"/>
  <c r="AS49" i="14"/>
  <c r="AR49" i="14"/>
  <c r="AS48" i="14"/>
  <c r="AR48" i="14"/>
  <c r="AS47" i="14"/>
  <c r="AR47" i="14"/>
  <c r="AS46" i="14"/>
  <c r="AR46" i="14"/>
  <c r="AS45" i="14"/>
  <c r="AR45" i="14"/>
  <c r="AS44" i="14"/>
  <c r="AR44" i="14"/>
  <c r="AS43" i="14"/>
  <c r="AR43" i="14"/>
  <c r="AS42" i="14"/>
  <c r="AR42" i="14"/>
  <c r="AS41" i="14"/>
  <c r="AR41" i="14"/>
  <c r="AS40" i="14"/>
  <c r="AR40" i="14"/>
  <c r="AS39" i="14"/>
  <c r="AR39" i="14"/>
  <c r="AS38" i="14"/>
  <c r="AR38" i="14"/>
  <c r="AS37" i="14"/>
  <c r="AR37" i="14"/>
  <c r="AS36" i="14"/>
  <c r="AR36" i="14"/>
  <c r="AS35" i="14"/>
  <c r="AR35" i="14"/>
  <c r="AS34" i="14"/>
  <c r="AR34" i="14"/>
  <c r="AS33" i="14"/>
  <c r="AR33" i="14"/>
  <c r="AS32" i="14"/>
  <c r="AR32" i="14"/>
  <c r="AS31" i="14"/>
  <c r="AR31" i="14"/>
  <c r="AS30" i="14"/>
  <c r="AR30" i="14"/>
  <c r="AS29" i="14"/>
  <c r="AR29" i="14"/>
  <c r="AS28" i="14"/>
  <c r="AR28" i="14"/>
  <c r="AS27" i="14"/>
  <c r="AR27" i="14"/>
  <c r="AS26" i="14"/>
  <c r="AR26" i="14"/>
  <c r="AS25" i="14"/>
  <c r="AR25" i="14"/>
  <c r="AS24" i="14"/>
  <c r="AR24" i="14"/>
  <c r="AS23" i="14"/>
  <c r="AR23" i="14"/>
  <c r="AS22" i="14"/>
  <c r="AR22" i="14"/>
  <c r="AS21" i="14"/>
  <c r="AR21" i="14"/>
  <c r="AS20" i="14"/>
  <c r="AR20" i="14"/>
  <c r="AS19" i="14"/>
  <c r="AR19" i="14"/>
  <c r="AS18" i="14"/>
  <c r="AR18" i="14"/>
  <c r="AS17" i="14"/>
  <c r="AR17" i="14"/>
  <c r="AS16" i="14"/>
  <c r="AR16" i="14"/>
  <c r="AS15" i="14"/>
  <c r="AR15" i="14"/>
  <c r="AS14" i="14"/>
  <c r="AR14" i="14"/>
  <c r="AS13" i="14"/>
  <c r="AR13" i="14"/>
  <c r="AP14" i="14"/>
  <c r="AQ14" i="14"/>
  <c r="AP15" i="14"/>
  <c r="AQ15" i="14"/>
  <c r="AP16" i="14"/>
  <c r="AQ16" i="14"/>
  <c r="AP17" i="14"/>
  <c r="AQ17" i="14"/>
  <c r="AP18" i="14"/>
  <c r="AQ18" i="14"/>
  <c r="AP19" i="14"/>
  <c r="AQ19" i="14"/>
  <c r="AP20" i="14"/>
  <c r="AQ20" i="14"/>
  <c r="AP21" i="14"/>
  <c r="AQ21" i="14"/>
  <c r="AP22" i="14"/>
  <c r="AQ22" i="14"/>
  <c r="AP23" i="14"/>
  <c r="AQ23" i="14"/>
  <c r="AP24" i="14"/>
  <c r="AQ24" i="14"/>
  <c r="AP25" i="14"/>
  <c r="AQ25" i="14"/>
  <c r="AP26" i="14"/>
  <c r="AQ26" i="14"/>
  <c r="AP27" i="14"/>
  <c r="AQ27" i="14"/>
  <c r="AP28" i="14"/>
  <c r="AQ28" i="14"/>
  <c r="AP29" i="14"/>
  <c r="AQ29" i="14"/>
  <c r="AP30" i="14"/>
  <c r="AQ30" i="14"/>
  <c r="AP31" i="14"/>
  <c r="AQ31" i="14"/>
  <c r="AP32" i="14"/>
  <c r="AQ32" i="14"/>
  <c r="AP33" i="14"/>
  <c r="AQ33" i="14"/>
  <c r="AP34" i="14"/>
  <c r="AQ34" i="14"/>
  <c r="AP35" i="14"/>
  <c r="AQ35" i="14"/>
  <c r="AP36" i="14"/>
  <c r="AQ36" i="14"/>
  <c r="AP37" i="14"/>
  <c r="AQ37" i="14"/>
  <c r="AP38" i="14"/>
  <c r="AQ38" i="14"/>
  <c r="AP39" i="14"/>
  <c r="AQ39" i="14"/>
  <c r="AP40" i="14"/>
  <c r="AQ40" i="14"/>
  <c r="AP41" i="14"/>
  <c r="AQ41" i="14"/>
  <c r="AP42" i="14"/>
  <c r="AQ42" i="14"/>
  <c r="AP43" i="14"/>
  <c r="AQ43" i="14"/>
  <c r="AP44" i="14"/>
  <c r="AQ44" i="14"/>
  <c r="AP45" i="14"/>
  <c r="AQ45" i="14"/>
  <c r="AP46" i="14"/>
  <c r="AQ46" i="14"/>
  <c r="AP47" i="14"/>
  <c r="AQ47" i="14"/>
  <c r="AP48" i="14"/>
  <c r="AQ48" i="14"/>
  <c r="AP49" i="14"/>
  <c r="AQ49" i="14"/>
  <c r="AP50" i="14"/>
  <c r="AQ50" i="14"/>
  <c r="AP51" i="14"/>
  <c r="AQ51" i="14"/>
  <c r="AP52" i="14"/>
  <c r="AQ52" i="14"/>
  <c r="AP53" i="14"/>
  <c r="AQ53" i="14"/>
  <c r="AP54" i="14"/>
  <c r="AQ54" i="14"/>
  <c r="AP55" i="14"/>
  <c r="AQ55" i="14"/>
  <c r="AP56" i="14"/>
  <c r="AQ56" i="14"/>
  <c r="AP57" i="14"/>
  <c r="AQ57" i="14"/>
  <c r="AP58" i="14"/>
  <c r="AQ58" i="14"/>
  <c r="AP59" i="14"/>
  <c r="AQ59" i="14"/>
  <c r="AP60" i="14"/>
  <c r="AQ60" i="14"/>
  <c r="AP61" i="14"/>
  <c r="AQ61" i="14"/>
  <c r="AP62" i="14"/>
  <c r="AQ62" i="14"/>
  <c r="AP63" i="14"/>
  <c r="AQ63" i="14"/>
  <c r="AP64" i="14"/>
  <c r="AQ64" i="14"/>
  <c r="AP65" i="14"/>
  <c r="AQ65" i="14"/>
  <c r="AP66" i="14"/>
  <c r="AQ66" i="14"/>
  <c r="AP67" i="14"/>
  <c r="AQ67" i="14"/>
  <c r="AP68" i="14"/>
  <c r="AQ68" i="14"/>
  <c r="AP69" i="14"/>
  <c r="AQ69" i="14"/>
  <c r="AP70" i="14"/>
  <c r="AQ70" i="14"/>
  <c r="AP71" i="14"/>
  <c r="AQ71" i="14"/>
  <c r="AP72" i="14"/>
  <c r="AQ72" i="14"/>
  <c r="AP73" i="14"/>
  <c r="AQ73" i="14"/>
  <c r="AP74" i="14"/>
  <c r="AQ74" i="14"/>
  <c r="AP75" i="14"/>
  <c r="AQ75" i="14"/>
  <c r="AP76" i="14"/>
  <c r="AQ76" i="14"/>
  <c r="AP77" i="14"/>
  <c r="AQ77" i="14"/>
  <c r="AP78" i="14"/>
  <c r="AQ78" i="14"/>
  <c r="AP79" i="14"/>
  <c r="AQ79" i="14"/>
  <c r="AP80" i="14"/>
  <c r="AQ80" i="14"/>
  <c r="AP81" i="14"/>
  <c r="AQ81" i="14"/>
  <c r="AP82" i="14"/>
  <c r="AQ82" i="14"/>
  <c r="AP83" i="14"/>
  <c r="AQ83" i="14"/>
  <c r="AP84" i="14"/>
  <c r="AQ84" i="14"/>
  <c r="AP85" i="14"/>
  <c r="AQ85" i="14"/>
  <c r="AP86" i="14"/>
  <c r="AQ86" i="14"/>
  <c r="AP87" i="14"/>
  <c r="AQ87" i="14"/>
  <c r="AP88" i="14"/>
  <c r="AQ88" i="14"/>
  <c r="AP89" i="14"/>
  <c r="AQ89" i="14"/>
  <c r="AP90" i="14"/>
  <c r="AQ90" i="14"/>
  <c r="AP91" i="14"/>
  <c r="AQ91" i="14"/>
  <c r="AP92" i="14"/>
  <c r="AQ92" i="14"/>
  <c r="AP93" i="14"/>
  <c r="AQ93" i="14"/>
  <c r="AP94" i="14"/>
  <c r="AQ94" i="14"/>
  <c r="AP95" i="14"/>
  <c r="AQ95" i="14"/>
  <c r="AP96" i="14"/>
  <c r="AQ96" i="14"/>
  <c r="AP97" i="14"/>
  <c r="AQ97" i="14"/>
  <c r="AP98" i="14"/>
  <c r="AQ98" i="14"/>
  <c r="AP99" i="14"/>
  <c r="AQ99" i="14"/>
  <c r="AP100" i="14"/>
  <c r="AQ100" i="14"/>
  <c r="AP101" i="14"/>
  <c r="AQ101" i="14"/>
  <c r="AP102" i="14"/>
  <c r="AQ102" i="14"/>
  <c r="AP103" i="14"/>
  <c r="AQ103" i="14"/>
  <c r="AP104" i="14"/>
  <c r="AQ104" i="14"/>
  <c r="AP105" i="14"/>
  <c r="AQ105" i="14"/>
  <c r="AP106" i="14"/>
  <c r="AQ106" i="14"/>
  <c r="AP107" i="14"/>
  <c r="AQ107" i="14"/>
  <c r="AP108" i="14"/>
  <c r="AQ108" i="14"/>
  <c r="AP109" i="14"/>
  <c r="AQ109" i="14"/>
  <c r="AP110" i="14"/>
  <c r="AQ110" i="14"/>
  <c r="AP111" i="14"/>
  <c r="AQ111" i="14"/>
  <c r="AP112" i="14"/>
  <c r="AQ112" i="14"/>
  <c r="AP113" i="14"/>
  <c r="AQ113" i="14"/>
  <c r="AP114" i="14"/>
  <c r="AQ114" i="14"/>
  <c r="AP115" i="14"/>
  <c r="AQ115" i="14"/>
  <c r="AP116" i="14"/>
  <c r="AQ116" i="14"/>
  <c r="AP117" i="14"/>
  <c r="AQ117" i="14"/>
  <c r="AP118" i="14"/>
  <c r="AQ118" i="14"/>
  <c r="AP119" i="14"/>
  <c r="AQ119" i="14"/>
  <c r="AP120" i="14"/>
  <c r="AQ120" i="14"/>
  <c r="AP121" i="14"/>
  <c r="AQ121" i="14"/>
  <c r="AP122" i="14"/>
  <c r="AQ122" i="14"/>
  <c r="AP123" i="14"/>
  <c r="AQ123" i="14"/>
  <c r="AP124" i="14"/>
  <c r="AQ124" i="14"/>
  <c r="AP125" i="14"/>
  <c r="AQ125" i="14"/>
  <c r="AP126" i="14"/>
  <c r="AQ126" i="14"/>
  <c r="AP127" i="14"/>
  <c r="AQ127" i="14"/>
  <c r="AP128" i="14"/>
  <c r="AQ128" i="14"/>
  <c r="AP129" i="14"/>
  <c r="AQ129" i="14"/>
  <c r="AP130" i="14"/>
  <c r="AQ130" i="14"/>
  <c r="AP131" i="14"/>
  <c r="AQ131" i="14"/>
  <c r="AP132" i="14"/>
  <c r="AQ132" i="14"/>
  <c r="AP133" i="14"/>
  <c r="AQ133" i="14"/>
  <c r="AP134" i="14"/>
  <c r="AQ134" i="14"/>
  <c r="AP135" i="14"/>
  <c r="AQ135" i="14"/>
  <c r="AP136" i="14"/>
  <c r="AQ136" i="14"/>
  <c r="AP137" i="14"/>
  <c r="AQ137" i="14"/>
  <c r="AP138" i="14"/>
  <c r="AQ138" i="14"/>
  <c r="AP139" i="14"/>
  <c r="AQ139" i="14"/>
  <c r="AP140" i="14"/>
  <c r="AQ140" i="14"/>
  <c r="AP141" i="14"/>
  <c r="AQ141" i="14"/>
  <c r="AP142" i="14"/>
  <c r="AQ142" i="14"/>
  <c r="AP143" i="14"/>
  <c r="AQ143" i="14"/>
  <c r="AP144" i="14"/>
  <c r="AQ144" i="14"/>
  <c r="AP145" i="14"/>
  <c r="AQ145" i="14"/>
  <c r="AP146" i="14"/>
  <c r="AQ146" i="14"/>
  <c r="AP147" i="14"/>
  <c r="AQ147" i="14"/>
  <c r="AP148" i="14"/>
  <c r="AQ148" i="14"/>
  <c r="AP149" i="14"/>
  <c r="AQ149" i="14"/>
  <c r="AP150" i="14"/>
  <c r="AQ150" i="14"/>
  <c r="AP151" i="14"/>
  <c r="AQ151" i="14"/>
  <c r="AP152" i="14"/>
  <c r="AQ152" i="14"/>
  <c r="AP153" i="14"/>
  <c r="AQ153" i="14"/>
  <c r="AP154" i="14"/>
  <c r="AQ154" i="14"/>
  <c r="AP155" i="14"/>
  <c r="AQ155" i="14"/>
  <c r="AP156" i="14"/>
  <c r="AQ156" i="14"/>
  <c r="AP157" i="14"/>
  <c r="AQ157" i="14"/>
  <c r="AP158" i="14"/>
  <c r="AQ158" i="14"/>
  <c r="AP159" i="14"/>
  <c r="AQ159" i="14"/>
  <c r="AP160" i="14"/>
  <c r="AQ160" i="14"/>
  <c r="AP161" i="14"/>
  <c r="AQ161" i="14"/>
  <c r="AP162" i="14"/>
  <c r="AQ162" i="14"/>
  <c r="AP163" i="14"/>
  <c r="AQ163" i="14"/>
  <c r="AP164" i="14"/>
  <c r="AQ164" i="14"/>
  <c r="AP165" i="14"/>
  <c r="AQ165" i="14"/>
  <c r="AP166" i="14"/>
  <c r="AQ166" i="14"/>
  <c r="AP167" i="14"/>
  <c r="AQ167" i="14"/>
  <c r="AP168" i="14"/>
  <c r="AQ168" i="14"/>
  <c r="AP169" i="14"/>
  <c r="AQ169" i="14"/>
  <c r="AP170" i="14"/>
  <c r="AQ170" i="14"/>
  <c r="AP171" i="14"/>
  <c r="AQ171" i="14"/>
  <c r="AP172" i="14"/>
  <c r="AQ172" i="14"/>
  <c r="AP173" i="14"/>
  <c r="AQ173" i="14"/>
  <c r="AP174" i="14"/>
  <c r="AQ174" i="14"/>
  <c r="AP175" i="14"/>
  <c r="AQ175" i="14"/>
  <c r="AP176" i="14"/>
  <c r="AQ176" i="14"/>
  <c r="AP177" i="14"/>
  <c r="AQ177" i="14"/>
  <c r="AP178" i="14"/>
  <c r="AQ178" i="14"/>
  <c r="AP179" i="14"/>
  <c r="AQ179" i="14"/>
  <c r="AP180" i="14"/>
  <c r="AQ180" i="14"/>
  <c r="AP181" i="14"/>
  <c r="AQ181" i="14"/>
  <c r="AP182" i="14"/>
  <c r="AQ182" i="14"/>
  <c r="AP183" i="14"/>
  <c r="AQ183" i="14"/>
  <c r="AP184" i="14"/>
  <c r="AQ184" i="14"/>
  <c r="AP185" i="14"/>
  <c r="AQ185" i="14"/>
  <c r="AP186" i="14"/>
  <c r="AQ186" i="14"/>
  <c r="AP187" i="14"/>
  <c r="AQ187" i="14"/>
  <c r="AP188" i="14"/>
  <c r="AQ188" i="14"/>
  <c r="AP189" i="14"/>
  <c r="AQ189" i="14"/>
  <c r="AP190" i="14"/>
  <c r="AQ190" i="14"/>
  <c r="AP191" i="14"/>
  <c r="AQ191" i="14"/>
  <c r="AP192" i="14"/>
  <c r="AQ192" i="14"/>
  <c r="AP193" i="14"/>
  <c r="AQ193" i="14"/>
  <c r="AP194" i="14"/>
  <c r="AQ194" i="14"/>
  <c r="AP195" i="14"/>
  <c r="AQ195" i="14"/>
  <c r="AP196" i="14"/>
  <c r="AQ196" i="14"/>
  <c r="AP197" i="14"/>
  <c r="AQ197" i="14"/>
  <c r="AP198" i="14"/>
  <c r="AQ198" i="14"/>
  <c r="AP199" i="14"/>
  <c r="AQ199" i="14"/>
  <c r="AP200" i="14"/>
  <c r="AQ200" i="14"/>
  <c r="AP201" i="14"/>
  <c r="AQ201" i="14"/>
  <c r="AP202" i="14"/>
  <c r="AQ202" i="14"/>
  <c r="AP203" i="14"/>
  <c r="AQ203" i="14"/>
  <c r="AP204" i="14"/>
  <c r="AQ204" i="14"/>
  <c r="AP205" i="14"/>
  <c r="AQ205" i="14"/>
  <c r="AP206" i="14"/>
  <c r="AQ206" i="14"/>
  <c r="AP207" i="14"/>
  <c r="AQ207" i="14"/>
  <c r="AP208" i="14"/>
  <c r="AQ208" i="14"/>
  <c r="AP209" i="14"/>
  <c r="AQ209" i="14"/>
  <c r="AP210" i="14"/>
  <c r="AQ210" i="14"/>
  <c r="AP211" i="14"/>
  <c r="AQ211" i="14"/>
  <c r="AP212" i="14"/>
  <c r="AQ212" i="14"/>
  <c r="AP213" i="14"/>
  <c r="AQ213" i="14"/>
  <c r="AP214" i="14"/>
  <c r="AQ214" i="14"/>
  <c r="AP215" i="14"/>
  <c r="AQ215" i="14"/>
  <c r="AP216" i="14"/>
  <c r="AQ216" i="14"/>
  <c r="AP217" i="14"/>
  <c r="AQ217" i="14"/>
  <c r="AP218" i="14"/>
  <c r="AQ218" i="14"/>
  <c r="AP219" i="14"/>
  <c r="AQ219" i="14"/>
  <c r="AP220" i="14"/>
  <c r="AQ220" i="14"/>
  <c r="AP221" i="14"/>
  <c r="AQ221" i="14"/>
  <c r="AP222" i="14"/>
  <c r="AQ222" i="14"/>
  <c r="AP223" i="14"/>
  <c r="AQ223" i="14"/>
  <c r="AP224" i="14"/>
  <c r="AQ224" i="14"/>
  <c r="AP225" i="14"/>
  <c r="AQ225" i="14"/>
  <c r="AP226" i="14"/>
  <c r="AQ226" i="14"/>
  <c r="AP227" i="14"/>
  <c r="AQ227" i="14"/>
  <c r="AP228" i="14"/>
  <c r="AQ228" i="14"/>
  <c r="AP229" i="14"/>
  <c r="AQ229" i="14"/>
  <c r="AP230" i="14"/>
  <c r="AQ230" i="14"/>
  <c r="AP231" i="14"/>
  <c r="AQ231" i="14"/>
  <c r="AP232" i="14"/>
  <c r="AQ232" i="14"/>
  <c r="AP233" i="14"/>
  <c r="AQ233" i="14"/>
  <c r="AP234" i="14"/>
  <c r="AQ234" i="14"/>
  <c r="AP235" i="14"/>
  <c r="AQ235" i="14"/>
  <c r="AP236" i="14"/>
  <c r="AQ236" i="14"/>
  <c r="AP237" i="14"/>
  <c r="AQ237" i="14"/>
  <c r="AP238" i="14"/>
  <c r="AQ238" i="14"/>
  <c r="AP239" i="14"/>
  <c r="AQ239" i="14"/>
  <c r="AP240" i="14"/>
  <c r="AQ240" i="14"/>
  <c r="AP241" i="14"/>
  <c r="AQ241" i="14"/>
  <c r="AP242" i="14"/>
  <c r="AQ242" i="14"/>
  <c r="AP243" i="14"/>
  <c r="AQ243" i="14"/>
  <c r="AP244" i="14"/>
  <c r="AQ244" i="14"/>
  <c r="AP245" i="14"/>
  <c r="AQ245" i="14"/>
  <c r="AP246" i="14"/>
  <c r="AQ246" i="14"/>
  <c r="AP247" i="14"/>
  <c r="AQ247" i="14"/>
  <c r="AP248" i="14"/>
  <c r="AQ248" i="14"/>
  <c r="AP249" i="14"/>
  <c r="AQ249" i="14"/>
  <c r="AP250" i="14"/>
  <c r="AQ250" i="14"/>
  <c r="AP251" i="14"/>
  <c r="AQ251" i="14"/>
  <c r="AP252" i="14"/>
  <c r="AQ252" i="14"/>
  <c r="AP253" i="14"/>
  <c r="AQ253" i="14"/>
  <c r="AP254" i="14"/>
  <c r="AQ254" i="14"/>
  <c r="AP255" i="14"/>
  <c r="AQ255" i="14"/>
  <c r="AP256" i="14"/>
  <c r="AQ256" i="14"/>
  <c r="AP257" i="14"/>
  <c r="AQ257" i="14"/>
  <c r="AP258" i="14"/>
  <c r="AQ258" i="14"/>
  <c r="AP259" i="14"/>
  <c r="AQ259" i="14"/>
  <c r="AP260" i="14"/>
  <c r="AQ260" i="14"/>
  <c r="AP261" i="14"/>
  <c r="AQ261" i="14"/>
  <c r="AP262" i="14"/>
  <c r="AQ262" i="14"/>
  <c r="AP263" i="14"/>
  <c r="AQ263" i="14"/>
  <c r="AP264" i="14"/>
  <c r="AQ264" i="14"/>
  <c r="AP265" i="14"/>
  <c r="AQ265" i="14"/>
  <c r="AP266" i="14"/>
  <c r="AQ266" i="14"/>
  <c r="AP267" i="14"/>
  <c r="AQ267" i="14"/>
  <c r="AP268" i="14"/>
  <c r="AQ268" i="14"/>
  <c r="AP269" i="14"/>
  <c r="AQ269" i="14"/>
  <c r="AP270" i="14"/>
  <c r="AQ270" i="14"/>
  <c r="AP271" i="14"/>
  <c r="AQ271" i="14"/>
  <c r="AP272" i="14"/>
  <c r="AQ272" i="14"/>
  <c r="AP273" i="14"/>
  <c r="AQ273" i="14"/>
  <c r="AP274" i="14"/>
  <c r="AQ274" i="14"/>
  <c r="AP275" i="14"/>
  <c r="AQ275" i="14"/>
  <c r="AP276" i="14"/>
  <c r="AQ276" i="14"/>
  <c r="AP277" i="14"/>
  <c r="AQ277" i="14"/>
  <c r="AP278" i="14"/>
  <c r="AQ278" i="14"/>
  <c r="AP279" i="14"/>
  <c r="AQ279" i="14"/>
  <c r="AP280" i="14"/>
  <c r="AQ280" i="14"/>
  <c r="AP281" i="14"/>
  <c r="AQ281" i="14"/>
  <c r="AP282" i="14"/>
  <c r="AQ282" i="14"/>
  <c r="AP283" i="14"/>
  <c r="AQ283" i="14"/>
  <c r="AP284" i="14"/>
  <c r="AQ284" i="14"/>
  <c r="AP285" i="14"/>
  <c r="AQ285" i="14"/>
  <c r="AP286" i="14"/>
  <c r="AQ286" i="14"/>
  <c r="AP287" i="14"/>
  <c r="AQ287" i="14"/>
  <c r="AP288" i="14"/>
  <c r="AQ288" i="14"/>
  <c r="AP289" i="14"/>
  <c r="AQ289" i="14"/>
  <c r="AP290" i="14"/>
  <c r="AQ290" i="14"/>
  <c r="AP291" i="14"/>
  <c r="AQ291" i="14"/>
  <c r="AP292" i="14"/>
  <c r="AQ292" i="14"/>
  <c r="AP293" i="14"/>
  <c r="AQ293" i="14"/>
  <c r="AP294" i="14"/>
  <c r="AQ294" i="14"/>
  <c r="AP295" i="14"/>
  <c r="AQ295" i="14"/>
  <c r="AP296" i="14"/>
  <c r="AQ296" i="14"/>
  <c r="AP297" i="14"/>
  <c r="AQ297" i="14"/>
  <c r="AP298" i="14"/>
  <c r="AQ298" i="14"/>
  <c r="AP299" i="14"/>
  <c r="AQ299" i="14"/>
  <c r="AP300" i="14"/>
  <c r="AQ300" i="14"/>
  <c r="AP301" i="14"/>
  <c r="AQ301" i="14"/>
  <c r="AP302" i="14"/>
  <c r="AQ302" i="14"/>
  <c r="AP303" i="14"/>
  <c r="AQ303" i="14"/>
  <c r="AP304" i="14"/>
  <c r="AQ304" i="14"/>
  <c r="AP305" i="14"/>
  <c r="AQ305" i="14"/>
  <c r="AP306" i="14"/>
  <c r="AQ306" i="14"/>
  <c r="AP307" i="14"/>
  <c r="AQ307" i="14"/>
  <c r="AP308" i="14"/>
  <c r="AQ308" i="14"/>
  <c r="AP309" i="14"/>
  <c r="AQ309" i="14"/>
  <c r="AP310" i="14"/>
  <c r="AQ310" i="14"/>
  <c r="AP311" i="14"/>
  <c r="AQ311" i="14"/>
  <c r="AP312" i="14"/>
  <c r="AQ312" i="14"/>
  <c r="AP313" i="14"/>
  <c r="AQ313" i="14"/>
  <c r="AP314" i="14"/>
  <c r="AQ314" i="14"/>
  <c r="AP315" i="14"/>
  <c r="AQ315" i="14"/>
  <c r="AP316" i="14"/>
  <c r="AQ316" i="14"/>
  <c r="AP317" i="14"/>
  <c r="AQ317" i="14"/>
  <c r="AP318" i="14"/>
  <c r="AQ318" i="14"/>
  <c r="AP319" i="14"/>
  <c r="AQ319" i="14"/>
  <c r="AP320" i="14"/>
  <c r="AQ320" i="14"/>
  <c r="AP321" i="14"/>
  <c r="AQ321" i="14"/>
  <c r="AP322" i="14"/>
  <c r="AQ322" i="14"/>
  <c r="AP323" i="14"/>
  <c r="AQ323" i="14"/>
  <c r="AP324" i="14"/>
  <c r="AQ324" i="14"/>
  <c r="AP325" i="14"/>
  <c r="AQ325" i="14"/>
  <c r="AP326" i="14"/>
  <c r="AQ326" i="14"/>
  <c r="AP327" i="14"/>
  <c r="AQ327" i="14"/>
  <c r="AP328" i="14"/>
  <c r="AQ328" i="14"/>
  <c r="AP329" i="14"/>
  <c r="AQ329" i="14"/>
  <c r="AP330" i="14"/>
  <c r="AQ330" i="14"/>
  <c r="AP331" i="14"/>
  <c r="AQ331" i="14"/>
  <c r="AP332" i="14"/>
  <c r="AQ332" i="14"/>
  <c r="AP333" i="14"/>
  <c r="AQ333" i="14"/>
  <c r="AP334" i="14"/>
  <c r="AQ334" i="14"/>
  <c r="AP335" i="14"/>
  <c r="AQ335" i="14"/>
  <c r="AP336" i="14"/>
  <c r="AQ336" i="14"/>
  <c r="AP337" i="14"/>
  <c r="AQ337" i="14"/>
  <c r="AP338" i="14"/>
  <c r="AQ338" i="14"/>
  <c r="AP339" i="14"/>
  <c r="AQ339" i="14"/>
  <c r="AP340" i="14"/>
  <c r="AQ340" i="14"/>
  <c r="AP341" i="14"/>
  <c r="AQ341" i="14"/>
  <c r="AP342" i="14"/>
  <c r="AQ342" i="14"/>
  <c r="AP343" i="14"/>
  <c r="AQ343" i="14"/>
  <c r="AP344" i="14"/>
  <c r="AQ344" i="14"/>
  <c r="AP345" i="14"/>
  <c r="AQ345" i="14"/>
  <c r="AP346" i="14"/>
  <c r="AQ346" i="14"/>
  <c r="AP347" i="14"/>
  <c r="AQ347" i="14"/>
  <c r="AP348" i="14"/>
  <c r="AQ348" i="14"/>
  <c r="AP349" i="14"/>
  <c r="AQ349" i="14"/>
  <c r="AP350" i="14"/>
  <c r="AQ350" i="14"/>
  <c r="AP351" i="14"/>
  <c r="AQ351" i="14"/>
  <c r="AP352" i="14"/>
  <c r="AQ352" i="14"/>
  <c r="AP353" i="14"/>
  <c r="AQ353" i="14"/>
  <c r="AP354" i="14"/>
  <c r="AQ354" i="14"/>
  <c r="AP355" i="14"/>
  <c r="AQ355" i="14"/>
  <c r="AP356" i="14"/>
  <c r="AQ356" i="14"/>
  <c r="AP357" i="14"/>
  <c r="AQ357" i="14"/>
  <c r="AP358" i="14"/>
  <c r="AQ358" i="14"/>
  <c r="AP359" i="14"/>
  <c r="AQ359" i="14"/>
  <c r="AP360" i="14"/>
  <c r="AQ360" i="14"/>
  <c r="AP361" i="14"/>
  <c r="AQ361" i="14"/>
  <c r="AP362" i="14"/>
  <c r="AQ362" i="14"/>
  <c r="AP363" i="14"/>
  <c r="AQ363" i="14"/>
  <c r="AP364" i="14"/>
  <c r="AQ364" i="14"/>
  <c r="AP365" i="14"/>
  <c r="AQ365" i="14"/>
  <c r="AP366" i="14"/>
  <c r="AQ366" i="14"/>
  <c r="AP367" i="14"/>
  <c r="AQ367" i="14"/>
  <c r="AP368" i="14"/>
  <c r="AQ368" i="14"/>
  <c r="AP369" i="14"/>
  <c r="AQ369" i="14"/>
  <c r="AP370" i="14"/>
  <c r="AQ370" i="14"/>
  <c r="AP371" i="14"/>
  <c r="AQ371" i="14"/>
  <c r="AP372" i="14"/>
  <c r="AQ372" i="14"/>
  <c r="AP373" i="14"/>
  <c r="AQ373" i="14"/>
  <c r="AP374" i="14"/>
  <c r="AQ374" i="14"/>
  <c r="AP375" i="14"/>
  <c r="AQ375" i="14"/>
  <c r="AP376" i="14"/>
  <c r="AQ376" i="14"/>
  <c r="AP377" i="14"/>
  <c r="AQ377" i="14"/>
  <c r="AP378" i="14"/>
  <c r="AQ378" i="14"/>
  <c r="AP379" i="14"/>
  <c r="AQ379" i="14"/>
  <c r="AP380" i="14"/>
  <c r="AQ380" i="14"/>
  <c r="AP381" i="14"/>
  <c r="AQ381" i="14"/>
  <c r="AP382" i="14"/>
  <c r="AQ382" i="14"/>
  <c r="AP383" i="14"/>
  <c r="AQ383" i="14"/>
  <c r="AP384" i="14"/>
  <c r="AQ384" i="14"/>
  <c r="AP385" i="14"/>
  <c r="AQ385" i="14"/>
  <c r="AP386" i="14"/>
  <c r="AQ386" i="14"/>
  <c r="AP387" i="14"/>
  <c r="AQ387" i="14"/>
  <c r="AP388" i="14"/>
  <c r="AQ388" i="14"/>
  <c r="AP389" i="14"/>
  <c r="AQ389" i="14"/>
  <c r="AP390" i="14"/>
  <c r="AQ390" i="14"/>
  <c r="AP391" i="14"/>
  <c r="AQ391" i="14"/>
  <c r="AP392" i="14"/>
  <c r="AQ392" i="14"/>
  <c r="AP393" i="14"/>
  <c r="AQ393" i="14"/>
  <c r="AP394" i="14"/>
  <c r="AQ394" i="14"/>
  <c r="AP395" i="14"/>
  <c r="AQ395" i="14"/>
  <c r="AP396" i="14"/>
  <c r="AQ396" i="14"/>
  <c r="AP397" i="14"/>
  <c r="AQ397" i="14"/>
  <c r="AP398" i="14"/>
  <c r="AQ398" i="14"/>
  <c r="AP399" i="14"/>
  <c r="AQ399" i="14"/>
  <c r="AP400" i="14"/>
  <c r="AQ400" i="14"/>
  <c r="AP401" i="14"/>
  <c r="AQ401" i="14"/>
  <c r="AP402" i="14"/>
  <c r="AQ402" i="14"/>
  <c r="AP403" i="14"/>
  <c r="AQ403" i="14"/>
  <c r="AP404" i="14"/>
  <c r="AQ404" i="14"/>
  <c r="AP405" i="14"/>
  <c r="AQ405" i="14"/>
  <c r="AP406" i="14"/>
  <c r="AQ406" i="14"/>
  <c r="AP407" i="14"/>
  <c r="AQ407" i="14"/>
  <c r="AP408" i="14"/>
  <c r="AQ408" i="14"/>
  <c r="AP409" i="14"/>
  <c r="AQ409" i="14"/>
  <c r="AP410" i="14"/>
  <c r="AQ410" i="14"/>
  <c r="AP411" i="14"/>
  <c r="AQ411" i="14"/>
  <c r="AP412" i="14"/>
  <c r="AQ412" i="14"/>
  <c r="AP413" i="14"/>
  <c r="AQ413" i="14"/>
  <c r="AP414" i="14"/>
  <c r="AQ414" i="14"/>
  <c r="AP415" i="14"/>
  <c r="AQ415" i="14"/>
  <c r="AP416" i="14"/>
  <c r="AQ416" i="14"/>
  <c r="AP417" i="14"/>
  <c r="AQ417" i="14"/>
  <c r="AP418" i="14"/>
  <c r="AQ418" i="14"/>
  <c r="AP419" i="14"/>
  <c r="AQ419" i="14"/>
  <c r="AP420" i="14"/>
  <c r="AQ420" i="14"/>
  <c r="AP421" i="14"/>
  <c r="AQ421" i="14"/>
  <c r="AP422" i="14"/>
  <c r="AQ422" i="14"/>
  <c r="AP423" i="14"/>
  <c r="AQ423" i="14"/>
  <c r="AP424" i="14"/>
  <c r="AQ424" i="14"/>
  <c r="AP425" i="14"/>
  <c r="AQ425" i="14"/>
  <c r="AP426" i="14"/>
  <c r="AQ426" i="14"/>
  <c r="AP427" i="14"/>
  <c r="AQ427" i="14"/>
  <c r="AP428" i="14"/>
  <c r="AQ428" i="14"/>
  <c r="AP429" i="14"/>
  <c r="AQ429" i="14"/>
  <c r="AP430" i="14"/>
  <c r="AQ430" i="14"/>
  <c r="AP431" i="14"/>
  <c r="AQ431" i="14"/>
  <c r="AP432" i="14"/>
  <c r="AQ432" i="14"/>
  <c r="AP433" i="14"/>
  <c r="AQ433" i="14"/>
  <c r="AP434" i="14"/>
  <c r="AQ434" i="14"/>
  <c r="AP435" i="14"/>
  <c r="AQ435" i="14"/>
  <c r="AP436" i="14"/>
  <c r="AQ436" i="14"/>
  <c r="AP437" i="14"/>
  <c r="AQ437" i="14"/>
  <c r="AP438" i="14"/>
  <c r="AQ438" i="14"/>
  <c r="AP439" i="14"/>
  <c r="AQ439" i="14"/>
  <c r="AP440" i="14"/>
  <c r="AQ440" i="14"/>
  <c r="AP441" i="14"/>
  <c r="AQ441" i="14"/>
  <c r="AP442" i="14"/>
  <c r="AQ442" i="14"/>
  <c r="AP443" i="14"/>
  <c r="AQ443" i="14"/>
  <c r="AP444" i="14"/>
  <c r="AQ444" i="14"/>
  <c r="AP445" i="14"/>
  <c r="AQ445" i="14"/>
  <c r="AP446" i="14"/>
  <c r="AQ446" i="14"/>
  <c r="AP447" i="14"/>
  <c r="AQ447" i="14"/>
  <c r="AP448" i="14"/>
  <c r="AQ448" i="14"/>
  <c r="AP449" i="14"/>
  <c r="AQ449" i="14"/>
  <c r="AP450" i="14"/>
  <c r="AQ450" i="14"/>
  <c r="AP451" i="14"/>
  <c r="AQ451" i="14"/>
  <c r="AP452" i="14"/>
  <c r="AQ452" i="14"/>
  <c r="AP453" i="14"/>
  <c r="AQ453" i="14"/>
  <c r="AP454" i="14"/>
  <c r="AQ454" i="14"/>
  <c r="AP455" i="14"/>
  <c r="AQ455" i="14"/>
  <c r="AP456" i="14"/>
  <c r="AQ456" i="14"/>
  <c r="AP457" i="14"/>
  <c r="AQ457" i="14"/>
  <c r="AP458" i="14"/>
  <c r="AQ458" i="14"/>
  <c r="AP459" i="14"/>
  <c r="AQ459" i="14"/>
  <c r="AP460" i="14"/>
  <c r="AQ460" i="14"/>
  <c r="AP461" i="14"/>
  <c r="AQ461" i="14"/>
  <c r="AP462" i="14"/>
  <c r="AQ462" i="14"/>
  <c r="AP463" i="14"/>
  <c r="AQ463" i="14"/>
  <c r="AP464" i="14"/>
  <c r="AQ464" i="14"/>
  <c r="AP465" i="14"/>
  <c r="AQ465" i="14"/>
  <c r="AP466" i="14"/>
  <c r="AQ466" i="14"/>
  <c r="AP467" i="14"/>
  <c r="AQ467" i="14"/>
  <c r="AP468" i="14"/>
  <c r="AQ468" i="14"/>
  <c r="AP469" i="14"/>
  <c r="AQ469" i="14"/>
  <c r="AP470" i="14"/>
  <c r="AQ470" i="14"/>
  <c r="AP471" i="14"/>
  <c r="AQ471" i="14"/>
  <c r="AP472" i="14"/>
  <c r="AQ472" i="14"/>
  <c r="AP473" i="14"/>
  <c r="AQ473" i="14"/>
  <c r="AP474" i="14"/>
  <c r="AQ474" i="14"/>
  <c r="AP475" i="14"/>
  <c r="AQ475" i="14"/>
  <c r="AP476" i="14"/>
  <c r="AQ476" i="14"/>
  <c r="AP477" i="14"/>
  <c r="AQ477" i="14"/>
  <c r="AP478" i="14"/>
  <c r="AQ478" i="14"/>
  <c r="AP479" i="14"/>
  <c r="AQ479" i="14"/>
  <c r="AP480" i="14"/>
  <c r="AQ480" i="14"/>
  <c r="AP481" i="14"/>
  <c r="AQ481" i="14"/>
  <c r="AP482" i="14"/>
  <c r="AQ482" i="14"/>
  <c r="AP483" i="14"/>
  <c r="AQ483" i="14"/>
  <c r="AP484" i="14"/>
  <c r="AQ484" i="14"/>
  <c r="AP485" i="14"/>
  <c r="AQ485" i="14"/>
  <c r="AP486" i="14"/>
  <c r="AQ486" i="14"/>
  <c r="AP487" i="14"/>
  <c r="AQ487" i="14"/>
  <c r="AP488" i="14"/>
  <c r="AQ488" i="14"/>
  <c r="AP489" i="14"/>
  <c r="AQ489" i="14"/>
  <c r="AP490" i="14"/>
  <c r="AQ490" i="14"/>
  <c r="AP491" i="14"/>
  <c r="AQ491" i="14"/>
  <c r="AP492" i="14"/>
  <c r="AQ492" i="14"/>
  <c r="AP493" i="14"/>
  <c r="AQ493" i="14"/>
  <c r="AP494" i="14"/>
  <c r="AQ494" i="14"/>
  <c r="AP495" i="14"/>
  <c r="AQ495" i="14"/>
  <c r="AP496" i="14"/>
  <c r="AQ496" i="14"/>
  <c r="AP497" i="14"/>
  <c r="AQ497" i="14"/>
  <c r="AP498" i="14"/>
  <c r="AQ498" i="14"/>
  <c r="AP499" i="14"/>
  <c r="AQ499" i="14"/>
  <c r="AP500" i="14"/>
  <c r="AQ500" i="14"/>
  <c r="AP501" i="14"/>
  <c r="AQ501" i="14"/>
  <c r="AP502" i="14"/>
  <c r="AQ502" i="14"/>
  <c r="AP503" i="14"/>
  <c r="AQ503" i="14"/>
  <c r="AP504" i="14"/>
  <c r="AQ504" i="14"/>
  <c r="AP505" i="14"/>
  <c r="AQ505" i="14"/>
  <c r="AP506" i="14"/>
  <c r="AQ506" i="14"/>
  <c r="AP507" i="14"/>
  <c r="AQ507" i="14"/>
  <c r="AP508" i="14"/>
  <c r="AQ508" i="14"/>
  <c r="AP509" i="14"/>
  <c r="AQ509" i="14"/>
  <c r="AP510" i="14"/>
  <c r="AQ510" i="14"/>
  <c r="AP511" i="14"/>
  <c r="AQ511" i="14"/>
  <c r="AP512" i="14"/>
  <c r="AQ512" i="14"/>
  <c r="AP513" i="14"/>
  <c r="AQ513" i="14"/>
  <c r="AP514" i="14"/>
  <c r="AQ514" i="14"/>
  <c r="AP515" i="14"/>
  <c r="AQ515" i="14"/>
  <c r="AP516" i="14"/>
  <c r="AQ516" i="14"/>
  <c r="AP517" i="14"/>
  <c r="AQ517" i="14"/>
  <c r="AP518" i="14"/>
  <c r="AQ518" i="14"/>
  <c r="AP519" i="14"/>
  <c r="AQ519" i="14"/>
  <c r="AP520" i="14"/>
  <c r="AQ520" i="14"/>
  <c r="AP521" i="14"/>
  <c r="AQ521" i="14"/>
  <c r="AP522" i="14"/>
  <c r="AQ522" i="14"/>
  <c r="AP523" i="14"/>
  <c r="AQ523" i="14"/>
  <c r="AP524" i="14"/>
  <c r="AQ524" i="14"/>
  <c r="AP525" i="14"/>
  <c r="AQ525" i="14"/>
  <c r="AP526" i="14"/>
  <c r="AQ526" i="14"/>
  <c r="AP527" i="14"/>
  <c r="AQ527" i="14"/>
  <c r="AP528" i="14"/>
  <c r="AQ528" i="14"/>
  <c r="AP529" i="14"/>
  <c r="AQ529" i="14"/>
  <c r="AP530" i="14"/>
  <c r="AQ530" i="14"/>
  <c r="AP531" i="14"/>
  <c r="AQ531" i="14"/>
  <c r="AP532" i="14"/>
  <c r="AQ532" i="14"/>
  <c r="AP533" i="14"/>
  <c r="AQ533" i="14"/>
  <c r="AP534" i="14"/>
  <c r="AQ534" i="14"/>
  <c r="AP535" i="14"/>
  <c r="AQ535" i="14"/>
  <c r="AP536" i="14"/>
  <c r="AQ536" i="14"/>
  <c r="AP537" i="14"/>
  <c r="AQ537" i="14"/>
  <c r="AP538" i="14"/>
  <c r="AQ538" i="14"/>
  <c r="AP539" i="14"/>
  <c r="AQ539" i="14"/>
  <c r="AP540" i="14"/>
  <c r="AQ540" i="14"/>
  <c r="AP541" i="14"/>
  <c r="AQ541" i="14"/>
  <c r="AP542" i="14"/>
  <c r="AQ542" i="14"/>
  <c r="AP543" i="14"/>
  <c r="AQ543" i="14"/>
  <c r="AP544" i="14"/>
  <c r="AQ544" i="14"/>
  <c r="AP545" i="14"/>
  <c r="AQ545" i="14"/>
  <c r="AP546" i="14"/>
  <c r="AQ546" i="14"/>
  <c r="AP547" i="14"/>
  <c r="AQ547" i="14"/>
  <c r="AP548" i="14"/>
  <c r="AQ548" i="14"/>
  <c r="AP549" i="14"/>
  <c r="AQ549" i="14"/>
  <c r="AP550" i="14"/>
  <c r="AQ550" i="14"/>
  <c r="AP551" i="14"/>
  <c r="AQ551" i="14"/>
  <c r="AP552" i="14"/>
  <c r="AQ552" i="14"/>
  <c r="AP553" i="14"/>
  <c r="AQ553" i="14"/>
  <c r="AP554" i="14"/>
  <c r="AQ554" i="14"/>
  <c r="AP555" i="14"/>
  <c r="AQ555" i="14"/>
  <c r="AP556" i="14"/>
  <c r="AQ556" i="14"/>
  <c r="AP557" i="14"/>
  <c r="AQ557" i="14"/>
  <c r="AP558" i="14"/>
  <c r="AQ558" i="14"/>
  <c r="AP559" i="14"/>
  <c r="AQ559" i="14"/>
  <c r="AP560" i="14"/>
  <c r="AQ560" i="14"/>
  <c r="AP561" i="14"/>
  <c r="AQ561" i="14"/>
  <c r="AP562" i="14"/>
  <c r="AQ562" i="14"/>
  <c r="AP563" i="14"/>
  <c r="AQ563" i="14"/>
  <c r="AP564" i="14"/>
  <c r="AQ564" i="14"/>
  <c r="AP565" i="14"/>
  <c r="AQ565" i="14"/>
  <c r="AP566" i="14"/>
  <c r="AQ566" i="14"/>
  <c r="AP567" i="14"/>
  <c r="AQ567" i="14"/>
  <c r="AP568" i="14"/>
  <c r="AQ568" i="14"/>
  <c r="AP569" i="14"/>
  <c r="AQ569" i="14"/>
  <c r="AP570" i="14"/>
  <c r="AQ570" i="14"/>
  <c r="AP571" i="14"/>
  <c r="AQ571" i="14"/>
  <c r="AP572" i="14"/>
  <c r="AQ572" i="14"/>
  <c r="AP573" i="14"/>
  <c r="AQ573" i="14"/>
  <c r="AP574" i="14"/>
  <c r="AQ574" i="14"/>
  <c r="AP575" i="14"/>
  <c r="AQ575" i="14"/>
  <c r="AP576" i="14"/>
  <c r="AQ576" i="14"/>
  <c r="AP577" i="14"/>
  <c r="AQ577" i="14"/>
  <c r="AO1" i="76"/>
  <c r="AP1" i="76"/>
  <c r="AQ1" i="76"/>
  <c r="AR1" i="76"/>
  <c r="AS1" i="76"/>
  <c r="AT1" i="76"/>
  <c r="AU1" i="76"/>
  <c r="AV1" i="76"/>
  <c r="AW1" i="76"/>
  <c r="AX1" i="76"/>
  <c r="AY1" i="76"/>
  <c r="AZ1" i="76"/>
  <c r="BA1" i="76"/>
  <c r="BB1" i="76"/>
  <c r="BC1" i="76"/>
  <c r="BD1" i="76"/>
  <c r="AO2" i="76"/>
  <c r="AP2" i="76"/>
  <c r="AQ2" i="76"/>
  <c r="AR2" i="76"/>
  <c r="AS2" i="76"/>
  <c r="AT2" i="76"/>
  <c r="AU2" i="76"/>
  <c r="AV2" i="76"/>
  <c r="AW2" i="76"/>
  <c r="AX2" i="76"/>
  <c r="AY2" i="76"/>
  <c r="AZ2" i="76"/>
  <c r="BA2" i="76"/>
  <c r="BB2" i="76"/>
  <c r="BC2" i="76"/>
  <c r="BD2" i="76"/>
  <c r="AO3" i="76"/>
  <c r="AP3" i="76"/>
  <c r="AQ3" i="76"/>
  <c r="AR3" i="76"/>
  <c r="AS3" i="76"/>
  <c r="AT3" i="76"/>
  <c r="AU3" i="76"/>
  <c r="AV3" i="76"/>
  <c r="AW3" i="76"/>
  <c r="AX3" i="76"/>
  <c r="AY3" i="76"/>
  <c r="AZ3" i="76"/>
  <c r="BA3" i="76"/>
  <c r="BB3" i="76"/>
  <c r="BC3" i="76"/>
  <c r="BD3" i="76"/>
  <c r="AO4" i="76"/>
  <c r="AP4" i="76"/>
  <c r="AQ4" i="76"/>
  <c r="AR4" i="76"/>
  <c r="AS4" i="76"/>
  <c r="AT4" i="76"/>
  <c r="AU4" i="76"/>
  <c r="AV4" i="76"/>
  <c r="AW4" i="76"/>
  <c r="AX4" i="76"/>
  <c r="AY4" i="76"/>
  <c r="AZ4" i="76"/>
  <c r="BA4" i="76"/>
  <c r="BB4" i="76"/>
  <c r="BC4" i="76"/>
  <c r="BD4" i="76"/>
  <c r="AO5" i="76"/>
  <c r="AP5" i="76"/>
  <c r="AQ5" i="76"/>
  <c r="AR5" i="76"/>
  <c r="AS5" i="76"/>
  <c r="AT5" i="76"/>
  <c r="AU5" i="76"/>
  <c r="AV5" i="76"/>
  <c r="AW5" i="76"/>
  <c r="AX5" i="76"/>
  <c r="AY5" i="76"/>
  <c r="AZ5" i="76"/>
  <c r="BA5" i="76"/>
  <c r="BB5" i="76"/>
  <c r="BC5" i="76"/>
  <c r="BD5" i="76"/>
  <c r="AN14" i="14"/>
  <c r="AO14" i="14"/>
  <c r="AN15" i="14"/>
  <c r="AO15" i="14"/>
  <c r="AN16" i="14"/>
  <c r="AO16" i="14"/>
  <c r="AN17" i="14"/>
  <c r="AO17" i="14"/>
  <c r="AN18" i="14"/>
  <c r="AO18" i="14"/>
  <c r="AN19" i="14"/>
  <c r="AO19" i="14"/>
  <c r="AN20" i="14"/>
  <c r="AO20" i="14"/>
  <c r="AN21" i="14"/>
  <c r="AO21" i="14"/>
  <c r="AN22" i="14"/>
  <c r="AO22" i="14"/>
  <c r="AN23" i="14"/>
  <c r="AO23" i="14"/>
  <c r="AN24" i="14"/>
  <c r="AO24" i="14"/>
  <c r="AN25" i="14"/>
  <c r="AO25" i="14"/>
  <c r="AN26" i="14"/>
  <c r="AO26" i="14"/>
  <c r="AN27" i="14"/>
  <c r="AO27" i="14"/>
  <c r="AN28" i="14"/>
  <c r="AO28" i="14"/>
  <c r="AN29" i="14"/>
  <c r="AO29" i="14"/>
  <c r="AN30" i="14"/>
  <c r="AO30" i="14"/>
  <c r="AN31" i="14"/>
  <c r="AO31" i="14"/>
  <c r="AN32" i="14"/>
  <c r="AO32" i="14"/>
  <c r="AN33" i="14"/>
  <c r="AO33" i="14"/>
  <c r="AN34" i="14"/>
  <c r="AO34" i="14"/>
  <c r="AN35" i="14"/>
  <c r="AO35" i="14"/>
  <c r="AN36" i="14"/>
  <c r="AO36" i="14"/>
  <c r="AN37" i="14"/>
  <c r="AO37" i="14"/>
  <c r="AN38" i="14"/>
  <c r="AO38" i="14"/>
  <c r="AN39" i="14"/>
  <c r="AO39" i="14"/>
  <c r="AN40" i="14"/>
  <c r="AO40" i="14"/>
  <c r="AN41" i="14"/>
  <c r="AO41" i="14"/>
  <c r="AN42" i="14"/>
  <c r="AO42" i="14"/>
  <c r="AN43" i="14"/>
  <c r="AO43" i="14"/>
  <c r="AN44" i="14"/>
  <c r="AO44" i="14"/>
  <c r="AN45" i="14"/>
  <c r="AO45" i="14"/>
  <c r="AN46" i="14"/>
  <c r="AO46" i="14"/>
  <c r="AN47" i="14"/>
  <c r="AO47" i="14"/>
  <c r="AN48" i="14"/>
  <c r="AO48" i="14"/>
  <c r="AN49" i="14"/>
  <c r="AO49" i="14"/>
  <c r="AN50" i="14"/>
  <c r="AO50" i="14"/>
  <c r="AN51" i="14"/>
  <c r="AO51" i="14"/>
  <c r="AN52" i="14"/>
  <c r="AO52" i="14"/>
  <c r="AN53" i="14"/>
  <c r="AO53" i="14"/>
  <c r="AN54" i="14"/>
  <c r="AO54" i="14"/>
  <c r="AN55" i="14"/>
  <c r="AO55" i="14"/>
  <c r="AN56" i="14"/>
  <c r="AO56" i="14"/>
  <c r="AN57" i="14"/>
  <c r="AO57" i="14"/>
  <c r="AN58" i="14"/>
  <c r="AO58" i="14"/>
  <c r="AN59" i="14"/>
  <c r="AO59" i="14"/>
  <c r="AN60" i="14"/>
  <c r="AO60" i="14"/>
  <c r="AN61" i="14"/>
  <c r="AO61" i="14"/>
  <c r="AN62" i="14"/>
  <c r="AO62" i="14"/>
  <c r="AN63" i="14"/>
  <c r="AO63" i="14"/>
  <c r="AN64" i="14"/>
  <c r="AO64" i="14"/>
  <c r="AN65" i="14"/>
  <c r="AO65" i="14"/>
  <c r="AN66" i="14"/>
  <c r="AO66" i="14"/>
  <c r="AN67" i="14"/>
  <c r="AO67" i="14"/>
  <c r="AN68" i="14"/>
  <c r="AO68" i="14"/>
  <c r="AN69" i="14"/>
  <c r="AO69" i="14"/>
  <c r="AN70" i="14"/>
  <c r="AO70" i="14"/>
  <c r="AN71" i="14"/>
  <c r="AO71" i="14"/>
  <c r="AN72" i="14"/>
  <c r="AO72" i="14"/>
  <c r="AN73" i="14"/>
  <c r="AO73" i="14"/>
  <c r="AN74" i="14"/>
  <c r="AO74" i="14"/>
  <c r="AN75" i="14"/>
  <c r="AO75" i="14"/>
  <c r="AN76" i="14"/>
  <c r="AO76" i="14"/>
  <c r="AN77" i="14"/>
  <c r="AO77" i="14"/>
  <c r="AN78" i="14"/>
  <c r="AO78" i="14"/>
  <c r="AN79" i="14"/>
  <c r="AO79" i="14"/>
  <c r="AN80" i="14"/>
  <c r="AO80" i="14"/>
  <c r="AN81" i="14"/>
  <c r="AO81" i="14"/>
  <c r="AN82" i="14"/>
  <c r="AO82" i="14"/>
  <c r="AN83" i="14"/>
  <c r="AO83" i="14"/>
  <c r="AN84" i="14"/>
  <c r="AO84" i="14"/>
  <c r="AN85" i="14"/>
  <c r="AO85" i="14"/>
  <c r="AN86" i="14"/>
  <c r="AO86" i="14"/>
  <c r="AN87" i="14"/>
  <c r="AO87" i="14"/>
  <c r="AN88" i="14"/>
  <c r="AO88" i="14"/>
  <c r="AN89" i="14"/>
  <c r="AO89" i="14"/>
  <c r="AN90" i="14"/>
  <c r="AO90" i="14"/>
  <c r="AN91" i="14"/>
  <c r="AO91" i="14"/>
  <c r="AN92" i="14"/>
  <c r="AO92" i="14"/>
  <c r="AN93" i="14"/>
  <c r="AO93" i="14"/>
  <c r="AN94" i="14"/>
  <c r="AO94" i="14"/>
  <c r="AN95" i="14"/>
  <c r="AO95" i="14"/>
  <c r="AN96" i="14"/>
  <c r="AO96" i="14"/>
  <c r="AN97" i="14"/>
  <c r="AO97" i="14"/>
  <c r="AN98" i="14"/>
  <c r="AO98" i="14"/>
  <c r="AN99" i="14"/>
  <c r="AO99" i="14"/>
  <c r="AN100" i="14"/>
  <c r="AO100" i="14"/>
  <c r="AN101" i="14"/>
  <c r="AO101" i="14"/>
  <c r="AN102" i="14"/>
  <c r="AO102" i="14"/>
  <c r="AN103" i="14"/>
  <c r="AO103" i="14"/>
  <c r="AN104" i="14"/>
  <c r="AO104" i="14"/>
  <c r="AN105" i="14"/>
  <c r="AO105" i="14"/>
  <c r="AN106" i="14"/>
  <c r="AO106" i="14"/>
  <c r="AN107" i="14"/>
  <c r="AO107" i="14"/>
  <c r="AN108" i="14"/>
  <c r="AO108" i="14"/>
  <c r="AN109" i="14"/>
  <c r="AO109" i="14"/>
  <c r="AN110" i="14"/>
  <c r="AO110" i="14"/>
  <c r="AN111" i="14"/>
  <c r="AO111" i="14"/>
  <c r="AN112" i="14"/>
  <c r="AO112" i="14"/>
  <c r="AN113" i="14"/>
  <c r="AO113" i="14"/>
  <c r="AN114" i="14"/>
  <c r="AO114" i="14"/>
  <c r="AN115" i="14"/>
  <c r="AO115" i="14"/>
  <c r="AN116" i="14"/>
  <c r="AO116" i="14"/>
  <c r="AN117" i="14"/>
  <c r="AO117" i="14"/>
  <c r="AN118" i="14"/>
  <c r="AO118" i="14"/>
  <c r="AN119" i="14"/>
  <c r="AO119" i="14"/>
  <c r="AN120" i="14"/>
  <c r="AO120" i="14"/>
  <c r="AN121" i="14"/>
  <c r="AO121" i="14"/>
  <c r="AN122" i="14"/>
  <c r="AO122" i="14"/>
  <c r="AN123" i="14"/>
  <c r="AO123" i="14"/>
  <c r="AN124" i="14"/>
  <c r="AO124" i="14"/>
  <c r="AN125" i="14"/>
  <c r="AO125" i="14"/>
  <c r="AN126" i="14"/>
  <c r="AO126" i="14"/>
  <c r="AN127" i="14"/>
  <c r="AO127" i="14"/>
  <c r="AN128" i="14"/>
  <c r="AO128" i="14"/>
  <c r="AN129" i="14"/>
  <c r="AO129" i="14"/>
  <c r="AN130" i="14"/>
  <c r="AO130" i="14"/>
  <c r="AN131" i="14"/>
  <c r="AO131" i="14"/>
  <c r="AN132" i="14"/>
  <c r="AO132" i="14"/>
  <c r="AN133" i="14"/>
  <c r="AO133" i="14"/>
  <c r="AN134" i="14"/>
  <c r="AO134" i="14"/>
  <c r="AN135" i="14"/>
  <c r="AO135" i="14"/>
  <c r="AN136" i="14"/>
  <c r="AO136" i="14"/>
  <c r="AN137" i="14"/>
  <c r="AO137" i="14"/>
  <c r="AN138" i="14"/>
  <c r="AO138" i="14"/>
  <c r="AN139" i="14"/>
  <c r="AO139" i="14"/>
  <c r="AN140" i="14"/>
  <c r="AO140" i="14"/>
  <c r="AN141" i="14"/>
  <c r="AO141" i="14"/>
  <c r="AN142" i="14"/>
  <c r="AO142" i="14"/>
  <c r="AN143" i="14"/>
  <c r="AO143" i="14"/>
  <c r="AN144" i="14"/>
  <c r="AO144" i="14"/>
  <c r="AN145" i="14"/>
  <c r="AO145" i="14"/>
  <c r="AN146" i="14"/>
  <c r="AO146" i="14"/>
  <c r="AN147" i="14"/>
  <c r="AO147" i="14"/>
  <c r="AN148" i="14"/>
  <c r="AO148" i="14"/>
  <c r="AN149" i="14"/>
  <c r="AO149" i="14"/>
  <c r="AN150" i="14"/>
  <c r="AO150" i="14"/>
  <c r="AN151" i="14"/>
  <c r="AO151" i="14"/>
  <c r="AN152" i="14"/>
  <c r="AO152" i="14"/>
  <c r="AN153" i="14"/>
  <c r="AO153" i="14"/>
  <c r="AN154" i="14"/>
  <c r="AO154" i="14"/>
  <c r="AN155" i="14"/>
  <c r="AO155" i="14"/>
  <c r="AN156" i="14"/>
  <c r="AO156" i="14"/>
  <c r="AN157" i="14"/>
  <c r="AO157" i="14"/>
  <c r="AN158" i="14"/>
  <c r="AO158" i="14"/>
  <c r="AN159" i="14"/>
  <c r="AO159" i="14"/>
  <c r="AN160" i="14"/>
  <c r="AO160" i="14"/>
  <c r="AN161" i="14"/>
  <c r="AO161" i="14"/>
  <c r="AN162" i="14"/>
  <c r="AO162" i="14"/>
  <c r="AN163" i="14"/>
  <c r="AO163" i="14"/>
  <c r="AN164" i="14"/>
  <c r="AO164" i="14"/>
  <c r="AN165" i="14"/>
  <c r="AO165" i="14"/>
  <c r="AN166" i="14"/>
  <c r="AO166" i="14"/>
  <c r="AN167" i="14"/>
  <c r="AO167" i="14"/>
  <c r="AN168" i="14"/>
  <c r="AO168" i="14"/>
  <c r="AN169" i="14"/>
  <c r="AO169" i="14"/>
  <c r="AN170" i="14"/>
  <c r="AO170" i="14"/>
  <c r="AN171" i="14"/>
  <c r="AO171" i="14"/>
  <c r="AN172" i="14"/>
  <c r="AO172" i="14"/>
  <c r="AN173" i="14"/>
  <c r="AO173" i="14"/>
  <c r="AN174" i="14"/>
  <c r="AO174" i="14"/>
  <c r="AN175" i="14"/>
  <c r="AO175" i="14"/>
  <c r="AN176" i="14"/>
  <c r="AO176" i="14"/>
  <c r="AN177" i="14"/>
  <c r="AO177" i="14"/>
  <c r="AN178" i="14"/>
  <c r="AO178" i="14"/>
  <c r="AN179" i="14"/>
  <c r="AO179" i="14"/>
  <c r="AN180" i="14"/>
  <c r="AO180" i="14"/>
  <c r="AN181" i="14"/>
  <c r="AO181" i="14"/>
  <c r="AN182" i="14"/>
  <c r="AO182" i="14"/>
  <c r="AN183" i="14"/>
  <c r="AO183" i="14"/>
  <c r="AN184" i="14"/>
  <c r="AO184" i="14"/>
  <c r="AN185" i="14"/>
  <c r="AO185" i="14"/>
  <c r="AN186" i="14"/>
  <c r="AO186" i="14"/>
  <c r="AN187" i="14"/>
  <c r="AO187" i="14"/>
  <c r="AN188" i="14"/>
  <c r="AO188" i="14"/>
  <c r="AN189" i="14"/>
  <c r="AO189" i="14"/>
  <c r="AN190" i="14"/>
  <c r="AO190" i="14"/>
  <c r="AN191" i="14"/>
  <c r="AO191" i="14"/>
  <c r="AN192" i="14"/>
  <c r="AO192" i="14"/>
  <c r="AN193" i="14"/>
  <c r="AO193" i="14"/>
  <c r="AN194" i="14"/>
  <c r="AO194" i="14"/>
  <c r="AN195" i="14"/>
  <c r="AO195" i="14"/>
  <c r="AN196" i="14"/>
  <c r="AO196" i="14"/>
  <c r="AN197" i="14"/>
  <c r="AO197" i="14"/>
  <c r="AN198" i="14"/>
  <c r="AO198" i="14"/>
  <c r="AN199" i="14"/>
  <c r="AO199" i="14"/>
  <c r="AN200" i="14"/>
  <c r="AO200" i="14"/>
  <c r="AN201" i="14"/>
  <c r="AO201" i="14"/>
  <c r="AN202" i="14"/>
  <c r="AO202" i="14"/>
  <c r="AN203" i="14"/>
  <c r="AO203" i="14"/>
  <c r="AN204" i="14"/>
  <c r="AO204" i="14"/>
  <c r="AN205" i="14"/>
  <c r="AO205" i="14"/>
  <c r="AN206" i="14"/>
  <c r="AO206" i="14"/>
  <c r="AN207" i="14"/>
  <c r="AO207" i="14"/>
  <c r="AN208" i="14"/>
  <c r="AO208" i="14"/>
  <c r="AN209" i="14"/>
  <c r="AO209" i="14"/>
  <c r="AN210" i="14"/>
  <c r="AO210" i="14"/>
  <c r="AN211" i="14"/>
  <c r="AO211" i="14"/>
  <c r="AN212" i="14"/>
  <c r="AO212" i="14"/>
  <c r="AN213" i="14"/>
  <c r="AO213" i="14"/>
  <c r="AN214" i="14"/>
  <c r="AO214" i="14"/>
  <c r="AN215" i="14"/>
  <c r="AO215" i="14"/>
  <c r="AN216" i="14"/>
  <c r="AO216" i="14"/>
  <c r="AN217" i="14"/>
  <c r="AO217" i="14"/>
  <c r="AN218" i="14"/>
  <c r="AO218" i="14"/>
  <c r="AN219" i="14"/>
  <c r="AO219" i="14"/>
  <c r="AN220" i="14"/>
  <c r="AO220" i="14"/>
  <c r="AN221" i="14"/>
  <c r="AO221" i="14"/>
  <c r="AN222" i="14"/>
  <c r="AO222" i="14"/>
  <c r="AN223" i="14"/>
  <c r="AO223" i="14"/>
  <c r="AN224" i="14"/>
  <c r="AO224" i="14"/>
  <c r="AN225" i="14"/>
  <c r="AO225" i="14"/>
  <c r="AN226" i="14"/>
  <c r="AO226" i="14"/>
  <c r="AN227" i="14"/>
  <c r="AO227" i="14"/>
  <c r="AN228" i="14"/>
  <c r="AO228" i="14"/>
  <c r="AN229" i="14"/>
  <c r="AO229" i="14"/>
  <c r="AN230" i="14"/>
  <c r="AO230" i="14"/>
  <c r="AN231" i="14"/>
  <c r="AO231" i="14"/>
  <c r="AN232" i="14"/>
  <c r="AO232" i="14"/>
  <c r="AN233" i="14"/>
  <c r="AO233" i="14"/>
  <c r="AN234" i="14"/>
  <c r="AO234" i="14"/>
  <c r="AN235" i="14"/>
  <c r="AO235" i="14"/>
  <c r="AN236" i="14"/>
  <c r="AO236" i="14"/>
  <c r="AN237" i="14"/>
  <c r="AO237" i="14"/>
  <c r="AN238" i="14"/>
  <c r="AO238" i="14"/>
  <c r="AN239" i="14"/>
  <c r="AO239" i="14"/>
  <c r="AN240" i="14"/>
  <c r="AO240" i="14"/>
  <c r="AN241" i="14"/>
  <c r="AO241" i="14"/>
  <c r="AN242" i="14"/>
  <c r="AO242" i="14"/>
  <c r="AN243" i="14"/>
  <c r="AO243" i="14"/>
  <c r="AN244" i="14"/>
  <c r="AO244" i="14"/>
  <c r="AN245" i="14"/>
  <c r="AO245" i="14"/>
  <c r="AN246" i="14"/>
  <c r="AO246" i="14"/>
  <c r="AN247" i="14"/>
  <c r="AO247" i="14"/>
  <c r="AN248" i="14"/>
  <c r="AO248" i="14"/>
  <c r="AN249" i="14"/>
  <c r="AO249" i="14"/>
  <c r="AN250" i="14"/>
  <c r="AO250" i="14"/>
  <c r="AN251" i="14"/>
  <c r="AO251" i="14"/>
  <c r="AN252" i="14"/>
  <c r="AO252" i="14"/>
  <c r="AN253" i="14"/>
  <c r="AO253" i="14"/>
  <c r="AN254" i="14"/>
  <c r="AO254" i="14"/>
  <c r="AN255" i="14"/>
  <c r="AO255" i="14"/>
  <c r="AN256" i="14"/>
  <c r="AO256" i="14"/>
  <c r="AN257" i="14"/>
  <c r="AO257" i="14"/>
  <c r="AN258" i="14"/>
  <c r="AO258" i="14"/>
  <c r="AN259" i="14"/>
  <c r="AO259" i="14"/>
  <c r="AN260" i="14"/>
  <c r="AO260" i="14"/>
  <c r="AN261" i="14"/>
  <c r="AO261" i="14"/>
  <c r="AN262" i="14"/>
  <c r="BD262" i="14" s="1"/>
  <c r="AO262" i="14"/>
  <c r="AN263" i="14"/>
  <c r="AO263" i="14"/>
  <c r="AN264" i="14"/>
  <c r="BD264" i="14" s="1"/>
  <c r="AO264" i="14"/>
  <c r="AN265" i="14"/>
  <c r="AO265" i="14"/>
  <c r="AN266" i="14"/>
  <c r="BD266" i="14" s="1"/>
  <c r="AO266" i="14"/>
  <c r="AN267" i="14"/>
  <c r="AO267" i="14"/>
  <c r="AN268" i="14"/>
  <c r="BD268" i="14" s="1"/>
  <c r="AO268" i="14"/>
  <c r="AN269" i="14"/>
  <c r="AO269" i="14"/>
  <c r="AN270" i="14"/>
  <c r="BD270" i="14" s="1"/>
  <c r="AO270" i="14"/>
  <c r="AN271" i="14"/>
  <c r="AO271" i="14"/>
  <c r="AN272" i="14"/>
  <c r="BD272" i="14" s="1"/>
  <c r="AO272" i="14"/>
  <c r="AN273" i="14"/>
  <c r="AO273" i="14"/>
  <c r="AN274" i="14"/>
  <c r="BD274" i="14" s="1"/>
  <c r="AO274" i="14"/>
  <c r="AN275" i="14"/>
  <c r="AO275" i="14"/>
  <c r="AN276" i="14"/>
  <c r="BD276" i="14" s="1"/>
  <c r="AO276" i="14"/>
  <c r="AN277" i="14"/>
  <c r="AO277" i="14"/>
  <c r="AN278" i="14"/>
  <c r="BD278" i="14" s="1"/>
  <c r="AO278" i="14"/>
  <c r="AN279" i="14"/>
  <c r="AO279" i="14"/>
  <c r="AN280" i="14"/>
  <c r="BD280" i="14" s="1"/>
  <c r="AO280" i="14"/>
  <c r="AN281" i="14"/>
  <c r="AO281" i="14"/>
  <c r="AN282" i="14"/>
  <c r="BD282" i="14" s="1"/>
  <c r="AO282" i="14"/>
  <c r="AN283" i="14"/>
  <c r="AO283" i="14"/>
  <c r="AN284" i="14"/>
  <c r="BD284" i="14" s="1"/>
  <c r="AO284" i="14"/>
  <c r="AN285" i="14"/>
  <c r="AO285" i="14"/>
  <c r="AN286" i="14"/>
  <c r="BD286" i="14" s="1"/>
  <c r="AO286" i="14"/>
  <c r="AN287" i="14"/>
  <c r="AO287" i="14"/>
  <c r="AN288" i="14"/>
  <c r="BD288" i="14" s="1"/>
  <c r="AO288" i="14"/>
  <c r="AN289" i="14"/>
  <c r="AO289" i="14"/>
  <c r="AN290" i="14"/>
  <c r="BD290" i="14" s="1"/>
  <c r="AO290" i="14"/>
  <c r="AN291" i="14"/>
  <c r="AO291" i="14"/>
  <c r="AN292" i="14"/>
  <c r="BD292" i="14" s="1"/>
  <c r="AO292" i="14"/>
  <c r="AN293" i="14"/>
  <c r="AO293" i="14"/>
  <c r="AN294" i="14"/>
  <c r="BD294" i="14" s="1"/>
  <c r="AO294" i="14"/>
  <c r="AN295" i="14"/>
  <c r="AO295" i="14"/>
  <c r="AN296" i="14"/>
  <c r="BD296" i="14" s="1"/>
  <c r="AO296" i="14"/>
  <c r="AN297" i="14"/>
  <c r="AO297" i="14"/>
  <c r="AN298" i="14"/>
  <c r="BD298" i="14" s="1"/>
  <c r="AO298" i="14"/>
  <c r="AN299" i="14"/>
  <c r="AO299" i="14"/>
  <c r="AN300" i="14"/>
  <c r="BD300" i="14" s="1"/>
  <c r="AO300" i="14"/>
  <c r="AN301" i="14"/>
  <c r="AO301" i="14"/>
  <c r="AN302" i="14"/>
  <c r="BD302" i="14" s="1"/>
  <c r="AO302" i="14"/>
  <c r="AN303" i="14"/>
  <c r="AO303" i="14"/>
  <c r="AN304" i="14"/>
  <c r="BD304" i="14" s="1"/>
  <c r="AO304" i="14"/>
  <c r="AN305" i="14"/>
  <c r="AO305" i="14"/>
  <c r="AN306" i="14"/>
  <c r="BD306" i="14" s="1"/>
  <c r="AO306" i="14"/>
  <c r="AN307" i="14"/>
  <c r="AO307" i="14"/>
  <c r="AN308" i="14"/>
  <c r="BD308" i="14" s="1"/>
  <c r="AO308" i="14"/>
  <c r="AN309" i="14"/>
  <c r="AO309" i="14"/>
  <c r="AN310" i="14"/>
  <c r="BD310" i="14" s="1"/>
  <c r="AO310" i="14"/>
  <c r="AN311" i="14"/>
  <c r="AO311" i="14"/>
  <c r="AN312" i="14"/>
  <c r="BD312" i="14" s="1"/>
  <c r="AO312" i="14"/>
  <c r="AN313" i="14"/>
  <c r="AO313" i="14"/>
  <c r="AN314" i="14"/>
  <c r="BD314" i="14" s="1"/>
  <c r="AO314" i="14"/>
  <c r="AN315" i="14"/>
  <c r="AO315" i="14"/>
  <c r="AN316" i="14"/>
  <c r="BD316" i="14" s="1"/>
  <c r="AO316" i="14"/>
  <c r="AN317" i="14"/>
  <c r="AO317" i="14"/>
  <c r="AN318" i="14"/>
  <c r="BD318" i="14" s="1"/>
  <c r="AO318" i="14"/>
  <c r="AN319" i="14"/>
  <c r="AO319" i="14"/>
  <c r="AN320" i="14"/>
  <c r="BD320" i="14" s="1"/>
  <c r="AO320" i="14"/>
  <c r="AN321" i="14"/>
  <c r="AO321" i="14"/>
  <c r="AN322" i="14"/>
  <c r="BD322" i="14" s="1"/>
  <c r="AO322" i="14"/>
  <c r="AN323" i="14"/>
  <c r="AO323" i="14"/>
  <c r="AN324" i="14"/>
  <c r="BD324" i="14" s="1"/>
  <c r="AO324" i="14"/>
  <c r="AN325" i="14"/>
  <c r="AO325" i="14"/>
  <c r="AN326" i="14"/>
  <c r="BD326" i="14" s="1"/>
  <c r="AO326" i="14"/>
  <c r="AN327" i="14"/>
  <c r="AO327" i="14"/>
  <c r="AN328" i="14"/>
  <c r="BD328" i="14" s="1"/>
  <c r="AO328" i="14"/>
  <c r="AN329" i="14"/>
  <c r="AO329" i="14"/>
  <c r="AN330" i="14"/>
  <c r="BD330" i="14" s="1"/>
  <c r="AO330" i="14"/>
  <c r="AN331" i="14"/>
  <c r="AO331" i="14"/>
  <c r="AN332" i="14"/>
  <c r="BD332" i="14" s="1"/>
  <c r="AO332" i="14"/>
  <c r="AN333" i="14"/>
  <c r="AO333" i="14"/>
  <c r="AN334" i="14"/>
  <c r="BD334" i="14" s="1"/>
  <c r="AO334" i="14"/>
  <c r="AN335" i="14"/>
  <c r="AO335" i="14"/>
  <c r="AN336" i="14"/>
  <c r="BD336" i="14" s="1"/>
  <c r="AO336" i="14"/>
  <c r="AN337" i="14"/>
  <c r="AO337" i="14"/>
  <c r="AN338" i="14"/>
  <c r="BD338" i="14" s="1"/>
  <c r="AO338" i="14"/>
  <c r="AN339" i="14"/>
  <c r="AO339" i="14"/>
  <c r="AN340" i="14"/>
  <c r="BD340" i="14" s="1"/>
  <c r="AO340" i="14"/>
  <c r="AN341" i="14"/>
  <c r="AO341" i="14"/>
  <c r="AN342" i="14"/>
  <c r="BD342" i="14" s="1"/>
  <c r="AO342" i="14"/>
  <c r="AN343" i="14"/>
  <c r="AO343" i="14"/>
  <c r="AN344" i="14"/>
  <c r="BD344" i="14" s="1"/>
  <c r="AO344" i="14"/>
  <c r="AN345" i="14"/>
  <c r="AO345" i="14"/>
  <c r="AN346" i="14"/>
  <c r="BD346" i="14" s="1"/>
  <c r="AO346" i="14"/>
  <c r="AN347" i="14"/>
  <c r="AO347" i="14"/>
  <c r="AN348" i="14"/>
  <c r="BD348" i="14" s="1"/>
  <c r="AO348" i="14"/>
  <c r="AN349" i="14"/>
  <c r="AO349" i="14"/>
  <c r="AN350" i="14"/>
  <c r="BD350" i="14" s="1"/>
  <c r="AO350" i="14"/>
  <c r="AN351" i="14"/>
  <c r="AO351" i="14"/>
  <c r="AN352" i="14"/>
  <c r="BD352" i="14" s="1"/>
  <c r="AO352" i="14"/>
  <c r="AN353" i="14"/>
  <c r="AO353" i="14"/>
  <c r="AN354" i="14"/>
  <c r="BD354" i="14" s="1"/>
  <c r="AO354" i="14"/>
  <c r="AN355" i="14"/>
  <c r="AO355" i="14"/>
  <c r="AN356" i="14"/>
  <c r="BD356" i="14" s="1"/>
  <c r="AO356" i="14"/>
  <c r="AN357" i="14"/>
  <c r="AO357" i="14"/>
  <c r="AN358" i="14"/>
  <c r="BD358" i="14" s="1"/>
  <c r="AO358" i="14"/>
  <c r="AN359" i="14"/>
  <c r="AO359" i="14"/>
  <c r="AN360" i="14"/>
  <c r="BD360" i="14" s="1"/>
  <c r="AO360" i="14"/>
  <c r="AN361" i="14"/>
  <c r="AO361" i="14"/>
  <c r="AN362" i="14"/>
  <c r="BD362" i="14" s="1"/>
  <c r="AO362" i="14"/>
  <c r="AN363" i="14"/>
  <c r="AO363" i="14"/>
  <c r="AN364" i="14"/>
  <c r="BD364" i="14" s="1"/>
  <c r="AO364" i="14"/>
  <c r="AN365" i="14"/>
  <c r="AO365" i="14"/>
  <c r="AN366" i="14"/>
  <c r="BD366" i="14" s="1"/>
  <c r="AO366" i="14"/>
  <c r="AN367" i="14"/>
  <c r="AO367" i="14"/>
  <c r="AN368" i="14"/>
  <c r="BD368" i="14" s="1"/>
  <c r="AO368" i="14"/>
  <c r="AN369" i="14"/>
  <c r="AO369" i="14"/>
  <c r="AN370" i="14"/>
  <c r="BD370" i="14" s="1"/>
  <c r="AO370" i="14"/>
  <c r="AN371" i="14"/>
  <c r="AO371" i="14"/>
  <c r="AN372" i="14"/>
  <c r="BD372" i="14" s="1"/>
  <c r="AO372" i="14"/>
  <c r="AN373" i="14"/>
  <c r="AO373" i="14"/>
  <c r="AN374" i="14"/>
  <c r="BD374" i="14" s="1"/>
  <c r="AO374" i="14"/>
  <c r="AN375" i="14"/>
  <c r="AO375" i="14"/>
  <c r="AN376" i="14"/>
  <c r="BD376" i="14" s="1"/>
  <c r="AO376" i="14"/>
  <c r="AN377" i="14"/>
  <c r="AO377" i="14"/>
  <c r="AN378" i="14"/>
  <c r="BD378" i="14" s="1"/>
  <c r="AO378" i="14"/>
  <c r="AN379" i="14"/>
  <c r="AO379" i="14"/>
  <c r="AN380" i="14"/>
  <c r="BD380" i="14" s="1"/>
  <c r="AO380" i="14"/>
  <c r="AN381" i="14"/>
  <c r="AO381" i="14"/>
  <c r="AN382" i="14"/>
  <c r="BD382" i="14" s="1"/>
  <c r="AO382" i="14"/>
  <c r="AN383" i="14"/>
  <c r="AO383" i="14"/>
  <c r="AN384" i="14"/>
  <c r="BD384" i="14" s="1"/>
  <c r="AO384" i="14"/>
  <c r="AN385" i="14"/>
  <c r="AO385" i="14"/>
  <c r="AN386" i="14"/>
  <c r="BD386" i="14" s="1"/>
  <c r="AO386" i="14"/>
  <c r="AN387" i="14"/>
  <c r="AO387" i="14"/>
  <c r="AN388" i="14"/>
  <c r="BD388" i="14" s="1"/>
  <c r="AO388" i="14"/>
  <c r="AN389" i="14"/>
  <c r="AO389" i="14"/>
  <c r="AN390" i="14"/>
  <c r="BD390" i="14" s="1"/>
  <c r="AO390" i="14"/>
  <c r="AN391" i="14"/>
  <c r="AO391" i="14"/>
  <c r="AN392" i="14"/>
  <c r="BD392" i="14" s="1"/>
  <c r="AO392" i="14"/>
  <c r="AN393" i="14"/>
  <c r="AO393" i="14"/>
  <c r="AN394" i="14"/>
  <c r="BD394" i="14" s="1"/>
  <c r="AO394" i="14"/>
  <c r="AN395" i="14"/>
  <c r="AO395" i="14"/>
  <c r="AN396" i="14"/>
  <c r="BD396" i="14" s="1"/>
  <c r="AO396" i="14"/>
  <c r="AN397" i="14"/>
  <c r="AO397" i="14"/>
  <c r="AN398" i="14"/>
  <c r="BD398" i="14" s="1"/>
  <c r="AO398" i="14"/>
  <c r="AN399" i="14"/>
  <c r="AO399" i="14"/>
  <c r="AN400" i="14"/>
  <c r="BD400" i="14" s="1"/>
  <c r="AO400" i="14"/>
  <c r="AN401" i="14"/>
  <c r="AO401" i="14"/>
  <c r="AN402" i="14"/>
  <c r="BD402" i="14" s="1"/>
  <c r="AO402" i="14"/>
  <c r="AN403" i="14"/>
  <c r="AO403" i="14"/>
  <c r="AN404" i="14"/>
  <c r="BD404" i="14" s="1"/>
  <c r="AO404" i="14"/>
  <c r="AN405" i="14"/>
  <c r="AO405" i="14"/>
  <c r="AN406" i="14"/>
  <c r="BD406" i="14" s="1"/>
  <c r="AO406" i="14"/>
  <c r="AN407" i="14"/>
  <c r="AO407" i="14"/>
  <c r="AN408" i="14"/>
  <c r="BD408" i="14" s="1"/>
  <c r="AO408" i="14"/>
  <c r="AN409" i="14"/>
  <c r="AO409" i="14"/>
  <c r="AN410" i="14"/>
  <c r="BD410" i="14" s="1"/>
  <c r="AO410" i="14"/>
  <c r="AN411" i="14"/>
  <c r="AO411" i="14"/>
  <c r="AN412" i="14"/>
  <c r="BD412" i="14" s="1"/>
  <c r="AO412" i="14"/>
  <c r="AN413" i="14"/>
  <c r="AO413" i="14"/>
  <c r="AN414" i="14"/>
  <c r="BD414" i="14" s="1"/>
  <c r="AO414" i="14"/>
  <c r="AN415" i="14"/>
  <c r="AO415" i="14"/>
  <c r="AN416" i="14"/>
  <c r="BD416" i="14" s="1"/>
  <c r="AO416" i="14"/>
  <c r="AN417" i="14"/>
  <c r="AO417" i="14"/>
  <c r="AN418" i="14"/>
  <c r="BD418" i="14" s="1"/>
  <c r="AO418" i="14"/>
  <c r="AN419" i="14"/>
  <c r="AO419" i="14"/>
  <c r="AN420" i="14"/>
  <c r="BD420" i="14" s="1"/>
  <c r="AO420" i="14"/>
  <c r="AN421" i="14"/>
  <c r="AO421" i="14"/>
  <c r="AN422" i="14"/>
  <c r="BD422" i="14" s="1"/>
  <c r="AO422" i="14"/>
  <c r="AN423" i="14"/>
  <c r="AO423" i="14"/>
  <c r="AN424" i="14"/>
  <c r="BD424" i="14" s="1"/>
  <c r="AO424" i="14"/>
  <c r="AN425" i="14"/>
  <c r="AO425" i="14"/>
  <c r="AN426" i="14"/>
  <c r="BD426" i="14" s="1"/>
  <c r="AO426" i="14"/>
  <c r="AN427" i="14"/>
  <c r="AO427" i="14"/>
  <c r="AN428" i="14"/>
  <c r="BD428" i="14" s="1"/>
  <c r="AO428" i="14"/>
  <c r="AN429" i="14"/>
  <c r="AO429" i="14"/>
  <c r="AN430" i="14"/>
  <c r="BD430" i="14" s="1"/>
  <c r="AO430" i="14"/>
  <c r="AN431" i="14"/>
  <c r="AO431" i="14"/>
  <c r="AN432" i="14"/>
  <c r="BD432" i="14" s="1"/>
  <c r="AO432" i="14"/>
  <c r="AN433" i="14"/>
  <c r="AO433" i="14"/>
  <c r="AN434" i="14"/>
  <c r="BD434" i="14" s="1"/>
  <c r="AO434" i="14"/>
  <c r="AN435" i="14"/>
  <c r="AO435" i="14"/>
  <c r="AN436" i="14"/>
  <c r="BD436" i="14" s="1"/>
  <c r="AO436" i="14"/>
  <c r="AN437" i="14"/>
  <c r="AO437" i="14"/>
  <c r="AN438" i="14"/>
  <c r="BD438" i="14" s="1"/>
  <c r="AO438" i="14"/>
  <c r="AN439" i="14"/>
  <c r="AO439" i="14"/>
  <c r="AN440" i="14"/>
  <c r="BD440" i="14" s="1"/>
  <c r="AO440" i="14"/>
  <c r="AN441" i="14"/>
  <c r="AO441" i="14"/>
  <c r="AN442" i="14"/>
  <c r="BD442" i="14" s="1"/>
  <c r="AO442" i="14"/>
  <c r="AN443" i="14"/>
  <c r="AO443" i="14"/>
  <c r="AN444" i="14"/>
  <c r="BD444" i="14" s="1"/>
  <c r="AO444" i="14"/>
  <c r="AN445" i="14"/>
  <c r="AO445" i="14"/>
  <c r="AN446" i="14"/>
  <c r="BD446" i="14" s="1"/>
  <c r="AO446" i="14"/>
  <c r="AN447" i="14"/>
  <c r="AO447" i="14"/>
  <c r="AN448" i="14"/>
  <c r="BD448" i="14" s="1"/>
  <c r="AO448" i="14"/>
  <c r="AN449" i="14"/>
  <c r="AO449" i="14"/>
  <c r="AN450" i="14"/>
  <c r="BD450" i="14" s="1"/>
  <c r="AO450" i="14"/>
  <c r="AN451" i="14"/>
  <c r="AO451" i="14"/>
  <c r="AN452" i="14"/>
  <c r="BD452" i="14" s="1"/>
  <c r="AO452" i="14"/>
  <c r="AN453" i="14"/>
  <c r="AO453" i="14"/>
  <c r="AN454" i="14"/>
  <c r="BD454" i="14" s="1"/>
  <c r="AO454" i="14"/>
  <c r="AN455" i="14"/>
  <c r="AO455" i="14"/>
  <c r="AN456" i="14"/>
  <c r="BD456" i="14" s="1"/>
  <c r="AO456" i="14"/>
  <c r="AN457" i="14"/>
  <c r="AO457" i="14"/>
  <c r="AN458" i="14"/>
  <c r="BD458" i="14" s="1"/>
  <c r="AO458" i="14"/>
  <c r="AN459" i="14"/>
  <c r="AO459" i="14"/>
  <c r="AN460" i="14"/>
  <c r="BD460" i="14" s="1"/>
  <c r="AO460" i="14"/>
  <c r="AN461" i="14"/>
  <c r="AO461" i="14"/>
  <c r="AN462" i="14"/>
  <c r="BD462" i="14" s="1"/>
  <c r="AO462" i="14"/>
  <c r="AN463" i="14"/>
  <c r="AO463" i="14"/>
  <c r="AN464" i="14"/>
  <c r="BD464" i="14" s="1"/>
  <c r="AO464" i="14"/>
  <c r="AN465" i="14"/>
  <c r="AO465" i="14"/>
  <c r="AN466" i="14"/>
  <c r="BD466" i="14" s="1"/>
  <c r="AO466" i="14"/>
  <c r="AN467" i="14"/>
  <c r="AO467" i="14"/>
  <c r="AN468" i="14"/>
  <c r="BD468" i="14" s="1"/>
  <c r="AO468" i="14"/>
  <c r="AN469" i="14"/>
  <c r="AO469" i="14"/>
  <c r="AN470" i="14"/>
  <c r="BD470" i="14" s="1"/>
  <c r="AO470" i="14"/>
  <c r="AN471" i="14"/>
  <c r="AO471" i="14"/>
  <c r="AN472" i="14"/>
  <c r="BD472" i="14" s="1"/>
  <c r="AO472" i="14"/>
  <c r="AN473" i="14"/>
  <c r="AO473" i="14"/>
  <c r="AN474" i="14"/>
  <c r="BD474" i="14" s="1"/>
  <c r="AO474" i="14"/>
  <c r="AN475" i="14"/>
  <c r="AO475" i="14"/>
  <c r="AN476" i="14"/>
  <c r="BD476" i="14" s="1"/>
  <c r="AO476" i="14"/>
  <c r="AN477" i="14"/>
  <c r="AO477" i="14"/>
  <c r="AN478" i="14"/>
  <c r="BD478" i="14" s="1"/>
  <c r="AO478" i="14"/>
  <c r="AN479" i="14"/>
  <c r="AO479" i="14"/>
  <c r="AN480" i="14"/>
  <c r="BD480" i="14" s="1"/>
  <c r="AO480" i="14"/>
  <c r="AN481" i="14"/>
  <c r="AO481" i="14"/>
  <c r="AN482" i="14"/>
  <c r="BD482" i="14" s="1"/>
  <c r="AO482" i="14"/>
  <c r="AN483" i="14"/>
  <c r="AO483" i="14"/>
  <c r="AN484" i="14"/>
  <c r="BD484" i="14" s="1"/>
  <c r="AO484" i="14"/>
  <c r="AN485" i="14"/>
  <c r="AO485" i="14"/>
  <c r="AN486" i="14"/>
  <c r="BD486" i="14" s="1"/>
  <c r="AO486" i="14"/>
  <c r="AN487" i="14"/>
  <c r="AO487" i="14"/>
  <c r="AN488" i="14"/>
  <c r="BD488" i="14" s="1"/>
  <c r="AO488" i="14"/>
  <c r="AN489" i="14"/>
  <c r="AO489" i="14"/>
  <c r="AN490" i="14"/>
  <c r="BD490" i="14" s="1"/>
  <c r="AO490" i="14"/>
  <c r="AN491" i="14"/>
  <c r="AO491" i="14"/>
  <c r="AN492" i="14"/>
  <c r="BD492" i="14" s="1"/>
  <c r="AO492" i="14"/>
  <c r="AN493" i="14"/>
  <c r="AO493" i="14"/>
  <c r="AN494" i="14"/>
  <c r="BD494" i="14" s="1"/>
  <c r="AO494" i="14"/>
  <c r="AN495" i="14"/>
  <c r="AO495" i="14"/>
  <c r="AN496" i="14"/>
  <c r="BD496" i="14" s="1"/>
  <c r="AO496" i="14"/>
  <c r="AN497" i="14"/>
  <c r="AO497" i="14"/>
  <c r="AN498" i="14"/>
  <c r="BD498" i="14" s="1"/>
  <c r="AO498" i="14"/>
  <c r="AN499" i="14"/>
  <c r="AO499" i="14"/>
  <c r="AN500" i="14"/>
  <c r="BD500" i="14" s="1"/>
  <c r="AO500" i="14"/>
  <c r="AN501" i="14"/>
  <c r="AO501" i="14"/>
  <c r="AN502" i="14"/>
  <c r="BD502" i="14" s="1"/>
  <c r="AO502" i="14"/>
  <c r="AN503" i="14"/>
  <c r="AO503" i="14"/>
  <c r="AN504" i="14"/>
  <c r="BD504" i="14" s="1"/>
  <c r="AO504" i="14"/>
  <c r="AN505" i="14"/>
  <c r="AO505" i="14"/>
  <c r="AN506" i="14"/>
  <c r="BD506" i="14" s="1"/>
  <c r="AO506" i="14"/>
  <c r="AN507" i="14"/>
  <c r="AO507" i="14"/>
  <c r="AN508" i="14"/>
  <c r="BD508" i="14" s="1"/>
  <c r="AO508" i="14"/>
  <c r="AN509" i="14"/>
  <c r="AO509" i="14"/>
  <c r="AN510" i="14"/>
  <c r="BD510" i="14" s="1"/>
  <c r="AO510" i="14"/>
  <c r="AN511" i="14"/>
  <c r="AO511" i="14"/>
  <c r="AN512" i="14"/>
  <c r="BD512" i="14" s="1"/>
  <c r="AO512" i="14"/>
  <c r="AN513" i="14"/>
  <c r="AO513" i="14"/>
  <c r="AN514" i="14"/>
  <c r="BD514" i="14" s="1"/>
  <c r="AO514" i="14"/>
  <c r="AN515" i="14"/>
  <c r="AO515" i="14"/>
  <c r="AN516" i="14"/>
  <c r="BD516" i="14" s="1"/>
  <c r="AO516" i="14"/>
  <c r="AN517" i="14"/>
  <c r="AO517" i="14"/>
  <c r="AN518" i="14"/>
  <c r="BD518" i="14" s="1"/>
  <c r="AO518" i="14"/>
  <c r="AN519" i="14"/>
  <c r="AO519" i="14"/>
  <c r="AN520" i="14"/>
  <c r="BD520" i="14" s="1"/>
  <c r="AO520" i="14"/>
  <c r="AN521" i="14"/>
  <c r="AO521" i="14"/>
  <c r="AN522" i="14"/>
  <c r="BD522" i="14" s="1"/>
  <c r="AO522" i="14"/>
  <c r="AN523" i="14"/>
  <c r="AO523" i="14"/>
  <c r="AN524" i="14"/>
  <c r="BD524" i="14" s="1"/>
  <c r="AO524" i="14"/>
  <c r="AN525" i="14"/>
  <c r="AO525" i="14"/>
  <c r="AN526" i="14"/>
  <c r="BD526" i="14" s="1"/>
  <c r="AO526" i="14"/>
  <c r="AN527" i="14"/>
  <c r="AO527" i="14"/>
  <c r="AN528" i="14"/>
  <c r="BD528" i="14" s="1"/>
  <c r="AO528" i="14"/>
  <c r="AN529" i="14"/>
  <c r="AO529" i="14"/>
  <c r="AN530" i="14"/>
  <c r="BD530" i="14" s="1"/>
  <c r="AO530" i="14"/>
  <c r="AN531" i="14"/>
  <c r="AO531" i="14"/>
  <c r="AN532" i="14"/>
  <c r="BD532" i="14" s="1"/>
  <c r="AO532" i="14"/>
  <c r="AN533" i="14"/>
  <c r="AO533" i="14"/>
  <c r="AN534" i="14"/>
  <c r="BD534" i="14" s="1"/>
  <c r="AO534" i="14"/>
  <c r="AN535" i="14"/>
  <c r="AO535" i="14"/>
  <c r="AN536" i="14"/>
  <c r="BD536" i="14" s="1"/>
  <c r="AO536" i="14"/>
  <c r="AN537" i="14"/>
  <c r="AO537" i="14"/>
  <c r="AN538" i="14"/>
  <c r="BD538" i="14" s="1"/>
  <c r="AO538" i="14"/>
  <c r="AN539" i="14"/>
  <c r="AO539" i="14"/>
  <c r="AN540" i="14"/>
  <c r="BD540" i="14" s="1"/>
  <c r="AO540" i="14"/>
  <c r="AN541" i="14"/>
  <c r="AO541" i="14"/>
  <c r="AN542" i="14"/>
  <c r="BD542" i="14" s="1"/>
  <c r="AO542" i="14"/>
  <c r="AN543" i="14"/>
  <c r="AO543" i="14"/>
  <c r="AN544" i="14"/>
  <c r="BD544" i="14" s="1"/>
  <c r="AO544" i="14"/>
  <c r="AN545" i="14"/>
  <c r="AO545" i="14"/>
  <c r="AN546" i="14"/>
  <c r="BD546" i="14" s="1"/>
  <c r="AO546" i="14"/>
  <c r="AN547" i="14"/>
  <c r="AO547" i="14"/>
  <c r="AN548" i="14"/>
  <c r="BD548" i="14" s="1"/>
  <c r="AO548" i="14"/>
  <c r="AN549" i="14"/>
  <c r="AO549" i="14"/>
  <c r="AN550" i="14"/>
  <c r="BD550" i="14" s="1"/>
  <c r="AO550" i="14"/>
  <c r="AN551" i="14"/>
  <c r="AO551" i="14"/>
  <c r="AN552" i="14"/>
  <c r="BD552" i="14" s="1"/>
  <c r="AO552" i="14"/>
  <c r="AN553" i="14"/>
  <c r="AO553" i="14"/>
  <c r="AN554" i="14"/>
  <c r="BD554" i="14" s="1"/>
  <c r="AO554" i="14"/>
  <c r="AN555" i="14"/>
  <c r="AO555" i="14"/>
  <c r="AN556" i="14"/>
  <c r="BD556" i="14" s="1"/>
  <c r="AO556" i="14"/>
  <c r="AN557" i="14"/>
  <c r="AO557" i="14"/>
  <c r="AN558" i="14"/>
  <c r="BD558" i="14" s="1"/>
  <c r="AO558" i="14"/>
  <c r="AN559" i="14"/>
  <c r="AO559" i="14"/>
  <c r="AN560" i="14"/>
  <c r="BD560" i="14" s="1"/>
  <c r="AO560" i="14"/>
  <c r="AN561" i="14"/>
  <c r="AO561" i="14"/>
  <c r="AN562" i="14"/>
  <c r="BD562" i="14" s="1"/>
  <c r="AO562" i="14"/>
  <c r="AN563" i="14"/>
  <c r="AO563" i="14"/>
  <c r="AN564" i="14"/>
  <c r="BD564" i="14" s="1"/>
  <c r="AO564" i="14"/>
  <c r="AN565" i="14"/>
  <c r="AO565" i="14"/>
  <c r="AN566" i="14"/>
  <c r="BD566" i="14" s="1"/>
  <c r="AO566" i="14"/>
  <c r="AN567" i="14"/>
  <c r="AO567" i="14"/>
  <c r="AN568" i="14"/>
  <c r="BD568" i="14" s="1"/>
  <c r="AO568" i="14"/>
  <c r="AN569" i="14"/>
  <c r="AO569" i="14"/>
  <c r="AN570" i="14"/>
  <c r="BD570" i="14" s="1"/>
  <c r="AO570" i="14"/>
  <c r="AO13" i="14"/>
  <c r="AN13" i="14"/>
  <c r="AX578" i="14"/>
  <c r="AY578" i="14"/>
  <c r="AX579" i="14"/>
  <c r="AY579" i="14"/>
  <c r="AX580" i="14"/>
  <c r="AY580" i="14"/>
  <c r="AX581" i="14"/>
  <c r="AY581" i="14"/>
  <c r="AX582" i="14"/>
  <c r="AY582" i="14"/>
  <c r="AX583" i="14"/>
  <c r="AY583" i="14"/>
  <c r="AX584" i="14"/>
  <c r="AY584" i="14"/>
  <c r="AX585" i="14"/>
  <c r="AY585" i="14"/>
  <c r="AX586" i="14"/>
  <c r="AY586" i="14"/>
  <c r="AX587" i="14"/>
  <c r="AY587" i="14"/>
  <c r="AX588" i="14"/>
  <c r="AY588" i="14"/>
  <c r="AX589" i="14"/>
  <c r="AY589" i="14"/>
  <c r="AX590" i="14"/>
  <c r="AY590" i="14"/>
  <c r="AX591" i="14"/>
  <c r="AY591" i="14"/>
  <c r="AX592" i="14"/>
  <c r="AY592" i="14"/>
  <c r="AX593" i="14"/>
  <c r="AY593" i="14"/>
  <c r="AX594" i="14"/>
  <c r="AY594" i="14"/>
  <c r="AX595" i="14"/>
  <c r="AY595" i="14"/>
  <c r="AX596" i="14"/>
  <c r="AY596" i="14"/>
  <c r="AX597" i="14"/>
  <c r="AY597" i="14"/>
  <c r="AX598" i="14"/>
  <c r="AY598" i="14"/>
  <c r="AX599" i="14"/>
  <c r="AY599" i="14"/>
  <c r="AX600" i="14"/>
  <c r="AY600" i="14"/>
  <c r="AX601" i="14"/>
  <c r="AY601" i="14"/>
  <c r="AX602" i="14"/>
  <c r="AY602" i="14"/>
  <c r="AX603" i="14"/>
  <c r="AY603" i="14"/>
  <c r="AX604" i="14"/>
  <c r="AY604" i="14"/>
  <c r="AX605" i="14"/>
  <c r="AY605" i="14"/>
  <c r="AX606" i="14"/>
  <c r="AY606" i="14"/>
  <c r="AX607" i="14"/>
  <c r="AY607" i="14"/>
  <c r="AX608" i="14"/>
  <c r="AY608" i="14"/>
  <c r="AX609" i="14"/>
  <c r="AY609" i="14"/>
  <c r="AX610" i="14"/>
  <c r="AY610" i="14"/>
  <c r="AX611" i="14"/>
  <c r="AY611" i="14"/>
  <c r="AX612" i="14"/>
  <c r="AY612" i="14"/>
  <c r="AX613" i="14"/>
  <c r="AY613" i="14"/>
  <c r="AX614" i="14"/>
  <c r="AY614" i="14"/>
  <c r="AX615" i="14"/>
  <c r="AY615" i="14"/>
  <c r="AX616" i="14"/>
  <c r="AY616" i="14"/>
  <c r="AX617" i="14"/>
  <c r="AY617" i="14"/>
  <c r="AX618" i="14"/>
  <c r="AY618" i="14"/>
  <c r="AX619" i="14"/>
  <c r="AY619" i="14"/>
  <c r="AX620" i="14"/>
  <c r="AY620" i="14"/>
  <c r="AX621" i="14"/>
  <c r="AY621" i="14"/>
  <c r="AX622" i="14"/>
  <c r="AY622" i="14"/>
  <c r="AX623" i="14"/>
  <c r="AY623" i="14"/>
  <c r="AX624" i="14"/>
  <c r="AY624" i="14"/>
  <c r="AX625" i="14"/>
  <c r="AY625" i="14"/>
  <c r="AX626" i="14"/>
  <c r="AY626" i="14"/>
  <c r="AX627" i="14"/>
  <c r="AY627" i="14"/>
  <c r="AX628" i="14"/>
  <c r="AY628" i="14"/>
  <c r="AX629" i="14"/>
  <c r="AY629" i="14"/>
  <c r="AX630" i="14"/>
  <c r="AY630" i="14"/>
  <c r="AX631" i="14"/>
  <c r="AY631" i="14"/>
  <c r="AX632" i="14"/>
  <c r="AY632" i="14"/>
  <c r="AX633" i="14"/>
  <c r="AY633" i="14"/>
  <c r="AX634" i="14"/>
  <c r="AY634" i="14"/>
  <c r="AX635" i="14"/>
  <c r="AY635" i="14"/>
  <c r="AX636" i="14"/>
  <c r="AY636" i="14"/>
  <c r="AX637" i="14"/>
  <c r="AY637" i="14"/>
  <c r="AX638" i="14"/>
  <c r="AY638" i="14"/>
  <c r="AX639" i="14"/>
  <c r="AY639" i="14"/>
  <c r="AX640" i="14"/>
  <c r="AY640" i="14"/>
  <c r="AX641" i="14"/>
  <c r="AY641" i="14"/>
  <c r="AX642" i="14"/>
  <c r="AY642" i="14"/>
  <c r="AX643" i="14"/>
  <c r="AY643" i="14"/>
  <c r="AX644" i="14"/>
  <c r="AY644" i="14"/>
  <c r="AX645" i="14"/>
  <c r="AY645" i="14"/>
  <c r="AX646" i="14"/>
  <c r="AY646" i="14"/>
  <c r="AX647" i="14"/>
  <c r="AY647" i="14"/>
  <c r="AX648" i="14"/>
  <c r="AY648" i="14"/>
  <c r="AX649" i="14"/>
  <c r="AY649" i="14"/>
  <c r="AX650" i="14"/>
  <c r="AY650" i="14"/>
  <c r="AX651" i="14"/>
  <c r="AY651" i="14"/>
  <c r="AX652" i="14"/>
  <c r="AY652" i="14"/>
  <c r="AX653" i="14"/>
  <c r="AY653" i="14"/>
  <c r="AX654" i="14"/>
  <c r="AY654" i="14"/>
  <c r="AX655" i="14"/>
  <c r="AY655" i="14"/>
  <c r="AX656" i="14"/>
  <c r="AY656" i="14"/>
  <c r="AX657" i="14"/>
  <c r="AY657" i="14"/>
  <c r="AX658" i="14"/>
  <c r="AY658" i="14"/>
  <c r="AX659" i="14"/>
  <c r="AY659" i="14"/>
  <c r="AX660" i="14"/>
  <c r="AY660" i="14"/>
  <c r="AX661" i="14"/>
  <c r="AY661" i="14"/>
  <c r="AX662" i="14"/>
  <c r="AY662" i="14"/>
  <c r="AX663" i="14"/>
  <c r="AY663" i="14"/>
  <c r="AX664" i="14"/>
  <c r="AY664" i="14"/>
  <c r="AX665" i="14"/>
  <c r="AY665" i="14"/>
  <c r="AX666" i="14"/>
  <c r="AY666" i="14"/>
  <c r="AX667" i="14"/>
  <c r="AY667" i="14"/>
  <c r="AX668" i="14"/>
  <c r="AY668" i="14"/>
  <c r="AX669" i="14"/>
  <c r="AY669" i="14"/>
  <c r="AX670" i="14"/>
  <c r="AY670" i="14"/>
  <c r="AX671" i="14"/>
  <c r="AY671" i="14"/>
  <c r="AX672" i="14"/>
  <c r="AY672" i="14"/>
  <c r="AX673" i="14"/>
  <c r="AY673" i="14"/>
  <c r="AX674" i="14"/>
  <c r="AY674" i="14"/>
  <c r="AX675" i="14"/>
  <c r="AY675" i="14"/>
  <c r="AX676" i="14"/>
  <c r="AY676" i="14"/>
  <c r="AX677" i="14"/>
  <c r="AY677" i="14"/>
  <c r="AX678" i="14"/>
  <c r="AY678" i="14"/>
  <c r="AX679" i="14"/>
  <c r="AY679" i="14"/>
  <c r="AX680" i="14"/>
  <c r="AY680" i="14"/>
  <c r="AX681" i="14"/>
  <c r="AY681" i="14"/>
  <c r="AX682" i="14"/>
  <c r="AY682" i="14"/>
  <c r="AX683" i="14"/>
  <c r="AY683" i="14"/>
  <c r="AX684" i="14"/>
  <c r="AY684" i="14"/>
  <c r="AX685" i="14"/>
  <c r="AY685" i="14"/>
  <c r="AX686" i="14"/>
  <c r="AY686" i="14"/>
  <c r="AX687" i="14"/>
  <c r="AY687" i="14"/>
  <c r="AX688" i="14"/>
  <c r="AY688" i="14"/>
  <c r="AX689" i="14"/>
  <c r="AY689" i="14"/>
  <c r="AX690" i="14"/>
  <c r="AY690" i="14"/>
  <c r="AX691" i="14"/>
  <c r="AY691" i="14"/>
  <c r="AX692" i="14"/>
  <c r="AY692" i="14"/>
  <c r="AX693" i="14"/>
  <c r="AY693" i="14"/>
  <c r="AX694" i="14"/>
  <c r="AY694" i="14"/>
  <c r="AX695" i="14"/>
  <c r="AY695" i="14"/>
  <c r="AX696" i="14"/>
  <c r="AY696" i="14"/>
  <c r="AX697" i="14"/>
  <c r="AY697" i="14"/>
  <c r="AX698" i="14"/>
  <c r="AY698" i="14"/>
  <c r="AX699" i="14"/>
  <c r="AY699" i="14"/>
  <c r="AX700" i="14"/>
  <c r="AY700" i="14"/>
  <c r="AX701" i="14"/>
  <c r="AY701" i="14"/>
  <c r="AX702" i="14"/>
  <c r="AY702" i="14"/>
  <c r="AX703" i="14"/>
  <c r="AY703" i="14"/>
  <c r="AX704" i="14"/>
  <c r="AY704" i="14"/>
  <c r="AX705" i="14"/>
  <c r="AY705" i="14"/>
  <c r="AX706" i="14"/>
  <c r="AY706" i="14"/>
  <c r="AX707" i="14"/>
  <c r="AY707" i="14"/>
  <c r="AX708" i="14"/>
  <c r="AY708" i="14"/>
  <c r="AX709" i="14"/>
  <c r="AY709" i="14"/>
  <c r="AX710" i="14"/>
  <c r="AY710" i="14"/>
  <c r="AX711" i="14"/>
  <c r="AY711" i="14"/>
  <c r="AX712" i="14"/>
  <c r="AY712" i="14"/>
  <c r="AX713" i="14"/>
  <c r="AY713" i="14"/>
  <c r="AX714" i="14"/>
  <c r="AY714" i="14"/>
  <c r="AX715" i="14"/>
  <c r="AY715" i="14"/>
  <c r="AX716" i="14"/>
  <c r="AY716" i="14"/>
  <c r="AX717" i="14"/>
  <c r="AY717" i="14"/>
  <c r="AX718" i="14"/>
  <c r="AY718" i="14"/>
  <c r="AX719" i="14"/>
  <c r="AY719" i="14"/>
  <c r="AX720" i="14"/>
  <c r="AY720" i="14"/>
  <c r="AX721" i="14"/>
  <c r="AY721" i="14"/>
  <c r="AX722" i="14"/>
  <c r="AY722" i="14"/>
  <c r="AX723" i="14"/>
  <c r="AY723" i="14"/>
  <c r="AX724" i="14"/>
  <c r="AY724" i="14"/>
  <c r="AX725" i="14"/>
  <c r="AY725" i="14"/>
  <c r="AX726" i="14"/>
  <c r="AY726" i="14"/>
  <c r="AX727" i="14"/>
  <c r="AY727" i="14"/>
  <c r="AX728" i="14"/>
  <c r="AY728" i="14"/>
  <c r="AX729" i="14"/>
  <c r="AY729" i="14"/>
  <c r="AX730" i="14"/>
  <c r="AY730" i="14"/>
  <c r="AX731" i="14"/>
  <c r="AY731" i="14"/>
  <c r="AX732" i="14"/>
  <c r="AY732" i="14"/>
  <c r="AX733" i="14"/>
  <c r="AY733" i="14"/>
  <c r="AX734" i="14"/>
  <c r="AY734" i="14"/>
  <c r="AX735" i="14"/>
  <c r="AY735" i="14"/>
  <c r="AX736" i="14"/>
  <c r="AY736" i="14"/>
  <c r="AX737" i="14"/>
  <c r="AY737" i="14"/>
  <c r="AX738" i="14"/>
  <c r="AY738" i="14"/>
  <c r="AX739" i="14"/>
  <c r="AY739" i="14"/>
  <c r="AX740" i="14"/>
  <c r="AY740" i="14"/>
  <c r="AX741" i="14"/>
  <c r="AY741" i="14"/>
  <c r="AX742" i="14"/>
  <c r="AY742" i="14"/>
  <c r="AX743" i="14"/>
  <c r="AY743" i="14"/>
  <c r="AX744" i="14"/>
  <c r="AY744" i="14"/>
  <c r="AX745" i="14"/>
  <c r="AY745" i="14"/>
  <c r="AX746" i="14"/>
  <c r="AY746" i="14"/>
  <c r="AX747" i="14"/>
  <c r="AY747" i="14"/>
  <c r="AX748" i="14"/>
  <c r="AY748" i="14"/>
  <c r="AX749" i="14"/>
  <c r="AY749" i="14"/>
  <c r="AX750" i="14"/>
  <c r="AY750" i="14"/>
  <c r="AX751" i="14"/>
  <c r="AY751" i="14"/>
  <c r="AX752" i="14"/>
  <c r="AY752" i="14"/>
  <c r="AX753" i="14"/>
  <c r="AY753" i="14"/>
  <c r="AX754" i="14"/>
  <c r="AY754" i="14"/>
  <c r="AX755" i="14"/>
  <c r="AY755" i="14"/>
  <c r="AX756" i="14"/>
  <c r="AY756" i="14"/>
  <c r="AX757" i="14"/>
  <c r="AY757" i="14"/>
  <c r="AX758" i="14"/>
  <c r="AY758" i="14"/>
  <c r="AX759" i="14"/>
  <c r="AY759" i="14"/>
  <c r="AX760" i="14"/>
  <c r="AY760" i="14"/>
  <c r="AX761" i="14"/>
  <c r="AY761" i="14"/>
  <c r="AX762" i="14"/>
  <c r="AY762" i="14"/>
  <c r="AX763" i="14"/>
  <c r="AY763" i="14"/>
  <c r="AX764" i="14"/>
  <c r="AY764" i="14"/>
  <c r="AX765" i="14"/>
  <c r="AY765" i="14"/>
  <c r="AX766" i="14"/>
  <c r="AY766" i="14"/>
  <c r="AX767" i="14"/>
  <c r="AY767" i="14"/>
  <c r="AX768" i="14"/>
  <c r="AY768" i="14"/>
  <c r="AX769" i="14"/>
  <c r="AY769" i="14"/>
  <c r="AX770" i="14"/>
  <c r="AY770" i="14"/>
  <c r="AX771" i="14"/>
  <c r="AY771" i="14"/>
  <c r="AX772" i="14"/>
  <c r="AY772" i="14"/>
  <c r="AX773" i="14"/>
  <c r="AY773" i="14"/>
  <c r="AX774" i="14"/>
  <c r="AY774" i="14"/>
  <c r="AX775" i="14"/>
  <c r="AY775" i="14"/>
  <c r="AX776" i="14"/>
  <c r="AY776" i="14"/>
  <c r="AX777" i="14"/>
  <c r="AY777" i="14"/>
  <c r="AX778" i="14"/>
  <c r="AY778" i="14"/>
  <c r="AX779" i="14"/>
  <c r="AY779" i="14"/>
  <c r="AX780" i="14"/>
  <c r="AY780" i="14"/>
  <c r="AX781" i="14"/>
  <c r="AY781" i="14"/>
  <c r="AX782" i="14"/>
  <c r="AY782" i="14"/>
  <c r="AX783" i="14"/>
  <c r="AY783" i="14"/>
  <c r="AX784" i="14"/>
  <c r="AY784" i="14"/>
  <c r="AX785" i="14"/>
  <c r="AY785" i="14"/>
  <c r="AX786" i="14"/>
  <c r="AY786" i="14"/>
  <c r="AX787" i="14"/>
  <c r="AY787" i="14"/>
  <c r="AX788" i="14"/>
  <c r="AY788" i="14"/>
  <c r="AX789" i="14"/>
  <c r="AY789" i="14"/>
  <c r="AX790" i="14"/>
  <c r="AY790" i="14"/>
  <c r="AX791" i="14"/>
  <c r="AY791" i="14"/>
  <c r="AX792" i="14"/>
  <c r="AY792" i="14"/>
  <c r="AX793" i="14"/>
  <c r="AY793" i="14"/>
  <c r="AX794" i="14"/>
  <c r="AY794" i="14"/>
  <c r="AX795" i="14"/>
  <c r="AY795" i="14"/>
  <c r="AX796" i="14"/>
  <c r="AY796" i="14"/>
  <c r="AX797" i="14"/>
  <c r="AY797" i="14"/>
  <c r="AX798" i="14"/>
  <c r="AY798" i="14"/>
  <c r="AX799" i="14"/>
  <c r="AY799" i="14"/>
  <c r="AX800" i="14"/>
  <c r="AY800" i="14"/>
  <c r="AX801" i="14"/>
  <c r="AY801" i="14"/>
  <c r="AX802" i="14"/>
  <c r="AY802" i="14"/>
  <c r="AX803" i="14"/>
  <c r="AY803" i="14"/>
  <c r="AX804" i="14"/>
  <c r="AY804" i="14"/>
  <c r="AX805" i="14"/>
  <c r="AY805" i="14"/>
  <c r="AX806" i="14"/>
  <c r="AY806" i="14"/>
  <c r="AX807" i="14"/>
  <c r="AY807" i="14"/>
  <c r="AX808" i="14"/>
  <c r="AY808" i="14"/>
  <c r="AX809" i="14"/>
  <c r="AY809" i="14"/>
  <c r="AX810" i="14"/>
  <c r="AY810" i="14"/>
  <c r="AX811" i="14"/>
  <c r="AY811" i="14"/>
  <c r="AX812" i="14"/>
  <c r="AY812" i="14"/>
  <c r="AX813" i="14"/>
  <c r="AY813" i="14"/>
  <c r="AX814" i="14"/>
  <c r="AY814" i="14"/>
  <c r="AX815" i="14"/>
  <c r="AY815" i="14"/>
  <c r="AX816" i="14"/>
  <c r="AY816" i="14"/>
  <c r="AX817" i="14"/>
  <c r="AY817" i="14"/>
  <c r="AX818" i="14"/>
  <c r="AY818" i="14"/>
  <c r="AX819" i="14"/>
  <c r="AY819" i="14"/>
  <c r="AX820" i="14"/>
  <c r="AY820" i="14"/>
  <c r="AX821" i="14"/>
  <c r="AY821" i="14"/>
  <c r="AX822" i="14"/>
  <c r="AY822" i="14"/>
  <c r="AX823" i="14"/>
  <c r="AY823" i="14"/>
  <c r="AX824" i="14"/>
  <c r="AY824" i="14"/>
  <c r="AX825" i="14"/>
  <c r="AY825" i="14"/>
  <c r="AX826" i="14"/>
  <c r="AY826" i="14"/>
  <c r="AX827" i="14"/>
  <c r="AY827" i="14"/>
  <c r="AX828" i="14"/>
  <c r="AY828" i="14"/>
  <c r="AX829" i="14"/>
  <c r="AY829" i="14"/>
  <c r="AX830" i="14"/>
  <c r="AY830" i="14"/>
  <c r="AX831" i="14"/>
  <c r="AY831" i="14"/>
  <c r="AX832" i="14"/>
  <c r="AY832" i="14"/>
  <c r="AX833" i="14"/>
  <c r="AY833" i="14"/>
  <c r="AX834" i="14"/>
  <c r="AY834" i="14"/>
  <c r="AX835" i="14"/>
  <c r="AY835" i="14"/>
  <c r="AX836" i="14"/>
  <c r="AY836" i="14"/>
  <c r="AX837" i="14"/>
  <c r="AY837" i="14"/>
  <c r="AX838" i="14"/>
  <c r="AY838" i="14"/>
  <c r="AX839" i="14"/>
  <c r="AY839" i="14"/>
  <c r="AX840" i="14"/>
  <c r="AY840" i="14"/>
  <c r="AX841" i="14"/>
  <c r="AY841" i="14"/>
  <c r="AX842" i="14"/>
  <c r="AY842" i="14"/>
  <c r="AX843" i="14"/>
  <c r="AY843" i="14"/>
  <c r="AX844" i="14"/>
  <c r="AY844" i="14"/>
  <c r="AX845" i="14"/>
  <c r="AY845" i="14"/>
  <c r="AX846" i="14"/>
  <c r="AY846" i="14"/>
  <c r="AX847" i="14"/>
  <c r="AY847" i="14"/>
  <c r="AX848" i="14"/>
  <c r="AY848" i="14"/>
  <c r="AX849" i="14"/>
  <c r="AY849" i="14"/>
  <c r="AX850" i="14"/>
  <c r="AY850" i="14"/>
  <c r="AX851" i="14"/>
  <c r="AY851" i="14"/>
  <c r="AX852" i="14"/>
  <c r="AY852" i="14"/>
  <c r="AX853" i="14"/>
  <c r="AY853" i="14"/>
  <c r="AX854" i="14"/>
  <c r="AY854" i="14"/>
  <c r="AX855" i="14"/>
  <c r="AY855" i="14"/>
  <c r="AX856" i="14"/>
  <c r="AY856" i="14"/>
  <c r="AX857" i="14"/>
  <c r="AY857" i="14"/>
  <c r="AX858" i="14"/>
  <c r="AY858" i="14"/>
  <c r="AX859" i="14"/>
  <c r="AY859" i="14"/>
  <c r="AX860" i="14"/>
  <c r="AY860" i="14"/>
  <c r="AX861" i="14"/>
  <c r="AY861" i="14"/>
  <c r="AX862" i="14"/>
  <c r="AY862" i="14"/>
  <c r="AX863" i="14"/>
  <c r="AY863" i="14"/>
  <c r="AX864" i="14"/>
  <c r="AY864" i="14"/>
  <c r="AX865" i="14"/>
  <c r="AY865" i="14"/>
  <c r="AX866" i="14"/>
  <c r="AY866" i="14"/>
  <c r="AX867" i="14"/>
  <c r="AY867" i="14"/>
  <c r="AX868" i="14"/>
  <c r="AY868" i="14"/>
  <c r="AX869" i="14"/>
  <c r="AY869" i="14"/>
  <c r="AX870" i="14"/>
  <c r="AY870" i="14"/>
  <c r="AX871" i="14"/>
  <c r="AY871" i="14"/>
  <c r="AX872" i="14"/>
  <c r="AY872" i="14"/>
  <c r="AX873" i="14"/>
  <c r="AY873" i="14"/>
  <c r="AX874" i="14"/>
  <c r="AY874" i="14"/>
  <c r="AX875" i="14"/>
  <c r="AY875" i="14"/>
  <c r="AX876" i="14"/>
  <c r="AY876" i="14"/>
  <c r="AX877" i="14"/>
  <c r="AY877" i="14"/>
  <c r="AX878" i="14"/>
  <c r="AY878" i="14"/>
  <c r="AX879" i="14"/>
  <c r="AY879" i="14"/>
  <c r="AX880" i="14"/>
  <c r="AY880" i="14"/>
  <c r="AX881" i="14"/>
  <c r="AY881" i="14"/>
  <c r="AX882" i="14"/>
  <c r="AY882" i="14"/>
  <c r="AX883" i="14"/>
  <c r="AY883" i="14"/>
  <c r="AX884" i="14"/>
  <c r="AY884" i="14"/>
  <c r="AX885" i="14"/>
  <c r="AY885" i="14"/>
  <c r="AX886" i="14"/>
  <c r="AY886" i="14"/>
  <c r="AX887" i="14"/>
  <c r="AY887" i="14"/>
  <c r="AX888" i="14"/>
  <c r="AY888" i="14"/>
  <c r="AX889" i="14"/>
  <c r="AY889" i="14"/>
  <c r="AX890" i="14"/>
  <c r="AY890" i="14"/>
  <c r="AX891" i="14"/>
  <c r="AY891" i="14"/>
  <c r="AX892" i="14"/>
  <c r="AY892" i="14"/>
  <c r="AX893" i="14"/>
  <c r="AY893" i="14"/>
  <c r="AX894" i="14"/>
  <c r="AY894" i="14"/>
  <c r="AX895" i="14"/>
  <c r="AY895" i="14"/>
  <c r="AX896" i="14"/>
  <c r="AY896" i="14"/>
  <c r="AX897" i="14"/>
  <c r="AY897" i="14"/>
  <c r="AX898" i="14"/>
  <c r="AY898" i="14"/>
  <c r="AX899" i="14"/>
  <c r="AY899" i="14"/>
  <c r="AX900" i="14"/>
  <c r="AY900" i="14"/>
  <c r="AX901" i="14"/>
  <c r="AY901" i="14"/>
  <c r="AX902" i="14"/>
  <c r="AY902" i="14"/>
  <c r="AX903" i="14"/>
  <c r="AY903" i="14"/>
  <c r="AX904" i="14"/>
  <c r="AY904" i="14"/>
  <c r="AX905" i="14"/>
  <c r="AY905" i="14"/>
  <c r="AX906" i="14"/>
  <c r="AY906" i="14"/>
  <c r="AX907" i="14"/>
  <c r="AY907" i="14"/>
  <c r="AX908" i="14"/>
  <c r="AY908" i="14"/>
  <c r="AX909" i="14"/>
  <c r="AY909" i="14"/>
  <c r="AX910" i="14"/>
  <c r="AY910" i="14"/>
  <c r="AX911" i="14"/>
  <c r="AY911" i="14"/>
  <c r="AX912" i="14"/>
  <c r="AY912" i="14"/>
  <c r="AX913" i="14"/>
  <c r="AY913" i="14"/>
  <c r="AX914" i="14"/>
  <c r="AY914" i="14"/>
  <c r="AX915" i="14"/>
  <c r="AY915" i="14"/>
  <c r="AX916" i="14"/>
  <c r="AY916" i="14"/>
  <c r="AX917" i="14"/>
  <c r="AY917" i="14"/>
  <c r="AX918" i="14"/>
  <c r="AY918" i="14"/>
  <c r="AX919" i="14"/>
  <c r="AY919" i="14"/>
  <c r="AX920" i="14"/>
  <c r="AY920" i="14"/>
  <c r="AX921" i="14"/>
  <c r="AY921" i="14"/>
  <c r="AX922" i="14"/>
  <c r="AY922" i="14"/>
  <c r="AX923" i="14"/>
  <c r="AY923" i="14"/>
  <c r="AX924" i="14"/>
  <c r="AY924" i="14"/>
  <c r="AX925" i="14"/>
  <c r="AY925" i="14"/>
  <c r="AX926" i="14"/>
  <c r="AY926" i="14"/>
  <c r="AX927" i="14"/>
  <c r="AY927" i="14"/>
  <c r="AX928" i="14"/>
  <c r="AY928" i="14"/>
  <c r="AX929" i="14"/>
  <c r="AY929" i="14"/>
  <c r="AX930" i="14"/>
  <c r="AY930" i="14"/>
  <c r="AX931" i="14"/>
  <c r="AY931" i="14"/>
  <c r="AX932" i="14"/>
  <c r="AY932" i="14"/>
  <c r="AX933" i="14"/>
  <c r="AY933" i="14"/>
  <c r="AX934" i="14"/>
  <c r="AY934" i="14"/>
  <c r="AX935" i="14"/>
  <c r="AY935" i="14"/>
  <c r="AX936" i="14"/>
  <c r="AY936" i="14"/>
  <c r="AX937" i="14"/>
  <c r="AY937" i="14"/>
  <c r="AX938" i="14"/>
  <c r="AY938" i="14"/>
  <c r="AX939" i="14"/>
  <c r="AY939" i="14"/>
  <c r="AX940" i="14"/>
  <c r="AY940" i="14"/>
  <c r="AX941" i="14"/>
  <c r="AY941" i="14"/>
  <c r="AX942" i="14"/>
  <c r="AY942" i="14"/>
  <c r="AX943" i="14"/>
  <c r="AY943" i="14"/>
  <c r="AX944" i="14"/>
  <c r="AY944" i="14"/>
  <c r="AX945" i="14"/>
  <c r="AY945" i="14"/>
  <c r="AX946" i="14"/>
  <c r="AY946" i="14"/>
  <c r="AX947" i="14"/>
  <c r="AY947" i="14"/>
  <c r="AX948" i="14"/>
  <c r="AY948" i="14"/>
  <c r="AX949" i="14"/>
  <c r="AY949" i="14"/>
  <c r="AX950" i="14"/>
  <c r="AY950" i="14"/>
  <c r="AX951" i="14"/>
  <c r="AY951" i="14"/>
  <c r="AX952" i="14"/>
  <c r="AY952" i="14"/>
  <c r="AX953" i="14"/>
  <c r="AY953" i="14"/>
  <c r="AX954" i="14"/>
  <c r="AY954" i="14"/>
  <c r="AX955" i="14"/>
  <c r="AY955" i="14"/>
  <c r="AX956" i="14"/>
  <c r="AY956" i="14"/>
  <c r="AX957" i="14"/>
  <c r="AY957" i="14"/>
  <c r="AX958" i="14"/>
  <c r="AY958" i="14"/>
  <c r="AX959" i="14"/>
  <c r="AY959" i="14"/>
  <c r="AX960" i="14"/>
  <c r="AY960" i="14"/>
  <c r="AX961" i="14"/>
  <c r="AY961" i="14"/>
  <c r="AX962" i="14"/>
  <c r="AY962" i="14"/>
  <c r="AX963" i="14"/>
  <c r="AY963" i="14"/>
  <c r="AX964" i="14"/>
  <c r="AY964" i="14"/>
  <c r="AX965" i="14"/>
  <c r="AY965" i="14"/>
  <c r="AX966" i="14"/>
  <c r="AY966" i="14"/>
  <c r="AX967" i="14"/>
  <c r="AY967" i="14"/>
  <c r="AX968" i="14"/>
  <c r="AY968" i="14"/>
  <c r="AX969" i="14"/>
  <c r="AY969" i="14"/>
  <c r="AX970" i="14"/>
  <c r="AY970" i="14"/>
  <c r="AX971" i="14"/>
  <c r="AY971" i="14"/>
  <c r="AX972" i="14"/>
  <c r="AY972" i="14"/>
  <c r="AX973" i="14"/>
  <c r="AY973" i="14"/>
  <c r="AX974" i="14"/>
  <c r="AY974" i="14"/>
  <c r="AX975" i="14"/>
  <c r="AY975" i="14"/>
  <c r="AX976" i="14"/>
  <c r="AY976" i="14"/>
  <c r="AX977" i="14"/>
  <c r="AY977" i="14"/>
  <c r="AX978" i="14"/>
  <c r="AY978" i="14"/>
  <c r="AX979" i="14"/>
  <c r="AY979" i="14"/>
  <c r="AX980" i="14"/>
  <c r="AY980" i="14"/>
  <c r="AX981" i="14"/>
  <c r="AY981" i="14"/>
  <c r="AX982" i="14"/>
  <c r="AY982" i="14"/>
  <c r="AX983" i="14"/>
  <c r="AY983" i="14"/>
  <c r="AX984" i="14"/>
  <c r="AY984" i="14"/>
  <c r="AX985" i="14"/>
  <c r="AY985" i="14"/>
  <c r="AX986" i="14"/>
  <c r="AY986" i="14"/>
  <c r="AX987" i="14"/>
  <c r="AY987" i="14"/>
  <c r="AX988" i="14"/>
  <c r="AY988" i="14"/>
  <c r="AX989" i="14"/>
  <c r="AY989" i="14"/>
  <c r="AX990" i="14"/>
  <c r="AY990" i="14"/>
  <c r="AX991" i="14"/>
  <c r="AY991" i="14"/>
  <c r="AX992" i="14"/>
  <c r="AY992" i="14"/>
  <c r="AX993" i="14"/>
  <c r="AY993" i="14"/>
  <c r="AX994" i="14"/>
  <c r="AY994" i="14"/>
  <c r="AX995" i="14"/>
  <c r="AY995" i="14"/>
  <c r="AX996" i="14"/>
  <c r="AY996" i="14"/>
  <c r="AX997" i="14"/>
  <c r="AY997" i="14"/>
  <c r="AX998" i="14"/>
  <c r="AY998" i="14"/>
  <c r="AX999" i="14"/>
  <c r="AY999" i="14"/>
  <c r="AX1000" i="14"/>
  <c r="AY1000" i="14"/>
  <c r="AX1001" i="14"/>
  <c r="AY1001" i="14"/>
  <c r="AX1002" i="14"/>
  <c r="AY1002" i="14"/>
  <c r="AX1003" i="14"/>
  <c r="AY1003" i="14"/>
  <c r="AX1004" i="14"/>
  <c r="AY1004" i="14"/>
  <c r="AX1005" i="14"/>
  <c r="AY1005" i="14"/>
  <c r="AX1006" i="14"/>
  <c r="AY1006" i="14"/>
  <c r="AX1007" i="14"/>
  <c r="AY1007" i="14"/>
  <c r="AX1008" i="14"/>
  <c r="AY1008" i="14"/>
  <c r="AX1009" i="14"/>
  <c r="AY1009" i="14"/>
  <c r="AX1010" i="14"/>
  <c r="AY1010" i="14"/>
  <c r="AX1011" i="14"/>
  <c r="AY1011" i="14"/>
  <c r="AX1012" i="14"/>
  <c r="AY1012" i="14"/>
  <c r="AX1013" i="14"/>
  <c r="AY1013" i="14"/>
  <c r="AX1014" i="14"/>
  <c r="AY1014" i="14"/>
  <c r="AX1015" i="14"/>
  <c r="AY1015" i="14"/>
  <c r="AX1016" i="14"/>
  <c r="AY1016" i="14"/>
  <c r="AX1017" i="14"/>
  <c r="AY1017" i="14"/>
  <c r="AX1018" i="14"/>
  <c r="AY1018" i="14"/>
  <c r="AX1019" i="14"/>
  <c r="AY1019" i="14"/>
  <c r="AX1020" i="14"/>
  <c r="AY1020" i="14"/>
  <c r="AX1021" i="14"/>
  <c r="AY1021" i="14"/>
  <c r="AX1022" i="14"/>
  <c r="AY1022" i="14"/>
  <c r="AX1023" i="14"/>
  <c r="AY1023" i="14"/>
  <c r="AX1024" i="14"/>
  <c r="AY1024" i="14"/>
  <c r="AX1025" i="14"/>
  <c r="AY1025" i="14"/>
  <c r="E61" i="55"/>
  <c r="F61" i="55"/>
  <c r="E63" i="55"/>
  <c r="F63" i="55"/>
  <c r="E64" i="55"/>
  <c r="F64" i="55"/>
  <c r="E67" i="55"/>
  <c r="F67" i="55"/>
  <c r="E68" i="55"/>
  <c r="F68" i="55"/>
  <c r="E69" i="55"/>
  <c r="F69" i="55"/>
  <c r="E70" i="55"/>
  <c r="F70" i="55"/>
  <c r="E72" i="55"/>
  <c r="F72" i="55"/>
  <c r="BD260" i="14" l="1"/>
  <c r="BD258" i="14"/>
  <c r="BD256" i="14"/>
  <c r="BD254" i="14"/>
  <c r="BD252" i="14"/>
  <c r="BD250" i="14"/>
  <c r="BD248" i="14"/>
  <c r="BD246" i="14"/>
  <c r="BD244" i="14"/>
  <c r="BD242" i="14"/>
  <c r="BD240" i="14"/>
  <c r="BD238" i="14"/>
  <c r="BD236" i="14"/>
  <c r="BD234" i="14"/>
  <c r="BD232" i="14"/>
  <c r="BD230" i="14"/>
  <c r="BD228" i="14"/>
  <c r="BD226" i="14"/>
  <c r="BD224" i="14"/>
  <c r="BD222" i="14"/>
  <c r="BD220" i="14"/>
  <c r="BD218" i="14"/>
  <c r="BD216" i="14"/>
  <c r="BD214" i="14"/>
  <c r="BD212" i="14"/>
  <c r="BD210" i="14"/>
  <c r="BD208" i="14"/>
  <c r="BD206" i="14"/>
  <c r="BD204" i="14"/>
  <c r="BD202" i="14"/>
  <c r="BD200" i="14"/>
  <c r="BD198" i="14"/>
  <c r="BD196" i="14"/>
  <c r="BD194" i="14"/>
  <c r="BD192" i="14"/>
  <c r="BD190" i="14"/>
  <c r="BD188" i="14"/>
  <c r="BD186" i="14"/>
  <c r="BD184" i="14"/>
  <c r="BD182" i="14"/>
  <c r="BD180" i="14"/>
  <c r="BD178" i="14"/>
  <c r="BD176" i="14"/>
  <c r="BD174" i="14"/>
  <c r="BD172" i="14"/>
  <c r="BD170" i="14"/>
  <c r="BD168" i="14"/>
  <c r="BD166" i="14"/>
  <c r="BD164" i="14"/>
  <c r="BD162" i="14"/>
  <c r="BD160" i="14"/>
  <c r="BD158" i="14"/>
  <c r="BD156" i="14"/>
  <c r="BD154" i="14"/>
  <c r="BD152" i="14"/>
  <c r="BD150" i="14"/>
  <c r="BD148" i="14"/>
  <c r="BD146" i="14"/>
  <c r="BD144" i="14"/>
  <c r="BD142" i="14"/>
  <c r="BD140" i="14"/>
  <c r="BD138" i="14"/>
  <c r="BD136" i="14"/>
  <c r="BD134" i="14"/>
  <c r="BD132" i="14"/>
  <c r="BD130" i="14"/>
  <c r="BD128" i="14"/>
  <c r="BD126" i="14"/>
  <c r="BD124" i="14"/>
  <c r="BD122" i="14"/>
  <c r="BD120" i="14"/>
  <c r="BD118" i="14"/>
  <c r="BD116" i="14"/>
  <c r="BD114" i="14"/>
  <c r="BD112" i="14"/>
  <c r="BD110" i="14"/>
  <c r="BD108" i="14"/>
  <c r="BD106" i="14"/>
  <c r="BD104" i="14"/>
  <c r="BD102" i="14"/>
  <c r="BD100" i="14"/>
  <c r="BD98" i="14"/>
  <c r="BD576" i="14"/>
  <c r="BD574" i="14"/>
  <c r="BD572" i="14"/>
  <c r="BD96" i="14"/>
  <c r="BD94" i="14"/>
  <c r="BD92" i="14"/>
  <c r="BD90" i="14"/>
  <c r="BD88" i="14"/>
  <c r="BD86" i="14"/>
  <c r="BD84" i="14"/>
  <c r="BD82" i="14"/>
  <c r="BD80" i="14"/>
  <c r="BD78" i="14"/>
  <c r="BD76" i="14"/>
  <c r="BD74" i="14"/>
  <c r="BD72" i="14"/>
  <c r="BD70" i="14"/>
  <c r="BD68" i="14"/>
  <c r="BD66" i="14"/>
  <c r="BD64" i="14"/>
  <c r="BD62" i="14"/>
  <c r="BD60" i="14"/>
  <c r="BD58" i="14"/>
  <c r="BD56" i="14"/>
  <c r="BD54" i="14"/>
  <c r="BD52" i="14"/>
  <c r="BD50" i="14"/>
  <c r="BD48" i="14"/>
  <c r="BD46" i="14"/>
  <c r="BD44" i="14"/>
  <c r="BD42" i="14"/>
  <c r="BD40" i="14"/>
  <c r="BD38" i="14"/>
  <c r="BD36" i="14"/>
  <c r="BD34" i="14"/>
  <c r="BD32" i="14"/>
  <c r="BD30" i="14"/>
  <c r="BD28" i="14"/>
  <c r="BD26" i="14"/>
  <c r="BD24" i="14"/>
  <c r="BD22" i="14"/>
  <c r="BD20" i="14"/>
  <c r="BD18" i="14"/>
  <c r="BD16" i="14"/>
  <c r="BD14" i="14"/>
  <c r="BH13" i="14"/>
  <c r="BH15" i="14"/>
  <c r="BH17" i="14"/>
  <c r="BH19" i="14"/>
  <c r="BH21" i="14"/>
  <c r="BH23" i="14"/>
  <c r="BH25" i="14"/>
  <c r="BH27" i="14"/>
  <c r="BH29" i="14"/>
  <c r="BH31" i="14"/>
  <c r="BH33" i="14"/>
  <c r="BH35" i="14"/>
  <c r="BH37" i="14"/>
  <c r="BH39" i="14"/>
  <c r="BH41" i="14"/>
  <c r="BH43" i="14"/>
  <c r="BH45" i="14"/>
  <c r="BH47" i="14"/>
  <c r="BH49" i="14"/>
  <c r="BH51" i="14"/>
  <c r="BH53" i="14"/>
  <c r="BH55" i="14"/>
  <c r="BH57" i="14"/>
  <c r="BH59" i="14"/>
  <c r="BH61" i="14"/>
  <c r="BH63" i="14"/>
  <c r="BH65" i="14"/>
  <c r="BH67" i="14"/>
  <c r="BH69" i="14"/>
  <c r="BH71" i="14"/>
  <c r="BH73" i="14"/>
  <c r="BH75" i="14"/>
  <c r="BH77" i="14"/>
  <c r="BH79" i="14"/>
  <c r="BH81" i="14"/>
  <c r="BH83" i="14"/>
  <c r="BH85" i="14"/>
  <c r="BH87" i="14"/>
  <c r="BH89" i="14"/>
  <c r="BH91" i="14"/>
  <c r="BH93" i="14"/>
  <c r="BH95" i="14"/>
  <c r="BH97" i="14"/>
  <c r="BH99" i="14"/>
  <c r="BH101" i="14"/>
  <c r="BH103" i="14"/>
  <c r="BH105" i="14"/>
  <c r="BH107" i="14"/>
  <c r="BH109" i="14"/>
  <c r="BH111" i="14"/>
  <c r="BH113" i="14"/>
  <c r="BH115" i="14"/>
  <c r="BH117" i="14"/>
  <c r="BH119" i="14"/>
  <c r="BH121" i="14"/>
  <c r="BH123" i="14"/>
  <c r="BH125" i="14"/>
  <c r="BH127" i="14"/>
  <c r="BH129" i="14"/>
  <c r="BH131" i="14"/>
  <c r="BH133" i="14"/>
  <c r="BH135" i="14"/>
  <c r="BH137" i="14"/>
  <c r="BH139" i="14"/>
  <c r="BH141" i="14"/>
  <c r="BH143" i="14"/>
  <c r="BH145" i="14"/>
  <c r="BH147" i="14"/>
  <c r="BH149" i="14"/>
  <c r="BH151" i="14"/>
  <c r="BH153" i="14"/>
  <c r="BH155" i="14"/>
  <c r="BH157" i="14"/>
  <c r="BH159" i="14"/>
  <c r="BH161" i="14"/>
  <c r="BH163" i="14"/>
  <c r="BH165" i="14"/>
  <c r="BH167" i="14"/>
  <c r="BH169" i="14"/>
  <c r="BH171" i="14"/>
  <c r="BH173" i="14"/>
  <c r="BH175" i="14"/>
  <c r="BH177" i="14"/>
  <c r="BH179" i="14"/>
  <c r="BH181" i="14"/>
  <c r="BH183" i="14"/>
  <c r="BH185" i="14"/>
  <c r="BH187" i="14"/>
  <c r="BH189" i="14"/>
  <c r="BH191" i="14"/>
  <c r="BH193" i="14"/>
  <c r="BH195" i="14"/>
  <c r="BH197" i="14"/>
  <c r="BH199" i="14"/>
  <c r="BH201" i="14"/>
  <c r="BH203" i="14"/>
  <c r="BH205" i="14"/>
  <c r="BH207" i="14"/>
  <c r="BH209" i="14"/>
  <c r="BH211" i="14"/>
  <c r="BH213" i="14"/>
  <c r="BH215" i="14"/>
  <c r="BH217" i="14"/>
  <c r="BH219" i="14"/>
  <c r="BH221" i="14"/>
  <c r="BH223" i="14"/>
  <c r="BH225" i="14"/>
  <c r="BH227" i="14"/>
  <c r="BH229" i="14"/>
  <c r="BH231" i="14"/>
  <c r="BH233" i="14"/>
  <c r="BH235" i="14"/>
  <c r="BH237" i="14"/>
  <c r="BH239" i="14"/>
  <c r="BH241" i="14"/>
  <c r="BH243" i="14"/>
  <c r="BH245" i="14"/>
  <c r="BH247" i="14"/>
  <c r="BH249" i="14"/>
  <c r="BH251" i="14"/>
  <c r="BH253" i="14"/>
  <c r="BH255" i="14"/>
  <c r="BH257" i="14"/>
  <c r="BH259" i="14"/>
  <c r="BH261" i="14"/>
  <c r="BH263" i="14"/>
  <c r="BH265" i="14"/>
  <c r="BH267" i="14"/>
  <c r="BH269" i="14"/>
  <c r="BH271" i="14"/>
  <c r="BH273" i="14"/>
  <c r="BH275" i="14"/>
  <c r="BH277" i="14"/>
  <c r="BH279" i="14"/>
  <c r="BH281" i="14"/>
  <c r="BH283" i="14"/>
  <c r="BH285" i="14"/>
  <c r="BH287" i="14"/>
  <c r="BH289" i="14"/>
  <c r="BH291" i="14"/>
  <c r="BH293" i="14"/>
  <c r="BH295" i="14"/>
  <c r="BH297" i="14"/>
  <c r="BH299" i="14"/>
  <c r="BH301" i="14"/>
  <c r="BH303" i="14"/>
  <c r="BH305" i="14"/>
  <c r="BH307" i="14"/>
  <c r="BH309" i="14"/>
  <c r="BH311" i="14"/>
  <c r="BH313" i="14"/>
  <c r="BH315" i="14"/>
  <c r="BH317" i="14"/>
  <c r="BH319" i="14"/>
  <c r="BH321" i="14"/>
  <c r="BH323" i="14"/>
  <c r="BH325" i="14"/>
  <c r="BH327" i="14"/>
  <c r="BH329" i="14"/>
  <c r="BH331" i="14"/>
  <c r="BH333" i="14"/>
  <c r="BH335" i="14"/>
  <c r="BH337" i="14"/>
  <c r="BH339" i="14"/>
  <c r="BH341" i="14"/>
  <c r="BH343" i="14"/>
  <c r="BH345" i="14"/>
  <c r="BH347" i="14"/>
  <c r="BH349" i="14"/>
  <c r="BH351" i="14"/>
  <c r="BH353" i="14"/>
  <c r="BH355" i="14"/>
  <c r="BH357" i="14"/>
  <c r="BH359" i="14"/>
  <c r="BH361" i="14"/>
  <c r="BH363" i="14"/>
  <c r="BH365" i="14"/>
  <c r="BH367" i="14"/>
  <c r="BH369" i="14"/>
  <c r="BH371" i="14"/>
  <c r="BH373" i="14"/>
  <c r="BH375" i="14"/>
  <c r="BH377" i="14"/>
  <c r="BH379" i="14"/>
  <c r="BH381" i="14"/>
  <c r="BH383" i="14"/>
  <c r="BH385" i="14"/>
  <c r="BH387" i="14"/>
  <c r="BH389" i="14"/>
  <c r="BH391" i="14"/>
  <c r="BH393" i="14"/>
  <c r="BH395" i="14"/>
  <c r="BH397" i="14"/>
  <c r="BH399" i="14"/>
  <c r="BH401" i="14"/>
  <c r="BH403" i="14"/>
  <c r="BH405" i="14"/>
  <c r="BH407" i="14"/>
  <c r="BH409" i="14"/>
  <c r="BH411" i="14"/>
  <c r="BH413" i="14"/>
  <c r="BH415" i="14"/>
  <c r="BH417" i="14"/>
  <c r="BH419" i="14"/>
  <c r="BH421" i="14"/>
  <c r="BH423" i="14"/>
  <c r="BH425" i="14"/>
  <c r="BH427" i="14"/>
  <c r="BH429" i="14"/>
  <c r="BH431" i="14"/>
  <c r="BH433" i="14"/>
  <c r="BH435" i="14"/>
  <c r="BH437" i="14"/>
  <c r="BH439" i="14"/>
  <c r="BH441" i="14"/>
  <c r="BH443" i="14"/>
  <c r="BH445" i="14"/>
  <c r="BH447" i="14"/>
  <c r="BH449" i="14"/>
  <c r="BH451" i="14"/>
  <c r="BH453" i="14"/>
  <c r="BH455" i="14"/>
  <c r="BH457" i="14"/>
  <c r="BH459" i="14"/>
  <c r="BH461" i="14"/>
  <c r="BH463" i="14"/>
  <c r="BH465" i="14"/>
  <c r="BH467" i="14"/>
  <c r="BH469" i="14"/>
  <c r="BH471" i="14"/>
  <c r="BH473" i="14"/>
  <c r="BH475" i="14"/>
  <c r="BH477" i="14"/>
  <c r="BH479" i="14"/>
  <c r="BH481" i="14"/>
  <c r="BH483" i="14"/>
  <c r="BH485" i="14"/>
  <c r="BH487" i="14"/>
  <c r="BH489" i="14"/>
  <c r="BH491" i="14"/>
  <c r="BH493" i="14"/>
  <c r="BH495" i="14"/>
  <c r="BH497" i="14"/>
  <c r="BH499" i="14"/>
  <c r="BH501" i="14"/>
  <c r="BH503" i="14"/>
  <c r="BH505" i="14"/>
  <c r="BH507" i="14"/>
  <c r="BH509" i="14"/>
  <c r="BH511" i="14"/>
  <c r="BH513" i="14"/>
  <c r="BH515" i="14"/>
  <c r="BH517" i="14"/>
  <c r="BH519" i="14"/>
  <c r="BH521" i="14"/>
  <c r="BH523" i="14"/>
  <c r="BH525" i="14"/>
  <c r="BH527" i="14"/>
  <c r="BH529" i="14"/>
  <c r="BH531" i="14"/>
  <c r="BH533" i="14"/>
  <c r="BH535" i="14"/>
  <c r="BH537" i="14"/>
  <c r="BH539" i="14"/>
  <c r="BH541" i="14"/>
  <c r="BH543" i="14"/>
  <c r="BH545" i="14"/>
  <c r="BH547" i="14"/>
  <c r="BH549" i="14"/>
  <c r="BH551" i="14"/>
  <c r="BH553" i="14"/>
  <c r="BH555" i="14"/>
  <c r="BH557" i="14"/>
  <c r="BH559" i="14"/>
  <c r="BH561" i="14"/>
  <c r="BH563" i="14"/>
  <c r="BH565" i="14"/>
  <c r="BH567" i="14"/>
  <c r="BH569" i="14"/>
  <c r="BH571" i="14"/>
  <c r="BH573" i="14"/>
  <c r="BH575" i="14"/>
  <c r="BH577" i="14"/>
  <c r="BG13" i="14"/>
  <c r="BG15" i="14"/>
  <c r="BG17" i="14"/>
  <c r="BG19" i="14"/>
  <c r="BG21" i="14"/>
  <c r="BG23" i="14"/>
  <c r="BG25" i="14"/>
  <c r="BG27" i="14"/>
  <c r="BG29" i="14"/>
  <c r="BG31" i="14"/>
  <c r="BG33" i="14"/>
  <c r="BG35" i="14"/>
  <c r="BG37" i="14"/>
  <c r="BG39" i="14"/>
  <c r="BG41" i="14"/>
  <c r="BG43" i="14"/>
  <c r="BG45" i="14"/>
  <c r="BG47" i="14"/>
  <c r="BG49" i="14"/>
  <c r="BG51" i="14"/>
  <c r="BG53" i="14"/>
  <c r="BG55" i="14"/>
  <c r="BG57" i="14"/>
  <c r="BG59" i="14"/>
  <c r="BG61" i="14"/>
  <c r="BG63" i="14"/>
  <c r="BG65" i="14"/>
  <c r="BG67" i="14"/>
  <c r="BG69" i="14"/>
  <c r="BG71" i="14"/>
  <c r="BG73" i="14"/>
  <c r="BG75" i="14"/>
  <c r="BG77" i="14"/>
  <c r="BG79" i="14"/>
  <c r="BG81" i="14"/>
  <c r="BG83" i="14"/>
  <c r="BG85" i="14"/>
  <c r="BG87" i="14"/>
  <c r="BG89" i="14"/>
  <c r="BG91" i="14"/>
  <c r="BG93" i="14"/>
  <c r="BG95" i="14"/>
  <c r="BG97" i="14"/>
  <c r="BG99" i="14"/>
  <c r="BG101" i="14"/>
  <c r="BG103" i="14"/>
  <c r="BG105" i="14"/>
  <c r="BG107" i="14"/>
  <c r="BG109" i="14"/>
  <c r="BG111" i="14"/>
  <c r="BG113" i="14"/>
  <c r="BG115" i="14"/>
  <c r="BG117" i="14"/>
  <c r="BG119" i="14"/>
  <c r="BG121" i="14"/>
  <c r="BG123" i="14"/>
  <c r="BG125" i="14"/>
  <c r="BG127" i="14"/>
  <c r="BG129" i="14"/>
  <c r="BG131" i="14"/>
  <c r="BG133" i="14"/>
  <c r="BG135" i="14"/>
  <c r="BG137" i="14"/>
  <c r="BG139" i="14"/>
  <c r="BG141" i="14"/>
  <c r="BG143" i="14"/>
  <c r="BG145" i="14"/>
  <c r="BG147" i="14"/>
  <c r="BG149" i="14"/>
  <c r="BG151" i="14"/>
  <c r="BG153" i="14"/>
  <c r="BG155" i="14"/>
  <c r="BG157" i="14"/>
  <c r="BG159" i="14"/>
  <c r="BG161" i="14"/>
  <c r="BG163" i="14"/>
  <c r="BG165" i="14"/>
  <c r="BG167" i="14"/>
  <c r="BG169" i="14"/>
  <c r="BG171" i="14"/>
  <c r="BG173" i="14"/>
  <c r="BG175" i="14"/>
  <c r="BG177" i="14"/>
  <c r="BG179" i="14"/>
  <c r="BG181" i="14"/>
  <c r="BG183" i="14"/>
  <c r="BG185" i="14"/>
  <c r="BG187" i="14"/>
  <c r="BG189" i="14"/>
  <c r="BG191" i="14"/>
  <c r="BG193" i="14"/>
  <c r="BG195" i="14"/>
  <c r="BG197" i="14"/>
  <c r="BG199" i="14"/>
  <c r="BG201" i="14"/>
  <c r="BG203" i="14"/>
  <c r="BG205" i="14"/>
  <c r="BG207" i="14"/>
  <c r="BG209" i="14"/>
  <c r="BG211" i="14"/>
  <c r="BG213" i="14"/>
  <c r="BG215" i="14"/>
  <c r="BG217" i="14"/>
  <c r="BG219" i="14"/>
  <c r="BG221" i="14"/>
  <c r="BG223" i="14"/>
  <c r="BG225" i="14"/>
  <c r="BG227" i="14"/>
  <c r="BG229" i="14"/>
  <c r="BG231" i="14"/>
  <c r="BG233" i="14"/>
  <c r="BG235" i="14"/>
  <c r="BG237" i="14"/>
  <c r="BG239" i="14"/>
  <c r="BG241" i="14"/>
  <c r="BG243" i="14"/>
  <c r="BG245" i="14"/>
  <c r="BG247" i="14"/>
  <c r="BG249" i="14"/>
  <c r="BG251" i="14"/>
  <c r="BG253" i="14"/>
  <c r="BG255" i="14"/>
  <c r="BG257" i="14"/>
  <c r="BG259" i="14"/>
  <c r="BG261" i="14"/>
  <c r="BG263" i="14"/>
  <c r="BG265" i="14"/>
  <c r="BG267" i="14"/>
  <c r="BG269" i="14"/>
  <c r="BG271" i="14"/>
  <c r="BG273" i="14"/>
  <c r="BG275" i="14"/>
  <c r="BG277" i="14"/>
  <c r="BG279" i="14"/>
  <c r="BG281" i="14"/>
  <c r="BG283" i="14"/>
  <c r="BG285" i="14"/>
  <c r="BG287" i="14"/>
  <c r="BG289" i="14"/>
  <c r="BG291" i="14"/>
  <c r="BG293" i="14"/>
  <c r="BG295" i="14"/>
  <c r="BG297" i="14"/>
  <c r="BG299" i="14"/>
  <c r="BG301" i="14"/>
  <c r="BG303" i="14"/>
  <c r="BG305" i="14"/>
  <c r="BG307" i="14"/>
  <c r="BG309" i="14"/>
  <c r="BG311" i="14"/>
  <c r="BG313" i="14"/>
  <c r="BG315" i="14"/>
  <c r="BG317" i="14"/>
  <c r="BG319" i="14"/>
  <c r="BG321" i="14"/>
  <c r="BG323" i="14"/>
  <c r="BG325" i="14"/>
  <c r="BG327" i="14"/>
  <c r="BG329" i="14"/>
  <c r="BG331" i="14"/>
  <c r="BG333" i="14"/>
  <c r="BG335" i="14"/>
  <c r="BG337" i="14"/>
  <c r="BG339" i="14"/>
  <c r="BG341" i="14"/>
  <c r="BG343" i="14"/>
  <c r="BG345" i="14"/>
  <c r="BG347" i="14"/>
  <c r="BG349" i="14"/>
  <c r="BG351" i="14"/>
  <c r="BG353" i="14"/>
  <c r="BG355" i="14"/>
  <c r="BG357" i="14"/>
  <c r="BG359" i="14"/>
  <c r="BG361" i="14"/>
  <c r="BG363" i="14"/>
  <c r="BG365" i="14"/>
  <c r="BG367" i="14"/>
  <c r="BG369" i="14"/>
  <c r="BG371" i="14"/>
  <c r="BG373" i="14"/>
  <c r="BG375" i="14"/>
  <c r="BG377" i="14"/>
  <c r="BG379" i="14"/>
  <c r="BG381" i="14"/>
  <c r="BG383" i="14"/>
  <c r="BG385" i="14"/>
  <c r="BG387" i="14"/>
  <c r="BG389" i="14"/>
  <c r="BG391" i="14"/>
  <c r="BG393" i="14"/>
  <c r="BG395" i="14"/>
  <c r="BG397" i="14"/>
  <c r="BG399" i="14"/>
  <c r="BG401" i="14"/>
  <c r="BG403" i="14"/>
  <c r="BG405" i="14"/>
  <c r="BG407" i="14"/>
  <c r="BG409" i="14"/>
  <c r="BG411" i="14"/>
  <c r="BG413" i="14"/>
  <c r="BG415" i="14"/>
  <c r="BG417" i="14"/>
  <c r="BG419" i="14"/>
  <c r="BG421" i="14"/>
  <c r="BG423" i="14"/>
  <c r="BG425" i="14"/>
  <c r="BG427" i="14"/>
  <c r="BG429" i="14"/>
  <c r="BG431" i="14"/>
  <c r="BG433" i="14"/>
  <c r="BG435" i="14"/>
  <c r="BG437" i="14"/>
  <c r="BG439" i="14"/>
  <c r="BG441" i="14"/>
  <c r="BG443" i="14"/>
  <c r="BG445" i="14"/>
  <c r="BG447" i="14"/>
  <c r="BG449" i="14"/>
  <c r="BG451" i="14"/>
  <c r="BG453" i="14"/>
  <c r="BG455" i="14"/>
  <c r="BG457" i="14"/>
  <c r="BG459" i="14"/>
  <c r="BG461" i="14"/>
  <c r="BG463" i="14"/>
  <c r="BG465" i="14"/>
  <c r="BG467" i="14"/>
  <c r="BG469" i="14"/>
  <c r="BG471" i="14"/>
  <c r="BG473" i="14"/>
  <c r="BG475" i="14"/>
  <c r="BG477" i="14"/>
  <c r="BG479" i="14"/>
  <c r="BG481" i="14"/>
  <c r="BG483" i="14"/>
  <c r="BG485" i="14"/>
  <c r="BG487" i="14"/>
  <c r="BG489" i="14"/>
  <c r="BG491" i="14"/>
  <c r="BG493" i="14"/>
  <c r="BG495" i="14"/>
  <c r="BG497" i="14"/>
  <c r="BG499" i="14"/>
  <c r="BG501" i="14"/>
  <c r="BG503" i="14"/>
  <c r="BG505" i="14"/>
  <c r="BG507" i="14"/>
  <c r="BG509" i="14"/>
  <c r="BG511" i="14"/>
  <c r="BG513" i="14"/>
  <c r="BG515" i="14"/>
  <c r="BG517" i="14"/>
  <c r="BG519" i="14"/>
  <c r="BG521" i="14"/>
  <c r="BG523" i="14"/>
  <c r="BG525" i="14"/>
  <c r="BG527" i="14"/>
  <c r="BG529" i="14"/>
  <c r="BI529" i="14" s="1"/>
  <c r="BG531" i="14"/>
  <c r="BG533" i="14"/>
  <c r="BG535" i="14"/>
  <c r="BG537" i="14"/>
  <c r="BG539" i="14"/>
  <c r="BG541" i="14"/>
  <c r="BG543" i="14"/>
  <c r="BG545" i="14"/>
  <c r="BG547" i="14"/>
  <c r="BG549" i="14"/>
  <c r="BG551" i="14"/>
  <c r="BG553" i="14"/>
  <c r="BG555" i="14"/>
  <c r="BG557" i="14"/>
  <c r="BG559" i="14"/>
  <c r="BG561" i="14"/>
  <c r="BG563" i="14"/>
  <c r="BG565" i="14"/>
  <c r="BG567" i="14"/>
  <c r="BG569" i="14"/>
  <c r="BG571" i="14"/>
  <c r="BG573" i="14"/>
  <c r="BG575" i="14"/>
  <c r="BG577" i="14"/>
  <c r="BE576" i="14"/>
  <c r="BF576" i="14" s="1"/>
  <c r="BE574" i="14"/>
  <c r="BE572" i="14"/>
  <c r="BF572" i="14" s="1"/>
  <c r="BE570" i="14"/>
  <c r="BF570" i="14" s="1"/>
  <c r="BE568" i="14"/>
  <c r="BF568" i="14" s="1"/>
  <c r="BE566" i="14"/>
  <c r="BF566" i="14" s="1"/>
  <c r="BE564" i="14"/>
  <c r="BF564" i="14" s="1"/>
  <c r="BE562" i="14"/>
  <c r="BF562" i="14" s="1"/>
  <c r="BE560" i="14"/>
  <c r="BF560" i="14" s="1"/>
  <c r="BE558" i="14"/>
  <c r="BF558" i="14" s="1"/>
  <c r="BE556" i="14"/>
  <c r="BE554" i="14"/>
  <c r="BF554" i="14" s="1"/>
  <c r="BE552" i="14"/>
  <c r="BF552" i="14" s="1"/>
  <c r="BE550" i="14"/>
  <c r="BF550" i="14" s="1"/>
  <c r="BE548" i="14"/>
  <c r="BF548" i="14" s="1"/>
  <c r="BE546" i="14"/>
  <c r="BF546" i="14" s="1"/>
  <c r="BE544" i="14"/>
  <c r="BF544" i="14" s="1"/>
  <c r="BE542" i="14"/>
  <c r="BF542" i="14" s="1"/>
  <c r="BE540" i="14"/>
  <c r="BF540" i="14" s="1"/>
  <c r="BE538" i="14"/>
  <c r="BF538" i="14" s="1"/>
  <c r="BE536" i="14"/>
  <c r="BF536" i="14" s="1"/>
  <c r="BE534" i="14"/>
  <c r="BF534" i="14" s="1"/>
  <c r="BE532" i="14"/>
  <c r="BF532" i="14" s="1"/>
  <c r="BE530" i="14"/>
  <c r="BF530" i="14" s="1"/>
  <c r="BE528" i="14"/>
  <c r="BF528" i="14" s="1"/>
  <c r="BE526" i="14"/>
  <c r="BF526" i="14" s="1"/>
  <c r="BE524" i="14"/>
  <c r="BF524" i="14" s="1"/>
  <c r="BE522" i="14"/>
  <c r="BF522" i="14" s="1"/>
  <c r="BE520" i="14"/>
  <c r="BE518" i="14"/>
  <c r="BF518" i="14" s="1"/>
  <c r="BE516" i="14"/>
  <c r="BF516" i="14" s="1"/>
  <c r="BE514" i="14"/>
  <c r="BF514" i="14" s="1"/>
  <c r="BE512" i="14"/>
  <c r="BF512" i="14" s="1"/>
  <c r="BE510" i="14"/>
  <c r="BF510" i="14" s="1"/>
  <c r="BE508" i="14"/>
  <c r="BF508" i="14" s="1"/>
  <c r="BE506" i="14"/>
  <c r="BF506" i="14" s="1"/>
  <c r="BE504" i="14"/>
  <c r="BF504" i="14" s="1"/>
  <c r="BE502" i="14"/>
  <c r="BF502" i="14" s="1"/>
  <c r="BE500" i="14"/>
  <c r="BF500" i="14" s="1"/>
  <c r="BE498" i="14"/>
  <c r="BF498" i="14" s="1"/>
  <c r="BE496" i="14"/>
  <c r="BF496" i="14" s="1"/>
  <c r="BE494" i="14"/>
  <c r="BF494" i="14" s="1"/>
  <c r="BE492" i="14"/>
  <c r="BF492" i="14" s="1"/>
  <c r="BE490" i="14"/>
  <c r="BF490" i="14" s="1"/>
  <c r="BE488" i="14"/>
  <c r="BF488" i="14" s="1"/>
  <c r="BE486" i="14"/>
  <c r="BF486" i="14" s="1"/>
  <c r="BE484" i="14"/>
  <c r="BF484" i="14" s="1"/>
  <c r="BE482" i="14"/>
  <c r="BF482" i="14" s="1"/>
  <c r="BE480" i="14"/>
  <c r="BF480" i="14" s="1"/>
  <c r="BE478" i="14"/>
  <c r="BF478" i="14" s="1"/>
  <c r="BE476" i="14"/>
  <c r="BF476" i="14" s="1"/>
  <c r="BE474" i="14"/>
  <c r="BF474" i="14" s="1"/>
  <c r="BE472" i="14"/>
  <c r="BE470" i="14"/>
  <c r="BF470" i="14" s="1"/>
  <c r="BE468" i="14"/>
  <c r="BF468" i="14" s="1"/>
  <c r="BE466" i="14"/>
  <c r="BF466" i="14" s="1"/>
  <c r="BE464" i="14"/>
  <c r="BF464" i="14" s="1"/>
  <c r="BE462" i="14"/>
  <c r="BF462" i="14" s="1"/>
  <c r="BE460" i="14"/>
  <c r="BF460" i="14" s="1"/>
  <c r="BE458" i="14"/>
  <c r="BF458" i="14" s="1"/>
  <c r="BE456" i="14"/>
  <c r="BF456" i="14" s="1"/>
  <c r="BE454" i="14"/>
  <c r="BF454" i="14" s="1"/>
  <c r="BE452" i="14"/>
  <c r="BF452" i="14" s="1"/>
  <c r="BE450" i="14"/>
  <c r="BF450" i="14" s="1"/>
  <c r="BE448" i="14"/>
  <c r="BF448" i="14" s="1"/>
  <c r="BE446" i="14"/>
  <c r="BF446" i="14" s="1"/>
  <c r="BE444" i="14"/>
  <c r="BF444" i="14" s="1"/>
  <c r="BE442" i="14"/>
  <c r="BF442" i="14" s="1"/>
  <c r="BE440" i="14"/>
  <c r="BF440" i="14" s="1"/>
  <c r="BE438" i="14"/>
  <c r="BF438" i="14" s="1"/>
  <c r="BE436" i="14"/>
  <c r="BF436" i="14" s="1"/>
  <c r="BE434" i="14"/>
  <c r="BF434" i="14" s="1"/>
  <c r="BE432" i="14"/>
  <c r="BF432" i="14" s="1"/>
  <c r="BE430" i="14"/>
  <c r="BF430" i="14" s="1"/>
  <c r="BE428" i="14"/>
  <c r="BE426" i="14"/>
  <c r="BF426" i="14" s="1"/>
  <c r="BE424" i="14"/>
  <c r="BF424" i="14" s="1"/>
  <c r="BE422" i="14"/>
  <c r="BF422" i="14" s="1"/>
  <c r="BE420" i="14"/>
  <c r="BF420" i="14" s="1"/>
  <c r="BE418" i="14"/>
  <c r="BF418" i="14" s="1"/>
  <c r="BE416" i="14"/>
  <c r="BF416" i="14" s="1"/>
  <c r="BE414" i="14"/>
  <c r="BF414" i="14" s="1"/>
  <c r="BE412" i="14"/>
  <c r="BF412" i="14" s="1"/>
  <c r="BE410" i="14"/>
  <c r="BF410" i="14" s="1"/>
  <c r="BE408" i="14"/>
  <c r="BF408" i="14" s="1"/>
  <c r="BE406" i="14"/>
  <c r="BF406" i="14" s="1"/>
  <c r="BE404" i="14"/>
  <c r="BF404" i="14" s="1"/>
  <c r="BE402" i="14"/>
  <c r="BF402" i="14" s="1"/>
  <c r="BE400" i="14"/>
  <c r="BF400" i="14" s="1"/>
  <c r="BE398" i="14"/>
  <c r="BF398" i="14" s="1"/>
  <c r="BE396" i="14"/>
  <c r="BF396" i="14" s="1"/>
  <c r="BE394" i="14"/>
  <c r="BF394" i="14" s="1"/>
  <c r="BE392" i="14"/>
  <c r="BF392" i="14" s="1"/>
  <c r="BE390" i="14"/>
  <c r="BF390" i="14" s="1"/>
  <c r="BE388" i="14"/>
  <c r="BF388" i="14" s="1"/>
  <c r="BE386" i="14"/>
  <c r="BF386" i="14" s="1"/>
  <c r="BE384" i="14"/>
  <c r="BF384" i="14" s="1"/>
  <c r="BE382" i="14"/>
  <c r="BF382" i="14" s="1"/>
  <c r="BE380" i="14"/>
  <c r="BF380" i="14" s="1"/>
  <c r="BE378" i="14"/>
  <c r="BF378" i="14" s="1"/>
  <c r="BE376" i="14"/>
  <c r="BF376" i="14" s="1"/>
  <c r="BE374" i="14"/>
  <c r="BF374" i="14" s="1"/>
  <c r="BE372" i="14"/>
  <c r="BF372" i="14" s="1"/>
  <c r="BE370" i="14"/>
  <c r="BF370" i="14" s="1"/>
  <c r="BE368" i="14"/>
  <c r="BF368" i="14" s="1"/>
  <c r="BE366" i="14"/>
  <c r="BF366" i="14" s="1"/>
  <c r="BE364" i="14"/>
  <c r="BF364" i="14" s="1"/>
  <c r="BE362" i="14"/>
  <c r="BF362" i="14" s="1"/>
  <c r="BE360" i="14"/>
  <c r="BF360" i="14" s="1"/>
  <c r="BE358" i="14"/>
  <c r="BF358" i="14" s="1"/>
  <c r="BE356" i="14"/>
  <c r="BF356" i="14" s="1"/>
  <c r="BE354" i="14"/>
  <c r="BF354" i="14" s="1"/>
  <c r="BE352" i="14"/>
  <c r="BF352" i="14" s="1"/>
  <c r="BE350" i="14"/>
  <c r="BF350" i="14" s="1"/>
  <c r="BE348" i="14"/>
  <c r="BF348" i="14" s="1"/>
  <c r="BE346" i="14"/>
  <c r="BF346" i="14" s="1"/>
  <c r="BE344" i="14"/>
  <c r="BF344" i="14" s="1"/>
  <c r="BE342" i="14"/>
  <c r="BF342" i="14" s="1"/>
  <c r="BE340" i="14"/>
  <c r="BF340" i="14" s="1"/>
  <c r="BE338" i="14"/>
  <c r="BF338" i="14" s="1"/>
  <c r="BE336" i="14"/>
  <c r="BF336" i="14" s="1"/>
  <c r="BE334" i="14"/>
  <c r="BF334" i="14" s="1"/>
  <c r="BE332" i="14"/>
  <c r="BF332" i="14" s="1"/>
  <c r="BE330" i="14"/>
  <c r="BF330" i="14" s="1"/>
  <c r="BE328" i="14"/>
  <c r="BF328" i="14" s="1"/>
  <c r="BE326" i="14"/>
  <c r="BF326" i="14" s="1"/>
  <c r="BE137" i="14"/>
  <c r="BE105" i="14"/>
  <c r="BE73" i="14"/>
  <c r="BK73" i="14" s="1"/>
  <c r="BE41" i="14"/>
  <c r="BK41" i="14" s="1"/>
  <c r="BG14" i="14"/>
  <c r="BJ14" i="14" s="1"/>
  <c r="BG16" i="14"/>
  <c r="BG18" i="14"/>
  <c r="BG20" i="14"/>
  <c r="BG22" i="14"/>
  <c r="BJ22" i="14" s="1"/>
  <c r="BG24" i="14"/>
  <c r="BG26" i="14"/>
  <c r="BG28" i="14"/>
  <c r="BG30" i="14"/>
  <c r="BJ30" i="14" s="1"/>
  <c r="BG32" i="14"/>
  <c r="BG34" i="14"/>
  <c r="BG36" i="14"/>
  <c r="BG38" i="14"/>
  <c r="BJ38" i="14" s="1"/>
  <c r="BG40" i="14"/>
  <c r="BG42" i="14"/>
  <c r="BG44" i="14"/>
  <c r="BG46" i="14"/>
  <c r="BJ46" i="14" s="1"/>
  <c r="BG48" i="14"/>
  <c r="BG50" i="14"/>
  <c r="BG52" i="14"/>
  <c r="BG54" i="14"/>
  <c r="BJ54" i="14" s="1"/>
  <c r="BG56" i="14"/>
  <c r="BG58" i="14"/>
  <c r="BG60" i="14"/>
  <c r="BG62" i="14"/>
  <c r="BJ62" i="14" s="1"/>
  <c r="BG64" i="14"/>
  <c r="BG66" i="14"/>
  <c r="BG68" i="14"/>
  <c r="BG70" i="14"/>
  <c r="BJ70" i="14" s="1"/>
  <c r="BG72" i="14"/>
  <c r="BG74" i="14"/>
  <c r="BG76" i="14"/>
  <c r="BG78" i="14"/>
  <c r="BJ78" i="14" s="1"/>
  <c r="BG80" i="14"/>
  <c r="BJ80" i="14" s="1"/>
  <c r="BG82" i="14"/>
  <c r="BG84" i="14"/>
  <c r="BG86" i="14"/>
  <c r="BJ86" i="14" s="1"/>
  <c r="BG88" i="14"/>
  <c r="BJ88" i="14" s="1"/>
  <c r="BG90" i="14"/>
  <c r="BG92" i="14"/>
  <c r="BG94" i="14"/>
  <c r="BJ94" i="14" s="1"/>
  <c r="BG96" i="14"/>
  <c r="BJ96" i="14" s="1"/>
  <c r="BG98" i="14"/>
  <c r="BJ98" i="14" s="1"/>
  <c r="BG100" i="14"/>
  <c r="BJ100" i="14" s="1"/>
  <c r="BG102" i="14"/>
  <c r="BJ102" i="14" s="1"/>
  <c r="BG104" i="14"/>
  <c r="BJ104" i="14" s="1"/>
  <c r="BG106" i="14"/>
  <c r="BJ106" i="14" s="1"/>
  <c r="BG108" i="14"/>
  <c r="BJ108" i="14" s="1"/>
  <c r="BG110" i="14"/>
  <c r="BJ110" i="14" s="1"/>
  <c r="BG112" i="14"/>
  <c r="BJ112" i="14" s="1"/>
  <c r="BG114" i="14"/>
  <c r="BJ114" i="14" s="1"/>
  <c r="BG116" i="14"/>
  <c r="BJ116" i="14" s="1"/>
  <c r="BG118" i="14"/>
  <c r="BJ118" i="14" s="1"/>
  <c r="BG120" i="14"/>
  <c r="BJ120" i="14" s="1"/>
  <c r="BG122" i="14"/>
  <c r="BJ122" i="14" s="1"/>
  <c r="BG124" i="14"/>
  <c r="BJ124" i="14" s="1"/>
  <c r="BG126" i="14"/>
  <c r="BJ126" i="14" s="1"/>
  <c r="BG128" i="14"/>
  <c r="BJ128" i="14" s="1"/>
  <c r="BG130" i="14"/>
  <c r="BJ130" i="14" s="1"/>
  <c r="BG132" i="14"/>
  <c r="BJ132" i="14" s="1"/>
  <c r="BG134" i="14"/>
  <c r="BJ134" i="14" s="1"/>
  <c r="BG136" i="14"/>
  <c r="BJ136" i="14" s="1"/>
  <c r="BG138" i="14"/>
  <c r="BJ138" i="14" s="1"/>
  <c r="BG140" i="14"/>
  <c r="BJ140" i="14" s="1"/>
  <c r="BG142" i="14"/>
  <c r="BJ142" i="14" s="1"/>
  <c r="BG144" i="14"/>
  <c r="BJ144" i="14" s="1"/>
  <c r="BG146" i="14"/>
  <c r="BJ146" i="14" s="1"/>
  <c r="BG148" i="14"/>
  <c r="BJ148" i="14" s="1"/>
  <c r="BG150" i="14"/>
  <c r="BJ150" i="14" s="1"/>
  <c r="BG152" i="14"/>
  <c r="BJ152" i="14" s="1"/>
  <c r="BG154" i="14"/>
  <c r="BJ154" i="14" s="1"/>
  <c r="BG156" i="14"/>
  <c r="BJ156" i="14" s="1"/>
  <c r="BG158" i="14"/>
  <c r="BJ158" i="14" s="1"/>
  <c r="BG160" i="14"/>
  <c r="BJ160" i="14" s="1"/>
  <c r="BG162" i="14"/>
  <c r="BJ162" i="14" s="1"/>
  <c r="BG164" i="14"/>
  <c r="BJ164" i="14" s="1"/>
  <c r="BG166" i="14"/>
  <c r="BJ166" i="14" s="1"/>
  <c r="BG168" i="14"/>
  <c r="BJ168" i="14" s="1"/>
  <c r="BG170" i="14"/>
  <c r="BJ170" i="14" s="1"/>
  <c r="BG172" i="14"/>
  <c r="BJ172" i="14" s="1"/>
  <c r="BG174" i="14"/>
  <c r="BJ174" i="14" s="1"/>
  <c r="BG176" i="14"/>
  <c r="BJ176" i="14" s="1"/>
  <c r="BG178" i="14"/>
  <c r="BJ178" i="14" s="1"/>
  <c r="BG180" i="14"/>
  <c r="BJ180" i="14" s="1"/>
  <c r="BG182" i="14"/>
  <c r="BJ182" i="14" s="1"/>
  <c r="BG184" i="14"/>
  <c r="BJ184" i="14" s="1"/>
  <c r="BG186" i="14"/>
  <c r="BJ186" i="14" s="1"/>
  <c r="BG188" i="14"/>
  <c r="BJ188" i="14" s="1"/>
  <c r="BG190" i="14"/>
  <c r="BJ190" i="14" s="1"/>
  <c r="BG192" i="14"/>
  <c r="BJ192" i="14" s="1"/>
  <c r="BG194" i="14"/>
  <c r="BJ194" i="14" s="1"/>
  <c r="BG196" i="14"/>
  <c r="BJ196" i="14" s="1"/>
  <c r="BG198" i="14"/>
  <c r="BJ198" i="14" s="1"/>
  <c r="BG200" i="14"/>
  <c r="BJ200" i="14" s="1"/>
  <c r="BG202" i="14"/>
  <c r="BJ202" i="14" s="1"/>
  <c r="BG204" i="14"/>
  <c r="BJ204" i="14" s="1"/>
  <c r="BG206" i="14"/>
  <c r="BJ206" i="14" s="1"/>
  <c r="BG208" i="14"/>
  <c r="BJ208" i="14" s="1"/>
  <c r="BG210" i="14"/>
  <c r="BJ210" i="14" s="1"/>
  <c r="BG212" i="14"/>
  <c r="BJ212" i="14" s="1"/>
  <c r="BG214" i="14"/>
  <c r="BJ214" i="14" s="1"/>
  <c r="BG216" i="14"/>
  <c r="BJ216" i="14" s="1"/>
  <c r="BG218" i="14"/>
  <c r="BJ218" i="14" s="1"/>
  <c r="BG220" i="14"/>
  <c r="BJ220" i="14" s="1"/>
  <c r="BG222" i="14"/>
  <c r="BJ222" i="14" s="1"/>
  <c r="BG224" i="14"/>
  <c r="BJ224" i="14" s="1"/>
  <c r="BG226" i="14"/>
  <c r="BJ226" i="14" s="1"/>
  <c r="BG228" i="14"/>
  <c r="BJ228" i="14" s="1"/>
  <c r="BG230" i="14"/>
  <c r="BJ230" i="14" s="1"/>
  <c r="BG232" i="14"/>
  <c r="BJ232" i="14" s="1"/>
  <c r="BG234" i="14"/>
  <c r="BJ234" i="14" s="1"/>
  <c r="BG236" i="14"/>
  <c r="BJ236" i="14" s="1"/>
  <c r="BG238" i="14"/>
  <c r="BJ238" i="14" s="1"/>
  <c r="BG240" i="14"/>
  <c r="BJ240" i="14" s="1"/>
  <c r="BG242" i="14"/>
  <c r="BJ242" i="14" s="1"/>
  <c r="BG244" i="14"/>
  <c r="BJ244" i="14" s="1"/>
  <c r="BG246" i="14"/>
  <c r="BJ246" i="14" s="1"/>
  <c r="BG248" i="14"/>
  <c r="BJ248" i="14" s="1"/>
  <c r="BG250" i="14"/>
  <c r="BJ250" i="14" s="1"/>
  <c r="BG252" i="14"/>
  <c r="BJ252" i="14" s="1"/>
  <c r="BG254" i="14"/>
  <c r="BJ254" i="14" s="1"/>
  <c r="BG256" i="14"/>
  <c r="BJ256" i="14" s="1"/>
  <c r="BG258" i="14"/>
  <c r="BJ258" i="14" s="1"/>
  <c r="BG260" i="14"/>
  <c r="BJ260" i="14" s="1"/>
  <c r="BG262" i="14"/>
  <c r="BJ262" i="14" s="1"/>
  <c r="BG264" i="14"/>
  <c r="BJ264" i="14" s="1"/>
  <c r="BG266" i="14"/>
  <c r="BJ266" i="14" s="1"/>
  <c r="BG268" i="14"/>
  <c r="BJ268" i="14" s="1"/>
  <c r="BG270" i="14"/>
  <c r="BJ270" i="14" s="1"/>
  <c r="BG272" i="14"/>
  <c r="BJ272" i="14" s="1"/>
  <c r="BG274" i="14"/>
  <c r="BJ274" i="14" s="1"/>
  <c r="BG276" i="14"/>
  <c r="BJ276" i="14" s="1"/>
  <c r="BG278" i="14"/>
  <c r="BJ278" i="14" s="1"/>
  <c r="BG280" i="14"/>
  <c r="BJ280" i="14" s="1"/>
  <c r="BG282" i="14"/>
  <c r="BJ282" i="14" s="1"/>
  <c r="BG284" i="14"/>
  <c r="BJ284" i="14" s="1"/>
  <c r="BG286" i="14"/>
  <c r="BJ286" i="14" s="1"/>
  <c r="BG288" i="14"/>
  <c r="BJ288" i="14" s="1"/>
  <c r="BG290" i="14"/>
  <c r="BJ290" i="14" s="1"/>
  <c r="BG292" i="14"/>
  <c r="BJ292" i="14" s="1"/>
  <c r="BG294" i="14"/>
  <c r="BJ294" i="14" s="1"/>
  <c r="BG296" i="14"/>
  <c r="BJ296" i="14" s="1"/>
  <c r="BG298" i="14"/>
  <c r="BJ298" i="14" s="1"/>
  <c r="BG300" i="14"/>
  <c r="BJ300" i="14" s="1"/>
  <c r="BG302" i="14"/>
  <c r="BJ302" i="14" s="1"/>
  <c r="BG304" i="14"/>
  <c r="BJ304" i="14" s="1"/>
  <c r="BG306" i="14"/>
  <c r="BJ306" i="14" s="1"/>
  <c r="BG308" i="14"/>
  <c r="BJ308" i="14" s="1"/>
  <c r="BG310" i="14"/>
  <c r="BJ310" i="14" s="1"/>
  <c r="BG312" i="14"/>
  <c r="BJ312" i="14" s="1"/>
  <c r="BG314" i="14"/>
  <c r="BJ314" i="14" s="1"/>
  <c r="BG316" i="14"/>
  <c r="BJ316" i="14" s="1"/>
  <c r="BG318" i="14"/>
  <c r="BJ318" i="14" s="1"/>
  <c r="BG320" i="14"/>
  <c r="BJ320" i="14" s="1"/>
  <c r="BG322" i="14"/>
  <c r="BJ322" i="14" s="1"/>
  <c r="BG324" i="14"/>
  <c r="BJ324" i="14" s="1"/>
  <c r="BG326" i="14"/>
  <c r="BJ326" i="14" s="1"/>
  <c r="BG328" i="14"/>
  <c r="BJ328" i="14" s="1"/>
  <c r="BG330" i="14"/>
  <c r="BJ330" i="14" s="1"/>
  <c r="BG332" i="14"/>
  <c r="BJ332" i="14" s="1"/>
  <c r="BG334" i="14"/>
  <c r="BJ334" i="14" s="1"/>
  <c r="BG336" i="14"/>
  <c r="BJ336" i="14" s="1"/>
  <c r="BG338" i="14"/>
  <c r="BG340" i="14"/>
  <c r="BJ340" i="14" s="1"/>
  <c r="BG342" i="14"/>
  <c r="BJ342" i="14" s="1"/>
  <c r="BG344" i="14"/>
  <c r="BJ344" i="14" s="1"/>
  <c r="BG346" i="14"/>
  <c r="BJ346" i="14" s="1"/>
  <c r="BG348" i="14"/>
  <c r="BJ348" i="14" s="1"/>
  <c r="BG350" i="14"/>
  <c r="BJ350" i="14" s="1"/>
  <c r="BG352" i="14"/>
  <c r="BJ352" i="14" s="1"/>
  <c r="BG354" i="14"/>
  <c r="BJ354" i="14" s="1"/>
  <c r="BG356" i="14"/>
  <c r="BJ356" i="14" s="1"/>
  <c r="BG358" i="14"/>
  <c r="BJ358" i="14" s="1"/>
  <c r="BG360" i="14"/>
  <c r="BJ360" i="14" s="1"/>
  <c r="BG362" i="14"/>
  <c r="BJ362" i="14" s="1"/>
  <c r="BG364" i="14"/>
  <c r="BJ364" i="14" s="1"/>
  <c r="BG366" i="14"/>
  <c r="BJ366" i="14" s="1"/>
  <c r="BG368" i="14"/>
  <c r="BJ368" i="14" s="1"/>
  <c r="BG370" i="14"/>
  <c r="BJ370" i="14" s="1"/>
  <c r="BG372" i="14"/>
  <c r="BJ372" i="14" s="1"/>
  <c r="BG374" i="14"/>
  <c r="BJ374" i="14" s="1"/>
  <c r="BG376" i="14"/>
  <c r="BJ376" i="14" s="1"/>
  <c r="BG378" i="14"/>
  <c r="BJ378" i="14" s="1"/>
  <c r="BG380" i="14"/>
  <c r="BJ380" i="14" s="1"/>
  <c r="BG382" i="14"/>
  <c r="BJ382" i="14" s="1"/>
  <c r="BG384" i="14"/>
  <c r="BJ384" i="14" s="1"/>
  <c r="BG386" i="14"/>
  <c r="BJ386" i="14" s="1"/>
  <c r="BG388" i="14"/>
  <c r="BJ388" i="14" s="1"/>
  <c r="BG390" i="14"/>
  <c r="BJ390" i="14" s="1"/>
  <c r="BG392" i="14"/>
  <c r="BJ392" i="14" s="1"/>
  <c r="BG394" i="14"/>
  <c r="BJ394" i="14" s="1"/>
  <c r="BG396" i="14"/>
  <c r="BJ396" i="14" s="1"/>
  <c r="BG398" i="14"/>
  <c r="BJ398" i="14" s="1"/>
  <c r="BG400" i="14"/>
  <c r="BJ400" i="14" s="1"/>
  <c r="BG402" i="14"/>
  <c r="BJ402" i="14" s="1"/>
  <c r="BG404" i="14"/>
  <c r="BJ404" i="14" s="1"/>
  <c r="BG406" i="14"/>
  <c r="BJ406" i="14" s="1"/>
  <c r="BG408" i="14"/>
  <c r="BJ408" i="14" s="1"/>
  <c r="BG410" i="14"/>
  <c r="BJ410" i="14" s="1"/>
  <c r="BG412" i="14"/>
  <c r="BJ412" i="14" s="1"/>
  <c r="BG414" i="14"/>
  <c r="BJ414" i="14" s="1"/>
  <c r="BG416" i="14"/>
  <c r="BJ416" i="14" s="1"/>
  <c r="BG418" i="14"/>
  <c r="BJ418" i="14" s="1"/>
  <c r="BG420" i="14"/>
  <c r="BJ420" i="14" s="1"/>
  <c r="BG422" i="14"/>
  <c r="BJ422" i="14" s="1"/>
  <c r="BG424" i="14"/>
  <c r="BJ424" i="14" s="1"/>
  <c r="BG426" i="14"/>
  <c r="BJ426" i="14" s="1"/>
  <c r="BG428" i="14"/>
  <c r="BJ428" i="14" s="1"/>
  <c r="BG430" i="14"/>
  <c r="BJ430" i="14" s="1"/>
  <c r="BG432" i="14"/>
  <c r="BJ432" i="14" s="1"/>
  <c r="BG434" i="14"/>
  <c r="BJ434" i="14" s="1"/>
  <c r="BG436" i="14"/>
  <c r="BJ436" i="14" s="1"/>
  <c r="BG438" i="14"/>
  <c r="BJ438" i="14" s="1"/>
  <c r="BG440" i="14"/>
  <c r="BJ440" i="14" s="1"/>
  <c r="BG442" i="14"/>
  <c r="BJ442" i="14" s="1"/>
  <c r="BG444" i="14"/>
  <c r="BJ444" i="14" s="1"/>
  <c r="BG446" i="14"/>
  <c r="BJ446" i="14" s="1"/>
  <c r="BG448" i="14"/>
  <c r="BJ448" i="14" s="1"/>
  <c r="BG450" i="14"/>
  <c r="BJ450" i="14" s="1"/>
  <c r="BG452" i="14"/>
  <c r="BJ452" i="14" s="1"/>
  <c r="BG454" i="14"/>
  <c r="BJ454" i="14" s="1"/>
  <c r="BG456" i="14"/>
  <c r="BJ456" i="14" s="1"/>
  <c r="BG458" i="14"/>
  <c r="BJ458" i="14" s="1"/>
  <c r="BG460" i="14"/>
  <c r="BJ460" i="14" s="1"/>
  <c r="BG462" i="14"/>
  <c r="BJ462" i="14" s="1"/>
  <c r="BG464" i="14"/>
  <c r="BJ464" i="14" s="1"/>
  <c r="BG466" i="14"/>
  <c r="BG468" i="14"/>
  <c r="BJ468" i="14" s="1"/>
  <c r="BG470" i="14"/>
  <c r="BJ470" i="14" s="1"/>
  <c r="BG472" i="14"/>
  <c r="BJ472" i="14" s="1"/>
  <c r="BG474" i="14"/>
  <c r="BJ474" i="14" s="1"/>
  <c r="BG476" i="14"/>
  <c r="BJ476" i="14" s="1"/>
  <c r="BG478" i="14"/>
  <c r="BJ478" i="14" s="1"/>
  <c r="BG480" i="14"/>
  <c r="BJ480" i="14" s="1"/>
  <c r="BG482" i="14"/>
  <c r="BJ482" i="14" s="1"/>
  <c r="BG484" i="14"/>
  <c r="BJ484" i="14" s="1"/>
  <c r="BG486" i="14"/>
  <c r="BJ486" i="14" s="1"/>
  <c r="BG488" i="14"/>
  <c r="BJ488" i="14" s="1"/>
  <c r="BG490" i="14"/>
  <c r="BJ490" i="14" s="1"/>
  <c r="BG492" i="14"/>
  <c r="BJ492" i="14" s="1"/>
  <c r="BG494" i="14"/>
  <c r="BJ494" i="14" s="1"/>
  <c r="BG496" i="14"/>
  <c r="BJ496" i="14" s="1"/>
  <c r="BG498" i="14"/>
  <c r="BJ498" i="14" s="1"/>
  <c r="BG500" i="14"/>
  <c r="BJ500" i="14" s="1"/>
  <c r="BG502" i="14"/>
  <c r="BJ502" i="14" s="1"/>
  <c r="BG504" i="14"/>
  <c r="BJ504" i="14" s="1"/>
  <c r="BG506" i="14"/>
  <c r="BJ506" i="14" s="1"/>
  <c r="BG508" i="14"/>
  <c r="BJ508" i="14" s="1"/>
  <c r="BG510" i="14"/>
  <c r="BJ510" i="14" s="1"/>
  <c r="BG512" i="14"/>
  <c r="BJ512" i="14" s="1"/>
  <c r="BG514" i="14"/>
  <c r="BJ514" i="14" s="1"/>
  <c r="BG516" i="14"/>
  <c r="BJ516" i="14" s="1"/>
  <c r="BG518" i="14"/>
  <c r="BJ518" i="14" s="1"/>
  <c r="BG520" i="14"/>
  <c r="BJ520" i="14" s="1"/>
  <c r="BG522" i="14"/>
  <c r="BJ522" i="14" s="1"/>
  <c r="BG524" i="14"/>
  <c r="BJ524" i="14" s="1"/>
  <c r="BG526" i="14"/>
  <c r="BJ526" i="14" s="1"/>
  <c r="BG528" i="14"/>
  <c r="BJ528" i="14" s="1"/>
  <c r="BG530" i="14"/>
  <c r="BJ530" i="14" s="1"/>
  <c r="BG532" i="14"/>
  <c r="BJ532" i="14" s="1"/>
  <c r="BG534" i="14"/>
  <c r="BJ534" i="14" s="1"/>
  <c r="BG536" i="14"/>
  <c r="BJ536" i="14" s="1"/>
  <c r="BG538" i="14"/>
  <c r="BJ538" i="14" s="1"/>
  <c r="BG540" i="14"/>
  <c r="BJ540" i="14" s="1"/>
  <c r="BG542" i="14"/>
  <c r="BJ542" i="14" s="1"/>
  <c r="BG544" i="14"/>
  <c r="BJ544" i="14" s="1"/>
  <c r="BG546" i="14"/>
  <c r="BJ546" i="14" s="1"/>
  <c r="BG548" i="14"/>
  <c r="BJ548" i="14" s="1"/>
  <c r="BG550" i="14"/>
  <c r="BJ550" i="14" s="1"/>
  <c r="BG552" i="14"/>
  <c r="BJ552" i="14" s="1"/>
  <c r="BG554" i="14"/>
  <c r="BJ554" i="14" s="1"/>
  <c r="BG556" i="14"/>
  <c r="BJ556" i="14" s="1"/>
  <c r="BG558" i="14"/>
  <c r="BJ558" i="14" s="1"/>
  <c r="BG560" i="14"/>
  <c r="BJ560" i="14" s="1"/>
  <c r="BG562" i="14"/>
  <c r="BJ562" i="14" s="1"/>
  <c r="BG564" i="14"/>
  <c r="BJ564" i="14" s="1"/>
  <c r="BG566" i="14"/>
  <c r="BJ566" i="14" s="1"/>
  <c r="BG568" i="14"/>
  <c r="BJ568" i="14" s="1"/>
  <c r="BG570" i="14"/>
  <c r="BJ570" i="14" s="1"/>
  <c r="BG572" i="14"/>
  <c r="BJ572" i="14" s="1"/>
  <c r="BG574" i="14"/>
  <c r="BJ574" i="14" s="1"/>
  <c r="BG576" i="14"/>
  <c r="BJ576" i="14" s="1"/>
  <c r="BF472" i="14"/>
  <c r="BF556" i="14"/>
  <c r="BF428" i="14"/>
  <c r="BE577" i="14"/>
  <c r="BK577" i="14" s="1"/>
  <c r="BE575" i="14"/>
  <c r="BE573" i="14"/>
  <c r="BE571" i="14"/>
  <c r="BE569" i="14"/>
  <c r="BK569" i="14" s="1"/>
  <c r="BE567" i="14"/>
  <c r="BE565" i="14"/>
  <c r="BE563" i="14"/>
  <c r="BE561" i="14"/>
  <c r="BK561" i="14" s="1"/>
  <c r="BE559" i="14"/>
  <c r="BE557" i="14"/>
  <c r="BE555" i="14"/>
  <c r="BE553" i="14"/>
  <c r="BK553" i="14" s="1"/>
  <c r="BE551" i="14"/>
  <c r="BE549" i="14"/>
  <c r="BE547" i="14"/>
  <c r="BE545" i="14"/>
  <c r="BK545" i="14" s="1"/>
  <c r="BE543" i="14"/>
  <c r="BE541" i="14"/>
  <c r="BE539" i="14"/>
  <c r="BE537" i="14"/>
  <c r="BK537" i="14" s="1"/>
  <c r="BE535" i="14"/>
  <c r="BE533" i="14"/>
  <c r="BE531" i="14"/>
  <c r="BE529" i="14"/>
  <c r="BK529" i="14" s="1"/>
  <c r="BE527" i="14"/>
  <c r="BE525" i="14"/>
  <c r="BE523" i="14"/>
  <c r="BK523" i="14" s="1"/>
  <c r="BE521" i="14"/>
  <c r="BK521" i="14" s="1"/>
  <c r="BE519" i="14"/>
  <c r="BE517" i="14"/>
  <c r="BE515" i="14"/>
  <c r="BE513" i="14"/>
  <c r="BK513" i="14" s="1"/>
  <c r="BE511" i="14"/>
  <c r="BE509" i="14"/>
  <c r="BE507" i="14"/>
  <c r="BE505" i="14"/>
  <c r="BK505" i="14" s="1"/>
  <c r="BE503" i="14"/>
  <c r="BE501" i="14"/>
  <c r="BE499" i="14"/>
  <c r="BK499" i="14" s="1"/>
  <c r="BE497" i="14"/>
  <c r="BK497" i="14" s="1"/>
  <c r="BE495" i="14"/>
  <c r="BE493" i="14"/>
  <c r="BE491" i="14"/>
  <c r="BE489" i="14"/>
  <c r="BK489" i="14" s="1"/>
  <c r="BE487" i="14"/>
  <c r="BE485" i="14"/>
  <c r="BE483" i="14"/>
  <c r="BE481" i="14"/>
  <c r="BK481" i="14" s="1"/>
  <c r="BE479" i="14"/>
  <c r="BE477" i="14"/>
  <c r="BE475" i="14"/>
  <c r="BE473" i="14"/>
  <c r="BK473" i="14" s="1"/>
  <c r="BE471" i="14"/>
  <c r="BE469" i="14"/>
  <c r="BE467" i="14"/>
  <c r="BE465" i="14"/>
  <c r="BK465" i="14" s="1"/>
  <c r="BE463" i="14"/>
  <c r="BE461" i="14"/>
  <c r="BE459" i="14"/>
  <c r="BE457" i="14"/>
  <c r="BK457" i="14" s="1"/>
  <c r="BE455" i="14"/>
  <c r="BE453" i="14"/>
  <c r="BE451" i="14"/>
  <c r="BE449" i="14"/>
  <c r="BK449" i="14" s="1"/>
  <c r="BE447" i="14"/>
  <c r="BE445" i="14"/>
  <c r="BE443" i="14"/>
  <c r="BE441" i="14"/>
  <c r="BK441" i="14" s="1"/>
  <c r="BE439" i="14"/>
  <c r="BE437" i="14"/>
  <c r="BE435" i="14"/>
  <c r="BE433" i="14"/>
  <c r="BK433" i="14" s="1"/>
  <c r="BE431" i="14"/>
  <c r="BE429" i="14"/>
  <c r="BE427" i="14"/>
  <c r="BE425" i="14"/>
  <c r="BK425" i="14" s="1"/>
  <c r="BE423" i="14"/>
  <c r="BE421" i="14"/>
  <c r="BE419" i="14"/>
  <c r="BE417" i="14"/>
  <c r="BK417" i="14" s="1"/>
  <c r="BE415" i="14"/>
  <c r="BE413" i="14"/>
  <c r="BE411" i="14"/>
  <c r="BE409" i="14"/>
  <c r="BK409" i="14" s="1"/>
  <c r="BE407" i="14"/>
  <c r="BE405" i="14"/>
  <c r="BE403" i="14"/>
  <c r="BE401" i="14"/>
  <c r="BK401" i="14" s="1"/>
  <c r="BE399" i="14"/>
  <c r="BE397" i="14"/>
  <c r="BE395" i="14"/>
  <c r="BE393" i="14"/>
  <c r="BK393" i="14" s="1"/>
  <c r="BE391" i="14"/>
  <c r="BE389" i="14"/>
  <c r="BE387" i="14"/>
  <c r="BE385" i="14"/>
  <c r="BK385" i="14" s="1"/>
  <c r="BE383" i="14"/>
  <c r="BE381" i="14"/>
  <c r="BE379" i="14"/>
  <c r="BE377" i="14"/>
  <c r="BK377" i="14" s="1"/>
  <c r="BE375" i="14"/>
  <c r="BE373" i="14"/>
  <c r="BE371" i="14"/>
  <c r="BK371" i="14" s="1"/>
  <c r="BE369" i="14"/>
  <c r="BK369" i="14" s="1"/>
  <c r="BE367" i="14"/>
  <c r="BE365" i="14"/>
  <c r="BE363" i="14"/>
  <c r="BE361" i="14"/>
  <c r="BK361" i="14" s="1"/>
  <c r="BE359" i="14"/>
  <c r="BE357" i="14"/>
  <c r="BE355" i="14"/>
  <c r="BE353" i="14"/>
  <c r="BK353" i="14" s="1"/>
  <c r="BE351" i="14"/>
  <c r="BE349" i="14"/>
  <c r="BE347" i="14"/>
  <c r="BE345" i="14"/>
  <c r="BK345" i="14" s="1"/>
  <c r="BE343" i="14"/>
  <c r="BE341" i="14"/>
  <c r="BE339" i="14"/>
  <c r="BE337" i="14"/>
  <c r="BK337" i="14" s="1"/>
  <c r="BE335" i="14"/>
  <c r="BE333" i="14"/>
  <c r="BE331" i="14"/>
  <c r="BE329" i="14"/>
  <c r="BK329" i="14" s="1"/>
  <c r="BE327" i="14"/>
  <c r="BE325" i="14"/>
  <c r="BE323" i="14"/>
  <c r="BE321" i="14"/>
  <c r="BK321" i="14" s="1"/>
  <c r="BE319" i="14"/>
  <c r="BE317" i="14"/>
  <c r="BE315" i="14"/>
  <c r="BE313" i="14"/>
  <c r="BK313" i="14" s="1"/>
  <c r="BE311" i="14"/>
  <c r="BE309" i="14"/>
  <c r="BE307" i="14"/>
  <c r="BK307" i="14" s="1"/>
  <c r="BE305" i="14"/>
  <c r="BK305" i="14" s="1"/>
  <c r="BE303" i="14"/>
  <c r="BE301" i="14"/>
  <c r="BE299" i="14"/>
  <c r="BE297" i="14"/>
  <c r="BK297" i="14" s="1"/>
  <c r="BE295" i="14"/>
  <c r="BE293" i="14"/>
  <c r="BE291" i="14"/>
  <c r="BE289" i="14"/>
  <c r="BK289" i="14" s="1"/>
  <c r="BE287" i="14"/>
  <c r="BE285" i="14"/>
  <c r="BE283" i="14"/>
  <c r="BE281" i="14"/>
  <c r="BK281" i="14" s="1"/>
  <c r="BE279" i="14"/>
  <c r="BE277" i="14"/>
  <c r="BE275" i="14"/>
  <c r="BE273" i="14"/>
  <c r="BK273" i="14" s="1"/>
  <c r="BE271" i="14"/>
  <c r="BE269" i="14"/>
  <c r="BE267" i="14"/>
  <c r="BE265" i="14"/>
  <c r="BK265" i="14" s="1"/>
  <c r="BE263" i="14"/>
  <c r="BE261" i="14"/>
  <c r="BE259" i="14"/>
  <c r="BE257" i="14"/>
  <c r="BK257" i="14" s="1"/>
  <c r="BE255" i="14"/>
  <c r="BE253" i="14"/>
  <c r="BE251" i="14"/>
  <c r="BE249" i="14"/>
  <c r="BK249" i="14" s="1"/>
  <c r="BE247" i="14"/>
  <c r="BE245" i="14"/>
  <c r="BE243" i="14"/>
  <c r="BE241" i="14"/>
  <c r="BK241" i="14" s="1"/>
  <c r="BE239" i="14"/>
  <c r="BE237" i="14"/>
  <c r="BE235" i="14"/>
  <c r="BK235" i="14" s="1"/>
  <c r="BE233" i="14"/>
  <c r="BK233" i="14" s="1"/>
  <c r="BE231" i="14"/>
  <c r="BE229" i="14"/>
  <c r="BE227" i="14"/>
  <c r="BE225" i="14"/>
  <c r="BK225" i="14" s="1"/>
  <c r="BE223" i="14"/>
  <c r="BE221" i="14"/>
  <c r="BE219" i="14"/>
  <c r="BE217" i="14"/>
  <c r="BK217" i="14" s="1"/>
  <c r="BE215" i="14"/>
  <c r="BE213" i="14"/>
  <c r="BE211" i="14"/>
  <c r="BE209" i="14"/>
  <c r="BK209" i="14" s="1"/>
  <c r="BE207" i="14"/>
  <c r="BE205" i="14"/>
  <c r="BE203" i="14"/>
  <c r="BE201" i="14"/>
  <c r="BK201" i="14" s="1"/>
  <c r="BE199" i="14"/>
  <c r="BE197" i="14"/>
  <c r="BE195" i="14"/>
  <c r="BK195" i="14" s="1"/>
  <c r="BE193" i="14"/>
  <c r="BK193" i="14" s="1"/>
  <c r="BE191" i="14"/>
  <c r="BE189" i="14"/>
  <c r="BE187" i="14"/>
  <c r="BE185" i="14"/>
  <c r="BK185" i="14" s="1"/>
  <c r="BE183" i="14"/>
  <c r="BE181" i="14"/>
  <c r="BE179" i="14"/>
  <c r="BK179" i="14" s="1"/>
  <c r="BE177" i="14"/>
  <c r="BK177" i="14" s="1"/>
  <c r="BE175" i="14"/>
  <c r="BE173" i="14"/>
  <c r="BE171" i="14"/>
  <c r="BE169" i="14"/>
  <c r="BK169" i="14" s="1"/>
  <c r="BE167" i="14"/>
  <c r="BE165" i="14"/>
  <c r="BE163" i="14"/>
  <c r="BK163" i="14" s="1"/>
  <c r="BE161" i="14"/>
  <c r="BK161" i="14" s="1"/>
  <c r="BE159" i="14"/>
  <c r="BE157" i="14"/>
  <c r="BE155" i="14"/>
  <c r="BE153" i="14"/>
  <c r="BK153" i="14" s="1"/>
  <c r="BE151" i="14"/>
  <c r="BE149" i="14"/>
  <c r="BE147" i="14"/>
  <c r="BE145" i="14"/>
  <c r="BK145" i="14" s="1"/>
  <c r="BE143" i="14"/>
  <c r="BE141" i="14"/>
  <c r="BE139" i="14"/>
  <c r="BK139" i="14" s="1"/>
  <c r="BE135" i="14"/>
  <c r="BE133" i="14"/>
  <c r="BK133" i="14" s="1"/>
  <c r="BE131" i="14"/>
  <c r="BE129" i="14"/>
  <c r="BK129" i="14" s="1"/>
  <c r="BE127" i="14"/>
  <c r="BE125" i="14"/>
  <c r="BK125" i="14" s="1"/>
  <c r="BE123" i="14"/>
  <c r="BE121" i="14"/>
  <c r="BK121" i="14" s="1"/>
  <c r="BE119" i="14"/>
  <c r="BE117" i="14"/>
  <c r="BK117" i="14" s="1"/>
  <c r="BE115" i="14"/>
  <c r="BE113" i="14"/>
  <c r="BK113" i="14" s="1"/>
  <c r="BE111" i="14"/>
  <c r="BE109" i="14"/>
  <c r="BK109" i="14" s="1"/>
  <c r="BE107" i="14"/>
  <c r="BE103" i="14"/>
  <c r="BE101" i="14"/>
  <c r="BE99" i="14"/>
  <c r="BE97" i="14"/>
  <c r="BK97" i="14" s="1"/>
  <c r="BE95" i="14"/>
  <c r="BE93" i="14"/>
  <c r="BE91" i="14"/>
  <c r="BE89" i="14"/>
  <c r="BK89" i="14" s="1"/>
  <c r="BE87" i="14"/>
  <c r="BE85" i="14"/>
  <c r="BE83" i="14"/>
  <c r="BE81" i="14"/>
  <c r="BK81" i="14" s="1"/>
  <c r="BE79" i="14"/>
  <c r="BE77" i="14"/>
  <c r="BE75" i="14"/>
  <c r="BE71" i="14"/>
  <c r="BE69" i="14"/>
  <c r="BE67" i="14"/>
  <c r="BE65" i="14"/>
  <c r="BK65" i="14" s="1"/>
  <c r="BE63" i="14"/>
  <c r="BE61" i="14"/>
  <c r="BE59" i="14"/>
  <c r="BE57" i="14"/>
  <c r="BK57" i="14" s="1"/>
  <c r="BE55" i="14"/>
  <c r="BE53" i="14"/>
  <c r="BE51" i="14"/>
  <c r="BE49" i="14"/>
  <c r="BE47" i="14"/>
  <c r="BE45" i="14"/>
  <c r="BE43" i="14"/>
  <c r="BE39" i="14"/>
  <c r="BE37" i="14"/>
  <c r="BE35" i="14"/>
  <c r="BE33" i="14"/>
  <c r="BK33" i="14" s="1"/>
  <c r="BE31" i="14"/>
  <c r="BE29" i="14"/>
  <c r="BE27" i="14"/>
  <c r="BE25" i="14"/>
  <c r="BK25" i="14" s="1"/>
  <c r="BE23" i="14"/>
  <c r="BE21" i="14"/>
  <c r="BE19" i="14"/>
  <c r="BE17" i="14"/>
  <c r="BK17" i="14" s="1"/>
  <c r="BE15" i="14"/>
  <c r="BF520" i="14"/>
  <c r="BD577" i="14"/>
  <c r="BD575" i="14"/>
  <c r="BD573" i="14"/>
  <c r="BD571" i="14"/>
  <c r="BD569" i="14"/>
  <c r="BD567" i="14"/>
  <c r="BD565" i="14"/>
  <c r="BD563" i="14"/>
  <c r="BD561" i="14"/>
  <c r="BD559" i="14"/>
  <c r="BD557" i="14"/>
  <c r="BD555" i="14"/>
  <c r="BD553" i="14"/>
  <c r="BD551" i="14"/>
  <c r="BD549" i="14"/>
  <c r="BD547" i="14"/>
  <c r="BD545" i="14"/>
  <c r="BD543" i="14"/>
  <c r="BD541" i="14"/>
  <c r="BD539" i="14"/>
  <c r="BD537" i="14"/>
  <c r="BD535" i="14"/>
  <c r="BD533" i="14"/>
  <c r="BD531" i="14"/>
  <c r="BD529" i="14"/>
  <c r="BD527" i="14"/>
  <c r="BD525" i="14"/>
  <c r="BD523" i="14"/>
  <c r="BD145" i="14"/>
  <c r="BD521" i="14"/>
  <c r="BD519" i="14"/>
  <c r="BD517" i="14"/>
  <c r="BD515" i="14"/>
  <c r="BD513" i="14"/>
  <c r="BD511" i="14"/>
  <c r="BD509" i="14"/>
  <c r="BD507" i="14"/>
  <c r="BD505" i="14"/>
  <c r="BD503" i="14"/>
  <c r="BD501" i="14"/>
  <c r="BD499" i="14"/>
  <c r="BD497" i="14"/>
  <c r="BD495" i="14"/>
  <c r="BD493" i="14"/>
  <c r="BD491" i="14"/>
  <c r="BD489" i="14"/>
  <c r="BD487" i="14"/>
  <c r="BD485" i="14"/>
  <c r="BD483" i="14"/>
  <c r="BD481" i="14"/>
  <c r="BD479" i="14"/>
  <c r="BD477" i="14"/>
  <c r="BD475" i="14"/>
  <c r="BD473" i="14"/>
  <c r="BD471" i="14"/>
  <c r="BD469" i="14"/>
  <c r="BD467" i="14"/>
  <c r="BD465" i="14"/>
  <c r="BD463" i="14"/>
  <c r="BD461" i="14"/>
  <c r="BD459" i="14"/>
  <c r="BD457" i="14"/>
  <c r="BD455" i="14"/>
  <c r="BD453" i="14"/>
  <c r="BD451" i="14"/>
  <c r="BD449" i="14"/>
  <c r="BD447" i="14"/>
  <c r="BD445" i="14"/>
  <c r="BD443" i="14"/>
  <c r="BD441" i="14"/>
  <c r="BD439" i="14"/>
  <c r="BD437" i="14"/>
  <c r="BD435" i="14"/>
  <c r="BD433" i="14"/>
  <c r="BD431" i="14"/>
  <c r="BD429" i="14"/>
  <c r="BD427" i="14"/>
  <c r="BD425" i="14"/>
  <c r="BD423" i="14"/>
  <c r="BD421" i="14"/>
  <c r="BD419" i="14"/>
  <c r="BD417" i="14"/>
  <c r="BD415" i="14"/>
  <c r="BD413" i="14"/>
  <c r="BD411" i="14"/>
  <c r="BD409" i="14"/>
  <c r="BD407" i="14"/>
  <c r="BD405" i="14"/>
  <c r="BD403" i="14"/>
  <c r="BD401" i="14"/>
  <c r="BD399" i="14"/>
  <c r="BD397" i="14"/>
  <c r="BD395" i="14"/>
  <c r="BD393" i="14"/>
  <c r="BD391" i="14"/>
  <c r="BD389" i="14"/>
  <c r="BD387" i="14"/>
  <c r="BD385" i="14"/>
  <c r="BD383" i="14"/>
  <c r="BD381" i="14"/>
  <c r="BD379" i="14"/>
  <c r="BD377" i="14"/>
  <c r="BD375" i="14"/>
  <c r="BD373" i="14"/>
  <c r="BD371" i="14"/>
  <c r="BD369" i="14"/>
  <c r="BD367" i="14"/>
  <c r="BD365" i="14"/>
  <c r="BD363" i="14"/>
  <c r="BD361" i="14"/>
  <c r="BD359" i="14"/>
  <c r="BD357" i="14"/>
  <c r="BD355" i="14"/>
  <c r="BD353" i="14"/>
  <c r="BD351" i="14"/>
  <c r="BD349" i="14"/>
  <c r="BD347" i="14"/>
  <c r="BD345" i="14"/>
  <c r="BD343" i="14"/>
  <c r="BD341" i="14"/>
  <c r="BD339" i="14"/>
  <c r="BD337" i="14"/>
  <c r="BD335" i="14"/>
  <c r="BD333" i="14"/>
  <c r="BD331" i="14"/>
  <c r="BD329" i="14"/>
  <c r="BD327" i="14"/>
  <c r="BD325" i="14"/>
  <c r="BD323" i="14"/>
  <c r="BD321" i="14"/>
  <c r="BD319" i="14"/>
  <c r="BD317" i="14"/>
  <c r="BD315" i="14"/>
  <c r="BD313" i="14"/>
  <c r="BD311" i="14"/>
  <c r="BD309" i="14"/>
  <c r="BD307" i="14"/>
  <c r="BD305" i="14"/>
  <c r="BD303" i="14"/>
  <c r="BD301" i="14"/>
  <c r="BD299" i="14"/>
  <c r="BD297" i="14"/>
  <c r="BD295" i="14"/>
  <c r="BD293" i="14"/>
  <c r="BD291" i="14"/>
  <c r="BD289" i="14"/>
  <c r="BD287" i="14"/>
  <c r="BD285" i="14"/>
  <c r="BD283" i="14"/>
  <c r="BD281" i="14"/>
  <c r="BD279" i="14"/>
  <c r="BD277" i="14"/>
  <c r="BD275" i="14"/>
  <c r="BD273" i="14"/>
  <c r="BD271" i="14"/>
  <c r="BD269" i="14"/>
  <c r="BD267" i="14"/>
  <c r="BD265" i="14"/>
  <c r="BD263" i="14"/>
  <c r="BD261" i="14"/>
  <c r="BD259" i="14"/>
  <c r="BD257" i="14"/>
  <c r="BD255" i="14"/>
  <c r="BD253" i="14"/>
  <c r="BD251" i="14"/>
  <c r="BD249" i="14"/>
  <c r="BD247" i="14"/>
  <c r="BD245" i="14"/>
  <c r="BD243" i="14"/>
  <c r="BD241" i="14"/>
  <c r="BD239" i="14"/>
  <c r="BD237" i="14"/>
  <c r="BD235" i="14"/>
  <c r="BD233" i="14"/>
  <c r="BD231" i="14"/>
  <c r="BD229" i="14"/>
  <c r="BD227" i="14"/>
  <c r="BD225" i="14"/>
  <c r="BD223" i="14"/>
  <c r="BD221" i="14"/>
  <c r="BD219" i="14"/>
  <c r="BD217" i="14"/>
  <c r="BD215" i="14"/>
  <c r="BD213" i="14"/>
  <c r="BD211" i="14"/>
  <c r="BD209" i="14"/>
  <c r="BD207" i="14"/>
  <c r="BD205" i="14"/>
  <c r="BD203" i="14"/>
  <c r="BD201" i="14"/>
  <c r="BD199" i="14"/>
  <c r="BD197" i="14"/>
  <c r="BD195" i="14"/>
  <c r="BD193" i="14"/>
  <c r="BD191" i="14"/>
  <c r="BD189" i="14"/>
  <c r="BD187" i="14"/>
  <c r="BD185" i="14"/>
  <c r="BD183" i="14"/>
  <c r="BD181" i="14"/>
  <c r="BD179" i="14"/>
  <c r="BD177" i="14"/>
  <c r="BD175" i="14"/>
  <c r="BD173" i="14"/>
  <c r="BD171" i="14"/>
  <c r="BD169" i="14"/>
  <c r="BD167" i="14"/>
  <c r="BD165" i="14"/>
  <c r="BD163" i="14"/>
  <c r="BD161" i="14"/>
  <c r="BD159" i="14"/>
  <c r="BD157" i="14"/>
  <c r="BD155" i="14"/>
  <c r="BD153" i="14"/>
  <c r="BD151" i="14"/>
  <c r="BD149" i="14"/>
  <c r="BD147" i="14"/>
  <c r="BD143" i="14"/>
  <c r="BD141" i="14"/>
  <c r="BD139" i="14"/>
  <c r="BD137" i="14"/>
  <c r="BD135" i="14"/>
  <c r="BD133" i="14"/>
  <c r="BD131" i="14"/>
  <c r="BD129" i="14"/>
  <c r="BD127" i="14"/>
  <c r="BD125" i="14"/>
  <c r="BD123" i="14"/>
  <c r="BD121" i="14"/>
  <c r="BD119" i="14"/>
  <c r="BD117" i="14"/>
  <c r="BD115" i="14"/>
  <c r="BD113" i="14"/>
  <c r="BD111" i="14"/>
  <c r="BD109" i="14"/>
  <c r="BD107" i="14"/>
  <c r="BD105" i="14"/>
  <c r="BD103" i="14"/>
  <c r="BD101" i="14"/>
  <c r="BD99" i="14"/>
  <c r="BD97" i="14"/>
  <c r="BD95" i="14"/>
  <c r="BD93" i="14"/>
  <c r="BD91" i="14"/>
  <c r="BD89" i="14"/>
  <c r="BD87" i="14"/>
  <c r="BD85" i="14"/>
  <c r="BD83" i="14"/>
  <c r="BD81" i="14"/>
  <c r="BD79" i="14"/>
  <c r="BD77" i="14"/>
  <c r="BD75" i="14"/>
  <c r="BD73" i="14"/>
  <c r="BD71" i="14"/>
  <c r="BD69" i="14"/>
  <c r="BD67" i="14"/>
  <c r="BD65" i="14"/>
  <c r="BD63" i="14"/>
  <c r="BD61" i="14"/>
  <c r="BD59" i="14"/>
  <c r="BD57" i="14"/>
  <c r="BD55" i="14"/>
  <c r="BD53" i="14"/>
  <c r="BD51" i="14"/>
  <c r="BD49" i="14"/>
  <c r="BD47" i="14"/>
  <c r="BD45" i="14"/>
  <c r="BD43" i="14"/>
  <c r="BD41" i="14"/>
  <c r="BD39" i="14"/>
  <c r="BD37" i="14"/>
  <c r="BD35" i="14"/>
  <c r="BD33" i="14"/>
  <c r="BD31" i="14"/>
  <c r="BD29" i="14"/>
  <c r="BD27" i="14"/>
  <c r="BD25" i="14"/>
  <c r="BD23" i="14"/>
  <c r="BD21" i="14"/>
  <c r="BD19" i="14"/>
  <c r="BD17" i="14"/>
  <c r="BD15" i="14"/>
  <c r="BE324" i="14"/>
  <c r="BE322" i="14"/>
  <c r="BE320" i="14"/>
  <c r="BE318" i="14"/>
  <c r="BE316" i="14"/>
  <c r="BE314" i="14"/>
  <c r="BE312" i="14"/>
  <c r="BE310" i="14"/>
  <c r="BE308" i="14"/>
  <c r="BE306" i="14"/>
  <c r="BE304" i="14"/>
  <c r="BE302" i="14"/>
  <c r="BE300" i="14"/>
  <c r="BE298" i="14"/>
  <c r="BE296" i="14"/>
  <c r="BE294" i="14"/>
  <c r="BE292" i="14"/>
  <c r="BE290" i="14"/>
  <c r="BE288" i="14"/>
  <c r="BE286" i="14"/>
  <c r="BE284" i="14"/>
  <c r="BE282" i="14"/>
  <c r="BE280" i="14"/>
  <c r="BE278" i="14"/>
  <c r="BE276" i="14"/>
  <c r="BE274" i="14"/>
  <c r="BE272" i="14"/>
  <c r="BE270" i="14"/>
  <c r="BE268" i="14"/>
  <c r="BE266" i="14"/>
  <c r="BE264" i="14"/>
  <c r="BE262" i="14"/>
  <c r="BE260" i="14"/>
  <c r="BE258" i="14"/>
  <c r="BE256" i="14"/>
  <c r="BE254" i="14"/>
  <c r="BE252" i="14"/>
  <c r="BE250" i="14"/>
  <c r="BE248" i="14"/>
  <c r="BE246" i="14"/>
  <c r="BE244" i="14"/>
  <c r="BE242" i="14"/>
  <c r="BE240" i="14"/>
  <c r="BE238" i="14"/>
  <c r="BE236" i="14"/>
  <c r="BE234" i="14"/>
  <c r="BE232" i="14"/>
  <c r="BE230" i="14"/>
  <c r="BE228" i="14"/>
  <c r="BE226" i="14"/>
  <c r="BE224" i="14"/>
  <c r="BE222" i="14"/>
  <c r="BE220" i="14"/>
  <c r="BE218" i="14"/>
  <c r="BE216" i="14"/>
  <c r="BE214" i="14"/>
  <c r="BE212" i="14"/>
  <c r="BE210" i="14"/>
  <c r="BE208" i="14"/>
  <c r="BE206" i="14"/>
  <c r="BE204" i="14"/>
  <c r="BE202" i="14"/>
  <c r="BE200" i="14"/>
  <c r="BE198" i="14"/>
  <c r="BE196" i="14"/>
  <c r="BE194" i="14"/>
  <c r="BE192" i="14"/>
  <c r="BE190" i="14"/>
  <c r="BE188" i="14"/>
  <c r="BE186" i="14"/>
  <c r="BE184" i="14"/>
  <c r="BE182" i="14"/>
  <c r="BE180" i="14"/>
  <c r="BE178" i="14"/>
  <c r="BE176" i="14"/>
  <c r="BE174" i="14"/>
  <c r="BE172" i="14"/>
  <c r="BE170" i="14"/>
  <c r="BE168" i="14"/>
  <c r="BE166" i="14"/>
  <c r="BE164" i="14"/>
  <c r="BE162" i="14"/>
  <c r="BE160" i="14"/>
  <c r="BE158" i="14"/>
  <c r="BE156" i="14"/>
  <c r="BE154" i="14"/>
  <c r="BE152" i="14"/>
  <c r="BE150" i="14"/>
  <c r="BE148" i="14"/>
  <c r="BE146" i="14"/>
  <c r="BE144" i="14"/>
  <c r="BE142" i="14"/>
  <c r="BE140" i="14"/>
  <c r="BE138" i="14"/>
  <c r="BE136" i="14"/>
  <c r="BE134" i="14"/>
  <c r="BE132" i="14"/>
  <c r="BE130" i="14"/>
  <c r="BE128" i="14"/>
  <c r="BE126" i="14"/>
  <c r="BE124" i="14"/>
  <c r="BE122" i="14"/>
  <c r="BE120" i="14"/>
  <c r="BE118" i="14"/>
  <c r="BE116" i="14"/>
  <c r="BE114" i="14"/>
  <c r="BE112" i="14"/>
  <c r="BE110" i="14"/>
  <c r="BE108" i="14"/>
  <c r="BE106" i="14"/>
  <c r="BE104" i="14"/>
  <c r="BE102" i="14"/>
  <c r="BE100" i="14"/>
  <c r="BE98" i="14"/>
  <c r="BE96" i="14"/>
  <c r="BE94" i="14"/>
  <c r="BE92" i="14"/>
  <c r="BE90" i="14"/>
  <c r="BE88" i="14"/>
  <c r="BE86" i="14"/>
  <c r="BE84" i="14"/>
  <c r="BE82" i="14"/>
  <c r="BE80" i="14"/>
  <c r="BE78" i="14"/>
  <c r="BE76" i="14"/>
  <c r="BE74" i="14"/>
  <c r="BE72" i="14"/>
  <c r="BE70" i="14"/>
  <c r="BE68" i="14"/>
  <c r="BE66" i="14"/>
  <c r="BE64" i="14"/>
  <c r="BE62" i="14"/>
  <c r="BE60" i="14"/>
  <c r="BE58" i="14"/>
  <c r="BE56" i="14"/>
  <c r="BE54" i="14"/>
  <c r="BE52" i="14"/>
  <c r="BE50" i="14"/>
  <c r="BE48" i="14"/>
  <c r="BE46" i="14"/>
  <c r="BE44" i="14"/>
  <c r="BE42" i="14"/>
  <c r="BE40" i="14"/>
  <c r="BE38" i="14"/>
  <c r="BE36" i="14"/>
  <c r="BE34" i="14"/>
  <c r="BE32" i="14"/>
  <c r="BE30" i="14"/>
  <c r="BE28" i="14"/>
  <c r="BE26" i="14"/>
  <c r="BE24" i="14"/>
  <c r="BE22" i="14"/>
  <c r="BE20" i="14"/>
  <c r="BE18" i="14"/>
  <c r="BE16" i="14"/>
  <c r="BE14" i="14"/>
  <c r="BH14" i="14"/>
  <c r="BH16" i="14"/>
  <c r="BH18" i="14"/>
  <c r="BH20" i="14"/>
  <c r="BH22" i="14"/>
  <c r="BH24" i="14"/>
  <c r="BH26" i="14"/>
  <c r="BH28" i="14"/>
  <c r="BH30" i="14"/>
  <c r="BH32" i="14"/>
  <c r="BH34" i="14"/>
  <c r="BH36" i="14"/>
  <c r="BH38" i="14"/>
  <c r="BH40" i="14"/>
  <c r="BH42" i="14"/>
  <c r="BH44" i="14"/>
  <c r="BH46" i="14"/>
  <c r="BH48" i="14"/>
  <c r="BH50" i="14"/>
  <c r="BH52" i="14"/>
  <c r="BH54" i="14"/>
  <c r="BH56" i="14"/>
  <c r="BH58" i="14"/>
  <c r="BH60" i="14"/>
  <c r="BH62" i="14"/>
  <c r="BH64" i="14"/>
  <c r="BH66" i="14"/>
  <c r="BH68" i="14"/>
  <c r="BH70" i="14"/>
  <c r="BH72" i="14"/>
  <c r="BH74" i="14"/>
  <c r="BH76" i="14"/>
  <c r="BH78" i="14"/>
  <c r="BH80" i="14"/>
  <c r="BH82" i="14"/>
  <c r="BH84" i="14"/>
  <c r="BH86" i="14"/>
  <c r="BH88" i="14"/>
  <c r="BH90" i="14"/>
  <c r="BH92" i="14"/>
  <c r="BH94" i="14"/>
  <c r="BH96" i="14"/>
  <c r="BH98" i="14"/>
  <c r="BH100" i="14"/>
  <c r="BH102" i="14"/>
  <c r="BH104" i="14"/>
  <c r="BH106" i="14"/>
  <c r="BH108" i="14"/>
  <c r="BH110" i="14"/>
  <c r="BH112" i="14"/>
  <c r="BH114" i="14"/>
  <c r="BH116" i="14"/>
  <c r="BH118" i="14"/>
  <c r="BH120" i="14"/>
  <c r="BH122" i="14"/>
  <c r="BH124" i="14"/>
  <c r="BH126" i="14"/>
  <c r="BH128" i="14"/>
  <c r="BH130" i="14"/>
  <c r="BH132" i="14"/>
  <c r="BH134" i="14"/>
  <c r="BH136" i="14"/>
  <c r="BH138" i="14"/>
  <c r="BH140" i="14"/>
  <c r="BH142" i="14"/>
  <c r="BH144" i="14"/>
  <c r="BH146" i="14"/>
  <c r="BH148" i="14"/>
  <c r="BH150" i="14"/>
  <c r="BH152" i="14"/>
  <c r="BH154" i="14"/>
  <c r="BH156" i="14"/>
  <c r="BH158" i="14"/>
  <c r="BH160" i="14"/>
  <c r="BH162" i="14"/>
  <c r="BH164" i="14"/>
  <c r="BH166" i="14"/>
  <c r="BH168" i="14"/>
  <c r="BH170" i="14"/>
  <c r="BH172" i="14"/>
  <c r="BH174" i="14"/>
  <c r="BH176" i="14"/>
  <c r="BH178" i="14"/>
  <c r="BH180" i="14"/>
  <c r="BH182" i="14"/>
  <c r="BH184" i="14"/>
  <c r="BH186" i="14"/>
  <c r="BH188" i="14"/>
  <c r="BH190" i="14"/>
  <c r="BH192" i="14"/>
  <c r="BH194" i="14"/>
  <c r="BH196" i="14"/>
  <c r="BH198" i="14"/>
  <c r="BH200" i="14"/>
  <c r="BH202" i="14"/>
  <c r="BH204" i="14"/>
  <c r="BH206" i="14"/>
  <c r="BH208" i="14"/>
  <c r="BH210" i="14"/>
  <c r="BH212" i="14"/>
  <c r="BH214" i="14"/>
  <c r="BH216" i="14"/>
  <c r="BH218" i="14"/>
  <c r="BH220" i="14"/>
  <c r="BH222" i="14"/>
  <c r="BH224" i="14"/>
  <c r="BH226" i="14"/>
  <c r="BH228" i="14"/>
  <c r="BH230" i="14"/>
  <c r="BH232" i="14"/>
  <c r="BH234" i="14"/>
  <c r="BH236" i="14"/>
  <c r="BH238" i="14"/>
  <c r="BH240" i="14"/>
  <c r="BH242" i="14"/>
  <c r="BH244" i="14"/>
  <c r="BH246" i="14"/>
  <c r="BH248" i="14"/>
  <c r="BH250" i="14"/>
  <c r="BH252" i="14"/>
  <c r="BH254" i="14"/>
  <c r="BH256" i="14"/>
  <c r="BH258" i="14"/>
  <c r="BH260" i="14"/>
  <c r="BH262" i="14"/>
  <c r="BH264" i="14"/>
  <c r="BH266" i="14"/>
  <c r="BH268" i="14"/>
  <c r="BH270" i="14"/>
  <c r="BH272" i="14"/>
  <c r="BH274" i="14"/>
  <c r="BH276" i="14"/>
  <c r="BH278" i="14"/>
  <c r="BH280" i="14"/>
  <c r="BH282" i="14"/>
  <c r="BH284" i="14"/>
  <c r="BH286" i="14"/>
  <c r="BH288" i="14"/>
  <c r="BH290" i="14"/>
  <c r="BH292" i="14"/>
  <c r="BH294" i="14"/>
  <c r="BH296" i="14"/>
  <c r="BH298" i="14"/>
  <c r="BH300" i="14"/>
  <c r="BH302" i="14"/>
  <c r="BH304" i="14"/>
  <c r="BH306" i="14"/>
  <c r="BH308" i="14"/>
  <c r="BH310" i="14"/>
  <c r="BH312" i="14"/>
  <c r="BH314" i="14"/>
  <c r="BH316" i="14"/>
  <c r="BH318" i="14"/>
  <c r="BH320" i="14"/>
  <c r="BH322" i="14"/>
  <c r="BH324" i="14"/>
  <c r="BH326" i="14"/>
  <c r="BH328" i="14"/>
  <c r="BK328" i="14" s="1"/>
  <c r="BH330" i="14"/>
  <c r="BH332" i="14"/>
  <c r="BH334" i="14"/>
  <c r="BH336" i="14"/>
  <c r="BH338" i="14"/>
  <c r="BH340" i="14"/>
  <c r="BH342" i="14"/>
  <c r="BH344" i="14"/>
  <c r="BH346" i="14"/>
  <c r="BH348" i="14"/>
  <c r="BH350" i="14"/>
  <c r="BH352" i="14"/>
  <c r="BH354" i="14"/>
  <c r="BH356" i="14"/>
  <c r="BH358" i="14"/>
  <c r="BH360" i="14"/>
  <c r="BK360" i="14" s="1"/>
  <c r="BH362" i="14"/>
  <c r="BH364" i="14"/>
  <c r="BH366" i="14"/>
  <c r="BH368" i="14"/>
  <c r="BH370" i="14"/>
  <c r="BH372" i="14"/>
  <c r="BH374" i="14"/>
  <c r="BH376" i="14"/>
  <c r="BH378" i="14"/>
  <c r="BH380" i="14"/>
  <c r="BH382" i="14"/>
  <c r="BH384" i="14"/>
  <c r="BH386" i="14"/>
  <c r="BH388" i="14"/>
  <c r="BH390" i="14"/>
  <c r="BH392" i="14"/>
  <c r="BK392" i="14" s="1"/>
  <c r="BH394" i="14"/>
  <c r="BH396" i="14"/>
  <c r="BH398" i="14"/>
  <c r="BH400" i="14"/>
  <c r="BH402" i="14"/>
  <c r="BH404" i="14"/>
  <c r="BH406" i="14"/>
  <c r="BH408" i="14"/>
  <c r="BH410" i="14"/>
  <c r="BH412" i="14"/>
  <c r="BH414" i="14"/>
  <c r="BH416" i="14"/>
  <c r="BH418" i="14"/>
  <c r="BH420" i="14"/>
  <c r="BH422" i="14"/>
  <c r="BH424" i="14"/>
  <c r="BK424" i="14" s="1"/>
  <c r="BH426" i="14"/>
  <c r="BH428" i="14"/>
  <c r="BH430" i="14"/>
  <c r="BH432" i="14"/>
  <c r="BH434" i="14"/>
  <c r="BH436" i="14"/>
  <c r="BH438" i="14"/>
  <c r="BH440" i="14"/>
  <c r="BH442" i="14"/>
  <c r="BH444" i="14"/>
  <c r="BH446" i="14"/>
  <c r="BH448" i="14"/>
  <c r="BH450" i="14"/>
  <c r="BH452" i="14"/>
  <c r="BH454" i="14"/>
  <c r="BH456" i="14"/>
  <c r="BK456" i="14" s="1"/>
  <c r="BH458" i="14"/>
  <c r="BH460" i="14"/>
  <c r="BH462" i="14"/>
  <c r="BH464" i="14"/>
  <c r="BK464" i="14" s="1"/>
  <c r="BH466" i="14"/>
  <c r="BH468" i="14"/>
  <c r="BH470" i="14"/>
  <c r="BH472" i="14"/>
  <c r="BH474" i="14"/>
  <c r="BH476" i="14"/>
  <c r="BH478" i="14"/>
  <c r="BH480" i="14"/>
  <c r="BH482" i="14"/>
  <c r="BH484" i="14"/>
  <c r="BH486" i="14"/>
  <c r="BH488" i="14"/>
  <c r="BK488" i="14" s="1"/>
  <c r="BH490" i="14"/>
  <c r="BH492" i="14"/>
  <c r="BH494" i="14"/>
  <c r="BH496" i="14"/>
  <c r="BK496" i="14" s="1"/>
  <c r="BH498" i="14"/>
  <c r="BH500" i="14"/>
  <c r="BH502" i="14"/>
  <c r="BH504" i="14"/>
  <c r="BK504" i="14" s="1"/>
  <c r="BH506" i="14"/>
  <c r="BH508" i="14"/>
  <c r="BH510" i="14"/>
  <c r="BH512" i="14"/>
  <c r="BK512" i="14" s="1"/>
  <c r="BH514" i="14"/>
  <c r="BH516" i="14"/>
  <c r="BH518" i="14"/>
  <c r="BH520" i="14"/>
  <c r="BK520" i="14" s="1"/>
  <c r="BH522" i="14"/>
  <c r="BH524" i="14"/>
  <c r="BH526" i="14"/>
  <c r="BH528" i="14"/>
  <c r="BK528" i="14" s="1"/>
  <c r="BH530" i="14"/>
  <c r="BH532" i="14"/>
  <c r="BH534" i="14"/>
  <c r="BH536" i="14"/>
  <c r="BK536" i="14" s="1"/>
  <c r="BH538" i="14"/>
  <c r="BH540" i="14"/>
  <c r="BH542" i="14"/>
  <c r="BH544" i="14"/>
  <c r="BK544" i="14" s="1"/>
  <c r="BH546" i="14"/>
  <c r="BH548" i="14"/>
  <c r="BH550" i="14"/>
  <c r="BH552" i="14"/>
  <c r="BK552" i="14" s="1"/>
  <c r="BH554" i="14"/>
  <c r="BH556" i="14"/>
  <c r="BH558" i="14"/>
  <c r="BH560" i="14"/>
  <c r="BK560" i="14" s="1"/>
  <c r="BH562" i="14"/>
  <c r="BH564" i="14"/>
  <c r="BH566" i="14"/>
  <c r="BH568" i="14"/>
  <c r="BH570" i="14"/>
  <c r="BH572" i="14"/>
  <c r="BH574" i="14"/>
  <c r="BH576" i="14"/>
  <c r="BK49" i="14"/>
  <c r="CN15" i="76"/>
  <c r="CO15" i="76"/>
  <c r="CN16" i="76"/>
  <c r="CO16" i="76"/>
  <c r="CN17" i="76"/>
  <c r="CO17" i="76"/>
  <c r="CN18" i="76"/>
  <c r="CO18" i="76"/>
  <c r="CN19" i="76"/>
  <c r="CO19" i="76"/>
  <c r="CN20" i="76"/>
  <c r="CO20" i="76"/>
  <c r="CN21" i="76"/>
  <c r="CO21" i="76"/>
  <c r="CN22" i="76"/>
  <c r="CO22" i="76"/>
  <c r="CN23" i="76"/>
  <c r="CO23" i="76"/>
  <c r="CN24" i="76"/>
  <c r="CO24" i="76"/>
  <c r="CN25" i="76"/>
  <c r="CO25" i="76"/>
  <c r="CN26" i="76"/>
  <c r="CO26" i="76"/>
  <c r="CN27" i="76"/>
  <c r="CO27" i="76"/>
  <c r="CN28" i="76"/>
  <c r="CO28" i="76"/>
  <c r="CN29" i="76"/>
  <c r="CO29" i="76"/>
  <c r="CN30" i="76"/>
  <c r="CO30" i="76"/>
  <c r="CN31" i="76"/>
  <c r="CO31" i="76"/>
  <c r="CN32" i="76"/>
  <c r="CO32" i="76"/>
  <c r="CN33" i="76"/>
  <c r="CO33" i="76"/>
  <c r="CN34" i="76"/>
  <c r="CO34" i="76"/>
  <c r="CN35" i="76"/>
  <c r="CO35" i="76"/>
  <c r="CN36" i="76"/>
  <c r="CO36" i="76"/>
  <c r="CN37" i="76"/>
  <c r="CO37" i="76"/>
  <c r="CN38" i="76"/>
  <c r="CO38" i="76"/>
  <c r="CN39" i="76"/>
  <c r="CO39" i="76"/>
  <c r="CN40" i="76"/>
  <c r="CO40" i="76"/>
  <c r="CN41" i="76"/>
  <c r="CO41" i="76"/>
  <c r="CN42" i="76"/>
  <c r="CO42" i="76"/>
  <c r="CN43" i="76"/>
  <c r="CO43" i="76"/>
  <c r="CN44" i="76"/>
  <c r="CO44" i="76"/>
  <c r="CN45" i="76"/>
  <c r="CO45" i="76"/>
  <c r="CN46" i="76"/>
  <c r="CO46" i="76"/>
  <c r="CN47" i="76"/>
  <c r="CO47" i="76"/>
  <c r="CN48" i="76"/>
  <c r="CO48" i="76"/>
  <c r="CN49" i="76"/>
  <c r="CO49" i="76"/>
  <c r="CN50" i="76"/>
  <c r="CO50" i="76"/>
  <c r="CN51" i="76"/>
  <c r="CO51" i="76"/>
  <c r="CN52" i="76"/>
  <c r="CO52" i="76"/>
  <c r="CN53" i="76"/>
  <c r="CO53" i="76"/>
  <c r="CN54" i="76"/>
  <c r="CO54" i="76"/>
  <c r="CN55" i="76"/>
  <c r="CO55" i="76"/>
  <c r="CN56" i="76"/>
  <c r="CO56" i="76"/>
  <c r="CN57" i="76"/>
  <c r="CO57" i="76"/>
  <c r="CN58" i="76"/>
  <c r="CO58" i="76"/>
  <c r="CN59" i="76"/>
  <c r="CO59" i="76"/>
  <c r="CN60" i="76"/>
  <c r="CO60" i="76"/>
  <c r="CN61" i="76"/>
  <c r="CO61" i="76"/>
  <c r="CN62" i="76"/>
  <c r="CO62" i="76"/>
  <c r="CN63" i="76"/>
  <c r="CO63" i="76"/>
  <c r="CN64" i="76"/>
  <c r="CO64" i="76"/>
  <c r="CN65" i="76"/>
  <c r="CO65" i="76"/>
  <c r="CN66" i="76"/>
  <c r="CO66" i="76"/>
  <c r="CN67" i="76"/>
  <c r="CO67" i="76"/>
  <c r="CN68" i="76"/>
  <c r="CO68" i="76"/>
  <c r="CN69" i="76"/>
  <c r="CO69" i="76"/>
  <c r="CN70" i="76"/>
  <c r="CO70" i="76"/>
  <c r="CN71" i="76"/>
  <c r="CO71" i="76"/>
  <c r="CN72" i="76"/>
  <c r="CO72" i="76"/>
  <c r="CN73" i="76"/>
  <c r="CO73" i="76"/>
  <c r="CN74" i="76"/>
  <c r="CO74" i="76"/>
  <c r="CN75" i="76"/>
  <c r="CO75" i="76"/>
  <c r="CN76" i="76"/>
  <c r="CO76" i="76"/>
  <c r="CN77" i="76"/>
  <c r="CO77" i="76"/>
  <c r="CN78" i="76"/>
  <c r="CO78" i="76"/>
  <c r="CN79" i="76"/>
  <c r="CO79" i="76"/>
  <c r="CN80" i="76"/>
  <c r="CO80" i="76"/>
  <c r="CN81" i="76"/>
  <c r="CO81" i="76"/>
  <c r="CN82" i="76"/>
  <c r="CO82" i="76"/>
  <c r="CN83" i="76"/>
  <c r="CO83" i="76"/>
  <c r="CN84" i="76"/>
  <c r="CO84" i="76"/>
  <c r="CN85" i="76"/>
  <c r="CO85" i="76"/>
  <c r="CN86" i="76"/>
  <c r="CO86" i="76"/>
  <c r="CN87" i="76"/>
  <c r="CO87" i="76"/>
  <c r="CN88" i="76"/>
  <c r="CO88" i="76"/>
  <c r="CN89" i="76"/>
  <c r="CO89" i="76"/>
  <c r="CN90" i="76"/>
  <c r="CO90" i="76"/>
  <c r="CN91" i="76"/>
  <c r="CO91" i="76"/>
  <c r="CN92" i="76"/>
  <c r="CO92" i="76"/>
  <c r="CN93" i="76"/>
  <c r="CO93" i="76"/>
  <c r="CN94" i="76"/>
  <c r="CO94" i="76"/>
  <c r="CN95" i="76"/>
  <c r="CO95" i="76"/>
  <c r="CN96" i="76"/>
  <c r="CO96" i="76"/>
  <c r="CN97" i="76"/>
  <c r="CO97" i="76"/>
  <c r="CN98" i="76"/>
  <c r="CO98" i="76"/>
  <c r="CN99" i="76"/>
  <c r="CO99" i="76"/>
  <c r="CN100" i="76"/>
  <c r="CO100" i="76"/>
  <c r="CN101" i="76"/>
  <c r="CO101" i="76"/>
  <c r="CN102" i="76"/>
  <c r="CO102" i="76"/>
  <c r="CN103" i="76"/>
  <c r="CO103" i="76"/>
  <c r="CN104" i="76"/>
  <c r="CO104" i="76"/>
  <c r="CN105" i="76"/>
  <c r="CO105" i="76"/>
  <c r="CN106" i="76"/>
  <c r="CO106" i="76"/>
  <c r="CN107" i="76"/>
  <c r="CO107" i="76"/>
  <c r="CN108" i="76"/>
  <c r="CO108" i="76"/>
  <c r="CN109" i="76"/>
  <c r="CO109" i="76"/>
  <c r="CN110" i="76"/>
  <c r="CO110" i="76"/>
  <c r="CN111" i="76"/>
  <c r="CO111" i="76"/>
  <c r="CN112" i="76"/>
  <c r="CO112" i="76"/>
  <c r="CN113" i="76"/>
  <c r="CO113" i="76"/>
  <c r="CN114" i="76"/>
  <c r="CO114" i="76"/>
  <c r="CN115" i="76"/>
  <c r="CO115" i="76"/>
  <c r="CN116" i="76"/>
  <c r="CO116" i="76"/>
  <c r="CN117" i="76"/>
  <c r="CO117" i="76"/>
  <c r="CN118" i="76"/>
  <c r="CO118" i="76"/>
  <c r="CN119" i="76"/>
  <c r="CO119" i="76"/>
  <c r="CN120" i="76"/>
  <c r="CO120" i="76"/>
  <c r="CN121" i="76"/>
  <c r="CO121" i="76"/>
  <c r="CN122" i="76"/>
  <c r="CO122" i="76"/>
  <c r="CN123" i="76"/>
  <c r="CO123" i="76"/>
  <c r="CN124" i="76"/>
  <c r="CO124" i="76"/>
  <c r="CN125" i="76"/>
  <c r="CO125" i="76"/>
  <c r="CN126" i="76"/>
  <c r="CO126" i="76"/>
  <c r="CN127" i="76"/>
  <c r="CO127" i="76"/>
  <c r="CN128" i="76"/>
  <c r="CO128" i="76"/>
  <c r="CN129" i="76"/>
  <c r="CO129" i="76"/>
  <c r="CN130" i="76"/>
  <c r="CO130" i="76"/>
  <c r="CN131" i="76"/>
  <c r="CO131" i="76"/>
  <c r="CN132" i="76"/>
  <c r="CO132" i="76"/>
  <c r="CN133" i="76"/>
  <c r="CO133" i="76"/>
  <c r="CN134" i="76"/>
  <c r="CO134" i="76"/>
  <c r="CN135" i="76"/>
  <c r="CO135" i="76"/>
  <c r="CN136" i="76"/>
  <c r="CO136" i="76"/>
  <c r="CN137" i="76"/>
  <c r="CO137" i="76"/>
  <c r="CN138" i="76"/>
  <c r="CO138" i="76"/>
  <c r="CN139" i="76"/>
  <c r="CO139" i="76"/>
  <c r="CN140" i="76"/>
  <c r="CO140" i="76"/>
  <c r="CN141" i="76"/>
  <c r="CO141" i="76"/>
  <c r="CN142" i="76"/>
  <c r="CO142" i="76"/>
  <c r="CN143" i="76"/>
  <c r="CO143" i="76"/>
  <c r="CN144" i="76"/>
  <c r="CO144" i="76"/>
  <c r="CN145" i="76"/>
  <c r="CO145" i="76"/>
  <c r="CN146" i="76"/>
  <c r="CO146" i="76"/>
  <c r="CN147" i="76"/>
  <c r="CO147" i="76"/>
  <c r="CN148" i="76"/>
  <c r="CO148" i="76"/>
  <c r="CN149" i="76"/>
  <c r="CO149" i="76"/>
  <c r="CN150" i="76"/>
  <c r="CO150" i="76"/>
  <c r="CN151" i="76"/>
  <c r="CO151" i="76"/>
  <c r="CN152" i="76"/>
  <c r="CO152" i="76"/>
  <c r="CN153" i="76"/>
  <c r="CO153" i="76"/>
  <c r="CN154" i="76"/>
  <c r="CO154" i="76"/>
  <c r="CN155" i="76"/>
  <c r="CO155" i="76"/>
  <c r="CN156" i="76"/>
  <c r="CO156" i="76"/>
  <c r="CN157" i="76"/>
  <c r="CO157" i="76"/>
  <c r="CN158" i="76"/>
  <c r="CO158" i="76"/>
  <c r="CN159" i="76"/>
  <c r="CO159" i="76"/>
  <c r="CN160" i="76"/>
  <c r="CO160" i="76"/>
  <c r="CN161" i="76"/>
  <c r="CO161" i="76"/>
  <c r="CN162" i="76"/>
  <c r="CO162" i="76"/>
  <c r="CN163" i="76"/>
  <c r="CO163" i="76"/>
  <c r="CN164" i="76"/>
  <c r="CO164" i="76"/>
  <c r="CN165" i="76"/>
  <c r="CO165" i="76"/>
  <c r="CN166" i="76"/>
  <c r="CO166" i="76"/>
  <c r="CN167" i="76"/>
  <c r="CO167" i="76"/>
  <c r="CN168" i="76"/>
  <c r="CO168" i="76"/>
  <c r="CN169" i="76"/>
  <c r="CO169" i="76"/>
  <c r="CN170" i="76"/>
  <c r="CO170" i="76"/>
  <c r="CN171" i="76"/>
  <c r="CO171" i="76"/>
  <c r="CN172" i="76"/>
  <c r="CO172" i="76"/>
  <c r="CN173" i="76"/>
  <c r="CO173" i="76"/>
  <c r="CN174" i="76"/>
  <c r="CO174" i="76"/>
  <c r="CN175" i="76"/>
  <c r="CO175" i="76"/>
  <c r="CN176" i="76"/>
  <c r="CO176" i="76"/>
  <c r="CN177" i="76"/>
  <c r="CO177" i="76"/>
  <c r="CN178" i="76"/>
  <c r="CO178" i="76"/>
  <c r="CN179" i="76"/>
  <c r="CO179" i="76"/>
  <c r="CN180" i="76"/>
  <c r="CO180" i="76"/>
  <c r="CN181" i="76"/>
  <c r="CO181" i="76"/>
  <c r="CN182" i="76"/>
  <c r="CO182" i="76"/>
  <c r="CN183" i="76"/>
  <c r="CO183" i="76"/>
  <c r="CN184" i="76"/>
  <c r="CO184" i="76"/>
  <c r="CN185" i="76"/>
  <c r="CO185" i="76"/>
  <c r="CN186" i="76"/>
  <c r="CO186" i="76"/>
  <c r="CN187" i="76"/>
  <c r="CO187" i="76"/>
  <c r="CN188" i="76"/>
  <c r="CO188" i="76"/>
  <c r="CN189" i="76"/>
  <c r="CO189" i="76"/>
  <c r="CN190" i="76"/>
  <c r="CO190" i="76"/>
  <c r="CN191" i="76"/>
  <c r="CO191" i="76"/>
  <c r="CN192" i="76"/>
  <c r="CO192" i="76"/>
  <c r="CN193" i="76"/>
  <c r="CO193" i="76"/>
  <c r="CN194" i="76"/>
  <c r="CO194" i="76"/>
  <c r="CN195" i="76"/>
  <c r="CO195" i="76"/>
  <c r="CN196" i="76"/>
  <c r="CO196" i="76"/>
  <c r="CN197" i="76"/>
  <c r="CO197" i="76"/>
  <c r="CN198" i="76"/>
  <c r="CO198" i="76"/>
  <c r="CN199" i="76"/>
  <c r="CO199" i="76"/>
  <c r="CN200" i="76"/>
  <c r="CO200" i="76"/>
  <c r="CN201" i="76"/>
  <c r="CO201" i="76"/>
  <c r="CN202" i="76"/>
  <c r="CO202" i="76"/>
  <c r="CN203" i="76"/>
  <c r="CO203" i="76"/>
  <c r="CN204" i="76"/>
  <c r="CO204" i="76"/>
  <c r="CN205" i="76"/>
  <c r="CO205" i="76"/>
  <c r="CN206" i="76"/>
  <c r="CO206" i="76"/>
  <c r="CN207" i="76"/>
  <c r="CO207" i="76"/>
  <c r="CN208" i="76"/>
  <c r="CO208" i="76"/>
  <c r="CN209" i="76"/>
  <c r="CO209" i="76"/>
  <c r="CN210" i="76"/>
  <c r="CO210" i="76"/>
  <c r="CN211" i="76"/>
  <c r="CO211" i="76"/>
  <c r="CN212" i="76"/>
  <c r="CO212" i="76"/>
  <c r="CN213" i="76"/>
  <c r="CO213" i="76"/>
  <c r="CN214" i="76"/>
  <c r="CO214" i="76"/>
  <c r="CN215" i="76"/>
  <c r="CO215" i="76"/>
  <c r="CN216" i="76"/>
  <c r="CO216" i="76"/>
  <c r="CN217" i="76"/>
  <c r="CO217" i="76"/>
  <c r="CN218" i="76"/>
  <c r="CO218" i="76"/>
  <c r="CN219" i="76"/>
  <c r="CO219" i="76"/>
  <c r="CN220" i="76"/>
  <c r="CO220" i="76"/>
  <c r="CN221" i="76"/>
  <c r="CO221" i="76"/>
  <c r="CN222" i="76"/>
  <c r="CO222" i="76"/>
  <c r="CN223" i="76"/>
  <c r="CO223" i="76"/>
  <c r="CN224" i="76"/>
  <c r="CO224" i="76"/>
  <c r="CN225" i="76"/>
  <c r="CO225" i="76"/>
  <c r="CN226" i="76"/>
  <c r="CO226" i="76"/>
  <c r="CN227" i="76"/>
  <c r="CO227" i="76"/>
  <c r="CN228" i="76"/>
  <c r="CO228" i="76"/>
  <c r="CN229" i="76"/>
  <c r="CO229" i="76"/>
  <c r="CN230" i="76"/>
  <c r="CO230" i="76"/>
  <c r="CN231" i="76"/>
  <c r="CO231" i="76"/>
  <c r="CN232" i="76"/>
  <c r="CO232" i="76"/>
  <c r="CN233" i="76"/>
  <c r="CO233" i="76"/>
  <c r="CN234" i="76"/>
  <c r="CO234" i="76"/>
  <c r="CN235" i="76"/>
  <c r="CO235" i="76"/>
  <c r="CN236" i="76"/>
  <c r="CO236" i="76"/>
  <c r="CN237" i="76"/>
  <c r="CO237" i="76"/>
  <c r="CN238" i="76"/>
  <c r="CO238" i="76"/>
  <c r="CN239" i="76"/>
  <c r="CO239" i="76"/>
  <c r="CN240" i="76"/>
  <c r="CO240" i="76"/>
  <c r="CN241" i="76"/>
  <c r="CO241" i="76"/>
  <c r="CN242" i="76"/>
  <c r="CO242" i="76"/>
  <c r="CN243" i="76"/>
  <c r="CO243" i="76"/>
  <c r="CN244" i="76"/>
  <c r="CO244" i="76"/>
  <c r="CN245" i="76"/>
  <c r="CO245" i="76"/>
  <c r="CN246" i="76"/>
  <c r="CO246" i="76"/>
  <c r="CN247" i="76"/>
  <c r="CO247" i="76"/>
  <c r="CN248" i="76"/>
  <c r="CO248" i="76"/>
  <c r="CN249" i="76"/>
  <c r="CO249" i="76"/>
  <c r="CN250" i="76"/>
  <c r="CO250" i="76"/>
  <c r="CN251" i="76"/>
  <c r="CO251" i="76"/>
  <c r="CN252" i="76"/>
  <c r="CO252" i="76"/>
  <c r="CN253" i="76"/>
  <c r="CO253" i="76"/>
  <c r="CN254" i="76"/>
  <c r="CO254" i="76"/>
  <c r="CN255" i="76"/>
  <c r="CO255" i="76"/>
  <c r="CN256" i="76"/>
  <c r="CO256" i="76"/>
  <c r="CN257" i="76"/>
  <c r="CO257" i="76"/>
  <c r="CN258" i="76"/>
  <c r="CO258" i="76"/>
  <c r="CN259" i="76"/>
  <c r="CO259" i="76"/>
  <c r="CN260" i="76"/>
  <c r="CO260" i="76"/>
  <c r="CN261" i="76"/>
  <c r="CO261" i="76"/>
  <c r="CN262" i="76"/>
  <c r="CO262" i="76"/>
  <c r="CN263" i="76"/>
  <c r="CO263" i="76"/>
  <c r="CN264" i="76"/>
  <c r="CO264" i="76"/>
  <c r="CN265" i="76"/>
  <c r="CO265" i="76"/>
  <c r="CN266" i="76"/>
  <c r="CO266" i="76"/>
  <c r="CN267" i="76"/>
  <c r="CO267" i="76"/>
  <c r="CN268" i="76"/>
  <c r="CO268" i="76"/>
  <c r="CN269" i="76"/>
  <c r="CO269" i="76"/>
  <c r="CN270" i="76"/>
  <c r="CO270" i="76"/>
  <c r="CN271" i="76"/>
  <c r="CO271" i="76"/>
  <c r="CN272" i="76"/>
  <c r="CO272" i="76"/>
  <c r="CN273" i="76"/>
  <c r="CO273" i="76"/>
  <c r="CN274" i="76"/>
  <c r="CO274" i="76"/>
  <c r="CN275" i="76"/>
  <c r="CO275" i="76"/>
  <c r="CN276" i="76"/>
  <c r="CO276" i="76"/>
  <c r="CN277" i="76"/>
  <c r="CO277" i="76"/>
  <c r="CN278" i="76"/>
  <c r="CO278" i="76"/>
  <c r="CN279" i="76"/>
  <c r="CO279" i="76"/>
  <c r="CN280" i="76"/>
  <c r="CO280" i="76"/>
  <c r="CN281" i="76"/>
  <c r="CO281" i="76"/>
  <c r="CN282" i="76"/>
  <c r="CO282" i="76"/>
  <c r="CN283" i="76"/>
  <c r="CO283" i="76"/>
  <c r="CN284" i="76"/>
  <c r="CO284" i="76"/>
  <c r="CN285" i="76"/>
  <c r="CO285" i="76"/>
  <c r="CN286" i="76"/>
  <c r="CO286" i="76"/>
  <c r="CN287" i="76"/>
  <c r="CO287" i="76"/>
  <c r="CN288" i="76"/>
  <c r="CO288" i="76"/>
  <c r="CN289" i="76"/>
  <c r="CO289" i="76"/>
  <c r="CN290" i="76"/>
  <c r="CO290" i="76"/>
  <c r="CN291" i="76"/>
  <c r="CO291" i="76"/>
  <c r="CN292" i="76"/>
  <c r="CO292" i="76"/>
  <c r="CN293" i="76"/>
  <c r="CO293" i="76"/>
  <c r="CN294" i="76"/>
  <c r="CO294" i="76"/>
  <c r="CN295" i="76"/>
  <c r="CO295" i="76"/>
  <c r="CN296" i="76"/>
  <c r="CO296" i="76"/>
  <c r="CN297" i="76"/>
  <c r="CO297" i="76"/>
  <c r="CN298" i="76"/>
  <c r="CO298" i="76"/>
  <c r="CN299" i="76"/>
  <c r="CO299" i="76"/>
  <c r="CN300" i="76"/>
  <c r="CO300" i="76"/>
  <c r="CN301" i="76"/>
  <c r="CO301" i="76"/>
  <c r="CN302" i="76"/>
  <c r="CO302" i="76"/>
  <c r="CN303" i="76"/>
  <c r="CO303" i="76"/>
  <c r="CN304" i="76"/>
  <c r="CO304" i="76"/>
  <c r="CN305" i="76"/>
  <c r="CO305" i="76"/>
  <c r="CN306" i="76"/>
  <c r="CO306" i="76"/>
  <c r="CN307" i="76"/>
  <c r="CO307" i="76"/>
  <c r="CN308" i="76"/>
  <c r="CO308" i="76"/>
  <c r="CN309" i="76"/>
  <c r="CO309" i="76"/>
  <c r="CN310" i="76"/>
  <c r="CO310" i="76"/>
  <c r="CN311" i="76"/>
  <c r="CO311" i="76"/>
  <c r="CN312" i="76"/>
  <c r="CO312" i="76"/>
  <c r="CN313" i="76"/>
  <c r="CO313" i="76"/>
  <c r="CN314" i="76"/>
  <c r="CO314" i="76"/>
  <c r="CN315" i="76"/>
  <c r="CO315" i="76"/>
  <c r="CN316" i="76"/>
  <c r="CO316" i="76"/>
  <c r="CN317" i="76"/>
  <c r="CO317" i="76"/>
  <c r="CN318" i="76"/>
  <c r="CO318" i="76"/>
  <c r="CN319" i="76"/>
  <c r="CO319" i="76"/>
  <c r="CN320" i="76"/>
  <c r="CO320" i="76"/>
  <c r="CN321" i="76"/>
  <c r="CO321" i="76"/>
  <c r="CN322" i="76"/>
  <c r="CO322" i="76"/>
  <c r="CN323" i="76"/>
  <c r="CO323" i="76"/>
  <c r="CN324" i="76"/>
  <c r="CO324" i="76"/>
  <c r="CN325" i="76"/>
  <c r="CO325" i="76"/>
  <c r="CN326" i="76"/>
  <c r="CO326" i="76"/>
  <c r="CN327" i="76"/>
  <c r="CO327" i="76"/>
  <c r="CN328" i="76"/>
  <c r="CO328" i="76"/>
  <c r="CN329" i="76"/>
  <c r="CO329" i="76"/>
  <c r="CN330" i="76"/>
  <c r="CO330" i="76"/>
  <c r="CN331" i="76"/>
  <c r="CO331" i="76"/>
  <c r="CN332" i="76"/>
  <c r="CO332" i="76"/>
  <c r="CN333" i="76"/>
  <c r="CO333" i="76"/>
  <c r="CN334" i="76"/>
  <c r="CO334" i="76"/>
  <c r="CN335" i="76"/>
  <c r="CO335" i="76"/>
  <c r="CN336" i="76"/>
  <c r="CO336" i="76"/>
  <c r="CN337" i="76"/>
  <c r="CO337" i="76"/>
  <c r="CN338" i="76"/>
  <c r="CO338" i="76"/>
  <c r="CN339" i="76"/>
  <c r="CO339" i="76"/>
  <c r="CN340" i="76"/>
  <c r="CO340" i="76"/>
  <c r="CN341" i="76"/>
  <c r="CO341" i="76"/>
  <c r="CN342" i="76"/>
  <c r="CO342" i="76"/>
  <c r="CN343" i="76"/>
  <c r="CO343" i="76"/>
  <c r="CN344" i="76"/>
  <c r="CO344" i="76"/>
  <c r="CN345" i="76"/>
  <c r="CO345" i="76"/>
  <c r="CN346" i="76"/>
  <c r="CO346" i="76"/>
  <c r="CN347" i="76"/>
  <c r="CO347" i="76"/>
  <c r="CN348" i="76"/>
  <c r="CO348" i="76"/>
  <c r="CN349" i="76"/>
  <c r="CO349" i="76"/>
  <c r="CN350" i="76"/>
  <c r="CO350" i="76"/>
  <c r="CN351" i="76"/>
  <c r="CO351" i="76"/>
  <c r="CN352" i="76"/>
  <c r="CO352" i="76"/>
  <c r="CN353" i="76"/>
  <c r="CO353" i="76"/>
  <c r="CN354" i="76"/>
  <c r="CO354" i="76"/>
  <c r="CN355" i="76"/>
  <c r="CO355" i="76"/>
  <c r="CN356" i="76"/>
  <c r="CO356" i="76"/>
  <c r="CN357" i="76"/>
  <c r="CO357" i="76"/>
  <c r="CN358" i="76"/>
  <c r="CO358" i="76"/>
  <c r="CN359" i="76"/>
  <c r="CO359" i="76"/>
  <c r="CN360" i="76"/>
  <c r="CO360" i="76"/>
  <c r="CN361" i="76"/>
  <c r="CO361" i="76"/>
  <c r="CN362" i="76"/>
  <c r="CO362" i="76"/>
  <c r="CN363" i="76"/>
  <c r="CO363" i="76"/>
  <c r="CN364" i="76"/>
  <c r="CO364" i="76"/>
  <c r="CN365" i="76"/>
  <c r="CO365" i="76"/>
  <c r="CN366" i="76"/>
  <c r="CO366" i="76"/>
  <c r="CN367" i="76"/>
  <c r="CO367" i="76"/>
  <c r="CN368" i="76"/>
  <c r="CO368" i="76"/>
  <c r="CN369" i="76"/>
  <c r="CO369" i="76"/>
  <c r="CN370" i="76"/>
  <c r="CO370" i="76"/>
  <c r="CN371" i="76"/>
  <c r="CO371" i="76"/>
  <c r="CN372" i="76"/>
  <c r="CO372" i="76"/>
  <c r="CN373" i="76"/>
  <c r="CO373" i="76"/>
  <c r="CN374" i="76"/>
  <c r="CO374" i="76"/>
  <c r="CN375" i="76"/>
  <c r="CO375" i="76"/>
  <c r="CN376" i="76"/>
  <c r="CO376" i="76"/>
  <c r="CN377" i="76"/>
  <c r="CO377" i="76"/>
  <c r="CN378" i="76"/>
  <c r="CO378" i="76"/>
  <c r="CN379" i="76"/>
  <c r="CO379" i="76"/>
  <c r="CN380" i="76"/>
  <c r="CO380" i="76"/>
  <c r="CN381" i="76"/>
  <c r="CO381" i="76"/>
  <c r="CN382" i="76"/>
  <c r="CO382" i="76"/>
  <c r="CN383" i="76"/>
  <c r="CO383" i="76"/>
  <c r="CN384" i="76"/>
  <c r="CO384" i="76"/>
  <c r="CN385" i="76"/>
  <c r="CO385" i="76"/>
  <c r="CN386" i="76"/>
  <c r="CO386" i="76"/>
  <c r="CN387" i="76"/>
  <c r="CO387" i="76"/>
  <c r="CN388" i="76"/>
  <c r="CO388" i="76"/>
  <c r="CN389" i="76"/>
  <c r="CO389" i="76"/>
  <c r="CN390" i="76"/>
  <c r="CO390" i="76"/>
  <c r="CN391" i="76"/>
  <c r="CO391" i="76"/>
  <c r="CN392" i="76"/>
  <c r="CO392" i="76"/>
  <c r="CN393" i="76"/>
  <c r="CO393" i="76"/>
  <c r="CN394" i="76"/>
  <c r="CO394" i="76"/>
  <c r="CN395" i="76"/>
  <c r="CO395" i="76"/>
  <c r="CN396" i="76"/>
  <c r="CO396" i="76"/>
  <c r="CN397" i="76"/>
  <c r="CO397" i="76"/>
  <c r="CN398" i="76"/>
  <c r="CO398" i="76"/>
  <c r="CN399" i="76"/>
  <c r="CO399" i="76"/>
  <c r="CN400" i="76"/>
  <c r="CO400" i="76"/>
  <c r="CN401" i="76"/>
  <c r="CO401" i="76"/>
  <c r="CN402" i="76"/>
  <c r="CO402" i="76"/>
  <c r="CN403" i="76"/>
  <c r="CO403" i="76"/>
  <c r="CN404" i="76"/>
  <c r="CO404" i="76"/>
  <c r="CN405" i="76"/>
  <c r="CO405" i="76"/>
  <c r="CN406" i="76"/>
  <c r="CO406" i="76"/>
  <c r="CN407" i="76"/>
  <c r="CO407" i="76"/>
  <c r="CN408" i="76"/>
  <c r="CO408" i="76"/>
  <c r="CN409" i="76"/>
  <c r="CO409" i="76"/>
  <c r="CN410" i="76"/>
  <c r="CO410" i="76"/>
  <c r="CN411" i="76"/>
  <c r="CO411" i="76"/>
  <c r="CN412" i="76"/>
  <c r="CO412" i="76"/>
  <c r="CN413" i="76"/>
  <c r="CO413" i="76"/>
  <c r="CN414" i="76"/>
  <c r="CO414" i="76"/>
  <c r="CN415" i="76"/>
  <c r="CO415" i="76"/>
  <c r="CN416" i="76"/>
  <c r="CO416" i="76"/>
  <c r="CN417" i="76"/>
  <c r="CO417" i="76"/>
  <c r="CN418" i="76"/>
  <c r="CO418" i="76"/>
  <c r="CN419" i="76"/>
  <c r="CO419" i="76"/>
  <c r="CN420" i="76"/>
  <c r="CO420" i="76"/>
  <c r="CN421" i="76"/>
  <c r="CO421" i="76"/>
  <c r="CN422" i="76"/>
  <c r="CO422" i="76"/>
  <c r="CN423" i="76"/>
  <c r="CO423" i="76"/>
  <c r="CN424" i="76"/>
  <c r="CO424" i="76"/>
  <c r="CN425" i="76"/>
  <c r="CO425" i="76"/>
  <c r="CN426" i="76"/>
  <c r="CO426" i="76"/>
  <c r="CN427" i="76"/>
  <c r="CO427" i="76"/>
  <c r="CN428" i="76"/>
  <c r="CO428" i="76"/>
  <c r="CN429" i="76"/>
  <c r="CO429" i="76"/>
  <c r="CN430" i="76"/>
  <c r="CO430" i="76"/>
  <c r="CN431" i="76"/>
  <c r="CO431" i="76"/>
  <c r="CN432" i="76"/>
  <c r="CO432" i="76"/>
  <c r="CN433" i="76"/>
  <c r="CO433" i="76"/>
  <c r="CN434" i="76"/>
  <c r="CO434" i="76"/>
  <c r="CN435" i="76"/>
  <c r="CO435" i="76"/>
  <c r="CN436" i="76"/>
  <c r="CO436" i="76"/>
  <c r="CN437" i="76"/>
  <c r="CO437" i="76"/>
  <c r="CN438" i="76"/>
  <c r="CO438" i="76"/>
  <c r="CN439" i="76"/>
  <c r="CO439" i="76"/>
  <c r="CN440" i="76"/>
  <c r="CO440" i="76"/>
  <c r="CN441" i="76"/>
  <c r="CO441" i="76"/>
  <c r="CN442" i="76"/>
  <c r="CO442" i="76"/>
  <c r="CN443" i="76"/>
  <c r="CO443" i="76"/>
  <c r="CN444" i="76"/>
  <c r="CO444" i="76"/>
  <c r="CN445" i="76"/>
  <c r="CO445" i="76"/>
  <c r="CN446" i="76"/>
  <c r="CO446" i="76"/>
  <c r="CN447" i="76"/>
  <c r="CO447" i="76"/>
  <c r="CN448" i="76"/>
  <c r="CO448" i="76"/>
  <c r="CN449" i="76"/>
  <c r="CO449" i="76"/>
  <c r="CN450" i="76"/>
  <c r="CO450" i="76"/>
  <c r="CN451" i="76"/>
  <c r="CO451" i="76"/>
  <c r="CN452" i="76"/>
  <c r="CO452" i="76"/>
  <c r="CN453" i="76"/>
  <c r="CO453" i="76"/>
  <c r="CN454" i="76"/>
  <c r="CO454" i="76"/>
  <c r="CN455" i="76"/>
  <c r="CO455" i="76"/>
  <c r="CN456" i="76"/>
  <c r="CO456" i="76"/>
  <c r="CN457" i="76"/>
  <c r="CO457" i="76"/>
  <c r="CN458" i="76"/>
  <c r="CO458" i="76"/>
  <c r="CN459" i="76"/>
  <c r="CO459" i="76"/>
  <c r="CN460" i="76"/>
  <c r="CO460" i="76"/>
  <c r="CN461" i="76"/>
  <c r="CO461" i="76"/>
  <c r="CN462" i="76"/>
  <c r="CO462" i="76"/>
  <c r="CN463" i="76"/>
  <c r="CO463" i="76"/>
  <c r="CN464" i="76"/>
  <c r="CO464" i="76"/>
  <c r="CN465" i="76"/>
  <c r="CO465" i="76"/>
  <c r="CN466" i="76"/>
  <c r="CO466" i="76"/>
  <c r="CN467" i="76"/>
  <c r="CO467" i="76"/>
  <c r="CN468" i="76"/>
  <c r="CO468" i="76"/>
  <c r="CN469" i="76"/>
  <c r="CO469" i="76"/>
  <c r="CN470" i="76"/>
  <c r="CO470" i="76"/>
  <c r="CN471" i="76"/>
  <c r="CO471" i="76"/>
  <c r="CN472" i="76"/>
  <c r="CO472" i="76"/>
  <c r="CN473" i="76"/>
  <c r="CO473" i="76"/>
  <c r="CN474" i="76"/>
  <c r="CO474" i="76"/>
  <c r="CN475" i="76"/>
  <c r="CO475" i="76"/>
  <c r="CN476" i="76"/>
  <c r="CO476" i="76"/>
  <c r="CN477" i="76"/>
  <c r="CO477" i="76"/>
  <c r="CN478" i="76"/>
  <c r="CO478" i="76"/>
  <c r="CN479" i="76"/>
  <c r="CO479" i="76"/>
  <c r="CN480" i="76"/>
  <c r="CO480" i="76"/>
  <c r="CN481" i="76"/>
  <c r="CO481" i="76"/>
  <c r="CN482" i="76"/>
  <c r="CO482" i="76"/>
  <c r="CN483" i="76"/>
  <c r="CO483" i="76"/>
  <c r="CN484" i="76"/>
  <c r="CO484" i="76"/>
  <c r="CN485" i="76"/>
  <c r="CO485" i="76"/>
  <c r="CN486" i="76"/>
  <c r="CO486" i="76"/>
  <c r="CN487" i="76"/>
  <c r="CO487" i="76"/>
  <c r="CN488" i="76"/>
  <c r="CO488" i="76"/>
  <c r="CN489" i="76"/>
  <c r="CO489" i="76"/>
  <c r="CN490" i="76"/>
  <c r="CO490" i="76"/>
  <c r="CN491" i="76"/>
  <c r="CO491" i="76"/>
  <c r="CN492" i="76"/>
  <c r="CO492" i="76"/>
  <c r="CN493" i="76"/>
  <c r="CO493" i="76"/>
  <c r="CN494" i="76"/>
  <c r="CO494" i="76"/>
  <c r="CN495" i="76"/>
  <c r="CO495" i="76"/>
  <c r="CN496" i="76"/>
  <c r="CO496" i="76"/>
  <c r="CN497" i="76"/>
  <c r="CO497" i="76"/>
  <c r="CN498" i="76"/>
  <c r="CO498" i="76"/>
  <c r="CN499" i="76"/>
  <c r="CO499" i="76"/>
  <c r="CN500" i="76"/>
  <c r="CO500" i="76"/>
  <c r="CN501" i="76"/>
  <c r="CO501" i="76"/>
  <c r="CN502" i="76"/>
  <c r="CO502" i="76"/>
  <c r="CN503" i="76"/>
  <c r="CO503" i="76"/>
  <c r="CN504" i="76"/>
  <c r="CO504" i="76"/>
  <c r="CN505" i="76"/>
  <c r="CO505" i="76"/>
  <c r="CN506" i="76"/>
  <c r="CO506" i="76"/>
  <c r="CN507" i="76"/>
  <c r="CO507" i="76"/>
  <c r="CN508" i="76"/>
  <c r="CO508" i="76"/>
  <c r="CN509" i="76"/>
  <c r="CO509" i="76"/>
  <c r="CN510" i="76"/>
  <c r="CO510" i="76"/>
  <c r="CN511" i="76"/>
  <c r="CO511" i="76"/>
  <c r="CN512" i="76"/>
  <c r="CO512" i="76"/>
  <c r="CN513" i="76"/>
  <c r="CO513" i="76"/>
  <c r="CN514" i="76"/>
  <c r="CO514" i="76"/>
  <c r="CN515" i="76"/>
  <c r="CO515" i="76"/>
  <c r="CN516" i="76"/>
  <c r="CO516" i="76"/>
  <c r="CN517" i="76"/>
  <c r="CO517" i="76"/>
  <c r="CN518" i="76"/>
  <c r="CO518" i="76"/>
  <c r="CN519" i="76"/>
  <c r="CO519" i="76"/>
  <c r="CN520" i="76"/>
  <c r="CO520" i="76"/>
  <c r="CN521" i="76"/>
  <c r="CO521" i="76"/>
  <c r="CN522" i="76"/>
  <c r="CO522" i="76"/>
  <c r="CN523" i="76"/>
  <c r="CO523" i="76"/>
  <c r="CN524" i="76"/>
  <c r="CO524" i="76"/>
  <c r="CN525" i="76"/>
  <c r="CO525" i="76"/>
  <c r="CN526" i="76"/>
  <c r="CO526" i="76"/>
  <c r="CN527" i="76"/>
  <c r="CO527" i="76"/>
  <c r="CN528" i="76"/>
  <c r="CO528" i="76"/>
  <c r="CN529" i="76"/>
  <c r="CO529" i="76"/>
  <c r="CN530" i="76"/>
  <c r="CO530" i="76"/>
  <c r="CN531" i="76"/>
  <c r="CO531" i="76"/>
  <c r="CN532" i="76"/>
  <c r="CO532" i="76"/>
  <c r="CN533" i="76"/>
  <c r="CO533" i="76"/>
  <c r="CN534" i="76"/>
  <c r="CO534" i="76"/>
  <c r="CN535" i="76"/>
  <c r="CO535" i="76"/>
  <c r="CN536" i="76"/>
  <c r="CO536" i="76"/>
  <c r="CN537" i="76"/>
  <c r="CO537" i="76"/>
  <c r="CN538" i="76"/>
  <c r="CO538" i="76"/>
  <c r="CN539" i="76"/>
  <c r="CO539" i="76"/>
  <c r="CN540" i="76"/>
  <c r="CO540" i="76"/>
  <c r="CN541" i="76"/>
  <c r="CO541" i="76"/>
  <c r="CN542" i="76"/>
  <c r="CO542" i="76"/>
  <c r="CN543" i="76"/>
  <c r="CO543" i="76"/>
  <c r="CN544" i="76"/>
  <c r="CO544" i="76"/>
  <c r="CN545" i="76"/>
  <c r="CO545" i="76"/>
  <c r="CN546" i="76"/>
  <c r="CO546" i="76"/>
  <c r="CN547" i="76"/>
  <c r="CO547" i="76"/>
  <c r="CN548" i="76"/>
  <c r="CO548" i="76"/>
  <c r="CN549" i="76"/>
  <c r="CO549" i="76"/>
  <c r="CN550" i="76"/>
  <c r="CO550" i="76"/>
  <c r="CN551" i="76"/>
  <c r="CO551" i="76"/>
  <c r="CN552" i="76"/>
  <c r="CO552" i="76"/>
  <c r="CN553" i="76"/>
  <c r="CO553" i="76"/>
  <c r="CN554" i="76"/>
  <c r="CO554" i="76"/>
  <c r="CN555" i="76"/>
  <c r="CO555" i="76"/>
  <c r="CN556" i="76"/>
  <c r="CO556" i="76"/>
  <c r="CN557" i="76"/>
  <c r="CO557" i="76"/>
  <c r="CN558" i="76"/>
  <c r="CO558" i="76"/>
  <c r="CN559" i="76"/>
  <c r="CO559" i="76"/>
  <c r="CN560" i="76"/>
  <c r="CO560" i="76"/>
  <c r="CN561" i="76"/>
  <c r="CO561" i="76"/>
  <c r="CN562" i="76"/>
  <c r="CO562" i="76"/>
  <c r="CN563" i="76"/>
  <c r="CO563" i="76"/>
  <c r="CN564" i="76"/>
  <c r="CO564" i="76"/>
  <c r="CN565" i="76"/>
  <c r="CO565" i="76"/>
  <c r="CN566" i="76"/>
  <c r="CO566" i="76"/>
  <c r="CN567" i="76"/>
  <c r="CO567" i="76"/>
  <c r="CN568" i="76"/>
  <c r="CO568" i="76"/>
  <c r="CN569" i="76"/>
  <c r="CO569" i="76"/>
  <c r="CN570" i="76"/>
  <c r="CO570" i="76"/>
  <c r="CN571" i="76"/>
  <c r="CO571" i="76"/>
  <c r="CN572" i="76"/>
  <c r="CO572" i="76"/>
  <c r="CN573" i="76"/>
  <c r="CO573" i="76"/>
  <c r="CN574" i="76"/>
  <c r="CO574" i="76"/>
  <c r="CN575" i="76"/>
  <c r="CO575" i="76"/>
  <c r="CN576" i="76"/>
  <c r="CO576" i="76"/>
  <c r="CN577" i="76"/>
  <c r="CO577" i="76"/>
  <c r="CN578" i="76"/>
  <c r="CO578" i="76"/>
  <c r="CN579" i="76"/>
  <c r="CO579" i="76"/>
  <c r="CN580" i="76"/>
  <c r="CO580" i="76"/>
  <c r="CN581" i="76"/>
  <c r="CO581" i="76"/>
  <c r="CN582" i="76"/>
  <c r="CO582" i="76"/>
  <c r="CN583" i="76"/>
  <c r="CO583" i="76"/>
  <c r="CN584" i="76"/>
  <c r="CO584" i="76"/>
  <c r="CN585" i="76"/>
  <c r="CO585" i="76"/>
  <c r="CN586" i="76"/>
  <c r="CO586" i="76"/>
  <c r="CN587" i="76"/>
  <c r="CO587" i="76"/>
  <c r="CN588" i="76"/>
  <c r="CO588" i="76"/>
  <c r="CN589" i="76"/>
  <c r="CO589" i="76"/>
  <c r="CN590" i="76"/>
  <c r="CO590" i="76"/>
  <c r="CO14" i="76"/>
  <c r="CN14" i="76"/>
  <c r="BK572" i="14" l="1"/>
  <c r="BK564" i="14"/>
  <c r="BK556" i="14"/>
  <c r="BK548" i="14"/>
  <c r="BK77" i="14"/>
  <c r="BK85" i="14"/>
  <c r="BK93" i="14"/>
  <c r="BK101" i="14"/>
  <c r="BJ92" i="14"/>
  <c r="BJ84" i="14"/>
  <c r="BJ76" i="14"/>
  <c r="BJ68" i="14"/>
  <c r="BJ60" i="14"/>
  <c r="BJ52" i="14"/>
  <c r="BJ44" i="14"/>
  <c r="BJ36" i="14"/>
  <c r="BJ28" i="14"/>
  <c r="BJ20" i="14"/>
  <c r="BF574" i="14"/>
  <c r="BK45" i="14"/>
  <c r="BK53" i="14"/>
  <c r="BK61" i="14"/>
  <c r="BK69" i="14"/>
  <c r="BK21" i="14"/>
  <c r="BK29" i="14"/>
  <c r="BK37" i="14"/>
  <c r="BK141" i="14"/>
  <c r="BK149" i="14"/>
  <c r="BK157" i="14"/>
  <c r="BK165" i="14"/>
  <c r="BK173" i="14"/>
  <c r="BK181" i="14"/>
  <c r="BK189" i="14"/>
  <c r="BK197" i="14"/>
  <c r="BK205" i="14"/>
  <c r="BK213" i="14"/>
  <c r="BK221" i="14"/>
  <c r="BK229" i="14"/>
  <c r="BK237" i="14"/>
  <c r="BK245" i="14"/>
  <c r="BK253" i="14"/>
  <c r="BK261" i="14"/>
  <c r="BK269" i="14"/>
  <c r="BK277" i="14"/>
  <c r="BK285" i="14"/>
  <c r="BK293" i="14"/>
  <c r="BK301" i="14"/>
  <c r="BK309" i="14"/>
  <c r="BK317" i="14"/>
  <c r="BK325" i="14"/>
  <c r="BK333" i="14"/>
  <c r="BK341" i="14"/>
  <c r="BK349" i="14"/>
  <c r="BK357" i="14"/>
  <c r="BK365" i="14"/>
  <c r="BK373" i="14"/>
  <c r="BK381" i="14"/>
  <c r="BK389" i="14"/>
  <c r="BK397" i="14"/>
  <c r="BK405" i="14"/>
  <c r="BK413" i="14"/>
  <c r="BK421" i="14"/>
  <c r="BK429" i="14"/>
  <c r="BK437" i="14"/>
  <c r="BK445" i="14"/>
  <c r="BK453" i="14"/>
  <c r="BK461" i="14"/>
  <c r="BK469" i="14"/>
  <c r="BK477" i="14"/>
  <c r="BK485" i="14"/>
  <c r="BK493" i="14"/>
  <c r="BK501" i="14"/>
  <c r="BK509" i="14"/>
  <c r="BK517" i="14"/>
  <c r="BK525" i="14"/>
  <c r="BK533" i="14"/>
  <c r="BK541" i="14"/>
  <c r="BK549" i="14"/>
  <c r="BK557" i="14"/>
  <c r="BK565" i="14"/>
  <c r="BK573" i="14"/>
  <c r="BI429" i="14"/>
  <c r="BI421" i="14"/>
  <c r="BI413" i="14"/>
  <c r="BI405" i="14"/>
  <c r="BI397" i="14"/>
  <c r="BI389" i="14"/>
  <c r="BI381" i="14"/>
  <c r="BI373" i="14"/>
  <c r="BI365" i="14"/>
  <c r="BI357" i="14"/>
  <c r="BI349" i="14"/>
  <c r="BI341" i="14"/>
  <c r="BI333" i="14"/>
  <c r="BI325" i="14"/>
  <c r="BI317" i="14"/>
  <c r="BI309" i="14"/>
  <c r="BI301" i="14"/>
  <c r="BI293" i="14"/>
  <c r="BI285" i="14"/>
  <c r="BI277" i="14"/>
  <c r="BI269" i="14"/>
  <c r="BI261" i="14"/>
  <c r="BI253" i="14"/>
  <c r="BI245" i="14"/>
  <c r="BI237" i="14"/>
  <c r="BI229" i="14"/>
  <c r="BI221" i="14"/>
  <c r="BI213" i="14"/>
  <c r="BI205" i="14"/>
  <c r="BI197" i="14"/>
  <c r="BI189" i="14"/>
  <c r="BI181" i="14"/>
  <c r="BI173" i="14"/>
  <c r="BI165" i="14"/>
  <c r="BI157" i="14"/>
  <c r="BI149" i="14"/>
  <c r="BI141" i="14"/>
  <c r="BI133" i="14"/>
  <c r="BI125" i="14"/>
  <c r="BI117" i="14"/>
  <c r="BI109" i="14"/>
  <c r="BI101" i="14"/>
  <c r="BI93" i="14"/>
  <c r="BI85" i="14"/>
  <c r="BI77" i="14"/>
  <c r="BI69" i="14"/>
  <c r="BI61" i="14"/>
  <c r="BI53" i="14"/>
  <c r="BI45" i="14"/>
  <c r="BI37" i="14"/>
  <c r="BI29" i="14"/>
  <c r="BI21" i="14"/>
  <c r="BI573" i="14"/>
  <c r="BI565" i="14"/>
  <c r="BI557" i="14"/>
  <c r="BI549" i="14"/>
  <c r="BI541" i="14"/>
  <c r="BI533" i="14"/>
  <c r="BI525" i="14"/>
  <c r="BI517" i="14"/>
  <c r="BI509" i="14"/>
  <c r="BI501" i="14"/>
  <c r="BI493" i="14"/>
  <c r="BI485" i="14"/>
  <c r="BI477" i="14"/>
  <c r="BI469" i="14"/>
  <c r="BI461" i="14"/>
  <c r="BI453" i="14"/>
  <c r="BI445" i="14"/>
  <c r="BI437" i="14"/>
  <c r="BJ72" i="14"/>
  <c r="BJ64" i="14"/>
  <c r="BJ56" i="14"/>
  <c r="BJ48" i="14"/>
  <c r="BJ40" i="14"/>
  <c r="BJ32" i="14"/>
  <c r="BJ24" i="14"/>
  <c r="BI481" i="14"/>
  <c r="BI417" i="14"/>
  <c r="BI225" i="14"/>
  <c r="BI161" i="14"/>
  <c r="BK137" i="14"/>
  <c r="BK551" i="14"/>
  <c r="BK447" i="14"/>
  <c r="BK343" i="14"/>
  <c r="BK31" i="14"/>
  <c r="BK111" i="14"/>
  <c r="BK119" i="14"/>
  <c r="BK127" i="14"/>
  <c r="BK135" i="14"/>
  <c r="BI353" i="14"/>
  <c r="BI289" i="14"/>
  <c r="BI97" i="14"/>
  <c r="BI33" i="14"/>
  <c r="BJ16" i="14"/>
  <c r="BK105" i="14"/>
  <c r="BI577" i="14"/>
  <c r="BI569" i="14"/>
  <c r="BI561" i="14"/>
  <c r="BI553" i="14"/>
  <c r="BI545" i="14"/>
  <c r="BI537" i="14"/>
  <c r="BI521" i="14"/>
  <c r="BI513" i="14"/>
  <c r="BI505" i="14"/>
  <c r="BI497" i="14"/>
  <c r="BI489" i="14"/>
  <c r="BI473" i="14"/>
  <c r="BI465" i="14"/>
  <c r="BI457" i="14"/>
  <c r="BI449" i="14"/>
  <c r="BI441" i="14"/>
  <c r="BI433" i="14"/>
  <c r="BI425" i="14"/>
  <c r="BI409" i="14"/>
  <c r="BI401" i="14"/>
  <c r="BI393" i="14"/>
  <c r="BI385" i="14"/>
  <c r="BI377" i="14"/>
  <c r="BI369" i="14"/>
  <c r="BI361" i="14"/>
  <c r="BI345" i="14"/>
  <c r="BI337" i="14"/>
  <c r="BI329" i="14"/>
  <c r="BI321" i="14"/>
  <c r="BI313" i="14"/>
  <c r="BI305" i="14"/>
  <c r="BI297" i="14"/>
  <c r="BI281" i="14"/>
  <c r="BI273" i="14"/>
  <c r="BI265" i="14"/>
  <c r="BI257" i="14"/>
  <c r="BI249" i="14"/>
  <c r="BI241" i="14"/>
  <c r="BI233" i="14"/>
  <c r="BI217" i="14"/>
  <c r="BI209" i="14"/>
  <c r="BI201" i="14"/>
  <c r="BI193" i="14"/>
  <c r="BI185" i="14"/>
  <c r="BI177" i="14"/>
  <c r="BI169" i="14"/>
  <c r="BI153" i="14"/>
  <c r="BI145" i="14"/>
  <c r="BI137" i="14"/>
  <c r="BI129" i="14"/>
  <c r="BI121" i="14"/>
  <c r="BI113" i="14"/>
  <c r="BI105" i="14"/>
  <c r="BI89" i="14"/>
  <c r="BI81" i="14"/>
  <c r="BI73" i="14"/>
  <c r="BI65" i="14"/>
  <c r="BI57" i="14"/>
  <c r="BI49" i="14"/>
  <c r="BI41" i="14"/>
  <c r="BI25" i="14"/>
  <c r="BI17" i="14"/>
  <c r="BI575" i="14"/>
  <c r="BI567" i="14"/>
  <c r="BK559" i="14"/>
  <c r="BI551" i="14"/>
  <c r="BK543" i="14"/>
  <c r="BI535" i="14"/>
  <c r="BI527" i="14"/>
  <c r="BI519" i="14"/>
  <c r="BK511" i="14"/>
  <c r="BI503" i="14"/>
  <c r="BI495" i="14"/>
  <c r="BI487" i="14"/>
  <c r="BI479" i="14"/>
  <c r="BI471" i="14"/>
  <c r="BK463" i="14"/>
  <c r="BI455" i="14"/>
  <c r="BI447" i="14"/>
  <c r="BI439" i="14"/>
  <c r="BK431" i="14"/>
  <c r="BI423" i="14"/>
  <c r="BK415" i="14"/>
  <c r="BI407" i="14"/>
  <c r="BI399" i="14"/>
  <c r="BI391" i="14"/>
  <c r="BK383" i="14"/>
  <c r="BI375" i="14"/>
  <c r="BI367" i="14"/>
  <c r="BI359" i="14"/>
  <c r="BI351" i="14"/>
  <c r="BI343" i="14"/>
  <c r="BK335" i="14"/>
  <c r="BI327" i="14"/>
  <c r="BI319" i="14"/>
  <c r="BI311" i="14"/>
  <c r="BK303" i="14"/>
  <c r="BI295" i="14"/>
  <c r="BI287" i="14"/>
  <c r="BI279" i="14"/>
  <c r="BK271" i="14"/>
  <c r="BI263" i="14"/>
  <c r="BI255" i="14"/>
  <c r="BI247" i="14"/>
  <c r="BK239" i="14"/>
  <c r="BI231" i="14"/>
  <c r="BK223" i="14"/>
  <c r="BI215" i="14"/>
  <c r="BI207" i="14"/>
  <c r="BI199" i="14"/>
  <c r="BK191" i="14"/>
  <c r="BI183" i="14"/>
  <c r="BI175" i="14"/>
  <c r="BI167" i="14"/>
  <c r="BK159" i="14"/>
  <c r="BI151" i="14"/>
  <c r="BI143" i="14"/>
  <c r="BI135" i="14"/>
  <c r="BI127" i="14"/>
  <c r="BI119" i="14"/>
  <c r="BI111" i="14"/>
  <c r="BI103" i="14"/>
  <c r="BK95" i="14"/>
  <c r="BI87" i="14"/>
  <c r="BK79" i="14"/>
  <c r="BI71" i="14"/>
  <c r="BI63" i="14"/>
  <c r="BI55" i="14"/>
  <c r="BI47" i="14"/>
  <c r="BI39" i="14"/>
  <c r="BI31" i="14"/>
  <c r="BI23" i="14"/>
  <c r="BK15" i="14"/>
  <c r="BJ42" i="14"/>
  <c r="BJ74" i="14"/>
  <c r="BJ82" i="14"/>
  <c r="BJ90" i="14"/>
  <c r="BK167" i="14"/>
  <c r="BK367" i="14"/>
  <c r="BK471" i="14"/>
  <c r="BI480" i="14"/>
  <c r="BI472" i="14"/>
  <c r="BI448" i="14"/>
  <c r="BI440" i="14"/>
  <c r="BI432" i="14"/>
  <c r="BI416" i="14"/>
  <c r="BI408" i="14"/>
  <c r="BI400" i="14"/>
  <c r="BI384" i="14"/>
  <c r="BI376" i="14"/>
  <c r="BI368" i="14"/>
  <c r="BI352" i="14"/>
  <c r="BI344" i="14"/>
  <c r="BI336" i="14"/>
  <c r="BI320" i="14"/>
  <c r="BI312" i="14"/>
  <c r="BI304" i="14"/>
  <c r="BI296" i="14"/>
  <c r="BI288" i="14"/>
  <c r="BI280" i="14"/>
  <c r="BI272" i="14"/>
  <c r="BI264" i="14"/>
  <c r="BI256" i="14"/>
  <c r="BI248" i="14"/>
  <c r="BI240" i="14"/>
  <c r="BI232" i="14"/>
  <c r="BI224" i="14"/>
  <c r="BI216" i="14"/>
  <c r="BI208" i="14"/>
  <c r="BI200" i="14"/>
  <c r="BI192" i="14"/>
  <c r="BI184" i="14"/>
  <c r="BI176" i="14"/>
  <c r="BI168" i="14"/>
  <c r="BI160" i="14"/>
  <c r="BI152" i="14"/>
  <c r="BI144" i="14"/>
  <c r="BI136" i="14"/>
  <c r="BI128" i="14"/>
  <c r="BI120" i="14"/>
  <c r="BI112" i="14"/>
  <c r="BI104" i="14"/>
  <c r="BI96" i="14"/>
  <c r="BI88" i="14"/>
  <c r="BI80" i="14"/>
  <c r="BK199" i="14"/>
  <c r="BK279" i="14"/>
  <c r="BK391" i="14"/>
  <c r="BK495" i="14"/>
  <c r="BK143" i="14"/>
  <c r="BK231" i="14"/>
  <c r="BK319" i="14"/>
  <c r="BK527" i="14"/>
  <c r="BK39" i="14"/>
  <c r="BK151" i="14"/>
  <c r="BK175" i="14"/>
  <c r="BK207" i="14"/>
  <c r="BK255" i="14"/>
  <c r="BK287" i="14"/>
  <c r="BK351" i="14"/>
  <c r="BK375" i="14"/>
  <c r="BK399" i="14"/>
  <c r="BK423" i="14"/>
  <c r="BK479" i="14"/>
  <c r="BK503" i="14"/>
  <c r="BK519" i="14"/>
  <c r="BI559" i="14"/>
  <c r="BI543" i="14"/>
  <c r="BK87" i="14"/>
  <c r="BK103" i="14"/>
  <c r="BJ66" i="14"/>
  <c r="BJ58" i="14"/>
  <c r="BJ50" i="14"/>
  <c r="BJ34" i="14"/>
  <c r="BJ26" i="14"/>
  <c r="BJ18" i="14"/>
  <c r="BI511" i="14"/>
  <c r="BI463" i="14"/>
  <c r="BI431" i="14"/>
  <c r="BI415" i="14"/>
  <c r="BI383" i="14"/>
  <c r="BI335" i="14"/>
  <c r="BI303" i="14"/>
  <c r="BI271" i="14"/>
  <c r="BI239" i="14"/>
  <c r="BI223" i="14"/>
  <c r="BI191" i="14"/>
  <c r="BI159" i="14"/>
  <c r="BI95" i="14"/>
  <c r="BI79" i="14"/>
  <c r="BI15" i="14"/>
  <c r="BK183" i="14"/>
  <c r="BK215" i="14"/>
  <c r="BK263" i="14"/>
  <c r="BK295" i="14"/>
  <c r="BK327" i="14"/>
  <c r="BK407" i="14"/>
  <c r="BK455" i="14"/>
  <c r="BK535" i="14"/>
  <c r="BI76" i="14"/>
  <c r="BI68" i="14"/>
  <c r="BI60" i="14"/>
  <c r="BI52" i="14"/>
  <c r="BI44" i="14"/>
  <c r="BI36" i="14"/>
  <c r="BI28" i="14"/>
  <c r="BI20" i="14"/>
  <c r="BK47" i="14"/>
  <c r="BK55" i="14"/>
  <c r="BK63" i="14"/>
  <c r="BK71" i="14"/>
  <c r="BK99" i="14"/>
  <c r="BK91" i="14"/>
  <c r="BK83" i="14"/>
  <c r="BK67" i="14"/>
  <c r="BK23" i="14"/>
  <c r="BK247" i="14"/>
  <c r="BK311" i="14"/>
  <c r="BK359" i="14"/>
  <c r="BK439" i="14"/>
  <c r="BK487" i="14"/>
  <c r="BK567" i="14"/>
  <c r="BK575" i="14"/>
  <c r="BK107" i="14"/>
  <c r="BK115" i="14"/>
  <c r="BK123" i="14"/>
  <c r="BK131" i="14"/>
  <c r="BK547" i="14"/>
  <c r="BK539" i="14"/>
  <c r="BK531" i="14"/>
  <c r="BK507" i="14"/>
  <c r="BK491" i="14"/>
  <c r="BK483" i="14"/>
  <c r="BK443" i="14"/>
  <c r="BK435" i="14"/>
  <c r="BK427" i="14"/>
  <c r="BI411" i="14"/>
  <c r="BI403" i="14"/>
  <c r="BI395" i="14"/>
  <c r="BI387" i="14"/>
  <c r="BI371" i="14"/>
  <c r="BI355" i="14"/>
  <c r="BI347" i="14"/>
  <c r="BI339" i="14"/>
  <c r="BI331" i="14"/>
  <c r="BI323" i="14"/>
  <c r="BI315" i="14"/>
  <c r="BI307" i="14"/>
  <c r="BI299" i="14"/>
  <c r="BI291" i="14"/>
  <c r="BI283" i="14"/>
  <c r="BI275" i="14"/>
  <c r="BI267" i="14"/>
  <c r="BI251" i="14"/>
  <c r="BI235" i="14"/>
  <c r="BI227" i="14"/>
  <c r="BI219" i="14"/>
  <c r="BI203" i="14"/>
  <c r="BI195" i="14"/>
  <c r="BI187" i="14"/>
  <c r="BI179" i="14"/>
  <c r="BI171" i="14"/>
  <c r="BI163" i="14"/>
  <c r="BI155" i="14"/>
  <c r="BI139" i="14"/>
  <c r="BI131" i="14"/>
  <c r="BI123" i="14"/>
  <c r="BI115" i="14"/>
  <c r="BI107" i="14"/>
  <c r="BI99" i="14"/>
  <c r="BI91" i="14"/>
  <c r="BI83" i="14"/>
  <c r="BI67" i="14"/>
  <c r="BI59" i="14"/>
  <c r="BI51" i="14"/>
  <c r="BI43" i="14"/>
  <c r="BI19" i="14"/>
  <c r="BK419" i="14"/>
  <c r="BI419" i="14"/>
  <c r="BK379" i="14"/>
  <c r="BI379" i="14"/>
  <c r="BK363" i="14"/>
  <c r="BI363" i="14"/>
  <c r="BK259" i="14"/>
  <c r="BI259" i="14"/>
  <c r="BK243" i="14"/>
  <c r="BI243" i="14"/>
  <c r="BK211" i="14"/>
  <c r="BI211" i="14"/>
  <c r="BK147" i="14"/>
  <c r="BI147" i="14"/>
  <c r="BK75" i="14"/>
  <c r="BI75" i="14"/>
  <c r="BK27" i="14"/>
  <c r="BI27" i="14"/>
  <c r="BI515" i="14"/>
  <c r="BI507" i="14"/>
  <c r="BI499" i="14"/>
  <c r="BI491" i="14"/>
  <c r="BI483" i="14"/>
  <c r="BI475" i="14"/>
  <c r="BI467" i="14"/>
  <c r="BI459" i="14"/>
  <c r="BI451" i="14"/>
  <c r="BI443" i="14"/>
  <c r="BI435" i="14"/>
  <c r="BI427" i="14"/>
  <c r="BK203" i="14"/>
  <c r="BK283" i="14"/>
  <c r="BK355" i="14"/>
  <c r="BK19" i="14"/>
  <c r="BK171" i="14"/>
  <c r="BK227" i="14"/>
  <c r="BK267" i="14"/>
  <c r="BI571" i="14"/>
  <c r="BI563" i="14"/>
  <c r="BI555" i="14"/>
  <c r="BI547" i="14"/>
  <c r="BI539" i="14"/>
  <c r="BI531" i="14"/>
  <c r="BI523" i="14"/>
  <c r="BI35" i="14"/>
  <c r="BK43" i="14"/>
  <c r="BK51" i="14"/>
  <c r="BK59" i="14"/>
  <c r="BK574" i="14"/>
  <c r="BK566" i="14"/>
  <c r="BK558" i="14"/>
  <c r="BK550" i="14"/>
  <c r="BK542" i="14"/>
  <c r="BK534" i="14"/>
  <c r="BK526" i="14"/>
  <c r="BK518" i="14"/>
  <c r="BK510" i="14"/>
  <c r="BK502" i="14"/>
  <c r="BK494" i="14"/>
  <c r="BK486" i="14"/>
  <c r="BK478" i="14"/>
  <c r="BK470" i="14"/>
  <c r="BK462" i="14"/>
  <c r="BK454" i="14"/>
  <c r="BK446" i="14"/>
  <c r="BK438" i="14"/>
  <c r="BK422" i="14"/>
  <c r="BK414" i="14"/>
  <c r="BK406" i="14"/>
  <c r="BK398" i="14"/>
  <c r="BK390" i="14"/>
  <c r="BK382" i="14"/>
  <c r="BK374" i="14"/>
  <c r="BK366" i="14"/>
  <c r="BK358" i="14"/>
  <c r="BK350" i="14"/>
  <c r="BK342" i="14"/>
  <c r="BK334" i="14"/>
  <c r="BK326" i="14"/>
  <c r="BK35" i="14"/>
  <c r="BK155" i="14"/>
  <c r="BK187" i="14"/>
  <c r="BK219" i="14"/>
  <c r="BK251" i="14"/>
  <c r="BK275" i="14"/>
  <c r="BK291" i="14"/>
  <c r="BK299" i="14"/>
  <c r="BK315" i="14"/>
  <c r="BK323" i="14"/>
  <c r="BK331" i="14"/>
  <c r="BK339" i="14"/>
  <c r="BK347" i="14"/>
  <c r="BK387" i="14"/>
  <c r="BK395" i="14"/>
  <c r="BK403" i="14"/>
  <c r="BK411" i="14"/>
  <c r="BK451" i="14"/>
  <c r="BK459" i="14"/>
  <c r="BK467" i="14"/>
  <c r="BK475" i="14"/>
  <c r="BK515" i="14"/>
  <c r="BK555" i="14"/>
  <c r="BK563" i="14"/>
  <c r="BK571" i="14"/>
  <c r="BI430" i="14"/>
  <c r="BI318" i="14"/>
  <c r="BI310" i="14"/>
  <c r="BI302" i="14"/>
  <c r="BI294" i="14"/>
  <c r="BI286" i="14"/>
  <c r="BI278" i="14"/>
  <c r="BI270" i="14"/>
  <c r="BI262" i="14"/>
  <c r="BI254" i="14"/>
  <c r="BI246" i="14"/>
  <c r="BI238" i="14"/>
  <c r="BI230" i="14"/>
  <c r="BI222" i="14"/>
  <c r="BI214" i="14"/>
  <c r="BI206" i="14"/>
  <c r="BI198" i="14"/>
  <c r="BI190" i="14"/>
  <c r="BI182" i="14"/>
  <c r="BI174" i="14"/>
  <c r="BI166" i="14"/>
  <c r="BI158" i="14"/>
  <c r="BI150" i="14"/>
  <c r="BI142" i="14"/>
  <c r="BI134" i="14"/>
  <c r="BI126" i="14"/>
  <c r="BI118" i="14"/>
  <c r="BI110" i="14"/>
  <c r="BI102" i="14"/>
  <c r="BI94" i="14"/>
  <c r="BI86" i="14"/>
  <c r="BI78" i="14"/>
  <c r="BK576" i="14"/>
  <c r="BK562" i="14"/>
  <c r="BK546" i="14"/>
  <c r="BK530" i="14"/>
  <c r="BK514" i="14"/>
  <c r="BK498" i="14"/>
  <c r="BK466" i="14"/>
  <c r="BK434" i="14"/>
  <c r="BK418" i="14"/>
  <c r="BK370" i="14"/>
  <c r="BK338" i="14"/>
  <c r="BK554" i="14"/>
  <c r="BK538" i="14"/>
  <c r="BK522" i="14"/>
  <c r="BK506" i="14"/>
  <c r="BK490" i="14"/>
  <c r="BK474" i="14"/>
  <c r="BK450" i="14"/>
  <c r="BK402" i="14"/>
  <c r="BK568" i="14"/>
  <c r="BI568" i="14"/>
  <c r="BI70" i="14"/>
  <c r="BI62" i="14"/>
  <c r="BI54" i="14"/>
  <c r="BI46" i="14"/>
  <c r="BI38" i="14"/>
  <c r="BI30" i="14"/>
  <c r="BI22" i="14"/>
  <c r="BI14" i="14"/>
  <c r="BK570" i="14"/>
  <c r="BI492" i="14"/>
  <c r="BI484" i="14"/>
  <c r="BI468" i="14"/>
  <c r="BI460" i="14"/>
  <c r="BI452" i="14"/>
  <c r="BI436" i="14"/>
  <c r="BI428" i="14"/>
  <c r="BI420" i="14"/>
  <c r="BI412" i="14"/>
  <c r="BI404" i="14"/>
  <c r="BI396" i="14"/>
  <c r="BI388" i="14"/>
  <c r="BI380" i="14"/>
  <c r="BI372" i="14"/>
  <c r="BI364" i="14"/>
  <c r="BI356" i="14"/>
  <c r="BI348" i="14"/>
  <c r="BI340" i="14"/>
  <c r="BI332" i="14"/>
  <c r="BI324" i="14"/>
  <c r="BI316" i="14"/>
  <c r="BI308" i="14"/>
  <c r="BI300" i="14"/>
  <c r="BI292" i="14"/>
  <c r="BI284" i="14"/>
  <c r="BI276" i="14"/>
  <c r="BI268" i="14"/>
  <c r="BI260" i="14"/>
  <c r="BI252" i="14"/>
  <c r="BI244" i="14"/>
  <c r="BI236" i="14"/>
  <c r="BI228" i="14"/>
  <c r="BI220" i="14"/>
  <c r="BI212" i="14"/>
  <c r="BI204" i="14"/>
  <c r="BI196" i="14"/>
  <c r="BI188" i="14"/>
  <c r="BI180" i="14"/>
  <c r="BI172" i="14"/>
  <c r="BI164" i="14"/>
  <c r="BI156" i="14"/>
  <c r="BI148" i="14"/>
  <c r="BI140" i="14"/>
  <c r="BI132" i="14"/>
  <c r="BI124" i="14"/>
  <c r="BI116" i="14"/>
  <c r="BI108" i="14"/>
  <c r="BI100" i="14"/>
  <c r="BI92" i="14"/>
  <c r="BI84" i="14"/>
  <c r="BI558" i="14"/>
  <c r="BI550" i="14"/>
  <c r="BI566" i="14"/>
  <c r="BI382" i="14"/>
  <c r="BI510" i="14"/>
  <c r="BI556" i="14"/>
  <c r="BI74" i="14"/>
  <c r="BI66" i="14"/>
  <c r="BI58" i="14"/>
  <c r="BI50" i="14"/>
  <c r="BI42" i="14"/>
  <c r="BI34" i="14"/>
  <c r="BI26" i="14"/>
  <c r="BI18" i="14"/>
  <c r="BI446" i="14"/>
  <c r="BI466" i="14"/>
  <c r="BI338" i="14"/>
  <c r="BK396" i="14"/>
  <c r="BI482" i="14"/>
  <c r="BI458" i="14"/>
  <c r="BI442" i="14"/>
  <c r="BI426" i="14"/>
  <c r="BI410" i="14"/>
  <c r="BI394" i="14"/>
  <c r="BI386" i="14"/>
  <c r="BI378" i="14"/>
  <c r="BI362" i="14"/>
  <c r="BI354" i="14"/>
  <c r="BI346" i="14"/>
  <c r="BI330" i="14"/>
  <c r="BI322" i="14"/>
  <c r="BI314" i="14"/>
  <c r="BI306" i="14"/>
  <c r="BI298" i="14"/>
  <c r="BI290" i="14"/>
  <c r="BI282" i="14"/>
  <c r="BI274" i="14"/>
  <c r="BI266" i="14"/>
  <c r="BI258" i="14"/>
  <c r="BI250" i="14"/>
  <c r="BI242" i="14"/>
  <c r="BI234" i="14"/>
  <c r="BI226" i="14"/>
  <c r="BI218" i="14"/>
  <c r="BI210" i="14"/>
  <c r="BI202" i="14"/>
  <c r="BI194" i="14"/>
  <c r="BI186" i="14"/>
  <c r="BI178" i="14"/>
  <c r="BI170" i="14"/>
  <c r="BI162" i="14"/>
  <c r="BI154" i="14"/>
  <c r="BI146" i="14"/>
  <c r="BI138" i="14"/>
  <c r="BI130" i="14"/>
  <c r="BI122" i="14"/>
  <c r="BI114" i="14"/>
  <c r="BI106" i="14"/>
  <c r="BI98" i="14"/>
  <c r="BI90" i="14"/>
  <c r="BI82" i="14"/>
  <c r="BK354" i="14"/>
  <c r="BK482" i="14"/>
  <c r="BI498" i="14"/>
  <c r="BI434" i="14"/>
  <c r="BI370" i="14"/>
  <c r="BJ338" i="14"/>
  <c r="BJ466" i="14"/>
  <c r="BK468" i="14"/>
  <c r="BI418" i="14"/>
  <c r="BI576" i="14"/>
  <c r="BI564" i="14"/>
  <c r="BI548" i="14"/>
  <c r="BI72" i="14"/>
  <c r="BI64" i="14"/>
  <c r="BI56" i="14"/>
  <c r="BI48" i="14"/>
  <c r="BI40" i="14"/>
  <c r="BI32" i="14"/>
  <c r="BI24" i="14"/>
  <c r="BI16" i="14"/>
  <c r="BK364" i="14"/>
  <c r="BK428" i="14"/>
  <c r="BI542" i="14"/>
  <c r="BI478" i="14"/>
  <c r="BI414" i="14"/>
  <c r="BI350" i="14"/>
  <c r="BK430" i="14"/>
  <c r="BK332" i="14"/>
  <c r="BI572" i="14"/>
  <c r="BK386" i="14"/>
  <c r="BK452" i="14"/>
  <c r="BI530" i="14"/>
  <c r="BI402" i="14"/>
  <c r="BK42" i="14"/>
  <c r="BF42" i="14"/>
  <c r="BK66" i="14"/>
  <c r="BF66" i="14"/>
  <c r="BK90" i="14"/>
  <c r="BF90" i="14"/>
  <c r="BK114" i="14"/>
  <c r="BF114" i="14"/>
  <c r="BK138" i="14"/>
  <c r="BF138" i="14"/>
  <c r="BK162" i="14"/>
  <c r="BF162" i="14"/>
  <c r="BK186" i="14"/>
  <c r="BF186" i="14"/>
  <c r="BK210" i="14"/>
  <c r="BF210" i="14"/>
  <c r="BK234" i="14"/>
  <c r="BF234" i="14"/>
  <c r="BK258" i="14"/>
  <c r="BF258" i="14"/>
  <c r="BK282" i="14"/>
  <c r="BF282" i="14"/>
  <c r="BK306" i="14"/>
  <c r="BF306" i="14"/>
  <c r="BK344" i="14"/>
  <c r="BI456" i="14"/>
  <c r="BI424" i="14"/>
  <c r="BJ37" i="14"/>
  <c r="BF37" i="14"/>
  <c r="BJ61" i="14"/>
  <c r="BF61" i="14"/>
  <c r="BJ85" i="14"/>
  <c r="BF85" i="14"/>
  <c r="BJ109" i="14"/>
  <c r="BF109" i="14"/>
  <c r="BJ133" i="14"/>
  <c r="BF133" i="14"/>
  <c r="BJ159" i="14"/>
  <c r="BF159" i="14"/>
  <c r="BJ183" i="14"/>
  <c r="BF183" i="14"/>
  <c r="BJ207" i="14"/>
  <c r="BF207" i="14"/>
  <c r="BJ231" i="14"/>
  <c r="BF231" i="14"/>
  <c r="BJ255" i="14"/>
  <c r="BF255" i="14"/>
  <c r="BJ279" i="14"/>
  <c r="BF279" i="14"/>
  <c r="BJ303" i="14"/>
  <c r="BF303" i="14"/>
  <c r="BJ327" i="14"/>
  <c r="BF327" i="14"/>
  <c r="BJ351" i="14"/>
  <c r="BF351" i="14"/>
  <c r="BJ375" i="14"/>
  <c r="BF375" i="14"/>
  <c r="BJ399" i="14"/>
  <c r="BF399" i="14"/>
  <c r="BJ407" i="14"/>
  <c r="BF407" i="14"/>
  <c r="BJ415" i="14"/>
  <c r="BF415" i="14"/>
  <c r="BJ423" i="14"/>
  <c r="BF423" i="14"/>
  <c r="BJ447" i="14"/>
  <c r="BF447" i="14"/>
  <c r="BJ455" i="14"/>
  <c r="BF455" i="14"/>
  <c r="BJ463" i="14"/>
  <c r="BF463" i="14"/>
  <c r="BJ471" i="14"/>
  <c r="BF471" i="14"/>
  <c r="BJ479" i="14"/>
  <c r="BF479" i="14"/>
  <c r="BJ487" i="14"/>
  <c r="BF487" i="14"/>
  <c r="BJ495" i="14"/>
  <c r="BF495" i="14"/>
  <c r="BJ503" i="14"/>
  <c r="BF503" i="14"/>
  <c r="BJ511" i="14"/>
  <c r="BF511" i="14"/>
  <c r="BJ519" i="14"/>
  <c r="BF519" i="14"/>
  <c r="BI570" i="14"/>
  <c r="BI562" i="14"/>
  <c r="BI554" i="14"/>
  <c r="BK20" i="14"/>
  <c r="BF20" i="14"/>
  <c r="BK28" i="14"/>
  <c r="BF28" i="14"/>
  <c r="BK36" i="14"/>
  <c r="BF36" i="14"/>
  <c r="BK44" i="14"/>
  <c r="BF44" i="14"/>
  <c r="BK52" i="14"/>
  <c r="BF52" i="14"/>
  <c r="BK60" i="14"/>
  <c r="BF60" i="14"/>
  <c r="BK68" i="14"/>
  <c r="BF68" i="14"/>
  <c r="BK76" i="14"/>
  <c r="BF76" i="14"/>
  <c r="BK84" i="14"/>
  <c r="BF84" i="14"/>
  <c r="BK92" i="14"/>
  <c r="BF92" i="14"/>
  <c r="BK100" i="14"/>
  <c r="BF100" i="14"/>
  <c r="BK108" i="14"/>
  <c r="BF108" i="14"/>
  <c r="BK116" i="14"/>
  <c r="BF116" i="14"/>
  <c r="BK124" i="14"/>
  <c r="BF124" i="14"/>
  <c r="BK132" i="14"/>
  <c r="BF132" i="14"/>
  <c r="BK140" i="14"/>
  <c r="BF140" i="14"/>
  <c r="BK148" i="14"/>
  <c r="BF148" i="14"/>
  <c r="BK156" i="14"/>
  <c r="BF156" i="14"/>
  <c r="BK164" i="14"/>
  <c r="BF164" i="14"/>
  <c r="BK172" i="14"/>
  <c r="BF172" i="14"/>
  <c r="BK180" i="14"/>
  <c r="BF180" i="14"/>
  <c r="BK188" i="14"/>
  <c r="BF188" i="14"/>
  <c r="BK196" i="14"/>
  <c r="BF196" i="14"/>
  <c r="BK204" i="14"/>
  <c r="BF204" i="14"/>
  <c r="BK212" i="14"/>
  <c r="BF212" i="14"/>
  <c r="BK220" i="14"/>
  <c r="BF220" i="14"/>
  <c r="BK228" i="14"/>
  <c r="BF228" i="14"/>
  <c r="BK236" i="14"/>
  <c r="BF236" i="14"/>
  <c r="BK244" i="14"/>
  <c r="BF244" i="14"/>
  <c r="BK252" i="14"/>
  <c r="BF252" i="14"/>
  <c r="BK260" i="14"/>
  <c r="BF260" i="14"/>
  <c r="BK268" i="14"/>
  <c r="BF268" i="14"/>
  <c r="BK276" i="14"/>
  <c r="BF276" i="14"/>
  <c r="BK284" i="14"/>
  <c r="BF284" i="14"/>
  <c r="BK292" i="14"/>
  <c r="BF292" i="14"/>
  <c r="BK300" i="14"/>
  <c r="BF300" i="14"/>
  <c r="BK308" i="14"/>
  <c r="BF308" i="14"/>
  <c r="BK316" i="14"/>
  <c r="BF316" i="14"/>
  <c r="BK324" i="14"/>
  <c r="BF324" i="14"/>
  <c r="BK336" i="14"/>
  <c r="BK346" i="14"/>
  <c r="BK356" i="14"/>
  <c r="BK368" i="14"/>
  <c r="BK378" i="14"/>
  <c r="BK388" i="14"/>
  <c r="BK400" i="14"/>
  <c r="BK410" i="14"/>
  <c r="BK420" i="14"/>
  <c r="BK432" i="14"/>
  <c r="BK442" i="14"/>
  <c r="BK458" i="14"/>
  <c r="BK472" i="14"/>
  <c r="BK484" i="14"/>
  <c r="BI538" i="14"/>
  <c r="BI528" i="14"/>
  <c r="BI518" i="14"/>
  <c r="BI506" i="14"/>
  <c r="BI496" i="14"/>
  <c r="BI486" i="14"/>
  <c r="BI474" i="14"/>
  <c r="BI464" i="14"/>
  <c r="BI454" i="14"/>
  <c r="BI422" i="14"/>
  <c r="BI390" i="14"/>
  <c r="BI358" i="14"/>
  <c r="BI326" i="14"/>
  <c r="BK492" i="14"/>
  <c r="BK26" i="14"/>
  <c r="BF26" i="14"/>
  <c r="BK50" i="14"/>
  <c r="BF50" i="14"/>
  <c r="BK82" i="14"/>
  <c r="BF82" i="14"/>
  <c r="BK106" i="14"/>
  <c r="BF106" i="14"/>
  <c r="BK130" i="14"/>
  <c r="BF130" i="14"/>
  <c r="BK154" i="14"/>
  <c r="BF154" i="14"/>
  <c r="BK178" i="14"/>
  <c r="BF178" i="14"/>
  <c r="BK194" i="14"/>
  <c r="BF194" i="14"/>
  <c r="BK218" i="14"/>
  <c r="BF218" i="14"/>
  <c r="BK242" i="14"/>
  <c r="BF242" i="14"/>
  <c r="BK274" i="14"/>
  <c r="BF274" i="14"/>
  <c r="BK298" i="14"/>
  <c r="BF298" i="14"/>
  <c r="BK322" i="14"/>
  <c r="BF322" i="14"/>
  <c r="BK376" i="14"/>
  <c r="BK408" i="14"/>
  <c r="BK440" i="14"/>
  <c r="BI392" i="14"/>
  <c r="BI360" i="14"/>
  <c r="BI328" i="14"/>
  <c r="BJ29" i="14"/>
  <c r="BF29" i="14"/>
  <c r="BJ53" i="14"/>
  <c r="BF53" i="14"/>
  <c r="BJ77" i="14"/>
  <c r="BF77" i="14"/>
  <c r="BJ93" i="14"/>
  <c r="BF93" i="14"/>
  <c r="BJ117" i="14"/>
  <c r="BF117" i="14"/>
  <c r="BJ141" i="14"/>
  <c r="BF141" i="14"/>
  <c r="BJ167" i="14"/>
  <c r="BF167" i="14"/>
  <c r="BJ191" i="14"/>
  <c r="BF191" i="14"/>
  <c r="BJ215" i="14"/>
  <c r="BF215" i="14"/>
  <c r="BJ239" i="14"/>
  <c r="BF239" i="14"/>
  <c r="BJ263" i="14"/>
  <c r="BF263" i="14"/>
  <c r="BJ287" i="14"/>
  <c r="BF287" i="14"/>
  <c r="BJ311" i="14"/>
  <c r="BF311" i="14"/>
  <c r="BJ335" i="14"/>
  <c r="BF335" i="14"/>
  <c r="BJ359" i="14"/>
  <c r="BF359" i="14"/>
  <c r="BJ391" i="14"/>
  <c r="BF391" i="14"/>
  <c r="BJ431" i="14"/>
  <c r="BF431" i="14"/>
  <c r="BI560" i="14"/>
  <c r="BI552" i="14"/>
  <c r="BK540" i="14"/>
  <c r="BI540" i="14"/>
  <c r="BK532" i="14"/>
  <c r="BI532" i="14"/>
  <c r="BK524" i="14"/>
  <c r="BI524" i="14"/>
  <c r="BK516" i="14"/>
  <c r="BI516" i="14"/>
  <c r="BK508" i="14"/>
  <c r="BI508" i="14"/>
  <c r="BI500" i="14"/>
  <c r="BK500" i="14"/>
  <c r="BI476" i="14"/>
  <c r="BK476" i="14"/>
  <c r="BI444" i="14"/>
  <c r="BK444" i="14"/>
  <c r="BK14" i="14"/>
  <c r="BF14" i="14"/>
  <c r="BK22" i="14"/>
  <c r="BF22" i="14"/>
  <c r="BK30" i="14"/>
  <c r="BF30" i="14"/>
  <c r="BK38" i="14"/>
  <c r="BF38" i="14"/>
  <c r="BK46" i="14"/>
  <c r="BF46" i="14"/>
  <c r="BK54" i="14"/>
  <c r="BF54" i="14"/>
  <c r="BK62" i="14"/>
  <c r="BF62" i="14"/>
  <c r="BK70" i="14"/>
  <c r="BF70" i="14"/>
  <c r="BK78" i="14"/>
  <c r="BF78" i="14"/>
  <c r="BK86" i="14"/>
  <c r="BF86" i="14"/>
  <c r="BK94" i="14"/>
  <c r="BF94" i="14"/>
  <c r="BK102" i="14"/>
  <c r="BF102" i="14"/>
  <c r="BK110" i="14"/>
  <c r="BF110" i="14"/>
  <c r="BK118" i="14"/>
  <c r="BF118" i="14"/>
  <c r="BK126" i="14"/>
  <c r="BF126" i="14"/>
  <c r="BK134" i="14"/>
  <c r="BF134" i="14"/>
  <c r="BK142" i="14"/>
  <c r="BF142" i="14"/>
  <c r="BK150" i="14"/>
  <c r="BF150" i="14"/>
  <c r="BK158" i="14"/>
  <c r="BF158" i="14"/>
  <c r="BK166" i="14"/>
  <c r="BF166" i="14"/>
  <c r="BK174" i="14"/>
  <c r="BF174" i="14"/>
  <c r="BK182" i="14"/>
  <c r="BF182" i="14"/>
  <c r="BK190" i="14"/>
  <c r="BF190" i="14"/>
  <c r="BK198" i="14"/>
  <c r="BF198" i="14"/>
  <c r="BK206" i="14"/>
  <c r="BF206" i="14"/>
  <c r="BK214" i="14"/>
  <c r="BF214" i="14"/>
  <c r="BK222" i="14"/>
  <c r="BF222" i="14"/>
  <c r="BK230" i="14"/>
  <c r="BF230" i="14"/>
  <c r="BK238" i="14"/>
  <c r="BF238" i="14"/>
  <c r="BK246" i="14"/>
  <c r="BF246" i="14"/>
  <c r="BK254" i="14"/>
  <c r="BF254" i="14"/>
  <c r="BK262" i="14"/>
  <c r="BF262" i="14"/>
  <c r="BK270" i="14"/>
  <c r="BF270" i="14"/>
  <c r="BK278" i="14"/>
  <c r="BF278" i="14"/>
  <c r="BK286" i="14"/>
  <c r="BF286" i="14"/>
  <c r="BK294" i="14"/>
  <c r="BF294" i="14"/>
  <c r="BK302" i="14"/>
  <c r="BF302" i="14"/>
  <c r="BK310" i="14"/>
  <c r="BF310" i="14"/>
  <c r="BK318" i="14"/>
  <c r="BF318" i="14"/>
  <c r="BK348" i="14"/>
  <c r="BK380" i="14"/>
  <c r="BK412" i="14"/>
  <c r="BK448" i="14"/>
  <c r="BK460" i="14"/>
  <c r="BI546" i="14"/>
  <c r="BI536" i="14"/>
  <c r="BI526" i="14"/>
  <c r="BI514" i="14"/>
  <c r="BI504" i="14"/>
  <c r="BI494" i="14"/>
  <c r="BI462" i="14"/>
  <c r="BI450" i="14"/>
  <c r="BI398" i="14"/>
  <c r="BI366" i="14"/>
  <c r="BI334" i="14"/>
  <c r="BK18" i="14"/>
  <c r="BF18" i="14"/>
  <c r="BK34" i="14"/>
  <c r="BF34" i="14"/>
  <c r="BK58" i="14"/>
  <c r="BF58" i="14"/>
  <c r="BK74" i="14"/>
  <c r="BF74" i="14"/>
  <c r="BK98" i="14"/>
  <c r="BF98" i="14"/>
  <c r="BK122" i="14"/>
  <c r="BF122" i="14"/>
  <c r="BK146" i="14"/>
  <c r="BF146" i="14"/>
  <c r="BK170" i="14"/>
  <c r="BF170" i="14"/>
  <c r="BK202" i="14"/>
  <c r="BF202" i="14"/>
  <c r="BK226" i="14"/>
  <c r="BF226" i="14"/>
  <c r="BK250" i="14"/>
  <c r="BF250" i="14"/>
  <c r="BK266" i="14"/>
  <c r="BF266" i="14"/>
  <c r="BK290" i="14"/>
  <c r="BF290" i="14"/>
  <c r="BK314" i="14"/>
  <c r="BF314" i="14"/>
  <c r="BI520" i="14"/>
  <c r="BI488" i="14"/>
  <c r="BJ21" i="14"/>
  <c r="BF21" i="14"/>
  <c r="BJ45" i="14"/>
  <c r="BF45" i="14"/>
  <c r="BJ69" i="14"/>
  <c r="BF69" i="14"/>
  <c r="BJ101" i="14"/>
  <c r="BF101" i="14"/>
  <c r="BJ125" i="14"/>
  <c r="BF125" i="14"/>
  <c r="BJ151" i="14"/>
  <c r="BF151" i="14"/>
  <c r="BJ175" i="14"/>
  <c r="BF175" i="14"/>
  <c r="BJ199" i="14"/>
  <c r="BF199" i="14"/>
  <c r="BJ223" i="14"/>
  <c r="BF223" i="14"/>
  <c r="BJ247" i="14"/>
  <c r="BF247" i="14"/>
  <c r="BJ271" i="14"/>
  <c r="BF271" i="14"/>
  <c r="BJ295" i="14"/>
  <c r="BF295" i="14"/>
  <c r="BJ319" i="14"/>
  <c r="BF319" i="14"/>
  <c r="BJ343" i="14"/>
  <c r="BF343" i="14"/>
  <c r="BJ367" i="14"/>
  <c r="BF367" i="14"/>
  <c r="BJ383" i="14"/>
  <c r="BF383" i="14"/>
  <c r="BJ439" i="14"/>
  <c r="BF439" i="14"/>
  <c r="BI574" i="14"/>
  <c r="BK16" i="14"/>
  <c r="BF16" i="14"/>
  <c r="BK24" i="14"/>
  <c r="BF24" i="14"/>
  <c r="BK32" i="14"/>
  <c r="BF32" i="14"/>
  <c r="BK40" i="14"/>
  <c r="BF40" i="14"/>
  <c r="BK48" i="14"/>
  <c r="BF48" i="14"/>
  <c r="BK56" i="14"/>
  <c r="BF56" i="14"/>
  <c r="BK64" i="14"/>
  <c r="BF64" i="14"/>
  <c r="BK72" i="14"/>
  <c r="BF72" i="14"/>
  <c r="BK80" i="14"/>
  <c r="BF80" i="14"/>
  <c r="BK88" i="14"/>
  <c r="BF88" i="14"/>
  <c r="BK96" i="14"/>
  <c r="BF96" i="14"/>
  <c r="BK104" i="14"/>
  <c r="BF104" i="14"/>
  <c r="BK112" i="14"/>
  <c r="BF112" i="14"/>
  <c r="BK120" i="14"/>
  <c r="BF120" i="14"/>
  <c r="BK128" i="14"/>
  <c r="BF128" i="14"/>
  <c r="BK136" i="14"/>
  <c r="BF136" i="14"/>
  <c r="BK144" i="14"/>
  <c r="BF144" i="14"/>
  <c r="BK152" i="14"/>
  <c r="BF152" i="14"/>
  <c r="BK160" i="14"/>
  <c r="BF160" i="14"/>
  <c r="BK168" i="14"/>
  <c r="BF168" i="14"/>
  <c r="BK176" i="14"/>
  <c r="BF176" i="14"/>
  <c r="BK184" i="14"/>
  <c r="BF184" i="14"/>
  <c r="BK192" i="14"/>
  <c r="BF192" i="14"/>
  <c r="BK200" i="14"/>
  <c r="BF200" i="14"/>
  <c r="BK208" i="14"/>
  <c r="BF208" i="14"/>
  <c r="BK216" i="14"/>
  <c r="BF216" i="14"/>
  <c r="BK224" i="14"/>
  <c r="BF224" i="14"/>
  <c r="BK232" i="14"/>
  <c r="BK240" i="14"/>
  <c r="BF240" i="14"/>
  <c r="BK248" i="14"/>
  <c r="BF248" i="14"/>
  <c r="BK256" i="14"/>
  <c r="BF256" i="14"/>
  <c r="BK264" i="14"/>
  <c r="BF264" i="14"/>
  <c r="BK272" i="14"/>
  <c r="BF272" i="14"/>
  <c r="BK280" i="14"/>
  <c r="BF280" i="14"/>
  <c r="BK288" i="14"/>
  <c r="BF288" i="14"/>
  <c r="BK296" i="14"/>
  <c r="BF296" i="14"/>
  <c r="BK304" i="14"/>
  <c r="BF304" i="14"/>
  <c r="BK312" i="14"/>
  <c r="BF312" i="14"/>
  <c r="BK320" i="14"/>
  <c r="BF320" i="14"/>
  <c r="BK330" i="14"/>
  <c r="BK340" i="14"/>
  <c r="BK352" i="14"/>
  <c r="BK362" i="14"/>
  <c r="BK372" i="14"/>
  <c r="BK384" i="14"/>
  <c r="BK394" i="14"/>
  <c r="BK404" i="14"/>
  <c r="BK416" i="14"/>
  <c r="BK426" i="14"/>
  <c r="BK436" i="14"/>
  <c r="BK480" i="14"/>
  <c r="BI544" i="14"/>
  <c r="BI534" i="14"/>
  <c r="BI522" i="14"/>
  <c r="BI512" i="14"/>
  <c r="BI502" i="14"/>
  <c r="BI490" i="14"/>
  <c r="BI470" i="14"/>
  <c r="BI438" i="14"/>
  <c r="BI406" i="14"/>
  <c r="BI374" i="14"/>
  <c r="BI342" i="14"/>
  <c r="BJ523" i="14"/>
  <c r="BF523" i="14"/>
  <c r="BJ531" i="14"/>
  <c r="BF531" i="14"/>
  <c r="BJ539" i="14"/>
  <c r="BF539" i="14"/>
  <c r="BJ547" i="14"/>
  <c r="BF547" i="14"/>
  <c r="BJ555" i="14"/>
  <c r="BF555" i="14"/>
  <c r="BJ563" i="14"/>
  <c r="BF563" i="14"/>
  <c r="BJ571" i="14"/>
  <c r="BF571" i="14"/>
  <c r="BF232" i="14"/>
  <c r="BJ15" i="14"/>
  <c r="BF15" i="14"/>
  <c r="BJ23" i="14"/>
  <c r="BF23" i="14"/>
  <c r="BJ31" i="14"/>
  <c r="BF31" i="14"/>
  <c r="BJ39" i="14"/>
  <c r="BF39" i="14"/>
  <c r="BJ47" i="14"/>
  <c r="BF47" i="14"/>
  <c r="BJ55" i="14"/>
  <c r="BF55" i="14"/>
  <c r="BJ63" i="14"/>
  <c r="BF63" i="14"/>
  <c r="BJ71" i="14"/>
  <c r="BF71" i="14"/>
  <c r="BJ79" i="14"/>
  <c r="BF79" i="14"/>
  <c r="BJ87" i="14"/>
  <c r="BF87" i="14"/>
  <c r="BJ95" i="14"/>
  <c r="BF95" i="14"/>
  <c r="BJ103" i="14"/>
  <c r="BF103" i="14"/>
  <c r="BJ111" i="14"/>
  <c r="BF111" i="14"/>
  <c r="BJ119" i="14"/>
  <c r="BF119" i="14"/>
  <c r="BJ127" i="14"/>
  <c r="BF127" i="14"/>
  <c r="BJ135" i="14"/>
  <c r="BF135" i="14"/>
  <c r="BJ143" i="14"/>
  <c r="BF143" i="14"/>
  <c r="BJ153" i="14"/>
  <c r="BF153" i="14"/>
  <c r="BJ161" i="14"/>
  <c r="BF161" i="14"/>
  <c r="BJ169" i="14"/>
  <c r="BF169" i="14"/>
  <c r="BJ177" i="14"/>
  <c r="BF177" i="14"/>
  <c r="BJ185" i="14"/>
  <c r="BF185" i="14"/>
  <c r="BJ193" i="14"/>
  <c r="BF193" i="14"/>
  <c r="BJ201" i="14"/>
  <c r="BF201" i="14"/>
  <c r="BJ209" i="14"/>
  <c r="BF209" i="14"/>
  <c r="BJ217" i="14"/>
  <c r="BF217" i="14"/>
  <c r="BJ225" i="14"/>
  <c r="BF225" i="14"/>
  <c r="BJ233" i="14"/>
  <c r="BF233" i="14"/>
  <c r="BJ241" i="14"/>
  <c r="BF241" i="14"/>
  <c r="BJ249" i="14"/>
  <c r="BF249" i="14"/>
  <c r="BJ257" i="14"/>
  <c r="BF257" i="14"/>
  <c r="BJ265" i="14"/>
  <c r="BF265" i="14"/>
  <c r="BJ273" i="14"/>
  <c r="BF273" i="14"/>
  <c r="BJ281" i="14"/>
  <c r="BF281" i="14"/>
  <c r="BJ289" i="14"/>
  <c r="BF289" i="14"/>
  <c r="BJ297" i="14"/>
  <c r="BF297" i="14"/>
  <c r="BJ305" i="14"/>
  <c r="BF305" i="14"/>
  <c r="BJ313" i="14"/>
  <c r="BF313" i="14"/>
  <c r="BJ321" i="14"/>
  <c r="BF321" i="14"/>
  <c r="BJ329" i="14"/>
  <c r="BF329" i="14"/>
  <c r="BJ337" i="14"/>
  <c r="BF337" i="14"/>
  <c r="BJ345" i="14"/>
  <c r="BF345" i="14"/>
  <c r="BJ353" i="14"/>
  <c r="BF353" i="14"/>
  <c r="BJ361" i="14"/>
  <c r="BF361" i="14"/>
  <c r="BJ369" i="14"/>
  <c r="BF369" i="14"/>
  <c r="BJ377" i="14"/>
  <c r="BF377" i="14"/>
  <c r="BJ385" i="14"/>
  <c r="BF385" i="14"/>
  <c r="BJ393" i="14"/>
  <c r="BF393" i="14"/>
  <c r="BJ401" i="14"/>
  <c r="BF401" i="14"/>
  <c r="BJ409" i="14"/>
  <c r="BF409" i="14"/>
  <c r="BJ417" i="14"/>
  <c r="BF417" i="14"/>
  <c r="BJ425" i="14"/>
  <c r="BF425" i="14"/>
  <c r="BJ433" i="14"/>
  <c r="BF433" i="14"/>
  <c r="BJ441" i="14"/>
  <c r="BF441" i="14"/>
  <c r="BJ449" i="14"/>
  <c r="BF449" i="14"/>
  <c r="BJ457" i="14"/>
  <c r="BF457" i="14"/>
  <c r="BJ465" i="14"/>
  <c r="BF465" i="14"/>
  <c r="BJ473" i="14"/>
  <c r="BF473" i="14"/>
  <c r="BJ481" i="14"/>
  <c r="BF481" i="14"/>
  <c r="BJ489" i="14"/>
  <c r="BF489" i="14"/>
  <c r="BJ497" i="14"/>
  <c r="BF497" i="14"/>
  <c r="BJ505" i="14"/>
  <c r="BF505" i="14"/>
  <c r="BJ513" i="14"/>
  <c r="BF513" i="14"/>
  <c r="BJ521" i="14"/>
  <c r="BF521" i="14"/>
  <c r="BJ525" i="14"/>
  <c r="BF525" i="14"/>
  <c r="BJ533" i="14"/>
  <c r="BF533" i="14"/>
  <c r="BJ541" i="14"/>
  <c r="BF541" i="14"/>
  <c r="BJ549" i="14"/>
  <c r="BF549" i="14"/>
  <c r="BJ557" i="14"/>
  <c r="BF557" i="14"/>
  <c r="BJ565" i="14"/>
  <c r="BF565" i="14"/>
  <c r="BJ573" i="14"/>
  <c r="BF573" i="14"/>
  <c r="BJ17" i="14"/>
  <c r="BF17" i="14"/>
  <c r="BJ25" i="14"/>
  <c r="BF25" i="14"/>
  <c r="BJ33" i="14"/>
  <c r="BF33" i="14"/>
  <c r="BJ41" i="14"/>
  <c r="BF41" i="14"/>
  <c r="BJ49" i="14"/>
  <c r="BF49" i="14"/>
  <c r="BJ57" i="14"/>
  <c r="BF57" i="14"/>
  <c r="BJ65" i="14"/>
  <c r="BF65" i="14"/>
  <c r="BJ73" i="14"/>
  <c r="BF73" i="14"/>
  <c r="BJ81" i="14"/>
  <c r="BF81" i="14"/>
  <c r="BJ89" i="14"/>
  <c r="BF89" i="14"/>
  <c r="BJ97" i="14"/>
  <c r="BF97" i="14"/>
  <c r="BJ105" i="14"/>
  <c r="BF105" i="14"/>
  <c r="BJ113" i="14"/>
  <c r="BF113" i="14"/>
  <c r="BJ121" i="14"/>
  <c r="BF121" i="14"/>
  <c r="BJ129" i="14"/>
  <c r="BF129" i="14"/>
  <c r="BJ137" i="14"/>
  <c r="BF137" i="14"/>
  <c r="BJ147" i="14"/>
  <c r="BF147" i="14"/>
  <c r="BJ155" i="14"/>
  <c r="BF155" i="14"/>
  <c r="BJ163" i="14"/>
  <c r="BF163" i="14"/>
  <c r="BJ171" i="14"/>
  <c r="BF171" i="14"/>
  <c r="BJ179" i="14"/>
  <c r="BF179" i="14"/>
  <c r="BJ187" i="14"/>
  <c r="BF187" i="14"/>
  <c r="BJ195" i="14"/>
  <c r="BF195" i="14"/>
  <c r="BJ203" i="14"/>
  <c r="BF203" i="14"/>
  <c r="BJ211" i="14"/>
  <c r="BF211" i="14"/>
  <c r="BJ219" i="14"/>
  <c r="BF219" i="14"/>
  <c r="BJ227" i="14"/>
  <c r="BF227" i="14"/>
  <c r="BJ235" i="14"/>
  <c r="BF235" i="14"/>
  <c r="BJ243" i="14"/>
  <c r="BF243" i="14"/>
  <c r="BJ251" i="14"/>
  <c r="BF251" i="14"/>
  <c r="BJ259" i="14"/>
  <c r="BF259" i="14"/>
  <c r="BJ267" i="14"/>
  <c r="BF267" i="14"/>
  <c r="BJ275" i="14"/>
  <c r="BF275" i="14"/>
  <c r="BJ283" i="14"/>
  <c r="BF283" i="14"/>
  <c r="BJ291" i="14"/>
  <c r="BF291" i="14"/>
  <c r="BJ299" i="14"/>
  <c r="BF299" i="14"/>
  <c r="BJ307" i="14"/>
  <c r="BF307" i="14"/>
  <c r="BJ315" i="14"/>
  <c r="BF315" i="14"/>
  <c r="BJ323" i="14"/>
  <c r="BF323" i="14"/>
  <c r="BJ331" i="14"/>
  <c r="BF331" i="14"/>
  <c r="BJ339" i="14"/>
  <c r="BF339" i="14"/>
  <c r="BJ347" i="14"/>
  <c r="BF347" i="14"/>
  <c r="BJ355" i="14"/>
  <c r="BF355" i="14"/>
  <c r="BJ363" i="14"/>
  <c r="BF363" i="14"/>
  <c r="BJ371" i="14"/>
  <c r="BF371" i="14"/>
  <c r="BJ379" i="14"/>
  <c r="BF379" i="14"/>
  <c r="BJ387" i="14"/>
  <c r="BF387" i="14"/>
  <c r="BJ395" i="14"/>
  <c r="BF395" i="14"/>
  <c r="BJ403" i="14"/>
  <c r="BF403" i="14"/>
  <c r="BJ411" i="14"/>
  <c r="BF411" i="14"/>
  <c r="BJ419" i="14"/>
  <c r="BF419" i="14"/>
  <c r="BJ427" i="14"/>
  <c r="BF427" i="14"/>
  <c r="BJ435" i="14"/>
  <c r="BF435" i="14"/>
  <c r="BJ443" i="14"/>
  <c r="BF443" i="14"/>
  <c r="BJ451" i="14"/>
  <c r="BF451" i="14"/>
  <c r="BJ459" i="14"/>
  <c r="BF459" i="14"/>
  <c r="BJ467" i="14"/>
  <c r="BF467" i="14"/>
  <c r="BJ475" i="14"/>
  <c r="BF475" i="14"/>
  <c r="BJ483" i="14"/>
  <c r="BF483" i="14"/>
  <c r="BJ491" i="14"/>
  <c r="BF491" i="14"/>
  <c r="BJ499" i="14"/>
  <c r="BF499" i="14"/>
  <c r="BJ507" i="14"/>
  <c r="BF507" i="14"/>
  <c r="BJ515" i="14"/>
  <c r="BF515" i="14"/>
  <c r="BJ527" i="14"/>
  <c r="BF527" i="14"/>
  <c r="BJ535" i="14"/>
  <c r="BF535" i="14"/>
  <c r="BJ543" i="14"/>
  <c r="BF543" i="14"/>
  <c r="BJ551" i="14"/>
  <c r="BF551" i="14"/>
  <c r="BJ559" i="14"/>
  <c r="BF559" i="14"/>
  <c r="BJ567" i="14"/>
  <c r="BF567" i="14"/>
  <c r="BJ575" i="14"/>
  <c r="BF575" i="14"/>
  <c r="BJ19" i="14"/>
  <c r="BF19" i="14"/>
  <c r="BJ27" i="14"/>
  <c r="BF27" i="14"/>
  <c r="BJ35" i="14"/>
  <c r="BF35" i="14"/>
  <c r="BJ43" i="14"/>
  <c r="BF43" i="14"/>
  <c r="BJ51" i="14"/>
  <c r="BF51" i="14"/>
  <c r="BJ59" i="14"/>
  <c r="BF59" i="14"/>
  <c r="BJ67" i="14"/>
  <c r="BF67" i="14"/>
  <c r="BJ75" i="14"/>
  <c r="BF75" i="14"/>
  <c r="BJ83" i="14"/>
  <c r="BF83" i="14"/>
  <c r="BJ91" i="14"/>
  <c r="BF91" i="14"/>
  <c r="BJ99" i="14"/>
  <c r="BF99" i="14"/>
  <c r="BJ107" i="14"/>
  <c r="BF107" i="14"/>
  <c r="BJ115" i="14"/>
  <c r="BF115" i="14"/>
  <c r="BJ123" i="14"/>
  <c r="BF123" i="14"/>
  <c r="BJ131" i="14"/>
  <c r="BF131" i="14"/>
  <c r="BJ139" i="14"/>
  <c r="BF139" i="14"/>
  <c r="BJ149" i="14"/>
  <c r="BF149" i="14"/>
  <c r="BJ157" i="14"/>
  <c r="BF157" i="14"/>
  <c r="BJ165" i="14"/>
  <c r="BF165" i="14"/>
  <c r="BJ173" i="14"/>
  <c r="BF173" i="14"/>
  <c r="BJ181" i="14"/>
  <c r="BF181" i="14"/>
  <c r="BJ189" i="14"/>
  <c r="BF189" i="14"/>
  <c r="BJ197" i="14"/>
  <c r="BF197" i="14"/>
  <c r="BJ205" i="14"/>
  <c r="BF205" i="14"/>
  <c r="BJ213" i="14"/>
  <c r="BF213" i="14"/>
  <c r="BJ221" i="14"/>
  <c r="BF221" i="14"/>
  <c r="BJ229" i="14"/>
  <c r="BF229" i="14"/>
  <c r="BJ237" i="14"/>
  <c r="BF237" i="14"/>
  <c r="BJ245" i="14"/>
  <c r="BF245" i="14"/>
  <c r="BJ253" i="14"/>
  <c r="BF253" i="14"/>
  <c r="BJ261" i="14"/>
  <c r="BF261" i="14"/>
  <c r="BJ269" i="14"/>
  <c r="BF269" i="14"/>
  <c r="BJ277" i="14"/>
  <c r="BF277" i="14"/>
  <c r="BJ285" i="14"/>
  <c r="BF285" i="14"/>
  <c r="BJ293" i="14"/>
  <c r="BF293" i="14"/>
  <c r="BJ301" i="14"/>
  <c r="BF301" i="14"/>
  <c r="BJ309" i="14"/>
  <c r="BF309" i="14"/>
  <c r="BJ317" i="14"/>
  <c r="BF317" i="14"/>
  <c r="BJ325" i="14"/>
  <c r="BF325" i="14"/>
  <c r="BJ333" i="14"/>
  <c r="BF333" i="14"/>
  <c r="BJ341" i="14"/>
  <c r="BF341" i="14"/>
  <c r="BJ349" i="14"/>
  <c r="BF349" i="14"/>
  <c r="BJ357" i="14"/>
  <c r="BF357" i="14"/>
  <c r="BJ365" i="14"/>
  <c r="BF365" i="14"/>
  <c r="BJ373" i="14"/>
  <c r="BF373" i="14"/>
  <c r="BJ381" i="14"/>
  <c r="BF381" i="14"/>
  <c r="BJ389" i="14"/>
  <c r="BF389" i="14"/>
  <c r="BJ397" i="14"/>
  <c r="BF397" i="14"/>
  <c r="BJ405" i="14"/>
  <c r="BF405" i="14"/>
  <c r="BJ413" i="14"/>
  <c r="BF413" i="14"/>
  <c r="BJ421" i="14"/>
  <c r="BF421" i="14"/>
  <c r="BJ429" i="14"/>
  <c r="BF429" i="14"/>
  <c r="BJ437" i="14"/>
  <c r="BF437" i="14"/>
  <c r="BJ445" i="14"/>
  <c r="BF445" i="14"/>
  <c r="BJ453" i="14"/>
  <c r="BF453" i="14"/>
  <c r="BJ461" i="14"/>
  <c r="BF461" i="14"/>
  <c r="BJ469" i="14"/>
  <c r="BF469" i="14"/>
  <c r="BJ477" i="14"/>
  <c r="BF477" i="14"/>
  <c r="BJ485" i="14"/>
  <c r="BF485" i="14"/>
  <c r="BJ493" i="14"/>
  <c r="BF493" i="14"/>
  <c r="BJ501" i="14"/>
  <c r="BF501" i="14"/>
  <c r="BJ509" i="14"/>
  <c r="BF509" i="14"/>
  <c r="BJ517" i="14"/>
  <c r="BF517" i="14"/>
  <c r="BJ145" i="14"/>
  <c r="BF145" i="14"/>
  <c r="BJ529" i="14"/>
  <c r="BF529" i="14"/>
  <c r="BJ537" i="14"/>
  <c r="BF537" i="14"/>
  <c r="BJ545" i="14"/>
  <c r="BF545" i="14"/>
  <c r="BJ553" i="14"/>
  <c r="BF553" i="14"/>
  <c r="BJ561" i="14"/>
  <c r="BF561" i="14"/>
  <c r="BJ569" i="14"/>
  <c r="BF569" i="14"/>
  <c r="BJ577" i="14"/>
  <c r="BF577" i="14"/>
  <c r="D28" i="72"/>
  <c r="C28" i="72"/>
  <c r="AB42" i="27" l="1"/>
  <c r="AC42" i="27"/>
  <c r="AD42" i="27"/>
  <c r="AE42" i="27"/>
  <c r="AF42" i="27"/>
  <c r="AB43" i="27"/>
  <c r="AC43" i="27"/>
  <c r="AD43" i="27"/>
  <c r="AE43" i="27"/>
  <c r="AF43" i="27"/>
  <c r="AB44" i="27"/>
  <c r="AC44" i="27"/>
  <c r="AD44" i="27"/>
  <c r="AE44" i="27"/>
  <c r="AF44" i="27"/>
  <c r="AB45" i="27"/>
  <c r="AC45" i="27"/>
  <c r="AD45" i="27"/>
  <c r="AE45" i="27"/>
  <c r="AF45" i="27"/>
  <c r="AB46" i="27"/>
  <c r="AC46" i="27"/>
  <c r="AD46" i="27"/>
  <c r="AE46" i="27"/>
  <c r="AF46" i="27"/>
  <c r="AB47" i="27"/>
  <c r="AC47" i="27"/>
  <c r="AD47" i="27"/>
  <c r="AE47" i="27"/>
  <c r="AF47" i="27"/>
  <c r="AB48" i="27"/>
  <c r="AC48" i="27"/>
  <c r="AD48" i="27"/>
  <c r="AE48" i="27"/>
  <c r="AF48" i="27"/>
  <c r="AB49" i="27"/>
  <c r="AC49" i="27"/>
  <c r="AD49" i="27"/>
  <c r="AE49" i="27"/>
  <c r="AF49" i="27"/>
  <c r="AB50" i="27"/>
  <c r="AC50" i="27"/>
  <c r="AD50" i="27"/>
  <c r="AE50" i="27"/>
  <c r="AF50" i="27"/>
  <c r="AB51" i="27"/>
  <c r="AC51" i="27"/>
  <c r="AD51" i="27"/>
  <c r="AE51" i="27"/>
  <c r="AF51" i="27"/>
  <c r="AB52" i="27"/>
  <c r="AC52" i="27"/>
  <c r="AD52" i="27"/>
  <c r="AE52" i="27"/>
  <c r="AF52" i="27"/>
  <c r="AB53" i="27"/>
  <c r="AC53" i="27"/>
  <c r="AD53" i="27"/>
  <c r="AE53" i="27"/>
  <c r="AF53" i="27"/>
  <c r="AB54" i="27"/>
  <c r="AC54" i="27"/>
  <c r="AD54" i="27"/>
  <c r="AE54" i="27"/>
  <c r="AF54" i="27"/>
  <c r="AD41" i="27"/>
  <c r="AE41" i="27"/>
  <c r="AF41" i="27"/>
  <c r="AB71" i="27"/>
  <c r="AC71" i="27"/>
  <c r="AD71" i="27"/>
  <c r="AE71" i="27"/>
  <c r="AB72" i="27"/>
  <c r="AC72" i="27"/>
  <c r="AD72" i="27"/>
  <c r="AE72" i="27"/>
  <c r="AB73" i="27"/>
  <c r="AC73" i="27"/>
  <c r="AD73" i="27"/>
  <c r="AE73" i="27"/>
  <c r="AE13" i="27" s="1"/>
  <c r="AB74" i="27"/>
  <c r="AC74" i="27"/>
  <c r="AD74" i="27"/>
  <c r="AD14" i="27" s="1"/>
  <c r="AE74" i="27"/>
  <c r="AB75" i="27"/>
  <c r="AC75" i="27"/>
  <c r="AD75" i="27"/>
  <c r="AE75" i="27"/>
  <c r="AB76" i="27"/>
  <c r="AC76" i="27"/>
  <c r="AD76" i="27"/>
  <c r="AE76" i="27"/>
  <c r="AB77" i="27"/>
  <c r="AC77" i="27"/>
  <c r="AD77" i="27"/>
  <c r="AE77" i="27"/>
  <c r="AE17" i="27" s="1"/>
  <c r="AB78" i="27"/>
  <c r="AC78" i="27"/>
  <c r="AD78" i="27"/>
  <c r="AD18" i="27" s="1"/>
  <c r="AE78" i="27"/>
  <c r="AB79" i="27"/>
  <c r="AC79" i="27"/>
  <c r="AC19" i="27" s="1"/>
  <c r="AD79" i="27"/>
  <c r="AE79" i="27"/>
  <c r="AB80" i="27"/>
  <c r="AC80" i="27"/>
  <c r="AD80" i="27"/>
  <c r="AE80" i="27"/>
  <c r="AB81" i="27"/>
  <c r="AC81" i="27"/>
  <c r="AD81" i="27"/>
  <c r="AE81" i="27"/>
  <c r="AE21" i="27" s="1"/>
  <c r="AB82" i="27"/>
  <c r="AC82" i="27"/>
  <c r="AD82" i="27"/>
  <c r="AD22" i="27" s="1"/>
  <c r="AE82" i="27"/>
  <c r="AB83" i="27"/>
  <c r="AC83" i="27"/>
  <c r="AD83" i="27"/>
  <c r="AE83" i="27"/>
  <c r="AE23" i="27" s="1"/>
  <c r="AC70" i="27"/>
  <c r="AD70" i="27"/>
  <c r="AE70" i="27"/>
  <c r="AF83" i="27"/>
  <c r="AF82" i="27"/>
  <c r="AF81" i="27"/>
  <c r="AF80" i="27"/>
  <c r="AF20" i="27" s="1"/>
  <c r="AF79" i="27"/>
  <c r="AF78" i="27"/>
  <c r="AF77" i="27"/>
  <c r="AF76" i="27"/>
  <c r="AF16" i="27" s="1"/>
  <c r="AF75" i="27"/>
  <c r="AF15" i="27" s="1"/>
  <c r="AF74" i="27"/>
  <c r="AF73" i="27"/>
  <c r="AF72" i="27"/>
  <c r="AF12" i="27" s="1"/>
  <c r="AF71" i="27"/>
  <c r="AF11" i="27" s="1"/>
  <c r="AF70" i="27"/>
  <c r="AB70" i="27"/>
  <c r="AC18" i="27"/>
  <c r="AC15" i="27"/>
  <c r="AC14" i="27"/>
  <c r="AC12" i="27"/>
  <c r="AC41" i="27"/>
  <c r="AB41" i="27"/>
  <c r="AA4" i="27"/>
  <c r="AA35" i="27" s="1"/>
  <c r="AA64" i="27" s="1"/>
  <c r="AF19" i="27" l="1"/>
  <c r="AE20" i="27"/>
  <c r="AE16" i="27"/>
  <c r="AE12" i="27"/>
  <c r="AD21" i="27"/>
  <c r="AD17" i="27"/>
  <c r="AD13" i="27"/>
  <c r="AC22" i="27"/>
  <c r="AD19" i="27"/>
  <c r="AC16" i="27"/>
  <c r="AD11" i="27"/>
  <c r="AF13" i="27"/>
  <c r="AF17" i="27"/>
  <c r="AE18" i="27"/>
  <c r="AE14" i="27"/>
  <c r="AC10" i="27"/>
  <c r="AE19" i="27"/>
  <c r="AF21" i="27"/>
  <c r="AC20" i="27"/>
  <c r="AD15" i="27"/>
  <c r="AF22" i="27"/>
  <c r="AE11" i="27"/>
  <c r="AF84" i="27"/>
  <c r="AF85" i="27" s="1"/>
  <c r="AD84" i="27"/>
  <c r="AD85" i="27" s="1"/>
  <c r="AC84" i="27"/>
  <c r="AC85" i="27" s="1"/>
  <c r="AF10" i="27"/>
  <c r="AD20" i="27"/>
  <c r="AF18" i="27"/>
  <c r="AD16" i="27"/>
  <c r="AE15" i="27"/>
  <c r="AF14" i="27"/>
  <c r="AD12" i="27"/>
  <c r="AE55" i="27"/>
  <c r="AE56" i="27" s="1"/>
  <c r="AD55" i="27"/>
  <c r="AD56" i="27" s="1"/>
  <c r="AF69" i="27"/>
  <c r="AF23" i="27"/>
  <c r="AE22" i="27"/>
  <c r="AD23" i="27"/>
  <c r="AE10" i="27"/>
  <c r="AC23" i="27"/>
  <c r="AD10" i="27"/>
  <c r="AE69" i="27"/>
  <c r="AE84" i="27"/>
  <c r="AE85" i="27" s="1"/>
  <c r="AD69" i="27"/>
  <c r="AF55" i="27"/>
  <c r="AF56" i="27" s="1"/>
  <c r="AC11" i="27"/>
  <c r="AG72" i="27"/>
  <c r="AG76" i="27"/>
  <c r="AG80" i="27"/>
  <c r="AB40" i="27"/>
  <c r="AC69" i="27"/>
  <c r="AC13" i="27"/>
  <c r="AC17" i="27"/>
  <c r="AC21" i="27"/>
  <c r="AG71" i="27"/>
  <c r="AG75" i="27"/>
  <c r="AG79" i="27"/>
  <c r="AG83" i="27"/>
  <c r="AG70" i="27"/>
  <c r="AG74" i="27"/>
  <c r="AG78" i="27"/>
  <c r="AG82" i="27"/>
  <c r="AB55" i="27"/>
  <c r="AB56" i="27" s="1"/>
  <c r="AG73" i="27"/>
  <c r="AG77" i="27"/>
  <c r="AG81" i="27"/>
  <c r="AF40" i="27"/>
  <c r="AC55" i="27"/>
  <c r="AB69" i="27"/>
  <c r="AC40" i="27"/>
  <c r="AB84" i="27"/>
  <c r="AB10" i="27"/>
  <c r="AB11" i="27"/>
  <c r="AB12" i="27"/>
  <c r="AB13" i="27"/>
  <c r="AB14" i="27"/>
  <c r="AB15" i="27"/>
  <c r="AB16" i="27"/>
  <c r="AB17" i="27"/>
  <c r="AB18" i="27"/>
  <c r="AB19" i="27"/>
  <c r="AG19" i="27" s="1"/>
  <c r="AB20" i="27"/>
  <c r="AB21" i="27"/>
  <c r="AB22" i="27"/>
  <c r="AB23" i="27"/>
  <c r="AG41" i="27"/>
  <c r="AG42" i="27"/>
  <c r="AG43" i="27"/>
  <c r="AG44" i="27"/>
  <c r="AG45" i="27"/>
  <c r="AG46" i="27"/>
  <c r="AG47" i="27"/>
  <c r="AG48" i="27"/>
  <c r="AG49" i="27"/>
  <c r="AG50" i="27"/>
  <c r="AG51" i="27"/>
  <c r="AG52" i="27"/>
  <c r="AG53" i="27"/>
  <c r="AG54" i="27"/>
  <c r="U41" i="27"/>
  <c r="W54" i="27"/>
  <c r="V54" i="27"/>
  <c r="U54" i="27"/>
  <c r="W53" i="27"/>
  <c r="V53" i="27"/>
  <c r="W52" i="27"/>
  <c r="V52" i="27"/>
  <c r="W51" i="27"/>
  <c r="W50" i="27"/>
  <c r="U50" i="27"/>
  <c r="W49" i="27"/>
  <c r="V49" i="27"/>
  <c r="V48" i="27"/>
  <c r="U48" i="27"/>
  <c r="W47" i="27"/>
  <c r="V47" i="27"/>
  <c r="U47" i="27"/>
  <c r="W46" i="27"/>
  <c r="U46" i="27"/>
  <c r="W45" i="27"/>
  <c r="U45" i="27"/>
  <c r="W44" i="27"/>
  <c r="V44" i="27"/>
  <c r="U44" i="27"/>
  <c r="W43" i="27"/>
  <c r="V43" i="27"/>
  <c r="W42" i="27"/>
  <c r="U42" i="27"/>
  <c r="W41" i="27"/>
  <c r="T35" i="27"/>
  <c r="T64" i="27" s="1"/>
  <c r="T4" i="27"/>
  <c r="AG11" i="27" l="1"/>
  <c r="AG15" i="27"/>
  <c r="AG22" i="27"/>
  <c r="AF9" i="27"/>
  <c r="AE9" i="27"/>
  <c r="AG16" i="27"/>
  <c r="AG12" i="27"/>
  <c r="AG23" i="27"/>
  <c r="AG18" i="27"/>
  <c r="AG14" i="27"/>
  <c r="AD24" i="27"/>
  <c r="AD25" i="27" s="1"/>
  <c r="AG20" i="27"/>
  <c r="AF24" i="27"/>
  <c r="AE24" i="27"/>
  <c r="AE25" i="27" s="1"/>
  <c r="AC24" i="27"/>
  <c r="AG84" i="27"/>
  <c r="AG85" i="27" s="1"/>
  <c r="AD9" i="27"/>
  <c r="AG55" i="27"/>
  <c r="AG69" i="27"/>
  <c r="AG13" i="27"/>
  <c r="AC9" i="27"/>
  <c r="AG21" i="27"/>
  <c r="AG17" i="27"/>
  <c r="AB24" i="27"/>
  <c r="AB9" i="27"/>
  <c r="AG10" i="27"/>
  <c r="AG40" i="27"/>
  <c r="X44" i="27"/>
  <c r="X47" i="27"/>
  <c r="X54" i="27"/>
  <c r="A4" i="11"/>
  <c r="A49" i="32"/>
  <c r="A4" i="32"/>
  <c r="A30" i="32"/>
  <c r="C14" i="28"/>
  <c r="A4" i="28"/>
  <c r="BE504" i="76"/>
  <c r="BF504" i="76"/>
  <c r="BE505" i="76"/>
  <c r="BF505" i="76"/>
  <c r="AI504" i="76"/>
  <c r="A51" i="28"/>
  <c r="A29" i="28"/>
  <c r="C39" i="28"/>
  <c r="BF5" i="76" l="1"/>
  <c r="BE5" i="76"/>
  <c r="AC56" i="27"/>
  <c r="AG56" i="27"/>
  <c r="AG24" i="27"/>
  <c r="AG9" i="27"/>
  <c r="X30" i="33"/>
  <c r="C3" i="57"/>
  <c r="AC25" i="27" l="1"/>
  <c r="AG25" i="27"/>
  <c r="AB25" i="27"/>
  <c r="AF25" i="27"/>
  <c r="AB85" i="27"/>
  <c r="AE280" i="71"/>
  <c r="AF280" i="71"/>
  <c r="AE281" i="71"/>
  <c r="AF281" i="71"/>
  <c r="AE282" i="71"/>
  <c r="AF282" i="71"/>
  <c r="AE283" i="71"/>
  <c r="AF283" i="71"/>
  <c r="AE284" i="71"/>
  <c r="AF284" i="71"/>
  <c r="AE285" i="71"/>
  <c r="AF285" i="71"/>
  <c r="AE286" i="71"/>
  <c r="AF286" i="71"/>
  <c r="AE287" i="71"/>
  <c r="AF287" i="71"/>
  <c r="AE288" i="71"/>
  <c r="AF288" i="71"/>
  <c r="AE289" i="71"/>
  <c r="AF289" i="71"/>
  <c r="AE290" i="71"/>
  <c r="AF290" i="71"/>
  <c r="AE291" i="71"/>
  <c r="AF291" i="71"/>
  <c r="AE292" i="71"/>
  <c r="AF292" i="71"/>
  <c r="AE293" i="71"/>
  <c r="AF293" i="71"/>
  <c r="AE294" i="71"/>
  <c r="AF294" i="71"/>
  <c r="AE295" i="71"/>
  <c r="AF295" i="71"/>
  <c r="AE296" i="71"/>
  <c r="AF296" i="71"/>
  <c r="AE297" i="71"/>
  <c r="AF297" i="71"/>
  <c r="AE298" i="71"/>
  <c r="AF298" i="71"/>
  <c r="AE299" i="71"/>
  <c r="AF299" i="71"/>
  <c r="AE300" i="71"/>
  <c r="AF300" i="71"/>
  <c r="AE301" i="71"/>
  <c r="AF301" i="71"/>
  <c r="AE302" i="71"/>
  <c r="AF302" i="71"/>
  <c r="AE303" i="71"/>
  <c r="AF303" i="71"/>
  <c r="AE304" i="71"/>
  <c r="AF304" i="71"/>
  <c r="AE305" i="71"/>
  <c r="AF305" i="71"/>
  <c r="AE306" i="71"/>
  <c r="AF306" i="71"/>
  <c r="AE307" i="71"/>
  <c r="AF307" i="71"/>
  <c r="AE308" i="71"/>
  <c r="AF308" i="71"/>
  <c r="AE309" i="71"/>
  <c r="AF309" i="71"/>
  <c r="AE310" i="71"/>
  <c r="AF310" i="71"/>
  <c r="AE311" i="71"/>
  <c r="AF311" i="71"/>
  <c r="AE312" i="71"/>
  <c r="AF312" i="71"/>
  <c r="AE313" i="71"/>
  <c r="AF313" i="71"/>
  <c r="AE314" i="71"/>
  <c r="AF314" i="71"/>
  <c r="AE315" i="71"/>
  <c r="AF315" i="71"/>
  <c r="AE316" i="71"/>
  <c r="AF316" i="71"/>
  <c r="AE317" i="71"/>
  <c r="AF317" i="71"/>
  <c r="AE318" i="71"/>
  <c r="AF318" i="71"/>
  <c r="AE319" i="71"/>
  <c r="AF319" i="71"/>
  <c r="AE320" i="71"/>
  <c r="AF320" i="71"/>
  <c r="AE321" i="71"/>
  <c r="AF321" i="71"/>
  <c r="AE322" i="71"/>
  <c r="AF322" i="71"/>
  <c r="AE323" i="71"/>
  <c r="AF323" i="71"/>
  <c r="AE324" i="71"/>
  <c r="AF324" i="71"/>
  <c r="AE325" i="71"/>
  <c r="AF325" i="71"/>
  <c r="AE326" i="71"/>
  <c r="AF326" i="71"/>
  <c r="AE327" i="71"/>
  <c r="AF327" i="71"/>
  <c r="AE328" i="71"/>
  <c r="AF328" i="71"/>
  <c r="AE329" i="71"/>
  <c r="AF329" i="71"/>
  <c r="AE330" i="71"/>
  <c r="AF330" i="71"/>
  <c r="AE331" i="71"/>
  <c r="AF331" i="71"/>
  <c r="AE332" i="71"/>
  <c r="AF332" i="71"/>
  <c r="AE333" i="71"/>
  <c r="AF333" i="71"/>
  <c r="AE334" i="71"/>
  <c r="AF334" i="71"/>
  <c r="AE335" i="71"/>
  <c r="AF335" i="71"/>
  <c r="AE336" i="71"/>
  <c r="AF336" i="71"/>
  <c r="AE337" i="71"/>
  <c r="AF337" i="71"/>
  <c r="AE338" i="71"/>
  <c r="AF338" i="71"/>
  <c r="AE339" i="71"/>
  <c r="AF339" i="71"/>
  <c r="AE340" i="71"/>
  <c r="AF340" i="71"/>
  <c r="AE341" i="71"/>
  <c r="AF341" i="71"/>
  <c r="AE342" i="71"/>
  <c r="AF342" i="71"/>
  <c r="AE343" i="71"/>
  <c r="AF343" i="71"/>
  <c r="AE344" i="71"/>
  <c r="AF344" i="71"/>
  <c r="AE345" i="71"/>
  <c r="AF345" i="71"/>
  <c r="AE346" i="71"/>
  <c r="AF346" i="71"/>
  <c r="AE347" i="71"/>
  <c r="AF347" i="71"/>
  <c r="AE348" i="71"/>
  <c r="AF348" i="71"/>
  <c r="AE349" i="71"/>
  <c r="AF349" i="71"/>
  <c r="AE350" i="71"/>
  <c r="AF350" i="71"/>
  <c r="AE351" i="71"/>
  <c r="AF351" i="71"/>
  <c r="AE352" i="71"/>
  <c r="AF352" i="71"/>
  <c r="AE353" i="71"/>
  <c r="AF353" i="71"/>
  <c r="AE354" i="71"/>
  <c r="AF354" i="71"/>
  <c r="AE355" i="71"/>
  <c r="AF355" i="71"/>
  <c r="AE356" i="71"/>
  <c r="AF356" i="71"/>
  <c r="AE357" i="71"/>
  <c r="AF357" i="71"/>
  <c r="AE358" i="71"/>
  <c r="AF358" i="71"/>
  <c r="AF279" i="71"/>
  <c r="AE279" i="71"/>
  <c r="AI279" i="71"/>
  <c r="AH279" i="71"/>
  <c r="AH280" i="71"/>
  <c r="AI280" i="71"/>
  <c r="AH281" i="71"/>
  <c r="AI281" i="71"/>
  <c r="AH282" i="71"/>
  <c r="AI282" i="71"/>
  <c r="AH283" i="71"/>
  <c r="AI283" i="71"/>
  <c r="AH284" i="71"/>
  <c r="AI284" i="71"/>
  <c r="AH285" i="71"/>
  <c r="AI285" i="71"/>
  <c r="AH286" i="71"/>
  <c r="AI286" i="71"/>
  <c r="AH287" i="71"/>
  <c r="AI287" i="71"/>
  <c r="AH288" i="71"/>
  <c r="AI288" i="71"/>
  <c r="AH289" i="71"/>
  <c r="AI289" i="71"/>
  <c r="AH290" i="71"/>
  <c r="AI290" i="71"/>
  <c r="AH291" i="71"/>
  <c r="AI291" i="71"/>
  <c r="AH292" i="71"/>
  <c r="AI292" i="71"/>
  <c r="AH293" i="71"/>
  <c r="AI293" i="71"/>
  <c r="AH294" i="71"/>
  <c r="AI294" i="71"/>
  <c r="AH295" i="71"/>
  <c r="AI295" i="71"/>
  <c r="AH296" i="71"/>
  <c r="AI296" i="71"/>
  <c r="AH297" i="71"/>
  <c r="AI297" i="71"/>
  <c r="AH298" i="71"/>
  <c r="AI298" i="71"/>
  <c r="AH299" i="71"/>
  <c r="AI299" i="71"/>
  <c r="AH300" i="71"/>
  <c r="AI300" i="71"/>
  <c r="AH301" i="71"/>
  <c r="AI301" i="71"/>
  <c r="AH302" i="71"/>
  <c r="AI302" i="71"/>
  <c r="AH303" i="71"/>
  <c r="AI303" i="71"/>
  <c r="AH304" i="71"/>
  <c r="AI304" i="71"/>
  <c r="AH305" i="71"/>
  <c r="AI305" i="71"/>
  <c r="AH306" i="71"/>
  <c r="AI306" i="71"/>
  <c r="AH307" i="71"/>
  <c r="AI307" i="71"/>
  <c r="AH308" i="71"/>
  <c r="AI308" i="71"/>
  <c r="AH309" i="71"/>
  <c r="AI309" i="71"/>
  <c r="AH310" i="71"/>
  <c r="AI310" i="71"/>
  <c r="AH311" i="71"/>
  <c r="AI311" i="71"/>
  <c r="AH312" i="71"/>
  <c r="AI312" i="71"/>
  <c r="AH313" i="71"/>
  <c r="AI313" i="71"/>
  <c r="AH314" i="71"/>
  <c r="AI314" i="71"/>
  <c r="AH315" i="71"/>
  <c r="AI315" i="71"/>
  <c r="AH316" i="71"/>
  <c r="AI316" i="71"/>
  <c r="AH317" i="71"/>
  <c r="AI317" i="71"/>
  <c r="AH318" i="71"/>
  <c r="AI318" i="71"/>
  <c r="AH319" i="71"/>
  <c r="AI319" i="71"/>
  <c r="AH320" i="71"/>
  <c r="AI320" i="71"/>
  <c r="AH321" i="71"/>
  <c r="AI321" i="71"/>
  <c r="AH322" i="71"/>
  <c r="AI322" i="71"/>
  <c r="AH323" i="71"/>
  <c r="AI323" i="71"/>
  <c r="AH324" i="71"/>
  <c r="AI324" i="71"/>
  <c r="AH325" i="71"/>
  <c r="AI325" i="71"/>
  <c r="AH326" i="71"/>
  <c r="AI326" i="71"/>
  <c r="AH327" i="71"/>
  <c r="AI327" i="71"/>
  <c r="AH328" i="71"/>
  <c r="AI328" i="71"/>
  <c r="AH329" i="71"/>
  <c r="AI329" i="71"/>
  <c r="AH330" i="71"/>
  <c r="AI330" i="71"/>
  <c r="AH331" i="71"/>
  <c r="AI331" i="71"/>
  <c r="AH332" i="71"/>
  <c r="AI332" i="71"/>
  <c r="AH333" i="71"/>
  <c r="AI333" i="71"/>
  <c r="AH334" i="71"/>
  <c r="AI334" i="71"/>
  <c r="AH335" i="71"/>
  <c r="AI335" i="71"/>
  <c r="AH336" i="71"/>
  <c r="AI336" i="71"/>
  <c r="AH337" i="71"/>
  <c r="AI337" i="71"/>
  <c r="AH338" i="71"/>
  <c r="AI338" i="71"/>
  <c r="AH339" i="71"/>
  <c r="AI339" i="71"/>
  <c r="AH340" i="71"/>
  <c r="AI340" i="71"/>
  <c r="AH341" i="71"/>
  <c r="AI341" i="71"/>
  <c r="AH342" i="71"/>
  <c r="AI342" i="71"/>
  <c r="AH343" i="71"/>
  <c r="AI343" i="71"/>
  <c r="AH344" i="71"/>
  <c r="AI344" i="71"/>
  <c r="AH345" i="71"/>
  <c r="AI345" i="71"/>
  <c r="AH346" i="71"/>
  <c r="AI346" i="71"/>
  <c r="AH347" i="71"/>
  <c r="AI347" i="71"/>
  <c r="AH348" i="71"/>
  <c r="AI348" i="71"/>
  <c r="AH349" i="71"/>
  <c r="AI349" i="71"/>
  <c r="AH350" i="71"/>
  <c r="AI350" i="71"/>
  <c r="AH351" i="71"/>
  <c r="AI351" i="71"/>
  <c r="AH352" i="71"/>
  <c r="AI352" i="71"/>
  <c r="AH353" i="71"/>
  <c r="AI353" i="71"/>
  <c r="AH354" i="71"/>
  <c r="AI354" i="71"/>
  <c r="AH355" i="71"/>
  <c r="AI355" i="71"/>
  <c r="AH356" i="71"/>
  <c r="AI356" i="71"/>
  <c r="AH357" i="71"/>
  <c r="AI357" i="71"/>
  <c r="AH358" i="71"/>
  <c r="AI358" i="71"/>
  <c r="B2" i="61" l="1"/>
  <c r="CK15" i="76" l="1"/>
  <c r="CK16" i="76"/>
  <c r="CK17" i="76"/>
  <c r="CK18" i="76"/>
  <c r="CK19" i="76"/>
  <c r="CK20" i="76"/>
  <c r="CK21" i="76"/>
  <c r="CK22" i="76"/>
  <c r="CK23" i="76"/>
  <c r="CK24" i="76"/>
  <c r="CK25" i="76"/>
  <c r="CK26" i="76"/>
  <c r="CK27" i="76"/>
  <c r="CK28" i="76"/>
  <c r="CK29" i="76"/>
  <c r="CK30" i="76"/>
  <c r="CK31" i="76"/>
  <c r="CK32" i="76"/>
  <c r="CK33" i="76"/>
  <c r="CK34" i="76"/>
  <c r="CK35" i="76"/>
  <c r="CK36" i="76"/>
  <c r="CK37" i="76"/>
  <c r="CK38" i="76"/>
  <c r="CK39" i="76"/>
  <c r="CK40" i="76"/>
  <c r="CK41" i="76"/>
  <c r="CK42" i="76"/>
  <c r="CK43" i="76"/>
  <c r="CK44" i="76"/>
  <c r="CK45" i="76"/>
  <c r="CK46" i="76"/>
  <c r="CK47" i="76"/>
  <c r="CK48" i="76"/>
  <c r="CK49" i="76"/>
  <c r="CK50" i="76"/>
  <c r="CK51" i="76"/>
  <c r="CK52" i="76"/>
  <c r="CK53" i="76"/>
  <c r="CK54" i="76"/>
  <c r="CK55" i="76"/>
  <c r="CK56" i="76"/>
  <c r="CK57" i="76"/>
  <c r="CK58" i="76"/>
  <c r="CK59" i="76"/>
  <c r="CK60" i="76"/>
  <c r="CK61" i="76"/>
  <c r="CK62" i="76"/>
  <c r="CK63" i="76"/>
  <c r="CK64" i="76"/>
  <c r="CK65" i="76"/>
  <c r="CK66" i="76"/>
  <c r="CK67" i="76"/>
  <c r="CK68" i="76"/>
  <c r="CK69" i="76"/>
  <c r="CK70" i="76"/>
  <c r="CK71" i="76"/>
  <c r="CK72" i="76"/>
  <c r="CK73" i="76"/>
  <c r="CK74" i="76"/>
  <c r="CK75" i="76"/>
  <c r="CK76" i="76"/>
  <c r="CK77" i="76"/>
  <c r="CK78" i="76"/>
  <c r="CK79" i="76"/>
  <c r="CK80" i="76"/>
  <c r="CK81" i="76"/>
  <c r="CK82" i="76"/>
  <c r="CK83" i="76"/>
  <c r="CK84" i="76"/>
  <c r="CK85" i="76"/>
  <c r="CK86" i="76"/>
  <c r="CK87" i="76"/>
  <c r="CK88" i="76"/>
  <c r="CK89" i="76"/>
  <c r="CK90" i="76"/>
  <c r="CK91" i="76"/>
  <c r="CK92" i="76"/>
  <c r="CK93" i="76"/>
  <c r="CK94" i="76"/>
  <c r="CK95" i="76"/>
  <c r="CK96" i="76"/>
  <c r="CK97" i="76"/>
  <c r="CK98" i="76"/>
  <c r="CK99" i="76"/>
  <c r="CK100" i="76"/>
  <c r="CK101" i="76"/>
  <c r="CK102" i="76"/>
  <c r="CK103" i="76"/>
  <c r="CK104" i="76"/>
  <c r="CK105" i="76"/>
  <c r="CK106" i="76"/>
  <c r="CK107" i="76"/>
  <c r="CK108" i="76"/>
  <c r="CK109" i="76"/>
  <c r="CK110" i="76"/>
  <c r="CK111" i="76"/>
  <c r="CK112" i="76"/>
  <c r="CK113" i="76"/>
  <c r="CK114" i="76"/>
  <c r="CK115" i="76"/>
  <c r="CK116" i="76"/>
  <c r="CK117" i="76"/>
  <c r="CK118" i="76"/>
  <c r="CK119" i="76"/>
  <c r="CK120" i="76"/>
  <c r="CK121" i="76"/>
  <c r="CK122" i="76"/>
  <c r="CK123" i="76"/>
  <c r="CK124" i="76"/>
  <c r="CK125" i="76"/>
  <c r="CK126" i="76"/>
  <c r="CK127" i="76"/>
  <c r="CK128" i="76"/>
  <c r="CK129" i="76"/>
  <c r="CK130" i="76"/>
  <c r="CK131" i="76"/>
  <c r="CK132" i="76"/>
  <c r="CK133" i="76"/>
  <c r="CK134" i="76"/>
  <c r="CK135" i="76"/>
  <c r="CK136" i="76"/>
  <c r="CK137" i="76"/>
  <c r="CK138" i="76"/>
  <c r="CK139" i="76"/>
  <c r="CK140" i="76"/>
  <c r="CK141" i="76"/>
  <c r="CK142" i="76"/>
  <c r="CK143" i="76"/>
  <c r="CK144" i="76"/>
  <c r="CK145" i="76"/>
  <c r="CK146" i="76"/>
  <c r="CK147" i="76"/>
  <c r="CK148" i="76"/>
  <c r="CK149" i="76"/>
  <c r="CK150" i="76"/>
  <c r="CK151" i="76"/>
  <c r="CK152" i="76"/>
  <c r="CK153" i="76"/>
  <c r="CK154" i="76"/>
  <c r="CK155" i="76"/>
  <c r="CK156" i="76"/>
  <c r="CK157" i="76"/>
  <c r="CK158" i="76"/>
  <c r="CK159" i="76"/>
  <c r="CK160" i="76"/>
  <c r="CK161" i="76"/>
  <c r="CK162" i="76"/>
  <c r="CK163" i="76"/>
  <c r="CK164" i="76"/>
  <c r="CK165" i="76"/>
  <c r="CK166" i="76"/>
  <c r="CK167" i="76"/>
  <c r="CK168" i="76"/>
  <c r="CK169" i="76"/>
  <c r="CK170" i="76"/>
  <c r="CK171" i="76"/>
  <c r="CK172" i="76"/>
  <c r="CK173" i="76"/>
  <c r="CK174" i="76"/>
  <c r="CK175" i="76"/>
  <c r="CK176" i="76"/>
  <c r="CK177" i="76"/>
  <c r="CK178" i="76"/>
  <c r="CK179" i="76"/>
  <c r="CK180" i="76"/>
  <c r="CK181" i="76"/>
  <c r="CK182" i="76"/>
  <c r="CK183" i="76"/>
  <c r="CK184" i="76"/>
  <c r="CK185" i="76"/>
  <c r="CK186" i="76"/>
  <c r="CK187" i="76"/>
  <c r="CK188" i="76"/>
  <c r="CK189" i="76"/>
  <c r="CK190" i="76"/>
  <c r="CK191" i="76"/>
  <c r="CK192" i="76"/>
  <c r="CK193" i="76"/>
  <c r="CK194" i="76"/>
  <c r="CK195" i="76"/>
  <c r="CK196" i="76"/>
  <c r="CK197" i="76"/>
  <c r="CK198" i="76"/>
  <c r="CK199" i="76"/>
  <c r="CK200" i="76"/>
  <c r="CK201" i="76"/>
  <c r="CK202" i="76"/>
  <c r="CK203" i="76"/>
  <c r="CK204" i="76"/>
  <c r="CK205" i="76"/>
  <c r="CK206" i="76"/>
  <c r="CK207" i="76"/>
  <c r="CK208" i="76"/>
  <c r="CK209" i="76"/>
  <c r="CK210" i="76"/>
  <c r="CK211" i="76"/>
  <c r="CK212" i="76"/>
  <c r="CK213" i="76"/>
  <c r="CK214" i="76"/>
  <c r="CK215" i="76"/>
  <c r="CK216" i="76"/>
  <c r="CK217" i="76"/>
  <c r="CK218" i="76"/>
  <c r="CK219" i="76"/>
  <c r="CK220" i="76"/>
  <c r="CK221" i="76"/>
  <c r="CK222" i="76"/>
  <c r="CK223" i="76"/>
  <c r="CK224" i="76"/>
  <c r="CK225" i="76"/>
  <c r="CK226" i="76"/>
  <c r="CK227" i="76"/>
  <c r="CK228" i="76"/>
  <c r="CK229" i="76"/>
  <c r="CK230" i="76"/>
  <c r="CK231" i="76"/>
  <c r="CK232" i="76"/>
  <c r="CK233" i="76"/>
  <c r="CK234" i="76"/>
  <c r="CK235" i="76"/>
  <c r="CK236" i="76"/>
  <c r="CK237" i="76"/>
  <c r="CK238" i="76"/>
  <c r="CK239" i="76"/>
  <c r="CK240" i="76"/>
  <c r="CK241" i="76"/>
  <c r="CK242" i="76"/>
  <c r="CK243" i="76"/>
  <c r="CK244" i="76"/>
  <c r="CK245" i="76"/>
  <c r="CK246" i="76"/>
  <c r="CK247" i="76"/>
  <c r="CK248" i="76"/>
  <c r="CK249" i="76"/>
  <c r="CK250" i="76"/>
  <c r="CK251" i="76"/>
  <c r="CK252" i="76"/>
  <c r="CK253" i="76"/>
  <c r="CK254" i="76"/>
  <c r="CK255" i="76"/>
  <c r="CK256" i="76"/>
  <c r="CK257" i="76"/>
  <c r="CK258" i="76"/>
  <c r="CK259" i="76"/>
  <c r="CK260" i="76"/>
  <c r="CK261" i="76"/>
  <c r="CK262" i="76"/>
  <c r="CK263" i="76"/>
  <c r="CK264" i="76"/>
  <c r="CK265" i="76"/>
  <c r="CK266" i="76"/>
  <c r="CK267" i="76"/>
  <c r="CK268" i="76"/>
  <c r="CK269" i="76"/>
  <c r="CK270" i="76"/>
  <c r="CK271" i="76"/>
  <c r="CK272" i="76"/>
  <c r="CK273" i="76"/>
  <c r="CK274" i="76"/>
  <c r="CK275" i="76"/>
  <c r="CK276" i="76"/>
  <c r="CK277" i="76"/>
  <c r="CK278" i="76"/>
  <c r="CK279" i="76"/>
  <c r="CK280" i="76"/>
  <c r="CK281" i="76"/>
  <c r="CK282" i="76"/>
  <c r="CK283" i="76"/>
  <c r="CK284" i="76"/>
  <c r="CK285" i="76"/>
  <c r="CK286" i="76"/>
  <c r="CK287" i="76"/>
  <c r="CK288" i="76"/>
  <c r="CK289" i="76"/>
  <c r="CK290" i="76"/>
  <c r="CK291" i="76"/>
  <c r="CK292" i="76"/>
  <c r="CK293" i="76"/>
  <c r="CK294" i="76"/>
  <c r="CK295" i="76"/>
  <c r="CK296" i="76"/>
  <c r="CK297" i="76"/>
  <c r="CK298" i="76"/>
  <c r="CK299" i="76"/>
  <c r="CK300" i="76"/>
  <c r="CK301" i="76"/>
  <c r="CK302" i="76"/>
  <c r="CK303" i="76"/>
  <c r="CK304" i="76"/>
  <c r="CK305" i="76"/>
  <c r="CK306" i="76"/>
  <c r="CK307" i="76"/>
  <c r="CK308" i="76"/>
  <c r="CK309" i="76"/>
  <c r="CK310" i="76"/>
  <c r="CK311" i="76"/>
  <c r="CK312" i="76"/>
  <c r="CK313" i="76"/>
  <c r="CK314" i="76"/>
  <c r="CK315" i="76"/>
  <c r="CK316" i="76"/>
  <c r="CK317" i="76"/>
  <c r="CK318" i="76"/>
  <c r="CK319" i="76"/>
  <c r="CK320" i="76"/>
  <c r="CK321" i="76"/>
  <c r="CK322" i="76"/>
  <c r="CK323" i="76"/>
  <c r="CK324" i="76"/>
  <c r="CK325" i="76"/>
  <c r="CK326" i="76"/>
  <c r="CK327" i="76"/>
  <c r="CK328" i="76"/>
  <c r="CK329" i="76"/>
  <c r="CK330" i="76"/>
  <c r="CK331" i="76"/>
  <c r="CK332" i="76"/>
  <c r="CK333" i="76"/>
  <c r="CK334" i="76"/>
  <c r="CK335" i="76"/>
  <c r="CK336" i="76"/>
  <c r="CK337" i="76"/>
  <c r="CK338" i="76"/>
  <c r="CK339" i="76"/>
  <c r="CK340" i="76"/>
  <c r="CK341" i="76"/>
  <c r="CK342" i="76"/>
  <c r="CK343" i="76"/>
  <c r="CK344" i="76"/>
  <c r="CK345" i="76"/>
  <c r="CK346" i="76"/>
  <c r="CK347" i="76"/>
  <c r="CK348" i="76"/>
  <c r="CK349" i="76"/>
  <c r="CK350" i="76"/>
  <c r="CK351" i="76"/>
  <c r="CK352" i="76"/>
  <c r="CK353" i="76"/>
  <c r="CK354" i="76"/>
  <c r="CK355" i="76"/>
  <c r="CK356" i="76"/>
  <c r="CK357" i="76"/>
  <c r="CK358" i="76"/>
  <c r="CK359" i="76"/>
  <c r="CK360" i="76"/>
  <c r="CK361" i="76"/>
  <c r="CK362" i="76"/>
  <c r="CK363" i="76"/>
  <c r="CK364" i="76"/>
  <c r="CK365" i="76"/>
  <c r="CK366" i="76"/>
  <c r="CK367" i="76"/>
  <c r="CK368" i="76"/>
  <c r="CK369" i="76"/>
  <c r="CK370" i="76"/>
  <c r="CK371" i="76"/>
  <c r="CK372" i="76"/>
  <c r="CK373" i="76"/>
  <c r="CK374" i="76"/>
  <c r="CK375" i="76"/>
  <c r="CK376" i="76"/>
  <c r="CK377" i="76"/>
  <c r="CK378" i="76"/>
  <c r="CK379" i="76"/>
  <c r="CK380" i="76"/>
  <c r="CK381" i="76"/>
  <c r="CK382" i="76"/>
  <c r="CK383" i="76"/>
  <c r="CK384" i="76"/>
  <c r="CK385" i="76"/>
  <c r="CK386" i="76"/>
  <c r="CK387" i="76"/>
  <c r="CK388" i="76"/>
  <c r="CK389" i="76"/>
  <c r="CK390" i="76"/>
  <c r="CK391" i="76"/>
  <c r="CK392" i="76"/>
  <c r="CK393" i="76"/>
  <c r="CK394" i="76"/>
  <c r="CK395" i="76"/>
  <c r="CK396" i="76"/>
  <c r="CK397" i="76"/>
  <c r="CK398" i="76"/>
  <c r="CK399" i="76"/>
  <c r="CK400" i="76"/>
  <c r="CK401" i="76"/>
  <c r="CK402" i="76"/>
  <c r="CK403" i="76"/>
  <c r="CK404" i="76"/>
  <c r="CK405" i="76"/>
  <c r="CK406" i="76"/>
  <c r="CK407" i="76"/>
  <c r="CK408" i="76"/>
  <c r="CK409" i="76"/>
  <c r="CK410" i="76"/>
  <c r="CK411" i="76"/>
  <c r="CK412" i="76"/>
  <c r="CK413" i="76"/>
  <c r="CK414" i="76"/>
  <c r="CK415" i="76"/>
  <c r="CK416" i="76"/>
  <c r="CK417" i="76"/>
  <c r="CK418" i="76"/>
  <c r="CK419" i="76"/>
  <c r="CK420" i="76"/>
  <c r="CK421" i="76"/>
  <c r="CK422" i="76"/>
  <c r="CK423" i="76"/>
  <c r="CK424" i="76"/>
  <c r="CK425" i="76"/>
  <c r="CK426" i="76"/>
  <c r="CK427" i="76"/>
  <c r="CK428" i="76"/>
  <c r="CK429" i="76"/>
  <c r="CK430" i="76"/>
  <c r="CK431" i="76"/>
  <c r="CK432" i="76"/>
  <c r="CK433" i="76"/>
  <c r="CK434" i="76"/>
  <c r="CK435" i="76"/>
  <c r="CK436" i="76"/>
  <c r="CK437" i="76"/>
  <c r="CK438" i="76"/>
  <c r="CK439" i="76"/>
  <c r="CK440" i="76"/>
  <c r="CK441" i="76"/>
  <c r="CK442" i="76"/>
  <c r="CK443" i="76"/>
  <c r="CK444" i="76"/>
  <c r="CK445" i="76"/>
  <c r="CK446" i="76"/>
  <c r="CK447" i="76"/>
  <c r="CK448" i="76"/>
  <c r="CK449" i="76"/>
  <c r="CK450" i="76"/>
  <c r="CK451" i="76"/>
  <c r="CK452" i="76"/>
  <c r="CK453" i="76"/>
  <c r="CK454" i="76"/>
  <c r="CK455" i="76"/>
  <c r="CK456" i="76"/>
  <c r="CK457" i="76"/>
  <c r="CK458" i="76"/>
  <c r="CK459" i="76"/>
  <c r="CK460" i="76"/>
  <c r="CK461" i="76"/>
  <c r="CK462" i="76"/>
  <c r="CK463" i="76"/>
  <c r="CK464" i="76"/>
  <c r="CK465" i="76"/>
  <c r="CK466" i="76"/>
  <c r="CK467" i="76"/>
  <c r="CK468" i="76"/>
  <c r="CK469" i="76"/>
  <c r="CK470" i="76"/>
  <c r="CK471" i="76"/>
  <c r="CK472" i="76"/>
  <c r="CK473" i="76"/>
  <c r="CK474" i="76"/>
  <c r="CK475" i="76"/>
  <c r="CK476" i="76"/>
  <c r="CK477" i="76"/>
  <c r="CK478" i="76"/>
  <c r="CK479" i="76"/>
  <c r="CK480" i="76"/>
  <c r="CK481" i="76"/>
  <c r="CK482" i="76"/>
  <c r="CK483" i="76"/>
  <c r="CK484" i="76"/>
  <c r="CK485" i="76"/>
  <c r="CK486" i="76"/>
  <c r="CK487" i="76"/>
  <c r="CK488" i="76"/>
  <c r="CK489" i="76"/>
  <c r="CK490" i="76"/>
  <c r="CK491" i="76"/>
  <c r="CK492" i="76"/>
  <c r="CK493" i="76"/>
  <c r="CK494" i="76"/>
  <c r="CK495" i="76"/>
  <c r="CK496" i="76"/>
  <c r="CK497" i="76"/>
  <c r="CK498" i="76"/>
  <c r="CK499" i="76"/>
  <c r="CK500" i="76"/>
  <c r="CK501" i="76"/>
  <c r="CK502" i="76"/>
  <c r="CK503" i="76"/>
  <c r="CK504" i="76"/>
  <c r="CK505" i="76"/>
  <c r="CK506" i="76"/>
  <c r="CK507" i="76"/>
  <c r="CK508" i="76"/>
  <c r="CK509" i="76"/>
  <c r="CK510" i="76"/>
  <c r="CK511" i="76"/>
  <c r="CK512" i="76"/>
  <c r="CK513" i="76"/>
  <c r="CK514" i="76"/>
  <c r="CK515" i="76"/>
  <c r="CK516" i="76"/>
  <c r="CK517" i="76"/>
  <c r="CK518" i="76"/>
  <c r="CK519" i="76"/>
  <c r="CK520" i="76"/>
  <c r="CK521" i="76"/>
  <c r="CK522" i="76"/>
  <c r="CK523" i="76"/>
  <c r="CK524" i="76"/>
  <c r="CK525" i="76"/>
  <c r="CK526" i="76"/>
  <c r="CK527" i="76"/>
  <c r="CK528" i="76"/>
  <c r="CK529" i="76"/>
  <c r="CK530" i="76"/>
  <c r="CK531" i="76"/>
  <c r="CK532" i="76"/>
  <c r="CK533" i="76"/>
  <c r="CK534" i="76"/>
  <c r="CK535" i="76"/>
  <c r="CK536" i="76"/>
  <c r="CK537" i="76"/>
  <c r="CK538" i="76"/>
  <c r="CK539" i="76"/>
  <c r="CK540" i="76"/>
  <c r="CK541" i="76"/>
  <c r="CK542" i="76"/>
  <c r="CK543" i="76"/>
  <c r="CK544" i="76"/>
  <c r="CK545" i="76"/>
  <c r="CK546" i="76"/>
  <c r="CK547" i="76"/>
  <c r="CK548" i="76"/>
  <c r="CK549" i="76"/>
  <c r="CK550" i="76"/>
  <c r="CK551" i="76"/>
  <c r="CK552" i="76"/>
  <c r="CK553" i="76"/>
  <c r="CK554" i="76"/>
  <c r="CK555" i="76"/>
  <c r="CK556" i="76"/>
  <c r="CK557" i="76"/>
  <c r="CK558" i="76"/>
  <c r="CK559" i="76"/>
  <c r="CK560" i="76"/>
  <c r="CK561" i="76"/>
  <c r="CK562" i="76"/>
  <c r="CK563" i="76"/>
  <c r="CK564" i="76"/>
  <c r="CK565" i="76"/>
  <c r="CK566" i="76"/>
  <c r="CK567" i="76"/>
  <c r="CK568" i="76"/>
  <c r="CK569" i="76"/>
  <c r="CK570" i="76"/>
  <c r="CK571" i="76"/>
  <c r="CK572" i="76"/>
  <c r="CK573" i="76"/>
  <c r="CK574" i="76"/>
  <c r="CK575" i="76"/>
  <c r="CK576" i="76"/>
  <c r="CK577" i="76"/>
  <c r="CK578" i="76"/>
  <c r="CK579" i="76"/>
  <c r="CK580" i="76"/>
  <c r="CK581" i="76"/>
  <c r="CK582" i="76"/>
  <c r="CK583" i="76"/>
  <c r="CK584" i="76"/>
  <c r="CK585" i="76"/>
  <c r="CK586" i="76"/>
  <c r="CK587" i="76"/>
  <c r="CK588" i="76"/>
  <c r="CK589" i="76"/>
  <c r="CK590" i="76"/>
  <c r="CK14" i="76"/>
  <c r="T1" i="76" l="1"/>
  <c r="U1" i="76"/>
  <c r="V1" i="76"/>
  <c r="W1" i="76"/>
  <c r="X1" i="76"/>
  <c r="Y1" i="76"/>
  <c r="T2" i="76"/>
  <c r="U2" i="76"/>
  <c r="V2" i="76"/>
  <c r="W2" i="76"/>
  <c r="X2" i="76"/>
  <c r="Y2" i="76"/>
  <c r="T3" i="76"/>
  <c r="U3" i="76"/>
  <c r="V3" i="76"/>
  <c r="W3" i="76"/>
  <c r="X3" i="76"/>
  <c r="Y3" i="76"/>
  <c r="T4" i="76"/>
  <c r="U4" i="76"/>
  <c r="V4" i="76"/>
  <c r="W4" i="76"/>
  <c r="X4" i="76"/>
  <c r="Y4" i="76"/>
  <c r="T5" i="76"/>
  <c r="U5" i="76"/>
  <c r="V5" i="76"/>
  <c r="W5" i="76"/>
  <c r="X5" i="76"/>
  <c r="Y5" i="76"/>
  <c r="V6" i="76" l="1"/>
  <c r="Y6" i="76"/>
  <c r="U6" i="76"/>
  <c r="X6" i="76"/>
  <c r="W6" i="76"/>
  <c r="T6" i="76"/>
  <c r="BM684" i="14" l="1"/>
  <c r="BN684" i="14"/>
  <c r="BO684" i="14"/>
  <c r="BP684" i="14"/>
  <c r="BQ684" i="14"/>
  <c r="BR684" i="14"/>
  <c r="BS684" i="14"/>
  <c r="BT684" i="14"/>
  <c r="BM685" i="14"/>
  <c r="BN685" i="14"/>
  <c r="BO685" i="14"/>
  <c r="BP685" i="14"/>
  <c r="BQ685" i="14"/>
  <c r="BR685" i="14"/>
  <c r="BS685" i="14"/>
  <c r="BT685" i="14"/>
  <c r="BM686" i="14"/>
  <c r="BN686" i="14"/>
  <c r="BO686" i="14"/>
  <c r="BP686" i="14"/>
  <c r="BQ686" i="14"/>
  <c r="BR686" i="14"/>
  <c r="BS686" i="14"/>
  <c r="BT686" i="14"/>
  <c r="BM687" i="14"/>
  <c r="BN687" i="14"/>
  <c r="BO687" i="14"/>
  <c r="BP687" i="14"/>
  <c r="BQ687" i="14"/>
  <c r="BR687" i="14"/>
  <c r="BS687" i="14"/>
  <c r="BT687" i="14"/>
  <c r="BM688" i="14"/>
  <c r="BN688" i="14"/>
  <c r="BO688" i="14"/>
  <c r="BP688" i="14"/>
  <c r="BQ688" i="14"/>
  <c r="BR688" i="14"/>
  <c r="BS688" i="14"/>
  <c r="BT688" i="14"/>
  <c r="BM689" i="14"/>
  <c r="BN689" i="14"/>
  <c r="BO689" i="14"/>
  <c r="BP689" i="14"/>
  <c r="BQ689" i="14"/>
  <c r="BR689" i="14"/>
  <c r="BS689" i="14"/>
  <c r="BT689" i="14"/>
  <c r="BM690" i="14"/>
  <c r="BN690" i="14"/>
  <c r="BO690" i="14"/>
  <c r="BP690" i="14"/>
  <c r="BQ690" i="14"/>
  <c r="BR690" i="14"/>
  <c r="BS690" i="14"/>
  <c r="BT690" i="14"/>
  <c r="BM691" i="14"/>
  <c r="BN691" i="14"/>
  <c r="BO691" i="14"/>
  <c r="BP691" i="14"/>
  <c r="BQ691" i="14"/>
  <c r="BR691" i="14"/>
  <c r="BS691" i="14"/>
  <c r="BT691" i="14"/>
  <c r="BM692" i="14"/>
  <c r="BN692" i="14"/>
  <c r="BO692" i="14"/>
  <c r="BP692" i="14"/>
  <c r="BQ692" i="14"/>
  <c r="BR692" i="14"/>
  <c r="BS692" i="14"/>
  <c r="BT692" i="14"/>
  <c r="BM693" i="14"/>
  <c r="BN693" i="14"/>
  <c r="BO693" i="14"/>
  <c r="BP693" i="14"/>
  <c r="BQ693" i="14"/>
  <c r="BR693" i="14"/>
  <c r="BS693" i="14"/>
  <c r="BT693" i="14"/>
  <c r="BM694" i="14"/>
  <c r="BN694" i="14"/>
  <c r="BO694" i="14"/>
  <c r="BP694" i="14"/>
  <c r="BQ694" i="14"/>
  <c r="BR694" i="14"/>
  <c r="BS694" i="14"/>
  <c r="BT694" i="14"/>
  <c r="BM695" i="14"/>
  <c r="BN695" i="14"/>
  <c r="BO695" i="14"/>
  <c r="BP695" i="14"/>
  <c r="BQ695" i="14"/>
  <c r="BR695" i="14"/>
  <c r="BS695" i="14"/>
  <c r="BT695" i="14"/>
  <c r="BM696" i="14"/>
  <c r="BN696" i="14"/>
  <c r="BO696" i="14"/>
  <c r="BP696" i="14"/>
  <c r="BQ696" i="14"/>
  <c r="BR696" i="14"/>
  <c r="BS696" i="14"/>
  <c r="BT696" i="14"/>
  <c r="BM697" i="14"/>
  <c r="BN697" i="14"/>
  <c r="BO697" i="14"/>
  <c r="BP697" i="14"/>
  <c r="BQ697" i="14"/>
  <c r="BR697" i="14"/>
  <c r="BS697" i="14"/>
  <c r="BT697" i="14"/>
  <c r="BM698" i="14"/>
  <c r="BN698" i="14"/>
  <c r="BO698" i="14"/>
  <c r="BP698" i="14"/>
  <c r="BQ698" i="14"/>
  <c r="BR698" i="14"/>
  <c r="BS698" i="14"/>
  <c r="BT698" i="14"/>
  <c r="BM699" i="14"/>
  <c r="BN699" i="14"/>
  <c r="BO699" i="14"/>
  <c r="BP699" i="14"/>
  <c r="BQ699" i="14"/>
  <c r="BR699" i="14"/>
  <c r="BS699" i="14"/>
  <c r="BT699" i="14"/>
  <c r="BM700" i="14"/>
  <c r="BN700" i="14"/>
  <c r="BO700" i="14"/>
  <c r="BP700" i="14"/>
  <c r="BQ700" i="14"/>
  <c r="BR700" i="14"/>
  <c r="BS700" i="14"/>
  <c r="BT700" i="14"/>
  <c r="BM701" i="14"/>
  <c r="BN701" i="14"/>
  <c r="BO701" i="14"/>
  <c r="BP701" i="14"/>
  <c r="BQ701" i="14"/>
  <c r="BR701" i="14"/>
  <c r="BS701" i="14"/>
  <c r="BT701" i="14"/>
  <c r="BM702" i="14"/>
  <c r="BN702" i="14"/>
  <c r="BO702" i="14"/>
  <c r="BP702" i="14"/>
  <c r="BQ702" i="14"/>
  <c r="BR702" i="14"/>
  <c r="BS702" i="14"/>
  <c r="BT702" i="14"/>
  <c r="BM703" i="14"/>
  <c r="BN703" i="14"/>
  <c r="BO703" i="14"/>
  <c r="BP703" i="14"/>
  <c r="BQ703" i="14"/>
  <c r="BR703" i="14"/>
  <c r="BS703" i="14"/>
  <c r="BT703" i="14"/>
  <c r="BM704" i="14"/>
  <c r="BN704" i="14"/>
  <c r="BO704" i="14"/>
  <c r="BP704" i="14"/>
  <c r="BQ704" i="14"/>
  <c r="BR704" i="14"/>
  <c r="BS704" i="14"/>
  <c r="BT704" i="14"/>
  <c r="BM705" i="14"/>
  <c r="BN705" i="14"/>
  <c r="BO705" i="14"/>
  <c r="BP705" i="14"/>
  <c r="BQ705" i="14"/>
  <c r="BR705" i="14"/>
  <c r="BS705" i="14"/>
  <c r="BT705" i="14"/>
  <c r="BM706" i="14"/>
  <c r="BN706" i="14"/>
  <c r="BO706" i="14"/>
  <c r="BP706" i="14"/>
  <c r="BQ706" i="14"/>
  <c r="BR706" i="14"/>
  <c r="BS706" i="14"/>
  <c r="BT706" i="14"/>
  <c r="BM707" i="14"/>
  <c r="BN707" i="14"/>
  <c r="BO707" i="14"/>
  <c r="BP707" i="14"/>
  <c r="BQ707" i="14"/>
  <c r="BR707" i="14"/>
  <c r="BS707" i="14"/>
  <c r="BT707" i="14"/>
  <c r="BM708" i="14"/>
  <c r="BN708" i="14"/>
  <c r="BO708" i="14"/>
  <c r="BP708" i="14"/>
  <c r="BQ708" i="14"/>
  <c r="BR708" i="14"/>
  <c r="BS708" i="14"/>
  <c r="BT708" i="14"/>
  <c r="BM709" i="14"/>
  <c r="BN709" i="14"/>
  <c r="BO709" i="14"/>
  <c r="BP709" i="14"/>
  <c r="BQ709" i="14"/>
  <c r="BR709" i="14"/>
  <c r="BS709" i="14"/>
  <c r="BT709" i="14"/>
  <c r="BM710" i="14"/>
  <c r="BN710" i="14"/>
  <c r="BO710" i="14"/>
  <c r="BP710" i="14"/>
  <c r="BQ710" i="14"/>
  <c r="BR710" i="14"/>
  <c r="BS710" i="14"/>
  <c r="BT710" i="14"/>
  <c r="BM711" i="14"/>
  <c r="BN711" i="14"/>
  <c r="BO711" i="14"/>
  <c r="BP711" i="14"/>
  <c r="BQ711" i="14"/>
  <c r="BR711" i="14"/>
  <c r="BS711" i="14"/>
  <c r="BT711" i="14"/>
  <c r="BM712" i="14"/>
  <c r="BN712" i="14"/>
  <c r="BO712" i="14"/>
  <c r="BP712" i="14"/>
  <c r="BQ712" i="14"/>
  <c r="BR712" i="14"/>
  <c r="BS712" i="14"/>
  <c r="BT712" i="14"/>
  <c r="BM713" i="14"/>
  <c r="BN713" i="14"/>
  <c r="BO713" i="14"/>
  <c r="BP713" i="14"/>
  <c r="BQ713" i="14"/>
  <c r="BR713" i="14"/>
  <c r="BS713" i="14"/>
  <c r="BT713" i="14"/>
  <c r="BM714" i="14"/>
  <c r="BN714" i="14"/>
  <c r="BO714" i="14"/>
  <c r="BP714" i="14"/>
  <c r="BQ714" i="14"/>
  <c r="BR714" i="14"/>
  <c r="BS714" i="14"/>
  <c r="BT714" i="14"/>
  <c r="BM715" i="14"/>
  <c r="BN715" i="14"/>
  <c r="BO715" i="14"/>
  <c r="BP715" i="14"/>
  <c r="BQ715" i="14"/>
  <c r="BR715" i="14"/>
  <c r="BS715" i="14"/>
  <c r="BT715" i="14"/>
  <c r="BM716" i="14"/>
  <c r="BN716" i="14"/>
  <c r="BO716" i="14"/>
  <c r="BP716" i="14"/>
  <c r="BQ716" i="14"/>
  <c r="BR716" i="14"/>
  <c r="BS716" i="14"/>
  <c r="BT716" i="14"/>
  <c r="BM717" i="14"/>
  <c r="BN717" i="14"/>
  <c r="BO717" i="14"/>
  <c r="BP717" i="14"/>
  <c r="BQ717" i="14"/>
  <c r="BR717" i="14"/>
  <c r="BS717" i="14"/>
  <c r="BT717" i="14"/>
  <c r="BM718" i="14"/>
  <c r="BN718" i="14"/>
  <c r="BO718" i="14"/>
  <c r="BP718" i="14"/>
  <c r="BQ718" i="14"/>
  <c r="BR718" i="14"/>
  <c r="BS718" i="14"/>
  <c r="BT718" i="14"/>
  <c r="BM719" i="14"/>
  <c r="BN719" i="14"/>
  <c r="BO719" i="14"/>
  <c r="BP719" i="14"/>
  <c r="BQ719" i="14"/>
  <c r="BR719" i="14"/>
  <c r="BS719" i="14"/>
  <c r="BT719" i="14"/>
  <c r="BM720" i="14"/>
  <c r="BN720" i="14"/>
  <c r="BO720" i="14"/>
  <c r="BP720" i="14"/>
  <c r="BQ720" i="14"/>
  <c r="BR720" i="14"/>
  <c r="BS720" i="14"/>
  <c r="BT720" i="14"/>
  <c r="BM721" i="14"/>
  <c r="BN721" i="14"/>
  <c r="BO721" i="14"/>
  <c r="BP721" i="14"/>
  <c r="BQ721" i="14"/>
  <c r="BR721" i="14"/>
  <c r="BS721" i="14"/>
  <c r="BT721" i="14"/>
  <c r="BM722" i="14"/>
  <c r="BN722" i="14"/>
  <c r="BO722" i="14"/>
  <c r="BP722" i="14"/>
  <c r="BQ722" i="14"/>
  <c r="BR722" i="14"/>
  <c r="BS722" i="14"/>
  <c r="BT722" i="14"/>
  <c r="BM723" i="14"/>
  <c r="BN723" i="14"/>
  <c r="BO723" i="14"/>
  <c r="BP723" i="14"/>
  <c r="BQ723" i="14"/>
  <c r="BR723" i="14"/>
  <c r="BS723" i="14"/>
  <c r="BT723" i="14"/>
  <c r="BM724" i="14"/>
  <c r="BN724" i="14"/>
  <c r="BO724" i="14"/>
  <c r="BP724" i="14"/>
  <c r="BQ724" i="14"/>
  <c r="BR724" i="14"/>
  <c r="BS724" i="14"/>
  <c r="BT724" i="14"/>
  <c r="BM725" i="14"/>
  <c r="BN725" i="14"/>
  <c r="BO725" i="14"/>
  <c r="BP725" i="14"/>
  <c r="BQ725" i="14"/>
  <c r="BR725" i="14"/>
  <c r="BS725" i="14"/>
  <c r="BT725" i="14"/>
  <c r="BM726" i="14"/>
  <c r="BN726" i="14"/>
  <c r="BO726" i="14"/>
  <c r="BP726" i="14"/>
  <c r="BQ726" i="14"/>
  <c r="BR726" i="14"/>
  <c r="BS726" i="14"/>
  <c r="BT726" i="14"/>
  <c r="BM727" i="14"/>
  <c r="BN727" i="14"/>
  <c r="BO727" i="14"/>
  <c r="BP727" i="14"/>
  <c r="BQ727" i="14"/>
  <c r="BR727" i="14"/>
  <c r="BS727" i="14"/>
  <c r="BT727" i="14"/>
  <c r="BM728" i="14"/>
  <c r="BN728" i="14"/>
  <c r="BO728" i="14"/>
  <c r="BP728" i="14"/>
  <c r="BQ728" i="14"/>
  <c r="BR728" i="14"/>
  <c r="BS728" i="14"/>
  <c r="BT728" i="14"/>
  <c r="BM729" i="14"/>
  <c r="BN729" i="14"/>
  <c r="BO729" i="14"/>
  <c r="BP729" i="14"/>
  <c r="BQ729" i="14"/>
  <c r="BR729" i="14"/>
  <c r="BS729" i="14"/>
  <c r="BT729" i="14"/>
  <c r="BM730" i="14"/>
  <c r="BN730" i="14"/>
  <c r="BO730" i="14"/>
  <c r="BP730" i="14"/>
  <c r="BQ730" i="14"/>
  <c r="BR730" i="14"/>
  <c r="BS730" i="14"/>
  <c r="BT730" i="14"/>
  <c r="BM731" i="14"/>
  <c r="BN731" i="14"/>
  <c r="BO731" i="14"/>
  <c r="BP731" i="14"/>
  <c r="BQ731" i="14"/>
  <c r="BR731" i="14"/>
  <c r="BS731" i="14"/>
  <c r="BT731" i="14"/>
  <c r="BM732" i="14"/>
  <c r="BN732" i="14"/>
  <c r="BO732" i="14"/>
  <c r="BP732" i="14"/>
  <c r="BQ732" i="14"/>
  <c r="BR732" i="14"/>
  <c r="BS732" i="14"/>
  <c r="BT732" i="14"/>
  <c r="BM733" i="14"/>
  <c r="BN733" i="14"/>
  <c r="BO733" i="14"/>
  <c r="BP733" i="14"/>
  <c r="BQ733" i="14"/>
  <c r="BR733" i="14"/>
  <c r="BS733" i="14"/>
  <c r="BT733" i="14"/>
  <c r="BM734" i="14"/>
  <c r="BN734" i="14"/>
  <c r="BO734" i="14"/>
  <c r="BP734" i="14"/>
  <c r="BQ734" i="14"/>
  <c r="BR734" i="14"/>
  <c r="BS734" i="14"/>
  <c r="BT734" i="14"/>
  <c r="BM735" i="14"/>
  <c r="BN735" i="14"/>
  <c r="BO735" i="14"/>
  <c r="BP735" i="14"/>
  <c r="BQ735" i="14"/>
  <c r="BR735" i="14"/>
  <c r="BS735" i="14"/>
  <c r="BT735" i="14"/>
  <c r="BM736" i="14"/>
  <c r="BN736" i="14"/>
  <c r="BO736" i="14"/>
  <c r="BP736" i="14"/>
  <c r="BQ736" i="14"/>
  <c r="BR736" i="14"/>
  <c r="BS736" i="14"/>
  <c r="BT736" i="14"/>
  <c r="BM737" i="14"/>
  <c r="BN737" i="14"/>
  <c r="BO737" i="14"/>
  <c r="BP737" i="14"/>
  <c r="BQ737" i="14"/>
  <c r="BR737" i="14"/>
  <c r="BS737" i="14"/>
  <c r="BT737" i="14"/>
  <c r="BM738" i="14"/>
  <c r="BN738" i="14"/>
  <c r="BO738" i="14"/>
  <c r="BP738" i="14"/>
  <c r="BQ738" i="14"/>
  <c r="BR738" i="14"/>
  <c r="BS738" i="14"/>
  <c r="BT738" i="14"/>
  <c r="BM739" i="14"/>
  <c r="BN739" i="14"/>
  <c r="BO739" i="14"/>
  <c r="BP739" i="14"/>
  <c r="BQ739" i="14"/>
  <c r="BR739" i="14"/>
  <c r="BS739" i="14"/>
  <c r="BT739" i="14"/>
  <c r="BM740" i="14"/>
  <c r="BN740" i="14"/>
  <c r="BO740" i="14"/>
  <c r="BP740" i="14"/>
  <c r="BQ740" i="14"/>
  <c r="BR740" i="14"/>
  <c r="BS740" i="14"/>
  <c r="BT740" i="14"/>
  <c r="BM741" i="14"/>
  <c r="BN741" i="14"/>
  <c r="BO741" i="14"/>
  <c r="BP741" i="14"/>
  <c r="BQ741" i="14"/>
  <c r="BR741" i="14"/>
  <c r="BS741" i="14"/>
  <c r="BT741" i="14"/>
  <c r="BM742" i="14"/>
  <c r="BN742" i="14"/>
  <c r="BO742" i="14"/>
  <c r="BP742" i="14"/>
  <c r="BQ742" i="14"/>
  <c r="BR742" i="14"/>
  <c r="BS742" i="14"/>
  <c r="BT742" i="14"/>
  <c r="BM743" i="14"/>
  <c r="BN743" i="14"/>
  <c r="BO743" i="14"/>
  <c r="BP743" i="14"/>
  <c r="BQ743" i="14"/>
  <c r="BR743" i="14"/>
  <c r="BS743" i="14"/>
  <c r="BT743" i="14"/>
  <c r="BM744" i="14"/>
  <c r="BN744" i="14"/>
  <c r="BO744" i="14"/>
  <c r="BP744" i="14"/>
  <c r="BQ744" i="14"/>
  <c r="BR744" i="14"/>
  <c r="BS744" i="14"/>
  <c r="BT744" i="14"/>
  <c r="BM745" i="14"/>
  <c r="BN745" i="14"/>
  <c r="BO745" i="14"/>
  <c r="BP745" i="14"/>
  <c r="BQ745" i="14"/>
  <c r="BR745" i="14"/>
  <c r="BS745" i="14"/>
  <c r="BT745" i="14"/>
  <c r="BM746" i="14"/>
  <c r="BN746" i="14"/>
  <c r="BO746" i="14"/>
  <c r="BP746" i="14"/>
  <c r="BQ746" i="14"/>
  <c r="BR746" i="14"/>
  <c r="BS746" i="14"/>
  <c r="BT746" i="14"/>
  <c r="BM747" i="14"/>
  <c r="BN747" i="14"/>
  <c r="BO747" i="14"/>
  <c r="BP747" i="14"/>
  <c r="BQ747" i="14"/>
  <c r="BR747" i="14"/>
  <c r="BS747" i="14"/>
  <c r="BT747" i="14"/>
  <c r="BM748" i="14"/>
  <c r="BN748" i="14"/>
  <c r="BO748" i="14"/>
  <c r="BP748" i="14"/>
  <c r="BQ748" i="14"/>
  <c r="BR748" i="14"/>
  <c r="BS748" i="14"/>
  <c r="BT748" i="14"/>
  <c r="BM749" i="14"/>
  <c r="BN749" i="14"/>
  <c r="BO749" i="14"/>
  <c r="BP749" i="14"/>
  <c r="BQ749" i="14"/>
  <c r="BR749" i="14"/>
  <c r="BS749" i="14"/>
  <c r="BT749" i="14"/>
  <c r="BM750" i="14"/>
  <c r="BN750" i="14"/>
  <c r="BO750" i="14"/>
  <c r="BP750" i="14"/>
  <c r="BQ750" i="14"/>
  <c r="BR750" i="14"/>
  <c r="BS750" i="14"/>
  <c r="BT750" i="14"/>
  <c r="BM751" i="14"/>
  <c r="BN751" i="14"/>
  <c r="BO751" i="14"/>
  <c r="BP751" i="14"/>
  <c r="BQ751" i="14"/>
  <c r="BR751" i="14"/>
  <c r="BS751" i="14"/>
  <c r="BT751" i="14"/>
  <c r="BM752" i="14"/>
  <c r="BN752" i="14"/>
  <c r="BO752" i="14"/>
  <c r="BP752" i="14"/>
  <c r="BQ752" i="14"/>
  <c r="BR752" i="14"/>
  <c r="BS752" i="14"/>
  <c r="BT752" i="14"/>
  <c r="BM753" i="14"/>
  <c r="BN753" i="14"/>
  <c r="BO753" i="14"/>
  <c r="BP753" i="14"/>
  <c r="BQ753" i="14"/>
  <c r="BR753" i="14"/>
  <c r="BS753" i="14"/>
  <c r="BT753" i="14"/>
  <c r="BM754" i="14"/>
  <c r="BN754" i="14"/>
  <c r="BO754" i="14"/>
  <c r="BP754" i="14"/>
  <c r="BQ754" i="14"/>
  <c r="BR754" i="14"/>
  <c r="BS754" i="14"/>
  <c r="BT754" i="14"/>
  <c r="BM755" i="14"/>
  <c r="BN755" i="14"/>
  <c r="BO755" i="14"/>
  <c r="BP755" i="14"/>
  <c r="BQ755" i="14"/>
  <c r="BR755" i="14"/>
  <c r="BS755" i="14"/>
  <c r="BT755" i="14"/>
  <c r="BM756" i="14"/>
  <c r="BN756" i="14"/>
  <c r="BO756" i="14"/>
  <c r="BP756" i="14"/>
  <c r="BQ756" i="14"/>
  <c r="BR756" i="14"/>
  <c r="BS756" i="14"/>
  <c r="BT756" i="14"/>
  <c r="BM757" i="14"/>
  <c r="BN757" i="14"/>
  <c r="BO757" i="14"/>
  <c r="BP757" i="14"/>
  <c r="BQ757" i="14"/>
  <c r="BR757" i="14"/>
  <c r="BS757" i="14"/>
  <c r="BT757" i="14"/>
  <c r="BM758" i="14"/>
  <c r="BN758" i="14"/>
  <c r="BO758" i="14"/>
  <c r="BP758" i="14"/>
  <c r="BQ758" i="14"/>
  <c r="BR758" i="14"/>
  <c r="BS758" i="14"/>
  <c r="BT758" i="14"/>
  <c r="BM759" i="14"/>
  <c r="BN759" i="14"/>
  <c r="BO759" i="14"/>
  <c r="BP759" i="14"/>
  <c r="BQ759" i="14"/>
  <c r="BR759" i="14"/>
  <c r="BS759" i="14"/>
  <c r="BT759" i="14"/>
  <c r="BM760" i="14"/>
  <c r="BN760" i="14"/>
  <c r="BO760" i="14"/>
  <c r="BP760" i="14"/>
  <c r="BQ760" i="14"/>
  <c r="BR760" i="14"/>
  <c r="BS760" i="14"/>
  <c r="BT760" i="14"/>
  <c r="BM761" i="14"/>
  <c r="BN761" i="14"/>
  <c r="BO761" i="14"/>
  <c r="BP761" i="14"/>
  <c r="BQ761" i="14"/>
  <c r="BR761" i="14"/>
  <c r="BS761" i="14"/>
  <c r="BT761" i="14"/>
  <c r="BM762" i="14"/>
  <c r="BN762" i="14"/>
  <c r="BO762" i="14"/>
  <c r="BP762" i="14"/>
  <c r="BQ762" i="14"/>
  <c r="BR762" i="14"/>
  <c r="BS762" i="14"/>
  <c r="BT762" i="14"/>
  <c r="BM763" i="14"/>
  <c r="BN763" i="14"/>
  <c r="BO763" i="14"/>
  <c r="BP763" i="14"/>
  <c r="BQ763" i="14"/>
  <c r="BR763" i="14"/>
  <c r="BS763" i="14"/>
  <c r="BT763" i="14"/>
  <c r="BM764" i="14"/>
  <c r="BN764" i="14"/>
  <c r="BO764" i="14"/>
  <c r="BP764" i="14"/>
  <c r="BQ764" i="14"/>
  <c r="BR764" i="14"/>
  <c r="BS764" i="14"/>
  <c r="BT764" i="14"/>
  <c r="BM765" i="14"/>
  <c r="BN765" i="14"/>
  <c r="BO765" i="14"/>
  <c r="BP765" i="14"/>
  <c r="BQ765" i="14"/>
  <c r="BR765" i="14"/>
  <c r="BS765" i="14"/>
  <c r="BT765" i="14"/>
  <c r="BM766" i="14"/>
  <c r="BN766" i="14"/>
  <c r="BO766" i="14"/>
  <c r="BP766" i="14"/>
  <c r="BQ766" i="14"/>
  <c r="BR766" i="14"/>
  <c r="BS766" i="14"/>
  <c r="BT766" i="14"/>
  <c r="BM767" i="14"/>
  <c r="BN767" i="14"/>
  <c r="BO767" i="14"/>
  <c r="BP767" i="14"/>
  <c r="BQ767" i="14"/>
  <c r="BR767" i="14"/>
  <c r="BS767" i="14"/>
  <c r="BT767" i="14"/>
  <c r="BM768" i="14"/>
  <c r="BN768" i="14"/>
  <c r="BO768" i="14"/>
  <c r="BP768" i="14"/>
  <c r="BQ768" i="14"/>
  <c r="BR768" i="14"/>
  <c r="BS768" i="14"/>
  <c r="BT768" i="14"/>
  <c r="BM769" i="14"/>
  <c r="BN769" i="14"/>
  <c r="BO769" i="14"/>
  <c r="BP769" i="14"/>
  <c r="BQ769" i="14"/>
  <c r="BR769" i="14"/>
  <c r="BS769" i="14"/>
  <c r="BT769" i="14"/>
  <c r="BM770" i="14"/>
  <c r="BN770" i="14"/>
  <c r="BO770" i="14"/>
  <c r="BP770" i="14"/>
  <c r="BQ770" i="14"/>
  <c r="BR770" i="14"/>
  <c r="BS770" i="14"/>
  <c r="BT770" i="14"/>
  <c r="BM771" i="14"/>
  <c r="BN771" i="14"/>
  <c r="BO771" i="14"/>
  <c r="BP771" i="14"/>
  <c r="BQ771" i="14"/>
  <c r="BR771" i="14"/>
  <c r="BS771" i="14"/>
  <c r="BT771" i="14"/>
  <c r="BM772" i="14"/>
  <c r="BN772" i="14"/>
  <c r="BO772" i="14"/>
  <c r="BP772" i="14"/>
  <c r="BQ772" i="14"/>
  <c r="BR772" i="14"/>
  <c r="BS772" i="14"/>
  <c r="BT772" i="14"/>
  <c r="BM773" i="14"/>
  <c r="BN773" i="14"/>
  <c r="BO773" i="14"/>
  <c r="BP773" i="14"/>
  <c r="BQ773" i="14"/>
  <c r="BR773" i="14"/>
  <c r="BS773" i="14"/>
  <c r="BT773" i="14"/>
  <c r="BM774" i="14"/>
  <c r="BN774" i="14"/>
  <c r="BO774" i="14"/>
  <c r="BP774" i="14"/>
  <c r="BQ774" i="14"/>
  <c r="BR774" i="14"/>
  <c r="BS774" i="14"/>
  <c r="BT774" i="14"/>
  <c r="BM775" i="14"/>
  <c r="BN775" i="14"/>
  <c r="BO775" i="14"/>
  <c r="BP775" i="14"/>
  <c r="BQ775" i="14"/>
  <c r="BR775" i="14"/>
  <c r="BS775" i="14"/>
  <c r="BT775" i="14"/>
  <c r="BM776" i="14"/>
  <c r="BN776" i="14"/>
  <c r="BO776" i="14"/>
  <c r="BP776" i="14"/>
  <c r="BQ776" i="14"/>
  <c r="BR776" i="14"/>
  <c r="BS776" i="14"/>
  <c r="BT776" i="14"/>
  <c r="BM777" i="14"/>
  <c r="BN777" i="14"/>
  <c r="BO777" i="14"/>
  <c r="BP777" i="14"/>
  <c r="BQ777" i="14"/>
  <c r="BR777" i="14"/>
  <c r="BS777" i="14"/>
  <c r="BT777" i="14"/>
  <c r="BM778" i="14"/>
  <c r="BN778" i="14"/>
  <c r="BO778" i="14"/>
  <c r="BP778" i="14"/>
  <c r="BQ778" i="14"/>
  <c r="BR778" i="14"/>
  <c r="BS778" i="14"/>
  <c r="BT778" i="14"/>
  <c r="BM779" i="14"/>
  <c r="BN779" i="14"/>
  <c r="BO779" i="14"/>
  <c r="BP779" i="14"/>
  <c r="BQ779" i="14"/>
  <c r="BR779" i="14"/>
  <c r="BS779" i="14"/>
  <c r="BT779" i="14"/>
  <c r="BM780" i="14"/>
  <c r="BN780" i="14"/>
  <c r="BO780" i="14"/>
  <c r="BP780" i="14"/>
  <c r="BQ780" i="14"/>
  <c r="BR780" i="14"/>
  <c r="BS780" i="14"/>
  <c r="BT780" i="14"/>
  <c r="BM781" i="14"/>
  <c r="BN781" i="14"/>
  <c r="BO781" i="14"/>
  <c r="BP781" i="14"/>
  <c r="BQ781" i="14"/>
  <c r="BR781" i="14"/>
  <c r="BS781" i="14"/>
  <c r="BT781" i="14"/>
  <c r="BM782" i="14"/>
  <c r="BN782" i="14"/>
  <c r="BO782" i="14"/>
  <c r="BP782" i="14"/>
  <c r="BQ782" i="14"/>
  <c r="BR782" i="14"/>
  <c r="BS782" i="14"/>
  <c r="BT782" i="14"/>
  <c r="BM783" i="14"/>
  <c r="BN783" i="14"/>
  <c r="BO783" i="14"/>
  <c r="BP783" i="14"/>
  <c r="BQ783" i="14"/>
  <c r="BR783" i="14"/>
  <c r="BS783" i="14"/>
  <c r="BT783" i="14"/>
  <c r="BM784" i="14"/>
  <c r="BN784" i="14"/>
  <c r="BO784" i="14"/>
  <c r="BP784" i="14"/>
  <c r="BQ784" i="14"/>
  <c r="BR784" i="14"/>
  <c r="BS784" i="14"/>
  <c r="BT784" i="14"/>
  <c r="BM785" i="14"/>
  <c r="BN785" i="14"/>
  <c r="BO785" i="14"/>
  <c r="BP785" i="14"/>
  <c r="BQ785" i="14"/>
  <c r="BR785" i="14"/>
  <c r="BS785" i="14"/>
  <c r="BT785" i="14"/>
  <c r="BM786" i="14"/>
  <c r="BN786" i="14"/>
  <c r="BO786" i="14"/>
  <c r="BP786" i="14"/>
  <c r="BQ786" i="14"/>
  <c r="BR786" i="14"/>
  <c r="BS786" i="14"/>
  <c r="BT786" i="14"/>
  <c r="BM787" i="14"/>
  <c r="BN787" i="14"/>
  <c r="BO787" i="14"/>
  <c r="BP787" i="14"/>
  <c r="BQ787" i="14"/>
  <c r="BR787" i="14"/>
  <c r="BS787" i="14"/>
  <c r="BT787" i="14"/>
  <c r="BM788" i="14"/>
  <c r="BN788" i="14"/>
  <c r="BO788" i="14"/>
  <c r="BP788" i="14"/>
  <c r="BQ788" i="14"/>
  <c r="BR788" i="14"/>
  <c r="BS788" i="14"/>
  <c r="BT788" i="14"/>
  <c r="BM789" i="14"/>
  <c r="BN789" i="14"/>
  <c r="BO789" i="14"/>
  <c r="BP789" i="14"/>
  <c r="BQ789" i="14"/>
  <c r="BR789" i="14"/>
  <c r="BS789" i="14"/>
  <c r="BT789" i="14"/>
  <c r="BM790" i="14"/>
  <c r="BN790" i="14"/>
  <c r="BO790" i="14"/>
  <c r="BP790" i="14"/>
  <c r="BQ790" i="14"/>
  <c r="BR790" i="14"/>
  <c r="BS790" i="14"/>
  <c r="BT790" i="14"/>
  <c r="BM791" i="14"/>
  <c r="BN791" i="14"/>
  <c r="BO791" i="14"/>
  <c r="BP791" i="14"/>
  <c r="BQ791" i="14"/>
  <c r="BR791" i="14"/>
  <c r="BS791" i="14"/>
  <c r="BT791" i="14"/>
  <c r="BM792" i="14"/>
  <c r="BN792" i="14"/>
  <c r="BO792" i="14"/>
  <c r="BP792" i="14"/>
  <c r="BQ792" i="14"/>
  <c r="BR792" i="14"/>
  <c r="BS792" i="14"/>
  <c r="BT792" i="14"/>
  <c r="BM793" i="14"/>
  <c r="BN793" i="14"/>
  <c r="BO793" i="14"/>
  <c r="BP793" i="14"/>
  <c r="BQ793" i="14"/>
  <c r="BR793" i="14"/>
  <c r="BS793" i="14"/>
  <c r="BT793" i="14"/>
  <c r="BM794" i="14"/>
  <c r="BN794" i="14"/>
  <c r="BO794" i="14"/>
  <c r="BP794" i="14"/>
  <c r="BQ794" i="14"/>
  <c r="BR794" i="14"/>
  <c r="BS794" i="14"/>
  <c r="BT794" i="14"/>
  <c r="BM795" i="14"/>
  <c r="BN795" i="14"/>
  <c r="BO795" i="14"/>
  <c r="BP795" i="14"/>
  <c r="BQ795" i="14"/>
  <c r="BR795" i="14"/>
  <c r="BS795" i="14"/>
  <c r="BT795" i="14"/>
  <c r="BM796" i="14"/>
  <c r="BN796" i="14"/>
  <c r="BO796" i="14"/>
  <c r="BP796" i="14"/>
  <c r="BQ796" i="14"/>
  <c r="BR796" i="14"/>
  <c r="BS796" i="14"/>
  <c r="BT796" i="14"/>
  <c r="BM797" i="14"/>
  <c r="BN797" i="14"/>
  <c r="BO797" i="14"/>
  <c r="BP797" i="14"/>
  <c r="BQ797" i="14"/>
  <c r="BR797" i="14"/>
  <c r="BS797" i="14"/>
  <c r="BT797" i="14"/>
  <c r="BM798" i="14"/>
  <c r="BN798" i="14"/>
  <c r="BO798" i="14"/>
  <c r="BP798" i="14"/>
  <c r="BQ798" i="14"/>
  <c r="BR798" i="14"/>
  <c r="BS798" i="14"/>
  <c r="BT798" i="14"/>
  <c r="BM799" i="14"/>
  <c r="BN799" i="14"/>
  <c r="BO799" i="14"/>
  <c r="BP799" i="14"/>
  <c r="BQ799" i="14"/>
  <c r="BR799" i="14"/>
  <c r="BS799" i="14"/>
  <c r="BT799" i="14"/>
  <c r="BM800" i="14"/>
  <c r="BN800" i="14"/>
  <c r="BO800" i="14"/>
  <c r="BP800" i="14"/>
  <c r="BQ800" i="14"/>
  <c r="BR800" i="14"/>
  <c r="BS800" i="14"/>
  <c r="BT800" i="14"/>
  <c r="BM801" i="14"/>
  <c r="BN801" i="14"/>
  <c r="BO801" i="14"/>
  <c r="BP801" i="14"/>
  <c r="BQ801" i="14"/>
  <c r="BR801" i="14"/>
  <c r="BS801" i="14"/>
  <c r="BT801" i="14"/>
  <c r="BM802" i="14"/>
  <c r="BN802" i="14"/>
  <c r="BO802" i="14"/>
  <c r="BP802" i="14"/>
  <c r="BQ802" i="14"/>
  <c r="BR802" i="14"/>
  <c r="BS802" i="14"/>
  <c r="BT802" i="14"/>
  <c r="BM803" i="14"/>
  <c r="BN803" i="14"/>
  <c r="BO803" i="14"/>
  <c r="BP803" i="14"/>
  <c r="BQ803" i="14"/>
  <c r="BR803" i="14"/>
  <c r="BS803" i="14"/>
  <c r="BT803" i="14"/>
  <c r="BM804" i="14"/>
  <c r="BN804" i="14"/>
  <c r="BO804" i="14"/>
  <c r="BP804" i="14"/>
  <c r="BQ804" i="14"/>
  <c r="BR804" i="14"/>
  <c r="BS804" i="14"/>
  <c r="BT804" i="14"/>
  <c r="BM805" i="14"/>
  <c r="BN805" i="14"/>
  <c r="BO805" i="14"/>
  <c r="BP805" i="14"/>
  <c r="BQ805" i="14"/>
  <c r="BR805" i="14"/>
  <c r="BS805" i="14"/>
  <c r="BT805" i="14"/>
  <c r="BM806" i="14"/>
  <c r="BN806" i="14"/>
  <c r="BO806" i="14"/>
  <c r="BP806" i="14"/>
  <c r="BQ806" i="14"/>
  <c r="BR806" i="14"/>
  <c r="BS806" i="14"/>
  <c r="BT806" i="14"/>
  <c r="BM807" i="14"/>
  <c r="BN807" i="14"/>
  <c r="BO807" i="14"/>
  <c r="BP807" i="14"/>
  <c r="BQ807" i="14"/>
  <c r="BR807" i="14"/>
  <c r="BS807" i="14"/>
  <c r="BT807" i="14"/>
  <c r="BM808" i="14"/>
  <c r="BN808" i="14"/>
  <c r="BO808" i="14"/>
  <c r="BP808" i="14"/>
  <c r="BQ808" i="14"/>
  <c r="BR808" i="14"/>
  <c r="BS808" i="14"/>
  <c r="BT808" i="14"/>
  <c r="BM809" i="14"/>
  <c r="BN809" i="14"/>
  <c r="BO809" i="14"/>
  <c r="BP809" i="14"/>
  <c r="BQ809" i="14"/>
  <c r="BR809" i="14"/>
  <c r="BS809" i="14"/>
  <c r="BT809" i="14"/>
  <c r="BM810" i="14"/>
  <c r="BN810" i="14"/>
  <c r="BO810" i="14"/>
  <c r="BP810" i="14"/>
  <c r="BQ810" i="14"/>
  <c r="BR810" i="14"/>
  <c r="BS810" i="14"/>
  <c r="BT810" i="14"/>
  <c r="BM811" i="14"/>
  <c r="BN811" i="14"/>
  <c r="BO811" i="14"/>
  <c r="BP811" i="14"/>
  <c r="BQ811" i="14"/>
  <c r="BR811" i="14"/>
  <c r="BS811" i="14"/>
  <c r="BT811" i="14"/>
  <c r="BM812" i="14"/>
  <c r="BN812" i="14"/>
  <c r="BO812" i="14"/>
  <c r="BP812" i="14"/>
  <c r="BQ812" i="14"/>
  <c r="BR812" i="14"/>
  <c r="BS812" i="14"/>
  <c r="BT812" i="14"/>
  <c r="BM813" i="14"/>
  <c r="BN813" i="14"/>
  <c r="BO813" i="14"/>
  <c r="BP813" i="14"/>
  <c r="BQ813" i="14"/>
  <c r="BR813" i="14"/>
  <c r="BS813" i="14"/>
  <c r="BT813" i="14"/>
  <c r="BM814" i="14"/>
  <c r="BN814" i="14"/>
  <c r="BO814" i="14"/>
  <c r="BP814" i="14"/>
  <c r="BQ814" i="14"/>
  <c r="BR814" i="14"/>
  <c r="BS814" i="14"/>
  <c r="BT814" i="14"/>
  <c r="BM815" i="14"/>
  <c r="BN815" i="14"/>
  <c r="BO815" i="14"/>
  <c r="BP815" i="14"/>
  <c r="BQ815" i="14"/>
  <c r="BR815" i="14"/>
  <c r="BS815" i="14"/>
  <c r="BT815" i="14"/>
  <c r="BM816" i="14"/>
  <c r="BN816" i="14"/>
  <c r="BO816" i="14"/>
  <c r="BP816" i="14"/>
  <c r="BQ816" i="14"/>
  <c r="BR816" i="14"/>
  <c r="BS816" i="14"/>
  <c r="BT816" i="14"/>
  <c r="BM817" i="14"/>
  <c r="BN817" i="14"/>
  <c r="BO817" i="14"/>
  <c r="BP817" i="14"/>
  <c r="BQ817" i="14"/>
  <c r="BR817" i="14"/>
  <c r="BS817" i="14"/>
  <c r="BT817" i="14"/>
  <c r="BM818" i="14"/>
  <c r="BN818" i="14"/>
  <c r="BO818" i="14"/>
  <c r="BP818" i="14"/>
  <c r="BQ818" i="14"/>
  <c r="BR818" i="14"/>
  <c r="BS818" i="14"/>
  <c r="BT818" i="14"/>
  <c r="BM819" i="14"/>
  <c r="BN819" i="14"/>
  <c r="BO819" i="14"/>
  <c r="BP819" i="14"/>
  <c r="BQ819" i="14"/>
  <c r="BR819" i="14"/>
  <c r="BS819" i="14"/>
  <c r="BT819" i="14"/>
  <c r="BM820" i="14"/>
  <c r="BN820" i="14"/>
  <c r="BO820" i="14"/>
  <c r="BP820" i="14"/>
  <c r="BQ820" i="14"/>
  <c r="BR820" i="14"/>
  <c r="BS820" i="14"/>
  <c r="BT820" i="14"/>
  <c r="BM821" i="14"/>
  <c r="BN821" i="14"/>
  <c r="BO821" i="14"/>
  <c r="BP821" i="14"/>
  <c r="BQ821" i="14"/>
  <c r="BR821" i="14"/>
  <c r="BS821" i="14"/>
  <c r="BT821" i="14"/>
  <c r="BM822" i="14"/>
  <c r="BN822" i="14"/>
  <c r="BO822" i="14"/>
  <c r="BP822" i="14"/>
  <c r="BQ822" i="14"/>
  <c r="BR822" i="14"/>
  <c r="BS822" i="14"/>
  <c r="BT822" i="14"/>
  <c r="BM823" i="14"/>
  <c r="BN823" i="14"/>
  <c r="BO823" i="14"/>
  <c r="BP823" i="14"/>
  <c r="BQ823" i="14"/>
  <c r="BR823" i="14"/>
  <c r="BS823" i="14"/>
  <c r="BT823" i="14"/>
  <c r="BM824" i="14"/>
  <c r="BN824" i="14"/>
  <c r="BO824" i="14"/>
  <c r="BP824" i="14"/>
  <c r="BQ824" i="14"/>
  <c r="BR824" i="14"/>
  <c r="BS824" i="14"/>
  <c r="BT824" i="14"/>
  <c r="BM825" i="14"/>
  <c r="BN825" i="14"/>
  <c r="BO825" i="14"/>
  <c r="BP825" i="14"/>
  <c r="BQ825" i="14"/>
  <c r="BR825" i="14"/>
  <c r="BS825" i="14"/>
  <c r="BT825" i="14"/>
  <c r="BM826" i="14"/>
  <c r="BN826" i="14"/>
  <c r="BO826" i="14"/>
  <c r="BP826" i="14"/>
  <c r="BQ826" i="14"/>
  <c r="BR826" i="14"/>
  <c r="BS826" i="14"/>
  <c r="BT826" i="14"/>
  <c r="BM827" i="14"/>
  <c r="BN827" i="14"/>
  <c r="BO827" i="14"/>
  <c r="BP827" i="14"/>
  <c r="BQ827" i="14"/>
  <c r="BR827" i="14"/>
  <c r="BS827" i="14"/>
  <c r="BT827" i="14"/>
  <c r="BM828" i="14"/>
  <c r="BN828" i="14"/>
  <c r="BO828" i="14"/>
  <c r="BP828" i="14"/>
  <c r="BQ828" i="14"/>
  <c r="BR828" i="14"/>
  <c r="BS828" i="14"/>
  <c r="BT828" i="14"/>
  <c r="BM829" i="14"/>
  <c r="BN829" i="14"/>
  <c r="BO829" i="14"/>
  <c r="BP829" i="14"/>
  <c r="BQ829" i="14"/>
  <c r="BR829" i="14"/>
  <c r="BS829" i="14"/>
  <c r="BT829" i="14"/>
  <c r="BM830" i="14"/>
  <c r="BN830" i="14"/>
  <c r="BO830" i="14"/>
  <c r="BP830" i="14"/>
  <c r="BQ830" i="14"/>
  <c r="BR830" i="14"/>
  <c r="BS830" i="14"/>
  <c r="BT830" i="14"/>
  <c r="BM831" i="14"/>
  <c r="BN831" i="14"/>
  <c r="BO831" i="14"/>
  <c r="BP831" i="14"/>
  <c r="BQ831" i="14"/>
  <c r="BR831" i="14"/>
  <c r="BS831" i="14"/>
  <c r="BT831" i="14"/>
  <c r="BM832" i="14"/>
  <c r="BN832" i="14"/>
  <c r="BO832" i="14"/>
  <c r="BP832" i="14"/>
  <c r="BQ832" i="14"/>
  <c r="BR832" i="14"/>
  <c r="BS832" i="14"/>
  <c r="BT832" i="14"/>
  <c r="BM833" i="14"/>
  <c r="BN833" i="14"/>
  <c r="BO833" i="14"/>
  <c r="BP833" i="14"/>
  <c r="BQ833" i="14"/>
  <c r="BR833" i="14"/>
  <c r="BS833" i="14"/>
  <c r="BT833" i="14"/>
  <c r="BM834" i="14"/>
  <c r="BN834" i="14"/>
  <c r="BO834" i="14"/>
  <c r="BP834" i="14"/>
  <c r="BQ834" i="14"/>
  <c r="BR834" i="14"/>
  <c r="BS834" i="14"/>
  <c r="BT834" i="14"/>
  <c r="BM835" i="14"/>
  <c r="BN835" i="14"/>
  <c r="BO835" i="14"/>
  <c r="BP835" i="14"/>
  <c r="BQ835" i="14"/>
  <c r="BR835" i="14"/>
  <c r="BS835" i="14"/>
  <c r="BT835" i="14"/>
  <c r="BM836" i="14"/>
  <c r="BN836" i="14"/>
  <c r="BO836" i="14"/>
  <c r="BP836" i="14"/>
  <c r="BQ836" i="14"/>
  <c r="BR836" i="14"/>
  <c r="BS836" i="14"/>
  <c r="BT836" i="14"/>
  <c r="BM837" i="14"/>
  <c r="BN837" i="14"/>
  <c r="BO837" i="14"/>
  <c r="BP837" i="14"/>
  <c r="BQ837" i="14"/>
  <c r="BR837" i="14"/>
  <c r="BS837" i="14"/>
  <c r="BT837" i="14"/>
  <c r="BM838" i="14"/>
  <c r="BN838" i="14"/>
  <c r="BO838" i="14"/>
  <c r="BP838" i="14"/>
  <c r="BQ838" i="14"/>
  <c r="BR838" i="14"/>
  <c r="BS838" i="14"/>
  <c r="BT838" i="14"/>
  <c r="BM839" i="14"/>
  <c r="BN839" i="14"/>
  <c r="BO839" i="14"/>
  <c r="BP839" i="14"/>
  <c r="BQ839" i="14"/>
  <c r="BR839" i="14"/>
  <c r="BS839" i="14"/>
  <c r="BT839" i="14"/>
  <c r="BM840" i="14"/>
  <c r="BN840" i="14"/>
  <c r="BO840" i="14"/>
  <c r="BP840" i="14"/>
  <c r="BQ840" i="14"/>
  <c r="BR840" i="14"/>
  <c r="BS840" i="14"/>
  <c r="BT840" i="14"/>
  <c r="BM841" i="14"/>
  <c r="BN841" i="14"/>
  <c r="BO841" i="14"/>
  <c r="BP841" i="14"/>
  <c r="BQ841" i="14"/>
  <c r="BR841" i="14"/>
  <c r="BS841" i="14"/>
  <c r="BT841" i="14"/>
  <c r="BM842" i="14"/>
  <c r="BN842" i="14"/>
  <c r="BO842" i="14"/>
  <c r="BP842" i="14"/>
  <c r="BQ842" i="14"/>
  <c r="BR842" i="14"/>
  <c r="BS842" i="14"/>
  <c r="BT842" i="14"/>
  <c r="BM843" i="14"/>
  <c r="BN843" i="14"/>
  <c r="BO843" i="14"/>
  <c r="BP843" i="14"/>
  <c r="BQ843" i="14"/>
  <c r="BR843" i="14"/>
  <c r="BS843" i="14"/>
  <c r="BT843" i="14"/>
  <c r="BM844" i="14"/>
  <c r="BN844" i="14"/>
  <c r="BO844" i="14"/>
  <c r="BP844" i="14"/>
  <c r="BQ844" i="14"/>
  <c r="BR844" i="14"/>
  <c r="BS844" i="14"/>
  <c r="BT844" i="14"/>
  <c r="BM845" i="14"/>
  <c r="BN845" i="14"/>
  <c r="BO845" i="14"/>
  <c r="BP845" i="14"/>
  <c r="BQ845" i="14"/>
  <c r="BR845" i="14"/>
  <c r="BS845" i="14"/>
  <c r="BT845" i="14"/>
  <c r="BM846" i="14"/>
  <c r="BN846" i="14"/>
  <c r="BO846" i="14"/>
  <c r="BP846" i="14"/>
  <c r="BQ846" i="14"/>
  <c r="BR846" i="14"/>
  <c r="BS846" i="14"/>
  <c r="BT846" i="14"/>
  <c r="BM847" i="14"/>
  <c r="BN847" i="14"/>
  <c r="BO847" i="14"/>
  <c r="BP847" i="14"/>
  <c r="BQ847" i="14"/>
  <c r="BR847" i="14"/>
  <c r="BS847" i="14"/>
  <c r="BT847" i="14"/>
  <c r="BM848" i="14"/>
  <c r="BN848" i="14"/>
  <c r="BO848" i="14"/>
  <c r="BP848" i="14"/>
  <c r="BQ848" i="14"/>
  <c r="BR848" i="14"/>
  <c r="BS848" i="14"/>
  <c r="BT848" i="14"/>
  <c r="BM849" i="14"/>
  <c r="BN849" i="14"/>
  <c r="BO849" i="14"/>
  <c r="BP849" i="14"/>
  <c r="BQ849" i="14"/>
  <c r="BR849" i="14"/>
  <c r="BS849" i="14"/>
  <c r="BT849" i="14"/>
  <c r="BM850" i="14"/>
  <c r="BN850" i="14"/>
  <c r="BO850" i="14"/>
  <c r="BP850" i="14"/>
  <c r="BQ850" i="14"/>
  <c r="BR850" i="14"/>
  <c r="BS850" i="14"/>
  <c r="BT850" i="14"/>
  <c r="BM851" i="14"/>
  <c r="BN851" i="14"/>
  <c r="BO851" i="14"/>
  <c r="BP851" i="14"/>
  <c r="BQ851" i="14"/>
  <c r="BR851" i="14"/>
  <c r="BS851" i="14"/>
  <c r="BT851" i="14"/>
  <c r="BM852" i="14"/>
  <c r="BN852" i="14"/>
  <c r="BO852" i="14"/>
  <c r="BP852" i="14"/>
  <c r="BQ852" i="14"/>
  <c r="BR852" i="14"/>
  <c r="BS852" i="14"/>
  <c r="BT852" i="14"/>
  <c r="BM853" i="14"/>
  <c r="BN853" i="14"/>
  <c r="BO853" i="14"/>
  <c r="BP853" i="14"/>
  <c r="BQ853" i="14"/>
  <c r="BR853" i="14"/>
  <c r="BS853" i="14"/>
  <c r="BT853" i="14"/>
  <c r="BM854" i="14"/>
  <c r="BN854" i="14"/>
  <c r="BO854" i="14"/>
  <c r="BP854" i="14"/>
  <c r="BQ854" i="14"/>
  <c r="BR854" i="14"/>
  <c r="BS854" i="14"/>
  <c r="BT854" i="14"/>
  <c r="BM855" i="14"/>
  <c r="BN855" i="14"/>
  <c r="BO855" i="14"/>
  <c r="BP855" i="14"/>
  <c r="BQ855" i="14"/>
  <c r="BR855" i="14"/>
  <c r="BS855" i="14"/>
  <c r="BT855" i="14"/>
  <c r="BM856" i="14"/>
  <c r="BN856" i="14"/>
  <c r="BO856" i="14"/>
  <c r="BP856" i="14"/>
  <c r="BQ856" i="14"/>
  <c r="BR856" i="14"/>
  <c r="BS856" i="14"/>
  <c r="BT856" i="14"/>
  <c r="BM857" i="14"/>
  <c r="BN857" i="14"/>
  <c r="BO857" i="14"/>
  <c r="BP857" i="14"/>
  <c r="BQ857" i="14"/>
  <c r="BR857" i="14"/>
  <c r="BS857" i="14"/>
  <c r="BT857" i="14"/>
  <c r="BM858" i="14"/>
  <c r="BN858" i="14"/>
  <c r="BO858" i="14"/>
  <c r="BP858" i="14"/>
  <c r="BQ858" i="14"/>
  <c r="BR858" i="14"/>
  <c r="BS858" i="14"/>
  <c r="BT858" i="14"/>
  <c r="BM859" i="14"/>
  <c r="BN859" i="14"/>
  <c r="BO859" i="14"/>
  <c r="BP859" i="14"/>
  <c r="BQ859" i="14"/>
  <c r="BR859" i="14"/>
  <c r="BS859" i="14"/>
  <c r="BT859" i="14"/>
  <c r="BM860" i="14"/>
  <c r="BN860" i="14"/>
  <c r="BO860" i="14"/>
  <c r="BP860" i="14"/>
  <c r="BQ860" i="14"/>
  <c r="BR860" i="14"/>
  <c r="BS860" i="14"/>
  <c r="BT860" i="14"/>
  <c r="BM861" i="14"/>
  <c r="BN861" i="14"/>
  <c r="BO861" i="14"/>
  <c r="BP861" i="14"/>
  <c r="BQ861" i="14"/>
  <c r="BR861" i="14"/>
  <c r="BS861" i="14"/>
  <c r="BT861" i="14"/>
  <c r="BM862" i="14"/>
  <c r="BN862" i="14"/>
  <c r="BO862" i="14"/>
  <c r="BP862" i="14"/>
  <c r="BQ862" i="14"/>
  <c r="BR862" i="14"/>
  <c r="BS862" i="14"/>
  <c r="BT862" i="14"/>
  <c r="BM863" i="14"/>
  <c r="BN863" i="14"/>
  <c r="BO863" i="14"/>
  <c r="BP863" i="14"/>
  <c r="BQ863" i="14"/>
  <c r="BR863" i="14"/>
  <c r="BS863" i="14"/>
  <c r="BT863" i="14"/>
  <c r="BM864" i="14"/>
  <c r="BN864" i="14"/>
  <c r="BO864" i="14"/>
  <c r="BP864" i="14"/>
  <c r="BQ864" i="14"/>
  <c r="BR864" i="14"/>
  <c r="BS864" i="14"/>
  <c r="BT864" i="14"/>
  <c r="BM865" i="14"/>
  <c r="BN865" i="14"/>
  <c r="BO865" i="14"/>
  <c r="BP865" i="14"/>
  <c r="BQ865" i="14"/>
  <c r="BR865" i="14"/>
  <c r="BS865" i="14"/>
  <c r="BT865" i="14"/>
  <c r="BM866" i="14"/>
  <c r="BN866" i="14"/>
  <c r="BO866" i="14"/>
  <c r="BP866" i="14"/>
  <c r="BQ866" i="14"/>
  <c r="BR866" i="14"/>
  <c r="BS866" i="14"/>
  <c r="BT866" i="14"/>
  <c r="BM867" i="14"/>
  <c r="BN867" i="14"/>
  <c r="BO867" i="14"/>
  <c r="BP867" i="14"/>
  <c r="BQ867" i="14"/>
  <c r="BR867" i="14"/>
  <c r="BS867" i="14"/>
  <c r="BT867" i="14"/>
  <c r="BM868" i="14"/>
  <c r="BN868" i="14"/>
  <c r="BO868" i="14"/>
  <c r="BP868" i="14"/>
  <c r="BQ868" i="14"/>
  <c r="BR868" i="14"/>
  <c r="BS868" i="14"/>
  <c r="BT868" i="14"/>
  <c r="BM869" i="14"/>
  <c r="BN869" i="14"/>
  <c r="BO869" i="14"/>
  <c r="BP869" i="14"/>
  <c r="BQ869" i="14"/>
  <c r="BR869" i="14"/>
  <c r="BS869" i="14"/>
  <c r="BT869" i="14"/>
  <c r="BM870" i="14"/>
  <c r="BN870" i="14"/>
  <c r="BO870" i="14"/>
  <c r="BP870" i="14"/>
  <c r="BQ870" i="14"/>
  <c r="BR870" i="14"/>
  <c r="BS870" i="14"/>
  <c r="BT870" i="14"/>
  <c r="BM871" i="14"/>
  <c r="BN871" i="14"/>
  <c r="BO871" i="14"/>
  <c r="BP871" i="14"/>
  <c r="BQ871" i="14"/>
  <c r="BR871" i="14"/>
  <c r="BS871" i="14"/>
  <c r="BT871" i="14"/>
  <c r="BM872" i="14"/>
  <c r="BN872" i="14"/>
  <c r="BO872" i="14"/>
  <c r="BP872" i="14"/>
  <c r="BQ872" i="14"/>
  <c r="BR872" i="14"/>
  <c r="BS872" i="14"/>
  <c r="BT872" i="14"/>
  <c r="BM873" i="14"/>
  <c r="BN873" i="14"/>
  <c r="BO873" i="14"/>
  <c r="BP873" i="14"/>
  <c r="BQ873" i="14"/>
  <c r="BR873" i="14"/>
  <c r="BS873" i="14"/>
  <c r="BT873" i="14"/>
  <c r="BM874" i="14"/>
  <c r="BN874" i="14"/>
  <c r="BO874" i="14"/>
  <c r="BP874" i="14"/>
  <c r="BQ874" i="14"/>
  <c r="BR874" i="14"/>
  <c r="BS874" i="14"/>
  <c r="BT874" i="14"/>
  <c r="BM875" i="14"/>
  <c r="BN875" i="14"/>
  <c r="BO875" i="14"/>
  <c r="BP875" i="14"/>
  <c r="BQ875" i="14"/>
  <c r="BR875" i="14"/>
  <c r="BS875" i="14"/>
  <c r="BT875" i="14"/>
  <c r="BM876" i="14"/>
  <c r="BN876" i="14"/>
  <c r="BO876" i="14"/>
  <c r="BP876" i="14"/>
  <c r="BQ876" i="14"/>
  <c r="BR876" i="14"/>
  <c r="BS876" i="14"/>
  <c r="BT876" i="14"/>
  <c r="BM877" i="14"/>
  <c r="BN877" i="14"/>
  <c r="BO877" i="14"/>
  <c r="BP877" i="14"/>
  <c r="BQ877" i="14"/>
  <c r="BR877" i="14"/>
  <c r="BS877" i="14"/>
  <c r="BT877" i="14"/>
  <c r="BM878" i="14"/>
  <c r="BN878" i="14"/>
  <c r="BO878" i="14"/>
  <c r="BP878" i="14"/>
  <c r="BQ878" i="14"/>
  <c r="BR878" i="14"/>
  <c r="BS878" i="14"/>
  <c r="BT878" i="14"/>
  <c r="BM879" i="14"/>
  <c r="BN879" i="14"/>
  <c r="BO879" i="14"/>
  <c r="BP879" i="14"/>
  <c r="BQ879" i="14"/>
  <c r="BR879" i="14"/>
  <c r="BS879" i="14"/>
  <c r="BT879" i="14"/>
  <c r="BM880" i="14"/>
  <c r="BN880" i="14"/>
  <c r="BO880" i="14"/>
  <c r="BP880" i="14"/>
  <c r="BQ880" i="14"/>
  <c r="BR880" i="14"/>
  <c r="BS880" i="14"/>
  <c r="BT880" i="14"/>
  <c r="BM881" i="14"/>
  <c r="BN881" i="14"/>
  <c r="BO881" i="14"/>
  <c r="BP881" i="14"/>
  <c r="BQ881" i="14"/>
  <c r="BR881" i="14"/>
  <c r="BS881" i="14"/>
  <c r="BT881" i="14"/>
  <c r="BM882" i="14"/>
  <c r="BN882" i="14"/>
  <c r="BO882" i="14"/>
  <c r="BP882" i="14"/>
  <c r="BQ882" i="14"/>
  <c r="BR882" i="14"/>
  <c r="BS882" i="14"/>
  <c r="BT882" i="14"/>
  <c r="BM883" i="14"/>
  <c r="BN883" i="14"/>
  <c r="BO883" i="14"/>
  <c r="BP883" i="14"/>
  <c r="BQ883" i="14"/>
  <c r="BR883" i="14"/>
  <c r="BS883" i="14"/>
  <c r="BT883" i="14"/>
  <c r="BM884" i="14"/>
  <c r="BN884" i="14"/>
  <c r="BO884" i="14"/>
  <c r="BP884" i="14"/>
  <c r="BQ884" i="14"/>
  <c r="BR884" i="14"/>
  <c r="BS884" i="14"/>
  <c r="BT884" i="14"/>
  <c r="BM885" i="14"/>
  <c r="BN885" i="14"/>
  <c r="BO885" i="14"/>
  <c r="BP885" i="14"/>
  <c r="BQ885" i="14"/>
  <c r="BR885" i="14"/>
  <c r="BS885" i="14"/>
  <c r="BT885" i="14"/>
  <c r="BM886" i="14"/>
  <c r="BN886" i="14"/>
  <c r="BO886" i="14"/>
  <c r="BP886" i="14"/>
  <c r="BQ886" i="14"/>
  <c r="BR886" i="14"/>
  <c r="BS886" i="14"/>
  <c r="BT886" i="14"/>
  <c r="BM887" i="14"/>
  <c r="BN887" i="14"/>
  <c r="BO887" i="14"/>
  <c r="BP887" i="14"/>
  <c r="BQ887" i="14"/>
  <c r="BR887" i="14"/>
  <c r="BS887" i="14"/>
  <c r="BT887" i="14"/>
  <c r="BM888" i="14"/>
  <c r="BN888" i="14"/>
  <c r="BO888" i="14"/>
  <c r="BP888" i="14"/>
  <c r="BQ888" i="14"/>
  <c r="BR888" i="14"/>
  <c r="BS888" i="14"/>
  <c r="BT888" i="14"/>
  <c r="BM889" i="14"/>
  <c r="BN889" i="14"/>
  <c r="BO889" i="14"/>
  <c r="BP889" i="14"/>
  <c r="BQ889" i="14"/>
  <c r="BR889" i="14"/>
  <c r="BS889" i="14"/>
  <c r="BT889" i="14"/>
  <c r="BM890" i="14"/>
  <c r="BN890" i="14"/>
  <c r="BO890" i="14"/>
  <c r="BP890" i="14"/>
  <c r="BQ890" i="14"/>
  <c r="BR890" i="14"/>
  <c r="BS890" i="14"/>
  <c r="BT890" i="14"/>
  <c r="BM891" i="14"/>
  <c r="BN891" i="14"/>
  <c r="BO891" i="14"/>
  <c r="BP891" i="14"/>
  <c r="BQ891" i="14"/>
  <c r="BR891" i="14"/>
  <c r="BS891" i="14"/>
  <c r="BT891" i="14"/>
  <c r="BM892" i="14"/>
  <c r="BN892" i="14"/>
  <c r="BO892" i="14"/>
  <c r="BP892" i="14"/>
  <c r="BQ892" i="14"/>
  <c r="BR892" i="14"/>
  <c r="BS892" i="14"/>
  <c r="BT892" i="14"/>
  <c r="BM893" i="14"/>
  <c r="BN893" i="14"/>
  <c r="BO893" i="14"/>
  <c r="BP893" i="14"/>
  <c r="BQ893" i="14"/>
  <c r="BR893" i="14"/>
  <c r="BS893" i="14"/>
  <c r="BT893" i="14"/>
  <c r="BM894" i="14"/>
  <c r="BN894" i="14"/>
  <c r="BO894" i="14"/>
  <c r="BP894" i="14"/>
  <c r="BQ894" i="14"/>
  <c r="BR894" i="14"/>
  <c r="BS894" i="14"/>
  <c r="BT894" i="14"/>
  <c r="BM895" i="14"/>
  <c r="BN895" i="14"/>
  <c r="BO895" i="14"/>
  <c r="BP895" i="14"/>
  <c r="BQ895" i="14"/>
  <c r="BR895" i="14"/>
  <c r="BS895" i="14"/>
  <c r="BT895" i="14"/>
  <c r="BM896" i="14"/>
  <c r="BN896" i="14"/>
  <c r="BO896" i="14"/>
  <c r="BP896" i="14"/>
  <c r="BQ896" i="14"/>
  <c r="BR896" i="14"/>
  <c r="BS896" i="14"/>
  <c r="BT896" i="14"/>
  <c r="BM897" i="14"/>
  <c r="BN897" i="14"/>
  <c r="BO897" i="14"/>
  <c r="BP897" i="14"/>
  <c r="BQ897" i="14"/>
  <c r="BR897" i="14"/>
  <c r="BS897" i="14"/>
  <c r="BT897" i="14"/>
  <c r="BM898" i="14"/>
  <c r="BN898" i="14"/>
  <c r="BO898" i="14"/>
  <c r="BP898" i="14"/>
  <c r="BQ898" i="14"/>
  <c r="BR898" i="14"/>
  <c r="BS898" i="14"/>
  <c r="BT898" i="14"/>
  <c r="BM899" i="14"/>
  <c r="BN899" i="14"/>
  <c r="BO899" i="14"/>
  <c r="BP899" i="14"/>
  <c r="BQ899" i="14"/>
  <c r="BR899" i="14"/>
  <c r="BS899" i="14"/>
  <c r="BT899" i="14"/>
  <c r="BM900" i="14"/>
  <c r="BN900" i="14"/>
  <c r="BO900" i="14"/>
  <c r="BP900" i="14"/>
  <c r="BQ900" i="14"/>
  <c r="BR900" i="14"/>
  <c r="BS900" i="14"/>
  <c r="BT900" i="14"/>
  <c r="BM901" i="14"/>
  <c r="BN901" i="14"/>
  <c r="BO901" i="14"/>
  <c r="BP901" i="14"/>
  <c r="BQ901" i="14"/>
  <c r="BR901" i="14"/>
  <c r="BS901" i="14"/>
  <c r="BT901" i="14"/>
  <c r="BM902" i="14"/>
  <c r="BN902" i="14"/>
  <c r="BO902" i="14"/>
  <c r="BP902" i="14"/>
  <c r="BQ902" i="14"/>
  <c r="BR902" i="14"/>
  <c r="BS902" i="14"/>
  <c r="BT902" i="14"/>
  <c r="BM903" i="14"/>
  <c r="BN903" i="14"/>
  <c r="BO903" i="14"/>
  <c r="BP903" i="14"/>
  <c r="BQ903" i="14"/>
  <c r="BR903" i="14"/>
  <c r="BS903" i="14"/>
  <c r="BT903" i="14"/>
  <c r="BM904" i="14"/>
  <c r="BN904" i="14"/>
  <c r="BO904" i="14"/>
  <c r="BP904" i="14"/>
  <c r="BQ904" i="14"/>
  <c r="BR904" i="14"/>
  <c r="BS904" i="14"/>
  <c r="BT904" i="14"/>
  <c r="BM905" i="14"/>
  <c r="BN905" i="14"/>
  <c r="BO905" i="14"/>
  <c r="BP905" i="14"/>
  <c r="BQ905" i="14"/>
  <c r="BR905" i="14"/>
  <c r="BS905" i="14"/>
  <c r="BT905" i="14"/>
  <c r="BM906" i="14"/>
  <c r="BN906" i="14"/>
  <c r="BO906" i="14"/>
  <c r="BP906" i="14"/>
  <c r="BQ906" i="14"/>
  <c r="BR906" i="14"/>
  <c r="BS906" i="14"/>
  <c r="BT906" i="14"/>
  <c r="BM907" i="14"/>
  <c r="BN907" i="14"/>
  <c r="BO907" i="14"/>
  <c r="BP907" i="14"/>
  <c r="BQ907" i="14"/>
  <c r="BR907" i="14"/>
  <c r="BS907" i="14"/>
  <c r="BT907" i="14"/>
  <c r="BM908" i="14"/>
  <c r="BN908" i="14"/>
  <c r="BO908" i="14"/>
  <c r="BP908" i="14"/>
  <c r="BQ908" i="14"/>
  <c r="BR908" i="14"/>
  <c r="BS908" i="14"/>
  <c r="BT908" i="14"/>
  <c r="BM909" i="14"/>
  <c r="BN909" i="14"/>
  <c r="BO909" i="14"/>
  <c r="BP909" i="14"/>
  <c r="BQ909" i="14"/>
  <c r="BR909" i="14"/>
  <c r="BS909" i="14"/>
  <c r="BT909" i="14"/>
  <c r="BM910" i="14"/>
  <c r="BN910" i="14"/>
  <c r="BO910" i="14"/>
  <c r="BP910" i="14"/>
  <c r="BQ910" i="14"/>
  <c r="BR910" i="14"/>
  <c r="BS910" i="14"/>
  <c r="BT910" i="14"/>
  <c r="BM911" i="14"/>
  <c r="BN911" i="14"/>
  <c r="BO911" i="14"/>
  <c r="BP911" i="14"/>
  <c r="BQ911" i="14"/>
  <c r="BR911" i="14"/>
  <c r="BS911" i="14"/>
  <c r="BT911" i="14"/>
  <c r="BM912" i="14"/>
  <c r="BN912" i="14"/>
  <c r="BO912" i="14"/>
  <c r="BP912" i="14"/>
  <c r="BQ912" i="14"/>
  <c r="BR912" i="14"/>
  <c r="BS912" i="14"/>
  <c r="BT912" i="14"/>
  <c r="BM913" i="14"/>
  <c r="BN913" i="14"/>
  <c r="BO913" i="14"/>
  <c r="BP913" i="14"/>
  <c r="BQ913" i="14"/>
  <c r="BR913" i="14"/>
  <c r="BS913" i="14"/>
  <c r="BT913" i="14"/>
  <c r="BM914" i="14"/>
  <c r="BN914" i="14"/>
  <c r="BO914" i="14"/>
  <c r="BP914" i="14"/>
  <c r="BQ914" i="14"/>
  <c r="BR914" i="14"/>
  <c r="BS914" i="14"/>
  <c r="BT914" i="14"/>
  <c r="BM915" i="14"/>
  <c r="BN915" i="14"/>
  <c r="BO915" i="14"/>
  <c r="BP915" i="14"/>
  <c r="BQ915" i="14"/>
  <c r="BR915" i="14"/>
  <c r="BS915" i="14"/>
  <c r="BT915" i="14"/>
  <c r="BM916" i="14"/>
  <c r="BN916" i="14"/>
  <c r="BO916" i="14"/>
  <c r="BP916" i="14"/>
  <c r="BQ916" i="14"/>
  <c r="BR916" i="14"/>
  <c r="BS916" i="14"/>
  <c r="BT916" i="14"/>
  <c r="BM917" i="14"/>
  <c r="BN917" i="14"/>
  <c r="BO917" i="14"/>
  <c r="BP917" i="14"/>
  <c r="BQ917" i="14"/>
  <c r="BR917" i="14"/>
  <c r="BS917" i="14"/>
  <c r="BT917" i="14"/>
  <c r="BM918" i="14"/>
  <c r="BN918" i="14"/>
  <c r="BO918" i="14"/>
  <c r="BP918" i="14"/>
  <c r="BQ918" i="14"/>
  <c r="BR918" i="14"/>
  <c r="BS918" i="14"/>
  <c r="BT918" i="14"/>
  <c r="BM919" i="14"/>
  <c r="BN919" i="14"/>
  <c r="BO919" i="14"/>
  <c r="BP919" i="14"/>
  <c r="BQ919" i="14"/>
  <c r="BR919" i="14"/>
  <c r="BS919" i="14"/>
  <c r="BT919" i="14"/>
  <c r="BM920" i="14"/>
  <c r="BN920" i="14"/>
  <c r="BO920" i="14"/>
  <c r="BP920" i="14"/>
  <c r="BQ920" i="14"/>
  <c r="BR920" i="14"/>
  <c r="BS920" i="14"/>
  <c r="BT920" i="14"/>
  <c r="BM921" i="14"/>
  <c r="BN921" i="14"/>
  <c r="BO921" i="14"/>
  <c r="BP921" i="14"/>
  <c r="BQ921" i="14"/>
  <c r="BR921" i="14"/>
  <c r="BS921" i="14"/>
  <c r="BT921" i="14"/>
  <c r="BM922" i="14"/>
  <c r="BN922" i="14"/>
  <c r="BO922" i="14"/>
  <c r="BP922" i="14"/>
  <c r="BQ922" i="14"/>
  <c r="BR922" i="14"/>
  <c r="BS922" i="14"/>
  <c r="BT922" i="14"/>
  <c r="BM923" i="14"/>
  <c r="BN923" i="14"/>
  <c r="BO923" i="14"/>
  <c r="BP923" i="14"/>
  <c r="BQ923" i="14"/>
  <c r="BR923" i="14"/>
  <c r="BS923" i="14"/>
  <c r="BT923" i="14"/>
  <c r="BM924" i="14"/>
  <c r="BN924" i="14"/>
  <c r="BO924" i="14"/>
  <c r="BP924" i="14"/>
  <c r="BQ924" i="14"/>
  <c r="BR924" i="14"/>
  <c r="BS924" i="14"/>
  <c r="BT924" i="14"/>
  <c r="BM925" i="14"/>
  <c r="BN925" i="14"/>
  <c r="BO925" i="14"/>
  <c r="BP925" i="14"/>
  <c r="BQ925" i="14"/>
  <c r="BR925" i="14"/>
  <c r="BS925" i="14"/>
  <c r="BT925" i="14"/>
  <c r="BM926" i="14"/>
  <c r="BN926" i="14"/>
  <c r="BO926" i="14"/>
  <c r="BP926" i="14"/>
  <c r="BQ926" i="14"/>
  <c r="BR926" i="14"/>
  <c r="BS926" i="14"/>
  <c r="BT926" i="14"/>
  <c r="BM927" i="14"/>
  <c r="BN927" i="14"/>
  <c r="BO927" i="14"/>
  <c r="BP927" i="14"/>
  <c r="BQ927" i="14"/>
  <c r="BR927" i="14"/>
  <c r="BS927" i="14"/>
  <c r="BT927" i="14"/>
  <c r="BM928" i="14"/>
  <c r="BN928" i="14"/>
  <c r="BO928" i="14"/>
  <c r="BP928" i="14"/>
  <c r="BQ928" i="14"/>
  <c r="BR928" i="14"/>
  <c r="BS928" i="14"/>
  <c r="BT928" i="14"/>
  <c r="BM929" i="14"/>
  <c r="BN929" i="14"/>
  <c r="BO929" i="14"/>
  <c r="BP929" i="14"/>
  <c r="BQ929" i="14"/>
  <c r="BR929" i="14"/>
  <c r="BS929" i="14"/>
  <c r="BT929" i="14"/>
  <c r="BM930" i="14"/>
  <c r="BN930" i="14"/>
  <c r="BO930" i="14"/>
  <c r="BP930" i="14"/>
  <c r="BQ930" i="14"/>
  <c r="BR930" i="14"/>
  <c r="BS930" i="14"/>
  <c r="BT930" i="14"/>
  <c r="BM931" i="14"/>
  <c r="BN931" i="14"/>
  <c r="BO931" i="14"/>
  <c r="BP931" i="14"/>
  <c r="BQ931" i="14"/>
  <c r="BR931" i="14"/>
  <c r="BS931" i="14"/>
  <c r="BT931" i="14"/>
  <c r="BM932" i="14"/>
  <c r="BN932" i="14"/>
  <c r="BO932" i="14"/>
  <c r="BP932" i="14"/>
  <c r="BQ932" i="14"/>
  <c r="BR932" i="14"/>
  <c r="BS932" i="14"/>
  <c r="BT932" i="14"/>
  <c r="BM933" i="14"/>
  <c r="BN933" i="14"/>
  <c r="BO933" i="14"/>
  <c r="BP933" i="14"/>
  <c r="BQ933" i="14"/>
  <c r="BR933" i="14"/>
  <c r="BS933" i="14"/>
  <c r="BT933" i="14"/>
  <c r="BM934" i="14"/>
  <c r="BN934" i="14"/>
  <c r="BO934" i="14"/>
  <c r="BP934" i="14"/>
  <c r="BQ934" i="14"/>
  <c r="BR934" i="14"/>
  <c r="BS934" i="14"/>
  <c r="BT934" i="14"/>
  <c r="BM935" i="14"/>
  <c r="BN935" i="14"/>
  <c r="BO935" i="14"/>
  <c r="BP935" i="14"/>
  <c r="BQ935" i="14"/>
  <c r="BR935" i="14"/>
  <c r="BS935" i="14"/>
  <c r="BT935" i="14"/>
  <c r="BM936" i="14"/>
  <c r="BN936" i="14"/>
  <c r="BO936" i="14"/>
  <c r="BP936" i="14"/>
  <c r="BQ936" i="14"/>
  <c r="BR936" i="14"/>
  <c r="BS936" i="14"/>
  <c r="BT936" i="14"/>
  <c r="BM937" i="14"/>
  <c r="BN937" i="14"/>
  <c r="BO937" i="14"/>
  <c r="BP937" i="14"/>
  <c r="BQ937" i="14"/>
  <c r="BR937" i="14"/>
  <c r="BS937" i="14"/>
  <c r="BT937" i="14"/>
  <c r="BM938" i="14"/>
  <c r="BN938" i="14"/>
  <c r="BO938" i="14"/>
  <c r="BP938" i="14"/>
  <c r="BQ938" i="14"/>
  <c r="BR938" i="14"/>
  <c r="BS938" i="14"/>
  <c r="BT938" i="14"/>
  <c r="BM939" i="14"/>
  <c r="BN939" i="14"/>
  <c r="BO939" i="14"/>
  <c r="BP939" i="14"/>
  <c r="BQ939" i="14"/>
  <c r="BR939" i="14"/>
  <c r="BS939" i="14"/>
  <c r="BT939" i="14"/>
  <c r="BM940" i="14"/>
  <c r="BN940" i="14"/>
  <c r="BO940" i="14"/>
  <c r="BP940" i="14"/>
  <c r="BQ940" i="14"/>
  <c r="BR940" i="14"/>
  <c r="BS940" i="14"/>
  <c r="BT940" i="14"/>
  <c r="BM941" i="14"/>
  <c r="BN941" i="14"/>
  <c r="BO941" i="14"/>
  <c r="BP941" i="14"/>
  <c r="BQ941" i="14"/>
  <c r="BR941" i="14"/>
  <c r="BS941" i="14"/>
  <c r="BT941" i="14"/>
  <c r="BM942" i="14"/>
  <c r="BN942" i="14"/>
  <c r="BO942" i="14"/>
  <c r="BP942" i="14"/>
  <c r="BQ942" i="14"/>
  <c r="BR942" i="14"/>
  <c r="BS942" i="14"/>
  <c r="BT942" i="14"/>
  <c r="BM943" i="14"/>
  <c r="BN943" i="14"/>
  <c r="BO943" i="14"/>
  <c r="BP943" i="14"/>
  <c r="BQ943" i="14"/>
  <c r="BR943" i="14"/>
  <c r="BS943" i="14"/>
  <c r="BT943" i="14"/>
  <c r="BM944" i="14"/>
  <c r="BN944" i="14"/>
  <c r="BO944" i="14"/>
  <c r="BP944" i="14"/>
  <c r="BQ944" i="14"/>
  <c r="BR944" i="14"/>
  <c r="BS944" i="14"/>
  <c r="BT944" i="14"/>
  <c r="BM945" i="14"/>
  <c r="BN945" i="14"/>
  <c r="BO945" i="14"/>
  <c r="BP945" i="14"/>
  <c r="BQ945" i="14"/>
  <c r="BR945" i="14"/>
  <c r="BS945" i="14"/>
  <c r="BT945" i="14"/>
  <c r="BM946" i="14"/>
  <c r="BN946" i="14"/>
  <c r="BO946" i="14"/>
  <c r="BP946" i="14"/>
  <c r="BQ946" i="14"/>
  <c r="BR946" i="14"/>
  <c r="BS946" i="14"/>
  <c r="BT946" i="14"/>
  <c r="BM947" i="14"/>
  <c r="BN947" i="14"/>
  <c r="BO947" i="14"/>
  <c r="BP947" i="14"/>
  <c r="BQ947" i="14"/>
  <c r="BR947" i="14"/>
  <c r="BS947" i="14"/>
  <c r="BT947" i="14"/>
  <c r="BM948" i="14"/>
  <c r="BN948" i="14"/>
  <c r="BO948" i="14"/>
  <c r="BP948" i="14"/>
  <c r="BQ948" i="14"/>
  <c r="BR948" i="14"/>
  <c r="BS948" i="14"/>
  <c r="BT948" i="14"/>
  <c r="BM949" i="14"/>
  <c r="BN949" i="14"/>
  <c r="BO949" i="14"/>
  <c r="BP949" i="14"/>
  <c r="BQ949" i="14"/>
  <c r="BR949" i="14"/>
  <c r="BS949" i="14"/>
  <c r="BT949" i="14"/>
  <c r="BM950" i="14"/>
  <c r="BN950" i="14"/>
  <c r="BO950" i="14"/>
  <c r="BP950" i="14"/>
  <c r="BQ950" i="14"/>
  <c r="BR950" i="14"/>
  <c r="BS950" i="14"/>
  <c r="BT950" i="14"/>
  <c r="BM951" i="14"/>
  <c r="BN951" i="14"/>
  <c r="BO951" i="14"/>
  <c r="BP951" i="14"/>
  <c r="BQ951" i="14"/>
  <c r="BR951" i="14"/>
  <c r="BS951" i="14"/>
  <c r="BT951" i="14"/>
  <c r="BM952" i="14"/>
  <c r="BN952" i="14"/>
  <c r="BO952" i="14"/>
  <c r="BP952" i="14"/>
  <c r="BQ952" i="14"/>
  <c r="BR952" i="14"/>
  <c r="BS952" i="14"/>
  <c r="BT952" i="14"/>
  <c r="BM953" i="14"/>
  <c r="BN953" i="14"/>
  <c r="BO953" i="14"/>
  <c r="BP953" i="14"/>
  <c r="BQ953" i="14"/>
  <c r="BR953" i="14"/>
  <c r="BS953" i="14"/>
  <c r="BT953" i="14"/>
  <c r="BM954" i="14"/>
  <c r="BN954" i="14"/>
  <c r="BO954" i="14"/>
  <c r="BP954" i="14"/>
  <c r="BQ954" i="14"/>
  <c r="BR954" i="14"/>
  <c r="BS954" i="14"/>
  <c r="BT954" i="14"/>
  <c r="BM955" i="14"/>
  <c r="BN955" i="14"/>
  <c r="BO955" i="14"/>
  <c r="BP955" i="14"/>
  <c r="BQ955" i="14"/>
  <c r="BR955" i="14"/>
  <c r="BS955" i="14"/>
  <c r="BT955" i="14"/>
  <c r="BM956" i="14"/>
  <c r="BN956" i="14"/>
  <c r="BO956" i="14"/>
  <c r="BP956" i="14"/>
  <c r="BQ956" i="14"/>
  <c r="BR956" i="14"/>
  <c r="BS956" i="14"/>
  <c r="BT956" i="14"/>
  <c r="BM957" i="14"/>
  <c r="BN957" i="14"/>
  <c r="BO957" i="14"/>
  <c r="BP957" i="14"/>
  <c r="BQ957" i="14"/>
  <c r="BR957" i="14"/>
  <c r="BS957" i="14"/>
  <c r="BT957" i="14"/>
  <c r="BM958" i="14"/>
  <c r="BN958" i="14"/>
  <c r="BO958" i="14"/>
  <c r="BP958" i="14"/>
  <c r="BQ958" i="14"/>
  <c r="BR958" i="14"/>
  <c r="BS958" i="14"/>
  <c r="BT958" i="14"/>
  <c r="BM959" i="14"/>
  <c r="BN959" i="14"/>
  <c r="BO959" i="14"/>
  <c r="BP959" i="14"/>
  <c r="BQ959" i="14"/>
  <c r="BR959" i="14"/>
  <c r="BS959" i="14"/>
  <c r="BT959" i="14"/>
  <c r="BM960" i="14"/>
  <c r="BN960" i="14"/>
  <c r="BO960" i="14"/>
  <c r="BP960" i="14"/>
  <c r="BQ960" i="14"/>
  <c r="BR960" i="14"/>
  <c r="BS960" i="14"/>
  <c r="BT960" i="14"/>
  <c r="BM961" i="14"/>
  <c r="BN961" i="14"/>
  <c r="BO961" i="14"/>
  <c r="BP961" i="14"/>
  <c r="BQ961" i="14"/>
  <c r="BR961" i="14"/>
  <c r="BS961" i="14"/>
  <c r="BT961" i="14"/>
  <c r="BM962" i="14"/>
  <c r="BN962" i="14"/>
  <c r="BO962" i="14"/>
  <c r="BP962" i="14"/>
  <c r="BQ962" i="14"/>
  <c r="BR962" i="14"/>
  <c r="BS962" i="14"/>
  <c r="BT962" i="14"/>
  <c r="BM963" i="14"/>
  <c r="BN963" i="14"/>
  <c r="BO963" i="14"/>
  <c r="BP963" i="14"/>
  <c r="BQ963" i="14"/>
  <c r="BR963" i="14"/>
  <c r="BS963" i="14"/>
  <c r="BT963" i="14"/>
  <c r="BM964" i="14"/>
  <c r="BN964" i="14"/>
  <c r="BO964" i="14"/>
  <c r="BP964" i="14"/>
  <c r="BQ964" i="14"/>
  <c r="BR964" i="14"/>
  <c r="BS964" i="14"/>
  <c r="BT964" i="14"/>
  <c r="BM965" i="14"/>
  <c r="BN965" i="14"/>
  <c r="BO965" i="14"/>
  <c r="BP965" i="14"/>
  <c r="BQ965" i="14"/>
  <c r="BR965" i="14"/>
  <c r="BS965" i="14"/>
  <c r="BT965" i="14"/>
  <c r="BM966" i="14"/>
  <c r="BN966" i="14"/>
  <c r="BO966" i="14"/>
  <c r="BP966" i="14"/>
  <c r="BQ966" i="14"/>
  <c r="BR966" i="14"/>
  <c r="BS966" i="14"/>
  <c r="BT966" i="14"/>
  <c r="BM967" i="14"/>
  <c r="BN967" i="14"/>
  <c r="BO967" i="14"/>
  <c r="BP967" i="14"/>
  <c r="BQ967" i="14"/>
  <c r="BR967" i="14"/>
  <c r="BS967" i="14"/>
  <c r="BT967" i="14"/>
  <c r="BM968" i="14"/>
  <c r="BN968" i="14"/>
  <c r="BO968" i="14"/>
  <c r="BP968" i="14"/>
  <c r="BQ968" i="14"/>
  <c r="BR968" i="14"/>
  <c r="BS968" i="14"/>
  <c r="BT968" i="14"/>
  <c r="BM969" i="14"/>
  <c r="BN969" i="14"/>
  <c r="BO969" i="14"/>
  <c r="BP969" i="14"/>
  <c r="BQ969" i="14"/>
  <c r="BR969" i="14"/>
  <c r="BS969" i="14"/>
  <c r="BT969" i="14"/>
  <c r="BM970" i="14"/>
  <c r="BN970" i="14"/>
  <c r="BO970" i="14"/>
  <c r="BP970" i="14"/>
  <c r="BQ970" i="14"/>
  <c r="BR970" i="14"/>
  <c r="BS970" i="14"/>
  <c r="BT970" i="14"/>
  <c r="BM971" i="14"/>
  <c r="BN971" i="14"/>
  <c r="BO971" i="14"/>
  <c r="BP971" i="14"/>
  <c r="BQ971" i="14"/>
  <c r="BR971" i="14"/>
  <c r="BS971" i="14"/>
  <c r="BT971" i="14"/>
  <c r="BM972" i="14"/>
  <c r="BN972" i="14"/>
  <c r="BO972" i="14"/>
  <c r="BP972" i="14"/>
  <c r="BQ972" i="14"/>
  <c r="BR972" i="14"/>
  <c r="BS972" i="14"/>
  <c r="BT972" i="14"/>
  <c r="BM973" i="14"/>
  <c r="BN973" i="14"/>
  <c r="BO973" i="14"/>
  <c r="BP973" i="14"/>
  <c r="BQ973" i="14"/>
  <c r="BR973" i="14"/>
  <c r="BS973" i="14"/>
  <c r="BT973" i="14"/>
  <c r="BM974" i="14"/>
  <c r="BN974" i="14"/>
  <c r="BO974" i="14"/>
  <c r="BP974" i="14"/>
  <c r="BQ974" i="14"/>
  <c r="BR974" i="14"/>
  <c r="BS974" i="14"/>
  <c r="BT974" i="14"/>
  <c r="BM975" i="14"/>
  <c r="BN975" i="14"/>
  <c r="BO975" i="14"/>
  <c r="BP975" i="14"/>
  <c r="BQ975" i="14"/>
  <c r="BR975" i="14"/>
  <c r="BS975" i="14"/>
  <c r="BT975" i="14"/>
  <c r="BM976" i="14"/>
  <c r="BN976" i="14"/>
  <c r="BO976" i="14"/>
  <c r="BP976" i="14"/>
  <c r="BQ976" i="14"/>
  <c r="BR976" i="14"/>
  <c r="BS976" i="14"/>
  <c r="BT976" i="14"/>
  <c r="BM977" i="14"/>
  <c r="BN977" i="14"/>
  <c r="BO977" i="14"/>
  <c r="BP977" i="14"/>
  <c r="BQ977" i="14"/>
  <c r="BR977" i="14"/>
  <c r="BS977" i="14"/>
  <c r="BT977" i="14"/>
  <c r="BM978" i="14"/>
  <c r="BN978" i="14"/>
  <c r="BO978" i="14"/>
  <c r="BP978" i="14"/>
  <c r="BQ978" i="14"/>
  <c r="BR978" i="14"/>
  <c r="BS978" i="14"/>
  <c r="BT978" i="14"/>
  <c r="BM979" i="14"/>
  <c r="BN979" i="14"/>
  <c r="BO979" i="14"/>
  <c r="BP979" i="14"/>
  <c r="BQ979" i="14"/>
  <c r="BR979" i="14"/>
  <c r="BS979" i="14"/>
  <c r="BT979" i="14"/>
  <c r="BM980" i="14"/>
  <c r="BN980" i="14"/>
  <c r="BO980" i="14"/>
  <c r="BP980" i="14"/>
  <c r="BQ980" i="14"/>
  <c r="BR980" i="14"/>
  <c r="BS980" i="14"/>
  <c r="BT980" i="14"/>
  <c r="BM981" i="14"/>
  <c r="BN981" i="14"/>
  <c r="BO981" i="14"/>
  <c r="BP981" i="14"/>
  <c r="BQ981" i="14"/>
  <c r="BR981" i="14"/>
  <c r="BS981" i="14"/>
  <c r="BT981" i="14"/>
  <c r="BM982" i="14"/>
  <c r="BN982" i="14"/>
  <c r="BO982" i="14"/>
  <c r="BP982" i="14"/>
  <c r="BQ982" i="14"/>
  <c r="BR982" i="14"/>
  <c r="BS982" i="14"/>
  <c r="BT982" i="14"/>
  <c r="BM983" i="14"/>
  <c r="BN983" i="14"/>
  <c r="BO983" i="14"/>
  <c r="BP983" i="14"/>
  <c r="BQ983" i="14"/>
  <c r="BR983" i="14"/>
  <c r="BS983" i="14"/>
  <c r="BT983" i="14"/>
  <c r="BM984" i="14"/>
  <c r="BN984" i="14"/>
  <c r="BO984" i="14"/>
  <c r="BP984" i="14"/>
  <c r="BQ984" i="14"/>
  <c r="BR984" i="14"/>
  <c r="BS984" i="14"/>
  <c r="BT984" i="14"/>
  <c r="BM985" i="14"/>
  <c r="BN985" i="14"/>
  <c r="BO985" i="14"/>
  <c r="BP985" i="14"/>
  <c r="BQ985" i="14"/>
  <c r="BR985" i="14"/>
  <c r="BS985" i="14"/>
  <c r="BT985" i="14"/>
  <c r="BM986" i="14"/>
  <c r="BN986" i="14"/>
  <c r="BO986" i="14"/>
  <c r="BP986" i="14"/>
  <c r="BQ986" i="14"/>
  <c r="BR986" i="14"/>
  <c r="BS986" i="14"/>
  <c r="BT986" i="14"/>
  <c r="BM987" i="14"/>
  <c r="BN987" i="14"/>
  <c r="BO987" i="14"/>
  <c r="BP987" i="14"/>
  <c r="BQ987" i="14"/>
  <c r="BR987" i="14"/>
  <c r="BS987" i="14"/>
  <c r="BT987" i="14"/>
  <c r="BM988" i="14"/>
  <c r="BN988" i="14"/>
  <c r="BO988" i="14"/>
  <c r="BP988" i="14"/>
  <c r="BQ988" i="14"/>
  <c r="BR988" i="14"/>
  <c r="BS988" i="14"/>
  <c r="BT988" i="14"/>
  <c r="BM989" i="14"/>
  <c r="BN989" i="14"/>
  <c r="BO989" i="14"/>
  <c r="BP989" i="14"/>
  <c r="BQ989" i="14"/>
  <c r="BR989" i="14"/>
  <c r="BS989" i="14"/>
  <c r="BT989" i="14"/>
  <c r="BM990" i="14"/>
  <c r="BN990" i="14"/>
  <c r="BO990" i="14"/>
  <c r="BP990" i="14"/>
  <c r="BQ990" i="14"/>
  <c r="BR990" i="14"/>
  <c r="BS990" i="14"/>
  <c r="BT990" i="14"/>
  <c r="BM991" i="14"/>
  <c r="BN991" i="14"/>
  <c r="BO991" i="14"/>
  <c r="BP991" i="14"/>
  <c r="BQ991" i="14"/>
  <c r="BR991" i="14"/>
  <c r="BS991" i="14"/>
  <c r="BT991" i="14"/>
  <c r="BM992" i="14"/>
  <c r="BN992" i="14"/>
  <c r="BO992" i="14"/>
  <c r="BP992" i="14"/>
  <c r="BQ992" i="14"/>
  <c r="BR992" i="14"/>
  <c r="BS992" i="14"/>
  <c r="BT992" i="14"/>
  <c r="BM993" i="14"/>
  <c r="BN993" i="14"/>
  <c r="BO993" i="14"/>
  <c r="BP993" i="14"/>
  <c r="BQ993" i="14"/>
  <c r="BR993" i="14"/>
  <c r="BS993" i="14"/>
  <c r="BT993" i="14"/>
  <c r="BM994" i="14"/>
  <c r="BN994" i="14"/>
  <c r="BO994" i="14"/>
  <c r="BP994" i="14"/>
  <c r="BQ994" i="14"/>
  <c r="BR994" i="14"/>
  <c r="BS994" i="14"/>
  <c r="BT994" i="14"/>
  <c r="BM995" i="14"/>
  <c r="BN995" i="14"/>
  <c r="BO995" i="14"/>
  <c r="BP995" i="14"/>
  <c r="BQ995" i="14"/>
  <c r="BR995" i="14"/>
  <c r="BS995" i="14"/>
  <c r="BT995" i="14"/>
  <c r="BM996" i="14"/>
  <c r="BN996" i="14"/>
  <c r="BO996" i="14"/>
  <c r="BP996" i="14"/>
  <c r="BQ996" i="14"/>
  <c r="BR996" i="14"/>
  <c r="BS996" i="14"/>
  <c r="BT996" i="14"/>
  <c r="BM997" i="14"/>
  <c r="BN997" i="14"/>
  <c r="BO997" i="14"/>
  <c r="BP997" i="14"/>
  <c r="BQ997" i="14"/>
  <c r="BR997" i="14"/>
  <c r="BS997" i="14"/>
  <c r="BT997" i="14"/>
  <c r="BM998" i="14"/>
  <c r="BN998" i="14"/>
  <c r="BO998" i="14"/>
  <c r="BP998" i="14"/>
  <c r="BQ998" i="14"/>
  <c r="BR998" i="14"/>
  <c r="BS998" i="14"/>
  <c r="BT998" i="14"/>
  <c r="BM999" i="14"/>
  <c r="BN999" i="14"/>
  <c r="BO999" i="14"/>
  <c r="BP999" i="14"/>
  <c r="BQ999" i="14"/>
  <c r="BR999" i="14"/>
  <c r="BS999" i="14"/>
  <c r="BT999" i="14"/>
  <c r="BM1000" i="14"/>
  <c r="BN1000" i="14"/>
  <c r="BO1000" i="14"/>
  <c r="BP1000" i="14"/>
  <c r="BQ1000" i="14"/>
  <c r="BR1000" i="14"/>
  <c r="BS1000" i="14"/>
  <c r="BT1000" i="14"/>
  <c r="BM1001" i="14"/>
  <c r="BN1001" i="14"/>
  <c r="BO1001" i="14"/>
  <c r="BP1001" i="14"/>
  <c r="BQ1001" i="14"/>
  <c r="BR1001" i="14"/>
  <c r="BS1001" i="14"/>
  <c r="BT1001" i="14"/>
  <c r="BM1002" i="14"/>
  <c r="BN1002" i="14"/>
  <c r="BO1002" i="14"/>
  <c r="BP1002" i="14"/>
  <c r="BQ1002" i="14"/>
  <c r="BR1002" i="14"/>
  <c r="BS1002" i="14"/>
  <c r="BT1002" i="14"/>
  <c r="BM1003" i="14"/>
  <c r="BN1003" i="14"/>
  <c r="BO1003" i="14"/>
  <c r="BP1003" i="14"/>
  <c r="BQ1003" i="14"/>
  <c r="BR1003" i="14"/>
  <c r="BS1003" i="14"/>
  <c r="BT1003" i="14"/>
  <c r="BM1004" i="14"/>
  <c r="BN1004" i="14"/>
  <c r="BO1004" i="14"/>
  <c r="BP1004" i="14"/>
  <c r="BQ1004" i="14"/>
  <c r="BR1004" i="14"/>
  <c r="BS1004" i="14"/>
  <c r="BT1004" i="14"/>
  <c r="BM1005" i="14"/>
  <c r="BN1005" i="14"/>
  <c r="BO1005" i="14"/>
  <c r="BP1005" i="14"/>
  <c r="BQ1005" i="14"/>
  <c r="BR1005" i="14"/>
  <c r="BS1005" i="14"/>
  <c r="BT1005" i="14"/>
  <c r="BM1006" i="14"/>
  <c r="BN1006" i="14"/>
  <c r="BO1006" i="14"/>
  <c r="BP1006" i="14"/>
  <c r="BQ1006" i="14"/>
  <c r="BR1006" i="14"/>
  <c r="BS1006" i="14"/>
  <c r="BT1006" i="14"/>
  <c r="BM1007" i="14"/>
  <c r="BN1007" i="14"/>
  <c r="BO1007" i="14"/>
  <c r="BP1007" i="14"/>
  <c r="BQ1007" i="14"/>
  <c r="BR1007" i="14"/>
  <c r="BS1007" i="14"/>
  <c r="BT1007" i="14"/>
  <c r="BM1008" i="14"/>
  <c r="BN1008" i="14"/>
  <c r="BO1008" i="14"/>
  <c r="BP1008" i="14"/>
  <c r="BQ1008" i="14"/>
  <c r="BR1008" i="14"/>
  <c r="BS1008" i="14"/>
  <c r="BT1008" i="14"/>
  <c r="BM1009" i="14"/>
  <c r="BN1009" i="14"/>
  <c r="BO1009" i="14"/>
  <c r="BP1009" i="14"/>
  <c r="BQ1009" i="14"/>
  <c r="BR1009" i="14"/>
  <c r="BS1009" i="14"/>
  <c r="BT1009" i="14"/>
  <c r="BM1010" i="14"/>
  <c r="BN1010" i="14"/>
  <c r="BO1010" i="14"/>
  <c r="BP1010" i="14"/>
  <c r="BQ1010" i="14"/>
  <c r="BR1010" i="14"/>
  <c r="BS1010" i="14"/>
  <c r="BT1010" i="14"/>
  <c r="BM1011" i="14"/>
  <c r="BN1011" i="14"/>
  <c r="BO1011" i="14"/>
  <c r="BP1011" i="14"/>
  <c r="BQ1011" i="14"/>
  <c r="BR1011" i="14"/>
  <c r="BS1011" i="14"/>
  <c r="BT1011" i="14"/>
  <c r="BM1012" i="14"/>
  <c r="BN1012" i="14"/>
  <c r="BO1012" i="14"/>
  <c r="BP1012" i="14"/>
  <c r="BQ1012" i="14"/>
  <c r="BR1012" i="14"/>
  <c r="BS1012" i="14"/>
  <c r="BT1012" i="14"/>
  <c r="BM1013" i="14"/>
  <c r="BN1013" i="14"/>
  <c r="BO1013" i="14"/>
  <c r="BP1013" i="14"/>
  <c r="BQ1013" i="14"/>
  <c r="BR1013" i="14"/>
  <c r="BS1013" i="14"/>
  <c r="BT1013" i="14"/>
  <c r="BM1014" i="14"/>
  <c r="BN1014" i="14"/>
  <c r="BO1014" i="14"/>
  <c r="BP1014" i="14"/>
  <c r="BQ1014" i="14"/>
  <c r="BR1014" i="14"/>
  <c r="BS1014" i="14"/>
  <c r="BT1014" i="14"/>
  <c r="BM1015" i="14"/>
  <c r="BN1015" i="14"/>
  <c r="BO1015" i="14"/>
  <c r="BP1015" i="14"/>
  <c r="BQ1015" i="14"/>
  <c r="BR1015" i="14"/>
  <c r="BS1015" i="14"/>
  <c r="BT1015" i="14"/>
  <c r="BM1016" i="14"/>
  <c r="BN1016" i="14"/>
  <c r="BO1016" i="14"/>
  <c r="BP1016" i="14"/>
  <c r="BQ1016" i="14"/>
  <c r="BR1016" i="14"/>
  <c r="BS1016" i="14"/>
  <c r="BT1016" i="14"/>
  <c r="BM1017" i="14"/>
  <c r="BN1017" i="14"/>
  <c r="BO1017" i="14"/>
  <c r="BP1017" i="14"/>
  <c r="BQ1017" i="14"/>
  <c r="BR1017" i="14"/>
  <c r="BS1017" i="14"/>
  <c r="BT1017" i="14"/>
  <c r="BM1018" i="14"/>
  <c r="BN1018" i="14"/>
  <c r="BO1018" i="14"/>
  <c r="BP1018" i="14"/>
  <c r="BQ1018" i="14"/>
  <c r="BR1018" i="14"/>
  <c r="BS1018" i="14"/>
  <c r="BT1018" i="14"/>
  <c r="BM1019" i="14"/>
  <c r="BN1019" i="14"/>
  <c r="BO1019" i="14"/>
  <c r="BP1019" i="14"/>
  <c r="BQ1019" i="14"/>
  <c r="BR1019" i="14"/>
  <c r="BS1019" i="14"/>
  <c r="BT1019" i="14"/>
  <c r="BM1020" i="14"/>
  <c r="BN1020" i="14"/>
  <c r="BO1020" i="14"/>
  <c r="BP1020" i="14"/>
  <c r="BQ1020" i="14"/>
  <c r="BR1020" i="14"/>
  <c r="BS1020" i="14"/>
  <c r="BT1020" i="14"/>
  <c r="BM1021" i="14"/>
  <c r="BN1021" i="14"/>
  <c r="BO1021" i="14"/>
  <c r="BP1021" i="14"/>
  <c r="BQ1021" i="14"/>
  <c r="BR1021" i="14"/>
  <c r="BS1021" i="14"/>
  <c r="BT1021" i="14"/>
  <c r="BM1022" i="14"/>
  <c r="BN1022" i="14"/>
  <c r="BO1022" i="14"/>
  <c r="BP1022" i="14"/>
  <c r="BQ1022" i="14"/>
  <c r="BR1022" i="14"/>
  <c r="BS1022" i="14"/>
  <c r="BT1022" i="14"/>
  <c r="BM1023" i="14"/>
  <c r="BN1023" i="14"/>
  <c r="BO1023" i="14"/>
  <c r="BP1023" i="14"/>
  <c r="BQ1023" i="14"/>
  <c r="BR1023" i="14"/>
  <c r="BS1023" i="14"/>
  <c r="BT1023" i="14"/>
  <c r="BM1024" i="14"/>
  <c r="BN1024" i="14"/>
  <c r="BO1024" i="14"/>
  <c r="BP1024" i="14"/>
  <c r="BQ1024" i="14"/>
  <c r="BR1024" i="14"/>
  <c r="BS1024" i="14"/>
  <c r="BT1024" i="14"/>
  <c r="BM1025" i="14"/>
  <c r="BN1025" i="14"/>
  <c r="BO1025" i="14"/>
  <c r="BP1025" i="14"/>
  <c r="BQ1025" i="14"/>
  <c r="BR1025" i="14"/>
  <c r="BS1025" i="14"/>
  <c r="BT1025" i="14"/>
  <c r="BN683" i="14"/>
  <c r="BO683" i="14"/>
  <c r="BP683" i="14"/>
  <c r="BQ683" i="14"/>
  <c r="BR683" i="14"/>
  <c r="BS683" i="14"/>
  <c r="BT683" i="14"/>
  <c r="BM683" i="14"/>
  <c r="AZ684" i="14"/>
  <c r="BA684" i="14"/>
  <c r="BB684" i="14"/>
  <c r="BC684" i="14"/>
  <c r="AZ685" i="14"/>
  <c r="BA685" i="14"/>
  <c r="BB685" i="14"/>
  <c r="BC685" i="14"/>
  <c r="AZ686" i="14"/>
  <c r="BA686" i="14"/>
  <c r="BB686" i="14"/>
  <c r="BC686" i="14"/>
  <c r="AZ687" i="14"/>
  <c r="BA687" i="14"/>
  <c r="BB687" i="14"/>
  <c r="BC687" i="14"/>
  <c r="AZ688" i="14"/>
  <c r="BA688" i="14"/>
  <c r="BB688" i="14"/>
  <c r="BC688" i="14"/>
  <c r="AZ689" i="14"/>
  <c r="BA689" i="14"/>
  <c r="BB689" i="14"/>
  <c r="BC689" i="14"/>
  <c r="AZ690" i="14"/>
  <c r="BA690" i="14"/>
  <c r="BB690" i="14"/>
  <c r="BC690" i="14"/>
  <c r="AZ691" i="14"/>
  <c r="BA691" i="14"/>
  <c r="BB691" i="14"/>
  <c r="BC691" i="14"/>
  <c r="AZ692" i="14"/>
  <c r="BA692" i="14"/>
  <c r="BB692" i="14"/>
  <c r="BC692" i="14"/>
  <c r="AZ693" i="14"/>
  <c r="BA693" i="14"/>
  <c r="BB693" i="14"/>
  <c r="BC693" i="14"/>
  <c r="AZ694" i="14"/>
  <c r="BA694" i="14"/>
  <c r="BB694" i="14"/>
  <c r="BC694" i="14"/>
  <c r="AZ695" i="14"/>
  <c r="BA695" i="14"/>
  <c r="BB695" i="14"/>
  <c r="BC695" i="14"/>
  <c r="AZ696" i="14"/>
  <c r="BA696" i="14"/>
  <c r="BB696" i="14"/>
  <c r="BC696" i="14"/>
  <c r="AZ697" i="14"/>
  <c r="BA697" i="14"/>
  <c r="BB697" i="14"/>
  <c r="BC697" i="14"/>
  <c r="AZ698" i="14"/>
  <c r="BA698" i="14"/>
  <c r="BB698" i="14"/>
  <c r="BC698" i="14"/>
  <c r="AZ699" i="14"/>
  <c r="BA699" i="14"/>
  <c r="BB699" i="14"/>
  <c r="BC699" i="14"/>
  <c r="AZ700" i="14"/>
  <c r="BA700" i="14"/>
  <c r="BB700" i="14"/>
  <c r="BC700" i="14"/>
  <c r="AZ701" i="14"/>
  <c r="BA701" i="14"/>
  <c r="BB701" i="14"/>
  <c r="BC701" i="14"/>
  <c r="AZ702" i="14"/>
  <c r="BA702" i="14"/>
  <c r="BB702" i="14"/>
  <c r="BC702" i="14"/>
  <c r="AZ703" i="14"/>
  <c r="BA703" i="14"/>
  <c r="BB703" i="14"/>
  <c r="BC703" i="14"/>
  <c r="AZ704" i="14"/>
  <c r="BA704" i="14"/>
  <c r="BB704" i="14"/>
  <c r="BC704" i="14"/>
  <c r="AZ705" i="14"/>
  <c r="BA705" i="14"/>
  <c r="BB705" i="14"/>
  <c r="BC705" i="14"/>
  <c r="AZ706" i="14"/>
  <c r="BA706" i="14"/>
  <c r="BB706" i="14"/>
  <c r="BC706" i="14"/>
  <c r="AZ707" i="14"/>
  <c r="BA707" i="14"/>
  <c r="BB707" i="14"/>
  <c r="BC707" i="14"/>
  <c r="AZ708" i="14"/>
  <c r="BA708" i="14"/>
  <c r="BB708" i="14"/>
  <c r="BC708" i="14"/>
  <c r="AZ709" i="14"/>
  <c r="BA709" i="14"/>
  <c r="BB709" i="14"/>
  <c r="BC709" i="14"/>
  <c r="AZ710" i="14"/>
  <c r="BA710" i="14"/>
  <c r="BB710" i="14"/>
  <c r="BC710" i="14"/>
  <c r="AZ711" i="14"/>
  <c r="BA711" i="14"/>
  <c r="BB711" i="14"/>
  <c r="BC711" i="14"/>
  <c r="AZ712" i="14"/>
  <c r="BA712" i="14"/>
  <c r="BB712" i="14"/>
  <c r="BC712" i="14"/>
  <c r="AZ713" i="14"/>
  <c r="BA713" i="14"/>
  <c r="BB713" i="14"/>
  <c r="BC713" i="14"/>
  <c r="AZ714" i="14"/>
  <c r="BA714" i="14"/>
  <c r="BB714" i="14"/>
  <c r="BC714" i="14"/>
  <c r="AZ715" i="14"/>
  <c r="BA715" i="14"/>
  <c r="BB715" i="14"/>
  <c r="BC715" i="14"/>
  <c r="AZ716" i="14"/>
  <c r="BA716" i="14"/>
  <c r="BB716" i="14"/>
  <c r="BC716" i="14"/>
  <c r="AZ717" i="14"/>
  <c r="BA717" i="14"/>
  <c r="BB717" i="14"/>
  <c r="BC717" i="14"/>
  <c r="AZ718" i="14"/>
  <c r="BA718" i="14"/>
  <c r="BB718" i="14"/>
  <c r="BC718" i="14"/>
  <c r="AZ719" i="14"/>
  <c r="BA719" i="14"/>
  <c r="BB719" i="14"/>
  <c r="BC719" i="14"/>
  <c r="AZ720" i="14"/>
  <c r="BA720" i="14"/>
  <c r="BB720" i="14"/>
  <c r="BC720" i="14"/>
  <c r="AZ721" i="14"/>
  <c r="BA721" i="14"/>
  <c r="BB721" i="14"/>
  <c r="BC721" i="14"/>
  <c r="AZ722" i="14"/>
  <c r="BA722" i="14"/>
  <c r="BB722" i="14"/>
  <c r="BC722" i="14"/>
  <c r="AZ723" i="14"/>
  <c r="BA723" i="14"/>
  <c r="BB723" i="14"/>
  <c r="BC723" i="14"/>
  <c r="AZ724" i="14"/>
  <c r="BA724" i="14"/>
  <c r="BB724" i="14"/>
  <c r="BC724" i="14"/>
  <c r="AZ725" i="14"/>
  <c r="BA725" i="14"/>
  <c r="BB725" i="14"/>
  <c r="BC725" i="14"/>
  <c r="AZ726" i="14"/>
  <c r="BA726" i="14"/>
  <c r="BB726" i="14"/>
  <c r="BC726" i="14"/>
  <c r="AZ727" i="14"/>
  <c r="BA727" i="14"/>
  <c r="BB727" i="14"/>
  <c r="BC727" i="14"/>
  <c r="AZ728" i="14"/>
  <c r="BA728" i="14"/>
  <c r="BB728" i="14"/>
  <c r="BC728" i="14"/>
  <c r="AZ729" i="14"/>
  <c r="BA729" i="14"/>
  <c r="BB729" i="14"/>
  <c r="BC729" i="14"/>
  <c r="AZ730" i="14"/>
  <c r="BA730" i="14"/>
  <c r="BB730" i="14"/>
  <c r="BC730" i="14"/>
  <c r="AZ731" i="14"/>
  <c r="BA731" i="14"/>
  <c r="BB731" i="14"/>
  <c r="BC731" i="14"/>
  <c r="AZ732" i="14"/>
  <c r="BA732" i="14"/>
  <c r="BB732" i="14"/>
  <c r="BC732" i="14"/>
  <c r="AZ733" i="14"/>
  <c r="BA733" i="14"/>
  <c r="BB733" i="14"/>
  <c r="BC733" i="14"/>
  <c r="AZ734" i="14"/>
  <c r="BA734" i="14"/>
  <c r="BB734" i="14"/>
  <c r="BC734" i="14"/>
  <c r="AZ735" i="14"/>
  <c r="BA735" i="14"/>
  <c r="BB735" i="14"/>
  <c r="BC735" i="14"/>
  <c r="AZ736" i="14"/>
  <c r="BA736" i="14"/>
  <c r="BB736" i="14"/>
  <c r="BC736" i="14"/>
  <c r="AZ737" i="14"/>
  <c r="BA737" i="14"/>
  <c r="BB737" i="14"/>
  <c r="BC737" i="14"/>
  <c r="AZ738" i="14"/>
  <c r="BA738" i="14"/>
  <c r="BB738" i="14"/>
  <c r="BC738" i="14"/>
  <c r="AZ739" i="14"/>
  <c r="BA739" i="14"/>
  <c r="BB739" i="14"/>
  <c r="BC739" i="14"/>
  <c r="AZ740" i="14"/>
  <c r="BA740" i="14"/>
  <c r="BB740" i="14"/>
  <c r="BC740" i="14"/>
  <c r="AZ741" i="14"/>
  <c r="BA741" i="14"/>
  <c r="BB741" i="14"/>
  <c r="BC741" i="14"/>
  <c r="AZ742" i="14"/>
  <c r="BA742" i="14"/>
  <c r="BB742" i="14"/>
  <c r="BC742" i="14"/>
  <c r="AZ743" i="14"/>
  <c r="BA743" i="14"/>
  <c r="BB743" i="14"/>
  <c r="BC743" i="14"/>
  <c r="AZ744" i="14"/>
  <c r="BA744" i="14"/>
  <c r="BB744" i="14"/>
  <c r="BC744" i="14"/>
  <c r="AZ745" i="14"/>
  <c r="BA745" i="14"/>
  <c r="BB745" i="14"/>
  <c r="BC745" i="14"/>
  <c r="AZ746" i="14"/>
  <c r="BA746" i="14"/>
  <c r="BB746" i="14"/>
  <c r="BC746" i="14"/>
  <c r="AZ747" i="14"/>
  <c r="BA747" i="14"/>
  <c r="BB747" i="14"/>
  <c r="BC747" i="14"/>
  <c r="AZ748" i="14"/>
  <c r="BA748" i="14"/>
  <c r="BB748" i="14"/>
  <c r="BC748" i="14"/>
  <c r="AZ749" i="14"/>
  <c r="BA749" i="14"/>
  <c r="BB749" i="14"/>
  <c r="BC749" i="14"/>
  <c r="AZ750" i="14"/>
  <c r="BA750" i="14"/>
  <c r="BB750" i="14"/>
  <c r="BC750" i="14"/>
  <c r="AZ751" i="14"/>
  <c r="BA751" i="14"/>
  <c r="BB751" i="14"/>
  <c r="BC751" i="14"/>
  <c r="AZ752" i="14"/>
  <c r="BA752" i="14"/>
  <c r="BB752" i="14"/>
  <c r="BC752" i="14"/>
  <c r="AZ753" i="14"/>
  <c r="BA753" i="14"/>
  <c r="BB753" i="14"/>
  <c r="BC753" i="14"/>
  <c r="AZ754" i="14"/>
  <c r="BA754" i="14"/>
  <c r="BB754" i="14"/>
  <c r="BC754" i="14"/>
  <c r="AZ755" i="14"/>
  <c r="BA755" i="14"/>
  <c r="BB755" i="14"/>
  <c r="BC755" i="14"/>
  <c r="AZ756" i="14"/>
  <c r="BA756" i="14"/>
  <c r="BB756" i="14"/>
  <c r="BC756" i="14"/>
  <c r="AZ757" i="14"/>
  <c r="BA757" i="14"/>
  <c r="BB757" i="14"/>
  <c r="BC757" i="14"/>
  <c r="AZ758" i="14"/>
  <c r="BA758" i="14"/>
  <c r="BB758" i="14"/>
  <c r="BC758" i="14"/>
  <c r="AZ759" i="14"/>
  <c r="BA759" i="14"/>
  <c r="BB759" i="14"/>
  <c r="BC759" i="14"/>
  <c r="AZ760" i="14"/>
  <c r="BA760" i="14"/>
  <c r="BB760" i="14"/>
  <c r="BC760" i="14"/>
  <c r="AZ761" i="14"/>
  <c r="BA761" i="14"/>
  <c r="BB761" i="14"/>
  <c r="BC761" i="14"/>
  <c r="AZ762" i="14"/>
  <c r="BA762" i="14"/>
  <c r="BB762" i="14"/>
  <c r="BC762" i="14"/>
  <c r="AZ763" i="14"/>
  <c r="BA763" i="14"/>
  <c r="BB763" i="14"/>
  <c r="BC763" i="14"/>
  <c r="AZ764" i="14"/>
  <c r="BA764" i="14"/>
  <c r="BB764" i="14"/>
  <c r="BC764" i="14"/>
  <c r="AZ765" i="14"/>
  <c r="BA765" i="14"/>
  <c r="BB765" i="14"/>
  <c r="BC765" i="14"/>
  <c r="AZ766" i="14"/>
  <c r="BA766" i="14"/>
  <c r="BB766" i="14"/>
  <c r="BC766" i="14"/>
  <c r="AZ767" i="14"/>
  <c r="BA767" i="14"/>
  <c r="BB767" i="14"/>
  <c r="BC767" i="14"/>
  <c r="AZ768" i="14"/>
  <c r="BA768" i="14"/>
  <c r="BB768" i="14"/>
  <c r="BC768" i="14"/>
  <c r="AZ769" i="14"/>
  <c r="BA769" i="14"/>
  <c r="BB769" i="14"/>
  <c r="BC769" i="14"/>
  <c r="AZ770" i="14"/>
  <c r="BA770" i="14"/>
  <c r="BB770" i="14"/>
  <c r="BC770" i="14"/>
  <c r="AZ771" i="14"/>
  <c r="BA771" i="14"/>
  <c r="BB771" i="14"/>
  <c r="BC771" i="14"/>
  <c r="AZ772" i="14"/>
  <c r="BA772" i="14"/>
  <c r="BB772" i="14"/>
  <c r="BC772" i="14"/>
  <c r="AZ773" i="14"/>
  <c r="BA773" i="14"/>
  <c r="BB773" i="14"/>
  <c r="BC773" i="14"/>
  <c r="AZ774" i="14"/>
  <c r="BA774" i="14"/>
  <c r="BB774" i="14"/>
  <c r="BC774" i="14"/>
  <c r="AZ775" i="14"/>
  <c r="BA775" i="14"/>
  <c r="BB775" i="14"/>
  <c r="BC775" i="14"/>
  <c r="AZ776" i="14"/>
  <c r="BA776" i="14"/>
  <c r="BB776" i="14"/>
  <c r="BC776" i="14"/>
  <c r="AZ777" i="14"/>
  <c r="BA777" i="14"/>
  <c r="BB777" i="14"/>
  <c r="BC777" i="14"/>
  <c r="AZ778" i="14"/>
  <c r="BA778" i="14"/>
  <c r="BB778" i="14"/>
  <c r="BC778" i="14"/>
  <c r="AZ779" i="14"/>
  <c r="BA779" i="14"/>
  <c r="BB779" i="14"/>
  <c r="BC779" i="14"/>
  <c r="AZ780" i="14"/>
  <c r="BA780" i="14"/>
  <c r="BB780" i="14"/>
  <c r="BC780" i="14"/>
  <c r="AZ781" i="14"/>
  <c r="BA781" i="14"/>
  <c r="BB781" i="14"/>
  <c r="BC781" i="14"/>
  <c r="AZ782" i="14"/>
  <c r="BA782" i="14"/>
  <c r="BB782" i="14"/>
  <c r="BC782" i="14"/>
  <c r="AZ783" i="14"/>
  <c r="BA783" i="14"/>
  <c r="BB783" i="14"/>
  <c r="BC783" i="14"/>
  <c r="AZ784" i="14"/>
  <c r="BA784" i="14"/>
  <c r="BB784" i="14"/>
  <c r="BC784" i="14"/>
  <c r="AZ785" i="14"/>
  <c r="BA785" i="14"/>
  <c r="BB785" i="14"/>
  <c r="BC785" i="14"/>
  <c r="AZ786" i="14"/>
  <c r="BA786" i="14"/>
  <c r="BB786" i="14"/>
  <c r="BC786" i="14"/>
  <c r="AZ787" i="14"/>
  <c r="BA787" i="14"/>
  <c r="BB787" i="14"/>
  <c r="BC787" i="14"/>
  <c r="AZ788" i="14"/>
  <c r="BA788" i="14"/>
  <c r="BB788" i="14"/>
  <c r="BC788" i="14"/>
  <c r="AZ789" i="14"/>
  <c r="BA789" i="14"/>
  <c r="BB789" i="14"/>
  <c r="BC789" i="14"/>
  <c r="AZ790" i="14"/>
  <c r="BA790" i="14"/>
  <c r="BB790" i="14"/>
  <c r="BC790" i="14"/>
  <c r="AZ791" i="14"/>
  <c r="BA791" i="14"/>
  <c r="BB791" i="14"/>
  <c r="BC791" i="14"/>
  <c r="AZ792" i="14"/>
  <c r="BA792" i="14"/>
  <c r="BB792" i="14"/>
  <c r="BC792" i="14"/>
  <c r="AZ793" i="14"/>
  <c r="BA793" i="14"/>
  <c r="BB793" i="14"/>
  <c r="BC793" i="14"/>
  <c r="AZ794" i="14"/>
  <c r="BA794" i="14"/>
  <c r="BB794" i="14"/>
  <c r="BC794" i="14"/>
  <c r="AZ795" i="14"/>
  <c r="BA795" i="14"/>
  <c r="BB795" i="14"/>
  <c r="BC795" i="14"/>
  <c r="AZ796" i="14"/>
  <c r="BA796" i="14"/>
  <c r="BB796" i="14"/>
  <c r="BC796" i="14"/>
  <c r="AZ797" i="14"/>
  <c r="BA797" i="14"/>
  <c r="BB797" i="14"/>
  <c r="BC797" i="14"/>
  <c r="AZ798" i="14"/>
  <c r="BA798" i="14"/>
  <c r="BB798" i="14"/>
  <c r="BC798" i="14"/>
  <c r="AZ799" i="14"/>
  <c r="BA799" i="14"/>
  <c r="BB799" i="14"/>
  <c r="BC799" i="14"/>
  <c r="AZ800" i="14"/>
  <c r="BA800" i="14"/>
  <c r="BB800" i="14"/>
  <c r="BC800" i="14"/>
  <c r="AZ801" i="14"/>
  <c r="BA801" i="14"/>
  <c r="BB801" i="14"/>
  <c r="BC801" i="14"/>
  <c r="AZ802" i="14"/>
  <c r="BA802" i="14"/>
  <c r="BB802" i="14"/>
  <c r="BC802" i="14"/>
  <c r="AZ803" i="14"/>
  <c r="BA803" i="14"/>
  <c r="BB803" i="14"/>
  <c r="BC803" i="14"/>
  <c r="AZ804" i="14"/>
  <c r="BA804" i="14"/>
  <c r="BB804" i="14"/>
  <c r="BC804" i="14"/>
  <c r="AZ805" i="14"/>
  <c r="BA805" i="14"/>
  <c r="BB805" i="14"/>
  <c r="BC805" i="14"/>
  <c r="AZ806" i="14"/>
  <c r="BA806" i="14"/>
  <c r="BB806" i="14"/>
  <c r="BC806" i="14"/>
  <c r="AZ807" i="14"/>
  <c r="BA807" i="14"/>
  <c r="BB807" i="14"/>
  <c r="BC807" i="14"/>
  <c r="AZ808" i="14"/>
  <c r="BA808" i="14"/>
  <c r="BB808" i="14"/>
  <c r="BC808" i="14"/>
  <c r="AZ809" i="14"/>
  <c r="BA809" i="14"/>
  <c r="BB809" i="14"/>
  <c r="BC809" i="14"/>
  <c r="AZ810" i="14"/>
  <c r="BA810" i="14"/>
  <c r="BB810" i="14"/>
  <c r="BC810" i="14"/>
  <c r="AZ811" i="14"/>
  <c r="BA811" i="14"/>
  <c r="BB811" i="14"/>
  <c r="BC811" i="14"/>
  <c r="AZ812" i="14"/>
  <c r="BA812" i="14"/>
  <c r="BB812" i="14"/>
  <c r="BC812" i="14"/>
  <c r="AZ813" i="14"/>
  <c r="BA813" i="14"/>
  <c r="BB813" i="14"/>
  <c r="BC813" i="14"/>
  <c r="AZ814" i="14"/>
  <c r="BA814" i="14"/>
  <c r="BB814" i="14"/>
  <c r="BC814" i="14"/>
  <c r="AZ815" i="14"/>
  <c r="BA815" i="14"/>
  <c r="BB815" i="14"/>
  <c r="BC815" i="14"/>
  <c r="AZ816" i="14"/>
  <c r="BA816" i="14"/>
  <c r="BB816" i="14"/>
  <c r="BC816" i="14"/>
  <c r="AZ817" i="14"/>
  <c r="BA817" i="14"/>
  <c r="BB817" i="14"/>
  <c r="BC817" i="14"/>
  <c r="AZ818" i="14"/>
  <c r="BA818" i="14"/>
  <c r="BB818" i="14"/>
  <c r="BC818" i="14"/>
  <c r="AZ819" i="14"/>
  <c r="BA819" i="14"/>
  <c r="BB819" i="14"/>
  <c r="BC819" i="14"/>
  <c r="AZ820" i="14"/>
  <c r="BA820" i="14"/>
  <c r="BB820" i="14"/>
  <c r="BC820" i="14"/>
  <c r="AZ821" i="14"/>
  <c r="BA821" i="14"/>
  <c r="BB821" i="14"/>
  <c r="BC821" i="14"/>
  <c r="AZ822" i="14"/>
  <c r="BA822" i="14"/>
  <c r="BB822" i="14"/>
  <c r="BC822" i="14"/>
  <c r="AZ823" i="14"/>
  <c r="BA823" i="14"/>
  <c r="BB823" i="14"/>
  <c r="BC823" i="14"/>
  <c r="AZ824" i="14"/>
  <c r="BA824" i="14"/>
  <c r="BB824" i="14"/>
  <c r="BC824" i="14"/>
  <c r="AZ825" i="14"/>
  <c r="BA825" i="14"/>
  <c r="BB825" i="14"/>
  <c r="BC825" i="14"/>
  <c r="AZ826" i="14"/>
  <c r="BA826" i="14"/>
  <c r="BB826" i="14"/>
  <c r="BC826" i="14"/>
  <c r="AZ827" i="14"/>
  <c r="BA827" i="14"/>
  <c r="BB827" i="14"/>
  <c r="BC827" i="14"/>
  <c r="AZ828" i="14"/>
  <c r="BA828" i="14"/>
  <c r="BB828" i="14"/>
  <c r="BC828" i="14"/>
  <c r="AZ829" i="14"/>
  <c r="BA829" i="14"/>
  <c r="BB829" i="14"/>
  <c r="BC829" i="14"/>
  <c r="AZ830" i="14"/>
  <c r="BA830" i="14"/>
  <c r="BB830" i="14"/>
  <c r="BC830" i="14"/>
  <c r="AZ831" i="14"/>
  <c r="BA831" i="14"/>
  <c r="BB831" i="14"/>
  <c r="BC831" i="14"/>
  <c r="AZ832" i="14"/>
  <c r="BA832" i="14"/>
  <c r="BB832" i="14"/>
  <c r="BC832" i="14"/>
  <c r="AZ833" i="14"/>
  <c r="BA833" i="14"/>
  <c r="BB833" i="14"/>
  <c r="BC833" i="14"/>
  <c r="AZ834" i="14"/>
  <c r="BA834" i="14"/>
  <c r="BB834" i="14"/>
  <c r="BC834" i="14"/>
  <c r="AZ835" i="14"/>
  <c r="BA835" i="14"/>
  <c r="BB835" i="14"/>
  <c r="BC835" i="14"/>
  <c r="AZ836" i="14"/>
  <c r="BA836" i="14"/>
  <c r="BB836" i="14"/>
  <c r="BC836" i="14"/>
  <c r="AZ837" i="14"/>
  <c r="BA837" i="14"/>
  <c r="BB837" i="14"/>
  <c r="BC837" i="14"/>
  <c r="AZ838" i="14"/>
  <c r="BA838" i="14"/>
  <c r="BB838" i="14"/>
  <c r="BC838" i="14"/>
  <c r="AZ839" i="14"/>
  <c r="BA839" i="14"/>
  <c r="BB839" i="14"/>
  <c r="BC839" i="14"/>
  <c r="AZ840" i="14"/>
  <c r="BA840" i="14"/>
  <c r="BB840" i="14"/>
  <c r="BC840" i="14"/>
  <c r="AZ841" i="14"/>
  <c r="BA841" i="14"/>
  <c r="BB841" i="14"/>
  <c r="BC841" i="14"/>
  <c r="AZ842" i="14"/>
  <c r="BA842" i="14"/>
  <c r="BB842" i="14"/>
  <c r="BC842" i="14"/>
  <c r="AZ843" i="14"/>
  <c r="BA843" i="14"/>
  <c r="BB843" i="14"/>
  <c r="BC843" i="14"/>
  <c r="AZ844" i="14"/>
  <c r="BA844" i="14"/>
  <c r="BB844" i="14"/>
  <c r="BC844" i="14"/>
  <c r="AZ845" i="14"/>
  <c r="BA845" i="14"/>
  <c r="BB845" i="14"/>
  <c r="BC845" i="14"/>
  <c r="AZ846" i="14"/>
  <c r="BA846" i="14"/>
  <c r="BB846" i="14"/>
  <c r="BC846" i="14"/>
  <c r="AZ847" i="14"/>
  <c r="BA847" i="14"/>
  <c r="BB847" i="14"/>
  <c r="BC847" i="14"/>
  <c r="AZ848" i="14"/>
  <c r="BA848" i="14"/>
  <c r="BB848" i="14"/>
  <c r="BC848" i="14"/>
  <c r="AZ849" i="14"/>
  <c r="BA849" i="14"/>
  <c r="BB849" i="14"/>
  <c r="BC849" i="14"/>
  <c r="AZ850" i="14"/>
  <c r="BA850" i="14"/>
  <c r="BB850" i="14"/>
  <c r="BC850" i="14"/>
  <c r="AZ851" i="14"/>
  <c r="BA851" i="14"/>
  <c r="BB851" i="14"/>
  <c r="BC851" i="14"/>
  <c r="AZ852" i="14"/>
  <c r="BA852" i="14"/>
  <c r="BB852" i="14"/>
  <c r="BC852" i="14"/>
  <c r="AZ853" i="14"/>
  <c r="BA853" i="14"/>
  <c r="BB853" i="14"/>
  <c r="BC853" i="14"/>
  <c r="AZ854" i="14"/>
  <c r="BA854" i="14"/>
  <c r="BB854" i="14"/>
  <c r="BC854" i="14"/>
  <c r="AZ855" i="14"/>
  <c r="BA855" i="14"/>
  <c r="BB855" i="14"/>
  <c r="BC855" i="14"/>
  <c r="AZ856" i="14"/>
  <c r="BA856" i="14"/>
  <c r="BB856" i="14"/>
  <c r="BC856" i="14"/>
  <c r="AZ857" i="14"/>
  <c r="BA857" i="14"/>
  <c r="BB857" i="14"/>
  <c r="BC857" i="14"/>
  <c r="AZ858" i="14"/>
  <c r="BA858" i="14"/>
  <c r="BB858" i="14"/>
  <c r="BC858" i="14"/>
  <c r="AZ859" i="14"/>
  <c r="BA859" i="14"/>
  <c r="BB859" i="14"/>
  <c r="BC859" i="14"/>
  <c r="AZ860" i="14"/>
  <c r="BA860" i="14"/>
  <c r="BB860" i="14"/>
  <c r="BC860" i="14"/>
  <c r="AZ861" i="14"/>
  <c r="BA861" i="14"/>
  <c r="BB861" i="14"/>
  <c r="BC861" i="14"/>
  <c r="AZ862" i="14"/>
  <c r="BA862" i="14"/>
  <c r="BB862" i="14"/>
  <c r="BC862" i="14"/>
  <c r="AZ863" i="14"/>
  <c r="BA863" i="14"/>
  <c r="BB863" i="14"/>
  <c r="BC863" i="14"/>
  <c r="AZ864" i="14"/>
  <c r="BA864" i="14"/>
  <c r="BB864" i="14"/>
  <c r="BC864" i="14"/>
  <c r="AZ865" i="14"/>
  <c r="BA865" i="14"/>
  <c r="BB865" i="14"/>
  <c r="BC865" i="14"/>
  <c r="AZ866" i="14"/>
  <c r="BA866" i="14"/>
  <c r="BB866" i="14"/>
  <c r="BC866" i="14"/>
  <c r="AZ867" i="14"/>
  <c r="BA867" i="14"/>
  <c r="BB867" i="14"/>
  <c r="BC867" i="14"/>
  <c r="AZ868" i="14"/>
  <c r="BA868" i="14"/>
  <c r="BB868" i="14"/>
  <c r="BC868" i="14"/>
  <c r="AZ869" i="14"/>
  <c r="BA869" i="14"/>
  <c r="BB869" i="14"/>
  <c r="BC869" i="14"/>
  <c r="AZ870" i="14"/>
  <c r="BA870" i="14"/>
  <c r="BB870" i="14"/>
  <c r="BC870" i="14"/>
  <c r="AZ871" i="14"/>
  <c r="BA871" i="14"/>
  <c r="BB871" i="14"/>
  <c r="BC871" i="14"/>
  <c r="AZ872" i="14"/>
  <c r="BA872" i="14"/>
  <c r="BB872" i="14"/>
  <c r="BC872" i="14"/>
  <c r="AZ873" i="14"/>
  <c r="BA873" i="14"/>
  <c r="BB873" i="14"/>
  <c r="BC873" i="14"/>
  <c r="AZ874" i="14"/>
  <c r="BA874" i="14"/>
  <c r="BB874" i="14"/>
  <c r="BC874" i="14"/>
  <c r="AZ875" i="14"/>
  <c r="BA875" i="14"/>
  <c r="BB875" i="14"/>
  <c r="BC875" i="14"/>
  <c r="AZ876" i="14"/>
  <c r="BA876" i="14"/>
  <c r="BB876" i="14"/>
  <c r="BC876" i="14"/>
  <c r="AZ877" i="14"/>
  <c r="BA877" i="14"/>
  <c r="BB877" i="14"/>
  <c r="BC877" i="14"/>
  <c r="AZ878" i="14"/>
  <c r="BA878" i="14"/>
  <c r="BB878" i="14"/>
  <c r="BC878" i="14"/>
  <c r="AZ879" i="14"/>
  <c r="BA879" i="14"/>
  <c r="BB879" i="14"/>
  <c r="BC879" i="14"/>
  <c r="AZ880" i="14"/>
  <c r="BA880" i="14"/>
  <c r="BB880" i="14"/>
  <c r="BC880" i="14"/>
  <c r="AZ881" i="14"/>
  <c r="BA881" i="14"/>
  <c r="BB881" i="14"/>
  <c r="BC881" i="14"/>
  <c r="AZ882" i="14"/>
  <c r="BA882" i="14"/>
  <c r="BB882" i="14"/>
  <c r="BC882" i="14"/>
  <c r="AZ883" i="14"/>
  <c r="BA883" i="14"/>
  <c r="BB883" i="14"/>
  <c r="BC883" i="14"/>
  <c r="AZ884" i="14"/>
  <c r="BA884" i="14"/>
  <c r="BB884" i="14"/>
  <c r="BC884" i="14"/>
  <c r="AZ885" i="14"/>
  <c r="BA885" i="14"/>
  <c r="BB885" i="14"/>
  <c r="BC885" i="14"/>
  <c r="AZ886" i="14"/>
  <c r="BA886" i="14"/>
  <c r="BB886" i="14"/>
  <c r="BC886" i="14"/>
  <c r="AZ887" i="14"/>
  <c r="BA887" i="14"/>
  <c r="BB887" i="14"/>
  <c r="BC887" i="14"/>
  <c r="AZ888" i="14"/>
  <c r="BA888" i="14"/>
  <c r="BB888" i="14"/>
  <c r="BC888" i="14"/>
  <c r="AZ889" i="14"/>
  <c r="BA889" i="14"/>
  <c r="BB889" i="14"/>
  <c r="BC889" i="14"/>
  <c r="AZ890" i="14"/>
  <c r="BA890" i="14"/>
  <c r="BB890" i="14"/>
  <c r="BC890" i="14"/>
  <c r="AZ891" i="14"/>
  <c r="BA891" i="14"/>
  <c r="BB891" i="14"/>
  <c r="BC891" i="14"/>
  <c r="AZ892" i="14"/>
  <c r="BA892" i="14"/>
  <c r="BB892" i="14"/>
  <c r="BC892" i="14"/>
  <c r="AZ893" i="14"/>
  <c r="BA893" i="14"/>
  <c r="BB893" i="14"/>
  <c r="BC893" i="14"/>
  <c r="AZ894" i="14"/>
  <c r="BA894" i="14"/>
  <c r="BB894" i="14"/>
  <c r="BC894" i="14"/>
  <c r="AZ895" i="14"/>
  <c r="BA895" i="14"/>
  <c r="BB895" i="14"/>
  <c r="BC895" i="14"/>
  <c r="AZ896" i="14"/>
  <c r="BA896" i="14"/>
  <c r="BB896" i="14"/>
  <c r="BC896" i="14"/>
  <c r="AZ897" i="14"/>
  <c r="BA897" i="14"/>
  <c r="BB897" i="14"/>
  <c r="BC897" i="14"/>
  <c r="AZ898" i="14"/>
  <c r="BA898" i="14"/>
  <c r="BB898" i="14"/>
  <c r="BC898" i="14"/>
  <c r="AZ899" i="14"/>
  <c r="BA899" i="14"/>
  <c r="BB899" i="14"/>
  <c r="BC899" i="14"/>
  <c r="AZ900" i="14"/>
  <c r="BA900" i="14"/>
  <c r="BB900" i="14"/>
  <c r="BC900" i="14"/>
  <c r="AZ901" i="14"/>
  <c r="BA901" i="14"/>
  <c r="BB901" i="14"/>
  <c r="BC901" i="14"/>
  <c r="AZ902" i="14"/>
  <c r="BA902" i="14"/>
  <c r="BB902" i="14"/>
  <c r="BC902" i="14"/>
  <c r="AZ903" i="14"/>
  <c r="BA903" i="14"/>
  <c r="BB903" i="14"/>
  <c r="BC903" i="14"/>
  <c r="AZ904" i="14"/>
  <c r="BA904" i="14"/>
  <c r="BB904" i="14"/>
  <c r="BC904" i="14"/>
  <c r="AZ905" i="14"/>
  <c r="BA905" i="14"/>
  <c r="BB905" i="14"/>
  <c r="BC905" i="14"/>
  <c r="AZ906" i="14"/>
  <c r="BA906" i="14"/>
  <c r="BB906" i="14"/>
  <c r="BC906" i="14"/>
  <c r="AZ907" i="14"/>
  <c r="BA907" i="14"/>
  <c r="BB907" i="14"/>
  <c r="BC907" i="14"/>
  <c r="AZ908" i="14"/>
  <c r="BA908" i="14"/>
  <c r="BB908" i="14"/>
  <c r="BC908" i="14"/>
  <c r="AZ909" i="14"/>
  <c r="BA909" i="14"/>
  <c r="BB909" i="14"/>
  <c r="BC909" i="14"/>
  <c r="AZ910" i="14"/>
  <c r="BA910" i="14"/>
  <c r="BB910" i="14"/>
  <c r="BC910" i="14"/>
  <c r="AZ911" i="14"/>
  <c r="BA911" i="14"/>
  <c r="BB911" i="14"/>
  <c r="BC911" i="14"/>
  <c r="AZ912" i="14"/>
  <c r="BA912" i="14"/>
  <c r="BB912" i="14"/>
  <c r="BC912" i="14"/>
  <c r="AZ913" i="14"/>
  <c r="BA913" i="14"/>
  <c r="BB913" i="14"/>
  <c r="BC913" i="14"/>
  <c r="AZ914" i="14"/>
  <c r="BA914" i="14"/>
  <c r="BB914" i="14"/>
  <c r="BC914" i="14"/>
  <c r="AZ915" i="14"/>
  <c r="BA915" i="14"/>
  <c r="BB915" i="14"/>
  <c r="BC915" i="14"/>
  <c r="AZ916" i="14"/>
  <c r="BA916" i="14"/>
  <c r="BB916" i="14"/>
  <c r="BC916" i="14"/>
  <c r="AZ917" i="14"/>
  <c r="BA917" i="14"/>
  <c r="BB917" i="14"/>
  <c r="BC917" i="14"/>
  <c r="AZ918" i="14"/>
  <c r="BA918" i="14"/>
  <c r="BB918" i="14"/>
  <c r="BC918" i="14"/>
  <c r="AZ919" i="14"/>
  <c r="BA919" i="14"/>
  <c r="BB919" i="14"/>
  <c r="BC919" i="14"/>
  <c r="AZ920" i="14"/>
  <c r="BA920" i="14"/>
  <c r="BB920" i="14"/>
  <c r="BC920" i="14"/>
  <c r="AZ921" i="14"/>
  <c r="BA921" i="14"/>
  <c r="BB921" i="14"/>
  <c r="BC921" i="14"/>
  <c r="AZ922" i="14"/>
  <c r="BA922" i="14"/>
  <c r="BB922" i="14"/>
  <c r="BC922" i="14"/>
  <c r="AZ923" i="14"/>
  <c r="BA923" i="14"/>
  <c r="BB923" i="14"/>
  <c r="BC923" i="14"/>
  <c r="AZ924" i="14"/>
  <c r="BA924" i="14"/>
  <c r="BB924" i="14"/>
  <c r="BC924" i="14"/>
  <c r="AZ925" i="14"/>
  <c r="BA925" i="14"/>
  <c r="BB925" i="14"/>
  <c r="BC925" i="14"/>
  <c r="AZ926" i="14"/>
  <c r="BA926" i="14"/>
  <c r="BB926" i="14"/>
  <c r="BC926" i="14"/>
  <c r="AZ927" i="14"/>
  <c r="BA927" i="14"/>
  <c r="BB927" i="14"/>
  <c r="BC927" i="14"/>
  <c r="AZ928" i="14"/>
  <c r="BA928" i="14"/>
  <c r="BB928" i="14"/>
  <c r="BC928" i="14"/>
  <c r="AZ929" i="14"/>
  <c r="BA929" i="14"/>
  <c r="BB929" i="14"/>
  <c r="BC929" i="14"/>
  <c r="AZ930" i="14"/>
  <c r="BA930" i="14"/>
  <c r="BB930" i="14"/>
  <c r="BC930" i="14"/>
  <c r="AZ931" i="14"/>
  <c r="BA931" i="14"/>
  <c r="BB931" i="14"/>
  <c r="BC931" i="14"/>
  <c r="AZ932" i="14"/>
  <c r="BA932" i="14"/>
  <c r="BB932" i="14"/>
  <c r="BC932" i="14"/>
  <c r="AZ933" i="14"/>
  <c r="BA933" i="14"/>
  <c r="BB933" i="14"/>
  <c r="BC933" i="14"/>
  <c r="AZ934" i="14"/>
  <c r="BA934" i="14"/>
  <c r="BB934" i="14"/>
  <c r="BC934" i="14"/>
  <c r="AZ935" i="14"/>
  <c r="BA935" i="14"/>
  <c r="BB935" i="14"/>
  <c r="BC935" i="14"/>
  <c r="AZ936" i="14"/>
  <c r="BA936" i="14"/>
  <c r="BB936" i="14"/>
  <c r="BC936" i="14"/>
  <c r="AZ937" i="14"/>
  <c r="BA937" i="14"/>
  <c r="BB937" i="14"/>
  <c r="BC937" i="14"/>
  <c r="AZ938" i="14"/>
  <c r="BA938" i="14"/>
  <c r="BB938" i="14"/>
  <c r="BC938" i="14"/>
  <c r="AZ939" i="14"/>
  <c r="BA939" i="14"/>
  <c r="BB939" i="14"/>
  <c r="BC939" i="14"/>
  <c r="AZ940" i="14"/>
  <c r="BA940" i="14"/>
  <c r="BB940" i="14"/>
  <c r="BC940" i="14"/>
  <c r="AZ941" i="14"/>
  <c r="BA941" i="14"/>
  <c r="BB941" i="14"/>
  <c r="BC941" i="14"/>
  <c r="AZ942" i="14"/>
  <c r="BA942" i="14"/>
  <c r="BB942" i="14"/>
  <c r="BC942" i="14"/>
  <c r="AZ943" i="14"/>
  <c r="BA943" i="14"/>
  <c r="BB943" i="14"/>
  <c r="BC943" i="14"/>
  <c r="AZ944" i="14"/>
  <c r="BA944" i="14"/>
  <c r="BB944" i="14"/>
  <c r="BC944" i="14"/>
  <c r="AZ945" i="14"/>
  <c r="BA945" i="14"/>
  <c r="BB945" i="14"/>
  <c r="BC945" i="14"/>
  <c r="AZ946" i="14"/>
  <c r="BA946" i="14"/>
  <c r="BB946" i="14"/>
  <c r="BC946" i="14"/>
  <c r="AZ947" i="14"/>
  <c r="BA947" i="14"/>
  <c r="BB947" i="14"/>
  <c r="BC947" i="14"/>
  <c r="AZ948" i="14"/>
  <c r="BA948" i="14"/>
  <c r="BB948" i="14"/>
  <c r="BC948" i="14"/>
  <c r="AZ949" i="14"/>
  <c r="BA949" i="14"/>
  <c r="BB949" i="14"/>
  <c r="BC949" i="14"/>
  <c r="AZ950" i="14"/>
  <c r="BA950" i="14"/>
  <c r="BB950" i="14"/>
  <c r="BC950" i="14"/>
  <c r="AZ951" i="14"/>
  <c r="BA951" i="14"/>
  <c r="BB951" i="14"/>
  <c r="BC951" i="14"/>
  <c r="AZ952" i="14"/>
  <c r="BA952" i="14"/>
  <c r="BB952" i="14"/>
  <c r="BC952" i="14"/>
  <c r="AZ953" i="14"/>
  <c r="BA953" i="14"/>
  <c r="BB953" i="14"/>
  <c r="BC953" i="14"/>
  <c r="AZ954" i="14"/>
  <c r="BA954" i="14"/>
  <c r="BB954" i="14"/>
  <c r="BC954" i="14"/>
  <c r="AZ955" i="14"/>
  <c r="BA955" i="14"/>
  <c r="BB955" i="14"/>
  <c r="BC955" i="14"/>
  <c r="AZ956" i="14"/>
  <c r="BA956" i="14"/>
  <c r="BB956" i="14"/>
  <c r="BC956" i="14"/>
  <c r="AZ957" i="14"/>
  <c r="BA957" i="14"/>
  <c r="BB957" i="14"/>
  <c r="BC957" i="14"/>
  <c r="AZ958" i="14"/>
  <c r="BA958" i="14"/>
  <c r="BB958" i="14"/>
  <c r="BC958" i="14"/>
  <c r="AZ959" i="14"/>
  <c r="BA959" i="14"/>
  <c r="BB959" i="14"/>
  <c r="BC959" i="14"/>
  <c r="AZ960" i="14"/>
  <c r="BA960" i="14"/>
  <c r="BB960" i="14"/>
  <c r="BC960" i="14"/>
  <c r="AZ961" i="14"/>
  <c r="BA961" i="14"/>
  <c r="BB961" i="14"/>
  <c r="BC961" i="14"/>
  <c r="AZ962" i="14"/>
  <c r="BA962" i="14"/>
  <c r="BB962" i="14"/>
  <c r="BC962" i="14"/>
  <c r="AZ963" i="14"/>
  <c r="BA963" i="14"/>
  <c r="BB963" i="14"/>
  <c r="BC963" i="14"/>
  <c r="AZ964" i="14"/>
  <c r="BA964" i="14"/>
  <c r="BB964" i="14"/>
  <c r="BC964" i="14"/>
  <c r="AZ965" i="14"/>
  <c r="BA965" i="14"/>
  <c r="BB965" i="14"/>
  <c r="BC965" i="14"/>
  <c r="AZ966" i="14"/>
  <c r="BA966" i="14"/>
  <c r="BB966" i="14"/>
  <c r="BC966" i="14"/>
  <c r="AZ967" i="14"/>
  <c r="BA967" i="14"/>
  <c r="BB967" i="14"/>
  <c r="BC967" i="14"/>
  <c r="AZ968" i="14"/>
  <c r="BA968" i="14"/>
  <c r="BB968" i="14"/>
  <c r="BC968" i="14"/>
  <c r="AZ969" i="14"/>
  <c r="BA969" i="14"/>
  <c r="BB969" i="14"/>
  <c r="BC969" i="14"/>
  <c r="AZ970" i="14"/>
  <c r="BA970" i="14"/>
  <c r="BB970" i="14"/>
  <c r="BC970" i="14"/>
  <c r="AZ971" i="14"/>
  <c r="BA971" i="14"/>
  <c r="BB971" i="14"/>
  <c r="BC971" i="14"/>
  <c r="AZ972" i="14"/>
  <c r="BA972" i="14"/>
  <c r="BB972" i="14"/>
  <c r="BC972" i="14"/>
  <c r="AZ973" i="14"/>
  <c r="BA973" i="14"/>
  <c r="BB973" i="14"/>
  <c r="BC973" i="14"/>
  <c r="AZ974" i="14"/>
  <c r="BA974" i="14"/>
  <c r="BB974" i="14"/>
  <c r="BC974" i="14"/>
  <c r="AZ975" i="14"/>
  <c r="BA975" i="14"/>
  <c r="BB975" i="14"/>
  <c r="BC975" i="14"/>
  <c r="AZ976" i="14"/>
  <c r="BA976" i="14"/>
  <c r="BB976" i="14"/>
  <c r="BC976" i="14"/>
  <c r="AZ977" i="14"/>
  <c r="BA977" i="14"/>
  <c r="BB977" i="14"/>
  <c r="BC977" i="14"/>
  <c r="AZ978" i="14"/>
  <c r="BA978" i="14"/>
  <c r="BB978" i="14"/>
  <c r="BC978" i="14"/>
  <c r="AZ979" i="14"/>
  <c r="BA979" i="14"/>
  <c r="BB979" i="14"/>
  <c r="BC979" i="14"/>
  <c r="AZ980" i="14"/>
  <c r="BA980" i="14"/>
  <c r="BB980" i="14"/>
  <c r="BC980" i="14"/>
  <c r="AZ981" i="14"/>
  <c r="BA981" i="14"/>
  <c r="BB981" i="14"/>
  <c r="BC981" i="14"/>
  <c r="AZ982" i="14"/>
  <c r="BA982" i="14"/>
  <c r="BB982" i="14"/>
  <c r="BC982" i="14"/>
  <c r="AZ983" i="14"/>
  <c r="BA983" i="14"/>
  <c r="BB983" i="14"/>
  <c r="BC983" i="14"/>
  <c r="AZ984" i="14"/>
  <c r="BA984" i="14"/>
  <c r="BB984" i="14"/>
  <c r="BC984" i="14"/>
  <c r="AZ985" i="14"/>
  <c r="BA985" i="14"/>
  <c r="BB985" i="14"/>
  <c r="BC985" i="14"/>
  <c r="AZ986" i="14"/>
  <c r="BA986" i="14"/>
  <c r="BB986" i="14"/>
  <c r="BC986" i="14"/>
  <c r="AZ987" i="14"/>
  <c r="BA987" i="14"/>
  <c r="BB987" i="14"/>
  <c r="BC987" i="14"/>
  <c r="AZ988" i="14"/>
  <c r="BA988" i="14"/>
  <c r="BB988" i="14"/>
  <c r="BC988" i="14"/>
  <c r="AZ989" i="14"/>
  <c r="BA989" i="14"/>
  <c r="BB989" i="14"/>
  <c r="BC989" i="14"/>
  <c r="AZ990" i="14"/>
  <c r="BA990" i="14"/>
  <c r="BB990" i="14"/>
  <c r="BC990" i="14"/>
  <c r="AZ991" i="14"/>
  <c r="BA991" i="14"/>
  <c r="BB991" i="14"/>
  <c r="BC991" i="14"/>
  <c r="AZ992" i="14"/>
  <c r="BA992" i="14"/>
  <c r="BB992" i="14"/>
  <c r="BC992" i="14"/>
  <c r="AZ993" i="14"/>
  <c r="BA993" i="14"/>
  <c r="BB993" i="14"/>
  <c r="BC993" i="14"/>
  <c r="AZ994" i="14"/>
  <c r="BA994" i="14"/>
  <c r="BB994" i="14"/>
  <c r="BC994" i="14"/>
  <c r="AZ995" i="14"/>
  <c r="BA995" i="14"/>
  <c r="BB995" i="14"/>
  <c r="BC995" i="14"/>
  <c r="AZ996" i="14"/>
  <c r="BA996" i="14"/>
  <c r="BB996" i="14"/>
  <c r="BC996" i="14"/>
  <c r="AZ997" i="14"/>
  <c r="BA997" i="14"/>
  <c r="BB997" i="14"/>
  <c r="BC997" i="14"/>
  <c r="AZ998" i="14"/>
  <c r="BA998" i="14"/>
  <c r="BB998" i="14"/>
  <c r="BC998" i="14"/>
  <c r="AZ999" i="14"/>
  <c r="BA999" i="14"/>
  <c r="BB999" i="14"/>
  <c r="BC999" i="14"/>
  <c r="AZ1000" i="14"/>
  <c r="BA1000" i="14"/>
  <c r="BB1000" i="14"/>
  <c r="BC1000" i="14"/>
  <c r="AZ1001" i="14"/>
  <c r="BA1001" i="14"/>
  <c r="BB1001" i="14"/>
  <c r="BC1001" i="14"/>
  <c r="AZ1002" i="14"/>
  <c r="BA1002" i="14"/>
  <c r="BB1002" i="14"/>
  <c r="BC1002" i="14"/>
  <c r="AZ1003" i="14"/>
  <c r="BA1003" i="14"/>
  <c r="BB1003" i="14"/>
  <c r="BC1003" i="14"/>
  <c r="AZ1004" i="14"/>
  <c r="BA1004" i="14"/>
  <c r="BB1004" i="14"/>
  <c r="BC1004" i="14"/>
  <c r="AZ1005" i="14"/>
  <c r="BA1005" i="14"/>
  <c r="BB1005" i="14"/>
  <c r="BC1005" i="14"/>
  <c r="AZ1006" i="14"/>
  <c r="BA1006" i="14"/>
  <c r="BB1006" i="14"/>
  <c r="BC1006" i="14"/>
  <c r="AZ1007" i="14"/>
  <c r="BA1007" i="14"/>
  <c r="BB1007" i="14"/>
  <c r="BC1007" i="14"/>
  <c r="AZ1008" i="14"/>
  <c r="BA1008" i="14"/>
  <c r="BB1008" i="14"/>
  <c r="BC1008" i="14"/>
  <c r="AZ1009" i="14"/>
  <c r="BA1009" i="14"/>
  <c r="BB1009" i="14"/>
  <c r="BC1009" i="14"/>
  <c r="AZ1010" i="14"/>
  <c r="BA1010" i="14"/>
  <c r="BB1010" i="14"/>
  <c r="BC1010" i="14"/>
  <c r="AZ1011" i="14"/>
  <c r="BA1011" i="14"/>
  <c r="BB1011" i="14"/>
  <c r="BC1011" i="14"/>
  <c r="AZ1012" i="14"/>
  <c r="BA1012" i="14"/>
  <c r="BB1012" i="14"/>
  <c r="BC1012" i="14"/>
  <c r="AZ1013" i="14"/>
  <c r="BA1013" i="14"/>
  <c r="BB1013" i="14"/>
  <c r="BC1013" i="14"/>
  <c r="AZ1014" i="14"/>
  <c r="BA1014" i="14"/>
  <c r="BB1014" i="14"/>
  <c r="BC1014" i="14"/>
  <c r="AZ1015" i="14"/>
  <c r="BA1015" i="14"/>
  <c r="BB1015" i="14"/>
  <c r="BC1015" i="14"/>
  <c r="AZ1016" i="14"/>
  <c r="BA1016" i="14"/>
  <c r="BB1016" i="14"/>
  <c r="BC1016" i="14"/>
  <c r="AZ1017" i="14"/>
  <c r="BA1017" i="14"/>
  <c r="BB1017" i="14"/>
  <c r="BC1017" i="14"/>
  <c r="AZ1018" i="14"/>
  <c r="BA1018" i="14"/>
  <c r="BB1018" i="14"/>
  <c r="BC1018" i="14"/>
  <c r="AZ1019" i="14"/>
  <c r="BA1019" i="14"/>
  <c r="BB1019" i="14"/>
  <c r="BC1019" i="14"/>
  <c r="AZ1020" i="14"/>
  <c r="BA1020" i="14"/>
  <c r="BB1020" i="14"/>
  <c r="BC1020" i="14"/>
  <c r="AZ1021" i="14"/>
  <c r="BA1021" i="14"/>
  <c r="BB1021" i="14"/>
  <c r="BC1021" i="14"/>
  <c r="AZ1022" i="14"/>
  <c r="BA1022" i="14"/>
  <c r="BB1022" i="14"/>
  <c r="BC1022" i="14"/>
  <c r="AZ1023" i="14"/>
  <c r="BA1023" i="14"/>
  <c r="BB1023" i="14"/>
  <c r="BC1023" i="14"/>
  <c r="AZ1024" i="14"/>
  <c r="BA1024" i="14"/>
  <c r="BB1024" i="14"/>
  <c r="BC1024" i="14"/>
  <c r="AZ1025" i="14"/>
  <c r="BA1025" i="14"/>
  <c r="BB1025" i="14"/>
  <c r="BC1025" i="14"/>
  <c r="AZ683" i="14"/>
  <c r="BA683" i="14"/>
  <c r="BB683" i="14"/>
  <c r="BC683" i="14"/>
  <c r="AV684" i="14"/>
  <c r="BG684" i="14" s="1"/>
  <c r="AW684" i="14"/>
  <c r="BH684" i="14" s="1"/>
  <c r="AV685" i="14"/>
  <c r="BG685" i="14" s="1"/>
  <c r="BI685" i="14" s="1"/>
  <c r="AW685" i="14"/>
  <c r="BH685" i="14" s="1"/>
  <c r="AV686" i="14"/>
  <c r="BG686" i="14" s="1"/>
  <c r="AW686" i="14"/>
  <c r="BH686" i="14" s="1"/>
  <c r="AV687" i="14"/>
  <c r="BG687" i="14" s="1"/>
  <c r="BI687" i="14" s="1"/>
  <c r="AW687" i="14"/>
  <c r="BH687" i="14" s="1"/>
  <c r="AV688" i="14"/>
  <c r="BG688" i="14" s="1"/>
  <c r="AW688" i="14"/>
  <c r="BH688" i="14" s="1"/>
  <c r="AV689" i="14"/>
  <c r="BG689" i="14" s="1"/>
  <c r="BI689" i="14" s="1"/>
  <c r="AW689" i="14"/>
  <c r="BH689" i="14" s="1"/>
  <c r="AV690" i="14"/>
  <c r="BG690" i="14" s="1"/>
  <c r="AW690" i="14"/>
  <c r="BH690" i="14" s="1"/>
  <c r="AV691" i="14"/>
  <c r="BG691" i="14" s="1"/>
  <c r="BI691" i="14" s="1"/>
  <c r="AW691" i="14"/>
  <c r="BH691" i="14" s="1"/>
  <c r="AV692" i="14"/>
  <c r="BG692" i="14" s="1"/>
  <c r="AW692" i="14"/>
  <c r="BH692" i="14" s="1"/>
  <c r="AV693" i="14"/>
  <c r="BG693" i="14" s="1"/>
  <c r="BI693" i="14" s="1"/>
  <c r="AW693" i="14"/>
  <c r="BH693" i="14" s="1"/>
  <c r="AV694" i="14"/>
  <c r="BG694" i="14" s="1"/>
  <c r="AW694" i="14"/>
  <c r="BH694" i="14" s="1"/>
  <c r="AV695" i="14"/>
  <c r="BG695" i="14" s="1"/>
  <c r="BI695" i="14" s="1"/>
  <c r="AW695" i="14"/>
  <c r="BH695" i="14" s="1"/>
  <c r="AV696" i="14"/>
  <c r="BG696" i="14" s="1"/>
  <c r="AW696" i="14"/>
  <c r="BH696" i="14" s="1"/>
  <c r="AV697" i="14"/>
  <c r="BG697" i="14" s="1"/>
  <c r="BI697" i="14" s="1"/>
  <c r="AW697" i="14"/>
  <c r="BH697" i="14" s="1"/>
  <c r="AV698" i="14"/>
  <c r="BG698" i="14" s="1"/>
  <c r="AW698" i="14"/>
  <c r="BH698" i="14" s="1"/>
  <c r="AV699" i="14"/>
  <c r="BG699" i="14" s="1"/>
  <c r="BI699" i="14" s="1"/>
  <c r="AW699" i="14"/>
  <c r="BH699" i="14" s="1"/>
  <c r="AV700" i="14"/>
  <c r="BG700" i="14" s="1"/>
  <c r="AW700" i="14"/>
  <c r="BH700" i="14" s="1"/>
  <c r="AV701" i="14"/>
  <c r="BG701" i="14" s="1"/>
  <c r="BI701" i="14" s="1"/>
  <c r="AW701" i="14"/>
  <c r="BH701" i="14" s="1"/>
  <c r="AV702" i="14"/>
  <c r="BG702" i="14" s="1"/>
  <c r="AW702" i="14"/>
  <c r="BH702" i="14" s="1"/>
  <c r="AV703" i="14"/>
  <c r="BG703" i="14" s="1"/>
  <c r="BI703" i="14" s="1"/>
  <c r="AW703" i="14"/>
  <c r="BH703" i="14" s="1"/>
  <c r="AV704" i="14"/>
  <c r="BG704" i="14" s="1"/>
  <c r="AW704" i="14"/>
  <c r="BH704" i="14" s="1"/>
  <c r="AV705" i="14"/>
  <c r="BG705" i="14" s="1"/>
  <c r="BI705" i="14" s="1"/>
  <c r="AW705" i="14"/>
  <c r="BH705" i="14" s="1"/>
  <c r="AV706" i="14"/>
  <c r="BG706" i="14" s="1"/>
  <c r="AW706" i="14"/>
  <c r="BH706" i="14" s="1"/>
  <c r="AV707" i="14"/>
  <c r="BG707" i="14" s="1"/>
  <c r="BI707" i="14" s="1"/>
  <c r="AW707" i="14"/>
  <c r="BH707" i="14" s="1"/>
  <c r="AV708" i="14"/>
  <c r="BG708" i="14" s="1"/>
  <c r="AW708" i="14"/>
  <c r="BH708" i="14" s="1"/>
  <c r="AV709" i="14"/>
  <c r="BG709" i="14" s="1"/>
  <c r="BI709" i="14" s="1"/>
  <c r="AW709" i="14"/>
  <c r="BH709" i="14" s="1"/>
  <c r="AV710" i="14"/>
  <c r="BG710" i="14" s="1"/>
  <c r="AW710" i="14"/>
  <c r="BH710" i="14" s="1"/>
  <c r="AV711" i="14"/>
  <c r="BG711" i="14" s="1"/>
  <c r="BI711" i="14" s="1"/>
  <c r="AW711" i="14"/>
  <c r="BH711" i="14" s="1"/>
  <c r="AV712" i="14"/>
  <c r="BG712" i="14" s="1"/>
  <c r="AW712" i="14"/>
  <c r="BH712" i="14" s="1"/>
  <c r="AV713" i="14"/>
  <c r="BG713" i="14" s="1"/>
  <c r="BI713" i="14" s="1"/>
  <c r="AW713" i="14"/>
  <c r="BH713" i="14" s="1"/>
  <c r="AV714" i="14"/>
  <c r="BG714" i="14" s="1"/>
  <c r="AW714" i="14"/>
  <c r="BH714" i="14" s="1"/>
  <c r="AV715" i="14"/>
  <c r="BG715" i="14" s="1"/>
  <c r="BI715" i="14" s="1"/>
  <c r="AW715" i="14"/>
  <c r="BH715" i="14" s="1"/>
  <c r="AV716" i="14"/>
  <c r="BG716" i="14" s="1"/>
  <c r="AW716" i="14"/>
  <c r="BH716" i="14" s="1"/>
  <c r="AV717" i="14"/>
  <c r="BG717" i="14" s="1"/>
  <c r="BI717" i="14" s="1"/>
  <c r="AW717" i="14"/>
  <c r="BH717" i="14" s="1"/>
  <c r="AV718" i="14"/>
  <c r="BG718" i="14" s="1"/>
  <c r="AW718" i="14"/>
  <c r="BH718" i="14" s="1"/>
  <c r="AV719" i="14"/>
  <c r="BG719" i="14" s="1"/>
  <c r="BI719" i="14" s="1"/>
  <c r="AW719" i="14"/>
  <c r="BH719" i="14" s="1"/>
  <c r="AV720" i="14"/>
  <c r="BG720" i="14" s="1"/>
  <c r="AW720" i="14"/>
  <c r="BH720" i="14" s="1"/>
  <c r="AV721" i="14"/>
  <c r="BG721" i="14" s="1"/>
  <c r="BI721" i="14" s="1"/>
  <c r="AW721" i="14"/>
  <c r="BH721" i="14" s="1"/>
  <c r="AV722" i="14"/>
  <c r="BG722" i="14" s="1"/>
  <c r="AW722" i="14"/>
  <c r="BH722" i="14" s="1"/>
  <c r="AV723" i="14"/>
  <c r="BG723" i="14" s="1"/>
  <c r="BI723" i="14" s="1"/>
  <c r="AW723" i="14"/>
  <c r="BH723" i="14" s="1"/>
  <c r="AV724" i="14"/>
  <c r="BG724" i="14" s="1"/>
  <c r="AW724" i="14"/>
  <c r="BH724" i="14" s="1"/>
  <c r="AV725" i="14"/>
  <c r="BG725" i="14" s="1"/>
  <c r="BI725" i="14" s="1"/>
  <c r="AW725" i="14"/>
  <c r="BH725" i="14" s="1"/>
  <c r="AV726" i="14"/>
  <c r="BG726" i="14" s="1"/>
  <c r="AW726" i="14"/>
  <c r="BH726" i="14" s="1"/>
  <c r="AV727" i="14"/>
  <c r="BG727" i="14" s="1"/>
  <c r="BI727" i="14" s="1"/>
  <c r="AW727" i="14"/>
  <c r="BH727" i="14" s="1"/>
  <c r="AV728" i="14"/>
  <c r="BG728" i="14" s="1"/>
  <c r="AW728" i="14"/>
  <c r="BH728" i="14" s="1"/>
  <c r="AV729" i="14"/>
  <c r="BG729" i="14" s="1"/>
  <c r="BI729" i="14" s="1"/>
  <c r="AW729" i="14"/>
  <c r="BH729" i="14" s="1"/>
  <c r="AV730" i="14"/>
  <c r="BG730" i="14" s="1"/>
  <c r="AW730" i="14"/>
  <c r="BH730" i="14" s="1"/>
  <c r="AV731" i="14"/>
  <c r="BG731" i="14" s="1"/>
  <c r="BI731" i="14" s="1"/>
  <c r="AW731" i="14"/>
  <c r="BH731" i="14" s="1"/>
  <c r="AV732" i="14"/>
  <c r="BG732" i="14" s="1"/>
  <c r="AW732" i="14"/>
  <c r="BH732" i="14" s="1"/>
  <c r="AV733" i="14"/>
  <c r="BG733" i="14" s="1"/>
  <c r="BI733" i="14" s="1"/>
  <c r="AW733" i="14"/>
  <c r="BH733" i="14" s="1"/>
  <c r="AV734" i="14"/>
  <c r="BG734" i="14" s="1"/>
  <c r="AW734" i="14"/>
  <c r="BH734" i="14" s="1"/>
  <c r="AV735" i="14"/>
  <c r="BG735" i="14" s="1"/>
  <c r="BI735" i="14" s="1"/>
  <c r="AW735" i="14"/>
  <c r="BH735" i="14" s="1"/>
  <c r="AV736" i="14"/>
  <c r="BG736" i="14" s="1"/>
  <c r="AW736" i="14"/>
  <c r="BH736" i="14" s="1"/>
  <c r="AV737" i="14"/>
  <c r="BG737" i="14" s="1"/>
  <c r="BI737" i="14" s="1"/>
  <c r="AW737" i="14"/>
  <c r="BH737" i="14" s="1"/>
  <c r="AV738" i="14"/>
  <c r="BG738" i="14" s="1"/>
  <c r="AW738" i="14"/>
  <c r="BH738" i="14" s="1"/>
  <c r="AV739" i="14"/>
  <c r="BG739" i="14" s="1"/>
  <c r="BI739" i="14" s="1"/>
  <c r="AW739" i="14"/>
  <c r="BH739" i="14" s="1"/>
  <c r="AV740" i="14"/>
  <c r="BG740" i="14" s="1"/>
  <c r="AW740" i="14"/>
  <c r="BH740" i="14" s="1"/>
  <c r="AV741" i="14"/>
  <c r="BG741" i="14" s="1"/>
  <c r="BI741" i="14" s="1"/>
  <c r="AW741" i="14"/>
  <c r="BH741" i="14" s="1"/>
  <c r="AV742" i="14"/>
  <c r="BG742" i="14" s="1"/>
  <c r="AW742" i="14"/>
  <c r="BH742" i="14" s="1"/>
  <c r="AV743" i="14"/>
  <c r="BG743" i="14" s="1"/>
  <c r="BI743" i="14" s="1"/>
  <c r="AW743" i="14"/>
  <c r="BH743" i="14" s="1"/>
  <c r="AV744" i="14"/>
  <c r="BG744" i="14" s="1"/>
  <c r="AW744" i="14"/>
  <c r="BH744" i="14" s="1"/>
  <c r="AV745" i="14"/>
  <c r="BG745" i="14" s="1"/>
  <c r="BI745" i="14" s="1"/>
  <c r="AW745" i="14"/>
  <c r="BH745" i="14" s="1"/>
  <c r="AV746" i="14"/>
  <c r="BG746" i="14" s="1"/>
  <c r="AW746" i="14"/>
  <c r="BH746" i="14" s="1"/>
  <c r="AV747" i="14"/>
  <c r="BG747" i="14" s="1"/>
  <c r="BI747" i="14" s="1"/>
  <c r="AW747" i="14"/>
  <c r="BH747" i="14" s="1"/>
  <c r="AV748" i="14"/>
  <c r="BG748" i="14" s="1"/>
  <c r="AW748" i="14"/>
  <c r="BH748" i="14" s="1"/>
  <c r="AV749" i="14"/>
  <c r="BG749" i="14" s="1"/>
  <c r="BI749" i="14" s="1"/>
  <c r="AW749" i="14"/>
  <c r="BH749" i="14" s="1"/>
  <c r="AV750" i="14"/>
  <c r="BG750" i="14" s="1"/>
  <c r="AW750" i="14"/>
  <c r="BH750" i="14" s="1"/>
  <c r="AV751" i="14"/>
  <c r="BG751" i="14" s="1"/>
  <c r="BI751" i="14" s="1"/>
  <c r="AW751" i="14"/>
  <c r="BH751" i="14" s="1"/>
  <c r="AV752" i="14"/>
  <c r="BG752" i="14" s="1"/>
  <c r="AW752" i="14"/>
  <c r="BH752" i="14" s="1"/>
  <c r="AV753" i="14"/>
  <c r="BG753" i="14" s="1"/>
  <c r="BI753" i="14" s="1"/>
  <c r="AW753" i="14"/>
  <c r="BH753" i="14" s="1"/>
  <c r="AV754" i="14"/>
  <c r="BG754" i="14" s="1"/>
  <c r="AW754" i="14"/>
  <c r="BH754" i="14" s="1"/>
  <c r="AV755" i="14"/>
  <c r="BG755" i="14" s="1"/>
  <c r="BI755" i="14" s="1"/>
  <c r="AW755" i="14"/>
  <c r="BH755" i="14" s="1"/>
  <c r="AV756" i="14"/>
  <c r="BG756" i="14" s="1"/>
  <c r="AW756" i="14"/>
  <c r="BH756" i="14" s="1"/>
  <c r="AV757" i="14"/>
  <c r="BG757" i="14" s="1"/>
  <c r="BI757" i="14" s="1"/>
  <c r="AW757" i="14"/>
  <c r="BH757" i="14" s="1"/>
  <c r="AV758" i="14"/>
  <c r="BG758" i="14" s="1"/>
  <c r="AW758" i="14"/>
  <c r="BH758" i="14" s="1"/>
  <c r="AV759" i="14"/>
  <c r="BG759" i="14" s="1"/>
  <c r="BI759" i="14" s="1"/>
  <c r="AW759" i="14"/>
  <c r="BH759" i="14" s="1"/>
  <c r="AV760" i="14"/>
  <c r="BG760" i="14" s="1"/>
  <c r="AW760" i="14"/>
  <c r="BH760" i="14" s="1"/>
  <c r="AV761" i="14"/>
  <c r="BG761" i="14" s="1"/>
  <c r="BI761" i="14" s="1"/>
  <c r="AW761" i="14"/>
  <c r="BH761" i="14" s="1"/>
  <c r="AV762" i="14"/>
  <c r="BG762" i="14" s="1"/>
  <c r="AW762" i="14"/>
  <c r="BH762" i="14" s="1"/>
  <c r="AV763" i="14"/>
  <c r="BG763" i="14" s="1"/>
  <c r="BI763" i="14" s="1"/>
  <c r="AW763" i="14"/>
  <c r="BH763" i="14" s="1"/>
  <c r="AV764" i="14"/>
  <c r="BG764" i="14" s="1"/>
  <c r="AW764" i="14"/>
  <c r="BH764" i="14" s="1"/>
  <c r="AV765" i="14"/>
  <c r="BG765" i="14" s="1"/>
  <c r="BI765" i="14" s="1"/>
  <c r="AW765" i="14"/>
  <c r="BH765" i="14" s="1"/>
  <c r="AV766" i="14"/>
  <c r="BG766" i="14" s="1"/>
  <c r="AW766" i="14"/>
  <c r="BH766" i="14" s="1"/>
  <c r="AV767" i="14"/>
  <c r="BG767" i="14" s="1"/>
  <c r="BI767" i="14" s="1"/>
  <c r="AW767" i="14"/>
  <c r="BH767" i="14" s="1"/>
  <c r="AV768" i="14"/>
  <c r="BG768" i="14" s="1"/>
  <c r="AW768" i="14"/>
  <c r="BH768" i="14" s="1"/>
  <c r="AV769" i="14"/>
  <c r="BG769" i="14" s="1"/>
  <c r="BI769" i="14" s="1"/>
  <c r="AW769" i="14"/>
  <c r="BH769" i="14" s="1"/>
  <c r="AV770" i="14"/>
  <c r="BG770" i="14" s="1"/>
  <c r="AW770" i="14"/>
  <c r="BH770" i="14" s="1"/>
  <c r="AV771" i="14"/>
  <c r="BG771" i="14" s="1"/>
  <c r="BI771" i="14" s="1"/>
  <c r="AW771" i="14"/>
  <c r="BH771" i="14" s="1"/>
  <c r="AV772" i="14"/>
  <c r="BG772" i="14" s="1"/>
  <c r="AW772" i="14"/>
  <c r="BH772" i="14" s="1"/>
  <c r="AV773" i="14"/>
  <c r="BG773" i="14" s="1"/>
  <c r="BI773" i="14" s="1"/>
  <c r="AW773" i="14"/>
  <c r="BH773" i="14" s="1"/>
  <c r="AV774" i="14"/>
  <c r="BG774" i="14" s="1"/>
  <c r="AW774" i="14"/>
  <c r="BH774" i="14" s="1"/>
  <c r="AV775" i="14"/>
  <c r="BG775" i="14" s="1"/>
  <c r="BI775" i="14" s="1"/>
  <c r="AW775" i="14"/>
  <c r="BH775" i="14" s="1"/>
  <c r="AV776" i="14"/>
  <c r="BG776" i="14" s="1"/>
  <c r="AW776" i="14"/>
  <c r="BH776" i="14" s="1"/>
  <c r="AV777" i="14"/>
  <c r="BG777" i="14" s="1"/>
  <c r="BI777" i="14" s="1"/>
  <c r="AW777" i="14"/>
  <c r="BH777" i="14" s="1"/>
  <c r="AV778" i="14"/>
  <c r="BG778" i="14" s="1"/>
  <c r="AW778" i="14"/>
  <c r="BH778" i="14" s="1"/>
  <c r="AV779" i="14"/>
  <c r="BG779" i="14" s="1"/>
  <c r="BI779" i="14" s="1"/>
  <c r="AW779" i="14"/>
  <c r="BH779" i="14" s="1"/>
  <c r="AV780" i="14"/>
  <c r="BG780" i="14" s="1"/>
  <c r="AW780" i="14"/>
  <c r="BH780" i="14" s="1"/>
  <c r="AV781" i="14"/>
  <c r="BG781" i="14" s="1"/>
  <c r="BI781" i="14" s="1"/>
  <c r="AW781" i="14"/>
  <c r="BH781" i="14" s="1"/>
  <c r="AV782" i="14"/>
  <c r="BG782" i="14" s="1"/>
  <c r="AW782" i="14"/>
  <c r="BH782" i="14" s="1"/>
  <c r="AV783" i="14"/>
  <c r="BG783" i="14" s="1"/>
  <c r="BI783" i="14" s="1"/>
  <c r="AW783" i="14"/>
  <c r="BH783" i="14" s="1"/>
  <c r="AV784" i="14"/>
  <c r="BG784" i="14" s="1"/>
  <c r="AW784" i="14"/>
  <c r="BH784" i="14" s="1"/>
  <c r="AV785" i="14"/>
  <c r="BG785" i="14" s="1"/>
  <c r="BI785" i="14" s="1"/>
  <c r="AW785" i="14"/>
  <c r="BH785" i="14" s="1"/>
  <c r="AV786" i="14"/>
  <c r="BG786" i="14" s="1"/>
  <c r="AW786" i="14"/>
  <c r="BH786" i="14" s="1"/>
  <c r="AV787" i="14"/>
  <c r="BG787" i="14" s="1"/>
  <c r="BI787" i="14" s="1"/>
  <c r="AW787" i="14"/>
  <c r="BH787" i="14" s="1"/>
  <c r="AV788" i="14"/>
  <c r="BG788" i="14" s="1"/>
  <c r="AW788" i="14"/>
  <c r="BH788" i="14" s="1"/>
  <c r="AV789" i="14"/>
  <c r="BG789" i="14" s="1"/>
  <c r="BI789" i="14" s="1"/>
  <c r="AW789" i="14"/>
  <c r="BH789" i="14" s="1"/>
  <c r="AV790" i="14"/>
  <c r="BG790" i="14" s="1"/>
  <c r="AW790" i="14"/>
  <c r="BH790" i="14" s="1"/>
  <c r="AV791" i="14"/>
  <c r="BG791" i="14" s="1"/>
  <c r="BI791" i="14" s="1"/>
  <c r="AW791" i="14"/>
  <c r="BH791" i="14" s="1"/>
  <c r="AV792" i="14"/>
  <c r="BG792" i="14" s="1"/>
  <c r="AW792" i="14"/>
  <c r="BH792" i="14" s="1"/>
  <c r="AV793" i="14"/>
  <c r="BG793" i="14" s="1"/>
  <c r="BI793" i="14" s="1"/>
  <c r="AW793" i="14"/>
  <c r="BH793" i="14" s="1"/>
  <c r="AV794" i="14"/>
  <c r="BG794" i="14" s="1"/>
  <c r="AW794" i="14"/>
  <c r="BH794" i="14" s="1"/>
  <c r="AV795" i="14"/>
  <c r="BG795" i="14" s="1"/>
  <c r="BI795" i="14" s="1"/>
  <c r="AW795" i="14"/>
  <c r="BH795" i="14" s="1"/>
  <c r="AV796" i="14"/>
  <c r="BG796" i="14" s="1"/>
  <c r="AW796" i="14"/>
  <c r="BH796" i="14" s="1"/>
  <c r="AV797" i="14"/>
  <c r="BG797" i="14" s="1"/>
  <c r="BI797" i="14" s="1"/>
  <c r="AW797" i="14"/>
  <c r="BH797" i="14" s="1"/>
  <c r="AV798" i="14"/>
  <c r="BG798" i="14" s="1"/>
  <c r="AW798" i="14"/>
  <c r="BH798" i="14" s="1"/>
  <c r="AV799" i="14"/>
  <c r="BG799" i="14" s="1"/>
  <c r="BI799" i="14" s="1"/>
  <c r="AW799" i="14"/>
  <c r="BH799" i="14" s="1"/>
  <c r="AV800" i="14"/>
  <c r="BG800" i="14" s="1"/>
  <c r="AW800" i="14"/>
  <c r="BH800" i="14" s="1"/>
  <c r="AV801" i="14"/>
  <c r="BG801" i="14" s="1"/>
  <c r="BI801" i="14" s="1"/>
  <c r="AW801" i="14"/>
  <c r="BH801" i="14" s="1"/>
  <c r="AV802" i="14"/>
  <c r="BG802" i="14" s="1"/>
  <c r="AW802" i="14"/>
  <c r="BH802" i="14" s="1"/>
  <c r="AV803" i="14"/>
  <c r="BG803" i="14" s="1"/>
  <c r="BI803" i="14" s="1"/>
  <c r="AW803" i="14"/>
  <c r="BH803" i="14" s="1"/>
  <c r="AV804" i="14"/>
  <c r="BG804" i="14" s="1"/>
  <c r="AW804" i="14"/>
  <c r="BH804" i="14" s="1"/>
  <c r="AV805" i="14"/>
  <c r="BG805" i="14" s="1"/>
  <c r="BI805" i="14" s="1"/>
  <c r="AW805" i="14"/>
  <c r="BH805" i="14" s="1"/>
  <c r="AV806" i="14"/>
  <c r="BG806" i="14" s="1"/>
  <c r="AW806" i="14"/>
  <c r="BH806" i="14" s="1"/>
  <c r="AV807" i="14"/>
  <c r="BG807" i="14" s="1"/>
  <c r="BI807" i="14" s="1"/>
  <c r="AW807" i="14"/>
  <c r="BH807" i="14" s="1"/>
  <c r="AV808" i="14"/>
  <c r="BG808" i="14" s="1"/>
  <c r="AW808" i="14"/>
  <c r="BH808" i="14" s="1"/>
  <c r="AV809" i="14"/>
  <c r="BG809" i="14" s="1"/>
  <c r="BI809" i="14" s="1"/>
  <c r="AW809" i="14"/>
  <c r="BH809" i="14" s="1"/>
  <c r="AV810" i="14"/>
  <c r="BG810" i="14" s="1"/>
  <c r="AW810" i="14"/>
  <c r="BH810" i="14" s="1"/>
  <c r="AV811" i="14"/>
  <c r="BG811" i="14" s="1"/>
  <c r="BI811" i="14" s="1"/>
  <c r="AW811" i="14"/>
  <c r="BH811" i="14" s="1"/>
  <c r="AV812" i="14"/>
  <c r="BG812" i="14" s="1"/>
  <c r="AW812" i="14"/>
  <c r="BH812" i="14" s="1"/>
  <c r="AV813" i="14"/>
  <c r="BG813" i="14" s="1"/>
  <c r="BI813" i="14" s="1"/>
  <c r="AW813" i="14"/>
  <c r="BH813" i="14" s="1"/>
  <c r="AV814" i="14"/>
  <c r="BG814" i="14" s="1"/>
  <c r="AW814" i="14"/>
  <c r="BH814" i="14" s="1"/>
  <c r="AV815" i="14"/>
  <c r="BG815" i="14" s="1"/>
  <c r="BI815" i="14" s="1"/>
  <c r="AW815" i="14"/>
  <c r="BH815" i="14" s="1"/>
  <c r="AV816" i="14"/>
  <c r="BG816" i="14" s="1"/>
  <c r="AW816" i="14"/>
  <c r="BH816" i="14" s="1"/>
  <c r="AV817" i="14"/>
  <c r="BG817" i="14" s="1"/>
  <c r="BI817" i="14" s="1"/>
  <c r="AW817" i="14"/>
  <c r="BH817" i="14" s="1"/>
  <c r="AV818" i="14"/>
  <c r="BG818" i="14" s="1"/>
  <c r="AW818" i="14"/>
  <c r="BH818" i="14" s="1"/>
  <c r="AV819" i="14"/>
  <c r="BG819" i="14" s="1"/>
  <c r="BI819" i="14" s="1"/>
  <c r="AW819" i="14"/>
  <c r="BH819" i="14" s="1"/>
  <c r="AV820" i="14"/>
  <c r="BG820" i="14" s="1"/>
  <c r="AW820" i="14"/>
  <c r="BH820" i="14" s="1"/>
  <c r="AV821" i="14"/>
  <c r="BG821" i="14" s="1"/>
  <c r="BI821" i="14" s="1"/>
  <c r="AW821" i="14"/>
  <c r="BH821" i="14" s="1"/>
  <c r="AV822" i="14"/>
  <c r="BG822" i="14" s="1"/>
  <c r="AW822" i="14"/>
  <c r="BH822" i="14" s="1"/>
  <c r="AV823" i="14"/>
  <c r="BG823" i="14" s="1"/>
  <c r="BI823" i="14" s="1"/>
  <c r="AW823" i="14"/>
  <c r="BH823" i="14" s="1"/>
  <c r="AV824" i="14"/>
  <c r="BG824" i="14" s="1"/>
  <c r="AW824" i="14"/>
  <c r="BH824" i="14" s="1"/>
  <c r="AV825" i="14"/>
  <c r="BG825" i="14" s="1"/>
  <c r="BI825" i="14" s="1"/>
  <c r="AW825" i="14"/>
  <c r="BH825" i="14" s="1"/>
  <c r="AV826" i="14"/>
  <c r="BG826" i="14" s="1"/>
  <c r="AW826" i="14"/>
  <c r="BH826" i="14" s="1"/>
  <c r="AV827" i="14"/>
  <c r="BG827" i="14" s="1"/>
  <c r="BI827" i="14" s="1"/>
  <c r="AW827" i="14"/>
  <c r="BH827" i="14" s="1"/>
  <c r="AV828" i="14"/>
  <c r="BG828" i="14" s="1"/>
  <c r="AW828" i="14"/>
  <c r="BH828" i="14" s="1"/>
  <c r="AV829" i="14"/>
  <c r="BG829" i="14" s="1"/>
  <c r="BI829" i="14" s="1"/>
  <c r="AW829" i="14"/>
  <c r="BH829" i="14" s="1"/>
  <c r="AV830" i="14"/>
  <c r="BG830" i="14" s="1"/>
  <c r="AW830" i="14"/>
  <c r="BH830" i="14" s="1"/>
  <c r="AV831" i="14"/>
  <c r="BG831" i="14" s="1"/>
  <c r="BI831" i="14" s="1"/>
  <c r="AW831" i="14"/>
  <c r="BH831" i="14" s="1"/>
  <c r="AV832" i="14"/>
  <c r="BG832" i="14" s="1"/>
  <c r="AW832" i="14"/>
  <c r="BH832" i="14" s="1"/>
  <c r="AV833" i="14"/>
  <c r="BG833" i="14" s="1"/>
  <c r="BI833" i="14" s="1"/>
  <c r="AW833" i="14"/>
  <c r="BH833" i="14" s="1"/>
  <c r="AV834" i="14"/>
  <c r="BG834" i="14" s="1"/>
  <c r="AW834" i="14"/>
  <c r="BH834" i="14" s="1"/>
  <c r="AV835" i="14"/>
  <c r="BG835" i="14" s="1"/>
  <c r="BI835" i="14" s="1"/>
  <c r="AW835" i="14"/>
  <c r="BH835" i="14" s="1"/>
  <c r="AV836" i="14"/>
  <c r="BG836" i="14" s="1"/>
  <c r="AW836" i="14"/>
  <c r="BH836" i="14" s="1"/>
  <c r="AV837" i="14"/>
  <c r="BG837" i="14" s="1"/>
  <c r="BI837" i="14" s="1"/>
  <c r="AW837" i="14"/>
  <c r="BH837" i="14" s="1"/>
  <c r="AV838" i="14"/>
  <c r="BG838" i="14" s="1"/>
  <c r="AW838" i="14"/>
  <c r="BH838" i="14" s="1"/>
  <c r="AV839" i="14"/>
  <c r="BG839" i="14" s="1"/>
  <c r="BI839" i="14" s="1"/>
  <c r="AW839" i="14"/>
  <c r="BH839" i="14" s="1"/>
  <c r="AV840" i="14"/>
  <c r="BG840" i="14" s="1"/>
  <c r="AW840" i="14"/>
  <c r="BH840" i="14" s="1"/>
  <c r="AV841" i="14"/>
  <c r="BG841" i="14" s="1"/>
  <c r="BI841" i="14" s="1"/>
  <c r="AW841" i="14"/>
  <c r="BH841" i="14" s="1"/>
  <c r="AV842" i="14"/>
  <c r="BG842" i="14" s="1"/>
  <c r="AW842" i="14"/>
  <c r="BH842" i="14" s="1"/>
  <c r="AV843" i="14"/>
  <c r="BG843" i="14" s="1"/>
  <c r="BI843" i="14" s="1"/>
  <c r="AW843" i="14"/>
  <c r="BH843" i="14" s="1"/>
  <c r="AV844" i="14"/>
  <c r="BG844" i="14" s="1"/>
  <c r="AW844" i="14"/>
  <c r="BH844" i="14" s="1"/>
  <c r="AV845" i="14"/>
  <c r="BG845" i="14" s="1"/>
  <c r="BI845" i="14" s="1"/>
  <c r="AW845" i="14"/>
  <c r="BH845" i="14" s="1"/>
  <c r="AV846" i="14"/>
  <c r="BG846" i="14" s="1"/>
  <c r="AW846" i="14"/>
  <c r="BH846" i="14" s="1"/>
  <c r="AV847" i="14"/>
  <c r="BG847" i="14" s="1"/>
  <c r="BI847" i="14" s="1"/>
  <c r="AW847" i="14"/>
  <c r="BH847" i="14" s="1"/>
  <c r="AV848" i="14"/>
  <c r="BG848" i="14" s="1"/>
  <c r="AW848" i="14"/>
  <c r="BH848" i="14" s="1"/>
  <c r="AV849" i="14"/>
  <c r="BG849" i="14" s="1"/>
  <c r="BI849" i="14" s="1"/>
  <c r="AW849" i="14"/>
  <c r="BH849" i="14" s="1"/>
  <c r="AV850" i="14"/>
  <c r="BG850" i="14" s="1"/>
  <c r="AW850" i="14"/>
  <c r="BH850" i="14" s="1"/>
  <c r="AV851" i="14"/>
  <c r="BG851" i="14" s="1"/>
  <c r="BI851" i="14" s="1"/>
  <c r="AW851" i="14"/>
  <c r="BH851" i="14" s="1"/>
  <c r="AV852" i="14"/>
  <c r="BG852" i="14" s="1"/>
  <c r="AW852" i="14"/>
  <c r="BH852" i="14" s="1"/>
  <c r="AV853" i="14"/>
  <c r="BG853" i="14" s="1"/>
  <c r="BI853" i="14" s="1"/>
  <c r="AW853" i="14"/>
  <c r="BH853" i="14" s="1"/>
  <c r="AV854" i="14"/>
  <c r="BG854" i="14" s="1"/>
  <c r="AW854" i="14"/>
  <c r="BH854" i="14" s="1"/>
  <c r="AV855" i="14"/>
  <c r="BG855" i="14" s="1"/>
  <c r="BI855" i="14" s="1"/>
  <c r="AW855" i="14"/>
  <c r="BH855" i="14" s="1"/>
  <c r="AV856" i="14"/>
  <c r="BG856" i="14" s="1"/>
  <c r="AW856" i="14"/>
  <c r="BH856" i="14" s="1"/>
  <c r="AV857" i="14"/>
  <c r="BG857" i="14" s="1"/>
  <c r="BI857" i="14" s="1"/>
  <c r="AW857" i="14"/>
  <c r="BH857" i="14" s="1"/>
  <c r="AV858" i="14"/>
  <c r="BG858" i="14" s="1"/>
  <c r="AW858" i="14"/>
  <c r="BH858" i="14" s="1"/>
  <c r="AV859" i="14"/>
  <c r="BG859" i="14" s="1"/>
  <c r="BI859" i="14" s="1"/>
  <c r="AW859" i="14"/>
  <c r="BH859" i="14" s="1"/>
  <c r="AV860" i="14"/>
  <c r="BG860" i="14" s="1"/>
  <c r="AW860" i="14"/>
  <c r="BH860" i="14" s="1"/>
  <c r="AV861" i="14"/>
  <c r="BG861" i="14" s="1"/>
  <c r="BI861" i="14" s="1"/>
  <c r="AW861" i="14"/>
  <c r="BH861" i="14" s="1"/>
  <c r="AV862" i="14"/>
  <c r="BG862" i="14" s="1"/>
  <c r="AW862" i="14"/>
  <c r="BH862" i="14" s="1"/>
  <c r="AV863" i="14"/>
  <c r="BG863" i="14" s="1"/>
  <c r="BI863" i="14" s="1"/>
  <c r="AW863" i="14"/>
  <c r="BH863" i="14" s="1"/>
  <c r="AV864" i="14"/>
  <c r="BG864" i="14" s="1"/>
  <c r="AW864" i="14"/>
  <c r="BH864" i="14" s="1"/>
  <c r="AV865" i="14"/>
  <c r="BG865" i="14" s="1"/>
  <c r="BI865" i="14" s="1"/>
  <c r="AW865" i="14"/>
  <c r="BH865" i="14" s="1"/>
  <c r="AV866" i="14"/>
  <c r="BG866" i="14" s="1"/>
  <c r="AW866" i="14"/>
  <c r="BH866" i="14" s="1"/>
  <c r="AV867" i="14"/>
  <c r="BG867" i="14" s="1"/>
  <c r="BI867" i="14" s="1"/>
  <c r="AW867" i="14"/>
  <c r="BH867" i="14" s="1"/>
  <c r="AV868" i="14"/>
  <c r="BG868" i="14" s="1"/>
  <c r="AW868" i="14"/>
  <c r="BH868" i="14" s="1"/>
  <c r="AV869" i="14"/>
  <c r="BG869" i="14" s="1"/>
  <c r="BI869" i="14" s="1"/>
  <c r="AW869" i="14"/>
  <c r="BH869" i="14" s="1"/>
  <c r="AV870" i="14"/>
  <c r="BG870" i="14" s="1"/>
  <c r="AW870" i="14"/>
  <c r="BH870" i="14" s="1"/>
  <c r="AV871" i="14"/>
  <c r="BG871" i="14" s="1"/>
  <c r="BI871" i="14" s="1"/>
  <c r="AW871" i="14"/>
  <c r="BH871" i="14" s="1"/>
  <c r="AV872" i="14"/>
  <c r="BG872" i="14" s="1"/>
  <c r="AW872" i="14"/>
  <c r="BH872" i="14" s="1"/>
  <c r="AV873" i="14"/>
  <c r="BG873" i="14" s="1"/>
  <c r="BI873" i="14" s="1"/>
  <c r="AW873" i="14"/>
  <c r="BH873" i="14" s="1"/>
  <c r="AV874" i="14"/>
  <c r="BG874" i="14" s="1"/>
  <c r="AW874" i="14"/>
  <c r="BH874" i="14" s="1"/>
  <c r="AV875" i="14"/>
  <c r="BG875" i="14" s="1"/>
  <c r="BI875" i="14" s="1"/>
  <c r="AW875" i="14"/>
  <c r="BH875" i="14" s="1"/>
  <c r="AV876" i="14"/>
  <c r="BG876" i="14" s="1"/>
  <c r="AW876" i="14"/>
  <c r="BH876" i="14" s="1"/>
  <c r="AV877" i="14"/>
  <c r="BG877" i="14" s="1"/>
  <c r="BI877" i="14" s="1"/>
  <c r="AW877" i="14"/>
  <c r="BH877" i="14" s="1"/>
  <c r="AV878" i="14"/>
  <c r="BG878" i="14" s="1"/>
  <c r="AW878" i="14"/>
  <c r="BH878" i="14" s="1"/>
  <c r="AV879" i="14"/>
  <c r="BG879" i="14" s="1"/>
  <c r="BI879" i="14" s="1"/>
  <c r="AW879" i="14"/>
  <c r="BH879" i="14" s="1"/>
  <c r="AV880" i="14"/>
  <c r="BG880" i="14" s="1"/>
  <c r="AW880" i="14"/>
  <c r="BH880" i="14" s="1"/>
  <c r="AV881" i="14"/>
  <c r="BG881" i="14" s="1"/>
  <c r="BI881" i="14" s="1"/>
  <c r="AW881" i="14"/>
  <c r="BH881" i="14" s="1"/>
  <c r="AV882" i="14"/>
  <c r="BG882" i="14" s="1"/>
  <c r="AW882" i="14"/>
  <c r="BH882" i="14" s="1"/>
  <c r="AV883" i="14"/>
  <c r="BG883" i="14" s="1"/>
  <c r="BI883" i="14" s="1"/>
  <c r="AW883" i="14"/>
  <c r="BH883" i="14" s="1"/>
  <c r="AV884" i="14"/>
  <c r="BG884" i="14" s="1"/>
  <c r="AW884" i="14"/>
  <c r="BH884" i="14" s="1"/>
  <c r="AV885" i="14"/>
  <c r="BG885" i="14" s="1"/>
  <c r="BI885" i="14" s="1"/>
  <c r="AW885" i="14"/>
  <c r="BH885" i="14" s="1"/>
  <c r="AV886" i="14"/>
  <c r="BG886" i="14" s="1"/>
  <c r="AW886" i="14"/>
  <c r="BH886" i="14" s="1"/>
  <c r="AV887" i="14"/>
  <c r="BG887" i="14" s="1"/>
  <c r="BI887" i="14" s="1"/>
  <c r="AW887" i="14"/>
  <c r="BH887" i="14" s="1"/>
  <c r="AV888" i="14"/>
  <c r="BG888" i="14" s="1"/>
  <c r="AW888" i="14"/>
  <c r="BH888" i="14" s="1"/>
  <c r="AV889" i="14"/>
  <c r="BG889" i="14" s="1"/>
  <c r="BI889" i="14" s="1"/>
  <c r="AW889" i="14"/>
  <c r="BH889" i="14" s="1"/>
  <c r="AV890" i="14"/>
  <c r="BG890" i="14" s="1"/>
  <c r="AW890" i="14"/>
  <c r="BH890" i="14" s="1"/>
  <c r="AV891" i="14"/>
  <c r="BG891" i="14" s="1"/>
  <c r="BI891" i="14" s="1"/>
  <c r="AW891" i="14"/>
  <c r="BH891" i="14" s="1"/>
  <c r="AV892" i="14"/>
  <c r="BG892" i="14" s="1"/>
  <c r="AW892" i="14"/>
  <c r="BH892" i="14" s="1"/>
  <c r="AV893" i="14"/>
  <c r="BG893" i="14" s="1"/>
  <c r="BI893" i="14" s="1"/>
  <c r="AW893" i="14"/>
  <c r="BH893" i="14" s="1"/>
  <c r="AV894" i="14"/>
  <c r="BG894" i="14" s="1"/>
  <c r="AW894" i="14"/>
  <c r="BH894" i="14" s="1"/>
  <c r="AV895" i="14"/>
  <c r="BG895" i="14" s="1"/>
  <c r="BI895" i="14" s="1"/>
  <c r="AW895" i="14"/>
  <c r="BH895" i="14" s="1"/>
  <c r="AV896" i="14"/>
  <c r="BG896" i="14" s="1"/>
  <c r="AW896" i="14"/>
  <c r="BH896" i="14" s="1"/>
  <c r="AV897" i="14"/>
  <c r="BG897" i="14" s="1"/>
  <c r="BI897" i="14" s="1"/>
  <c r="AW897" i="14"/>
  <c r="BH897" i="14" s="1"/>
  <c r="AV898" i="14"/>
  <c r="BG898" i="14" s="1"/>
  <c r="AW898" i="14"/>
  <c r="BH898" i="14" s="1"/>
  <c r="AV899" i="14"/>
  <c r="BG899" i="14" s="1"/>
  <c r="BI899" i="14" s="1"/>
  <c r="AW899" i="14"/>
  <c r="BH899" i="14" s="1"/>
  <c r="AV900" i="14"/>
  <c r="BG900" i="14" s="1"/>
  <c r="AW900" i="14"/>
  <c r="BH900" i="14" s="1"/>
  <c r="AV901" i="14"/>
  <c r="BG901" i="14" s="1"/>
  <c r="BI901" i="14" s="1"/>
  <c r="AW901" i="14"/>
  <c r="BH901" i="14" s="1"/>
  <c r="AV902" i="14"/>
  <c r="BG902" i="14" s="1"/>
  <c r="AW902" i="14"/>
  <c r="BH902" i="14" s="1"/>
  <c r="AV903" i="14"/>
  <c r="BG903" i="14" s="1"/>
  <c r="BI903" i="14" s="1"/>
  <c r="AW903" i="14"/>
  <c r="BH903" i="14" s="1"/>
  <c r="AV904" i="14"/>
  <c r="BG904" i="14" s="1"/>
  <c r="AW904" i="14"/>
  <c r="BH904" i="14" s="1"/>
  <c r="AV905" i="14"/>
  <c r="BG905" i="14" s="1"/>
  <c r="BI905" i="14" s="1"/>
  <c r="AW905" i="14"/>
  <c r="BH905" i="14" s="1"/>
  <c r="AV906" i="14"/>
  <c r="BG906" i="14" s="1"/>
  <c r="AW906" i="14"/>
  <c r="BH906" i="14" s="1"/>
  <c r="AV907" i="14"/>
  <c r="BG907" i="14" s="1"/>
  <c r="BI907" i="14" s="1"/>
  <c r="AW907" i="14"/>
  <c r="BH907" i="14" s="1"/>
  <c r="AV908" i="14"/>
  <c r="BG908" i="14" s="1"/>
  <c r="AW908" i="14"/>
  <c r="BH908" i="14" s="1"/>
  <c r="AV909" i="14"/>
  <c r="BG909" i="14" s="1"/>
  <c r="BI909" i="14" s="1"/>
  <c r="AW909" i="14"/>
  <c r="BH909" i="14" s="1"/>
  <c r="AV910" i="14"/>
  <c r="BG910" i="14" s="1"/>
  <c r="AW910" i="14"/>
  <c r="BH910" i="14" s="1"/>
  <c r="AV911" i="14"/>
  <c r="BG911" i="14" s="1"/>
  <c r="BI911" i="14" s="1"/>
  <c r="AW911" i="14"/>
  <c r="BH911" i="14" s="1"/>
  <c r="AV912" i="14"/>
  <c r="BG912" i="14" s="1"/>
  <c r="AW912" i="14"/>
  <c r="BH912" i="14" s="1"/>
  <c r="AV913" i="14"/>
  <c r="BG913" i="14" s="1"/>
  <c r="BI913" i="14" s="1"/>
  <c r="AW913" i="14"/>
  <c r="BH913" i="14" s="1"/>
  <c r="AV914" i="14"/>
  <c r="BG914" i="14" s="1"/>
  <c r="AW914" i="14"/>
  <c r="BH914" i="14" s="1"/>
  <c r="AV915" i="14"/>
  <c r="BG915" i="14" s="1"/>
  <c r="BI915" i="14" s="1"/>
  <c r="AW915" i="14"/>
  <c r="BH915" i="14" s="1"/>
  <c r="AV916" i="14"/>
  <c r="BG916" i="14" s="1"/>
  <c r="AW916" i="14"/>
  <c r="BH916" i="14" s="1"/>
  <c r="AV917" i="14"/>
  <c r="BG917" i="14" s="1"/>
  <c r="BI917" i="14" s="1"/>
  <c r="AW917" i="14"/>
  <c r="BH917" i="14" s="1"/>
  <c r="AV918" i="14"/>
  <c r="BG918" i="14" s="1"/>
  <c r="AW918" i="14"/>
  <c r="BH918" i="14" s="1"/>
  <c r="AV919" i="14"/>
  <c r="BG919" i="14" s="1"/>
  <c r="BI919" i="14" s="1"/>
  <c r="AW919" i="14"/>
  <c r="BH919" i="14" s="1"/>
  <c r="AV920" i="14"/>
  <c r="BG920" i="14" s="1"/>
  <c r="AW920" i="14"/>
  <c r="BH920" i="14" s="1"/>
  <c r="AV921" i="14"/>
  <c r="BG921" i="14" s="1"/>
  <c r="BI921" i="14" s="1"/>
  <c r="AW921" i="14"/>
  <c r="BH921" i="14" s="1"/>
  <c r="AV922" i="14"/>
  <c r="BG922" i="14" s="1"/>
  <c r="AW922" i="14"/>
  <c r="BH922" i="14" s="1"/>
  <c r="AV923" i="14"/>
  <c r="BG923" i="14" s="1"/>
  <c r="BI923" i="14" s="1"/>
  <c r="AW923" i="14"/>
  <c r="BH923" i="14" s="1"/>
  <c r="AV924" i="14"/>
  <c r="BG924" i="14" s="1"/>
  <c r="AW924" i="14"/>
  <c r="BH924" i="14" s="1"/>
  <c r="AV925" i="14"/>
  <c r="BG925" i="14" s="1"/>
  <c r="BI925" i="14" s="1"/>
  <c r="AW925" i="14"/>
  <c r="BH925" i="14" s="1"/>
  <c r="AV926" i="14"/>
  <c r="BG926" i="14" s="1"/>
  <c r="AW926" i="14"/>
  <c r="BH926" i="14" s="1"/>
  <c r="AV927" i="14"/>
  <c r="BG927" i="14" s="1"/>
  <c r="BI927" i="14" s="1"/>
  <c r="AW927" i="14"/>
  <c r="BH927" i="14" s="1"/>
  <c r="AV928" i="14"/>
  <c r="BG928" i="14" s="1"/>
  <c r="AW928" i="14"/>
  <c r="BH928" i="14" s="1"/>
  <c r="AV929" i="14"/>
  <c r="BG929" i="14" s="1"/>
  <c r="BI929" i="14" s="1"/>
  <c r="AW929" i="14"/>
  <c r="BH929" i="14" s="1"/>
  <c r="AV930" i="14"/>
  <c r="BG930" i="14" s="1"/>
  <c r="AW930" i="14"/>
  <c r="BH930" i="14" s="1"/>
  <c r="AV931" i="14"/>
  <c r="BG931" i="14" s="1"/>
  <c r="BI931" i="14" s="1"/>
  <c r="AW931" i="14"/>
  <c r="BH931" i="14" s="1"/>
  <c r="AV932" i="14"/>
  <c r="BG932" i="14" s="1"/>
  <c r="AW932" i="14"/>
  <c r="BH932" i="14" s="1"/>
  <c r="AV933" i="14"/>
  <c r="BG933" i="14" s="1"/>
  <c r="BI933" i="14" s="1"/>
  <c r="AW933" i="14"/>
  <c r="BH933" i="14" s="1"/>
  <c r="AV934" i="14"/>
  <c r="AW934" i="14"/>
  <c r="BH934" i="14" s="1"/>
  <c r="AV935" i="14"/>
  <c r="BG935" i="14" s="1"/>
  <c r="BI935" i="14" s="1"/>
  <c r="AW935" i="14"/>
  <c r="BH935" i="14" s="1"/>
  <c r="AV936" i="14"/>
  <c r="AW936" i="14"/>
  <c r="BH936" i="14" s="1"/>
  <c r="AV937" i="14"/>
  <c r="BG937" i="14" s="1"/>
  <c r="BI937" i="14" s="1"/>
  <c r="AW937" i="14"/>
  <c r="BH937" i="14" s="1"/>
  <c r="AV938" i="14"/>
  <c r="AW938" i="14"/>
  <c r="BH938" i="14" s="1"/>
  <c r="AV939" i="14"/>
  <c r="BG939" i="14" s="1"/>
  <c r="BI939" i="14" s="1"/>
  <c r="AW939" i="14"/>
  <c r="BH939" i="14" s="1"/>
  <c r="AV940" i="14"/>
  <c r="AW940" i="14"/>
  <c r="BH940" i="14" s="1"/>
  <c r="AV941" i="14"/>
  <c r="BG941" i="14" s="1"/>
  <c r="BI941" i="14" s="1"/>
  <c r="AW941" i="14"/>
  <c r="BH941" i="14" s="1"/>
  <c r="AV942" i="14"/>
  <c r="AW942" i="14"/>
  <c r="BH942" i="14" s="1"/>
  <c r="AV943" i="14"/>
  <c r="BG943" i="14" s="1"/>
  <c r="BI943" i="14" s="1"/>
  <c r="AW943" i="14"/>
  <c r="BH943" i="14" s="1"/>
  <c r="AV944" i="14"/>
  <c r="AW944" i="14"/>
  <c r="BH944" i="14" s="1"/>
  <c r="AV945" i="14"/>
  <c r="BG945" i="14" s="1"/>
  <c r="BI945" i="14" s="1"/>
  <c r="AW945" i="14"/>
  <c r="BH945" i="14" s="1"/>
  <c r="AV946" i="14"/>
  <c r="AW946" i="14"/>
  <c r="BH946" i="14" s="1"/>
  <c r="AV947" i="14"/>
  <c r="BG947" i="14" s="1"/>
  <c r="AW947" i="14"/>
  <c r="BH947" i="14" s="1"/>
  <c r="AV948" i="14"/>
  <c r="AW948" i="14"/>
  <c r="BH948" i="14" s="1"/>
  <c r="AV949" i="14"/>
  <c r="BG949" i="14" s="1"/>
  <c r="AW949" i="14"/>
  <c r="BH949" i="14" s="1"/>
  <c r="AV950" i="14"/>
  <c r="AW950" i="14"/>
  <c r="BH950" i="14" s="1"/>
  <c r="AV951" i="14"/>
  <c r="BG951" i="14" s="1"/>
  <c r="AW951" i="14"/>
  <c r="BH951" i="14" s="1"/>
  <c r="AV952" i="14"/>
  <c r="AW952" i="14"/>
  <c r="AV953" i="14"/>
  <c r="BG953" i="14" s="1"/>
  <c r="AW953" i="14"/>
  <c r="BH953" i="14" s="1"/>
  <c r="AV954" i="14"/>
  <c r="AW954" i="14"/>
  <c r="AV955" i="14"/>
  <c r="BG955" i="14" s="1"/>
  <c r="AW955" i="14"/>
  <c r="BH955" i="14" s="1"/>
  <c r="AV956" i="14"/>
  <c r="AW956" i="14"/>
  <c r="AV957" i="14"/>
  <c r="BG957" i="14" s="1"/>
  <c r="AW957" i="14"/>
  <c r="BH957" i="14" s="1"/>
  <c r="AV958" i="14"/>
  <c r="AW958" i="14"/>
  <c r="AV959" i="14"/>
  <c r="BG959" i="14" s="1"/>
  <c r="AW959" i="14"/>
  <c r="BH959" i="14" s="1"/>
  <c r="AV960" i="14"/>
  <c r="AW960" i="14"/>
  <c r="AV961" i="14"/>
  <c r="BG961" i="14" s="1"/>
  <c r="AW961" i="14"/>
  <c r="BH961" i="14" s="1"/>
  <c r="AV962" i="14"/>
  <c r="AW962" i="14"/>
  <c r="AV963" i="14"/>
  <c r="BG963" i="14" s="1"/>
  <c r="AW963" i="14"/>
  <c r="BH963" i="14" s="1"/>
  <c r="AV964" i="14"/>
  <c r="AW964" i="14"/>
  <c r="AV965" i="14"/>
  <c r="BG965" i="14" s="1"/>
  <c r="AW965" i="14"/>
  <c r="BH965" i="14" s="1"/>
  <c r="AV966" i="14"/>
  <c r="AW966" i="14"/>
  <c r="AV967" i="14"/>
  <c r="BG967" i="14" s="1"/>
  <c r="AW967" i="14"/>
  <c r="BH967" i="14" s="1"/>
  <c r="AV968" i="14"/>
  <c r="AW968" i="14"/>
  <c r="AV969" i="14"/>
  <c r="BG969" i="14" s="1"/>
  <c r="AW969" i="14"/>
  <c r="BH969" i="14" s="1"/>
  <c r="AV970" i="14"/>
  <c r="AW970" i="14"/>
  <c r="AV971" i="14"/>
  <c r="BG971" i="14" s="1"/>
  <c r="AW971" i="14"/>
  <c r="BH971" i="14" s="1"/>
  <c r="AV972" i="14"/>
  <c r="AW972" i="14"/>
  <c r="AV973" i="14"/>
  <c r="BG973" i="14" s="1"/>
  <c r="AW973" i="14"/>
  <c r="BH973" i="14" s="1"/>
  <c r="AV974" i="14"/>
  <c r="AW974" i="14"/>
  <c r="AV975" i="14"/>
  <c r="BG975" i="14" s="1"/>
  <c r="AW975" i="14"/>
  <c r="BH975" i="14" s="1"/>
  <c r="AV976" i="14"/>
  <c r="AW976" i="14"/>
  <c r="AV977" i="14"/>
  <c r="BG977" i="14" s="1"/>
  <c r="AW977" i="14"/>
  <c r="BH977" i="14" s="1"/>
  <c r="AV978" i="14"/>
  <c r="AW978" i="14"/>
  <c r="AV979" i="14"/>
  <c r="BG979" i="14" s="1"/>
  <c r="AW979" i="14"/>
  <c r="BH979" i="14" s="1"/>
  <c r="AV980" i="14"/>
  <c r="AW980" i="14"/>
  <c r="AV981" i="14"/>
  <c r="BG981" i="14" s="1"/>
  <c r="AW981" i="14"/>
  <c r="BH981" i="14" s="1"/>
  <c r="AV982" i="14"/>
  <c r="AW982" i="14"/>
  <c r="AV983" i="14"/>
  <c r="BG983" i="14" s="1"/>
  <c r="AW983" i="14"/>
  <c r="BH983" i="14" s="1"/>
  <c r="AV984" i="14"/>
  <c r="AW984" i="14"/>
  <c r="AV985" i="14"/>
  <c r="BG985" i="14" s="1"/>
  <c r="AW985" i="14"/>
  <c r="BH985" i="14" s="1"/>
  <c r="AV986" i="14"/>
  <c r="AW986" i="14"/>
  <c r="AV987" i="14"/>
  <c r="BG987" i="14" s="1"/>
  <c r="AW987" i="14"/>
  <c r="BH987" i="14" s="1"/>
  <c r="AV988" i="14"/>
  <c r="AW988" i="14"/>
  <c r="AV989" i="14"/>
  <c r="BG989" i="14" s="1"/>
  <c r="AW989" i="14"/>
  <c r="BH989" i="14" s="1"/>
  <c r="AV990" i="14"/>
  <c r="AW990" i="14"/>
  <c r="AV991" i="14"/>
  <c r="BG991" i="14" s="1"/>
  <c r="AW991" i="14"/>
  <c r="BH991" i="14" s="1"/>
  <c r="AV992" i="14"/>
  <c r="AW992" i="14"/>
  <c r="AV993" i="14"/>
  <c r="BG993" i="14" s="1"/>
  <c r="AW993" i="14"/>
  <c r="BH993" i="14" s="1"/>
  <c r="AV994" i="14"/>
  <c r="AW994" i="14"/>
  <c r="AV995" i="14"/>
  <c r="BG995" i="14" s="1"/>
  <c r="AW995" i="14"/>
  <c r="BH995" i="14" s="1"/>
  <c r="AV996" i="14"/>
  <c r="AW996" i="14"/>
  <c r="AV997" i="14"/>
  <c r="BG997" i="14" s="1"/>
  <c r="AW997" i="14"/>
  <c r="BH997" i="14" s="1"/>
  <c r="AV998" i="14"/>
  <c r="AW998" i="14"/>
  <c r="AV999" i="14"/>
  <c r="BG999" i="14" s="1"/>
  <c r="AW999" i="14"/>
  <c r="BH999" i="14" s="1"/>
  <c r="AV1000" i="14"/>
  <c r="AW1000" i="14"/>
  <c r="AV1001" i="14"/>
  <c r="BG1001" i="14" s="1"/>
  <c r="AW1001" i="14"/>
  <c r="BH1001" i="14" s="1"/>
  <c r="AV1002" i="14"/>
  <c r="AW1002" i="14"/>
  <c r="AV1003" i="14"/>
  <c r="BG1003" i="14" s="1"/>
  <c r="AW1003" i="14"/>
  <c r="BH1003" i="14" s="1"/>
  <c r="AV1004" i="14"/>
  <c r="AW1004" i="14"/>
  <c r="AV1005" i="14"/>
  <c r="BG1005" i="14" s="1"/>
  <c r="AW1005" i="14"/>
  <c r="BH1005" i="14" s="1"/>
  <c r="AV1006" i="14"/>
  <c r="AW1006" i="14"/>
  <c r="AV1007" i="14"/>
  <c r="BG1007" i="14" s="1"/>
  <c r="AW1007" i="14"/>
  <c r="BH1007" i="14" s="1"/>
  <c r="AV1008" i="14"/>
  <c r="AW1008" i="14"/>
  <c r="AV1009" i="14"/>
  <c r="BG1009" i="14" s="1"/>
  <c r="AW1009" i="14"/>
  <c r="BH1009" i="14" s="1"/>
  <c r="AV1010" i="14"/>
  <c r="AW1010" i="14"/>
  <c r="AV1011" i="14"/>
  <c r="BG1011" i="14" s="1"/>
  <c r="AW1011" i="14"/>
  <c r="BH1011" i="14" s="1"/>
  <c r="AV1012" i="14"/>
  <c r="AW1012" i="14"/>
  <c r="AV1013" i="14"/>
  <c r="BG1013" i="14" s="1"/>
  <c r="AW1013" i="14"/>
  <c r="BH1013" i="14" s="1"/>
  <c r="AV1014" i="14"/>
  <c r="AW1014" i="14"/>
  <c r="AV1015" i="14"/>
  <c r="BG1015" i="14" s="1"/>
  <c r="AW1015" i="14"/>
  <c r="BH1015" i="14" s="1"/>
  <c r="AV1016" i="14"/>
  <c r="AW1016" i="14"/>
  <c r="AV1017" i="14"/>
  <c r="BG1017" i="14" s="1"/>
  <c r="AW1017" i="14"/>
  <c r="BH1017" i="14" s="1"/>
  <c r="AV1018" i="14"/>
  <c r="AW1018" i="14"/>
  <c r="AV1019" i="14"/>
  <c r="BG1019" i="14" s="1"/>
  <c r="AW1019" i="14"/>
  <c r="BH1019" i="14" s="1"/>
  <c r="AV1020" i="14"/>
  <c r="AW1020" i="14"/>
  <c r="AV1021" i="14"/>
  <c r="BG1021" i="14" s="1"/>
  <c r="AW1021" i="14"/>
  <c r="BH1021" i="14" s="1"/>
  <c r="AV1022" i="14"/>
  <c r="AW1022" i="14"/>
  <c r="AV1023" i="14"/>
  <c r="BG1023" i="14" s="1"/>
  <c r="AW1023" i="14"/>
  <c r="BH1023" i="14" s="1"/>
  <c r="AV1024" i="14"/>
  <c r="AW1024" i="14"/>
  <c r="AV1025" i="14"/>
  <c r="BG1025" i="14" s="1"/>
  <c r="AW1025" i="14"/>
  <c r="BH1025" i="14" s="1"/>
  <c r="AW683" i="14"/>
  <c r="AV683" i="14"/>
  <c r="AP684" i="14"/>
  <c r="AQ684" i="14"/>
  <c r="AR684" i="14"/>
  <c r="AS684" i="14"/>
  <c r="AT684" i="14"/>
  <c r="AU684" i="14"/>
  <c r="AP685" i="14"/>
  <c r="AQ685" i="14"/>
  <c r="AR685" i="14"/>
  <c r="AS685" i="14"/>
  <c r="AT685" i="14"/>
  <c r="AU685" i="14"/>
  <c r="AP686" i="14"/>
  <c r="AQ686" i="14"/>
  <c r="AR686" i="14"/>
  <c r="AS686" i="14"/>
  <c r="AT686" i="14"/>
  <c r="AU686" i="14"/>
  <c r="AP687" i="14"/>
  <c r="AQ687" i="14"/>
  <c r="AR687" i="14"/>
  <c r="AS687" i="14"/>
  <c r="AT687" i="14"/>
  <c r="AU687" i="14"/>
  <c r="AP688" i="14"/>
  <c r="AQ688" i="14"/>
  <c r="AR688" i="14"/>
  <c r="AS688" i="14"/>
  <c r="AT688" i="14"/>
  <c r="AU688" i="14"/>
  <c r="AP689" i="14"/>
  <c r="AQ689" i="14"/>
  <c r="AR689" i="14"/>
  <c r="AS689" i="14"/>
  <c r="AT689" i="14"/>
  <c r="AU689" i="14"/>
  <c r="AP690" i="14"/>
  <c r="AQ690" i="14"/>
  <c r="AR690" i="14"/>
  <c r="AS690" i="14"/>
  <c r="AT690" i="14"/>
  <c r="AU690" i="14"/>
  <c r="AP691" i="14"/>
  <c r="AQ691" i="14"/>
  <c r="AR691" i="14"/>
  <c r="AS691" i="14"/>
  <c r="AT691" i="14"/>
  <c r="AU691" i="14"/>
  <c r="AP692" i="14"/>
  <c r="AQ692" i="14"/>
  <c r="AR692" i="14"/>
  <c r="AS692" i="14"/>
  <c r="AT692" i="14"/>
  <c r="AU692" i="14"/>
  <c r="AP693" i="14"/>
  <c r="AQ693" i="14"/>
  <c r="AR693" i="14"/>
  <c r="AS693" i="14"/>
  <c r="AT693" i="14"/>
  <c r="AU693" i="14"/>
  <c r="AP694" i="14"/>
  <c r="AQ694" i="14"/>
  <c r="AR694" i="14"/>
  <c r="AS694" i="14"/>
  <c r="AT694" i="14"/>
  <c r="AU694" i="14"/>
  <c r="AP695" i="14"/>
  <c r="AQ695" i="14"/>
  <c r="AR695" i="14"/>
  <c r="AS695" i="14"/>
  <c r="AT695" i="14"/>
  <c r="AU695" i="14"/>
  <c r="AP696" i="14"/>
  <c r="AQ696" i="14"/>
  <c r="AR696" i="14"/>
  <c r="AS696" i="14"/>
  <c r="AT696" i="14"/>
  <c r="AU696" i="14"/>
  <c r="AP697" i="14"/>
  <c r="AQ697" i="14"/>
  <c r="AR697" i="14"/>
  <c r="AS697" i="14"/>
  <c r="AT697" i="14"/>
  <c r="AU697" i="14"/>
  <c r="AP698" i="14"/>
  <c r="AQ698" i="14"/>
  <c r="AR698" i="14"/>
  <c r="AS698" i="14"/>
  <c r="AT698" i="14"/>
  <c r="AU698" i="14"/>
  <c r="AP699" i="14"/>
  <c r="AQ699" i="14"/>
  <c r="AR699" i="14"/>
  <c r="AS699" i="14"/>
  <c r="AT699" i="14"/>
  <c r="AU699" i="14"/>
  <c r="AP700" i="14"/>
  <c r="AQ700" i="14"/>
  <c r="AR700" i="14"/>
  <c r="AS700" i="14"/>
  <c r="AT700" i="14"/>
  <c r="AU700" i="14"/>
  <c r="AP701" i="14"/>
  <c r="AQ701" i="14"/>
  <c r="AR701" i="14"/>
  <c r="AS701" i="14"/>
  <c r="AT701" i="14"/>
  <c r="AU701" i="14"/>
  <c r="AP702" i="14"/>
  <c r="AQ702" i="14"/>
  <c r="AR702" i="14"/>
  <c r="AS702" i="14"/>
  <c r="AT702" i="14"/>
  <c r="AU702" i="14"/>
  <c r="AP703" i="14"/>
  <c r="AQ703" i="14"/>
  <c r="AR703" i="14"/>
  <c r="AS703" i="14"/>
  <c r="AT703" i="14"/>
  <c r="AU703" i="14"/>
  <c r="AP704" i="14"/>
  <c r="AQ704" i="14"/>
  <c r="AR704" i="14"/>
  <c r="AS704" i="14"/>
  <c r="AT704" i="14"/>
  <c r="AU704" i="14"/>
  <c r="AP705" i="14"/>
  <c r="AQ705" i="14"/>
  <c r="AR705" i="14"/>
  <c r="AS705" i="14"/>
  <c r="AT705" i="14"/>
  <c r="AU705" i="14"/>
  <c r="AP706" i="14"/>
  <c r="AQ706" i="14"/>
  <c r="AR706" i="14"/>
  <c r="AS706" i="14"/>
  <c r="AT706" i="14"/>
  <c r="AU706" i="14"/>
  <c r="AP707" i="14"/>
  <c r="AQ707" i="14"/>
  <c r="AR707" i="14"/>
  <c r="AS707" i="14"/>
  <c r="AT707" i="14"/>
  <c r="AU707" i="14"/>
  <c r="AP708" i="14"/>
  <c r="AQ708" i="14"/>
  <c r="AR708" i="14"/>
  <c r="AS708" i="14"/>
  <c r="AT708" i="14"/>
  <c r="AU708" i="14"/>
  <c r="AP709" i="14"/>
  <c r="AQ709" i="14"/>
  <c r="AR709" i="14"/>
  <c r="AS709" i="14"/>
  <c r="AT709" i="14"/>
  <c r="AU709" i="14"/>
  <c r="AP710" i="14"/>
  <c r="AQ710" i="14"/>
  <c r="AR710" i="14"/>
  <c r="AS710" i="14"/>
  <c r="AT710" i="14"/>
  <c r="AU710" i="14"/>
  <c r="AP711" i="14"/>
  <c r="AQ711" i="14"/>
  <c r="AR711" i="14"/>
  <c r="AS711" i="14"/>
  <c r="AT711" i="14"/>
  <c r="AU711" i="14"/>
  <c r="AP712" i="14"/>
  <c r="AQ712" i="14"/>
  <c r="AR712" i="14"/>
  <c r="AS712" i="14"/>
  <c r="AT712" i="14"/>
  <c r="AU712" i="14"/>
  <c r="AP713" i="14"/>
  <c r="AQ713" i="14"/>
  <c r="AR713" i="14"/>
  <c r="AS713" i="14"/>
  <c r="AT713" i="14"/>
  <c r="AU713" i="14"/>
  <c r="AP714" i="14"/>
  <c r="AQ714" i="14"/>
  <c r="AR714" i="14"/>
  <c r="AS714" i="14"/>
  <c r="AT714" i="14"/>
  <c r="AU714" i="14"/>
  <c r="AP715" i="14"/>
  <c r="AQ715" i="14"/>
  <c r="AR715" i="14"/>
  <c r="AS715" i="14"/>
  <c r="AT715" i="14"/>
  <c r="AU715" i="14"/>
  <c r="AP716" i="14"/>
  <c r="AQ716" i="14"/>
  <c r="AR716" i="14"/>
  <c r="AS716" i="14"/>
  <c r="AT716" i="14"/>
  <c r="AU716" i="14"/>
  <c r="AP717" i="14"/>
  <c r="AQ717" i="14"/>
  <c r="AR717" i="14"/>
  <c r="AS717" i="14"/>
  <c r="AT717" i="14"/>
  <c r="AU717" i="14"/>
  <c r="AP718" i="14"/>
  <c r="AQ718" i="14"/>
  <c r="AR718" i="14"/>
  <c r="AS718" i="14"/>
  <c r="AT718" i="14"/>
  <c r="AU718" i="14"/>
  <c r="AP719" i="14"/>
  <c r="AQ719" i="14"/>
  <c r="AR719" i="14"/>
  <c r="AS719" i="14"/>
  <c r="AT719" i="14"/>
  <c r="AU719" i="14"/>
  <c r="AP720" i="14"/>
  <c r="AQ720" i="14"/>
  <c r="AR720" i="14"/>
  <c r="AS720" i="14"/>
  <c r="AT720" i="14"/>
  <c r="AU720" i="14"/>
  <c r="AP721" i="14"/>
  <c r="AQ721" i="14"/>
  <c r="AR721" i="14"/>
  <c r="AS721" i="14"/>
  <c r="AT721" i="14"/>
  <c r="AU721" i="14"/>
  <c r="AP722" i="14"/>
  <c r="AQ722" i="14"/>
  <c r="AR722" i="14"/>
  <c r="AS722" i="14"/>
  <c r="AT722" i="14"/>
  <c r="AU722" i="14"/>
  <c r="AP723" i="14"/>
  <c r="AQ723" i="14"/>
  <c r="AR723" i="14"/>
  <c r="AS723" i="14"/>
  <c r="AT723" i="14"/>
  <c r="AU723" i="14"/>
  <c r="AP724" i="14"/>
  <c r="AQ724" i="14"/>
  <c r="AR724" i="14"/>
  <c r="AS724" i="14"/>
  <c r="AT724" i="14"/>
  <c r="AU724" i="14"/>
  <c r="AP725" i="14"/>
  <c r="AQ725" i="14"/>
  <c r="AR725" i="14"/>
  <c r="AS725" i="14"/>
  <c r="AT725" i="14"/>
  <c r="AU725" i="14"/>
  <c r="AP726" i="14"/>
  <c r="AQ726" i="14"/>
  <c r="AR726" i="14"/>
  <c r="AS726" i="14"/>
  <c r="AT726" i="14"/>
  <c r="AU726" i="14"/>
  <c r="AP727" i="14"/>
  <c r="AQ727" i="14"/>
  <c r="AR727" i="14"/>
  <c r="AS727" i="14"/>
  <c r="AT727" i="14"/>
  <c r="AU727" i="14"/>
  <c r="AP728" i="14"/>
  <c r="AQ728" i="14"/>
  <c r="AR728" i="14"/>
  <c r="AS728" i="14"/>
  <c r="AT728" i="14"/>
  <c r="AU728" i="14"/>
  <c r="AP729" i="14"/>
  <c r="AQ729" i="14"/>
  <c r="AR729" i="14"/>
  <c r="AS729" i="14"/>
  <c r="AT729" i="14"/>
  <c r="AU729" i="14"/>
  <c r="AP730" i="14"/>
  <c r="AQ730" i="14"/>
  <c r="AR730" i="14"/>
  <c r="AS730" i="14"/>
  <c r="AT730" i="14"/>
  <c r="AU730" i="14"/>
  <c r="AP731" i="14"/>
  <c r="AQ731" i="14"/>
  <c r="AR731" i="14"/>
  <c r="AS731" i="14"/>
  <c r="AT731" i="14"/>
  <c r="AU731" i="14"/>
  <c r="AP732" i="14"/>
  <c r="AQ732" i="14"/>
  <c r="AR732" i="14"/>
  <c r="AS732" i="14"/>
  <c r="AT732" i="14"/>
  <c r="AU732" i="14"/>
  <c r="AP733" i="14"/>
  <c r="AQ733" i="14"/>
  <c r="AR733" i="14"/>
  <c r="AS733" i="14"/>
  <c r="AT733" i="14"/>
  <c r="AU733" i="14"/>
  <c r="AP734" i="14"/>
  <c r="AQ734" i="14"/>
  <c r="AR734" i="14"/>
  <c r="AS734" i="14"/>
  <c r="AT734" i="14"/>
  <c r="AU734" i="14"/>
  <c r="AP735" i="14"/>
  <c r="AQ735" i="14"/>
  <c r="AR735" i="14"/>
  <c r="AS735" i="14"/>
  <c r="AT735" i="14"/>
  <c r="AU735" i="14"/>
  <c r="AP736" i="14"/>
  <c r="AQ736" i="14"/>
  <c r="AR736" i="14"/>
  <c r="AS736" i="14"/>
  <c r="AT736" i="14"/>
  <c r="AU736" i="14"/>
  <c r="AP737" i="14"/>
  <c r="AQ737" i="14"/>
  <c r="AR737" i="14"/>
  <c r="AS737" i="14"/>
  <c r="AT737" i="14"/>
  <c r="AU737" i="14"/>
  <c r="AP738" i="14"/>
  <c r="AQ738" i="14"/>
  <c r="AR738" i="14"/>
  <c r="AS738" i="14"/>
  <c r="AT738" i="14"/>
  <c r="AU738" i="14"/>
  <c r="AP739" i="14"/>
  <c r="AQ739" i="14"/>
  <c r="AR739" i="14"/>
  <c r="AS739" i="14"/>
  <c r="AT739" i="14"/>
  <c r="AU739" i="14"/>
  <c r="AP740" i="14"/>
  <c r="AQ740" i="14"/>
  <c r="AR740" i="14"/>
  <c r="AS740" i="14"/>
  <c r="AT740" i="14"/>
  <c r="AU740" i="14"/>
  <c r="AP741" i="14"/>
  <c r="AQ741" i="14"/>
  <c r="AR741" i="14"/>
  <c r="AS741" i="14"/>
  <c r="AT741" i="14"/>
  <c r="AU741" i="14"/>
  <c r="AP742" i="14"/>
  <c r="AQ742" i="14"/>
  <c r="AR742" i="14"/>
  <c r="AS742" i="14"/>
  <c r="AT742" i="14"/>
  <c r="AU742" i="14"/>
  <c r="AP743" i="14"/>
  <c r="AQ743" i="14"/>
  <c r="AR743" i="14"/>
  <c r="AS743" i="14"/>
  <c r="AT743" i="14"/>
  <c r="AU743" i="14"/>
  <c r="AP744" i="14"/>
  <c r="AQ744" i="14"/>
  <c r="AR744" i="14"/>
  <c r="AS744" i="14"/>
  <c r="AT744" i="14"/>
  <c r="AU744" i="14"/>
  <c r="AP745" i="14"/>
  <c r="AQ745" i="14"/>
  <c r="AR745" i="14"/>
  <c r="AS745" i="14"/>
  <c r="AT745" i="14"/>
  <c r="AU745" i="14"/>
  <c r="AP746" i="14"/>
  <c r="AQ746" i="14"/>
  <c r="AR746" i="14"/>
  <c r="AS746" i="14"/>
  <c r="AT746" i="14"/>
  <c r="AU746" i="14"/>
  <c r="AP747" i="14"/>
  <c r="AQ747" i="14"/>
  <c r="AR747" i="14"/>
  <c r="AS747" i="14"/>
  <c r="AT747" i="14"/>
  <c r="AU747" i="14"/>
  <c r="AP748" i="14"/>
  <c r="AQ748" i="14"/>
  <c r="AR748" i="14"/>
  <c r="AS748" i="14"/>
  <c r="AT748" i="14"/>
  <c r="AU748" i="14"/>
  <c r="AP749" i="14"/>
  <c r="AQ749" i="14"/>
  <c r="AR749" i="14"/>
  <c r="AS749" i="14"/>
  <c r="AT749" i="14"/>
  <c r="AU749" i="14"/>
  <c r="AP750" i="14"/>
  <c r="AQ750" i="14"/>
  <c r="AR750" i="14"/>
  <c r="AS750" i="14"/>
  <c r="AT750" i="14"/>
  <c r="AU750" i="14"/>
  <c r="AP751" i="14"/>
  <c r="AQ751" i="14"/>
  <c r="AR751" i="14"/>
  <c r="AS751" i="14"/>
  <c r="AT751" i="14"/>
  <c r="AU751" i="14"/>
  <c r="AP752" i="14"/>
  <c r="AQ752" i="14"/>
  <c r="AR752" i="14"/>
  <c r="AS752" i="14"/>
  <c r="AT752" i="14"/>
  <c r="AU752" i="14"/>
  <c r="AP753" i="14"/>
  <c r="AQ753" i="14"/>
  <c r="AR753" i="14"/>
  <c r="AS753" i="14"/>
  <c r="AT753" i="14"/>
  <c r="AU753" i="14"/>
  <c r="AP754" i="14"/>
  <c r="AQ754" i="14"/>
  <c r="AR754" i="14"/>
  <c r="AS754" i="14"/>
  <c r="AT754" i="14"/>
  <c r="AU754" i="14"/>
  <c r="AP755" i="14"/>
  <c r="AQ755" i="14"/>
  <c r="AR755" i="14"/>
  <c r="AS755" i="14"/>
  <c r="AT755" i="14"/>
  <c r="AU755" i="14"/>
  <c r="AP756" i="14"/>
  <c r="AQ756" i="14"/>
  <c r="AR756" i="14"/>
  <c r="AS756" i="14"/>
  <c r="AT756" i="14"/>
  <c r="AU756" i="14"/>
  <c r="AP757" i="14"/>
  <c r="AQ757" i="14"/>
  <c r="AR757" i="14"/>
  <c r="AS757" i="14"/>
  <c r="AT757" i="14"/>
  <c r="AU757" i="14"/>
  <c r="AP758" i="14"/>
  <c r="AQ758" i="14"/>
  <c r="AR758" i="14"/>
  <c r="AS758" i="14"/>
  <c r="AT758" i="14"/>
  <c r="AU758" i="14"/>
  <c r="AP759" i="14"/>
  <c r="AQ759" i="14"/>
  <c r="AR759" i="14"/>
  <c r="AS759" i="14"/>
  <c r="AT759" i="14"/>
  <c r="AU759" i="14"/>
  <c r="AP760" i="14"/>
  <c r="AQ760" i="14"/>
  <c r="AR760" i="14"/>
  <c r="AS760" i="14"/>
  <c r="AT760" i="14"/>
  <c r="AU760" i="14"/>
  <c r="AP761" i="14"/>
  <c r="AQ761" i="14"/>
  <c r="AR761" i="14"/>
  <c r="AS761" i="14"/>
  <c r="AT761" i="14"/>
  <c r="AU761" i="14"/>
  <c r="AP762" i="14"/>
  <c r="AQ762" i="14"/>
  <c r="AR762" i="14"/>
  <c r="AS762" i="14"/>
  <c r="AT762" i="14"/>
  <c r="AU762" i="14"/>
  <c r="AP763" i="14"/>
  <c r="AQ763" i="14"/>
  <c r="AR763" i="14"/>
  <c r="AS763" i="14"/>
  <c r="AT763" i="14"/>
  <c r="AU763" i="14"/>
  <c r="AP764" i="14"/>
  <c r="AQ764" i="14"/>
  <c r="AR764" i="14"/>
  <c r="AS764" i="14"/>
  <c r="AT764" i="14"/>
  <c r="AU764" i="14"/>
  <c r="AP765" i="14"/>
  <c r="AQ765" i="14"/>
  <c r="AR765" i="14"/>
  <c r="AS765" i="14"/>
  <c r="AT765" i="14"/>
  <c r="AU765" i="14"/>
  <c r="AP766" i="14"/>
  <c r="AQ766" i="14"/>
  <c r="AR766" i="14"/>
  <c r="AS766" i="14"/>
  <c r="AT766" i="14"/>
  <c r="AU766" i="14"/>
  <c r="AP767" i="14"/>
  <c r="AQ767" i="14"/>
  <c r="AR767" i="14"/>
  <c r="AS767" i="14"/>
  <c r="AT767" i="14"/>
  <c r="AU767" i="14"/>
  <c r="AP768" i="14"/>
  <c r="AQ768" i="14"/>
  <c r="AR768" i="14"/>
  <c r="AS768" i="14"/>
  <c r="AT768" i="14"/>
  <c r="AU768" i="14"/>
  <c r="AP769" i="14"/>
  <c r="AQ769" i="14"/>
  <c r="AR769" i="14"/>
  <c r="AS769" i="14"/>
  <c r="AT769" i="14"/>
  <c r="AU769" i="14"/>
  <c r="AP770" i="14"/>
  <c r="AQ770" i="14"/>
  <c r="AR770" i="14"/>
  <c r="AS770" i="14"/>
  <c r="AT770" i="14"/>
  <c r="AU770" i="14"/>
  <c r="AP771" i="14"/>
  <c r="AQ771" i="14"/>
  <c r="AR771" i="14"/>
  <c r="AS771" i="14"/>
  <c r="AT771" i="14"/>
  <c r="AU771" i="14"/>
  <c r="AP772" i="14"/>
  <c r="AQ772" i="14"/>
  <c r="AR772" i="14"/>
  <c r="AS772" i="14"/>
  <c r="AT772" i="14"/>
  <c r="AU772" i="14"/>
  <c r="AP773" i="14"/>
  <c r="AQ773" i="14"/>
  <c r="AR773" i="14"/>
  <c r="AS773" i="14"/>
  <c r="AT773" i="14"/>
  <c r="AU773" i="14"/>
  <c r="AP774" i="14"/>
  <c r="AQ774" i="14"/>
  <c r="AR774" i="14"/>
  <c r="AS774" i="14"/>
  <c r="AT774" i="14"/>
  <c r="AU774" i="14"/>
  <c r="AP775" i="14"/>
  <c r="AQ775" i="14"/>
  <c r="AR775" i="14"/>
  <c r="AS775" i="14"/>
  <c r="AT775" i="14"/>
  <c r="AU775" i="14"/>
  <c r="AP776" i="14"/>
  <c r="AQ776" i="14"/>
  <c r="AR776" i="14"/>
  <c r="AS776" i="14"/>
  <c r="AT776" i="14"/>
  <c r="AU776" i="14"/>
  <c r="AP777" i="14"/>
  <c r="AQ777" i="14"/>
  <c r="AR777" i="14"/>
  <c r="AS777" i="14"/>
  <c r="AT777" i="14"/>
  <c r="AU777" i="14"/>
  <c r="AP778" i="14"/>
  <c r="AQ778" i="14"/>
  <c r="AR778" i="14"/>
  <c r="AS778" i="14"/>
  <c r="AT778" i="14"/>
  <c r="AU778" i="14"/>
  <c r="AP779" i="14"/>
  <c r="AQ779" i="14"/>
  <c r="AR779" i="14"/>
  <c r="AS779" i="14"/>
  <c r="AT779" i="14"/>
  <c r="AU779" i="14"/>
  <c r="AP780" i="14"/>
  <c r="AQ780" i="14"/>
  <c r="AR780" i="14"/>
  <c r="AS780" i="14"/>
  <c r="AT780" i="14"/>
  <c r="AU780" i="14"/>
  <c r="AP781" i="14"/>
  <c r="AQ781" i="14"/>
  <c r="AR781" i="14"/>
  <c r="AS781" i="14"/>
  <c r="AT781" i="14"/>
  <c r="AU781" i="14"/>
  <c r="AP782" i="14"/>
  <c r="AQ782" i="14"/>
  <c r="AR782" i="14"/>
  <c r="AS782" i="14"/>
  <c r="AT782" i="14"/>
  <c r="AU782" i="14"/>
  <c r="AP783" i="14"/>
  <c r="AQ783" i="14"/>
  <c r="AR783" i="14"/>
  <c r="AS783" i="14"/>
  <c r="AT783" i="14"/>
  <c r="AU783" i="14"/>
  <c r="AP784" i="14"/>
  <c r="AQ784" i="14"/>
  <c r="AR784" i="14"/>
  <c r="AS784" i="14"/>
  <c r="AT784" i="14"/>
  <c r="AU784" i="14"/>
  <c r="AP785" i="14"/>
  <c r="AQ785" i="14"/>
  <c r="AR785" i="14"/>
  <c r="AS785" i="14"/>
  <c r="AT785" i="14"/>
  <c r="AU785" i="14"/>
  <c r="AP786" i="14"/>
  <c r="AQ786" i="14"/>
  <c r="AR786" i="14"/>
  <c r="AS786" i="14"/>
  <c r="AT786" i="14"/>
  <c r="AU786" i="14"/>
  <c r="AP787" i="14"/>
  <c r="AQ787" i="14"/>
  <c r="AR787" i="14"/>
  <c r="AS787" i="14"/>
  <c r="AT787" i="14"/>
  <c r="AU787" i="14"/>
  <c r="AP788" i="14"/>
  <c r="AQ788" i="14"/>
  <c r="AR788" i="14"/>
  <c r="AS788" i="14"/>
  <c r="AT788" i="14"/>
  <c r="AU788" i="14"/>
  <c r="AP789" i="14"/>
  <c r="AQ789" i="14"/>
  <c r="AR789" i="14"/>
  <c r="AS789" i="14"/>
  <c r="AT789" i="14"/>
  <c r="AU789" i="14"/>
  <c r="AP790" i="14"/>
  <c r="AQ790" i="14"/>
  <c r="AR790" i="14"/>
  <c r="AS790" i="14"/>
  <c r="AT790" i="14"/>
  <c r="AU790" i="14"/>
  <c r="AP791" i="14"/>
  <c r="AQ791" i="14"/>
  <c r="AR791" i="14"/>
  <c r="AS791" i="14"/>
  <c r="AT791" i="14"/>
  <c r="AU791" i="14"/>
  <c r="AP792" i="14"/>
  <c r="AQ792" i="14"/>
  <c r="AR792" i="14"/>
  <c r="AS792" i="14"/>
  <c r="AT792" i="14"/>
  <c r="AU792" i="14"/>
  <c r="AP793" i="14"/>
  <c r="AQ793" i="14"/>
  <c r="AR793" i="14"/>
  <c r="AS793" i="14"/>
  <c r="AT793" i="14"/>
  <c r="AU793" i="14"/>
  <c r="AP794" i="14"/>
  <c r="AQ794" i="14"/>
  <c r="AR794" i="14"/>
  <c r="AS794" i="14"/>
  <c r="AT794" i="14"/>
  <c r="AU794" i="14"/>
  <c r="AP795" i="14"/>
  <c r="AQ795" i="14"/>
  <c r="AR795" i="14"/>
  <c r="AS795" i="14"/>
  <c r="AT795" i="14"/>
  <c r="AU795" i="14"/>
  <c r="AP796" i="14"/>
  <c r="AQ796" i="14"/>
  <c r="AR796" i="14"/>
  <c r="AS796" i="14"/>
  <c r="AT796" i="14"/>
  <c r="AU796" i="14"/>
  <c r="AP797" i="14"/>
  <c r="AQ797" i="14"/>
  <c r="AR797" i="14"/>
  <c r="AS797" i="14"/>
  <c r="AT797" i="14"/>
  <c r="AU797" i="14"/>
  <c r="AP798" i="14"/>
  <c r="AQ798" i="14"/>
  <c r="AR798" i="14"/>
  <c r="AS798" i="14"/>
  <c r="AT798" i="14"/>
  <c r="AU798" i="14"/>
  <c r="AP799" i="14"/>
  <c r="AQ799" i="14"/>
  <c r="AR799" i="14"/>
  <c r="AS799" i="14"/>
  <c r="AT799" i="14"/>
  <c r="AU799" i="14"/>
  <c r="AP800" i="14"/>
  <c r="AQ800" i="14"/>
  <c r="AR800" i="14"/>
  <c r="AS800" i="14"/>
  <c r="AT800" i="14"/>
  <c r="AU800" i="14"/>
  <c r="AP801" i="14"/>
  <c r="AQ801" i="14"/>
  <c r="AR801" i="14"/>
  <c r="AS801" i="14"/>
  <c r="AT801" i="14"/>
  <c r="AU801" i="14"/>
  <c r="AP802" i="14"/>
  <c r="AQ802" i="14"/>
  <c r="AR802" i="14"/>
  <c r="AS802" i="14"/>
  <c r="AT802" i="14"/>
  <c r="AU802" i="14"/>
  <c r="AP803" i="14"/>
  <c r="AQ803" i="14"/>
  <c r="AR803" i="14"/>
  <c r="AS803" i="14"/>
  <c r="AT803" i="14"/>
  <c r="AU803" i="14"/>
  <c r="AP804" i="14"/>
  <c r="AQ804" i="14"/>
  <c r="AR804" i="14"/>
  <c r="AS804" i="14"/>
  <c r="AT804" i="14"/>
  <c r="AU804" i="14"/>
  <c r="AP805" i="14"/>
  <c r="AQ805" i="14"/>
  <c r="AR805" i="14"/>
  <c r="AS805" i="14"/>
  <c r="AT805" i="14"/>
  <c r="AU805" i="14"/>
  <c r="AP806" i="14"/>
  <c r="AQ806" i="14"/>
  <c r="AR806" i="14"/>
  <c r="AS806" i="14"/>
  <c r="AT806" i="14"/>
  <c r="AU806" i="14"/>
  <c r="AP807" i="14"/>
  <c r="AQ807" i="14"/>
  <c r="AR807" i="14"/>
  <c r="AS807" i="14"/>
  <c r="AT807" i="14"/>
  <c r="AU807" i="14"/>
  <c r="AP808" i="14"/>
  <c r="AQ808" i="14"/>
  <c r="AR808" i="14"/>
  <c r="AS808" i="14"/>
  <c r="AT808" i="14"/>
  <c r="AU808" i="14"/>
  <c r="AP809" i="14"/>
  <c r="AQ809" i="14"/>
  <c r="AR809" i="14"/>
  <c r="AS809" i="14"/>
  <c r="AT809" i="14"/>
  <c r="AU809" i="14"/>
  <c r="AP810" i="14"/>
  <c r="AQ810" i="14"/>
  <c r="AR810" i="14"/>
  <c r="AS810" i="14"/>
  <c r="AT810" i="14"/>
  <c r="AU810" i="14"/>
  <c r="AP811" i="14"/>
  <c r="AQ811" i="14"/>
  <c r="AR811" i="14"/>
  <c r="AS811" i="14"/>
  <c r="AT811" i="14"/>
  <c r="AU811" i="14"/>
  <c r="AP812" i="14"/>
  <c r="AQ812" i="14"/>
  <c r="AR812" i="14"/>
  <c r="AS812" i="14"/>
  <c r="AT812" i="14"/>
  <c r="AU812" i="14"/>
  <c r="AP813" i="14"/>
  <c r="AQ813" i="14"/>
  <c r="AR813" i="14"/>
  <c r="AS813" i="14"/>
  <c r="AT813" i="14"/>
  <c r="AU813" i="14"/>
  <c r="AP814" i="14"/>
  <c r="AQ814" i="14"/>
  <c r="AR814" i="14"/>
  <c r="AS814" i="14"/>
  <c r="AT814" i="14"/>
  <c r="AU814" i="14"/>
  <c r="AP815" i="14"/>
  <c r="AQ815" i="14"/>
  <c r="AR815" i="14"/>
  <c r="AS815" i="14"/>
  <c r="AT815" i="14"/>
  <c r="AU815" i="14"/>
  <c r="AP816" i="14"/>
  <c r="AQ816" i="14"/>
  <c r="AR816" i="14"/>
  <c r="AS816" i="14"/>
  <c r="AT816" i="14"/>
  <c r="AU816" i="14"/>
  <c r="AP817" i="14"/>
  <c r="AQ817" i="14"/>
  <c r="AR817" i="14"/>
  <c r="AS817" i="14"/>
  <c r="AT817" i="14"/>
  <c r="AU817" i="14"/>
  <c r="AP818" i="14"/>
  <c r="AQ818" i="14"/>
  <c r="AR818" i="14"/>
  <c r="AS818" i="14"/>
  <c r="AT818" i="14"/>
  <c r="AU818" i="14"/>
  <c r="AP819" i="14"/>
  <c r="AQ819" i="14"/>
  <c r="AR819" i="14"/>
  <c r="AS819" i="14"/>
  <c r="AT819" i="14"/>
  <c r="AU819" i="14"/>
  <c r="AP820" i="14"/>
  <c r="AQ820" i="14"/>
  <c r="AR820" i="14"/>
  <c r="AS820" i="14"/>
  <c r="AT820" i="14"/>
  <c r="AU820" i="14"/>
  <c r="AP821" i="14"/>
  <c r="AQ821" i="14"/>
  <c r="AR821" i="14"/>
  <c r="AS821" i="14"/>
  <c r="AT821" i="14"/>
  <c r="AU821" i="14"/>
  <c r="AP822" i="14"/>
  <c r="AQ822" i="14"/>
  <c r="AR822" i="14"/>
  <c r="AS822" i="14"/>
  <c r="AT822" i="14"/>
  <c r="AU822" i="14"/>
  <c r="AP823" i="14"/>
  <c r="AQ823" i="14"/>
  <c r="AR823" i="14"/>
  <c r="AS823" i="14"/>
  <c r="AT823" i="14"/>
  <c r="AU823" i="14"/>
  <c r="AP824" i="14"/>
  <c r="AQ824" i="14"/>
  <c r="AR824" i="14"/>
  <c r="AS824" i="14"/>
  <c r="AT824" i="14"/>
  <c r="AU824" i="14"/>
  <c r="AP825" i="14"/>
  <c r="AQ825" i="14"/>
  <c r="AR825" i="14"/>
  <c r="AS825" i="14"/>
  <c r="AT825" i="14"/>
  <c r="AU825" i="14"/>
  <c r="AP826" i="14"/>
  <c r="AQ826" i="14"/>
  <c r="AR826" i="14"/>
  <c r="AS826" i="14"/>
  <c r="AT826" i="14"/>
  <c r="AU826" i="14"/>
  <c r="AP827" i="14"/>
  <c r="AQ827" i="14"/>
  <c r="AR827" i="14"/>
  <c r="AS827" i="14"/>
  <c r="AT827" i="14"/>
  <c r="AU827" i="14"/>
  <c r="AP828" i="14"/>
  <c r="AQ828" i="14"/>
  <c r="AR828" i="14"/>
  <c r="AS828" i="14"/>
  <c r="AT828" i="14"/>
  <c r="AU828" i="14"/>
  <c r="AP829" i="14"/>
  <c r="AQ829" i="14"/>
  <c r="AR829" i="14"/>
  <c r="AS829" i="14"/>
  <c r="AT829" i="14"/>
  <c r="AU829" i="14"/>
  <c r="AP830" i="14"/>
  <c r="AQ830" i="14"/>
  <c r="AR830" i="14"/>
  <c r="AS830" i="14"/>
  <c r="AT830" i="14"/>
  <c r="AU830" i="14"/>
  <c r="AP831" i="14"/>
  <c r="AQ831" i="14"/>
  <c r="AR831" i="14"/>
  <c r="AS831" i="14"/>
  <c r="AT831" i="14"/>
  <c r="AU831" i="14"/>
  <c r="AP832" i="14"/>
  <c r="AQ832" i="14"/>
  <c r="AR832" i="14"/>
  <c r="AS832" i="14"/>
  <c r="AT832" i="14"/>
  <c r="AU832" i="14"/>
  <c r="AP833" i="14"/>
  <c r="AQ833" i="14"/>
  <c r="AR833" i="14"/>
  <c r="AS833" i="14"/>
  <c r="AT833" i="14"/>
  <c r="AU833" i="14"/>
  <c r="AP834" i="14"/>
  <c r="AQ834" i="14"/>
  <c r="AR834" i="14"/>
  <c r="AS834" i="14"/>
  <c r="AT834" i="14"/>
  <c r="AU834" i="14"/>
  <c r="AP835" i="14"/>
  <c r="AQ835" i="14"/>
  <c r="AR835" i="14"/>
  <c r="AS835" i="14"/>
  <c r="AT835" i="14"/>
  <c r="AU835" i="14"/>
  <c r="AP836" i="14"/>
  <c r="AQ836" i="14"/>
  <c r="AR836" i="14"/>
  <c r="AS836" i="14"/>
  <c r="AT836" i="14"/>
  <c r="AU836" i="14"/>
  <c r="AP837" i="14"/>
  <c r="AQ837" i="14"/>
  <c r="AR837" i="14"/>
  <c r="AS837" i="14"/>
  <c r="AT837" i="14"/>
  <c r="AU837" i="14"/>
  <c r="AP838" i="14"/>
  <c r="AQ838" i="14"/>
  <c r="AR838" i="14"/>
  <c r="AS838" i="14"/>
  <c r="AT838" i="14"/>
  <c r="AU838" i="14"/>
  <c r="AP839" i="14"/>
  <c r="AQ839" i="14"/>
  <c r="AR839" i="14"/>
  <c r="AS839" i="14"/>
  <c r="AT839" i="14"/>
  <c r="AU839" i="14"/>
  <c r="AP840" i="14"/>
  <c r="AQ840" i="14"/>
  <c r="AR840" i="14"/>
  <c r="AS840" i="14"/>
  <c r="AT840" i="14"/>
  <c r="AU840" i="14"/>
  <c r="AP841" i="14"/>
  <c r="AQ841" i="14"/>
  <c r="AR841" i="14"/>
  <c r="AS841" i="14"/>
  <c r="AT841" i="14"/>
  <c r="AU841" i="14"/>
  <c r="AP842" i="14"/>
  <c r="AQ842" i="14"/>
  <c r="AR842" i="14"/>
  <c r="AS842" i="14"/>
  <c r="AT842" i="14"/>
  <c r="AU842" i="14"/>
  <c r="AP843" i="14"/>
  <c r="AQ843" i="14"/>
  <c r="AR843" i="14"/>
  <c r="AS843" i="14"/>
  <c r="AT843" i="14"/>
  <c r="AU843" i="14"/>
  <c r="AP844" i="14"/>
  <c r="AQ844" i="14"/>
  <c r="AR844" i="14"/>
  <c r="AS844" i="14"/>
  <c r="AT844" i="14"/>
  <c r="AU844" i="14"/>
  <c r="AP845" i="14"/>
  <c r="AQ845" i="14"/>
  <c r="AR845" i="14"/>
  <c r="AS845" i="14"/>
  <c r="AT845" i="14"/>
  <c r="AU845" i="14"/>
  <c r="AP846" i="14"/>
  <c r="AQ846" i="14"/>
  <c r="AR846" i="14"/>
  <c r="AS846" i="14"/>
  <c r="AT846" i="14"/>
  <c r="AU846" i="14"/>
  <c r="AP847" i="14"/>
  <c r="AQ847" i="14"/>
  <c r="AR847" i="14"/>
  <c r="AS847" i="14"/>
  <c r="AT847" i="14"/>
  <c r="AU847" i="14"/>
  <c r="AP848" i="14"/>
  <c r="AQ848" i="14"/>
  <c r="AR848" i="14"/>
  <c r="AS848" i="14"/>
  <c r="AT848" i="14"/>
  <c r="AU848" i="14"/>
  <c r="AP849" i="14"/>
  <c r="AQ849" i="14"/>
  <c r="AR849" i="14"/>
  <c r="AS849" i="14"/>
  <c r="AT849" i="14"/>
  <c r="AU849" i="14"/>
  <c r="AP850" i="14"/>
  <c r="AQ850" i="14"/>
  <c r="AR850" i="14"/>
  <c r="AS850" i="14"/>
  <c r="AT850" i="14"/>
  <c r="AU850" i="14"/>
  <c r="AP851" i="14"/>
  <c r="AQ851" i="14"/>
  <c r="AR851" i="14"/>
  <c r="AS851" i="14"/>
  <c r="AT851" i="14"/>
  <c r="AU851" i="14"/>
  <c r="AP852" i="14"/>
  <c r="AQ852" i="14"/>
  <c r="AR852" i="14"/>
  <c r="AS852" i="14"/>
  <c r="AT852" i="14"/>
  <c r="AU852" i="14"/>
  <c r="AP853" i="14"/>
  <c r="AQ853" i="14"/>
  <c r="AR853" i="14"/>
  <c r="AS853" i="14"/>
  <c r="AT853" i="14"/>
  <c r="AU853" i="14"/>
  <c r="AP854" i="14"/>
  <c r="AQ854" i="14"/>
  <c r="AR854" i="14"/>
  <c r="AS854" i="14"/>
  <c r="AT854" i="14"/>
  <c r="AU854" i="14"/>
  <c r="AP855" i="14"/>
  <c r="AQ855" i="14"/>
  <c r="AR855" i="14"/>
  <c r="AS855" i="14"/>
  <c r="AT855" i="14"/>
  <c r="AU855" i="14"/>
  <c r="AP856" i="14"/>
  <c r="AQ856" i="14"/>
  <c r="AR856" i="14"/>
  <c r="AS856" i="14"/>
  <c r="AT856" i="14"/>
  <c r="AU856" i="14"/>
  <c r="AP857" i="14"/>
  <c r="AQ857" i="14"/>
  <c r="AR857" i="14"/>
  <c r="AS857" i="14"/>
  <c r="AT857" i="14"/>
  <c r="AU857" i="14"/>
  <c r="AP858" i="14"/>
  <c r="AQ858" i="14"/>
  <c r="AR858" i="14"/>
  <c r="AS858" i="14"/>
  <c r="AT858" i="14"/>
  <c r="AU858" i="14"/>
  <c r="AP859" i="14"/>
  <c r="AQ859" i="14"/>
  <c r="AR859" i="14"/>
  <c r="AS859" i="14"/>
  <c r="AT859" i="14"/>
  <c r="AU859" i="14"/>
  <c r="AP860" i="14"/>
  <c r="AQ860" i="14"/>
  <c r="AR860" i="14"/>
  <c r="AS860" i="14"/>
  <c r="AT860" i="14"/>
  <c r="AU860" i="14"/>
  <c r="AP861" i="14"/>
  <c r="AQ861" i="14"/>
  <c r="AR861" i="14"/>
  <c r="AS861" i="14"/>
  <c r="AT861" i="14"/>
  <c r="AU861" i="14"/>
  <c r="AP862" i="14"/>
  <c r="AQ862" i="14"/>
  <c r="AR862" i="14"/>
  <c r="AS862" i="14"/>
  <c r="AT862" i="14"/>
  <c r="AU862" i="14"/>
  <c r="AP863" i="14"/>
  <c r="AQ863" i="14"/>
  <c r="AR863" i="14"/>
  <c r="AS863" i="14"/>
  <c r="AT863" i="14"/>
  <c r="AU863" i="14"/>
  <c r="AP864" i="14"/>
  <c r="AQ864" i="14"/>
  <c r="AR864" i="14"/>
  <c r="AS864" i="14"/>
  <c r="AT864" i="14"/>
  <c r="AU864" i="14"/>
  <c r="AP865" i="14"/>
  <c r="AQ865" i="14"/>
  <c r="AR865" i="14"/>
  <c r="AS865" i="14"/>
  <c r="AT865" i="14"/>
  <c r="AU865" i="14"/>
  <c r="AP866" i="14"/>
  <c r="AQ866" i="14"/>
  <c r="AR866" i="14"/>
  <c r="AS866" i="14"/>
  <c r="AT866" i="14"/>
  <c r="AU866" i="14"/>
  <c r="AP867" i="14"/>
  <c r="AQ867" i="14"/>
  <c r="AR867" i="14"/>
  <c r="AS867" i="14"/>
  <c r="AT867" i="14"/>
  <c r="AU867" i="14"/>
  <c r="AP868" i="14"/>
  <c r="AQ868" i="14"/>
  <c r="AR868" i="14"/>
  <c r="AS868" i="14"/>
  <c r="AT868" i="14"/>
  <c r="AU868" i="14"/>
  <c r="AP869" i="14"/>
  <c r="AQ869" i="14"/>
  <c r="AR869" i="14"/>
  <c r="AS869" i="14"/>
  <c r="AT869" i="14"/>
  <c r="AU869" i="14"/>
  <c r="AP870" i="14"/>
  <c r="AQ870" i="14"/>
  <c r="AR870" i="14"/>
  <c r="AS870" i="14"/>
  <c r="AT870" i="14"/>
  <c r="AU870" i="14"/>
  <c r="AP871" i="14"/>
  <c r="AQ871" i="14"/>
  <c r="AR871" i="14"/>
  <c r="AS871" i="14"/>
  <c r="AT871" i="14"/>
  <c r="AU871" i="14"/>
  <c r="AP872" i="14"/>
  <c r="AQ872" i="14"/>
  <c r="AR872" i="14"/>
  <c r="AS872" i="14"/>
  <c r="AT872" i="14"/>
  <c r="AU872" i="14"/>
  <c r="AP873" i="14"/>
  <c r="AQ873" i="14"/>
  <c r="AR873" i="14"/>
  <c r="AS873" i="14"/>
  <c r="AT873" i="14"/>
  <c r="AU873" i="14"/>
  <c r="AP874" i="14"/>
  <c r="AQ874" i="14"/>
  <c r="AR874" i="14"/>
  <c r="AS874" i="14"/>
  <c r="AT874" i="14"/>
  <c r="AU874" i="14"/>
  <c r="AP875" i="14"/>
  <c r="AQ875" i="14"/>
  <c r="AR875" i="14"/>
  <c r="AS875" i="14"/>
  <c r="AT875" i="14"/>
  <c r="AU875" i="14"/>
  <c r="AP876" i="14"/>
  <c r="AQ876" i="14"/>
  <c r="AR876" i="14"/>
  <c r="AS876" i="14"/>
  <c r="AT876" i="14"/>
  <c r="AU876" i="14"/>
  <c r="AP877" i="14"/>
  <c r="AQ877" i="14"/>
  <c r="AR877" i="14"/>
  <c r="AS877" i="14"/>
  <c r="AT877" i="14"/>
  <c r="AU877" i="14"/>
  <c r="AP878" i="14"/>
  <c r="AQ878" i="14"/>
  <c r="AR878" i="14"/>
  <c r="AS878" i="14"/>
  <c r="AT878" i="14"/>
  <c r="AU878" i="14"/>
  <c r="AP879" i="14"/>
  <c r="AQ879" i="14"/>
  <c r="AR879" i="14"/>
  <c r="AS879" i="14"/>
  <c r="AT879" i="14"/>
  <c r="AU879" i="14"/>
  <c r="AP880" i="14"/>
  <c r="AQ880" i="14"/>
  <c r="AR880" i="14"/>
  <c r="AS880" i="14"/>
  <c r="AT880" i="14"/>
  <c r="AU880" i="14"/>
  <c r="AP881" i="14"/>
  <c r="AQ881" i="14"/>
  <c r="AR881" i="14"/>
  <c r="AS881" i="14"/>
  <c r="AT881" i="14"/>
  <c r="AU881" i="14"/>
  <c r="AP882" i="14"/>
  <c r="AQ882" i="14"/>
  <c r="AR882" i="14"/>
  <c r="AS882" i="14"/>
  <c r="AT882" i="14"/>
  <c r="AU882" i="14"/>
  <c r="AP883" i="14"/>
  <c r="AQ883" i="14"/>
  <c r="AR883" i="14"/>
  <c r="AS883" i="14"/>
  <c r="AT883" i="14"/>
  <c r="AU883" i="14"/>
  <c r="AP884" i="14"/>
  <c r="AQ884" i="14"/>
  <c r="AR884" i="14"/>
  <c r="AS884" i="14"/>
  <c r="AT884" i="14"/>
  <c r="AU884" i="14"/>
  <c r="AP885" i="14"/>
  <c r="AQ885" i="14"/>
  <c r="AR885" i="14"/>
  <c r="AS885" i="14"/>
  <c r="AT885" i="14"/>
  <c r="AU885" i="14"/>
  <c r="AP886" i="14"/>
  <c r="AQ886" i="14"/>
  <c r="AR886" i="14"/>
  <c r="AS886" i="14"/>
  <c r="AT886" i="14"/>
  <c r="AU886" i="14"/>
  <c r="AP887" i="14"/>
  <c r="AQ887" i="14"/>
  <c r="AR887" i="14"/>
  <c r="AS887" i="14"/>
  <c r="AT887" i="14"/>
  <c r="AU887" i="14"/>
  <c r="AP888" i="14"/>
  <c r="AQ888" i="14"/>
  <c r="AR888" i="14"/>
  <c r="AS888" i="14"/>
  <c r="AT888" i="14"/>
  <c r="AU888" i="14"/>
  <c r="AP889" i="14"/>
  <c r="AQ889" i="14"/>
  <c r="AR889" i="14"/>
  <c r="AS889" i="14"/>
  <c r="AT889" i="14"/>
  <c r="AU889" i="14"/>
  <c r="AP890" i="14"/>
  <c r="AQ890" i="14"/>
  <c r="AR890" i="14"/>
  <c r="AS890" i="14"/>
  <c r="AT890" i="14"/>
  <c r="AU890" i="14"/>
  <c r="AP891" i="14"/>
  <c r="AQ891" i="14"/>
  <c r="AR891" i="14"/>
  <c r="AS891" i="14"/>
  <c r="AT891" i="14"/>
  <c r="AU891" i="14"/>
  <c r="AP892" i="14"/>
  <c r="AQ892" i="14"/>
  <c r="AR892" i="14"/>
  <c r="AS892" i="14"/>
  <c r="AT892" i="14"/>
  <c r="AU892" i="14"/>
  <c r="AP893" i="14"/>
  <c r="AQ893" i="14"/>
  <c r="AR893" i="14"/>
  <c r="AS893" i="14"/>
  <c r="AT893" i="14"/>
  <c r="AU893" i="14"/>
  <c r="AP894" i="14"/>
  <c r="AQ894" i="14"/>
  <c r="AR894" i="14"/>
  <c r="AS894" i="14"/>
  <c r="AT894" i="14"/>
  <c r="AU894" i="14"/>
  <c r="AP895" i="14"/>
  <c r="AQ895" i="14"/>
  <c r="AR895" i="14"/>
  <c r="AS895" i="14"/>
  <c r="AT895" i="14"/>
  <c r="AU895" i="14"/>
  <c r="AP896" i="14"/>
  <c r="AQ896" i="14"/>
  <c r="AR896" i="14"/>
  <c r="AS896" i="14"/>
  <c r="AT896" i="14"/>
  <c r="AU896" i="14"/>
  <c r="AP897" i="14"/>
  <c r="AQ897" i="14"/>
  <c r="AR897" i="14"/>
  <c r="AS897" i="14"/>
  <c r="AT897" i="14"/>
  <c r="AU897" i="14"/>
  <c r="AP898" i="14"/>
  <c r="AQ898" i="14"/>
  <c r="AR898" i="14"/>
  <c r="AS898" i="14"/>
  <c r="AT898" i="14"/>
  <c r="AU898" i="14"/>
  <c r="AP899" i="14"/>
  <c r="AQ899" i="14"/>
  <c r="AR899" i="14"/>
  <c r="AS899" i="14"/>
  <c r="AT899" i="14"/>
  <c r="AU899" i="14"/>
  <c r="AP900" i="14"/>
  <c r="AQ900" i="14"/>
  <c r="AR900" i="14"/>
  <c r="AS900" i="14"/>
  <c r="AT900" i="14"/>
  <c r="AU900" i="14"/>
  <c r="AP901" i="14"/>
  <c r="AQ901" i="14"/>
  <c r="AR901" i="14"/>
  <c r="AS901" i="14"/>
  <c r="AT901" i="14"/>
  <c r="AU901" i="14"/>
  <c r="AP902" i="14"/>
  <c r="AQ902" i="14"/>
  <c r="AR902" i="14"/>
  <c r="AS902" i="14"/>
  <c r="AT902" i="14"/>
  <c r="AU902" i="14"/>
  <c r="AP903" i="14"/>
  <c r="AQ903" i="14"/>
  <c r="AR903" i="14"/>
  <c r="AS903" i="14"/>
  <c r="AT903" i="14"/>
  <c r="AU903" i="14"/>
  <c r="AP904" i="14"/>
  <c r="AQ904" i="14"/>
  <c r="AR904" i="14"/>
  <c r="AS904" i="14"/>
  <c r="AT904" i="14"/>
  <c r="AU904" i="14"/>
  <c r="AP905" i="14"/>
  <c r="AQ905" i="14"/>
  <c r="AR905" i="14"/>
  <c r="AS905" i="14"/>
  <c r="AT905" i="14"/>
  <c r="AU905" i="14"/>
  <c r="AP906" i="14"/>
  <c r="AQ906" i="14"/>
  <c r="AR906" i="14"/>
  <c r="AS906" i="14"/>
  <c r="AT906" i="14"/>
  <c r="AU906" i="14"/>
  <c r="AP907" i="14"/>
  <c r="AQ907" i="14"/>
  <c r="AR907" i="14"/>
  <c r="AS907" i="14"/>
  <c r="AT907" i="14"/>
  <c r="AU907" i="14"/>
  <c r="AP908" i="14"/>
  <c r="AQ908" i="14"/>
  <c r="AR908" i="14"/>
  <c r="AS908" i="14"/>
  <c r="AT908" i="14"/>
  <c r="AU908" i="14"/>
  <c r="AP909" i="14"/>
  <c r="AQ909" i="14"/>
  <c r="AR909" i="14"/>
  <c r="AS909" i="14"/>
  <c r="AT909" i="14"/>
  <c r="AU909" i="14"/>
  <c r="AP910" i="14"/>
  <c r="AQ910" i="14"/>
  <c r="AR910" i="14"/>
  <c r="AS910" i="14"/>
  <c r="AT910" i="14"/>
  <c r="AU910" i="14"/>
  <c r="AP911" i="14"/>
  <c r="AQ911" i="14"/>
  <c r="AR911" i="14"/>
  <c r="AS911" i="14"/>
  <c r="AT911" i="14"/>
  <c r="AU911" i="14"/>
  <c r="AP912" i="14"/>
  <c r="AQ912" i="14"/>
  <c r="AR912" i="14"/>
  <c r="AS912" i="14"/>
  <c r="AT912" i="14"/>
  <c r="AU912" i="14"/>
  <c r="AP913" i="14"/>
  <c r="AQ913" i="14"/>
  <c r="AR913" i="14"/>
  <c r="AS913" i="14"/>
  <c r="AT913" i="14"/>
  <c r="AU913" i="14"/>
  <c r="AP914" i="14"/>
  <c r="AQ914" i="14"/>
  <c r="AR914" i="14"/>
  <c r="AS914" i="14"/>
  <c r="AT914" i="14"/>
  <c r="AU914" i="14"/>
  <c r="AP915" i="14"/>
  <c r="AQ915" i="14"/>
  <c r="AR915" i="14"/>
  <c r="AS915" i="14"/>
  <c r="AT915" i="14"/>
  <c r="AU915" i="14"/>
  <c r="AP916" i="14"/>
  <c r="AQ916" i="14"/>
  <c r="AR916" i="14"/>
  <c r="AS916" i="14"/>
  <c r="AT916" i="14"/>
  <c r="AU916" i="14"/>
  <c r="AP917" i="14"/>
  <c r="AQ917" i="14"/>
  <c r="AR917" i="14"/>
  <c r="AS917" i="14"/>
  <c r="AT917" i="14"/>
  <c r="AU917" i="14"/>
  <c r="AP918" i="14"/>
  <c r="AQ918" i="14"/>
  <c r="AR918" i="14"/>
  <c r="AS918" i="14"/>
  <c r="AT918" i="14"/>
  <c r="AU918" i="14"/>
  <c r="AP919" i="14"/>
  <c r="AQ919" i="14"/>
  <c r="AR919" i="14"/>
  <c r="AS919" i="14"/>
  <c r="AT919" i="14"/>
  <c r="AU919" i="14"/>
  <c r="AP920" i="14"/>
  <c r="AQ920" i="14"/>
  <c r="AR920" i="14"/>
  <c r="AS920" i="14"/>
  <c r="AT920" i="14"/>
  <c r="AU920" i="14"/>
  <c r="AP921" i="14"/>
  <c r="AQ921" i="14"/>
  <c r="AR921" i="14"/>
  <c r="AS921" i="14"/>
  <c r="AT921" i="14"/>
  <c r="AU921" i="14"/>
  <c r="AP922" i="14"/>
  <c r="AQ922" i="14"/>
  <c r="AR922" i="14"/>
  <c r="AS922" i="14"/>
  <c r="AT922" i="14"/>
  <c r="AU922" i="14"/>
  <c r="AP923" i="14"/>
  <c r="AQ923" i="14"/>
  <c r="AR923" i="14"/>
  <c r="AS923" i="14"/>
  <c r="AT923" i="14"/>
  <c r="AU923" i="14"/>
  <c r="AP924" i="14"/>
  <c r="AQ924" i="14"/>
  <c r="AR924" i="14"/>
  <c r="AS924" i="14"/>
  <c r="AT924" i="14"/>
  <c r="AU924" i="14"/>
  <c r="AP925" i="14"/>
  <c r="AQ925" i="14"/>
  <c r="AR925" i="14"/>
  <c r="AS925" i="14"/>
  <c r="AT925" i="14"/>
  <c r="AU925" i="14"/>
  <c r="AP926" i="14"/>
  <c r="AQ926" i="14"/>
  <c r="AR926" i="14"/>
  <c r="AS926" i="14"/>
  <c r="AT926" i="14"/>
  <c r="AU926" i="14"/>
  <c r="AP927" i="14"/>
  <c r="AQ927" i="14"/>
  <c r="AR927" i="14"/>
  <c r="AS927" i="14"/>
  <c r="AT927" i="14"/>
  <c r="AU927" i="14"/>
  <c r="AP928" i="14"/>
  <c r="AQ928" i="14"/>
  <c r="AR928" i="14"/>
  <c r="AS928" i="14"/>
  <c r="AT928" i="14"/>
  <c r="AU928" i="14"/>
  <c r="AP929" i="14"/>
  <c r="AQ929" i="14"/>
  <c r="AR929" i="14"/>
  <c r="AS929" i="14"/>
  <c r="AT929" i="14"/>
  <c r="AU929" i="14"/>
  <c r="AP930" i="14"/>
  <c r="AQ930" i="14"/>
  <c r="AR930" i="14"/>
  <c r="AS930" i="14"/>
  <c r="AT930" i="14"/>
  <c r="AU930" i="14"/>
  <c r="AP931" i="14"/>
  <c r="AQ931" i="14"/>
  <c r="AR931" i="14"/>
  <c r="AS931" i="14"/>
  <c r="AT931" i="14"/>
  <c r="AU931" i="14"/>
  <c r="AP932" i="14"/>
  <c r="AQ932" i="14"/>
  <c r="AR932" i="14"/>
  <c r="AS932" i="14"/>
  <c r="AT932" i="14"/>
  <c r="AU932" i="14"/>
  <c r="AP933" i="14"/>
  <c r="AQ933" i="14"/>
  <c r="AR933" i="14"/>
  <c r="AS933" i="14"/>
  <c r="AT933" i="14"/>
  <c r="AU933" i="14"/>
  <c r="AP934" i="14"/>
  <c r="AQ934" i="14"/>
  <c r="AR934" i="14"/>
  <c r="AS934" i="14"/>
  <c r="AT934" i="14"/>
  <c r="AU934" i="14"/>
  <c r="AP935" i="14"/>
  <c r="AQ935" i="14"/>
  <c r="AR935" i="14"/>
  <c r="AS935" i="14"/>
  <c r="AT935" i="14"/>
  <c r="AU935" i="14"/>
  <c r="AP936" i="14"/>
  <c r="AQ936" i="14"/>
  <c r="AR936" i="14"/>
  <c r="AS936" i="14"/>
  <c r="AT936" i="14"/>
  <c r="AU936" i="14"/>
  <c r="AP937" i="14"/>
  <c r="AQ937" i="14"/>
  <c r="AR937" i="14"/>
  <c r="AS937" i="14"/>
  <c r="AT937" i="14"/>
  <c r="AU937" i="14"/>
  <c r="AP938" i="14"/>
  <c r="AQ938" i="14"/>
  <c r="AR938" i="14"/>
  <c r="AS938" i="14"/>
  <c r="AT938" i="14"/>
  <c r="AU938" i="14"/>
  <c r="AP939" i="14"/>
  <c r="AQ939" i="14"/>
  <c r="AR939" i="14"/>
  <c r="AS939" i="14"/>
  <c r="AT939" i="14"/>
  <c r="AU939" i="14"/>
  <c r="AP940" i="14"/>
  <c r="AQ940" i="14"/>
  <c r="AR940" i="14"/>
  <c r="AS940" i="14"/>
  <c r="AT940" i="14"/>
  <c r="AU940" i="14"/>
  <c r="AP941" i="14"/>
  <c r="AQ941" i="14"/>
  <c r="AR941" i="14"/>
  <c r="AS941" i="14"/>
  <c r="AT941" i="14"/>
  <c r="AU941" i="14"/>
  <c r="AP942" i="14"/>
  <c r="AQ942" i="14"/>
  <c r="AR942" i="14"/>
  <c r="AS942" i="14"/>
  <c r="AT942" i="14"/>
  <c r="AU942" i="14"/>
  <c r="AP943" i="14"/>
  <c r="AQ943" i="14"/>
  <c r="AR943" i="14"/>
  <c r="AS943" i="14"/>
  <c r="AT943" i="14"/>
  <c r="AU943" i="14"/>
  <c r="AP944" i="14"/>
  <c r="AQ944" i="14"/>
  <c r="AR944" i="14"/>
  <c r="AS944" i="14"/>
  <c r="AT944" i="14"/>
  <c r="AU944" i="14"/>
  <c r="AP945" i="14"/>
  <c r="AQ945" i="14"/>
  <c r="AR945" i="14"/>
  <c r="AS945" i="14"/>
  <c r="AT945" i="14"/>
  <c r="AU945" i="14"/>
  <c r="AP946" i="14"/>
  <c r="AQ946" i="14"/>
  <c r="AR946" i="14"/>
  <c r="AS946" i="14"/>
  <c r="AT946" i="14"/>
  <c r="AU946" i="14"/>
  <c r="AP947" i="14"/>
  <c r="AQ947" i="14"/>
  <c r="AR947" i="14"/>
  <c r="AS947" i="14"/>
  <c r="AT947" i="14"/>
  <c r="AU947" i="14"/>
  <c r="AP948" i="14"/>
  <c r="AQ948" i="14"/>
  <c r="AR948" i="14"/>
  <c r="AS948" i="14"/>
  <c r="AT948" i="14"/>
  <c r="AU948" i="14"/>
  <c r="AP949" i="14"/>
  <c r="AQ949" i="14"/>
  <c r="AR949" i="14"/>
  <c r="AS949" i="14"/>
  <c r="AT949" i="14"/>
  <c r="AU949" i="14"/>
  <c r="AP950" i="14"/>
  <c r="AQ950" i="14"/>
  <c r="AR950" i="14"/>
  <c r="AS950" i="14"/>
  <c r="AT950" i="14"/>
  <c r="AU950" i="14"/>
  <c r="AP951" i="14"/>
  <c r="AQ951" i="14"/>
  <c r="AR951" i="14"/>
  <c r="AS951" i="14"/>
  <c r="AT951" i="14"/>
  <c r="AU951" i="14"/>
  <c r="AP952" i="14"/>
  <c r="AQ952" i="14"/>
  <c r="AR952" i="14"/>
  <c r="AS952" i="14"/>
  <c r="AT952" i="14"/>
  <c r="AU952" i="14"/>
  <c r="AP953" i="14"/>
  <c r="AQ953" i="14"/>
  <c r="AR953" i="14"/>
  <c r="AS953" i="14"/>
  <c r="AT953" i="14"/>
  <c r="AU953" i="14"/>
  <c r="AP954" i="14"/>
  <c r="AQ954" i="14"/>
  <c r="AR954" i="14"/>
  <c r="AS954" i="14"/>
  <c r="AT954" i="14"/>
  <c r="AU954" i="14"/>
  <c r="AP955" i="14"/>
  <c r="AQ955" i="14"/>
  <c r="AR955" i="14"/>
  <c r="AS955" i="14"/>
  <c r="AT955" i="14"/>
  <c r="AU955" i="14"/>
  <c r="AP956" i="14"/>
  <c r="AQ956" i="14"/>
  <c r="AR956" i="14"/>
  <c r="AS956" i="14"/>
  <c r="AT956" i="14"/>
  <c r="AU956" i="14"/>
  <c r="AP957" i="14"/>
  <c r="AQ957" i="14"/>
  <c r="AR957" i="14"/>
  <c r="AS957" i="14"/>
  <c r="AT957" i="14"/>
  <c r="AU957" i="14"/>
  <c r="AP958" i="14"/>
  <c r="AQ958" i="14"/>
  <c r="AR958" i="14"/>
  <c r="AS958" i="14"/>
  <c r="AT958" i="14"/>
  <c r="AU958" i="14"/>
  <c r="AP959" i="14"/>
  <c r="AQ959" i="14"/>
  <c r="AR959" i="14"/>
  <c r="AS959" i="14"/>
  <c r="AT959" i="14"/>
  <c r="AU959" i="14"/>
  <c r="AP960" i="14"/>
  <c r="AQ960" i="14"/>
  <c r="AR960" i="14"/>
  <c r="AS960" i="14"/>
  <c r="AT960" i="14"/>
  <c r="AU960" i="14"/>
  <c r="AP961" i="14"/>
  <c r="AQ961" i="14"/>
  <c r="AR961" i="14"/>
  <c r="AS961" i="14"/>
  <c r="AT961" i="14"/>
  <c r="AU961" i="14"/>
  <c r="AP962" i="14"/>
  <c r="AQ962" i="14"/>
  <c r="AR962" i="14"/>
  <c r="AS962" i="14"/>
  <c r="AT962" i="14"/>
  <c r="AU962" i="14"/>
  <c r="AP963" i="14"/>
  <c r="AQ963" i="14"/>
  <c r="AR963" i="14"/>
  <c r="AS963" i="14"/>
  <c r="AT963" i="14"/>
  <c r="AU963" i="14"/>
  <c r="AP964" i="14"/>
  <c r="AQ964" i="14"/>
  <c r="AR964" i="14"/>
  <c r="AS964" i="14"/>
  <c r="AT964" i="14"/>
  <c r="AU964" i="14"/>
  <c r="AP965" i="14"/>
  <c r="AQ965" i="14"/>
  <c r="AR965" i="14"/>
  <c r="AS965" i="14"/>
  <c r="AT965" i="14"/>
  <c r="AU965" i="14"/>
  <c r="AP966" i="14"/>
  <c r="AQ966" i="14"/>
  <c r="AR966" i="14"/>
  <c r="AS966" i="14"/>
  <c r="AT966" i="14"/>
  <c r="AU966" i="14"/>
  <c r="AP967" i="14"/>
  <c r="AQ967" i="14"/>
  <c r="AR967" i="14"/>
  <c r="AS967" i="14"/>
  <c r="AT967" i="14"/>
  <c r="AU967" i="14"/>
  <c r="AP968" i="14"/>
  <c r="AQ968" i="14"/>
  <c r="AR968" i="14"/>
  <c r="AS968" i="14"/>
  <c r="AT968" i="14"/>
  <c r="AU968" i="14"/>
  <c r="AP969" i="14"/>
  <c r="AQ969" i="14"/>
  <c r="AR969" i="14"/>
  <c r="AS969" i="14"/>
  <c r="AT969" i="14"/>
  <c r="AU969" i="14"/>
  <c r="AP970" i="14"/>
  <c r="AQ970" i="14"/>
  <c r="AR970" i="14"/>
  <c r="AS970" i="14"/>
  <c r="AT970" i="14"/>
  <c r="AU970" i="14"/>
  <c r="AP971" i="14"/>
  <c r="AQ971" i="14"/>
  <c r="AR971" i="14"/>
  <c r="AS971" i="14"/>
  <c r="AT971" i="14"/>
  <c r="AU971" i="14"/>
  <c r="AP972" i="14"/>
  <c r="AQ972" i="14"/>
  <c r="AR972" i="14"/>
  <c r="AS972" i="14"/>
  <c r="AT972" i="14"/>
  <c r="AU972" i="14"/>
  <c r="AP973" i="14"/>
  <c r="AQ973" i="14"/>
  <c r="AR973" i="14"/>
  <c r="AS973" i="14"/>
  <c r="AT973" i="14"/>
  <c r="AU973" i="14"/>
  <c r="AP974" i="14"/>
  <c r="AQ974" i="14"/>
  <c r="AR974" i="14"/>
  <c r="AS974" i="14"/>
  <c r="AT974" i="14"/>
  <c r="AU974" i="14"/>
  <c r="AP975" i="14"/>
  <c r="AQ975" i="14"/>
  <c r="AR975" i="14"/>
  <c r="AS975" i="14"/>
  <c r="AT975" i="14"/>
  <c r="AU975" i="14"/>
  <c r="AP976" i="14"/>
  <c r="AQ976" i="14"/>
  <c r="AR976" i="14"/>
  <c r="AS976" i="14"/>
  <c r="AT976" i="14"/>
  <c r="AU976" i="14"/>
  <c r="AP977" i="14"/>
  <c r="AQ977" i="14"/>
  <c r="AR977" i="14"/>
  <c r="AS977" i="14"/>
  <c r="AT977" i="14"/>
  <c r="AU977" i="14"/>
  <c r="AP978" i="14"/>
  <c r="AQ978" i="14"/>
  <c r="AR978" i="14"/>
  <c r="AS978" i="14"/>
  <c r="AT978" i="14"/>
  <c r="AU978" i="14"/>
  <c r="AP979" i="14"/>
  <c r="AQ979" i="14"/>
  <c r="AR979" i="14"/>
  <c r="AS979" i="14"/>
  <c r="AT979" i="14"/>
  <c r="AU979" i="14"/>
  <c r="AP980" i="14"/>
  <c r="AQ980" i="14"/>
  <c r="AR980" i="14"/>
  <c r="AS980" i="14"/>
  <c r="AT980" i="14"/>
  <c r="AU980" i="14"/>
  <c r="AP981" i="14"/>
  <c r="AQ981" i="14"/>
  <c r="AR981" i="14"/>
  <c r="AS981" i="14"/>
  <c r="AT981" i="14"/>
  <c r="AU981" i="14"/>
  <c r="AP982" i="14"/>
  <c r="AQ982" i="14"/>
  <c r="AR982" i="14"/>
  <c r="AS982" i="14"/>
  <c r="AT982" i="14"/>
  <c r="AU982" i="14"/>
  <c r="AP983" i="14"/>
  <c r="AQ983" i="14"/>
  <c r="AR983" i="14"/>
  <c r="AS983" i="14"/>
  <c r="AT983" i="14"/>
  <c r="AU983" i="14"/>
  <c r="AP984" i="14"/>
  <c r="AQ984" i="14"/>
  <c r="AR984" i="14"/>
  <c r="AS984" i="14"/>
  <c r="AT984" i="14"/>
  <c r="AU984" i="14"/>
  <c r="AP985" i="14"/>
  <c r="AQ985" i="14"/>
  <c r="AR985" i="14"/>
  <c r="AS985" i="14"/>
  <c r="AT985" i="14"/>
  <c r="AU985" i="14"/>
  <c r="AP986" i="14"/>
  <c r="AQ986" i="14"/>
  <c r="AR986" i="14"/>
  <c r="AS986" i="14"/>
  <c r="AT986" i="14"/>
  <c r="AU986" i="14"/>
  <c r="AP987" i="14"/>
  <c r="AQ987" i="14"/>
  <c r="AR987" i="14"/>
  <c r="AS987" i="14"/>
  <c r="AT987" i="14"/>
  <c r="AU987" i="14"/>
  <c r="AP988" i="14"/>
  <c r="AQ988" i="14"/>
  <c r="AR988" i="14"/>
  <c r="AS988" i="14"/>
  <c r="AT988" i="14"/>
  <c r="AU988" i="14"/>
  <c r="AP989" i="14"/>
  <c r="AQ989" i="14"/>
  <c r="AR989" i="14"/>
  <c r="AS989" i="14"/>
  <c r="AT989" i="14"/>
  <c r="AU989" i="14"/>
  <c r="AP990" i="14"/>
  <c r="AQ990" i="14"/>
  <c r="AR990" i="14"/>
  <c r="AS990" i="14"/>
  <c r="AT990" i="14"/>
  <c r="AU990" i="14"/>
  <c r="AP991" i="14"/>
  <c r="AQ991" i="14"/>
  <c r="AR991" i="14"/>
  <c r="AS991" i="14"/>
  <c r="AT991" i="14"/>
  <c r="AU991" i="14"/>
  <c r="AP992" i="14"/>
  <c r="AQ992" i="14"/>
  <c r="AR992" i="14"/>
  <c r="AS992" i="14"/>
  <c r="AT992" i="14"/>
  <c r="AU992" i="14"/>
  <c r="AP993" i="14"/>
  <c r="AQ993" i="14"/>
  <c r="AR993" i="14"/>
  <c r="AS993" i="14"/>
  <c r="AT993" i="14"/>
  <c r="AU993" i="14"/>
  <c r="AP994" i="14"/>
  <c r="AQ994" i="14"/>
  <c r="AR994" i="14"/>
  <c r="AS994" i="14"/>
  <c r="AT994" i="14"/>
  <c r="AU994" i="14"/>
  <c r="AP995" i="14"/>
  <c r="AQ995" i="14"/>
  <c r="AR995" i="14"/>
  <c r="AS995" i="14"/>
  <c r="AT995" i="14"/>
  <c r="AU995" i="14"/>
  <c r="AP996" i="14"/>
  <c r="AQ996" i="14"/>
  <c r="AR996" i="14"/>
  <c r="AS996" i="14"/>
  <c r="AT996" i="14"/>
  <c r="AU996" i="14"/>
  <c r="AP997" i="14"/>
  <c r="AQ997" i="14"/>
  <c r="AR997" i="14"/>
  <c r="AS997" i="14"/>
  <c r="AT997" i="14"/>
  <c r="AU997" i="14"/>
  <c r="AP998" i="14"/>
  <c r="AQ998" i="14"/>
  <c r="AR998" i="14"/>
  <c r="AS998" i="14"/>
  <c r="AT998" i="14"/>
  <c r="AU998" i="14"/>
  <c r="AP999" i="14"/>
  <c r="AQ999" i="14"/>
  <c r="AR999" i="14"/>
  <c r="AS999" i="14"/>
  <c r="AT999" i="14"/>
  <c r="AU999" i="14"/>
  <c r="AP1000" i="14"/>
  <c r="AQ1000" i="14"/>
  <c r="AR1000" i="14"/>
  <c r="AS1000" i="14"/>
  <c r="AT1000" i="14"/>
  <c r="AU1000" i="14"/>
  <c r="AP1001" i="14"/>
  <c r="AQ1001" i="14"/>
  <c r="AR1001" i="14"/>
  <c r="AS1001" i="14"/>
  <c r="AT1001" i="14"/>
  <c r="AU1001" i="14"/>
  <c r="AP1002" i="14"/>
  <c r="AQ1002" i="14"/>
  <c r="AR1002" i="14"/>
  <c r="AS1002" i="14"/>
  <c r="AT1002" i="14"/>
  <c r="AU1002" i="14"/>
  <c r="AP1003" i="14"/>
  <c r="AQ1003" i="14"/>
  <c r="AR1003" i="14"/>
  <c r="AS1003" i="14"/>
  <c r="AT1003" i="14"/>
  <c r="AU1003" i="14"/>
  <c r="AP1004" i="14"/>
  <c r="AQ1004" i="14"/>
  <c r="AR1004" i="14"/>
  <c r="AS1004" i="14"/>
  <c r="AT1004" i="14"/>
  <c r="AU1004" i="14"/>
  <c r="AP1005" i="14"/>
  <c r="AQ1005" i="14"/>
  <c r="AR1005" i="14"/>
  <c r="AS1005" i="14"/>
  <c r="AT1005" i="14"/>
  <c r="AU1005" i="14"/>
  <c r="AP1006" i="14"/>
  <c r="AQ1006" i="14"/>
  <c r="AR1006" i="14"/>
  <c r="AS1006" i="14"/>
  <c r="AT1006" i="14"/>
  <c r="AU1006" i="14"/>
  <c r="AP1007" i="14"/>
  <c r="AQ1007" i="14"/>
  <c r="AR1007" i="14"/>
  <c r="AS1007" i="14"/>
  <c r="AT1007" i="14"/>
  <c r="AU1007" i="14"/>
  <c r="AP1008" i="14"/>
  <c r="AQ1008" i="14"/>
  <c r="AR1008" i="14"/>
  <c r="AS1008" i="14"/>
  <c r="AT1008" i="14"/>
  <c r="AU1008" i="14"/>
  <c r="AP1009" i="14"/>
  <c r="AQ1009" i="14"/>
  <c r="AR1009" i="14"/>
  <c r="AS1009" i="14"/>
  <c r="AT1009" i="14"/>
  <c r="AU1009" i="14"/>
  <c r="AP1010" i="14"/>
  <c r="AQ1010" i="14"/>
  <c r="AR1010" i="14"/>
  <c r="AS1010" i="14"/>
  <c r="AT1010" i="14"/>
  <c r="AU1010" i="14"/>
  <c r="AP1011" i="14"/>
  <c r="AQ1011" i="14"/>
  <c r="AR1011" i="14"/>
  <c r="AS1011" i="14"/>
  <c r="AT1011" i="14"/>
  <c r="AU1011" i="14"/>
  <c r="AP1012" i="14"/>
  <c r="AQ1012" i="14"/>
  <c r="AR1012" i="14"/>
  <c r="AS1012" i="14"/>
  <c r="AT1012" i="14"/>
  <c r="AU1012" i="14"/>
  <c r="AP1013" i="14"/>
  <c r="AQ1013" i="14"/>
  <c r="AR1013" i="14"/>
  <c r="AS1013" i="14"/>
  <c r="AT1013" i="14"/>
  <c r="AU1013" i="14"/>
  <c r="AP1014" i="14"/>
  <c r="AQ1014" i="14"/>
  <c r="AR1014" i="14"/>
  <c r="AS1014" i="14"/>
  <c r="AT1014" i="14"/>
  <c r="AU1014" i="14"/>
  <c r="AP1015" i="14"/>
  <c r="AQ1015" i="14"/>
  <c r="AR1015" i="14"/>
  <c r="AS1015" i="14"/>
  <c r="AT1015" i="14"/>
  <c r="AU1015" i="14"/>
  <c r="AP1016" i="14"/>
  <c r="AQ1016" i="14"/>
  <c r="AR1016" i="14"/>
  <c r="AS1016" i="14"/>
  <c r="AT1016" i="14"/>
  <c r="AU1016" i="14"/>
  <c r="AP1017" i="14"/>
  <c r="AQ1017" i="14"/>
  <c r="AR1017" i="14"/>
  <c r="AS1017" i="14"/>
  <c r="AT1017" i="14"/>
  <c r="AU1017" i="14"/>
  <c r="AP1018" i="14"/>
  <c r="AQ1018" i="14"/>
  <c r="AR1018" i="14"/>
  <c r="AS1018" i="14"/>
  <c r="AT1018" i="14"/>
  <c r="AU1018" i="14"/>
  <c r="AP1019" i="14"/>
  <c r="AQ1019" i="14"/>
  <c r="AR1019" i="14"/>
  <c r="AS1019" i="14"/>
  <c r="AT1019" i="14"/>
  <c r="AU1019" i="14"/>
  <c r="AP1020" i="14"/>
  <c r="AQ1020" i="14"/>
  <c r="AR1020" i="14"/>
  <c r="AS1020" i="14"/>
  <c r="AT1020" i="14"/>
  <c r="AU1020" i="14"/>
  <c r="AP1021" i="14"/>
  <c r="AQ1021" i="14"/>
  <c r="AR1021" i="14"/>
  <c r="AS1021" i="14"/>
  <c r="AT1021" i="14"/>
  <c r="AU1021" i="14"/>
  <c r="AP1022" i="14"/>
  <c r="AQ1022" i="14"/>
  <c r="AR1022" i="14"/>
  <c r="AS1022" i="14"/>
  <c r="AT1022" i="14"/>
  <c r="AU1022" i="14"/>
  <c r="AP1023" i="14"/>
  <c r="AQ1023" i="14"/>
  <c r="AR1023" i="14"/>
  <c r="AS1023" i="14"/>
  <c r="AT1023" i="14"/>
  <c r="AU1023" i="14"/>
  <c r="AP1024" i="14"/>
  <c r="AQ1024" i="14"/>
  <c r="AR1024" i="14"/>
  <c r="AS1024" i="14"/>
  <c r="AT1024" i="14"/>
  <c r="AU1024" i="14"/>
  <c r="AP1025" i="14"/>
  <c r="AQ1025" i="14"/>
  <c r="AR1025" i="14"/>
  <c r="AS1025" i="14"/>
  <c r="AT1025" i="14"/>
  <c r="AU1025" i="14"/>
  <c r="AQ683" i="14"/>
  <c r="AR683" i="14"/>
  <c r="AS683" i="14"/>
  <c r="AT683" i="14"/>
  <c r="AU683" i="14"/>
  <c r="AP683" i="14"/>
  <c r="BD683" i="14" s="1"/>
  <c r="AH684" i="14"/>
  <c r="AI684" i="14"/>
  <c r="AH685" i="14"/>
  <c r="AI685" i="14"/>
  <c r="AH686" i="14"/>
  <c r="AI686" i="14"/>
  <c r="AH687" i="14"/>
  <c r="AI687" i="14"/>
  <c r="AH688" i="14"/>
  <c r="AI688" i="14"/>
  <c r="AH689" i="14"/>
  <c r="AI689" i="14"/>
  <c r="AH690" i="14"/>
  <c r="AI690" i="14"/>
  <c r="AH691" i="14"/>
  <c r="AI691" i="14"/>
  <c r="AH692" i="14"/>
  <c r="AI692" i="14"/>
  <c r="AH693" i="14"/>
  <c r="AI693" i="14"/>
  <c r="AH694" i="14"/>
  <c r="AI694" i="14"/>
  <c r="AH695" i="14"/>
  <c r="AI695" i="14"/>
  <c r="AH696" i="14"/>
  <c r="AI696" i="14"/>
  <c r="AH697" i="14"/>
  <c r="AI697" i="14"/>
  <c r="AH698" i="14"/>
  <c r="AI698" i="14"/>
  <c r="AH699" i="14"/>
  <c r="AI699" i="14"/>
  <c r="AH700" i="14"/>
  <c r="AI700" i="14"/>
  <c r="AH701" i="14"/>
  <c r="AI701" i="14"/>
  <c r="AH702" i="14"/>
  <c r="AI702" i="14"/>
  <c r="AH703" i="14"/>
  <c r="AI703" i="14"/>
  <c r="AH704" i="14"/>
  <c r="AI704" i="14"/>
  <c r="AH705" i="14"/>
  <c r="AI705" i="14"/>
  <c r="AH706" i="14"/>
  <c r="AI706" i="14"/>
  <c r="AH707" i="14"/>
  <c r="AI707" i="14"/>
  <c r="AH708" i="14"/>
  <c r="AI708" i="14"/>
  <c r="AH709" i="14"/>
  <c r="AI709" i="14"/>
  <c r="AH710" i="14"/>
  <c r="AI710" i="14"/>
  <c r="AH711" i="14"/>
  <c r="AI711" i="14"/>
  <c r="AH712" i="14"/>
  <c r="AI712" i="14"/>
  <c r="AH713" i="14"/>
  <c r="AI713" i="14"/>
  <c r="AH714" i="14"/>
  <c r="AI714" i="14"/>
  <c r="AH715" i="14"/>
  <c r="AI715" i="14"/>
  <c r="AH716" i="14"/>
  <c r="AI716" i="14"/>
  <c r="AH717" i="14"/>
  <c r="AI717" i="14"/>
  <c r="AH718" i="14"/>
  <c r="AI718" i="14"/>
  <c r="AH719" i="14"/>
  <c r="AI719" i="14"/>
  <c r="AH720" i="14"/>
  <c r="AI720" i="14"/>
  <c r="AH721" i="14"/>
  <c r="AI721" i="14"/>
  <c r="AH722" i="14"/>
  <c r="AI722" i="14"/>
  <c r="AH723" i="14"/>
  <c r="AI723" i="14"/>
  <c r="AH724" i="14"/>
  <c r="AI724" i="14"/>
  <c r="AH725" i="14"/>
  <c r="AI725" i="14"/>
  <c r="AH726" i="14"/>
  <c r="AI726" i="14"/>
  <c r="AH727" i="14"/>
  <c r="AI727" i="14"/>
  <c r="AH728" i="14"/>
  <c r="AI728" i="14"/>
  <c r="AH729" i="14"/>
  <c r="AI729" i="14"/>
  <c r="AH730" i="14"/>
  <c r="AI730" i="14"/>
  <c r="AH731" i="14"/>
  <c r="AI731" i="14"/>
  <c r="AH732" i="14"/>
  <c r="AI732" i="14"/>
  <c r="AH733" i="14"/>
  <c r="AI733" i="14"/>
  <c r="AH734" i="14"/>
  <c r="AI734" i="14"/>
  <c r="AH735" i="14"/>
  <c r="AI735" i="14"/>
  <c r="AH736" i="14"/>
  <c r="AI736" i="14"/>
  <c r="AH737" i="14"/>
  <c r="AI737" i="14"/>
  <c r="AH738" i="14"/>
  <c r="AI738" i="14"/>
  <c r="AH739" i="14"/>
  <c r="AI739" i="14"/>
  <c r="AH740" i="14"/>
  <c r="AI740" i="14"/>
  <c r="AH741" i="14"/>
  <c r="AI741" i="14"/>
  <c r="AH742" i="14"/>
  <c r="AI742" i="14"/>
  <c r="AH743" i="14"/>
  <c r="AI743" i="14"/>
  <c r="AH744" i="14"/>
  <c r="AI744" i="14"/>
  <c r="AH745" i="14"/>
  <c r="AI745" i="14"/>
  <c r="AH746" i="14"/>
  <c r="AI746" i="14"/>
  <c r="AH747" i="14"/>
  <c r="AI747" i="14"/>
  <c r="AH748" i="14"/>
  <c r="AI748" i="14"/>
  <c r="AH749" i="14"/>
  <c r="AI749" i="14"/>
  <c r="AH750" i="14"/>
  <c r="AI750" i="14"/>
  <c r="AH751" i="14"/>
  <c r="AI751" i="14"/>
  <c r="AH752" i="14"/>
  <c r="AI752" i="14"/>
  <c r="AH753" i="14"/>
  <c r="AI753" i="14"/>
  <c r="AH754" i="14"/>
  <c r="AI754" i="14"/>
  <c r="AH755" i="14"/>
  <c r="AI755" i="14"/>
  <c r="AH756" i="14"/>
  <c r="AI756" i="14"/>
  <c r="AH757" i="14"/>
  <c r="AI757" i="14"/>
  <c r="AH758" i="14"/>
  <c r="AI758" i="14"/>
  <c r="AH759" i="14"/>
  <c r="AI759" i="14"/>
  <c r="AH760" i="14"/>
  <c r="AI760" i="14"/>
  <c r="AH761" i="14"/>
  <c r="AI761" i="14"/>
  <c r="AH762" i="14"/>
  <c r="AI762" i="14"/>
  <c r="AH763" i="14"/>
  <c r="AI763" i="14"/>
  <c r="AH764" i="14"/>
  <c r="AI764" i="14"/>
  <c r="AH765" i="14"/>
  <c r="AI765" i="14"/>
  <c r="AH766" i="14"/>
  <c r="AI766" i="14"/>
  <c r="AH767" i="14"/>
  <c r="AI767" i="14"/>
  <c r="AH768" i="14"/>
  <c r="AI768" i="14"/>
  <c r="AH769" i="14"/>
  <c r="AI769" i="14"/>
  <c r="AH770" i="14"/>
  <c r="AI770" i="14"/>
  <c r="AH771" i="14"/>
  <c r="AI771" i="14"/>
  <c r="AH772" i="14"/>
  <c r="AI772" i="14"/>
  <c r="AH773" i="14"/>
  <c r="AI773" i="14"/>
  <c r="AH774" i="14"/>
  <c r="AI774" i="14"/>
  <c r="AH775" i="14"/>
  <c r="AI775" i="14"/>
  <c r="AH776" i="14"/>
  <c r="AI776" i="14"/>
  <c r="AH777" i="14"/>
  <c r="AI777" i="14"/>
  <c r="AH778" i="14"/>
  <c r="AI778" i="14"/>
  <c r="AH779" i="14"/>
  <c r="AI779" i="14"/>
  <c r="AH780" i="14"/>
  <c r="AI780" i="14"/>
  <c r="AH781" i="14"/>
  <c r="AI781" i="14"/>
  <c r="AH782" i="14"/>
  <c r="AI782" i="14"/>
  <c r="AH783" i="14"/>
  <c r="AI783" i="14"/>
  <c r="AH784" i="14"/>
  <c r="AI784" i="14"/>
  <c r="AH785" i="14"/>
  <c r="AI785" i="14"/>
  <c r="AH786" i="14"/>
  <c r="AI786" i="14"/>
  <c r="AH787" i="14"/>
  <c r="AI787" i="14"/>
  <c r="AH788" i="14"/>
  <c r="AI788" i="14"/>
  <c r="AH789" i="14"/>
  <c r="AI789" i="14"/>
  <c r="AH790" i="14"/>
  <c r="AI790" i="14"/>
  <c r="AH791" i="14"/>
  <c r="AI791" i="14"/>
  <c r="AH792" i="14"/>
  <c r="AI792" i="14"/>
  <c r="AH793" i="14"/>
  <c r="AI793" i="14"/>
  <c r="AH794" i="14"/>
  <c r="AI794" i="14"/>
  <c r="AH795" i="14"/>
  <c r="AI795" i="14"/>
  <c r="AH796" i="14"/>
  <c r="AI796" i="14"/>
  <c r="AH797" i="14"/>
  <c r="AI797" i="14"/>
  <c r="AH798" i="14"/>
  <c r="AI798" i="14"/>
  <c r="AH799" i="14"/>
  <c r="AI799" i="14"/>
  <c r="AH800" i="14"/>
  <c r="AI800" i="14"/>
  <c r="AH801" i="14"/>
  <c r="AI801" i="14"/>
  <c r="AH802" i="14"/>
  <c r="AI802" i="14"/>
  <c r="AH803" i="14"/>
  <c r="AI803" i="14"/>
  <c r="AH804" i="14"/>
  <c r="AI804" i="14"/>
  <c r="AH805" i="14"/>
  <c r="AI805" i="14"/>
  <c r="AH806" i="14"/>
  <c r="AI806" i="14"/>
  <c r="AH807" i="14"/>
  <c r="AI807" i="14"/>
  <c r="AH808" i="14"/>
  <c r="AI808" i="14"/>
  <c r="AH809" i="14"/>
  <c r="AI809" i="14"/>
  <c r="AH810" i="14"/>
  <c r="AI810" i="14"/>
  <c r="AH811" i="14"/>
  <c r="AI811" i="14"/>
  <c r="AH812" i="14"/>
  <c r="AI812" i="14"/>
  <c r="AH813" i="14"/>
  <c r="AI813" i="14"/>
  <c r="AH814" i="14"/>
  <c r="AI814" i="14"/>
  <c r="AH815" i="14"/>
  <c r="AI815" i="14"/>
  <c r="AH816" i="14"/>
  <c r="AI816" i="14"/>
  <c r="AH817" i="14"/>
  <c r="AI817" i="14"/>
  <c r="AH818" i="14"/>
  <c r="AI818" i="14"/>
  <c r="AH819" i="14"/>
  <c r="AI819" i="14"/>
  <c r="AH820" i="14"/>
  <c r="AI820" i="14"/>
  <c r="AH821" i="14"/>
  <c r="AI821" i="14"/>
  <c r="AH822" i="14"/>
  <c r="AI822" i="14"/>
  <c r="AH823" i="14"/>
  <c r="AI823" i="14"/>
  <c r="AH824" i="14"/>
  <c r="AI824" i="14"/>
  <c r="AH825" i="14"/>
  <c r="AI825" i="14"/>
  <c r="AH826" i="14"/>
  <c r="AI826" i="14"/>
  <c r="AH827" i="14"/>
  <c r="AI827" i="14"/>
  <c r="AH828" i="14"/>
  <c r="AI828" i="14"/>
  <c r="AH829" i="14"/>
  <c r="AI829" i="14"/>
  <c r="AH830" i="14"/>
  <c r="AI830" i="14"/>
  <c r="AH831" i="14"/>
  <c r="AI831" i="14"/>
  <c r="AH832" i="14"/>
  <c r="AI832" i="14"/>
  <c r="AH833" i="14"/>
  <c r="AI833" i="14"/>
  <c r="AH834" i="14"/>
  <c r="AI834" i="14"/>
  <c r="AH835" i="14"/>
  <c r="AI835" i="14"/>
  <c r="AH836" i="14"/>
  <c r="AI836" i="14"/>
  <c r="AH837" i="14"/>
  <c r="AI837" i="14"/>
  <c r="AH838" i="14"/>
  <c r="AI838" i="14"/>
  <c r="AH839" i="14"/>
  <c r="AI839" i="14"/>
  <c r="AH840" i="14"/>
  <c r="AI840" i="14"/>
  <c r="AH841" i="14"/>
  <c r="AI841" i="14"/>
  <c r="AH842" i="14"/>
  <c r="AI842" i="14"/>
  <c r="AH843" i="14"/>
  <c r="AI843" i="14"/>
  <c r="AH844" i="14"/>
  <c r="AI844" i="14"/>
  <c r="AH845" i="14"/>
  <c r="AI845" i="14"/>
  <c r="AH846" i="14"/>
  <c r="AI846" i="14"/>
  <c r="AH847" i="14"/>
  <c r="AI847" i="14"/>
  <c r="AH848" i="14"/>
  <c r="AI848" i="14"/>
  <c r="AH849" i="14"/>
  <c r="AI849" i="14"/>
  <c r="AH850" i="14"/>
  <c r="AI850" i="14"/>
  <c r="AH851" i="14"/>
  <c r="AI851" i="14"/>
  <c r="AH852" i="14"/>
  <c r="AI852" i="14"/>
  <c r="AH853" i="14"/>
  <c r="AI853" i="14"/>
  <c r="AH854" i="14"/>
  <c r="AI854" i="14"/>
  <c r="AH855" i="14"/>
  <c r="AI855" i="14"/>
  <c r="AH856" i="14"/>
  <c r="AI856" i="14"/>
  <c r="AH857" i="14"/>
  <c r="AI857" i="14"/>
  <c r="AH858" i="14"/>
  <c r="AI858" i="14"/>
  <c r="AH859" i="14"/>
  <c r="AI859" i="14"/>
  <c r="AH860" i="14"/>
  <c r="AI860" i="14"/>
  <c r="AH861" i="14"/>
  <c r="AI861" i="14"/>
  <c r="AH862" i="14"/>
  <c r="AI862" i="14"/>
  <c r="AH863" i="14"/>
  <c r="AI863" i="14"/>
  <c r="AH864" i="14"/>
  <c r="AI864" i="14"/>
  <c r="AH865" i="14"/>
  <c r="AI865" i="14"/>
  <c r="AH866" i="14"/>
  <c r="AI866" i="14"/>
  <c r="AH867" i="14"/>
  <c r="AI867" i="14"/>
  <c r="AH868" i="14"/>
  <c r="AI868" i="14"/>
  <c r="AH869" i="14"/>
  <c r="AI869" i="14"/>
  <c r="AH870" i="14"/>
  <c r="AI870" i="14"/>
  <c r="AH871" i="14"/>
  <c r="AI871" i="14"/>
  <c r="AH872" i="14"/>
  <c r="AI872" i="14"/>
  <c r="AH873" i="14"/>
  <c r="AI873" i="14"/>
  <c r="AH874" i="14"/>
  <c r="AI874" i="14"/>
  <c r="AH875" i="14"/>
  <c r="AI875" i="14"/>
  <c r="AH876" i="14"/>
  <c r="AI876" i="14"/>
  <c r="AH877" i="14"/>
  <c r="AI877" i="14"/>
  <c r="AH878" i="14"/>
  <c r="AI878" i="14"/>
  <c r="AH879" i="14"/>
  <c r="AI879" i="14"/>
  <c r="AH880" i="14"/>
  <c r="AI880" i="14"/>
  <c r="AH881" i="14"/>
  <c r="AI881" i="14"/>
  <c r="AH882" i="14"/>
  <c r="AI882" i="14"/>
  <c r="AH883" i="14"/>
  <c r="AI883" i="14"/>
  <c r="AH884" i="14"/>
  <c r="AI884" i="14"/>
  <c r="AH885" i="14"/>
  <c r="AI885" i="14"/>
  <c r="AH886" i="14"/>
  <c r="AI886" i="14"/>
  <c r="AH887" i="14"/>
  <c r="AI887" i="14"/>
  <c r="AH888" i="14"/>
  <c r="AI888" i="14"/>
  <c r="AH889" i="14"/>
  <c r="AI889" i="14"/>
  <c r="AH890" i="14"/>
  <c r="AI890" i="14"/>
  <c r="AH891" i="14"/>
  <c r="AI891" i="14"/>
  <c r="AH892" i="14"/>
  <c r="AI892" i="14"/>
  <c r="AH893" i="14"/>
  <c r="AI893" i="14"/>
  <c r="AH894" i="14"/>
  <c r="AI894" i="14"/>
  <c r="AH895" i="14"/>
  <c r="AI895" i="14"/>
  <c r="AH896" i="14"/>
  <c r="AI896" i="14"/>
  <c r="AH897" i="14"/>
  <c r="AI897" i="14"/>
  <c r="AH898" i="14"/>
  <c r="AI898" i="14"/>
  <c r="AH899" i="14"/>
  <c r="AI899" i="14"/>
  <c r="AH900" i="14"/>
  <c r="AI900" i="14"/>
  <c r="AH901" i="14"/>
  <c r="AI901" i="14"/>
  <c r="AH902" i="14"/>
  <c r="AI902" i="14"/>
  <c r="AH903" i="14"/>
  <c r="AI903" i="14"/>
  <c r="AH904" i="14"/>
  <c r="AI904" i="14"/>
  <c r="AH905" i="14"/>
  <c r="AI905" i="14"/>
  <c r="AH906" i="14"/>
  <c r="AI906" i="14"/>
  <c r="AH907" i="14"/>
  <c r="AI907" i="14"/>
  <c r="AH908" i="14"/>
  <c r="AI908" i="14"/>
  <c r="AH909" i="14"/>
  <c r="AI909" i="14"/>
  <c r="AH910" i="14"/>
  <c r="AI910" i="14"/>
  <c r="AH911" i="14"/>
  <c r="AI911" i="14"/>
  <c r="AH912" i="14"/>
  <c r="AI912" i="14"/>
  <c r="AH913" i="14"/>
  <c r="AI913" i="14"/>
  <c r="AH914" i="14"/>
  <c r="AI914" i="14"/>
  <c r="AH915" i="14"/>
  <c r="AI915" i="14"/>
  <c r="AH916" i="14"/>
  <c r="AI916" i="14"/>
  <c r="AH917" i="14"/>
  <c r="AI917" i="14"/>
  <c r="AH918" i="14"/>
  <c r="AI918" i="14"/>
  <c r="AH919" i="14"/>
  <c r="AI919" i="14"/>
  <c r="AH920" i="14"/>
  <c r="AI920" i="14"/>
  <c r="AH921" i="14"/>
  <c r="AI921" i="14"/>
  <c r="AH922" i="14"/>
  <c r="AI922" i="14"/>
  <c r="AH923" i="14"/>
  <c r="AI923" i="14"/>
  <c r="AH924" i="14"/>
  <c r="AI924" i="14"/>
  <c r="AH925" i="14"/>
  <c r="AI925" i="14"/>
  <c r="AH926" i="14"/>
  <c r="AI926" i="14"/>
  <c r="AH927" i="14"/>
  <c r="AI927" i="14"/>
  <c r="AH928" i="14"/>
  <c r="AI928" i="14"/>
  <c r="AH929" i="14"/>
  <c r="AI929" i="14"/>
  <c r="AH930" i="14"/>
  <c r="AI930" i="14"/>
  <c r="AH931" i="14"/>
  <c r="AI931" i="14"/>
  <c r="AH932" i="14"/>
  <c r="AI932" i="14"/>
  <c r="AH933" i="14"/>
  <c r="AI933" i="14"/>
  <c r="AH934" i="14"/>
  <c r="AI934" i="14"/>
  <c r="AH935" i="14"/>
  <c r="AI935" i="14"/>
  <c r="AH936" i="14"/>
  <c r="AI936" i="14"/>
  <c r="AH937" i="14"/>
  <c r="AI937" i="14"/>
  <c r="AH938" i="14"/>
  <c r="AI938" i="14"/>
  <c r="AH939" i="14"/>
  <c r="AI939" i="14"/>
  <c r="AH940" i="14"/>
  <c r="AI940" i="14"/>
  <c r="AH941" i="14"/>
  <c r="AI941" i="14"/>
  <c r="AH942" i="14"/>
  <c r="AI942" i="14"/>
  <c r="AH943" i="14"/>
  <c r="AI943" i="14"/>
  <c r="AH944" i="14"/>
  <c r="AI944" i="14"/>
  <c r="AH945" i="14"/>
  <c r="AI945" i="14"/>
  <c r="AH946" i="14"/>
  <c r="AI946" i="14"/>
  <c r="AH947" i="14"/>
  <c r="AI947" i="14"/>
  <c r="AH948" i="14"/>
  <c r="AI948" i="14"/>
  <c r="AH949" i="14"/>
  <c r="AI949" i="14"/>
  <c r="AH950" i="14"/>
  <c r="AI950" i="14"/>
  <c r="AH951" i="14"/>
  <c r="AI951" i="14"/>
  <c r="AH952" i="14"/>
  <c r="AI952" i="14"/>
  <c r="AH953" i="14"/>
  <c r="AI953" i="14"/>
  <c r="AH954" i="14"/>
  <c r="AI954" i="14"/>
  <c r="AH955" i="14"/>
  <c r="AI955" i="14"/>
  <c r="AH956" i="14"/>
  <c r="AI956" i="14"/>
  <c r="AH957" i="14"/>
  <c r="AI957" i="14"/>
  <c r="AH958" i="14"/>
  <c r="AI958" i="14"/>
  <c r="AH959" i="14"/>
  <c r="AI959" i="14"/>
  <c r="AH960" i="14"/>
  <c r="AI960" i="14"/>
  <c r="AH961" i="14"/>
  <c r="AI961" i="14"/>
  <c r="AH962" i="14"/>
  <c r="AI962" i="14"/>
  <c r="AH963" i="14"/>
  <c r="AI963" i="14"/>
  <c r="AH964" i="14"/>
  <c r="AI964" i="14"/>
  <c r="AH965" i="14"/>
  <c r="AI965" i="14"/>
  <c r="AH966" i="14"/>
  <c r="AI966" i="14"/>
  <c r="AH967" i="14"/>
  <c r="AI967" i="14"/>
  <c r="AH968" i="14"/>
  <c r="AI968" i="14"/>
  <c r="AH969" i="14"/>
  <c r="AI969" i="14"/>
  <c r="AH970" i="14"/>
  <c r="AI970" i="14"/>
  <c r="AH971" i="14"/>
  <c r="AI971" i="14"/>
  <c r="AH972" i="14"/>
  <c r="AI972" i="14"/>
  <c r="AH973" i="14"/>
  <c r="AI973" i="14"/>
  <c r="AH974" i="14"/>
  <c r="AI974" i="14"/>
  <c r="AH975" i="14"/>
  <c r="AI975" i="14"/>
  <c r="AH976" i="14"/>
  <c r="AI976" i="14"/>
  <c r="AH977" i="14"/>
  <c r="AI977" i="14"/>
  <c r="AH978" i="14"/>
  <c r="AI978" i="14"/>
  <c r="AH979" i="14"/>
  <c r="AI979" i="14"/>
  <c r="AH980" i="14"/>
  <c r="AI980" i="14"/>
  <c r="AH981" i="14"/>
  <c r="AI981" i="14"/>
  <c r="AH982" i="14"/>
  <c r="AI982" i="14"/>
  <c r="AH983" i="14"/>
  <c r="AI983" i="14"/>
  <c r="AH984" i="14"/>
  <c r="AI984" i="14"/>
  <c r="AH985" i="14"/>
  <c r="AI985" i="14"/>
  <c r="AH986" i="14"/>
  <c r="AI986" i="14"/>
  <c r="AH987" i="14"/>
  <c r="AI987" i="14"/>
  <c r="AH988" i="14"/>
  <c r="AI988" i="14"/>
  <c r="AH989" i="14"/>
  <c r="AI989" i="14"/>
  <c r="AH990" i="14"/>
  <c r="AI990" i="14"/>
  <c r="AH991" i="14"/>
  <c r="AI991" i="14"/>
  <c r="AH992" i="14"/>
  <c r="AI992" i="14"/>
  <c r="AH993" i="14"/>
  <c r="AI993" i="14"/>
  <c r="AH994" i="14"/>
  <c r="AI994" i="14"/>
  <c r="AH995" i="14"/>
  <c r="AI995" i="14"/>
  <c r="AH996" i="14"/>
  <c r="AI996" i="14"/>
  <c r="AH997" i="14"/>
  <c r="AI997" i="14"/>
  <c r="AH998" i="14"/>
  <c r="AI998" i="14"/>
  <c r="AH999" i="14"/>
  <c r="AI999" i="14"/>
  <c r="AH1000" i="14"/>
  <c r="AI1000" i="14"/>
  <c r="AH1001" i="14"/>
  <c r="AI1001" i="14"/>
  <c r="AH1002" i="14"/>
  <c r="AI1002" i="14"/>
  <c r="AH1003" i="14"/>
  <c r="AI1003" i="14"/>
  <c r="AH1004" i="14"/>
  <c r="AI1004" i="14"/>
  <c r="AH1005" i="14"/>
  <c r="AI1005" i="14"/>
  <c r="AH1006" i="14"/>
  <c r="AI1006" i="14"/>
  <c r="AH1007" i="14"/>
  <c r="AI1007" i="14"/>
  <c r="AH1008" i="14"/>
  <c r="AI1008" i="14"/>
  <c r="AH1009" i="14"/>
  <c r="AI1009" i="14"/>
  <c r="AH1010" i="14"/>
  <c r="AI1010" i="14"/>
  <c r="AH1011" i="14"/>
  <c r="AI1011" i="14"/>
  <c r="AH1012" i="14"/>
  <c r="AI1012" i="14"/>
  <c r="AH1013" i="14"/>
  <c r="AI1013" i="14"/>
  <c r="AH1014" i="14"/>
  <c r="AI1014" i="14"/>
  <c r="AH1015" i="14"/>
  <c r="AI1015" i="14"/>
  <c r="AH1016" i="14"/>
  <c r="AI1016" i="14"/>
  <c r="AH1017" i="14"/>
  <c r="AI1017" i="14"/>
  <c r="AH1018" i="14"/>
  <c r="AI1018" i="14"/>
  <c r="AH1019" i="14"/>
  <c r="AI1019" i="14"/>
  <c r="AH1020" i="14"/>
  <c r="AI1020" i="14"/>
  <c r="AH1021" i="14"/>
  <c r="AI1021" i="14"/>
  <c r="AH1022" i="14"/>
  <c r="AI1022" i="14"/>
  <c r="AH1023" i="14"/>
  <c r="AI1023" i="14"/>
  <c r="AH1024" i="14"/>
  <c r="AI1024" i="14"/>
  <c r="AH1025" i="14"/>
  <c r="AI1025" i="14"/>
  <c r="AI683" i="14"/>
  <c r="AH683" i="14"/>
  <c r="AE684" i="14"/>
  <c r="AF684" i="14"/>
  <c r="AE685" i="14"/>
  <c r="AF685" i="14"/>
  <c r="AE686" i="14"/>
  <c r="AF686" i="14"/>
  <c r="AE687" i="14"/>
  <c r="AF687" i="14"/>
  <c r="AE688" i="14"/>
  <c r="AF688" i="14"/>
  <c r="AE689" i="14"/>
  <c r="AF689" i="14"/>
  <c r="AE690" i="14"/>
  <c r="AF690" i="14"/>
  <c r="AE691" i="14"/>
  <c r="AF691" i="14"/>
  <c r="AE692" i="14"/>
  <c r="AF692" i="14"/>
  <c r="AE693" i="14"/>
  <c r="AF693" i="14"/>
  <c r="AE694" i="14"/>
  <c r="AF694" i="14"/>
  <c r="AE695" i="14"/>
  <c r="AF695" i="14"/>
  <c r="AE696" i="14"/>
  <c r="AF696" i="14"/>
  <c r="AE697" i="14"/>
  <c r="AF697" i="14"/>
  <c r="AE698" i="14"/>
  <c r="AF698" i="14"/>
  <c r="AE699" i="14"/>
  <c r="AF699" i="14"/>
  <c r="AE700" i="14"/>
  <c r="AF700" i="14"/>
  <c r="AE701" i="14"/>
  <c r="AF701" i="14"/>
  <c r="AE702" i="14"/>
  <c r="AF702" i="14"/>
  <c r="AE703" i="14"/>
  <c r="AF703" i="14"/>
  <c r="AE704" i="14"/>
  <c r="AF704" i="14"/>
  <c r="AE705" i="14"/>
  <c r="AF705" i="14"/>
  <c r="AE706" i="14"/>
  <c r="AF706" i="14"/>
  <c r="AE707" i="14"/>
  <c r="AF707" i="14"/>
  <c r="AE708" i="14"/>
  <c r="AF708" i="14"/>
  <c r="AE709" i="14"/>
  <c r="AF709" i="14"/>
  <c r="AE710" i="14"/>
  <c r="AF710" i="14"/>
  <c r="AE711" i="14"/>
  <c r="AF711" i="14"/>
  <c r="AE712" i="14"/>
  <c r="AF712" i="14"/>
  <c r="AE713" i="14"/>
  <c r="AF713" i="14"/>
  <c r="AE714" i="14"/>
  <c r="AF714" i="14"/>
  <c r="AE715" i="14"/>
  <c r="AF715" i="14"/>
  <c r="AE716" i="14"/>
  <c r="AF716" i="14"/>
  <c r="AE717" i="14"/>
  <c r="AF717" i="14"/>
  <c r="AE718" i="14"/>
  <c r="AF718" i="14"/>
  <c r="AE719" i="14"/>
  <c r="AF719" i="14"/>
  <c r="AE720" i="14"/>
  <c r="AF720" i="14"/>
  <c r="AE721" i="14"/>
  <c r="AF721" i="14"/>
  <c r="AE722" i="14"/>
  <c r="AF722" i="14"/>
  <c r="AE723" i="14"/>
  <c r="AF723" i="14"/>
  <c r="AE724" i="14"/>
  <c r="AF724" i="14"/>
  <c r="AE725" i="14"/>
  <c r="AF725" i="14"/>
  <c r="AE726" i="14"/>
  <c r="AF726" i="14"/>
  <c r="AE727" i="14"/>
  <c r="AF727" i="14"/>
  <c r="AE728" i="14"/>
  <c r="AF728" i="14"/>
  <c r="AE729" i="14"/>
  <c r="AF729" i="14"/>
  <c r="AE730" i="14"/>
  <c r="AF730" i="14"/>
  <c r="AE731" i="14"/>
  <c r="AF731" i="14"/>
  <c r="AE732" i="14"/>
  <c r="AF732" i="14"/>
  <c r="AE733" i="14"/>
  <c r="AF733" i="14"/>
  <c r="AE734" i="14"/>
  <c r="AF734" i="14"/>
  <c r="AE735" i="14"/>
  <c r="AF735" i="14"/>
  <c r="AE736" i="14"/>
  <c r="AF736" i="14"/>
  <c r="AE737" i="14"/>
  <c r="AF737" i="14"/>
  <c r="AE738" i="14"/>
  <c r="AF738" i="14"/>
  <c r="AE739" i="14"/>
  <c r="AF739" i="14"/>
  <c r="AE740" i="14"/>
  <c r="AF740" i="14"/>
  <c r="AE741" i="14"/>
  <c r="AF741" i="14"/>
  <c r="AE742" i="14"/>
  <c r="AF742" i="14"/>
  <c r="AE743" i="14"/>
  <c r="AF743" i="14"/>
  <c r="AE744" i="14"/>
  <c r="AF744" i="14"/>
  <c r="AE745" i="14"/>
  <c r="AF745" i="14"/>
  <c r="AE746" i="14"/>
  <c r="AF746" i="14"/>
  <c r="AE747" i="14"/>
  <c r="AF747" i="14"/>
  <c r="AE748" i="14"/>
  <c r="AF748" i="14"/>
  <c r="AE749" i="14"/>
  <c r="AF749" i="14"/>
  <c r="AE750" i="14"/>
  <c r="AF750" i="14"/>
  <c r="AE751" i="14"/>
  <c r="AF751" i="14"/>
  <c r="AE752" i="14"/>
  <c r="AF752" i="14"/>
  <c r="AE753" i="14"/>
  <c r="AF753" i="14"/>
  <c r="AE754" i="14"/>
  <c r="AF754" i="14"/>
  <c r="AE755" i="14"/>
  <c r="AF755" i="14"/>
  <c r="AE756" i="14"/>
  <c r="AF756" i="14"/>
  <c r="AE757" i="14"/>
  <c r="AF757" i="14"/>
  <c r="AE758" i="14"/>
  <c r="AF758" i="14"/>
  <c r="AE759" i="14"/>
  <c r="AF759" i="14"/>
  <c r="AE760" i="14"/>
  <c r="AF760" i="14"/>
  <c r="AE761" i="14"/>
  <c r="AF761" i="14"/>
  <c r="AE762" i="14"/>
  <c r="AF762" i="14"/>
  <c r="AE763" i="14"/>
  <c r="AF763" i="14"/>
  <c r="AE764" i="14"/>
  <c r="AF764" i="14"/>
  <c r="AE765" i="14"/>
  <c r="AF765" i="14"/>
  <c r="AE766" i="14"/>
  <c r="AF766" i="14"/>
  <c r="AE767" i="14"/>
  <c r="AF767" i="14"/>
  <c r="AE768" i="14"/>
  <c r="AF768" i="14"/>
  <c r="AE769" i="14"/>
  <c r="AF769" i="14"/>
  <c r="AE770" i="14"/>
  <c r="AF770" i="14"/>
  <c r="AE771" i="14"/>
  <c r="AF771" i="14"/>
  <c r="AE772" i="14"/>
  <c r="AF772" i="14"/>
  <c r="AE773" i="14"/>
  <c r="AF773" i="14"/>
  <c r="AE774" i="14"/>
  <c r="AF774" i="14"/>
  <c r="AE775" i="14"/>
  <c r="AF775" i="14"/>
  <c r="AE776" i="14"/>
  <c r="AF776" i="14"/>
  <c r="AE777" i="14"/>
  <c r="AF777" i="14"/>
  <c r="AE778" i="14"/>
  <c r="AF778" i="14"/>
  <c r="AE779" i="14"/>
  <c r="AF779" i="14"/>
  <c r="AE780" i="14"/>
  <c r="AF780" i="14"/>
  <c r="AE781" i="14"/>
  <c r="AF781" i="14"/>
  <c r="AE782" i="14"/>
  <c r="AF782" i="14"/>
  <c r="AE783" i="14"/>
  <c r="AF783" i="14"/>
  <c r="AE784" i="14"/>
  <c r="AF784" i="14"/>
  <c r="AE785" i="14"/>
  <c r="AF785" i="14"/>
  <c r="AE786" i="14"/>
  <c r="AF786" i="14"/>
  <c r="AE787" i="14"/>
  <c r="AF787" i="14"/>
  <c r="AE788" i="14"/>
  <c r="AF788" i="14"/>
  <c r="AE789" i="14"/>
  <c r="AF789" i="14"/>
  <c r="AE790" i="14"/>
  <c r="AF790" i="14"/>
  <c r="AE791" i="14"/>
  <c r="AF791" i="14"/>
  <c r="AE792" i="14"/>
  <c r="AF792" i="14"/>
  <c r="AE793" i="14"/>
  <c r="AF793" i="14"/>
  <c r="AE794" i="14"/>
  <c r="AF794" i="14"/>
  <c r="AE795" i="14"/>
  <c r="AF795" i="14"/>
  <c r="AE796" i="14"/>
  <c r="AF796" i="14"/>
  <c r="AE797" i="14"/>
  <c r="AF797" i="14"/>
  <c r="AE798" i="14"/>
  <c r="AF798" i="14"/>
  <c r="AE799" i="14"/>
  <c r="AF799" i="14"/>
  <c r="AE800" i="14"/>
  <c r="AF800" i="14"/>
  <c r="AE801" i="14"/>
  <c r="AF801" i="14"/>
  <c r="AE802" i="14"/>
  <c r="AF802" i="14"/>
  <c r="AE803" i="14"/>
  <c r="AF803" i="14"/>
  <c r="AE804" i="14"/>
  <c r="AF804" i="14"/>
  <c r="AE805" i="14"/>
  <c r="AF805" i="14"/>
  <c r="AE806" i="14"/>
  <c r="AF806" i="14"/>
  <c r="AE807" i="14"/>
  <c r="AF807" i="14"/>
  <c r="AE808" i="14"/>
  <c r="AF808" i="14"/>
  <c r="AE809" i="14"/>
  <c r="AF809" i="14"/>
  <c r="AE810" i="14"/>
  <c r="AF810" i="14"/>
  <c r="AE811" i="14"/>
  <c r="AF811" i="14"/>
  <c r="AE812" i="14"/>
  <c r="AF812" i="14"/>
  <c r="AE813" i="14"/>
  <c r="AF813" i="14"/>
  <c r="AE814" i="14"/>
  <c r="AF814" i="14"/>
  <c r="AE815" i="14"/>
  <c r="AF815" i="14"/>
  <c r="AE816" i="14"/>
  <c r="AF816" i="14"/>
  <c r="AE817" i="14"/>
  <c r="AF817" i="14"/>
  <c r="AE818" i="14"/>
  <c r="AF818" i="14"/>
  <c r="AE819" i="14"/>
  <c r="AF819" i="14"/>
  <c r="AE820" i="14"/>
  <c r="AF820" i="14"/>
  <c r="AE821" i="14"/>
  <c r="AF821" i="14"/>
  <c r="AE822" i="14"/>
  <c r="AF822" i="14"/>
  <c r="AE823" i="14"/>
  <c r="AF823" i="14"/>
  <c r="AE824" i="14"/>
  <c r="AF824" i="14"/>
  <c r="AE825" i="14"/>
  <c r="AF825" i="14"/>
  <c r="AE826" i="14"/>
  <c r="AF826" i="14"/>
  <c r="AE827" i="14"/>
  <c r="AF827" i="14"/>
  <c r="AE828" i="14"/>
  <c r="AF828" i="14"/>
  <c r="AE829" i="14"/>
  <c r="AF829" i="14"/>
  <c r="AE830" i="14"/>
  <c r="AF830" i="14"/>
  <c r="AE831" i="14"/>
  <c r="AF831" i="14"/>
  <c r="AE832" i="14"/>
  <c r="AF832" i="14"/>
  <c r="AE833" i="14"/>
  <c r="AF833" i="14"/>
  <c r="AE834" i="14"/>
  <c r="AF834" i="14"/>
  <c r="AE835" i="14"/>
  <c r="AF835" i="14"/>
  <c r="AE836" i="14"/>
  <c r="AF836" i="14"/>
  <c r="AE837" i="14"/>
  <c r="AF837" i="14"/>
  <c r="AE838" i="14"/>
  <c r="AF838" i="14"/>
  <c r="AE839" i="14"/>
  <c r="AF839" i="14"/>
  <c r="AE840" i="14"/>
  <c r="AF840" i="14"/>
  <c r="AE841" i="14"/>
  <c r="AF841" i="14"/>
  <c r="AE842" i="14"/>
  <c r="AF842" i="14"/>
  <c r="AE843" i="14"/>
  <c r="AF843" i="14"/>
  <c r="AE844" i="14"/>
  <c r="AF844" i="14"/>
  <c r="AE845" i="14"/>
  <c r="AF845" i="14"/>
  <c r="AE846" i="14"/>
  <c r="AF846" i="14"/>
  <c r="AE847" i="14"/>
  <c r="AF847" i="14"/>
  <c r="AE848" i="14"/>
  <c r="AF848" i="14"/>
  <c r="AE849" i="14"/>
  <c r="AF849" i="14"/>
  <c r="AE850" i="14"/>
  <c r="AF850" i="14"/>
  <c r="AE851" i="14"/>
  <c r="AF851" i="14"/>
  <c r="AE852" i="14"/>
  <c r="AF852" i="14"/>
  <c r="AE853" i="14"/>
  <c r="AF853" i="14"/>
  <c r="AE854" i="14"/>
  <c r="AF854" i="14"/>
  <c r="AE855" i="14"/>
  <c r="AF855" i="14"/>
  <c r="AE856" i="14"/>
  <c r="AF856" i="14"/>
  <c r="AE857" i="14"/>
  <c r="AF857" i="14"/>
  <c r="AE858" i="14"/>
  <c r="AF858" i="14"/>
  <c r="AE859" i="14"/>
  <c r="AF859" i="14"/>
  <c r="AE860" i="14"/>
  <c r="AF860" i="14"/>
  <c r="AE861" i="14"/>
  <c r="AF861" i="14"/>
  <c r="AE862" i="14"/>
  <c r="AF862" i="14"/>
  <c r="AE863" i="14"/>
  <c r="AF863" i="14"/>
  <c r="AE864" i="14"/>
  <c r="AF864" i="14"/>
  <c r="AE865" i="14"/>
  <c r="AF865" i="14"/>
  <c r="AE866" i="14"/>
  <c r="AF866" i="14"/>
  <c r="AE867" i="14"/>
  <c r="AF867" i="14"/>
  <c r="AE868" i="14"/>
  <c r="AF868" i="14"/>
  <c r="AE869" i="14"/>
  <c r="AF869" i="14"/>
  <c r="AE870" i="14"/>
  <c r="AF870" i="14"/>
  <c r="AE871" i="14"/>
  <c r="AF871" i="14"/>
  <c r="AE872" i="14"/>
  <c r="AF872" i="14"/>
  <c r="AE873" i="14"/>
  <c r="AF873" i="14"/>
  <c r="AE874" i="14"/>
  <c r="AF874" i="14"/>
  <c r="AE875" i="14"/>
  <c r="AF875" i="14"/>
  <c r="AE876" i="14"/>
  <c r="AF876" i="14"/>
  <c r="AE877" i="14"/>
  <c r="AF877" i="14"/>
  <c r="AE878" i="14"/>
  <c r="AF878" i="14"/>
  <c r="AE879" i="14"/>
  <c r="AF879" i="14"/>
  <c r="AE880" i="14"/>
  <c r="AF880" i="14"/>
  <c r="AE881" i="14"/>
  <c r="AF881" i="14"/>
  <c r="AE882" i="14"/>
  <c r="AF882" i="14"/>
  <c r="AE883" i="14"/>
  <c r="AF883" i="14"/>
  <c r="AE884" i="14"/>
  <c r="AF884" i="14"/>
  <c r="AE885" i="14"/>
  <c r="AF885" i="14"/>
  <c r="AE886" i="14"/>
  <c r="AF886" i="14"/>
  <c r="AE887" i="14"/>
  <c r="AF887" i="14"/>
  <c r="AE888" i="14"/>
  <c r="AF888" i="14"/>
  <c r="AE889" i="14"/>
  <c r="AF889" i="14"/>
  <c r="AE890" i="14"/>
  <c r="AF890" i="14"/>
  <c r="AE891" i="14"/>
  <c r="AF891" i="14"/>
  <c r="AE892" i="14"/>
  <c r="AF892" i="14"/>
  <c r="AE893" i="14"/>
  <c r="AF893" i="14"/>
  <c r="AE894" i="14"/>
  <c r="AF894" i="14"/>
  <c r="AE895" i="14"/>
  <c r="AF895" i="14"/>
  <c r="AE896" i="14"/>
  <c r="AF896" i="14"/>
  <c r="AE897" i="14"/>
  <c r="AF897" i="14"/>
  <c r="AE898" i="14"/>
  <c r="AF898" i="14"/>
  <c r="AE899" i="14"/>
  <c r="AF899" i="14"/>
  <c r="AE900" i="14"/>
  <c r="AF900" i="14"/>
  <c r="AE901" i="14"/>
  <c r="AF901" i="14"/>
  <c r="AE902" i="14"/>
  <c r="AF902" i="14"/>
  <c r="AE903" i="14"/>
  <c r="AF903" i="14"/>
  <c r="AE904" i="14"/>
  <c r="AF904" i="14"/>
  <c r="AE905" i="14"/>
  <c r="AF905" i="14"/>
  <c r="AE906" i="14"/>
  <c r="AF906" i="14"/>
  <c r="AE907" i="14"/>
  <c r="AF907" i="14"/>
  <c r="AE908" i="14"/>
  <c r="AF908" i="14"/>
  <c r="AE909" i="14"/>
  <c r="AF909" i="14"/>
  <c r="AE910" i="14"/>
  <c r="AF910" i="14"/>
  <c r="AE911" i="14"/>
  <c r="AF911" i="14"/>
  <c r="AE912" i="14"/>
  <c r="AF912" i="14"/>
  <c r="AE913" i="14"/>
  <c r="AF913" i="14"/>
  <c r="AE914" i="14"/>
  <c r="AF914" i="14"/>
  <c r="AE915" i="14"/>
  <c r="AF915" i="14"/>
  <c r="AE916" i="14"/>
  <c r="AF916" i="14"/>
  <c r="AE917" i="14"/>
  <c r="AF917" i="14"/>
  <c r="AE918" i="14"/>
  <c r="AF918" i="14"/>
  <c r="AE919" i="14"/>
  <c r="AF919" i="14"/>
  <c r="AE920" i="14"/>
  <c r="AF920" i="14"/>
  <c r="AE921" i="14"/>
  <c r="AF921" i="14"/>
  <c r="AE922" i="14"/>
  <c r="AF922" i="14"/>
  <c r="AE923" i="14"/>
  <c r="AF923" i="14"/>
  <c r="AE924" i="14"/>
  <c r="AF924" i="14"/>
  <c r="AE925" i="14"/>
  <c r="AF925" i="14"/>
  <c r="AE926" i="14"/>
  <c r="AF926" i="14"/>
  <c r="AE927" i="14"/>
  <c r="AF927" i="14"/>
  <c r="AE928" i="14"/>
  <c r="AF928" i="14"/>
  <c r="AE929" i="14"/>
  <c r="AF929" i="14"/>
  <c r="AE930" i="14"/>
  <c r="AF930" i="14"/>
  <c r="AE931" i="14"/>
  <c r="AF931" i="14"/>
  <c r="AE932" i="14"/>
  <c r="AF932" i="14"/>
  <c r="AE933" i="14"/>
  <c r="AF933" i="14"/>
  <c r="AE934" i="14"/>
  <c r="AF934" i="14"/>
  <c r="AE935" i="14"/>
  <c r="AF935" i="14"/>
  <c r="AE936" i="14"/>
  <c r="AF936" i="14"/>
  <c r="AE937" i="14"/>
  <c r="AF937" i="14"/>
  <c r="AE938" i="14"/>
  <c r="AF938" i="14"/>
  <c r="AE939" i="14"/>
  <c r="AF939" i="14"/>
  <c r="AE940" i="14"/>
  <c r="AF940" i="14"/>
  <c r="AE941" i="14"/>
  <c r="AF941" i="14"/>
  <c r="AE942" i="14"/>
  <c r="AF942" i="14"/>
  <c r="AE943" i="14"/>
  <c r="AF943" i="14"/>
  <c r="AE944" i="14"/>
  <c r="AF944" i="14"/>
  <c r="AE945" i="14"/>
  <c r="AF945" i="14"/>
  <c r="AE946" i="14"/>
  <c r="AF946" i="14"/>
  <c r="AE947" i="14"/>
  <c r="AF947" i="14"/>
  <c r="AE948" i="14"/>
  <c r="AF948" i="14"/>
  <c r="AE949" i="14"/>
  <c r="AF949" i="14"/>
  <c r="AE950" i="14"/>
  <c r="AF950" i="14"/>
  <c r="AE951" i="14"/>
  <c r="AF951" i="14"/>
  <c r="AE952" i="14"/>
  <c r="AF952" i="14"/>
  <c r="AE953" i="14"/>
  <c r="AF953" i="14"/>
  <c r="AE954" i="14"/>
  <c r="AF954" i="14"/>
  <c r="AE955" i="14"/>
  <c r="AF955" i="14"/>
  <c r="AE956" i="14"/>
  <c r="AF956" i="14"/>
  <c r="AE957" i="14"/>
  <c r="AF957" i="14"/>
  <c r="AE958" i="14"/>
  <c r="AF958" i="14"/>
  <c r="AE959" i="14"/>
  <c r="AF959" i="14"/>
  <c r="AE960" i="14"/>
  <c r="AF960" i="14"/>
  <c r="AE961" i="14"/>
  <c r="AF961" i="14"/>
  <c r="AE962" i="14"/>
  <c r="AF962" i="14"/>
  <c r="AE963" i="14"/>
  <c r="AF963" i="14"/>
  <c r="AE964" i="14"/>
  <c r="AF964" i="14"/>
  <c r="AE965" i="14"/>
  <c r="AF965" i="14"/>
  <c r="AE966" i="14"/>
  <c r="AF966" i="14"/>
  <c r="AE967" i="14"/>
  <c r="AF967" i="14"/>
  <c r="AE968" i="14"/>
  <c r="AF968" i="14"/>
  <c r="AE969" i="14"/>
  <c r="AF969" i="14"/>
  <c r="AE970" i="14"/>
  <c r="AF970" i="14"/>
  <c r="AE971" i="14"/>
  <c r="AF971" i="14"/>
  <c r="AE972" i="14"/>
  <c r="AF972" i="14"/>
  <c r="AE973" i="14"/>
  <c r="AF973" i="14"/>
  <c r="AE974" i="14"/>
  <c r="AF974" i="14"/>
  <c r="AE975" i="14"/>
  <c r="AF975" i="14"/>
  <c r="AE976" i="14"/>
  <c r="AF976" i="14"/>
  <c r="AE977" i="14"/>
  <c r="AF977" i="14"/>
  <c r="AE978" i="14"/>
  <c r="AF978" i="14"/>
  <c r="AE979" i="14"/>
  <c r="AF979" i="14"/>
  <c r="AE980" i="14"/>
  <c r="AF980" i="14"/>
  <c r="AE981" i="14"/>
  <c r="AF981" i="14"/>
  <c r="AE982" i="14"/>
  <c r="AF982" i="14"/>
  <c r="AE983" i="14"/>
  <c r="AF983" i="14"/>
  <c r="AE984" i="14"/>
  <c r="AF984" i="14"/>
  <c r="AE985" i="14"/>
  <c r="AF985" i="14"/>
  <c r="AE986" i="14"/>
  <c r="AF986" i="14"/>
  <c r="AE987" i="14"/>
  <c r="AF987" i="14"/>
  <c r="AE988" i="14"/>
  <c r="AF988" i="14"/>
  <c r="AE989" i="14"/>
  <c r="AF989" i="14"/>
  <c r="AE990" i="14"/>
  <c r="AF990" i="14"/>
  <c r="AE991" i="14"/>
  <c r="AF991" i="14"/>
  <c r="AE992" i="14"/>
  <c r="AF992" i="14"/>
  <c r="AE993" i="14"/>
  <c r="AF993" i="14"/>
  <c r="AE994" i="14"/>
  <c r="AF994" i="14"/>
  <c r="AE995" i="14"/>
  <c r="AF995" i="14"/>
  <c r="AE996" i="14"/>
  <c r="AF996" i="14"/>
  <c r="AE997" i="14"/>
  <c r="AF997" i="14"/>
  <c r="AE998" i="14"/>
  <c r="AF998" i="14"/>
  <c r="AE999" i="14"/>
  <c r="AF999" i="14"/>
  <c r="AE1000" i="14"/>
  <c r="AF1000" i="14"/>
  <c r="AE1001" i="14"/>
  <c r="AF1001" i="14"/>
  <c r="AE1002" i="14"/>
  <c r="AF1002" i="14"/>
  <c r="AE1003" i="14"/>
  <c r="AF1003" i="14"/>
  <c r="AE1004" i="14"/>
  <c r="AF1004" i="14"/>
  <c r="AE1005" i="14"/>
  <c r="AF1005" i="14"/>
  <c r="AE1006" i="14"/>
  <c r="AF1006" i="14"/>
  <c r="AE1007" i="14"/>
  <c r="AF1007" i="14"/>
  <c r="AE1008" i="14"/>
  <c r="AF1008" i="14"/>
  <c r="AE1009" i="14"/>
  <c r="AF1009" i="14"/>
  <c r="AE1010" i="14"/>
  <c r="AF1010" i="14"/>
  <c r="AE1011" i="14"/>
  <c r="AF1011" i="14"/>
  <c r="AE1012" i="14"/>
  <c r="AF1012" i="14"/>
  <c r="AE1013" i="14"/>
  <c r="AF1013" i="14"/>
  <c r="AE1014" i="14"/>
  <c r="AF1014" i="14"/>
  <c r="AE1015" i="14"/>
  <c r="AF1015" i="14"/>
  <c r="AE1016" i="14"/>
  <c r="AF1016" i="14"/>
  <c r="AE1017" i="14"/>
  <c r="AF1017" i="14"/>
  <c r="AE1018" i="14"/>
  <c r="AF1018" i="14"/>
  <c r="AE1019" i="14"/>
  <c r="AF1019" i="14"/>
  <c r="AE1020" i="14"/>
  <c r="AF1020" i="14"/>
  <c r="AE1021" i="14"/>
  <c r="AF1021" i="14"/>
  <c r="AE1022" i="14"/>
  <c r="AF1022" i="14"/>
  <c r="AE1023" i="14"/>
  <c r="AF1023" i="14"/>
  <c r="AE1024" i="14"/>
  <c r="AF1024" i="14"/>
  <c r="AE1025" i="14"/>
  <c r="AF1025" i="14"/>
  <c r="AF683" i="14"/>
  <c r="AE683" i="14"/>
  <c r="S684" i="14"/>
  <c r="T684" i="14"/>
  <c r="U684" i="14"/>
  <c r="V684" i="14"/>
  <c r="W684" i="14"/>
  <c r="X684" i="14"/>
  <c r="S685" i="14"/>
  <c r="T685" i="14"/>
  <c r="U685" i="14"/>
  <c r="V685" i="14"/>
  <c r="W685" i="14"/>
  <c r="X685" i="14"/>
  <c r="S686" i="14"/>
  <c r="T686" i="14"/>
  <c r="U686" i="14"/>
  <c r="V686" i="14"/>
  <c r="W686" i="14"/>
  <c r="X686" i="14"/>
  <c r="S687" i="14"/>
  <c r="T687" i="14"/>
  <c r="U687" i="14"/>
  <c r="V687" i="14"/>
  <c r="W687" i="14"/>
  <c r="X687" i="14"/>
  <c r="S688" i="14"/>
  <c r="T688" i="14"/>
  <c r="U688" i="14"/>
  <c r="V688" i="14"/>
  <c r="W688" i="14"/>
  <c r="X688" i="14"/>
  <c r="S689" i="14"/>
  <c r="T689" i="14"/>
  <c r="U689" i="14"/>
  <c r="V689" i="14"/>
  <c r="W689" i="14"/>
  <c r="X689" i="14"/>
  <c r="S690" i="14"/>
  <c r="T690" i="14"/>
  <c r="U690" i="14"/>
  <c r="V690" i="14"/>
  <c r="W690" i="14"/>
  <c r="X690" i="14"/>
  <c r="S691" i="14"/>
  <c r="T691" i="14"/>
  <c r="U691" i="14"/>
  <c r="V691" i="14"/>
  <c r="W691" i="14"/>
  <c r="X691" i="14"/>
  <c r="S692" i="14"/>
  <c r="T692" i="14"/>
  <c r="U692" i="14"/>
  <c r="V692" i="14"/>
  <c r="W692" i="14"/>
  <c r="X692" i="14"/>
  <c r="S693" i="14"/>
  <c r="T693" i="14"/>
  <c r="U693" i="14"/>
  <c r="V693" i="14"/>
  <c r="W693" i="14"/>
  <c r="X693" i="14"/>
  <c r="S694" i="14"/>
  <c r="T694" i="14"/>
  <c r="U694" i="14"/>
  <c r="V694" i="14"/>
  <c r="W694" i="14"/>
  <c r="X694" i="14"/>
  <c r="S695" i="14"/>
  <c r="T695" i="14"/>
  <c r="U695" i="14"/>
  <c r="V695" i="14"/>
  <c r="W695" i="14"/>
  <c r="X695" i="14"/>
  <c r="S696" i="14"/>
  <c r="T696" i="14"/>
  <c r="U696" i="14"/>
  <c r="V696" i="14"/>
  <c r="W696" i="14"/>
  <c r="X696" i="14"/>
  <c r="S697" i="14"/>
  <c r="T697" i="14"/>
  <c r="U697" i="14"/>
  <c r="V697" i="14"/>
  <c r="W697" i="14"/>
  <c r="X697" i="14"/>
  <c r="S698" i="14"/>
  <c r="T698" i="14"/>
  <c r="U698" i="14"/>
  <c r="V698" i="14"/>
  <c r="W698" i="14"/>
  <c r="X698" i="14"/>
  <c r="S699" i="14"/>
  <c r="T699" i="14"/>
  <c r="U699" i="14"/>
  <c r="V699" i="14"/>
  <c r="W699" i="14"/>
  <c r="X699" i="14"/>
  <c r="S700" i="14"/>
  <c r="T700" i="14"/>
  <c r="U700" i="14"/>
  <c r="V700" i="14"/>
  <c r="W700" i="14"/>
  <c r="X700" i="14"/>
  <c r="S701" i="14"/>
  <c r="T701" i="14"/>
  <c r="U701" i="14"/>
  <c r="V701" i="14"/>
  <c r="W701" i="14"/>
  <c r="X701" i="14"/>
  <c r="S702" i="14"/>
  <c r="T702" i="14"/>
  <c r="U702" i="14"/>
  <c r="V702" i="14"/>
  <c r="W702" i="14"/>
  <c r="X702" i="14"/>
  <c r="S703" i="14"/>
  <c r="T703" i="14"/>
  <c r="U703" i="14"/>
  <c r="V703" i="14"/>
  <c r="W703" i="14"/>
  <c r="X703" i="14"/>
  <c r="S704" i="14"/>
  <c r="T704" i="14"/>
  <c r="U704" i="14"/>
  <c r="V704" i="14"/>
  <c r="W704" i="14"/>
  <c r="X704" i="14"/>
  <c r="S705" i="14"/>
  <c r="T705" i="14"/>
  <c r="U705" i="14"/>
  <c r="V705" i="14"/>
  <c r="W705" i="14"/>
  <c r="X705" i="14"/>
  <c r="S706" i="14"/>
  <c r="T706" i="14"/>
  <c r="U706" i="14"/>
  <c r="V706" i="14"/>
  <c r="W706" i="14"/>
  <c r="X706" i="14"/>
  <c r="S707" i="14"/>
  <c r="T707" i="14"/>
  <c r="U707" i="14"/>
  <c r="V707" i="14"/>
  <c r="W707" i="14"/>
  <c r="X707" i="14"/>
  <c r="S708" i="14"/>
  <c r="T708" i="14"/>
  <c r="U708" i="14"/>
  <c r="V708" i="14"/>
  <c r="W708" i="14"/>
  <c r="X708" i="14"/>
  <c r="S709" i="14"/>
  <c r="T709" i="14"/>
  <c r="U709" i="14"/>
  <c r="V709" i="14"/>
  <c r="W709" i="14"/>
  <c r="X709" i="14"/>
  <c r="S710" i="14"/>
  <c r="T710" i="14"/>
  <c r="U710" i="14"/>
  <c r="V710" i="14"/>
  <c r="W710" i="14"/>
  <c r="X710" i="14"/>
  <c r="S711" i="14"/>
  <c r="T711" i="14"/>
  <c r="U711" i="14"/>
  <c r="V711" i="14"/>
  <c r="W711" i="14"/>
  <c r="X711" i="14"/>
  <c r="S712" i="14"/>
  <c r="T712" i="14"/>
  <c r="U712" i="14"/>
  <c r="V712" i="14"/>
  <c r="W712" i="14"/>
  <c r="X712" i="14"/>
  <c r="S713" i="14"/>
  <c r="T713" i="14"/>
  <c r="U713" i="14"/>
  <c r="V713" i="14"/>
  <c r="W713" i="14"/>
  <c r="X713" i="14"/>
  <c r="S714" i="14"/>
  <c r="T714" i="14"/>
  <c r="U714" i="14"/>
  <c r="V714" i="14"/>
  <c r="W714" i="14"/>
  <c r="X714" i="14"/>
  <c r="S715" i="14"/>
  <c r="T715" i="14"/>
  <c r="U715" i="14"/>
  <c r="V715" i="14"/>
  <c r="W715" i="14"/>
  <c r="X715" i="14"/>
  <c r="S716" i="14"/>
  <c r="T716" i="14"/>
  <c r="U716" i="14"/>
  <c r="V716" i="14"/>
  <c r="W716" i="14"/>
  <c r="X716" i="14"/>
  <c r="S717" i="14"/>
  <c r="T717" i="14"/>
  <c r="U717" i="14"/>
  <c r="V717" i="14"/>
  <c r="W717" i="14"/>
  <c r="X717" i="14"/>
  <c r="S718" i="14"/>
  <c r="T718" i="14"/>
  <c r="U718" i="14"/>
  <c r="V718" i="14"/>
  <c r="W718" i="14"/>
  <c r="X718" i="14"/>
  <c r="S719" i="14"/>
  <c r="T719" i="14"/>
  <c r="U719" i="14"/>
  <c r="V719" i="14"/>
  <c r="W719" i="14"/>
  <c r="X719" i="14"/>
  <c r="S720" i="14"/>
  <c r="T720" i="14"/>
  <c r="U720" i="14"/>
  <c r="V720" i="14"/>
  <c r="W720" i="14"/>
  <c r="X720" i="14"/>
  <c r="S721" i="14"/>
  <c r="T721" i="14"/>
  <c r="U721" i="14"/>
  <c r="V721" i="14"/>
  <c r="W721" i="14"/>
  <c r="X721" i="14"/>
  <c r="S722" i="14"/>
  <c r="T722" i="14"/>
  <c r="U722" i="14"/>
  <c r="V722" i="14"/>
  <c r="W722" i="14"/>
  <c r="X722" i="14"/>
  <c r="S723" i="14"/>
  <c r="T723" i="14"/>
  <c r="U723" i="14"/>
  <c r="V723" i="14"/>
  <c r="W723" i="14"/>
  <c r="X723" i="14"/>
  <c r="S724" i="14"/>
  <c r="T724" i="14"/>
  <c r="U724" i="14"/>
  <c r="V724" i="14"/>
  <c r="W724" i="14"/>
  <c r="X724" i="14"/>
  <c r="S725" i="14"/>
  <c r="T725" i="14"/>
  <c r="U725" i="14"/>
  <c r="V725" i="14"/>
  <c r="W725" i="14"/>
  <c r="X725" i="14"/>
  <c r="S726" i="14"/>
  <c r="T726" i="14"/>
  <c r="U726" i="14"/>
  <c r="V726" i="14"/>
  <c r="W726" i="14"/>
  <c r="X726" i="14"/>
  <c r="S727" i="14"/>
  <c r="T727" i="14"/>
  <c r="U727" i="14"/>
  <c r="V727" i="14"/>
  <c r="W727" i="14"/>
  <c r="X727" i="14"/>
  <c r="S728" i="14"/>
  <c r="T728" i="14"/>
  <c r="U728" i="14"/>
  <c r="V728" i="14"/>
  <c r="W728" i="14"/>
  <c r="X728" i="14"/>
  <c r="S729" i="14"/>
  <c r="T729" i="14"/>
  <c r="U729" i="14"/>
  <c r="V729" i="14"/>
  <c r="W729" i="14"/>
  <c r="X729" i="14"/>
  <c r="S730" i="14"/>
  <c r="T730" i="14"/>
  <c r="U730" i="14"/>
  <c r="V730" i="14"/>
  <c r="W730" i="14"/>
  <c r="X730" i="14"/>
  <c r="S731" i="14"/>
  <c r="T731" i="14"/>
  <c r="U731" i="14"/>
  <c r="V731" i="14"/>
  <c r="W731" i="14"/>
  <c r="X731" i="14"/>
  <c r="S732" i="14"/>
  <c r="T732" i="14"/>
  <c r="U732" i="14"/>
  <c r="V732" i="14"/>
  <c r="W732" i="14"/>
  <c r="X732" i="14"/>
  <c r="S733" i="14"/>
  <c r="T733" i="14"/>
  <c r="U733" i="14"/>
  <c r="V733" i="14"/>
  <c r="W733" i="14"/>
  <c r="X733" i="14"/>
  <c r="S734" i="14"/>
  <c r="T734" i="14"/>
  <c r="U734" i="14"/>
  <c r="V734" i="14"/>
  <c r="W734" i="14"/>
  <c r="X734" i="14"/>
  <c r="S735" i="14"/>
  <c r="T735" i="14"/>
  <c r="U735" i="14"/>
  <c r="V735" i="14"/>
  <c r="W735" i="14"/>
  <c r="X735" i="14"/>
  <c r="S736" i="14"/>
  <c r="T736" i="14"/>
  <c r="U736" i="14"/>
  <c r="V736" i="14"/>
  <c r="W736" i="14"/>
  <c r="X736" i="14"/>
  <c r="S737" i="14"/>
  <c r="T737" i="14"/>
  <c r="U737" i="14"/>
  <c r="V737" i="14"/>
  <c r="W737" i="14"/>
  <c r="X737" i="14"/>
  <c r="S738" i="14"/>
  <c r="T738" i="14"/>
  <c r="U738" i="14"/>
  <c r="V738" i="14"/>
  <c r="W738" i="14"/>
  <c r="X738" i="14"/>
  <c r="S739" i="14"/>
  <c r="T739" i="14"/>
  <c r="U739" i="14"/>
  <c r="V739" i="14"/>
  <c r="W739" i="14"/>
  <c r="X739" i="14"/>
  <c r="S740" i="14"/>
  <c r="T740" i="14"/>
  <c r="U740" i="14"/>
  <c r="V740" i="14"/>
  <c r="W740" i="14"/>
  <c r="X740" i="14"/>
  <c r="S741" i="14"/>
  <c r="T741" i="14"/>
  <c r="U741" i="14"/>
  <c r="V741" i="14"/>
  <c r="W741" i="14"/>
  <c r="X741" i="14"/>
  <c r="S742" i="14"/>
  <c r="T742" i="14"/>
  <c r="U742" i="14"/>
  <c r="V742" i="14"/>
  <c r="W742" i="14"/>
  <c r="X742" i="14"/>
  <c r="S743" i="14"/>
  <c r="T743" i="14"/>
  <c r="U743" i="14"/>
  <c r="V743" i="14"/>
  <c r="W743" i="14"/>
  <c r="X743" i="14"/>
  <c r="S744" i="14"/>
  <c r="T744" i="14"/>
  <c r="U744" i="14"/>
  <c r="V744" i="14"/>
  <c r="W744" i="14"/>
  <c r="X744" i="14"/>
  <c r="S745" i="14"/>
  <c r="T745" i="14"/>
  <c r="U745" i="14"/>
  <c r="V745" i="14"/>
  <c r="W745" i="14"/>
  <c r="X745" i="14"/>
  <c r="S746" i="14"/>
  <c r="T746" i="14"/>
  <c r="U746" i="14"/>
  <c r="V746" i="14"/>
  <c r="W746" i="14"/>
  <c r="X746" i="14"/>
  <c r="S747" i="14"/>
  <c r="T747" i="14"/>
  <c r="U747" i="14"/>
  <c r="V747" i="14"/>
  <c r="W747" i="14"/>
  <c r="X747" i="14"/>
  <c r="S748" i="14"/>
  <c r="T748" i="14"/>
  <c r="U748" i="14"/>
  <c r="V748" i="14"/>
  <c r="W748" i="14"/>
  <c r="X748" i="14"/>
  <c r="S749" i="14"/>
  <c r="T749" i="14"/>
  <c r="U749" i="14"/>
  <c r="V749" i="14"/>
  <c r="W749" i="14"/>
  <c r="X749" i="14"/>
  <c r="S750" i="14"/>
  <c r="T750" i="14"/>
  <c r="U750" i="14"/>
  <c r="V750" i="14"/>
  <c r="W750" i="14"/>
  <c r="X750" i="14"/>
  <c r="S751" i="14"/>
  <c r="T751" i="14"/>
  <c r="U751" i="14"/>
  <c r="V751" i="14"/>
  <c r="W751" i="14"/>
  <c r="X751" i="14"/>
  <c r="S752" i="14"/>
  <c r="T752" i="14"/>
  <c r="U752" i="14"/>
  <c r="V752" i="14"/>
  <c r="W752" i="14"/>
  <c r="X752" i="14"/>
  <c r="S753" i="14"/>
  <c r="T753" i="14"/>
  <c r="U753" i="14"/>
  <c r="V753" i="14"/>
  <c r="W753" i="14"/>
  <c r="X753" i="14"/>
  <c r="S754" i="14"/>
  <c r="T754" i="14"/>
  <c r="U754" i="14"/>
  <c r="V754" i="14"/>
  <c r="W754" i="14"/>
  <c r="X754" i="14"/>
  <c r="S755" i="14"/>
  <c r="T755" i="14"/>
  <c r="U755" i="14"/>
  <c r="V755" i="14"/>
  <c r="W755" i="14"/>
  <c r="X755" i="14"/>
  <c r="S756" i="14"/>
  <c r="T756" i="14"/>
  <c r="U756" i="14"/>
  <c r="V756" i="14"/>
  <c r="W756" i="14"/>
  <c r="X756" i="14"/>
  <c r="S757" i="14"/>
  <c r="T757" i="14"/>
  <c r="U757" i="14"/>
  <c r="V757" i="14"/>
  <c r="W757" i="14"/>
  <c r="X757" i="14"/>
  <c r="S758" i="14"/>
  <c r="T758" i="14"/>
  <c r="U758" i="14"/>
  <c r="V758" i="14"/>
  <c r="W758" i="14"/>
  <c r="X758" i="14"/>
  <c r="S759" i="14"/>
  <c r="T759" i="14"/>
  <c r="U759" i="14"/>
  <c r="V759" i="14"/>
  <c r="W759" i="14"/>
  <c r="X759" i="14"/>
  <c r="S760" i="14"/>
  <c r="T760" i="14"/>
  <c r="U760" i="14"/>
  <c r="V760" i="14"/>
  <c r="W760" i="14"/>
  <c r="X760" i="14"/>
  <c r="S761" i="14"/>
  <c r="T761" i="14"/>
  <c r="U761" i="14"/>
  <c r="V761" i="14"/>
  <c r="W761" i="14"/>
  <c r="X761" i="14"/>
  <c r="S762" i="14"/>
  <c r="T762" i="14"/>
  <c r="U762" i="14"/>
  <c r="V762" i="14"/>
  <c r="W762" i="14"/>
  <c r="X762" i="14"/>
  <c r="S763" i="14"/>
  <c r="T763" i="14"/>
  <c r="U763" i="14"/>
  <c r="V763" i="14"/>
  <c r="W763" i="14"/>
  <c r="X763" i="14"/>
  <c r="S764" i="14"/>
  <c r="T764" i="14"/>
  <c r="U764" i="14"/>
  <c r="V764" i="14"/>
  <c r="W764" i="14"/>
  <c r="X764" i="14"/>
  <c r="S765" i="14"/>
  <c r="T765" i="14"/>
  <c r="U765" i="14"/>
  <c r="V765" i="14"/>
  <c r="W765" i="14"/>
  <c r="X765" i="14"/>
  <c r="S766" i="14"/>
  <c r="T766" i="14"/>
  <c r="U766" i="14"/>
  <c r="V766" i="14"/>
  <c r="W766" i="14"/>
  <c r="X766" i="14"/>
  <c r="S767" i="14"/>
  <c r="T767" i="14"/>
  <c r="U767" i="14"/>
  <c r="V767" i="14"/>
  <c r="W767" i="14"/>
  <c r="X767" i="14"/>
  <c r="S768" i="14"/>
  <c r="T768" i="14"/>
  <c r="U768" i="14"/>
  <c r="V768" i="14"/>
  <c r="W768" i="14"/>
  <c r="X768" i="14"/>
  <c r="S769" i="14"/>
  <c r="T769" i="14"/>
  <c r="U769" i="14"/>
  <c r="V769" i="14"/>
  <c r="W769" i="14"/>
  <c r="X769" i="14"/>
  <c r="S770" i="14"/>
  <c r="T770" i="14"/>
  <c r="U770" i="14"/>
  <c r="V770" i="14"/>
  <c r="W770" i="14"/>
  <c r="X770" i="14"/>
  <c r="S771" i="14"/>
  <c r="T771" i="14"/>
  <c r="U771" i="14"/>
  <c r="V771" i="14"/>
  <c r="W771" i="14"/>
  <c r="X771" i="14"/>
  <c r="S772" i="14"/>
  <c r="T772" i="14"/>
  <c r="U772" i="14"/>
  <c r="V772" i="14"/>
  <c r="W772" i="14"/>
  <c r="X772" i="14"/>
  <c r="S773" i="14"/>
  <c r="T773" i="14"/>
  <c r="U773" i="14"/>
  <c r="V773" i="14"/>
  <c r="W773" i="14"/>
  <c r="X773" i="14"/>
  <c r="S774" i="14"/>
  <c r="T774" i="14"/>
  <c r="U774" i="14"/>
  <c r="V774" i="14"/>
  <c r="W774" i="14"/>
  <c r="X774" i="14"/>
  <c r="S775" i="14"/>
  <c r="T775" i="14"/>
  <c r="U775" i="14"/>
  <c r="V775" i="14"/>
  <c r="W775" i="14"/>
  <c r="X775" i="14"/>
  <c r="S776" i="14"/>
  <c r="T776" i="14"/>
  <c r="U776" i="14"/>
  <c r="V776" i="14"/>
  <c r="W776" i="14"/>
  <c r="X776" i="14"/>
  <c r="S777" i="14"/>
  <c r="T777" i="14"/>
  <c r="U777" i="14"/>
  <c r="V777" i="14"/>
  <c r="W777" i="14"/>
  <c r="X777" i="14"/>
  <c r="S778" i="14"/>
  <c r="T778" i="14"/>
  <c r="U778" i="14"/>
  <c r="V778" i="14"/>
  <c r="W778" i="14"/>
  <c r="X778" i="14"/>
  <c r="S779" i="14"/>
  <c r="T779" i="14"/>
  <c r="U779" i="14"/>
  <c r="V779" i="14"/>
  <c r="W779" i="14"/>
  <c r="X779" i="14"/>
  <c r="S780" i="14"/>
  <c r="T780" i="14"/>
  <c r="U780" i="14"/>
  <c r="V780" i="14"/>
  <c r="W780" i="14"/>
  <c r="X780" i="14"/>
  <c r="S781" i="14"/>
  <c r="T781" i="14"/>
  <c r="U781" i="14"/>
  <c r="V781" i="14"/>
  <c r="W781" i="14"/>
  <c r="X781" i="14"/>
  <c r="S782" i="14"/>
  <c r="T782" i="14"/>
  <c r="U782" i="14"/>
  <c r="V782" i="14"/>
  <c r="W782" i="14"/>
  <c r="X782" i="14"/>
  <c r="S783" i="14"/>
  <c r="T783" i="14"/>
  <c r="U783" i="14"/>
  <c r="V783" i="14"/>
  <c r="W783" i="14"/>
  <c r="X783" i="14"/>
  <c r="S784" i="14"/>
  <c r="T784" i="14"/>
  <c r="U784" i="14"/>
  <c r="V784" i="14"/>
  <c r="W784" i="14"/>
  <c r="X784" i="14"/>
  <c r="S785" i="14"/>
  <c r="T785" i="14"/>
  <c r="U785" i="14"/>
  <c r="V785" i="14"/>
  <c r="W785" i="14"/>
  <c r="X785" i="14"/>
  <c r="S786" i="14"/>
  <c r="T786" i="14"/>
  <c r="U786" i="14"/>
  <c r="V786" i="14"/>
  <c r="W786" i="14"/>
  <c r="X786" i="14"/>
  <c r="S787" i="14"/>
  <c r="T787" i="14"/>
  <c r="U787" i="14"/>
  <c r="V787" i="14"/>
  <c r="W787" i="14"/>
  <c r="X787" i="14"/>
  <c r="S788" i="14"/>
  <c r="T788" i="14"/>
  <c r="U788" i="14"/>
  <c r="V788" i="14"/>
  <c r="W788" i="14"/>
  <c r="X788" i="14"/>
  <c r="S789" i="14"/>
  <c r="T789" i="14"/>
  <c r="U789" i="14"/>
  <c r="V789" i="14"/>
  <c r="W789" i="14"/>
  <c r="X789" i="14"/>
  <c r="S790" i="14"/>
  <c r="T790" i="14"/>
  <c r="U790" i="14"/>
  <c r="V790" i="14"/>
  <c r="W790" i="14"/>
  <c r="X790" i="14"/>
  <c r="S791" i="14"/>
  <c r="T791" i="14"/>
  <c r="U791" i="14"/>
  <c r="V791" i="14"/>
  <c r="W791" i="14"/>
  <c r="X791" i="14"/>
  <c r="S792" i="14"/>
  <c r="T792" i="14"/>
  <c r="U792" i="14"/>
  <c r="V792" i="14"/>
  <c r="W792" i="14"/>
  <c r="X792" i="14"/>
  <c r="S793" i="14"/>
  <c r="T793" i="14"/>
  <c r="U793" i="14"/>
  <c r="V793" i="14"/>
  <c r="W793" i="14"/>
  <c r="X793" i="14"/>
  <c r="S794" i="14"/>
  <c r="T794" i="14"/>
  <c r="U794" i="14"/>
  <c r="V794" i="14"/>
  <c r="W794" i="14"/>
  <c r="X794" i="14"/>
  <c r="S795" i="14"/>
  <c r="T795" i="14"/>
  <c r="U795" i="14"/>
  <c r="V795" i="14"/>
  <c r="W795" i="14"/>
  <c r="X795" i="14"/>
  <c r="S796" i="14"/>
  <c r="T796" i="14"/>
  <c r="U796" i="14"/>
  <c r="V796" i="14"/>
  <c r="W796" i="14"/>
  <c r="X796" i="14"/>
  <c r="S797" i="14"/>
  <c r="T797" i="14"/>
  <c r="U797" i="14"/>
  <c r="V797" i="14"/>
  <c r="W797" i="14"/>
  <c r="X797" i="14"/>
  <c r="S798" i="14"/>
  <c r="T798" i="14"/>
  <c r="U798" i="14"/>
  <c r="V798" i="14"/>
  <c r="W798" i="14"/>
  <c r="X798" i="14"/>
  <c r="S799" i="14"/>
  <c r="T799" i="14"/>
  <c r="U799" i="14"/>
  <c r="V799" i="14"/>
  <c r="W799" i="14"/>
  <c r="X799" i="14"/>
  <c r="S800" i="14"/>
  <c r="T800" i="14"/>
  <c r="U800" i="14"/>
  <c r="V800" i="14"/>
  <c r="W800" i="14"/>
  <c r="X800" i="14"/>
  <c r="S801" i="14"/>
  <c r="T801" i="14"/>
  <c r="U801" i="14"/>
  <c r="V801" i="14"/>
  <c r="W801" i="14"/>
  <c r="X801" i="14"/>
  <c r="S802" i="14"/>
  <c r="T802" i="14"/>
  <c r="U802" i="14"/>
  <c r="V802" i="14"/>
  <c r="W802" i="14"/>
  <c r="X802" i="14"/>
  <c r="S803" i="14"/>
  <c r="T803" i="14"/>
  <c r="U803" i="14"/>
  <c r="V803" i="14"/>
  <c r="W803" i="14"/>
  <c r="X803" i="14"/>
  <c r="S804" i="14"/>
  <c r="T804" i="14"/>
  <c r="U804" i="14"/>
  <c r="V804" i="14"/>
  <c r="W804" i="14"/>
  <c r="X804" i="14"/>
  <c r="S805" i="14"/>
  <c r="T805" i="14"/>
  <c r="U805" i="14"/>
  <c r="V805" i="14"/>
  <c r="W805" i="14"/>
  <c r="X805" i="14"/>
  <c r="S806" i="14"/>
  <c r="T806" i="14"/>
  <c r="U806" i="14"/>
  <c r="V806" i="14"/>
  <c r="W806" i="14"/>
  <c r="X806" i="14"/>
  <c r="S807" i="14"/>
  <c r="T807" i="14"/>
  <c r="U807" i="14"/>
  <c r="V807" i="14"/>
  <c r="W807" i="14"/>
  <c r="X807" i="14"/>
  <c r="S808" i="14"/>
  <c r="T808" i="14"/>
  <c r="U808" i="14"/>
  <c r="V808" i="14"/>
  <c r="W808" i="14"/>
  <c r="X808" i="14"/>
  <c r="S809" i="14"/>
  <c r="T809" i="14"/>
  <c r="U809" i="14"/>
  <c r="V809" i="14"/>
  <c r="W809" i="14"/>
  <c r="X809" i="14"/>
  <c r="S810" i="14"/>
  <c r="T810" i="14"/>
  <c r="U810" i="14"/>
  <c r="V810" i="14"/>
  <c r="W810" i="14"/>
  <c r="X810" i="14"/>
  <c r="S811" i="14"/>
  <c r="T811" i="14"/>
  <c r="U811" i="14"/>
  <c r="V811" i="14"/>
  <c r="W811" i="14"/>
  <c r="X811" i="14"/>
  <c r="S812" i="14"/>
  <c r="T812" i="14"/>
  <c r="U812" i="14"/>
  <c r="V812" i="14"/>
  <c r="W812" i="14"/>
  <c r="X812" i="14"/>
  <c r="S813" i="14"/>
  <c r="T813" i="14"/>
  <c r="U813" i="14"/>
  <c r="V813" i="14"/>
  <c r="W813" i="14"/>
  <c r="X813" i="14"/>
  <c r="S814" i="14"/>
  <c r="T814" i="14"/>
  <c r="U814" i="14"/>
  <c r="V814" i="14"/>
  <c r="W814" i="14"/>
  <c r="X814" i="14"/>
  <c r="S815" i="14"/>
  <c r="T815" i="14"/>
  <c r="U815" i="14"/>
  <c r="V815" i="14"/>
  <c r="W815" i="14"/>
  <c r="X815" i="14"/>
  <c r="S816" i="14"/>
  <c r="T816" i="14"/>
  <c r="U816" i="14"/>
  <c r="V816" i="14"/>
  <c r="W816" i="14"/>
  <c r="X816" i="14"/>
  <c r="S817" i="14"/>
  <c r="T817" i="14"/>
  <c r="U817" i="14"/>
  <c r="V817" i="14"/>
  <c r="W817" i="14"/>
  <c r="X817" i="14"/>
  <c r="S818" i="14"/>
  <c r="T818" i="14"/>
  <c r="U818" i="14"/>
  <c r="V818" i="14"/>
  <c r="W818" i="14"/>
  <c r="X818" i="14"/>
  <c r="S819" i="14"/>
  <c r="T819" i="14"/>
  <c r="U819" i="14"/>
  <c r="V819" i="14"/>
  <c r="W819" i="14"/>
  <c r="X819" i="14"/>
  <c r="S820" i="14"/>
  <c r="T820" i="14"/>
  <c r="U820" i="14"/>
  <c r="V820" i="14"/>
  <c r="W820" i="14"/>
  <c r="X820" i="14"/>
  <c r="S821" i="14"/>
  <c r="T821" i="14"/>
  <c r="U821" i="14"/>
  <c r="V821" i="14"/>
  <c r="W821" i="14"/>
  <c r="X821" i="14"/>
  <c r="S822" i="14"/>
  <c r="T822" i="14"/>
  <c r="U822" i="14"/>
  <c r="V822" i="14"/>
  <c r="W822" i="14"/>
  <c r="X822" i="14"/>
  <c r="S823" i="14"/>
  <c r="T823" i="14"/>
  <c r="U823" i="14"/>
  <c r="V823" i="14"/>
  <c r="W823" i="14"/>
  <c r="X823" i="14"/>
  <c r="S824" i="14"/>
  <c r="T824" i="14"/>
  <c r="U824" i="14"/>
  <c r="V824" i="14"/>
  <c r="W824" i="14"/>
  <c r="X824" i="14"/>
  <c r="S825" i="14"/>
  <c r="T825" i="14"/>
  <c r="U825" i="14"/>
  <c r="V825" i="14"/>
  <c r="W825" i="14"/>
  <c r="X825" i="14"/>
  <c r="S826" i="14"/>
  <c r="T826" i="14"/>
  <c r="U826" i="14"/>
  <c r="V826" i="14"/>
  <c r="W826" i="14"/>
  <c r="X826" i="14"/>
  <c r="S827" i="14"/>
  <c r="T827" i="14"/>
  <c r="U827" i="14"/>
  <c r="V827" i="14"/>
  <c r="W827" i="14"/>
  <c r="X827" i="14"/>
  <c r="S828" i="14"/>
  <c r="T828" i="14"/>
  <c r="U828" i="14"/>
  <c r="V828" i="14"/>
  <c r="W828" i="14"/>
  <c r="X828" i="14"/>
  <c r="S829" i="14"/>
  <c r="T829" i="14"/>
  <c r="U829" i="14"/>
  <c r="V829" i="14"/>
  <c r="W829" i="14"/>
  <c r="X829" i="14"/>
  <c r="S830" i="14"/>
  <c r="T830" i="14"/>
  <c r="U830" i="14"/>
  <c r="V830" i="14"/>
  <c r="W830" i="14"/>
  <c r="X830" i="14"/>
  <c r="S831" i="14"/>
  <c r="T831" i="14"/>
  <c r="U831" i="14"/>
  <c r="V831" i="14"/>
  <c r="W831" i="14"/>
  <c r="X831" i="14"/>
  <c r="S832" i="14"/>
  <c r="T832" i="14"/>
  <c r="U832" i="14"/>
  <c r="V832" i="14"/>
  <c r="W832" i="14"/>
  <c r="X832" i="14"/>
  <c r="S833" i="14"/>
  <c r="T833" i="14"/>
  <c r="U833" i="14"/>
  <c r="V833" i="14"/>
  <c r="W833" i="14"/>
  <c r="X833" i="14"/>
  <c r="S834" i="14"/>
  <c r="T834" i="14"/>
  <c r="U834" i="14"/>
  <c r="V834" i="14"/>
  <c r="W834" i="14"/>
  <c r="X834" i="14"/>
  <c r="S835" i="14"/>
  <c r="T835" i="14"/>
  <c r="U835" i="14"/>
  <c r="V835" i="14"/>
  <c r="W835" i="14"/>
  <c r="X835" i="14"/>
  <c r="S836" i="14"/>
  <c r="T836" i="14"/>
  <c r="U836" i="14"/>
  <c r="V836" i="14"/>
  <c r="W836" i="14"/>
  <c r="X836" i="14"/>
  <c r="S837" i="14"/>
  <c r="T837" i="14"/>
  <c r="U837" i="14"/>
  <c r="V837" i="14"/>
  <c r="W837" i="14"/>
  <c r="X837" i="14"/>
  <c r="S838" i="14"/>
  <c r="T838" i="14"/>
  <c r="U838" i="14"/>
  <c r="V838" i="14"/>
  <c r="W838" i="14"/>
  <c r="X838" i="14"/>
  <c r="S839" i="14"/>
  <c r="T839" i="14"/>
  <c r="U839" i="14"/>
  <c r="V839" i="14"/>
  <c r="W839" i="14"/>
  <c r="X839" i="14"/>
  <c r="S840" i="14"/>
  <c r="T840" i="14"/>
  <c r="U840" i="14"/>
  <c r="V840" i="14"/>
  <c r="W840" i="14"/>
  <c r="X840" i="14"/>
  <c r="S841" i="14"/>
  <c r="T841" i="14"/>
  <c r="U841" i="14"/>
  <c r="V841" i="14"/>
  <c r="W841" i="14"/>
  <c r="X841" i="14"/>
  <c r="S842" i="14"/>
  <c r="T842" i="14"/>
  <c r="U842" i="14"/>
  <c r="V842" i="14"/>
  <c r="W842" i="14"/>
  <c r="X842" i="14"/>
  <c r="S843" i="14"/>
  <c r="T843" i="14"/>
  <c r="U843" i="14"/>
  <c r="V843" i="14"/>
  <c r="W843" i="14"/>
  <c r="X843" i="14"/>
  <c r="S844" i="14"/>
  <c r="T844" i="14"/>
  <c r="U844" i="14"/>
  <c r="V844" i="14"/>
  <c r="W844" i="14"/>
  <c r="X844" i="14"/>
  <c r="S845" i="14"/>
  <c r="T845" i="14"/>
  <c r="U845" i="14"/>
  <c r="V845" i="14"/>
  <c r="W845" i="14"/>
  <c r="X845" i="14"/>
  <c r="S846" i="14"/>
  <c r="T846" i="14"/>
  <c r="U846" i="14"/>
  <c r="V846" i="14"/>
  <c r="W846" i="14"/>
  <c r="X846" i="14"/>
  <c r="S847" i="14"/>
  <c r="T847" i="14"/>
  <c r="U847" i="14"/>
  <c r="V847" i="14"/>
  <c r="W847" i="14"/>
  <c r="X847" i="14"/>
  <c r="S848" i="14"/>
  <c r="T848" i="14"/>
  <c r="U848" i="14"/>
  <c r="V848" i="14"/>
  <c r="W848" i="14"/>
  <c r="X848" i="14"/>
  <c r="S849" i="14"/>
  <c r="T849" i="14"/>
  <c r="U849" i="14"/>
  <c r="V849" i="14"/>
  <c r="W849" i="14"/>
  <c r="X849" i="14"/>
  <c r="S850" i="14"/>
  <c r="T850" i="14"/>
  <c r="U850" i="14"/>
  <c r="V850" i="14"/>
  <c r="W850" i="14"/>
  <c r="X850" i="14"/>
  <c r="S851" i="14"/>
  <c r="T851" i="14"/>
  <c r="U851" i="14"/>
  <c r="V851" i="14"/>
  <c r="W851" i="14"/>
  <c r="X851" i="14"/>
  <c r="S852" i="14"/>
  <c r="T852" i="14"/>
  <c r="U852" i="14"/>
  <c r="V852" i="14"/>
  <c r="W852" i="14"/>
  <c r="X852" i="14"/>
  <c r="S853" i="14"/>
  <c r="T853" i="14"/>
  <c r="U853" i="14"/>
  <c r="V853" i="14"/>
  <c r="W853" i="14"/>
  <c r="X853" i="14"/>
  <c r="S854" i="14"/>
  <c r="T854" i="14"/>
  <c r="U854" i="14"/>
  <c r="V854" i="14"/>
  <c r="W854" i="14"/>
  <c r="X854" i="14"/>
  <c r="S855" i="14"/>
  <c r="T855" i="14"/>
  <c r="U855" i="14"/>
  <c r="V855" i="14"/>
  <c r="W855" i="14"/>
  <c r="X855" i="14"/>
  <c r="S856" i="14"/>
  <c r="T856" i="14"/>
  <c r="U856" i="14"/>
  <c r="V856" i="14"/>
  <c r="W856" i="14"/>
  <c r="X856" i="14"/>
  <c r="S857" i="14"/>
  <c r="T857" i="14"/>
  <c r="U857" i="14"/>
  <c r="V857" i="14"/>
  <c r="W857" i="14"/>
  <c r="X857" i="14"/>
  <c r="S858" i="14"/>
  <c r="T858" i="14"/>
  <c r="U858" i="14"/>
  <c r="V858" i="14"/>
  <c r="W858" i="14"/>
  <c r="X858" i="14"/>
  <c r="S859" i="14"/>
  <c r="T859" i="14"/>
  <c r="U859" i="14"/>
  <c r="V859" i="14"/>
  <c r="W859" i="14"/>
  <c r="X859" i="14"/>
  <c r="S860" i="14"/>
  <c r="T860" i="14"/>
  <c r="U860" i="14"/>
  <c r="V860" i="14"/>
  <c r="W860" i="14"/>
  <c r="X860" i="14"/>
  <c r="S861" i="14"/>
  <c r="T861" i="14"/>
  <c r="U861" i="14"/>
  <c r="V861" i="14"/>
  <c r="W861" i="14"/>
  <c r="X861" i="14"/>
  <c r="S862" i="14"/>
  <c r="T862" i="14"/>
  <c r="U862" i="14"/>
  <c r="V862" i="14"/>
  <c r="W862" i="14"/>
  <c r="X862" i="14"/>
  <c r="S863" i="14"/>
  <c r="T863" i="14"/>
  <c r="U863" i="14"/>
  <c r="V863" i="14"/>
  <c r="W863" i="14"/>
  <c r="X863" i="14"/>
  <c r="S864" i="14"/>
  <c r="T864" i="14"/>
  <c r="U864" i="14"/>
  <c r="V864" i="14"/>
  <c r="W864" i="14"/>
  <c r="X864" i="14"/>
  <c r="S865" i="14"/>
  <c r="T865" i="14"/>
  <c r="U865" i="14"/>
  <c r="V865" i="14"/>
  <c r="W865" i="14"/>
  <c r="X865" i="14"/>
  <c r="S866" i="14"/>
  <c r="T866" i="14"/>
  <c r="U866" i="14"/>
  <c r="V866" i="14"/>
  <c r="W866" i="14"/>
  <c r="X866" i="14"/>
  <c r="S867" i="14"/>
  <c r="T867" i="14"/>
  <c r="U867" i="14"/>
  <c r="V867" i="14"/>
  <c r="W867" i="14"/>
  <c r="X867" i="14"/>
  <c r="S868" i="14"/>
  <c r="T868" i="14"/>
  <c r="U868" i="14"/>
  <c r="V868" i="14"/>
  <c r="W868" i="14"/>
  <c r="X868" i="14"/>
  <c r="S869" i="14"/>
  <c r="T869" i="14"/>
  <c r="U869" i="14"/>
  <c r="V869" i="14"/>
  <c r="W869" i="14"/>
  <c r="X869" i="14"/>
  <c r="S870" i="14"/>
  <c r="T870" i="14"/>
  <c r="U870" i="14"/>
  <c r="V870" i="14"/>
  <c r="W870" i="14"/>
  <c r="X870" i="14"/>
  <c r="S871" i="14"/>
  <c r="T871" i="14"/>
  <c r="U871" i="14"/>
  <c r="V871" i="14"/>
  <c r="W871" i="14"/>
  <c r="X871" i="14"/>
  <c r="S872" i="14"/>
  <c r="T872" i="14"/>
  <c r="U872" i="14"/>
  <c r="V872" i="14"/>
  <c r="W872" i="14"/>
  <c r="X872" i="14"/>
  <c r="S873" i="14"/>
  <c r="T873" i="14"/>
  <c r="U873" i="14"/>
  <c r="V873" i="14"/>
  <c r="W873" i="14"/>
  <c r="X873" i="14"/>
  <c r="S874" i="14"/>
  <c r="T874" i="14"/>
  <c r="U874" i="14"/>
  <c r="V874" i="14"/>
  <c r="W874" i="14"/>
  <c r="X874" i="14"/>
  <c r="S875" i="14"/>
  <c r="T875" i="14"/>
  <c r="U875" i="14"/>
  <c r="V875" i="14"/>
  <c r="W875" i="14"/>
  <c r="X875" i="14"/>
  <c r="S876" i="14"/>
  <c r="T876" i="14"/>
  <c r="U876" i="14"/>
  <c r="V876" i="14"/>
  <c r="W876" i="14"/>
  <c r="X876" i="14"/>
  <c r="S877" i="14"/>
  <c r="T877" i="14"/>
  <c r="U877" i="14"/>
  <c r="V877" i="14"/>
  <c r="W877" i="14"/>
  <c r="X877" i="14"/>
  <c r="S878" i="14"/>
  <c r="T878" i="14"/>
  <c r="U878" i="14"/>
  <c r="V878" i="14"/>
  <c r="W878" i="14"/>
  <c r="X878" i="14"/>
  <c r="S879" i="14"/>
  <c r="T879" i="14"/>
  <c r="U879" i="14"/>
  <c r="V879" i="14"/>
  <c r="W879" i="14"/>
  <c r="X879" i="14"/>
  <c r="S880" i="14"/>
  <c r="T880" i="14"/>
  <c r="U880" i="14"/>
  <c r="V880" i="14"/>
  <c r="W880" i="14"/>
  <c r="X880" i="14"/>
  <c r="S881" i="14"/>
  <c r="T881" i="14"/>
  <c r="U881" i="14"/>
  <c r="V881" i="14"/>
  <c r="W881" i="14"/>
  <c r="X881" i="14"/>
  <c r="S882" i="14"/>
  <c r="T882" i="14"/>
  <c r="U882" i="14"/>
  <c r="V882" i="14"/>
  <c r="W882" i="14"/>
  <c r="X882" i="14"/>
  <c r="S883" i="14"/>
  <c r="T883" i="14"/>
  <c r="U883" i="14"/>
  <c r="V883" i="14"/>
  <c r="W883" i="14"/>
  <c r="X883" i="14"/>
  <c r="S884" i="14"/>
  <c r="T884" i="14"/>
  <c r="U884" i="14"/>
  <c r="V884" i="14"/>
  <c r="W884" i="14"/>
  <c r="X884" i="14"/>
  <c r="S885" i="14"/>
  <c r="T885" i="14"/>
  <c r="U885" i="14"/>
  <c r="V885" i="14"/>
  <c r="W885" i="14"/>
  <c r="X885" i="14"/>
  <c r="S886" i="14"/>
  <c r="T886" i="14"/>
  <c r="U886" i="14"/>
  <c r="V886" i="14"/>
  <c r="W886" i="14"/>
  <c r="X886" i="14"/>
  <c r="S887" i="14"/>
  <c r="T887" i="14"/>
  <c r="U887" i="14"/>
  <c r="V887" i="14"/>
  <c r="W887" i="14"/>
  <c r="X887" i="14"/>
  <c r="S888" i="14"/>
  <c r="T888" i="14"/>
  <c r="U888" i="14"/>
  <c r="V888" i="14"/>
  <c r="W888" i="14"/>
  <c r="X888" i="14"/>
  <c r="S889" i="14"/>
  <c r="T889" i="14"/>
  <c r="U889" i="14"/>
  <c r="V889" i="14"/>
  <c r="W889" i="14"/>
  <c r="X889" i="14"/>
  <c r="S890" i="14"/>
  <c r="T890" i="14"/>
  <c r="U890" i="14"/>
  <c r="V890" i="14"/>
  <c r="W890" i="14"/>
  <c r="X890" i="14"/>
  <c r="S891" i="14"/>
  <c r="T891" i="14"/>
  <c r="U891" i="14"/>
  <c r="V891" i="14"/>
  <c r="W891" i="14"/>
  <c r="X891" i="14"/>
  <c r="S892" i="14"/>
  <c r="T892" i="14"/>
  <c r="U892" i="14"/>
  <c r="V892" i="14"/>
  <c r="W892" i="14"/>
  <c r="X892" i="14"/>
  <c r="S893" i="14"/>
  <c r="T893" i="14"/>
  <c r="U893" i="14"/>
  <c r="V893" i="14"/>
  <c r="W893" i="14"/>
  <c r="X893" i="14"/>
  <c r="S894" i="14"/>
  <c r="T894" i="14"/>
  <c r="U894" i="14"/>
  <c r="V894" i="14"/>
  <c r="W894" i="14"/>
  <c r="X894" i="14"/>
  <c r="S895" i="14"/>
  <c r="T895" i="14"/>
  <c r="U895" i="14"/>
  <c r="V895" i="14"/>
  <c r="W895" i="14"/>
  <c r="X895" i="14"/>
  <c r="S896" i="14"/>
  <c r="T896" i="14"/>
  <c r="U896" i="14"/>
  <c r="V896" i="14"/>
  <c r="W896" i="14"/>
  <c r="X896" i="14"/>
  <c r="S897" i="14"/>
  <c r="T897" i="14"/>
  <c r="U897" i="14"/>
  <c r="V897" i="14"/>
  <c r="W897" i="14"/>
  <c r="X897" i="14"/>
  <c r="S898" i="14"/>
  <c r="T898" i="14"/>
  <c r="U898" i="14"/>
  <c r="V898" i="14"/>
  <c r="W898" i="14"/>
  <c r="X898" i="14"/>
  <c r="S899" i="14"/>
  <c r="T899" i="14"/>
  <c r="U899" i="14"/>
  <c r="V899" i="14"/>
  <c r="W899" i="14"/>
  <c r="X899" i="14"/>
  <c r="S900" i="14"/>
  <c r="T900" i="14"/>
  <c r="U900" i="14"/>
  <c r="V900" i="14"/>
  <c r="W900" i="14"/>
  <c r="X900" i="14"/>
  <c r="S901" i="14"/>
  <c r="T901" i="14"/>
  <c r="U901" i="14"/>
  <c r="V901" i="14"/>
  <c r="W901" i="14"/>
  <c r="X901" i="14"/>
  <c r="S902" i="14"/>
  <c r="T902" i="14"/>
  <c r="U902" i="14"/>
  <c r="V902" i="14"/>
  <c r="W902" i="14"/>
  <c r="X902" i="14"/>
  <c r="S903" i="14"/>
  <c r="T903" i="14"/>
  <c r="U903" i="14"/>
  <c r="V903" i="14"/>
  <c r="W903" i="14"/>
  <c r="X903" i="14"/>
  <c r="S904" i="14"/>
  <c r="T904" i="14"/>
  <c r="U904" i="14"/>
  <c r="V904" i="14"/>
  <c r="W904" i="14"/>
  <c r="X904" i="14"/>
  <c r="S905" i="14"/>
  <c r="T905" i="14"/>
  <c r="U905" i="14"/>
  <c r="V905" i="14"/>
  <c r="W905" i="14"/>
  <c r="X905" i="14"/>
  <c r="S906" i="14"/>
  <c r="T906" i="14"/>
  <c r="U906" i="14"/>
  <c r="V906" i="14"/>
  <c r="W906" i="14"/>
  <c r="X906" i="14"/>
  <c r="S907" i="14"/>
  <c r="T907" i="14"/>
  <c r="U907" i="14"/>
  <c r="V907" i="14"/>
  <c r="W907" i="14"/>
  <c r="X907" i="14"/>
  <c r="S908" i="14"/>
  <c r="T908" i="14"/>
  <c r="U908" i="14"/>
  <c r="V908" i="14"/>
  <c r="W908" i="14"/>
  <c r="X908" i="14"/>
  <c r="S909" i="14"/>
  <c r="T909" i="14"/>
  <c r="U909" i="14"/>
  <c r="V909" i="14"/>
  <c r="W909" i="14"/>
  <c r="X909" i="14"/>
  <c r="S910" i="14"/>
  <c r="T910" i="14"/>
  <c r="U910" i="14"/>
  <c r="V910" i="14"/>
  <c r="W910" i="14"/>
  <c r="X910" i="14"/>
  <c r="S911" i="14"/>
  <c r="T911" i="14"/>
  <c r="U911" i="14"/>
  <c r="V911" i="14"/>
  <c r="W911" i="14"/>
  <c r="X911" i="14"/>
  <c r="S912" i="14"/>
  <c r="T912" i="14"/>
  <c r="U912" i="14"/>
  <c r="V912" i="14"/>
  <c r="W912" i="14"/>
  <c r="X912" i="14"/>
  <c r="S913" i="14"/>
  <c r="T913" i="14"/>
  <c r="U913" i="14"/>
  <c r="V913" i="14"/>
  <c r="W913" i="14"/>
  <c r="X913" i="14"/>
  <c r="S914" i="14"/>
  <c r="T914" i="14"/>
  <c r="U914" i="14"/>
  <c r="V914" i="14"/>
  <c r="W914" i="14"/>
  <c r="X914" i="14"/>
  <c r="S915" i="14"/>
  <c r="T915" i="14"/>
  <c r="U915" i="14"/>
  <c r="V915" i="14"/>
  <c r="W915" i="14"/>
  <c r="X915" i="14"/>
  <c r="S916" i="14"/>
  <c r="T916" i="14"/>
  <c r="U916" i="14"/>
  <c r="V916" i="14"/>
  <c r="W916" i="14"/>
  <c r="X916" i="14"/>
  <c r="S917" i="14"/>
  <c r="T917" i="14"/>
  <c r="U917" i="14"/>
  <c r="V917" i="14"/>
  <c r="W917" i="14"/>
  <c r="X917" i="14"/>
  <c r="S918" i="14"/>
  <c r="T918" i="14"/>
  <c r="U918" i="14"/>
  <c r="V918" i="14"/>
  <c r="W918" i="14"/>
  <c r="X918" i="14"/>
  <c r="S919" i="14"/>
  <c r="T919" i="14"/>
  <c r="U919" i="14"/>
  <c r="V919" i="14"/>
  <c r="W919" i="14"/>
  <c r="X919" i="14"/>
  <c r="S920" i="14"/>
  <c r="T920" i="14"/>
  <c r="U920" i="14"/>
  <c r="V920" i="14"/>
  <c r="W920" i="14"/>
  <c r="X920" i="14"/>
  <c r="S921" i="14"/>
  <c r="T921" i="14"/>
  <c r="U921" i="14"/>
  <c r="V921" i="14"/>
  <c r="W921" i="14"/>
  <c r="X921" i="14"/>
  <c r="S922" i="14"/>
  <c r="T922" i="14"/>
  <c r="U922" i="14"/>
  <c r="V922" i="14"/>
  <c r="W922" i="14"/>
  <c r="X922" i="14"/>
  <c r="S923" i="14"/>
  <c r="T923" i="14"/>
  <c r="U923" i="14"/>
  <c r="V923" i="14"/>
  <c r="W923" i="14"/>
  <c r="X923" i="14"/>
  <c r="S924" i="14"/>
  <c r="T924" i="14"/>
  <c r="U924" i="14"/>
  <c r="V924" i="14"/>
  <c r="W924" i="14"/>
  <c r="X924" i="14"/>
  <c r="S925" i="14"/>
  <c r="T925" i="14"/>
  <c r="U925" i="14"/>
  <c r="V925" i="14"/>
  <c r="W925" i="14"/>
  <c r="X925" i="14"/>
  <c r="S926" i="14"/>
  <c r="T926" i="14"/>
  <c r="U926" i="14"/>
  <c r="V926" i="14"/>
  <c r="W926" i="14"/>
  <c r="X926" i="14"/>
  <c r="S927" i="14"/>
  <c r="T927" i="14"/>
  <c r="U927" i="14"/>
  <c r="V927" i="14"/>
  <c r="W927" i="14"/>
  <c r="X927" i="14"/>
  <c r="S928" i="14"/>
  <c r="T928" i="14"/>
  <c r="U928" i="14"/>
  <c r="V928" i="14"/>
  <c r="W928" i="14"/>
  <c r="X928" i="14"/>
  <c r="S929" i="14"/>
  <c r="T929" i="14"/>
  <c r="U929" i="14"/>
  <c r="V929" i="14"/>
  <c r="W929" i="14"/>
  <c r="X929" i="14"/>
  <c r="S930" i="14"/>
  <c r="T930" i="14"/>
  <c r="U930" i="14"/>
  <c r="V930" i="14"/>
  <c r="W930" i="14"/>
  <c r="X930" i="14"/>
  <c r="S931" i="14"/>
  <c r="T931" i="14"/>
  <c r="U931" i="14"/>
  <c r="V931" i="14"/>
  <c r="W931" i="14"/>
  <c r="X931" i="14"/>
  <c r="S932" i="14"/>
  <c r="T932" i="14"/>
  <c r="U932" i="14"/>
  <c r="V932" i="14"/>
  <c r="W932" i="14"/>
  <c r="X932" i="14"/>
  <c r="S933" i="14"/>
  <c r="T933" i="14"/>
  <c r="U933" i="14"/>
  <c r="V933" i="14"/>
  <c r="W933" i="14"/>
  <c r="X933" i="14"/>
  <c r="S934" i="14"/>
  <c r="T934" i="14"/>
  <c r="U934" i="14"/>
  <c r="V934" i="14"/>
  <c r="W934" i="14"/>
  <c r="X934" i="14"/>
  <c r="S935" i="14"/>
  <c r="T935" i="14"/>
  <c r="U935" i="14"/>
  <c r="V935" i="14"/>
  <c r="W935" i="14"/>
  <c r="X935" i="14"/>
  <c r="S936" i="14"/>
  <c r="T936" i="14"/>
  <c r="U936" i="14"/>
  <c r="V936" i="14"/>
  <c r="W936" i="14"/>
  <c r="X936" i="14"/>
  <c r="S937" i="14"/>
  <c r="T937" i="14"/>
  <c r="U937" i="14"/>
  <c r="V937" i="14"/>
  <c r="W937" i="14"/>
  <c r="X937" i="14"/>
  <c r="S938" i="14"/>
  <c r="T938" i="14"/>
  <c r="U938" i="14"/>
  <c r="V938" i="14"/>
  <c r="W938" i="14"/>
  <c r="X938" i="14"/>
  <c r="S939" i="14"/>
  <c r="T939" i="14"/>
  <c r="U939" i="14"/>
  <c r="V939" i="14"/>
  <c r="W939" i="14"/>
  <c r="X939" i="14"/>
  <c r="S940" i="14"/>
  <c r="T940" i="14"/>
  <c r="U940" i="14"/>
  <c r="V940" i="14"/>
  <c r="W940" i="14"/>
  <c r="X940" i="14"/>
  <c r="S941" i="14"/>
  <c r="T941" i="14"/>
  <c r="U941" i="14"/>
  <c r="V941" i="14"/>
  <c r="W941" i="14"/>
  <c r="X941" i="14"/>
  <c r="S942" i="14"/>
  <c r="T942" i="14"/>
  <c r="U942" i="14"/>
  <c r="V942" i="14"/>
  <c r="W942" i="14"/>
  <c r="X942" i="14"/>
  <c r="S943" i="14"/>
  <c r="T943" i="14"/>
  <c r="U943" i="14"/>
  <c r="V943" i="14"/>
  <c r="W943" i="14"/>
  <c r="X943" i="14"/>
  <c r="S944" i="14"/>
  <c r="T944" i="14"/>
  <c r="U944" i="14"/>
  <c r="V944" i="14"/>
  <c r="W944" i="14"/>
  <c r="X944" i="14"/>
  <c r="S945" i="14"/>
  <c r="T945" i="14"/>
  <c r="U945" i="14"/>
  <c r="V945" i="14"/>
  <c r="W945" i="14"/>
  <c r="X945" i="14"/>
  <c r="S946" i="14"/>
  <c r="T946" i="14"/>
  <c r="U946" i="14"/>
  <c r="V946" i="14"/>
  <c r="W946" i="14"/>
  <c r="X946" i="14"/>
  <c r="S947" i="14"/>
  <c r="T947" i="14"/>
  <c r="U947" i="14"/>
  <c r="V947" i="14"/>
  <c r="W947" i="14"/>
  <c r="X947" i="14"/>
  <c r="S948" i="14"/>
  <c r="T948" i="14"/>
  <c r="U948" i="14"/>
  <c r="V948" i="14"/>
  <c r="W948" i="14"/>
  <c r="X948" i="14"/>
  <c r="S949" i="14"/>
  <c r="T949" i="14"/>
  <c r="U949" i="14"/>
  <c r="V949" i="14"/>
  <c r="W949" i="14"/>
  <c r="X949" i="14"/>
  <c r="S950" i="14"/>
  <c r="T950" i="14"/>
  <c r="U950" i="14"/>
  <c r="V950" i="14"/>
  <c r="W950" i="14"/>
  <c r="X950" i="14"/>
  <c r="S951" i="14"/>
  <c r="T951" i="14"/>
  <c r="U951" i="14"/>
  <c r="V951" i="14"/>
  <c r="W951" i="14"/>
  <c r="X951" i="14"/>
  <c r="S952" i="14"/>
  <c r="T952" i="14"/>
  <c r="U952" i="14"/>
  <c r="V952" i="14"/>
  <c r="W952" i="14"/>
  <c r="X952" i="14"/>
  <c r="S953" i="14"/>
  <c r="T953" i="14"/>
  <c r="U953" i="14"/>
  <c r="V953" i="14"/>
  <c r="W953" i="14"/>
  <c r="X953" i="14"/>
  <c r="S954" i="14"/>
  <c r="T954" i="14"/>
  <c r="U954" i="14"/>
  <c r="V954" i="14"/>
  <c r="W954" i="14"/>
  <c r="X954" i="14"/>
  <c r="S955" i="14"/>
  <c r="T955" i="14"/>
  <c r="U955" i="14"/>
  <c r="V955" i="14"/>
  <c r="W955" i="14"/>
  <c r="X955" i="14"/>
  <c r="S956" i="14"/>
  <c r="T956" i="14"/>
  <c r="U956" i="14"/>
  <c r="V956" i="14"/>
  <c r="W956" i="14"/>
  <c r="X956" i="14"/>
  <c r="S957" i="14"/>
  <c r="T957" i="14"/>
  <c r="U957" i="14"/>
  <c r="V957" i="14"/>
  <c r="W957" i="14"/>
  <c r="X957" i="14"/>
  <c r="S958" i="14"/>
  <c r="T958" i="14"/>
  <c r="U958" i="14"/>
  <c r="V958" i="14"/>
  <c r="W958" i="14"/>
  <c r="X958" i="14"/>
  <c r="S959" i="14"/>
  <c r="T959" i="14"/>
  <c r="U959" i="14"/>
  <c r="V959" i="14"/>
  <c r="W959" i="14"/>
  <c r="X959" i="14"/>
  <c r="S960" i="14"/>
  <c r="T960" i="14"/>
  <c r="U960" i="14"/>
  <c r="V960" i="14"/>
  <c r="W960" i="14"/>
  <c r="X960" i="14"/>
  <c r="S961" i="14"/>
  <c r="T961" i="14"/>
  <c r="U961" i="14"/>
  <c r="V961" i="14"/>
  <c r="W961" i="14"/>
  <c r="X961" i="14"/>
  <c r="S962" i="14"/>
  <c r="T962" i="14"/>
  <c r="U962" i="14"/>
  <c r="V962" i="14"/>
  <c r="W962" i="14"/>
  <c r="X962" i="14"/>
  <c r="S963" i="14"/>
  <c r="T963" i="14"/>
  <c r="U963" i="14"/>
  <c r="V963" i="14"/>
  <c r="W963" i="14"/>
  <c r="X963" i="14"/>
  <c r="S964" i="14"/>
  <c r="T964" i="14"/>
  <c r="U964" i="14"/>
  <c r="V964" i="14"/>
  <c r="W964" i="14"/>
  <c r="X964" i="14"/>
  <c r="S965" i="14"/>
  <c r="T965" i="14"/>
  <c r="U965" i="14"/>
  <c r="V965" i="14"/>
  <c r="W965" i="14"/>
  <c r="X965" i="14"/>
  <c r="S966" i="14"/>
  <c r="T966" i="14"/>
  <c r="U966" i="14"/>
  <c r="V966" i="14"/>
  <c r="W966" i="14"/>
  <c r="X966" i="14"/>
  <c r="S967" i="14"/>
  <c r="T967" i="14"/>
  <c r="U967" i="14"/>
  <c r="V967" i="14"/>
  <c r="W967" i="14"/>
  <c r="X967" i="14"/>
  <c r="S968" i="14"/>
  <c r="T968" i="14"/>
  <c r="U968" i="14"/>
  <c r="V968" i="14"/>
  <c r="W968" i="14"/>
  <c r="X968" i="14"/>
  <c r="S969" i="14"/>
  <c r="T969" i="14"/>
  <c r="U969" i="14"/>
  <c r="V969" i="14"/>
  <c r="W969" i="14"/>
  <c r="X969" i="14"/>
  <c r="S970" i="14"/>
  <c r="T970" i="14"/>
  <c r="U970" i="14"/>
  <c r="V970" i="14"/>
  <c r="W970" i="14"/>
  <c r="X970" i="14"/>
  <c r="S971" i="14"/>
  <c r="T971" i="14"/>
  <c r="U971" i="14"/>
  <c r="V971" i="14"/>
  <c r="W971" i="14"/>
  <c r="X971" i="14"/>
  <c r="S972" i="14"/>
  <c r="T972" i="14"/>
  <c r="U972" i="14"/>
  <c r="V972" i="14"/>
  <c r="W972" i="14"/>
  <c r="X972" i="14"/>
  <c r="S973" i="14"/>
  <c r="T973" i="14"/>
  <c r="U973" i="14"/>
  <c r="V973" i="14"/>
  <c r="W973" i="14"/>
  <c r="X973" i="14"/>
  <c r="S974" i="14"/>
  <c r="T974" i="14"/>
  <c r="U974" i="14"/>
  <c r="V974" i="14"/>
  <c r="W974" i="14"/>
  <c r="X974" i="14"/>
  <c r="S975" i="14"/>
  <c r="T975" i="14"/>
  <c r="U975" i="14"/>
  <c r="V975" i="14"/>
  <c r="W975" i="14"/>
  <c r="X975" i="14"/>
  <c r="S976" i="14"/>
  <c r="T976" i="14"/>
  <c r="U976" i="14"/>
  <c r="V976" i="14"/>
  <c r="W976" i="14"/>
  <c r="X976" i="14"/>
  <c r="S977" i="14"/>
  <c r="T977" i="14"/>
  <c r="U977" i="14"/>
  <c r="V977" i="14"/>
  <c r="W977" i="14"/>
  <c r="X977" i="14"/>
  <c r="S978" i="14"/>
  <c r="T978" i="14"/>
  <c r="U978" i="14"/>
  <c r="V978" i="14"/>
  <c r="W978" i="14"/>
  <c r="X978" i="14"/>
  <c r="S979" i="14"/>
  <c r="T979" i="14"/>
  <c r="U979" i="14"/>
  <c r="V979" i="14"/>
  <c r="W979" i="14"/>
  <c r="X979" i="14"/>
  <c r="S980" i="14"/>
  <c r="T980" i="14"/>
  <c r="U980" i="14"/>
  <c r="V980" i="14"/>
  <c r="W980" i="14"/>
  <c r="X980" i="14"/>
  <c r="S981" i="14"/>
  <c r="T981" i="14"/>
  <c r="U981" i="14"/>
  <c r="V981" i="14"/>
  <c r="W981" i="14"/>
  <c r="X981" i="14"/>
  <c r="S982" i="14"/>
  <c r="T982" i="14"/>
  <c r="U982" i="14"/>
  <c r="V982" i="14"/>
  <c r="W982" i="14"/>
  <c r="X982" i="14"/>
  <c r="S983" i="14"/>
  <c r="T983" i="14"/>
  <c r="U983" i="14"/>
  <c r="V983" i="14"/>
  <c r="W983" i="14"/>
  <c r="X983" i="14"/>
  <c r="S984" i="14"/>
  <c r="T984" i="14"/>
  <c r="U984" i="14"/>
  <c r="V984" i="14"/>
  <c r="W984" i="14"/>
  <c r="X984" i="14"/>
  <c r="S985" i="14"/>
  <c r="T985" i="14"/>
  <c r="U985" i="14"/>
  <c r="V985" i="14"/>
  <c r="W985" i="14"/>
  <c r="X985" i="14"/>
  <c r="S986" i="14"/>
  <c r="T986" i="14"/>
  <c r="U986" i="14"/>
  <c r="V986" i="14"/>
  <c r="W986" i="14"/>
  <c r="X986" i="14"/>
  <c r="S987" i="14"/>
  <c r="T987" i="14"/>
  <c r="U987" i="14"/>
  <c r="V987" i="14"/>
  <c r="W987" i="14"/>
  <c r="X987" i="14"/>
  <c r="S988" i="14"/>
  <c r="T988" i="14"/>
  <c r="U988" i="14"/>
  <c r="V988" i="14"/>
  <c r="W988" i="14"/>
  <c r="X988" i="14"/>
  <c r="S989" i="14"/>
  <c r="T989" i="14"/>
  <c r="U989" i="14"/>
  <c r="V989" i="14"/>
  <c r="W989" i="14"/>
  <c r="X989" i="14"/>
  <c r="S990" i="14"/>
  <c r="T990" i="14"/>
  <c r="U990" i="14"/>
  <c r="V990" i="14"/>
  <c r="W990" i="14"/>
  <c r="X990" i="14"/>
  <c r="S991" i="14"/>
  <c r="T991" i="14"/>
  <c r="U991" i="14"/>
  <c r="V991" i="14"/>
  <c r="W991" i="14"/>
  <c r="X991" i="14"/>
  <c r="S992" i="14"/>
  <c r="T992" i="14"/>
  <c r="U992" i="14"/>
  <c r="V992" i="14"/>
  <c r="W992" i="14"/>
  <c r="X992" i="14"/>
  <c r="S993" i="14"/>
  <c r="T993" i="14"/>
  <c r="U993" i="14"/>
  <c r="V993" i="14"/>
  <c r="W993" i="14"/>
  <c r="X993" i="14"/>
  <c r="S994" i="14"/>
  <c r="T994" i="14"/>
  <c r="U994" i="14"/>
  <c r="V994" i="14"/>
  <c r="W994" i="14"/>
  <c r="X994" i="14"/>
  <c r="S995" i="14"/>
  <c r="T995" i="14"/>
  <c r="U995" i="14"/>
  <c r="V995" i="14"/>
  <c r="W995" i="14"/>
  <c r="X995" i="14"/>
  <c r="S996" i="14"/>
  <c r="T996" i="14"/>
  <c r="U996" i="14"/>
  <c r="V996" i="14"/>
  <c r="W996" i="14"/>
  <c r="X996" i="14"/>
  <c r="S997" i="14"/>
  <c r="T997" i="14"/>
  <c r="U997" i="14"/>
  <c r="V997" i="14"/>
  <c r="W997" i="14"/>
  <c r="X997" i="14"/>
  <c r="S998" i="14"/>
  <c r="T998" i="14"/>
  <c r="U998" i="14"/>
  <c r="V998" i="14"/>
  <c r="W998" i="14"/>
  <c r="X998" i="14"/>
  <c r="S999" i="14"/>
  <c r="T999" i="14"/>
  <c r="U999" i="14"/>
  <c r="V999" i="14"/>
  <c r="W999" i="14"/>
  <c r="X999" i="14"/>
  <c r="S1000" i="14"/>
  <c r="T1000" i="14"/>
  <c r="U1000" i="14"/>
  <c r="V1000" i="14"/>
  <c r="W1000" i="14"/>
  <c r="X1000" i="14"/>
  <c r="S1001" i="14"/>
  <c r="T1001" i="14"/>
  <c r="U1001" i="14"/>
  <c r="V1001" i="14"/>
  <c r="W1001" i="14"/>
  <c r="X1001" i="14"/>
  <c r="S1002" i="14"/>
  <c r="T1002" i="14"/>
  <c r="U1002" i="14"/>
  <c r="V1002" i="14"/>
  <c r="W1002" i="14"/>
  <c r="X1002" i="14"/>
  <c r="S1003" i="14"/>
  <c r="T1003" i="14"/>
  <c r="U1003" i="14"/>
  <c r="V1003" i="14"/>
  <c r="W1003" i="14"/>
  <c r="X1003" i="14"/>
  <c r="S1004" i="14"/>
  <c r="T1004" i="14"/>
  <c r="U1004" i="14"/>
  <c r="V1004" i="14"/>
  <c r="W1004" i="14"/>
  <c r="X1004" i="14"/>
  <c r="S1005" i="14"/>
  <c r="T1005" i="14"/>
  <c r="U1005" i="14"/>
  <c r="V1005" i="14"/>
  <c r="W1005" i="14"/>
  <c r="X1005" i="14"/>
  <c r="S1006" i="14"/>
  <c r="T1006" i="14"/>
  <c r="U1006" i="14"/>
  <c r="V1006" i="14"/>
  <c r="W1006" i="14"/>
  <c r="X1006" i="14"/>
  <c r="S1007" i="14"/>
  <c r="T1007" i="14"/>
  <c r="U1007" i="14"/>
  <c r="V1007" i="14"/>
  <c r="W1007" i="14"/>
  <c r="X1007" i="14"/>
  <c r="S1008" i="14"/>
  <c r="T1008" i="14"/>
  <c r="U1008" i="14"/>
  <c r="V1008" i="14"/>
  <c r="W1008" i="14"/>
  <c r="X1008" i="14"/>
  <c r="S1009" i="14"/>
  <c r="T1009" i="14"/>
  <c r="U1009" i="14"/>
  <c r="V1009" i="14"/>
  <c r="W1009" i="14"/>
  <c r="X1009" i="14"/>
  <c r="S1010" i="14"/>
  <c r="T1010" i="14"/>
  <c r="U1010" i="14"/>
  <c r="V1010" i="14"/>
  <c r="W1010" i="14"/>
  <c r="X1010" i="14"/>
  <c r="S1011" i="14"/>
  <c r="T1011" i="14"/>
  <c r="U1011" i="14"/>
  <c r="V1011" i="14"/>
  <c r="W1011" i="14"/>
  <c r="X1011" i="14"/>
  <c r="S1012" i="14"/>
  <c r="T1012" i="14"/>
  <c r="U1012" i="14"/>
  <c r="V1012" i="14"/>
  <c r="W1012" i="14"/>
  <c r="X1012" i="14"/>
  <c r="S1013" i="14"/>
  <c r="T1013" i="14"/>
  <c r="U1013" i="14"/>
  <c r="V1013" i="14"/>
  <c r="W1013" i="14"/>
  <c r="X1013" i="14"/>
  <c r="S1014" i="14"/>
  <c r="T1014" i="14"/>
  <c r="U1014" i="14"/>
  <c r="V1014" i="14"/>
  <c r="W1014" i="14"/>
  <c r="X1014" i="14"/>
  <c r="S1015" i="14"/>
  <c r="T1015" i="14"/>
  <c r="U1015" i="14"/>
  <c r="V1015" i="14"/>
  <c r="W1015" i="14"/>
  <c r="X1015" i="14"/>
  <c r="S1016" i="14"/>
  <c r="T1016" i="14"/>
  <c r="U1016" i="14"/>
  <c r="V1016" i="14"/>
  <c r="W1016" i="14"/>
  <c r="X1016" i="14"/>
  <c r="S1017" i="14"/>
  <c r="T1017" i="14"/>
  <c r="U1017" i="14"/>
  <c r="V1017" i="14"/>
  <c r="W1017" i="14"/>
  <c r="X1017" i="14"/>
  <c r="S1018" i="14"/>
  <c r="T1018" i="14"/>
  <c r="U1018" i="14"/>
  <c r="V1018" i="14"/>
  <c r="W1018" i="14"/>
  <c r="X1018" i="14"/>
  <c r="S1019" i="14"/>
  <c r="T1019" i="14"/>
  <c r="U1019" i="14"/>
  <c r="V1019" i="14"/>
  <c r="W1019" i="14"/>
  <c r="X1019" i="14"/>
  <c r="S1020" i="14"/>
  <c r="T1020" i="14"/>
  <c r="U1020" i="14"/>
  <c r="V1020" i="14"/>
  <c r="W1020" i="14"/>
  <c r="X1020" i="14"/>
  <c r="S1021" i="14"/>
  <c r="T1021" i="14"/>
  <c r="U1021" i="14"/>
  <c r="V1021" i="14"/>
  <c r="W1021" i="14"/>
  <c r="X1021" i="14"/>
  <c r="S1022" i="14"/>
  <c r="T1022" i="14"/>
  <c r="U1022" i="14"/>
  <c r="V1022" i="14"/>
  <c r="W1022" i="14"/>
  <c r="X1022" i="14"/>
  <c r="S1023" i="14"/>
  <c r="T1023" i="14"/>
  <c r="U1023" i="14"/>
  <c r="V1023" i="14"/>
  <c r="W1023" i="14"/>
  <c r="X1023" i="14"/>
  <c r="S1024" i="14"/>
  <c r="T1024" i="14"/>
  <c r="U1024" i="14"/>
  <c r="V1024" i="14"/>
  <c r="W1024" i="14"/>
  <c r="X1024" i="14"/>
  <c r="S1025" i="14"/>
  <c r="T1025" i="14"/>
  <c r="U1025" i="14"/>
  <c r="V1025" i="14"/>
  <c r="W1025" i="14"/>
  <c r="X1025" i="14"/>
  <c r="T683" i="14"/>
  <c r="U683" i="14"/>
  <c r="V683" i="14"/>
  <c r="W683" i="14"/>
  <c r="X683" i="14"/>
  <c r="S683" i="14"/>
  <c r="I684" i="14"/>
  <c r="J684" i="14"/>
  <c r="K684" i="14"/>
  <c r="L684" i="14"/>
  <c r="M684" i="14"/>
  <c r="N684" i="14"/>
  <c r="O684" i="14"/>
  <c r="I685" i="14"/>
  <c r="J685" i="14"/>
  <c r="K685" i="14"/>
  <c r="L685" i="14"/>
  <c r="M685" i="14"/>
  <c r="N685" i="14"/>
  <c r="O685" i="14"/>
  <c r="I686" i="14"/>
  <c r="J686" i="14"/>
  <c r="K686" i="14"/>
  <c r="L686" i="14"/>
  <c r="M686" i="14"/>
  <c r="N686" i="14"/>
  <c r="O686" i="14"/>
  <c r="I687" i="14"/>
  <c r="J687" i="14"/>
  <c r="K687" i="14"/>
  <c r="L687" i="14"/>
  <c r="M687" i="14"/>
  <c r="N687" i="14"/>
  <c r="O687" i="14"/>
  <c r="I688" i="14"/>
  <c r="J688" i="14"/>
  <c r="K688" i="14"/>
  <c r="L688" i="14"/>
  <c r="M688" i="14"/>
  <c r="N688" i="14"/>
  <c r="O688" i="14"/>
  <c r="I689" i="14"/>
  <c r="J689" i="14"/>
  <c r="K689" i="14"/>
  <c r="L689" i="14"/>
  <c r="M689" i="14"/>
  <c r="N689" i="14"/>
  <c r="O689" i="14"/>
  <c r="I690" i="14"/>
  <c r="J690" i="14"/>
  <c r="K690" i="14"/>
  <c r="L690" i="14"/>
  <c r="M690" i="14"/>
  <c r="N690" i="14"/>
  <c r="O690" i="14"/>
  <c r="I691" i="14"/>
  <c r="J691" i="14"/>
  <c r="K691" i="14"/>
  <c r="L691" i="14"/>
  <c r="M691" i="14"/>
  <c r="N691" i="14"/>
  <c r="O691" i="14"/>
  <c r="I692" i="14"/>
  <c r="J692" i="14"/>
  <c r="K692" i="14"/>
  <c r="L692" i="14"/>
  <c r="M692" i="14"/>
  <c r="N692" i="14"/>
  <c r="O692" i="14"/>
  <c r="I693" i="14"/>
  <c r="J693" i="14"/>
  <c r="K693" i="14"/>
  <c r="L693" i="14"/>
  <c r="M693" i="14"/>
  <c r="N693" i="14"/>
  <c r="O693" i="14"/>
  <c r="I694" i="14"/>
  <c r="J694" i="14"/>
  <c r="K694" i="14"/>
  <c r="L694" i="14"/>
  <c r="M694" i="14"/>
  <c r="N694" i="14"/>
  <c r="O694" i="14"/>
  <c r="I695" i="14"/>
  <c r="J695" i="14"/>
  <c r="K695" i="14"/>
  <c r="L695" i="14"/>
  <c r="M695" i="14"/>
  <c r="N695" i="14"/>
  <c r="O695" i="14"/>
  <c r="I696" i="14"/>
  <c r="J696" i="14"/>
  <c r="K696" i="14"/>
  <c r="L696" i="14"/>
  <c r="M696" i="14"/>
  <c r="N696" i="14"/>
  <c r="O696" i="14"/>
  <c r="I697" i="14"/>
  <c r="J697" i="14"/>
  <c r="K697" i="14"/>
  <c r="L697" i="14"/>
  <c r="M697" i="14"/>
  <c r="N697" i="14"/>
  <c r="O697" i="14"/>
  <c r="I698" i="14"/>
  <c r="J698" i="14"/>
  <c r="K698" i="14"/>
  <c r="L698" i="14"/>
  <c r="M698" i="14"/>
  <c r="N698" i="14"/>
  <c r="O698" i="14"/>
  <c r="I699" i="14"/>
  <c r="J699" i="14"/>
  <c r="K699" i="14"/>
  <c r="L699" i="14"/>
  <c r="M699" i="14"/>
  <c r="N699" i="14"/>
  <c r="O699" i="14"/>
  <c r="I700" i="14"/>
  <c r="J700" i="14"/>
  <c r="K700" i="14"/>
  <c r="L700" i="14"/>
  <c r="M700" i="14"/>
  <c r="N700" i="14"/>
  <c r="O700" i="14"/>
  <c r="I701" i="14"/>
  <c r="J701" i="14"/>
  <c r="K701" i="14"/>
  <c r="L701" i="14"/>
  <c r="M701" i="14"/>
  <c r="N701" i="14"/>
  <c r="O701" i="14"/>
  <c r="I702" i="14"/>
  <c r="J702" i="14"/>
  <c r="K702" i="14"/>
  <c r="L702" i="14"/>
  <c r="M702" i="14"/>
  <c r="N702" i="14"/>
  <c r="O702" i="14"/>
  <c r="I703" i="14"/>
  <c r="J703" i="14"/>
  <c r="K703" i="14"/>
  <c r="L703" i="14"/>
  <c r="M703" i="14"/>
  <c r="N703" i="14"/>
  <c r="O703" i="14"/>
  <c r="I704" i="14"/>
  <c r="J704" i="14"/>
  <c r="K704" i="14"/>
  <c r="L704" i="14"/>
  <c r="M704" i="14"/>
  <c r="N704" i="14"/>
  <c r="O704" i="14"/>
  <c r="I705" i="14"/>
  <c r="J705" i="14"/>
  <c r="K705" i="14"/>
  <c r="L705" i="14"/>
  <c r="M705" i="14"/>
  <c r="N705" i="14"/>
  <c r="O705" i="14"/>
  <c r="I706" i="14"/>
  <c r="J706" i="14"/>
  <c r="K706" i="14"/>
  <c r="L706" i="14"/>
  <c r="M706" i="14"/>
  <c r="N706" i="14"/>
  <c r="O706" i="14"/>
  <c r="I707" i="14"/>
  <c r="J707" i="14"/>
  <c r="K707" i="14"/>
  <c r="L707" i="14"/>
  <c r="M707" i="14"/>
  <c r="N707" i="14"/>
  <c r="O707" i="14"/>
  <c r="I708" i="14"/>
  <c r="J708" i="14"/>
  <c r="K708" i="14"/>
  <c r="L708" i="14"/>
  <c r="M708" i="14"/>
  <c r="N708" i="14"/>
  <c r="O708" i="14"/>
  <c r="I709" i="14"/>
  <c r="J709" i="14"/>
  <c r="K709" i="14"/>
  <c r="L709" i="14"/>
  <c r="M709" i="14"/>
  <c r="N709" i="14"/>
  <c r="O709" i="14"/>
  <c r="I710" i="14"/>
  <c r="J710" i="14"/>
  <c r="K710" i="14"/>
  <c r="L710" i="14"/>
  <c r="M710" i="14"/>
  <c r="N710" i="14"/>
  <c r="O710" i="14"/>
  <c r="I711" i="14"/>
  <c r="J711" i="14"/>
  <c r="K711" i="14"/>
  <c r="L711" i="14"/>
  <c r="M711" i="14"/>
  <c r="N711" i="14"/>
  <c r="O711" i="14"/>
  <c r="I712" i="14"/>
  <c r="J712" i="14"/>
  <c r="K712" i="14"/>
  <c r="L712" i="14"/>
  <c r="M712" i="14"/>
  <c r="N712" i="14"/>
  <c r="O712" i="14"/>
  <c r="I713" i="14"/>
  <c r="J713" i="14"/>
  <c r="K713" i="14"/>
  <c r="L713" i="14"/>
  <c r="M713" i="14"/>
  <c r="N713" i="14"/>
  <c r="O713" i="14"/>
  <c r="I714" i="14"/>
  <c r="J714" i="14"/>
  <c r="K714" i="14"/>
  <c r="L714" i="14"/>
  <c r="M714" i="14"/>
  <c r="N714" i="14"/>
  <c r="O714" i="14"/>
  <c r="I715" i="14"/>
  <c r="J715" i="14"/>
  <c r="K715" i="14"/>
  <c r="L715" i="14"/>
  <c r="M715" i="14"/>
  <c r="N715" i="14"/>
  <c r="O715" i="14"/>
  <c r="I716" i="14"/>
  <c r="J716" i="14"/>
  <c r="K716" i="14"/>
  <c r="L716" i="14"/>
  <c r="M716" i="14"/>
  <c r="N716" i="14"/>
  <c r="O716" i="14"/>
  <c r="I717" i="14"/>
  <c r="J717" i="14"/>
  <c r="K717" i="14"/>
  <c r="L717" i="14"/>
  <c r="M717" i="14"/>
  <c r="N717" i="14"/>
  <c r="O717" i="14"/>
  <c r="I718" i="14"/>
  <c r="J718" i="14"/>
  <c r="K718" i="14"/>
  <c r="L718" i="14"/>
  <c r="M718" i="14"/>
  <c r="N718" i="14"/>
  <c r="O718" i="14"/>
  <c r="I719" i="14"/>
  <c r="J719" i="14"/>
  <c r="K719" i="14"/>
  <c r="L719" i="14"/>
  <c r="M719" i="14"/>
  <c r="N719" i="14"/>
  <c r="O719" i="14"/>
  <c r="I720" i="14"/>
  <c r="J720" i="14"/>
  <c r="K720" i="14"/>
  <c r="L720" i="14"/>
  <c r="M720" i="14"/>
  <c r="N720" i="14"/>
  <c r="O720" i="14"/>
  <c r="I721" i="14"/>
  <c r="J721" i="14"/>
  <c r="K721" i="14"/>
  <c r="L721" i="14"/>
  <c r="M721" i="14"/>
  <c r="N721" i="14"/>
  <c r="O721" i="14"/>
  <c r="I722" i="14"/>
  <c r="J722" i="14"/>
  <c r="K722" i="14"/>
  <c r="L722" i="14"/>
  <c r="M722" i="14"/>
  <c r="N722" i="14"/>
  <c r="O722" i="14"/>
  <c r="I723" i="14"/>
  <c r="J723" i="14"/>
  <c r="K723" i="14"/>
  <c r="L723" i="14"/>
  <c r="M723" i="14"/>
  <c r="N723" i="14"/>
  <c r="O723" i="14"/>
  <c r="I724" i="14"/>
  <c r="J724" i="14"/>
  <c r="K724" i="14"/>
  <c r="L724" i="14"/>
  <c r="M724" i="14"/>
  <c r="N724" i="14"/>
  <c r="O724" i="14"/>
  <c r="I725" i="14"/>
  <c r="J725" i="14"/>
  <c r="K725" i="14"/>
  <c r="L725" i="14"/>
  <c r="M725" i="14"/>
  <c r="N725" i="14"/>
  <c r="O725" i="14"/>
  <c r="I726" i="14"/>
  <c r="J726" i="14"/>
  <c r="K726" i="14"/>
  <c r="L726" i="14"/>
  <c r="M726" i="14"/>
  <c r="N726" i="14"/>
  <c r="O726" i="14"/>
  <c r="I727" i="14"/>
  <c r="J727" i="14"/>
  <c r="K727" i="14"/>
  <c r="L727" i="14"/>
  <c r="M727" i="14"/>
  <c r="N727" i="14"/>
  <c r="O727" i="14"/>
  <c r="I728" i="14"/>
  <c r="J728" i="14"/>
  <c r="K728" i="14"/>
  <c r="L728" i="14"/>
  <c r="M728" i="14"/>
  <c r="N728" i="14"/>
  <c r="O728" i="14"/>
  <c r="I729" i="14"/>
  <c r="J729" i="14"/>
  <c r="K729" i="14"/>
  <c r="L729" i="14"/>
  <c r="M729" i="14"/>
  <c r="N729" i="14"/>
  <c r="O729" i="14"/>
  <c r="I730" i="14"/>
  <c r="J730" i="14"/>
  <c r="K730" i="14"/>
  <c r="L730" i="14"/>
  <c r="M730" i="14"/>
  <c r="N730" i="14"/>
  <c r="O730" i="14"/>
  <c r="I731" i="14"/>
  <c r="J731" i="14"/>
  <c r="K731" i="14"/>
  <c r="L731" i="14"/>
  <c r="M731" i="14"/>
  <c r="N731" i="14"/>
  <c r="O731" i="14"/>
  <c r="I732" i="14"/>
  <c r="J732" i="14"/>
  <c r="K732" i="14"/>
  <c r="L732" i="14"/>
  <c r="M732" i="14"/>
  <c r="N732" i="14"/>
  <c r="O732" i="14"/>
  <c r="I733" i="14"/>
  <c r="J733" i="14"/>
  <c r="K733" i="14"/>
  <c r="L733" i="14"/>
  <c r="M733" i="14"/>
  <c r="N733" i="14"/>
  <c r="O733" i="14"/>
  <c r="I734" i="14"/>
  <c r="J734" i="14"/>
  <c r="K734" i="14"/>
  <c r="L734" i="14"/>
  <c r="M734" i="14"/>
  <c r="N734" i="14"/>
  <c r="O734" i="14"/>
  <c r="I735" i="14"/>
  <c r="J735" i="14"/>
  <c r="K735" i="14"/>
  <c r="L735" i="14"/>
  <c r="M735" i="14"/>
  <c r="N735" i="14"/>
  <c r="O735" i="14"/>
  <c r="I736" i="14"/>
  <c r="J736" i="14"/>
  <c r="K736" i="14"/>
  <c r="L736" i="14"/>
  <c r="M736" i="14"/>
  <c r="N736" i="14"/>
  <c r="O736" i="14"/>
  <c r="I737" i="14"/>
  <c r="J737" i="14"/>
  <c r="K737" i="14"/>
  <c r="L737" i="14"/>
  <c r="M737" i="14"/>
  <c r="N737" i="14"/>
  <c r="O737" i="14"/>
  <c r="I738" i="14"/>
  <c r="J738" i="14"/>
  <c r="K738" i="14"/>
  <c r="L738" i="14"/>
  <c r="M738" i="14"/>
  <c r="N738" i="14"/>
  <c r="O738" i="14"/>
  <c r="I739" i="14"/>
  <c r="J739" i="14"/>
  <c r="K739" i="14"/>
  <c r="L739" i="14"/>
  <c r="M739" i="14"/>
  <c r="N739" i="14"/>
  <c r="O739" i="14"/>
  <c r="I740" i="14"/>
  <c r="J740" i="14"/>
  <c r="K740" i="14"/>
  <c r="L740" i="14"/>
  <c r="M740" i="14"/>
  <c r="N740" i="14"/>
  <c r="O740" i="14"/>
  <c r="I741" i="14"/>
  <c r="J741" i="14"/>
  <c r="K741" i="14"/>
  <c r="L741" i="14"/>
  <c r="M741" i="14"/>
  <c r="N741" i="14"/>
  <c r="O741" i="14"/>
  <c r="I742" i="14"/>
  <c r="J742" i="14"/>
  <c r="K742" i="14"/>
  <c r="L742" i="14"/>
  <c r="M742" i="14"/>
  <c r="N742" i="14"/>
  <c r="O742" i="14"/>
  <c r="I743" i="14"/>
  <c r="J743" i="14"/>
  <c r="K743" i="14"/>
  <c r="L743" i="14"/>
  <c r="M743" i="14"/>
  <c r="N743" i="14"/>
  <c r="O743" i="14"/>
  <c r="I744" i="14"/>
  <c r="J744" i="14"/>
  <c r="K744" i="14"/>
  <c r="L744" i="14"/>
  <c r="M744" i="14"/>
  <c r="N744" i="14"/>
  <c r="O744" i="14"/>
  <c r="I745" i="14"/>
  <c r="J745" i="14"/>
  <c r="K745" i="14"/>
  <c r="L745" i="14"/>
  <c r="M745" i="14"/>
  <c r="N745" i="14"/>
  <c r="O745" i="14"/>
  <c r="I746" i="14"/>
  <c r="J746" i="14"/>
  <c r="K746" i="14"/>
  <c r="L746" i="14"/>
  <c r="M746" i="14"/>
  <c r="N746" i="14"/>
  <c r="O746" i="14"/>
  <c r="I747" i="14"/>
  <c r="J747" i="14"/>
  <c r="K747" i="14"/>
  <c r="L747" i="14"/>
  <c r="M747" i="14"/>
  <c r="N747" i="14"/>
  <c r="O747" i="14"/>
  <c r="I748" i="14"/>
  <c r="J748" i="14"/>
  <c r="K748" i="14"/>
  <c r="L748" i="14"/>
  <c r="M748" i="14"/>
  <c r="N748" i="14"/>
  <c r="O748" i="14"/>
  <c r="I749" i="14"/>
  <c r="J749" i="14"/>
  <c r="K749" i="14"/>
  <c r="L749" i="14"/>
  <c r="M749" i="14"/>
  <c r="N749" i="14"/>
  <c r="O749" i="14"/>
  <c r="I750" i="14"/>
  <c r="J750" i="14"/>
  <c r="K750" i="14"/>
  <c r="L750" i="14"/>
  <c r="M750" i="14"/>
  <c r="N750" i="14"/>
  <c r="O750" i="14"/>
  <c r="I751" i="14"/>
  <c r="J751" i="14"/>
  <c r="K751" i="14"/>
  <c r="L751" i="14"/>
  <c r="M751" i="14"/>
  <c r="N751" i="14"/>
  <c r="O751" i="14"/>
  <c r="I752" i="14"/>
  <c r="J752" i="14"/>
  <c r="K752" i="14"/>
  <c r="L752" i="14"/>
  <c r="M752" i="14"/>
  <c r="N752" i="14"/>
  <c r="O752" i="14"/>
  <c r="I753" i="14"/>
  <c r="J753" i="14"/>
  <c r="K753" i="14"/>
  <c r="L753" i="14"/>
  <c r="M753" i="14"/>
  <c r="N753" i="14"/>
  <c r="O753" i="14"/>
  <c r="I754" i="14"/>
  <c r="J754" i="14"/>
  <c r="K754" i="14"/>
  <c r="L754" i="14"/>
  <c r="M754" i="14"/>
  <c r="N754" i="14"/>
  <c r="O754" i="14"/>
  <c r="I755" i="14"/>
  <c r="J755" i="14"/>
  <c r="K755" i="14"/>
  <c r="L755" i="14"/>
  <c r="M755" i="14"/>
  <c r="N755" i="14"/>
  <c r="O755" i="14"/>
  <c r="I756" i="14"/>
  <c r="J756" i="14"/>
  <c r="K756" i="14"/>
  <c r="L756" i="14"/>
  <c r="M756" i="14"/>
  <c r="N756" i="14"/>
  <c r="O756" i="14"/>
  <c r="I757" i="14"/>
  <c r="J757" i="14"/>
  <c r="K757" i="14"/>
  <c r="L757" i="14"/>
  <c r="M757" i="14"/>
  <c r="N757" i="14"/>
  <c r="O757" i="14"/>
  <c r="I758" i="14"/>
  <c r="J758" i="14"/>
  <c r="K758" i="14"/>
  <c r="L758" i="14"/>
  <c r="M758" i="14"/>
  <c r="N758" i="14"/>
  <c r="O758" i="14"/>
  <c r="I759" i="14"/>
  <c r="J759" i="14"/>
  <c r="K759" i="14"/>
  <c r="L759" i="14"/>
  <c r="M759" i="14"/>
  <c r="N759" i="14"/>
  <c r="O759" i="14"/>
  <c r="I760" i="14"/>
  <c r="J760" i="14"/>
  <c r="K760" i="14"/>
  <c r="L760" i="14"/>
  <c r="M760" i="14"/>
  <c r="N760" i="14"/>
  <c r="O760" i="14"/>
  <c r="I761" i="14"/>
  <c r="J761" i="14"/>
  <c r="K761" i="14"/>
  <c r="L761" i="14"/>
  <c r="M761" i="14"/>
  <c r="N761" i="14"/>
  <c r="O761" i="14"/>
  <c r="I762" i="14"/>
  <c r="J762" i="14"/>
  <c r="K762" i="14"/>
  <c r="L762" i="14"/>
  <c r="M762" i="14"/>
  <c r="N762" i="14"/>
  <c r="O762" i="14"/>
  <c r="I763" i="14"/>
  <c r="J763" i="14"/>
  <c r="K763" i="14"/>
  <c r="L763" i="14"/>
  <c r="M763" i="14"/>
  <c r="N763" i="14"/>
  <c r="O763" i="14"/>
  <c r="I764" i="14"/>
  <c r="J764" i="14"/>
  <c r="K764" i="14"/>
  <c r="L764" i="14"/>
  <c r="M764" i="14"/>
  <c r="N764" i="14"/>
  <c r="O764" i="14"/>
  <c r="I765" i="14"/>
  <c r="J765" i="14"/>
  <c r="K765" i="14"/>
  <c r="L765" i="14"/>
  <c r="M765" i="14"/>
  <c r="N765" i="14"/>
  <c r="O765" i="14"/>
  <c r="I766" i="14"/>
  <c r="J766" i="14"/>
  <c r="K766" i="14"/>
  <c r="L766" i="14"/>
  <c r="M766" i="14"/>
  <c r="N766" i="14"/>
  <c r="O766" i="14"/>
  <c r="I767" i="14"/>
  <c r="J767" i="14"/>
  <c r="K767" i="14"/>
  <c r="L767" i="14"/>
  <c r="M767" i="14"/>
  <c r="N767" i="14"/>
  <c r="O767" i="14"/>
  <c r="I768" i="14"/>
  <c r="J768" i="14"/>
  <c r="K768" i="14"/>
  <c r="L768" i="14"/>
  <c r="M768" i="14"/>
  <c r="N768" i="14"/>
  <c r="O768" i="14"/>
  <c r="I769" i="14"/>
  <c r="J769" i="14"/>
  <c r="K769" i="14"/>
  <c r="L769" i="14"/>
  <c r="M769" i="14"/>
  <c r="N769" i="14"/>
  <c r="O769" i="14"/>
  <c r="I770" i="14"/>
  <c r="J770" i="14"/>
  <c r="K770" i="14"/>
  <c r="L770" i="14"/>
  <c r="M770" i="14"/>
  <c r="N770" i="14"/>
  <c r="O770" i="14"/>
  <c r="I771" i="14"/>
  <c r="J771" i="14"/>
  <c r="K771" i="14"/>
  <c r="L771" i="14"/>
  <c r="M771" i="14"/>
  <c r="N771" i="14"/>
  <c r="O771" i="14"/>
  <c r="I772" i="14"/>
  <c r="J772" i="14"/>
  <c r="K772" i="14"/>
  <c r="L772" i="14"/>
  <c r="M772" i="14"/>
  <c r="N772" i="14"/>
  <c r="O772" i="14"/>
  <c r="I773" i="14"/>
  <c r="J773" i="14"/>
  <c r="K773" i="14"/>
  <c r="L773" i="14"/>
  <c r="M773" i="14"/>
  <c r="N773" i="14"/>
  <c r="O773" i="14"/>
  <c r="I774" i="14"/>
  <c r="J774" i="14"/>
  <c r="K774" i="14"/>
  <c r="L774" i="14"/>
  <c r="M774" i="14"/>
  <c r="N774" i="14"/>
  <c r="O774" i="14"/>
  <c r="I775" i="14"/>
  <c r="J775" i="14"/>
  <c r="K775" i="14"/>
  <c r="L775" i="14"/>
  <c r="M775" i="14"/>
  <c r="N775" i="14"/>
  <c r="O775" i="14"/>
  <c r="I776" i="14"/>
  <c r="J776" i="14"/>
  <c r="K776" i="14"/>
  <c r="L776" i="14"/>
  <c r="M776" i="14"/>
  <c r="N776" i="14"/>
  <c r="O776" i="14"/>
  <c r="I777" i="14"/>
  <c r="J777" i="14"/>
  <c r="K777" i="14"/>
  <c r="L777" i="14"/>
  <c r="M777" i="14"/>
  <c r="N777" i="14"/>
  <c r="O777" i="14"/>
  <c r="I778" i="14"/>
  <c r="J778" i="14"/>
  <c r="K778" i="14"/>
  <c r="L778" i="14"/>
  <c r="M778" i="14"/>
  <c r="N778" i="14"/>
  <c r="O778" i="14"/>
  <c r="I779" i="14"/>
  <c r="J779" i="14"/>
  <c r="K779" i="14"/>
  <c r="L779" i="14"/>
  <c r="M779" i="14"/>
  <c r="N779" i="14"/>
  <c r="O779" i="14"/>
  <c r="I780" i="14"/>
  <c r="J780" i="14"/>
  <c r="K780" i="14"/>
  <c r="L780" i="14"/>
  <c r="M780" i="14"/>
  <c r="N780" i="14"/>
  <c r="O780" i="14"/>
  <c r="I781" i="14"/>
  <c r="J781" i="14"/>
  <c r="K781" i="14"/>
  <c r="L781" i="14"/>
  <c r="M781" i="14"/>
  <c r="N781" i="14"/>
  <c r="O781" i="14"/>
  <c r="I782" i="14"/>
  <c r="J782" i="14"/>
  <c r="K782" i="14"/>
  <c r="L782" i="14"/>
  <c r="M782" i="14"/>
  <c r="N782" i="14"/>
  <c r="O782" i="14"/>
  <c r="I783" i="14"/>
  <c r="J783" i="14"/>
  <c r="K783" i="14"/>
  <c r="L783" i="14"/>
  <c r="M783" i="14"/>
  <c r="N783" i="14"/>
  <c r="O783" i="14"/>
  <c r="I784" i="14"/>
  <c r="J784" i="14"/>
  <c r="K784" i="14"/>
  <c r="L784" i="14"/>
  <c r="M784" i="14"/>
  <c r="N784" i="14"/>
  <c r="O784" i="14"/>
  <c r="I785" i="14"/>
  <c r="J785" i="14"/>
  <c r="K785" i="14"/>
  <c r="L785" i="14"/>
  <c r="M785" i="14"/>
  <c r="N785" i="14"/>
  <c r="O785" i="14"/>
  <c r="I786" i="14"/>
  <c r="J786" i="14"/>
  <c r="K786" i="14"/>
  <c r="L786" i="14"/>
  <c r="M786" i="14"/>
  <c r="N786" i="14"/>
  <c r="O786" i="14"/>
  <c r="I787" i="14"/>
  <c r="J787" i="14"/>
  <c r="K787" i="14"/>
  <c r="L787" i="14"/>
  <c r="M787" i="14"/>
  <c r="N787" i="14"/>
  <c r="O787" i="14"/>
  <c r="I788" i="14"/>
  <c r="J788" i="14"/>
  <c r="K788" i="14"/>
  <c r="L788" i="14"/>
  <c r="M788" i="14"/>
  <c r="N788" i="14"/>
  <c r="O788" i="14"/>
  <c r="I789" i="14"/>
  <c r="J789" i="14"/>
  <c r="K789" i="14"/>
  <c r="L789" i="14"/>
  <c r="M789" i="14"/>
  <c r="N789" i="14"/>
  <c r="O789" i="14"/>
  <c r="I790" i="14"/>
  <c r="J790" i="14"/>
  <c r="K790" i="14"/>
  <c r="L790" i="14"/>
  <c r="M790" i="14"/>
  <c r="N790" i="14"/>
  <c r="O790" i="14"/>
  <c r="I791" i="14"/>
  <c r="J791" i="14"/>
  <c r="K791" i="14"/>
  <c r="L791" i="14"/>
  <c r="M791" i="14"/>
  <c r="N791" i="14"/>
  <c r="O791" i="14"/>
  <c r="I792" i="14"/>
  <c r="J792" i="14"/>
  <c r="K792" i="14"/>
  <c r="L792" i="14"/>
  <c r="M792" i="14"/>
  <c r="N792" i="14"/>
  <c r="O792" i="14"/>
  <c r="I793" i="14"/>
  <c r="J793" i="14"/>
  <c r="K793" i="14"/>
  <c r="L793" i="14"/>
  <c r="M793" i="14"/>
  <c r="N793" i="14"/>
  <c r="O793" i="14"/>
  <c r="I794" i="14"/>
  <c r="J794" i="14"/>
  <c r="K794" i="14"/>
  <c r="L794" i="14"/>
  <c r="M794" i="14"/>
  <c r="N794" i="14"/>
  <c r="O794" i="14"/>
  <c r="I795" i="14"/>
  <c r="J795" i="14"/>
  <c r="K795" i="14"/>
  <c r="L795" i="14"/>
  <c r="M795" i="14"/>
  <c r="N795" i="14"/>
  <c r="O795" i="14"/>
  <c r="I796" i="14"/>
  <c r="J796" i="14"/>
  <c r="K796" i="14"/>
  <c r="L796" i="14"/>
  <c r="M796" i="14"/>
  <c r="N796" i="14"/>
  <c r="O796" i="14"/>
  <c r="I797" i="14"/>
  <c r="J797" i="14"/>
  <c r="K797" i="14"/>
  <c r="L797" i="14"/>
  <c r="M797" i="14"/>
  <c r="N797" i="14"/>
  <c r="O797" i="14"/>
  <c r="I798" i="14"/>
  <c r="J798" i="14"/>
  <c r="K798" i="14"/>
  <c r="L798" i="14"/>
  <c r="M798" i="14"/>
  <c r="N798" i="14"/>
  <c r="O798" i="14"/>
  <c r="I799" i="14"/>
  <c r="J799" i="14"/>
  <c r="K799" i="14"/>
  <c r="L799" i="14"/>
  <c r="M799" i="14"/>
  <c r="N799" i="14"/>
  <c r="O799" i="14"/>
  <c r="I800" i="14"/>
  <c r="J800" i="14"/>
  <c r="K800" i="14"/>
  <c r="L800" i="14"/>
  <c r="M800" i="14"/>
  <c r="N800" i="14"/>
  <c r="O800" i="14"/>
  <c r="I801" i="14"/>
  <c r="J801" i="14"/>
  <c r="K801" i="14"/>
  <c r="L801" i="14"/>
  <c r="M801" i="14"/>
  <c r="N801" i="14"/>
  <c r="O801" i="14"/>
  <c r="I802" i="14"/>
  <c r="J802" i="14"/>
  <c r="K802" i="14"/>
  <c r="L802" i="14"/>
  <c r="M802" i="14"/>
  <c r="N802" i="14"/>
  <c r="O802" i="14"/>
  <c r="I803" i="14"/>
  <c r="J803" i="14"/>
  <c r="K803" i="14"/>
  <c r="L803" i="14"/>
  <c r="M803" i="14"/>
  <c r="N803" i="14"/>
  <c r="O803" i="14"/>
  <c r="I804" i="14"/>
  <c r="J804" i="14"/>
  <c r="K804" i="14"/>
  <c r="L804" i="14"/>
  <c r="M804" i="14"/>
  <c r="N804" i="14"/>
  <c r="O804" i="14"/>
  <c r="I805" i="14"/>
  <c r="J805" i="14"/>
  <c r="K805" i="14"/>
  <c r="L805" i="14"/>
  <c r="M805" i="14"/>
  <c r="N805" i="14"/>
  <c r="O805" i="14"/>
  <c r="I806" i="14"/>
  <c r="J806" i="14"/>
  <c r="K806" i="14"/>
  <c r="L806" i="14"/>
  <c r="M806" i="14"/>
  <c r="N806" i="14"/>
  <c r="O806" i="14"/>
  <c r="I807" i="14"/>
  <c r="J807" i="14"/>
  <c r="K807" i="14"/>
  <c r="L807" i="14"/>
  <c r="M807" i="14"/>
  <c r="N807" i="14"/>
  <c r="O807" i="14"/>
  <c r="I808" i="14"/>
  <c r="J808" i="14"/>
  <c r="K808" i="14"/>
  <c r="L808" i="14"/>
  <c r="M808" i="14"/>
  <c r="N808" i="14"/>
  <c r="O808" i="14"/>
  <c r="I809" i="14"/>
  <c r="J809" i="14"/>
  <c r="K809" i="14"/>
  <c r="L809" i="14"/>
  <c r="M809" i="14"/>
  <c r="N809" i="14"/>
  <c r="O809" i="14"/>
  <c r="I810" i="14"/>
  <c r="J810" i="14"/>
  <c r="K810" i="14"/>
  <c r="L810" i="14"/>
  <c r="M810" i="14"/>
  <c r="N810" i="14"/>
  <c r="O810" i="14"/>
  <c r="I811" i="14"/>
  <c r="J811" i="14"/>
  <c r="K811" i="14"/>
  <c r="L811" i="14"/>
  <c r="M811" i="14"/>
  <c r="N811" i="14"/>
  <c r="O811" i="14"/>
  <c r="I812" i="14"/>
  <c r="J812" i="14"/>
  <c r="K812" i="14"/>
  <c r="L812" i="14"/>
  <c r="M812" i="14"/>
  <c r="N812" i="14"/>
  <c r="O812" i="14"/>
  <c r="I813" i="14"/>
  <c r="J813" i="14"/>
  <c r="K813" i="14"/>
  <c r="L813" i="14"/>
  <c r="M813" i="14"/>
  <c r="N813" i="14"/>
  <c r="O813" i="14"/>
  <c r="I814" i="14"/>
  <c r="J814" i="14"/>
  <c r="K814" i="14"/>
  <c r="L814" i="14"/>
  <c r="M814" i="14"/>
  <c r="N814" i="14"/>
  <c r="O814" i="14"/>
  <c r="I815" i="14"/>
  <c r="J815" i="14"/>
  <c r="K815" i="14"/>
  <c r="L815" i="14"/>
  <c r="M815" i="14"/>
  <c r="N815" i="14"/>
  <c r="O815" i="14"/>
  <c r="I816" i="14"/>
  <c r="J816" i="14"/>
  <c r="K816" i="14"/>
  <c r="L816" i="14"/>
  <c r="M816" i="14"/>
  <c r="N816" i="14"/>
  <c r="O816" i="14"/>
  <c r="I817" i="14"/>
  <c r="J817" i="14"/>
  <c r="K817" i="14"/>
  <c r="L817" i="14"/>
  <c r="M817" i="14"/>
  <c r="N817" i="14"/>
  <c r="O817" i="14"/>
  <c r="I818" i="14"/>
  <c r="J818" i="14"/>
  <c r="K818" i="14"/>
  <c r="L818" i="14"/>
  <c r="M818" i="14"/>
  <c r="N818" i="14"/>
  <c r="O818" i="14"/>
  <c r="I819" i="14"/>
  <c r="J819" i="14"/>
  <c r="K819" i="14"/>
  <c r="L819" i="14"/>
  <c r="M819" i="14"/>
  <c r="N819" i="14"/>
  <c r="O819" i="14"/>
  <c r="I820" i="14"/>
  <c r="J820" i="14"/>
  <c r="K820" i="14"/>
  <c r="L820" i="14"/>
  <c r="M820" i="14"/>
  <c r="N820" i="14"/>
  <c r="O820" i="14"/>
  <c r="I821" i="14"/>
  <c r="J821" i="14"/>
  <c r="K821" i="14"/>
  <c r="L821" i="14"/>
  <c r="M821" i="14"/>
  <c r="N821" i="14"/>
  <c r="O821" i="14"/>
  <c r="I822" i="14"/>
  <c r="J822" i="14"/>
  <c r="K822" i="14"/>
  <c r="L822" i="14"/>
  <c r="M822" i="14"/>
  <c r="N822" i="14"/>
  <c r="O822" i="14"/>
  <c r="I823" i="14"/>
  <c r="J823" i="14"/>
  <c r="K823" i="14"/>
  <c r="L823" i="14"/>
  <c r="M823" i="14"/>
  <c r="N823" i="14"/>
  <c r="O823" i="14"/>
  <c r="I824" i="14"/>
  <c r="J824" i="14"/>
  <c r="K824" i="14"/>
  <c r="L824" i="14"/>
  <c r="M824" i="14"/>
  <c r="N824" i="14"/>
  <c r="O824" i="14"/>
  <c r="I825" i="14"/>
  <c r="J825" i="14"/>
  <c r="K825" i="14"/>
  <c r="L825" i="14"/>
  <c r="M825" i="14"/>
  <c r="N825" i="14"/>
  <c r="O825" i="14"/>
  <c r="I826" i="14"/>
  <c r="J826" i="14"/>
  <c r="K826" i="14"/>
  <c r="L826" i="14"/>
  <c r="M826" i="14"/>
  <c r="N826" i="14"/>
  <c r="O826" i="14"/>
  <c r="I827" i="14"/>
  <c r="J827" i="14"/>
  <c r="K827" i="14"/>
  <c r="L827" i="14"/>
  <c r="M827" i="14"/>
  <c r="N827" i="14"/>
  <c r="O827" i="14"/>
  <c r="I828" i="14"/>
  <c r="J828" i="14"/>
  <c r="K828" i="14"/>
  <c r="L828" i="14"/>
  <c r="M828" i="14"/>
  <c r="N828" i="14"/>
  <c r="O828" i="14"/>
  <c r="I829" i="14"/>
  <c r="J829" i="14"/>
  <c r="K829" i="14"/>
  <c r="L829" i="14"/>
  <c r="M829" i="14"/>
  <c r="N829" i="14"/>
  <c r="O829" i="14"/>
  <c r="I830" i="14"/>
  <c r="J830" i="14"/>
  <c r="K830" i="14"/>
  <c r="L830" i="14"/>
  <c r="M830" i="14"/>
  <c r="N830" i="14"/>
  <c r="O830" i="14"/>
  <c r="I831" i="14"/>
  <c r="J831" i="14"/>
  <c r="K831" i="14"/>
  <c r="L831" i="14"/>
  <c r="M831" i="14"/>
  <c r="N831" i="14"/>
  <c r="O831" i="14"/>
  <c r="I832" i="14"/>
  <c r="J832" i="14"/>
  <c r="K832" i="14"/>
  <c r="L832" i="14"/>
  <c r="M832" i="14"/>
  <c r="N832" i="14"/>
  <c r="O832" i="14"/>
  <c r="I833" i="14"/>
  <c r="J833" i="14"/>
  <c r="K833" i="14"/>
  <c r="L833" i="14"/>
  <c r="M833" i="14"/>
  <c r="N833" i="14"/>
  <c r="O833" i="14"/>
  <c r="I834" i="14"/>
  <c r="J834" i="14"/>
  <c r="K834" i="14"/>
  <c r="L834" i="14"/>
  <c r="M834" i="14"/>
  <c r="N834" i="14"/>
  <c r="O834" i="14"/>
  <c r="I835" i="14"/>
  <c r="J835" i="14"/>
  <c r="K835" i="14"/>
  <c r="L835" i="14"/>
  <c r="M835" i="14"/>
  <c r="N835" i="14"/>
  <c r="O835" i="14"/>
  <c r="I836" i="14"/>
  <c r="J836" i="14"/>
  <c r="K836" i="14"/>
  <c r="L836" i="14"/>
  <c r="M836" i="14"/>
  <c r="N836" i="14"/>
  <c r="O836" i="14"/>
  <c r="I837" i="14"/>
  <c r="J837" i="14"/>
  <c r="K837" i="14"/>
  <c r="L837" i="14"/>
  <c r="M837" i="14"/>
  <c r="N837" i="14"/>
  <c r="O837" i="14"/>
  <c r="I838" i="14"/>
  <c r="J838" i="14"/>
  <c r="K838" i="14"/>
  <c r="L838" i="14"/>
  <c r="M838" i="14"/>
  <c r="N838" i="14"/>
  <c r="O838" i="14"/>
  <c r="I839" i="14"/>
  <c r="J839" i="14"/>
  <c r="K839" i="14"/>
  <c r="L839" i="14"/>
  <c r="M839" i="14"/>
  <c r="N839" i="14"/>
  <c r="O839" i="14"/>
  <c r="I840" i="14"/>
  <c r="J840" i="14"/>
  <c r="K840" i="14"/>
  <c r="L840" i="14"/>
  <c r="M840" i="14"/>
  <c r="N840" i="14"/>
  <c r="O840" i="14"/>
  <c r="I841" i="14"/>
  <c r="J841" i="14"/>
  <c r="K841" i="14"/>
  <c r="L841" i="14"/>
  <c r="M841" i="14"/>
  <c r="N841" i="14"/>
  <c r="O841" i="14"/>
  <c r="I842" i="14"/>
  <c r="J842" i="14"/>
  <c r="K842" i="14"/>
  <c r="L842" i="14"/>
  <c r="M842" i="14"/>
  <c r="N842" i="14"/>
  <c r="O842" i="14"/>
  <c r="I843" i="14"/>
  <c r="J843" i="14"/>
  <c r="K843" i="14"/>
  <c r="L843" i="14"/>
  <c r="M843" i="14"/>
  <c r="N843" i="14"/>
  <c r="O843" i="14"/>
  <c r="I844" i="14"/>
  <c r="J844" i="14"/>
  <c r="K844" i="14"/>
  <c r="L844" i="14"/>
  <c r="M844" i="14"/>
  <c r="N844" i="14"/>
  <c r="O844" i="14"/>
  <c r="I845" i="14"/>
  <c r="J845" i="14"/>
  <c r="K845" i="14"/>
  <c r="L845" i="14"/>
  <c r="M845" i="14"/>
  <c r="N845" i="14"/>
  <c r="O845" i="14"/>
  <c r="I846" i="14"/>
  <c r="J846" i="14"/>
  <c r="K846" i="14"/>
  <c r="L846" i="14"/>
  <c r="M846" i="14"/>
  <c r="N846" i="14"/>
  <c r="O846" i="14"/>
  <c r="I847" i="14"/>
  <c r="J847" i="14"/>
  <c r="K847" i="14"/>
  <c r="L847" i="14"/>
  <c r="M847" i="14"/>
  <c r="N847" i="14"/>
  <c r="O847" i="14"/>
  <c r="I848" i="14"/>
  <c r="J848" i="14"/>
  <c r="K848" i="14"/>
  <c r="L848" i="14"/>
  <c r="M848" i="14"/>
  <c r="N848" i="14"/>
  <c r="O848" i="14"/>
  <c r="I849" i="14"/>
  <c r="J849" i="14"/>
  <c r="K849" i="14"/>
  <c r="L849" i="14"/>
  <c r="M849" i="14"/>
  <c r="N849" i="14"/>
  <c r="O849" i="14"/>
  <c r="I850" i="14"/>
  <c r="J850" i="14"/>
  <c r="K850" i="14"/>
  <c r="L850" i="14"/>
  <c r="M850" i="14"/>
  <c r="N850" i="14"/>
  <c r="O850" i="14"/>
  <c r="I851" i="14"/>
  <c r="J851" i="14"/>
  <c r="K851" i="14"/>
  <c r="L851" i="14"/>
  <c r="M851" i="14"/>
  <c r="N851" i="14"/>
  <c r="O851" i="14"/>
  <c r="I852" i="14"/>
  <c r="J852" i="14"/>
  <c r="K852" i="14"/>
  <c r="L852" i="14"/>
  <c r="M852" i="14"/>
  <c r="N852" i="14"/>
  <c r="O852" i="14"/>
  <c r="I853" i="14"/>
  <c r="J853" i="14"/>
  <c r="K853" i="14"/>
  <c r="L853" i="14"/>
  <c r="M853" i="14"/>
  <c r="N853" i="14"/>
  <c r="O853" i="14"/>
  <c r="I854" i="14"/>
  <c r="J854" i="14"/>
  <c r="K854" i="14"/>
  <c r="L854" i="14"/>
  <c r="M854" i="14"/>
  <c r="N854" i="14"/>
  <c r="O854" i="14"/>
  <c r="I855" i="14"/>
  <c r="J855" i="14"/>
  <c r="K855" i="14"/>
  <c r="L855" i="14"/>
  <c r="M855" i="14"/>
  <c r="N855" i="14"/>
  <c r="O855" i="14"/>
  <c r="I856" i="14"/>
  <c r="J856" i="14"/>
  <c r="K856" i="14"/>
  <c r="L856" i="14"/>
  <c r="M856" i="14"/>
  <c r="N856" i="14"/>
  <c r="O856" i="14"/>
  <c r="I857" i="14"/>
  <c r="J857" i="14"/>
  <c r="K857" i="14"/>
  <c r="L857" i="14"/>
  <c r="M857" i="14"/>
  <c r="N857" i="14"/>
  <c r="O857" i="14"/>
  <c r="I858" i="14"/>
  <c r="J858" i="14"/>
  <c r="K858" i="14"/>
  <c r="L858" i="14"/>
  <c r="M858" i="14"/>
  <c r="N858" i="14"/>
  <c r="O858" i="14"/>
  <c r="I859" i="14"/>
  <c r="J859" i="14"/>
  <c r="K859" i="14"/>
  <c r="L859" i="14"/>
  <c r="M859" i="14"/>
  <c r="N859" i="14"/>
  <c r="O859" i="14"/>
  <c r="I860" i="14"/>
  <c r="J860" i="14"/>
  <c r="K860" i="14"/>
  <c r="L860" i="14"/>
  <c r="M860" i="14"/>
  <c r="N860" i="14"/>
  <c r="O860" i="14"/>
  <c r="I861" i="14"/>
  <c r="J861" i="14"/>
  <c r="K861" i="14"/>
  <c r="L861" i="14"/>
  <c r="M861" i="14"/>
  <c r="N861" i="14"/>
  <c r="O861" i="14"/>
  <c r="I862" i="14"/>
  <c r="J862" i="14"/>
  <c r="K862" i="14"/>
  <c r="L862" i="14"/>
  <c r="M862" i="14"/>
  <c r="N862" i="14"/>
  <c r="O862" i="14"/>
  <c r="I863" i="14"/>
  <c r="J863" i="14"/>
  <c r="K863" i="14"/>
  <c r="L863" i="14"/>
  <c r="M863" i="14"/>
  <c r="N863" i="14"/>
  <c r="O863" i="14"/>
  <c r="I864" i="14"/>
  <c r="J864" i="14"/>
  <c r="K864" i="14"/>
  <c r="L864" i="14"/>
  <c r="M864" i="14"/>
  <c r="N864" i="14"/>
  <c r="O864" i="14"/>
  <c r="I865" i="14"/>
  <c r="J865" i="14"/>
  <c r="K865" i="14"/>
  <c r="L865" i="14"/>
  <c r="M865" i="14"/>
  <c r="N865" i="14"/>
  <c r="O865" i="14"/>
  <c r="I866" i="14"/>
  <c r="J866" i="14"/>
  <c r="K866" i="14"/>
  <c r="L866" i="14"/>
  <c r="M866" i="14"/>
  <c r="N866" i="14"/>
  <c r="O866" i="14"/>
  <c r="I867" i="14"/>
  <c r="J867" i="14"/>
  <c r="K867" i="14"/>
  <c r="L867" i="14"/>
  <c r="M867" i="14"/>
  <c r="N867" i="14"/>
  <c r="O867" i="14"/>
  <c r="I868" i="14"/>
  <c r="J868" i="14"/>
  <c r="K868" i="14"/>
  <c r="L868" i="14"/>
  <c r="M868" i="14"/>
  <c r="N868" i="14"/>
  <c r="O868" i="14"/>
  <c r="I869" i="14"/>
  <c r="J869" i="14"/>
  <c r="K869" i="14"/>
  <c r="L869" i="14"/>
  <c r="M869" i="14"/>
  <c r="N869" i="14"/>
  <c r="O869" i="14"/>
  <c r="I870" i="14"/>
  <c r="J870" i="14"/>
  <c r="K870" i="14"/>
  <c r="L870" i="14"/>
  <c r="M870" i="14"/>
  <c r="N870" i="14"/>
  <c r="O870" i="14"/>
  <c r="I871" i="14"/>
  <c r="J871" i="14"/>
  <c r="K871" i="14"/>
  <c r="L871" i="14"/>
  <c r="M871" i="14"/>
  <c r="N871" i="14"/>
  <c r="O871" i="14"/>
  <c r="I872" i="14"/>
  <c r="J872" i="14"/>
  <c r="K872" i="14"/>
  <c r="L872" i="14"/>
  <c r="M872" i="14"/>
  <c r="N872" i="14"/>
  <c r="O872" i="14"/>
  <c r="I873" i="14"/>
  <c r="J873" i="14"/>
  <c r="K873" i="14"/>
  <c r="L873" i="14"/>
  <c r="M873" i="14"/>
  <c r="N873" i="14"/>
  <c r="O873" i="14"/>
  <c r="I874" i="14"/>
  <c r="J874" i="14"/>
  <c r="K874" i="14"/>
  <c r="L874" i="14"/>
  <c r="M874" i="14"/>
  <c r="N874" i="14"/>
  <c r="O874" i="14"/>
  <c r="I875" i="14"/>
  <c r="J875" i="14"/>
  <c r="K875" i="14"/>
  <c r="L875" i="14"/>
  <c r="M875" i="14"/>
  <c r="N875" i="14"/>
  <c r="O875" i="14"/>
  <c r="I876" i="14"/>
  <c r="J876" i="14"/>
  <c r="K876" i="14"/>
  <c r="L876" i="14"/>
  <c r="M876" i="14"/>
  <c r="N876" i="14"/>
  <c r="O876" i="14"/>
  <c r="I877" i="14"/>
  <c r="J877" i="14"/>
  <c r="K877" i="14"/>
  <c r="L877" i="14"/>
  <c r="M877" i="14"/>
  <c r="N877" i="14"/>
  <c r="O877" i="14"/>
  <c r="I878" i="14"/>
  <c r="J878" i="14"/>
  <c r="K878" i="14"/>
  <c r="L878" i="14"/>
  <c r="M878" i="14"/>
  <c r="N878" i="14"/>
  <c r="O878" i="14"/>
  <c r="I879" i="14"/>
  <c r="J879" i="14"/>
  <c r="K879" i="14"/>
  <c r="L879" i="14"/>
  <c r="M879" i="14"/>
  <c r="N879" i="14"/>
  <c r="O879" i="14"/>
  <c r="I880" i="14"/>
  <c r="J880" i="14"/>
  <c r="K880" i="14"/>
  <c r="L880" i="14"/>
  <c r="M880" i="14"/>
  <c r="N880" i="14"/>
  <c r="O880" i="14"/>
  <c r="I881" i="14"/>
  <c r="J881" i="14"/>
  <c r="K881" i="14"/>
  <c r="L881" i="14"/>
  <c r="M881" i="14"/>
  <c r="N881" i="14"/>
  <c r="O881" i="14"/>
  <c r="I882" i="14"/>
  <c r="J882" i="14"/>
  <c r="K882" i="14"/>
  <c r="L882" i="14"/>
  <c r="M882" i="14"/>
  <c r="N882" i="14"/>
  <c r="O882" i="14"/>
  <c r="I883" i="14"/>
  <c r="J883" i="14"/>
  <c r="K883" i="14"/>
  <c r="L883" i="14"/>
  <c r="M883" i="14"/>
  <c r="N883" i="14"/>
  <c r="O883" i="14"/>
  <c r="I884" i="14"/>
  <c r="J884" i="14"/>
  <c r="K884" i="14"/>
  <c r="L884" i="14"/>
  <c r="M884" i="14"/>
  <c r="N884" i="14"/>
  <c r="O884" i="14"/>
  <c r="I885" i="14"/>
  <c r="J885" i="14"/>
  <c r="K885" i="14"/>
  <c r="L885" i="14"/>
  <c r="M885" i="14"/>
  <c r="N885" i="14"/>
  <c r="O885" i="14"/>
  <c r="I886" i="14"/>
  <c r="J886" i="14"/>
  <c r="K886" i="14"/>
  <c r="L886" i="14"/>
  <c r="M886" i="14"/>
  <c r="N886" i="14"/>
  <c r="O886" i="14"/>
  <c r="I887" i="14"/>
  <c r="J887" i="14"/>
  <c r="K887" i="14"/>
  <c r="L887" i="14"/>
  <c r="M887" i="14"/>
  <c r="N887" i="14"/>
  <c r="O887" i="14"/>
  <c r="I888" i="14"/>
  <c r="J888" i="14"/>
  <c r="K888" i="14"/>
  <c r="L888" i="14"/>
  <c r="M888" i="14"/>
  <c r="N888" i="14"/>
  <c r="O888" i="14"/>
  <c r="I889" i="14"/>
  <c r="J889" i="14"/>
  <c r="K889" i="14"/>
  <c r="L889" i="14"/>
  <c r="M889" i="14"/>
  <c r="N889" i="14"/>
  <c r="O889" i="14"/>
  <c r="I890" i="14"/>
  <c r="J890" i="14"/>
  <c r="K890" i="14"/>
  <c r="L890" i="14"/>
  <c r="M890" i="14"/>
  <c r="N890" i="14"/>
  <c r="O890" i="14"/>
  <c r="I891" i="14"/>
  <c r="J891" i="14"/>
  <c r="K891" i="14"/>
  <c r="L891" i="14"/>
  <c r="M891" i="14"/>
  <c r="N891" i="14"/>
  <c r="O891" i="14"/>
  <c r="I892" i="14"/>
  <c r="J892" i="14"/>
  <c r="K892" i="14"/>
  <c r="L892" i="14"/>
  <c r="M892" i="14"/>
  <c r="N892" i="14"/>
  <c r="O892" i="14"/>
  <c r="I893" i="14"/>
  <c r="J893" i="14"/>
  <c r="K893" i="14"/>
  <c r="L893" i="14"/>
  <c r="M893" i="14"/>
  <c r="N893" i="14"/>
  <c r="O893" i="14"/>
  <c r="I894" i="14"/>
  <c r="J894" i="14"/>
  <c r="K894" i="14"/>
  <c r="L894" i="14"/>
  <c r="M894" i="14"/>
  <c r="N894" i="14"/>
  <c r="O894" i="14"/>
  <c r="I895" i="14"/>
  <c r="J895" i="14"/>
  <c r="K895" i="14"/>
  <c r="L895" i="14"/>
  <c r="M895" i="14"/>
  <c r="N895" i="14"/>
  <c r="O895" i="14"/>
  <c r="I896" i="14"/>
  <c r="J896" i="14"/>
  <c r="K896" i="14"/>
  <c r="L896" i="14"/>
  <c r="M896" i="14"/>
  <c r="N896" i="14"/>
  <c r="O896" i="14"/>
  <c r="I897" i="14"/>
  <c r="J897" i="14"/>
  <c r="K897" i="14"/>
  <c r="L897" i="14"/>
  <c r="M897" i="14"/>
  <c r="N897" i="14"/>
  <c r="O897" i="14"/>
  <c r="I898" i="14"/>
  <c r="J898" i="14"/>
  <c r="K898" i="14"/>
  <c r="L898" i="14"/>
  <c r="M898" i="14"/>
  <c r="N898" i="14"/>
  <c r="O898" i="14"/>
  <c r="I899" i="14"/>
  <c r="J899" i="14"/>
  <c r="K899" i="14"/>
  <c r="L899" i="14"/>
  <c r="M899" i="14"/>
  <c r="N899" i="14"/>
  <c r="O899" i="14"/>
  <c r="I900" i="14"/>
  <c r="J900" i="14"/>
  <c r="K900" i="14"/>
  <c r="L900" i="14"/>
  <c r="M900" i="14"/>
  <c r="N900" i="14"/>
  <c r="O900" i="14"/>
  <c r="I901" i="14"/>
  <c r="J901" i="14"/>
  <c r="K901" i="14"/>
  <c r="L901" i="14"/>
  <c r="M901" i="14"/>
  <c r="N901" i="14"/>
  <c r="O901" i="14"/>
  <c r="I902" i="14"/>
  <c r="J902" i="14"/>
  <c r="K902" i="14"/>
  <c r="L902" i="14"/>
  <c r="M902" i="14"/>
  <c r="N902" i="14"/>
  <c r="O902" i="14"/>
  <c r="I903" i="14"/>
  <c r="J903" i="14"/>
  <c r="K903" i="14"/>
  <c r="L903" i="14"/>
  <c r="M903" i="14"/>
  <c r="N903" i="14"/>
  <c r="O903" i="14"/>
  <c r="I904" i="14"/>
  <c r="J904" i="14"/>
  <c r="K904" i="14"/>
  <c r="L904" i="14"/>
  <c r="M904" i="14"/>
  <c r="N904" i="14"/>
  <c r="O904" i="14"/>
  <c r="I905" i="14"/>
  <c r="J905" i="14"/>
  <c r="K905" i="14"/>
  <c r="L905" i="14"/>
  <c r="M905" i="14"/>
  <c r="N905" i="14"/>
  <c r="O905" i="14"/>
  <c r="I906" i="14"/>
  <c r="J906" i="14"/>
  <c r="K906" i="14"/>
  <c r="L906" i="14"/>
  <c r="M906" i="14"/>
  <c r="N906" i="14"/>
  <c r="O906" i="14"/>
  <c r="I907" i="14"/>
  <c r="J907" i="14"/>
  <c r="K907" i="14"/>
  <c r="L907" i="14"/>
  <c r="M907" i="14"/>
  <c r="N907" i="14"/>
  <c r="O907" i="14"/>
  <c r="I908" i="14"/>
  <c r="J908" i="14"/>
  <c r="K908" i="14"/>
  <c r="L908" i="14"/>
  <c r="M908" i="14"/>
  <c r="N908" i="14"/>
  <c r="O908" i="14"/>
  <c r="I909" i="14"/>
  <c r="J909" i="14"/>
  <c r="K909" i="14"/>
  <c r="L909" i="14"/>
  <c r="M909" i="14"/>
  <c r="N909" i="14"/>
  <c r="O909" i="14"/>
  <c r="I910" i="14"/>
  <c r="J910" i="14"/>
  <c r="K910" i="14"/>
  <c r="L910" i="14"/>
  <c r="M910" i="14"/>
  <c r="N910" i="14"/>
  <c r="O910" i="14"/>
  <c r="I911" i="14"/>
  <c r="J911" i="14"/>
  <c r="K911" i="14"/>
  <c r="L911" i="14"/>
  <c r="M911" i="14"/>
  <c r="N911" i="14"/>
  <c r="O911" i="14"/>
  <c r="I912" i="14"/>
  <c r="J912" i="14"/>
  <c r="K912" i="14"/>
  <c r="L912" i="14"/>
  <c r="M912" i="14"/>
  <c r="N912" i="14"/>
  <c r="O912" i="14"/>
  <c r="I913" i="14"/>
  <c r="J913" i="14"/>
  <c r="K913" i="14"/>
  <c r="L913" i="14"/>
  <c r="M913" i="14"/>
  <c r="N913" i="14"/>
  <c r="O913" i="14"/>
  <c r="I914" i="14"/>
  <c r="J914" i="14"/>
  <c r="K914" i="14"/>
  <c r="L914" i="14"/>
  <c r="M914" i="14"/>
  <c r="N914" i="14"/>
  <c r="O914" i="14"/>
  <c r="I915" i="14"/>
  <c r="J915" i="14"/>
  <c r="K915" i="14"/>
  <c r="L915" i="14"/>
  <c r="M915" i="14"/>
  <c r="N915" i="14"/>
  <c r="O915" i="14"/>
  <c r="I916" i="14"/>
  <c r="J916" i="14"/>
  <c r="K916" i="14"/>
  <c r="L916" i="14"/>
  <c r="M916" i="14"/>
  <c r="N916" i="14"/>
  <c r="O916" i="14"/>
  <c r="I917" i="14"/>
  <c r="J917" i="14"/>
  <c r="K917" i="14"/>
  <c r="L917" i="14"/>
  <c r="M917" i="14"/>
  <c r="N917" i="14"/>
  <c r="O917" i="14"/>
  <c r="I918" i="14"/>
  <c r="J918" i="14"/>
  <c r="K918" i="14"/>
  <c r="L918" i="14"/>
  <c r="M918" i="14"/>
  <c r="N918" i="14"/>
  <c r="O918" i="14"/>
  <c r="I919" i="14"/>
  <c r="J919" i="14"/>
  <c r="K919" i="14"/>
  <c r="L919" i="14"/>
  <c r="M919" i="14"/>
  <c r="N919" i="14"/>
  <c r="O919" i="14"/>
  <c r="I920" i="14"/>
  <c r="J920" i="14"/>
  <c r="K920" i="14"/>
  <c r="L920" i="14"/>
  <c r="M920" i="14"/>
  <c r="N920" i="14"/>
  <c r="O920" i="14"/>
  <c r="I921" i="14"/>
  <c r="J921" i="14"/>
  <c r="K921" i="14"/>
  <c r="L921" i="14"/>
  <c r="M921" i="14"/>
  <c r="N921" i="14"/>
  <c r="O921" i="14"/>
  <c r="I922" i="14"/>
  <c r="J922" i="14"/>
  <c r="K922" i="14"/>
  <c r="L922" i="14"/>
  <c r="M922" i="14"/>
  <c r="N922" i="14"/>
  <c r="O922" i="14"/>
  <c r="I923" i="14"/>
  <c r="J923" i="14"/>
  <c r="K923" i="14"/>
  <c r="L923" i="14"/>
  <c r="M923" i="14"/>
  <c r="N923" i="14"/>
  <c r="O923" i="14"/>
  <c r="I924" i="14"/>
  <c r="J924" i="14"/>
  <c r="K924" i="14"/>
  <c r="L924" i="14"/>
  <c r="M924" i="14"/>
  <c r="N924" i="14"/>
  <c r="O924" i="14"/>
  <c r="I925" i="14"/>
  <c r="J925" i="14"/>
  <c r="K925" i="14"/>
  <c r="L925" i="14"/>
  <c r="M925" i="14"/>
  <c r="N925" i="14"/>
  <c r="O925" i="14"/>
  <c r="I926" i="14"/>
  <c r="J926" i="14"/>
  <c r="K926" i="14"/>
  <c r="L926" i="14"/>
  <c r="M926" i="14"/>
  <c r="N926" i="14"/>
  <c r="O926" i="14"/>
  <c r="I927" i="14"/>
  <c r="J927" i="14"/>
  <c r="K927" i="14"/>
  <c r="L927" i="14"/>
  <c r="M927" i="14"/>
  <c r="N927" i="14"/>
  <c r="O927" i="14"/>
  <c r="I928" i="14"/>
  <c r="J928" i="14"/>
  <c r="K928" i="14"/>
  <c r="L928" i="14"/>
  <c r="M928" i="14"/>
  <c r="N928" i="14"/>
  <c r="O928" i="14"/>
  <c r="I929" i="14"/>
  <c r="J929" i="14"/>
  <c r="K929" i="14"/>
  <c r="L929" i="14"/>
  <c r="M929" i="14"/>
  <c r="N929" i="14"/>
  <c r="O929" i="14"/>
  <c r="I930" i="14"/>
  <c r="J930" i="14"/>
  <c r="K930" i="14"/>
  <c r="L930" i="14"/>
  <c r="M930" i="14"/>
  <c r="N930" i="14"/>
  <c r="O930" i="14"/>
  <c r="I931" i="14"/>
  <c r="J931" i="14"/>
  <c r="K931" i="14"/>
  <c r="L931" i="14"/>
  <c r="M931" i="14"/>
  <c r="N931" i="14"/>
  <c r="O931" i="14"/>
  <c r="I932" i="14"/>
  <c r="J932" i="14"/>
  <c r="K932" i="14"/>
  <c r="L932" i="14"/>
  <c r="M932" i="14"/>
  <c r="N932" i="14"/>
  <c r="O932" i="14"/>
  <c r="I933" i="14"/>
  <c r="J933" i="14"/>
  <c r="K933" i="14"/>
  <c r="L933" i="14"/>
  <c r="M933" i="14"/>
  <c r="N933" i="14"/>
  <c r="O933" i="14"/>
  <c r="I934" i="14"/>
  <c r="J934" i="14"/>
  <c r="K934" i="14"/>
  <c r="L934" i="14"/>
  <c r="M934" i="14"/>
  <c r="N934" i="14"/>
  <c r="O934" i="14"/>
  <c r="I935" i="14"/>
  <c r="J935" i="14"/>
  <c r="K935" i="14"/>
  <c r="L935" i="14"/>
  <c r="M935" i="14"/>
  <c r="N935" i="14"/>
  <c r="O935" i="14"/>
  <c r="I936" i="14"/>
  <c r="J936" i="14"/>
  <c r="K936" i="14"/>
  <c r="L936" i="14"/>
  <c r="M936" i="14"/>
  <c r="N936" i="14"/>
  <c r="O936" i="14"/>
  <c r="I937" i="14"/>
  <c r="J937" i="14"/>
  <c r="K937" i="14"/>
  <c r="L937" i="14"/>
  <c r="M937" i="14"/>
  <c r="N937" i="14"/>
  <c r="O937" i="14"/>
  <c r="I938" i="14"/>
  <c r="J938" i="14"/>
  <c r="K938" i="14"/>
  <c r="L938" i="14"/>
  <c r="M938" i="14"/>
  <c r="N938" i="14"/>
  <c r="O938" i="14"/>
  <c r="I939" i="14"/>
  <c r="J939" i="14"/>
  <c r="K939" i="14"/>
  <c r="L939" i="14"/>
  <c r="M939" i="14"/>
  <c r="N939" i="14"/>
  <c r="O939" i="14"/>
  <c r="I940" i="14"/>
  <c r="J940" i="14"/>
  <c r="K940" i="14"/>
  <c r="L940" i="14"/>
  <c r="M940" i="14"/>
  <c r="N940" i="14"/>
  <c r="O940" i="14"/>
  <c r="I941" i="14"/>
  <c r="J941" i="14"/>
  <c r="K941" i="14"/>
  <c r="L941" i="14"/>
  <c r="M941" i="14"/>
  <c r="N941" i="14"/>
  <c r="O941" i="14"/>
  <c r="I942" i="14"/>
  <c r="J942" i="14"/>
  <c r="K942" i="14"/>
  <c r="L942" i="14"/>
  <c r="M942" i="14"/>
  <c r="N942" i="14"/>
  <c r="O942" i="14"/>
  <c r="I943" i="14"/>
  <c r="J943" i="14"/>
  <c r="K943" i="14"/>
  <c r="L943" i="14"/>
  <c r="M943" i="14"/>
  <c r="N943" i="14"/>
  <c r="O943" i="14"/>
  <c r="I944" i="14"/>
  <c r="J944" i="14"/>
  <c r="K944" i="14"/>
  <c r="L944" i="14"/>
  <c r="M944" i="14"/>
  <c r="N944" i="14"/>
  <c r="O944" i="14"/>
  <c r="I945" i="14"/>
  <c r="J945" i="14"/>
  <c r="K945" i="14"/>
  <c r="L945" i="14"/>
  <c r="M945" i="14"/>
  <c r="N945" i="14"/>
  <c r="O945" i="14"/>
  <c r="I946" i="14"/>
  <c r="J946" i="14"/>
  <c r="K946" i="14"/>
  <c r="L946" i="14"/>
  <c r="M946" i="14"/>
  <c r="N946" i="14"/>
  <c r="O946" i="14"/>
  <c r="I947" i="14"/>
  <c r="J947" i="14"/>
  <c r="K947" i="14"/>
  <c r="L947" i="14"/>
  <c r="M947" i="14"/>
  <c r="N947" i="14"/>
  <c r="O947" i="14"/>
  <c r="I948" i="14"/>
  <c r="J948" i="14"/>
  <c r="K948" i="14"/>
  <c r="L948" i="14"/>
  <c r="M948" i="14"/>
  <c r="N948" i="14"/>
  <c r="O948" i="14"/>
  <c r="I949" i="14"/>
  <c r="J949" i="14"/>
  <c r="K949" i="14"/>
  <c r="L949" i="14"/>
  <c r="M949" i="14"/>
  <c r="N949" i="14"/>
  <c r="O949" i="14"/>
  <c r="I950" i="14"/>
  <c r="J950" i="14"/>
  <c r="K950" i="14"/>
  <c r="L950" i="14"/>
  <c r="M950" i="14"/>
  <c r="N950" i="14"/>
  <c r="O950" i="14"/>
  <c r="I951" i="14"/>
  <c r="J951" i="14"/>
  <c r="K951" i="14"/>
  <c r="L951" i="14"/>
  <c r="M951" i="14"/>
  <c r="N951" i="14"/>
  <c r="O951" i="14"/>
  <c r="I952" i="14"/>
  <c r="J952" i="14"/>
  <c r="K952" i="14"/>
  <c r="L952" i="14"/>
  <c r="M952" i="14"/>
  <c r="N952" i="14"/>
  <c r="O952" i="14"/>
  <c r="I953" i="14"/>
  <c r="J953" i="14"/>
  <c r="K953" i="14"/>
  <c r="L953" i="14"/>
  <c r="M953" i="14"/>
  <c r="N953" i="14"/>
  <c r="O953" i="14"/>
  <c r="I954" i="14"/>
  <c r="J954" i="14"/>
  <c r="K954" i="14"/>
  <c r="L954" i="14"/>
  <c r="M954" i="14"/>
  <c r="N954" i="14"/>
  <c r="O954" i="14"/>
  <c r="I955" i="14"/>
  <c r="J955" i="14"/>
  <c r="K955" i="14"/>
  <c r="L955" i="14"/>
  <c r="M955" i="14"/>
  <c r="N955" i="14"/>
  <c r="O955" i="14"/>
  <c r="I956" i="14"/>
  <c r="J956" i="14"/>
  <c r="K956" i="14"/>
  <c r="L956" i="14"/>
  <c r="M956" i="14"/>
  <c r="N956" i="14"/>
  <c r="O956" i="14"/>
  <c r="I957" i="14"/>
  <c r="J957" i="14"/>
  <c r="K957" i="14"/>
  <c r="L957" i="14"/>
  <c r="M957" i="14"/>
  <c r="N957" i="14"/>
  <c r="O957" i="14"/>
  <c r="I958" i="14"/>
  <c r="J958" i="14"/>
  <c r="K958" i="14"/>
  <c r="L958" i="14"/>
  <c r="M958" i="14"/>
  <c r="N958" i="14"/>
  <c r="O958" i="14"/>
  <c r="I959" i="14"/>
  <c r="J959" i="14"/>
  <c r="K959" i="14"/>
  <c r="L959" i="14"/>
  <c r="M959" i="14"/>
  <c r="N959" i="14"/>
  <c r="O959" i="14"/>
  <c r="I960" i="14"/>
  <c r="J960" i="14"/>
  <c r="K960" i="14"/>
  <c r="L960" i="14"/>
  <c r="M960" i="14"/>
  <c r="N960" i="14"/>
  <c r="O960" i="14"/>
  <c r="I961" i="14"/>
  <c r="J961" i="14"/>
  <c r="K961" i="14"/>
  <c r="L961" i="14"/>
  <c r="M961" i="14"/>
  <c r="N961" i="14"/>
  <c r="O961" i="14"/>
  <c r="I962" i="14"/>
  <c r="J962" i="14"/>
  <c r="K962" i="14"/>
  <c r="L962" i="14"/>
  <c r="M962" i="14"/>
  <c r="N962" i="14"/>
  <c r="O962" i="14"/>
  <c r="I963" i="14"/>
  <c r="J963" i="14"/>
  <c r="K963" i="14"/>
  <c r="L963" i="14"/>
  <c r="M963" i="14"/>
  <c r="N963" i="14"/>
  <c r="O963" i="14"/>
  <c r="I964" i="14"/>
  <c r="J964" i="14"/>
  <c r="K964" i="14"/>
  <c r="L964" i="14"/>
  <c r="M964" i="14"/>
  <c r="N964" i="14"/>
  <c r="O964" i="14"/>
  <c r="I965" i="14"/>
  <c r="J965" i="14"/>
  <c r="K965" i="14"/>
  <c r="L965" i="14"/>
  <c r="M965" i="14"/>
  <c r="N965" i="14"/>
  <c r="O965" i="14"/>
  <c r="I966" i="14"/>
  <c r="J966" i="14"/>
  <c r="K966" i="14"/>
  <c r="L966" i="14"/>
  <c r="M966" i="14"/>
  <c r="N966" i="14"/>
  <c r="O966" i="14"/>
  <c r="I967" i="14"/>
  <c r="J967" i="14"/>
  <c r="K967" i="14"/>
  <c r="L967" i="14"/>
  <c r="M967" i="14"/>
  <c r="N967" i="14"/>
  <c r="O967" i="14"/>
  <c r="I968" i="14"/>
  <c r="J968" i="14"/>
  <c r="K968" i="14"/>
  <c r="L968" i="14"/>
  <c r="M968" i="14"/>
  <c r="N968" i="14"/>
  <c r="O968" i="14"/>
  <c r="I969" i="14"/>
  <c r="J969" i="14"/>
  <c r="K969" i="14"/>
  <c r="L969" i="14"/>
  <c r="M969" i="14"/>
  <c r="N969" i="14"/>
  <c r="O969" i="14"/>
  <c r="I970" i="14"/>
  <c r="J970" i="14"/>
  <c r="K970" i="14"/>
  <c r="L970" i="14"/>
  <c r="M970" i="14"/>
  <c r="N970" i="14"/>
  <c r="O970" i="14"/>
  <c r="I971" i="14"/>
  <c r="J971" i="14"/>
  <c r="K971" i="14"/>
  <c r="L971" i="14"/>
  <c r="M971" i="14"/>
  <c r="N971" i="14"/>
  <c r="O971" i="14"/>
  <c r="I972" i="14"/>
  <c r="J972" i="14"/>
  <c r="K972" i="14"/>
  <c r="L972" i="14"/>
  <c r="M972" i="14"/>
  <c r="N972" i="14"/>
  <c r="O972" i="14"/>
  <c r="I973" i="14"/>
  <c r="J973" i="14"/>
  <c r="K973" i="14"/>
  <c r="L973" i="14"/>
  <c r="M973" i="14"/>
  <c r="N973" i="14"/>
  <c r="O973" i="14"/>
  <c r="I974" i="14"/>
  <c r="J974" i="14"/>
  <c r="K974" i="14"/>
  <c r="L974" i="14"/>
  <c r="M974" i="14"/>
  <c r="N974" i="14"/>
  <c r="O974" i="14"/>
  <c r="I975" i="14"/>
  <c r="J975" i="14"/>
  <c r="K975" i="14"/>
  <c r="L975" i="14"/>
  <c r="M975" i="14"/>
  <c r="N975" i="14"/>
  <c r="O975" i="14"/>
  <c r="I976" i="14"/>
  <c r="J976" i="14"/>
  <c r="K976" i="14"/>
  <c r="L976" i="14"/>
  <c r="M976" i="14"/>
  <c r="N976" i="14"/>
  <c r="O976" i="14"/>
  <c r="I977" i="14"/>
  <c r="J977" i="14"/>
  <c r="K977" i="14"/>
  <c r="L977" i="14"/>
  <c r="M977" i="14"/>
  <c r="N977" i="14"/>
  <c r="O977" i="14"/>
  <c r="I978" i="14"/>
  <c r="J978" i="14"/>
  <c r="K978" i="14"/>
  <c r="L978" i="14"/>
  <c r="M978" i="14"/>
  <c r="N978" i="14"/>
  <c r="O978" i="14"/>
  <c r="I979" i="14"/>
  <c r="J979" i="14"/>
  <c r="K979" i="14"/>
  <c r="L979" i="14"/>
  <c r="M979" i="14"/>
  <c r="N979" i="14"/>
  <c r="O979" i="14"/>
  <c r="I980" i="14"/>
  <c r="J980" i="14"/>
  <c r="K980" i="14"/>
  <c r="L980" i="14"/>
  <c r="M980" i="14"/>
  <c r="N980" i="14"/>
  <c r="O980" i="14"/>
  <c r="I981" i="14"/>
  <c r="J981" i="14"/>
  <c r="K981" i="14"/>
  <c r="L981" i="14"/>
  <c r="M981" i="14"/>
  <c r="N981" i="14"/>
  <c r="O981" i="14"/>
  <c r="I982" i="14"/>
  <c r="J982" i="14"/>
  <c r="K982" i="14"/>
  <c r="L982" i="14"/>
  <c r="M982" i="14"/>
  <c r="N982" i="14"/>
  <c r="O982" i="14"/>
  <c r="I983" i="14"/>
  <c r="J983" i="14"/>
  <c r="K983" i="14"/>
  <c r="L983" i="14"/>
  <c r="M983" i="14"/>
  <c r="N983" i="14"/>
  <c r="O983" i="14"/>
  <c r="I984" i="14"/>
  <c r="J984" i="14"/>
  <c r="K984" i="14"/>
  <c r="L984" i="14"/>
  <c r="M984" i="14"/>
  <c r="N984" i="14"/>
  <c r="O984" i="14"/>
  <c r="I985" i="14"/>
  <c r="J985" i="14"/>
  <c r="K985" i="14"/>
  <c r="L985" i="14"/>
  <c r="M985" i="14"/>
  <c r="N985" i="14"/>
  <c r="O985" i="14"/>
  <c r="I986" i="14"/>
  <c r="J986" i="14"/>
  <c r="K986" i="14"/>
  <c r="L986" i="14"/>
  <c r="M986" i="14"/>
  <c r="N986" i="14"/>
  <c r="O986" i="14"/>
  <c r="I987" i="14"/>
  <c r="J987" i="14"/>
  <c r="K987" i="14"/>
  <c r="L987" i="14"/>
  <c r="M987" i="14"/>
  <c r="N987" i="14"/>
  <c r="O987" i="14"/>
  <c r="I988" i="14"/>
  <c r="J988" i="14"/>
  <c r="K988" i="14"/>
  <c r="L988" i="14"/>
  <c r="M988" i="14"/>
  <c r="N988" i="14"/>
  <c r="O988" i="14"/>
  <c r="I989" i="14"/>
  <c r="J989" i="14"/>
  <c r="K989" i="14"/>
  <c r="L989" i="14"/>
  <c r="M989" i="14"/>
  <c r="N989" i="14"/>
  <c r="O989" i="14"/>
  <c r="I990" i="14"/>
  <c r="J990" i="14"/>
  <c r="K990" i="14"/>
  <c r="L990" i="14"/>
  <c r="M990" i="14"/>
  <c r="N990" i="14"/>
  <c r="O990" i="14"/>
  <c r="I991" i="14"/>
  <c r="J991" i="14"/>
  <c r="K991" i="14"/>
  <c r="L991" i="14"/>
  <c r="M991" i="14"/>
  <c r="N991" i="14"/>
  <c r="O991" i="14"/>
  <c r="I992" i="14"/>
  <c r="J992" i="14"/>
  <c r="K992" i="14"/>
  <c r="L992" i="14"/>
  <c r="M992" i="14"/>
  <c r="N992" i="14"/>
  <c r="O992" i="14"/>
  <c r="I993" i="14"/>
  <c r="J993" i="14"/>
  <c r="K993" i="14"/>
  <c r="L993" i="14"/>
  <c r="M993" i="14"/>
  <c r="N993" i="14"/>
  <c r="O993" i="14"/>
  <c r="I994" i="14"/>
  <c r="J994" i="14"/>
  <c r="K994" i="14"/>
  <c r="L994" i="14"/>
  <c r="M994" i="14"/>
  <c r="N994" i="14"/>
  <c r="O994" i="14"/>
  <c r="I995" i="14"/>
  <c r="J995" i="14"/>
  <c r="K995" i="14"/>
  <c r="L995" i="14"/>
  <c r="M995" i="14"/>
  <c r="N995" i="14"/>
  <c r="O995" i="14"/>
  <c r="I996" i="14"/>
  <c r="J996" i="14"/>
  <c r="K996" i="14"/>
  <c r="L996" i="14"/>
  <c r="M996" i="14"/>
  <c r="N996" i="14"/>
  <c r="O996" i="14"/>
  <c r="I997" i="14"/>
  <c r="J997" i="14"/>
  <c r="K997" i="14"/>
  <c r="L997" i="14"/>
  <c r="M997" i="14"/>
  <c r="N997" i="14"/>
  <c r="O997" i="14"/>
  <c r="I998" i="14"/>
  <c r="J998" i="14"/>
  <c r="K998" i="14"/>
  <c r="L998" i="14"/>
  <c r="M998" i="14"/>
  <c r="N998" i="14"/>
  <c r="O998" i="14"/>
  <c r="I999" i="14"/>
  <c r="J999" i="14"/>
  <c r="K999" i="14"/>
  <c r="L999" i="14"/>
  <c r="M999" i="14"/>
  <c r="N999" i="14"/>
  <c r="O999" i="14"/>
  <c r="I1000" i="14"/>
  <c r="J1000" i="14"/>
  <c r="K1000" i="14"/>
  <c r="L1000" i="14"/>
  <c r="M1000" i="14"/>
  <c r="N1000" i="14"/>
  <c r="O1000" i="14"/>
  <c r="I1001" i="14"/>
  <c r="J1001" i="14"/>
  <c r="K1001" i="14"/>
  <c r="L1001" i="14"/>
  <c r="M1001" i="14"/>
  <c r="N1001" i="14"/>
  <c r="O1001" i="14"/>
  <c r="I1002" i="14"/>
  <c r="J1002" i="14"/>
  <c r="K1002" i="14"/>
  <c r="L1002" i="14"/>
  <c r="M1002" i="14"/>
  <c r="N1002" i="14"/>
  <c r="O1002" i="14"/>
  <c r="I1003" i="14"/>
  <c r="J1003" i="14"/>
  <c r="K1003" i="14"/>
  <c r="L1003" i="14"/>
  <c r="M1003" i="14"/>
  <c r="N1003" i="14"/>
  <c r="O1003" i="14"/>
  <c r="I1004" i="14"/>
  <c r="J1004" i="14"/>
  <c r="K1004" i="14"/>
  <c r="L1004" i="14"/>
  <c r="M1004" i="14"/>
  <c r="N1004" i="14"/>
  <c r="O1004" i="14"/>
  <c r="I1005" i="14"/>
  <c r="J1005" i="14"/>
  <c r="K1005" i="14"/>
  <c r="L1005" i="14"/>
  <c r="M1005" i="14"/>
  <c r="N1005" i="14"/>
  <c r="O1005" i="14"/>
  <c r="I1006" i="14"/>
  <c r="J1006" i="14"/>
  <c r="K1006" i="14"/>
  <c r="L1006" i="14"/>
  <c r="M1006" i="14"/>
  <c r="N1006" i="14"/>
  <c r="O1006" i="14"/>
  <c r="I1007" i="14"/>
  <c r="J1007" i="14"/>
  <c r="K1007" i="14"/>
  <c r="L1007" i="14"/>
  <c r="M1007" i="14"/>
  <c r="N1007" i="14"/>
  <c r="O1007" i="14"/>
  <c r="I1008" i="14"/>
  <c r="J1008" i="14"/>
  <c r="K1008" i="14"/>
  <c r="L1008" i="14"/>
  <c r="M1008" i="14"/>
  <c r="N1008" i="14"/>
  <c r="O1008" i="14"/>
  <c r="I1009" i="14"/>
  <c r="J1009" i="14"/>
  <c r="K1009" i="14"/>
  <c r="L1009" i="14"/>
  <c r="M1009" i="14"/>
  <c r="N1009" i="14"/>
  <c r="O1009" i="14"/>
  <c r="I1010" i="14"/>
  <c r="J1010" i="14"/>
  <c r="K1010" i="14"/>
  <c r="L1010" i="14"/>
  <c r="M1010" i="14"/>
  <c r="N1010" i="14"/>
  <c r="O1010" i="14"/>
  <c r="I1011" i="14"/>
  <c r="J1011" i="14"/>
  <c r="K1011" i="14"/>
  <c r="L1011" i="14"/>
  <c r="M1011" i="14"/>
  <c r="N1011" i="14"/>
  <c r="O1011" i="14"/>
  <c r="I1012" i="14"/>
  <c r="J1012" i="14"/>
  <c r="K1012" i="14"/>
  <c r="L1012" i="14"/>
  <c r="M1012" i="14"/>
  <c r="N1012" i="14"/>
  <c r="O1012" i="14"/>
  <c r="I1013" i="14"/>
  <c r="J1013" i="14"/>
  <c r="K1013" i="14"/>
  <c r="L1013" i="14"/>
  <c r="M1013" i="14"/>
  <c r="N1013" i="14"/>
  <c r="O1013" i="14"/>
  <c r="I1014" i="14"/>
  <c r="J1014" i="14"/>
  <c r="K1014" i="14"/>
  <c r="L1014" i="14"/>
  <c r="M1014" i="14"/>
  <c r="N1014" i="14"/>
  <c r="O1014" i="14"/>
  <c r="I1015" i="14"/>
  <c r="J1015" i="14"/>
  <c r="K1015" i="14"/>
  <c r="L1015" i="14"/>
  <c r="M1015" i="14"/>
  <c r="N1015" i="14"/>
  <c r="O1015" i="14"/>
  <c r="I1016" i="14"/>
  <c r="J1016" i="14"/>
  <c r="K1016" i="14"/>
  <c r="L1016" i="14"/>
  <c r="M1016" i="14"/>
  <c r="N1016" i="14"/>
  <c r="O1016" i="14"/>
  <c r="I1017" i="14"/>
  <c r="J1017" i="14"/>
  <c r="K1017" i="14"/>
  <c r="L1017" i="14"/>
  <c r="M1017" i="14"/>
  <c r="N1017" i="14"/>
  <c r="O1017" i="14"/>
  <c r="I1018" i="14"/>
  <c r="J1018" i="14"/>
  <c r="K1018" i="14"/>
  <c r="L1018" i="14"/>
  <c r="M1018" i="14"/>
  <c r="N1018" i="14"/>
  <c r="O1018" i="14"/>
  <c r="I1019" i="14"/>
  <c r="J1019" i="14"/>
  <c r="K1019" i="14"/>
  <c r="L1019" i="14"/>
  <c r="M1019" i="14"/>
  <c r="N1019" i="14"/>
  <c r="O1019" i="14"/>
  <c r="I1020" i="14"/>
  <c r="J1020" i="14"/>
  <c r="K1020" i="14"/>
  <c r="L1020" i="14"/>
  <c r="M1020" i="14"/>
  <c r="N1020" i="14"/>
  <c r="O1020" i="14"/>
  <c r="I1021" i="14"/>
  <c r="J1021" i="14"/>
  <c r="K1021" i="14"/>
  <c r="L1021" i="14"/>
  <c r="M1021" i="14"/>
  <c r="N1021" i="14"/>
  <c r="O1021" i="14"/>
  <c r="I1022" i="14"/>
  <c r="J1022" i="14"/>
  <c r="K1022" i="14"/>
  <c r="L1022" i="14"/>
  <c r="M1022" i="14"/>
  <c r="N1022" i="14"/>
  <c r="O1022" i="14"/>
  <c r="I1023" i="14"/>
  <c r="J1023" i="14"/>
  <c r="K1023" i="14"/>
  <c r="L1023" i="14"/>
  <c r="M1023" i="14"/>
  <c r="N1023" i="14"/>
  <c r="O1023" i="14"/>
  <c r="I1024" i="14"/>
  <c r="J1024" i="14"/>
  <c r="K1024" i="14"/>
  <c r="L1024" i="14"/>
  <c r="M1024" i="14"/>
  <c r="N1024" i="14"/>
  <c r="O1024" i="14"/>
  <c r="I1025" i="14"/>
  <c r="J1025" i="14"/>
  <c r="K1025" i="14"/>
  <c r="L1025" i="14"/>
  <c r="M1025" i="14"/>
  <c r="N1025" i="14"/>
  <c r="O1025" i="14"/>
  <c r="I683" i="14"/>
  <c r="J683" i="14"/>
  <c r="K683" i="14"/>
  <c r="L683" i="14"/>
  <c r="M683" i="14"/>
  <c r="N683" i="14"/>
  <c r="O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00" i="14"/>
  <c r="H1001" i="14"/>
  <c r="H1002" i="14"/>
  <c r="H1003" i="14"/>
  <c r="H1004" i="14"/>
  <c r="H1005" i="14"/>
  <c r="H1006" i="14"/>
  <c r="H1007" i="14"/>
  <c r="H1008" i="14"/>
  <c r="H1009" i="14"/>
  <c r="H1010" i="14"/>
  <c r="H1011" i="14"/>
  <c r="H1012" i="14"/>
  <c r="H1013" i="14"/>
  <c r="H1014" i="14"/>
  <c r="H1015" i="14"/>
  <c r="H1016" i="14"/>
  <c r="H1017" i="14"/>
  <c r="H1018" i="14"/>
  <c r="H1019" i="14"/>
  <c r="H1020" i="14"/>
  <c r="H1021" i="14"/>
  <c r="H1022" i="14"/>
  <c r="H1023" i="14"/>
  <c r="H1024" i="14"/>
  <c r="H1025" i="14"/>
  <c r="H683" i="14"/>
  <c r="BT682" i="14"/>
  <c r="BS682" i="14"/>
  <c r="BR682" i="14"/>
  <c r="BQ682" i="14"/>
  <c r="BP682" i="14"/>
  <c r="BO682" i="14"/>
  <c r="BN682" i="14"/>
  <c r="BM682" i="14"/>
  <c r="BT681" i="14"/>
  <c r="BS681" i="14"/>
  <c r="BR681" i="14"/>
  <c r="BQ681" i="14"/>
  <c r="BP681" i="14"/>
  <c r="BO681" i="14"/>
  <c r="BN681" i="14"/>
  <c r="BM681" i="14"/>
  <c r="BT680" i="14"/>
  <c r="BS680" i="14"/>
  <c r="BR680" i="14"/>
  <c r="BQ680" i="14"/>
  <c r="BP680" i="14"/>
  <c r="BO680" i="14"/>
  <c r="BN680" i="14"/>
  <c r="BM680" i="14"/>
  <c r="BT679" i="14"/>
  <c r="BS679" i="14"/>
  <c r="BR679" i="14"/>
  <c r="BQ679" i="14"/>
  <c r="BP679" i="14"/>
  <c r="BO679" i="14"/>
  <c r="BN679" i="14"/>
  <c r="BM679" i="14"/>
  <c r="BT678" i="14"/>
  <c r="BS678" i="14"/>
  <c r="BR678" i="14"/>
  <c r="BQ678" i="14"/>
  <c r="BP678" i="14"/>
  <c r="BO678" i="14"/>
  <c r="BN678" i="14"/>
  <c r="BM678" i="14"/>
  <c r="BT677" i="14"/>
  <c r="BS677" i="14"/>
  <c r="BR677" i="14"/>
  <c r="BQ677" i="14"/>
  <c r="BP677" i="14"/>
  <c r="BO677" i="14"/>
  <c r="BN677" i="14"/>
  <c r="BM677" i="14"/>
  <c r="BT676" i="14"/>
  <c r="BS676" i="14"/>
  <c r="BR676" i="14"/>
  <c r="BQ676" i="14"/>
  <c r="BP676" i="14"/>
  <c r="BO676" i="14"/>
  <c r="BN676" i="14"/>
  <c r="BM676" i="14"/>
  <c r="BT675" i="14"/>
  <c r="BS675" i="14"/>
  <c r="BR675" i="14"/>
  <c r="BQ675" i="14"/>
  <c r="BP675" i="14"/>
  <c r="BO675" i="14"/>
  <c r="BN675" i="14"/>
  <c r="BM675" i="14"/>
  <c r="BT674" i="14"/>
  <c r="BS674" i="14"/>
  <c r="BR674" i="14"/>
  <c r="BQ674" i="14"/>
  <c r="BP674" i="14"/>
  <c r="BO674" i="14"/>
  <c r="BN674" i="14"/>
  <c r="BM674" i="14"/>
  <c r="BT673" i="14"/>
  <c r="BS673" i="14"/>
  <c r="BR673" i="14"/>
  <c r="BQ673" i="14"/>
  <c r="BP673" i="14"/>
  <c r="BO673" i="14"/>
  <c r="BN673" i="14"/>
  <c r="BM673" i="14"/>
  <c r="BT672" i="14"/>
  <c r="BS672" i="14"/>
  <c r="BR672" i="14"/>
  <c r="BQ672" i="14"/>
  <c r="BP672" i="14"/>
  <c r="BO672" i="14"/>
  <c r="BN672" i="14"/>
  <c r="BM672" i="14"/>
  <c r="BT671" i="14"/>
  <c r="BS671" i="14"/>
  <c r="BR671" i="14"/>
  <c r="BQ671" i="14"/>
  <c r="BP671" i="14"/>
  <c r="BO671" i="14"/>
  <c r="BN671" i="14"/>
  <c r="BM671" i="14"/>
  <c r="BT670" i="14"/>
  <c r="BS670" i="14"/>
  <c r="BR670" i="14"/>
  <c r="BQ670" i="14"/>
  <c r="BP670" i="14"/>
  <c r="BO670" i="14"/>
  <c r="BN670" i="14"/>
  <c r="BM670" i="14"/>
  <c r="BT669" i="14"/>
  <c r="BS669" i="14"/>
  <c r="BR669" i="14"/>
  <c r="BQ669" i="14"/>
  <c r="BP669" i="14"/>
  <c r="BO669" i="14"/>
  <c r="BN669" i="14"/>
  <c r="BM669" i="14"/>
  <c r="BT668" i="14"/>
  <c r="BS668" i="14"/>
  <c r="BR668" i="14"/>
  <c r="BQ668" i="14"/>
  <c r="BP668" i="14"/>
  <c r="BO668" i="14"/>
  <c r="BN668" i="14"/>
  <c r="BM668" i="14"/>
  <c r="BT667" i="14"/>
  <c r="BS667" i="14"/>
  <c r="BR667" i="14"/>
  <c r="BQ667" i="14"/>
  <c r="BP667" i="14"/>
  <c r="BO667" i="14"/>
  <c r="BN667" i="14"/>
  <c r="BM667" i="14"/>
  <c r="BT666" i="14"/>
  <c r="BS666" i="14"/>
  <c r="BR666" i="14"/>
  <c r="BQ666" i="14"/>
  <c r="BP666" i="14"/>
  <c r="BO666" i="14"/>
  <c r="BN666" i="14"/>
  <c r="BM666" i="14"/>
  <c r="BT665" i="14"/>
  <c r="BS665" i="14"/>
  <c r="BR665" i="14"/>
  <c r="BQ665" i="14"/>
  <c r="BP665" i="14"/>
  <c r="BO665" i="14"/>
  <c r="BN665" i="14"/>
  <c r="BM665" i="14"/>
  <c r="BT664" i="14"/>
  <c r="BS664" i="14"/>
  <c r="BR664" i="14"/>
  <c r="BQ664" i="14"/>
  <c r="BP664" i="14"/>
  <c r="BO664" i="14"/>
  <c r="BN664" i="14"/>
  <c r="BM664" i="14"/>
  <c r="BT663" i="14"/>
  <c r="BS663" i="14"/>
  <c r="BR663" i="14"/>
  <c r="BQ663" i="14"/>
  <c r="BP663" i="14"/>
  <c r="BO663" i="14"/>
  <c r="BN663" i="14"/>
  <c r="BM663" i="14"/>
  <c r="BT662" i="14"/>
  <c r="BS662" i="14"/>
  <c r="BR662" i="14"/>
  <c r="BQ662" i="14"/>
  <c r="BP662" i="14"/>
  <c r="BO662" i="14"/>
  <c r="BN662" i="14"/>
  <c r="BM662" i="14"/>
  <c r="BT661" i="14"/>
  <c r="BS661" i="14"/>
  <c r="BR661" i="14"/>
  <c r="BQ661" i="14"/>
  <c r="BP661" i="14"/>
  <c r="BO661" i="14"/>
  <c r="BN661" i="14"/>
  <c r="BM661" i="14"/>
  <c r="BT660" i="14"/>
  <c r="BS660" i="14"/>
  <c r="BR660" i="14"/>
  <c r="BQ660" i="14"/>
  <c r="BP660" i="14"/>
  <c r="BO660" i="14"/>
  <c r="BN660" i="14"/>
  <c r="BM660" i="14"/>
  <c r="BT659" i="14"/>
  <c r="BS659" i="14"/>
  <c r="BR659" i="14"/>
  <c r="BQ659" i="14"/>
  <c r="BP659" i="14"/>
  <c r="BO659" i="14"/>
  <c r="BN659" i="14"/>
  <c r="BM659" i="14"/>
  <c r="BT658" i="14"/>
  <c r="BS658" i="14"/>
  <c r="BR658" i="14"/>
  <c r="BQ658" i="14"/>
  <c r="BP658" i="14"/>
  <c r="BO658" i="14"/>
  <c r="BN658" i="14"/>
  <c r="BM658" i="14"/>
  <c r="BT657" i="14"/>
  <c r="BS657" i="14"/>
  <c r="BR657" i="14"/>
  <c r="BQ657" i="14"/>
  <c r="BP657" i="14"/>
  <c r="BO657" i="14"/>
  <c r="BN657" i="14"/>
  <c r="BM657" i="14"/>
  <c r="BT656" i="14"/>
  <c r="BS656" i="14"/>
  <c r="BR656" i="14"/>
  <c r="BQ656" i="14"/>
  <c r="BP656" i="14"/>
  <c r="BO656" i="14"/>
  <c r="BN656" i="14"/>
  <c r="BM656" i="14"/>
  <c r="BT655" i="14"/>
  <c r="BS655" i="14"/>
  <c r="BR655" i="14"/>
  <c r="BQ655" i="14"/>
  <c r="BP655" i="14"/>
  <c r="BO655" i="14"/>
  <c r="BN655" i="14"/>
  <c r="BM655" i="14"/>
  <c r="BT654" i="14"/>
  <c r="BS654" i="14"/>
  <c r="BR654" i="14"/>
  <c r="BQ654" i="14"/>
  <c r="BP654" i="14"/>
  <c r="BO654" i="14"/>
  <c r="BN654" i="14"/>
  <c r="BM654" i="14"/>
  <c r="BT653" i="14"/>
  <c r="BS653" i="14"/>
  <c r="BR653" i="14"/>
  <c r="BQ653" i="14"/>
  <c r="BP653" i="14"/>
  <c r="BO653" i="14"/>
  <c r="BN653" i="14"/>
  <c r="BM653" i="14"/>
  <c r="BT652" i="14"/>
  <c r="BS652" i="14"/>
  <c r="BR652" i="14"/>
  <c r="BQ652" i="14"/>
  <c r="BP652" i="14"/>
  <c r="BO652" i="14"/>
  <c r="BN652" i="14"/>
  <c r="BM652" i="14"/>
  <c r="BT651" i="14"/>
  <c r="BS651" i="14"/>
  <c r="BR651" i="14"/>
  <c r="BQ651" i="14"/>
  <c r="BP651" i="14"/>
  <c r="BO651" i="14"/>
  <c r="BN651" i="14"/>
  <c r="BM651" i="14"/>
  <c r="BT650" i="14"/>
  <c r="BS650" i="14"/>
  <c r="BR650" i="14"/>
  <c r="BQ650" i="14"/>
  <c r="BP650" i="14"/>
  <c r="BO650" i="14"/>
  <c r="BN650" i="14"/>
  <c r="BM650" i="14"/>
  <c r="BT649" i="14"/>
  <c r="BS649" i="14"/>
  <c r="BR649" i="14"/>
  <c r="BQ649" i="14"/>
  <c r="BP649" i="14"/>
  <c r="BO649" i="14"/>
  <c r="BN649" i="14"/>
  <c r="BM649" i="14"/>
  <c r="BT648" i="14"/>
  <c r="BS648" i="14"/>
  <c r="BR648" i="14"/>
  <c r="BQ648" i="14"/>
  <c r="BP648" i="14"/>
  <c r="BO648" i="14"/>
  <c r="BN648" i="14"/>
  <c r="BM648" i="14"/>
  <c r="BT647" i="14"/>
  <c r="BS647" i="14"/>
  <c r="BR647" i="14"/>
  <c r="BQ647" i="14"/>
  <c r="BP647" i="14"/>
  <c r="BO647" i="14"/>
  <c r="BN647" i="14"/>
  <c r="BM647" i="14"/>
  <c r="BT646" i="14"/>
  <c r="BS646" i="14"/>
  <c r="BR646" i="14"/>
  <c r="BQ646" i="14"/>
  <c r="BP646" i="14"/>
  <c r="BO646" i="14"/>
  <c r="BN646" i="14"/>
  <c r="BM646" i="14"/>
  <c r="BT645" i="14"/>
  <c r="BS645" i="14"/>
  <c r="BR645" i="14"/>
  <c r="BQ645" i="14"/>
  <c r="BP645" i="14"/>
  <c r="BO645" i="14"/>
  <c r="BN645" i="14"/>
  <c r="BM645" i="14"/>
  <c r="BT644" i="14"/>
  <c r="BS644" i="14"/>
  <c r="BR644" i="14"/>
  <c r="BQ644" i="14"/>
  <c r="BP644" i="14"/>
  <c r="BO644" i="14"/>
  <c r="BN644" i="14"/>
  <c r="BM644" i="14"/>
  <c r="BT643" i="14"/>
  <c r="BS643" i="14"/>
  <c r="BR643" i="14"/>
  <c r="BQ643" i="14"/>
  <c r="BP643" i="14"/>
  <c r="BO643" i="14"/>
  <c r="BN643" i="14"/>
  <c r="BM643" i="14"/>
  <c r="BT642" i="14"/>
  <c r="BS642" i="14"/>
  <c r="BR642" i="14"/>
  <c r="BQ642" i="14"/>
  <c r="BP642" i="14"/>
  <c r="BO642" i="14"/>
  <c r="BN642" i="14"/>
  <c r="BM642" i="14"/>
  <c r="BT641" i="14"/>
  <c r="BS641" i="14"/>
  <c r="BR641" i="14"/>
  <c r="BQ641" i="14"/>
  <c r="BP641" i="14"/>
  <c r="BO641" i="14"/>
  <c r="BN641" i="14"/>
  <c r="BM641" i="14"/>
  <c r="BT640" i="14"/>
  <c r="BS640" i="14"/>
  <c r="BR640" i="14"/>
  <c r="BQ640" i="14"/>
  <c r="BP640" i="14"/>
  <c r="BO640" i="14"/>
  <c r="BN640" i="14"/>
  <c r="BM640" i="14"/>
  <c r="BT639" i="14"/>
  <c r="BS639" i="14"/>
  <c r="BR639" i="14"/>
  <c r="BQ639" i="14"/>
  <c r="BP639" i="14"/>
  <c r="BO639" i="14"/>
  <c r="BN639" i="14"/>
  <c r="BM639" i="14"/>
  <c r="BT638" i="14"/>
  <c r="BS638" i="14"/>
  <c r="BR638" i="14"/>
  <c r="BQ638" i="14"/>
  <c r="BP638" i="14"/>
  <c r="BO638" i="14"/>
  <c r="BN638" i="14"/>
  <c r="BM638" i="14"/>
  <c r="BT637" i="14"/>
  <c r="BS637" i="14"/>
  <c r="BR637" i="14"/>
  <c r="BQ637" i="14"/>
  <c r="BP637" i="14"/>
  <c r="BO637" i="14"/>
  <c r="BN637" i="14"/>
  <c r="BM637" i="14"/>
  <c r="BT636" i="14"/>
  <c r="BS636" i="14"/>
  <c r="BR636" i="14"/>
  <c r="BQ636" i="14"/>
  <c r="BP636" i="14"/>
  <c r="BO636" i="14"/>
  <c r="BN636" i="14"/>
  <c r="BM636" i="14"/>
  <c r="BT635" i="14"/>
  <c r="BS635" i="14"/>
  <c r="BR635" i="14"/>
  <c r="BQ635" i="14"/>
  <c r="BP635" i="14"/>
  <c r="BO635" i="14"/>
  <c r="BN635" i="14"/>
  <c r="BM635" i="14"/>
  <c r="BT634" i="14"/>
  <c r="BS634" i="14"/>
  <c r="BR634" i="14"/>
  <c r="BQ634" i="14"/>
  <c r="BP634" i="14"/>
  <c r="BO634" i="14"/>
  <c r="BN634" i="14"/>
  <c r="BM634" i="14"/>
  <c r="BT633" i="14"/>
  <c r="BS633" i="14"/>
  <c r="BR633" i="14"/>
  <c r="BQ633" i="14"/>
  <c r="BP633" i="14"/>
  <c r="BO633" i="14"/>
  <c r="BN633" i="14"/>
  <c r="BM633" i="14"/>
  <c r="BT632" i="14"/>
  <c r="BS632" i="14"/>
  <c r="BR632" i="14"/>
  <c r="BQ632" i="14"/>
  <c r="BP632" i="14"/>
  <c r="BO632" i="14"/>
  <c r="BN632" i="14"/>
  <c r="BM632" i="14"/>
  <c r="BT631" i="14"/>
  <c r="BS631" i="14"/>
  <c r="BR631" i="14"/>
  <c r="BQ631" i="14"/>
  <c r="BP631" i="14"/>
  <c r="BO631" i="14"/>
  <c r="BN631" i="14"/>
  <c r="BM631" i="14"/>
  <c r="BT630" i="14"/>
  <c r="BS630" i="14"/>
  <c r="BR630" i="14"/>
  <c r="BQ630" i="14"/>
  <c r="BP630" i="14"/>
  <c r="BO630" i="14"/>
  <c r="BN630" i="14"/>
  <c r="BM630" i="14"/>
  <c r="BT629" i="14"/>
  <c r="BS629" i="14"/>
  <c r="BR629" i="14"/>
  <c r="BQ629" i="14"/>
  <c r="BP629" i="14"/>
  <c r="BO629" i="14"/>
  <c r="BN629" i="14"/>
  <c r="BM629" i="14"/>
  <c r="BT628" i="14"/>
  <c r="BS628" i="14"/>
  <c r="BR628" i="14"/>
  <c r="BQ628" i="14"/>
  <c r="BP628" i="14"/>
  <c r="BO628" i="14"/>
  <c r="BN628" i="14"/>
  <c r="BM628" i="14"/>
  <c r="BT627" i="14"/>
  <c r="BS627" i="14"/>
  <c r="BR627" i="14"/>
  <c r="BQ627" i="14"/>
  <c r="BP627" i="14"/>
  <c r="BO627" i="14"/>
  <c r="BN627" i="14"/>
  <c r="BM627" i="14"/>
  <c r="BT626" i="14"/>
  <c r="BS626" i="14"/>
  <c r="BR626" i="14"/>
  <c r="BQ626" i="14"/>
  <c r="BP626" i="14"/>
  <c r="BO626" i="14"/>
  <c r="BN626" i="14"/>
  <c r="BM626" i="14"/>
  <c r="BT625" i="14"/>
  <c r="BS625" i="14"/>
  <c r="BR625" i="14"/>
  <c r="BQ625" i="14"/>
  <c r="BP625" i="14"/>
  <c r="BO625" i="14"/>
  <c r="BN625" i="14"/>
  <c r="BM625" i="14"/>
  <c r="BT624" i="14"/>
  <c r="BS624" i="14"/>
  <c r="BR624" i="14"/>
  <c r="BQ624" i="14"/>
  <c r="BP624" i="14"/>
  <c r="BO624" i="14"/>
  <c r="BN624" i="14"/>
  <c r="BM624" i="14"/>
  <c r="BT623" i="14"/>
  <c r="BS623" i="14"/>
  <c r="BR623" i="14"/>
  <c r="BQ623" i="14"/>
  <c r="BP623" i="14"/>
  <c r="BO623" i="14"/>
  <c r="BN623" i="14"/>
  <c r="BM623" i="14"/>
  <c r="BT622" i="14"/>
  <c r="BS622" i="14"/>
  <c r="BR622" i="14"/>
  <c r="BQ622" i="14"/>
  <c r="BP622" i="14"/>
  <c r="BO622" i="14"/>
  <c r="BN622" i="14"/>
  <c r="BM622" i="14"/>
  <c r="BT621" i="14"/>
  <c r="BS621" i="14"/>
  <c r="BR621" i="14"/>
  <c r="BQ621" i="14"/>
  <c r="BP621" i="14"/>
  <c r="BO621" i="14"/>
  <c r="BN621" i="14"/>
  <c r="BM621" i="14"/>
  <c r="BT620" i="14"/>
  <c r="BS620" i="14"/>
  <c r="BR620" i="14"/>
  <c r="BQ620" i="14"/>
  <c r="BP620" i="14"/>
  <c r="BO620" i="14"/>
  <c r="BN620" i="14"/>
  <c r="BM620" i="14"/>
  <c r="BT619" i="14"/>
  <c r="BS619" i="14"/>
  <c r="BR619" i="14"/>
  <c r="BQ619" i="14"/>
  <c r="BP619" i="14"/>
  <c r="BO619" i="14"/>
  <c r="BN619" i="14"/>
  <c r="BM619" i="14"/>
  <c r="BT618" i="14"/>
  <c r="BS618" i="14"/>
  <c r="BR618" i="14"/>
  <c r="BQ618" i="14"/>
  <c r="BP618" i="14"/>
  <c r="BO618" i="14"/>
  <c r="BN618" i="14"/>
  <c r="BM618" i="14"/>
  <c r="BT617" i="14"/>
  <c r="BS617" i="14"/>
  <c r="BR617" i="14"/>
  <c r="BQ617" i="14"/>
  <c r="BP617" i="14"/>
  <c r="BO617" i="14"/>
  <c r="BN617" i="14"/>
  <c r="BM617" i="14"/>
  <c r="BT616" i="14"/>
  <c r="BS616" i="14"/>
  <c r="BR616" i="14"/>
  <c r="BQ616" i="14"/>
  <c r="BP616" i="14"/>
  <c r="BO616" i="14"/>
  <c r="BN616" i="14"/>
  <c r="BM616" i="14"/>
  <c r="BT615" i="14"/>
  <c r="BS615" i="14"/>
  <c r="BR615" i="14"/>
  <c r="BQ615" i="14"/>
  <c r="BP615" i="14"/>
  <c r="BO615" i="14"/>
  <c r="BN615" i="14"/>
  <c r="BM615" i="14"/>
  <c r="BT614" i="14"/>
  <c r="BS614" i="14"/>
  <c r="BR614" i="14"/>
  <c r="BQ614" i="14"/>
  <c r="BP614" i="14"/>
  <c r="BO614" i="14"/>
  <c r="BN614" i="14"/>
  <c r="BM614" i="14"/>
  <c r="BT613" i="14"/>
  <c r="BS613" i="14"/>
  <c r="BR613" i="14"/>
  <c r="BQ613" i="14"/>
  <c r="BP613" i="14"/>
  <c r="BO613" i="14"/>
  <c r="BN613" i="14"/>
  <c r="BM613" i="14"/>
  <c r="BT612" i="14"/>
  <c r="BS612" i="14"/>
  <c r="BR612" i="14"/>
  <c r="BQ612" i="14"/>
  <c r="BP612" i="14"/>
  <c r="BO612" i="14"/>
  <c r="BN612" i="14"/>
  <c r="BM612" i="14"/>
  <c r="BT611" i="14"/>
  <c r="BS611" i="14"/>
  <c r="BR611" i="14"/>
  <c r="BQ611" i="14"/>
  <c r="BP611" i="14"/>
  <c r="BO611" i="14"/>
  <c r="BN611" i="14"/>
  <c r="BM611" i="14"/>
  <c r="BT610" i="14"/>
  <c r="BS610" i="14"/>
  <c r="BR610" i="14"/>
  <c r="BQ610" i="14"/>
  <c r="BP610" i="14"/>
  <c r="BO610" i="14"/>
  <c r="BN610" i="14"/>
  <c r="BM610" i="14"/>
  <c r="BT609" i="14"/>
  <c r="BS609" i="14"/>
  <c r="BR609" i="14"/>
  <c r="BQ609" i="14"/>
  <c r="BP609" i="14"/>
  <c r="BO609" i="14"/>
  <c r="BN609" i="14"/>
  <c r="BM609" i="14"/>
  <c r="BT608" i="14"/>
  <c r="BS608" i="14"/>
  <c r="BR608" i="14"/>
  <c r="BQ608" i="14"/>
  <c r="BP608" i="14"/>
  <c r="BO608" i="14"/>
  <c r="BN608" i="14"/>
  <c r="BM608" i="14"/>
  <c r="BT607" i="14"/>
  <c r="BS607" i="14"/>
  <c r="BR607" i="14"/>
  <c r="BQ607" i="14"/>
  <c r="BP607" i="14"/>
  <c r="BO607" i="14"/>
  <c r="BN607" i="14"/>
  <c r="BM607" i="14"/>
  <c r="BT606" i="14"/>
  <c r="BS606" i="14"/>
  <c r="BR606" i="14"/>
  <c r="BQ606" i="14"/>
  <c r="BP606" i="14"/>
  <c r="BO606" i="14"/>
  <c r="BN606" i="14"/>
  <c r="BM606" i="14"/>
  <c r="BT605" i="14"/>
  <c r="BS605" i="14"/>
  <c r="BR605" i="14"/>
  <c r="BQ605" i="14"/>
  <c r="BP605" i="14"/>
  <c r="BO605" i="14"/>
  <c r="BN605" i="14"/>
  <c r="BM605" i="14"/>
  <c r="BT604" i="14"/>
  <c r="BS604" i="14"/>
  <c r="BR604" i="14"/>
  <c r="BQ604" i="14"/>
  <c r="BP604" i="14"/>
  <c r="BO604" i="14"/>
  <c r="BN604" i="14"/>
  <c r="BM604" i="14"/>
  <c r="BT603" i="14"/>
  <c r="BS603" i="14"/>
  <c r="BR603" i="14"/>
  <c r="BQ603" i="14"/>
  <c r="BP603" i="14"/>
  <c r="BO603" i="14"/>
  <c r="BN603" i="14"/>
  <c r="BM603" i="14"/>
  <c r="BT602" i="14"/>
  <c r="BS602" i="14"/>
  <c r="BR602" i="14"/>
  <c r="BQ602" i="14"/>
  <c r="BP602" i="14"/>
  <c r="BO602" i="14"/>
  <c r="BN602" i="14"/>
  <c r="BM602" i="14"/>
  <c r="BT601" i="14"/>
  <c r="BS601" i="14"/>
  <c r="BR601" i="14"/>
  <c r="BQ601" i="14"/>
  <c r="BP601" i="14"/>
  <c r="BO601" i="14"/>
  <c r="BN601" i="14"/>
  <c r="BM601" i="14"/>
  <c r="BT600" i="14"/>
  <c r="BS600" i="14"/>
  <c r="BR600" i="14"/>
  <c r="BQ600" i="14"/>
  <c r="BP600" i="14"/>
  <c r="BO600" i="14"/>
  <c r="BN600" i="14"/>
  <c r="BM600" i="14"/>
  <c r="BT599" i="14"/>
  <c r="BS599" i="14"/>
  <c r="BR599" i="14"/>
  <c r="BQ599" i="14"/>
  <c r="BP599" i="14"/>
  <c r="BO599" i="14"/>
  <c r="BN599" i="14"/>
  <c r="BM599" i="14"/>
  <c r="BT598" i="14"/>
  <c r="BS598" i="14"/>
  <c r="BR598" i="14"/>
  <c r="BQ598" i="14"/>
  <c r="BP598" i="14"/>
  <c r="BO598" i="14"/>
  <c r="BN598" i="14"/>
  <c r="BM598" i="14"/>
  <c r="BT597" i="14"/>
  <c r="BS597" i="14"/>
  <c r="BR597" i="14"/>
  <c r="BQ597" i="14"/>
  <c r="BP597" i="14"/>
  <c r="BO597" i="14"/>
  <c r="BN597" i="14"/>
  <c r="BM597" i="14"/>
  <c r="BT596" i="14"/>
  <c r="BS596" i="14"/>
  <c r="BR596" i="14"/>
  <c r="BQ596" i="14"/>
  <c r="BP596" i="14"/>
  <c r="BO596" i="14"/>
  <c r="BN596" i="14"/>
  <c r="BM596" i="14"/>
  <c r="BT595" i="14"/>
  <c r="BS595" i="14"/>
  <c r="BR595" i="14"/>
  <c r="BQ595" i="14"/>
  <c r="BP595" i="14"/>
  <c r="BO595" i="14"/>
  <c r="BN595" i="14"/>
  <c r="BM595" i="14"/>
  <c r="BT594" i="14"/>
  <c r="BS594" i="14"/>
  <c r="BR594" i="14"/>
  <c r="BQ594" i="14"/>
  <c r="BP594" i="14"/>
  <c r="BO594" i="14"/>
  <c r="BN594" i="14"/>
  <c r="BM594" i="14"/>
  <c r="BT593" i="14"/>
  <c r="BS593" i="14"/>
  <c r="BR593" i="14"/>
  <c r="BQ593" i="14"/>
  <c r="BP593" i="14"/>
  <c r="BO593" i="14"/>
  <c r="BN593" i="14"/>
  <c r="BM593" i="14"/>
  <c r="BT592" i="14"/>
  <c r="BS592" i="14"/>
  <c r="BR592" i="14"/>
  <c r="BQ592" i="14"/>
  <c r="BP592" i="14"/>
  <c r="BO592" i="14"/>
  <c r="BN592" i="14"/>
  <c r="BM592" i="14"/>
  <c r="BT591" i="14"/>
  <c r="BS591" i="14"/>
  <c r="BR591" i="14"/>
  <c r="BQ591" i="14"/>
  <c r="BP591" i="14"/>
  <c r="BO591" i="14"/>
  <c r="BN591" i="14"/>
  <c r="BM591" i="14"/>
  <c r="BT590" i="14"/>
  <c r="BS590" i="14"/>
  <c r="BR590" i="14"/>
  <c r="BQ590" i="14"/>
  <c r="BP590" i="14"/>
  <c r="BO590" i="14"/>
  <c r="BN590" i="14"/>
  <c r="BM590" i="14"/>
  <c r="BT589" i="14"/>
  <c r="BS589" i="14"/>
  <c r="BR589" i="14"/>
  <c r="BQ589" i="14"/>
  <c r="BP589" i="14"/>
  <c r="BO589" i="14"/>
  <c r="BN589" i="14"/>
  <c r="BM589" i="14"/>
  <c r="BT588" i="14"/>
  <c r="BS588" i="14"/>
  <c r="BR588" i="14"/>
  <c r="BQ588" i="14"/>
  <c r="BP588" i="14"/>
  <c r="BO588" i="14"/>
  <c r="BN588" i="14"/>
  <c r="BM588" i="14"/>
  <c r="BT587" i="14"/>
  <c r="BS587" i="14"/>
  <c r="BR587" i="14"/>
  <c r="BQ587" i="14"/>
  <c r="BP587" i="14"/>
  <c r="BO587" i="14"/>
  <c r="BN587" i="14"/>
  <c r="BM587" i="14"/>
  <c r="BT586" i="14"/>
  <c r="BS586" i="14"/>
  <c r="BR586" i="14"/>
  <c r="BQ586" i="14"/>
  <c r="BP586" i="14"/>
  <c r="BO586" i="14"/>
  <c r="BN586" i="14"/>
  <c r="BM586" i="14"/>
  <c r="BT585" i="14"/>
  <c r="BS585" i="14"/>
  <c r="BR585" i="14"/>
  <c r="BQ585" i="14"/>
  <c r="BP585" i="14"/>
  <c r="BO585" i="14"/>
  <c r="BN585" i="14"/>
  <c r="BM585" i="14"/>
  <c r="BT584" i="14"/>
  <c r="BS584" i="14"/>
  <c r="BR584" i="14"/>
  <c r="BQ584" i="14"/>
  <c r="BP584" i="14"/>
  <c r="BO584" i="14"/>
  <c r="BN584" i="14"/>
  <c r="BM584" i="14"/>
  <c r="BT583" i="14"/>
  <c r="BS583" i="14"/>
  <c r="BR583" i="14"/>
  <c r="BQ583" i="14"/>
  <c r="BP583" i="14"/>
  <c r="BO583" i="14"/>
  <c r="BN583" i="14"/>
  <c r="BM583" i="14"/>
  <c r="BT582" i="14"/>
  <c r="BS582" i="14"/>
  <c r="BR582" i="14"/>
  <c r="BQ582" i="14"/>
  <c r="BP582" i="14"/>
  <c r="BO582" i="14"/>
  <c r="BN582" i="14"/>
  <c r="BM582" i="14"/>
  <c r="BT581" i="14"/>
  <c r="BS581" i="14"/>
  <c r="BR581" i="14"/>
  <c r="BQ581" i="14"/>
  <c r="BP581" i="14"/>
  <c r="BO581" i="14"/>
  <c r="BN581" i="14"/>
  <c r="BM581" i="14"/>
  <c r="BT580" i="14"/>
  <c r="BS580" i="14"/>
  <c r="BR580" i="14"/>
  <c r="BQ580" i="14"/>
  <c r="BP580" i="14"/>
  <c r="BO580" i="14"/>
  <c r="BN580" i="14"/>
  <c r="BM580" i="14"/>
  <c r="BT579" i="14"/>
  <c r="BS579" i="14"/>
  <c r="BR579" i="14"/>
  <c r="BQ579" i="14"/>
  <c r="BP579" i="14"/>
  <c r="BO579" i="14"/>
  <c r="BN579" i="14"/>
  <c r="BM579" i="14"/>
  <c r="BT578" i="14"/>
  <c r="BS578" i="14"/>
  <c r="BR578" i="14"/>
  <c r="BQ578" i="14"/>
  <c r="BP578" i="14"/>
  <c r="BO578" i="14"/>
  <c r="BN578" i="14"/>
  <c r="BM578" i="14"/>
  <c r="BT577" i="14"/>
  <c r="BS577" i="14"/>
  <c r="BR577" i="14"/>
  <c r="BQ577" i="14"/>
  <c r="BP577" i="14"/>
  <c r="BO577" i="14"/>
  <c r="BN577" i="14"/>
  <c r="BM577" i="14"/>
  <c r="BT576" i="14"/>
  <c r="BS576" i="14"/>
  <c r="BR576" i="14"/>
  <c r="BQ576" i="14"/>
  <c r="BP576" i="14"/>
  <c r="BO576" i="14"/>
  <c r="BN576" i="14"/>
  <c r="BM576" i="14"/>
  <c r="BT575" i="14"/>
  <c r="BS575" i="14"/>
  <c r="BR575" i="14"/>
  <c r="BQ575" i="14"/>
  <c r="BP575" i="14"/>
  <c r="BO575" i="14"/>
  <c r="BN575" i="14"/>
  <c r="BM575" i="14"/>
  <c r="BT574" i="14"/>
  <c r="BS574" i="14"/>
  <c r="BR574" i="14"/>
  <c r="BQ574" i="14"/>
  <c r="BP574" i="14"/>
  <c r="BO574" i="14"/>
  <c r="BN574" i="14"/>
  <c r="BM574" i="14"/>
  <c r="BT573" i="14"/>
  <c r="BS573" i="14"/>
  <c r="BR573" i="14"/>
  <c r="BQ573" i="14"/>
  <c r="BP573" i="14"/>
  <c r="BO573" i="14"/>
  <c r="BN573" i="14"/>
  <c r="BM573" i="14"/>
  <c r="BT572" i="14"/>
  <c r="BS572" i="14"/>
  <c r="BR572" i="14"/>
  <c r="BQ572" i="14"/>
  <c r="BP572" i="14"/>
  <c r="BO572" i="14"/>
  <c r="BN572" i="14"/>
  <c r="BM572" i="14"/>
  <c r="BT571" i="14"/>
  <c r="BS571" i="14"/>
  <c r="BR571" i="14"/>
  <c r="BQ571" i="14"/>
  <c r="BP571" i="14"/>
  <c r="BO571" i="14"/>
  <c r="BN571" i="14"/>
  <c r="BM571" i="14"/>
  <c r="BT570" i="14"/>
  <c r="BS570" i="14"/>
  <c r="BR570" i="14"/>
  <c r="BQ570" i="14"/>
  <c r="BP570" i="14"/>
  <c r="BO570" i="14"/>
  <c r="BN570" i="14"/>
  <c r="BM570" i="14"/>
  <c r="BT569" i="14"/>
  <c r="BS569" i="14"/>
  <c r="BR569" i="14"/>
  <c r="BQ569" i="14"/>
  <c r="BP569" i="14"/>
  <c r="BO569" i="14"/>
  <c r="BN569" i="14"/>
  <c r="BM569" i="14"/>
  <c r="BT568" i="14"/>
  <c r="BS568" i="14"/>
  <c r="BR568" i="14"/>
  <c r="BQ568" i="14"/>
  <c r="BP568" i="14"/>
  <c r="BO568" i="14"/>
  <c r="BN568" i="14"/>
  <c r="BM568" i="14"/>
  <c r="BT567" i="14"/>
  <c r="BS567" i="14"/>
  <c r="BR567" i="14"/>
  <c r="BQ567" i="14"/>
  <c r="BP567" i="14"/>
  <c r="BO567" i="14"/>
  <c r="BN567" i="14"/>
  <c r="BM567" i="14"/>
  <c r="BT566" i="14"/>
  <c r="BS566" i="14"/>
  <c r="BR566" i="14"/>
  <c r="BQ566" i="14"/>
  <c r="BP566" i="14"/>
  <c r="BO566" i="14"/>
  <c r="BN566" i="14"/>
  <c r="BM566" i="14"/>
  <c r="BT565" i="14"/>
  <c r="BS565" i="14"/>
  <c r="BR565" i="14"/>
  <c r="BQ565" i="14"/>
  <c r="BP565" i="14"/>
  <c r="BO565" i="14"/>
  <c r="BN565" i="14"/>
  <c r="BM565" i="14"/>
  <c r="BT564" i="14"/>
  <c r="BS564" i="14"/>
  <c r="BR564" i="14"/>
  <c r="BQ564" i="14"/>
  <c r="BP564" i="14"/>
  <c r="BO564" i="14"/>
  <c r="BN564" i="14"/>
  <c r="BM564" i="14"/>
  <c r="BT563" i="14"/>
  <c r="BS563" i="14"/>
  <c r="BR563" i="14"/>
  <c r="BQ563" i="14"/>
  <c r="BP563" i="14"/>
  <c r="BO563" i="14"/>
  <c r="BN563" i="14"/>
  <c r="BM563" i="14"/>
  <c r="BT562" i="14"/>
  <c r="BS562" i="14"/>
  <c r="BR562" i="14"/>
  <c r="BQ562" i="14"/>
  <c r="BP562" i="14"/>
  <c r="BO562" i="14"/>
  <c r="BN562" i="14"/>
  <c r="BM562" i="14"/>
  <c r="BT561" i="14"/>
  <c r="BS561" i="14"/>
  <c r="BR561" i="14"/>
  <c r="BQ561" i="14"/>
  <c r="BP561" i="14"/>
  <c r="BO561" i="14"/>
  <c r="BN561" i="14"/>
  <c r="BM561" i="14"/>
  <c r="BT560" i="14"/>
  <c r="BS560" i="14"/>
  <c r="BR560" i="14"/>
  <c r="BQ560" i="14"/>
  <c r="BP560" i="14"/>
  <c r="BO560" i="14"/>
  <c r="BN560" i="14"/>
  <c r="BM560" i="14"/>
  <c r="BT559" i="14"/>
  <c r="BS559" i="14"/>
  <c r="BR559" i="14"/>
  <c r="BQ559" i="14"/>
  <c r="BP559" i="14"/>
  <c r="BO559" i="14"/>
  <c r="BN559" i="14"/>
  <c r="BM559" i="14"/>
  <c r="BT558" i="14"/>
  <c r="BS558" i="14"/>
  <c r="BR558" i="14"/>
  <c r="BQ558" i="14"/>
  <c r="BP558" i="14"/>
  <c r="BO558" i="14"/>
  <c r="BN558" i="14"/>
  <c r="BM558" i="14"/>
  <c r="BT557" i="14"/>
  <c r="BS557" i="14"/>
  <c r="BR557" i="14"/>
  <c r="BQ557" i="14"/>
  <c r="BP557" i="14"/>
  <c r="BO557" i="14"/>
  <c r="BN557" i="14"/>
  <c r="BM557" i="14"/>
  <c r="BT556" i="14"/>
  <c r="BS556" i="14"/>
  <c r="BR556" i="14"/>
  <c r="BQ556" i="14"/>
  <c r="BP556" i="14"/>
  <c r="BO556" i="14"/>
  <c r="BN556" i="14"/>
  <c r="BM556" i="14"/>
  <c r="BT555" i="14"/>
  <c r="BS555" i="14"/>
  <c r="BR555" i="14"/>
  <c r="BQ555" i="14"/>
  <c r="BP555" i="14"/>
  <c r="BO555" i="14"/>
  <c r="BN555" i="14"/>
  <c r="BM555" i="14"/>
  <c r="BT554" i="14"/>
  <c r="BS554" i="14"/>
  <c r="BR554" i="14"/>
  <c r="BQ554" i="14"/>
  <c r="BP554" i="14"/>
  <c r="BO554" i="14"/>
  <c r="BN554" i="14"/>
  <c r="BM554" i="14"/>
  <c r="BT553" i="14"/>
  <c r="BS553" i="14"/>
  <c r="BR553" i="14"/>
  <c r="BQ553" i="14"/>
  <c r="BP553" i="14"/>
  <c r="BO553" i="14"/>
  <c r="BN553" i="14"/>
  <c r="BM553" i="14"/>
  <c r="BT552" i="14"/>
  <c r="BS552" i="14"/>
  <c r="BR552" i="14"/>
  <c r="BQ552" i="14"/>
  <c r="BP552" i="14"/>
  <c r="BO552" i="14"/>
  <c r="BN552" i="14"/>
  <c r="BM552" i="14"/>
  <c r="BT551" i="14"/>
  <c r="BS551" i="14"/>
  <c r="BR551" i="14"/>
  <c r="BQ551" i="14"/>
  <c r="BP551" i="14"/>
  <c r="BO551" i="14"/>
  <c r="BN551" i="14"/>
  <c r="BM551" i="14"/>
  <c r="BT550" i="14"/>
  <c r="BS550" i="14"/>
  <c r="BR550" i="14"/>
  <c r="BQ550" i="14"/>
  <c r="BP550" i="14"/>
  <c r="BO550" i="14"/>
  <c r="BN550" i="14"/>
  <c r="BM550" i="14"/>
  <c r="BT549" i="14"/>
  <c r="BS549" i="14"/>
  <c r="BR549" i="14"/>
  <c r="BQ549" i="14"/>
  <c r="BP549" i="14"/>
  <c r="BO549" i="14"/>
  <c r="BN549" i="14"/>
  <c r="BM549" i="14"/>
  <c r="BT548" i="14"/>
  <c r="BS548" i="14"/>
  <c r="BR548" i="14"/>
  <c r="BQ548" i="14"/>
  <c r="BP548" i="14"/>
  <c r="BO548" i="14"/>
  <c r="BN548" i="14"/>
  <c r="BM548" i="14"/>
  <c r="BT547" i="14"/>
  <c r="BS547" i="14"/>
  <c r="BR547" i="14"/>
  <c r="BQ547" i="14"/>
  <c r="BP547" i="14"/>
  <c r="BO547" i="14"/>
  <c r="BN547" i="14"/>
  <c r="BM547" i="14"/>
  <c r="BT546" i="14"/>
  <c r="BS546" i="14"/>
  <c r="BR546" i="14"/>
  <c r="BQ546" i="14"/>
  <c r="BP546" i="14"/>
  <c r="BO546" i="14"/>
  <c r="BN546" i="14"/>
  <c r="BM546" i="14"/>
  <c r="BT545" i="14"/>
  <c r="BS545" i="14"/>
  <c r="BR545" i="14"/>
  <c r="BQ545" i="14"/>
  <c r="BP545" i="14"/>
  <c r="BO545" i="14"/>
  <c r="BN545" i="14"/>
  <c r="BM545" i="14"/>
  <c r="BT544" i="14"/>
  <c r="BS544" i="14"/>
  <c r="BR544" i="14"/>
  <c r="BQ544" i="14"/>
  <c r="BP544" i="14"/>
  <c r="BO544" i="14"/>
  <c r="BN544" i="14"/>
  <c r="BM544" i="14"/>
  <c r="BT543" i="14"/>
  <c r="BS543" i="14"/>
  <c r="BR543" i="14"/>
  <c r="BQ543" i="14"/>
  <c r="BP543" i="14"/>
  <c r="BO543" i="14"/>
  <c r="BN543" i="14"/>
  <c r="BM543" i="14"/>
  <c r="BT542" i="14"/>
  <c r="BS542" i="14"/>
  <c r="BR542" i="14"/>
  <c r="BQ542" i="14"/>
  <c r="BP542" i="14"/>
  <c r="BO542" i="14"/>
  <c r="BN542" i="14"/>
  <c r="BM542" i="14"/>
  <c r="BT541" i="14"/>
  <c r="BS541" i="14"/>
  <c r="BR541" i="14"/>
  <c r="BQ541" i="14"/>
  <c r="BP541" i="14"/>
  <c r="BO541" i="14"/>
  <c r="BN541" i="14"/>
  <c r="BM541" i="14"/>
  <c r="BT540" i="14"/>
  <c r="BS540" i="14"/>
  <c r="BR540" i="14"/>
  <c r="BQ540" i="14"/>
  <c r="BP540" i="14"/>
  <c r="BO540" i="14"/>
  <c r="BN540" i="14"/>
  <c r="BM540" i="14"/>
  <c r="BT539" i="14"/>
  <c r="BS539" i="14"/>
  <c r="BR539" i="14"/>
  <c r="BQ539" i="14"/>
  <c r="BP539" i="14"/>
  <c r="BO539" i="14"/>
  <c r="BN539" i="14"/>
  <c r="BM539" i="14"/>
  <c r="BT538" i="14"/>
  <c r="BS538" i="14"/>
  <c r="BR538" i="14"/>
  <c r="BQ538" i="14"/>
  <c r="BP538" i="14"/>
  <c r="BO538" i="14"/>
  <c r="BN538" i="14"/>
  <c r="BM538" i="14"/>
  <c r="BT537" i="14"/>
  <c r="BS537" i="14"/>
  <c r="BR537" i="14"/>
  <c r="BQ537" i="14"/>
  <c r="BP537" i="14"/>
  <c r="BO537" i="14"/>
  <c r="BN537" i="14"/>
  <c r="BM537" i="14"/>
  <c r="BT536" i="14"/>
  <c r="BS536" i="14"/>
  <c r="BR536" i="14"/>
  <c r="BQ536" i="14"/>
  <c r="BP536" i="14"/>
  <c r="BO536" i="14"/>
  <c r="BN536" i="14"/>
  <c r="BM536" i="14"/>
  <c r="BT535" i="14"/>
  <c r="BS535" i="14"/>
  <c r="BR535" i="14"/>
  <c r="BQ535" i="14"/>
  <c r="BP535" i="14"/>
  <c r="BO535" i="14"/>
  <c r="BN535" i="14"/>
  <c r="BM535" i="14"/>
  <c r="BT534" i="14"/>
  <c r="BS534" i="14"/>
  <c r="BR534" i="14"/>
  <c r="BQ534" i="14"/>
  <c r="BP534" i="14"/>
  <c r="BO534" i="14"/>
  <c r="BN534" i="14"/>
  <c r="BM534" i="14"/>
  <c r="BT533" i="14"/>
  <c r="BS533" i="14"/>
  <c r="BR533" i="14"/>
  <c r="BQ533" i="14"/>
  <c r="BP533" i="14"/>
  <c r="BO533" i="14"/>
  <c r="BN533" i="14"/>
  <c r="BM533" i="14"/>
  <c r="BT532" i="14"/>
  <c r="BS532" i="14"/>
  <c r="BR532" i="14"/>
  <c r="BQ532" i="14"/>
  <c r="BP532" i="14"/>
  <c r="BO532" i="14"/>
  <c r="BN532" i="14"/>
  <c r="BM532" i="14"/>
  <c r="BT531" i="14"/>
  <c r="BS531" i="14"/>
  <c r="BR531" i="14"/>
  <c r="BQ531" i="14"/>
  <c r="BP531" i="14"/>
  <c r="BO531" i="14"/>
  <c r="BN531" i="14"/>
  <c r="BM531" i="14"/>
  <c r="BT530" i="14"/>
  <c r="BS530" i="14"/>
  <c r="BR530" i="14"/>
  <c r="BQ530" i="14"/>
  <c r="BP530" i="14"/>
  <c r="BO530" i="14"/>
  <c r="BN530" i="14"/>
  <c r="BM530" i="14"/>
  <c r="BT529" i="14"/>
  <c r="BS529" i="14"/>
  <c r="BR529" i="14"/>
  <c r="BQ529" i="14"/>
  <c r="BP529" i="14"/>
  <c r="BO529" i="14"/>
  <c r="BN529" i="14"/>
  <c r="BM529" i="14"/>
  <c r="BT528" i="14"/>
  <c r="BS528" i="14"/>
  <c r="BR528" i="14"/>
  <c r="BQ528" i="14"/>
  <c r="BP528" i="14"/>
  <c r="BO528" i="14"/>
  <c r="BN528" i="14"/>
  <c r="BM528" i="14"/>
  <c r="BT527" i="14"/>
  <c r="BS527" i="14"/>
  <c r="BR527" i="14"/>
  <c r="BQ527" i="14"/>
  <c r="BP527" i="14"/>
  <c r="BO527" i="14"/>
  <c r="BN527" i="14"/>
  <c r="BM527" i="14"/>
  <c r="BT526" i="14"/>
  <c r="BS526" i="14"/>
  <c r="BR526" i="14"/>
  <c r="BQ526" i="14"/>
  <c r="BP526" i="14"/>
  <c r="BO526" i="14"/>
  <c r="BN526" i="14"/>
  <c r="BM526" i="14"/>
  <c r="BT525" i="14"/>
  <c r="BS525" i="14"/>
  <c r="BR525" i="14"/>
  <c r="BQ525" i="14"/>
  <c r="BP525" i="14"/>
  <c r="BO525" i="14"/>
  <c r="BN525" i="14"/>
  <c r="BM525" i="14"/>
  <c r="BT524" i="14"/>
  <c r="BS524" i="14"/>
  <c r="BR524" i="14"/>
  <c r="BQ524" i="14"/>
  <c r="BP524" i="14"/>
  <c r="BO524" i="14"/>
  <c r="BN524" i="14"/>
  <c r="BM524" i="14"/>
  <c r="BT523" i="14"/>
  <c r="BS523" i="14"/>
  <c r="BR523" i="14"/>
  <c r="BQ523" i="14"/>
  <c r="BP523" i="14"/>
  <c r="BO523" i="14"/>
  <c r="BN523" i="14"/>
  <c r="BM523" i="14"/>
  <c r="BT522" i="14"/>
  <c r="BS522" i="14"/>
  <c r="BR522" i="14"/>
  <c r="BQ522" i="14"/>
  <c r="BP522" i="14"/>
  <c r="BO522" i="14"/>
  <c r="BN522" i="14"/>
  <c r="BM522" i="14"/>
  <c r="BT521" i="14"/>
  <c r="BS521" i="14"/>
  <c r="BR521" i="14"/>
  <c r="BQ521" i="14"/>
  <c r="BP521" i="14"/>
  <c r="BO521" i="14"/>
  <c r="BN521" i="14"/>
  <c r="BM521" i="14"/>
  <c r="BT520" i="14"/>
  <c r="BS520" i="14"/>
  <c r="BR520" i="14"/>
  <c r="BQ520" i="14"/>
  <c r="BP520" i="14"/>
  <c r="BO520" i="14"/>
  <c r="BN520" i="14"/>
  <c r="BM520" i="14"/>
  <c r="BT519" i="14"/>
  <c r="BS519" i="14"/>
  <c r="BR519" i="14"/>
  <c r="BQ519" i="14"/>
  <c r="BP519" i="14"/>
  <c r="BO519" i="14"/>
  <c r="BN519" i="14"/>
  <c r="BM519" i="14"/>
  <c r="BT518" i="14"/>
  <c r="BS518" i="14"/>
  <c r="BR518" i="14"/>
  <c r="BQ518" i="14"/>
  <c r="BP518" i="14"/>
  <c r="BO518" i="14"/>
  <c r="BN518" i="14"/>
  <c r="BM518" i="14"/>
  <c r="BT517" i="14"/>
  <c r="BS517" i="14"/>
  <c r="BR517" i="14"/>
  <c r="BQ517" i="14"/>
  <c r="BP517" i="14"/>
  <c r="BO517" i="14"/>
  <c r="BN517" i="14"/>
  <c r="BM517" i="14"/>
  <c r="BT516" i="14"/>
  <c r="BS516" i="14"/>
  <c r="BR516" i="14"/>
  <c r="BQ516" i="14"/>
  <c r="BP516" i="14"/>
  <c r="BO516" i="14"/>
  <c r="BN516" i="14"/>
  <c r="BM516" i="14"/>
  <c r="BT515" i="14"/>
  <c r="BS515" i="14"/>
  <c r="BR515" i="14"/>
  <c r="BQ515" i="14"/>
  <c r="BP515" i="14"/>
  <c r="BO515" i="14"/>
  <c r="BN515" i="14"/>
  <c r="BM515" i="14"/>
  <c r="BT514" i="14"/>
  <c r="BS514" i="14"/>
  <c r="BR514" i="14"/>
  <c r="BQ514" i="14"/>
  <c r="BP514" i="14"/>
  <c r="BO514" i="14"/>
  <c r="BN514" i="14"/>
  <c r="BM514" i="14"/>
  <c r="BT513" i="14"/>
  <c r="BS513" i="14"/>
  <c r="BR513" i="14"/>
  <c r="BQ513" i="14"/>
  <c r="BP513" i="14"/>
  <c r="BO513" i="14"/>
  <c r="BN513" i="14"/>
  <c r="BM513" i="14"/>
  <c r="BT512" i="14"/>
  <c r="BS512" i="14"/>
  <c r="BR512" i="14"/>
  <c r="BQ512" i="14"/>
  <c r="BP512" i="14"/>
  <c r="BO512" i="14"/>
  <c r="BN512" i="14"/>
  <c r="BM512" i="14"/>
  <c r="BT511" i="14"/>
  <c r="BS511" i="14"/>
  <c r="BR511" i="14"/>
  <c r="BQ511" i="14"/>
  <c r="BP511" i="14"/>
  <c r="BO511" i="14"/>
  <c r="BN511" i="14"/>
  <c r="BM511" i="14"/>
  <c r="BT510" i="14"/>
  <c r="BS510" i="14"/>
  <c r="BR510" i="14"/>
  <c r="BQ510" i="14"/>
  <c r="BP510" i="14"/>
  <c r="BO510" i="14"/>
  <c r="BN510" i="14"/>
  <c r="BM510" i="14"/>
  <c r="BT509" i="14"/>
  <c r="BS509" i="14"/>
  <c r="BR509" i="14"/>
  <c r="BQ509" i="14"/>
  <c r="BP509" i="14"/>
  <c r="BO509" i="14"/>
  <c r="BN509" i="14"/>
  <c r="BM509" i="14"/>
  <c r="BT508" i="14"/>
  <c r="BS508" i="14"/>
  <c r="BR508" i="14"/>
  <c r="BQ508" i="14"/>
  <c r="BP508" i="14"/>
  <c r="BO508" i="14"/>
  <c r="BN508" i="14"/>
  <c r="BM508" i="14"/>
  <c r="BT507" i="14"/>
  <c r="BS507" i="14"/>
  <c r="BR507" i="14"/>
  <c r="BQ507" i="14"/>
  <c r="BP507" i="14"/>
  <c r="BO507" i="14"/>
  <c r="BN507" i="14"/>
  <c r="BM507" i="14"/>
  <c r="BT506" i="14"/>
  <c r="BS506" i="14"/>
  <c r="BR506" i="14"/>
  <c r="BQ506" i="14"/>
  <c r="BP506" i="14"/>
  <c r="BO506" i="14"/>
  <c r="BN506" i="14"/>
  <c r="BM506" i="14"/>
  <c r="BT505" i="14"/>
  <c r="BS505" i="14"/>
  <c r="BR505" i="14"/>
  <c r="BQ505" i="14"/>
  <c r="BP505" i="14"/>
  <c r="BO505" i="14"/>
  <c r="BN505" i="14"/>
  <c r="BM505" i="14"/>
  <c r="BT504" i="14"/>
  <c r="BS504" i="14"/>
  <c r="BR504" i="14"/>
  <c r="BQ504" i="14"/>
  <c r="BP504" i="14"/>
  <c r="BO504" i="14"/>
  <c r="BN504" i="14"/>
  <c r="BM504" i="14"/>
  <c r="BT503" i="14"/>
  <c r="BS503" i="14"/>
  <c r="BR503" i="14"/>
  <c r="BQ503" i="14"/>
  <c r="BP503" i="14"/>
  <c r="BO503" i="14"/>
  <c r="BN503" i="14"/>
  <c r="BM503" i="14"/>
  <c r="BT502" i="14"/>
  <c r="BS502" i="14"/>
  <c r="BR502" i="14"/>
  <c r="BQ502" i="14"/>
  <c r="BP502" i="14"/>
  <c r="BO502" i="14"/>
  <c r="BN502" i="14"/>
  <c r="BM502" i="14"/>
  <c r="BT501" i="14"/>
  <c r="BS501" i="14"/>
  <c r="BR501" i="14"/>
  <c r="BQ501" i="14"/>
  <c r="BP501" i="14"/>
  <c r="BO501" i="14"/>
  <c r="BN501" i="14"/>
  <c r="BM501" i="14"/>
  <c r="BT500" i="14"/>
  <c r="BS500" i="14"/>
  <c r="BR500" i="14"/>
  <c r="BQ500" i="14"/>
  <c r="BP500" i="14"/>
  <c r="BO500" i="14"/>
  <c r="BN500" i="14"/>
  <c r="BM500" i="14"/>
  <c r="BT499" i="14"/>
  <c r="BS499" i="14"/>
  <c r="BR499" i="14"/>
  <c r="BQ499" i="14"/>
  <c r="BP499" i="14"/>
  <c r="BO499" i="14"/>
  <c r="BN499" i="14"/>
  <c r="BM499" i="14"/>
  <c r="BT498" i="14"/>
  <c r="BS498" i="14"/>
  <c r="BR498" i="14"/>
  <c r="BQ498" i="14"/>
  <c r="BP498" i="14"/>
  <c r="BO498" i="14"/>
  <c r="BN498" i="14"/>
  <c r="BM498" i="14"/>
  <c r="BT497" i="14"/>
  <c r="BS497" i="14"/>
  <c r="BR497" i="14"/>
  <c r="BQ497" i="14"/>
  <c r="BP497" i="14"/>
  <c r="BO497" i="14"/>
  <c r="BN497" i="14"/>
  <c r="BM497" i="14"/>
  <c r="BT496" i="14"/>
  <c r="BS496" i="14"/>
  <c r="BR496" i="14"/>
  <c r="BQ496" i="14"/>
  <c r="BP496" i="14"/>
  <c r="BO496" i="14"/>
  <c r="BN496" i="14"/>
  <c r="BM496" i="14"/>
  <c r="BT495" i="14"/>
  <c r="BS495" i="14"/>
  <c r="BR495" i="14"/>
  <c r="BQ495" i="14"/>
  <c r="BP495" i="14"/>
  <c r="BO495" i="14"/>
  <c r="BN495" i="14"/>
  <c r="BM495" i="14"/>
  <c r="BT494" i="14"/>
  <c r="BS494" i="14"/>
  <c r="BR494" i="14"/>
  <c r="BQ494" i="14"/>
  <c r="BP494" i="14"/>
  <c r="BO494" i="14"/>
  <c r="BN494" i="14"/>
  <c r="BM494" i="14"/>
  <c r="BT493" i="14"/>
  <c r="BS493" i="14"/>
  <c r="BR493" i="14"/>
  <c r="BQ493" i="14"/>
  <c r="BP493" i="14"/>
  <c r="BO493" i="14"/>
  <c r="BN493" i="14"/>
  <c r="BM493" i="14"/>
  <c r="BT492" i="14"/>
  <c r="BS492" i="14"/>
  <c r="BR492" i="14"/>
  <c r="BQ492" i="14"/>
  <c r="BP492" i="14"/>
  <c r="BO492" i="14"/>
  <c r="BN492" i="14"/>
  <c r="BM492" i="14"/>
  <c r="BT491" i="14"/>
  <c r="BS491" i="14"/>
  <c r="BR491" i="14"/>
  <c r="BQ491" i="14"/>
  <c r="BP491" i="14"/>
  <c r="BO491" i="14"/>
  <c r="BN491" i="14"/>
  <c r="BM491" i="14"/>
  <c r="BT490" i="14"/>
  <c r="BS490" i="14"/>
  <c r="BR490" i="14"/>
  <c r="BQ490" i="14"/>
  <c r="BP490" i="14"/>
  <c r="BO490" i="14"/>
  <c r="BN490" i="14"/>
  <c r="BM490" i="14"/>
  <c r="BT489" i="14"/>
  <c r="BS489" i="14"/>
  <c r="BR489" i="14"/>
  <c r="BQ489" i="14"/>
  <c r="BP489" i="14"/>
  <c r="BO489" i="14"/>
  <c r="BN489" i="14"/>
  <c r="BM489" i="14"/>
  <c r="BT488" i="14"/>
  <c r="BS488" i="14"/>
  <c r="BR488" i="14"/>
  <c r="BQ488" i="14"/>
  <c r="BP488" i="14"/>
  <c r="BO488" i="14"/>
  <c r="BN488" i="14"/>
  <c r="BM488" i="14"/>
  <c r="BT487" i="14"/>
  <c r="BS487" i="14"/>
  <c r="BR487" i="14"/>
  <c r="BQ487" i="14"/>
  <c r="BP487" i="14"/>
  <c r="BO487" i="14"/>
  <c r="BN487" i="14"/>
  <c r="BM487" i="14"/>
  <c r="BT486" i="14"/>
  <c r="BS486" i="14"/>
  <c r="BR486" i="14"/>
  <c r="BQ486" i="14"/>
  <c r="BP486" i="14"/>
  <c r="BO486" i="14"/>
  <c r="BN486" i="14"/>
  <c r="BM486" i="14"/>
  <c r="BT485" i="14"/>
  <c r="BS485" i="14"/>
  <c r="BR485" i="14"/>
  <c r="BQ485" i="14"/>
  <c r="BP485" i="14"/>
  <c r="BO485" i="14"/>
  <c r="BN485" i="14"/>
  <c r="BM485" i="14"/>
  <c r="BT484" i="14"/>
  <c r="BS484" i="14"/>
  <c r="BR484" i="14"/>
  <c r="BQ484" i="14"/>
  <c r="BP484" i="14"/>
  <c r="BO484" i="14"/>
  <c r="BN484" i="14"/>
  <c r="BM484" i="14"/>
  <c r="BT483" i="14"/>
  <c r="BS483" i="14"/>
  <c r="BR483" i="14"/>
  <c r="BQ483" i="14"/>
  <c r="BP483" i="14"/>
  <c r="BO483" i="14"/>
  <c r="BN483" i="14"/>
  <c r="BM483" i="14"/>
  <c r="BT482" i="14"/>
  <c r="BS482" i="14"/>
  <c r="BR482" i="14"/>
  <c r="BQ482" i="14"/>
  <c r="BP482" i="14"/>
  <c r="BO482" i="14"/>
  <c r="BN482" i="14"/>
  <c r="BM482" i="14"/>
  <c r="BT481" i="14"/>
  <c r="BS481" i="14"/>
  <c r="BR481" i="14"/>
  <c r="BQ481" i="14"/>
  <c r="BP481" i="14"/>
  <c r="BO481" i="14"/>
  <c r="BN481" i="14"/>
  <c r="BM481" i="14"/>
  <c r="BT480" i="14"/>
  <c r="BS480" i="14"/>
  <c r="BR480" i="14"/>
  <c r="BQ480" i="14"/>
  <c r="BP480" i="14"/>
  <c r="BO480" i="14"/>
  <c r="BN480" i="14"/>
  <c r="BM480" i="14"/>
  <c r="BT479" i="14"/>
  <c r="BS479" i="14"/>
  <c r="BR479" i="14"/>
  <c r="BQ479" i="14"/>
  <c r="BP479" i="14"/>
  <c r="BO479" i="14"/>
  <c r="BN479" i="14"/>
  <c r="BM479" i="14"/>
  <c r="BT478" i="14"/>
  <c r="BS478" i="14"/>
  <c r="BR478" i="14"/>
  <c r="BQ478" i="14"/>
  <c r="BP478" i="14"/>
  <c r="BO478" i="14"/>
  <c r="BN478" i="14"/>
  <c r="BM478" i="14"/>
  <c r="BT477" i="14"/>
  <c r="BS477" i="14"/>
  <c r="BR477" i="14"/>
  <c r="BQ477" i="14"/>
  <c r="BP477" i="14"/>
  <c r="BO477" i="14"/>
  <c r="BN477" i="14"/>
  <c r="BM477" i="14"/>
  <c r="BT476" i="14"/>
  <c r="BS476" i="14"/>
  <c r="BR476" i="14"/>
  <c r="BQ476" i="14"/>
  <c r="BP476" i="14"/>
  <c r="BO476" i="14"/>
  <c r="BN476" i="14"/>
  <c r="BM476" i="14"/>
  <c r="BT475" i="14"/>
  <c r="BS475" i="14"/>
  <c r="BR475" i="14"/>
  <c r="BQ475" i="14"/>
  <c r="BP475" i="14"/>
  <c r="BO475" i="14"/>
  <c r="BN475" i="14"/>
  <c r="BM475" i="14"/>
  <c r="BT474" i="14"/>
  <c r="BS474" i="14"/>
  <c r="BR474" i="14"/>
  <c r="BQ474" i="14"/>
  <c r="BP474" i="14"/>
  <c r="BO474" i="14"/>
  <c r="BN474" i="14"/>
  <c r="BM474" i="14"/>
  <c r="BT473" i="14"/>
  <c r="BS473" i="14"/>
  <c r="BR473" i="14"/>
  <c r="BQ473" i="14"/>
  <c r="BP473" i="14"/>
  <c r="BO473" i="14"/>
  <c r="BN473" i="14"/>
  <c r="BM473" i="14"/>
  <c r="BT472" i="14"/>
  <c r="BS472" i="14"/>
  <c r="BR472" i="14"/>
  <c r="BQ472" i="14"/>
  <c r="BP472" i="14"/>
  <c r="BO472" i="14"/>
  <c r="BN472" i="14"/>
  <c r="BM472" i="14"/>
  <c r="BT471" i="14"/>
  <c r="BS471" i="14"/>
  <c r="BR471" i="14"/>
  <c r="BQ471" i="14"/>
  <c r="BP471" i="14"/>
  <c r="BO471" i="14"/>
  <c r="BN471" i="14"/>
  <c r="BM471" i="14"/>
  <c r="BT470" i="14"/>
  <c r="BS470" i="14"/>
  <c r="BR470" i="14"/>
  <c r="BQ470" i="14"/>
  <c r="BP470" i="14"/>
  <c r="BO470" i="14"/>
  <c r="BN470" i="14"/>
  <c r="BM470" i="14"/>
  <c r="BT469" i="14"/>
  <c r="BS469" i="14"/>
  <c r="BR469" i="14"/>
  <c r="BQ469" i="14"/>
  <c r="BP469" i="14"/>
  <c r="BO469" i="14"/>
  <c r="BN469" i="14"/>
  <c r="BM469" i="14"/>
  <c r="BT468" i="14"/>
  <c r="BS468" i="14"/>
  <c r="BR468" i="14"/>
  <c r="BQ468" i="14"/>
  <c r="BP468" i="14"/>
  <c r="BO468" i="14"/>
  <c r="BN468" i="14"/>
  <c r="BM468" i="14"/>
  <c r="BT467" i="14"/>
  <c r="BS467" i="14"/>
  <c r="BR467" i="14"/>
  <c r="BQ467" i="14"/>
  <c r="BP467" i="14"/>
  <c r="BO467" i="14"/>
  <c r="BN467" i="14"/>
  <c r="BM467" i="14"/>
  <c r="BT466" i="14"/>
  <c r="BS466" i="14"/>
  <c r="BR466" i="14"/>
  <c r="BQ466" i="14"/>
  <c r="BP466" i="14"/>
  <c r="BO466" i="14"/>
  <c r="BN466" i="14"/>
  <c r="BM466" i="14"/>
  <c r="BT465" i="14"/>
  <c r="BS465" i="14"/>
  <c r="BR465" i="14"/>
  <c r="BQ465" i="14"/>
  <c r="BP465" i="14"/>
  <c r="BO465" i="14"/>
  <c r="BN465" i="14"/>
  <c r="BM465" i="14"/>
  <c r="BT464" i="14"/>
  <c r="BS464" i="14"/>
  <c r="BR464" i="14"/>
  <c r="BQ464" i="14"/>
  <c r="BP464" i="14"/>
  <c r="BO464" i="14"/>
  <c r="BN464" i="14"/>
  <c r="BM464" i="14"/>
  <c r="BT463" i="14"/>
  <c r="BS463" i="14"/>
  <c r="BR463" i="14"/>
  <c r="BQ463" i="14"/>
  <c r="BP463" i="14"/>
  <c r="BO463" i="14"/>
  <c r="BN463" i="14"/>
  <c r="BM463" i="14"/>
  <c r="BT462" i="14"/>
  <c r="BS462" i="14"/>
  <c r="BR462" i="14"/>
  <c r="BQ462" i="14"/>
  <c r="BP462" i="14"/>
  <c r="BO462" i="14"/>
  <c r="BN462" i="14"/>
  <c r="BM462" i="14"/>
  <c r="BT461" i="14"/>
  <c r="BS461" i="14"/>
  <c r="BR461" i="14"/>
  <c r="BQ461" i="14"/>
  <c r="BP461" i="14"/>
  <c r="BO461" i="14"/>
  <c r="BN461" i="14"/>
  <c r="BM461" i="14"/>
  <c r="BT460" i="14"/>
  <c r="BS460" i="14"/>
  <c r="BR460" i="14"/>
  <c r="BQ460" i="14"/>
  <c r="BP460" i="14"/>
  <c r="BO460" i="14"/>
  <c r="BN460" i="14"/>
  <c r="BM460" i="14"/>
  <c r="BT459" i="14"/>
  <c r="BS459" i="14"/>
  <c r="BR459" i="14"/>
  <c r="BQ459" i="14"/>
  <c r="BP459" i="14"/>
  <c r="BO459" i="14"/>
  <c r="BN459" i="14"/>
  <c r="BM459" i="14"/>
  <c r="BT458" i="14"/>
  <c r="BS458" i="14"/>
  <c r="BR458" i="14"/>
  <c r="BQ458" i="14"/>
  <c r="BP458" i="14"/>
  <c r="BO458" i="14"/>
  <c r="BN458" i="14"/>
  <c r="BM458" i="14"/>
  <c r="BT457" i="14"/>
  <c r="BS457" i="14"/>
  <c r="BR457" i="14"/>
  <c r="BQ457" i="14"/>
  <c r="BP457" i="14"/>
  <c r="BO457" i="14"/>
  <c r="BN457" i="14"/>
  <c r="BM457" i="14"/>
  <c r="BT456" i="14"/>
  <c r="BS456" i="14"/>
  <c r="BR456" i="14"/>
  <c r="BQ456" i="14"/>
  <c r="BP456" i="14"/>
  <c r="BO456" i="14"/>
  <c r="BN456" i="14"/>
  <c r="BM456" i="14"/>
  <c r="BT455" i="14"/>
  <c r="BS455" i="14"/>
  <c r="BR455" i="14"/>
  <c r="BQ455" i="14"/>
  <c r="BP455" i="14"/>
  <c r="BO455" i="14"/>
  <c r="BN455" i="14"/>
  <c r="BM455" i="14"/>
  <c r="BT454" i="14"/>
  <c r="BS454" i="14"/>
  <c r="BR454" i="14"/>
  <c r="BQ454" i="14"/>
  <c r="BP454" i="14"/>
  <c r="BO454" i="14"/>
  <c r="BN454" i="14"/>
  <c r="BM454" i="14"/>
  <c r="BT453" i="14"/>
  <c r="BS453" i="14"/>
  <c r="BR453" i="14"/>
  <c r="BQ453" i="14"/>
  <c r="BP453" i="14"/>
  <c r="BO453" i="14"/>
  <c r="BN453" i="14"/>
  <c r="BM453" i="14"/>
  <c r="BT452" i="14"/>
  <c r="BS452" i="14"/>
  <c r="BR452" i="14"/>
  <c r="BQ452" i="14"/>
  <c r="BP452" i="14"/>
  <c r="BO452" i="14"/>
  <c r="BN452" i="14"/>
  <c r="BM452" i="14"/>
  <c r="BT451" i="14"/>
  <c r="BS451" i="14"/>
  <c r="BR451" i="14"/>
  <c r="BQ451" i="14"/>
  <c r="BP451" i="14"/>
  <c r="BO451" i="14"/>
  <c r="BN451" i="14"/>
  <c r="BM451" i="14"/>
  <c r="BT450" i="14"/>
  <c r="BS450" i="14"/>
  <c r="BR450" i="14"/>
  <c r="BQ450" i="14"/>
  <c r="BP450" i="14"/>
  <c r="BO450" i="14"/>
  <c r="BN450" i="14"/>
  <c r="BM450" i="14"/>
  <c r="BT449" i="14"/>
  <c r="BS449" i="14"/>
  <c r="BR449" i="14"/>
  <c r="BQ449" i="14"/>
  <c r="BP449" i="14"/>
  <c r="BO449" i="14"/>
  <c r="BN449" i="14"/>
  <c r="BM449" i="14"/>
  <c r="BT448" i="14"/>
  <c r="BS448" i="14"/>
  <c r="BR448" i="14"/>
  <c r="BQ448" i="14"/>
  <c r="BP448" i="14"/>
  <c r="BO448" i="14"/>
  <c r="BN448" i="14"/>
  <c r="BM448" i="14"/>
  <c r="BT447" i="14"/>
  <c r="BS447" i="14"/>
  <c r="BR447" i="14"/>
  <c r="BQ447" i="14"/>
  <c r="BP447" i="14"/>
  <c r="BO447" i="14"/>
  <c r="BN447" i="14"/>
  <c r="BM447" i="14"/>
  <c r="BT446" i="14"/>
  <c r="BS446" i="14"/>
  <c r="BR446" i="14"/>
  <c r="BQ446" i="14"/>
  <c r="BP446" i="14"/>
  <c r="BO446" i="14"/>
  <c r="BN446" i="14"/>
  <c r="BM446" i="14"/>
  <c r="BT445" i="14"/>
  <c r="BS445" i="14"/>
  <c r="BR445" i="14"/>
  <c r="BQ445" i="14"/>
  <c r="BP445" i="14"/>
  <c r="BO445" i="14"/>
  <c r="BN445" i="14"/>
  <c r="BM445" i="14"/>
  <c r="BT444" i="14"/>
  <c r="BS444" i="14"/>
  <c r="BR444" i="14"/>
  <c r="BQ444" i="14"/>
  <c r="BP444" i="14"/>
  <c r="BO444" i="14"/>
  <c r="BN444" i="14"/>
  <c r="BM444" i="14"/>
  <c r="BT443" i="14"/>
  <c r="BS443" i="14"/>
  <c r="BR443" i="14"/>
  <c r="BQ443" i="14"/>
  <c r="BP443" i="14"/>
  <c r="BO443" i="14"/>
  <c r="BN443" i="14"/>
  <c r="BM443" i="14"/>
  <c r="BT442" i="14"/>
  <c r="BS442" i="14"/>
  <c r="BR442" i="14"/>
  <c r="BQ442" i="14"/>
  <c r="BP442" i="14"/>
  <c r="BO442" i="14"/>
  <c r="BN442" i="14"/>
  <c r="BM442" i="14"/>
  <c r="BT441" i="14"/>
  <c r="BS441" i="14"/>
  <c r="BR441" i="14"/>
  <c r="BQ441" i="14"/>
  <c r="BP441" i="14"/>
  <c r="BO441" i="14"/>
  <c r="BN441" i="14"/>
  <c r="BM441" i="14"/>
  <c r="BT440" i="14"/>
  <c r="BS440" i="14"/>
  <c r="BR440" i="14"/>
  <c r="BQ440" i="14"/>
  <c r="BP440" i="14"/>
  <c r="BO440" i="14"/>
  <c r="BN440" i="14"/>
  <c r="BM440" i="14"/>
  <c r="BT439" i="14"/>
  <c r="BS439" i="14"/>
  <c r="BR439" i="14"/>
  <c r="BQ439" i="14"/>
  <c r="BP439" i="14"/>
  <c r="BO439" i="14"/>
  <c r="BN439" i="14"/>
  <c r="BM439" i="14"/>
  <c r="BT438" i="14"/>
  <c r="BS438" i="14"/>
  <c r="BR438" i="14"/>
  <c r="BQ438" i="14"/>
  <c r="BP438" i="14"/>
  <c r="BO438" i="14"/>
  <c r="BN438" i="14"/>
  <c r="BM438" i="14"/>
  <c r="BT437" i="14"/>
  <c r="BS437" i="14"/>
  <c r="BR437" i="14"/>
  <c r="BQ437" i="14"/>
  <c r="BP437" i="14"/>
  <c r="BO437" i="14"/>
  <c r="BN437" i="14"/>
  <c r="BM437" i="14"/>
  <c r="BT436" i="14"/>
  <c r="BS436" i="14"/>
  <c r="BR436" i="14"/>
  <c r="BQ436" i="14"/>
  <c r="BP436" i="14"/>
  <c r="BO436" i="14"/>
  <c r="BN436" i="14"/>
  <c r="BM436" i="14"/>
  <c r="BT435" i="14"/>
  <c r="BS435" i="14"/>
  <c r="BR435" i="14"/>
  <c r="BQ435" i="14"/>
  <c r="BP435" i="14"/>
  <c r="BO435" i="14"/>
  <c r="BN435" i="14"/>
  <c r="BM435" i="14"/>
  <c r="BT434" i="14"/>
  <c r="BS434" i="14"/>
  <c r="BR434" i="14"/>
  <c r="BQ434" i="14"/>
  <c r="BP434" i="14"/>
  <c r="BO434" i="14"/>
  <c r="BN434" i="14"/>
  <c r="BM434" i="14"/>
  <c r="BT433" i="14"/>
  <c r="BS433" i="14"/>
  <c r="BR433" i="14"/>
  <c r="BQ433" i="14"/>
  <c r="BP433" i="14"/>
  <c r="BO433" i="14"/>
  <c r="BN433" i="14"/>
  <c r="BM433" i="14"/>
  <c r="BT432" i="14"/>
  <c r="BS432" i="14"/>
  <c r="BR432" i="14"/>
  <c r="BQ432" i="14"/>
  <c r="BP432" i="14"/>
  <c r="BO432" i="14"/>
  <c r="BN432" i="14"/>
  <c r="BM432" i="14"/>
  <c r="BT431" i="14"/>
  <c r="BS431" i="14"/>
  <c r="BR431" i="14"/>
  <c r="BQ431" i="14"/>
  <c r="BP431" i="14"/>
  <c r="BO431" i="14"/>
  <c r="BN431" i="14"/>
  <c r="BM431" i="14"/>
  <c r="BT430" i="14"/>
  <c r="BS430" i="14"/>
  <c r="BR430" i="14"/>
  <c r="BQ430" i="14"/>
  <c r="BP430" i="14"/>
  <c r="BO430" i="14"/>
  <c r="BN430" i="14"/>
  <c r="BM430" i="14"/>
  <c r="BT429" i="14"/>
  <c r="BS429" i="14"/>
  <c r="BR429" i="14"/>
  <c r="BQ429" i="14"/>
  <c r="BP429" i="14"/>
  <c r="BO429" i="14"/>
  <c r="BN429" i="14"/>
  <c r="BM429" i="14"/>
  <c r="BT428" i="14"/>
  <c r="BS428" i="14"/>
  <c r="BR428" i="14"/>
  <c r="BQ428" i="14"/>
  <c r="BP428" i="14"/>
  <c r="BO428" i="14"/>
  <c r="BN428" i="14"/>
  <c r="BM428" i="14"/>
  <c r="BT427" i="14"/>
  <c r="BS427" i="14"/>
  <c r="BR427" i="14"/>
  <c r="BQ427" i="14"/>
  <c r="BP427" i="14"/>
  <c r="BO427" i="14"/>
  <c r="BN427" i="14"/>
  <c r="BM427" i="14"/>
  <c r="BT426" i="14"/>
  <c r="BS426" i="14"/>
  <c r="BR426" i="14"/>
  <c r="BQ426" i="14"/>
  <c r="BP426" i="14"/>
  <c r="BO426" i="14"/>
  <c r="BN426" i="14"/>
  <c r="BM426" i="14"/>
  <c r="BT425" i="14"/>
  <c r="BS425" i="14"/>
  <c r="BR425" i="14"/>
  <c r="BQ425" i="14"/>
  <c r="BP425" i="14"/>
  <c r="BO425" i="14"/>
  <c r="BN425" i="14"/>
  <c r="BM425" i="14"/>
  <c r="BT424" i="14"/>
  <c r="BS424" i="14"/>
  <c r="BR424" i="14"/>
  <c r="BQ424" i="14"/>
  <c r="BP424" i="14"/>
  <c r="BO424" i="14"/>
  <c r="BN424" i="14"/>
  <c r="BM424" i="14"/>
  <c r="BT423" i="14"/>
  <c r="BS423" i="14"/>
  <c r="BR423" i="14"/>
  <c r="BQ423" i="14"/>
  <c r="BP423" i="14"/>
  <c r="BO423" i="14"/>
  <c r="BN423" i="14"/>
  <c r="BM423" i="14"/>
  <c r="BT422" i="14"/>
  <c r="BS422" i="14"/>
  <c r="BR422" i="14"/>
  <c r="BQ422" i="14"/>
  <c r="BP422" i="14"/>
  <c r="BO422" i="14"/>
  <c r="BN422" i="14"/>
  <c r="BM422" i="14"/>
  <c r="BT421" i="14"/>
  <c r="BS421" i="14"/>
  <c r="BR421" i="14"/>
  <c r="BQ421" i="14"/>
  <c r="BP421" i="14"/>
  <c r="BO421" i="14"/>
  <c r="BN421" i="14"/>
  <c r="BM421" i="14"/>
  <c r="BT420" i="14"/>
  <c r="BS420" i="14"/>
  <c r="BR420" i="14"/>
  <c r="BQ420" i="14"/>
  <c r="BP420" i="14"/>
  <c r="BO420" i="14"/>
  <c r="BN420" i="14"/>
  <c r="BM420" i="14"/>
  <c r="BT419" i="14"/>
  <c r="BS419" i="14"/>
  <c r="BR419" i="14"/>
  <c r="BQ419" i="14"/>
  <c r="BP419" i="14"/>
  <c r="BO419" i="14"/>
  <c r="BN419" i="14"/>
  <c r="BM419" i="14"/>
  <c r="BT418" i="14"/>
  <c r="BS418" i="14"/>
  <c r="BR418" i="14"/>
  <c r="BQ418" i="14"/>
  <c r="BP418" i="14"/>
  <c r="BO418" i="14"/>
  <c r="BN418" i="14"/>
  <c r="BM418" i="14"/>
  <c r="BT417" i="14"/>
  <c r="BS417" i="14"/>
  <c r="BR417" i="14"/>
  <c r="BQ417" i="14"/>
  <c r="BP417" i="14"/>
  <c r="BO417" i="14"/>
  <c r="BN417" i="14"/>
  <c r="BM417" i="14"/>
  <c r="BT416" i="14"/>
  <c r="BS416" i="14"/>
  <c r="BR416" i="14"/>
  <c r="BQ416" i="14"/>
  <c r="BP416" i="14"/>
  <c r="BO416" i="14"/>
  <c r="BN416" i="14"/>
  <c r="BM416" i="14"/>
  <c r="BT415" i="14"/>
  <c r="BS415" i="14"/>
  <c r="BR415" i="14"/>
  <c r="BQ415" i="14"/>
  <c r="BP415" i="14"/>
  <c r="BO415" i="14"/>
  <c r="BN415" i="14"/>
  <c r="BM415" i="14"/>
  <c r="BT414" i="14"/>
  <c r="BS414" i="14"/>
  <c r="BR414" i="14"/>
  <c r="BQ414" i="14"/>
  <c r="BP414" i="14"/>
  <c r="BO414" i="14"/>
  <c r="BN414" i="14"/>
  <c r="BM414" i="14"/>
  <c r="BT413" i="14"/>
  <c r="BS413" i="14"/>
  <c r="BR413" i="14"/>
  <c r="BQ413" i="14"/>
  <c r="BP413" i="14"/>
  <c r="BO413" i="14"/>
  <c r="BN413" i="14"/>
  <c r="BM413" i="14"/>
  <c r="BT412" i="14"/>
  <c r="BS412" i="14"/>
  <c r="BR412" i="14"/>
  <c r="BQ412" i="14"/>
  <c r="BP412" i="14"/>
  <c r="BO412" i="14"/>
  <c r="BN412" i="14"/>
  <c r="BM412" i="14"/>
  <c r="BT411" i="14"/>
  <c r="BS411" i="14"/>
  <c r="BR411" i="14"/>
  <c r="BQ411" i="14"/>
  <c r="BP411" i="14"/>
  <c r="BO411" i="14"/>
  <c r="BN411" i="14"/>
  <c r="BM411" i="14"/>
  <c r="BT410" i="14"/>
  <c r="BS410" i="14"/>
  <c r="BR410" i="14"/>
  <c r="BQ410" i="14"/>
  <c r="BP410" i="14"/>
  <c r="BO410" i="14"/>
  <c r="BN410" i="14"/>
  <c r="BM410" i="14"/>
  <c r="BT409" i="14"/>
  <c r="BS409" i="14"/>
  <c r="BR409" i="14"/>
  <c r="BQ409" i="14"/>
  <c r="BP409" i="14"/>
  <c r="BO409" i="14"/>
  <c r="BN409" i="14"/>
  <c r="BM409" i="14"/>
  <c r="BT408" i="14"/>
  <c r="BS408" i="14"/>
  <c r="BR408" i="14"/>
  <c r="BQ408" i="14"/>
  <c r="BP408" i="14"/>
  <c r="BO408" i="14"/>
  <c r="BN408" i="14"/>
  <c r="BM408" i="14"/>
  <c r="BT407" i="14"/>
  <c r="BS407" i="14"/>
  <c r="BR407" i="14"/>
  <c r="BQ407" i="14"/>
  <c r="BP407" i="14"/>
  <c r="BO407" i="14"/>
  <c r="BN407" i="14"/>
  <c r="BM407" i="14"/>
  <c r="BT406" i="14"/>
  <c r="BS406" i="14"/>
  <c r="BR406" i="14"/>
  <c r="BQ406" i="14"/>
  <c r="BP406" i="14"/>
  <c r="BO406" i="14"/>
  <c r="BN406" i="14"/>
  <c r="BM406" i="14"/>
  <c r="BT405" i="14"/>
  <c r="BS405" i="14"/>
  <c r="BR405" i="14"/>
  <c r="BQ405" i="14"/>
  <c r="BP405" i="14"/>
  <c r="BO405" i="14"/>
  <c r="BN405" i="14"/>
  <c r="BM405" i="14"/>
  <c r="BT404" i="14"/>
  <c r="BS404" i="14"/>
  <c r="BR404" i="14"/>
  <c r="BQ404" i="14"/>
  <c r="BP404" i="14"/>
  <c r="BO404" i="14"/>
  <c r="BN404" i="14"/>
  <c r="BM404" i="14"/>
  <c r="BT403" i="14"/>
  <c r="BS403" i="14"/>
  <c r="BR403" i="14"/>
  <c r="BQ403" i="14"/>
  <c r="BP403" i="14"/>
  <c r="BO403" i="14"/>
  <c r="BN403" i="14"/>
  <c r="BM403" i="14"/>
  <c r="BT402" i="14"/>
  <c r="BS402" i="14"/>
  <c r="BR402" i="14"/>
  <c r="BQ402" i="14"/>
  <c r="BP402" i="14"/>
  <c r="BO402" i="14"/>
  <c r="BN402" i="14"/>
  <c r="BM402" i="14"/>
  <c r="BT401" i="14"/>
  <c r="BS401" i="14"/>
  <c r="BR401" i="14"/>
  <c r="BQ401" i="14"/>
  <c r="BP401" i="14"/>
  <c r="BO401" i="14"/>
  <c r="BN401" i="14"/>
  <c r="BM401" i="14"/>
  <c r="BT400" i="14"/>
  <c r="BS400" i="14"/>
  <c r="BR400" i="14"/>
  <c r="BQ400" i="14"/>
  <c r="BP400" i="14"/>
  <c r="BO400" i="14"/>
  <c r="BN400" i="14"/>
  <c r="BM400" i="14"/>
  <c r="BT399" i="14"/>
  <c r="BS399" i="14"/>
  <c r="BR399" i="14"/>
  <c r="BQ399" i="14"/>
  <c r="BP399" i="14"/>
  <c r="BO399" i="14"/>
  <c r="BN399" i="14"/>
  <c r="BM399" i="14"/>
  <c r="BT398" i="14"/>
  <c r="BS398" i="14"/>
  <c r="BR398" i="14"/>
  <c r="BQ398" i="14"/>
  <c r="BP398" i="14"/>
  <c r="BO398" i="14"/>
  <c r="BN398" i="14"/>
  <c r="BM398" i="14"/>
  <c r="BT397" i="14"/>
  <c r="BS397" i="14"/>
  <c r="BR397" i="14"/>
  <c r="BQ397" i="14"/>
  <c r="BP397" i="14"/>
  <c r="BO397" i="14"/>
  <c r="BN397" i="14"/>
  <c r="BM397" i="14"/>
  <c r="BT396" i="14"/>
  <c r="BS396" i="14"/>
  <c r="BR396" i="14"/>
  <c r="BQ396" i="14"/>
  <c r="BP396" i="14"/>
  <c r="BO396" i="14"/>
  <c r="BN396" i="14"/>
  <c r="BM396" i="14"/>
  <c r="BT395" i="14"/>
  <c r="BS395" i="14"/>
  <c r="BR395" i="14"/>
  <c r="BQ395" i="14"/>
  <c r="BP395" i="14"/>
  <c r="BO395" i="14"/>
  <c r="BN395" i="14"/>
  <c r="BM395" i="14"/>
  <c r="BT394" i="14"/>
  <c r="BS394" i="14"/>
  <c r="BR394" i="14"/>
  <c r="BQ394" i="14"/>
  <c r="BP394" i="14"/>
  <c r="BO394" i="14"/>
  <c r="BN394" i="14"/>
  <c r="BM394" i="14"/>
  <c r="BT393" i="14"/>
  <c r="BS393" i="14"/>
  <c r="BR393" i="14"/>
  <c r="BQ393" i="14"/>
  <c r="BP393" i="14"/>
  <c r="BO393" i="14"/>
  <c r="BN393" i="14"/>
  <c r="BM393" i="14"/>
  <c r="BT392" i="14"/>
  <c r="BS392" i="14"/>
  <c r="BR392" i="14"/>
  <c r="BQ392" i="14"/>
  <c r="BP392" i="14"/>
  <c r="BO392" i="14"/>
  <c r="BN392" i="14"/>
  <c r="BM392" i="14"/>
  <c r="BT391" i="14"/>
  <c r="BS391" i="14"/>
  <c r="BR391" i="14"/>
  <c r="BQ391" i="14"/>
  <c r="BP391" i="14"/>
  <c r="BO391" i="14"/>
  <c r="BN391" i="14"/>
  <c r="BM391" i="14"/>
  <c r="BT390" i="14"/>
  <c r="BS390" i="14"/>
  <c r="BR390" i="14"/>
  <c r="BQ390" i="14"/>
  <c r="BP390" i="14"/>
  <c r="BO390" i="14"/>
  <c r="BN390" i="14"/>
  <c r="BM390" i="14"/>
  <c r="BT389" i="14"/>
  <c r="BS389" i="14"/>
  <c r="BR389" i="14"/>
  <c r="BQ389" i="14"/>
  <c r="BP389" i="14"/>
  <c r="BO389" i="14"/>
  <c r="BN389" i="14"/>
  <c r="BM389" i="14"/>
  <c r="BT388" i="14"/>
  <c r="BS388" i="14"/>
  <c r="BR388" i="14"/>
  <c r="BQ388" i="14"/>
  <c r="BP388" i="14"/>
  <c r="BO388" i="14"/>
  <c r="BN388" i="14"/>
  <c r="BM388" i="14"/>
  <c r="BT387" i="14"/>
  <c r="BS387" i="14"/>
  <c r="BR387" i="14"/>
  <c r="BQ387" i="14"/>
  <c r="BP387" i="14"/>
  <c r="BO387" i="14"/>
  <c r="BN387" i="14"/>
  <c r="BM387" i="14"/>
  <c r="BT386" i="14"/>
  <c r="BS386" i="14"/>
  <c r="BR386" i="14"/>
  <c r="BQ386" i="14"/>
  <c r="BP386" i="14"/>
  <c r="BO386" i="14"/>
  <c r="BN386" i="14"/>
  <c r="BM386" i="14"/>
  <c r="BT385" i="14"/>
  <c r="BS385" i="14"/>
  <c r="BR385" i="14"/>
  <c r="BQ385" i="14"/>
  <c r="BP385" i="14"/>
  <c r="BO385" i="14"/>
  <c r="BN385" i="14"/>
  <c r="BM385" i="14"/>
  <c r="BT384" i="14"/>
  <c r="BS384" i="14"/>
  <c r="BR384" i="14"/>
  <c r="BQ384" i="14"/>
  <c r="BP384" i="14"/>
  <c r="BO384" i="14"/>
  <c r="BN384" i="14"/>
  <c r="BM384" i="14"/>
  <c r="BT383" i="14"/>
  <c r="BS383" i="14"/>
  <c r="BR383" i="14"/>
  <c r="BQ383" i="14"/>
  <c r="BP383" i="14"/>
  <c r="BO383" i="14"/>
  <c r="BN383" i="14"/>
  <c r="BM383" i="14"/>
  <c r="BT382" i="14"/>
  <c r="BS382" i="14"/>
  <c r="BR382" i="14"/>
  <c r="BQ382" i="14"/>
  <c r="BP382" i="14"/>
  <c r="BO382" i="14"/>
  <c r="BN382" i="14"/>
  <c r="BM382" i="14"/>
  <c r="BT381" i="14"/>
  <c r="BS381" i="14"/>
  <c r="BR381" i="14"/>
  <c r="BQ381" i="14"/>
  <c r="BP381" i="14"/>
  <c r="BO381" i="14"/>
  <c r="BN381" i="14"/>
  <c r="BM381" i="14"/>
  <c r="BT380" i="14"/>
  <c r="BS380" i="14"/>
  <c r="BR380" i="14"/>
  <c r="BQ380" i="14"/>
  <c r="BP380" i="14"/>
  <c r="BO380" i="14"/>
  <c r="BN380" i="14"/>
  <c r="BM380" i="14"/>
  <c r="BT379" i="14"/>
  <c r="BS379" i="14"/>
  <c r="BR379" i="14"/>
  <c r="BQ379" i="14"/>
  <c r="BP379" i="14"/>
  <c r="BO379" i="14"/>
  <c r="BN379" i="14"/>
  <c r="BM379" i="14"/>
  <c r="BT378" i="14"/>
  <c r="BS378" i="14"/>
  <c r="BR378" i="14"/>
  <c r="BQ378" i="14"/>
  <c r="BP378" i="14"/>
  <c r="BO378" i="14"/>
  <c r="BN378" i="14"/>
  <c r="BM378" i="14"/>
  <c r="BT377" i="14"/>
  <c r="BS377" i="14"/>
  <c r="BR377" i="14"/>
  <c r="BQ377" i="14"/>
  <c r="BP377" i="14"/>
  <c r="BO377" i="14"/>
  <c r="BN377" i="14"/>
  <c r="BM377" i="14"/>
  <c r="BT376" i="14"/>
  <c r="BS376" i="14"/>
  <c r="BR376" i="14"/>
  <c r="BQ376" i="14"/>
  <c r="BP376" i="14"/>
  <c r="BO376" i="14"/>
  <c r="BN376" i="14"/>
  <c r="BM376" i="14"/>
  <c r="BT375" i="14"/>
  <c r="BS375" i="14"/>
  <c r="BR375" i="14"/>
  <c r="BQ375" i="14"/>
  <c r="BP375" i="14"/>
  <c r="BO375" i="14"/>
  <c r="BN375" i="14"/>
  <c r="BM375" i="14"/>
  <c r="BT374" i="14"/>
  <c r="BS374" i="14"/>
  <c r="BR374" i="14"/>
  <c r="BQ374" i="14"/>
  <c r="BP374" i="14"/>
  <c r="BO374" i="14"/>
  <c r="BN374" i="14"/>
  <c r="BM374" i="14"/>
  <c r="BT373" i="14"/>
  <c r="BS373" i="14"/>
  <c r="BR373" i="14"/>
  <c r="BQ373" i="14"/>
  <c r="BP373" i="14"/>
  <c r="BO373" i="14"/>
  <c r="BN373" i="14"/>
  <c r="BM373" i="14"/>
  <c r="BT372" i="14"/>
  <c r="BS372" i="14"/>
  <c r="BR372" i="14"/>
  <c r="BQ372" i="14"/>
  <c r="BP372" i="14"/>
  <c r="BO372" i="14"/>
  <c r="BN372" i="14"/>
  <c r="BM372" i="14"/>
  <c r="BT371" i="14"/>
  <c r="BS371" i="14"/>
  <c r="BR371" i="14"/>
  <c r="BQ371" i="14"/>
  <c r="BP371" i="14"/>
  <c r="BO371" i="14"/>
  <c r="BN371" i="14"/>
  <c r="BM371" i="14"/>
  <c r="BT370" i="14"/>
  <c r="BS370" i="14"/>
  <c r="BR370" i="14"/>
  <c r="BQ370" i="14"/>
  <c r="BP370" i="14"/>
  <c r="BO370" i="14"/>
  <c r="BN370" i="14"/>
  <c r="BM370" i="14"/>
  <c r="BT369" i="14"/>
  <c r="BS369" i="14"/>
  <c r="BR369" i="14"/>
  <c r="BQ369" i="14"/>
  <c r="BP369" i="14"/>
  <c r="BO369" i="14"/>
  <c r="BN369" i="14"/>
  <c r="BM369" i="14"/>
  <c r="BT368" i="14"/>
  <c r="BS368" i="14"/>
  <c r="BR368" i="14"/>
  <c r="BQ368" i="14"/>
  <c r="BP368" i="14"/>
  <c r="BO368" i="14"/>
  <c r="BN368" i="14"/>
  <c r="BM368" i="14"/>
  <c r="BT367" i="14"/>
  <c r="BS367" i="14"/>
  <c r="BR367" i="14"/>
  <c r="BQ367" i="14"/>
  <c r="BP367" i="14"/>
  <c r="BO367" i="14"/>
  <c r="BN367" i="14"/>
  <c r="BM367" i="14"/>
  <c r="BT366" i="14"/>
  <c r="BS366" i="14"/>
  <c r="BR366" i="14"/>
  <c r="BQ366" i="14"/>
  <c r="BP366" i="14"/>
  <c r="BO366" i="14"/>
  <c r="BN366" i="14"/>
  <c r="BM366" i="14"/>
  <c r="BT365" i="14"/>
  <c r="BS365" i="14"/>
  <c r="BR365" i="14"/>
  <c r="BQ365" i="14"/>
  <c r="BP365" i="14"/>
  <c r="BO365" i="14"/>
  <c r="BN365" i="14"/>
  <c r="BM365" i="14"/>
  <c r="BT364" i="14"/>
  <c r="BS364" i="14"/>
  <c r="BR364" i="14"/>
  <c r="BQ364" i="14"/>
  <c r="BP364" i="14"/>
  <c r="BO364" i="14"/>
  <c r="BN364" i="14"/>
  <c r="BM364" i="14"/>
  <c r="BT363" i="14"/>
  <c r="BS363" i="14"/>
  <c r="BR363" i="14"/>
  <c r="BQ363" i="14"/>
  <c r="BP363" i="14"/>
  <c r="BO363" i="14"/>
  <c r="BN363" i="14"/>
  <c r="BM363" i="14"/>
  <c r="BT362" i="14"/>
  <c r="BS362" i="14"/>
  <c r="BR362" i="14"/>
  <c r="BQ362" i="14"/>
  <c r="BP362" i="14"/>
  <c r="BO362" i="14"/>
  <c r="BN362" i="14"/>
  <c r="BM362" i="14"/>
  <c r="BT361" i="14"/>
  <c r="BS361" i="14"/>
  <c r="BR361" i="14"/>
  <c r="BQ361" i="14"/>
  <c r="BP361" i="14"/>
  <c r="BO361" i="14"/>
  <c r="BN361" i="14"/>
  <c r="BM361" i="14"/>
  <c r="BT360" i="14"/>
  <c r="BS360" i="14"/>
  <c r="BR360" i="14"/>
  <c r="BQ360" i="14"/>
  <c r="BP360" i="14"/>
  <c r="BO360" i="14"/>
  <c r="BN360" i="14"/>
  <c r="BM360" i="14"/>
  <c r="BT359" i="14"/>
  <c r="BS359" i="14"/>
  <c r="BR359" i="14"/>
  <c r="BQ359" i="14"/>
  <c r="BP359" i="14"/>
  <c r="BO359" i="14"/>
  <c r="BN359" i="14"/>
  <c r="BM359" i="14"/>
  <c r="BT358" i="14"/>
  <c r="BS358" i="14"/>
  <c r="BR358" i="14"/>
  <c r="BQ358" i="14"/>
  <c r="BP358" i="14"/>
  <c r="BO358" i="14"/>
  <c r="BN358" i="14"/>
  <c r="BM358" i="14"/>
  <c r="BT357" i="14"/>
  <c r="BS357" i="14"/>
  <c r="BR357" i="14"/>
  <c r="BQ357" i="14"/>
  <c r="BP357" i="14"/>
  <c r="BO357" i="14"/>
  <c r="BN357" i="14"/>
  <c r="BM357" i="14"/>
  <c r="BT356" i="14"/>
  <c r="BS356" i="14"/>
  <c r="BR356" i="14"/>
  <c r="BQ356" i="14"/>
  <c r="BP356" i="14"/>
  <c r="BO356" i="14"/>
  <c r="BN356" i="14"/>
  <c r="BM356" i="14"/>
  <c r="BT355" i="14"/>
  <c r="BS355" i="14"/>
  <c r="BR355" i="14"/>
  <c r="BQ355" i="14"/>
  <c r="BP355" i="14"/>
  <c r="BO355" i="14"/>
  <c r="BN355" i="14"/>
  <c r="BM355" i="14"/>
  <c r="BT354" i="14"/>
  <c r="BS354" i="14"/>
  <c r="BR354" i="14"/>
  <c r="BQ354" i="14"/>
  <c r="BP354" i="14"/>
  <c r="BO354" i="14"/>
  <c r="BN354" i="14"/>
  <c r="BM354" i="14"/>
  <c r="BT353" i="14"/>
  <c r="BS353" i="14"/>
  <c r="BR353" i="14"/>
  <c r="BQ353" i="14"/>
  <c r="BP353" i="14"/>
  <c r="BO353" i="14"/>
  <c r="BN353" i="14"/>
  <c r="BM353" i="14"/>
  <c r="BT352" i="14"/>
  <c r="BS352" i="14"/>
  <c r="BR352" i="14"/>
  <c r="BQ352" i="14"/>
  <c r="BP352" i="14"/>
  <c r="BO352" i="14"/>
  <c r="BN352" i="14"/>
  <c r="BM352" i="14"/>
  <c r="BT351" i="14"/>
  <c r="BS351" i="14"/>
  <c r="BR351" i="14"/>
  <c r="BQ351" i="14"/>
  <c r="BP351" i="14"/>
  <c r="BO351" i="14"/>
  <c r="BN351" i="14"/>
  <c r="BM351" i="14"/>
  <c r="BT350" i="14"/>
  <c r="BS350" i="14"/>
  <c r="BR350" i="14"/>
  <c r="BQ350" i="14"/>
  <c r="BP350" i="14"/>
  <c r="BO350" i="14"/>
  <c r="BN350" i="14"/>
  <c r="BM350" i="14"/>
  <c r="BT349" i="14"/>
  <c r="BS349" i="14"/>
  <c r="BR349" i="14"/>
  <c r="BQ349" i="14"/>
  <c r="BP349" i="14"/>
  <c r="BO349" i="14"/>
  <c r="BN349" i="14"/>
  <c r="BM349" i="14"/>
  <c r="BT348" i="14"/>
  <c r="BS348" i="14"/>
  <c r="BR348" i="14"/>
  <c r="BQ348" i="14"/>
  <c r="BP348" i="14"/>
  <c r="BO348" i="14"/>
  <c r="BN348" i="14"/>
  <c r="BM348" i="14"/>
  <c r="BT347" i="14"/>
  <c r="BS347" i="14"/>
  <c r="BR347" i="14"/>
  <c r="BQ347" i="14"/>
  <c r="BP347" i="14"/>
  <c r="BO347" i="14"/>
  <c r="BN347" i="14"/>
  <c r="BM347" i="14"/>
  <c r="BT346" i="14"/>
  <c r="BS346" i="14"/>
  <c r="BR346" i="14"/>
  <c r="BQ346" i="14"/>
  <c r="BP346" i="14"/>
  <c r="BO346" i="14"/>
  <c r="BN346" i="14"/>
  <c r="BM346" i="14"/>
  <c r="BT345" i="14"/>
  <c r="BS345" i="14"/>
  <c r="BR345" i="14"/>
  <c r="BQ345" i="14"/>
  <c r="BP345" i="14"/>
  <c r="BO345" i="14"/>
  <c r="BN345" i="14"/>
  <c r="BM345" i="14"/>
  <c r="BT344" i="14"/>
  <c r="BS344" i="14"/>
  <c r="BR344" i="14"/>
  <c r="BQ344" i="14"/>
  <c r="BP344" i="14"/>
  <c r="BO344" i="14"/>
  <c r="BN344" i="14"/>
  <c r="BM344" i="14"/>
  <c r="BT343" i="14"/>
  <c r="BS343" i="14"/>
  <c r="BR343" i="14"/>
  <c r="BQ343" i="14"/>
  <c r="BP343" i="14"/>
  <c r="BO343" i="14"/>
  <c r="BN343" i="14"/>
  <c r="BM343" i="14"/>
  <c r="BT342" i="14"/>
  <c r="BS342" i="14"/>
  <c r="BR342" i="14"/>
  <c r="BQ342" i="14"/>
  <c r="BP342" i="14"/>
  <c r="BO342" i="14"/>
  <c r="BN342" i="14"/>
  <c r="BM342" i="14"/>
  <c r="BT341" i="14"/>
  <c r="BS341" i="14"/>
  <c r="BR341" i="14"/>
  <c r="BQ341" i="14"/>
  <c r="BP341" i="14"/>
  <c r="BO341" i="14"/>
  <c r="BN341" i="14"/>
  <c r="BM341" i="14"/>
  <c r="BT340" i="14"/>
  <c r="BS340" i="14"/>
  <c r="BR340" i="14"/>
  <c r="BQ340" i="14"/>
  <c r="BP340" i="14"/>
  <c r="BO340" i="14"/>
  <c r="BN340" i="14"/>
  <c r="BM340" i="14"/>
  <c r="BT339" i="14"/>
  <c r="BS339" i="14"/>
  <c r="BR339" i="14"/>
  <c r="BQ339" i="14"/>
  <c r="BP339" i="14"/>
  <c r="BO339" i="14"/>
  <c r="BN339" i="14"/>
  <c r="BM339" i="14"/>
  <c r="BT338" i="14"/>
  <c r="BS338" i="14"/>
  <c r="BR338" i="14"/>
  <c r="BQ338" i="14"/>
  <c r="BP338" i="14"/>
  <c r="BO338" i="14"/>
  <c r="BN338" i="14"/>
  <c r="BM338" i="14"/>
  <c r="BT337" i="14"/>
  <c r="BS337" i="14"/>
  <c r="BR337" i="14"/>
  <c r="BQ337" i="14"/>
  <c r="BP337" i="14"/>
  <c r="BO337" i="14"/>
  <c r="BN337" i="14"/>
  <c r="BM337" i="14"/>
  <c r="BT336" i="14"/>
  <c r="BS336" i="14"/>
  <c r="BR336" i="14"/>
  <c r="BQ336" i="14"/>
  <c r="BP336" i="14"/>
  <c r="BO336" i="14"/>
  <c r="BN336" i="14"/>
  <c r="BM336" i="14"/>
  <c r="BT335" i="14"/>
  <c r="BS335" i="14"/>
  <c r="BR335" i="14"/>
  <c r="BQ335" i="14"/>
  <c r="BP335" i="14"/>
  <c r="BO335" i="14"/>
  <c r="BN335" i="14"/>
  <c r="BM335" i="14"/>
  <c r="BT334" i="14"/>
  <c r="BS334" i="14"/>
  <c r="BR334" i="14"/>
  <c r="BQ334" i="14"/>
  <c r="BP334" i="14"/>
  <c r="BO334" i="14"/>
  <c r="BN334" i="14"/>
  <c r="BM334" i="14"/>
  <c r="BT333" i="14"/>
  <c r="BS333" i="14"/>
  <c r="BR333" i="14"/>
  <c r="BQ333" i="14"/>
  <c r="BP333" i="14"/>
  <c r="BO333" i="14"/>
  <c r="BN333" i="14"/>
  <c r="BM333" i="14"/>
  <c r="BT332" i="14"/>
  <c r="BS332" i="14"/>
  <c r="BR332" i="14"/>
  <c r="BQ332" i="14"/>
  <c r="BP332" i="14"/>
  <c r="BO332" i="14"/>
  <c r="BN332" i="14"/>
  <c r="BM332" i="14"/>
  <c r="BT331" i="14"/>
  <c r="BS331" i="14"/>
  <c r="BR331" i="14"/>
  <c r="BQ331" i="14"/>
  <c r="BP331" i="14"/>
  <c r="BO331" i="14"/>
  <c r="BN331" i="14"/>
  <c r="BM331" i="14"/>
  <c r="BT330" i="14"/>
  <c r="BS330" i="14"/>
  <c r="BR330" i="14"/>
  <c r="BQ330" i="14"/>
  <c r="BP330" i="14"/>
  <c r="BO330" i="14"/>
  <c r="BN330" i="14"/>
  <c r="BM330" i="14"/>
  <c r="BT329" i="14"/>
  <c r="BS329" i="14"/>
  <c r="BR329" i="14"/>
  <c r="BQ329" i="14"/>
  <c r="BP329" i="14"/>
  <c r="BO329" i="14"/>
  <c r="BN329" i="14"/>
  <c r="BM329" i="14"/>
  <c r="BT328" i="14"/>
  <c r="BS328" i="14"/>
  <c r="BR328" i="14"/>
  <c r="BQ328" i="14"/>
  <c r="BP328" i="14"/>
  <c r="BO328" i="14"/>
  <c r="BN328" i="14"/>
  <c r="BM328" i="14"/>
  <c r="BT327" i="14"/>
  <c r="BS327" i="14"/>
  <c r="BR327" i="14"/>
  <c r="BQ327" i="14"/>
  <c r="BP327" i="14"/>
  <c r="BO327" i="14"/>
  <c r="BN327" i="14"/>
  <c r="BM327" i="14"/>
  <c r="BT326" i="14"/>
  <c r="BS326" i="14"/>
  <c r="BR326" i="14"/>
  <c r="BQ326" i="14"/>
  <c r="BP326" i="14"/>
  <c r="BO326" i="14"/>
  <c r="BN326" i="14"/>
  <c r="BM326" i="14"/>
  <c r="BT325" i="14"/>
  <c r="BS325" i="14"/>
  <c r="BR325" i="14"/>
  <c r="BQ325" i="14"/>
  <c r="BP325" i="14"/>
  <c r="BO325" i="14"/>
  <c r="BN325" i="14"/>
  <c r="BM325" i="14"/>
  <c r="BT324" i="14"/>
  <c r="BS324" i="14"/>
  <c r="BR324" i="14"/>
  <c r="BQ324" i="14"/>
  <c r="BP324" i="14"/>
  <c r="BO324" i="14"/>
  <c r="BN324" i="14"/>
  <c r="BM324" i="14"/>
  <c r="BT323" i="14"/>
  <c r="BS323" i="14"/>
  <c r="BR323" i="14"/>
  <c r="BQ323" i="14"/>
  <c r="BP323" i="14"/>
  <c r="BO323" i="14"/>
  <c r="BN323" i="14"/>
  <c r="BM323" i="14"/>
  <c r="BT322" i="14"/>
  <c r="BS322" i="14"/>
  <c r="BR322" i="14"/>
  <c r="BQ322" i="14"/>
  <c r="BP322" i="14"/>
  <c r="BO322" i="14"/>
  <c r="BN322" i="14"/>
  <c r="BM322" i="14"/>
  <c r="BT321" i="14"/>
  <c r="BS321" i="14"/>
  <c r="BR321" i="14"/>
  <c r="BQ321" i="14"/>
  <c r="BP321" i="14"/>
  <c r="BO321" i="14"/>
  <c r="BN321" i="14"/>
  <c r="BM321" i="14"/>
  <c r="BT320" i="14"/>
  <c r="BS320" i="14"/>
  <c r="BR320" i="14"/>
  <c r="BQ320" i="14"/>
  <c r="BP320" i="14"/>
  <c r="BO320" i="14"/>
  <c r="BN320" i="14"/>
  <c r="BM320" i="14"/>
  <c r="BT319" i="14"/>
  <c r="BS319" i="14"/>
  <c r="BR319" i="14"/>
  <c r="BQ319" i="14"/>
  <c r="BP319" i="14"/>
  <c r="BO319" i="14"/>
  <c r="BN319" i="14"/>
  <c r="BM319" i="14"/>
  <c r="BT318" i="14"/>
  <c r="BS318" i="14"/>
  <c r="BR318" i="14"/>
  <c r="BQ318" i="14"/>
  <c r="BP318" i="14"/>
  <c r="BO318" i="14"/>
  <c r="BN318" i="14"/>
  <c r="BM318" i="14"/>
  <c r="BT317" i="14"/>
  <c r="BS317" i="14"/>
  <c r="BR317" i="14"/>
  <c r="BQ317" i="14"/>
  <c r="BP317" i="14"/>
  <c r="BO317" i="14"/>
  <c r="BN317" i="14"/>
  <c r="BM317" i="14"/>
  <c r="BT316" i="14"/>
  <c r="BS316" i="14"/>
  <c r="BR316" i="14"/>
  <c r="BQ316" i="14"/>
  <c r="BP316" i="14"/>
  <c r="BO316" i="14"/>
  <c r="BN316" i="14"/>
  <c r="BM316" i="14"/>
  <c r="BT315" i="14"/>
  <c r="BS315" i="14"/>
  <c r="BR315" i="14"/>
  <c r="BQ315" i="14"/>
  <c r="BP315" i="14"/>
  <c r="BO315" i="14"/>
  <c r="BN315" i="14"/>
  <c r="BM315" i="14"/>
  <c r="BT314" i="14"/>
  <c r="BS314" i="14"/>
  <c r="BR314" i="14"/>
  <c r="BQ314" i="14"/>
  <c r="BP314" i="14"/>
  <c r="BO314" i="14"/>
  <c r="BN314" i="14"/>
  <c r="BM314" i="14"/>
  <c r="BT313" i="14"/>
  <c r="BS313" i="14"/>
  <c r="BR313" i="14"/>
  <c r="BQ313" i="14"/>
  <c r="BP313" i="14"/>
  <c r="BO313" i="14"/>
  <c r="BN313" i="14"/>
  <c r="BM313" i="14"/>
  <c r="BT312" i="14"/>
  <c r="BS312" i="14"/>
  <c r="BR312" i="14"/>
  <c r="BQ312" i="14"/>
  <c r="BP312" i="14"/>
  <c r="BO312" i="14"/>
  <c r="BN312" i="14"/>
  <c r="BM312" i="14"/>
  <c r="BT311" i="14"/>
  <c r="BS311" i="14"/>
  <c r="BR311" i="14"/>
  <c r="BQ311" i="14"/>
  <c r="BP311" i="14"/>
  <c r="BO311" i="14"/>
  <c r="BN311" i="14"/>
  <c r="BM311" i="14"/>
  <c r="BT310" i="14"/>
  <c r="BS310" i="14"/>
  <c r="BR310" i="14"/>
  <c r="BQ310" i="14"/>
  <c r="BP310" i="14"/>
  <c r="BO310" i="14"/>
  <c r="BN310" i="14"/>
  <c r="BM310" i="14"/>
  <c r="BT309" i="14"/>
  <c r="BS309" i="14"/>
  <c r="BR309" i="14"/>
  <c r="BQ309" i="14"/>
  <c r="BP309" i="14"/>
  <c r="BO309" i="14"/>
  <c r="BN309" i="14"/>
  <c r="BM309" i="14"/>
  <c r="BT308" i="14"/>
  <c r="BS308" i="14"/>
  <c r="BR308" i="14"/>
  <c r="BQ308" i="14"/>
  <c r="BP308" i="14"/>
  <c r="BO308" i="14"/>
  <c r="BN308" i="14"/>
  <c r="BM308" i="14"/>
  <c r="BT307" i="14"/>
  <c r="BS307" i="14"/>
  <c r="BR307" i="14"/>
  <c r="BQ307" i="14"/>
  <c r="BP307" i="14"/>
  <c r="BO307" i="14"/>
  <c r="BN307" i="14"/>
  <c r="BM307" i="14"/>
  <c r="BT306" i="14"/>
  <c r="BS306" i="14"/>
  <c r="BR306" i="14"/>
  <c r="BQ306" i="14"/>
  <c r="BP306" i="14"/>
  <c r="BO306" i="14"/>
  <c r="BN306" i="14"/>
  <c r="BM306" i="14"/>
  <c r="BT305" i="14"/>
  <c r="BS305" i="14"/>
  <c r="BR305" i="14"/>
  <c r="BQ305" i="14"/>
  <c r="BP305" i="14"/>
  <c r="BO305" i="14"/>
  <c r="BN305" i="14"/>
  <c r="BM305" i="14"/>
  <c r="BT304" i="14"/>
  <c r="BS304" i="14"/>
  <c r="BR304" i="14"/>
  <c r="BQ304" i="14"/>
  <c r="BP304" i="14"/>
  <c r="BO304" i="14"/>
  <c r="BN304" i="14"/>
  <c r="BM304" i="14"/>
  <c r="BT303" i="14"/>
  <c r="BS303" i="14"/>
  <c r="BR303" i="14"/>
  <c r="BQ303" i="14"/>
  <c r="BP303" i="14"/>
  <c r="BO303" i="14"/>
  <c r="BN303" i="14"/>
  <c r="BM303" i="14"/>
  <c r="BT302" i="14"/>
  <c r="BS302" i="14"/>
  <c r="BR302" i="14"/>
  <c r="BQ302" i="14"/>
  <c r="BP302" i="14"/>
  <c r="BO302" i="14"/>
  <c r="BN302" i="14"/>
  <c r="BM302" i="14"/>
  <c r="BT301" i="14"/>
  <c r="BS301" i="14"/>
  <c r="BR301" i="14"/>
  <c r="BQ301" i="14"/>
  <c r="BP301" i="14"/>
  <c r="BO301" i="14"/>
  <c r="BN301" i="14"/>
  <c r="BM301" i="14"/>
  <c r="BT300" i="14"/>
  <c r="BS300" i="14"/>
  <c r="BR300" i="14"/>
  <c r="BQ300" i="14"/>
  <c r="BP300" i="14"/>
  <c r="BO300" i="14"/>
  <c r="BN300" i="14"/>
  <c r="BM300" i="14"/>
  <c r="BT299" i="14"/>
  <c r="BS299" i="14"/>
  <c r="BR299" i="14"/>
  <c r="BQ299" i="14"/>
  <c r="BP299" i="14"/>
  <c r="BO299" i="14"/>
  <c r="BN299" i="14"/>
  <c r="BM299" i="14"/>
  <c r="BT298" i="14"/>
  <c r="BS298" i="14"/>
  <c r="BR298" i="14"/>
  <c r="BQ298" i="14"/>
  <c r="BP298" i="14"/>
  <c r="BO298" i="14"/>
  <c r="BN298" i="14"/>
  <c r="BM298" i="14"/>
  <c r="BT297" i="14"/>
  <c r="BS297" i="14"/>
  <c r="BR297" i="14"/>
  <c r="BQ297" i="14"/>
  <c r="BP297" i="14"/>
  <c r="BO297" i="14"/>
  <c r="BN297" i="14"/>
  <c r="BM297" i="14"/>
  <c r="BT296" i="14"/>
  <c r="BS296" i="14"/>
  <c r="BR296" i="14"/>
  <c r="BQ296" i="14"/>
  <c r="BP296" i="14"/>
  <c r="BO296" i="14"/>
  <c r="BN296" i="14"/>
  <c r="BM296" i="14"/>
  <c r="BT295" i="14"/>
  <c r="BS295" i="14"/>
  <c r="BR295" i="14"/>
  <c r="BQ295" i="14"/>
  <c r="BP295" i="14"/>
  <c r="BO295" i="14"/>
  <c r="BN295" i="14"/>
  <c r="BM295" i="14"/>
  <c r="BT294" i="14"/>
  <c r="BS294" i="14"/>
  <c r="BR294" i="14"/>
  <c r="BQ294" i="14"/>
  <c r="BP294" i="14"/>
  <c r="BO294" i="14"/>
  <c r="BN294" i="14"/>
  <c r="BM294" i="14"/>
  <c r="BT293" i="14"/>
  <c r="BS293" i="14"/>
  <c r="BR293" i="14"/>
  <c r="BQ293" i="14"/>
  <c r="BP293" i="14"/>
  <c r="BO293" i="14"/>
  <c r="BN293" i="14"/>
  <c r="BM293" i="14"/>
  <c r="BT292" i="14"/>
  <c r="BS292" i="14"/>
  <c r="BR292" i="14"/>
  <c r="BQ292" i="14"/>
  <c r="BP292" i="14"/>
  <c r="BO292" i="14"/>
  <c r="BN292" i="14"/>
  <c r="BM292" i="14"/>
  <c r="BT291" i="14"/>
  <c r="BS291" i="14"/>
  <c r="BR291" i="14"/>
  <c r="BQ291" i="14"/>
  <c r="BP291" i="14"/>
  <c r="BO291" i="14"/>
  <c r="BN291" i="14"/>
  <c r="BM291" i="14"/>
  <c r="BT290" i="14"/>
  <c r="BS290" i="14"/>
  <c r="BR290" i="14"/>
  <c r="BQ290" i="14"/>
  <c r="BP290" i="14"/>
  <c r="BO290" i="14"/>
  <c r="BN290" i="14"/>
  <c r="BM290" i="14"/>
  <c r="BT289" i="14"/>
  <c r="BS289" i="14"/>
  <c r="BR289" i="14"/>
  <c r="BQ289" i="14"/>
  <c r="BP289" i="14"/>
  <c r="BO289" i="14"/>
  <c r="BN289" i="14"/>
  <c r="BM289" i="14"/>
  <c r="BT288" i="14"/>
  <c r="BS288" i="14"/>
  <c r="BR288" i="14"/>
  <c r="BQ288" i="14"/>
  <c r="BP288" i="14"/>
  <c r="BO288" i="14"/>
  <c r="BN288" i="14"/>
  <c r="BM288" i="14"/>
  <c r="BT287" i="14"/>
  <c r="BS287" i="14"/>
  <c r="BR287" i="14"/>
  <c r="BQ287" i="14"/>
  <c r="BP287" i="14"/>
  <c r="BO287" i="14"/>
  <c r="BN287" i="14"/>
  <c r="BM287" i="14"/>
  <c r="BT286" i="14"/>
  <c r="BS286" i="14"/>
  <c r="BR286" i="14"/>
  <c r="BQ286" i="14"/>
  <c r="BP286" i="14"/>
  <c r="BO286" i="14"/>
  <c r="BN286" i="14"/>
  <c r="BM286" i="14"/>
  <c r="BT285" i="14"/>
  <c r="BS285" i="14"/>
  <c r="BR285" i="14"/>
  <c r="BQ285" i="14"/>
  <c r="BP285" i="14"/>
  <c r="BO285" i="14"/>
  <c r="BN285" i="14"/>
  <c r="BM285" i="14"/>
  <c r="BT284" i="14"/>
  <c r="BS284" i="14"/>
  <c r="BR284" i="14"/>
  <c r="BQ284" i="14"/>
  <c r="BP284" i="14"/>
  <c r="BO284" i="14"/>
  <c r="BN284" i="14"/>
  <c r="BM284" i="14"/>
  <c r="BT283" i="14"/>
  <c r="BS283" i="14"/>
  <c r="BR283" i="14"/>
  <c r="BQ283" i="14"/>
  <c r="BP283" i="14"/>
  <c r="BO283" i="14"/>
  <c r="BN283" i="14"/>
  <c r="BM283" i="14"/>
  <c r="BT282" i="14"/>
  <c r="BS282" i="14"/>
  <c r="BR282" i="14"/>
  <c r="BQ282" i="14"/>
  <c r="BP282" i="14"/>
  <c r="BO282" i="14"/>
  <c r="BN282" i="14"/>
  <c r="BM282" i="14"/>
  <c r="BT281" i="14"/>
  <c r="BS281" i="14"/>
  <c r="BR281" i="14"/>
  <c r="BQ281" i="14"/>
  <c r="BP281" i="14"/>
  <c r="BO281" i="14"/>
  <c r="BN281" i="14"/>
  <c r="BM281" i="14"/>
  <c r="BT280" i="14"/>
  <c r="BS280" i="14"/>
  <c r="BR280" i="14"/>
  <c r="BQ280" i="14"/>
  <c r="BP280" i="14"/>
  <c r="BO280" i="14"/>
  <c r="BN280" i="14"/>
  <c r="BM280" i="14"/>
  <c r="BT279" i="14"/>
  <c r="BS279" i="14"/>
  <c r="BR279" i="14"/>
  <c r="BQ279" i="14"/>
  <c r="BP279" i="14"/>
  <c r="BO279" i="14"/>
  <c r="BN279" i="14"/>
  <c r="BM279" i="14"/>
  <c r="BT278" i="14"/>
  <c r="BS278" i="14"/>
  <c r="BR278" i="14"/>
  <c r="BQ278" i="14"/>
  <c r="BP278" i="14"/>
  <c r="BO278" i="14"/>
  <c r="BN278" i="14"/>
  <c r="BM278" i="14"/>
  <c r="BT277" i="14"/>
  <c r="BS277" i="14"/>
  <c r="BR277" i="14"/>
  <c r="BQ277" i="14"/>
  <c r="BP277" i="14"/>
  <c r="BO277" i="14"/>
  <c r="BN277" i="14"/>
  <c r="BM277" i="14"/>
  <c r="BT276" i="14"/>
  <c r="BS276" i="14"/>
  <c r="BR276" i="14"/>
  <c r="BQ276" i="14"/>
  <c r="BP276" i="14"/>
  <c r="BO276" i="14"/>
  <c r="BN276" i="14"/>
  <c r="BM276" i="14"/>
  <c r="BT275" i="14"/>
  <c r="BS275" i="14"/>
  <c r="BR275" i="14"/>
  <c r="BQ275" i="14"/>
  <c r="BP275" i="14"/>
  <c r="BO275" i="14"/>
  <c r="BN275" i="14"/>
  <c r="BM275" i="14"/>
  <c r="BT274" i="14"/>
  <c r="BS274" i="14"/>
  <c r="BR274" i="14"/>
  <c r="BQ274" i="14"/>
  <c r="BP274" i="14"/>
  <c r="BO274" i="14"/>
  <c r="BN274" i="14"/>
  <c r="BM274" i="14"/>
  <c r="BT273" i="14"/>
  <c r="BS273" i="14"/>
  <c r="BR273" i="14"/>
  <c r="BQ273" i="14"/>
  <c r="BP273" i="14"/>
  <c r="BO273" i="14"/>
  <c r="BN273" i="14"/>
  <c r="BM273" i="14"/>
  <c r="BT272" i="14"/>
  <c r="BS272" i="14"/>
  <c r="BR272" i="14"/>
  <c r="BQ272" i="14"/>
  <c r="BP272" i="14"/>
  <c r="BO272" i="14"/>
  <c r="BN272" i="14"/>
  <c r="BM272" i="14"/>
  <c r="BT271" i="14"/>
  <c r="BS271" i="14"/>
  <c r="BR271" i="14"/>
  <c r="BQ271" i="14"/>
  <c r="BP271" i="14"/>
  <c r="BO271" i="14"/>
  <c r="BN271" i="14"/>
  <c r="BM271" i="14"/>
  <c r="BT270" i="14"/>
  <c r="BS270" i="14"/>
  <c r="BR270" i="14"/>
  <c r="BQ270" i="14"/>
  <c r="BP270" i="14"/>
  <c r="BO270" i="14"/>
  <c r="BN270" i="14"/>
  <c r="BM270" i="14"/>
  <c r="BT269" i="14"/>
  <c r="BS269" i="14"/>
  <c r="BR269" i="14"/>
  <c r="BQ269" i="14"/>
  <c r="BP269" i="14"/>
  <c r="BO269" i="14"/>
  <c r="BN269" i="14"/>
  <c r="BM269" i="14"/>
  <c r="BT268" i="14"/>
  <c r="BS268" i="14"/>
  <c r="BR268" i="14"/>
  <c r="BQ268" i="14"/>
  <c r="BP268" i="14"/>
  <c r="BO268" i="14"/>
  <c r="BN268" i="14"/>
  <c r="BM268" i="14"/>
  <c r="BT267" i="14"/>
  <c r="BS267" i="14"/>
  <c r="BR267" i="14"/>
  <c r="BQ267" i="14"/>
  <c r="BP267" i="14"/>
  <c r="BO267" i="14"/>
  <c r="BN267" i="14"/>
  <c r="BM267" i="14"/>
  <c r="BT266" i="14"/>
  <c r="BS266" i="14"/>
  <c r="BR266" i="14"/>
  <c r="BQ266" i="14"/>
  <c r="BP266" i="14"/>
  <c r="BO266" i="14"/>
  <c r="BN266" i="14"/>
  <c r="BM266" i="14"/>
  <c r="BT265" i="14"/>
  <c r="BS265" i="14"/>
  <c r="BR265" i="14"/>
  <c r="BQ265" i="14"/>
  <c r="BP265" i="14"/>
  <c r="BO265" i="14"/>
  <c r="BN265" i="14"/>
  <c r="BM265" i="14"/>
  <c r="BT264" i="14"/>
  <c r="BS264" i="14"/>
  <c r="BR264" i="14"/>
  <c r="BQ264" i="14"/>
  <c r="BP264" i="14"/>
  <c r="BO264" i="14"/>
  <c r="BN264" i="14"/>
  <c r="BM264" i="14"/>
  <c r="BT263" i="14"/>
  <c r="BS263" i="14"/>
  <c r="BR263" i="14"/>
  <c r="BQ263" i="14"/>
  <c r="BP263" i="14"/>
  <c r="BO263" i="14"/>
  <c r="BN263" i="14"/>
  <c r="BM263" i="14"/>
  <c r="BT262" i="14"/>
  <c r="BS262" i="14"/>
  <c r="BR262" i="14"/>
  <c r="BQ262" i="14"/>
  <c r="BP262" i="14"/>
  <c r="BO262" i="14"/>
  <c r="BN262" i="14"/>
  <c r="BM262" i="14"/>
  <c r="BT261" i="14"/>
  <c r="BS261" i="14"/>
  <c r="BR261" i="14"/>
  <c r="BQ261" i="14"/>
  <c r="BP261" i="14"/>
  <c r="BO261" i="14"/>
  <c r="BN261" i="14"/>
  <c r="BM261" i="14"/>
  <c r="BT260" i="14"/>
  <c r="BS260" i="14"/>
  <c r="BR260" i="14"/>
  <c r="BQ260" i="14"/>
  <c r="BP260" i="14"/>
  <c r="BO260" i="14"/>
  <c r="BN260" i="14"/>
  <c r="BM260" i="14"/>
  <c r="BT259" i="14"/>
  <c r="BS259" i="14"/>
  <c r="BR259" i="14"/>
  <c r="BQ259" i="14"/>
  <c r="BP259" i="14"/>
  <c r="BO259" i="14"/>
  <c r="BN259" i="14"/>
  <c r="BM259" i="14"/>
  <c r="BT258" i="14"/>
  <c r="BS258" i="14"/>
  <c r="BR258" i="14"/>
  <c r="BQ258" i="14"/>
  <c r="BP258" i="14"/>
  <c r="BO258" i="14"/>
  <c r="BN258" i="14"/>
  <c r="BM258" i="14"/>
  <c r="BT257" i="14"/>
  <c r="BS257" i="14"/>
  <c r="BR257" i="14"/>
  <c r="BQ257" i="14"/>
  <c r="BP257" i="14"/>
  <c r="BO257" i="14"/>
  <c r="BN257" i="14"/>
  <c r="BM257" i="14"/>
  <c r="BT256" i="14"/>
  <c r="BS256" i="14"/>
  <c r="BR256" i="14"/>
  <c r="BQ256" i="14"/>
  <c r="BP256" i="14"/>
  <c r="BO256" i="14"/>
  <c r="BN256" i="14"/>
  <c r="BM256" i="14"/>
  <c r="BT255" i="14"/>
  <c r="BS255" i="14"/>
  <c r="BR255" i="14"/>
  <c r="BQ255" i="14"/>
  <c r="BP255" i="14"/>
  <c r="BO255" i="14"/>
  <c r="BN255" i="14"/>
  <c r="BM255" i="14"/>
  <c r="BT254" i="14"/>
  <c r="BS254" i="14"/>
  <c r="BR254" i="14"/>
  <c r="BQ254" i="14"/>
  <c r="BP254" i="14"/>
  <c r="BO254" i="14"/>
  <c r="BN254" i="14"/>
  <c r="BM254" i="14"/>
  <c r="BT253" i="14"/>
  <c r="BS253" i="14"/>
  <c r="BR253" i="14"/>
  <c r="BQ253" i="14"/>
  <c r="BP253" i="14"/>
  <c r="BO253" i="14"/>
  <c r="BN253" i="14"/>
  <c r="BM253" i="14"/>
  <c r="BT252" i="14"/>
  <c r="BS252" i="14"/>
  <c r="BR252" i="14"/>
  <c r="BQ252" i="14"/>
  <c r="BP252" i="14"/>
  <c r="BO252" i="14"/>
  <c r="BN252" i="14"/>
  <c r="BM252" i="14"/>
  <c r="BT251" i="14"/>
  <c r="BS251" i="14"/>
  <c r="BR251" i="14"/>
  <c r="BQ251" i="14"/>
  <c r="BP251" i="14"/>
  <c r="BO251" i="14"/>
  <c r="BN251" i="14"/>
  <c r="BM251" i="14"/>
  <c r="BT250" i="14"/>
  <c r="BS250" i="14"/>
  <c r="BR250" i="14"/>
  <c r="BQ250" i="14"/>
  <c r="BP250" i="14"/>
  <c r="BO250" i="14"/>
  <c r="BN250" i="14"/>
  <c r="BM250" i="14"/>
  <c r="BT249" i="14"/>
  <c r="BS249" i="14"/>
  <c r="BR249" i="14"/>
  <c r="BQ249" i="14"/>
  <c r="BP249" i="14"/>
  <c r="BO249" i="14"/>
  <c r="BN249" i="14"/>
  <c r="BM249" i="14"/>
  <c r="BT248" i="14"/>
  <c r="BS248" i="14"/>
  <c r="BR248" i="14"/>
  <c r="BQ248" i="14"/>
  <c r="BP248" i="14"/>
  <c r="BO248" i="14"/>
  <c r="BN248" i="14"/>
  <c r="BM248" i="14"/>
  <c r="BT247" i="14"/>
  <c r="BS247" i="14"/>
  <c r="BR247" i="14"/>
  <c r="BQ247" i="14"/>
  <c r="BP247" i="14"/>
  <c r="BO247" i="14"/>
  <c r="BN247" i="14"/>
  <c r="BM247" i="14"/>
  <c r="BT246" i="14"/>
  <c r="BS246" i="14"/>
  <c r="BR246" i="14"/>
  <c r="BQ246" i="14"/>
  <c r="BP246" i="14"/>
  <c r="BO246" i="14"/>
  <c r="BN246" i="14"/>
  <c r="BM246" i="14"/>
  <c r="BT245" i="14"/>
  <c r="BS245" i="14"/>
  <c r="BR245" i="14"/>
  <c r="BQ245" i="14"/>
  <c r="BP245" i="14"/>
  <c r="BO245" i="14"/>
  <c r="BN245" i="14"/>
  <c r="BM245" i="14"/>
  <c r="BT244" i="14"/>
  <c r="BS244" i="14"/>
  <c r="BR244" i="14"/>
  <c r="BQ244" i="14"/>
  <c r="BP244" i="14"/>
  <c r="BO244" i="14"/>
  <c r="BN244" i="14"/>
  <c r="BM244" i="14"/>
  <c r="BT243" i="14"/>
  <c r="BS243" i="14"/>
  <c r="BR243" i="14"/>
  <c r="BQ243" i="14"/>
  <c r="BP243" i="14"/>
  <c r="BO243" i="14"/>
  <c r="BN243" i="14"/>
  <c r="BM243" i="14"/>
  <c r="BT242" i="14"/>
  <c r="BS242" i="14"/>
  <c r="BR242" i="14"/>
  <c r="BQ242" i="14"/>
  <c r="BP242" i="14"/>
  <c r="BO242" i="14"/>
  <c r="BN242" i="14"/>
  <c r="BM242" i="14"/>
  <c r="BT241" i="14"/>
  <c r="BS241" i="14"/>
  <c r="BR241" i="14"/>
  <c r="BQ241" i="14"/>
  <c r="BP241" i="14"/>
  <c r="BO241" i="14"/>
  <c r="BN241" i="14"/>
  <c r="BM241" i="14"/>
  <c r="BT240" i="14"/>
  <c r="BS240" i="14"/>
  <c r="BR240" i="14"/>
  <c r="BQ240" i="14"/>
  <c r="BP240" i="14"/>
  <c r="BO240" i="14"/>
  <c r="BN240" i="14"/>
  <c r="BM240" i="14"/>
  <c r="BT239" i="14"/>
  <c r="BS239" i="14"/>
  <c r="BR239" i="14"/>
  <c r="BQ239" i="14"/>
  <c r="BP239" i="14"/>
  <c r="BO239" i="14"/>
  <c r="BN239" i="14"/>
  <c r="BM239" i="14"/>
  <c r="BT238" i="14"/>
  <c r="BS238" i="14"/>
  <c r="BR238" i="14"/>
  <c r="BQ238" i="14"/>
  <c r="BP238" i="14"/>
  <c r="BO238" i="14"/>
  <c r="BN238" i="14"/>
  <c r="BM238" i="14"/>
  <c r="BT237" i="14"/>
  <c r="BS237" i="14"/>
  <c r="BR237" i="14"/>
  <c r="BQ237" i="14"/>
  <c r="BP237" i="14"/>
  <c r="BO237" i="14"/>
  <c r="BN237" i="14"/>
  <c r="BM237" i="14"/>
  <c r="BT236" i="14"/>
  <c r="BS236" i="14"/>
  <c r="BR236" i="14"/>
  <c r="BQ236" i="14"/>
  <c r="BP236" i="14"/>
  <c r="BO236" i="14"/>
  <c r="BN236" i="14"/>
  <c r="BM236" i="14"/>
  <c r="BT235" i="14"/>
  <c r="BS235" i="14"/>
  <c r="BR235" i="14"/>
  <c r="BQ235" i="14"/>
  <c r="BP235" i="14"/>
  <c r="BO235" i="14"/>
  <c r="BN235" i="14"/>
  <c r="BM235" i="14"/>
  <c r="BT234" i="14"/>
  <c r="BS234" i="14"/>
  <c r="BR234" i="14"/>
  <c r="BQ234" i="14"/>
  <c r="BP234" i="14"/>
  <c r="BO234" i="14"/>
  <c r="BN234" i="14"/>
  <c r="BM234" i="14"/>
  <c r="BT233" i="14"/>
  <c r="BS233" i="14"/>
  <c r="BR233" i="14"/>
  <c r="BQ233" i="14"/>
  <c r="BP233" i="14"/>
  <c r="BO233" i="14"/>
  <c r="BN233" i="14"/>
  <c r="BM233" i="14"/>
  <c r="BT232" i="14"/>
  <c r="BS232" i="14"/>
  <c r="BR232" i="14"/>
  <c r="BQ232" i="14"/>
  <c r="BP232" i="14"/>
  <c r="BO232" i="14"/>
  <c r="BN232" i="14"/>
  <c r="BM232" i="14"/>
  <c r="BT231" i="14"/>
  <c r="BS231" i="14"/>
  <c r="BR231" i="14"/>
  <c r="BQ231" i="14"/>
  <c r="BP231" i="14"/>
  <c r="BO231" i="14"/>
  <c r="BN231" i="14"/>
  <c r="BM231" i="14"/>
  <c r="BT230" i="14"/>
  <c r="BS230" i="14"/>
  <c r="BR230" i="14"/>
  <c r="BQ230" i="14"/>
  <c r="BP230" i="14"/>
  <c r="BO230" i="14"/>
  <c r="BN230" i="14"/>
  <c r="BM230" i="14"/>
  <c r="BT229" i="14"/>
  <c r="BS229" i="14"/>
  <c r="BR229" i="14"/>
  <c r="BQ229" i="14"/>
  <c r="BP229" i="14"/>
  <c r="BO229" i="14"/>
  <c r="BN229" i="14"/>
  <c r="BM229" i="14"/>
  <c r="BT228" i="14"/>
  <c r="BS228" i="14"/>
  <c r="BR228" i="14"/>
  <c r="BQ228" i="14"/>
  <c r="BP228" i="14"/>
  <c r="BO228" i="14"/>
  <c r="BN228" i="14"/>
  <c r="BM228" i="14"/>
  <c r="BT227" i="14"/>
  <c r="BS227" i="14"/>
  <c r="BR227" i="14"/>
  <c r="BQ227" i="14"/>
  <c r="BP227" i="14"/>
  <c r="BO227" i="14"/>
  <c r="BN227" i="14"/>
  <c r="BM227" i="14"/>
  <c r="BT226" i="14"/>
  <c r="BS226" i="14"/>
  <c r="BR226" i="14"/>
  <c r="BQ226" i="14"/>
  <c r="BP226" i="14"/>
  <c r="BO226" i="14"/>
  <c r="BN226" i="14"/>
  <c r="BM226" i="14"/>
  <c r="BT225" i="14"/>
  <c r="BS225" i="14"/>
  <c r="BR225" i="14"/>
  <c r="BQ225" i="14"/>
  <c r="BP225" i="14"/>
  <c r="BO225" i="14"/>
  <c r="BN225" i="14"/>
  <c r="BM225" i="14"/>
  <c r="BT224" i="14"/>
  <c r="BS224" i="14"/>
  <c r="BR224" i="14"/>
  <c r="BQ224" i="14"/>
  <c r="BP224" i="14"/>
  <c r="BO224" i="14"/>
  <c r="BN224" i="14"/>
  <c r="BM224" i="14"/>
  <c r="BT223" i="14"/>
  <c r="BS223" i="14"/>
  <c r="BR223" i="14"/>
  <c r="BQ223" i="14"/>
  <c r="BP223" i="14"/>
  <c r="BO223" i="14"/>
  <c r="BN223" i="14"/>
  <c r="BM223" i="14"/>
  <c r="BT222" i="14"/>
  <c r="BS222" i="14"/>
  <c r="BR222" i="14"/>
  <c r="BQ222" i="14"/>
  <c r="BP222" i="14"/>
  <c r="BO222" i="14"/>
  <c r="BN222" i="14"/>
  <c r="BM222" i="14"/>
  <c r="BT221" i="14"/>
  <c r="BS221" i="14"/>
  <c r="BR221" i="14"/>
  <c r="BQ221" i="14"/>
  <c r="BP221" i="14"/>
  <c r="BO221" i="14"/>
  <c r="BN221" i="14"/>
  <c r="BM221" i="14"/>
  <c r="BT220" i="14"/>
  <c r="BS220" i="14"/>
  <c r="BR220" i="14"/>
  <c r="BQ220" i="14"/>
  <c r="BP220" i="14"/>
  <c r="BO220" i="14"/>
  <c r="BN220" i="14"/>
  <c r="BM220" i="14"/>
  <c r="BT219" i="14"/>
  <c r="BS219" i="14"/>
  <c r="BR219" i="14"/>
  <c r="BQ219" i="14"/>
  <c r="BP219" i="14"/>
  <c r="BO219" i="14"/>
  <c r="BN219" i="14"/>
  <c r="BM219" i="14"/>
  <c r="BT218" i="14"/>
  <c r="BS218" i="14"/>
  <c r="BR218" i="14"/>
  <c r="BQ218" i="14"/>
  <c r="BP218" i="14"/>
  <c r="BO218" i="14"/>
  <c r="BN218" i="14"/>
  <c r="BM218" i="14"/>
  <c r="BT217" i="14"/>
  <c r="BS217" i="14"/>
  <c r="BR217" i="14"/>
  <c r="BQ217" i="14"/>
  <c r="BP217" i="14"/>
  <c r="BO217" i="14"/>
  <c r="BN217" i="14"/>
  <c r="BM217" i="14"/>
  <c r="BT216" i="14"/>
  <c r="BS216" i="14"/>
  <c r="BR216" i="14"/>
  <c r="BQ216" i="14"/>
  <c r="BP216" i="14"/>
  <c r="BO216" i="14"/>
  <c r="BN216" i="14"/>
  <c r="BM216" i="14"/>
  <c r="BT215" i="14"/>
  <c r="BS215" i="14"/>
  <c r="BR215" i="14"/>
  <c r="BQ215" i="14"/>
  <c r="BP215" i="14"/>
  <c r="BO215" i="14"/>
  <c r="BN215" i="14"/>
  <c r="BM215" i="14"/>
  <c r="BT214" i="14"/>
  <c r="BS214" i="14"/>
  <c r="BR214" i="14"/>
  <c r="BQ214" i="14"/>
  <c r="BP214" i="14"/>
  <c r="BO214" i="14"/>
  <c r="BN214" i="14"/>
  <c r="BM214" i="14"/>
  <c r="BT213" i="14"/>
  <c r="BS213" i="14"/>
  <c r="BR213" i="14"/>
  <c r="BQ213" i="14"/>
  <c r="BP213" i="14"/>
  <c r="BO213" i="14"/>
  <c r="BN213" i="14"/>
  <c r="BM213" i="14"/>
  <c r="BT212" i="14"/>
  <c r="BS212" i="14"/>
  <c r="BR212" i="14"/>
  <c r="BQ212" i="14"/>
  <c r="BP212" i="14"/>
  <c r="BO212" i="14"/>
  <c r="BN212" i="14"/>
  <c r="BM212" i="14"/>
  <c r="BT211" i="14"/>
  <c r="BS211" i="14"/>
  <c r="BR211" i="14"/>
  <c r="BQ211" i="14"/>
  <c r="BP211" i="14"/>
  <c r="BO211" i="14"/>
  <c r="BN211" i="14"/>
  <c r="BM211" i="14"/>
  <c r="BT210" i="14"/>
  <c r="BS210" i="14"/>
  <c r="BR210" i="14"/>
  <c r="BQ210" i="14"/>
  <c r="BP210" i="14"/>
  <c r="BO210" i="14"/>
  <c r="BN210" i="14"/>
  <c r="BM210" i="14"/>
  <c r="BT209" i="14"/>
  <c r="BS209" i="14"/>
  <c r="BR209" i="14"/>
  <c r="BQ209" i="14"/>
  <c r="BP209" i="14"/>
  <c r="BO209" i="14"/>
  <c r="BN209" i="14"/>
  <c r="BM209" i="14"/>
  <c r="BT208" i="14"/>
  <c r="BS208" i="14"/>
  <c r="BR208" i="14"/>
  <c r="BQ208" i="14"/>
  <c r="BP208" i="14"/>
  <c r="BO208" i="14"/>
  <c r="BN208" i="14"/>
  <c r="BM208" i="14"/>
  <c r="BT207" i="14"/>
  <c r="BS207" i="14"/>
  <c r="BR207" i="14"/>
  <c r="BQ207" i="14"/>
  <c r="BP207" i="14"/>
  <c r="BO207" i="14"/>
  <c r="BN207" i="14"/>
  <c r="BM207" i="14"/>
  <c r="BT206" i="14"/>
  <c r="BS206" i="14"/>
  <c r="BR206" i="14"/>
  <c r="BQ206" i="14"/>
  <c r="BP206" i="14"/>
  <c r="BO206" i="14"/>
  <c r="BN206" i="14"/>
  <c r="BM206" i="14"/>
  <c r="BT205" i="14"/>
  <c r="BS205" i="14"/>
  <c r="BR205" i="14"/>
  <c r="BQ205" i="14"/>
  <c r="BP205" i="14"/>
  <c r="BO205" i="14"/>
  <c r="BN205" i="14"/>
  <c r="BM205" i="14"/>
  <c r="BT204" i="14"/>
  <c r="BS204" i="14"/>
  <c r="BR204" i="14"/>
  <c r="BQ204" i="14"/>
  <c r="BP204" i="14"/>
  <c r="BO204" i="14"/>
  <c r="BN204" i="14"/>
  <c r="BM204" i="14"/>
  <c r="BT203" i="14"/>
  <c r="BS203" i="14"/>
  <c r="BR203" i="14"/>
  <c r="BQ203" i="14"/>
  <c r="BP203" i="14"/>
  <c r="BO203" i="14"/>
  <c r="BN203" i="14"/>
  <c r="BM203" i="14"/>
  <c r="BT202" i="14"/>
  <c r="BS202" i="14"/>
  <c r="BR202" i="14"/>
  <c r="BQ202" i="14"/>
  <c r="BP202" i="14"/>
  <c r="BO202" i="14"/>
  <c r="BN202" i="14"/>
  <c r="BM202" i="14"/>
  <c r="BT201" i="14"/>
  <c r="BS201" i="14"/>
  <c r="BR201" i="14"/>
  <c r="BQ201" i="14"/>
  <c r="BP201" i="14"/>
  <c r="BO201" i="14"/>
  <c r="BN201" i="14"/>
  <c r="BM201" i="14"/>
  <c r="BT200" i="14"/>
  <c r="BS200" i="14"/>
  <c r="BR200" i="14"/>
  <c r="BQ200" i="14"/>
  <c r="BP200" i="14"/>
  <c r="BO200" i="14"/>
  <c r="BN200" i="14"/>
  <c r="BM200" i="14"/>
  <c r="BT199" i="14"/>
  <c r="BS199" i="14"/>
  <c r="BR199" i="14"/>
  <c r="BQ199" i="14"/>
  <c r="BP199" i="14"/>
  <c r="BO199" i="14"/>
  <c r="BN199" i="14"/>
  <c r="BM199" i="14"/>
  <c r="BT198" i="14"/>
  <c r="BS198" i="14"/>
  <c r="BR198" i="14"/>
  <c r="BQ198" i="14"/>
  <c r="BP198" i="14"/>
  <c r="BO198" i="14"/>
  <c r="BN198" i="14"/>
  <c r="BM198" i="14"/>
  <c r="BT197" i="14"/>
  <c r="BS197" i="14"/>
  <c r="BR197" i="14"/>
  <c r="BQ197" i="14"/>
  <c r="BP197" i="14"/>
  <c r="BO197" i="14"/>
  <c r="BN197" i="14"/>
  <c r="BM197" i="14"/>
  <c r="BT196" i="14"/>
  <c r="BS196" i="14"/>
  <c r="BR196" i="14"/>
  <c r="BQ196" i="14"/>
  <c r="BP196" i="14"/>
  <c r="BO196" i="14"/>
  <c r="BN196" i="14"/>
  <c r="BM196" i="14"/>
  <c r="BT195" i="14"/>
  <c r="BS195" i="14"/>
  <c r="BR195" i="14"/>
  <c r="BQ195" i="14"/>
  <c r="BP195" i="14"/>
  <c r="BO195" i="14"/>
  <c r="BN195" i="14"/>
  <c r="BM195" i="14"/>
  <c r="BT194" i="14"/>
  <c r="BS194" i="14"/>
  <c r="BR194" i="14"/>
  <c r="BQ194" i="14"/>
  <c r="BP194" i="14"/>
  <c r="BO194" i="14"/>
  <c r="BN194" i="14"/>
  <c r="BM194" i="14"/>
  <c r="BT193" i="14"/>
  <c r="BS193" i="14"/>
  <c r="BR193" i="14"/>
  <c r="BQ193" i="14"/>
  <c r="BP193" i="14"/>
  <c r="BO193" i="14"/>
  <c r="BN193" i="14"/>
  <c r="BM193" i="14"/>
  <c r="BT192" i="14"/>
  <c r="BS192" i="14"/>
  <c r="BR192" i="14"/>
  <c r="BQ192" i="14"/>
  <c r="BP192" i="14"/>
  <c r="BO192" i="14"/>
  <c r="BN192" i="14"/>
  <c r="BM192" i="14"/>
  <c r="BT191" i="14"/>
  <c r="BS191" i="14"/>
  <c r="BR191" i="14"/>
  <c r="BQ191" i="14"/>
  <c r="BP191" i="14"/>
  <c r="BO191" i="14"/>
  <c r="BN191" i="14"/>
  <c r="BM191" i="14"/>
  <c r="BT190" i="14"/>
  <c r="BS190" i="14"/>
  <c r="BR190" i="14"/>
  <c r="BQ190" i="14"/>
  <c r="BP190" i="14"/>
  <c r="BO190" i="14"/>
  <c r="BN190" i="14"/>
  <c r="BM190" i="14"/>
  <c r="BT189" i="14"/>
  <c r="BS189" i="14"/>
  <c r="BR189" i="14"/>
  <c r="BQ189" i="14"/>
  <c r="BP189" i="14"/>
  <c r="BO189" i="14"/>
  <c r="BN189" i="14"/>
  <c r="BM189" i="14"/>
  <c r="BT188" i="14"/>
  <c r="BS188" i="14"/>
  <c r="BR188" i="14"/>
  <c r="BQ188" i="14"/>
  <c r="BP188" i="14"/>
  <c r="BO188" i="14"/>
  <c r="BN188" i="14"/>
  <c r="BM188" i="14"/>
  <c r="BT187" i="14"/>
  <c r="BS187" i="14"/>
  <c r="BR187" i="14"/>
  <c r="BQ187" i="14"/>
  <c r="BP187" i="14"/>
  <c r="BO187" i="14"/>
  <c r="BN187" i="14"/>
  <c r="BM187" i="14"/>
  <c r="BT186" i="14"/>
  <c r="BS186" i="14"/>
  <c r="BR186" i="14"/>
  <c r="BQ186" i="14"/>
  <c r="BP186" i="14"/>
  <c r="BO186" i="14"/>
  <c r="BN186" i="14"/>
  <c r="BM186" i="14"/>
  <c r="BT185" i="14"/>
  <c r="BS185" i="14"/>
  <c r="BR185" i="14"/>
  <c r="BQ185" i="14"/>
  <c r="BP185" i="14"/>
  <c r="BO185" i="14"/>
  <c r="BN185" i="14"/>
  <c r="BM185" i="14"/>
  <c r="BT184" i="14"/>
  <c r="BS184" i="14"/>
  <c r="BR184" i="14"/>
  <c r="BQ184" i="14"/>
  <c r="BP184" i="14"/>
  <c r="BO184" i="14"/>
  <c r="BN184" i="14"/>
  <c r="BM184" i="14"/>
  <c r="BT183" i="14"/>
  <c r="BS183" i="14"/>
  <c r="BR183" i="14"/>
  <c r="BQ183" i="14"/>
  <c r="BP183" i="14"/>
  <c r="BO183" i="14"/>
  <c r="BN183" i="14"/>
  <c r="BM183" i="14"/>
  <c r="BT182" i="14"/>
  <c r="BS182" i="14"/>
  <c r="BR182" i="14"/>
  <c r="BQ182" i="14"/>
  <c r="BP182" i="14"/>
  <c r="BO182" i="14"/>
  <c r="BN182" i="14"/>
  <c r="BM182" i="14"/>
  <c r="BT181" i="14"/>
  <c r="BS181" i="14"/>
  <c r="BR181" i="14"/>
  <c r="BQ181" i="14"/>
  <c r="BP181" i="14"/>
  <c r="BO181" i="14"/>
  <c r="BN181" i="14"/>
  <c r="BM181" i="14"/>
  <c r="BT180" i="14"/>
  <c r="BS180" i="14"/>
  <c r="BR180" i="14"/>
  <c r="BQ180" i="14"/>
  <c r="BP180" i="14"/>
  <c r="BO180" i="14"/>
  <c r="BN180" i="14"/>
  <c r="BM180" i="14"/>
  <c r="BT179" i="14"/>
  <c r="BS179" i="14"/>
  <c r="BR179" i="14"/>
  <c r="BQ179" i="14"/>
  <c r="BP179" i="14"/>
  <c r="BO179" i="14"/>
  <c r="BN179" i="14"/>
  <c r="BM179" i="14"/>
  <c r="BT178" i="14"/>
  <c r="BS178" i="14"/>
  <c r="BR178" i="14"/>
  <c r="BQ178" i="14"/>
  <c r="BP178" i="14"/>
  <c r="BO178" i="14"/>
  <c r="BN178" i="14"/>
  <c r="BM178" i="14"/>
  <c r="BT177" i="14"/>
  <c r="BS177" i="14"/>
  <c r="BR177" i="14"/>
  <c r="BQ177" i="14"/>
  <c r="BP177" i="14"/>
  <c r="BO177" i="14"/>
  <c r="BN177" i="14"/>
  <c r="BM177" i="14"/>
  <c r="BT176" i="14"/>
  <c r="BS176" i="14"/>
  <c r="BR176" i="14"/>
  <c r="BQ176" i="14"/>
  <c r="BP176" i="14"/>
  <c r="BO176" i="14"/>
  <c r="BN176" i="14"/>
  <c r="BM176" i="14"/>
  <c r="BT175" i="14"/>
  <c r="BS175" i="14"/>
  <c r="BR175" i="14"/>
  <c r="BQ175" i="14"/>
  <c r="BP175" i="14"/>
  <c r="BO175" i="14"/>
  <c r="BN175" i="14"/>
  <c r="BM175" i="14"/>
  <c r="BT174" i="14"/>
  <c r="BS174" i="14"/>
  <c r="BR174" i="14"/>
  <c r="BQ174" i="14"/>
  <c r="BP174" i="14"/>
  <c r="BO174" i="14"/>
  <c r="BN174" i="14"/>
  <c r="BM174" i="14"/>
  <c r="BT173" i="14"/>
  <c r="BS173" i="14"/>
  <c r="BR173" i="14"/>
  <c r="BQ173" i="14"/>
  <c r="BP173" i="14"/>
  <c r="BO173" i="14"/>
  <c r="BN173" i="14"/>
  <c r="BM173" i="14"/>
  <c r="BT172" i="14"/>
  <c r="BS172" i="14"/>
  <c r="BR172" i="14"/>
  <c r="BQ172" i="14"/>
  <c r="BP172" i="14"/>
  <c r="BO172" i="14"/>
  <c r="BN172" i="14"/>
  <c r="BM172" i="14"/>
  <c r="BT171" i="14"/>
  <c r="BS171" i="14"/>
  <c r="BR171" i="14"/>
  <c r="BQ171" i="14"/>
  <c r="BP171" i="14"/>
  <c r="BO171" i="14"/>
  <c r="BN171" i="14"/>
  <c r="BM171" i="14"/>
  <c r="BT170" i="14"/>
  <c r="BS170" i="14"/>
  <c r="BR170" i="14"/>
  <c r="BQ170" i="14"/>
  <c r="BP170" i="14"/>
  <c r="BO170" i="14"/>
  <c r="BN170" i="14"/>
  <c r="BM170" i="14"/>
  <c r="BT169" i="14"/>
  <c r="BS169" i="14"/>
  <c r="BR169" i="14"/>
  <c r="BQ169" i="14"/>
  <c r="BP169" i="14"/>
  <c r="BO169" i="14"/>
  <c r="BN169" i="14"/>
  <c r="BM169" i="14"/>
  <c r="BT168" i="14"/>
  <c r="BS168" i="14"/>
  <c r="BR168" i="14"/>
  <c r="BQ168" i="14"/>
  <c r="BP168" i="14"/>
  <c r="BO168" i="14"/>
  <c r="BN168" i="14"/>
  <c r="BM168" i="14"/>
  <c r="BT167" i="14"/>
  <c r="BS167" i="14"/>
  <c r="BR167" i="14"/>
  <c r="BQ167" i="14"/>
  <c r="BP167" i="14"/>
  <c r="BO167" i="14"/>
  <c r="BN167" i="14"/>
  <c r="BM167" i="14"/>
  <c r="BT166" i="14"/>
  <c r="BS166" i="14"/>
  <c r="BR166" i="14"/>
  <c r="BQ166" i="14"/>
  <c r="BP166" i="14"/>
  <c r="BO166" i="14"/>
  <c r="BN166" i="14"/>
  <c r="BM166" i="14"/>
  <c r="BT165" i="14"/>
  <c r="BS165" i="14"/>
  <c r="BR165" i="14"/>
  <c r="BQ165" i="14"/>
  <c r="BP165" i="14"/>
  <c r="BO165" i="14"/>
  <c r="BN165" i="14"/>
  <c r="BM165" i="14"/>
  <c r="BT164" i="14"/>
  <c r="BS164" i="14"/>
  <c r="BR164" i="14"/>
  <c r="BQ164" i="14"/>
  <c r="BP164" i="14"/>
  <c r="BO164" i="14"/>
  <c r="BN164" i="14"/>
  <c r="BM164" i="14"/>
  <c r="BT163" i="14"/>
  <c r="BS163" i="14"/>
  <c r="BR163" i="14"/>
  <c r="BQ163" i="14"/>
  <c r="BP163" i="14"/>
  <c r="BO163" i="14"/>
  <c r="BN163" i="14"/>
  <c r="BM163" i="14"/>
  <c r="BT162" i="14"/>
  <c r="BS162" i="14"/>
  <c r="BR162" i="14"/>
  <c r="BQ162" i="14"/>
  <c r="BP162" i="14"/>
  <c r="BO162" i="14"/>
  <c r="BN162" i="14"/>
  <c r="BM162" i="14"/>
  <c r="BT161" i="14"/>
  <c r="BS161" i="14"/>
  <c r="BR161" i="14"/>
  <c r="BQ161" i="14"/>
  <c r="BP161" i="14"/>
  <c r="BO161" i="14"/>
  <c r="BN161" i="14"/>
  <c r="BM161" i="14"/>
  <c r="BT160" i="14"/>
  <c r="BS160" i="14"/>
  <c r="BR160" i="14"/>
  <c r="BQ160" i="14"/>
  <c r="BP160" i="14"/>
  <c r="BO160" i="14"/>
  <c r="BN160" i="14"/>
  <c r="BM160" i="14"/>
  <c r="BT159" i="14"/>
  <c r="BS159" i="14"/>
  <c r="BR159" i="14"/>
  <c r="BQ159" i="14"/>
  <c r="BP159" i="14"/>
  <c r="BO159" i="14"/>
  <c r="BN159" i="14"/>
  <c r="BM159" i="14"/>
  <c r="BT158" i="14"/>
  <c r="BS158" i="14"/>
  <c r="BR158" i="14"/>
  <c r="BQ158" i="14"/>
  <c r="BP158" i="14"/>
  <c r="BO158" i="14"/>
  <c r="BN158" i="14"/>
  <c r="BM158" i="14"/>
  <c r="BT157" i="14"/>
  <c r="BS157" i="14"/>
  <c r="BR157" i="14"/>
  <c r="BQ157" i="14"/>
  <c r="BP157" i="14"/>
  <c r="BO157" i="14"/>
  <c r="BN157" i="14"/>
  <c r="BM157" i="14"/>
  <c r="BT156" i="14"/>
  <c r="BS156" i="14"/>
  <c r="BR156" i="14"/>
  <c r="BQ156" i="14"/>
  <c r="BP156" i="14"/>
  <c r="BO156" i="14"/>
  <c r="BN156" i="14"/>
  <c r="BM156" i="14"/>
  <c r="BT155" i="14"/>
  <c r="BS155" i="14"/>
  <c r="BR155" i="14"/>
  <c r="BQ155" i="14"/>
  <c r="BP155" i="14"/>
  <c r="BO155" i="14"/>
  <c r="BN155" i="14"/>
  <c r="BM155" i="14"/>
  <c r="BT154" i="14"/>
  <c r="BS154" i="14"/>
  <c r="BR154" i="14"/>
  <c r="BQ154" i="14"/>
  <c r="BP154" i="14"/>
  <c r="BO154" i="14"/>
  <c r="BN154" i="14"/>
  <c r="BM154" i="14"/>
  <c r="BT153" i="14"/>
  <c r="BS153" i="14"/>
  <c r="BR153" i="14"/>
  <c r="BQ153" i="14"/>
  <c r="BP153" i="14"/>
  <c r="BO153" i="14"/>
  <c r="BN153" i="14"/>
  <c r="BM153" i="14"/>
  <c r="BT152" i="14"/>
  <c r="BS152" i="14"/>
  <c r="BR152" i="14"/>
  <c r="BQ152" i="14"/>
  <c r="BP152" i="14"/>
  <c r="BO152" i="14"/>
  <c r="BN152" i="14"/>
  <c r="BM152" i="14"/>
  <c r="BT151" i="14"/>
  <c r="BS151" i="14"/>
  <c r="BR151" i="14"/>
  <c r="BQ151" i="14"/>
  <c r="BP151" i="14"/>
  <c r="BO151" i="14"/>
  <c r="BN151" i="14"/>
  <c r="BM151" i="14"/>
  <c r="BT150" i="14"/>
  <c r="BS150" i="14"/>
  <c r="BR150" i="14"/>
  <c r="BQ150" i="14"/>
  <c r="BP150" i="14"/>
  <c r="BO150" i="14"/>
  <c r="BN150" i="14"/>
  <c r="BM150" i="14"/>
  <c r="BT149" i="14"/>
  <c r="BS149" i="14"/>
  <c r="BR149" i="14"/>
  <c r="BQ149" i="14"/>
  <c r="BP149" i="14"/>
  <c r="BO149" i="14"/>
  <c r="BN149" i="14"/>
  <c r="BM149" i="14"/>
  <c r="BT148" i="14"/>
  <c r="BS148" i="14"/>
  <c r="BR148" i="14"/>
  <c r="BQ148" i="14"/>
  <c r="BP148" i="14"/>
  <c r="BO148" i="14"/>
  <c r="BN148" i="14"/>
  <c r="BM148" i="14"/>
  <c r="BT147" i="14"/>
  <c r="BS147" i="14"/>
  <c r="BR147" i="14"/>
  <c r="BQ147" i="14"/>
  <c r="BP147" i="14"/>
  <c r="BO147" i="14"/>
  <c r="BN147" i="14"/>
  <c r="BM147" i="14"/>
  <c r="BT146" i="14"/>
  <c r="BS146" i="14"/>
  <c r="BR146" i="14"/>
  <c r="BQ146" i="14"/>
  <c r="BP146" i="14"/>
  <c r="BO146" i="14"/>
  <c r="BN146" i="14"/>
  <c r="BM146" i="14"/>
  <c r="BT145" i="14"/>
  <c r="BS145" i="14"/>
  <c r="BR145" i="14"/>
  <c r="BQ145" i="14"/>
  <c r="BP145" i="14"/>
  <c r="BO145" i="14"/>
  <c r="BN145" i="14"/>
  <c r="BM145" i="14"/>
  <c r="BT144" i="14"/>
  <c r="BS144" i="14"/>
  <c r="BR144" i="14"/>
  <c r="BQ144" i="14"/>
  <c r="BP144" i="14"/>
  <c r="BO144" i="14"/>
  <c r="BN144" i="14"/>
  <c r="BM144" i="14"/>
  <c r="BT143" i="14"/>
  <c r="BS143" i="14"/>
  <c r="BR143" i="14"/>
  <c r="BQ143" i="14"/>
  <c r="BP143" i="14"/>
  <c r="BO143" i="14"/>
  <c r="BN143" i="14"/>
  <c r="BM143" i="14"/>
  <c r="BT142" i="14"/>
  <c r="BS142" i="14"/>
  <c r="BR142" i="14"/>
  <c r="BQ142" i="14"/>
  <c r="BP142" i="14"/>
  <c r="BO142" i="14"/>
  <c r="BN142" i="14"/>
  <c r="BM142" i="14"/>
  <c r="BT141" i="14"/>
  <c r="BS141" i="14"/>
  <c r="BR141" i="14"/>
  <c r="BQ141" i="14"/>
  <c r="BP141" i="14"/>
  <c r="BO141" i="14"/>
  <c r="BN141" i="14"/>
  <c r="BM141" i="14"/>
  <c r="BT140" i="14"/>
  <c r="BS140" i="14"/>
  <c r="BR140" i="14"/>
  <c r="BQ140" i="14"/>
  <c r="BP140" i="14"/>
  <c r="BO140" i="14"/>
  <c r="BN140" i="14"/>
  <c r="BM140" i="14"/>
  <c r="BT139" i="14"/>
  <c r="BS139" i="14"/>
  <c r="BR139" i="14"/>
  <c r="BQ139" i="14"/>
  <c r="BP139" i="14"/>
  <c r="BO139" i="14"/>
  <c r="BN139" i="14"/>
  <c r="BM139" i="14"/>
  <c r="BT138" i="14"/>
  <c r="BS138" i="14"/>
  <c r="BR138" i="14"/>
  <c r="BQ138" i="14"/>
  <c r="BP138" i="14"/>
  <c r="BO138" i="14"/>
  <c r="BN138" i="14"/>
  <c r="BM138" i="14"/>
  <c r="BT137" i="14"/>
  <c r="BS137" i="14"/>
  <c r="BR137" i="14"/>
  <c r="BQ137" i="14"/>
  <c r="BP137" i="14"/>
  <c r="BO137" i="14"/>
  <c r="BN137" i="14"/>
  <c r="BM137" i="14"/>
  <c r="BT136" i="14"/>
  <c r="BS136" i="14"/>
  <c r="BR136" i="14"/>
  <c r="BQ136" i="14"/>
  <c r="BP136" i="14"/>
  <c r="BO136" i="14"/>
  <c r="BN136" i="14"/>
  <c r="BM136" i="14"/>
  <c r="BT135" i="14"/>
  <c r="BS135" i="14"/>
  <c r="BR135" i="14"/>
  <c r="BQ135" i="14"/>
  <c r="BP135" i="14"/>
  <c r="BO135" i="14"/>
  <c r="BN135" i="14"/>
  <c r="BM135" i="14"/>
  <c r="BT134" i="14"/>
  <c r="BS134" i="14"/>
  <c r="BR134" i="14"/>
  <c r="BQ134" i="14"/>
  <c r="BP134" i="14"/>
  <c r="BO134" i="14"/>
  <c r="BN134" i="14"/>
  <c r="BM134" i="14"/>
  <c r="BT133" i="14"/>
  <c r="BS133" i="14"/>
  <c r="BR133" i="14"/>
  <c r="BQ133" i="14"/>
  <c r="BP133" i="14"/>
  <c r="BO133" i="14"/>
  <c r="BN133" i="14"/>
  <c r="BM133" i="14"/>
  <c r="BT132" i="14"/>
  <c r="BS132" i="14"/>
  <c r="BR132" i="14"/>
  <c r="BQ132" i="14"/>
  <c r="BP132" i="14"/>
  <c r="BO132" i="14"/>
  <c r="BN132" i="14"/>
  <c r="BM132" i="14"/>
  <c r="BT131" i="14"/>
  <c r="BS131" i="14"/>
  <c r="BR131" i="14"/>
  <c r="BQ131" i="14"/>
  <c r="BP131" i="14"/>
  <c r="BO131" i="14"/>
  <c r="BN131" i="14"/>
  <c r="BM131" i="14"/>
  <c r="BT130" i="14"/>
  <c r="BS130" i="14"/>
  <c r="BR130" i="14"/>
  <c r="BQ130" i="14"/>
  <c r="BP130" i="14"/>
  <c r="BO130" i="14"/>
  <c r="BN130" i="14"/>
  <c r="BM130" i="14"/>
  <c r="BT129" i="14"/>
  <c r="BS129" i="14"/>
  <c r="BR129" i="14"/>
  <c r="BQ129" i="14"/>
  <c r="BP129" i="14"/>
  <c r="BO129" i="14"/>
  <c r="BN129" i="14"/>
  <c r="BM129" i="14"/>
  <c r="BT128" i="14"/>
  <c r="BS128" i="14"/>
  <c r="BR128" i="14"/>
  <c r="BQ128" i="14"/>
  <c r="BP128" i="14"/>
  <c r="BO128" i="14"/>
  <c r="BN128" i="14"/>
  <c r="BM128" i="14"/>
  <c r="BT127" i="14"/>
  <c r="BS127" i="14"/>
  <c r="BR127" i="14"/>
  <c r="BQ127" i="14"/>
  <c r="BP127" i="14"/>
  <c r="BO127" i="14"/>
  <c r="BN127" i="14"/>
  <c r="BM127" i="14"/>
  <c r="BT126" i="14"/>
  <c r="BS126" i="14"/>
  <c r="BR126" i="14"/>
  <c r="BQ126" i="14"/>
  <c r="BP126" i="14"/>
  <c r="BO126" i="14"/>
  <c r="BN126" i="14"/>
  <c r="BM126" i="14"/>
  <c r="BT125" i="14"/>
  <c r="BS125" i="14"/>
  <c r="BR125" i="14"/>
  <c r="BQ125" i="14"/>
  <c r="BP125" i="14"/>
  <c r="BO125" i="14"/>
  <c r="BN125" i="14"/>
  <c r="BM125" i="14"/>
  <c r="BT124" i="14"/>
  <c r="BS124" i="14"/>
  <c r="BR124" i="14"/>
  <c r="BQ124" i="14"/>
  <c r="BP124" i="14"/>
  <c r="BO124" i="14"/>
  <c r="BN124" i="14"/>
  <c r="BM124" i="14"/>
  <c r="BT123" i="14"/>
  <c r="BS123" i="14"/>
  <c r="BR123" i="14"/>
  <c r="BQ123" i="14"/>
  <c r="BP123" i="14"/>
  <c r="BO123" i="14"/>
  <c r="BN123" i="14"/>
  <c r="BM123" i="14"/>
  <c r="BT122" i="14"/>
  <c r="BS122" i="14"/>
  <c r="BR122" i="14"/>
  <c r="BQ122" i="14"/>
  <c r="BP122" i="14"/>
  <c r="BO122" i="14"/>
  <c r="BN122" i="14"/>
  <c r="BM122" i="14"/>
  <c r="BT121" i="14"/>
  <c r="BS121" i="14"/>
  <c r="BR121" i="14"/>
  <c r="BQ121" i="14"/>
  <c r="BP121" i="14"/>
  <c r="BO121" i="14"/>
  <c r="BN121" i="14"/>
  <c r="BM121" i="14"/>
  <c r="BT120" i="14"/>
  <c r="BS120" i="14"/>
  <c r="BR120" i="14"/>
  <c r="BQ120" i="14"/>
  <c r="BP120" i="14"/>
  <c r="BO120" i="14"/>
  <c r="BN120" i="14"/>
  <c r="BM120" i="14"/>
  <c r="BT119" i="14"/>
  <c r="BS119" i="14"/>
  <c r="BR119" i="14"/>
  <c r="BQ119" i="14"/>
  <c r="BP119" i="14"/>
  <c r="BO119" i="14"/>
  <c r="BN119" i="14"/>
  <c r="BM119" i="14"/>
  <c r="BT118" i="14"/>
  <c r="BS118" i="14"/>
  <c r="BR118" i="14"/>
  <c r="BQ118" i="14"/>
  <c r="BP118" i="14"/>
  <c r="BO118" i="14"/>
  <c r="BN118" i="14"/>
  <c r="BM118" i="14"/>
  <c r="BT117" i="14"/>
  <c r="BS117" i="14"/>
  <c r="BR117" i="14"/>
  <c r="BQ117" i="14"/>
  <c r="BP117" i="14"/>
  <c r="BO117" i="14"/>
  <c r="BN117" i="14"/>
  <c r="BM117" i="14"/>
  <c r="BT116" i="14"/>
  <c r="BS116" i="14"/>
  <c r="BR116" i="14"/>
  <c r="BQ116" i="14"/>
  <c r="BP116" i="14"/>
  <c r="BO116" i="14"/>
  <c r="BN116" i="14"/>
  <c r="BM116" i="14"/>
  <c r="BT115" i="14"/>
  <c r="BS115" i="14"/>
  <c r="BR115" i="14"/>
  <c r="BQ115" i="14"/>
  <c r="BP115" i="14"/>
  <c r="BO115" i="14"/>
  <c r="BN115" i="14"/>
  <c r="BM115" i="14"/>
  <c r="BT114" i="14"/>
  <c r="BS114" i="14"/>
  <c r="BR114" i="14"/>
  <c r="BQ114" i="14"/>
  <c r="BP114" i="14"/>
  <c r="BO114" i="14"/>
  <c r="BN114" i="14"/>
  <c r="BM114" i="14"/>
  <c r="BT113" i="14"/>
  <c r="BS113" i="14"/>
  <c r="BR113" i="14"/>
  <c r="BQ113" i="14"/>
  <c r="BP113" i="14"/>
  <c r="BO113" i="14"/>
  <c r="BN113" i="14"/>
  <c r="BM113" i="14"/>
  <c r="BT112" i="14"/>
  <c r="BS112" i="14"/>
  <c r="BR112" i="14"/>
  <c r="BQ112" i="14"/>
  <c r="BP112" i="14"/>
  <c r="BO112" i="14"/>
  <c r="BN112" i="14"/>
  <c r="BM112" i="14"/>
  <c r="BT111" i="14"/>
  <c r="BS111" i="14"/>
  <c r="BR111" i="14"/>
  <c r="BQ111" i="14"/>
  <c r="BP111" i="14"/>
  <c r="BO111" i="14"/>
  <c r="BN111" i="14"/>
  <c r="BM111" i="14"/>
  <c r="BT110" i="14"/>
  <c r="BS110" i="14"/>
  <c r="BR110" i="14"/>
  <c r="BQ110" i="14"/>
  <c r="BP110" i="14"/>
  <c r="BO110" i="14"/>
  <c r="BN110" i="14"/>
  <c r="BM110" i="14"/>
  <c r="BT109" i="14"/>
  <c r="BS109" i="14"/>
  <c r="BR109" i="14"/>
  <c r="BQ109" i="14"/>
  <c r="BP109" i="14"/>
  <c r="BO109" i="14"/>
  <c r="BN109" i="14"/>
  <c r="BM109" i="14"/>
  <c r="BT108" i="14"/>
  <c r="BS108" i="14"/>
  <c r="BR108" i="14"/>
  <c r="BQ108" i="14"/>
  <c r="BP108" i="14"/>
  <c r="BO108" i="14"/>
  <c r="BN108" i="14"/>
  <c r="BM108" i="14"/>
  <c r="BT107" i="14"/>
  <c r="BS107" i="14"/>
  <c r="BR107" i="14"/>
  <c r="BQ107" i="14"/>
  <c r="BP107" i="14"/>
  <c r="BO107" i="14"/>
  <c r="BN107" i="14"/>
  <c r="BM107" i="14"/>
  <c r="BT106" i="14"/>
  <c r="BS106" i="14"/>
  <c r="BR106" i="14"/>
  <c r="BQ106" i="14"/>
  <c r="BP106" i="14"/>
  <c r="BO106" i="14"/>
  <c r="BN106" i="14"/>
  <c r="BM106" i="14"/>
  <c r="BT105" i="14"/>
  <c r="BS105" i="14"/>
  <c r="BR105" i="14"/>
  <c r="BQ105" i="14"/>
  <c r="BP105" i="14"/>
  <c r="BO105" i="14"/>
  <c r="BN105" i="14"/>
  <c r="BM105" i="14"/>
  <c r="BT104" i="14"/>
  <c r="BS104" i="14"/>
  <c r="BR104" i="14"/>
  <c r="BQ104" i="14"/>
  <c r="BP104" i="14"/>
  <c r="BO104" i="14"/>
  <c r="BN104" i="14"/>
  <c r="BM104" i="14"/>
  <c r="BT103" i="14"/>
  <c r="BS103" i="14"/>
  <c r="BR103" i="14"/>
  <c r="BQ103" i="14"/>
  <c r="BP103" i="14"/>
  <c r="BO103" i="14"/>
  <c r="BN103" i="14"/>
  <c r="BM103" i="14"/>
  <c r="BT102" i="14"/>
  <c r="BS102" i="14"/>
  <c r="BR102" i="14"/>
  <c r="BQ102" i="14"/>
  <c r="BP102" i="14"/>
  <c r="BO102" i="14"/>
  <c r="BN102" i="14"/>
  <c r="BM102" i="14"/>
  <c r="BT101" i="14"/>
  <c r="BS101" i="14"/>
  <c r="BR101" i="14"/>
  <c r="BQ101" i="14"/>
  <c r="BP101" i="14"/>
  <c r="BO101" i="14"/>
  <c r="BN101" i="14"/>
  <c r="BM101" i="14"/>
  <c r="BT100" i="14"/>
  <c r="BS100" i="14"/>
  <c r="BR100" i="14"/>
  <c r="BQ100" i="14"/>
  <c r="BP100" i="14"/>
  <c r="BO100" i="14"/>
  <c r="BN100" i="14"/>
  <c r="BM100" i="14"/>
  <c r="BT99" i="14"/>
  <c r="BS99" i="14"/>
  <c r="BR99" i="14"/>
  <c r="BQ99" i="14"/>
  <c r="BP99" i="14"/>
  <c r="BO99" i="14"/>
  <c r="BN99" i="14"/>
  <c r="BM99" i="14"/>
  <c r="BT98" i="14"/>
  <c r="BS98" i="14"/>
  <c r="BR98" i="14"/>
  <c r="BQ98" i="14"/>
  <c r="BP98" i="14"/>
  <c r="BO98" i="14"/>
  <c r="BN98" i="14"/>
  <c r="BM98" i="14"/>
  <c r="BT97" i="14"/>
  <c r="BS97" i="14"/>
  <c r="BR97" i="14"/>
  <c r="BQ97" i="14"/>
  <c r="BP97" i="14"/>
  <c r="BO97" i="14"/>
  <c r="BN97" i="14"/>
  <c r="BM97" i="14"/>
  <c r="BT96" i="14"/>
  <c r="BS96" i="14"/>
  <c r="BR96" i="14"/>
  <c r="BQ96" i="14"/>
  <c r="BP96" i="14"/>
  <c r="BO96" i="14"/>
  <c r="BN96" i="14"/>
  <c r="BM96" i="14"/>
  <c r="BT95" i="14"/>
  <c r="BS95" i="14"/>
  <c r="BR95" i="14"/>
  <c r="BQ95" i="14"/>
  <c r="BP95" i="14"/>
  <c r="BO95" i="14"/>
  <c r="BN95" i="14"/>
  <c r="BM95" i="14"/>
  <c r="BT94" i="14"/>
  <c r="BS94" i="14"/>
  <c r="BR94" i="14"/>
  <c r="BQ94" i="14"/>
  <c r="BP94" i="14"/>
  <c r="BO94" i="14"/>
  <c r="BN94" i="14"/>
  <c r="BM94" i="14"/>
  <c r="BT93" i="14"/>
  <c r="BS93" i="14"/>
  <c r="BR93" i="14"/>
  <c r="BQ93" i="14"/>
  <c r="BP93" i="14"/>
  <c r="BO93" i="14"/>
  <c r="BN93" i="14"/>
  <c r="BM93" i="14"/>
  <c r="BT92" i="14"/>
  <c r="BS92" i="14"/>
  <c r="BR92" i="14"/>
  <c r="BQ92" i="14"/>
  <c r="BP92" i="14"/>
  <c r="BO92" i="14"/>
  <c r="BN92" i="14"/>
  <c r="BM92" i="14"/>
  <c r="BT91" i="14"/>
  <c r="BS91" i="14"/>
  <c r="BR91" i="14"/>
  <c r="BQ91" i="14"/>
  <c r="BP91" i="14"/>
  <c r="BO91" i="14"/>
  <c r="BN91" i="14"/>
  <c r="BM91" i="14"/>
  <c r="BT90" i="14"/>
  <c r="BS90" i="14"/>
  <c r="BR90" i="14"/>
  <c r="BQ90" i="14"/>
  <c r="BP90" i="14"/>
  <c r="BO90" i="14"/>
  <c r="BN90" i="14"/>
  <c r="BM90" i="14"/>
  <c r="BT89" i="14"/>
  <c r="BS89" i="14"/>
  <c r="BR89" i="14"/>
  <c r="BQ89" i="14"/>
  <c r="BP89" i="14"/>
  <c r="BO89" i="14"/>
  <c r="BN89" i="14"/>
  <c r="BM89" i="14"/>
  <c r="BT88" i="14"/>
  <c r="BS88" i="14"/>
  <c r="BR88" i="14"/>
  <c r="BQ88" i="14"/>
  <c r="BP88" i="14"/>
  <c r="BO88" i="14"/>
  <c r="BN88" i="14"/>
  <c r="BM88" i="14"/>
  <c r="BT87" i="14"/>
  <c r="BS87" i="14"/>
  <c r="BR87" i="14"/>
  <c r="BQ87" i="14"/>
  <c r="BP87" i="14"/>
  <c r="BO87" i="14"/>
  <c r="BN87" i="14"/>
  <c r="BM87" i="14"/>
  <c r="BT86" i="14"/>
  <c r="BS86" i="14"/>
  <c r="BR86" i="14"/>
  <c r="BQ86" i="14"/>
  <c r="BP86" i="14"/>
  <c r="BO86" i="14"/>
  <c r="BN86" i="14"/>
  <c r="BM86" i="14"/>
  <c r="BT85" i="14"/>
  <c r="BS85" i="14"/>
  <c r="BR85" i="14"/>
  <c r="BQ85" i="14"/>
  <c r="BP85" i="14"/>
  <c r="BO85" i="14"/>
  <c r="BN85" i="14"/>
  <c r="BM85" i="14"/>
  <c r="BT84" i="14"/>
  <c r="BS84" i="14"/>
  <c r="BR84" i="14"/>
  <c r="BQ84" i="14"/>
  <c r="BP84" i="14"/>
  <c r="BO84" i="14"/>
  <c r="BN84" i="14"/>
  <c r="BM84" i="14"/>
  <c r="BT83" i="14"/>
  <c r="BS83" i="14"/>
  <c r="BR83" i="14"/>
  <c r="BQ83" i="14"/>
  <c r="BP83" i="14"/>
  <c r="BO83" i="14"/>
  <c r="BN83" i="14"/>
  <c r="BM83" i="14"/>
  <c r="BT82" i="14"/>
  <c r="BS82" i="14"/>
  <c r="BR82" i="14"/>
  <c r="BQ82" i="14"/>
  <c r="BP82" i="14"/>
  <c r="BO82" i="14"/>
  <c r="BN82" i="14"/>
  <c r="BM82" i="14"/>
  <c r="BT81" i="14"/>
  <c r="BS81" i="14"/>
  <c r="BR81" i="14"/>
  <c r="BQ81" i="14"/>
  <c r="BP81" i="14"/>
  <c r="BO81" i="14"/>
  <c r="BN81" i="14"/>
  <c r="BM81" i="14"/>
  <c r="BT80" i="14"/>
  <c r="BS80" i="14"/>
  <c r="BR80" i="14"/>
  <c r="BQ80" i="14"/>
  <c r="BP80" i="14"/>
  <c r="BO80" i="14"/>
  <c r="BN80" i="14"/>
  <c r="BM80" i="14"/>
  <c r="BT79" i="14"/>
  <c r="BS79" i="14"/>
  <c r="BR79" i="14"/>
  <c r="BQ79" i="14"/>
  <c r="BP79" i="14"/>
  <c r="BO79" i="14"/>
  <c r="BN79" i="14"/>
  <c r="BM79" i="14"/>
  <c r="BT78" i="14"/>
  <c r="BS78" i="14"/>
  <c r="BR78" i="14"/>
  <c r="BQ78" i="14"/>
  <c r="BP78" i="14"/>
  <c r="BO78" i="14"/>
  <c r="BN78" i="14"/>
  <c r="BM78" i="14"/>
  <c r="BT77" i="14"/>
  <c r="BS77" i="14"/>
  <c r="BR77" i="14"/>
  <c r="BQ77" i="14"/>
  <c r="BP77" i="14"/>
  <c r="BO77" i="14"/>
  <c r="BN77" i="14"/>
  <c r="BM77" i="14"/>
  <c r="BT76" i="14"/>
  <c r="BS76" i="14"/>
  <c r="BR76" i="14"/>
  <c r="BQ76" i="14"/>
  <c r="BP76" i="14"/>
  <c r="BO76" i="14"/>
  <c r="BN76" i="14"/>
  <c r="BM76" i="14"/>
  <c r="BT75" i="14"/>
  <c r="BS75" i="14"/>
  <c r="BR75" i="14"/>
  <c r="BQ75" i="14"/>
  <c r="BP75" i="14"/>
  <c r="BO75" i="14"/>
  <c r="BN75" i="14"/>
  <c r="BM75" i="14"/>
  <c r="BT74" i="14"/>
  <c r="BS74" i="14"/>
  <c r="BR74" i="14"/>
  <c r="BQ74" i="14"/>
  <c r="BP74" i="14"/>
  <c r="BO74" i="14"/>
  <c r="BN74" i="14"/>
  <c r="BM74" i="14"/>
  <c r="BT73" i="14"/>
  <c r="BS73" i="14"/>
  <c r="BR73" i="14"/>
  <c r="BQ73" i="14"/>
  <c r="BP73" i="14"/>
  <c r="BO73" i="14"/>
  <c r="BN73" i="14"/>
  <c r="BM73" i="14"/>
  <c r="BT72" i="14"/>
  <c r="BS72" i="14"/>
  <c r="BR72" i="14"/>
  <c r="BQ72" i="14"/>
  <c r="BP72" i="14"/>
  <c r="BO72" i="14"/>
  <c r="BN72" i="14"/>
  <c r="BM72" i="14"/>
  <c r="BT71" i="14"/>
  <c r="BS71" i="14"/>
  <c r="BR71" i="14"/>
  <c r="BQ71" i="14"/>
  <c r="BP71" i="14"/>
  <c r="BO71" i="14"/>
  <c r="BN71" i="14"/>
  <c r="BM71" i="14"/>
  <c r="BT70" i="14"/>
  <c r="BS70" i="14"/>
  <c r="BR70" i="14"/>
  <c r="BQ70" i="14"/>
  <c r="BP70" i="14"/>
  <c r="BO70" i="14"/>
  <c r="BN70" i="14"/>
  <c r="BM70" i="14"/>
  <c r="BT69" i="14"/>
  <c r="BS69" i="14"/>
  <c r="BR69" i="14"/>
  <c r="BQ69" i="14"/>
  <c r="BP69" i="14"/>
  <c r="BO69" i="14"/>
  <c r="BN69" i="14"/>
  <c r="BM69" i="14"/>
  <c r="BT68" i="14"/>
  <c r="BS68" i="14"/>
  <c r="BR68" i="14"/>
  <c r="BQ68" i="14"/>
  <c r="BP68" i="14"/>
  <c r="BO68" i="14"/>
  <c r="BN68" i="14"/>
  <c r="BM68" i="14"/>
  <c r="BT67" i="14"/>
  <c r="BS67" i="14"/>
  <c r="BR67" i="14"/>
  <c r="BQ67" i="14"/>
  <c r="BP67" i="14"/>
  <c r="BO67" i="14"/>
  <c r="BN67" i="14"/>
  <c r="BM67" i="14"/>
  <c r="BT66" i="14"/>
  <c r="BS66" i="14"/>
  <c r="BR66" i="14"/>
  <c r="BQ66" i="14"/>
  <c r="BP66" i="14"/>
  <c r="BO66" i="14"/>
  <c r="BN66" i="14"/>
  <c r="BM66" i="14"/>
  <c r="BT65" i="14"/>
  <c r="BS65" i="14"/>
  <c r="BR65" i="14"/>
  <c r="BQ65" i="14"/>
  <c r="BP65" i="14"/>
  <c r="BO65" i="14"/>
  <c r="BN65" i="14"/>
  <c r="BM65" i="14"/>
  <c r="BT64" i="14"/>
  <c r="BS64" i="14"/>
  <c r="BR64" i="14"/>
  <c r="BQ64" i="14"/>
  <c r="BP64" i="14"/>
  <c r="BO64" i="14"/>
  <c r="BN64" i="14"/>
  <c r="BM64" i="14"/>
  <c r="BT63" i="14"/>
  <c r="BS63" i="14"/>
  <c r="BR63" i="14"/>
  <c r="BQ63" i="14"/>
  <c r="BP63" i="14"/>
  <c r="BO63" i="14"/>
  <c r="BN63" i="14"/>
  <c r="BM63" i="14"/>
  <c r="BT62" i="14"/>
  <c r="BS62" i="14"/>
  <c r="BR62" i="14"/>
  <c r="BQ62" i="14"/>
  <c r="BP62" i="14"/>
  <c r="BO62" i="14"/>
  <c r="BN62" i="14"/>
  <c r="BM62" i="14"/>
  <c r="BT61" i="14"/>
  <c r="BS61" i="14"/>
  <c r="BR61" i="14"/>
  <c r="BQ61" i="14"/>
  <c r="BP61" i="14"/>
  <c r="BO61" i="14"/>
  <c r="BN61" i="14"/>
  <c r="BM61" i="14"/>
  <c r="BT60" i="14"/>
  <c r="BS60" i="14"/>
  <c r="BR60" i="14"/>
  <c r="BQ60" i="14"/>
  <c r="BP60" i="14"/>
  <c r="BO60" i="14"/>
  <c r="BN60" i="14"/>
  <c r="BM60" i="14"/>
  <c r="BT59" i="14"/>
  <c r="BS59" i="14"/>
  <c r="BR59" i="14"/>
  <c r="BQ59" i="14"/>
  <c r="BP59" i="14"/>
  <c r="BO59" i="14"/>
  <c r="BN59" i="14"/>
  <c r="BM59" i="14"/>
  <c r="BT58" i="14"/>
  <c r="BS58" i="14"/>
  <c r="BR58" i="14"/>
  <c r="BQ58" i="14"/>
  <c r="BP58" i="14"/>
  <c r="BO58" i="14"/>
  <c r="BN58" i="14"/>
  <c r="BM58" i="14"/>
  <c r="BT57" i="14"/>
  <c r="BS57" i="14"/>
  <c r="BR57" i="14"/>
  <c r="BQ57" i="14"/>
  <c r="BP57" i="14"/>
  <c r="BO57" i="14"/>
  <c r="BN57" i="14"/>
  <c r="BM57" i="14"/>
  <c r="BT56" i="14"/>
  <c r="BS56" i="14"/>
  <c r="BR56" i="14"/>
  <c r="BQ56" i="14"/>
  <c r="BP56" i="14"/>
  <c r="BO56" i="14"/>
  <c r="BN56" i="14"/>
  <c r="BM56" i="14"/>
  <c r="BT55" i="14"/>
  <c r="BS55" i="14"/>
  <c r="BR55" i="14"/>
  <c r="BQ55" i="14"/>
  <c r="BP55" i="14"/>
  <c r="BO55" i="14"/>
  <c r="BN55" i="14"/>
  <c r="BM55" i="14"/>
  <c r="BT54" i="14"/>
  <c r="BS54" i="14"/>
  <c r="BR54" i="14"/>
  <c r="BQ54" i="14"/>
  <c r="BP54" i="14"/>
  <c r="BO54" i="14"/>
  <c r="BN54" i="14"/>
  <c r="BM54" i="14"/>
  <c r="BT53" i="14"/>
  <c r="BS53" i="14"/>
  <c r="BR53" i="14"/>
  <c r="BQ53" i="14"/>
  <c r="BP53" i="14"/>
  <c r="BO53" i="14"/>
  <c r="BN53" i="14"/>
  <c r="BM53" i="14"/>
  <c r="BT52" i="14"/>
  <c r="BS52" i="14"/>
  <c r="BR52" i="14"/>
  <c r="BQ52" i="14"/>
  <c r="BP52" i="14"/>
  <c r="BO52" i="14"/>
  <c r="BN52" i="14"/>
  <c r="BM52" i="14"/>
  <c r="BT51" i="14"/>
  <c r="BS51" i="14"/>
  <c r="BR51" i="14"/>
  <c r="BQ51" i="14"/>
  <c r="BP51" i="14"/>
  <c r="BO51" i="14"/>
  <c r="BN51" i="14"/>
  <c r="BM51" i="14"/>
  <c r="BT50" i="14"/>
  <c r="BS50" i="14"/>
  <c r="BR50" i="14"/>
  <c r="BQ50" i="14"/>
  <c r="BP50" i="14"/>
  <c r="BO50" i="14"/>
  <c r="BN50" i="14"/>
  <c r="BM50" i="14"/>
  <c r="BT49" i="14"/>
  <c r="BS49" i="14"/>
  <c r="BR49" i="14"/>
  <c r="BQ49" i="14"/>
  <c r="BP49" i="14"/>
  <c r="BO49" i="14"/>
  <c r="BN49" i="14"/>
  <c r="BM49" i="14"/>
  <c r="BT48" i="14"/>
  <c r="BS48" i="14"/>
  <c r="BR48" i="14"/>
  <c r="BQ48" i="14"/>
  <c r="BP48" i="14"/>
  <c r="BO48" i="14"/>
  <c r="BN48" i="14"/>
  <c r="BM48" i="14"/>
  <c r="BT47" i="14"/>
  <c r="BS47" i="14"/>
  <c r="BR47" i="14"/>
  <c r="BQ47" i="14"/>
  <c r="BP47" i="14"/>
  <c r="BO47" i="14"/>
  <c r="BN47" i="14"/>
  <c r="BM47" i="14"/>
  <c r="BT46" i="14"/>
  <c r="BS46" i="14"/>
  <c r="BR46" i="14"/>
  <c r="BQ46" i="14"/>
  <c r="BP46" i="14"/>
  <c r="BO46" i="14"/>
  <c r="BN46" i="14"/>
  <c r="BM46" i="14"/>
  <c r="BT45" i="14"/>
  <c r="BS45" i="14"/>
  <c r="BR45" i="14"/>
  <c r="BQ45" i="14"/>
  <c r="BP45" i="14"/>
  <c r="BO45" i="14"/>
  <c r="BN45" i="14"/>
  <c r="BM45" i="14"/>
  <c r="BT44" i="14"/>
  <c r="BS44" i="14"/>
  <c r="BR44" i="14"/>
  <c r="BQ44" i="14"/>
  <c r="BP44" i="14"/>
  <c r="BO44" i="14"/>
  <c r="BN44" i="14"/>
  <c r="BM44" i="14"/>
  <c r="BT43" i="14"/>
  <c r="BS43" i="14"/>
  <c r="BR43" i="14"/>
  <c r="BQ43" i="14"/>
  <c r="BP43" i="14"/>
  <c r="BO43" i="14"/>
  <c r="BN43" i="14"/>
  <c r="BM43" i="14"/>
  <c r="BT42" i="14"/>
  <c r="BS42" i="14"/>
  <c r="BR42" i="14"/>
  <c r="BQ42" i="14"/>
  <c r="BP42" i="14"/>
  <c r="BO42" i="14"/>
  <c r="BN42" i="14"/>
  <c r="BM42" i="14"/>
  <c r="BT41" i="14"/>
  <c r="BS41" i="14"/>
  <c r="BR41" i="14"/>
  <c r="BQ41" i="14"/>
  <c r="BP41" i="14"/>
  <c r="BO41" i="14"/>
  <c r="BN41" i="14"/>
  <c r="BM41" i="14"/>
  <c r="BT40" i="14"/>
  <c r="BS40" i="14"/>
  <c r="BR40" i="14"/>
  <c r="BQ40" i="14"/>
  <c r="BP40" i="14"/>
  <c r="BO40" i="14"/>
  <c r="BN40" i="14"/>
  <c r="BM40" i="14"/>
  <c r="BT39" i="14"/>
  <c r="BS39" i="14"/>
  <c r="BR39" i="14"/>
  <c r="BQ39" i="14"/>
  <c r="BP39" i="14"/>
  <c r="BO39" i="14"/>
  <c r="BN39" i="14"/>
  <c r="BM39" i="14"/>
  <c r="BT38" i="14"/>
  <c r="BS38" i="14"/>
  <c r="BR38" i="14"/>
  <c r="BQ38" i="14"/>
  <c r="BP38" i="14"/>
  <c r="BO38" i="14"/>
  <c r="BN38" i="14"/>
  <c r="BM38" i="14"/>
  <c r="BT37" i="14"/>
  <c r="BS37" i="14"/>
  <c r="BR37" i="14"/>
  <c r="BQ37" i="14"/>
  <c r="BP37" i="14"/>
  <c r="BO37" i="14"/>
  <c r="BN37" i="14"/>
  <c r="BM37" i="14"/>
  <c r="BT36" i="14"/>
  <c r="BS36" i="14"/>
  <c r="BR36" i="14"/>
  <c r="BQ36" i="14"/>
  <c r="BP36" i="14"/>
  <c r="BO36" i="14"/>
  <c r="BN36" i="14"/>
  <c r="BM36" i="14"/>
  <c r="BT35" i="14"/>
  <c r="BS35" i="14"/>
  <c r="BR35" i="14"/>
  <c r="BQ35" i="14"/>
  <c r="BP35" i="14"/>
  <c r="BO35" i="14"/>
  <c r="BN35" i="14"/>
  <c r="BM35" i="14"/>
  <c r="BT34" i="14"/>
  <c r="BS34" i="14"/>
  <c r="BR34" i="14"/>
  <c r="BQ34" i="14"/>
  <c r="BP34" i="14"/>
  <c r="BO34" i="14"/>
  <c r="BN34" i="14"/>
  <c r="BM34" i="14"/>
  <c r="BT33" i="14"/>
  <c r="BS33" i="14"/>
  <c r="BR33" i="14"/>
  <c r="BQ33" i="14"/>
  <c r="BP33" i="14"/>
  <c r="BO33" i="14"/>
  <c r="BN33" i="14"/>
  <c r="BM33" i="14"/>
  <c r="BT32" i="14"/>
  <c r="BS32" i="14"/>
  <c r="BR32" i="14"/>
  <c r="BQ32" i="14"/>
  <c r="BP32" i="14"/>
  <c r="BO32" i="14"/>
  <c r="BN32" i="14"/>
  <c r="BM32" i="14"/>
  <c r="BT31" i="14"/>
  <c r="BS31" i="14"/>
  <c r="BR31" i="14"/>
  <c r="BQ31" i="14"/>
  <c r="BP31" i="14"/>
  <c r="BO31" i="14"/>
  <c r="BN31" i="14"/>
  <c r="BM31" i="14"/>
  <c r="BT30" i="14"/>
  <c r="BS30" i="14"/>
  <c r="BR30" i="14"/>
  <c r="BQ30" i="14"/>
  <c r="BP30" i="14"/>
  <c r="BO30" i="14"/>
  <c r="BN30" i="14"/>
  <c r="BM30" i="14"/>
  <c r="BT29" i="14"/>
  <c r="BS29" i="14"/>
  <c r="BR29" i="14"/>
  <c r="BQ29" i="14"/>
  <c r="BP29" i="14"/>
  <c r="BO29" i="14"/>
  <c r="BN29" i="14"/>
  <c r="BM29" i="14"/>
  <c r="BT28" i="14"/>
  <c r="BS28" i="14"/>
  <c r="BR28" i="14"/>
  <c r="BQ28" i="14"/>
  <c r="BP28" i="14"/>
  <c r="BO28" i="14"/>
  <c r="BN28" i="14"/>
  <c r="BM28" i="14"/>
  <c r="BT27" i="14"/>
  <c r="BS27" i="14"/>
  <c r="BR27" i="14"/>
  <c r="BQ27" i="14"/>
  <c r="BP27" i="14"/>
  <c r="BO27" i="14"/>
  <c r="BN27" i="14"/>
  <c r="BM27" i="14"/>
  <c r="BT26" i="14"/>
  <c r="BS26" i="14"/>
  <c r="BR26" i="14"/>
  <c r="BQ26" i="14"/>
  <c r="BP26" i="14"/>
  <c r="BO26" i="14"/>
  <c r="BN26" i="14"/>
  <c r="BM26" i="14"/>
  <c r="BT25" i="14"/>
  <c r="BS25" i="14"/>
  <c r="BR25" i="14"/>
  <c r="BQ25" i="14"/>
  <c r="BP25" i="14"/>
  <c r="BO25" i="14"/>
  <c r="BN25" i="14"/>
  <c r="BM25" i="14"/>
  <c r="BT24" i="14"/>
  <c r="BS24" i="14"/>
  <c r="BR24" i="14"/>
  <c r="BQ24" i="14"/>
  <c r="BP24" i="14"/>
  <c r="BO24" i="14"/>
  <c r="BN24" i="14"/>
  <c r="BM24" i="14"/>
  <c r="BT23" i="14"/>
  <c r="BS23" i="14"/>
  <c r="BR23" i="14"/>
  <c r="BQ23" i="14"/>
  <c r="BP23" i="14"/>
  <c r="BO23" i="14"/>
  <c r="BN23" i="14"/>
  <c r="BM23" i="14"/>
  <c r="BT22" i="14"/>
  <c r="BS22" i="14"/>
  <c r="BR22" i="14"/>
  <c r="BQ22" i="14"/>
  <c r="BP22" i="14"/>
  <c r="BO22" i="14"/>
  <c r="BN22" i="14"/>
  <c r="BM22" i="14"/>
  <c r="BT21" i="14"/>
  <c r="BS21" i="14"/>
  <c r="BR21" i="14"/>
  <c r="BQ21" i="14"/>
  <c r="BP21" i="14"/>
  <c r="BO21" i="14"/>
  <c r="BN21" i="14"/>
  <c r="BM21" i="14"/>
  <c r="BT20" i="14"/>
  <c r="BS20" i="14"/>
  <c r="BR20" i="14"/>
  <c r="BQ20" i="14"/>
  <c r="BP20" i="14"/>
  <c r="BO20" i="14"/>
  <c r="BN20" i="14"/>
  <c r="BM20" i="14"/>
  <c r="BT19" i="14"/>
  <c r="BS19" i="14"/>
  <c r="BR19" i="14"/>
  <c r="BQ19" i="14"/>
  <c r="BP19" i="14"/>
  <c r="BO19" i="14"/>
  <c r="BN19" i="14"/>
  <c r="BM19" i="14"/>
  <c r="BT18" i="14"/>
  <c r="BS18" i="14"/>
  <c r="BR18" i="14"/>
  <c r="BQ18" i="14"/>
  <c r="BP18" i="14"/>
  <c r="BO18" i="14"/>
  <c r="BN18" i="14"/>
  <c r="BM18" i="14"/>
  <c r="BT17" i="14"/>
  <c r="BS17" i="14"/>
  <c r="BR17" i="14"/>
  <c r="BQ17" i="14"/>
  <c r="BP17" i="14"/>
  <c r="BO17" i="14"/>
  <c r="BN17" i="14"/>
  <c r="BM17" i="14"/>
  <c r="BT16" i="14"/>
  <c r="BS16" i="14"/>
  <c r="BR16" i="14"/>
  <c r="BQ16" i="14"/>
  <c r="BP16" i="14"/>
  <c r="BO16" i="14"/>
  <c r="BN16" i="14"/>
  <c r="BM16" i="14"/>
  <c r="BT15" i="14"/>
  <c r="BS15" i="14"/>
  <c r="BR15" i="14"/>
  <c r="BQ15" i="14"/>
  <c r="BP15" i="14"/>
  <c r="BO15" i="14"/>
  <c r="BN15" i="14"/>
  <c r="BM15" i="14"/>
  <c r="BT14" i="14"/>
  <c r="BS14" i="14"/>
  <c r="BR14" i="14"/>
  <c r="BQ14" i="14"/>
  <c r="BP14" i="14"/>
  <c r="BO14" i="14"/>
  <c r="BN14" i="14"/>
  <c r="BM14" i="14"/>
  <c r="BT13" i="14"/>
  <c r="BS13" i="14"/>
  <c r="BR13" i="14"/>
  <c r="BQ13" i="14"/>
  <c r="BP13" i="14"/>
  <c r="BO13" i="14"/>
  <c r="BN13" i="14"/>
  <c r="BM13" i="14"/>
  <c r="BC682" i="14"/>
  <c r="BB682" i="14"/>
  <c r="BA682" i="14"/>
  <c r="AZ682" i="14"/>
  <c r="AW682" i="14"/>
  <c r="AV682" i="14"/>
  <c r="AU682" i="14"/>
  <c r="AT682" i="14"/>
  <c r="AS682" i="14"/>
  <c r="AR682" i="14"/>
  <c r="AQ682" i="14"/>
  <c r="AP682" i="14"/>
  <c r="BC681" i="14"/>
  <c r="BB681" i="14"/>
  <c r="BA681" i="14"/>
  <c r="AZ681" i="14"/>
  <c r="AW681" i="14"/>
  <c r="AV681" i="14"/>
  <c r="AU681" i="14"/>
  <c r="AT681" i="14"/>
  <c r="AS681" i="14"/>
  <c r="AR681" i="14"/>
  <c r="AQ681" i="14"/>
  <c r="AP681" i="14"/>
  <c r="BC680" i="14"/>
  <c r="BB680" i="14"/>
  <c r="BA680" i="14"/>
  <c r="AZ680" i="14"/>
  <c r="AW680" i="14"/>
  <c r="AV680" i="14"/>
  <c r="AU680" i="14"/>
  <c r="AT680" i="14"/>
  <c r="AS680" i="14"/>
  <c r="AR680" i="14"/>
  <c r="AQ680" i="14"/>
  <c r="AP680" i="14"/>
  <c r="BC679" i="14"/>
  <c r="BB679" i="14"/>
  <c r="BA679" i="14"/>
  <c r="AZ679" i="14"/>
  <c r="AW679" i="14"/>
  <c r="AV679" i="14"/>
  <c r="AU679" i="14"/>
  <c r="AT679" i="14"/>
  <c r="AS679" i="14"/>
  <c r="AR679" i="14"/>
  <c r="AQ679" i="14"/>
  <c r="AP679" i="14"/>
  <c r="BC678" i="14"/>
  <c r="BB678" i="14"/>
  <c r="BA678" i="14"/>
  <c r="AZ678" i="14"/>
  <c r="AW678" i="14"/>
  <c r="AV678" i="14"/>
  <c r="AU678" i="14"/>
  <c r="AT678" i="14"/>
  <c r="AS678" i="14"/>
  <c r="AR678" i="14"/>
  <c r="AQ678" i="14"/>
  <c r="AP678" i="14"/>
  <c r="BC677" i="14"/>
  <c r="BB677" i="14"/>
  <c r="BA677" i="14"/>
  <c r="AZ677" i="14"/>
  <c r="AW677" i="14"/>
  <c r="AV677" i="14"/>
  <c r="AU677" i="14"/>
  <c r="AT677" i="14"/>
  <c r="AS677" i="14"/>
  <c r="AR677" i="14"/>
  <c r="AQ677" i="14"/>
  <c r="AP677" i="14"/>
  <c r="BC676" i="14"/>
  <c r="BB676" i="14"/>
  <c r="BA676" i="14"/>
  <c r="AZ676" i="14"/>
  <c r="AW676" i="14"/>
  <c r="AV676" i="14"/>
  <c r="AU676" i="14"/>
  <c r="AT676" i="14"/>
  <c r="AS676" i="14"/>
  <c r="AR676" i="14"/>
  <c r="AQ676" i="14"/>
  <c r="AP676" i="14"/>
  <c r="BC675" i="14"/>
  <c r="BB675" i="14"/>
  <c r="BA675" i="14"/>
  <c r="AZ675" i="14"/>
  <c r="AW675" i="14"/>
  <c r="AV675" i="14"/>
  <c r="AU675" i="14"/>
  <c r="AT675" i="14"/>
  <c r="AS675" i="14"/>
  <c r="AR675" i="14"/>
  <c r="AQ675" i="14"/>
  <c r="AP675" i="14"/>
  <c r="BC674" i="14"/>
  <c r="BB674" i="14"/>
  <c r="BA674" i="14"/>
  <c r="AZ674" i="14"/>
  <c r="AW674" i="14"/>
  <c r="AV674" i="14"/>
  <c r="AU674" i="14"/>
  <c r="AT674" i="14"/>
  <c r="AS674" i="14"/>
  <c r="AR674" i="14"/>
  <c r="AQ674" i="14"/>
  <c r="AP674" i="14"/>
  <c r="BC673" i="14"/>
  <c r="BB673" i="14"/>
  <c r="BA673" i="14"/>
  <c r="AZ673" i="14"/>
  <c r="AW673" i="14"/>
  <c r="AV673" i="14"/>
  <c r="AU673" i="14"/>
  <c r="AT673" i="14"/>
  <c r="AS673" i="14"/>
  <c r="AR673" i="14"/>
  <c r="AQ673" i="14"/>
  <c r="AP673" i="14"/>
  <c r="BC672" i="14"/>
  <c r="BB672" i="14"/>
  <c r="BA672" i="14"/>
  <c r="AZ672" i="14"/>
  <c r="AW672" i="14"/>
  <c r="AV672" i="14"/>
  <c r="AU672" i="14"/>
  <c r="AT672" i="14"/>
  <c r="AS672" i="14"/>
  <c r="AR672" i="14"/>
  <c r="AQ672" i="14"/>
  <c r="AP672" i="14"/>
  <c r="BC671" i="14"/>
  <c r="BB671" i="14"/>
  <c r="BA671" i="14"/>
  <c r="AZ671" i="14"/>
  <c r="AW671" i="14"/>
  <c r="AV671" i="14"/>
  <c r="AU671" i="14"/>
  <c r="AT671" i="14"/>
  <c r="AS671" i="14"/>
  <c r="AR671" i="14"/>
  <c r="AQ671" i="14"/>
  <c r="AP671" i="14"/>
  <c r="BC670" i="14"/>
  <c r="BB670" i="14"/>
  <c r="BA670" i="14"/>
  <c r="AZ670" i="14"/>
  <c r="AW670" i="14"/>
  <c r="AV670" i="14"/>
  <c r="AU670" i="14"/>
  <c r="AT670" i="14"/>
  <c r="AS670" i="14"/>
  <c r="AR670" i="14"/>
  <c r="AQ670" i="14"/>
  <c r="AP670" i="14"/>
  <c r="BC669" i="14"/>
  <c r="BB669" i="14"/>
  <c r="BA669" i="14"/>
  <c r="AZ669" i="14"/>
  <c r="AW669" i="14"/>
  <c r="AV669" i="14"/>
  <c r="AU669" i="14"/>
  <c r="AT669" i="14"/>
  <c r="AS669" i="14"/>
  <c r="AR669" i="14"/>
  <c r="AQ669" i="14"/>
  <c r="AP669" i="14"/>
  <c r="BC668" i="14"/>
  <c r="BB668" i="14"/>
  <c r="BA668" i="14"/>
  <c r="AZ668" i="14"/>
  <c r="AW668" i="14"/>
  <c r="AV668" i="14"/>
  <c r="AU668" i="14"/>
  <c r="AT668" i="14"/>
  <c r="AS668" i="14"/>
  <c r="AR668" i="14"/>
  <c r="AQ668" i="14"/>
  <c r="AP668" i="14"/>
  <c r="BC667" i="14"/>
  <c r="BB667" i="14"/>
  <c r="BA667" i="14"/>
  <c r="AZ667" i="14"/>
  <c r="AW667" i="14"/>
  <c r="AV667" i="14"/>
  <c r="AU667" i="14"/>
  <c r="AT667" i="14"/>
  <c r="AS667" i="14"/>
  <c r="AR667" i="14"/>
  <c r="AQ667" i="14"/>
  <c r="AP667" i="14"/>
  <c r="BC666" i="14"/>
  <c r="BB666" i="14"/>
  <c r="BA666" i="14"/>
  <c r="AZ666" i="14"/>
  <c r="AW666" i="14"/>
  <c r="AV666" i="14"/>
  <c r="AU666" i="14"/>
  <c r="AT666" i="14"/>
  <c r="AS666" i="14"/>
  <c r="AR666" i="14"/>
  <c r="AQ666" i="14"/>
  <c r="AP666" i="14"/>
  <c r="BC665" i="14"/>
  <c r="BB665" i="14"/>
  <c r="BA665" i="14"/>
  <c r="AZ665" i="14"/>
  <c r="AW665" i="14"/>
  <c r="AV665" i="14"/>
  <c r="AU665" i="14"/>
  <c r="AT665" i="14"/>
  <c r="AS665" i="14"/>
  <c r="AR665" i="14"/>
  <c r="AQ665" i="14"/>
  <c r="AP665" i="14"/>
  <c r="BC664" i="14"/>
  <c r="BB664" i="14"/>
  <c r="BA664" i="14"/>
  <c r="AZ664" i="14"/>
  <c r="AW664" i="14"/>
  <c r="AV664" i="14"/>
  <c r="AU664" i="14"/>
  <c r="AT664" i="14"/>
  <c r="AS664" i="14"/>
  <c r="AR664" i="14"/>
  <c r="AQ664" i="14"/>
  <c r="AP664" i="14"/>
  <c r="BC663" i="14"/>
  <c r="BB663" i="14"/>
  <c r="BA663" i="14"/>
  <c r="AZ663" i="14"/>
  <c r="AW663" i="14"/>
  <c r="AV663" i="14"/>
  <c r="AU663" i="14"/>
  <c r="AT663" i="14"/>
  <c r="AS663" i="14"/>
  <c r="AR663" i="14"/>
  <c r="AQ663" i="14"/>
  <c r="AP663" i="14"/>
  <c r="BC662" i="14"/>
  <c r="BB662" i="14"/>
  <c r="BA662" i="14"/>
  <c r="AZ662" i="14"/>
  <c r="AW662" i="14"/>
  <c r="AV662" i="14"/>
  <c r="AU662" i="14"/>
  <c r="AT662" i="14"/>
  <c r="AS662" i="14"/>
  <c r="AR662" i="14"/>
  <c r="AQ662" i="14"/>
  <c r="AP662" i="14"/>
  <c r="BC661" i="14"/>
  <c r="BB661" i="14"/>
  <c r="BA661" i="14"/>
  <c r="AZ661" i="14"/>
  <c r="AW661" i="14"/>
  <c r="AV661" i="14"/>
  <c r="AU661" i="14"/>
  <c r="AT661" i="14"/>
  <c r="AS661" i="14"/>
  <c r="AR661" i="14"/>
  <c r="AQ661" i="14"/>
  <c r="AP661" i="14"/>
  <c r="BC660" i="14"/>
  <c r="BB660" i="14"/>
  <c r="BA660" i="14"/>
  <c r="AZ660" i="14"/>
  <c r="AW660" i="14"/>
  <c r="AV660" i="14"/>
  <c r="AU660" i="14"/>
  <c r="AT660" i="14"/>
  <c r="AS660" i="14"/>
  <c r="AR660" i="14"/>
  <c r="AQ660" i="14"/>
  <c r="AP660" i="14"/>
  <c r="BC659" i="14"/>
  <c r="BB659" i="14"/>
  <c r="BA659" i="14"/>
  <c r="AZ659" i="14"/>
  <c r="AW659" i="14"/>
  <c r="AV659" i="14"/>
  <c r="AU659" i="14"/>
  <c r="AT659" i="14"/>
  <c r="AS659" i="14"/>
  <c r="AR659" i="14"/>
  <c r="AQ659" i="14"/>
  <c r="AP659" i="14"/>
  <c r="BC658" i="14"/>
  <c r="BB658" i="14"/>
  <c r="BA658" i="14"/>
  <c r="AZ658" i="14"/>
  <c r="AW658" i="14"/>
  <c r="AV658" i="14"/>
  <c r="AU658" i="14"/>
  <c r="AT658" i="14"/>
  <c r="AS658" i="14"/>
  <c r="AR658" i="14"/>
  <c r="AQ658" i="14"/>
  <c r="AP658" i="14"/>
  <c r="BC657" i="14"/>
  <c r="BB657" i="14"/>
  <c r="BA657" i="14"/>
  <c r="AZ657" i="14"/>
  <c r="AW657" i="14"/>
  <c r="AV657" i="14"/>
  <c r="AU657" i="14"/>
  <c r="AT657" i="14"/>
  <c r="AS657" i="14"/>
  <c r="AR657" i="14"/>
  <c r="AQ657" i="14"/>
  <c r="AP657" i="14"/>
  <c r="BC656" i="14"/>
  <c r="BB656" i="14"/>
  <c r="BA656" i="14"/>
  <c r="AZ656" i="14"/>
  <c r="AW656" i="14"/>
  <c r="AV656" i="14"/>
  <c r="AU656" i="14"/>
  <c r="AT656" i="14"/>
  <c r="AS656" i="14"/>
  <c r="AR656" i="14"/>
  <c r="AQ656" i="14"/>
  <c r="AP656" i="14"/>
  <c r="BC655" i="14"/>
  <c r="BB655" i="14"/>
  <c r="BA655" i="14"/>
  <c r="AZ655" i="14"/>
  <c r="AW655" i="14"/>
  <c r="AV655" i="14"/>
  <c r="AU655" i="14"/>
  <c r="AT655" i="14"/>
  <c r="AS655" i="14"/>
  <c r="AR655" i="14"/>
  <c r="AQ655" i="14"/>
  <c r="AP655" i="14"/>
  <c r="BC654" i="14"/>
  <c r="BB654" i="14"/>
  <c r="BA654" i="14"/>
  <c r="AZ654" i="14"/>
  <c r="AW654" i="14"/>
  <c r="AV654" i="14"/>
  <c r="AU654" i="14"/>
  <c r="AT654" i="14"/>
  <c r="AS654" i="14"/>
  <c r="AR654" i="14"/>
  <c r="AQ654" i="14"/>
  <c r="AP654" i="14"/>
  <c r="BC653" i="14"/>
  <c r="BB653" i="14"/>
  <c r="BA653" i="14"/>
  <c r="AZ653" i="14"/>
  <c r="AW653" i="14"/>
  <c r="AV653" i="14"/>
  <c r="AU653" i="14"/>
  <c r="AT653" i="14"/>
  <c r="AS653" i="14"/>
  <c r="AR653" i="14"/>
  <c r="AQ653" i="14"/>
  <c r="AP653" i="14"/>
  <c r="BC652" i="14"/>
  <c r="BB652" i="14"/>
  <c r="BA652" i="14"/>
  <c r="AZ652" i="14"/>
  <c r="AW652" i="14"/>
  <c r="AV652" i="14"/>
  <c r="AU652" i="14"/>
  <c r="AT652" i="14"/>
  <c r="AS652" i="14"/>
  <c r="AR652" i="14"/>
  <c r="AQ652" i="14"/>
  <c r="AP652" i="14"/>
  <c r="BC651" i="14"/>
  <c r="BB651" i="14"/>
  <c r="BA651" i="14"/>
  <c r="AZ651" i="14"/>
  <c r="AW651" i="14"/>
  <c r="AV651" i="14"/>
  <c r="AU651" i="14"/>
  <c r="AT651" i="14"/>
  <c r="AS651" i="14"/>
  <c r="AR651" i="14"/>
  <c r="AQ651" i="14"/>
  <c r="AP651" i="14"/>
  <c r="BC650" i="14"/>
  <c r="BB650" i="14"/>
  <c r="BA650" i="14"/>
  <c r="AZ650" i="14"/>
  <c r="AW650" i="14"/>
  <c r="AV650" i="14"/>
  <c r="AU650" i="14"/>
  <c r="AT650" i="14"/>
  <c r="AS650" i="14"/>
  <c r="AR650" i="14"/>
  <c r="AQ650" i="14"/>
  <c r="AP650" i="14"/>
  <c r="BC649" i="14"/>
  <c r="BB649" i="14"/>
  <c r="BA649" i="14"/>
  <c r="AZ649" i="14"/>
  <c r="AW649" i="14"/>
  <c r="AV649" i="14"/>
  <c r="AU649" i="14"/>
  <c r="AT649" i="14"/>
  <c r="AS649" i="14"/>
  <c r="AR649" i="14"/>
  <c r="AQ649" i="14"/>
  <c r="AP649" i="14"/>
  <c r="BC648" i="14"/>
  <c r="BB648" i="14"/>
  <c r="BA648" i="14"/>
  <c r="AZ648" i="14"/>
  <c r="AW648" i="14"/>
  <c r="AV648" i="14"/>
  <c r="AU648" i="14"/>
  <c r="AT648" i="14"/>
  <c r="AS648" i="14"/>
  <c r="AR648" i="14"/>
  <c r="AQ648" i="14"/>
  <c r="AP648" i="14"/>
  <c r="BC647" i="14"/>
  <c r="BB647" i="14"/>
  <c r="BA647" i="14"/>
  <c r="AZ647" i="14"/>
  <c r="AW647" i="14"/>
  <c r="AV647" i="14"/>
  <c r="AU647" i="14"/>
  <c r="AT647" i="14"/>
  <c r="AS647" i="14"/>
  <c r="AR647" i="14"/>
  <c r="AQ647" i="14"/>
  <c r="AP647" i="14"/>
  <c r="BC646" i="14"/>
  <c r="BB646" i="14"/>
  <c r="BA646" i="14"/>
  <c r="AZ646" i="14"/>
  <c r="AW646" i="14"/>
  <c r="AV646" i="14"/>
  <c r="AU646" i="14"/>
  <c r="AT646" i="14"/>
  <c r="AS646" i="14"/>
  <c r="AR646" i="14"/>
  <c r="AQ646" i="14"/>
  <c r="AP646" i="14"/>
  <c r="BC645" i="14"/>
  <c r="BB645" i="14"/>
  <c r="BA645" i="14"/>
  <c r="AZ645" i="14"/>
  <c r="AW645" i="14"/>
  <c r="AV645" i="14"/>
  <c r="AU645" i="14"/>
  <c r="AT645" i="14"/>
  <c r="AS645" i="14"/>
  <c r="AR645" i="14"/>
  <c r="AQ645" i="14"/>
  <c r="AP645" i="14"/>
  <c r="BC644" i="14"/>
  <c r="BB644" i="14"/>
  <c r="BA644" i="14"/>
  <c r="AZ644" i="14"/>
  <c r="AW644" i="14"/>
  <c r="AV644" i="14"/>
  <c r="AU644" i="14"/>
  <c r="AT644" i="14"/>
  <c r="AS644" i="14"/>
  <c r="AR644" i="14"/>
  <c r="AQ644" i="14"/>
  <c r="AP644" i="14"/>
  <c r="BC643" i="14"/>
  <c r="BB643" i="14"/>
  <c r="BA643" i="14"/>
  <c r="AZ643" i="14"/>
  <c r="AW643" i="14"/>
  <c r="AV643" i="14"/>
  <c r="AU643" i="14"/>
  <c r="AT643" i="14"/>
  <c r="AS643" i="14"/>
  <c r="AR643" i="14"/>
  <c r="AQ643" i="14"/>
  <c r="AP643" i="14"/>
  <c r="BC642" i="14"/>
  <c r="BB642" i="14"/>
  <c r="BA642" i="14"/>
  <c r="AZ642" i="14"/>
  <c r="AW642" i="14"/>
  <c r="AV642" i="14"/>
  <c r="AU642" i="14"/>
  <c r="AT642" i="14"/>
  <c r="AS642" i="14"/>
  <c r="AR642" i="14"/>
  <c r="AQ642" i="14"/>
  <c r="AP642" i="14"/>
  <c r="BC641" i="14"/>
  <c r="BB641" i="14"/>
  <c r="BA641" i="14"/>
  <c r="AZ641" i="14"/>
  <c r="AW641" i="14"/>
  <c r="AV641" i="14"/>
  <c r="AU641" i="14"/>
  <c r="AT641" i="14"/>
  <c r="AS641" i="14"/>
  <c r="AR641" i="14"/>
  <c r="AQ641" i="14"/>
  <c r="AP641" i="14"/>
  <c r="BC640" i="14"/>
  <c r="BB640" i="14"/>
  <c r="BA640" i="14"/>
  <c r="AZ640" i="14"/>
  <c r="AW640" i="14"/>
  <c r="AV640" i="14"/>
  <c r="AU640" i="14"/>
  <c r="AT640" i="14"/>
  <c r="AS640" i="14"/>
  <c r="AR640" i="14"/>
  <c r="AQ640" i="14"/>
  <c r="AP640" i="14"/>
  <c r="BC639" i="14"/>
  <c r="BB639" i="14"/>
  <c r="BA639" i="14"/>
  <c r="AZ639" i="14"/>
  <c r="AW639" i="14"/>
  <c r="AV639" i="14"/>
  <c r="AU639" i="14"/>
  <c r="AT639" i="14"/>
  <c r="AS639" i="14"/>
  <c r="AR639" i="14"/>
  <c r="AQ639" i="14"/>
  <c r="AP639" i="14"/>
  <c r="BC638" i="14"/>
  <c r="BB638" i="14"/>
  <c r="BA638" i="14"/>
  <c r="AZ638" i="14"/>
  <c r="AW638" i="14"/>
  <c r="AV638" i="14"/>
  <c r="AU638" i="14"/>
  <c r="AT638" i="14"/>
  <c r="AS638" i="14"/>
  <c r="AR638" i="14"/>
  <c r="AQ638" i="14"/>
  <c r="AP638" i="14"/>
  <c r="BC637" i="14"/>
  <c r="BB637" i="14"/>
  <c r="BA637" i="14"/>
  <c r="AZ637" i="14"/>
  <c r="AW637" i="14"/>
  <c r="AV637" i="14"/>
  <c r="AU637" i="14"/>
  <c r="AT637" i="14"/>
  <c r="AS637" i="14"/>
  <c r="AR637" i="14"/>
  <c r="AQ637" i="14"/>
  <c r="AP637" i="14"/>
  <c r="BC636" i="14"/>
  <c r="BB636" i="14"/>
  <c r="BA636" i="14"/>
  <c r="AZ636" i="14"/>
  <c r="AW636" i="14"/>
  <c r="AV636" i="14"/>
  <c r="AU636" i="14"/>
  <c r="AT636" i="14"/>
  <c r="AS636" i="14"/>
  <c r="AR636" i="14"/>
  <c r="AQ636" i="14"/>
  <c r="AP636" i="14"/>
  <c r="BC635" i="14"/>
  <c r="BB635" i="14"/>
  <c r="BA635" i="14"/>
  <c r="AZ635" i="14"/>
  <c r="AW635" i="14"/>
  <c r="AV635" i="14"/>
  <c r="AU635" i="14"/>
  <c r="AT635" i="14"/>
  <c r="AS635" i="14"/>
  <c r="AR635" i="14"/>
  <c r="AQ635" i="14"/>
  <c r="AP635" i="14"/>
  <c r="BC634" i="14"/>
  <c r="BB634" i="14"/>
  <c r="BA634" i="14"/>
  <c r="AZ634" i="14"/>
  <c r="AW634" i="14"/>
  <c r="AV634" i="14"/>
  <c r="AU634" i="14"/>
  <c r="AT634" i="14"/>
  <c r="AS634" i="14"/>
  <c r="AR634" i="14"/>
  <c r="AQ634" i="14"/>
  <c r="AP634" i="14"/>
  <c r="BC633" i="14"/>
  <c r="BB633" i="14"/>
  <c r="BA633" i="14"/>
  <c r="AZ633" i="14"/>
  <c r="AW633" i="14"/>
  <c r="AV633" i="14"/>
  <c r="AU633" i="14"/>
  <c r="AT633" i="14"/>
  <c r="AS633" i="14"/>
  <c r="AR633" i="14"/>
  <c r="AQ633" i="14"/>
  <c r="AP633" i="14"/>
  <c r="BC632" i="14"/>
  <c r="BB632" i="14"/>
  <c r="BA632" i="14"/>
  <c r="AZ632" i="14"/>
  <c r="AW632" i="14"/>
  <c r="AV632" i="14"/>
  <c r="AU632" i="14"/>
  <c r="AT632" i="14"/>
  <c r="AS632" i="14"/>
  <c r="AR632" i="14"/>
  <c r="AQ632" i="14"/>
  <c r="AP632" i="14"/>
  <c r="BC631" i="14"/>
  <c r="BB631" i="14"/>
  <c r="BA631" i="14"/>
  <c r="AZ631" i="14"/>
  <c r="AW631" i="14"/>
  <c r="AV631" i="14"/>
  <c r="AU631" i="14"/>
  <c r="AT631" i="14"/>
  <c r="AS631" i="14"/>
  <c r="AR631" i="14"/>
  <c r="AQ631" i="14"/>
  <c r="AP631" i="14"/>
  <c r="BC630" i="14"/>
  <c r="BB630" i="14"/>
  <c r="BA630" i="14"/>
  <c r="AZ630" i="14"/>
  <c r="AW630" i="14"/>
  <c r="AV630" i="14"/>
  <c r="AU630" i="14"/>
  <c r="AT630" i="14"/>
  <c r="AS630" i="14"/>
  <c r="AR630" i="14"/>
  <c r="AQ630" i="14"/>
  <c r="AP630" i="14"/>
  <c r="BC629" i="14"/>
  <c r="BB629" i="14"/>
  <c r="BA629" i="14"/>
  <c r="AZ629" i="14"/>
  <c r="AW629" i="14"/>
  <c r="AV629" i="14"/>
  <c r="AU629" i="14"/>
  <c r="AT629" i="14"/>
  <c r="AS629" i="14"/>
  <c r="AR629" i="14"/>
  <c r="AQ629" i="14"/>
  <c r="AP629" i="14"/>
  <c r="BC628" i="14"/>
  <c r="BB628" i="14"/>
  <c r="BA628" i="14"/>
  <c r="AZ628" i="14"/>
  <c r="AW628" i="14"/>
  <c r="AV628" i="14"/>
  <c r="AU628" i="14"/>
  <c r="AT628" i="14"/>
  <c r="AS628" i="14"/>
  <c r="AR628" i="14"/>
  <c r="AQ628" i="14"/>
  <c r="AP628" i="14"/>
  <c r="BC627" i="14"/>
  <c r="BB627" i="14"/>
  <c r="BA627" i="14"/>
  <c r="AZ627" i="14"/>
  <c r="AW627" i="14"/>
  <c r="AV627" i="14"/>
  <c r="AU627" i="14"/>
  <c r="AT627" i="14"/>
  <c r="AS627" i="14"/>
  <c r="AR627" i="14"/>
  <c r="AQ627" i="14"/>
  <c r="AP627" i="14"/>
  <c r="BC626" i="14"/>
  <c r="BB626" i="14"/>
  <c r="BA626" i="14"/>
  <c r="AZ626" i="14"/>
  <c r="AW626" i="14"/>
  <c r="AV626" i="14"/>
  <c r="AU626" i="14"/>
  <c r="AT626" i="14"/>
  <c r="AS626" i="14"/>
  <c r="AR626" i="14"/>
  <c r="AQ626" i="14"/>
  <c r="AP626" i="14"/>
  <c r="BC625" i="14"/>
  <c r="BB625" i="14"/>
  <c r="BA625" i="14"/>
  <c r="AZ625" i="14"/>
  <c r="AW625" i="14"/>
  <c r="AV625" i="14"/>
  <c r="AU625" i="14"/>
  <c r="AT625" i="14"/>
  <c r="AS625" i="14"/>
  <c r="AR625" i="14"/>
  <c r="AQ625" i="14"/>
  <c r="AP625" i="14"/>
  <c r="BC624" i="14"/>
  <c r="BB624" i="14"/>
  <c r="BA624" i="14"/>
  <c r="AZ624" i="14"/>
  <c r="AW624" i="14"/>
  <c r="AV624" i="14"/>
  <c r="AU624" i="14"/>
  <c r="AT624" i="14"/>
  <c r="AS624" i="14"/>
  <c r="AR624" i="14"/>
  <c r="AQ624" i="14"/>
  <c r="AP624" i="14"/>
  <c r="BC623" i="14"/>
  <c r="BB623" i="14"/>
  <c r="BA623" i="14"/>
  <c r="AZ623" i="14"/>
  <c r="AW623" i="14"/>
  <c r="AV623" i="14"/>
  <c r="AU623" i="14"/>
  <c r="AT623" i="14"/>
  <c r="AS623" i="14"/>
  <c r="AR623" i="14"/>
  <c r="AQ623" i="14"/>
  <c r="AP623" i="14"/>
  <c r="BC622" i="14"/>
  <c r="BB622" i="14"/>
  <c r="BA622" i="14"/>
  <c r="AZ622" i="14"/>
  <c r="AW622" i="14"/>
  <c r="AV622" i="14"/>
  <c r="AU622" i="14"/>
  <c r="AT622" i="14"/>
  <c r="AS622" i="14"/>
  <c r="AR622" i="14"/>
  <c r="AQ622" i="14"/>
  <c r="AP622" i="14"/>
  <c r="BC621" i="14"/>
  <c r="BB621" i="14"/>
  <c r="BA621" i="14"/>
  <c r="AZ621" i="14"/>
  <c r="AW621" i="14"/>
  <c r="AV621" i="14"/>
  <c r="AU621" i="14"/>
  <c r="AT621" i="14"/>
  <c r="AS621" i="14"/>
  <c r="AR621" i="14"/>
  <c r="AQ621" i="14"/>
  <c r="AP621" i="14"/>
  <c r="BC620" i="14"/>
  <c r="BB620" i="14"/>
  <c r="BA620" i="14"/>
  <c r="AZ620" i="14"/>
  <c r="AW620" i="14"/>
  <c r="AV620" i="14"/>
  <c r="AU620" i="14"/>
  <c r="AT620" i="14"/>
  <c r="AS620" i="14"/>
  <c r="AR620" i="14"/>
  <c r="AQ620" i="14"/>
  <c r="AP620" i="14"/>
  <c r="BC619" i="14"/>
  <c r="BB619" i="14"/>
  <c r="BA619" i="14"/>
  <c r="AZ619" i="14"/>
  <c r="AW619" i="14"/>
  <c r="AV619" i="14"/>
  <c r="AU619" i="14"/>
  <c r="AT619" i="14"/>
  <c r="AS619" i="14"/>
  <c r="AR619" i="14"/>
  <c r="AQ619" i="14"/>
  <c r="AP619" i="14"/>
  <c r="BC618" i="14"/>
  <c r="BB618" i="14"/>
  <c r="BA618" i="14"/>
  <c r="AZ618" i="14"/>
  <c r="AW618" i="14"/>
  <c r="AV618" i="14"/>
  <c r="AU618" i="14"/>
  <c r="AT618" i="14"/>
  <c r="AS618" i="14"/>
  <c r="AR618" i="14"/>
  <c r="AQ618" i="14"/>
  <c r="AP618" i="14"/>
  <c r="BC617" i="14"/>
  <c r="BB617" i="14"/>
  <c r="BA617" i="14"/>
  <c r="AZ617" i="14"/>
  <c r="AW617" i="14"/>
  <c r="AV617" i="14"/>
  <c r="AU617" i="14"/>
  <c r="AT617" i="14"/>
  <c r="AS617" i="14"/>
  <c r="AR617" i="14"/>
  <c r="AQ617" i="14"/>
  <c r="AP617" i="14"/>
  <c r="BC616" i="14"/>
  <c r="BB616" i="14"/>
  <c r="BA616" i="14"/>
  <c r="AZ616" i="14"/>
  <c r="AW616" i="14"/>
  <c r="AV616" i="14"/>
  <c r="AU616" i="14"/>
  <c r="AT616" i="14"/>
  <c r="AS616" i="14"/>
  <c r="AR616" i="14"/>
  <c r="AQ616" i="14"/>
  <c r="AP616" i="14"/>
  <c r="BC615" i="14"/>
  <c r="BB615" i="14"/>
  <c r="BA615" i="14"/>
  <c r="AZ615" i="14"/>
  <c r="AW615" i="14"/>
  <c r="AV615" i="14"/>
  <c r="AU615" i="14"/>
  <c r="AT615" i="14"/>
  <c r="AS615" i="14"/>
  <c r="AR615" i="14"/>
  <c r="AQ615" i="14"/>
  <c r="AP615" i="14"/>
  <c r="BC614" i="14"/>
  <c r="BB614" i="14"/>
  <c r="BA614" i="14"/>
  <c r="AZ614" i="14"/>
  <c r="AW614" i="14"/>
  <c r="AV614" i="14"/>
  <c r="AU614" i="14"/>
  <c r="AT614" i="14"/>
  <c r="AS614" i="14"/>
  <c r="AR614" i="14"/>
  <c r="AQ614" i="14"/>
  <c r="AP614" i="14"/>
  <c r="BC613" i="14"/>
  <c r="BB613" i="14"/>
  <c r="BA613" i="14"/>
  <c r="AZ613" i="14"/>
  <c r="AW613" i="14"/>
  <c r="AV613" i="14"/>
  <c r="AU613" i="14"/>
  <c r="AT613" i="14"/>
  <c r="AS613" i="14"/>
  <c r="AR613" i="14"/>
  <c r="AQ613" i="14"/>
  <c r="AP613" i="14"/>
  <c r="BC612" i="14"/>
  <c r="BB612" i="14"/>
  <c r="BA612" i="14"/>
  <c r="AZ612" i="14"/>
  <c r="AW612" i="14"/>
  <c r="AV612" i="14"/>
  <c r="AU612" i="14"/>
  <c r="AT612" i="14"/>
  <c r="AS612" i="14"/>
  <c r="AR612" i="14"/>
  <c r="AQ612" i="14"/>
  <c r="AP612" i="14"/>
  <c r="BC611" i="14"/>
  <c r="BB611" i="14"/>
  <c r="BA611" i="14"/>
  <c r="AZ611" i="14"/>
  <c r="AW611" i="14"/>
  <c r="AV611" i="14"/>
  <c r="AU611" i="14"/>
  <c r="AT611" i="14"/>
  <c r="AS611" i="14"/>
  <c r="AR611" i="14"/>
  <c r="AQ611" i="14"/>
  <c r="AP611" i="14"/>
  <c r="BC610" i="14"/>
  <c r="BB610" i="14"/>
  <c r="BA610" i="14"/>
  <c r="AZ610" i="14"/>
  <c r="AW610" i="14"/>
  <c r="AV610" i="14"/>
  <c r="AU610" i="14"/>
  <c r="AT610" i="14"/>
  <c r="AS610" i="14"/>
  <c r="AR610" i="14"/>
  <c r="AQ610" i="14"/>
  <c r="AP610" i="14"/>
  <c r="BC609" i="14"/>
  <c r="BB609" i="14"/>
  <c r="BA609" i="14"/>
  <c r="AZ609" i="14"/>
  <c r="AW609" i="14"/>
  <c r="AV609" i="14"/>
  <c r="AU609" i="14"/>
  <c r="AT609" i="14"/>
  <c r="AS609" i="14"/>
  <c r="AR609" i="14"/>
  <c r="AQ609" i="14"/>
  <c r="AP609" i="14"/>
  <c r="BC608" i="14"/>
  <c r="BB608" i="14"/>
  <c r="BA608" i="14"/>
  <c r="AZ608" i="14"/>
  <c r="AW608" i="14"/>
  <c r="AV608" i="14"/>
  <c r="AU608" i="14"/>
  <c r="AT608" i="14"/>
  <c r="AS608" i="14"/>
  <c r="AR608" i="14"/>
  <c r="AQ608" i="14"/>
  <c r="AP608" i="14"/>
  <c r="BC607" i="14"/>
  <c r="BB607" i="14"/>
  <c r="BA607" i="14"/>
  <c r="AZ607" i="14"/>
  <c r="AW607" i="14"/>
  <c r="AV607" i="14"/>
  <c r="AU607" i="14"/>
  <c r="AT607" i="14"/>
  <c r="AS607" i="14"/>
  <c r="AR607" i="14"/>
  <c r="AQ607" i="14"/>
  <c r="AP607" i="14"/>
  <c r="BC606" i="14"/>
  <c r="BB606" i="14"/>
  <c r="BA606" i="14"/>
  <c r="AZ606" i="14"/>
  <c r="AW606" i="14"/>
  <c r="AV606" i="14"/>
  <c r="AU606" i="14"/>
  <c r="AT606" i="14"/>
  <c r="AS606" i="14"/>
  <c r="AR606" i="14"/>
  <c r="AQ606" i="14"/>
  <c r="AP606" i="14"/>
  <c r="BC605" i="14"/>
  <c r="BB605" i="14"/>
  <c r="BA605" i="14"/>
  <c r="AZ605" i="14"/>
  <c r="AW605" i="14"/>
  <c r="AV605" i="14"/>
  <c r="AU605" i="14"/>
  <c r="AT605" i="14"/>
  <c r="AS605" i="14"/>
  <c r="AR605" i="14"/>
  <c r="AQ605" i="14"/>
  <c r="AP605" i="14"/>
  <c r="BC604" i="14"/>
  <c r="BB604" i="14"/>
  <c r="BA604" i="14"/>
  <c r="AZ604" i="14"/>
  <c r="AW604" i="14"/>
  <c r="AV604" i="14"/>
  <c r="AU604" i="14"/>
  <c r="AT604" i="14"/>
  <c r="AS604" i="14"/>
  <c r="AR604" i="14"/>
  <c r="AQ604" i="14"/>
  <c r="AP604" i="14"/>
  <c r="BC603" i="14"/>
  <c r="BB603" i="14"/>
  <c r="BA603" i="14"/>
  <c r="AZ603" i="14"/>
  <c r="AW603" i="14"/>
  <c r="AV603" i="14"/>
  <c r="AU603" i="14"/>
  <c r="AT603" i="14"/>
  <c r="AS603" i="14"/>
  <c r="AR603" i="14"/>
  <c r="AQ603" i="14"/>
  <c r="AP603" i="14"/>
  <c r="BC602" i="14"/>
  <c r="BB602" i="14"/>
  <c r="BA602" i="14"/>
  <c r="AZ602" i="14"/>
  <c r="AW602" i="14"/>
  <c r="AV602" i="14"/>
  <c r="AU602" i="14"/>
  <c r="AT602" i="14"/>
  <c r="AS602" i="14"/>
  <c r="AR602" i="14"/>
  <c r="AQ602" i="14"/>
  <c r="AP602" i="14"/>
  <c r="BC601" i="14"/>
  <c r="BB601" i="14"/>
  <c r="BA601" i="14"/>
  <c r="AZ601" i="14"/>
  <c r="AW601" i="14"/>
  <c r="AV601" i="14"/>
  <c r="AU601" i="14"/>
  <c r="AT601" i="14"/>
  <c r="AS601" i="14"/>
  <c r="AR601" i="14"/>
  <c r="AQ601" i="14"/>
  <c r="AP601" i="14"/>
  <c r="BC600" i="14"/>
  <c r="BB600" i="14"/>
  <c r="BA600" i="14"/>
  <c r="AZ600" i="14"/>
  <c r="AW600" i="14"/>
  <c r="AV600" i="14"/>
  <c r="AU600" i="14"/>
  <c r="AT600" i="14"/>
  <c r="AS600" i="14"/>
  <c r="AR600" i="14"/>
  <c r="AQ600" i="14"/>
  <c r="AP600" i="14"/>
  <c r="BC599" i="14"/>
  <c r="BB599" i="14"/>
  <c r="BA599" i="14"/>
  <c r="AZ599" i="14"/>
  <c r="AW599" i="14"/>
  <c r="AV599" i="14"/>
  <c r="AU599" i="14"/>
  <c r="AT599" i="14"/>
  <c r="AS599" i="14"/>
  <c r="AR599" i="14"/>
  <c r="AQ599" i="14"/>
  <c r="AP599" i="14"/>
  <c r="BC598" i="14"/>
  <c r="BB598" i="14"/>
  <c r="BA598" i="14"/>
  <c r="AZ598" i="14"/>
  <c r="AW598" i="14"/>
  <c r="AV598" i="14"/>
  <c r="AU598" i="14"/>
  <c r="AT598" i="14"/>
  <c r="AS598" i="14"/>
  <c r="AR598" i="14"/>
  <c r="AQ598" i="14"/>
  <c r="AP598" i="14"/>
  <c r="BC597" i="14"/>
  <c r="BB597" i="14"/>
  <c r="BA597" i="14"/>
  <c r="AZ597" i="14"/>
  <c r="AW597" i="14"/>
  <c r="AV597" i="14"/>
  <c r="AU597" i="14"/>
  <c r="AT597" i="14"/>
  <c r="AS597" i="14"/>
  <c r="AR597" i="14"/>
  <c r="AQ597" i="14"/>
  <c r="AP597" i="14"/>
  <c r="BC596" i="14"/>
  <c r="BB596" i="14"/>
  <c r="BA596" i="14"/>
  <c r="AZ596" i="14"/>
  <c r="AW596" i="14"/>
  <c r="AV596" i="14"/>
  <c r="AU596" i="14"/>
  <c r="AT596" i="14"/>
  <c r="AS596" i="14"/>
  <c r="AR596" i="14"/>
  <c r="AQ596" i="14"/>
  <c r="AP596" i="14"/>
  <c r="BC595" i="14"/>
  <c r="BB595" i="14"/>
  <c r="BA595" i="14"/>
  <c r="AZ595" i="14"/>
  <c r="AW595" i="14"/>
  <c r="AV595" i="14"/>
  <c r="AU595" i="14"/>
  <c r="AT595" i="14"/>
  <c r="AS595" i="14"/>
  <c r="AR595" i="14"/>
  <c r="AQ595" i="14"/>
  <c r="AP595" i="14"/>
  <c r="BC594" i="14"/>
  <c r="BB594" i="14"/>
  <c r="BA594" i="14"/>
  <c r="AZ594" i="14"/>
  <c r="AW594" i="14"/>
  <c r="AV594" i="14"/>
  <c r="AU594" i="14"/>
  <c r="AT594" i="14"/>
  <c r="AS594" i="14"/>
  <c r="AR594" i="14"/>
  <c r="AQ594" i="14"/>
  <c r="AP594" i="14"/>
  <c r="BC593" i="14"/>
  <c r="BB593" i="14"/>
  <c r="BA593" i="14"/>
  <c r="AZ593" i="14"/>
  <c r="AW593" i="14"/>
  <c r="AV593" i="14"/>
  <c r="AU593" i="14"/>
  <c r="AT593" i="14"/>
  <c r="AS593" i="14"/>
  <c r="AR593" i="14"/>
  <c r="AQ593" i="14"/>
  <c r="AP593" i="14"/>
  <c r="BC592" i="14"/>
  <c r="BB592" i="14"/>
  <c r="BA592" i="14"/>
  <c r="AZ592" i="14"/>
  <c r="AW592" i="14"/>
  <c r="AV592" i="14"/>
  <c r="AU592" i="14"/>
  <c r="AT592" i="14"/>
  <c r="AS592" i="14"/>
  <c r="AR592" i="14"/>
  <c r="AQ592" i="14"/>
  <c r="AP592" i="14"/>
  <c r="BC591" i="14"/>
  <c r="BB591" i="14"/>
  <c r="BA591" i="14"/>
  <c r="AZ591" i="14"/>
  <c r="AW591" i="14"/>
  <c r="AV591" i="14"/>
  <c r="AU591" i="14"/>
  <c r="AT591" i="14"/>
  <c r="AS591" i="14"/>
  <c r="AR591" i="14"/>
  <c r="AQ591" i="14"/>
  <c r="AP591" i="14"/>
  <c r="BC590" i="14"/>
  <c r="BB590" i="14"/>
  <c r="BA590" i="14"/>
  <c r="AZ590" i="14"/>
  <c r="AW590" i="14"/>
  <c r="AV590" i="14"/>
  <c r="AU590" i="14"/>
  <c r="AT590" i="14"/>
  <c r="AS590" i="14"/>
  <c r="AR590" i="14"/>
  <c r="AQ590" i="14"/>
  <c r="AP590" i="14"/>
  <c r="BC589" i="14"/>
  <c r="BB589" i="14"/>
  <c r="BA589" i="14"/>
  <c r="AZ589" i="14"/>
  <c r="AW589" i="14"/>
  <c r="AV589" i="14"/>
  <c r="AU589" i="14"/>
  <c r="AT589" i="14"/>
  <c r="AS589" i="14"/>
  <c r="AR589" i="14"/>
  <c r="AQ589" i="14"/>
  <c r="AP589" i="14"/>
  <c r="BC588" i="14"/>
  <c r="BB588" i="14"/>
  <c r="BA588" i="14"/>
  <c r="AZ588" i="14"/>
  <c r="AW588" i="14"/>
  <c r="AV588" i="14"/>
  <c r="AU588" i="14"/>
  <c r="AT588" i="14"/>
  <c r="AS588" i="14"/>
  <c r="AR588" i="14"/>
  <c r="AQ588" i="14"/>
  <c r="AP588" i="14"/>
  <c r="BC587" i="14"/>
  <c r="BB587" i="14"/>
  <c r="BA587" i="14"/>
  <c r="AZ587" i="14"/>
  <c r="AW587" i="14"/>
  <c r="AV587" i="14"/>
  <c r="AU587" i="14"/>
  <c r="AT587" i="14"/>
  <c r="AS587" i="14"/>
  <c r="AR587" i="14"/>
  <c r="AQ587" i="14"/>
  <c r="AP587" i="14"/>
  <c r="BC586" i="14"/>
  <c r="BB586" i="14"/>
  <c r="BA586" i="14"/>
  <c r="AZ586" i="14"/>
  <c r="AW586" i="14"/>
  <c r="AV586" i="14"/>
  <c r="AU586" i="14"/>
  <c r="AT586" i="14"/>
  <c r="AS586" i="14"/>
  <c r="AR586" i="14"/>
  <c r="AQ586" i="14"/>
  <c r="AP586" i="14"/>
  <c r="BC585" i="14"/>
  <c r="BB585" i="14"/>
  <c r="BA585" i="14"/>
  <c r="AZ585" i="14"/>
  <c r="AW585" i="14"/>
  <c r="AV585" i="14"/>
  <c r="AU585" i="14"/>
  <c r="AT585" i="14"/>
  <c r="AS585" i="14"/>
  <c r="AR585" i="14"/>
  <c r="AQ585" i="14"/>
  <c r="AP585" i="14"/>
  <c r="BC584" i="14"/>
  <c r="BB584" i="14"/>
  <c r="BA584" i="14"/>
  <c r="AZ584" i="14"/>
  <c r="AW584" i="14"/>
  <c r="AV584" i="14"/>
  <c r="AU584" i="14"/>
  <c r="AT584" i="14"/>
  <c r="AS584" i="14"/>
  <c r="AR584" i="14"/>
  <c r="AQ584" i="14"/>
  <c r="AP584" i="14"/>
  <c r="BC583" i="14"/>
  <c r="BB583" i="14"/>
  <c r="BA583" i="14"/>
  <c r="AZ583" i="14"/>
  <c r="AW583" i="14"/>
  <c r="AV583" i="14"/>
  <c r="AU583" i="14"/>
  <c r="AT583" i="14"/>
  <c r="AS583" i="14"/>
  <c r="AR583" i="14"/>
  <c r="AQ583" i="14"/>
  <c r="AP583" i="14"/>
  <c r="BC582" i="14"/>
  <c r="BB582" i="14"/>
  <c r="BA582" i="14"/>
  <c r="AZ582" i="14"/>
  <c r="AW582" i="14"/>
  <c r="AV582" i="14"/>
  <c r="AU582" i="14"/>
  <c r="AT582" i="14"/>
  <c r="AS582" i="14"/>
  <c r="AR582" i="14"/>
  <c r="AQ582" i="14"/>
  <c r="AP582" i="14"/>
  <c r="BC581" i="14"/>
  <c r="BB581" i="14"/>
  <c r="BA581" i="14"/>
  <c r="AZ581" i="14"/>
  <c r="AW581" i="14"/>
  <c r="AV581" i="14"/>
  <c r="AU581" i="14"/>
  <c r="AT581" i="14"/>
  <c r="AS581" i="14"/>
  <c r="AR581" i="14"/>
  <c r="AQ581" i="14"/>
  <c r="AP581" i="14"/>
  <c r="BC580" i="14"/>
  <c r="BB580" i="14"/>
  <c r="BA580" i="14"/>
  <c r="AZ580" i="14"/>
  <c r="AW580" i="14"/>
  <c r="AV580" i="14"/>
  <c r="AU580" i="14"/>
  <c r="AT580" i="14"/>
  <c r="AS580" i="14"/>
  <c r="AR580" i="14"/>
  <c r="AQ580" i="14"/>
  <c r="AP580" i="14"/>
  <c r="BC579" i="14"/>
  <c r="BB579" i="14"/>
  <c r="BA579" i="14"/>
  <c r="AZ579" i="14"/>
  <c r="AW579" i="14"/>
  <c r="AV579" i="14"/>
  <c r="AU579" i="14"/>
  <c r="AT579" i="14"/>
  <c r="AS579" i="14"/>
  <c r="AR579" i="14"/>
  <c r="AQ579" i="14"/>
  <c r="AP579" i="14"/>
  <c r="BC578" i="14"/>
  <c r="BB578" i="14"/>
  <c r="BA578" i="14"/>
  <c r="AZ578" i="14"/>
  <c r="AW578" i="14"/>
  <c r="AV578" i="14"/>
  <c r="AU578" i="14"/>
  <c r="AT578" i="14"/>
  <c r="AS578" i="14"/>
  <c r="AR578" i="14"/>
  <c r="AQ578" i="14"/>
  <c r="AP578" i="14"/>
  <c r="AQ13" i="14"/>
  <c r="BE13" i="14" s="1"/>
  <c r="AP13" i="14"/>
  <c r="BD13" i="14" s="1"/>
  <c r="X682" i="14"/>
  <c r="W682" i="14"/>
  <c r="V682" i="14"/>
  <c r="U682" i="14"/>
  <c r="X681" i="14"/>
  <c r="W681" i="14"/>
  <c r="V681" i="14"/>
  <c r="U681" i="14"/>
  <c r="X680" i="14"/>
  <c r="W680" i="14"/>
  <c r="V680" i="14"/>
  <c r="U680" i="14"/>
  <c r="X679" i="14"/>
  <c r="W679" i="14"/>
  <c r="V679" i="14"/>
  <c r="U679" i="14"/>
  <c r="X678" i="14"/>
  <c r="W678" i="14"/>
  <c r="V678" i="14"/>
  <c r="U678" i="14"/>
  <c r="X677" i="14"/>
  <c r="W677" i="14"/>
  <c r="V677" i="14"/>
  <c r="U677" i="14"/>
  <c r="X676" i="14"/>
  <c r="W676" i="14"/>
  <c r="V676" i="14"/>
  <c r="U676" i="14"/>
  <c r="X675" i="14"/>
  <c r="W675" i="14"/>
  <c r="V675" i="14"/>
  <c r="U675" i="14"/>
  <c r="X674" i="14"/>
  <c r="W674" i="14"/>
  <c r="V674" i="14"/>
  <c r="U674" i="14"/>
  <c r="X673" i="14"/>
  <c r="W673" i="14"/>
  <c r="V673" i="14"/>
  <c r="U673" i="14"/>
  <c r="X672" i="14"/>
  <c r="W672" i="14"/>
  <c r="V672" i="14"/>
  <c r="U672" i="14"/>
  <c r="X671" i="14"/>
  <c r="W671" i="14"/>
  <c r="V671" i="14"/>
  <c r="U671" i="14"/>
  <c r="X670" i="14"/>
  <c r="W670" i="14"/>
  <c r="V670" i="14"/>
  <c r="U670" i="14"/>
  <c r="X669" i="14"/>
  <c r="W669" i="14"/>
  <c r="V669" i="14"/>
  <c r="U669" i="14"/>
  <c r="X668" i="14"/>
  <c r="W668" i="14"/>
  <c r="V668" i="14"/>
  <c r="U668" i="14"/>
  <c r="X667" i="14"/>
  <c r="W667" i="14"/>
  <c r="V667" i="14"/>
  <c r="U667" i="14"/>
  <c r="X666" i="14"/>
  <c r="W666" i="14"/>
  <c r="V666" i="14"/>
  <c r="U666" i="14"/>
  <c r="X665" i="14"/>
  <c r="W665" i="14"/>
  <c r="V665" i="14"/>
  <c r="U665" i="14"/>
  <c r="X664" i="14"/>
  <c r="W664" i="14"/>
  <c r="V664" i="14"/>
  <c r="U664" i="14"/>
  <c r="X663" i="14"/>
  <c r="W663" i="14"/>
  <c r="V663" i="14"/>
  <c r="U663" i="14"/>
  <c r="X662" i="14"/>
  <c r="W662" i="14"/>
  <c r="V662" i="14"/>
  <c r="U662" i="14"/>
  <c r="X661" i="14"/>
  <c r="W661" i="14"/>
  <c r="V661" i="14"/>
  <c r="U661" i="14"/>
  <c r="X660" i="14"/>
  <c r="W660" i="14"/>
  <c r="V660" i="14"/>
  <c r="U660" i="14"/>
  <c r="X659" i="14"/>
  <c r="W659" i="14"/>
  <c r="V659" i="14"/>
  <c r="U659" i="14"/>
  <c r="X658" i="14"/>
  <c r="W658" i="14"/>
  <c r="V658" i="14"/>
  <c r="U658" i="14"/>
  <c r="X657" i="14"/>
  <c r="W657" i="14"/>
  <c r="V657" i="14"/>
  <c r="U657" i="14"/>
  <c r="X656" i="14"/>
  <c r="W656" i="14"/>
  <c r="V656" i="14"/>
  <c r="U656" i="14"/>
  <c r="X655" i="14"/>
  <c r="W655" i="14"/>
  <c r="V655" i="14"/>
  <c r="U655" i="14"/>
  <c r="X654" i="14"/>
  <c r="W654" i="14"/>
  <c r="V654" i="14"/>
  <c r="U654" i="14"/>
  <c r="X653" i="14"/>
  <c r="W653" i="14"/>
  <c r="V653" i="14"/>
  <c r="U653" i="14"/>
  <c r="X652" i="14"/>
  <c r="W652" i="14"/>
  <c r="V652" i="14"/>
  <c r="U652" i="14"/>
  <c r="X651" i="14"/>
  <c r="W651" i="14"/>
  <c r="V651" i="14"/>
  <c r="U651" i="14"/>
  <c r="X650" i="14"/>
  <c r="W650" i="14"/>
  <c r="V650" i="14"/>
  <c r="U650" i="14"/>
  <c r="X649" i="14"/>
  <c r="W649" i="14"/>
  <c r="V649" i="14"/>
  <c r="U649" i="14"/>
  <c r="X648" i="14"/>
  <c r="W648" i="14"/>
  <c r="V648" i="14"/>
  <c r="U648" i="14"/>
  <c r="X647" i="14"/>
  <c r="W647" i="14"/>
  <c r="V647" i="14"/>
  <c r="U647" i="14"/>
  <c r="X646" i="14"/>
  <c r="W646" i="14"/>
  <c r="V646" i="14"/>
  <c r="U646" i="14"/>
  <c r="X645" i="14"/>
  <c r="W645" i="14"/>
  <c r="V645" i="14"/>
  <c r="U645" i="14"/>
  <c r="X644" i="14"/>
  <c r="W644" i="14"/>
  <c r="V644" i="14"/>
  <c r="U644" i="14"/>
  <c r="X643" i="14"/>
  <c r="W643" i="14"/>
  <c r="V643" i="14"/>
  <c r="U643" i="14"/>
  <c r="X642" i="14"/>
  <c r="W642" i="14"/>
  <c r="V642" i="14"/>
  <c r="U642" i="14"/>
  <c r="X641" i="14"/>
  <c r="W641" i="14"/>
  <c r="V641" i="14"/>
  <c r="U641" i="14"/>
  <c r="X640" i="14"/>
  <c r="W640" i="14"/>
  <c r="V640" i="14"/>
  <c r="U640" i="14"/>
  <c r="X639" i="14"/>
  <c r="W639" i="14"/>
  <c r="V639" i="14"/>
  <c r="U639" i="14"/>
  <c r="X638" i="14"/>
  <c r="W638" i="14"/>
  <c r="V638" i="14"/>
  <c r="U638" i="14"/>
  <c r="X637" i="14"/>
  <c r="W637" i="14"/>
  <c r="V637" i="14"/>
  <c r="U637" i="14"/>
  <c r="X636" i="14"/>
  <c r="W636" i="14"/>
  <c r="V636" i="14"/>
  <c r="U636" i="14"/>
  <c r="X635" i="14"/>
  <c r="W635" i="14"/>
  <c r="V635" i="14"/>
  <c r="U635" i="14"/>
  <c r="X634" i="14"/>
  <c r="W634" i="14"/>
  <c r="V634" i="14"/>
  <c r="U634" i="14"/>
  <c r="X633" i="14"/>
  <c r="W633" i="14"/>
  <c r="V633" i="14"/>
  <c r="U633" i="14"/>
  <c r="X632" i="14"/>
  <c r="W632" i="14"/>
  <c r="V632" i="14"/>
  <c r="U632" i="14"/>
  <c r="X631" i="14"/>
  <c r="W631" i="14"/>
  <c r="V631" i="14"/>
  <c r="U631" i="14"/>
  <c r="X630" i="14"/>
  <c r="W630" i="14"/>
  <c r="V630" i="14"/>
  <c r="U630" i="14"/>
  <c r="X629" i="14"/>
  <c r="W629" i="14"/>
  <c r="V629" i="14"/>
  <c r="U629" i="14"/>
  <c r="X628" i="14"/>
  <c r="W628" i="14"/>
  <c r="V628" i="14"/>
  <c r="U628" i="14"/>
  <c r="X627" i="14"/>
  <c r="W627" i="14"/>
  <c r="V627" i="14"/>
  <c r="U627" i="14"/>
  <c r="X626" i="14"/>
  <c r="W626" i="14"/>
  <c r="V626" i="14"/>
  <c r="U626" i="14"/>
  <c r="X625" i="14"/>
  <c r="W625" i="14"/>
  <c r="V625" i="14"/>
  <c r="U625" i="14"/>
  <c r="X624" i="14"/>
  <c r="W624" i="14"/>
  <c r="V624" i="14"/>
  <c r="U624" i="14"/>
  <c r="X623" i="14"/>
  <c r="W623" i="14"/>
  <c r="V623" i="14"/>
  <c r="U623" i="14"/>
  <c r="X622" i="14"/>
  <c r="W622" i="14"/>
  <c r="V622" i="14"/>
  <c r="U622" i="14"/>
  <c r="X621" i="14"/>
  <c r="W621" i="14"/>
  <c r="V621" i="14"/>
  <c r="U621" i="14"/>
  <c r="X620" i="14"/>
  <c r="W620" i="14"/>
  <c r="V620" i="14"/>
  <c r="U620" i="14"/>
  <c r="X619" i="14"/>
  <c r="W619" i="14"/>
  <c r="V619" i="14"/>
  <c r="U619" i="14"/>
  <c r="X618" i="14"/>
  <c r="W618" i="14"/>
  <c r="V618" i="14"/>
  <c r="U618" i="14"/>
  <c r="X617" i="14"/>
  <c r="W617" i="14"/>
  <c r="V617" i="14"/>
  <c r="U617" i="14"/>
  <c r="X616" i="14"/>
  <c r="W616" i="14"/>
  <c r="V616" i="14"/>
  <c r="U616" i="14"/>
  <c r="X615" i="14"/>
  <c r="W615" i="14"/>
  <c r="V615" i="14"/>
  <c r="U615" i="14"/>
  <c r="X614" i="14"/>
  <c r="W614" i="14"/>
  <c r="V614" i="14"/>
  <c r="U614" i="14"/>
  <c r="X613" i="14"/>
  <c r="W613" i="14"/>
  <c r="V613" i="14"/>
  <c r="U613" i="14"/>
  <c r="X612" i="14"/>
  <c r="W612" i="14"/>
  <c r="V612" i="14"/>
  <c r="U612" i="14"/>
  <c r="X611" i="14"/>
  <c r="W611" i="14"/>
  <c r="V611" i="14"/>
  <c r="U611" i="14"/>
  <c r="X610" i="14"/>
  <c r="W610" i="14"/>
  <c r="V610" i="14"/>
  <c r="U610" i="14"/>
  <c r="X609" i="14"/>
  <c r="W609" i="14"/>
  <c r="V609" i="14"/>
  <c r="U609" i="14"/>
  <c r="X608" i="14"/>
  <c r="W608" i="14"/>
  <c r="V608" i="14"/>
  <c r="U608" i="14"/>
  <c r="X607" i="14"/>
  <c r="W607" i="14"/>
  <c r="V607" i="14"/>
  <c r="U607" i="14"/>
  <c r="X606" i="14"/>
  <c r="W606" i="14"/>
  <c r="V606" i="14"/>
  <c r="U606" i="14"/>
  <c r="X605" i="14"/>
  <c r="W605" i="14"/>
  <c r="V605" i="14"/>
  <c r="U605" i="14"/>
  <c r="X604" i="14"/>
  <c r="W604" i="14"/>
  <c r="V604" i="14"/>
  <c r="U604" i="14"/>
  <c r="X603" i="14"/>
  <c r="W603" i="14"/>
  <c r="V603" i="14"/>
  <c r="U603" i="14"/>
  <c r="X602" i="14"/>
  <c r="W602" i="14"/>
  <c r="V602" i="14"/>
  <c r="U602" i="14"/>
  <c r="X601" i="14"/>
  <c r="W601" i="14"/>
  <c r="V601" i="14"/>
  <c r="U601" i="14"/>
  <c r="X600" i="14"/>
  <c r="W600" i="14"/>
  <c r="V600" i="14"/>
  <c r="U600" i="14"/>
  <c r="X599" i="14"/>
  <c r="W599" i="14"/>
  <c r="V599" i="14"/>
  <c r="U599" i="14"/>
  <c r="X598" i="14"/>
  <c r="W598" i="14"/>
  <c r="V598" i="14"/>
  <c r="U598" i="14"/>
  <c r="X597" i="14"/>
  <c r="W597" i="14"/>
  <c r="V597" i="14"/>
  <c r="U597" i="14"/>
  <c r="X596" i="14"/>
  <c r="W596" i="14"/>
  <c r="V596" i="14"/>
  <c r="U596" i="14"/>
  <c r="X595" i="14"/>
  <c r="W595" i="14"/>
  <c r="V595" i="14"/>
  <c r="U595" i="14"/>
  <c r="X594" i="14"/>
  <c r="W594" i="14"/>
  <c r="V594" i="14"/>
  <c r="U594" i="14"/>
  <c r="X593" i="14"/>
  <c r="W593" i="14"/>
  <c r="V593" i="14"/>
  <c r="U593" i="14"/>
  <c r="X592" i="14"/>
  <c r="W592" i="14"/>
  <c r="V592" i="14"/>
  <c r="U592" i="14"/>
  <c r="X591" i="14"/>
  <c r="W591" i="14"/>
  <c r="V591" i="14"/>
  <c r="U591" i="14"/>
  <c r="X590" i="14"/>
  <c r="W590" i="14"/>
  <c r="V590" i="14"/>
  <c r="U590" i="14"/>
  <c r="X589" i="14"/>
  <c r="W589" i="14"/>
  <c r="V589" i="14"/>
  <c r="U589" i="14"/>
  <c r="X588" i="14"/>
  <c r="W588" i="14"/>
  <c r="V588" i="14"/>
  <c r="U588" i="14"/>
  <c r="X587" i="14"/>
  <c r="W587" i="14"/>
  <c r="V587" i="14"/>
  <c r="U587" i="14"/>
  <c r="X586" i="14"/>
  <c r="W586" i="14"/>
  <c r="V586" i="14"/>
  <c r="U586" i="14"/>
  <c r="X585" i="14"/>
  <c r="W585" i="14"/>
  <c r="V585" i="14"/>
  <c r="U585" i="14"/>
  <c r="X584" i="14"/>
  <c r="W584" i="14"/>
  <c r="V584" i="14"/>
  <c r="U584" i="14"/>
  <c r="X583" i="14"/>
  <c r="W583" i="14"/>
  <c r="V583" i="14"/>
  <c r="U583" i="14"/>
  <c r="X582" i="14"/>
  <c r="W582" i="14"/>
  <c r="V582" i="14"/>
  <c r="U582" i="14"/>
  <c r="X581" i="14"/>
  <c r="W581" i="14"/>
  <c r="V581" i="14"/>
  <c r="U581" i="14"/>
  <c r="X580" i="14"/>
  <c r="W580" i="14"/>
  <c r="V580" i="14"/>
  <c r="U580" i="14"/>
  <c r="X579" i="14"/>
  <c r="W579" i="14"/>
  <c r="V579" i="14"/>
  <c r="U579" i="14"/>
  <c r="X578" i="14"/>
  <c r="W578" i="14"/>
  <c r="V578" i="14"/>
  <c r="U578" i="14"/>
  <c r="X577" i="14"/>
  <c r="W577" i="14"/>
  <c r="V577" i="14"/>
  <c r="U577" i="14"/>
  <c r="X576" i="14"/>
  <c r="W576" i="14"/>
  <c r="V576" i="14"/>
  <c r="U576" i="14"/>
  <c r="X575" i="14"/>
  <c r="W575" i="14"/>
  <c r="V575" i="14"/>
  <c r="U575" i="14"/>
  <c r="X574" i="14"/>
  <c r="W574" i="14"/>
  <c r="V574" i="14"/>
  <c r="U574" i="14"/>
  <c r="X573" i="14"/>
  <c r="W573" i="14"/>
  <c r="V573" i="14"/>
  <c r="U573" i="14"/>
  <c r="X572" i="14"/>
  <c r="W572" i="14"/>
  <c r="V572" i="14"/>
  <c r="U572" i="14"/>
  <c r="X571" i="14"/>
  <c r="W571" i="14"/>
  <c r="V571" i="14"/>
  <c r="U571" i="14"/>
  <c r="X570" i="14"/>
  <c r="W570" i="14"/>
  <c r="V570" i="14"/>
  <c r="U570" i="14"/>
  <c r="X569" i="14"/>
  <c r="W569" i="14"/>
  <c r="V569" i="14"/>
  <c r="U569" i="14"/>
  <c r="X568" i="14"/>
  <c r="W568" i="14"/>
  <c r="V568" i="14"/>
  <c r="U568" i="14"/>
  <c r="X567" i="14"/>
  <c r="W567" i="14"/>
  <c r="V567" i="14"/>
  <c r="U567" i="14"/>
  <c r="X566" i="14"/>
  <c r="W566" i="14"/>
  <c r="V566" i="14"/>
  <c r="U566" i="14"/>
  <c r="X565" i="14"/>
  <c r="W565" i="14"/>
  <c r="V565" i="14"/>
  <c r="U565" i="14"/>
  <c r="X564" i="14"/>
  <c r="W564" i="14"/>
  <c r="V564" i="14"/>
  <c r="U564" i="14"/>
  <c r="X563" i="14"/>
  <c r="W563" i="14"/>
  <c r="V563" i="14"/>
  <c r="U563" i="14"/>
  <c r="X562" i="14"/>
  <c r="W562" i="14"/>
  <c r="V562" i="14"/>
  <c r="U562" i="14"/>
  <c r="X561" i="14"/>
  <c r="W561" i="14"/>
  <c r="V561" i="14"/>
  <c r="U561" i="14"/>
  <c r="X560" i="14"/>
  <c r="W560" i="14"/>
  <c r="V560" i="14"/>
  <c r="U560" i="14"/>
  <c r="X559" i="14"/>
  <c r="W559" i="14"/>
  <c r="V559" i="14"/>
  <c r="U559" i="14"/>
  <c r="X558" i="14"/>
  <c r="W558" i="14"/>
  <c r="V558" i="14"/>
  <c r="U558" i="14"/>
  <c r="X557" i="14"/>
  <c r="W557" i="14"/>
  <c r="V557" i="14"/>
  <c r="U557" i="14"/>
  <c r="X556" i="14"/>
  <c r="W556" i="14"/>
  <c r="V556" i="14"/>
  <c r="U556" i="14"/>
  <c r="X555" i="14"/>
  <c r="W555" i="14"/>
  <c r="V555" i="14"/>
  <c r="U555" i="14"/>
  <c r="X554" i="14"/>
  <c r="W554" i="14"/>
  <c r="V554" i="14"/>
  <c r="U554" i="14"/>
  <c r="X553" i="14"/>
  <c r="W553" i="14"/>
  <c r="V553" i="14"/>
  <c r="U553" i="14"/>
  <c r="X552" i="14"/>
  <c r="W552" i="14"/>
  <c r="V552" i="14"/>
  <c r="U552" i="14"/>
  <c r="X551" i="14"/>
  <c r="W551" i="14"/>
  <c r="V551" i="14"/>
  <c r="U551" i="14"/>
  <c r="X550" i="14"/>
  <c r="W550" i="14"/>
  <c r="V550" i="14"/>
  <c r="U550" i="14"/>
  <c r="X549" i="14"/>
  <c r="W549" i="14"/>
  <c r="V549" i="14"/>
  <c r="U549" i="14"/>
  <c r="X548" i="14"/>
  <c r="W548" i="14"/>
  <c r="V548" i="14"/>
  <c r="U548" i="14"/>
  <c r="X547" i="14"/>
  <c r="W547" i="14"/>
  <c r="V547" i="14"/>
  <c r="U547" i="14"/>
  <c r="X546" i="14"/>
  <c r="W546" i="14"/>
  <c r="V546" i="14"/>
  <c r="U546" i="14"/>
  <c r="X545" i="14"/>
  <c r="W545" i="14"/>
  <c r="V545" i="14"/>
  <c r="U545" i="14"/>
  <c r="X544" i="14"/>
  <c r="W544" i="14"/>
  <c r="V544" i="14"/>
  <c r="U544" i="14"/>
  <c r="X543" i="14"/>
  <c r="W543" i="14"/>
  <c r="V543" i="14"/>
  <c r="U543" i="14"/>
  <c r="X542" i="14"/>
  <c r="W542" i="14"/>
  <c r="V542" i="14"/>
  <c r="U542" i="14"/>
  <c r="X541" i="14"/>
  <c r="W541" i="14"/>
  <c r="V541" i="14"/>
  <c r="U541" i="14"/>
  <c r="X540" i="14"/>
  <c r="W540" i="14"/>
  <c r="V540" i="14"/>
  <c r="U540" i="14"/>
  <c r="X539" i="14"/>
  <c r="W539" i="14"/>
  <c r="V539" i="14"/>
  <c r="U539" i="14"/>
  <c r="X538" i="14"/>
  <c r="W538" i="14"/>
  <c r="V538" i="14"/>
  <c r="U538" i="14"/>
  <c r="X537" i="14"/>
  <c r="W537" i="14"/>
  <c r="V537" i="14"/>
  <c r="U537" i="14"/>
  <c r="X536" i="14"/>
  <c r="W536" i="14"/>
  <c r="V536" i="14"/>
  <c r="U536" i="14"/>
  <c r="X535" i="14"/>
  <c r="W535" i="14"/>
  <c r="V535" i="14"/>
  <c r="U535" i="14"/>
  <c r="X534" i="14"/>
  <c r="W534" i="14"/>
  <c r="V534" i="14"/>
  <c r="U534" i="14"/>
  <c r="X533" i="14"/>
  <c r="W533" i="14"/>
  <c r="V533" i="14"/>
  <c r="U533" i="14"/>
  <c r="X532" i="14"/>
  <c r="W532" i="14"/>
  <c r="V532" i="14"/>
  <c r="U532" i="14"/>
  <c r="X531" i="14"/>
  <c r="W531" i="14"/>
  <c r="V531" i="14"/>
  <c r="U531" i="14"/>
  <c r="X530" i="14"/>
  <c r="W530" i="14"/>
  <c r="V530" i="14"/>
  <c r="U530" i="14"/>
  <c r="X529" i="14"/>
  <c r="W529" i="14"/>
  <c r="V529" i="14"/>
  <c r="U529" i="14"/>
  <c r="X528" i="14"/>
  <c r="W528" i="14"/>
  <c r="V528" i="14"/>
  <c r="U528" i="14"/>
  <c r="X527" i="14"/>
  <c r="W527" i="14"/>
  <c r="V527" i="14"/>
  <c r="U527" i="14"/>
  <c r="X526" i="14"/>
  <c r="W526" i="14"/>
  <c r="V526" i="14"/>
  <c r="U526" i="14"/>
  <c r="X525" i="14"/>
  <c r="W525" i="14"/>
  <c r="V525" i="14"/>
  <c r="U525" i="14"/>
  <c r="X524" i="14"/>
  <c r="W524" i="14"/>
  <c r="V524" i="14"/>
  <c r="U524" i="14"/>
  <c r="X523" i="14"/>
  <c r="W523" i="14"/>
  <c r="V523" i="14"/>
  <c r="U523" i="14"/>
  <c r="X522" i="14"/>
  <c r="W522" i="14"/>
  <c r="V522" i="14"/>
  <c r="U522" i="14"/>
  <c r="X521" i="14"/>
  <c r="W521" i="14"/>
  <c r="V521" i="14"/>
  <c r="U521" i="14"/>
  <c r="X520" i="14"/>
  <c r="W520" i="14"/>
  <c r="V520" i="14"/>
  <c r="U520" i="14"/>
  <c r="X519" i="14"/>
  <c r="W519" i="14"/>
  <c r="V519" i="14"/>
  <c r="U519" i="14"/>
  <c r="X518" i="14"/>
  <c r="W518" i="14"/>
  <c r="V518" i="14"/>
  <c r="U518" i="14"/>
  <c r="X517" i="14"/>
  <c r="W517" i="14"/>
  <c r="V517" i="14"/>
  <c r="U517" i="14"/>
  <c r="X516" i="14"/>
  <c r="W516" i="14"/>
  <c r="V516" i="14"/>
  <c r="U516" i="14"/>
  <c r="X515" i="14"/>
  <c r="W515" i="14"/>
  <c r="V515" i="14"/>
  <c r="U515" i="14"/>
  <c r="X514" i="14"/>
  <c r="W514" i="14"/>
  <c r="V514" i="14"/>
  <c r="U514" i="14"/>
  <c r="X513" i="14"/>
  <c r="W513" i="14"/>
  <c r="V513" i="14"/>
  <c r="U513" i="14"/>
  <c r="X512" i="14"/>
  <c r="W512" i="14"/>
  <c r="V512" i="14"/>
  <c r="U512" i="14"/>
  <c r="X511" i="14"/>
  <c r="W511" i="14"/>
  <c r="V511" i="14"/>
  <c r="U511" i="14"/>
  <c r="X510" i="14"/>
  <c r="W510" i="14"/>
  <c r="V510" i="14"/>
  <c r="U510" i="14"/>
  <c r="X509" i="14"/>
  <c r="W509" i="14"/>
  <c r="V509" i="14"/>
  <c r="U509" i="14"/>
  <c r="X508" i="14"/>
  <c r="W508" i="14"/>
  <c r="V508" i="14"/>
  <c r="U508" i="14"/>
  <c r="X507" i="14"/>
  <c r="W507" i="14"/>
  <c r="V507" i="14"/>
  <c r="U507" i="14"/>
  <c r="X506" i="14"/>
  <c r="W506" i="14"/>
  <c r="V506" i="14"/>
  <c r="U506" i="14"/>
  <c r="X505" i="14"/>
  <c r="W505" i="14"/>
  <c r="V505" i="14"/>
  <c r="U505" i="14"/>
  <c r="X504" i="14"/>
  <c r="W504" i="14"/>
  <c r="V504" i="14"/>
  <c r="U504" i="14"/>
  <c r="X503" i="14"/>
  <c r="W503" i="14"/>
  <c r="V503" i="14"/>
  <c r="U503" i="14"/>
  <c r="X502" i="14"/>
  <c r="W502" i="14"/>
  <c r="V502" i="14"/>
  <c r="U502" i="14"/>
  <c r="X501" i="14"/>
  <c r="W501" i="14"/>
  <c r="V501" i="14"/>
  <c r="U501" i="14"/>
  <c r="X500" i="14"/>
  <c r="W500" i="14"/>
  <c r="V500" i="14"/>
  <c r="U500" i="14"/>
  <c r="X499" i="14"/>
  <c r="W499" i="14"/>
  <c r="V499" i="14"/>
  <c r="U499" i="14"/>
  <c r="X498" i="14"/>
  <c r="W498" i="14"/>
  <c r="V498" i="14"/>
  <c r="U498" i="14"/>
  <c r="X497" i="14"/>
  <c r="W497" i="14"/>
  <c r="V497" i="14"/>
  <c r="U497" i="14"/>
  <c r="X496" i="14"/>
  <c r="W496" i="14"/>
  <c r="V496" i="14"/>
  <c r="U496" i="14"/>
  <c r="X495" i="14"/>
  <c r="W495" i="14"/>
  <c r="V495" i="14"/>
  <c r="U495" i="14"/>
  <c r="X494" i="14"/>
  <c r="W494" i="14"/>
  <c r="V494" i="14"/>
  <c r="U494" i="14"/>
  <c r="X493" i="14"/>
  <c r="W493" i="14"/>
  <c r="V493" i="14"/>
  <c r="U493" i="14"/>
  <c r="X492" i="14"/>
  <c r="W492" i="14"/>
  <c r="V492" i="14"/>
  <c r="U492" i="14"/>
  <c r="X491" i="14"/>
  <c r="W491" i="14"/>
  <c r="V491" i="14"/>
  <c r="U491" i="14"/>
  <c r="X490" i="14"/>
  <c r="W490" i="14"/>
  <c r="V490" i="14"/>
  <c r="U490" i="14"/>
  <c r="X489" i="14"/>
  <c r="W489" i="14"/>
  <c r="V489" i="14"/>
  <c r="U489" i="14"/>
  <c r="X488" i="14"/>
  <c r="W488" i="14"/>
  <c r="V488" i="14"/>
  <c r="U488" i="14"/>
  <c r="X487" i="14"/>
  <c r="W487" i="14"/>
  <c r="V487" i="14"/>
  <c r="U487" i="14"/>
  <c r="X486" i="14"/>
  <c r="W486" i="14"/>
  <c r="V486" i="14"/>
  <c r="U486" i="14"/>
  <c r="X485" i="14"/>
  <c r="W485" i="14"/>
  <c r="V485" i="14"/>
  <c r="U485" i="14"/>
  <c r="X484" i="14"/>
  <c r="W484" i="14"/>
  <c r="V484" i="14"/>
  <c r="U484" i="14"/>
  <c r="X483" i="14"/>
  <c r="W483" i="14"/>
  <c r="V483" i="14"/>
  <c r="U483" i="14"/>
  <c r="X482" i="14"/>
  <c r="W482" i="14"/>
  <c r="V482" i="14"/>
  <c r="U482" i="14"/>
  <c r="X481" i="14"/>
  <c r="W481" i="14"/>
  <c r="V481" i="14"/>
  <c r="U481" i="14"/>
  <c r="X480" i="14"/>
  <c r="W480" i="14"/>
  <c r="V480" i="14"/>
  <c r="U480" i="14"/>
  <c r="X479" i="14"/>
  <c r="W479" i="14"/>
  <c r="V479" i="14"/>
  <c r="U479" i="14"/>
  <c r="X478" i="14"/>
  <c r="W478" i="14"/>
  <c r="V478" i="14"/>
  <c r="U478" i="14"/>
  <c r="X477" i="14"/>
  <c r="W477" i="14"/>
  <c r="V477" i="14"/>
  <c r="U477" i="14"/>
  <c r="X476" i="14"/>
  <c r="W476" i="14"/>
  <c r="V476" i="14"/>
  <c r="U476" i="14"/>
  <c r="X475" i="14"/>
  <c r="W475" i="14"/>
  <c r="V475" i="14"/>
  <c r="U475" i="14"/>
  <c r="X474" i="14"/>
  <c r="W474" i="14"/>
  <c r="V474" i="14"/>
  <c r="U474" i="14"/>
  <c r="X473" i="14"/>
  <c r="W473" i="14"/>
  <c r="V473" i="14"/>
  <c r="U473" i="14"/>
  <c r="X472" i="14"/>
  <c r="W472" i="14"/>
  <c r="V472" i="14"/>
  <c r="U472" i="14"/>
  <c r="X471" i="14"/>
  <c r="W471" i="14"/>
  <c r="V471" i="14"/>
  <c r="U471" i="14"/>
  <c r="X470" i="14"/>
  <c r="W470" i="14"/>
  <c r="V470" i="14"/>
  <c r="U470" i="14"/>
  <c r="X469" i="14"/>
  <c r="W469" i="14"/>
  <c r="V469" i="14"/>
  <c r="U469" i="14"/>
  <c r="X468" i="14"/>
  <c r="W468" i="14"/>
  <c r="V468" i="14"/>
  <c r="U468" i="14"/>
  <c r="X467" i="14"/>
  <c r="W467" i="14"/>
  <c r="V467" i="14"/>
  <c r="U467" i="14"/>
  <c r="X466" i="14"/>
  <c r="W466" i="14"/>
  <c r="V466" i="14"/>
  <c r="U466" i="14"/>
  <c r="X465" i="14"/>
  <c r="W465" i="14"/>
  <c r="V465" i="14"/>
  <c r="U465" i="14"/>
  <c r="X464" i="14"/>
  <c r="W464" i="14"/>
  <c r="V464" i="14"/>
  <c r="U464" i="14"/>
  <c r="X463" i="14"/>
  <c r="W463" i="14"/>
  <c r="V463" i="14"/>
  <c r="U463" i="14"/>
  <c r="X462" i="14"/>
  <c r="W462" i="14"/>
  <c r="V462" i="14"/>
  <c r="U462" i="14"/>
  <c r="X461" i="14"/>
  <c r="W461" i="14"/>
  <c r="V461" i="14"/>
  <c r="U461" i="14"/>
  <c r="X460" i="14"/>
  <c r="W460" i="14"/>
  <c r="V460" i="14"/>
  <c r="U460" i="14"/>
  <c r="X459" i="14"/>
  <c r="W459" i="14"/>
  <c r="V459" i="14"/>
  <c r="U459" i="14"/>
  <c r="X458" i="14"/>
  <c r="W458" i="14"/>
  <c r="V458" i="14"/>
  <c r="U458" i="14"/>
  <c r="X457" i="14"/>
  <c r="W457" i="14"/>
  <c r="V457" i="14"/>
  <c r="U457" i="14"/>
  <c r="X456" i="14"/>
  <c r="W456" i="14"/>
  <c r="V456" i="14"/>
  <c r="U456" i="14"/>
  <c r="X455" i="14"/>
  <c r="W455" i="14"/>
  <c r="V455" i="14"/>
  <c r="U455" i="14"/>
  <c r="X454" i="14"/>
  <c r="W454" i="14"/>
  <c r="V454" i="14"/>
  <c r="U454" i="14"/>
  <c r="X453" i="14"/>
  <c r="W453" i="14"/>
  <c r="V453" i="14"/>
  <c r="U453" i="14"/>
  <c r="X452" i="14"/>
  <c r="W452" i="14"/>
  <c r="V452" i="14"/>
  <c r="U452" i="14"/>
  <c r="X451" i="14"/>
  <c r="W451" i="14"/>
  <c r="V451" i="14"/>
  <c r="U451" i="14"/>
  <c r="X450" i="14"/>
  <c r="W450" i="14"/>
  <c r="V450" i="14"/>
  <c r="U450" i="14"/>
  <c r="X449" i="14"/>
  <c r="W449" i="14"/>
  <c r="V449" i="14"/>
  <c r="U449" i="14"/>
  <c r="X448" i="14"/>
  <c r="W448" i="14"/>
  <c r="V448" i="14"/>
  <c r="U448" i="14"/>
  <c r="X447" i="14"/>
  <c r="W447" i="14"/>
  <c r="V447" i="14"/>
  <c r="U447" i="14"/>
  <c r="X446" i="14"/>
  <c r="W446" i="14"/>
  <c r="V446" i="14"/>
  <c r="U446" i="14"/>
  <c r="X445" i="14"/>
  <c r="W445" i="14"/>
  <c r="V445" i="14"/>
  <c r="U445" i="14"/>
  <c r="X444" i="14"/>
  <c r="W444" i="14"/>
  <c r="V444" i="14"/>
  <c r="U444" i="14"/>
  <c r="X443" i="14"/>
  <c r="W443" i="14"/>
  <c r="V443" i="14"/>
  <c r="U443" i="14"/>
  <c r="X442" i="14"/>
  <c r="W442" i="14"/>
  <c r="V442" i="14"/>
  <c r="U442" i="14"/>
  <c r="X441" i="14"/>
  <c r="W441" i="14"/>
  <c r="V441" i="14"/>
  <c r="U441" i="14"/>
  <c r="X440" i="14"/>
  <c r="W440" i="14"/>
  <c r="V440" i="14"/>
  <c r="U440" i="14"/>
  <c r="X439" i="14"/>
  <c r="W439" i="14"/>
  <c r="V439" i="14"/>
  <c r="U439" i="14"/>
  <c r="X438" i="14"/>
  <c r="W438" i="14"/>
  <c r="V438" i="14"/>
  <c r="U438" i="14"/>
  <c r="X437" i="14"/>
  <c r="W437" i="14"/>
  <c r="V437" i="14"/>
  <c r="U437" i="14"/>
  <c r="X436" i="14"/>
  <c r="W436" i="14"/>
  <c r="V436" i="14"/>
  <c r="U436" i="14"/>
  <c r="X435" i="14"/>
  <c r="W435" i="14"/>
  <c r="V435" i="14"/>
  <c r="U435" i="14"/>
  <c r="X434" i="14"/>
  <c r="W434" i="14"/>
  <c r="V434" i="14"/>
  <c r="U434" i="14"/>
  <c r="X433" i="14"/>
  <c r="W433" i="14"/>
  <c r="V433" i="14"/>
  <c r="U433" i="14"/>
  <c r="X432" i="14"/>
  <c r="W432" i="14"/>
  <c r="V432" i="14"/>
  <c r="U432" i="14"/>
  <c r="X431" i="14"/>
  <c r="W431" i="14"/>
  <c r="V431" i="14"/>
  <c r="U431" i="14"/>
  <c r="X430" i="14"/>
  <c r="W430" i="14"/>
  <c r="V430" i="14"/>
  <c r="U430" i="14"/>
  <c r="X429" i="14"/>
  <c r="W429" i="14"/>
  <c r="V429" i="14"/>
  <c r="U429" i="14"/>
  <c r="X428" i="14"/>
  <c r="W428" i="14"/>
  <c r="V428" i="14"/>
  <c r="U428" i="14"/>
  <c r="X427" i="14"/>
  <c r="W427" i="14"/>
  <c r="V427" i="14"/>
  <c r="U427" i="14"/>
  <c r="X426" i="14"/>
  <c r="W426" i="14"/>
  <c r="V426" i="14"/>
  <c r="U426" i="14"/>
  <c r="X425" i="14"/>
  <c r="W425" i="14"/>
  <c r="V425" i="14"/>
  <c r="U425" i="14"/>
  <c r="X424" i="14"/>
  <c r="W424" i="14"/>
  <c r="V424" i="14"/>
  <c r="U424" i="14"/>
  <c r="X423" i="14"/>
  <c r="W423" i="14"/>
  <c r="V423" i="14"/>
  <c r="U423" i="14"/>
  <c r="X422" i="14"/>
  <c r="W422" i="14"/>
  <c r="V422" i="14"/>
  <c r="U422" i="14"/>
  <c r="X421" i="14"/>
  <c r="W421" i="14"/>
  <c r="V421" i="14"/>
  <c r="U421" i="14"/>
  <c r="X420" i="14"/>
  <c r="W420" i="14"/>
  <c r="V420" i="14"/>
  <c r="U420" i="14"/>
  <c r="X419" i="14"/>
  <c r="W419" i="14"/>
  <c r="V419" i="14"/>
  <c r="U419" i="14"/>
  <c r="X418" i="14"/>
  <c r="W418" i="14"/>
  <c r="V418" i="14"/>
  <c r="U418" i="14"/>
  <c r="X417" i="14"/>
  <c r="W417" i="14"/>
  <c r="V417" i="14"/>
  <c r="U417" i="14"/>
  <c r="X416" i="14"/>
  <c r="W416" i="14"/>
  <c r="V416" i="14"/>
  <c r="U416" i="14"/>
  <c r="X415" i="14"/>
  <c r="W415" i="14"/>
  <c r="V415" i="14"/>
  <c r="U415" i="14"/>
  <c r="X414" i="14"/>
  <c r="W414" i="14"/>
  <c r="V414" i="14"/>
  <c r="U414" i="14"/>
  <c r="X413" i="14"/>
  <c r="W413" i="14"/>
  <c r="V413" i="14"/>
  <c r="U413" i="14"/>
  <c r="X412" i="14"/>
  <c r="W412" i="14"/>
  <c r="V412" i="14"/>
  <c r="U412" i="14"/>
  <c r="X411" i="14"/>
  <c r="W411" i="14"/>
  <c r="V411" i="14"/>
  <c r="U411" i="14"/>
  <c r="X410" i="14"/>
  <c r="W410" i="14"/>
  <c r="V410" i="14"/>
  <c r="U410" i="14"/>
  <c r="X409" i="14"/>
  <c r="W409" i="14"/>
  <c r="V409" i="14"/>
  <c r="U409" i="14"/>
  <c r="X408" i="14"/>
  <c r="W408" i="14"/>
  <c r="V408" i="14"/>
  <c r="U408" i="14"/>
  <c r="X407" i="14"/>
  <c r="W407" i="14"/>
  <c r="V407" i="14"/>
  <c r="U407" i="14"/>
  <c r="X406" i="14"/>
  <c r="W406" i="14"/>
  <c r="V406" i="14"/>
  <c r="U406" i="14"/>
  <c r="X405" i="14"/>
  <c r="W405" i="14"/>
  <c r="V405" i="14"/>
  <c r="U405" i="14"/>
  <c r="X404" i="14"/>
  <c r="W404" i="14"/>
  <c r="V404" i="14"/>
  <c r="U404" i="14"/>
  <c r="X403" i="14"/>
  <c r="W403" i="14"/>
  <c r="V403" i="14"/>
  <c r="U403" i="14"/>
  <c r="X402" i="14"/>
  <c r="W402" i="14"/>
  <c r="V402" i="14"/>
  <c r="U402" i="14"/>
  <c r="X401" i="14"/>
  <c r="W401" i="14"/>
  <c r="V401" i="14"/>
  <c r="U401" i="14"/>
  <c r="X400" i="14"/>
  <c r="W400" i="14"/>
  <c r="V400" i="14"/>
  <c r="U400" i="14"/>
  <c r="X399" i="14"/>
  <c r="W399" i="14"/>
  <c r="V399" i="14"/>
  <c r="U399" i="14"/>
  <c r="X398" i="14"/>
  <c r="W398" i="14"/>
  <c r="V398" i="14"/>
  <c r="U398" i="14"/>
  <c r="X397" i="14"/>
  <c r="W397" i="14"/>
  <c r="V397" i="14"/>
  <c r="U397" i="14"/>
  <c r="X396" i="14"/>
  <c r="W396" i="14"/>
  <c r="V396" i="14"/>
  <c r="U396" i="14"/>
  <c r="X395" i="14"/>
  <c r="W395" i="14"/>
  <c r="V395" i="14"/>
  <c r="U395" i="14"/>
  <c r="X394" i="14"/>
  <c r="W394" i="14"/>
  <c r="V394" i="14"/>
  <c r="U394" i="14"/>
  <c r="X393" i="14"/>
  <c r="W393" i="14"/>
  <c r="V393" i="14"/>
  <c r="U393" i="14"/>
  <c r="X392" i="14"/>
  <c r="W392" i="14"/>
  <c r="V392" i="14"/>
  <c r="U392" i="14"/>
  <c r="X391" i="14"/>
  <c r="W391" i="14"/>
  <c r="V391" i="14"/>
  <c r="U391" i="14"/>
  <c r="X390" i="14"/>
  <c r="W390" i="14"/>
  <c r="V390" i="14"/>
  <c r="U390" i="14"/>
  <c r="X389" i="14"/>
  <c r="W389" i="14"/>
  <c r="V389" i="14"/>
  <c r="U389" i="14"/>
  <c r="X388" i="14"/>
  <c r="W388" i="14"/>
  <c r="V388" i="14"/>
  <c r="U388" i="14"/>
  <c r="X387" i="14"/>
  <c r="W387" i="14"/>
  <c r="V387" i="14"/>
  <c r="U387" i="14"/>
  <c r="X386" i="14"/>
  <c r="W386" i="14"/>
  <c r="V386" i="14"/>
  <c r="U386" i="14"/>
  <c r="X385" i="14"/>
  <c r="W385" i="14"/>
  <c r="V385" i="14"/>
  <c r="U385" i="14"/>
  <c r="X384" i="14"/>
  <c r="W384" i="14"/>
  <c r="V384" i="14"/>
  <c r="U384" i="14"/>
  <c r="X383" i="14"/>
  <c r="W383" i="14"/>
  <c r="V383" i="14"/>
  <c r="U383" i="14"/>
  <c r="X382" i="14"/>
  <c r="W382" i="14"/>
  <c r="V382" i="14"/>
  <c r="U382" i="14"/>
  <c r="X381" i="14"/>
  <c r="W381" i="14"/>
  <c r="V381" i="14"/>
  <c r="U381" i="14"/>
  <c r="X380" i="14"/>
  <c r="W380" i="14"/>
  <c r="V380" i="14"/>
  <c r="U380" i="14"/>
  <c r="X379" i="14"/>
  <c r="W379" i="14"/>
  <c r="V379" i="14"/>
  <c r="U379" i="14"/>
  <c r="X378" i="14"/>
  <c r="W378" i="14"/>
  <c r="V378" i="14"/>
  <c r="U378" i="14"/>
  <c r="X377" i="14"/>
  <c r="W377" i="14"/>
  <c r="V377" i="14"/>
  <c r="U377" i="14"/>
  <c r="X376" i="14"/>
  <c r="W376" i="14"/>
  <c r="V376" i="14"/>
  <c r="U376" i="14"/>
  <c r="X375" i="14"/>
  <c r="W375" i="14"/>
  <c r="V375" i="14"/>
  <c r="U375" i="14"/>
  <c r="X374" i="14"/>
  <c r="W374" i="14"/>
  <c r="V374" i="14"/>
  <c r="U374" i="14"/>
  <c r="X373" i="14"/>
  <c r="W373" i="14"/>
  <c r="V373" i="14"/>
  <c r="U373" i="14"/>
  <c r="X372" i="14"/>
  <c r="W372" i="14"/>
  <c r="V372" i="14"/>
  <c r="U372" i="14"/>
  <c r="X371" i="14"/>
  <c r="W371" i="14"/>
  <c r="V371" i="14"/>
  <c r="U371" i="14"/>
  <c r="X370" i="14"/>
  <c r="W370" i="14"/>
  <c r="V370" i="14"/>
  <c r="U370" i="14"/>
  <c r="X369" i="14"/>
  <c r="W369" i="14"/>
  <c r="V369" i="14"/>
  <c r="U369" i="14"/>
  <c r="X368" i="14"/>
  <c r="W368" i="14"/>
  <c r="V368" i="14"/>
  <c r="U368" i="14"/>
  <c r="X367" i="14"/>
  <c r="W367" i="14"/>
  <c r="V367" i="14"/>
  <c r="U367" i="14"/>
  <c r="X366" i="14"/>
  <c r="W366" i="14"/>
  <c r="V366" i="14"/>
  <c r="U366" i="14"/>
  <c r="X365" i="14"/>
  <c r="W365" i="14"/>
  <c r="V365" i="14"/>
  <c r="U365" i="14"/>
  <c r="X364" i="14"/>
  <c r="W364" i="14"/>
  <c r="V364" i="14"/>
  <c r="U364" i="14"/>
  <c r="X363" i="14"/>
  <c r="W363" i="14"/>
  <c r="V363" i="14"/>
  <c r="U363" i="14"/>
  <c r="X362" i="14"/>
  <c r="W362" i="14"/>
  <c r="V362" i="14"/>
  <c r="U362" i="14"/>
  <c r="X361" i="14"/>
  <c r="W361" i="14"/>
  <c r="V361" i="14"/>
  <c r="U361" i="14"/>
  <c r="X360" i="14"/>
  <c r="W360" i="14"/>
  <c r="V360" i="14"/>
  <c r="U360" i="14"/>
  <c r="X359" i="14"/>
  <c r="W359" i="14"/>
  <c r="V359" i="14"/>
  <c r="U359" i="14"/>
  <c r="X358" i="14"/>
  <c r="W358" i="14"/>
  <c r="V358" i="14"/>
  <c r="U358" i="14"/>
  <c r="X357" i="14"/>
  <c r="W357" i="14"/>
  <c r="V357" i="14"/>
  <c r="U357" i="14"/>
  <c r="X356" i="14"/>
  <c r="W356" i="14"/>
  <c r="V356" i="14"/>
  <c r="U356" i="14"/>
  <c r="X355" i="14"/>
  <c r="W355" i="14"/>
  <c r="V355" i="14"/>
  <c r="U355" i="14"/>
  <c r="X354" i="14"/>
  <c r="W354" i="14"/>
  <c r="V354" i="14"/>
  <c r="U354" i="14"/>
  <c r="X353" i="14"/>
  <c r="W353" i="14"/>
  <c r="V353" i="14"/>
  <c r="U353" i="14"/>
  <c r="X352" i="14"/>
  <c r="W352" i="14"/>
  <c r="V352" i="14"/>
  <c r="U352" i="14"/>
  <c r="X351" i="14"/>
  <c r="W351" i="14"/>
  <c r="V351" i="14"/>
  <c r="U351" i="14"/>
  <c r="X350" i="14"/>
  <c r="W350" i="14"/>
  <c r="V350" i="14"/>
  <c r="U350" i="14"/>
  <c r="X349" i="14"/>
  <c r="W349" i="14"/>
  <c r="V349" i="14"/>
  <c r="U349" i="14"/>
  <c r="X348" i="14"/>
  <c r="W348" i="14"/>
  <c r="V348" i="14"/>
  <c r="U348" i="14"/>
  <c r="X347" i="14"/>
  <c r="W347" i="14"/>
  <c r="V347" i="14"/>
  <c r="U347" i="14"/>
  <c r="X346" i="14"/>
  <c r="W346" i="14"/>
  <c r="V346" i="14"/>
  <c r="U346" i="14"/>
  <c r="X345" i="14"/>
  <c r="W345" i="14"/>
  <c r="V345" i="14"/>
  <c r="U345" i="14"/>
  <c r="X344" i="14"/>
  <c r="W344" i="14"/>
  <c r="V344" i="14"/>
  <c r="U344" i="14"/>
  <c r="X343" i="14"/>
  <c r="W343" i="14"/>
  <c r="V343" i="14"/>
  <c r="U343" i="14"/>
  <c r="X342" i="14"/>
  <c r="W342" i="14"/>
  <c r="V342" i="14"/>
  <c r="U342" i="14"/>
  <c r="X341" i="14"/>
  <c r="W341" i="14"/>
  <c r="V341" i="14"/>
  <c r="U341" i="14"/>
  <c r="X340" i="14"/>
  <c r="W340" i="14"/>
  <c r="V340" i="14"/>
  <c r="U340" i="14"/>
  <c r="X339" i="14"/>
  <c r="W339" i="14"/>
  <c r="V339" i="14"/>
  <c r="U339" i="14"/>
  <c r="X338" i="14"/>
  <c r="W338" i="14"/>
  <c r="V338" i="14"/>
  <c r="U338" i="14"/>
  <c r="X337" i="14"/>
  <c r="W337" i="14"/>
  <c r="V337" i="14"/>
  <c r="U337" i="14"/>
  <c r="X336" i="14"/>
  <c r="W336" i="14"/>
  <c r="V336" i="14"/>
  <c r="U336" i="14"/>
  <c r="X335" i="14"/>
  <c r="W335" i="14"/>
  <c r="V335" i="14"/>
  <c r="U335" i="14"/>
  <c r="X334" i="14"/>
  <c r="W334" i="14"/>
  <c r="V334" i="14"/>
  <c r="U334" i="14"/>
  <c r="X333" i="14"/>
  <c r="W333" i="14"/>
  <c r="V333" i="14"/>
  <c r="U333" i="14"/>
  <c r="X332" i="14"/>
  <c r="W332" i="14"/>
  <c r="V332" i="14"/>
  <c r="U332" i="14"/>
  <c r="X331" i="14"/>
  <c r="W331" i="14"/>
  <c r="V331" i="14"/>
  <c r="U331" i="14"/>
  <c r="X330" i="14"/>
  <c r="W330" i="14"/>
  <c r="V330" i="14"/>
  <c r="U330" i="14"/>
  <c r="X329" i="14"/>
  <c r="W329" i="14"/>
  <c r="V329" i="14"/>
  <c r="U329" i="14"/>
  <c r="X328" i="14"/>
  <c r="W328" i="14"/>
  <c r="V328" i="14"/>
  <c r="U328" i="14"/>
  <c r="X327" i="14"/>
  <c r="W327" i="14"/>
  <c r="V327" i="14"/>
  <c r="U327" i="14"/>
  <c r="X326" i="14"/>
  <c r="W326" i="14"/>
  <c r="V326" i="14"/>
  <c r="U326" i="14"/>
  <c r="X325" i="14"/>
  <c r="W325" i="14"/>
  <c r="V325" i="14"/>
  <c r="U325" i="14"/>
  <c r="X324" i="14"/>
  <c r="W324" i="14"/>
  <c r="V324" i="14"/>
  <c r="U324" i="14"/>
  <c r="X323" i="14"/>
  <c r="W323" i="14"/>
  <c r="V323" i="14"/>
  <c r="U323" i="14"/>
  <c r="X322" i="14"/>
  <c r="W322" i="14"/>
  <c r="V322" i="14"/>
  <c r="U322" i="14"/>
  <c r="X321" i="14"/>
  <c r="W321" i="14"/>
  <c r="V321" i="14"/>
  <c r="U321" i="14"/>
  <c r="X320" i="14"/>
  <c r="W320" i="14"/>
  <c r="V320" i="14"/>
  <c r="U320" i="14"/>
  <c r="X319" i="14"/>
  <c r="W319" i="14"/>
  <c r="V319" i="14"/>
  <c r="U319" i="14"/>
  <c r="X318" i="14"/>
  <c r="W318" i="14"/>
  <c r="V318" i="14"/>
  <c r="U318" i="14"/>
  <c r="X317" i="14"/>
  <c r="W317" i="14"/>
  <c r="V317" i="14"/>
  <c r="U317" i="14"/>
  <c r="X316" i="14"/>
  <c r="W316" i="14"/>
  <c r="V316" i="14"/>
  <c r="U316" i="14"/>
  <c r="X315" i="14"/>
  <c r="W315" i="14"/>
  <c r="V315" i="14"/>
  <c r="U315" i="14"/>
  <c r="X314" i="14"/>
  <c r="W314" i="14"/>
  <c r="V314" i="14"/>
  <c r="U314" i="14"/>
  <c r="X313" i="14"/>
  <c r="W313" i="14"/>
  <c r="V313" i="14"/>
  <c r="U313" i="14"/>
  <c r="X312" i="14"/>
  <c r="W312" i="14"/>
  <c r="V312" i="14"/>
  <c r="U312" i="14"/>
  <c r="X311" i="14"/>
  <c r="W311" i="14"/>
  <c r="V311" i="14"/>
  <c r="U311" i="14"/>
  <c r="X310" i="14"/>
  <c r="W310" i="14"/>
  <c r="V310" i="14"/>
  <c r="U310" i="14"/>
  <c r="X309" i="14"/>
  <c r="W309" i="14"/>
  <c r="V309" i="14"/>
  <c r="U309" i="14"/>
  <c r="X308" i="14"/>
  <c r="W308" i="14"/>
  <c r="V308" i="14"/>
  <c r="U308" i="14"/>
  <c r="X307" i="14"/>
  <c r="W307" i="14"/>
  <c r="V307" i="14"/>
  <c r="U307" i="14"/>
  <c r="X306" i="14"/>
  <c r="W306" i="14"/>
  <c r="V306" i="14"/>
  <c r="U306" i="14"/>
  <c r="X305" i="14"/>
  <c r="W305" i="14"/>
  <c r="V305" i="14"/>
  <c r="U305" i="14"/>
  <c r="X304" i="14"/>
  <c r="W304" i="14"/>
  <c r="V304" i="14"/>
  <c r="U304" i="14"/>
  <c r="X303" i="14"/>
  <c r="W303" i="14"/>
  <c r="V303" i="14"/>
  <c r="U303" i="14"/>
  <c r="X302" i="14"/>
  <c r="W302" i="14"/>
  <c r="V302" i="14"/>
  <c r="U302" i="14"/>
  <c r="X301" i="14"/>
  <c r="W301" i="14"/>
  <c r="V301" i="14"/>
  <c r="U301" i="14"/>
  <c r="X300" i="14"/>
  <c r="W300" i="14"/>
  <c r="V300" i="14"/>
  <c r="U300" i="14"/>
  <c r="X299" i="14"/>
  <c r="W299" i="14"/>
  <c r="V299" i="14"/>
  <c r="U299" i="14"/>
  <c r="X298" i="14"/>
  <c r="W298" i="14"/>
  <c r="V298" i="14"/>
  <c r="U298" i="14"/>
  <c r="X297" i="14"/>
  <c r="W297" i="14"/>
  <c r="V297" i="14"/>
  <c r="U297" i="14"/>
  <c r="X296" i="14"/>
  <c r="W296" i="14"/>
  <c r="V296" i="14"/>
  <c r="U296" i="14"/>
  <c r="X295" i="14"/>
  <c r="W295" i="14"/>
  <c r="V295" i="14"/>
  <c r="U295" i="14"/>
  <c r="X294" i="14"/>
  <c r="W294" i="14"/>
  <c r="V294" i="14"/>
  <c r="U294" i="14"/>
  <c r="X293" i="14"/>
  <c r="W293" i="14"/>
  <c r="V293" i="14"/>
  <c r="U293" i="14"/>
  <c r="X292" i="14"/>
  <c r="W292" i="14"/>
  <c r="V292" i="14"/>
  <c r="U292" i="14"/>
  <c r="X291" i="14"/>
  <c r="W291" i="14"/>
  <c r="V291" i="14"/>
  <c r="U291" i="14"/>
  <c r="X290" i="14"/>
  <c r="W290" i="14"/>
  <c r="V290" i="14"/>
  <c r="U290" i="14"/>
  <c r="X289" i="14"/>
  <c r="W289" i="14"/>
  <c r="V289" i="14"/>
  <c r="U289" i="14"/>
  <c r="X288" i="14"/>
  <c r="W288" i="14"/>
  <c r="V288" i="14"/>
  <c r="U288" i="14"/>
  <c r="X287" i="14"/>
  <c r="W287" i="14"/>
  <c r="V287" i="14"/>
  <c r="U287" i="14"/>
  <c r="X286" i="14"/>
  <c r="W286" i="14"/>
  <c r="V286" i="14"/>
  <c r="U286" i="14"/>
  <c r="X285" i="14"/>
  <c r="W285" i="14"/>
  <c r="V285" i="14"/>
  <c r="U285" i="14"/>
  <c r="X284" i="14"/>
  <c r="W284" i="14"/>
  <c r="V284" i="14"/>
  <c r="U284" i="14"/>
  <c r="X283" i="14"/>
  <c r="W283" i="14"/>
  <c r="V283" i="14"/>
  <c r="U283" i="14"/>
  <c r="X282" i="14"/>
  <c r="W282" i="14"/>
  <c r="V282" i="14"/>
  <c r="U282" i="14"/>
  <c r="X281" i="14"/>
  <c r="W281" i="14"/>
  <c r="V281" i="14"/>
  <c r="U281" i="14"/>
  <c r="X280" i="14"/>
  <c r="W280" i="14"/>
  <c r="V280" i="14"/>
  <c r="U280" i="14"/>
  <c r="X279" i="14"/>
  <c r="W279" i="14"/>
  <c r="V279" i="14"/>
  <c r="U279" i="14"/>
  <c r="X278" i="14"/>
  <c r="W278" i="14"/>
  <c r="V278" i="14"/>
  <c r="U278" i="14"/>
  <c r="X277" i="14"/>
  <c r="W277" i="14"/>
  <c r="V277" i="14"/>
  <c r="U277" i="14"/>
  <c r="X276" i="14"/>
  <c r="W276" i="14"/>
  <c r="V276" i="14"/>
  <c r="U276" i="14"/>
  <c r="X275" i="14"/>
  <c r="W275" i="14"/>
  <c r="V275" i="14"/>
  <c r="U275" i="14"/>
  <c r="X274" i="14"/>
  <c r="W274" i="14"/>
  <c r="V274" i="14"/>
  <c r="U274" i="14"/>
  <c r="X273" i="14"/>
  <c r="W273" i="14"/>
  <c r="V273" i="14"/>
  <c r="U273" i="14"/>
  <c r="X272" i="14"/>
  <c r="W272" i="14"/>
  <c r="V272" i="14"/>
  <c r="U272" i="14"/>
  <c r="X271" i="14"/>
  <c r="W271" i="14"/>
  <c r="V271" i="14"/>
  <c r="U271" i="14"/>
  <c r="X270" i="14"/>
  <c r="W270" i="14"/>
  <c r="V270" i="14"/>
  <c r="U270" i="14"/>
  <c r="X269" i="14"/>
  <c r="W269" i="14"/>
  <c r="V269" i="14"/>
  <c r="U269" i="14"/>
  <c r="X268" i="14"/>
  <c r="W268" i="14"/>
  <c r="V268" i="14"/>
  <c r="U268" i="14"/>
  <c r="X267" i="14"/>
  <c r="W267" i="14"/>
  <c r="V267" i="14"/>
  <c r="U267" i="14"/>
  <c r="X266" i="14"/>
  <c r="W266" i="14"/>
  <c r="V266" i="14"/>
  <c r="U266" i="14"/>
  <c r="X265" i="14"/>
  <c r="W265" i="14"/>
  <c r="V265" i="14"/>
  <c r="U265" i="14"/>
  <c r="X264" i="14"/>
  <c r="W264" i="14"/>
  <c r="V264" i="14"/>
  <c r="U264" i="14"/>
  <c r="X263" i="14"/>
  <c r="W263" i="14"/>
  <c r="V263" i="14"/>
  <c r="U263" i="14"/>
  <c r="X262" i="14"/>
  <c r="W262" i="14"/>
  <c r="V262" i="14"/>
  <c r="U262" i="14"/>
  <c r="X261" i="14"/>
  <c r="W261" i="14"/>
  <c r="V261" i="14"/>
  <c r="U261" i="14"/>
  <c r="X260" i="14"/>
  <c r="W260" i="14"/>
  <c r="V260" i="14"/>
  <c r="U260" i="14"/>
  <c r="X259" i="14"/>
  <c r="W259" i="14"/>
  <c r="V259" i="14"/>
  <c r="U259" i="14"/>
  <c r="X258" i="14"/>
  <c r="W258" i="14"/>
  <c r="V258" i="14"/>
  <c r="U258" i="14"/>
  <c r="X257" i="14"/>
  <c r="W257" i="14"/>
  <c r="V257" i="14"/>
  <c r="U257" i="14"/>
  <c r="X256" i="14"/>
  <c r="W256" i="14"/>
  <c r="V256" i="14"/>
  <c r="U256" i="14"/>
  <c r="X255" i="14"/>
  <c r="W255" i="14"/>
  <c r="V255" i="14"/>
  <c r="U255" i="14"/>
  <c r="X254" i="14"/>
  <c r="W254" i="14"/>
  <c r="V254" i="14"/>
  <c r="U254" i="14"/>
  <c r="X253" i="14"/>
  <c r="W253" i="14"/>
  <c r="V253" i="14"/>
  <c r="U253" i="14"/>
  <c r="X252" i="14"/>
  <c r="W252" i="14"/>
  <c r="V252" i="14"/>
  <c r="U252" i="14"/>
  <c r="X251" i="14"/>
  <c r="W251" i="14"/>
  <c r="V251" i="14"/>
  <c r="U251" i="14"/>
  <c r="X250" i="14"/>
  <c r="W250" i="14"/>
  <c r="V250" i="14"/>
  <c r="U250" i="14"/>
  <c r="X249" i="14"/>
  <c r="W249" i="14"/>
  <c r="V249" i="14"/>
  <c r="U249" i="14"/>
  <c r="X248" i="14"/>
  <c r="W248" i="14"/>
  <c r="V248" i="14"/>
  <c r="U248" i="14"/>
  <c r="X247" i="14"/>
  <c r="W247" i="14"/>
  <c r="V247" i="14"/>
  <c r="U247" i="14"/>
  <c r="X246" i="14"/>
  <c r="W246" i="14"/>
  <c r="V246" i="14"/>
  <c r="U246" i="14"/>
  <c r="X245" i="14"/>
  <c r="W245" i="14"/>
  <c r="V245" i="14"/>
  <c r="U245" i="14"/>
  <c r="X244" i="14"/>
  <c r="W244" i="14"/>
  <c r="V244" i="14"/>
  <c r="U244" i="14"/>
  <c r="X243" i="14"/>
  <c r="W243" i="14"/>
  <c r="V243" i="14"/>
  <c r="U243" i="14"/>
  <c r="X242" i="14"/>
  <c r="W242" i="14"/>
  <c r="V242" i="14"/>
  <c r="U242" i="14"/>
  <c r="X241" i="14"/>
  <c r="W241" i="14"/>
  <c r="V241" i="14"/>
  <c r="U241" i="14"/>
  <c r="X240" i="14"/>
  <c r="W240" i="14"/>
  <c r="V240" i="14"/>
  <c r="U240" i="14"/>
  <c r="X239" i="14"/>
  <c r="W239" i="14"/>
  <c r="V239" i="14"/>
  <c r="U239" i="14"/>
  <c r="X238" i="14"/>
  <c r="W238" i="14"/>
  <c r="V238" i="14"/>
  <c r="U238" i="14"/>
  <c r="X237" i="14"/>
  <c r="W237" i="14"/>
  <c r="V237" i="14"/>
  <c r="U237" i="14"/>
  <c r="X236" i="14"/>
  <c r="W236" i="14"/>
  <c r="V236" i="14"/>
  <c r="U236" i="14"/>
  <c r="X235" i="14"/>
  <c r="W235" i="14"/>
  <c r="V235" i="14"/>
  <c r="U235" i="14"/>
  <c r="X234" i="14"/>
  <c r="W234" i="14"/>
  <c r="V234" i="14"/>
  <c r="U234" i="14"/>
  <c r="X233" i="14"/>
  <c r="W233" i="14"/>
  <c r="V233" i="14"/>
  <c r="U233" i="14"/>
  <c r="X232" i="14"/>
  <c r="W232" i="14"/>
  <c r="V232" i="14"/>
  <c r="U232" i="14"/>
  <c r="X231" i="14"/>
  <c r="W231" i="14"/>
  <c r="V231" i="14"/>
  <c r="U231" i="14"/>
  <c r="X230" i="14"/>
  <c r="W230" i="14"/>
  <c r="V230" i="14"/>
  <c r="U230" i="14"/>
  <c r="X229" i="14"/>
  <c r="W229" i="14"/>
  <c r="V229" i="14"/>
  <c r="U229" i="14"/>
  <c r="X228" i="14"/>
  <c r="W228" i="14"/>
  <c r="V228" i="14"/>
  <c r="U228" i="14"/>
  <c r="X227" i="14"/>
  <c r="W227" i="14"/>
  <c r="V227" i="14"/>
  <c r="U227" i="14"/>
  <c r="X226" i="14"/>
  <c r="W226" i="14"/>
  <c r="V226" i="14"/>
  <c r="U226" i="14"/>
  <c r="X225" i="14"/>
  <c r="W225" i="14"/>
  <c r="V225" i="14"/>
  <c r="U225" i="14"/>
  <c r="X224" i="14"/>
  <c r="W224" i="14"/>
  <c r="V224" i="14"/>
  <c r="U224" i="14"/>
  <c r="X223" i="14"/>
  <c r="W223" i="14"/>
  <c r="V223" i="14"/>
  <c r="U223" i="14"/>
  <c r="X222" i="14"/>
  <c r="W222" i="14"/>
  <c r="V222" i="14"/>
  <c r="U222" i="14"/>
  <c r="X221" i="14"/>
  <c r="W221" i="14"/>
  <c r="V221" i="14"/>
  <c r="U221" i="14"/>
  <c r="X220" i="14"/>
  <c r="W220" i="14"/>
  <c r="V220" i="14"/>
  <c r="U220" i="14"/>
  <c r="X219" i="14"/>
  <c r="W219" i="14"/>
  <c r="V219" i="14"/>
  <c r="U219" i="14"/>
  <c r="X218" i="14"/>
  <c r="W218" i="14"/>
  <c r="V218" i="14"/>
  <c r="U218" i="14"/>
  <c r="X217" i="14"/>
  <c r="W217" i="14"/>
  <c r="V217" i="14"/>
  <c r="U217" i="14"/>
  <c r="X216" i="14"/>
  <c r="W216" i="14"/>
  <c r="V216" i="14"/>
  <c r="U216" i="14"/>
  <c r="X215" i="14"/>
  <c r="W215" i="14"/>
  <c r="V215" i="14"/>
  <c r="U215" i="14"/>
  <c r="X214" i="14"/>
  <c r="W214" i="14"/>
  <c r="V214" i="14"/>
  <c r="U214" i="14"/>
  <c r="X213" i="14"/>
  <c r="W213" i="14"/>
  <c r="V213" i="14"/>
  <c r="U213" i="14"/>
  <c r="X212" i="14"/>
  <c r="W212" i="14"/>
  <c r="V212" i="14"/>
  <c r="U212" i="14"/>
  <c r="X211" i="14"/>
  <c r="W211" i="14"/>
  <c r="V211" i="14"/>
  <c r="U211" i="14"/>
  <c r="X210" i="14"/>
  <c r="W210" i="14"/>
  <c r="V210" i="14"/>
  <c r="U210" i="14"/>
  <c r="X209" i="14"/>
  <c r="W209" i="14"/>
  <c r="V209" i="14"/>
  <c r="U209" i="14"/>
  <c r="X208" i="14"/>
  <c r="W208" i="14"/>
  <c r="V208" i="14"/>
  <c r="U208" i="14"/>
  <c r="X207" i="14"/>
  <c r="W207" i="14"/>
  <c r="V207" i="14"/>
  <c r="U207" i="14"/>
  <c r="X206" i="14"/>
  <c r="W206" i="14"/>
  <c r="V206" i="14"/>
  <c r="U206" i="14"/>
  <c r="X205" i="14"/>
  <c r="W205" i="14"/>
  <c r="V205" i="14"/>
  <c r="U205" i="14"/>
  <c r="X204" i="14"/>
  <c r="W204" i="14"/>
  <c r="V204" i="14"/>
  <c r="U204" i="14"/>
  <c r="X203" i="14"/>
  <c r="W203" i="14"/>
  <c r="V203" i="14"/>
  <c r="U203" i="14"/>
  <c r="X202" i="14"/>
  <c r="W202" i="14"/>
  <c r="V202" i="14"/>
  <c r="U202" i="14"/>
  <c r="X201" i="14"/>
  <c r="W201" i="14"/>
  <c r="V201" i="14"/>
  <c r="U201" i="14"/>
  <c r="X200" i="14"/>
  <c r="W200" i="14"/>
  <c r="V200" i="14"/>
  <c r="U200" i="14"/>
  <c r="X199" i="14"/>
  <c r="W199" i="14"/>
  <c r="V199" i="14"/>
  <c r="U199" i="14"/>
  <c r="X198" i="14"/>
  <c r="W198" i="14"/>
  <c r="V198" i="14"/>
  <c r="U198" i="14"/>
  <c r="X197" i="14"/>
  <c r="W197" i="14"/>
  <c r="V197" i="14"/>
  <c r="U197" i="14"/>
  <c r="X196" i="14"/>
  <c r="W196" i="14"/>
  <c r="V196" i="14"/>
  <c r="U196" i="14"/>
  <c r="X195" i="14"/>
  <c r="W195" i="14"/>
  <c r="V195" i="14"/>
  <c r="U195" i="14"/>
  <c r="X194" i="14"/>
  <c r="W194" i="14"/>
  <c r="V194" i="14"/>
  <c r="U194" i="14"/>
  <c r="X193" i="14"/>
  <c r="W193" i="14"/>
  <c r="V193" i="14"/>
  <c r="U193" i="14"/>
  <c r="X192" i="14"/>
  <c r="W192" i="14"/>
  <c r="V192" i="14"/>
  <c r="U192" i="14"/>
  <c r="X191" i="14"/>
  <c r="W191" i="14"/>
  <c r="V191" i="14"/>
  <c r="U191" i="14"/>
  <c r="X190" i="14"/>
  <c r="W190" i="14"/>
  <c r="V190" i="14"/>
  <c r="U190" i="14"/>
  <c r="X189" i="14"/>
  <c r="W189" i="14"/>
  <c r="V189" i="14"/>
  <c r="U189" i="14"/>
  <c r="X188" i="14"/>
  <c r="W188" i="14"/>
  <c r="V188" i="14"/>
  <c r="U188" i="14"/>
  <c r="X187" i="14"/>
  <c r="W187" i="14"/>
  <c r="V187" i="14"/>
  <c r="U187" i="14"/>
  <c r="X186" i="14"/>
  <c r="W186" i="14"/>
  <c r="V186" i="14"/>
  <c r="U186" i="14"/>
  <c r="X185" i="14"/>
  <c r="W185" i="14"/>
  <c r="V185" i="14"/>
  <c r="U185" i="14"/>
  <c r="X184" i="14"/>
  <c r="W184" i="14"/>
  <c r="V184" i="14"/>
  <c r="U184" i="14"/>
  <c r="X183" i="14"/>
  <c r="W183" i="14"/>
  <c r="V183" i="14"/>
  <c r="U183" i="14"/>
  <c r="X182" i="14"/>
  <c r="W182" i="14"/>
  <c r="V182" i="14"/>
  <c r="U182" i="14"/>
  <c r="X181" i="14"/>
  <c r="W181" i="14"/>
  <c r="V181" i="14"/>
  <c r="U181" i="14"/>
  <c r="X180" i="14"/>
  <c r="W180" i="14"/>
  <c r="V180" i="14"/>
  <c r="U180" i="14"/>
  <c r="X179" i="14"/>
  <c r="W179" i="14"/>
  <c r="V179" i="14"/>
  <c r="U179" i="14"/>
  <c r="X178" i="14"/>
  <c r="W178" i="14"/>
  <c r="V178" i="14"/>
  <c r="U178" i="14"/>
  <c r="X177" i="14"/>
  <c r="W177" i="14"/>
  <c r="V177" i="14"/>
  <c r="U177" i="14"/>
  <c r="X176" i="14"/>
  <c r="W176" i="14"/>
  <c r="V176" i="14"/>
  <c r="U176" i="14"/>
  <c r="X175" i="14"/>
  <c r="W175" i="14"/>
  <c r="V175" i="14"/>
  <c r="U175" i="14"/>
  <c r="X174" i="14"/>
  <c r="W174" i="14"/>
  <c r="V174" i="14"/>
  <c r="U174" i="14"/>
  <c r="X173" i="14"/>
  <c r="W173" i="14"/>
  <c r="V173" i="14"/>
  <c r="U173" i="14"/>
  <c r="X172" i="14"/>
  <c r="W172" i="14"/>
  <c r="V172" i="14"/>
  <c r="U172" i="14"/>
  <c r="X171" i="14"/>
  <c r="W171" i="14"/>
  <c r="V171" i="14"/>
  <c r="U171" i="14"/>
  <c r="X170" i="14"/>
  <c r="W170" i="14"/>
  <c r="V170" i="14"/>
  <c r="U170" i="14"/>
  <c r="X169" i="14"/>
  <c r="W169" i="14"/>
  <c r="V169" i="14"/>
  <c r="U169" i="14"/>
  <c r="X168" i="14"/>
  <c r="W168" i="14"/>
  <c r="V168" i="14"/>
  <c r="U168" i="14"/>
  <c r="X167" i="14"/>
  <c r="W167" i="14"/>
  <c r="V167" i="14"/>
  <c r="U167" i="14"/>
  <c r="X166" i="14"/>
  <c r="W166" i="14"/>
  <c r="V166" i="14"/>
  <c r="U166" i="14"/>
  <c r="X165" i="14"/>
  <c r="W165" i="14"/>
  <c r="V165" i="14"/>
  <c r="U165" i="14"/>
  <c r="X164" i="14"/>
  <c r="W164" i="14"/>
  <c r="V164" i="14"/>
  <c r="U164" i="14"/>
  <c r="X163" i="14"/>
  <c r="W163" i="14"/>
  <c r="V163" i="14"/>
  <c r="U163" i="14"/>
  <c r="X162" i="14"/>
  <c r="W162" i="14"/>
  <c r="V162" i="14"/>
  <c r="U162" i="14"/>
  <c r="X161" i="14"/>
  <c r="W161" i="14"/>
  <c r="V161" i="14"/>
  <c r="U161" i="14"/>
  <c r="X160" i="14"/>
  <c r="W160" i="14"/>
  <c r="V160" i="14"/>
  <c r="U160" i="14"/>
  <c r="X159" i="14"/>
  <c r="W159" i="14"/>
  <c r="V159" i="14"/>
  <c r="U159" i="14"/>
  <c r="X158" i="14"/>
  <c r="W158" i="14"/>
  <c r="V158" i="14"/>
  <c r="U158" i="14"/>
  <c r="X157" i="14"/>
  <c r="W157" i="14"/>
  <c r="V157" i="14"/>
  <c r="U157" i="14"/>
  <c r="X156" i="14"/>
  <c r="W156" i="14"/>
  <c r="V156" i="14"/>
  <c r="U156" i="14"/>
  <c r="X155" i="14"/>
  <c r="W155" i="14"/>
  <c r="V155" i="14"/>
  <c r="U155" i="14"/>
  <c r="X154" i="14"/>
  <c r="W154" i="14"/>
  <c r="V154" i="14"/>
  <c r="U154" i="14"/>
  <c r="X153" i="14"/>
  <c r="W153" i="14"/>
  <c r="V153" i="14"/>
  <c r="U153" i="14"/>
  <c r="X152" i="14"/>
  <c r="W152" i="14"/>
  <c r="V152" i="14"/>
  <c r="U152" i="14"/>
  <c r="X151" i="14"/>
  <c r="W151" i="14"/>
  <c r="V151" i="14"/>
  <c r="U151" i="14"/>
  <c r="X150" i="14"/>
  <c r="W150" i="14"/>
  <c r="V150" i="14"/>
  <c r="U150" i="14"/>
  <c r="X149" i="14"/>
  <c r="W149" i="14"/>
  <c r="V149" i="14"/>
  <c r="U149" i="14"/>
  <c r="X148" i="14"/>
  <c r="W148" i="14"/>
  <c r="V148" i="14"/>
  <c r="U148" i="14"/>
  <c r="X147" i="14"/>
  <c r="W147" i="14"/>
  <c r="V147" i="14"/>
  <c r="U147" i="14"/>
  <c r="X146" i="14"/>
  <c r="W146" i="14"/>
  <c r="V146" i="14"/>
  <c r="U146" i="14"/>
  <c r="X145" i="14"/>
  <c r="W145" i="14"/>
  <c r="V145" i="14"/>
  <c r="U145" i="14"/>
  <c r="X144" i="14"/>
  <c r="W144" i="14"/>
  <c r="V144" i="14"/>
  <c r="U144" i="14"/>
  <c r="X143" i="14"/>
  <c r="W143" i="14"/>
  <c r="V143" i="14"/>
  <c r="U143" i="14"/>
  <c r="X142" i="14"/>
  <c r="W142" i="14"/>
  <c r="V142" i="14"/>
  <c r="U142" i="14"/>
  <c r="X141" i="14"/>
  <c r="W141" i="14"/>
  <c r="V141" i="14"/>
  <c r="U141" i="14"/>
  <c r="X140" i="14"/>
  <c r="W140" i="14"/>
  <c r="V140" i="14"/>
  <c r="U140" i="14"/>
  <c r="X139" i="14"/>
  <c r="W139" i="14"/>
  <c r="V139" i="14"/>
  <c r="U139" i="14"/>
  <c r="X138" i="14"/>
  <c r="W138" i="14"/>
  <c r="V138" i="14"/>
  <c r="U138" i="14"/>
  <c r="X137" i="14"/>
  <c r="W137" i="14"/>
  <c r="V137" i="14"/>
  <c r="U137" i="14"/>
  <c r="X136" i="14"/>
  <c r="W136" i="14"/>
  <c r="V136" i="14"/>
  <c r="U136" i="14"/>
  <c r="X135" i="14"/>
  <c r="W135" i="14"/>
  <c r="V135" i="14"/>
  <c r="U135" i="14"/>
  <c r="X134" i="14"/>
  <c r="W134" i="14"/>
  <c r="V134" i="14"/>
  <c r="U134" i="14"/>
  <c r="X133" i="14"/>
  <c r="W133" i="14"/>
  <c r="V133" i="14"/>
  <c r="U133" i="14"/>
  <c r="X132" i="14"/>
  <c r="W132" i="14"/>
  <c r="V132" i="14"/>
  <c r="U132" i="14"/>
  <c r="X131" i="14"/>
  <c r="W131" i="14"/>
  <c r="V131" i="14"/>
  <c r="U131" i="14"/>
  <c r="X130" i="14"/>
  <c r="W130" i="14"/>
  <c r="V130" i="14"/>
  <c r="U130" i="14"/>
  <c r="X129" i="14"/>
  <c r="W129" i="14"/>
  <c r="V129" i="14"/>
  <c r="U129" i="14"/>
  <c r="X128" i="14"/>
  <c r="W128" i="14"/>
  <c r="V128" i="14"/>
  <c r="U128" i="14"/>
  <c r="X127" i="14"/>
  <c r="W127" i="14"/>
  <c r="V127" i="14"/>
  <c r="U127" i="14"/>
  <c r="X126" i="14"/>
  <c r="W126" i="14"/>
  <c r="V126" i="14"/>
  <c r="U126" i="14"/>
  <c r="X125" i="14"/>
  <c r="W125" i="14"/>
  <c r="V125" i="14"/>
  <c r="U125" i="14"/>
  <c r="X124" i="14"/>
  <c r="W124" i="14"/>
  <c r="V124" i="14"/>
  <c r="U124" i="14"/>
  <c r="X123" i="14"/>
  <c r="W123" i="14"/>
  <c r="V123" i="14"/>
  <c r="U123" i="14"/>
  <c r="X122" i="14"/>
  <c r="W122" i="14"/>
  <c r="V122" i="14"/>
  <c r="U122" i="14"/>
  <c r="X121" i="14"/>
  <c r="W121" i="14"/>
  <c r="V121" i="14"/>
  <c r="U121" i="14"/>
  <c r="X120" i="14"/>
  <c r="W120" i="14"/>
  <c r="V120" i="14"/>
  <c r="U120" i="14"/>
  <c r="X119" i="14"/>
  <c r="W119" i="14"/>
  <c r="V119" i="14"/>
  <c r="U119" i="14"/>
  <c r="X118" i="14"/>
  <c r="W118" i="14"/>
  <c r="V118" i="14"/>
  <c r="U118" i="14"/>
  <c r="X117" i="14"/>
  <c r="W117" i="14"/>
  <c r="V117" i="14"/>
  <c r="U117" i="14"/>
  <c r="X116" i="14"/>
  <c r="W116" i="14"/>
  <c r="V116" i="14"/>
  <c r="U116" i="14"/>
  <c r="X115" i="14"/>
  <c r="W115" i="14"/>
  <c r="V115" i="14"/>
  <c r="U115" i="14"/>
  <c r="X114" i="14"/>
  <c r="W114" i="14"/>
  <c r="V114" i="14"/>
  <c r="U114" i="14"/>
  <c r="X113" i="14"/>
  <c r="W113" i="14"/>
  <c r="V113" i="14"/>
  <c r="U113" i="14"/>
  <c r="X112" i="14"/>
  <c r="W112" i="14"/>
  <c r="V112" i="14"/>
  <c r="U112" i="14"/>
  <c r="X111" i="14"/>
  <c r="W111" i="14"/>
  <c r="V111" i="14"/>
  <c r="U111" i="14"/>
  <c r="X110" i="14"/>
  <c r="W110" i="14"/>
  <c r="V110" i="14"/>
  <c r="U110" i="14"/>
  <c r="X109" i="14"/>
  <c r="W109" i="14"/>
  <c r="V109" i="14"/>
  <c r="U109" i="14"/>
  <c r="X108" i="14"/>
  <c r="W108" i="14"/>
  <c r="V108" i="14"/>
  <c r="U108" i="14"/>
  <c r="X107" i="14"/>
  <c r="W107" i="14"/>
  <c r="V107" i="14"/>
  <c r="U107" i="14"/>
  <c r="X106" i="14"/>
  <c r="W106" i="14"/>
  <c r="V106" i="14"/>
  <c r="U106" i="14"/>
  <c r="X105" i="14"/>
  <c r="W105" i="14"/>
  <c r="V105" i="14"/>
  <c r="U105" i="14"/>
  <c r="X104" i="14"/>
  <c r="W104" i="14"/>
  <c r="V104" i="14"/>
  <c r="U104" i="14"/>
  <c r="X103" i="14"/>
  <c r="W103" i="14"/>
  <c r="V103" i="14"/>
  <c r="U103" i="14"/>
  <c r="X102" i="14"/>
  <c r="W102" i="14"/>
  <c r="V102" i="14"/>
  <c r="U102" i="14"/>
  <c r="X101" i="14"/>
  <c r="W101" i="14"/>
  <c r="V101" i="14"/>
  <c r="U101" i="14"/>
  <c r="X100" i="14"/>
  <c r="W100" i="14"/>
  <c r="V100" i="14"/>
  <c r="U100" i="14"/>
  <c r="X99" i="14"/>
  <c r="W99" i="14"/>
  <c r="V99" i="14"/>
  <c r="U99" i="14"/>
  <c r="X98" i="14"/>
  <c r="W98" i="14"/>
  <c r="V98" i="14"/>
  <c r="U98" i="14"/>
  <c r="X97" i="14"/>
  <c r="W97" i="14"/>
  <c r="V97" i="14"/>
  <c r="U97" i="14"/>
  <c r="X96" i="14"/>
  <c r="W96" i="14"/>
  <c r="V96" i="14"/>
  <c r="U96" i="14"/>
  <c r="X95" i="14"/>
  <c r="W95" i="14"/>
  <c r="V95" i="14"/>
  <c r="U95" i="14"/>
  <c r="X94" i="14"/>
  <c r="W94" i="14"/>
  <c r="V94" i="14"/>
  <c r="U94" i="14"/>
  <c r="X93" i="14"/>
  <c r="W93" i="14"/>
  <c r="V93" i="14"/>
  <c r="U93" i="14"/>
  <c r="X92" i="14"/>
  <c r="W92" i="14"/>
  <c r="V92" i="14"/>
  <c r="U92" i="14"/>
  <c r="X91" i="14"/>
  <c r="W91" i="14"/>
  <c r="V91" i="14"/>
  <c r="U91" i="14"/>
  <c r="X90" i="14"/>
  <c r="W90" i="14"/>
  <c r="V90" i="14"/>
  <c r="U90" i="14"/>
  <c r="X89" i="14"/>
  <c r="W89" i="14"/>
  <c r="V89" i="14"/>
  <c r="U89" i="14"/>
  <c r="X88" i="14"/>
  <c r="W88" i="14"/>
  <c r="V88" i="14"/>
  <c r="U88" i="14"/>
  <c r="X87" i="14"/>
  <c r="W87" i="14"/>
  <c r="V87" i="14"/>
  <c r="U87" i="14"/>
  <c r="X86" i="14"/>
  <c r="W86" i="14"/>
  <c r="V86" i="14"/>
  <c r="U86" i="14"/>
  <c r="X85" i="14"/>
  <c r="W85" i="14"/>
  <c r="V85" i="14"/>
  <c r="U85" i="14"/>
  <c r="X84" i="14"/>
  <c r="W84" i="14"/>
  <c r="V84" i="14"/>
  <c r="U84" i="14"/>
  <c r="X83" i="14"/>
  <c r="W83" i="14"/>
  <c r="V83" i="14"/>
  <c r="U83" i="14"/>
  <c r="X82" i="14"/>
  <c r="W82" i="14"/>
  <c r="V82" i="14"/>
  <c r="U82" i="14"/>
  <c r="X81" i="14"/>
  <c r="W81" i="14"/>
  <c r="V81" i="14"/>
  <c r="U81" i="14"/>
  <c r="X80" i="14"/>
  <c r="W80" i="14"/>
  <c r="V80" i="14"/>
  <c r="U80" i="14"/>
  <c r="X79" i="14"/>
  <c r="W79" i="14"/>
  <c r="V79" i="14"/>
  <c r="U79" i="14"/>
  <c r="X78" i="14"/>
  <c r="W78" i="14"/>
  <c r="V78" i="14"/>
  <c r="U78" i="14"/>
  <c r="X77" i="14"/>
  <c r="W77" i="14"/>
  <c r="V77" i="14"/>
  <c r="U77" i="14"/>
  <c r="X76" i="14"/>
  <c r="W76" i="14"/>
  <c r="V76" i="14"/>
  <c r="U76" i="14"/>
  <c r="X75" i="14"/>
  <c r="W75" i="14"/>
  <c r="V75" i="14"/>
  <c r="U75" i="14"/>
  <c r="X74" i="14"/>
  <c r="W74" i="14"/>
  <c r="V74" i="14"/>
  <c r="U74" i="14"/>
  <c r="X73" i="14"/>
  <c r="W73" i="14"/>
  <c r="V73" i="14"/>
  <c r="U73" i="14"/>
  <c r="X72" i="14"/>
  <c r="W72" i="14"/>
  <c r="V72" i="14"/>
  <c r="U72" i="14"/>
  <c r="X71" i="14"/>
  <c r="W71" i="14"/>
  <c r="V71" i="14"/>
  <c r="U71" i="14"/>
  <c r="X70" i="14"/>
  <c r="W70" i="14"/>
  <c r="V70" i="14"/>
  <c r="U70" i="14"/>
  <c r="X69" i="14"/>
  <c r="W69" i="14"/>
  <c r="V69" i="14"/>
  <c r="U69" i="14"/>
  <c r="X68" i="14"/>
  <c r="W68" i="14"/>
  <c r="V68" i="14"/>
  <c r="U68" i="14"/>
  <c r="X67" i="14"/>
  <c r="W67" i="14"/>
  <c r="V67" i="14"/>
  <c r="U67" i="14"/>
  <c r="X66" i="14"/>
  <c r="W66" i="14"/>
  <c r="V66" i="14"/>
  <c r="U66" i="14"/>
  <c r="X65" i="14"/>
  <c r="W65" i="14"/>
  <c r="V65" i="14"/>
  <c r="U65" i="14"/>
  <c r="X64" i="14"/>
  <c r="W64" i="14"/>
  <c r="V64" i="14"/>
  <c r="U64" i="14"/>
  <c r="X63" i="14"/>
  <c r="W63" i="14"/>
  <c r="V63" i="14"/>
  <c r="U63" i="14"/>
  <c r="X62" i="14"/>
  <c r="W62" i="14"/>
  <c r="V62" i="14"/>
  <c r="U62" i="14"/>
  <c r="X61" i="14"/>
  <c r="W61" i="14"/>
  <c r="V61" i="14"/>
  <c r="U61" i="14"/>
  <c r="X60" i="14"/>
  <c r="W60" i="14"/>
  <c r="V60" i="14"/>
  <c r="U60" i="14"/>
  <c r="X59" i="14"/>
  <c r="W59" i="14"/>
  <c r="V59" i="14"/>
  <c r="U59" i="14"/>
  <c r="X58" i="14"/>
  <c r="W58" i="14"/>
  <c r="V58" i="14"/>
  <c r="U58" i="14"/>
  <c r="X57" i="14"/>
  <c r="W57" i="14"/>
  <c r="V57" i="14"/>
  <c r="U57" i="14"/>
  <c r="X56" i="14"/>
  <c r="W56" i="14"/>
  <c r="V56" i="14"/>
  <c r="U56" i="14"/>
  <c r="X55" i="14"/>
  <c r="W55" i="14"/>
  <c r="V55" i="14"/>
  <c r="U55" i="14"/>
  <c r="X54" i="14"/>
  <c r="W54" i="14"/>
  <c r="V54" i="14"/>
  <c r="U54" i="14"/>
  <c r="X53" i="14"/>
  <c r="W53" i="14"/>
  <c r="V53" i="14"/>
  <c r="U53" i="14"/>
  <c r="X52" i="14"/>
  <c r="W52" i="14"/>
  <c r="V52" i="14"/>
  <c r="U52" i="14"/>
  <c r="X51" i="14"/>
  <c r="W51" i="14"/>
  <c r="V51" i="14"/>
  <c r="U51" i="14"/>
  <c r="X50" i="14"/>
  <c r="W50" i="14"/>
  <c r="V50" i="14"/>
  <c r="U50" i="14"/>
  <c r="X49" i="14"/>
  <c r="W49" i="14"/>
  <c r="V49" i="14"/>
  <c r="U49" i="14"/>
  <c r="X48" i="14"/>
  <c r="W48" i="14"/>
  <c r="V48" i="14"/>
  <c r="U48" i="14"/>
  <c r="X47" i="14"/>
  <c r="W47" i="14"/>
  <c r="V47" i="14"/>
  <c r="U47" i="14"/>
  <c r="X46" i="14"/>
  <c r="W46" i="14"/>
  <c r="V46" i="14"/>
  <c r="U46" i="14"/>
  <c r="X45" i="14"/>
  <c r="W45" i="14"/>
  <c r="V45" i="14"/>
  <c r="U45" i="14"/>
  <c r="X44" i="14"/>
  <c r="W44" i="14"/>
  <c r="V44" i="14"/>
  <c r="U44" i="14"/>
  <c r="X43" i="14"/>
  <c r="W43" i="14"/>
  <c r="V43" i="14"/>
  <c r="U43" i="14"/>
  <c r="X42" i="14"/>
  <c r="W42" i="14"/>
  <c r="V42" i="14"/>
  <c r="U42" i="14"/>
  <c r="X41" i="14"/>
  <c r="W41" i="14"/>
  <c r="V41" i="14"/>
  <c r="U41" i="14"/>
  <c r="X40" i="14"/>
  <c r="W40" i="14"/>
  <c r="V40" i="14"/>
  <c r="U40" i="14"/>
  <c r="X39" i="14"/>
  <c r="W39" i="14"/>
  <c r="V39" i="14"/>
  <c r="U39" i="14"/>
  <c r="X38" i="14"/>
  <c r="W38" i="14"/>
  <c r="V38" i="14"/>
  <c r="U38" i="14"/>
  <c r="X37" i="14"/>
  <c r="W37" i="14"/>
  <c r="V37" i="14"/>
  <c r="U37" i="14"/>
  <c r="X36" i="14"/>
  <c r="W36" i="14"/>
  <c r="V36" i="14"/>
  <c r="U36" i="14"/>
  <c r="X35" i="14"/>
  <c r="W35" i="14"/>
  <c r="V35" i="14"/>
  <c r="U35" i="14"/>
  <c r="X34" i="14"/>
  <c r="W34" i="14"/>
  <c r="V34" i="14"/>
  <c r="U34" i="14"/>
  <c r="X33" i="14"/>
  <c r="W33" i="14"/>
  <c r="V33" i="14"/>
  <c r="U33" i="14"/>
  <c r="X32" i="14"/>
  <c r="W32" i="14"/>
  <c r="V32" i="14"/>
  <c r="U32" i="14"/>
  <c r="X31" i="14"/>
  <c r="W31" i="14"/>
  <c r="V31" i="14"/>
  <c r="U31" i="14"/>
  <c r="X30" i="14"/>
  <c r="W30" i="14"/>
  <c r="V30" i="14"/>
  <c r="U30" i="14"/>
  <c r="X29" i="14"/>
  <c r="W29" i="14"/>
  <c r="V29" i="14"/>
  <c r="U29" i="14"/>
  <c r="X28" i="14"/>
  <c r="W28" i="14"/>
  <c r="V28" i="14"/>
  <c r="U28" i="14"/>
  <c r="X27" i="14"/>
  <c r="W27" i="14"/>
  <c r="V27" i="14"/>
  <c r="U27" i="14"/>
  <c r="X26" i="14"/>
  <c r="W26" i="14"/>
  <c r="V26" i="14"/>
  <c r="U26" i="14"/>
  <c r="X25" i="14"/>
  <c r="W25" i="14"/>
  <c r="V25" i="14"/>
  <c r="U25" i="14"/>
  <c r="X24" i="14"/>
  <c r="W24" i="14"/>
  <c r="V24" i="14"/>
  <c r="U24" i="14"/>
  <c r="X23" i="14"/>
  <c r="W23" i="14"/>
  <c r="V23" i="14"/>
  <c r="U23" i="14"/>
  <c r="X22" i="14"/>
  <c r="W22" i="14"/>
  <c r="V22" i="14"/>
  <c r="U22" i="14"/>
  <c r="X21" i="14"/>
  <c r="W21" i="14"/>
  <c r="V21" i="14"/>
  <c r="U21" i="14"/>
  <c r="X20" i="14"/>
  <c r="W20" i="14"/>
  <c r="V20" i="14"/>
  <c r="U20" i="14"/>
  <c r="X19" i="14"/>
  <c r="W19" i="14"/>
  <c r="V19" i="14"/>
  <c r="U19" i="14"/>
  <c r="X18" i="14"/>
  <c r="W18" i="14"/>
  <c r="V18" i="14"/>
  <c r="U18" i="14"/>
  <c r="X17" i="14"/>
  <c r="W17" i="14"/>
  <c r="V17" i="14"/>
  <c r="U17" i="14"/>
  <c r="X16" i="14"/>
  <c r="W16" i="14"/>
  <c r="V16" i="14"/>
  <c r="U16" i="14"/>
  <c r="X15" i="14"/>
  <c r="W15" i="14"/>
  <c r="V15" i="14"/>
  <c r="U15" i="14"/>
  <c r="X14" i="14"/>
  <c r="W14" i="14"/>
  <c r="V14" i="14"/>
  <c r="U14" i="14"/>
  <c r="X13" i="14"/>
  <c r="W13" i="14"/>
  <c r="V13" i="14"/>
  <c r="U13" i="14"/>
  <c r="T682" i="14"/>
  <c r="T681" i="14"/>
  <c r="T680" i="14"/>
  <c r="T679" i="14"/>
  <c r="T678" i="14"/>
  <c r="T677" i="14"/>
  <c r="T676" i="14"/>
  <c r="T675" i="14"/>
  <c r="T674" i="14"/>
  <c r="T673" i="14"/>
  <c r="T672" i="14"/>
  <c r="T671" i="14"/>
  <c r="T670" i="14"/>
  <c r="T669" i="14"/>
  <c r="T668" i="14"/>
  <c r="T667" i="14"/>
  <c r="T666" i="14"/>
  <c r="T665" i="14"/>
  <c r="T664" i="14"/>
  <c r="T663" i="14"/>
  <c r="T662" i="14"/>
  <c r="T661" i="14"/>
  <c r="T660" i="14"/>
  <c r="T659" i="14"/>
  <c r="T658" i="14"/>
  <c r="T657" i="14"/>
  <c r="T656" i="14"/>
  <c r="T655" i="14"/>
  <c r="T654" i="14"/>
  <c r="T653" i="14"/>
  <c r="T652" i="14"/>
  <c r="T651" i="14"/>
  <c r="T650" i="14"/>
  <c r="T649" i="14"/>
  <c r="T648" i="14"/>
  <c r="T647" i="14"/>
  <c r="T646" i="14"/>
  <c r="T645" i="14"/>
  <c r="T644" i="14"/>
  <c r="T643" i="14"/>
  <c r="T642" i="14"/>
  <c r="T641" i="14"/>
  <c r="T640" i="14"/>
  <c r="T639" i="14"/>
  <c r="T638" i="14"/>
  <c r="T637" i="14"/>
  <c r="T636" i="14"/>
  <c r="T635" i="14"/>
  <c r="T634" i="14"/>
  <c r="T633" i="14"/>
  <c r="T632" i="14"/>
  <c r="T631" i="14"/>
  <c r="T630" i="14"/>
  <c r="T629" i="14"/>
  <c r="T628" i="14"/>
  <c r="T627" i="14"/>
  <c r="T626" i="14"/>
  <c r="T625" i="14"/>
  <c r="T624" i="14"/>
  <c r="T623" i="14"/>
  <c r="T622" i="14"/>
  <c r="T621" i="14"/>
  <c r="T620" i="14"/>
  <c r="T619" i="14"/>
  <c r="T618" i="14"/>
  <c r="T617" i="14"/>
  <c r="T616" i="14"/>
  <c r="T615" i="14"/>
  <c r="T614" i="14"/>
  <c r="T613" i="14"/>
  <c r="T612" i="14"/>
  <c r="T611" i="14"/>
  <c r="T610" i="14"/>
  <c r="T609" i="14"/>
  <c r="T608" i="14"/>
  <c r="T607" i="14"/>
  <c r="T606" i="14"/>
  <c r="T605" i="14"/>
  <c r="T604" i="14"/>
  <c r="T603" i="14"/>
  <c r="T602" i="14"/>
  <c r="T601" i="14"/>
  <c r="T600" i="14"/>
  <c r="T599" i="14"/>
  <c r="T598" i="14"/>
  <c r="T597" i="14"/>
  <c r="T596" i="14"/>
  <c r="T595" i="14"/>
  <c r="T594" i="14"/>
  <c r="T593" i="14"/>
  <c r="T592" i="14"/>
  <c r="T591" i="14"/>
  <c r="T590" i="14"/>
  <c r="T589" i="14"/>
  <c r="T588" i="14"/>
  <c r="T587" i="14"/>
  <c r="T586" i="14"/>
  <c r="T585" i="14"/>
  <c r="T584" i="14"/>
  <c r="T583" i="14"/>
  <c r="T582" i="14"/>
  <c r="T581" i="14"/>
  <c r="T580" i="14"/>
  <c r="T579" i="14"/>
  <c r="T578" i="14"/>
  <c r="T577" i="14"/>
  <c r="T576" i="14"/>
  <c r="T575" i="14"/>
  <c r="T574" i="14"/>
  <c r="T573" i="14"/>
  <c r="T572" i="14"/>
  <c r="T571" i="14"/>
  <c r="T570" i="14"/>
  <c r="T569" i="14"/>
  <c r="T568" i="14"/>
  <c r="T567" i="14"/>
  <c r="T566" i="14"/>
  <c r="T565" i="14"/>
  <c r="T564" i="14"/>
  <c r="T563" i="14"/>
  <c r="T562" i="14"/>
  <c r="T561" i="14"/>
  <c r="T560" i="14"/>
  <c r="T559" i="14"/>
  <c r="T558" i="14"/>
  <c r="T557" i="14"/>
  <c r="T556" i="14"/>
  <c r="T555" i="14"/>
  <c r="T554" i="14"/>
  <c r="T553" i="14"/>
  <c r="T552" i="14"/>
  <c r="T551" i="14"/>
  <c r="T550" i="14"/>
  <c r="T549" i="14"/>
  <c r="T548" i="14"/>
  <c r="T547" i="14"/>
  <c r="T546" i="14"/>
  <c r="T545" i="14"/>
  <c r="T544" i="14"/>
  <c r="T543" i="14"/>
  <c r="T542" i="14"/>
  <c r="T541" i="14"/>
  <c r="T540" i="14"/>
  <c r="T539" i="14"/>
  <c r="T538" i="14"/>
  <c r="T537" i="14"/>
  <c r="T536" i="14"/>
  <c r="T535" i="14"/>
  <c r="T534" i="14"/>
  <c r="T533" i="14"/>
  <c r="T532" i="14"/>
  <c r="T531" i="14"/>
  <c r="T530" i="14"/>
  <c r="T529" i="14"/>
  <c r="T528" i="14"/>
  <c r="T527" i="14"/>
  <c r="T526" i="14"/>
  <c r="T525" i="14"/>
  <c r="T524" i="14"/>
  <c r="T523" i="14"/>
  <c r="T522" i="14"/>
  <c r="T521" i="14"/>
  <c r="T520" i="14"/>
  <c r="T519" i="14"/>
  <c r="T518" i="14"/>
  <c r="T517" i="14"/>
  <c r="T516" i="14"/>
  <c r="T515" i="14"/>
  <c r="T514" i="14"/>
  <c r="T513" i="14"/>
  <c r="T512" i="14"/>
  <c r="T511" i="14"/>
  <c r="T510" i="14"/>
  <c r="T509" i="14"/>
  <c r="T508" i="14"/>
  <c r="T507" i="14"/>
  <c r="T506" i="14"/>
  <c r="T505" i="14"/>
  <c r="T504" i="14"/>
  <c r="T503" i="14"/>
  <c r="T502" i="14"/>
  <c r="T501" i="14"/>
  <c r="T500" i="14"/>
  <c r="T499" i="14"/>
  <c r="T498" i="14"/>
  <c r="T497" i="14"/>
  <c r="T496" i="14"/>
  <c r="T495" i="14"/>
  <c r="T494" i="14"/>
  <c r="T493" i="14"/>
  <c r="T492" i="14"/>
  <c r="T491" i="14"/>
  <c r="T490" i="14"/>
  <c r="T489" i="14"/>
  <c r="T488" i="14"/>
  <c r="T487" i="14"/>
  <c r="T486" i="14"/>
  <c r="T485" i="14"/>
  <c r="T484" i="14"/>
  <c r="T483" i="14"/>
  <c r="T482" i="14"/>
  <c r="T481" i="14"/>
  <c r="T480" i="14"/>
  <c r="T479" i="14"/>
  <c r="T478" i="14"/>
  <c r="T477" i="14"/>
  <c r="T476" i="14"/>
  <c r="T475" i="14"/>
  <c r="T474" i="14"/>
  <c r="T473" i="14"/>
  <c r="T472" i="14"/>
  <c r="T471" i="14"/>
  <c r="T470" i="14"/>
  <c r="T469" i="14"/>
  <c r="T468" i="14"/>
  <c r="T467" i="14"/>
  <c r="T466" i="14"/>
  <c r="T465" i="14"/>
  <c r="T464" i="14"/>
  <c r="T463" i="14"/>
  <c r="T462" i="14"/>
  <c r="T461" i="14"/>
  <c r="T460" i="14"/>
  <c r="T459" i="14"/>
  <c r="T458" i="14"/>
  <c r="T457" i="14"/>
  <c r="T456" i="14"/>
  <c r="T455" i="14"/>
  <c r="T454" i="14"/>
  <c r="T453" i="14"/>
  <c r="T452" i="14"/>
  <c r="T451" i="14"/>
  <c r="T450" i="14"/>
  <c r="T449" i="14"/>
  <c r="T448" i="14"/>
  <c r="T447" i="14"/>
  <c r="T446" i="14"/>
  <c r="T445" i="14"/>
  <c r="T444" i="14"/>
  <c r="T443" i="14"/>
  <c r="T442" i="14"/>
  <c r="T441" i="14"/>
  <c r="T440" i="14"/>
  <c r="T439" i="14"/>
  <c r="T438" i="14"/>
  <c r="T437" i="14"/>
  <c r="T436" i="14"/>
  <c r="T435" i="14"/>
  <c r="T434" i="14"/>
  <c r="T433" i="14"/>
  <c r="T432" i="14"/>
  <c r="T431" i="14"/>
  <c r="T430" i="14"/>
  <c r="T429" i="14"/>
  <c r="T428" i="14"/>
  <c r="T427" i="14"/>
  <c r="T426" i="14"/>
  <c r="T425" i="14"/>
  <c r="T424" i="14"/>
  <c r="T423" i="14"/>
  <c r="T422" i="14"/>
  <c r="T421" i="14"/>
  <c r="T420" i="14"/>
  <c r="T419" i="14"/>
  <c r="T418" i="14"/>
  <c r="T417" i="14"/>
  <c r="T416" i="14"/>
  <c r="T415" i="14"/>
  <c r="T414" i="14"/>
  <c r="T413" i="14"/>
  <c r="T412" i="14"/>
  <c r="T411" i="14"/>
  <c r="T410" i="14"/>
  <c r="T409" i="14"/>
  <c r="T408" i="14"/>
  <c r="T407" i="14"/>
  <c r="T406" i="14"/>
  <c r="T405" i="14"/>
  <c r="T404" i="14"/>
  <c r="T403" i="14"/>
  <c r="T402" i="14"/>
  <c r="T401" i="14"/>
  <c r="T400" i="14"/>
  <c r="T399" i="14"/>
  <c r="T398" i="14"/>
  <c r="T397" i="14"/>
  <c r="T396" i="14"/>
  <c r="T395" i="14"/>
  <c r="T394" i="14"/>
  <c r="T393" i="14"/>
  <c r="T392" i="14"/>
  <c r="T391" i="14"/>
  <c r="T390" i="14"/>
  <c r="T389" i="14"/>
  <c r="T388" i="14"/>
  <c r="T387" i="14"/>
  <c r="T386" i="14"/>
  <c r="T385" i="14"/>
  <c r="T384" i="14"/>
  <c r="T383" i="14"/>
  <c r="T382" i="14"/>
  <c r="T381" i="14"/>
  <c r="T380" i="14"/>
  <c r="T379" i="14"/>
  <c r="T378" i="14"/>
  <c r="T377" i="14"/>
  <c r="T376" i="14"/>
  <c r="T375" i="14"/>
  <c r="T374" i="14"/>
  <c r="T373" i="14"/>
  <c r="T372" i="14"/>
  <c r="T371" i="14"/>
  <c r="T370" i="14"/>
  <c r="T369" i="14"/>
  <c r="T368" i="14"/>
  <c r="T367" i="14"/>
  <c r="T366" i="14"/>
  <c r="T365" i="14"/>
  <c r="T364" i="14"/>
  <c r="T363" i="14"/>
  <c r="T362" i="14"/>
  <c r="T361" i="14"/>
  <c r="T360" i="14"/>
  <c r="T359" i="14"/>
  <c r="T358" i="14"/>
  <c r="T357" i="14"/>
  <c r="T356" i="14"/>
  <c r="T355" i="14"/>
  <c r="T354" i="14"/>
  <c r="T353" i="14"/>
  <c r="T352" i="14"/>
  <c r="T351" i="14"/>
  <c r="T350" i="14"/>
  <c r="T349" i="14"/>
  <c r="T348" i="14"/>
  <c r="T347" i="14"/>
  <c r="T346" i="14"/>
  <c r="T345" i="14"/>
  <c r="T344" i="14"/>
  <c r="T343" i="14"/>
  <c r="T342" i="14"/>
  <c r="T341" i="14"/>
  <c r="T340" i="14"/>
  <c r="T339" i="14"/>
  <c r="T338" i="14"/>
  <c r="T337" i="14"/>
  <c r="T336" i="14"/>
  <c r="T335" i="14"/>
  <c r="T334" i="14"/>
  <c r="T333" i="14"/>
  <c r="T332" i="14"/>
  <c r="T331" i="14"/>
  <c r="T330" i="14"/>
  <c r="T329" i="14"/>
  <c r="T328" i="14"/>
  <c r="T327" i="14"/>
  <c r="T326" i="14"/>
  <c r="T325" i="14"/>
  <c r="T324" i="14"/>
  <c r="T323" i="14"/>
  <c r="T322" i="14"/>
  <c r="T321" i="14"/>
  <c r="T320" i="14"/>
  <c r="T319" i="14"/>
  <c r="T318" i="14"/>
  <c r="T317" i="14"/>
  <c r="T316" i="14"/>
  <c r="T315" i="14"/>
  <c r="T314" i="14"/>
  <c r="T313" i="14"/>
  <c r="T312" i="14"/>
  <c r="T311" i="14"/>
  <c r="T310" i="14"/>
  <c r="T309" i="14"/>
  <c r="T308" i="14"/>
  <c r="T307" i="14"/>
  <c r="T306" i="14"/>
  <c r="T305" i="14"/>
  <c r="T304" i="14"/>
  <c r="T303" i="14"/>
  <c r="T302" i="14"/>
  <c r="T301" i="14"/>
  <c r="T300" i="14"/>
  <c r="T299" i="14"/>
  <c r="T298" i="14"/>
  <c r="T297" i="14"/>
  <c r="T296" i="14"/>
  <c r="T295" i="14"/>
  <c r="T294" i="14"/>
  <c r="T293" i="14"/>
  <c r="T292" i="14"/>
  <c r="T291" i="14"/>
  <c r="T290" i="14"/>
  <c r="T289" i="14"/>
  <c r="T288" i="14"/>
  <c r="T287" i="14"/>
  <c r="T286" i="14"/>
  <c r="T285" i="14"/>
  <c r="T284" i="14"/>
  <c r="T283" i="14"/>
  <c r="T282" i="14"/>
  <c r="T281" i="14"/>
  <c r="T280" i="14"/>
  <c r="T279" i="14"/>
  <c r="T278" i="14"/>
  <c r="T277" i="14"/>
  <c r="T276" i="14"/>
  <c r="T275" i="14"/>
  <c r="T274" i="14"/>
  <c r="T273" i="14"/>
  <c r="T272" i="14"/>
  <c r="T271" i="14"/>
  <c r="T270" i="14"/>
  <c r="T269" i="14"/>
  <c r="T268" i="14"/>
  <c r="T267" i="14"/>
  <c r="T266" i="14"/>
  <c r="T265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52" i="14"/>
  <c r="T251" i="14"/>
  <c r="T250" i="14"/>
  <c r="T249" i="14"/>
  <c r="T248" i="14"/>
  <c r="T247" i="14"/>
  <c r="T246" i="14"/>
  <c r="T245" i="14"/>
  <c r="T244" i="14"/>
  <c r="T243" i="14"/>
  <c r="T242" i="14"/>
  <c r="T241" i="14"/>
  <c r="T240" i="14"/>
  <c r="T239" i="14"/>
  <c r="T238" i="14"/>
  <c r="T237" i="14"/>
  <c r="T236" i="14"/>
  <c r="T235" i="14"/>
  <c r="T234" i="14"/>
  <c r="T233" i="14"/>
  <c r="T232" i="14"/>
  <c r="T231" i="14"/>
  <c r="T230" i="14"/>
  <c r="T229" i="14"/>
  <c r="T228" i="14"/>
  <c r="T227" i="14"/>
  <c r="T226" i="14"/>
  <c r="T225" i="14"/>
  <c r="T224" i="14"/>
  <c r="T223" i="14"/>
  <c r="T222" i="14"/>
  <c r="T221" i="14"/>
  <c r="T220" i="14"/>
  <c r="T219" i="14"/>
  <c r="T218" i="14"/>
  <c r="T217" i="14"/>
  <c r="T216" i="14"/>
  <c r="T215" i="14"/>
  <c r="T214" i="14"/>
  <c r="T213" i="14"/>
  <c r="T212" i="14"/>
  <c r="T211" i="14"/>
  <c r="T210" i="14"/>
  <c r="T209" i="14"/>
  <c r="T208" i="14"/>
  <c r="T207" i="14"/>
  <c r="T206" i="14"/>
  <c r="T205" i="14"/>
  <c r="T204" i="14"/>
  <c r="T203" i="14"/>
  <c r="T202" i="14"/>
  <c r="T201" i="14"/>
  <c r="T200" i="14"/>
  <c r="T199" i="14"/>
  <c r="T198" i="14"/>
  <c r="T197" i="14"/>
  <c r="T196" i="14"/>
  <c r="T195" i="14"/>
  <c r="T194" i="14"/>
  <c r="T193" i="14"/>
  <c r="T192" i="14"/>
  <c r="T191" i="14"/>
  <c r="T190" i="14"/>
  <c r="T189" i="14"/>
  <c r="T188" i="14"/>
  <c r="T187" i="14"/>
  <c r="T186" i="14"/>
  <c r="T185" i="14"/>
  <c r="T184" i="14"/>
  <c r="T183" i="14"/>
  <c r="T182" i="14"/>
  <c r="T181" i="14"/>
  <c r="T180" i="14"/>
  <c r="T179" i="14"/>
  <c r="T178" i="14"/>
  <c r="T177" i="14"/>
  <c r="T176" i="14"/>
  <c r="T175" i="14"/>
  <c r="T174" i="14"/>
  <c r="T173" i="14"/>
  <c r="T172" i="14"/>
  <c r="T171" i="14"/>
  <c r="T170" i="14"/>
  <c r="T169" i="14"/>
  <c r="T168" i="14"/>
  <c r="T167" i="14"/>
  <c r="T166" i="14"/>
  <c r="T165" i="14"/>
  <c r="T164" i="14"/>
  <c r="T163" i="14"/>
  <c r="T162" i="14"/>
  <c r="T161" i="14"/>
  <c r="T160" i="14"/>
  <c r="T159" i="14"/>
  <c r="T158" i="14"/>
  <c r="T157" i="14"/>
  <c r="T156" i="14"/>
  <c r="T155" i="14"/>
  <c r="T154" i="14"/>
  <c r="T153" i="14"/>
  <c r="T152" i="14"/>
  <c r="T151" i="14"/>
  <c r="T150" i="14"/>
  <c r="T149" i="14"/>
  <c r="T148" i="14"/>
  <c r="T147" i="14"/>
  <c r="T146" i="14"/>
  <c r="T145" i="14"/>
  <c r="T144" i="14"/>
  <c r="T143" i="14"/>
  <c r="T142" i="14"/>
  <c r="T141" i="14"/>
  <c r="T140" i="14"/>
  <c r="T139" i="14"/>
  <c r="T138" i="14"/>
  <c r="T137" i="14"/>
  <c r="T136" i="14"/>
  <c r="T135" i="14"/>
  <c r="T134" i="14"/>
  <c r="T133" i="14"/>
  <c r="T132" i="14"/>
  <c r="T131" i="14"/>
  <c r="T130" i="14"/>
  <c r="T129" i="14"/>
  <c r="T128" i="14"/>
  <c r="T127" i="14"/>
  <c r="T126" i="14"/>
  <c r="T125" i="14"/>
  <c r="T124" i="14"/>
  <c r="T123" i="14"/>
  <c r="T122" i="14"/>
  <c r="T121" i="14"/>
  <c r="T120" i="14"/>
  <c r="T119" i="14"/>
  <c r="T118" i="14"/>
  <c r="T117" i="14"/>
  <c r="T116" i="14"/>
  <c r="T115" i="14"/>
  <c r="T114" i="14"/>
  <c r="T113" i="14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S682" i="14"/>
  <c r="S681" i="14"/>
  <c r="S680" i="14"/>
  <c r="S679" i="14"/>
  <c r="S678" i="14"/>
  <c r="S677" i="14"/>
  <c r="S676" i="14"/>
  <c r="S675" i="14"/>
  <c r="S674" i="14"/>
  <c r="S673" i="14"/>
  <c r="S672" i="14"/>
  <c r="S671" i="14"/>
  <c r="S670" i="14"/>
  <c r="S669" i="14"/>
  <c r="S668" i="14"/>
  <c r="S667" i="14"/>
  <c r="S666" i="14"/>
  <c r="S665" i="14"/>
  <c r="S664" i="14"/>
  <c r="S663" i="14"/>
  <c r="S662" i="14"/>
  <c r="S661" i="14"/>
  <c r="S660" i="14"/>
  <c r="S659" i="14"/>
  <c r="S658" i="14"/>
  <c r="S657" i="14"/>
  <c r="S656" i="14"/>
  <c r="S655" i="14"/>
  <c r="S654" i="14"/>
  <c r="S653" i="14"/>
  <c r="S652" i="14"/>
  <c r="S651" i="14"/>
  <c r="S650" i="14"/>
  <c r="S649" i="14"/>
  <c r="S648" i="14"/>
  <c r="S647" i="14"/>
  <c r="S646" i="14"/>
  <c r="S645" i="14"/>
  <c r="S644" i="14"/>
  <c r="S643" i="14"/>
  <c r="S642" i="14"/>
  <c r="S641" i="14"/>
  <c r="S640" i="14"/>
  <c r="S639" i="14"/>
  <c r="S638" i="14"/>
  <c r="S637" i="14"/>
  <c r="S636" i="14"/>
  <c r="S635" i="14"/>
  <c r="S634" i="14"/>
  <c r="S633" i="14"/>
  <c r="S632" i="14"/>
  <c r="S631" i="14"/>
  <c r="S630" i="14"/>
  <c r="S629" i="14"/>
  <c r="S628" i="14"/>
  <c r="S627" i="14"/>
  <c r="S626" i="14"/>
  <c r="S625" i="14"/>
  <c r="S624" i="14"/>
  <c r="S623" i="14"/>
  <c r="S622" i="14"/>
  <c r="S621" i="14"/>
  <c r="S620" i="14"/>
  <c r="S619" i="14"/>
  <c r="S618" i="14"/>
  <c r="S617" i="14"/>
  <c r="S616" i="14"/>
  <c r="S615" i="14"/>
  <c r="S614" i="14"/>
  <c r="S613" i="14"/>
  <c r="S612" i="14"/>
  <c r="S611" i="14"/>
  <c r="S610" i="14"/>
  <c r="S609" i="14"/>
  <c r="S608" i="14"/>
  <c r="S607" i="14"/>
  <c r="S606" i="14"/>
  <c r="S605" i="14"/>
  <c r="S604" i="14"/>
  <c r="S603" i="14"/>
  <c r="S602" i="14"/>
  <c r="S601" i="14"/>
  <c r="S600" i="14"/>
  <c r="S599" i="14"/>
  <c r="S598" i="14"/>
  <c r="S597" i="14"/>
  <c r="S596" i="14"/>
  <c r="S595" i="14"/>
  <c r="S594" i="14"/>
  <c r="S593" i="14"/>
  <c r="S592" i="14"/>
  <c r="S591" i="14"/>
  <c r="S590" i="14"/>
  <c r="S589" i="14"/>
  <c r="S588" i="14"/>
  <c r="S587" i="14"/>
  <c r="S586" i="14"/>
  <c r="S585" i="14"/>
  <c r="S584" i="14"/>
  <c r="S583" i="14"/>
  <c r="S582" i="14"/>
  <c r="S581" i="14"/>
  <c r="S580" i="14"/>
  <c r="S579" i="14"/>
  <c r="S578" i="14"/>
  <c r="S577" i="14"/>
  <c r="S576" i="14"/>
  <c r="S575" i="14"/>
  <c r="S574" i="14"/>
  <c r="S573" i="14"/>
  <c r="S572" i="14"/>
  <c r="S571" i="14"/>
  <c r="S570" i="14"/>
  <c r="S569" i="14"/>
  <c r="S568" i="14"/>
  <c r="S567" i="14"/>
  <c r="S566" i="14"/>
  <c r="S565" i="14"/>
  <c r="S564" i="14"/>
  <c r="S563" i="14"/>
  <c r="S562" i="14"/>
  <c r="S561" i="14"/>
  <c r="S560" i="14"/>
  <c r="S559" i="14"/>
  <c r="S558" i="14"/>
  <c r="S557" i="14"/>
  <c r="S556" i="14"/>
  <c r="S555" i="14"/>
  <c r="S554" i="14"/>
  <c r="S553" i="14"/>
  <c r="S552" i="14"/>
  <c r="S551" i="14"/>
  <c r="S550" i="14"/>
  <c r="S549" i="14"/>
  <c r="S548" i="14"/>
  <c r="S547" i="14"/>
  <c r="S546" i="14"/>
  <c r="S545" i="14"/>
  <c r="S544" i="14"/>
  <c r="S543" i="14"/>
  <c r="S542" i="14"/>
  <c r="S541" i="14"/>
  <c r="S540" i="14"/>
  <c r="S539" i="14"/>
  <c r="S538" i="14"/>
  <c r="S537" i="14"/>
  <c r="S536" i="14"/>
  <c r="S535" i="14"/>
  <c r="S534" i="14"/>
  <c r="S533" i="14"/>
  <c r="S532" i="14"/>
  <c r="S531" i="14"/>
  <c r="S530" i="14"/>
  <c r="S529" i="14"/>
  <c r="S528" i="14"/>
  <c r="S527" i="14"/>
  <c r="S526" i="14"/>
  <c r="S525" i="14"/>
  <c r="S524" i="14"/>
  <c r="S523" i="14"/>
  <c r="S522" i="14"/>
  <c r="S521" i="14"/>
  <c r="S520" i="14"/>
  <c r="S519" i="14"/>
  <c r="S518" i="14"/>
  <c r="S517" i="14"/>
  <c r="S516" i="14"/>
  <c r="S515" i="14"/>
  <c r="S514" i="14"/>
  <c r="S513" i="14"/>
  <c r="S512" i="14"/>
  <c r="S511" i="14"/>
  <c r="S510" i="14"/>
  <c r="S509" i="14"/>
  <c r="S508" i="14"/>
  <c r="S507" i="14"/>
  <c r="S506" i="14"/>
  <c r="S505" i="14"/>
  <c r="S504" i="14"/>
  <c r="S503" i="14"/>
  <c r="S502" i="14"/>
  <c r="S501" i="14"/>
  <c r="S500" i="14"/>
  <c r="S499" i="14"/>
  <c r="S498" i="14"/>
  <c r="S497" i="14"/>
  <c r="S496" i="14"/>
  <c r="S495" i="14"/>
  <c r="S494" i="14"/>
  <c r="S493" i="14"/>
  <c r="S492" i="14"/>
  <c r="S491" i="14"/>
  <c r="S490" i="14"/>
  <c r="S489" i="14"/>
  <c r="S488" i="14"/>
  <c r="S487" i="14"/>
  <c r="S486" i="14"/>
  <c r="S485" i="14"/>
  <c r="S484" i="14"/>
  <c r="S483" i="14"/>
  <c r="S482" i="14"/>
  <c r="S481" i="14"/>
  <c r="S480" i="14"/>
  <c r="S479" i="14"/>
  <c r="S478" i="14"/>
  <c r="S477" i="14"/>
  <c r="S476" i="14"/>
  <c r="S475" i="14"/>
  <c r="S474" i="14"/>
  <c r="S473" i="14"/>
  <c r="S472" i="14"/>
  <c r="S471" i="14"/>
  <c r="S470" i="14"/>
  <c r="S469" i="14"/>
  <c r="S468" i="14"/>
  <c r="S467" i="14"/>
  <c r="S466" i="14"/>
  <c r="S465" i="14"/>
  <c r="S464" i="14"/>
  <c r="S463" i="14"/>
  <c r="S462" i="14"/>
  <c r="S461" i="14"/>
  <c r="S460" i="14"/>
  <c r="S459" i="14"/>
  <c r="S458" i="14"/>
  <c r="S457" i="14"/>
  <c r="S456" i="14"/>
  <c r="S455" i="14"/>
  <c r="S454" i="14"/>
  <c r="S453" i="14"/>
  <c r="S452" i="14"/>
  <c r="S451" i="14"/>
  <c r="S450" i="14"/>
  <c r="S449" i="14"/>
  <c r="S448" i="14"/>
  <c r="S447" i="14"/>
  <c r="S446" i="14"/>
  <c r="S445" i="14"/>
  <c r="S444" i="14"/>
  <c r="S443" i="14"/>
  <c r="S442" i="14"/>
  <c r="S441" i="14"/>
  <c r="S440" i="14"/>
  <c r="S439" i="14"/>
  <c r="S438" i="14"/>
  <c r="S437" i="14"/>
  <c r="S436" i="14"/>
  <c r="S435" i="14"/>
  <c r="S434" i="14"/>
  <c r="S433" i="14"/>
  <c r="S432" i="14"/>
  <c r="S431" i="14"/>
  <c r="S430" i="14"/>
  <c r="S429" i="14"/>
  <c r="S428" i="14"/>
  <c r="S427" i="14"/>
  <c r="S426" i="14"/>
  <c r="S425" i="14"/>
  <c r="S424" i="14"/>
  <c r="S423" i="14"/>
  <c r="S422" i="14"/>
  <c r="S421" i="14"/>
  <c r="S420" i="14"/>
  <c r="S419" i="14"/>
  <c r="S418" i="14"/>
  <c r="S417" i="14"/>
  <c r="S416" i="14"/>
  <c r="S415" i="14"/>
  <c r="S414" i="14"/>
  <c r="S413" i="14"/>
  <c r="S412" i="14"/>
  <c r="S411" i="14"/>
  <c r="S410" i="14"/>
  <c r="S409" i="14"/>
  <c r="S408" i="14"/>
  <c r="S407" i="14"/>
  <c r="S406" i="14"/>
  <c r="S405" i="14"/>
  <c r="S404" i="14"/>
  <c r="S403" i="14"/>
  <c r="S402" i="14"/>
  <c r="S401" i="14"/>
  <c r="S400" i="14"/>
  <c r="S399" i="14"/>
  <c r="S398" i="14"/>
  <c r="S397" i="14"/>
  <c r="S396" i="14"/>
  <c r="S395" i="14"/>
  <c r="S394" i="14"/>
  <c r="S393" i="14"/>
  <c r="S392" i="14"/>
  <c r="S391" i="14"/>
  <c r="S390" i="14"/>
  <c r="S389" i="14"/>
  <c r="S388" i="14"/>
  <c r="S387" i="14"/>
  <c r="S386" i="14"/>
  <c r="S385" i="14"/>
  <c r="S384" i="14"/>
  <c r="S383" i="14"/>
  <c r="S382" i="14"/>
  <c r="S381" i="14"/>
  <c r="S380" i="14"/>
  <c r="S379" i="14"/>
  <c r="S378" i="14"/>
  <c r="S377" i="14"/>
  <c r="S376" i="14"/>
  <c r="S375" i="14"/>
  <c r="S374" i="14"/>
  <c r="S373" i="14"/>
  <c r="S372" i="14"/>
  <c r="S371" i="14"/>
  <c r="S370" i="14"/>
  <c r="S369" i="14"/>
  <c r="S368" i="14"/>
  <c r="S367" i="14"/>
  <c r="S366" i="14"/>
  <c r="S365" i="14"/>
  <c r="S364" i="14"/>
  <c r="S363" i="14"/>
  <c r="S362" i="14"/>
  <c r="S361" i="14"/>
  <c r="S360" i="14"/>
  <c r="S359" i="14"/>
  <c r="S358" i="14"/>
  <c r="S357" i="14"/>
  <c r="S356" i="14"/>
  <c r="S355" i="14"/>
  <c r="S354" i="14"/>
  <c r="S353" i="14"/>
  <c r="S352" i="14"/>
  <c r="S351" i="14"/>
  <c r="S350" i="14"/>
  <c r="S349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6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3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9" i="14"/>
  <c r="S298" i="14"/>
  <c r="S297" i="14"/>
  <c r="S296" i="14"/>
  <c r="S295" i="14"/>
  <c r="S294" i="14"/>
  <c r="S293" i="14"/>
  <c r="S292" i="14"/>
  <c r="S291" i="14"/>
  <c r="S290" i="14"/>
  <c r="S289" i="14"/>
  <c r="S288" i="14"/>
  <c r="S287" i="14"/>
  <c r="S286" i="14"/>
  <c r="S285" i="14"/>
  <c r="S284" i="14"/>
  <c r="S283" i="14"/>
  <c r="S282" i="14"/>
  <c r="S281" i="14"/>
  <c r="S280" i="14"/>
  <c r="S279" i="14"/>
  <c r="S278" i="14"/>
  <c r="S277" i="14"/>
  <c r="S276" i="14"/>
  <c r="S275" i="14"/>
  <c r="S274" i="14"/>
  <c r="S273" i="14"/>
  <c r="S272" i="14"/>
  <c r="S271" i="14"/>
  <c r="S270" i="14"/>
  <c r="S269" i="14"/>
  <c r="S268" i="14"/>
  <c r="S267" i="14"/>
  <c r="S266" i="14"/>
  <c r="S265" i="14"/>
  <c r="S264" i="14"/>
  <c r="S263" i="14"/>
  <c r="S262" i="14"/>
  <c r="S261" i="14"/>
  <c r="S260" i="14"/>
  <c r="S259" i="14"/>
  <c r="S258" i="14"/>
  <c r="S257" i="14"/>
  <c r="S256" i="14"/>
  <c r="S255" i="14"/>
  <c r="S254" i="14"/>
  <c r="S253" i="14"/>
  <c r="S252" i="14"/>
  <c r="S251" i="14"/>
  <c r="S250" i="14"/>
  <c r="S249" i="14"/>
  <c r="S248" i="14"/>
  <c r="S247" i="14"/>
  <c r="S246" i="14"/>
  <c r="S245" i="14"/>
  <c r="S244" i="14"/>
  <c r="S243" i="14"/>
  <c r="S242" i="14"/>
  <c r="S241" i="14"/>
  <c r="S240" i="14"/>
  <c r="S239" i="14"/>
  <c r="S238" i="14"/>
  <c r="S237" i="14"/>
  <c r="S236" i="14"/>
  <c r="S235" i="14"/>
  <c r="S234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S221" i="14"/>
  <c r="S220" i="14"/>
  <c r="S219" i="14"/>
  <c r="S218" i="14"/>
  <c r="S217" i="14"/>
  <c r="S216" i="14"/>
  <c r="S215" i="14"/>
  <c r="S214" i="14"/>
  <c r="S213" i="14"/>
  <c r="S212" i="14"/>
  <c r="S211" i="14"/>
  <c r="S210" i="14"/>
  <c r="S209" i="14"/>
  <c r="S208" i="14"/>
  <c r="S207" i="14"/>
  <c r="S206" i="14"/>
  <c r="S205" i="14"/>
  <c r="S204" i="14"/>
  <c r="S203" i="14"/>
  <c r="S202" i="14"/>
  <c r="S201" i="14"/>
  <c r="S200" i="14"/>
  <c r="S199" i="14"/>
  <c r="S198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S173" i="14"/>
  <c r="S172" i="14"/>
  <c r="S171" i="14"/>
  <c r="S170" i="14"/>
  <c r="S169" i="14"/>
  <c r="S168" i="14"/>
  <c r="S167" i="14"/>
  <c r="S166" i="14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H14" i="14"/>
  <c r="I14" i="14"/>
  <c r="J14" i="14"/>
  <c r="K14" i="14"/>
  <c r="L14" i="14"/>
  <c r="M14" i="14"/>
  <c r="N14" i="14"/>
  <c r="O14" i="14"/>
  <c r="H15" i="14"/>
  <c r="I15" i="14"/>
  <c r="J15" i="14"/>
  <c r="K15" i="14"/>
  <c r="L15" i="14"/>
  <c r="M15" i="14"/>
  <c r="N15" i="14"/>
  <c r="O15" i="14"/>
  <c r="H16" i="14"/>
  <c r="I16" i="14"/>
  <c r="J16" i="14"/>
  <c r="K16" i="14"/>
  <c r="L16" i="14"/>
  <c r="M16" i="14"/>
  <c r="N16" i="14"/>
  <c r="O16" i="14"/>
  <c r="H17" i="14"/>
  <c r="I17" i="14"/>
  <c r="J17" i="14"/>
  <c r="K17" i="14"/>
  <c r="L17" i="14"/>
  <c r="M17" i="14"/>
  <c r="N17" i="14"/>
  <c r="O17" i="14"/>
  <c r="H18" i="14"/>
  <c r="I18" i="14"/>
  <c r="J18" i="14"/>
  <c r="K18" i="14"/>
  <c r="L18" i="14"/>
  <c r="M18" i="14"/>
  <c r="N18" i="14"/>
  <c r="O18" i="14"/>
  <c r="H19" i="14"/>
  <c r="I19" i="14"/>
  <c r="J19" i="14"/>
  <c r="K19" i="14"/>
  <c r="L19" i="14"/>
  <c r="M19" i="14"/>
  <c r="N19" i="14"/>
  <c r="O19" i="14"/>
  <c r="H20" i="14"/>
  <c r="I20" i="14"/>
  <c r="J20" i="14"/>
  <c r="K20" i="14"/>
  <c r="L20" i="14"/>
  <c r="M20" i="14"/>
  <c r="N20" i="14"/>
  <c r="O20" i="14"/>
  <c r="H21" i="14"/>
  <c r="I21" i="14"/>
  <c r="J21" i="14"/>
  <c r="K21" i="14"/>
  <c r="L21" i="14"/>
  <c r="M21" i="14"/>
  <c r="N21" i="14"/>
  <c r="O21" i="14"/>
  <c r="H22" i="14"/>
  <c r="I22" i="14"/>
  <c r="J22" i="14"/>
  <c r="K22" i="14"/>
  <c r="L22" i="14"/>
  <c r="M22" i="14"/>
  <c r="N22" i="14"/>
  <c r="O22" i="14"/>
  <c r="H23" i="14"/>
  <c r="I23" i="14"/>
  <c r="J23" i="14"/>
  <c r="K23" i="14"/>
  <c r="L23" i="14"/>
  <c r="M23" i="14"/>
  <c r="N23" i="14"/>
  <c r="O23" i="14"/>
  <c r="H24" i="14"/>
  <c r="I24" i="14"/>
  <c r="J24" i="14"/>
  <c r="K24" i="14"/>
  <c r="L24" i="14"/>
  <c r="M24" i="14"/>
  <c r="N24" i="14"/>
  <c r="O24" i="14"/>
  <c r="H25" i="14"/>
  <c r="I25" i="14"/>
  <c r="J25" i="14"/>
  <c r="K25" i="14"/>
  <c r="L25" i="14"/>
  <c r="M25" i="14"/>
  <c r="N25" i="14"/>
  <c r="O25" i="14"/>
  <c r="H26" i="14"/>
  <c r="I26" i="14"/>
  <c r="J26" i="14"/>
  <c r="K26" i="14"/>
  <c r="L26" i="14"/>
  <c r="M26" i="14"/>
  <c r="N26" i="14"/>
  <c r="O26" i="14"/>
  <c r="H27" i="14"/>
  <c r="I27" i="14"/>
  <c r="J27" i="14"/>
  <c r="K27" i="14"/>
  <c r="L27" i="14"/>
  <c r="M27" i="14"/>
  <c r="N27" i="14"/>
  <c r="O27" i="14"/>
  <c r="H28" i="14"/>
  <c r="I28" i="14"/>
  <c r="J28" i="14"/>
  <c r="K28" i="14"/>
  <c r="L28" i="14"/>
  <c r="M28" i="14"/>
  <c r="N28" i="14"/>
  <c r="O28" i="14"/>
  <c r="H29" i="14"/>
  <c r="I29" i="14"/>
  <c r="J29" i="14"/>
  <c r="K29" i="14"/>
  <c r="L29" i="14"/>
  <c r="M29" i="14"/>
  <c r="N29" i="14"/>
  <c r="O29" i="14"/>
  <c r="H30" i="14"/>
  <c r="I30" i="14"/>
  <c r="J30" i="14"/>
  <c r="K30" i="14"/>
  <c r="L30" i="14"/>
  <c r="M30" i="14"/>
  <c r="N30" i="14"/>
  <c r="O30" i="14"/>
  <c r="H31" i="14"/>
  <c r="I31" i="14"/>
  <c r="J31" i="14"/>
  <c r="K31" i="14"/>
  <c r="L31" i="14"/>
  <c r="M31" i="14"/>
  <c r="N31" i="14"/>
  <c r="O31" i="14"/>
  <c r="H32" i="14"/>
  <c r="I32" i="14"/>
  <c r="J32" i="14"/>
  <c r="K32" i="14"/>
  <c r="L32" i="14"/>
  <c r="M32" i="14"/>
  <c r="N32" i="14"/>
  <c r="O32" i="14"/>
  <c r="H33" i="14"/>
  <c r="I33" i="14"/>
  <c r="J33" i="14"/>
  <c r="K33" i="14"/>
  <c r="L33" i="14"/>
  <c r="M33" i="14"/>
  <c r="N33" i="14"/>
  <c r="O33" i="14"/>
  <c r="H34" i="14"/>
  <c r="I34" i="14"/>
  <c r="J34" i="14"/>
  <c r="K34" i="14"/>
  <c r="L34" i="14"/>
  <c r="M34" i="14"/>
  <c r="N34" i="14"/>
  <c r="O34" i="14"/>
  <c r="H35" i="14"/>
  <c r="I35" i="14"/>
  <c r="J35" i="14"/>
  <c r="K35" i="14"/>
  <c r="L35" i="14"/>
  <c r="M35" i="14"/>
  <c r="N35" i="14"/>
  <c r="O35" i="14"/>
  <c r="H36" i="14"/>
  <c r="I36" i="14"/>
  <c r="J36" i="14"/>
  <c r="K36" i="14"/>
  <c r="L36" i="14"/>
  <c r="M36" i="14"/>
  <c r="N36" i="14"/>
  <c r="O36" i="14"/>
  <c r="H37" i="14"/>
  <c r="I37" i="14"/>
  <c r="J37" i="14"/>
  <c r="K37" i="14"/>
  <c r="L37" i="14"/>
  <c r="M37" i="14"/>
  <c r="N37" i="14"/>
  <c r="O37" i="14"/>
  <c r="H38" i="14"/>
  <c r="I38" i="14"/>
  <c r="J38" i="14"/>
  <c r="K38" i="14"/>
  <c r="L38" i="14"/>
  <c r="M38" i="14"/>
  <c r="N38" i="14"/>
  <c r="O38" i="14"/>
  <c r="H39" i="14"/>
  <c r="I39" i="14"/>
  <c r="J39" i="14"/>
  <c r="K39" i="14"/>
  <c r="L39" i="14"/>
  <c r="M39" i="14"/>
  <c r="N39" i="14"/>
  <c r="O39" i="14"/>
  <c r="H40" i="14"/>
  <c r="I40" i="14"/>
  <c r="J40" i="14"/>
  <c r="K40" i="14"/>
  <c r="L40" i="14"/>
  <c r="M40" i="14"/>
  <c r="N40" i="14"/>
  <c r="O40" i="14"/>
  <c r="H41" i="14"/>
  <c r="I41" i="14"/>
  <c r="J41" i="14"/>
  <c r="K41" i="14"/>
  <c r="L41" i="14"/>
  <c r="M41" i="14"/>
  <c r="N41" i="14"/>
  <c r="O41" i="14"/>
  <c r="H42" i="14"/>
  <c r="I42" i="14"/>
  <c r="J42" i="14"/>
  <c r="K42" i="14"/>
  <c r="L42" i="14"/>
  <c r="M42" i="14"/>
  <c r="N42" i="14"/>
  <c r="O42" i="14"/>
  <c r="H43" i="14"/>
  <c r="I43" i="14"/>
  <c r="J43" i="14"/>
  <c r="K43" i="14"/>
  <c r="L43" i="14"/>
  <c r="M43" i="14"/>
  <c r="N43" i="14"/>
  <c r="O43" i="14"/>
  <c r="H44" i="14"/>
  <c r="I44" i="14"/>
  <c r="J44" i="14"/>
  <c r="K44" i="14"/>
  <c r="L44" i="14"/>
  <c r="M44" i="14"/>
  <c r="N44" i="14"/>
  <c r="O44" i="14"/>
  <c r="H45" i="14"/>
  <c r="I45" i="14"/>
  <c r="J45" i="14"/>
  <c r="K45" i="14"/>
  <c r="L45" i="14"/>
  <c r="M45" i="14"/>
  <c r="N45" i="14"/>
  <c r="O45" i="14"/>
  <c r="H46" i="14"/>
  <c r="I46" i="14"/>
  <c r="J46" i="14"/>
  <c r="K46" i="14"/>
  <c r="L46" i="14"/>
  <c r="M46" i="14"/>
  <c r="N46" i="14"/>
  <c r="O46" i="14"/>
  <c r="H47" i="14"/>
  <c r="I47" i="14"/>
  <c r="J47" i="14"/>
  <c r="K47" i="14"/>
  <c r="L47" i="14"/>
  <c r="M47" i="14"/>
  <c r="N47" i="14"/>
  <c r="O47" i="14"/>
  <c r="H48" i="14"/>
  <c r="I48" i="14"/>
  <c r="J48" i="14"/>
  <c r="K48" i="14"/>
  <c r="L48" i="14"/>
  <c r="M48" i="14"/>
  <c r="N48" i="14"/>
  <c r="O48" i="14"/>
  <c r="H49" i="14"/>
  <c r="I49" i="14"/>
  <c r="J49" i="14"/>
  <c r="K49" i="14"/>
  <c r="L49" i="14"/>
  <c r="M49" i="14"/>
  <c r="N49" i="14"/>
  <c r="O49" i="14"/>
  <c r="H50" i="14"/>
  <c r="I50" i="14"/>
  <c r="J50" i="14"/>
  <c r="K50" i="14"/>
  <c r="L50" i="14"/>
  <c r="M50" i="14"/>
  <c r="N50" i="14"/>
  <c r="O50" i="14"/>
  <c r="H51" i="14"/>
  <c r="I51" i="14"/>
  <c r="J51" i="14"/>
  <c r="K51" i="14"/>
  <c r="L51" i="14"/>
  <c r="M51" i="14"/>
  <c r="N51" i="14"/>
  <c r="O51" i="14"/>
  <c r="H52" i="14"/>
  <c r="I52" i="14"/>
  <c r="J52" i="14"/>
  <c r="K52" i="14"/>
  <c r="L52" i="14"/>
  <c r="M52" i="14"/>
  <c r="N52" i="14"/>
  <c r="O52" i="14"/>
  <c r="H53" i="14"/>
  <c r="I53" i="14"/>
  <c r="J53" i="14"/>
  <c r="K53" i="14"/>
  <c r="L53" i="14"/>
  <c r="M53" i="14"/>
  <c r="N53" i="14"/>
  <c r="O53" i="14"/>
  <c r="H54" i="14"/>
  <c r="I54" i="14"/>
  <c r="J54" i="14"/>
  <c r="K54" i="14"/>
  <c r="L54" i="14"/>
  <c r="M54" i="14"/>
  <c r="N54" i="14"/>
  <c r="O54" i="14"/>
  <c r="H55" i="14"/>
  <c r="I55" i="14"/>
  <c r="J55" i="14"/>
  <c r="K55" i="14"/>
  <c r="L55" i="14"/>
  <c r="M55" i="14"/>
  <c r="N55" i="14"/>
  <c r="O55" i="14"/>
  <c r="H56" i="14"/>
  <c r="I56" i="14"/>
  <c r="J56" i="14"/>
  <c r="K56" i="14"/>
  <c r="L56" i="14"/>
  <c r="M56" i="14"/>
  <c r="N56" i="14"/>
  <c r="O56" i="14"/>
  <c r="H57" i="14"/>
  <c r="I57" i="14"/>
  <c r="J57" i="14"/>
  <c r="K57" i="14"/>
  <c r="L57" i="14"/>
  <c r="M57" i="14"/>
  <c r="N57" i="14"/>
  <c r="O57" i="14"/>
  <c r="H58" i="14"/>
  <c r="I58" i="14"/>
  <c r="J58" i="14"/>
  <c r="K58" i="14"/>
  <c r="L58" i="14"/>
  <c r="M58" i="14"/>
  <c r="N58" i="14"/>
  <c r="O58" i="14"/>
  <c r="H59" i="14"/>
  <c r="I59" i="14"/>
  <c r="J59" i="14"/>
  <c r="K59" i="14"/>
  <c r="L59" i="14"/>
  <c r="M59" i="14"/>
  <c r="N59" i="14"/>
  <c r="O59" i="14"/>
  <c r="H60" i="14"/>
  <c r="I60" i="14"/>
  <c r="J60" i="14"/>
  <c r="K60" i="14"/>
  <c r="L60" i="14"/>
  <c r="M60" i="14"/>
  <c r="N60" i="14"/>
  <c r="O60" i="14"/>
  <c r="H61" i="14"/>
  <c r="I61" i="14"/>
  <c r="J61" i="14"/>
  <c r="K61" i="14"/>
  <c r="L61" i="14"/>
  <c r="M61" i="14"/>
  <c r="N61" i="14"/>
  <c r="O61" i="14"/>
  <c r="H62" i="14"/>
  <c r="I62" i="14"/>
  <c r="J62" i="14"/>
  <c r="K62" i="14"/>
  <c r="L62" i="14"/>
  <c r="M62" i="14"/>
  <c r="N62" i="14"/>
  <c r="O62" i="14"/>
  <c r="H63" i="14"/>
  <c r="I63" i="14"/>
  <c r="J63" i="14"/>
  <c r="K63" i="14"/>
  <c r="L63" i="14"/>
  <c r="M63" i="14"/>
  <c r="N63" i="14"/>
  <c r="O63" i="14"/>
  <c r="H64" i="14"/>
  <c r="I64" i="14"/>
  <c r="J64" i="14"/>
  <c r="K64" i="14"/>
  <c r="L64" i="14"/>
  <c r="M64" i="14"/>
  <c r="N64" i="14"/>
  <c r="O64" i="14"/>
  <c r="H65" i="14"/>
  <c r="I65" i="14"/>
  <c r="J65" i="14"/>
  <c r="K65" i="14"/>
  <c r="L65" i="14"/>
  <c r="M65" i="14"/>
  <c r="N65" i="14"/>
  <c r="O65" i="14"/>
  <c r="H66" i="14"/>
  <c r="I66" i="14"/>
  <c r="J66" i="14"/>
  <c r="K66" i="14"/>
  <c r="L66" i="14"/>
  <c r="M66" i="14"/>
  <c r="N66" i="14"/>
  <c r="O66" i="14"/>
  <c r="H67" i="14"/>
  <c r="I67" i="14"/>
  <c r="J67" i="14"/>
  <c r="K67" i="14"/>
  <c r="L67" i="14"/>
  <c r="M67" i="14"/>
  <c r="N67" i="14"/>
  <c r="O67" i="14"/>
  <c r="H68" i="14"/>
  <c r="I68" i="14"/>
  <c r="J68" i="14"/>
  <c r="K68" i="14"/>
  <c r="L68" i="14"/>
  <c r="M68" i="14"/>
  <c r="N68" i="14"/>
  <c r="O68" i="14"/>
  <c r="H69" i="14"/>
  <c r="I69" i="14"/>
  <c r="J69" i="14"/>
  <c r="K69" i="14"/>
  <c r="L69" i="14"/>
  <c r="M69" i="14"/>
  <c r="N69" i="14"/>
  <c r="O69" i="14"/>
  <c r="H70" i="14"/>
  <c r="I70" i="14"/>
  <c r="J70" i="14"/>
  <c r="K70" i="14"/>
  <c r="L70" i="14"/>
  <c r="M70" i="14"/>
  <c r="N70" i="14"/>
  <c r="O70" i="14"/>
  <c r="H71" i="14"/>
  <c r="I71" i="14"/>
  <c r="J71" i="14"/>
  <c r="K71" i="14"/>
  <c r="L71" i="14"/>
  <c r="M71" i="14"/>
  <c r="N71" i="14"/>
  <c r="O71" i="14"/>
  <c r="H72" i="14"/>
  <c r="I72" i="14"/>
  <c r="J72" i="14"/>
  <c r="K72" i="14"/>
  <c r="L72" i="14"/>
  <c r="M72" i="14"/>
  <c r="N72" i="14"/>
  <c r="O72" i="14"/>
  <c r="H73" i="14"/>
  <c r="I73" i="14"/>
  <c r="J73" i="14"/>
  <c r="K73" i="14"/>
  <c r="L73" i="14"/>
  <c r="M73" i="14"/>
  <c r="N73" i="14"/>
  <c r="O73" i="14"/>
  <c r="H74" i="14"/>
  <c r="I74" i="14"/>
  <c r="J74" i="14"/>
  <c r="K74" i="14"/>
  <c r="L74" i="14"/>
  <c r="M74" i="14"/>
  <c r="N74" i="14"/>
  <c r="O74" i="14"/>
  <c r="H75" i="14"/>
  <c r="I75" i="14"/>
  <c r="J75" i="14"/>
  <c r="K75" i="14"/>
  <c r="L75" i="14"/>
  <c r="M75" i="14"/>
  <c r="N75" i="14"/>
  <c r="O75" i="14"/>
  <c r="H76" i="14"/>
  <c r="I76" i="14"/>
  <c r="J76" i="14"/>
  <c r="K76" i="14"/>
  <c r="L76" i="14"/>
  <c r="M76" i="14"/>
  <c r="N76" i="14"/>
  <c r="O76" i="14"/>
  <c r="H77" i="14"/>
  <c r="I77" i="14"/>
  <c r="J77" i="14"/>
  <c r="K77" i="14"/>
  <c r="L77" i="14"/>
  <c r="M77" i="14"/>
  <c r="N77" i="14"/>
  <c r="O77" i="14"/>
  <c r="H78" i="14"/>
  <c r="I78" i="14"/>
  <c r="J78" i="14"/>
  <c r="K78" i="14"/>
  <c r="L78" i="14"/>
  <c r="M78" i="14"/>
  <c r="N78" i="14"/>
  <c r="O78" i="14"/>
  <c r="H79" i="14"/>
  <c r="I79" i="14"/>
  <c r="J79" i="14"/>
  <c r="K79" i="14"/>
  <c r="L79" i="14"/>
  <c r="M79" i="14"/>
  <c r="N79" i="14"/>
  <c r="O79" i="14"/>
  <c r="H80" i="14"/>
  <c r="I80" i="14"/>
  <c r="J80" i="14"/>
  <c r="K80" i="14"/>
  <c r="L80" i="14"/>
  <c r="M80" i="14"/>
  <c r="N80" i="14"/>
  <c r="O80" i="14"/>
  <c r="H81" i="14"/>
  <c r="I81" i="14"/>
  <c r="J81" i="14"/>
  <c r="K81" i="14"/>
  <c r="L81" i="14"/>
  <c r="M81" i="14"/>
  <c r="N81" i="14"/>
  <c r="O81" i="14"/>
  <c r="H82" i="14"/>
  <c r="I82" i="14"/>
  <c r="J82" i="14"/>
  <c r="K82" i="14"/>
  <c r="L82" i="14"/>
  <c r="M82" i="14"/>
  <c r="N82" i="14"/>
  <c r="O82" i="14"/>
  <c r="H83" i="14"/>
  <c r="I83" i="14"/>
  <c r="J83" i="14"/>
  <c r="K83" i="14"/>
  <c r="L83" i="14"/>
  <c r="M83" i="14"/>
  <c r="N83" i="14"/>
  <c r="O83" i="14"/>
  <c r="H84" i="14"/>
  <c r="I84" i="14"/>
  <c r="J84" i="14"/>
  <c r="K84" i="14"/>
  <c r="L84" i="14"/>
  <c r="M84" i="14"/>
  <c r="N84" i="14"/>
  <c r="O84" i="14"/>
  <c r="H85" i="14"/>
  <c r="I85" i="14"/>
  <c r="J85" i="14"/>
  <c r="K85" i="14"/>
  <c r="L85" i="14"/>
  <c r="M85" i="14"/>
  <c r="N85" i="14"/>
  <c r="O85" i="14"/>
  <c r="H86" i="14"/>
  <c r="I86" i="14"/>
  <c r="J86" i="14"/>
  <c r="K86" i="14"/>
  <c r="L86" i="14"/>
  <c r="M86" i="14"/>
  <c r="N86" i="14"/>
  <c r="O86" i="14"/>
  <c r="H87" i="14"/>
  <c r="I87" i="14"/>
  <c r="J87" i="14"/>
  <c r="K87" i="14"/>
  <c r="L87" i="14"/>
  <c r="M87" i="14"/>
  <c r="N87" i="14"/>
  <c r="O87" i="14"/>
  <c r="H88" i="14"/>
  <c r="I88" i="14"/>
  <c r="J88" i="14"/>
  <c r="K88" i="14"/>
  <c r="L88" i="14"/>
  <c r="M88" i="14"/>
  <c r="N88" i="14"/>
  <c r="O88" i="14"/>
  <c r="H89" i="14"/>
  <c r="I89" i="14"/>
  <c r="J89" i="14"/>
  <c r="K89" i="14"/>
  <c r="L89" i="14"/>
  <c r="M89" i="14"/>
  <c r="N89" i="14"/>
  <c r="O89" i="14"/>
  <c r="H90" i="14"/>
  <c r="I90" i="14"/>
  <c r="J90" i="14"/>
  <c r="K90" i="14"/>
  <c r="L90" i="14"/>
  <c r="M90" i="14"/>
  <c r="N90" i="14"/>
  <c r="O90" i="14"/>
  <c r="H91" i="14"/>
  <c r="I91" i="14"/>
  <c r="J91" i="14"/>
  <c r="K91" i="14"/>
  <c r="L91" i="14"/>
  <c r="M91" i="14"/>
  <c r="N91" i="14"/>
  <c r="O91" i="14"/>
  <c r="H92" i="14"/>
  <c r="I92" i="14"/>
  <c r="J92" i="14"/>
  <c r="K92" i="14"/>
  <c r="L92" i="14"/>
  <c r="M92" i="14"/>
  <c r="N92" i="14"/>
  <c r="O92" i="14"/>
  <c r="H93" i="14"/>
  <c r="I93" i="14"/>
  <c r="J93" i="14"/>
  <c r="K93" i="14"/>
  <c r="L93" i="14"/>
  <c r="M93" i="14"/>
  <c r="N93" i="14"/>
  <c r="O93" i="14"/>
  <c r="H94" i="14"/>
  <c r="I94" i="14"/>
  <c r="J94" i="14"/>
  <c r="K94" i="14"/>
  <c r="L94" i="14"/>
  <c r="M94" i="14"/>
  <c r="N94" i="14"/>
  <c r="O94" i="14"/>
  <c r="H95" i="14"/>
  <c r="I95" i="14"/>
  <c r="J95" i="14"/>
  <c r="K95" i="14"/>
  <c r="L95" i="14"/>
  <c r="M95" i="14"/>
  <c r="N95" i="14"/>
  <c r="O95" i="14"/>
  <c r="H96" i="14"/>
  <c r="I96" i="14"/>
  <c r="J96" i="14"/>
  <c r="K96" i="14"/>
  <c r="L96" i="14"/>
  <c r="M96" i="14"/>
  <c r="N96" i="14"/>
  <c r="O96" i="14"/>
  <c r="H97" i="14"/>
  <c r="I97" i="14"/>
  <c r="J97" i="14"/>
  <c r="K97" i="14"/>
  <c r="L97" i="14"/>
  <c r="M97" i="14"/>
  <c r="N97" i="14"/>
  <c r="O97" i="14"/>
  <c r="H98" i="14"/>
  <c r="I98" i="14"/>
  <c r="J98" i="14"/>
  <c r="K98" i="14"/>
  <c r="L98" i="14"/>
  <c r="M98" i="14"/>
  <c r="N98" i="14"/>
  <c r="O98" i="14"/>
  <c r="H99" i="14"/>
  <c r="I99" i="14"/>
  <c r="J99" i="14"/>
  <c r="K99" i="14"/>
  <c r="L99" i="14"/>
  <c r="M99" i="14"/>
  <c r="N99" i="14"/>
  <c r="O99" i="14"/>
  <c r="H100" i="14"/>
  <c r="I100" i="14"/>
  <c r="J100" i="14"/>
  <c r="K100" i="14"/>
  <c r="L100" i="14"/>
  <c r="M100" i="14"/>
  <c r="N100" i="14"/>
  <c r="O100" i="14"/>
  <c r="H101" i="14"/>
  <c r="I101" i="14"/>
  <c r="J101" i="14"/>
  <c r="K101" i="14"/>
  <c r="L101" i="14"/>
  <c r="M101" i="14"/>
  <c r="N101" i="14"/>
  <c r="O101" i="14"/>
  <c r="H102" i="14"/>
  <c r="I102" i="14"/>
  <c r="J102" i="14"/>
  <c r="K102" i="14"/>
  <c r="L102" i="14"/>
  <c r="M102" i="14"/>
  <c r="N102" i="14"/>
  <c r="O102" i="14"/>
  <c r="H103" i="14"/>
  <c r="I103" i="14"/>
  <c r="J103" i="14"/>
  <c r="K103" i="14"/>
  <c r="L103" i="14"/>
  <c r="M103" i="14"/>
  <c r="N103" i="14"/>
  <c r="O103" i="14"/>
  <c r="H104" i="14"/>
  <c r="I104" i="14"/>
  <c r="J104" i="14"/>
  <c r="K104" i="14"/>
  <c r="L104" i="14"/>
  <c r="M104" i="14"/>
  <c r="N104" i="14"/>
  <c r="O104" i="14"/>
  <c r="H105" i="14"/>
  <c r="I105" i="14"/>
  <c r="J105" i="14"/>
  <c r="K105" i="14"/>
  <c r="L105" i="14"/>
  <c r="M105" i="14"/>
  <c r="N105" i="14"/>
  <c r="O105" i="14"/>
  <c r="H106" i="14"/>
  <c r="I106" i="14"/>
  <c r="J106" i="14"/>
  <c r="K106" i="14"/>
  <c r="L106" i="14"/>
  <c r="M106" i="14"/>
  <c r="N106" i="14"/>
  <c r="O106" i="14"/>
  <c r="H107" i="14"/>
  <c r="I107" i="14"/>
  <c r="J107" i="14"/>
  <c r="K107" i="14"/>
  <c r="L107" i="14"/>
  <c r="M107" i="14"/>
  <c r="N107" i="14"/>
  <c r="O107" i="14"/>
  <c r="H108" i="14"/>
  <c r="I108" i="14"/>
  <c r="J108" i="14"/>
  <c r="K108" i="14"/>
  <c r="L108" i="14"/>
  <c r="M108" i="14"/>
  <c r="N108" i="14"/>
  <c r="O108" i="14"/>
  <c r="H109" i="14"/>
  <c r="I109" i="14"/>
  <c r="J109" i="14"/>
  <c r="K109" i="14"/>
  <c r="L109" i="14"/>
  <c r="M109" i="14"/>
  <c r="N109" i="14"/>
  <c r="O109" i="14"/>
  <c r="H110" i="14"/>
  <c r="I110" i="14"/>
  <c r="J110" i="14"/>
  <c r="K110" i="14"/>
  <c r="L110" i="14"/>
  <c r="M110" i="14"/>
  <c r="N110" i="14"/>
  <c r="O110" i="14"/>
  <c r="H111" i="14"/>
  <c r="I111" i="14"/>
  <c r="J111" i="14"/>
  <c r="K111" i="14"/>
  <c r="L111" i="14"/>
  <c r="M111" i="14"/>
  <c r="N111" i="14"/>
  <c r="O111" i="14"/>
  <c r="H112" i="14"/>
  <c r="I112" i="14"/>
  <c r="J112" i="14"/>
  <c r="K112" i="14"/>
  <c r="L112" i="14"/>
  <c r="M112" i="14"/>
  <c r="N112" i="14"/>
  <c r="O112" i="14"/>
  <c r="H113" i="14"/>
  <c r="I113" i="14"/>
  <c r="J113" i="14"/>
  <c r="K113" i="14"/>
  <c r="L113" i="14"/>
  <c r="M113" i="14"/>
  <c r="N113" i="14"/>
  <c r="O113" i="14"/>
  <c r="H114" i="14"/>
  <c r="I114" i="14"/>
  <c r="J114" i="14"/>
  <c r="K114" i="14"/>
  <c r="L114" i="14"/>
  <c r="M114" i="14"/>
  <c r="N114" i="14"/>
  <c r="O114" i="14"/>
  <c r="H115" i="14"/>
  <c r="I115" i="14"/>
  <c r="J115" i="14"/>
  <c r="K115" i="14"/>
  <c r="L115" i="14"/>
  <c r="M115" i="14"/>
  <c r="N115" i="14"/>
  <c r="O115" i="14"/>
  <c r="H116" i="14"/>
  <c r="I116" i="14"/>
  <c r="J116" i="14"/>
  <c r="K116" i="14"/>
  <c r="L116" i="14"/>
  <c r="M116" i="14"/>
  <c r="N116" i="14"/>
  <c r="O116" i="14"/>
  <c r="H117" i="14"/>
  <c r="I117" i="14"/>
  <c r="J117" i="14"/>
  <c r="K117" i="14"/>
  <c r="L117" i="14"/>
  <c r="M117" i="14"/>
  <c r="N117" i="14"/>
  <c r="O117" i="14"/>
  <c r="H118" i="14"/>
  <c r="I118" i="14"/>
  <c r="J118" i="14"/>
  <c r="K118" i="14"/>
  <c r="L118" i="14"/>
  <c r="M118" i="14"/>
  <c r="N118" i="14"/>
  <c r="O118" i="14"/>
  <c r="H119" i="14"/>
  <c r="I119" i="14"/>
  <c r="J119" i="14"/>
  <c r="K119" i="14"/>
  <c r="L119" i="14"/>
  <c r="M119" i="14"/>
  <c r="N119" i="14"/>
  <c r="O119" i="14"/>
  <c r="H120" i="14"/>
  <c r="I120" i="14"/>
  <c r="J120" i="14"/>
  <c r="K120" i="14"/>
  <c r="L120" i="14"/>
  <c r="M120" i="14"/>
  <c r="N120" i="14"/>
  <c r="O120" i="14"/>
  <c r="H121" i="14"/>
  <c r="I121" i="14"/>
  <c r="J121" i="14"/>
  <c r="K121" i="14"/>
  <c r="L121" i="14"/>
  <c r="M121" i="14"/>
  <c r="N121" i="14"/>
  <c r="O121" i="14"/>
  <c r="H122" i="14"/>
  <c r="I122" i="14"/>
  <c r="J122" i="14"/>
  <c r="K122" i="14"/>
  <c r="L122" i="14"/>
  <c r="M122" i="14"/>
  <c r="N122" i="14"/>
  <c r="O122" i="14"/>
  <c r="H123" i="14"/>
  <c r="I123" i="14"/>
  <c r="J123" i="14"/>
  <c r="K123" i="14"/>
  <c r="L123" i="14"/>
  <c r="M123" i="14"/>
  <c r="N123" i="14"/>
  <c r="O123" i="14"/>
  <c r="H124" i="14"/>
  <c r="I124" i="14"/>
  <c r="J124" i="14"/>
  <c r="K124" i="14"/>
  <c r="L124" i="14"/>
  <c r="M124" i="14"/>
  <c r="N124" i="14"/>
  <c r="O124" i="14"/>
  <c r="H125" i="14"/>
  <c r="I125" i="14"/>
  <c r="J125" i="14"/>
  <c r="K125" i="14"/>
  <c r="L125" i="14"/>
  <c r="M125" i="14"/>
  <c r="N125" i="14"/>
  <c r="O125" i="14"/>
  <c r="H126" i="14"/>
  <c r="I126" i="14"/>
  <c r="J126" i="14"/>
  <c r="K126" i="14"/>
  <c r="L126" i="14"/>
  <c r="M126" i="14"/>
  <c r="N126" i="14"/>
  <c r="O126" i="14"/>
  <c r="H127" i="14"/>
  <c r="I127" i="14"/>
  <c r="J127" i="14"/>
  <c r="K127" i="14"/>
  <c r="L127" i="14"/>
  <c r="M127" i="14"/>
  <c r="N127" i="14"/>
  <c r="O127" i="14"/>
  <c r="H128" i="14"/>
  <c r="I128" i="14"/>
  <c r="J128" i="14"/>
  <c r="K128" i="14"/>
  <c r="L128" i="14"/>
  <c r="M128" i="14"/>
  <c r="N128" i="14"/>
  <c r="O128" i="14"/>
  <c r="H129" i="14"/>
  <c r="I129" i="14"/>
  <c r="J129" i="14"/>
  <c r="K129" i="14"/>
  <c r="L129" i="14"/>
  <c r="M129" i="14"/>
  <c r="N129" i="14"/>
  <c r="O129" i="14"/>
  <c r="H130" i="14"/>
  <c r="I130" i="14"/>
  <c r="J130" i="14"/>
  <c r="K130" i="14"/>
  <c r="L130" i="14"/>
  <c r="M130" i="14"/>
  <c r="N130" i="14"/>
  <c r="O130" i="14"/>
  <c r="H131" i="14"/>
  <c r="I131" i="14"/>
  <c r="J131" i="14"/>
  <c r="K131" i="14"/>
  <c r="L131" i="14"/>
  <c r="M131" i="14"/>
  <c r="N131" i="14"/>
  <c r="O131" i="14"/>
  <c r="H132" i="14"/>
  <c r="I132" i="14"/>
  <c r="J132" i="14"/>
  <c r="K132" i="14"/>
  <c r="L132" i="14"/>
  <c r="M132" i="14"/>
  <c r="N132" i="14"/>
  <c r="O132" i="14"/>
  <c r="H133" i="14"/>
  <c r="I133" i="14"/>
  <c r="J133" i="14"/>
  <c r="K133" i="14"/>
  <c r="L133" i="14"/>
  <c r="M133" i="14"/>
  <c r="N133" i="14"/>
  <c r="O133" i="14"/>
  <c r="H134" i="14"/>
  <c r="I134" i="14"/>
  <c r="J134" i="14"/>
  <c r="K134" i="14"/>
  <c r="L134" i="14"/>
  <c r="M134" i="14"/>
  <c r="N134" i="14"/>
  <c r="O134" i="14"/>
  <c r="H135" i="14"/>
  <c r="I135" i="14"/>
  <c r="J135" i="14"/>
  <c r="K135" i="14"/>
  <c r="L135" i="14"/>
  <c r="M135" i="14"/>
  <c r="N135" i="14"/>
  <c r="O135" i="14"/>
  <c r="H136" i="14"/>
  <c r="I136" i="14"/>
  <c r="J136" i="14"/>
  <c r="K136" i="14"/>
  <c r="L136" i="14"/>
  <c r="M136" i="14"/>
  <c r="N136" i="14"/>
  <c r="O136" i="14"/>
  <c r="H137" i="14"/>
  <c r="I137" i="14"/>
  <c r="J137" i="14"/>
  <c r="K137" i="14"/>
  <c r="L137" i="14"/>
  <c r="M137" i="14"/>
  <c r="N137" i="14"/>
  <c r="O137" i="14"/>
  <c r="H138" i="14"/>
  <c r="I138" i="14"/>
  <c r="J138" i="14"/>
  <c r="K138" i="14"/>
  <c r="L138" i="14"/>
  <c r="M138" i="14"/>
  <c r="N138" i="14"/>
  <c r="O138" i="14"/>
  <c r="H139" i="14"/>
  <c r="I139" i="14"/>
  <c r="J139" i="14"/>
  <c r="K139" i="14"/>
  <c r="L139" i="14"/>
  <c r="M139" i="14"/>
  <c r="N139" i="14"/>
  <c r="O139" i="14"/>
  <c r="H140" i="14"/>
  <c r="I140" i="14"/>
  <c r="J140" i="14"/>
  <c r="K140" i="14"/>
  <c r="L140" i="14"/>
  <c r="M140" i="14"/>
  <c r="N140" i="14"/>
  <c r="O140" i="14"/>
  <c r="H141" i="14"/>
  <c r="I141" i="14"/>
  <c r="J141" i="14"/>
  <c r="K141" i="14"/>
  <c r="L141" i="14"/>
  <c r="M141" i="14"/>
  <c r="N141" i="14"/>
  <c r="O141" i="14"/>
  <c r="H142" i="14"/>
  <c r="I142" i="14"/>
  <c r="J142" i="14"/>
  <c r="K142" i="14"/>
  <c r="L142" i="14"/>
  <c r="M142" i="14"/>
  <c r="N142" i="14"/>
  <c r="O142" i="14"/>
  <c r="H143" i="14"/>
  <c r="I143" i="14"/>
  <c r="J143" i="14"/>
  <c r="K143" i="14"/>
  <c r="L143" i="14"/>
  <c r="M143" i="14"/>
  <c r="N143" i="14"/>
  <c r="O143" i="14"/>
  <c r="H144" i="14"/>
  <c r="I144" i="14"/>
  <c r="J144" i="14"/>
  <c r="K144" i="14"/>
  <c r="L144" i="14"/>
  <c r="M144" i="14"/>
  <c r="N144" i="14"/>
  <c r="O144" i="14"/>
  <c r="H145" i="14"/>
  <c r="I145" i="14"/>
  <c r="J145" i="14"/>
  <c r="K145" i="14"/>
  <c r="L145" i="14"/>
  <c r="M145" i="14"/>
  <c r="N145" i="14"/>
  <c r="O145" i="14"/>
  <c r="H146" i="14"/>
  <c r="I146" i="14"/>
  <c r="J146" i="14"/>
  <c r="K146" i="14"/>
  <c r="L146" i="14"/>
  <c r="M146" i="14"/>
  <c r="N146" i="14"/>
  <c r="O146" i="14"/>
  <c r="H147" i="14"/>
  <c r="I147" i="14"/>
  <c r="J147" i="14"/>
  <c r="K147" i="14"/>
  <c r="L147" i="14"/>
  <c r="M147" i="14"/>
  <c r="N147" i="14"/>
  <c r="O147" i="14"/>
  <c r="H148" i="14"/>
  <c r="I148" i="14"/>
  <c r="J148" i="14"/>
  <c r="K148" i="14"/>
  <c r="L148" i="14"/>
  <c r="M148" i="14"/>
  <c r="N148" i="14"/>
  <c r="O148" i="14"/>
  <c r="H149" i="14"/>
  <c r="I149" i="14"/>
  <c r="J149" i="14"/>
  <c r="K149" i="14"/>
  <c r="L149" i="14"/>
  <c r="M149" i="14"/>
  <c r="N149" i="14"/>
  <c r="O149" i="14"/>
  <c r="H150" i="14"/>
  <c r="I150" i="14"/>
  <c r="J150" i="14"/>
  <c r="K150" i="14"/>
  <c r="L150" i="14"/>
  <c r="M150" i="14"/>
  <c r="N150" i="14"/>
  <c r="O150" i="14"/>
  <c r="H151" i="14"/>
  <c r="I151" i="14"/>
  <c r="J151" i="14"/>
  <c r="K151" i="14"/>
  <c r="L151" i="14"/>
  <c r="M151" i="14"/>
  <c r="N151" i="14"/>
  <c r="O151" i="14"/>
  <c r="H152" i="14"/>
  <c r="I152" i="14"/>
  <c r="J152" i="14"/>
  <c r="K152" i="14"/>
  <c r="L152" i="14"/>
  <c r="M152" i="14"/>
  <c r="N152" i="14"/>
  <c r="O152" i="14"/>
  <c r="H153" i="14"/>
  <c r="I153" i="14"/>
  <c r="J153" i="14"/>
  <c r="K153" i="14"/>
  <c r="L153" i="14"/>
  <c r="M153" i="14"/>
  <c r="N153" i="14"/>
  <c r="O153" i="14"/>
  <c r="H154" i="14"/>
  <c r="I154" i="14"/>
  <c r="J154" i="14"/>
  <c r="K154" i="14"/>
  <c r="L154" i="14"/>
  <c r="M154" i="14"/>
  <c r="N154" i="14"/>
  <c r="O154" i="14"/>
  <c r="H155" i="14"/>
  <c r="I155" i="14"/>
  <c r="J155" i="14"/>
  <c r="K155" i="14"/>
  <c r="L155" i="14"/>
  <c r="M155" i="14"/>
  <c r="N155" i="14"/>
  <c r="O155" i="14"/>
  <c r="H156" i="14"/>
  <c r="I156" i="14"/>
  <c r="J156" i="14"/>
  <c r="K156" i="14"/>
  <c r="L156" i="14"/>
  <c r="M156" i="14"/>
  <c r="N156" i="14"/>
  <c r="O156" i="14"/>
  <c r="H157" i="14"/>
  <c r="I157" i="14"/>
  <c r="J157" i="14"/>
  <c r="K157" i="14"/>
  <c r="L157" i="14"/>
  <c r="M157" i="14"/>
  <c r="N157" i="14"/>
  <c r="O157" i="14"/>
  <c r="H158" i="14"/>
  <c r="I158" i="14"/>
  <c r="J158" i="14"/>
  <c r="K158" i="14"/>
  <c r="L158" i="14"/>
  <c r="M158" i="14"/>
  <c r="N158" i="14"/>
  <c r="O158" i="14"/>
  <c r="H159" i="14"/>
  <c r="I159" i="14"/>
  <c r="J159" i="14"/>
  <c r="K159" i="14"/>
  <c r="L159" i="14"/>
  <c r="M159" i="14"/>
  <c r="N159" i="14"/>
  <c r="O159" i="14"/>
  <c r="H160" i="14"/>
  <c r="I160" i="14"/>
  <c r="J160" i="14"/>
  <c r="K160" i="14"/>
  <c r="L160" i="14"/>
  <c r="M160" i="14"/>
  <c r="N160" i="14"/>
  <c r="O160" i="14"/>
  <c r="H161" i="14"/>
  <c r="I161" i="14"/>
  <c r="J161" i="14"/>
  <c r="K161" i="14"/>
  <c r="L161" i="14"/>
  <c r="M161" i="14"/>
  <c r="N161" i="14"/>
  <c r="O161" i="14"/>
  <c r="H162" i="14"/>
  <c r="I162" i="14"/>
  <c r="J162" i="14"/>
  <c r="K162" i="14"/>
  <c r="L162" i="14"/>
  <c r="M162" i="14"/>
  <c r="N162" i="14"/>
  <c r="O162" i="14"/>
  <c r="H163" i="14"/>
  <c r="I163" i="14"/>
  <c r="J163" i="14"/>
  <c r="K163" i="14"/>
  <c r="L163" i="14"/>
  <c r="M163" i="14"/>
  <c r="N163" i="14"/>
  <c r="O163" i="14"/>
  <c r="H164" i="14"/>
  <c r="I164" i="14"/>
  <c r="J164" i="14"/>
  <c r="K164" i="14"/>
  <c r="L164" i="14"/>
  <c r="M164" i="14"/>
  <c r="N164" i="14"/>
  <c r="O164" i="14"/>
  <c r="H165" i="14"/>
  <c r="I165" i="14"/>
  <c r="J165" i="14"/>
  <c r="K165" i="14"/>
  <c r="L165" i="14"/>
  <c r="M165" i="14"/>
  <c r="N165" i="14"/>
  <c r="O165" i="14"/>
  <c r="H166" i="14"/>
  <c r="I166" i="14"/>
  <c r="J166" i="14"/>
  <c r="K166" i="14"/>
  <c r="L166" i="14"/>
  <c r="M166" i="14"/>
  <c r="N166" i="14"/>
  <c r="O166" i="14"/>
  <c r="H167" i="14"/>
  <c r="I167" i="14"/>
  <c r="J167" i="14"/>
  <c r="K167" i="14"/>
  <c r="L167" i="14"/>
  <c r="M167" i="14"/>
  <c r="N167" i="14"/>
  <c r="O167" i="14"/>
  <c r="H168" i="14"/>
  <c r="I168" i="14"/>
  <c r="J168" i="14"/>
  <c r="K168" i="14"/>
  <c r="L168" i="14"/>
  <c r="M168" i="14"/>
  <c r="N168" i="14"/>
  <c r="O168" i="14"/>
  <c r="H169" i="14"/>
  <c r="I169" i="14"/>
  <c r="J169" i="14"/>
  <c r="K169" i="14"/>
  <c r="L169" i="14"/>
  <c r="M169" i="14"/>
  <c r="N169" i="14"/>
  <c r="O169" i="14"/>
  <c r="H170" i="14"/>
  <c r="I170" i="14"/>
  <c r="J170" i="14"/>
  <c r="K170" i="14"/>
  <c r="L170" i="14"/>
  <c r="M170" i="14"/>
  <c r="N170" i="14"/>
  <c r="O170" i="14"/>
  <c r="H171" i="14"/>
  <c r="I171" i="14"/>
  <c r="J171" i="14"/>
  <c r="K171" i="14"/>
  <c r="L171" i="14"/>
  <c r="M171" i="14"/>
  <c r="N171" i="14"/>
  <c r="O171" i="14"/>
  <c r="H172" i="14"/>
  <c r="I172" i="14"/>
  <c r="J172" i="14"/>
  <c r="K172" i="14"/>
  <c r="L172" i="14"/>
  <c r="M172" i="14"/>
  <c r="N172" i="14"/>
  <c r="O172" i="14"/>
  <c r="H173" i="14"/>
  <c r="I173" i="14"/>
  <c r="J173" i="14"/>
  <c r="K173" i="14"/>
  <c r="L173" i="14"/>
  <c r="M173" i="14"/>
  <c r="N173" i="14"/>
  <c r="O173" i="14"/>
  <c r="H174" i="14"/>
  <c r="I174" i="14"/>
  <c r="J174" i="14"/>
  <c r="K174" i="14"/>
  <c r="L174" i="14"/>
  <c r="M174" i="14"/>
  <c r="N174" i="14"/>
  <c r="O174" i="14"/>
  <c r="H175" i="14"/>
  <c r="I175" i="14"/>
  <c r="J175" i="14"/>
  <c r="K175" i="14"/>
  <c r="L175" i="14"/>
  <c r="M175" i="14"/>
  <c r="N175" i="14"/>
  <c r="O175" i="14"/>
  <c r="H176" i="14"/>
  <c r="I176" i="14"/>
  <c r="J176" i="14"/>
  <c r="K176" i="14"/>
  <c r="L176" i="14"/>
  <c r="M176" i="14"/>
  <c r="N176" i="14"/>
  <c r="O176" i="14"/>
  <c r="H177" i="14"/>
  <c r="I177" i="14"/>
  <c r="J177" i="14"/>
  <c r="K177" i="14"/>
  <c r="L177" i="14"/>
  <c r="M177" i="14"/>
  <c r="N177" i="14"/>
  <c r="O177" i="14"/>
  <c r="H178" i="14"/>
  <c r="I178" i="14"/>
  <c r="J178" i="14"/>
  <c r="K178" i="14"/>
  <c r="L178" i="14"/>
  <c r="M178" i="14"/>
  <c r="N178" i="14"/>
  <c r="O178" i="14"/>
  <c r="H179" i="14"/>
  <c r="I179" i="14"/>
  <c r="J179" i="14"/>
  <c r="K179" i="14"/>
  <c r="L179" i="14"/>
  <c r="M179" i="14"/>
  <c r="N179" i="14"/>
  <c r="O179" i="14"/>
  <c r="H180" i="14"/>
  <c r="I180" i="14"/>
  <c r="J180" i="14"/>
  <c r="K180" i="14"/>
  <c r="L180" i="14"/>
  <c r="M180" i="14"/>
  <c r="N180" i="14"/>
  <c r="O180" i="14"/>
  <c r="H181" i="14"/>
  <c r="I181" i="14"/>
  <c r="J181" i="14"/>
  <c r="K181" i="14"/>
  <c r="L181" i="14"/>
  <c r="M181" i="14"/>
  <c r="N181" i="14"/>
  <c r="O181" i="14"/>
  <c r="H182" i="14"/>
  <c r="I182" i="14"/>
  <c r="J182" i="14"/>
  <c r="K182" i="14"/>
  <c r="L182" i="14"/>
  <c r="M182" i="14"/>
  <c r="N182" i="14"/>
  <c r="O182" i="14"/>
  <c r="H183" i="14"/>
  <c r="I183" i="14"/>
  <c r="J183" i="14"/>
  <c r="K183" i="14"/>
  <c r="L183" i="14"/>
  <c r="M183" i="14"/>
  <c r="N183" i="14"/>
  <c r="O183" i="14"/>
  <c r="H184" i="14"/>
  <c r="I184" i="14"/>
  <c r="J184" i="14"/>
  <c r="K184" i="14"/>
  <c r="L184" i="14"/>
  <c r="M184" i="14"/>
  <c r="N184" i="14"/>
  <c r="O184" i="14"/>
  <c r="H185" i="14"/>
  <c r="I185" i="14"/>
  <c r="J185" i="14"/>
  <c r="K185" i="14"/>
  <c r="L185" i="14"/>
  <c r="M185" i="14"/>
  <c r="N185" i="14"/>
  <c r="O185" i="14"/>
  <c r="H186" i="14"/>
  <c r="I186" i="14"/>
  <c r="J186" i="14"/>
  <c r="K186" i="14"/>
  <c r="L186" i="14"/>
  <c r="M186" i="14"/>
  <c r="N186" i="14"/>
  <c r="O186" i="14"/>
  <c r="H187" i="14"/>
  <c r="I187" i="14"/>
  <c r="J187" i="14"/>
  <c r="K187" i="14"/>
  <c r="L187" i="14"/>
  <c r="M187" i="14"/>
  <c r="N187" i="14"/>
  <c r="O187" i="14"/>
  <c r="H188" i="14"/>
  <c r="I188" i="14"/>
  <c r="J188" i="14"/>
  <c r="K188" i="14"/>
  <c r="L188" i="14"/>
  <c r="M188" i="14"/>
  <c r="N188" i="14"/>
  <c r="O188" i="14"/>
  <c r="H189" i="14"/>
  <c r="I189" i="14"/>
  <c r="J189" i="14"/>
  <c r="K189" i="14"/>
  <c r="L189" i="14"/>
  <c r="M189" i="14"/>
  <c r="N189" i="14"/>
  <c r="O189" i="14"/>
  <c r="H190" i="14"/>
  <c r="I190" i="14"/>
  <c r="J190" i="14"/>
  <c r="K190" i="14"/>
  <c r="L190" i="14"/>
  <c r="M190" i="14"/>
  <c r="N190" i="14"/>
  <c r="O190" i="14"/>
  <c r="H191" i="14"/>
  <c r="I191" i="14"/>
  <c r="J191" i="14"/>
  <c r="K191" i="14"/>
  <c r="L191" i="14"/>
  <c r="M191" i="14"/>
  <c r="N191" i="14"/>
  <c r="O191" i="14"/>
  <c r="H192" i="14"/>
  <c r="I192" i="14"/>
  <c r="J192" i="14"/>
  <c r="K192" i="14"/>
  <c r="L192" i="14"/>
  <c r="M192" i="14"/>
  <c r="N192" i="14"/>
  <c r="O192" i="14"/>
  <c r="H193" i="14"/>
  <c r="I193" i="14"/>
  <c r="J193" i="14"/>
  <c r="K193" i="14"/>
  <c r="L193" i="14"/>
  <c r="M193" i="14"/>
  <c r="N193" i="14"/>
  <c r="O193" i="14"/>
  <c r="H194" i="14"/>
  <c r="I194" i="14"/>
  <c r="J194" i="14"/>
  <c r="K194" i="14"/>
  <c r="L194" i="14"/>
  <c r="M194" i="14"/>
  <c r="N194" i="14"/>
  <c r="O194" i="14"/>
  <c r="H195" i="14"/>
  <c r="I195" i="14"/>
  <c r="J195" i="14"/>
  <c r="K195" i="14"/>
  <c r="L195" i="14"/>
  <c r="M195" i="14"/>
  <c r="N195" i="14"/>
  <c r="O195" i="14"/>
  <c r="H196" i="14"/>
  <c r="I196" i="14"/>
  <c r="J196" i="14"/>
  <c r="K196" i="14"/>
  <c r="L196" i="14"/>
  <c r="M196" i="14"/>
  <c r="N196" i="14"/>
  <c r="O196" i="14"/>
  <c r="H197" i="14"/>
  <c r="I197" i="14"/>
  <c r="J197" i="14"/>
  <c r="K197" i="14"/>
  <c r="L197" i="14"/>
  <c r="M197" i="14"/>
  <c r="N197" i="14"/>
  <c r="O197" i="14"/>
  <c r="H198" i="14"/>
  <c r="I198" i="14"/>
  <c r="J198" i="14"/>
  <c r="K198" i="14"/>
  <c r="L198" i="14"/>
  <c r="M198" i="14"/>
  <c r="N198" i="14"/>
  <c r="O198" i="14"/>
  <c r="H199" i="14"/>
  <c r="I199" i="14"/>
  <c r="J199" i="14"/>
  <c r="K199" i="14"/>
  <c r="L199" i="14"/>
  <c r="M199" i="14"/>
  <c r="N199" i="14"/>
  <c r="O199" i="14"/>
  <c r="H200" i="14"/>
  <c r="I200" i="14"/>
  <c r="J200" i="14"/>
  <c r="K200" i="14"/>
  <c r="L200" i="14"/>
  <c r="M200" i="14"/>
  <c r="N200" i="14"/>
  <c r="O200" i="14"/>
  <c r="H201" i="14"/>
  <c r="I201" i="14"/>
  <c r="J201" i="14"/>
  <c r="K201" i="14"/>
  <c r="L201" i="14"/>
  <c r="M201" i="14"/>
  <c r="N201" i="14"/>
  <c r="O201" i="14"/>
  <c r="H202" i="14"/>
  <c r="I202" i="14"/>
  <c r="J202" i="14"/>
  <c r="K202" i="14"/>
  <c r="L202" i="14"/>
  <c r="M202" i="14"/>
  <c r="N202" i="14"/>
  <c r="O202" i="14"/>
  <c r="H203" i="14"/>
  <c r="I203" i="14"/>
  <c r="J203" i="14"/>
  <c r="K203" i="14"/>
  <c r="L203" i="14"/>
  <c r="M203" i="14"/>
  <c r="N203" i="14"/>
  <c r="O203" i="14"/>
  <c r="H204" i="14"/>
  <c r="I204" i="14"/>
  <c r="J204" i="14"/>
  <c r="K204" i="14"/>
  <c r="L204" i="14"/>
  <c r="M204" i="14"/>
  <c r="N204" i="14"/>
  <c r="O204" i="14"/>
  <c r="H205" i="14"/>
  <c r="I205" i="14"/>
  <c r="J205" i="14"/>
  <c r="K205" i="14"/>
  <c r="L205" i="14"/>
  <c r="M205" i="14"/>
  <c r="N205" i="14"/>
  <c r="O205" i="14"/>
  <c r="H206" i="14"/>
  <c r="I206" i="14"/>
  <c r="J206" i="14"/>
  <c r="K206" i="14"/>
  <c r="L206" i="14"/>
  <c r="M206" i="14"/>
  <c r="N206" i="14"/>
  <c r="O206" i="14"/>
  <c r="H207" i="14"/>
  <c r="I207" i="14"/>
  <c r="J207" i="14"/>
  <c r="K207" i="14"/>
  <c r="L207" i="14"/>
  <c r="M207" i="14"/>
  <c r="N207" i="14"/>
  <c r="O207" i="14"/>
  <c r="H208" i="14"/>
  <c r="I208" i="14"/>
  <c r="J208" i="14"/>
  <c r="K208" i="14"/>
  <c r="L208" i="14"/>
  <c r="M208" i="14"/>
  <c r="N208" i="14"/>
  <c r="O208" i="14"/>
  <c r="H209" i="14"/>
  <c r="I209" i="14"/>
  <c r="J209" i="14"/>
  <c r="K209" i="14"/>
  <c r="L209" i="14"/>
  <c r="M209" i="14"/>
  <c r="N209" i="14"/>
  <c r="O209" i="14"/>
  <c r="H210" i="14"/>
  <c r="I210" i="14"/>
  <c r="J210" i="14"/>
  <c r="K210" i="14"/>
  <c r="L210" i="14"/>
  <c r="M210" i="14"/>
  <c r="N210" i="14"/>
  <c r="O210" i="14"/>
  <c r="H211" i="14"/>
  <c r="I211" i="14"/>
  <c r="J211" i="14"/>
  <c r="K211" i="14"/>
  <c r="L211" i="14"/>
  <c r="M211" i="14"/>
  <c r="N211" i="14"/>
  <c r="O211" i="14"/>
  <c r="H212" i="14"/>
  <c r="I212" i="14"/>
  <c r="J212" i="14"/>
  <c r="K212" i="14"/>
  <c r="L212" i="14"/>
  <c r="M212" i="14"/>
  <c r="N212" i="14"/>
  <c r="O212" i="14"/>
  <c r="H213" i="14"/>
  <c r="I213" i="14"/>
  <c r="J213" i="14"/>
  <c r="K213" i="14"/>
  <c r="L213" i="14"/>
  <c r="M213" i="14"/>
  <c r="N213" i="14"/>
  <c r="O213" i="14"/>
  <c r="H214" i="14"/>
  <c r="I214" i="14"/>
  <c r="J214" i="14"/>
  <c r="K214" i="14"/>
  <c r="L214" i="14"/>
  <c r="M214" i="14"/>
  <c r="N214" i="14"/>
  <c r="O214" i="14"/>
  <c r="H215" i="14"/>
  <c r="I215" i="14"/>
  <c r="J215" i="14"/>
  <c r="K215" i="14"/>
  <c r="L215" i="14"/>
  <c r="M215" i="14"/>
  <c r="N215" i="14"/>
  <c r="O215" i="14"/>
  <c r="H216" i="14"/>
  <c r="I216" i="14"/>
  <c r="J216" i="14"/>
  <c r="K216" i="14"/>
  <c r="L216" i="14"/>
  <c r="M216" i="14"/>
  <c r="N216" i="14"/>
  <c r="O216" i="14"/>
  <c r="H217" i="14"/>
  <c r="I217" i="14"/>
  <c r="J217" i="14"/>
  <c r="K217" i="14"/>
  <c r="L217" i="14"/>
  <c r="M217" i="14"/>
  <c r="N217" i="14"/>
  <c r="O217" i="14"/>
  <c r="H218" i="14"/>
  <c r="I218" i="14"/>
  <c r="J218" i="14"/>
  <c r="K218" i="14"/>
  <c r="L218" i="14"/>
  <c r="M218" i="14"/>
  <c r="N218" i="14"/>
  <c r="O218" i="14"/>
  <c r="H219" i="14"/>
  <c r="I219" i="14"/>
  <c r="J219" i="14"/>
  <c r="K219" i="14"/>
  <c r="L219" i="14"/>
  <c r="M219" i="14"/>
  <c r="N219" i="14"/>
  <c r="O219" i="14"/>
  <c r="H220" i="14"/>
  <c r="I220" i="14"/>
  <c r="J220" i="14"/>
  <c r="K220" i="14"/>
  <c r="L220" i="14"/>
  <c r="M220" i="14"/>
  <c r="N220" i="14"/>
  <c r="O220" i="14"/>
  <c r="H221" i="14"/>
  <c r="I221" i="14"/>
  <c r="J221" i="14"/>
  <c r="K221" i="14"/>
  <c r="L221" i="14"/>
  <c r="M221" i="14"/>
  <c r="N221" i="14"/>
  <c r="O221" i="14"/>
  <c r="H222" i="14"/>
  <c r="I222" i="14"/>
  <c r="J222" i="14"/>
  <c r="K222" i="14"/>
  <c r="L222" i="14"/>
  <c r="M222" i="14"/>
  <c r="N222" i="14"/>
  <c r="O222" i="14"/>
  <c r="H223" i="14"/>
  <c r="I223" i="14"/>
  <c r="J223" i="14"/>
  <c r="K223" i="14"/>
  <c r="L223" i="14"/>
  <c r="M223" i="14"/>
  <c r="N223" i="14"/>
  <c r="O223" i="14"/>
  <c r="H224" i="14"/>
  <c r="I224" i="14"/>
  <c r="J224" i="14"/>
  <c r="K224" i="14"/>
  <c r="L224" i="14"/>
  <c r="M224" i="14"/>
  <c r="N224" i="14"/>
  <c r="O224" i="14"/>
  <c r="H225" i="14"/>
  <c r="I225" i="14"/>
  <c r="J225" i="14"/>
  <c r="K225" i="14"/>
  <c r="L225" i="14"/>
  <c r="M225" i="14"/>
  <c r="N225" i="14"/>
  <c r="O225" i="14"/>
  <c r="H226" i="14"/>
  <c r="I226" i="14"/>
  <c r="J226" i="14"/>
  <c r="K226" i="14"/>
  <c r="L226" i="14"/>
  <c r="M226" i="14"/>
  <c r="N226" i="14"/>
  <c r="O226" i="14"/>
  <c r="H227" i="14"/>
  <c r="I227" i="14"/>
  <c r="J227" i="14"/>
  <c r="K227" i="14"/>
  <c r="L227" i="14"/>
  <c r="M227" i="14"/>
  <c r="N227" i="14"/>
  <c r="O227" i="14"/>
  <c r="H228" i="14"/>
  <c r="I228" i="14"/>
  <c r="J228" i="14"/>
  <c r="K228" i="14"/>
  <c r="L228" i="14"/>
  <c r="M228" i="14"/>
  <c r="N228" i="14"/>
  <c r="O228" i="14"/>
  <c r="H229" i="14"/>
  <c r="I229" i="14"/>
  <c r="J229" i="14"/>
  <c r="K229" i="14"/>
  <c r="L229" i="14"/>
  <c r="M229" i="14"/>
  <c r="N229" i="14"/>
  <c r="O229" i="14"/>
  <c r="H230" i="14"/>
  <c r="I230" i="14"/>
  <c r="J230" i="14"/>
  <c r="K230" i="14"/>
  <c r="L230" i="14"/>
  <c r="M230" i="14"/>
  <c r="N230" i="14"/>
  <c r="O230" i="14"/>
  <c r="H231" i="14"/>
  <c r="I231" i="14"/>
  <c r="J231" i="14"/>
  <c r="K231" i="14"/>
  <c r="L231" i="14"/>
  <c r="M231" i="14"/>
  <c r="N231" i="14"/>
  <c r="O231" i="14"/>
  <c r="H232" i="14"/>
  <c r="I232" i="14"/>
  <c r="J232" i="14"/>
  <c r="K232" i="14"/>
  <c r="L232" i="14"/>
  <c r="M232" i="14"/>
  <c r="N232" i="14"/>
  <c r="O232" i="14"/>
  <c r="H233" i="14"/>
  <c r="I233" i="14"/>
  <c r="J233" i="14"/>
  <c r="K233" i="14"/>
  <c r="L233" i="14"/>
  <c r="M233" i="14"/>
  <c r="N233" i="14"/>
  <c r="O233" i="14"/>
  <c r="H234" i="14"/>
  <c r="I234" i="14"/>
  <c r="J234" i="14"/>
  <c r="K234" i="14"/>
  <c r="L234" i="14"/>
  <c r="M234" i="14"/>
  <c r="N234" i="14"/>
  <c r="O234" i="14"/>
  <c r="H235" i="14"/>
  <c r="I235" i="14"/>
  <c r="J235" i="14"/>
  <c r="K235" i="14"/>
  <c r="L235" i="14"/>
  <c r="M235" i="14"/>
  <c r="N235" i="14"/>
  <c r="O235" i="14"/>
  <c r="H236" i="14"/>
  <c r="I236" i="14"/>
  <c r="J236" i="14"/>
  <c r="K236" i="14"/>
  <c r="L236" i="14"/>
  <c r="M236" i="14"/>
  <c r="N236" i="14"/>
  <c r="O236" i="14"/>
  <c r="H237" i="14"/>
  <c r="I237" i="14"/>
  <c r="J237" i="14"/>
  <c r="K237" i="14"/>
  <c r="L237" i="14"/>
  <c r="M237" i="14"/>
  <c r="N237" i="14"/>
  <c r="O237" i="14"/>
  <c r="H238" i="14"/>
  <c r="I238" i="14"/>
  <c r="J238" i="14"/>
  <c r="K238" i="14"/>
  <c r="L238" i="14"/>
  <c r="M238" i="14"/>
  <c r="N238" i="14"/>
  <c r="O238" i="14"/>
  <c r="H239" i="14"/>
  <c r="I239" i="14"/>
  <c r="J239" i="14"/>
  <c r="K239" i="14"/>
  <c r="L239" i="14"/>
  <c r="M239" i="14"/>
  <c r="N239" i="14"/>
  <c r="O239" i="14"/>
  <c r="H240" i="14"/>
  <c r="I240" i="14"/>
  <c r="J240" i="14"/>
  <c r="K240" i="14"/>
  <c r="L240" i="14"/>
  <c r="M240" i="14"/>
  <c r="N240" i="14"/>
  <c r="O240" i="14"/>
  <c r="H241" i="14"/>
  <c r="I241" i="14"/>
  <c r="J241" i="14"/>
  <c r="K241" i="14"/>
  <c r="L241" i="14"/>
  <c r="M241" i="14"/>
  <c r="N241" i="14"/>
  <c r="O241" i="14"/>
  <c r="H242" i="14"/>
  <c r="I242" i="14"/>
  <c r="J242" i="14"/>
  <c r="K242" i="14"/>
  <c r="L242" i="14"/>
  <c r="M242" i="14"/>
  <c r="N242" i="14"/>
  <c r="O242" i="14"/>
  <c r="H243" i="14"/>
  <c r="I243" i="14"/>
  <c r="J243" i="14"/>
  <c r="K243" i="14"/>
  <c r="L243" i="14"/>
  <c r="M243" i="14"/>
  <c r="N243" i="14"/>
  <c r="O243" i="14"/>
  <c r="H244" i="14"/>
  <c r="I244" i="14"/>
  <c r="J244" i="14"/>
  <c r="K244" i="14"/>
  <c r="L244" i="14"/>
  <c r="M244" i="14"/>
  <c r="N244" i="14"/>
  <c r="O244" i="14"/>
  <c r="H245" i="14"/>
  <c r="I245" i="14"/>
  <c r="J245" i="14"/>
  <c r="K245" i="14"/>
  <c r="L245" i="14"/>
  <c r="M245" i="14"/>
  <c r="N245" i="14"/>
  <c r="O245" i="14"/>
  <c r="H246" i="14"/>
  <c r="I246" i="14"/>
  <c r="J246" i="14"/>
  <c r="K246" i="14"/>
  <c r="L246" i="14"/>
  <c r="M246" i="14"/>
  <c r="N246" i="14"/>
  <c r="O246" i="14"/>
  <c r="H247" i="14"/>
  <c r="I247" i="14"/>
  <c r="J247" i="14"/>
  <c r="K247" i="14"/>
  <c r="L247" i="14"/>
  <c r="M247" i="14"/>
  <c r="N247" i="14"/>
  <c r="O247" i="14"/>
  <c r="H248" i="14"/>
  <c r="I248" i="14"/>
  <c r="J248" i="14"/>
  <c r="K248" i="14"/>
  <c r="L248" i="14"/>
  <c r="M248" i="14"/>
  <c r="N248" i="14"/>
  <c r="O248" i="14"/>
  <c r="H249" i="14"/>
  <c r="I249" i="14"/>
  <c r="J249" i="14"/>
  <c r="K249" i="14"/>
  <c r="L249" i="14"/>
  <c r="M249" i="14"/>
  <c r="N249" i="14"/>
  <c r="O249" i="14"/>
  <c r="H250" i="14"/>
  <c r="I250" i="14"/>
  <c r="J250" i="14"/>
  <c r="K250" i="14"/>
  <c r="L250" i="14"/>
  <c r="M250" i="14"/>
  <c r="N250" i="14"/>
  <c r="O250" i="14"/>
  <c r="H251" i="14"/>
  <c r="I251" i="14"/>
  <c r="J251" i="14"/>
  <c r="K251" i="14"/>
  <c r="L251" i="14"/>
  <c r="M251" i="14"/>
  <c r="N251" i="14"/>
  <c r="O251" i="14"/>
  <c r="H252" i="14"/>
  <c r="I252" i="14"/>
  <c r="J252" i="14"/>
  <c r="K252" i="14"/>
  <c r="L252" i="14"/>
  <c r="M252" i="14"/>
  <c r="N252" i="14"/>
  <c r="O252" i="14"/>
  <c r="H253" i="14"/>
  <c r="I253" i="14"/>
  <c r="J253" i="14"/>
  <c r="K253" i="14"/>
  <c r="L253" i="14"/>
  <c r="M253" i="14"/>
  <c r="N253" i="14"/>
  <c r="O253" i="14"/>
  <c r="H254" i="14"/>
  <c r="I254" i="14"/>
  <c r="J254" i="14"/>
  <c r="K254" i="14"/>
  <c r="L254" i="14"/>
  <c r="M254" i="14"/>
  <c r="N254" i="14"/>
  <c r="O254" i="14"/>
  <c r="H255" i="14"/>
  <c r="I255" i="14"/>
  <c r="J255" i="14"/>
  <c r="K255" i="14"/>
  <c r="L255" i="14"/>
  <c r="M255" i="14"/>
  <c r="N255" i="14"/>
  <c r="O255" i="14"/>
  <c r="H256" i="14"/>
  <c r="I256" i="14"/>
  <c r="J256" i="14"/>
  <c r="K256" i="14"/>
  <c r="L256" i="14"/>
  <c r="M256" i="14"/>
  <c r="N256" i="14"/>
  <c r="O256" i="14"/>
  <c r="H257" i="14"/>
  <c r="I257" i="14"/>
  <c r="J257" i="14"/>
  <c r="K257" i="14"/>
  <c r="L257" i="14"/>
  <c r="M257" i="14"/>
  <c r="N257" i="14"/>
  <c r="O257" i="14"/>
  <c r="H258" i="14"/>
  <c r="I258" i="14"/>
  <c r="J258" i="14"/>
  <c r="K258" i="14"/>
  <c r="L258" i="14"/>
  <c r="M258" i="14"/>
  <c r="N258" i="14"/>
  <c r="O258" i="14"/>
  <c r="H259" i="14"/>
  <c r="I259" i="14"/>
  <c r="J259" i="14"/>
  <c r="K259" i="14"/>
  <c r="L259" i="14"/>
  <c r="M259" i="14"/>
  <c r="N259" i="14"/>
  <c r="O259" i="14"/>
  <c r="H260" i="14"/>
  <c r="I260" i="14"/>
  <c r="J260" i="14"/>
  <c r="K260" i="14"/>
  <c r="L260" i="14"/>
  <c r="M260" i="14"/>
  <c r="N260" i="14"/>
  <c r="O260" i="14"/>
  <c r="H261" i="14"/>
  <c r="I261" i="14"/>
  <c r="J261" i="14"/>
  <c r="K261" i="14"/>
  <c r="L261" i="14"/>
  <c r="M261" i="14"/>
  <c r="N261" i="14"/>
  <c r="O261" i="14"/>
  <c r="H262" i="14"/>
  <c r="I262" i="14"/>
  <c r="J262" i="14"/>
  <c r="K262" i="14"/>
  <c r="L262" i="14"/>
  <c r="M262" i="14"/>
  <c r="N262" i="14"/>
  <c r="O262" i="14"/>
  <c r="H263" i="14"/>
  <c r="I263" i="14"/>
  <c r="J263" i="14"/>
  <c r="K263" i="14"/>
  <c r="L263" i="14"/>
  <c r="M263" i="14"/>
  <c r="N263" i="14"/>
  <c r="O263" i="14"/>
  <c r="H264" i="14"/>
  <c r="I264" i="14"/>
  <c r="J264" i="14"/>
  <c r="K264" i="14"/>
  <c r="L264" i="14"/>
  <c r="M264" i="14"/>
  <c r="N264" i="14"/>
  <c r="O264" i="14"/>
  <c r="H265" i="14"/>
  <c r="I265" i="14"/>
  <c r="J265" i="14"/>
  <c r="K265" i="14"/>
  <c r="L265" i="14"/>
  <c r="M265" i="14"/>
  <c r="N265" i="14"/>
  <c r="O265" i="14"/>
  <c r="H266" i="14"/>
  <c r="I266" i="14"/>
  <c r="J266" i="14"/>
  <c r="K266" i="14"/>
  <c r="L266" i="14"/>
  <c r="M266" i="14"/>
  <c r="N266" i="14"/>
  <c r="O266" i="14"/>
  <c r="H267" i="14"/>
  <c r="I267" i="14"/>
  <c r="J267" i="14"/>
  <c r="K267" i="14"/>
  <c r="L267" i="14"/>
  <c r="M267" i="14"/>
  <c r="N267" i="14"/>
  <c r="O267" i="14"/>
  <c r="H268" i="14"/>
  <c r="I268" i="14"/>
  <c r="J268" i="14"/>
  <c r="K268" i="14"/>
  <c r="L268" i="14"/>
  <c r="M268" i="14"/>
  <c r="N268" i="14"/>
  <c r="O268" i="14"/>
  <c r="H269" i="14"/>
  <c r="I269" i="14"/>
  <c r="J269" i="14"/>
  <c r="K269" i="14"/>
  <c r="L269" i="14"/>
  <c r="M269" i="14"/>
  <c r="N269" i="14"/>
  <c r="O269" i="14"/>
  <c r="H270" i="14"/>
  <c r="I270" i="14"/>
  <c r="J270" i="14"/>
  <c r="K270" i="14"/>
  <c r="L270" i="14"/>
  <c r="M270" i="14"/>
  <c r="N270" i="14"/>
  <c r="O270" i="14"/>
  <c r="H271" i="14"/>
  <c r="I271" i="14"/>
  <c r="J271" i="14"/>
  <c r="K271" i="14"/>
  <c r="L271" i="14"/>
  <c r="M271" i="14"/>
  <c r="N271" i="14"/>
  <c r="O271" i="14"/>
  <c r="H272" i="14"/>
  <c r="I272" i="14"/>
  <c r="J272" i="14"/>
  <c r="K272" i="14"/>
  <c r="L272" i="14"/>
  <c r="M272" i="14"/>
  <c r="N272" i="14"/>
  <c r="O272" i="14"/>
  <c r="H273" i="14"/>
  <c r="I273" i="14"/>
  <c r="J273" i="14"/>
  <c r="K273" i="14"/>
  <c r="L273" i="14"/>
  <c r="M273" i="14"/>
  <c r="N273" i="14"/>
  <c r="O273" i="14"/>
  <c r="H274" i="14"/>
  <c r="I274" i="14"/>
  <c r="J274" i="14"/>
  <c r="K274" i="14"/>
  <c r="L274" i="14"/>
  <c r="M274" i="14"/>
  <c r="N274" i="14"/>
  <c r="O274" i="14"/>
  <c r="H275" i="14"/>
  <c r="I275" i="14"/>
  <c r="J275" i="14"/>
  <c r="K275" i="14"/>
  <c r="L275" i="14"/>
  <c r="M275" i="14"/>
  <c r="N275" i="14"/>
  <c r="O275" i="14"/>
  <c r="H276" i="14"/>
  <c r="I276" i="14"/>
  <c r="J276" i="14"/>
  <c r="K276" i="14"/>
  <c r="L276" i="14"/>
  <c r="M276" i="14"/>
  <c r="N276" i="14"/>
  <c r="O276" i="14"/>
  <c r="H277" i="14"/>
  <c r="I277" i="14"/>
  <c r="J277" i="14"/>
  <c r="K277" i="14"/>
  <c r="L277" i="14"/>
  <c r="M277" i="14"/>
  <c r="N277" i="14"/>
  <c r="O277" i="14"/>
  <c r="H278" i="14"/>
  <c r="I278" i="14"/>
  <c r="J278" i="14"/>
  <c r="K278" i="14"/>
  <c r="L278" i="14"/>
  <c r="M278" i="14"/>
  <c r="N278" i="14"/>
  <c r="O278" i="14"/>
  <c r="H279" i="14"/>
  <c r="I279" i="14"/>
  <c r="J279" i="14"/>
  <c r="K279" i="14"/>
  <c r="L279" i="14"/>
  <c r="M279" i="14"/>
  <c r="N279" i="14"/>
  <c r="O279" i="14"/>
  <c r="H280" i="14"/>
  <c r="I280" i="14"/>
  <c r="J280" i="14"/>
  <c r="K280" i="14"/>
  <c r="L280" i="14"/>
  <c r="M280" i="14"/>
  <c r="N280" i="14"/>
  <c r="O280" i="14"/>
  <c r="H281" i="14"/>
  <c r="I281" i="14"/>
  <c r="J281" i="14"/>
  <c r="K281" i="14"/>
  <c r="L281" i="14"/>
  <c r="M281" i="14"/>
  <c r="N281" i="14"/>
  <c r="O281" i="14"/>
  <c r="H282" i="14"/>
  <c r="I282" i="14"/>
  <c r="J282" i="14"/>
  <c r="K282" i="14"/>
  <c r="L282" i="14"/>
  <c r="M282" i="14"/>
  <c r="N282" i="14"/>
  <c r="O282" i="14"/>
  <c r="H283" i="14"/>
  <c r="I283" i="14"/>
  <c r="J283" i="14"/>
  <c r="K283" i="14"/>
  <c r="L283" i="14"/>
  <c r="M283" i="14"/>
  <c r="N283" i="14"/>
  <c r="O283" i="14"/>
  <c r="H284" i="14"/>
  <c r="I284" i="14"/>
  <c r="J284" i="14"/>
  <c r="K284" i="14"/>
  <c r="L284" i="14"/>
  <c r="M284" i="14"/>
  <c r="N284" i="14"/>
  <c r="O284" i="14"/>
  <c r="H285" i="14"/>
  <c r="I285" i="14"/>
  <c r="J285" i="14"/>
  <c r="K285" i="14"/>
  <c r="L285" i="14"/>
  <c r="M285" i="14"/>
  <c r="N285" i="14"/>
  <c r="O285" i="14"/>
  <c r="H286" i="14"/>
  <c r="I286" i="14"/>
  <c r="J286" i="14"/>
  <c r="K286" i="14"/>
  <c r="L286" i="14"/>
  <c r="M286" i="14"/>
  <c r="N286" i="14"/>
  <c r="O286" i="14"/>
  <c r="H287" i="14"/>
  <c r="I287" i="14"/>
  <c r="J287" i="14"/>
  <c r="K287" i="14"/>
  <c r="L287" i="14"/>
  <c r="M287" i="14"/>
  <c r="N287" i="14"/>
  <c r="O287" i="14"/>
  <c r="H288" i="14"/>
  <c r="I288" i="14"/>
  <c r="J288" i="14"/>
  <c r="K288" i="14"/>
  <c r="L288" i="14"/>
  <c r="M288" i="14"/>
  <c r="N288" i="14"/>
  <c r="O288" i="14"/>
  <c r="H289" i="14"/>
  <c r="I289" i="14"/>
  <c r="J289" i="14"/>
  <c r="K289" i="14"/>
  <c r="L289" i="14"/>
  <c r="M289" i="14"/>
  <c r="N289" i="14"/>
  <c r="O289" i="14"/>
  <c r="H290" i="14"/>
  <c r="I290" i="14"/>
  <c r="J290" i="14"/>
  <c r="K290" i="14"/>
  <c r="L290" i="14"/>
  <c r="M290" i="14"/>
  <c r="N290" i="14"/>
  <c r="O290" i="14"/>
  <c r="H291" i="14"/>
  <c r="I291" i="14"/>
  <c r="J291" i="14"/>
  <c r="K291" i="14"/>
  <c r="L291" i="14"/>
  <c r="M291" i="14"/>
  <c r="N291" i="14"/>
  <c r="O291" i="14"/>
  <c r="H292" i="14"/>
  <c r="I292" i="14"/>
  <c r="J292" i="14"/>
  <c r="K292" i="14"/>
  <c r="L292" i="14"/>
  <c r="M292" i="14"/>
  <c r="N292" i="14"/>
  <c r="O292" i="14"/>
  <c r="H293" i="14"/>
  <c r="I293" i="14"/>
  <c r="J293" i="14"/>
  <c r="K293" i="14"/>
  <c r="L293" i="14"/>
  <c r="M293" i="14"/>
  <c r="N293" i="14"/>
  <c r="O293" i="14"/>
  <c r="H294" i="14"/>
  <c r="I294" i="14"/>
  <c r="J294" i="14"/>
  <c r="K294" i="14"/>
  <c r="L294" i="14"/>
  <c r="M294" i="14"/>
  <c r="N294" i="14"/>
  <c r="O294" i="14"/>
  <c r="H295" i="14"/>
  <c r="I295" i="14"/>
  <c r="J295" i="14"/>
  <c r="K295" i="14"/>
  <c r="L295" i="14"/>
  <c r="M295" i="14"/>
  <c r="N295" i="14"/>
  <c r="O295" i="14"/>
  <c r="H296" i="14"/>
  <c r="I296" i="14"/>
  <c r="J296" i="14"/>
  <c r="K296" i="14"/>
  <c r="L296" i="14"/>
  <c r="M296" i="14"/>
  <c r="N296" i="14"/>
  <c r="O296" i="14"/>
  <c r="H297" i="14"/>
  <c r="I297" i="14"/>
  <c r="J297" i="14"/>
  <c r="K297" i="14"/>
  <c r="L297" i="14"/>
  <c r="M297" i="14"/>
  <c r="N297" i="14"/>
  <c r="O297" i="14"/>
  <c r="H298" i="14"/>
  <c r="I298" i="14"/>
  <c r="J298" i="14"/>
  <c r="K298" i="14"/>
  <c r="L298" i="14"/>
  <c r="M298" i="14"/>
  <c r="N298" i="14"/>
  <c r="O298" i="14"/>
  <c r="H299" i="14"/>
  <c r="I299" i="14"/>
  <c r="J299" i="14"/>
  <c r="K299" i="14"/>
  <c r="L299" i="14"/>
  <c r="M299" i="14"/>
  <c r="N299" i="14"/>
  <c r="O299" i="14"/>
  <c r="H300" i="14"/>
  <c r="I300" i="14"/>
  <c r="J300" i="14"/>
  <c r="K300" i="14"/>
  <c r="L300" i="14"/>
  <c r="M300" i="14"/>
  <c r="N300" i="14"/>
  <c r="O300" i="14"/>
  <c r="H301" i="14"/>
  <c r="I301" i="14"/>
  <c r="J301" i="14"/>
  <c r="K301" i="14"/>
  <c r="L301" i="14"/>
  <c r="M301" i="14"/>
  <c r="N301" i="14"/>
  <c r="O301" i="14"/>
  <c r="H302" i="14"/>
  <c r="I302" i="14"/>
  <c r="J302" i="14"/>
  <c r="K302" i="14"/>
  <c r="L302" i="14"/>
  <c r="M302" i="14"/>
  <c r="N302" i="14"/>
  <c r="O302" i="14"/>
  <c r="H303" i="14"/>
  <c r="I303" i="14"/>
  <c r="J303" i="14"/>
  <c r="K303" i="14"/>
  <c r="L303" i="14"/>
  <c r="M303" i="14"/>
  <c r="N303" i="14"/>
  <c r="O303" i="14"/>
  <c r="H304" i="14"/>
  <c r="I304" i="14"/>
  <c r="J304" i="14"/>
  <c r="K304" i="14"/>
  <c r="L304" i="14"/>
  <c r="M304" i="14"/>
  <c r="N304" i="14"/>
  <c r="O304" i="14"/>
  <c r="H305" i="14"/>
  <c r="I305" i="14"/>
  <c r="J305" i="14"/>
  <c r="K305" i="14"/>
  <c r="L305" i="14"/>
  <c r="M305" i="14"/>
  <c r="N305" i="14"/>
  <c r="O305" i="14"/>
  <c r="H306" i="14"/>
  <c r="I306" i="14"/>
  <c r="J306" i="14"/>
  <c r="K306" i="14"/>
  <c r="L306" i="14"/>
  <c r="M306" i="14"/>
  <c r="N306" i="14"/>
  <c r="O306" i="14"/>
  <c r="H307" i="14"/>
  <c r="I307" i="14"/>
  <c r="J307" i="14"/>
  <c r="K307" i="14"/>
  <c r="L307" i="14"/>
  <c r="M307" i="14"/>
  <c r="N307" i="14"/>
  <c r="O307" i="14"/>
  <c r="H308" i="14"/>
  <c r="I308" i="14"/>
  <c r="J308" i="14"/>
  <c r="K308" i="14"/>
  <c r="L308" i="14"/>
  <c r="M308" i="14"/>
  <c r="N308" i="14"/>
  <c r="O308" i="14"/>
  <c r="H309" i="14"/>
  <c r="I309" i="14"/>
  <c r="J309" i="14"/>
  <c r="K309" i="14"/>
  <c r="L309" i="14"/>
  <c r="M309" i="14"/>
  <c r="N309" i="14"/>
  <c r="O309" i="14"/>
  <c r="H310" i="14"/>
  <c r="I310" i="14"/>
  <c r="J310" i="14"/>
  <c r="K310" i="14"/>
  <c r="L310" i="14"/>
  <c r="M310" i="14"/>
  <c r="N310" i="14"/>
  <c r="O310" i="14"/>
  <c r="H311" i="14"/>
  <c r="I311" i="14"/>
  <c r="J311" i="14"/>
  <c r="K311" i="14"/>
  <c r="L311" i="14"/>
  <c r="M311" i="14"/>
  <c r="N311" i="14"/>
  <c r="O311" i="14"/>
  <c r="H312" i="14"/>
  <c r="I312" i="14"/>
  <c r="J312" i="14"/>
  <c r="K312" i="14"/>
  <c r="L312" i="14"/>
  <c r="M312" i="14"/>
  <c r="N312" i="14"/>
  <c r="O312" i="14"/>
  <c r="H313" i="14"/>
  <c r="I313" i="14"/>
  <c r="J313" i="14"/>
  <c r="K313" i="14"/>
  <c r="L313" i="14"/>
  <c r="M313" i="14"/>
  <c r="N313" i="14"/>
  <c r="O313" i="14"/>
  <c r="H314" i="14"/>
  <c r="I314" i="14"/>
  <c r="J314" i="14"/>
  <c r="K314" i="14"/>
  <c r="L314" i="14"/>
  <c r="M314" i="14"/>
  <c r="N314" i="14"/>
  <c r="O314" i="14"/>
  <c r="H315" i="14"/>
  <c r="I315" i="14"/>
  <c r="J315" i="14"/>
  <c r="K315" i="14"/>
  <c r="L315" i="14"/>
  <c r="M315" i="14"/>
  <c r="N315" i="14"/>
  <c r="O315" i="14"/>
  <c r="H316" i="14"/>
  <c r="I316" i="14"/>
  <c r="J316" i="14"/>
  <c r="K316" i="14"/>
  <c r="L316" i="14"/>
  <c r="M316" i="14"/>
  <c r="N316" i="14"/>
  <c r="O316" i="14"/>
  <c r="H317" i="14"/>
  <c r="I317" i="14"/>
  <c r="J317" i="14"/>
  <c r="K317" i="14"/>
  <c r="L317" i="14"/>
  <c r="M317" i="14"/>
  <c r="N317" i="14"/>
  <c r="O317" i="14"/>
  <c r="H318" i="14"/>
  <c r="I318" i="14"/>
  <c r="J318" i="14"/>
  <c r="K318" i="14"/>
  <c r="L318" i="14"/>
  <c r="M318" i="14"/>
  <c r="N318" i="14"/>
  <c r="O318" i="14"/>
  <c r="H319" i="14"/>
  <c r="I319" i="14"/>
  <c r="J319" i="14"/>
  <c r="K319" i="14"/>
  <c r="L319" i="14"/>
  <c r="M319" i="14"/>
  <c r="N319" i="14"/>
  <c r="O319" i="14"/>
  <c r="H320" i="14"/>
  <c r="I320" i="14"/>
  <c r="J320" i="14"/>
  <c r="K320" i="14"/>
  <c r="L320" i="14"/>
  <c r="M320" i="14"/>
  <c r="N320" i="14"/>
  <c r="O320" i="14"/>
  <c r="H321" i="14"/>
  <c r="I321" i="14"/>
  <c r="J321" i="14"/>
  <c r="K321" i="14"/>
  <c r="L321" i="14"/>
  <c r="M321" i="14"/>
  <c r="N321" i="14"/>
  <c r="O321" i="14"/>
  <c r="H322" i="14"/>
  <c r="I322" i="14"/>
  <c r="J322" i="14"/>
  <c r="K322" i="14"/>
  <c r="L322" i="14"/>
  <c r="M322" i="14"/>
  <c r="N322" i="14"/>
  <c r="O322" i="14"/>
  <c r="H323" i="14"/>
  <c r="I323" i="14"/>
  <c r="J323" i="14"/>
  <c r="K323" i="14"/>
  <c r="L323" i="14"/>
  <c r="M323" i="14"/>
  <c r="N323" i="14"/>
  <c r="O323" i="14"/>
  <c r="H324" i="14"/>
  <c r="I324" i="14"/>
  <c r="J324" i="14"/>
  <c r="K324" i="14"/>
  <c r="L324" i="14"/>
  <c r="M324" i="14"/>
  <c r="N324" i="14"/>
  <c r="O324" i="14"/>
  <c r="H325" i="14"/>
  <c r="I325" i="14"/>
  <c r="J325" i="14"/>
  <c r="K325" i="14"/>
  <c r="L325" i="14"/>
  <c r="M325" i="14"/>
  <c r="N325" i="14"/>
  <c r="O325" i="14"/>
  <c r="H326" i="14"/>
  <c r="I326" i="14"/>
  <c r="J326" i="14"/>
  <c r="K326" i="14"/>
  <c r="L326" i="14"/>
  <c r="M326" i="14"/>
  <c r="N326" i="14"/>
  <c r="O326" i="14"/>
  <c r="H327" i="14"/>
  <c r="I327" i="14"/>
  <c r="J327" i="14"/>
  <c r="K327" i="14"/>
  <c r="L327" i="14"/>
  <c r="M327" i="14"/>
  <c r="N327" i="14"/>
  <c r="O327" i="14"/>
  <c r="H328" i="14"/>
  <c r="I328" i="14"/>
  <c r="J328" i="14"/>
  <c r="K328" i="14"/>
  <c r="L328" i="14"/>
  <c r="M328" i="14"/>
  <c r="N328" i="14"/>
  <c r="O328" i="14"/>
  <c r="H329" i="14"/>
  <c r="I329" i="14"/>
  <c r="J329" i="14"/>
  <c r="K329" i="14"/>
  <c r="L329" i="14"/>
  <c r="M329" i="14"/>
  <c r="N329" i="14"/>
  <c r="O329" i="14"/>
  <c r="H330" i="14"/>
  <c r="I330" i="14"/>
  <c r="J330" i="14"/>
  <c r="K330" i="14"/>
  <c r="L330" i="14"/>
  <c r="M330" i="14"/>
  <c r="N330" i="14"/>
  <c r="O330" i="14"/>
  <c r="H331" i="14"/>
  <c r="I331" i="14"/>
  <c r="J331" i="14"/>
  <c r="K331" i="14"/>
  <c r="L331" i="14"/>
  <c r="M331" i="14"/>
  <c r="N331" i="14"/>
  <c r="O331" i="14"/>
  <c r="H332" i="14"/>
  <c r="I332" i="14"/>
  <c r="J332" i="14"/>
  <c r="K332" i="14"/>
  <c r="L332" i="14"/>
  <c r="M332" i="14"/>
  <c r="N332" i="14"/>
  <c r="O332" i="14"/>
  <c r="H333" i="14"/>
  <c r="I333" i="14"/>
  <c r="J333" i="14"/>
  <c r="K333" i="14"/>
  <c r="L333" i="14"/>
  <c r="M333" i="14"/>
  <c r="N333" i="14"/>
  <c r="O333" i="14"/>
  <c r="H334" i="14"/>
  <c r="I334" i="14"/>
  <c r="J334" i="14"/>
  <c r="K334" i="14"/>
  <c r="L334" i="14"/>
  <c r="M334" i="14"/>
  <c r="N334" i="14"/>
  <c r="O334" i="14"/>
  <c r="H335" i="14"/>
  <c r="I335" i="14"/>
  <c r="J335" i="14"/>
  <c r="K335" i="14"/>
  <c r="L335" i="14"/>
  <c r="M335" i="14"/>
  <c r="N335" i="14"/>
  <c r="O335" i="14"/>
  <c r="H336" i="14"/>
  <c r="I336" i="14"/>
  <c r="J336" i="14"/>
  <c r="K336" i="14"/>
  <c r="L336" i="14"/>
  <c r="M336" i="14"/>
  <c r="N336" i="14"/>
  <c r="O336" i="14"/>
  <c r="H337" i="14"/>
  <c r="I337" i="14"/>
  <c r="J337" i="14"/>
  <c r="K337" i="14"/>
  <c r="L337" i="14"/>
  <c r="M337" i="14"/>
  <c r="N337" i="14"/>
  <c r="O337" i="14"/>
  <c r="H338" i="14"/>
  <c r="I338" i="14"/>
  <c r="J338" i="14"/>
  <c r="K338" i="14"/>
  <c r="L338" i="14"/>
  <c r="M338" i="14"/>
  <c r="N338" i="14"/>
  <c r="O338" i="14"/>
  <c r="H339" i="14"/>
  <c r="I339" i="14"/>
  <c r="J339" i="14"/>
  <c r="K339" i="14"/>
  <c r="L339" i="14"/>
  <c r="M339" i="14"/>
  <c r="N339" i="14"/>
  <c r="O339" i="14"/>
  <c r="H340" i="14"/>
  <c r="I340" i="14"/>
  <c r="J340" i="14"/>
  <c r="K340" i="14"/>
  <c r="L340" i="14"/>
  <c r="M340" i="14"/>
  <c r="N340" i="14"/>
  <c r="O340" i="14"/>
  <c r="H341" i="14"/>
  <c r="I341" i="14"/>
  <c r="J341" i="14"/>
  <c r="K341" i="14"/>
  <c r="L341" i="14"/>
  <c r="M341" i="14"/>
  <c r="N341" i="14"/>
  <c r="O341" i="14"/>
  <c r="H342" i="14"/>
  <c r="I342" i="14"/>
  <c r="J342" i="14"/>
  <c r="K342" i="14"/>
  <c r="L342" i="14"/>
  <c r="M342" i="14"/>
  <c r="N342" i="14"/>
  <c r="O342" i="14"/>
  <c r="H343" i="14"/>
  <c r="I343" i="14"/>
  <c r="J343" i="14"/>
  <c r="K343" i="14"/>
  <c r="L343" i="14"/>
  <c r="M343" i="14"/>
  <c r="N343" i="14"/>
  <c r="O343" i="14"/>
  <c r="H344" i="14"/>
  <c r="I344" i="14"/>
  <c r="J344" i="14"/>
  <c r="K344" i="14"/>
  <c r="L344" i="14"/>
  <c r="M344" i="14"/>
  <c r="N344" i="14"/>
  <c r="O344" i="14"/>
  <c r="H345" i="14"/>
  <c r="I345" i="14"/>
  <c r="J345" i="14"/>
  <c r="K345" i="14"/>
  <c r="L345" i="14"/>
  <c r="M345" i="14"/>
  <c r="N345" i="14"/>
  <c r="O345" i="14"/>
  <c r="H346" i="14"/>
  <c r="I346" i="14"/>
  <c r="J346" i="14"/>
  <c r="K346" i="14"/>
  <c r="L346" i="14"/>
  <c r="M346" i="14"/>
  <c r="N346" i="14"/>
  <c r="O346" i="14"/>
  <c r="H347" i="14"/>
  <c r="I347" i="14"/>
  <c r="J347" i="14"/>
  <c r="K347" i="14"/>
  <c r="L347" i="14"/>
  <c r="M347" i="14"/>
  <c r="N347" i="14"/>
  <c r="O347" i="14"/>
  <c r="H348" i="14"/>
  <c r="I348" i="14"/>
  <c r="J348" i="14"/>
  <c r="K348" i="14"/>
  <c r="L348" i="14"/>
  <c r="M348" i="14"/>
  <c r="N348" i="14"/>
  <c r="O348" i="14"/>
  <c r="H349" i="14"/>
  <c r="I349" i="14"/>
  <c r="J349" i="14"/>
  <c r="K349" i="14"/>
  <c r="L349" i="14"/>
  <c r="M349" i="14"/>
  <c r="N349" i="14"/>
  <c r="O349" i="14"/>
  <c r="H350" i="14"/>
  <c r="I350" i="14"/>
  <c r="J350" i="14"/>
  <c r="K350" i="14"/>
  <c r="L350" i="14"/>
  <c r="M350" i="14"/>
  <c r="N350" i="14"/>
  <c r="O350" i="14"/>
  <c r="H351" i="14"/>
  <c r="I351" i="14"/>
  <c r="J351" i="14"/>
  <c r="K351" i="14"/>
  <c r="L351" i="14"/>
  <c r="M351" i="14"/>
  <c r="N351" i="14"/>
  <c r="O351" i="14"/>
  <c r="H352" i="14"/>
  <c r="I352" i="14"/>
  <c r="J352" i="14"/>
  <c r="K352" i="14"/>
  <c r="L352" i="14"/>
  <c r="M352" i="14"/>
  <c r="N352" i="14"/>
  <c r="O352" i="14"/>
  <c r="H353" i="14"/>
  <c r="I353" i="14"/>
  <c r="J353" i="14"/>
  <c r="K353" i="14"/>
  <c r="L353" i="14"/>
  <c r="M353" i="14"/>
  <c r="N353" i="14"/>
  <c r="O353" i="14"/>
  <c r="H354" i="14"/>
  <c r="I354" i="14"/>
  <c r="J354" i="14"/>
  <c r="K354" i="14"/>
  <c r="L354" i="14"/>
  <c r="M354" i="14"/>
  <c r="N354" i="14"/>
  <c r="O354" i="14"/>
  <c r="H355" i="14"/>
  <c r="I355" i="14"/>
  <c r="J355" i="14"/>
  <c r="K355" i="14"/>
  <c r="L355" i="14"/>
  <c r="M355" i="14"/>
  <c r="N355" i="14"/>
  <c r="O355" i="14"/>
  <c r="H356" i="14"/>
  <c r="I356" i="14"/>
  <c r="J356" i="14"/>
  <c r="K356" i="14"/>
  <c r="L356" i="14"/>
  <c r="M356" i="14"/>
  <c r="N356" i="14"/>
  <c r="O356" i="14"/>
  <c r="H357" i="14"/>
  <c r="I357" i="14"/>
  <c r="J357" i="14"/>
  <c r="K357" i="14"/>
  <c r="L357" i="14"/>
  <c r="M357" i="14"/>
  <c r="N357" i="14"/>
  <c r="O357" i="14"/>
  <c r="H358" i="14"/>
  <c r="I358" i="14"/>
  <c r="J358" i="14"/>
  <c r="K358" i="14"/>
  <c r="L358" i="14"/>
  <c r="M358" i="14"/>
  <c r="N358" i="14"/>
  <c r="O358" i="14"/>
  <c r="H359" i="14"/>
  <c r="I359" i="14"/>
  <c r="J359" i="14"/>
  <c r="K359" i="14"/>
  <c r="L359" i="14"/>
  <c r="M359" i="14"/>
  <c r="N359" i="14"/>
  <c r="O359" i="14"/>
  <c r="H360" i="14"/>
  <c r="I360" i="14"/>
  <c r="J360" i="14"/>
  <c r="K360" i="14"/>
  <c r="L360" i="14"/>
  <c r="M360" i="14"/>
  <c r="N360" i="14"/>
  <c r="O360" i="14"/>
  <c r="H361" i="14"/>
  <c r="I361" i="14"/>
  <c r="J361" i="14"/>
  <c r="K361" i="14"/>
  <c r="L361" i="14"/>
  <c r="M361" i="14"/>
  <c r="N361" i="14"/>
  <c r="O361" i="14"/>
  <c r="H362" i="14"/>
  <c r="I362" i="14"/>
  <c r="J362" i="14"/>
  <c r="K362" i="14"/>
  <c r="L362" i="14"/>
  <c r="M362" i="14"/>
  <c r="N362" i="14"/>
  <c r="O362" i="14"/>
  <c r="H363" i="14"/>
  <c r="I363" i="14"/>
  <c r="J363" i="14"/>
  <c r="K363" i="14"/>
  <c r="L363" i="14"/>
  <c r="M363" i="14"/>
  <c r="N363" i="14"/>
  <c r="O363" i="14"/>
  <c r="H364" i="14"/>
  <c r="I364" i="14"/>
  <c r="J364" i="14"/>
  <c r="K364" i="14"/>
  <c r="L364" i="14"/>
  <c r="M364" i="14"/>
  <c r="N364" i="14"/>
  <c r="O364" i="14"/>
  <c r="H365" i="14"/>
  <c r="I365" i="14"/>
  <c r="J365" i="14"/>
  <c r="K365" i="14"/>
  <c r="L365" i="14"/>
  <c r="M365" i="14"/>
  <c r="N365" i="14"/>
  <c r="O365" i="14"/>
  <c r="H366" i="14"/>
  <c r="I366" i="14"/>
  <c r="J366" i="14"/>
  <c r="K366" i="14"/>
  <c r="L366" i="14"/>
  <c r="M366" i="14"/>
  <c r="N366" i="14"/>
  <c r="O366" i="14"/>
  <c r="H367" i="14"/>
  <c r="I367" i="14"/>
  <c r="J367" i="14"/>
  <c r="K367" i="14"/>
  <c r="L367" i="14"/>
  <c r="M367" i="14"/>
  <c r="N367" i="14"/>
  <c r="O367" i="14"/>
  <c r="H368" i="14"/>
  <c r="I368" i="14"/>
  <c r="J368" i="14"/>
  <c r="K368" i="14"/>
  <c r="L368" i="14"/>
  <c r="M368" i="14"/>
  <c r="N368" i="14"/>
  <c r="O368" i="14"/>
  <c r="H369" i="14"/>
  <c r="I369" i="14"/>
  <c r="J369" i="14"/>
  <c r="K369" i="14"/>
  <c r="L369" i="14"/>
  <c r="M369" i="14"/>
  <c r="N369" i="14"/>
  <c r="O369" i="14"/>
  <c r="H370" i="14"/>
  <c r="I370" i="14"/>
  <c r="J370" i="14"/>
  <c r="K370" i="14"/>
  <c r="L370" i="14"/>
  <c r="M370" i="14"/>
  <c r="N370" i="14"/>
  <c r="O370" i="14"/>
  <c r="H371" i="14"/>
  <c r="I371" i="14"/>
  <c r="J371" i="14"/>
  <c r="K371" i="14"/>
  <c r="L371" i="14"/>
  <c r="M371" i="14"/>
  <c r="N371" i="14"/>
  <c r="O371" i="14"/>
  <c r="H372" i="14"/>
  <c r="I372" i="14"/>
  <c r="J372" i="14"/>
  <c r="K372" i="14"/>
  <c r="L372" i="14"/>
  <c r="M372" i="14"/>
  <c r="N372" i="14"/>
  <c r="O372" i="14"/>
  <c r="H373" i="14"/>
  <c r="I373" i="14"/>
  <c r="J373" i="14"/>
  <c r="K373" i="14"/>
  <c r="L373" i="14"/>
  <c r="M373" i="14"/>
  <c r="N373" i="14"/>
  <c r="O373" i="14"/>
  <c r="H374" i="14"/>
  <c r="I374" i="14"/>
  <c r="J374" i="14"/>
  <c r="K374" i="14"/>
  <c r="L374" i="14"/>
  <c r="M374" i="14"/>
  <c r="N374" i="14"/>
  <c r="O374" i="14"/>
  <c r="H375" i="14"/>
  <c r="I375" i="14"/>
  <c r="J375" i="14"/>
  <c r="K375" i="14"/>
  <c r="L375" i="14"/>
  <c r="M375" i="14"/>
  <c r="N375" i="14"/>
  <c r="O375" i="14"/>
  <c r="H376" i="14"/>
  <c r="I376" i="14"/>
  <c r="J376" i="14"/>
  <c r="K376" i="14"/>
  <c r="L376" i="14"/>
  <c r="M376" i="14"/>
  <c r="N376" i="14"/>
  <c r="O376" i="14"/>
  <c r="H377" i="14"/>
  <c r="I377" i="14"/>
  <c r="J377" i="14"/>
  <c r="K377" i="14"/>
  <c r="L377" i="14"/>
  <c r="M377" i="14"/>
  <c r="N377" i="14"/>
  <c r="O377" i="14"/>
  <c r="H378" i="14"/>
  <c r="I378" i="14"/>
  <c r="J378" i="14"/>
  <c r="K378" i="14"/>
  <c r="L378" i="14"/>
  <c r="M378" i="14"/>
  <c r="N378" i="14"/>
  <c r="O378" i="14"/>
  <c r="H379" i="14"/>
  <c r="I379" i="14"/>
  <c r="J379" i="14"/>
  <c r="K379" i="14"/>
  <c r="L379" i="14"/>
  <c r="M379" i="14"/>
  <c r="N379" i="14"/>
  <c r="O379" i="14"/>
  <c r="H380" i="14"/>
  <c r="I380" i="14"/>
  <c r="J380" i="14"/>
  <c r="K380" i="14"/>
  <c r="L380" i="14"/>
  <c r="M380" i="14"/>
  <c r="N380" i="14"/>
  <c r="O380" i="14"/>
  <c r="H381" i="14"/>
  <c r="I381" i="14"/>
  <c r="J381" i="14"/>
  <c r="K381" i="14"/>
  <c r="L381" i="14"/>
  <c r="M381" i="14"/>
  <c r="N381" i="14"/>
  <c r="O381" i="14"/>
  <c r="H382" i="14"/>
  <c r="I382" i="14"/>
  <c r="J382" i="14"/>
  <c r="K382" i="14"/>
  <c r="L382" i="14"/>
  <c r="M382" i="14"/>
  <c r="N382" i="14"/>
  <c r="O382" i="14"/>
  <c r="H383" i="14"/>
  <c r="I383" i="14"/>
  <c r="J383" i="14"/>
  <c r="K383" i="14"/>
  <c r="L383" i="14"/>
  <c r="M383" i="14"/>
  <c r="N383" i="14"/>
  <c r="O383" i="14"/>
  <c r="H384" i="14"/>
  <c r="I384" i="14"/>
  <c r="J384" i="14"/>
  <c r="K384" i="14"/>
  <c r="L384" i="14"/>
  <c r="M384" i="14"/>
  <c r="N384" i="14"/>
  <c r="O384" i="14"/>
  <c r="H385" i="14"/>
  <c r="I385" i="14"/>
  <c r="J385" i="14"/>
  <c r="K385" i="14"/>
  <c r="L385" i="14"/>
  <c r="M385" i="14"/>
  <c r="N385" i="14"/>
  <c r="O385" i="14"/>
  <c r="H386" i="14"/>
  <c r="I386" i="14"/>
  <c r="J386" i="14"/>
  <c r="K386" i="14"/>
  <c r="L386" i="14"/>
  <c r="M386" i="14"/>
  <c r="N386" i="14"/>
  <c r="O386" i="14"/>
  <c r="H387" i="14"/>
  <c r="I387" i="14"/>
  <c r="J387" i="14"/>
  <c r="K387" i="14"/>
  <c r="L387" i="14"/>
  <c r="M387" i="14"/>
  <c r="N387" i="14"/>
  <c r="O387" i="14"/>
  <c r="H388" i="14"/>
  <c r="I388" i="14"/>
  <c r="J388" i="14"/>
  <c r="K388" i="14"/>
  <c r="L388" i="14"/>
  <c r="M388" i="14"/>
  <c r="N388" i="14"/>
  <c r="O388" i="14"/>
  <c r="H389" i="14"/>
  <c r="I389" i="14"/>
  <c r="J389" i="14"/>
  <c r="K389" i="14"/>
  <c r="L389" i="14"/>
  <c r="M389" i="14"/>
  <c r="N389" i="14"/>
  <c r="O389" i="14"/>
  <c r="H390" i="14"/>
  <c r="I390" i="14"/>
  <c r="J390" i="14"/>
  <c r="K390" i="14"/>
  <c r="L390" i="14"/>
  <c r="M390" i="14"/>
  <c r="N390" i="14"/>
  <c r="O390" i="14"/>
  <c r="H391" i="14"/>
  <c r="I391" i="14"/>
  <c r="J391" i="14"/>
  <c r="K391" i="14"/>
  <c r="L391" i="14"/>
  <c r="M391" i="14"/>
  <c r="N391" i="14"/>
  <c r="O391" i="14"/>
  <c r="H392" i="14"/>
  <c r="I392" i="14"/>
  <c r="J392" i="14"/>
  <c r="K392" i="14"/>
  <c r="L392" i="14"/>
  <c r="M392" i="14"/>
  <c r="N392" i="14"/>
  <c r="O392" i="14"/>
  <c r="H393" i="14"/>
  <c r="I393" i="14"/>
  <c r="J393" i="14"/>
  <c r="K393" i="14"/>
  <c r="L393" i="14"/>
  <c r="M393" i="14"/>
  <c r="N393" i="14"/>
  <c r="O393" i="14"/>
  <c r="H394" i="14"/>
  <c r="I394" i="14"/>
  <c r="J394" i="14"/>
  <c r="K394" i="14"/>
  <c r="L394" i="14"/>
  <c r="M394" i="14"/>
  <c r="N394" i="14"/>
  <c r="O394" i="14"/>
  <c r="H395" i="14"/>
  <c r="I395" i="14"/>
  <c r="J395" i="14"/>
  <c r="K395" i="14"/>
  <c r="L395" i="14"/>
  <c r="M395" i="14"/>
  <c r="N395" i="14"/>
  <c r="O395" i="14"/>
  <c r="H396" i="14"/>
  <c r="I396" i="14"/>
  <c r="J396" i="14"/>
  <c r="K396" i="14"/>
  <c r="L396" i="14"/>
  <c r="M396" i="14"/>
  <c r="N396" i="14"/>
  <c r="O396" i="14"/>
  <c r="H397" i="14"/>
  <c r="I397" i="14"/>
  <c r="J397" i="14"/>
  <c r="K397" i="14"/>
  <c r="L397" i="14"/>
  <c r="M397" i="14"/>
  <c r="N397" i="14"/>
  <c r="O397" i="14"/>
  <c r="H398" i="14"/>
  <c r="I398" i="14"/>
  <c r="J398" i="14"/>
  <c r="K398" i="14"/>
  <c r="L398" i="14"/>
  <c r="M398" i="14"/>
  <c r="N398" i="14"/>
  <c r="O398" i="14"/>
  <c r="H399" i="14"/>
  <c r="I399" i="14"/>
  <c r="J399" i="14"/>
  <c r="K399" i="14"/>
  <c r="L399" i="14"/>
  <c r="M399" i="14"/>
  <c r="N399" i="14"/>
  <c r="O399" i="14"/>
  <c r="H400" i="14"/>
  <c r="I400" i="14"/>
  <c r="J400" i="14"/>
  <c r="K400" i="14"/>
  <c r="L400" i="14"/>
  <c r="M400" i="14"/>
  <c r="N400" i="14"/>
  <c r="O400" i="14"/>
  <c r="H401" i="14"/>
  <c r="I401" i="14"/>
  <c r="J401" i="14"/>
  <c r="K401" i="14"/>
  <c r="L401" i="14"/>
  <c r="M401" i="14"/>
  <c r="N401" i="14"/>
  <c r="O401" i="14"/>
  <c r="H402" i="14"/>
  <c r="I402" i="14"/>
  <c r="J402" i="14"/>
  <c r="K402" i="14"/>
  <c r="L402" i="14"/>
  <c r="M402" i="14"/>
  <c r="N402" i="14"/>
  <c r="O402" i="14"/>
  <c r="H403" i="14"/>
  <c r="I403" i="14"/>
  <c r="J403" i="14"/>
  <c r="K403" i="14"/>
  <c r="L403" i="14"/>
  <c r="M403" i="14"/>
  <c r="N403" i="14"/>
  <c r="O403" i="14"/>
  <c r="H404" i="14"/>
  <c r="I404" i="14"/>
  <c r="J404" i="14"/>
  <c r="K404" i="14"/>
  <c r="L404" i="14"/>
  <c r="M404" i="14"/>
  <c r="N404" i="14"/>
  <c r="O404" i="14"/>
  <c r="H405" i="14"/>
  <c r="I405" i="14"/>
  <c r="J405" i="14"/>
  <c r="K405" i="14"/>
  <c r="L405" i="14"/>
  <c r="M405" i="14"/>
  <c r="N405" i="14"/>
  <c r="O405" i="14"/>
  <c r="H406" i="14"/>
  <c r="I406" i="14"/>
  <c r="J406" i="14"/>
  <c r="K406" i="14"/>
  <c r="L406" i="14"/>
  <c r="M406" i="14"/>
  <c r="N406" i="14"/>
  <c r="O406" i="14"/>
  <c r="H407" i="14"/>
  <c r="I407" i="14"/>
  <c r="J407" i="14"/>
  <c r="K407" i="14"/>
  <c r="L407" i="14"/>
  <c r="M407" i="14"/>
  <c r="N407" i="14"/>
  <c r="O407" i="14"/>
  <c r="H408" i="14"/>
  <c r="I408" i="14"/>
  <c r="J408" i="14"/>
  <c r="K408" i="14"/>
  <c r="L408" i="14"/>
  <c r="M408" i="14"/>
  <c r="N408" i="14"/>
  <c r="O408" i="14"/>
  <c r="H409" i="14"/>
  <c r="I409" i="14"/>
  <c r="J409" i="14"/>
  <c r="K409" i="14"/>
  <c r="L409" i="14"/>
  <c r="M409" i="14"/>
  <c r="N409" i="14"/>
  <c r="O409" i="14"/>
  <c r="H410" i="14"/>
  <c r="I410" i="14"/>
  <c r="J410" i="14"/>
  <c r="K410" i="14"/>
  <c r="L410" i="14"/>
  <c r="M410" i="14"/>
  <c r="N410" i="14"/>
  <c r="O410" i="14"/>
  <c r="H411" i="14"/>
  <c r="I411" i="14"/>
  <c r="J411" i="14"/>
  <c r="K411" i="14"/>
  <c r="L411" i="14"/>
  <c r="M411" i="14"/>
  <c r="N411" i="14"/>
  <c r="O411" i="14"/>
  <c r="H412" i="14"/>
  <c r="I412" i="14"/>
  <c r="J412" i="14"/>
  <c r="K412" i="14"/>
  <c r="L412" i="14"/>
  <c r="M412" i="14"/>
  <c r="N412" i="14"/>
  <c r="O412" i="14"/>
  <c r="H413" i="14"/>
  <c r="I413" i="14"/>
  <c r="J413" i="14"/>
  <c r="K413" i="14"/>
  <c r="L413" i="14"/>
  <c r="M413" i="14"/>
  <c r="N413" i="14"/>
  <c r="O413" i="14"/>
  <c r="H414" i="14"/>
  <c r="I414" i="14"/>
  <c r="J414" i="14"/>
  <c r="K414" i="14"/>
  <c r="L414" i="14"/>
  <c r="M414" i="14"/>
  <c r="N414" i="14"/>
  <c r="O414" i="14"/>
  <c r="H415" i="14"/>
  <c r="I415" i="14"/>
  <c r="J415" i="14"/>
  <c r="K415" i="14"/>
  <c r="L415" i="14"/>
  <c r="M415" i="14"/>
  <c r="N415" i="14"/>
  <c r="O415" i="14"/>
  <c r="H416" i="14"/>
  <c r="I416" i="14"/>
  <c r="J416" i="14"/>
  <c r="K416" i="14"/>
  <c r="L416" i="14"/>
  <c r="M416" i="14"/>
  <c r="N416" i="14"/>
  <c r="O416" i="14"/>
  <c r="H417" i="14"/>
  <c r="I417" i="14"/>
  <c r="J417" i="14"/>
  <c r="K417" i="14"/>
  <c r="L417" i="14"/>
  <c r="M417" i="14"/>
  <c r="N417" i="14"/>
  <c r="O417" i="14"/>
  <c r="H418" i="14"/>
  <c r="I418" i="14"/>
  <c r="J418" i="14"/>
  <c r="K418" i="14"/>
  <c r="L418" i="14"/>
  <c r="M418" i="14"/>
  <c r="N418" i="14"/>
  <c r="O418" i="14"/>
  <c r="H419" i="14"/>
  <c r="I419" i="14"/>
  <c r="J419" i="14"/>
  <c r="K419" i="14"/>
  <c r="L419" i="14"/>
  <c r="M419" i="14"/>
  <c r="N419" i="14"/>
  <c r="O419" i="14"/>
  <c r="H420" i="14"/>
  <c r="I420" i="14"/>
  <c r="J420" i="14"/>
  <c r="K420" i="14"/>
  <c r="L420" i="14"/>
  <c r="M420" i="14"/>
  <c r="N420" i="14"/>
  <c r="O420" i="14"/>
  <c r="H421" i="14"/>
  <c r="I421" i="14"/>
  <c r="J421" i="14"/>
  <c r="K421" i="14"/>
  <c r="L421" i="14"/>
  <c r="M421" i="14"/>
  <c r="N421" i="14"/>
  <c r="O421" i="14"/>
  <c r="H422" i="14"/>
  <c r="I422" i="14"/>
  <c r="J422" i="14"/>
  <c r="K422" i="14"/>
  <c r="L422" i="14"/>
  <c r="M422" i="14"/>
  <c r="N422" i="14"/>
  <c r="O422" i="14"/>
  <c r="H423" i="14"/>
  <c r="I423" i="14"/>
  <c r="J423" i="14"/>
  <c r="K423" i="14"/>
  <c r="L423" i="14"/>
  <c r="M423" i="14"/>
  <c r="N423" i="14"/>
  <c r="O423" i="14"/>
  <c r="H424" i="14"/>
  <c r="I424" i="14"/>
  <c r="J424" i="14"/>
  <c r="K424" i="14"/>
  <c r="L424" i="14"/>
  <c r="M424" i="14"/>
  <c r="N424" i="14"/>
  <c r="O424" i="14"/>
  <c r="H425" i="14"/>
  <c r="I425" i="14"/>
  <c r="J425" i="14"/>
  <c r="K425" i="14"/>
  <c r="L425" i="14"/>
  <c r="M425" i="14"/>
  <c r="N425" i="14"/>
  <c r="O425" i="14"/>
  <c r="H426" i="14"/>
  <c r="I426" i="14"/>
  <c r="J426" i="14"/>
  <c r="K426" i="14"/>
  <c r="L426" i="14"/>
  <c r="M426" i="14"/>
  <c r="N426" i="14"/>
  <c r="O426" i="14"/>
  <c r="H427" i="14"/>
  <c r="I427" i="14"/>
  <c r="J427" i="14"/>
  <c r="K427" i="14"/>
  <c r="L427" i="14"/>
  <c r="M427" i="14"/>
  <c r="N427" i="14"/>
  <c r="O427" i="14"/>
  <c r="H428" i="14"/>
  <c r="I428" i="14"/>
  <c r="J428" i="14"/>
  <c r="K428" i="14"/>
  <c r="L428" i="14"/>
  <c r="M428" i="14"/>
  <c r="N428" i="14"/>
  <c r="O428" i="14"/>
  <c r="H429" i="14"/>
  <c r="I429" i="14"/>
  <c r="J429" i="14"/>
  <c r="K429" i="14"/>
  <c r="L429" i="14"/>
  <c r="M429" i="14"/>
  <c r="N429" i="14"/>
  <c r="O429" i="14"/>
  <c r="H430" i="14"/>
  <c r="I430" i="14"/>
  <c r="J430" i="14"/>
  <c r="K430" i="14"/>
  <c r="L430" i="14"/>
  <c r="M430" i="14"/>
  <c r="N430" i="14"/>
  <c r="O430" i="14"/>
  <c r="H431" i="14"/>
  <c r="I431" i="14"/>
  <c r="J431" i="14"/>
  <c r="K431" i="14"/>
  <c r="L431" i="14"/>
  <c r="M431" i="14"/>
  <c r="N431" i="14"/>
  <c r="O431" i="14"/>
  <c r="H432" i="14"/>
  <c r="I432" i="14"/>
  <c r="J432" i="14"/>
  <c r="K432" i="14"/>
  <c r="L432" i="14"/>
  <c r="M432" i="14"/>
  <c r="N432" i="14"/>
  <c r="O432" i="14"/>
  <c r="H433" i="14"/>
  <c r="I433" i="14"/>
  <c r="J433" i="14"/>
  <c r="K433" i="14"/>
  <c r="L433" i="14"/>
  <c r="M433" i="14"/>
  <c r="N433" i="14"/>
  <c r="O433" i="14"/>
  <c r="H434" i="14"/>
  <c r="I434" i="14"/>
  <c r="J434" i="14"/>
  <c r="K434" i="14"/>
  <c r="L434" i="14"/>
  <c r="M434" i="14"/>
  <c r="N434" i="14"/>
  <c r="O434" i="14"/>
  <c r="H435" i="14"/>
  <c r="I435" i="14"/>
  <c r="J435" i="14"/>
  <c r="K435" i="14"/>
  <c r="L435" i="14"/>
  <c r="M435" i="14"/>
  <c r="N435" i="14"/>
  <c r="O435" i="14"/>
  <c r="H436" i="14"/>
  <c r="I436" i="14"/>
  <c r="J436" i="14"/>
  <c r="K436" i="14"/>
  <c r="L436" i="14"/>
  <c r="M436" i="14"/>
  <c r="N436" i="14"/>
  <c r="O436" i="14"/>
  <c r="H437" i="14"/>
  <c r="I437" i="14"/>
  <c r="J437" i="14"/>
  <c r="K437" i="14"/>
  <c r="L437" i="14"/>
  <c r="M437" i="14"/>
  <c r="N437" i="14"/>
  <c r="O437" i="14"/>
  <c r="H438" i="14"/>
  <c r="I438" i="14"/>
  <c r="J438" i="14"/>
  <c r="K438" i="14"/>
  <c r="L438" i="14"/>
  <c r="M438" i="14"/>
  <c r="N438" i="14"/>
  <c r="O438" i="14"/>
  <c r="H439" i="14"/>
  <c r="I439" i="14"/>
  <c r="J439" i="14"/>
  <c r="K439" i="14"/>
  <c r="L439" i="14"/>
  <c r="M439" i="14"/>
  <c r="N439" i="14"/>
  <c r="O439" i="14"/>
  <c r="H440" i="14"/>
  <c r="I440" i="14"/>
  <c r="J440" i="14"/>
  <c r="K440" i="14"/>
  <c r="L440" i="14"/>
  <c r="M440" i="14"/>
  <c r="N440" i="14"/>
  <c r="O440" i="14"/>
  <c r="H441" i="14"/>
  <c r="I441" i="14"/>
  <c r="J441" i="14"/>
  <c r="K441" i="14"/>
  <c r="L441" i="14"/>
  <c r="M441" i="14"/>
  <c r="N441" i="14"/>
  <c r="O441" i="14"/>
  <c r="H442" i="14"/>
  <c r="I442" i="14"/>
  <c r="J442" i="14"/>
  <c r="K442" i="14"/>
  <c r="L442" i="14"/>
  <c r="M442" i="14"/>
  <c r="N442" i="14"/>
  <c r="O442" i="14"/>
  <c r="H443" i="14"/>
  <c r="I443" i="14"/>
  <c r="J443" i="14"/>
  <c r="K443" i="14"/>
  <c r="L443" i="14"/>
  <c r="M443" i="14"/>
  <c r="N443" i="14"/>
  <c r="O443" i="14"/>
  <c r="H444" i="14"/>
  <c r="I444" i="14"/>
  <c r="J444" i="14"/>
  <c r="K444" i="14"/>
  <c r="L444" i="14"/>
  <c r="M444" i="14"/>
  <c r="N444" i="14"/>
  <c r="O444" i="14"/>
  <c r="H445" i="14"/>
  <c r="I445" i="14"/>
  <c r="J445" i="14"/>
  <c r="K445" i="14"/>
  <c r="L445" i="14"/>
  <c r="M445" i="14"/>
  <c r="N445" i="14"/>
  <c r="O445" i="14"/>
  <c r="H446" i="14"/>
  <c r="I446" i="14"/>
  <c r="J446" i="14"/>
  <c r="K446" i="14"/>
  <c r="L446" i="14"/>
  <c r="M446" i="14"/>
  <c r="N446" i="14"/>
  <c r="O446" i="14"/>
  <c r="H447" i="14"/>
  <c r="I447" i="14"/>
  <c r="J447" i="14"/>
  <c r="K447" i="14"/>
  <c r="L447" i="14"/>
  <c r="M447" i="14"/>
  <c r="N447" i="14"/>
  <c r="O447" i="14"/>
  <c r="H448" i="14"/>
  <c r="I448" i="14"/>
  <c r="J448" i="14"/>
  <c r="K448" i="14"/>
  <c r="L448" i="14"/>
  <c r="M448" i="14"/>
  <c r="N448" i="14"/>
  <c r="O448" i="14"/>
  <c r="H449" i="14"/>
  <c r="I449" i="14"/>
  <c r="J449" i="14"/>
  <c r="K449" i="14"/>
  <c r="L449" i="14"/>
  <c r="M449" i="14"/>
  <c r="N449" i="14"/>
  <c r="O449" i="14"/>
  <c r="H450" i="14"/>
  <c r="I450" i="14"/>
  <c r="J450" i="14"/>
  <c r="K450" i="14"/>
  <c r="L450" i="14"/>
  <c r="M450" i="14"/>
  <c r="N450" i="14"/>
  <c r="O450" i="14"/>
  <c r="H451" i="14"/>
  <c r="I451" i="14"/>
  <c r="J451" i="14"/>
  <c r="K451" i="14"/>
  <c r="L451" i="14"/>
  <c r="M451" i="14"/>
  <c r="N451" i="14"/>
  <c r="O451" i="14"/>
  <c r="H452" i="14"/>
  <c r="I452" i="14"/>
  <c r="J452" i="14"/>
  <c r="K452" i="14"/>
  <c r="L452" i="14"/>
  <c r="M452" i="14"/>
  <c r="N452" i="14"/>
  <c r="O452" i="14"/>
  <c r="H453" i="14"/>
  <c r="I453" i="14"/>
  <c r="J453" i="14"/>
  <c r="K453" i="14"/>
  <c r="L453" i="14"/>
  <c r="M453" i="14"/>
  <c r="N453" i="14"/>
  <c r="O453" i="14"/>
  <c r="H454" i="14"/>
  <c r="I454" i="14"/>
  <c r="J454" i="14"/>
  <c r="K454" i="14"/>
  <c r="L454" i="14"/>
  <c r="M454" i="14"/>
  <c r="N454" i="14"/>
  <c r="O454" i="14"/>
  <c r="H455" i="14"/>
  <c r="I455" i="14"/>
  <c r="J455" i="14"/>
  <c r="K455" i="14"/>
  <c r="L455" i="14"/>
  <c r="M455" i="14"/>
  <c r="N455" i="14"/>
  <c r="O455" i="14"/>
  <c r="H456" i="14"/>
  <c r="I456" i="14"/>
  <c r="J456" i="14"/>
  <c r="K456" i="14"/>
  <c r="L456" i="14"/>
  <c r="M456" i="14"/>
  <c r="N456" i="14"/>
  <c r="O456" i="14"/>
  <c r="H457" i="14"/>
  <c r="I457" i="14"/>
  <c r="J457" i="14"/>
  <c r="K457" i="14"/>
  <c r="L457" i="14"/>
  <c r="M457" i="14"/>
  <c r="N457" i="14"/>
  <c r="O457" i="14"/>
  <c r="H458" i="14"/>
  <c r="I458" i="14"/>
  <c r="J458" i="14"/>
  <c r="K458" i="14"/>
  <c r="L458" i="14"/>
  <c r="M458" i="14"/>
  <c r="N458" i="14"/>
  <c r="O458" i="14"/>
  <c r="H459" i="14"/>
  <c r="I459" i="14"/>
  <c r="J459" i="14"/>
  <c r="K459" i="14"/>
  <c r="L459" i="14"/>
  <c r="M459" i="14"/>
  <c r="N459" i="14"/>
  <c r="O459" i="14"/>
  <c r="H460" i="14"/>
  <c r="I460" i="14"/>
  <c r="J460" i="14"/>
  <c r="K460" i="14"/>
  <c r="L460" i="14"/>
  <c r="M460" i="14"/>
  <c r="N460" i="14"/>
  <c r="O460" i="14"/>
  <c r="H461" i="14"/>
  <c r="I461" i="14"/>
  <c r="J461" i="14"/>
  <c r="K461" i="14"/>
  <c r="L461" i="14"/>
  <c r="M461" i="14"/>
  <c r="N461" i="14"/>
  <c r="O461" i="14"/>
  <c r="H462" i="14"/>
  <c r="I462" i="14"/>
  <c r="J462" i="14"/>
  <c r="K462" i="14"/>
  <c r="L462" i="14"/>
  <c r="M462" i="14"/>
  <c r="N462" i="14"/>
  <c r="O462" i="14"/>
  <c r="H463" i="14"/>
  <c r="I463" i="14"/>
  <c r="J463" i="14"/>
  <c r="K463" i="14"/>
  <c r="L463" i="14"/>
  <c r="M463" i="14"/>
  <c r="N463" i="14"/>
  <c r="O463" i="14"/>
  <c r="H464" i="14"/>
  <c r="I464" i="14"/>
  <c r="J464" i="14"/>
  <c r="K464" i="14"/>
  <c r="L464" i="14"/>
  <c r="M464" i="14"/>
  <c r="N464" i="14"/>
  <c r="O464" i="14"/>
  <c r="H465" i="14"/>
  <c r="I465" i="14"/>
  <c r="J465" i="14"/>
  <c r="K465" i="14"/>
  <c r="L465" i="14"/>
  <c r="M465" i="14"/>
  <c r="N465" i="14"/>
  <c r="O465" i="14"/>
  <c r="H466" i="14"/>
  <c r="I466" i="14"/>
  <c r="J466" i="14"/>
  <c r="K466" i="14"/>
  <c r="L466" i="14"/>
  <c r="M466" i="14"/>
  <c r="N466" i="14"/>
  <c r="O466" i="14"/>
  <c r="H467" i="14"/>
  <c r="I467" i="14"/>
  <c r="J467" i="14"/>
  <c r="K467" i="14"/>
  <c r="L467" i="14"/>
  <c r="M467" i="14"/>
  <c r="N467" i="14"/>
  <c r="O467" i="14"/>
  <c r="H468" i="14"/>
  <c r="I468" i="14"/>
  <c r="J468" i="14"/>
  <c r="K468" i="14"/>
  <c r="L468" i="14"/>
  <c r="M468" i="14"/>
  <c r="N468" i="14"/>
  <c r="O468" i="14"/>
  <c r="H469" i="14"/>
  <c r="I469" i="14"/>
  <c r="J469" i="14"/>
  <c r="K469" i="14"/>
  <c r="L469" i="14"/>
  <c r="M469" i="14"/>
  <c r="N469" i="14"/>
  <c r="O469" i="14"/>
  <c r="H470" i="14"/>
  <c r="I470" i="14"/>
  <c r="J470" i="14"/>
  <c r="K470" i="14"/>
  <c r="L470" i="14"/>
  <c r="M470" i="14"/>
  <c r="N470" i="14"/>
  <c r="O470" i="14"/>
  <c r="H471" i="14"/>
  <c r="I471" i="14"/>
  <c r="J471" i="14"/>
  <c r="K471" i="14"/>
  <c r="L471" i="14"/>
  <c r="M471" i="14"/>
  <c r="N471" i="14"/>
  <c r="O471" i="14"/>
  <c r="H472" i="14"/>
  <c r="I472" i="14"/>
  <c r="J472" i="14"/>
  <c r="K472" i="14"/>
  <c r="L472" i="14"/>
  <c r="M472" i="14"/>
  <c r="N472" i="14"/>
  <c r="O472" i="14"/>
  <c r="H473" i="14"/>
  <c r="I473" i="14"/>
  <c r="J473" i="14"/>
  <c r="K473" i="14"/>
  <c r="L473" i="14"/>
  <c r="M473" i="14"/>
  <c r="N473" i="14"/>
  <c r="O473" i="14"/>
  <c r="H474" i="14"/>
  <c r="I474" i="14"/>
  <c r="J474" i="14"/>
  <c r="K474" i="14"/>
  <c r="L474" i="14"/>
  <c r="M474" i="14"/>
  <c r="N474" i="14"/>
  <c r="O474" i="14"/>
  <c r="H475" i="14"/>
  <c r="I475" i="14"/>
  <c r="J475" i="14"/>
  <c r="K475" i="14"/>
  <c r="L475" i="14"/>
  <c r="M475" i="14"/>
  <c r="N475" i="14"/>
  <c r="O475" i="14"/>
  <c r="H476" i="14"/>
  <c r="I476" i="14"/>
  <c r="J476" i="14"/>
  <c r="K476" i="14"/>
  <c r="L476" i="14"/>
  <c r="M476" i="14"/>
  <c r="N476" i="14"/>
  <c r="O476" i="14"/>
  <c r="H477" i="14"/>
  <c r="I477" i="14"/>
  <c r="J477" i="14"/>
  <c r="K477" i="14"/>
  <c r="L477" i="14"/>
  <c r="M477" i="14"/>
  <c r="N477" i="14"/>
  <c r="O477" i="14"/>
  <c r="H478" i="14"/>
  <c r="I478" i="14"/>
  <c r="J478" i="14"/>
  <c r="K478" i="14"/>
  <c r="L478" i="14"/>
  <c r="M478" i="14"/>
  <c r="N478" i="14"/>
  <c r="O478" i="14"/>
  <c r="H479" i="14"/>
  <c r="I479" i="14"/>
  <c r="J479" i="14"/>
  <c r="K479" i="14"/>
  <c r="L479" i="14"/>
  <c r="M479" i="14"/>
  <c r="N479" i="14"/>
  <c r="O479" i="14"/>
  <c r="H480" i="14"/>
  <c r="I480" i="14"/>
  <c r="J480" i="14"/>
  <c r="K480" i="14"/>
  <c r="L480" i="14"/>
  <c r="M480" i="14"/>
  <c r="N480" i="14"/>
  <c r="O480" i="14"/>
  <c r="H481" i="14"/>
  <c r="I481" i="14"/>
  <c r="J481" i="14"/>
  <c r="K481" i="14"/>
  <c r="L481" i="14"/>
  <c r="M481" i="14"/>
  <c r="N481" i="14"/>
  <c r="O481" i="14"/>
  <c r="H482" i="14"/>
  <c r="I482" i="14"/>
  <c r="J482" i="14"/>
  <c r="K482" i="14"/>
  <c r="L482" i="14"/>
  <c r="M482" i="14"/>
  <c r="N482" i="14"/>
  <c r="O482" i="14"/>
  <c r="H483" i="14"/>
  <c r="I483" i="14"/>
  <c r="J483" i="14"/>
  <c r="K483" i="14"/>
  <c r="L483" i="14"/>
  <c r="M483" i="14"/>
  <c r="N483" i="14"/>
  <c r="O483" i="14"/>
  <c r="H484" i="14"/>
  <c r="I484" i="14"/>
  <c r="J484" i="14"/>
  <c r="K484" i="14"/>
  <c r="L484" i="14"/>
  <c r="M484" i="14"/>
  <c r="N484" i="14"/>
  <c r="O484" i="14"/>
  <c r="H485" i="14"/>
  <c r="I485" i="14"/>
  <c r="J485" i="14"/>
  <c r="K485" i="14"/>
  <c r="L485" i="14"/>
  <c r="M485" i="14"/>
  <c r="N485" i="14"/>
  <c r="O485" i="14"/>
  <c r="H486" i="14"/>
  <c r="I486" i="14"/>
  <c r="J486" i="14"/>
  <c r="K486" i="14"/>
  <c r="L486" i="14"/>
  <c r="M486" i="14"/>
  <c r="N486" i="14"/>
  <c r="O486" i="14"/>
  <c r="H487" i="14"/>
  <c r="I487" i="14"/>
  <c r="J487" i="14"/>
  <c r="K487" i="14"/>
  <c r="L487" i="14"/>
  <c r="M487" i="14"/>
  <c r="N487" i="14"/>
  <c r="O487" i="14"/>
  <c r="H488" i="14"/>
  <c r="I488" i="14"/>
  <c r="J488" i="14"/>
  <c r="K488" i="14"/>
  <c r="L488" i="14"/>
  <c r="M488" i="14"/>
  <c r="N488" i="14"/>
  <c r="O488" i="14"/>
  <c r="H489" i="14"/>
  <c r="I489" i="14"/>
  <c r="J489" i="14"/>
  <c r="K489" i="14"/>
  <c r="L489" i="14"/>
  <c r="M489" i="14"/>
  <c r="N489" i="14"/>
  <c r="O489" i="14"/>
  <c r="H490" i="14"/>
  <c r="I490" i="14"/>
  <c r="J490" i="14"/>
  <c r="K490" i="14"/>
  <c r="L490" i="14"/>
  <c r="M490" i="14"/>
  <c r="N490" i="14"/>
  <c r="O490" i="14"/>
  <c r="H491" i="14"/>
  <c r="I491" i="14"/>
  <c r="J491" i="14"/>
  <c r="K491" i="14"/>
  <c r="L491" i="14"/>
  <c r="M491" i="14"/>
  <c r="N491" i="14"/>
  <c r="O491" i="14"/>
  <c r="H492" i="14"/>
  <c r="I492" i="14"/>
  <c r="J492" i="14"/>
  <c r="K492" i="14"/>
  <c r="L492" i="14"/>
  <c r="M492" i="14"/>
  <c r="N492" i="14"/>
  <c r="O492" i="14"/>
  <c r="H493" i="14"/>
  <c r="I493" i="14"/>
  <c r="J493" i="14"/>
  <c r="K493" i="14"/>
  <c r="L493" i="14"/>
  <c r="M493" i="14"/>
  <c r="N493" i="14"/>
  <c r="O493" i="14"/>
  <c r="H494" i="14"/>
  <c r="I494" i="14"/>
  <c r="J494" i="14"/>
  <c r="K494" i="14"/>
  <c r="L494" i="14"/>
  <c r="M494" i="14"/>
  <c r="N494" i="14"/>
  <c r="O494" i="14"/>
  <c r="H495" i="14"/>
  <c r="I495" i="14"/>
  <c r="J495" i="14"/>
  <c r="K495" i="14"/>
  <c r="L495" i="14"/>
  <c r="M495" i="14"/>
  <c r="N495" i="14"/>
  <c r="O495" i="14"/>
  <c r="H496" i="14"/>
  <c r="I496" i="14"/>
  <c r="J496" i="14"/>
  <c r="K496" i="14"/>
  <c r="L496" i="14"/>
  <c r="M496" i="14"/>
  <c r="N496" i="14"/>
  <c r="O496" i="14"/>
  <c r="H497" i="14"/>
  <c r="I497" i="14"/>
  <c r="J497" i="14"/>
  <c r="K497" i="14"/>
  <c r="L497" i="14"/>
  <c r="M497" i="14"/>
  <c r="N497" i="14"/>
  <c r="O497" i="14"/>
  <c r="H498" i="14"/>
  <c r="I498" i="14"/>
  <c r="J498" i="14"/>
  <c r="K498" i="14"/>
  <c r="L498" i="14"/>
  <c r="M498" i="14"/>
  <c r="N498" i="14"/>
  <c r="O498" i="14"/>
  <c r="H499" i="14"/>
  <c r="I499" i="14"/>
  <c r="J499" i="14"/>
  <c r="K499" i="14"/>
  <c r="L499" i="14"/>
  <c r="M499" i="14"/>
  <c r="N499" i="14"/>
  <c r="O499" i="14"/>
  <c r="H500" i="14"/>
  <c r="I500" i="14"/>
  <c r="J500" i="14"/>
  <c r="K500" i="14"/>
  <c r="L500" i="14"/>
  <c r="M500" i="14"/>
  <c r="N500" i="14"/>
  <c r="O500" i="14"/>
  <c r="H501" i="14"/>
  <c r="I501" i="14"/>
  <c r="J501" i="14"/>
  <c r="K501" i="14"/>
  <c r="L501" i="14"/>
  <c r="M501" i="14"/>
  <c r="N501" i="14"/>
  <c r="O501" i="14"/>
  <c r="H502" i="14"/>
  <c r="I502" i="14"/>
  <c r="J502" i="14"/>
  <c r="K502" i="14"/>
  <c r="L502" i="14"/>
  <c r="M502" i="14"/>
  <c r="N502" i="14"/>
  <c r="O502" i="14"/>
  <c r="H503" i="14"/>
  <c r="I503" i="14"/>
  <c r="J503" i="14"/>
  <c r="K503" i="14"/>
  <c r="L503" i="14"/>
  <c r="M503" i="14"/>
  <c r="N503" i="14"/>
  <c r="O503" i="14"/>
  <c r="H504" i="14"/>
  <c r="I504" i="14"/>
  <c r="J504" i="14"/>
  <c r="K504" i="14"/>
  <c r="L504" i="14"/>
  <c r="M504" i="14"/>
  <c r="N504" i="14"/>
  <c r="O504" i="14"/>
  <c r="H505" i="14"/>
  <c r="I505" i="14"/>
  <c r="J505" i="14"/>
  <c r="K505" i="14"/>
  <c r="L505" i="14"/>
  <c r="M505" i="14"/>
  <c r="N505" i="14"/>
  <c r="O505" i="14"/>
  <c r="H506" i="14"/>
  <c r="I506" i="14"/>
  <c r="J506" i="14"/>
  <c r="K506" i="14"/>
  <c r="L506" i="14"/>
  <c r="M506" i="14"/>
  <c r="N506" i="14"/>
  <c r="O506" i="14"/>
  <c r="H507" i="14"/>
  <c r="I507" i="14"/>
  <c r="J507" i="14"/>
  <c r="K507" i="14"/>
  <c r="L507" i="14"/>
  <c r="M507" i="14"/>
  <c r="N507" i="14"/>
  <c r="O507" i="14"/>
  <c r="H508" i="14"/>
  <c r="I508" i="14"/>
  <c r="J508" i="14"/>
  <c r="K508" i="14"/>
  <c r="L508" i="14"/>
  <c r="M508" i="14"/>
  <c r="N508" i="14"/>
  <c r="O508" i="14"/>
  <c r="H509" i="14"/>
  <c r="I509" i="14"/>
  <c r="J509" i="14"/>
  <c r="K509" i="14"/>
  <c r="L509" i="14"/>
  <c r="M509" i="14"/>
  <c r="N509" i="14"/>
  <c r="O509" i="14"/>
  <c r="H510" i="14"/>
  <c r="I510" i="14"/>
  <c r="J510" i="14"/>
  <c r="K510" i="14"/>
  <c r="L510" i="14"/>
  <c r="M510" i="14"/>
  <c r="N510" i="14"/>
  <c r="O510" i="14"/>
  <c r="H511" i="14"/>
  <c r="I511" i="14"/>
  <c r="J511" i="14"/>
  <c r="K511" i="14"/>
  <c r="L511" i="14"/>
  <c r="M511" i="14"/>
  <c r="N511" i="14"/>
  <c r="O511" i="14"/>
  <c r="H512" i="14"/>
  <c r="I512" i="14"/>
  <c r="J512" i="14"/>
  <c r="K512" i="14"/>
  <c r="L512" i="14"/>
  <c r="M512" i="14"/>
  <c r="N512" i="14"/>
  <c r="O512" i="14"/>
  <c r="H513" i="14"/>
  <c r="I513" i="14"/>
  <c r="J513" i="14"/>
  <c r="K513" i="14"/>
  <c r="L513" i="14"/>
  <c r="M513" i="14"/>
  <c r="N513" i="14"/>
  <c r="O513" i="14"/>
  <c r="H514" i="14"/>
  <c r="I514" i="14"/>
  <c r="J514" i="14"/>
  <c r="K514" i="14"/>
  <c r="L514" i="14"/>
  <c r="M514" i="14"/>
  <c r="N514" i="14"/>
  <c r="O514" i="14"/>
  <c r="H515" i="14"/>
  <c r="I515" i="14"/>
  <c r="J515" i="14"/>
  <c r="K515" i="14"/>
  <c r="L515" i="14"/>
  <c r="M515" i="14"/>
  <c r="N515" i="14"/>
  <c r="O515" i="14"/>
  <c r="H516" i="14"/>
  <c r="I516" i="14"/>
  <c r="J516" i="14"/>
  <c r="K516" i="14"/>
  <c r="L516" i="14"/>
  <c r="M516" i="14"/>
  <c r="N516" i="14"/>
  <c r="O516" i="14"/>
  <c r="H517" i="14"/>
  <c r="I517" i="14"/>
  <c r="J517" i="14"/>
  <c r="K517" i="14"/>
  <c r="L517" i="14"/>
  <c r="M517" i="14"/>
  <c r="N517" i="14"/>
  <c r="O517" i="14"/>
  <c r="H518" i="14"/>
  <c r="I518" i="14"/>
  <c r="J518" i="14"/>
  <c r="K518" i="14"/>
  <c r="L518" i="14"/>
  <c r="M518" i="14"/>
  <c r="N518" i="14"/>
  <c r="O518" i="14"/>
  <c r="H519" i="14"/>
  <c r="I519" i="14"/>
  <c r="J519" i="14"/>
  <c r="K519" i="14"/>
  <c r="L519" i="14"/>
  <c r="M519" i="14"/>
  <c r="N519" i="14"/>
  <c r="O519" i="14"/>
  <c r="H520" i="14"/>
  <c r="I520" i="14"/>
  <c r="J520" i="14"/>
  <c r="K520" i="14"/>
  <c r="L520" i="14"/>
  <c r="M520" i="14"/>
  <c r="N520" i="14"/>
  <c r="O520" i="14"/>
  <c r="H521" i="14"/>
  <c r="I521" i="14"/>
  <c r="J521" i="14"/>
  <c r="K521" i="14"/>
  <c r="L521" i="14"/>
  <c r="M521" i="14"/>
  <c r="N521" i="14"/>
  <c r="O521" i="14"/>
  <c r="H522" i="14"/>
  <c r="I522" i="14"/>
  <c r="J522" i="14"/>
  <c r="K522" i="14"/>
  <c r="L522" i="14"/>
  <c r="M522" i="14"/>
  <c r="N522" i="14"/>
  <c r="O522" i="14"/>
  <c r="H523" i="14"/>
  <c r="I523" i="14"/>
  <c r="J523" i="14"/>
  <c r="K523" i="14"/>
  <c r="L523" i="14"/>
  <c r="M523" i="14"/>
  <c r="N523" i="14"/>
  <c r="O523" i="14"/>
  <c r="H524" i="14"/>
  <c r="I524" i="14"/>
  <c r="J524" i="14"/>
  <c r="K524" i="14"/>
  <c r="L524" i="14"/>
  <c r="M524" i="14"/>
  <c r="N524" i="14"/>
  <c r="O524" i="14"/>
  <c r="H525" i="14"/>
  <c r="I525" i="14"/>
  <c r="J525" i="14"/>
  <c r="K525" i="14"/>
  <c r="L525" i="14"/>
  <c r="M525" i="14"/>
  <c r="N525" i="14"/>
  <c r="O525" i="14"/>
  <c r="H526" i="14"/>
  <c r="I526" i="14"/>
  <c r="J526" i="14"/>
  <c r="K526" i="14"/>
  <c r="L526" i="14"/>
  <c r="M526" i="14"/>
  <c r="N526" i="14"/>
  <c r="O526" i="14"/>
  <c r="H527" i="14"/>
  <c r="I527" i="14"/>
  <c r="J527" i="14"/>
  <c r="K527" i="14"/>
  <c r="L527" i="14"/>
  <c r="M527" i="14"/>
  <c r="N527" i="14"/>
  <c r="O527" i="14"/>
  <c r="H528" i="14"/>
  <c r="I528" i="14"/>
  <c r="J528" i="14"/>
  <c r="K528" i="14"/>
  <c r="L528" i="14"/>
  <c r="M528" i="14"/>
  <c r="N528" i="14"/>
  <c r="O528" i="14"/>
  <c r="H529" i="14"/>
  <c r="I529" i="14"/>
  <c r="J529" i="14"/>
  <c r="K529" i="14"/>
  <c r="L529" i="14"/>
  <c r="M529" i="14"/>
  <c r="N529" i="14"/>
  <c r="O529" i="14"/>
  <c r="H530" i="14"/>
  <c r="I530" i="14"/>
  <c r="J530" i="14"/>
  <c r="K530" i="14"/>
  <c r="L530" i="14"/>
  <c r="M530" i="14"/>
  <c r="N530" i="14"/>
  <c r="O530" i="14"/>
  <c r="H531" i="14"/>
  <c r="I531" i="14"/>
  <c r="J531" i="14"/>
  <c r="K531" i="14"/>
  <c r="L531" i="14"/>
  <c r="M531" i="14"/>
  <c r="N531" i="14"/>
  <c r="O531" i="14"/>
  <c r="H532" i="14"/>
  <c r="I532" i="14"/>
  <c r="J532" i="14"/>
  <c r="K532" i="14"/>
  <c r="L532" i="14"/>
  <c r="M532" i="14"/>
  <c r="N532" i="14"/>
  <c r="O532" i="14"/>
  <c r="H533" i="14"/>
  <c r="I533" i="14"/>
  <c r="J533" i="14"/>
  <c r="K533" i="14"/>
  <c r="L533" i="14"/>
  <c r="M533" i="14"/>
  <c r="N533" i="14"/>
  <c r="O533" i="14"/>
  <c r="H534" i="14"/>
  <c r="I534" i="14"/>
  <c r="J534" i="14"/>
  <c r="K534" i="14"/>
  <c r="L534" i="14"/>
  <c r="M534" i="14"/>
  <c r="N534" i="14"/>
  <c r="O534" i="14"/>
  <c r="H535" i="14"/>
  <c r="I535" i="14"/>
  <c r="J535" i="14"/>
  <c r="K535" i="14"/>
  <c r="L535" i="14"/>
  <c r="M535" i="14"/>
  <c r="N535" i="14"/>
  <c r="O535" i="14"/>
  <c r="H536" i="14"/>
  <c r="I536" i="14"/>
  <c r="J536" i="14"/>
  <c r="K536" i="14"/>
  <c r="L536" i="14"/>
  <c r="M536" i="14"/>
  <c r="N536" i="14"/>
  <c r="O536" i="14"/>
  <c r="H537" i="14"/>
  <c r="I537" i="14"/>
  <c r="J537" i="14"/>
  <c r="K537" i="14"/>
  <c r="L537" i="14"/>
  <c r="M537" i="14"/>
  <c r="N537" i="14"/>
  <c r="O537" i="14"/>
  <c r="H538" i="14"/>
  <c r="I538" i="14"/>
  <c r="J538" i="14"/>
  <c r="K538" i="14"/>
  <c r="L538" i="14"/>
  <c r="M538" i="14"/>
  <c r="N538" i="14"/>
  <c r="O538" i="14"/>
  <c r="H539" i="14"/>
  <c r="I539" i="14"/>
  <c r="J539" i="14"/>
  <c r="K539" i="14"/>
  <c r="L539" i="14"/>
  <c r="M539" i="14"/>
  <c r="N539" i="14"/>
  <c r="O539" i="14"/>
  <c r="H540" i="14"/>
  <c r="I540" i="14"/>
  <c r="J540" i="14"/>
  <c r="K540" i="14"/>
  <c r="L540" i="14"/>
  <c r="M540" i="14"/>
  <c r="N540" i="14"/>
  <c r="O540" i="14"/>
  <c r="H541" i="14"/>
  <c r="I541" i="14"/>
  <c r="J541" i="14"/>
  <c r="K541" i="14"/>
  <c r="L541" i="14"/>
  <c r="M541" i="14"/>
  <c r="N541" i="14"/>
  <c r="O541" i="14"/>
  <c r="H542" i="14"/>
  <c r="I542" i="14"/>
  <c r="J542" i="14"/>
  <c r="K542" i="14"/>
  <c r="L542" i="14"/>
  <c r="M542" i="14"/>
  <c r="N542" i="14"/>
  <c r="O542" i="14"/>
  <c r="H543" i="14"/>
  <c r="I543" i="14"/>
  <c r="J543" i="14"/>
  <c r="K543" i="14"/>
  <c r="L543" i="14"/>
  <c r="M543" i="14"/>
  <c r="N543" i="14"/>
  <c r="O543" i="14"/>
  <c r="H544" i="14"/>
  <c r="I544" i="14"/>
  <c r="J544" i="14"/>
  <c r="K544" i="14"/>
  <c r="L544" i="14"/>
  <c r="M544" i="14"/>
  <c r="N544" i="14"/>
  <c r="O544" i="14"/>
  <c r="H545" i="14"/>
  <c r="I545" i="14"/>
  <c r="J545" i="14"/>
  <c r="K545" i="14"/>
  <c r="L545" i="14"/>
  <c r="M545" i="14"/>
  <c r="N545" i="14"/>
  <c r="O545" i="14"/>
  <c r="H546" i="14"/>
  <c r="I546" i="14"/>
  <c r="J546" i="14"/>
  <c r="K546" i="14"/>
  <c r="L546" i="14"/>
  <c r="M546" i="14"/>
  <c r="N546" i="14"/>
  <c r="O546" i="14"/>
  <c r="H547" i="14"/>
  <c r="I547" i="14"/>
  <c r="J547" i="14"/>
  <c r="K547" i="14"/>
  <c r="L547" i="14"/>
  <c r="M547" i="14"/>
  <c r="N547" i="14"/>
  <c r="O547" i="14"/>
  <c r="H548" i="14"/>
  <c r="I548" i="14"/>
  <c r="J548" i="14"/>
  <c r="K548" i="14"/>
  <c r="L548" i="14"/>
  <c r="M548" i="14"/>
  <c r="N548" i="14"/>
  <c r="O548" i="14"/>
  <c r="H549" i="14"/>
  <c r="I549" i="14"/>
  <c r="J549" i="14"/>
  <c r="K549" i="14"/>
  <c r="L549" i="14"/>
  <c r="M549" i="14"/>
  <c r="N549" i="14"/>
  <c r="O549" i="14"/>
  <c r="H550" i="14"/>
  <c r="I550" i="14"/>
  <c r="J550" i="14"/>
  <c r="K550" i="14"/>
  <c r="L550" i="14"/>
  <c r="M550" i="14"/>
  <c r="N550" i="14"/>
  <c r="O550" i="14"/>
  <c r="H551" i="14"/>
  <c r="I551" i="14"/>
  <c r="J551" i="14"/>
  <c r="K551" i="14"/>
  <c r="L551" i="14"/>
  <c r="M551" i="14"/>
  <c r="N551" i="14"/>
  <c r="O551" i="14"/>
  <c r="H552" i="14"/>
  <c r="I552" i="14"/>
  <c r="J552" i="14"/>
  <c r="K552" i="14"/>
  <c r="L552" i="14"/>
  <c r="M552" i="14"/>
  <c r="N552" i="14"/>
  <c r="O552" i="14"/>
  <c r="H553" i="14"/>
  <c r="I553" i="14"/>
  <c r="J553" i="14"/>
  <c r="K553" i="14"/>
  <c r="L553" i="14"/>
  <c r="M553" i="14"/>
  <c r="N553" i="14"/>
  <c r="O553" i="14"/>
  <c r="H554" i="14"/>
  <c r="I554" i="14"/>
  <c r="J554" i="14"/>
  <c r="K554" i="14"/>
  <c r="L554" i="14"/>
  <c r="M554" i="14"/>
  <c r="N554" i="14"/>
  <c r="O554" i="14"/>
  <c r="H555" i="14"/>
  <c r="I555" i="14"/>
  <c r="J555" i="14"/>
  <c r="K555" i="14"/>
  <c r="L555" i="14"/>
  <c r="M555" i="14"/>
  <c r="N555" i="14"/>
  <c r="O555" i="14"/>
  <c r="H556" i="14"/>
  <c r="I556" i="14"/>
  <c r="J556" i="14"/>
  <c r="K556" i="14"/>
  <c r="L556" i="14"/>
  <c r="M556" i="14"/>
  <c r="N556" i="14"/>
  <c r="O556" i="14"/>
  <c r="H557" i="14"/>
  <c r="I557" i="14"/>
  <c r="J557" i="14"/>
  <c r="K557" i="14"/>
  <c r="L557" i="14"/>
  <c r="M557" i="14"/>
  <c r="N557" i="14"/>
  <c r="O557" i="14"/>
  <c r="H558" i="14"/>
  <c r="I558" i="14"/>
  <c r="J558" i="14"/>
  <c r="K558" i="14"/>
  <c r="L558" i="14"/>
  <c r="M558" i="14"/>
  <c r="N558" i="14"/>
  <c r="O558" i="14"/>
  <c r="H559" i="14"/>
  <c r="I559" i="14"/>
  <c r="J559" i="14"/>
  <c r="K559" i="14"/>
  <c r="L559" i="14"/>
  <c r="M559" i="14"/>
  <c r="N559" i="14"/>
  <c r="O559" i="14"/>
  <c r="H560" i="14"/>
  <c r="I560" i="14"/>
  <c r="J560" i="14"/>
  <c r="K560" i="14"/>
  <c r="L560" i="14"/>
  <c r="M560" i="14"/>
  <c r="N560" i="14"/>
  <c r="O560" i="14"/>
  <c r="H561" i="14"/>
  <c r="I561" i="14"/>
  <c r="J561" i="14"/>
  <c r="K561" i="14"/>
  <c r="L561" i="14"/>
  <c r="M561" i="14"/>
  <c r="N561" i="14"/>
  <c r="O561" i="14"/>
  <c r="H562" i="14"/>
  <c r="I562" i="14"/>
  <c r="J562" i="14"/>
  <c r="K562" i="14"/>
  <c r="L562" i="14"/>
  <c r="M562" i="14"/>
  <c r="N562" i="14"/>
  <c r="O562" i="14"/>
  <c r="H563" i="14"/>
  <c r="I563" i="14"/>
  <c r="J563" i="14"/>
  <c r="K563" i="14"/>
  <c r="L563" i="14"/>
  <c r="M563" i="14"/>
  <c r="N563" i="14"/>
  <c r="O563" i="14"/>
  <c r="H564" i="14"/>
  <c r="I564" i="14"/>
  <c r="J564" i="14"/>
  <c r="K564" i="14"/>
  <c r="L564" i="14"/>
  <c r="M564" i="14"/>
  <c r="N564" i="14"/>
  <c r="O564" i="14"/>
  <c r="H565" i="14"/>
  <c r="I565" i="14"/>
  <c r="J565" i="14"/>
  <c r="K565" i="14"/>
  <c r="L565" i="14"/>
  <c r="M565" i="14"/>
  <c r="N565" i="14"/>
  <c r="O565" i="14"/>
  <c r="H566" i="14"/>
  <c r="I566" i="14"/>
  <c r="J566" i="14"/>
  <c r="K566" i="14"/>
  <c r="L566" i="14"/>
  <c r="M566" i="14"/>
  <c r="N566" i="14"/>
  <c r="O566" i="14"/>
  <c r="H567" i="14"/>
  <c r="I567" i="14"/>
  <c r="J567" i="14"/>
  <c r="K567" i="14"/>
  <c r="L567" i="14"/>
  <c r="M567" i="14"/>
  <c r="N567" i="14"/>
  <c r="O567" i="14"/>
  <c r="H568" i="14"/>
  <c r="I568" i="14"/>
  <c r="J568" i="14"/>
  <c r="K568" i="14"/>
  <c r="L568" i="14"/>
  <c r="M568" i="14"/>
  <c r="N568" i="14"/>
  <c r="O568" i="14"/>
  <c r="H569" i="14"/>
  <c r="I569" i="14"/>
  <c r="J569" i="14"/>
  <c r="K569" i="14"/>
  <c r="L569" i="14"/>
  <c r="M569" i="14"/>
  <c r="N569" i="14"/>
  <c r="O569" i="14"/>
  <c r="H570" i="14"/>
  <c r="I570" i="14"/>
  <c r="J570" i="14"/>
  <c r="K570" i="14"/>
  <c r="L570" i="14"/>
  <c r="M570" i="14"/>
  <c r="N570" i="14"/>
  <c r="O570" i="14"/>
  <c r="H571" i="14"/>
  <c r="I571" i="14"/>
  <c r="J571" i="14"/>
  <c r="K571" i="14"/>
  <c r="L571" i="14"/>
  <c r="M571" i="14"/>
  <c r="N571" i="14"/>
  <c r="O571" i="14"/>
  <c r="H572" i="14"/>
  <c r="I572" i="14"/>
  <c r="J572" i="14"/>
  <c r="K572" i="14"/>
  <c r="L572" i="14"/>
  <c r="M572" i="14"/>
  <c r="N572" i="14"/>
  <c r="O572" i="14"/>
  <c r="H573" i="14"/>
  <c r="I573" i="14"/>
  <c r="J573" i="14"/>
  <c r="K573" i="14"/>
  <c r="L573" i="14"/>
  <c r="M573" i="14"/>
  <c r="N573" i="14"/>
  <c r="O573" i="14"/>
  <c r="H574" i="14"/>
  <c r="I574" i="14"/>
  <c r="J574" i="14"/>
  <c r="K574" i="14"/>
  <c r="L574" i="14"/>
  <c r="M574" i="14"/>
  <c r="N574" i="14"/>
  <c r="O574" i="14"/>
  <c r="H575" i="14"/>
  <c r="I575" i="14"/>
  <c r="J575" i="14"/>
  <c r="K575" i="14"/>
  <c r="L575" i="14"/>
  <c r="M575" i="14"/>
  <c r="N575" i="14"/>
  <c r="O575" i="14"/>
  <c r="H576" i="14"/>
  <c r="I576" i="14"/>
  <c r="J576" i="14"/>
  <c r="K576" i="14"/>
  <c r="L576" i="14"/>
  <c r="M576" i="14"/>
  <c r="N576" i="14"/>
  <c r="O576" i="14"/>
  <c r="H577" i="14"/>
  <c r="I577" i="14"/>
  <c r="J577" i="14"/>
  <c r="K577" i="14"/>
  <c r="L577" i="14"/>
  <c r="M577" i="14"/>
  <c r="N577" i="14"/>
  <c r="O577" i="14"/>
  <c r="H578" i="14"/>
  <c r="I578" i="14"/>
  <c r="J578" i="14"/>
  <c r="K578" i="14"/>
  <c r="L578" i="14"/>
  <c r="M578" i="14"/>
  <c r="N578" i="14"/>
  <c r="O578" i="14"/>
  <c r="H579" i="14"/>
  <c r="I579" i="14"/>
  <c r="J579" i="14"/>
  <c r="K579" i="14"/>
  <c r="L579" i="14"/>
  <c r="M579" i="14"/>
  <c r="N579" i="14"/>
  <c r="O579" i="14"/>
  <c r="H580" i="14"/>
  <c r="I580" i="14"/>
  <c r="J580" i="14"/>
  <c r="K580" i="14"/>
  <c r="L580" i="14"/>
  <c r="M580" i="14"/>
  <c r="N580" i="14"/>
  <c r="O580" i="14"/>
  <c r="H581" i="14"/>
  <c r="I581" i="14"/>
  <c r="J581" i="14"/>
  <c r="K581" i="14"/>
  <c r="L581" i="14"/>
  <c r="M581" i="14"/>
  <c r="N581" i="14"/>
  <c r="O581" i="14"/>
  <c r="H582" i="14"/>
  <c r="I582" i="14"/>
  <c r="J582" i="14"/>
  <c r="K582" i="14"/>
  <c r="L582" i="14"/>
  <c r="M582" i="14"/>
  <c r="N582" i="14"/>
  <c r="O582" i="14"/>
  <c r="H583" i="14"/>
  <c r="I583" i="14"/>
  <c r="J583" i="14"/>
  <c r="K583" i="14"/>
  <c r="L583" i="14"/>
  <c r="M583" i="14"/>
  <c r="N583" i="14"/>
  <c r="O583" i="14"/>
  <c r="H584" i="14"/>
  <c r="I584" i="14"/>
  <c r="J584" i="14"/>
  <c r="K584" i="14"/>
  <c r="L584" i="14"/>
  <c r="M584" i="14"/>
  <c r="N584" i="14"/>
  <c r="O584" i="14"/>
  <c r="H585" i="14"/>
  <c r="I585" i="14"/>
  <c r="J585" i="14"/>
  <c r="K585" i="14"/>
  <c r="L585" i="14"/>
  <c r="M585" i="14"/>
  <c r="N585" i="14"/>
  <c r="O585" i="14"/>
  <c r="H586" i="14"/>
  <c r="I586" i="14"/>
  <c r="J586" i="14"/>
  <c r="K586" i="14"/>
  <c r="L586" i="14"/>
  <c r="M586" i="14"/>
  <c r="N586" i="14"/>
  <c r="O586" i="14"/>
  <c r="H587" i="14"/>
  <c r="I587" i="14"/>
  <c r="J587" i="14"/>
  <c r="K587" i="14"/>
  <c r="L587" i="14"/>
  <c r="M587" i="14"/>
  <c r="N587" i="14"/>
  <c r="O587" i="14"/>
  <c r="H588" i="14"/>
  <c r="I588" i="14"/>
  <c r="J588" i="14"/>
  <c r="K588" i="14"/>
  <c r="L588" i="14"/>
  <c r="M588" i="14"/>
  <c r="N588" i="14"/>
  <c r="O588" i="14"/>
  <c r="H589" i="14"/>
  <c r="I589" i="14"/>
  <c r="J589" i="14"/>
  <c r="K589" i="14"/>
  <c r="L589" i="14"/>
  <c r="M589" i="14"/>
  <c r="N589" i="14"/>
  <c r="O589" i="14"/>
  <c r="H590" i="14"/>
  <c r="I590" i="14"/>
  <c r="J590" i="14"/>
  <c r="K590" i="14"/>
  <c r="L590" i="14"/>
  <c r="M590" i="14"/>
  <c r="N590" i="14"/>
  <c r="O590" i="14"/>
  <c r="H591" i="14"/>
  <c r="I591" i="14"/>
  <c r="J591" i="14"/>
  <c r="K591" i="14"/>
  <c r="L591" i="14"/>
  <c r="M591" i="14"/>
  <c r="N591" i="14"/>
  <c r="O591" i="14"/>
  <c r="H592" i="14"/>
  <c r="I592" i="14"/>
  <c r="J592" i="14"/>
  <c r="K592" i="14"/>
  <c r="L592" i="14"/>
  <c r="M592" i="14"/>
  <c r="N592" i="14"/>
  <c r="O592" i="14"/>
  <c r="H593" i="14"/>
  <c r="I593" i="14"/>
  <c r="J593" i="14"/>
  <c r="K593" i="14"/>
  <c r="L593" i="14"/>
  <c r="M593" i="14"/>
  <c r="N593" i="14"/>
  <c r="O593" i="14"/>
  <c r="H594" i="14"/>
  <c r="I594" i="14"/>
  <c r="J594" i="14"/>
  <c r="K594" i="14"/>
  <c r="L594" i="14"/>
  <c r="M594" i="14"/>
  <c r="N594" i="14"/>
  <c r="O594" i="14"/>
  <c r="H595" i="14"/>
  <c r="I595" i="14"/>
  <c r="J595" i="14"/>
  <c r="K595" i="14"/>
  <c r="L595" i="14"/>
  <c r="M595" i="14"/>
  <c r="N595" i="14"/>
  <c r="O595" i="14"/>
  <c r="H596" i="14"/>
  <c r="I596" i="14"/>
  <c r="J596" i="14"/>
  <c r="K596" i="14"/>
  <c r="L596" i="14"/>
  <c r="M596" i="14"/>
  <c r="N596" i="14"/>
  <c r="O596" i="14"/>
  <c r="H597" i="14"/>
  <c r="I597" i="14"/>
  <c r="J597" i="14"/>
  <c r="K597" i="14"/>
  <c r="L597" i="14"/>
  <c r="M597" i="14"/>
  <c r="N597" i="14"/>
  <c r="O597" i="14"/>
  <c r="H598" i="14"/>
  <c r="I598" i="14"/>
  <c r="J598" i="14"/>
  <c r="K598" i="14"/>
  <c r="L598" i="14"/>
  <c r="M598" i="14"/>
  <c r="N598" i="14"/>
  <c r="O598" i="14"/>
  <c r="H599" i="14"/>
  <c r="I599" i="14"/>
  <c r="J599" i="14"/>
  <c r="K599" i="14"/>
  <c r="L599" i="14"/>
  <c r="M599" i="14"/>
  <c r="N599" i="14"/>
  <c r="O599" i="14"/>
  <c r="H600" i="14"/>
  <c r="I600" i="14"/>
  <c r="J600" i="14"/>
  <c r="K600" i="14"/>
  <c r="L600" i="14"/>
  <c r="M600" i="14"/>
  <c r="N600" i="14"/>
  <c r="O600" i="14"/>
  <c r="H601" i="14"/>
  <c r="I601" i="14"/>
  <c r="J601" i="14"/>
  <c r="K601" i="14"/>
  <c r="L601" i="14"/>
  <c r="M601" i="14"/>
  <c r="N601" i="14"/>
  <c r="O601" i="14"/>
  <c r="H602" i="14"/>
  <c r="I602" i="14"/>
  <c r="J602" i="14"/>
  <c r="K602" i="14"/>
  <c r="L602" i="14"/>
  <c r="M602" i="14"/>
  <c r="N602" i="14"/>
  <c r="O602" i="14"/>
  <c r="H603" i="14"/>
  <c r="I603" i="14"/>
  <c r="J603" i="14"/>
  <c r="K603" i="14"/>
  <c r="L603" i="14"/>
  <c r="M603" i="14"/>
  <c r="N603" i="14"/>
  <c r="O603" i="14"/>
  <c r="H604" i="14"/>
  <c r="I604" i="14"/>
  <c r="J604" i="14"/>
  <c r="K604" i="14"/>
  <c r="L604" i="14"/>
  <c r="M604" i="14"/>
  <c r="N604" i="14"/>
  <c r="O604" i="14"/>
  <c r="H605" i="14"/>
  <c r="I605" i="14"/>
  <c r="J605" i="14"/>
  <c r="K605" i="14"/>
  <c r="L605" i="14"/>
  <c r="M605" i="14"/>
  <c r="N605" i="14"/>
  <c r="O605" i="14"/>
  <c r="H606" i="14"/>
  <c r="I606" i="14"/>
  <c r="J606" i="14"/>
  <c r="K606" i="14"/>
  <c r="L606" i="14"/>
  <c r="M606" i="14"/>
  <c r="N606" i="14"/>
  <c r="O606" i="14"/>
  <c r="H607" i="14"/>
  <c r="I607" i="14"/>
  <c r="J607" i="14"/>
  <c r="K607" i="14"/>
  <c r="L607" i="14"/>
  <c r="M607" i="14"/>
  <c r="N607" i="14"/>
  <c r="O607" i="14"/>
  <c r="H608" i="14"/>
  <c r="I608" i="14"/>
  <c r="J608" i="14"/>
  <c r="K608" i="14"/>
  <c r="L608" i="14"/>
  <c r="M608" i="14"/>
  <c r="N608" i="14"/>
  <c r="O608" i="14"/>
  <c r="H609" i="14"/>
  <c r="I609" i="14"/>
  <c r="J609" i="14"/>
  <c r="K609" i="14"/>
  <c r="L609" i="14"/>
  <c r="M609" i="14"/>
  <c r="N609" i="14"/>
  <c r="O609" i="14"/>
  <c r="H610" i="14"/>
  <c r="I610" i="14"/>
  <c r="J610" i="14"/>
  <c r="K610" i="14"/>
  <c r="L610" i="14"/>
  <c r="M610" i="14"/>
  <c r="N610" i="14"/>
  <c r="O610" i="14"/>
  <c r="H611" i="14"/>
  <c r="I611" i="14"/>
  <c r="J611" i="14"/>
  <c r="K611" i="14"/>
  <c r="L611" i="14"/>
  <c r="M611" i="14"/>
  <c r="N611" i="14"/>
  <c r="O611" i="14"/>
  <c r="H612" i="14"/>
  <c r="I612" i="14"/>
  <c r="J612" i="14"/>
  <c r="K612" i="14"/>
  <c r="L612" i="14"/>
  <c r="M612" i="14"/>
  <c r="N612" i="14"/>
  <c r="O612" i="14"/>
  <c r="H613" i="14"/>
  <c r="I613" i="14"/>
  <c r="J613" i="14"/>
  <c r="K613" i="14"/>
  <c r="L613" i="14"/>
  <c r="M613" i="14"/>
  <c r="N613" i="14"/>
  <c r="O613" i="14"/>
  <c r="H614" i="14"/>
  <c r="I614" i="14"/>
  <c r="J614" i="14"/>
  <c r="K614" i="14"/>
  <c r="L614" i="14"/>
  <c r="M614" i="14"/>
  <c r="N614" i="14"/>
  <c r="O614" i="14"/>
  <c r="H615" i="14"/>
  <c r="I615" i="14"/>
  <c r="J615" i="14"/>
  <c r="K615" i="14"/>
  <c r="L615" i="14"/>
  <c r="M615" i="14"/>
  <c r="N615" i="14"/>
  <c r="O615" i="14"/>
  <c r="H616" i="14"/>
  <c r="I616" i="14"/>
  <c r="J616" i="14"/>
  <c r="K616" i="14"/>
  <c r="L616" i="14"/>
  <c r="M616" i="14"/>
  <c r="N616" i="14"/>
  <c r="O616" i="14"/>
  <c r="H617" i="14"/>
  <c r="I617" i="14"/>
  <c r="J617" i="14"/>
  <c r="K617" i="14"/>
  <c r="L617" i="14"/>
  <c r="M617" i="14"/>
  <c r="N617" i="14"/>
  <c r="O617" i="14"/>
  <c r="H618" i="14"/>
  <c r="I618" i="14"/>
  <c r="J618" i="14"/>
  <c r="K618" i="14"/>
  <c r="L618" i="14"/>
  <c r="M618" i="14"/>
  <c r="N618" i="14"/>
  <c r="O618" i="14"/>
  <c r="H619" i="14"/>
  <c r="I619" i="14"/>
  <c r="J619" i="14"/>
  <c r="K619" i="14"/>
  <c r="L619" i="14"/>
  <c r="M619" i="14"/>
  <c r="N619" i="14"/>
  <c r="O619" i="14"/>
  <c r="H620" i="14"/>
  <c r="I620" i="14"/>
  <c r="J620" i="14"/>
  <c r="K620" i="14"/>
  <c r="L620" i="14"/>
  <c r="M620" i="14"/>
  <c r="N620" i="14"/>
  <c r="O620" i="14"/>
  <c r="H621" i="14"/>
  <c r="I621" i="14"/>
  <c r="J621" i="14"/>
  <c r="K621" i="14"/>
  <c r="L621" i="14"/>
  <c r="M621" i="14"/>
  <c r="N621" i="14"/>
  <c r="O621" i="14"/>
  <c r="H622" i="14"/>
  <c r="I622" i="14"/>
  <c r="J622" i="14"/>
  <c r="K622" i="14"/>
  <c r="L622" i="14"/>
  <c r="M622" i="14"/>
  <c r="N622" i="14"/>
  <c r="O622" i="14"/>
  <c r="H623" i="14"/>
  <c r="I623" i="14"/>
  <c r="J623" i="14"/>
  <c r="K623" i="14"/>
  <c r="L623" i="14"/>
  <c r="M623" i="14"/>
  <c r="N623" i="14"/>
  <c r="O623" i="14"/>
  <c r="H624" i="14"/>
  <c r="I624" i="14"/>
  <c r="J624" i="14"/>
  <c r="K624" i="14"/>
  <c r="L624" i="14"/>
  <c r="M624" i="14"/>
  <c r="N624" i="14"/>
  <c r="O624" i="14"/>
  <c r="H625" i="14"/>
  <c r="I625" i="14"/>
  <c r="J625" i="14"/>
  <c r="K625" i="14"/>
  <c r="L625" i="14"/>
  <c r="M625" i="14"/>
  <c r="N625" i="14"/>
  <c r="O625" i="14"/>
  <c r="H626" i="14"/>
  <c r="I626" i="14"/>
  <c r="J626" i="14"/>
  <c r="K626" i="14"/>
  <c r="L626" i="14"/>
  <c r="M626" i="14"/>
  <c r="N626" i="14"/>
  <c r="O626" i="14"/>
  <c r="H627" i="14"/>
  <c r="I627" i="14"/>
  <c r="J627" i="14"/>
  <c r="K627" i="14"/>
  <c r="L627" i="14"/>
  <c r="M627" i="14"/>
  <c r="N627" i="14"/>
  <c r="O627" i="14"/>
  <c r="H628" i="14"/>
  <c r="I628" i="14"/>
  <c r="J628" i="14"/>
  <c r="K628" i="14"/>
  <c r="L628" i="14"/>
  <c r="M628" i="14"/>
  <c r="N628" i="14"/>
  <c r="O628" i="14"/>
  <c r="H629" i="14"/>
  <c r="I629" i="14"/>
  <c r="J629" i="14"/>
  <c r="K629" i="14"/>
  <c r="L629" i="14"/>
  <c r="M629" i="14"/>
  <c r="N629" i="14"/>
  <c r="O629" i="14"/>
  <c r="H630" i="14"/>
  <c r="I630" i="14"/>
  <c r="J630" i="14"/>
  <c r="K630" i="14"/>
  <c r="L630" i="14"/>
  <c r="M630" i="14"/>
  <c r="N630" i="14"/>
  <c r="O630" i="14"/>
  <c r="H631" i="14"/>
  <c r="I631" i="14"/>
  <c r="J631" i="14"/>
  <c r="K631" i="14"/>
  <c r="L631" i="14"/>
  <c r="M631" i="14"/>
  <c r="N631" i="14"/>
  <c r="O631" i="14"/>
  <c r="H632" i="14"/>
  <c r="I632" i="14"/>
  <c r="J632" i="14"/>
  <c r="K632" i="14"/>
  <c r="L632" i="14"/>
  <c r="M632" i="14"/>
  <c r="N632" i="14"/>
  <c r="O632" i="14"/>
  <c r="H633" i="14"/>
  <c r="I633" i="14"/>
  <c r="J633" i="14"/>
  <c r="K633" i="14"/>
  <c r="L633" i="14"/>
  <c r="M633" i="14"/>
  <c r="N633" i="14"/>
  <c r="O633" i="14"/>
  <c r="H634" i="14"/>
  <c r="I634" i="14"/>
  <c r="J634" i="14"/>
  <c r="K634" i="14"/>
  <c r="L634" i="14"/>
  <c r="M634" i="14"/>
  <c r="N634" i="14"/>
  <c r="O634" i="14"/>
  <c r="H635" i="14"/>
  <c r="I635" i="14"/>
  <c r="J635" i="14"/>
  <c r="K635" i="14"/>
  <c r="L635" i="14"/>
  <c r="M635" i="14"/>
  <c r="N635" i="14"/>
  <c r="O635" i="14"/>
  <c r="H636" i="14"/>
  <c r="I636" i="14"/>
  <c r="J636" i="14"/>
  <c r="K636" i="14"/>
  <c r="L636" i="14"/>
  <c r="M636" i="14"/>
  <c r="N636" i="14"/>
  <c r="O636" i="14"/>
  <c r="H637" i="14"/>
  <c r="I637" i="14"/>
  <c r="J637" i="14"/>
  <c r="K637" i="14"/>
  <c r="L637" i="14"/>
  <c r="M637" i="14"/>
  <c r="N637" i="14"/>
  <c r="O637" i="14"/>
  <c r="H638" i="14"/>
  <c r="I638" i="14"/>
  <c r="J638" i="14"/>
  <c r="K638" i="14"/>
  <c r="L638" i="14"/>
  <c r="M638" i="14"/>
  <c r="N638" i="14"/>
  <c r="O638" i="14"/>
  <c r="H639" i="14"/>
  <c r="I639" i="14"/>
  <c r="J639" i="14"/>
  <c r="K639" i="14"/>
  <c r="L639" i="14"/>
  <c r="M639" i="14"/>
  <c r="N639" i="14"/>
  <c r="O639" i="14"/>
  <c r="H640" i="14"/>
  <c r="I640" i="14"/>
  <c r="J640" i="14"/>
  <c r="K640" i="14"/>
  <c r="L640" i="14"/>
  <c r="M640" i="14"/>
  <c r="N640" i="14"/>
  <c r="O640" i="14"/>
  <c r="H641" i="14"/>
  <c r="I641" i="14"/>
  <c r="J641" i="14"/>
  <c r="K641" i="14"/>
  <c r="L641" i="14"/>
  <c r="M641" i="14"/>
  <c r="N641" i="14"/>
  <c r="O641" i="14"/>
  <c r="H642" i="14"/>
  <c r="I642" i="14"/>
  <c r="J642" i="14"/>
  <c r="K642" i="14"/>
  <c r="L642" i="14"/>
  <c r="M642" i="14"/>
  <c r="N642" i="14"/>
  <c r="O642" i="14"/>
  <c r="H643" i="14"/>
  <c r="I643" i="14"/>
  <c r="J643" i="14"/>
  <c r="K643" i="14"/>
  <c r="L643" i="14"/>
  <c r="M643" i="14"/>
  <c r="N643" i="14"/>
  <c r="O643" i="14"/>
  <c r="H644" i="14"/>
  <c r="I644" i="14"/>
  <c r="J644" i="14"/>
  <c r="K644" i="14"/>
  <c r="L644" i="14"/>
  <c r="M644" i="14"/>
  <c r="N644" i="14"/>
  <c r="O644" i="14"/>
  <c r="H645" i="14"/>
  <c r="I645" i="14"/>
  <c r="J645" i="14"/>
  <c r="K645" i="14"/>
  <c r="L645" i="14"/>
  <c r="M645" i="14"/>
  <c r="N645" i="14"/>
  <c r="O645" i="14"/>
  <c r="H646" i="14"/>
  <c r="I646" i="14"/>
  <c r="J646" i="14"/>
  <c r="K646" i="14"/>
  <c r="L646" i="14"/>
  <c r="M646" i="14"/>
  <c r="N646" i="14"/>
  <c r="O646" i="14"/>
  <c r="H647" i="14"/>
  <c r="I647" i="14"/>
  <c r="J647" i="14"/>
  <c r="K647" i="14"/>
  <c r="L647" i="14"/>
  <c r="M647" i="14"/>
  <c r="N647" i="14"/>
  <c r="O647" i="14"/>
  <c r="H648" i="14"/>
  <c r="I648" i="14"/>
  <c r="J648" i="14"/>
  <c r="K648" i="14"/>
  <c r="L648" i="14"/>
  <c r="M648" i="14"/>
  <c r="N648" i="14"/>
  <c r="O648" i="14"/>
  <c r="H649" i="14"/>
  <c r="I649" i="14"/>
  <c r="J649" i="14"/>
  <c r="K649" i="14"/>
  <c r="L649" i="14"/>
  <c r="M649" i="14"/>
  <c r="N649" i="14"/>
  <c r="O649" i="14"/>
  <c r="H650" i="14"/>
  <c r="I650" i="14"/>
  <c r="J650" i="14"/>
  <c r="K650" i="14"/>
  <c r="L650" i="14"/>
  <c r="M650" i="14"/>
  <c r="N650" i="14"/>
  <c r="O650" i="14"/>
  <c r="H651" i="14"/>
  <c r="I651" i="14"/>
  <c r="J651" i="14"/>
  <c r="K651" i="14"/>
  <c r="L651" i="14"/>
  <c r="M651" i="14"/>
  <c r="N651" i="14"/>
  <c r="O651" i="14"/>
  <c r="H652" i="14"/>
  <c r="I652" i="14"/>
  <c r="J652" i="14"/>
  <c r="K652" i="14"/>
  <c r="L652" i="14"/>
  <c r="M652" i="14"/>
  <c r="N652" i="14"/>
  <c r="O652" i="14"/>
  <c r="H653" i="14"/>
  <c r="I653" i="14"/>
  <c r="J653" i="14"/>
  <c r="K653" i="14"/>
  <c r="L653" i="14"/>
  <c r="M653" i="14"/>
  <c r="N653" i="14"/>
  <c r="O653" i="14"/>
  <c r="H654" i="14"/>
  <c r="I654" i="14"/>
  <c r="J654" i="14"/>
  <c r="K654" i="14"/>
  <c r="L654" i="14"/>
  <c r="M654" i="14"/>
  <c r="N654" i="14"/>
  <c r="O654" i="14"/>
  <c r="H655" i="14"/>
  <c r="I655" i="14"/>
  <c r="J655" i="14"/>
  <c r="K655" i="14"/>
  <c r="L655" i="14"/>
  <c r="M655" i="14"/>
  <c r="N655" i="14"/>
  <c r="O655" i="14"/>
  <c r="H656" i="14"/>
  <c r="I656" i="14"/>
  <c r="J656" i="14"/>
  <c r="K656" i="14"/>
  <c r="L656" i="14"/>
  <c r="M656" i="14"/>
  <c r="N656" i="14"/>
  <c r="O656" i="14"/>
  <c r="H657" i="14"/>
  <c r="I657" i="14"/>
  <c r="J657" i="14"/>
  <c r="K657" i="14"/>
  <c r="L657" i="14"/>
  <c r="M657" i="14"/>
  <c r="N657" i="14"/>
  <c r="O657" i="14"/>
  <c r="H658" i="14"/>
  <c r="I658" i="14"/>
  <c r="J658" i="14"/>
  <c r="K658" i="14"/>
  <c r="L658" i="14"/>
  <c r="M658" i="14"/>
  <c r="N658" i="14"/>
  <c r="O658" i="14"/>
  <c r="H659" i="14"/>
  <c r="I659" i="14"/>
  <c r="J659" i="14"/>
  <c r="K659" i="14"/>
  <c r="L659" i="14"/>
  <c r="M659" i="14"/>
  <c r="N659" i="14"/>
  <c r="O659" i="14"/>
  <c r="H660" i="14"/>
  <c r="I660" i="14"/>
  <c r="J660" i="14"/>
  <c r="K660" i="14"/>
  <c r="L660" i="14"/>
  <c r="M660" i="14"/>
  <c r="N660" i="14"/>
  <c r="O660" i="14"/>
  <c r="H661" i="14"/>
  <c r="I661" i="14"/>
  <c r="J661" i="14"/>
  <c r="K661" i="14"/>
  <c r="L661" i="14"/>
  <c r="M661" i="14"/>
  <c r="N661" i="14"/>
  <c r="O661" i="14"/>
  <c r="H662" i="14"/>
  <c r="I662" i="14"/>
  <c r="J662" i="14"/>
  <c r="K662" i="14"/>
  <c r="L662" i="14"/>
  <c r="M662" i="14"/>
  <c r="N662" i="14"/>
  <c r="O662" i="14"/>
  <c r="H663" i="14"/>
  <c r="I663" i="14"/>
  <c r="J663" i="14"/>
  <c r="K663" i="14"/>
  <c r="L663" i="14"/>
  <c r="M663" i="14"/>
  <c r="N663" i="14"/>
  <c r="O663" i="14"/>
  <c r="H664" i="14"/>
  <c r="I664" i="14"/>
  <c r="J664" i="14"/>
  <c r="K664" i="14"/>
  <c r="L664" i="14"/>
  <c r="M664" i="14"/>
  <c r="N664" i="14"/>
  <c r="O664" i="14"/>
  <c r="H665" i="14"/>
  <c r="I665" i="14"/>
  <c r="J665" i="14"/>
  <c r="K665" i="14"/>
  <c r="L665" i="14"/>
  <c r="M665" i="14"/>
  <c r="N665" i="14"/>
  <c r="O665" i="14"/>
  <c r="H666" i="14"/>
  <c r="I666" i="14"/>
  <c r="J666" i="14"/>
  <c r="K666" i="14"/>
  <c r="L666" i="14"/>
  <c r="M666" i="14"/>
  <c r="N666" i="14"/>
  <c r="O666" i="14"/>
  <c r="H667" i="14"/>
  <c r="I667" i="14"/>
  <c r="J667" i="14"/>
  <c r="K667" i="14"/>
  <c r="L667" i="14"/>
  <c r="M667" i="14"/>
  <c r="N667" i="14"/>
  <c r="O667" i="14"/>
  <c r="H668" i="14"/>
  <c r="I668" i="14"/>
  <c r="J668" i="14"/>
  <c r="K668" i="14"/>
  <c r="L668" i="14"/>
  <c r="M668" i="14"/>
  <c r="N668" i="14"/>
  <c r="O668" i="14"/>
  <c r="H669" i="14"/>
  <c r="I669" i="14"/>
  <c r="J669" i="14"/>
  <c r="K669" i="14"/>
  <c r="L669" i="14"/>
  <c r="M669" i="14"/>
  <c r="N669" i="14"/>
  <c r="O669" i="14"/>
  <c r="H670" i="14"/>
  <c r="I670" i="14"/>
  <c r="J670" i="14"/>
  <c r="K670" i="14"/>
  <c r="L670" i="14"/>
  <c r="M670" i="14"/>
  <c r="N670" i="14"/>
  <c r="O670" i="14"/>
  <c r="H671" i="14"/>
  <c r="I671" i="14"/>
  <c r="J671" i="14"/>
  <c r="K671" i="14"/>
  <c r="L671" i="14"/>
  <c r="M671" i="14"/>
  <c r="N671" i="14"/>
  <c r="O671" i="14"/>
  <c r="H672" i="14"/>
  <c r="I672" i="14"/>
  <c r="J672" i="14"/>
  <c r="K672" i="14"/>
  <c r="L672" i="14"/>
  <c r="M672" i="14"/>
  <c r="N672" i="14"/>
  <c r="O672" i="14"/>
  <c r="H673" i="14"/>
  <c r="I673" i="14"/>
  <c r="J673" i="14"/>
  <c r="K673" i="14"/>
  <c r="L673" i="14"/>
  <c r="M673" i="14"/>
  <c r="N673" i="14"/>
  <c r="O673" i="14"/>
  <c r="H674" i="14"/>
  <c r="I674" i="14"/>
  <c r="J674" i="14"/>
  <c r="K674" i="14"/>
  <c r="L674" i="14"/>
  <c r="M674" i="14"/>
  <c r="N674" i="14"/>
  <c r="O674" i="14"/>
  <c r="H675" i="14"/>
  <c r="I675" i="14"/>
  <c r="J675" i="14"/>
  <c r="K675" i="14"/>
  <c r="L675" i="14"/>
  <c r="M675" i="14"/>
  <c r="N675" i="14"/>
  <c r="O675" i="14"/>
  <c r="H676" i="14"/>
  <c r="I676" i="14"/>
  <c r="J676" i="14"/>
  <c r="K676" i="14"/>
  <c r="L676" i="14"/>
  <c r="M676" i="14"/>
  <c r="N676" i="14"/>
  <c r="O676" i="14"/>
  <c r="H677" i="14"/>
  <c r="I677" i="14"/>
  <c r="J677" i="14"/>
  <c r="K677" i="14"/>
  <c r="L677" i="14"/>
  <c r="M677" i="14"/>
  <c r="N677" i="14"/>
  <c r="O677" i="14"/>
  <c r="H678" i="14"/>
  <c r="I678" i="14"/>
  <c r="J678" i="14"/>
  <c r="K678" i="14"/>
  <c r="L678" i="14"/>
  <c r="M678" i="14"/>
  <c r="N678" i="14"/>
  <c r="O678" i="14"/>
  <c r="H679" i="14"/>
  <c r="I679" i="14"/>
  <c r="J679" i="14"/>
  <c r="K679" i="14"/>
  <c r="L679" i="14"/>
  <c r="M679" i="14"/>
  <c r="N679" i="14"/>
  <c r="O679" i="14"/>
  <c r="H680" i="14"/>
  <c r="I680" i="14"/>
  <c r="J680" i="14"/>
  <c r="K680" i="14"/>
  <c r="L680" i="14"/>
  <c r="M680" i="14"/>
  <c r="N680" i="14"/>
  <c r="O680" i="14"/>
  <c r="H681" i="14"/>
  <c r="I681" i="14"/>
  <c r="J681" i="14"/>
  <c r="K681" i="14"/>
  <c r="L681" i="14"/>
  <c r="M681" i="14"/>
  <c r="N681" i="14"/>
  <c r="O681" i="14"/>
  <c r="H682" i="14"/>
  <c r="I682" i="14"/>
  <c r="J682" i="14"/>
  <c r="K682" i="14"/>
  <c r="L682" i="14"/>
  <c r="M682" i="14"/>
  <c r="N682" i="14"/>
  <c r="O682" i="14"/>
  <c r="I13" i="14"/>
  <c r="J13" i="14"/>
  <c r="K13" i="14"/>
  <c r="L13" i="14"/>
  <c r="M13" i="14"/>
  <c r="N13" i="14"/>
  <c r="O13" i="14"/>
  <c r="H13" i="14"/>
  <c r="BU150" i="71"/>
  <c r="BW150" i="71" s="1"/>
  <c r="BY150" i="71" s="1"/>
  <c r="BV150" i="71"/>
  <c r="BX150" i="71"/>
  <c r="BZ150" i="71"/>
  <c r="CA150" i="71"/>
  <c r="CB150" i="71"/>
  <c r="CD150" i="71" s="1"/>
  <c r="CF150" i="71" s="1"/>
  <c r="CC150" i="71"/>
  <c r="CE150" i="71" s="1"/>
  <c r="BD150" i="71"/>
  <c r="BE150" i="71"/>
  <c r="BF150" i="71"/>
  <c r="BG150" i="71"/>
  <c r="BI150" i="71" s="1"/>
  <c r="BH150" i="71"/>
  <c r="BK150" i="71"/>
  <c r="AJ150" i="71"/>
  <c r="AK150" i="71"/>
  <c r="AL150" i="71"/>
  <c r="AM150" i="71"/>
  <c r="AG150" i="71"/>
  <c r="Y150" i="71"/>
  <c r="AA150" i="71" s="1"/>
  <c r="Z150" i="71"/>
  <c r="AB150" i="71"/>
  <c r="AD150" i="71" s="1"/>
  <c r="AC150" i="71"/>
  <c r="P150" i="71"/>
  <c r="Q150" i="71"/>
  <c r="R150" i="71" s="1"/>
  <c r="C1032" i="14"/>
  <c r="C1033" i="14"/>
  <c r="C1034" i="14"/>
  <c r="C1035" i="14"/>
  <c r="C1036" i="14"/>
  <c r="C1037" i="14"/>
  <c r="C1038" i="14"/>
  <c r="C1031" i="14"/>
  <c r="AI15" i="76"/>
  <c r="AH14" i="14" s="1"/>
  <c r="AJ15" i="76"/>
  <c r="AI14" i="14" s="1"/>
  <c r="AI16" i="76"/>
  <c r="AJ16" i="76"/>
  <c r="AI15" i="14" s="1"/>
  <c r="AI17" i="76"/>
  <c r="AH16" i="14" s="1"/>
  <c r="AJ17" i="76"/>
  <c r="AI16" i="14" s="1"/>
  <c r="AI18" i="76"/>
  <c r="AH17" i="14" s="1"/>
  <c r="AJ18" i="76"/>
  <c r="AI17" i="14" s="1"/>
  <c r="AI19" i="76"/>
  <c r="AH18" i="14" s="1"/>
  <c r="AJ19" i="76"/>
  <c r="AI18" i="14" s="1"/>
  <c r="AI20" i="76"/>
  <c r="AJ20" i="76"/>
  <c r="AI19" i="14" s="1"/>
  <c r="AI21" i="76"/>
  <c r="AH20" i="14" s="1"/>
  <c r="AJ21" i="76"/>
  <c r="AI20" i="14" s="1"/>
  <c r="AI22" i="76"/>
  <c r="AH21" i="14" s="1"/>
  <c r="AJ22" i="76"/>
  <c r="AI21" i="14" s="1"/>
  <c r="AI23" i="76"/>
  <c r="AH22" i="14" s="1"/>
  <c r="AJ23" i="76"/>
  <c r="AI22" i="14" s="1"/>
  <c r="AI24" i="76"/>
  <c r="AJ24" i="76"/>
  <c r="AI23" i="14" s="1"/>
  <c r="AI25" i="76"/>
  <c r="AH24" i="14" s="1"/>
  <c r="AJ25" i="76"/>
  <c r="AI24" i="14" s="1"/>
  <c r="AI26" i="76"/>
  <c r="AH25" i="14" s="1"/>
  <c r="AJ26" i="76"/>
  <c r="AI25" i="14" s="1"/>
  <c r="AI27" i="76"/>
  <c r="AH26" i="14" s="1"/>
  <c r="AJ27" i="76"/>
  <c r="AI26" i="14" s="1"/>
  <c r="AI28" i="76"/>
  <c r="AJ28" i="76"/>
  <c r="AI27" i="14" s="1"/>
  <c r="AI29" i="76"/>
  <c r="AH28" i="14" s="1"/>
  <c r="AJ29" i="76"/>
  <c r="AI28" i="14" s="1"/>
  <c r="AI30" i="76"/>
  <c r="AH29" i="14" s="1"/>
  <c r="AJ30" i="76"/>
  <c r="AI29" i="14" s="1"/>
  <c r="AI31" i="76"/>
  <c r="AH30" i="14" s="1"/>
  <c r="AJ31" i="76"/>
  <c r="AI30" i="14" s="1"/>
  <c r="AI32" i="76"/>
  <c r="AJ32" i="76"/>
  <c r="AI31" i="14" s="1"/>
  <c r="AI33" i="76"/>
  <c r="AH32" i="14" s="1"/>
  <c r="AJ33" i="76"/>
  <c r="AI32" i="14" s="1"/>
  <c r="AI34" i="76"/>
  <c r="AH33" i="14" s="1"/>
  <c r="AJ34" i="76"/>
  <c r="AI33" i="14" s="1"/>
  <c r="AI35" i="76"/>
  <c r="AH34" i="14" s="1"/>
  <c r="AJ35" i="76"/>
  <c r="AI34" i="14" s="1"/>
  <c r="AI36" i="76"/>
  <c r="AJ36" i="76"/>
  <c r="AI35" i="14" s="1"/>
  <c r="AI37" i="76"/>
  <c r="AH36" i="14" s="1"/>
  <c r="AJ37" i="76"/>
  <c r="AI36" i="14" s="1"/>
  <c r="AI38" i="76"/>
  <c r="AH37" i="14" s="1"/>
  <c r="AJ38" i="76"/>
  <c r="AI37" i="14" s="1"/>
  <c r="AI39" i="76"/>
  <c r="AH38" i="14" s="1"/>
  <c r="AJ39" i="76"/>
  <c r="AI38" i="14" s="1"/>
  <c r="AI40" i="76"/>
  <c r="AJ40" i="76"/>
  <c r="AI39" i="14" s="1"/>
  <c r="AI41" i="76"/>
  <c r="AH40" i="14" s="1"/>
  <c r="AJ41" i="76"/>
  <c r="AI40" i="14" s="1"/>
  <c r="AI42" i="76"/>
  <c r="AH41" i="14" s="1"/>
  <c r="AJ42" i="76"/>
  <c r="AI41" i="14" s="1"/>
  <c r="AI43" i="76"/>
  <c r="AH42" i="14" s="1"/>
  <c r="AJ43" i="76"/>
  <c r="AI42" i="14" s="1"/>
  <c r="AI44" i="76"/>
  <c r="AJ44" i="76"/>
  <c r="AI43" i="14" s="1"/>
  <c r="AI45" i="76"/>
  <c r="AH44" i="14" s="1"/>
  <c r="AJ45" i="76"/>
  <c r="AI44" i="14" s="1"/>
  <c r="AI46" i="76"/>
  <c r="AH45" i="14" s="1"/>
  <c r="AJ46" i="76"/>
  <c r="AI45" i="14" s="1"/>
  <c r="AI47" i="76"/>
  <c r="AH46" i="14" s="1"/>
  <c r="AJ47" i="76"/>
  <c r="AI46" i="14" s="1"/>
  <c r="AI48" i="76"/>
  <c r="AJ48" i="76"/>
  <c r="AI47" i="14" s="1"/>
  <c r="AI49" i="76"/>
  <c r="AH48" i="14" s="1"/>
  <c r="AJ49" i="76"/>
  <c r="AI48" i="14" s="1"/>
  <c r="AI50" i="76"/>
  <c r="AH49" i="14" s="1"/>
  <c r="AJ50" i="76"/>
  <c r="AI49" i="14" s="1"/>
  <c r="AI51" i="76"/>
  <c r="AH50" i="14" s="1"/>
  <c r="AJ51" i="76"/>
  <c r="AI50" i="14" s="1"/>
  <c r="AI52" i="76"/>
  <c r="AJ52" i="76"/>
  <c r="AI51" i="14" s="1"/>
  <c r="AI53" i="76"/>
  <c r="AH52" i="14" s="1"/>
  <c r="AJ53" i="76"/>
  <c r="AI52" i="14" s="1"/>
  <c r="AI54" i="76"/>
  <c r="AH53" i="14" s="1"/>
  <c r="AJ54" i="76"/>
  <c r="AI53" i="14" s="1"/>
  <c r="AI55" i="76"/>
  <c r="AH54" i="14" s="1"/>
  <c r="AJ55" i="76"/>
  <c r="AI54" i="14" s="1"/>
  <c r="AI56" i="76"/>
  <c r="AJ56" i="76"/>
  <c r="AI55" i="14" s="1"/>
  <c r="AI57" i="76"/>
  <c r="AH56" i="14" s="1"/>
  <c r="AJ57" i="76"/>
  <c r="AI56" i="14" s="1"/>
  <c r="AI58" i="76"/>
  <c r="AH57" i="14" s="1"/>
  <c r="AJ58" i="76"/>
  <c r="AI57" i="14" s="1"/>
  <c r="AI59" i="76"/>
  <c r="AH58" i="14" s="1"/>
  <c r="AJ59" i="76"/>
  <c r="AI58" i="14" s="1"/>
  <c r="AI60" i="76"/>
  <c r="AJ60" i="76"/>
  <c r="AI59" i="14" s="1"/>
  <c r="AI61" i="76"/>
  <c r="AH60" i="14" s="1"/>
  <c r="AJ61" i="76"/>
  <c r="AI60" i="14" s="1"/>
  <c r="AI62" i="76"/>
  <c r="AH61" i="14" s="1"/>
  <c r="AJ62" i="76"/>
  <c r="AI61" i="14" s="1"/>
  <c r="AI63" i="76"/>
  <c r="AH62" i="14" s="1"/>
  <c r="AJ63" i="76"/>
  <c r="AI62" i="14" s="1"/>
  <c r="AI64" i="76"/>
  <c r="AJ64" i="76"/>
  <c r="AI63" i="14" s="1"/>
  <c r="AI65" i="76"/>
  <c r="AH64" i="14" s="1"/>
  <c r="AJ65" i="76"/>
  <c r="AI64" i="14" s="1"/>
  <c r="AI66" i="76"/>
  <c r="AH65" i="14" s="1"/>
  <c r="AJ66" i="76"/>
  <c r="AI65" i="14" s="1"/>
  <c r="AI67" i="76"/>
  <c r="AH66" i="14" s="1"/>
  <c r="AJ67" i="76"/>
  <c r="AI66" i="14" s="1"/>
  <c r="AI68" i="76"/>
  <c r="AJ68" i="76"/>
  <c r="AI67" i="14" s="1"/>
  <c r="AI69" i="76"/>
  <c r="AH68" i="14" s="1"/>
  <c r="AJ69" i="76"/>
  <c r="AI68" i="14" s="1"/>
  <c r="AI70" i="76"/>
  <c r="AH69" i="14" s="1"/>
  <c r="AJ70" i="76"/>
  <c r="AI69" i="14" s="1"/>
  <c r="AI71" i="76"/>
  <c r="AH70" i="14" s="1"/>
  <c r="AJ71" i="76"/>
  <c r="AI70" i="14" s="1"/>
  <c r="AI72" i="76"/>
  <c r="AJ72" i="76"/>
  <c r="AI71" i="14" s="1"/>
  <c r="AI73" i="76"/>
  <c r="AH72" i="14" s="1"/>
  <c r="AJ73" i="76"/>
  <c r="AI72" i="14" s="1"/>
  <c r="AI74" i="76"/>
  <c r="AH73" i="14" s="1"/>
  <c r="AJ74" i="76"/>
  <c r="AI73" i="14" s="1"/>
  <c r="AI75" i="76"/>
  <c r="AH74" i="14" s="1"/>
  <c r="AJ75" i="76"/>
  <c r="AI74" i="14" s="1"/>
  <c r="AI76" i="76"/>
  <c r="AJ76" i="76"/>
  <c r="AI75" i="14" s="1"/>
  <c r="AI77" i="76"/>
  <c r="AH76" i="14" s="1"/>
  <c r="AJ77" i="76"/>
  <c r="AI76" i="14" s="1"/>
  <c r="AI78" i="76"/>
  <c r="AH77" i="14" s="1"/>
  <c r="AJ78" i="76"/>
  <c r="AI77" i="14" s="1"/>
  <c r="AI79" i="76"/>
  <c r="AH78" i="14" s="1"/>
  <c r="AJ79" i="76"/>
  <c r="AI78" i="14" s="1"/>
  <c r="AI80" i="76"/>
  <c r="AJ80" i="76"/>
  <c r="AI79" i="14" s="1"/>
  <c r="AI81" i="76"/>
  <c r="AH80" i="14" s="1"/>
  <c r="AJ81" i="76"/>
  <c r="AI80" i="14" s="1"/>
  <c r="AI82" i="76"/>
  <c r="AH81" i="14" s="1"/>
  <c r="AJ82" i="76"/>
  <c r="AI81" i="14" s="1"/>
  <c r="AI83" i="76"/>
  <c r="AH82" i="14" s="1"/>
  <c r="AJ83" i="76"/>
  <c r="AI82" i="14" s="1"/>
  <c r="AI84" i="76"/>
  <c r="AJ84" i="76"/>
  <c r="AI83" i="14" s="1"/>
  <c r="AI85" i="76"/>
  <c r="AH84" i="14" s="1"/>
  <c r="AJ85" i="76"/>
  <c r="AI84" i="14" s="1"/>
  <c r="AI86" i="76"/>
  <c r="AH85" i="14" s="1"/>
  <c r="AJ86" i="76"/>
  <c r="AI85" i="14" s="1"/>
  <c r="AI87" i="76"/>
  <c r="AH86" i="14" s="1"/>
  <c r="AJ87" i="76"/>
  <c r="AI86" i="14" s="1"/>
  <c r="AI88" i="76"/>
  <c r="AJ88" i="76"/>
  <c r="AI87" i="14" s="1"/>
  <c r="AI89" i="76"/>
  <c r="AH88" i="14" s="1"/>
  <c r="AJ89" i="76"/>
  <c r="AI88" i="14" s="1"/>
  <c r="AI90" i="76"/>
  <c r="AH89" i="14" s="1"/>
  <c r="AJ90" i="76"/>
  <c r="AI89" i="14" s="1"/>
  <c r="AI91" i="76"/>
  <c r="AH90" i="14" s="1"/>
  <c r="AJ91" i="76"/>
  <c r="AI90" i="14" s="1"/>
  <c r="AI92" i="76"/>
  <c r="AJ92" i="76"/>
  <c r="AI91" i="14" s="1"/>
  <c r="AI93" i="76"/>
  <c r="AH92" i="14" s="1"/>
  <c r="AJ93" i="76"/>
  <c r="AI92" i="14" s="1"/>
  <c r="AI94" i="76"/>
  <c r="AH93" i="14" s="1"/>
  <c r="AJ94" i="76"/>
  <c r="AI93" i="14" s="1"/>
  <c r="AI95" i="76"/>
  <c r="AH94" i="14" s="1"/>
  <c r="AJ95" i="76"/>
  <c r="AI94" i="14" s="1"/>
  <c r="AI96" i="76"/>
  <c r="AJ96" i="76"/>
  <c r="AI95" i="14" s="1"/>
  <c r="AI97" i="76"/>
  <c r="AH96" i="14" s="1"/>
  <c r="AJ97" i="76"/>
  <c r="AI96" i="14" s="1"/>
  <c r="AI98" i="76"/>
  <c r="AH97" i="14" s="1"/>
  <c r="AJ98" i="76"/>
  <c r="AI97" i="14" s="1"/>
  <c r="AI99" i="76"/>
  <c r="AH98" i="14" s="1"/>
  <c r="AJ99" i="76"/>
  <c r="AI98" i="14" s="1"/>
  <c r="AI100" i="76"/>
  <c r="AJ100" i="76"/>
  <c r="AI99" i="14" s="1"/>
  <c r="AI101" i="76"/>
  <c r="AH100" i="14" s="1"/>
  <c r="AJ101" i="76"/>
  <c r="AI100" i="14" s="1"/>
  <c r="AI102" i="76"/>
  <c r="AH101" i="14" s="1"/>
  <c r="AJ102" i="76"/>
  <c r="AI101" i="14" s="1"/>
  <c r="AI103" i="76"/>
  <c r="AH102" i="14" s="1"/>
  <c r="AJ103" i="76"/>
  <c r="AI102" i="14" s="1"/>
  <c r="AI104" i="76"/>
  <c r="AJ104" i="76"/>
  <c r="AI103" i="14" s="1"/>
  <c r="AI105" i="76"/>
  <c r="AH104" i="14" s="1"/>
  <c r="AJ105" i="76"/>
  <c r="AI104" i="14" s="1"/>
  <c r="AI106" i="76"/>
  <c r="AH105" i="14" s="1"/>
  <c r="AJ106" i="76"/>
  <c r="AI105" i="14" s="1"/>
  <c r="AI107" i="76"/>
  <c r="AH106" i="14" s="1"/>
  <c r="AJ107" i="76"/>
  <c r="AI106" i="14" s="1"/>
  <c r="AI108" i="76"/>
  <c r="AJ108" i="76"/>
  <c r="AI107" i="14" s="1"/>
  <c r="AI109" i="76"/>
  <c r="AH108" i="14" s="1"/>
  <c r="AJ109" i="76"/>
  <c r="AI108" i="14" s="1"/>
  <c r="AI110" i="76"/>
  <c r="AH109" i="14" s="1"/>
  <c r="AJ110" i="76"/>
  <c r="AI109" i="14" s="1"/>
  <c r="AI111" i="76"/>
  <c r="AH110" i="14" s="1"/>
  <c r="AJ111" i="76"/>
  <c r="AI110" i="14" s="1"/>
  <c r="AI112" i="76"/>
  <c r="AJ112" i="76"/>
  <c r="AI111" i="14" s="1"/>
  <c r="AI113" i="76"/>
  <c r="AH112" i="14" s="1"/>
  <c r="AJ113" i="76"/>
  <c r="AI112" i="14" s="1"/>
  <c r="AI114" i="76"/>
  <c r="AH113" i="14" s="1"/>
  <c r="AJ114" i="76"/>
  <c r="AI113" i="14" s="1"/>
  <c r="AI115" i="76"/>
  <c r="AH114" i="14" s="1"/>
  <c r="AJ115" i="76"/>
  <c r="AI114" i="14" s="1"/>
  <c r="AI116" i="76"/>
  <c r="AJ116" i="76"/>
  <c r="AI115" i="14" s="1"/>
  <c r="AI117" i="76"/>
  <c r="AH116" i="14" s="1"/>
  <c r="AJ117" i="76"/>
  <c r="AI116" i="14" s="1"/>
  <c r="AI118" i="76"/>
  <c r="AH117" i="14" s="1"/>
  <c r="AJ118" i="76"/>
  <c r="AI117" i="14" s="1"/>
  <c r="AI119" i="76"/>
  <c r="AH118" i="14" s="1"/>
  <c r="AJ119" i="76"/>
  <c r="AI118" i="14" s="1"/>
  <c r="AI120" i="76"/>
  <c r="AJ120" i="76"/>
  <c r="AI119" i="14" s="1"/>
  <c r="AI121" i="76"/>
  <c r="AH120" i="14" s="1"/>
  <c r="AJ121" i="76"/>
  <c r="AI120" i="14" s="1"/>
  <c r="AI122" i="76"/>
  <c r="AH121" i="14" s="1"/>
  <c r="AJ122" i="76"/>
  <c r="AI121" i="14" s="1"/>
  <c r="AI123" i="76"/>
  <c r="AH122" i="14" s="1"/>
  <c r="AJ123" i="76"/>
  <c r="AI122" i="14" s="1"/>
  <c r="AI124" i="76"/>
  <c r="AJ124" i="76"/>
  <c r="AI123" i="14" s="1"/>
  <c r="AI125" i="76"/>
  <c r="AH124" i="14" s="1"/>
  <c r="AJ125" i="76"/>
  <c r="AI124" i="14" s="1"/>
  <c r="AI126" i="76"/>
  <c r="AH125" i="14" s="1"/>
  <c r="AJ126" i="76"/>
  <c r="AI125" i="14" s="1"/>
  <c r="AI127" i="76"/>
  <c r="AH126" i="14" s="1"/>
  <c r="AJ127" i="76"/>
  <c r="AI126" i="14" s="1"/>
  <c r="AI128" i="76"/>
  <c r="AJ128" i="76"/>
  <c r="AI127" i="14" s="1"/>
  <c r="AI129" i="76"/>
  <c r="AH128" i="14" s="1"/>
  <c r="AJ129" i="76"/>
  <c r="AI128" i="14" s="1"/>
  <c r="AI130" i="76"/>
  <c r="AH129" i="14" s="1"/>
  <c r="AJ130" i="76"/>
  <c r="AI129" i="14" s="1"/>
  <c r="AI131" i="76"/>
  <c r="AH130" i="14" s="1"/>
  <c r="AJ131" i="76"/>
  <c r="AI130" i="14" s="1"/>
  <c r="AI132" i="76"/>
  <c r="AJ132" i="76"/>
  <c r="AI131" i="14" s="1"/>
  <c r="AI133" i="76"/>
  <c r="AH132" i="14" s="1"/>
  <c r="AJ133" i="76"/>
  <c r="AI132" i="14" s="1"/>
  <c r="AI134" i="76"/>
  <c r="AH133" i="14" s="1"/>
  <c r="AJ134" i="76"/>
  <c r="AI133" i="14" s="1"/>
  <c r="AI135" i="76"/>
  <c r="AH134" i="14" s="1"/>
  <c r="AJ135" i="76"/>
  <c r="AI134" i="14" s="1"/>
  <c r="AI136" i="76"/>
  <c r="AJ136" i="76"/>
  <c r="AI135" i="14" s="1"/>
  <c r="AI137" i="76"/>
  <c r="AH136" i="14" s="1"/>
  <c r="AJ137" i="76"/>
  <c r="AI136" i="14" s="1"/>
  <c r="AI138" i="76"/>
  <c r="AH137" i="14" s="1"/>
  <c r="AJ138" i="76"/>
  <c r="AI137" i="14" s="1"/>
  <c r="AI139" i="76"/>
  <c r="AH138" i="14" s="1"/>
  <c r="AJ139" i="76"/>
  <c r="AI138" i="14" s="1"/>
  <c r="AI140" i="76"/>
  <c r="AJ140" i="76"/>
  <c r="AI139" i="14" s="1"/>
  <c r="AI141" i="76"/>
  <c r="AH140" i="14" s="1"/>
  <c r="AJ141" i="76"/>
  <c r="AI140" i="14" s="1"/>
  <c r="AI142" i="76"/>
  <c r="AH141" i="14" s="1"/>
  <c r="AJ142" i="76"/>
  <c r="AI141" i="14" s="1"/>
  <c r="AI143" i="76"/>
  <c r="AH142" i="14" s="1"/>
  <c r="AJ143" i="76"/>
  <c r="AI142" i="14" s="1"/>
  <c r="AI144" i="76"/>
  <c r="AJ144" i="76"/>
  <c r="AI143" i="14" s="1"/>
  <c r="AI145" i="76"/>
  <c r="AH144" i="14" s="1"/>
  <c r="AJ145" i="76"/>
  <c r="AI144" i="14" s="1"/>
  <c r="AI146" i="76"/>
  <c r="AH145" i="14" s="1"/>
  <c r="AJ146" i="76"/>
  <c r="AI145" i="14" s="1"/>
  <c r="AI147" i="76"/>
  <c r="AH146" i="14" s="1"/>
  <c r="AJ147" i="76"/>
  <c r="AI146" i="14" s="1"/>
  <c r="AI148" i="76"/>
  <c r="AJ148" i="76"/>
  <c r="AI147" i="14" s="1"/>
  <c r="AI149" i="76"/>
  <c r="AH148" i="14" s="1"/>
  <c r="AJ149" i="76"/>
  <c r="AI148" i="14" s="1"/>
  <c r="AI150" i="76"/>
  <c r="AH149" i="14" s="1"/>
  <c r="AJ150" i="76"/>
  <c r="AI149" i="14" s="1"/>
  <c r="AI151" i="76"/>
  <c r="AH150" i="14" s="1"/>
  <c r="AJ151" i="76"/>
  <c r="AI150" i="14" s="1"/>
  <c r="AI152" i="76"/>
  <c r="AJ152" i="76"/>
  <c r="AI151" i="14" s="1"/>
  <c r="AI153" i="76"/>
  <c r="AH152" i="14" s="1"/>
  <c r="AJ153" i="76"/>
  <c r="AI152" i="14" s="1"/>
  <c r="AI154" i="76"/>
  <c r="AH153" i="14" s="1"/>
  <c r="AJ154" i="76"/>
  <c r="AI153" i="14" s="1"/>
  <c r="AI155" i="76"/>
  <c r="AH154" i="14" s="1"/>
  <c r="AJ155" i="76"/>
  <c r="AI154" i="14" s="1"/>
  <c r="AI156" i="76"/>
  <c r="AJ156" i="76"/>
  <c r="AI155" i="14" s="1"/>
  <c r="AI157" i="76"/>
  <c r="AH156" i="14" s="1"/>
  <c r="AJ157" i="76"/>
  <c r="AI156" i="14" s="1"/>
  <c r="AI158" i="76"/>
  <c r="AH157" i="14" s="1"/>
  <c r="AJ158" i="76"/>
  <c r="AI157" i="14" s="1"/>
  <c r="AI159" i="76"/>
  <c r="AH158" i="14" s="1"/>
  <c r="AJ159" i="76"/>
  <c r="AI158" i="14" s="1"/>
  <c r="AI160" i="76"/>
  <c r="AJ160" i="76"/>
  <c r="AI159" i="14" s="1"/>
  <c r="AI161" i="76"/>
  <c r="AH160" i="14" s="1"/>
  <c r="AJ161" i="76"/>
  <c r="AI160" i="14" s="1"/>
  <c r="AI162" i="76"/>
  <c r="AH161" i="14" s="1"/>
  <c r="AJ162" i="76"/>
  <c r="AI161" i="14" s="1"/>
  <c r="AI163" i="76"/>
  <c r="AH162" i="14" s="1"/>
  <c r="AJ163" i="76"/>
  <c r="AI162" i="14" s="1"/>
  <c r="AI164" i="76"/>
  <c r="AJ164" i="76"/>
  <c r="AI163" i="14" s="1"/>
  <c r="AI165" i="76"/>
  <c r="AH164" i="14" s="1"/>
  <c r="AJ165" i="76"/>
  <c r="AI164" i="14" s="1"/>
  <c r="AI166" i="76"/>
  <c r="AH165" i="14" s="1"/>
  <c r="AJ166" i="76"/>
  <c r="AI165" i="14" s="1"/>
  <c r="AI167" i="76"/>
  <c r="AH166" i="14" s="1"/>
  <c r="AJ167" i="76"/>
  <c r="AI166" i="14" s="1"/>
  <c r="AI168" i="76"/>
  <c r="AJ168" i="76"/>
  <c r="AI167" i="14" s="1"/>
  <c r="AI169" i="76"/>
  <c r="AH168" i="14" s="1"/>
  <c r="AJ169" i="76"/>
  <c r="AI168" i="14" s="1"/>
  <c r="AI170" i="76"/>
  <c r="AH169" i="14" s="1"/>
  <c r="AJ170" i="76"/>
  <c r="AI169" i="14" s="1"/>
  <c r="AI171" i="76"/>
  <c r="AH170" i="14" s="1"/>
  <c r="AJ171" i="76"/>
  <c r="AI170" i="14" s="1"/>
  <c r="AI172" i="76"/>
  <c r="AJ172" i="76"/>
  <c r="AI171" i="14" s="1"/>
  <c r="AI173" i="76"/>
  <c r="AH172" i="14" s="1"/>
  <c r="AJ173" i="76"/>
  <c r="AI172" i="14" s="1"/>
  <c r="AI174" i="76"/>
  <c r="AH173" i="14" s="1"/>
  <c r="AJ174" i="76"/>
  <c r="AI173" i="14" s="1"/>
  <c r="AI175" i="76"/>
  <c r="AH174" i="14" s="1"/>
  <c r="AJ175" i="76"/>
  <c r="AI174" i="14" s="1"/>
  <c r="AI176" i="76"/>
  <c r="AJ176" i="76"/>
  <c r="AI175" i="14" s="1"/>
  <c r="AI177" i="76"/>
  <c r="AH176" i="14" s="1"/>
  <c r="AJ177" i="76"/>
  <c r="AI176" i="14" s="1"/>
  <c r="AI178" i="76"/>
  <c r="AH177" i="14" s="1"/>
  <c r="AJ178" i="76"/>
  <c r="AI177" i="14" s="1"/>
  <c r="AI179" i="76"/>
  <c r="AH178" i="14" s="1"/>
  <c r="AJ179" i="76"/>
  <c r="AI178" i="14" s="1"/>
  <c r="AI180" i="76"/>
  <c r="AJ180" i="76"/>
  <c r="AI179" i="14" s="1"/>
  <c r="AI181" i="76"/>
  <c r="AH180" i="14" s="1"/>
  <c r="AJ181" i="76"/>
  <c r="AI180" i="14" s="1"/>
  <c r="AI182" i="76"/>
  <c r="AH181" i="14" s="1"/>
  <c r="AJ182" i="76"/>
  <c r="AI181" i="14" s="1"/>
  <c r="AI183" i="76"/>
  <c r="AH182" i="14" s="1"/>
  <c r="AJ183" i="76"/>
  <c r="AI182" i="14" s="1"/>
  <c r="AI184" i="76"/>
  <c r="AJ184" i="76"/>
  <c r="AI183" i="14" s="1"/>
  <c r="AI185" i="76"/>
  <c r="AH184" i="14" s="1"/>
  <c r="AJ185" i="76"/>
  <c r="AI184" i="14" s="1"/>
  <c r="AI186" i="76"/>
  <c r="AH185" i="14" s="1"/>
  <c r="AJ186" i="76"/>
  <c r="AI185" i="14" s="1"/>
  <c r="AI187" i="76"/>
  <c r="AH186" i="14" s="1"/>
  <c r="AJ187" i="76"/>
  <c r="AI186" i="14" s="1"/>
  <c r="AI188" i="76"/>
  <c r="AJ188" i="76"/>
  <c r="AI187" i="14" s="1"/>
  <c r="AI189" i="76"/>
  <c r="AH188" i="14" s="1"/>
  <c r="AJ189" i="76"/>
  <c r="AI188" i="14" s="1"/>
  <c r="AI190" i="76"/>
  <c r="AH189" i="14" s="1"/>
  <c r="AJ190" i="76"/>
  <c r="AI189" i="14" s="1"/>
  <c r="AI191" i="76"/>
  <c r="AH190" i="14" s="1"/>
  <c r="AJ191" i="76"/>
  <c r="AI190" i="14" s="1"/>
  <c r="AI192" i="76"/>
  <c r="AJ192" i="76"/>
  <c r="AI191" i="14" s="1"/>
  <c r="AI193" i="76"/>
  <c r="AH192" i="14" s="1"/>
  <c r="AJ193" i="76"/>
  <c r="AI192" i="14" s="1"/>
  <c r="AI194" i="76"/>
  <c r="AH193" i="14" s="1"/>
  <c r="AJ194" i="76"/>
  <c r="AI193" i="14" s="1"/>
  <c r="AI195" i="76"/>
  <c r="AH194" i="14" s="1"/>
  <c r="AJ195" i="76"/>
  <c r="AI194" i="14" s="1"/>
  <c r="AI196" i="76"/>
  <c r="AJ196" i="76"/>
  <c r="AI195" i="14" s="1"/>
  <c r="AI197" i="76"/>
  <c r="AH196" i="14" s="1"/>
  <c r="AJ197" i="76"/>
  <c r="AI196" i="14" s="1"/>
  <c r="AI198" i="76"/>
  <c r="AH197" i="14" s="1"/>
  <c r="AJ198" i="76"/>
  <c r="AI197" i="14" s="1"/>
  <c r="AI199" i="76"/>
  <c r="AH198" i="14" s="1"/>
  <c r="AJ199" i="76"/>
  <c r="AI198" i="14" s="1"/>
  <c r="AI200" i="76"/>
  <c r="AJ200" i="76"/>
  <c r="AI199" i="14" s="1"/>
  <c r="AI201" i="76"/>
  <c r="AH200" i="14" s="1"/>
  <c r="AJ201" i="76"/>
  <c r="AI200" i="14" s="1"/>
  <c r="AI202" i="76"/>
  <c r="AH201" i="14" s="1"/>
  <c r="AJ202" i="76"/>
  <c r="AI201" i="14" s="1"/>
  <c r="AI203" i="76"/>
  <c r="AH202" i="14" s="1"/>
  <c r="AJ203" i="76"/>
  <c r="AI202" i="14" s="1"/>
  <c r="AI204" i="76"/>
  <c r="AJ204" i="76"/>
  <c r="AI203" i="14" s="1"/>
  <c r="AI205" i="76"/>
  <c r="AH204" i="14" s="1"/>
  <c r="AJ205" i="76"/>
  <c r="AI204" i="14" s="1"/>
  <c r="AI206" i="76"/>
  <c r="AH205" i="14" s="1"/>
  <c r="AJ206" i="76"/>
  <c r="AI205" i="14" s="1"/>
  <c r="AI207" i="76"/>
  <c r="AH206" i="14" s="1"/>
  <c r="AJ207" i="76"/>
  <c r="AI206" i="14" s="1"/>
  <c r="AI208" i="76"/>
  <c r="AJ208" i="76"/>
  <c r="AI207" i="14" s="1"/>
  <c r="AI209" i="76"/>
  <c r="AH208" i="14" s="1"/>
  <c r="AJ209" i="76"/>
  <c r="AI208" i="14" s="1"/>
  <c r="AI210" i="76"/>
  <c r="AH209" i="14" s="1"/>
  <c r="AJ210" i="76"/>
  <c r="AI209" i="14" s="1"/>
  <c r="AI211" i="76"/>
  <c r="AH210" i="14" s="1"/>
  <c r="AJ211" i="76"/>
  <c r="AI210" i="14" s="1"/>
  <c r="AI212" i="76"/>
  <c r="AJ212" i="76"/>
  <c r="AI211" i="14" s="1"/>
  <c r="AI213" i="76"/>
  <c r="AH212" i="14" s="1"/>
  <c r="AJ213" i="76"/>
  <c r="AI212" i="14" s="1"/>
  <c r="AI214" i="76"/>
  <c r="AH213" i="14" s="1"/>
  <c r="AJ214" i="76"/>
  <c r="AI213" i="14" s="1"/>
  <c r="AI215" i="76"/>
  <c r="AH214" i="14" s="1"/>
  <c r="AJ215" i="76"/>
  <c r="AI214" i="14" s="1"/>
  <c r="AI216" i="76"/>
  <c r="AJ216" i="76"/>
  <c r="AI215" i="14" s="1"/>
  <c r="AI217" i="76"/>
  <c r="AH216" i="14" s="1"/>
  <c r="AJ217" i="76"/>
  <c r="AI216" i="14" s="1"/>
  <c r="AI218" i="76"/>
  <c r="AH217" i="14" s="1"/>
  <c r="AJ218" i="76"/>
  <c r="AI217" i="14" s="1"/>
  <c r="AI219" i="76"/>
  <c r="AH218" i="14" s="1"/>
  <c r="AJ219" i="76"/>
  <c r="AI218" i="14" s="1"/>
  <c r="AI220" i="76"/>
  <c r="AJ220" i="76"/>
  <c r="AI219" i="14" s="1"/>
  <c r="AI221" i="76"/>
  <c r="AH220" i="14" s="1"/>
  <c r="AJ221" i="76"/>
  <c r="AI220" i="14" s="1"/>
  <c r="AI222" i="76"/>
  <c r="AH221" i="14" s="1"/>
  <c r="AJ222" i="76"/>
  <c r="AI221" i="14" s="1"/>
  <c r="AI223" i="76"/>
  <c r="AH222" i="14" s="1"/>
  <c r="AJ223" i="76"/>
  <c r="AI222" i="14" s="1"/>
  <c r="AI224" i="76"/>
  <c r="AJ224" i="76"/>
  <c r="AI223" i="14" s="1"/>
  <c r="AI225" i="76"/>
  <c r="AH224" i="14" s="1"/>
  <c r="AJ225" i="76"/>
  <c r="AI224" i="14" s="1"/>
  <c r="AI226" i="76"/>
  <c r="AH225" i="14" s="1"/>
  <c r="AJ226" i="76"/>
  <c r="AI225" i="14" s="1"/>
  <c r="AI227" i="76"/>
  <c r="AH226" i="14" s="1"/>
  <c r="AJ227" i="76"/>
  <c r="AI226" i="14" s="1"/>
  <c r="AI228" i="76"/>
  <c r="AJ228" i="76"/>
  <c r="AI227" i="14" s="1"/>
  <c r="AI229" i="76"/>
  <c r="AH228" i="14" s="1"/>
  <c r="AJ229" i="76"/>
  <c r="AI228" i="14" s="1"/>
  <c r="AI230" i="76"/>
  <c r="AH229" i="14" s="1"/>
  <c r="AJ230" i="76"/>
  <c r="AI229" i="14" s="1"/>
  <c r="AI231" i="76"/>
  <c r="AH230" i="14" s="1"/>
  <c r="AJ231" i="76"/>
  <c r="AI230" i="14" s="1"/>
  <c r="AI232" i="76"/>
  <c r="AJ232" i="76"/>
  <c r="AI231" i="14" s="1"/>
  <c r="AI233" i="76"/>
  <c r="AH232" i="14" s="1"/>
  <c r="AJ233" i="76"/>
  <c r="AI232" i="14" s="1"/>
  <c r="AI234" i="76"/>
  <c r="AH233" i="14" s="1"/>
  <c r="AJ234" i="76"/>
  <c r="AI233" i="14" s="1"/>
  <c r="AI235" i="76"/>
  <c r="AH234" i="14" s="1"/>
  <c r="AJ235" i="76"/>
  <c r="AI234" i="14" s="1"/>
  <c r="AI236" i="76"/>
  <c r="AJ236" i="76"/>
  <c r="AI235" i="14" s="1"/>
  <c r="AI237" i="76"/>
  <c r="AH236" i="14" s="1"/>
  <c r="AJ237" i="76"/>
  <c r="AI236" i="14" s="1"/>
  <c r="AI238" i="76"/>
  <c r="AH237" i="14" s="1"/>
  <c r="AJ238" i="76"/>
  <c r="AI237" i="14" s="1"/>
  <c r="AI239" i="76"/>
  <c r="AH238" i="14" s="1"/>
  <c r="AJ239" i="76"/>
  <c r="AI238" i="14" s="1"/>
  <c r="AI240" i="76"/>
  <c r="AJ240" i="76"/>
  <c r="AI239" i="14" s="1"/>
  <c r="AI241" i="76"/>
  <c r="AH240" i="14" s="1"/>
  <c r="AJ241" i="76"/>
  <c r="AI240" i="14" s="1"/>
  <c r="AI242" i="76"/>
  <c r="AH241" i="14" s="1"/>
  <c r="AJ242" i="76"/>
  <c r="AI241" i="14" s="1"/>
  <c r="AI243" i="76"/>
  <c r="AH242" i="14" s="1"/>
  <c r="AJ243" i="76"/>
  <c r="AI242" i="14" s="1"/>
  <c r="AI244" i="76"/>
  <c r="AJ244" i="76"/>
  <c r="AI243" i="14" s="1"/>
  <c r="AI245" i="76"/>
  <c r="AH244" i="14" s="1"/>
  <c r="AJ245" i="76"/>
  <c r="AI244" i="14" s="1"/>
  <c r="AI246" i="76"/>
  <c r="AH245" i="14" s="1"/>
  <c r="AJ246" i="76"/>
  <c r="AI245" i="14" s="1"/>
  <c r="AI247" i="76"/>
  <c r="AH246" i="14" s="1"/>
  <c r="AJ247" i="76"/>
  <c r="AI246" i="14" s="1"/>
  <c r="AI248" i="76"/>
  <c r="AJ248" i="76"/>
  <c r="AI247" i="14" s="1"/>
  <c r="AI249" i="76"/>
  <c r="AH248" i="14" s="1"/>
  <c r="AJ249" i="76"/>
  <c r="AI248" i="14" s="1"/>
  <c r="AI250" i="76"/>
  <c r="AH249" i="14" s="1"/>
  <c r="AJ250" i="76"/>
  <c r="AI249" i="14" s="1"/>
  <c r="AI251" i="76"/>
  <c r="AH250" i="14" s="1"/>
  <c r="AJ251" i="76"/>
  <c r="AI250" i="14" s="1"/>
  <c r="AI252" i="76"/>
  <c r="AJ252" i="76"/>
  <c r="AI251" i="14" s="1"/>
  <c r="AI253" i="76"/>
  <c r="AH252" i="14" s="1"/>
  <c r="AJ253" i="76"/>
  <c r="AI252" i="14" s="1"/>
  <c r="AI254" i="76"/>
  <c r="AH253" i="14" s="1"/>
  <c r="AJ254" i="76"/>
  <c r="AI253" i="14" s="1"/>
  <c r="AI255" i="76"/>
  <c r="AH254" i="14" s="1"/>
  <c r="AJ255" i="76"/>
  <c r="AI254" i="14" s="1"/>
  <c r="AI256" i="76"/>
  <c r="AJ256" i="76"/>
  <c r="AI255" i="14" s="1"/>
  <c r="AI257" i="76"/>
  <c r="AH256" i="14" s="1"/>
  <c r="AJ257" i="76"/>
  <c r="AI256" i="14" s="1"/>
  <c r="AI258" i="76"/>
  <c r="AH257" i="14" s="1"/>
  <c r="AJ258" i="76"/>
  <c r="AI257" i="14" s="1"/>
  <c r="AI259" i="76"/>
  <c r="AH258" i="14" s="1"/>
  <c r="AJ259" i="76"/>
  <c r="AI258" i="14" s="1"/>
  <c r="AI260" i="76"/>
  <c r="AJ260" i="76"/>
  <c r="AI259" i="14" s="1"/>
  <c r="AI261" i="76"/>
  <c r="AH260" i="14" s="1"/>
  <c r="AJ261" i="76"/>
  <c r="AI260" i="14" s="1"/>
  <c r="AI262" i="76"/>
  <c r="AH261" i="14" s="1"/>
  <c r="AJ262" i="76"/>
  <c r="AI261" i="14" s="1"/>
  <c r="AI263" i="76"/>
  <c r="AH262" i="14" s="1"/>
  <c r="AJ263" i="76"/>
  <c r="AI262" i="14" s="1"/>
  <c r="AI264" i="76"/>
  <c r="AJ264" i="76"/>
  <c r="AI263" i="14" s="1"/>
  <c r="AI265" i="76"/>
  <c r="AH264" i="14" s="1"/>
  <c r="AJ265" i="76"/>
  <c r="AI264" i="14" s="1"/>
  <c r="AI266" i="76"/>
  <c r="AH265" i="14" s="1"/>
  <c r="AJ266" i="76"/>
  <c r="AI265" i="14" s="1"/>
  <c r="AI267" i="76"/>
  <c r="AH266" i="14" s="1"/>
  <c r="AJ267" i="76"/>
  <c r="AI266" i="14" s="1"/>
  <c r="AI268" i="76"/>
  <c r="AJ268" i="76"/>
  <c r="AI267" i="14" s="1"/>
  <c r="AI269" i="76"/>
  <c r="AH268" i="14" s="1"/>
  <c r="AJ269" i="76"/>
  <c r="AI268" i="14" s="1"/>
  <c r="AI270" i="76"/>
  <c r="AH269" i="14" s="1"/>
  <c r="AJ270" i="76"/>
  <c r="AI269" i="14" s="1"/>
  <c r="AI271" i="76"/>
  <c r="AH270" i="14" s="1"/>
  <c r="AJ271" i="76"/>
  <c r="AI270" i="14" s="1"/>
  <c r="AI272" i="76"/>
  <c r="AJ272" i="76"/>
  <c r="AI271" i="14" s="1"/>
  <c r="AI273" i="76"/>
  <c r="AH272" i="14" s="1"/>
  <c r="AJ273" i="76"/>
  <c r="AI272" i="14" s="1"/>
  <c r="AI274" i="76"/>
  <c r="AH273" i="14" s="1"/>
  <c r="AJ274" i="76"/>
  <c r="AI273" i="14" s="1"/>
  <c r="AI275" i="76"/>
  <c r="AH274" i="14" s="1"/>
  <c r="AJ275" i="76"/>
  <c r="AI274" i="14" s="1"/>
  <c r="AI276" i="76"/>
  <c r="AJ276" i="76"/>
  <c r="AI275" i="14" s="1"/>
  <c r="AI277" i="76"/>
  <c r="AH276" i="14" s="1"/>
  <c r="AJ277" i="76"/>
  <c r="AI276" i="14" s="1"/>
  <c r="AI278" i="76"/>
  <c r="AH277" i="14" s="1"/>
  <c r="AJ278" i="76"/>
  <c r="AI277" i="14" s="1"/>
  <c r="AI279" i="76"/>
  <c r="AH278" i="14" s="1"/>
  <c r="AJ279" i="76"/>
  <c r="AI278" i="14" s="1"/>
  <c r="AI280" i="76"/>
  <c r="AJ280" i="76"/>
  <c r="AI279" i="14" s="1"/>
  <c r="AI281" i="76"/>
  <c r="AH280" i="14" s="1"/>
  <c r="AJ281" i="76"/>
  <c r="AI280" i="14" s="1"/>
  <c r="AI282" i="76"/>
  <c r="AH281" i="14" s="1"/>
  <c r="AJ282" i="76"/>
  <c r="AI281" i="14" s="1"/>
  <c r="AI283" i="76"/>
  <c r="AH282" i="14" s="1"/>
  <c r="AJ283" i="76"/>
  <c r="AI282" i="14" s="1"/>
  <c r="AI284" i="76"/>
  <c r="AJ284" i="76"/>
  <c r="AI283" i="14" s="1"/>
  <c r="AI285" i="76"/>
  <c r="AH284" i="14" s="1"/>
  <c r="AJ285" i="76"/>
  <c r="AI284" i="14" s="1"/>
  <c r="AI286" i="76"/>
  <c r="AH285" i="14" s="1"/>
  <c r="AJ286" i="76"/>
  <c r="AI285" i="14" s="1"/>
  <c r="AI287" i="76"/>
  <c r="AH286" i="14" s="1"/>
  <c r="AJ287" i="76"/>
  <c r="AI286" i="14" s="1"/>
  <c r="AI288" i="76"/>
  <c r="AJ288" i="76"/>
  <c r="AI287" i="14" s="1"/>
  <c r="AI289" i="76"/>
  <c r="AH288" i="14" s="1"/>
  <c r="AJ289" i="76"/>
  <c r="AI288" i="14" s="1"/>
  <c r="AI290" i="76"/>
  <c r="AH289" i="14" s="1"/>
  <c r="AJ290" i="76"/>
  <c r="AI289" i="14" s="1"/>
  <c r="AI291" i="76"/>
  <c r="AH290" i="14" s="1"/>
  <c r="AJ291" i="76"/>
  <c r="AI290" i="14" s="1"/>
  <c r="AI292" i="76"/>
  <c r="AJ292" i="76"/>
  <c r="AI291" i="14" s="1"/>
  <c r="AI293" i="76"/>
  <c r="AH292" i="14" s="1"/>
  <c r="AJ293" i="76"/>
  <c r="AI292" i="14" s="1"/>
  <c r="AI294" i="76"/>
  <c r="AH293" i="14" s="1"/>
  <c r="AJ294" i="76"/>
  <c r="AI293" i="14" s="1"/>
  <c r="AI295" i="76"/>
  <c r="AH294" i="14" s="1"/>
  <c r="AJ295" i="76"/>
  <c r="AI294" i="14" s="1"/>
  <c r="AI296" i="76"/>
  <c r="AJ296" i="76"/>
  <c r="AI295" i="14" s="1"/>
  <c r="AI297" i="76"/>
  <c r="AH296" i="14" s="1"/>
  <c r="AJ297" i="76"/>
  <c r="AI296" i="14" s="1"/>
  <c r="AI298" i="76"/>
  <c r="AH297" i="14" s="1"/>
  <c r="AJ298" i="76"/>
  <c r="AI297" i="14" s="1"/>
  <c r="AI299" i="76"/>
  <c r="AH298" i="14" s="1"/>
  <c r="AJ299" i="76"/>
  <c r="AI298" i="14" s="1"/>
  <c r="AI300" i="76"/>
  <c r="AJ300" i="76"/>
  <c r="AI299" i="14" s="1"/>
  <c r="AI301" i="76"/>
  <c r="AH300" i="14" s="1"/>
  <c r="AJ301" i="76"/>
  <c r="AI300" i="14" s="1"/>
  <c r="AI302" i="76"/>
  <c r="AH301" i="14" s="1"/>
  <c r="AJ302" i="76"/>
  <c r="AI301" i="14" s="1"/>
  <c r="AI303" i="76"/>
  <c r="AH302" i="14" s="1"/>
  <c r="AJ303" i="76"/>
  <c r="AI302" i="14" s="1"/>
  <c r="AI304" i="76"/>
  <c r="AJ304" i="76"/>
  <c r="AI303" i="14" s="1"/>
  <c r="AI305" i="76"/>
  <c r="AH304" i="14" s="1"/>
  <c r="AJ305" i="76"/>
  <c r="AI304" i="14" s="1"/>
  <c r="AI306" i="76"/>
  <c r="AH305" i="14" s="1"/>
  <c r="AJ306" i="76"/>
  <c r="AI305" i="14" s="1"/>
  <c r="AI307" i="76"/>
  <c r="AH306" i="14" s="1"/>
  <c r="AJ307" i="76"/>
  <c r="AI306" i="14" s="1"/>
  <c r="AI308" i="76"/>
  <c r="AJ308" i="76"/>
  <c r="AI307" i="14" s="1"/>
  <c r="AI309" i="76"/>
  <c r="AH308" i="14" s="1"/>
  <c r="AJ309" i="76"/>
  <c r="AI308" i="14" s="1"/>
  <c r="AI310" i="76"/>
  <c r="AH309" i="14" s="1"/>
  <c r="AJ310" i="76"/>
  <c r="AI309" i="14" s="1"/>
  <c r="AI311" i="76"/>
  <c r="AH310" i="14" s="1"/>
  <c r="AJ311" i="76"/>
  <c r="AI310" i="14" s="1"/>
  <c r="AI312" i="76"/>
  <c r="AJ312" i="76"/>
  <c r="AI311" i="14" s="1"/>
  <c r="AI313" i="76"/>
  <c r="AH312" i="14" s="1"/>
  <c r="AJ313" i="76"/>
  <c r="AI312" i="14" s="1"/>
  <c r="AI314" i="76"/>
  <c r="AH313" i="14" s="1"/>
  <c r="AJ314" i="76"/>
  <c r="AI313" i="14" s="1"/>
  <c r="AI315" i="76"/>
  <c r="AH314" i="14" s="1"/>
  <c r="AJ315" i="76"/>
  <c r="AI314" i="14" s="1"/>
  <c r="AI316" i="76"/>
  <c r="AJ316" i="76"/>
  <c r="AI315" i="14" s="1"/>
  <c r="AI317" i="76"/>
  <c r="AH316" i="14" s="1"/>
  <c r="AJ317" i="76"/>
  <c r="AI316" i="14" s="1"/>
  <c r="AI318" i="76"/>
  <c r="AH317" i="14" s="1"/>
  <c r="AJ318" i="76"/>
  <c r="AI317" i="14" s="1"/>
  <c r="AI319" i="76"/>
  <c r="AH318" i="14" s="1"/>
  <c r="AJ319" i="76"/>
  <c r="AI318" i="14" s="1"/>
  <c r="AI320" i="76"/>
  <c r="AJ320" i="76"/>
  <c r="AI319" i="14" s="1"/>
  <c r="AI321" i="76"/>
  <c r="AH320" i="14" s="1"/>
  <c r="AJ321" i="76"/>
  <c r="AI320" i="14" s="1"/>
  <c r="AI322" i="76"/>
  <c r="AH321" i="14" s="1"/>
  <c r="AJ322" i="76"/>
  <c r="AI321" i="14" s="1"/>
  <c r="AI323" i="76"/>
  <c r="AH322" i="14" s="1"/>
  <c r="AJ323" i="76"/>
  <c r="AI322" i="14" s="1"/>
  <c r="AI324" i="76"/>
  <c r="AJ324" i="76"/>
  <c r="AI323" i="14" s="1"/>
  <c r="AI325" i="76"/>
  <c r="AH324" i="14" s="1"/>
  <c r="AJ325" i="76"/>
  <c r="AI324" i="14" s="1"/>
  <c r="AI326" i="76"/>
  <c r="AH325" i="14" s="1"/>
  <c r="AJ326" i="76"/>
  <c r="AI325" i="14" s="1"/>
  <c r="AI327" i="76"/>
  <c r="AH326" i="14" s="1"/>
  <c r="AJ327" i="76"/>
  <c r="AI326" i="14" s="1"/>
  <c r="AI328" i="76"/>
  <c r="AJ328" i="76"/>
  <c r="AI327" i="14" s="1"/>
  <c r="AI329" i="76"/>
  <c r="AH328" i="14" s="1"/>
  <c r="AJ329" i="76"/>
  <c r="AI328" i="14" s="1"/>
  <c r="AI330" i="76"/>
  <c r="AH329" i="14" s="1"/>
  <c r="AJ330" i="76"/>
  <c r="AI329" i="14" s="1"/>
  <c r="AI331" i="76"/>
  <c r="AH330" i="14" s="1"/>
  <c r="AJ331" i="76"/>
  <c r="AI330" i="14" s="1"/>
  <c r="AI332" i="76"/>
  <c r="AJ332" i="76"/>
  <c r="AI331" i="14" s="1"/>
  <c r="AI333" i="76"/>
  <c r="AH332" i="14" s="1"/>
  <c r="AJ333" i="76"/>
  <c r="AI332" i="14" s="1"/>
  <c r="AI334" i="76"/>
  <c r="AH333" i="14" s="1"/>
  <c r="AJ334" i="76"/>
  <c r="AI333" i="14" s="1"/>
  <c r="AI335" i="76"/>
  <c r="AH334" i="14" s="1"/>
  <c r="AJ335" i="76"/>
  <c r="AI334" i="14" s="1"/>
  <c r="AI336" i="76"/>
  <c r="AJ336" i="76"/>
  <c r="AI335" i="14" s="1"/>
  <c r="AI337" i="76"/>
  <c r="AH336" i="14" s="1"/>
  <c r="AJ337" i="76"/>
  <c r="AI336" i="14" s="1"/>
  <c r="AI338" i="76"/>
  <c r="AH337" i="14" s="1"/>
  <c r="AJ338" i="76"/>
  <c r="AI337" i="14" s="1"/>
  <c r="AI339" i="76"/>
  <c r="AH338" i="14" s="1"/>
  <c r="AJ339" i="76"/>
  <c r="AI338" i="14" s="1"/>
  <c r="AI340" i="76"/>
  <c r="AJ340" i="76"/>
  <c r="AI339" i="14" s="1"/>
  <c r="AI341" i="76"/>
  <c r="AH340" i="14" s="1"/>
  <c r="AJ341" i="76"/>
  <c r="AI340" i="14" s="1"/>
  <c r="AI342" i="76"/>
  <c r="AH341" i="14" s="1"/>
  <c r="AJ342" i="76"/>
  <c r="AI341" i="14" s="1"/>
  <c r="AI343" i="76"/>
  <c r="AH342" i="14" s="1"/>
  <c r="AJ343" i="76"/>
  <c r="AI342" i="14" s="1"/>
  <c r="AI344" i="76"/>
  <c r="AJ344" i="76"/>
  <c r="AI343" i="14" s="1"/>
  <c r="AI345" i="76"/>
  <c r="AH344" i="14" s="1"/>
  <c r="AJ345" i="76"/>
  <c r="AI344" i="14" s="1"/>
  <c r="AI346" i="76"/>
  <c r="AH345" i="14" s="1"/>
  <c r="AJ346" i="76"/>
  <c r="AI345" i="14" s="1"/>
  <c r="AI347" i="76"/>
  <c r="AH346" i="14" s="1"/>
  <c r="AJ347" i="76"/>
  <c r="AI346" i="14" s="1"/>
  <c r="AI348" i="76"/>
  <c r="AJ348" i="76"/>
  <c r="AI347" i="14" s="1"/>
  <c r="AI349" i="76"/>
  <c r="AH348" i="14" s="1"/>
  <c r="AJ349" i="76"/>
  <c r="AI348" i="14" s="1"/>
  <c r="AI350" i="76"/>
  <c r="AH349" i="14" s="1"/>
  <c r="AJ350" i="76"/>
  <c r="AI349" i="14" s="1"/>
  <c r="AI351" i="76"/>
  <c r="AH350" i="14" s="1"/>
  <c r="AJ351" i="76"/>
  <c r="AI350" i="14" s="1"/>
  <c r="AI352" i="76"/>
  <c r="AJ352" i="76"/>
  <c r="AI351" i="14" s="1"/>
  <c r="AI353" i="76"/>
  <c r="AH352" i="14" s="1"/>
  <c r="AJ353" i="76"/>
  <c r="AI352" i="14" s="1"/>
  <c r="AI354" i="76"/>
  <c r="AH353" i="14" s="1"/>
  <c r="AJ354" i="76"/>
  <c r="AI353" i="14" s="1"/>
  <c r="AI355" i="76"/>
  <c r="AH354" i="14" s="1"/>
  <c r="AJ355" i="76"/>
  <c r="AI354" i="14" s="1"/>
  <c r="AI356" i="76"/>
  <c r="AJ356" i="76"/>
  <c r="AI355" i="14" s="1"/>
  <c r="AI357" i="76"/>
  <c r="AH356" i="14" s="1"/>
  <c r="AJ357" i="76"/>
  <c r="AI356" i="14" s="1"/>
  <c r="AI358" i="76"/>
  <c r="AH357" i="14" s="1"/>
  <c r="AJ358" i="76"/>
  <c r="AI357" i="14" s="1"/>
  <c r="AI359" i="76"/>
  <c r="AH358" i="14" s="1"/>
  <c r="AJ359" i="76"/>
  <c r="AI358" i="14" s="1"/>
  <c r="AI360" i="76"/>
  <c r="AJ360" i="76"/>
  <c r="AI359" i="14" s="1"/>
  <c r="AI361" i="76"/>
  <c r="AH360" i="14" s="1"/>
  <c r="AJ361" i="76"/>
  <c r="AI360" i="14" s="1"/>
  <c r="AI362" i="76"/>
  <c r="AH361" i="14" s="1"/>
  <c r="AJ362" i="76"/>
  <c r="AI361" i="14" s="1"/>
  <c r="AI363" i="76"/>
  <c r="AH362" i="14" s="1"/>
  <c r="AJ363" i="76"/>
  <c r="AI362" i="14" s="1"/>
  <c r="AI364" i="76"/>
  <c r="AJ364" i="76"/>
  <c r="AI363" i="14" s="1"/>
  <c r="AI365" i="76"/>
  <c r="AH364" i="14" s="1"/>
  <c r="AJ365" i="76"/>
  <c r="AI364" i="14" s="1"/>
  <c r="AI366" i="76"/>
  <c r="AH365" i="14" s="1"/>
  <c r="AJ366" i="76"/>
  <c r="AI365" i="14" s="1"/>
  <c r="AI367" i="76"/>
  <c r="AH366" i="14" s="1"/>
  <c r="AJ367" i="76"/>
  <c r="AI366" i="14" s="1"/>
  <c r="AI368" i="76"/>
  <c r="AJ368" i="76"/>
  <c r="AI367" i="14" s="1"/>
  <c r="AI369" i="76"/>
  <c r="AH368" i="14" s="1"/>
  <c r="AJ369" i="76"/>
  <c r="AI368" i="14" s="1"/>
  <c r="AI370" i="76"/>
  <c r="AH369" i="14" s="1"/>
  <c r="AJ370" i="76"/>
  <c r="AI369" i="14" s="1"/>
  <c r="AI371" i="76"/>
  <c r="AH370" i="14" s="1"/>
  <c r="AJ371" i="76"/>
  <c r="AI370" i="14" s="1"/>
  <c r="AI372" i="76"/>
  <c r="AJ372" i="76"/>
  <c r="AI371" i="14" s="1"/>
  <c r="AI373" i="76"/>
  <c r="AH372" i="14" s="1"/>
  <c r="AJ373" i="76"/>
  <c r="AI372" i="14" s="1"/>
  <c r="AI374" i="76"/>
  <c r="AH373" i="14" s="1"/>
  <c r="AJ374" i="76"/>
  <c r="AI373" i="14" s="1"/>
  <c r="AI375" i="76"/>
  <c r="AH374" i="14" s="1"/>
  <c r="AJ375" i="76"/>
  <c r="AI374" i="14" s="1"/>
  <c r="AI376" i="76"/>
  <c r="AJ376" i="76"/>
  <c r="AI375" i="14" s="1"/>
  <c r="AI377" i="76"/>
  <c r="AH376" i="14" s="1"/>
  <c r="AJ377" i="76"/>
  <c r="AI376" i="14" s="1"/>
  <c r="AI378" i="76"/>
  <c r="AH377" i="14" s="1"/>
  <c r="AJ378" i="76"/>
  <c r="AI377" i="14" s="1"/>
  <c r="AI379" i="76"/>
  <c r="AH378" i="14" s="1"/>
  <c r="AJ379" i="76"/>
  <c r="AI378" i="14" s="1"/>
  <c r="AI380" i="76"/>
  <c r="AJ380" i="76"/>
  <c r="AI379" i="14" s="1"/>
  <c r="AI381" i="76"/>
  <c r="AH380" i="14" s="1"/>
  <c r="AJ381" i="76"/>
  <c r="AI380" i="14" s="1"/>
  <c r="AI382" i="76"/>
  <c r="AH381" i="14" s="1"/>
  <c r="AJ382" i="76"/>
  <c r="AI381" i="14" s="1"/>
  <c r="AI383" i="76"/>
  <c r="AH382" i="14" s="1"/>
  <c r="AJ383" i="76"/>
  <c r="AI382" i="14" s="1"/>
  <c r="AI384" i="76"/>
  <c r="AJ384" i="76"/>
  <c r="AI383" i="14" s="1"/>
  <c r="AI385" i="76"/>
  <c r="AH384" i="14" s="1"/>
  <c r="AJ385" i="76"/>
  <c r="AI384" i="14" s="1"/>
  <c r="AI386" i="76"/>
  <c r="AH385" i="14" s="1"/>
  <c r="AJ386" i="76"/>
  <c r="AI385" i="14" s="1"/>
  <c r="AI387" i="76"/>
  <c r="AH386" i="14" s="1"/>
  <c r="AJ387" i="76"/>
  <c r="AI386" i="14" s="1"/>
  <c r="AI388" i="76"/>
  <c r="AJ388" i="76"/>
  <c r="AI387" i="14" s="1"/>
  <c r="AI389" i="76"/>
  <c r="AH388" i="14" s="1"/>
  <c r="AJ389" i="76"/>
  <c r="AI388" i="14" s="1"/>
  <c r="AI390" i="76"/>
  <c r="AH389" i="14" s="1"/>
  <c r="AJ390" i="76"/>
  <c r="AI389" i="14" s="1"/>
  <c r="AI391" i="76"/>
  <c r="AH390" i="14" s="1"/>
  <c r="AJ391" i="76"/>
  <c r="AI390" i="14" s="1"/>
  <c r="AI392" i="76"/>
  <c r="AJ392" i="76"/>
  <c r="AI391" i="14" s="1"/>
  <c r="AI393" i="76"/>
  <c r="AH392" i="14" s="1"/>
  <c r="AJ393" i="76"/>
  <c r="AI392" i="14" s="1"/>
  <c r="AI394" i="76"/>
  <c r="AH393" i="14" s="1"/>
  <c r="AJ394" i="76"/>
  <c r="AI393" i="14" s="1"/>
  <c r="AI395" i="76"/>
  <c r="AH394" i="14" s="1"/>
  <c r="AJ395" i="76"/>
  <c r="AI394" i="14" s="1"/>
  <c r="AI396" i="76"/>
  <c r="AJ396" i="76"/>
  <c r="AI395" i="14" s="1"/>
  <c r="AI397" i="76"/>
  <c r="AH396" i="14" s="1"/>
  <c r="AJ397" i="76"/>
  <c r="AI396" i="14" s="1"/>
  <c r="AI398" i="76"/>
  <c r="AH397" i="14" s="1"/>
  <c r="AJ398" i="76"/>
  <c r="AI397" i="14" s="1"/>
  <c r="AI399" i="76"/>
  <c r="AH398" i="14" s="1"/>
  <c r="AJ399" i="76"/>
  <c r="AI398" i="14" s="1"/>
  <c r="AI400" i="76"/>
  <c r="AJ400" i="76"/>
  <c r="AI399" i="14" s="1"/>
  <c r="AI401" i="76"/>
  <c r="AH400" i="14" s="1"/>
  <c r="AJ401" i="76"/>
  <c r="AI400" i="14" s="1"/>
  <c r="AI402" i="76"/>
  <c r="AH401" i="14" s="1"/>
  <c r="AJ402" i="76"/>
  <c r="AI401" i="14" s="1"/>
  <c r="AI403" i="76"/>
  <c r="AH402" i="14" s="1"/>
  <c r="AJ403" i="76"/>
  <c r="AI402" i="14" s="1"/>
  <c r="AI404" i="76"/>
  <c r="AJ404" i="76"/>
  <c r="AI403" i="14" s="1"/>
  <c r="AI405" i="76"/>
  <c r="AH404" i="14" s="1"/>
  <c r="AJ405" i="76"/>
  <c r="AI404" i="14" s="1"/>
  <c r="AI406" i="76"/>
  <c r="AH405" i="14" s="1"/>
  <c r="AJ406" i="76"/>
  <c r="AI405" i="14" s="1"/>
  <c r="AI407" i="76"/>
  <c r="AH406" i="14" s="1"/>
  <c r="AJ407" i="76"/>
  <c r="AI406" i="14" s="1"/>
  <c r="AI408" i="76"/>
  <c r="AJ408" i="76"/>
  <c r="AI407" i="14" s="1"/>
  <c r="AI409" i="76"/>
  <c r="AH408" i="14" s="1"/>
  <c r="AJ409" i="76"/>
  <c r="AI408" i="14" s="1"/>
  <c r="AI410" i="76"/>
  <c r="AH409" i="14" s="1"/>
  <c r="AJ410" i="76"/>
  <c r="AI409" i="14" s="1"/>
  <c r="AI411" i="76"/>
  <c r="AH410" i="14" s="1"/>
  <c r="AJ411" i="76"/>
  <c r="AI410" i="14" s="1"/>
  <c r="AI412" i="76"/>
  <c r="AJ412" i="76"/>
  <c r="AI411" i="14" s="1"/>
  <c r="AI413" i="76"/>
  <c r="AH412" i="14" s="1"/>
  <c r="AJ413" i="76"/>
  <c r="AI412" i="14" s="1"/>
  <c r="AI414" i="76"/>
  <c r="AH413" i="14" s="1"/>
  <c r="AJ414" i="76"/>
  <c r="AI413" i="14" s="1"/>
  <c r="AI415" i="76"/>
  <c r="AH414" i="14" s="1"/>
  <c r="AJ415" i="76"/>
  <c r="AI414" i="14" s="1"/>
  <c r="AI416" i="76"/>
  <c r="AJ416" i="76"/>
  <c r="AI415" i="14" s="1"/>
  <c r="AI417" i="76"/>
  <c r="AH416" i="14" s="1"/>
  <c r="AJ417" i="76"/>
  <c r="AI416" i="14" s="1"/>
  <c r="AI418" i="76"/>
  <c r="AH417" i="14" s="1"/>
  <c r="AJ418" i="76"/>
  <c r="AI417" i="14" s="1"/>
  <c r="AI419" i="76"/>
  <c r="AH418" i="14" s="1"/>
  <c r="AJ419" i="76"/>
  <c r="AI418" i="14" s="1"/>
  <c r="AI420" i="76"/>
  <c r="AJ420" i="76"/>
  <c r="AI419" i="14" s="1"/>
  <c r="AI421" i="76"/>
  <c r="AH420" i="14" s="1"/>
  <c r="AJ421" i="76"/>
  <c r="AI420" i="14" s="1"/>
  <c r="AI422" i="76"/>
  <c r="AH421" i="14" s="1"/>
  <c r="AJ422" i="76"/>
  <c r="AI421" i="14" s="1"/>
  <c r="AI423" i="76"/>
  <c r="AH422" i="14" s="1"/>
  <c r="AJ423" i="76"/>
  <c r="AI422" i="14" s="1"/>
  <c r="AI424" i="76"/>
  <c r="AJ424" i="76"/>
  <c r="AI423" i="14" s="1"/>
  <c r="AI425" i="76"/>
  <c r="AH424" i="14" s="1"/>
  <c r="AJ425" i="76"/>
  <c r="AI424" i="14" s="1"/>
  <c r="AI426" i="76"/>
  <c r="AH425" i="14" s="1"/>
  <c r="AJ426" i="76"/>
  <c r="AI425" i="14" s="1"/>
  <c r="AI427" i="76"/>
  <c r="AH426" i="14" s="1"/>
  <c r="AJ427" i="76"/>
  <c r="AI426" i="14" s="1"/>
  <c r="AI428" i="76"/>
  <c r="AJ428" i="76"/>
  <c r="AI427" i="14" s="1"/>
  <c r="AI429" i="76"/>
  <c r="AH428" i="14" s="1"/>
  <c r="AJ429" i="76"/>
  <c r="AI428" i="14" s="1"/>
  <c r="AI430" i="76"/>
  <c r="AH429" i="14" s="1"/>
  <c r="AJ430" i="76"/>
  <c r="AI429" i="14" s="1"/>
  <c r="AI431" i="76"/>
  <c r="AH430" i="14" s="1"/>
  <c r="AJ431" i="76"/>
  <c r="AI430" i="14" s="1"/>
  <c r="AI432" i="76"/>
  <c r="AJ432" i="76"/>
  <c r="AI431" i="14" s="1"/>
  <c r="AI433" i="76"/>
  <c r="AH432" i="14" s="1"/>
  <c r="AJ433" i="76"/>
  <c r="AI432" i="14" s="1"/>
  <c r="AI434" i="76"/>
  <c r="AH433" i="14" s="1"/>
  <c r="AJ434" i="76"/>
  <c r="AI433" i="14" s="1"/>
  <c r="AI435" i="76"/>
  <c r="AH434" i="14" s="1"/>
  <c r="AJ435" i="76"/>
  <c r="AI434" i="14" s="1"/>
  <c r="AI436" i="76"/>
  <c r="AJ436" i="76"/>
  <c r="AI435" i="14" s="1"/>
  <c r="AI437" i="76"/>
  <c r="AH436" i="14" s="1"/>
  <c r="AJ437" i="76"/>
  <c r="AI436" i="14" s="1"/>
  <c r="AI438" i="76"/>
  <c r="AH437" i="14" s="1"/>
  <c r="AJ438" i="76"/>
  <c r="AI437" i="14" s="1"/>
  <c r="AI439" i="76"/>
  <c r="AH438" i="14" s="1"/>
  <c r="AJ439" i="76"/>
  <c r="AI438" i="14" s="1"/>
  <c r="AI440" i="76"/>
  <c r="AJ440" i="76"/>
  <c r="AI439" i="14" s="1"/>
  <c r="AI441" i="76"/>
  <c r="AH440" i="14" s="1"/>
  <c r="AJ441" i="76"/>
  <c r="AI440" i="14" s="1"/>
  <c r="AI442" i="76"/>
  <c r="AH441" i="14" s="1"/>
  <c r="AJ442" i="76"/>
  <c r="AI441" i="14" s="1"/>
  <c r="AI443" i="76"/>
  <c r="AH442" i="14" s="1"/>
  <c r="AJ443" i="76"/>
  <c r="AI442" i="14" s="1"/>
  <c r="AI444" i="76"/>
  <c r="AJ444" i="76"/>
  <c r="AI443" i="14" s="1"/>
  <c r="AI445" i="76"/>
  <c r="AH444" i="14" s="1"/>
  <c r="AJ445" i="76"/>
  <c r="AI444" i="14" s="1"/>
  <c r="AI446" i="76"/>
  <c r="AH445" i="14" s="1"/>
  <c r="AJ446" i="76"/>
  <c r="AI445" i="14" s="1"/>
  <c r="AI447" i="76"/>
  <c r="AH446" i="14" s="1"/>
  <c r="AJ447" i="76"/>
  <c r="AI446" i="14" s="1"/>
  <c r="AI448" i="76"/>
  <c r="AJ448" i="76"/>
  <c r="AI447" i="14" s="1"/>
  <c r="AI449" i="76"/>
  <c r="AH448" i="14" s="1"/>
  <c r="AJ449" i="76"/>
  <c r="AI448" i="14" s="1"/>
  <c r="AI450" i="76"/>
  <c r="AH449" i="14" s="1"/>
  <c r="AJ450" i="76"/>
  <c r="AI449" i="14" s="1"/>
  <c r="AI451" i="76"/>
  <c r="AH450" i="14" s="1"/>
  <c r="AJ451" i="76"/>
  <c r="AI450" i="14" s="1"/>
  <c r="AI452" i="76"/>
  <c r="AJ452" i="76"/>
  <c r="AI451" i="14" s="1"/>
  <c r="AI453" i="76"/>
  <c r="AH452" i="14" s="1"/>
  <c r="AJ453" i="76"/>
  <c r="AI452" i="14" s="1"/>
  <c r="AI454" i="76"/>
  <c r="AH453" i="14" s="1"/>
  <c r="AJ454" i="76"/>
  <c r="AI453" i="14" s="1"/>
  <c r="AI455" i="76"/>
  <c r="AH454" i="14" s="1"/>
  <c r="AJ455" i="76"/>
  <c r="AI454" i="14" s="1"/>
  <c r="AI456" i="76"/>
  <c r="AJ456" i="76"/>
  <c r="AI455" i="14" s="1"/>
  <c r="AI457" i="76"/>
  <c r="AH456" i="14" s="1"/>
  <c r="AJ457" i="76"/>
  <c r="AI456" i="14" s="1"/>
  <c r="AI458" i="76"/>
  <c r="AH457" i="14" s="1"/>
  <c r="AJ458" i="76"/>
  <c r="AI457" i="14" s="1"/>
  <c r="AI459" i="76"/>
  <c r="AH458" i="14" s="1"/>
  <c r="AJ459" i="76"/>
  <c r="AI458" i="14" s="1"/>
  <c r="AI460" i="76"/>
  <c r="AJ460" i="76"/>
  <c r="AI459" i="14" s="1"/>
  <c r="AI461" i="76"/>
  <c r="AH460" i="14" s="1"/>
  <c r="AJ461" i="76"/>
  <c r="AI460" i="14" s="1"/>
  <c r="AI462" i="76"/>
  <c r="AH461" i="14" s="1"/>
  <c r="AJ462" i="76"/>
  <c r="AI461" i="14" s="1"/>
  <c r="AI463" i="76"/>
  <c r="AH462" i="14" s="1"/>
  <c r="AJ463" i="76"/>
  <c r="AI462" i="14" s="1"/>
  <c r="AI464" i="76"/>
  <c r="AJ464" i="76"/>
  <c r="AI463" i="14" s="1"/>
  <c r="AI465" i="76"/>
  <c r="AH464" i="14" s="1"/>
  <c r="AJ465" i="76"/>
  <c r="AI464" i="14" s="1"/>
  <c r="AI466" i="76"/>
  <c r="AH465" i="14" s="1"/>
  <c r="AJ466" i="76"/>
  <c r="AI465" i="14" s="1"/>
  <c r="AI467" i="76"/>
  <c r="AH466" i="14" s="1"/>
  <c r="AJ467" i="76"/>
  <c r="AI466" i="14" s="1"/>
  <c r="AI468" i="76"/>
  <c r="AJ468" i="76"/>
  <c r="AI467" i="14" s="1"/>
  <c r="AI469" i="76"/>
  <c r="AH468" i="14" s="1"/>
  <c r="AJ469" i="76"/>
  <c r="AI468" i="14" s="1"/>
  <c r="AI470" i="76"/>
  <c r="AH469" i="14" s="1"/>
  <c r="AJ470" i="76"/>
  <c r="AI469" i="14" s="1"/>
  <c r="AI471" i="76"/>
  <c r="AH470" i="14" s="1"/>
  <c r="AJ471" i="76"/>
  <c r="AI470" i="14" s="1"/>
  <c r="AI472" i="76"/>
  <c r="AJ472" i="76"/>
  <c r="AI471" i="14" s="1"/>
  <c r="AI473" i="76"/>
  <c r="AH472" i="14" s="1"/>
  <c r="AJ473" i="76"/>
  <c r="AI472" i="14" s="1"/>
  <c r="AI474" i="76"/>
  <c r="AH473" i="14" s="1"/>
  <c r="AJ474" i="76"/>
  <c r="AI473" i="14" s="1"/>
  <c r="AI475" i="76"/>
  <c r="AH474" i="14" s="1"/>
  <c r="AJ475" i="76"/>
  <c r="AI474" i="14" s="1"/>
  <c r="AI476" i="76"/>
  <c r="AJ476" i="76"/>
  <c r="AI475" i="14" s="1"/>
  <c r="AI477" i="76"/>
  <c r="AH476" i="14" s="1"/>
  <c r="AJ477" i="76"/>
  <c r="AI476" i="14" s="1"/>
  <c r="AI478" i="76"/>
  <c r="AH477" i="14" s="1"/>
  <c r="AJ478" i="76"/>
  <c r="AI477" i="14" s="1"/>
  <c r="AI479" i="76"/>
  <c r="AH478" i="14" s="1"/>
  <c r="AJ479" i="76"/>
  <c r="AI478" i="14" s="1"/>
  <c r="AI480" i="76"/>
  <c r="AJ480" i="76"/>
  <c r="AI479" i="14" s="1"/>
  <c r="AI481" i="76"/>
  <c r="AH480" i="14" s="1"/>
  <c r="AJ481" i="76"/>
  <c r="AI480" i="14" s="1"/>
  <c r="AI482" i="76"/>
  <c r="AH481" i="14" s="1"/>
  <c r="AJ482" i="76"/>
  <c r="AI481" i="14" s="1"/>
  <c r="AI483" i="76"/>
  <c r="AH482" i="14" s="1"/>
  <c r="AJ483" i="76"/>
  <c r="AI482" i="14" s="1"/>
  <c r="AI484" i="76"/>
  <c r="AJ484" i="76"/>
  <c r="AI483" i="14" s="1"/>
  <c r="AI485" i="76"/>
  <c r="AH484" i="14" s="1"/>
  <c r="AJ485" i="76"/>
  <c r="AI484" i="14" s="1"/>
  <c r="AI486" i="76"/>
  <c r="AH485" i="14" s="1"/>
  <c r="AJ486" i="76"/>
  <c r="AI485" i="14" s="1"/>
  <c r="AI487" i="76"/>
  <c r="AH486" i="14" s="1"/>
  <c r="AJ487" i="76"/>
  <c r="AI486" i="14" s="1"/>
  <c r="AI488" i="76"/>
  <c r="AJ488" i="76"/>
  <c r="AI487" i="14" s="1"/>
  <c r="AI489" i="76"/>
  <c r="AH488" i="14" s="1"/>
  <c r="AJ489" i="76"/>
  <c r="AI488" i="14" s="1"/>
  <c r="AI490" i="76"/>
  <c r="AH489" i="14" s="1"/>
  <c r="AJ490" i="76"/>
  <c r="AI489" i="14" s="1"/>
  <c r="AI491" i="76"/>
  <c r="AH490" i="14" s="1"/>
  <c r="AJ491" i="76"/>
  <c r="AI490" i="14" s="1"/>
  <c r="AI492" i="76"/>
  <c r="AJ492" i="76"/>
  <c r="AI491" i="14" s="1"/>
  <c r="AI493" i="76"/>
  <c r="AH492" i="14" s="1"/>
  <c r="AJ493" i="76"/>
  <c r="AI492" i="14" s="1"/>
  <c r="AI494" i="76"/>
  <c r="AH493" i="14" s="1"/>
  <c r="AJ494" i="76"/>
  <c r="AI493" i="14" s="1"/>
  <c r="AI495" i="76"/>
  <c r="AH494" i="14" s="1"/>
  <c r="AJ495" i="76"/>
  <c r="AI494" i="14" s="1"/>
  <c r="AI496" i="76"/>
  <c r="AJ496" i="76"/>
  <c r="AI495" i="14" s="1"/>
  <c r="AI497" i="76"/>
  <c r="AH496" i="14" s="1"/>
  <c r="AJ497" i="76"/>
  <c r="AI496" i="14" s="1"/>
  <c r="AI498" i="76"/>
  <c r="AH497" i="14" s="1"/>
  <c r="AJ498" i="76"/>
  <c r="AI497" i="14" s="1"/>
  <c r="AI499" i="76"/>
  <c r="AH498" i="14" s="1"/>
  <c r="AJ499" i="76"/>
  <c r="AI498" i="14" s="1"/>
  <c r="AI500" i="76"/>
  <c r="AJ500" i="76"/>
  <c r="AI499" i="14" s="1"/>
  <c r="AI501" i="76"/>
  <c r="AH500" i="14" s="1"/>
  <c r="AJ501" i="76"/>
  <c r="AI500" i="14" s="1"/>
  <c r="AI502" i="76"/>
  <c r="AH501" i="14" s="1"/>
  <c r="AJ502" i="76"/>
  <c r="AI501" i="14" s="1"/>
  <c r="AI503" i="76"/>
  <c r="AH502" i="14" s="1"/>
  <c r="AJ503" i="76"/>
  <c r="AI502" i="14" s="1"/>
  <c r="AJ504" i="76"/>
  <c r="AI505" i="76"/>
  <c r="AJ505" i="76"/>
  <c r="AI504" i="14" s="1"/>
  <c r="AI506" i="76"/>
  <c r="AJ506" i="76"/>
  <c r="AI507" i="76"/>
  <c r="AH506" i="14" s="1"/>
  <c r="AJ507" i="76"/>
  <c r="AI506" i="14" s="1"/>
  <c r="AI508" i="76"/>
  <c r="AJ508" i="76"/>
  <c r="AI507" i="14" s="1"/>
  <c r="AI509" i="76"/>
  <c r="AH508" i="14" s="1"/>
  <c r="AJ509" i="76"/>
  <c r="AI508" i="14" s="1"/>
  <c r="AI510" i="76"/>
  <c r="AH509" i="14" s="1"/>
  <c r="AJ510" i="76"/>
  <c r="AI509" i="14" s="1"/>
  <c r="AI511" i="76"/>
  <c r="AH510" i="14" s="1"/>
  <c r="AJ511" i="76"/>
  <c r="AI510" i="14" s="1"/>
  <c r="AI512" i="76"/>
  <c r="AJ512" i="76"/>
  <c r="AI511" i="14" s="1"/>
  <c r="AI513" i="76"/>
  <c r="AH512" i="14" s="1"/>
  <c r="AJ513" i="76"/>
  <c r="AI512" i="14" s="1"/>
  <c r="AI514" i="76"/>
  <c r="AH513" i="14" s="1"/>
  <c r="AJ514" i="76"/>
  <c r="AI513" i="14" s="1"/>
  <c r="AI515" i="76"/>
  <c r="AH514" i="14" s="1"/>
  <c r="AJ515" i="76"/>
  <c r="AI514" i="14" s="1"/>
  <c r="AI516" i="76"/>
  <c r="AJ516" i="76"/>
  <c r="AI515" i="14" s="1"/>
  <c r="AI517" i="76"/>
  <c r="AH516" i="14" s="1"/>
  <c r="AJ517" i="76"/>
  <c r="AI516" i="14" s="1"/>
  <c r="AI518" i="76"/>
  <c r="AH517" i="14" s="1"/>
  <c r="AJ518" i="76"/>
  <c r="AI517" i="14" s="1"/>
  <c r="AI519" i="76"/>
  <c r="AH518" i="14" s="1"/>
  <c r="AJ519" i="76"/>
  <c r="AI518" i="14" s="1"/>
  <c r="AI520" i="76"/>
  <c r="AJ520" i="76"/>
  <c r="AI519" i="14" s="1"/>
  <c r="AI521" i="76"/>
  <c r="AH520" i="14" s="1"/>
  <c r="AJ521" i="76"/>
  <c r="AI520" i="14" s="1"/>
  <c r="AI522" i="76"/>
  <c r="AH521" i="14" s="1"/>
  <c r="AJ522" i="76"/>
  <c r="AI521" i="14" s="1"/>
  <c r="AI523" i="76"/>
  <c r="AH522" i="14" s="1"/>
  <c r="AJ523" i="76"/>
  <c r="AI522" i="14" s="1"/>
  <c r="AI524" i="76"/>
  <c r="AJ524" i="76"/>
  <c r="AI523" i="14" s="1"/>
  <c r="AI525" i="76"/>
  <c r="AH524" i="14" s="1"/>
  <c r="AJ525" i="76"/>
  <c r="AI524" i="14" s="1"/>
  <c r="AI526" i="76"/>
  <c r="AH525" i="14" s="1"/>
  <c r="AJ526" i="76"/>
  <c r="AI525" i="14" s="1"/>
  <c r="AI527" i="76"/>
  <c r="AH526" i="14" s="1"/>
  <c r="AJ527" i="76"/>
  <c r="AI526" i="14" s="1"/>
  <c r="AI528" i="76"/>
  <c r="AJ528" i="76"/>
  <c r="AI527" i="14" s="1"/>
  <c r="AI529" i="76"/>
  <c r="AH528" i="14" s="1"/>
  <c r="AJ529" i="76"/>
  <c r="AI528" i="14" s="1"/>
  <c r="AI530" i="76"/>
  <c r="AH529" i="14" s="1"/>
  <c r="AJ530" i="76"/>
  <c r="AI529" i="14" s="1"/>
  <c r="AI531" i="76"/>
  <c r="AH530" i="14" s="1"/>
  <c r="AJ531" i="76"/>
  <c r="AI530" i="14" s="1"/>
  <c r="AI532" i="76"/>
  <c r="AJ532" i="76"/>
  <c r="AI531" i="14" s="1"/>
  <c r="AI533" i="76"/>
  <c r="AH532" i="14" s="1"/>
  <c r="AJ533" i="76"/>
  <c r="AI532" i="14" s="1"/>
  <c r="AI534" i="76"/>
  <c r="AH533" i="14" s="1"/>
  <c r="AJ534" i="76"/>
  <c r="AI533" i="14" s="1"/>
  <c r="AI535" i="76"/>
  <c r="AH534" i="14" s="1"/>
  <c r="AJ535" i="76"/>
  <c r="AI534" i="14" s="1"/>
  <c r="AI536" i="76"/>
  <c r="AJ536" i="76"/>
  <c r="AI535" i="14" s="1"/>
  <c r="AI537" i="76"/>
  <c r="AH536" i="14" s="1"/>
  <c r="AJ537" i="76"/>
  <c r="AI536" i="14" s="1"/>
  <c r="AI538" i="76"/>
  <c r="AH537" i="14" s="1"/>
  <c r="AJ538" i="76"/>
  <c r="AI537" i="14" s="1"/>
  <c r="AI539" i="76"/>
  <c r="AH538" i="14" s="1"/>
  <c r="AJ539" i="76"/>
  <c r="AI538" i="14" s="1"/>
  <c r="AI540" i="76"/>
  <c r="AH539" i="14" s="1"/>
  <c r="AJ540" i="76"/>
  <c r="AI539" i="14" s="1"/>
  <c r="AI541" i="76"/>
  <c r="AH540" i="14" s="1"/>
  <c r="AJ541" i="76"/>
  <c r="AI540" i="14" s="1"/>
  <c r="AI542" i="76"/>
  <c r="AH541" i="14" s="1"/>
  <c r="AJ542" i="76"/>
  <c r="AI541" i="14" s="1"/>
  <c r="AI543" i="76"/>
  <c r="AH542" i="14" s="1"/>
  <c r="AJ543" i="76"/>
  <c r="AI542" i="14" s="1"/>
  <c r="AI544" i="76"/>
  <c r="AH543" i="14" s="1"/>
  <c r="AJ544" i="76"/>
  <c r="AI543" i="14" s="1"/>
  <c r="AI545" i="76"/>
  <c r="AH544" i="14" s="1"/>
  <c r="AJ545" i="76"/>
  <c r="AI544" i="14" s="1"/>
  <c r="AI546" i="76"/>
  <c r="AH545" i="14" s="1"/>
  <c r="AJ546" i="76"/>
  <c r="AI545" i="14" s="1"/>
  <c r="AI547" i="76"/>
  <c r="AH546" i="14" s="1"/>
  <c r="AJ547" i="76"/>
  <c r="AI546" i="14" s="1"/>
  <c r="AI548" i="76"/>
  <c r="AH547" i="14" s="1"/>
  <c r="AJ548" i="76"/>
  <c r="AI547" i="14" s="1"/>
  <c r="AI549" i="76"/>
  <c r="AH548" i="14" s="1"/>
  <c r="AJ549" i="76"/>
  <c r="AI548" i="14" s="1"/>
  <c r="AI550" i="76"/>
  <c r="AH549" i="14" s="1"/>
  <c r="AJ550" i="76"/>
  <c r="AI549" i="14" s="1"/>
  <c r="AI551" i="76"/>
  <c r="AH550" i="14" s="1"/>
  <c r="AJ551" i="76"/>
  <c r="AI550" i="14" s="1"/>
  <c r="AI552" i="76"/>
  <c r="AH551" i="14" s="1"/>
  <c r="AJ552" i="76"/>
  <c r="AI551" i="14" s="1"/>
  <c r="AI553" i="76"/>
  <c r="AH552" i="14" s="1"/>
  <c r="AJ553" i="76"/>
  <c r="AI552" i="14" s="1"/>
  <c r="AI554" i="76"/>
  <c r="AH553" i="14" s="1"/>
  <c r="AJ554" i="76"/>
  <c r="AI553" i="14" s="1"/>
  <c r="AI555" i="76"/>
  <c r="AH554" i="14" s="1"/>
  <c r="AJ555" i="76"/>
  <c r="AI554" i="14" s="1"/>
  <c r="AI556" i="76"/>
  <c r="AH555" i="14" s="1"/>
  <c r="AJ556" i="76"/>
  <c r="AI555" i="14" s="1"/>
  <c r="AI557" i="76"/>
  <c r="AH556" i="14" s="1"/>
  <c r="AJ557" i="76"/>
  <c r="AI556" i="14" s="1"/>
  <c r="AI558" i="76"/>
  <c r="AH557" i="14" s="1"/>
  <c r="AJ558" i="76"/>
  <c r="AI557" i="14" s="1"/>
  <c r="AI559" i="76"/>
  <c r="AH558" i="14" s="1"/>
  <c r="AJ559" i="76"/>
  <c r="AI558" i="14" s="1"/>
  <c r="AI560" i="76"/>
  <c r="AH559" i="14" s="1"/>
  <c r="AJ560" i="76"/>
  <c r="AI559" i="14" s="1"/>
  <c r="AI561" i="76"/>
  <c r="AH560" i="14" s="1"/>
  <c r="AJ561" i="76"/>
  <c r="AI560" i="14" s="1"/>
  <c r="AI562" i="76"/>
  <c r="AH561" i="14" s="1"/>
  <c r="AJ562" i="76"/>
  <c r="AI561" i="14" s="1"/>
  <c r="AI563" i="76"/>
  <c r="AH562" i="14" s="1"/>
  <c r="AJ563" i="76"/>
  <c r="AI562" i="14" s="1"/>
  <c r="AI564" i="76"/>
  <c r="AH563" i="14" s="1"/>
  <c r="AJ564" i="76"/>
  <c r="AI563" i="14" s="1"/>
  <c r="AI565" i="76"/>
  <c r="AH564" i="14" s="1"/>
  <c r="AJ565" i="76"/>
  <c r="AI564" i="14" s="1"/>
  <c r="AI566" i="76"/>
  <c r="AH565" i="14" s="1"/>
  <c r="AJ566" i="76"/>
  <c r="AI565" i="14" s="1"/>
  <c r="AI567" i="76"/>
  <c r="AH566" i="14" s="1"/>
  <c r="AJ567" i="76"/>
  <c r="AI566" i="14" s="1"/>
  <c r="AI568" i="76"/>
  <c r="AH567" i="14" s="1"/>
  <c r="AJ568" i="76"/>
  <c r="AI567" i="14" s="1"/>
  <c r="AI569" i="76"/>
  <c r="AH568" i="14" s="1"/>
  <c r="AJ569" i="76"/>
  <c r="AI568" i="14" s="1"/>
  <c r="AI570" i="76"/>
  <c r="AH569" i="14" s="1"/>
  <c r="AJ570" i="76"/>
  <c r="AI569" i="14" s="1"/>
  <c r="AI571" i="76"/>
  <c r="AH570" i="14" s="1"/>
  <c r="AJ571" i="76"/>
  <c r="AI570" i="14" s="1"/>
  <c r="AI572" i="76"/>
  <c r="AH571" i="14" s="1"/>
  <c r="AJ572" i="76"/>
  <c r="AI571" i="14" s="1"/>
  <c r="AI573" i="76"/>
  <c r="AH572" i="14" s="1"/>
  <c r="AJ573" i="76"/>
  <c r="AI572" i="14" s="1"/>
  <c r="AI574" i="76"/>
  <c r="AH573" i="14" s="1"/>
  <c r="AJ574" i="76"/>
  <c r="AI573" i="14" s="1"/>
  <c r="AI575" i="76"/>
  <c r="AH574" i="14" s="1"/>
  <c r="AJ575" i="76"/>
  <c r="AI574" i="14" s="1"/>
  <c r="AI576" i="76"/>
  <c r="AH575" i="14" s="1"/>
  <c r="AJ576" i="76"/>
  <c r="AI575" i="14" s="1"/>
  <c r="AI577" i="76"/>
  <c r="AH576" i="14" s="1"/>
  <c r="AJ577" i="76"/>
  <c r="AI576" i="14" s="1"/>
  <c r="AI578" i="76"/>
  <c r="AH577" i="14" s="1"/>
  <c r="AJ578" i="76"/>
  <c r="AI577" i="14" s="1"/>
  <c r="AI579" i="76"/>
  <c r="AH578" i="14" s="1"/>
  <c r="AJ579" i="76"/>
  <c r="AI578" i="14" s="1"/>
  <c r="AI580" i="76"/>
  <c r="AH579" i="14" s="1"/>
  <c r="AJ580" i="76"/>
  <c r="AI579" i="14" s="1"/>
  <c r="AI581" i="76"/>
  <c r="AH580" i="14" s="1"/>
  <c r="AJ581" i="76"/>
  <c r="AI580" i="14" s="1"/>
  <c r="AI582" i="76"/>
  <c r="AH581" i="14" s="1"/>
  <c r="AJ582" i="76"/>
  <c r="AI581" i="14" s="1"/>
  <c r="AI583" i="76"/>
  <c r="AH582" i="14" s="1"/>
  <c r="AJ583" i="76"/>
  <c r="AI582" i="14" s="1"/>
  <c r="AI584" i="76"/>
  <c r="AH583" i="14" s="1"/>
  <c r="AJ584" i="76"/>
  <c r="AI583" i="14" s="1"/>
  <c r="AI585" i="76"/>
  <c r="AH584" i="14" s="1"/>
  <c r="AJ585" i="76"/>
  <c r="AI584" i="14" s="1"/>
  <c r="AI586" i="76"/>
  <c r="AH585" i="14" s="1"/>
  <c r="AJ586" i="76"/>
  <c r="AI585" i="14" s="1"/>
  <c r="AI587" i="76"/>
  <c r="AH586" i="14" s="1"/>
  <c r="AJ587" i="76"/>
  <c r="AI586" i="14" s="1"/>
  <c r="AI588" i="76"/>
  <c r="AH587" i="14" s="1"/>
  <c r="AJ588" i="76"/>
  <c r="AI587" i="14" s="1"/>
  <c r="AI589" i="76"/>
  <c r="AH588" i="14" s="1"/>
  <c r="AJ589" i="76"/>
  <c r="AI588" i="14" s="1"/>
  <c r="AI590" i="76"/>
  <c r="AH589" i="14" s="1"/>
  <c r="AJ590" i="76"/>
  <c r="AI589" i="14" s="1"/>
  <c r="AI591" i="76"/>
  <c r="AJ591" i="76"/>
  <c r="AI592" i="76"/>
  <c r="AH591" i="14" s="1"/>
  <c r="AJ592" i="76"/>
  <c r="AI591" i="14" s="1"/>
  <c r="AI593" i="76"/>
  <c r="AH592" i="14" s="1"/>
  <c r="AJ593" i="76"/>
  <c r="AI592" i="14" s="1"/>
  <c r="AI594" i="76"/>
  <c r="AH593" i="14" s="1"/>
  <c r="AJ594" i="76"/>
  <c r="AI593" i="14" s="1"/>
  <c r="AI595" i="76"/>
  <c r="AH594" i="14" s="1"/>
  <c r="AJ595" i="76"/>
  <c r="AI594" i="14" s="1"/>
  <c r="AI596" i="76"/>
  <c r="AH595" i="14" s="1"/>
  <c r="AJ596" i="76"/>
  <c r="AI595" i="14" s="1"/>
  <c r="AI597" i="76"/>
  <c r="AH596" i="14" s="1"/>
  <c r="AJ597" i="76"/>
  <c r="AI596" i="14" s="1"/>
  <c r="AI598" i="76"/>
  <c r="AH597" i="14" s="1"/>
  <c r="AJ598" i="76"/>
  <c r="AI597" i="14" s="1"/>
  <c r="AI599" i="76"/>
  <c r="AH598" i="14" s="1"/>
  <c r="AJ599" i="76"/>
  <c r="AI598" i="14" s="1"/>
  <c r="AI600" i="76"/>
  <c r="AH599" i="14" s="1"/>
  <c r="AJ600" i="76"/>
  <c r="AI599" i="14" s="1"/>
  <c r="AI601" i="76"/>
  <c r="AH600" i="14" s="1"/>
  <c r="AJ601" i="76"/>
  <c r="AI600" i="14" s="1"/>
  <c r="AI602" i="76"/>
  <c r="AH601" i="14" s="1"/>
  <c r="AJ602" i="76"/>
  <c r="AI601" i="14" s="1"/>
  <c r="AI603" i="76"/>
  <c r="AH602" i="14" s="1"/>
  <c r="AJ603" i="76"/>
  <c r="AI602" i="14" s="1"/>
  <c r="AI604" i="76"/>
  <c r="AH603" i="14" s="1"/>
  <c r="AJ604" i="76"/>
  <c r="AI603" i="14" s="1"/>
  <c r="AI605" i="76"/>
  <c r="AH604" i="14" s="1"/>
  <c r="AJ605" i="76"/>
  <c r="AI604" i="14" s="1"/>
  <c r="AI606" i="76"/>
  <c r="AH605" i="14" s="1"/>
  <c r="AJ606" i="76"/>
  <c r="AI605" i="14" s="1"/>
  <c r="AI607" i="76"/>
  <c r="AH606" i="14" s="1"/>
  <c r="AJ607" i="76"/>
  <c r="AI606" i="14" s="1"/>
  <c r="AI608" i="76"/>
  <c r="AH607" i="14" s="1"/>
  <c r="AJ608" i="76"/>
  <c r="AI607" i="14" s="1"/>
  <c r="AI609" i="76"/>
  <c r="AH608" i="14" s="1"/>
  <c r="AJ609" i="76"/>
  <c r="AI608" i="14" s="1"/>
  <c r="AI610" i="76"/>
  <c r="AH609" i="14" s="1"/>
  <c r="AJ610" i="76"/>
  <c r="AI609" i="14" s="1"/>
  <c r="AI611" i="76"/>
  <c r="AH610" i="14" s="1"/>
  <c r="AJ611" i="76"/>
  <c r="AI610" i="14" s="1"/>
  <c r="AI612" i="76"/>
  <c r="AH611" i="14" s="1"/>
  <c r="AJ612" i="76"/>
  <c r="AI611" i="14" s="1"/>
  <c r="AI613" i="76"/>
  <c r="AH612" i="14" s="1"/>
  <c r="AJ613" i="76"/>
  <c r="AI612" i="14" s="1"/>
  <c r="AI614" i="76"/>
  <c r="AH613" i="14" s="1"/>
  <c r="AJ614" i="76"/>
  <c r="AI613" i="14" s="1"/>
  <c r="AI615" i="76"/>
  <c r="AH614" i="14" s="1"/>
  <c r="AJ615" i="76"/>
  <c r="AI614" i="14" s="1"/>
  <c r="AI616" i="76"/>
  <c r="AH615" i="14" s="1"/>
  <c r="AJ616" i="76"/>
  <c r="AI615" i="14" s="1"/>
  <c r="AI617" i="76"/>
  <c r="AH616" i="14" s="1"/>
  <c r="AJ617" i="76"/>
  <c r="AI616" i="14" s="1"/>
  <c r="AI618" i="76"/>
  <c r="AH617" i="14" s="1"/>
  <c r="AJ618" i="76"/>
  <c r="AI617" i="14" s="1"/>
  <c r="AI619" i="76"/>
  <c r="AH618" i="14" s="1"/>
  <c r="AJ619" i="76"/>
  <c r="AI618" i="14" s="1"/>
  <c r="AI620" i="76"/>
  <c r="AH619" i="14" s="1"/>
  <c r="AJ620" i="76"/>
  <c r="AI619" i="14" s="1"/>
  <c r="AI621" i="76"/>
  <c r="AH620" i="14" s="1"/>
  <c r="AJ621" i="76"/>
  <c r="AI620" i="14" s="1"/>
  <c r="AI622" i="76"/>
  <c r="AH621" i="14" s="1"/>
  <c r="AJ622" i="76"/>
  <c r="AI621" i="14" s="1"/>
  <c r="AI623" i="76"/>
  <c r="AH622" i="14" s="1"/>
  <c r="AJ623" i="76"/>
  <c r="AI622" i="14" s="1"/>
  <c r="AI624" i="76"/>
  <c r="AH623" i="14" s="1"/>
  <c r="AJ624" i="76"/>
  <c r="AI623" i="14" s="1"/>
  <c r="AI625" i="76"/>
  <c r="AJ625" i="76"/>
  <c r="AI626" i="76"/>
  <c r="AH625" i="14" s="1"/>
  <c r="AJ626" i="76"/>
  <c r="AI625" i="14" s="1"/>
  <c r="AI627" i="76"/>
  <c r="AH626" i="14" s="1"/>
  <c r="AJ627" i="76"/>
  <c r="AI626" i="14" s="1"/>
  <c r="AI628" i="76"/>
  <c r="AH627" i="14" s="1"/>
  <c r="AJ628" i="76"/>
  <c r="AI627" i="14" s="1"/>
  <c r="AI629" i="76"/>
  <c r="AH628" i="14" s="1"/>
  <c r="AJ629" i="76"/>
  <c r="AI628" i="14" s="1"/>
  <c r="AI630" i="76"/>
  <c r="AH629" i="14" s="1"/>
  <c r="AJ630" i="76"/>
  <c r="AI629" i="14" s="1"/>
  <c r="AI631" i="76"/>
  <c r="AH630" i="14" s="1"/>
  <c r="AJ631" i="76"/>
  <c r="AI630" i="14" s="1"/>
  <c r="AI632" i="76"/>
  <c r="AH631" i="14" s="1"/>
  <c r="AJ632" i="76"/>
  <c r="AI631" i="14" s="1"/>
  <c r="AI633" i="76"/>
  <c r="AH632" i="14" s="1"/>
  <c r="AJ633" i="76"/>
  <c r="AI632" i="14" s="1"/>
  <c r="AI634" i="76"/>
  <c r="AH633" i="14" s="1"/>
  <c r="AJ634" i="76"/>
  <c r="AI633" i="14" s="1"/>
  <c r="AI635" i="76"/>
  <c r="AH634" i="14" s="1"/>
  <c r="AJ635" i="76"/>
  <c r="AI634" i="14" s="1"/>
  <c r="AI636" i="76"/>
  <c r="AH635" i="14" s="1"/>
  <c r="AJ636" i="76"/>
  <c r="AI635" i="14" s="1"/>
  <c r="AI637" i="76"/>
  <c r="AH636" i="14" s="1"/>
  <c r="AJ637" i="76"/>
  <c r="AI636" i="14" s="1"/>
  <c r="AI638" i="76"/>
  <c r="AH637" i="14" s="1"/>
  <c r="AJ638" i="76"/>
  <c r="AI637" i="14" s="1"/>
  <c r="AI639" i="76"/>
  <c r="AH638" i="14" s="1"/>
  <c r="AJ639" i="76"/>
  <c r="AI638" i="14" s="1"/>
  <c r="AI640" i="76"/>
  <c r="AH639" i="14" s="1"/>
  <c r="AJ640" i="76"/>
  <c r="AI639" i="14" s="1"/>
  <c r="AI641" i="76"/>
  <c r="AH640" i="14" s="1"/>
  <c r="AJ641" i="76"/>
  <c r="AI640" i="14" s="1"/>
  <c r="AI642" i="76"/>
  <c r="AH641" i="14" s="1"/>
  <c r="AJ642" i="76"/>
  <c r="AI641" i="14" s="1"/>
  <c r="AI643" i="76"/>
  <c r="AH642" i="14" s="1"/>
  <c r="AJ643" i="76"/>
  <c r="AI642" i="14" s="1"/>
  <c r="AI644" i="76"/>
  <c r="AH643" i="14" s="1"/>
  <c r="AJ644" i="76"/>
  <c r="AI643" i="14" s="1"/>
  <c r="AI645" i="76"/>
  <c r="AH644" i="14" s="1"/>
  <c r="AJ645" i="76"/>
  <c r="AI644" i="14" s="1"/>
  <c r="AI646" i="76"/>
  <c r="AH645" i="14" s="1"/>
  <c r="AJ646" i="76"/>
  <c r="AI645" i="14" s="1"/>
  <c r="AI647" i="76"/>
  <c r="AH646" i="14" s="1"/>
  <c r="AJ647" i="76"/>
  <c r="AI646" i="14" s="1"/>
  <c r="AI648" i="76"/>
  <c r="AH647" i="14" s="1"/>
  <c r="AJ648" i="76"/>
  <c r="AI647" i="14" s="1"/>
  <c r="AI649" i="76"/>
  <c r="AH648" i="14" s="1"/>
  <c r="AJ649" i="76"/>
  <c r="AI648" i="14" s="1"/>
  <c r="AI650" i="76"/>
  <c r="AH649" i="14" s="1"/>
  <c r="AJ650" i="76"/>
  <c r="AI649" i="14" s="1"/>
  <c r="AI651" i="76"/>
  <c r="AH650" i="14" s="1"/>
  <c r="AJ651" i="76"/>
  <c r="AI650" i="14" s="1"/>
  <c r="AI652" i="76"/>
  <c r="AH651" i="14" s="1"/>
  <c r="AJ652" i="76"/>
  <c r="AI651" i="14" s="1"/>
  <c r="AI653" i="76"/>
  <c r="AH652" i="14" s="1"/>
  <c r="AJ653" i="76"/>
  <c r="AI652" i="14" s="1"/>
  <c r="AI654" i="76"/>
  <c r="AH653" i="14" s="1"/>
  <c r="AJ654" i="76"/>
  <c r="AI653" i="14" s="1"/>
  <c r="AI655" i="76"/>
  <c r="AH654" i="14" s="1"/>
  <c r="AJ655" i="76"/>
  <c r="AI654" i="14" s="1"/>
  <c r="AI656" i="76"/>
  <c r="AH655" i="14" s="1"/>
  <c r="AJ656" i="76"/>
  <c r="AI655" i="14" s="1"/>
  <c r="AI657" i="76"/>
  <c r="AH656" i="14" s="1"/>
  <c r="AJ657" i="76"/>
  <c r="AI656" i="14" s="1"/>
  <c r="AI658" i="76"/>
  <c r="AH657" i="14" s="1"/>
  <c r="AJ658" i="76"/>
  <c r="AI657" i="14" s="1"/>
  <c r="AI659" i="76"/>
  <c r="AH658" i="14" s="1"/>
  <c r="AJ659" i="76"/>
  <c r="AI658" i="14" s="1"/>
  <c r="AI660" i="76"/>
  <c r="AH659" i="14" s="1"/>
  <c r="AJ660" i="76"/>
  <c r="AI659" i="14" s="1"/>
  <c r="AI661" i="76"/>
  <c r="AH660" i="14" s="1"/>
  <c r="AJ661" i="76"/>
  <c r="AI660" i="14" s="1"/>
  <c r="AI662" i="76"/>
  <c r="AH661" i="14" s="1"/>
  <c r="AJ662" i="76"/>
  <c r="AI661" i="14" s="1"/>
  <c r="AI663" i="76"/>
  <c r="AH662" i="14" s="1"/>
  <c r="AJ663" i="76"/>
  <c r="AI662" i="14" s="1"/>
  <c r="AI664" i="76"/>
  <c r="AH663" i="14" s="1"/>
  <c r="AJ664" i="76"/>
  <c r="AI663" i="14" s="1"/>
  <c r="AI665" i="76"/>
  <c r="AH664" i="14" s="1"/>
  <c r="AJ665" i="76"/>
  <c r="AI664" i="14" s="1"/>
  <c r="AI666" i="76"/>
  <c r="AH665" i="14" s="1"/>
  <c r="AJ666" i="76"/>
  <c r="AI665" i="14" s="1"/>
  <c r="AI667" i="76"/>
  <c r="AH666" i="14" s="1"/>
  <c r="AJ667" i="76"/>
  <c r="AI666" i="14" s="1"/>
  <c r="AI668" i="76"/>
  <c r="AH667" i="14" s="1"/>
  <c r="AJ668" i="76"/>
  <c r="AI667" i="14" s="1"/>
  <c r="AI669" i="76"/>
  <c r="AH668" i="14" s="1"/>
  <c r="AJ669" i="76"/>
  <c r="AI668" i="14" s="1"/>
  <c r="AI670" i="76"/>
  <c r="AH669" i="14" s="1"/>
  <c r="AJ670" i="76"/>
  <c r="AI669" i="14" s="1"/>
  <c r="AI671" i="76"/>
  <c r="AH670" i="14" s="1"/>
  <c r="AJ671" i="76"/>
  <c r="AI670" i="14" s="1"/>
  <c r="AI672" i="76"/>
  <c r="AH671" i="14" s="1"/>
  <c r="AJ672" i="76"/>
  <c r="AI671" i="14" s="1"/>
  <c r="AI673" i="76"/>
  <c r="AH672" i="14" s="1"/>
  <c r="AJ673" i="76"/>
  <c r="AI672" i="14" s="1"/>
  <c r="AI674" i="76"/>
  <c r="AH673" i="14" s="1"/>
  <c r="AJ674" i="76"/>
  <c r="AI673" i="14" s="1"/>
  <c r="AI675" i="76"/>
  <c r="AH674" i="14" s="1"/>
  <c r="AJ675" i="76"/>
  <c r="AI674" i="14" s="1"/>
  <c r="AI676" i="76"/>
  <c r="AH675" i="14" s="1"/>
  <c r="AJ676" i="76"/>
  <c r="AI675" i="14" s="1"/>
  <c r="AI677" i="76"/>
  <c r="AH676" i="14" s="1"/>
  <c r="AJ677" i="76"/>
  <c r="AI676" i="14" s="1"/>
  <c r="AI678" i="76"/>
  <c r="AH677" i="14" s="1"/>
  <c r="AJ678" i="76"/>
  <c r="AI677" i="14" s="1"/>
  <c r="AI679" i="76"/>
  <c r="AH678" i="14" s="1"/>
  <c r="AJ679" i="76"/>
  <c r="AI678" i="14" s="1"/>
  <c r="AI680" i="76"/>
  <c r="AH679" i="14" s="1"/>
  <c r="AJ680" i="76"/>
  <c r="AI679" i="14" s="1"/>
  <c r="AI681" i="76"/>
  <c r="AH680" i="14" s="1"/>
  <c r="AJ681" i="76"/>
  <c r="AI680" i="14" s="1"/>
  <c r="AI682" i="76"/>
  <c r="AH681" i="14" s="1"/>
  <c r="AJ682" i="76"/>
  <c r="AI681" i="14" s="1"/>
  <c r="AI683" i="76"/>
  <c r="AH682" i="14" s="1"/>
  <c r="AJ683" i="76"/>
  <c r="AI682" i="14" s="1"/>
  <c r="AJ14" i="76"/>
  <c r="AI14" i="76"/>
  <c r="BU279" i="71"/>
  <c r="BW279" i="71" s="1"/>
  <c r="BV279" i="71"/>
  <c r="BX279" i="71"/>
  <c r="BZ279" i="71"/>
  <c r="CA279" i="71"/>
  <c r="CB279" i="71"/>
  <c r="CD279" i="71" s="1"/>
  <c r="CC279" i="71"/>
  <c r="CE279" i="71" s="1"/>
  <c r="CF279" i="71"/>
  <c r="BU280" i="71"/>
  <c r="BW280" i="71" s="1"/>
  <c r="BV280" i="71"/>
  <c r="BX280" i="71"/>
  <c r="BZ280" i="71"/>
  <c r="CA280" i="71"/>
  <c r="CB280" i="71"/>
  <c r="CD280" i="71" s="1"/>
  <c r="CC280" i="71"/>
  <c r="CE280" i="71" s="1"/>
  <c r="CF280" i="71"/>
  <c r="BU281" i="71"/>
  <c r="BW281" i="71" s="1"/>
  <c r="BV281" i="71"/>
  <c r="BX281" i="71"/>
  <c r="BZ281" i="71"/>
  <c r="CA281" i="71"/>
  <c r="CB281" i="71"/>
  <c r="CD281" i="71" s="1"/>
  <c r="CF281" i="71" s="1"/>
  <c r="CC281" i="71"/>
  <c r="CE281" i="71"/>
  <c r="BU282" i="71"/>
  <c r="BW282" i="71" s="1"/>
  <c r="BV282" i="71"/>
  <c r="BX282" i="71"/>
  <c r="BZ282" i="71"/>
  <c r="CA282" i="71"/>
  <c r="CB282" i="71"/>
  <c r="CD282" i="71" s="1"/>
  <c r="CF282" i="71" s="1"/>
  <c r="CC282" i="71"/>
  <c r="CE282" i="71"/>
  <c r="BU283" i="71"/>
  <c r="BV283" i="71"/>
  <c r="BW283" i="71"/>
  <c r="BX283" i="71"/>
  <c r="BZ283" i="71"/>
  <c r="CA283" i="71"/>
  <c r="CB283" i="71"/>
  <c r="CD283" i="71" s="1"/>
  <c r="CC283" i="71"/>
  <c r="CE283" i="71"/>
  <c r="CF283" i="71"/>
  <c r="BU284" i="71"/>
  <c r="BV284" i="71"/>
  <c r="CC284" i="71" s="1"/>
  <c r="CE284" i="71" s="1"/>
  <c r="BW284" i="71"/>
  <c r="BX284" i="71"/>
  <c r="BZ284" i="71"/>
  <c r="CA284" i="71"/>
  <c r="CB284" i="71"/>
  <c r="CD284" i="71" s="1"/>
  <c r="CF284" i="71"/>
  <c r="BU285" i="71"/>
  <c r="BV285" i="71"/>
  <c r="CC285" i="71" s="1"/>
  <c r="CE285" i="71" s="1"/>
  <c r="BW285" i="71"/>
  <c r="BX285" i="71"/>
  <c r="BZ285" i="71"/>
  <c r="CA285" i="71"/>
  <c r="CB285" i="71"/>
  <c r="CD285" i="71" s="1"/>
  <c r="CF285" i="71"/>
  <c r="BU286" i="71"/>
  <c r="BV286" i="71"/>
  <c r="BW286" i="71"/>
  <c r="BX286" i="71"/>
  <c r="BZ286" i="71"/>
  <c r="CA286" i="71"/>
  <c r="CB286" i="71"/>
  <c r="CD286" i="71" s="1"/>
  <c r="CF286" i="71" s="1"/>
  <c r="CC286" i="71"/>
  <c r="CE286" i="71"/>
  <c r="BU287" i="71"/>
  <c r="BV287" i="71"/>
  <c r="CC287" i="71" s="1"/>
  <c r="CE287" i="71" s="1"/>
  <c r="CF287" i="71" s="1"/>
  <c r="BW287" i="71"/>
  <c r="BX287" i="71"/>
  <c r="BZ287" i="71"/>
  <c r="CA287" i="71"/>
  <c r="CB287" i="71"/>
  <c r="CD287" i="71" s="1"/>
  <c r="BU288" i="71"/>
  <c r="BV288" i="71"/>
  <c r="CC288" i="71" s="1"/>
  <c r="CE288" i="71" s="1"/>
  <c r="CF288" i="71" s="1"/>
  <c r="BW288" i="71"/>
  <c r="BX288" i="71"/>
  <c r="BZ288" i="71"/>
  <c r="CA288" i="71"/>
  <c r="CB288" i="71"/>
  <c r="CD288" i="71" s="1"/>
  <c r="BU289" i="71"/>
  <c r="BV289" i="71"/>
  <c r="CC289" i="71" s="1"/>
  <c r="CE289" i="71" s="1"/>
  <c r="CF289" i="71" s="1"/>
  <c r="BW289" i="71"/>
  <c r="BX289" i="71"/>
  <c r="BZ289" i="71"/>
  <c r="CA289" i="71"/>
  <c r="CB289" i="71"/>
  <c r="CD289" i="71" s="1"/>
  <c r="BU290" i="71"/>
  <c r="BV290" i="71"/>
  <c r="CC290" i="71" s="1"/>
  <c r="CE290" i="71" s="1"/>
  <c r="CF290" i="71" s="1"/>
  <c r="BW290" i="71"/>
  <c r="BX290" i="71"/>
  <c r="BZ290" i="71"/>
  <c r="CA290" i="71"/>
  <c r="CB290" i="71"/>
  <c r="CD290" i="71" s="1"/>
  <c r="BU291" i="71"/>
  <c r="BV291" i="71"/>
  <c r="CC291" i="71" s="1"/>
  <c r="CE291" i="71" s="1"/>
  <c r="CF291" i="71" s="1"/>
  <c r="BW291" i="71"/>
  <c r="BX291" i="71"/>
  <c r="BZ291" i="71"/>
  <c r="CA291" i="71"/>
  <c r="CB291" i="71"/>
  <c r="CD291" i="71" s="1"/>
  <c r="BU292" i="71"/>
  <c r="BV292" i="71"/>
  <c r="CC292" i="71" s="1"/>
  <c r="CE292" i="71" s="1"/>
  <c r="BW292" i="71"/>
  <c r="BX292" i="71"/>
  <c r="BZ292" i="71"/>
  <c r="CA292" i="71"/>
  <c r="CB292" i="71"/>
  <c r="CD292" i="71" s="1"/>
  <c r="BU293" i="71"/>
  <c r="BV293" i="71"/>
  <c r="CC293" i="71" s="1"/>
  <c r="CE293" i="71" s="1"/>
  <c r="BW293" i="71"/>
  <c r="BX293" i="71"/>
  <c r="BZ293" i="71"/>
  <c r="CA293" i="71"/>
  <c r="CB293" i="71"/>
  <c r="CD293" i="71" s="1"/>
  <c r="CF293" i="71" s="1"/>
  <c r="BU294" i="71"/>
  <c r="BV294" i="71"/>
  <c r="CC294" i="71" s="1"/>
  <c r="CE294" i="71" s="1"/>
  <c r="BW294" i="71"/>
  <c r="BY294" i="71" s="1"/>
  <c r="BX294" i="71"/>
  <c r="BZ294" i="71"/>
  <c r="CA294" i="71"/>
  <c r="CB294" i="71"/>
  <c r="CD294" i="71" s="1"/>
  <c r="BU295" i="71"/>
  <c r="BV295" i="71"/>
  <c r="CC295" i="71" s="1"/>
  <c r="CE295" i="71" s="1"/>
  <c r="BW295" i="71"/>
  <c r="BY295" i="71" s="1"/>
  <c r="BX295" i="71"/>
  <c r="BZ295" i="71"/>
  <c r="CA295" i="71"/>
  <c r="CB295" i="71"/>
  <c r="CD295" i="71" s="1"/>
  <c r="CF295" i="71" s="1"/>
  <c r="BU296" i="71"/>
  <c r="BV296" i="71"/>
  <c r="CC296" i="71" s="1"/>
  <c r="CE296" i="71" s="1"/>
  <c r="BW296" i="71"/>
  <c r="BY296" i="71" s="1"/>
  <c r="BX296" i="71"/>
  <c r="BZ296" i="71"/>
  <c r="CA296" i="71"/>
  <c r="CB296" i="71"/>
  <c r="CD296" i="71" s="1"/>
  <c r="BU297" i="71"/>
  <c r="BV297" i="71"/>
  <c r="CC297" i="71" s="1"/>
  <c r="CE297" i="71" s="1"/>
  <c r="BW297" i="71"/>
  <c r="BY297" i="71" s="1"/>
  <c r="BX297" i="71"/>
  <c r="BZ297" i="71"/>
  <c r="CA297" i="71"/>
  <c r="CB297" i="71"/>
  <c r="CD297" i="71" s="1"/>
  <c r="CF297" i="71" s="1"/>
  <c r="BU298" i="71"/>
  <c r="BV298" i="71"/>
  <c r="CC298" i="71" s="1"/>
  <c r="CE298" i="71" s="1"/>
  <c r="BW298" i="71"/>
  <c r="BY298" i="71" s="1"/>
  <c r="BX298" i="71"/>
  <c r="BZ298" i="71"/>
  <c r="CA298" i="71"/>
  <c r="CB298" i="71"/>
  <c r="CD298" i="71" s="1"/>
  <c r="BU299" i="71"/>
  <c r="BV299" i="71"/>
  <c r="CC299" i="71" s="1"/>
  <c r="CE299" i="71" s="1"/>
  <c r="BW299" i="71"/>
  <c r="BY299" i="71" s="1"/>
  <c r="BX299" i="71"/>
  <c r="BZ299" i="71"/>
  <c r="CA299" i="71"/>
  <c r="CB299" i="71"/>
  <c r="CD299" i="71" s="1"/>
  <c r="CF299" i="71" s="1"/>
  <c r="BU300" i="71"/>
  <c r="BV300" i="71"/>
  <c r="CC300" i="71" s="1"/>
  <c r="CE300" i="71" s="1"/>
  <c r="BW300" i="71"/>
  <c r="BY300" i="71" s="1"/>
  <c r="BX300" i="71"/>
  <c r="BZ300" i="71"/>
  <c r="CA300" i="71"/>
  <c r="CB300" i="71"/>
  <c r="CD300" i="71" s="1"/>
  <c r="BU301" i="71"/>
  <c r="BV301" i="71"/>
  <c r="CC301" i="71" s="1"/>
  <c r="CE301" i="71" s="1"/>
  <c r="BW301" i="71"/>
  <c r="BY301" i="71" s="1"/>
  <c r="BX301" i="71"/>
  <c r="BZ301" i="71"/>
  <c r="CA301" i="71"/>
  <c r="CB301" i="71"/>
  <c r="CD301" i="71" s="1"/>
  <c r="CF301" i="71" s="1"/>
  <c r="BU302" i="71"/>
  <c r="BV302" i="71"/>
  <c r="CC302" i="71" s="1"/>
  <c r="CE302" i="71" s="1"/>
  <c r="BW302" i="71"/>
  <c r="BY302" i="71" s="1"/>
  <c r="BX302" i="71"/>
  <c r="BZ302" i="71"/>
  <c r="CA302" i="71"/>
  <c r="CB302" i="71"/>
  <c r="CD302" i="71" s="1"/>
  <c r="BU303" i="71"/>
  <c r="BV303" i="71"/>
  <c r="CC303" i="71" s="1"/>
  <c r="CE303" i="71" s="1"/>
  <c r="BW303" i="71"/>
  <c r="BY303" i="71" s="1"/>
  <c r="BX303" i="71"/>
  <c r="BZ303" i="71"/>
  <c r="CA303" i="71"/>
  <c r="CB303" i="71"/>
  <c r="CD303" i="71" s="1"/>
  <c r="CF303" i="71" s="1"/>
  <c r="BU304" i="71"/>
  <c r="BV304" i="71"/>
  <c r="CC304" i="71" s="1"/>
  <c r="CE304" i="71" s="1"/>
  <c r="BW304" i="71"/>
  <c r="BY304" i="71" s="1"/>
  <c r="BX304" i="71"/>
  <c r="BZ304" i="71"/>
  <c r="CA304" i="71"/>
  <c r="CB304" i="71"/>
  <c r="CD304" i="71" s="1"/>
  <c r="BU305" i="71"/>
  <c r="BV305" i="71"/>
  <c r="CC305" i="71" s="1"/>
  <c r="CE305" i="71" s="1"/>
  <c r="BW305" i="71"/>
  <c r="BY305" i="71" s="1"/>
  <c r="BX305" i="71"/>
  <c r="BZ305" i="71"/>
  <c r="CA305" i="71"/>
  <c r="CB305" i="71"/>
  <c r="CD305" i="71" s="1"/>
  <c r="CF305" i="71" s="1"/>
  <c r="BU306" i="71"/>
  <c r="BV306" i="71"/>
  <c r="CC306" i="71" s="1"/>
  <c r="CE306" i="71" s="1"/>
  <c r="BW306" i="71"/>
  <c r="BY306" i="71" s="1"/>
  <c r="BX306" i="71"/>
  <c r="BZ306" i="71"/>
  <c r="CA306" i="71"/>
  <c r="CB306" i="71"/>
  <c r="CD306" i="71" s="1"/>
  <c r="BU307" i="71"/>
  <c r="BV307" i="71"/>
  <c r="CC307" i="71" s="1"/>
  <c r="CE307" i="71" s="1"/>
  <c r="BW307" i="71"/>
  <c r="BY307" i="71" s="1"/>
  <c r="BX307" i="71"/>
  <c r="BZ307" i="71"/>
  <c r="CA307" i="71"/>
  <c r="CB307" i="71"/>
  <c r="CD307" i="71" s="1"/>
  <c r="CF307" i="71" s="1"/>
  <c r="BU308" i="71"/>
  <c r="BV308" i="71"/>
  <c r="CC308" i="71" s="1"/>
  <c r="CE308" i="71" s="1"/>
  <c r="BW308" i="71"/>
  <c r="BY308" i="71" s="1"/>
  <c r="BX308" i="71"/>
  <c r="BZ308" i="71"/>
  <c r="CA308" i="71"/>
  <c r="CB308" i="71"/>
  <c r="CD308" i="71" s="1"/>
  <c r="BU309" i="71"/>
  <c r="BV309" i="71"/>
  <c r="CC309" i="71" s="1"/>
  <c r="CE309" i="71" s="1"/>
  <c r="BW309" i="71"/>
  <c r="BY309" i="71" s="1"/>
  <c r="BX309" i="71"/>
  <c r="BZ309" i="71"/>
  <c r="CA309" i="71"/>
  <c r="CB309" i="71"/>
  <c r="CD309" i="71" s="1"/>
  <c r="CF309" i="71" s="1"/>
  <c r="BU310" i="71"/>
  <c r="BV310" i="71"/>
  <c r="CC310" i="71" s="1"/>
  <c r="CE310" i="71" s="1"/>
  <c r="BW310" i="71"/>
  <c r="BY310" i="71" s="1"/>
  <c r="BX310" i="71"/>
  <c r="BZ310" i="71"/>
  <c r="CA310" i="71"/>
  <c r="CB310" i="71"/>
  <c r="CD310" i="71" s="1"/>
  <c r="BU311" i="71"/>
  <c r="BV311" i="71"/>
  <c r="CC311" i="71" s="1"/>
  <c r="CE311" i="71" s="1"/>
  <c r="BW311" i="71"/>
  <c r="BY311" i="71" s="1"/>
  <c r="BX311" i="71"/>
  <c r="BZ311" i="71"/>
  <c r="CA311" i="71"/>
  <c r="CB311" i="71"/>
  <c r="CD311" i="71" s="1"/>
  <c r="CF311" i="71" s="1"/>
  <c r="BU312" i="71"/>
  <c r="BV312" i="71"/>
  <c r="CC312" i="71" s="1"/>
  <c r="CE312" i="71" s="1"/>
  <c r="BW312" i="71"/>
  <c r="BY312" i="71" s="1"/>
  <c r="BX312" i="71"/>
  <c r="BZ312" i="71"/>
  <c r="CA312" i="71"/>
  <c r="CB312" i="71"/>
  <c r="CD312" i="71" s="1"/>
  <c r="BU313" i="71"/>
  <c r="BV313" i="71"/>
  <c r="CC313" i="71" s="1"/>
  <c r="CE313" i="71" s="1"/>
  <c r="BW313" i="71"/>
  <c r="BY313" i="71" s="1"/>
  <c r="BX313" i="71"/>
  <c r="BZ313" i="71"/>
  <c r="CA313" i="71"/>
  <c r="CB313" i="71"/>
  <c r="CD313" i="71" s="1"/>
  <c r="CF313" i="71" s="1"/>
  <c r="BU314" i="71"/>
  <c r="BV314" i="71"/>
  <c r="CC314" i="71" s="1"/>
  <c r="CE314" i="71" s="1"/>
  <c r="BW314" i="71"/>
  <c r="BY314" i="71" s="1"/>
  <c r="BX314" i="71"/>
  <c r="BZ314" i="71"/>
  <c r="CA314" i="71"/>
  <c r="CB314" i="71"/>
  <c r="CD314" i="71" s="1"/>
  <c r="BU315" i="71"/>
  <c r="BV315" i="71"/>
  <c r="CC315" i="71" s="1"/>
  <c r="CE315" i="71" s="1"/>
  <c r="BW315" i="71"/>
  <c r="BY315" i="71" s="1"/>
  <c r="BX315" i="71"/>
  <c r="BZ315" i="71"/>
  <c r="CA315" i="71"/>
  <c r="CB315" i="71"/>
  <c r="CD315" i="71" s="1"/>
  <c r="CF315" i="71" s="1"/>
  <c r="BU316" i="71"/>
  <c r="BV316" i="71"/>
  <c r="CC316" i="71" s="1"/>
  <c r="CE316" i="71" s="1"/>
  <c r="BW316" i="71"/>
  <c r="BY316" i="71" s="1"/>
  <c r="BX316" i="71"/>
  <c r="BZ316" i="71"/>
  <c r="CA316" i="71"/>
  <c r="CB316" i="71"/>
  <c r="CD316" i="71" s="1"/>
  <c r="BU317" i="71"/>
  <c r="BV317" i="71"/>
  <c r="CC317" i="71" s="1"/>
  <c r="CE317" i="71" s="1"/>
  <c r="BW317" i="71"/>
  <c r="BY317" i="71" s="1"/>
  <c r="BX317" i="71"/>
  <c r="BZ317" i="71"/>
  <c r="CA317" i="71"/>
  <c r="CB317" i="71"/>
  <c r="CD317" i="71" s="1"/>
  <c r="CF317" i="71" s="1"/>
  <c r="BU318" i="71"/>
  <c r="BV318" i="71"/>
  <c r="CC318" i="71" s="1"/>
  <c r="CE318" i="71" s="1"/>
  <c r="BW318" i="71"/>
  <c r="BY318" i="71" s="1"/>
  <c r="BX318" i="71"/>
  <c r="BZ318" i="71"/>
  <c r="CA318" i="71"/>
  <c r="CB318" i="71"/>
  <c r="CD318" i="71" s="1"/>
  <c r="BU319" i="71"/>
  <c r="BV319" i="71"/>
  <c r="CC319" i="71" s="1"/>
  <c r="BW319" i="71"/>
  <c r="BY319" i="71" s="1"/>
  <c r="BX319" i="71"/>
  <c r="BZ319" i="71"/>
  <c r="CA319" i="71"/>
  <c r="CE319" i="71" s="1"/>
  <c r="CB319" i="71"/>
  <c r="CD319" i="71" s="1"/>
  <c r="CF319" i="71" s="1"/>
  <c r="BU320" i="71"/>
  <c r="BV320" i="71"/>
  <c r="CC320" i="71" s="1"/>
  <c r="BW320" i="71"/>
  <c r="BX320" i="71"/>
  <c r="BZ320" i="71"/>
  <c r="CA320" i="71"/>
  <c r="CB320" i="71"/>
  <c r="CD320" i="71"/>
  <c r="CF320" i="71" s="1"/>
  <c r="CE320" i="71"/>
  <c r="BU321" i="71"/>
  <c r="BV321" i="71"/>
  <c r="BW321" i="71"/>
  <c r="BZ321" i="71"/>
  <c r="CA321" i="71"/>
  <c r="CB321" i="71"/>
  <c r="CD321" i="71" s="1"/>
  <c r="BU322" i="71"/>
  <c r="BV322" i="71"/>
  <c r="CC322" i="71" s="1"/>
  <c r="BW322" i="71"/>
  <c r="BX322" i="71"/>
  <c r="BZ322" i="71"/>
  <c r="CA322" i="71"/>
  <c r="CB322" i="71"/>
  <c r="CD322" i="71"/>
  <c r="CF322" i="71" s="1"/>
  <c r="CE322" i="71"/>
  <c r="BU323" i="71"/>
  <c r="BV323" i="71"/>
  <c r="BW323" i="71"/>
  <c r="BZ323" i="71"/>
  <c r="CA323" i="71"/>
  <c r="CB323" i="71"/>
  <c r="CD323" i="71" s="1"/>
  <c r="BU324" i="71"/>
  <c r="BV324" i="71"/>
  <c r="BW324" i="71"/>
  <c r="BX324" i="71"/>
  <c r="BZ324" i="71"/>
  <c r="CA324" i="71"/>
  <c r="CB324" i="71"/>
  <c r="CC324" i="71"/>
  <c r="CE324" i="71" s="1"/>
  <c r="CD324" i="71"/>
  <c r="CF324" i="71" s="1"/>
  <c r="BU325" i="71"/>
  <c r="BV325" i="71"/>
  <c r="BX325" i="71" s="1"/>
  <c r="BZ325" i="71"/>
  <c r="CA325" i="71"/>
  <c r="CC325" i="71"/>
  <c r="CE325" i="71" s="1"/>
  <c r="BU326" i="71"/>
  <c r="BV326" i="71"/>
  <c r="BX326" i="71" s="1"/>
  <c r="BZ326" i="71"/>
  <c r="CA326" i="71"/>
  <c r="CC326" i="71"/>
  <c r="CE326" i="71" s="1"/>
  <c r="BU327" i="71"/>
  <c r="BV327" i="71"/>
  <c r="BX327" i="71" s="1"/>
  <c r="BZ327" i="71"/>
  <c r="CA327" i="71"/>
  <c r="CC327" i="71"/>
  <c r="CE327" i="71" s="1"/>
  <c r="BU328" i="71"/>
  <c r="BV328" i="71"/>
  <c r="BX328" i="71" s="1"/>
  <c r="BZ328" i="71"/>
  <c r="CA328" i="71"/>
  <c r="CC328" i="71"/>
  <c r="CE328" i="71" s="1"/>
  <c r="BU329" i="71"/>
  <c r="BV329" i="71"/>
  <c r="BX329" i="71" s="1"/>
  <c r="BZ329" i="71"/>
  <c r="CA329" i="71"/>
  <c r="CC329" i="71"/>
  <c r="CE329" i="71" s="1"/>
  <c r="BU330" i="71"/>
  <c r="BV330" i="71"/>
  <c r="BX330" i="71" s="1"/>
  <c r="BZ330" i="71"/>
  <c r="CA330" i="71"/>
  <c r="CC330" i="71"/>
  <c r="CE330" i="71" s="1"/>
  <c r="BU331" i="71"/>
  <c r="BV331" i="71"/>
  <c r="BX331" i="71" s="1"/>
  <c r="BZ331" i="71"/>
  <c r="CA331" i="71"/>
  <c r="CC331" i="71"/>
  <c r="CE331" i="71" s="1"/>
  <c r="BU332" i="71"/>
  <c r="BV332" i="71"/>
  <c r="BX332" i="71" s="1"/>
  <c r="BZ332" i="71"/>
  <c r="CA332" i="71"/>
  <c r="CC332" i="71"/>
  <c r="CE332" i="71" s="1"/>
  <c r="BU333" i="71"/>
  <c r="BV333" i="71"/>
  <c r="BX333" i="71" s="1"/>
  <c r="BZ333" i="71"/>
  <c r="CA333" i="71"/>
  <c r="CC333" i="71"/>
  <c r="CE333" i="71"/>
  <c r="BU334" i="71"/>
  <c r="CB334" i="71" s="1"/>
  <c r="BV334" i="71"/>
  <c r="BX334" i="71" s="1"/>
  <c r="BW334" i="71"/>
  <c r="BY334" i="71"/>
  <c r="BZ334" i="71"/>
  <c r="CA334" i="71"/>
  <c r="CD334" i="71"/>
  <c r="BU335" i="71"/>
  <c r="CB335" i="71" s="1"/>
  <c r="BV335" i="71"/>
  <c r="BX335" i="71" s="1"/>
  <c r="BW335" i="71"/>
  <c r="BY335" i="71" s="1"/>
  <c r="BZ335" i="71"/>
  <c r="CD335" i="71" s="1"/>
  <c r="CA335" i="71"/>
  <c r="CC335" i="71"/>
  <c r="CE335" i="71" s="1"/>
  <c r="BU336" i="71"/>
  <c r="CB336" i="71" s="1"/>
  <c r="BV336" i="71"/>
  <c r="BX336" i="71" s="1"/>
  <c r="BZ336" i="71"/>
  <c r="CA336" i="71"/>
  <c r="CD336" i="71"/>
  <c r="BU337" i="71"/>
  <c r="CB337" i="71" s="1"/>
  <c r="BV337" i="71"/>
  <c r="BX337" i="71" s="1"/>
  <c r="BZ337" i="71"/>
  <c r="CD337" i="71" s="1"/>
  <c r="CF337" i="71" s="1"/>
  <c r="CA337" i="71"/>
  <c r="CC337" i="71"/>
  <c r="CE337" i="71"/>
  <c r="BU338" i="71"/>
  <c r="CB338" i="71" s="1"/>
  <c r="BV338" i="71"/>
  <c r="BX338" i="71" s="1"/>
  <c r="BW338" i="71"/>
  <c r="BY338" i="71"/>
  <c r="BZ338" i="71"/>
  <c r="CA338" i="71"/>
  <c r="CD338" i="71"/>
  <c r="BU339" i="71"/>
  <c r="CB339" i="71" s="1"/>
  <c r="BV339" i="71"/>
  <c r="BX339" i="71" s="1"/>
  <c r="BW339" i="71"/>
  <c r="BY339" i="71" s="1"/>
  <c r="BZ339" i="71"/>
  <c r="CD339" i="71" s="1"/>
  <c r="CA339" i="71"/>
  <c r="CC339" i="71"/>
  <c r="CE339" i="71" s="1"/>
  <c r="BU340" i="71"/>
  <c r="CB340" i="71" s="1"/>
  <c r="BV340" i="71"/>
  <c r="BX340" i="71" s="1"/>
  <c r="BZ340" i="71"/>
  <c r="CA340" i="71"/>
  <c r="CD340" i="71"/>
  <c r="BU341" i="71"/>
  <c r="CB341" i="71" s="1"/>
  <c r="BV341" i="71"/>
  <c r="BX341" i="71" s="1"/>
  <c r="BZ341" i="71"/>
  <c r="CD341" i="71" s="1"/>
  <c r="CF341" i="71" s="1"/>
  <c r="CA341" i="71"/>
  <c r="CC341" i="71"/>
  <c r="CE341" i="71"/>
  <c r="BU342" i="71"/>
  <c r="CB342" i="71" s="1"/>
  <c r="BV342" i="71"/>
  <c r="BX342" i="71" s="1"/>
  <c r="BW342" i="71"/>
  <c r="BY342" i="71"/>
  <c r="BZ342" i="71"/>
  <c r="CA342" i="71"/>
  <c r="CD342" i="71"/>
  <c r="BU343" i="71"/>
  <c r="CB343" i="71" s="1"/>
  <c r="BV343" i="71"/>
  <c r="BX343" i="71" s="1"/>
  <c r="BW343" i="71"/>
  <c r="BY343" i="71" s="1"/>
  <c r="BZ343" i="71"/>
  <c r="CD343" i="71" s="1"/>
  <c r="CA343" i="71"/>
  <c r="CC343" i="71"/>
  <c r="CE343" i="71" s="1"/>
  <c r="BU344" i="71"/>
  <c r="CB344" i="71" s="1"/>
  <c r="BV344" i="71"/>
  <c r="BX344" i="71" s="1"/>
  <c r="BZ344" i="71"/>
  <c r="CA344" i="71"/>
  <c r="CD344" i="71"/>
  <c r="BU345" i="71"/>
  <c r="CB345" i="71" s="1"/>
  <c r="BV345" i="71"/>
  <c r="BX345" i="71" s="1"/>
  <c r="BZ345" i="71"/>
  <c r="CD345" i="71" s="1"/>
  <c r="CF345" i="71" s="1"/>
  <c r="CA345" i="71"/>
  <c r="CC345" i="71"/>
  <c r="CE345" i="71"/>
  <c r="BU346" i="71"/>
  <c r="CB346" i="71" s="1"/>
  <c r="BV346" i="71"/>
  <c r="BX346" i="71" s="1"/>
  <c r="BW346" i="71"/>
  <c r="BY346" i="71"/>
  <c r="BZ346" i="71"/>
  <c r="CA346" i="71"/>
  <c r="CD346" i="71"/>
  <c r="BU347" i="71"/>
  <c r="CB347" i="71" s="1"/>
  <c r="BV347" i="71"/>
  <c r="BX347" i="71" s="1"/>
  <c r="BW347" i="71"/>
  <c r="BY347" i="71" s="1"/>
  <c r="BZ347" i="71"/>
  <c r="CD347" i="71" s="1"/>
  <c r="CA347" i="71"/>
  <c r="CC347" i="71"/>
  <c r="CE347" i="71" s="1"/>
  <c r="BU348" i="71"/>
  <c r="CB348" i="71" s="1"/>
  <c r="BV348" i="71"/>
  <c r="BX348" i="71" s="1"/>
  <c r="BZ348" i="71"/>
  <c r="CA348" i="71"/>
  <c r="CD348" i="71"/>
  <c r="BU349" i="71"/>
  <c r="CB349" i="71" s="1"/>
  <c r="BV349" i="71"/>
  <c r="BX349" i="71" s="1"/>
  <c r="BZ349" i="71"/>
  <c r="CD349" i="71" s="1"/>
  <c r="CF349" i="71" s="1"/>
  <c r="CA349" i="71"/>
  <c r="CC349" i="71"/>
  <c r="CE349" i="71"/>
  <c r="BU350" i="71"/>
  <c r="BV350" i="71"/>
  <c r="CC350" i="71" s="1"/>
  <c r="CE350" i="71" s="1"/>
  <c r="BW350" i="71"/>
  <c r="BY350" i="71" s="1"/>
  <c r="BX350" i="71"/>
  <c r="BZ350" i="71"/>
  <c r="CA350" i="71"/>
  <c r="CB350" i="71"/>
  <c r="CD350" i="71" s="1"/>
  <c r="CF350" i="71" s="1"/>
  <c r="BU351" i="71"/>
  <c r="BV351" i="71"/>
  <c r="CC351" i="71" s="1"/>
  <c r="CE351" i="71" s="1"/>
  <c r="BW351" i="71"/>
  <c r="BY351" i="71" s="1"/>
  <c r="BX351" i="71"/>
  <c r="BZ351" i="71"/>
  <c r="CA351" i="71"/>
  <c r="CB351" i="71"/>
  <c r="CD351" i="71" s="1"/>
  <c r="BU352" i="71"/>
  <c r="BV352" i="71"/>
  <c r="CC352" i="71" s="1"/>
  <c r="CE352" i="71" s="1"/>
  <c r="BW352" i="71"/>
  <c r="BY352" i="71" s="1"/>
  <c r="BX352" i="71"/>
  <c r="BZ352" i="71"/>
  <c r="CA352" i="71"/>
  <c r="CB352" i="71"/>
  <c r="CD352" i="71" s="1"/>
  <c r="CF352" i="71" s="1"/>
  <c r="BU353" i="71"/>
  <c r="BV353" i="71"/>
  <c r="CC353" i="71" s="1"/>
  <c r="CE353" i="71" s="1"/>
  <c r="BW353" i="71"/>
  <c r="BY353" i="71" s="1"/>
  <c r="BX353" i="71"/>
  <c r="BZ353" i="71"/>
  <c r="CA353" i="71"/>
  <c r="CB353" i="71"/>
  <c r="CD353" i="71" s="1"/>
  <c r="CF353" i="71" s="1"/>
  <c r="BU354" i="71"/>
  <c r="BV354" i="71"/>
  <c r="CC354" i="71" s="1"/>
  <c r="CE354" i="71" s="1"/>
  <c r="BW354" i="71"/>
  <c r="BY354" i="71" s="1"/>
  <c r="BX354" i="71"/>
  <c r="BZ354" i="71"/>
  <c r="CA354" i="71"/>
  <c r="CB354" i="71"/>
  <c r="CD354" i="71" s="1"/>
  <c r="CF354" i="71" s="1"/>
  <c r="BU355" i="71"/>
  <c r="BV355" i="71"/>
  <c r="CC355" i="71" s="1"/>
  <c r="CE355" i="71" s="1"/>
  <c r="BW355" i="71"/>
  <c r="BY355" i="71" s="1"/>
  <c r="BX355" i="71"/>
  <c r="BZ355" i="71"/>
  <c r="CA355" i="71"/>
  <c r="CB355" i="71"/>
  <c r="CD355" i="71" s="1"/>
  <c r="BU356" i="71"/>
  <c r="BV356" i="71"/>
  <c r="CC356" i="71" s="1"/>
  <c r="CE356" i="71" s="1"/>
  <c r="BW356" i="71"/>
  <c r="BY356" i="71" s="1"/>
  <c r="BX356" i="71"/>
  <c r="BZ356" i="71"/>
  <c r="CA356" i="71"/>
  <c r="CB356" i="71"/>
  <c r="CD356" i="71" s="1"/>
  <c r="CF356" i="71" s="1"/>
  <c r="BU357" i="71"/>
  <c r="BV357" i="71"/>
  <c r="CC357" i="71" s="1"/>
  <c r="CE357" i="71" s="1"/>
  <c r="BW357" i="71"/>
  <c r="BY357" i="71" s="1"/>
  <c r="BX357" i="71"/>
  <c r="BZ357" i="71"/>
  <c r="CA357" i="71"/>
  <c r="CB357" i="71"/>
  <c r="CD357" i="71" s="1"/>
  <c r="CF357" i="71" s="1"/>
  <c r="BU358" i="71"/>
  <c r="BV358" i="71"/>
  <c r="CC358" i="71" s="1"/>
  <c r="CE358" i="71" s="1"/>
  <c r="BW358" i="71"/>
  <c r="BY358" i="71" s="1"/>
  <c r="BX358" i="71"/>
  <c r="BZ358" i="71"/>
  <c r="CD358" i="71" s="1"/>
  <c r="CF358" i="71" s="1"/>
  <c r="CA358" i="71"/>
  <c r="CB358" i="71"/>
  <c r="AJ279" i="71"/>
  <c r="AK279" i="71"/>
  <c r="AL279" i="71"/>
  <c r="AJ280" i="71"/>
  <c r="AK280" i="71"/>
  <c r="AL280" i="71"/>
  <c r="AJ281" i="71"/>
  <c r="AK281" i="71"/>
  <c r="AL281" i="71"/>
  <c r="AJ282" i="71"/>
  <c r="AK282" i="71"/>
  <c r="AL282" i="71"/>
  <c r="AJ283" i="71"/>
  <c r="AK283" i="71"/>
  <c r="AL283" i="71"/>
  <c r="AJ284" i="71"/>
  <c r="AK284" i="71"/>
  <c r="AL284" i="71"/>
  <c r="AJ285" i="71"/>
  <c r="AK285" i="71"/>
  <c r="AL285" i="71"/>
  <c r="AJ286" i="71"/>
  <c r="AK286" i="71"/>
  <c r="AL286" i="71"/>
  <c r="AJ287" i="71"/>
  <c r="AK287" i="71"/>
  <c r="AL287" i="71"/>
  <c r="AJ288" i="71"/>
  <c r="AK288" i="71"/>
  <c r="AL288" i="71"/>
  <c r="AJ289" i="71"/>
  <c r="AK289" i="71"/>
  <c r="AL289" i="71"/>
  <c r="AJ290" i="71"/>
  <c r="AK290" i="71"/>
  <c r="AL290" i="71"/>
  <c r="AJ291" i="71"/>
  <c r="AK291" i="71"/>
  <c r="AL291" i="71"/>
  <c r="AJ292" i="71"/>
  <c r="AK292" i="71"/>
  <c r="AL292" i="71"/>
  <c r="AJ293" i="71"/>
  <c r="AK293" i="71"/>
  <c r="AL293" i="71"/>
  <c r="AJ294" i="71"/>
  <c r="AK294" i="71"/>
  <c r="AL294" i="71"/>
  <c r="AJ295" i="71"/>
  <c r="AK295" i="71"/>
  <c r="AL295" i="71"/>
  <c r="AJ296" i="71"/>
  <c r="AK296" i="71"/>
  <c r="AL296" i="71"/>
  <c r="AJ297" i="71"/>
  <c r="AK297" i="71"/>
  <c r="AL297" i="71"/>
  <c r="AJ298" i="71"/>
  <c r="AK298" i="71"/>
  <c r="AL298" i="71"/>
  <c r="AJ299" i="71"/>
  <c r="AK299" i="71"/>
  <c r="AL299" i="71"/>
  <c r="AJ300" i="71"/>
  <c r="AK300" i="71"/>
  <c r="AL300" i="71"/>
  <c r="AJ301" i="71"/>
  <c r="AK301" i="71"/>
  <c r="AL301" i="71"/>
  <c r="AJ302" i="71"/>
  <c r="AK302" i="71"/>
  <c r="AL302" i="71"/>
  <c r="AJ303" i="71"/>
  <c r="AK303" i="71"/>
  <c r="AL303" i="71"/>
  <c r="AJ304" i="71"/>
  <c r="AK304" i="71"/>
  <c r="AL304" i="71"/>
  <c r="AJ305" i="71"/>
  <c r="AK305" i="71"/>
  <c r="AL305" i="71"/>
  <c r="AJ306" i="71"/>
  <c r="AK306" i="71"/>
  <c r="AL306" i="71"/>
  <c r="AJ307" i="71"/>
  <c r="AK307" i="71"/>
  <c r="AL307" i="71"/>
  <c r="AJ308" i="71"/>
  <c r="AK308" i="71"/>
  <c r="AL308" i="71"/>
  <c r="AJ309" i="71"/>
  <c r="AK309" i="71"/>
  <c r="AL309" i="71"/>
  <c r="AJ310" i="71"/>
  <c r="AK310" i="71"/>
  <c r="AL310" i="71"/>
  <c r="AJ311" i="71"/>
  <c r="AK311" i="71"/>
  <c r="AL311" i="71"/>
  <c r="AJ312" i="71"/>
  <c r="AK312" i="71"/>
  <c r="AL312" i="71"/>
  <c r="AJ313" i="71"/>
  <c r="AK313" i="71"/>
  <c r="AL313" i="71"/>
  <c r="AJ314" i="71"/>
  <c r="AK314" i="71"/>
  <c r="AL314" i="71"/>
  <c r="AJ315" i="71"/>
  <c r="AK315" i="71"/>
  <c r="AL315" i="71"/>
  <c r="AJ316" i="71"/>
  <c r="AK316" i="71"/>
  <c r="AL316" i="71"/>
  <c r="AJ317" i="71"/>
  <c r="AK317" i="71"/>
  <c r="AL317" i="71"/>
  <c r="AJ318" i="71"/>
  <c r="AK318" i="71"/>
  <c r="AL318" i="71"/>
  <c r="AJ319" i="71"/>
  <c r="AK319" i="71"/>
  <c r="AL319" i="71"/>
  <c r="AJ320" i="71"/>
  <c r="AK320" i="71"/>
  <c r="AL320" i="71"/>
  <c r="AJ321" i="71"/>
  <c r="AK321" i="71"/>
  <c r="AL321" i="71"/>
  <c r="AJ322" i="71"/>
  <c r="AK322" i="71"/>
  <c r="AL322" i="71"/>
  <c r="AJ323" i="71"/>
  <c r="AK323" i="71"/>
  <c r="AL323" i="71"/>
  <c r="AJ324" i="71"/>
  <c r="AK324" i="71"/>
  <c r="AL324" i="71"/>
  <c r="AJ325" i="71"/>
  <c r="AK325" i="71"/>
  <c r="AL325" i="71"/>
  <c r="AJ326" i="71"/>
  <c r="AK326" i="71"/>
  <c r="AL326" i="71"/>
  <c r="AJ327" i="71"/>
  <c r="AK327" i="71"/>
  <c r="AL327" i="71"/>
  <c r="AJ328" i="71"/>
  <c r="AK328" i="71"/>
  <c r="AL328" i="71"/>
  <c r="AJ329" i="71"/>
  <c r="AK329" i="71"/>
  <c r="AL329" i="71"/>
  <c r="AJ330" i="71"/>
  <c r="AK330" i="71"/>
  <c r="AL330" i="71"/>
  <c r="AJ331" i="71"/>
  <c r="AK331" i="71"/>
  <c r="AL331" i="71"/>
  <c r="AJ332" i="71"/>
  <c r="AK332" i="71"/>
  <c r="AL332" i="71"/>
  <c r="AJ333" i="71"/>
  <c r="AK333" i="71"/>
  <c r="AL333" i="71"/>
  <c r="AJ334" i="71"/>
  <c r="AK334" i="71"/>
  <c r="AL334" i="71"/>
  <c r="AJ335" i="71"/>
  <c r="AK335" i="71"/>
  <c r="AL335" i="71"/>
  <c r="AJ336" i="71"/>
  <c r="AK336" i="71"/>
  <c r="AL336" i="71"/>
  <c r="AJ337" i="71"/>
  <c r="AK337" i="71"/>
  <c r="AL337" i="71"/>
  <c r="AJ338" i="71"/>
  <c r="AK338" i="71"/>
  <c r="AL338" i="71"/>
  <c r="AJ339" i="71"/>
  <c r="AK339" i="71"/>
  <c r="AL339" i="71"/>
  <c r="AJ340" i="71"/>
  <c r="AK340" i="71"/>
  <c r="AL340" i="71"/>
  <c r="AJ341" i="71"/>
  <c r="AK341" i="71"/>
  <c r="AL341" i="71"/>
  <c r="AJ342" i="71"/>
  <c r="AK342" i="71"/>
  <c r="AL342" i="71"/>
  <c r="AJ343" i="71"/>
  <c r="AK343" i="71"/>
  <c r="AL343" i="71"/>
  <c r="AJ344" i="71"/>
  <c r="AK344" i="71"/>
  <c r="AL344" i="71"/>
  <c r="AJ345" i="71"/>
  <c r="AK345" i="71"/>
  <c r="AL345" i="71"/>
  <c r="AJ346" i="71"/>
  <c r="AK346" i="71"/>
  <c r="AL346" i="71"/>
  <c r="AJ347" i="71"/>
  <c r="AK347" i="71"/>
  <c r="AL347" i="71"/>
  <c r="AJ348" i="71"/>
  <c r="AK348" i="71"/>
  <c r="AL348" i="71"/>
  <c r="AJ349" i="71"/>
  <c r="AK349" i="71"/>
  <c r="AL349" i="71"/>
  <c r="AJ350" i="71"/>
  <c r="AK350" i="71"/>
  <c r="AL350" i="71"/>
  <c r="AJ351" i="71"/>
  <c r="AK351" i="71"/>
  <c r="AL351" i="71"/>
  <c r="AJ352" i="71"/>
  <c r="AK352" i="71"/>
  <c r="AL352" i="71"/>
  <c r="AJ353" i="71"/>
  <c r="AK353" i="71"/>
  <c r="AL353" i="71"/>
  <c r="AJ354" i="71"/>
  <c r="AK354" i="71"/>
  <c r="AL354" i="71"/>
  <c r="AJ355" i="71"/>
  <c r="AK355" i="71"/>
  <c r="AL355" i="71"/>
  <c r="AJ356" i="71"/>
  <c r="AK356" i="71"/>
  <c r="AL356" i="71"/>
  <c r="AJ357" i="71"/>
  <c r="AK357" i="71"/>
  <c r="AL357" i="71"/>
  <c r="AJ358" i="71"/>
  <c r="AK358" i="71"/>
  <c r="AL358" i="71"/>
  <c r="AG279" i="71"/>
  <c r="AG280" i="71"/>
  <c r="AG281" i="71"/>
  <c r="AG282" i="71"/>
  <c r="AG283" i="71"/>
  <c r="AG284" i="71"/>
  <c r="AG285" i="71"/>
  <c r="AG286" i="71"/>
  <c r="AG287" i="71"/>
  <c r="AG288" i="71"/>
  <c r="AG289" i="71"/>
  <c r="AG290" i="71"/>
  <c r="AG291" i="71"/>
  <c r="AG292" i="71"/>
  <c r="AG293" i="71"/>
  <c r="AG294" i="71"/>
  <c r="AG295" i="71"/>
  <c r="AG296" i="71"/>
  <c r="AG297" i="71"/>
  <c r="AG298" i="71"/>
  <c r="AG299" i="71"/>
  <c r="AG300" i="71"/>
  <c r="AG301" i="71"/>
  <c r="AG302" i="71"/>
  <c r="AG303" i="71"/>
  <c r="AG304" i="71"/>
  <c r="AG305" i="71"/>
  <c r="AG306" i="71"/>
  <c r="AG307" i="71"/>
  <c r="AG308" i="71"/>
  <c r="AG309" i="71"/>
  <c r="AG310" i="71"/>
  <c r="AG311" i="71"/>
  <c r="AG312" i="71"/>
  <c r="AG313" i="71"/>
  <c r="AG314" i="71"/>
  <c r="AG315" i="71"/>
  <c r="AG316" i="71"/>
  <c r="AG317" i="71"/>
  <c r="AG318" i="71"/>
  <c r="AG319" i="71"/>
  <c r="AG320" i="71"/>
  <c r="AG321" i="71"/>
  <c r="AG322" i="71"/>
  <c r="AG323" i="71"/>
  <c r="AG324" i="71"/>
  <c r="AG325" i="71"/>
  <c r="AG326" i="71"/>
  <c r="AG327" i="71"/>
  <c r="AG328" i="71"/>
  <c r="AG329" i="71"/>
  <c r="AG330" i="71"/>
  <c r="AG331" i="71"/>
  <c r="AG332" i="71"/>
  <c r="AG333" i="71"/>
  <c r="AG334" i="71"/>
  <c r="AG335" i="71"/>
  <c r="AG336" i="71"/>
  <c r="AG337" i="71"/>
  <c r="AG338" i="71"/>
  <c r="AG339" i="71"/>
  <c r="AG340" i="71"/>
  <c r="AG341" i="71"/>
  <c r="AG342" i="71"/>
  <c r="AG343" i="71"/>
  <c r="AG344" i="71"/>
  <c r="AG345" i="71"/>
  <c r="AG346" i="71"/>
  <c r="AG347" i="71"/>
  <c r="AG348" i="71"/>
  <c r="AG349" i="71"/>
  <c r="AG350" i="71"/>
  <c r="AG351" i="71"/>
  <c r="AG352" i="71"/>
  <c r="AG353" i="71"/>
  <c r="AG354" i="71"/>
  <c r="AG355" i="71"/>
  <c r="AG356" i="71"/>
  <c r="AG357" i="71"/>
  <c r="AG358" i="71"/>
  <c r="BI1025" i="14" l="1"/>
  <c r="BI1023" i="14"/>
  <c r="BI1021" i="14"/>
  <c r="BI1019" i="14"/>
  <c r="BI1017" i="14"/>
  <c r="BI1015" i="14"/>
  <c r="BI1013" i="14"/>
  <c r="BI1011" i="14"/>
  <c r="BI1009" i="14"/>
  <c r="BI1007" i="14"/>
  <c r="BI1005" i="14"/>
  <c r="BI1003" i="14"/>
  <c r="BI1001" i="14"/>
  <c r="BI999" i="14"/>
  <c r="BI997" i="14"/>
  <c r="BI995" i="14"/>
  <c r="BI993" i="14"/>
  <c r="BI991" i="14"/>
  <c r="BI989" i="14"/>
  <c r="BI987" i="14"/>
  <c r="BI985" i="14"/>
  <c r="BI983" i="14"/>
  <c r="BI981" i="14"/>
  <c r="BI979" i="14"/>
  <c r="BI977" i="14"/>
  <c r="BI975" i="14"/>
  <c r="BI973" i="14"/>
  <c r="BI971" i="14"/>
  <c r="BI969" i="14"/>
  <c r="BI967" i="14"/>
  <c r="BI965" i="14"/>
  <c r="BI963" i="14"/>
  <c r="BI961" i="14"/>
  <c r="BI959" i="14"/>
  <c r="BI957" i="14"/>
  <c r="BI955" i="14"/>
  <c r="BI953" i="14"/>
  <c r="BI951" i="14"/>
  <c r="BI949" i="14"/>
  <c r="BI947" i="14"/>
  <c r="BI932" i="14"/>
  <c r="BI930" i="14"/>
  <c r="BI928" i="14"/>
  <c r="BI926" i="14"/>
  <c r="BI924" i="14"/>
  <c r="BI922" i="14"/>
  <c r="BI920" i="14"/>
  <c r="BI918" i="14"/>
  <c r="BI916" i="14"/>
  <c r="BI914" i="14"/>
  <c r="BI912" i="14"/>
  <c r="BI910" i="14"/>
  <c r="BI908" i="14"/>
  <c r="BI906" i="14"/>
  <c r="BI904" i="14"/>
  <c r="BI902" i="14"/>
  <c r="BI900" i="14"/>
  <c r="BI898" i="14"/>
  <c r="BI896" i="14"/>
  <c r="BI894" i="14"/>
  <c r="BI892" i="14"/>
  <c r="BI890" i="14"/>
  <c r="BI888" i="14"/>
  <c r="BI886" i="14"/>
  <c r="BI884" i="14"/>
  <c r="BI882" i="14"/>
  <c r="BI880" i="14"/>
  <c r="BI878" i="14"/>
  <c r="BI876" i="14"/>
  <c r="BI874" i="14"/>
  <c r="BI872" i="14"/>
  <c r="BI870" i="14"/>
  <c r="BI868" i="14"/>
  <c r="BI866" i="14"/>
  <c r="BI864" i="14"/>
  <c r="BI862" i="14"/>
  <c r="BI860" i="14"/>
  <c r="BI858" i="14"/>
  <c r="BI856" i="14"/>
  <c r="BI854" i="14"/>
  <c r="BI852" i="14"/>
  <c r="BI850" i="14"/>
  <c r="BI848" i="14"/>
  <c r="BI846" i="14"/>
  <c r="BI844" i="14"/>
  <c r="BI842" i="14"/>
  <c r="BI840" i="14"/>
  <c r="BI838" i="14"/>
  <c r="BI836" i="14"/>
  <c r="BI834" i="14"/>
  <c r="BI832" i="14"/>
  <c r="BI830" i="14"/>
  <c r="BI828" i="14"/>
  <c r="BI826" i="14"/>
  <c r="BI824" i="14"/>
  <c r="BI822" i="14"/>
  <c r="BI820" i="14"/>
  <c r="BI818" i="14"/>
  <c r="BI816" i="14"/>
  <c r="BI814" i="14"/>
  <c r="BI812" i="14"/>
  <c r="BI810" i="14"/>
  <c r="BI808" i="14"/>
  <c r="BI806" i="14"/>
  <c r="BI804" i="14"/>
  <c r="BI802" i="14"/>
  <c r="BI800" i="14"/>
  <c r="BI798" i="14"/>
  <c r="BI796" i="14"/>
  <c r="BI794" i="14"/>
  <c r="BI792" i="14"/>
  <c r="BI790" i="14"/>
  <c r="BI788" i="14"/>
  <c r="BI786" i="14"/>
  <c r="BI784" i="14"/>
  <c r="BI782" i="14"/>
  <c r="BI780" i="14"/>
  <c r="BI778" i="14"/>
  <c r="BI776" i="14"/>
  <c r="BI774" i="14"/>
  <c r="BI772" i="14"/>
  <c r="BI770" i="14"/>
  <c r="BI768" i="14"/>
  <c r="BI766" i="14"/>
  <c r="BI764" i="14"/>
  <c r="BI762" i="14"/>
  <c r="BI760" i="14"/>
  <c r="BI758" i="14"/>
  <c r="BI756" i="14"/>
  <c r="BI754" i="14"/>
  <c r="BI752" i="14"/>
  <c r="BI750" i="14"/>
  <c r="BI748" i="14"/>
  <c r="BI746" i="14"/>
  <c r="BI744" i="14"/>
  <c r="BI742" i="14"/>
  <c r="BI740" i="14"/>
  <c r="BI738" i="14"/>
  <c r="BI736" i="14"/>
  <c r="BI734" i="14"/>
  <c r="BI732" i="14"/>
  <c r="BI730" i="14"/>
  <c r="BI728" i="14"/>
  <c r="BI726" i="14"/>
  <c r="BI724" i="14"/>
  <c r="BI722" i="14"/>
  <c r="BI720" i="14"/>
  <c r="BI718" i="14"/>
  <c r="BI716" i="14"/>
  <c r="BI714" i="14"/>
  <c r="BI712" i="14"/>
  <c r="BI710" i="14"/>
  <c r="BI708" i="14"/>
  <c r="BI706" i="14"/>
  <c r="BI704" i="14"/>
  <c r="BI702" i="14"/>
  <c r="BI700" i="14"/>
  <c r="BI698" i="14"/>
  <c r="BI696" i="14"/>
  <c r="BI694" i="14"/>
  <c r="BI692" i="14"/>
  <c r="BI690" i="14"/>
  <c r="BI688" i="14"/>
  <c r="BI686" i="14"/>
  <c r="BI684" i="14"/>
  <c r="BG578" i="14"/>
  <c r="BG579" i="14"/>
  <c r="BG580" i="14"/>
  <c r="BG581" i="14"/>
  <c r="BG582" i="14"/>
  <c r="BG583" i="14"/>
  <c r="BG584" i="14"/>
  <c r="BG585" i="14"/>
  <c r="BG586" i="14"/>
  <c r="BG588" i="14"/>
  <c r="BG589" i="14"/>
  <c r="BG590" i="14"/>
  <c r="BG591" i="14"/>
  <c r="BG592" i="14"/>
  <c r="BG593" i="14"/>
  <c r="BG594" i="14"/>
  <c r="BG595" i="14"/>
  <c r="BG596" i="14"/>
  <c r="BG597" i="14"/>
  <c r="BG598" i="14"/>
  <c r="BG599" i="14"/>
  <c r="BG600" i="14"/>
  <c r="BG602" i="14"/>
  <c r="BG603" i="14"/>
  <c r="BG604" i="14"/>
  <c r="BG605" i="14"/>
  <c r="BG606" i="14"/>
  <c r="BG607" i="14"/>
  <c r="BG608" i="14"/>
  <c r="BG609" i="14"/>
  <c r="BG610" i="14"/>
  <c r="BG611" i="14"/>
  <c r="BG612" i="14"/>
  <c r="BG613" i="14"/>
  <c r="BG614" i="14"/>
  <c r="BG615" i="14"/>
  <c r="BG616" i="14"/>
  <c r="BG617" i="14"/>
  <c r="BG618" i="14"/>
  <c r="BG619" i="14"/>
  <c r="BG620" i="14"/>
  <c r="BG621" i="14"/>
  <c r="BG622" i="14"/>
  <c r="BG623" i="14"/>
  <c r="BG624" i="14"/>
  <c r="BG625" i="14"/>
  <c r="BG626" i="14"/>
  <c r="BG627" i="14"/>
  <c r="BG628" i="14"/>
  <c r="BG629" i="14"/>
  <c r="BG630" i="14"/>
  <c r="BG631" i="14"/>
  <c r="BG632" i="14"/>
  <c r="BG633" i="14"/>
  <c r="BG634" i="14"/>
  <c r="BG635" i="14"/>
  <c r="BG636" i="14"/>
  <c r="BG637" i="14"/>
  <c r="BG638" i="14"/>
  <c r="BG639" i="14"/>
  <c r="BG640" i="14"/>
  <c r="BG641" i="14"/>
  <c r="BG642" i="14"/>
  <c r="BG643" i="14"/>
  <c r="BG644" i="14"/>
  <c r="BG645" i="14"/>
  <c r="BG646" i="14"/>
  <c r="BG647" i="14"/>
  <c r="BG648" i="14"/>
  <c r="BG649" i="14"/>
  <c r="BG650" i="14"/>
  <c r="BG651" i="14"/>
  <c r="BG652" i="14"/>
  <c r="BG653" i="14"/>
  <c r="BG654" i="14"/>
  <c r="BG655" i="14"/>
  <c r="BG656" i="14"/>
  <c r="BG657" i="14"/>
  <c r="BG658" i="14"/>
  <c r="BG659" i="14"/>
  <c r="BG660" i="14"/>
  <c r="BG661" i="14"/>
  <c r="BG662" i="14"/>
  <c r="BG663" i="14"/>
  <c r="BG664" i="14"/>
  <c r="BG665" i="14"/>
  <c r="BG666" i="14"/>
  <c r="BG667" i="14"/>
  <c r="BG668" i="14"/>
  <c r="BG669" i="14"/>
  <c r="BG670" i="14"/>
  <c r="BG671" i="14"/>
  <c r="BG672" i="14"/>
  <c r="BG673" i="14"/>
  <c r="BG674" i="14"/>
  <c r="BF13" i="14"/>
  <c r="BG601" i="14"/>
  <c r="BH578" i="14"/>
  <c r="BI578" i="14" s="1"/>
  <c r="BH579" i="14"/>
  <c r="BH580" i="14"/>
  <c r="BI580" i="14" s="1"/>
  <c r="BH581" i="14"/>
  <c r="BH582" i="14"/>
  <c r="BI582" i="14" s="1"/>
  <c r="BH583" i="14"/>
  <c r="BH584" i="14"/>
  <c r="BI584" i="14" s="1"/>
  <c r="BH585" i="14"/>
  <c r="BH586" i="14"/>
  <c r="BI586" i="14" s="1"/>
  <c r="BH587" i="14"/>
  <c r="BH588" i="14"/>
  <c r="BH589" i="14"/>
  <c r="BH590" i="14"/>
  <c r="BH591" i="14"/>
  <c r="BH592" i="14"/>
  <c r="BH593" i="14"/>
  <c r="BH594" i="14"/>
  <c r="BH595" i="14"/>
  <c r="BH596" i="14"/>
  <c r="BH597" i="14"/>
  <c r="BH598" i="14"/>
  <c r="BH599" i="14"/>
  <c r="BH600" i="14"/>
  <c r="BH601" i="14"/>
  <c r="BI601" i="14" s="1"/>
  <c r="BH602" i="14"/>
  <c r="BH603" i="14"/>
  <c r="BH604" i="14"/>
  <c r="BH605" i="14"/>
  <c r="BH606" i="14"/>
  <c r="BH607" i="14"/>
  <c r="BH608" i="14"/>
  <c r="BH609" i="14"/>
  <c r="BH610" i="14"/>
  <c r="BH611" i="14"/>
  <c r="BH612" i="14"/>
  <c r="BH613" i="14"/>
  <c r="BH614" i="14"/>
  <c r="BH615" i="14"/>
  <c r="BH616" i="14"/>
  <c r="BH617" i="14"/>
  <c r="BH618" i="14"/>
  <c r="BH619" i="14"/>
  <c r="BH620" i="14"/>
  <c r="BH621" i="14"/>
  <c r="BH622" i="14"/>
  <c r="BH623" i="14"/>
  <c r="BH624" i="14"/>
  <c r="BH625" i="14"/>
  <c r="BH626" i="14"/>
  <c r="BH627" i="14"/>
  <c r="BH628" i="14"/>
  <c r="BH629" i="14"/>
  <c r="BH630" i="14"/>
  <c r="BH631" i="14"/>
  <c r="BH632" i="14"/>
  <c r="BH633" i="14"/>
  <c r="BH634" i="14"/>
  <c r="BH635" i="14"/>
  <c r="BH636" i="14"/>
  <c r="BH637" i="14"/>
  <c r="BH638" i="14"/>
  <c r="BH639" i="14"/>
  <c r="BH640" i="14"/>
  <c r="BH641" i="14"/>
  <c r="BH642" i="14"/>
  <c r="BH643" i="14"/>
  <c r="BH644" i="14"/>
  <c r="BH645" i="14"/>
  <c r="BH646" i="14"/>
  <c r="BH647" i="14"/>
  <c r="BH648" i="14"/>
  <c r="BH649" i="14"/>
  <c r="BH650" i="14"/>
  <c r="BH651" i="14"/>
  <c r="BH652" i="14"/>
  <c r="BH653" i="14"/>
  <c r="BH654" i="14"/>
  <c r="BH655" i="14"/>
  <c r="BH656" i="14"/>
  <c r="BH657" i="14"/>
  <c r="BH658" i="14"/>
  <c r="BH659" i="14"/>
  <c r="BH660" i="14"/>
  <c r="BH661" i="14"/>
  <c r="BH662" i="14"/>
  <c r="BH663" i="14"/>
  <c r="BH664" i="14"/>
  <c r="BH665" i="14"/>
  <c r="BH666" i="14"/>
  <c r="BH667" i="14"/>
  <c r="BH668" i="14"/>
  <c r="BH669" i="14"/>
  <c r="BH670" i="14"/>
  <c r="BH671" i="14"/>
  <c r="BH672" i="14"/>
  <c r="BH673" i="14"/>
  <c r="BH674" i="14"/>
  <c r="BH675" i="14"/>
  <c r="BH676" i="14"/>
  <c r="BH677" i="14"/>
  <c r="BH678" i="14"/>
  <c r="BH679" i="14"/>
  <c r="BH680" i="14"/>
  <c r="BH681" i="14"/>
  <c r="BH682" i="14"/>
  <c r="BG675" i="14"/>
  <c r="BG676" i="14"/>
  <c r="BG677" i="14"/>
  <c r="BI677" i="14" s="1"/>
  <c r="BG678" i="14"/>
  <c r="BI678" i="14" s="1"/>
  <c r="BG679" i="14"/>
  <c r="BI679" i="14" s="1"/>
  <c r="BG680" i="14"/>
  <c r="BI680" i="14" s="1"/>
  <c r="BG681" i="14"/>
  <c r="BI681" i="14" s="1"/>
  <c r="BG682" i="14"/>
  <c r="BI682" i="14" s="1"/>
  <c r="BG587" i="14"/>
  <c r="BD587" i="14"/>
  <c r="AH624" i="14"/>
  <c r="AI4" i="76"/>
  <c r="AH590" i="14"/>
  <c r="AI3" i="76"/>
  <c r="AH504" i="14"/>
  <c r="AI5" i="76"/>
  <c r="AI505" i="14"/>
  <c r="AJ2" i="76"/>
  <c r="AI503" i="14"/>
  <c r="AJ5" i="76"/>
  <c r="AH13" i="14"/>
  <c r="AI1" i="76"/>
  <c r="AI13" i="14"/>
  <c r="AJ1" i="76"/>
  <c r="AH505" i="14"/>
  <c r="AI2" i="76"/>
  <c r="AI624" i="14"/>
  <c r="AJ4" i="76"/>
  <c r="AI590" i="14"/>
  <c r="AJ3" i="76"/>
  <c r="C1039" i="14"/>
  <c r="BE1024" i="14"/>
  <c r="BE683" i="14"/>
  <c r="BF683" i="14" s="1"/>
  <c r="BD1024" i="14"/>
  <c r="BD1022" i="14"/>
  <c r="BD1020" i="14"/>
  <c r="BD1018" i="14"/>
  <c r="BD1016" i="14"/>
  <c r="BD1014" i="14"/>
  <c r="BD1012" i="14"/>
  <c r="BD1010" i="14"/>
  <c r="BD1008" i="14"/>
  <c r="BD1006" i="14"/>
  <c r="BD1004" i="14"/>
  <c r="BD1002" i="14"/>
  <c r="BD1000" i="14"/>
  <c r="BD998" i="14"/>
  <c r="BD996" i="14"/>
  <c r="BD994" i="14"/>
  <c r="BD992" i="14"/>
  <c r="BD990" i="14"/>
  <c r="BD988" i="14"/>
  <c r="BD986" i="14"/>
  <c r="BD984" i="14"/>
  <c r="BD982" i="14"/>
  <c r="BD980" i="14"/>
  <c r="BD978" i="14"/>
  <c r="BD976" i="14"/>
  <c r="BD974" i="14"/>
  <c r="BD972" i="14"/>
  <c r="BD970" i="14"/>
  <c r="BD968" i="14"/>
  <c r="BD966" i="14"/>
  <c r="BD964" i="14"/>
  <c r="BD962" i="14"/>
  <c r="BD960" i="14"/>
  <c r="BD958" i="14"/>
  <c r="BD956" i="14"/>
  <c r="BD954" i="14"/>
  <c r="BD952" i="14"/>
  <c r="BD950" i="14"/>
  <c r="BD948" i="14"/>
  <c r="BD946" i="14"/>
  <c r="BD944" i="14"/>
  <c r="BD942" i="14"/>
  <c r="BD940" i="14"/>
  <c r="BD938" i="14"/>
  <c r="BD936" i="14"/>
  <c r="BD934" i="14"/>
  <c r="BD932" i="14"/>
  <c r="BD930" i="14"/>
  <c r="BD928" i="14"/>
  <c r="BD926" i="14"/>
  <c r="BD924" i="14"/>
  <c r="BD922" i="14"/>
  <c r="BD920" i="14"/>
  <c r="BD918" i="14"/>
  <c r="BD916" i="14"/>
  <c r="BD914" i="14"/>
  <c r="BD912" i="14"/>
  <c r="BD910" i="14"/>
  <c r="BD908" i="14"/>
  <c r="BD906" i="14"/>
  <c r="BD904" i="14"/>
  <c r="BD902" i="14"/>
  <c r="BD900" i="14"/>
  <c r="BD898" i="14"/>
  <c r="BD896" i="14"/>
  <c r="BD894" i="14"/>
  <c r="BD578" i="14"/>
  <c r="BD579" i="14"/>
  <c r="BD580" i="14"/>
  <c r="BD581" i="14"/>
  <c r="BD582" i="14"/>
  <c r="BD583" i="14"/>
  <c r="BD584" i="14"/>
  <c r="BD585" i="14"/>
  <c r="BD586" i="14"/>
  <c r="BD588" i="14"/>
  <c r="BD589" i="14"/>
  <c r="BD590" i="14"/>
  <c r="BD591" i="14"/>
  <c r="BD592" i="14"/>
  <c r="BD593" i="14"/>
  <c r="BD594" i="14"/>
  <c r="BD595" i="14"/>
  <c r="BD596" i="14"/>
  <c r="BD597" i="14"/>
  <c r="BD598" i="14"/>
  <c r="BD599" i="14"/>
  <c r="BD600" i="14"/>
  <c r="BD601" i="14"/>
  <c r="BD602" i="14"/>
  <c r="BD603" i="14"/>
  <c r="BD604" i="14"/>
  <c r="BD605" i="14"/>
  <c r="BD606" i="14"/>
  <c r="BD607" i="14"/>
  <c r="BD608" i="14"/>
  <c r="BD609" i="14"/>
  <c r="BD610" i="14"/>
  <c r="BD611" i="14"/>
  <c r="BD612" i="14"/>
  <c r="BD613" i="14"/>
  <c r="BD614" i="14"/>
  <c r="BD615" i="14"/>
  <c r="BD616" i="14"/>
  <c r="BD617" i="14"/>
  <c r="BD618" i="14"/>
  <c r="BD619" i="14"/>
  <c r="BD620" i="14"/>
  <c r="BD621" i="14"/>
  <c r="BD622" i="14"/>
  <c r="BD623" i="14"/>
  <c r="BD624" i="14"/>
  <c r="BD625" i="14"/>
  <c r="BD626" i="14"/>
  <c r="BD627" i="14"/>
  <c r="BD628" i="14"/>
  <c r="BD629" i="14"/>
  <c r="BD630" i="14"/>
  <c r="BD631" i="14"/>
  <c r="BD632" i="14"/>
  <c r="BD633" i="14"/>
  <c r="BD634" i="14"/>
  <c r="BD635" i="14"/>
  <c r="BD636" i="14"/>
  <c r="BD637" i="14"/>
  <c r="BD638" i="14"/>
  <c r="BD639" i="14"/>
  <c r="BD640" i="14"/>
  <c r="BD641" i="14"/>
  <c r="BD642" i="14"/>
  <c r="BD643" i="14"/>
  <c r="BD644" i="14"/>
  <c r="BD645" i="14"/>
  <c r="BD646" i="14"/>
  <c r="BD647" i="14"/>
  <c r="BD648" i="14"/>
  <c r="BD649" i="14"/>
  <c r="BD650" i="14"/>
  <c r="BD651" i="14"/>
  <c r="BD652" i="14"/>
  <c r="BD653" i="14"/>
  <c r="BD654" i="14"/>
  <c r="BD655" i="14"/>
  <c r="BD656" i="14"/>
  <c r="BD657" i="14"/>
  <c r="BD658" i="14"/>
  <c r="BD659" i="14"/>
  <c r="BD660" i="14"/>
  <c r="BD661" i="14"/>
  <c r="BD662" i="14"/>
  <c r="BD663" i="14"/>
  <c r="BD664" i="14"/>
  <c r="BD665" i="14"/>
  <c r="BD666" i="14"/>
  <c r="BD667" i="14"/>
  <c r="BD668" i="14"/>
  <c r="BD669" i="14"/>
  <c r="BD670" i="14"/>
  <c r="BD671" i="14"/>
  <c r="BD672" i="14"/>
  <c r="BD673" i="14"/>
  <c r="BD674" i="14"/>
  <c r="BD675" i="14"/>
  <c r="BD676" i="14"/>
  <c r="BD677" i="14"/>
  <c r="BD678" i="14"/>
  <c r="BD679" i="14"/>
  <c r="BD680" i="14"/>
  <c r="BD681" i="14"/>
  <c r="BD682" i="14"/>
  <c r="BE578" i="14"/>
  <c r="BE579" i="14"/>
  <c r="BK579" i="14" s="1"/>
  <c r="BE580" i="14"/>
  <c r="BE581" i="14"/>
  <c r="BK581" i="14" s="1"/>
  <c r="BE582" i="14"/>
  <c r="BE583" i="14"/>
  <c r="BK583" i="14" s="1"/>
  <c r="BE584" i="14"/>
  <c r="BE585" i="14"/>
  <c r="BK585" i="14" s="1"/>
  <c r="BE586" i="14"/>
  <c r="BE587" i="14"/>
  <c r="BK587" i="14" s="1"/>
  <c r="BE588" i="14"/>
  <c r="BE589" i="14"/>
  <c r="BK589" i="14" s="1"/>
  <c r="BE590" i="14"/>
  <c r="BE591" i="14"/>
  <c r="BK591" i="14" s="1"/>
  <c r="BE592" i="14"/>
  <c r="BE593" i="14"/>
  <c r="BK593" i="14" s="1"/>
  <c r="BE594" i="14"/>
  <c r="BE595" i="14"/>
  <c r="BK595" i="14" s="1"/>
  <c r="BE596" i="14"/>
  <c r="BE597" i="14"/>
  <c r="BK597" i="14" s="1"/>
  <c r="BE598" i="14"/>
  <c r="BE599" i="14"/>
  <c r="BK599" i="14" s="1"/>
  <c r="BE600" i="14"/>
  <c r="BE601" i="14"/>
  <c r="BK601" i="14" s="1"/>
  <c r="BE602" i="14"/>
  <c r="BE603" i="14"/>
  <c r="BK603" i="14" s="1"/>
  <c r="BE604" i="14"/>
  <c r="BE605" i="14"/>
  <c r="BK605" i="14" s="1"/>
  <c r="BE606" i="14"/>
  <c r="BE607" i="14"/>
  <c r="BK607" i="14" s="1"/>
  <c r="BE608" i="14"/>
  <c r="BE609" i="14"/>
  <c r="BK609" i="14" s="1"/>
  <c r="BE610" i="14"/>
  <c r="BE611" i="14"/>
  <c r="BK611" i="14" s="1"/>
  <c r="BE612" i="14"/>
  <c r="BE613" i="14"/>
  <c r="BK613" i="14" s="1"/>
  <c r="BE614" i="14"/>
  <c r="BE615" i="14"/>
  <c r="BK615" i="14" s="1"/>
  <c r="BE616" i="14"/>
  <c r="BE617" i="14"/>
  <c r="BK617" i="14" s="1"/>
  <c r="BE618" i="14"/>
  <c r="BE619" i="14"/>
  <c r="BK619" i="14" s="1"/>
  <c r="BE620" i="14"/>
  <c r="BE621" i="14"/>
  <c r="BK621" i="14" s="1"/>
  <c r="BE622" i="14"/>
  <c r="BE623" i="14"/>
  <c r="BK623" i="14" s="1"/>
  <c r="BE624" i="14"/>
  <c r="BE625" i="14"/>
  <c r="BK625" i="14" s="1"/>
  <c r="BE626" i="14"/>
  <c r="BE627" i="14"/>
  <c r="BK627" i="14" s="1"/>
  <c r="BE628" i="14"/>
  <c r="BE629" i="14"/>
  <c r="BK629" i="14" s="1"/>
  <c r="BE630" i="14"/>
  <c r="BE631" i="14"/>
  <c r="BK631" i="14" s="1"/>
  <c r="BE632" i="14"/>
  <c r="BE633" i="14"/>
  <c r="BK633" i="14" s="1"/>
  <c r="BE634" i="14"/>
  <c r="BE635" i="14"/>
  <c r="BK635" i="14" s="1"/>
  <c r="BE636" i="14"/>
  <c r="BE637" i="14"/>
  <c r="BK637" i="14" s="1"/>
  <c r="BE638" i="14"/>
  <c r="BE639" i="14"/>
  <c r="BK639" i="14" s="1"/>
  <c r="BE640" i="14"/>
  <c r="BE641" i="14"/>
  <c r="BK641" i="14" s="1"/>
  <c r="BE642" i="14"/>
  <c r="BE643" i="14"/>
  <c r="BK643" i="14" s="1"/>
  <c r="BE644" i="14"/>
  <c r="BE645" i="14"/>
  <c r="BK645" i="14" s="1"/>
  <c r="BE646" i="14"/>
  <c r="BE647" i="14"/>
  <c r="BK647" i="14" s="1"/>
  <c r="BE648" i="14"/>
  <c r="BE649" i="14"/>
  <c r="BK649" i="14" s="1"/>
  <c r="BE650" i="14"/>
  <c r="BE651" i="14"/>
  <c r="BK651" i="14" s="1"/>
  <c r="BE652" i="14"/>
  <c r="BE653" i="14"/>
  <c r="BK653" i="14" s="1"/>
  <c r="BE654" i="14"/>
  <c r="BE655" i="14"/>
  <c r="BK655" i="14" s="1"/>
  <c r="BE656" i="14"/>
  <c r="BE657" i="14"/>
  <c r="BK657" i="14" s="1"/>
  <c r="BE658" i="14"/>
  <c r="BE659" i="14"/>
  <c r="BK659" i="14" s="1"/>
  <c r="BE660" i="14"/>
  <c r="BE661" i="14"/>
  <c r="BK661" i="14" s="1"/>
  <c r="BE662" i="14"/>
  <c r="BE663" i="14"/>
  <c r="BK663" i="14" s="1"/>
  <c r="BE664" i="14"/>
  <c r="BE665" i="14"/>
  <c r="BK665" i="14" s="1"/>
  <c r="BE666" i="14"/>
  <c r="BE667" i="14"/>
  <c r="BK667" i="14" s="1"/>
  <c r="BE668" i="14"/>
  <c r="BE669" i="14"/>
  <c r="BK669" i="14" s="1"/>
  <c r="BE670" i="14"/>
  <c r="BE671" i="14"/>
  <c r="BK671" i="14" s="1"/>
  <c r="BE672" i="14"/>
  <c r="BE673" i="14"/>
  <c r="BK673" i="14" s="1"/>
  <c r="BE674" i="14"/>
  <c r="BE675" i="14"/>
  <c r="BK675" i="14" s="1"/>
  <c r="BE676" i="14"/>
  <c r="BE677" i="14"/>
  <c r="BK677" i="14" s="1"/>
  <c r="BE678" i="14"/>
  <c r="BK678" i="14" s="1"/>
  <c r="BE679" i="14"/>
  <c r="BK679" i="14" s="1"/>
  <c r="BE680" i="14"/>
  <c r="BE681" i="14"/>
  <c r="BE682" i="14"/>
  <c r="BK682" i="14" s="1"/>
  <c r="BD1025" i="14"/>
  <c r="BD1023" i="14"/>
  <c r="BD1021" i="14"/>
  <c r="BD1019" i="14"/>
  <c r="BD1017" i="14"/>
  <c r="BD1015" i="14"/>
  <c r="BD1013" i="14"/>
  <c r="BD1011" i="14"/>
  <c r="BD1009" i="14"/>
  <c r="BD1007" i="14"/>
  <c r="BD1005" i="14"/>
  <c r="BD1003" i="14"/>
  <c r="BD1001" i="14"/>
  <c r="BD999" i="14"/>
  <c r="BD997" i="14"/>
  <c r="BD995" i="14"/>
  <c r="BD993" i="14"/>
  <c r="BD991" i="14"/>
  <c r="BD989" i="14"/>
  <c r="BD987" i="14"/>
  <c r="BE1022" i="14"/>
  <c r="BE1020" i="14"/>
  <c r="BE1018" i="14"/>
  <c r="BE1016" i="14"/>
  <c r="BE1014" i="14"/>
  <c r="BE1012" i="14"/>
  <c r="BE1010" i="14"/>
  <c r="BE1008" i="14"/>
  <c r="BE1006" i="14"/>
  <c r="BE1004" i="14"/>
  <c r="BE1002" i="14"/>
  <c r="BE1000" i="14"/>
  <c r="BE998" i="14"/>
  <c r="BE996" i="14"/>
  <c r="BE994" i="14"/>
  <c r="BE992" i="14"/>
  <c r="BE990" i="14"/>
  <c r="BE988" i="14"/>
  <c r="BE986" i="14"/>
  <c r="BE984" i="14"/>
  <c r="BE982" i="14"/>
  <c r="BE980" i="14"/>
  <c r="BE978" i="14"/>
  <c r="BE976" i="14"/>
  <c r="BE974" i="14"/>
  <c r="BE972" i="14"/>
  <c r="BE970" i="14"/>
  <c r="BE968" i="14"/>
  <c r="BE966" i="14"/>
  <c r="BE964" i="14"/>
  <c r="BE962" i="14"/>
  <c r="BE960" i="14"/>
  <c r="BE958" i="14"/>
  <c r="BE956" i="14"/>
  <c r="BE954" i="14"/>
  <c r="BE952" i="14"/>
  <c r="BE950" i="14"/>
  <c r="BK950" i="14" s="1"/>
  <c r="BE948" i="14"/>
  <c r="BK948" i="14" s="1"/>
  <c r="BE946" i="14"/>
  <c r="BK946" i="14" s="1"/>
  <c r="BE944" i="14"/>
  <c r="BK944" i="14" s="1"/>
  <c r="BE942" i="14"/>
  <c r="BK942" i="14" s="1"/>
  <c r="BE940" i="14"/>
  <c r="BK940" i="14" s="1"/>
  <c r="BE938" i="14"/>
  <c r="BK938" i="14" s="1"/>
  <c r="BE936" i="14"/>
  <c r="BK936" i="14" s="1"/>
  <c r="BE934" i="14"/>
  <c r="BK934" i="14" s="1"/>
  <c r="BE932" i="14"/>
  <c r="BK932" i="14" s="1"/>
  <c r="BE930" i="14"/>
  <c r="BK930" i="14" s="1"/>
  <c r="BE928" i="14"/>
  <c r="BK928" i="14" s="1"/>
  <c r="BE926" i="14"/>
  <c r="BK926" i="14" s="1"/>
  <c r="BE924" i="14"/>
  <c r="BK924" i="14" s="1"/>
  <c r="BE922" i="14"/>
  <c r="BK922" i="14" s="1"/>
  <c r="BE920" i="14"/>
  <c r="BK920" i="14" s="1"/>
  <c r="BE918" i="14"/>
  <c r="BK918" i="14" s="1"/>
  <c r="BE916" i="14"/>
  <c r="BK916" i="14" s="1"/>
  <c r="BE914" i="14"/>
  <c r="BK914" i="14" s="1"/>
  <c r="BE912" i="14"/>
  <c r="BK912" i="14" s="1"/>
  <c r="BE910" i="14"/>
  <c r="BK910" i="14" s="1"/>
  <c r="BE908" i="14"/>
  <c r="BK908" i="14" s="1"/>
  <c r="BE906" i="14"/>
  <c r="BK906" i="14" s="1"/>
  <c r="BE904" i="14"/>
  <c r="BK904" i="14" s="1"/>
  <c r="BE902" i="14"/>
  <c r="BK902" i="14" s="1"/>
  <c r="BE900" i="14"/>
  <c r="BK900" i="14" s="1"/>
  <c r="BE898" i="14"/>
  <c r="BK898" i="14" s="1"/>
  <c r="BE896" i="14"/>
  <c r="BK896" i="14" s="1"/>
  <c r="BE894" i="14"/>
  <c r="BK894" i="14" s="1"/>
  <c r="BE892" i="14"/>
  <c r="BK892" i="14" s="1"/>
  <c r="BE890" i="14"/>
  <c r="BK890" i="14" s="1"/>
  <c r="BE888" i="14"/>
  <c r="BK888" i="14" s="1"/>
  <c r="BE886" i="14"/>
  <c r="BK886" i="14" s="1"/>
  <c r="BE884" i="14"/>
  <c r="BK884" i="14" s="1"/>
  <c r="BE882" i="14"/>
  <c r="BK882" i="14" s="1"/>
  <c r="BE880" i="14"/>
  <c r="BK880" i="14" s="1"/>
  <c r="BE878" i="14"/>
  <c r="BK878" i="14" s="1"/>
  <c r="BE876" i="14"/>
  <c r="BK876" i="14" s="1"/>
  <c r="BE874" i="14"/>
  <c r="BK874" i="14" s="1"/>
  <c r="BE872" i="14"/>
  <c r="BK872" i="14" s="1"/>
  <c r="BE870" i="14"/>
  <c r="BK870" i="14" s="1"/>
  <c r="BE868" i="14"/>
  <c r="BK868" i="14" s="1"/>
  <c r="BE866" i="14"/>
  <c r="BK866" i="14" s="1"/>
  <c r="BE864" i="14"/>
  <c r="BK864" i="14" s="1"/>
  <c r="BE862" i="14"/>
  <c r="BK862" i="14" s="1"/>
  <c r="BE860" i="14"/>
  <c r="BK860" i="14" s="1"/>
  <c r="BE858" i="14"/>
  <c r="BK858" i="14" s="1"/>
  <c r="BE856" i="14"/>
  <c r="BK856" i="14" s="1"/>
  <c r="BE854" i="14"/>
  <c r="BK854" i="14" s="1"/>
  <c r="BE852" i="14"/>
  <c r="BK852" i="14" s="1"/>
  <c r="BE850" i="14"/>
  <c r="BK850" i="14" s="1"/>
  <c r="BE848" i="14"/>
  <c r="BK848" i="14" s="1"/>
  <c r="BE846" i="14"/>
  <c r="BK846" i="14" s="1"/>
  <c r="BE844" i="14"/>
  <c r="BK844" i="14" s="1"/>
  <c r="BE842" i="14"/>
  <c r="BK842" i="14" s="1"/>
  <c r="BE840" i="14"/>
  <c r="BK840" i="14" s="1"/>
  <c r="BE838" i="14"/>
  <c r="BK838" i="14" s="1"/>
  <c r="BE836" i="14"/>
  <c r="BK836" i="14" s="1"/>
  <c r="BE834" i="14"/>
  <c r="BK834" i="14" s="1"/>
  <c r="BE832" i="14"/>
  <c r="BK832" i="14" s="1"/>
  <c r="BE830" i="14"/>
  <c r="BK830" i="14" s="1"/>
  <c r="BE828" i="14"/>
  <c r="BK828" i="14" s="1"/>
  <c r="BE826" i="14"/>
  <c r="BK826" i="14" s="1"/>
  <c r="BE824" i="14"/>
  <c r="BK824" i="14" s="1"/>
  <c r="BE822" i="14"/>
  <c r="BK822" i="14" s="1"/>
  <c r="BE820" i="14"/>
  <c r="BK820" i="14" s="1"/>
  <c r="BE818" i="14"/>
  <c r="BK818" i="14" s="1"/>
  <c r="BE816" i="14"/>
  <c r="BK816" i="14" s="1"/>
  <c r="BE814" i="14"/>
  <c r="BK814" i="14" s="1"/>
  <c r="BE812" i="14"/>
  <c r="BK812" i="14" s="1"/>
  <c r="BE810" i="14"/>
  <c r="BK810" i="14" s="1"/>
  <c r="BE808" i="14"/>
  <c r="BK808" i="14" s="1"/>
  <c r="BE806" i="14"/>
  <c r="BK806" i="14" s="1"/>
  <c r="BE804" i="14"/>
  <c r="BK804" i="14" s="1"/>
  <c r="BE802" i="14"/>
  <c r="BK802" i="14" s="1"/>
  <c r="BE800" i="14"/>
  <c r="BK800" i="14" s="1"/>
  <c r="BE798" i="14"/>
  <c r="BK798" i="14" s="1"/>
  <c r="BE796" i="14"/>
  <c r="BK796" i="14" s="1"/>
  <c r="BE794" i="14"/>
  <c r="BK794" i="14" s="1"/>
  <c r="BE792" i="14"/>
  <c r="BK792" i="14" s="1"/>
  <c r="BE790" i="14"/>
  <c r="BK790" i="14" s="1"/>
  <c r="BE788" i="14"/>
  <c r="BK788" i="14" s="1"/>
  <c r="BE786" i="14"/>
  <c r="BK786" i="14" s="1"/>
  <c r="BE784" i="14"/>
  <c r="BK784" i="14" s="1"/>
  <c r="BE782" i="14"/>
  <c r="BK782" i="14" s="1"/>
  <c r="BE780" i="14"/>
  <c r="BK780" i="14" s="1"/>
  <c r="BE778" i="14"/>
  <c r="BK778" i="14" s="1"/>
  <c r="BE776" i="14"/>
  <c r="BK776" i="14" s="1"/>
  <c r="BE774" i="14"/>
  <c r="BK774" i="14" s="1"/>
  <c r="BE772" i="14"/>
  <c r="BK772" i="14" s="1"/>
  <c r="BE770" i="14"/>
  <c r="BK770" i="14" s="1"/>
  <c r="BE768" i="14"/>
  <c r="BK768" i="14" s="1"/>
  <c r="BE766" i="14"/>
  <c r="BK766" i="14" s="1"/>
  <c r="BE764" i="14"/>
  <c r="BK764" i="14" s="1"/>
  <c r="BE762" i="14"/>
  <c r="BK762" i="14" s="1"/>
  <c r="BE760" i="14"/>
  <c r="BK760" i="14" s="1"/>
  <c r="BE758" i="14"/>
  <c r="BK758" i="14" s="1"/>
  <c r="BE756" i="14"/>
  <c r="BK756" i="14" s="1"/>
  <c r="BE754" i="14"/>
  <c r="BK754" i="14" s="1"/>
  <c r="BE752" i="14"/>
  <c r="BK752" i="14" s="1"/>
  <c r="BE750" i="14"/>
  <c r="BK750" i="14" s="1"/>
  <c r="BE748" i="14"/>
  <c r="BK748" i="14" s="1"/>
  <c r="BE746" i="14"/>
  <c r="BK746" i="14" s="1"/>
  <c r="BE744" i="14"/>
  <c r="BK744" i="14" s="1"/>
  <c r="BE742" i="14"/>
  <c r="BK742" i="14" s="1"/>
  <c r="BE740" i="14"/>
  <c r="BK740" i="14" s="1"/>
  <c r="BE738" i="14"/>
  <c r="BK738" i="14" s="1"/>
  <c r="BE736" i="14"/>
  <c r="BK736" i="14" s="1"/>
  <c r="BE734" i="14"/>
  <c r="BK734" i="14" s="1"/>
  <c r="BE732" i="14"/>
  <c r="BK732" i="14" s="1"/>
  <c r="BE730" i="14"/>
  <c r="BK730" i="14" s="1"/>
  <c r="BE728" i="14"/>
  <c r="BK728" i="14" s="1"/>
  <c r="BE726" i="14"/>
  <c r="BK726" i="14" s="1"/>
  <c r="BE724" i="14"/>
  <c r="BK724" i="14" s="1"/>
  <c r="BE722" i="14"/>
  <c r="BK722" i="14" s="1"/>
  <c r="BE720" i="14"/>
  <c r="BK720" i="14" s="1"/>
  <c r="BE718" i="14"/>
  <c r="BK718" i="14" s="1"/>
  <c r="BE716" i="14"/>
  <c r="BK716" i="14" s="1"/>
  <c r="BE714" i="14"/>
  <c r="BK714" i="14" s="1"/>
  <c r="BE712" i="14"/>
  <c r="BK712" i="14" s="1"/>
  <c r="BE710" i="14"/>
  <c r="BK710" i="14" s="1"/>
  <c r="BE708" i="14"/>
  <c r="BK708" i="14" s="1"/>
  <c r="BE706" i="14"/>
  <c r="BK706" i="14" s="1"/>
  <c r="BE704" i="14"/>
  <c r="BK704" i="14" s="1"/>
  <c r="BE702" i="14"/>
  <c r="BK702" i="14" s="1"/>
  <c r="BE700" i="14"/>
  <c r="BK700" i="14" s="1"/>
  <c r="BE698" i="14"/>
  <c r="BK698" i="14" s="1"/>
  <c r="BE696" i="14"/>
  <c r="BK696" i="14" s="1"/>
  <c r="BE694" i="14"/>
  <c r="BK694" i="14" s="1"/>
  <c r="BE692" i="14"/>
  <c r="BK692" i="14" s="1"/>
  <c r="BE690" i="14"/>
  <c r="BK690" i="14" s="1"/>
  <c r="BE688" i="14"/>
  <c r="BK688" i="14" s="1"/>
  <c r="BE686" i="14"/>
  <c r="BK686" i="14" s="1"/>
  <c r="BE684" i="14"/>
  <c r="BK684" i="14" s="1"/>
  <c r="BD892" i="14"/>
  <c r="BD890" i="14"/>
  <c r="BD888" i="14"/>
  <c r="BD886" i="14"/>
  <c r="BD884" i="14"/>
  <c r="BD882" i="14"/>
  <c r="BD880" i="14"/>
  <c r="BD878" i="14"/>
  <c r="BD876" i="14"/>
  <c r="BD874" i="14"/>
  <c r="BD872" i="14"/>
  <c r="BD870" i="14"/>
  <c r="BD868" i="14"/>
  <c r="BD866" i="14"/>
  <c r="BD864" i="14"/>
  <c r="BD862" i="14"/>
  <c r="BD860" i="14"/>
  <c r="BD858" i="14"/>
  <c r="BD856" i="14"/>
  <c r="BD854" i="14"/>
  <c r="BD852" i="14"/>
  <c r="BD850" i="14"/>
  <c r="BD848" i="14"/>
  <c r="BD846" i="14"/>
  <c r="BD844" i="14"/>
  <c r="BD842" i="14"/>
  <c r="BD840" i="14"/>
  <c r="BD838" i="14"/>
  <c r="BD836" i="14"/>
  <c r="BD834" i="14"/>
  <c r="BD832" i="14"/>
  <c r="BD830" i="14"/>
  <c r="BD828" i="14"/>
  <c r="BD826" i="14"/>
  <c r="BD824" i="14"/>
  <c r="BD822" i="14"/>
  <c r="BD820" i="14"/>
  <c r="BD818" i="14"/>
  <c r="BD816" i="14"/>
  <c r="BD814" i="14"/>
  <c r="BD812" i="14"/>
  <c r="BD810" i="14"/>
  <c r="BD808" i="14"/>
  <c r="BD806" i="14"/>
  <c r="BD804" i="14"/>
  <c r="BD802" i="14"/>
  <c r="BD800" i="14"/>
  <c r="BD798" i="14"/>
  <c r="BD796" i="14"/>
  <c r="BD794" i="14"/>
  <c r="BD792" i="14"/>
  <c r="BD790" i="14"/>
  <c r="BD788" i="14"/>
  <c r="BD786" i="14"/>
  <c r="BD784" i="14"/>
  <c r="BD782" i="14"/>
  <c r="BD780" i="14"/>
  <c r="BD778" i="14"/>
  <c r="BD776" i="14"/>
  <c r="BD774" i="14"/>
  <c r="BD772" i="14"/>
  <c r="BD770" i="14"/>
  <c r="BD768" i="14"/>
  <c r="BD766" i="14"/>
  <c r="BD764" i="14"/>
  <c r="BD762" i="14"/>
  <c r="BD760" i="14"/>
  <c r="BD758" i="14"/>
  <c r="BD756" i="14"/>
  <c r="BD754" i="14"/>
  <c r="BD752" i="14"/>
  <c r="BD750" i="14"/>
  <c r="BD748" i="14"/>
  <c r="BD746" i="14"/>
  <c r="BD744" i="14"/>
  <c r="BD742" i="14"/>
  <c r="BD740" i="14"/>
  <c r="BD738" i="14"/>
  <c r="BD736" i="14"/>
  <c r="BD734" i="14"/>
  <c r="BD732" i="14"/>
  <c r="BD730" i="14"/>
  <c r="BD728" i="14"/>
  <c r="BD726" i="14"/>
  <c r="BD724" i="14"/>
  <c r="BD722" i="14"/>
  <c r="BD720" i="14"/>
  <c r="BD718" i="14"/>
  <c r="BD716" i="14"/>
  <c r="BD714" i="14"/>
  <c r="BD712" i="14"/>
  <c r="BD710" i="14"/>
  <c r="BD708" i="14"/>
  <c r="BD706" i="14"/>
  <c r="BD704" i="14"/>
  <c r="BD702" i="14"/>
  <c r="BD700" i="14"/>
  <c r="BD698" i="14"/>
  <c r="BD696" i="14"/>
  <c r="BD694" i="14"/>
  <c r="BD692" i="14"/>
  <c r="BD690" i="14"/>
  <c r="BD688" i="14"/>
  <c r="BD686" i="14"/>
  <c r="BD684" i="14"/>
  <c r="BE1025" i="14"/>
  <c r="BK1025" i="14" s="1"/>
  <c r="BE1023" i="14"/>
  <c r="BK1023" i="14" s="1"/>
  <c r="BE1021" i="14"/>
  <c r="BK1021" i="14" s="1"/>
  <c r="BE1019" i="14"/>
  <c r="BK1019" i="14" s="1"/>
  <c r="BE1017" i="14"/>
  <c r="BK1017" i="14" s="1"/>
  <c r="BE1015" i="14"/>
  <c r="BK1015" i="14" s="1"/>
  <c r="BE1013" i="14"/>
  <c r="BK1013" i="14" s="1"/>
  <c r="BE1011" i="14"/>
  <c r="BK1011" i="14" s="1"/>
  <c r="BE1009" i="14"/>
  <c r="BK1009" i="14" s="1"/>
  <c r="BE1007" i="14"/>
  <c r="BK1007" i="14" s="1"/>
  <c r="BE1005" i="14"/>
  <c r="BK1005" i="14" s="1"/>
  <c r="BE1003" i="14"/>
  <c r="BK1003" i="14" s="1"/>
  <c r="BE1001" i="14"/>
  <c r="BK1001" i="14" s="1"/>
  <c r="BE999" i="14"/>
  <c r="BK999" i="14" s="1"/>
  <c r="BE997" i="14"/>
  <c r="BK997" i="14" s="1"/>
  <c r="BE995" i="14"/>
  <c r="BK995" i="14" s="1"/>
  <c r="BE993" i="14"/>
  <c r="BK993" i="14" s="1"/>
  <c r="BE991" i="14"/>
  <c r="BK991" i="14" s="1"/>
  <c r="BE989" i="14"/>
  <c r="BK989" i="14" s="1"/>
  <c r="BE987" i="14"/>
  <c r="BK987" i="14" s="1"/>
  <c r="BE985" i="14"/>
  <c r="BK985" i="14" s="1"/>
  <c r="BE983" i="14"/>
  <c r="BK983" i="14" s="1"/>
  <c r="BE981" i="14"/>
  <c r="BK981" i="14" s="1"/>
  <c r="BE979" i="14"/>
  <c r="BK979" i="14" s="1"/>
  <c r="BE977" i="14"/>
  <c r="BK977" i="14" s="1"/>
  <c r="BE975" i="14"/>
  <c r="BK975" i="14" s="1"/>
  <c r="BE973" i="14"/>
  <c r="BK973" i="14" s="1"/>
  <c r="BE971" i="14"/>
  <c r="BK971" i="14" s="1"/>
  <c r="BE969" i="14"/>
  <c r="BK969" i="14" s="1"/>
  <c r="BE967" i="14"/>
  <c r="BK967" i="14" s="1"/>
  <c r="BE965" i="14"/>
  <c r="BK965" i="14" s="1"/>
  <c r="BE963" i="14"/>
  <c r="BK963" i="14" s="1"/>
  <c r="BE961" i="14"/>
  <c r="BK961" i="14" s="1"/>
  <c r="BE959" i="14"/>
  <c r="BK959" i="14" s="1"/>
  <c r="BE957" i="14"/>
  <c r="BK957" i="14" s="1"/>
  <c r="BE955" i="14"/>
  <c r="BK955" i="14" s="1"/>
  <c r="BE953" i="14"/>
  <c r="BK953" i="14" s="1"/>
  <c r="BE951" i="14"/>
  <c r="BK951" i="14" s="1"/>
  <c r="BE949" i="14"/>
  <c r="BK949" i="14" s="1"/>
  <c r="BE947" i="14"/>
  <c r="BK947" i="14" s="1"/>
  <c r="BE945" i="14"/>
  <c r="BK945" i="14" s="1"/>
  <c r="BE943" i="14"/>
  <c r="BK943" i="14" s="1"/>
  <c r="BE941" i="14"/>
  <c r="BK941" i="14" s="1"/>
  <c r="BE939" i="14"/>
  <c r="BK939" i="14" s="1"/>
  <c r="BE937" i="14"/>
  <c r="BK937" i="14" s="1"/>
  <c r="BE935" i="14"/>
  <c r="BK935" i="14" s="1"/>
  <c r="BE933" i="14"/>
  <c r="BK933" i="14" s="1"/>
  <c r="BE931" i="14"/>
  <c r="BK931" i="14" s="1"/>
  <c r="BE929" i="14"/>
  <c r="BK929" i="14" s="1"/>
  <c r="BE927" i="14"/>
  <c r="BK927" i="14" s="1"/>
  <c r="BE925" i="14"/>
  <c r="BK925" i="14" s="1"/>
  <c r="BE923" i="14"/>
  <c r="BK923" i="14" s="1"/>
  <c r="BE921" i="14"/>
  <c r="BK921" i="14" s="1"/>
  <c r="BE919" i="14"/>
  <c r="BK919" i="14" s="1"/>
  <c r="BE917" i="14"/>
  <c r="BK917" i="14" s="1"/>
  <c r="BE915" i="14"/>
  <c r="BK915" i="14" s="1"/>
  <c r="BE913" i="14"/>
  <c r="BK913" i="14" s="1"/>
  <c r="BE911" i="14"/>
  <c r="BK911" i="14" s="1"/>
  <c r="BE909" i="14"/>
  <c r="BK909" i="14" s="1"/>
  <c r="BE907" i="14"/>
  <c r="BK907" i="14" s="1"/>
  <c r="BE905" i="14"/>
  <c r="BK905" i="14" s="1"/>
  <c r="BE903" i="14"/>
  <c r="BK903" i="14" s="1"/>
  <c r="BE901" i="14"/>
  <c r="BK901" i="14" s="1"/>
  <c r="BE899" i="14"/>
  <c r="BK899" i="14" s="1"/>
  <c r="BE897" i="14"/>
  <c r="BK897" i="14" s="1"/>
  <c r="BE895" i="14"/>
  <c r="BK895" i="14" s="1"/>
  <c r="BE893" i="14"/>
  <c r="BK893" i="14" s="1"/>
  <c r="BE891" i="14"/>
  <c r="BK891" i="14" s="1"/>
  <c r="BE889" i="14"/>
  <c r="BK889" i="14" s="1"/>
  <c r="BE887" i="14"/>
  <c r="BK887" i="14" s="1"/>
  <c r="BE885" i="14"/>
  <c r="BK885" i="14" s="1"/>
  <c r="BE883" i="14"/>
  <c r="BK883" i="14" s="1"/>
  <c r="BE881" i="14"/>
  <c r="BK881" i="14" s="1"/>
  <c r="BE879" i="14"/>
  <c r="BK879" i="14" s="1"/>
  <c r="BE877" i="14"/>
  <c r="BK877" i="14" s="1"/>
  <c r="BE875" i="14"/>
  <c r="BK875" i="14" s="1"/>
  <c r="BE873" i="14"/>
  <c r="BK873" i="14" s="1"/>
  <c r="BE871" i="14"/>
  <c r="BK871" i="14" s="1"/>
  <c r="BE869" i="14"/>
  <c r="BK869" i="14" s="1"/>
  <c r="BE867" i="14"/>
  <c r="BK867" i="14" s="1"/>
  <c r="BE865" i="14"/>
  <c r="BK865" i="14" s="1"/>
  <c r="BE863" i="14"/>
  <c r="BK863" i="14" s="1"/>
  <c r="BE861" i="14"/>
  <c r="BK861" i="14" s="1"/>
  <c r="BE859" i="14"/>
  <c r="BK859" i="14" s="1"/>
  <c r="BE857" i="14"/>
  <c r="BK857" i="14" s="1"/>
  <c r="BE855" i="14"/>
  <c r="BK855" i="14" s="1"/>
  <c r="BE853" i="14"/>
  <c r="BK853" i="14" s="1"/>
  <c r="BE851" i="14"/>
  <c r="BK851" i="14" s="1"/>
  <c r="BE849" i="14"/>
  <c r="BK849" i="14" s="1"/>
  <c r="BE847" i="14"/>
  <c r="BK847" i="14" s="1"/>
  <c r="BE845" i="14"/>
  <c r="BK845" i="14" s="1"/>
  <c r="BE843" i="14"/>
  <c r="BK843" i="14" s="1"/>
  <c r="BE841" i="14"/>
  <c r="BK841" i="14" s="1"/>
  <c r="BE839" i="14"/>
  <c r="BK839" i="14" s="1"/>
  <c r="BE837" i="14"/>
  <c r="BK837" i="14" s="1"/>
  <c r="BE835" i="14"/>
  <c r="BK835" i="14" s="1"/>
  <c r="BE833" i="14"/>
  <c r="BK833" i="14" s="1"/>
  <c r="BE831" i="14"/>
  <c r="BK831" i="14" s="1"/>
  <c r="BE829" i="14"/>
  <c r="BK829" i="14" s="1"/>
  <c r="BE827" i="14"/>
  <c r="BK827" i="14" s="1"/>
  <c r="BE825" i="14"/>
  <c r="BK825" i="14" s="1"/>
  <c r="BE823" i="14"/>
  <c r="BK823" i="14" s="1"/>
  <c r="BE821" i="14"/>
  <c r="BK821" i="14" s="1"/>
  <c r="BE819" i="14"/>
  <c r="BK819" i="14" s="1"/>
  <c r="BE817" i="14"/>
  <c r="BK817" i="14" s="1"/>
  <c r="BE815" i="14"/>
  <c r="BK815" i="14" s="1"/>
  <c r="BE813" i="14"/>
  <c r="BK813" i="14" s="1"/>
  <c r="BE811" i="14"/>
  <c r="BK811" i="14" s="1"/>
  <c r="BE809" i="14"/>
  <c r="BK809" i="14" s="1"/>
  <c r="BE807" i="14"/>
  <c r="BK807" i="14" s="1"/>
  <c r="BE805" i="14"/>
  <c r="BK805" i="14" s="1"/>
  <c r="BE803" i="14"/>
  <c r="BK803" i="14" s="1"/>
  <c r="BE801" i="14"/>
  <c r="BK801" i="14" s="1"/>
  <c r="BE799" i="14"/>
  <c r="BK799" i="14" s="1"/>
  <c r="BE797" i="14"/>
  <c r="BK797" i="14" s="1"/>
  <c r="BE795" i="14"/>
  <c r="BK795" i="14" s="1"/>
  <c r="BE793" i="14"/>
  <c r="BK793" i="14" s="1"/>
  <c r="BE791" i="14"/>
  <c r="BK791" i="14" s="1"/>
  <c r="BE789" i="14"/>
  <c r="BK789" i="14" s="1"/>
  <c r="BE787" i="14"/>
  <c r="BK787" i="14" s="1"/>
  <c r="BE785" i="14"/>
  <c r="BK785" i="14" s="1"/>
  <c r="BE783" i="14"/>
  <c r="BK783" i="14" s="1"/>
  <c r="BE781" i="14"/>
  <c r="BK781" i="14" s="1"/>
  <c r="BE779" i="14"/>
  <c r="BK779" i="14" s="1"/>
  <c r="BE777" i="14"/>
  <c r="BK777" i="14" s="1"/>
  <c r="BE775" i="14"/>
  <c r="BK775" i="14" s="1"/>
  <c r="BE773" i="14"/>
  <c r="BK773" i="14" s="1"/>
  <c r="BE771" i="14"/>
  <c r="BK771" i="14" s="1"/>
  <c r="BE769" i="14"/>
  <c r="BK769" i="14" s="1"/>
  <c r="BE767" i="14"/>
  <c r="BK767" i="14" s="1"/>
  <c r="BE765" i="14"/>
  <c r="BK765" i="14" s="1"/>
  <c r="BE763" i="14"/>
  <c r="BK763" i="14" s="1"/>
  <c r="BE761" i="14"/>
  <c r="BK761" i="14" s="1"/>
  <c r="BE759" i="14"/>
  <c r="BK759" i="14" s="1"/>
  <c r="BE757" i="14"/>
  <c r="BK757" i="14" s="1"/>
  <c r="BE755" i="14"/>
  <c r="BK755" i="14" s="1"/>
  <c r="BE753" i="14"/>
  <c r="BK753" i="14" s="1"/>
  <c r="BE751" i="14"/>
  <c r="BK751" i="14" s="1"/>
  <c r="BE749" i="14"/>
  <c r="BK749" i="14" s="1"/>
  <c r="BE747" i="14"/>
  <c r="BK747" i="14" s="1"/>
  <c r="BE745" i="14"/>
  <c r="BK745" i="14" s="1"/>
  <c r="BE743" i="14"/>
  <c r="BK743" i="14" s="1"/>
  <c r="BE741" i="14"/>
  <c r="BK741" i="14" s="1"/>
  <c r="BE739" i="14"/>
  <c r="BK739" i="14" s="1"/>
  <c r="BE737" i="14"/>
  <c r="BK737" i="14" s="1"/>
  <c r="BE735" i="14"/>
  <c r="BK735" i="14" s="1"/>
  <c r="BE733" i="14"/>
  <c r="BK733" i="14" s="1"/>
  <c r="BE731" i="14"/>
  <c r="BK731" i="14" s="1"/>
  <c r="BE729" i="14"/>
  <c r="BK729" i="14" s="1"/>
  <c r="BE727" i="14"/>
  <c r="BK727" i="14" s="1"/>
  <c r="BE725" i="14"/>
  <c r="BK725" i="14" s="1"/>
  <c r="BE723" i="14"/>
  <c r="BK723" i="14" s="1"/>
  <c r="BE721" i="14"/>
  <c r="BK721" i="14" s="1"/>
  <c r="BE719" i="14"/>
  <c r="BK719" i="14" s="1"/>
  <c r="BE717" i="14"/>
  <c r="BK717" i="14" s="1"/>
  <c r="BE715" i="14"/>
  <c r="BK715" i="14" s="1"/>
  <c r="BE713" i="14"/>
  <c r="BK713" i="14" s="1"/>
  <c r="BE711" i="14"/>
  <c r="BK711" i="14" s="1"/>
  <c r="BE709" i="14"/>
  <c r="BK709" i="14" s="1"/>
  <c r="BE707" i="14"/>
  <c r="BK707" i="14" s="1"/>
  <c r="BE705" i="14"/>
  <c r="BK705" i="14" s="1"/>
  <c r="BE703" i="14"/>
  <c r="BK703" i="14" s="1"/>
  <c r="BE701" i="14"/>
  <c r="BK701" i="14" s="1"/>
  <c r="BE699" i="14"/>
  <c r="BK699" i="14" s="1"/>
  <c r="BE697" i="14"/>
  <c r="BK697" i="14" s="1"/>
  <c r="BE695" i="14"/>
  <c r="BK695" i="14" s="1"/>
  <c r="BE693" i="14"/>
  <c r="BK693" i="14" s="1"/>
  <c r="BE691" i="14"/>
  <c r="BK691" i="14" s="1"/>
  <c r="BE689" i="14"/>
  <c r="BK689" i="14" s="1"/>
  <c r="BE687" i="14"/>
  <c r="BK687" i="14" s="1"/>
  <c r="BE685" i="14"/>
  <c r="BK685" i="14" s="1"/>
  <c r="BG683" i="14"/>
  <c r="BH1024" i="14"/>
  <c r="BH1022" i="14"/>
  <c r="BH1020" i="14"/>
  <c r="BH1018" i="14"/>
  <c r="BH1016" i="14"/>
  <c r="BH1014" i="14"/>
  <c r="BH1012" i="14"/>
  <c r="BH1010" i="14"/>
  <c r="BH1008" i="14"/>
  <c r="BH1006" i="14"/>
  <c r="BH1004" i="14"/>
  <c r="BH1002" i="14"/>
  <c r="BH1000" i="14"/>
  <c r="BH998" i="14"/>
  <c r="BH996" i="14"/>
  <c r="BH994" i="14"/>
  <c r="BH992" i="14"/>
  <c r="BH990" i="14"/>
  <c r="BH988" i="14"/>
  <c r="BH986" i="14"/>
  <c r="BH984" i="14"/>
  <c r="BH982" i="14"/>
  <c r="BH980" i="14"/>
  <c r="BH978" i="14"/>
  <c r="BH976" i="14"/>
  <c r="BH974" i="14"/>
  <c r="BH972" i="14"/>
  <c r="BH970" i="14"/>
  <c r="BH968" i="14"/>
  <c r="BH966" i="14"/>
  <c r="BH964" i="14"/>
  <c r="BH962" i="14"/>
  <c r="BH960" i="14"/>
  <c r="BH958" i="14"/>
  <c r="BH956" i="14"/>
  <c r="BH954" i="14"/>
  <c r="BH952" i="14"/>
  <c r="BD985" i="14"/>
  <c r="BD983" i="14"/>
  <c r="BD981" i="14"/>
  <c r="BD979" i="14"/>
  <c r="BD977" i="14"/>
  <c r="BD975" i="14"/>
  <c r="BD973" i="14"/>
  <c r="BD971" i="14"/>
  <c r="BD969" i="14"/>
  <c r="BD967" i="14"/>
  <c r="BD965" i="14"/>
  <c r="BD963" i="14"/>
  <c r="BD961" i="14"/>
  <c r="BD959" i="14"/>
  <c r="BD957" i="14"/>
  <c r="BD955" i="14"/>
  <c r="BD953" i="14"/>
  <c r="BD951" i="14"/>
  <c r="BD949" i="14"/>
  <c r="BD947" i="14"/>
  <c r="BD945" i="14"/>
  <c r="BD943" i="14"/>
  <c r="BD941" i="14"/>
  <c r="BD939" i="14"/>
  <c r="BD937" i="14"/>
  <c r="BD935" i="14"/>
  <c r="BD933" i="14"/>
  <c r="BD931" i="14"/>
  <c r="BD929" i="14"/>
  <c r="BD927" i="14"/>
  <c r="BD925" i="14"/>
  <c r="BD923" i="14"/>
  <c r="BD921" i="14"/>
  <c r="BD919" i="14"/>
  <c r="BD917" i="14"/>
  <c r="BD915" i="14"/>
  <c r="BD913" i="14"/>
  <c r="BD911" i="14"/>
  <c r="BD909" i="14"/>
  <c r="BD907" i="14"/>
  <c r="BD905" i="14"/>
  <c r="BD903" i="14"/>
  <c r="BD901" i="14"/>
  <c r="BD899" i="14"/>
  <c r="BD897" i="14"/>
  <c r="BD895" i="14"/>
  <c r="BD893" i="14"/>
  <c r="BD891" i="14"/>
  <c r="BD889" i="14"/>
  <c r="BD887" i="14"/>
  <c r="BD885" i="14"/>
  <c r="BD883" i="14"/>
  <c r="BD881" i="14"/>
  <c r="BD879" i="14"/>
  <c r="BD877" i="14"/>
  <c r="BD875" i="14"/>
  <c r="BD873" i="14"/>
  <c r="BD871" i="14"/>
  <c r="BD869" i="14"/>
  <c r="BD867" i="14"/>
  <c r="BD865" i="14"/>
  <c r="BD863" i="14"/>
  <c r="BD861" i="14"/>
  <c r="BD859" i="14"/>
  <c r="BD857" i="14"/>
  <c r="BD855" i="14"/>
  <c r="BD853" i="14"/>
  <c r="BD851" i="14"/>
  <c r="BD849" i="14"/>
  <c r="BD847" i="14"/>
  <c r="BD845" i="14"/>
  <c r="BD843" i="14"/>
  <c r="BD841" i="14"/>
  <c r="BD839" i="14"/>
  <c r="BD837" i="14"/>
  <c r="BD835" i="14"/>
  <c r="BD833" i="14"/>
  <c r="BD831" i="14"/>
  <c r="BD829" i="14"/>
  <c r="BD827" i="14"/>
  <c r="BD825" i="14"/>
  <c r="BD823" i="14"/>
  <c r="BD821" i="14"/>
  <c r="BD819" i="14"/>
  <c r="BD817" i="14"/>
  <c r="BD815" i="14"/>
  <c r="BD813" i="14"/>
  <c r="BD811" i="14"/>
  <c r="BD809" i="14"/>
  <c r="BD807" i="14"/>
  <c r="BD805" i="14"/>
  <c r="BD803" i="14"/>
  <c r="BD801" i="14"/>
  <c r="BD799" i="14"/>
  <c r="BD797" i="14"/>
  <c r="BD795" i="14"/>
  <c r="BD793" i="14"/>
  <c r="BD791" i="14"/>
  <c r="BD789" i="14"/>
  <c r="BD787" i="14"/>
  <c r="BD785" i="14"/>
  <c r="BD783" i="14"/>
  <c r="BD781" i="14"/>
  <c r="BD779" i="14"/>
  <c r="BD777" i="14"/>
  <c r="BD775" i="14"/>
  <c r="BD773" i="14"/>
  <c r="BD771" i="14"/>
  <c r="BD769" i="14"/>
  <c r="BD767" i="14"/>
  <c r="BD765" i="14"/>
  <c r="BD763" i="14"/>
  <c r="BD761" i="14"/>
  <c r="BD759" i="14"/>
  <c r="BD757" i="14"/>
  <c r="BD755" i="14"/>
  <c r="BD753" i="14"/>
  <c r="BD751" i="14"/>
  <c r="BD749" i="14"/>
  <c r="BD747" i="14"/>
  <c r="BD745" i="14"/>
  <c r="BD743" i="14"/>
  <c r="BD741" i="14"/>
  <c r="BD739" i="14"/>
  <c r="BD737" i="14"/>
  <c r="BD735" i="14"/>
  <c r="BD733" i="14"/>
  <c r="BD731" i="14"/>
  <c r="BD729" i="14"/>
  <c r="BD727" i="14"/>
  <c r="BD725" i="14"/>
  <c r="BD723" i="14"/>
  <c r="BD721" i="14"/>
  <c r="BD719" i="14"/>
  <c r="BD717" i="14"/>
  <c r="BD715" i="14"/>
  <c r="BD713" i="14"/>
  <c r="BD711" i="14"/>
  <c r="BD709" i="14"/>
  <c r="BD707" i="14"/>
  <c r="BD705" i="14"/>
  <c r="BD703" i="14"/>
  <c r="BD701" i="14"/>
  <c r="BD699" i="14"/>
  <c r="BD697" i="14"/>
  <c r="BD695" i="14"/>
  <c r="BD693" i="14"/>
  <c r="BD691" i="14"/>
  <c r="BD689" i="14"/>
  <c r="BD687" i="14"/>
  <c r="BD685" i="14"/>
  <c r="BH683" i="14"/>
  <c r="BG1024" i="14"/>
  <c r="BI1024" i="14" s="1"/>
  <c r="BG1022" i="14"/>
  <c r="BI1022" i="14" s="1"/>
  <c r="BG1020" i="14"/>
  <c r="BI1020" i="14" s="1"/>
  <c r="BG1018" i="14"/>
  <c r="BI1018" i="14" s="1"/>
  <c r="BG1016" i="14"/>
  <c r="BI1016" i="14" s="1"/>
  <c r="BG1014" i="14"/>
  <c r="BI1014" i="14" s="1"/>
  <c r="BG1012" i="14"/>
  <c r="BI1012" i="14" s="1"/>
  <c r="BG1010" i="14"/>
  <c r="BI1010" i="14" s="1"/>
  <c r="BG1008" i="14"/>
  <c r="BI1008" i="14" s="1"/>
  <c r="BG1006" i="14"/>
  <c r="BI1006" i="14" s="1"/>
  <c r="BG1004" i="14"/>
  <c r="BI1004" i="14" s="1"/>
  <c r="BG1002" i="14"/>
  <c r="BI1002" i="14" s="1"/>
  <c r="BG1000" i="14"/>
  <c r="BI1000" i="14" s="1"/>
  <c r="BG998" i="14"/>
  <c r="BI998" i="14" s="1"/>
  <c r="BG996" i="14"/>
  <c r="BI996" i="14" s="1"/>
  <c r="BG994" i="14"/>
  <c r="BI994" i="14" s="1"/>
  <c r="BG992" i="14"/>
  <c r="BI992" i="14" s="1"/>
  <c r="BG990" i="14"/>
  <c r="BI990" i="14" s="1"/>
  <c r="BG988" i="14"/>
  <c r="BI988" i="14" s="1"/>
  <c r="BG986" i="14"/>
  <c r="BI986" i="14" s="1"/>
  <c r="BG984" i="14"/>
  <c r="BI984" i="14" s="1"/>
  <c r="BG982" i="14"/>
  <c r="BI982" i="14" s="1"/>
  <c r="BG980" i="14"/>
  <c r="BI980" i="14" s="1"/>
  <c r="BG978" i="14"/>
  <c r="BI978" i="14" s="1"/>
  <c r="BG976" i="14"/>
  <c r="BI976" i="14" s="1"/>
  <c r="BG974" i="14"/>
  <c r="BI974" i="14" s="1"/>
  <c r="BG972" i="14"/>
  <c r="BI972" i="14" s="1"/>
  <c r="BG970" i="14"/>
  <c r="BI970" i="14" s="1"/>
  <c r="BG968" i="14"/>
  <c r="BI968" i="14" s="1"/>
  <c r="BG966" i="14"/>
  <c r="BI966" i="14" s="1"/>
  <c r="BG964" i="14"/>
  <c r="BI964" i="14" s="1"/>
  <c r="BG962" i="14"/>
  <c r="BI962" i="14" s="1"/>
  <c r="BG960" i="14"/>
  <c r="BI960" i="14" s="1"/>
  <c r="BG958" i="14"/>
  <c r="BI958" i="14" s="1"/>
  <c r="BG956" i="14"/>
  <c r="BI956" i="14" s="1"/>
  <c r="BG954" i="14"/>
  <c r="BI954" i="14" s="1"/>
  <c r="BG952" i="14"/>
  <c r="BI952" i="14" s="1"/>
  <c r="BG950" i="14"/>
  <c r="BI950" i="14" s="1"/>
  <c r="BG948" i="14"/>
  <c r="BI948" i="14" s="1"/>
  <c r="BG946" i="14"/>
  <c r="BI946" i="14" s="1"/>
  <c r="BG944" i="14"/>
  <c r="BI944" i="14" s="1"/>
  <c r="BG942" i="14"/>
  <c r="BI942" i="14" s="1"/>
  <c r="BG940" i="14"/>
  <c r="BI940" i="14" s="1"/>
  <c r="BG938" i="14"/>
  <c r="BI938" i="14" s="1"/>
  <c r="BG936" i="14"/>
  <c r="BI936" i="14" s="1"/>
  <c r="BG934" i="14"/>
  <c r="BI934" i="14" s="1"/>
  <c r="BJ13" i="14"/>
  <c r="AM356" i="71"/>
  <c r="AM336" i="71"/>
  <c r="AM328" i="71"/>
  <c r="AM316" i="71"/>
  <c r="AM308" i="71"/>
  <c r="AM296" i="71"/>
  <c r="AM288" i="71"/>
  <c r="AM348" i="71"/>
  <c r="AM340" i="71"/>
  <c r="AM332" i="71"/>
  <c r="AM320" i="71"/>
  <c r="AM312" i="71"/>
  <c r="AM304" i="71"/>
  <c r="AM300" i="71"/>
  <c r="AM280" i="71"/>
  <c r="AM352" i="71"/>
  <c r="AM344" i="71"/>
  <c r="AM324" i="71"/>
  <c r="AM292" i="71"/>
  <c r="AM284" i="71"/>
  <c r="AM349" i="71"/>
  <c r="AM341" i="71"/>
  <c r="AM329" i="71"/>
  <c r="AM313" i="71"/>
  <c r="AM305" i="71"/>
  <c r="AM293" i="71"/>
  <c r="AM285" i="71"/>
  <c r="AM357" i="71"/>
  <c r="AM333" i="71"/>
  <c r="AM325" i="71"/>
  <c r="AM297" i="71"/>
  <c r="AM289" i="71"/>
  <c r="AM353" i="71"/>
  <c r="AM345" i="71"/>
  <c r="AM337" i="71"/>
  <c r="AM321" i="71"/>
  <c r="AM317" i="71"/>
  <c r="AM309" i="71"/>
  <c r="AM301" i="71"/>
  <c r="AM281" i="71"/>
  <c r="AM358" i="71"/>
  <c r="AM354" i="71"/>
  <c r="AM350" i="71"/>
  <c r="AM346" i="71"/>
  <c r="AM342" i="71"/>
  <c r="AM338" i="71"/>
  <c r="AM334" i="71"/>
  <c r="AM330" i="71"/>
  <c r="AM326" i="71"/>
  <c r="AM322" i="71"/>
  <c r="AM318" i="71"/>
  <c r="AM314" i="71"/>
  <c r="AM310" i="71"/>
  <c r="AM306" i="71"/>
  <c r="AM302" i="71"/>
  <c r="AM298" i="71"/>
  <c r="AM294" i="71"/>
  <c r="AM290" i="71"/>
  <c r="AM286" i="71"/>
  <c r="AM282" i="71"/>
  <c r="AM355" i="71"/>
  <c r="AM351" i="71"/>
  <c r="AM347" i="71"/>
  <c r="AM343" i="71"/>
  <c r="AM339" i="71"/>
  <c r="AM335" i="71"/>
  <c r="AM331" i="71"/>
  <c r="AM327" i="71"/>
  <c r="AM323" i="71"/>
  <c r="AM319" i="71"/>
  <c r="AM315" i="71"/>
  <c r="AM311" i="71"/>
  <c r="AM307" i="71"/>
  <c r="AM303" i="71"/>
  <c r="AM299" i="71"/>
  <c r="AM295" i="71"/>
  <c r="AM291" i="71"/>
  <c r="AM287" i="71"/>
  <c r="AM283" i="71"/>
  <c r="AM279" i="71"/>
  <c r="AH535" i="14"/>
  <c r="AH527" i="14"/>
  <c r="AH519" i="14"/>
  <c r="AH511" i="14"/>
  <c r="AH503" i="14"/>
  <c r="AH495" i="14"/>
  <c r="AH487" i="14"/>
  <c r="AH483" i="14"/>
  <c r="AH475" i="14"/>
  <c r="AH471" i="14"/>
  <c r="AH463" i="14"/>
  <c r="AH455" i="14"/>
  <c r="AH451" i="14"/>
  <c r="AH447" i="14"/>
  <c r="AH439" i="14"/>
  <c r="AH431" i="14"/>
  <c r="AH423" i="14"/>
  <c r="AH415" i="14"/>
  <c r="AH411" i="14"/>
  <c r="AH403" i="14"/>
  <c r="AH399" i="14"/>
  <c r="AH531" i="14"/>
  <c r="AH523" i="14"/>
  <c r="AH515" i="14"/>
  <c r="AH507" i="14"/>
  <c r="AH499" i="14"/>
  <c r="AH491" i="14"/>
  <c r="AH479" i="14"/>
  <c r="AH467" i="14"/>
  <c r="AH459" i="14"/>
  <c r="AH443" i="14"/>
  <c r="AH435" i="14"/>
  <c r="AH427" i="14"/>
  <c r="AH419" i="14"/>
  <c r="AH407" i="14"/>
  <c r="AH395" i="14"/>
  <c r="AH391" i="14"/>
  <c r="AH387" i="14"/>
  <c r="AH383" i="14"/>
  <c r="AH379" i="14"/>
  <c r="AH375" i="14"/>
  <c r="AH371" i="14"/>
  <c r="AH367" i="14"/>
  <c r="AH363" i="14"/>
  <c r="AH359" i="14"/>
  <c r="AH355" i="14"/>
  <c r="AH351" i="14"/>
  <c r="AH347" i="14"/>
  <c r="AH343" i="14"/>
  <c r="AH339" i="14"/>
  <c r="AH335" i="14"/>
  <c r="AH331" i="14"/>
  <c r="AH327" i="14"/>
  <c r="AH323" i="14"/>
  <c r="AH319" i="14"/>
  <c r="AH315" i="14"/>
  <c r="AH311" i="14"/>
  <c r="AH307" i="14"/>
  <c r="AH303" i="14"/>
  <c r="AH299" i="14"/>
  <c r="AH295" i="14"/>
  <c r="AH291" i="14"/>
  <c r="AH287" i="14"/>
  <c r="AH283" i="14"/>
  <c r="AH279" i="14"/>
  <c r="AH275" i="14"/>
  <c r="AH271" i="14"/>
  <c r="AH267" i="14"/>
  <c r="AH263" i="14"/>
  <c r="AH259" i="14"/>
  <c r="AH255" i="14"/>
  <c r="AH251" i="14"/>
  <c r="AH247" i="14"/>
  <c r="AH243" i="14"/>
  <c r="AH239" i="14"/>
  <c r="AH235" i="14"/>
  <c r="AH231" i="14"/>
  <c r="AH227" i="14"/>
  <c r="AH223" i="14"/>
  <c r="AH219" i="14"/>
  <c r="AH215" i="14"/>
  <c r="AH211" i="14"/>
  <c r="AH207" i="14"/>
  <c r="AH203" i="14"/>
  <c r="AH199" i="14"/>
  <c r="AH195" i="14"/>
  <c r="AH191" i="14"/>
  <c r="AH187" i="14"/>
  <c r="AH183" i="14"/>
  <c r="AH179" i="14"/>
  <c r="AH175" i="14"/>
  <c r="AH171" i="14"/>
  <c r="AH167" i="14"/>
  <c r="AH163" i="14"/>
  <c r="AH159" i="14"/>
  <c r="AH155" i="14"/>
  <c r="AH151" i="14"/>
  <c r="AH147" i="14"/>
  <c r="AH143" i="14"/>
  <c r="AH139" i="14"/>
  <c r="AH135" i="14"/>
  <c r="AH131" i="14"/>
  <c r="AH127" i="14"/>
  <c r="AH123" i="14"/>
  <c r="AH119" i="14"/>
  <c r="AH115" i="14"/>
  <c r="AH111" i="14"/>
  <c r="AH107" i="14"/>
  <c r="AH103" i="14"/>
  <c r="AH99" i="14"/>
  <c r="AH95" i="14"/>
  <c r="AH91" i="14"/>
  <c r="AH87" i="14"/>
  <c r="AH83" i="14"/>
  <c r="AH79" i="14"/>
  <c r="AH75" i="14"/>
  <c r="AH71" i="14"/>
  <c r="AH67" i="14"/>
  <c r="AH63" i="14"/>
  <c r="AH59" i="14"/>
  <c r="AH55" i="14"/>
  <c r="AH51" i="14"/>
  <c r="AH47" i="14"/>
  <c r="AH43" i="14"/>
  <c r="AH39" i="14"/>
  <c r="AH35" i="14"/>
  <c r="AH31" i="14"/>
  <c r="AH27" i="14"/>
  <c r="AH23" i="14"/>
  <c r="AH19" i="14"/>
  <c r="AH15" i="14"/>
  <c r="BL150" i="71"/>
  <c r="BJ150" i="71"/>
  <c r="CE348" i="71"/>
  <c r="CF348" i="71" s="1"/>
  <c r="CE340" i="71"/>
  <c r="CF340" i="71" s="1"/>
  <c r="CF347" i="71"/>
  <c r="CF343" i="71"/>
  <c r="CF339" i="71"/>
  <c r="CF335" i="71"/>
  <c r="CD331" i="71"/>
  <c r="CF331" i="71" s="1"/>
  <c r="CF355" i="71"/>
  <c r="CF351" i="71"/>
  <c r="CE342" i="71"/>
  <c r="CF342" i="71" s="1"/>
  <c r="CF321" i="71"/>
  <c r="CC346" i="71"/>
  <c r="CE346" i="71" s="1"/>
  <c r="CF346" i="71" s="1"/>
  <c r="CC342" i="71"/>
  <c r="CC338" i="71"/>
  <c r="CE338" i="71" s="1"/>
  <c r="CF338" i="71" s="1"/>
  <c r="CC334" i="71"/>
  <c r="CE334" i="71" s="1"/>
  <c r="CF334" i="71" s="1"/>
  <c r="BW331" i="71"/>
  <c r="BY331" i="71" s="1"/>
  <c r="CB331" i="71"/>
  <c r="BW328" i="71"/>
  <c r="BY328" i="71" s="1"/>
  <c r="CB328" i="71"/>
  <c r="CD328" i="71" s="1"/>
  <c r="CF328" i="71" s="1"/>
  <c r="BW326" i="71"/>
  <c r="BY326" i="71" s="1"/>
  <c r="CB326" i="71"/>
  <c r="CD326" i="71" s="1"/>
  <c r="CF326" i="71" s="1"/>
  <c r="CF318" i="71"/>
  <c r="CF314" i="71"/>
  <c r="CF310" i="71"/>
  <c r="CF306" i="71"/>
  <c r="CF302" i="71"/>
  <c r="CF298" i="71"/>
  <c r="CF294" i="71"/>
  <c r="BW349" i="71"/>
  <c r="BY349" i="71" s="1"/>
  <c r="BW345" i="71"/>
  <c r="BY345" i="71" s="1"/>
  <c r="BW341" i="71"/>
  <c r="BY341" i="71" s="1"/>
  <c r="BW337" i="71"/>
  <c r="BY337" i="71" s="1"/>
  <c r="BW332" i="71"/>
  <c r="BY332" i="71" s="1"/>
  <c r="CB332" i="71"/>
  <c r="CD332" i="71" s="1"/>
  <c r="CF332" i="71" s="1"/>
  <c r="CC323" i="71"/>
  <c r="CE323" i="71" s="1"/>
  <c r="CF323" i="71" s="1"/>
  <c r="BX323" i="71"/>
  <c r="BY323" i="71" s="1"/>
  <c r="CC321" i="71"/>
  <c r="BX321" i="71"/>
  <c r="BW330" i="71"/>
  <c r="BY330" i="71" s="1"/>
  <c r="CB330" i="71"/>
  <c r="CD330" i="71" s="1"/>
  <c r="CF330" i="71" s="1"/>
  <c r="CC348" i="71"/>
  <c r="BW348" i="71"/>
  <c r="BY348" i="71" s="1"/>
  <c r="CC344" i="71"/>
  <c r="CE344" i="71" s="1"/>
  <c r="CF344" i="71" s="1"/>
  <c r="BW344" i="71"/>
  <c r="BY344" i="71" s="1"/>
  <c r="CC340" i="71"/>
  <c r="BW340" i="71"/>
  <c r="BY340" i="71" s="1"/>
  <c r="CC336" i="71"/>
  <c r="CE336" i="71" s="1"/>
  <c r="CF336" i="71" s="1"/>
  <c r="BW336" i="71"/>
  <c r="BY336" i="71" s="1"/>
  <c r="BW333" i="71"/>
  <c r="BY333" i="71" s="1"/>
  <c r="CB333" i="71"/>
  <c r="CD333" i="71" s="1"/>
  <c r="CF333" i="71" s="1"/>
  <c r="BW329" i="71"/>
  <c r="BY329" i="71" s="1"/>
  <c r="CB329" i="71"/>
  <c r="CD329" i="71" s="1"/>
  <c r="CF329" i="71" s="1"/>
  <c r="BW327" i="71"/>
  <c r="BY327" i="71" s="1"/>
  <c r="CB327" i="71"/>
  <c r="CD327" i="71" s="1"/>
  <c r="CF327" i="71" s="1"/>
  <c r="BW325" i="71"/>
  <c r="BY325" i="71" s="1"/>
  <c r="CB325" i="71"/>
  <c r="CD325" i="71" s="1"/>
  <c r="CF325" i="71" s="1"/>
  <c r="CE321" i="71"/>
  <c r="CF316" i="71"/>
  <c r="CF312" i="71"/>
  <c r="CF308" i="71"/>
  <c r="CF304" i="71"/>
  <c r="CF300" i="71"/>
  <c r="CF296" i="71"/>
  <c r="CF292" i="71"/>
  <c r="BY324" i="71"/>
  <c r="BY322" i="71"/>
  <c r="BY320" i="71"/>
  <c r="BY286" i="71"/>
  <c r="BY285" i="71"/>
  <c r="BY284" i="71"/>
  <c r="BY282" i="71"/>
  <c r="BY321" i="71"/>
  <c r="BY293" i="71"/>
  <c r="BY292" i="71"/>
  <c r="BY291" i="71"/>
  <c r="BY290" i="71"/>
  <c r="BY289" i="71"/>
  <c r="BY288" i="71"/>
  <c r="BY287" i="71"/>
  <c r="BY283" i="71"/>
  <c r="BY281" i="71"/>
  <c r="BY280" i="71"/>
  <c r="BY279" i="71"/>
  <c r="BV591" i="76"/>
  <c r="BW591" i="76"/>
  <c r="BV592" i="76"/>
  <c r="BW592" i="76"/>
  <c r="BV593" i="76"/>
  <c r="BW593" i="76"/>
  <c r="BV594" i="76"/>
  <c r="BW594" i="76"/>
  <c r="BV595" i="76"/>
  <c r="BW595" i="76"/>
  <c r="BV596" i="76"/>
  <c r="BW596" i="76"/>
  <c r="BV597" i="76"/>
  <c r="BW597" i="76"/>
  <c r="BV598" i="76"/>
  <c r="BW598" i="76"/>
  <c r="BV599" i="76"/>
  <c r="BW599" i="76"/>
  <c r="BV600" i="76"/>
  <c r="BW600" i="76"/>
  <c r="BV601" i="76"/>
  <c r="BW601" i="76"/>
  <c r="BV602" i="76"/>
  <c r="BW602" i="76"/>
  <c r="BV603" i="76"/>
  <c r="BW603" i="76"/>
  <c r="BV604" i="76"/>
  <c r="BW604" i="76"/>
  <c r="BV605" i="76"/>
  <c r="BW605" i="76"/>
  <c r="BV606" i="76"/>
  <c r="BW606" i="76"/>
  <c r="BV607" i="76"/>
  <c r="BW607" i="76"/>
  <c r="BV608" i="76"/>
  <c r="BW608" i="76"/>
  <c r="BV609" i="76"/>
  <c r="BW609" i="76"/>
  <c r="BV610" i="76"/>
  <c r="BW610" i="76"/>
  <c r="BV611" i="76"/>
  <c r="BW611" i="76"/>
  <c r="BV612" i="76"/>
  <c r="BW612" i="76"/>
  <c r="BV613" i="76"/>
  <c r="BW613" i="76"/>
  <c r="BV614" i="76"/>
  <c r="BW614" i="76"/>
  <c r="BV615" i="76"/>
  <c r="BW615" i="76"/>
  <c r="BV616" i="76"/>
  <c r="BW616" i="76"/>
  <c r="BV617" i="76"/>
  <c r="BW617" i="76"/>
  <c r="BV618" i="76"/>
  <c r="BW618" i="76"/>
  <c r="BV619" i="76"/>
  <c r="BW619" i="76"/>
  <c r="BV620" i="76"/>
  <c r="BW620" i="76"/>
  <c r="BV621" i="76"/>
  <c r="BW621" i="76"/>
  <c r="BV622" i="76"/>
  <c r="BW622" i="76"/>
  <c r="BV623" i="76"/>
  <c r="BW623" i="76"/>
  <c r="BV624" i="76"/>
  <c r="BW624" i="76"/>
  <c r="BV625" i="76"/>
  <c r="BW625" i="76"/>
  <c r="BV626" i="76"/>
  <c r="BW626" i="76"/>
  <c r="BV627" i="76"/>
  <c r="BW627" i="76"/>
  <c r="BV628" i="76"/>
  <c r="BW628" i="76"/>
  <c r="BV629" i="76"/>
  <c r="BW629" i="76"/>
  <c r="BV630" i="76"/>
  <c r="BW630" i="76"/>
  <c r="BV631" i="76"/>
  <c r="BW631" i="76"/>
  <c r="BV632" i="76"/>
  <c r="BW632" i="76"/>
  <c r="BV633" i="76"/>
  <c r="BW633" i="76"/>
  <c r="BV634" i="76"/>
  <c r="BW634" i="76"/>
  <c r="BV635" i="76"/>
  <c r="BW635" i="76"/>
  <c r="BV636" i="76"/>
  <c r="BW636" i="76"/>
  <c r="BV637" i="76"/>
  <c r="BW637" i="76"/>
  <c r="BV638" i="76"/>
  <c r="BW638" i="76"/>
  <c r="BV639" i="76"/>
  <c r="BW639" i="76"/>
  <c r="BV640" i="76"/>
  <c r="BW640" i="76"/>
  <c r="BV641" i="76"/>
  <c r="BW641" i="76"/>
  <c r="BV642" i="76"/>
  <c r="BW642" i="76"/>
  <c r="BV643" i="76"/>
  <c r="BW643" i="76"/>
  <c r="BV644" i="76"/>
  <c r="BW644" i="76"/>
  <c r="BV645" i="76"/>
  <c r="BW645" i="76"/>
  <c r="BV646" i="76"/>
  <c r="BW646" i="76"/>
  <c r="BV647" i="76"/>
  <c r="BW647" i="76"/>
  <c r="BV648" i="76"/>
  <c r="BW648" i="76"/>
  <c r="BV649" i="76"/>
  <c r="BW649" i="76"/>
  <c r="BV650" i="76"/>
  <c r="BW650" i="76"/>
  <c r="BV651" i="76"/>
  <c r="BW651" i="76"/>
  <c r="BV652" i="76"/>
  <c r="BW652" i="76"/>
  <c r="BV653" i="76"/>
  <c r="BW653" i="76"/>
  <c r="BV654" i="76"/>
  <c r="BW654" i="76"/>
  <c r="BV655" i="76"/>
  <c r="BW655" i="76"/>
  <c r="BV656" i="76"/>
  <c r="BW656" i="76"/>
  <c r="BV657" i="76"/>
  <c r="BW657" i="76"/>
  <c r="BV658" i="76"/>
  <c r="BW658" i="76"/>
  <c r="BV659" i="76"/>
  <c r="BW659" i="76"/>
  <c r="BV660" i="76"/>
  <c r="BW660" i="76"/>
  <c r="BV661" i="76"/>
  <c r="BW661" i="76"/>
  <c r="BV662" i="76"/>
  <c r="BW662" i="76"/>
  <c r="BV663" i="76"/>
  <c r="BW663" i="76"/>
  <c r="BV664" i="76"/>
  <c r="BW664" i="76"/>
  <c r="BV665" i="76"/>
  <c r="BW665" i="76"/>
  <c r="BV666" i="76"/>
  <c r="BW666" i="76"/>
  <c r="BV667" i="76"/>
  <c r="BW667" i="76"/>
  <c r="BV668" i="76"/>
  <c r="BW668" i="76"/>
  <c r="BV669" i="76"/>
  <c r="BW669" i="76"/>
  <c r="BV670" i="76"/>
  <c r="BW670" i="76"/>
  <c r="BV671" i="76"/>
  <c r="BW671" i="76"/>
  <c r="BV672" i="76"/>
  <c r="BW672" i="76"/>
  <c r="BV673" i="76"/>
  <c r="BW673" i="76"/>
  <c r="BV674" i="76"/>
  <c r="BW674" i="76"/>
  <c r="BV675" i="76"/>
  <c r="BW675" i="76"/>
  <c r="BV676" i="76"/>
  <c r="BW676" i="76"/>
  <c r="BV677" i="76"/>
  <c r="BW677" i="76"/>
  <c r="BV678" i="76"/>
  <c r="BW678" i="76"/>
  <c r="BV679" i="76"/>
  <c r="BW679" i="76"/>
  <c r="BV680" i="76"/>
  <c r="BW680" i="76"/>
  <c r="BV681" i="76"/>
  <c r="BW681" i="76"/>
  <c r="BV682" i="76"/>
  <c r="BW682" i="76"/>
  <c r="BV683" i="76"/>
  <c r="BW683" i="76"/>
  <c r="AW715" i="76"/>
  <c r="AX715" i="76"/>
  <c r="AW716" i="76"/>
  <c r="AX716" i="76"/>
  <c r="AW717" i="76"/>
  <c r="AX717" i="76"/>
  <c r="BV504" i="76"/>
  <c r="CC504" i="76" s="1"/>
  <c r="BW504" i="76"/>
  <c r="BY504" i="76" s="1"/>
  <c r="BV505" i="76"/>
  <c r="CC505" i="76" s="1"/>
  <c r="BW505" i="76"/>
  <c r="BY505" i="76" s="1"/>
  <c r="BV503" i="76"/>
  <c r="BW503" i="76"/>
  <c r="BG504" i="76"/>
  <c r="BH504" i="76"/>
  <c r="BI504" i="76"/>
  <c r="BG505" i="76"/>
  <c r="BH505" i="76"/>
  <c r="BK505" i="76" s="1"/>
  <c r="BI505" i="76"/>
  <c r="BL505" i="76" s="1"/>
  <c r="AK504" i="76"/>
  <c r="AK505" i="76"/>
  <c r="Z504" i="76"/>
  <c r="AA504" i="76"/>
  <c r="Z505" i="76"/>
  <c r="AA505" i="76"/>
  <c r="Q504" i="76"/>
  <c r="R504" i="76"/>
  <c r="Q505" i="76"/>
  <c r="R505" i="76"/>
  <c r="BI673" i="14" l="1"/>
  <c r="BI669" i="14"/>
  <c r="BI665" i="14"/>
  <c r="BI661" i="14"/>
  <c r="BI657" i="14"/>
  <c r="BI653" i="14"/>
  <c r="BI649" i="14"/>
  <c r="BI645" i="14"/>
  <c r="BI641" i="14"/>
  <c r="BI637" i="14"/>
  <c r="BI633" i="14"/>
  <c r="BI629" i="14"/>
  <c r="BI625" i="14"/>
  <c r="BI621" i="14"/>
  <c r="BI617" i="14"/>
  <c r="BI613" i="14"/>
  <c r="BI609" i="14"/>
  <c r="BI605" i="14"/>
  <c r="BI672" i="14"/>
  <c r="BI668" i="14"/>
  <c r="BI664" i="14"/>
  <c r="BI660" i="14"/>
  <c r="BI656" i="14"/>
  <c r="BI652" i="14"/>
  <c r="BI648" i="14"/>
  <c r="BI644" i="14"/>
  <c r="BI640" i="14"/>
  <c r="BI636" i="14"/>
  <c r="BI632" i="14"/>
  <c r="BI628" i="14"/>
  <c r="BI624" i="14"/>
  <c r="BI620" i="14"/>
  <c r="BI616" i="14"/>
  <c r="BI612" i="14"/>
  <c r="BI608" i="14"/>
  <c r="BI604" i="14"/>
  <c r="BI600" i="14"/>
  <c r="BI596" i="14"/>
  <c r="BI592" i="14"/>
  <c r="BI588" i="14"/>
  <c r="BI599" i="14"/>
  <c r="BI595" i="14"/>
  <c r="BI591" i="14"/>
  <c r="BI583" i="14"/>
  <c r="BI579" i="14"/>
  <c r="Z5" i="76"/>
  <c r="BI671" i="14"/>
  <c r="BI667" i="14"/>
  <c r="BI663" i="14"/>
  <c r="BI659" i="14"/>
  <c r="BI655" i="14"/>
  <c r="BI651" i="14"/>
  <c r="BI647" i="14"/>
  <c r="BI643" i="14"/>
  <c r="BI639" i="14"/>
  <c r="BI635" i="14"/>
  <c r="BI631" i="14"/>
  <c r="BI627" i="14"/>
  <c r="BI623" i="14"/>
  <c r="BI619" i="14"/>
  <c r="BI615" i="14"/>
  <c r="BI611" i="14"/>
  <c r="BI607" i="14"/>
  <c r="BI603" i="14"/>
  <c r="BI674" i="14"/>
  <c r="BI670" i="14"/>
  <c r="BI666" i="14"/>
  <c r="BI662" i="14"/>
  <c r="BI658" i="14"/>
  <c r="BI654" i="14"/>
  <c r="BI650" i="14"/>
  <c r="BI646" i="14"/>
  <c r="BI642" i="14"/>
  <c r="BI638" i="14"/>
  <c r="BI634" i="14"/>
  <c r="BI630" i="14"/>
  <c r="BI626" i="14"/>
  <c r="BI622" i="14"/>
  <c r="BI618" i="14"/>
  <c r="BI614" i="14"/>
  <c r="BI610" i="14"/>
  <c r="BI606" i="14"/>
  <c r="BI602" i="14"/>
  <c r="BI598" i="14"/>
  <c r="BI594" i="14"/>
  <c r="BI590" i="14"/>
  <c r="BI597" i="14"/>
  <c r="BI593" i="14"/>
  <c r="BI589" i="14"/>
  <c r="BI585" i="14"/>
  <c r="BI581" i="14"/>
  <c r="BK680" i="14"/>
  <c r="BK676" i="14"/>
  <c r="BK672" i="14"/>
  <c r="BK668" i="14"/>
  <c r="BK664" i="14"/>
  <c r="BK660" i="14"/>
  <c r="BK656" i="14"/>
  <c r="BK652" i="14"/>
  <c r="BK648" i="14"/>
  <c r="BK644" i="14"/>
  <c r="BK640" i="14"/>
  <c r="BK636" i="14"/>
  <c r="BK632" i="14"/>
  <c r="BK628" i="14"/>
  <c r="BK624" i="14"/>
  <c r="BK620" i="14"/>
  <c r="BK616" i="14"/>
  <c r="BK612" i="14"/>
  <c r="BK608" i="14"/>
  <c r="BK604" i="14"/>
  <c r="BK600" i="14"/>
  <c r="BK596" i="14"/>
  <c r="BK592" i="14"/>
  <c r="BK588" i="14"/>
  <c r="BK584" i="14"/>
  <c r="BK580" i="14"/>
  <c r="BK674" i="14"/>
  <c r="BK670" i="14"/>
  <c r="BK666" i="14"/>
  <c r="BK662" i="14"/>
  <c r="BK658" i="14"/>
  <c r="BK654" i="14"/>
  <c r="BK650" i="14"/>
  <c r="BK646" i="14"/>
  <c r="BK642" i="14"/>
  <c r="BK638" i="14"/>
  <c r="BK634" i="14"/>
  <c r="BK630" i="14"/>
  <c r="BK626" i="14"/>
  <c r="BK622" i="14"/>
  <c r="BK618" i="14"/>
  <c r="BK614" i="14"/>
  <c r="BK610" i="14"/>
  <c r="BK606" i="14"/>
  <c r="BK602" i="14"/>
  <c r="BK598" i="14"/>
  <c r="BK594" i="14"/>
  <c r="BK590" i="14"/>
  <c r="BK586" i="14"/>
  <c r="BK582" i="14"/>
  <c r="BK578" i="14"/>
  <c r="BK681" i="14"/>
  <c r="BI676" i="14"/>
  <c r="BI587" i="14"/>
  <c r="BI675" i="14"/>
  <c r="BH5" i="76"/>
  <c r="BJ587" i="14"/>
  <c r="AK5" i="76"/>
  <c r="BL504" i="76"/>
  <c r="BL5" i="76" s="1"/>
  <c r="BI5" i="76"/>
  <c r="BG5" i="76"/>
  <c r="BJ685" i="14"/>
  <c r="BF685" i="14"/>
  <c r="BJ693" i="14"/>
  <c r="BF693" i="14"/>
  <c r="BJ701" i="14"/>
  <c r="BF701" i="14"/>
  <c r="BJ709" i="14"/>
  <c r="BF709" i="14"/>
  <c r="BJ717" i="14"/>
  <c r="BF717" i="14"/>
  <c r="BJ725" i="14"/>
  <c r="BF725" i="14"/>
  <c r="BJ733" i="14"/>
  <c r="BF733" i="14"/>
  <c r="BJ741" i="14"/>
  <c r="BF741" i="14"/>
  <c r="BJ749" i="14"/>
  <c r="BF749" i="14"/>
  <c r="BJ757" i="14"/>
  <c r="BF757" i="14"/>
  <c r="BJ765" i="14"/>
  <c r="BF765" i="14"/>
  <c r="BJ773" i="14"/>
  <c r="BF773" i="14"/>
  <c r="BJ781" i="14"/>
  <c r="BF781" i="14"/>
  <c r="BJ789" i="14"/>
  <c r="BF789" i="14"/>
  <c r="BJ797" i="14"/>
  <c r="BF797" i="14"/>
  <c r="BJ805" i="14"/>
  <c r="BF805" i="14"/>
  <c r="BJ813" i="14"/>
  <c r="BF813" i="14"/>
  <c r="BJ821" i="14"/>
  <c r="BF821" i="14"/>
  <c r="BJ829" i="14"/>
  <c r="BF829" i="14"/>
  <c r="BJ837" i="14"/>
  <c r="BF837" i="14"/>
  <c r="BJ845" i="14"/>
  <c r="BF845" i="14"/>
  <c r="BJ853" i="14"/>
  <c r="BF853" i="14"/>
  <c r="BJ861" i="14"/>
  <c r="BF861" i="14"/>
  <c r="BJ869" i="14"/>
  <c r="BF869" i="14"/>
  <c r="BJ877" i="14"/>
  <c r="BF877" i="14"/>
  <c r="BJ885" i="14"/>
  <c r="BF885" i="14"/>
  <c r="BJ893" i="14"/>
  <c r="BF893" i="14"/>
  <c r="BJ901" i="14"/>
  <c r="BF901" i="14"/>
  <c r="BJ909" i="14"/>
  <c r="BF909" i="14"/>
  <c r="BJ917" i="14"/>
  <c r="BF917" i="14"/>
  <c r="BJ925" i="14"/>
  <c r="BF925" i="14"/>
  <c r="BJ933" i="14"/>
  <c r="BF933" i="14"/>
  <c r="BJ941" i="14"/>
  <c r="BF941" i="14"/>
  <c r="BJ949" i="14"/>
  <c r="BF949" i="14"/>
  <c r="BJ957" i="14"/>
  <c r="BF957" i="14"/>
  <c r="BJ965" i="14"/>
  <c r="BF965" i="14"/>
  <c r="BJ973" i="14"/>
  <c r="BF973" i="14"/>
  <c r="BJ981" i="14"/>
  <c r="BF981" i="14"/>
  <c r="BI683" i="14"/>
  <c r="BJ684" i="14"/>
  <c r="BF684" i="14"/>
  <c r="BJ692" i="14"/>
  <c r="BF692" i="14"/>
  <c r="BJ700" i="14"/>
  <c r="BF700" i="14"/>
  <c r="BJ708" i="14"/>
  <c r="BF708" i="14"/>
  <c r="BJ716" i="14"/>
  <c r="BF716" i="14"/>
  <c r="BJ724" i="14"/>
  <c r="BF724" i="14"/>
  <c r="BJ732" i="14"/>
  <c r="BF732" i="14"/>
  <c r="BJ740" i="14"/>
  <c r="BF740" i="14"/>
  <c r="BJ748" i="14"/>
  <c r="BF748" i="14"/>
  <c r="BJ756" i="14"/>
  <c r="BF756" i="14"/>
  <c r="BJ764" i="14"/>
  <c r="BF764" i="14"/>
  <c r="BJ772" i="14"/>
  <c r="BF772" i="14"/>
  <c r="BJ780" i="14"/>
  <c r="BF780" i="14"/>
  <c r="BJ788" i="14"/>
  <c r="BF788" i="14"/>
  <c r="BJ796" i="14"/>
  <c r="BF796" i="14"/>
  <c r="BJ804" i="14"/>
  <c r="BF804" i="14"/>
  <c r="BJ812" i="14"/>
  <c r="BF812" i="14"/>
  <c r="BJ820" i="14"/>
  <c r="BF820" i="14"/>
  <c r="BJ828" i="14"/>
  <c r="BF828" i="14"/>
  <c r="BJ836" i="14"/>
  <c r="BF836" i="14"/>
  <c r="BJ844" i="14"/>
  <c r="BF844" i="14"/>
  <c r="BJ852" i="14"/>
  <c r="BF852" i="14"/>
  <c r="BJ860" i="14"/>
  <c r="BF860" i="14"/>
  <c r="BJ868" i="14"/>
  <c r="BF868" i="14"/>
  <c r="BJ876" i="14"/>
  <c r="BF876" i="14"/>
  <c r="BJ884" i="14"/>
  <c r="BF884" i="14"/>
  <c r="BJ892" i="14"/>
  <c r="BF892" i="14"/>
  <c r="BK954" i="14"/>
  <c r="BK962" i="14"/>
  <c r="BK970" i="14"/>
  <c r="BK978" i="14"/>
  <c r="BK986" i="14"/>
  <c r="BK994" i="14"/>
  <c r="BK1002" i="14"/>
  <c r="BK1010" i="14"/>
  <c r="BK1018" i="14"/>
  <c r="BJ989" i="14"/>
  <c r="BF989" i="14"/>
  <c r="BJ997" i="14"/>
  <c r="BF997" i="14"/>
  <c r="BJ1005" i="14"/>
  <c r="BF1005" i="14"/>
  <c r="BJ1013" i="14"/>
  <c r="BF1013" i="14"/>
  <c r="BJ1021" i="14"/>
  <c r="BF1021" i="14"/>
  <c r="BJ682" i="14"/>
  <c r="BF682" i="14"/>
  <c r="BJ678" i="14"/>
  <c r="BF678" i="14"/>
  <c r="BJ674" i="14"/>
  <c r="BF674" i="14"/>
  <c r="BJ670" i="14"/>
  <c r="BF670" i="14"/>
  <c r="BJ666" i="14"/>
  <c r="BF666" i="14"/>
  <c r="BJ662" i="14"/>
  <c r="BF662" i="14"/>
  <c r="BJ658" i="14"/>
  <c r="BF658" i="14"/>
  <c r="BJ654" i="14"/>
  <c r="BF654" i="14"/>
  <c r="BJ650" i="14"/>
  <c r="BF650" i="14"/>
  <c r="BJ646" i="14"/>
  <c r="BF646" i="14"/>
  <c r="BJ642" i="14"/>
  <c r="BF642" i="14"/>
  <c r="BJ638" i="14"/>
  <c r="BF638" i="14"/>
  <c r="BJ634" i="14"/>
  <c r="BF634" i="14"/>
  <c r="BJ630" i="14"/>
  <c r="BF630" i="14"/>
  <c r="BJ626" i="14"/>
  <c r="BF626" i="14"/>
  <c r="BJ622" i="14"/>
  <c r="BF622" i="14"/>
  <c r="BJ618" i="14"/>
  <c r="BF618" i="14"/>
  <c r="BJ614" i="14"/>
  <c r="BF614" i="14"/>
  <c r="BJ610" i="14"/>
  <c r="BF610" i="14"/>
  <c r="BJ606" i="14"/>
  <c r="BF606" i="14"/>
  <c r="BJ602" i="14"/>
  <c r="BF602" i="14"/>
  <c r="BJ598" i="14"/>
  <c r="BF598" i="14"/>
  <c r="BJ594" i="14"/>
  <c r="BF594" i="14"/>
  <c r="BJ590" i="14"/>
  <c r="BF590" i="14"/>
  <c r="BJ586" i="14"/>
  <c r="BF586" i="14"/>
  <c r="BJ582" i="14"/>
  <c r="BF582" i="14"/>
  <c r="BJ578" i="14"/>
  <c r="BF578" i="14"/>
  <c r="BJ900" i="14"/>
  <c r="BF900" i="14"/>
  <c r="BJ908" i="14"/>
  <c r="BF908" i="14"/>
  <c r="BJ916" i="14"/>
  <c r="BF916" i="14"/>
  <c r="BJ924" i="14"/>
  <c r="BF924" i="14"/>
  <c r="BJ932" i="14"/>
  <c r="BF932" i="14"/>
  <c r="BJ940" i="14"/>
  <c r="BF940" i="14"/>
  <c r="BJ948" i="14"/>
  <c r="BF948" i="14"/>
  <c r="BJ956" i="14"/>
  <c r="BF956" i="14"/>
  <c r="BJ964" i="14"/>
  <c r="BF964" i="14"/>
  <c r="BJ972" i="14"/>
  <c r="BF972" i="14"/>
  <c r="BJ980" i="14"/>
  <c r="BF980" i="14"/>
  <c r="BJ988" i="14"/>
  <c r="BF988" i="14"/>
  <c r="BJ996" i="14"/>
  <c r="BF996" i="14"/>
  <c r="BJ1004" i="14"/>
  <c r="BF1004" i="14"/>
  <c r="BJ1012" i="14"/>
  <c r="BF1012" i="14"/>
  <c r="BJ1020" i="14"/>
  <c r="BF1020" i="14"/>
  <c r="BK1024" i="14"/>
  <c r="BJ687" i="14"/>
  <c r="BF687" i="14"/>
  <c r="BJ695" i="14"/>
  <c r="BF695" i="14"/>
  <c r="BJ703" i="14"/>
  <c r="BF703" i="14"/>
  <c r="BJ711" i="14"/>
  <c r="BF711" i="14"/>
  <c r="BJ719" i="14"/>
  <c r="BF719" i="14"/>
  <c r="BJ727" i="14"/>
  <c r="BF727" i="14"/>
  <c r="BJ735" i="14"/>
  <c r="BF735" i="14"/>
  <c r="BJ743" i="14"/>
  <c r="BF743" i="14"/>
  <c r="BJ751" i="14"/>
  <c r="BF751" i="14"/>
  <c r="BJ759" i="14"/>
  <c r="BF759" i="14"/>
  <c r="BJ767" i="14"/>
  <c r="BF767" i="14"/>
  <c r="BJ775" i="14"/>
  <c r="BF775" i="14"/>
  <c r="BJ783" i="14"/>
  <c r="BF783" i="14"/>
  <c r="BJ791" i="14"/>
  <c r="BF791" i="14"/>
  <c r="BJ799" i="14"/>
  <c r="BF799" i="14"/>
  <c r="BJ807" i="14"/>
  <c r="BF807" i="14"/>
  <c r="BJ815" i="14"/>
  <c r="BF815" i="14"/>
  <c r="BJ823" i="14"/>
  <c r="BF823" i="14"/>
  <c r="BJ831" i="14"/>
  <c r="BF831" i="14"/>
  <c r="BJ839" i="14"/>
  <c r="BF839" i="14"/>
  <c r="BJ847" i="14"/>
  <c r="BF847" i="14"/>
  <c r="BJ855" i="14"/>
  <c r="BF855" i="14"/>
  <c r="BJ863" i="14"/>
  <c r="BF863" i="14"/>
  <c r="BJ871" i="14"/>
  <c r="BF871" i="14"/>
  <c r="BJ879" i="14"/>
  <c r="BF879" i="14"/>
  <c r="BJ887" i="14"/>
  <c r="BF887" i="14"/>
  <c r="BJ895" i="14"/>
  <c r="BF895" i="14"/>
  <c r="BJ903" i="14"/>
  <c r="BF903" i="14"/>
  <c r="BJ911" i="14"/>
  <c r="BF911" i="14"/>
  <c r="BJ919" i="14"/>
  <c r="BF919" i="14"/>
  <c r="BJ927" i="14"/>
  <c r="BF927" i="14"/>
  <c r="BJ935" i="14"/>
  <c r="BF935" i="14"/>
  <c r="BJ943" i="14"/>
  <c r="BF943" i="14"/>
  <c r="BJ951" i="14"/>
  <c r="BF951" i="14"/>
  <c r="BJ959" i="14"/>
  <c r="BF959" i="14"/>
  <c r="BJ967" i="14"/>
  <c r="BF967" i="14"/>
  <c r="BJ975" i="14"/>
  <c r="BF975" i="14"/>
  <c r="BJ983" i="14"/>
  <c r="BF983" i="14"/>
  <c r="BJ686" i="14"/>
  <c r="BF686" i="14"/>
  <c r="BJ694" i="14"/>
  <c r="BF694" i="14"/>
  <c r="BJ702" i="14"/>
  <c r="BF702" i="14"/>
  <c r="BJ710" i="14"/>
  <c r="BF710" i="14"/>
  <c r="BJ718" i="14"/>
  <c r="BF718" i="14"/>
  <c r="BJ726" i="14"/>
  <c r="BF726" i="14"/>
  <c r="BJ734" i="14"/>
  <c r="BF734" i="14"/>
  <c r="BJ742" i="14"/>
  <c r="BF742" i="14"/>
  <c r="BJ750" i="14"/>
  <c r="BF750" i="14"/>
  <c r="BJ758" i="14"/>
  <c r="BF758" i="14"/>
  <c r="BJ766" i="14"/>
  <c r="BF766" i="14"/>
  <c r="BJ774" i="14"/>
  <c r="BF774" i="14"/>
  <c r="BJ782" i="14"/>
  <c r="BF782" i="14"/>
  <c r="BJ790" i="14"/>
  <c r="BF790" i="14"/>
  <c r="BJ798" i="14"/>
  <c r="BF798" i="14"/>
  <c r="BJ806" i="14"/>
  <c r="BF806" i="14"/>
  <c r="BJ814" i="14"/>
  <c r="BF814" i="14"/>
  <c r="BJ822" i="14"/>
  <c r="BF822" i="14"/>
  <c r="BJ830" i="14"/>
  <c r="BF830" i="14"/>
  <c r="BJ838" i="14"/>
  <c r="BF838" i="14"/>
  <c r="BJ846" i="14"/>
  <c r="BF846" i="14"/>
  <c r="BJ854" i="14"/>
  <c r="BF854" i="14"/>
  <c r="BJ862" i="14"/>
  <c r="BF862" i="14"/>
  <c r="BJ870" i="14"/>
  <c r="BF870" i="14"/>
  <c r="BJ878" i="14"/>
  <c r="BF878" i="14"/>
  <c r="BJ886" i="14"/>
  <c r="BF886" i="14"/>
  <c r="BK956" i="14"/>
  <c r="BK964" i="14"/>
  <c r="BK972" i="14"/>
  <c r="BK980" i="14"/>
  <c r="BK988" i="14"/>
  <c r="BK996" i="14"/>
  <c r="BK1004" i="14"/>
  <c r="BK1012" i="14"/>
  <c r="BK1020" i="14"/>
  <c r="BJ991" i="14"/>
  <c r="BF991" i="14"/>
  <c r="BJ999" i="14"/>
  <c r="BF999" i="14"/>
  <c r="BJ1007" i="14"/>
  <c r="BF1007" i="14"/>
  <c r="BJ1015" i="14"/>
  <c r="BF1015" i="14"/>
  <c r="BJ1023" i="14"/>
  <c r="BF1023" i="14"/>
  <c r="BJ681" i="14"/>
  <c r="BF681" i="14"/>
  <c r="BJ677" i="14"/>
  <c r="BF677" i="14"/>
  <c r="BJ673" i="14"/>
  <c r="BF673" i="14"/>
  <c r="BJ669" i="14"/>
  <c r="BF669" i="14"/>
  <c r="BJ665" i="14"/>
  <c r="BF665" i="14"/>
  <c r="BJ661" i="14"/>
  <c r="BF661" i="14"/>
  <c r="BJ657" i="14"/>
  <c r="BF657" i="14"/>
  <c r="BJ653" i="14"/>
  <c r="BF653" i="14"/>
  <c r="BJ649" i="14"/>
  <c r="BF649" i="14"/>
  <c r="BJ645" i="14"/>
  <c r="BF645" i="14"/>
  <c r="BJ641" i="14"/>
  <c r="BF641" i="14"/>
  <c r="BJ637" i="14"/>
  <c r="BF637" i="14"/>
  <c r="BJ633" i="14"/>
  <c r="BF633" i="14"/>
  <c r="BJ629" i="14"/>
  <c r="BF629" i="14"/>
  <c r="BJ625" i="14"/>
  <c r="BF625" i="14"/>
  <c r="BJ621" i="14"/>
  <c r="BF621" i="14"/>
  <c r="BJ617" i="14"/>
  <c r="BF617" i="14"/>
  <c r="BJ613" i="14"/>
  <c r="BF613" i="14"/>
  <c r="BJ609" i="14"/>
  <c r="BF609" i="14"/>
  <c r="BJ605" i="14"/>
  <c r="BF605" i="14"/>
  <c r="BJ601" i="14"/>
  <c r="BF601" i="14"/>
  <c r="BJ597" i="14"/>
  <c r="BF597" i="14"/>
  <c r="BJ593" i="14"/>
  <c r="BF593" i="14"/>
  <c r="BJ589" i="14"/>
  <c r="BF589" i="14"/>
  <c r="BJ585" i="14"/>
  <c r="BF585" i="14"/>
  <c r="BJ581" i="14"/>
  <c r="BF581" i="14"/>
  <c r="BJ894" i="14"/>
  <c r="BF894" i="14"/>
  <c r="BJ902" i="14"/>
  <c r="BF902" i="14"/>
  <c r="BJ910" i="14"/>
  <c r="BF910" i="14"/>
  <c r="BJ918" i="14"/>
  <c r="BF918" i="14"/>
  <c r="BJ926" i="14"/>
  <c r="BF926" i="14"/>
  <c r="BJ934" i="14"/>
  <c r="BF934" i="14"/>
  <c r="BJ942" i="14"/>
  <c r="BF942" i="14"/>
  <c r="BJ950" i="14"/>
  <c r="BF950" i="14"/>
  <c r="BJ958" i="14"/>
  <c r="BF958" i="14"/>
  <c r="BJ966" i="14"/>
  <c r="BF966" i="14"/>
  <c r="BJ974" i="14"/>
  <c r="BF974" i="14"/>
  <c r="BJ982" i="14"/>
  <c r="BF982" i="14"/>
  <c r="BJ990" i="14"/>
  <c r="BF990" i="14"/>
  <c r="BJ998" i="14"/>
  <c r="BF998" i="14"/>
  <c r="BJ1006" i="14"/>
  <c r="BF1006" i="14"/>
  <c r="BJ1014" i="14"/>
  <c r="BF1014" i="14"/>
  <c r="BJ1022" i="14"/>
  <c r="BF1022" i="14"/>
  <c r="BJ689" i="14"/>
  <c r="BF689" i="14"/>
  <c r="BJ697" i="14"/>
  <c r="BF697" i="14"/>
  <c r="BJ705" i="14"/>
  <c r="BF705" i="14"/>
  <c r="BJ713" i="14"/>
  <c r="BF713" i="14"/>
  <c r="BJ721" i="14"/>
  <c r="BF721" i="14"/>
  <c r="BJ729" i="14"/>
  <c r="BF729" i="14"/>
  <c r="BJ737" i="14"/>
  <c r="BF737" i="14"/>
  <c r="BJ745" i="14"/>
  <c r="BF745" i="14"/>
  <c r="BJ753" i="14"/>
  <c r="BF753" i="14"/>
  <c r="BJ761" i="14"/>
  <c r="BF761" i="14"/>
  <c r="BJ769" i="14"/>
  <c r="BF769" i="14"/>
  <c r="BJ777" i="14"/>
  <c r="BF777" i="14"/>
  <c r="BJ785" i="14"/>
  <c r="BF785" i="14"/>
  <c r="BJ793" i="14"/>
  <c r="BF793" i="14"/>
  <c r="BJ801" i="14"/>
  <c r="BF801" i="14"/>
  <c r="BJ809" i="14"/>
  <c r="BF809" i="14"/>
  <c r="BJ817" i="14"/>
  <c r="BF817" i="14"/>
  <c r="BJ825" i="14"/>
  <c r="BF825" i="14"/>
  <c r="BJ833" i="14"/>
  <c r="BF833" i="14"/>
  <c r="BJ841" i="14"/>
  <c r="BF841" i="14"/>
  <c r="BJ849" i="14"/>
  <c r="BF849" i="14"/>
  <c r="BJ857" i="14"/>
  <c r="BF857" i="14"/>
  <c r="BJ865" i="14"/>
  <c r="BF865" i="14"/>
  <c r="BJ873" i="14"/>
  <c r="BF873" i="14"/>
  <c r="BJ881" i="14"/>
  <c r="BF881" i="14"/>
  <c r="BJ889" i="14"/>
  <c r="BF889" i="14"/>
  <c r="BJ897" i="14"/>
  <c r="BF897" i="14"/>
  <c r="BJ905" i="14"/>
  <c r="BF905" i="14"/>
  <c r="BJ913" i="14"/>
  <c r="BF913" i="14"/>
  <c r="BJ921" i="14"/>
  <c r="BF921" i="14"/>
  <c r="BJ929" i="14"/>
  <c r="BF929" i="14"/>
  <c r="BJ937" i="14"/>
  <c r="BF937" i="14"/>
  <c r="BJ945" i="14"/>
  <c r="BF945" i="14"/>
  <c r="BJ953" i="14"/>
  <c r="BF953" i="14"/>
  <c r="BJ961" i="14"/>
  <c r="BF961" i="14"/>
  <c r="BJ969" i="14"/>
  <c r="BF969" i="14"/>
  <c r="BJ977" i="14"/>
  <c r="BF977" i="14"/>
  <c r="BJ985" i="14"/>
  <c r="BF985" i="14"/>
  <c r="BJ688" i="14"/>
  <c r="BF688" i="14"/>
  <c r="BJ696" i="14"/>
  <c r="BF696" i="14"/>
  <c r="BJ704" i="14"/>
  <c r="BF704" i="14"/>
  <c r="BJ712" i="14"/>
  <c r="BF712" i="14"/>
  <c r="BJ720" i="14"/>
  <c r="BF720" i="14"/>
  <c r="BJ728" i="14"/>
  <c r="BF728" i="14"/>
  <c r="BJ736" i="14"/>
  <c r="BF736" i="14"/>
  <c r="BJ744" i="14"/>
  <c r="BF744" i="14"/>
  <c r="BJ752" i="14"/>
  <c r="BF752" i="14"/>
  <c r="BJ760" i="14"/>
  <c r="BF760" i="14"/>
  <c r="BJ768" i="14"/>
  <c r="BF768" i="14"/>
  <c r="BJ776" i="14"/>
  <c r="BF776" i="14"/>
  <c r="BJ784" i="14"/>
  <c r="BF784" i="14"/>
  <c r="BJ792" i="14"/>
  <c r="BF792" i="14"/>
  <c r="BJ800" i="14"/>
  <c r="BF800" i="14"/>
  <c r="BJ808" i="14"/>
  <c r="BF808" i="14"/>
  <c r="BJ816" i="14"/>
  <c r="BF816" i="14"/>
  <c r="BJ824" i="14"/>
  <c r="BF824" i="14"/>
  <c r="BJ832" i="14"/>
  <c r="BF832" i="14"/>
  <c r="BJ840" i="14"/>
  <c r="BF840" i="14"/>
  <c r="BJ848" i="14"/>
  <c r="BF848" i="14"/>
  <c r="BJ856" i="14"/>
  <c r="BF856" i="14"/>
  <c r="BJ864" i="14"/>
  <c r="BF864" i="14"/>
  <c r="BJ872" i="14"/>
  <c r="BF872" i="14"/>
  <c r="BJ880" i="14"/>
  <c r="BF880" i="14"/>
  <c r="BJ888" i="14"/>
  <c r="BF888" i="14"/>
  <c r="BK958" i="14"/>
  <c r="BK966" i="14"/>
  <c r="BK974" i="14"/>
  <c r="BK982" i="14"/>
  <c r="BK990" i="14"/>
  <c r="BK998" i="14"/>
  <c r="BK1006" i="14"/>
  <c r="BK1014" i="14"/>
  <c r="BK1022" i="14"/>
  <c r="BJ993" i="14"/>
  <c r="BF993" i="14"/>
  <c r="BJ1001" i="14"/>
  <c r="BF1001" i="14"/>
  <c r="BJ1009" i="14"/>
  <c r="BF1009" i="14"/>
  <c r="BJ1017" i="14"/>
  <c r="BF1017" i="14"/>
  <c r="BJ1025" i="14"/>
  <c r="BF1025" i="14"/>
  <c r="BJ680" i="14"/>
  <c r="BF680" i="14"/>
  <c r="BJ676" i="14"/>
  <c r="BF676" i="14"/>
  <c r="BJ672" i="14"/>
  <c r="BF672" i="14"/>
  <c r="BJ668" i="14"/>
  <c r="BF668" i="14"/>
  <c r="BJ664" i="14"/>
  <c r="BF664" i="14"/>
  <c r="BJ660" i="14"/>
  <c r="BF660" i="14"/>
  <c r="BJ656" i="14"/>
  <c r="BF656" i="14"/>
  <c r="BJ652" i="14"/>
  <c r="BF652" i="14"/>
  <c r="BJ648" i="14"/>
  <c r="BF648" i="14"/>
  <c r="BJ644" i="14"/>
  <c r="BF644" i="14"/>
  <c r="BJ640" i="14"/>
  <c r="BF640" i="14"/>
  <c r="BJ636" i="14"/>
  <c r="BF636" i="14"/>
  <c r="BJ632" i="14"/>
  <c r="BF632" i="14"/>
  <c r="BJ628" i="14"/>
  <c r="BF628" i="14"/>
  <c r="BJ624" i="14"/>
  <c r="BF624" i="14"/>
  <c r="BJ620" i="14"/>
  <c r="BF620" i="14"/>
  <c r="BJ616" i="14"/>
  <c r="BF616" i="14"/>
  <c r="BJ612" i="14"/>
  <c r="BF612" i="14"/>
  <c r="BJ608" i="14"/>
  <c r="BF608" i="14"/>
  <c r="BJ604" i="14"/>
  <c r="BF604" i="14"/>
  <c r="BJ600" i="14"/>
  <c r="BF600" i="14"/>
  <c r="BJ596" i="14"/>
  <c r="BF596" i="14"/>
  <c r="BJ592" i="14"/>
  <c r="BF592" i="14"/>
  <c r="BJ588" i="14"/>
  <c r="BF588" i="14"/>
  <c r="BJ584" i="14"/>
  <c r="BF584" i="14"/>
  <c r="BJ580" i="14"/>
  <c r="BF580" i="14"/>
  <c r="BJ896" i="14"/>
  <c r="BF896" i="14"/>
  <c r="BJ904" i="14"/>
  <c r="BF904" i="14"/>
  <c r="BJ912" i="14"/>
  <c r="BF912" i="14"/>
  <c r="BJ920" i="14"/>
  <c r="BF920" i="14"/>
  <c r="BJ928" i="14"/>
  <c r="BF928" i="14"/>
  <c r="BJ936" i="14"/>
  <c r="BF936" i="14"/>
  <c r="BJ944" i="14"/>
  <c r="BF944" i="14"/>
  <c r="BJ952" i="14"/>
  <c r="BF952" i="14"/>
  <c r="BJ960" i="14"/>
  <c r="BF960" i="14"/>
  <c r="BJ968" i="14"/>
  <c r="BF968" i="14"/>
  <c r="BJ976" i="14"/>
  <c r="BF976" i="14"/>
  <c r="BJ984" i="14"/>
  <c r="BF984" i="14"/>
  <c r="BJ992" i="14"/>
  <c r="BF992" i="14"/>
  <c r="BJ1000" i="14"/>
  <c r="BF1000" i="14"/>
  <c r="BJ1008" i="14"/>
  <c r="BF1008" i="14"/>
  <c r="BJ1016" i="14"/>
  <c r="BF1016" i="14"/>
  <c r="BJ1024" i="14"/>
  <c r="BF1024" i="14"/>
  <c r="BJ683" i="14"/>
  <c r="BJ691" i="14"/>
  <c r="BF691" i="14"/>
  <c r="BJ699" i="14"/>
  <c r="BF699" i="14"/>
  <c r="BJ707" i="14"/>
  <c r="BF707" i="14"/>
  <c r="BJ715" i="14"/>
  <c r="BF715" i="14"/>
  <c r="BJ723" i="14"/>
  <c r="BF723" i="14"/>
  <c r="BJ731" i="14"/>
  <c r="BF731" i="14"/>
  <c r="BJ739" i="14"/>
  <c r="BF739" i="14"/>
  <c r="BJ747" i="14"/>
  <c r="BF747" i="14"/>
  <c r="BJ755" i="14"/>
  <c r="BF755" i="14"/>
  <c r="BJ763" i="14"/>
  <c r="BF763" i="14"/>
  <c r="BJ771" i="14"/>
  <c r="BF771" i="14"/>
  <c r="BJ779" i="14"/>
  <c r="BF779" i="14"/>
  <c r="BJ787" i="14"/>
  <c r="BF787" i="14"/>
  <c r="BJ795" i="14"/>
  <c r="BF795" i="14"/>
  <c r="BJ803" i="14"/>
  <c r="BF803" i="14"/>
  <c r="BJ811" i="14"/>
  <c r="BF811" i="14"/>
  <c r="BJ819" i="14"/>
  <c r="BF819" i="14"/>
  <c r="BJ827" i="14"/>
  <c r="BF827" i="14"/>
  <c r="BJ835" i="14"/>
  <c r="BF835" i="14"/>
  <c r="BJ843" i="14"/>
  <c r="BF843" i="14"/>
  <c r="BJ851" i="14"/>
  <c r="BF851" i="14"/>
  <c r="BJ859" i="14"/>
  <c r="BF859" i="14"/>
  <c r="BJ867" i="14"/>
  <c r="BF867" i="14"/>
  <c r="BJ875" i="14"/>
  <c r="BF875" i="14"/>
  <c r="BJ883" i="14"/>
  <c r="BF883" i="14"/>
  <c r="BJ891" i="14"/>
  <c r="BF891" i="14"/>
  <c r="BJ899" i="14"/>
  <c r="BF899" i="14"/>
  <c r="BJ907" i="14"/>
  <c r="BF907" i="14"/>
  <c r="BJ915" i="14"/>
  <c r="BF915" i="14"/>
  <c r="BJ923" i="14"/>
  <c r="BF923" i="14"/>
  <c r="BJ931" i="14"/>
  <c r="BF931" i="14"/>
  <c r="BJ939" i="14"/>
  <c r="BF939" i="14"/>
  <c r="BJ947" i="14"/>
  <c r="BF947" i="14"/>
  <c r="BJ955" i="14"/>
  <c r="BF955" i="14"/>
  <c r="BJ963" i="14"/>
  <c r="BF963" i="14"/>
  <c r="BJ971" i="14"/>
  <c r="BF971" i="14"/>
  <c r="BJ979" i="14"/>
  <c r="BF979" i="14"/>
  <c r="BJ690" i="14"/>
  <c r="BF690" i="14"/>
  <c r="BJ698" i="14"/>
  <c r="BF698" i="14"/>
  <c r="BJ706" i="14"/>
  <c r="BF706" i="14"/>
  <c r="BJ714" i="14"/>
  <c r="BF714" i="14"/>
  <c r="BJ722" i="14"/>
  <c r="BF722" i="14"/>
  <c r="BJ730" i="14"/>
  <c r="BF730" i="14"/>
  <c r="BJ738" i="14"/>
  <c r="BF738" i="14"/>
  <c r="BJ746" i="14"/>
  <c r="BF746" i="14"/>
  <c r="BJ754" i="14"/>
  <c r="BF754" i="14"/>
  <c r="BJ762" i="14"/>
  <c r="BF762" i="14"/>
  <c r="BJ770" i="14"/>
  <c r="BF770" i="14"/>
  <c r="BJ778" i="14"/>
  <c r="BF778" i="14"/>
  <c r="BJ786" i="14"/>
  <c r="BF786" i="14"/>
  <c r="BJ794" i="14"/>
  <c r="BF794" i="14"/>
  <c r="BJ802" i="14"/>
  <c r="BF802" i="14"/>
  <c r="BJ810" i="14"/>
  <c r="BF810" i="14"/>
  <c r="BJ818" i="14"/>
  <c r="BF818" i="14"/>
  <c r="BJ826" i="14"/>
  <c r="BF826" i="14"/>
  <c r="BJ834" i="14"/>
  <c r="BF834" i="14"/>
  <c r="BJ842" i="14"/>
  <c r="BF842" i="14"/>
  <c r="BJ850" i="14"/>
  <c r="BF850" i="14"/>
  <c r="BJ858" i="14"/>
  <c r="BF858" i="14"/>
  <c r="BJ866" i="14"/>
  <c r="BF866" i="14"/>
  <c r="BJ874" i="14"/>
  <c r="BF874" i="14"/>
  <c r="BJ882" i="14"/>
  <c r="BF882" i="14"/>
  <c r="BJ890" i="14"/>
  <c r="BF890" i="14"/>
  <c r="BK952" i="14"/>
  <c r="BK960" i="14"/>
  <c r="BK968" i="14"/>
  <c r="BK976" i="14"/>
  <c r="BK984" i="14"/>
  <c r="BK992" i="14"/>
  <c r="BK1000" i="14"/>
  <c r="BK1008" i="14"/>
  <c r="BK1016" i="14"/>
  <c r="BJ987" i="14"/>
  <c r="BF987" i="14"/>
  <c r="BJ995" i="14"/>
  <c r="BF995" i="14"/>
  <c r="BJ1003" i="14"/>
  <c r="BF1003" i="14"/>
  <c r="BJ1011" i="14"/>
  <c r="BF1011" i="14"/>
  <c r="BJ1019" i="14"/>
  <c r="BF1019" i="14"/>
  <c r="BJ679" i="14"/>
  <c r="BF679" i="14"/>
  <c r="BJ675" i="14"/>
  <c r="BF675" i="14"/>
  <c r="BJ671" i="14"/>
  <c r="BF671" i="14"/>
  <c r="BJ667" i="14"/>
  <c r="BF667" i="14"/>
  <c r="BJ663" i="14"/>
  <c r="BF663" i="14"/>
  <c r="BJ659" i="14"/>
  <c r="BF659" i="14"/>
  <c r="BJ655" i="14"/>
  <c r="BF655" i="14"/>
  <c r="BJ651" i="14"/>
  <c r="BF651" i="14"/>
  <c r="BJ647" i="14"/>
  <c r="BF647" i="14"/>
  <c r="BJ643" i="14"/>
  <c r="BF643" i="14"/>
  <c r="BJ639" i="14"/>
  <c r="BF639" i="14"/>
  <c r="BJ635" i="14"/>
  <c r="BF635" i="14"/>
  <c r="BJ631" i="14"/>
  <c r="BF631" i="14"/>
  <c r="BJ627" i="14"/>
  <c r="BF627" i="14"/>
  <c r="BJ623" i="14"/>
  <c r="BF623" i="14"/>
  <c r="BJ619" i="14"/>
  <c r="BF619" i="14"/>
  <c r="BJ615" i="14"/>
  <c r="BF615" i="14"/>
  <c r="BJ611" i="14"/>
  <c r="BF611" i="14"/>
  <c r="BJ607" i="14"/>
  <c r="BF607" i="14"/>
  <c r="BJ603" i="14"/>
  <c r="BF603" i="14"/>
  <c r="BJ599" i="14"/>
  <c r="BF599" i="14"/>
  <c r="BJ595" i="14"/>
  <c r="BF595" i="14"/>
  <c r="BJ591" i="14"/>
  <c r="BF591" i="14"/>
  <c r="BF587" i="14"/>
  <c r="BJ583" i="14"/>
  <c r="BF583" i="14"/>
  <c r="BJ579" i="14"/>
  <c r="BF579" i="14"/>
  <c r="BJ898" i="14"/>
  <c r="BF898" i="14"/>
  <c r="BJ906" i="14"/>
  <c r="BF906" i="14"/>
  <c r="BJ914" i="14"/>
  <c r="BF914" i="14"/>
  <c r="BJ922" i="14"/>
  <c r="BF922" i="14"/>
  <c r="BJ930" i="14"/>
  <c r="BF930" i="14"/>
  <c r="BJ938" i="14"/>
  <c r="BF938" i="14"/>
  <c r="BJ946" i="14"/>
  <c r="BF946" i="14"/>
  <c r="BJ954" i="14"/>
  <c r="BF954" i="14"/>
  <c r="BJ962" i="14"/>
  <c r="BF962" i="14"/>
  <c r="BJ970" i="14"/>
  <c r="BF970" i="14"/>
  <c r="BJ978" i="14"/>
  <c r="BF978" i="14"/>
  <c r="BJ986" i="14"/>
  <c r="BF986" i="14"/>
  <c r="BJ994" i="14"/>
  <c r="BF994" i="14"/>
  <c r="BJ1002" i="14"/>
  <c r="BF1002" i="14"/>
  <c r="BJ1010" i="14"/>
  <c r="BF1010" i="14"/>
  <c r="BJ1018" i="14"/>
  <c r="BF1018" i="14"/>
  <c r="BK683" i="14"/>
  <c r="BK2" i="14"/>
  <c r="BK13" i="14"/>
  <c r="BX505" i="76"/>
  <c r="AC505" i="76"/>
  <c r="AF505" i="76" s="1"/>
  <c r="AE504" i="14" s="1"/>
  <c r="CB505" i="76"/>
  <c r="AA5" i="76"/>
  <c r="BJ504" i="76"/>
  <c r="AC504" i="76"/>
  <c r="AC5" i="76" s="1"/>
  <c r="Q5" i="76"/>
  <c r="CA504" i="76"/>
  <c r="CE504" i="76" s="1"/>
  <c r="AD504" i="76"/>
  <c r="R5" i="76"/>
  <c r="BJ505" i="76"/>
  <c r="BM505" i="76" s="1"/>
  <c r="BX504" i="76"/>
  <c r="BZ504" i="76" s="1"/>
  <c r="AB505" i="76"/>
  <c r="BZ505" i="76"/>
  <c r="S505" i="76"/>
  <c r="AB504" i="76"/>
  <c r="BK504" i="76"/>
  <c r="BK5" i="76" s="1"/>
  <c r="CA505" i="76"/>
  <c r="CE505" i="76" s="1"/>
  <c r="CB504" i="76"/>
  <c r="S504" i="76"/>
  <c r="CD505" i="76"/>
  <c r="CD504" i="76"/>
  <c r="AD505" i="76"/>
  <c r="BJ2" i="14" l="1"/>
  <c r="BL2" i="14" s="1"/>
  <c r="BM504" i="76"/>
  <c r="BM5" i="76" s="1"/>
  <c r="BJ5" i="76"/>
  <c r="CF505" i="76"/>
  <c r="S5" i="76"/>
  <c r="AB5" i="76"/>
  <c r="AE505" i="76"/>
  <c r="AG505" i="76" s="1"/>
  <c r="AL505" i="76"/>
  <c r="AE504" i="76"/>
  <c r="AE5" i="76" s="1"/>
  <c r="AF504" i="76"/>
  <c r="AD5" i="76"/>
  <c r="CG505" i="76"/>
  <c r="CF504" i="76"/>
  <c r="CG504" i="76" s="1"/>
  <c r="CD683" i="76"/>
  <c r="BI683" i="76"/>
  <c r="BH683" i="76"/>
  <c r="BF683" i="76"/>
  <c r="BE683" i="76"/>
  <c r="AK683" i="76"/>
  <c r="AA683" i="76"/>
  <c r="Z683" i="76"/>
  <c r="R683" i="76"/>
  <c r="Q683" i="76"/>
  <c r="BY682" i="76"/>
  <c r="BX682" i="76"/>
  <c r="BI682" i="76"/>
  <c r="BH682" i="76"/>
  <c r="BF682" i="76"/>
  <c r="BE682" i="76"/>
  <c r="AK682" i="76"/>
  <c r="AA682" i="76"/>
  <c r="Z682" i="76"/>
  <c r="R682" i="76"/>
  <c r="Q682" i="76"/>
  <c r="CD681" i="76"/>
  <c r="BX681" i="76"/>
  <c r="BI681" i="76"/>
  <c r="BH681" i="76"/>
  <c r="BF681" i="76"/>
  <c r="BE681" i="76"/>
  <c r="AK681" i="76"/>
  <c r="AA681" i="76"/>
  <c r="Z681" i="76"/>
  <c r="R681" i="76"/>
  <c r="Q681" i="76"/>
  <c r="CC680" i="76"/>
  <c r="BI680" i="76"/>
  <c r="BH680" i="76"/>
  <c r="BF680" i="76"/>
  <c r="BE680" i="76"/>
  <c r="AK680" i="76"/>
  <c r="AA680" i="76"/>
  <c r="Z680" i="76"/>
  <c r="R680" i="76"/>
  <c r="Q680" i="76"/>
  <c r="BY679" i="76"/>
  <c r="BI679" i="76"/>
  <c r="BH679" i="76"/>
  <c r="BF679" i="76"/>
  <c r="BE679" i="76"/>
  <c r="AK679" i="76"/>
  <c r="AA679" i="76"/>
  <c r="Z679" i="76"/>
  <c r="R679" i="76"/>
  <c r="Q679" i="76"/>
  <c r="BY678" i="76"/>
  <c r="BX678" i="76"/>
  <c r="BI678" i="76"/>
  <c r="BH678" i="76"/>
  <c r="BF678" i="76"/>
  <c r="BE678" i="76"/>
  <c r="AK678" i="76"/>
  <c r="AA678" i="76"/>
  <c r="Z678" i="76"/>
  <c r="R678" i="76"/>
  <c r="Q678" i="76"/>
  <c r="CD677" i="76"/>
  <c r="BI677" i="76"/>
  <c r="BH677" i="76"/>
  <c r="BF677" i="76"/>
  <c r="BE677" i="76"/>
  <c r="AK677" i="76"/>
  <c r="AA677" i="76"/>
  <c r="Z677" i="76"/>
  <c r="R677" i="76"/>
  <c r="Q677" i="76"/>
  <c r="CC676" i="76"/>
  <c r="BI676" i="76"/>
  <c r="BH676" i="76"/>
  <c r="BF676" i="76"/>
  <c r="BE676" i="76"/>
  <c r="AK676" i="76"/>
  <c r="AA676" i="76"/>
  <c r="Z676" i="76"/>
  <c r="R676" i="76"/>
  <c r="Q676" i="76"/>
  <c r="CD675" i="76"/>
  <c r="BI675" i="76"/>
  <c r="BH675" i="76"/>
  <c r="BF675" i="76"/>
  <c r="BE675" i="76"/>
  <c r="AK675" i="76"/>
  <c r="AA675" i="76"/>
  <c r="Z675" i="76"/>
  <c r="R675" i="76"/>
  <c r="Q675" i="76"/>
  <c r="CD674" i="76"/>
  <c r="CC674" i="76"/>
  <c r="BI674" i="76"/>
  <c r="BH674" i="76"/>
  <c r="BF674" i="76"/>
  <c r="BE674" i="76"/>
  <c r="AK674" i="76"/>
  <c r="AA674" i="76"/>
  <c r="Z674" i="76"/>
  <c r="R674" i="76"/>
  <c r="Q674" i="76"/>
  <c r="CD673" i="76"/>
  <c r="CC673" i="76"/>
  <c r="BI673" i="76"/>
  <c r="BH673" i="76"/>
  <c r="BF673" i="76"/>
  <c r="BE673" i="76"/>
  <c r="AK673" i="76"/>
  <c r="AA673" i="76"/>
  <c r="Z673" i="76"/>
  <c r="R673" i="76"/>
  <c r="Q673" i="76"/>
  <c r="CC672" i="76"/>
  <c r="BI672" i="76"/>
  <c r="BH672" i="76"/>
  <c r="BF672" i="76"/>
  <c r="BE672" i="76"/>
  <c r="AK672" i="76"/>
  <c r="AA672" i="76"/>
  <c r="Z672" i="76"/>
  <c r="R672" i="76"/>
  <c r="Q672" i="76"/>
  <c r="BY671" i="76"/>
  <c r="BI671" i="76"/>
  <c r="BH671" i="76"/>
  <c r="BF671" i="76"/>
  <c r="BE671" i="76"/>
  <c r="AK671" i="76"/>
  <c r="AA671" i="76"/>
  <c r="Z671" i="76"/>
  <c r="R671" i="76"/>
  <c r="Q671" i="76"/>
  <c r="CD670" i="76"/>
  <c r="CC670" i="76"/>
  <c r="BI670" i="76"/>
  <c r="BH670" i="76"/>
  <c r="BF670" i="76"/>
  <c r="BE670" i="76"/>
  <c r="AK670" i="76"/>
  <c r="AA670" i="76"/>
  <c r="Z670" i="76"/>
  <c r="R670" i="76"/>
  <c r="Q670" i="76"/>
  <c r="CD669" i="76"/>
  <c r="CC669" i="76"/>
  <c r="BI669" i="76"/>
  <c r="BH669" i="76"/>
  <c r="BF669" i="76"/>
  <c r="BE669" i="76"/>
  <c r="AK669" i="76"/>
  <c r="AA669" i="76"/>
  <c r="Z669" i="76"/>
  <c r="R669" i="76"/>
  <c r="Q669" i="76"/>
  <c r="CC668" i="76"/>
  <c r="BI668" i="76"/>
  <c r="BH668" i="76"/>
  <c r="BF668" i="76"/>
  <c r="BE668" i="76"/>
  <c r="AK668" i="76"/>
  <c r="AA668" i="76"/>
  <c r="Z668" i="76"/>
  <c r="R668" i="76"/>
  <c r="Q668" i="76"/>
  <c r="CC667" i="76"/>
  <c r="BI667" i="76"/>
  <c r="BH667" i="76"/>
  <c r="BF667" i="76"/>
  <c r="BE667" i="76"/>
  <c r="AK667" i="76"/>
  <c r="AA667" i="76"/>
  <c r="Z667" i="76"/>
  <c r="R667" i="76"/>
  <c r="Q667" i="76"/>
  <c r="CD666" i="76"/>
  <c r="BI666" i="76"/>
  <c r="BH666" i="76"/>
  <c r="BF666" i="76"/>
  <c r="BE666" i="76"/>
  <c r="AK666" i="76"/>
  <c r="AA666" i="76"/>
  <c r="Z666" i="76"/>
  <c r="R666" i="76"/>
  <c r="Q666" i="76"/>
  <c r="CD665" i="76"/>
  <c r="CC665" i="76"/>
  <c r="BI665" i="76"/>
  <c r="BH665" i="76"/>
  <c r="BF665" i="76"/>
  <c r="BE665" i="76"/>
  <c r="AK665" i="76"/>
  <c r="AA665" i="76"/>
  <c r="Z665" i="76"/>
  <c r="R665" i="76"/>
  <c r="Q665" i="76"/>
  <c r="CD664" i="76"/>
  <c r="CC664" i="76"/>
  <c r="BI664" i="76"/>
  <c r="BH664" i="76"/>
  <c r="BF664" i="76"/>
  <c r="BE664" i="76"/>
  <c r="AK664" i="76"/>
  <c r="AA664" i="76"/>
  <c r="Z664" i="76"/>
  <c r="R664" i="76"/>
  <c r="Q664" i="76"/>
  <c r="CC663" i="76"/>
  <c r="BI663" i="76"/>
  <c r="BH663" i="76"/>
  <c r="BF663" i="76"/>
  <c r="BE663" i="76"/>
  <c r="AK663" i="76"/>
  <c r="AA663" i="76"/>
  <c r="Z663" i="76"/>
  <c r="R663" i="76"/>
  <c r="Q663" i="76"/>
  <c r="BY662" i="76"/>
  <c r="BI662" i="76"/>
  <c r="BH662" i="76"/>
  <c r="BF662" i="76"/>
  <c r="BE662" i="76"/>
  <c r="AK662" i="76"/>
  <c r="AA662" i="76"/>
  <c r="Z662" i="76"/>
  <c r="R662" i="76"/>
  <c r="Q662" i="76"/>
  <c r="BY661" i="76"/>
  <c r="BX661" i="76"/>
  <c r="BI661" i="76"/>
  <c r="BH661" i="76"/>
  <c r="BF661" i="76"/>
  <c r="BE661" i="76"/>
  <c r="AK661" i="76"/>
  <c r="AA661" i="76"/>
  <c r="Z661" i="76"/>
  <c r="R661" i="76"/>
  <c r="Q661" i="76"/>
  <c r="CD660" i="76"/>
  <c r="CC660" i="76"/>
  <c r="BI660" i="76"/>
  <c r="BH660" i="76"/>
  <c r="BF660" i="76"/>
  <c r="BE660" i="76"/>
  <c r="AK660" i="76"/>
  <c r="AA660" i="76"/>
  <c r="Z660" i="76"/>
  <c r="R660" i="76"/>
  <c r="Q660" i="76"/>
  <c r="CC659" i="76"/>
  <c r="BI659" i="76"/>
  <c r="BH659" i="76"/>
  <c r="BF659" i="76"/>
  <c r="BE659" i="76"/>
  <c r="AK659" i="76"/>
  <c r="AA659" i="76"/>
  <c r="Z659" i="76"/>
  <c r="R659" i="76"/>
  <c r="Q659" i="76"/>
  <c r="BY658" i="76"/>
  <c r="BI658" i="76"/>
  <c r="BH658" i="76"/>
  <c r="BF658" i="76"/>
  <c r="BE658" i="76"/>
  <c r="AK658" i="76"/>
  <c r="AA658" i="76"/>
  <c r="Z658" i="76"/>
  <c r="R658" i="76"/>
  <c r="Q658" i="76"/>
  <c r="BY657" i="76"/>
  <c r="BX657" i="76"/>
  <c r="BI657" i="76"/>
  <c r="BH657" i="76"/>
  <c r="BF657" i="76"/>
  <c r="BE657" i="76"/>
  <c r="AK657" i="76"/>
  <c r="AA657" i="76"/>
  <c r="Z657" i="76"/>
  <c r="R657" i="76"/>
  <c r="Q657" i="76"/>
  <c r="CD656" i="76"/>
  <c r="CC656" i="76"/>
  <c r="BI656" i="76"/>
  <c r="BH656" i="76"/>
  <c r="BF656" i="76"/>
  <c r="BE656" i="76"/>
  <c r="AK656" i="76"/>
  <c r="AA656" i="76"/>
  <c r="Z656" i="76"/>
  <c r="R656" i="76"/>
  <c r="Q656" i="76"/>
  <c r="CC655" i="76"/>
  <c r="BI655" i="76"/>
  <c r="BH655" i="76"/>
  <c r="BF655" i="76"/>
  <c r="BE655" i="76"/>
  <c r="AK655" i="76"/>
  <c r="AA655" i="76"/>
  <c r="Z655" i="76"/>
  <c r="R655" i="76"/>
  <c r="Q655" i="76"/>
  <c r="BY654" i="76"/>
  <c r="BI654" i="76"/>
  <c r="BH654" i="76"/>
  <c r="BF654" i="76"/>
  <c r="BE654" i="76"/>
  <c r="AK654" i="76"/>
  <c r="AA654" i="76"/>
  <c r="Z654" i="76"/>
  <c r="R654" i="76"/>
  <c r="Q654" i="76"/>
  <c r="BY653" i="76"/>
  <c r="CC653" i="76"/>
  <c r="BI653" i="76"/>
  <c r="BH653" i="76"/>
  <c r="BF653" i="76"/>
  <c r="BE653" i="76"/>
  <c r="AK653" i="76"/>
  <c r="AA653" i="76"/>
  <c r="Z653" i="76"/>
  <c r="R653" i="76"/>
  <c r="Q653" i="76"/>
  <c r="CC652" i="76"/>
  <c r="BI652" i="76"/>
  <c r="BH652" i="76"/>
  <c r="BF652" i="76"/>
  <c r="BE652" i="76"/>
  <c r="AK652" i="76"/>
  <c r="AA652" i="76"/>
  <c r="Z652" i="76"/>
  <c r="R652" i="76"/>
  <c r="Q652" i="76"/>
  <c r="BY651" i="76"/>
  <c r="BI651" i="76"/>
  <c r="BH651" i="76"/>
  <c r="BF651" i="76"/>
  <c r="BE651" i="76"/>
  <c r="AK651" i="76"/>
  <c r="AA651" i="76"/>
  <c r="Z651" i="76"/>
  <c r="R651" i="76"/>
  <c r="Q651" i="76"/>
  <c r="BY650" i="76"/>
  <c r="BI650" i="76"/>
  <c r="BH650" i="76"/>
  <c r="BF650" i="76"/>
  <c r="BE650" i="76"/>
  <c r="AK650" i="76"/>
  <c r="AA650" i="76"/>
  <c r="Z650" i="76"/>
  <c r="R650" i="76"/>
  <c r="Q650" i="76"/>
  <c r="BY649" i="76"/>
  <c r="CC649" i="76"/>
  <c r="BI649" i="76"/>
  <c r="BH649" i="76"/>
  <c r="BF649" i="76"/>
  <c r="BE649" i="76"/>
  <c r="AK649" i="76"/>
  <c r="AA649" i="76"/>
  <c r="Z649" i="76"/>
  <c r="R649" i="76"/>
  <c r="Q649" i="76"/>
  <c r="BX648" i="76"/>
  <c r="BI648" i="76"/>
  <c r="BH648" i="76"/>
  <c r="BF648" i="76"/>
  <c r="BE648" i="76"/>
  <c r="AK648" i="76"/>
  <c r="AA648" i="76"/>
  <c r="Z648" i="76"/>
  <c r="R648" i="76"/>
  <c r="Q648" i="76"/>
  <c r="BI647" i="76"/>
  <c r="BH647" i="76"/>
  <c r="BF647" i="76"/>
  <c r="BE647" i="76"/>
  <c r="AK647" i="76"/>
  <c r="AA647" i="76"/>
  <c r="Z647" i="76"/>
  <c r="R647" i="76"/>
  <c r="Q647" i="76"/>
  <c r="CD646" i="76"/>
  <c r="BX646" i="76"/>
  <c r="BI646" i="76"/>
  <c r="BH646" i="76"/>
  <c r="BF646" i="76"/>
  <c r="BE646" i="76"/>
  <c r="AK646" i="76"/>
  <c r="AA646" i="76"/>
  <c r="Z646" i="76"/>
  <c r="R646" i="76"/>
  <c r="Q646" i="76"/>
  <c r="CD645" i="76"/>
  <c r="CC645" i="76"/>
  <c r="BI645" i="76"/>
  <c r="BH645" i="76"/>
  <c r="BF645" i="76"/>
  <c r="BE645" i="76"/>
  <c r="AK645" i="76"/>
  <c r="AA645" i="76"/>
  <c r="Z645" i="76"/>
  <c r="R645" i="76"/>
  <c r="Q645" i="76"/>
  <c r="CD644" i="76"/>
  <c r="CC644" i="76"/>
  <c r="BI644" i="76"/>
  <c r="BH644" i="76"/>
  <c r="BF644" i="76"/>
  <c r="BE644" i="76"/>
  <c r="AK644" i="76"/>
  <c r="AA644" i="76"/>
  <c r="Z644" i="76"/>
  <c r="R644" i="76"/>
  <c r="Q644" i="76"/>
  <c r="BY643" i="76"/>
  <c r="BI643" i="76"/>
  <c r="BH643" i="76"/>
  <c r="BF643" i="76"/>
  <c r="BE643" i="76"/>
  <c r="AK643" i="76"/>
  <c r="AA643" i="76"/>
  <c r="Z643" i="76"/>
  <c r="R643" i="76"/>
  <c r="Q643" i="76"/>
  <c r="CD642" i="76"/>
  <c r="BX642" i="76"/>
  <c r="BI642" i="76"/>
  <c r="BH642" i="76"/>
  <c r="BF642" i="76"/>
  <c r="BE642" i="76"/>
  <c r="AK642" i="76"/>
  <c r="AA642" i="76"/>
  <c r="Z642" i="76"/>
  <c r="R642" i="76"/>
  <c r="Q642" i="76"/>
  <c r="CD641" i="76"/>
  <c r="BX641" i="76"/>
  <c r="BI641" i="76"/>
  <c r="BH641" i="76"/>
  <c r="BF641" i="76"/>
  <c r="BE641" i="76"/>
  <c r="AK641" i="76"/>
  <c r="AA641" i="76"/>
  <c r="Z641" i="76"/>
  <c r="R641" i="76"/>
  <c r="Q641" i="76"/>
  <c r="BI640" i="76"/>
  <c r="BH640" i="76"/>
  <c r="BF640" i="76"/>
  <c r="BE640" i="76"/>
  <c r="AK640" i="76"/>
  <c r="AA640" i="76"/>
  <c r="Z640" i="76"/>
  <c r="R640" i="76"/>
  <c r="Q640" i="76"/>
  <c r="CD639" i="76"/>
  <c r="CC639" i="76"/>
  <c r="BI639" i="76"/>
  <c r="BH639" i="76"/>
  <c r="BF639" i="76"/>
  <c r="BE639" i="76"/>
  <c r="AK639" i="76"/>
  <c r="AA639" i="76"/>
  <c r="Z639" i="76"/>
  <c r="R639" i="76"/>
  <c r="Q639" i="76"/>
  <c r="BY638" i="76"/>
  <c r="CC638" i="76"/>
  <c r="BI638" i="76"/>
  <c r="BH638" i="76"/>
  <c r="BF638" i="76"/>
  <c r="BE638" i="76"/>
  <c r="AK638" i="76"/>
  <c r="AA638" i="76"/>
  <c r="Z638" i="76"/>
  <c r="R638" i="76"/>
  <c r="Q638" i="76"/>
  <c r="CD637" i="76"/>
  <c r="BX637" i="76"/>
  <c r="BI637" i="76"/>
  <c r="BH637" i="76"/>
  <c r="BF637" i="76"/>
  <c r="BE637" i="76"/>
  <c r="AK637" i="76"/>
  <c r="AA637" i="76"/>
  <c r="Z637" i="76"/>
  <c r="R637" i="76"/>
  <c r="Q637" i="76"/>
  <c r="BY636" i="76"/>
  <c r="CC636" i="76"/>
  <c r="BI636" i="76"/>
  <c r="BH636" i="76"/>
  <c r="BF636" i="76"/>
  <c r="BE636" i="76"/>
  <c r="AK636" i="76"/>
  <c r="AA636" i="76"/>
  <c r="Z636" i="76"/>
  <c r="R636" i="76"/>
  <c r="Q636" i="76"/>
  <c r="CD635" i="76"/>
  <c r="BX635" i="76"/>
  <c r="BI635" i="76"/>
  <c r="BH635" i="76"/>
  <c r="BF635" i="76"/>
  <c r="BE635" i="76"/>
  <c r="AK635" i="76"/>
  <c r="AA635" i="76"/>
  <c r="Z635" i="76"/>
  <c r="R635" i="76"/>
  <c r="Q635" i="76"/>
  <c r="BY634" i="76"/>
  <c r="CC634" i="76"/>
  <c r="BI634" i="76"/>
  <c r="BH634" i="76"/>
  <c r="BF634" i="76"/>
  <c r="BE634" i="76"/>
  <c r="AK634" i="76"/>
  <c r="AA634" i="76"/>
  <c r="Z634" i="76"/>
  <c r="R634" i="76"/>
  <c r="Q634" i="76"/>
  <c r="CD633" i="76"/>
  <c r="BX633" i="76"/>
  <c r="BI633" i="76"/>
  <c r="BH633" i="76"/>
  <c r="BF633" i="76"/>
  <c r="BE633" i="76"/>
  <c r="AK633" i="76"/>
  <c r="AA633" i="76"/>
  <c r="Z633" i="76"/>
  <c r="R633" i="76"/>
  <c r="Q633" i="76"/>
  <c r="CD632" i="76"/>
  <c r="CC632" i="76"/>
  <c r="BI632" i="76"/>
  <c r="BH632" i="76"/>
  <c r="BF632" i="76"/>
  <c r="BE632" i="76"/>
  <c r="AK632" i="76"/>
  <c r="AA632" i="76"/>
  <c r="Z632" i="76"/>
  <c r="R632" i="76"/>
  <c r="Q632" i="76"/>
  <c r="CD631" i="76"/>
  <c r="BX631" i="76"/>
  <c r="BI631" i="76"/>
  <c r="BH631" i="76"/>
  <c r="BF631" i="76"/>
  <c r="BE631" i="76"/>
  <c r="AK631" i="76"/>
  <c r="AA631" i="76"/>
  <c r="Z631" i="76"/>
  <c r="R631" i="76"/>
  <c r="Q631" i="76"/>
  <c r="BY630" i="76"/>
  <c r="CC630" i="76"/>
  <c r="BI630" i="76"/>
  <c r="BH630" i="76"/>
  <c r="BF630" i="76"/>
  <c r="BE630" i="76"/>
  <c r="AK630" i="76"/>
  <c r="AA630" i="76"/>
  <c r="Z630" i="76"/>
  <c r="R630" i="76"/>
  <c r="Q630" i="76"/>
  <c r="CD629" i="76"/>
  <c r="BX629" i="76"/>
  <c r="BI629" i="76"/>
  <c r="BH629" i="76"/>
  <c r="BF629" i="76"/>
  <c r="BE629" i="76"/>
  <c r="AK629" i="76"/>
  <c r="AA629" i="76"/>
  <c r="Z629" i="76"/>
  <c r="R629" i="76"/>
  <c r="Q629" i="76"/>
  <c r="CD628" i="76"/>
  <c r="CC628" i="76"/>
  <c r="BI628" i="76"/>
  <c r="BH628" i="76"/>
  <c r="BF628" i="76"/>
  <c r="BE628" i="76"/>
  <c r="AK628" i="76"/>
  <c r="AA628" i="76"/>
  <c r="Z628" i="76"/>
  <c r="R628" i="76"/>
  <c r="Q628" i="76"/>
  <c r="CD627" i="76"/>
  <c r="BX627" i="76"/>
  <c r="BI627" i="76"/>
  <c r="BH627" i="76"/>
  <c r="BF627" i="76"/>
  <c r="BE627" i="76"/>
  <c r="AK627" i="76"/>
  <c r="AA627" i="76"/>
  <c r="Z627" i="76"/>
  <c r="R627" i="76"/>
  <c r="Q627" i="76"/>
  <c r="BY626" i="76"/>
  <c r="CC626" i="76"/>
  <c r="BI626" i="76"/>
  <c r="BH626" i="76"/>
  <c r="BF626" i="76"/>
  <c r="BE626" i="76"/>
  <c r="AK626" i="76"/>
  <c r="AA626" i="76"/>
  <c r="Z626" i="76"/>
  <c r="R626" i="76"/>
  <c r="Q626" i="76"/>
  <c r="CC625" i="76"/>
  <c r="CD625" i="76"/>
  <c r="BX625" i="76"/>
  <c r="BI625" i="76"/>
  <c r="BH625" i="76"/>
  <c r="BF625" i="76"/>
  <c r="BE625" i="76"/>
  <c r="AK625" i="76"/>
  <c r="AA625" i="76"/>
  <c r="Z625" i="76"/>
  <c r="R625" i="76"/>
  <c r="Q625" i="76"/>
  <c r="BH4" i="76" l="1"/>
  <c r="BJ655" i="76"/>
  <c r="BI4" i="76"/>
  <c r="Q4" i="76"/>
  <c r="AK4" i="76"/>
  <c r="BE4" i="76"/>
  <c r="AB631" i="76"/>
  <c r="CB661" i="76"/>
  <c r="AB677" i="76"/>
  <c r="BF4" i="76"/>
  <c r="BJ627" i="76"/>
  <c r="BJ649" i="76"/>
  <c r="AE503" i="14"/>
  <c r="AF5" i="76"/>
  <c r="AA4" i="76"/>
  <c r="AD626" i="76"/>
  <c r="AB629" i="76"/>
  <c r="R4" i="76"/>
  <c r="AB627" i="76"/>
  <c r="Z4" i="76"/>
  <c r="CB629" i="76"/>
  <c r="CF629" i="76" s="1"/>
  <c r="AF504" i="14"/>
  <c r="AH505" i="76"/>
  <c r="AM505" i="76"/>
  <c r="AN505" i="76" s="1"/>
  <c r="AL504" i="76"/>
  <c r="AL5" i="76" s="1"/>
  <c r="AG504" i="76"/>
  <c r="CB633" i="76"/>
  <c r="CF633" i="76" s="1"/>
  <c r="BL636" i="76"/>
  <c r="AD668" i="76"/>
  <c r="AB649" i="76"/>
  <c r="AB659" i="76"/>
  <c r="BL663" i="76"/>
  <c r="AD669" i="76"/>
  <c r="BJ667" i="76"/>
  <c r="BJ671" i="76"/>
  <c r="BJ679" i="76"/>
  <c r="BG639" i="76"/>
  <c r="BJ640" i="76"/>
  <c r="BG669" i="76"/>
  <c r="AB670" i="76"/>
  <c r="S671" i="76"/>
  <c r="BJ672" i="76"/>
  <c r="AB676" i="76"/>
  <c r="BJ676" i="76"/>
  <c r="CA679" i="76"/>
  <c r="AB682" i="76"/>
  <c r="CA683" i="76"/>
  <c r="BG627" i="76"/>
  <c r="BM627" i="76" s="1"/>
  <c r="AC626" i="76"/>
  <c r="AF626" i="76" s="1"/>
  <c r="AB660" i="76"/>
  <c r="AD680" i="76"/>
  <c r="BL681" i="76"/>
  <c r="AD683" i="76"/>
  <c r="BK646" i="76"/>
  <c r="BK654" i="76"/>
  <c r="CA660" i="76"/>
  <c r="CE660" i="76" s="1"/>
  <c r="AC633" i="76"/>
  <c r="AF633" i="76" s="1"/>
  <c r="CD636" i="76"/>
  <c r="CB638" i="76"/>
  <c r="CB640" i="76"/>
  <c r="BL640" i="76"/>
  <c r="BL648" i="76"/>
  <c r="BJ675" i="76"/>
  <c r="BJ647" i="76"/>
  <c r="BJ662" i="76"/>
  <c r="AC649" i="76"/>
  <c r="AF649" i="76" s="1"/>
  <c r="CD650" i="76"/>
  <c r="BL652" i="76"/>
  <c r="BL656" i="76"/>
  <c r="BK662" i="76"/>
  <c r="BK666" i="76"/>
  <c r="CA674" i="76"/>
  <c r="CE674" i="76" s="1"/>
  <c r="AC629" i="76"/>
  <c r="AF629" i="76" s="1"/>
  <c r="BK629" i="76"/>
  <c r="BK631" i="76"/>
  <c r="BX632" i="76"/>
  <c r="BK638" i="76"/>
  <c r="BJ639" i="76"/>
  <c r="BK640" i="76"/>
  <c r="BL641" i="76"/>
  <c r="CB643" i="76"/>
  <c r="BL645" i="76"/>
  <c r="BL649" i="76"/>
  <c r="BK651" i="76"/>
  <c r="AB656" i="76"/>
  <c r="BJ658" i="76"/>
  <c r="BL672" i="76"/>
  <c r="BG676" i="76"/>
  <c r="BM676" i="76" s="1"/>
  <c r="AC625" i="76"/>
  <c r="AC630" i="76"/>
  <c r="AF630" i="76" s="1"/>
  <c r="BG631" i="76"/>
  <c r="BL632" i="76"/>
  <c r="BY632" i="76"/>
  <c r="AB633" i="76"/>
  <c r="BJ635" i="76"/>
  <c r="S637" i="76"/>
  <c r="AB638" i="76"/>
  <c r="S642" i="76"/>
  <c r="AB643" i="76"/>
  <c r="BG644" i="76"/>
  <c r="AB645" i="76"/>
  <c r="AB647" i="76"/>
  <c r="BK648" i="76"/>
  <c r="BJ652" i="76"/>
  <c r="AB661" i="76"/>
  <c r="BJ663" i="76"/>
  <c r="BY670" i="76"/>
  <c r="AB673" i="76"/>
  <c r="BY675" i="76"/>
  <c r="CD679" i="76"/>
  <c r="AB628" i="76"/>
  <c r="BX628" i="76"/>
  <c r="BJ631" i="76"/>
  <c r="AD636" i="76"/>
  <c r="BK636" i="76"/>
  <c r="AC639" i="76"/>
  <c r="AF639" i="76" s="1"/>
  <c r="CB642" i="76"/>
  <c r="CF642" i="76" s="1"/>
  <c r="AD647" i="76"/>
  <c r="AD653" i="76"/>
  <c r="CA655" i="76"/>
  <c r="CE655" i="76" s="1"/>
  <c r="CB662" i="76"/>
  <c r="BL662" i="76"/>
  <c r="AD664" i="76"/>
  <c r="BL664" i="76"/>
  <c r="CB666" i="76"/>
  <c r="CF666" i="76" s="1"/>
  <c r="BL666" i="76"/>
  <c r="CA668" i="76"/>
  <c r="CE668" i="76" s="1"/>
  <c r="BK668" i="76"/>
  <c r="BL670" i="76"/>
  <c r="CA673" i="76"/>
  <c r="CE673" i="76" s="1"/>
  <c r="BX674" i="76"/>
  <c r="AD675" i="76"/>
  <c r="AD676" i="76"/>
  <c r="BK679" i="76"/>
  <c r="BK680" i="76"/>
  <c r="AB681" i="76"/>
  <c r="BJ681" i="76"/>
  <c r="BJ630" i="76"/>
  <c r="BK633" i="76"/>
  <c r="BJ634" i="76"/>
  <c r="AB636" i="76"/>
  <c r="AB637" i="76"/>
  <c r="BJ637" i="76"/>
  <c r="AC638" i="76"/>
  <c r="AF638" i="76" s="1"/>
  <c r="AD638" i="76"/>
  <c r="BJ638" i="76"/>
  <c r="AB642" i="76"/>
  <c r="BJ642" i="76"/>
  <c r="BK643" i="76"/>
  <c r="AB644" i="76"/>
  <c r="AC645" i="76"/>
  <c r="AF645" i="76" s="1"/>
  <c r="BK647" i="76"/>
  <c r="CA648" i="76"/>
  <c r="BG648" i="76"/>
  <c r="CD653" i="76"/>
  <c r="AD654" i="76"/>
  <c r="BJ654" i="76"/>
  <c r="AD655" i="76"/>
  <c r="BL655" i="76"/>
  <c r="AB662" i="76"/>
  <c r="BK663" i="76"/>
  <c r="CA665" i="76"/>
  <c r="CE665" i="76" s="1"/>
  <c r="BY666" i="76"/>
  <c r="CB670" i="76"/>
  <c r="CF670" i="76" s="1"/>
  <c r="S675" i="76"/>
  <c r="BK676" i="76"/>
  <c r="BL677" i="76"/>
  <c r="CB682" i="76"/>
  <c r="BK635" i="76"/>
  <c r="BY641" i="76"/>
  <c r="BZ641" i="76" s="1"/>
  <c r="BY646" i="76"/>
  <c r="CB650" i="76"/>
  <c r="BL650" i="76"/>
  <c r="BL653" i="76"/>
  <c r="BL654" i="76"/>
  <c r="CB656" i="76"/>
  <c r="CF656" i="76" s="1"/>
  <c r="BJ656" i="76"/>
  <c r="CD657" i="76"/>
  <c r="BL660" i="76"/>
  <c r="CC661" i="76"/>
  <c r="CD662" i="76"/>
  <c r="CA664" i="76"/>
  <c r="CE664" i="76" s="1"/>
  <c r="AB665" i="76"/>
  <c r="BX665" i="76"/>
  <c r="BJ666" i="76"/>
  <c r="AD667" i="76"/>
  <c r="AB669" i="76"/>
  <c r="BX669" i="76"/>
  <c r="BX670" i="76"/>
  <c r="BJ674" i="76"/>
  <c r="BJ625" i="76"/>
  <c r="BL628" i="76"/>
  <c r="BY628" i="76"/>
  <c r="CB632" i="76"/>
  <c r="CF632" i="76" s="1"/>
  <c r="BK632" i="76"/>
  <c r="CC633" i="76"/>
  <c r="AD634" i="76"/>
  <c r="BK637" i="76"/>
  <c r="BX639" i="76"/>
  <c r="AC640" i="76"/>
  <c r="AF640" i="76" s="1"/>
  <c r="AD641" i="76"/>
  <c r="BG643" i="76"/>
  <c r="BX644" i="76"/>
  <c r="BJ645" i="76"/>
  <c r="BX645" i="76"/>
  <c r="BX649" i="76"/>
  <c r="BZ649" i="76" s="1"/>
  <c r="BJ651" i="76"/>
  <c r="CD651" i="76"/>
  <c r="AB652" i="76"/>
  <c r="BX652" i="76"/>
  <c r="BJ653" i="76"/>
  <c r="CD654" i="76"/>
  <c r="CA656" i="76"/>
  <c r="CE656" i="76" s="1"/>
  <c r="AC658" i="76"/>
  <c r="AF658" i="76" s="1"/>
  <c r="BK658" i="76"/>
  <c r="BJ660" i="76"/>
  <c r="CA661" i="76"/>
  <c r="AC661" i="76"/>
  <c r="AF661" i="76" s="1"/>
  <c r="AD662" i="76"/>
  <c r="AC665" i="76"/>
  <c r="AF665" i="76" s="1"/>
  <c r="BJ668" i="76"/>
  <c r="AC674" i="76"/>
  <c r="AF674" i="76" s="1"/>
  <c r="BG677" i="76"/>
  <c r="AB678" i="76"/>
  <c r="CC682" i="76"/>
  <c r="BY683" i="76"/>
  <c r="CB625" i="76"/>
  <c r="CF625" i="76" s="1"/>
  <c r="BK625" i="76"/>
  <c r="AB625" i="76"/>
  <c r="BJ626" i="76"/>
  <c r="S627" i="76"/>
  <c r="BK627" i="76"/>
  <c r="AD628" i="76"/>
  <c r="BK628" i="76"/>
  <c r="CC629" i="76"/>
  <c r="AD630" i="76"/>
  <c r="AB632" i="76"/>
  <c r="AC634" i="76"/>
  <c r="AF634" i="76" s="1"/>
  <c r="AB635" i="76"/>
  <c r="BG635" i="76"/>
  <c r="BX636" i="76"/>
  <c r="BZ636" i="76" s="1"/>
  <c r="BL637" i="76"/>
  <c r="CD638" i="76"/>
  <c r="AB639" i="76"/>
  <c r="BL642" i="76"/>
  <c r="S646" i="76"/>
  <c r="BZ646" i="76"/>
  <c r="CB647" i="76"/>
  <c r="CB649" i="76"/>
  <c r="CD649" i="76"/>
  <c r="BG652" i="76"/>
  <c r="BK652" i="76"/>
  <c r="BG655" i="76"/>
  <c r="BM655" i="76" s="1"/>
  <c r="BK655" i="76"/>
  <c r="S665" i="76"/>
  <c r="CD671" i="76"/>
  <c r="AD672" i="76"/>
  <c r="AD673" i="76"/>
  <c r="S674" i="76"/>
  <c r="CB675" i="76"/>
  <c r="CF675" i="76" s="1"/>
  <c r="BK675" i="76"/>
  <c r="CA676" i="76"/>
  <c r="CE676" i="76" s="1"/>
  <c r="CA677" i="76"/>
  <c r="S679" i="76"/>
  <c r="BL679" i="76"/>
  <c r="BL680" i="76"/>
  <c r="CC681" i="76"/>
  <c r="BJ683" i="76"/>
  <c r="AB664" i="76"/>
  <c r="BX664" i="76"/>
  <c r="BK671" i="76"/>
  <c r="CA672" i="76"/>
  <c r="CE672" i="76" s="1"/>
  <c r="BG673" i="76"/>
  <c r="AB674" i="76"/>
  <c r="AD677" i="76"/>
  <c r="BJ680" i="76"/>
  <c r="BK683" i="76"/>
  <c r="BK667" i="76"/>
  <c r="BG667" i="76"/>
  <c r="CD626" i="76"/>
  <c r="S629" i="76"/>
  <c r="CD630" i="76"/>
  <c r="S633" i="76"/>
  <c r="CD634" i="76"/>
  <c r="CC640" i="76"/>
  <c r="BX640" i="76"/>
  <c r="CC643" i="76"/>
  <c r="BX643" i="76"/>
  <c r="BZ643" i="76" s="1"/>
  <c r="BY647" i="76"/>
  <c r="CD647" i="76"/>
  <c r="BX650" i="76"/>
  <c r="BZ650" i="76" s="1"/>
  <c r="CC650" i="76"/>
  <c r="S654" i="76"/>
  <c r="AC654" i="76"/>
  <c r="CA678" i="76"/>
  <c r="AC678" i="76"/>
  <c r="AF678" i="76" s="1"/>
  <c r="S678" i="76"/>
  <c r="CB645" i="76"/>
  <c r="CF645" i="76" s="1"/>
  <c r="AD645" i="76"/>
  <c r="S625" i="76"/>
  <c r="CB626" i="76"/>
  <c r="BK626" i="76"/>
  <c r="CC627" i="76"/>
  <c r="BL629" i="76"/>
  <c r="CB630" i="76"/>
  <c r="BK630" i="76"/>
  <c r="AC631" i="76"/>
  <c r="AF631" i="76" s="1"/>
  <c r="CC631" i="76"/>
  <c r="BL633" i="76"/>
  <c r="CB634" i="76"/>
  <c r="BK634" i="76"/>
  <c r="AC635" i="76"/>
  <c r="AF635" i="76" s="1"/>
  <c r="CC635" i="76"/>
  <c r="CA637" i="76"/>
  <c r="BY637" i="76"/>
  <c r="BZ637" i="76" s="1"/>
  <c r="BL638" i="76"/>
  <c r="AD639" i="76"/>
  <c r="BL639" i="76"/>
  <c r="BK639" i="76"/>
  <c r="CD640" i="76"/>
  <c r="BY640" i="76"/>
  <c r="AD651" i="76"/>
  <c r="BG659" i="76"/>
  <c r="BK659" i="76"/>
  <c r="BL669" i="76"/>
  <c r="BK672" i="76"/>
  <c r="CB658" i="76"/>
  <c r="AD658" i="76"/>
  <c r="BL625" i="76"/>
  <c r="CA625" i="76"/>
  <c r="CE625" i="76" s="1"/>
  <c r="BY625" i="76"/>
  <c r="BZ625" i="76" s="1"/>
  <c r="AB626" i="76"/>
  <c r="BL626" i="76"/>
  <c r="AD627" i="76"/>
  <c r="BL627" i="76"/>
  <c r="CA628" i="76"/>
  <c r="CE628" i="76" s="1"/>
  <c r="BJ628" i="76"/>
  <c r="CA629" i="76"/>
  <c r="BJ629" i="76"/>
  <c r="BY629" i="76"/>
  <c r="BZ629" i="76" s="1"/>
  <c r="AB630" i="76"/>
  <c r="BL630" i="76"/>
  <c r="AD631" i="76"/>
  <c r="BL631" i="76"/>
  <c r="CA632" i="76"/>
  <c r="CE632" i="76" s="1"/>
  <c r="BJ632" i="76"/>
  <c r="CA633" i="76"/>
  <c r="BJ633" i="76"/>
  <c r="BY633" i="76"/>
  <c r="BZ633" i="76" s="1"/>
  <c r="AB634" i="76"/>
  <c r="BL634" i="76"/>
  <c r="AD635" i="76"/>
  <c r="BL635" i="76"/>
  <c r="CA636" i="76"/>
  <c r="CE636" i="76" s="1"/>
  <c r="BJ636" i="76"/>
  <c r="CB637" i="76"/>
  <c r="CF637" i="76" s="1"/>
  <c r="AC637" i="76"/>
  <c r="AF637" i="76" s="1"/>
  <c r="CC637" i="76"/>
  <c r="CA640" i="76"/>
  <c r="AB640" i="76"/>
  <c r="CA641" i="76"/>
  <c r="S641" i="76"/>
  <c r="AC641" i="76"/>
  <c r="AF641" i="76" s="1"/>
  <c r="CA644" i="76"/>
  <c r="CE644" i="76" s="1"/>
  <c r="AC644" i="76"/>
  <c r="AF644" i="76" s="1"/>
  <c r="S645" i="76"/>
  <c r="AB650" i="76"/>
  <c r="AC650" i="76"/>
  <c r="AF650" i="76" s="1"/>
  <c r="CA657" i="76"/>
  <c r="S657" i="76"/>
  <c r="AC657" i="76"/>
  <c r="AF657" i="76" s="1"/>
  <c r="BG663" i="76"/>
  <c r="CC677" i="76"/>
  <c r="BX677" i="76"/>
  <c r="CC678" i="76"/>
  <c r="CB683" i="76"/>
  <c r="CF683" i="76" s="1"/>
  <c r="S683" i="76"/>
  <c r="CB641" i="76"/>
  <c r="CF641" i="76" s="1"/>
  <c r="BJ641" i="76"/>
  <c r="CC641" i="76"/>
  <c r="CC642" i="76"/>
  <c r="BJ643" i="76"/>
  <c r="AD644" i="76"/>
  <c r="BL644" i="76"/>
  <c r="BY645" i="76"/>
  <c r="AB648" i="76"/>
  <c r="BJ648" i="76"/>
  <c r="CC648" i="76"/>
  <c r="CA650" i="76"/>
  <c r="CB654" i="76"/>
  <c r="AB655" i="76"/>
  <c r="AD656" i="76"/>
  <c r="BX656" i="76"/>
  <c r="CB657" i="76"/>
  <c r="CC657" i="76"/>
  <c r="AB658" i="76"/>
  <c r="BL658" i="76"/>
  <c r="BL659" i="76"/>
  <c r="AD660" i="76"/>
  <c r="BX660" i="76"/>
  <c r="S661" i="76"/>
  <c r="BZ661" i="76"/>
  <c r="CD661" i="76"/>
  <c r="BY665" i="76"/>
  <c r="BL667" i="76"/>
  <c r="CA670" i="76"/>
  <c r="CE670" i="76" s="1"/>
  <c r="BL671" i="76"/>
  <c r="BX673" i="76"/>
  <c r="BL674" i="76"/>
  <c r="BY674" i="76"/>
  <c r="CB678" i="76"/>
  <c r="CD678" i="76"/>
  <c r="CA682" i="76"/>
  <c r="CD682" i="76"/>
  <c r="BK641" i="76"/>
  <c r="BK642" i="76"/>
  <c r="BK649" i="76"/>
  <c r="CB651" i="76"/>
  <c r="BK656" i="76"/>
  <c r="BL661" i="76"/>
  <c r="AD666" i="76"/>
  <c r="CA669" i="76"/>
  <c r="CE669" i="76" s="1"/>
  <c r="CB672" i="76"/>
  <c r="BL673" i="76"/>
  <c r="BL675" i="76"/>
  <c r="CA681" i="76"/>
  <c r="AC682" i="76"/>
  <c r="AF682" i="76" s="1"/>
  <c r="BL683" i="76"/>
  <c r="AB641" i="76"/>
  <c r="BL643" i="76"/>
  <c r="CD643" i="76"/>
  <c r="CA645" i="76"/>
  <c r="CE645" i="76" s="1"/>
  <c r="AD646" i="76"/>
  <c r="BJ646" i="76"/>
  <c r="AD648" i="76"/>
  <c r="CA649" i="76"/>
  <c r="CE649" i="76" s="1"/>
  <c r="S650" i="76"/>
  <c r="AD650" i="76"/>
  <c r="BJ650" i="76"/>
  <c r="AB651" i="76"/>
  <c r="S653" i="76"/>
  <c r="AB654" i="76"/>
  <c r="AB657" i="76"/>
  <c r="CD658" i="76"/>
  <c r="BJ659" i="76"/>
  <c r="BJ661" i="76"/>
  <c r="BJ664" i="76"/>
  <c r="CB665" i="76"/>
  <c r="CF665" i="76" s="1"/>
  <c r="S666" i="76"/>
  <c r="S670" i="76"/>
  <c r="AC670" i="76"/>
  <c r="AF670" i="76" s="1"/>
  <c r="BJ670" i="76"/>
  <c r="CB671" i="76"/>
  <c r="AD671" i="76"/>
  <c r="AB672" i="76"/>
  <c r="BG672" i="76"/>
  <c r="CB674" i="76"/>
  <c r="CF674" i="76" s="1"/>
  <c r="CB676" i="76"/>
  <c r="BL676" i="76"/>
  <c r="BL678" i="76"/>
  <c r="CB679" i="76"/>
  <c r="AD679" i="76"/>
  <c r="BG680" i="76"/>
  <c r="AD681" i="76"/>
  <c r="S682" i="76"/>
  <c r="CA631" i="76"/>
  <c r="CA635" i="76"/>
  <c r="CB636" i="76"/>
  <c r="CA639" i="76"/>
  <c r="CE639" i="76" s="1"/>
  <c r="AD625" i="76"/>
  <c r="BG626" i="76"/>
  <c r="CA626" i="76"/>
  <c r="CE626" i="76" s="1"/>
  <c r="CB627" i="76"/>
  <c r="CF627" i="76" s="1"/>
  <c r="S628" i="76"/>
  <c r="AC628" i="76"/>
  <c r="AD629" i="76"/>
  <c r="BG630" i="76"/>
  <c r="CA630" i="76"/>
  <c r="CE630" i="76" s="1"/>
  <c r="CB631" i="76"/>
  <c r="CF631" i="76" s="1"/>
  <c r="S632" i="76"/>
  <c r="AC632" i="76"/>
  <c r="AF632" i="76" s="1"/>
  <c r="AD633" i="76"/>
  <c r="BG634" i="76"/>
  <c r="CA634" i="76"/>
  <c r="CE634" i="76" s="1"/>
  <c r="CB635" i="76"/>
  <c r="CF635" i="76" s="1"/>
  <c r="S636" i="76"/>
  <c r="AC636" i="76"/>
  <c r="AD637" i="76"/>
  <c r="BG638" i="76"/>
  <c r="CA638" i="76"/>
  <c r="CE638" i="76" s="1"/>
  <c r="CB639" i="76"/>
  <c r="CF639" i="76" s="1"/>
  <c r="S640" i="76"/>
  <c r="CA642" i="76"/>
  <c r="S644" i="76"/>
  <c r="BK644" i="76"/>
  <c r="CB644" i="76"/>
  <c r="CF644" i="76" s="1"/>
  <c r="CB646" i="76"/>
  <c r="CF646" i="76" s="1"/>
  <c r="AC646" i="76"/>
  <c r="AF646" i="76" s="1"/>
  <c r="BL646" i="76"/>
  <c r="CC646" i="76"/>
  <c r="BL651" i="76"/>
  <c r="BG651" i="76"/>
  <c r="CB652" i="76"/>
  <c r="CB628" i="76"/>
  <c r="CF628" i="76" s="1"/>
  <c r="CA646" i="76"/>
  <c r="BG625" i="76"/>
  <c r="AC627" i="76"/>
  <c r="BY627" i="76"/>
  <c r="BZ627" i="76" s="1"/>
  <c r="BG629" i="76"/>
  <c r="BX630" i="76"/>
  <c r="BZ630" i="76" s="1"/>
  <c r="S631" i="76"/>
  <c r="BY631" i="76"/>
  <c r="BZ631" i="76" s="1"/>
  <c r="AD632" i="76"/>
  <c r="BG633" i="76"/>
  <c r="BX634" i="76"/>
  <c r="BZ634" i="76" s="1"/>
  <c r="S635" i="76"/>
  <c r="BY635" i="76"/>
  <c r="BZ635" i="76" s="1"/>
  <c r="BG637" i="76"/>
  <c r="BX638" i="76"/>
  <c r="BZ638" i="76" s="1"/>
  <c r="S639" i="76"/>
  <c r="BY639" i="76"/>
  <c r="AD640" i="76"/>
  <c r="BG641" i="76"/>
  <c r="AC642" i="76"/>
  <c r="AF642" i="76" s="1"/>
  <c r="AC643" i="76"/>
  <c r="AF643" i="76" s="1"/>
  <c r="S643" i="76"/>
  <c r="CA643" i="76"/>
  <c r="BG646" i="76"/>
  <c r="BL647" i="76"/>
  <c r="BG647" i="76"/>
  <c r="AD649" i="76"/>
  <c r="S649" i="76"/>
  <c r="CC651" i="76"/>
  <c r="BX651" i="76"/>
  <c r="BZ651" i="76" s="1"/>
  <c r="CA652" i="76"/>
  <c r="CE652" i="76" s="1"/>
  <c r="AC652" i="76"/>
  <c r="AF652" i="76" s="1"/>
  <c r="S652" i="76"/>
  <c r="AC653" i="76"/>
  <c r="AB653" i="76"/>
  <c r="BK661" i="76"/>
  <c r="BG661" i="76"/>
  <c r="AC680" i="76"/>
  <c r="AF680" i="76" s="1"/>
  <c r="S680" i="76"/>
  <c r="CA680" i="76"/>
  <c r="CE680" i="76" s="1"/>
  <c r="CA627" i="76"/>
  <c r="AC647" i="76"/>
  <c r="S647" i="76"/>
  <c r="CA647" i="76"/>
  <c r="CD648" i="76"/>
  <c r="BY648" i="76"/>
  <c r="BZ648" i="76" s="1"/>
  <c r="BK650" i="76"/>
  <c r="BG650" i="76"/>
  <c r="BX626" i="76"/>
  <c r="BZ626" i="76" s="1"/>
  <c r="S626" i="76"/>
  <c r="BG628" i="76"/>
  <c r="S630" i="76"/>
  <c r="BG632" i="76"/>
  <c r="S634" i="76"/>
  <c r="BG636" i="76"/>
  <c r="S638" i="76"/>
  <c r="BG640" i="76"/>
  <c r="AD642" i="76"/>
  <c r="BG642" i="76"/>
  <c r="BY642" i="76"/>
  <c r="BZ642" i="76" s="1"/>
  <c r="AD643" i="76"/>
  <c r="BJ644" i="76"/>
  <c r="BY644" i="76"/>
  <c r="BK645" i="76"/>
  <c r="BG645" i="76"/>
  <c r="AB646" i="76"/>
  <c r="CC647" i="76"/>
  <c r="BX647" i="76"/>
  <c r="AC648" i="76"/>
  <c r="S648" i="76"/>
  <c r="AC651" i="76"/>
  <c r="AF651" i="76" s="1"/>
  <c r="AD652" i="76"/>
  <c r="CD652" i="76"/>
  <c r="BY652" i="76"/>
  <c r="AC666" i="76"/>
  <c r="AB666" i="76"/>
  <c r="CC666" i="76"/>
  <c r="BX666" i="76"/>
  <c r="CB648" i="76"/>
  <c r="CA651" i="76"/>
  <c r="CA653" i="76"/>
  <c r="CE653" i="76" s="1"/>
  <c r="BK657" i="76"/>
  <c r="BG657" i="76"/>
  <c r="CC662" i="76"/>
  <c r="BX662" i="76"/>
  <c r="BZ662" i="76" s="1"/>
  <c r="AC663" i="76"/>
  <c r="AF663" i="76" s="1"/>
  <c r="S663" i="76"/>
  <c r="CD663" i="76"/>
  <c r="BY663" i="76"/>
  <c r="BK665" i="76"/>
  <c r="BG665" i="76"/>
  <c r="CA666" i="76"/>
  <c r="AC667" i="76"/>
  <c r="S667" i="76"/>
  <c r="BK682" i="76"/>
  <c r="BG682" i="76"/>
  <c r="BK653" i="76"/>
  <c r="BG653" i="76"/>
  <c r="CB653" i="76"/>
  <c r="BL657" i="76"/>
  <c r="BZ657" i="76"/>
  <c r="CC658" i="76"/>
  <c r="BX658" i="76"/>
  <c r="BZ658" i="76" s="1"/>
  <c r="AC659" i="76"/>
  <c r="AF659" i="76" s="1"/>
  <c r="S659" i="76"/>
  <c r="CD659" i="76"/>
  <c r="BY659" i="76"/>
  <c r="AD663" i="76"/>
  <c r="CA663" i="76"/>
  <c r="CE663" i="76" s="1"/>
  <c r="BK664" i="76"/>
  <c r="CB664" i="76"/>
  <c r="CF664" i="76" s="1"/>
  <c r="BL665" i="76"/>
  <c r="CB667" i="76"/>
  <c r="CD667" i="76"/>
  <c r="BY667" i="76"/>
  <c r="BL668" i="76"/>
  <c r="BG668" i="76"/>
  <c r="BK678" i="76"/>
  <c r="BG678" i="76"/>
  <c r="BG649" i="76"/>
  <c r="S651" i="76"/>
  <c r="BX653" i="76"/>
  <c r="BZ653" i="76" s="1"/>
  <c r="CA654" i="76"/>
  <c r="CC654" i="76"/>
  <c r="BX654" i="76"/>
  <c r="BZ654" i="76" s="1"/>
  <c r="AC655" i="76"/>
  <c r="AF655" i="76" s="1"/>
  <c r="S655" i="76"/>
  <c r="CD655" i="76"/>
  <c r="BY655" i="76"/>
  <c r="BJ657" i="76"/>
  <c r="AD659" i="76"/>
  <c r="CA659" i="76"/>
  <c r="CE659" i="76" s="1"/>
  <c r="BK660" i="76"/>
  <c r="CB660" i="76"/>
  <c r="CF660" i="76" s="1"/>
  <c r="AC662" i="76"/>
  <c r="AB663" i="76"/>
  <c r="BJ665" i="76"/>
  <c r="AB667" i="76"/>
  <c r="CA667" i="76"/>
  <c r="CE667" i="76" s="1"/>
  <c r="BG654" i="76"/>
  <c r="BX655" i="76"/>
  <c r="CB655" i="76"/>
  <c r="S656" i="76"/>
  <c r="AC656" i="76"/>
  <c r="BY656" i="76"/>
  <c r="AD657" i="76"/>
  <c r="BG658" i="76"/>
  <c r="CA658" i="76"/>
  <c r="BX659" i="76"/>
  <c r="CB659" i="76"/>
  <c r="S660" i="76"/>
  <c r="AC660" i="76"/>
  <c r="BY660" i="76"/>
  <c r="AD661" i="76"/>
  <c r="BG662" i="76"/>
  <c r="CA662" i="76"/>
  <c r="BX663" i="76"/>
  <c r="CB663" i="76"/>
  <c r="S664" i="76"/>
  <c r="AC664" i="76"/>
  <c r="BY664" i="76"/>
  <c r="AD665" i="76"/>
  <c r="BG666" i="76"/>
  <c r="BX667" i="76"/>
  <c r="AC668" i="76"/>
  <c r="S668" i="76"/>
  <c r="CB669" i="76"/>
  <c r="CF669" i="76" s="1"/>
  <c r="AC671" i="76"/>
  <c r="AF671" i="76" s="1"/>
  <c r="AB671" i="76"/>
  <c r="CC671" i="76"/>
  <c r="BX671" i="76"/>
  <c r="BZ671" i="76" s="1"/>
  <c r="CB673" i="76"/>
  <c r="CF673" i="76" s="1"/>
  <c r="AC675" i="76"/>
  <c r="AF675" i="76" s="1"/>
  <c r="AB675" i="76"/>
  <c r="CC675" i="76"/>
  <c r="BX675" i="76"/>
  <c r="CB677" i="76"/>
  <c r="CF677" i="76" s="1"/>
  <c r="CB680" i="76"/>
  <c r="CD680" i="76"/>
  <c r="BY680" i="76"/>
  <c r="BL682" i="76"/>
  <c r="CB668" i="76"/>
  <c r="CA671" i="76"/>
  <c r="AC672" i="76"/>
  <c r="S672" i="76"/>
  <c r="CA675" i="76"/>
  <c r="AC676" i="76"/>
  <c r="AF676" i="76" s="1"/>
  <c r="S676" i="76"/>
  <c r="BJ678" i="76"/>
  <c r="AB680" i="76"/>
  <c r="BK681" i="76"/>
  <c r="CB681" i="76"/>
  <c r="CF681" i="76" s="1"/>
  <c r="BJ682" i="76"/>
  <c r="BG656" i="76"/>
  <c r="S658" i="76"/>
  <c r="BG660" i="76"/>
  <c r="S662" i="76"/>
  <c r="BG664" i="76"/>
  <c r="AB668" i="76"/>
  <c r="CD668" i="76"/>
  <c r="BY668" i="76"/>
  <c r="BK669" i="76"/>
  <c r="BJ669" i="76"/>
  <c r="BK670" i="76"/>
  <c r="BG670" i="76"/>
  <c r="CD672" i="76"/>
  <c r="BY672" i="76"/>
  <c r="BK673" i="76"/>
  <c r="BJ673" i="76"/>
  <c r="BK674" i="76"/>
  <c r="BG674" i="76"/>
  <c r="CD676" i="76"/>
  <c r="BY676" i="76"/>
  <c r="BK677" i="76"/>
  <c r="BJ677" i="76"/>
  <c r="BM677" i="76" s="1"/>
  <c r="BZ678" i="76"/>
  <c r="AC679" i="76"/>
  <c r="AF679" i="76" s="1"/>
  <c r="AB679" i="76"/>
  <c r="CC679" i="76"/>
  <c r="BX679" i="76"/>
  <c r="BZ679" i="76" s="1"/>
  <c r="BZ682" i="76"/>
  <c r="AC683" i="76"/>
  <c r="AB683" i="76"/>
  <c r="CC683" i="76"/>
  <c r="CE683" i="76" s="1"/>
  <c r="BX683" i="76"/>
  <c r="BX668" i="76"/>
  <c r="S669" i="76"/>
  <c r="AC669" i="76"/>
  <c r="BY669" i="76"/>
  <c r="AD670" i="76"/>
  <c r="BG671" i="76"/>
  <c r="BM671" i="76" s="1"/>
  <c r="BX672" i="76"/>
  <c r="S673" i="76"/>
  <c r="AC673" i="76"/>
  <c r="AF673" i="76" s="1"/>
  <c r="BY673" i="76"/>
  <c r="AD674" i="76"/>
  <c r="BG675" i="76"/>
  <c r="BX676" i="76"/>
  <c r="S677" i="76"/>
  <c r="AC677" i="76"/>
  <c r="BY677" i="76"/>
  <c r="AD678" i="76"/>
  <c r="BG679" i="76"/>
  <c r="BX680" i="76"/>
  <c r="S681" i="76"/>
  <c r="AC681" i="76"/>
  <c r="AF681" i="76" s="1"/>
  <c r="BY681" i="76"/>
  <c r="BZ681" i="76" s="1"/>
  <c r="AD682" i="76"/>
  <c r="BG683" i="76"/>
  <c r="BG681" i="76"/>
  <c r="BZ666" i="76" l="1"/>
  <c r="BM679" i="76"/>
  <c r="BM653" i="76"/>
  <c r="BM683" i="76"/>
  <c r="AE665" i="76"/>
  <c r="AG665" i="76" s="1"/>
  <c r="BM644" i="76"/>
  <c r="BM647" i="76"/>
  <c r="CF661" i="76"/>
  <c r="CE633" i="76"/>
  <c r="BZ632" i="76"/>
  <c r="AE629" i="76"/>
  <c r="AG629" i="76" s="1"/>
  <c r="AM629" i="76" s="1"/>
  <c r="CE679" i="76"/>
  <c r="BM638" i="76"/>
  <c r="CE627" i="76"/>
  <c r="BM675" i="76"/>
  <c r="BM669" i="76"/>
  <c r="CG633" i="76"/>
  <c r="AE631" i="76"/>
  <c r="CF643" i="76"/>
  <c r="AE640" i="76"/>
  <c r="AG640" i="76" s="1"/>
  <c r="AH640" i="76" s="1"/>
  <c r="BG4" i="76"/>
  <c r="AE633" i="76"/>
  <c r="AG633" i="76" s="1"/>
  <c r="CF682" i="76"/>
  <c r="AE626" i="76"/>
  <c r="AG626" i="76" s="1"/>
  <c r="BZ673" i="76"/>
  <c r="BM681" i="76"/>
  <c r="CG670" i="76"/>
  <c r="BM660" i="76"/>
  <c r="BZ675" i="76"/>
  <c r="BM645" i="76"/>
  <c r="BM639" i="76"/>
  <c r="BM649" i="76"/>
  <c r="BZ639" i="76"/>
  <c r="CE642" i="76"/>
  <c r="BK4" i="76"/>
  <c r="AM504" i="76"/>
  <c r="AG5" i="76"/>
  <c r="BL4" i="76"/>
  <c r="BJ4" i="76"/>
  <c r="BM658" i="76"/>
  <c r="CE643" i="76"/>
  <c r="BM635" i="76"/>
  <c r="AB4" i="76"/>
  <c r="AE678" i="76"/>
  <c r="AG678" i="76" s="1"/>
  <c r="AH678" i="76" s="1"/>
  <c r="AE670" i="76"/>
  <c r="AG670" i="76" s="1"/>
  <c r="AF669" i="14" s="1"/>
  <c r="CG673" i="76"/>
  <c r="BM654" i="76"/>
  <c r="BM640" i="76"/>
  <c r="AE625" i="76"/>
  <c r="AD4" i="76"/>
  <c r="CE681" i="76"/>
  <c r="CG681" i="76" s="1"/>
  <c r="AE630" i="76"/>
  <c r="AG630" i="76" s="1"/>
  <c r="AF629" i="14" s="1"/>
  <c r="AF625" i="76"/>
  <c r="AE624" i="14" s="1"/>
  <c r="AC4" i="76"/>
  <c r="AE641" i="76"/>
  <c r="AG641" i="76" s="1"/>
  <c r="AM641" i="76" s="1"/>
  <c r="BM667" i="76"/>
  <c r="S4" i="76"/>
  <c r="BM650" i="76"/>
  <c r="BM672" i="76"/>
  <c r="CE648" i="76"/>
  <c r="BM663" i="76"/>
  <c r="AE639" i="76"/>
  <c r="AG639" i="76" s="1"/>
  <c r="AF638" i="14" s="1"/>
  <c r="BZ670" i="76"/>
  <c r="AF503" i="14"/>
  <c r="AH504" i="76"/>
  <c r="AH5" i="76" s="1"/>
  <c r="AG631" i="76"/>
  <c r="AF630" i="14" s="1"/>
  <c r="AF639" i="14"/>
  <c r="AM640" i="76"/>
  <c r="AF632" i="14"/>
  <c r="AM633" i="76"/>
  <c r="AF625" i="14"/>
  <c r="AM626" i="76"/>
  <c r="AM630" i="76"/>
  <c r="AH665" i="76"/>
  <c r="AH629" i="76"/>
  <c r="AM678" i="76"/>
  <c r="AF664" i="14"/>
  <c r="AM665" i="76"/>
  <c r="AF628" i="14"/>
  <c r="AE674" i="14"/>
  <c r="AL675" i="76"/>
  <c r="AE672" i="14"/>
  <c r="AL673" i="76"/>
  <c r="AE683" i="76"/>
  <c r="AF683" i="76"/>
  <c r="AE672" i="76"/>
  <c r="AF672" i="76"/>
  <c r="AE670" i="14"/>
  <c r="AL671" i="76"/>
  <c r="AE664" i="76"/>
  <c r="AF664" i="76"/>
  <c r="AE660" i="76"/>
  <c r="AF660" i="76"/>
  <c r="CE658" i="76"/>
  <c r="AE656" i="76"/>
  <c r="AF656" i="76"/>
  <c r="AE667" i="76"/>
  <c r="AF667" i="76"/>
  <c r="AE648" i="76"/>
  <c r="AF648" i="76"/>
  <c r="AE647" i="76"/>
  <c r="AF647" i="76"/>
  <c r="AE679" i="14"/>
  <c r="AL680" i="76"/>
  <c r="AE653" i="76"/>
  <c r="AF653" i="76"/>
  <c r="AE627" i="76"/>
  <c r="AF627" i="76"/>
  <c r="AE636" i="76"/>
  <c r="AF636" i="76"/>
  <c r="AE628" i="76"/>
  <c r="AF628" i="76"/>
  <c r="BM626" i="76"/>
  <c r="AE658" i="76"/>
  <c r="AG658" i="76" s="1"/>
  <c r="AH658" i="76" s="1"/>
  <c r="AE656" i="14"/>
  <c r="AL657" i="76"/>
  <c r="AE640" i="14"/>
  <c r="AL641" i="76"/>
  <c r="CG625" i="76"/>
  <c r="AE630" i="14"/>
  <c r="AL631" i="76"/>
  <c r="AE634" i="76"/>
  <c r="AG634" i="76" s="1"/>
  <c r="AH634" i="76" s="1"/>
  <c r="CF638" i="76"/>
  <c r="CG638" i="76" s="1"/>
  <c r="BZ628" i="76"/>
  <c r="AE629" i="14"/>
  <c r="AL630" i="76"/>
  <c r="AE632" i="14"/>
  <c r="AL633" i="76"/>
  <c r="AH633" i="76"/>
  <c r="AE625" i="14"/>
  <c r="AL626" i="76"/>
  <c r="AH626" i="76"/>
  <c r="AE677" i="76"/>
  <c r="AF677" i="76"/>
  <c r="AE668" i="76"/>
  <c r="AF668" i="76"/>
  <c r="AE662" i="14"/>
  <c r="AL663" i="76"/>
  <c r="AE680" i="14"/>
  <c r="AL681" i="76"/>
  <c r="AE678" i="14"/>
  <c r="AL679" i="76"/>
  <c r="AE675" i="14"/>
  <c r="AL676" i="76"/>
  <c r="AE662" i="76"/>
  <c r="AF662" i="76"/>
  <c r="AE658" i="14"/>
  <c r="AL659" i="76"/>
  <c r="BM633" i="76"/>
  <c r="AE645" i="14"/>
  <c r="AL646" i="76"/>
  <c r="CF671" i="76"/>
  <c r="AE681" i="14"/>
  <c r="AL682" i="76"/>
  <c r="CF634" i="76"/>
  <c r="CG634" i="76" s="1"/>
  <c r="AE654" i="76"/>
  <c r="AF654" i="76"/>
  <c r="CF647" i="76"/>
  <c r="AE664" i="14"/>
  <c r="AL665" i="76"/>
  <c r="AE639" i="14"/>
  <c r="AL640" i="76"/>
  <c r="AE637" i="14"/>
  <c r="AL638" i="76"/>
  <c r="AE669" i="76"/>
  <c r="AF669" i="76"/>
  <c r="AE654" i="14"/>
  <c r="AL655" i="76"/>
  <c r="AE666" i="76"/>
  <c r="AF666" i="76"/>
  <c r="AE650" i="14"/>
  <c r="AL651" i="76"/>
  <c r="AE651" i="14"/>
  <c r="AL652" i="76"/>
  <c r="AE642" i="14"/>
  <c r="AL643" i="76"/>
  <c r="AE631" i="14"/>
  <c r="AL632" i="76"/>
  <c r="AE643" i="14"/>
  <c r="AL644" i="76"/>
  <c r="AE636" i="14"/>
  <c r="AL637" i="76"/>
  <c r="AE633" i="14"/>
  <c r="AL634" i="76"/>
  <c r="AE644" i="14"/>
  <c r="AL645" i="76"/>
  <c r="BZ674" i="76"/>
  <c r="AE638" i="14"/>
  <c r="AL639" i="76"/>
  <c r="AE648" i="14"/>
  <c r="AL649" i="76"/>
  <c r="AE641" i="14"/>
  <c r="AL642" i="76"/>
  <c r="AE669" i="14"/>
  <c r="AL670" i="76"/>
  <c r="AH670" i="76"/>
  <c r="AE649" i="14"/>
  <c r="AL650" i="76"/>
  <c r="AE634" i="14"/>
  <c r="AL635" i="76"/>
  <c r="AE677" i="14"/>
  <c r="AL678" i="76"/>
  <c r="AE673" i="14"/>
  <c r="AL674" i="76"/>
  <c r="AE660" i="14"/>
  <c r="AL661" i="76"/>
  <c r="AE657" i="14"/>
  <c r="AL658" i="76"/>
  <c r="AE628" i="14"/>
  <c r="AL629" i="76"/>
  <c r="BZ656" i="76"/>
  <c r="CF636" i="76"/>
  <c r="CG636" i="76" s="1"/>
  <c r="CF654" i="76"/>
  <c r="CE640" i="76"/>
  <c r="CE629" i="76"/>
  <c r="CG629" i="76" s="1"/>
  <c r="CE635" i="76"/>
  <c r="CG635" i="76" s="1"/>
  <c r="CE666" i="76"/>
  <c r="CG666" i="76" s="1"/>
  <c r="BZ647" i="76"/>
  <c r="BZ645" i="76"/>
  <c r="CE661" i="76"/>
  <c r="CG661" i="76" s="1"/>
  <c r="CG656" i="76"/>
  <c r="BM674" i="76"/>
  <c r="BM662" i="76"/>
  <c r="BM646" i="76"/>
  <c r="BM668" i="76"/>
  <c r="BZ652" i="76"/>
  <c r="AE649" i="76"/>
  <c r="AG649" i="76" s="1"/>
  <c r="CG645" i="76"/>
  <c r="CG628" i="76"/>
  <c r="BM648" i="76"/>
  <c r="CF672" i="76"/>
  <c r="CG672" i="76" s="1"/>
  <c r="BM664" i="76"/>
  <c r="AE671" i="76"/>
  <c r="AG671" i="76" s="1"/>
  <c r="AH671" i="76" s="1"/>
  <c r="AE680" i="76"/>
  <c r="AG680" i="76" s="1"/>
  <c r="BM641" i="76"/>
  <c r="CE682" i="76"/>
  <c r="CG674" i="76"/>
  <c r="AE681" i="76"/>
  <c r="AG681" i="76" s="1"/>
  <c r="AH681" i="76" s="1"/>
  <c r="AE673" i="76"/>
  <c r="AG673" i="76" s="1"/>
  <c r="BM652" i="76"/>
  <c r="CF650" i="76"/>
  <c r="CF640" i="76"/>
  <c r="CG640" i="76" s="1"/>
  <c r="BM666" i="76"/>
  <c r="CF651" i="76"/>
  <c r="CE677" i="76"/>
  <c r="CG677" i="76" s="1"/>
  <c r="CF626" i="76"/>
  <c r="CG626" i="76" s="1"/>
  <c r="BM643" i="76"/>
  <c r="CF662" i="76"/>
  <c r="CF679" i="76"/>
  <c r="CG679" i="76" s="1"/>
  <c r="BM631" i="76"/>
  <c r="BZ669" i="76"/>
  <c r="BZ683" i="76"/>
  <c r="AE661" i="76"/>
  <c r="AG661" i="76" s="1"/>
  <c r="CG660" i="76"/>
  <c r="CF653" i="76"/>
  <c r="CG653" i="76" s="1"/>
  <c r="BM632" i="76"/>
  <c r="BM630" i="76"/>
  <c r="CF657" i="76"/>
  <c r="AE635" i="76"/>
  <c r="AG635" i="76" s="1"/>
  <c r="BZ680" i="76"/>
  <c r="AE674" i="76"/>
  <c r="AG674" i="76" s="1"/>
  <c r="AH674" i="76" s="1"/>
  <c r="AE676" i="76"/>
  <c r="AG676" i="76" s="1"/>
  <c r="AH676" i="76" s="1"/>
  <c r="BZ664" i="76"/>
  <c r="BZ663" i="76"/>
  <c r="AE651" i="76"/>
  <c r="AG651" i="76" s="1"/>
  <c r="BZ644" i="76"/>
  <c r="BM642" i="76"/>
  <c r="BM625" i="76"/>
  <c r="CG644" i="76"/>
  <c r="AE637" i="76"/>
  <c r="AG637" i="76" s="1"/>
  <c r="CE657" i="76"/>
  <c r="CG669" i="76"/>
  <c r="BM651" i="76"/>
  <c r="AE645" i="76"/>
  <c r="AG645" i="76" s="1"/>
  <c r="CF649" i="76"/>
  <c r="CG649" i="76" s="1"/>
  <c r="BZ677" i="76"/>
  <c r="AE679" i="76"/>
  <c r="AG679" i="76" s="1"/>
  <c r="CF663" i="76"/>
  <c r="CG663" i="76" s="1"/>
  <c r="CF659" i="76"/>
  <c r="CG659" i="76" s="1"/>
  <c r="CF648" i="76"/>
  <c r="CG648" i="76" s="1"/>
  <c r="BM661" i="76"/>
  <c r="BM634" i="76"/>
  <c r="BZ665" i="76"/>
  <c r="CF676" i="76"/>
  <c r="CG676" i="76" s="1"/>
  <c r="BM673" i="76"/>
  <c r="BM670" i="76"/>
  <c r="BM656" i="76"/>
  <c r="AE675" i="76"/>
  <c r="AG675" i="76" s="1"/>
  <c r="BZ660" i="76"/>
  <c r="BZ655" i="76"/>
  <c r="AE655" i="76"/>
  <c r="AG655" i="76" s="1"/>
  <c r="BM636" i="76"/>
  <c r="BM628" i="76"/>
  <c r="BM637" i="76"/>
  <c r="AE646" i="76"/>
  <c r="AG646" i="76" s="1"/>
  <c r="CE631" i="76"/>
  <c r="CG631" i="76" s="1"/>
  <c r="BM680" i="76"/>
  <c r="CG632" i="76"/>
  <c r="CF630" i="76"/>
  <c r="CG630" i="76" s="1"/>
  <c r="AE638" i="76"/>
  <c r="AG638" i="76" s="1"/>
  <c r="BZ667" i="76"/>
  <c r="CG665" i="76"/>
  <c r="CF678" i="76"/>
  <c r="AE644" i="76"/>
  <c r="AG644" i="76" s="1"/>
  <c r="AE657" i="76"/>
  <c r="AG657" i="76" s="1"/>
  <c r="AH657" i="76" s="1"/>
  <c r="AE650" i="76"/>
  <c r="AG650" i="76" s="1"/>
  <c r="AH650" i="76" s="1"/>
  <c r="CE678" i="76"/>
  <c r="CG678" i="76" s="1"/>
  <c r="CE646" i="76"/>
  <c r="CG646" i="76" s="1"/>
  <c r="CG642" i="76"/>
  <c r="CE650" i="76"/>
  <c r="AE682" i="76"/>
  <c r="AG682" i="76" s="1"/>
  <c r="BZ672" i="76"/>
  <c r="CG683" i="76"/>
  <c r="BZ659" i="76"/>
  <c r="CE662" i="76"/>
  <c r="AE642" i="76"/>
  <c r="AG642" i="76" s="1"/>
  <c r="BM629" i="76"/>
  <c r="BM659" i="76"/>
  <c r="BZ640" i="76"/>
  <c r="CE641" i="76"/>
  <c r="CG641" i="76" s="1"/>
  <c r="CE637" i="76"/>
  <c r="CG637" i="76" s="1"/>
  <c r="CF680" i="76"/>
  <c r="CG680" i="76" s="1"/>
  <c r="CG664" i="76"/>
  <c r="CF658" i="76"/>
  <c r="CE671" i="76"/>
  <c r="CF668" i="76"/>
  <c r="CG668" i="76" s="1"/>
  <c r="CF655" i="76"/>
  <c r="CG655" i="76" s="1"/>
  <c r="CE654" i="76"/>
  <c r="CF667" i="76"/>
  <c r="CG667" i="76" s="1"/>
  <c r="AE659" i="76"/>
  <c r="AG659" i="76" s="1"/>
  <c r="AE663" i="76"/>
  <c r="AG663" i="76" s="1"/>
  <c r="BM657" i="76"/>
  <c r="CE651" i="76"/>
  <c r="AE652" i="76"/>
  <c r="AG652" i="76" s="1"/>
  <c r="CF652" i="76"/>
  <c r="CG652" i="76" s="1"/>
  <c r="AE632" i="76"/>
  <c r="AG632" i="76" s="1"/>
  <c r="BZ676" i="76"/>
  <c r="BZ668" i="76"/>
  <c r="BM678" i="76"/>
  <c r="CG639" i="76"/>
  <c r="CE675" i="76"/>
  <c r="CG675" i="76" s="1"/>
  <c r="BM682" i="76"/>
  <c r="BM665" i="76"/>
  <c r="CE647" i="76"/>
  <c r="CG627" i="76"/>
  <c r="AE643" i="76"/>
  <c r="AG643" i="76" s="1"/>
  <c r="AN678" i="76" l="1"/>
  <c r="AF677" i="14"/>
  <c r="AH630" i="76"/>
  <c r="CG643" i="76"/>
  <c r="AN633" i="76"/>
  <c r="CG658" i="76"/>
  <c r="CG682" i="76"/>
  <c r="AH641" i="76"/>
  <c r="AN629" i="76"/>
  <c r="BM4" i="76"/>
  <c r="AG647" i="76"/>
  <c r="AM647" i="76" s="1"/>
  <c r="AG667" i="76"/>
  <c r="AM667" i="76" s="1"/>
  <c r="AF640" i="14"/>
  <c r="CG647" i="76"/>
  <c r="AM670" i="76"/>
  <c r="AN670" i="76" s="1"/>
  <c r="AF4" i="76"/>
  <c r="AL625" i="76"/>
  <c r="AN504" i="76"/>
  <c r="AN5" i="76" s="1"/>
  <c r="AM5" i="76"/>
  <c r="AG660" i="76"/>
  <c r="AF659" i="14" s="1"/>
  <c r="AG668" i="76"/>
  <c r="AF667" i="14" s="1"/>
  <c r="AH631" i="76"/>
  <c r="CG671" i="76"/>
  <c r="AN626" i="76"/>
  <c r="AM639" i="76"/>
  <c r="AN639" i="76" s="1"/>
  <c r="AH639" i="76"/>
  <c r="AM631" i="76"/>
  <c r="AN631" i="76" s="1"/>
  <c r="AG625" i="76"/>
  <c r="AE4" i="76"/>
  <c r="CG651" i="76"/>
  <c r="CG650" i="76"/>
  <c r="AG669" i="76"/>
  <c r="AF668" i="14" s="1"/>
  <c r="AN630" i="76"/>
  <c r="AN641" i="76"/>
  <c r="CG654" i="76"/>
  <c r="AG628" i="76"/>
  <c r="AM628" i="76" s="1"/>
  <c r="AG627" i="76"/>
  <c r="AF626" i="14" s="1"/>
  <c r="AG648" i="76"/>
  <c r="AH648" i="76" s="1"/>
  <c r="AG656" i="76"/>
  <c r="AH656" i="76" s="1"/>
  <c r="AG677" i="76"/>
  <c r="AF676" i="14" s="1"/>
  <c r="AG636" i="76"/>
  <c r="AF635" i="14" s="1"/>
  <c r="AG653" i="76"/>
  <c r="AH653" i="76" s="1"/>
  <c r="AF662" i="14"/>
  <c r="AM663" i="76"/>
  <c r="AN663" i="76" s="1"/>
  <c r="AF658" i="14"/>
  <c r="AM659" i="76"/>
  <c r="AN659" i="76" s="1"/>
  <c r="AF681" i="14"/>
  <c r="AM682" i="76"/>
  <c r="AN682" i="76" s="1"/>
  <c r="AF654" i="14"/>
  <c r="AM655" i="76"/>
  <c r="AN655" i="76" s="1"/>
  <c r="AF631" i="14"/>
  <c r="AM632" i="76"/>
  <c r="AN632" i="76" s="1"/>
  <c r="AF643" i="14"/>
  <c r="AM644" i="76"/>
  <c r="AN644" i="76" s="1"/>
  <c r="AF644" i="14"/>
  <c r="AM645" i="76"/>
  <c r="AN645" i="76" s="1"/>
  <c r="AF634" i="14"/>
  <c r="AM635" i="76"/>
  <c r="AN635" i="76" s="1"/>
  <c r="AF672" i="14"/>
  <c r="AM673" i="76"/>
  <c r="AN673" i="76" s="1"/>
  <c r="AF648" i="14"/>
  <c r="AM649" i="76"/>
  <c r="AN649" i="76" s="1"/>
  <c r="AG666" i="76"/>
  <c r="AH666" i="76" s="1"/>
  <c r="AE668" i="14"/>
  <c r="AL669" i="76"/>
  <c r="AG654" i="76"/>
  <c r="AH654" i="76" s="1"/>
  <c r="AG662" i="76"/>
  <c r="AH662" i="76" s="1"/>
  <c r="AE676" i="14"/>
  <c r="AL677" i="76"/>
  <c r="AH673" i="76"/>
  <c r="AF633" i="14"/>
  <c r="AM634" i="76"/>
  <c r="AN634" i="76" s="1"/>
  <c r="AF657" i="14"/>
  <c r="AM658" i="76"/>
  <c r="AN658" i="76" s="1"/>
  <c r="AE635" i="14"/>
  <c r="AL636" i="76"/>
  <c r="AE652" i="14"/>
  <c r="AL653" i="76"/>
  <c r="AE646" i="14"/>
  <c r="AL647" i="76"/>
  <c r="AE666" i="14"/>
  <c r="AL667" i="76"/>
  <c r="AG664" i="76"/>
  <c r="AH664" i="76" s="1"/>
  <c r="AG672" i="76"/>
  <c r="AH672" i="76" s="1"/>
  <c r="AN665" i="76"/>
  <c r="AH649" i="76"/>
  <c r="AF651" i="14"/>
  <c r="AM652" i="76"/>
  <c r="AN652" i="76" s="1"/>
  <c r="AF645" i="14"/>
  <c r="AM646" i="76"/>
  <c r="AN646" i="76" s="1"/>
  <c r="AF642" i="14"/>
  <c r="AM643" i="76"/>
  <c r="AN643" i="76" s="1"/>
  <c r="AF641" i="14"/>
  <c r="AM642" i="76"/>
  <c r="AF637" i="14"/>
  <c r="AM638" i="76"/>
  <c r="AN638" i="76" s="1"/>
  <c r="AF678" i="14"/>
  <c r="AM679" i="76"/>
  <c r="AN679" i="76" s="1"/>
  <c r="AF636" i="14"/>
  <c r="AM637" i="76"/>
  <c r="AN637" i="76" s="1"/>
  <c r="AF675" i="14"/>
  <c r="AM676" i="76"/>
  <c r="AN676" i="76" s="1"/>
  <c r="AF680" i="14"/>
  <c r="AM681" i="76"/>
  <c r="AN681" i="76" s="1"/>
  <c r="AF679" i="14"/>
  <c r="AM680" i="76"/>
  <c r="AN680" i="76" s="1"/>
  <c r="AH682" i="76"/>
  <c r="AH635" i="76"/>
  <c r="AH644" i="76"/>
  <c r="AH646" i="76"/>
  <c r="AF666" i="14"/>
  <c r="AE659" i="14"/>
  <c r="AL660" i="76"/>
  <c r="AE682" i="14"/>
  <c r="AL683" i="76"/>
  <c r="AH645" i="76"/>
  <c r="AF649" i="14"/>
  <c r="AM650" i="76"/>
  <c r="AN650" i="76" s="1"/>
  <c r="AF674" i="14"/>
  <c r="AM675" i="76"/>
  <c r="AN675" i="76" s="1"/>
  <c r="AF650" i="14"/>
  <c r="AM651" i="76"/>
  <c r="AN651" i="76" s="1"/>
  <c r="AF673" i="14"/>
  <c r="AM674" i="76"/>
  <c r="AN674" i="76" s="1"/>
  <c r="AF660" i="14"/>
  <c r="AM661" i="76"/>
  <c r="AN661" i="76" s="1"/>
  <c r="AF670" i="14"/>
  <c r="AM671" i="76"/>
  <c r="AN671" i="76" s="1"/>
  <c r="AH643" i="76"/>
  <c r="AH661" i="76"/>
  <c r="AH642" i="76"/>
  <c r="AH680" i="76"/>
  <c r="AH632" i="76"/>
  <c r="AH655" i="76"/>
  <c r="AE667" i="14"/>
  <c r="AL668" i="76"/>
  <c r="AH668" i="76"/>
  <c r="AE627" i="14"/>
  <c r="AL628" i="76"/>
  <c r="AE626" i="14"/>
  <c r="AL627" i="76"/>
  <c r="AE647" i="14"/>
  <c r="AL648" i="76"/>
  <c r="AE655" i="14"/>
  <c r="AL656" i="76"/>
  <c r="AG683" i="76"/>
  <c r="AH683" i="76" s="1"/>
  <c r="AN640" i="76"/>
  <c r="AF656" i="14"/>
  <c r="AM657" i="76"/>
  <c r="AN657" i="76" s="1"/>
  <c r="AH659" i="76"/>
  <c r="AN642" i="76"/>
  <c r="AH637" i="76"/>
  <c r="AH652" i="76"/>
  <c r="AE665" i="14"/>
  <c r="AL666" i="76"/>
  <c r="AH679" i="76"/>
  <c r="AH638" i="76"/>
  <c r="AE653" i="14"/>
  <c r="AL654" i="76"/>
  <c r="AE661" i="14"/>
  <c r="AL662" i="76"/>
  <c r="AH663" i="76"/>
  <c r="AH675" i="76"/>
  <c r="AE663" i="14"/>
  <c r="AL664" i="76"/>
  <c r="AE671" i="14"/>
  <c r="AL672" i="76"/>
  <c r="AH651" i="76"/>
  <c r="CG657" i="76"/>
  <c r="CG662" i="76"/>
  <c r="BY624" i="76"/>
  <c r="BI624" i="76"/>
  <c r="BH624" i="76"/>
  <c r="BF624" i="76"/>
  <c r="BE624" i="76"/>
  <c r="AK624" i="76"/>
  <c r="AA624" i="76"/>
  <c r="Z624" i="76"/>
  <c r="R624" i="76"/>
  <c r="Q624" i="76"/>
  <c r="CD623" i="76"/>
  <c r="BX623" i="76"/>
  <c r="BI623" i="76"/>
  <c r="BH623" i="76"/>
  <c r="BF623" i="76"/>
  <c r="BE623" i="76"/>
  <c r="AK623" i="76"/>
  <c r="AA623" i="76"/>
  <c r="Z623" i="76"/>
  <c r="R623" i="76"/>
  <c r="Q623" i="76"/>
  <c r="CD622" i="76"/>
  <c r="CC622" i="76"/>
  <c r="BI622" i="76"/>
  <c r="BH622" i="76"/>
  <c r="BF622" i="76"/>
  <c r="BE622" i="76"/>
  <c r="AK622" i="76"/>
  <c r="AA622" i="76"/>
  <c r="Z622" i="76"/>
  <c r="R622" i="76"/>
  <c r="Q622" i="76"/>
  <c r="CC621" i="76"/>
  <c r="BI621" i="76"/>
  <c r="BH621" i="76"/>
  <c r="BF621" i="76"/>
  <c r="BE621" i="76"/>
  <c r="AK621" i="76"/>
  <c r="AA621" i="76"/>
  <c r="Z621" i="76"/>
  <c r="R621" i="76"/>
  <c r="Q621" i="76"/>
  <c r="CD620" i="76"/>
  <c r="BI620" i="76"/>
  <c r="BH620" i="76"/>
  <c r="BF620" i="76"/>
  <c r="BE620" i="76"/>
  <c r="AK620" i="76"/>
  <c r="AA620" i="76"/>
  <c r="Z620" i="76"/>
  <c r="R620" i="76"/>
  <c r="Q620" i="76"/>
  <c r="CD619" i="76"/>
  <c r="BX619" i="76"/>
  <c r="BI619" i="76"/>
  <c r="BH619" i="76"/>
  <c r="BF619" i="76"/>
  <c r="BE619" i="76"/>
  <c r="AK619" i="76"/>
  <c r="AA619" i="76"/>
  <c r="Z619" i="76"/>
  <c r="R619" i="76"/>
  <c r="Q619" i="76"/>
  <c r="CD618" i="76"/>
  <c r="CC618" i="76"/>
  <c r="BI618" i="76"/>
  <c r="BH618" i="76"/>
  <c r="BF618" i="76"/>
  <c r="BE618" i="76"/>
  <c r="AK618" i="76"/>
  <c r="AA618" i="76"/>
  <c r="Z618" i="76"/>
  <c r="R618" i="76"/>
  <c r="Q618" i="76"/>
  <c r="CC617" i="76"/>
  <c r="BI617" i="76"/>
  <c r="BH617" i="76"/>
  <c r="BF617" i="76"/>
  <c r="BE617" i="76"/>
  <c r="AK617" i="76"/>
  <c r="AA617" i="76"/>
  <c r="Z617" i="76"/>
  <c r="R617" i="76"/>
  <c r="Q617" i="76"/>
  <c r="BY616" i="76"/>
  <c r="BI616" i="76"/>
  <c r="BH616" i="76"/>
  <c r="BF616" i="76"/>
  <c r="BE616" i="76"/>
  <c r="AK616" i="76"/>
  <c r="AA616" i="76"/>
  <c r="Z616" i="76"/>
  <c r="R616" i="76"/>
  <c r="Q616" i="76"/>
  <c r="CD615" i="76"/>
  <c r="BX615" i="76"/>
  <c r="BI615" i="76"/>
  <c r="BH615" i="76"/>
  <c r="BF615" i="76"/>
  <c r="BE615" i="76"/>
  <c r="AK615" i="76"/>
  <c r="AA615" i="76"/>
  <c r="Z615" i="76"/>
  <c r="R615" i="76"/>
  <c r="Q615" i="76"/>
  <c r="CD614" i="76"/>
  <c r="CC614" i="76"/>
  <c r="BI614" i="76"/>
  <c r="BH614" i="76"/>
  <c r="BF614" i="76"/>
  <c r="BE614" i="76"/>
  <c r="AK614" i="76"/>
  <c r="AA614" i="76"/>
  <c r="Z614" i="76"/>
  <c r="R614" i="76"/>
  <c r="Q614" i="76"/>
  <c r="CC613" i="76"/>
  <c r="BI613" i="76"/>
  <c r="BH613" i="76"/>
  <c r="BF613" i="76"/>
  <c r="BE613" i="76"/>
  <c r="AK613" i="76"/>
  <c r="AA613" i="76"/>
  <c r="Z613" i="76"/>
  <c r="R613" i="76"/>
  <c r="Q613" i="76"/>
  <c r="BY612" i="76"/>
  <c r="BI612" i="76"/>
  <c r="BH612" i="76"/>
  <c r="BF612" i="76"/>
  <c r="BE612" i="76"/>
  <c r="AK612" i="76"/>
  <c r="AA612" i="76"/>
  <c r="Z612" i="76"/>
  <c r="R612" i="76"/>
  <c r="Q612" i="76"/>
  <c r="CD611" i="76"/>
  <c r="BX611" i="76"/>
  <c r="BI611" i="76"/>
  <c r="BH611" i="76"/>
  <c r="BF611" i="76"/>
  <c r="BE611" i="76"/>
  <c r="AK611" i="76"/>
  <c r="AA611" i="76"/>
  <c r="Z611" i="76"/>
  <c r="R611" i="76"/>
  <c r="Q611" i="76"/>
  <c r="CD610" i="76"/>
  <c r="CC610" i="76"/>
  <c r="BI610" i="76"/>
  <c r="BH610" i="76"/>
  <c r="BF610" i="76"/>
  <c r="BE610" i="76"/>
  <c r="AK610" i="76"/>
  <c r="AA610" i="76"/>
  <c r="Z610" i="76"/>
  <c r="R610" i="76"/>
  <c r="Q610" i="76"/>
  <c r="CC609" i="76"/>
  <c r="BI609" i="76"/>
  <c r="BH609" i="76"/>
  <c r="BF609" i="76"/>
  <c r="BE609" i="76"/>
  <c r="AK609" i="76"/>
  <c r="AA609" i="76"/>
  <c r="Z609" i="76"/>
  <c r="R609" i="76"/>
  <c r="Q609" i="76"/>
  <c r="CC608" i="76"/>
  <c r="BI608" i="76"/>
  <c r="BH608" i="76"/>
  <c r="BF608" i="76"/>
  <c r="BE608" i="76"/>
  <c r="AK608" i="76"/>
  <c r="AA608" i="76"/>
  <c r="Z608" i="76"/>
  <c r="R608" i="76"/>
  <c r="Q608" i="76"/>
  <c r="BY607" i="76"/>
  <c r="BI607" i="76"/>
  <c r="BH607" i="76"/>
  <c r="BF607" i="76"/>
  <c r="BE607" i="76"/>
  <c r="AK607" i="76"/>
  <c r="AA607" i="76"/>
  <c r="Z607" i="76"/>
  <c r="R607" i="76"/>
  <c r="Q607" i="76"/>
  <c r="BY606" i="76"/>
  <c r="BX606" i="76"/>
  <c r="BI606" i="76"/>
  <c r="BH606" i="76"/>
  <c r="BF606" i="76"/>
  <c r="BE606" i="76"/>
  <c r="AK606" i="76"/>
  <c r="AA606" i="76"/>
  <c r="Z606" i="76"/>
  <c r="R606" i="76"/>
  <c r="Q606" i="76"/>
  <c r="CD605" i="76"/>
  <c r="CC605" i="76"/>
  <c r="BI605" i="76"/>
  <c r="BH605" i="76"/>
  <c r="BF605" i="76"/>
  <c r="BE605" i="76"/>
  <c r="AK605" i="76"/>
  <c r="AA605" i="76"/>
  <c r="Z605" i="76"/>
  <c r="R605" i="76"/>
  <c r="Q605" i="76"/>
  <c r="CC604" i="76"/>
  <c r="BI604" i="76"/>
  <c r="BH604" i="76"/>
  <c r="BF604" i="76"/>
  <c r="BE604" i="76"/>
  <c r="AK604" i="76"/>
  <c r="AA604" i="76"/>
  <c r="Z604" i="76"/>
  <c r="R604" i="76"/>
  <c r="Q604" i="76"/>
  <c r="CD603" i="76"/>
  <c r="BI603" i="76"/>
  <c r="BH603" i="76"/>
  <c r="BF603" i="76"/>
  <c r="BE603" i="76"/>
  <c r="AK603" i="76"/>
  <c r="AA603" i="76"/>
  <c r="Z603" i="76"/>
  <c r="R603" i="76"/>
  <c r="Q603" i="76"/>
  <c r="CD602" i="76"/>
  <c r="BX602" i="76"/>
  <c r="BI602" i="76"/>
  <c r="BH602" i="76"/>
  <c r="BF602" i="76"/>
  <c r="BE602" i="76"/>
  <c r="AK602" i="76"/>
  <c r="AA602" i="76"/>
  <c r="Z602" i="76"/>
  <c r="R602" i="76"/>
  <c r="Q602" i="76"/>
  <c r="CD601" i="76"/>
  <c r="BX601" i="76"/>
  <c r="BI601" i="76"/>
  <c r="BH601" i="76"/>
  <c r="BF601" i="76"/>
  <c r="BE601" i="76"/>
  <c r="AK601" i="76"/>
  <c r="AA601" i="76"/>
  <c r="Z601" i="76"/>
  <c r="R601" i="76"/>
  <c r="Q601" i="76"/>
  <c r="CC600" i="76"/>
  <c r="BI600" i="76"/>
  <c r="BH600" i="76"/>
  <c r="BF600" i="76"/>
  <c r="BE600" i="76"/>
  <c r="AK600" i="76"/>
  <c r="AA600" i="76"/>
  <c r="Z600" i="76"/>
  <c r="R600" i="76"/>
  <c r="Q600" i="76"/>
  <c r="CD599" i="76"/>
  <c r="BI599" i="76"/>
  <c r="BH599" i="76"/>
  <c r="BF599" i="76"/>
  <c r="BE599" i="76"/>
  <c r="AK599" i="76"/>
  <c r="AA599" i="76"/>
  <c r="Z599" i="76"/>
  <c r="R599" i="76"/>
  <c r="Q599" i="76"/>
  <c r="CD598" i="76"/>
  <c r="CC598" i="76"/>
  <c r="BI598" i="76"/>
  <c r="BH598" i="76"/>
  <c r="BF598" i="76"/>
  <c r="BE598" i="76"/>
  <c r="AK598" i="76"/>
  <c r="AA598" i="76"/>
  <c r="Z598" i="76"/>
  <c r="R598" i="76"/>
  <c r="Q598" i="76"/>
  <c r="CC597" i="76"/>
  <c r="BI597" i="76"/>
  <c r="BH597" i="76"/>
  <c r="BF597" i="76"/>
  <c r="BE597" i="76"/>
  <c r="AK597" i="76"/>
  <c r="AA597" i="76"/>
  <c r="Z597" i="76"/>
  <c r="R597" i="76"/>
  <c r="Q597" i="76"/>
  <c r="BY596" i="76"/>
  <c r="BI596" i="76"/>
  <c r="BH596" i="76"/>
  <c r="BF596" i="76"/>
  <c r="BE596" i="76"/>
  <c r="AK596" i="76"/>
  <c r="AA596" i="76"/>
  <c r="Z596" i="76"/>
  <c r="R596" i="76"/>
  <c r="Q596" i="76"/>
  <c r="CD595" i="76"/>
  <c r="BX595" i="76"/>
  <c r="BI595" i="76"/>
  <c r="BH595" i="76"/>
  <c r="BF595" i="76"/>
  <c r="BE595" i="76"/>
  <c r="AK595" i="76"/>
  <c r="AA595" i="76"/>
  <c r="Z595" i="76"/>
  <c r="R595" i="76"/>
  <c r="Q595" i="76"/>
  <c r="CD594" i="76"/>
  <c r="BX594" i="76"/>
  <c r="BI594" i="76"/>
  <c r="BH594" i="76"/>
  <c r="BF594" i="76"/>
  <c r="BE594" i="76"/>
  <c r="AK594" i="76"/>
  <c r="AA594" i="76"/>
  <c r="Z594" i="76"/>
  <c r="R594" i="76"/>
  <c r="Q594" i="76"/>
  <c r="CD593" i="76"/>
  <c r="CC593" i="76"/>
  <c r="BI593" i="76"/>
  <c r="BH593" i="76"/>
  <c r="BF593" i="76"/>
  <c r="BE593" i="76"/>
  <c r="AK593" i="76"/>
  <c r="AA593" i="76"/>
  <c r="Z593" i="76"/>
  <c r="R593" i="76"/>
  <c r="Q593" i="76"/>
  <c r="CD592" i="76"/>
  <c r="BX592" i="76"/>
  <c r="BI592" i="76"/>
  <c r="BH592" i="76"/>
  <c r="BF592" i="76"/>
  <c r="BE592" i="76"/>
  <c r="AK592" i="76"/>
  <c r="AA592" i="76"/>
  <c r="Z592" i="76"/>
  <c r="R592" i="76"/>
  <c r="Q592" i="76"/>
  <c r="CD591" i="76"/>
  <c r="BX591" i="76"/>
  <c r="BI591" i="76"/>
  <c r="BH591" i="76"/>
  <c r="BF591" i="76"/>
  <c r="BE591" i="76"/>
  <c r="AK591" i="76"/>
  <c r="AA591" i="76"/>
  <c r="Z591" i="76"/>
  <c r="R591" i="76"/>
  <c r="Q591" i="76"/>
  <c r="AH667" i="76" l="1"/>
  <c r="AM656" i="76"/>
  <c r="AF647" i="14"/>
  <c r="AF646" i="14"/>
  <c r="AH647" i="76"/>
  <c r="AK3" i="76"/>
  <c r="AM668" i="76"/>
  <c r="AF652" i="14"/>
  <c r="AM648" i="76"/>
  <c r="AH660" i="76"/>
  <c r="AN647" i="76"/>
  <c r="AF655" i="14"/>
  <c r="BI3" i="76"/>
  <c r="AH636" i="76"/>
  <c r="AH669" i="76"/>
  <c r="AM660" i="76"/>
  <c r="AN660" i="76" s="1"/>
  <c r="AL4" i="76"/>
  <c r="Z3" i="76"/>
  <c r="BH3" i="76"/>
  <c r="AM677" i="76"/>
  <c r="AN677" i="76" s="1"/>
  <c r="BE3" i="76"/>
  <c r="AM653" i="76"/>
  <c r="AG4" i="76"/>
  <c r="BF3" i="76"/>
  <c r="AF627" i="14"/>
  <c r="AH628" i="76"/>
  <c r="AN667" i="76"/>
  <c r="BG604" i="76"/>
  <c r="AH677" i="76"/>
  <c r="AM669" i="76"/>
  <c r="AA3" i="76"/>
  <c r="AM627" i="76"/>
  <c r="AN627" i="76" s="1"/>
  <c r="AH627" i="76"/>
  <c r="Q3" i="76"/>
  <c r="AM636" i="76"/>
  <c r="AN636" i="76" s="1"/>
  <c r="AF624" i="14"/>
  <c r="AH625" i="76"/>
  <c r="AM625" i="76"/>
  <c r="R3" i="76"/>
  <c r="AN628" i="76"/>
  <c r="AF663" i="14"/>
  <c r="AM664" i="76"/>
  <c r="AN664" i="76" s="1"/>
  <c r="AN653" i="76"/>
  <c r="BJ624" i="76"/>
  <c r="AN648" i="76"/>
  <c r="AN669" i="76"/>
  <c r="AF682" i="14"/>
  <c r="AM683" i="76"/>
  <c r="AN683" i="76" s="1"/>
  <c r="AN656" i="76"/>
  <c r="AN668" i="76"/>
  <c r="AF661" i="14"/>
  <c r="AM662" i="76"/>
  <c r="AN662" i="76" s="1"/>
  <c r="AF671" i="14"/>
  <c r="AM672" i="76"/>
  <c r="AN672" i="76" s="1"/>
  <c r="AF653" i="14"/>
  <c r="AM654" i="76"/>
  <c r="AN654" i="76" s="1"/>
  <c r="AF665" i="14"/>
  <c r="AM666" i="76"/>
  <c r="AN666" i="76" s="1"/>
  <c r="BL624" i="76"/>
  <c r="S624" i="76"/>
  <c r="BK591" i="76"/>
  <c r="CC591" i="76"/>
  <c r="BJ603" i="76"/>
  <c r="BY603" i="76"/>
  <c r="AD605" i="76"/>
  <c r="BL605" i="76"/>
  <c r="BG613" i="76"/>
  <c r="AD617" i="76"/>
  <c r="BL617" i="76"/>
  <c r="CB619" i="76"/>
  <c r="CB602" i="76"/>
  <c r="CA604" i="76"/>
  <c r="CE604" i="76" s="1"/>
  <c r="AB605" i="76"/>
  <c r="AC612" i="76"/>
  <c r="AF612" i="76" s="1"/>
  <c r="BJ617" i="76"/>
  <c r="BG597" i="76"/>
  <c r="AB598" i="76"/>
  <c r="BJ600" i="76"/>
  <c r="BG601" i="76"/>
  <c r="AB602" i="76"/>
  <c r="CD596" i="76"/>
  <c r="AB597" i="76"/>
  <c r="BJ620" i="76"/>
  <c r="BY595" i="76"/>
  <c r="BZ595" i="76" s="1"/>
  <c r="AD596" i="76"/>
  <c r="BK599" i="76"/>
  <c r="CA601" i="76"/>
  <c r="BL608" i="76"/>
  <c r="CB610" i="76"/>
  <c r="CF610" i="76" s="1"/>
  <c r="BL610" i="76"/>
  <c r="AD612" i="76"/>
  <c r="BK620" i="76"/>
  <c r="BL593" i="76"/>
  <c r="CB594" i="76"/>
  <c r="CF594" i="76" s="1"/>
  <c r="S607" i="76"/>
  <c r="BJ608" i="76"/>
  <c r="CA609" i="76"/>
  <c r="CE609" i="76" s="1"/>
  <c r="AB610" i="76"/>
  <c r="BY592" i="76"/>
  <c r="BZ592" i="76" s="1"/>
  <c r="BL592" i="76"/>
  <c r="BL596" i="76"/>
  <c r="CA598" i="76"/>
  <c r="CE598" i="76" s="1"/>
  <c r="CB599" i="76"/>
  <c r="CF599" i="76" s="1"/>
  <c r="BL599" i="76"/>
  <c r="S603" i="76"/>
  <c r="BK603" i="76"/>
  <c r="CA606" i="76"/>
  <c r="BL607" i="76"/>
  <c r="AC611" i="76"/>
  <c r="AF611" i="76" s="1"/>
  <c r="BK613" i="76"/>
  <c r="BL614" i="76"/>
  <c r="AD616" i="76"/>
  <c r="BL616" i="76"/>
  <c r="BL618" i="76"/>
  <c r="CB620" i="76"/>
  <c r="CF620" i="76" s="1"/>
  <c r="CA622" i="76"/>
  <c r="CE622" i="76" s="1"/>
  <c r="BY623" i="76"/>
  <c r="BZ623" i="76" s="1"/>
  <c r="BG591" i="76"/>
  <c r="CB595" i="76"/>
  <c r="CF595" i="76" s="1"/>
  <c r="BL595" i="76"/>
  <c r="BJ596" i="76"/>
  <c r="BJ599" i="76"/>
  <c r="BL602" i="76"/>
  <c r="CB603" i="76"/>
  <c r="CF603" i="76" s="1"/>
  <c r="AB604" i="76"/>
  <c r="CA605" i="76"/>
  <c r="CE605" i="76" s="1"/>
  <c r="BJ607" i="76"/>
  <c r="CA610" i="76"/>
  <c r="CE610" i="76" s="1"/>
  <c r="CB611" i="76"/>
  <c r="CF611" i="76" s="1"/>
  <c r="CA615" i="76"/>
  <c r="AB616" i="76"/>
  <c r="CA617" i="76"/>
  <c r="CE617" i="76" s="1"/>
  <c r="BK617" i="76"/>
  <c r="CA621" i="76"/>
  <c r="CE621" i="76" s="1"/>
  <c r="BG621" i="76"/>
  <c r="BK621" i="76"/>
  <c r="BL622" i="76"/>
  <c r="BG605" i="76"/>
  <c r="AB606" i="76"/>
  <c r="AB611" i="76"/>
  <c r="CA591" i="76"/>
  <c r="CB592" i="76"/>
  <c r="CF592" i="76" s="1"/>
  <c r="BK592" i="76"/>
  <c r="AD593" i="76"/>
  <c r="AC594" i="76"/>
  <c r="AF594" i="76" s="1"/>
  <c r="BY594" i="76"/>
  <c r="BZ594" i="76" s="1"/>
  <c r="CA597" i="76"/>
  <c r="CE597" i="76" s="1"/>
  <c r="BK604" i="76"/>
  <c r="BK609" i="76"/>
  <c r="AB618" i="76"/>
  <c r="BL619" i="76"/>
  <c r="AB620" i="76"/>
  <c r="BY620" i="76"/>
  <c r="AB622" i="76"/>
  <c r="BJ622" i="76"/>
  <c r="BL591" i="76"/>
  <c r="AB592" i="76"/>
  <c r="CA593" i="76"/>
  <c r="CE593" i="76" s="1"/>
  <c r="BX593" i="76"/>
  <c r="CB596" i="76"/>
  <c r="BK596" i="76"/>
  <c r="AD597" i="76"/>
  <c r="BL597" i="76"/>
  <c r="BY599" i="76"/>
  <c r="BL601" i="76"/>
  <c r="CA607" i="76"/>
  <c r="CD607" i="76"/>
  <c r="AD608" i="76"/>
  <c r="BJ612" i="76"/>
  <c r="BJ615" i="76"/>
  <c r="BY615" i="76"/>
  <c r="BZ615" i="76" s="1"/>
  <c r="BJ616" i="76"/>
  <c r="CD616" i="76"/>
  <c r="CA618" i="76"/>
  <c r="CE618" i="76" s="1"/>
  <c r="AB619" i="76"/>
  <c r="CC619" i="76"/>
  <c r="BJ621" i="76"/>
  <c r="CB622" i="76"/>
  <c r="CF622" i="76" s="1"/>
  <c r="CB623" i="76"/>
  <c r="CF623" i="76" s="1"/>
  <c r="BK624" i="76"/>
  <c r="AB591" i="76"/>
  <c r="AB596" i="76"/>
  <c r="BX597" i="76"/>
  <c r="BX598" i="76"/>
  <c r="BK600" i="76"/>
  <c r="AB601" i="76"/>
  <c r="CC601" i="76"/>
  <c r="CE601" i="76" s="1"/>
  <c r="BY602" i="76"/>
  <c r="BZ602" i="76" s="1"/>
  <c r="AD604" i="76"/>
  <c r="BJ604" i="76"/>
  <c r="BK607" i="76"/>
  <c r="BK608" i="76"/>
  <c r="BG609" i="76"/>
  <c r="BJ610" i="76"/>
  <c r="CC611" i="76"/>
  <c r="AB614" i="76"/>
  <c r="BJ614" i="76"/>
  <c r="S620" i="76"/>
  <c r="AB623" i="76"/>
  <c r="AD603" i="76"/>
  <c r="AD620" i="76"/>
  <c r="CA592" i="76"/>
  <c r="CC592" i="76"/>
  <c r="S593" i="76"/>
  <c r="BG593" i="76"/>
  <c r="BK593" i="76"/>
  <c r="CB593" i="76"/>
  <c r="CF593" i="76" s="1"/>
  <c r="S594" i="76"/>
  <c r="CC594" i="76"/>
  <c r="AC598" i="76"/>
  <c r="AF598" i="76" s="1"/>
  <c r="CA599" i="76"/>
  <c r="BL600" i="76"/>
  <c r="CA602" i="76"/>
  <c r="CC602" i="76"/>
  <c r="CB606" i="76"/>
  <c r="CD606" i="76"/>
  <c r="AB609" i="76"/>
  <c r="BJ609" i="76"/>
  <c r="BX610" i="76"/>
  <c r="S611" i="76"/>
  <c r="CD612" i="76"/>
  <c r="BJ613" i="76"/>
  <c r="CB615" i="76"/>
  <c r="CF615" i="76" s="1"/>
  <c r="AC615" i="76"/>
  <c r="AF615" i="76" s="1"/>
  <c r="CC615" i="76"/>
  <c r="AB617" i="76"/>
  <c r="BG617" i="76"/>
  <c r="BM617" i="76" s="1"/>
  <c r="BJ618" i="76"/>
  <c r="CA619" i="76"/>
  <c r="BJ619" i="76"/>
  <c r="BY619" i="76"/>
  <c r="BZ619" i="76" s="1"/>
  <c r="BG622" i="76"/>
  <c r="CA623" i="76"/>
  <c r="CC623" i="76"/>
  <c r="AB624" i="76"/>
  <c r="AD594" i="76"/>
  <c r="CC606" i="76"/>
  <c r="AD591" i="76"/>
  <c r="BL594" i="76"/>
  <c r="AD595" i="76"/>
  <c r="CB597" i="76"/>
  <c r="BL598" i="76"/>
  <c r="BY598" i="76"/>
  <c r="AD599" i="76"/>
  <c r="BG600" i="76"/>
  <c r="AD601" i="76"/>
  <c r="CF602" i="76"/>
  <c r="BL603" i="76"/>
  <c r="BX605" i="76"/>
  <c r="S606" i="76"/>
  <c r="AC606" i="76"/>
  <c r="AF606" i="76" s="1"/>
  <c r="BX609" i="76"/>
  <c r="BK610" i="76"/>
  <c r="BY610" i="76"/>
  <c r="CB612" i="76"/>
  <c r="BK612" i="76"/>
  <c r="CA614" i="76"/>
  <c r="CE614" i="76" s="1"/>
  <c r="S615" i="76"/>
  <c r="AC616" i="76"/>
  <c r="AF616" i="76" s="1"/>
  <c r="AD618" i="76"/>
  <c r="BX618" i="76"/>
  <c r="CF619" i="76"/>
  <c r="AC619" i="76"/>
  <c r="AF619" i="76" s="1"/>
  <c r="BL620" i="76"/>
  <c r="AD622" i="76"/>
  <c r="BL623" i="76"/>
  <c r="S592" i="76"/>
  <c r="AC592" i="76"/>
  <c r="AF592" i="76" s="1"/>
  <c r="BJ592" i="76"/>
  <c r="BJ594" i="76"/>
  <c r="CA595" i="76"/>
  <c r="AC595" i="76"/>
  <c r="AF595" i="76" s="1"/>
  <c r="BJ595" i="76"/>
  <c r="BG596" i="76"/>
  <c r="BJ597" i="76"/>
  <c r="S599" i="76"/>
  <c r="AD600" i="76"/>
  <c r="S602" i="76"/>
  <c r="AC602" i="76"/>
  <c r="AF602" i="76" s="1"/>
  <c r="BJ602" i="76"/>
  <c r="CB604" i="76"/>
  <c r="BL604" i="76"/>
  <c r="BL606" i="76"/>
  <c r="CB607" i="76"/>
  <c r="AD607" i="76"/>
  <c r="BG608" i="76"/>
  <c r="AD609" i="76"/>
  <c r="BL609" i="76"/>
  <c r="CA611" i="76"/>
  <c r="BY611" i="76"/>
  <c r="BZ611" i="76" s="1"/>
  <c r="AB612" i="76"/>
  <c r="BL612" i="76"/>
  <c r="BL613" i="76"/>
  <c r="AD614" i="76"/>
  <c r="BX614" i="76"/>
  <c r="AB615" i="76"/>
  <c r="BL615" i="76"/>
  <c r="CB616" i="76"/>
  <c r="BK616" i="76"/>
  <c r="BK618" i="76"/>
  <c r="CB618" i="76"/>
  <c r="CF618" i="76" s="1"/>
  <c r="S619" i="76"/>
  <c r="BL621" i="76"/>
  <c r="BK622" i="76"/>
  <c r="BX622" i="76"/>
  <c r="S623" i="76"/>
  <c r="AC623" i="76"/>
  <c r="AF623" i="76" s="1"/>
  <c r="BJ623" i="76"/>
  <c r="CB624" i="76"/>
  <c r="AD624" i="76"/>
  <c r="CD624" i="76"/>
  <c r="CC595" i="76"/>
  <c r="AC600" i="76"/>
  <c r="S600" i="76"/>
  <c r="BK606" i="76"/>
  <c r="BG606" i="76"/>
  <c r="AC591" i="76"/>
  <c r="AD592" i="76"/>
  <c r="CA594" i="76"/>
  <c r="S595" i="76"/>
  <c r="CD597" i="76"/>
  <c r="BY597" i="76"/>
  <c r="CB598" i="76"/>
  <c r="CF598" i="76" s="1"/>
  <c r="AD598" i="76"/>
  <c r="CB600" i="76"/>
  <c r="CD600" i="76"/>
  <c r="BY600" i="76"/>
  <c r="BK601" i="76"/>
  <c r="BJ601" i="76"/>
  <c r="AC603" i="76"/>
  <c r="AF603" i="76" s="1"/>
  <c r="AB603" i="76"/>
  <c r="CC603" i="76"/>
  <c r="BX603" i="76"/>
  <c r="CB605" i="76"/>
  <c r="CF605" i="76" s="1"/>
  <c r="BY608" i="76"/>
  <c r="CD608" i="76"/>
  <c r="CC620" i="76"/>
  <c r="BX620" i="76"/>
  <c r="CC624" i="76"/>
  <c r="BX624" i="76"/>
  <c r="BZ624" i="76" s="1"/>
  <c r="CB591" i="76"/>
  <c r="CF591" i="76" s="1"/>
  <c r="CC596" i="76"/>
  <c r="BX596" i="76"/>
  <c r="BZ596" i="76" s="1"/>
  <c r="BK598" i="76"/>
  <c r="BG598" i="76"/>
  <c r="CA608" i="76"/>
  <c r="CE608" i="76" s="1"/>
  <c r="AC608" i="76"/>
  <c r="AF608" i="76" s="1"/>
  <c r="S608" i="76"/>
  <c r="S591" i="76"/>
  <c r="BY591" i="76"/>
  <c r="BZ591" i="76" s="1"/>
  <c r="BJ591" i="76"/>
  <c r="BG592" i="76"/>
  <c r="AB593" i="76"/>
  <c r="BJ593" i="76"/>
  <c r="BY593" i="76"/>
  <c r="AB594" i="76"/>
  <c r="BK594" i="76"/>
  <c r="BG594" i="76"/>
  <c r="AB595" i="76"/>
  <c r="BK595" i="76"/>
  <c r="BG595" i="76"/>
  <c r="AC597" i="76"/>
  <c r="AF597" i="76" s="1"/>
  <c r="S597" i="76"/>
  <c r="BK597" i="76"/>
  <c r="S598" i="76"/>
  <c r="BJ598" i="76"/>
  <c r="AB600" i="76"/>
  <c r="CA600" i="76"/>
  <c r="CE600" i="76" s="1"/>
  <c r="BK602" i="76"/>
  <c r="BG602" i="76"/>
  <c r="CA603" i="76"/>
  <c r="AC604" i="76"/>
  <c r="AF604" i="76" s="1"/>
  <c r="S604" i="76"/>
  <c r="BJ606" i="76"/>
  <c r="AB608" i="76"/>
  <c r="CB608" i="76"/>
  <c r="AC593" i="76"/>
  <c r="AF593" i="76" s="1"/>
  <c r="AC596" i="76"/>
  <c r="AF596" i="76" s="1"/>
  <c r="S596" i="76"/>
  <c r="CA596" i="76"/>
  <c r="AC599" i="76"/>
  <c r="AF599" i="76" s="1"/>
  <c r="AB599" i="76"/>
  <c r="CC599" i="76"/>
  <c r="BX599" i="76"/>
  <c r="CB601" i="76"/>
  <c r="CF601" i="76" s="1"/>
  <c r="CD604" i="76"/>
  <c r="BY604" i="76"/>
  <c r="BK605" i="76"/>
  <c r="BJ605" i="76"/>
  <c r="BZ606" i="76"/>
  <c r="AC607" i="76"/>
  <c r="AF607" i="76" s="1"/>
  <c r="AB607" i="76"/>
  <c r="CC607" i="76"/>
  <c r="BX607" i="76"/>
  <c r="BZ607" i="76" s="1"/>
  <c r="BG599" i="76"/>
  <c r="BX600" i="76"/>
  <c r="S601" i="76"/>
  <c r="AC601" i="76"/>
  <c r="AF601" i="76" s="1"/>
  <c r="BY601" i="76"/>
  <c r="BZ601" i="76" s="1"/>
  <c r="AD602" i="76"/>
  <c r="BG603" i="76"/>
  <c r="BX604" i="76"/>
  <c r="S605" i="76"/>
  <c r="AC605" i="76"/>
  <c r="AF605" i="76" s="1"/>
  <c r="BY605" i="76"/>
  <c r="AD606" i="76"/>
  <c r="BG607" i="76"/>
  <c r="BX608" i="76"/>
  <c r="BK611" i="76"/>
  <c r="BG611" i="76"/>
  <c r="CC612" i="76"/>
  <c r="BX612" i="76"/>
  <c r="BZ612" i="76" s="1"/>
  <c r="AC613" i="76"/>
  <c r="AF613" i="76" s="1"/>
  <c r="S613" i="76"/>
  <c r="CD613" i="76"/>
  <c r="BY613" i="76"/>
  <c r="AC620" i="76"/>
  <c r="AC621" i="76"/>
  <c r="AF621" i="76" s="1"/>
  <c r="S621" i="76"/>
  <c r="AC624" i="76"/>
  <c r="AF624" i="76" s="1"/>
  <c r="AC609" i="76"/>
  <c r="AF609" i="76" s="1"/>
  <c r="S609" i="76"/>
  <c r="CD609" i="76"/>
  <c r="BY609" i="76"/>
  <c r="BL611" i="76"/>
  <c r="AD613" i="76"/>
  <c r="CA613" i="76"/>
  <c r="CE613" i="76" s="1"/>
  <c r="BK614" i="76"/>
  <c r="CB614" i="76"/>
  <c r="CF614" i="76" s="1"/>
  <c r="BK615" i="76"/>
  <c r="BG615" i="76"/>
  <c r="CC616" i="76"/>
  <c r="BX616" i="76"/>
  <c r="BZ616" i="76" s="1"/>
  <c r="AC617" i="76"/>
  <c r="S617" i="76"/>
  <c r="CD617" i="76"/>
  <c r="BY617" i="76"/>
  <c r="AD621" i="76"/>
  <c r="CD621" i="76"/>
  <c r="BY621" i="76"/>
  <c r="BK623" i="76"/>
  <c r="BG623" i="76"/>
  <c r="AD610" i="76"/>
  <c r="S610" i="76"/>
  <c r="BJ611" i="76"/>
  <c r="AB613" i="76"/>
  <c r="BK619" i="76"/>
  <c r="BG619" i="76"/>
  <c r="AB621" i="76"/>
  <c r="CB609" i="76"/>
  <c r="AC610" i="76"/>
  <c r="AF610" i="76" s="1"/>
  <c r="AD611" i="76"/>
  <c r="BG612" i="76"/>
  <c r="CA612" i="76"/>
  <c r="BX613" i="76"/>
  <c r="CB613" i="76"/>
  <c r="S614" i="76"/>
  <c r="AC614" i="76"/>
  <c r="AF614" i="76" s="1"/>
  <c r="BY614" i="76"/>
  <c r="AD615" i="76"/>
  <c r="BG616" i="76"/>
  <c r="CA616" i="76"/>
  <c r="BX617" i="76"/>
  <c r="CB617" i="76"/>
  <c r="S618" i="76"/>
  <c r="AC618" i="76"/>
  <c r="BY618" i="76"/>
  <c r="AD619" i="76"/>
  <c r="BG620" i="76"/>
  <c r="CA620" i="76"/>
  <c r="BX621" i="76"/>
  <c r="CB621" i="76"/>
  <c r="S622" i="76"/>
  <c r="AC622" i="76"/>
  <c r="BY622" i="76"/>
  <c r="AD623" i="76"/>
  <c r="BG624" i="76"/>
  <c r="CA624" i="76"/>
  <c r="BG610" i="76"/>
  <c r="S612" i="76"/>
  <c r="BG614" i="76"/>
  <c r="S616" i="76"/>
  <c r="BG618" i="76"/>
  <c r="BM620" i="76" l="1"/>
  <c r="BM604" i="76"/>
  <c r="BM624" i="76"/>
  <c r="AH4" i="76"/>
  <c r="BM597" i="76"/>
  <c r="AE598" i="76"/>
  <c r="AG598" i="76" s="1"/>
  <c r="CF612" i="76"/>
  <c r="CF621" i="76"/>
  <c r="CG621" i="76" s="1"/>
  <c r="CF617" i="76"/>
  <c r="CG614" i="76"/>
  <c r="CF597" i="76"/>
  <c r="BM613" i="76"/>
  <c r="BG3" i="76"/>
  <c r="BK3" i="76"/>
  <c r="CF607" i="76"/>
  <c r="BM615" i="76"/>
  <c r="BM607" i="76"/>
  <c r="BM591" i="76"/>
  <c r="BJ3" i="76"/>
  <c r="CE594" i="76"/>
  <c r="CG594" i="76" s="1"/>
  <c r="BL3" i="76"/>
  <c r="AN625" i="76"/>
  <c r="AN4" i="76" s="1"/>
  <c r="AM4" i="76"/>
  <c r="AE623" i="76"/>
  <c r="AG623" i="76" s="1"/>
  <c r="AF622" i="14" s="1"/>
  <c r="AE611" i="76"/>
  <c r="AG611" i="76" s="1"/>
  <c r="AM611" i="76" s="1"/>
  <c r="BM596" i="76"/>
  <c r="BZ598" i="76"/>
  <c r="S3" i="76"/>
  <c r="BZ603" i="76"/>
  <c r="CE611" i="76"/>
  <c r="CG611" i="76" s="1"/>
  <c r="AE602" i="76"/>
  <c r="AG602" i="76" s="1"/>
  <c r="AM602" i="76" s="1"/>
  <c r="CE595" i="76"/>
  <c r="CG595" i="76" s="1"/>
  <c r="CG618" i="76"/>
  <c r="AD3" i="76"/>
  <c r="AE619" i="76"/>
  <c r="AG619" i="76" s="1"/>
  <c r="AM619" i="76" s="1"/>
  <c r="BZ604" i="76"/>
  <c r="BZ593" i="76"/>
  <c r="CE619" i="76"/>
  <c r="CG619" i="76" s="1"/>
  <c r="AF591" i="76"/>
  <c r="AL591" i="76" s="1"/>
  <c r="AC3" i="76"/>
  <c r="AB3" i="76"/>
  <c r="BZ618" i="76"/>
  <c r="BZ605" i="76"/>
  <c r="BM603" i="76"/>
  <c r="BM605" i="76"/>
  <c r="AE592" i="76"/>
  <c r="AG592" i="76" s="1"/>
  <c r="AM592" i="76" s="1"/>
  <c r="BM622" i="76"/>
  <c r="BM616" i="76"/>
  <c r="AF601" i="14"/>
  <c r="AF597" i="14"/>
  <c r="AM598" i="76"/>
  <c r="AE604" i="14"/>
  <c r="AL605" i="76"/>
  <c r="AE607" i="14"/>
  <c r="AL608" i="76"/>
  <c r="AE609" i="14"/>
  <c r="AL610" i="76"/>
  <c r="BZ609" i="76"/>
  <c r="AE623" i="14"/>
  <c r="AL624" i="76"/>
  <c r="AE600" i="14"/>
  <c r="AL601" i="76"/>
  <c r="AE606" i="14"/>
  <c r="AL607" i="76"/>
  <c r="AE595" i="14"/>
  <c r="AL596" i="76"/>
  <c r="AE596" i="14"/>
  <c r="AL597" i="76"/>
  <c r="BM593" i="76"/>
  <c r="BZ620" i="76"/>
  <c r="AE602" i="14"/>
  <c r="AL603" i="76"/>
  <c r="AE594" i="14"/>
  <c r="AL595" i="76"/>
  <c r="AE591" i="14"/>
  <c r="AL592" i="76"/>
  <c r="CE623" i="76"/>
  <c r="CG623" i="76" s="1"/>
  <c r="AE617" i="76"/>
  <c r="AF617" i="76"/>
  <c r="AE603" i="14"/>
  <c r="AL604" i="76"/>
  <c r="AE620" i="76"/>
  <c r="AF620" i="76"/>
  <c r="AE598" i="14"/>
  <c r="AL599" i="76"/>
  <c r="AE622" i="14"/>
  <c r="AL623" i="76"/>
  <c r="AE618" i="14"/>
  <c r="AL619" i="76"/>
  <c r="AE605" i="14"/>
  <c r="AL606" i="76"/>
  <c r="CE624" i="76"/>
  <c r="AE622" i="76"/>
  <c r="AF622" i="76"/>
  <c r="AE618" i="76"/>
  <c r="AF618" i="76"/>
  <c r="AE613" i="14"/>
  <c r="AL614" i="76"/>
  <c r="AE612" i="14"/>
  <c r="AL613" i="76"/>
  <c r="AE592" i="14"/>
  <c r="AL593" i="76"/>
  <c r="AE600" i="76"/>
  <c r="AF600" i="76"/>
  <c r="AE601" i="14"/>
  <c r="AL602" i="76"/>
  <c r="AE611" i="14"/>
  <c r="AL612" i="76"/>
  <c r="AE620" i="14"/>
  <c r="AL621" i="76"/>
  <c r="AE597" i="14"/>
  <c r="AL598" i="76"/>
  <c r="AH598" i="76"/>
  <c r="AE608" i="14"/>
  <c r="AL609" i="76"/>
  <c r="AE615" i="14"/>
  <c r="AL616" i="76"/>
  <c r="AE614" i="14"/>
  <c r="AL615" i="76"/>
  <c r="AE593" i="14"/>
  <c r="AL594" i="76"/>
  <c r="AE610" i="14"/>
  <c r="AL611" i="76"/>
  <c r="CE591" i="76"/>
  <c r="CG591" i="76" s="1"/>
  <c r="BZ613" i="76"/>
  <c r="BZ621" i="76"/>
  <c r="BM618" i="76"/>
  <c r="CE616" i="76"/>
  <c r="AE614" i="76"/>
  <c r="AG614" i="76" s="1"/>
  <c r="CE615" i="76"/>
  <c r="CG615" i="76" s="1"/>
  <c r="CG622" i="76"/>
  <c r="BM601" i="76"/>
  <c r="CG597" i="76"/>
  <c r="CE606" i="76"/>
  <c r="AE612" i="76"/>
  <c r="AG612" i="76" s="1"/>
  <c r="AE615" i="76"/>
  <c r="AG615" i="76" s="1"/>
  <c r="BM619" i="76"/>
  <c r="AE601" i="76"/>
  <c r="AG601" i="76" s="1"/>
  <c r="AH601" i="76" s="1"/>
  <c r="AE608" i="76"/>
  <c r="AG608" i="76" s="1"/>
  <c r="AE616" i="76"/>
  <c r="AG616" i="76" s="1"/>
  <c r="AE607" i="76"/>
  <c r="AG607" i="76" s="1"/>
  <c r="AH607" i="76" s="1"/>
  <c r="AE596" i="76"/>
  <c r="AG596" i="76" s="1"/>
  <c r="AE594" i="76"/>
  <c r="AG594" i="76" s="1"/>
  <c r="BM621" i="76"/>
  <c r="CG610" i="76"/>
  <c r="CE620" i="76"/>
  <c r="CG620" i="76" s="1"/>
  <c r="CE612" i="76"/>
  <c r="AE624" i="76"/>
  <c r="AG624" i="76" s="1"/>
  <c r="CF604" i="76"/>
  <c r="CG604" i="76" s="1"/>
  <c r="AE597" i="76"/>
  <c r="AG597" i="76" s="1"/>
  <c r="AH597" i="76" s="1"/>
  <c r="BM594" i="76"/>
  <c r="CF616" i="76"/>
  <c r="BM600" i="76"/>
  <c r="BM609" i="76"/>
  <c r="BZ597" i="76"/>
  <c r="CF596" i="76"/>
  <c r="BM610" i="76"/>
  <c r="BM614" i="76"/>
  <c r="BM612" i="76"/>
  <c r="AE605" i="76"/>
  <c r="AG605" i="76" s="1"/>
  <c r="AH605" i="76" s="1"/>
  <c r="CE607" i="76"/>
  <c r="CG601" i="76"/>
  <c r="AE603" i="76"/>
  <c r="AG603" i="76" s="1"/>
  <c r="BM608" i="76"/>
  <c r="BZ622" i="76"/>
  <c r="AE593" i="76"/>
  <c r="AG593" i="76" s="1"/>
  <c r="AH593" i="76" s="1"/>
  <c r="AE595" i="76"/>
  <c r="AG595" i="76" s="1"/>
  <c r="CG617" i="76"/>
  <c r="BZ614" i="76"/>
  <c r="BM599" i="76"/>
  <c r="AE599" i="76"/>
  <c r="AG599" i="76" s="1"/>
  <c r="CF608" i="76"/>
  <c r="CG608" i="76" s="1"/>
  <c r="AE604" i="76"/>
  <c r="AG604" i="76" s="1"/>
  <c r="BM595" i="76"/>
  <c r="CG605" i="76"/>
  <c r="CG598" i="76"/>
  <c r="BZ599" i="76"/>
  <c r="CE603" i="76"/>
  <c r="CG603" i="76" s="1"/>
  <c r="CE602" i="76"/>
  <c r="CG602" i="76" s="1"/>
  <c r="CF609" i="76"/>
  <c r="CG609" i="76" s="1"/>
  <c r="CF606" i="76"/>
  <c r="BZ610" i="76"/>
  <c r="AE606" i="76"/>
  <c r="AG606" i="76" s="1"/>
  <c r="AH606" i="76" s="1"/>
  <c r="BM602" i="76"/>
  <c r="BM592" i="76"/>
  <c r="BM598" i="76"/>
  <c r="CE592" i="76"/>
  <c r="CG592" i="76" s="1"/>
  <c r="BM623" i="76"/>
  <c r="CE599" i="76"/>
  <c r="CG599" i="76" s="1"/>
  <c r="AE591" i="76"/>
  <c r="CG593" i="76"/>
  <c r="AE610" i="76"/>
  <c r="AG610" i="76" s="1"/>
  <c r="AE609" i="76"/>
  <c r="AG609" i="76" s="1"/>
  <c r="AH609" i="76" s="1"/>
  <c r="CE596" i="76"/>
  <c r="CF624" i="76"/>
  <c r="BM611" i="76"/>
  <c r="CF613" i="76"/>
  <c r="CG613" i="76" s="1"/>
  <c r="AE621" i="76"/>
  <c r="AG621" i="76" s="1"/>
  <c r="AE613" i="76"/>
  <c r="AG613" i="76" s="1"/>
  <c r="CF600" i="76"/>
  <c r="CG600" i="76" s="1"/>
  <c r="BZ617" i="76"/>
  <c r="BZ608" i="76"/>
  <c r="BZ600" i="76"/>
  <c r="BM606" i="76"/>
  <c r="CG612" i="76" l="1"/>
  <c r="AH623" i="76"/>
  <c r="AM623" i="76"/>
  <c r="AN623" i="76" s="1"/>
  <c r="AE590" i="14"/>
  <c r="AH602" i="76"/>
  <c r="AF618" i="14"/>
  <c r="CG607" i="76"/>
  <c r="AH611" i="76"/>
  <c r="AF610" i="14"/>
  <c r="CG606" i="76"/>
  <c r="AF3" i="76"/>
  <c r="BM3" i="76"/>
  <c r="AN619" i="76"/>
  <c r="CG624" i="76"/>
  <c r="AH619" i="76"/>
  <c r="AN598" i="76"/>
  <c r="AN611" i="76"/>
  <c r="AG591" i="76"/>
  <c r="AM591" i="76" s="1"/>
  <c r="AE3" i="76"/>
  <c r="AF591" i="14"/>
  <c r="AH592" i="76"/>
  <c r="AN592" i="76"/>
  <c r="AG620" i="76"/>
  <c r="AM620" i="76" s="1"/>
  <c r="AG622" i="76"/>
  <c r="AH622" i="76" s="1"/>
  <c r="AF612" i="14"/>
  <c r="AM613" i="76"/>
  <c r="AN613" i="76" s="1"/>
  <c r="AF609" i="14"/>
  <c r="AM610" i="76"/>
  <c r="AN610" i="76" s="1"/>
  <c r="AF598" i="14"/>
  <c r="AM599" i="76"/>
  <c r="AN599" i="76" s="1"/>
  <c r="AF594" i="14"/>
  <c r="AM595" i="76"/>
  <c r="AN595" i="76" s="1"/>
  <c r="AH595" i="76"/>
  <c r="AF602" i="14"/>
  <c r="AM603" i="76"/>
  <c r="AN603" i="76" s="1"/>
  <c r="AF623" i="14"/>
  <c r="AM624" i="76"/>
  <c r="AN624" i="76" s="1"/>
  <c r="AF615" i="14"/>
  <c r="AM616" i="76"/>
  <c r="AN616" i="76" s="1"/>
  <c r="AF614" i="14"/>
  <c r="AM615" i="76"/>
  <c r="AN615" i="76" s="1"/>
  <c r="AF613" i="14"/>
  <c r="AM614" i="76"/>
  <c r="AN614" i="76" s="1"/>
  <c r="AH613" i="76"/>
  <c r="AH614" i="76"/>
  <c r="AE599" i="14"/>
  <c r="AL600" i="76"/>
  <c r="AG618" i="76"/>
  <c r="AH618" i="76" s="1"/>
  <c r="AN602" i="76"/>
  <c r="AF620" i="14"/>
  <c r="AM621" i="76"/>
  <c r="AN621" i="76" s="1"/>
  <c r="AF605" i="14"/>
  <c r="AM606" i="76"/>
  <c r="AN606" i="76" s="1"/>
  <c r="AF592" i="14"/>
  <c r="AM593" i="76"/>
  <c r="AF596" i="14"/>
  <c r="AM597" i="76"/>
  <c r="AN597" i="76" s="1"/>
  <c r="AF593" i="14"/>
  <c r="AM594" i="76"/>
  <c r="AN594" i="76" s="1"/>
  <c r="AF607" i="14"/>
  <c r="AM608" i="76"/>
  <c r="AN608" i="76" s="1"/>
  <c r="AF611" i="14"/>
  <c r="AM612" i="76"/>
  <c r="AN612" i="76" s="1"/>
  <c r="AH624" i="76"/>
  <c r="AH603" i="76"/>
  <c r="AG600" i="76"/>
  <c r="AN593" i="76"/>
  <c r="AE621" i="14"/>
  <c r="AL622" i="76"/>
  <c r="AE619" i="14"/>
  <c r="AL620" i="76"/>
  <c r="AE616" i="14"/>
  <c r="AL617" i="76"/>
  <c r="AH608" i="76"/>
  <c r="AF590" i="14"/>
  <c r="AF603" i="14"/>
  <c r="AM604" i="76"/>
  <c r="AN604" i="76" s="1"/>
  <c r="AF595" i="14"/>
  <c r="AM596" i="76"/>
  <c r="AN596" i="76" s="1"/>
  <c r="AF600" i="14"/>
  <c r="AM601" i="76"/>
  <c r="AN601" i="76" s="1"/>
  <c r="AH615" i="76"/>
  <c r="AH594" i="76"/>
  <c r="AH610" i="76"/>
  <c r="AH604" i="76"/>
  <c r="AH591" i="76"/>
  <c r="AG617" i="76"/>
  <c r="AH617" i="76" s="1"/>
  <c r="AH596" i="76"/>
  <c r="AH621" i="76"/>
  <c r="AF608" i="14"/>
  <c r="AM609" i="76"/>
  <c r="AN609" i="76" s="1"/>
  <c r="AF604" i="14"/>
  <c r="AM605" i="76"/>
  <c r="AN605" i="76" s="1"/>
  <c r="AF606" i="14"/>
  <c r="AM607" i="76"/>
  <c r="AN607" i="76" s="1"/>
  <c r="AH599" i="76"/>
  <c r="AH612" i="76"/>
  <c r="AE617" i="14"/>
  <c r="AL618" i="76"/>
  <c r="AH616" i="76"/>
  <c r="CG596" i="76"/>
  <c r="CG616" i="76"/>
  <c r="Q506" i="76"/>
  <c r="R506" i="76"/>
  <c r="Q507" i="76"/>
  <c r="R507" i="76"/>
  <c r="Q508" i="76"/>
  <c r="R508" i="76"/>
  <c r="Q509" i="76"/>
  <c r="R509" i="76"/>
  <c r="Q510" i="76"/>
  <c r="R510" i="76"/>
  <c r="Q511" i="76"/>
  <c r="R511" i="76"/>
  <c r="Q512" i="76"/>
  <c r="R512" i="76"/>
  <c r="Q513" i="76"/>
  <c r="R513" i="76"/>
  <c r="Q514" i="76"/>
  <c r="R514" i="76"/>
  <c r="Q515" i="76"/>
  <c r="R515" i="76"/>
  <c r="Q516" i="76"/>
  <c r="R516" i="76"/>
  <c r="Q517" i="76"/>
  <c r="R517" i="76"/>
  <c r="Q518" i="76"/>
  <c r="R518" i="76"/>
  <c r="Q519" i="76"/>
  <c r="R519" i="76"/>
  <c r="Q520" i="76"/>
  <c r="R520" i="76"/>
  <c r="Q521" i="76"/>
  <c r="R521" i="76"/>
  <c r="Q522" i="76"/>
  <c r="R522" i="76"/>
  <c r="Q523" i="76"/>
  <c r="R523" i="76"/>
  <c r="Q524" i="76"/>
  <c r="R524" i="76"/>
  <c r="Q525" i="76"/>
  <c r="R525" i="76"/>
  <c r="Q526" i="76"/>
  <c r="R526" i="76"/>
  <c r="Q527" i="76"/>
  <c r="R527" i="76"/>
  <c r="Q528" i="76"/>
  <c r="R528" i="76"/>
  <c r="Q529" i="76"/>
  <c r="R529" i="76"/>
  <c r="Q530" i="76"/>
  <c r="R530" i="76"/>
  <c r="Q531" i="76"/>
  <c r="R531" i="76"/>
  <c r="Q532" i="76"/>
  <c r="R532" i="76"/>
  <c r="Q533" i="76"/>
  <c r="R533" i="76"/>
  <c r="Q534" i="76"/>
  <c r="R534" i="76"/>
  <c r="Q535" i="76"/>
  <c r="R535" i="76"/>
  <c r="Q536" i="76"/>
  <c r="R536" i="76"/>
  <c r="Q537" i="76"/>
  <c r="R537" i="76"/>
  <c r="Q538" i="76"/>
  <c r="R538" i="76"/>
  <c r="Q539" i="76"/>
  <c r="R539" i="76"/>
  <c r="Q540" i="76"/>
  <c r="R540" i="76"/>
  <c r="Q541" i="76"/>
  <c r="R541" i="76"/>
  <c r="Q542" i="76"/>
  <c r="R542" i="76"/>
  <c r="Q543" i="76"/>
  <c r="R543" i="76"/>
  <c r="Q544" i="76"/>
  <c r="R544" i="76"/>
  <c r="Q545" i="76"/>
  <c r="R545" i="76"/>
  <c r="Q546" i="76"/>
  <c r="R546" i="76"/>
  <c r="Q547" i="76"/>
  <c r="R547" i="76"/>
  <c r="Q548" i="76"/>
  <c r="R548" i="76"/>
  <c r="Q549" i="76"/>
  <c r="R549" i="76"/>
  <c r="Q550" i="76"/>
  <c r="R550" i="76"/>
  <c r="Q551" i="76"/>
  <c r="R551" i="76"/>
  <c r="Q552" i="76"/>
  <c r="R552" i="76"/>
  <c r="Q553" i="76"/>
  <c r="R553" i="76"/>
  <c r="Q554" i="76"/>
  <c r="R554" i="76"/>
  <c r="Q555" i="76"/>
  <c r="R555" i="76"/>
  <c r="Q556" i="76"/>
  <c r="R556" i="76"/>
  <c r="Q557" i="76"/>
  <c r="R557" i="76"/>
  <c r="Q558" i="76"/>
  <c r="R558" i="76"/>
  <c r="Q559" i="76"/>
  <c r="R559" i="76"/>
  <c r="Q560" i="76"/>
  <c r="R560" i="76"/>
  <c r="Q561" i="76"/>
  <c r="R561" i="76"/>
  <c r="Q562" i="76"/>
  <c r="R562" i="76"/>
  <c r="Q563" i="76"/>
  <c r="R563" i="76"/>
  <c r="Q564" i="76"/>
  <c r="R564" i="76"/>
  <c r="Q565" i="76"/>
  <c r="R565" i="76"/>
  <c r="Q566" i="76"/>
  <c r="R566" i="76"/>
  <c r="Q567" i="76"/>
  <c r="R567" i="76"/>
  <c r="Q568" i="76"/>
  <c r="R568" i="76"/>
  <c r="Q569" i="76"/>
  <c r="R569" i="76"/>
  <c r="Q570" i="76"/>
  <c r="R570" i="76"/>
  <c r="Q571" i="76"/>
  <c r="R571" i="76"/>
  <c r="Q572" i="76"/>
  <c r="R572" i="76"/>
  <c r="Q573" i="76"/>
  <c r="R573" i="76"/>
  <c r="Q574" i="76"/>
  <c r="R574" i="76"/>
  <c r="Q575" i="76"/>
  <c r="R575" i="76"/>
  <c r="Q576" i="76"/>
  <c r="R576" i="76"/>
  <c r="Q577" i="76"/>
  <c r="R577" i="76"/>
  <c r="Q578" i="76"/>
  <c r="R578" i="76"/>
  <c r="Q579" i="76"/>
  <c r="R579" i="76"/>
  <c r="Q580" i="76"/>
  <c r="R580" i="76"/>
  <c r="Q581" i="76"/>
  <c r="R581" i="76"/>
  <c r="Q582" i="76"/>
  <c r="R582" i="76"/>
  <c r="Q583" i="76"/>
  <c r="R583" i="76"/>
  <c r="Q584" i="76"/>
  <c r="R584" i="76"/>
  <c r="Q585" i="76"/>
  <c r="R585" i="76"/>
  <c r="Q586" i="76"/>
  <c r="R586" i="76"/>
  <c r="Q587" i="76"/>
  <c r="R587" i="76"/>
  <c r="Q588" i="76"/>
  <c r="R588" i="76"/>
  <c r="Q589" i="76"/>
  <c r="R589" i="76"/>
  <c r="Q590" i="76"/>
  <c r="R590" i="76"/>
  <c r="AK590" i="76"/>
  <c r="AK589" i="76"/>
  <c r="AK588" i="76"/>
  <c r="AK587" i="76"/>
  <c r="AK586" i="76"/>
  <c r="BH585" i="76"/>
  <c r="BE585" i="76"/>
  <c r="AK585" i="76"/>
  <c r="AA585" i="76"/>
  <c r="BI584" i="76"/>
  <c r="AK584" i="76"/>
  <c r="AK583" i="76"/>
  <c r="AK582" i="76"/>
  <c r="AK581" i="76"/>
  <c r="AK580" i="76"/>
  <c r="AA580" i="76"/>
  <c r="AK579" i="76"/>
  <c r="AK578" i="76"/>
  <c r="AK577" i="76"/>
  <c r="AK576" i="76"/>
  <c r="AK575" i="76"/>
  <c r="AK574" i="76"/>
  <c r="AK573" i="76"/>
  <c r="AK572" i="76"/>
  <c r="AK571" i="76"/>
  <c r="AA571" i="76"/>
  <c r="AK570" i="76"/>
  <c r="AK569" i="76"/>
  <c r="AK568" i="76"/>
  <c r="BE567" i="76"/>
  <c r="AK567" i="76"/>
  <c r="AK566" i="76"/>
  <c r="AK565" i="76"/>
  <c r="AK564" i="76"/>
  <c r="AK563" i="76"/>
  <c r="AK562" i="76"/>
  <c r="AK561" i="76"/>
  <c r="AK560" i="76"/>
  <c r="BW559" i="76"/>
  <c r="BH559" i="76"/>
  <c r="BE559" i="76"/>
  <c r="AK559" i="76"/>
  <c r="AA559" i="76"/>
  <c r="AK558" i="76"/>
  <c r="AK557" i="76"/>
  <c r="AK556" i="76"/>
  <c r="AK555" i="76"/>
  <c r="AA555" i="76"/>
  <c r="AK554" i="76"/>
  <c r="AK553" i="76"/>
  <c r="AK552" i="76"/>
  <c r="AK551" i="76"/>
  <c r="BE550" i="76"/>
  <c r="AK550" i="76"/>
  <c r="AK549" i="76"/>
  <c r="AK548" i="76"/>
  <c r="AK547" i="76"/>
  <c r="AK546" i="76"/>
  <c r="AK545" i="76"/>
  <c r="BE544" i="76"/>
  <c r="AK544" i="76"/>
  <c r="AK543" i="76"/>
  <c r="AK542" i="76"/>
  <c r="AK541" i="76"/>
  <c r="AK540" i="76"/>
  <c r="AK539" i="76"/>
  <c r="AK538" i="76"/>
  <c r="AK537" i="76"/>
  <c r="AK536" i="76"/>
  <c r="AK535" i="76"/>
  <c r="AK534" i="76"/>
  <c r="AK533" i="76"/>
  <c r="BW532" i="76"/>
  <c r="AK532" i="76"/>
  <c r="AK531" i="76"/>
  <c r="BW530" i="76"/>
  <c r="BE530" i="76"/>
  <c r="AK530" i="76"/>
  <c r="AA530" i="76"/>
  <c r="AK529" i="76"/>
  <c r="AK528" i="76"/>
  <c r="AA528" i="76"/>
  <c r="AK527" i="76"/>
  <c r="BE526" i="76"/>
  <c r="AK526" i="76"/>
  <c r="AK525" i="76"/>
  <c r="AK524" i="76"/>
  <c r="AK523" i="76"/>
  <c r="BW522" i="76"/>
  <c r="BE522" i="76"/>
  <c r="AK522" i="76"/>
  <c r="AK521" i="76"/>
  <c r="AK520" i="76"/>
  <c r="AK519" i="76"/>
  <c r="AK518" i="76"/>
  <c r="AK517" i="76"/>
  <c r="AK516" i="76"/>
  <c r="AK515" i="76"/>
  <c r="AK514" i="76"/>
  <c r="AK513" i="76"/>
  <c r="AK512" i="76"/>
  <c r="AK511" i="76"/>
  <c r="AK510" i="76"/>
  <c r="AK509" i="76"/>
  <c r="AK508" i="76"/>
  <c r="AK507" i="76"/>
  <c r="AK506" i="76"/>
  <c r="AM622" i="76" l="1"/>
  <c r="AN622" i="76" s="1"/>
  <c r="AL3" i="76"/>
  <c r="AK2" i="76"/>
  <c r="AF621" i="14"/>
  <c r="AN591" i="76"/>
  <c r="AG3" i="76"/>
  <c r="Q2" i="76"/>
  <c r="AF619" i="14"/>
  <c r="AH620" i="76"/>
  <c r="R2" i="76"/>
  <c r="S506" i="76"/>
  <c r="AF616" i="14"/>
  <c r="AM617" i="76"/>
  <c r="AN617" i="76" s="1"/>
  <c r="AN620" i="76"/>
  <c r="AF617" i="14"/>
  <c r="AM618" i="76"/>
  <c r="AN618" i="76" s="1"/>
  <c r="AF599" i="14"/>
  <c r="AM600" i="76"/>
  <c r="AN600" i="76" s="1"/>
  <c r="AH600" i="76"/>
  <c r="AH3" i="76" s="1"/>
  <c r="Z523" i="76"/>
  <c r="AA526" i="76"/>
  <c r="BW526" i="76"/>
  <c r="CD526" i="76" s="1"/>
  <c r="BE528" i="76"/>
  <c r="BW548" i="76"/>
  <c r="BY548" i="76" s="1"/>
  <c r="AA550" i="76"/>
  <c r="AA552" i="76"/>
  <c r="BE552" i="76"/>
  <c r="Z560" i="76"/>
  <c r="AA563" i="76"/>
  <c r="BW563" i="76"/>
  <c r="BY563" i="76" s="1"/>
  <c r="BH567" i="76"/>
  <c r="BK567" i="76" s="1"/>
  <c r="BE580" i="76"/>
  <c r="BE563" i="76"/>
  <c r="BW585" i="76"/>
  <c r="BY585" i="76" s="1"/>
  <c r="BF560" i="76"/>
  <c r="AA518" i="76"/>
  <c r="AA522" i="76"/>
  <c r="CD522" i="76"/>
  <c r="BH526" i="76"/>
  <c r="BW528" i="76"/>
  <c r="BY528" i="76" s="1"/>
  <c r="AA544" i="76"/>
  <c r="BW544" i="76"/>
  <c r="CD544" i="76" s="1"/>
  <c r="AA548" i="76"/>
  <c r="BE548" i="76"/>
  <c r="BH550" i="76"/>
  <c r="BK550" i="76" s="1"/>
  <c r="BH552" i="76"/>
  <c r="BW552" i="76"/>
  <c r="CD552" i="76" s="1"/>
  <c r="BE555" i="76"/>
  <c r="BW555" i="76"/>
  <c r="BY555" i="76" s="1"/>
  <c r="BI558" i="76"/>
  <c r="BV558" i="76"/>
  <c r="CC558" i="76" s="1"/>
  <c r="CD559" i="76"/>
  <c r="AA567" i="76"/>
  <c r="BW567" i="76"/>
  <c r="BY567" i="76" s="1"/>
  <c r="BK526" i="76"/>
  <c r="AA514" i="76"/>
  <c r="BF508" i="76"/>
  <c r="AA506" i="76"/>
  <c r="BH506" i="76"/>
  <c r="BI508" i="76"/>
  <c r="AA511" i="76"/>
  <c r="Z515" i="76"/>
  <c r="BW515" i="76"/>
  <c r="CD515" i="76" s="1"/>
  <c r="BV515" i="76"/>
  <c r="Z507" i="76"/>
  <c r="BW507" i="76"/>
  <c r="CD507" i="76" s="1"/>
  <c r="BH507" i="76"/>
  <c r="AA507" i="76"/>
  <c r="BV507" i="76"/>
  <c r="BV512" i="76"/>
  <c r="BI512" i="76"/>
  <c r="Z512" i="76"/>
  <c r="BW512" i="76"/>
  <c r="BF516" i="76"/>
  <c r="BI516" i="76"/>
  <c r="Z524" i="76"/>
  <c r="CD532" i="76"/>
  <c r="BY532" i="76"/>
  <c r="CD530" i="76"/>
  <c r="BW536" i="76"/>
  <c r="BW509" i="76"/>
  <c r="Z510" i="76"/>
  <c r="BF510" i="76"/>
  <c r="BI510" i="76"/>
  <c r="BV510" i="76"/>
  <c r="CC510" i="76" s="1"/>
  <c r="AA513" i="76"/>
  <c r="BE513" i="76"/>
  <c r="BH513" i="76"/>
  <c r="BW513" i="76"/>
  <c r="Z514" i="76"/>
  <c r="BW517" i="76"/>
  <c r="Z518" i="76"/>
  <c r="BF518" i="76"/>
  <c r="BI518" i="76"/>
  <c r="BV518" i="76"/>
  <c r="CC518" i="76" s="1"/>
  <c r="AA521" i="76"/>
  <c r="BY522" i="76"/>
  <c r="BH523" i="76"/>
  <c r="AA523" i="76"/>
  <c r="BI523" i="76"/>
  <c r="BF524" i="76"/>
  <c r="BI525" i="76"/>
  <c r="BV525" i="76"/>
  <c r="CC525" i="76" s="1"/>
  <c r="Z527" i="76"/>
  <c r="BF527" i="76"/>
  <c r="BH528" i="76"/>
  <c r="Z509" i="76"/>
  <c r="BV509" i="76"/>
  <c r="CC509" i="76" s="1"/>
  <c r="AA510" i="76"/>
  <c r="BH510" i="76"/>
  <c r="BW510" i="76"/>
  <c r="CD510" i="76" s="1"/>
  <c r="Z513" i="76"/>
  <c r="BF513" i="76"/>
  <c r="BV513" i="76"/>
  <c r="CC513" i="76" s="1"/>
  <c r="BH514" i="76"/>
  <c r="BW514" i="76"/>
  <c r="BY514" i="76" s="1"/>
  <c r="Z517" i="76"/>
  <c r="BF517" i="76"/>
  <c r="BV517" i="76"/>
  <c r="BX517" i="76" s="1"/>
  <c r="BH518" i="76"/>
  <c r="BW518" i="76"/>
  <c r="BY518" i="76" s="1"/>
  <c r="BW521" i="76"/>
  <c r="Z521" i="76"/>
  <c r="BF521" i="76"/>
  <c r="BI521" i="76"/>
  <c r="BV521" i="76"/>
  <c r="BH522" i="76"/>
  <c r="BF523" i="76"/>
  <c r="BH524" i="76"/>
  <c r="BE527" i="76"/>
  <c r="BV527" i="76"/>
  <c r="BX527" i="76" s="1"/>
  <c r="BH530" i="76"/>
  <c r="BY530" i="76"/>
  <c r="AA532" i="76"/>
  <c r="BE532" i="76"/>
  <c r="BH532" i="76"/>
  <c r="BI533" i="76"/>
  <c r="BV532" i="76"/>
  <c r="BV536" i="76"/>
  <c r="Z531" i="76"/>
  <c r="BV535" i="76"/>
  <c r="BF542" i="76"/>
  <c r="Z522" i="76"/>
  <c r="BV522" i="76"/>
  <c r="CC522" i="76" s="1"/>
  <c r="Z526" i="76"/>
  <c r="BV526" i="76"/>
  <c r="CC526" i="76" s="1"/>
  <c r="S530" i="76"/>
  <c r="Z530" i="76"/>
  <c r="BV530" i="76"/>
  <c r="CC530" i="76" s="1"/>
  <c r="Z534" i="76"/>
  <c r="BI534" i="76"/>
  <c r="AA534" i="76"/>
  <c r="BE534" i="76"/>
  <c r="BH534" i="76"/>
  <c r="BW534" i="76"/>
  <c r="BY534" i="76" s="1"/>
  <c r="BE536" i="76"/>
  <c r="BH537" i="76"/>
  <c r="BH539" i="76"/>
  <c r="AA539" i="76"/>
  <c r="BV539" i="76"/>
  <c r="BV549" i="76"/>
  <c r="BH544" i="76"/>
  <c r="BW540" i="76"/>
  <c r="BW541" i="76"/>
  <c r="Z541" i="76"/>
  <c r="BF541" i="76"/>
  <c r="AA546" i="76"/>
  <c r="BI546" i="76"/>
  <c r="BH548" i="76"/>
  <c r="BK559" i="76"/>
  <c r="Z540" i="76"/>
  <c r="BV540" i="76"/>
  <c r="CC540" i="76" s="1"/>
  <c r="BI543" i="76"/>
  <c r="BE546" i="76"/>
  <c r="BH546" i="76"/>
  <c r="Z547" i="76"/>
  <c r="BW550" i="76"/>
  <c r="BY550" i="76" s="1"/>
  <c r="BW556" i="76"/>
  <c r="Z544" i="76"/>
  <c r="BV544" i="76"/>
  <c r="BX544" i="76" s="1"/>
  <c r="Z548" i="76"/>
  <c r="BV548" i="76"/>
  <c r="CC548" i="76" s="1"/>
  <c r="Z552" i="76"/>
  <c r="BF552" i="76"/>
  <c r="BV552" i="76"/>
  <c r="CC552" i="76" s="1"/>
  <c r="BV553" i="76"/>
  <c r="BH555" i="76"/>
  <c r="BE558" i="76"/>
  <c r="Z558" i="76"/>
  <c r="BF558" i="76"/>
  <c r="BY559" i="76"/>
  <c r="BH560" i="76"/>
  <c r="BE560" i="76"/>
  <c r="BI560" i="76"/>
  <c r="BV560" i="76"/>
  <c r="BX560" i="76" s="1"/>
  <c r="BH563" i="76"/>
  <c r="BI569" i="76"/>
  <c r="BF569" i="76"/>
  <c r="Z569" i="76"/>
  <c r="BW569" i="76"/>
  <c r="BE569" i="76"/>
  <c r="Z551" i="76"/>
  <c r="BF551" i="76"/>
  <c r="BV551" i="76"/>
  <c r="CC551" i="76" s="1"/>
  <c r="Z557" i="76"/>
  <c r="AA557" i="76"/>
  <c r="BV565" i="76"/>
  <c r="BV569" i="76"/>
  <c r="BF550" i="76"/>
  <c r="BV550" i="76"/>
  <c r="BE553" i="76"/>
  <c r="BV554" i="76"/>
  <c r="BH556" i="76"/>
  <c r="BE557" i="76"/>
  <c r="BW557" i="76"/>
  <c r="Z564" i="76"/>
  <c r="Z568" i="76"/>
  <c r="AA576" i="76"/>
  <c r="BV577" i="76"/>
  <c r="Z555" i="76"/>
  <c r="BV555" i="76"/>
  <c r="BX555" i="76" s="1"/>
  <c r="Z559" i="76"/>
  <c r="BV559" i="76"/>
  <c r="CC559" i="76" s="1"/>
  <c r="Z563" i="76"/>
  <c r="BV563" i="76"/>
  <c r="CC563" i="76" s="1"/>
  <c r="AA564" i="76"/>
  <c r="BH564" i="76"/>
  <c r="BW564" i="76"/>
  <c r="BY564" i="76" s="1"/>
  <c r="BW566" i="76"/>
  <c r="Z567" i="76"/>
  <c r="BI567" i="76"/>
  <c r="BV567" i="76"/>
  <c r="BX567" i="76" s="1"/>
  <c r="AA568" i="76"/>
  <c r="BH568" i="76"/>
  <c r="BW568" i="76"/>
  <c r="BY568" i="76" s="1"/>
  <c r="Z570" i="76"/>
  <c r="BI570" i="76"/>
  <c r="BV573" i="76"/>
  <c r="BI573" i="76"/>
  <c r="BV566" i="76"/>
  <c r="BW570" i="76"/>
  <c r="AA570" i="76"/>
  <c r="BV579" i="76"/>
  <c r="BI579" i="76"/>
  <c r="BK585" i="76"/>
  <c r="BW571" i="76"/>
  <c r="Z572" i="76"/>
  <c r="BI572" i="76"/>
  <c r="BW575" i="76"/>
  <c r="Z576" i="76"/>
  <c r="BI576" i="76"/>
  <c r="BV581" i="76"/>
  <c r="BW582" i="76"/>
  <c r="BH582" i="76"/>
  <c r="Z582" i="76"/>
  <c r="Z571" i="76"/>
  <c r="AB571" i="76" s="1"/>
  <c r="BI571" i="76"/>
  <c r="BV571" i="76"/>
  <c r="CC571" i="76" s="1"/>
  <c r="AA572" i="76"/>
  <c r="BH572" i="76"/>
  <c r="BW572" i="76"/>
  <c r="BY572" i="76" s="1"/>
  <c r="AA574" i="76"/>
  <c r="BH574" i="76"/>
  <c r="BW574" i="76"/>
  <c r="Z575" i="76"/>
  <c r="BV575" i="76"/>
  <c r="CC575" i="76" s="1"/>
  <c r="BH576" i="76"/>
  <c r="BJ576" i="76" s="1"/>
  <c r="BH578" i="76"/>
  <c r="BW580" i="76"/>
  <c r="AA581" i="76"/>
  <c r="BI581" i="76"/>
  <c r="BV578" i="76"/>
  <c r="BH580" i="76"/>
  <c r="BV584" i="76"/>
  <c r="BX584" i="76" s="1"/>
  <c r="BF583" i="76"/>
  <c r="BW583" i="76"/>
  <c r="Z580" i="76"/>
  <c r="BV580" i="76"/>
  <c r="CC580" i="76" s="1"/>
  <c r="BH584" i="76"/>
  <c r="BJ584" i="76" s="1"/>
  <c r="AA584" i="76"/>
  <c r="Z584" i="76"/>
  <c r="BF584" i="76"/>
  <c r="BL584" i="76" s="1"/>
  <c r="Z585" i="76"/>
  <c r="BF585" i="76"/>
  <c r="BV585" i="76"/>
  <c r="BX585" i="76" s="1"/>
  <c r="Z586" i="76"/>
  <c r="AA587" i="76"/>
  <c r="BH587" i="76"/>
  <c r="BW589" i="76"/>
  <c r="Z590" i="76"/>
  <c r="BF590" i="76"/>
  <c r="BV590" i="76"/>
  <c r="BX590" i="76" s="1"/>
  <c r="BW586" i="76"/>
  <c r="Z587" i="76"/>
  <c r="BW590" i="76"/>
  <c r="CD548" i="76" l="1"/>
  <c r="AB521" i="76"/>
  <c r="AB523" i="76"/>
  <c r="BJ572" i="76"/>
  <c r="BJ510" i="76"/>
  <c r="BY544" i="76"/>
  <c r="BZ567" i="76"/>
  <c r="AM3" i="76"/>
  <c r="AN3" i="76"/>
  <c r="BZ544" i="76"/>
  <c r="CD585" i="76"/>
  <c r="BL558" i="76"/>
  <c r="CD563" i="76"/>
  <c r="AB513" i="76"/>
  <c r="CC560" i="76"/>
  <c r="CD555" i="76"/>
  <c r="BJ518" i="76"/>
  <c r="BK552" i="76"/>
  <c r="BY552" i="76"/>
  <c r="BL560" i="76"/>
  <c r="BK528" i="76"/>
  <c r="BX558" i="76"/>
  <c r="BJ567" i="76"/>
  <c r="BX563" i="76"/>
  <c r="BZ563" i="76" s="1"/>
  <c r="CC555" i="76"/>
  <c r="CC544" i="76"/>
  <c r="BZ555" i="76"/>
  <c r="BK563" i="76"/>
  <c r="BJ560" i="76"/>
  <c r="AB563" i="76"/>
  <c r="AB557" i="76"/>
  <c r="BJ534" i="76"/>
  <c r="BV508" i="76"/>
  <c r="CC508" i="76" s="1"/>
  <c r="BI590" i="76"/>
  <c r="BL590" i="76" s="1"/>
  <c r="BE587" i="76"/>
  <c r="BK587" i="76" s="1"/>
  <c r="BH590" i="76"/>
  <c r="AA586" i="76"/>
  <c r="CB586" i="76" s="1"/>
  <c r="BI585" i="76"/>
  <c r="BJ585" i="76" s="1"/>
  <c r="AA588" i="76"/>
  <c r="AD588" i="76" s="1"/>
  <c r="BW584" i="76"/>
  <c r="BY584" i="76" s="1"/>
  <c r="BZ584" i="76" s="1"/>
  <c r="S580" i="76"/>
  <c r="AA583" i="76"/>
  <c r="BI574" i="76"/>
  <c r="CB581" i="76"/>
  <c r="BX575" i="76"/>
  <c r="BH570" i="76"/>
  <c r="BJ570" i="76" s="1"/>
  <c r="S568" i="76"/>
  <c r="BI564" i="76"/>
  <c r="BJ564" i="76" s="1"/>
  <c r="BE561" i="76"/>
  <c r="CD568" i="76"/>
  <c r="BV562" i="76"/>
  <c r="BX562" i="76" s="1"/>
  <c r="BI552" i="76"/>
  <c r="BJ552" i="76" s="1"/>
  <c r="S548" i="76"/>
  <c r="S544" i="76"/>
  <c r="BV541" i="76"/>
  <c r="CC541" i="76" s="1"/>
  <c r="BI540" i="76"/>
  <c r="AA537" i="76"/>
  <c r="BH536" i="76"/>
  <c r="BK536" i="76" s="1"/>
  <c r="AA536" i="76"/>
  <c r="Z535" i="76"/>
  <c r="BV534" i="76"/>
  <c r="BF534" i="76"/>
  <c r="BG534" i="76" s="1"/>
  <c r="BW531" i="76"/>
  <c r="CD531" i="76" s="1"/>
  <c r="Z528" i="76"/>
  <c r="AB528" i="76" s="1"/>
  <c r="BI527" i="76"/>
  <c r="BL527" i="76" s="1"/>
  <c r="BI517" i="76"/>
  <c r="BL517" i="76" s="1"/>
  <c r="BI513" i="76"/>
  <c r="BL513" i="76" s="1"/>
  <c r="CD528" i="76"/>
  <c r="BF525" i="76"/>
  <c r="BL525" i="76" s="1"/>
  <c r="AA515" i="76"/>
  <c r="Z506" i="76"/>
  <c r="CA506" i="76" s="1"/>
  <c r="BE515" i="76"/>
  <c r="BW506" i="76"/>
  <c r="BE508" i="76"/>
  <c r="BG508" i="76" s="1"/>
  <c r="BY515" i="76"/>
  <c r="BV589" i="76"/>
  <c r="BX589" i="76" s="1"/>
  <c r="BV583" i="76"/>
  <c r="CC583" i="76" s="1"/>
  <c r="BE576" i="76"/>
  <c r="BE574" i="76"/>
  <c r="BK574" i="76" s="1"/>
  <c r="BE572" i="76"/>
  <c r="BK572" i="76" s="1"/>
  <c r="BF571" i="76"/>
  <c r="BL571" i="76" s="1"/>
  <c r="AA582" i="76"/>
  <c r="CB582" i="76" s="1"/>
  <c r="BE582" i="76"/>
  <c r="BK582" i="76" s="1"/>
  <c r="BV576" i="76"/>
  <c r="CC576" i="76" s="1"/>
  <c r="BF576" i="76"/>
  <c r="BL576" i="76" s="1"/>
  <c r="Z574" i="76"/>
  <c r="CA574" i="76" s="1"/>
  <c r="BV572" i="76"/>
  <c r="CC572" i="76" s="1"/>
  <c r="BF572" i="76"/>
  <c r="BL572" i="76" s="1"/>
  <c r="AA579" i="76"/>
  <c r="CB579" i="76" s="1"/>
  <c r="BH579" i="76"/>
  <c r="BJ579" i="76" s="1"/>
  <c r="BE568" i="76"/>
  <c r="BK568" i="76" s="1"/>
  <c r="BF567" i="76"/>
  <c r="BL567" i="76" s="1"/>
  <c r="S563" i="76"/>
  <c r="Z577" i="76"/>
  <c r="BI577" i="76"/>
  <c r="AA577" i="76"/>
  <c r="AD577" i="76" s="1"/>
  <c r="BW577" i="76"/>
  <c r="BY577" i="76" s="1"/>
  <c r="AB568" i="76"/>
  <c r="BF565" i="76"/>
  <c r="BH553" i="76"/>
  <c r="BK553" i="76" s="1"/>
  <c r="AA553" i="76"/>
  <c r="BI550" i="76"/>
  <c r="BJ550" i="76" s="1"/>
  <c r="BF557" i="76"/>
  <c r="BG557" i="76" s="1"/>
  <c r="Z553" i="76"/>
  <c r="CA553" i="76" s="1"/>
  <c r="BX551" i="76"/>
  <c r="BI551" i="76"/>
  <c r="BL551" i="76" s="1"/>
  <c r="AA569" i="76"/>
  <c r="AB569" i="76" s="1"/>
  <c r="BW558" i="76"/>
  <c r="CD558" i="76" s="1"/>
  <c r="AA558" i="76"/>
  <c r="AB558" i="76" s="1"/>
  <c r="BH558" i="76"/>
  <c r="BJ558" i="76" s="1"/>
  <c r="BH549" i="76"/>
  <c r="BX548" i="76"/>
  <c r="BZ548" i="76" s="1"/>
  <c r="BF546" i="76"/>
  <c r="BL546" i="76" s="1"/>
  <c r="BF545" i="76"/>
  <c r="BW547" i="76"/>
  <c r="BY547" i="76" s="1"/>
  <c r="BH547" i="76"/>
  <c r="BF549" i="76"/>
  <c r="BW549" i="76"/>
  <c r="CD549" i="76" s="1"/>
  <c r="Z549" i="76"/>
  <c r="BI545" i="76"/>
  <c r="BW539" i="76"/>
  <c r="CD539" i="76" s="1"/>
  <c r="Z542" i="76"/>
  <c r="BI538" i="76"/>
  <c r="BI536" i="76"/>
  <c r="CD534" i="76"/>
  <c r="BI532" i="76"/>
  <c r="BJ532" i="76" s="1"/>
  <c r="BY526" i="76"/>
  <c r="BE518" i="76"/>
  <c r="BK518" i="76" s="1"/>
  <c r="BE514" i="76"/>
  <c r="BK514" i="76" s="1"/>
  <c r="BE510" i="76"/>
  <c r="BG510" i="76" s="1"/>
  <c r="BJ523" i="76"/>
  <c r="BX518" i="76"/>
  <c r="BZ518" i="76" s="1"/>
  <c r="BL510" i="76"/>
  <c r="BV516" i="76"/>
  <c r="BE507" i="76"/>
  <c r="BK507" i="76" s="1"/>
  <c r="S508" i="76"/>
  <c r="AB587" i="76"/>
  <c r="BE590" i="76"/>
  <c r="BE586" i="76"/>
  <c r="BZ585" i="76"/>
  <c r="BL585" i="76"/>
  <c r="S584" i="76"/>
  <c r="BE584" i="76"/>
  <c r="BK584" i="76" s="1"/>
  <c r="CC584" i="76"/>
  <c r="BE578" i="76"/>
  <c r="BK578" i="76" s="1"/>
  <c r="BW578" i="76"/>
  <c r="CD578" i="76" s="1"/>
  <c r="Z578" i="76"/>
  <c r="BV574" i="76"/>
  <c r="BX574" i="76" s="1"/>
  <c r="BF574" i="76"/>
  <c r="CA570" i="76"/>
  <c r="BE570" i="76"/>
  <c r="Z573" i="76"/>
  <c r="CA573" i="76" s="1"/>
  <c r="BF570" i="76"/>
  <c r="BL570" i="76" s="1"/>
  <c r="BE564" i="76"/>
  <c r="BV564" i="76"/>
  <c r="CC564" i="76" s="1"/>
  <c r="BF564" i="76"/>
  <c r="BW565" i="76"/>
  <c r="BY565" i="76" s="1"/>
  <c r="Z565" i="76"/>
  <c r="BW560" i="76"/>
  <c r="CD560" i="76" s="1"/>
  <c r="Z550" i="76"/>
  <c r="AB550" i="76" s="1"/>
  <c r="BJ546" i="76"/>
  <c r="BF540" i="76"/>
  <c r="BV546" i="76"/>
  <c r="BX546" i="76" s="1"/>
  <c r="BH541" i="76"/>
  <c r="BE541" i="76"/>
  <c r="BG541" i="76" s="1"/>
  <c r="BE539" i="76"/>
  <c r="BK539" i="76" s="1"/>
  <c r="Z537" i="76"/>
  <c r="AC537" i="76" s="1"/>
  <c r="AF537" i="76" s="1"/>
  <c r="BV533" i="76"/>
  <c r="CC533" i="76" s="1"/>
  <c r="AA527" i="76"/>
  <c r="AB527" i="76" s="1"/>
  <c r="BX526" i="76"/>
  <c r="BL523" i="76"/>
  <c r="BV529" i="76"/>
  <c r="CC529" i="76" s="1"/>
  <c r="AA533" i="76"/>
  <c r="CB533" i="76" s="1"/>
  <c r="BH533" i="76"/>
  <c r="BJ533" i="76" s="1"/>
  <c r="BF512" i="76"/>
  <c r="BL512" i="76" s="1"/>
  <c r="CA507" i="76"/>
  <c r="BH515" i="76"/>
  <c r="BE506" i="76"/>
  <c r="CD567" i="76"/>
  <c r="CB584" i="76"/>
  <c r="AD584" i="76"/>
  <c r="CA572" i="76"/>
  <c r="AC572" i="76"/>
  <c r="AF572" i="76" s="1"/>
  <c r="AC560" i="76"/>
  <c r="AF560" i="76" s="1"/>
  <c r="CA560" i="76"/>
  <c r="AB530" i="76"/>
  <c r="CA530" i="76"/>
  <c r="CE530" i="76" s="1"/>
  <c r="AC530" i="76"/>
  <c r="AF530" i="76" s="1"/>
  <c r="AB526" i="76"/>
  <c r="CA526" i="76"/>
  <c r="CE526" i="76" s="1"/>
  <c r="AC526" i="76"/>
  <c r="AF526" i="76" s="1"/>
  <c r="AB522" i="76"/>
  <c r="CA522" i="76"/>
  <c r="CE522" i="76" s="1"/>
  <c r="AC522" i="76"/>
  <c r="AF522" i="76" s="1"/>
  <c r="BG527" i="76"/>
  <c r="CA510" i="76"/>
  <c r="CE510" i="76" s="1"/>
  <c r="AC510" i="76"/>
  <c r="AF510" i="76" s="1"/>
  <c r="S523" i="76"/>
  <c r="CA523" i="76"/>
  <c r="AC523" i="76"/>
  <c r="AF523" i="76" s="1"/>
  <c r="AB518" i="76"/>
  <c r="CA518" i="76"/>
  <c r="CE518" i="76" s="1"/>
  <c r="AC518" i="76"/>
  <c r="AF518" i="76" s="1"/>
  <c r="BK576" i="76"/>
  <c r="CA564" i="76"/>
  <c r="AC564" i="76"/>
  <c r="AF564" i="76" s="1"/>
  <c r="CA541" i="76"/>
  <c r="AC541" i="76"/>
  <c r="AF541" i="76" s="1"/>
  <c r="AB534" i="76"/>
  <c r="CA534" i="76"/>
  <c r="AC534" i="76"/>
  <c r="AF534" i="76" s="1"/>
  <c r="CC521" i="76"/>
  <c r="BX521" i="76"/>
  <c r="CA515" i="76"/>
  <c r="AC515" i="76"/>
  <c r="AF515" i="76" s="1"/>
  <c r="AC587" i="76"/>
  <c r="AF587" i="76" s="1"/>
  <c r="CA587" i="76"/>
  <c r="AB580" i="76"/>
  <c r="AC580" i="76"/>
  <c r="AF580" i="76" s="1"/>
  <c r="CA580" i="76"/>
  <c r="CE580" i="76" s="1"/>
  <c r="AB567" i="76"/>
  <c r="AC567" i="76"/>
  <c r="AF567" i="76" s="1"/>
  <c r="CA567" i="76"/>
  <c r="BK564" i="76"/>
  <c r="AB548" i="76"/>
  <c r="AC548" i="76"/>
  <c r="AF548" i="76" s="1"/>
  <c r="CA548" i="76"/>
  <c r="CE548" i="76" s="1"/>
  <c r="AB544" i="76"/>
  <c r="CA544" i="76"/>
  <c r="AC544" i="76"/>
  <c r="AF544" i="76" s="1"/>
  <c r="BK534" i="76"/>
  <c r="AB510" i="76"/>
  <c r="AB585" i="76"/>
  <c r="CA585" i="76"/>
  <c r="AC585" i="76"/>
  <c r="AF585" i="76" s="1"/>
  <c r="AB559" i="76"/>
  <c r="CA559" i="76"/>
  <c r="CE559" i="76" s="1"/>
  <c r="AC559" i="76"/>
  <c r="AF559" i="76" s="1"/>
  <c r="AB555" i="76"/>
  <c r="CA555" i="76"/>
  <c r="AC555" i="76"/>
  <c r="AF555" i="76" s="1"/>
  <c r="AB564" i="76"/>
  <c r="AB552" i="76"/>
  <c r="CA552" i="76"/>
  <c r="CE552" i="76" s="1"/>
  <c r="AC552" i="76"/>
  <c r="AF552" i="76" s="1"/>
  <c r="AB514" i="76"/>
  <c r="CA514" i="76"/>
  <c r="AC514" i="76"/>
  <c r="AF514" i="76" s="1"/>
  <c r="BL508" i="76"/>
  <c r="BG590" i="76"/>
  <c r="CC579" i="76"/>
  <c r="BX579" i="76"/>
  <c r="S570" i="76"/>
  <c r="CD570" i="76"/>
  <c r="BY570" i="76"/>
  <c r="CB559" i="76"/>
  <c r="CF559" i="76" s="1"/>
  <c r="AD559" i="76"/>
  <c r="CB555" i="76"/>
  <c r="AD555" i="76"/>
  <c r="BH577" i="76"/>
  <c r="AB572" i="76"/>
  <c r="CB568" i="76"/>
  <c r="CF568" i="76" s="1"/>
  <c r="AD568" i="76"/>
  <c r="BY578" i="76"/>
  <c r="CD564" i="76"/>
  <c r="BY556" i="76"/>
  <c r="CD556" i="76"/>
  <c r="Z562" i="76"/>
  <c r="BG569" i="76"/>
  <c r="BL569" i="76"/>
  <c r="AC569" i="76"/>
  <c r="AF569" i="76" s="1"/>
  <c r="S569" i="76"/>
  <c r="CA569" i="76"/>
  <c r="CC569" i="76"/>
  <c r="BX569" i="76"/>
  <c r="BF562" i="76"/>
  <c r="CA558" i="76"/>
  <c r="CE558" i="76" s="1"/>
  <c r="AC558" i="76"/>
  <c r="AF558" i="76" s="1"/>
  <c r="S558" i="76"/>
  <c r="BG558" i="76"/>
  <c r="BH557" i="76"/>
  <c r="BX580" i="76"/>
  <c r="CC567" i="76"/>
  <c r="BI561" i="76"/>
  <c r="BI553" i="76"/>
  <c r="BK555" i="76"/>
  <c r="BK546" i="76"/>
  <c r="CA547" i="76"/>
  <c r="AC547" i="76"/>
  <c r="AF547" i="76" s="1"/>
  <c r="S547" i="76"/>
  <c r="BE547" i="76"/>
  <c r="S555" i="76"/>
  <c r="AA545" i="76"/>
  <c r="BK548" i="76"/>
  <c r="BX539" i="76"/>
  <c r="CC539" i="76"/>
  <c r="CC532" i="76"/>
  <c r="BX532" i="76"/>
  <c r="BZ532" i="76" s="1"/>
  <c r="BX540" i="76"/>
  <c r="BF535" i="76"/>
  <c r="BF536" i="76"/>
  <c r="BF532" i="76"/>
  <c r="BK532" i="76"/>
  <c r="BL521" i="76"/>
  <c r="CB523" i="76"/>
  <c r="AD523" i="76"/>
  <c r="CB514" i="76"/>
  <c r="AD514" i="76"/>
  <c r="CC527" i="76"/>
  <c r="BE524" i="76"/>
  <c r="BI529" i="76"/>
  <c r="BX525" i="76"/>
  <c r="BH519" i="76"/>
  <c r="AA519" i="76"/>
  <c r="CD514" i="76"/>
  <c r="BY510" i="76"/>
  <c r="BX509" i="76"/>
  <c r="BF506" i="76"/>
  <c r="BX510" i="76"/>
  <c r="CB511" i="76"/>
  <c r="AD511" i="76"/>
  <c r="BI506" i="76"/>
  <c r="BW516" i="76"/>
  <c r="BY516" i="76" s="1"/>
  <c r="BH511" i="76"/>
  <c r="BY590" i="76"/>
  <c r="BZ590" i="76" s="1"/>
  <c r="CD590" i="76"/>
  <c r="CA590" i="76"/>
  <c r="AC590" i="76"/>
  <c r="AF590" i="76" s="1"/>
  <c r="BY586" i="76"/>
  <c r="CD586" i="76"/>
  <c r="CC590" i="76"/>
  <c r="CD574" i="76"/>
  <c r="BY574" i="76"/>
  <c r="S582" i="76"/>
  <c r="AC582" i="76"/>
  <c r="AF582" i="76" s="1"/>
  <c r="CA582" i="76"/>
  <c r="BF578" i="76"/>
  <c r="BI589" i="76"/>
  <c r="CD589" i="76"/>
  <c r="BY589" i="76"/>
  <c r="BE589" i="76"/>
  <c r="BI586" i="76"/>
  <c r="BI587" i="76"/>
  <c r="BJ587" i="76" s="1"/>
  <c r="CA586" i="76"/>
  <c r="AC586" i="76"/>
  <c r="AF586" i="76" s="1"/>
  <c r="S586" i="76"/>
  <c r="BI588" i="76"/>
  <c r="BW588" i="76"/>
  <c r="CD588" i="76" s="1"/>
  <c r="Z588" i="76"/>
  <c r="AB588" i="76" s="1"/>
  <c r="BF580" i="76"/>
  <c r="BE583" i="76"/>
  <c r="CD583" i="76"/>
  <c r="BY583" i="76"/>
  <c r="Z583" i="76"/>
  <c r="AB583" i="76" s="1"/>
  <c r="BI578" i="76"/>
  <c r="BJ578" i="76" s="1"/>
  <c r="BW576" i="76"/>
  <c r="BI575" i="76"/>
  <c r="BV582" i="76"/>
  <c r="CC582" i="76" s="1"/>
  <c r="BE581" i="76"/>
  <c r="BH581" i="76"/>
  <c r="BJ581" i="76" s="1"/>
  <c r="BY575" i="76"/>
  <c r="CD575" i="76"/>
  <c r="BE575" i="76"/>
  <c r="BY571" i="76"/>
  <c r="CD571" i="76"/>
  <c r="BE571" i="76"/>
  <c r="BI566" i="76"/>
  <c r="AA573" i="76"/>
  <c r="BH573" i="76"/>
  <c r="BJ573" i="76" s="1"/>
  <c r="CD566" i="76"/>
  <c r="BY566" i="76"/>
  <c r="BE566" i="76"/>
  <c r="BF563" i="76"/>
  <c r="BF559" i="76"/>
  <c r="BF555" i="76"/>
  <c r="BV570" i="76"/>
  <c r="CC570" i="76" s="1"/>
  <c r="BV568" i="76"/>
  <c r="BF568" i="76"/>
  <c r="Z556" i="76"/>
  <c r="Z554" i="76"/>
  <c r="BW551" i="76"/>
  <c r="CD551" i="76" s="1"/>
  <c r="BE565" i="76"/>
  <c r="AA562" i="76"/>
  <c r="BH562" i="76"/>
  <c r="BF556" i="76"/>
  <c r="CC554" i="76"/>
  <c r="BX554" i="76"/>
  <c r="BH569" i="76"/>
  <c r="BJ569" i="76" s="1"/>
  <c r="AA561" i="76"/>
  <c r="S559" i="76"/>
  <c r="BE556" i="76"/>
  <c r="BF554" i="76"/>
  <c r="BE551" i="76"/>
  <c r="BI548" i="76"/>
  <c r="BJ548" i="76" s="1"/>
  <c r="BI544" i="76"/>
  <c r="BJ544" i="76" s="1"/>
  <c r="BF561" i="76"/>
  <c r="BW561" i="76"/>
  <c r="CD561" i="76" s="1"/>
  <c r="Z561" i="76"/>
  <c r="CA561" i="76" s="1"/>
  <c r="AA556" i="76"/>
  <c r="BW554" i="76"/>
  <c r="CD554" i="76" s="1"/>
  <c r="AA554" i="76"/>
  <c r="BH554" i="76"/>
  <c r="S553" i="76"/>
  <c r="BE549" i="76"/>
  <c r="BW546" i="76"/>
  <c r="Z545" i="76"/>
  <c r="Z543" i="76"/>
  <c r="BI541" i="76"/>
  <c r="CD550" i="76"/>
  <c r="BF547" i="76"/>
  <c r="Z546" i="76"/>
  <c r="AB546" i="76" s="1"/>
  <c r="BH540" i="76"/>
  <c r="AA540" i="76"/>
  <c r="AB540" i="76" s="1"/>
  <c r="CC549" i="76"/>
  <c r="BX549" i="76"/>
  <c r="BV547" i="76"/>
  <c r="CC547" i="76" s="1"/>
  <c r="BV545" i="76"/>
  <c r="CC545" i="76" s="1"/>
  <c r="BW545" i="76"/>
  <c r="BY545" i="76" s="1"/>
  <c r="BW543" i="76"/>
  <c r="CD543" i="76" s="1"/>
  <c r="AA543" i="76"/>
  <c r="AD543" i="76" s="1"/>
  <c r="BH543" i="76"/>
  <c r="BJ543" i="76" s="1"/>
  <c r="BG550" i="76"/>
  <c r="BV542" i="76"/>
  <c r="CC542" i="76" s="1"/>
  <c r="BI539" i="76"/>
  <c r="BJ539" i="76" s="1"/>
  <c r="BI537" i="76"/>
  <c r="BJ537" i="76" s="1"/>
  <c r="Z532" i="76"/>
  <c r="BI530" i="76"/>
  <c r="BJ530" i="76" s="1"/>
  <c r="BI526" i="76"/>
  <c r="BJ526" i="76" s="1"/>
  <c r="BI522" i="76"/>
  <c r="BJ522" i="76" s="1"/>
  <c r="BI542" i="76"/>
  <c r="BL542" i="76" s="1"/>
  <c r="BW542" i="76"/>
  <c r="BY542" i="76" s="1"/>
  <c r="BX541" i="76"/>
  <c r="BV538" i="76"/>
  <c r="CC538" i="76" s="1"/>
  <c r="BV531" i="76"/>
  <c r="BF531" i="76"/>
  <c r="BE535" i="76"/>
  <c r="BY531" i="76"/>
  <c r="BE531" i="76"/>
  <c r="BI528" i="76"/>
  <c r="BJ528" i="76" s="1"/>
  <c r="BW527" i="76"/>
  <c r="BY527" i="76" s="1"/>
  <c r="BZ527" i="76" s="1"/>
  <c r="BW525" i="76"/>
  <c r="CD525" i="76" s="1"/>
  <c r="AA525" i="76"/>
  <c r="CB525" i="76" s="1"/>
  <c r="BH525" i="76"/>
  <c r="BJ525" i="76" s="1"/>
  <c r="AC524" i="76"/>
  <c r="AF524" i="76" s="1"/>
  <c r="CA524" i="76"/>
  <c r="BE523" i="76"/>
  <c r="BH521" i="76"/>
  <c r="BJ521" i="76" s="1"/>
  <c r="BE520" i="76"/>
  <c r="BF509" i="76"/>
  <c r="BH527" i="76"/>
  <c r="Z520" i="76"/>
  <c r="BW519" i="76"/>
  <c r="BY519" i="76" s="1"/>
  <c r="BH517" i="76"/>
  <c r="AA517" i="76"/>
  <c r="AB517" i="76" s="1"/>
  <c r="BV514" i="76"/>
  <c r="BF514" i="76"/>
  <c r="BY509" i="76"/>
  <c r="CD509" i="76"/>
  <c r="BE509" i="76"/>
  <c r="BE529" i="76"/>
  <c r="BW524" i="76"/>
  <c r="CD524" i="76" s="1"/>
  <c r="BW520" i="76"/>
  <c r="BY520" i="76" s="1"/>
  <c r="BV519" i="76"/>
  <c r="BX519" i="76" s="1"/>
  <c r="BF519" i="76"/>
  <c r="BF529" i="76"/>
  <c r="AA524" i="76"/>
  <c r="AB524" i="76" s="1"/>
  <c r="BV520" i="76"/>
  <c r="CC520" i="76" s="1"/>
  <c r="BF520" i="76"/>
  <c r="BL516" i="76"/>
  <c r="BE512" i="76"/>
  <c r="CD512" i="76"/>
  <c r="BY512" i="76"/>
  <c r="BI507" i="76"/>
  <c r="BJ507" i="76" s="1"/>
  <c r="BY507" i="76"/>
  <c r="BW508" i="76"/>
  <c r="CD508" i="76" s="1"/>
  <c r="BI515" i="76"/>
  <c r="Z508" i="76"/>
  <c r="CC517" i="76"/>
  <c r="BV511" i="76"/>
  <c r="CC511" i="76" s="1"/>
  <c r="BE516" i="76"/>
  <c r="BE511" i="76"/>
  <c r="BH586" i="76"/>
  <c r="BH588" i="76"/>
  <c r="BJ574" i="76"/>
  <c r="AB582" i="76"/>
  <c r="BX581" i="76"/>
  <c r="CC581" i="76"/>
  <c r="Z581" i="76"/>
  <c r="AB581" i="76" s="1"/>
  <c r="BE579" i="76"/>
  <c r="BF577" i="76"/>
  <c r="BF573" i="76"/>
  <c r="BL573" i="76" s="1"/>
  <c r="BW573" i="76"/>
  <c r="CD573" i="76" s="1"/>
  <c r="BX571" i="76"/>
  <c r="AB570" i="76"/>
  <c r="BE577" i="76"/>
  <c r="CC577" i="76"/>
  <c r="BX577" i="76"/>
  <c r="BX566" i="76"/>
  <c r="CC566" i="76"/>
  <c r="AB576" i="76"/>
  <c r="BW562" i="76"/>
  <c r="BY562" i="76" s="1"/>
  <c r="BG560" i="76"/>
  <c r="BK560" i="76"/>
  <c r="BV557" i="76"/>
  <c r="BX557" i="76" s="1"/>
  <c r="CD572" i="76"/>
  <c r="BI565" i="76"/>
  <c r="CD557" i="76"/>
  <c r="BY557" i="76"/>
  <c r="CB548" i="76"/>
  <c r="CF548" i="76" s="1"/>
  <c r="AD548" i="76"/>
  <c r="S561" i="76"/>
  <c r="BV556" i="76"/>
  <c r="CC556" i="76" s="1"/>
  <c r="BF553" i="76"/>
  <c r="CC553" i="76"/>
  <c r="BX553" i="76"/>
  <c r="BH545" i="76"/>
  <c r="BV543" i="76"/>
  <c r="CC543" i="76" s="1"/>
  <c r="AA549" i="76"/>
  <c r="AA547" i="76"/>
  <c r="AD547" i="76" s="1"/>
  <c r="BI547" i="76"/>
  <c r="CD536" i="76"/>
  <c r="BY536" i="76"/>
  <c r="BK544" i="76"/>
  <c r="BF539" i="76"/>
  <c r="CC536" i="76"/>
  <c r="BX536" i="76"/>
  <c r="BZ536" i="76" s="1"/>
  <c r="CB530" i="76"/>
  <c r="CF530" i="76" s="1"/>
  <c r="AD530" i="76"/>
  <c r="CB526" i="76"/>
  <c r="CF526" i="76" s="1"/>
  <c r="AD526" i="76"/>
  <c r="CB522" i="76"/>
  <c r="CF522" i="76" s="1"/>
  <c r="AD522" i="76"/>
  <c r="AA542" i="76"/>
  <c r="BE542" i="76"/>
  <c r="BI535" i="76"/>
  <c r="BH538" i="76"/>
  <c r="BJ538" i="76" s="1"/>
  <c r="CB527" i="76"/>
  <c r="AD527" i="76"/>
  <c r="Z525" i="76"/>
  <c r="BX522" i="76"/>
  <c r="BZ522" i="76" s="1"/>
  <c r="BE521" i="76"/>
  <c r="CA521" i="76"/>
  <c r="AC521" i="76"/>
  <c r="AF521" i="76" s="1"/>
  <c r="BL518" i="76"/>
  <c r="CD513" i="76"/>
  <c r="BY513" i="76"/>
  <c r="BK513" i="76"/>
  <c r="BG513" i="76"/>
  <c r="CA513" i="76"/>
  <c r="CE513" i="76" s="1"/>
  <c r="AC513" i="76"/>
  <c r="AF513" i="76" s="1"/>
  <c r="S513" i="76"/>
  <c r="BE533" i="76"/>
  <c r="BV524" i="76"/>
  <c r="CC524" i="76" s="1"/>
  <c r="BE519" i="76"/>
  <c r="BF507" i="76"/>
  <c r="AB507" i="76"/>
  <c r="BF515" i="76"/>
  <c r="AB515" i="76"/>
  <c r="AA508" i="76"/>
  <c r="AD508" i="76" s="1"/>
  <c r="BH508" i="76"/>
  <c r="BJ508" i="76" s="1"/>
  <c r="BI511" i="76"/>
  <c r="Z516" i="76"/>
  <c r="S514" i="76"/>
  <c r="AA590" i="76"/>
  <c r="AB590" i="76" s="1"/>
  <c r="CC585" i="76"/>
  <c r="BV588" i="76"/>
  <c r="CC588" i="76" s="1"/>
  <c r="AC584" i="76"/>
  <c r="AF584" i="76" s="1"/>
  <c r="BL574" i="76"/>
  <c r="CD580" i="76"/>
  <c r="BY580" i="76"/>
  <c r="CA576" i="76"/>
  <c r="AC576" i="76"/>
  <c r="AF576" i="76" s="1"/>
  <c r="BI582" i="76"/>
  <c r="BJ582" i="76" s="1"/>
  <c r="BF589" i="76"/>
  <c r="BH589" i="76"/>
  <c r="AA589" i="76"/>
  <c r="BW587" i="76"/>
  <c r="BV586" i="76"/>
  <c r="BF586" i="76"/>
  <c r="Z589" i="76"/>
  <c r="AB589" i="76" s="1"/>
  <c r="BV587" i="76"/>
  <c r="BX587" i="76" s="1"/>
  <c r="BF587" i="76"/>
  <c r="BF588" i="76"/>
  <c r="AB584" i="76"/>
  <c r="BI580" i="76"/>
  <c r="BJ580" i="76" s="1"/>
  <c r="BI583" i="76"/>
  <c r="BL583" i="76" s="1"/>
  <c r="BH583" i="76"/>
  <c r="AA578" i="76"/>
  <c r="CC578" i="76"/>
  <c r="BX578" i="76"/>
  <c r="BK580" i="76"/>
  <c r="BF575" i="76"/>
  <c r="BL575" i="76" s="1"/>
  <c r="S571" i="76"/>
  <c r="BF582" i="76"/>
  <c r="BY582" i="76"/>
  <c r="CD582" i="76"/>
  <c r="BF581" i="76"/>
  <c r="BL581" i="76" s="1"/>
  <c r="BW581" i="76"/>
  <c r="BY581" i="76" s="1"/>
  <c r="S576" i="76"/>
  <c r="BH575" i="76"/>
  <c r="BJ575" i="76" s="1"/>
  <c r="AA575" i="76"/>
  <c r="CB575" i="76" s="1"/>
  <c r="BH571" i="76"/>
  <c r="BJ571" i="76" s="1"/>
  <c r="BG585" i="76"/>
  <c r="BF579" i="76"/>
  <c r="BL579" i="76" s="1"/>
  <c r="BW579" i="76"/>
  <c r="CD579" i="76" s="1"/>
  <c r="Z579" i="76"/>
  <c r="CA571" i="76"/>
  <c r="CE571" i="76" s="1"/>
  <c r="AC571" i="76"/>
  <c r="AF571" i="76" s="1"/>
  <c r="BF566" i="76"/>
  <c r="CC573" i="76"/>
  <c r="BX573" i="76"/>
  <c r="BE573" i="76"/>
  <c r="BH566" i="76"/>
  <c r="AA566" i="76"/>
  <c r="AD566" i="76" s="1"/>
  <c r="BI563" i="76"/>
  <c r="BJ563" i="76" s="1"/>
  <c r="BI559" i="76"/>
  <c r="BJ559" i="76" s="1"/>
  <c r="BI555" i="76"/>
  <c r="BJ555" i="76" s="1"/>
  <c r="BI568" i="76"/>
  <c r="BJ568" i="76" s="1"/>
  <c r="Z566" i="76"/>
  <c r="CA563" i="76"/>
  <c r="CE563" i="76" s="1"/>
  <c r="AC563" i="76"/>
  <c r="AF563" i="76" s="1"/>
  <c r="BH561" i="76"/>
  <c r="BI554" i="76"/>
  <c r="CC565" i="76"/>
  <c r="BX565" i="76"/>
  <c r="AA565" i="76"/>
  <c r="AB565" i="76" s="1"/>
  <c r="BH565" i="76"/>
  <c r="BE562" i="76"/>
  <c r="BI557" i="76"/>
  <c r="BW553" i="76"/>
  <c r="CD553" i="76" s="1"/>
  <c r="CD569" i="76"/>
  <c r="BY569" i="76"/>
  <c r="BI562" i="76"/>
  <c r="AA560" i="76"/>
  <c r="AB560" i="76" s="1"/>
  <c r="BX559" i="76"/>
  <c r="BZ559" i="76" s="1"/>
  <c r="BH551" i="76"/>
  <c r="AA551" i="76"/>
  <c r="AB551" i="76" s="1"/>
  <c r="BX550" i="76"/>
  <c r="BZ550" i="76" s="1"/>
  <c r="CC550" i="76"/>
  <c r="BF548" i="76"/>
  <c r="BF544" i="76"/>
  <c r="BV561" i="76"/>
  <c r="BX561" i="76" s="1"/>
  <c r="BI556" i="76"/>
  <c r="BJ556" i="76" s="1"/>
  <c r="BE554" i="76"/>
  <c r="BY549" i="76"/>
  <c r="AA541" i="76"/>
  <c r="AB541" i="76" s="1"/>
  <c r="BG552" i="76"/>
  <c r="BY541" i="76"/>
  <c r="CD541" i="76"/>
  <c r="BY540" i="76"/>
  <c r="CD540" i="76"/>
  <c r="BE540" i="76"/>
  <c r="BE545" i="76"/>
  <c r="BF543" i="76"/>
  <c r="BL543" i="76" s="1"/>
  <c r="BX552" i="76"/>
  <c r="BZ552" i="76" s="1"/>
  <c r="BI549" i="76"/>
  <c r="BJ549" i="76" s="1"/>
  <c r="BE543" i="76"/>
  <c r="Z539" i="76"/>
  <c r="AB539" i="76" s="1"/>
  <c r="BE537" i="76"/>
  <c r="CC535" i="76"/>
  <c r="BX535" i="76"/>
  <c r="CD542" i="76"/>
  <c r="AA538" i="76"/>
  <c r="BF537" i="76"/>
  <c r="BV537" i="76"/>
  <c r="CC537" i="76" s="1"/>
  <c r="BW537" i="76"/>
  <c r="BY537" i="76" s="1"/>
  <c r="Z536" i="76"/>
  <c r="AB536" i="76" s="1"/>
  <c r="BW535" i="76"/>
  <c r="CD535" i="76" s="1"/>
  <c r="BF530" i="76"/>
  <c r="BF526" i="76"/>
  <c r="BF522" i="76"/>
  <c r="BF538" i="76"/>
  <c r="BL538" i="76" s="1"/>
  <c r="BW538" i="76"/>
  <c r="Z538" i="76"/>
  <c r="BI531" i="76"/>
  <c r="BH542" i="76"/>
  <c r="CA540" i="76"/>
  <c r="CE540" i="76" s="1"/>
  <c r="AC540" i="76"/>
  <c r="AF540" i="76" s="1"/>
  <c r="S540" i="76"/>
  <c r="BE538" i="76"/>
  <c r="S536" i="76"/>
  <c r="BH535" i="76"/>
  <c r="AA535" i="76"/>
  <c r="BH531" i="76"/>
  <c r="AA531" i="76"/>
  <c r="CB531" i="76" s="1"/>
  <c r="BV528" i="76"/>
  <c r="CC528" i="76" s="1"/>
  <c r="BF528" i="76"/>
  <c r="BE525" i="76"/>
  <c r="S521" i="76"/>
  <c r="CD521" i="76"/>
  <c r="BY521" i="76"/>
  <c r="BH520" i="76"/>
  <c r="AA520" i="76"/>
  <c r="Z519" i="76"/>
  <c r="BI509" i="76"/>
  <c r="BV523" i="76"/>
  <c r="BW523" i="76"/>
  <c r="S522" i="76"/>
  <c r="BY517" i="76"/>
  <c r="BZ517" i="76" s="1"/>
  <c r="CD517" i="76"/>
  <c r="BE517" i="76"/>
  <c r="BI514" i="76"/>
  <c r="BJ514" i="76" s="1"/>
  <c r="BH509" i="76"/>
  <c r="BJ509" i="76" s="1"/>
  <c r="AA509" i="76"/>
  <c r="CB509" i="76" s="1"/>
  <c r="BF533" i="76"/>
  <c r="BL533" i="76" s="1"/>
  <c r="Z529" i="76"/>
  <c r="BW529" i="76"/>
  <c r="BY529" i="76" s="1"/>
  <c r="AA529" i="76"/>
  <c r="CB529" i="76" s="1"/>
  <c r="BH529" i="76"/>
  <c r="BI519" i="76"/>
  <c r="BW533" i="76"/>
  <c r="CD533" i="76" s="1"/>
  <c r="Z533" i="76"/>
  <c r="BX530" i="76"/>
  <c r="BZ530" i="76" s="1"/>
  <c r="BI524" i="76"/>
  <c r="BJ524" i="76" s="1"/>
  <c r="S524" i="76"/>
  <c r="BI520" i="76"/>
  <c r="CD518" i="76"/>
  <c r="BX513" i="76"/>
  <c r="BX512" i="76"/>
  <c r="CC512" i="76"/>
  <c r="AA512" i="76"/>
  <c r="AD512" i="76" s="1"/>
  <c r="BH512" i="76"/>
  <c r="BJ512" i="76" s="1"/>
  <c r="CC507" i="76"/>
  <c r="BX507" i="76"/>
  <c r="S526" i="76"/>
  <c r="BK522" i="76"/>
  <c r="S515" i="76"/>
  <c r="CC515" i="76"/>
  <c r="BX515" i="76"/>
  <c r="BZ515" i="76" s="1"/>
  <c r="BF511" i="76"/>
  <c r="BW511" i="76"/>
  <c r="Z511" i="76"/>
  <c r="AB511" i="76" s="1"/>
  <c r="BV506" i="76"/>
  <c r="CC506" i="76" s="1"/>
  <c r="BK530" i="76"/>
  <c r="BX516" i="76"/>
  <c r="CC516" i="76"/>
  <c r="AA516" i="76"/>
  <c r="CB516" i="76" s="1"/>
  <c r="BH516" i="76"/>
  <c r="BJ516" i="76" s="1"/>
  <c r="AB549" i="76" l="1"/>
  <c r="CB588" i="76"/>
  <c r="CB569" i="76"/>
  <c r="CD547" i="76"/>
  <c r="BX576" i="76"/>
  <c r="BZ578" i="76"/>
  <c r="BJ545" i="76"/>
  <c r="BJ515" i="76"/>
  <c r="AD569" i="76"/>
  <c r="CE560" i="76"/>
  <c r="BM510" i="76"/>
  <c r="BZ526" i="76"/>
  <c r="CF509" i="76"/>
  <c r="CF555" i="76"/>
  <c r="BJ553" i="76"/>
  <c r="CD519" i="76"/>
  <c r="BL553" i="76"/>
  <c r="BY558" i="76"/>
  <c r="CD565" i="76"/>
  <c r="CB577" i="76"/>
  <c r="AC553" i="76"/>
  <c r="AF553" i="76" s="1"/>
  <c r="AE552" i="14" s="1"/>
  <c r="BG572" i="76"/>
  <c r="BM572" i="76" s="1"/>
  <c r="BG570" i="76"/>
  <c r="BM570" i="76" s="1"/>
  <c r="BJ529" i="76"/>
  <c r="CE541" i="76"/>
  <c r="CD516" i="76"/>
  <c r="CF516" i="76" s="1"/>
  <c r="BJ506" i="76"/>
  <c r="BI2" i="76"/>
  <c r="BF2" i="76"/>
  <c r="BX529" i="76"/>
  <c r="BH2" i="76"/>
  <c r="CA550" i="76"/>
  <c r="CE550" i="76" s="1"/>
  <c r="BK506" i="76"/>
  <c r="BE2" i="76"/>
  <c r="BK541" i="76"/>
  <c r="AB578" i="76"/>
  <c r="CC589" i="76"/>
  <c r="BL536" i="76"/>
  <c r="BG518" i="76"/>
  <c r="BM518" i="76" s="1"/>
  <c r="CB558" i="76"/>
  <c r="CF558" i="76" s="1"/>
  <c r="CG558" i="76" s="1"/>
  <c r="BK515" i="76"/>
  <c r="AB506" i="76"/>
  <c r="Z2" i="76"/>
  <c r="AA2" i="76"/>
  <c r="AB525" i="76"/>
  <c r="BJ547" i="76"/>
  <c r="BX564" i="76"/>
  <c r="BZ564" i="76" s="1"/>
  <c r="BJ540" i="76"/>
  <c r="BG567" i="76"/>
  <c r="BM567" i="76" s="1"/>
  <c r="CC557" i="76"/>
  <c r="BL552" i="76"/>
  <c r="BL564" i="76"/>
  <c r="BL539" i="76"/>
  <c r="AE539" i="14"/>
  <c r="AL540" i="76"/>
  <c r="AE562" i="14"/>
  <c r="AL563" i="76"/>
  <c r="AE585" i="14"/>
  <c r="AL586" i="76"/>
  <c r="AE557" i="14"/>
  <c r="AL558" i="76"/>
  <c r="AE558" i="14"/>
  <c r="AL559" i="76"/>
  <c r="AE540" i="14"/>
  <c r="AL541" i="76"/>
  <c r="AE521" i="14"/>
  <c r="AL522" i="76"/>
  <c r="AE536" i="14"/>
  <c r="AL537" i="76"/>
  <c r="AE570" i="14"/>
  <c r="AL571" i="76"/>
  <c r="AE575" i="14"/>
  <c r="AL576" i="76"/>
  <c r="AE523" i="14"/>
  <c r="AL524" i="76"/>
  <c r="AE551" i="14"/>
  <c r="AL552" i="76"/>
  <c r="AE554" i="14"/>
  <c r="AL555" i="76"/>
  <c r="AE533" i="14"/>
  <c r="AL534" i="76"/>
  <c r="AE509" i="14"/>
  <c r="AL510" i="76"/>
  <c r="AE583" i="14"/>
  <c r="AL584" i="76"/>
  <c r="AE520" i="14"/>
  <c r="AL521" i="76"/>
  <c r="AE581" i="14"/>
  <c r="AL582" i="76"/>
  <c r="AE513" i="14"/>
  <c r="AL514" i="76"/>
  <c r="AE586" i="14"/>
  <c r="AL587" i="76"/>
  <c r="AE522" i="14"/>
  <c r="AL523" i="76"/>
  <c r="AE529" i="14"/>
  <c r="AL530" i="76"/>
  <c r="AE559" i="14"/>
  <c r="AL560" i="76"/>
  <c r="AE512" i="14"/>
  <c r="AL513" i="76"/>
  <c r="AE589" i="14"/>
  <c r="AL590" i="76"/>
  <c r="AE546" i="14"/>
  <c r="AL547" i="76"/>
  <c r="AE568" i="14"/>
  <c r="AL569" i="76"/>
  <c r="AE584" i="14"/>
  <c r="AL585" i="76"/>
  <c r="AE543" i="14"/>
  <c r="AL544" i="76"/>
  <c r="AE547" i="14"/>
  <c r="AL548" i="76"/>
  <c r="AE566" i="14"/>
  <c r="AL567" i="76"/>
  <c r="AE579" i="14"/>
  <c r="AL580" i="76"/>
  <c r="AE514" i="14"/>
  <c r="AL515" i="76"/>
  <c r="AE563" i="14"/>
  <c r="AL564" i="76"/>
  <c r="AE517" i="14"/>
  <c r="AL518" i="76"/>
  <c r="AE525" i="14"/>
  <c r="AL526" i="76"/>
  <c r="AE571" i="14"/>
  <c r="AL572" i="76"/>
  <c r="BZ575" i="76"/>
  <c r="BZ512" i="76"/>
  <c r="CD527" i="76"/>
  <c r="CF527" i="76" s="1"/>
  <c r="CF575" i="76"/>
  <c r="CE521" i="76"/>
  <c r="BL537" i="76"/>
  <c r="CE576" i="76"/>
  <c r="BZ589" i="76"/>
  <c r="BL515" i="76"/>
  <c r="AB545" i="76"/>
  <c r="BL545" i="76"/>
  <c r="BL588" i="76"/>
  <c r="BX583" i="76"/>
  <c r="BZ583" i="76" s="1"/>
  <c r="BX508" i="76"/>
  <c r="AD579" i="76"/>
  <c r="BG584" i="76"/>
  <c r="BM584" i="76" s="1"/>
  <c r="CD577" i="76"/>
  <c r="CF577" i="76" s="1"/>
  <c r="AD558" i="76"/>
  <c r="AE558" i="76" s="1"/>
  <c r="AG558" i="76" s="1"/>
  <c r="BJ561" i="76"/>
  <c r="AB579" i="76"/>
  <c r="BL587" i="76"/>
  <c r="BL507" i="76"/>
  <c r="BZ566" i="76"/>
  <c r="BL561" i="76"/>
  <c r="CE555" i="76"/>
  <c r="BJ566" i="76"/>
  <c r="BL566" i="76"/>
  <c r="BM560" i="76"/>
  <c r="BZ577" i="76"/>
  <c r="BJ588" i="76"/>
  <c r="BJ527" i="76"/>
  <c r="BM527" i="76" s="1"/>
  <c r="BY560" i="76"/>
  <c r="BZ560" i="76" s="1"/>
  <c r="CE564" i="76"/>
  <c r="BG576" i="76"/>
  <c r="BM576" i="76" s="1"/>
  <c r="CF531" i="76"/>
  <c r="CD562" i="76"/>
  <c r="BY524" i="76"/>
  <c r="BZ513" i="76"/>
  <c r="BY551" i="76"/>
  <c r="BZ551" i="76" s="1"/>
  <c r="BJ551" i="76"/>
  <c r="BM585" i="76"/>
  <c r="BZ571" i="76"/>
  <c r="BL534" i="76"/>
  <c r="BZ558" i="76"/>
  <c r="AD582" i="76"/>
  <c r="AC573" i="76"/>
  <c r="AF573" i="76" s="1"/>
  <c r="BX524" i="76"/>
  <c r="BJ517" i="76"/>
  <c r="BM550" i="76"/>
  <c r="BG506" i="76"/>
  <c r="BK570" i="76"/>
  <c r="CE544" i="76"/>
  <c r="CB543" i="76"/>
  <c r="CF543" i="76" s="1"/>
  <c r="CC574" i="76"/>
  <c r="CE574" i="76" s="1"/>
  <c r="AE584" i="76"/>
  <c r="AG584" i="76" s="1"/>
  <c r="AH584" i="76" s="1"/>
  <c r="CC546" i="76"/>
  <c r="AE582" i="76"/>
  <c r="AG582" i="76" s="1"/>
  <c r="CA537" i="76"/>
  <c r="CE537" i="76" s="1"/>
  <c r="BY573" i="76"/>
  <c r="BZ573" i="76" s="1"/>
  <c r="BZ574" i="76"/>
  <c r="AB542" i="76"/>
  <c r="BL565" i="76"/>
  <c r="CD581" i="76"/>
  <c r="BL540" i="76"/>
  <c r="BK590" i="76"/>
  <c r="CA528" i="76"/>
  <c r="CE528" i="76" s="1"/>
  <c r="AB535" i="76"/>
  <c r="BL586" i="76"/>
  <c r="BJ589" i="76"/>
  <c r="CC519" i="76"/>
  <c r="CC561" i="76"/>
  <c r="CE561" i="76" s="1"/>
  <c r="AB573" i="76"/>
  <c r="BG574" i="76"/>
  <c r="BM574" i="76" s="1"/>
  <c r="BL532" i="76"/>
  <c r="BJ577" i="76"/>
  <c r="BZ516" i="76"/>
  <c r="BJ535" i="76"/>
  <c r="BM552" i="76"/>
  <c r="BX547" i="76"/>
  <c r="BZ547" i="76" s="1"/>
  <c r="BY554" i="76"/>
  <c r="BZ554" i="76" s="1"/>
  <c r="BL589" i="76"/>
  <c r="CD584" i="76"/>
  <c r="CF584" i="76" s="1"/>
  <c r="BJ586" i="76"/>
  <c r="BK510" i="76"/>
  <c r="BG564" i="76"/>
  <c r="BM564" i="76" s="1"/>
  <c r="BL511" i="76"/>
  <c r="AC528" i="76"/>
  <c r="AF528" i="76" s="1"/>
  <c r="BX572" i="76"/>
  <c r="BZ572" i="76" s="1"/>
  <c r="BM534" i="76"/>
  <c r="CE572" i="76"/>
  <c r="AB553" i="76"/>
  <c r="CF586" i="76"/>
  <c r="BZ565" i="76"/>
  <c r="BJ590" i="76"/>
  <c r="BM590" i="76" s="1"/>
  <c r="AB554" i="76"/>
  <c r="AB586" i="76"/>
  <c r="CC534" i="76"/>
  <c r="CE534" i="76" s="1"/>
  <c r="BX534" i="76"/>
  <c r="BZ534" i="76" s="1"/>
  <c r="AB533" i="76"/>
  <c r="BY525" i="76"/>
  <c r="BZ525" i="76" s="1"/>
  <c r="BX542" i="76"/>
  <c r="BZ542" i="76" s="1"/>
  <c r="BL557" i="76"/>
  <c r="CA584" i="76"/>
  <c r="CE584" i="76" s="1"/>
  <c r="AD586" i="76"/>
  <c r="AE586" i="76" s="1"/>
  <c r="AG586" i="76" s="1"/>
  <c r="BG536" i="76"/>
  <c r="BY561" i="76"/>
  <c r="BZ561" i="76" s="1"/>
  <c r="BL577" i="76"/>
  <c r="BY579" i="76"/>
  <c r="BZ579" i="76" s="1"/>
  <c r="AB508" i="76"/>
  <c r="BJ541" i="76"/>
  <c r="BM541" i="76" s="1"/>
  <c r="CC562" i="76"/>
  <c r="S581" i="76"/>
  <c r="AD580" i="76"/>
  <c r="AE580" i="76" s="1"/>
  <c r="AG580" i="76" s="1"/>
  <c r="AH580" i="76" s="1"/>
  <c r="BM558" i="76"/>
  <c r="AD563" i="76"/>
  <c r="AE563" i="76" s="1"/>
  <c r="AG563" i="76" s="1"/>
  <c r="AC570" i="76"/>
  <c r="AF570" i="76" s="1"/>
  <c r="AC507" i="76"/>
  <c r="AF507" i="76" s="1"/>
  <c r="AC568" i="76"/>
  <c r="AB537" i="76"/>
  <c r="AB577" i="76"/>
  <c r="BZ507" i="76"/>
  <c r="BJ531" i="76"/>
  <c r="BX528" i="76"/>
  <c r="BZ528" i="76" s="1"/>
  <c r="BY543" i="76"/>
  <c r="BJ565" i="76"/>
  <c r="BX588" i="76"/>
  <c r="AD533" i="76"/>
  <c r="BY539" i="76"/>
  <c r="BZ539" i="76" s="1"/>
  <c r="AD544" i="76"/>
  <c r="AE544" i="76" s="1"/>
  <c r="AG544" i="76" s="1"/>
  <c r="CB566" i="76"/>
  <c r="CF566" i="76" s="1"/>
  <c r="BL529" i="76"/>
  <c r="AC574" i="76"/>
  <c r="AF574" i="76" s="1"/>
  <c r="CB580" i="76"/>
  <c r="CF580" i="76" s="1"/>
  <c r="CG580" i="76" s="1"/>
  <c r="BX533" i="76"/>
  <c r="BK558" i="76"/>
  <c r="CB563" i="76"/>
  <c r="CF563" i="76" s="1"/>
  <c r="CG563" i="76" s="1"/>
  <c r="AB574" i="76"/>
  <c r="AE555" i="76"/>
  <c r="AG555" i="76" s="1"/>
  <c r="CG559" i="76"/>
  <c r="CA568" i="76"/>
  <c r="AD581" i="76"/>
  <c r="BL550" i="76"/>
  <c r="CD506" i="76"/>
  <c r="BY506" i="76"/>
  <c r="AB519" i="76"/>
  <c r="BJ542" i="76"/>
  <c r="AB566" i="76"/>
  <c r="CC587" i="76"/>
  <c r="CE587" i="76" s="1"/>
  <c r="AC550" i="76"/>
  <c r="AF550" i="76" s="1"/>
  <c r="CB544" i="76"/>
  <c r="CF544" i="76" s="1"/>
  <c r="BZ557" i="76"/>
  <c r="BX570" i="76"/>
  <c r="BZ570" i="76" s="1"/>
  <c r="CF525" i="76"/>
  <c r="AB561" i="76"/>
  <c r="BZ510" i="76"/>
  <c r="BJ513" i="76"/>
  <c r="BM513" i="76" s="1"/>
  <c r="BX520" i="76"/>
  <c r="BZ520" i="76" s="1"/>
  <c r="BG546" i="76"/>
  <c r="BM546" i="76" s="1"/>
  <c r="AE514" i="76"/>
  <c r="AG514" i="76" s="1"/>
  <c r="AH514" i="76" s="1"/>
  <c r="AC506" i="76"/>
  <c r="BJ536" i="76"/>
  <c r="AB529" i="76"/>
  <c r="CB510" i="76"/>
  <c r="CF510" i="76" s="1"/>
  <c r="AD510" i="76"/>
  <c r="AE510" i="76" s="1"/>
  <c r="AG510" i="76" s="1"/>
  <c r="AH510" i="76" s="1"/>
  <c r="CC523" i="76"/>
  <c r="CE523" i="76" s="1"/>
  <c r="BX523" i="76"/>
  <c r="BK525" i="76"/>
  <c r="BG525" i="76"/>
  <c r="BM525" i="76" s="1"/>
  <c r="BL528" i="76"/>
  <c r="BG528" i="76"/>
  <c r="BM528" i="76" s="1"/>
  <c r="CB532" i="76"/>
  <c r="CF532" i="76" s="1"/>
  <c r="AD532" i="76"/>
  <c r="S532" i="76"/>
  <c r="BK538" i="76"/>
  <c r="BG538" i="76"/>
  <c r="BM538" i="76" s="1"/>
  <c r="CD538" i="76"/>
  <c r="BY538" i="76"/>
  <c r="CB542" i="76"/>
  <c r="CF542" i="76" s="1"/>
  <c r="AD542" i="76"/>
  <c r="BK540" i="76"/>
  <c r="BG540" i="76"/>
  <c r="CA549" i="76"/>
  <c r="CE549" i="76" s="1"/>
  <c r="S549" i="76"/>
  <c r="AC549" i="76"/>
  <c r="AF549" i="76" s="1"/>
  <c r="CB552" i="76"/>
  <c r="CF552" i="76" s="1"/>
  <c r="CG552" i="76" s="1"/>
  <c r="AD552" i="76"/>
  <c r="AE552" i="76" s="1"/>
  <c r="AG552" i="76" s="1"/>
  <c r="AH552" i="76" s="1"/>
  <c r="S552" i="76"/>
  <c r="AD565" i="76"/>
  <c r="CB565" i="76"/>
  <c r="CF565" i="76" s="1"/>
  <c r="CA562" i="76"/>
  <c r="AC562" i="76"/>
  <c r="AF562" i="76" s="1"/>
  <c r="S562" i="76"/>
  <c r="S556" i="76"/>
  <c r="AC556" i="76"/>
  <c r="AF556" i="76" s="1"/>
  <c r="CA556" i="76"/>
  <c r="CE556" i="76" s="1"/>
  <c r="BK573" i="76"/>
  <c r="BG573" i="76"/>
  <c r="BM573" i="76" s="1"/>
  <c r="S578" i="76"/>
  <c r="AC578" i="76"/>
  <c r="AF578" i="76" s="1"/>
  <c r="CA578" i="76"/>
  <c r="CE578" i="76" s="1"/>
  <c r="CC586" i="76"/>
  <c r="CE586" i="76" s="1"/>
  <c r="BX586" i="76"/>
  <c r="BZ586" i="76" s="1"/>
  <c r="CB590" i="76"/>
  <c r="CF590" i="76" s="1"/>
  <c r="AD590" i="76"/>
  <c r="AE590" i="76" s="1"/>
  <c r="AG590" i="76" s="1"/>
  <c r="CB587" i="76"/>
  <c r="AD587" i="76"/>
  <c r="AE587" i="76" s="1"/>
  <c r="AG587" i="76" s="1"/>
  <c r="AH587" i="76" s="1"/>
  <c r="AB516" i="76"/>
  <c r="AD516" i="76"/>
  <c r="BY533" i="76"/>
  <c r="BZ519" i="76"/>
  <c r="CF533" i="76"/>
  <c r="CA536" i="76"/>
  <c r="CE536" i="76" s="1"/>
  <c r="BG539" i="76"/>
  <c r="BM539" i="76" s="1"/>
  <c r="CB546" i="76"/>
  <c r="AD546" i="76"/>
  <c r="AC577" i="76"/>
  <c r="CA577" i="76"/>
  <c r="CE577" i="76" s="1"/>
  <c r="S577" i="76"/>
  <c r="BZ581" i="76"/>
  <c r="CA512" i="76"/>
  <c r="CE512" i="76" s="1"/>
  <c r="AC512" i="76"/>
  <c r="S512" i="76"/>
  <c r="BK529" i="76"/>
  <c r="BG529" i="76"/>
  <c r="AB520" i="76"/>
  <c r="CB517" i="76"/>
  <c r="CF517" i="76" s="1"/>
  <c r="AD517" i="76"/>
  <c r="CD520" i="76"/>
  <c r="BK531" i="76"/>
  <c r="BG531" i="76"/>
  <c r="BK535" i="76"/>
  <c r="BG535" i="76"/>
  <c r="AC542" i="76"/>
  <c r="CA542" i="76"/>
  <c r="CE542" i="76" s="1"/>
  <c r="CG542" i="76" s="1"/>
  <c r="S542" i="76"/>
  <c r="BZ541" i="76"/>
  <c r="CB537" i="76"/>
  <c r="AD537" i="76"/>
  <c r="AE537" i="76" s="1"/>
  <c r="AG537" i="76" s="1"/>
  <c r="AH537" i="76" s="1"/>
  <c r="CD537" i="76"/>
  <c r="AD549" i="76"/>
  <c r="CB549" i="76"/>
  <c r="CF549" i="76" s="1"/>
  <c r="BX545" i="76"/>
  <c r="BZ545" i="76" s="1"/>
  <c r="BJ554" i="76"/>
  <c r="BL556" i="76"/>
  <c r="BZ562" i="76"/>
  <c r="CA565" i="76"/>
  <c r="CE565" i="76" s="1"/>
  <c r="AC565" i="76"/>
  <c r="AF565" i="76" s="1"/>
  <c r="S565" i="76"/>
  <c r="BL568" i="76"/>
  <c r="BL559" i="76"/>
  <c r="BG559" i="76"/>
  <c r="BM559" i="76" s="1"/>
  <c r="CD576" i="76"/>
  <c r="BY576" i="76"/>
  <c r="BZ576" i="76" s="1"/>
  <c r="AD578" i="76"/>
  <c r="CB578" i="76"/>
  <c r="CF578" i="76" s="1"/>
  <c r="CA589" i="76"/>
  <c r="AC589" i="76"/>
  <c r="AF589" i="76" s="1"/>
  <c r="S589" i="76"/>
  <c r="BK508" i="76"/>
  <c r="BL524" i="76"/>
  <c r="AD509" i="76"/>
  <c r="BZ529" i="76"/>
  <c r="BL535" i="76"/>
  <c r="BZ540" i="76"/>
  <c r="CE547" i="76"/>
  <c r="BG561" i="76"/>
  <c r="CE570" i="76"/>
  <c r="BG586" i="76"/>
  <c r="CF582" i="76"/>
  <c r="CE507" i="76"/>
  <c r="CB512" i="76"/>
  <c r="CF512" i="76" s="1"/>
  <c r="AB509" i="76"/>
  <c r="CA546" i="76"/>
  <c r="CG548" i="76"/>
  <c r="S587" i="76"/>
  <c r="BG507" i="76"/>
  <c r="BM507" i="76" s="1"/>
  <c r="AB575" i="76"/>
  <c r="AE523" i="76"/>
  <c r="AG523" i="76" s="1"/>
  <c r="CG510" i="76"/>
  <c r="AB531" i="76"/>
  <c r="AE526" i="76"/>
  <c r="AG526" i="76" s="1"/>
  <c r="AH526" i="76" s="1"/>
  <c r="CG530" i="76"/>
  <c r="CB507" i="76"/>
  <c r="CF507" i="76" s="1"/>
  <c r="AD507" i="76"/>
  <c r="AD521" i="76"/>
  <c r="AE521" i="76" s="1"/>
  <c r="AG521" i="76" s="1"/>
  <c r="AH521" i="76" s="1"/>
  <c r="CB521" i="76"/>
  <c r="CF521" i="76" s="1"/>
  <c r="CA525" i="76"/>
  <c r="CE525" i="76" s="1"/>
  <c r="AC525" i="76"/>
  <c r="AF525" i="76" s="1"/>
  <c r="S525" i="76"/>
  <c r="BL522" i="76"/>
  <c r="BG522" i="76"/>
  <c r="BM522" i="76" s="1"/>
  <c r="BL530" i="76"/>
  <c r="BG530" i="76"/>
  <c r="BM530" i="76" s="1"/>
  <c r="CB539" i="76"/>
  <c r="CF539" i="76" s="1"/>
  <c r="AD539" i="76"/>
  <c r="S545" i="76"/>
  <c r="AC545" i="76"/>
  <c r="AF545" i="76" s="1"/>
  <c r="CA545" i="76"/>
  <c r="CE545" i="76" s="1"/>
  <c r="BK554" i="76"/>
  <c r="BG554" i="76"/>
  <c r="CB550" i="76"/>
  <c r="CF550" i="76" s="1"/>
  <c r="AD550" i="76"/>
  <c r="CB564" i="76"/>
  <c r="CF564" i="76" s="1"/>
  <c r="AD564" i="76"/>
  <c r="CB567" i="76"/>
  <c r="CF567" i="76" s="1"/>
  <c r="AD567" i="76"/>
  <c r="AE567" i="76" s="1"/>
  <c r="AG567" i="76" s="1"/>
  <c r="S567" i="76"/>
  <c r="CB572" i="76"/>
  <c r="CF572" i="76" s="1"/>
  <c r="AD572" i="76"/>
  <c r="AE572" i="76" s="1"/>
  <c r="AG572" i="76" s="1"/>
  <c r="BL582" i="76"/>
  <c r="BJ583" i="76"/>
  <c r="CD587" i="76"/>
  <c r="BY587" i="76"/>
  <c r="BZ587" i="76" s="1"/>
  <c r="AD575" i="76"/>
  <c r="CB528" i="76"/>
  <c r="CF528" i="76" s="1"/>
  <c r="AD528" i="76"/>
  <c r="S528" i="76"/>
  <c r="BG542" i="76"/>
  <c r="BK542" i="76"/>
  <c r="AD541" i="76"/>
  <c r="AE541" i="76" s="1"/>
  <c r="AG541" i="76" s="1"/>
  <c r="CB541" i="76"/>
  <c r="CF541" i="76" s="1"/>
  <c r="CG541" i="76" s="1"/>
  <c r="S550" i="76"/>
  <c r="CF579" i="76"/>
  <c r="BK516" i="76"/>
  <c r="BG516" i="76"/>
  <c r="BM516" i="76" s="1"/>
  <c r="CA529" i="76"/>
  <c r="CE529" i="76" s="1"/>
  <c r="AC529" i="76"/>
  <c r="AF529" i="76" s="1"/>
  <c r="S529" i="76"/>
  <c r="CA520" i="76"/>
  <c r="CE520" i="76" s="1"/>
  <c r="AC520" i="76"/>
  <c r="AF520" i="76" s="1"/>
  <c r="S520" i="76"/>
  <c r="BY535" i="76"/>
  <c r="BZ535" i="76" s="1"/>
  <c r="BL531" i="76"/>
  <c r="BX537" i="76"/>
  <c r="BZ537" i="76" s="1"/>
  <c r="CB540" i="76"/>
  <c r="CF540" i="76" s="1"/>
  <c r="CG540" i="76" s="1"/>
  <c r="AD540" i="76"/>
  <c r="AE540" i="76" s="1"/>
  <c r="AG540" i="76" s="1"/>
  <c r="AH540" i="76" s="1"/>
  <c r="CD546" i="76"/>
  <c r="BY546" i="76"/>
  <c r="BZ546" i="76" s="1"/>
  <c r="S551" i="76"/>
  <c r="CA551" i="76"/>
  <c r="CE551" i="76" s="1"/>
  <c r="AC551" i="76"/>
  <c r="AF551" i="76" s="1"/>
  <c r="BL554" i="76"/>
  <c r="CB560" i="76"/>
  <c r="CF560" i="76" s="1"/>
  <c r="CG560" i="76" s="1"/>
  <c r="AD560" i="76"/>
  <c r="AE560" i="76" s="1"/>
  <c r="AG560" i="76" s="1"/>
  <c r="AH560" i="76" s="1"/>
  <c r="CB551" i="76"/>
  <c r="CF551" i="76" s="1"/>
  <c r="AD551" i="76"/>
  <c r="BJ562" i="76"/>
  <c r="BX568" i="76"/>
  <c r="BZ568" i="76" s="1"/>
  <c r="CC568" i="76"/>
  <c r="BL563" i="76"/>
  <c r="BG563" i="76"/>
  <c r="BM563" i="76" s="1"/>
  <c r="BX582" i="76"/>
  <c r="BZ582" i="76" s="1"/>
  <c r="CB574" i="76"/>
  <c r="CF574" i="76" s="1"/>
  <c r="AD574" i="76"/>
  <c r="BK589" i="76"/>
  <c r="BG589" i="76"/>
  <c r="BL578" i="76"/>
  <c r="CF588" i="76"/>
  <c r="BX511" i="76"/>
  <c r="BY508" i="76"/>
  <c r="BL506" i="76"/>
  <c r="CB519" i="76"/>
  <c r="AD519" i="76"/>
  <c r="AD525" i="76"/>
  <c r="BX538" i="76"/>
  <c r="BL549" i="76"/>
  <c r="BK547" i="76"/>
  <c r="BG547" i="76"/>
  <c r="BM547" i="76" s="1"/>
  <c r="CD545" i="76"/>
  <c r="BJ557" i="76"/>
  <c r="BM557" i="76" s="1"/>
  <c r="BL562" i="76"/>
  <c r="CE569" i="76"/>
  <c r="BK569" i="76"/>
  <c r="AB562" i="76"/>
  <c r="BK557" i="76"/>
  <c r="CB570" i="76"/>
  <c r="CF570" i="76" s="1"/>
  <c r="AD570" i="76"/>
  <c r="BY588" i="76"/>
  <c r="BK586" i="76"/>
  <c r="CB508" i="76"/>
  <c r="CF508" i="76" s="1"/>
  <c r="CG555" i="76"/>
  <c r="S507" i="76"/>
  <c r="AD529" i="76"/>
  <c r="AE548" i="76"/>
  <c r="AG548" i="76" s="1"/>
  <c r="BG578" i="76"/>
  <c r="BM578" i="76" s="1"/>
  <c r="CE515" i="76"/>
  <c r="S541" i="76"/>
  <c r="AE564" i="76"/>
  <c r="AG564" i="76" s="1"/>
  <c r="BG568" i="76"/>
  <c r="BM568" i="76" s="1"/>
  <c r="S510" i="76"/>
  <c r="AE522" i="76"/>
  <c r="AG522" i="76" s="1"/>
  <c r="AH522" i="76" s="1"/>
  <c r="CG526" i="76"/>
  <c r="CE573" i="76"/>
  <c r="CA517" i="76"/>
  <c r="CE517" i="76" s="1"/>
  <c r="AC517" i="76"/>
  <c r="S517" i="76"/>
  <c r="BJ520" i="76"/>
  <c r="CB535" i="76"/>
  <c r="CF535" i="76" s="1"/>
  <c r="AD535" i="76"/>
  <c r="BL526" i="76"/>
  <c r="BG526" i="76"/>
  <c r="BM526" i="76" s="1"/>
  <c r="CB534" i="76"/>
  <c r="CF534" i="76" s="1"/>
  <c r="AD534" i="76"/>
  <c r="AE534" i="76" s="1"/>
  <c r="AG534" i="76" s="1"/>
  <c r="S534" i="76"/>
  <c r="BG537" i="76"/>
  <c r="BM537" i="76" s="1"/>
  <c r="BK537" i="76"/>
  <c r="BK543" i="76"/>
  <c r="BG543" i="76"/>
  <c r="BM543" i="76" s="1"/>
  <c r="CA554" i="76"/>
  <c r="CE554" i="76" s="1"/>
  <c r="AC554" i="76"/>
  <c r="AF554" i="76" s="1"/>
  <c r="S554" i="76"/>
  <c r="BL544" i="76"/>
  <c r="BG544" i="76"/>
  <c r="BM544" i="76" s="1"/>
  <c r="AD554" i="76"/>
  <c r="CB554" i="76"/>
  <c r="CF554" i="76" s="1"/>
  <c r="CB576" i="76"/>
  <c r="AD576" i="76"/>
  <c r="AE576" i="76" s="1"/>
  <c r="AG576" i="76" s="1"/>
  <c r="CB571" i="76"/>
  <c r="CF571" i="76" s="1"/>
  <c r="CG571" i="76" s="1"/>
  <c r="AD571" i="76"/>
  <c r="AE571" i="76" s="1"/>
  <c r="AG571" i="76" s="1"/>
  <c r="S583" i="76"/>
  <c r="CA583" i="76"/>
  <c r="CE583" i="76" s="1"/>
  <c r="AC583" i="76"/>
  <c r="AF583" i="76" s="1"/>
  <c r="CB589" i="76"/>
  <c r="CF589" i="76" s="1"/>
  <c r="AD589" i="76"/>
  <c r="S519" i="76"/>
  <c r="CA519" i="76"/>
  <c r="AC519" i="76"/>
  <c r="AF519" i="76" s="1"/>
  <c r="BK533" i="76"/>
  <c r="BG533" i="76"/>
  <c r="BM533" i="76" s="1"/>
  <c r="S527" i="76"/>
  <c r="CA527" i="76"/>
  <c r="CE527" i="76" s="1"/>
  <c r="AC527" i="76"/>
  <c r="CA539" i="76"/>
  <c r="CE539" i="76" s="1"/>
  <c r="AC539" i="76"/>
  <c r="AF539" i="76" s="1"/>
  <c r="S539" i="76"/>
  <c r="BY553" i="76"/>
  <c r="BZ553" i="76" s="1"/>
  <c r="BX556" i="76"/>
  <c r="BZ556" i="76" s="1"/>
  <c r="BK579" i="76"/>
  <c r="BG579" i="76"/>
  <c r="BM579" i="76" s="1"/>
  <c r="BK511" i="76"/>
  <c r="BG511" i="76"/>
  <c r="CA516" i="76"/>
  <c r="CE516" i="76" s="1"/>
  <c r="AC516" i="76"/>
  <c r="S516" i="76"/>
  <c r="BX506" i="76"/>
  <c r="BL520" i="76"/>
  <c r="BL519" i="76"/>
  <c r="CD529" i="76"/>
  <c r="CF529" i="76" s="1"/>
  <c r="CA509" i="76"/>
  <c r="CE509" i="76" s="1"/>
  <c r="CG509" i="76" s="1"/>
  <c r="AC509" i="76"/>
  <c r="AF509" i="76" s="1"/>
  <c r="S509" i="76"/>
  <c r="BL514" i="76"/>
  <c r="CB518" i="76"/>
  <c r="CF518" i="76" s="1"/>
  <c r="CG518" i="76" s="1"/>
  <c r="AD518" i="76"/>
  <c r="AE518" i="76" s="1"/>
  <c r="AG518" i="76" s="1"/>
  <c r="AH518" i="76" s="1"/>
  <c r="S518" i="76"/>
  <c r="BL509" i="76"/>
  <c r="BK520" i="76"/>
  <c r="BG520" i="76"/>
  <c r="BG523" i="76"/>
  <c r="BM523" i="76" s="1"/>
  <c r="BK523" i="76"/>
  <c r="CC531" i="76"/>
  <c r="BX531" i="76"/>
  <c r="BZ531" i="76" s="1"/>
  <c r="AB532" i="76"/>
  <c r="CA532" i="76"/>
  <c r="CE532" i="76" s="1"/>
  <c r="AC532" i="76"/>
  <c r="AF532" i="76" s="1"/>
  <c r="BZ549" i="76"/>
  <c r="BG549" i="76"/>
  <c r="BM549" i="76" s="1"/>
  <c r="BK549" i="76"/>
  <c r="BK551" i="76"/>
  <c r="BG551" i="76"/>
  <c r="BG556" i="76"/>
  <c r="BM556" i="76" s="1"/>
  <c r="BK556" i="76"/>
  <c r="CA566" i="76"/>
  <c r="CE566" i="76" s="1"/>
  <c r="AC566" i="76"/>
  <c r="S566" i="76"/>
  <c r="S575" i="76"/>
  <c r="CA575" i="76"/>
  <c r="CE575" i="76" s="1"/>
  <c r="CG575" i="76" s="1"/>
  <c r="AC575" i="76"/>
  <c r="AF575" i="76" s="1"/>
  <c r="BG583" i="76"/>
  <c r="BK583" i="76"/>
  <c r="AC581" i="76"/>
  <c r="BG582" i="76"/>
  <c r="BM582" i="76" s="1"/>
  <c r="AD583" i="76"/>
  <c r="CB583" i="76"/>
  <c r="CF583" i="76" s="1"/>
  <c r="BG588" i="76"/>
  <c r="CE590" i="76"/>
  <c r="BJ511" i="76"/>
  <c r="AC508" i="76"/>
  <c r="BZ509" i="76"/>
  <c r="BJ519" i="76"/>
  <c r="BG524" i="76"/>
  <c r="BM524" i="76" s="1"/>
  <c r="BK524" i="76"/>
  <c r="CF514" i="76"/>
  <c r="BG532" i="76"/>
  <c r="BM532" i="76" s="1"/>
  <c r="AD531" i="76"/>
  <c r="BX543" i="76"/>
  <c r="BM569" i="76"/>
  <c r="BG553" i="76"/>
  <c r="BM553" i="76" s="1"/>
  <c r="BL541" i="76"/>
  <c r="CE585" i="76"/>
  <c r="CE506" i="76"/>
  <c r="AC546" i="76"/>
  <c r="CE567" i="76"/>
  <c r="S537" i="76"/>
  <c r="CG522" i="76"/>
  <c r="CB547" i="76"/>
  <c r="S560" i="76"/>
  <c r="S572" i="76"/>
  <c r="BG587" i="76"/>
  <c r="BM587" i="76" s="1"/>
  <c r="S511" i="76"/>
  <c r="CA511" i="76"/>
  <c r="CE511" i="76" s="1"/>
  <c r="AC511" i="76"/>
  <c r="CD511" i="76"/>
  <c r="CF511" i="76" s="1"/>
  <c r="BY511" i="76"/>
  <c r="CB515" i="76"/>
  <c r="CF515" i="76" s="1"/>
  <c r="AD515" i="76"/>
  <c r="AE515" i="76" s="1"/>
  <c r="AG515" i="76" s="1"/>
  <c r="AD524" i="76"/>
  <c r="AE524" i="76" s="1"/>
  <c r="AG524" i="76" s="1"/>
  <c r="AH524" i="76" s="1"/>
  <c r="CB524" i="76"/>
  <c r="CF524" i="76" s="1"/>
  <c r="BK517" i="76"/>
  <c r="BG517" i="76"/>
  <c r="BY523" i="76"/>
  <c r="CD523" i="76"/>
  <c r="CF523" i="76" s="1"/>
  <c r="CB536" i="76"/>
  <c r="CF536" i="76" s="1"/>
  <c r="AD536" i="76"/>
  <c r="AB538" i="76"/>
  <c r="CA543" i="76"/>
  <c r="CE543" i="76" s="1"/>
  <c r="AC543" i="76"/>
  <c r="S543" i="76"/>
  <c r="BG545" i="76"/>
  <c r="BM545" i="76" s="1"/>
  <c r="BK545" i="76"/>
  <c r="AD556" i="76"/>
  <c r="CB556" i="76"/>
  <c r="CF556" i="76" s="1"/>
  <c r="BL548" i="76"/>
  <c r="BG548" i="76"/>
  <c r="BM548" i="76" s="1"/>
  <c r="CB557" i="76"/>
  <c r="CF557" i="76" s="1"/>
  <c r="AD557" i="76"/>
  <c r="BK562" i="76"/>
  <c r="BG562" i="76"/>
  <c r="CB573" i="76"/>
  <c r="CF573" i="76" s="1"/>
  <c r="AD573" i="76"/>
  <c r="CB585" i="76"/>
  <c r="CF585" i="76" s="1"/>
  <c r="AD585" i="76"/>
  <c r="AE585" i="76" s="1"/>
  <c r="AG585" i="76" s="1"/>
  <c r="S585" i="76"/>
  <c r="AB512" i="76"/>
  <c r="BK519" i="76"/>
  <c r="BG519" i="76"/>
  <c r="CA533" i="76"/>
  <c r="CE533" i="76" s="1"/>
  <c r="AC533" i="76"/>
  <c r="S533" i="76"/>
  <c r="BK521" i="76"/>
  <c r="BG521" i="76"/>
  <c r="BM521" i="76" s="1"/>
  <c r="AC536" i="76"/>
  <c r="AF536" i="76" s="1"/>
  <c r="AD545" i="76"/>
  <c r="CB545" i="76"/>
  <c r="CB561" i="76"/>
  <c r="CF561" i="76" s="1"/>
  <c r="AD561" i="76"/>
  <c r="AC561" i="76"/>
  <c r="AF561" i="76" s="1"/>
  <c r="BG577" i="76"/>
  <c r="BK577" i="76"/>
  <c r="CA579" i="76"/>
  <c r="CE579" i="76" s="1"/>
  <c r="AC579" i="76"/>
  <c r="AF579" i="76" s="1"/>
  <c r="S579" i="76"/>
  <c r="CB506" i="76"/>
  <c r="AD506" i="76"/>
  <c r="BK512" i="76"/>
  <c r="BG512" i="76"/>
  <c r="BM512" i="76" s="1"/>
  <c r="BK509" i="76"/>
  <c r="BG509" i="76"/>
  <c r="BM509" i="76" s="1"/>
  <c r="CC514" i="76"/>
  <c r="CE514" i="76" s="1"/>
  <c r="BX514" i="76"/>
  <c r="BZ514" i="76" s="1"/>
  <c r="CB513" i="76"/>
  <c r="CF513" i="76" s="1"/>
  <c r="CG513" i="76" s="1"/>
  <c r="AD513" i="76"/>
  <c r="AE513" i="76" s="1"/>
  <c r="AG513" i="76" s="1"/>
  <c r="AH513" i="76" s="1"/>
  <c r="CE524" i="76"/>
  <c r="S531" i="76"/>
  <c r="CA531" i="76"/>
  <c r="AC531" i="76"/>
  <c r="S535" i="76"/>
  <c r="CA535" i="76"/>
  <c r="CE535" i="76" s="1"/>
  <c r="AC535" i="76"/>
  <c r="S538" i="76"/>
  <c r="CA538" i="76"/>
  <c r="CE538" i="76" s="1"/>
  <c r="AC538" i="76"/>
  <c r="AF538" i="76" s="1"/>
  <c r="BL547" i="76"/>
  <c r="AB543" i="76"/>
  <c r="CB553" i="76"/>
  <c r="CF553" i="76" s="1"/>
  <c r="AD553" i="76"/>
  <c r="AE553" i="76" s="1"/>
  <c r="AG553" i="76" s="1"/>
  <c r="CA557" i="76"/>
  <c r="CE557" i="76" s="1"/>
  <c r="S557" i="76"/>
  <c r="AC557" i="76"/>
  <c r="AF557" i="76" s="1"/>
  <c r="CB562" i="76"/>
  <c r="AD562" i="76"/>
  <c r="BK565" i="76"/>
  <c r="BG565" i="76"/>
  <c r="AB556" i="76"/>
  <c r="BL555" i="76"/>
  <c r="BG555" i="76"/>
  <c r="BM555" i="76" s="1"/>
  <c r="BK566" i="76"/>
  <c r="BG566" i="76"/>
  <c r="BK571" i="76"/>
  <c r="BG571" i="76"/>
  <c r="BM571" i="76" s="1"/>
  <c r="BK575" i="76"/>
  <c r="BG575" i="76"/>
  <c r="BM575" i="76" s="1"/>
  <c r="BG581" i="76"/>
  <c r="BM581" i="76" s="1"/>
  <c r="BK581" i="76"/>
  <c r="BL580" i="76"/>
  <c r="BG580" i="76"/>
  <c r="BM580" i="76" s="1"/>
  <c r="CA581" i="76"/>
  <c r="CE581" i="76" s="1"/>
  <c r="CE582" i="76"/>
  <c r="S574" i="76"/>
  <c r="BK588" i="76"/>
  <c r="S590" i="76"/>
  <c r="BM508" i="76"/>
  <c r="CA508" i="76"/>
  <c r="CE508" i="76" s="1"/>
  <c r="CB520" i="76"/>
  <c r="AD520" i="76"/>
  <c r="CB538" i="76"/>
  <c r="AD538" i="76"/>
  <c r="AE547" i="76"/>
  <c r="AG547" i="76" s="1"/>
  <c r="BZ580" i="76"/>
  <c r="BZ569" i="76"/>
  <c r="AE569" i="76"/>
  <c r="AG569" i="76" s="1"/>
  <c r="AH569" i="76" s="1"/>
  <c r="CE553" i="76"/>
  <c r="BK561" i="76"/>
  <c r="CA588" i="76"/>
  <c r="CE588" i="76" s="1"/>
  <c r="AC588" i="76"/>
  <c r="S588" i="76"/>
  <c r="AB547" i="76"/>
  <c r="CF569" i="76"/>
  <c r="AE559" i="76"/>
  <c r="AG559" i="76" s="1"/>
  <c r="S546" i="76"/>
  <c r="BG514" i="76"/>
  <c r="BM514" i="76" s="1"/>
  <c r="BZ521" i="76"/>
  <c r="S564" i="76"/>
  <c r="BG515" i="76"/>
  <c r="BK527" i="76"/>
  <c r="AE530" i="76"/>
  <c r="AG530" i="76" s="1"/>
  <c r="S573" i="76"/>
  <c r="CF581" i="76"/>
  <c r="BM529" i="76" l="1"/>
  <c r="BM515" i="76"/>
  <c r="CF547" i="76"/>
  <c r="CF519" i="76"/>
  <c r="CG590" i="76"/>
  <c r="CF562" i="76"/>
  <c r="BM565" i="76"/>
  <c r="CE589" i="76"/>
  <c r="CG589" i="76" s="1"/>
  <c r="CG544" i="76"/>
  <c r="CG521" i="76"/>
  <c r="AL553" i="76"/>
  <c r="CE546" i="76"/>
  <c r="AE507" i="76"/>
  <c r="AG507" i="76" s="1"/>
  <c r="CG514" i="76"/>
  <c r="CG582" i="76"/>
  <c r="BZ538" i="76"/>
  <c r="CG561" i="76"/>
  <c r="BM566" i="76"/>
  <c r="BM577" i="76"/>
  <c r="CG565" i="76"/>
  <c r="BM588" i="76"/>
  <c r="BZ508" i="76"/>
  <c r="BL2" i="76"/>
  <c r="BM589" i="76"/>
  <c r="CF506" i="76"/>
  <c r="CE531" i="76"/>
  <c r="CG535" i="76"/>
  <c r="CG533" i="76"/>
  <c r="CG532" i="76"/>
  <c r="BM540" i="76"/>
  <c r="BK2" i="76"/>
  <c r="CG516" i="76"/>
  <c r="BM506" i="76"/>
  <c r="BG2" i="76"/>
  <c r="AE550" i="76"/>
  <c r="AG550" i="76" s="1"/>
  <c r="BM561" i="76"/>
  <c r="BJ2" i="76"/>
  <c r="CG572" i="76"/>
  <c r="BM535" i="76"/>
  <c r="CG539" i="76"/>
  <c r="AB2" i="76"/>
  <c r="CG579" i="76"/>
  <c r="CG564" i="76"/>
  <c r="CG525" i="76"/>
  <c r="AF506" i="76"/>
  <c r="AE505" i="14" s="1"/>
  <c r="AC2" i="76"/>
  <c r="BM562" i="76"/>
  <c r="BM517" i="76"/>
  <c r="BM583" i="76"/>
  <c r="BM551" i="76"/>
  <c r="BM554" i="76"/>
  <c r="S2" i="76"/>
  <c r="CG508" i="76"/>
  <c r="AE506" i="76"/>
  <c r="AD2" i="76"/>
  <c r="CG586" i="76"/>
  <c r="AF566" i="14"/>
  <c r="AM567" i="76"/>
  <c r="AN567" i="76" s="1"/>
  <c r="AE588" i="76"/>
  <c r="AF588" i="76"/>
  <c r="AE556" i="14"/>
  <c r="AL557" i="76"/>
  <c r="AF529" i="14"/>
  <c r="AM530" i="76"/>
  <c r="AN530" i="76" s="1"/>
  <c r="AF506" i="14"/>
  <c r="AM507" i="76"/>
  <c r="CG557" i="76"/>
  <c r="AE535" i="76"/>
  <c r="AF535" i="76"/>
  <c r="AF584" i="14"/>
  <c r="AM585" i="76"/>
  <c r="AN585" i="76" s="1"/>
  <c r="AE543" i="76"/>
  <c r="AF543" i="76"/>
  <c r="AF514" i="14"/>
  <c r="AM515" i="76"/>
  <c r="AN515" i="76" s="1"/>
  <c r="AE511" i="76"/>
  <c r="AF511" i="76"/>
  <c r="AE546" i="76"/>
  <c r="AF546" i="76"/>
  <c r="AE531" i="14"/>
  <c r="AL532" i="76"/>
  <c r="AE527" i="76"/>
  <c r="AF527" i="76"/>
  <c r="AF543" i="14"/>
  <c r="AM544" i="76"/>
  <c r="AN544" i="76" s="1"/>
  <c r="AE528" i="14"/>
  <c r="AL529" i="76"/>
  <c r="AE524" i="14"/>
  <c r="AL525" i="76"/>
  <c r="AE588" i="14"/>
  <c r="AL589" i="76"/>
  <c r="AE542" i="76"/>
  <c r="AF542" i="76"/>
  <c r="AE512" i="76"/>
  <c r="AF512" i="76"/>
  <c r="AF562" i="14"/>
  <c r="AM563" i="76"/>
  <c r="AN563" i="76" s="1"/>
  <c r="AF557" i="14"/>
  <c r="AM558" i="76"/>
  <c r="AN558" i="76" s="1"/>
  <c r="AF581" i="14"/>
  <c r="AM582" i="76"/>
  <c r="AN582" i="76" s="1"/>
  <c r="AH567" i="76"/>
  <c r="AH558" i="76"/>
  <c r="AE531" i="76"/>
  <c r="AF531" i="76"/>
  <c r="AF558" i="14"/>
  <c r="AM559" i="76"/>
  <c r="AN559" i="76" s="1"/>
  <c r="AF546" i="14"/>
  <c r="AM547" i="76"/>
  <c r="AN547" i="76" s="1"/>
  <c r="AF552" i="14"/>
  <c r="AM553" i="76"/>
  <c r="AN553" i="76" s="1"/>
  <c r="AE537" i="14"/>
  <c r="AL538" i="76"/>
  <c r="AE535" i="14"/>
  <c r="AL536" i="76"/>
  <c r="AE533" i="76"/>
  <c r="AF533" i="76"/>
  <c r="AE538" i="14"/>
  <c r="AL539" i="76"/>
  <c r="AE519" i="14"/>
  <c r="AL520" i="76"/>
  <c r="AE577" i="76"/>
  <c r="AF577" i="76"/>
  <c r="AF589" i="14"/>
  <c r="AM590" i="76"/>
  <c r="AE548" i="14"/>
  <c r="AL549" i="76"/>
  <c r="AF509" i="14"/>
  <c r="AM510" i="76"/>
  <c r="AN510" i="76" s="1"/>
  <c r="AE549" i="14"/>
  <c r="AL550" i="76"/>
  <c r="AF554" i="14"/>
  <c r="AM555" i="76"/>
  <c r="AN555" i="76" s="1"/>
  <c r="AE568" i="76"/>
  <c r="AF568" i="76"/>
  <c r="AH585" i="76"/>
  <c r="AH553" i="76"/>
  <c r="AE578" i="14"/>
  <c r="AL579" i="76"/>
  <c r="AE560" i="14"/>
  <c r="AL561" i="76"/>
  <c r="AF575" i="14"/>
  <c r="AM576" i="76"/>
  <c r="AN576" i="76" s="1"/>
  <c r="AE581" i="76"/>
  <c r="AF581" i="76"/>
  <c r="AE574" i="14"/>
  <c r="AL575" i="76"/>
  <c r="AE566" i="76"/>
  <c r="AF566" i="76"/>
  <c r="AE516" i="76"/>
  <c r="AF516" i="76"/>
  <c r="AE518" i="14"/>
  <c r="AL519" i="76"/>
  <c r="AF570" i="14"/>
  <c r="AM571" i="76"/>
  <c r="AN571" i="76" s="1"/>
  <c r="AF533" i="14"/>
  <c r="AM534" i="76"/>
  <c r="AN534" i="76" s="1"/>
  <c r="AE517" i="76"/>
  <c r="AF517" i="76"/>
  <c r="AE550" i="14"/>
  <c r="AL551" i="76"/>
  <c r="AF571" i="14"/>
  <c r="AM572" i="76"/>
  <c r="AN572" i="76" s="1"/>
  <c r="AF522" i="14"/>
  <c r="AM523" i="76"/>
  <c r="AN523" i="76" s="1"/>
  <c r="AE564" i="14"/>
  <c r="AL565" i="76"/>
  <c r="AE577" i="14"/>
  <c r="AL578" i="76"/>
  <c r="AE561" i="14"/>
  <c r="AL562" i="76"/>
  <c r="AE506" i="14"/>
  <c r="AL507" i="76"/>
  <c r="AH507" i="76"/>
  <c r="AF579" i="14"/>
  <c r="AM580" i="76"/>
  <c r="AN580" i="76" s="1"/>
  <c r="AE527" i="14"/>
  <c r="AL528" i="76"/>
  <c r="AF583" i="14"/>
  <c r="AM584" i="76"/>
  <c r="AN584" i="76" s="1"/>
  <c r="AH572" i="76"/>
  <c r="AH515" i="76"/>
  <c r="AH590" i="76"/>
  <c r="AH523" i="76"/>
  <c r="AH555" i="76"/>
  <c r="AH571" i="76"/>
  <c r="AH559" i="76"/>
  <c r="AH563" i="76"/>
  <c r="AF568" i="14"/>
  <c r="AM569" i="76"/>
  <c r="AN569" i="76" s="1"/>
  <c r="AF512" i="14"/>
  <c r="AM513" i="76"/>
  <c r="AN513" i="76" s="1"/>
  <c r="AF523" i="14"/>
  <c r="AM524" i="76"/>
  <c r="AN524" i="76" s="1"/>
  <c r="AE508" i="76"/>
  <c r="AF508" i="76"/>
  <c r="AF517" i="14"/>
  <c r="AM518" i="76"/>
  <c r="AN518" i="76" s="1"/>
  <c r="AE508" i="14"/>
  <c r="AL509" i="76"/>
  <c r="AE582" i="14"/>
  <c r="AL583" i="76"/>
  <c r="AE553" i="14"/>
  <c r="AL554" i="76"/>
  <c r="AF521" i="14"/>
  <c r="AM522" i="76"/>
  <c r="AN522" i="76" s="1"/>
  <c r="AF563" i="14"/>
  <c r="AM564" i="76"/>
  <c r="AN564" i="76" s="1"/>
  <c r="AF547" i="14"/>
  <c r="AM548" i="76"/>
  <c r="AN548" i="76" s="1"/>
  <c r="AF559" i="14"/>
  <c r="AM560" i="76"/>
  <c r="AN560" i="76" s="1"/>
  <c r="AF539" i="14"/>
  <c r="AM540" i="76"/>
  <c r="AN540" i="76" s="1"/>
  <c r="AF540" i="14"/>
  <c r="AM541" i="76"/>
  <c r="AN541" i="76" s="1"/>
  <c r="AE544" i="14"/>
  <c r="AL545" i="76"/>
  <c r="AF520" i="14"/>
  <c r="AM521" i="76"/>
  <c r="AN521" i="76" s="1"/>
  <c r="AF525" i="14"/>
  <c r="AM526" i="76"/>
  <c r="AN526" i="76" s="1"/>
  <c r="AF536" i="14"/>
  <c r="AM537" i="76"/>
  <c r="AN537" i="76" s="1"/>
  <c r="AF586" i="14"/>
  <c r="AM587" i="76"/>
  <c r="AN587" i="76" s="1"/>
  <c r="AE555" i="14"/>
  <c r="AL556" i="76"/>
  <c r="AF551" i="14"/>
  <c r="AM552" i="76"/>
  <c r="AN552" i="76" s="1"/>
  <c r="AF513" i="14"/>
  <c r="AM514" i="76"/>
  <c r="AN514" i="76" s="1"/>
  <c r="AE573" i="14"/>
  <c r="AL574" i="76"/>
  <c r="AE569" i="14"/>
  <c r="AL570" i="76"/>
  <c r="AF585" i="14"/>
  <c r="AM586" i="76"/>
  <c r="AN586" i="76" s="1"/>
  <c r="AE572" i="14"/>
  <c r="AL573" i="76"/>
  <c r="AH564" i="76"/>
  <c r="AH548" i="76"/>
  <c r="AH544" i="76"/>
  <c r="AH547" i="76"/>
  <c r="AN590" i="76"/>
  <c r="AH530" i="76"/>
  <c r="AH582" i="76"/>
  <c r="AH534" i="76"/>
  <c r="AH576" i="76"/>
  <c r="AH541" i="76"/>
  <c r="AH586" i="76"/>
  <c r="AE579" i="76"/>
  <c r="AG579" i="76" s="1"/>
  <c r="AE561" i="76"/>
  <c r="AG561" i="76" s="1"/>
  <c r="CG550" i="76"/>
  <c r="CG588" i="76"/>
  <c r="CG567" i="76"/>
  <c r="BZ543" i="76"/>
  <c r="BM520" i="76"/>
  <c r="CE519" i="76"/>
  <c r="AE574" i="76"/>
  <c r="AG574" i="76" s="1"/>
  <c r="AH574" i="76" s="1"/>
  <c r="CG531" i="76"/>
  <c r="BZ524" i="76"/>
  <c r="CG528" i="76"/>
  <c r="AE573" i="76"/>
  <c r="AG573" i="76" s="1"/>
  <c r="AH573" i="76" s="1"/>
  <c r="AE570" i="76"/>
  <c r="AG570" i="76" s="1"/>
  <c r="CG534" i="76"/>
  <c r="BZ506" i="76"/>
  <c r="CG517" i="76"/>
  <c r="CE568" i="76"/>
  <c r="CG568" i="76" s="1"/>
  <c r="AE528" i="76"/>
  <c r="AG528" i="76" s="1"/>
  <c r="BZ533" i="76"/>
  <c r="CG584" i="76"/>
  <c r="AE575" i="76"/>
  <c r="AG575" i="76" s="1"/>
  <c r="AE519" i="76"/>
  <c r="AG519" i="76" s="1"/>
  <c r="AH519" i="76" s="1"/>
  <c r="BM586" i="76"/>
  <c r="CF538" i="76"/>
  <c r="CG538" i="76" s="1"/>
  <c r="CF520" i="76"/>
  <c r="CG520" i="76" s="1"/>
  <c r="AE536" i="76"/>
  <c r="AG536" i="76" s="1"/>
  <c r="CG566" i="76"/>
  <c r="AE509" i="76"/>
  <c r="AG509" i="76" s="1"/>
  <c r="AE565" i="76"/>
  <c r="AG565" i="76" s="1"/>
  <c r="CG524" i="76"/>
  <c r="AE532" i="76"/>
  <c r="AG532" i="76" s="1"/>
  <c r="CG574" i="76"/>
  <c r="BM531" i="76"/>
  <c r="CE562" i="76"/>
  <c r="CG562" i="76" s="1"/>
  <c r="CG553" i="76"/>
  <c r="CF545" i="76"/>
  <c r="CG545" i="76" s="1"/>
  <c r="BM519" i="76"/>
  <c r="AE539" i="76"/>
  <c r="AG539" i="76" s="1"/>
  <c r="CF576" i="76"/>
  <c r="CG576" i="76" s="1"/>
  <c r="BZ588" i="76"/>
  <c r="BM542" i="76"/>
  <c r="CG554" i="76"/>
  <c r="BM536" i="76"/>
  <c r="AE557" i="76"/>
  <c r="AG557" i="76" s="1"/>
  <c r="CG581" i="76"/>
  <c r="CG573" i="76"/>
  <c r="CG569" i="76"/>
  <c r="CG551" i="76"/>
  <c r="CG577" i="76"/>
  <c r="CF546" i="76"/>
  <c r="AE556" i="76"/>
  <c r="AG556" i="76" s="1"/>
  <c r="CG549" i="76"/>
  <c r="AE538" i="76"/>
  <c r="AG538" i="76" s="1"/>
  <c r="CG585" i="76"/>
  <c r="CG515" i="76"/>
  <c r="BZ511" i="76"/>
  <c r="AE529" i="76"/>
  <c r="AG529" i="76" s="1"/>
  <c r="CG547" i="76"/>
  <c r="CG512" i="76"/>
  <c r="BZ523" i="76"/>
  <c r="BM511" i="76"/>
  <c r="AE583" i="76"/>
  <c r="AG583" i="76" s="1"/>
  <c r="CG523" i="76"/>
  <c r="AE520" i="76"/>
  <c r="AG520" i="76" s="1"/>
  <c r="CG529" i="76"/>
  <c r="AE545" i="76"/>
  <c r="AG545" i="76" s="1"/>
  <c r="AH545" i="76" s="1"/>
  <c r="CG507" i="76"/>
  <c r="CG570" i="76"/>
  <c r="AE589" i="76"/>
  <c r="AG589" i="76" s="1"/>
  <c r="CG536" i="76"/>
  <c r="CG578" i="76"/>
  <c r="AE549" i="76"/>
  <c r="AG549" i="76" s="1"/>
  <c r="AH549" i="76" s="1"/>
  <c r="CG543" i="76"/>
  <c r="CG511" i="76"/>
  <c r="CG506" i="76"/>
  <c r="CG527" i="76"/>
  <c r="CG583" i="76"/>
  <c r="AE554" i="76"/>
  <c r="AG554" i="76" s="1"/>
  <c r="AH554" i="76" s="1"/>
  <c r="AE551" i="76"/>
  <c r="AG551" i="76" s="1"/>
  <c r="AE525" i="76"/>
  <c r="AG525" i="76" s="1"/>
  <c r="AH525" i="76" s="1"/>
  <c r="CF537" i="76"/>
  <c r="CG537" i="76" s="1"/>
  <c r="CF587" i="76"/>
  <c r="CG587" i="76" s="1"/>
  <c r="AE578" i="76"/>
  <c r="AG578" i="76" s="1"/>
  <c r="AH578" i="76" s="1"/>
  <c r="CG556" i="76"/>
  <c r="AE562" i="76"/>
  <c r="AG562" i="76" s="1"/>
  <c r="CG546" i="76" l="1"/>
  <c r="CG519" i="76"/>
  <c r="AL506" i="76"/>
  <c r="AF549" i="14"/>
  <c r="AH550" i="76"/>
  <c r="AN507" i="76"/>
  <c r="AM550" i="76"/>
  <c r="AN550" i="76" s="1"/>
  <c r="AG577" i="76"/>
  <c r="AM577" i="76" s="1"/>
  <c r="AG546" i="76"/>
  <c r="AH546" i="76" s="1"/>
  <c r="AF2" i="76"/>
  <c r="BM2" i="76"/>
  <c r="AG588" i="76"/>
  <c r="AM588" i="76" s="1"/>
  <c r="AG506" i="76"/>
  <c r="AE2" i="76"/>
  <c r="AG533" i="76"/>
  <c r="AH533" i="76" s="1"/>
  <c r="AG531" i="76"/>
  <c r="AH531" i="76" s="1"/>
  <c r="AG566" i="76"/>
  <c r="AF565" i="14" s="1"/>
  <c r="AG581" i="76"/>
  <c r="AH581" i="76" s="1"/>
  <c r="AG542" i="76"/>
  <c r="AH542" i="76" s="1"/>
  <c r="AG511" i="76"/>
  <c r="AH511" i="76" s="1"/>
  <c r="AG543" i="76"/>
  <c r="AM543" i="76" s="1"/>
  <c r="AG535" i="76"/>
  <c r="AM535" i="76" s="1"/>
  <c r="AF560" i="14"/>
  <c r="AM561" i="76"/>
  <c r="AN561" i="76" s="1"/>
  <c r="AF508" i="14"/>
  <c r="AM509" i="76"/>
  <c r="AN509" i="76" s="1"/>
  <c r="AF578" i="14"/>
  <c r="AM579" i="76"/>
  <c r="AN579" i="76" s="1"/>
  <c r="AF561" i="14"/>
  <c r="AM562" i="76"/>
  <c r="AN562" i="76" s="1"/>
  <c r="AF550" i="14"/>
  <c r="AM551" i="76"/>
  <c r="AN551" i="76" s="1"/>
  <c r="AF519" i="14"/>
  <c r="AM520" i="76"/>
  <c r="AN520" i="76" s="1"/>
  <c r="AF555" i="14"/>
  <c r="AM556" i="76"/>
  <c r="AN556" i="76" s="1"/>
  <c r="AF531" i="14"/>
  <c r="AM532" i="76"/>
  <c r="AN532" i="76" s="1"/>
  <c r="AH562" i="76"/>
  <c r="AE516" i="14"/>
  <c r="AL517" i="76"/>
  <c r="AG516" i="76"/>
  <c r="AH516" i="76" s="1"/>
  <c r="AG568" i="76"/>
  <c r="AH568" i="76" s="1"/>
  <c r="AE511" i="14"/>
  <c r="AL512" i="76"/>
  <c r="AG527" i="76"/>
  <c r="AH527" i="76" s="1"/>
  <c r="AE545" i="14"/>
  <c r="AL546" i="76"/>
  <c r="AE587" i="14"/>
  <c r="AL588" i="76"/>
  <c r="AF588" i="14"/>
  <c r="AM589" i="76"/>
  <c r="AN589" i="76" s="1"/>
  <c r="AF564" i="14"/>
  <c r="AM565" i="76"/>
  <c r="AN565" i="76" s="1"/>
  <c r="AF569" i="14"/>
  <c r="AM570" i="76"/>
  <c r="AN570" i="76" s="1"/>
  <c r="AF548" i="14"/>
  <c r="AM549" i="76"/>
  <c r="AN549" i="76" s="1"/>
  <c r="AF556" i="14"/>
  <c r="AM557" i="76"/>
  <c r="AN557" i="76" s="1"/>
  <c r="AF572" i="14"/>
  <c r="AM573" i="76"/>
  <c r="AN573" i="76" s="1"/>
  <c r="AH570" i="76"/>
  <c r="AF553" i="14"/>
  <c r="AM554" i="76"/>
  <c r="AN554" i="76" s="1"/>
  <c r="AF528" i="14"/>
  <c r="AM529" i="76"/>
  <c r="AN529" i="76" s="1"/>
  <c r="AF537" i="14"/>
  <c r="AM538" i="76"/>
  <c r="AN538" i="76" s="1"/>
  <c r="AF538" i="14"/>
  <c r="AM539" i="76"/>
  <c r="AN539" i="76" s="1"/>
  <c r="AF535" i="14"/>
  <c r="AM536" i="76"/>
  <c r="AN536" i="76" s="1"/>
  <c r="AF518" i="14"/>
  <c r="AM519" i="76"/>
  <c r="AN519" i="76" s="1"/>
  <c r="AF527" i="14"/>
  <c r="AM528" i="76"/>
  <c r="AN528" i="76" s="1"/>
  <c r="AH556" i="76"/>
  <c r="AH509" i="76"/>
  <c r="AH528" i="76"/>
  <c r="AH551" i="76"/>
  <c r="AG517" i="76"/>
  <c r="AH517" i="76" s="1"/>
  <c r="AE565" i="14"/>
  <c r="AL566" i="76"/>
  <c r="AH579" i="76"/>
  <c r="AE576" i="14"/>
  <c r="AL577" i="76"/>
  <c r="AE532" i="14"/>
  <c r="AL533" i="76"/>
  <c r="AE530" i="14"/>
  <c r="AL531" i="76"/>
  <c r="AG512" i="76"/>
  <c r="AH589" i="76"/>
  <c r="AH532" i="76"/>
  <c r="AH557" i="76"/>
  <c r="AF587" i="14"/>
  <c r="AF524" i="14"/>
  <c r="AM525" i="76"/>
  <c r="AN525" i="76" s="1"/>
  <c r="AF582" i="14"/>
  <c r="AM583" i="76"/>
  <c r="AN583" i="76" s="1"/>
  <c r="AF574" i="14"/>
  <c r="AM575" i="76"/>
  <c r="AN575" i="76" s="1"/>
  <c r="AE507" i="14"/>
  <c r="AL508" i="76"/>
  <c r="AH565" i="76"/>
  <c r="AE580" i="14"/>
  <c r="AL581" i="76"/>
  <c r="AH561" i="76"/>
  <c r="AH539" i="76"/>
  <c r="AM531" i="76"/>
  <c r="AE541" i="14"/>
  <c r="AL542" i="76"/>
  <c r="AH529" i="76"/>
  <c r="AE510" i="14"/>
  <c r="AL511" i="76"/>
  <c r="AE542" i="14"/>
  <c r="AL543" i="76"/>
  <c r="AE534" i="14"/>
  <c r="AL535" i="76"/>
  <c r="AF577" i="14"/>
  <c r="AM578" i="76"/>
  <c r="AN578" i="76" s="1"/>
  <c r="AF544" i="14"/>
  <c r="AM545" i="76"/>
  <c r="AN545" i="76" s="1"/>
  <c r="AF573" i="14"/>
  <c r="AM574" i="76"/>
  <c r="AN574" i="76" s="1"/>
  <c r="AH583" i="76"/>
  <c r="AG508" i="76"/>
  <c r="AH508" i="76" s="1"/>
  <c r="AE515" i="14"/>
  <c r="AL516" i="76"/>
  <c r="AH575" i="76"/>
  <c r="AE567" i="14"/>
  <c r="AL568" i="76"/>
  <c r="AH520" i="76"/>
  <c r="AH536" i="76"/>
  <c r="AH538" i="76"/>
  <c r="AE526" i="14"/>
  <c r="AL527" i="76"/>
  <c r="BY503" i="76"/>
  <c r="CC503" i="76"/>
  <c r="BI503" i="76"/>
  <c r="BH503" i="76"/>
  <c r="BF503" i="76"/>
  <c r="BE503" i="76"/>
  <c r="AK503" i="76"/>
  <c r="AA503" i="76"/>
  <c r="Z503" i="76"/>
  <c r="R503" i="76"/>
  <c r="Q503" i="76"/>
  <c r="BU717" i="76"/>
  <c r="BT717" i="76"/>
  <c r="BS717" i="76"/>
  <c r="BR717" i="76"/>
  <c r="BQ717" i="76"/>
  <c r="BP717" i="76"/>
  <c r="BO717" i="76"/>
  <c r="BN717" i="76"/>
  <c r="BD717" i="76"/>
  <c r="BC717" i="76"/>
  <c r="BB717" i="76"/>
  <c r="BA717" i="76"/>
  <c r="AZ717" i="76"/>
  <c r="AY717" i="76"/>
  <c r="AV717" i="76"/>
  <c r="AU717" i="76"/>
  <c r="AT717" i="76"/>
  <c r="AS717" i="76"/>
  <c r="AR717" i="76"/>
  <c r="AQ717" i="76"/>
  <c r="AP717" i="76"/>
  <c r="AO717" i="76"/>
  <c r="Y717" i="76"/>
  <c r="X717" i="76"/>
  <c r="W717" i="76"/>
  <c r="V717" i="76"/>
  <c r="U717" i="76"/>
  <c r="T717" i="76"/>
  <c r="P717" i="76"/>
  <c r="O717" i="76"/>
  <c r="N717" i="76"/>
  <c r="M717" i="76"/>
  <c r="L717" i="76"/>
  <c r="K717" i="76"/>
  <c r="J717" i="76"/>
  <c r="I717" i="76"/>
  <c r="BU716" i="76"/>
  <c r="BT716" i="76"/>
  <c r="BS716" i="76"/>
  <c r="BR716" i="76"/>
  <c r="BQ716" i="76"/>
  <c r="BP716" i="76"/>
  <c r="BO716" i="76"/>
  <c r="BN716" i="76"/>
  <c r="BD716" i="76"/>
  <c r="BC716" i="76"/>
  <c r="BB716" i="76"/>
  <c r="BA716" i="76"/>
  <c r="AZ716" i="76"/>
  <c r="AY716" i="76"/>
  <c r="AV716" i="76"/>
  <c r="AU716" i="76"/>
  <c r="AT716" i="76"/>
  <c r="AS716" i="76"/>
  <c r="AR716" i="76"/>
  <c r="AQ716" i="76"/>
  <c r="AP716" i="76"/>
  <c r="AO716" i="76"/>
  <c r="Y716" i="76"/>
  <c r="X716" i="76"/>
  <c r="W716" i="76"/>
  <c r="V716" i="76"/>
  <c r="U716" i="76"/>
  <c r="T716" i="76"/>
  <c r="P716" i="76"/>
  <c r="O716" i="76"/>
  <c r="N716" i="76"/>
  <c r="M716" i="76"/>
  <c r="L716" i="76"/>
  <c r="K716" i="76"/>
  <c r="J716" i="76"/>
  <c r="I716" i="76"/>
  <c r="BU715" i="76"/>
  <c r="BT715" i="76"/>
  <c r="BS715" i="76"/>
  <c r="BR715" i="76"/>
  <c r="BQ715" i="76"/>
  <c r="BP715" i="76"/>
  <c r="BO715" i="76"/>
  <c r="BN715" i="76"/>
  <c r="BD715" i="76"/>
  <c r="BC715" i="76"/>
  <c r="BB715" i="76"/>
  <c r="BA715" i="76"/>
  <c r="AZ715" i="76"/>
  <c r="AY715" i="76"/>
  <c r="AV715" i="76"/>
  <c r="AU715" i="76"/>
  <c r="AT715" i="76"/>
  <c r="AS715" i="76"/>
  <c r="AR715" i="76"/>
  <c r="AQ715" i="76"/>
  <c r="AP715" i="76"/>
  <c r="AO715" i="76"/>
  <c r="Y715" i="76"/>
  <c r="X715" i="76"/>
  <c r="W715" i="76"/>
  <c r="V715" i="76"/>
  <c r="U715" i="76"/>
  <c r="T715" i="76"/>
  <c r="P715" i="76"/>
  <c r="O715" i="76"/>
  <c r="N715" i="76"/>
  <c r="M715" i="76"/>
  <c r="L715" i="76"/>
  <c r="K715" i="76"/>
  <c r="J715" i="76"/>
  <c r="I715" i="76"/>
  <c r="BW502" i="76"/>
  <c r="BV502" i="76"/>
  <c r="BI502" i="76"/>
  <c r="BH502" i="76"/>
  <c r="BF502" i="76"/>
  <c r="BE502" i="76"/>
  <c r="AK502" i="76"/>
  <c r="AA502" i="76"/>
  <c r="Z502" i="76"/>
  <c r="R502" i="76"/>
  <c r="Q502" i="76"/>
  <c r="BW501" i="76"/>
  <c r="BV501" i="76"/>
  <c r="BI501" i="76"/>
  <c r="BH501" i="76"/>
  <c r="BF501" i="76"/>
  <c r="BE501" i="76"/>
  <c r="AA501" i="76"/>
  <c r="Z501" i="76"/>
  <c r="R501" i="76"/>
  <c r="Q501" i="76"/>
  <c r="BW500" i="76"/>
  <c r="BY500" i="76" s="1"/>
  <c r="BV500" i="76"/>
  <c r="BI500" i="76"/>
  <c r="BH500" i="76"/>
  <c r="BF500" i="76"/>
  <c r="BE500" i="76"/>
  <c r="AA500" i="76"/>
  <c r="Z500" i="76"/>
  <c r="R500" i="76"/>
  <c r="Q500" i="76"/>
  <c r="BW499" i="76"/>
  <c r="BY499" i="76" s="1"/>
  <c r="BV499" i="76"/>
  <c r="BX499" i="76" s="1"/>
  <c r="BI499" i="76"/>
  <c r="BH499" i="76"/>
  <c r="BF499" i="76"/>
  <c r="BE499" i="76"/>
  <c r="AA499" i="76"/>
  <c r="Z499" i="76"/>
  <c r="R499" i="76"/>
  <c r="Q499" i="76"/>
  <c r="BW498" i="76"/>
  <c r="BV498" i="76"/>
  <c r="CC498" i="76" s="1"/>
  <c r="BI498" i="76"/>
  <c r="BH498" i="76"/>
  <c r="BF498" i="76"/>
  <c r="BE498" i="76"/>
  <c r="AA498" i="76"/>
  <c r="Z498" i="76"/>
  <c r="R498" i="76"/>
  <c r="Q498" i="76"/>
  <c r="BW497" i="76"/>
  <c r="CD497" i="76" s="1"/>
  <c r="BV497" i="76"/>
  <c r="BI497" i="76"/>
  <c r="BH497" i="76"/>
  <c r="BF497" i="76"/>
  <c r="BE497" i="76"/>
  <c r="AA497" i="76"/>
  <c r="Z497" i="76"/>
  <c r="R497" i="76"/>
  <c r="Q497" i="76"/>
  <c r="BW496" i="76"/>
  <c r="BV496" i="76"/>
  <c r="BI496" i="76"/>
  <c r="BH496" i="76"/>
  <c r="BF496" i="76"/>
  <c r="BE496" i="76"/>
  <c r="AA496" i="76"/>
  <c r="Z496" i="76"/>
  <c r="R496" i="76"/>
  <c r="Q496" i="76"/>
  <c r="BW495" i="76"/>
  <c r="BV495" i="76"/>
  <c r="BX495" i="76" s="1"/>
  <c r="BI495" i="76"/>
  <c r="BH495" i="76"/>
  <c r="BF495" i="76"/>
  <c r="BE495" i="76"/>
  <c r="AK495" i="76"/>
  <c r="AA495" i="76"/>
  <c r="Z495" i="76"/>
  <c r="R495" i="76"/>
  <c r="Q495" i="76"/>
  <c r="BW494" i="76"/>
  <c r="BV494" i="76"/>
  <c r="BI494" i="76"/>
  <c r="BH494" i="76"/>
  <c r="BF494" i="76"/>
  <c r="BE494" i="76"/>
  <c r="AA494" i="76"/>
  <c r="Z494" i="76"/>
  <c r="R494" i="76"/>
  <c r="Q494" i="76"/>
  <c r="BW493" i="76"/>
  <c r="BY493" i="76" s="1"/>
  <c r="BV493" i="76"/>
  <c r="CC493" i="76" s="1"/>
  <c r="BI493" i="76"/>
  <c r="BH493" i="76"/>
  <c r="BF493" i="76"/>
  <c r="BE493" i="76"/>
  <c r="AA493" i="76"/>
  <c r="Z493" i="76"/>
  <c r="R493" i="76"/>
  <c r="Q493" i="76"/>
  <c r="BW492" i="76"/>
  <c r="BV492" i="76"/>
  <c r="CC492" i="76" s="1"/>
  <c r="BI492" i="76"/>
  <c r="BH492" i="76"/>
  <c r="BF492" i="76"/>
  <c r="BE492" i="76"/>
  <c r="AA492" i="76"/>
  <c r="Z492" i="76"/>
  <c r="R492" i="76"/>
  <c r="Q492" i="76"/>
  <c r="BW491" i="76"/>
  <c r="BV491" i="76"/>
  <c r="BI491" i="76"/>
  <c r="BH491" i="76"/>
  <c r="BF491" i="76"/>
  <c r="BE491" i="76"/>
  <c r="AA491" i="76"/>
  <c r="Z491" i="76"/>
  <c r="R491" i="76"/>
  <c r="Q491" i="76"/>
  <c r="BW490" i="76"/>
  <c r="BV490" i="76"/>
  <c r="BI490" i="76"/>
  <c r="BH490" i="76"/>
  <c r="BF490" i="76"/>
  <c r="BE490" i="76"/>
  <c r="AA490" i="76"/>
  <c r="Z490" i="76"/>
  <c r="R490" i="76"/>
  <c r="Q490" i="76"/>
  <c r="BW489" i="76"/>
  <c r="BV489" i="76"/>
  <c r="CC489" i="76" s="1"/>
  <c r="BI489" i="76"/>
  <c r="BH489" i="76"/>
  <c r="BF489" i="76"/>
  <c r="BE489" i="76"/>
  <c r="AA489" i="76"/>
  <c r="Z489" i="76"/>
  <c r="R489" i="76"/>
  <c r="Q489" i="76"/>
  <c r="BW488" i="76"/>
  <c r="BV488" i="76"/>
  <c r="BI488" i="76"/>
  <c r="BH488" i="76"/>
  <c r="BF488" i="76"/>
  <c r="BE488" i="76"/>
  <c r="AA488" i="76"/>
  <c r="Z488" i="76"/>
  <c r="R488" i="76"/>
  <c r="Q488" i="76"/>
  <c r="BW487" i="76"/>
  <c r="BV487" i="76"/>
  <c r="CC487" i="76" s="1"/>
  <c r="BI487" i="76"/>
  <c r="BH487" i="76"/>
  <c r="BF487" i="76"/>
  <c r="BE487" i="76"/>
  <c r="AK487" i="76"/>
  <c r="AA487" i="76"/>
  <c r="Z487" i="76"/>
  <c r="R487" i="76"/>
  <c r="Q487" i="76"/>
  <c r="BW486" i="76"/>
  <c r="BV486" i="76"/>
  <c r="CC486" i="76" s="1"/>
  <c r="BI486" i="76"/>
  <c r="BH486" i="76"/>
  <c r="BF486" i="76"/>
  <c r="BE486" i="76"/>
  <c r="AA486" i="76"/>
  <c r="Z486" i="76"/>
  <c r="R486" i="76"/>
  <c r="Q486" i="76"/>
  <c r="BW485" i="76"/>
  <c r="BY485" i="76" s="1"/>
  <c r="BV485" i="76"/>
  <c r="CC485" i="76" s="1"/>
  <c r="BI485" i="76"/>
  <c r="BH485" i="76"/>
  <c r="BF485" i="76"/>
  <c r="BE485" i="76"/>
  <c r="AA485" i="76"/>
  <c r="Z485" i="76"/>
  <c r="R485" i="76"/>
  <c r="Q485" i="76"/>
  <c r="BW484" i="76"/>
  <c r="BV484" i="76"/>
  <c r="BX484" i="76" s="1"/>
  <c r="BI484" i="76"/>
  <c r="BH484" i="76"/>
  <c r="BF484" i="76"/>
  <c r="BE484" i="76"/>
  <c r="AA484" i="76"/>
  <c r="Z484" i="76"/>
  <c r="R484" i="76"/>
  <c r="Q484" i="76"/>
  <c r="BW483" i="76"/>
  <c r="CD483" i="76" s="1"/>
  <c r="BV483" i="76"/>
  <c r="BI483" i="76"/>
  <c r="BH483" i="76"/>
  <c r="BF483" i="76"/>
  <c r="BE483" i="76"/>
  <c r="AA483" i="76"/>
  <c r="Z483" i="76"/>
  <c r="R483" i="76"/>
  <c r="Q483" i="76"/>
  <c r="BW482" i="76"/>
  <c r="BV482" i="76"/>
  <c r="BI482" i="76"/>
  <c r="BH482" i="76"/>
  <c r="BF482" i="76"/>
  <c r="BE482" i="76"/>
  <c r="AK482" i="76"/>
  <c r="AA482" i="76"/>
  <c r="Z482" i="76"/>
  <c r="R482" i="76"/>
  <c r="Q482" i="76"/>
  <c r="BW481" i="76"/>
  <c r="BY481" i="76" s="1"/>
  <c r="BV481" i="76"/>
  <c r="BI481" i="76"/>
  <c r="BH481" i="76"/>
  <c r="BF481" i="76"/>
  <c r="BE481" i="76"/>
  <c r="AA481" i="76"/>
  <c r="Z481" i="76"/>
  <c r="R481" i="76"/>
  <c r="Q481" i="76"/>
  <c r="BW480" i="76"/>
  <c r="BV480" i="76"/>
  <c r="BX480" i="76" s="1"/>
  <c r="BI480" i="76"/>
  <c r="BH480" i="76"/>
  <c r="BF480" i="76"/>
  <c r="BE480" i="76"/>
  <c r="AA480" i="76"/>
  <c r="Z480" i="76"/>
  <c r="R480" i="76"/>
  <c r="Q480" i="76"/>
  <c r="BW479" i="76"/>
  <c r="BV479" i="76"/>
  <c r="CC479" i="76" s="1"/>
  <c r="BI479" i="76"/>
  <c r="BH479" i="76"/>
  <c r="BF479" i="76"/>
  <c r="BE479" i="76"/>
  <c r="AA479" i="76"/>
  <c r="Z479" i="76"/>
  <c r="R479" i="76"/>
  <c r="Q479" i="76"/>
  <c r="BW478" i="76"/>
  <c r="BV478" i="76"/>
  <c r="BI478" i="76"/>
  <c r="BH478" i="76"/>
  <c r="BF478" i="76"/>
  <c r="BE478" i="76"/>
  <c r="AA478" i="76"/>
  <c r="Z478" i="76"/>
  <c r="R478" i="76"/>
  <c r="Q478" i="76"/>
  <c r="BW477" i="76"/>
  <c r="BV477" i="76"/>
  <c r="BI477" i="76"/>
  <c r="BH477" i="76"/>
  <c r="BF477" i="76"/>
  <c r="BE477" i="76"/>
  <c r="AA477" i="76"/>
  <c r="Z477" i="76"/>
  <c r="R477" i="76"/>
  <c r="Q477" i="76"/>
  <c r="BW476" i="76"/>
  <c r="BV476" i="76"/>
  <c r="BX476" i="76" s="1"/>
  <c r="BI476" i="76"/>
  <c r="BH476" i="76"/>
  <c r="BF476" i="76"/>
  <c r="BE476" i="76"/>
  <c r="AK476" i="76"/>
  <c r="AA476" i="76"/>
  <c r="Z476" i="76"/>
  <c r="R476" i="76"/>
  <c r="Q476" i="76"/>
  <c r="BW475" i="76"/>
  <c r="BV475" i="76"/>
  <c r="BI475" i="76"/>
  <c r="BH475" i="76"/>
  <c r="BF475" i="76"/>
  <c r="BE475" i="76"/>
  <c r="AA475" i="76"/>
  <c r="Z475" i="76"/>
  <c r="R475" i="76"/>
  <c r="Q475" i="76"/>
  <c r="BW474" i="76"/>
  <c r="BV474" i="76"/>
  <c r="BI474" i="76"/>
  <c r="BH474" i="76"/>
  <c r="BF474" i="76"/>
  <c r="BE474" i="76"/>
  <c r="AA474" i="76"/>
  <c r="Z474" i="76"/>
  <c r="R474" i="76"/>
  <c r="Q474" i="76"/>
  <c r="BW473" i="76"/>
  <c r="BY473" i="76" s="1"/>
  <c r="BV473" i="76"/>
  <c r="BI473" i="76"/>
  <c r="BH473" i="76"/>
  <c r="BF473" i="76"/>
  <c r="BE473" i="76"/>
  <c r="AA473" i="76"/>
  <c r="Z473" i="76"/>
  <c r="R473" i="76"/>
  <c r="Q473" i="76"/>
  <c r="BW472" i="76"/>
  <c r="BV472" i="76"/>
  <c r="BX472" i="76" s="1"/>
  <c r="BI472" i="76"/>
  <c r="BH472" i="76"/>
  <c r="BF472" i="76"/>
  <c r="BE472" i="76"/>
  <c r="AA472" i="76"/>
  <c r="Z472" i="76"/>
  <c r="R472" i="76"/>
  <c r="Q472" i="76"/>
  <c r="BW471" i="76"/>
  <c r="CD471" i="76" s="1"/>
  <c r="BV471" i="76"/>
  <c r="BX471" i="76" s="1"/>
  <c r="BI471" i="76"/>
  <c r="BH471" i="76"/>
  <c r="BF471" i="76"/>
  <c r="BE471" i="76"/>
  <c r="AA471" i="76"/>
  <c r="Z471" i="76"/>
  <c r="R471" i="76"/>
  <c r="Q471" i="76"/>
  <c r="BW470" i="76"/>
  <c r="BV470" i="76"/>
  <c r="BI470" i="76"/>
  <c r="BH470" i="76"/>
  <c r="BF470" i="76"/>
  <c r="BE470" i="76"/>
  <c r="AA470" i="76"/>
  <c r="Z470" i="76"/>
  <c r="R470" i="76"/>
  <c r="Q470" i="76"/>
  <c r="BW469" i="76"/>
  <c r="BY469" i="76" s="1"/>
  <c r="BV469" i="76"/>
  <c r="BI469" i="76"/>
  <c r="BH469" i="76"/>
  <c r="BF469" i="76"/>
  <c r="BE469" i="76"/>
  <c r="AA469" i="76"/>
  <c r="Z469" i="76"/>
  <c r="R469" i="76"/>
  <c r="Q469" i="76"/>
  <c r="BW468" i="76"/>
  <c r="CD468" i="76" s="1"/>
  <c r="BV468" i="76"/>
  <c r="BX468" i="76" s="1"/>
  <c r="BI468" i="76"/>
  <c r="BH468" i="76"/>
  <c r="BF468" i="76"/>
  <c r="BE468" i="76"/>
  <c r="AA468" i="76"/>
  <c r="Z468" i="76"/>
  <c r="R468" i="76"/>
  <c r="Q468" i="76"/>
  <c r="BW467" i="76"/>
  <c r="BV467" i="76"/>
  <c r="BX467" i="76" s="1"/>
  <c r="BI467" i="76"/>
  <c r="BH467" i="76"/>
  <c r="BF467" i="76"/>
  <c r="BE467" i="76"/>
  <c r="AA467" i="76"/>
  <c r="Z467" i="76"/>
  <c r="R467" i="76"/>
  <c r="Q467" i="76"/>
  <c r="BW466" i="76"/>
  <c r="BV466" i="76"/>
  <c r="BI466" i="76"/>
  <c r="BH466" i="76"/>
  <c r="BF466" i="76"/>
  <c r="BE466" i="76"/>
  <c r="AA466" i="76"/>
  <c r="Z466" i="76"/>
  <c r="R466" i="76"/>
  <c r="Q466" i="76"/>
  <c r="BW465" i="76"/>
  <c r="BV465" i="76"/>
  <c r="BI465" i="76"/>
  <c r="BH465" i="76"/>
  <c r="BF465" i="76"/>
  <c r="BE465" i="76"/>
  <c r="AA465" i="76"/>
  <c r="Z465" i="76"/>
  <c r="R465" i="76"/>
  <c r="Q465" i="76"/>
  <c r="BW464" i="76"/>
  <c r="BY464" i="76" s="1"/>
  <c r="BV464" i="76"/>
  <c r="BX464" i="76" s="1"/>
  <c r="BI464" i="76"/>
  <c r="BH464" i="76"/>
  <c r="BF464" i="76"/>
  <c r="BE464" i="76"/>
  <c r="AA464" i="76"/>
  <c r="Z464" i="76"/>
  <c r="R464" i="76"/>
  <c r="Q464" i="76"/>
  <c r="BW463" i="76"/>
  <c r="BV463" i="76"/>
  <c r="CC463" i="76" s="1"/>
  <c r="BI463" i="76"/>
  <c r="BH463" i="76"/>
  <c r="BF463" i="76"/>
  <c r="BE463" i="76"/>
  <c r="AA463" i="76"/>
  <c r="Z463" i="76"/>
  <c r="R463" i="76"/>
  <c r="Q463" i="76"/>
  <c r="BW462" i="76"/>
  <c r="BV462" i="76"/>
  <c r="CC462" i="76" s="1"/>
  <c r="BI462" i="76"/>
  <c r="BH462" i="76"/>
  <c r="BF462" i="76"/>
  <c r="BE462" i="76"/>
  <c r="AA462" i="76"/>
  <c r="Z462" i="76"/>
  <c r="R462" i="76"/>
  <c r="Q462" i="76"/>
  <c r="BW461" i="76"/>
  <c r="CD461" i="76" s="1"/>
  <c r="BV461" i="76"/>
  <c r="CC461" i="76" s="1"/>
  <c r="BI461" i="76"/>
  <c r="BH461" i="76"/>
  <c r="BF461" i="76"/>
  <c r="BE461" i="76"/>
  <c r="AA461" i="76"/>
  <c r="Z461" i="76"/>
  <c r="R461" i="76"/>
  <c r="Q461" i="76"/>
  <c r="BW460" i="76"/>
  <c r="CD460" i="76" s="1"/>
  <c r="BV460" i="76"/>
  <c r="CC460" i="76" s="1"/>
  <c r="BI460" i="76"/>
  <c r="BH460" i="76"/>
  <c r="BF460" i="76"/>
  <c r="BE460" i="76"/>
  <c r="AA460" i="76"/>
  <c r="Z460" i="76"/>
  <c r="R460" i="76"/>
  <c r="Q460" i="76"/>
  <c r="BW459" i="76"/>
  <c r="BV459" i="76"/>
  <c r="CC459" i="76" s="1"/>
  <c r="BI459" i="76"/>
  <c r="BH459" i="76"/>
  <c r="BF459" i="76"/>
  <c r="BE459" i="76"/>
  <c r="AA459" i="76"/>
  <c r="Z459" i="76"/>
  <c r="R459" i="76"/>
  <c r="Q459" i="76"/>
  <c r="BW458" i="76"/>
  <c r="CD458" i="76" s="1"/>
  <c r="BV458" i="76"/>
  <c r="BX458" i="76" s="1"/>
  <c r="BI458" i="76"/>
  <c r="BH458" i="76"/>
  <c r="BF458" i="76"/>
  <c r="BE458" i="76"/>
  <c r="AA458" i="76"/>
  <c r="Z458" i="76"/>
  <c r="R458" i="76"/>
  <c r="Q458" i="76"/>
  <c r="BW457" i="76"/>
  <c r="CD457" i="76" s="1"/>
  <c r="BV457" i="76"/>
  <c r="BI457" i="76"/>
  <c r="BH457" i="76"/>
  <c r="BF457" i="76"/>
  <c r="BE457" i="76"/>
  <c r="AA457" i="76"/>
  <c r="Z457" i="76"/>
  <c r="R457" i="76"/>
  <c r="Q457" i="76"/>
  <c r="BW456" i="76"/>
  <c r="CD456" i="76" s="1"/>
  <c r="BV456" i="76"/>
  <c r="CC456" i="76" s="1"/>
  <c r="BI456" i="76"/>
  <c r="BH456" i="76"/>
  <c r="BF456" i="76"/>
  <c r="BE456" i="76"/>
  <c r="AA456" i="76"/>
  <c r="Z456" i="76"/>
  <c r="R456" i="76"/>
  <c r="Q456" i="76"/>
  <c r="BW455" i="76"/>
  <c r="BY455" i="76" s="1"/>
  <c r="BV455" i="76"/>
  <c r="CC455" i="76" s="1"/>
  <c r="BI455" i="76"/>
  <c r="BH455" i="76"/>
  <c r="BF455" i="76"/>
  <c r="BE455" i="76"/>
  <c r="AA455" i="76"/>
  <c r="Z455" i="76"/>
  <c r="R455" i="76"/>
  <c r="Q455" i="76"/>
  <c r="BW454" i="76"/>
  <c r="CD454" i="76" s="1"/>
  <c r="BV454" i="76"/>
  <c r="BI454" i="76"/>
  <c r="BH454" i="76"/>
  <c r="BF454" i="76"/>
  <c r="BE454" i="76"/>
  <c r="AA454" i="76"/>
  <c r="Z454" i="76"/>
  <c r="R454" i="76"/>
  <c r="Q454" i="76"/>
  <c r="BW453" i="76"/>
  <c r="CD453" i="76" s="1"/>
  <c r="BV453" i="76"/>
  <c r="CC453" i="76" s="1"/>
  <c r="BI453" i="76"/>
  <c r="BH453" i="76"/>
  <c r="BF453" i="76"/>
  <c r="BE453" i="76"/>
  <c r="AA453" i="76"/>
  <c r="Z453" i="76"/>
  <c r="R453" i="76"/>
  <c r="Q453" i="76"/>
  <c r="BW452" i="76"/>
  <c r="BV452" i="76"/>
  <c r="CC452" i="76" s="1"/>
  <c r="BI452" i="76"/>
  <c r="BH452" i="76"/>
  <c r="BF452" i="76"/>
  <c r="BE452" i="76"/>
  <c r="AA452" i="76"/>
  <c r="Z452" i="76"/>
  <c r="R452" i="76"/>
  <c r="Q452" i="76"/>
  <c r="BW451" i="76"/>
  <c r="BY451" i="76" s="1"/>
  <c r="BV451" i="76"/>
  <c r="BI451" i="76"/>
  <c r="BH451" i="76"/>
  <c r="BF451" i="76"/>
  <c r="BE451" i="76"/>
  <c r="AA451" i="76"/>
  <c r="Z451" i="76"/>
  <c r="R451" i="76"/>
  <c r="Q451" i="76"/>
  <c r="BW450" i="76"/>
  <c r="CD450" i="76" s="1"/>
  <c r="BV450" i="76"/>
  <c r="BX450" i="76" s="1"/>
  <c r="BI450" i="76"/>
  <c r="BH450" i="76"/>
  <c r="BF450" i="76"/>
  <c r="BE450" i="76"/>
  <c r="AK450" i="76"/>
  <c r="AA450" i="76"/>
  <c r="Z450" i="76"/>
  <c r="R450" i="76"/>
  <c r="Q450" i="76"/>
  <c r="BW449" i="76"/>
  <c r="CD449" i="76" s="1"/>
  <c r="BV449" i="76"/>
  <c r="CC449" i="76" s="1"/>
  <c r="BI449" i="76"/>
  <c r="BH449" i="76"/>
  <c r="BF449" i="76"/>
  <c r="BE449" i="76"/>
  <c r="AA449" i="76"/>
  <c r="Z449" i="76"/>
  <c r="R449" i="76"/>
  <c r="Q449" i="76"/>
  <c r="BW448" i="76"/>
  <c r="BV448" i="76"/>
  <c r="CC448" i="76" s="1"/>
  <c r="BI448" i="76"/>
  <c r="BH448" i="76"/>
  <c r="BF448" i="76"/>
  <c r="BE448" i="76"/>
  <c r="AA448" i="76"/>
  <c r="Z448" i="76"/>
  <c r="R448" i="76"/>
  <c r="Q448" i="76"/>
  <c r="BW447" i="76"/>
  <c r="BV447" i="76"/>
  <c r="BI447" i="76"/>
  <c r="BH447" i="76"/>
  <c r="BF447" i="76"/>
  <c r="BE447" i="76"/>
  <c r="AA447" i="76"/>
  <c r="Z447" i="76"/>
  <c r="R447" i="76"/>
  <c r="Q447" i="76"/>
  <c r="BW446" i="76"/>
  <c r="CD446" i="76" s="1"/>
  <c r="BV446" i="76"/>
  <c r="BI446" i="76"/>
  <c r="BH446" i="76"/>
  <c r="BF446" i="76"/>
  <c r="BE446" i="76"/>
  <c r="AK446" i="76"/>
  <c r="AA446" i="76"/>
  <c r="Z446" i="76"/>
  <c r="R446" i="76"/>
  <c r="Q446" i="76"/>
  <c r="BW445" i="76"/>
  <c r="BY445" i="76" s="1"/>
  <c r="BV445" i="76"/>
  <c r="CC445" i="76" s="1"/>
  <c r="BI445" i="76"/>
  <c r="BH445" i="76"/>
  <c r="BF445" i="76"/>
  <c r="BE445" i="76"/>
  <c r="AA445" i="76"/>
  <c r="Z445" i="76"/>
  <c r="R445" i="76"/>
  <c r="Q445" i="76"/>
  <c r="BW444" i="76"/>
  <c r="BY444" i="76" s="1"/>
  <c r="BV444" i="76"/>
  <c r="CC444" i="76" s="1"/>
  <c r="BI444" i="76"/>
  <c r="BH444" i="76"/>
  <c r="BF444" i="76"/>
  <c r="BE444" i="76"/>
  <c r="AA444" i="76"/>
  <c r="Z444" i="76"/>
  <c r="R444" i="76"/>
  <c r="Q444" i="76"/>
  <c r="BW443" i="76"/>
  <c r="BY443" i="76" s="1"/>
  <c r="BV443" i="76"/>
  <c r="CC443" i="76" s="1"/>
  <c r="BI443" i="76"/>
  <c r="BH443" i="76"/>
  <c r="BF443" i="76"/>
  <c r="BE443" i="76"/>
  <c r="AA443" i="76"/>
  <c r="Z443" i="76"/>
  <c r="R443" i="76"/>
  <c r="Q443" i="76"/>
  <c r="BW442" i="76"/>
  <c r="CD442" i="76" s="1"/>
  <c r="BV442" i="76"/>
  <c r="BX442" i="76" s="1"/>
  <c r="BI442" i="76"/>
  <c r="BH442" i="76"/>
  <c r="BF442" i="76"/>
  <c r="BE442" i="76"/>
  <c r="AA442" i="76"/>
  <c r="Z442" i="76"/>
  <c r="R442" i="76"/>
  <c r="Q442" i="76"/>
  <c r="BW441" i="76"/>
  <c r="CD441" i="76" s="1"/>
  <c r="BV441" i="76"/>
  <c r="CC441" i="76" s="1"/>
  <c r="BI441" i="76"/>
  <c r="BH441" i="76"/>
  <c r="BF441" i="76"/>
  <c r="BE441" i="76"/>
  <c r="AK441" i="76"/>
  <c r="AA441" i="76"/>
  <c r="Z441" i="76"/>
  <c r="R441" i="76"/>
  <c r="Q441" i="76"/>
  <c r="BW440" i="76"/>
  <c r="BY440" i="76" s="1"/>
  <c r="BV440" i="76"/>
  <c r="CC440" i="76" s="1"/>
  <c r="BI440" i="76"/>
  <c r="BH440" i="76"/>
  <c r="BF440" i="76"/>
  <c r="BE440" i="76"/>
  <c r="AA440" i="76"/>
  <c r="Z440" i="76"/>
  <c r="R440" i="76"/>
  <c r="Q440" i="76"/>
  <c r="BW439" i="76"/>
  <c r="BY439" i="76" s="1"/>
  <c r="BV439" i="76"/>
  <c r="CC439" i="76" s="1"/>
  <c r="BI439" i="76"/>
  <c r="BH439" i="76"/>
  <c r="BF439" i="76"/>
  <c r="BE439" i="76"/>
  <c r="AA439" i="76"/>
  <c r="Z439" i="76"/>
  <c r="R439" i="76"/>
  <c r="Q439" i="76"/>
  <c r="BW438" i="76"/>
  <c r="BV438" i="76"/>
  <c r="BX438" i="76" s="1"/>
  <c r="BI438" i="76"/>
  <c r="BH438" i="76"/>
  <c r="BF438" i="76"/>
  <c r="BE438" i="76"/>
  <c r="AA438" i="76"/>
  <c r="Z438" i="76"/>
  <c r="R438" i="76"/>
  <c r="Q438" i="76"/>
  <c r="BW437" i="76"/>
  <c r="CD437" i="76" s="1"/>
  <c r="BV437" i="76"/>
  <c r="BI437" i="76"/>
  <c r="BH437" i="76"/>
  <c r="BF437" i="76"/>
  <c r="BE437" i="76"/>
  <c r="AA437" i="76"/>
  <c r="Z437" i="76"/>
  <c r="R437" i="76"/>
  <c r="Q437" i="76"/>
  <c r="BW436" i="76"/>
  <c r="BY436" i="76" s="1"/>
  <c r="BV436" i="76"/>
  <c r="CC436" i="76" s="1"/>
  <c r="BI436" i="76"/>
  <c r="BH436" i="76"/>
  <c r="BF436" i="76"/>
  <c r="BE436" i="76"/>
  <c r="AA436" i="76"/>
  <c r="Z436" i="76"/>
  <c r="R436" i="76"/>
  <c r="Q436" i="76"/>
  <c r="BW435" i="76"/>
  <c r="BY435" i="76" s="1"/>
  <c r="BV435" i="76"/>
  <c r="CC435" i="76" s="1"/>
  <c r="BI435" i="76"/>
  <c r="BH435" i="76"/>
  <c r="BF435" i="76"/>
  <c r="BE435" i="76"/>
  <c r="AA435" i="76"/>
  <c r="Z435" i="76"/>
  <c r="R435" i="76"/>
  <c r="Q435" i="76"/>
  <c r="BW434" i="76"/>
  <c r="BY434" i="76" s="1"/>
  <c r="BV434" i="76"/>
  <c r="BX434" i="76" s="1"/>
  <c r="BI434" i="76"/>
  <c r="BH434" i="76"/>
  <c r="BF434" i="76"/>
  <c r="BE434" i="76"/>
  <c r="AA434" i="76"/>
  <c r="Z434" i="76"/>
  <c r="R434" i="76"/>
  <c r="Q434" i="76"/>
  <c r="BW433" i="76"/>
  <c r="CD433" i="76" s="1"/>
  <c r="BV433" i="76"/>
  <c r="BX433" i="76" s="1"/>
  <c r="BI433" i="76"/>
  <c r="BH433" i="76"/>
  <c r="BF433" i="76"/>
  <c r="BE433" i="76"/>
  <c r="AA433" i="76"/>
  <c r="Z433" i="76"/>
  <c r="R433" i="76"/>
  <c r="Q433" i="76"/>
  <c r="BW432" i="76"/>
  <c r="BV432" i="76"/>
  <c r="BX432" i="76" s="1"/>
  <c r="BI432" i="76"/>
  <c r="BH432" i="76"/>
  <c r="BF432" i="76"/>
  <c r="BE432" i="76"/>
  <c r="AA432" i="76"/>
  <c r="Z432" i="76"/>
  <c r="R432" i="76"/>
  <c r="Q432" i="76"/>
  <c r="BW431" i="76"/>
  <c r="BV431" i="76"/>
  <c r="BI431" i="76"/>
  <c r="BH431" i="76"/>
  <c r="BF431" i="76"/>
  <c r="BE431" i="76"/>
  <c r="AA431" i="76"/>
  <c r="Z431" i="76"/>
  <c r="R431" i="76"/>
  <c r="Q431" i="76"/>
  <c r="BW430" i="76"/>
  <c r="BV430" i="76"/>
  <c r="CC430" i="76" s="1"/>
  <c r="BI430" i="76"/>
  <c r="BH430" i="76"/>
  <c r="BF430" i="76"/>
  <c r="BE430" i="76"/>
  <c r="AA430" i="76"/>
  <c r="Z430" i="76"/>
  <c r="R430" i="76"/>
  <c r="Q430" i="76"/>
  <c r="BW429" i="76"/>
  <c r="BY429" i="76" s="1"/>
  <c r="BV429" i="76"/>
  <c r="CC429" i="76" s="1"/>
  <c r="BI429" i="76"/>
  <c r="BH429" i="76"/>
  <c r="BF429" i="76"/>
  <c r="BE429" i="76"/>
  <c r="AA429" i="76"/>
  <c r="Z429" i="76"/>
  <c r="R429" i="76"/>
  <c r="Q429" i="76"/>
  <c r="BW428" i="76"/>
  <c r="BV428" i="76"/>
  <c r="BX428" i="76" s="1"/>
  <c r="BI428" i="76"/>
  <c r="BH428" i="76"/>
  <c r="BF428" i="76"/>
  <c r="BE428" i="76"/>
  <c r="AA428" i="76"/>
  <c r="Z428" i="76"/>
  <c r="R428" i="76"/>
  <c r="Q428" i="76"/>
  <c r="BW427" i="76"/>
  <c r="BV427" i="76"/>
  <c r="BI427" i="76"/>
  <c r="BH427" i="76"/>
  <c r="BF427" i="76"/>
  <c r="BE427" i="76"/>
  <c r="AA427" i="76"/>
  <c r="Z427" i="76"/>
  <c r="R427" i="76"/>
  <c r="Q427" i="76"/>
  <c r="BW426" i="76"/>
  <c r="CD426" i="76" s="1"/>
  <c r="BV426" i="76"/>
  <c r="BI426" i="76"/>
  <c r="BH426" i="76"/>
  <c r="BF426" i="76"/>
  <c r="BE426" i="76"/>
  <c r="AA426" i="76"/>
  <c r="Z426" i="76"/>
  <c r="R426" i="76"/>
  <c r="Q426" i="76"/>
  <c r="BW425" i="76"/>
  <c r="BY425" i="76" s="1"/>
  <c r="BV425" i="76"/>
  <c r="CC425" i="76" s="1"/>
  <c r="BI425" i="76"/>
  <c r="BH425" i="76"/>
  <c r="BF425" i="76"/>
  <c r="BE425" i="76"/>
  <c r="AA425" i="76"/>
  <c r="Z425" i="76"/>
  <c r="R425" i="76"/>
  <c r="Q425" i="76"/>
  <c r="BW424" i="76"/>
  <c r="BV424" i="76"/>
  <c r="BX424" i="76" s="1"/>
  <c r="BI424" i="76"/>
  <c r="BH424" i="76"/>
  <c r="BF424" i="76"/>
  <c r="BE424" i="76"/>
  <c r="AA424" i="76"/>
  <c r="Z424" i="76"/>
  <c r="R424" i="76"/>
  <c r="Q424" i="76"/>
  <c r="BW423" i="76"/>
  <c r="CD423" i="76" s="1"/>
  <c r="BV423" i="76"/>
  <c r="BI423" i="76"/>
  <c r="BH423" i="76"/>
  <c r="BF423" i="76"/>
  <c r="BE423" i="76"/>
  <c r="AA423" i="76"/>
  <c r="Z423" i="76"/>
  <c r="R423" i="76"/>
  <c r="Q423" i="76"/>
  <c r="BW422" i="76"/>
  <c r="CD422" i="76" s="1"/>
  <c r="BV422" i="76"/>
  <c r="CC422" i="76" s="1"/>
  <c r="BI422" i="76"/>
  <c r="BH422" i="76"/>
  <c r="BF422" i="76"/>
  <c r="BE422" i="76"/>
  <c r="AA422" i="76"/>
  <c r="Z422" i="76"/>
  <c r="R422" i="76"/>
  <c r="Q422" i="76"/>
  <c r="BW421" i="76"/>
  <c r="BY421" i="76" s="1"/>
  <c r="BV421" i="76"/>
  <c r="CC421" i="76" s="1"/>
  <c r="BI421" i="76"/>
  <c r="BH421" i="76"/>
  <c r="BF421" i="76"/>
  <c r="BE421" i="76"/>
  <c r="AA421" i="76"/>
  <c r="Z421" i="76"/>
  <c r="R421" i="76"/>
  <c r="Q421" i="76"/>
  <c r="BW420" i="76"/>
  <c r="BY420" i="76" s="1"/>
  <c r="BV420" i="76"/>
  <c r="BX420" i="76" s="1"/>
  <c r="BI420" i="76"/>
  <c r="BH420" i="76"/>
  <c r="BF420" i="76"/>
  <c r="BE420" i="76"/>
  <c r="AA420" i="76"/>
  <c r="Z420" i="76"/>
  <c r="R420" i="76"/>
  <c r="Q420" i="76"/>
  <c r="BW419" i="76"/>
  <c r="BV419" i="76"/>
  <c r="BI419" i="76"/>
  <c r="BH419" i="76"/>
  <c r="BF419" i="76"/>
  <c r="BE419" i="76"/>
  <c r="AA419" i="76"/>
  <c r="Z419" i="76"/>
  <c r="R419" i="76"/>
  <c r="Q419" i="76"/>
  <c r="BW418" i="76"/>
  <c r="CD418" i="76" s="1"/>
  <c r="BV418" i="76"/>
  <c r="BI418" i="76"/>
  <c r="BH418" i="76"/>
  <c r="BF418" i="76"/>
  <c r="BE418" i="76"/>
  <c r="AA418" i="76"/>
  <c r="Z418" i="76"/>
  <c r="R418" i="76"/>
  <c r="Q418" i="76"/>
  <c r="BW417" i="76"/>
  <c r="BY417" i="76" s="1"/>
  <c r="BV417" i="76"/>
  <c r="CC417" i="76" s="1"/>
  <c r="BI417" i="76"/>
  <c r="BH417" i="76"/>
  <c r="BF417" i="76"/>
  <c r="BE417" i="76"/>
  <c r="AA417" i="76"/>
  <c r="Z417" i="76"/>
  <c r="R417" i="76"/>
  <c r="Q417" i="76"/>
  <c r="BW416" i="76"/>
  <c r="BV416" i="76"/>
  <c r="BI416" i="76"/>
  <c r="BH416" i="76"/>
  <c r="BF416" i="76"/>
  <c r="BE416" i="76"/>
  <c r="AA416" i="76"/>
  <c r="Z416" i="76"/>
  <c r="R416" i="76"/>
  <c r="Q416" i="76"/>
  <c r="BW415" i="76"/>
  <c r="CD415" i="76" s="1"/>
  <c r="BV415" i="76"/>
  <c r="BI415" i="76"/>
  <c r="BH415" i="76"/>
  <c r="BF415" i="76"/>
  <c r="BE415" i="76"/>
  <c r="AA415" i="76"/>
  <c r="Z415" i="76"/>
  <c r="R415" i="76"/>
  <c r="Q415" i="76"/>
  <c r="BW414" i="76"/>
  <c r="CD414" i="76" s="1"/>
  <c r="BV414" i="76"/>
  <c r="BI414" i="76"/>
  <c r="BH414" i="76"/>
  <c r="BF414" i="76"/>
  <c r="BE414" i="76"/>
  <c r="AA414" i="76"/>
  <c r="Z414" i="76"/>
  <c r="R414" i="76"/>
  <c r="Q414" i="76"/>
  <c r="BW413" i="76"/>
  <c r="BV413" i="76"/>
  <c r="CC413" i="76" s="1"/>
  <c r="BI413" i="76"/>
  <c r="BH413" i="76"/>
  <c r="BF413" i="76"/>
  <c r="BE413" i="76"/>
  <c r="AA413" i="76"/>
  <c r="Z413" i="76"/>
  <c r="R413" i="76"/>
  <c r="Q413" i="76"/>
  <c r="BW412" i="76"/>
  <c r="BV412" i="76"/>
  <c r="BI412" i="76"/>
  <c r="BH412" i="76"/>
  <c r="BF412" i="76"/>
  <c r="BE412" i="76"/>
  <c r="AA412" i="76"/>
  <c r="Z412" i="76"/>
  <c r="R412" i="76"/>
  <c r="Q412" i="76"/>
  <c r="BW411" i="76"/>
  <c r="CD411" i="76" s="1"/>
  <c r="BV411" i="76"/>
  <c r="BI411" i="76"/>
  <c r="BH411" i="76"/>
  <c r="BF411" i="76"/>
  <c r="BE411" i="76"/>
  <c r="AA411" i="76"/>
  <c r="Z411" i="76"/>
  <c r="R411" i="76"/>
  <c r="Q411" i="76"/>
  <c r="BW410" i="76"/>
  <c r="CD410" i="76" s="1"/>
  <c r="BV410" i="76"/>
  <c r="BI410" i="76"/>
  <c r="BH410" i="76"/>
  <c r="BF410" i="76"/>
  <c r="BE410" i="76"/>
  <c r="AA410" i="76"/>
  <c r="Z410" i="76"/>
  <c r="R410" i="76"/>
  <c r="Q410" i="76"/>
  <c r="BW409" i="76"/>
  <c r="BV409" i="76"/>
  <c r="CC409" i="76" s="1"/>
  <c r="BI409" i="76"/>
  <c r="BH409" i="76"/>
  <c r="BF409" i="76"/>
  <c r="BE409" i="76"/>
  <c r="AA409" i="76"/>
  <c r="Z409" i="76"/>
  <c r="R409" i="76"/>
  <c r="Q409" i="76"/>
  <c r="BW408" i="76"/>
  <c r="BY408" i="76" s="1"/>
  <c r="BV408" i="76"/>
  <c r="BI408" i="76"/>
  <c r="BH408" i="76"/>
  <c r="BF408" i="76"/>
  <c r="BE408" i="76"/>
  <c r="AA408" i="76"/>
  <c r="Z408" i="76"/>
  <c r="R408" i="76"/>
  <c r="Q408" i="76"/>
  <c r="BW407" i="76"/>
  <c r="BV407" i="76"/>
  <c r="BI407" i="76"/>
  <c r="BH407" i="76"/>
  <c r="BF407" i="76"/>
  <c r="BE407" i="76"/>
  <c r="AA407" i="76"/>
  <c r="Z407" i="76"/>
  <c r="R407" i="76"/>
  <c r="Q407" i="76"/>
  <c r="BW406" i="76"/>
  <c r="BV406" i="76"/>
  <c r="CC406" i="76" s="1"/>
  <c r="BI406" i="76"/>
  <c r="BH406" i="76"/>
  <c r="BF406" i="76"/>
  <c r="BE406" i="76"/>
  <c r="AA406" i="76"/>
  <c r="Z406" i="76"/>
  <c r="R406" i="76"/>
  <c r="Q406" i="76"/>
  <c r="BW405" i="76"/>
  <c r="BV405" i="76"/>
  <c r="BI405" i="76"/>
  <c r="BH405" i="76"/>
  <c r="BF405" i="76"/>
  <c r="BE405" i="76"/>
  <c r="AA405" i="76"/>
  <c r="Z405" i="76"/>
  <c r="R405" i="76"/>
  <c r="Q405" i="76"/>
  <c r="BW404" i="76"/>
  <c r="BY404" i="76" s="1"/>
  <c r="BV404" i="76"/>
  <c r="BI404" i="76"/>
  <c r="BH404" i="76"/>
  <c r="BF404" i="76"/>
  <c r="BE404" i="76"/>
  <c r="AK404" i="76"/>
  <c r="AA404" i="76"/>
  <c r="Z404" i="76"/>
  <c r="R404" i="76"/>
  <c r="Q404" i="76"/>
  <c r="BW403" i="76"/>
  <c r="CD403" i="76" s="1"/>
  <c r="BV403" i="76"/>
  <c r="BI403" i="76"/>
  <c r="BH403" i="76"/>
  <c r="BF403" i="76"/>
  <c r="BE403" i="76"/>
  <c r="AA403" i="76"/>
  <c r="Z403" i="76"/>
  <c r="R403" i="76"/>
  <c r="Q403" i="76"/>
  <c r="BW402" i="76"/>
  <c r="BV402" i="76"/>
  <c r="CC402" i="76" s="1"/>
  <c r="BI402" i="76"/>
  <c r="BH402" i="76"/>
  <c r="BF402" i="76"/>
  <c r="BE402" i="76"/>
  <c r="AK402" i="76"/>
  <c r="AA402" i="76"/>
  <c r="Z402" i="76"/>
  <c r="R402" i="76"/>
  <c r="Q402" i="76"/>
  <c r="BW401" i="76"/>
  <c r="BV401" i="76"/>
  <c r="BI401" i="76"/>
  <c r="BH401" i="76"/>
  <c r="BF401" i="76"/>
  <c r="BE401" i="76"/>
  <c r="AA401" i="76"/>
  <c r="Z401" i="76"/>
  <c r="R401" i="76"/>
  <c r="Q401" i="76"/>
  <c r="BW400" i="76"/>
  <c r="BY400" i="76" s="1"/>
  <c r="BV400" i="76"/>
  <c r="BI400" i="76"/>
  <c r="BH400" i="76"/>
  <c r="BF400" i="76"/>
  <c r="BE400" i="76"/>
  <c r="AA400" i="76"/>
  <c r="Z400" i="76"/>
  <c r="R400" i="76"/>
  <c r="Q400" i="76"/>
  <c r="BW399" i="76"/>
  <c r="CD399" i="76" s="1"/>
  <c r="BV399" i="76"/>
  <c r="BI399" i="76"/>
  <c r="BH399" i="76"/>
  <c r="BF399" i="76"/>
  <c r="BE399" i="76"/>
  <c r="AA399" i="76"/>
  <c r="Z399" i="76"/>
  <c r="R399" i="76"/>
  <c r="Q399" i="76"/>
  <c r="BW398" i="76"/>
  <c r="BY398" i="76" s="1"/>
  <c r="BV398" i="76"/>
  <c r="CC398" i="76" s="1"/>
  <c r="BI398" i="76"/>
  <c r="BH398" i="76"/>
  <c r="BF398" i="76"/>
  <c r="BE398" i="76"/>
  <c r="AA398" i="76"/>
  <c r="Z398" i="76"/>
  <c r="R398" i="76"/>
  <c r="Q398" i="76"/>
  <c r="BW397" i="76"/>
  <c r="BY397" i="76" s="1"/>
  <c r="BV397" i="76"/>
  <c r="BI397" i="76"/>
  <c r="BH397" i="76"/>
  <c r="BF397" i="76"/>
  <c r="BE397" i="76"/>
  <c r="AA397" i="76"/>
  <c r="Z397" i="76"/>
  <c r="R397" i="76"/>
  <c r="Q397" i="76"/>
  <c r="BW396" i="76"/>
  <c r="BV396" i="76"/>
  <c r="BI396" i="76"/>
  <c r="BH396" i="76"/>
  <c r="BF396" i="76"/>
  <c r="BE396" i="76"/>
  <c r="AA396" i="76"/>
  <c r="Z396" i="76"/>
  <c r="R396" i="76"/>
  <c r="Q396" i="76"/>
  <c r="BW395" i="76"/>
  <c r="CD395" i="76" s="1"/>
  <c r="BV395" i="76"/>
  <c r="CC395" i="76" s="1"/>
  <c r="BI395" i="76"/>
  <c r="BH395" i="76"/>
  <c r="BF395" i="76"/>
  <c r="BE395" i="76"/>
  <c r="AA395" i="76"/>
  <c r="Z395" i="76"/>
  <c r="R395" i="76"/>
  <c r="Q395" i="76"/>
  <c r="BW394" i="76"/>
  <c r="BY394" i="76" s="1"/>
  <c r="BV394" i="76"/>
  <c r="CC394" i="76" s="1"/>
  <c r="BI394" i="76"/>
  <c r="BH394" i="76"/>
  <c r="BF394" i="76"/>
  <c r="BE394" i="76"/>
  <c r="AA394" i="76"/>
  <c r="Z394" i="76"/>
  <c r="R394" i="76"/>
  <c r="Q394" i="76"/>
  <c r="BW393" i="76"/>
  <c r="CD393" i="76" s="1"/>
  <c r="BV393" i="76"/>
  <c r="BI393" i="76"/>
  <c r="BH393" i="76"/>
  <c r="BF393" i="76"/>
  <c r="BE393" i="76"/>
  <c r="AA393" i="76"/>
  <c r="Z393" i="76"/>
  <c r="R393" i="76"/>
  <c r="Q393" i="76"/>
  <c r="BW392" i="76"/>
  <c r="BV392" i="76"/>
  <c r="CC392" i="76" s="1"/>
  <c r="BI392" i="76"/>
  <c r="BH392" i="76"/>
  <c r="BF392" i="76"/>
  <c r="BE392" i="76"/>
  <c r="AA392" i="76"/>
  <c r="Z392" i="76"/>
  <c r="R392" i="76"/>
  <c r="Q392" i="76"/>
  <c r="BW391" i="76"/>
  <c r="CD391" i="76" s="1"/>
  <c r="BV391" i="76"/>
  <c r="CC391" i="76" s="1"/>
  <c r="BI391" i="76"/>
  <c r="BH391" i="76"/>
  <c r="BF391" i="76"/>
  <c r="BE391" i="76"/>
  <c r="AA391" i="76"/>
  <c r="Z391" i="76"/>
  <c r="R391" i="76"/>
  <c r="Q391" i="76"/>
  <c r="BW390" i="76"/>
  <c r="BV390" i="76"/>
  <c r="BI390" i="76"/>
  <c r="BH390" i="76"/>
  <c r="BF390" i="76"/>
  <c r="BE390" i="76"/>
  <c r="AA390" i="76"/>
  <c r="Z390" i="76"/>
  <c r="R390" i="76"/>
  <c r="Q390" i="76"/>
  <c r="BW389" i="76"/>
  <c r="CD389" i="76" s="1"/>
  <c r="BV389" i="76"/>
  <c r="CC389" i="76" s="1"/>
  <c r="BI389" i="76"/>
  <c r="BH389" i="76"/>
  <c r="BF389" i="76"/>
  <c r="BE389" i="76"/>
  <c r="AA389" i="76"/>
  <c r="Z389" i="76"/>
  <c r="R389" i="76"/>
  <c r="Q389" i="76"/>
  <c r="BW388" i="76"/>
  <c r="BV388" i="76"/>
  <c r="CC388" i="76" s="1"/>
  <c r="BI388" i="76"/>
  <c r="BH388" i="76"/>
  <c r="BF388" i="76"/>
  <c r="BE388" i="76"/>
  <c r="AK388" i="76"/>
  <c r="AA388" i="76"/>
  <c r="Z388" i="76"/>
  <c r="R388" i="76"/>
  <c r="Q388" i="76"/>
  <c r="BW387" i="76"/>
  <c r="BV387" i="76"/>
  <c r="BX387" i="76" s="1"/>
  <c r="BI387" i="76"/>
  <c r="BH387" i="76"/>
  <c r="BF387" i="76"/>
  <c r="BE387" i="76"/>
  <c r="AA387" i="76"/>
  <c r="Z387" i="76"/>
  <c r="R387" i="76"/>
  <c r="Q387" i="76"/>
  <c r="BW386" i="76"/>
  <c r="BV386" i="76"/>
  <c r="BX386" i="76" s="1"/>
  <c r="BI386" i="76"/>
  <c r="BH386" i="76"/>
  <c r="BF386" i="76"/>
  <c r="BE386" i="76"/>
  <c r="AA386" i="76"/>
  <c r="Z386" i="76"/>
  <c r="R386" i="76"/>
  <c r="Q386" i="76"/>
  <c r="BW385" i="76"/>
  <c r="CD385" i="76" s="1"/>
  <c r="BV385" i="76"/>
  <c r="BI385" i="76"/>
  <c r="BH385" i="76"/>
  <c r="BF385" i="76"/>
  <c r="BE385" i="76"/>
  <c r="AA385" i="76"/>
  <c r="Z385" i="76"/>
  <c r="R385" i="76"/>
  <c r="Q385" i="76"/>
  <c r="BW384" i="76"/>
  <c r="BY384" i="76" s="1"/>
  <c r="BV384" i="76"/>
  <c r="CC384" i="76" s="1"/>
  <c r="BI384" i="76"/>
  <c r="BH384" i="76"/>
  <c r="BF384" i="76"/>
  <c r="BE384" i="76"/>
  <c r="AA384" i="76"/>
  <c r="Z384" i="76"/>
  <c r="R384" i="76"/>
  <c r="Q384" i="76"/>
  <c r="BW383" i="76"/>
  <c r="BV383" i="76"/>
  <c r="BX383" i="76" s="1"/>
  <c r="BI383" i="76"/>
  <c r="BH383" i="76"/>
  <c r="BF383" i="76"/>
  <c r="BE383" i="76"/>
  <c r="AA383" i="76"/>
  <c r="Z383" i="76"/>
  <c r="R383" i="76"/>
  <c r="Q383" i="76"/>
  <c r="BW382" i="76"/>
  <c r="BV382" i="76"/>
  <c r="CC382" i="76" s="1"/>
  <c r="BI382" i="76"/>
  <c r="BH382" i="76"/>
  <c r="BF382" i="76"/>
  <c r="BE382" i="76"/>
  <c r="AA382" i="76"/>
  <c r="Z382" i="76"/>
  <c r="R382" i="76"/>
  <c r="Q382" i="76"/>
  <c r="BW381" i="76"/>
  <c r="CD381" i="76" s="1"/>
  <c r="BV381" i="76"/>
  <c r="BI381" i="76"/>
  <c r="BH381" i="76"/>
  <c r="BF381" i="76"/>
  <c r="BE381" i="76"/>
  <c r="AA381" i="76"/>
  <c r="Z381" i="76"/>
  <c r="R381" i="76"/>
  <c r="Q381" i="76"/>
  <c r="BW380" i="76"/>
  <c r="BV380" i="76"/>
  <c r="CC380" i="76" s="1"/>
  <c r="BI380" i="76"/>
  <c r="BH380" i="76"/>
  <c r="BF380" i="76"/>
  <c r="BE380" i="76"/>
  <c r="AK380" i="76"/>
  <c r="AA380" i="76"/>
  <c r="Z380" i="76"/>
  <c r="R380" i="76"/>
  <c r="Q380" i="76"/>
  <c r="BW379" i="76"/>
  <c r="BV379" i="76"/>
  <c r="BX379" i="76" s="1"/>
  <c r="BI379" i="76"/>
  <c r="BH379" i="76"/>
  <c r="BF379" i="76"/>
  <c r="BE379" i="76"/>
  <c r="AA379" i="76"/>
  <c r="Z379" i="76"/>
  <c r="R379" i="76"/>
  <c r="Q379" i="76"/>
  <c r="BW378" i="76"/>
  <c r="CD378" i="76" s="1"/>
  <c r="BV378" i="76"/>
  <c r="BI378" i="76"/>
  <c r="BH378" i="76"/>
  <c r="BF378" i="76"/>
  <c r="BE378" i="76"/>
  <c r="AA378" i="76"/>
  <c r="Z378" i="76"/>
  <c r="R378" i="76"/>
  <c r="Q378" i="76"/>
  <c r="BW377" i="76"/>
  <c r="CD377" i="76" s="1"/>
  <c r="BV377" i="76"/>
  <c r="BI377" i="76"/>
  <c r="BH377" i="76"/>
  <c r="BF377" i="76"/>
  <c r="BE377" i="76"/>
  <c r="AA377" i="76"/>
  <c r="Z377" i="76"/>
  <c r="R377" i="76"/>
  <c r="Q377" i="76"/>
  <c r="BW376" i="76"/>
  <c r="BV376" i="76"/>
  <c r="BX376" i="76" s="1"/>
  <c r="BI376" i="76"/>
  <c r="BH376" i="76"/>
  <c r="BF376" i="76"/>
  <c r="BE376" i="76"/>
  <c r="AA376" i="76"/>
  <c r="Z376" i="76"/>
  <c r="R376" i="76"/>
  <c r="Q376" i="76"/>
  <c r="BW375" i="76"/>
  <c r="BV375" i="76"/>
  <c r="BI375" i="76"/>
  <c r="BH375" i="76"/>
  <c r="BF375" i="76"/>
  <c r="BE375" i="76"/>
  <c r="AA375" i="76"/>
  <c r="Z375" i="76"/>
  <c r="R375" i="76"/>
  <c r="Q375" i="76"/>
  <c r="BW374" i="76"/>
  <c r="CD374" i="76" s="1"/>
  <c r="BV374" i="76"/>
  <c r="BI374" i="76"/>
  <c r="BH374" i="76"/>
  <c r="BF374" i="76"/>
  <c r="BE374" i="76"/>
  <c r="AA374" i="76"/>
  <c r="Z374" i="76"/>
  <c r="R374" i="76"/>
  <c r="Q374" i="76"/>
  <c r="BW373" i="76"/>
  <c r="BV373" i="76"/>
  <c r="CC373" i="76" s="1"/>
  <c r="BI373" i="76"/>
  <c r="BH373" i="76"/>
  <c r="BF373" i="76"/>
  <c r="BE373" i="76"/>
  <c r="AA373" i="76"/>
  <c r="Z373" i="76"/>
  <c r="R373" i="76"/>
  <c r="Q373" i="76"/>
  <c r="BW372" i="76"/>
  <c r="CD372" i="76" s="1"/>
  <c r="BV372" i="76"/>
  <c r="BX372" i="76" s="1"/>
  <c r="BI372" i="76"/>
  <c r="BH372" i="76"/>
  <c r="BF372" i="76"/>
  <c r="BE372" i="76"/>
  <c r="AA372" i="76"/>
  <c r="Z372" i="76"/>
  <c r="R372" i="76"/>
  <c r="Q372" i="76"/>
  <c r="BW371" i="76"/>
  <c r="CD371" i="76" s="1"/>
  <c r="BV371" i="76"/>
  <c r="BI371" i="76"/>
  <c r="BH371" i="76"/>
  <c r="BF371" i="76"/>
  <c r="BE371" i="76"/>
  <c r="AA371" i="76"/>
  <c r="Z371" i="76"/>
  <c r="R371" i="76"/>
  <c r="Q371" i="76"/>
  <c r="BW370" i="76"/>
  <c r="CD370" i="76" s="1"/>
  <c r="BV370" i="76"/>
  <c r="BI370" i="76"/>
  <c r="BH370" i="76"/>
  <c r="BF370" i="76"/>
  <c r="BE370" i="76"/>
  <c r="AA370" i="76"/>
  <c r="Z370" i="76"/>
  <c r="R370" i="76"/>
  <c r="Q370" i="76"/>
  <c r="BW369" i="76"/>
  <c r="BV369" i="76"/>
  <c r="CC369" i="76" s="1"/>
  <c r="BI369" i="76"/>
  <c r="BH369" i="76"/>
  <c r="BF369" i="76"/>
  <c r="BE369" i="76"/>
  <c r="AA369" i="76"/>
  <c r="Z369" i="76"/>
  <c r="R369" i="76"/>
  <c r="Q369" i="76"/>
  <c r="BW368" i="76"/>
  <c r="BV368" i="76"/>
  <c r="BI368" i="76"/>
  <c r="BH368" i="76"/>
  <c r="BF368" i="76"/>
  <c r="BE368" i="76"/>
  <c r="AA368" i="76"/>
  <c r="Z368" i="76"/>
  <c r="R368" i="76"/>
  <c r="Q368" i="76"/>
  <c r="BW367" i="76"/>
  <c r="BV367" i="76"/>
  <c r="BI367" i="76"/>
  <c r="BH367" i="76"/>
  <c r="BF367" i="76"/>
  <c r="BE367" i="76"/>
  <c r="AA367" i="76"/>
  <c r="Z367" i="76"/>
  <c r="R367" i="76"/>
  <c r="Q367" i="76"/>
  <c r="BW366" i="76"/>
  <c r="BV366" i="76"/>
  <c r="CC366" i="76" s="1"/>
  <c r="BI366" i="76"/>
  <c r="BH366" i="76"/>
  <c r="BF366" i="76"/>
  <c r="BE366" i="76"/>
  <c r="AA366" i="76"/>
  <c r="Z366" i="76"/>
  <c r="R366" i="76"/>
  <c r="Q366" i="76"/>
  <c r="BW365" i="76"/>
  <c r="BV365" i="76"/>
  <c r="BI365" i="76"/>
  <c r="BH365" i="76"/>
  <c r="BF365" i="76"/>
  <c r="BE365" i="76"/>
  <c r="AA365" i="76"/>
  <c r="Z365" i="76"/>
  <c r="R365" i="76"/>
  <c r="Q365" i="76"/>
  <c r="BW364" i="76"/>
  <c r="BV364" i="76"/>
  <c r="BX364" i="76" s="1"/>
  <c r="BI364" i="76"/>
  <c r="BH364" i="76"/>
  <c r="BF364" i="76"/>
  <c r="BE364" i="76"/>
  <c r="AK364" i="76"/>
  <c r="AA364" i="76"/>
  <c r="Z364" i="76"/>
  <c r="R364" i="76"/>
  <c r="Q364" i="76"/>
  <c r="BW363" i="76"/>
  <c r="BV363" i="76"/>
  <c r="CC363" i="76" s="1"/>
  <c r="BI363" i="76"/>
  <c r="BH363" i="76"/>
  <c r="BF363" i="76"/>
  <c r="BE363" i="76"/>
  <c r="AA363" i="76"/>
  <c r="Z363" i="76"/>
  <c r="R363" i="76"/>
  <c r="Q363" i="76"/>
  <c r="BW362" i="76"/>
  <c r="BV362" i="76"/>
  <c r="BI362" i="76"/>
  <c r="BH362" i="76"/>
  <c r="BF362" i="76"/>
  <c r="BE362" i="76"/>
  <c r="AA362" i="76"/>
  <c r="Z362" i="76"/>
  <c r="R362" i="76"/>
  <c r="Q362" i="76"/>
  <c r="BW361" i="76"/>
  <c r="BV361" i="76"/>
  <c r="BI361" i="76"/>
  <c r="BH361" i="76"/>
  <c r="BF361" i="76"/>
  <c r="BE361" i="76"/>
  <c r="AA361" i="76"/>
  <c r="Z361" i="76"/>
  <c r="R361" i="76"/>
  <c r="Q361" i="76"/>
  <c r="BW360" i="76"/>
  <c r="BV360" i="76"/>
  <c r="BX360" i="76" s="1"/>
  <c r="BI360" i="76"/>
  <c r="BH360" i="76"/>
  <c r="BF360" i="76"/>
  <c r="BE360" i="76"/>
  <c r="AA360" i="76"/>
  <c r="Z360" i="76"/>
  <c r="R360" i="76"/>
  <c r="Q360" i="76"/>
  <c r="BW359" i="76"/>
  <c r="CD359" i="76" s="1"/>
  <c r="BV359" i="76"/>
  <c r="BI359" i="76"/>
  <c r="BH359" i="76"/>
  <c r="BF359" i="76"/>
  <c r="BE359" i="76"/>
  <c r="AK359" i="76"/>
  <c r="AA359" i="76"/>
  <c r="Z359" i="76"/>
  <c r="R359" i="76"/>
  <c r="Q359" i="76"/>
  <c r="BW358" i="76"/>
  <c r="BV358" i="76"/>
  <c r="CC358" i="76" s="1"/>
  <c r="BI358" i="76"/>
  <c r="BH358" i="76"/>
  <c r="BF358" i="76"/>
  <c r="BE358" i="76"/>
  <c r="AA358" i="76"/>
  <c r="Z358" i="76"/>
  <c r="R358" i="76"/>
  <c r="Q358" i="76"/>
  <c r="BW357" i="76"/>
  <c r="CD357" i="76" s="1"/>
  <c r="BV357" i="76"/>
  <c r="CC357" i="76" s="1"/>
  <c r="BI357" i="76"/>
  <c r="BH357" i="76"/>
  <c r="BF357" i="76"/>
  <c r="BE357" i="76"/>
  <c r="AA357" i="76"/>
  <c r="Z357" i="76"/>
  <c r="R357" i="76"/>
  <c r="Q357" i="76"/>
  <c r="BW356" i="76"/>
  <c r="BV356" i="76"/>
  <c r="CC356" i="76" s="1"/>
  <c r="BI356" i="76"/>
  <c r="BH356" i="76"/>
  <c r="BF356" i="76"/>
  <c r="BE356" i="76"/>
  <c r="AA356" i="76"/>
  <c r="Z356" i="76"/>
  <c r="R356" i="76"/>
  <c r="Q356" i="76"/>
  <c r="BW355" i="76"/>
  <c r="CD355" i="76" s="1"/>
  <c r="BV355" i="76"/>
  <c r="BX355" i="76" s="1"/>
  <c r="BI355" i="76"/>
  <c r="BH355" i="76"/>
  <c r="BF355" i="76"/>
  <c r="BE355" i="76"/>
  <c r="AA355" i="76"/>
  <c r="Z355" i="76"/>
  <c r="R355" i="76"/>
  <c r="Q355" i="76"/>
  <c r="BW354" i="76"/>
  <c r="BV354" i="76"/>
  <c r="CC354" i="76" s="1"/>
  <c r="BI354" i="76"/>
  <c r="BH354" i="76"/>
  <c r="BF354" i="76"/>
  <c r="BE354" i="76"/>
  <c r="AA354" i="76"/>
  <c r="Z354" i="76"/>
  <c r="R354" i="76"/>
  <c r="Q354" i="76"/>
  <c r="BW353" i="76"/>
  <c r="CD353" i="76" s="1"/>
  <c r="BV353" i="76"/>
  <c r="BI353" i="76"/>
  <c r="BH353" i="76"/>
  <c r="BF353" i="76"/>
  <c r="BE353" i="76"/>
  <c r="AA353" i="76"/>
  <c r="Z353" i="76"/>
  <c r="R353" i="76"/>
  <c r="Q353" i="76"/>
  <c r="BW352" i="76"/>
  <c r="BY352" i="76" s="1"/>
  <c r="BV352" i="76"/>
  <c r="CC352" i="76" s="1"/>
  <c r="BI352" i="76"/>
  <c r="BH352" i="76"/>
  <c r="BF352" i="76"/>
  <c r="BE352" i="76"/>
  <c r="AA352" i="76"/>
  <c r="Z352" i="76"/>
  <c r="R352" i="76"/>
  <c r="Q352" i="76"/>
  <c r="BW351" i="76"/>
  <c r="CD351" i="76" s="1"/>
  <c r="BV351" i="76"/>
  <c r="BI351" i="76"/>
  <c r="BH351" i="76"/>
  <c r="BF351" i="76"/>
  <c r="BE351" i="76"/>
  <c r="AA351" i="76"/>
  <c r="Z351" i="76"/>
  <c r="R351" i="76"/>
  <c r="Q351" i="76"/>
  <c r="BW350" i="76"/>
  <c r="BV350" i="76"/>
  <c r="BI350" i="76"/>
  <c r="BH350" i="76"/>
  <c r="BF350" i="76"/>
  <c r="BE350" i="76"/>
  <c r="AA350" i="76"/>
  <c r="Z350" i="76"/>
  <c r="R350" i="76"/>
  <c r="Q350" i="76"/>
  <c r="BW349" i="76"/>
  <c r="CD349" i="76" s="1"/>
  <c r="BV349" i="76"/>
  <c r="BI349" i="76"/>
  <c r="BH349" i="76"/>
  <c r="BF349" i="76"/>
  <c r="BE349" i="76"/>
  <c r="AA349" i="76"/>
  <c r="Z349" i="76"/>
  <c r="R349" i="76"/>
  <c r="Q349" i="76"/>
  <c r="BW348" i="76"/>
  <c r="BY348" i="76" s="1"/>
  <c r="BV348" i="76"/>
  <c r="CC348" i="76" s="1"/>
  <c r="BI348" i="76"/>
  <c r="BH348" i="76"/>
  <c r="BF348" i="76"/>
  <c r="BE348" i="76"/>
  <c r="AA348" i="76"/>
  <c r="Z348" i="76"/>
  <c r="R348" i="76"/>
  <c r="Q348" i="76"/>
  <c r="BW347" i="76"/>
  <c r="CD347" i="76" s="1"/>
  <c r="BV347" i="76"/>
  <c r="BX347" i="76" s="1"/>
  <c r="BI347" i="76"/>
  <c r="BH347" i="76"/>
  <c r="BF347" i="76"/>
  <c r="BE347" i="76"/>
  <c r="AA347" i="76"/>
  <c r="Z347" i="76"/>
  <c r="R347" i="76"/>
  <c r="Q347" i="76"/>
  <c r="BW346" i="76"/>
  <c r="BV346" i="76"/>
  <c r="CC346" i="76" s="1"/>
  <c r="BI346" i="76"/>
  <c r="BH346" i="76"/>
  <c r="BF346" i="76"/>
  <c r="BE346" i="76"/>
  <c r="AA346" i="76"/>
  <c r="Z346" i="76"/>
  <c r="R346" i="76"/>
  <c r="Q346" i="76"/>
  <c r="BW345" i="76"/>
  <c r="CD345" i="76" s="1"/>
  <c r="BV345" i="76"/>
  <c r="BI345" i="76"/>
  <c r="BH345" i="76"/>
  <c r="BF345" i="76"/>
  <c r="BE345" i="76"/>
  <c r="AK345" i="76"/>
  <c r="AA345" i="76"/>
  <c r="Z345" i="76"/>
  <c r="R345" i="76"/>
  <c r="Q345" i="76"/>
  <c r="BW344" i="76"/>
  <c r="BY344" i="76" s="1"/>
  <c r="BV344" i="76"/>
  <c r="CC344" i="76" s="1"/>
  <c r="BI344" i="76"/>
  <c r="BH344" i="76"/>
  <c r="BF344" i="76"/>
  <c r="BE344" i="76"/>
  <c r="AA344" i="76"/>
  <c r="Z344" i="76"/>
  <c r="R344" i="76"/>
  <c r="Q344" i="76"/>
  <c r="BW343" i="76"/>
  <c r="CD343" i="76" s="1"/>
  <c r="BV343" i="76"/>
  <c r="BI343" i="76"/>
  <c r="BH343" i="76"/>
  <c r="BF343" i="76"/>
  <c r="BE343" i="76"/>
  <c r="AA343" i="76"/>
  <c r="Z343" i="76"/>
  <c r="R343" i="76"/>
  <c r="Q343" i="76"/>
  <c r="BW342" i="76"/>
  <c r="BY342" i="76" s="1"/>
  <c r="BV342" i="76"/>
  <c r="BI342" i="76"/>
  <c r="BH342" i="76"/>
  <c r="BF342" i="76"/>
  <c r="BE342" i="76"/>
  <c r="AA342" i="76"/>
  <c r="Z342" i="76"/>
  <c r="R342" i="76"/>
  <c r="Q342" i="76"/>
  <c r="BW341" i="76"/>
  <c r="CD341" i="76" s="1"/>
  <c r="BV341" i="76"/>
  <c r="BI341" i="76"/>
  <c r="BH341" i="76"/>
  <c r="BF341" i="76"/>
  <c r="BE341" i="76"/>
  <c r="AA341" i="76"/>
  <c r="Z341" i="76"/>
  <c r="R341" i="76"/>
  <c r="Q341" i="76"/>
  <c r="BW340" i="76"/>
  <c r="BV340" i="76"/>
  <c r="CC340" i="76" s="1"/>
  <c r="BI340" i="76"/>
  <c r="BH340" i="76"/>
  <c r="BF340" i="76"/>
  <c r="BE340" i="76"/>
  <c r="AA340" i="76"/>
  <c r="Z340" i="76"/>
  <c r="R340" i="76"/>
  <c r="Q340" i="76"/>
  <c r="BW339" i="76"/>
  <c r="BV339" i="76"/>
  <c r="BX339" i="76" s="1"/>
  <c r="BI339" i="76"/>
  <c r="BH339" i="76"/>
  <c r="BF339" i="76"/>
  <c r="BE339" i="76"/>
  <c r="AA339" i="76"/>
  <c r="Z339" i="76"/>
  <c r="R339" i="76"/>
  <c r="Q339" i="76"/>
  <c r="BW338" i="76"/>
  <c r="BV338" i="76"/>
  <c r="CC338" i="76" s="1"/>
  <c r="BI338" i="76"/>
  <c r="BH338" i="76"/>
  <c r="BF338" i="76"/>
  <c r="BE338" i="76"/>
  <c r="AA338" i="76"/>
  <c r="Z338" i="76"/>
  <c r="R338" i="76"/>
  <c r="Q338" i="76"/>
  <c r="BW337" i="76"/>
  <c r="CD337" i="76" s="1"/>
  <c r="BV337" i="76"/>
  <c r="BI337" i="76"/>
  <c r="BH337" i="76"/>
  <c r="BF337" i="76"/>
  <c r="BE337" i="76"/>
  <c r="AA337" i="76"/>
  <c r="Z337" i="76"/>
  <c r="R337" i="76"/>
  <c r="Q337" i="76"/>
  <c r="BW336" i="76"/>
  <c r="BY336" i="76" s="1"/>
  <c r="BV336" i="76"/>
  <c r="CC336" i="76" s="1"/>
  <c r="BI336" i="76"/>
  <c r="BH336" i="76"/>
  <c r="BF336" i="76"/>
  <c r="BE336" i="76"/>
  <c r="AA336" i="76"/>
  <c r="Z336" i="76"/>
  <c r="R336" i="76"/>
  <c r="Q336" i="76"/>
  <c r="BW335" i="76"/>
  <c r="CD335" i="76" s="1"/>
  <c r="BV335" i="76"/>
  <c r="BI335" i="76"/>
  <c r="BH335" i="76"/>
  <c r="BF335" i="76"/>
  <c r="BE335" i="76"/>
  <c r="AA335" i="76"/>
  <c r="Z335" i="76"/>
  <c r="R335" i="76"/>
  <c r="Q335" i="76"/>
  <c r="BW334" i="76"/>
  <c r="BV334" i="76"/>
  <c r="BI334" i="76"/>
  <c r="BH334" i="76"/>
  <c r="BF334" i="76"/>
  <c r="BE334" i="76"/>
  <c r="AA334" i="76"/>
  <c r="Z334" i="76"/>
  <c r="R334" i="76"/>
  <c r="Q334" i="76"/>
  <c r="BW333" i="76"/>
  <c r="CD333" i="76" s="1"/>
  <c r="BV333" i="76"/>
  <c r="BI333" i="76"/>
  <c r="BH333" i="76"/>
  <c r="BF333" i="76"/>
  <c r="BE333" i="76"/>
  <c r="AA333" i="76"/>
  <c r="Z333" i="76"/>
  <c r="R333" i="76"/>
  <c r="Q333" i="76"/>
  <c r="BW332" i="76"/>
  <c r="BV332" i="76"/>
  <c r="CC332" i="76" s="1"/>
  <c r="BI332" i="76"/>
  <c r="BH332" i="76"/>
  <c r="BF332" i="76"/>
  <c r="BE332" i="76"/>
  <c r="AA332" i="76"/>
  <c r="Z332" i="76"/>
  <c r="R332" i="76"/>
  <c r="Q332" i="76"/>
  <c r="BW331" i="76"/>
  <c r="BV331" i="76"/>
  <c r="BI331" i="76"/>
  <c r="BH331" i="76"/>
  <c r="BF331" i="76"/>
  <c r="BE331" i="76"/>
  <c r="AA331" i="76"/>
  <c r="Z331" i="76"/>
  <c r="R331" i="76"/>
  <c r="Q331" i="76"/>
  <c r="BW330" i="76"/>
  <c r="BV330" i="76"/>
  <c r="CC330" i="76" s="1"/>
  <c r="BI330" i="76"/>
  <c r="BH330" i="76"/>
  <c r="BF330" i="76"/>
  <c r="BE330" i="76"/>
  <c r="AA330" i="76"/>
  <c r="Z330" i="76"/>
  <c r="R330" i="76"/>
  <c r="Q330" i="76"/>
  <c r="BW329" i="76"/>
  <c r="CD329" i="76" s="1"/>
  <c r="BV329" i="76"/>
  <c r="BX329" i="76" s="1"/>
  <c r="BI329" i="76"/>
  <c r="BH329" i="76"/>
  <c r="BF329" i="76"/>
  <c r="BE329" i="76"/>
  <c r="AK329" i="76"/>
  <c r="AA329" i="76"/>
  <c r="Z329" i="76"/>
  <c r="R329" i="76"/>
  <c r="Q329" i="76"/>
  <c r="BW328" i="76"/>
  <c r="BY328" i="76" s="1"/>
  <c r="BV328" i="76"/>
  <c r="CC328" i="76" s="1"/>
  <c r="BI328" i="76"/>
  <c r="BH328" i="76"/>
  <c r="BF328" i="76"/>
  <c r="BE328" i="76"/>
  <c r="AA328" i="76"/>
  <c r="Z328" i="76"/>
  <c r="R328" i="76"/>
  <c r="Q328" i="76"/>
  <c r="BW327" i="76"/>
  <c r="CD327" i="76" s="1"/>
  <c r="BV327" i="76"/>
  <c r="BI327" i="76"/>
  <c r="BH327" i="76"/>
  <c r="BF327" i="76"/>
  <c r="BE327" i="76"/>
  <c r="AA327" i="76"/>
  <c r="Z327" i="76"/>
  <c r="R327" i="76"/>
  <c r="Q327" i="76"/>
  <c r="BW326" i="76"/>
  <c r="BY326" i="76" s="1"/>
  <c r="BV326" i="76"/>
  <c r="CC326" i="76" s="1"/>
  <c r="BI326" i="76"/>
  <c r="BH326" i="76"/>
  <c r="BF326" i="76"/>
  <c r="BE326" i="76"/>
  <c r="AA326" i="76"/>
  <c r="Z326" i="76"/>
  <c r="R326" i="76"/>
  <c r="Q326" i="76"/>
  <c r="BW325" i="76"/>
  <c r="BV325" i="76"/>
  <c r="BI325" i="76"/>
  <c r="BH325" i="76"/>
  <c r="BF325" i="76"/>
  <c r="BE325" i="76"/>
  <c r="AA325" i="76"/>
  <c r="Z325" i="76"/>
  <c r="R325" i="76"/>
  <c r="Q325" i="76"/>
  <c r="BW324" i="76"/>
  <c r="BV324" i="76"/>
  <c r="BI324" i="76"/>
  <c r="BH324" i="76"/>
  <c r="BF324" i="76"/>
  <c r="BE324" i="76"/>
  <c r="AA324" i="76"/>
  <c r="Z324" i="76"/>
  <c r="R324" i="76"/>
  <c r="Q324" i="76"/>
  <c r="BW323" i="76"/>
  <c r="CD323" i="76" s="1"/>
  <c r="BV323" i="76"/>
  <c r="BI323" i="76"/>
  <c r="BH323" i="76"/>
  <c r="BF323" i="76"/>
  <c r="BE323" i="76"/>
  <c r="AA323" i="76"/>
  <c r="Z323" i="76"/>
  <c r="R323" i="76"/>
  <c r="Q323" i="76"/>
  <c r="BW322" i="76"/>
  <c r="BV322" i="76"/>
  <c r="CC322" i="76" s="1"/>
  <c r="BI322" i="76"/>
  <c r="BH322" i="76"/>
  <c r="BF322" i="76"/>
  <c r="BE322" i="76"/>
  <c r="AA322" i="76"/>
  <c r="Z322" i="76"/>
  <c r="R322" i="76"/>
  <c r="Q322" i="76"/>
  <c r="BW321" i="76"/>
  <c r="CD321" i="76" s="1"/>
  <c r="BV321" i="76"/>
  <c r="BI321" i="76"/>
  <c r="BH321" i="76"/>
  <c r="BF321" i="76"/>
  <c r="BE321" i="76"/>
  <c r="AA321" i="76"/>
  <c r="Z321" i="76"/>
  <c r="R321" i="76"/>
  <c r="Q321" i="76"/>
  <c r="BW320" i="76"/>
  <c r="BV320" i="76"/>
  <c r="CC320" i="76" s="1"/>
  <c r="BI320" i="76"/>
  <c r="BH320" i="76"/>
  <c r="BF320" i="76"/>
  <c r="BE320" i="76"/>
  <c r="AA320" i="76"/>
  <c r="Z320" i="76"/>
  <c r="R320" i="76"/>
  <c r="Q320" i="76"/>
  <c r="BW319" i="76"/>
  <c r="BV319" i="76"/>
  <c r="BX319" i="76" s="1"/>
  <c r="BI319" i="76"/>
  <c r="BH319" i="76"/>
  <c r="BF319" i="76"/>
  <c r="BE319" i="76"/>
  <c r="AA319" i="76"/>
  <c r="Z319" i="76"/>
  <c r="R319" i="76"/>
  <c r="Q319" i="76"/>
  <c r="BW318" i="76"/>
  <c r="BY318" i="76" s="1"/>
  <c r="BV318" i="76"/>
  <c r="CC318" i="76" s="1"/>
  <c r="BI318" i="76"/>
  <c r="BH318" i="76"/>
  <c r="BF318" i="76"/>
  <c r="BE318" i="76"/>
  <c r="AA318" i="76"/>
  <c r="Z318" i="76"/>
  <c r="R318" i="76"/>
  <c r="Q318" i="76"/>
  <c r="BW317" i="76"/>
  <c r="BV317" i="76"/>
  <c r="BX317" i="76" s="1"/>
  <c r="BI317" i="76"/>
  <c r="BH317" i="76"/>
  <c r="BF317" i="76"/>
  <c r="BE317" i="76"/>
  <c r="AK317" i="76"/>
  <c r="AA317" i="76"/>
  <c r="Z317" i="76"/>
  <c r="R317" i="76"/>
  <c r="Q317" i="76"/>
  <c r="BW316" i="76"/>
  <c r="BY316" i="76" s="1"/>
  <c r="BV316" i="76"/>
  <c r="BI316" i="76"/>
  <c r="BH316" i="76"/>
  <c r="BF316" i="76"/>
  <c r="BE316" i="76"/>
  <c r="AA316" i="76"/>
  <c r="Z316" i="76"/>
  <c r="R316" i="76"/>
  <c r="Q316" i="76"/>
  <c r="BW315" i="76"/>
  <c r="CD315" i="76" s="1"/>
  <c r="BV315" i="76"/>
  <c r="BX315" i="76" s="1"/>
  <c r="BI315" i="76"/>
  <c r="BH315" i="76"/>
  <c r="BF315" i="76"/>
  <c r="BE315" i="76"/>
  <c r="AA315" i="76"/>
  <c r="Z315" i="76"/>
  <c r="R315" i="76"/>
  <c r="Q315" i="76"/>
  <c r="BW314" i="76"/>
  <c r="BY314" i="76" s="1"/>
  <c r="BV314" i="76"/>
  <c r="CC314" i="76" s="1"/>
  <c r="BI314" i="76"/>
  <c r="BH314" i="76"/>
  <c r="BF314" i="76"/>
  <c r="BE314" i="76"/>
  <c r="AA314" i="76"/>
  <c r="Z314" i="76"/>
  <c r="R314" i="76"/>
  <c r="Q314" i="76"/>
  <c r="BW313" i="76"/>
  <c r="CD313" i="76" s="1"/>
  <c r="BV313" i="76"/>
  <c r="BX313" i="76" s="1"/>
  <c r="BI313" i="76"/>
  <c r="BH313" i="76"/>
  <c r="BF313" i="76"/>
  <c r="BE313" i="76"/>
  <c r="AA313" i="76"/>
  <c r="Z313" i="76"/>
  <c r="R313" i="76"/>
  <c r="Q313" i="76"/>
  <c r="BW312" i="76"/>
  <c r="BV312" i="76"/>
  <c r="CC312" i="76" s="1"/>
  <c r="BI312" i="76"/>
  <c r="BH312" i="76"/>
  <c r="BF312" i="76"/>
  <c r="BE312" i="76"/>
  <c r="AA312" i="76"/>
  <c r="Z312" i="76"/>
  <c r="R312" i="76"/>
  <c r="Q312" i="76"/>
  <c r="BW311" i="76"/>
  <c r="CD311" i="76" s="1"/>
  <c r="BV311" i="76"/>
  <c r="BX311" i="76" s="1"/>
  <c r="BI311" i="76"/>
  <c r="BH311" i="76"/>
  <c r="BF311" i="76"/>
  <c r="BE311" i="76"/>
  <c r="AK311" i="76"/>
  <c r="AA311" i="76"/>
  <c r="Z311" i="76"/>
  <c r="R311" i="76"/>
  <c r="Q311" i="76"/>
  <c r="BW310" i="76"/>
  <c r="BV310" i="76"/>
  <c r="BX310" i="76" s="1"/>
  <c r="BI310" i="76"/>
  <c r="BH310" i="76"/>
  <c r="BF310" i="76"/>
  <c r="BE310" i="76"/>
  <c r="AA310" i="76"/>
  <c r="Z310" i="76"/>
  <c r="R310" i="76"/>
  <c r="Q310" i="76"/>
  <c r="BW309" i="76"/>
  <c r="CD309" i="76" s="1"/>
  <c r="BV309" i="76"/>
  <c r="BI309" i="76"/>
  <c r="BH309" i="76"/>
  <c r="BF309" i="76"/>
  <c r="BE309" i="76"/>
  <c r="AK309" i="76"/>
  <c r="AA309" i="76"/>
  <c r="Z309" i="76"/>
  <c r="R309" i="76"/>
  <c r="Q309" i="76"/>
  <c r="BW308" i="76"/>
  <c r="CD308" i="76" s="1"/>
  <c r="BV308" i="76"/>
  <c r="CC308" i="76" s="1"/>
  <c r="BI308" i="76"/>
  <c r="BH308" i="76"/>
  <c r="BF308" i="76"/>
  <c r="BE308" i="76"/>
  <c r="AA308" i="76"/>
  <c r="Z308" i="76"/>
  <c r="R308" i="76"/>
  <c r="Q308" i="76"/>
  <c r="BW307" i="76"/>
  <c r="BV307" i="76"/>
  <c r="CC307" i="76" s="1"/>
  <c r="BI307" i="76"/>
  <c r="BH307" i="76"/>
  <c r="BF307" i="76"/>
  <c r="BE307" i="76"/>
  <c r="AK307" i="76"/>
  <c r="AA307" i="76"/>
  <c r="Z307" i="76"/>
  <c r="R307" i="76"/>
  <c r="Q307" i="76"/>
  <c r="BW306" i="76"/>
  <c r="BV306" i="76"/>
  <c r="BI306" i="76"/>
  <c r="BH306" i="76"/>
  <c r="BF306" i="76"/>
  <c r="BE306" i="76"/>
  <c r="AA306" i="76"/>
  <c r="Z306" i="76"/>
  <c r="R306" i="76"/>
  <c r="Q306" i="76"/>
  <c r="BW305" i="76"/>
  <c r="CD305" i="76" s="1"/>
  <c r="BV305" i="76"/>
  <c r="BI305" i="76"/>
  <c r="BH305" i="76"/>
  <c r="BF305" i="76"/>
  <c r="BE305" i="76"/>
  <c r="AA305" i="76"/>
  <c r="Z305" i="76"/>
  <c r="R305" i="76"/>
  <c r="Q305" i="76"/>
  <c r="BW304" i="76"/>
  <c r="BY304" i="76" s="1"/>
  <c r="BV304" i="76"/>
  <c r="CC304" i="76" s="1"/>
  <c r="BI304" i="76"/>
  <c r="BH304" i="76"/>
  <c r="BF304" i="76"/>
  <c r="BE304" i="76"/>
  <c r="AA304" i="76"/>
  <c r="Z304" i="76"/>
  <c r="R304" i="76"/>
  <c r="Q304" i="76"/>
  <c r="BW303" i="76"/>
  <c r="BV303" i="76"/>
  <c r="BX303" i="76" s="1"/>
  <c r="BI303" i="76"/>
  <c r="BH303" i="76"/>
  <c r="BF303" i="76"/>
  <c r="BE303" i="76"/>
  <c r="AA303" i="76"/>
  <c r="Z303" i="76"/>
  <c r="R303" i="76"/>
  <c r="Q303" i="76"/>
  <c r="BW302" i="76"/>
  <c r="BV302" i="76"/>
  <c r="CC302" i="76" s="1"/>
  <c r="BI302" i="76"/>
  <c r="BH302" i="76"/>
  <c r="BF302" i="76"/>
  <c r="BE302" i="76"/>
  <c r="AA302" i="76"/>
  <c r="Z302" i="76"/>
  <c r="R302" i="76"/>
  <c r="Q302" i="76"/>
  <c r="BW301" i="76"/>
  <c r="CD301" i="76" s="1"/>
  <c r="BV301" i="76"/>
  <c r="CC301" i="76" s="1"/>
  <c r="BI301" i="76"/>
  <c r="BH301" i="76"/>
  <c r="BF301" i="76"/>
  <c r="BE301" i="76"/>
  <c r="AA301" i="76"/>
  <c r="Z301" i="76"/>
  <c r="R301" i="76"/>
  <c r="Q301" i="76"/>
  <c r="BW300" i="76"/>
  <c r="BV300" i="76"/>
  <c r="CC300" i="76" s="1"/>
  <c r="BI300" i="76"/>
  <c r="BH300" i="76"/>
  <c r="BF300" i="76"/>
  <c r="BE300" i="76"/>
  <c r="AA300" i="76"/>
  <c r="Z300" i="76"/>
  <c r="R300" i="76"/>
  <c r="Q300" i="76"/>
  <c r="BW299" i="76"/>
  <c r="BV299" i="76"/>
  <c r="BX299" i="76" s="1"/>
  <c r="BI299" i="76"/>
  <c r="BH299" i="76"/>
  <c r="BF299" i="76"/>
  <c r="BE299" i="76"/>
  <c r="AA299" i="76"/>
  <c r="Z299" i="76"/>
  <c r="R299" i="76"/>
  <c r="Q299" i="76"/>
  <c r="BW298" i="76"/>
  <c r="CD298" i="76" s="1"/>
  <c r="BV298" i="76"/>
  <c r="BI298" i="76"/>
  <c r="BH298" i="76"/>
  <c r="BF298" i="76"/>
  <c r="BE298" i="76"/>
  <c r="AA298" i="76"/>
  <c r="Z298" i="76"/>
  <c r="R298" i="76"/>
  <c r="Q298" i="76"/>
  <c r="BW297" i="76"/>
  <c r="CD297" i="76" s="1"/>
  <c r="BV297" i="76"/>
  <c r="CC297" i="76" s="1"/>
  <c r="BI297" i="76"/>
  <c r="BH297" i="76"/>
  <c r="BF297" i="76"/>
  <c r="BE297" i="76"/>
  <c r="AA297" i="76"/>
  <c r="Z297" i="76"/>
  <c r="R297" i="76"/>
  <c r="Q297" i="76"/>
  <c r="BW296" i="76"/>
  <c r="BV296" i="76"/>
  <c r="CC296" i="76" s="1"/>
  <c r="BI296" i="76"/>
  <c r="BH296" i="76"/>
  <c r="BF296" i="76"/>
  <c r="BE296" i="76"/>
  <c r="AA296" i="76"/>
  <c r="Z296" i="76"/>
  <c r="R296" i="76"/>
  <c r="Q296" i="76"/>
  <c r="BW295" i="76"/>
  <c r="CD295" i="76" s="1"/>
  <c r="BV295" i="76"/>
  <c r="BI295" i="76"/>
  <c r="BH295" i="76"/>
  <c r="BF295" i="76"/>
  <c r="BE295" i="76"/>
  <c r="AA295" i="76"/>
  <c r="Z295" i="76"/>
  <c r="R295" i="76"/>
  <c r="Q295" i="76"/>
  <c r="BW294" i="76"/>
  <c r="BV294" i="76"/>
  <c r="CC294" i="76" s="1"/>
  <c r="BI294" i="76"/>
  <c r="BH294" i="76"/>
  <c r="BF294" i="76"/>
  <c r="BE294" i="76"/>
  <c r="AA294" i="76"/>
  <c r="Z294" i="76"/>
  <c r="R294" i="76"/>
  <c r="Q294" i="76"/>
  <c r="BW293" i="76"/>
  <c r="CD293" i="76" s="1"/>
  <c r="BV293" i="76"/>
  <c r="CC293" i="76" s="1"/>
  <c r="BI293" i="76"/>
  <c r="BH293" i="76"/>
  <c r="BF293" i="76"/>
  <c r="BE293" i="76"/>
  <c r="AA293" i="76"/>
  <c r="Z293" i="76"/>
  <c r="R293" i="76"/>
  <c r="Q293" i="76"/>
  <c r="BW292" i="76"/>
  <c r="BV292" i="76"/>
  <c r="CC292" i="76" s="1"/>
  <c r="BI292" i="76"/>
  <c r="BH292" i="76"/>
  <c r="BF292" i="76"/>
  <c r="BE292" i="76"/>
  <c r="AA292" i="76"/>
  <c r="Z292" i="76"/>
  <c r="R292" i="76"/>
  <c r="Q292" i="76"/>
  <c r="BW291" i="76"/>
  <c r="BV291" i="76"/>
  <c r="BX291" i="76" s="1"/>
  <c r="BI291" i="76"/>
  <c r="BH291" i="76"/>
  <c r="BF291" i="76"/>
  <c r="BE291" i="76"/>
  <c r="AA291" i="76"/>
  <c r="Z291" i="76"/>
  <c r="R291" i="76"/>
  <c r="Q291" i="76"/>
  <c r="BW290" i="76"/>
  <c r="BV290" i="76"/>
  <c r="BI290" i="76"/>
  <c r="BH290" i="76"/>
  <c r="BF290" i="76"/>
  <c r="BE290" i="76"/>
  <c r="AA290" i="76"/>
  <c r="Z290" i="76"/>
  <c r="R290" i="76"/>
  <c r="Q290" i="76"/>
  <c r="BW289" i="76"/>
  <c r="CD289" i="76" s="1"/>
  <c r="BV289" i="76"/>
  <c r="CC289" i="76" s="1"/>
  <c r="BI289" i="76"/>
  <c r="BH289" i="76"/>
  <c r="BF289" i="76"/>
  <c r="BE289" i="76"/>
  <c r="AA289" i="76"/>
  <c r="Z289" i="76"/>
  <c r="R289" i="76"/>
  <c r="Q289" i="76"/>
  <c r="BW288" i="76"/>
  <c r="BY288" i="76" s="1"/>
  <c r="BV288" i="76"/>
  <c r="CC288" i="76" s="1"/>
  <c r="BI288" i="76"/>
  <c r="BH288" i="76"/>
  <c r="BF288" i="76"/>
  <c r="BE288" i="76"/>
  <c r="AA288" i="76"/>
  <c r="Z288" i="76"/>
  <c r="R288" i="76"/>
  <c r="Q288" i="76"/>
  <c r="BW287" i="76"/>
  <c r="BV287" i="76"/>
  <c r="BX287" i="76" s="1"/>
  <c r="BI287" i="76"/>
  <c r="BH287" i="76"/>
  <c r="BF287" i="76"/>
  <c r="BE287" i="76"/>
  <c r="AA287" i="76"/>
  <c r="Z287" i="76"/>
  <c r="R287" i="76"/>
  <c r="Q287" i="76"/>
  <c r="BW286" i="76"/>
  <c r="BV286" i="76"/>
  <c r="BI286" i="76"/>
  <c r="BH286" i="76"/>
  <c r="BF286" i="76"/>
  <c r="BE286" i="76"/>
  <c r="AA286" i="76"/>
  <c r="Z286" i="76"/>
  <c r="R286" i="76"/>
  <c r="Q286" i="76"/>
  <c r="BW285" i="76"/>
  <c r="CD285" i="76" s="1"/>
  <c r="BV285" i="76"/>
  <c r="CC285" i="76" s="1"/>
  <c r="BI285" i="76"/>
  <c r="BH285" i="76"/>
  <c r="BF285" i="76"/>
  <c r="BE285" i="76"/>
  <c r="AA285" i="76"/>
  <c r="Z285" i="76"/>
  <c r="R285" i="76"/>
  <c r="Q285" i="76"/>
  <c r="BW284" i="76"/>
  <c r="BV284" i="76"/>
  <c r="CC284" i="76" s="1"/>
  <c r="BI284" i="76"/>
  <c r="BH284" i="76"/>
  <c r="BF284" i="76"/>
  <c r="BE284" i="76"/>
  <c r="AA284" i="76"/>
  <c r="Z284" i="76"/>
  <c r="R284" i="76"/>
  <c r="Q284" i="76"/>
  <c r="BW283" i="76"/>
  <c r="BV283" i="76"/>
  <c r="BI283" i="76"/>
  <c r="BH283" i="76"/>
  <c r="BF283" i="76"/>
  <c r="BE283" i="76"/>
  <c r="AK283" i="76"/>
  <c r="AA283" i="76"/>
  <c r="Z283" i="76"/>
  <c r="R283" i="76"/>
  <c r="Q283" i="76"/>
  <c r="BW282" i="76"/>
  <c r="BV282" i="76"/>
  <c r="BI282" i="76"/>
  <c r="BH282" i="76"/>
  <c r="BF282" i="76"/>
  <c r="BE282" i="76"/>
  <c r="AA282" i="76"/>
  <c r="Z282" i="76"/>
  <c r="R282" i="76"/>
  <c r="Q282" i="76"/>
  <c r="BW281" i="76"/>
  <c r="CD281" i="76" s="1"/>
  <c r="BV281" i="76"/>
  <c r="BI281" i="76"/>
  <c r="BH281" i="76"/>
  <c r="BF281" i="76"/>
  <c r="BE281" i="76"/>
  <c r="AA281" i="76"/>
  <c r="Z281" i="76"/>
  <c r="R281" i="76"/>
  <c r="Q281" i="76"/>
  <c r="BW280" i="76"/>
  <c r="BY280" i="76" s="1"/>
  <c r="BV280" i="76"/>
  <c r="BI280" i="76"/>
  <c r="BH280" i="76"/>
  <c r="BF280" i="76"/>
  <c r="BE280" i="76"/>
  <c r="AA280" i="76"/>
  <c r="Z280" i="76"/>
  <c r="R280" i="76"/>
  <c r="Q280" i="76"/>
  <c r="BW279" i="76"/>
  <c r="CD279" i="76" s="1"/>
  <c r="BV279" i="76"/>
  <c r="BX279" i="76" s="1"/>
  <c r="BI279" i="76"/>
  <c r="BH279" i="76"/>
  <c r="BF279" i="76"/>
  <c r="BE279" i="76"/>
  <c r="AA279" i="76"/>
  <c r="Z279" i="76"/>
  <c r="R279" i="76"/>
  <c r="Q279" i="76"/>
  <c r="BW278" i="76"/>
  <c r="CD278" i="76" s="1"/>
  <c r="BV278" i="76"/>
  <c r="BI278" i="76"/>
  <c r="BH278" i="76"/>
  <c r="BF278" i="76"/>
  <c r="BE278" i="76"/>
  <c r="AA278" i="76"/>
  <c r="Z278" i="76"/>
  <c r="R278" i="76"/>
  <c r="Q278" i="76"/>
  <c r="BW277" i="76"/>
  <c r="BV277" i="76"/>
  <c r="CC277" i="76" s="1"/>
  <c r="BI277" i="76"/>
  <c r="BH277" i="76"/>
  <c r="BF277" i="76"/>
  <c r="BE277" i="76"/>
  <c r="AA277" i="76"/>
  <c r="Z277" i="76"/>
  <c r="R277" i="76"/>
  <c r="Q277" i="76"/>
  <c r="BW276" i="76"/>
  <c r="BY276" i="76" s="1"/>
  <c r="BV276" i="76"/>
  <c r="BI276" i="76"/>
  <c r="BH276" i="76"/>
  <c r="BF276" i="76"/>
  <c r="BE276" i="76"/>
  <c r="AA276" i="76"/>
  <c r="Z276" i="76"/>
  <c r="R276" i="76"/>
  <c r="Q276" i="76"/>
  <c r="BW275" i="76"/>
  <c r="CD275" i="76" s="1"/>
  <c r="BV275" i="76"/>
  <c r="BX275" i="76" s="1"/>
  <c r="BI275" i="76"/>
  <c r="BH275" i="76"/>
  <c r="BF275" i="76"/>
  <c r="BE275" i="76"/>
  <c r="AA275" i="76"/>
  <c r="Z275" i="76"/>
  <c r="R275" i="76"/>
  <c r="Q275" i="76"/>
  <c r="BW274" i="76"/>
  <c r="BV274" i="76"/>
  <c r="BI274" i="76"/>
  <c r="BH274" i="76"/>
  <c r="BF274" i="76"/>
  <c r="BE274" i="76"/>
  <c r="AA274" i="76"/>
  <c r="Z274" i="76"/>
  <c r="R274" i="76"/>
  <c r="Q274" i="76"/>
  <c r="BW273" i="76"/>
  <c r="BV273" i="76"/>
  <c r="CC273" i="76" s="1"/>
  <c r="BI273" i="76"/>
  <c r="BH273" i="76"/>
  <c r="BF273" i="76"/>
  <c r="BE273" i="76"/>
  <c r="AA273" i="76"/>
  <c r="Z273" i="76"/>
  <c r="R273" i="76"/>
  <c r="Q273" i="76"/>
  <c r="BW272" i="76"/>
  <c r="BY272" i="76" s="1"/>
  <c r="BV272" i="76"/>
  <c r="BI272" i="76"/>
  <c r="BH272" i="76"/>
  <c r="BF272" i="76"/>
  <c r="BE272" i="76"/>
  <c r="AA272" i="76"/>
  <c r="Z272" i="76"/>
  <c r="R272" i="76"/>
  <c r="Q272" i="76"/>
  <c r="BW271" i="76"/>
  <c r="BY271" i="76" s="1"/>
  <c r="BV271" i="76"/>
  <c r="BX271" i="76" s="1"/>
  <c r="BI271" i="76"/>
  <c r="BH271" i="76"/>
  <c r="BF271" i="76"/>
  <c r="BE271" i="76"/>
  <c r="AK271" i="76"/>
  <c r="AA271" i="76"/>
  <c r="Z271" i="76"/>
  <c r="R271" i="76"/>
  <c r="Q271" i="76"/>
  <c r="BW270" i="76"/>
  <c r="CD270" i="76" s="1"/>
  <c r="BV270" i="76"/>
  <c r="CC270" i="76" s="1"/>
  <c r="BI270" i="76"/>
  <c r="BH270" i="76"/>
  <c r="BF270" i="76"/>
  <c r="BE270" i="76"/>
  <c r="AA270" i="76"/>
  <c r="Z270" i="76"/>
  <c r="R270" i="76"/>
  <c r="Q270" i="76"/>
  <c r="BW269" i="76"/>
  <c r="BV269" i="76"/>
  <c r="CC269" i="76" s="1"/>
  <c r="BI269" i="76"/>
  <c r="BH269" i="76"/>
  <c r="BF269" i="76"/>
  <c r="BE269" i="76"/>
  <c r="AA269" i="76"/>
  <c r="Z269" i="76"/>
  <c r="R269" i="76"/>
  <c r="Q269" i="76"/>
  <c r="BW268" i="76"/>
  <c r="BV268" i="76"/>
  <c r="BI268" i="76"/>
  <c r="BH268" i="76"/>
  <c r="BF268" i="76"/>
  <c r="BE268" i="76"/>
  <c r="AA268" i="76"/>
  <c r="Z268" i="76"/>
  <c r="R268" i="76"/>
  <c r="Q268" i="76"/>
  <c r="BW267" i="76"/>
  <c r="CD267" i="76" s="1"/>
  <c r="BV267" i="76"/>
  <c r="BI267" i="76"/>
  <c r="BH267" i="76"/>
  <c r="BF267" i="76"/>
  <c r="BE267" i="76"/>
  <c r="AK267" i="76"/>
  <c r="AA267" i="76"/>
  <c r="Z267" i="76"/>
  <c r="R267" i="76"/>
  <c r="Q267" i="76"/>
  <c r="BW266" i="76"/>
  <c r="BV266" i="76"/>
  <c r="CC266" i="76" s="1"/>
  <c r="BI266" i="76"/>
  <c r="BH266" i="76"/>
  <c r="BF266" i="76"/>
  <c r="BE266" i="76"/>
  <c r="AA266" i="76"/>
  <c r="Z266" i="76"/>
  <c r="R266" i="76"/>
  <c r="Q266" i="76"/>
  <c r="BW265" i="76"/>
  <c r="CD265" i="76" s="1"/>
  <c r="BV265" i="76"/>
  <c r="BI265" i="76"/>
  <c r="BH265" i="76"/>
  <c r="BF265" i="76"/>
  <c r="BE265" i="76"/>
  <c r="AA265" i="76"/>
  <c r="Z265" i="76"/>
  <c r="R265" i="76"/>
  <c r="Q265" i="76"/>
  <c r="BW264" i="76"/>
  <c r="BY264" i="76" s="1"/>
  <c r="BV264" i="76"/>
  <c r="BX264" i="76" s="1"/>
  <c r="BI264" i="76"/>
  <c r="BH264" i="76"/>
  <c r="BF264" i="76"/>
  <c r="BE264" i="76"/>
  <c r="AA264" i="76"/>
  <c r="Z264" i="76"/>
  <c r="R264" i="76"/>
  <c r="Q264" i="76"/>
  <c r="BW263" i="76"/>
  <c r="CD263" i="76" s="1"/>
  <c r="BV263" i="76"/>
  <c r="CC263" i="76" s="1"/>
  <c r="BI263" i="76"/>
  <c r="BH263" i="76"/>
  <c r="BF263" i="76"/>
  <c r="BE263" i="76"/>
  <c r="AA263" i="76"/>
  <c r="Z263" i="76"/>
  <c r="R263" i="76"/>
  <c r="Q263" i="76"/>
  <c r="BW262" i="76"/>
  <c r="BV262" i="76"/>
  <c r="CC262" i="76" s="1"/>
  <c r="BI262" i="76"/>
  <c r="BH262" i="76"/>
  <c r="BF262" i="76"/>
  <c r="BE262" i="76"/>
  <c r="AA262" i="76"/>
  <c r="Z262" i="76"/>
  <c r="R262" i="76"/>
  <c r="Q262" i="76"/>
  <c r="BW261" i="76"/>
  <c r="BV261" i="76"/>
  <c r="BI261" i="76"/>
  <c r="BH261" i="76"/>
  <c r="BF261" i="76"/>
  <c r="BE261" i="76"/>
  <c r="AK261" i="76"/>
  <c r="AA261" i="76"/>
  <c r="Z261" i="76"/>
  <c r="R261" i="76"/>
  <c r="Q261" i="76"/>
  <c r="BW260" i="76"/>
  <c r="CD260" i="76" s="1"/>
  <c r="BV260" i="76"/>
  <c r="BX260" i="76" s="1"/>
  <c r="BI260" i="76"/>
  <c r="BH260" i="76"/>
  <c r="BF260" i="76"/>
  <c r="BE260" i="76"/>
  <c r="AA260" i="76"/>
  <c r="Z260" i="76"/>
  <c r="R260" i="76"/>
  <c r="Q260" i="76"/>
  <c r="BW259" i="76"/>
  <c r="CD259" i="76" s="1"/>
  <c r="BV259" i="76"/>
  <c r="BI259" i="76"/>
  <c r="BH259" i="76"/>
  <c r="BF259" i="76"/>
  <c r="BE259" i="76"/>
  <c r="AA259" i="76"/>
  <c r="Z259" i="76"/>
  <c r="R259" i="76"/>
  <c r="Q259" i="76"/>
  <c r="BW258" i="76"/>
  <c r="BV258" i="76"/>
  <c r="CC258" i="76" s="1"/>
  <c r="BI258" i="76"/>
  <c r="BH258" i="76"/>
  <c r="BF258" i="76"/>
  <c r="BE258" i="76"/>
  <c r="AA258" i="76"/>
  <c r="Z258" i="76"/>
  <c r="R258" i="76"/>
  <c r="Q258" i="76"/>
  <c r="BW257" i="76"/>
  <c r="BV257" i="76"/>
  <c r="BI257" i="76"/>
  <c r="BH257" i="76"/>
  <c r="BF257" i="76"/>
  <c r="BE257" i="76"/>
  <c r="AA257" i="76"/>
  <c r="Z257" i="76"/>
  <c r="R257" i="76"/>
  <c r="Q257" i="76"/>
  <c r="BW256" i="76"/>
  <c r="BV256" i="76"/>
  <c r="BI256" i="76"/>
  <c r="BH256" i="76"/>
  <c r="BF256" i="76"/>
  <c r="BE256" i="76"/>
  <c r="AA256" i="76"/>
  <c r="Z256" i="76"/>
  <c r="R256" i="76"/>
  <c r="Q256" i="76"/>
  <c r="BW255" i="76"/>
  <c r="CD255" i="76" s="1"/>
  <c r="BV255" i="76"/>
  <c r="CC255" i="76" s="1"/>
  <c r="BI255" i="76"/>
  <c r="BH255" i="76"/>
  <c r="BF255" i="76"/>
  <c r="BE255" i="76"/>
  <c r="AA255" i="76"/>
  <c r="Z255" i="76"/>
  <c r="R255" i="76"/>
  <c r="Q255" i="76"/>
  <c r="BW254" i="76"/>
  <c r="BV254" i="76"/>
  <c r="CC254" i="76" s="1"/>
  <c r="BI254" i="76"/>
  <c r="BH254" i="76"/>
  <c r="BF254" i="76"/>
  <c r="BE254" i="76"/>
  <c r="AA254" i="76"/>
  <c r="Z254" i="76"/>
  <c r="R254" i="76"/>
  <c r="Q254" i="76"/>
  <c r="BW253" i="76"/>
  <c r="BV253" i="76"/>
  <c r="BI253" i="76"/>
  <c r="BH253" i="76"/>
  <c r="BF253" i="76"/>
  <c r="BE253" i="76"/>
  <c r="AK253" i="76"/>
  <c r="AA253" i="76"/>
  <c r="Z253" i="76"/>
  <c r="R253" i="76"/>
  <c r="Q253" i="76"/>
  <c r="BW252" i="76"/>
  <c r="BV252" i="76"/>
  <c r="BI252" i="76"/>
  <c r="BH252" i="76"/>
  <c r="BF252" i="76"/>
  <c r="BE252" i="76"/>
  <c r="AA252" i="76"/>
  <c r="Z252" i="76"/>
  <c r="R252" i="76"/>
  <c r="Q252" i="76"/>
  <c r="BW251" i="76"/>
  <c r="CD251" i="76" s="1"/>
  <c r="BV251" i="76"/>
  <c r="BI251" i="76"/>
  <c r="BH251" i="76"/>
  <c r="BF251" i="76"/>
  <c r="BE251" i="76"/>
  <c r="AA251" i="76"/>
  <c r="Z251" i="76"/>
  <c r="R251" i="76"/>
  <c r="Q251" i="76"/>
  <c r="BW250" i="76"/>
  <c r="BY250" i="76" s="1"/>
  <c r="BV250" i="76"/>
  <c r="BI250" i="76"/>
  <c r="BH250" i="76"/>
  <c r="BF250" i="76"/>
  <c r="BE250" i="76"/>
  <c r="AA250" i="76"/>
  <c r="Z250" i="76"/>
  <c r="R250" i="76"/>
  <c r="Q250" i="76"/>
  <c r="BW249" i="76"/>
  <c r="BY249" i="76" s="1"/>
  <c r="BV249" i="76"/>
  <c r="BX249" i="76" s="1"/>
  <c r="BI249" i="76"/>
  <c r="BH249" i="76"/>
  <c r="BF249" i="76"/>
  <c r="BE249" i="76"/>
  <c r="AK249" i="76"/>
  <c r="AA249" i="76"/>
  <c r="Z249" i="76"/>
  <c r="R249" i="76"/>
  <c r="Q249" i="76"/>
  <c r="BW248" i="76"/>
  <c r="CD248" i="76" s="1"/>
  <c r="BV248" i="76"/>
  <c r="BI248" i="76"/>
  <c r="BH248" i="76"/>
  <c r="BF248" i="76"/>
  <c r="BE248" i="76"/>
  <c r="AA248" i="76"/>
  <c r="Z248" i="76"/>
  <c r="R248" i="76"/>
  <c r="Q248" i="76"/>
  <c r="BW247" i="76"/>
  <c r="BV247" i="76"/>
  <c r="BI247" i="76"/>
  <c r="BH247" i="76"/>
  <c r="BF247" i="76"/>
  <c r="BE247" i="76"/>
  <c r="AA247" i="76"/>
  <c r="Z247" i="76"/>
  <c r="R247" i="76"/>
  <c r="Q247" i="76"/>
  <c r="BW246" i="76"/>
  <c r="BV246" i="76"/>
  <c r="BX246" i="76" s="1"/>
  <c r="BI246" i="76"/>
  <c r="BH246" i="76"/>
  <c r="BF246" i="76"/>
  <c r="BE246" i="76"/>
  <c r="AK246" i="76"/>
  <c r="AA246" i="76"/>
  <c r="Z246" i="76"/>
  <c r="R246" i="76"/>
  <c r="Q246" i="76"/>
  <c r="BW245" i="76"/>
  <c r="CD245" i="76" s="1"/>
  <c r="BV245" i="76"/>
  <c r="BI245" i="76"/>
  <c r="BH245" i="76"/>
  <c r="BF245" i="76"/>
  <c r="BE245" i="76"/>
  <c r="AA245" i="76"/>
  <c r="Z245" i="76"/>
  <c r="R245" i="76"/>
  <c r="Q245" i="76"/>
  <c r="BW244" i="76"/>
  <c r="BY244" i="76" s="1"/>
  <c r="BV244" i="76"/>
  <c r="CC244" i="76" s="1"/>
  <c r="BI244" i="76"/>
  <c r="BH244" i="76"/>
  <c r="BF244" i="76"/>
  <c r="BE244" i="76"/>
  <c r="AA244" i="76"/>
  <c r="Z244" i="76"/>
  <c r="R244" i="76"/>
  <c r="Q244" i="76"/>
  <c r="BW243" i="76"/>
  <c r="CD243" i="76" s="1"/>
  <c r="BV243" i="76"/>
  <c r="BX243" i="76" s="1"/>
  <c r="BI243" i="76"/>
  <c r="BH243" i="76"/>
  <c r="BF243" i="76"/>
  <c r="BE243" i="76"/>
  <c r="AA243" i="76"/>
  <c r="Z243" i="76"/>
  <c r="R243" i="76"/>
  <c r="Q243" i="76"/>
  <c r="BW242" i="76"/>
  <c r="BV242" i="76"/>
  <c r="CC242" i="76" s="1"/>
  <c r="BI242" i="76"/>
  <c r="BH242" i="76"/>
  <c r="BF242" i="76"/>
  <c r="BE242" i="76"/>
  <c r="AK242" i="76"/>
  <c r="AA242" i="76"/>
  <c r="Z242" i="76"/>
  <c r="R242" i="76"/>
  <c r="Q242" i="76"/>
  <c r="BW241" i="76"/>
  <c r="CD241" i="76" s="1"/>
  <c r="BV241" i="76"/>
  <c r="BI241" i="76"/>
  <c r="BH241" i="76"/>
  <c r="BF241" i="76"/>
  <c r="BE241" i="76"/>
  <c r="AA241" i="76"/>
  <c r="Z241" i="76"/>
  <c r="R241" i="76"/>
  <c r="Q241" i="76"/>
  <c r="BW240" i="76"/>
  <c r="BY240" i="76" s="1"/>
  <c r="BV240" i="76"/>
  <c r="CC240" i="76" s="1"/>
  <c r="BI240" i="76"/>
  <c r="BH240" i="76"/>
  <c r="BF240" i="76"/>
  <c r="BE240" i="76"/>
  <c r="AA240" i="76"/>
  <c r="Z240" i="76"/>
  <c r="R240" i="76"/>
  <c r="Q240" i="76"/>
  <c r="BW239" i="76"/>
  <c r="CD239" i="76" s="1"/>
  <c r="BV239" i="76"/>
  <c r="BI239" i="76"/>
  <c r="BH239" i="76"/>
  <c r="BF239" i="76"/>
  <c r="BE239" i="76"/>
  <c r="AK239" i="76"/>
  <c r="AA239" i="76"/>
  <c r="Z239" i="76"/>
  <c r="R239" i="76"/>
  <c r="Q239" i="76"/>
  <c r="BW238" i="76"/>
  <c r="BY238" i="76" s="1"/>
  <c r="BV238" i="76"/>
  <c r="BI238" i="76"/>
  <c r="BH238" i="76"/>
  <c r="BF238" i="76"/>
  <c r="BE238" i="76"/>
  <c r="AA238" i="76"/>
  <c r="Z238" i="76"/>
  <c r="R238" i="76"/>
  <c r="Q238" i="76"/>
  <c r="BW237" i="76"/>
  <c r="CD237" i="76" s="1"/>
  <c r="BV237" i="76"/>
  <c r="BI237" i="76"/>
  <c r="BH237" i="76"/>
  <c r="BF237" i="76"/>
  <c r="BE237" i="76"/>
  <c r="AA237" i="76"/>
  <c r="Z237" i="76"/>
  <c r="R237" i="76"/>
  <c r="Q237" i="76"/>
  <c r="BW236" i="76"/>
  <c r="BY236" i="76" s="1"/>
  <c r="BV236" i="76"/>
  <c r="CC236" i="76" s="1"/>
  <c r="BI236" i="76"/>
  <c r="BH236" i="76"/>
  <c r="BF236" i="76"/>
  <c r="BE236" i="76"/>
  <c r="AA236" i="76"/>
  <c r="Z236" i="76"/>
  <c r="R236" i="76"/>
  <c r="Q236" i="76"/>
  <c r="BW235" i="76"/>
  <c r="BY235" i="76" s="1"/>
  <c r="BV235" i="76"/>
  <c r="BI235" i="76"/>
  <c r="BH235" i="76"/>
  <c r="BF235" i="76"/>
  <c r="BE235" i="76"/>
  <c r="AA235" i="76"/>
  <c r="Z235" i="76"/>
  <c r="R235" i="76"/>
  <c r="Q235" i="76"/>
  <c r="BW234" i="76"/>
  <c r="BV234" i="76"/>
  <c r="CC234" i="76" s="1"/>
  <c r="BI234" i="76"/>
  <c r="BH234" i="76"/>
  <c r="BF234" i="76"/>
  <c r="BE234" i="76"/>
  <c r="AA234" i="76"/>
  <c r="Z234" i="76"/>
  <c r="R234" i="76"/>
  <c r="Q234" i="76"/>
  <c r="BW233" i="76"/>
  <c r="CD233" i="76" s="1"/>
  <c r="BV233" i="76"/>
  <c r="BI233" i="76"/>
  <c r="BH233" i="76"/>
  <c r="BF233" i="76"/>
  <c r="BE233" i="76"/>
  <c r="AA233" i="76"/>
  <c r="Z233" i="76"/>
  <c r="R233" i="76"/>
  <c r="Q233" i="76"/>
  <c r="BW232" i="76"/>
  <c r="BY232" i="76" s="1"/>
  <c r="BV232" i="76"/>
  <c r="CC232" i="76" s="1"/>
  <c r="BI232" i="76"/>
  <c r="BH232" i="76"/>
  <c r="BF232" i="76"/>
  <c r="BE232" i="76"/>
  <c r="AA232" i="76"/>
  <c r="Z232" i="76"/>
  <c r="R232" i="76"/>
  <c r="Q232" i="76"/>
  <c r="BW231" i="76"/>
  <c r="BV231" i="76"/>
  <c r="BX231" i="76" s="1"/>
  <c r="BI231" i="76"/>
  <c r="BH231" i="76"/>
  <c r="BF231" i="76"/>
  <c r="BE231" i="76"/>
  <c r="AA231" i="76"/>
  <c r="Z231" i="76"/>
  <c r="R231" i="76"/>
  <c r="Q231" i="76"/>
  <c r="BW230" i="76"/>
  <c r="BV230" i="76"/>
  <c r="BX230" i="76" s="1"/>
  <c r="BI230" i="76"/>
  <c r="BH230" i="76"/>
  <c r="BF230" i="76"/>
  <c r="BE230" i="76"/>
  <c r="AA230" i="76"/>
  <c r="Z230" i="76"/>
  <c r="R230" i="76"/>
  <c r="Q230" i="76"/>
  <c r="BW229" i="76"/>
  <c r="CD229" i="76" s="1"/>
  <c r="BV229" i="76"/>
  <c r="BI229" i="76"/>
  <c r="BH229" i="76"/>
  <c r="BF229" i="76"/>
  <c r="BE229" i="76"/>
  <c r="AA229" i="76"/>
  <c r="Z229" i="76"/>
  <c r="R229" i="76"/>
  <c r="Q229" i="76"/>
  <c r="BW228" i="76"/>
  <c r="BY228" i="76" s="1"/>
  <c r="BV228" i="76"/>
  <c r="CC228" i="76" s="1"/>
  <c r="BI228" i="76"/>
  <c r="BH228" i="76"/>
  <c r="BF228" i="76"/>
  <c r="BE228" i="76"/>
  <c r="AA228" i="76"/>
  <c r="Z228" i="76"/>
  <c r="R228" i="76"/>
  <c r="Q228" i="76"/>
  <c r="BW227" i="76"/>
  <c r="BV227" i="76"/>
  <c r="BX227" i="76" s="1"/>
  <c r="BI227" i="76"/>
  <c r="BH227" i="76"/>
  <c r="BF227" i="76"/>
  <c r="BE227" i="76"/>
  <c r="AA227" i="76"/>
  <c r="Z227" i="76"/>
  <c r="R227" i="76"/>
  <c r="Q227" i="76"/>
  <c r="BW226" i="76"/>
  <c r="BV226" i="76"/>
  <c r="BI226" i="76"/>
  <c r="BH226" i="76"/>
  <c r="BF226" i="76"/>
  <c r="BE226" i="76"/>
  <c r="AA226" i="76"/>
  <c r="Z226" i="76"/>
  <c r="R226" i="76"/>
  <c r="Q226" i="76"/>
  <c r="BW225" i="76"/>
  <c r="CD225" i="76" s="1"/>
  <c r="BV225" i="76"/>
  <c r="BX225" i="76" s="1"/>
  <c r="BI225" i="76"/>
  <c r="BH225" i="76"/>
  <c r="BF225" i="76"/>
  <c r="BE225" i="76"/>
  <c r="AA225" i="76"/>
  <c r="Z225" i="76"/>
  <c r="R225" i="76"/>
  <c r="Q225" i="76"/>
  <c r="BW224" i="76"/>
  <c r="BY224" i="76" s="1"/>
  <c r="BV224" i="76"/>
  <c r="CC224" i="76" s="1"/>
  <c r="BI224" i="76"/>
  <c r="BH224" i="76"/>
  <c r="BF224" i="76"/>
  <c r="BE224" i="76"/>
  <c r="AA224" i="76"/>
  <c r="Z224" i="76"/>
  <c r="R224" i="76"/>
  <c r="Q224" i="76"/>
  <c r="BW223" i="76"/>
  <c r="BY223" i="76" s="1"/>
  <c r="BV223" i="76"/>
  <c r="BX223" i="76" s="1"/>
  <c r="BI223" i="76"/>
  <c r="BH223" i="76"/>
  <c r="BF223" i="76"/>
  <c r="BE223" i="76"/>
  <c r="AA223" i="76"/>
  <c r="Z223" i="76"/>
  <c r="R223" i="76"/>
  <c r="Q223" i="76"/>
  <c r="BW222" i="76"/>
  <c r="CD222" i="76" s="1"/>
  <c r="BV222" i="76"/>
  <c r="BX222" i="76" s="1"/>
  <c r="BI222" i="76"/>
  <c r="BH222" i="76"/>
  <c r="BF222" i="76"/>
  <c r="BE222" i="76"/>
  <c r="AA222" i="76"/>
  <c r="Z222" i="76"/>
  <c r="R222" i="76"/>
  <c r="Q222" i="76"/>
  <c r="BW221" i="76"/>
  <c r="CD221" i="76" s="1"/>
  <c r="BV221" i="76"/>
  <c r="BI221" i="76"/>
  <c r="BH221" i="76"/>
  <c r="BF221" i="76"/>
  <c r="BE221" i="76"/>
  <c r="AA221" i="76"/>
  <c r="Z221" i="76"/>
  <c r="R221" i="76"/>
  <c r="Q221" i="76"/>
  <c r="BW220" i="76"/>
  <c r="BY220" i="76" s="1"/>
  <c r="BV220" i="76"/>
  <c r="CC220" i="76" s="1"/>
  <c r="BI220" i="76"/>
  <c r="BH220" i="76"/>
  <c r="BF220" i="76"/>
  <c r="BE220" i="76"/>
  <c r="AA220" i="76"/>
  <c r="Z220" i="76"/>
  <c r="R220" i="76"/>
  <c r="Q220" i="76"/>
  <c r="BW219" i="76"/>
  <c r="BY219" i="76" s="1"/>
  <c r="BV219" i="76"/>
  <c r="BI219" i="76"/>
  <c r="BH219" i="76"/>
  <c r="BF219" i="76"/>
  <c r="BE219" i="76"/>
  <c r="AA219" i="76"/>
  <c r="Z219" i="76"/>
  <c r="R219" i="76"/>
  <c r="Q219" i="76"/>
  <c r="BW218" i="76"/>
  <c r="CD218" i="76" s="1"/>
  <c r="BV218" i="76"/>
  <c r="BI218" i="76"/>
  <c r="BH218" i="76"/>
  <c r="BF218" i="76"/>
  <c r="BE218" i="76"/>
  <c r="AA218" i="76"/>
  <c r="Z218" i="76"/>
  <c r="R218" i="76"/>
  <c r="Q218" i="76"/>
  <c r="BW217" i="76"/>
  <c r="BY217" i="76" s="1"/>
  <c r="BV217" i="76"/>
  <c r="CC217" i="76" s="1"/>
  <c r="BI217" i="76"/>
  <c r="BH217" i="76"/>
  <c r="BF217" i="76"/>
  <c r="BE217" i="76"/>
  <c r="AA217" i="76"/>
  <c r="Z217" i="76"/>
  <c r="R217" i="76"/>
  <c r="Q217" i="76"/>
  <c r="BW216" i="76"/>
  <c r="BY216" i="76" s="1"/>
  <c r="BV216" i="76"/>
  <c r="BX216" i="76" s="1"/>
  <c r="BI216" i="76"/>
  <c r="BH216" i="76"/>
  <c r="BF216" i="76"/>
  <c r="BE216" i="76"/>
  <c r="AA216" i="76"/>
  <c r="Z216" i="76"/>
  <c r="R216" i="76"/>
  <c r="Q216" i="76"/>
  <c r="BW215" i="76"/>
  <c r="CD215" i="76" s="1"/>
  <c r="BV215" i="76"/>
  <c r="BX215" i="76" s="1"/>
  <c r="BI215" i="76"/>
  <c r="BH215" i="76"/>
  <c r="BF215" i="76"/>
  <c r="BE215" i="76"/>
  <c r="AA215" i="76"/>
  <c r="Z215" i="76"/>
  <c r="R215" i="76"/>
  <c r="Q215" i="76"/>
  <c r="BW214" i="76"/>
  <c r="CD214" i="76" s="1"/>
  <c r="BV214" i="76"/>
  <c r="BI214" i="76"/>
  <c r="BH214" i="76"/>
  <c r="BF214" i="76"/>
  <c r="BE214" i="76"/>
  <c r="AA214" i="76"/>
  <c r="Z214" i="76"/>
  <c r="R214" i="76"/>
  <c r="Q214" i="76"/>
  <c r="BW213" i="76"/>
  <c r="BY213" i="76" s="1"/>
  <c r="BV213" i="76"/>
  <c r="CC213" i="76" s="1"/>
  <c r="BI213" i="76"/>
  <c r="BH213" i="76"/>
  <c r="BF213" i="76"/>
  <c r="BE213" i="76"/>
  <c r="AA213" i="76"/>
  <c r="Z213" i="76"/>
  <c r="R213" i="76"/>
  <c r="Q213" i="76"/>
  <c r="BW212" i="76"/>
  <c r="BV212" i="76"/>
  <c r="BX212" i="76" s="1"/>
  <c r="BI212" i="76"/>
  <c r="BH212" i="76"/>
  <c r="BF212" i="76"/>
  <c r="BE212" i="76"/>
  <c r="AA212" i="76"/>
  <c r="Z212" i="76"/>
  <c r="R212" i="76"/>
  <c r="Q212" i="76"/>
  <c r="BW211" i="76"/>
  <c r="BY211" i="76" s="1"/>
  <c r="BV211" i="76"/>
  <c r="CC211" i="76" s="1"/>
  <c r="BI211" i="76"/>
  <c r="BH211" i="76"/>
  <c r="BF211" i="76"/>
  <c r="BE211" i="76"/>
  <c r="AA211" i="76"/>
  <c r="Z211" i="76"/>
  <c r="R211" i="76"/>
  <c r="Q211" i="76"/>
  <c r="BW210" i="76"/>
  <c r="CD210" i="76" s="1"/>
  <c r="BV210" i="76"/>
  <c r="CC210" i="76" s="1"/>
  <c r="BI210" i="76"/>
  <c r="BH210" i="76"/>
  <c r="BF210" i="76"/>
  <c r="BE210" i="76"/>
  <c r="AA210" i="76"/>
  <c r="Z210" i="76"/>
  <c r="R210" i="76"/>
  <c r="Q210" i="76"/>
  <c r="BW209" i="76"/>
  <c r="BY209" i="76" s="1"/>
  <c r="BV209" i="76"/>
  <c r="CC209" i="76" s="1"/>
  <c r="BI209" i="76"/>
  <c r="BH209" i="76"/>
  <c r="BF209" i="76"/>
  <c r="BE209" i="76"/>
  <c r="AA209" i="76"/>
  <c r="Z209" i="76"/>
  <c r="R209" i="76"/>
  <c r="Q209" i="76"/>
  <c r="BW208" i="76"/>
  <c r="BV208" i="76"/>
  <c r="BX208" i="76" s="1"/>
  <c r="BI208" i="76"/>
  <c r="BH208" i="76"/>
  <c r="BF208" i="76"/>
  <c r="BE208" i="76"/>
  <c r="AA208" i="76"/>
  <c r="Z208" i="76"/>
  <c r="R208" i="76"/>
  <c r="Q208" i="76"/>
  <c r="BW207" i="76"/>
  <c r="BV207" i="76"/>
  <c r="BI207" i="76"/>
  <c r="BH207" i="76"/>
  <c r="BF207" i="76"/>
  <c r="BE207" i="76"/>
  <c r="AA207" i="76"/>
  <c r="Z207" i="76"/>
  <c r="R207" i="76"/>
  <c r="Q207" i="76"/>
  <c r="BW206" i="76"/>
  <c r="CD206" i="76" s="1"/>
  <c r="BV206" i="76"/>
  <c r="CC206" i="76" s="1"/>
  <c r="BI206" i="76"/>
  <c r="BH206" i="76"/>
  <c r="BF206" i="76"/>
  <c r="BE206" i="76"/>
  <c r="AA206" i="76"/>
  <c r="Z206" i="76"/>
  <c r="R206" i="76"/>
  <c r="Q206" i="76"/>
  <c r="BW205" i="76"/>
  <c r="BV205" i="76"/>
  <c r="CC205" i="76" s="1"/>
  <c r="BI205" i="76"/>
  <c r="BH205" i="76"/>
  <c r="BF205" i="76"/>
  <c r="BE205" i="76"/>
  <c r="AA205" i="76"/>
  <c r="Z205" i="76"/>
  <c r="R205" i="76"/>
  <c r="Q205" i="76"/>
  <c r="BW204" i="76"/>
  <c r="BY204" i="76" s="1"/>
  <c r="BV204" i="76"/>
  <c r="BI204" i="76"/>
  <c r="BH204" i="76"/>
  <c r="BF204" i="76"/>
  <c r="BE204" i="76"/>
  <c r="AA204" i="76"/>
  <c r="Z204" i="76"/>
  <c r="R204" i="76"/>
  <c r="Q204" i="76"/>
  <c r="BW203" i="76"/>
  <c r="CD203" i="76" s="1"/>
  <c r="BV203" i="76"/>
  <c r="BI203" i="76"/>
  <c r="BH203" i="76"/>
  <c r="BF203" i="76"/>
  <c r="BE203" i="76"/>
  <c r="AA203" i="76"/>
  <c r="Z203" i="76"/>
  <c r="R203" i="76"/>
  <c r="Q203" i="76"/>
  <c r="BW202" i="76"/>
  <c r="CD202" i="76" s="1"/>
  <c r="BV202" i="76"/>
  <c r="BI202" i="76"/>
  <c r="BH202" i="76"/>
  <c r="BF202" i="76"/>
  <c r="BE202" i="76"/>
  <c r="AK202" i="76"/>
  <c r="AA202" i="76"/>
  <c r="Z202" i="76"/>
  <c r="R202" i="76"/>
  <c r="Q202" i="76"/>
  <c r="BW201" i="76"/>
  <c r="BV201" i="76"/>
  <c r="CC201" i="76" s="1"/>
  <c r="BI201" i="76"/>
  <c r="BH201" i="76"/>
  <c r="BF201" i="76"/>
  <c r="BE201" i="76"/>
  <c r="AA201" i="76"/>
  <c r="Z201" i="76"/>
  <c r="R201" i="76"/>
  <c r="Q201" i="76"/>
  <c r="BW200" i="76"/>
  <c r="BY200" i="76" s="1"/>
  <c r="BV200" i="76"/>
  <c r="BI200" i="76"/>
  <c r="BH200" i="76"/>
  <c r="BF200" i="76"/>
  <c r="BE200" i="76"/>
  <c r="AA200" i="76"/>
  <c r="Z200" i="76"/>
  <c r="R200" i="76"/>
  <c r="Q200" i="76"/>
  <c r="BW199" i="76"/>
  <c r="BV199" i="76"/>
  <c r="CC199" i="76" s="1"/>
  <c r="BI199" i="76"/>
  <c r="BH199" i="76"/>
  <c r="BF199" i="76"/>
  <c r="BE199" i="76"/>
  <c r="AA199" i="76"/>
  <c r="Z199" i="76"/>
  <c r="R199" i="76"/>
  <c r="Q199" i="76"/>
  <c r="BW198" i="76"/>
  <c r="CD198" i="76" s="1"/>
  <c r="BV198" i="76"/>
  <c r="CC198" i="76" s="1"/>
  <c r="BI198" i="76"/>
  <c r="BH198" i="76"/>
  <c r="BF198" i="76"/>
  <c r="BE198" i="76"/>
  <c r="AA198" i="76"/>
  <c r="Z198" i="76"/>
  <c r="R198" i="76"/>
  <c r="Q198" i="76"/>
  <c r="BW197" i="76"/>
  <c r="BV197" i="76"/>
  <c r="CC197" i="76" s="1"/>
  <c r="BI197" i="76"/>
  <c r="BH197" i="76"/>
  <c r="BF197" i="76"/>
  <c r="BE197" i="76"/>
  <c r="AA197" i="76"/>
  <c r="Z197" i="76"/>
  <c r="R197" i="76"/>
  <c r="Q197" i="76"/>
  <c r="BW196" i="76"/>
  <c r="BV196" i="76"/>
  <c r="BI196" i="76"/>
  <c r="BH196" i="76"/>
  <c r="BF196" i="76"/>
  <c r="BE196" i="76"/>
  <c r="AA196" i="76"/>
  <c r="Z196" i="76"/>
  <c r="R196" i="76"/>
  <c r="Q196" i="76"/>
  <c r="BW195" i="76"/>
  <c r="BV195" i="76"/>
  <c r="CC195" i="76" s="1"/>
  <c r="BI195" i="76"/>
  <c r="BH195" i="76"/>
  <c r="BF195" i="76"/>
  <c r="BE195" i="76"/>
  <c r="AA195" i="76"/>
  <c r="Z195" i="76"/>
  <c r="R195" i="76"/>
  <c r="Q195" i="76"/>
  <c r="BW194" i="76"/>
  <c r="CD194" i="76" s="1"/>
  <c r="BV194" i="76"/>
  <c r="BI194" i="76"/>
  <c r="BH194" i="76"/>
  <c r="BF194" i="76"/>
  <c r="BE194" i="76"/>
  <c r="AA194" i="76"/>
  <c r="Z194" i="76"/>
  <c r="R194" i="76"/>
  <c r="Q194" i="76"/>
  <c r="BW193" i="76"/>
  <c r="BV193" i="76"/>
  <c r="CC193" i="76" s="1"/>
  <c r="BI193" i="76"/>
  <c r="BH193" i="76"/>
  <c r="BF193" i="76"/>
  <c r="BE193" i="76"/>
  <c r="AA193" i="76"/>
  <c r="Z193" i="76"/>
  <c r="R193" i="76"/>
  <c r="Q193" i="76"/>
  <c r="BW192" i="76"/>
  <c r="CD192" i="76" s="1"/>
  <c r="BV192" i="76"/>
  <c r="BI192" i="76"/>
  <c r="BH192" i="76"/>
  <c r="BF192" i="76"/>
  <c r="BE192" i="76"/>
  <c r="AA192" i="76"/>
  <c r="Z192" i="76"/>
  <c r="R192" i="76"/>
  <c r="Q192" i="76"/>
  <c r="BW191" i="76"/>
  <c r="BV191" i="76"/>
  <c r="CC191" i="76" s="1"/>
  <c r="BI191" i="76"/>
  <c r="BH191" i="76"/>
  <c r="BF191" i="76"/>
  <c r="BE191" i="76"/>
  <c r="AA191" i="76"/>
  <c r="Z191" i="76"/>
  <c r="R191" i="76"/>
  <c r="Q191" i="76"/>
  <c r="BW190" i="76"/>
  <c r="CD190" i="76" s="1"/>
  <c r="BV190" i="76"/>
  <c r="BI190" i="76"/>
  <c r="BH190" i="76"/>
  <c r="BF190" i="76"/>
  <c r="BE190" i="76"/>
  <c r="AK190" i="76"/>
  <c r="AA190" i="76"/>
  <c r="Z190" i="76"/>
  <c r="R190" i="76"/>
  <c r="Q190" i="76"/>
  <c r="BW189" i="76"/>
  <c r="BV189" i="76"/>
  <c r="CC189" i="76" s="1"/>
  <c r="BI189" i="76"/>
  <c r="BH189" i="76"/>
  <c r="BF189" i="76"/>
  <c r="BE189" i="76"/>
  <c r="AA189" i="76"/>
  <c r="Z189" i="76"/>
  <c r="R189" i="76"/>
  <c r="Q189" i="76"/>
  <c r="BW188" i="76"/>
  <c r="BY188" i="76" s="1"/>
  <c r="BV188" i="76"/>
  <c r="BI188" i="76"/>
  <c r="BH188" i="76"/>
  <c r="BF188" i="76"/>
  <c r="BE188" i="76"/>
  <c r="AA188" i="76"/>
  <c r="Z188" i="76"/>
  <c r="R188" i="76"/>
  <c r="Q188" i="76"/>
  <c r="BW187" i="76"/>
  <c r="CD187" i="76" s="1"/>
  <c r="BV187" i="76"/>
  <c r="BI187" i="76"/>
  <c r="BH187" i="76"/>
  <c r="BF187" i="76"/>
  <c r="BE187" i="76"/>
  <c r="AA187" i="76"/>
  <c r="Z187" i="76"/>
  <c r="R187" i="76"/>
  <c r="Q187" i="76"/>
  <c r="BW186" i="76"/>
  <c r="CD186" i="76" s="1"/>
  <c r="BV186" i="76"/>
  <c r="BI186" i="76"/>
  <c r="BH186" i="76"/>
  <c r="BF186" i="76"/>
  <c r="BE186" i="76"/>
  <c r="AA186" i="76"/>
  <c r="Z186" i="76"/>
  <c r="R186" i="76"/>
  <c r="Q186" i="76"/>
  <c r="BW185" i="76"/>
  <c r="BV185" i="76"/>
  <c r="CC185" i="76" s="1"/>
  <c r="BI185" i="76"/>
  <c r="BH185" i="76"/>
  <c r="BF185" i="76"/>
  <c r="BE185" i="76"/>
  <c r="AA185" i="76"/>
  <c r="Z185" i="76"/>
  <c r="R185" i="76"/>
  <c r="Q185" i="76"/>
  <c r="BW184" i="76"/>
  <c r="BY184" i="76" s="1"/>
  <c r="BV184" i="76"/>
  <c r="BI184" i="76"/>
  <c r="BH184" i="76"/>
  <c r="BF184" i="76"/>
  <c r="BE184" i="76"/>
  <c r="AA184" i="76"/>
  <c r="Z184" i="76"/>
  <c r="R184" i="76"/>
  <c r="Q184" i="76"/>
  <c r="BW183" i="76"/>
  <c r="CD183" i="76" s="1"/>
  <c r="BV183" i="76"/>
  <c r="BI183" i="76"/>
  <c r="BH183" i="76"/>
  <c r="BF183" i="76"/>
  <c r="BE183" i="76"/>
  <c r="AA183" i="76"/>
  <c r="Z183" i="76"/>
  <c r="R183" i="76"/>
  <c r="Q183" i="76"/>
  <c r="BW182" i="76"/>
  <c r="CD182" i="76" s="1"/>
  <c r="BV182" i="76"/>
  <c r="BI182" i="76"/>
  <c r="BH182" i="76"/>
  <c r="BF182" i="76"/>
  <c r="BE182" i="76"/>
  <c r="AK182" i="76"/>
  <c r="AA182" i="76"/>
  <c r="Z182" i="76"/>
  <c r="R182" i="76"/>
  <c r="Q182" i="76"/>
  <c r="BW181" i="76"/>
  <c r="BV181" i="76"/>
  <c r="CC181" i="76" s="1"/>
  <c r="BI181" i="76"/>
  <c r="BH181" i="76"/>
  <c r="BF181" i="76"/>
  <c r="BE181" i="76"/>
  <c r="AA181" i="76"/>
  <c r="Z181" i="76"/>
  <c r="R181" i="76"/>
  <c r="Q181" i="76"/>
  <c r="BW180" i="76"/>
  <c r="BV180" i="76"/>
  <c r="BI180" i="76"/>
  <c r="BH180" i="76"/>
  <c r="BF180" i="76"/>
  <c r="BE180" i="76"/>
  <c r="AA180" i="76"/>
  <c r="Z180" i="76"/>
  <c r="R180" i="76"/>
  <c r="Q180" i="76"/>
  <c r="BW179" i="76"/>
  <c r="CD179" i="76" s="1"/>
  <c r="BV179" i="76"/>
  <c r="BI179" i="76"/>
  <c r="BH179" i="76"/>
  <c r="BF179" i="76"/>
  <c r="BE179" i="76"/>
  <c r="AA179" i="76"/>
  <c r="Z179" i="76"/>
  <c r="R179" i="76"/>
  <c r="Q179" i="76"/>
  <c r="BW178" i="76"/>
  <c r="CD178" i="76" s="1"/>
  <c r="BV178" i="76"/>
  <c r="BI178" i="76"/>
  <c r="BH178" i="76"/>
  <c r="BF178" i="76"/>
  <c r="BE178" i="76"/>
  <c r="AK178" i="76"/>
  <c r="AA178" i="76"/>
  <c r="Z178" i="76"/>
  <c r="R178" i="76"/>
  <c r="Q178" i="76"/>
  <c r="BW177" i="76"/>
  <c r="BV177" i="76"/>
  <c r="CC177" i="76" s="1"/>
  <c r="BI177" i="76"/>
  <c r="BH177" i="76"/>
  <c r="BF177" i="76"/>
  <c r="BE177" i="76"/>
  <c r="AA177" i="76"/>
  <c r="Z177" i="76"/>
  <c r="R177" i="76"/>
  <c r="Q177" i="76"/>
  <c r="BW176" i="76"/>
  <c r="BY176" i="76" s="1"/>
  <c r="BV176" i="76"/>
  <c r="BI176" i="76"/>
  <c r="BH176" i="76"/>
  <c r="BF176" i="76"/>
  <c r="BE176" i="76"/>
  <c r="AA176" i="76"/>
  <c r="Z176" i="76"/>
  <c r="R176" i="76"/>
  <c r="Q176" i="76"/>
  <c r="BW175" i="76"/>
  <c r="CD175" i="76" s="1"/>
  <c r="BV175" i="76"/>
  <c r="BI175" i="76"/>
  <c r="BH175" i="76"/>
  <c r="BF175" i="76"/>
  <c r="BE175" i="76"/>
  <c r="AA175" i="76"/>
  <c r="Z175" i="76"/>
  <c r="R175" i="76"/>
  <c r="Q175" i="76"/>
  <c r="BW174" i="76"/>
  <c r="CD174" i="76" s="1"/>
  <c r="BV174" i="76"/>
  <c r="BI174" i="76"/>
  <c r="BH174" i="76"/>
  <c r="BF174" i="76"/>
  <c r="BE174" i="76"/>
  <c r="AK174" i="76"/>
  <c r="AA174" i="76"/>
  <c r="Z174" i="76"/>
  <c r="R174" i="76"/>
  <c r="Q174" i="76"/>
  <c r="BW173" i="76"/>
  <c r="BV173" i="76"/>
  <c r="CC173" i="76" s="1"/>
  <c r="BI173" i="76"/>
  <c r="BH173" i="76"/>
  <c r="BF173" i="76"/>
  <c r="BE173" i="76"/>
  <c r="AA173" i="76"/>
  <c r="Z173" i="76"/>
  <c r="R173" i="76"/>
  <c r="Q173" i="76"/>
  <c r="BW172" i="76"/>
  <c r="BY172" i="76" s="1"/>
  <c r="BV172" i="76"/>
  <c r="BI172" i="76"/>
  <c r="BH172" i="76"/>
  <c r="BF172" i="76"/>
  <c r="BE172" i="76"/>
  <c r="AA172" i="76"/>
  <c r="Z172" i="76"/>
  <c r="R172" i="76"/>
  <c r="Q172" i="76"/>
  <c r="BW171" i="76"/>
  <c r="BV171" i="76"/>
  <c r="BI171" i="76"/>
  <c r="BH171" i="76"/>
  <c r="BF171" i="76"/>
  <c r="BE171" i="76"/>
  <c r="AA171" i="76"/>
  <c r="Z171" i="76"/>
  <c r="R171" i="76"/>
  <c r="Q171" i="76"/>
  <c r="BW170" i="76"/>
  <c r="BV170" i="76"/>
  <c r="BI170" i="76"/>
  <c r="BH170" i="76"/>
  <c r="BF170" i="76"/>
  <c r="BE170" i="76"/>
  <c r="AA170" i="76"/>
  <c r="Z170" i="76"/>
  <c r="R170" i="76"/>
  <c r="Q170" i="76"/>
  <c r="BW169" i="76"/>
  <c r="BY169" i="76" s="1"/>
  <c r="BV169" i="76"/>
  <c r="BI169" i="76"/>
  <c r="BH169" i="76"/>
  <c r="BF169" i="76"/>
  <c r="BE169" i="76"/>
  <c r="AA169" i="76"/>
  <c r="Z169" i="76"/>
  <c r="R169" i="76"/>
  <c r="Q169" i="76"/>
  <c r="BW168" i="76"/>
  <c r="BY168" i="76" s="1"/>
  <c r="BV168" i="76"/>
  <c r="BX168" i="76" s="1"/>
  <c r="BI168" i="76"/>
  <c r="BH168" i="76"/>
  <c r="BF168" i="76"/>
  <c r="BE168" i="76"/>
  <c r="AA168" i="76"/>
  <c r="Z168" i="76"/>
  <c r="R168" i="76"/>
  <c r="Q168" i="76"/>
  <c r="BW167" i="76"/>
  <c r="BV167" i="76"/>
  <c r="CC167" i="76" s="1"/>
  <c r="BI167" i="76"/>
  <c r="BH167" i="76"/>
  <c r="BF167" i="76"/>
  <c r="BE167" i="76"/>
  <c r="AA167" i="76"/>
  <c r="Z167" i="76"/>
  <c r="R167" i="76"/>
  <c r="Q167" i="76"/>
  <c r="BW166" i="76"/>
  <c r="BV166" i="76"/>
  <c r="BI166" i="76"/>
  <c r="BH166" i="76"/>
  <c r="BF166" i="76"/>
  <c r="BE166" i="76"/>
  <c r="AA166" i="76"/>
  <c r="Z166" i="76"/>
  <c r="R166" i="76"/>
  <c r="Q166" i="76"/>
  <c r="BW165" i="76"/>
  <c r="BY165" i="76" s="1"/>
  <c r="BV165" i="76"/>
  <c r="BI165" i="76"/>
  <c r="BH165" i="76"/>
  <c r="BF165" i="76"/>
  <c r="BE165" i="76"/>
  <c r="AK165" i="76"/>
  <c r="AA165" i="76"/>
  <c r="Z165" i="76"/>
  <c r="R165" i="76"/>
  <c r="Q165" i="76"/>
  <c r="BW164" i="76"/>
  <c r="BV164" i="76"/>
  <c r="BX164" i="76" s="1"/>
  <c r="BI164" i="76"/>
  <c r="BH164" i="76"/>
  <c r="BF164" i="76"/>
  <c r="BE164" i="76"/>
  <c r="AA164" i="76"/>
  <c r="Z164" i="76"/>
  <c r="R164" i="76"/>
  <c r="Q164" i="76"/>
  <c r="BW163" i="76"/>
  <c r="BY163" i="76" s="1"/>
  <c r="BV163" i="76"/>
  <c r="CC163" i="76" s="1"/>
  <c r="BI163" i="76"/>
  <c r="BH163" i="76"/>
  <c r="BF163" i="76"/>
  <c r="BE163" i="76"/>
  <c r="AA163" i="76"/>
  <c r="Z163" i="76"/>
  <c r="R163" i="76"/>
  <c r="Q163" i="76"/>
  <c r="BW162" i="76"/>
  <c r="BV162" i="76"/>
  <c r="BX162" i="76" s="1"/>
  <c r="BI162" i="76"/>
  <c r="BH162" i="76"/>
  <c r="BF162" i="76"/>
  <c r="BE162" i="76"/>
  <c r="AA162" i="76"/>
  <c r="Z162" i="76"/>
  <c r="R162" i="76"/>
  <c r="Q162" i="76"/>
  <c r="BW161" i="76"/>
  <c r="BY161" i="76" s="1"/>
  <c r="BV161" i="76"/>
  <c r="BI161" i="76"/>
  <c r="BH161" i="76"/>
  <c r="BF161" i="76"/>
  <c r="BE161" i="76"/>
  <c r="AK161" i="76"/>
  <c r="AA161" i="76"/>
  <c r="Z161" i="76"/>
  <c r="R161" i="76"/>
  <c r="Q161" i="76"/>
  <c r="BW160" i="76"/>
  <c r="BV160" i="76"/>
  <c r="BX160" i="76" s="1"/>
  <c r="BI160" i="76"/>
  <c r="BH160" i="76"/>
  <c r="BF160" i="76"/>
  <c r="BE160" i="76"/>
  <c r="AA160" i="76"/>
  <c r="Z160" i="76"/>
  <c r="R160" i="76"/>
  <c r="Q160" i="76"/>
  <c r="BW159" i="76"/>
  <c r="CD159" i="76" s="1"/>
  <c r="BV159" i="76"/>
  <c r="CC159" i="76" s="1"/>
  <c r="BI159" i="76"/>
  <c r="BH159" i="76"/>
  <c r="BF159" i="76"/>
  <c r="BE159" i="76"/>
  <c r="AA159" i="76"/>
  <c r="Z159" i="76"/>
  <c r="R159" i="76"/>
  <c r="Q159" i="76"/>
  <c r="BW158" i="76"/>
  <c r="BV158" i="76"/>
  <c r="BI158" i="76"/>
  <c r="BH158" i="76"/>
  <c r="BF158" i="76"/>
  <c r="BE158" i="76"/>
  <c r="AA158" i="76"/>
  <c r="Z158" i="76"/>
  <c r="R158" i="76"/>
  <c r="Q158" i="76"/>
  <c r="BW157" i="76"/>
  <c r="BY157" i="76" s="1"/>
  <c r="BV157" i="76"/>
  <c r="BI157" i="76"/>
  <c r="BH157" i="76"/>
  <c r="BF157" i="76"/>
  <c r="BE157" i="76"/>
  <c r="AA157" i="76"/>
  <c r="Z157" i="76"/>
  <c r="R157" i="76"/>
  <c r="Q157" i="76"/>
  <c r="BW156" i="76"/>
  <c r="BV156" i="76"/>
  <c r="BX156" i="76" s="1"/>
  <c r="BI156" i="76"/>
  <c r="BH156" i="76"/>
  <c r="BF156" i="76"/>
  <c r="BE156" i="76"/>
  <c r="AA156" i="76"/>
  <c r="Z156" i="76"/>
  <c r="R156" i="76"/>
  <c r="Q156" i="76"/>
  <c r="BW155" i="76"/>
  <c r="CD155" i="76" s="1"/>
  <c r="BV155" i="76"/>
  <c r="BI155" i="76"/>
  <c r="BH155" i="76"/>
  <c r="BF155" i="76"/>
  <c r="BE155" i="76"/>
  <c r="AA155" i="76"/>
  <c r="Z155" i="76"/>
  <c r="R155" i="76"/>
  <c r="Q155" i="76"/>
  <c r="BW154" i="76"/>
  <c r="BV154" i="76"/>
  <c r="CC154" i="76" s="1"/>
  <c r="BI154" i="76"/>
  <c r="BH154" i="76"/>
  <c r="BF154" i="76"/>
  <c r="BE154" i="76"/>
  <c r="AA154" i="76"/>
  <c r="Z154" i="76"/>
  <c r="R154" i="76"/>
  <c r="Q154" i="76"/>
  <c r="BW153" i="76"/>
  <c r="BY153" i="76" s="1"/>
  <c r="BV153" i="76"/>
  <c r="BI153" i="76"/>
  <c r="BH153" i="76"/>
  <c r="BF153" i="76"/>
  <c r="BE153" i="76"/>
  <c r="AA153" i="76"/>
  <c r="Z153" i="76"/>
  <c r="R153" i="76"/>
  <c r="Q153" i="76"/>
  <c r="BW152" i="76"/>
  <c r="BV152" i="76"/>
  <c r="BX152" i="76" s="1"/>
  <c r="BI152" i="76"/>
  <c r="BH152" i="76"/>
  <c r="BF152" i="76"/>
  <c r="BE152" i="76"/>
  <c r="AA152" i="76"/>
  <c r="Z152" i="76"/>
  <c r="R152" i="76"/>
  <c r="Q152" i="76"/>
  <c r="BW151" i="76"/>
  <c r="CD151" i="76" s="1"/>
  <c r="BV151" i="76"/>
  <c r="BX151" i="76" s="1"/>
  <c r="BI151" i="76"/>
  <c r="BH151" i="76"/>
  <c r="BF151" i="76"/>
  <c r="BE151" i="76"/>
  <c r="AA151" i="76"/>
  <c r="Z151" i="76"/>
  <c r="R151" i="76"/>
  <c r="Q151" i="76"/>
  <c r="BW150" i="76"/>
  <c r="BV150" i="76"/>
  <c r="BI150" i="76"/>
  <c r="BH150" i="76"/>
  <c r="BF150" i="76"/>
  <c r="BE150" i="76"/>
  <c r="AA150" i="76"/>
  <c r="Z150" i="76"/>
  <c r="R150" i="76"/>
  <c r="Q150" i="76"/>
  <c r="BW149" i="76"/>
  <c r="BY149" i="76" s="1"/>
  <c r="BV149" i="76"/>
  <c r="BI149" i="76"/>
  <c r="BH149" i="76"/>
  <c r="BF149" i="76"/>
  <c r="BE149" i="76"/>
  <c r="AA149" i="76"/>
  <c r="Z149" i="76"/>
  <c r="R149" i="76"/>
  <c r="Q149" i="76"/>
  <c r="BW148" i="76"/>
  <c r="CD148" i="76" s="1"/>
  <c r="BV148" i="76"/>
  <c r="BX148" i="76" s="1"/>
  <c r="BI148" i="76"/>
  <c r="BH148" i="76"/>
  <c r="BF148" i="76"/>
  <c r="BE148" i="76"/>
  <c r="AA148" i="76"/>
  <c r="Z148" i="76"/>
  <c r="R148" i="76"/>
  <c r="Q148" i="76"/>
  <c r="BW147" i="76"/>
  <c r="CD147" i="76" s="1"/>
  <c r="BV147" i="76"/>
  <c r="BX147" i="76" s="1"/>
  <c r="BI147" i="76"/>
  <c r="BH147" i="76"/>
  <c r="BF147" i="76"/>
  <c r="BE147" i="76"/>
  <c r="AA147" i="76"/>
  <c r="Z147" i="76"/>
  <c r="R147" i="76"/>
  <c r="Q147" i="76"/>
  <c r="BW146" i="76"/>
  <c r="CD146" i="76" s="1"/>
  <c r="BV146" i="76"/>
  <c r="BI146" i="76"/>
  <c r="BH146" i="76"/>
  <c r="BF146" i="76"/>
  <c r="BE146" i="76"/>
  <c r="AA146" i="76"/>
  <c r="Z146" i="76"/>
  <c r="R146" i="76"/>
  <c r="Q146" i="76"/>
  <c r="BW145" i="76"/>
  <c r="CD145" i="76" s="1"/>
  <c r="BV145" i="76"/>
  <c r="BX145" i="76" s="1"/>
  <c r="BI145" i="76"/>
  <c r="BH145" i="76"/>
  <c r="BF145" i="76"/>
  <c r="BE145" i="76"/>
  <c r="AA145" i="76"/>
  <c r="Z145" i="76"/>
  <c r="R145" i="76"/>
  <c r="Q145" i="76"/>
  <c r="BW144" i="76"/>
  <c r="CD144" i="76" s="1"/>
  <c r="BV144" i="76"/>
  <c r="CC144" i="76" s="1"/>
  <c r="BI144" i="76"/>
  <c r="BH144" i="76"/>
  <c r="BF144" i="76"/>
  <c r="BE144" i="76"/>
  <c r="AA144" i="76"/>
  <c r="Z144" i="76"/>
  <c r="R144" i="76"/>
  <c r="Q144" i="76"/>
  <c r="BW143" i="76"/>
  <c r="BY143" i="76" s="1"/>
  <c r="BV143" i="76"/>
  <c r="CC143" i="76" s="1"/>
  <c r="BI143" i="76"/>
  <c r="BH143" i="76"/>
  <c r="BF143" i="76"/>
  <c r="BE143" i="76"/>
  <c r="AA143" i="76"/>
  <c r="Z143" i="76"/>
  <c r="R143" i="76"/>
  <c r="Q143" i="76"/>
  <c r="BW142" i="76"/>
  <c r="BY142" i="76" s="1"/>
  <c r="BV142" i="76"/>
  <c r="BI142" i="76"/>
  <c r="BH142" i="76"/>
  <c r="BF142" i="76"/>
  <c r="BE142" i="76"/>
  <c r="AA142" i="76"/>
  <c r="Z142" i="76"/>
  <c r="R142" i="76"/>
  <c r="Q142" i="76"/>
  <c r="BW141" i="76"/>
  <c r="CD141" i="76" s="1"/>
  <c r="BV141" i="76"/>
  <c r="CC141" i="76" s="1"/>
  <c r="BI141" i="76"/>
  <c r="BH141" i="76"/>
  <c r="BF141" i="76"/>
  <c r="BE141" i="76"/>
  <c r="AA141" i="76"/>
  <c r="Z141" i="76"/>
  <c r="R141" i="76"/>
  <c r="Q141" i="76"/>
  <c r="BW140" i="76"/>
  <c r="CD140" i="76" s="1"/>
  <c r="BV140" i="76"/>
  <c r="CC140" i="76" s="1"/>
  <c r="BI140" i="76"/>
  <c r="BH140" i="76"/>
  <c r="BF140" i="76"/>
  <c r="BE140" i="76"/>
  <c r="AA140" i="76"/>
  <c r="Z140" i="76"/>
  <c r="R140" i="76"/>
  <c r="Q140" i="76"/>
  <c r="BW139" i="76"/>
  <c r="BY139" i="76" s="1"/>
  <c r="BV139" i="76"/>
  <c r="CC139" i="76" s="1"/>
  <c r="BI139" i="76"/>
  <c r="BH139" i="76"/>
  <c r="BF139" i="76"/>
  <c r="BE139" i="76"/>
  <c r="AA139" i="76"/>
  <c r="Z139" i="76"/>
  <c r="R139" i="76"/>
  <c r="Q139" i="76"/>
  <c r="BW138" i="76"/>
  <c r="BV138" i="76"/>
  <c r="BX138" i="76" s="1"/>
  <c r="BI138" i="76"/>
  <c r="BH138" i="76"/>
  <c r="BF138" i="76"/>
  <c r="BE138" i="76"/>
  <c r="AA138" i="76"/>
  <c r="Z138" i="76"/>
  <c r="R138" i="76"/>
  <c r="Q138" i="76"/>
  <c r="BW137" i="76"/>
  <c r="CD137" i="76" s="1"/>
  <c r="BV137" i="76"/>
  <c r="BX137" i="76" s="1"/>
  <c r="BI137" i="76"/>
  <c r="BH137" i="76"/>
  <c r="BF137" i="76"/>
  <c r="BE137" i="76"/>
  <c r="AA137" i="76"/>
  <c r="Z137" i="76"/>
  <c r="R137" i="76"/>
  <c r="Q137" i="76"/>
  <c r="BW136" i="76"/>
  <c r="CD136" i="76" s="1"/>
  <c r="BV136" i="76"/>
  <c r="BX136" i="76" s="1"/>
  <c r="BI136" i="76"/>
  <c r="BH136" i="76"/>
  <c r="BF136" i="76"/>
  <c r="BE136" i="76"/>
  <c r="AA136" i="76"/>
  <c r="Z136" i="76"/>
  <c r="R136" i="76"/>
  <c r="Q136" i="76"/>
  <c r="BW135" i="76"/>
  <c r="BY135" i="76" s="1"/>
  <c r="BV135" i="76"/>
  <c r="CC135" i="76" s="1"/>
  <c r="BI135" i="76"/>
  <c r="BH135" i="76"/>
  <c r="BF135" i="76"/>
  <c r="BE135" i="76"/>
  <c r="AA135" i="76"/>
  <c r="Z135" i="76"/>
  <c r="R135" i="76"/>
  <c r="Q135" i="76"/>
  <c r="BW134" i="76"/>
  <c r="BV134" i="76"/>
  <c r="BX134" i="76" s="1"/>
  <c r="BI134" i="76"/>
  <c r="BH134" i="76"/>
  <c r="BF134" i="76"/>
  <c r="BE134" i="76"/>
  <c r="AA134" i="76"/>
  <c r="Z134" i="76"/>
  <c r="R134" i="76"/>
  <c r="Q134" i="76"/>
  <c r="BW133" i="76"/>
  <c r="CD133" i="76" s="1"/>
  <c r="BV133" i="76"/>
  <c r="BI133" i="76"/>
  <c r="BH133" i="76"/>
  <c r="BF133" i="76"/>
  <c r="BE133" i="76"/>
  <c r="AA133" i="76"/>
  <c r="Z133" i="76"/>
  <c r="R133" i="76"/>
  <c r="Q133" i="76"/>
  <c r="BW132" i="76"/>
  <c r="CD132" i="76" s="1"/>
  <c r="BV132" i="76"/>
  <c r="BX132" i="76" s="1"/>
  <c r="BI132" i="76"/>
  <c r="BH132" i="76"/>
  <c r="BF132" i="76"/>
  <c r="BE132" i="76"/>
  <c r="AA132" i="76"/>
  <c r="Z132" i="76"/>
  <c r="R132" i="76"/>
  <c r="Q132" i="76"/>
  <c r="BW131" i="76"/>
  <c r="BY131" i="76" s="1"/>
  <c r="BV131" i="76"/>
  <c r="CC131" i="76" s="1"/>
  <c r="BI131" i="76"/>
  <c r="BH131" i="76"/>
  <c r="BF131" i="76"/>
  <c r="BE131" i="76"/>
  <c r="AA131" i="76"/>
  <c r="Z131" i="76"/>
  <c r="R131" i="76"/>
  <c r="Q131" i="76"/>
  <c r="BW130" i="76"/>
  <c r="BY130" i="76" s="1"/>
  <c r="BV130" i="76"/>
  <c r="BX130" i="76" s="1"/>
  <c r="BI130" i="76"/>
  <c r="BH130" i="76"/>
  <c r="BF130" i="76"/>
  <c r="BE130" i="76"/>
  <c r="AA130" i="76"/>
  <c r="Z130" i="76"/>
  <c r="R130" i="76"/>
  <c r="Q130" i="76"/>
  <c r="BW129" i="76"/>
  <c r="BY129" i="76" s="1"/>
  <c r="BV129" i="76"/>
  <c r="CC129" i="76" s="1"/>
  <c r="BI129" i="76"/>
  <c r="BH129" i="76"/>
  <c r="BF129" i="76"/>
  <c r="BE129" i="76"/>
  <c r="AA129" i="76"/>
  <c r="Z129" i="76"/>
  <c r="R129" i="76"/>
  <c r="Q129" i="76"/>
  <c r="BW128" i="76"/>
  <c r="CD128" i="76" s="1"/>
  <c r="BV128" i="76"/>
  <c r="BI128" i="76"/>
  <c r="BH128" i="76"/>
  <c r="BF128" i="76"/>
  <c r="BE128" i="76"/>
  <c r="AA128" i="76"/>
  <c r="Z128" i="76"/>
  <c r="R128" i="76"/>
  <c r="Q128" i="76"/>
  <c r="BW127" i="76"/>
  <c r="CD127" i="76" s="1"/>
  <c r="BV127" i="76"/>
  <c r="CC127" i="76" s="1"/>
  <c r="BI127" i="76"/>
  <c r="BH127" i="76"/>
  <c r="BF127" i="76"/>
  <c r="BE127" i="76"/>
  <c r="AA127" i="76"/>
  <c r="Z127" i="76"/>
  <c r="R127" i="76"/>
  <c r="Q127" i="76"/>
  <c r="BW126" i="76"/>
  <c r="CD126" i="76" s="1"/>
  <c r="BV126" i="76"/>
  <c r="CC126" i="76" s="1"/>
  <c r="BI126" i="76"/>
  <c r="BH126" i="76"/>
  <c r="BF126" i="76"/>
  <c r="BE126" i="76"/>
  <c r="AK126" i="76"/>
  <c r="AA126" i="76"/>
  <c r="Z126" i="76"/>
  <c r="R126" i="76"/>
  <c r="Q126" i="76"/>
  <c r="BW125" i="76"/>
  <c r="CD125" i="76" s="1"/>
  <c r="BV125" i="76"/>
  <c r="CC125" i="76" s="1"/>
  <c r="BI125" i="76"/>
  <c r="BH125" i="76"/>
  <c r="BF125" i="76"/>
  <c r="BE125" i="76"/>
  <c r="AA125" i="76"/>
  <c r="Z125" i="76"/>
  <c r="R125" i="76"/>
  <c r="Q125" i="76"/>
  <c r="BW124" i="76"/>
  <c r="CD124" i="76" s="1"/>
  <c r="BV124" i="76"/>
  <c r="CC124" i="76" s="1"/>
  <c r="BI124" i="76"/>
  <c r="BH124" i="76"/>
  <c r="BF124" i="76"/>
  <c r="BE124" i="76"/>
  <c r="AA124" i="76"/>
  <c r="Z124" i="76"/>
  <c r="R124" i="76"/>
  <c r="Q124" i="76"/>
  <c r="BW123" i="76"/>
  <c r="CD123" i="76" s="1"/>
  <c r="BV123" i="76"/>
  <c r="CC123" i="76" s="1"/>
  <c r="BI123" i="76"/>
  <c r="BH123" i="76"/>
  <c r="BF123" i="76"/>
  <c r="BE123" i="76"/>
  <c r="AA123" i="76"/>
  <c r="Z123" i="76"/>
  <c r="R123" i="76"/>
  <c r="Q123" i="76"/>
  <c r="BW122" i="76"/>
  <c r="CD122" i="76" s="1"/>
  <c r="BV122" i="76"/>
  <c r="CC122" i="76" s="1"/>
  <c r="BI122" i="76"/>
  <c r="BH122" i="76"/>
  <c r="BF122" i="76"/>
  <c r="BE122" i="76"/>
  <c r="AA122" i="76"/>
  <c r="Z122" i="76"/>
  <c r="R122" i="76"/>
  <c r="Q122" i="76"/>
  <c r="BW121" i="76"/>
  <c r="CD121" i="76" s="1"/>
  <c r="BV121" i="76"/>
  <c r="BI121" i="76"/>
  <c r="BH121" i="76"/>
  <c r="BF121" i="76"/>
  <c r="BE121" i="76"/>
  <c r="AA121" i="76"/>
  <c r="Z121" i="76"/>
  <c r="R121" i="76"/>
  <c r="Q121" i="76"/>
  <c r="BW120" i="76"/>
  <c r="CD120" i="76" s="1"/>
  <c r="BV120" i="76"/>
  <c r="CC120" i="76" s="1"/>
  <c r="BI120" i="76"/>
  <c r="BH120" i="76"/>
  <c r="BF120" i="76"/>
  <c r="BE120" i="76"/>
  <c r="AA120" i="76"/>
  <c r="Z120" i="76"/>
  <c r="R120" i="76"/>
  <c r="Q120" i="76"/>
  <c r="BW119" i="76"/>
  <c r="CD119" i="76" s="1"/>
  <c r="BV119" i="76"/>
  <c r="CC119" i="76" s="1"/>
  <c r="BI119" i="76"/>
  <c r="BH119" i="76"/>
  <c r="BF119" i="76"/>
  <c r="BE119" i="76"/>
  <c r="AA119" i="76"/>
  <c r="Z119" i="76"/>
  <c r="R119" i="76"/>
  <c r="Q119" i="76"/>
  <c r="BW118" i="76"/>
  <c r="CD118" i="76" s="1"/>
  <c r="BV118" i="76"/>
  <c r="CC118" i="76" s="1"/>
  <c r="BI118" i="76"/>
  <c r="BH118" i="76"/>
  <c r="BF118" i="76"/>
  <c r="BE118" i="76"/>
  <c r="AA118" i="76"/>
  <c r="Z118" i="76"/>
  <c r="R118" i="76"/>
  <c r="Q118" i="76"/>
  <c r="BW117" i="76"/>
  <c r="CD117" i="76" s="1"/>
  <c r="BV117" i="76"/>
  <c r="BX117" i="76" s="1"/>
  <c r="BI117" i="76"/>
  <c r="BH117" i="76"/>
  <c r="BF117" i="76"/>
  <c r="BE117" i="76"/>
  <c r="AA117" i="76"/>
  <c r="Z117" i="76"/>
  <c r="R117" i="76"/>
  <c r="Q117" i="76"/>
  <c r="BW116" i="76"/>
  <c r="CD116" i="76" s="1"/>
  <c r="BV116" i="76"/>
  <c r="CC116" i="76" s="1"/>
  <c r="BI116" i="76"/>
  <c r="BH116" i="76"/>
  <c r="BF116" i="76"/>
  <c r="BE116" i="76"/>
  <c r="AA116" i="76"/>
  <c r="Z116" i="76"/>
  <c r="R116" i="76"/>
  <c r="Q116" i="76"/>
  <c r="BW115" i="76"/>
  <c r="CD115" i="76" s="1"/>
  <c r="BV115" i="76"/>
  <c r="CC115" i="76" s="1"/>
  <c r="BI115" i="76"/>
  <c r="BH115" i="76"/>
  <c r="BF115" i="76"/>
  <c r="BE115" i="76"/>
  <c r="AA115" i="76"/>
  <c r="Z115" i="76"/>
  <c r="R115" i="76"/>
  <c r="Q115" i="76"/>
  <c r="BW114" i="76"/>
  <c r="BV114" i="76"/>
  <c r="CC114" i="76" s="1"/>
  <c r="BI114" i="76"/>
  <c r="BH114" i="76"/>
  <c r="BF114" i="76"/>
  <c r="BE114" i="76"/>
  <c r="AK114" i="76"/>
  <c r="AA114" i="76"/>
  <c r="Z114" i="76"/>
  <c r="R114" i="76"/>
  <c r="Q114" i="76"/>
  <c r="BW113" i="76"/>
  <c r="BY113" i="76" s="1"/>
  <c r="BV113" i="76"/>
  <c r="CC113" i="76" s="1"/>
  <c r="BI113" i="76"/>
  <c r="BH113" i="76"/>
  <c r="BF113" i="76"/>
  <c r="BE113" i="76"/>
  <c r="AA113" i="76"/>
  <c r="Z113" i="76"/>
  <c r="R113" i="76"/>
  <c r="Q113" i="76"/>
  <c r="BW112" i="76"/>
  <c r="CD112" i="76" s="1"/>
  <c r="BV112" i="76"/>
  <c r="CC112" i="76" s="1"/>
  <c r="BI112" i="76"/>
  <c r="BH112" i="76"/>
  <c r="BF112" i="76"/>
  <c r="BE112" i="76"/>
  <c r="AA112" i="76"/>
  <c r="Z112" i="76"/>
  <c r="R112" i="76"/>
  <c r="Q112" i="76"/>
  <c r="BW111" i="76"/>
  <c r="CD111" i="76" s="1"/>
  <c r="BV111" i="76"/>
  <c r="CC111" i="76" s="1"/>
  <c r="BI111" i="76"/>
  <c r="BH111" i="76"/>
  <c r="BF111" i="76"/>
  <c r="BE111" i="76"/>
  <c r="AA111" i="76"/>
  <c r="Z111" i="76"/>
  <c r="R111" i="76"/>
  <c r="Q111" i="76"/>
  <c r="BW110" i="76"/>
  <c r="CD110" i="76" s="1"/>
  <c r="BV110" i="76"/>
  <c r="CC110" i="76" s="1"/>
  <c r="BI110" i="76"/>
  <c r="BH110" i="76"/>
  <c r="BF110" i="76"/>
  <c r="BE110" i="76"/>
  <c r="AA110" i="76"/>
  <c r="Z110" i="76"/>
  <c r="R110" i="76"/>
  <c r="Q110" i="76"/>
  <c r="BW109" i="76"/>
  <c r="CD109" i="76" s="1"/>
  <c r="BV109" i="76"/>
  <c r="CC109" i="76" s="1"/>
  <c r="BI109" i="76"/>
  <c r="BH109" i="76"/>
  <c r="BF109" i="76"/>
  <c r="BE109" i="76"/>
  <c r="AA109" i="76"/>
  <c r="Z109" i="76"/>
  <c r="R109" i="76"/>
  <c r="Q109" i="76"/>
  <c r="BW108" i="76"/>
  <c r="CD108" i="76" s="1"/>
  <c r="BV108" i="76"/>
  <c r="BI108" i="76"/>
  <c r="BH108" i="76"/>
  <c r="BF108" i="76"/>
  <c r="BE108" i="76"/>
  <c r="AA108" i="76"/>
  <c r="Z108" i="76"/>
  <c r="R108" i="76"/>
  <c r="Q108" i="76"/>
  <c r="BW107" i="76"/>
  <c r="CD107" i="76" s="1"/>
  <c r="BV107" i="76"/>
  <c r="CC107" i="76" s="1"/>
  <c r="BI107" i="76"/>
  <c r="BH107" i="76"/>
  <c r="BF107" i="76"/>
  <c r="BE107" i="76"/>
  <c r="AA107" i="76"/>
  <c r="Z107" i="76"/>
  <c r="R107" i="76"/>
  <c r="Q107" i="76"/>
  <c r="BW106" i="76"/>
  <c r="BV106" i="76"/>
  <c r="CC106" i="76" s="1"/>
  <c r="BI106" i="76"/>
  <c r="BH106" i="76"/>
  <c r="BF106" i="76"/>
  <c r="BE106" i="76"/>
  <c r="AA106" i="76"/>
  <c r="Z106" i="76"/>
  <c r="R106" i="76"/>
  <c r="Q106" i="76"/>
  <c r="BW105" i="76"/>
  <c r="BY105" i="76" s="1"/>
  <c r="BV105" i="76"/>
  <c r="CC105" i="76" s="1"/>
  <c r="BI105" i="76"/>
  <c r="BH105" i="76"/>
  <c r="BF105" i="76"/>
  <c r="BE105" i="76"/>
  <c r="AA105" i="76"/>
  <c r="Z105" i="76"/>
  <c r="R105" i="76"/>
  <c r="Q105" i="76"/>
  <c r="BW104" i="76"/>
  <c r="CD104" i="76" s="1"/>
  <c r="BV104" i="76"/>
  <c r="BI104" i="76"/>
  <c r="BH104" i="76"/>
  <c r="BF104" i="76"/>
  <c r="BE104" i="76"/>
  <c r="AA104" i="76"/>
  <c r="Z104" i="76"/>
  <c r="R104" i="76"/>
  <c r="Q104" i="76"/>
  <c r="BW103" i="76"/>
  <c r="CD103" i="76" s="1"/>
  <c r="BV103" i="76"/>
  <c r="CC103" i="76" s="1"/>
  <c r="BI103" i="76"/>
  <c r="BH103" i="76"/>
  <c r="BF103" i="76"/>
  <c r="BE103" i="76"/>
  <c r="AA103" i="76"/>
  <c r="Z103" i="76"/>
  <c r="R103" i="76"/>
  <c r="Q103" i="76"/>
  <c r="BW102" i="76"/>
  <c r="CD102" i="76" s="1"/>
  <c r="BV102" i="76"/>
  <c r="CC102" i="76" s="1"/>
  <c r="BI102" i="76"/>
  <c r="BH102" i="76"/>
  <c r="BF102" i="76"/>
  <c r="BE102" i="76"/>
  <c r="AA102" i="76"/>
  <c r="Z102" i="76"/>
  <c r="R102" i="76"/>
  <c r="Q102" i="76"/>
  <c r="BW101" i="76"/>
  <c r="CD101" i="76" s="1"/>
  <c r="BV101" i="76"/>
  <c r="CC101" i="76" s="1"/>
  <c r="BI101" i="76"/>
  <c r="BH101" i="76"/>
  <c r="BF101" i="76"/>
  <c r="BE101" i="76"/>
  <c r="AA101" i="76"/>
  <c r="Z101" i="76"/>
  <c r="R101" i="76"/>
  <c r="Q101" i="76"/>
  <c r="BW100" i="76"/>
  <c r="CD100" i="76" s="1"/>
  <c r="BV100" i="76"/>
  <c r="CC100" i="76" s="1"/>
  <c r="BI100" i="76"/>
  <c r="BH100" i="76"/>
  <c r="BF100" i="76"/>
  <c r="BE100" i="76"/>
  <c r="AA100" i="76"/>
  <c r="Z100" i="76"/>
  <c r="R100" i="76"/>
  <c r="Q100" i="76"/>
  <c r="BW99" i="76"/>
  <c r="BV99" i="76"/>
  <c r="CC99" i="76" s="1"/>
  <c r="BI99" i="76"/>
  <c r="BH99" i="76"/>
  <c r="BF99" i="76"/>
  <c r="BE99" i="76"/>
  <c r="AA99" i="76"/>
  <c r="Z99" i="76"/>
  <c r="R99" i="76"/>
  <c r="Q99" i="76"/>
  <c r="BW98" i="76"/>
  <c r="BV98" i="76"/>
  <c r="BI98" i="76"/>
  <c r="BH98" i="76"/>
  <c r="BF98" i="76"/>
  <c r="BE98" i="76"/>
  <c r="AA98" i="76"/>
  <c r="Z98" i="76"/>
  <c r="R98" i="76"/>
  <c r="Q98" i="76"/>
  <c r="BW97" i="76"/>
  <c r="BY97" i="76" s="1"/>
  <c r="BV97" i="76"/>
  <c r="CC97" i="76" s="1"/>
  <c r="BI97" i="76"/>
  <c r="BH97" i="76"/>
  <c r="BF97" i="76"/>
  <c r="BE97" i="76"/>
  <c r="AA97" i="76"/>
  <c r="Z97" i="76"/>
  <c r="R97" i="76"/>
  <c r="Q97" i="76"/>
  <c r="BW96" i="76"/>
  <c r="CD96" i="76" s="1"/>
  <c r="BV96" i="76"/>
  <c r="BI96" i="76"/>
  <c r="BH96" i="76"/>
  <c r="BF96" i="76"/>
  <c r="BE96" i="76"/>
  <c r="AA96" i="76"/>
  <c r="Z96" i="76"/>
  <c r="R96" i="76"/>
  <c r="Q96" i="76"/>
  <c r="BW95" i="76"/>
  <c r="BV95" i="76"/>
  <c r="CC95" i="76" s="1"/>
  <c r="BI95" i="76"/>
  <c r="BH95" i="76"/>
  <c r="BF95" i="76"/>
  <c r="BE95" i="76"/>
  <c r="AA95" i="76"/>
  <c r="Z95" i="76"/>
  <c r="R95" i="76"/>
  <c r="Q95" i="76"/>
  <c r="BW94" i="76"/>
  <c r="CD94" i="76" s="1"/>
  <c r="BV94" i="76"/>
  <c r="BI94" i="76"/>
  <c r="BH94" i="76"/>
  <c r="BF94" i="76"/>
  <c r="BE94" i="76"/>
  <c r="AA94" i="76"/>
  <c r="Z94" i="76"/>
  <c r="R94" i="76"/>
  <c r="Q94" i="76"/>
  <c r="BW93" i="76"/>
  <c r="BV93" i="76"/>
  <c r="CC93" i="76" s="1"/>
  <c r="BI93" i="76"/>
  <c r="BH93" i="76"/>
  <c r="BF93" i="76"/>
  <c r="BE93" i="76"/>
  <c r="AA93" i="76"/>
  <c r="Z93" i="76"/>
  <c r="R93" i="76"/>
  <c r="Q93" i="76"/>
  <c r="BW92" i="76"/>
  <c r="CD92" i="76" s="1"/>
  <c r="BV92" i="76"/>
  <c r="CC92" i="76" s="1"/>
  <c r="BI92" i="76"/>
  <c r="BH92" i="76"/>
  <c r="BF92" i="76"/>
  <c r="BE92" i="76"/>
  <c r="AA92" i="76"/>
  <c r="Z92" i="76"/>
  <c r="R92" i="76"/>
  <c r="Q92" i="76"/>
  <c r="BW91" i="76"/>
  <c r="BV91" i="76"/>
  <c r="CC91" i="76" s="1"/>
  <c r="BI91" i="76"/>
  <c r="BH91" i="76"/>
  <c r="BF91" i="76"/>
  <c r="BE91" i="76"/>
  <c r="AA91" i="76"/>
  <c r="Z91" i="76"/>
  <c r="R91" i="76"/>
  <c r="Q91" i="76"/>
  <c r="BW90" i="76"/>
  <c r="CD90" i="76" s="1"/>
  <c r="BV90" i="76"/>
  <c r="BI90" i="76"/>
  <c r="BH90" i="76"/>
  <c r="BF90" i="76"/>
  <c r="BE90" i="76"/>
  <c r="AA90" i="76"/>
  <c r="Z90" i="76"/>
  <c r="R90" i="76"/>
  <c r="Q90" i="76"/>
  <c r="BW89" i="76"/>
  <c r="CD89" i="76" s="1"/>
  <c r="BV89" i="76"/>
  <c r="CC89" i="76" s="1"/>
  <c r="BI89" i="76"/>
  <c r="BH89" i="76"/>
  <c r="BF89" i="76"/>
  <c r="BE89" i="76"/>
  <c r="AA89" i="76"/>
  <c r="Z89" i="76"/>
  <c r="R89" i="76"/>
  <c r="Q89" i="76"/>
  <c r="BW88" i="76"/>
  <c r="CD88" i="76" s="1"/>
  <c r="BV88" i="76"/>
  <c r="CC88" i="76" s="1"/>
  <c r="BI88" i="76"/>
  <c r="BH88" i="76"/>
  <c r="BF88" i="76"/>
  <c r="BE88" i="76"/>
  <c r="AA88" i="76"/>
  <c r="Z88" i="76"/>
  <c r="R88" i="76"/>
  <c r="Q88" i="76"/>
  <c r="BW87" i="76"/>
  <c r="BV87" i="76"/>
  <c r="CC87" i="76" s="1"/>
  <c r="BI87" i="76"/>
  <c r="BH87" i="76"/>
  <c r="BF87" i="76"/>
  <c r="BE87" i="76"/>
  <c r="AA87" i="76"/>
  <c r="Z87" i="76"/>
  <c r="R87" i="76"/>
  <c r="Q87" i="76"/>
  <c r="BW86" i="76"/>
  <c r="BV86" i="76"/>
  <c r="BI86" i="76"/>
  <c r="BH86" i="76"/>
  <c r="BF86" i="76"/>
  <c r="BE86" i="76"/>
  <c r="AK86" i="76"/>
  <c r="AA86" i="76"/>
  <c r="Z86" i="76"/>
  <c r="R86" i="76"/>
  <c r="Q86" i="76"/>
  <c r="BW85" i="76"/>
  <c r="CD85" i="76" s="1"/>
  <c r="BV85" i="76"/>
  <c r="BX85" i="76" s="1"/>
  <c r="BI85" i="76"/>
  <c r="BH85" i="76"/>
  <c r="BF85" i="76"/>
  <c r="BE85" i="76"/>
  <c r="AK85" i="76"/>
  <c r="AA85" i="76"/>
  <c r="Z85" i="76"/>
  <c r="R85" i="76"/>
  <c r="Q85" i="76"/>
  <c r="BW84" i="76"/>
  <c r="CD84" i="76" s="1"/>
  <c r="BV84" i="76"/>
  <c r="CC84" i="76" s="1"/>
  <c r="BI84" i="76"/>
  <c r="BH84" i="76"/>
  <c r="BF84" i="76"/>
  <c r="BE84" i="76"/>
  <c r="AA84" i="76"/>
  <c r="Z84" i="76"/>
  <c r="R84" i="76"/>
  <c r="Q84" i="76"/>
  <c r="BW83" i="76"/>
  <c r="BV83" i="76"/>
  <c r="CC83" i="76" s="1"/>
  <c r="BI83" i="76"/>
  <c r="BH83" i="76"/>
  <c r="BF83" i="76"/>
  <c r="BE83" i="76"/>
  <c r="AA83" i="76"/>
  <c r="Z83" i="76"/>
  <c r="R83" i="76"/>
  <c r="Q83" i="76"/>
  <c r="BW82" i="76"/>
  <c r="BV82" i="76"/>
  <c r="BI82" i="76"/>
  <c r="BH82" i="76"/>
  <c r="BF82" i="76"/>
  <c r="BE82" i="76"/>
  <c r="AA82" i="76"/>
  <c r="Z82" i="76"/>
  <c r="R82" i="76"/>
  <c r="Q82" i="76"/>
  <c r="BW81" i="76"/>
  <c r="CD81" i="76" s="1"/>
  <c r="BV81" i="76"/>
  <c r="BX81" i="76" s="1"/>
  <c r="BI81" i="76"/>
  <c r="BH81" i="76"/>
  <c r="BF81" i="76"/>
  <c r="BE81" i="76"/>
  <c r="AA81" i="76"/>
  <c r="Z81" i="76"/>
  <c r="R81" i="76"/>
  <c r="Q81" i="76"/>
  <c r="BW80" i="76"/>
  <c r="BV80" i="76"/>
  <c r="CC80" i="76" s="1"/>
  <c r="BI80" i="76"/>
  <c r="BH80" i="76"/>
  <c r="BF80" i="76"/>
  <c r="BE80" i="76"/>
  <c r="AA80" i="76"/>
  <c r="Z80" i="76"/>
  <c r="R80" i="76"/>
  <c r="Q80" i="76"/>
  <c r="BW79" i="76"/>
  <c r="BV79" i="76"/>
  <c r="BI79" i="76"/>
  <c r="BH79" i="76"/>
  <c r="BF79" i="76"/>
  <c r="BE79" i="76"/>
  <c r="AA79" i="76"/>
  <c r="Z79" i="76"/>
  <c r="R79" i="76"/>
  <c r="Q79" i="76"/>
  <c r="BW78" i="76"/>
  <c r="CD78" i="76" s="1"/>
  <c r="BV78" i="76"/>
  <c r="BX78" i="76" s="1"/>
  <c r="BI78" i="76"/>
  <c r="BH78" i="76"/>
  <c r="BF78" i="76"/>
  <c r="BE78" i="76"/>
  <c r="AA78" i="76"/>
  <c r="Z78" i="76"/>
  <c r="R78" i="76"/>
  <c r="Q78" i="76"/>
  <c r="BW77" i="76"/>
  <c r="CD77" i="76" s="1"/>
  <c r="BV77" i="76"/>
  <c r="BI77" i="76"/>
  <c r="BH77" i="76"/>
  <c r="BF77" i="76"/>
  <c r="BE77" i="76"/>
  <c r="AA77" i="76"/>
  <c r="Z77" i="76"/>
  <c r="R77" i="76"/>
  <c r="Q77" i="76"/>
  <c r="BW76" i="76"/>
  <c r="BV76" i="76"/>
  <c r="CC76" i="76" s="1"/>
  <c r="BI76" i="76"/>
  <c r="BH76" i="76"/>
  <c r="BF76" i="76"/>
  <c r="BE76" i="76"/>
  <c r="AA76" i="76"/>
  <c r="Z76" i="76"/>
  <c r="R76" i="76"/>
  <c r="Q76" i="76"/>
  <c r="BW75" i="76"/>
  <c r="CD75" i="76" s="1"/>
  <c r="BV75" i="76"/>
  <c r="BI75" i="76"/>
  <c r="BH75" i="76"/>
  <c r="BF75" i="76"/>
  <c r="BE75" i="76"/>
  <c r="AA75" i="76"/>
  <c r="Z75" i="76"/>
  <c r="R75" i="76"/>
  <c r="Q75" i="76"/>
  <c r="BW74" i="76"/>
  <c r="BV74" i="76"/>
  <c r="CC74" i="76" s="1"/>
  <c r="BI74" i="76"/>
  <c r="BH74" i="76"/>
  <c r="BF74" i="76"/>
  <c r="BE74" i="76"/>
  <c r="AA74" i="76"/>
  <c r="Z74" i="76"/>
  <c r="R74" i="76"/>
  <c r="Q74" i="76"/>
  <c r="BW73" i="76"/>
  <c r="CD73" i="76" s="1"/>
  <c r="BV73" i="76"/>
  <c r="CC73" i="76" s="1"/>
  <c r="BI73" i="76"/>
  <c r="BH73" i="76"/>
  <c r="BF73" i="76"/>
  <c r="BE73" i="76"/>
  <c r="AA73" i="76"/>
  <c r="Z73" i="76"/>
  <c r="R73" i="76"/>
  <c r="Q73" i="76"/>
  <c r="BW72" i="76"/>
  <c r="BV72" i="76"/>
  <c r="CC72" i="76" s="1"/>
  <c r="BI72" i="76"/>
  <c r="BH72" i="76"/>
  <c r="BF72" i="76"/>
  <c r="BE72" i="76"/>
  <c r="AA72" i="76"/>
  <c r="Z72" i="76"/>
  <c r="R72" i="76"/>
  <c r="Q72" i="76"/>
  <c r="BW71" i="76"/>
  <c r="CD71" i="76" s="1"/>
  <c r="BV71" i="76"/>
  <c r="BI71" i="76"/>
  <c r="BH71" i="76"/>
  <c r="BF71" i="76"/>
  <c r="BE71" i="76"/>
  <c r="AA71" i="76"/>
  <c r="Z71" i="76"/>
  <c r="R71" i="76"/>
  <c r="Q71" i="76"/>
  <c r="BW70" i="76"/>
  <c r="CD70" i="76" s="1"/>
  <c r="BV70" i="76"/>
  <c r="CC70" i="76" s="1"/>
  <c r="BI70" i="76"/>
  <c r="BH70" i="76"/>
  <c r="BF70" i="76"/>
  <c r="BE70" i="76"/>
  <c r="AA70" i="76"/>
  <c r="Z70" i="76"/>
  <c r="R70" i="76"/>
  <c r="Q70" i="76"/>
  <c r="BW69" i="76"/>
  <c r="CD69" i="76" s="1"/>
  <c r="BV69" i="76"/>
  <c r="CC69" i="76" s="1"/>
  <c r="BI69" i="76"/>
  <c r="BH69" i="76"/>
  <c r="BF69" i="76"/>
  <c r="BE69" i="76"/>
  <c r="AA69" i="76"/>
  <c r="Z69" i="76"/>
  <c r="R69" i="76"/>
  <c r="Q69" i="76"/>
  <c r="BW68" i="76"/>
  <c r="BY68" i="76" s="1"/>
  <c r="BV68" i="76"/>
  <c r="BI68" i="76"/>
  <c r="BH68" i="76"/>
  <c r="BF68" i="76"/>
  <c r="BE68" i="76"/>
  <c r="AA68" i="76"/>
  <c r="Z68" i="76"/>
  <c r="R68" i="76"/>
  <c r="Q68" i="76"/>
  <c r="BW67" i="76"/>
  <c r="CD67" i="76" s="1"/>
  <c r="BV67" i="76"/>
  <c r="BX67" i="76" s="1"/>
  <c r="BI67" i="76"/>
  <c r="BH67" i="76"/>
  <c r="BF67" i="76"/>
  <c r="BE67" i="76"/>
  <c r="AA67" i="76"/>
  <c r="Z67" i="76"/>
  <c r="R67" i="76"/>
  <c r="Q67" i="76"/>
  <c r="BW66" i="76"/>
  <c r="BV66" i="76"/>
  <c r="BX66" i="76" s="1"/>
  <c r="BI66" i="76"/>
  <c r="BH66" i="76"/>
  <c r="BF66" i="76"/>
  <c r="BE66" i="76"/>
  <c r="AA66" i="76"/>
  <c r="Z66" i="76"/>
  <c r="R66" i="76"/>
  <c r="Q66" i="76"/>
  <c r="BW65" i="76"/>
  <c r="BV65" i="76"/>
  <c r="BI65" i="76"/>
  <c r="BH65" i="76"/>
  <c r="BF65" i="76"/>
  <c r="BE65" i="76"/>
  <c r="AA65" i="76"/>
  <c r="Z65" i="76"/>
  <c r="R65" i="76"/>
  <c r="Q65" i="76"/>
  <c r="BW64" i="76"/>
  <c r="BY64" i="76" s="1"/>
  <c r="BV64" i="76"/>
  <c r="BI64" i="76"/>
  <c r="BH64" i="76"/>
  <c r="BF64" i="76"/>
  <c r="BE64" i="76"/>
  <c r="AA64" i="76"/>
  <c r="Z64" i="76"/>
  <c r="R64" i="76"/>
  <c r="Q64" i="76"/>
  <c r="BW63" i="76"/>
  <c r="BV63" i="76"/>
  <c r="BX63" i="76" s="1"/>
  <c r="BI63" i="76"/>
  <c r="BH63" i="76"/>
  <c r="BF63" i="76"/>
  <c r="BE63" i="76"/>
  <c r="AA63" i="76"/>
  <c r="Z63" i="76"/>
  <c r="R63" i="76"/>
  <c r="Q63" i="76"/>
  <c r="BW62" i="76"/>
  <c r="BV62" i="76"/>
  <c r="BX62" i="76" s="1"/>
  <c r="BI62" i="76"/>
  <c r="BH62" i="76"/>
  <c r="BF62" i="76"/>
  <c r="BE62" i="76"/>
  <c r="AA62" i="76"/>
  <c r="Z62" i="76"/>
  <c r="R62" i="76"/>
  <c r="Q62" i="76"/>
  <c r="BW61" i="76"/>
  <c r="BV61" i="76"/>
  <c r="BI61" i="76"/>
  <c r="BH61" i="76"/>
  <c r="BF61" i="76"/>
  <c r="BE61" i="76"/>
  <c r="AA61" i="76"/>
  <c r="Z61" i="76"/>
  <c r="R61" i="76"/>
  <c r="Q61" i="76"/>
  <c r="BW60" i="76"/>
  <c r="BV60" i="76"/>
  <c r="BI60" i="76"/>
  <c r="BH60" i="76"/>
  <c r="BF60" i="76"/>
  <c r="BE60" i="76"/>
  <c r="AA60" i="76"/>
  <c r="Z60" i="76"/>
  <c r="R60" i="76"/>
  <c r="Q60" i="76"/>
  <c r="BW59" i="76"/>
  <c r="BY59" i="76" s="1"/>
  <c r="BV59" i="76"/>
  <c r="BX59" i="76" s="1"/>
  <c r="BI59" i="76"/>
  <c r="BH59" i="76"/>
  <c r="BF59" i="76"/>
  <c r="BE59" i="76"/>
  <c r="AA59" i="76"/>
  <c r="Z59" i="76"/>
  <c r="R59" i="76"/>
  <c r="Q59" i="76"/>
  <c r="BW58" i="76"/>
  <c r="CD58" i="76" s="1"/>
  <c r="BV58" i="76"/>
  <c r="CC58" i="76" s="1"/>
  <c r="BI58" i="76"/>
  <c r="BH58" i="76"/>
  <c r="BF58" i="76"/>
  <c r="BE58" i="76"/>
  <c r="AA58" i="76"/>
  <c r="Z58" i="76"/>
  <c r="R58" i="76"/>
  <c r="Q58" i="76"/>
  <c r="BW57" i="76"/>
  <c r="BV57" i="76"/>
  <c r="CC57" i="76" s="1"/>
  <c r="BI57" i="76"/>
  <c r="BH57" i="76"/>
  <c r="BF57" i="76"/>
  <c r="BE57" i="76"/>
  <c r="AA57" i="76"/>
  <c r="Z57" i="76"/>
  <c r="R57" i="76"/>
  <c r="Q57" i="76"/>
  <c r="BW56" i="76"/>
  <c r="BY56" i="76" s="1"/>
  <c r="BV56" i="76"/>
  <c r="BI56" i="76"/>
  <c r="BH56" i="76"/>
  <c r="BF56" i="76"/>
  <c r="BE56" i="76"/>
  <c r="AA56" i="76"/>
  <c r="Z56" i="76"/>
  <c r="R56" i="76"/>
  <c r="Q56" i="76"/>
  <c r="BW55" i="76"/>
  <c r="CD55" i="76" s="1"/>
  <c r="BV55" i="76"/>
  <c r="CC55" i="76" s="1"/>
  <c r="BI55" i="76"/>
  <c r="BH55" i="76"/>
  <c r="BF55" i="76"/>
  <c r="BE55" i="76"/>
  <c r="AA55" i="76"/>
  <c r="Z55" i="76"/>
  <c r="R55" i="76"/>
  <c r="Q55" i="76"/>
  <c r="BW54" i="76"/>
  <c r="BV54" i="76"/>
  <c r="CC54" i="76" s="1"/>
  <c r="BI54" i="76"/>
  <c r="BH54" i="76"/>
  <c r="BF54" i="76"/>
  <c r="BE54" i="76"/>
  <c r="AA54" i="76"/>
  <c r="Z54" i="76"/>
  <c r="R54" i="76"/>
  <c r="Q54" i="76"/>
  <c r="BW53" i="76"/>
  <c r="CD53" i="76" s="1"/>
  <c r="BV53" i="76"/>
  <c r="BX53" i="76" s="1"/>
  <c r="BI53" i="76"/>
  <c r="BH53" i="76"/>
  <c r="BF53" i="76"/>
  <c r="BE53" i="76"/>
  <c r="AA53" i="76"/>
  <c r="Z53" i="76"/>
  <c r="R53" i="76"/>
  <c r="Q53" i="76"/>
  <c r="BW52" i="76"/>
  <c r="CD52" i="76" s="1"/>
  <c r="BV52" i="76"/>
  <c r="CC52" i="76" s="1"/>
  <c r="BI52" i="76"/>
  <c r="BH52" i="76"/>
  <c r="BF52" i="76"/>
  <c r="BE52" i="76"/>
  <c r="AA52" i="76"/>
  <c r="Z52" i="76"/>
  <c r="R52" i="76"/>
  <c r="Q52" i="76"/>
  <c r="BW51" i="76"/>
  <c r="CD51" i="76" s="1"/>
  <c r="BV51" i="76"/>
  <c r="CC51" i="76" s="1"/>
  <c r="BI51" i="76"/>
  <c r="BH51" i="76"/>
  <c r="BF51" i="76"/>
  <c r="BE51" i="76"/>
  <c r="AA51" i="76"/>
  <c r="Z51" i="76"/>
  <c r="R51" i="76"/>
  <c r="Q51" i="76"/>
  <c r="BW50" i="76"/>
  <c r="BV50" i="76"/>
  <c r="CC50" i="76" s="1"/>
  <c r="BI50" i="76"/>
  <c r="BH50" i="76"/>
  <c r="BF50" i="76"/>
  <c r="BE50" i="76"/>
  <c r="AA50" i="76"/>
  <c r="Z50" i="76"/>
  <c r="R50" i="76"/>
  <c r="Q50" i="76"/>
  <c r="BW49" i="76"/>
  <c r="CD49" i="76" s="1"/>
  <c r="BV49" i="76"/>
  <c r="BX49" i="76" s="1"/>
  <c r="BI49" i="76"/>
  <c r="BH49" i="76"/>
  <c r="BF49" i="76"/>
  <c r="BE49" i="76"/>
  <c r="AA49" i="76"/>
  <c r="Z49" i="76"/>
  <c r="R49" i="76"/>
  <c r="Q49" i="76"/>
  <c r="BW48" i="76"/>
  <c r="CD48" i="76" s="1"/>
  <c r="BV48" i="76"/>
  <c r="BI48" i="76"/>
  <c r="BH48" i="76"/>
  <c r="BF48" i="76"/>
  <c r="BE48" i="76"/>
  <c r="AA48" i="76"/>
  <c r="Z48" i="76"/>
  <c r="R48" i="76"/>
  <c r="Q48" i="76"/>
  <c r="BW47" i="76"/>
  <c r="CD47" i="76" s="1"/>
  <c r="BV47" i="76"/>
  <c r="CC47" i="76" s="1"/>
  <c r="BI47" i="76"/>
  <c r="BH47" i="76"/>
  <c r="BF47" i="76"/>
  <c r="BE47" i="76"/>
  <c r="AA47" i="76"/>
  <c r="Z47" i="76"/>
  <c r="R47" i="76"/>
  <c r="Q47" i="76"/>
  <c r="BW46" i="76"/>
  <c r="CD46" i="76" s="1"/>
  <c r="BV46" i="76"/>
  <c r="CC46" i="76" s="1"/>
  <c r="BI46" i="76"/>
  <c r="BH46" i="76"/>
  <c r="BF46" i="76"/>
  <c r="BE46" i="76"/>
  <c r="AA46" i="76"/>
  <c r="Z46" i="76"/>
  <c r="R46" i="76"/>
  <c r="Q46" i="76"/>
  <c r="BW45" i="76"/>
  <c r="BV45" i="76"/>
  <c r="CC45" i="76" s="1"/>
  <c r="BI45" i="76"/>
  <c r="BH45" i="76"/>
  <c r="BF45" i="76"/>
  <c r="BE45" i="76"/>
  <c r="AA45" i="76"/>
  <c r="Z45" i="76"/>
  <c r="R45" i="76"/>
  <c r="Q45" i="76"/>
  <c r="BW44" i="76"/>
  <c r="CD44" i="76" s="1"/>
  <c r="BV44" i="76"/>
  <c r="CC44" i="76" s="1"/>
  <c r="BI44" i="76"/>
  <c r="BH44" i="76"/>
  <c r="BF44" i="76"/>
  <c r="BE44" i="76"/>
  <c r="AA44" i="76"/>
  <c r="Z44" i="76"/>
  <c r="R44" i="76"/>
  <c r="Q44" i="76"/>
  <c r="BW43" i="76"/>
  <c r="CD43" i="76" s="1"/>
  <c r="BV43" i="76"/>
  <c r="CC43" i="76" s="1"/>
  <c r="BI43" i="76"/>
  <c r="BH43" i="76"/>
  <c r="BF43" i="76"/>
  <c r="BE43" i="76"/>
  <c r="AA43" i="76"/>
  <c r="Z43" i="76"/>
  <c r="R43" i="76"/>
  <c r="Q43" i="76"/>
  <c r="BW42" i="76"/>
  <c r="BV42" i="76"/>
  <c r="CC42" i="76" s="1"/>
  <c r="BI42" i="76"/>
  <c r="BH42" i="76"/>
  <c r="BF42" i="76"/>
  <c r="BE42" i="76"/>
  <c r="AA42" i="76"/>
  <c r="Z42" i="76"/>
  <c r="R42" i="76"/>
  <c r="Q42" i="76"/>
  <c r="BW41" i="76"/>
  <c r="BV41" i="76"/>
  <c r="BX41" i="76" s="1"/>
  <c r="BI41" i="76"/>
  <c r="BH41" i="76"/>
  <c r="BF41" i="76"/>
  <c r="BE41" i="76"/>
  <c r="AK41" i="76"/>
  <c r="AA41" i="76"/>
  <c r="Z41" i="76"/>
  <c r="R41" i="76"/>
  <c r="Q41" i="76"/>
  <c r="BW40" i="76"/>
  <c r="CD40" i="76" s="1"/>
  <c r="BV40" i="76"/>
  <c r="CC40" i="76" s="1"/>
  <c r="BI40" i="76"/>
  <c r="BH40" i="76"/>
  <c r="BF40" i="76"/>
  <c r="BE40" i="76"/>
  <c r="AA40" i="76"/>
  <c r="Z40" i="76"/>
  <c r="R40" i="76"/>
  <c r="Q40" i="76"/>
  <c r="BW39" i="76"/>
  <c r="CD39" i="76" s="1"/>
  <c r="BV39" i="76"/>
  <c r="CC39" i="76" s="1"/>
  <c r="BI39" i="76"/>
  <c r="BH39" i="76"/>
  <c r="BF39" i="76"/>
  <c r="BE39" i="76"/>
  <c r="AA39" i="76"/>
  <c r="Z39" i="76"/>
  <c r="R39" i="76"/>
  <c r="Q39" i="76"/>
  <c r="BW38" i="76"/>
  <c r="BV38" i="76"/>
  <c r="CC38" i="76" s="1"/>
  <c r="BI38" i="76"/>
  <c r="BH38" i="76"/>
  <c r="BF38" i="76"/>
  <c r="BE38" i="76"/>
  <c r="AA38" i="76"/>
  <c r="Z38" i="76"/>
  <c r="R38" i="76"/>
  <c r="Q38" i="76"/>
  <c r="BW37" i="76"/>
  <c r="BY37" i="76" s="1"/>
  <c r="BV37" i="76"/>
  <c r="BX37" i="76" s="1"/>
  <c r="BI37" i="76"/>
  <c r="BH37" i="76"/>
  <c r="BF37" i="76"/>
  <c r="BE37" i="76"/>
  <c r="AA37" i="76"/>
  <c r="Z37" i="76"/>
  <c r="R37" i="76"/>
  <c r="Q37" i="76"/>
  <c r="BW36" i="76"/>
  <c r="CD36" i="76" s="1"/>
  <c r="BV36" i="76"/>
  <c r="BI36" i="76"/>
  <c r="BH36" i="76"/>
  <c r="BF36" i="76"/>
  <c r="BE36" i="76"/>
  <c r="AA36" i="76"/>
  <c r="Z36" i="76"/>
  <c r="R36" i="76"/>
  <c r="Q36" i="76"/>
  <c r="BW35" i="76"/>
  <c r="CD35" i="76" s="1"/>
  <c r="BV35" i="76"/>
  <c r="CC35" i="76" s="1"/>
  <c r="BI35" i="76"/>
  <c r="BH35" i="76"/>
  <c r="BF35" i="76"/>
  <c r="BE35" i="76"/>
  <c r="AA35" i="76"/>
  <c r="Z35" i="76"/>
  <c r="R35" i="76"/>
  <c r="Q35" i="76"/>
  <c r="BW34" i="76"/>
  <c r="CD34" i="76" s="1"/>
  <c r="BV34" i="76"/>
  <c r="CC34" i="76" s="1"/>
  <c r="BI34" i="76"/>
  <c r="BH34" i="76"/>
  <c r="BF34" i="76"/>
  <c r="BE34" i="76"/>
  <c r="AA34" i="76"/>
  <c r="Z34" i="76"/>
  <c r="R34" i="76"/>
  <c r="Q34" i="76"/>
  <c r="BW33" i="76"/>
  <c r="CD33" i="76" s="1"/>
  <c r="BV33" i="76"/>
  <c r="CC33" i="76" s="1"/>
  <c r="BI33" i="76"/>
  <c r="BH33" i="76"/>
  <c r="BF33" i="76"/>
  <c r="BE33" i="76"/>
  <c r="AA33" i="76"/>
  <c r="Z33" i="76"/>
  <c r="R33" i="76"/>
  <c r="Q33" i="76"/>
  <c r="BW32" i="76"/>
  <c r="CD32" i="76" s="1"/>
  <c r="BV32" i="76"/>
  <c r="BI32" i="76"/>
  <c r="BH32" i="76"/>
  <c r="BF32" i="76"/>
  <c r="BE32" i="76"/>
  <c r="AA32" i="76"/>
  <c r="Z32" i="76"/>
  <c r="R32" i="76"/>
  <c r="Q32" i="76"/>
  <c r="BW31" i="76"/>
  <c r="CD31" i="76" s="1"/>
  <c r="BV31" i="76"/>
  <c r="CC31" i="76" s="1"/>
  <c r="BI31" i="76"/>
  <c r="BH31" i="76"/>
  <c r="BF31" i="76"/>
  <c r="BE31" i="76"/>
  <c r="AA31" i="76"/>
  <c r="Z31" i="76"/>
  <c r="R31" i="76"/>
  <c r="Q31" i="76"/>
  <c r="BW30" i="76"/>
  <c r="BY30" i="76" s="1"/>
  <c r="BV30" i="76"/>
  <c r="CC30" i="76" s="1"/>
  <c r="BI30" i="76"/>
  <c r="BH30" i="76"/>
  <c r="BF30" i="76"/>
  <c r="BE30" i="76"/>
  <c r="AA30" i="76"/>
  <c r="Z30" i="76"/>
  <c r="R30" i="76"/>
  <c r="Q30" i="76"/>
  <c r="BW29" i="76"/>
  <c r="CD29" i="76" s="1"/>
  <c r="BV29" i="76"/>
  <c r="BX29" i="76" s="1"/>
  <c r="BI29" i="76"/>
  <c r="BH29" i="76"/>
  <c r="BF29" i="76"/>
  <c r="BE29" i="76"/>
  <c r="AA29" i="76"/>
  <c r="Z29" i="76"/>
  <c r="R29" i="76"/>
  <c r="Q29" i="76"/>
  <c r="BW28" i="76"/>
  <c r="CD28" i="76" s="1"/>
  <c r="BV28" i="76"/>
  <c r="CC28" i="76" s="1"/>
  <c r="BI28" i="76"/>
  <c r="BH28" i="76"/>
  <c r="BF28" i="76"/>
  <c r="BE28" i="76"/>
  <c r="AA28" i="76"/>
  <c r="Z28" i="76"/>
  <c r="R28" i="76"/>
  <c r="Q28" i="76"/>
  <c r="BW27" i="76"/>
  <c r="CD27" i="76" s="1"/>
  <c r="BV27" i="76"/>
  <c r="CC27" i="76" s="1"/>
  <c r="BI27" i="76"/>
  <c r="BH27" i="76"/>
  <c r="BF27" i="76"/>
  <c r="BE27" i="76"/>
  <c r="AA27" i="76"/>
  <c r="Z27" i="76"/>
  <c r="R27" i="76"/>
  <c r="Q27" i="76"/>
  <c r="BW26" i="76"/>
  <c r="CD26" i="76" s="1"/>
  <c r="BV26" i="76"/>
  <c r="CC26" i="76" s="1"/>
  <c r="BI26" i="76"/>
  <c r="BH26" i="76"/>
  <c r="BF26" i="76"/>
  <c r="BE26" i="76"/>
  <c r="AA26" i="76"/>
  <c r="Z26" i="76"/>
  <c r="R26" i="76"/>
  <c r="Q26" i="76"/>
  <c r="BW25" i="76"/>
  <c r="BV25" i="76"/>
  <c r="CC25" i="76" s="1"/>
  <c r="BI25" i="76"/>
  <c r="BH25" i="76"/>
  <c r="BF25" i="76"/>
  <c r="BE25" i="76"/>
  <c r="AA25" i="76"/>
  <c r="Z25" i="76"/>
  <c r="R25" i="76"/>
  <c r="Q25" i="76"/>
  <c r="BW24" i="76"/>
  <c r="CD24" i="76" s="1"/>
  <c r="BV24" i="76"/>
  <c r="BI24" i="76"/>
  <c r="BH24" i="76"/>
  <c r="BF24" i="76"/>
  <c r="BE24" i="76"/>
  <c r="AA24" i="76"/>
  <c r="Z24" i="76"/>
  <c r="R24" i="76"/>
  <c r="Q24" i="76"/>
  <c r="BW23" i="76"/>
  <c r="BV23" i="76"/>
  <c r="CC23" i="76" s="1"/>
  <c r="BI23" i="76"/>
  <c r="BH23" i="76"/>
  <c r="BF23" i="76"/>
  <c r="BE23" i="76"/>
  <c r="AA23" i="76"/>
  <c r="Z23" i="76"/>
  <c r="R23" i="76"/>
  <c r="Q23" i="76"/>
  <c r="BW22" i="76"/>
  <c r="CD22" i="76" s="1"/>
  <c r="BV22" i="76"/>
  <c r="BI22" i="76"/>
  <c r="BH22" i="76"/>
  <c r="BF22" i="76"/>
  <c r="BE22" i="76"/>
  <c r="AA22" i="76"/>
  <c r="Z22" i="76"/>
  <c r="R22" i="76"/>
  <c r="Q22" i="76"/>
  <c r="BW21" i="76"/>
  <c r="BV21" i="76"/>
  <c r="CC21" i="76" s="1"/>
  <c r="BI21" i="76"/>
  <c r="BH21" i="76"/>
  <c r="BF21" i="76"/>
  <c r="BE21" i="76"/>
  <c r="AA21" i="76"/>
  <c r="Z21" i="76"/>
  <c r="R21" i="76"/>
  <c r="Q21" i="76"/>
  <c r="BW20" i="76"/>
  <c r="BV20" i="76"/>
  <c r="CC20" i="76" s="1"/>
  <c r="BI20" i="76"/>
  <c r="BH20" i="76"/>
  <c r="BF20" i="76"/>
  <c r="BE20" i="76"/>
  <c r="AA20" i="76"/>
  <c r="Z20" i="76"/>
  <c r="R20" i="76"/>
  <c r="Q20" i="76"/>
  <c r="BW19" i="76"/>
  <c r="BY19" i="76" s="1"/>
  <c r="BV19" i="76"/>
  <c r="BI19" i="76"/>
  <c r="BH19" i="76"/>
  <c r="BF19" i="76"/>
  <c r="BE19" i="76"/>
  <c r="AA19" i="76"/>
  <c r="Z19" i="76"/>
  <c r="R19" i="76"/>
  <c r="Q19" i="76"/>
  <c r="BW18" i="76"/>
  <c r="CD18" i="76" s="1"/>
  <c r="BV18" i="76"/>
  <c r="BX18" i="76" s="1"/>
  <c r="BI18" i="76"/>
  <c r="BH18" i="76"/>
  <c r="BF18" i="76"/>
  <c r="BE18" i="76"/>
  <c r="AA18" i="76"/>
  <c r="Z18" i="76"/>
  <c r="R18" i="76"/>
  <c r="Q18" i="76"/>
  <c r="BW17" i="76"/>
  <c r="CD17" i="76" s="1"/>
  <c r="BV17" i="76"/>
  <c r="CC17" i="76" s="1"/>
  <c r="BI17" i="76"/>
  <c r="BH17" i="76"/>
  <c r="BF17" i="76"/>
  <c r="BE17" i="76"/>
  <c r="AA17" i="76"/>
  <c r="Z17" i="76"/>
  <c r="R17" i="76"/>
  <c r="Q17" i="76"/>
  <c r="BW16" i="76"/>
  <c r="CD16" i="76" s="1"/>
  <c r="BV16" i="76"/>
  <c r="CC16" i="76" s="1"/>
  <c r="BI16" i="76"/>
  <c r="BH16" i="76"/>
  <c r="BF16" i="76"/>
  <c r="BE16" i="76"/>
  <c r="AA16" i="76"/>
  <c r="Z16" i="76"/>
  <c r="R16" i="76"/>
  <c r="Q16" i="76"/>
  <c r="BW15" i="76"/>
  <c r="BY15" i="76" s="1"/>
  <c r="BV15" i="76"/>
  <c r="CC15" i="76" s="1"/>
  <c r="BI15" i="76"/>
  <c r="BH15" i="76"/>
  <c r="BF15" i="76"/>
  <c r="BE15" i="76"/>
  <c r="AA15" i="76"/>
  <c r="Z15" i="76"/>
  <c r="R15" i="76"/>
  <c r="Q15" i="76"/>
  <c r="BW14" i="76"/>
  <c r="CD14" i="76" s="1"/>
  <c r="BV14" i="76"/>
  <c r="CC14" i="76" s="1"/>
  <c r="BI14" i="76"/>
  <c r="BH14" i="76"/>
  <c r="BF14" i="76"/>
  <c r="BE14" i="76"/>
  <c r="AA14" i="76"/>
  <c r="Z14" i="76"/>
  <c r="R14" i="76"/>
  <c r="Q14" i="76"/>
  <c r="BU13" i="76"/>
  <c r="BT13" i="76"/>
  <c r="BS13" i="76"/>
  <c r="BR13" i="76"/>
  <c r="BQ13" i="76"/>
  <c r="BP13" i="76"/>
  <c r="BO13" i="76"/>
  <c r="BN13" i="76"/>
  <c r="BD13" i="76"/>
  <c r="BC13" i="76"/>
  <c r="BB13" i="76"/>
  <c r="BA13" i="76"/>
  <c r="AZ13" i="76"/>
  <c r="AY13" i="76"/>
  <c r="AX13" i="76"/>
  <c r="AW13" i="76"/>
  <c r="AV13" i="76"/>
  <c r="AU13" i="76"/>
  <c r="AT13" i="76"/>
  <c r="AS13" i="76"/>
  <c r="AR13" i="76"/>
  <c r="AQ13" i="76"/>
  <c r="AP13" i="76"/>
  <c r="AO13" i="76"/>
  <c r="Y13" i="76"/>
  <c r="X13" i="76"/>
  <c r="W13" i="76"/>
  <c r="V13" i="76"/>
  <c r="U13" i="76"/>
  <c r="T13" i="76"/>
  <c r="P13" i="76"/>
  <c r="O13" i="76"/>
  <c r="N13" i="76"/>
  <c r="M13" i="76"/>
  <c r="L13" i="76"/>
  <c r="K13" i="76"/>
  <c r="J13" i="76"/>
  <c r="I13" i="76"/>
  <c r="AM511" i="76" l="1"/>
  <c r="AF530" i="14"/>
  <c r="AH588" i="76"/>
  <c r="AF510" i="14"/>
  <c r="AH577" i="76"/>
  <c r="AF576" i="14"/>
  <c r="AN588" i="76"/>
  <c r="AH566" i="76"/>
  <c r="AM542" i="76"/>
  <c r="AN542" i="76" s="1"/>
  <c r="AF541" i="14"/>
  <c r="AM546" i="76"/>
  <c r="AF545" i="14"/>
  <c r="AF542" i="14"/>
  <c r="BI1" i="76"/>
  <c r="AL2" i="76"/>
  <c r="AF532" i="14"/>
  <c r="AG2" i="76"/>
  <c r="BE1" i="76"/>
  <c r="AH543" i="76"/>
  <c r="AM533" i="76"/>
  <c r="AN533" i="76" s="1"/>
  <c r="BF1" i="76"/>
  <c r="AM566" i="76"/>
  <c r="AN566" i="76" s="1"/>
  <c r="BH1" i="76"/>
  <c r="AF534" i="14"/>
  <c r="Q1" i="76"/>
  <c r="Q6" i="76" s="1"/>
  <c r="BK14" i="76"/>
  <c r="Z1" i="76"/>
  <c r="Z6" i="76" s="1"/>
  <c r="AA1" i="76"/>
  <c r="AA6" i="76" s="1"/>
  <c r="S367" i="76"/>
  <c r="AB380" i="76"/>
  <c r="BJ404" i="76"/>
  <c r="AF580" i="14"/>
  <c r="R1" i="76"/>
  <c r="R6" i="76" s="1"/>
  <c r="AH535" i="76"/>
  <c r="AN543" i="76"/>
  <c r="AM581" i="76"/>
  <c r="AN581" i="76" s="1"/>
  <c r="AM506" i="76"/>
  <c r="AH506" i="76"/>
  <c r="AF505" i="14"/>
  <c r="AN511" i="76"/>
  <c r="CB503" i="76"/>
  <c r="AN535" i="76"/>
  <c r="AN546" i="76"/>
  <c r="BG325" i="76"/>
  <c r="AF507" i="14"/>
  <c r="AM508" i="76"/>
  <c r="AN508" i="76" s="1"/>
  <c r="AN531" i="76"/>
  <c r="AF516" i="14"/>
  <c r="AM517" i="76"/>
  <c r="AN517" i="76" s="1"/>
  <c r="AF567" i="14"/>
  <c r="AM568" i="76"/>
  <c r="AB263" i="76"/>
  <c r="AF526" i="14"/>
  <c r="AM527" i="76"/>
  <c r="AN527" i="76" s="1"/>
  <c r="AN568" i="76"/>
  <c r="AF511" i="14"/>
  <c r="AM512" i="76"/>
  <c r="AN512" i="76" s="1"/>
  <c r="AN577" i="76"/>
  <c r="AH512" i="76"/>
  <c r="AF515" i="14"/>
  <c r="AM516" i="76"/>
  <c r="AN516" i="76" s="1"/>
  <c r="AB503" i="76"/>
  <c r="CB28" i="76"/>
  <c r="CF28" i="76" s="1"/>
  <c r="CG28" i="76" s="1"/>
  <c r="CB32" i="76"/>
  <c r="CF32" i="76" s="1"/>
  <c r="BL307" i="76"/>
  <c r="BX492" i="76"/>
  <c r="BJ503" i="76"/>
  <c r="S82" i="76"/>
  <c r="BJ307" i="76"/>
  <c r="AB309" i="76"/>
  <c r="AB446" i="76"/>
  <c r="BY450" i="76"/>
  <c r="BZ450" i="76" s="1"/>
  <c r="AB260" i="76"/>
  <c r="BJ321" i="76"/>
  <c r="BG322" i="76"/>
  <c r="BJ323" i="76"/>
  <c r="BL424" i="76"/>
  <c r="AD426" i="76"/>
  <c r="BL426" i="76"/>
  <c r="AD428" i="76"/>
  <c r="BJ106" i="76"/>
  <c r="BG107" i="76"/>
  <c r="AB108" i="76"/>
  <c r="BJ110" i="76"/>
  <c r="BK242" i="76"/>
  <c r="BJ344" i="76"/>
  <c r="AB362" i="76"/>
  <c r="BJ451" i="76"/>
  <c r="BY46" i="76"/>
  <c r="AB73" i="76"/>
  <c r="BL87" i="76"/>
  <c r="CB88" i="76"/>
  <c r="CF88" i="76" s="1"/>
  <c r="AD90" i="76"/>
  <c r="AD136" i="76"/>
  <c r="BK173" i="76"/>
  <c r="BX429" i="76"/>
  <c r="BZ429" i="76" s="1"/>
  <c r="BX441" i="76"/>
  <c r="AD470" i="76"/>
  <c r="CA73" i="76"/>
  <c r="CE73" i="76" s="1"/>
  <c r="BL91" i="76"/>
  <c r="CB93" i="76"/>
  <c r="BL165" i="76"/>
  <c r="BJ174" i="76"/>
  <c r="BM174" i="76" s="1"/>
  <c r="AB176" i="76"/>
  <c r="BG320" i="76"/>
  <c r="CB324" i="76"/>
  <c r="BL342" i="76"/>
  <c r="AD344" i="76"/>
  <c r="BL355" i="76"/>
  <c r="BL357" i="76"/>
  <c r="AB482" i="76"/>
  <c r="BJ165" i="76"/>
  <c r="BJ169" i="76"/>
  <c r="BL503" i="76"/>
  <c r="AD14" i="76"/>
  <c r="AC15" i="76"/>
  <c r="AF15" i="76" s="1"/>
  <c r="AE14" i="14" s="1"/>
  <c r="BL32" i="76"/>
  <c r="CB34" i="76"/>
  <c r="CD37" i="76"/>
  <c r="CB74" i="76"/>
  <c r="BL178" i="76"/>
  <c r="AC225" i="76"/>
  <c r="AF225" i="76" s="1"/>
  <c r="AE224" i="14" s="1"/>
  <c r="BX234" i="76"/>
  <c r="AD238" i="76"/>
  <c r="BL238" i="76"/>
  <c r="AC242" i="76"/>
  <c r="AF242" i="76" s="1"/>
  <c r="BK246" i="76"/>
  <c r="BK280" i="76"/>
  <c r="AD284" i="76"/>
  <c r="BL285" i="76"/>
  <c r="CD314" i="76"/>
  <c r="AB315" i="76"/>
  <c r="AD345" i="76"/>
  <c r="CB382" i="76"/>
  <c r="BL386" i="76"/>
  <c r="AC399" i="76"/>
  <c r="AF399" i="76" s="1"/>
  <c r="CD404" i="76"/>
  <c r="BJ405" i="76"/>
  <c r="BK408" i="76"/>
  <c r="BY411" i="76"/>
  <c r="BJ412" i="76"/>
  <c r="AD441" i="76"/>
  <c r="AC447" i="76"/>
  <c r="AF447" i="76" s="1"/>
  <c r="AE446" i="14" s="1"/>
  <c r="BK447" i="76"/>
  <c r="BY75" i="76"/>
  <c r="CD176" i="76"/>
  <c r="S14" i="76"/>
  <c r="CB87" i="76"/>
  <c r="BJ178" i="76"/>
  <c r="AB180" i="76"/>
  <c r="BL334" i="76"/>
  <c r="BK348" i="76"/>
  <c r="CB390" i="76"/>
  <c r="CA475" i="76"/>
  <c r="BL490" i="76"/>
  <c r="AC503" i="76"/>
  <c r="AF503" i="76" s="1"/>
  <c r="AD503" i="76"/>
  <c r="BK503" i="76"/>
  <c r="BG317" i="76"/>
  <c r="AB340" i="76"/>
  <c r="BJ388" i="76"/>
  <c r="AB397" i="76"/>
  <c r="AB225" i="76"/>
  <c r="AC14" i="76"/>
  <c r="BY14" i="76"/>
  <c r="S38" i="76"/>
  <c r="BJ39" i="76"/>
  <c r="S50" i="76"/>
  <c r="CD59" i="76"/>
  <c r="AB66" i="76"/>
  <c r="AB85" i="76"/>
  <c r="CD113" i="76"/>
  <c r="S121" i="76"/>
  <c r="BJ122" i="76"/>
  <c r="AB149" i="76"/>
  <c r="BJ149" i="76"/>
  <c r="BG150" i="76"/>
  <c r="AB151" i="76"/>
  <c r="AB159" i="76"/>
  <c r="BX159" i="76"/>
  <c r="AD160" i="76"/>
  <c r="CD200" i="76"/>
  <c r="BJ210" i="76"/>
  <c r="BG233" i="76"/>
  <c r="AB234" i="76"/>
  <c r="BJ234" i="76"/>
  <c r="AB267" i="76"/>
  <c r="S274" i="76"/>
  <c r="AB313" i="76"/>
  <c r="BG314" i="76"/>
  <c r="S335" i="76"/>
  <c r="BJ336" i="76"/>
  <c r="BJ380" i="76"/>
  <c r="AB382" i="76"/>
  <c r="AB388" i="76"/>
  <c r="BG399" i="76"/>
  <c r="BG414" i="76"/>
  <c r="AB470" i="76"/>
  <c r="BL82" i="76"/>
  <c r="BL84" i="76"/>
  <c r="BK105" i="76"/>
  <c r="BL136" i="76"/>
  <c r="BK169" i="76"/>
  <c r="BL182" i="76"/>
  <c r="BK192" i="76"/>
  <c r="BK193" i="76"/>
  <c r="BK194" i="76"/>
  <c r="BX195" i="76"/>
  <c r="BL309" i="76"/>
  <c r="CA313" i="76"/>
  <c r="CA334" i="76"/>
  <c r="BK440" i="76"/>
  <c r="AB21" i="76"/>
  <c r="AB112" i="76"/>
  <c r="BG128" i="76"/>
  <c r="AB129" i="76"/>
  <c r="S130" i="76"/>
  <c r="BJ182" i="76"/>
  <c r="AB184" i="76"/>
  <c r="BG198" i="76"/>
  <c r="AD209" i="76"/>
  <c r="BG263" i="76"/>
  <c r="AB264" i="76"/>
  <c r="BX301" i="76"/>
  <c r="S317" i="76"/>
  <c r="AB359" i="76"/>
  <c r="BX366" i="76"/>
  <c r="AB375" i="76"/>
  <c r="CD420" i="76"/>
  <c r="BG422" i="76"/>
  <c r="AC443" i="76"/>
  <c r="AF443" i="76" s="1"/>
  <c r="AE442" i="14" s="1"/>
  <c r="AB461" i="76"/>
  <c r="BJ473" i="76"/>
  <c r="CD473" i="76"/>
  <c r="AB474" i="76"/>
  <c r="S490" i="76"/>
  <c r="BX493" i="76"/>
  <c r="BZ493" i="76" s="1"/>
  <c r="CD503" i="76"/>
  <c r="CC286" i="76"/>
  <c r="BX286" i="76"/>
  <c r="BX397" i="76"/>
  <c r="BZ397" i="76" s="1"/>
  <c r="CC397" i="76"/>
  <c r="CA21" i="76"/>
  <c r="CE21" i="76" s="1"/>
  <c r="AC30" i="76"/>
  <c r="AF30" i="76" s="1"/>
  <c r="AE29" i="14" s="1"/>
  <c r="BG31" i="76"/>
  <c r="BY49" i="76"/>
  <c r="BL50" i="76"/>
  <c r="AK53" i="76"/>
  <c r="AD58" i="76"/>
  <c r="BL58" i="76"/>
  <c r="AK65" i="76"/>
  <c r="BY67" i="76"/>
  <c r="BZ67" i="76" s="1"/>
  <c r="AB70" i="76"/>
  <c r="AB74" i="76"/>
  <c r="BX84" i="76"/>
  <c r="CB86" i="76"/>
  <c r="CA90" i="76"/>
  <c r="BJ91" i="76"/>
  <c r="BG92" i="76"/>
  <c r="AB93" i="76"/>
  <c r="CB101" i="76"/>
  <c r="CF101" i="76" s="1"/>
  <c r="AK102" i="76"/>
  <c r="CB105" i="76"/>
  <c r="CB109" i="76"/>
  <c r="BY122" i="76"/>
  <c r="BG124" i="76"/>
  <c r="BY138" i="76"/>
  <c r="BZ138" i="76" s="1"/>
  <c r="CD138" i="76"/>
  <c r="S212" i="76"/>
  <c r="AB215" i="76"/>
  <c r="AK215" i="76"/>
  <c r="AK217" i="76"/>
  <c r="BJ217" i="76"/>
  <c r="BG218" i="76"/>
  <c r="AB219" i="76"/>
  <c r="AK224" i="76"/>
  <c r="BJ224" i="76"/>
  <c r="BJ228" i="76"/>
  <c r="BX229" i="76"/>
  <c r="CC229" i="76"/>
  <c r="BY296" i="76"/>
  <c r="CD296" i="76"/>
  <c r="CC377" i="76"/>
  <c r="BX377" i="76"/>
  <c r="BY378" i="76"/>
  <c r="BJ383" i="76"/>
  <c r="AB396" i="76"/>
  <c r="BX17" i="76"/>
  <c r="CB19" i="76"/>
  <c r="BL19" i="76"/>
  <c r="CB25" i="76"/>
  <c r="BK41" i="76"/>
  <c r="BJ42" i="76"/>
  <c r="CA43" i="76"/>
  <c r="CE43" i="76" s="1"/>
  <c r="BG43" i="76"/>
  <c r="AB44" i="76"/>
  <c r="BL48" i="76"/>
  <c r="BL49" i="76"/>
  <c r="CC49" i="76"/>
  <c r="AC50" i="76"/>
  <c r="AF50" i="76" s="1"/>
  <c r="AE49" i="14" s="1"/>
  <c r="AK50" i="76"/>
  <c r="BG51" i="76"/>
  <c r="AB52" i="76"/>
  <c r="AC54" i="76"/>
  <c r="AF54" i="76" s="1"/>
  <c r="AE53" i="14" s="1"/>
  <c r="AK54" i="76"/>
  <c r="BJ54" i="76"/>
  <c r="CA55" i="76"/>
  <c r="CE55" i="76" s="1"/>
  <c r="BG55" i="76"/>
  <c r="BJ56" i="76"/>
  <c r="BK68" i="76"/>
  <c r="AB69" i="76"/>
  <c r="BJ71" i="76"/>
  <c r="AK81" i="76"/>
  <c r="BG100" i="76"/>
  <c r="BJ103" i="76"/>
  <c r="BG104" i="76"/>
  <c r="AB105" i="76"/>
  <c r="AB113" i="76"/>
  <c r="S291" i="76"/>
  <c r="BG293" i="76"/>
  <c r="BX295" i="76"/>
  <c r="CC295" i="76"/>
  <c r="BK325" i="76"/>
  <c r="CD475" i="76"/>
  <c r="BY475" i="76"/>
  <c r="CD487" i="76"/>
  <c r="BY487" i="76"/>
  <c r="BJ19" i="76"/>
  <c r="AK29" i="76"/>
  <c r="AK33" i="76"/>
  <c r="AB37" i="76"/>
  <c r="BG65" i="76"/>
  <c r="AB92" i="76"/>
  <c r="CC190" i="76"/>
  <c r="BX190" i="76"/>
  <c r="BJ327" i="76"/>
  <c r="BG330" i="76"/>
  <c r="AB331" i="76"/>
  <c r="AK343" i="76"/>
  <c r="BY347" i="76"/>
  <c r="BZ347" i="76" s="1"/>
  <c r="BJ409" i="76"/>
  <c r="BG410" i="76"/>
  <c r="BJ420" i="76"/>
  <c r="CD464" i="76"/>
  <c r="CC474" i="76"/>
  <c r="BX474" i="76"/>
  <c r="CC478" i="76"/>
  <c r="BX478" i="76"/>
  <c r="BK132" i="76"/>
  <c r="AC133" i="76"/>
  <c r="AF133" i="76" s="1"/>
  <c r="AE132" i="14" s="1"/>
  <c r="AD139" i="76"/>
  <c r="BL140" i="76"/>
  <c r="AK141" i="76"/>
  <c r="AD157" i="76"/>
  <c r="BL171" i="76"/>
  <c r="AD175" i="76"/>
  <c r="BL175" i="76"/>
  <c r="BK177" i="76"/>
  <c r="BK189" i="76"/>
  <c r="BL191" i="76"/>
  <c r="BK197" i="76"/>
  <c r="AC226" i="76"/>
  <c r="AF226" i="76" s="1"/>
  <c r="AE225" i="14" s="1"/>
  <c r="AD231" i="76"/>
  <c r="BL231" i="76"/>
  <c r="BJ249" i="76"/>
  <c r="BL250" i="76"/>
  <c r="AD279" i="76"/>
  <c r="AB297" i="76"/>
  <c r="BL325" i="76"/>
  <c r="BK327" i="76"/>
  <c r="BJ368" i="76"/>
  <c r="AK377" i="76"/>
  <c r="S379" i="76"/>
  <c r="BK383" i="76"/>
  <c r="AB390" i="76"/>
  <c r="CA396" i="76"/>
  <c r="BK420" i="76"/>
  <c r="AD452" i="76"/>
  <c r="S455" i="76"/>
  <c r="BL458" i="76"/>
  <c r="AD459" i="76"/>
  <c r="AC486" i="76"/>
  <c r="AF486" i="76" s="1"/>
  <c r="AE485" i="14" s="1"/>
  <c r="BJ488" i="76"/>
  <c r="AD489" i="76"/>
  <c r="AK117" i="76"/>
  <c r="S118" i="76"/>
  <c r="AK121" i="76"/>
  <c r="CB129" i="76"/>
  <c r="BL129" i="76"/>
  <c r="AD138" i="76"/>
  <c r="AC141" i="76"/>
  <c r="AF141" i="76" s="1"/>
  <c r="AE140" i="14" s="1"/>
  <c r="BK141" i="76"/>
  <c r="AK142" i="76"/>
  <c r="BK145" i="76"/>
  <c r="AK146" i="76"/>
  <c r="AB148" i="76"/>
  <c r="AK148" i="76"/>
  <c r="BJ150" i="76"/>
  <c r="AC151" i="76"/>
  <c r="AF151" i="76" s="1"/>
  <c r="AE150" i="14" s="1"/>
  <c r="BJ154" i="76"/>
  <c r="AK158" i="76"/>
  <c r="AB171" i="76"/>
  <c r="S172" i="76"/>
  <c r="AB175" i="76"/>
  <c r="BJ175" i="76"/>
  <c r="S176" i="76"/>
  <c r="AK211" i="76"/>
  <c r="BJ211" i="76"/>
  <c r="CD211" i="76"/>
  <c r="CB228" i="76"/>
  <c r="BL229" i="76"/>
  <c r="AB231" i="76"/>
  <c r="BJ231" i="76"/>
  <c r="BG255" i="76"/>
  <c r="AK256" i="76"/>
  <c r="AB278" i="76"/>
  <c r="AB286" i="76"/>
  <c r="BJ286" i="76"/>
  <c r="AD288" i="76"/>
  <c r="AD291" i="76"/>
  <c r="AD292" i="76"/>
  <c r="CA297" i="76"/>
  <c r="CE297" i="76" s="1"/>
  <c r="BJ300" i="76"/>
  <c r="BL326" i="76"/>
  <c r="BY371" i="76"/>
  <c r="BJ408" i="76"/>
  <c r="CB409" i="76"/>
  <c r="CB410" i="76"/>
  <c r="CF410" i="76" s="1"/>
  <c r="AB415" i="76"/>
  <c r="BJ428" i="76"/>
  <c r="AC430" i="76"/>
  <c r="AF430" i="76" s="1"/>
  <c r="AE429" i="14" s="1"/>
  <c r="CA433" i="76"/>
  <c r="AC435" i="76"/>
  <c r="AF435" i="76" s="1"/>
  <c r="AE434" i="14" s="1"/>
  <c r="BL444" i="76"/>
  <c r="AB466" i="76"/>
  <c r="BL466" i="76"/>
  <c r="CB475" i="76"/>
  <c r="BL475" i="76"/>
  <c r="AD477" i="76"/>
  <c r="S497" i="76"/>
  <c r="AB498" i="76"/>
  <c r="BK501" i="76"/>
  <c r="CC415" i="76"/>
  <c r="BX415" i="76"/>
  <c r="CD462" i="76"/>
  <c r="BY462" i="76"/>
  <c r="BY26" i="76"/>
  <c r="BY29" i="76"/>
  <c r="BZ29" i="76" s="1"/>
  <c r="BJ67" i="76"/>
  <c r="AK79" i="76"/>
  <c r="BY94" i="76"/>
  <c r="AB120" i="76"/>
  <c r="BJ130" i="76"/>
  <c r="BY137" i="76"/>
  <c r="BZ137" i="76" s="1"/>
  <c r="CD167" i="76"/>
  <c r="BY167" i="76"/>
  <c r="CC207" i="76"/>
  <c r="BX207" i="76"/>
  <c r="CC256" i="76"/>
  <c r="BX256" i="76"/>
  <c r="CB307" i="76"/>
  <c r="S307" i="76"/>
  <c r="BY208" i="76"/>
  <c r="BZ208" i="76" s="1"/>
  <c r="CD208" i="76"/>
  <c r="BY283" i="76"/>
  <c r="CD283" i="76"/>
  <c r="CC309" i="76"/>
  <c r="BX309" i="76"/>
  <c r="BY368" i="76"/>
  <c r="CD368" i="76"/>
  <c r="CC466" i="76"/>
  <c r="BX466" i="76"/>
  <c r="CC483" i="76"/>
  <c r="BX483" i="76"/>
  <c r="BK31" i="76"/>
  <c r="S22" i="76"/>
  <c r="BG24" i="76"/>
  <c r="AB25" i="76"/>
  <c r="CA27" i="76"/>
  <c r="CE27" i="76" s="1"/>
  <c r="BG27" i="76"/>
  <c r="BL29" i="76"/>
  <c r="CC29" i="76"/>
  <c r="BL31" i="76"/>
  <c r="AB32" i="76"/>
  <c r="S33" i="76"/>
  <c r="AC34" i="76"/>
  <c r="AF34" i="76" s="1"/>
  <c r="AE33" i="14" s="1"/>
  <c r="S42" i="76"/>
  <c r="AB45" i="76"/>
  <c r="BK48" i="76"/>
  <c r="AK58" i="76"/>
  <c r="CB90" i="76"/>
  <c r="BX100" i="76"/>
  <c r="S106" i="76"/>
  <c r="AK109" i="76"/>
  <c r="BY109" i="76"/>
  <c r="BK113" i="76"/>
  <c r="AD116" i="76"/>
  <c r="BL116" i="76"/>
  <c r="CA120" i="76"/>
  <c r="CE120" i="76" s="1"/>
  <c r="CC136" i="76"/>
  <c r="BL145" i="76"/>
  <c r="CC166" i="76"/>
  <c r="BX166" i="76"/>
  <c r="BJ15" i="76"/>
  <c r="BG48" i="76"/>
  <c r="AK14" i="76"/>
  <c r="BJ20" i="76"/>
  <c r="BX20" i="76"/>
  <c r="S30" i="76"/>
  <c r="AC38" i="76"/>
  <c r="AF38" i="76" s="1"/>
  <c r="AE37" i="14" s="1"/>
  <c r="CA39" i="76"/>
  <c r="CE39" i="76" s="1"/>
  <c r="BL41" i="76"/>
  <c r="CB44" i="76"/>
  <c r="CF44" i="76" s="1"/>
  <c r="BL44" i="76"/>
  <c r="AD46" i="76"/>
  <c r="BJ51" i="76"/>
  <c r="S54" i="76"/>
  <c r="BJ55" i="76"/>
  <c r="AD61" i="76"/>
  <c r="CB62" i="76"/>
  <c r="BJ68" i="76"/>
  <c r="BG69" i="76"/>
  <c r="AK75" i="76"/>
  <c r="CB100" i="76"/>
  <c r="CF100" i="76" s="1"/>
  <c r="BL100" i="76"/>
  <c r="S101" i="76"/>
  <c r="CA105" i="76"/>
  <c r="CE105" i="76" s="1"/>
  <c r="AD108" i="76"/>
  <c r="BL108" i="76"/>
  <c r="CA112" i="76"/>
  <c r="CE112" i="76" s="1"/>
  <c r="CB113" i="76"/>
  <c r="AC115" i="76"/>
  <c r="AF115" i="76" s="1"/>
  <c r="AE114" i="14" s="1"/>
  <c r="BX116" i="76"/>
  <c r="BJ119" i="76"/>
  <c r="CB122" i="76"/>
  <c r="CF122" i="76" s="1"/>
  <c r="BJ123" i="76"/>
  <c r="BG132" i="76"/>
  <c r="BL134" i="76"/>
  <c r="AD135" i="76"/>
  <c r="BJ135" i="76"/>
  <c r="CD135" i="76"/>
  <c r="AB136" i="76"/>
  <c r="CA142" i="76"/>
  <c r="AK143" i="76"/>
  <c r="BJ143" i="76"/>
  <c r="AB145" i="76"/>
  <c r="CC151" i="76"/>
  <c r="CB153" i="76"/>
  <c r="CC170" i="76"/>
  <c r="BX170" i="76"/>
  <c r="BY247" i="76"/>
  <c r="CD247" i="76"/>
  <c r="BG210" i="76"/>
  <c r="AK275" i="76"/>
  <c r="BJ291" i="76"/>
  <c r="BY376" i="76"/>
  <c r="CD376" i="76"/>
  <c r="BY428" i="76"/>
  <c r="CD428" i="76"/>
  <c r="CC500" i="76"/>
  <c r="BX500" i="76"/>
  <c r="BZ500" i="76" s="1"/>
  <c r="AD187" i="76"/>
  <c r="BL187" i="76"/>
  <c r="AD198" i="76"/>
  <c r="BL198" i="76"/>
  <c r="BL199" i="76"/>
  <c r="CD204" i="76"/>
  <c r="BJ208" i="76"/>
  <c r="AD223" i="76"/>
  <c r="BL223" i="76"/>
  <c r="CD240" i="76"/>
  <c r="AB241" i="76"/>
  <c r="BL241" i="76"/>
  <c r="AD242" i="76"/>
  <c r="AD244" i="76"/>
  <c r="BK254" i="76"/>
  <c r="BJ267" i="76"/>
  <c r="CD271" i="76"/>
  <c r="AK279" i="76"/>
  <c r="AK290" i="76"/>
  <c r="CB291" i="76"/>
  <c r="BL299" i="76"/>
  <c r="AD300" i="76"/>
  <c r="AK303" i="76"/>
  <c r="BX331" i="76"/>
  <c r="CC331" i="76"/>
  <c r="CC375" i="76"/>
  <c r="BX375" i="76"/>
  <c r="CD459" i="76"/>
  <c r="BY459" i="76"/>
  <c r="AD146" i="76"/>
  <c r="CB148" i="76"/>
  <c r="CF148" i="76" s="1"/>
  <c r="BL150" i="76"/>
  <c r="AC163" i="76"/>
  <c r="AF163" i="76" s="1"/>
  <c r="AE162" i="14" s="1"/>
  <c r="AK164" i="76"/>
  <c r="BL167" i="76"/>
  <c r="S168" i="76"/>
  <c r="BK182" i="76"/>
  <c r="AB183" i="76"/>
  <c r="BJ183" i="76"/>
  <c r="S184" i="76"/>
  <c r="BK184" i="76"/>
  <c r="BK186" i="76"/>
  <c r="AB187" i="76"/>
  <c r="BJ187" i="76"/>
  <c r="S188" i="76"/>
  <c r="BK188" i="76"/>
  <c r="BG190" i="76"/>
  <c r="AK198" i="76"/>
  <c r="AD203" i="76"/>
  <c r="BL203" i="76"/>
  <c r="AK206" i="76"/>
  <c r="BX206" i="76"/>
  <c r="BL207" i="76"/>
  <c r="BK208" i="76"/>
  <c r="BK220" i="76"/>
  <c r="AB221" i="76"/>
  <c r="AK221" i="76"/>
  <c r="BJ221" i="76"/>
  <c r="BK222" i="76"/>
  <c r="AB223" i="76"/>
  <c r="AK223" i="76"/>
  <c r="BJ223" i="76"/>
  <c r="CC225" i="76"/>
  <c r="AB226" i="76"/>
  <c r="BL232" i="76"/>
  <c r="AB235" i="76"/>
  <c r="AK235" i="76"/>
  <c r="BK236" i="76"/>
  <c r="AK237" i="76"/>
  <c r="CB239" i="76"/>
  <c r="CF239" i="76" s="1"/>
  <c r="AB244" i="76"/>
  <c r="CD249" i="76"/>
  <c r="AD253" i="76"/>
  <c r="S257" i="76"/>
  <c r="BG259" i="76"/>
  <c r="BJ273" i="76"/>
  <c r="BX273" i="76"/>
  <c r="AD275" i="76"/>
  <c r="BL275" i="76"/>
  <c r="BJ280" i="76"/>
  <c r="BL286" i="76"/>
  <c r="AK287" i="76"/>
  <c r="AK289" i="76"/>
  <c r="BK290" i="76"/>
  <c r="BL293" i="76"/>
  <c r="AB294" i="76"/>
  <c r="BL301" i="76"/>
  <c r="CD360" i="76"/>
  <c r="BY360" i="76"/>
  <c r="BZ360" i="76" s="1"/>
  <c r="CD364" i="76"/>
  <c r="BY364" i="76"/>
  <c r="BZ364" i="76" s="1"/>
  <c r="BY373" i="76"/>
  <c r="CD373" i="76"/>
  <c r="CC437" i="76"/>
  <c r="BX437" i="76"/>
  <c r="BX454" i="76"/>
  <c r="CC454" i="76"/>
  <c r="CD467" i="76"/>
  <c r="BY467" i="76"/>
  <c r="BY484" i="76"/>
  <c r="BZ484" i="76" s="1"/>
  <c r="CD484" i="76"/>
  <c r="AC307" i="76"/>
  <c r="AF307" i="76" s="1"/>
  <c r="AE306" i="14" s="1"/>
  <c r="BL311" i="76"/>
  <c r="AD313" i="76"/>
  <c r="CC329" i="76"/>
  <c r="CB331" i="76"/>
  <c r="BK332" i="76"/>
  <c r="BG333" i="76"/>
  <c r="BK335" i="76"/>
  <c r="BK340" i="76"/>
  <c r="AK351" i="76"/>
  <c r="AC352" i="76"/>
  <c r="AF352" i="76" s="1"/>
  <c r="AE351" i="14" s="1"/>
  <c r="AK355" i="76"/>
  <c r="AK360" i="76"/>
  <c r="AD369" i="76"/>
  <c r="S372" i="76"/>
  <c r="AB373" i="76"/>
  <c r="BJ373" i="76"/>
  <c r="AB374" i="76"/>
  <c r="CC376" i="76"/>
  <c r="AD379" i="76"/>
  <c r="BL379" i="76"/>
  <c r="BL381" i="76"/>
  <c r="AD387" i="76"/>
  <c r="BL387" i="76"/>
  <c r="AD392" i="76"/>
  <c r="BL392" i="76"/>
  <c r="AD394" i="76"/>
  <c r="AK397" i="76"/>
  <c r="CD397" i="76"/>
  <c r="BL408" i="76"/>
  <c r="AK411" i="76"/>
  <c r="BL411" i="76"/>
  <c r="BJ413" i="76"/>
  <c r="AB418" i="76"/>
  <c r="AB429" i="76"/>
  <c r="CA434" i="76"/>
  <c r="CB438" i="76"/>
  <c r="BL438" i="76"/>
  <c r="BL440" i="76"/>
  <c r="BJ448" i="76"/>
  <c r="BL449" i="76"/>
  <c r="AB457" i="76"/>
  <c r="AC458" i="76"/>
  <c r="AF458" i="76" s="1"/>
  <c r="AE457" i="14" s="1"/>
  <c r="BK458" i="76"/>
  <c r="CA461" i="76"/>
  <c r="CE461" i="76" s="1"/>
  <c r="AB462" i="76"/>
  <c r="BX462" i="76"/>
  <c r="AC463" i="76"/>
  <c r="AF463" i="76" s="1"/>
  <c r="AE462" i="14" s="1"/>
  <c r="BX463" i="76"/>
  <c r="AD464" i="76"/>
  <c r="BJ464" i="76"/>
  <c r="AK468" i="76"/>
  <c r="BK473" i="76"/>
  <c r="CA474" i="76"/>
  <c r="BL481" i="76"/>
  <c r="AK484" i="76"/>
  <c r="AD485" i="76"/>
  <c r="BJ485" i="76"/>
  <c r="CA490" i="76"/>
  <c r="AD498" i="76"/>
  <c r="CD326" i="76"/>
  <c r="AD337" i="76"/>
  <c r="BL350" i="76"/>
  <c r="AD358" i="76"/>
  <c r="BL358" i="76"/>
  <c r="AD365" i="76"/>
  <c r="BK371" i="76"/>
  <c r="AD372" i="76"/>
  <c r="BL372" i="76"/>
  <c r="AC391" i="76"/>
  <c r="AF391" i="76" s="1"/>
  <c r="AE390" i="14" s="1"/>
  <c r="BG391" i="76"/>
  <c r="AB392" i="76"/>
  <c r="AK392" i="76"/>
  <c r="AC395" i="76"/>
  <c r="AF395" i="76" s="1"/>
  <c r="AE394" i="14" s="1"/>
  <c r="BK402" i="76"/>
  <c r="AK403" i="76"/>
  <c r="BL417" i="76"/>
  <c r="AC429" i="76"/>
  <c r="AF429" i="76" s="1"/>
  <c r="AE428" i="14" s="1"/>
  <c r="AD431" i="76"/>
  <c r="BK436" i="76"/>
  <c r="AC438" i="76"/>
  <c r="AF438" i="76" s="1"/>
  <c r="AE437" i="14" s="1"/>
  <c r="BK444" i="76"/>
  <c r="BK453" i="76"/>
  <c r="AD460" i="76"/>
  <c r="BL462" i="76"/>
  <c r="BK464" i="76"/>
  <c r="CA468" i="76"/>
  <c r="CA470" i="76"/>
  <c r="BL470" i="76"/>
  <c r="CB471" i="76"/>
  <c r="CF471" i="76" s="1"/>
  <c r="BL471" i="76"/>
  <c r="AD473" i="76"/>
  <c r="BL478" i="76"/>
  <c r="CA496" i="76"/>
  <c r="BK496" i="76"/>
  <c r="AK337" i="76"/>
  <c r="AB348" i="76"/>
  <c r="BG349" i="76"/>
  <c r="AB356" i="76"/>
  <c r="BG357" i="76"/>
  <c r="AK366" i="76"/>
  <c r="S431" i="76"/>
  <c r="BG433" i="76"/>
  <c r="AK434" i="76"/>
  <c r="BJ434" i="76"/>
  <c r="CD434" i="76"/>
  <c r="AK447" i="76"/>
  <c r="BJ447" i="76"/>
  <c r="CD451" i="76"/>
  <c r="BG453" i="76"/>
  <c r="AB454" i="76"/>
  <c r="S472" i="76"/>
  <c r="BJ478" i="76"/>
  <c r="AB486" i="76"/>
  <c r="CC133" i="76"/>
  <c r="BX133" i="76"/>
  <c r="BL16" i="76"/>
  <c r="CA18" i="76"/>
  <c r="BX33" i="76"/>
  <c r="BK46" i="76"/>
  <c r="BX52" i="76"/>
  <c r="BL53" i="76"/>
  <c r="BL99" i="76"/>
  <c r="BG99" i="76"/>
  <c r="CC399" i="76"/>
  <c r="BX399" i="76"/>
  <c r="BY477" i="76"/>
  <c r="CD477" i="76"/>
  <c r="BY25" i="76"/>
  <c r="CD25" i="76"/>
  <c r="AJ13" i="76"/>
  <c r="AC25" i="76"/>
  <c r="AF25" i="76" s="1"/>
  <c r="AE24" i="14" s="1"/>
  <c r="BX32" i="76"/>
  <c r="CC32" i="76"/>
  <c r="AC33" i="76"/>
  <c r="AF33" i="76" s="1"/>
  <c r="AE32" i="14" s="1"/>
  <c r="BK56" i="76"/>
  <c r="BX70" i="76"/>
  <c r="S89" i="76"/>
  <c r="AC89" i="76"/>
  <c r="AF89" i="76" s="1"/>
  <c r="AE88" i="14" s="1"/>
  <c r="BY156" i="76"/>
  <c r="BZ156" i="76" s="1"/>
  <c r="CD156" i="76"/>
  <c r="BK15" i="76"/>
  <c r="AK21" i="76"/>
  <c r="BJ21" i="76"/>
  <c r="BX21" i="76"/>
  <c r="AD22" i="76"/>
  <c r="AC26" i="76"/>
  <c r="AF26" i="76" s="1"/>
  <c r="AE25" i="14" s="1"/>
  <c r="CB27" i="76"/>
  <c r="CF27" i="76" s="1"/>
  <c r="CB29" i="76"/>
  <c r="CF29" i="76" s="1"/>
  <c r="BK29" i="76"/>
  <c r="BG36" i="76"/>
  <c r="AK38" i="76"/>
  <c r="BJ38" i="76"/>
  <c r="BG39" i="76"/>
  <c r="AB48" i="76"/>
  <c r="AC49" i="76"/>
  <c r="AF49" i="76" s="1"/>
  <c r="AE48" i="14" s="1"/>
  <c r="BL51" i="76"/>
  <c r="AK62" i="76"/>
  <c r="S63" i="76"/>
  <c r="CA70" i="76"/>
  <c r="CE70" i="76" s="1"/>
  <c r="AC70" i="76"/>
  <c r="AF70" i="76" s="1"/>
  <c r="AE69" i="14" s="1"/>
  <c r="CC121" i="76"/>
  <c r="BX121" i="76"/>
  <c r="BX142" i="76"/>
  <c r="BZ142" i="76" s="1"/>
  <c r="CC142" i="76"/>
  <c r="BX239" i="76"/>
  <c r="CC239" i="76"/>
  <c r="CD242" i="76"/>
  <c r="BY242" i="76"/>
  <c r="AB101" i="76"/>
  <c r="AC101" i="76"/>
  <c r="AF101" i="76" s="1"/>
  <c r="AE100" i="14" s="1"/>
  <c r="CD195" i="76"/>
  <c r="BY195" i="76"/>
  <c r="AK17" i="76"/>
  <c r="BJ17" i="76"/>
  <c r="BJ18" i="76"/>
  <c r="S26" i="76"/>
  <c r="AK30" i="76"/>
  <c r="BJ30" i="76"/>
  <c r="BG32" i="76"/>
  <c r="AB36" i="76"/>
  <c r="BK36" i="76"/>
  <c r="CD41" i="76"/>
  <c r="BY41" i="76"/>
  <c r="BZ41" i="76" s="1"/>
  <c r="BY53" i="76"/>
  <c r="BZ53" i="76" s="1"/>
  <c r="BG57" i="76"/>
  <c r="BY58" i="76"/>
  <c r="AK59" i="76"/>
  <c r="CA60" i="76"/>
  <c r="CA64" i="76"/>
  <c r="CC108" i="76"/>
  <c r="BX108" i="76"/>
  <c r="BL132" i="76"/>
  <c r="BY180" i="76"/>
  <c r="CD180" i="76"/>
  <c r="CC194" i="76"/>
  <c r="BX194" i="76"/>
  <c r="CD199" i="76"/>
  <c r="BY199" i="76"/>
  <c r="CC334" i="76"/>
  <c r="BX334" i="76"/>
  <c r="BL65" i="76"/>
  <c r="S67" i="76"/>
  <c r="BJ72" i="76"/>
  <c r="BG73" i="76"/>
  <c r="BG77" i="76"/>
  <c r="AB78" i="76"/>
  <c r="AK78" i="76"/>
  <c r="S79" i="76"/>
  <c r="AK82" i="76"/>
  <c r="AB84" i="76"/>
  <c r="CB89" i="76"/>
  <c r="CF89" i="76" s="1"/>
  <c r="AK94" i="76"/>
  <c r="AB97" i="76"/>
  <c r="AK97" i="76"/>
  <c r="S98" i="76"/>
  <c r="AB103" i="76"/>
  <c r="BJ111" i="76"/>
  <c r="BG112" i="76"/>
  <c r="BJ114" i="76"/>
  <c r="BG115" i="76"/>
  <c r="AB116" i="76"/>
  <c r="CB118" i="76"/>
  <c r="CF118" i="76" s="1"/>
  <c r="AB124" i="76"/>
  <c r="BK124" i="76"/>
  <c r="AK135" i="76"/>
  <c r="AK137" i="76"/>
  <c r="CC137" i="76"/>
  <c r="BJ138" i="76"/>
  <c r="BJ168" i="76"/>
  <c r="BJ204" i="76"/>
  <c r="AB211" i="76"/>
  <c r="CC226" i="76"/>
  <c r="BX226" i="76"/>
  <c r="CD246" i="76"/>
  <c r="BY246" i="76"/>
  <c r="BZ246" i="76" s="1"/>
  <c r="BY300" i="76"/>
  <c r="CD300" i="76"/>
  <c r="BY332" i="76"/>
  <c r="CD332" i="76"/>
  <c r="BK357" i="76"/>
  <c r="CC362" i="76"/>
  <c r="BX362" i="76"/>
  <c r="BK391" i="76"/>
  <c r="AD71" i="76"/>
  <c r="BK72" i="76"/>
  <c r="BL83" i="76"/>
  <c r="BL96" i="76"/>
  <c r="BL98" i="76"/>
  <c r="AC107" i="76"/>
  <c r="AF107" i="76" s="1"/>
  <c r="AE106" i="14" s="1"/>
  <c r="AD110" i="76"/>
  <c r="BK111" i="76"/>
  <c r="CB115" i="76"/>
  <c r="CF115" i="76" s="1"/>
  <c r="BL118" i="76"/>
  <c r="CA124" i="76"/>
  <c r="CE124" i="76" s="1"/>
  <c r="AC135" i="76"/>
  <c r="AF135" i="76" s="1"/>
  <c r="AE134" i="14" s="1"/>
  <c r="BK137" i="76"/>
  <c r="BK138" i="76"/>
  <c r="CB141" i="76"/>
  <c r="CF141" i="76" s="1"/>
  <c r="AD143" i="76"/>
  <c r="BY145" i="76"/>
  <c r="BZ145" i="76" s="1"/>
  <c r="CB147" i="76"/>
  <c r="CF147" i="76" s="1"/>
  <c r="AK151" i="76"/>
  <c r="BL151" i="76"/>
  <c r="CA152" i="76"/>
  <c r="BJ156" i="76"/>
  <c r="AD161" i="76"/>
  <c r="BK166" i="76"/>
  <c r="CB171" i="76"/>
  <c r="BK174" i="76"/>
  <c r="BK176" i="76"/>
  <c r="AD179" i="76"/>
  <c r="BL179" i="76"/>
  <c r="BK181" i="76"/>
  <c r="CD184" i="76"/>
  <c r="BL186" i="76"/>
  <c r="AK195" i="76"/>
  <c r="BJ196" i="76"/>
  <c r="BK199" i="76"/>
  <c r="CA200" i="76"/>
  <c r="BK202" i="76"/>
  <c r="CA204" i="76"/>
  <c r="BK204" i="76"/>
  <c r="AB210" i="76"/>
  <c r="CA211" i="76"/>
  <c r="CE211" i="76" s="1"/>
  <c r="BL212" i="76"/>
  <c r="AD214" i="76"/>
  <c r="BL216" i="76"/>
  <c r="CC245" i="76"/>
  <c r="BX245" i="76"/>
  <c r="AB256" i="76"/>
  <c r="CC290" i="76"/>
  <c r="BX290" i="76"/>
  <c r="BJ295" i="76"/>
  <c r="CD331" i="76"/>
  <c r="BY331" i="76"/>
  <c r="BK341" i="76"/>
  <c r="BG341" i="76"/>
  <c r="BY355" i="76"/>
  <c r="BZ355" i="76" s="1"/>
  <c r="CB364" i="76"/>
  <c r="S364" i="76"/>
  <c r="BJ22" i="76"/>
  <c r="AB24" i="76"/>
  <c r="CA25" i="76"/>
  <c r="CE25" i="76" s="1"/>
  <c r="BJ25" i="76"/>
  <c r="AK26" i="76"/>
  <c r="BG28" i="76"/>
  <c r="AB29" i="76"/>
  <c r="BL30" i="76"/>
  <c r="AD31" i="76"/>
  <c r="BJ31" i="76"/>
  <c r="BJ35" i="76"/>
  <c r="CA36" i="76"/>
  <c r="BK37" i="76"/>
  <c r="BL38" i="76"/>
  <c r="AK42" i="76"/>
  <c r="CB43" i="76"/>
  <c r="CF43" i="76" s="1"/>
  <c r="BJ46" i="76"/>
  <c r="AD47" i="76"/>
  <c r="CA48" i="76"/>
  <c r="CB50" i="76"/>
  <c r="BL54" i="76"/>
  <c r="CB56" i="76"/>
  <c r="BL56" i="76"/>
  <c r="AB57" i="76"/>
  <c r="CB64" i="76"/>
  <c r="CB65" i="76"/>
  <c r="CB70" i="76"/>
  <c r="CF70" i="76" s="1"/>
  <c r="CA71" i="76"/>
  <c r="CA74" i="76"/>
  <c r="CE74" i="76" s="1"/>
  <c r="BJ79" i="76"/>
  <c r="BG80" i="76"/>
  <c r="CB82" i="76"/>
  <c r="AB88" i="76"/>
  <c r="BX88" i="76"/>
  <c r="AB89" i="76"/>
  <c r="BJ90" i="76"/>
  <c r="BK91" i="76"/>
  <c r="AK98" i="76"/>
  <c r="BJ98" i="76"/>
  <c r="BJ102" i="76"/>
  <c r="CD105" i="76"/>
  <c r="AK106" i="76"/>
  <c r="CB107" i="76"/>
  <c r="CF107" i="76" s="1"/>
  <c r="BL109" i="76"/>
  <c r="CA110" i="76"/>
  <c r="CE110" i="76" s="1"/>
  <c r="BK112" i="76"/>
  <c r="CA113" i="76"/>
  <c r="CE113" i="76" s="1"/>
  <c r="S114" i="76"/>
  <c r="BJ118" i="76"/>
  <c r="AC119" i="76"/>
  <c r="AF119" i="76" s="1"/>
  <c r="AE118" i="14" s="1"/>
  <c r="BK119" i="76"/>
  <c r="BX120" i="76"/>
  <c r="BK122" i="76"/>
  <c r="AD123" i="76"/>
  <c r="BL124" i="76"/>
  <c r="AB125" i="76"/>
  <c r="BY126" i="76"/>
  <c r="CB130" i="76"/>
  <c r="BK130" i="76"/>
  <c r="BJ131" i="76"/>
  <c r="CC132" i="76"/>
  <c r="BY133" i="76"/>
  <c r="BK135" i="76"/>
  <c r="BG136" i="76"/>
  <c r="AK139" i="76"/>
  <c r="BY141" i="76"/>
  <c r="BX144" i="76"/>
  <c r="BG146" i="76"/>
  <c r="AC147" i="76"/>
  <c r="AF147" i="76" s="1"/>
  <c r="AE146" i="14" s="1"/>
  <c r="BY147" i="76"/>
  <c r="BZ147" i="76" s="1"/>
  <c r="AD151" i="76"/>
  <c r="AB155" i="76"/>
  <c r="CA156" i="76"/>
  <c r="BK161" i="76"/>
  <c r="CC162" i="76"/>
  <c r="CB164" i="76"/>
  <c r="BX167" i="76"/>
  <c r="AB168" i="76"/>
  <c r="AC171" i="76"/>
  <c r="AF171" i="76" s="1"/>
  <c r="AE170" i="14" s="1"/>
  <c r="AB172" i="76"/>
  <c r="CD172" i="76"/>
  <c r="BL174" i="76"/>
  <c r="BK178" i="76"/>
  <c r="AB179" i="76"/>
  <c r="BJ179" i="76"/>
  <c r="S180" i="76"/>
  <c r="BK180" i="76"/>
  <c r="AD183" i="76"/>
  <c r="BL183" i="76"/>
  <c r="BK185" i="76"/>
  <c r="AK186" i="76"/>
  <c r="BJ186" i="76"/>
  <c r="AB188" i="76"/>
  <c r="CD188" i="76"/>
  <c r="BX191" i="76"/>
  <c r="BK195" i="76"/>
  <c r="AD199" i="76"/>
  <c r="AD202" i="76"/>
  <c r="BL202" i="76"/>
  <c r="BG206" i="76"/>
  <c r="BK217" i="76"/>
  <c r="AB218" i="76"/>
  <c r="BJ218" i="76"/>
  <c r="CC219" i="76"/>
  <c r="BX219" i="76"/>
  <c r="BZ219" i="76" s="1"/>
  <c r="BY231" i="76"/>
  <c r="BZ231" i="76" s="1"/>
  <c r="CD231" i="76"/>
  <c r="BJ241" i="76"/>
  <c r="BY243" i="76"/>
  <c r="BZ243" i="76" s="1"/>
  <c r="AB251" i="76"/>
  <c r="CC252" i="76"/>
  <c r="BX252" i="76"/>
  <c r="AB270" i="76"/>
  <c r="AB273" i="76"/>
  <c r="CC274" i="76"/>
  <c r="BX274" i="76"/>
  <c r="BJ284" i="76"/>
  <c r="BG285" i="76"/>
  <c r="CD290" i="76"/>
  <c r="BY290" i="76"/>
  <c r="AB302" i="76"/>
  <c r="BJ302" i="76"/>
  <c r="AB304" i="76"/>
  <c r="CC305" i="76"/>
  <c r="BX305" i="76"/>
  <c r="CD339" i="76"/>
  <c r="BY339" i="76"/>
  <c r="BK381" i="76"/>
  <c r="BG381" i="76"/>
  <c r="CC385" i="76"/>
  <c r="BX385" i="76"/>
  <c r="BK389" i="76"/>
  <c r="BG389" i="76"/>
  <c r="BY438" i="76"/>
  <c r="CD438" i="76"/>
  <c r="CD498" i="76"/>
  <c r="BY498" i="76"/>
  <c r="AK209" i="76"/>
  <c r="BJ209" i="76"/>
  <c r="AC210" i="76"/>
  <c r="AF210" i="76" s="1"/>
  <c r="AE209" i="14" s="1"/>
  <c r="AB212" i="76"/>
  <c r="AK212" i="76"/>
  <c r="BJ212" i="76"/>
  <c r="AC213" i="76"/>
  <c r="AF213" i="76" s="1"/>
  <c r="AE212" i="14" s="1"/>
  <c r="BG213" i="76"/>
  <c r="AB214" i="76"/>
  <c r="AK214" i="76"/>
  <c r="BJ214" i="76"/>
  <c r="BK215" i="76"/>
  <c r="AB216" i="76"/>
  <c r="AK216" i="76"/>
  <c r="BJ216" i="76"/>
  <c r="AD218" i="76"/>
  <c r="BL218" i="76"/>
  <c r="AK219" i="76"/>
  <c r="BJ219" i="76"/>
  <c r="AC224" i="76"/>
  <c r="AF224" i="76" s="1"/>
  <c r="AE223" i="14" s="1"/>
  <c r="BK224" i="76"/>
  <c r="AD225" i="76"/>
  <c r="BG225" i="76"/>
  <c r="AB227" i="76"/>
  <c r="AK227" i="76"/>
  <c r="AD233" i="76"/>
  <c r="BL233" i="76"/>
  <c r="AC237" i="76"/>
  <c r="AF237" i="76" s="1"/>
  <c r="AE236" i="14" s="1"/>
  <c r="BG237" i="76"/>
  <c r="AB238" i="76"/>
  <c r="BJ238" i="76"/>
  <c r="AC241" i="76"/>
  <c r="AF241" i="76" s="1"/>
  <c r="AE240" i="14" s="1"/>
  <c r="BG241" i="76"/>
  <c r="AB242" i="76"/>
  <c r="CC243" i="76"/>
  <c r="CA248" i="76"/>
  <c r="BK248" i="76"/>
  <c r="BZ249" i="76"/>
  <c r="BJ250" i="76"/>
  <c r="AB252" i="76"/>
  <c r="BJ258" i="76"/>
  <c r="BL259" i="76"/>
  <c r="S261" i="76"/>
  <c r="BL262" i="76"/>
  <c r="AK265" i="76"/>
  <c r="CB266" i="76"/>
  <c r="AB269" i="76"/>
  <c r="CA270" i="76"/>
  <c r="CE270" i="76" s="1"/>
  <c r="AK272" i="76"/>
  <c r="BJ272" i="76"/>
  <c r="BJ283" i="76"/>
  <c r="BK291" i="76"/>
  <c r="BJ292" i="76"/>
  <c r="BK293" i="76"/>
  <c r="AC300" i="76"/>
  <c r="AF300" i="76" s="1"/>
  <c r="AE299" i="14" s="1"/>
  <c r="AB301" i="76"/>
  <c r="AB308" i="76"/>
  <c r="BL328" i="76"/>
  <c r="AB333" i="76"/>
  <c r="AK335" i="76"/>
  <c r="BX368" i="76"/>
  <c r="CC368" i="76"/>
  <c r="BL374" i="76"/>
  <c r="BJ376" i="76"/>
  <c r="S387" i="76"/>
  <c r="BL389" i="76"/>
  <c r="AC219" i="76"/>
  <c r="AF219" i="76" s="1"/>
  <c r="AE218" i="14" s="1"/>
  <c r="AB222" i="76"/>
  <c r="AK222" i="76"/>
  <c r="BK223" i="76"/>
  <c r="AK226" i="76"/>
  <c r="BJ226" i="76"/>
  <c r="AB229" i="76"/>
  <c r="AK229" i="76"/>
  <c r="BJ229" i="76"/>
  <c r="AB230" i="76"/>
  <c r="AK230" i="76"/>
  <c r="BK231" i="76"/>
  <c r="AC232" i="76"/>
  <c r="AF232" i="76" s="1"/>
  <c r="AE231" i="14" s="1"/>
  <c r="BK232" i="76"/>
  <c r="AK233" i="76"/>
  <c r="AD237" i="76"/>
  <c r="BK240" i="76"/>
  <c r="BL242" i="76"/>
  <c r="AK245" i="76"/>
  <c r="BL246" i="76"/>
  <c r="CA247" i="76"/>
  <c r="AD250" i="76"/>
  <c r="BL251" i="76"/>
  <c r="CB255" i="76"/>
  <c r="CF255" i="76" s="1"/>
  <c r="AK257" i="76"/>
  <c r="AK259" i="76"/>
  <c r="CB261" i="76"/>
  <c r="AB266" i="76"/>
  <c r="AD268" i="76"/>
  <c r="BL269" i="76"/>
  <c r="AD272" i="76"/>
  <c r="AB274" i="76"/>
  <c r="BL278" i="76"/>
  <c r="BK283" i="76"/>
  <c r="BJ285" i="76"/>
  <c r="AD289" i="76"/>
  <c r="BL290" i="76"/>
  <c r="AC291" i="76"/>
  <c r="AF291" i="76" s="1"/>
  <c r="AE290" i="14" s="1"/>
  <c r="AK295" i="76"/>
  <c r="BL297" i="76"/>
  <c r="CB298" i="76"/>
  <c r="CF298" i="76" s="1"/>
  <c r="BL298" i="76"/>
  <c r="BK300" i="76"/>
  <c r="BL302" i="76"/>
  <c r="AD303" i="76"/>
  <c r="CB304" i="76"/>
  <c r="BL304" i="76"/>
  <c r="AK310" i="76"/>
  <c r="S311" i="76"/>
  <c r="AB312" i="76"/>
  <c r="BG313" i="76"/>
  <c r="BJ328" i="76"/>
  <c r="CD363" i="76"/>
  <c r="BY363" i="76"/>
  <c r="CA375" i="76"/>
  <c r="AC375" i="76"/>
  <c r="AF375" i="76" s="1"/>
  <c r="AE374" i="14" s="1"/>
  <c r="CD386" i="76"/>
  <c r="CF386" i="76" s="1"/>
  <c r="BY386" i="76"/>
  <c r="BZ386" i="76" s="1"/>
  <c r="AD305" i="76"/>
  <c r="BL305" i="76"/>
  <c r="AB306" i="76"/>
  <c r="AK306" i="76"/>
  <c r="BG308" i="76"/>
  <c r="AK313" i="76"/>
  <c r="BJ316" i="76"/>
  <c r="AB320" i="76"/>
  <c r="AB322" i="76"/>
  <c r="BK322" i="76"/>
  <c r="BK323" i="76"/>
  <c r="AB324" i="76"/>
  <c r="AD329" i="76"/>
  <c r="AK330" i="76"/>
  <c r="BK330" i="76"/>
  <c r="CA331" i="76"/>
  <c r="AB334" i="76"/>
  <c r="BJ335" i="76"/>
  <c r="AD336" i="76"/>
  <c r="BJ337" i="76"/>
  <c r="BG338" i="76"/>
  <c r="AB339" i="76"/>
  <c r="CC339" i="76"/>
  <c r="AB342" i="76"/>
  <c r="S343" i="76"/>
  <c r="BG346" i="76"/>
  <c r="AB347" i="76"/>
  <c r="CC347" i="76"/>
  <c r="AB350" i="76"/>
  <c r="S351" i="76"/>
  <c r="BJ351" i="76"/>
  <c r="AD352" i="76"/>
  <c r="BJ353" i="76"/>
  <c r="AB355" i="76"/>
  <c r="AB358" i="76"/>
  <c r="CA359" i="76"/>
  <c r="BL365" i="76"/>
  <c r="BL371" i="76"/>
  <c r="AK372" i="76"/>
  <c r="BK373" i="76"/>
  <c r="CA374" i="76"/>
  <c r="BK374" i="76"/>
  <c r="CB375" i="76"/>
  <c r="AK375" i="76"/>
  <c r="BL375" i="76"/>
  <c r="AK379" i="76"/>
  <c r="AD385" i="76"/>
  <c r="AB387" i="76"/>
  <c r="BL393" i="76"/>
  <c r="BY405" i="76"/>
  <c r="CD405" i="76"/>
  <c r="CD412" i="76"/>
  <c r="BY412" i="76"/>
  <c r="CD419" i="76"/>
  <c r="BY419" i="76"/>
  <c r="CC446" i="76"/>
  <c r="BX446" i="76"/>
  <c r="BH717" i="76"/>
  <c r="BX490" i="76"/>
  <c r="BZ490" i="76" s="1"/>
  <c r="CC490" i="76"/>
  <c r="CE490" i="76" s="1"/>
  <c r="BY502" i="76"/>
  <c r="CD502" i="76"/>
  <c r="AC337" i="76"/>
  <c r="AF337" i="76" s="1"/>
  <c r="AE336" i="14" s="1"/>
  <c r="AK338" i="76"/>
  <c r="BK338" i="76"/>
  <c r="CA339" i="76"/>
  <c r="AC345" i="76"/>
  <c r="AB346" i="76"/>
  <c r="AK346" i="76"/>
  <c r="BK346" i="76"/>
  <c r="CA347" i="76"/>
  <c r="AK352" i="76"/>
  <c r="BJ352" i="76"/>
  <c r="AC353" i="76"/>
  <c r="AF353" i="76" s="1"/>
  <c r="AE352" i="14" s="1"/>
  <c r="AB354" i="76"/>
  <c r="AK354" i="76"/>
  <c r="CB356" i="76"/>
  <c r="BJ357" i="76"/>
  <c r="BJ365" i="76"/>
  <c r="BJ369" i="76"/>
  <c r="BG370" i="76"/>
  <c r="CB373" i="76"/>
  <c r="BL373" i="76"/>
  <c r="AD377" i="76"/>
  <c r="BL377" i="76"/>
  <c r="BL380" i="76"/>
  <c r="AK383" i="76"/>
  <c r="AK385" i="76"/>
  <c r="BL388" i="76"/>
  <c r="AK393" i="76"/>
  <c r="AC394" i="76"/>
  <c r="AF394" i="76" s="1"/>
  <c r="AE393" i="14" s="1"/>
  <c r="CC418" i="76"/>
  <c r="BX418" i="76"/>
  <c r="AB422" i="76"/>
  <c r="BX431" i="76"/>
  <c r="CC431" i="76"/>
  <c r="BY480" i="76"/>
  <c r="CD480" i="76"/>
  <c r="AB493" i="76"/>
  <c r="CC501" i="76"/>
  <c r="BX501" i="76"/>
  <c r="AC397" i="76"/>
  <c r="AF397" i="76" s="1"/>
  <c r="AE396" i="14" s="1"/>
  <c r="BK398" i="76"/>
  <c r="BK401" i="76"/>
  <c r="BL404" i="76"/>
  <c r="BL413" i="76"/>
  <c r="AD418" i="76"/>
  <c r="BL418" i="76"/>
  <c r="AC422" i="76"/>
  <c r="AF422" i="76" s="1"/>
  <c r="AE421" i="14" s="1"/>
  <c r="BJ422" i="76"/>
  <c r="BJ424" i="76"/>
  <c r="AC425" i="76"/>
  <c r="AF425" i="76" s="1"/>
  <c r="AE424" i="14" s="1"/>
  <c r="BG425" i="76"/>
  <c r="AB426" i="76"/>
  <c r="BK427" i="76"/>
  <c r="BL429" i="76"/>
  <c r="BL430" i="76"/>
  <c r="BL433" i="76"/>
  <c r="AK438" i="76"/>
  <c r="BJ438" i="76"/>
  <c r="AD439" i="76"/>
  <c r="AB447" i="76"/>
  <c r="CA450" i="76"/>
  <c r="AB450" i="76"/>
  <c r="BL450" i="76"/>
  <c r="S464" i="76"/>
  <c r="BZ464" i="76"/>
  <c r="BG469" i="76"/>
  <c r="BK469" i="76"/>
  <c r="AK471" i="76"/>
  <c r="BJ471" i="76"/>
  <c r="BJ472" i="76"/>
  <c r="BK474" i="76"/>
  <c r="AD476" i="76"/>
  <c r="BL476" i="76"/>
  <c r="BJ477" i="76"/>
  <c r="BL482" i="76"/>
  <c r="BJ484" i="76"/>
  <c r="BX489" i="76"/>
  <c r="BJ490" i="76"/>
  <c r="AK491" i="76"/>
  <c r="BJ491" i="76"/>
  <c r="CA493" i="76"/>
  <c r="AK493" i="76"/>
  <c r="CD493" i="76"/>
  <c r="AD494" i="76"/>
  <c r="BJ494" i="76"/>
  <c r="BX498" i="76"/>
  <c r="AK499" i="76"/>
  <c r="BL401" i="76"/>
  <c r="BK403" i="76"/>
  <c r="AD405" i="76"/>
  <c r="AD413" i="76"/>
  <c r="AD421" i="76"/>
  <c r="AD435" i="76"/>
  <c r="AE435" i="76" s="1"/>
  <c r="BL436" i="76"/>
  <c r="CB445" i="76"/>
  <c r="AD451" i="76"/>
  <c r="BK456" i="76"/>
  <c r="CA457" i="76"/>
  <c r="CB458" i="76"/>
  <c r="CF458" i="76" s="1"/>
  <c r="BK465" i="76"/>
  <c r="CA478" i="76"/>
  <c r="CA481" i="76"/>
  <c r="BK481" i="76"/>
  <c r="AC483" i="76"/>
  <c r="AF483" i="76" s="1"/>
  <c r="AE482" i="14" s="1"/>
  <c r="BK484" i="76"/>
  <c r="BL498" i="76"/>
  <c r="CA501" i="76"/>
  <c r="AB401" i="76"/>
  <c r="BJ402" i="76"/>
  <c r="AK407" i="76"/>
  <c r="AK415" i="76"/>
  <c r="AB423" i="76"/>
  <c r="AK423" i="76"/>
  <c r="BJ423" i="76"/>
  <c r="AB427" i="76"/>
  <c r="AK427" i="76"/>
  <c r="AB434" i="76"/>
  <c r="AB436" i="76"/>
  <c r="BJ436" i="76"/>
  <c r="BY442" i="76"/>
  <c r="BZ442" i="76" s="1"/>
  <c r="AK445" i="76"/>
  <c r="BX445" i="76"/>
  <c r="BZ445" i="76" s="1"/>
  <c r="S450" i="76"/>
  <c r="AC455" i="76"/>
  <c r="AF455" i="76" s="1"/>
  <c r="AE454" i="14" s="1"/>
  <c r="BJ455" i="76"/>
  <c r="CD455" i="76"/>
  <c r="AD456" i="76"/>
  <c r="BY458" i="76"/>
  <c r="BZ458" i="76" s="1"/>
  <c r="BJ459" i="76"/>
  <c r="AK467" i="76"/>
  <c r="AK469" i="76"/>
  <c r="AK475" i="76"/>
  <c r="BJ476" i="76"/>
  <c r="AK492" i="76"/>
  <c r="BK136" i="76"/>
  <c r="CC203" i="76"/>
  <c r="BX203" i="76"/>
  <c r="BZ203" i="76" s="1"/>
  <c r="BY226" i="76"/>
  <c r="CD226" i="76"/>
  <c r="CD230" i="76"/>
  <c r="BY230" i="76"/>
  <c r="BZ230" i="76" s="1"/>
  <c r="BX337" i="76"/>
  <c r="CC337" i="76"/>
  <c r="CD15" i="76"/>
  <c r="BG16" i="76"/>
  <c r="AK49" i="76"/>
  <c r="S58" i="76"/>
  <c r="CB63" i="76"/>
  <c r="AD63" i="76"/>
  <c r="BJ63" i="76"/>
  <c r="BL69" i="76"/>
  <c r="S70" i="76"/>
  <c r="BL77" i="76"/>
  <c r="CB79" i="76"/>
  <c r="BL80" i="76"/>
  <c r="BY81" i="76"/>
  <c r="BG83" i="76"/>
  <c r="BY85" i="76"/>
  <c r="BZ85" i="76" s="1"/>
  <c r="S86" i="76"/>
  <c r="BG87" i="76"/>
  <c r="BY90" i="76"/>
  <c r="BL92" i="76"/>
  <c r="BG96" i="76"/>
  <c r="BY102" i="76"/>
  <c r="CB106" i="76"/>
  <c r="BL107" i="76"/>
  <c r="S109" i="76"/>
  <c r="CB114" i="76"/>
  <c r="BL115" i="76"/>
  <c r="BY117" i="76"/>
  <c r="BZ117" i="76" s="1"/>
  <c r="BL119" i="76"/>
  <c r="CA125" i="76"/>
  <c r="CE125" i="76" s="1"/>
  <c r="BL128" i="76"/>
  <c r="CD131" i="76"/>
  <c r="AB132" i="76"/>
  <c r="AK133" i="76"/>
  <c r="CA138" i="76"/>
  <c r="AC142" i="76"/>
  <c r="AF142" i="76" s="1"/>
  <c r="AE141" i="14" s="1"/>
  <c r="BJ142" i="76"/>
  <c r="CD143" i="76"/>
  <c r="AB144" i="76"/>
  <c r="CC150" i="76"/>
  <c r="BX150" i="76"/>
  <c r="BL154" i="76"/>
  <c r="BG154" i="76"/>
  <c r="BK170" i="76"/>
  <c r="BG170" i="76"/>
  <c r="CC174" i="76"/>
  <c r="BX174" i="76"/>
  <c r="AC176" i="76"/>
  <c r="AF176" i="76" s="1"/>
  <c r="AE175" i="14" s="1"/>
  <c r="CC179" i="76"/>
  <c r="BX179" i="76"/>
  <c r="CC182" i="76"/>
  <c r="BX182" i="76"/>
  <c r="AC184" i="76"/>
  <c r="AF184" i="76" s="1"/>
  <c r="AE183" i="14" s="1"/>
  <c r="CC187" i="76"/>
  <c r="BX187" i="76"/>
  <c r="CD191" i="76"/>
  <c r="BY191" i="76"/>
  <c r="BX221" i="76"/>
  <c r="CC221" i="76"/>
  <c r="CC282" i="76"/>
  <c r="BX282" i="76"/>
  <c r="BG301" i="76"/>
  <c r="BK301" i="76"/>
  <c r="BI13" i="76"/>
  <c r="CC146" i="76"/>
  <c r="BX146" i="76"/>
  <c r="CC475" i="76"/>
  <c r="BX475" i="76"/>
  <c r="CD486" i="76"/>
  <c r="BY486" i="76"/>
  <c r="CC497" i="76"/>
  <c r="BX497" i="76"/>
  <c r="AA13" i="76"/>
  <c r="BL24" i="76"/>
  <c r="BK27" i="76"/>
  <c r="BL28" i="76"/>
  <c r="CD30" i="76"/>
  <c r="CB42" i="76"/>
  <c r="BL43" i="76"/>
  <c r="BE13" i="76"/>
  <c r="CB15" i="76"/>
  <c r="BL15" i="76"/>
  <c r="AC16" i="76"/>
  <c r="AF16" i="76" s="1"/>
  <c r="AE15" i="14" s="1"/>
  <c r="BJ16" i="76"/>
  <c r="CB18" i="76"/>
  <c r="CF18" i="76" s="1"/>
  <c r="BL18" i="76"/>
  <c r="BG20" i="76"/>
  <c r="CB22" i="76"/>
  <c r="AK22" i="76"/>
  <c r="AB27" i="76"/>
  <c r="AB28" i="76"/>
  <c r="AK28" i="76"/>
  <c r="CB30" i="76"/>
  <c r="CA31" i="76"/>
  <c r="CE31" i="76" s="1"/>
  <c r="CB33" i="76"/>
  <c r="CF33" i="76" s="1"/>
  <c r="CG33" i="76" s="1"/>
  <c r="AL33" i="76"/>
  <c r="BL33" i="76"/>
  <c r="BY33" i="76"/>
  <c r="BJ34" i="76"/>
  <c r="BL36" i="76"/>
  <c r="CB38" i="76"/>
  <c r="CB39" i="76"/>
  <c r="CF39" i="76" s="1"/>
  <c r="BL39" i="76"/>
  <c r="BK39" i="76"/>
  <c r="CB40" i="76"/>
  <c r="CF40" i="76" s="1"/>
  <c r="BL40" i="76"/>
  <c r="AB41" i="76"/>
  <c r="BX44" i="76"/>
  <c r="BJ45" i="76"/>
  <c r="BX45" i="76"/>
  <c r="BJ47" i="76"/>
  <c r="S49" i="76"/>
  <c r="BK49" i="76"/>
  <c r="BJ50" i="76"/>
  <c r="CA51" i="76"/>
  <c r="CE51" i="76" s="1"/>
  <c r="BK53" i="76"/>
  <c r="CB54" i="76"/>
  <c r="CB55" i="76"/>
  <c r="CF55" i="76" s="1"/>
  <c r="BL55" i="76"/>
  <c r="AB56" i="76"/>
  <c r="BX57" i="76"/>
  <c r="AB58" i="76"/>
  <c r="CB59" i="76"/>
  <c r="BL59" i="76"/>
  <c r="AB61" i="76"/>
  <c r="BL66" i="76"/>
  <c r="AK67" i="76"/>
  <c r="AD68" i="76"/>
  <c r="BL68" i="76"/>
  <c r="CD68" i="76"/>
  <c r="CB71" i="76"/>
  <c r="CF71" i="76" s="1"/>
  <c r="BY71" i="76"/>
  <c r="BL72" i="76"/>
  <c r="BL73" i="76"/>
  <c r="CB76" i="76"/>
  <c r="AK77" i="76"/>
  <c r="BY78" i="76"/>
  <c r="BZ78" i="76" s="1"/>
  <c r="BL81" i="76"/>
  <c r="BJ82" i="76"/>
  <c r="BG84" i="76"/>
  <c r="BL85" i="76"/>
  <c r="CC85" i="76"/>
  <c r="BL86" i="76"/>
  <c r="CA89" i="76"/>
  <c r="CE89" i="76" s="1"/>
  <c r="BK90" i="76"/>
  <c r="AD91" i="76"/>
  <c r="CB92" i="76"/>
  <c r="CF92" i="76" s="1"/>
  <c r="AK93" i="76"/>
  <c r="S94" i="76"/>
  <c r="CA97" i="76"/>
  <c r="CB98" i="76"/>
  <c r="CB99" i="76"/>
  <c r="AD100" i="76"/>
  <c r="CA101" i="76"/>
  <c r="CE101" i="76" s="1"/>
  <c r="BL104" i="76"/>
  <c r="CB110" i="76"/>
  <c r="CF110" i="76" s="1"/>
  <c r="BY110" i="76"/>
  <c r="BL111" i="76"/>
  <c r="BL112" i="76"/>
  <c r="BL117" i="76"/>
  <c r="CA118" i="76"/>
  <c r="CE118" i="76" s="1"/>
  <c r="BY118" i="76"/>
  <c r="BG119" i="76"/>
  <c r="AD120" i="76"/>
  <c r="BG120" i="76"/>
  <c r="CB121" i="76"/>
  <c r="CF121" i="76" s="1"/>
  <c r="BL121" i="76"/>
  <c r="BY121" i="76"/>
  <c r="BK123" i="76"/>
  <c r="CB125" i="76"/>
  <c r="CF125" i="76" s="1"/>
  <c r="BJ125" i="76"/>
  <c r="BX125" i="76"/>
  <c r="CB127" i="76"/>
  <c r="AK128" i="76"/>
  <c r="BJ129" i="76"/>
  <c r="CC130" i="76"/>
  <c r="BK133" i="76"/>
  <c r="CA134" i="76"/>
  <c r="AC134" i="76"/>
  <c r="AF134" i="76" s="1"/>
  <c r="AE133" i="14" s="1"/>
  <c r="BJ134" i="76"/>
  <c r="CB137" i="76"/>
  <c r="CF137" i="76" s="1"/>
  <c r="BL137" i="76"/>
  <c r="CB138" i="76"/>
  <c r="CF138" i="76" s="1"/>
  <c r="AC138" i="76"/>
  <c r="AF138" i="76" s="1"/>
  <c r="AE137" i="14" s="1"/>
  <c r="BJ139" i="76"/>
  <c r="CD139" i="76"/>
  <c r="AB140" i="76"/>
  <c r="BX140" i="76"/>
  <c r="AB141" i="76"/>
  <c r="BL141" i="76"/>
  <c r="CB142" i="76"/>
  <c r="BK142" i="76"/>
  <c r="BK144" i="76"/>
  <c r="CC155" i="76"/>
  <c r="BX155" i="76"/>
  <c r="BL170" i="76"/>
  <c r="CD171" i="76"/>
  <c r="BY171" i="76"/>
  <c r="CC202" i="76"/>
  <c r="BX202" i="76"/>
  <c r="AC204" i="76"/>
  <c r="AF204" i="76" s="1"/>
  <c r="AE203" i="14" s="1"/>
  <c r="BX214" i="76"/>
  <c r="CC214" i="76"/>
  <c r="BG221" i="76"/>
  <c r="BL221" i="76"/>
  <c r="CD257" i="76"/>
  <c r="CF257" i="76" s="1"/>
  <c r="BY257" i="76"/>
  <c r="AC270" i="76"/>
  <c r="AF270" i="76" s="1"/>
  <c r="AE269" i="14" s="1"/>
  <c r="BG277" i="76"/>
  <c r="BL277" i="76"/>
  <c r="AC156" i="76"/>
  <c r="AF156" i="76" s="1"/>
  <c r="AE155" i="14" s="1"/>
  <c r="BY160" i="76"/>
  <c r="BZ160" i="76" s="1"/>
  <c r="CD160" i="76"/>
  <c r="CD207" i="76"/>
  <c r="BY207" i="76"/>
  <c r="AB16" i="76"/>
  <c r="S25" i="76"/>
  <c r="BW13" i="76"/>
  <c r="AI13" i="76"/>
  <c r="BL17" i="76"/>
  <c r="CA19" i="76"/>
  <c r="BK19" i="76"/>
  <c r="AK20" i="76"/>
  <c r="BL20" i="76"/>
  <c r="BJ23" i="76"/>
  <c r="CA24" i="76"/>
  <c r="CA32" i="76"/>
  <c r="AK34" i="76"/>
  <c r="CB35" i="76"/>
  <c r="CF35" i="76" s="1"/>
  <c r="AK37" i="76"/>
  <c r="CC37" i="76"/>
  <c r="AB40" i="76"/>
  <c r="BX40" i="76"/>
  <c r="AC42" i="76"/>
  <c r="AF42" i="76" s="1"/>
  <c r="AE41" i="14" s="1"/>
  <c r="BL42" i="76"/>
  <c r="BJ43" i="76"/>
  <c r="BG44" i="76"/>
  <c r="AK46" i="76"/>
  <c r="AB49" i="76"/>
  <c r="CB51" i="76"/>
  <c r="CF51" i="76" s="1"/>
  <c r="BK51" i="76"/>
  <c r="CB52" i="76"/>
  <c r="CF52" i="76" s="1"/>
  <c r="BL52" i="76"/>
  <c r="AB53" i="76"/>
  <c r="CA57" i="76"/>
  <c r="CE57" i="76" s="1"/>
  <c r="BX58" i="76"/>
  <c r="BJ59" i="76"/>
  <c r="AD60" i="76"/>
  <c r="BL61" i="76"/>
  <c r="BJ66" i="76"/>
  <c r="CC66" i="76"/>
  <c r="BG68" i="76"/>
  <c r="BK71" i="76"/>
  <c r="AD72" i="76"/>
  <c r="CB73" i="76"/>
  <c r="CF73" i="76" s="1"/>
  <c r="AK74" i="76"/>
  <c r="S75" i="76"/>
  <c r="CB77" i="76"/>
  <c r="CF77" i="76" s="1"/>
  <c r="BL78" i="76"/>
  <c r="CC78" i="76"/>
  <c r="BL79" i="76"/>
  <c r="AD84" i="76"/>
  <c r="BJ86" i="76"/>
  <c r="AD88" i="76"/>
  <c r="BL88" i="76"/>
  <c r="BX89" i="76"/>
  <c r="CA92" i="76"/>
  <c r="CE92" i="76" s="1"/>
  <c r="CA93" i="76"/>
  <c r="CE93" i="76" s="1"/>
  <c r="CB97" i="76"/>
  <c r="AB100" i="76"/>
  <c r="AK101" i="76"/>
  <c r="BJ101" i="76"/>
  <c r="BX101" i="76"/>
  <c r="CB103" i="76"/>
  <c r="CF103" i="76" s="1"/>
  <c r="AB104" i="76"/>
  <c r="AK104" i="76"/>
  <c r="AK105" i="76"/>
  <c r="AC106" i="76"/>
  <c r="AF106" i="76" s="1"/>
  <c r="AE105" i="14" s="1"/>
  <c r="BL106" i="76"/>
  <c r="BX109" i="76"/>
  <c r="BK110" i="76"/>
  <c r="AD111" i="76"/>
  <c r="AK113" i="76"/>
  <c r="AC114" i="76"/>
  <c r="AF114" i="76" s="1"/>
  <c r="AE113" i="14" s="1"/>
  <c r="BL114" i="76"/>
  <c r="BK117" i="76"/>
  <c r="BK118" i="76"/>
  <c r="AD119" i="76"/>
  <c r="AE119" i="76" s="1"/>
  <c r="BL120" i="76"/>
  <c r="CA122" i="76"/>
  <c r="CE122" i="76" s="1"/>
  <c r="BL123" i="76"/>
  <c r="S125" i="76"/>
  <c r="AC125" i="76"/>
  <c r="AF125" i="76" s="1"/>
  <c r="AE124" i="14" s="1"/>
  <c r="AB127" i="76"/>
  <c r="CA129" i="76"/>
  <c r="CE129" i="76" s="1"/>
  <c r="AD130" i="76"/>
  <c r="CD130" i="76"/>
  <c r="AD131" i="76"/>
  <c r="AK131" i="76"/>
  <c r="BL133" i="76"/>
  <c r="BK134" i="76"/>
  <c r="S138" i="76"/>
  <c r="CC138" i="76"/>
  <c r="BG140" i="76"/>
  <c r="BK140" i="76"/>
  <c r="BX141" i="76"/>
  <c r="BL142" i="76"/>
  <c r="AD144" i="76"/>
  <c r="BL144" i="76"/>
  <c r="BL158" i="76"/>
  <c r="BG158" i="76"/>
  <c r="AC172" i="76"/>
  <c r="AF172" i="76" s="1"/>
  <c r="AE171" i="14" s="1"/>
  <c r="CC175" i="76"/>
  <c r="BX175" i="76"/>
  <c r="CC178" i="76"/>
  <c r="BX178" i="76"/>
  <c r="AC180" i="76"/>
  <c r="AF180" i="76" s="1"/>
  <c r="AE179" i="14" s="1"/>
  <c r="CC183" i="76"/>
  <c r="BX183" i="76"/>
  <c r="CC186" i="76"/>
  <c r="BX186" i="76"/>
  <c r="AC188" i="76"/>
  <c r="AF188" i="76" s="1"/>
  <c r="AE187" i="14" s="1"/>
  <c r="BL195" i="76"/>
  <c r="CD196" i="76"/>
  <c r="BY196" i="76"/>
  <c r="BK198" i="76"/>
  <c r="CC218" i="76"/>
  <c r="BX218" i="76"/>
  <c r="AC152" i="76"/>
  <c r="AF152" i="76" s="1"/>
  <c r="AE151" i="14" s="1"/>
  <c r="BJ152" i="76"/>
  <c r="AK160" i="76"/>
  <c r="BJ161" i="76"/>
  <c r="AK163" i="76"/>
  <c r="AK191" i="76"/>
  <c r="AC200" i="76"/>
  <c r="AF200" i="76" s="1"/>
  <c r="AE199" i="14" s="1"/>
  <c r="BJ200" i="76"/>
  <c r="AK207" i="76"/>
  <c r="BG214" i="76"/>
  <c r="AB228" i="76"/>
  <c r="AK228" i="76"/>
  <c r="BX235" i="76"/>
  <c r="BZ235" i="76" s="1"/>
  <c r="CC235" i="76"/>
  <c r="CA265" i="76"/>
  <c r="S265" i="76"/>
  <c r="CD274" i="76"/>
  <c r="BY274" i="76"/>
  <c r="CB279" i="76"/>
  <c r="CF279" i="76" s="1"/>
  <c r="S279" i="76"/>
  <c r="CA299" i="76"/>
  <c r="S299" i="76"/>
  <c r="AC299" i="76"/>
  <c r="AF299" i="76" s="1"/>
  <c r="AE298" i="14" s="1"/>
  <c r="CD306" i="76"/>
  <c r="BY306" i="76"/>
  <c r="BY324" i="76"/>
  <c r="CD324" i="76"/>
  <c r="CF324" i="76" s="1"/>
  <c r="BY334" i="76"/>
  <c r="CD334" i="76"/>
  <c r="BY340" i="76"/>
  <c r="CD340" i="76"/>
  <c r="CC342" i="76"/>
  <c r="BX342" i="76"/>
  <c r="BZ342" i="76" s="1"/>
  <c r="AK147" i="76"/>
  <c r="CB152" i="76"/>
  <c r="CB154" i="76"/>
  <c r="CA155" i="76"/>
  <c r="BL157" i="76"/>
  <c r="BJ160" i="76"/>
  <c r="BL162" i="76"/>
  <c r="AD166" i="76"/>
  <c r="BL166" i="76"/>
  <c r="AD167" i="76"/>
  <c r="AC168" i="76"/>
  <c r="AF168" i="76" s="1"/>
  <c r="AK171" i="76"/>
  <c r="AD173" i="76"/>
  <c r="AD177" i="76"/>
  <c r="AD181" i="76"/>
  <c r="AD185" i="76"/>
  <c r="AD189" i="76"/>
  <c r="BK190" i="76"/>
  <c r="BK191" i="76"/>
  <c r="BY192" i="76"/>
  <c r="AD194" i="76"/>
  <c r="BL194" i="76"/>
  <c r="AD195" i="76"/>
  <c r="CA196" i="76"/>
  <c r="AC196" i="76"/>
  <c r="AF196" i="76" s="1"/>
  <c r="AE195" i="14" s="1"/>
  <c r="BK200" i="76"/>
  <c r="AK203" i="76"/>
  <c r="AD205" i="76"/>
  <c r="BK205" i="76"/>
  <c r="BK206" i="76"/>
  <c r="BK207" i="76"/>
  <c r="BK209" i="76"/>
  <c r="AD211" i="76"/>
  <c r="BK211" i="76"/>
  <c r="CB213" i="76"/>
  <c r="BY215" i="76"/>
  <c r="BZ215" i="76" s="1"/>
  <c r="CD216" i="76"/>
  <c r="AD217" i="76"/>
  <c r="CB220" i="76"/>
  <c r="BY222" i="76"/>
  <c r="BZ222" i="76" s="1"/>
  <c r="BL225" i="76"/>
  <c r="BL230" i="76"/>
  <c r="CB249" i="76"/>
  <c r="AD249" i="76"/>
  <c r="CD252" i="76"/>
  <c r="BY252" i="76"/>
  <c r="AC282" i="76"/>
  <c r="AF282" i="76" s="1"/>
  <c r="AE281" i="14" s="1"/>
  <c r="AB282" i="76"/>
  <c r="BY292" i="76"/>
  <c r="CD292" i="76"/>
  <c r="CD303" i="76"/>
  <c r="BY303" i="76"/>
  <c r="BZ303" i="76" s="1"/>
  <c r="AC331" i="76"/>
  <c r="AF331" i="76" s="1"/>
  <c r="AE330" i="14" s="1"/>
  <c r="AC367" i="76"/>
  <c r="AF367" i="76" s="1"/>
  <c r="AE366" i="14" s="1"/>
  <c r="AB367" i="76"/>
  <c r="BX371" i="76"/>
  <c r="CC371" i="76"/>
  <c r="AK145" i="76"/>
  <c r="CA146" i="76"/>
  <c r="AC146" i="76"/>
  <c r="AF146" i="76" s="1"/>
  <c r="AE145" i="14" s="1"/>
  <c r="BL146" i="76"/>
  <c r="AL147" i="76"/>
  <c r="CB149" i="76"/>
  <c r="CB150" i="76"/>
  <c r="CA151" i="76"/>
  <c r="BY151" i="76"/>
  <c r="BZ151" i="76" s="1"/>
  <c r="AD155" i="76"/>
  <c r="AC155" i="76"/>
  <c r="AF155" i="76" s="1"/>
  <c r="AE154" i="14" s="1"/>
  <c r="AK155" i="76"/>
  <c r="BL155" i="76"/>
  <c r="BY155" i="76"/>
  <c r="BL161" i="76"/>
  <c r="BJ162" i="76"/>
  <c r="AB163" i="76"/>
  <c r="BJ164" i="76"/>
  <c r="BK165" i="76"/>
  <c r="AB166" i="76"/>
  <c r="BJ166" i="76"/>
  <c r="AB167" i="76"/>
  <c r="AK168" i="76"/>
  <c r="CD168" i="76"/>
  <c r="AD169" i="76"/>
  <c r="CD169" i="76"/>
  <c r="AB170" i="76"/>
  <c r="AK172" i="76"/>
  <c r="AD174" i="76"/>
  <c r="BK175" i="76"/>
  <c r="BY175" i="76"/>
  <c r="AK176" i="76"/>
  <c r="AD178" i="76"/>
  <c r="BK179" i="76"/>
  <c r="BY179" i="76"/>
  <c r="AK180" i="76"/>
  <c r="AD182" i="76"/>
  <c r="BK183" i="76"/>
  <c r="BY183" i="76"/>
  <c r="AK184" i="76"/>
  <c r="AD186" i="76"/>
  <c r="BK187" i="76"/>
  <c r="BY187" i="76"/>
  <c r="AK188" i="76"/>
  <c r="AD190" i="76"/>
  <c r="BL190" i="76"/>
  <c r="AD191" i="76"/>
  <c r="CA192" i="76"/>
  <c r="AC192" i="76"/>
  <c r="AF192" i="76" s="1"/>
  <c r="AE191" i="14" s="1"/>
  <c r="BJ192" i="76"/>
  <c r="AK194" i="76"/>
  <c r="BK196" i="76"/>
  <c r="BX198" i="76"/>
  <c r="AK199" i="76"/>
  <c r="BX199" i="76"/>
  <c r="BZ199" i="76" s="1"/>
  <c r="AD201" i="76"/>
  <c r="BK201" i="76"/>
  <c r="BK203" i="76"/>
  <c r="BY203" i="76"/>
  <c r="AD206" i="76"/>
  <c r="AE206" i="76" s="1"/>
  <c r="BL206" i="76"/>
  <c r="AD207" i="76"/>
  <c r="CA208" i="76"/>
  <c r="AC208" i="76"/>
  <c r="AF208" i="76" s="1"/>
  <c r="AE207" i="14" s="1"/>
  <c r="BL209" i="76"/>
  <c r="BL210" i="76"/>
  <c r="AB213" i="76"/>
  <c r="BL215" i="76"/>
  <c r="BK216" i="76"/>
  <c r="AC217" i="76"/>
  <c r="AF217" i="76" s="1"/>
  <c r="AE216" i="14" s="1"/>
  <c r="AC218" i="76"/>
  <c r="AF218" i="76" s="1"/>
  <c r="AB220" i="76"/>
  <c r="AK220" i="76"/>
  <c r="BJ220" i="76"/>
  <c r="BL222" i="76"/>
  <c r="CD223" i="76"/>
  <c r="AD224" i="76"/>
  <c r="AE224" i="76" s="1"/>
  <c r="BJ225" i="76"/>
  <c r="BJ227" i="76"/>
  <c r="BG229" i="76"/>
  <c r="BK230" i="76"/>
  <c r="BY234" i="76"/>
  <c r="CD234" i="76"/>
  <c r="CD235" i="76"/>
  <c r="CC238" i="76"/>
  <c r="BX238" i="76"/>
  <c r="BZ238" i="76" s="1"/>
  <c r="CC251" i="76"/>
  <c r="BX251" i="76"/>
  <c r="BG266" i="76"/>
  <c r="BK266" i="76"/>
  <c r="BK276" i="76"/>
  <c r="BJ276" i="76"/>
  <c r="AD278" i="76"/>
  <c r="CB278" i="76"/>
  <c r="CF278" i="76" s="1"/>
  <c r="BL281" i="76"/>
  <c r="BG281" i="76"/>
  <c r="BY284" i="76"/>
  <c r="CD284" i="76"/>
  <c r="CD287" i="76"/>
  <c r="BY287" i="76"/>
  <c r="BZ287" i="76" s="1"/>
  <c r="CC298" i="76"/>
  <c r="BX298" i="76"/>
  <c r="CC316" i="76"/>
  <c r="BX316" i="76"/>
  <c r="BZ316" i="76" s="1"/>
  <c r="CD317" i="76"/>
  <c r="BY317" i="76"/>
  <c r="CD319" i="76"/>
  <c r="BY319" i="76"/>
  <c r="BZ319" i="76" s="1"/>
  <c r="CB328" i="76"/>
  <c r="AD328" i="76"/>
  <c r="BJ243" i="76"/>
  <c r="AC247" i="76"/>
  <c r="AF247" i="76" s="1"/>
  <c r="AE246" i="14" s="1"/>
  <c r="BJ247" i="76"/>
  <c r="AB259" i="76"/>
  <c r="AB285" i="76"/>
  <c r="AB293" i="76"/>
  <c r="CB299" i="76"/>
  <c r="BJ314" i="76"/>
  <c r="AB325" i="76"/>
  <c r="AC339" i="76"/>
  <c r="AF339" i="76" s="1"/>
  <c r="AE338" i="14" s="1"/>
  <c r="AB341" i="76"/>
  <c r="BJ343" i="76"/>
  <c r="BG354" i="76"/>
  <c r="CC359" i="76"/>
  <c r="BX359" i="76"/>
  <c r="BY365" i="76"/>
  <c r="CD365" i="76"/>
  <c r="CB368" i="76"/>
  <c r="AD368" i="76"/>
  <c r="CC403" i="76"/>
  <c r="BX403" i="76"/>
  <c r="BY407" i="76"/>
  <c r="CD407" i="76"/>
  <c r="AK231" i="76"/>
  <c r="AK232" i="76"/>
  <c r="BJ232" i="76"/>
  <c r="BJ233" i="76"/>
  <c r="BL234" i="76"/>
  <c r="BL236" i="76"/>
  <c r="BL237" i="76"/>
  <c r="BL240" i="76"/>
  <c r="AD241" i="76"/>
  <c r="BK243" i="76"/>
  <c r="BK247" i="76"/>
  <c r="BL248" i="76"/>
  <c r="AK252" i="76"/>
  <c r="BL252" i="76"/>
  <c r="BL253" i="76"/>
  <c r="AD254" i="76"/>
  <c r="AD255" i="76"/>
  <c r="BL255" i="76"/>
  <c r="BJ257" i="76"/>
  <c r="AD258" i="76"/>
  <c r="CA259" i="76"/>
  <c r="BJ262" i="76"/>
  <c r="BL263" i="76"/>
  <c r="BL265" i="76"/>
  <c r="BJ268" i="76"/>
  <c r="CA269" i="76"/>
  <c r="CE269" i="76" s="1"/>
  <c r="BK272" i="76"/>
  <c r="AD273" i="76"/>
  <c r="BG273" i="76"/>
  <c r="BM273" i="76" s="1"/>
  <c r="AD274" i="76"/>
  <c r="AC274" i="76"/>
  <c r="AF274" i="76" s="1"/>
  <c r="AE273" i="14" s="1"/>
  <c r="AK274" i="76"/>
  <c r="BL274" i="76"/>
  <c r="BJ275" i="76"/>
  <c r="CA276" i="76"/>
  <c r="CD276" i="76"/>
  <c r="BJ277" i="76"/>
  <c r="AK278" i="76"/>
  <c r="BJ278" i="76"/>
  <c r="AB279" i="76"/>
  <c r="AB281" i="76"/>
  <c r="AK282" i="76"/>
  <c r="BJ282" i="76"/>
  <c r="BK284" i="76"/>
  <c r="CA285" i="76"/>
  <c r="CE285" i="76" s="1"/>
  <c r="BJ287" i="76"/>
  <c r="CC287" i="76"/>
  <c r="AB288" i="76"/>
  <c r="BL289" i="76"/>
  <c r="CB290" i="76"/>
  <c r="CA291" i="76"/>
  <c r="BL291" i="76"/>
  <c r="BK292" i="76"/>
  <c r="BL294" i="76"/>
  <c r="AD295" i="76"/>
  <c r="CB296" i="76"/>
  <c r="AD297" i="76"/>
  <c r="AK298" i="76"/>
  <c r="AD299" i="76"/>
  <c r="BJ299" i="76"/>
  <c r="BJ303" i="76"/>
  <c r="CC303" i="76"/>
  <c r="CD304" i="76"/>
  <c r="AB305" i="76"/>
  <c r="BL306" i="76"/>
  <c r="AC308" i="76"/>
  <c r="AF308" i="76" s="1"/>
  <c r="AE307" i="14" s="1"/>
  <c r="BG309" i="76"/>
  <c r="BK310" i="76"/>
  <c r="BJ311" i="76"/>
  <c r="BG315" i="76"/>
  <c r="CC317" i="76"/>
  <c r="AB318" i="76"/>
  <c r="CD318" i="76"/>
  <c r="AB319" i="76"/>
  <c r="BJ319" i="76"/>
  <c r="CC319" i="76"/>
  <c r="AD321" i="76"/>
  <c r="BG323" i="76"/>
  <c r="BJ324" i="76"/>
  <c r="AD326" i="76"/>
  <c r="BL327" i="76"/>
  <c r="AK328" i="76"/>
  <c r="BJ329" i="76"/>
  <c r="BL331" i="76"/>
  <c r="CB332" i="76"/>
  <c r="BL333" i="76"/>
  <c r="BK333" i="76"/>
  <c r="AD334" i="76"/>
  <c r="BL336" i="76"/>
  <c r="CB339" i="76"/>
  <c r="CA342" i="76"/>
  <c r="BK343" i="76"/>
  <c r="CD348" i="76"/>
  <c r="AB349" i="76"/>
  <c r="CC350" i="76"/>
  <c r="BX350" i="76"/>
  <c r="BX353" i="76"/>
  <c r="CC353" i="76"/>
  <c r="BY356" i="76"/>
  <c r="CD356" i="76"/>
  <c r="CC367" i="76"/>
  <c r="BX367" i="76"/>
  <c r="CC370" i="76"/>
  <c r="BX370" i="76"/>
  <c r="BY383" i="76"/>
  <c r="BZ383" i="76" s="1"/>
  <c r="CD383" i="76"/>
  <c r="CC426" i="76"/>
  <c r="BX426" i="76"/>
  <c r="AD232" i="76"/>
  <c r="AC233" i="76"/>
  <c r="AD234" i="76"/>
  <c r="AB236" i="76"/>
  <c r="BJ236" i="76"/>
  <c r="BJ237" i="76"/>
  <c r="BY239" i="76"/>
  <c r="AB240" i="76"/>
  <c r="BJ240" i="76"/>
  <c r="BX242" i="76"/>
  <c r="AK243" i="76"/>
  <c r="AD245" i="76"/>
  <c r="BL247" i="76"/>
  <c r="CA250" i="76"/>
  <c r="BK250" i="76"/>
  <c r="AD251" i="76"/>
  <c r="BG251" i="76"/>
  <c r="CA252" i="76"/>
  <c r="BJ253" i="76"/>
  <c r="AB255" i="76"/>
  <c r="BX255" i="76"/>
  <c r="AC256" i="76"/>
  <c r="AF256" i="76" s="1"/>
  <c r="AE255" i="14" s="1"/>
  <c r="BK257" i="76"/>
  <c r="AK260" i="76"/>
  <c r="BJ260" i="76"/>
  <c r="CC260" i="76"/>
  <c r="BJ261" i="76"/>
  <c r="AK264" i="76"/>
  <c r="CC264" i="76"/>
  <c r="BJ265" i="76"/>
  <c r="BY265" i="76"/>
  <c r="BJ266" i="76"/>
  <c r="AD269" i="76"/>
  <c r="AK270" i="76"/>
  <c r="BX270" i="76"/>
  <c r="AD271" i="76"/>
  <c r="BL273" i="76"/>
  <c r="CA275" i="76"/>
  <c r="BJ279" i="76"/>
  <c r="CA280" i="76"/>
  <c r="S283" i="76"/>
  <c r="BL284" i="76"/>
  <c r="CB286" i="76"/>
  <c r="BK287" i="76"/>
  <c r="AC292" i="76"/>
  <c r="AF292" i="76" s="1"/>
  <c r="AE291" i="14" s="1"/>
  <c r="BX293" i="76"/>
  <c r="BJ294" i="76"/>
  <c r="BY295" i="76"/>
  <c r="AB296" i="76"/>
  <c r="BL296" i="76"/>
  <c r="BK298" i="76"/>
  <c r="BY298" i="76"/>
  <c r="BK299" i="76"/>
  <c r="CA305" i="76"/>
  <c r="BK306" i="76"/>
  <c r="CB308" i="76"/>
  <c r="CF308" i="76" s="1"/>
  <c r="AD309" i="76"/>
  <c r="BG312" i="76"/>
  <c r="AD314" i="76"/>
  <c r="CC315" i="76"/>
  <c r="CD316" i="76"/>
  <c r="CA318" i="76"/>
  <c r="CE318" i="76" s="1"/>
  <c r="AK323" i="76"/>
  <c r="AB326" i="76"/>
  <c r="AK327" i="76"/>
  <c r="AC328" i="76"/>
  <c r="AF328" i="76" s="1"/>
  <c r="AE327" i="14" s="1"/>
  <c r="AC329" i="76"/>
  <c r="AF329" i="76" s="1"/>
  <c r="AE328" i="14" s="1"/>
  <c r="AK331" i="76"/>
  <c r="AB332" i="76"/>
  <c r="AC336" i="76"/>
  <c r="AK336" i="76"/>
  <c r="BL339" i="76"/>
  <c r="CB340" i="76"/>
  <c r="BL341" i="76"/>
  <c r="AD342" i="76"/>
  <c r="CD342" i="76"/>
  <c r="BX345" i="76"/>
  <c r="CC345" i="76"/>
  <c r="AC347" i="76"/>
  <c r="AF347" i="76" s="1"/>
  <c r="AE346" i="14" s="1"/>
  <c r="BK349" i="76"/>
  <c r="BY350" i="76"/>
  <c r="CD350" i="76"/>
  <c r="S363" i="76"/>
  <c r="AC363" i="76"/>
  <c r="AF363" i="76" s="1"/>
  <c r="AE362" i="14" s="1"/>
  <c r="BY380" i="76"/>
  <c r="CD380" i="76"/>
  <c r="BY388" i="76"/>
  <c r="CD388" i="76"/>
  <c r="BL344" i="76"/>
  <c r="CB347" i="76"/>
  <c r="CA350" i="76"/>
  <c r="BK351" i="76"/>
  <c r="AD353" i="76"/>
  <c r="BK354" i="76"/>
  <c r="CA355" i="76"/>
  <c r="AC355" i="76"/>
  <c r="AF355" i="76" s="1"/>
  <c r="AE354" i="14" s="1"/>
  <c r="CC355" i="76"/>
  <c r="AB357" i="76"/>
  <c r="AD362" i="76"/>
  <c r="AD363" i="76"/>
  <c r="AK363" i="76"/>
  <c r="BL363" i="76"/>
  <c r="CB363" i="76"/>
  <c r="CF363" i="76" s="1"/>
  <c r="BL364" i="76"/>
  <c r="AB366" i="76"/>
  <c r="BK368" i="76"/>
  <c r="AD370" i="76"/>
  <c r="BL370" i="76"/>
  <c r="BJ371" i="76"/>
  <c r="CC372" i="76"/>
  <c r="BG374" i="76"/>
  <c r="BM374" i="76" s="1"/>
  <c r="BK376" i="76"/>
  <c r="BZ376" i="76"/>
  <c r="BK378" i="76"/>
  <c r="CC379" i="76"/>
  <c r="AB381" i="76"/>
  <c r="BJ381" i="76"/>
  <c r="BJ382" i="76"/>
  <c r="BX382" i="76"/>
  <c r="CC383" i="76"/>
  <c r="AB384" i="76"/>
  <c r="AK384" i="76"/>
  <c r="BK386" i="76"/>
  <c r="CC387" i="76"/>
  <c r="CA389" i="76"/>
  <c r="CE389" i="76" s="1"/>
  <c r="BL390" i="76"/>
  <c r="BY392" i="76"/>
  <c r="CD392" i="76"/>
  <c r="BK394" i="76"/>
  <c r="AK395" i="76"/>
  <c r="BL396" i="76"/>
  <c r="AD399" i="76"/>
  <c r="AB410" i="76"/>
  <c r="AK410" i="76"/>
  <c r="AB413" i="76"/>
  <c r="AB414" i="76"/>
  <c r="CA415" i="76"/>
  <c r="AC415" i="76"/>
  <c r="AF415" i="76" s="1"/>
  <c r="AE414" i="14" s="1"/>
  <c r="AK430" i="76"/>
  <c r="BJ430" i="76"/>
  <c r="AC344" i="76"/>
  <c r="AF344" i="76" s="1"/>
  <c r="AE343" i="14" s="1"/>
  <c r="AK344" i="76"/>
  <c r="BJ345" i="76"/>
  <c r="BL347" i="76"/>
  <c r="CB348" i="76"/>
  <c r="BL349" i="76"/>
  <c r="AD350" i="76"/>
  <c r="BL352" i="76"/>
  <c r="AK353" i="76"/>
  <c r="CB355" i="76"/>
  <c r="CF355" i="76" s="1"/>
  <c r="BJ356" i="76"/>
  <c r="AC357" i="76"/>
  <c r="AF357" i="76" s="1"/>
  <c r="AE356" i="14" s="1"/>
  <c r="AD361" i="76"/>
  <c r="BK365" i="76"/>
  <c r="CA366" i="76"/>
  <c r="CE366" i="76" s="1"/>
  <c r="BJ367" i="76"/>
  <c r="AK370" i="76"/>
  <c r="AC373" i="76"/>
  <c r="AF373" i="76" s="1"/>
  <c r="AE372" i="14" s="1"/>
  <c r="AD373" i="76"/>
  <c r="BJ374" i="76"/>
  <c r="AK376" i="76"/>
  <c r="BL378" i="76"/>
  <c r="AC380" i="76"/>
  <c r="AF380" i="76" s="1"/>
  <c r="AE379" i="14" s="1"/>
  <c r="BK380" i="76"/>
  <c r="CA381" i="76"/>
  <c r="CA382" i="76"/>
  <c r="CE382" i="76" s="1"/>
  <c r="BL382" i="76"/>
  <c r="AD384" i="76"/>
  <c r="BJ384" i="76"/>
  <c r="BK388" i="76"/>
  <c r="CC390" i="76"/>
  <c r="BX390" i="76"/>
  <c r="BK393" i="76"/>
  <c r="AB394" i="76"/>
  <c r="BL394" i="76"/>
  <c r="BJ395" i="76"/>
  <c r="CC396" i="76"/>
  <c r="BX396" i="76"/>
  <c r="AB419" i="76"/>
  <c r="AK419" i="76"/>
  <c r="AK421" i="76"/>
  <c r="BJ421" i="76"/>
  <c r="CA423" i="76"/>
  <c r="AC423" i="76"/>
  <c r="AF423" i="76" s="1"/>
  <c r="AE422" i="14" s="1"/>
  <c r="S423" i="76"/>
  <c r="CC423" i="76"/>
  <c r="BX423" i="76"/>
  <c r="BJ432" i="76"/>
  <c r="BJ439" i="76"/>
  <c r="BK452" i="76"/>
  <c r="BJ452" i="76"/>
  <c r="AB361" i="76"/>
  <c r="BJ362" i="76"/>
  <c r="AB363" i="76"/>
  <c r="AK365" i="76"/>
  <c r="S368" i="76"/>
  <c r="AB369" i="76"/>
  <c r="AK369" i="76"/>
  <c r="AB372" i="76"/>
  <c r="BJ378" i="76"/>
  <c r="AB379" i="76"/>
  <c r="AB386" i="76"/>
  <c r="BJ386" i="76"/>
  <c r="CB388" i="76"/>
  <c r="AD388" i="76"/>
  <c r="AK394" i="76"/>
  <c r="BJ394" i="76"/>
  <c r="AB398" i="76"/>
  <c r="BJ398" i="76"/>
  <c r="BJ399" i="76"/>
  <c r="BY401" i="76"/>
  <c r="CD401" i="76"/>
  <c r="AB405" i="76"/>
  <c r="BJ416" i="76"/>
  <c r="BG417" i="76"/>
  <c r="CD427" i="76"/>
  <c r="BY427" i="76"/>
  <c r="AK431" i="76"/>
  <c r="AK437" i="76"/>
  <c r="CD447" i="76"/>
  <c r="BY447" i="76"/>
  <c r="CD476" i="76"/>
  <c r="BY476" i="76"/>
  <c r="BZ476" i="76" s="1"/>
  <c r="BL400" i="76"/>
  <c r="AD402" i="76"/>
  <c r="AB404" i="76"/>
  <c r="BK405" i="76"/>
  <c r="AD408" i="76"/>
  <c r="AD412" i="76"/>
  <c r="BK412" i="76"/>
  <c r="AC414" i="76"/>
  <c r="AF414" i="76" s="1"/>
  <c r="AE413" i="14" s="1"/>
  <c r="CA416" i="76"/>
  <c r="BL419" i="76"/>
  <c r="BK421" i="76"/>
  <c r="AD423" i="76"/>
  <c r="AE423" i="76" s="1"/>
  <c r="CB425" i="76"/>
  <c r="BL425" i="76"/>
  <c r="BJ431" i="76"/>
  <c r="CA432" i="76"/>
  <c r="CB433" i="76"/>
  <c r="CF433" i="76" s="1"/>
  <c r="BL435" i="76"/>
  <c r="CA437" i="76"/>
  <c r="BK461" i="76"/>
  <c r="BG461" i="76"/>
  <c r="CD472" i="76"/>
  <c r="BY472" i="76"/>
  <c r="BZ472" i="76" s="1"/>
  <c r="CD479" i="76"/>
  <c r="BY479" i="76"/>
  <c r="AK387" i="76"/>
  <c r="AC388" i="76"/>
  <c r="AF388" i="76" s="1"/>
  <c r="AE387" i="14" s="1"/>
  <c r="AB389" i="76"/>
  <c r="BJ389" i="76"/>
  <c r="BJ390" i="76"/>
  <c r="AB391" i="76"/>
  <c r="BJ391" i="76"/>
  <c r="CB394" i="76"/>
  <c r="AD395" i="76"/>
  <c r="BG395" i="76"/>
  <c r="AK396" i="76"/>
  <c r="BJ396" i="76"/>
  <c r="BL398" i="76"/>
  <c r="AK399" i="76"/>
  <c r="AB400" i="76"/>
  <c r="AK400" i="76"/>
  <c r="BJ400" i="76"/>
  <c r="CD400" i="76"/>
  <c r="AD401" i="76"/>
  <c r="BJ401" i="76"/>
  <c r="AC402" i="76"/>
  <c r="AF402" i="76" s="1"/>
  <c r="AL402" i="76" s="1"/>
  <c r="CA404" i="76"/>
  <c r="BL405" i="76"/>
  <c r="CA408" i="76"/>
  <c r="CD408" i="76"/>
  <c r="BL410" i="76"/>
  <c r="AB411" i="76"/>
  <c r="BL414" i="76"/>
  <c r="BL416" i="76"/>
  <c r="BK419" i="76"/>
  <c r="AD420" i="76"/>
  <c r="BL421" i="76"/>
  <c r="BL422" i="76"/>
  <c r="CA424" i="76"/>
  <c r="BL427" i="76"/>
  <c r="AK429" i="76"/>
  <c r="AD430" i="76"/>
  <c r="BK431" i="76"/>
  <c r="BL432" i="76"/>
  <c r="AK433" i="76"/>
  <c r="BL434" i="76"/>
  <c r="BJ435" i="76"/>
  <c r="AD437" i="76"/>
  <c r="BG437" i="76"/>
  <c r="BK438" i="76"/>
  <c r="BL439" i="76"/>
  <c r="AB453" i="76"/>
  <c r="BL461" i="76"/>
  <c r="AC479" i="76"/>
  <c r="AF479" i="76" s="1"/>
  <c r="AE478" i="14" s="1"/>
  <c r="AB479" i="76"/>
  <c r="AB500" i="76"/>
  <c r="AC439" i="76"/>
  <c r="AF439" i="76" s="1"/>
  <c r="AE438" i="14" s="1"/>
  <c r="BK439" i="76"/>
  <c r="AB440" i="76"/>
  <c r="BJ440" i="76"/>
  <c r="BL441" i="76"/>
  <c r="CB443" i="76"/>
  <c r="BK443" i="76"/>
  <c r="AB444" i="76"/>
  <c r="BJ444" i="76"/>
  <c r="CD445" i="76"/>
  <c r="BY446" i="76"/>
  <c r="AB448" i="76"/>
  <c r="AB449" i="76"/>
  <c r="BX449" i="76"/>
  <c r="BK451" i="76"/>
  <c r="CA453" i="76"/>
  <c r="CE453" i="76" s="1"/>
  <c r="BJ453" i="76"/>
  <c r="CA454" i="76"/>
  <c r="BG454" i="76"/>
  <c r="BK455" i="76"/>
  <c r="AC456" i="76"/>
  <c r="AF456" i="76" s="1"/>
  <c r="BJ456" i="76"/>
  <c r="AD457" i="76"/>
  <c r="BG457" i="76"/>
  <c r="AB458" i="76"/>
  <c r="AC459" i="76"/>
  <c r="BK459" i="76"/>
  <c r="BJ460" i="76"/>
  <c r="CB462" i="76"/>
  <c r="AD466" i="76"/>
  <c r="BG466" i="76"/>
  <c r="BL467" i="76"/>
  <c r="AB471" i="76"/>
  <c r="BK477" i="76"/>
  <c r="BX479" i="76"/>
  <c r="AK480" i="76"/>
  <c r="AK481" i="76"/>
  <c r="BJ481" i="76"/>
  <c r="BY483" i="76"/>
  <c r="AK486" i="76"/>
  <c r="BX486" i="76"/>
  <c r="AB489" i="76"/>
  <c r="AB490" i="76"/>
  <c r="BG492" i="76"/>
  <c r="CA494" i="76"/>
  <c r="BJ500" i="76"/>
  <c r="CA441" i="76"/>
  <c r="CE441" i="76" s="1"/>
  <c r="BL442" i="76"/>
  <c r="AB443" i="76"/>
  <c r="AK443" i="76"/>
  <c r="BL443" i="76"/>
  <c r="CA445" i="76"/>
  <c r="CE445" i="76" s="1"/>
  <c r="AD448" i="76"/>
  <c r="CA449" i="76"/>
  <c r="CE449" i="76" s="1"/>
  <c r="AK451" i="76"/>
  <c r="BL455" i="76"/>
  <c r="BL457" i="76"/>
  <c r="AK459" i="76"/>
  <c r="AK461" i="76"/>
  <c r="AB467" i="76"/>
  <c r="AD468" i="76"/>
  <c r="BJ468" i="76"/>
  <c r="CA469" i="76"/>
  <c r="BJ469" i="76"/>
  <c r="BJ470" i="76"/>
  <c r="CA471" i="76"/>
  <c r="BJ474" i="76"/>
  <c r="AB475" i="76"/>
  <c r="CB476" i="76"/>
  <c r="AK477" i="76"/>
  <c r="BL477" i="76"/>
  <c r="BG478" i="76"/>
  <c r="BL479" i="76"/>
  <c r="AD480" i="76"/>
  <c r="AD481" i="76"/>
  <c r="AB485" i="76"/>
  <c r="BL486" i="76"/>
  <c r="CB488" i="76"/>
  <c r="BL489" i="76"/>
  <c r="CB491" i="76"/>
  <c r="CF491" i="76" s="1"/>
  <c r="BL492" i="76"/>
  <c r="AD500" i="76"/>
  <c r="BK500" i="76"/>
  <c r="BJ442" i="76"/>
  <c r="BJ443" i="76"/>
  <c r="AK455" i="76"/>
  <c r="AB460" i="76"/>
  <c r="BJ461" i="76"/>
  <c r="AK462" i="76"/>
  <c r="BJ462" i="76"/>
  <c r="BJ463" i="76"/>
  <c r="AB476" i="76"/>
  <c r="BJ480" i="76"/>
  <c r="BG482" i="76"/>
  <c r="AB483" i="76"/>
  <c r="BG486" i="76"/>
  <c r="CA486" i="76"/>
  <c r="CE486" i="76" s="1"/>
  <c r="AB487" i="76"/>
  <c r="BJ487" i="76"/>
  <c r="BX487" i="76"/>
  <c r="AC490" i="76"/>
  <c r="AF490" i="76" s="1"/>
  <c r="AE489" i="14" s="1"/>
  <c r="AB491" i="76"/>
  <c r="BJ493" i="76"/>
  <c r="AK494" i="76"/>
  <c r="BJ495" i="76"/>
  <c r="BG496" i="76"/>
  <c r="AK498" i="76"/>
  <c r="AK501" i="76"/>
  <c r="AB502" i="76"/>
  <c r="BJ502" i="76"/>
  <c r="BG503" i="76"/>
  <c r="CA503" i="76"/>
  <c r="CE503" i="76" s="1"/>
  <c r="Z13" i="76"/>
  <c r="BX503" i="76"/>
  <c r="BZ503" i="76" s="1"/>
  <c r="S503" i="76"/>
  <c r="CC128" i="76"/>
  <c r="BX128" i="76"/>
  <c r="CB134" i="76"/>
  <c r="AD134" i="76"/>
  <c r="AB137" i="76"/>
  <c r="AC137" i="76"/>
  <c r="AF137" i="76" s="1"/>
  <c r="AD18" i="76"/>
  <c r="AL30" i="76"/>
  <c r="CA37" i="76"/>
  <c r="AC37" i="76"/>
  <c r="AF37" i="76" s="1"/>
  <c r="AE36" i="14" s="1"/>
  <c r="S37" i="76"/>
  <c r="CD38" i="76"/>
  <c r="BY38" i="76"/>
  <c r="CA45" i="76"/>
  <c r="CE45" i="76" s="1"/>
  <c r="AC45" i="76"/>
  <c r="AF45" i="76" s="1"/>
  <c r="AE44" i="14" s="1"/>
  <c r="AL54" i="76"/>
  <c r="AD59" i="76"/>
  <c r="AK71" i="76"/>
  <c r="AK90" i="76"/>
  <c r="CC96" i="76"/>
  <c r="BX96" i="76"/>
  <c r="BK103" i="76"/>
  <c r="BG103" i="76"/>
  <c r="CD106" i="76"/>
  <c r="BY106" i="76"/>
  <c r="BF13" i="76"/>
  <c r="AB15" i="76"/>
  <c r="AD16" i="76"/>
  <c r="CA17" i="76"/>
  <c r="CE17" i="76" s="1"/>
  <c r="AB17" i="76"/>
  <c r="BY17" i="76"/>
  <c r="BZ17" i="76" s="1"/>
  <c r="S18" i="76"/>
  <c r="AK18" i="76"/>
  <c r="BY18" i="76"/>
  <c r="BZ18" i="76" s="1"/>
  <c r="AB19" i="76"/>
  <c r="AB20" i="76"/>
  <c r="AC21" i="76"/>
  <c r="AF21" i="76" s="1"/>
  <c r="AE20" i="14" s="1"/>
  <c r="BY22" i="76"/>
  <c r="BK23" i="76"/>
  <c r="BG23" i="76"/>
  <c r="CA26" i="76"/>
  <c r="CE26" i="76" s="1"/>
  <c r="BJ27" i="76"/>
  <c r="BK30" i="76"/>
  <c r="BY34" i="76"/>
  <c r="AB35" i="76"/>
  <c r="BK35" i="76"/>
  <c r="BG35" i="76"/>
  <c r="CB37" i="76"/>
  <c r="BZ37" i="76"/>
  <c r="BK43" i="76"/>
  <c r="CB46" i="76"/>
  <c r="CF46" i="76" s="1"/>
  <c r="BK47" i="76"/>
  <c r="BG47" i="76"/>
  <c r="BM47" i="76" s="1"/>
  <c r="BZ49" i="76"/>
  <c r="BK55" i="76"/>
  <c r="AC58" i="76"/>
  <c r="S59" i="76"/>
  <c r="AK60" i="76"/>
  <c r="BY60" i="76"/>
  <c r="CD60" i="76"/>
  <c r="BJ61" i="76"/>
  <c r="CA62" i="76"/>
  <c r="AC62" i="76"/>
  <c r="AF62" i="76" s="1"/>
  <c r="AE61" i="14" s="1"/>
  <c r="S62" i="76"/>
  <c r="AB62" i="76"/>
  <c r="CC62" i="76"/>
  <c r="AB63" i="76"/>
  <c r="AC63" i="76"/>
  <c r="CD63" i="76"/>
  <c r="BY63" i="76"/>
  <c r="BZ63" i="76" s="1"/>
  <c r="BK64" i="76"/>
  <c r="BJ64" i="76"/>
  <c r="CA66" i="76"/>
  <c r="AC66" i="76"/>
  <c r="AF66" i="76" s="1"/>
  <c r="AE65" i="14" s="1"/>
  <c r="S66" i="76"/>
  <c r="CD74" i="76"/>
  <c r="BY74" i="76"/>
  <c r="BK76" i="76"/>
  <c r="BG76" i="76"/>
  <c r="AB77" i="76"/>
  <c r="AB81" i="76"/>
  <c r="BK87" i="76"/>
  <c r="BJ87" i="76"/>
  <c r="BG88" i="76"/>
  <c r="CD93" i="76"/>
  <c r="BY93" i="76"/>
  <c r="BK95" i="76"/>
  <c r="BG95" i="76"/>
  <c r="AB96" i="76"/>
  <c r="CD97" i="76"/>
  <c r="CD98" i="76"/>
  <c r="BY98" i="76"/>
  <c r="CA102" i="76"/>
  <c r="CE102" i="76" s="1"/>
  <c r="S102" i="76"/>
  <c r="BK107" i="76"/>
  <c r="BJ107" i="76"/>
  <c r="BM107" i="76" s="1"/>
  <c r="BG108" i="76"/>
  <c r="AC109" i="76"/>
  <c r="AF109" i="76" s="1"/>
  <c r="AB109" i="76"/>
  <c r="AB117" i="76"/>
  <c r="AD122" i="76"/>
  <c r="AK122" i="76"/>
  <c r="AK125" i="76"/>
  <c r="BK127" i="76"/>
  <c r="BG127" i="76"/>
  <c r="AB128" i="76"/>
  <c r="CD129" i="76"/>
  <c r="AB130" i="76"/>
  <c r="AC130" i="76"/>
  <c r="AF130" i="76" s="1"/>
  <c r="BY134" i="76"/>
  <c r="BZ134" i="76" s="1"/>
  <c r="CD134" i="76"/>
  <c r="CD50" i="76"/>
  <c r="BY50" i="76"/>
  <c r="CC77" i="76"/>
  <c r="BX77" i="76"/>
  <c r="BK83" i="76"/>
  <c r="BJ83" i="76"/>
  <c r="BM83" i="76" s="1"/>
  <c r="CA85" i="76"/>
  <c r="AC85" i="76"/>
  <c r="AF85" i="76" s="1"/>
  <c r="S85" i="76"/>
  <c r="CD86" i="76"/>
  <c r="BY86" i="76"/>
  <c r="AK110" i="76"/>
  <c r="Q13" i="76"/>
  <c r="BH13" i="76"/>
  <c r="AK16" i="76"/>
  <c r="BK16" i="76"/>
  <c r="AD17" i="76"/>
  <c r="AB18" i="76"/>
  <c r="BK22" i="76"/>
  <c r="AD23" i="76"/>
  <c r="BL23" i="76"/>
  <c r="AK25" i="76"/>
  <c r="BX25" i="76"/>
  <c r="BL26" i="76"/>
  <c r="BX28" i="76"/>
  <c r="CB31" i="76"/>
  <c r="CF31" i="76" s="1"/>
  <c r="BK32" i="76"/>
  <c r="AB33" i="76"/>
  <c r="CA34" i="76"/>
  <c r="CE34" i="76" s="1"/>
  <c r="S34" i="76"/>
  <c r="AD34" i="76"/>
  <c r="BK34" i="76"/>
  <c r="AD35" i="76"/>
  <c r="BL35" i="76"/>
  <c r="CC36" i="76"/>
  <c r="BX36" i="76"/>
  <c r="AL38" i="76"/>
  <c r="BG40" i="76"/>
  <c r="CA41" i="76"/>
  <c r="AC41" i="76"/>
  <c r="AF41" i="76" s="1"/>
  <c r="S41" i="76"/>
  <c r="CC41" i="76"/>
  <c r="CD42" i="76"/>
  <c r="BY42" i="76"/>
  <c r="CD45" i="76"/>
  <c r="BY45" i="76"/>
  <c r="AB47" i="76"/>
  <c r="BL47" i="76"/>
  <c r="CC48" i="76"/>
  <c r="BX48" i="76"/>
  <c r="AL50" i="76"/>
  <c r="BG52" i="76"/>
  <c r="CA53" i="76"/>
  <c r="AC53" i="76"/>
  <c r="AF53" i="76" s="1"/>
  <c r="S53" i="76"/>
  <c r="CC53" i="76"/>
  <c r="CD54" i="76"/>
  <c r="BY54" i="76"/>
  <c r="BL57" i="76"/>
  <c r="BZ59" i="76"/>
  <c r="BJ60" i="76"/>
  <c r="CA61" i="76"/>
  <c r="AD62" i="76"/>
  <c r="AK63" i="76"/>
  <c r="AD66" i="76"/>
  <c r="CA78" i="76"/>
  <c r="AC78" i="76"/>
  <c r="AF78" i="76" s="1"/>
  <c r="S78" i="76"/>
  <c r="CD79" i="76"/>
  <c r="BY79" i="76"/>
  <c r="BK99" i="76"/>
  <c r="BJ99" i="76"/>
  <c r="CD114" i="76"/>
  <c r="BY114" i="76"/>
  <c r="AC121" i="76"/>
  <c r="AF121" i="76" s="1"/>
  <c r="AB121" i="76"/>
  <c r="CA126" i="76"/>
  <c r="CE126" i="76" s="1"/>
  <c r="S126" i="76"/>
  <c r="AK134" i="76"/>
  <c r="CA46" i="76"/>
  <c r="CE46" i="76" s="1"/>
  <c r="S46" i="76"/>
  <c r="BK60" i="76"/>
  <c r="BG60" i="76"/>
  <c r="R13" i="76"/>
  <c r="AD15" i="76"/>
  <c r="AK15" i="76"/>
  <c r="AD19" i="76"/>
  <c r="AK19" i="76"/>
  <c r="CD21" i="76"/>
  <c r="BY21" i="76"/>
  <c r="BZ21" i="76" s="1"/>
  <c r="CC24" i="76"/>
  <c r="BX24" i="76"/>
  <c r="BJ26" i="76"/>
  <c r="CA29" i="76"/>
  <c r="AC29" i="76"/>
  <c r="AF29" i="76" s="1"/>
  <c r="S29" i="76"/>
  <c r="AD30" i="76"/>
  <c r="BJ33" i="76"/>
  <c r="CF34" i="76"/>
  <c r="AK36" i="76"/>
  <c r="AK48" i="76"/>
  <c r="BJ57" i="76"/>
  <c r="BM57" i="76" s="1"/>
  <c r="BG61" i="76"/>
  <c r="BK61" i="76"/>
  <c r="CC61" i="76"/>
  <c r="BX61" i="76"/>
  <c r="CD62" i="76"/>
  <c r="BY62" i="76"/>
  <c r="BZ62" i="76" s="1"/>
  <c r="AB65" i="76"/>
  <c r="CC65" i="76"/>
  <c r="BX65" i="76"/>
  <c r="CD66" i="76"/>
  <c r="BY66" i="76"/>
  <c r="BZ66" i="76" s="1"/>
  <c r="AB67" i="76"/>
  <c r="AK70" i="76"/>
  <c r="BJ75" i="76"/>
  <c r="BJ76" i="76"/>
  <c r="BK80" i="76"/>
  <c r="BJ80" i="76"/>
  <c r="CA81" i="76"/>
  <c r="AC81" i="76"/>
  <c r="AF81" i="76" s="1"/>
  <c r="S81" i="76"/>
  <c r="CC81" i="76"/>
  <c r="CD82" i="76"/>
  <c r="BY82" i="76"/>
  <c r="AK89" i="76"/>
  <c r="BJ94" i="76"/>
  <c r="BJ95" i="76"/>
  <c r="CC104" i="76"/>
  <c r="BX104" i="76"/>
  <c r="BK115" i="76"/>
  <c r="BJ115" i="76"/>
  <c r="BG116" i="76"/>
  <c r="CA117" i="76"/>
  <c r="AC117" i="76"/>
  <c r="AF117" i="76" s="1"/>
  <c r="S117" i="76"/>
  <c r="CC117" i="76"/>
  <c r="AK118" i="76"/>
  <c r="BJ126" i="76"/>
  <c r="BJ127" i="76"/>
  <c r="CC145" i="76"/>
  <c r="AK152" i="76"/>
  <c r="CC158" i="76"/>
  <c r="BX158" i="76"/>
  <c r="AB164" i="76"/>
  <c r="AC164" i="76"/>
  <c r="AF164" i="76" s="1"/>
  <c r="AE163" i="14" s="1"/>
  <c r="AK169" i="76"/>
  <c r="AK192" i="76"/>
  <c r="AC199" i="76"/>
  <c r="AF199" i="76" s="1"/>
  <c r="AB199" i="76"/>
  <c r="CB200" i="76"/>
  <c r="CF200" i="76" s="1"/>
  <c r="AD200" i="76"/>
  <c r="BX200" i="76"/>
  <c r="BZ200" i="76" s="1"/>
  <c r="CC200" i="76"/>
  <c r="BY201" i="76"/>
  <c r="CD201" i="76"/>
  <c r="AK208" i="76"/>
  <c r="CB216" i="76"/>
  <c r="S216" i="76"/>
  <c r="BL224" i="76"/>
  <c r="BG224" i="76"/>
  <c r="CA234" i="76"/>
  <c r="CE234" i="76" s="1"/>
  <c r="AC234" i="76"/>
  <c r="AF234" i="76" s="1"/>
  <c r="AE233" i="14" s="1"/>
  <c r="CB236" i="76"/>
  <c r="AD236" i="76"/>
  <c r="CA243" i="76"/>
  <c r="CE243" i="76" s="1"/>
  <c r="S243" i="76"/>
  <c r="AC243" i="76"/>
  <c r="AF243" i="76" s="1"/>
  <c r="CC248" i="76"/>
  <c r="BX248" i="76"/>
  <c r="CC281" i="76"/>
  <c r="BX281" i="76"/>
  <c r="CD286" i="76"/>
  <c r="BY286" i="76"/>
  <c r="BZ286" i="76" s="1"/>
  <c r="CA294" i="76"/>
  <c r="CE294" i="76" s="1"/>
  <c r="AC294" i="76"/>
  <c r="AF294" i="76" s="1"/>
  <c r="AE293" i="14" s="1"/>
  <c r="BK296" i="76"/>
  <c r="BJ296" i="76"/>
  <c r="CD299" i="76"/>
  <c r="BY299" i="76"/>
  <c r="BZ299" i="76" s="1"/>
  <c r="CD302" i="76"/>
  <c r="BY302" i="76"/>
  <c r="BG385" i="76"/>
  <c r="BK385" i="76"/>
  <c r="CB398" i="76"/>
  <c r="AD398" i="76"/>
  <c r="CC404" i="76"/>
  <c r="BX404" i="76"/>
  <c r="BZ404" i="76" s="1"/>
  <c r="CC410" i="76"/>
  <c r="BX410" i="76"/>
  <c r="BK413" i="76"/>
  <c r="BG413" i="76"/>
  <c r="BX419" i="76"/>
  <c r="CC419" i="76"/>
  <c r="CB432" i="76"/>
  <c r="AD432" i="76"/>
  <c r="BL474" i="76"/>
  <c r="BG474" i="76"/>
  <c r="BL21" i="76"/>
  <c r="BL22" i="76"/>
  <c r="AD24" i="76"/>
  <c r="AL25" i="76"/>
  <c r="BL25" i="76"/>
  <c r="CB26" i="76"/>
  <c r="CF26" i="76" s="1"/>
  <c r="AD26" i="76"/>
  <c r="AE26" i="76" s="1"/>
  <c r="BK26" i="76"/>
  <c r="AD27" i="76"/>
  <c r="BL27" i="76"/>
  <c r="CA28" i="76"/>
  <c r="CE28" i="76" s="1"/>
  <c r="BK28" i="76"/>
  <c r="BJ29" i="76"/>
  <c r="CA30" i="76"/>
  <c r="AB31" i="76"/>
  <c r="AK32" i="76"/>
  <c r="CA33" i="76"/>
  <c r="CE33" i="76" s="1"/>
  <c r="BK33" i="76"/>
  <c r="BL34" i="76"/>
  <c r="CA35" i="76"/>
  <c r="CE35" i="76" s="1"/>
  <c r="CB36" i="76"/>
  <c r="CF36" i="76" s="1"/>
  <c r="BJ37" i="76"/>
  <c r="CA38" i="76"/>
  <c r="CE38" i="76" s="1"/>
  <c r="AB39" i="76"/>
  <c r="AK40" i="76"/>
  <c r="CB41" i="76"/>
  <c r="CA42" i="76"/>
  <c r="CE42" i="76" s="1"/>
  <c r="AB43" i="76"/>
  <c r="AK44" i="76"/>
  <c r="S45" i="76"/>
  <c r="AK45" i="76"/>
  <c r="BL45" i="76"/>
  <c r="BL46" i="76"/>
  <c r="CA47" i="76"/>
  <c r="CB48" i="76"/>
  <c r="CF48" i="76" s="1"/>
  <c r="CA50" i="76"/>
  <c r="CE50" i="76" s="1"/>
  <c r="AB51" i="76"/>
  <c r="AK52" i="76"/>
  <c r="CB53" i="76"/>
  <c r="CF53" i="76" s="1"/>
  <c r="CA54" i="76"/>
  <c r="CE54" i="76" s="1"/>
  <c r="AB55" i="76"/>
  <c r="AK56" i="76"/>
  <c r="CA58" i="76"/>
  <c r="CE58" i="76" s="1"/>
  <c r="AB59" i="76"/>
  <c r="BL60" i="76"/>
  <c r="CA63" i="76"/>
  <c r="AB64" i="76"/>
  <c r="CA65" i="76"/>
  <c r="BJ65" i="76"/>
  <c r="AK66" i="76"/>
  <c r="CB67" i="76"/>
  <c r="CF67" i="76" s="1"/>
  <c r="AD67" i="76"/>
  <c r="BL67" i="76"/>
  <c r="AD69" i="76"/>
  <c r="BX69" i="76"/>
  <c r="AL70" i="76"/>
  <c r="BL70" i="76"/>
  <c r="BY70" i="76"/>
  <c r="S71" i="76"/>
  <c r="BL71" i="76"/>
  <c r="BG72" i="76"/>
  <c r="AD73" i="76"/>
  <c r="BX73" i="76"/>
  <c r="S74" i="76"/>
  <c r="AC74" i="76"/>
  <c r="AF74" i="76" s="1"/>
  <c r="AE73" i="14" s="1"/>
  <c r="BJ74" i="76"/>
  <c r="BX74" i="76"/>
  <c r="CB75" i="76"/>
  <c r="CF75" i="76" s="1"/>
  <c r="AD75" i="76"/>
  <c r="BK75" i="76"/>
  <c r="AD76" i="76"/>
  <c r="BL76" i="76"/>
  <c r="CA77" i="76"/>
  <c r="CB78" i="76"/>
  <c r="CF78" i="76" s="1"/>
  <c r="CB81" i="76"/>
  <c r="CF81" i="76" s="1"/>
  <c r="CB85" i="76"/>
  <c r="CF85" i="76" s="1"/>
  <c r="CA86" i="76"/>
  <c r="AB87" i="76"/>
  <c r="AL89" i="76"/>
  <c r="BL89" i="76"/>
  <c r="BY89" i="76"/>
  <c r="S90" i="76"/>
  <c r="BL90" i="76"/>
  <c r="BG91" i="76"/>
  <c r="AD92" i="76"/>
  <c r="BX92" i="76"/>
  <c r="S93" i="76"/>
  <c r="AC93" i="76"/>
  <c r="AF93" i="76" s="1"/>
  <c r="AE92" i="14" s="1"/>
  <c r="BJ93" i="76"/>
  <c r="BX93" i="76"/>
  <c r="CB94" i="76"/>
  <c r="CF94" i="76" s="1"/>
  <c r="AD94" i="76"/>
  <c r="BK94" i="76"/>
  <c r="AD95" i="76"/>
  <c r="BL95" i="76"/>
  <c r="CA96" i="76"/>
  <c r="S97" i="76"/>
  <c r="AC97" i="76"/>
  <c r="AF97" i="76" s="1"/>
  <c r="AE96" i="14" s="1"/>
  <c r="BJ97" i="76"/>
  <c r="BX97" i="76"/>
  <c r="BZ97" i="76" s="1"/>
  <c r="CA98" i="76"/>
  <c r="AB99" i="76"/>
  <c r="AL101" i="76"/>
  <c r="BL101" i="76"/>
  <c r="BY101" i="76"/>
  <c r="CB102" i="76"/>
  <c r="CF102" i="76" s="1"/>
  <c r="AD102" i="76"/>
  <c r="BK102" i="76"/>
  <c r="AD103" i="76"/>
  <c r="BL103" i="76"/>
  <c r="CA104" i="76"/>
  <c r="BK104" i="76"/>
  <c r="S105" i="76"/>
  <c r="AC105" i="76"/>
  <c r="AF105" i="76" s="1"/>
  <c r="AE104" i="14" s="1"/>
  <c r="BJ105" i="76"/>
  <c r="BX105" i="76"/>
  <c r="BZ105" i="76" s="1"/>
  <c r="CA106" i="76"/>
  <c r="CE106" i="76" s="1"/>
  <c r="AB107" i="76"/>
  <c r="AK108" i="76"/>
  <c r="CA109" i="76"/>
  <c r="CE109" i="76" s="1"/>
  <c r="BK109" i="76"/>
  <c r="S110" i="76"/>
  <c r="BL110" i="76"/>
  <c r="AC111" i="76"/>
  <c r="AF111" i="76" s="1"/>
  <c r="BG111" i="76"/>
  <c r="BM111" i="76" s="1"/>
  <c r="AD112" i="76"/>
  <c r="BX112" i="76"/>
  <c r="S113" i="76"/>
  <c r="AC113" i="76"/>
  <c r="AF113" i="76" s="1"/>
  <c r="AE112" i="14" s="1"/>
  <c r="BJ113" i="76"/>
  <c r="BX113" i="76"/>
  <c r="BZ113" i="76" s="1"/>
  <c r="CA114" i="76"/>
  <c r="CE114" i="76" s="1"/>
  <c r="AB115" i="76"/>
  <c r="AK116" i="76"/>
  <c r="CB117" i="76"/>
  <c r="CF117" i="76" s="1"/>
  <c r="AC118" i="76"/>
  <c r="AF118" i="76" s="1"/>
  <c r="AE117" i="14" s="1"/>
  <c r="CB119" i="76"/>
  <c r="CF119" i="76" s="1"/>
  <c r="CA121" i="76"/>
  <c r="BK121" i="76"/>
  <c r="S122" i="76"/>
  <c r="BL122" i="76"/>
  <c r="AC123" i="76"/>
  <c r="AF123" i="76" s="1"/>
  <c r="BG123" i="76"/>
  <c r="AD124" i="76"/>
  <c r="BX124" i="76"/>
  <c r="BL125" i="76"/>
  <c r="BY125" i="76"/>
  <c r="CB126" i="76"/>
  <c r="CF126" i="76" s="1"/>
  <c r="AD126" i="76"/>
  <c r="BK126" i="76"/>
  <c r="AD127" i="76"/>
  <c r="BL127" i="76"/>
  <c r="CA128" i="76"/>
  <c r="BK128" i="76"/>
  <c r="S129" i="76"/>
  <c r="AC129" i="76"/>
  <c r="AF129" i="76" s="1"/>
  <c r="AE128" i="14" s="1"/>
  <c r="AK129" i="76"/>
  <c r="BX129" i="76"/>
  <c r="BZ129" i="76" s="1"/>
  <c r="CA130" i="76"/>
  <c r="CE130" i="76" s="1"/>
  <c r="BZ130" i="76"/>
  <c r="AC131" i="76"/>
  <c r="BK131" i="76"/>
  <c r="CB133" i="76"/>
  <c r="CF133" i="76" s="1"/>
  <c r="S134" i="76"/>
  <c r="CC134" i="76"/>
  <c r="AB135" i="76"/>
  <c r="AL135" i="76"/>
  <c r="AK136" i="76"/>
  <c r="AC139" i="76"/>
  <c r="AF139" i="76" s="1"/>
  <c r="BK139" i="76"/>
  <c r="S142" i="76"/>
  <c r="AD142" i="76"/>
  <c r="AB143" i="76"/>
  <c r="AK144" i="76"/>
  <c r="BG144" i="76"/>
  <c r="BK146" i="76"/>
  <c r="S152" i="76"/>
  <c r="AD152" i="76"/>
  <c r="AK154" i="76"/>
  <c r="CB156" i="76"/>
  <c r="AD156" i="76"/>
  <c r="BG162" i="76"/>
  <c r="CD163" i="76"/>
  <c r="CB168" i="76"/>
  <c r="AD168" i="76"/>
  <c r="AE168" i="76" s="1"/>
  <c r="BX171" i="76"/>
  <c r="CC171" i="76"/>
  <c r="BG174" i="76"/>
  <c r="BG178" i="76"/>
  <c r="BG182" i="76"/>
  <c r="BG186" i="76"/>
  <c r="AC195" i="76"/>
  <c r="AF195" i="76" s="1"/>
  <c r="AB195" i="76"/>
  <c r="CB196" i="76"/>
  <c r="AD196" i="76"/>
  <c r="BX196" i="76"/>
  <c r="CC196" i="76"/>
  <c r="BY197" i="76"/>
  <c r="CD197" i="76"/>
  <c r="BG202" i="76"/>
  <c r="AK204" i="76"/>
  <c r="BL217" i="76"/>
  <c r="BG217" i="76"/>
  <c r="AD226" i="76"/>
  <c r="S226" i="76"/>
  <c r="CD227" i="76"/>
  <c r="BY227" i="76"/>
  <c r="BZ227" i="76" s="1"/>
  <c r="CA238" i="76"/>
  <c r="AC238" i="76"/>
  <c r="AF238" i="76" s="1"/>
  <c r="AE237" i="14" s="1"/>
  <c r="AB239" i="76"/>
  <c r="AC239" i="76"/>
  <c r="AF239" i="76" s="1"/>
  <c r="CB240" i="76"/>
  <c r="AD240" i="76"/>
  <c r="CC241" i="76"/>
  <c r="BX241" i="76"/>
  <c r="BK244" i="76"/>
  <c r="BJ244" i="76"/>
  <c r="BG245" i="76"/>
  <c r="BK245" i="76"/>
  <c r="CB247" i="76"/>
  <c r="CF247" i="76" s="1"/>
  <c r="AD247" i="76"/>
  <c r="S247" i="76"/>
  <c r="BX247" i="76"/>
  <c r="CC247" i="76"/>
  <c r="BY253" i="76"/>
  <c r="CD253" i="76"/>
  <c r="CB256" i="76"/>
  <c r="S256" i="76"/>
  <c r="CD261" i="76"/>
  <c r="BY261" i="76"/>
  <c r="AK268" i="76"/>
  <c r="BG269" i="76"/>
  <c r="BK269" i="76"/>
  <c r="BL37" i="76"/>
  <c r="AD38" i="76"/>
  <c r="BK38" i="76"/>
  <c r="AD39" i="76"/>
  <c r="CA40" i="76"/>
  <c r="CE40" i="76" s="1"/>
  <c r="BK40" i="76"/>
  <c r="BJ41" i="76"/>
  <c r="AD42" i="76"/>
  <c r="BK42" i="76"/>
  <c r="AD43" i="76"/>
  <c r="CA44" i="76"/>
  <c r="CE44" i="76" s="1"/>
  <c r="BK44" i="76"/>
  <c r="BK45" i="76"/>
  <c r="AC46" i="76"/>
  <c r="CB47" i="76"/>
  <c r="CF47" i="76" s="1"/>
  <c r="CA49" i="76"/>
  <c r="BJ49" i="76"/>
  <c r="AD50" i="76"/>
  <c r="BK50" i="76"/>
  <c r="AD51" i="76"/>
  <c r="CA52" i="76"/>
  <c r="CE52" i="76" s="1"/>
  <c r="BK52" i="76"/>
  <c r="BJ53" i="76"/>
  <c r="AD54" i="76"/>
  <c r="BK54" i="76"/>
  <c r="AD55" i="76"/>
  <c r="CA56" i="76"/>
  <c r="CB57" i="76"/>
  <c r="AK57" i="76"/>
  <c r="BJ58" i="76"/>
  <c r="BL62" i="76"/>
  <c r="AD64" i="76"/>
  <c r="AK64" i="76"/>
  <c r="BL64" i="76"/>
  <c r="CA68" i="76"/>
  <c r="AK68" i="76"/>
  <c r="CB72" i="76"/>
  <c r="BL74" i="76"/>
  <c r="BL75" i="76"/>
  <c r="AD77" i="76"/>
  <c r="BJ78" i="76"/>
  <c r="AD79" i="76"/>
  <c r="BK79" i="76"/>
  <c r="AD80" i="76"/>
  <c r="BJ81" i="76"/>
  <c r="AD82" i="76"/>
  <c r="BK82" i="76"/>
  <c r="AD83" i="76"/>
  <c r="CA84" i="76"/>
  <c r="CE84" i="76" s="1"/>
  <c r="AD86" i="76"/>
  <c r="BK86" i="76"/>
  <c r="AD87" i="76"/>
  <c r="CA88" i="76"/>
  <c r="CE88" i="76" s="1"/>
  <c r="CB91" i="76"/>
  <c r="BL93" i="76"/>
  <c r="BL94" i="76"/>
  <c r="AD96" i="76"/>
  <c r="BL97" i="76"/>
  <c r="AD98" i="76"/>
  <c r="BK98" i="76"/>
  <c r="AD99" i="76"/>
  <c r="CA100" i="76"/>
  <c r="CE100" i="76" s="1"/>
  <c r="CG100" i="76" s="1"/>
  <c r="BK101" i="76"/>
  <c r="BL102" i="76"/>
  <c r="AC103" i="76"/>
  <c r="AF103" i="76" s="1"/>
  <c r="AE102" i="14" s="1"/>
  <c r="AD104" i="76"/>
  <c r="BL105" i="76"/>
  <c r="AD106" i="76"/>
  <c r="BK106" i="76"/>
  <c r="AD107" i="76"/>
  <c r="AE107" i="76" s="1"/>
  <c r="AL107" i="76"/>
  <c r="CA108" i="76"/>
  <c r="CE108" i="76" s="1"/>
  <c r="BK108" i="76"/>
  <c r="CF109" i="76"/>
  <c r="AC110" i="76"/>
  <c r="AF110" i="76" s="1"/>
  <c r="AE109" i="14" s="1"/>
  <c r="CB111" i="76"/>
  <c r="CF111" i="76" s="1"/>
  <c r="BL113" i="76"/>
  <c r="AD114" i="76"/>
  <c r="BK114" i="76"/>
  <c r="AD115" i="76"/>
  <c r="AL115" i="76"/>
  <c r="CA116" i="76"/>
  <c r="CE116" i="76" s="1"/>
  <c r="BK116" i="76"/>
  <c r="BJ117" i="76"/>
  <c r="AB119" i="76"/>
  <c r="AK120" i="76"/>
  <c r="AC122" i="76"/>
  <c r="CB123" i="76"/>
  <c r="CF123" i="76" s="1"/>
  <c r="BK125" i="76"/>
  <c r="BL126" i="76"/>
  <c r="AC127" i="76"/>
  <c r="AF127" i="76" s="1"/>
  <c r="AE126" i="14" s="1"/>
  <c r="AD128" i="76"/>
  <c r="BK129" i="76"/>
  <c r="AK130" i="76"/>
  <c r="BL130" i="76"/>
  <c r="AD132" i="76"/>
  <c r="AB133" i="76"/>
  <c r="AK138" i="76"/>
  <c r="BL138" i="76"/>
  <c r="AD140" i="76"/>
  <c r="CD142" i="76"/>
  <c r="AC145" i="76"/>
  <c r="AF145" i="76" s="1"/>
  <c r="CB146" i="76"/>
  <c r="CF146" i="76" s="1"/>
  <c r="AC148" i="76"/>
  <c r="AF148" i="76" s="1"/>
  <c r="AE147" i="14" s="1"/>
  <c r="BK149" i="76"/>
  <c r="CA159" i="76"/>
  <c r="CE159" i="76" s="1"/>
  <c r="AC159" i="76"/>
  <c r="AF159" i="76" s="1"/>
  <c r="AE158" i="14" s="1"/>
  <c r="CA160" i="76"/>
  <c r="S160" i="76"/>
  <c r="AC160" i="76"/>
  <c r="AC191" i="76"/>
  <c r="AF191" i="76" s="1"/>
  <c r="AB191" i="76"/>
  <c r="CB192" i="76"/>
  <c r="CF192" i="76" s="1"/>
  <c r="AD192" i="76"/>
  <c r="BX192" i="76"/>
  <c r="CC192" i="76"/>
  <c r="BY193" i="76"/>
  <c r="CD193" i="76"/>
  <c r="AD197" i="76"/>
  <c r="AK200" i="76"/>
  <c r="AC207" i="76"/>
  <c r="AF207" i="76" s="1"/>
  <c r="AB207" i="76"/>
  <c r="CB208" i="76"/>
  <c r="AD208" i="76"/>
  <c r="CD212" i="76"/>
  <c r="BY212" i="76"/>
  <c r="BZ212" i="76" s="1"/>
  <c r="AD219" i="76"/>
  <c r="S219" i="76"/>
  <c r="CD219" i="76"/>
  <c r="CB231" i="76"/>
  <c r="CF231" i="76" s="1"/>
  <c r="S231" i="76"/>
  <c r="CC233" i="76"/>
  <c r="BX233" i="76"/>
  <c r="CD238" i="76"/>
  <c r="BL245" i="76"/>
  <c r="AC246" i="76"/>
  <c r="AF246" i="76" s="1"/>
  <c r="AB246" i="76"/>
  <c r="BK308" i="76"/>
  <c r="BJ308" i="76"/>
  <c r="CA310" i="76"/>
  <c r="AC310" i="76"/>
  <c r="AF310" i="76" s="1"/>
  <c r="AE309" i="14" s="1"/>
  <c r="S310" i="76"/>
  <c r="AB72" i="76"/>
  <c r="AK92" i="76"/>
  <c r="AC102" i="76"/>
  <c r="AF102" i="76" s="1"/>
  <c r="BJ109" i="76"/>
  <c r="AB111" i="76"/>
  <c r="AK112" i="76"/>
  <c r="AD118" i="76"/>
  <c r="AL119" i="76"/>
  <c r="BK120" i="76"/>
  <c r="BJ121" i="76"/>
  <c r="AB123" i="76"/>
  <c r="AK124" i="76"/>
  <c r="AC126" i="76"/>
  <c r="AF126" i="76" s="1"/>
  <c r="AB131" i="76"/>
  <c r="AK132" i="76"/>
  <c r="AB139" i="76"/>
  <c r="AK140" i="76"/>
  <c r="AC143" i="76"/>
  <c r="AF143" i="76" s="1"/>
  <c r="BK143" i="76"/>
  <c r="CB145" i="76"/>
  <c r="CF145" i="76" s="1"/>
  <c r="S146" i="76"/>
  <c r="AD147" i="76"/>
  <c r="AE147" i="76" s="1"/>
  <c r="BL147" i="76"/>
  <c r="CC147" i="76"/>
  <c r="S148" i="76"/>
  <c r="AD148" i="76"/>
  <c r="BY148" i="76"/>
  <c r="BZ148" i="76" s="1"/>
  <c r="AK150" i="76"/>
  <c r="CD152" i="76"/>
  <c r="BY152" i="76"/>
  <c r="BZ152" i="76" s="1"/>
  <c r="BK153" i="76"/>
  <c r="BJ153" i="76"/>
  <c r="AK156" i="76"/>
  <c r="BK157" i="76"/>
  <c r="BJ157" i="76"/>
  <c r="CD164" i="76"/>
  <c r="BY164" i="76"/>
  <c r="BZ164" i="76" s="1"/>
  <c r="BG166" i="76"/>
  <c r="CB172" i="76"/>
  <c r="CF172" i="76" s="1"/>
  <c r="AD172" i="76"/>
  <c r="BX172" i="76"/>
  <c r="BZ172" i="76" s="1"/>
  <c r="CC172" i="76"/>
  <c r="BJ173" i="76"/>
  <c r="BY173" i="76"/>
  <c r="CD173" i="76"/>
  <c r="CB176" i="76"/>
  <c r="CF176" i="76" s="1"/>
  <c r="AD176" i="76"/>
  <c r="BX176" i="76"/>
  <c r="BZ176" i="76" s="1"/>
  <c r="CC176" i="76"/>
  <c r="BJ177" i="76"/>
  <c r="BY177" i="76"/>
  <c r="CD177" i="76"/>
  <c r="CB180" i="76"/>
  <c r="CF180" i="76" s="1"/>
  <c r="AD180" i="76"/>
  <c r="BX180" i="76"/>
  <c r="CC180" i="76"/>
  <c r="BJ181" i="76"/>
  <c r="BY181" i="76"/>
  <c r="CD181" i="76"/>
  <c r="CB184" i="76"/>
  <c r="AD184" i="76"/>
  <c r="BX184" i="76"/>
  <c r="BZ184" i="76" s="1"/>
  <c r="CC184" i="76"/>
  <c r="BJ185" i="76"/>
  <c r="BY185" i="76"/>
  <c r="CD185" i="76"/>
  <c r="CB188" i="76"/>
  <c r="CF188" i="76" s="1"/>
  <c r="AD188" i="76"/>
  <c r="BX188" i="76"/>
  <c r="BZ188" i="76" s="1"/>
  <c r="CC188" i="76"/>
  <c r="BJ189" i="76"/>
  <c r="BY189" i="76"/>
  <c r="CD189" i="76"/>
  <c r="AD193" i="76"/>
  <c r="BG194" i="76"/>
  <c r="AK196" i="76"/>
  <c r="AC203" i="76"/>
  <c r="AF203" i="76" s="1"/>
  <c r="AB203" i="76"/>
  <c r="CB204" i="76"/>
  <c r="AD204" i="76"/>
  <c r="BX204" i="76"/>
  <c r="BZ204" i="76" s="1"/>
  <c r="CC204" i="76"/>
  <c r="BY205" i="76"/>
  <c r="CD205" i="76"/>
  <c r="BK213" i="76"/>
  <c r="BJ213" i="76"/>
  <c r="BL214" i="76"/>
  <c r="AD216" i="76"/>
  <c r="CB223" i="76"/>
  <c r="S223" i="76"/>
  <c r="BK228" i="76"/>
  <c r="CC237" i="76"/>
  <c r="BX237" i="76"/>
  <c r="AK247" i="76"/>
  <c r="BL254" i="76"/>
  <c r="BG254" i="76"/>
  <c r="BX306" i="76"/>
  <c r="CC306" i="76"/>
  <c r="CB131" i="76"/>
  <c r="BL131" i="76"/>
  <c r="CA132" i="76"/>
  <c r="BJ132" i="76"/>
  <c r="BM132" i="76" s="1"/>
  <c r="CA133" i="76"/>
  <c r="BJ133" i="76"/>
  <c r="AB134" i="76"/>
  <c r="CB135" i="76"/>
  <c r="BL135" i="76"/>
  <c r="CA136" i="76"/>
  <c r="CE136" i="76" s="1"/>
  <c r="BJ136" i="76"/>
  <c r="CA137" i="76"/>
  <c r="BJ137" i="76"/>
  <c r="AB138" i="76"/>
  <c r="CB139" i="76"/>
  <c r="BL139" i="76"/>
  <c r="CA140" i="76"/>
  <c r="CE140" i="76" s="1"/>
  <c r="BJ140" i="76"/>
  <c r="CA141" i="76"/>
  <c r="CE141" i="76" s="1"/>
  <c r="BJ141" i="76"/>
  <c r="AB142" i="76"/>
  <c r="CB143" i="76"/>
  <c r="BL143" i="76"/>
  <c r="CA144" i="76"/>
  <c r="CE144" i="76" s="1"/>
  <c r="BJ144" i="76"/>
  <c r="CA145" i="76"/>
  <c r="BJ145" i="76"/>
  <c r="AB146" i="76"/>
  <c r="BJ146" i="76"/>
  <c r="CA148" i="76"/>
  <c r="BJ148" i="76"/>
  <c r="AD149" i="76"/>
  <c r="AK149" i="76"/>
  <c r="BL149" i="76"/>
  <c r="AB152" i="76"/>
  <c r="AB153" i="76"/>
  <c r="BX154" i="76"/>
  <c r="S156" i="76"/>
  <c r="CB157" i="76"/>
  <c r="CB158" i="76"/>
  <c r="BJ158" i="76"/>
  <c r="AD159" i="76"/>
  <c r="AK159" i="76"/>
  <c r="BL159" i="76"/>
  <c r="BY159" i="76"/>
  <c r="CB160" i="76"/>
  <c r="CF160" i="76" s="1"/>
  <c r="AK162" i="76"/>
  <c r="CA163" i="76"/>
  <c r="CE163" i="76" s="1"/>
  <c r="BX163" i="76"/>
  <c r="BZ163" i="76" s="1"/>
  <c r="CA164" i="76"/>
  <c r="AB165" i="76"/>
  <c r="AK166" i="76"/>
  <c r="BZ168" i="76"/>
  <c r="BJ170" i="76"/>
  <c r="CA171" i="76"/>
  <c r="BJ171" i="76"/>
  <c r="BL172" i="76"/>
  <c r="AC173" i="76"/>
  <c r="AF173" i="76" s="1"/>
  <c r="AK173" i="76"/>
  <c r="AB174" i="76"/>
  <c r="BL176" i="76"/>
  <c r="AC177" i="76"/>
  <c r="AK177" i="76"/>
  <c r="AB178" i="76"/>
  <c r="BL180" i="76"/>
  <c r="AC181" i="76"/>
  <c r="AF181" i="76" s="1"/>
  <c r="AK181" i="76"/>
  <c r="AB182" i="76"/>
  <c r="BL184" i="76"/>
  <c r="AC185" i="76"/>
  <c r="AK185" i="76"/>
  <c r="AB186" i="76"/>
  <c r="BL188" i="76"/>
  <c r="AC189" i="76"/>
  <c r="AF189" i="76" s="1"/>
  <c r="AK189" i="76"/>
  <c r="AB190" i="76"/>
  <c r="S192" i="76"/>
  <c r="BL192" i="76"/>
  <c r="AC193" i="76"/>
  <c r="AF193" i="76" s="1"/>
  <c r="AK193" i="76"/>
  <c r="BJ193" i="76"/>
  <c r="AB194" i="76"/>
  <c r="S196" i="76"/>
  <c r="BL196" i="76"/>
  <c r="AC197" i="76"/>
  <c r="AF197" i="76" s="1"/>
  <c r="AK197" i="76"/>
  <c r="BJ197" i="76"/>
  <c r="AB198" i="76"/>
  <c r="S200" i="76"/>
  <c r="BL200" i="76"/>
  <c r="AC201" i="76"/>
  <c r="AK201" i="76"/>
  <c r="BJ201" i="76"/>
  <c r="AB202" i="76"/>
  <c r="S204" i="76"/>
  <c r="BL204" i="76"/>
  <c r="AC205" i="76"/>
  <c r="AK205" i="76"/>
  <c r="BJ205" i="76"/>
  <c r="AB206" i="76"/>
  <c r="S208" i="76"/>
  <c r="BL208" i="76"/>
  <c r="AC209" i="76"/>
  <c r="AF209" i="76" s="1"/>
  <c r="AE208" i="14" s="1"/>
  <c r="BG209" i="76"/>
  <c r="AD210" i="76"/>
  <c r="BX210" i="76"/>
  <c r="S211" i="76"/>
  <c r="AC211" i="76"/>
  <c r="AF211" i="76" s="1"/>
  <c r="AE210" i="14" s="1"/>
  <c r="BX211" i="76"/>
  <c r="BZ211" i="76" s="1"/>
  <c r="CA212" i="76"/>
  <c r="CA215" i="76"/>
  <c r="CC215" i="76"/>
  <c r="BZ216" i="76"/>
  <c r="CA222" i="76"/>
  <c r="CC222" i="76"/>
  <c r="BZ223" i="76"/>
  <c r="CA227" i="76"/>
  <c r="CA230" i="76"/>
  <c r="CC230" i="76"/>
  <c r="AK234" i="76"/>
  <c r="CA235" i="76"/>
  <c r="BJ235" i="76"/>
  <c r="AK238" i="76"/>
  <c r="CA239" i="76"/>
  <c r="CE239" i="76" s="1"/>
  <c r="BJ239" i="76"/>
  <c r="CB243" i="76"/>
  <c r="CF243" i="76" s="1"/>
  <c r="CC246" i="76"/>
  <c r="CB253" i="76"/>
  <c r="S253" i="76"/>
  <c r="CD256" i="76"/>
  <c r="BY256" i="76"/>
  <c r="CC259" i="76"/>
  <c r="BX259" i="76"/>
  <c r="BL276" i="76"/>
  <c r="BG276" i="76"/>
  <c r="CD282" i="76"/>
  <c r="BY282" i="76"/>
  <c r="BG297" i="76"/>
  <c r="BK297" i="76"/>
  <c r="AC298" i="76"/>
  <c r="AF298" i="76" s="1"/>
  <c r="AB298" i="76"/>
  <c r="AK300" i="76"/>
  <c r="CA303" i="76"/>
  <c r="S303" i="76"/>
  <c r="AC303" i="76"/>
  <c r="CD310" i="76"/>
  <c r="BY310" i="76"/>
  <c r="BZ310" i="76" s="1"/>
  <c r="BY312" i="76"/>
  <c r="CD312" i="76"/>
  <c r="CA319" i="76"/>
  <c r="S319" i="76"/>
  <c r="AC319" i="76"/>
  <c r="AF319" i="76" s="1"/>
  <c r="AE318" i="14" s="1"/>
  <c r="BX343" i="76"/>
  <c r="CC343" i="76"/>
  <c r="BG353" i="76"/>
  <c r="BM353" i="76" s="1"/>
  <c r="BK353" i="76"/>
  <c r="BY354" i="76"/>
  <c r="CD354" i="76"/>
  <c r="BJ361" i="76"/>
  <c r="BK361" i="76"/>
  <c r="BK370" i="76"/>
  <c r="AD153" i="76"/>
  <c r="AK153" i="76"/>
  <c r="BL153" i="76"/>
  <c r="AB156" i="76"/>
  <c r="AB157" i="76"/>
  <c r="CB161" i="76"/>
  <c r="CB162" i="76"/>
  <c r="AD163" i="76"/>
  <c r="AE163" i="76" s="1"/>
  <c r="BL163" i="76"/>
  <c r="AD165" i="76"/>
  <c r="CA167" i="76"/>
  <c r="CE167" i="76" s="1"/>
  <c r="CB173" i="76"/>
  <c r="BL173" i="76"/>
  <c r="AC174" i="76"/>
  <c r="AF174" i="76" s="1"/>
  <c r="AE173" i="14" s="1"/>
  <c r="CA175" i="76"/>
  <c r="CB177" i="76"/>
  <c r="BL177" i="76"/>
  <c r="AC178" i="76"/>
  <c r="AF178" i="76" s="1"/>
  <c r="AE177" i="14" s="1"/>
  <c r="CA179" i="76"/>
  <c r="CE179" i="76" s="1"/>
  <c r="CB181" i="76"/>
  <c r="BL181" i="76"/>
  <c r="AC182" i="76"/>
  <c r="AF182" i="76" s="1"/>
  <c r="AE181" i="14" s="1"/>
  <c r="CA183" i="76"/>
  <c r="CB185" i="76"/>
  <c r="BL185" i="76"/>
  <c r="AC186" i="76"/>
  <c r="AF186" i="76" s="1"/>
  <c r="AE185" i="14" s="1"/>
  <c r="CA187" i="76"/>
  <c r="CB189" i="76"/>
  <c r="BL189" i="76"/>
  <c r="AC190" i="76"/>
  <c r="AF190" i="76" s="1"/>
  <c r="AE189" i="14" s="1"/>
  <c r="BJ190" i="76"/>
  <c r="CA191" i="76"/>
  <c r="CE191" i="76" s="1"/>
  <c r="BJ191" i="76"/>
  <c r="AB192" i="76"/>
  <c r="CB193" i="76"/>
  <c r="BL193" i="76"/>
  <c r="AC194" i="76"/>
  <c r="AF194" i="76" s="1"/>
  <c r="AE193" i="14" s="1"/>
  <c r="BJ194" i="76"/>
  <c r="CA195" i="76"/>
  <c r="CE195" i="76" s="1"/>
  <c r="BJ195" i="76"/>
  <c r="AB196" i="76"/>
  <c r="CB197" i="76"/>
  <c r="BL197" i="76"/>
  <c r="AC198" i="76"/>
  <c r="AF198" i="76" s="1"/>
  <c r="AE197" i="14" s="1"/>
  <c r="BJ198" i="76"/>
  <c r="CA199" i="76"/>
  <c r="CE199" i="76" s="1"/>
  <c r="BJ199" i="76"/>
  <c r="AB200" i="76"/>
  <c r="CB201" i="76"/>
  <c r="BL201" i="76"/>
  <c r="AC202" i="76"/>
  <c r="AF202" i="76" s="1"/>
  <c r="AE201" i="14" s="1"/>
  <c r="BJ202" i="76"/>
  <c r="CA203" i="76"/>
  <c r="BJ203" i="76"/>
  <c r="AB204" i="76"/>
  <c r="CB205" i="76"/>
  <c r="BL205" i="76"/>
  <c r="AC206" i="76"/>
  <c r="AF206" i="76" s="1"/>
  <c r="AE205" i="14" s="1"/>
  <c r="BJ206" i="76"/>
  <c r="CA207" i="76"/>
  <c r="CE207" i="76" s="1"/>
  <c r="BJ207" i="76"/>
  <c r="AB208" i="76"/>
  <c r="CB209" i="76"/>
  <c r="BL211" i="76"/>
  <c r="CB212" i="76"/>
  <c r="AD212" i="76"/>
  <c r="BK212" i="76"/>
  <c r="AD213" i="76"/>
  <c r="AK213" i="76"/>
  <c r="BL213" i="76"/>
  <c r="AC214" i="76"/>
  <c r="AD215" i="76"/>
  <c r="CB217" i="76"/>
  <c r="BL219" i="76"/>
  <c r="AD220" i="76"/>
  <c r="BL220" i="76"/>
  <c r="AC221" i="76"/>
  <c r="AF221" i="76" s="1"/>
  <c r="AE220" i="14" s="1"/>
  <c r="AD222" i="76"/>
  <c r="CB224" i="76"/>
  <c r="AL226" i="76"/>
  <c r="BL226" i="76"/>
  <c r="CB227" i="76"/>
  <c r="AD227" i="76"/>
  <c r="BK227" i="76"/>
  <c r="AD228" i="76"/>
  <c r="BL228" i="76"/>
  <c r="AC229" i="76"/>
  <c r="AF229" i="76" s="1"/>
  <c r="AE228" i="14" s="1"/>
  <c r="AD230" i="76"/>
  <c r="CB232" i="76"/>
  <c r="BK233" i="76"/>
  <c r="BK234" i="76"/>
  <c r="CB235" i="76"/>
  <c r="AC235" i="76"/>
  <c r="AF235" i="76" s="1"/>
  <c r="BK235" i="76"/>
  <c r="BK237" i="76"/>
  <c r="BK238" i="76"/>
  <c r="BK239" i="76"/>
  <c r="AK241" i="76"/>
  <c r="BK241" i="76"/>
  <c r="AD243" i="76"/>
  <c r="BL243" i="76"/>
  <c r="AC244" i="76"/>
  <c r="AK244" i="76"/>
  <c r="CD244" i="76"/>
  <c r="AB245" i="76"/>
  <c r="CA246" i="76"/>
  <c r="BJ246" i="76"/>
  <c r="AB247" i="76"/>
  <c r="CB248" i="76"/>
  <c r="CF248" i="76" s="1"/>
  <c r="AD248" i="76"/>
  <c r="BJ248" i="76"/>
  <c r="AC252" i="76"/>
  <c r="AF252" i="76" s="1"/>
  <c r="AE251" i="14" s="1"/>
  <c r="BK253" i="76"/>
  <c r="CA255" i="76"/>
  <c r="CE255" i="76" s="1"/>
  <c r="BK258" i="76"/>
  <c r="BG258" i="76"/>
  <c r="BK262" i="76"/>
  <c r="BK268" i="76"/>
  <c r="BG268" i="76"/>
  <c r="CA271" i="76"/>
  <c r="S271" i="76"/>
  <c r="AC271" i="76"/>
  <c r="AF271" i="76" s="1"/>
  <c r="CB275" i="76"/>
  <c r="CF275" i="76" s="1"/>
  <c r="S275" i="76"/>
  <c r="CA278" i="76"/>
  <c r="AC278" i="76"/>
  <c r="CA286" i="76"/>
  <c r="AC286" i="76"/>
  <c r="AF286" i="76" s="1"/>
  <c r="AE285" i="14" s="1"/>
  <c r="CA287" i="76"/>
  <c r="S287" i="76"/>
  <c r="AC287" i="76"/>
  <c r="AF287" i="76" s="1"/>
  <c r="AE286" i="14" s="1"/>
  <c r="CD291" i="76"/>
  <c r="CF291" i="76" s="1"/>
  <c r="BY291" i="76"/>
  <c r="BZ291" i="76" s="1"/>
  <c r="CD294" i="76"/>
  <c r="BY294" i="76"/>
  <c r="CA302" i="76"/>
  <c r="CE302" i="76" s="1"/>
  <c r="AC302" i="76"/>
  <c r="AF302" i="76" s="1"/>
  <c r="AE301" i="14" s="1"/>
  <c r="BK304" i="76"/>
  <c r="BJ304" i="76"/>
  <c r="AB310" i="76"/>
  <c r="AK157" i="76"/>
  <c r="AB160" i="76"/>
  <c r="AB161" i="76"/>
  <c r="S164" i="76"/>
  <c r="AD164" i="76"/>
  <c r="AC167" i="76"/>
  <c r="AF167" i="76" s="1"/>
  <c r="AE166" i="14" s="1"/>
  <c r="AK167" i="76"/>
  <c r="CA168" i="76"/>
  <c r="AB169" i="76"/>
  <c r="AK170" i="76"/>
  <c r="CA172" i="76"/>
  <c r="BJ172" i="76"/>
  <c r="AB173" i="76"/>
  <c r="AC175" i="76"/>
  <c r="AF175" i="76" s="1"/>
  <c r="AE174" i="14" s="1"/>
  <c r="AK175" i="76"/>
  <c r="CA176" i="76"/>
  <c r="BJ176" i="76"/>
  <c r="AB177" i="76"/>
  <c r="AC179" i="76"/>
  <c r="AF179" i="76" s="1"/>
  <c r="AE178" i="14" s="1"/>
  <c r="AK179" i="76"/>
  <c r="CA180" i="76"/>
  <c r="BJ180" i="76"/>
  <c r="AB181" i="76"/>
  <c r="AC183" i="76"/>
  <c r="AF183" i="76" s="1"/>
  <c r="AK183" i="76"/>
  <c r="CA184" i="76"/>
  <c r="BJ184" i="76"/>
  <c r="AB185" i="76"/>
  <c r="AC187" i="76"/>
  <c r="AF187" i="76" s="1"/>
  <c r="AK187" i="76"/>
  <c r="CA188" i="76"/>
  <c r="BJ188" i="76"/>
  <c r="AB189" i="76"/>
  <c r="AB193" i="76"/>
  <c r="AB197" i="76"/>
  <c r="AB201" i="76"/>
  <c r="AB205" i="76"/>
  <c r="AB209" i="76"/>
  <c r="AK210" i="76"/>
  <c r="S215" i="76"/>
  <c r="AC215" i="76"/>
  <c r="AF215" i="76" s="1"/>
  <c r="BJ215" i="76"/>
  <c r="CA216" i="76"/>
  <c r="AB217" i="76"/>
  <c r="AK218" i="76"/>
  <c r="CA219" i="76"/>
  <c r="BK219" i="76"/>
  <c r="AC220" i="76"/>
  <c r="AF220" i="76" s="1"/>
  <c r="AE219" i="14" s="1"/>
  <c r="BG220" i="76"/>
  <c r="AD221" i="76"/>
  <c r="S222" i="76"/>
  <c r="AC222" i="76"/>
  <c r="AF222" i="76" s="1"/>
  <c r="BJ222" i="76"/>
  <c r="CA223" i="76"/>
  <c r="AB224" i="76"/>
  <c r="AK225" i="76"/>
  <c r="CA226" i="76"/>
  <c r="BK226" i="76"/>
  <c r="S227" i="76"/>
  <c r="BL227" i="76"/>
  <c r="AC228" i="76"/>
  <c r="AF228" i="76" s="1"/>
  <c r="AE227" i="14" s="1"/>
  <c r="BG228" i="76"/>
  <c r="AD229" i="76"/>
  <c r="S230" i="76"/>
  <c r="AC230" i="76"/>
  <c r="AF230" i="76" s="1"/>
  <c r="AE229" i="14" s="1"/>
  <c r="BJ230" i="76"/>
  <c r="CA231" i="76"/>
  <c r="AB232" i="76"/>
  <c r="CD232" i="76"/>
  <c r="AB233" i="76"/>
  <c r="S235" i="76"/>
  <c r="AD235" i="76"/>
  <c r="BL235" i="76"/>
  <c r="AC236" i="76"/>
  <c r="AF236" i="76" s="1"/>
  <c r="AE235" i="14" s="1"/>
  <c r="AK236" i="76"/>
  <c r="CD236" i="76"/>
  <c r="AB237" i="76"/>
  <c r="S239" i="76"/>
  <c r="AD239" i="76"/>
  <c r="BL239" i="76"/>
  <c r="AC240" i="76"/>
  <c r="AK240" i="76"/>
  <c r="CA242" i="76"/>
  <c r="CE242" i="76" s="1"/>
  <c r="BJ242" i="76"/>
  <c r="AB243" i="76"/>
  <c r="CB244" i="76"/>
  <c r="BL244" i="76"/>
  <c r="AC245" i="76"/>
  <c r="BJ245" i="76"/>
  <c r="AD246" i="76"/>
  <c r="AB248" i="76"/>
  <c r="BL249" i="76"/>
  <c r="S252" i="76"/>
  <c r="CB254" i="76"/>
  <c r="BJ254" i="76"/>
  <c r="CA260" i="76"/>
  <c r="AC260" i="76"/>
  <c r="AF260" i="76" s="1"/>
  <c r="AE259" i="14" s="1"/>
  <c r="S260" i="76"/>
  <c r="CA264" i="76"/>
  <c r="AC264" i="76"/>
  <c r="AF264" i="76" s="1"/>
  <c r="AE263" i="14" s="1"/>
  <c r="S264" i="76"/>
  <c r="BY268" i="76"/>
  <c r="CD268" i="76"/>
  <c r="AD270" i="76"/>
  <c r="AE270" i="76" s="1"/>
  <c r="CB270" i="76"/>
  <c r="CF270" i="76" s="1"/>
  <c r="BX278" i="76"/>
  <c r="CC278" i="76"/>
  <c r="BL280" i="76"/>
  <c r="BG280" i="76"/>
  <c r="CB282" i="76"/>
  <c r="S282" i="76"/>
  <c r="BK288" i="76"/>
  <c r="BJ288" i="76"/>
  <c r="BG289" i="76"/>
  <c r="BK289" i="76"/>
  <c r="AC290" i="76"/>
  <c r="AF290" i="76" s="1"/>
  <c r="AB290" i="76"/>
  <c r="AK292" i="76"/>
  <c r="CA295" i="76"/>
  <c r="S295" i="76"/>
  <c r="AC295" i="76"/>
  <c r="AF295" i="76" s="1"/>
  <c r="BG305" i="76"/>
  <c r="CA306" i="76"/>
  <c r="AC306" i="76"/>
  <c r="AF306" i="76" s="1"/>
  <c r="AE305" i="14" s="1"/>
  <c r="S306" i="76"/>
  <c r="CD307" i="76"/>
  <c r="CF307" i="76" s="1"/>
  <c r="BY307" i="76"/>
  <c r="AD320" i="76"/>
  <c r="CB320" i="76"/>
  <c r="BY320" i="76"/>
  <c r="CD320" i="76"/>
  <c r="AK248" i="76"/>
  <c r="AC249" i="76"/>
  <c r="AF249" i="76" s="1"/>
  <c r="AK250" i="76"/>
  <c r="BJ256" i="76"/>
  <c r="CB257" i="76"/>
  <c r="AD257" i="76"/>
  <c r="BL258" i="76"/>
  <c r="CB260" i="76"/>
  <c r="CF260" i="76" s="1"/>
  <c r="CB264" i="76"/>
  <c r="CD264" i="76"/>
  <c r="BL268" i="76"/>
  <c r="BX269" i="76"/>
  <c r="BL270" i="76"/>
  <c r="BY270" i="76"/>
  <c r="CB271" i="76"/>
  <c r="CF271" i="76" s="1"/>
  <c r="BJ271" i="76"/>
  <c r="AB277" i="76"/>
  <c r="CB283" i="76"/>
  <c r="AD283" i="76"/>
  <c r="AK286" i="76"/>
  <c r="CB287" i="76"/>
  <c r="BX289" i="76"/>
  <c r="AB291" i="76"/>
  <c r="AK291" i="76"/>
  <c r="CB292" i="76"/>
  <c r="BL292" i="76"/>
  <c r="CA293" i="76"/>
  <c r="CE293" i="76" s="1"/>
  <c r="BJ293" i="76"/>
  <c r="BM293" i="76" s="1"/>
  <c r="CB294" i="76"/>
  <c r="AK294" i="76"/>
  <c r="BX294" i="76"/>
  <c r="CB295" i="76"/>
  <c r="CF295" i="76" s="1"/>
  <c r="BK295" i="76"/>
  <c r="AK297" i="76"/>
  <c r="BX297" i="76"/>
  <c r="AB299" i="76"/>
  <c r="AK299" i="76"/>
  <c r="CB300" i="76"/>
  <c r="BL300" i="76"/>
  <c r="CA301" i="76"/>
  <c r="CE301" i="76" s="1"/>
  <c r="BJ301" i="76"/>
  <c r="CB302" i="76"/>
  <c r="AK302" i="76"/>
  <c r="BX302" i="76"/>
  <c r="CB303" i="76"/>
  <c r="BK303" i="76"/>
  <c r="AK305" i="76"/>
  <c r="CB306" i="76"/>
  <c r="CA307" i="76"/>
  <c r="CB310" i="76"/>
  <c r="CC311" i="76"/>
  <c r="CC313" i="76"/>
  <c r="BX314" i="76"/>
  <c r="BZ314" i="76" s="1"/>
  <c r="CB316" i="76"/>
  <c r="BK317" i="76"/>
  <c r="BJ317" i="76"/>
  <c r="CB319" i="76"/>
  <c r="BK320" i="76"/>
  <c r="BX325" i="76"/>
  <c r="CC325" i="76"/>
  <c r="BG329" i="76"/>
  <c r="BK329" i="76"/>
  <c r="BY330" i="76"/>
  <c r="CD330" i="76"/>
  <c r="BX333" i="76"/>
  <c r="CC333" i="76"/>
  <c r="BX351" i="76"/>
  <c r="CC351" i="76"/>
  <c r="CA376" i="76"/>
  <c r="S376" i="76"/>
  <c r="AC376" i="76"/>
  <c r="AF376" i="76" s="1"/>
  <c r="CB380" i="76"/>
  <c r="AD380" i="76"/>
  <c r="CB383" i="76"/>
  <c r="AD383" i="76"/>
  <c r="BL256" i="76"/>
  <c r="BL257" i="76"/>
  <c r="AD259" i="76"/>
  <c r="AD261" i="76"/>
  <c r="BK261" i="76"/>
  <c r="AD262" i="76"/>
  <c r="CA263" i="76"/>
  <c r="CE263" i="76" s="1"/>
  <c r="BZ271" i="76"/>
  <c r="CA274" i="76"/>
  <c r="CE274" i="76" s="1"/>
  <c r="AB275" i="76"/>
  <c r="BY275" i="76"/>
  <c r="BZ275" i="76" s="1"/>
  <c r="CA279" i="76"/>
  <c r="BY279" i="76"/>
  <c r="BZ279" i="76" s="1"/>
  <c r="AD281" i="76"/>
  <c r="BL282" i="76"/>
  <c r="BL283" i="76"/>
  <c r="AD285" i="76"/>
  <c r="BK286" i="76"/>
  <c r="AD287" i="76"/>
  <c r="BL287" i="76"/>
  <c r="AC288" i="76"/>
  <c r="AF288" i="76" s="1"/>
  <c r="AK288" i="76"/>
  <c r="CD288" i="76"/>
  <c r="AB289" i="76"/>
  <c r="CA290" i="76"/>
  <c r="CE290" i="76" s="1"/>
  <c r="BJ290" i="76"/>
  <c r="CC291" i="76"/>
  <c r="AB292" i="76"/>
  <c r="AD293" i="76"/>
  <c r="BK294" i="76"/>
  <c r="BL295" i="76"/>
  <c r="AC296" i="76"/>
  <c r="AF296" i="76" s="1"/>
  <c r="AE295" i="14" s="1"/>
  <c r="AD296" i="76"/>
  <c r="AK296" i="76"/>
  <c r="CA298" i="76"/>
  <c r="CE298" i="76" s="1"/>
  <c r="BJ298" i="76"/>
  <c r="CC299" i="76"/>
  <c r="CE299" i="76" s="1"/>
  <c r="AB300" i="76"/>
  <c r="AD301" i="76"/>
  <c r="BK302" i="76"/>
  <c r="BL303" i="76"/>
  <c r="AC304" i="76"/>
  <c r="AF304" i="76" s="1"/>
  <c r="AD304" i="76"/>
  <c r="AK304" i="76"/>
  <c r="BK305" i="76"/>
  <c r="BJ306" i="76"/>
  <c r="AD307" i="76"/>
  <c r="BK307" i="76"/>
  <c r="AD308" i="76"/>
  <c r="BL308" i="76"/>
  <c r="CA309" i="76"/>
  <c r="BK309" i="76"/>
  <c r="BL310" i="76"/>
  <c r="CC310" i="76"/>
  <c r="CA311" i="76"/>
  <c r="AC313" i="76"/>
  <c r="AF313" i="76" s="1"/>
  <c r="AE312" i="14" s="1"/>
  <c r="BJ313" i="76"/>
  <c r="AK315" i="76"/>
  <c r="AB316" i="76"/>
  <c r="BG316" i="76"/>
  <c r="CA317" i="76"/>
  <c r="AC317" i="76"/>
  <c r="AF317" i="76" s="1"/>
  <c r="AB317" i="76"/>
  <c r="AK318" i="76"/>
  <c r="BG318" i="76"/>
  <c r="BL319" i="76"/>
  <c r="CA321" i="76"/>
  <c r="AC321" i="76"/>
  <c r="AD322" i="76"/>
  <c r="CB322" i="76"/>
  <c r="BY322" i="76"/>
  <c r="CD322" i="76"/>
  <c r="AB330" i="76"/>
  <c r="BG337" i="76"/>
  <c r="BK337" i="76"/>
  <c r="BY338" i="76"/>
  <c r="CD338" i="76"/>
  <c r="AK339" i="76"/>
  <c r="BX341" i="76"/>
  <c r="CC341" i="76"/>
  <c r="BG358" i="76"/>
  <c r="BK358" i="76"/>
  <c r="CD379" i="76"/>
  <c r="BY379" i="76"/>
  <c r="BZ379" i="76" s="1"/>
  <c r="CC381" i="76"/>
  <c r="BX381" i="76"/>
  <c r="BG250" i="76"/>
  <c r="CD250" i="76"/>
  <c r="CB252" i="76"/>
  <c r="CA253" i="76"/>
  <c r="AB254" i="76"/>
  <c r="AK255" i="76"/>
  <c r="CA256" i="76"/>
  <c r="CB258" i="76"/>
  <c r="CB259" i="76"/>
  <c r="CF259" i="76" s="1"/>
  <c r="BL260" i="76"/>
  <c r="BY260" i="76"/>
  <c r="BL261" i="76"/>
  <c r="BG262" i="76"/>
  <c r="AD263" i="76"/>
  <c r="BX263" i="76"/>
  <c r="BL264" i="76"/>
  <c r="CB265" i="76"/>
  <c r="CF265" i="76" s="1"/>
  <c r="AD265" i="76"/>
  <c r="BK265" i="76"/>
  <c r="AD266" i="76"/>
  <c r="BL266" i="76"/>
  <c r="AC267" i="76"/>
  <c r="AF267" i="76" s="1"/>
  <c r="AE266" i="14" s="1"/>
  <c r="CA267" i="76"/>
  <c r="BJ269" i="76"/>
  <c r="AB271" i="76"/>
  <c r="CB272" i="76"/>
  <c r="AK273" i="76"/>
  <c r="BJ274" i="76"/>
  <c r="AD276" i="76"/>
  <c r="AK276" i="76"/>
  <c r="AD277" i="76"/>
  <c r="BK277" i="76"/>
  <c r="BX277" i="76"/>
  <c r="BY278" i="76"/>
  <c r="AC279" i="76"/>
  <c r="AF279" i="76" s="1"/>
  <c r="AD280" i="76"/>
  <c r="AK280" i="76"/>
  <c r="CA282" i="76"/>
  <c r="AK285" i="76"/>
  <c r="BK285" i="76"/>
  <c r="BX285" i="76"/>
  <c r="AB287" i="76"/>
  <c r="CB288" i="76"/>
  <c r="BL288" i="76"/>
  <c r="CA289" i="76"/>
  <c r="CE289" i="76" s="1"/>
  <c r="BJ289" i="76"/>
  <c r="AK293" i="76"/>
  <c r="AB295" i="76"/>
  <c r="BJ297" i="76"/>
  <c r="AK301" i="76"/>
  <c r="AB303" i="76"/>
  <c r="AD312" i="76"/>
  <c r="CB312" i="76"/>
  <c r="BM314" i="76"/>
  <c r="AD318" i="76"/>
  <c r="CB318" i="76"/>
  <c r="AK319" i="76"/>
  <c r="BG321" i="76"/>
  <c r="BM321" i="76" s="1"/>
  <c r="BX321" i="76"/>
  <c r="CC321" i="76"/>
  <c r="BX323" i="76"/>
  <c r="CC323" i="76"/>
  <c r="BX327" i="76"/>
  <c r="CC327" i="76"/>
  <c r="BX335" i="76"/>
  <c r="CC335" i="76"/>
  <c r="AB338" i="76"/>
  <c r="BG345" i="76"/>
  <c r="BK345" i="76"/>
  <c r="BY346" i="76"/>
  <c r="CD346" i="76"/>
  <c r="AK347" i="76"/>
  <c r="BX349" i="76"/>
  <c r="CC349" i="76"/>
  <c r="S360" i="76"/>
  <c r="AC360" i="76"/>
  <c r="AF360" i="76" s="1"/>
  <c r="BY361" i="76"/>
  <c r="CD361" i="76"/>
  <c r="AK368" i="76"/>
  <c r="BX378" i="76"/>
  <c r="CC378" i="76"/>
  <c r="BG326" i="76"/>
  <c r="CA327" i="76"/>
  <c r="AB327" i="76"/>
  <c r="BK328" i="76"/>
  <c r="BL329" i="76"/>
  <c r="CA330" i="76"/>
  <c r="CE330" i="76" s="1"/>
  <c r="BX330" i="76"/>
  <c r="S331" i="76"/>
  <c r="BJ331" i="76"/>
  <c r="BJ332" i="76"/>
  <c r="AC333" i="76"/>
  <c r="AF333" i="76" s="1"/>
  <c r="AE332" i="14" s="1"/>
  <c r="BG334" i="76"/>
  <c r="CA335" i="76"/>
  <c r="AB335" i="76"/>
  <c r="BL335" i="76"/>
  <c r="CB336" i="76"/>
  <c r="BK336" i="76"/>
  <c r="BL337" i="76"/>
  <c r="CA338" i="76"/>
  <c r="CE338" i="76" s="1"/>
  <c r="BX338" i="76"/>
  <c r="S339" i="76"/>
  <c r="BJ339" i="76"/>
  <c r="BJ340" i="76"/>
  <c r="AC341" i="76"/>
  <c r="AF341" i="76" s="1"/>
  <c r="AE340" i="14" s="1"/>
  <c r="BG342" i="76"/>
  <c r="CA343" i="76"/>
  <c r="AB343" i="76"/>
  <c r="BL343" i="76"/>
  <c r="CB344" i="76"/>
  <c r="BK344" i="76"/>
  <c r="BL345" i="76"/>
  <c r="CA346" i="76"/>
  <c r="CE346" i="76" s="1"/>
  <c r="BX346" i="76"/>
  <c r="BZ346" i="76" s="1"/>
  <c r="S347" i="76"/>
  <c r="BJ347" i="76"/>
  <c r="BJ348" i="76"/>
  <c r="AC349" i="76"/>
  <c r="AF349" i="76" s="1"/>
  <c r="AE348" i="14" s="1"/>
  <c r="BG350" i="76"/>
  <c r="CA351" i="76"/>
  <c r="AB351" i="76"/>
  <c r="BL351" i="76"/>
  <c r="CB352" i="76"/>
  <c r="BK352" i="76"/>
  <c r="BL353" i="76"/>
  <c r="CA354" i="76"/>
  <c r="CE354" i="76" s="1"/>
  <c r="BX354" i="76"/>
  <c r="S355" i="76"/>
  <c r="BJ355" i="76"/>
  <c r="CB360" i="76"/>
  <c r="BJ360" i="76"/>
  <c r="CC374" i="76"/>
  <c r="BX374" i="76"/>
  <c r="CB376" i="76"/>
  <c r="AD376" i="76"/>
  <c r="AB378" i="76"/>
  <c r="CD382" i="76"/>
  <c r="CF382" i="76" s="1"/>
  <c r="BY382" i="76"/>
  <c r="BL385" i="76"/>
  <c r="CA390" i="76"/>
  <c r="AC390" i="76"/>
  <c r="AF390" i="76" s="1"/>
  <c r="AE389" i="14" s="1"/>
  <c r="BX393" i="76"/>
  <c r="CC393" i="76"/>
  <c r="BX401" i="76"/>
  <c r="CC401" i="76"/>
  <c r="BL403" i="76"/>
  <c r="BG403" i="76"/>
  <c r="BK409" i="76"/>
  <c r="BG409" i="76"/>
  <c r="BX427" i="76"/>
  <c r="CC427" i="76"/>
  <c r="BJ310" i="76"/>
  <c r="CB311" i="76"/>
  <c r="AD311" i="76"/>
  <c r="BK311" i="76"/>
  <c r="BK312" i="76"/>
  <c r="AB314" i="76"/>
  <c r="BK314" i="76"/>
  <c r="CA315" i="76"/>
  <c r="BK315" i="76"/>
  <c r="BJ315" i="76"/>
  <c r="AC316" i="76"/>
  <c r="AF316" i="76" s="1"/>
  <c r="AE315" i="14" s="1"/>
  <c r="AK316" i="76"/>
  <c r="BK316" i="76"/>
  <c r="AD317" i="76"/>
  <c r="BL317" i="76"/>
  <c r="BK318" i="76"/>
  <c r="BG319" i="76"/>
  <c r="BK319" i="76"/>
  <c r="AB321" i="76"/>
  <c r="AK321" i="76"/>
  <c r="AB323" i="76"/>
  <c r="BJ325" i="76"/>
  <c r="BM325" i="76" s="1"/>
  <c r="AK326" i="76"/>
  <c r="CB327" i="76"/>
  <c r="AC327" i="76"/>
  <c r="AF327" i="76" s="1"/>
  <c r="AE326" i="14" s="1"/>
  <c r="BY327" i="76"/>
  <c r="AB328" i="76"/>
  <c r="CD328" i="76"/>
  <c r="AB329" i="76"/>
  <c r="AD330" i="76"/>
  <c r="BL330" i="76"/>
  <c r="BK331" i="76"/>
  <c r="AC332" i="76"/>
  <c r="AF332" i="76" s="1"/>
  <c r="AD332" i="76"/>
  <c r="AK332" i="76"/>
  <c r="BL332" i="76"/>
  <c r="AD333" i="76"/>
  <c r="BJ333" i="76"/>
  <c r="BM333" i="76" s="1"/>
  <c r="AK334" i="76"/>
  <c r="BK334" i="76"/>
  <c r="CB335" i="76"/>
  <c r="CF335" i="76" s="1"/>
  <c r="AC335" i="76"/>
  <c r="AF335" i="76" s="1"/>
  <c r="BY335" i="76"/>
  <c r="AB336" i="76"/>
  <c r="CD336" i="76"/>
  <c r="AB337" i="76"/>
  <c r="AD338" i="76"/>
  <c r="BL338" i="76"/>
  <c r="BK339" i="76"/>
  <c r="BZ339" i="76"/>
  <c r="AC340" i="76"/>
  <c r="AF340" i="76" s="1"/>
  <c r="AD340" i="76"/>
  <c r="AK340" i="76"/>
  <c r="BL340" i="76"/>
  <c r="AD341" i="76"/>
  <c r="BJ341" i="76"/>
  <c r="AK342" i="76"/>
  <c r="BK342" i="76"/>
  <c r="CB343" i="76"/>
  <c r="AC343" i="76"/>
  <c r="AF343" i="76" s="1"/>
  <c r="BY343" i="76"/>
  <c r="AB344" i="76"/>
  <c r="CD344" i="76"/>
  <c r="AB345" i="76"/>
  <c r="AD346" i="76"/>
  <c r="BL346" i="76"/>
  <c r="BK347" i="76"/>
  <c r="AC348" i="76"/>
  <c r="AF348" i="76" s="1"/>
  <c r="AD348" i="76"/>
  <c r="AK348" i="76"/>
  <c r="BL348" i="76"/>
  <c r="AD349" i="76"/>
  <c r="BJ349" i="76"/>
  <c r="BM349" i="76" s="1"/>
  <c r="AK350" i="76"/>
  <c r="BK350" i="76"/>
  <c r="CB351" i="76"/>
  <c r="CF351" i="76" s="1"/>
  <c r="AC351" i="76"/>
  <c r="AF351" i="76" s="1"/>
  <c r="BY351" i="76"/>
  <c r="AB352" i="76"/>
  <c r="CD352" i="76"/>
  <c r="AB353" i="76"/>
  <c r="AD354" i="76"/>
  <c r="BL354" i="76"/>
  <c r="BK355" i="76"/>
  <c r="AC356" i="76"/>
  <c r="AF356" i="76" s="1"/>
  <c r="AD356" i="76"/>
  <c r="AK356" i="76"/>
  <c r="BL356" i="76"/>
  <c r="AD357" i="76"/>
  <c r="AD359" i="76"/>
  <c r="AD360" i="76"/>
  <c r="BG362" i="76"/>
  <c r="BK362" i="76"/>
  <c r="BG366" i="76"/>
  <c r="BK366" i="76"/>
  <c r="CD367" i="76"/>
  <c r="BY367" i="76"/>
  <c r="BK369" i="76"/>
  <c r="AB371" i="76"/>
  <c r="BY372" i="76"/>
  <c r="BZ372" i="76" s="1"/>
  <c r="CD375" i="76"/>
  <c r="BY375" i="76"/>
  <c r="BZ375" i="76" s="1"/>
  <c r="BK384" i="76"/>
  <c r="CD387" i="76"/>
  <c r="BY387" i="76"/>
  <c r="BZ387" i="76" s="1"/>
  <c r="CB397" i="76"/>
  <c r="S397" i="76"/>
  <c r="CC400" i="76"/>
  <c r="BX400" i="76"/>
  <c r="BZ400" i="76" s="1"/>
  <c r="CA323" i="76"/>
  <c r="AC324" i="76"/>
  <c r="AF324" i="76" s="1"/>
  <c r="AE323" i="14" s="1"/>
  <c r="AK324" i="76"/>
  <c r="BK324" i="76"/>
  <c r="AK325" i="76"/>
  <c r="CA326" i="76"/>
  <c r="CE326" i="76" s="1"/>
  <c r="BX326" i="76"/>
  <c r="BZ326" i="76" s="1"/>
  <c r="S327" i="76"/>
  <c r="AK333" i="76"/>
  <c r="AE337" i="76"/>
  <c r="AK341" i="76"/>
  <c r="AK349" i="76"/>
  <c r="BK356" i="76"/>
  <c r="AK357" i="76"/>
  <c r="AC358" i="76"/>
  <c r="CA358" i="76"/>
  <c r="CE358" i="76" s="1"/>
  <c r="BJ358" i="76"/>
  <c r="S359" i="76"/>
  <c r="AC359" i="76"/>
  <c r="AF359" i="76" s="1"/>
  <c r="AE358" i="14" s="1"/>
  <c r="BL359" i="76"/>
  <c r="BY359" i="76"/>
  <c r="BL361" i="76"/>
  <c r="BL362" i="76"/>
  <c r="BJ363" i="76"/>
  <c r="BX363" i="76"/>
  <c r="AD364" i="76"/>
  <c r="BL366" i="76"/>
  <c r="AK367" i="76"/>
  <c r="BZ368" i="76"/>
  <c r="BY369" i="76"/>
  <c r="CD369" i="76"/>
  <c r="AK373" i="76"/>
  <c r="BJ375" i="76"/>
  <c r="BG377" i="76"/>
  <c r="BK377" i="76"/>
  <c r="AC382" i="76"/>
  <c r="AF382" i="76" s="1"/>
  <c r="AE381" i="14" s="1"/>
  <c r="AK382" i="76"/>
  <c r="CA383" i="76"/>
  <c r="S383" i="76"/>
  <c r="AC383" i="76"/>
  <c r="AF383" i="76" s="1"/>
  <c r="CD390" i="76"/>
  <c r="BY390" i="76"/>
  <c r="BY396" i="76"/>
  <c r="CD396" i="76"/>
  <c r="BY402" i="76"/>
  <c r="CD402" i="76"/>
  <c r="BX405" i="76"/>
  <c r="CC405" i="76"/>
  <c r="BX411" i="76"/>
  <c r="CC411" i="76"/>
  <c r="AD415" i="76"/>
  <c r="S415" i="76"/>
  <c r="CC386" i="76"/>
  <c r="AK390" i="76"/>
  <c r="BG392" i="76"/>
  <c r="CA393" i="76"/>
  <c r="AB393" i="76"/>
  <c r="BJ397" i="76"/>
  <c r="CA401" i="76"/>
  <c r="AB403" i="76"/>
  <c r="CA405" i="76"/>
  <c r="BY406" i="76"/>
  <c r="CD406" i="76"/>
  <c r="AK408" i="76"/>
  <c r="CC414" i="76"/>
  <c r="BX414" i="76"/>
  <c r="CD430" i="76"/>
  <c r="BY430" i="76"/>
  <c r="BG441" i="76"/>
  <c r="BK441" i="76"/>
  <c r="BG445" i="76"/>
  <c r="BK445" i="76"/>
  <c r="BK446" i="76"/>
  <c r="BG446" i="76"/>
  <c r="BL456" i="76"/>
  <c r="BG456" i="76"/>
  <c r="BK460" i="76"/>
  <c r="BG460" i="76"/>
  <c r="CB463" i="76"/>
  <c r="AD463" i="76"/>
  <c r="AE463" i="76" s="1"/>
  <c r="BY463" i="76"/>
  <c r="CD463" i="76"/>
  <c r="AL367" i="76"/>
  <c r="BL367" i="76"/>
  <c r="BL368" i="76"/>
  <c r="AC369" i="76"/>
  <c r="AB370" i="76"/>
  <c r="CA371" i="76"/>
  <c r="CA372" i="76"/>
  <c r="BJ372" i="76"/>
  <c r="AD374" i="76"/>
  <c r="AL375" i="76"/>
  <c r="BK375" i="76"/>
  <c r="BL376" i="76"/>
  <c r="AB377" i="76"/>
  <c r="CA378" i="76"/>
  <c r="CA379" i="76"/>
  <c r="BJ379" i="76"/>
  <c r="AD381" i="76"/>
  <c r="BK382" i="76"/>
  <c r="BL383" i="76"/>
  <c r="AC384" i="76"/>
  <c r="CD384" i="76"/>
  <c r="AB385" i="76"/>
  <c r="CA386" i="76"/>
  <c r="CA387" i="76"/>
  <c r="BJ387" i="76"/>
  <c r="AD389" i="76"/>
  <c r="BK390" i="76"/>
  <c r="AD391" i="76"/>
  <c r="BK392" i="76"/>
  <c r="CB393" i="76"/>
  <c r="AC393" i="76"/>
  <c r="AF393" i="76" s="1"/>
  <c r="AE392" i="14" s="1"/>
  <c r="BY393" i="76"/>
  <c r="BL395" i="76"/>
  <c r="BK395" i="76"/>
  <c r="AD396" i="76"/>
  <c r="BK396" i="76"/>
  <c r="BK397" i="76"/>
  <c r="BL399" i="76"/>
  <c r="BK399" i="76"/>
  <c r="CA400" i="76"/>
  <c r="CB401" i="76"/>
  <c r="CF401" i="76" s="1"/>
  <c r="AC401" i="76"/>
  <c r="AF401" i="76" s="1"/>
  <c r="AE400" i="14" s="1"/>
  <c r="CB402" i="76"/>
  <c r="BL402" i="76"/>
  <c r="AC403" i="76"/>
  <c r="AF403" i="76" s="1"/>
  <c r="AE402" i="14" s="1"/>
  <c r="BJ403" i="76"/>
  <c r="AD404" i="76"/>
  <c r="AC404" i="76"/>
  <c r="AF404" i="76" s="1"/>
  <c r="AE403" i="14" s="1"/>
  <c r="CB405" i="76"/>
  <c r="AC405" i="76"/>
  <c r="AF405" i="76" s="1"/>
  <c r="CB406" i="76"/>
  <c r="AD406" i="76"/>
  <c r="BK406" i="76"/>
  <c r="BJ406" i="76"/>
  <c r="BX407" i="76"/>
  <c r="BZ407" i="76" s="1"/>
  <c r="CC407" i="76"/>
  <c r="CB416" i="76"/>
  <c r="AD416" i="76"/>
  <c r="CD416" i="76"/>
  <c r="BY416" i="76"/>
  <c r="CB424" i="76"/>
  <c r="AD424" i="76"/>
  <c r="CD424" i="76"/>
  <c r="BY424" i="76"/>
  <c r="BZ424" i="76" s="1"/>
  <c r="AB360" i="76"/>
  <c r="CA361" i="76"/>
  <c r="AK361" i="76"/>
  <c r="AK362" i="76"/>
  <c r="CA363" i="76"/>
  <c r="CE363" i="76" s="1"/>
  <c r="AB364" i="76"/>
  <c r="BJ364" i="76"/>
  <c r="AB365" i="76"/>
  <c r="AD366" i="76"/>
  <c r="BJ366" i="76"/>
  <c r="CA367" i="76"/>
  <c r="CB369" i="76"/>
  <c r="BL369" i="76"/>
  <c r="CA370" i="76"/>
  <c r="BJ370" i="76"/>
  <c r="BM370" i="76" s="1"/>
  <c r="CB371" i="76"/>
  <c r="CF371" i="76" s="1"/>
  <c r="AC371" i="76"/>
  <c r="AF371" i="76" s="1"/>
  <c r="AK371" i="76"/>
  <c r="CB372" i="76"/>
  <c r="CF372" i="76" s="1"/>
  <c r="AC372" i="76"/>
  <c r="BK372" i="76"/>
  <c r="AK374" i="76"/>
  <c r="AB376" i="76"/>
  <c r="CA377" i="76"/>
  <c r="BJ377" i="76"/>
  <c r="CB378" i="76"/>
  <c r="CF378" i="76" s="1"/>
  <c r="AC378" i="76"/>
  <c r="AF378" i="76" s="1"/>
  <c r="AE377" i="14" s="1"/>
  <c r="AK378" i="76"/>
  <c r="CB379" i="76"/>
  <c r="AC379" i="76"/>
  <c r="AF379" i="76" s="1"/>
  <c r="AE378" i="14" s="1"/>
  <c r="BK379" i="76"/>
  <c r="AK381" i="76"/>
  <c r="AB383" i="76"/>
  <c r="CB384" i="76"/>
  <c r="BL384" i="76"/>
  <c r="CA385" i="76"/>
  <c r="CE385" i="76" s="1"/>
  <c r="BJ385" i="76"/>
  <c r="CB386" i="76"/>
  <c r="AC386" i="76"/>
  <c r="AF386" i="76" s="1"/>
  <c r="AK386" i="76"/>
  <c r="CB387" i="76"/>
  <c r="AC387" i="76"/>
  <c r="BK387" i="76"/>
  <c r="AK389" i="76"/>
  <c r="BX389" i="76"/>
  <c r="AK391" i="76"/>
  <c r="BL391" i="76"/>
  <c r="CA392" i="76"/>
  <c r="CE392" i="76" s="1"/>
  <c r="BX392" i="76"/>
  <c r="S393" i="76"/>
  <c r="BJ393" i="76"/>
  <c r="CD394" i="76"/>
  <c r="AB395" i="76"/>
  <c r="CA397" i="76"/>
  <c r="CE397" i="76" s="1"/>
  <c r="BL397" i="76"/>
  <c r="AC398" i="76"/>
  <c r="AF398" i="76" s="1"/>
  <c r="AE397" i="14" s="1"/>
  <c r="AK398" i="76"/>
  <c r="CD398" i="76"/>
  <c r="AB399" i="76"/>
  <c r="AD400" i="76"/>
  <c r="BK400" i="76"/>
  <c r="S401" i="76"/>
  <c r="AK401" i="76"/>
  <c r="AB402" i="76"/>
  <c r="AD403" i="76"/>
  <c r="BK404" i="76"/>
  <c r="S405" i="76"/>
  <c r="AK405" i="76"/>
  <c r="AB406" i="76"/>
  <c r="CA411" i="76"/>
  <c r="AC411" i="76"/>
  <c r="AF411" i="76" s="1"/>
  <c r="S411" i="76"/>
  <c r="BK417" i="76"/>
  <c r="BJ417" i="76"/>
  <c r="BG418" i="76"/>
  <c r="CA419" i="76"/>
  <c r="AC419" i="76"/>
  <c r="AF419" i="76" s="1"/>
  <c r="AE418" i="14" s="1"/>
  <c r="S419" i="76"/>
  <c r="BK425" i="76"/>
  <c r="BJ425" i="76"/>
  <c r="BG426" i="76"/>
  <c r="CA427" i="76"/>
  <c r="AC427" i="76"/>
  <c r="AF427" i="76" s="1"/>
  <c r="AE426" i="14" s="1"/>
  <c r="S427" i="76"/>
  <c r="AC406" i="76"/>
  <c r="AF406" i="76" s="1"/>
  <c r="AE405" i="14" s="1"/>
  <c r="AK406" i="76"/>
  <c r="AB407" i="76"/>
  <c r="CB408" i="76"/>
  <c r="AB409" i="76"/>
  <c r="AK409" i="76"/>
  <c r="BL409" i="76"/>
  <c r="AC410" i="76"/>
  <c r="AF410" i="76" s="1"/>
  <c r="AE409" i="14" s="1"/>
  <c r="AD411" i="76"/>
  <c r="CA412" i="76"/>
  <c r="AK412" i="76"/>
  <c r="BL412" i="76"/>
  <c r="AD414" i="76"/>
  <c r="BL415" i="76"/>
  <c r="BY415" i="76"/>
  <c r="AK418" i="76"/>
  <c r="AD419" i="76"/>
  <c r="CA420" i="76"/>
  <c r="AK420" i="76"/>
  <c r="BL420" i="76"/>
  <c r="BZ420" i="76"/>
  <c r="AC421" i="76"/>
  <c r="AF421" i="76" s="1"/>
  <c r="AE420" i="14" s="1"/>
  <c r="BG421" i="76"/>
  <c r="AD422" i="76"/>
  <c r="AL422" i="76"/>
  <c r="BX422" i="76"/>
  <c r="BL423" i="76"/>
  <c r="BY423" i="76"/>
  <c r="AB424" i="76"/>
  <c r="AB425" i="76"/>
  <c r="AK426" i="76"/>
  <c r="AD427" i="76"/>
  <c r="CA428" i="76"/>
  <c r="AK428" i="76"/>
  <c r="BL428" i="76"/>
  <c r="BZ428" i="76"/>
  <c r="CB429" i="76"/>
  <c r="BG429" i="76"/>
  <c r="BK429" i="76"/>
  <c r="BL431" i="76"/>
  <c r="CD431" i="76"/>
  <c r="BY431" i="76"/>
  <c r="BK434" i="76"/>
  <c r="BK435" i="76"/>
  <c r="BJ437" i="76"/>
  <c r="BK437" i="76"/>
  <c r="AC442" i="76"/>
  <c r="AF442" i="76" s="1"/>
  <c r="AE441" i="14" s="1"/>
  <c r="AB442" i="76"/>
  <c r="BL446" i="76"/>
  <c r="CB447" i="76"/>
  <c r="S447" i="76"/>
  <c r="BL452" i="76"/>
  <c r="BG452" i="76"/>
  <c r="BJ454" i="76"/>
  <c r="BK454" i="76"/>
  <c r="BJ457" i="76"/>
  <c r="BK457" i="76"/>
  <c r="CC467" i="76"/>
  <c r="BL501" i="76"/>
  <c r="BG501" i="76"/>
  <c r="CB502" i="76"/>
  <c r="S502" i="76"/>
  <c r="AD502" i="76"/>
  <c r="BL406" i="76"/>
  <c r="CA407" i="76"/>
  <c r="AB408" i="76"/>
  <c r="AD410" i="76"/>
  <c r="BJ411" i="76"/>
  <c r="CB412" i="76"/>
  <c r="BK416" i="76"/>
  <c r="AD417" i="76"/>
  <c r="AK417" i="76"/>
  <c r="AC418" i="76"/>
  <c r="BJ418" i="76"/>
  <c r="BJ419" i="76"/>
  <c r="CB420" i="76"/>
  <c r="CB421" i="76"/>
  <c r="BK423" i="76"/>
  <c r="BK424" i="76"/>
  <c r="AD425" i="76"/>
  <c r="AK425" i="76"/>
  <c r="AC426" i="76"/>
  <c r="BJ426" i="76"/>
  <c r="BJ427" i="76"/>
  <c r="CB428" i="76"/>
  <c r="BK428" i="76"/>
  <c r="BK430" i="76"/>
  <c r="CA431" i="76"/>
  <c r="AC431" i="76"/>
  <c r="BK432" i="76"/>
  <c r="BY432" i="76"/>
  <c r="BZ432" i="76" s="1"/>
  <c r="CD432" i="76"/>
  <c r="AC434" i="76"/>
  <c r="AF434" i="76" s="1"/>
  <c r="AE433" i="14" s="1"/>
  <c r="BK448" i="76"/>
  <c r="BG448" i="76"/>
  <c r="CA462" i="76"/>
  <c r="CE462" i="76" s="1"/>
  <c r="AC462" i="76"/>
  <c r="AF462" i="76" s="1"/>
  <c r="AE461" i="14" s="1"/>
  <c r="AK488" i="76"/>
  <c r="BG489" i="76"/>
  <c r="BK489" i="76"/>
  <c r="CD491" i="76"/>
  <c r="BY491" i="76"/>
  <c r="AD496" i="76"/>
  <c r="CB496" i="76"/>
  <c r="AK416" i="76"/>
  <c r="AB420" i="76"/>
  <c r="AB421" i="76"/>
  <c r="AK422" i="76"/>
  <c r="AK424" i="76"/>
  <c r="AB428" i="76"/>
  <c r="BJ429" i="76"/>
  <c r="BM429" i="76" s="1"/>
  <c r="BY433" i="76"/>
  <c r="BZ433" i="76" s="1"/>
  <c r="CC457" i="76"/>
  <c r="BX457" i="76"/>
  <c r="AL463" i="76"/>
  <c r="BL473" i="76"/>
  <c r="BG473" i="76"/>
  <c r="CA487" i="76"/>
  <c r="CE487" i="76" s="1"/>
  <c r="AC487" i="76"/>
  <c r="AF487" i="76" s="1"/>
  <c r="AE486" i="14" s="1"/>
  <c r="S487" i="76"/>
  <c r="CA430" i="76"/>
  <c r="CE430" i="76" s="1"/>
  <c r="AB430" i="76"/>
  <c r="BX430" i="76"/>
  <c r="CB431" i="76"/>
  <c r="AB432" i="76"/>
  <c r="AB433" i="76"/>
  <c r="CC433" i="76"/>
  <c r="BZ434" i="76"/>
  <c r="AK436" i="76"/>
  <c r="BL437" i="76"/>
  <c r="BZ438" i="76"/>
  <c r="AK440" i="76"/>
  <c r="AK442" i="76"/>
  <c r="AK444" i="76"/>
  <c r="BL445" i="76"/>
  <c r="BL448" i="76"/>
  <c r="CC450" i="76"/>
  <c r="BL454" i="76"/>
  <c r="CC458" i="76"/>
  <c r="BL460" i="76"/>
  <c r="CA467" i="76"/>
  <c r="BK470" i="76"/>
  <c r="CC471" i="76"/>
  <c r="BJ482" i="76"/>
  <c r="BK482" i="76"/>
  <c r="AJ717" i="76"/>
  <c r="AK483" i="76"/>
  <c r="BK485" i="76"/>
  <c r="BG485" i="76"/>
  <c r="S488" i="76"/>
  <c r="CA488" i="76"/>
  <c r="AC488" i="76"/>
  <c r="AF488" i="76" s="1"/>
  <c r="AE487" i="14" s="1"/>
  <c r="CB435" i="76"/>
  <c r="AC436" i="76"/>
  <c r="AF436" i="76" s="1"/>
  <c r="AE435" i="14" s="1"/>
  <c r="CB439" i="76"/>
  <c r="AC440" i="76"/>
  <c r="AF440" i="76" s="1"/>
  <c r="AE439" i="14" s="1"/>
  <c r="CA442" i="76"/>
  <c r="AC444" i="76"/>
  <c r="AF444" i="76" s="1"/>
  <c r="AE443" i="14" s="1"/>
  <c r="CA446" i="76"/>
  <c r="CE446" i="76" s="1"/>
  <c r="BL447" i="76"/>
  <c r="AD449" i="76"/>
  <c r="BL451" i="76"/>
  <c r="CB454" i="76"/>
  <c r="CF454" i="76" s="1"/>
  <c r="CB456" i="76"/>
  <c r="CA459" i="76"/>
  <c r="CE459" i="76" s="1"/>
  <c r="BL459" i="76"/>
  <c r="AC460" i="76"/>
  <c r="AF460" i="76" s="1"/>
  <c r="AD461" i="76"/>
  <c r="AL462" i="76"/>
  <c r="BK462" i="76"/>
  <c r="AB465" i="76"/>
  <c r="AK465" i="76"/>
  <c r="BL465" i="76"/>
  <c r="AC467" i="76"/>
  <c r="AF467" i="76" s="1"/>
  <c r="AE466" i="14" s="1"/>
  <c r="CB468" i="76"/>
  <c r="CF468" i="76" s="1"/>
  <c r="AC468" i="76"/>
  <c r="AF468" i="76" s="1"/>
  <c r="AE467" i="14" s="1"/>
  <c r="BY468" i="76"/>
  <c r="BZ468" i="76" s="1"/>
  <c r="AD471" i="76"/>
  <c r="AD474" i="76"/>
  <c r="AC475" i="76"/>
  <c r="AF475" i="76" s="1"/>
  <c r="AE474" i="14" s="1"/>
  <c r="AD478" i="76"/>
  <c r="CA484" i="76"/>
  <c r="S484" i="76"/>
  <c r="BK488" i="76"/>
  <c r="BG488" i="76"/>
  <c r="CB498" i="76"/>
  <c r="S498" i="76"/>
  <c r="AB431" i="76"/>
  <c r="AK432" i="76"/>
  <c r="BK433" i="76"/>
  <c r="AB435" i="76"/>
  <c r="AK435" i="76"/>
  <c r="BG435" i="76"/>
  <c r="AD436" i="76"/>
  <c r="CD436" i="76"/>
  <c r="AB437" i="76"/>
  <c r="CA438" i="76"/>
  <c r="AB438" i="76"/>
  <c r="AB439" i="76"/>
  <c r="AK439" i="76"/>
  <c r="BG439" i="76"/>
  <c r="AD440" i="76"/>
  <c r="CD440" i="76"/>
  <c r="AB441" i="76"/>
  <c r="BJ441" i="76"/>
  <c r="CB442" i="76"/>
  <c r="CF442" i="76" s="1"/>
  <c r="BK442" i="76"/>
  <c r="AD443" i="76"/>
  <c r="BG443" i="76"/>
  <c r="BM443" i="76" s="1"/>
  <c r="AD444" i="76"/>
  <c r="CD444" i="76"/>
  <c r="AB445" i="76"/>
  <c r="BJ445" i="76"/>
  <c r="AD446" i="76"/>
  <c r="AC446" i="76"/>
  <c r="AF446" i="76" s="1"/>
  <c r="AE445" i="14" s="1"/>
  <c r="CA447" i="76"/>
  <c r="CB448" i="76"/>
  <c r="BG449" i="76"/>
  <c r="CB450" i="76"/>
  <c r="CF450" i="76" s="1"/>
  <c r="AC450" i="76"/>
  <c r="AF450" i="76" s="1"/>
  <c r="S451" i="76"/>
  <c r="CB452" i="76"/>
  <c r="AK453" i="76"/>
  <c r="AK454" i="76"/>
  <c r="CA455" i="76"/>
  <c r="CE455" i="76" s="1"/>
  <c r="AB455" i="76"/>
  <c r="AB456" i="76"/>
  <c r="AK457" i="76"/>
  <c r="CA458" i="76"/>
  <c r="AK458" i="76"/>
  <c r="BJ458" i="76"/>
  <c r="S459" i="76"/>
  <c r="CB460" i="76"/>
  <c r="CF460" i="76" s="1"/>
  <c r="BX461" i="76"/>
  <c r="AK463" i="76"/>
  <c r="BL463" i="76"/>
  <c r="BJ465" i="76"/>
  <c r="BY465" i="76"/>
  <c r="CD465" i="76"/>
  <c r="BJ466" i="76"/>
  <c r="S467" i="76"/>
  <c r="S468" i="76"/>
  <c r="AD469" i="76"/>
  <c r="CD469" i="76"/>
  <c r="BG470" i="76"/>
  <c r="CC470" i="76"/>
  <c r="BX470" i="76"/>
  <c r="S471" i="76"/>
  <c r="AC471" i="76"/>
  <c r="AF471" i="76" s="1"/>
  <c r="AE470" i="14" s="1"/>
  <c r="BY471" i="76"/>
  <c r="CB472" i="76"/>
  <c r="AD472" i="76"/>
  <c r="AK472" i="76"/>
  <c r="BL472" i="76"/>
  <c r="S475" i="76"/>
  <c r="CA477" i="76"/>
  <c r="AB478" i="76"/>
  <c r="AD479" i="76"/>
  <c r="AE479" i="76" s="1"/>
  <c r="S479" i="76"/>
  <c r="CA480" i="76"/>
  <c r="S480" i="76"/>
  <c r="AC480" i="76"/>
  <c r="CC482" i="76"/>
  <c r="BX482" i="76"/>
  <c r="BY488" i="76"/>
  <c r="CD488" i="76"/>
  <c r="AK490" i="76"/>
  <c r="CD490" i="76"/>
  <c r="BY490" i="76"/>
  <c r="CD492" i="76"/>
  <c r="BY492" i="76"/>
  <c r="BZ492" i="76" s="1"/>
  <c r="CD494" i="76"/>
  <c r="BY494" i="76"/>
  <c r="CA499" i="76"/>
  <c r="S499" i="76"/>
  <c r="AC499" i="76"/>
  <c r="AF499" i="76" s="1"/>
  <c r="CA476" i="76"/>
  <c r="AK479" i="76"/>
  <c r="AG479" i="76" s="1"/>
  <c r="CB480" i="76"/>
  <c r="BZ480" i="76"/>
  <c r="BI717" i="76"/>
  <c r="CB484" i="76"/>
  <c r="CF484" i="76" s="1"/>
  <c r="AD484" i="76"/>
  <c r="AK485" i="76"/>
  <c r="BL485" i="76"/>
  <c r="CB487" i="76"/>
  <c r="BL488" i="76"/>
  <c r="CA491" i="76"/>
  <c r="AB497" i="76"/>
  <c r="AK497" i="76"/>
  <c r="CB499" i="76"/>
  <c r="BJ499" i="76"/>
  <c r="AB501" i="76"/>
  <c r="CB481" i="76"/>
  <c r="BE717" i="76"/>
  <c r="BL484" i="76"/>
  <c r="AC485" i="76"/>
  <c r="AF485" i="76" s="1"/>
  <c r="AE484" i="14" s="1"/>
  <c r="AD486" i="76"/>
  <c r="AL486" i="76"/>
  <c r="AD491" i="76"/>
  <c r="BK491" i="76"/>
  <c r="AC493" i="76"/>
  <c r="AF493" i="76" s="1"/>
  <c r="AE492" i="14" s="1"/>
  <c r="CA495" i="76"/>
  <c r="AC497" i="76"/>
  <c r="AF497" i="76" s="1"/>
  <c r="AE496" i="14" s="1"/>
  <c r="BL497" i="76"/>
  <c r="AD499" i="76"/>
  <c r="BK499" i="76"/>
  <c r="BL500" i="76"/>
  <c r="AK466" i="76"/>
  <c r="AD467" i="76"/>
  <c r="AB468" i="76"/>
  <c r="BL469" i="76"/>
  <c r="AB472" i="76"/>
  <c r="AK473" i="76"/>
  <c r="AD475" i="76"/>
  <c r="S476" i="76"/>
  <c r="CB477" i="76"/>
  <c r="BG477" i="76"/>
  <c r="BM477" i="76" s="1"/>
  <c r="CA479" i="76"/>
  <c r="CE479" i="76" s="1"/>
  <c r="AB480" i="76"/>
  <c r="AB481" i="76"/>
  <c r="Q717" i="76"/>
  <c r="AB484" i="76"/>
  <c r="CB485" i="76"/>
  <c r="BL487" i="76"/>
  <c r="AD488" i="76"/>
  <c r="BJ489" i="76"/>
  <c r="AD490" i="76"/>
  <c r="CB490" i="76"/>
  <c r="S491" i="76"/>
  <c r="BL491" i="76"/>
  <c r="BL493" i="76"/>
  <c r="BG497" i="76"/>
  <c r="CA502" i="76"/>
  <c r="BL502" i="76"/>
  <c r="BE715" i="76"/>
  <c r="BE716" i="76"/>
  <c r="BI715" i="76"/>
  <c r="BI716" i="76"/>
  <c r="CA16" i="76"/>
  <c r="CE16" i="76" s="1"/>
  <c r="CB17" i="76"/>
  <c r="CF17" i="76" s="1"/>
  <c r="CC18" i="76"/>
  <c r="CB20" i="76"/>
  <c r="CB21" i="76"/>
  <c r="CF21" i="76" s="1"/>
  <c r="AD21" i="76"/>
  <c r="CC22" i="76"/>
  <c r="BX22" i="76"/>
  <c r="CD23" i="76"/>
  <c r="BY23" i="76"/>
  <c r="BK24" i="76"/>
  <c r="BJ24" i="76"/>
  <c r="BM24" i="76" s="1"/>
  <c r="BK25" i="76"/>
  <c r="BG25" i="76"/>
  <c r="Z715" i="76"/>
  <c r="Z716" i="76"/>
  <c r="BF716" i="76"/>
  <c r="BF715" i="76"/>
  <c r="BJ14" i="76"/>
  <c r="BV716" i="76"/>
  <c r="BV715" i="76"/>
  <c r="BG15" i="76"/>
  <c r="CA15" i="76"/>
  <c r="CE15" i="76" s="1"/>
  <c r="BX16" i="76"/>
  <c r="CB16" i="76"/>
  <c r="CF16" i="76" s="1"/>
  <c r="S17" i="76"/>
  <c r="AC17" i="76"/>
  <c r="BK17" i="76"/>
  <c r="AC18" i="76"/>
  <c r="AC20" i="76"/>
  <c r="AF20" i="76" s="1"/>
  <c r="AE19" i="14" s="1"/>
  <c r="S20" i="76"/>
  <c r="CD20" i="76"/>
  <c r="BY20" i="76"/>
  <c r="S21" i="76"/>
  <c r="AC22" i="76"/>
  <c r="AF22" i="76" s="1"/>
  <c r="AB22" i="76"/>
  <c r="AC23" i="76"/>
  <c r="S23" i="76"/>
  <c r="AK23" i="76"/>
  <c r="CA23" i="76"/>
  <c r="CE23" i="76" s="1"/>
  <c r="BV13" i="76"/>
  <c r="Q716" i="76"/>
  <c r="Q715" i="76"/>
  <c r="AA715" i="76"/>
  <c r="AA716" i="76"/>
  <c r="AI715" i="76"/>
  <c r="AI716" i="76"/>
  <c r="BG14" i="76"/>
  <c r="BW716" i="76"/>
  <c r="BW715" i="76"/>
  <c r="CA14" i="76"/>
  <c r="BX15" i="76"/>
  <c r="BZ15" i="76" s="1"/>
  <c r="S16" i="76"/>
  <c r="BY16" i="76"/>
  <c r="BK18" i="76"/>
  <c r="BG18" i="76"/>
  <c r="BG19" i="76"/>
  <c r="BM19" i="76" s="1"/>
  <c r="AD20" i="76"/>
  <c r="BK20" i="76"/>
  <c r="CA22" i="76"/>
  <c r="CB23" i="76"/>
  <c r="AK24" i="76"/>
  <c r="CB24" i="76"/>
  <c r="CF24" i="76" s="1"/>
  <c r="CE48" i="76"/>
  <c r="CG48" i="76" s="1"/>
  <c r="R716" i="76"/>
  <c r="R715" i="76"/>
  <c r="AB14" i="76"/>
  <c r="AJ716" i="76"/>
  <c r="AJ715" i="76"/>
  <c r="BH716" i="76"/>
  <c r="BH715" i="76"/>
  <c r="BL14" i="76"/>
  <c r="BX14" i="76"/>
  <c r="CB14" i="76"/>
  <c r="S15" i="76"/>
  <c r="BG17" i="76"/>
  <c r="BM17" i="76" s="1"/>
  <c r="AC19" i="76"/>
  <c r="S19" i="76"/>
  <c r="CC19" i="76"/>
  <c r="BX19" i="76"/>
  <c r="BZ19" i="76" s="1"/>
  <c r="CD19" i="76"/>
  <c r="CA20" i="76"/>
  <c r="CE20" i="76" s="1"/>
  <c r="BK21" i="76"/>
  <c r="BG21" i="76"/>
  <c r="CF22" i="76"/>
  <c r="AB23" i="76"/>
  <c r="CE30" i="76"/>
  <c r="CE47" i="76"/>
  <c r="CG47" i="76" s="1"/>
  <c r="BG22" i="76"/>
  <c r="BX23" i="76"/>
  <c r="S24" i="76"/>
  <c r="AC24" i="76"/>
  <c r="BY24" i="76"/>
  <c r="AD25" i="76"/>
  <c r="BG26" i="76"/>
  <c r="BX27" i="76"/>
  <c r="S28" i="76"/>
  <c r="AC28" i="76"/>
  <c r="AF28" i="76" s="1"/>
  <c r="AE27" i="14" s="1"/>
  <c r="BY28" i="76"/>
  <c r="AD29" i="76"/>
  <c r="AE29" i="76" s="1"/>
  <c r="BG30" i="76"/>
  <c r="BM30" i="76" s="1"/>
  <c r="BX31" i="76"/>
  <c r="S32" i="76"/>
  <c r="AC32" i="76"/>
  <c r="AF32" i="76" s="1"/>
  <c r="BY32" i="76"/>
  <c r="AD33" i="76"/>
  <c r="AE33" i="76" s="1"/>
  <c r="BG34" i="76"/>
  <c r="BX35" i="76"/>
  <c r="S36" i="76"/>
  <c r="AC36" i="76"/>
  <c r="AF36" i="76" s="1"/>
  <c r="AE35" i="14" s="1"/>
  <c r="BY36" i="76"/>
  <c r="AD37" i="76"/>
  <c r="BG38" i="76"/>
  <c r="BX39" i="76"/>
  <c r="S40" i="76"/>
  <c r="AC40" i="76"/>
  <c r="AF40" i="76" s="1"/>
  <c r="BY40" i="76"/>
  <c r="AD41" i="76"/>
  <c r="AE41" i="76" s="1"/>
  <c r="AG41" i="76" s="1"/>
  <c r="BG42" i="76"/>
  <c r="BM42" i="76" s="1"/>
  <c r="BX43" i="76"/>
  <c r="S44" i="76"/>
  <c r="AC44" i="76"/>
  <c r="AF44" i="76" s="1"/>
  <c r="BY44" i="76"/>
  <c r="AD45" i="76"/>
  <c r="BG46" i="76"/>
  <c r="BX47" i="76"/>
  <c r="S48" i="76"/>
  <c r="AC48" i="76"/>
  <c r="AF48" i="76" s="1"/>
  <c r="BY48" i="76"/>
  <c r="AD49" i="76"/>
  <c r="BG50" i="76"/>
  <c r="BM50" i="76" s="1"/>
  <c r="BX51" i="76"/>
  <c r="S52" i="76"/>
  <c r="AC52" i="76"/>
  <c r="AF52" i="76" s="1"/>
  <c r="BY52" i="76"/>
  <c r="AD53" i="76"/>
  <c r="BG54" i="76"/>
  <c r="BM54" i="76" s="1"/>
  <c r="BX55" i="76"/>
  <c r="S56" i="76"/>
  <c r="AC56" i="76"/>
  <c r="AF56" i="76" s="1"/>
  <c r="AE55" i="14" s="1"/>
  <c r="BG56" i="76"/>
  <c r="BM56" i="76" s="1"/>
  <c r="AD57" i="76"/>
  <c r="BK57" i="76"/>
  <c r="CB58" i="76"/>
  <c r="CF58" i="76" s="1"/>
  <c r="CA59" i="76"/>
  <c r="CC59" i="76"/>
  <c r="CB60" i="76"/>
  <c r="CB61" i="76"/>
  <c r="BK62" i="76"/>
  <c r="BG62" i="76"/>
  <c r="BK63" i="76"/>
  <c r="BG63" i="76"/>
  <c r="BG64" i="76"/>
  <c r="AD65" i="76"/>
  <c r="BK65" i="76"/>
  <c r="CB66" i="76"/>
  <c r="CA67" i="76"/>
  <c r="CC67" i="76"/>
  <c r="CB68" i="76"/>
  <c r="CF68" i="76" s="1"/>
  <c r="CC71" i="76"/>
  <c r="BX71" i="76"/>
  <c r="CD72" i="76"/>
  <c r="BY72" i="76"/>
  <c r="BK73" i="76"/>
  <c r="BJ73" i="76"/>
  <c r="BK74" i="76"/>
  <c r="BG74" i="76"/>
  <c r="AB76" i="76"/>
  <c r="CA79" i="76"/>
  <c r="CB80" i="76"/>
  <c r="AC82" i="76"/>
  <c r="AF82" i="76" s="1"/>
  <c r="AB82" i="76"/>
  <c r="AC83" i="76"/>
  <c r="AF83" i="76" s="1"/>
  <c r="AE82" i="14" s="1"/>
  <c r="S83" i="76"/>
  <c r="AK83" i="76"/>
  <c r="CA83" i="76"/>
  <c r="CE83" i="76" s="1"/>
  <c r="CC86" i="76"/>
  <c r="BX86" i="76"/>
  <c r="BZ86" i="76" s="1"/>
  <c r="CD87" i="76"/>
  <c r="BY87" i="76"/>
  <c r="BK88" i="76"/>
  <c r="BJ88" i="76"/>
  <c r="BK89" i="76"/>
  <c r="BG89" i="76"/>
  <c r="CF90" i="76"/>
  <c r="AB91" i="76"/>
  <c r="CA94" i="76"/>
  <c r="CB95" i="76"/>
  <c r="AK96" i="76"/>
  <c r="CB96" i="76"/>
  <c r="CF96" i="76" s="1"/>
  <c r="CC98" i="76"/>
  <c r="CE98" i="76" s="1"/>
  <c r="BX98" i="76"/>
  <c r="BZ98" i="76" s="1"/>
  <c r="CD99" i="76"/>
  <c r="BY99" i="76"/>
  <c r="BK100" i="76"/>
  <c r="BJ100" i="76"/>
  <c r="AB26" i="76"/>
  <c r="BX26" i="76"/>
  <c r="S27" i="76"/>
  <c r="AC27" i="76"/>
  <c r="AF27" i="76" s="1"/>
  <c r="AE26" i="14" s="1"/>
  <c r="AK27" i="76"/>
  <c r="BY27" i="76"/>
  <c r="AD28" i="76"/>
  <c r="BJ28" i="76"/>
  <c r="BM28" i="76" s="1"/>
  <c r="BG29" i="76"/>
  <c r="BM29" i="76" s="1"/>
  <c r="AB30" i="76"/>
  <c r="BX30" i="76"/>
  <c r="BZ30" i="76" s="1"/>
  <c r="S31" i="76"/>
  <c r="AC31" i="76"/>
  <c r="AF31" i="76" s="1"/>
  <c r="AK31" i="76"/>
  <c r="BY31" i="76"/>
  <c r="AD32" i="76"/>
  <c r="BJ32" i="76"/>
  <c r="BG33" i="76"/>
  <c r="AB34" i="76"/>
  <c r="BX34" i="76"/>
  <c r="BZ34" i="76" s="1"/>
  <c r="S35" i="76"/>
  <c r="AC35" i="76"/>
  <c r="AF35" i="76" s="1"/>
  <c r="AK35" i="76"/>
  <c r="BY35" i="76"/>
  <c r="AD36" i="76"/>
  <c r="BJ36" i="76"/>
  <c r="BG37" i="76"/>
  <c r="BM37" i="76" s="1"/>
  <c r="AB38" i="76"/>
  <c r="BX38" i="76"/>
  <c r="BZ38" i="76" s="1"/>
  <c r="S39" i="76"/>
  <c r="AC39" i="76"/>
  <c r="AK39" i="76"/>
  <c r="BY39" i="76"/>
  <c r="AD40" i="76"/>
  <c r="BJ40" i="76"/>
  <c r="BG41" i="76"/>
  <c r="AB42" i="76"/>
  <c r="BX42" i="76"/>
  <c r="S43" i="76"/>
  <c r="AC43" i="76"/>
  <c r="AF43" i="76" s="1"/>
  <c r="AK43" i="76"/>
  <c r="BY43" i="76"/>
  <c r="AD44" i="76"/>
  <c r="BJ44" i="76"/>
  <c r="BM44" i="76" s="1"/>
  <c r="BG45" i="76"/>
  <c r="AB46" i="76"/>
  <c r="BX46" i="76"/>
  <c r="BZ46" i="76" s="1"/>
  <c r="S47" i="76"/>
  <c r="AC47" i="76"/>
  <c r="AK47" i="76"/>
  <c r="BY47" i="76"/>
  <c r="AD48" i="76"/>
  <c r="BJ48" i="76"/>
  <c r="BM48" i="76" s="1"/>
  <c r="BG49" i="76"/>
  <c r="AB50" i="76"/>
  <c r="BX50" i="76"/>
  <c r="S51" i="76"/>
  <c r="AC51" i="76"/>
  <c r="AF51" i="76" s="1"/>
  <c r="AE50" i="14" s="1"/>
  <c r="AK51" i="76"/>
  <c r="BY51" i="76"/>
  <c r="AD52" i="76"/>
  <c r="BJ52" i="76"/>
  <c r="BG53" i="76"/>
  <c r="BM53" i="76" s="1"/>
  <c r="AB54" i="76"/>
  <c r="BX54" i="76"/>
  <c r="S55" i="76"/>
  <c r="AC55" i="76"/>
  <c r="AK55" i="76"/>
  <c r="BY55" i="76"/>
  <c r="AD56" i="76"/>
  <c r="CC56" i="76"/>
  <c r="CE56" i="76" s="1"/>
  <c r="BX56" i="76"/>
  <c r="BZ56" i="76" s="1"/>
  <c r="CD56" i="76"/>
  <c r="AC59" i="76"/>
  <c r="AF59" i="76" s="1"/>
  <c r="AB60" i="76"/>
  <c r="AC61" i="76"/>
  <c r="AF61" i="76" s="1"/>
  <c r="AE60" i="14" s="1"/>
  <c r="S61" i="76"/>
  <c r="AK61" i="76"/>
  <c r="CD61" i="76"/>
  <c r="BY61" i="76"/>
  <c r="BL63" i="76"/>
  <c r="AC64" i="76"/>
  <c r="AF64" i="76" s="1"/>
  <c r="S64" i="76"/>
  <c r="CC64" i="76"/>
  <c r="CE64" i="76" s="1"/>
  <c r="BX64" i="76"/>
  <c r="BZ64" i="76" s="1"/>
  <c r="CD64" i="76"/>
  <c r="CF64" i="76" s="1"/>
  <c r="AC67" i="76"/>
  <c r="AF67" i="76" s="1"/>
  <c r="AB68" i="76"/>
  <c r="CA69" i="76"/>
  <c r="CE69" i="76" s="1"/>
  <c r="AC69" i="76"/>
  <c r="S69" i="76"/>
  <c r="AK69" i="76"/>
  <c r="CB69" i="76"/>
  <c r="CF69" i="76" s="1"/>
  <c r="BJ70" i="76"/>
  <c r="AC71" i="76"/>
  <c r="AF71" i="76" s="1"/>
  <c r="AE70" i="14" s="1"/>
  <c r="AB71" i="76"/>
  <c r="AC72" i="76"/>
  <c r="AF72" i="76" s="1"/>
  <c r="S72" i="76"/>
  <c r="AK72" i="76"/>
  <c r="CA72" i="76"/>
  <c r="CE72" i="76" s="1"/>
  <c r="CC75" i="76"/>
  <c r="BX75" i="76"/>
  <c r="BZ75" i="76" s="1"/>
  <c r="CD76" i="76"/>
  <c r="BY76" i="76"/>
  <c r="BK77" i="76"/>
  <c r="BJ77" i="76"/>
  <c r="BK78" i="76"/>
  <c r="BG78" i="76"/>
  <c r="AB80" i="76"/>
  <c r="BZ81" i="76"/>
  <c r="CA82" i="76"/>
  <c r="CB83" i="76"/>
  <c r="AK84" i="76"/>
  <c r="CB84" i="76"/>
  <c r="CF84" i="76" s="1"/>
  <c r="BJ85" i="76"/>
  <c r="AC86" i="76"/>
  <c r="AB86" i="76"/>
  <c r="AC87" i="76"/>
  <c r="S87" i="76"/>
  <c r="AK87" i="76"/>
  <c r="CA87" i="76"/>
  <c r="CE87" i="76" s="1"/>
  <c r="CC90" i="76"/>
  <c r="BX90" i="76"/>
  <c r="CD91" i="76"/>
  <c r="BY91" i="76"/>
  <c r="BK92" i="76"/>
  <c r="BJ92" i="76"/>
  <c r="BK93" i="76"/>
  <c r="BG93" i="76"/>
  <c r="AB95" i="76"/>
  <c r="AC98" i="76"/>
  <c r="AF98" i="76" s="1"/>
  <c r="AB98" i="76"/>
  <c r="AC99" i="76"/>
  <c r="AF99" i="76" s="1"/>
  <c r="S99" i="76"/>
  <c r="AK99" i="76"/>
  <c r="CA99" i="76"/>
  <c r="CE99" i="76" s="1"/>
  <c r="CF127" i="76"/>
  <c r="CB45" i="76"/>
  <c r="CF45" i="76" s="1"/>
  <c r="CB49" i="76"/>
  <c r="CF49" i="76" s="1"/>
  <c r="BK58" i="76"/>
  <c r="BG58" i="76"/>
  <c r="BM58" i="76" s="1"/>
  <c r="BK59" i="76"/>
  <c r="BG59" i="76"/>
  <c r="AL62" i="76"/>
  <c r="BJ62" i="76"/>
  <c r="CC63" i="76"/>
  <c r="BK66" i="76"/>
  <c r="BG66" i="76"/>
  <c r="BK67" i="76"/>
  <c r="BG67" i="76"/>
  <c r="BM67" i="76" s="1"/>
  <c r="AK73" i="76"/>
  <c r="AC75" i="76"/>
  <c r="AB75" i="76"/>
  <c r="AC76" i="76"/>
  <c r="S76" i="76"/>
  <c r="AK76" i="76"/>
  <c r="CA76" i="76"/>
  <c r="CE76" i="76" s="1"/>
  <c r="CC79" i="76"/>
  <c r="BX79" i="76"/>
  <c r="CD80" i="76"/>
  <c r="BY80" i="76"/>
  <c r="BK81" i="76"/>
  <c r="BG81" i="76"/>
  <c r="AB83" i="76"/>
  <c r="AK88" i="76"/>
  <c r="BJ89" i="76"/>
  <c r="AC90" i="76"/>
  <c r="AF90" i="76" s="1"/>
  <c r="AE89" i="14" s="1"/>
  <c r="AB90" i="76"/>
  <c r="AC91" i="76"/>
  <c r="AF91" i="76" s="1"/>
  <c r="S91" i="76"/>
  <c r="AK91" i="76"/>
  <c r="CA91" i="76"/>
  <c r="CE91" i="76" s="1"/>
  <c r="CF93" i="76"/>
  <c r="CC94" i="76"/>
  <c r="BX94" i="76"/>
  <c r="CD95" i="76"/>
  <c r="BY95" i="76"/>
  <c r="BK96" i="76"/>
  <c r="BJ96" i="76"/>
  <c r="CE97" i="76"/>
  <c r="BK97" i="76"/>
  <c r="BG97" i="76"/>
  <c r="AK100" i="76"/>
  <c r="AC57" i="76"/>
  <c r="AF57" i="76" s="1"/>
  <c r="AE56" i="14" s="1"/>
  <c r="S57" i="76"/>
  <c r="CD57" i="76"/>
  <c r="BY57" i="76"/>
  <c r="AC60" i="76"/>
  <c r="AF60" i="76" s="1"/>
  <c r="AE59" i="14" s="1"/>
  <c r="S60" i="76"/>
  <c r="CC60" i="76"/>
  <c r="BX60" i="76"/>
  <c r="AC65" i="76"/>
  <c r="AF65" i="76" s="1"/>
  <c r="S65" i="76"/>
  <c r="CD65" i="76"/>
  <c r="CF65" i="76" s="1"/>
  <c r="BY65" i="76"/>
  <c r="BZ65" i="76" s="1"/>
  <c r="AC68" i="76"/>
  <c r="AF68" i="76" s="1"/>
  <c r="S68" i="76"/>
  <c r="CC68" i="76"/>
  <c r="BX68" i="76"/>
  <c r="BZ68" i="76" s="1"/>
  <c r="BK69" i="76"/>
  <c r="BJ69" i="76"/>
  <c r="BM69" i="76" s="1"/>
  <c r="BK70" i="76"/>
  <c r="BG70" i="76"/>
  <c r="CA75" i="76"/>
  <c r="AC79" i="76"/>
  <c r="AF79" i="76" s="1"/>
  <c r="AB79" i="76"/>
  <c r="AC80" i="76"/>
  <c r="AF80" i="76" s="1"/>
  <c r="S80" i="76"/>
  <c r="AK80" i="76"/>
  <c r="CA80" i="76"/>
  <c r="CE80" i="76" s="1"/>
  <c r="CC82" i="76"/>
  <c r="BX82" i="76"/>
  <c r="CD83" i="76"/>
  <c r="BY83" i="76"/>
  <c r="BK84" i="76"/>
  <c r="BJ84" i="76"/>
  <c r="BK85" i="76"/>
  <c r="BG85" i="76"/>
  <c r="AC94" i="76"/>
  <c r="AF94" i="76" s="1"/>
  <c r="AB94" i="76"/>
  <c r="AC95" i="76"/>
  <c r="AF95" i="76" s="1"/>
  <c r="S95" i="76"/>
  <c r="AK95" i="76"/>
  <c r="CA95" i="76"/>
  <c r="CE95" i="76" s="1"/>
  <c r="CA103" i="76"/>
  <c r="CE103" i="76" s="1"/>
  <c r="CB104" i="76"/>
  <c r="CF104" i="76" s="1"/>
  <c r="CA107" i="76"/>
  <c r="CE107" i="76" s="1"/>
  <c r="CB108" i="76"/>
  <c r="CF108" i="76" s="1"/>
  <c r="CA111" i="76"/>
  <c r="CE111" i="76" s="1"/>
  <c r="CG111" i="76" s="1"/>
  <c r="CB112" i="76"/>
  <c r="CF112" i="76" s="1"/>
  <c r="CA115" i="76"/>
  <c r="CE115" i="76" s="1"/>
  <c r="CB116" i="76"/>
  <c r="CF116" i="76" s="1"/>
  <c r="CA119" i="76"/>
  <c r="CE119" i="76" s="1"/>
  <c r="CG119" i="76" s="1"/>
  <c r="CB120" i="76"/>
  <c r="CF120" i="76" s="1"/>
  <c r="CA123" i="76"/>
  <c r="CE123" i="76" s="1"/>
  <c r="CB124" i="76"/>
  <c r="CF124" i="76" s="1"/>
  <c r="CA127" i="76"/>
  <c r="CE127" i="76" s="1"/>
  <c r="CB128" i="76"/>
  <c r="CF128" i="76" s="1"/>
  <c r="BG131" i="76"/>
  <c r="CA131" i="76"/>
  <c r="CE131" i="76" s="1"/>
  <c r="CB132" i="76"/>
  <c r="CF132" i="76" s="1"/>
  <c r="S133" i="76"/>
  <c r="BG135" i="76"/>
  <c r="BM135" i="76" s="1"/>
  <c r="CA135" i="76"/>
  <c r="CE135" i="76" s="1"/>
  <c r="CB136" i="76"/>
  <c r="CF136" i="76" s="1"/>
  <c r="CG136" i="76" s="1"/>
  <c r="S137" i="76"/>
  <c r="BG139" i="76"/>
  <c r="BM139" i="76" s="1"/>
  <c r="CA139" i="76"/>
  <c r="CE139" i="76" s="1"/>
  <c r="CB140" i="76"/>
  <c r="CF140" i="76" s="1"/>
  <c r="CG140" i="76" s="1"/>
  <c r="S141" i="76"/>
  <c r="BG143" i="76"/>
  <c r="BM143" i="76" s="1"/>
  <c r="CA143" i="76"/>
  <c r="CE143" i="76" s="1"/>
  <c r="CB144" i="76"/>
  <c r="CF144" i="76" s="1"/>
  <c r="CG144" i="76" s="1"/>
  <c r="S145" i="76"/>
  <c r="CA147" i="76"/>
  <c r="BK147" i="76"/>
  <c r="BG147" i="76"/>
  <c r="AC150" i="76"/>
  <c r="AF150" i="76" s="1"/>
  <c r="AE149" i="14" s="1"/>
  <c r="S150" i="76"/>
  <c r="AB150" i="76"/>
  <c r="CD150" i="76"/>
  <c r="BY150" i="76"/>
  <c r="BK151" i="76"/>
  <c r="BG151" i="76"/>
  <c r="AC154" i="76"/>
  <c r="AF154" i="76" s="1"/>
  <c r="AE153" i="14" s="1"/>
  <c r="S154" i="76"/>
  <c r="AB154" i="76"/>
  <c r="CD154" i="76"/>
  <c r="BY154" i="76"/>
  <c r="BZ154" i="76" s="1"/>
  <c r="BK155" i="76"/>
  <c r="BG155" i="76"/>
  <c r="AC158" i="76"/>
  <c r="AF158" i="76" s="1"/>
  <c r="AE157" i="14" s="1"/>
  <c r="S158" i="76"/>
  <c r="AB158" i="76"/>
  <c r="CD158" i="76"/>
  <c r="CF158" i="76" s="1"/>
  <c r="BY158" i="76"/>
  <c r="BK159" i="76"/>
  <c r="BG159" i="76"/>
  <c r="AC162" i="76"/>
  <c r="AF162" i="76" s="1"/>
  <c r="AE161" i="14" s="1"/>
  <c r="S162" i="76"/>
  <c r="AB162" i="76"/>
  <c r="CD162" i="76"/>
  <c r="BY162" i="76"/>
  <c r="BZ162" i="76" s="1"/>
  <c r="BK163" i="76"/>
  <c r="BG163" i="76"/>
  <c r="AC166" i="76"/>
  <c r="AF166" i="76" s="1"/>
  <c r="AE165" i="14" s="1"/>
  <c r="S166" i="76"/>
  <c r="CD166" i="76"/>
  <c r="BY166" i="76"/>
  <c r="BK167" i="76"/>
  <c r="BG167" i="76"/>
  <c r="BL169" i="76"/>
  <c r="BG169" i="76"/>
  <c r="BM169" i="76" s="1"/>
  <c r="AE199" i="76"/>
  <c r="AE203" i="76"/>
  <c r="AE207" i="76"/>
  <c r="BY69" i="76"/>
  <c r="BZ69" i="76" s="1"/>
  <c r="AD70" i="76"/>
  <c r="BG71" i="76"/>
  <c r="BX72" i="76"/>
  <c r="S73" i="76"/>
  <c r="AC73" i="76"/>
  <c r="BY73" i="76"/>
  <c r="BZ73" i="76" s="1"/>
  <c r="AD74" i="76"/>
  <c r="AE74" i="76" s="1"/>
  <c r="BG75" i="76"/>
  <c r="BM75" i="76" s="1"/>
  <c r="BX76" i="76"/>
  <c r="S77" i="76"/>
  <c r="AC77" i="76"/>
  <c r="BY77" i="76"/>
  <c r="AD78" i="76"/>
  <c r="BG79" i="76"/>
  <c r="BM79" i="76" s="1"/>
  <c r="BX80" i="76"/>
  <c r="AD81" i="76"/>
  <c r="AE81" i="76" s="1"/>
  <c r="BG82" i="76"/>
  <c r="BX83" i="76"/>
  <c r="S84" i="76"/>
  <c r="AC84" i="76"/>
  <c r="AF84" i="76" s="1"/>
  <c r="AE83" i="14" s="1"/>
  <c r="BY84" i="76"/>
  <c r="AD85" i="76"/>
  <c r="AE85" i="76" s="1"/>
  <c r="AG85" i="76" s="1"/>
  <c r="AH85" i="76" s="1"/>
  <c r="BG86" i="76"/>
  <c r="BX87" i="76"/>
  <c r="S88" i="76"/>
  <c r="AC88" i="76"/>
  <c r="AF88" i="76" s="1"/>
  <c r="BY88" i="76"/>
  <c r="AD89" i="76"/>
  <c r="BG90" i="76"/>
  <c r="BX91" i="76"/>
  <c r="S92" i="76"/>
  <c r="AC92" i="76"/>
  <c r="AF92" i="76" s="1"/>
  <c r="AE91" i="14" s="1"/>
  <c r="BY92" i="76"/>
  <c r="BZ92" i="76" s="1"/>
  <c r="AD93" i="76"/>
  <c r="BG94" i="76"/>
  <c r="BM94" i="76" s="1"/>
  <c r="BX95" i="76"/>
  <c r="S96" i="76"/>
  <c r="AC96" i="76"/>
  <c r="BY96" i="76"/>
  <c r="AD97" i="76"/>
  <c r="AE97" i="76" s="1"/>
  <c r="BG98" i="76"/>
  <c r="BX99" i="76"/>
  <c r="S100" i="76"/>
  <c r="AC100" i="76"/>
  <c r="BY100" i="76"/>
  <c r="BZ100" i="76" s="1"/>
  <c r="AD101" i="76"/>
  <c r="BG102" i="76"/>
  <c r="BX103" i="76"/>
  <c r="S104" i="76"/>
  <c r="AC104" i="76"/>
  <c r="AF104" i="76" s="1"/>
  <c r="BY104" i="76"/>
  <c r="AD105" i="76"/>
  <c r="AE105" i="76" s="1"/>
  <c r="BG106" i="76"/>
  <c r="BX107" i="76"/>
  <c r="S108" i="76"/>
  <c r="AC108" i="76"/>
  <c r="BY108" i="76"/>
  <c r="AD109" i="76"/>
  <c r="AE109" i="76" s="1"/>
  <c r="BG110" i="76"/>
  <c r="BX111" i="76"/>
  <c r="S112" i="76"/>
  <c r="AC112" i="76"/>
  <c r="AF112" i="76" s="1"/>
  <c r="AE111" i="14" s="1"/>
  <c r="BY112" i="76"/>
  <c r="BZ112" i="76" s="1"/>
  <c r="AD113" i="76"/>
  <c r="BG114" i="76"/>
  <c r="BM114" i="76" s="1"/>
  <c r="BX115" i="76"/>
  <c r="S116" i="76"/>
  <c r="AC116" i="76"/>
  <c r="BY116" i="76"/>
  <c r="BZ116" i="76" s="1"/>
  <c r="AD117" i="76"/>
  <c r="BG118" i="76"/>
  <c r="BM118" i="76" s="1"/>
  <c r="BX119" i="76"/>
  <c r="S120" i="76"/>
  <c r="AC120" i="76"/>
  <c r="BY120" i="76"/>
  <c r="AD121" i="76"/>
  <c r="BG122" i="76"/>
  <c r="BM122" i="76" s="1"/>
  <c r="BX123" i="76"/>
  <c r="S124" i="76"/>
  <c r="AC124" i="76"/>
  <c r="BY124" i="76"/>
  <c r="AD125" i="76"/>
  <c r="AE125" i="76" s="1"/>
  <c r="BG126" i="76"/>
  <c r="BM126" i="76" s="1"/>
  <c r="BX127" i="76"/>
  <c r="S128" i="76"/>
  <c r="AC128" i="76"/>
  <c r="AF128" i="76" s="1"/>
  <c r="AE127" i="14" s="1"/>
  <c r="BY128" i="76"/>
  <c r="AD129" i="76"/>
  <c r="AE129" i="76" s="1"/>
  <c r="BG130" i="76"/>
  <c r="BM130" i="76" s="1"/>
  <c r="BX131" i="76"/>
  <c r="BZ131" i="76" s="1"/>
  <c r="S132" i="76"/>
  <c r="AC132" i="76"/>
  <c r="AF132" i="76" s="1"/>
  <c r="BY132" i="76"/>
  <c r="BZ132" i="76" s="1"/>
  <c r="AD133" i="76"/>
  <c r="AE133" i="76" s="1"/>
  <c r="BG134" i="76"/>
  <c r="BX135" i="76"/>
  <c r="BZ135" i="76" s="1"/>
  <c r="S136" i="76"/>
  <c r="AC136" i="76"/>
  <c r="BY136" i="76"/>
  <c r="BZ136" i="76" s="1"/>
  <c r="AD137" i="76"/>
  <c r="BG138" i="76"/>
  <c r="BX139" i="76"/>
  <c r="BZ139" i="76" s="1"/>
  <c r="S140" i="76"/>
  <c r="AC140" i="76"/>
  <c r="BY140" i="76"/>
  <c r="AD141" i="76"/>
  <c r="BG142" i="76"/>
  <c r="BX143" i="76"/>
  <c r="BZ143" i="76" s="1"/>
  <c r="S144" i="76"/>
  <c r="AC144" i="76"/>
  <c r="BY144" i="76"/>
  <c r="AD145" i="76"/>
  <c r="BY146" i="76"/>
  <c r="AB147" i="76"/>
  <c r="BK148" i="76"/>
  <c r="BG148" i="76"/>
  <c r="BG149" i="76"/>
  <c r="CA149" i="76"/>
  <c r="AD150" i="76"/>
  <c r="BK150" i="76"/>
  <c r="S151" i="76"/>
  <c r="BK152" i="76"/>
  <c r="BG152" i="76"/>
  <c r="BM152" i="76" s="1"/>
  <c r="BG153" i="76"/>
  <c r="CA153" i="76"/>
  <c r="AD154" i="76"/>
  <c r="BK154" i="76"/>
  <c r="S155" i="76"/>
  <c r="BK156" i="76"/>
  <c r="BG156" i="76"/>
  <c r="BG157" i="76"/>
  <c r="CA157" i="76"/>
  <c r="AD158" i="76"/>
  <c r="BK158" i="76"/>
  <c r="S159" i="76"/>
  <c r="BK160" i="76"/>
  <c r="BG160" i="76"/>
  <c r="BG161" i="76"/>
  <c r="CA161" i="76"/>
  <c r="AD162" i="76"/>
  <c r="BK162" i="76"/>
  <c r="S163" i="76"/>
  <c r="BK164" i="76"/>
  <c r="BG164" i="76"/>
  <c r="BM164" i="76" s="1"/>
  <c r="BG165" i="76"/>
  <c r="CA165" i="76"/>
  <c r="S167" i="76"/>
  <c r="BK168" i="76"/>
  <c r="BG168" i="76"/>
  <c r="BM168" i="76" s="1"/>
  <c r="CC169" i="76"/>
  <c r="BX169" i="76"/>
  <c r="BZ169" i="76" s="1"/>
  <c r="AC170" i="76"/>
  <c r="AF170" i="76" s="1"/>
  <c r="AE169" i="14" s="1"/>
  <c r="S170" i="76"/>
  <c r="CA170" i="76"/>
  <c r="CE170" i="76" s="1"/>
  <c r="AD171" i="76"/>
  <c r="AE171" i="76" s="1"/>
  <c r="S171" i="76"/>
  <c r="BK172" i="76"/>
  <c r="BG172" i="76"/>
  <c r="AE225" i="76"/>
  <c r="BG101" i="76"/>
  <c r="AB102" i="76"/>
  <c r="BX102" i="76"/>
  <c r="BZ102" i="76" s="1"/>
  <c r="S103" i="76"/>
  <c r="AK103" i="76"/>
  <c r="BY103" i="76"/>
  <c r="BJ104" i="76"/>
  <c r="BM104" i="76" s="1"/>
  <c r="BG105" i="76"/>
  <c r="BM105" i="76" s="1"/>
  <c r="AB106" i="76"/>
  <c r="BX106" i="76"/>
  <c r="S107" i="76"/>
  <c r="AK107" i="76"/>
  <c r="AG107" i="76" s="1"/>
  <c r="BY107" i="76"/>
  <c r="BJ108" i="76"/>
  <c r="BG109" i="76"/>
  <c r="BM109" i="76" s="1"/>
  <c r="AB110" i="76"/>
  <c r="BX110" i="76"/>
  <c r="BZ110" i="76" s="1"/>
  <c r="S111" i="76"/>
  <c r="AK111" i="76"/>
  <c r="BY111" i="76"/>
  <c r="BJ112" i="76"/>
  <c r="BG113" i="76"/>
  <c r="AB114" i="76"/>
  <c r="BX114" i="76"/>
  <c r="S115" i="76"/>
  <c r="AK115" i="76"/>
  <c r="BY115" i="76"/>
  <c r="BJ116" i="76"/>
  <c r="BG117" i="76"/>
  <c r="AB118" i="76"/>
  <c r="BX118" i="76"/>
  <c r="BZ118" i="76" s="1"/>
  <c r="S119" i="76"/>
  <c r="AK119" i="76"/>
  <c r="AG119" i="76" s="1"/>
  <c r="BY119" i="76"/>
  <c r="BJ120" i="76"/>
  <c r="BG121" i="76"/>
  <c r="AB122" i="76"/>
  <c r="BX122" i="76"/>
  <c r="S123" i="76"/>
  <c r="AK123" i="76"/>
  <c r="BY123" i="76"/>
  <c r="BJ124" i="76"/>
  <c r="BG125" i="76"/>
  <c r="AB126" i="76"/>
  <c r="BX126" i="76"/>
  <c r="BZ126" i="76" s="1"/>
  <c r="S127" i="76"/>
  <c r="AK127" i="76"/>
  <c r="BY127" i="76"/>
  <c r="BJ128" i="76"/>
  <c r="BG129" i="76"/>
  <c r="S131" i="76"/>
  <c r="BG133" i="76"/>
  <c r="BM133" i="76" s="1"/>
  <c r="S135" i="76"/>
  <c r="BG137" i="76"/>
  <c r="BM137" i="76" s="1"/>
  <c r="S139" i="76"/>
  <c r="BG141" i="76"/>
  <c r="BM141" i="76" s="1"/>
  <c r="S143" i="76"/>
  <c r="BG145" i="76"/>
  <c r="AL146" i="76"/>
  <c r="S147" i="76"/>
  <c r="BJ147" i="76"/>
  <c r="BL148" i="76"/>
  <c r="AC149" i="76"/>
  <c r="S149" i="76"/>
  <c r="CC149" i="76"/>
  <c r="BX149" i="76"/>
  <c r="BZ149" i="76" s="1"/>
  <c r="CD149" i="76"/>
  <c r="CF149" i="76" s="1"/>
  <c r="CA150" i="76"/>
  <c r="BJ151" i="76"/>
  <c r="CB151" i="76"/>
  <c r="CF151" i="76" s="1"/>
  <c r="BL152" i="76"/>
  <c r="AC153" i="76"/>
  <c r="AF153" i="76" s="1"/>
  <c r="S153" i="76"/>
  <c r="CC153" i="76"/>
  <c r="BX153" i="76"/>
  <c r="BZ153" i="76" s="1"/>
  <c r="CD153" i="76"/>
  <c r="CF153" i="76" s="1"/>
  <c r="CA154" i="76"/>
  <c r="CE154" i="76" s="1"/>
  <c r="BJ155" i="76"/>
  <c r="CB155" i="76"/>
  <c r="CF155" i="76" s="1"/>
  <c r="BL156" i="76"/>
  <c r="AC157" i="76"/>
  <c r="S157" i="76"/>
  <c r="CC157" i="76"/>
  <c r="BX157" i="76"/>
  <c r="BZ157" i="76" s="1"/>
  <c r="CD157" i="76"/>
  <c r="CA158" i="76"/>
  <c r="CE158" i="76" s="1"/>
  <c r="AL159" i="76"/>
  <c r="BJ159" i="76"/>
  <c r="CB159" i="76"/>
  <c r="CF159" i="76" s="1"/>
  <c r="BL160" i="76"/>
  <c r="AC161" i="76"/>
  <c r="S161" i="76"/>
  <c r="CC161" i="76"/>
  <c r="BX161" i="76"/>
  <c r="BZ161" i="76" s="1"/>
  <c r="CD161" i="76"/>
  <c r="CF161" i="76" s="1"/>
  <c r="BM162" i="76"/>
  <c r="CA162" i="76"/>
  <c r="CE162" i="76" s="1"/>
  <c r="AL163" i="76"/>
  <c r="BJ163" i="76"/>
  <c r="CB163" i="76"/>
  <c r="BL164" i="76"/>
  <c r="AC165" i="76"/>
  <c r="AF165" i="76" s="1"/>
  <c r="S165" i="76"/>
  <c r="CC165" i="76"/>
  <c r="BX165" i="76"/>
  <c r="BZ165" i="76" s="1"/>
  <c r="CD165" i="76"/>
  <c r="CA166" i="76"/>
  <c r="AL167" i="76"/>
  <c r="BJ167" i="76"/>
  <c r="CB167" i="76"/>
  <c r="BL168" i="76"/>
  <c r="AC169" i="76"/>
  <c r="S169" i="76"/>
  <c r="CA169" i="76"/>
  <c r="AD170" i="76"/>
  <c r="AL171" i="76"/>
  <c r="BM178" i="76"/>
  <c r="BM182" i="76"/>
  <c r="BM194" i="76"/>
  <c r="CC148" i="76"/>
  <c r="CC152" i="76"/>
  <c r="CC156" i="76"/>
  <c r="CE156" i="76" s="1"/>
  <c r="CC160" i="76"/>
  <c r="CE160" i="76" s="1"/>
  <c r="CG160" i="76" s="1"/>
  <c r="CC164" i="76"/>
  <c r="CB165" i="76"/>
  <c r="CB166" i="76"/>
  <c r="CC168" i="76"/>
  <c r="CE168" i="76" s="1"/>
  <c r="CB169" i="76"/>
  <c r="CD170" i="76"/>
  <c r="BY170" i="76"/>
  <c r="BZ170" i="76" s="1"/>
  <c r="BK171" i="76"/>
  <c r="AE182" i="76"/>
  <c r="AG182" i="76" s="1"/>
  <c r="AH182" i="76" s="1"/>
  <c r="CA174" i="76"/>
  <c r="CB175" i="76"/>
  <c r="CF175" i="76" s="1"/>
  <c r="CA178" i="76"/>
  <c r="CE178" i="76" s="1"/>
  <c r="CB179" i="76"/>
  <c r="CF179" i="76" s="1"/>
  <c r="CA182" i="76"/>
  <c r="CB183" i="76"/>
  <c r="CF183" i="76" s="1"/>
  <c r="CA186" i="76"/>
  <c r="CB187" i="76"/>
  <c r="CF187" i="76" s="1"/>
  <c r="CA190" i="76"/>
  <c r="CE190" i="76" s="1"/>
  <c r="CB191" i="76"/>
  <c r="CA194" i="76"/>
  <c r="CB195" i="76"/>
  <c r="CA198" i="76"/>
  <c r="CE198" i="76" s="1"/>
  <c r="CB199" i="76"/>
  <c r="CA202" i="76"/>
  <c r="CB203" i="76"/>
  <c r="CF203" i="76" s="1"/>
  <c r="CA206" i="76"/>
  <c r="CE206" i="76" s="1"/>
  <c r="CB207" i="76"/>
  <c r="CF207" i="76" s="1"/>
  <c r="CC208" i="76"/>
  <c r="CD209" i="76"/>
  <c r="BK210" i="76"/>
  <c r="CA210" i="76"/>
  <c r="CE210" i="76" s="1"/>
  <c r="CB211" i="76"/>
  <c r="AC212" i="76"/>
  <c r="CC212" i="76"/>
  <c r="AL213" i="76"/>
  <c r="CD213" i="76"/>
  <c r="CF213" i="76" s="1"/>
  <c r="BK214" i="76"/>
  <c r="CA214" i="76"/>
  <c r="CB215" i="76"/>
  <c r="CF215" i="76" s="1"/>
  <c r="AC216" i="76"/>
  <c r="CC216" i="76"/>
  <c r="CE216" i="76" s="1"/>
  <c r="AL217" i="76"/>
  <c r="CD217" i="76"/>
  <c r="BK218" i="76"/>
  <c r="CA218" i="76"/>
  <c r="CB219" i="76"/>
  <c r="AL220" i="76"/>
  <c r="CD220" i="76"/>
  <c r="BK221" i="76"/>
  <c r="CA221" i="76"/>
  <c r="CB222" i="76"/>
  <c r="CF222" i="76" s="1"/>
  <c r="AC223" i="76"/>
  <c r="CC223" i="76"/>
  <c r="AL224" i="76"/>
  <c r="CD224" i="76"/>
  <c r="BK225" i="76"/>
  <c r="CA225" i="76"/>
  <c r="CB226" i="76"/>
  <c r="AC227" i="76"/>
  <c r="AF227" i="76" s="1"/>
  <c r="CC227" i="76"/>
  <c r="CE227" i="76" s="1"/>
  <c r="CD228" i="76"/>
  <c r="BK229" i="76"/>
  <c r="CA229" i="76"/>
  <c r="CE229" i="76" s="1"/>
  <c r="CB230" i="76"/>
  <c r="AC231" i="76"/>
  <c r="AF231" i="76" s="1"/>
  <c r="CC231" i="76"/>
  <c r="CE231" i="76" s="1"/>
  <c r="AL232" i="76"/>
  <c r="CA233" i="76"/>
  <c r="CB234" i="76"/>
  <c r="CA237" i="76"/>
  <c r="CB238" i="76"/>
  <c r="CF238" i="76" s="1"/>
  <c r="CA241" i="76"/>
  <c r="CB242" i="76"/>
  <c r="CA245" i="76"/>
  <c r="CB246" i="76"/>
  <c r="BK249" i="76"/>
  <c r="BG249" i="76"/>
  <c r="AC257" i="76"/>
  <c r="AB257" i="76"/>
  <c r="AC258" i="76"/>
  <c r="AF258" i="76" s="1"/>
  <c r="AE257" i="14" s="1"/>
  <c r="S258" i="76"/>
  <c r="AK258" i="76"/>
  <c r="CA258" i="76"/>
  <c r="CE258" i="76" s="1"/>
  <c r="CC261" i="76"/>
  <c r="BX261" i="76"/>
  <c r="CD262" i="76"/>
  <c r="BY262" i="76"/>
  <c r="BK263" i="76"/>
  <c r="BJ263" i="76"/>
  <c r="BM263" i="76" s="1"/>
  <c r="BK264" i="76"/>
  <c r="BG264" i="76"/>
  <c r="BL272" i="76"/>
  <c r="BG272" i="76"/>
  <c r="AC273" i="76"/>
  <c r="AF273" i="76" s="1"/>
  <c r="AE272" i="14" s="1"/>
  <c r="S273" i="76"/>
  <c r="CA273" i="76"/>
  <c r="CE273" i="76" s="1"/>
  <c r="CD273" i="76"/>
  <c r="BY273" i="76"/>
  <c r="CB170" i="76"/>
  <c r="BG173" i="76"/>
  <c r="CA173" i="76"/>
  <c r="CE173" i="76" s="1"/>
  <c r="CB174" i="76"/>
  <c r="CF174" i="76" s="1"/>
  <c r="S175" i="76"/>
  <c r="BG177" i="76"/>
  <c r="BM177" i="76" s="1"/>
  <c r="CA177" i="76"/>
  <c r="CE177" i="76" s="1"/>
  <c r="CB178" i="76"/>
  <c r="CF178" i="76" s="1"/>
  <c r="S179" i="76"/>
  <c r="BG181" i="76"/>
  <c r="BM181" i="76" s="1"/>
  <c r="CA181" i="76"/>
  <c r="CE181" i="76" s="1"/>
  <c r="CB182" i="76"/>
  <c r="CF182" i="76" s="1"/>
  <c r="S183" i="76"/>
  <c r="BG185" i="76"/>
  <c r="CA185" i="76"/>
  <c r="CE185" i="76" s="1"/>
  <c r="CB186" i="76"/>
  <c r="CF186" i="76" s="1"/>
  <c r="S187" i="76"/>
  <c r="BG189" i="76"/>
  <c r="BM189" i="76" s="1"/>
  <c r="CA189" i="76"/>
  <c r="CE189" i="76" s="1"/>
  <c r="CB190" i="76"/>
  <c r="CF190" i="76" s="1"/>
  <c r="S191" i="76"/>
  <c r="BG193" i="76"/>
  <c r="CA193" i="76"/>
  <c r="CE193" i="76" s="1"/>
  <c r="CB194" i="76"/>
  <c r="CF194" i="76" s="1"/>
  <c r="S195" i="76"/>
  <c r="BG197" i="76"/>
  <c r="CA197" i="76"/>
  <c r="CE197" i="76" s="1"/>
  <c r="CB198" i="76"/>
  <c r="CF198" i="76" s="1"/>
  <c r="S199" i="76"/>
  <c r="BG201" i="76"/>
  <c r="CA201" i="76"/>
  <c r="CE201" i="76" s="1"/>
  <c r="CB202" i="76"/>
  <c r="CF202" i="76" s="1"/>
  <c r="S203" i="76"/>
  <c r="BG205" i="76"/>
  <c r="CA205" i="76"/>
  <c r="CE205" i="76" s="1"/>
  <c r="CB206" i="76"/>
  <c r="CF206" i="76" s="1"/>
  <c r="S207" i="76"/>
  <c r="CA209" i="76"/>
  <c r="CE209" i="76" s="1"/>
  <c r="CB210" i="76"/>
  <c r="CF210" i="76" s="1"/>
  <c r="CA213" i="76"/>
  <c r="CE213" i="76" s="1"/>
  <c r="CB214" i="76"/>
  <c r="CF214" i="76" s="1"/>
  <c r="CA217" i="76"/>
  <c r="CE217" i="76" s="1"/>
  <c r="CB218" i="76"/>
  <c r="CF218" i="76" s="1"/>
  <c r="CA220" i="76"/>
  <c r="CE220" i="76" s="1"/>
  <c r="CB221" i="76"/>
  <c r="CF221" i="76" s="1"/>
  <c r="CA224" i="76"/>
  <c r="CE224" i="76" s="1"/>
  <c r="CB225" i="76"/>
  <c r="CF225" i="76" s="1"/>
  <c r="CA228" i="76"/>
  <c r="CE228" i="76" s="1"/>
  <c r="CB229" i="76"/>
  <c r="CF229" i="76" s="1"/>
  <c r="BG232" i="76"/>
  <c r="CA232" i="76"/>
  <c r="CE232" i="76" s="1"/>
  <c r="CB233" i="76"/>
  <c r="CF233" i="76" s="1"/>
  <c r="S234" i="76"/>
  <c r="BG236" i="76"/>
  <c r="CA236" i="76"/>
  <c r="CE236" i="76" s="1"/>
  <c r="CB237" i="76"/>
  <c r="CF237" i="76" s="1"/>
  <c r="S238" i="76"/>
  <c r="BG240" i="76"/>
  <c r="CA240" i="76"/>
  <c r="CE240" i="76" s="1"/>
  <c r="CB241" i="76"/>
  <c r="CF241" i="76" s="1"/>
  <c r="S242" i="76"/>
  <c r="BG244" i="76"/>
  <c r="BM244" i="76" s="1"/>
  <c r="CA244" i="76"/>
  <c r="CE244" i="76" s="1"/>
  <c r="CB245" i="76"/>
  <c r="CF245" i="76" s="1"/>
  <c r="S246" i="76"/>
  <c r="BG248" i="76"/>
  <c r="CA249" i="76"/>
  <c r="AC250" i="76"/>
  <c r="AF250" i="76" s="1"/>
  <c r="S250" i="76"/>
  <c r="CC250" i="76"/>
  <c r="CE250" i="76" s="1"/>
  <c r="BX250" i="76"/>
  <c r="BZ250" i="76" s="1"/>
  <c r="BK251" i="76"/>
  <c r="BJ251" i="76"/>
  <c r="BK252" i="76"/>
  <c r="BG252" i="76"/>
  <c r="CA257" i="76"/>
  <c r="AC261" i="76"/>
  <c r="AF261" i="76" s="1"/>
  <c r="AB261" i="76"/>
  <c r="AC262" i="76"/>
  <c r="AF262" i="76" s="1"/>
  <c r="AE261" i="14" s="1"/>
  <c r="S262" i="76"/>
  <c r="AK262" i="76"/>
  <c r="CA262" i="76"/>
  <c r="CE262" i="76" s="1"/>
  <c r="CC268" i="76"/>
  <c r="BX268" i="76"/>
  <c r="BX173" i="76"/>
  <c r="S174" i="76"/>
  <c r="BY174" i="76"/>
  <c r="BG176" i="76"/>
  <c r="BX177" i="76"/>
  <c r="S178" i="76"/>
  <c r="BY178" i="76"/>
  <c r="BZ178" i="76" s="1"/>
  <c r="BG180" i="76"/>
  <c r="BX181" i="76"/>
  <c r="BZ181" i="76" s="1"/>
  <c r="S182" i="76"/>
  <c r="BY182" i="76"/>
  <c r="BG184" i="76"/>
  <c r="BX185" i="76"/>
  <c r="BZ185" i="76" s="1"/>
  <c r="S186" i="76"/>
  <c r="BY186" i="76"/>
  <c r="BG188" i="76"/>
  <c r="BM188" i="76" s="1"/>
  <c r="BX189" i="76"/>
  <c r="BZ189" i="76" s="1"/>
  <c r="S190" i="76"/>
  <c r="BY190" i="76"/>
  <c r="BG192" i="76"/>
  <c r="BX193" i="76"/>
  <c r="S194" i="76"/>
  <c r="BY194" i="76"/>
  <c r="BG196" i="76"/>
  <c r="BM196" i="76" s="1"/>
  <c r="BX197" i="76"/>
  <c r="BZ197" i="76" s="1"/>
  <c r="S198" i="76"/>
  <c r="BY198" i="76"/>
  <c r="BZ198" i="76" s="1"/>
  <c r="BG200" i="76"/>
  <c r="BM200" i="76" s="1"/>
  <c r="BX201" i="76"/>
  <c r="BZ201" i="76" s="1"/>
  <c r="S202" i="76"/>
  <c r="BY202" i="76"/>
  <c r="BZ202" i="76" s="1"/>
  <c r="BG204" i="76"/>
  <c r="BM204" i="76" s="1"/>
  <c r="BX205" i="76"/>
  <c r="BZ205" i="76" s="1"/>
  <c r="S206" i="76"/>
  <c r="BY206" i="76"/>
  <c r="BG208" i="76"/>
  <c r="BX209" i="76"/>
  <c r="BZ209" i="76" s="1"/>
  <c r="S210" i="76"/>
  <c r="BY210" i="76"/>
  <c r="BG212" i="76"/>
  <c r="BM212" i="76" s="1"/>
  <c r="BX213" i="76"/>
  <c r="BZ213" i="76" s="1"/>
  <c r="S214" i="76"/>
  <c r="BY214" i="76"/>
  <c r="BG216" i="76"/>
  <c r="BX217" i="76"/>
  <c r="BZ217" i="76" s="1"/>
  <c r="S218" i="76"/>
  <c r="BY218" i="76"/>
  <c r="BZ218" i="76" s="1"/>
  <c r="BX220" i="76"/>
  <c r="BZ220" i="76" s="1"/>
  <c r="S221" i="76"/>
  <c r="BY221" i="76"/>
  <c r="BZ221" i="76" s="1"/>
  <c r="BG223" i="76"/>
  <c r="BX224" i="76"/>
  <c r="BZ224" i="76" s="1"/>
  <c r="S225" i="76"/>
  <c r="BY225" i="76"/>
  <c r="BZ225" i="76" s="1"/>
  <c r="BG227" i="76"/>
  <c r="BM227" i="76" s="1"/>
  <c r="BX228" i="76"/>
  <c r="BZ228" i="76" s="1"/>
  <c r="S229" i="76"/>
  <c r="BY229" i="76"/>
  <c r="BG231" i="76"/>
  <c r="BM231" i="76" s="1"/>
  <c r="BX232" i="76"/>
  <c r="BZ232" i="76" s="1"/>
  <c r="S233" i="76"/>
  <c r="BY233" i="76"/>
  <c r="BG235" i="76"/>
  <c r="BX236" i="76"/>
  <c r="BZ236" i="76" s="1"/>
  <c r="S237" i="76"/>
  <c r="BY237" i="76"/>
  <c r="BZ237" i="76" s="1"/>
  <c r="BG239" i="76"/>
  <c r="BX240" i="76"/>
  <c r="BZ240" i="76" s="1"/>
  <c r="S241" i="76"/>
  <c r="BY241" i="76"/>
  <c r="BG243" i="76"/>
  <c r="BM243" i="76" s="1"/>
  <c r="BX244" i="76"/>
  <c r="BZ244" i="76" s="1"/>
  <c r="S245" i="76"/>
  <c r="BY245" i="76"/>
  <c r="BG247" i="76"/>
  <c r="BM247" i="76" s="1"/>
  <c r="BY248" i="76"/>
  <c r="AB249" i="76"/>
  <c r="CC249" i="76"/>
  <c r="CB250" i="76"/>
  <c r="CC253" i="76"/>
  <c r="BX253" i="76"/>
  <c r="BZ253" i="76" s="1"/>
  <c r="CD254" i="76"/>
  <c r="BY254" i="76"/>
  <c r="BK255" i="76"/>
  <c r="BJ255" i="76"/>
  <c r="BM255" i="76" s="1"/>
  <c r="BK256" i="76"/>
  <c r="BG256" i="76"/>
  <c r="AB258" i="76"/>
  <c r="BZ260" i="76"/>
  <c r="CA261" i="76"/>
  <c r="CB262" i="76"/>
  <c r="AK263" i="76"/>
  <c r="CB263" i="76"/>
  <c r="CF263" i="76" s="1"/>
  <c r="BJ264" i="76"/>
  <c r="CC265" i="76"/>
  <c r="CE265" i="76" s="1"/>
  <c r="BX265" i="76"/>
  <c r="CD266" i="76"/>
  <c r="BY266" i="76"/>
  <c r="CB267" i="76"/>
  <c r="CF267" i="76" s="1"/>
  <c r="AD267" i="76"/>
  <c r="AE267" i="76" s="1"/>
  <c r="AG267" i="76" s="1"/>
  <c r="AH267" i="76" s="1"/>
  <c r="AC268" i="76"/>
  <c r="AF268" i="76" s="1"/>
  <c r="S268" i="76"/>
  <c r="CA268" i="76"/>
  <c r="BG171" i="76"/>
  <c r="BM171" i="76" s="1"/>
  <c r="S173" i="76"/>
  <c r="BG175" i="76"/>
  <c r="BM175" i="76" s="1"/>
  <c r="S177" i="76"/>
  <c r="BG179" i="76"/>
  <c r="BM179" i="76" s="1"/>
  <c r="S181" i="76"/>
  <c r="BG183" i="76"/>
  <c r="BM183" i="76" s="1"/>
  <c r="S185" i="76"/>
  <c r="BG187" i="76"/>
  <c r="BM187" i="76" s="1"/>
  <c r="S189" i="76"/>
  <c r="BG191" i="76"/>
  <c r="S193" i="76"/>
  <c r="BG195" i="76"/>
  <c r="S197" i="76"/>
  <c r="BG199" i="76"/>
  <c r="S201" i="76"/>
  <c r="BG203" i="76"/>
  <c r="BM203" i="76" s="1"/>
  <c r="S205" i="76"/>
  <c r="BG207" i="76"/>
  <c r="S209" i="76"/>
  <c r="BG211" i="76"/>
  <c r="BM211" i="76" s="1"/>
  <c r="S213" i="76"/>
  <c r="BG215" i="76"/>
  <c r="S217" i="76"/>
  <c r="BG219" i="76"/>
  <c r="S220" i="76"/>
  <c r="BG222" i="76"/>
  <c r="S224" i="76"/>
  <c r="BG226" i="76"/>
  <c r="BM226" i="76" s="1"/>
  <c r="S228" i="76"/>
  <c r="BG230" i="76"/>
  <c r="S232" i="76"/>
  <c r="BG234" i="76"/>
  <c r="BM234" i="76" s="1"/>
  <c r="S236" i="76"/>
  <c r="BG238" i="76"/>
  <c r="S240" i="76"/>
  <c r="BG242" i="76"/>
  <c r="S244" i="76"/>
  <c r="BG246" i="76"/>
  <c r="S248" i="76"/>
  <c r="AC248" i="76"/>
  <c r="S249" i="76"/>
  <c r="AB250" i="76"/>
  <c r="CA251" i="76"/>
  <c r="AC251" i="76"/>
  <c r="S251" i="76"/>
  <c r="AK251" i="76"/>
  <c r="CB251" i="76"/>
  <c r="CF251" i="76" s="1"/>
  <c r="BJ252" i="76"/>
  <c r="AC253" i="76"/>
  <c r="AF253" i="76" s="1"/>
  <c r="AB253" i="76"/>
  <c r="AC254" i="76"/>
  <c r="S254" i="76"/>
  <c r="AK254" i="76"/>
  <c r="CA254" i="76"/>
  <c r="CE254" i="76" s="1"/>
  <c r="CC257" i="76"/>
  <c r="BX257" i="76"/>
  <c r="CD258" i="76"/>
  <c r="CF258" i="76" s="1"/>
  <c r="BY258" i="76"/>
  <c r="BK259" i="76"/>
  <c r="BJ259" i="76"/>
  <c r="BK260" i="76"/>
  <c r="BG260" i="76"/>
  <c r="CF261" i="76"/>
  <c r="AB262" i="76"/>
  <c r="BZ264" i="76"/>
  <c r="AC265" i="76"/>
  <c r="AB265" i="76"/>
  <c r="AC266" i="76"/>
  <c r="AF266" i="76" s="1"/>
  <c r="AE265" i="14" s="1"/>
  <c r="S266" i="76"/>
  <c r="AK266" i="76"/>
  <c r="CA266" i="76"/>
  <c r="CE266" i="76" s="1"/>
  <c r="BK267" i="76"/>
  <c r="BG267" i="76"/>
  <c r="BX267" i="76"/>
  <c r="CC267" i="76"/>
  <c r="AB272" i="76"/>
  <c r="CA272" i="76"/>
  <c r="BY251" i="76"/>
  <c r="AD252" i="76"/>
  <c r="AE252" i="76" s="1"/>
  <c r="BG253" i="76"/>
  <c r="BX254" i="76"/>
  <c r="S255" i="76"/>
  <c r="AC255" i="76"/>
  <c r="AF255" i="76" s="1"/>
  <c r="AE254" i="14" s="1"/>
  <c r="BY255" i="76"/>
  <c r="BZ255" i="76" s="1"/>
  <c r="AD256" i="76"/>
  <c r="AE256" i="76" s="1"/>
  <c r="BG257" i="76"/>
  <c r="BX258" i="76"/>
  <c r="S259" i="76"/>
  <c r="AC259" i="76"/>
  <c r="AF259" i="76" s="1"/>
  <c r="AE258" i="14" s="1"/>
  <c r="BY259" i="76"/>
  <c r="AD260" i="76"/>
  <c r="BG261" i="76"/>
  <c r="BX262" i="76"/>
  <c r="S263" i="76"/>
  <c r="AC263" i="76"/>
  <c r="BY263" i="76"/>
  <c r="BZ263" i="76" s="1"/>
  <c r="AD264" i="76"/>
  <c r="BG265" i="76"/>
  <c r="BM265" i="76" s="1"/>
  <c r="BX266" i="76"/>
  <c r="S267" i="76"/>
  <c r="BL267" i="76"/>
  <c r="CB268" i="76"/>
  <c r="CF268" i="76" s="1"/>
  <c r="CB269" i="76"/>
  <c r="BK270" i="76"/>
  <c r="BG270" i="76"/>
  <c r="BK271" i="76"/>
  <c r="BG271" i="76"/>
  <c r="BK273" i="76"/>
  <c r="CB274" i="76"/>
  <c r="CF274" i="76" s="1"/>
  <c r="CG274" i="76" s="1"/>
  <c r="CC275" i="76"/>
  <c r="CB276" i="76"/>
  <c r="CB277" i="76"/>
  <c r="BK278" i="76"/>
  <c r="BG278" i="76"/>
  <c r="BK279" i="76"/>
  <c r="BG279" i="76"/>
  <c r="BK281" i="76"/>
  <c r="BJ281" i="76"/>
  <c r="BM281" i="76" s="1"/>
  <c r="BK282" i="76"/>
  <c r="BG282" i="76"/>
  <c r="AB284" i="76"/>
  <c r="BY267" i="76"/>
  <c r="AB268" i="76"/>
  <c r="AC269" i="76"/>
  <c r="S269" i="76"/>
  <c r="AK269" i="76"/>
  <c r="CD269" i="76"/>
  <c r="BY269" i="76"/>
  <c r="S270" i="76"/>
  <c r="BL271" i="76"/>
  <c r="AC272" i="76"/>
  <c r="S272" i="76"/>
  <c r="CC272" i="76"/>
  <c r="BX272" i="76"/>
  <c r="BZ272" i="76" s="1"/>
  <c r="CD272" i="76"/>
  <c r="AC275" i="76"/>
  <c r="AF275" i="76" s="1"/>
  <c r="AB276" i="76"/>
  <c r="AC277" i="76"/>
  <c r="AF277" i="76" s="1"/>
  <c r="AE276" i="14" s="1"/>
  <c r="S277" i="76"/>
  <c r="AK277" i="76"/>
  <c r="CD277" i="76"/>
  <c r="BY277" i="76"/>
  <c r="S278" i="76"/>
  <c r="BL279" i="76"/>
  <c r="AC280" i="76"/>
  <c r="S280" i="76"/>
  <c r="CC280" i="76"/>
  <c r="CE280" i="76" s="1"/>
  <c r="BX280" i="76"/>
  <c r="BZ280" i="76" s="1"/>
  <c r="CD280" i="76"/>
  <c r="CC283" i="76"/>
  <c r="BX283" i="76"/>
  <c r="BZ283" i="76" s="1"/>
  <c r="AL270" i="76"/>
  <c r="BJ270" i="76"/>
  <c r="CC271" i="76"/>
  <c r="CE271" i="76" s="1"/>
  <c r="CG271" i="76" s="1"/>
  <c r="CB273" i="76"/>
  <c r="BK274" i="76"/>
  <c r="BG274" i="76"/>
  <c r="BK275" i="76"/>
  <c r="BG275" i="76"/>
  <c r="BM275" i="76" s="1"/>
  <c r="CC279" i="76"/>
  <c r="CB280" i="76"/>
  <c r="AK281" i="76"/>
  <c r="CB281" i="76"/>
  <c r="CF281" i="76" s="1"/>
  <c r="AC283" i="76"/>
  <c r="AB283" i="76"/>
  <c r="AC284" i="76"/>
  <c r="S284" i="76"/>
  <c r="CA284" i="76"/>
  <c r="CE284" i="76" s="1"/>
  <c r="CE307" i="76"/>
  <c r="AC276" i="76"/>
  <c r="S276" i="76"/>
  <c r="CC276" i="76"/>
  <c r="BX276" i="76"/>
  <c r="BZ276" i="76" s="1"/>
  <c r="AL277" i="76"/>
  <c r="CA277" i="76"/>
  <c r="CE277" i="76" s="1"/>
  <c r="AB280" i="76"/>
  <c r="CA281" i="76"/>
  <c r="CE281" i="76" s="1"/>
  <c r="AC281" i="76"/>
  <c r="S281" i="76"/>
  <c r="CA283" i="76"/>
  <c r="CB284" i="76"/>
  <c r="CF284" i="76" s="1"/>
  <c r="BG284" i="76"/>
  <c r="CB285" i="76"/>
  <c r="CF285" i="76" s="1"/>
  <c r="S286" i="76"/>
  <c r="BG288" i="76"/>
  <c r="CA288" i="76"/>
  <c r="CE288" i="76" s="1"/>
  <c r="CB289" i="76"/>
  <c r="CF289" i="76" s="1"/>
  <c r="S290" i="76"/>
  <c r="BG292" i="76"/>
  <c r="CA292" i="76"/>
  <c r="CE292" i="76" s="1"/>
  <c r="CB293" i="76"/>
  <c r="CF293" i="76" s="1"/>
  <c r="S294" i="76"/>
  <c r="BG296" i="76"/>
  <c r="CA296" i="76"/>
  <c r="CE296" i="76" s="1"/>
  <c r="CB297" i="76"/>
  <c r="CF297" i="76" s="1"/>
  <c r="S298" i="76"/>
  <c r="BG300" i="76"/>
  <c r="CA300" i="76"/>
  <c r="CE300" i="76" s="1"/>
  <c r="CB301" i="76"/>
  <c r="CF301" i="76" s="1"/>
  <c r="CG301" i="76" s="1"/>
  <c r="S302" i="76"/>
  <c r="BG304" i="76"/>
  <c r="CA304" i="76"/>
  <c r="CE304" i="76" s="1"/>
  <c r="CB305" i="76"/>
  <c r="CF305" i="76" s="1"/>
  <c r="CA308" i="76"/>
  <c r="CE308" i="76" s="1"/>
  <c r="CG308" i="76" s="1"/>
  <c r="CB309" i="76"/>
  <c r="CF309" i="76" s="1"/>
  <c r="AC312" i="76"/>
  <c r="S312" i="76"/>
  <c r="CA312" i="76"/>
  <c r="CE312" i="76" s="1"/>
  <c r="BL314" i="76"/>
  <c r="AD316" i="76"/>
  <c r="BL322" i="76"/>
  <c r="AD324" i="76"/>
  <c r="BL324" i="76"/>
  <c r="BG324" i="76"/>
  <c r="BM324" i="76" s="1"/>
  <c r="CC324" i="76"/>
  <c r="BX324" i="76"/>
  <c r="AC325" i="76"/>
  <c r="AF325" i="76" s="1"/>
  <c r="AE324" i="14" s="1"/>
  <c r="S325" i="76"/>
  <c r="BY281" i="76"/>
  <c r="BZ281" i="76" s="1"/>
  <c r="AD282" i="76"/>
  <c r="BG283" i="76"/>
  <c r="BX284" i="76"/>
  <c r="BZ284" i="76" s="1"/>
  <c r="S285" i="76"/>
  <c r="AC285" i="76"/>
  <c r="BY285" i="76"/>
  <c r="AD286" i="76"/>
  <c r="BG287" i="76"/>
  <c r="BM287" i="76" s="1"/>
  <c r="BX288" i="76"/>
  <c r="BZ288" i="76" s="1"/>
  <c r="S289" i="76"/>
  <c r="AC289" i="76"/>
  <c r="BY289" i="76"/>
  <c r="BZ289" i="76" s="1"/>
  <c r="AD290" i="76"/>
  <c r="AE290" i="76" s="1"/>
  <c r="BG291" i="76"/>
  <c r="BX292" i="76"/>
  <c r="S293" i="76"/>
  <c r="AC293" i="76"/>
  <c r="BY293" i="76"/>
  <c r="BZ293" i="76" s="1"/>
  <c r="AD294" i="76"/>
  <c r="AE294" i="76" s="1"/>
  <c r="BG295" i="76"/>
  <c r="BM295" i="76" s="1"/>
  <c r="BX296" i="76"/>
  <c r="S297" i="76"/>
  <c r="AC297" i="76"/>
  <c r="BY297" i="76"/>
  <c r="AD298" i="76"/>
  <c r="AE298" i="76" s="1"/>
  <c r="BG299" i="76"/>
  <c r="BM299" i="76" s="1"/>
  <c r="BX300" i="76"/>
  <c r="S301" i="76"/>
  <c r="AC301" i="76"/>
  <c r="BY301" i="76"/>
  <c r="BZ301" i="76" s="1"/>
  <c r="AD302" i="76"/>
  <c r="BG303" i="76"/>
  <c r="BX304" i="76"/>
  <c r="BZ304" i="76" s="1"/>
  <c r="S305" i="76"/>
  <c r="AC305" i="76"/>
  <c r="BY305" i="76"/>
  <c r="BZ305" i="76" s="1"/>
  <c r="AD306" i="76"/>
  <c r="BG307" i="76"/>
  <c r="BM307" i="76" s="1"/>
  <c r="BX308" i="76"/>
  <c r="S309" i="76"/>
  <c r="AC309" i="76"/>
  <c r="BY309" i="76"/>
  <c r="BZ309" i="76" s="1"/>
  <c r="AD310" i="76"/>
  <c r="AE310" i="76" s="1"/>
  <c r="BG311" i="76"/>
  <c r="BY311" i="76"/>
  <c r="BZ311" i="76" s="1"/>
  <c r="S313" i="76"/>
  <c r="BL313" i="76"/>
  <c r="BK313" i="76"/>
  <c r="BY313" i="76"/>
  <c r="BZ313" i="76" s="1"/>
  <c r="CB314" i="76"/>
  <c r="CB315" i="76"/>
  <c r="CF315" i="76" s="1"/>
  <c r="AC315" i="76"/>
  <c r="AF315" i="76" s="1"/>
  <c r="BL316" i="76"/>
  <c r="BZ317" i="76"/>
  <c r="BJ318" i="76"/>
  <c r="BM318" i="76" s="1"/>
  <c r="BX318" i="76"/>
  <c r="BZ318" i="76" s="1"/>
  <c r="AL319" i="76"/>
  <c r="AC320" i="76"/>
  <c r="AF320" i="76" s="1"/>
  <c r="S321" i="76"/>
  <c r="BL321" i="76"/>
  <c r="BK321" i="76"/>
  <c r="BY321" i="76"/>
  <c r="CB323" i="76"/>
  <c r="CF323" i="76" s="1"/>
  <c r="AC323" i="76"/>
  <c r="AF323" i="76" s="1"/>
  <c r="AE322" i="14" s="1"/>
  <c r="AD325" i="76"/>
  <c r="AL325" i="76"/>
  <c r="CD325" i="76"/>
  <c r="BY325" i="76"/>
  <c r="BK326" i="76"/>
  <c r="BJ326" i="76"/>
  <c r="CF347" i="76"/>
  <c r="AK284" i="76"/>
  <c r="BG286" i="76"/>
  <c r="S288" i="76"/>
  <c r="BG290" i="76"/>
  <c r="S292" i="76"/>
  <c r="BG294" i="76"/>
  <c r="S296" i="76"/>
  <c r="BG298" i="76"/>
  <c r="S300" i="76"/>
  <c r="BG302" i="76"/>
  <c r="BM302" i="76" s="1"/>
  <c r="S304" i="76"/>
  <c r="BJ305" i="76"/>
  <c r="BG306" i="76"/>
  <c r="BM306" i="76" s="1"/>
  <c r="AB307" i="76"/>
  <c r="BX307" i="76"/>
  <c r="S308" i="76"/>
  <c r="AK308" i="76"/>
  <c r="BY308" i="76"/>
  <c r="BJ309" i="76"/>
  <c r="BM309" i="76" s="1"/>
  <c r="BG310" i="76"/>
  <c r="CF311" i="76"/>
  <c r="AB311" i="76"/>
  <c r="AK312" i="76"/>
  <c r="BJ312" i="76"/>
  <c r="BM312" i="76" s="1"/>
  <c r="BX312" i="76"/>
  <c r="BZ312" i="76" s="1"/>
  <c r="CA314" i="76"/>
  <c r="CE314" i="76" s="1"/>
  <c r="S315" i="76"/>
  <c r="BL315" i="76"/>
  <c r="BY315" i="76"/>
  <c r="BZ315" i="76" s="1"/>
  <c r="BL318" i="76"/>
  <c r="AK320" i="76"/>
  <c r="BJ320" i="76"/>
  <c r="BM320" i="76" s="1"/>
  <c r="BX320" i="76"/>
  <c r="CA322" i="76"/>
  <c r="CE322" i="76" s="1"/>
  <c r="S323" i="76"/>
  <c r="BL323" i="76"/>
  <c r="BY323" i="76"/>
  <c r="CA325" i="76"/>
  <c r="CE325" i="76" s="1"/>
  <c r="AC311" i="76"/>
  <c r="BL312" i="76"/>
  <c r="AK314" i="76"/>
  <c r="BL320" i="76"/>
  <c r="AK322" i="76"/>
  <c r="BJ322" i="76"/>
  <c r="BX322" i="76"/>
  <c r="CB326" i="76"/>
  <c r="CF327" i="76"/>
  <c r="BM337" i="76"/>
  <c r="CF343" i="76"/>
  <c r="CA329" i="76"/>
  <c r="CE329" i="76" s="1"/>
  <c r="CB330" i="76"/>
  <c r="CF330" i="76" s="1"/>
  <c r="CA333" i="76"/>
  <c r="CB334" i="76"/>
  <c r="CF334" i="76" s="1"/>
  <c r="CA337" i="76"/>
  <c r="CE337" i="76" s="1"/>
  <c r="CB338" i="76"/>
  <c r="CF338" i="76" s="1"/>
  <c r="CA341" i="76"/>
  <c r="CB342" i="76"/>
  <c r="CA345" i="76"/>
  <c r="CE345" i="76" s="1"/>
  <c r="CB346" i="76"/>
  <c r="CF346" i="76" s="1"/>
  <c r="CA349" i="76"/>
  <c r="CB350" i="76"/>
  <c r="CF350" i="76" s="1"/>
  <c r="CA353" i="76"/>
  <c r="CE353" i="76" s="1"/>
  <c r="CB354" i="76"/>
  <c r="CF354" i="76" s="1"/>
  <c r="CA357" i="76"/>
  <c r="CE357" i="76" s="1"/>
  <c r="AC362" i="76"/>
  <c r="S362" i="76"/>
  <c r="CD362" i="76"/>
  <c r="BY362" i="76"/>
  <c r="AC365" i="76"/>
  <c r="AF365" i="76" s="1"/>
  <c r="S365" i="76"/>
  <c r="CC365" i="76"/>
  <c r="BX365" i="76"/>
  <c r="BZ365" i="76" s="1"/>
  <c r="BK367" i="76"/>
  <c r="BG367" i="76"/>
  <c r="CB313" i="76"/>
  <c r="CF313" i="76" s="1"/>
  <c r="S314" i="76"/>
  <c r="AC314" i="76"/>
  <c r="AD315" i="76"/>
  <c r="CA316" i="76"/>
  <c r="CB317" i="76"/>
  <c r="CF317" i="76" s="1"/>
  <c r="S318" i="76"/>
  <c r="AC318" i="76"/>
  <c r="AD319" i="76"/>
  <c r="CA320" i="76"/>
  <c r="CE320" i="76" s="1"/>
  <c r="CB321" i="76"/>
  <c r="CF321" i="76" s="1"/>
  <c r="S322" i="76"/>
  <c r="AC322" i="76"/>
  <c r="AD323" i="76"/>
  <c r="CA324" i="76"/>
  <c r="CB325" i="76"/>
  <c r="S326" i="76"/>
  <c r="AC326" i="76"/>
  <c r="AD327" i="76"/>
  <c r="AE327" i="76" s="1"/>
  <c r="BG328" i="76"/>
  <c r="CA328" i="76"/>
  <c r="CE328" i="76" s="1"/>
  <c r="CB329" i="76"/>
  <c r="CF329" i="76" s="1"/>
  <c r="S330" i="76"/>
  <c r="AC330" i="76"/>
  <c r="AF330" i="76" s="1"/>
  <c r="AD331" i="76"/>
  <c r="BG332" i="76"/>
  <c r="BM332" i="76" s="1"/>
  <c r="CA332" i="76"/>
  <c r="CE332" i="76" s="1"/>
  <c r="CB333" i="76"/>
  <c r="CF333" i="76" s="1"/>
  <c r="S334" i="76"/>
  <c r="AC334" i="76"/>
  <c r="AD335" i="76"/>
  <c r="AE335" i="76" s="1"/>
  <c r="BG336" i="76"/>
  <c r="CA336" i="76"/>
  <c r="CE336" i="76" s="1"/>
  <c r="CB337" i="76"/>
  <c r="CF337" i="76" s="1"/>
  <c r="S338" i="76"/>
  <c r="AC338" i="76"/>
  <c r="AD339" i="76"/>
  <c r="BG340" i="76"/>
  <c r="CA340" i="76"/>
  <c r="CE340" i="76" s="1"/>
  <c r="CB341" i="76"/>
  <c r="CF341" i="76" s="1"/>
  <c r="S342" i="76"/>
  <c r="AC342" i="76"/>
  <c r="AD343" i="76"/>
  <c r="BG344" i="76"/>
  <c r="BM344" i="76" s="1"/>
  <c r="CA344" i="76"/>
  <c r="CE344" i="76" s="1"/>
  <c r="CB345" i="76"/>
  <c r="CF345" i="76" s="1"/>
  <c r="S346" i="76"/>
  <c r="AC346" i="76"/>
  <c r="AF346" i="76" s="1"/>
  <c r="AD347" i="76"/>
  <c r="BG348" i="76"/>
  <c r="BM348" i="76" s="1"/>
  <c r="CA348" i="76"/>
  <c r="CE348" i="76" s="1"/>
  <c r="CB349" i="76"/>
  <c r="CF349" i="76" s="1"/>
  <c r="S350" i="76"/>
  <c r="AC350" i="76"/>
  <c r="AD351" i="76"/>
  <c r="BG352" i="76"/>
  <c r="CA352" i="76"/>
  <c r="CE352" i="76" s="1"/>
  <c r="CB353" i="76"/>
  <c r="CF353" i="76" s="1"/>
  <c r="S354" i="76"/>
  <c r="AC354" i="76"/>
  <c r="AF354" i="76" s="1"/>
  <c r="AD355" i="76"/>
  <c r="AE355" i="76" s="1"/>
  <c r="BG356" i="76"/>
  <c r="CA356" i="76"/>
  <c r="CE356" i="76" s="1"/>
  <c r="BX357" i="76"/>
  <c r="CB357" i="76"/>
  <c r="CF357" i="76" s="1"/>
  <c r="S358" i="76"/>
  <c r="CD358" i="76"/>
  <c r="BY358" i="76"/>
  <c r="CB358" i="76"/>
  <c r="BK359" i="76"/>
  <c r="BG359" i="76"/>
  <c r="BK360" i="76"/>
  <c r="BG360" i="76"/>
  <c r="BG361" i="76"/>
  <c r="BM361" i="76" s="1"/>
  <c r="AL363" i="76"/>
  <c r="CA364" i="76"/>
  <c r="CC364" i="76"/>
  <c r="CB365" i="76"/>
  <c r="CB366" i="76"/>
  <c r="CB367" i="76"/>
  <c r="CF367" i="76" s="1"/>
  <c r="AD367" i="76"/>
  <c r="AE367" i="76" s="1"/>
  <c r="CF393" i="76"/>
  <c r="BG327" i="76"/>
  <c r="BM327" i="76" s="1"/>
  <c r="BX328" i="76"/>
  <c r="BZ328" i="76" s="1"/>
  <c r="S329" i="76"/>
  <c r="BY329" i="76"/>
  <c r="BZ329" i="76" s="1"/>
  <c r="BJ330" i="76"/>
  <c r="BM330" i="76" s="1"/>
  <c r="BG331" i="76"/>
  <c r="BX332" i="76"/>
  <c r="S333" i="76"/>
  <c r="BY333" i="76"/>
  <c r="BZ333" i="76" s="1"/>
  <c r="BJ334" i="76"/>
  <c r="BG335" i="76"/>
  <c r="BX336" i="76"/>
  <c r="BZ336" i="76" s="1"/>
  <c r="S337" i="76"/>
  <c r="BY337" i="76"/>
  <c r="BZ337" i="76" s="1"/>
  <c r="BJ338" i="76"/>
  <c r="BM338" i="76" s="1"/>
  <c r="BG339" i="76"/>
  <c r="BX340" i="76"/>
  <c r="BZ340" i="76" s="1"/>
  <c r="S341" i="76"/>
  <c r="BY341" i="76"/>
  <c r="BJ342" i="76"/>
  <c r="BG343" i="76"/>
  <c r="BM343" i="76" s="1"/>
  <c r="BX344" i="76"/>
  <c r="BZ344" i="76" s="1"/>
  <c r="S345" i="76"/>
  <c r="BY345" i="76"/>
  <c r="BZ345" i="76" s="1"/>
  <c r="BJ346" i="76"/>
  <c r="BG347" i="76"/>
  <c r="BX348" i="76"/>
  <c r="BZ348" i="76" s="1"/>
  <c r="S349" i="76"/>
  <c r="BY349" i="76"/>
  <c r="BZ349" i="76" s="1"/>
  <c r="BJ350" i="76"/>
  <c r="BG351" i="76"/>
  <c r="BX352" i="76"/>
  <c r="BZ352" i="76" s="1"/>
  <c r="S353" i="76"/>
  <c r="BY353" i="76"/>
  <c r="BJ354" i="76"/>
  <c r="BG355" i="76"/>
  <c r="BX356" i="76"/>
  <c r="S357" i="76"/>
  <c r="BY357" i="76"/>
  <c r="BX358" i="76"/>
  <c r="BL360" i="76"/>
  <c r="AC361" i="76"/>
  <c r="S361" i="76"/>
  <c r="CC361" i="76"/>
  <c r="CE361" i="76" s="1"/>
  <c r="BX361" i="76"/>
  <c r="CA362" i="76"/>
  <c r="AC364" i="76"/>
  <c r="AF364" i="76" s="1"/>
  <c r="AC366" i="76"/>
  <c r="S366" i="76"/>
  <c r="CD366" i="76"/>
  <c r="BY366" i="76"/>
  <c r="AC368" i="76"/>
  <c r="AF368" i="76" s="1"/>
  <c r="AB368" i="76"/>
  <c r="BM395" i="76"/>
  <c r="S316" i="76"/>
  <c r="S320" i="76"/>
  <c r="S324" i="76"/>
  <c r="S328" i="76"/>
  <c r="S332" i="76"/>
  <c r="S336" i="76"/>
  <c r="S340" i="76"/>
  <c r="S344" i="76"/>
  <c r="S348" i="76"/>
  <c r="S352" i="76"/>
  <c r="S356" i="76"/>
  <c r="AK358" i="76"/>
  <c r="AL359" i="76"/>
  <c r="BJ359" i="76"/>
  <c r="CB359" i="76"/>
  <c r="CF359" i="76" s="1"/>
  <c r="CA360" i="76"/>
  <c r="CC360" i="76"/>
  <c r="CB361" i="76"/>
  <c r="CB362" i="76"/>
  <c r="BK363" i="76"/>
  <c r="BG363" i="76"/>
  <c r="BM363" i="76" s="1"/>
  <c r="BK364" i="76"/>
  <c r="BG364" i="76"/>
  <c r="BG365" i="76"/>
  <c r="CA365" i="76"/>
  <c r="CA368" i="76"/>
  <c r="BM381" i="76"/>
  <c r="BG369" i="76"/>
  <c r="BM369" i="76" s="1"/>
  <c r="CA369" i="76"/>
  <c r="CE369" i="76" s="1"/>
  <c r="CB370" i="76"/>
  <c r="CF370" i="76" s="1"/>
  <c r="S371" i="76"/>
  <c r="BG373" i="76"/>
  <c r="CA373" i="76"/>
  <c r="CE373" i="76" s="1"/>
  <c r="CB374" i="76"/>
  <c r="CF374" i="76" s="1"/>
  <c r="S375" i="76"/>
  <c r="CB377" i="76"/>
  <c r="CF377" i="76" s="1"/>
  <c r="S378" i="76"/>
  <c r="BG380" i="76"/>
  <c r="CA380" i="76"/>
  <c r="CE380" i="76" s="1"/>
  <c r="CB381" i="76"/>
  <c r="CF381" i="76" s="1"/>
  <c r="S382" i="76"/>
  <c r="BG384" i="76"/>
  <c r="BM384" i="76" s="1"/>
  <c r="CA384" i="76"/>
  <c r="CE384" i="76" s="1"/>
  <c r="CB385" i="76"/>
  <c r="CF385" i="76" s="1"/>
  <c r="S386" i="76"/>
  <c r="BG388" i="76"/>
  <c r="CA388" i="76"/>
  <c r="CE388" i="76" s="1"/>
  <c r="CB389" i="76"/>
  <c r="CF389" i="76" s="1"/>
  <c r="S390" i="76"/>
  <c r="CA391" i="76"/>
  <c r="CE391" i="76" s="1"/>
  <c r="CB392" i="76"/>
  <c r="CF392" i="76" s="1"/>
  <c r="CA395" i="76"/>
  <c r="CE395" i="76" s="1"/>
  <c r="CB396" i="76"/>
  <c r="CA399" i="76"/>
  <c r="CB400" i="76"/>
  <c r="CF400" i="76" s="1"/>
  <c r="CA403" i="76"/>
  <c r="CE403" i="76" s="1"/>
  <c r="CB404" i="76"/>
  <c r="CF404" i="76" s="1"/>
  <c r="BX408" i="76"/>
  <c r="BZ408" i="76" s="1"/>
  <c r="CC408" i="76"/>
  <c r="CE408" i="76" s="1"/>
  <c r="AC409" i="76"/>
  <c r="AF409" i="76" s="1"/>
  <c r="S409" i="76"/>
  <c r="BX416" i="76"/>
  <c r="BZ416" i="76" s="1"/>
  <c r="CC416" i="76"/>
  <c r="BG368" i="76"/>
  <c r="BX369" i="76"/>
  <c r="BZ369" i="76" s="1"/>
  <c r="S370" i="76"/>
  <c r="AC370" i="76"/>
  <c r="BY370" i="76"/>
  <c r="BZ370" i="76" s="1"/>
  <c r="AD371" i="76"/>
  <c r="BG372" i="76"/>
  <c r="BX373" i="76"/>
  <c r="S374" i="76"/>
  <c r="AC374" i="76"/>
  <c r="BY374" i="76"/>
  <c r="BZ374" i="76" s="1"/>
  <c r="AD375" i="76"/>
  <c r="BG376" i="76"/>
  <c r="S377" i="76"/>
  <c r="AC377" i="76"/>
  <c r="BY377" i="76"/>
  <c r="BZ377" i="76" s="1"/>
  <c r="AD378" i="76"/>
  <c r="BG379" i="76"/>
  <c r="BM379" i="76" s="1"/>
  <c r="BX380" i="76"/>
  <c r="BZ380" i="76" s="1"/>
  <c r="S381" i="76"/>
  <c r="AC381" i="76"/>
  <c r="AF381" i="76" s="1"/>
  <c r="BY381" i="76"/>
  <c r="BZ381" i="76" s="1"/>
  <c r="AD382" i="76"/>
  <c r="AE382" i="76" s="1"/>
  <c r="BG383" i="76"/>
  <c r="BX384" i="76"/>
  <c r="BZ384" i="76" s="1"/>
  <c r="S385" i="76"/>
  <c r="AC385" i="76"/>
  <c r="AF385" i="76" s="1"/>
  <c r="BY385" i="76"/>
  <c r="BZ385" i="76" s="1"/>
  <c r="AD386" i="76"/>
  <c r="BG387" i="76"/>
  <c r="BX388" i="76"/>
  <c r="S389" i="76"/>
  <c r="AC389" i="76"/>
  <c r="BY389" i="76"/>
  <c r="AD390" i="76"/>
  <c r="BX391" i="76"/>
  <c r="CB391" i="76"/>
  <c r="CF391" i="76" s="1"/>
  <c r="S392" i="76"/>
  <c r="AC392" i="76"/>
  <c r="AD393" i="76"/>
  <c r="BG394" i="76"/>
  <c r="CA394" i="76"/>
  <c r="CE394" i="76" s="1"/>
  <c r="BX395" i="76"/>
  <c r="CB395" i="76"/>
  <c r="CF395" i="76" s="1"/>
  <c r="S396" i="76"/>
  <c r="AC396" i="76"/>
  <c r="AD397" i="76"/>
  <c r="BG398" i="76"/>
  <c r="BM398" i="76" s="1"/>
  <c r="CA398" i="76"/>
  <c r="CE398" i="76" s="1"/>
  <c r="CB399" i="76"/>
  <c r="CF399" i="76" s="1"/>
  <c r="S400" i="76"/>
  <c r="AC400" i="76"/>
  <c r="BG402" i="76"/>
  <c r="CA402" i="76"/>
  <c r="CE402" i="76" s="1"/>
  <c r="CB403" i="76"/>
  <c r="CF403" i="76" s="1"/>
  <c r="S404" i="76"/>
  <c r="BG406" i="76"/>
  <c r="BM406" i="76" s="1"/>
  <c r="CA406" i="76"/>
  <c r="CE406" i="76" s="1"/>
  <c r="AD407" i="76"/>
  <c r="CB407" i="76"/>
  <c r="CF407" i="76" s="1"/>
  <c r="BK407" i="76"/>
  <c r="BG407" i="76"/>
  <c r="BX412" i="76"/>
  <c r="BZ412" i="76" s="1"/>
  <c r="CC412" i="76"/>
  <c r="BY413" i="76"/>
  <c r="CD413" i="76"/>
  <c r="BJ414" i="76"/>
  <c r="BM414" i="76" s="1"/>
  <c r="BK414" i="76"/>
  <c r="BK415" i="76"/>
  <c r="BG415" i="76"/>
  <c r="AC417" i="76"/>
  <c r="S417" i="76"/>
  <c r="CA417" i="76"/>
  <c r="CE417" i="76" s="1"/>
  <c r="S369" i="76"/>
  <c r="BG371" i="76"/>
  <c r="S373" i="76"/>
  <c r="BG375" i="76"/>
  <c r="BG378" i="76"/>
  <c r="BM378" i="76" s="1"/>
  <c r="S380" i="76"/>
  <c r="BG382" i="76"/>
  <c r="S384" i="76"/>
  <c r="BG386" i="76"/>
  <c r="S388" i="76"/>
  <c r="BG390" i="76"/>
  <c r="BM390" i="76" s="1"/>
  <c r="S391" i="76"/>
  <c r="BY391" i="76"/>
  <c r="BJ392" i="76"/>
  <c r="BM392" i="76" s="1"/>
  <c r="BG393" i="76"/>
  <c r="BX394" i="76"/>
  <c r="BZ394" i="76" s="1"/>
  <c r="S395" i="76"/>
  <c r="BY395" i="76"/>
  <c r="BG397" i="76"/>
  <c r="BX398" i="76"/>
  <c r="BZ398" i="76" s="1"/>
  <c r="S399" i="76"/>
  <c r="BY399" i="76"/>
  <c r="BZ399" i="76" s="1"/>
  <c r="BG401" i="76"/>
  <c r="BM401" i="76" s="1"/>
  <c r="BX402" i="76"/>
  <c r="S403" i="76"/>
  <c r="BY403" i="76"/>
  <c r="BG405" i="76"/>
  <c r="BM405" i="76" s="1"/>
  <c r="BX406" i="76"/>
  <c r="BZ406" i="76" s="1"/>
  <c r="S407" i="76"/>
  <c r="AC407" i="76"/>
  <c r="AF407" i="76" s="1"/>
  <c r="AE406" i="14" s="1"/>
  <c r="BL407" i="76"/>
  <c r="BY409" i="76"/>
  <c r="CD409" i="76"/>
  <c r="AL410" i="76"/>
  <c r="BJ410" i="76"/>
  <c r="BM410" i="76" s="1"/>
  <c r="BK410" i="76"/>
  <c r="BK411" i="76"/>
  <c r="BG411" i="76"/>
  <c r="CF412" i="76"/>
  <c r="AC413" i="76"/>
  <c r="S413" i="76"/>
  <c r="AK413" i="76"/>
  <c r="CA413" i="76"/>
  <c r="CE413" i="76" s="1"/>
  <c r="AB416" i="76"/>
  <c r="AC416" i="76"/>
  <c r="CB417" i="76"/>
  <c r="CF431" i="76"/>
  <c r="S394" i="76"/>
  <c r="BG396" i="76"/>
  <c r="S398" i="76"/>
  <c r="BG400" i="76"/>
  <c r="BM400" i="76" s="1"/>
  <c r="S402" i="76"/>
  <c r="BG404" i="76"/>
  <c r="BM404" i="76" s="1"/>
  <c r="S406" i="76"/>
  <c r="BJ407" i="76"/>
  <c r="CA409" i="76"/>
  <c r="CE409" i="76" s="1"/>
  <c r="AB412" i="76"/>
  <c r="AC412" i="76"/>
  <c r="AF412" i="76" s="1"/>
  <c r="CB413" i="76"/>
  <c r="AK414" i="76"/>
  <c r="CB414" i="76"/>
  <c r="CF414" i="76" s="1"/>
  <c r="BJ415" i="76"/>
  <c r="AB417" i="76"/>
  <c r="S408" i="76"/>
  <c r="AC408" i="76"/>
  <c r="AD409" i="76"/>
  <c r="CA410" i="76"/>
  <c r="CE410" i="76" s="1"/>
  <c r="CB411" i="76"/>
  <c r="CF411" i="76" s="1"/>
  <c r="S412" i="76"/>
  <c r="CA414" i="76"/>
  <c r="CB415" i="76"/>
  <c r="CF415" i="76" s="1"/>
  <c r="S416" i="76"/>
  <c r="CD417" i="76"/>
  <c r="BK418" i="76"/>
  <c r="CA418" i="76"/>
  <c r="CB419" i="76"/>
  <c r="S420" i="76"/>
  <c r="AC420" i="76"/>
  <c r="CC420" i="76"/>
  <c r="AL421" i="76"/>
  <c r="CD421" i="76"/>
  <c r="BK422" i="76"/>
  <c r="CA422" i="76"/>
  <c r="CE422" i="76" s="1"/>
  <c r="CB423" i="76"/>
  <c r="CF423" i="76" s="1"/>
  <c r="S424" i="76"/>
  <c r="AC424" i="76"/>
  <c r="CC424" i="76"/>
  <c r="CE424" i="76" s="1"/>
  <c r="AL425" i="76"/>
  <c r="CD425" i="76"/>
  <c r="CF425" i="76" s="1"/>
  <c r="BK426" i="76"/>
  <c r="CA426" i="76"/>
  <c r="CB427" i="76"/>
  <c r="CF427" i="76" s="1"/>
  <c r="S428" i="76"/>
  <c r="AC428" i="76"/>
  <c r="AF428" i="76" s="1"/>
  <c r="CC428" i="76"/>
  <c r="CE428" i="76" s="1"/>
  <c r="AD429" i="76"/>
  <c r="CD429" i="76"/>
  <c r="CF429" i="76" s="1"/>
  <c r="BG430" i="76"/>
  <c r="S432" i="76"/>
  <c r="AC432" i="76"/>
  <c r="CC432" i="76"/>
  <c r="AD433" i="76"/>
  <c r="CB418" i="76"/>
  <c r="CF418" i="76" s="1"/>
  <c r="CA421" i="76"/>
  <c r="CE421" i="76" s="1"/>
  <c r="CB422" i="76"/>
  <c r="CF422" i="76" s="1"/>
  <c r="CA425" i="76"/>
  <c r="CE425" i="76" s="1"/>
  <c r="CB426" i="76"/>
  <c r="CF426" i="76" s="1"/>
  <c r="CA429" i="76"/>
  <c r="CE429" i="76" s="1"/>
  <c r="CB430" i="76"/>
  <c r="BG408" i="76"/>
  <c r="BX409" i="76"/>
  <c r="S410" i="76"/>
  <c r="BY410" i="76"/>
  <c r="BG412" i="76"/>
  <c r="BM412" i="76" s="1"/>
  <c r="BX413" i="76"/>
  <c r="S414" i="76"/>
  <c r="BY414" i="76"/>
  <c r="BG416" i="76"/>
  <c r="BM416" i="76" s="1"/>
  <c r="BX417" i="76"/>
  <c r="BZ417" i="76" s="1"/>
  <c r="S418" i="76"/>
  <c r="BY418" i="76"/>
  <c r="BG420" i="76"/>
  <c r="BM420" i="76" s="1"/>
  <c r="BX421" i="76"/>
  <c r="BZ421" i="76" s="1"/>
  <c r="S422" i="76"/>
  <c r="BY422" i="76"/>
  <c r="BG424" i="76"/>
  <c r="BM424" i="76" s="1"/>
  <c r="BX425" i="76"/>
  <c r="BZ425" i="76" s="1"/>
  <c r="S426" i="76"/>
  <c r="BY426" i="76"/>
  <c r="BZ426" i="76" s="1"/>
  <c r="BG428" i="76"/>
  <c r="BM428" i="76" s="1"/>
  <c r="S430" i="76"/>
  <c r="BG432" i="76"/>
  <c r="BM432" i="76" s="1"/>
  <c r="BJ433" i="76"/>
  <c r="BM433" i="76" s="1"/>
  <c r="CB434" i="76"/>
  <c r="CF434" i="76" s="1"/>
  <c r="S434" i="76"/>
  <c r="AD434" i="76"/>
  <c r="AE439" i="76"/>
  <c r="BG419" i="76"/>
  <c r="S421" i="76"/>
  <c r="BG423" i="76"/>
  <c r="BM423" i="76" s="1"/>
  <c r="S425" i="76"/>
  <c r="BG427" i="76"/>
  <c r="S429" i="76"/>
  <c r="BG431" i="76"/>
  <c r="BM431" i="76" s="1"/>
  <c r="S433" i="76"/>
  <c r="AC433" i="76"/>
  <c r="AF433" i="76" s="1"/>
  <c r="CC434" i="76"/>
  <c r="CE434" i="76" s="1"/>
  <c r="AL435" i="76"/>
  <c r="CD435" i="76"/>
  <c r="CF435" i="76" s="1"/>
  <c r="BG436" i="76"/>
  <c r="BM436" i="76" s="1"/>
  <c r="CA436" i="76"/>
  <c r="CE436" i="76" s="1"/>
  <c r="CB437" i="76"/>
  <c r="CF437" i="76" s="1"/>
  <c r="S438" i="76"/>
  <c r="CC438" i="76"/>
  <c r="AL439" i="76"/>
  <c r="CD439" i="76"/>
  <c r="BG440" i="76"/>
  <c r="CA440" i="76"/>
  <c r="CE440" i="76" s="1"/>
  <c r="CB441" i="76"/>
  <c r="CF441" i="76" s="1"/>
  <c r="S442" i="76"/>
  <c r="CC442" i="76"/>
  <c r="CE442" i="76" s="1"/>
  <c r="CD443" i="76"/>
  <c r="CF443" i="76" s="1"/>
  <c r="BG444" i="76"/>
  <c r="BM444" i="76" s="1"/>
  <c r="CA444" i="76"/>
  <c r="CE444" i="76" s="1"/>
  <c r="S446" i="76"/>
  <c r="BJ446" i="76"/>
  <c r="AK449" i="76"/>
  <c r="BK450" i="76"/>
  <c r="BG450" i="76"/>
  <c r="AC452" i="76"/>
  <c r="AF452" i="76" s="1"/>
  <c r="AE451" i="14" s="1"/>
  <c r="S452" i="76"/>
  <c r="BM454" i="76"/>
  <c r="CA435" i="76"/>
  <c r="CE435" i="76" s="1"/>
  <c r="BX436" i="76"/>
  <c r="BZ436" i="76" s="1"/>
  <c r="CB436" i="76"/>
  <c r="S437" i="76"/>
  <c r="AC437" i="76"/>
  <c r="BY437" i="76"/>
  <c r="AD438" i="76"/>
  <c r="CA439" i="76"/>
  <c r="CE439" i="76" s="1"/>
  <c r="BX440" i="76"/>
  <c r="BZ440" i="76" s="1"/>
  <c r="CB440" i="76"/>
  <c r="S441" i="76"/>
  <c r="AC441" i="76"/>
  <c r="BY441" i="76"/>
  <c r="BZ441" i="76" s="1"/>
  <c r="AD442" i="76"/>
  <c r="CA443" i="76"/>
  <c r="CE443" i="76" s="1"/>
  <c r="BX444" i="76"/>
  <c r="BZ444" i="76" s="1"/>
  <c r="CB444" i="76"/>
  <c r="S445" i="76"/>
  <c r="AC445" i="76"/>
  <c r="AF445" i="76" s="1"/>
  <c r="BK449" i="76"/>
  <c r="BJ449" i="76"/>
  <c r="AC451" i="76"/>
  <c r="AF451" i="76" s="1"/>
  <c r="AB451" i="76"/>
  <c r="BG434" i="76"/>
  <c r="BX435" i="76"/>
  <c r="BZ435" i="76" s="1"/>
  <c r="S436" i="76"/>
  <c r="BG438" i="76"/>
  <c r="BM438" i="76" s="1"/>
  <c r="BX439" i="76"/>
  <c r="BZ439" i="76" s="1"/>
  <c r="S440" i="76"/>
  <c r="BG442" i="76"/>
  <c r="BX443" i="76"/>
  <c r="BZ443" i="76" s="1"/>
  <c r="S444" i="76"/>
  <c r="AD445" i="76"/>
  <c r="CB446" i="76"/>
  <c r="CF446" i="76" s="1"/>
  <c r="AD447" i="76"/>
  <c r="CC447" i="76"/>
  <c r="CE447" i="76" s="1"/>
  <c r="BX447" i="76"/>
  <c r="BZ447" i="76" s="1"/>
  <c r="CD448" i="76"/>
  <c r="BY448" i="76"/>
  <c r="BJ450" i="76"/>
  <c r="AB452" i="76"/>
  <c r="CD452" i="76"/>
  <c r="BY452" i="76"/>
  <c r="AD453" i="76"/>
  <c r="CB453" i="76"/>
  <c r="CF453" i="76" s="1"/>
  <c r="CF462" i="76"/>
  <c r="CG462" i="76" s="1"/>
  <c r="S435" i="76"/>
  <c r="S439" i="76"/>
  <c r="S443" i="76"/>
  <c r="AC448" i="76"/>
  <c r="S448" i="76"/>
  <c r="AK448" i="76"/>
  <c r="CA448" i="76"/>
  <c r="CE448" i="76" s="1"/>
  <c r="CB449" i="76"/>
  <c r="CF449" i="76" s="1"/>
  <c r="CA451" i="76"/>
  <c r="CC451" i="76"/>
  <c r="BX451" i="76"/>
  <c r="BZ451" i="76" s="1"/>
  <c r="AK452" i="76"/>
  <c r="CA452" i="76"/>
  <c r="CE452" i="76" s="1"/>
  <c r="CF456" i="76"/>
  <c r="BL453" i="76"/>
  <c r="BX453" i="76"/>
  <c r="S454" i="76"/>
  <c r="AC454" i="76"/>
  <c r="AF454" i="76" s="1"/>
  <c r="BY454" i="76"/>
  <c r="AD455" i="76"/>
  <c r="AE455" i="76" s="1"/>
  <c r="CA456" i="76"/>
  <c r="CE456" i="76" s="1"/>
  <c r="CB457" i="76"/>
  <c r="CF457" i="76" s="1"/>
  <c r="S458" i="76"/>
  <c r="CA460" i="76"/>
  <c r="CE460" i="76" s="1"/>
  <c r="CB461" i="76"/>
  <c r="CF461" i="76" s="1"/>
  <c r="S462" i="76"/>
  <c r="CA464" i="76"/>
  <c r="AC466" i="76"/>
  <c r="AF466" i="76" s="1"/>
  <c r="AE465" i="14" s="1"/>
  <c r="S466" i="76"/>
  <c r="CD466" i="76"/>
  <c r="BY466" i="76"/>
  <c r="BZ466" i="76" s="1"/>
  <c r="BK468" i="76"/>
  <c r="BG468" i="76"/>
  <c r="AC473" i="76"/>
  <c r="AF473" i="76" s="1"/>
  <c r="S473" i="76"/>
  <c r="CC473" i="76"/>
  <c r="BX473" i="76"/>
  <c r="BZ473" i="76" s="1"/>
  <c r="CC476" i="76"/>
  <c r="CB478" i="76"/>
  <c r="BK479" i="76"/>
  <c r="BG479" i="76"/>
  <c r="AC482" i="76"/>
  <c r="AF482" i="76" s="1"/>
  <c r="AE481" i="14" s="1"/>
  <c r="S482" i="76"/>
  <c r="R717" i="76"/>
  <c r="AD483" i="76"/>
  <c r="S483" i="76"/>
  <c r="CB483" i="76"/>
  <c r="BG447" i="76"/>
  <c r="BX448" i="76"/>
  <c r="S449" i="76"/>
  <c r="AC449" i="76"/>
  <c r="BY449" i="76"/>
  <c r="BZ449" i="76" s="1"/>
  <c r="AD450" i="76"/>
  <c r="AE450" i="76" s="1"/>
  <c r="AG450" i="76" s="1"/>
  <c r="AH450" i="76" s="1"/>
  <c r="BG451" i="76"/>
  <c r="BX452" i="76"/>
  <c r="S453" i="76"/>
  <c r="AC453" i="76"/>
  <c r="AF453" i="76" s="1"/>
  <c r="BY453" i="76"/>
  <c r="AD454" i="76"/>
  <c r="BG455" i="76"/>
  <c r="BX456" i="76"/>
  <c r="S457" i="76"/>
  <c r="AC457" i="76"/>
  <c r="AF457" i="76" s="1"/>
  <c r="BY457" i="76"/>
  <c r="AD458" i="76"/>
  <c r="BG459" i="76"/>
  <c r="BX460" i="76"/>
  <c r="S461" i="76"/>
  <c r="AC461" i="76"/>
  <c r="AF461" i="76" s="1"/>
  <c r="BY461" i="76"/>
  <c r="AD462" i="76"/>
  <c r="AE462" i="76" s="1"/>
  <c r="CA463" i="76"/>
  <c r="CE463" i="76" s="1"/>
  <c r="CB464" i="76"/>
  <c r="CF464" i="76" s="1"/>
  <c r="AC464" i="76"/>
  <c r="AF464" i="76" s="1"/>
  <c r="AK464" i="76"/>
  <c r="BL464" i="76"/>
  <c r="CC464" i="76"/>
  <c r="AC465" i="76"/>
  <c r="AF465" i="76" s="1"/>
  <c r="AE464" i="14" s="1"/>
  <c r="S465" i="76"/>
  <c r="BG465" i="76"/>
  <c r="CA465" i="76"/>
  <c r="BK466" i="76"/>
  <c r="AL467" i="76"/>
  <c r="BJ467" i="76"/>
  <c r="CB467" i="76"/>
  <c r="BL468" i="76"/>
  <c r="AC469" i="76"/>
  <c r="S469" i="76"/>
  <c r="CC469" i="76"/>
  <c r="CE469" i="76" s="1"/>
  <c r="BX469" i="76"/>
  <c r="BZ469" i="76" s="1"/>
  <c r="CA472" i="76"/>
  <c r="CC472" i="76"/>
  <c r="CB473" i="76"/>
  <c r="CF473" i="76" s="1"/>
  <c r="CB474" i="76"/>
  <c r="BK475" i="76"/>
  <c r="BG475" i="76"/>
  <c r="AC476" i="76"/>
  <c r="AB477" i="76"/>
  <c r="AC478" i="76"/>
  <c r="AF478" i="76" s="1"/>
  <c r="AE477" i="14" s="1"/>
  <c r="S478" i="76"/>
  <c r="AK478" i="76"/>
  <c r="CD478" i="76"/>
  <c r="BY478" i="76"/>
  <c r="BK480" i="76"/>
  <c r="BG480" i="76"/>
  <c r="BM480" i="76" s="1"/>
  <c r="BG481" i="76"/>
  <c r="AD482" i="76"/>
  <c r="CB482" i="76"/>
  <c r="CA482" i="76"/>
  <c r="CB451" i="76"/>
  <c r="BX455" i="76"/>
  <c r="BZ455" i="76" s="1"/>
  <c r="CB455" i="76"/>
  <c r="CF455" i="76" s="1"/>
  <c r="S456" i="76"/>
  <c r="AK456" i="76"/>
  <c r="BY456" i="76"/>
  <c r="BG458" i="76"/>
  <c r="AB459" i="76"/>
  <c r="BX459" i="76"/>
  <c r="BZ459" i="76" s="1"/>
  <c r="CB459" i="76"/>
  <c r="CF459" i="76" s="1"/>
  <c r="CG459" i="76" s="1"/>
  <c r="S460" i="76"/>
  <c r="AK460" i="76"/>
  <c r="BY460" i="76"/>
  <c r="BG462" i="76"/>
  <c r="BM462" i="76" s="1"/>
  <c r="AB463" i="76"/>
  <c r="BG464" i="76"/>
  <c r="BM464" i="76" s="1"/>
  <c r="CB465" i="76"/>
  <c r="AD465" i="76"/>
  <c r="CC465" i="76"/>
  <c r="BX465" i="76"/>
  <c r="BZ465" i="76" s="1"/>
  <c r="BM466" i="76"/>
  <c r="CA466" i="76"/>
  <c r="CC468" i="76"/>
  <c r="CE468" i="76" s="1"/>
  <c r="CB469" i="76"/>
  <c r="CF469" i="76" s="1"/>
  <c r="CB470" i="76"/>
  <c r="BK471" i="76"/>
  <c r="BG471" i="76"/>
  <c r="BZ471" i="76"/>
  <c r="AC472" i="76"/>
  <c r="AF472" i="76" s="1"/>
  <c r="AB473" i="76"/>
  <c r="AC474" i="76"/>
  <c r="S474" i="76"/>
  <c r="AK474" i="76"/>
  <c r="CD474" i="76"/>
  <c r="BY474" i="76"/>
  <c r="BZ474" i="76" s="1"/>
  <c r="BK476" i="76"/>
  <c r="BG476" i="76"/>
  <c r="BK478" i="76"/>
  <c r="AL479" i="76"/>
  <c r="BJ479" i="76"/>
  <c r="CB479" i="76"/>
  <c r="BL480" i="76"/>
  <c r="AC481" i="76"/>
  <c r="S481" i="76"/>
  <c r="CC481" i="76"/>
  <c r="CE481" i="76" s="1"/>
  <c r="BX481" i="76"/>
  <c r="BZ481" i="76" s="1"/>
  <c r="CD481" i="76"/>
  <c r="S463" i="76"/>
  <c r="BK463" i="76"/>
  <c r="BG463" i="76"/>
  <c r="BM463" i="76" s="1"/>
  <c r="AB464" i="76"/>
  <c r="CB466" i="76"/>
  <c r="BK467" i="76"/>
  <c r="BG467" i="76"/>
  <c r="BZ467" i="76"/>
  <c r="AE468" i="76"/>
  <c r="AB469" i="76"/>
  <c r="AC470" i="76"/>
  <c r="S470" i="76"/>
  <c r="AK470" i="76"/>
  <c r="CD470" i="76"/>
  <c r="BY470" i="76"/>
  <c r="BZ470" i="76" s="1"/>
  <c r="BK472" i="76"/>
  <c r="BG472" i="76"/>
  <c r="BM472" i="76" s="1"/>
  <c r="CA473" i="76"/>
  <c r="AL475" i="76"/>
  <c r="BJ475" i="76"/>
  <c r="AC477" i="76"/>
  <c r="S477" i="76"/>
  <c r="CC477" i="76"/>
  <c r="BX477" i="76"/>
  <c r="CC480" i="76"/>
  <c r="CE480" i="76" s="1"/>
  <c r="CD482" i="76"/>
  <c r="BY482" i="76"/>
  <c r="BL483" i="76"/>
  <c r="AC484" i="76"/>
  <c r="CC484" i="76"/>
  <c r="AL485" i="76"/>
  <c r="CD485" i="76"/>
  <c r="BJ486" i="76"/>
  <c r="AC489" i="76"/>
  <c r="S489" i="76"/>
  <c r="AK489" i="76"/>
  <c r="BY489" i="76"/>
  <c r="CD489" i="76"/>
  <c r="CC491" i="76"/>
  <c r="BX491" i="76"/>
  <c r="AD492" i="76"/>
  <c r="CB492" i="76"/>
  <c r="CF492" i="76" s="1"/>
  <c r="BJ492" i="76"/>
  <c r="BK492" i="76"/>
  <c r="AC494" i="76"/>
  <c r="S494" i="76"/>
  <c r="CA485" i="76"/>
  <c r="CE485" i="76" s="1"/>
  <c r="AL490" i="76"/>
  <c r="CA492" i="76"/>
  <c r="CE492" i="76" s="1"/>
  <c r="AC492" i="76"/>
  <c r="AF492" i="76" s="1"/>
  <c r="AE491" i="14" s="1"/>
  <c r="S492" i="76"/>
  <c r="Z717" i="76"/>
  <c r="AL483" i="76"/>
  <c r="BF717" i="76"/>
  <c r="BJ483" i="76"/>
  <c r="BV717" i="76"/>
  <c r="BG484" i="76"/>
  <c r="BM484" i="76" s="1"/>
  <c r="BX485" i="76"/>
  <c r="BZ485" i="76" s="1"/>
  <c r="S486" i="76"/>
  <c r="BK486" i="76"/>
  <c r="CB486" i="76"/>
  <c r="CF486" i="76" s="1"/>
  <c r="CG486" i="76" s="1"/>
  <c r="AD487" i="76"/>
  <c r="BX488" i="76"/>
  <c r="BZ488" i="76" s="1"/>
  <c r="CC488" i="76"/>
  <c r="CA489" i="76"/>
  <c r="CE489" i="76" s="1"/>
  <c r="AC491" i="76"/>
  <c r="BK494" i="76"/>
  <c r="BG494" i="76"/>
  <c r="BX494" i="76"/>
  <c r="BZ494" i="76" s="1"/>
  <c r="CC494" i="76"/>
  <c r="CE494" i="76" s="1"/>
  <c r="AA717" i="76"/>
  <c r="AI717" i="76"/>
  <c r="BG483" i="76"/>
  <c r="BK483" i="76"/>
  <c r="BW717" i="76"/>
  <c r="CA483" i="76"/>
  <c r="S485" i="76"/>
  <c r="BZ486" i="76"/>
  <c r="BK487" i="76"/>
  <c r="BG487" i="76"/>
  <c r="AB488" i="76"/>
  <c r="CB489" i="76"/>
  <c r="BK490" i="76"/>
  <c r="BG490" i="76"/>
  <c r="AB492" i="76"/>
  <c r="S493" i="76"/>
  <c r="CB493" i="76"/>
  <c r="CF493" i="76" s="1"/>
  <c r="AD493" i="76"/>
  <c r="AE493" i="76" s="1"/>
  <c r="CB495" i="76"/>
  <c r="AD495" i="76"/>
  <c r="BL495" i="76"/>
  <c r="AC496" i="76"/>
  <c r="S496" i="76"/>
  <c r="AB496" i="76"/>
  <c r="AK496" i="76"/>
  <c r="BJ496" i="76"/>
  <c r="BJ497" i="76"/>
  <c r="BM497" i="76" s="1"/>
  <c r="CA497" i="76"/>
  <c r="AC498" i="76"/>
  <c r="BJ498" i="76"/>
  <c r="BG499" i="76"/>
  <c r="BM499" i="76" s="1"/>
  <c r="AC500" i="76"/>
  <c r="S500" i="76"/>
  <c r="CB500" i="76"/>
  <c r="AD501" i="76"/>
  <c r="BK502" i="76"/>
  <c r="BG502" i="76"/>
  <c r="CE493" i="76"/>
  <c r="BK493" i="76"/>
  <c r="BG493" i="76"/>
  <c r="BM493" i="76" s="1"/>
  <c r="AB494" i="76"/>
  <c r="AB495" i="76"/>
  <c r="CC495" i="76"/>
  <c r="BL496" i="76"/>
  <c r="CB497" i="76"/>
  <c r="CF497" i="76" s="1"/>
  <c r="AE499" i="76"/>
  <c r="AG499" i="76" s="1"/>
  <c r="BZ499" i="76"/>
  <c r="CC499" i="76"/>
  <c r="CE499" i="76" s="1"/>
  <c r="CD500" i="76"/>
  <c r="CD495" i="76"/>
  <c r="BY495" i="76"/>
  <c r="CC496" i="76"/>
  <c r="BX496" i="76"/>
  <c r="BK497" i="76"/>
  <c r="CD499" i="76"/>
  <c r="CB501" i="76"/>
  <c r="CC502" i="76"/>
  <c r="CE502" i="76" s="1"/>
  <c r="BX502" i="76"/>
  <c r="BZ502" i="76" s="1"/>
  <c r="BG491" i="76"/>
  <c r="CB494" i="76"/>
  <c r="BL494" i="76"/>
  <c r="S495" i="76"/>
  <c r="AC495" i="76"/>
  <c r="AF495" i="76" s="1"/>
  <c r="BK495" i="76"/>
  <c r="BG495" i="76"/>
  <c r="BM495" i="76" s="1"/>
  <c r="BY496" i="76"/>
  <c r="CD496" i="76"/>
  <c r="BY497" i="76"/>
  <c r="BZ497" i="76" s="1"/>
  <c r="BL499" i="76"/>
  <c r="BG500" i="76"/>
  <c r="BM500" i="76" s="1"/>
  <c r="CA500" i="76"/>
  <c r="CE500" i="76" s="1"/>
  <c r="AC501" i="76"/>
  <c r="AF501" i="76" s="1"/>
  <c r="AE500" i="14" s="1"/>
  <c r="S501" i="76"/>
  <c r="CD501" i="76"/>
  <c r="BY501" i="76"/>
  <c r="BZ501" i="76" s="1"/>
  <c r="AC502" i="76"/>
  <c r="AD497" i="76"/>
  <c r="CA498" i="76"/>
  <c r="CE498" i="76" s="1"/>
  <c r="BK498" i="76"/>
  <c r="BG498" i="76"/>
  <c r="AB499" i="76"/>
  <c r="AK500" i="76"/>
  <c r="BJ501" i="76"/>
  <c r="P13" i="14"/>
  <c r="Q13" i="14"/>
  <c r="Y13" i="14"/>
  <c r="Z13" i="14"/>
  <c r="AJ13" i="14"/>
  <c r="BU13" i="14"/>
  <c r="BV13" i="14"/>
  <c r="BX13" i="14" s="1"/>
  <c r="P14" i="14"/>
  <c r="Q14" i="14"/>
  <c r="Y14" i="14"/>
  <c r="Z14" i="14"/>
  <c r="BU14" i="14"/>
  <c r="BW14" i="14" s="1"/>
  <c r="BV14" i="14"/>
  <c r="P15" i="14"/>
  <c r="Q15" i="14"/>
  <c r="Y15" i="14"/>
  <c r="Z15" i="14"/>
  <c r="BU15" i="14"/>
  <c r="BV15" i="14"/>
  <c r="BX15" i="14" s="1"/>
  <c r="P16" i="14"/>
  <c r="Q16" i="14"/>
  <c r="Y16" i="14"/>
  <c r="Z16" i="14"/>
  <c r="BU16" i="14"/>
  <c r="BW16" i="14" s="1"/>
  <c r="BV16" i="14"/>
  <c r="CC16" i="14" s="1"/>
  <c r="P17" i="14"/>
  <c r="Q17" i="14"/>
  <c r="Y17" i="14"/>
  <c r="Z17" i="14"/>
  <c r="AJ17" i="14"/>
  <c r="BU17" i="14"/>
  <c r="BV17" i="14"/>
  <c r="BX17" i="14" s="1"/>
  <c r="P18" i="14"/>
  <c r="Q18" i="14"/>
  <c r="Y18" i="14"/>
  <c r="Z18" i="14"/>
  <c r="BU18" i="14"/>
  <c r="BV18" i="14"/>
  <c r="P19" i="14"/>
  <c r="Q19" i="14"/>
  <c r="Y19" i="14"/>
  <c r="Z19" i="14"/>
  <c r="BU19" i="14"/>
  <c r="BV19" i="14"/>
  <c r="CC19" i="14" s="1"/>
  <c r="P20" i="14"/>
  <c r="Q20" i="14"/>
  <c r="Y20" i="14"/>
  <c r="Z20" i="14"/>
  <c r="AJ20" i="14"/>
  <c r="BU20" i="14"/>
  <c r="BW20" i="14" s="1"/>
  <c r="BV20" i="14"/>
  <c r="CC20" i="14" s="1"/>
  <c r="P21" i="14"/>
  <c r="Q21" i="14"/>
  <c r="Y21" i="14"/>
  <c r="Z21" i="14"/>
  <c r="BU21" i="14"/>
  <c r="BW21" i="14" s="1"/>
  <c r="BV21" i="14"/>
  <c r="P22" i="14"/>
  <c r="Q22" i="14"/>
  <c r="Y22" i="14"/>
  <c r="Z22" i="14"/>
  <c r="BU22" i="14"/>
  <c r="CB22" i="14" s="1"/>
  <c r="BV22" i="14"/>
  <c r="P23" i="14"/>
  <c r="Q23" i="14"/>
  <c r="Y23" i="14"/>
  <c r="Z23" i="14"/>
  <c r="BU23" i="14"/>
  <c r="CB23" i="14" s="1"/>
  <c r="BV23" i="14"/>
  <c r="CC23" i="14" s="1"/>
  <c r="P24" i="14"/>
  <c r="Q24" i="14"/>
  <c r="Y24" i="14"/>
  <c r="Z24" i="14"/>
  <c r="AJ24" i="14"/>
  <c r="BU24" i="14"/>
  <c r="BW24" i="14" s="1"/>
  <c r="BV24" i="14"/>
  <c r="CC24" i="14" s="1"/>
  <c r="P25" i="14"/>
  <c r="Q25" i="14"/>
  <c r="Y25" i="14"/>
  <c r="Z25" i="14"/>
  <c r="BU25" i="14"/>
  <c r="BV25" i="14"/>
  <c r="BX25" i="14" s="1"/>
  <c r="P26" i="14"/>
  <c r="Q26" i="14"/>
  <c r="Y26" i="14"/>
  <c r="Z26" i="14"/>
  <c r="BU26" i="14"/>
  <c r="BW26" i="14" s="1"/>
  <c r="BV26" i="14"/>
  <c r="P27" i="14"/>
  <c r="Q27" i="14"/>
  <c r="Y27" i="14"/>
  <c r="Z27" i="14"/>
  <c r="AJ27" i="14"/>
  <c r="BU27" i="14"/>
  <c r="BV27" i="14"/>
  <c r="BX27" i="14" s="1"/>
  <c r="P28" i="14"/>
  <c r="Q28" i="14"/>
  <c r="Y28" i="14"/>
  <c r="Z28" i="14"/>
  <c r="BU28" i="14"/>
  <c r="BW28" i="14" s="1"/>
  <c r="BV28" i="14"/>
  <c r="P29" i="14"/>
  <c r="Q29" i="14"/>
  <c r="Y29" i="14"/>
  <c r="Z29" i="14"/>
  <c r="BU29" i="14"/>
  <c r="CB29" i="14" s="1"/>
  <c r="BV29" i="14"/>
  <c r="BX29" i="14" s="1"/>
  <c r="P30" i="14"/>
  <c r="Q30" i="14"/>
  <c r="Y30" i="14"/>
  <c r="Z30" i="14"/>
  <c r="BU30" i="14"/>
  <c r="CB30" i="14" s="1"/>
  <c r="BV30" i="14"/>
  <c r="CC30" i="14" s="1"/>
  <c r="P31" i="14"/>
  <c r="Q31" i="14"/>
  <c r="Y31" i="14"/>
  <c r="Z31" i="14"/>
  <c r="BU31" i="14"/>
  <c r="BV31" i="14"/>
  <c r="P32" i="14"/>
  <c r="Q32" i="14"/>
  <c r="Y32" i="14"/>
  <c r="Z32" i="14"/>
  <c r="AJ32" i="14"/>
  <c r="BU32" i="14"/>
  <c r="BV32" i="14"/>
  <c r="BX32" i="14" s="1"/>
  <c r="P33" i="14"/>
  <c r="Q33" i="14"/>
  <c r="Y33" i="14"/>
  <c r="Z33" i="14"/>
  <c r="BU33" i="14"/>
  <c r="CB33" i="14" s="1"/>
  <c r="BV33" i="14"/>
  <c r="P34" i="14"/>
  <c r="Q34" i="14"/>
  <c r="Y34" i="14"/>
  <c r="Z34" i="14"/>
  <c r="BU34" i="14"/>
  <c r="BW34" i="14" s="1"/>
  <c r="BV34" i="14"/>
  <c r="CC34" i="14" s="1"/>
  <c r="P35" i="14"/>
  <c r="Q35" i="14"/>
  <c r="Y35" i="14"/>
  <c r="Z35" i="14"/>
  <c r="BU35" i="14"/>
  <c r="BW35" i="14" s="1"/>
  <c r="BV35" i="14"/>
  <c r="BX35" i="14" s="1"/>
  <c r="P36" i="14"/>
  <c r="Q36" i="14"/>
  <c r="Y36" i="14"/>
  <c r="Z36" i="14"/>
  <c r="BU36" i="14"/>
  <c r="BV36" i="14"/>
  <c r="BX36" i="14" s="1"/>
  <c r="P37" i="14"/>
  <c r="Q37" i="14"/>
  <c r="Y37" i="14"/>
  <c r="Z37" i="14"/>
  <c r="BU37" i="14"/>
  <c r="CB37" i="14" s="1"/>
  <c r="BV37" i="14"/>
  <c r="BX37" i="14" s="1"/>
  <c r="P38" i="14"/>
  <c r="Q38" i="14"/>
  <c r="Y38" i="14"/>
  <c r="Z38" i="14"/>
  <c r="BU38" i="14"/>
  <c r="BW38" i="14" s="1"/>
  <c r="BV38" i="14"/>
  <c r="CC38" i="14" s="1"/>
  <c r="P39" i="14"/>
  <c r="Q39" i="14"/>
  <c r="Y39" i="14"/>
  <c r="Z39" i="14"/>
  <c r="BU39" i="14"/>
  <c r="BW39" i="14" s="1"/>
  <c r="BV39" i="14"/>
  <c r="BX39" i="14" s="1"/>
  <c r="P40" i="14"/>
  <c r="Q40" i="14"/>
  <c r="Y40" i="14"/>
  <c r="Z40" i="14"/>
  <c r="BU40" i="14"/>
  <c r="BW40" i="14" s="1"/>
  <c r="BV40" i="14"/>
  <c r="P41" i="14"/>
  <c r="Q41" i="14"/>
  <c r="Y41" i="14"/>
  <c r="Z41" i="14"/>
  <c r="BU41" i="14"/>
  <c r="CB41" i="14" s="1"/>
  <c r="BV41" i="14"/>
  <c r="BX41" i="14" s="1"/>
  <c r="P42" i="14"/>
  <c r="Q42" i="14"/>
  <c r="Y42" i="14"/>
  <c r="Z42" i="14"/>
  <c r="AJ42" i="14"/>
  <c r="BU42" i="14"/>
  <c r="BV42" i="14"/>
  <c r="CC42" i="14" s="1"/>
  <c r="P43" i="14"/>
  <c r="Q43" i="14"/>
  <c r="Y43" i="14"/>
  <c r="Z43" i="14"/>
  <c r="AJ43" i="14"/>
  <c r="BU43" i="14"/>
  <c r="BW43" i="14" s="1"/>
  <c r="BV43" i="14"/>
  <c r="BX43" i="14" s="1"/>
  <c r="P44" i="14"/>
  <c r="Q44" i="14"/>
  <c r="Y44" i="14"/>
  <c r="Z44" i="14"/>
  <c r="BU44" i="14"/>
  <c r="CB44" i="14" s="1"/>
  <c r="BV44" i="14"/>
  <c r="BX44" i="14" s="1"/>
  <c r="P45" i="14"/>
  <c r="Q45" i="14"/>
  <c r="Y45" i="14"/>
  <c r="Z45" i="14"/>
  <c r="BU45" i="14"/>
  <c r="BW45" i="14" s="1"/>
  <c r="BV45" i="14"/>
  <c r="CC45" i="14" s="1"/>
  <c r="P46" i="14"/>
  <c r="Q46" i="14"/>
  <c r="Y46" i="14"/>
  <c r="Z46" i="14"/>
  <c r="BU46" i="14"/>
  <c r="BW46" i="14" s="1"/>
  <c r="BV46" i="14"/>
  <c r="CC46" i="14" s="1"/>
  <c r="P47" i="14"/>
  <c r="Q47" i="14"/>
  <c r="Y47" i="14"/>
  <c r="Z47" i="14"/>
  <c r="BU47" i="14"/>
  <c r="BW47" i="14" s="1"/>
  <c r="BV47" i="14"/>
  <c r="P48" i="14"/>
  <c r="Q48" i="14"/>
  <c r="Y48" i="14"/>
  <c r="Z48" i="14"/>
  <c r="BU48" i="14"/>
  <c r="BW48" i="14" s="1"/>
  <c r="BV48" i="14"/>
  <c r="BX48" i="14" s="1"/>
  <c r="P49" i="14"/>
  <c r="Q49" i="14"/>
  <c r="Y49" i="14"/>
  <c r="Z49" i="14"/>
  <c r="BU49" i="14"/>
  <c r="CB49" i="14" s="1"/>
  <c r="BV49" i="14"/>
  <c r="BX49" i="14" s="1"/>
  <c r="P50" i="14"/>
  <c r="Q50" i="14"/>
  <c r="Y50" i="14"/>
  <c r="Z50" i="14"/>
  <c r="BU50" i="14"/>
  <c r="BW50" i="14" s="1"/>
  <c r="BV50" i="14"/>
  <c r="CC50" i="14" s="1"/>
  <c r="P51" i="14"/>
  <c r="Q51" i="14"/>
  <c r="Y51" i="14"/>
  <c r="Z51" i="14"/>
  <c r="AJ51" i="14"/>
  <c r="BU51" i="14"/>
  <c r="BW51" i="14" s="1"/>
  <c r="BV51" i="14"/>
  <c r="P52" i="14"/>
  <c r="Q52" i="14"/>
  <c r="Y52" i="14"/>
  <c r="Z52" i="14"/>
  <c r="BU52" i="14"/>
  <c r="BV52" i="14"/>
  <c r="BX52" i="14" s="1"/>
  <c r="P53" i="14"/>
  <c r="Q53" i="14"/>
  <c r="Y53" i="14"/>
  <c r="Z53" i="14"/>
  <c r="BU53" i="14"/>
  <c r="CB53" i="14" s="1"/>
  <c r="BV53" i="14"/>
  <c r="CC53" i="14" s="1"/>
  <c r="P54" i="14"/>
  <c r="Q54" i="14"/>
  <c r="Y54" i="14"/>
  <c r="Z54" i="14"/>
  <c r="AJ54" i="14"/>
  <c r="BU54" i="14"/>
  <c r="BV54" i="14"/>
  <c r="BX54" i="14" s="1"/>
  <c r="P55" i="14"/>
  <c r="Q55" i="14"/>
  <c r="Y55" i="14"/>
  <c r="Z55" i="14"/>
  <c r="AJ55" i="14"/>
  <c r="BU55" i="14"/>
  <c r="BW55" i="14" s="1"/>
  <c r="BV55" i="14"/>
  <c r="P56" i="14"/>
  <c r="Q56" i="14"/>
  <c r="Y56" i="14"/>
  <c r="Z56" i="14"/>
  <c r="AJ56" i="14"/>
  <c r="BU56" i="14"/>
  <c r="BW56" i="14" s="1"/>
  <c r="BV56" i="14"/>
  <c r="CC56" i="14" s="1"/>
  <c r="P57" i="14"/>
  <c r="Q57" i="14"/>
  <c r="Y57" i="14"/>
  <c r="Z57" i="14"/>
  <c r="BU57" i="14"/>
  <c r="BW57" i="14" s="1"/>
  <c r="BV57" i="14"/>
  <c r="CC57" i="14" s="1"/>
  <c r="P58" i="14"/>
  <c r="Q58" i="14"/>
  <c r="Y58" i="14"/>
  <c r="Z58" i="14"/>
  <c r="AJ58" i="14"/>
  <c r="BU58" i="14"/>
  <c r="BW58" i="14" s="1"/>
  <c r="BV58" i="14"/>
  <c r="BX58" i="14" s="1"/>
  <c r="P59" i="14"/>
  <c r="Q59" i="14"/>
  <c r="Y59" i="14"/>
  <c r="Z59" i="14"/>
  <c r="BU59" i="14"/>
  <c r="BW59" i="14" s="1"/>
  <c r="BV59" i="14"/>
  <c r="BX59" i="14" s="1"/>
  <c r="P60" i="14"/>
  <c r="Q60" i="14"/>
  <c r="Y60" i="14"/>
  <c r="Z60" i="14"/>
  <c r="BU60" i="14"/>
  <c r="BV60" i="14"/>
  <c r="BX60" i="14" s="1"/>
  <c r="P61" i="14"/>
  <c r="Q61" i="14"/>
  <c r="Y61" i="14"/>
  <c r="Z61" i="14"/>
  <c r="BU61" i="14"/>
  <c r="BW61" i="14" s="1"/>
  <c r="BV61" i="14"/>
  <c r="BX61" i="14" s="1"/>
  <c r="P62" i="14"/>
  <c r="Q62" i="14"/>
  <c r="Y62" i="14"/>
  <c r="Z62" i="14"/>
  <c r="BU62" i="14"/>
  <c r="BW62" i="14" s="1"/>
  <c r="BV62" i="14"/>
  <c r="BX62" i="14" s="1"/>
  <c r="P63" i="14"/>
  <c r="Q63" i="14"/>
  <c r="Y63" i="14"/>
  <c r="Z63" i="14"/>
  <c r="AJ63" i="14"/>
  <c r="BU63" i="14"/>
  <c r="BW63" i="14" s="1"/>
  <c r="BV63" i="14"/>
  <c r="BX63" i="14" s="1"/>
  <c r="P64" i="14"/>
  <c r="Q64" i="14"/>
  <c r="Y64" i="14"/>
  <c r="Z64" i="14"/>
  <c r="BU64" i="14"/>
  <c r="BW64" i="14" s="1"/>
  <c r="BV64" i="14"/>
  <c r="BX64" i="14" s="1"/>
  <c r="P65" i="14"/>
  <c r="Q65" i="14"/>
  <c r="Y65" i="14"/>
  <c r="Z65" i="14"/>
  <c r="BU65" i="14"/>
  <c r="BW65" i="14" s="1"/>
  <c r="BV65" i="14"/>
  <c r="BX65" i="14" s="1"/>
  <c r="P66" i="14"/>
  <c r="Q66" i="14"/>
  <c r="Y66" i="14"/>
  <c r="Z66" i="14"/>
  <c r="AJ66" i="14"/>
  <c r="BU66" i="14"/>
  <c r="BV66" i="14"/>
  <c r="BX66" i="14" s="1"/>
  <c r="P67" i="14"/>
  <c r="Q67" i="14"/>
  <c r="Y67" i="14"/>
  <c r="Z67" i="14"/>
  <c r="BU67" i="14"/>
  <c r="BW67" i="14" s="1"/>
  <c r="BV67" i="14"/>
  <c r="P68" i="14"/>
  <c r="Q68" i="14"/>
  <c r="Y68" i="14"/>
  <c r="Z68" i="14"/>
  <c r="BU68" i="14"/>
  <c r="CB68" i="14" s="1"/>
  <c r="BV68" i="14"/>
  <c r="CC68" i="14" s="1"/>
  <c r="P69" i="14"/>
  <c r="Q69" i="14"/>
  <c r="Y69" i="14"/>
  <c r="Z69" i="14"/>
  <c r="BU69" i="14"/>
  <c r="BV69" i="14"/>
  <c r="BX69" i="14" s="1"/>
  <c r="P70" i="14"/>
  <c r="Q70" i="14"/>
  <c r="Y70" i="14"/>
  <c r="Z70" i="14"/>
  <c r="BU70" i="14"/>
  <c r="BV70" i="14"/>
  <c r="P71" i="14"/>
  <c r="Q71" i="14"/>
  <c r="Y71" i="14"/>
  <c r="Z71" i="14"/>
  <c r="BU71" i="14"/>
  <c r="BW71" i="14" s="1"/>
  <c r="BV71" i="14"/>
  <c r="P72" i="14"/>
  <c r="Q72" i="14"/>
  <c r="Y72" i="14"/>
  <c r="Z72" i="14"/>
  <c r="BU72" i="14"/>
  <c r="BW72" i="14" s="1"/>
  <c r="BV72" i="14"/>
  <c r="BX72" i="14" s="1"/>
  <c r="P73" i="14"/>
  <c r="Q73" i="14"/>
  <c r="Y73" i="14"/>
  <c r="Z73" i="14"/>
  <c r="BU73" i="14"/>
  <c r="BW73" i="14" s="1"/>
  <c r="BV73" i="14"/>
  <c r="BX73" i="14" s="1"/>
  <c r="P74" i="14"/>
  <c r="Q74" i="14"/>
  <c r="Y74" i="14"/>
  <c r="Z74" i="14"/>
  <c r="BU74" i="14"/>
  <c r="BV74" i="14"/>
  <c r="BX74" i="14" s="1"/>
  <c r="P75" i="14"/>
  <c r="Q75" i="14"/>
  <c r="Y75" i="14"/>
  <c r="Z75" i="14"/>
  <c r="BU75" i="14"/>
  <c r="CB75" i="14" s="1"/>
  <c r="BV75" i="14"/>
  <c r="P76" i="14"/>
  <c r="Q76" i="14"/>
  <c r="Y76" i="14"/>
  <c r="Z76" i="14"/>
  <c r="BU76" i="14"/>
  <c r="CB76" i="14" s="1"/>
  <c r="BV76" i="14"/>
  <c r="BX76" i="14" s="1"/>
  <c r="P77" i="14"/>
  <c r="Q77" i="14"/>
  <c r="Y77" i="14"/>
  <c r="Z77" i="14"/>
  <c r="BU77" i="14"/>
  <c r="BW77" i="14" s="1"/>
  <c r="BV77" i="14"/>
  <c r="BX77" i="14" s="1"/>
  <c r="P78" i="14"/>
  <c r="Q78" i="14"/>
  <c r="Y78" i="14"/>
  <c r="Z78" i="14"/>
  <c r="BU78" i="14"/>
  <c r="BV78" i="14"/>
  <c r="BX78" i="14" s="1"/>
  <c r="P79" i="14"/>
  <c r="Q79" i="14"/>
  <c r="Y79" i="14"/>
  <c r="Z79" i="14"/>
  <c r="BU79" i="14"/>
  <c r="CB79" i="14" s="1"/>
  <c r="BV79" i="14"/>
  <c r="P80" i="14"/>
  <c r="Q80" i="14"/>
  <c r="Y80" i="14"/>
  <c r="Z80" i="14"/>
  <c r="BU80" i="14"/>
  <c r="BW80" i="14" s="1"/>
  <c r="BV80" i="14"/>
  <c r="BX80" i="14" s="1"/>
  <c r="P81" i="14"/>
  <c r="Q81" i="14"/>
  <c r="Y81" i="14"/>
  <c r="Z81" i="14"/>
  <c r="BU81" i="14"/>
  <c r="BV81" i="14"/>
  <c r="BX81" i="14" s="1"/>
  <c r="P82" i="14"/>
  <c r="Q82" i="14"/>
  <c r="Y82" i="14"/>
  <c r="Z82" i="14"/>
  <c r="BU82" i="14"/>
  <c r="CB82" i="14" s="1"/>
  <c r="BV82" i="14"/>
  <c r="BX82" i="14" s="1"/>
  <c r="P83" i="14"/>
  <c r="Q83" i="14"/>
  <c r="Y83" i="14"/>
  <c r="Z83" i="14"/>
  <c r="BU83" i="14"/>
  <c r="CB83" i="14" s="1"/>
  <c r="BV83" i="14"/>
  <c r="BX83" i="14" s="1"/>
  <c r="P84" i="14"/>
  <c r="Q84" i="14"/>
  <c r="Y84" i="14"/>
  <c r="Z84" i="14"/>
  <c r="BU84" i="14"/>
  <c r="CB84" i="14" s="1"/>
  <c r="BV84" i="14"/>
  <c r="BX84" i="14" s="1"/>
  <c r="P85" i="14"/>
  <c r="Q85" i="14"/>
  <c r="Y85" i="14"/>
  <c r="Z85" i="14"/>
  <c r="BU85" i="14"/>
  <c r="BW85" i="14" s="1"/>
  <c r="BV85" i="14"/>
  <c r="P86" i="14"/>
  <c r="Q86" i="14"/>
  <c r="Y86" i="14"/>
  <c r="Z86" i="14"/>
  <c r="BU86" i="14"/>
  <c r="CB86" i="14" s="1"/>
  <c r="BV86" i="14"/>
  <c r="BX86" i="14" s="1"/>
  <c r="P87" i="14"/>
  <c r="Q87" i="14"/>
  <c r="Y87" i="14"/>
  <c r="Z87" i="14"/>
  <c r="BU87" i="14"/>
  <c r="BV87" i="14"/>
  <c r="CC87" i="14" s="1"/>
  <c r="P88" i="14"/>
  <c r="Q88" i="14"/>
  <c r="Y88" i="14"/>
  <c r="Z88" i="14"/>
  <c r="BU88" i="14"/>
  <c r="BW88" i="14" s="1"/>
  <c r="BV88" i="14"/>
  <c r="BX88" i="14" s="1"/>
  <c r="P89" i="14"/>
  <c r="Q89" i="14"/>
  <c r="Y89" i="14"/>
  <c r="Z89" i="14"/>
  <c r="BU89" i="14"/>
  <c r="BW89" i="14" s="1"/>
  <c r="BV89" i="14"/>
  <c r="P90" i="14"/>
  <c r="Q90" i="14"/>
  <c r="Y90" i="14"/>
  <c r="Z90" i="14"/>
  <c r="BU90" i="14"/>
  <c r="BV90" i="14"/>
  <c r="BX90" i="14" s="1"/>
  <c r="P91" i="14"/>
  <c r="Q91" i="14"/>
  <c r="Y91" i="14"/>
  <c r="Z91" i="14"/>
  <c r="BU91" i="14"/>
  <c r="BV91" i="14"/>
  <c r="P92" i="14"/>
  <c r="Q92" i="14"/>
  <c r="Y92" i="14"/>
  <c r="Z92" i="14"/>
  <c r="AJ92" i="14"/>
  <c r="BU92" i="14"/>
  <c r="BV92" i="14"/>
  <c r="BX92" i="14" s="1"/>
  <c r="P93" i="14"/>
  <c r="Q93" i="14"/>
  <c r="Y93" i="14"/>
  <c r="Z93" i="14"/>
  <c r="AJ93" i="14"/>
  <c r="BU93" i="14"/>
  <c r="BW93" i="14" s="1"/>
  <c r="BV93" i="14"/>
  <c r="CC93" i="14" s="1"/>
  <c r="P94" i="14"/>
  <c r="Q94" i="14"/>
  <c r="Y94" i="14"/>
  <c r="Z94" i="14"/>
  <c r="AJ94" i="14"/>
  <c r="BU94" i="14"/>
  <c r="BV94" i="14"/>
  <c r="BX94" i="14" s="1"/>
  <c r="P95" i="14"/>
  <c r="Q95" i="14"/>
  <c r="Y95" i="14"/>
  <c r="Z95" i="14"/>
  <c r="BU95" i="14"/>
  <c r="BV95" i="14"/>
  <c r="CC95" i="14" s="1"/>
  <c r="P96" i="14"/>
  <c r="Q96" i="14"/>
  <c r="Y96" i="14"/>
  <c r="Z96" i="14"/>
  <c r="BU96" i="14"/>
  <c r="BW96" i="14" s="1"/>
  <c r="BV96" i="14"/>
  <c r="BX96" i="14" s="1"/>
  <c r="P97" i="14"/>
  <c r="Q97" i="14"/>
  <c r="Y97" i="14"/>
  <c r="Z97" i="14"/>
  <c r="BU97" i="14"/>
  <c r="BV97" i="14"/>
  <c r="BX97" i="14" s="1"/>
  <c r="P98" i="14"/>
  <c r="Q98" i="14"/>
  <c r="Y98" i="14"/>
  <c r="Z98" i="14"/>
  <c r="BU98" i="14"/>
  <c r="BV98" i="14"/>
  <c r="CC98" i="14" s="1"/>
  <c r="P99" i="14"/>
  <c r="Q99" i="14"/>
  <c r="Y99" i="14"/>
  <c r="Z99" i="14"/>
  <c r="BU99" i="14"/>
  <c r="BV99" i="14"/>
  <c r="BX99" i="14" s="1"/>
  <c r="P100" i="14"/>
  <c r="Q100" i="14"/>
  <c r="Y100" i="14"/>
  <c r="Z100" i="14"/>
  <c r="BU100" i="14"/>
  <c r="BW100" i="14" s="1"/>
  <c r="BV100" i="14"/>
  <c r="P101" i="14"/>
  <c r="Q101" i="14"/>
  <c r="Y101" i="14"/>
  <c r="Z101" i="14"/>
  <c r="BU101" i="14"/>
  <c r="BW101" i="14" s="1"/>
  <c r="BV101" i="14"/>
  <c r="CC101" i="14" s="1"/>
  <c r="P102" i="14"/>
  <c r="Q102" i="14"/>
  <c r="Y102" i="14"/>
  <c r="Z102" i="14"/>
  <c r="BU102" i="14"/>
  <c r="BW102" i="14" s="1"/>
  <c r="BV102" i="14"/>
  <c r="P103" i="14"/>
  <c r="Q103" i="14"/>
  <c r="Y103" i="14"/>
  <c r="Z103" i="14"/>
  <c r="BU103" i="14"/>
  <c r="BV103" i="14"/>
  <c r="BX103" i="14" s="1"/>
  <c r="P104" i="14"/>
  <c r="Q104" i="14"/>
  <c r="Y104" i="14"/>
  <c r="Z104" i="14"/>
  <c r="BU104" i="14"/>
  <c r="CB104" i="14" s="1"/>
  <c r="BV104" i="14"/>
  <c r="P105" i="14"/>
  <c r="Q105" i="14"/>
  <c r="Y105" i="14"/>
  <c r="Z105" i="14"/>
  <c r="BU105" i="14"/>
  <c r="BV105" i="14"/>
  <c r="CC105" i="14" s="1"/>
  <c r="P106" i="14"/>
  <c r="Q106" i="14"/>
  <c r="Y106" i="14"/>
  <c r="Z106" i="14"/>
  <c r="BU106" i="14"/>
  <c r="BV106" i="14"/>
  <c r="CC106" i="14" s="1"/>
  <c r="P107" i="14"/>
  <c r="Q107" i="14"/>
  <c r="Y107" i="14"/>
  <c r="Z107" i="14"/>
  <c r="BU107" i="14"/>
  <c r="CB107" i="14" s="1"/>
  <c r="BV107" i="14"/>
  <c r="P108" i="14"/>
  <c r="Q108" i="14"/>
  <c r="Y108" i="14"/>
  <c r="Z108" i="14"/>
  <c r="BU108" i="14"/>
  <c r="BV108" i="14"/>
  <c r="CC108" i="14" s="1"/>
  <c r="P109" i="14"/>
  <c r="Q109" i="14"/>
  <c r="Y109" i="14"/>
  <c r="Z109" i="14"/>
  <c r="BU109" i="14"/>
  <c r="CB109" i="14" s="1"/>
  <c r="BV109" i="14"/>
  <c r="P110" i="14"/>
  <c r="Q110" i="14"/>
  <c r="Y110" i="14"/>
  <c r="Z110" i="14"/>
  <c r="BU110" i="14"/>
  <c r="CB110" i="14" s="1"/>
  <c r="BV110" i="14"/>
  <c r="CC110" i="14" s="1"/>
  <c r="P111" i="14"/>
  <c r="Q111" i="14"/>
  <c r="Y111" i="14"/>
  <c r="Z111" i="14"/>
  <c r="BU111" i="14"/>
  <c r="BW111" i="14" s="1"/>
  <c r="BV111" i="14"/>
  <c r="P112" i="14"/>
  <c r="Q112" i="14"/>
  <c r="Y112" i="14"/>
  <c r="Z112" i="14"/>
  <c r="BU112" i="14"/>
  <c r="BW112" i="14" s="1"/>
  <c r="BV112" i="14"/>
  <c r="P113" i="14"/>
  <c r="Q113" i="14"/>
  <c r="Y113" i="14"/>
  <c r="Z113" i="14"/>
  <c r="BU113" i="14"/>
  <c r="CB113" i="14" s="1"/>
  <c r="BV113" i="14"/>
  <c r="BX113" i="14" s="1"/>
  <c r="P114" i="14"/>
  <c r="Q114" i="14"/>
  <c r="Y114" i="14"/>
  <c r="Z114" i="14"/>
  <c r="BU114" i="14"/>
  <c r="CB114" i="14" s="1"/>
  <c r="BV114" i="14"/>
  <c r="CC114" i="14" s="1"/>
  <c r="P115" i="14"/>
  <c r="Q115" i="14"/>
  <c r="Y115" i="14"/>
  <c r="Z115" i="14"/>
  <c r="BU115" i="14"/>
  <c r="BW115" i="14" s="1"/>
  <c r="BV115" i="14"/>
  <c r="P116" i="14"/>
  <c r="Q116" i="14"/>
  <c r="Y116" i="14"/>
  <c r="Z116" i="14"/>
  <c r="BU116" i="14"/>
  <c r="BW116" i="14" s="1"/>
  <c r="BV116" i="14"/>
  <c r="BX116" i="14" s="1"/>
  <c r="P117" i="14"/>
  <c r="Q117" i="14"/>
  <c r="Y117" i="14"/>
  <c r="Z117" i="14"/>
  <c r="BU117" i="14"/>
  <c r="CB117" i="14" s="1"/>
  <c r="BV117" i="14"/>
  <c r="BX117" i="14" s="1"/>
  <c r="P118" i="14"/>
  <c r="Q118" i="14"/>
  <c r="Y118" i="14"/>
  <c r="Z118" i="14"/>
  <c r="BU118" i="14"/>
  <c r="CB118" i="14" s="1"/>
  <c r="BV118" i="14"/>
  <c r="CC118" i="14" s="1"/>
  <c r="P119" i="14"/>
  <c r="Q119" i="14"/>
  <c r="Y119" i="14"/>
  <c r="Z119" i="14"/>
  <c r="BU119" i="14"/>
  <c r="CB119" i="14" s="1"/>
  <c r="BV119" i="14"/>
  <c r="P120" i="14"/>
  <c r="Q120" i="14"/>
  <c r="Y120" i="14"/>
  <c r="Z120" i="14"/>
  <c r="BU120" i="14"/>
  <c r="BW120" i="14" s="1"/>
  <c r="BV120" i="14"/>
  <c r="P121" i="14"/>
  <c r="Q121" i="14"/>
  <c r="Y121" i="14"/>
  <c r="Z121" i="14"/>
  <c r="BU121" i="14"/>
  <c r="CB121" i="14" s="1"/>
  <c r="BV121" i="14"/>
  <c r="BX121" i="14" s="1"/>
  <c r="P122" i="14"/>
  <c r="Q122" i="14"/>
  <c r="Y122" i="14"/>
  <c r="Z122" i="14"/>
  <c r="BU122" i="14"/>
  <c r="BV122" i="14"/>
  <c r="CC122" i="14" s="1"/>
  <c r="P123" i="14"/>
  <c r="Q123" i="14"/>
  <c r="Y123" i="14"/>
  <c r="Z123" i="14"/>
  <c r="BU123" i="14"/>
  <c r="BV123" i="14"/>
  <c r="CC123" i="14" s="1"/>
  <c r="P124" i="14"/>
  <c r="Q124" i="14"/>
  <c r="Y124" i="14"/>
  <c r="Z124" i="14"/>
  <c r="BU124" i="14"/>
  <c r="BW124" i="14" s="1"/>
  <c r="BV124" i="14"/>
  <c r="P125" i="14"/>
  <c r="Q125" i="14"/>
  <c r="Y125" i="14"/>
  <c r="Z125" i="14"/>
  <c r="BU125" i="14"/>
  <c r="CB125" i="14" s="1"/>
  <c r="BV125" i="14"/>
  <c r="BX125" i="14" s="1"/>
  <c r="P126" i="14"/>
  <c r="Q126" i="14"/>
  <c r="Y126" i="14"/>
  <c r="Z126" i="14"/>
  <c r="BU126" i="14"/>
  <c r="BV126" i="14"/>
  <c r="CC126" i="14" s="1"/>
  <c r="P127" i="14"/>
  <c r="Q127" i="14"/>
  <c r="Y127" i="14"/>
  <c r="Z127" i="14"/>
  <c r="BU127" i="14"/>
  <c r="BW127" i="14" s="1"/>
  <c r="BV127" i="14"/>
  <c r="P128" i="14"/>
  <c r="Q128" i="14"/>
  <c r="Y128" i="14"/>
  <c r="Z128" i="14"/>
  <c r="BU128" i="14"/>
  <c r="BW128" i="14" s="1"/>
  <c r="BV128" i="14"/>
  <c r="P129" i="14"/>
  <c r="Q129" i="14"/>
  <c r="Y129" i="14"/>
  <c r="Z129" i="14"/>
  <c r="BU129" i="14"/>
  <c r="CB129" i="14" s="1"/>
  <c r="BV129" i="14"/>
  <c r="BX129" i="14" s="1"/>
  <c r="P130" i="14"/>
  <c r="Q130" i="14"/>
  <c r="Y130" i="14"/>
  <c r="Z130" i="14"/>
  <c r="BU130" i="14"/>
  <c r="CB130" i="14" s="1"/>
  <c r="BV130" i="14"/>
  <c r="CC130" i="14" s="1"/>
  <c r="P131" i="14"/>
  <c r="Q131" i="14"/>
  <c r="Y131" i="14"/>
  <c r="Z131" i="14"/>
  <c r="AJ131" i="14"/>
  <c r="BU131" i="14"/>
  <c r="BW131" i="14" s="1"/>
  <c r="BV131" i="14"/>
  <c r="P132" i="14"/>
  <c r="Q132" i="14"/>
  <c r="Y132" i="14"/>
  <c r="Z132" i="14"/>
  <c r="AJ132" i="14"/>
  <c r="BU132" i="14"/>
  <c r="BW132" i="14" s="1"/>
  <c r="BV132" i="14"/>
  <c r="BX132" i="14" s="1"/>
  <c r="P133" i="14"/>
  <c r="Q133" i="14"/>
  <c r="Y133" i="14"/>
  <c r="Z133" i="14"/>
  <c r="BU133" i="14"/>
  <c r="BW133" i="14" s="1"/>
  <c r="BV133" i="14"/>
  <c r="P134" i="14"/>
  <c r="Q134" i="14"/>
  <c r="Y134" i="14"/>
  <c r="Z134" i="14"/>
  <c r="BU134" i="14"/>
  <c r="BW134" i="14" s="1"/>
  <c r="BV134" i="14"/>
  <c r="BX134" i="14" s="1"/>
  <c r="P135" i="14"/>
  <c r="Q135" i="14"/>
  <c r="Y135" i="14"/>
  <c r="Z135" i="14"/>
  <c r="BU135" i="14"/>
  <c r="BV135" i="14"/>
  <c r="P136" i="14"/>
  <c r="Q136" i="14"/>
  <c r="Y136" i="14"/>
  <c r="Z136" i="14"/>
  <c r="BU136" i="14"/>
  <c r="BW136" i="14" s="1"/>
  <c r="BV136" i="14"/>
  <c r="P137" i="14"/>
  <c r="Q137" i="14"/>
  <c r="Y137" i="14"/>
  <c r="Z137" i="14"/>
  <c r="BU137" i="14"/>
  <c r="BW137" i="14" s="1"/>
  <c r="BV137" i="14"/>
  <c r="P138" i="14"/>
  <c r="Q138" i="14"/>
  <c r="Y138" i="14"/>
  <c r="Z138" i="14"/>
  <c r="BU138" i="14"/>
  <c r="BV138" i="14"/>
  <c r="BX138" i="14" s="1"/>
  <c r="P139" i="14"/>
  <c r="Q139" i="14"/>
  <c r="Y139" i="14"/>
  <c r="Z139" i="14"/>
  <c r="BU139" i="14"/>
  <c r="BV139" i="14"/>
  <c r="CC139" i="14" s="1"/>
  <c r="P140" i="14"/>
  <c r="Q140" i="14"/>
  <c r="Y140" i="14"/>
  <c r="Z140" i="14"/>
  <c r="BU140" i="14"/>
  <c r="BW140" i="14" s="1"/>
  <c r="BV140" i="14"/>
  <c r="P141" i="14"/>
  <c r="Q141" i="14"/>
  <c r="Y141" i="14"/>
  <c r="Z141" i="14"/>
  <c r="BU141" i="14"/>
  <c r="BW141" i="14" s="1"/>
  <c r="BV141" i="14"/>
  <c r="BX141" i="14" s="1"/>
  <c r="P142" i="14"/>
  <c r="Q142" i="14"/>
  <c r="Y142" i="14"/>
  <c r="Z142" i="14"/>
  <c r="BU142" i="14"/>
  <c r="CB142" i="14" s="1"/>
  <c r="BV142" i="14"/>
  <c r="BX142" i="14" s="1"/>
  <c r="P143" i="14"/>
  <c r="Q143" i="14"/>
  <c r="Y143" i="14"/>
  <c r="Z143" i="14"/>
  <c r="BU143" i="14"/>
  <c r="CB143" i="14" s="1"/>
  <c r="BV143" i="14"/>
  <c r="CC143" i="14" s="1"/>
  <c r="P144" i="14"/>
  <c r="Q144" i="14"/>
  <c r="Y144" i="14"/>
  <c r="Z144" i="14"/>
  <c r="BU144" i="14"/>
  <c r="CB144" i="14" s="1"/>
  <c r="BV144" i="14"/>
  <c r="P145" i="14"/>
  <c r="Q145" i="14"/>
  <c r="Y145" i="14"/>
  <c r="Z145" i="14"/>
  <c r="BU145" i="14"/>
  <c r="BW145" i="14" s="1"/>
  <c r="BV145" i="14"/>
  <c r="BX145" i="14" s="1"/>
  <c r="P146" i="14"/>
  <c r="Q146" i="14"/>
  <c r="Y146" i="14"/>
  <c r="Z146" i="14"/>
  <c r="BU146" i="14"/>
  <c r="BW146" i="14" s="1"/>
  <c r="BV146" i="14"/>
  <c r="BX146" i="14" s="1"/>
  <c r="P147" i="14"/>
  <c r="Q147" i="14"/>
  <c r="Y147" i="14"/>
  <c r="Z147" i="14"/>
  <c r="BU147" i="14"/>
  <c r="BW147" i="14" s="1"/>
  <c r="BV147" i="14"/>
  <c r="CC147" i="14" s="1"/>
  <c r="P148" i="14"/>
  <c r="Q148" i="14"/>
  <c r="Y148" i="14"/>
  <c r="Z148" i="14"/>
  <c r="BU148" i="14"/>
  <c r="BW148" i="14" s="1"/>
  <c r="BV148" i="14"/>
  <c r="CC148" i="14" s="1"/>
  <c r="P149" i="14"/>
  <c r="Q149" i="14"/>
  <c r="Y149" i="14"/>
  <c r="Z149" i="14"/>
  <c r="BU149" i="14"/>
  <c r="BW149" i="14" s="1"/>
  <c r="BV149" i="14"/>
  <c r="CC149" i="14" s="1"/>
  <c r="P150" i="14"/>
  <c r="Q150" i="14"/>
  <c r="Y150" i="14"/>
  <c r="Z150" i="14"/>
  <c r="BU150" i="14"/>
  <c r="CB150" i="14" s="1"/>
  <c r="BV150" i="14"/>
  <c r="BX150" i="14" s="1"/>
  <c r="P151" i="14"/>
  <c r="Q151" i="14"/>
  <c r="Y151" i="14"/>
  <c r="Z151" i="14"/>
  <c r="BU151" i="14"/>
  <c r="BW151" i="14" s="1"/>
  <c r="BV151" i="14"/>
  <c r="CC151" i="14" s="1"/>
  <c r="P152" i="14"/>
  <c r="Q152" i="14"/>
  <c r="Y152" i="14"/>
  <c r="Z152" i="14"/>
  <c r="AJ152" i="14"/>
  <c r="BU152" i="14"/>
  <c r="BV152" i="14"/>
  <c r="P153" i="14"/>
  <c r="Q153" i="14"/>
  <c r="Y153" i="14"/>
  <c r="Z153" i="14"/>
  <c r="BU153" i="14"/>
  <c r="BV153" i="14"/>
  <c r="P154" i="14"/>
  <c r="Q154" i="14"/>
  <c r="Y154" i="14"/>
  <c r="Z154" i="14"/>
  <c r="BU154" i="14"/>
  <c r="CB154" i="14" s="1"/>
  <c r="BV154" i="14"/>
  <c r="P155" i="14"/>
  <c r="Q155" i="14"/>
  <c r="Y155" i="14"/>
  <c r="Z155" i="14"/>
  <c r="BU155" i="14"/>
  <c r="BV155" i="14"/>
  <c r="CC155" i="14" s="1"/>
  <c r="P156" i="14"/>
  <c r="Q156" i="14"/>
  <c r="Y156" i="14"/>
  <c r="Z156" i="14"/>
  <c r="BU156" i="14"/>
  <c r="BV156" i="14"/>
  <c r="P157" i="14"/>
  <c r="Q157" i="14"/>
  <c r="Y157" i="14"/>
  <c r="Z157" i="14"/>
  <c r="BU157" i="14"/>
  <c r="BV157" i="14"/>
  <c r="BX157" i="14" s="1"/>
  <c r="P158" i="14"/>
  <c r="Q158" i="14"/>
  <c r="Y158" i="14"/>
  <c r="Z158" i="14"/>
  <c r="BU158" i="14"/>
  <c r="CB158" i="14" s="1"/>
  <c r="BV158" i="14"/>
  <c r="P159" i="14"/>
  <c r="Q159" i="14"/>
  <c r="Y159" i="14"/>
  <c r="Z159" i="14"/>
  <c r="BU159" i="14"/>
  <c r="BV159" i="14"/>
  <c r="CC159" i="14" s="1"/>
  <c r="P160" i="14"/>
  <c r="Q160" i="14"/>
  <c r="Y160" i="14"/>
  <c r="Z160" i="14"/>
  <c r="BU160" i="14"/>
  <c r="BV160" i="14"/>
  <c r="P161" i="14"/>
  <c r="Q161" i="14"/>
  <c r="Y161" i="14"/>
  <c r="Z161" i="14"/>
  <c r="BU161" i="14"/>
  <c r="BV161" i="14"/>
  <c r="CC161" i="14" s="1"/>
  <c r="P162" i="14"/>
  <c r="Q162" i="14"/>
  <c r="Y162" i="14"/>
  <c r="Z162" i="14"/>
  <c r="BU162" i="14"/>
  <c r="CB162" i="14" s="1"/>
  <c r="BV162" i="14"/>
  <c r="P163" i="14"/>
  <c r="Q163" i="14"/>
  <c r="Y163" i="14"/>
  <c r="Z163" i="14"/>
  <c r="BU163" i="14"/>
  <c r="BV163" i="14"/>
  <c r="CC163" i="14" s="1"/>
  <c r="P164" i="14"/>
  <c r="Q164" i="14"/>
  <c r="Y164" i="14"/>
  <c r="Z164" i="14"/>
  <c r="BU164" i="14"/>
  <c r="BW164" i="14" s="1"/>
  <c r="BV164" i="14"/>
  <c r="CC164" i="14" s="1"/>
  <c r="P165" i="14"/>
  <c r="Q165" i="14"/>
  <c r="Y165" i="14"/>
  <c r="Z165" i="14"/>
  <c r="BU165" i="14"/>
  <c r="BV165" i="14"/>
  <c r="P166" i="14"/>
  <c r="Q166" i="14"/>
  <c r="Y166" i="14"/>
  <c r="Z166" i="14"/>
  <c r="BU166" i="14"/>
  <c r="CB166" i="14" s="1"/>
  <c r="BV166" i="14"/>
  <c r="P167" i="14"/>
  <c r="Q167" i="14"/>
  <c r="Y167" i="14"/>
  <c r="Z167" i="14"/>
  <c r="BU167" i="14"/>
  <c r="BV167" i="14"/>
  <c r="CC167" i="14" s="1"/>
  <c r="P168" i="14"/>
  <c r="Q168" i="14"/>
  <c r="Y168" i="14"/>
  <c r="Z168" i="14"/>
  <c r="AJ168" i="14"/>
  <c r="BU168" i="14"/>
  <c r="BV168" i="14"/>
  <c r="P169" i="14"/>
  <c r="Q169" i="14"/>
  <c r="Y169" i="14"/>
  <c r="Z169" i="14"/>
  <c r="AJ169" i="14"/>
  <c r="BU169" i="14"/>
  <c r="BV169" i="14"/>
  <c r="P170" i="14"/>
  <c r="Q170" i="14"/>
  <c r="Y170" i="14"/>
  <c r="Z170" i="14"/>
  <c r="BU170" i="14"/>
  <c r="BV170" i="14"/>
  <c r="P171" i="14"/>
  <c r="Q171" i="14"/>
  <c r="Y171" i="14"/>
  <c r="Z171" i="14"/>
  <c r="BU171" i="14"/>
  <c r="BV171" i="14"/>
  <c r="P172" i="14"/>
  <c r="Q172" i="14"/>
  <c r="Y172" i="14"/>
  <c r="Z172" i="14"/>
  <c r="BU172" i="14"/>
  <c r="BV172" i="14"/>
  <c r="CC172" i="14" s="1"/>
  <c r="P173" i="14"/>
  <c r="Q173" i="14"/>
  <c r="Y173" i="14"/>
  <c r="Z173" i="14"/>
  <c r="BU173" i="14"/>
  <c r="BW173" i="14" s="1"/>
  <c r="BV173" i="14"/>
  <c r="P174" i="14"/>
  <c r="Q174" i="14"/>
  <c r="Y174" i="14"/>
  <c r="Z174" i="14"/>
  <c r="BU174" i="14"/>
  <c r="CB174" i="14" s="1"/>
  <c r="BV174" i="14"/>
  <c r="BX174" i="14" s="1"/>
  <c r="P175" i="14"/>
  <c r="Q175" i="14"/>
  <c r="Y175" i="14"/>
  <c r="Z175" i="14"/>
  <c r="AJ175" i="14"/>
  <c r="BU175" i="14"/>
  <c r="CB175" i="14" s="1"/>
  <c r="BV175" i="14"/>
  <c r="CC175" i="14" s="1"/>
  <c r="P176" i="14"/>
  <c r="Q176" i="14"/>
  <c r="Y176" i="14"/>
  <c r="Z176" i="14"/>
  <c r="AJ176" i="14"/>
  <c r="BU176" i="14"/>
  <c r="BV176" i="14"/>
  <c r="P177" i="14"/>
  <c r="Q177" i="14"/>
  <c r="Y177" i="14"/>
  <c r="Z177" i="14"/>
  <c r="BU177" i="14"/>
  <c r="BW177" i="14" s="1"/>
  <c r="BV177" i="14"/>
  <c r="BX177" i="14" s="1"/>
  <c r="P178" i="14"/>
  <c r="Q178" i="14"/>
  <c r="Y178" i="14"/>
  <c r="Z178" i="14"/>
  <c r="BU178" i="14"/>
  <c r="BW178" i="14" s="1"/>
  <c r="BV178" i="14"/>
  <c r="BX178" i="14" s="1"/>
  <c r="P179" i="14"/>
  <c r="Q179" i="14"/>
  <c r="Y179" i="14"/>
  <c r="Z179" i="14"/>
  <c r="BU179" i="14"/>
  <c r="BW179" i="14" s="1"/>
  <c r="BV179" i="14"/>
  <c r="CC179" i="14" s="1"/>
  <c r="P180" i="14"/>
  <c r="Q180" i="14"/>
  <c r="Y180" i="14"/>
  <c r="Z180" i="14"/>
  <c r="BU180" i="14"/>
  <c r="BW180" i="14" s="1"/>
  <c r="BV180" i="14"/>
  <c r="BX180" i="14" s="1"/>
  <c r="P181" i="14"/>
  <c r="Q181" i="14"/>
  <c r="Y181" i="14"/>
  <c r="Z181" i="14"/>
  <c r="BU181" i="14"/>
  <c r="BW181" i="14" s="1"/>
  <c r="BV181" i="14"/>
  <c r="P182" i="14"/>
  <c r="Q182" i="14"/>
  <c r="Y182" i="14"/>
  <c r="Z182" i="14"/>
  <c r="BU182" i="14"/>
  <c r="BW182" i="14" s="1"/>
  <c r="BV182" i="14"/>
  <c r="BX182" i="14" s="1"/>
  <c r="P183" i="14"/>
  <c r="Q183" i="14"/>
  <c r="Y183" i="14"/>
  <c r="Z183" i="14"/>
  <c r="BU183" i="14"/>
  <c r="BV183" i="14"/>
  <c r="CC183" i="14" s="1"/>
  <c r="P184" i="14"/>
  <c r="Q184" i="14"/>
  <c r="Y184" i="14"/>
  <c r="Z184" i="14"/>
  <c r="BU184" i="14"/>
  <c r="BW184" i="14" s="1"/>
  <c r="BV184" i="14"/>
  <c r="BX184" i="14" s="1"/>
  <c r="P185" i="14"/>
  <c r="Q185" i="14"/>
  <c r="Y185" i="14"/>
  <c r="Z185" i="14"/>
  <c r="BU185" i="14"/>
  <c r="BW185" i="14" s="1"/>
  <c r="BV185" i="14"/>
  <c r="BX185" i="14" s="1"/>
  <c r="P186" i="14"/>
  <c r="Q186" i="14"/>
  <c r="Y186" i="14"/>
  <c r="Z186" i="14"/>
  <c r="BU186" i="14"/>
  <c r="BV186" i="14"/>
  <c r="BX186" i="14" s="1"/>
  <c r="P187" i="14"/>
  <c r="Q187" i="14"/>
  <c r="Y187" i="14"/>
  <c r="Z187" i="14"/>
  <c r="BU187" i="14"/>
  <c r="BV187" i="14"/>
  <c r="CC187" i="14" s="1"/>
  <c r="P188" i="14"/>
  <c r="Q188" i="14"/>
  <c r="Y188" i="14"/>
  <c r="Z188" i="14"/>
  <c r="BU188" i="14"/>
  <c r="BW188" i="14" s="1"/>
  <c r="BV188" i="14"/>
  <c r="P189" i="14"/>
  <c r="Q189" i="14"/>
  <c r="Y189" i="14"/>
  <c r="Z189" i="14"/>
  <c r="BU189" i="14"/>
  <c r="BW189" i="14" s="1"/>
  <c r="BV189" i="14"/>
  <c r="BX189" i="14" s="1"/>
  <c r="P190" i="14"/>
  <c r="Q190" i="14"/>
  <c r="Y190" i="14"/>
  <c r="Z190" i="14"/>
  <c r="BU190" i="14"/>
  <c r="BW190" i="14" s="1"/>
  <c r="BV190" i="14"/>
  <c r="BX190" i="14" s="1"/>
  <c r="P191" i="14"/>
  <c r="Q191" i="14"/>
  <c r="Y191" i="14"/>
  <c r="Z191" i="14"/>
  <c r="BU191" i="14"/>
  <c r="BW191" i="14" s="1"/>
  <c r="BV191" i="14"/>
  <c r="P192" i="14"/>
  <c r="Q192" i="14"/>
  <c r="Y192" i="14"/>
  <c r="Z192" i="14"/>
  <c r="BU192" i="14"/>
  <c r="BW192" i="14" s="1"/>
  <c r="BV192" i="14"/>
  <c r="BX192" i="14" s="1"/>
  <c r="P193" i="14"/>
  <c r="Q193" i="14"/>
  <c r="Y193" i="14"/>
  <c r="Z193" i="14"/>
  <c r="BU193" i="14"/>
  <c r="BW193" i="14" s="1"/>
  <c r="BV193" i="14"/>
  <c r="P194" i="14"/>
  <c r="Q194" i="14"/>
  <c r="Y194" i="14"/>
  <c r="Z194" i="14"/>
  <c r="BU194" i="14"/>
  <c r="BV194" i="14"/>
  <c r="BX194" i="14" s="1"/>
  <c r="P195" i="14"/>
  <c r="Q195" i="14"/>
  <c r="Y195" i="14"/>
  <c r="Z195" i="14"/>
  <c r="BU195" i="14"/>
  <c r="BW195" i="14" s="1"/>
  <c r="BV195" i="14"/>
  <c r="CC195" i="14" s="1"/>
  <c r="P196" i="14"/>
  <c r="Q196" i="14"/>
  <c r="Y196" i="14"/>
  <c r="Z196" i="14"/>
  <c r="BU196" i="14"/>
  <c r="BV196" i="14"/>
  <c r="CC196" i="14" s="1"/>
  <c r="P197" i="14"/>
  <c r="Q197" i="14"/>
  <c r="Y197" i="14"/>
  <c r="Z197" i="14"/>
  <c r="AJ197" i="14"/>
  <c r="BU197" i="14"/>
  <c r="BW197" i="14" s="1"/>
  <c r="BV197" i="14"/>
  <c r="BX197" i="14" s="1"/>
  <c r="P198" i="14"/>
  <c r="Q198" i="14"/>
  <c r="Y198" i="14"/>
  <c r="Z198" i="14"/>
  <c r="BU198" i="14"/>
  <c r="BV198" i="14"/>
  <c r="BX198" i="14" s="1"/>
  <c r="P199" i="14"/>
  <c r="Q199" i="14"/>
  <c r="Y199" i="14"/>
  <c r="Z199" i="14"/>
  <c r="BU199" i="14"/>
  <c r="BV199" i="14"/>
  <c r="CC199" i="14" s="1"/>
  <c r="P200" i="14"/>
  <c r="Q200" i="14"/>
  <c r="Y200" i="14"/>
  <c r="Z200" i="14"/>
  <c r="BU200" i="14"/>
  <c r="BV200" i="14"/>
  <c r="P201" i="14"/>
  <c r="Q201" i="14"/>
  <c r="Y201" i="14"/>
  <c r="Z201" i="14"/>
  <c r="BU201" i="14"/>
  <c r="BW201" i="14" s="1"/>
  <c r="BV201" i="14"/>
  <c r="BX201" i="14" s="1"/>
  <c r="P202" i="14"/>
  <c r="Q202" i="14"/>
  <c r="Y202" i="14"/>
  <c r="Z202" i="14"/>
  <c r="AJ202" i="14"/>
  <c r="BU202" i="14"/>
  <c r="BV202" i="14"/>
  <c r="BX202" i="14" s="1"/>
  <c r="P203" i="14"/>
  <c r="Q203" i="14"/>
  <c r="Y203" i="14"/>
  <c r="Z203" i="14"/>
  <c r="BU203" i="14"/>
  <c r="BV203" i="14"/>
  <c r="CC203" i="14" s="1"/>
  <c r="P204" i="14"/>
  <c r="Q204" i="14"/>
  <c r="Y204" i="14"/>
  <c r="Z204" i="14"/>
  <c r="AJ204" i="14"/>
  <c r="BU204" i="14"/>
  <c r="BV204" i="14"/>
  <c r="CC204" i="14" s="1"/>
  <c r="P205" i="14"/>
  <c r="Q205" i="14"/>
  <c r="Y205" i="14"/>
  <c r="Z205" i="14"/>
  <c r="BU205" i="14"/>
  <c r="BV205" i="14"/>
  <c r="P206" i="14"/>
  <c r="Q206" i="14"/>
  <c r="Y206" i="14"/>
  <c r="Z206" i="14"/>
  <c r="BU206" i="14"/>
  <c r="CB206" i="14" s="1"/>
  <c r="BV206" i="14"/>
  <c r="P207" i="14"/>
  <c r="Q207" i="14"/>
  <c r="Y207" i="14"/>
  <c r="Z207" i="14"/>
  <c r="BU207" i="14"/>
  <c r="BW207" i="14" s="1"/>
  <c r="BV207" i="14"/>
  <c r="CC207" i="14" s="1"/>
  <c r="P208" i="14"/>
  <c r="Q208" i="14"/>
  <c r="Y208" i="14"/>
  <c r="Z208" i="14"/>
  <c r="BU208" i="14"/>
  <c r="BW208" i="14" s="1"/>
  <c r="BV208" i="14"/>
  <c r="BX208" i="14" s="1"/>
  <c r="P209" i="14"/>
  <c r="Q209" i="14"/>
  <c r="Y209" i="14"/>
  <c r="Z209" i="14"/>
  <c r="BU209" i="14"/>
  <c r="BV209" i="14"/>
  <c r="BX209" i="14" s="1"/>
  <c r="P210" i="14"/>
  <c r="Q210" i="14"/>
  <c r="Y210" i="14"/>
  <c r="Z210" i="14"/>
  <c r="BU210" i="14"/>
  <c r="CB210" i="14" s="1"/>
  <c r="BV210" i="14"/>
  <c r="P211" i="14"/>
  <c r="Q211" i="14"/>
  <c r="Y211" i="14"/>
  <c r="Z211" i="14"/>
  <c r="BU211" i="14"/>
  <c r="BV211" i="14"/>
  <c r="CC211" i="14" s="1"/>
  <c r="P212" i="14"/>
  <c r="Q212" i="14"/>
  <c r="Y212" i="14"/>
  <c r="Z212" i="14"/>
  <c r="BU212" i="14"/>
  <c r="BW212" i="14" s="1"/>
  <c r="BV212" i="14"/>
  <c r="P213" i="14"/>
  <c r="Q213" i="14"/>
  <c r="Y213" i="14"/>
  <c r="Z213" i="14"/>
  <c r="BU213" i="14"/>
  <c r="BV213" i="14"/>
  <c r="BX213" i="14" s="1"/>
  <c r="P214" i="14"/>
  <c r="Q214" i="14"/>
  <c r="Y214" i="14"/>
  <c r="Z214" i="14"/>
  <c r="BU214" i="14"/>
  <c r="CB214" i="14" s="1"/>
  <c r="BV214" i="14"/>
  <c r="P215" i="14"/>
  <c r="Q215" i="14"/>
  <c r="Y215" i="14"/>
  <c r="Z215" i="14"/>
  <c r="BU215" i="14"/>
  <c r="BW215" i="14" s="1"/>
  <c r="BV215" i="14"/>
  <c r="CC215" i="14" s="1"/>
  <c r="P216" i="14"/>
  <c r="Q216" i="14"/>
  <c r="Y216" i="14"/>
  <c r="Z216" i="14"/>
  <c r="BU216" i="14"/>
  <c r="CB216" i="14" s="1"/>
  <c r="BV216" i="14"/>
  <c r="BX216" i="14" s="1"/>
  <c r="P217" i="14"/>
  <c r="Q217" i="14"/>
  <c r="Y217" i="14"/>
  <c r="Z217" i="14"/>
  <c r="BU217" i="14"/>
  <c r="CB217" i="14" s="1"/>
  <c r="BV217" i="14"/>
  <c r="P218" i="14"/>
  <c r="Q218" i="14"/>
  <c r="Y218" i="14"/>
  <c r="Z218" i="14"/>
  <c r="BU218" i="14"/>
  <c r="CB218" i="14" s="1"/>
  <c r="BV218" i="14"/>
  <c r="BX218" i="14" s="1"/>
  <c r="P219" i="14"/>
  <c r="Q219" i="14"/>
  <c r="Y219" i="14"/>
  <c r="Z219" i="14"/>
  <c r="BU219" i="14"/>
  <c r="BV219" i="14"/>
  <c r="CC219" i="14" s="1"/>
  <c r="P220" i="14"/>
  <c r="Q220" i="14"/>
  <c r="Y220" i="14"/>
  <c r="Z220" i="14"/>
  <c r="BU220" i="14"/>
  <c r="BV220" i="14"/>
  <c r="P221" i="14"/>
  <c r="Q221" i="14"/>
  <c r="Y221" i="14"/>
  <c r="Z221" i="14"/>
  <c r="BU221" i="14"/>
  <c r="CB221" i="14" s="1"/>
  <c r="BV221" i="14"/>
  <c r="P222" i="14"/>
  <c r="Q222" i="14"/>
  <c r="Y222" i="14"/>
  <c r="Z222" i="14"/>
  <c r="BU222" i="14"/>
  <c r="BV222" i="14"/>
  <c r="BX222" i="14" s="1"/>
  <c r="P223" i="14"/>
  <c r="Q223" i="14"/>
  <c r="Y223" i="14"/>
  <c r="Z223" i="14"/>
  <c r="BU223" i="14"/>
  <c r="BW223" i="14" s="1"/>
  <c r="BV223" i="14"/>
  <c r="CC223" i="14" s="1"/>
  <c r="P224" i="14"/>
  <c r="Q224" i="14"/>
  <c r="Y224" i="14"/>
  <c r="Z224" i="14"/>
  <c r="AJ224" i="14"/>
  <c r="BU224" i="14"/>
  <c r="BV224" i="14"/>
  <c r="BX224" i="14" s="1"/>
  <c r="P225" i="14"/>
  <c r="Q225" i="14"/>
  <c r="Y225" i="14"/>
  <c r="Z225" i="14"/>
  <c r="BU225" i="14"/>
  <c r="CB225" i="14" s="1"/>
  <c r="BV225" i="14"/>
  <c r="P226" i="14"/>
  <c r="Q226" i="14"/>
  <c r="Y226" i="14"/>
  <c r="Z226" i="14"/>
  <c r="BU226" i="14"/>
  <c r="BW226" i="14" s="1"/>
  <c r="BV226" i="14"/>
  <c r="BX226" i="14" s="1"/>
  <c r="P227" i="14"/>
  <c r="Q227" i="14"/>
  <c r="Y227" i="14"/>
  <c r="Z227" i="14"/>
  <c r="BU227" i="14"/>
  <c r="CB227" i="14" s="1"/>
  <c r="BV227" i="14"/>
  <c r="BX227" i="14" s="1"/>
  <c r="P228" i="14"/>
  <c r="Q228" i="14"/>
  <c r="Y228" i="14"/>
  <c r="Z228" i="14"/>
  <c r="BU228" i="14"/>
  <c r="BV228" i="14"/>
  <c r="CC228" i="14" s="1"/>
  <c r="P229" i="14"/>
  <c r="Q229" i="14"/>
  <c r="Y229" i="14"/>
  <c r="Z229" i="14"/>
  <c r="BU229" i="14"/>
  <c r="CB229" i="14" s="1"/>
  <c r="BV229" i="14"/>
  <c r="P230" i="14"/>
  <c r="Q230" i="14"/>
  <c r="Y230" i="14"/>
  <c r="Z230" i="14"/>
  <c r="BU230" i="14"/>
  <c r="BW230" i="14" s="1"/>
  <c r="BV230" i="14"/>
  <c r="BX230" i="14" s="1"/>
  <c r="P231" i="14"/>
  <c r="Q231" i="14"/>
  <c r="Y231" i="14"/>
  <c r="Z231" i="14"/>
  <c r="BU231" i="14"/>
  <c r="BW231" i="14" s="1"/>
  <c r="BV231" i="14"/>
  <c r="CC231" i="14" s="1"/>
  <c r="P232" i="14"/>
  <c r="Q232" i="14"/>
  <c r="Y232" i="14"/>
  <c r="Z232" i="14"/>
  <c r="BU232" i="14"/>
  <c r="BV232" i="14"/>
  <c r="BX232" i="14" s="1"/>
  <c r="P233" i="14"/>
  <c r="Q233" i="14"/>
  <c r="Y233" i="14"/>
  <c r="Z233" i="14"/>
  <c r="BU233" i="14"/>
  <c r="CB233" i="14" s="1"/>
  <c r="BV233" i="14"/>
  <c r="P234" i="14"/>
  <c r="Q234" i="14"/>
  <c r="Y234" i="14"/>
  <c r="Z234" i="14"/>
  <c r="BU234" i="14"/>
  <c r="CB234" i="14" s="1"/>
  <c r="BV234" i="14"/>
  <c r="BX234" i="14" s="1"/>
  <c r="P235" i="14"/>
  <c r="Q235" i="14"/>
  <c r="Y235" i="14"/>
  <c r="Z235" i="14"/>
  <c r="AJ235" i="14"/>
  <c r="BU235" i="14"/>
  <c r="BW235" i="14" s="1"/>
  <c r="BV235" i="14"/>
  <c r="CC235" i="14" s="1"/>
  <c r="P236" i="14"/>
  <c r="Q236" i="14"/>
  <c r="Y236" i="14"/>
  <c r="Z236" i="14"/>
  <c r="BU236" i="14"/>
  <c r="BV236" i="14"/>
  <c r="BX236" i="14" s="1"/>
  <c r="P237" i="14"/>
  <c r="Q237" i="14"/>
  <c r="Y237" i="14"/>
  <c r="Z237" i="14"/>
  <c r="BU237" i="14"/>
  <c r="CB237" i="14" s="1"/>
  <c r="BV237" i="14"/>
  <c r="P238" i="14"/>
  <c r="Q238" i="14"/>
  <c r="Y238" i="14"/>
  <c r="Z238" i="14"/>
  <c r="BU238" i="14"/>
  <c r="CB238" i="14" s="1"/>
  <c r="BV238" i="14"/>
  <c r="BX238" i="14" s="1"/>
  <c r="P239" i="14"/>
  <c r="Q239" i="14"/>
  <c r="Y239" i="14"/>
  <c r="Z239" i="14"/>
  <c r="BU239" i="14"/>
  <c r="BV239" i="14"/>
  <c r="CC239" i="14" s="1"/>
  <c r="P240" i="14"/>
  <c r="Q240" i="14"/>
  <c r="Y240" i="14"/>
  <c r="Z240" i="14"/>
  <c r="BU240" i="14"/>
  <c r="BV240" i="14"/>
  <c r="BX240" i="14" s="1"/>
  <c r="P241" i="14"/>
  <c r="Q241" i="14"/>
  <c r="Y241" i="14"/>
  <c r="Z241" i="14"/>
  <c r="BU241" i="14"/>
  <c r="BV241" i="14"/>
  <c r="P242" i="14"/>
  <c r="Q242" i="14"/>
  <c r="Y242" i="14"/>
  <c r="Z242" i="14"/>
  <c r="BU242" i="14"/>
  <c r="CB242" i="14" s="1"/>
  <c r="BV242" i="14"/>
  <c r="BX242" i="14" s="1"/>
  <c r="P243" i="14"/>
  <c r="Q243" i="14"/>
  <c r="Y243" i="14"/>
  <c r="Z243" i="14"/>
  <c r="BU243" i="14"/>
  <c r="BV243" i="14"/>
  <c r="CC243" i="14" s="1"/>
  <c r="P244" i="14"/>
  <c r="Q244" i="14"/>
  <c r="Y244" i="14"/>
  <c r="Z244" i="14"/>
  <c r="BU244" i="14"/>
  <c r="BV244" i="14"/>
  <c r="CC244" i="14" s="1"/>
  <c r="P245" i="14"/>
  <c r="Q245" i="14"/>
  <c r="Y245" i="14"/>
  <c r="Z245" i="14"/>
  <c r="BU245" i="14"/>
  <c r="CB245" i="14" s="1"/>
  <c r="BV245" i="14"/>
  <c r="P246" i="14"/>
  <c r="Q246" i="14"/>
  <c r="Y246" i="14"/>
  <c r="Z246" i="14"/>
  <c r="BU246" i="14"/>
  <c r="BW246" i="14" s="1"/>
  <c r="BV246" i="14"/>
  <c r="BX246" i="14" s="1"/>
  <c r="P247" i="14"/>
  <c r="Q247" i="14"/>
  <c r="Y247" i="14"/>
  <c r="Z247" i="14"/>
  <c r="BU247" i="14"/>
  <c r="BV247" i="14"/>
  <c r="CC247" i="14" s="1"/>
  <c r="P248" i="14"/>
  <c r="Q248" i="14"/>
  <c r="Y248" i="14"/>
  <c r="Z248" i="14"/>
  <c r="BU248" i="14"/>
  <c r="BV248" i="14"/>
  <c r="CC248" i="14" s="1"/>
  <c r="P249" i="14"/>
  <c r="Q249" i="14"/>
  <c r="Y249" i="14"/>
  <c r="Z249" i="14"/>
  <c r="BU249" i="14"/>
  <c r="CB249" i="14" s="1"/>
  <c r="BV249" i="14"/>
  <c r="P250" i="14"/>
  <c r="Q250" i="14"/>
  <c r="Y250" i="14"/>
  <c r="Z250" i="14"/>
  <c r="BU250" i="14"/>
  <c r="CB250" i="14" s="1"/>
  <c r="BV250" i="14"/>
  <c r="BX250" i="14" s="1"/>
  <c r="P251" i="14"/>
  <c r="Q251" i="14"/>
  <c r="Y251" i="14"/>
  <c r="Z251" i="14"/>
  <c r="BU251" i="14"/>
  <c r="BV251" i="14"/>
  <c r="BX251" i="14" s="1"/>
  <c r="P252" i="14"/>
  <c r="Q252" i="14"/>
  <c r="Y252" i="14"/>
  <c r="Z252" i="14"/>
  <c r="BU252" i="14"/>
  <c r="BV252" i="14"/>
  <c r="BX252" i="14" s="1"/>
  <c r="P253" i="14"/>
  <c r="Q253" i="14"/>
  <c r="Y253" i="14"/>
  <c r="Z253" i="14"/>
  <c r="AJ253" i="14"/>
  <c r="BU253" i="14"/>
  <c r="CB253" i="14" s="1"/>
  <c r="BV253" i="14"/>
  <c r="P254" i="14"/>
  <c r="Q254" i="14"/>
  <c r="Y254" i="14"/>
  <c r="Z254" i="14"/>
  <c r="BU254" i="14"/>
  <c r="BV254" i="14"/>
  <c r="BX254" i="14" s="1"/>
  <c r="P255" i="14"/>
  <c r="Q255" i="14"/>
  <c r="Y255" i="14"/>
  <c r="Z255" i="14"/>
  <c r="AJ255" i="14"/>
  <c r="BU255" i="14"/>
  <c r="CB255" i="14" s="1"/>
  <c r="BV255" i="14"/>
  <c r="BX255" i="14" s="1"/>
  <c r="P256" i="14"/>
  <c r="Q256" i="14"/>
  <c r="Y256" i="14"/>
  <c r="Z256" i="14"/>
  <c r="BU256" i="14"/>
  <c r="BV256" i="14"/>
  <c r="BX256" i="14" s="1"/>
  <c r="P257" i="14"/>
  <c r="Q257" i="14"/>
  <c r="Y257" i="14"/>
  <c r="Z257" i="14"/>
  <c r="BU257" i="14"/>
  <c r="CB257" i="14" s="1"/>
  <c r="BV257" i="14"/>
  <c r="P258" i="14"/>
  <c r="Q258" i="14"/>
  <c r="Y258" i="14"/>
  <c r="Z258" i="14"/>
  <c r="BU258" i="14"/>
  <c r="CB258" i="14" s="1"/>
  <c r="BV258" i="14"/>
  <c r="CC258" i="14" s="1"/>
  <c r="P259" i="14"/>
  <c r="Q259" i="14"/>
  <c r="Y259" i="14"/>
  <c r="Z259" i="14"/>
  <c r="BU259" i="14"/>
  <c r="BV259" i="14"/>
  <c r="CC259" i="14" s="1"/>
  <c r="P260" i="14"/>
  <c r="Q260" i="14"/>
  <c r="Y260" i="14"/>
  <c r="Z260" i="14"/>
  <c r="BU260" i="14"/>
  <c r="BW260" i="14" s="1"/>
  <c r="BV260" i="14"/>
  <c r="BX260" i="14" s="1"/>
  <c r="P261" i="14"/>
  <c r="Q261" i="14"/>
  <c r="Y261" i="14"/>
  <c r="Z261" i="14"/>
  <c r="BU261" i="14"/>
  <c r="BW261" i="14" s="1"/>
  <c r="BV261" i="14"/>
  <c r="P262" i="14"/>
  <c r="Q262" i="14"/>
  <c r="Y262" i="14"/>
  <c r="Z262" i="14"/>
  <c r="BU262" i="14"/>
  <c r="CB262" i="14" s="1"/>
  <c r="BV262" i="14"/>
  <c r="BX262" i="14" s="1"/>
  <c r="P263" i="14"/>
  <c r="Q263" i="14"/>
  <c r="Y263" i="14"/>
  <c r="Z263" i="14"/>
  <c r="BU263" i="14"/>
  <c r="BW263" i="14" s="1"/>
  <c r="BV263" i="14"/>
  <c r="CC263" i="14" s="1"/>
  <c r="P264" i="14"/>
  <c r="Q264" i="14"/>
  <c r="Y264" i="14"/>
  <c r="Z264" i="14"/>
  <c r="BU264" i="14"/>
  <c r="BV264" i="14"/>
  <c r="BX264" i="14" s="1"/>
  <c r="P265" i="14"/>
  <c r="Q265" i="14"/>
  <c r="Y265" i="14"/>
  <c r="Z265" i="14"/>
  <c r="BU265" i="14"/>
  <c r="BW265" i="14" s="1"/>
  <c r="BV265" i="14"/>
  <c r="P266" i="14"/>
  <c r="Q266" i="14"/>
  <c r="Y266" i="14"/>
  <c r="Z266" i="14"/>
  <c r="BU266" i="14"/>
  <c r="CB266" i="14" s="1"/>
  <c r="BV266" i="14"/>
  <c r="BX266" i="14" s="1"/>
  <c r="P267" i="14"/>
  <c r="Q267" i="14"/>
  <c r="Y267" i="14"/>
  <c r="Z267" i="14"/>
  <c r="BU267" i="14"/>
  <c r="BW267" i="14" s="1"/>
  <c r="BV267" i="14"/>
  <c r="BX267" i="14" s="1"/>
  <c r="P268" i="14"/>
  <c r="Q268" i="14"/>
  <c r="Y268" i="14"/>
  <c r="Z268" i="14"/>
  <c r="AJ268" i="14"/>
  <c r="BU268" i="14"/>
  <c r="BW268" i="14" s="1"/>
  <c r="BV268" i="14"/>
  <c r="P269" i="14"/>
  <c r="Q269" i="14"/>
  <c r="Y269" i="14"/>
  <c r="Z269" i="14"/>
  <c r="BU269" i="14"/>
  <c r="BW269" i="14" s="1"/>
  <c r="BV269" i="14"/>
  <c r="BX269" i="14" s="1"/>
  <c r="P270" i="14"/>
  <c r="Q270" i="14"/>
  <c r="Y270" i="14"/>
  <c r="Z270" i="14"/>
  <c r="AJ270" i="14"/>
  <c r="BU270" i="14"/>
  <c r="CB270" i="14" s="1"/>
  <c r="BV270" i="14"/>
  <c r="BX270" i="14" s="1"/>
  <c r="P271" i="14"/>
  <c r="Q271" i="14"/>
  <c r="Y271" i="14"/>
  <c r="Z271" i="14"/>
  <c r="BU271" i="14"/>
  <c r="BV271" i="14"/>
  <c r="CC271" i="14" s="1"/>
  <c r="P272" i="14"/>
  <c r="Q272" i="14"/>
  <c r="Y272" i="14"/>
  <c r="Z272" i="14"/>
  <c r="AJ272" i="14"/>
  <c r="BU272" i="14"/>
  <c r="BW272" i="14" s="1"/>
  <c r="BV272" i="14"/>
  <c r="P273" i="14"/>
  <c r="Q273" i="14"/>
  <c r="Y273" i="14"/>
  <c r="Z273" i="14"/>
  <c r="BU273" i="14"/>
  <c r="BW273" i="14" s="1"/>
  <c r="BV273" i="14"/>
  <c r="BX273" i="14" s="1"/>
  <c r="P274" i="14"/>
  <c r="Q274" i="14"/>
  <c r="Y274" i="14"/>
  <c r="Z274" i="14"/>
  <c r="BU274" i="14"/>
  <c r="CB274" i="14" s="1"/>
  <c r="BV274" i="14"/>
  <c r="BX274" i="14" s="1"/>
  <c r="P275" i="14"/>
  <c r="Q275" i="14"/>
  <c r="Y275" i="14"/>
  <c r="Z275" i="14"/>
  <c r="BU275" i="14"/>
  <c r="CB275" i="14" s="1"/>
  <c r="BV275" i="14"/>
  <c r="BX275" i="14" s="1"/>
  <c r="P276" i="14"/>
  <c r="Q276" i="14"/>
  <c r="Y276" i="14"/>
  <c r="Z276" i="14"/>
  <c r="BU276" i="14"/>
  <c r="BV276" i="14"/>
  <c r="BX276" i="14" s="1"/>
  <c r="P277" i="14"/>
  <c r="Q277" i="14"/>
  <c r="Y277" i="14"/>
  <c r="Z277" i="14"/>
  <c r="BU277" i="14"/>
  <c r="BW277" i="14" s="1"/>
  <c r="BV277" i="14"/>
  <c r="BX277" i="14" s="1"/>
  <c r="P278" i="14"/>
  <c r="Q278" i="14"/>
  <c r="Y278" i="14"/>
  <c r="Z278" i="14"/>
  <c r="BU278" i="14"/>
  <c r="BV278" i="14"/>
  <c r="BX278" i="14" s="1"/>
  <c r="P279" i="14"/>
  <c r="Q279" i="14"/>
  <c r="Y279" i="14"/>
  <c r="Z279" i="14"/>
  <c r="BU279" i="14"/>
  <c r="BV279" i="14"/>
  <c r="CC279" i="14" s="1"/>
  <c r="P280" i="14"/>
  <c r="Q280" i="14"/>
  <c r="Y280" i="14"/>
  <c r="Z280" i="14"/>
  <c r="BU280" i="14"/>
  <c r="BV280" i="14"/>
  <c r="P281" i="14"/>
  <c r="Q281" i="14"/>
  <c r="Y281" i="14"/>
  <c r="Z281" i="14"/>
  <c r="BU281" i="14"/>
  <c r="BV281" i="14"/>
  <c r="BX281" i="14" s="1"/>
  <c r="P282" i="14"/>
  <c r="Q282" i="14"/>
  <c r="Y282" i="14"/>
  <c r="Z282" i="14"/>
  <c r="BU282" i="14"/>
  <c r="BW282" i="14" s="1"/>
  <c r="BV282" i="14"/>
  <c r="P283" i="14"/>
  <c r="Q283" i="14"/>
  <c r="Y283" i="14"/>
  <c r="Z283" i="14"/>
  <c r="BU283" i="14"/>
  <c r="CB283" i="14" s="1"/>
  <c r="BV283" i="14"/>
  <c r="BX283" i="14" s="1"/>
  <c r="P284" i="14"/>
  <c r="Q284" i="14"/>
  <c r="Y284" i="14"/>
  <c r="Z284" i="14"/>
  <c r="BU284" i="14"/>
  <c r="BW284" i="14" s="1"/>
  <c r="BV284" i="14"/>
  <c r="CC284" i="14" s="1"/>
  <c r="P285" i="14"/>
  <c r="Q285" i="14"/>
  <c r="Y285" i="14"/>
  <c r="Z285" i="14"/>
  <c r="BU285" i="14"/>
  <c r="BV285" i="14"/>
  <c r="BX285" i="14" s="1"/>
  <c r="P286" i="14"/>
  <c r="Q286" i="14"/>
  <c r="Y286" i="14"/>
  <c r="Z286" i="14"/>
  <c r="BU286" i="14"/>
  <c r="BW286" i="14" s="1"/>
  <c r="BV286" i="14"/>
  <c r="P287" i="14"/>
  <c r="Q287" i="14"/>
  <c r="Y287" i="14"/>
  <c r="Z287" i="14"/>
  <c r="BU287" i="14"/>
  <c r="CB287" i="14" s="1"/>
  <c r="BV287" i="14"/>
  <c r="BX287" i="14" s="1"/>
  <c r="P288" i="14"/>
  <c r="Q288" i="14"/>
  <c r="Y288" i="14"/>
  <c r="Z288" i="14"/>
  <c r="BU288" i="14"/>
  <c r="BW288" i="14" s="1"/>
  <c r="BV288" i="14"/>
  <c r="BX288" i="14" s="1"/>
  <c r="P289" i="14"/>
  <c r="Q289" i="14"/>
  <c r="Y289" i="14"/>
  <c r="Z289" i="14"/>
  <c r="BU289" i="14"/>
  <c r="BV289" i="14"/>
  <c r="P290" i="14"/>
  <c r="Q290" i="14"/>
  <c r="Y290" i="14"/>
  <c r="Z290" i="14"/>
  <c r="BU290" i="14"/>
  <c r="CB290" i="14" s="1"/>
  <c r="BV290" i="14"/>
  <c r="P291" i="14"/>
  <c r="Q291" i="14"/>
  <c r="Y291" i="14"/>
  <c r="Z291" i="14"/>
  <c r="BU291" i="14"/>
  <c r="BW291" i="14" s="1"/>
  <c r="BV291" i="14"/>
  <c r="CC291" i="14" s="1"/>
  <c r="P292" i="14"/>
  <c r="Q292" i="14"/>
  <c r="Y292" i="14"/>
  <c r="Z292" i="14"/>
  <c r="AJ292" i="14"/>
  <c r="BU292" i="14"/>
  <c r="BW292" i="14" s="1"/>
  <c r="BV292" i="14"/>
  <c r="BX292" i="14" s="1"/>
  <c r="P293" i="14"/>
  <c r="Q293" i="14"/>
  <c r="Y293" i="14"/>
  <c r="Z293" i="14"/>
  <c r="AJ293" i="14"/>
  <c r="BU293" i="14"/>
  <c r="BV293" i="14"/>
  <c r="BX293" i="14" s="1"/>
  <c r="P294" i="14"/>
  <c r="Q294" i="14"/>
  <c r="Y294" i="14"/>
  <c r="Z294" i="14"/>
  <c r="AJ294" i="14"/>
  <c r="BU294" i="14"/>
  <c r="BW294" i="14" s="1"/>
  <c r="BV294" i="14"/>
  <c r="P295" i="14"/>
  <c r="Q295" i="14"/>
  <c r="Y295" i="14"/>
  <c r="Z295" i="14"/>
  <c r="BU295" i="14"/>
  <c r="CB295" i="14" s="1"/>
  <c r="BV295" i="14"/>
  <c r="BX295" i="14" s="1"/>
  <c r="P296" i="14"/>
  <c r="Q296" i="14"/>
  <c r="Y296" i="14"/>
  <c r="Z296" i="14"/>
  <c r="BU296" i="14"/>
  <c r="BW296" i="14" s="1"/>
  <c r="BV296" i="14"/>
  <c r="CC296" i="14" s="1"/>
  <c r="P297" i="14"/>
  <c r="Q297" i="14"/>
  <c r="Y297" i="14"/>
  <c r="Z297" i="14"/>
  <c r="BU297" i="14"/>
  <c r="CB297" i="14" s="1"/>
  <c r="BV297" i="14"/>
  <c r="P298" i="14"/>
  <c r="Q298" i="14"/>
  <c r="Y298" i="14"/>
  <c r="Z298" i="14"/>
  <c r="BU298" i="14"/>
  <c r="BW298" i="14" s="1"/>
  <c r="BV298" i="14"/>
  <c r="CC298" i="14" s="1"/>
  <c r="P299" i="14"/>
  <c r="Q299" i="14"/>
  <c r="Y299" i="14"/>
  <c r="Z299" i="14"/>
  <c r="BU299" i="14"/>
  <c r="CB299" i="14" s="1"/>
  <c r="BV299" i="14"/>
  <c r="BX299" i="14" s="1"/>
  <c r="P300" i="14"/>
  <c r="Q300" i="14"/>
  <c r="Y300" i="14"/>
  <c r="Z300" i="14"/>
  <c r="BU300" i="14"/>
  <c r="CB300" i="14" s="1"/>
  <c r="BV300" i="14"/>
  <c r="CC300" i="14" s="1"/>
  <c r="P301" i="14"/>
  <c r="Q301" i="14"/>
  <c r="Y301" i="14"/>
  <c r="Z301" i="14"/>
  <c r="BU301" i="14"/>
  <c r="BW301" i="14" s="1"/>
  <c r="BV301" i="14"/>
  <c r="CC301" i="14" s="1"/>
  <c r="P302" i="14"/>
  <c r="Q302" i="14"/>
  <c r="Y302" i="14"/>
  <c r="Z302" i="14"/>
  <c r="BU302" i="14"/>
  <c r="BV302" i="14"/>
  <c r="CC302" i="14" s="1"/>
  <c r="P303" i="14"/>
  <c r="Q303" i="14"/>
  <c r="Y303" i="14"/>
  <c r="Z303" i="14"/>
  <c r="BU303" i="14"/>
  <c r="CB303" i="14" s="1"/>
  <c r="BV303" i="14"/>
  <c r="P304" i="14"/>
  <c r="Q304" i="14"/>
  <c r="Y304" i="14"/>
  <c r="Z304" i="14"/>
  <c r="BU304" i="14"/>
  <c r="CB304" i="14" s="1"/>
  <c r="BV304" i="14"/>
  <c r="CC304" i="14" s="1"/>
  <c r="P305" i="14"/>
  <c r="Q305" i="14"/>
  <c r="Y305" i="14"/>
  <c r="Z305" i="14"/>
  <c r="BU305" i="14"/>
  <c r="CB305" i="14" s="1"/>
  <c r="BV305" i="14"/>
  <c r="CC305" i="14" s="1"/>
  <c r="P306" i="14"/>
  <c r="Q306" i="14"/>
  <c r="Y306" i="14"/>
  <c r="Z306" i="14"/>
  <c r="BU306" i="14"/>
  <c r="BW306" i="14" s="1"/>
  <c r="BV306" i="14"/>
  <c r="CC306" i="14" s="1"/>
  <c r="P307" i="14"/>
  <c r="Q307" i="14"/>
  <c r="Y307" i="14"/>
  <c r="Z307" i="14"/>
  <c r="AJ307" i="14"/>
  <c r="BU307" i="14"/>
  <c r="CB307" i="14" s="1"/>
  <c r="BV307" i="14"/>
  <c r="BX307" i="14" s="1"/>
  <c r="P308" i="14"/>
  <c r="Q308" i="14"/>
  <c r="Y308" i="14"/>
  <c r="Z308" i="14"/>
  <c r="BU308" i="14"/>
  <c r="CB308" i="14" s="1"/>
  <c r="BV308" i="14"/>
  <c r="CC308" i="14" s="1"/>
  <c r="P309" i="14"/>
  <c r="Q309" i="14"/>
  <c r="Y309" i="14"/>
  <c r="Z309" i="14"/>
  <c r="BU309" i="14"/>
  <c r="BW309" i="14" s="1"/>
  <c r="BV309" i="14"/>
  <c r="CC309" i="14" s="1"/>
  <c r="P310" i="14"/>
  <c r="Q310" i="14"/>
  <c r="Y310" i="14"/>
  <c r="Z310" i="14"/>
  <c r="BU310" i="14"/>
  <c r="BW310" i="14" s="1"/>
  <c r="BV310" i="14"/>
  <c r="P311" i="14"/>
  <c r="Q311" i="14"/>
  <c r="Y311" i="14"/>
  <c r="Z311" i="14"/>
  <c r="BU311" i="14"/>
  <c r="CB311" i="14" s="1"/>
  <c r="BV311" i="14"/>
  <c r="BX311" i="14" s="1"/>
  <c r="P312" i="14"/>
  <c r="Q312" i="14"/>
  <c r="Y312" i="14"/>
  <c r="Z312" i="14"/>
  <c r="BU312" i="14"/>
  <c r="BW312" i="14" s="1"/>
  <c r="BV312" i="14"/>
  <c r="CC312" i="14" s="1"/>
  <c r="P313" i="14"/>
  <c r="Q313" i="14"/>
  <c r="Y313" i="14"/>
  <c r="Z313" i="14"/>
  <c r="BU313" i="14"/>
  <c r="BV313" i="14"/>
  <c r="BX313" i="14" s="1"/>
  <c r="P314" i="14"/>
  <c r="Q314" i="14"/>
  <c r="Y314" i="14"/>
  <c r="Z314" i="14"/>
  <c r="BU314" i="14"/>
  <c r="BV314" i="14"/>
  <c r="P315" i="14"/>
  <c r="Q315" i="14"/>
  <c r="Y315" i="14"/>
  <c r="Z315" i="14"/>
  <c r="BU315" i="14"/>
  <c r="CB315" i="14" s="1"/>
  <c r="BV315" i="14"/>
  <c r="BX315" i="14" s="1"/>
  <c r="P316" i="14"/>
  <c r="Q316" i="14"/>
  <c r="Y316" i="14"/>
  <c r="Z316" i="14"/>
  <c r="BU316" i="14"/>
  <c r="BW316" i="14" s="1"/>
  <c r="BV316" i="14"/>
  <c r="CC316" i="14" s="1"/>
  <c r="P317" i="14"/>
  <c r="Q317" i="14"/>
  <c r="Y317" i="14"/>
  <c r="Z317" i="14"/>
  <c r="BU317" i="14"/>
  <c r="BV317" i="14"/>
  <c r="CC317" i="14" s="1"/>
  <c r="P318" i="14"/>
  <c r="Q318" i="14"/>
  <c r="Y318" i="14"/>
  <c r="Z318" i="14"/>
  <c r="AJ318" i="14"/>
  <c r="BU318" i="14"/>
  <c r="BW318" i="14" s="1"/>
  <c r="BV318" i="14"/>
  <c r="P319" i="14"/>
  <c r="Q319" i="14"/>
  <c r="Y319" i="14"/>
  <c r="Z319" i="14"/>
  <c r="BU319" i="14"/>
  <c r="CB319" i="14" s="1"/>
  <c r="BV319" i="14"/>
  <c r="P320" i="14"/>
  <c r="Q320" i="14"/>
  <c r="Y320" i="14"/>
  <c r="Z320" i="14"/>
  <c r="AJ320" i="14"/>
  <c r="BU320" i="14"/>
  <c r="BW320" i="14" s="1"/>
  <c r="BV320" i="14"/>
  <c r="CC320" i="14" s="1"/>
  <c r="P321" i="14"/>
  <c r="Q321" i="14"/>
  <c r="Y321" i="14"/>
  <c r="Z321" i="14"/>
  <c r="BU321" i="14"/>
  <c r="BV321" i="14"/>
  <c r="CC321" i="14" s="1"/>
  <c r="P322" i="14"/>
  <c r="Q322" i="14"/>
  <c r="Y322" i="14"/>
  <c r="Z322" i="14"/>
  <c r="BU322" i="14"/>
  <c r="BW322" i="14" s="1"/>
  <c r="BV322" i="14"/>
  <c r="P323" i="14"/>
  <c r="Q323" i="14"/>
  <c r="Y323" i="14"/>
  <c r="Z323" i="14"/>
  <c r="BU323" i="14"/>
  <c r="CB323" i="14" s="1"/>
  <c r="BV323" i="14"/>
  <c r="BX323" i="14" s="1"/>
  <c r="P324" i="14"/>
  <c r="Q324" i="14"/>
  <c r="Y324" i="14"/>
  <c r="Z324" i="14"/>
  <c r="BU324" i="14"/>
  <c r="BW324" i="14" s="1"/>
  <c r="BV324" i="14"/>
  <c r="CC324" i="14" s="1"/>
  <c r="P325" i="14"/>
  <c r="Q325" i="14"/>
  <c r="Y325" i="14"/>
  <c r="Z325" i="14"/>
  <c r="BU325" i="14"/>
  <c r="BV325" i="14"/>
  <c r="BX325" i="14" s="1"/>
  <c r="P326" i="14"/>
  <c r="Q326" i="14"/>
  <c r="Y326" i="14"/>
  <c r="Z326" i="14"/>
  <c r="AJ326" i="14"/>
  <c r="BU326" i="14"/>
  <c r="BW326" i="14" s="1"/>
  <c r="BV326" i="14"/>
  <c r="P327" i="14"/>
  <c r="Q327" i="14"/>
  <c r="Y327" i="14"/>
  <c r="Z327" i="14"/>
  <c r="BU327" i="14"/>
  <c r="CB327" i="14" s="1"/>
  <c r="BV327" i="14"/>
  <c r="BX327" i="14" s="1"/>
  <c r="P328" i="14"/>
  <c r="Q328" i="14"/>
  <c r="Y328" i="14"/>
  <c r="Z328" i="14"/>
  <c r="AJ328" i="14"/>
  <c r="BU328" i="14"/>
  <c r="BW328" i="14" s="1"/>
  <c r="BV328" i="14"/>
  <c r="CC328" i="14" s="1"/>
  <c r="P329" i="14"/>
  <c r="Q329" i="14"/>
  <c r="Y329" i="14"/>
  <c r="Z329" i="14"/>
  <c r="BU329" i="14"/>
  <c r="BV329" i="14"/>
  <c r="BX329" i="14" s="1"/>
  <c r="P330" i="14"/>
  <c r="Q330" i="14"/>
  <c r="Y330" i="14"/>
  <c r="Z330" i="14"/>
  <c r="BU330" i="14"/>
  <c r="BW330" i="14" s="1"/>
  <c r="BV330" i="14"/>
  <c r="P331" i="14"/>
  <c r="Q331" i="14"/>
  <c r="Y331" i="14"/>
  <c r="Z331" i="14"/>
  <c r="BU331" i="14"/>
  <c r="CB331" i="14" s="1"/>
  <c r="BV331" i="14"/>
  <c r="BX331" i="14" s="1"/>
  <c r="P332" i="14"/>
  <c r="Q332" i="14"/>
  <c r="Y332" i="14"/>
  <c r="Z332" i="14"/>
  <c r="BU332" i="14"/>
  <c r="BV332" i="14"/>
  <c r="CC332" i="14" s="1"/>
  <c r="P333" i="14"/>
  <c r="Q333" i="14"/>
  <c r="Y333" i="14"/>
  <c r="Z333" i="14"/>
  <c r="BU333" i="14"/>
  <c r="BV333" i="14"/>
  <c r="BX333" i="14" s="1"/>
  <c r="P334" i="14"/>
  <c r="Q334" i="14"/>
  <c r="Y334" i="14"/>
  <c r="Z334" i="14"/>
  <c r="BU334" i="14"/>
  <c r="BV334" i="14"/>
  <c r="P335" i="14"/>
  <c r="Q335" i="14"/>
  <c r="Y335" i="14"/>
  <c r="Z335" i="14"/>
  <c r="BU335" i="14"/>
  <c r="CB335" i="14" s="1"/>
  <c r="BV335" i="14"/>
  <c r="BX335" i="14" s="1"/>
  <c r="P336" i="14"/>
  <c r="Q336" i="14"/>
  <c r="Y336" i="14"/>
  <c r="Z336" i="14"/>
  <c r="BU336" i="14"/>
  <c r="BW336" i="14" s="1"/>
  <c r="BV336" i="14"/>
  <c r="P337" i="14"/>
  <c r="Q337" i="14"/>
  <c r="Y337" i="14"/>
  <c r="Z337" i="14"/>
  <c r="BU337" i="14"/>
  <c r="BV337" i="14"/>
  <c r="BX337" i="14" s="1"/>
  <c r="P338" i="14"/>
  <c r="Q338" i="14"/>
  <c r="Y338" i="14"/>
  <c r="Z338" i="14"/>
  <c r="BU338" i="14"/>
  <c r="BW338" i="14" s="1"/>
  <c r="BV338" i="14"/>
  <c r="P339" i="14"/>
  <c r="Q339" i="14"/>
  <c r="Y339" i="14"/>
  <c r="Z339" i="14"/>
  <c r="BU339" i="14"/>
  <c r="CB339" i="14" s="1"/>
  <c r="BV339" i="14"/>
  <c r="P340" i="14"/>
  <c r="Q340" i="14"/>
  <c r="Y340" i="14"/>
  <c r="Z340" i="14"/>
  <c r="BU340" i="14"/>
  <c r="BW340" i="14" s="1"/>
  <c r="BV340" i="14"/>
  <c r="CC340" i="14" s="1"/>
  <c r="P341" i="14"/>
  <c r="Q341" i="14"/>
  <c r="Y341" i="14"/>
  <c r="Z341" i="14"/>
  <c r="BU341" i="14"/>
  <c r="BV341" i="14"/>
  <c r="BX341" i="14" s="1"/>
  <c r="P342" i="14"/>
  <c r="Q342" i="14"/>
  <c r="Y342" i="14"/>
  <c r="Z342" i="14"/>
  <c r="BU342" i="14"/>
  <c r="BV342" i="14"/>
  <c r="P343" i="14"/>
  <c r="Q343" i="14"/>
  <c r="Y343" i="14"/>
  <c r="Z343" i="14"/>
  <c r="BU343" i="14"/>
  <c r="CB343" i="14" s="1"/>
  <c r="BV343" i="14"/>
  <c r="BX343" i="14" s="1"/>
  <c r="P344" i="14"/>
  <c r="Q344" i="14"/>
  <c r="Y344" i="14"/>
  <c r="Z344" i="14"/>
  <c r="BU344" i="14"/>
  <c r="BW344" i="14" s="1"/>
  <c r="BV344" i="14"/>
  <c r="CC344" i="14" s="1"/>
  <c r="P345" i="14"/>
  <c r="Q345" i="14"/>
  <c r="Y345" i="14"/>
  <c r="Z345" i="14"/>
  <c r="BU345" i="14"/>
  <c r="BV345" i="14"/>
  <c r="BX345" i="14" s="1"/>
  <c r="P346" i="14"/>
  <c r="Q346" i="14"/>
  <c r="Y346" i="14"/>
  <c r="Z346" i="14"/>
  <c r="BU346" i="14"/>
  <c r="BW346" i="14" s="1"/>
  <c r="BV346" i="14"/>
  <c r="P347" i="14"/>
  <c r="Q347" i="14"/>
  <c r="Y347" i="14"/>
  <c r="Z347" i="14"/>
  <c r="BU347" i="14"/>
  <c r="CB347" i="14" s="1"/>
  <c r="BV347" i="14"/>
  <c r="BX347" i="14" s="1"/>
  <c r="P348" i="14"/>
  <c r="Q348" i="14"/>
  <c r="Y348" i="14"/>
  <c r="Z348" i="14"/>
  <c r="AJ348" i="14"/>
  <c r="BU348" i="14"/>
  <c r="BW348" i="14" s="1"/>
  <c r="BV348" i="14"/>
  <c r="CC348" i="14" s="1"/>
  <c r="P349" i="14"/>
  <c r="Q349" i="14"/>
  <c r="Y349" i="14"/>
  <c r="Z349" i="14"/>
  <c r="BU349" i="14"/>
  <c r="CB349" i="14" s="1"/>
  <c r="BV349" i="14"/>
  <c r="CC349" i="14" s="1"/>
  <c r="P350" i="14"/>
  <c r="Q350" i="14"/>
  <c r="Y350" i="14"/>
  <c r="Z350" i="14"/>
  <c r="BU350" i="14"/>
  <c r="BW350" i="14" s="1"/>
  <c r="BV350" i="14"/>
  <c r="CC350" i="14" s="1"/>
  <c r="P351" i="14"/>
  <c r="Q351" i="14"/>
  <c r="Y351" i="14"/>
  <c r="Z351" i="14"/>
  <c r="BU351" i="14"/>
  <c r="CB351" i="14" s="1"/>
  <c r="BV351" i="14"/>
  <c r="P352" i="14"/>
  <c r="Q352" i="14"/>
  <c r="Y352" i="14"/>
  <c r="Z352" i="14"/>
  <c r="BU352" i="14"/>
  <c r="BW352" i="14" s="1"/>
  <c r="BV352" i="14"/>
  <c r="P353" i="14"/>
  <c r="Q353" i="14"/>
  <c r="Y353" i="14"/>
  <c r="Z353" i="14"/>
  <c r="BU353" i="14"/>
  <c r="BW353" i="14" s="1"/>
  <c r="BV353" i="14"/>
  <c r="P354" i="14"/>
  <c r="Q354" i="14"/>
  <c r="Y354" i="14"/>
  <c r="Z354" i="14"/>
  <c r="BU354" i="14"/>
  <c r="CB354" i="14" s="1"/>
  <c r="BV354" i="14"/>
  <c r="BX354" i="14" s="1"/>
  <c r="P355" i="14"/>
  <c r="Q355" i="14"/>
  <c r="Y355" i="14"/>
  <c r="Z355" i="14"/>
  <c r="BU355" i="14"/>
  <c r="CB355" i="14" s="1"/>
  <c r="BV355" i="14"/>
  <c r="BX355" i="14" s="1"/>
  <c r="P356" i="14"/>
  <c r="Q356" i="14"/>
  <c r="Y356" i="14"/>
  <c r="Z356" i="14"/>
  <c r="AJ356" i="14"/>
  <c r="BU356" i="14"/>
  <c r="BV356" i="14"/>
  <c r="BX356" i="14" s="1"/>
  <c r="P357" i="14"/>
  <c r="Q357" i="14"/>
  <c r="Y357" i="14"/>
  <c r="Z357" i="14"/>
  <c r="AJ357" i="14"/>
  <c r="BU357" i="14"/>
  <c r="BW357" i="14" s="1"/>
  <c r="BV357" i="14"/>
  <c r="P358" i="14"/>
  <c r="Q358" i="14"/>
  <c r="Y358" i="14"/>
  <c r="Z358" i="14"/>
  <c r="BU358" i="14"/>
  <c r="BW358" i="14" s="1"/>
  <c r="BV358" i="14"/>
  <c r="BX358" i="14" s="1"/>
  <c r="P359" i="14"/>
  <c r="Q359" i="14"/>
  <c r="Y359" i="14"/>
  <c r="Z359" i="14"/>
  <c r="BU359" i="14"/>
  <c r="CB359" i="14" s="1"/>
  <c r="BV359" i="14"/>
  <c r="BX359" i="14" s="1"/>
  <c r="P360" i="14"/>
  <c r="Q360" i="14"/>
  <c r="Y360" i="14"/>
  <c r="Z360" i="14"/>
  <c r="BU360" i="14"/>
  <c r="BV360" i="14"/>
  <c r="BX360" i="14" s="1"/>
  <c r="P361" i="14"/>
  <c r="Q361" i="14"/>
  <c r="Y361" i="14"/>
  <c r="Z361" i="14"/>
  <c r="BU361" i="14"/>
  <c r="BW361" i="14" s="1"/>
  <c r="BV361" i="14"/>
  <c r="P362" i="14"/>
  <c r="Q362" i="14"/>
  <c r="Y362" i="14"/>
  <c r="Z362" i="14"/>
  <c r="BU362" i="14"/>
  <c r="BW362" i="14" s="1"/>
  <c r="BV362" i="14"/>
  <c r="BX362" i="14" s="1"/>
  <c r="P363" i="14"/>
  <c r="Q363" i="14"/>
  <c r="Y363" i="14"/>
  <c r="Z363" i="14"/>
  <c r="BU363" i="14"/>
  <c r="BW363" i="14" s="1"/>
  <c r="BV363" i="14"/>
  <c r="P364" i="14"/>
  <c r="Q364" i="14"/>
  <c r="Y364" i="14"/>
  <c r="Z364" i="14"/>
  <c r="BU364" i="14"/>
  <c r="BV364" i="14"/>
  <c r="BX364" i="14" s="1"/>
  <c r="P365" i="14"/>
  <c r="Q365" i="14"/>
  <c r="Y365" i="14"/>
  <c r="Z365" i="14"/>
  <c r="BU365" i="14"/>
  <c r="BW365" i="14" s="1"/>
  <c r="BV365" i="14"/>
  <c r="P366" i="14"/>
  <c r="Q366" i="14"/>
  <c r="Y366" i="14"/>
  <c r="Z366" i="14"/>
  <c r="BU366" i="14"/>
  <c r="BW366" i="14" s="1"/>
  <c r="BV366" i="14"/>
  <c r="BX366" i="14" s="1"/>
  <c r="P367" i="14"/>
  <c r="Q367" i="14"/>
  <c r="Y367" i="14"/>
  <c r="Z367" i="14"/>
  <c r="BU367" i="14"/>
  <c r="BW367" i="14" s="1"/>
  <c r="BV367" i="14"/>
  <c r="P368" i="14"/>
  <c r="Q368" i="14"/>
  <c r="Y368" i="14"/>
  <c r="Z368" i="14"/>
  <c r="BU368" i="14"/>
  <c r="BV368" i="14"/>
  <c r="BX368" i="14" s="1"/>
  <c r="P369" i="14"/>
  <c r="Q369" i="14"/>
  <c r="Y369" i="14"/>
  <c r="Z369" i="14"/>
  <c r="BU369" i="14"/>
  <c r="BW369" i="14" s="1"/>
  <c r="BV369" i="14"/>
  <c r="P370" i="14"/>
  <c r="Q370" i="14"/>
  <c r="Y370" i="14"/>
  <c r="Z370" i="14"/>
  <c r="BU370" i="14"/>
  <c r="BW370" i="14" s="1"/>
  <c r="BV370" i="14"/>
  <c r="BX370" i="14" s="1"/>
  <c r="P371" i="14"/>
  <c r="Q371" i="14"/>
  <c r="Y371" i="14"/>
  <c r="Z371" i="14"/>
  <c r="AJ371" i="14"/>
  <c r="BU371" i="14"/>
  <c r="BW371" i="14" s="1"/>
  <c r="BV371" i="14"/>
  <c r="P372" i="14"/>
  <c r="Q372" i="14"/>
  <c r="Y372" i="14"/>
  <c r="Z372" i="14"/>
  <c r="AJ372" i="14"/>
  <c r="BU372" i="14"/>
  <c r="BV372" i="14"/>
  <c r="BX372" i="14" s="1"/>
  <c r="P373" i="14"/>
  <c r="Q373" i="14"/>
  <c r="Y373" i="14"/>
  <c r="Z373" i="14"/>
  <c r="BU373" i="14"/>
  <c r="BW373" i="14" s="1"/>
  <c r="BV373" i="14"/>
  <c r="P374" i="14"/>
  <c r="Q374" i="14"/>
  <c r="Y374" i="14"/>
  <c r="Z374" i="14"/>
  <c r="BU374" i="14"/>
  <c r="CB374" i="14" s="1"/>
  <c r="BV374" i="14"/>
  <c r="BX374" i="14" s="1"/>
  <c r="P375" i="14"/>
  <c r="Q375" i="14"/>
  <c r="Y375" i="14"/>
  <c r="Z375" i="14"/>
  <c r="BU375" i="14"/>
  <c r="BW375" i="14" s="1"/>
  <c r="BV375" i="14"/>
  <c r="CC375" i="14" s="1"/>
  <c r="P376" i="14"/>
  <c r="Q376" i="14"/>
  <c r="Y376" i="14"/>
  <c r="Z376" i="14"/>
  <c r="BU376" i="14"/>
  <c r="BV376" i="14"/>
  <c r="BX376" i="14" s="1"/>
  <c r="P377" i="14"/>
  <c r="Q377" i="14"/>
  <c r="Y377" i="14"/>
  <c r="Z377" i="14"/>
  <c r="BU377" i="14"/>
  <c r="BW377" i="14" s="1"/>
  <c r="BV377" i="14"/>
  <c r="P378" i="14"/>
  <c r="Q378" i="14"/>
  <c r="Y378" i="14"/>
  <c r="Z378" i="14"/>
  <c r="AJ378" i="14"/>
  <c r="BU378" i="14"/>
  <c r="BV378" i="14"/>
  <c r="BX378" i="14" s="1"/>
  <c r="P379" i="14"/>
  <c r="Q379" i="14"/>
  <c r="Y379" i="14"/>
  <c r="Z379" i="14"/>
  <c r="AJ379" i="14"/>
  <c r="BU379" i="14"/>
  <c r="BW379" i="14" s="1"/>
  <c r="BV379" i="14"/>
  <c r="CC379" i="14" s="1"/>
  <c r="P380" i="14"/>
  <c r="Q380" i="14"/>
  <c r="Y380" i="14"/>
  <c r="Z380" i="14"/>
  <c r="AJ380" i="14"/>
  <c r="BU380" i="14"/>
  <c r="BV380" i="14"/>
  <c r="P381" i="14"/>
  <c r="Q381" i="14"/>
  <c r="Y381" i="14"/>
  <c r="Z381" i="14"/>
  <c r="BU381" i="14"/>
  <c r="BW381" i="14" s="1"/>
  <c r="BV381" i="14"/>
  <c r="P382" i="14"/>
  <c r="Q382" i="14"/>
  <c r="Y382" i="14"/>
  <c r="Z382" i="14"/>
  <c r="AJ382" i="14"/>
  <c r="BU382" i="14"/>
  <c r="BW382" i="14" s="1"/>
  <c r="BV382" i="14"/>
  <c r="BX382" i="14" s="1"/>
  <c r="P383" i="14"/>
  <c r="Q383" i="14"/>
  <c r="Y383" i="14"/>
  <c r="Z383" i="14"/>
  <c r="BU383" i="14"/>
  <c r="BV383" i="14"/>
  <c r="BX383" i="14" s="1"/>
  <c r="P384" i="14"/>
  <c r="Q384" i="14"/>
  <c r="Y384" i="14"/>
  <c r="Z384" i="14"/>
  <c r="AJ384" i="14"/>
  <c r="BU384" i="14"/>
  <c r="BV384" i="14"/>
  <c r="BX384" i="14" s="1"/>
  <c r="P385" i="14"/>
  <c r="Q385" i="14"/>
  <c r="Y385" i="14"/>
  <c r="Z385" i="14"/>
  <c r="BU385" i="14"/>
  <c r="BW385" i="14" s="1"/>
  <c r="BV385" i="14"/>
  <c r="P386" i="14"/>
  <c r="Q386" i="14"/>
  <c r="Y386" i="14"/>
  <c r="Z386" i="14"/>
  <c r="BU386" i="14"/>
  <c r="BW386" i="14" s="1"/>
  <c r="BV386" i="14"/>
  <c r="BX386" i="14" s="1"/>
  <c r="P387" i="14"/>
  <c r="Q387" i="14"/>
  <c r="Y387" i="14"/>
  <c r="Z387" i="14"/>
  <c r="AJ387" i="14"/>
  <c r="BU387" i="14"/>
  <c r="CB387" i="14" s="1"/>
  <c r="BV387" i="14"/>
  <c r="BX387" i="14" s="1"/>
  <c r="P388" i="14"/>
  <c r="Q388" i="14"/>
  <c r="Y388" i="14"/>
  <c r="Z388" i="14"/>
  <c r="BU388" i="14"/>
  <c r="BV388" i="14"/>
  <c r="CC388" i="14" s="1"/>
  <c r="P389" i="14"/>
  <c r="Q389" i="14"/>
  <c r="Y389" i="14"/>
  <c r="Z389" i="14"/>
  <c r="BU389" i="14"/>
  <c r="BW389" i="14" s="1"/>
  <c r="BV389" i="14"/>
  <c r="P390" i="14"/>
  <c r="Q390" i="14"/>
  <c r="Y390" i="14"/>
  <c r="Z390" i="14"/>
  <c r="BU390" i="14"/>
  <c r="BW390" i="14" s="1"/>
  <c r="BV390" i="14"/>
  <c r="BX390" i="14" s="1"/>
  <c r="P391" i="14"/>
  <c r="Q391" i="14"/>
  <c r="Y391" i="14"/>
  <c r="Z391" i="14"/>
  <c r="BU391" i="14"/>
  <c r="BW391" i="14" s="1"/>
  <c r="BV391" i="14"/>
  <c r="P392" i="14"/>
  <c r="Q392" i="14"/>
  <c r="Y392" i="14"/>
  <c r="Z392" i="14"/>
  <c r="AJ392" i="14"/>
  <c r="BU392" i="14"/>
  <c r="BV392" i="14"/>
  <c r="P393" i="14"/>
  <c r="Q393" i="14"/>
  <c r="Y393" i="14"/>
  <c r="Z393" i="14"/>
  <c r="BU393" i="14"/>
  <c r="BW393" i="14" s="1"/>
  <c r="BV393" i="14"/>
  <c r="P394" i="14"/>
  <c r="Q394" i="14"/>
  <c r="Y394" i="14"/>
  <c r="Z394" i="14"/>
  <c r="BU394" i="14"/>
  <c r="BV394" i="14"/>
  <c r="BX394" i="14" s="1"/>
  <c r="P395" i="14"/>
  <c r="Q395" i="14"/>
  <c r="Y395" i="14"/>
  <c r="Z395" i="14"/>
  <c r="BU395" i="14"/>
  <c r="BW395" i="14" s="1"/>
  <c r="BV395" i="14"/>
  <c r="P396" i="14"/>
  <c r="Q396" i="14"/>
  <c r="Y396" i="14"/>
  <c r="Z396" i="14"/>
  <c r="BU396" i="14"/>
  <c r="BV396" i="14"/>
  <c r="CC396" i="14" s="1"/>
  <c r="P397" i="14"/>
  <c r="Q397" i="14"/>
  <c r="Y397" i="14"/>
  <c r="Z397" i="14"/>
  <c r="BU397" i="14"/>
  <c r="BW397" i="14" s="1"/>
  <c r="BV397" i="14"/>
  <c r="P398" i="14"/>
  <c r="Q398" i="14"/>
  <c r="Y398" i="14"/>
  <c r="Z398" i="14"/>
  <c r="BU398" i="14"/>
  <c r="BW398" i="14" s="1"/>
  <c r="BV398" i="14"/>
  <c r="BX398" i="14" s="1"/>
  <c r="P399" i="14"/>
  <c r="Q399" i="14"/>
  <c r="Y399" i="14"/>
  <c r="Z399" i="14"/>
  <c r="BU399" i="14"/>
  <c r="CB399" i="14" s="1"/>
  <c r="BV399" i="14"/>
  <c r="BX399" i="14" s="1"/>
  <c r="P400" i="14"/>
  <c r="Q400" i="14"/>
  <c r="Y400" i="14"/>
  <c r="Z400" i="14"/>
  <c r="BU400" i="14"/>
  <c r="BV400" i="14"/>
  <c r="P401" i="14"/>
  <c r="Q401" i="14"/>
  <c r="Y401" i="14"/>
  <c r="Z401" i="14"/>
  <c r="BU401" i="14"/>
  <c r="BW401" i="14" s="1"/>
  <c r="BV401" i="14"/>
  <c r="P402" i="14"/>
  <c r="Q402" i="14"/>
  <c r="Y402" i="14"/>
  <c r="Z402" i="14"/>
  <c r="BU402" i="14"/>
  <c r="BW402" i="14" s="1"/>
  <c r="BV402" i="14"/>
  <c r="BX402" i="14" s="1"/>
  <c r="P403" i="14"/>
  <c r="Q403" i="14"/>
  <c r="Y403" i="14"/>
  <c r="Z403" i="14"/>
  <c r="BU403" i="14"/>
  <c r="BW403" i="14" s="1"/>
  <c r="BV403" i="14"/>
  <c r="P404" i="14"/>
  <c r="Q404" i="14"/>
  <c r="Y404" i="14"/>
  <c r="Z404" i="14"/>
  <c r="BU404" i="14"/>
  <c r="BV404" i="14"/>
  <c r="P405" i="14"/>
  <c r="Q405" i="14"/>
  <c r="Y405" i="14"/>
  <c r="Z405" i="14"/>
  <c r="BU405" i="14"/>
  <c r="BW405" i="14" s="1"/>
  <c r="BV405" i="14"/>
  <c r="P406" i="14"/>
  <c r="Q406" i="14"/>
  <c r="Y406" i="14"/>
  <c r="Z406" i="14"/>
  <c r="BU406" i="14"/>
  <c r="BW406" i="14" s="1"/>
  <c r="BV406" i="14"/>
  <c r="BX406" i="14" s="1"/>
  <c r="P407" i="14"/>
  <c r="Q407" i="14"/>
  <c r="Y407" i="14"/>
  <c r="Z407" i="14"/>
  <c r="BU407" i="14"/>
  <c r="BV407" i="14"/>
  <c r="BX407" i="14" s="1"/>
  <c r="P408" i="14"/>
  <c r="Q408" i="14"/>
  <c r="Y408" i="14"/>
  <c r="Z408" i="14"/>
  <c r="BU408" i="14"/>
  <c r="BV408" i="14"/>
  <c r="P409" i="14"/>
  <c r="Q409" i="14"/>
  <c r="Y409" i="14"/>
  <c r="Z409" i="14"/>
  <c r="BU409" i="14"/>
  <c r="BW409" i="14" s="1"/>
  <c r="BV409" i="14"/>
  <c r="P410" i="14"/>
  <c r="Q410" i="14"/>
  <c r="Y410" i="14"/>
  <c r="Z410" i="14"/>
  <c r="BU410" i="14"/>
  <c r="CB410" i="14" s="1"/>
  <c r="BV410" i="14"/>
  <c r="BX410" i="14" s="1"/>
  <c r="P411" i="14"/>
  <c r="Q411" i="14"/>
  <c r="Y411" i="14"/>
  <c r="Z411" i="14"/>
  <c r="BU411" i="14"/>
  <c r="BW411" i="14" s="1"/>
  <c r="BV411" i="14"/>
  <c r="P412" i="14"/>
  <c r="Q412" i="14"/>
  <c r="Y412" i="14"/>
  <c r="Z412" i="14"/>
  <c r="BU412" i="14"/>
  <c r="BV412" i="14"/>
  <c r="BX412" i="14" s="1"/>
  <c r="P413" i="14"/>
  <c r="Q413" i="14"/>
  <c r="Y413" i="14"/>
  <c r="Z413" i="14"/>
  <c r="BU413" i="14"/>
  <c r="BW413" i="14" s="1"/>
  <c r="BV413" i="14"/>
  <c r="P414" i="14"/>
  <c r="Q414" i="14"/>
  <c r="Y414" i="14"/>
  <c r="Z414" i="14"/>
  <c r="BU414" i="14"/>
  <c r="CB414" i="14" s="1"/>
  <c r="BV414" i="14"/>
  <c r="BX414" i="14" s="1"/>
  <c r="P415" i="14"/>
  <c r="Q415" i="14"/>
  <c r="Y415" i="14"/>
  <c r="Z415" i="14"/>
  <c r="BU415" i="14"/>
  <c r="CB415" i="14" s="1"/>
  <c r="BV415" i="14"/>
  <c r="BX415" i="14" s="1"/>
  <c r="P416" i="14"/>
  <c r="Q416" i="14"/>
  <c r="Y416" i="14"/>
  <c r="Z416" i="14"/>
  <c r="BU416" i="14"/>
  <c r="BV416" i="14"/>
  <c r="BX416" i="14" s="1"/>
  <c r="P417" i="14"/>
  <c r="Q417" i="14"/>
  <c r="Y417" i="14"/>
  <c r="Z417" i="14"/>
  <c r="BU417" i="14"/>
  <c r="BW417" i="14" s="1"/>
  <c r="BV417" i="14"/>
  <c r="P418" i="14"/>
  <c r="Q418" i="14"/>
  <c r="Y418" i="14"/>
  <c r="Z418" i="14"/>
  <c r="BU418" i="14"/>
  <c r="BW418" i="14" s="1"/>
  <c r="BV418" i="14"/>
  <c r="BX418" i="14" s="1"/>
  <c r="P419" i="14"/>
  <c r="Q419" i="14"/>
  <c r="Y419" i="14"/>
  <c r="Z419" i="14"/>
  <c r="BU419" i="14"/>
  <c r="BW419" i="14" s="1"/>
  <c r="BV419" i="14"/>
  <c r="CC419" i="14" s="1"/>
  <c r="P420" i="14"/>
  <c r="Q420" i="14"/>
  <c r="Y420" i="14"/>
  <c r="Z420" i="14"/>
  <c r="BU420" i="14"/>
  <c r="BV420" i="14"/>
  <c r="BX420" i="14" s="1"/>
  <c r="P421" i="14"/>
  <c r="Q421" i="14"/>
  <c r="Y421" i="14"/>
  <c r="Z421" i="14"/>
  <c r="BU421" i="14"/>
  <c r="CB421" i="14" s="1"/>
  <c r="BV421" i="14"/>
  <c r="P422" i="14"/>
  <c r="Q422" i="14"/>
  <c r="Y422" i="14"/>
  <c r="Z422" i="14"/>
  <c r="BU422" i="14"/>
  <c r="BW422" i="14" s="1"/>
  <c r="BV422" i="14"/>
  <c r="BX422" i="14" s="1"/>
  <c r="P423" i="14"/>
  <c r="Q423" i="14"/>
  <c r="Y423" i="14"/>
  <c r="Z423" i="14"/>
  <c r="BU423" i="14"/>
  <c r="BW423" i="14" s="1"/>
  <c r="BV423" i="14"/>
  <c r="BX423" i="14" s="1"/>
  <c r="P424" i="14"/>
  <c r="Q424" i="14"/>
  <c r="Y424" i="14"/>
  <c r="Z424" i="14"/>
  <c r="BU424" i="14"/>
  <c r="BW424" i="14" s="1"/>
  <c r="BV424" i="14"/>
  <c r="BX424" i="14" s="1"/>
  <c r="P425" i="14"/>
  <c r="Q425" i="14"/>
  <c r="Y425" i="14"/>
  <c r="Z425" i="14"/>
  <c r="BU425" i="14"/>
  <c r="BV425" i="14"/>
  <c r="BX425" i="14" s="1"/>
  <c r="P426" i="14"/>
  <c r="Q426" i="14"/>
  <c r="Y426" i="14"/>
  <c r="Z426" i="14"/>
  <c r="BU426" i="14"/>
  <c r="BW426" i="14" s="1"/>
  <c r="BV426" i="14"/>
  <c r="P427" i="14"/>
  <c r="Q427" i="14"/>
  <c r="Y427" i="14"/>
  <c r="Z427" i="14"/>
  <c r="BU427" i="14"/>
  <c r="BV427" i="14"/>
  <c r="BX427" i="14" s="1"/>
  <c r="P428" i="14"/>
  <c r="Q428" i="14"/>
  <c r="Y428" i="14"/>
  <c r="Z428" i="14"/>
  <c r="BU428" i="14"/>
  <c r="BW428" i="14" s="1"/>
  <c r="BV428" i="14"/>
  <c r="P429" i="14"/>
  <c r="Q429" i="14"/>
  <c r="Y429" i="14"/>
  <c r="Z429" i="14"/>
  <c r="BU429" i="14"/>
  <c r="CB429" i="14" s="1"/>
  <c r="BV429" i="14"/>
  <c r="BX429" i="14" s="1"/>
  <c r="P430" i="14"/>
  <c r="Q430" i="14"/>
  <c r="Y430" i="14"/>
  <c r="Z430" i="14"/>
  <c r="BU430" i="14"/>
  <c r="CB430" i="14" s="1"/>
  <c r="BV430" i="14"/>
  <c r="CC430" i="14" s="1"/>
  <c r="P431" i="14"/>
  <c r="Q431" i="14"/>
  <c r="Y431" i="14"/>
  <c r="Z431" i="14"/>
  <c r="BU431" i="14"/>
  <c r="BW431" i="14" s="1"/>
  <c r="BV431" i="14"/>
  <c r="BX431" i="14" s="1"/>
  <c r="P432" i="14"/>
  <c r="Q432" i="14"/>
  <c r="Y432" i="14"/>
  <c r="Z432" i="14"/>
  <c r="BU432" i="14"/>
  <c r="BW432" i="14" s="1"/>
  <c r="BV432" i="14"/>
  <c r="BX432" i="14" s="1"/>
  <c r="P433" i="14"/>
  <c r="Q433" i="14"/>
  <c r="Y433" i="14"/>
  <c r="Z433" i="14"/>
  <c r="BU433" i="14"/>
  <c r="CB433" i="14" s="1"/>
  <c r="BV433" i="14"/>
  <c r="BX433" i="14" s="1"/>
  <c r="P434" i="14"/>
  <c r="Q434" i="14"/>
  <c r="Y434" i="14"/>
  <c r="Z434" i="14"/>
  <c r="BU434" i="14"/>
  <c r="BW434" i="14" s="1"/>
  <c r="BV434" i="14"/>
  <c r="CC434" i="14" s="1"/>
  <c r="P435" i="14"/>
  <c r="Q435" i="14"/>
  <c r="Y435" i="14"/>
  <c r="Z435" i="14"/>
  <c r="BU435" i="14"/>
  <c r="BW435" i="14" s="1"/>
  <c r="BV435" i="14"/>
  <c r="BX435" i="14" s="1"/>
  <c r="P436" i="14"/>
  <c r="Q436" i="14"/>
  <c r="Y436" i="14"/>
  <c r="Z436" i="14"/>
  <c r="BU436" i="14"/>
  <c r="BV436" i="14"/>
  <c r="BX436" i="14" s="1"/>
  <c r="P437" i="14"/>
  <c r="Q437" i="14"/>
  <c r="Y437" i="14"/>
  <c r="Z437" i="14"/>
  <c r="BU437" i="14"/>
  <c r="BW437" i="14" s="1"/>
  <c r="BV437" i="14"/>
  <c r="BX437" i="14" s="1"/>
  <c r="P438" i="14"/>
  <c r="Q438" i="14"/>
  <c r="Y438" i="14"/>
  <c r="Z438" i="14"/>
  <c r="BU438" i="14"/>
  <c r="BW438" i="14" s="1"/>
  <c r="BV438" i="14"/>
  <c r="CC438" i="14" s="1"/>
  <c r="P439" i="14"/>
  <c r="Q439" i="14"/>
  <c r="Y439" i="14"/>
  <c r="Z439" i="14"/>
  <c r="BU439" i="14"/>
  <c r="BW439" i="14" s="1"/>
  <c r="BV439" i="14"/>
  <c r="P440" i="14"/>
  <c r="Q440" i="14"/>
  <c r="Y440" i="14"/>
  <c r="Z440" i="14"/>
  <c r="BU440" i="14"/>
  <c r="BW440" i="14" s="1"/>
  <c r="BV440" i="14"/>
  <c r="BX440" i="14" s="1"/>
  <c r="P441" i="14"/>
  <c r="Q441" i="14"/>
  <c r="Y441" i="14"/>
  <c r="Z441" i="14"/>
  <c r="BU441" i="14"/>
  <c r="BW441" i="14" s="1"/>
  <c r="BV441" i="14"/>
  <c r="CC441" i="14" s="1"/>
  <c r="P442" i="14"/>
  <c r="Q442" i="14"/>
  <c r="Y442" i="14"/>
  <c r="Z442" i="14"/>
  <c r="BU442" i="14"/>
  <c r="BW442" i="14" s="1"/>
  <c r="BV442" i="14"/>
  <c r="BX442" i="14" s="1"/>
  <c r="P443" i="14"/>
  <c r="Q443" i="14"/>
  <c r="Y443" i="14"/>
  <c r="Z443" i="14"/>
  <c r="BU443" i="14"/>
  <c r="BW443" i="14" s="1"/>
  <c r="BV443" i="14"/>
  <c r="BX443" i="14" s="1"/>
  <c r="P444" i="14"/>
  <c r="Q444" i="14"/>
  <c r="Y444" i="14"/>
  <c r="Z444" i="14"/>
  <c r="BU444" i="14"/>
  <c r="CB444" i="14" s="1"/>
  <c r="BV444" i="14"/>
  <c r="BX444" i="14" s="1"/>
  <c r="P445" i="14"/>
  <c r="Q445" i="14"/>
  <c r="Y445" i="14"/>
  <c r="Z445" i="14"/>
  <c r="BU445" i="14"/>
  <c r="CB445" i="14" s="1"/>
  <c r="BV445" i="14"/>
  <c r="BX445" i="14" s="1"/>
  <c r="P446" i="14"/>
  <c r="Q446" i="14"/>
  <c r="Y446" i="14"/>
  <c r="Z446" i="14"/>
  <c r="BU446" i="14"/>
  <c r="BW446" i="14" s="1"/>
  <c r="BV446" i="14"/>
  <c r="BX446" i="14" s="1"/>
  <c r="P447" i="14"/>
  <c r="Q447" i="14"/>
  <c r="Y447" i="14"/>
  <c r="Z447" i="14"/>
  <c r="BU447" i="14"/>
  <c r="BW447" i="14" s="1"/>
  <c r="BV447" i="14"/>
  <c r="BX447" i="14" s="1"/>
  <c r="P448" i="14"/>
  <c r="Q448" i="14"/>
  <c r="Y448" i="14"/>
  <c r="Z448" i="14"/>
  <c r="BU448" i="14"/>
  <c r="BW448" i="14" s="1"/>
  <c r="BV448" i="14"/>
  <c r="BX448" i="14" s="1"/>
  <c r="P449" i="14"/>
  <c r="Q449" i="14"/>
  <c r="Y449" i="14"/>
  <c r="Z449" i="14"/>
  <c r="BU449" i="14"/>
  <c r="CB449" i="14" s="1"/>
  <c r="BV449" i="14"/>
  <c r="BX449" i="14" s="1"/>
  <c r="P450" i="14"/>
  <c r="Q450" i="14"/>
  <c r="Y450" i="14"/>
  <c r="Z450" i="14"/>
  <c r="BU450" i="14"/>
  <c r="CB450" i="14" s="1"/>
  <c r="BV450" i="14"/>
  <c r="BX450" i="14" s="1"/>
  <c r="P451" i="14"/>
  <c r="Q451" i="14"/>
  <c r="Y451" i="14"/>
  <c r="Z451" i="14"/>
  <c r="BU451" i="14"/>
  <c r="BW451" i="14" s="1"/>
  <c r="BV451" i="14"/>
  <c r="BX451" i="14" s="1"/>
  <c r="P452" i="14"/>
  <c r="Q452" i="14"/>
  <c r="Y452" i="14"/>
  <c r="Z452" i="14"/>
  <c r="BU452" i="14"/>
  <c r="BW452" i="14" s="1"/>
  <c r="BV452" i="14"/>
  <c r="BX452" i="14" s="1"/>
  <c r="P453" i="14"/>
  <c r="Q453" i="14"/>
  <c r="Y453" i="14"/>
  <c r="Z453" i="14"/>
  <c r="BU453" i="14"/>
  <c r="CB453" i="14" s="1"/>
  <c r="BV453" i="14"/>
  <c r="BX453" i="14" s="1"/>
  <c r="P454" i="14"/>
  <c r="Q454" i="14"/>
  <c r="Y454" i="14"/>
  <c r="Z454" i="14"/>
  <c r="BU454" i="14"/>
  <c r="BW454" i="14" s="1"/>
  <c r="BV454" i="14"/>
  <c r="CC454" i="14" s="1"/>
  <c r="P455" i="14"/>
  <c r="Q455" i="14"/>
  <c r="Y455" i="14"/>
  <c r="Z455" i="14"/>
  <c r="BU455" i="14"/>
  <c r="BW455" i="14" s="1"/>
  <c r="BV455" i="14"/>
  <c r="CC455" i="14" s="1"/>
  <c r="P456" i="14"/>
  <c r="Q456" i="14"/>
  <c r="Y456" i="14"/>
  <c r="Z456" i="14"/>
  <c r="BU456" i="14"/>
  <c r="BW456" i="14" s="1"/>
  <c r="BV456" i="14"/>
  <c r="BX456" i="14" s="1"/>
  <c r="P457" i="14"/>
  <c r="Q457" i="14"/>
  <c r="Y457" i="14"/>
  <c r="Z457" i="14"/>
  <c r="BU457" i="14"/>
  <c r="BW457" i="14" s="1"/>
  <c r="BV457" i="14"/>
  <c r="BX457" i="14" s="1"/>
  <c r="P458" i="14"/>
  <c r="Q458" i="14"/>
  <c r="Y458" i="14"/>
  <c r="Z458" i="14"/>
  <c r="BU458" i="14"/>
  <c r="BW458" i="14" s="1"/>
  <c r="BV458" i="14"/>
  <c r="CC458" i="14" s="1"/>
  <c r="P459" i="14"/>
  <c r="Q459" i="14"/>
  <c r="Y459" i="14"/>
  <c r="Z459" i="14"/>
  <c r="BU459" i="14"/>
  <c r="BW459" i="14" s="1"/>
  <c r="BV459" i="14"/>
  <c r="BX459" i="14" s="1"/>
  <c r="P460" i="14"/>
  <c r="Q460" i="14"/>
  <c r="Y460" i="14"/>
  <c r="Z460" i="14"/>
  <c r="BU460" i="14"/>
  <c r="BW460" i="14" s="1"/>
  <c r="BV460" i="14"/>
  <c r="BX460" i="14" s="1"/>
  <c r="P461" i="14"/>
  <c r="Q461" i="14"/>
  <c r="Y461" i="14"/>
  <c r="Z461" i="14"/>
  <c r="BU461" i="14"/>
  <c r="CB461" i="14" s="1"/>
  <c r="BV461" i="14"/>
  <c r="BX461" i="14" s="1"/>
  <c r="P462" i="14"/>
  <c r="Q462" i="14"/>
  <c r="Y462" i="14"/>
  <c r="Z462" i="14"/>
  <c r="BU462" i="14"/>
  <c r="BW462" i="14" s="1"/>
  <c r="BV462" i="14"/>
  <c r="P463" i="14"/>
  <c r="Q463" i="14"/>
  <c r="Y463" i="14"/>
  <c r="Z463" i="14"/>
  <c r="BU463" i="14"/>
  <c r="BW463" i="14" s="1"/>
  <c r="BV463" i="14"/>
  <c r="BX463" i="14" s="1"/>
  <c r="P464" i="14"/>
  <c r="Q464" i="14"/>
  <c r="Y464" i="14"/>
  <c r="Z464" i="14"/>
  <c r="BU464" i="14"/>
  <c r="BW464" i="14" s="1"/>
  <c r="BV464" i="14"/>
  <c r="BX464" i="14" s="1"/>
  <c r="P465" i="14"/>
  <c r="Q465" i="14"/>
  <c r="Y465" i="14"/>
  <c r="Z465" i="14"/>
  <c r="AJ465" i="14"/>
  <c r="BU465" i="14"/>
  <c r="CB465" i="14" s="1"/>
  <c r="BV465" i="14"/>
  <c r="BX465" i="14" s="1"/>
  <c r="P466" i="14"/>
  <c r="Q466" i="14"/>
  <c r="Y466" i="14"/>
  <c r="Z466" i="14"/>
  <c r="BU466" i="14"/>
  <c r="CB466" i="14" s="1"/>
  <c r="BV466" i="14"/>
  <c r="CC466" i="14" s="1"/>
  <c r="P467" i="14"/>
  <c r="Q467" i="14"/>
  <c r="Y467" i="14"/>
  <c r="Z467" i="14"/>
  <c r="BU467" i="14"/>
  <c r="BW467" i="14" s="1"/>
  <c r="BV467" i="14"/>
  <c r="CC467" i="14" s="1"/>
  <c r="P468" i="14"/>
  <c r="Q468" i="14"/>
  <c r="Y468" i="14"/>
  <c r="Z468" i="14"/>
  <c r="BU468" i="14"/>
  <c r="BW468" i="14" s="1"/>
  <c r="BV468" i="14"/>
  <c r="BX468" i="14" s="1"/>
  <c r="P469" i="14"/>
  <c r="Q469" i="14"/>
  <c r="Y469" i="14"/>
  <c r="Z469" i="14"/>
  <c r="AJ469" i="14"/>
  <c r="BU469" i="14"/>
  <c r="CB469" i="14" s="1"/>
  <c r="BV469" i="14"/>
  <c r="BX469" i="14" s="1"/>
  <c r="P470" i="14"/>
  <c r="Q470" i="14"/>
  <c r="Y470" i="14"/>
  <c r="Z470" i="14"/>
  <c r="AJ470" i="14"/>
  <c r="BU470" i="14"/>
  <c r="BW470" i="14" s="1"/>
  <c r="BV470" i="14"/>
  <c r="CC470" i="14" s="1"/>
  <c r="P471" i="14"/>
  <c r="Q471" i="14"/>
  <c r="Y471" i="14"/>
  <c r="Z471" i="14"/>
  <c r="BU471" i="14"/>
  <c r="BW471" i="14" s="1"/>
  <c r="BV471" i="14"/>
  <c r="BX471" i="14" s="1"/>
  <c r="P472" i="14"/>
  <c r="Q472" i="14"/>
  <c r="Y472" i="14"/>
  <c r="Z472" i="14"/>
  <c r="BU472" i="14"/>
  <c r="BW472" i="14" s="1"/>
  <c r="BV472" i="14"/>
  <c r="BX472" i="14" s="1"/>
  <c r="P473" i="14"/>
  <c r="Q473" i="14"/>
  <c r="Y473" i="14"/>
  <c r="Z473" i="14"/>
  <c r="BU473" i="14"/>
  <c r="CB473" i="14" s="1"/>
  <c r="BV473" i="14"/>
  <c r="BX473" i="14" s="1"/>
  <c r="P474" i="14"/>
  <c r="Q474" i="14"/>
  <c r="Y474" i="14"/>
  <c r="Z474" i="14"/>
  <c r="AJ474" i="14"/>
  <c r="BU474" i="14"/>
  <c r="BW474" i="14" s="1"/>
  <c r="BV474" i="14"/>
  <c r="CC474" i="14" s="1"/>
  <c r="P475" i="14"/>
  <c r="Q475" i="14"/>
  <c r="Y475" i="14"/>
  <c r="Z475" i="14"/>
  <c r="BU475" i="14"/>
  <c r="BW475" i="14" s="1"/>
  <c r="BV475" i="14"/>
  <c r="BX475" i="14" s="1"/>
  <c r="P476" i="14"/>
  <c r="Q476" i="14"/>
  <c r="Y476" i="14"/>
  <c r="Z476" i="14"/>
  <c r="BU476" i="14"/>
  <c r="CB476" i="14" s="1"/>
  <c r="BV476" i="14"/>
  <c r="BX476" i="14" s="1"/>
  <c r="P477" i="14"/>
  <c r="Q477" i="14"/>
  <c r="Y477" i="14"/>
  <c r="Z477" i="14"/>
  <c r="BU477" i="14"/>
  <c r="BW477" i="14" s="1"/>
  <c r="BV477" i="14"/>
  <c r="CC477" i="14" s="1"/>
  <c r="P478" i="14"/>
  <c r="Q478" i="14"/>
  <c r="Y478" i="14"/>
  <c r="Z478" i="14"/>
  <c r="BU478" i="14"/>
  <c r="BW478" i="14" s="1"/>
  <c r="BV478" i="14"/>
  <c r="BX478" i="14" s="1"/>
  <c r="P479" i="14"/>
  <c r="Q479" i="14"/>
  <c r="Y479" i="14"/>
  <c r="Z479" i="14"/>
  <c r="BU479" i="14"/>
  <c r="BW479" i="14" s="1"/>
  <c r="BV479" i="14"/>
  <c r="BX479" i="14" s="1"/>
  <c r="P480" i="14"/>
  <c r="Q480" i="14"/>
  <c r="Y480" i="14"/>
  <c r="Z480" i="14"/>
  <c r="AJ480" i="14"/>
  <c r="BU480" i="14"/>
  <c r="BW480" i="14" s="1"/>
  <c r="BV480" i="14"/>
  <c r="BX480" i="14" s="1"/>
  <c r="P481" i="14"/>
  <c r="Q481" i="14"/>
  <c r="Y481" i="14"/>
  <c r="Z481" i="14"/>
  <c r="BU481" i="14"/>
  <c r="CB481" i="14" s="1"/>
  <c r="BV481" i="14"/>
  <c r="CC481" i="14" s="1"/>
  <c r="P482" i="14"/>
  <c r="Q482" i="14"/>
  <c r="Y482" i="14"/>
  <c r="Z482" i="14"/>
  <c r="AJ482" i="14"/>
  <c r="BU482" i="14"/>
  <c r="BW482" i="14" s="1"/>
  <c r="BV482" i="14"/>
  <c r="CC482" i="14" s="1"/>
  <c r="P483" i="14"/>
  <c r="Q483" i="14"/>
  <c r="Y483" i="14"/>
  <c r="Z483" i="14"/>
  <c r="BU483" i="14"/>
  <c r="BW483" i="14" s="1"/>
  <c r="BV483" i="14"/>
  <c r="BX483" i="14" s="1"/>
  <c r="P484" i="14"/>
  <c r="Q484" i="14"/>
  <c r="Y484" i="14"/>
  <c r="Z484" i="14"/>
  <c r="BU484" i="14"/>
  <c r="CB484" i="14" s="1"/>
  <c r="BV484" i="14"/>
  <c r="BX484" i="14" s="1"/>
  <c r="P485" i="14"/>
  <c r="Q485" i="14"/>
  <c r="Y485" i="14"/>
  <c r="Z485" i="14"/>
  <c r="BU485" i="14"/>
  <c r="CB485" i="14" s="1"/>
  <c r="BV485" i="14"/>
  <c r="CC485" i="14" s="1"/>
  <c r="P486" i="14"/>
  <c r="Q486" i="14"/>
  <c r="Y486" i="14"/>
  <c r="Z486" i="14"/>
  <c r="BU486" i="14"/>
  <c r="BW486" i="14" s="1"/>
  <c r="BV486" i="14"/>
  <c r="CC486" i="14" s="1"/>
  <c r="P487" i="14"/>
  <c r="Q487" i="14"/>
  <c r="Y487" i="14"/>
  <c r="Z487" i="14"/>
  <c r="BU487" i="14"/>
  <c r="BW487" i="14" s="1"/>
  <c r="BV487" i="14"/>
  <c r="BX487" i="14" s="1"/>
  <c r="P488" i="14"/>
  <c r="Q488" i="14"/>
  <c r="Y488" i="14"/>
  <c r="Z488" i="14"/>
  <c r="BU488" i="14"/>
  <c r="CB488" i="14" s="1"/>
  <c r="BV488" i="14"/>
  <c r="BX488" i="14" s="1"/>
  <c r="P489" i="14"/>
  <c r="Q489" i="14"/>
  <c r="Y489" i="14"/>
  <c r="Z489" i="14"/>
  <c r="BU489" i="14"/>
  <c r="BW489" i="14" s="1"/>
  <c r="BV489" i="14"/>
  <c r="CC489" i="14" s="1"/>
  <c r="P490" i="14"/>
  <c r="Q490" i="14"/>
  <c r="Y490" i="14"/>
  <c r="Z490" i="14"/>
  <c r="BU490" i="14"/>
  <c r="BW490" i="14" s="1"/>
  <c r="BV490" i="14"/>
  <c r="CC490" i="14" s="1"/>
  <c r="P491" i="14"/>
  <c r="Q491" i="14"/>
  <c r="Y491" i="14"/>
  <c r="Z491" i="14"/>
  <c r="BU491" i="14"/>
  <c r="BW491" i="14" s="1"/>
  <c r="BV491" i="14"/>
  <c r="BX491" i="14" s="1"/>
  <c r="P492" i="14"/>
  <c r="Q492" i="14"/>
  <c r="Y492" i="14"/>
  <c r="Z492" i="14"/>
  <c r="BU492" i="14"/>
  <c r="BW492" i="14" s="1"/>
  <c r="BV492" i="14"/>
  <c r="BX492" i="14" s="1"/>
  <c r="P493" i="14"/>
  <c r="Q493" i="14"/>
  <c r="Y493" i="14"/>
  <c r="Z493" i="14"/>
  <c r="BU493" i="14"/>
  <c r="BV493" i="14"/>
  <c r="CC493" i="14" s="1"/>
  <c r="P494" i="14"/>
  <c r="Q494" i="14"/>
  <c r="Y494" i="14"/>
  <c r="Z494" i="14"/>
  <c r="BU494" i="14"/>
  <c r="BW494" i="14" s="1"/>
  <c r="BV494" i="14"/>
  <c r="CC494" i="14" s="1"/>
  <c r="P495" i="14"/>
  <c r="Q495" i="14"/>
  <c r="Y495" i="14"/>
  <c r="Z495" i="14"/>
  <c r="BU495" i="14"/>
  <c r="BW495" i="14" s="1"/>
  <c r="BV495" i="14"/>
  <c r="BX495" i="14" s="1"/>
  <c r="P496" i="14"/>
  <c r="Q496" i="14"/>
  <c r="Y496" i="14"/>
  <c r="Z496" i="14"/>
  <c r="BU496" i="14"/>
  <c r="CB496" i="14" s="1"/>
  <c r="BV496" i="14"/>
  <c r="BX496" i="14" s="1"/>
  <c r="P497" i="14"/>
  <c r="Q497" i="14"/>
  <c r="Y497" i="14"/>
  <c r="Z497" i="14"/>
  <c r="BU497" i="14"/>
  <c r="CB497" i="14" s="1"/>
  <c r="BV497" i="14"/>
  <c r="CC497" i="14" s="1"/>
  <c r="P498" i="14"/>
  <c r="Q498" i="14"/>
  <c r="Y498" i="14"/>
  <c r="Z498" i="14"/>
  <c r="AJ498" i="14"/>
  <c r="BU498" i="14"/>
  <c r="BW498" i="14" s="1"/>
  <c r="BV498" i="14"/>
  <c r="CC498" i="14" s="1"/>
  <c r="P499" i="14"/>
  <c r="Q499" i="14"/>
  <c r="Y499" i="14"/>
  <c r="Z499" i="14"/>
  <c r="BU499" i="14"/>
  <c r="BW499" i="14" s="1"/>
  <c r="BV499" i="14"/>
  <c r="BX499" i="14" s="1"/>
  <c r="P500" i="14"/>
  <c r="Q500" i="14"/>
  <c r="Y500" i="14"/>
  <c r="Z500" i="14"/>
  <c r="BU500" i="14"/>
  <c r="CB500" i="14" s="1"/>
  <c r="BV500" i="14"/>
  <c r="BX500" i="14" s="1"/>
  <c r="P501" i="14"/>
  <c r="Q501" i="14"/>
  <c r="Y501" i="14"/>
  <c r="Z501" i="14"/>
  <c r="BU501" i="14"/>
  <c r="BW501" i="14" s="1"/>
  <c r="BV501" i="14"/>
  <c r="CC501" i="14" s="1"/>
  <c r="P502" i="14"/>
  <c r="Q502" i="14"/>
  <c r="Y502" i="14"/>
  <c r="Z502" i="14"/>
  <c r="BU502" i="14"/>
  <c r="BW502" i="14" s="1"/>
  <c r="BV502" i="14"/>
  <c r="BX502" i="14" s="1"/>
  <c r="P503" i="14"/>
  <c r="Q503" i="14"/>
  <c r="Y503" i="14"/>
  <c r="Z503" i="14"/>
  <c r="BU503" i="14"/>
  <c r="BW503" i="14" s="1"/>
  <c r="BV503" i="14"/>
  <c r="BX503" i="14" s="1"/>
  <c r="P504" i="14"/>
  <c r="Q504" i="14"/>
  <c r="Y504" i="14"/>
  <c r="Z504" i="14"/>
  <c r="BU504" i="14"/>
  <c r="BW504" i="14" s="1"/>
  <c r="BV504" i="14"/>
  <c r="BX504" i="14" s="1"/>
  <c r="P505" i="14"/>
  <c r="Q505" i="14"/>
  <c r="Y505" i="14"/>
  <c r="Z505" i="14"/>
  <c r="BU505" i="14"/>
  <c r="BV505" i="14"/>
  <c r="CC505" i="14" s="1"/>
  <c r="P506" i="14"/>
  <c r="Q506" i="14"/>
  <c r="Y506" i="14"/>
  <c r="Z506" i="14"/>
  <c r="AJ506" i="14"/>
  <c r="BU506" i="14"/>
  <c r="BW506" i="14" s="1"/>
  <c r="BV506" i="14"/>
  <c r="BX506" i="14" s="1"/>
  <c r="AE487" i="76" l="1"/>
  <c r="AG487" i="76" s="1"/>
  <c r="BM476" i="76"/>
  <c r="CF465" i="76"/>
  <c r="CF451" i="76"/>
  <c r="CG453" i="76"/>
  <c r="AL446" i="76"/>
  <c r="AE442" i="76"/>
  <c r="CF440" i="76"/>
  <c r="CG440" i="76" s="1"/>
  <c r="AL447" i="76"/>
  <c r="CF439" i="76"/>
  <c r="BZ414" i="76"/>
  <c r="BM397" i="76"/>
  <c r="BM402" i="76"/>
  <c r="BM322" i="76"/>
  <c r="BZ320" i="76"/>
  <c r="AL313" i="76"/>
  <c r="CF314" i="76"/>
  <c r="BM296" i="76"/>
  <c r="BZ251" i="76"/>
  <c r="BM238" i="76"/>
  <c r="CE245" i="76"/>
  <c r="CE237" i="76"/>
  <c r="CE221" i="76"/>
  <c r="CE182" i="76"/>
  <c r="CG182" i="76" s="1"/>
  <c r="BM125" i="76"/>
  <c r="AE141" i="76"/>
  <c r="BM66" i="76"/>
  <c r="BM417" i="76"/>
  <c r="CG298" i="76"/>
  <c r="BM206" i="76"/>
  <c r="BZ419" i="76"/>
  <c r="CF37" i="76"/>
  <c r="AE16" i="76"/>
  <c r="BM503" i="76"/>
  <c r="BM494" i="76"/>
  <c r="BZ489" i="76"/>
  <c r="BM486" i="76"/>
  <c r="CE482" i="76"/>
  <c r="CF444" i="76"/>
  <c r="BM446" i="76"/>
  <c r="BM351" i="76"/>
  <c r="AE339" i="76"/>
  <c r="CE276" i="76"/>
  <c r="CE279" i="76"/>
  <c r="CG279" i="76" s="1"/>
  <c r="BM282" i="76"/>
  <c r="BM279" i="76"/>
  <c r="AL274" i="76"/>
  <c r="CF250" i="76"/>
  <c r="CG250" i="76" s="1"/>
  <c r="BM223" i="76"/>
  <c r="BZ214" i="76"/>
  <c r="BZ194" i="76"/>
  <c r="BZ190" i="76"/>
  <c r="BZ174" i="76"/>
  <c r="CE223" i="76"/>
  <c r="BM129" i="76"/>
  <c r="BZ52" i="76"/>
  <c r="CF405" i="76"/>
  <c r="BZ367" i="76"/>
  <c r="AL219" i="76"/>
  <c r="BM209" i="76"/>
  <c r="CE247" i="76"/>
  <c r="CG247" i="76" s="1"/>
  <c r="AL204" i="76"/>
  <c r="AL125" i="76"/>
  <c r="BM103" i="76"/>
  <c r="BZ234" i="76"/>
  <c r="AL133" i="76"/>
  <c r="CF499" i="76"/>
  <c r="CE495" i="76"/>
  <c r="CE497" i="76"/>
  <c r="CE488" i="76"/>
  <c r="CG468" i="76"/>
  <c r="AE447" i="76"/>
  <c r="AG447" i="76" s="1"/>
  <c r="AL443" i="76"/>
  <c r="CE426" i="76"/>
  <c r="CF409" i="76"/>
  <c r="AL414" i="76"/>
  <c r="BZ388" i="76"/>
  <c r="CE399" i="76"/>
  <c r="BM331" i="76"/>
  <c r="BM305" i="76"/>
  <c r="CF272" i="76"/>
  <c r="BM195" i="76"/>
  <c r="AL267" i="76"/>
  <c r="CF254" i="76"/>
  <c r="CG254" i="76" s="1"/>
  <c r="BM248" i="76"/>
  <c r="BM232" i="76"/>
  <c r="CE148" i="76"/>
  <c r="CG148" i="76" s="1"/>
  <c r="AE179" i="76"/>
  <c r="AG179" i="76" s="1"/>
  <c r="AH179" i="76" s="1"/>
  <c r="CG84" i="76"/>
  <c r="CF72" i="76"/>
  <c r="AL394" i="76"/>
  <c r="BM317" i="76"/>
  <c r="AL300" i="76"/>
  <c r="CE138" i="76"/>
  <c r="AL282" i="76"/>
  <c r="CF383" i="76"/>
  <c r="AL152" i="76"/>
  <c r="BZ141" i="76"/>
  <c r="CE475" i="76"/>
  <c r="BM457" i="76"/>
  <c r="CF328" i="76"/>
  <c r="AE114" i="76"/>
  <c r="AG114" i="76" s="1"/>
  <c r="AH114" i="76" s="1"/>
  <c r="CE252" i="76"/>
  <c r="CF290" i="76"/>
  <c r="AL49" i="76"/>
  <c r="AE402" i="76"/>
  <c r="AG402" i="76" s="1"/>
  <c r="BM453" i="76"/>
  <c r="AL42" i="76"/>
  <c r="CF292" i="76"/>
  <c r="CG292" i="76" s="1"/>
  <c r="CE78" i="76"/>
  <c r="AL380" i="76"/>
  <c r="AL286" i="76"/>
  <c r="AL45" i="76"/>
  <c r="CE128" i="76"/>
  <c r="AL339" i="76"/>
  <c r="AL308" i="76"/>
  <c r="AL256" i="76"/>
  <c r="AL247" i="76"/>
  <c r="CE200" i="76"/>
  <c r="CE454" i="76"/>
  <c r="CG454" i="76" s="1"/>
  <c r="CF332" i="76"/>
  <c r="AL228" i="76"/>
  <c r="BM435" i="76"/>
  <c r="CG290" i="76"/>
  <c r="CF356" i="76"/>
  <c r="BM51" i="76"/>
  <c r="BM422" i="76"/>
  <c r="CF373" i="76"/>
  <c r="AL225" i="76"/>
  <c r="CG43" i="76"/>
  <c r="AL415" i="76"/>
  <c r="CE387" i="76"/>
  <c r="CE317" i="76"/>
  <c r="CG317" i="76" s="1"/>
  <c r="BZ306" i="76"/>
  <c r="AL200" i="76"/>
  <c r="AL142" i="76"/>
  <c r="CE238" i="76"/>
  <c r="CG238" i="76" s="1"/>
  <c r="CF339" i="76"/>
  <c r="CG73" i="76"/>
  <c r="AL423" i="76"/>
  <c r="AL388" i="76"/>
  <c r="AL328" i="76"/>
  <c r="CE315" i="76"/>
  <c r="AL373" i="76"/>
  <c r="AL188" i="76"/>
  <c r="AE192" i="76"/>
  <c r="AL192" i="76"/>
  <c r="BM469" i="76"/>
  <c r="AL307" i="76"/>
  <c r="AE241" i="76"/>
  <c r="AG241" i="76" s="1"/>
  <c r="CF503" i="76"/>
  <c r="AL294" i="76"/>
  <c r="BZ302" i="76"/>
  <c r="CE303" i="76"/>
  <c r="AE106" i="76"/>
  <c r="AL74" i="76"/>
  <c r="CE134" i="76"/>
  <c r="CF98" i="76"/>
  <c r="CF304" i="76"/>
  <c r="BZ23" i="76"/>
  <c r="AE419" i="76"/>
  <c r="AL393" i="76"/>
  <c r="AL129" i="76"/>
  <c r="AL291" i="76"/>
  <c r="BZ121" i="76"/>
  <c r="AL113" i="76"/>
  <c r="CF466" i="76"/>
  <c r="BZ262" i="76"/>
  <c r="AL164" i="76"/>
  <c r="AG192" i="76"/>
  <c r="AH192" i="76" s="1"/>
  <c r="BM445" i="76"/>
  <c r="BM358" i="76"/>
  <c r="AL97" i="76"/>
  <c r="AL455" i="76"/>
  <c r="CF348" i="76"/>
  <c r="CG92" i="76"/>
  <c r="AL166" i="76"/>
  <c r="AL150" i="76"/>
  <c r="BL1" i="76"/>
  <c r="BG1" i="76"/>
  <c r="AL292" i="76"/>
  <c r="AL172" i="76"/>
  <c r="CF152" i="76"/>
  <c r="AL208" i="76"/>
  <c r="BM87" i="76"/>
  <c r="CE334" i="76"/>
  <c r="AK1" i="76"/>
  <c r="BJ1" i="76"/>
  <c r="AL341" i="76"/>
  <c r="CE96" i="76"/>
  <c r="CG78" i="76"/>
  <c r="CF475" i="76"/>
  <c r="AH2" i="76"/>
  <c r="BK1" i="76"/>
  <c r="CF416" i="76"/>
  <c r="AE404" i="76"/>
  <c r="AG404" i="76" s="1"/>
  <c r="AH404" i="76" s="1"/>
  <c r="BZ338" i="76"/>
  <c r="BZ392" i="76"/>
  <c r="BZ282" i="76"/>
  <c r="AE456" i="76"/>
  <c r="AG456" i="76" s="1"/>
  <c r="AN506" i="76"/>
  <c r="AN2" i="76" s="1"/>
  <c r="AM2" i="76"/>
  <c r="BZ274" i="76"/>
  <c r="AE497" i="76"/>
  <c r="AG497" i="76" s="1"/>
  <c r="AL497" i="76"/>
  <c r="CF485" i="76"/>
  <c r="AL478" i="76"/>
  <c r="BM481" i="76"/>
  <c r="CG449" i="76"/>
  <c r="CG442" i="76"/>
  <c r="BZ403" i="76"/>
  <c r="CG373" i="76"/>
  <c r="CG348" i="76"/>
  <c r="CG332" i="76"/>
  <c r="BZ322" i="76"/>
  <c r="BM311" i="76"/>
  <c r="BM303" i="76"/>
  <c r="BZ297" i="76"/>
  <c r="CE251" i="76"/>
  <c r="CF266" i="76"/>
  <c r="CG266" i="76" s="1"/>
  <c r="CG263" i="76"/>
  <c r="BM240" i="76"/>
  <c r="BM205" i="76"/>
  <c r="BM197" i="76"/>
  <c r="BM272" i="76"/>
  <c r="CF234" i="76"/>
  <c r="CG234" i="76" s="1"/>
  <c r="CF226" i="76"/>
  <c r="AE234" i="76"/>
  <c r="AG234" i="76" s="1"/>
  <c r="AM234" i="76" s="1"/>
  <c r="AL151" i="76"/>
  <c r="BM145" i="76"/>
  <c r="BM138" i="76"/>
  <c r="BM90" i="76"/>
  <c r="BZ84" i="76"/>
  <c r="AE70" i="76"/>
  <c r="CE147" i="76"/>
  <c r="BM73" i="76"/>
  <c r="CF480" i="76"/>
  <c r="CG480" i="76" s="1"/>
  <c r="BM488" i="76"/>
  <c r="AL430" i="76"/>
  <c r="AE414" i="76"/>
  <c r="AG414" i="76" s="1"/>
  <c r="CE390" i="76"/>
  <c r="BM345" i="76"/>
  <c r="CE264" i="76"/>
  <c r="AL210" i="76"/>
  <c r="BM170" i="76"/>
  <c r="CG122" i="76"/>
  <c r="CE375" i="76"/>
  <c r="CF494" i="76"/>
  <c r="BM496" i="76"/>
  <c r="CE491" i="76"/>
  <c r="BZ482" i="76"/>
  <c r="AL482" i="76"/>
  <c r="CF467" i="76"/>
  <c r="AE483" i="76"/>
  <c r="AL471" i="76"/>
  <c r="BM434" i="76"/>
  <c r="BZ410" i="76"/>
  <c r="CE432" i="76"/>
  <c r="BM386" i="76"/>
  <c r="BM394" i="76"/>
  <c r="BM335" i="76"/>
  <c r="CF365" i="76"/>
  <c r="BM356" i="76"/>
  <c r="BM340" i="76"/>
  <c r="BZ307" i="76"/>
  <c r="AE302" i="76"/>
  <c r="BM260" i="76"/>
  <c r="BM251" i="76"/>
  <c r="CE218" i="76"/>
  <c r="CF209" i="76"/>
  <c r="AL158" i="76"/>
  <c r="AE145" i="76"/>
  <c r="AG145" i="76" s="1"/>
  <c r="AM145" i="76" s="1"/>
  <c r="BZ150" i="76"/>
  <c r="BM131" i="76"/>
  <c r="BZ79" i="76"/>
  <c r="BM59" i="76"/>
  <c r="BZ61" i="76"/>
  <c r="BM45" i="76"/>
  <c r="CE71" i="76"/>
  <c r="BZ48" i="76"/>
  <c r="AG463" i="76"/>
  <c r="AF462" i="14" s="1"/>
  <c r="BM482" i="76"/>
  <c r="CE419" i="76"/>
  <c r="CG363" i="76"/>
  <c r="AL390" i="76"/>
  <c r="AE329" i="76"/>
  <c r="AG329" i="76" s="1"/>
  <c r="AH329" i="76" s="1"/>
  <c r="CF397" i="76"/>
  <c r="CG397" i="76" s="1"/>
  <c r="AE380" i="76"/>
  <c r="AG380" i="76" s="1"/>
  <c r="AF379" i="14" s="1"/>
  <c r="CF319" i="76"/>
  <c r="CF287" i="76"/>
  <c r="CE219" i="76"/>
  <c r="BM158" i="76"/>
  <c r="AE184" i="76"/>
  <c r="CG88" i="76"/>
  <c r="BZ487" i="76"/>
  <c r="BM478" i="76"/>
  <c r="AL438" i="76"/>
  <c r="AE430" i="76"/>
  <c r="BZ334" i="76"/>
  <c r="BM20" i="76"/>
  <c r="BM501" i="76"/>
  <c r="BM491" i="76"/>
  <c r="CE484" i="76"/>
  <c r="CG484" i="76" s="1"/>
  <c r="CE477" i="76"/>
  <c r="BZ457" i="76"/>
  <c r="BM468" i="76"/>
  <c r="CG461" i="76"/>
  <c r="CF448" i="76"/>
  <c r="CG448" i="76" s="1"/>
  <c r="BZ402" i="76"/>
  <c r="BM375" i="76"/>
  <c r="CE412" i="76"/>
  <c r="BZ353" i="76"/>
  <c r="AE347" i="76"/>
  <c r="AE319" i="76"/>
  <c r="AG319" i="76" s="1"/>
  <c r="AH319" i="76" s="1"/>
  <c r="CE316" i="76"/>
  <c r="BM300" i="76"/>
  <c r="BZ277" i="76"/>
  <c r="BZ269" i="76"/>
  <c r="AE264" i="76"/>
  <c r="CG265" i="76"/>
  <c r="AL209" i="76"/>
  <c r="CE152" i="76"/>
  <c r="CF163" i="76"/>
  <c r="CG163" i="76" s="1"/>
  <c r="AL155" i="76"/>
  <c r="BZ114" i="76"/>
  <c r="BM142" i="76"/>
  <c r="BZ120" i="76"/>
  <c r="BM102" i="76"/>
  <c r="BZ166" i="76"/>
  <c r="AE103" i="76"/>
  <c r="AG103" i="76" s="1"/>
  <c r="CF87" i="76"/>
  <c r="AL66" i="76"/>
  <c r="BM25" i="76"/>
  <c r="AL442" i="76"/>
  <c r="CE471" i="76"/>
  <c r="CG471" i="76" s="1"/>
  <c r="CF502" i="76"/>
  <c r="CG502" i="76" s="1"/>
  <c r="AL347" i="76"/>
  <c r="BM245" i="76"/>
  <c r="AL211" i="76"/>
  <c r="AL15" i="76"/>
  <c r="AE134" i="76"/>
  <c r="AG134" i="76" s="1"/>
  <c r="BM221" i="76"/>
  <c r="CE478" i="76"/>
  <c r="CF25" i="76"/>
  <c r="CG25" i="76" s="1"/>
  <c r="AB1" i="76"/>
  <c r="AB6" i="76" s="1"/>
  <c r="AL492" i="76"/>
  <c r="AL466" i="76"/>
  <c r="AL273" i="76"/>
  <c r="AL154" i="76"/>
  <c r="AL444" i="76"/>
  <c r="AE357" i="76"/>
  <c r="AG357" i="76" s="1"/>
  <c r="AL302" i="76"/>
  <c r="AL238" i="76"/>
  <c r="AL196" i="76"/>
  <c r="AL329" i="76"/>
  <c r="CE146" i="76"/>
  <c r="CG146" i="76" s="1"/>
  <c r="BZ331" i="76"/>
  <c r="CG27" i="76"/>
  <c r="AL93" i="76"/>
  <c r="AE352" i="76"/>
  <c r="AG352" i="76" s="1"/>
  <c r="AC1" i="76"/>
  <c r="AC6" i="76" s="1"/>
  <c r="AL262" i="76"/>
  <c r="AL258" i="76"/>
  <c r="AL162" i="76"/>
  <c r="AL57" i="76"/>
  <c r="AL434" i="76"/>
  <c r="BM437" i="76"/>
  <c r="AL327" i="76"/>
  <c r="AL355" i="76"/>
  <c r="AL333" i="76"/>
  <c r="AL331" i="76"/>
  <c r="AL221" i="76"/>
  <c r="AL234" i="76"/>
  <c r="AL156" i="76"/>
  <c r="AL105" i="76"/>
  <c r="AL37" i="76"/>
  <c r="AE196" i="76"/>
  <c r="AG196" i="76" s="1"/>
  <c r="AL134" i="76"/>
  <c r="AE353" i="76"/>
  <c r="AG353" i="76" s="1"/>
  <c r="AL352" i="76"/>
  <c r="BZ252" i="76"/>
  <c r="AL391" i="76"/>
  <c r="AL458" i="76"/>
  <c r="AE242" i="76"/>
  <c r="AG242" i="76" s="1"/>
  <c r="BM427" i="76"/>
  <c r="BM419" i="76"/>
  <c r="BM411" i="76"/>
  <c r="BM298" i="76"/>
  <c r="BM290" i="76"/>
  <c r="BM242" i="76"/>
  <c r="BM184" i="76"/>
  <c r="BM180" i="76"/>
  <c r="BM153" i="76"/>
  <c r="BM68" i="76"/>
  <c r="BM360" i="76"/>
  <c r="BM304" i="76"/>
  <c r="BM288" i="76"/>
  <c r="BM157" i="76"/>
  <c r="BM458" i="76"/>
  <c r="BM329" i="76"/>
  <c r="AA50" i="14"/>
  <c r="AB497" i="14"/>
  <c r="CA426" i="14"/>
  <c r="AB415" i="14"/>
  <c r="R316" i="14"/>
  <c r="CA415" i="14"/>
  <c r="BZ397" i="14"/>
  <c r="CA390" i="14"/>
  <c r="AB387" i="14"/>
  <c r="CC376" i="14"/>
  <c r="CA295" i="14"/>
  <c r="CC292" i="14"/>
  <c r="BX196" i="14"/>
  <c r="CA498" i="14"/>
  <c r="CE498" i="14" s="1"/>
  <c r="CA477" i="14"/>
  <c r="CB454" i="14"/>
  <c r="BZ454" i="14"/>
  <c r="AA375" i="14"/>
  <c r="BW110" i="14"/>
  <c r="CB111" i="14"/>
  <c r="R493" i="14"/>
  <c r="R415" i="14"/>
  <c r="AA335" i="14"/>
  <c r="R176" i="14"/>
  <c r="BZ125" i="14"/>
  <c r="BZ115" i="14"/>
  <c r="CA105" i="14"/>
  <c r="CE105" i="14" s="1"/>
  <c r="BW104" i="14"/>
  <c r="BZ458" i="14"/>
  <c r="BW290" i="14"/>
  <c r="BZ290" i="14"/>
  <c r="CD290" i="14" s="1"/>
  <c r="CA481" i="14"/>
  <c r="CE481" i="14" s="1"/>
  <c r="AA457" i="14"/>
  <c r="BZ402" i="14"/>
  <c r="BX396" i="14"/>
  <c r="BX379" i="14"/>
  <c r="BZ377" i="14"/>
  <c r="AA283" i="14"/>
  <c r="CA254" i="14"/>
  <c r="BZ175" i="14"/>
  <c r="CD175" i="14" s="1"/>
  <c r="CB57" i="14"/>
  <c r="CC471" i="14"/>
  <c r="CB426" i="14"/>
  <c r="CC281" i="14"/>
  <c r="BZ278" i="14"/>
  <c r="CA277" i="14"/>
  <c r="CC276" i="14"/>
  <c r="AC212" i="14"/>
  <c r="CA210" i="14"/>
  <c r="AC201" i="14"/>
  <c r="CA199" i="14"/>
  <c r="R73" i="14"/>
  <c r="CA46" i="14"/>
  <c r="CC437" i="14"/>
  <c r="CC277" i="14"/>
  <c r="R227" i="14"/>
  <c r="R498" i="14"/>
  <c r="CB504" i="14"/>
  <c r="CB446" i="14"/>
  <c r="BZ444" i="14"/>
  <c r="CD444" i="14" s="1"/>
  <c r="CB437" i="14"/>
  <c r="CA359" i="14"/>
  <c r="R353" i="14"/>
  <c r="AC349" i="14"/>
  <c r="BZ334" i="14"/>
  <c r="R323" i="14"/>
  <c r="CB292" i="14"/>
  <c r="CA290" i="14"/>
  <c r="CA235" i="14"/>
  <c r="R224" i="14"/>
  <c r="BZ214" i="14"/>
  <c r="AB207" i="14"/>
  <c r="R190" i="14"/>
  <c r="BZ163" i="14"/>
  <c r="CB146" i="14"/>
  <c r="CC141" i="14"/>
  <c r="AC141" i="14"/>
  <c r="CA136" i="14"/>
  <c r="CB132" i="14"/>
  <c r="CA127" i="14"/>
  <c r="CA126" i="14"/>
  <c r="AB92" i="14"/>
  <c r="BZ90" i="14"/>
  <c r="AC74" i="14"/>
  <c r="BZ58" i="14"/>
  <c r="BZ57" i="14"/>
  <c r="CB51" i="14"/>
  <c r="BZ28" i="14"/>
  <c r="BZ494" i="14"/>
  <c r="AC476" i="14"/>
  <c r="CA453" i="14"/>
  <c r="BW449" i="14"/>
  <c r="BY449" i="14" s="1"/>
  <c r="R435" i="14"/>
  <c r="CA355" i="14"/>
  <c r="AC353" i="14"/>
  <c r="BX350" i="14"/>
  <c r="BY350" i="14" s="1"/>
  <c r="AB350" i="14"/>
  <c r="AA332" i="14"/>
  <c r="BZ328" i="14"/>
  <c r="R215" i="14"/>
  <c r="CC189" i="14"/>
  <c r="AB179" i="14"/>
  <c r="BW175" i="14"/>
  <c r="AA175" i="14"/>
  <c r="CA171" i="14"/>
  <c r="BZ150" i="14"/>
  <c r="BW144" i="14"/>
  <c r="CB96" i="14"/>
  <c r="BW76" i="14"/>
  <c r="BY76" i="14" s="1"/>
  <c r="AC21" i="14"/>
  <c r="BZ20" i="14"/>
  <c r="CF481" i="76"/>
  <c r="CG481" i="76" s="1"/>
  <c r="CF394" i="76"/>
  <c r="CG40" i="76"/>
  <c r="CF82" i="76"/>
  <c r="CC355" i="14"/>
  <c r="CC97" i="14"/>
  <c r="CF164" i="76"/>
  <c r="S1" i="76"/>
  <c r="S6" i="76" s="1"/>
  <c r="AD1" i="76"/>
  <c r="AD6" i="76" s="1"/>
  <c r="CB436" i="14"/>
  <c r="BW436" i="14"/>
  <c r="BY436" i="14" s="1"/>
  <c r="BW407" i="14"/>
  <c r="CB407" i="14"/>
  <c r="BX494" i="14"/>
  <c r="BY494" i="14" s="1"/>
  <c r="BW493" i="14"/>
  <c r="CB493" i="14"/>
  <c r="CA482" i="14"/>
  <c r="CE482" i="14" s="1"/>
  <c r="AC482" i="14"/>
  <c r="CC408" i="14"/>
  <c r="BX408" i="14"/>
  <c r="BW98" i="14"/>
  <c r="CB98" i="14"/>
  <c r="CC462" i="14"/>
  <c r="BX462" i="14"/>
  <c r="BW427" i="14"/>
  <c r="BY427" i="14" s="1"/>
  <c r="CB427" i="14"/>
  <c r="BW259" i="14"/>
  <c r="CB259" i="14"/>
  <c r="BX135" i="14"/>
  <c r="CC135" i="14"/>
  <c r="BW505" i="14"/>
  <c r="CB505" i="14"/>
  <c r="R475" i="14"/>
  <c r="AC475" i="14"/>
  <c r="BX439" i="14"/>
  <c r="BY439" i="14" s="1"/>
  <c r="CC439" i="14"/>
  <c r="CC428" i="14"/>
  <c r="BX428" i="14"/>
  <c r="CC403" i="14"/>
  <c r="BX403" i="14"/>
  <c r="BY403" i="14" s="1"/>
  <c r="CB139" i="14"/>
  <c r="BW139" i="14"/>
  <c r="CC367" i="14"/>
  <c r="BX367" i="14"/>
  <c r="BY367" i="14" s="1"/>
  <c r="BW334" i="14"/>
  <c r="CB334" i="14"/>
  <c r="CB241" i="14"/>
  <c r="BW241" i="14"/>
  <c r="CB87" i="14"/>
  <c r="BW87" i="14"/>
  <c r="R419" i="14"/>
  <c r="R370" i="14"/>
  <c r="R356" i="14"/>
  <c r="AA243" i="14"/>
  <c r="R188" i="14"/>
  <c r="CB45" i="14"/>
  <c r="R40" i="14"/>
  <c r="F60" i="55"/>
  <c r="AB505" i="14"/>
  <c r="AC498" i="14"/>
  <c r="BX486" i="14"/>
  <c r="BY486" i="14" s="1"/>
  <c r="CA460" i="14"/>
  <c r="R459" i="14"/>
  <c r="AC455" i="14"/>
  <c r="BZ436" i="14"/>
  <c r="AA414" i="14"/>
  <c r="BZ406" i="14"/>
  <c r="CB367" i="14"/>
  <c r="CC337" i="14"/>
  <c r="BZ275" i="14"/>
  <c r="CD275" i="14" s="1"/>
  <c r="BZ270" i="14"/>
  <c r="CD270" i="14" s="1"/>
  <c r="AC260" i="14"/>
  <c r="AC243" i="14"/>
  <c r="BZ241" i="14"/>
  <c r="R240" i="14"/>
  <c r="AC187" i="14"/>
  <c r="CA176" i="14"/>
  <c r="R146" i="14"/>
  <c r="R136" i="14"/>
  <c r="CC132" i="14"/>
  <c r="BX123" i="14"/>
  <c r="BZ122" i="14"/>
  <c r="R120" i="14"/>
  <c r="AB98" i="14"/>
  <c r="AB87" i="14"/>
  <c r="CB47" i="14"/>
  <c r="CB46" i="14"/>
  <c r="AB46" i="14"/>
  <c r="AB45" i="14"/>
  <c r="AB42" i="14"/>
  <c r="CA37" i="14"/>
  <c r="CC35" i="14"/>
  <c r="CA30" i="14"/>
  <c r="CE30" i="14" s="1"/>
  <c r="AL323" i="76"/>
  <c r="AL266" i="76"/>
  <c r="AL259" i="76"/>
  <c r="AL84" i="76"/>
  <c r="AL61" i="76"/>
  <c r="AL436" i="76"/>
  <c r="AL310" i="76"/>
  <c r="AL229" i="76"/>
  <c r="AL344" i="76"/>
  <c r="AL429" i="76"/>
  <c r="R462" i="14"/>
  <c r="R505" i="14"/>
  <c r="AB501" i="14"/>
  <c r="BZ493" i="14"/>
  <c r="BZ492" i="14"/>
  <c r="AB490" i="14"/>
  <c r="AA485" i="14"/>
  <c r="CB482" i="14"/>
  <c r="AA473" i="14"/>
  <c r="CC446" i="14"/>
  <c r="CA446" i="14"/>
  <c r="BZ422" i="14"/>
  <c r="AC412" i="14"/>
  <c r="AA411" i="14"/>
  <c r="AB367" i="14"/>
  <c r="BZ366" i="14"/>
  <c r="CB344" i="14"/>
  <c r="CA317" i="14"/>
  <c r="CE317" i="14" s="1"/>
  <c r="CB316" i="14"/>
  <c r="R277" i="14"/>
  <c r="R252" i="14"/>
  <c r="CA247" i="14"/>
  <c r="CE247" i="14" s="1"/>
  <c r="CB246" i="14"/>
  <c r="BZ235" i="14"/>
  <c r="BZ227" i="14"/>
  <c r="CD227" i="14" s="1"/>
  <c r="CA222" i="14"/>
  <c r="CB212" i="14"/>
  <c r="CA197" i="14"/>
  <c r="AC196" i="14"/>
  <c r="CB195" i="14"/>
  <c r="CA189" i="14"/>
  <c r="CE189" i="14" s="1"/>
  <c r="CB188" i="14"/>
  <c r="BZ188" i="14"/>
  <c r="R156" i="14"/>
  <c r="CA139" i="14"/>
  <c r="CE139" i="14" s="1"/>
  <c r="AC81" i="14"/>
  <c r="BZ47" i="14"/>
  <c r="AA34" i="14"/>
  <c r="AL465" i="76"/>
  <c r="AL452" i="76"/>
  <c r="AL20" i="76"/>
  <c r="AL406" i="76"/>
  <c r="AL349" i="76"/>
  <c r="AL206" i="76"/>
  <c r="AL202" i="76"/>
  <c r="AL198" i="76"/>
  <c r="AL194" i="76"/>
  <c r="AL190" i="76"/>
  <c r="AL103" i="76"/>
  <c r="AL395" i="76"/>
  <c r="AL141" i="76"/>
  <c r="AL264" i="76"/>
  <c r="AL174" i="76"/>
  <c r="AL16" i="76"/>
  <c r="BX482" i="14"/>
  <c r="BY482" i="14" s="1"/>
  <c r="BX474" i="14"/>
  <c r="BY474" i="14" s="1"/>
  <c r="CB458" i="14"/>
  <c r="BZ437" i="14"/>
  <c r="CD437" i="14" s="1"/>
  <c r="AC433" i="14"/>
  <c r="AB428" i="14"/>
  <c r="BZ427" i="14"/>
  <c r="AA422" i="14"/>
  <c r="AC420" i="14"/>
  <c r="CB419" i="14"/>
  <c r="R412" i="14"/>
  <c r="AC408" i="14"/>
  <c r="CB398" i="14"/>
  <c r="BW387" i="14"/>
  <c r="BY387" i="14" s="1"/>
  <c r="R387" i="14"/>
  <c r="CA375" i="14"/>
  <c r="CE375" i="14" s="1"/>
  <c r="CA358" i="14"/>
  <c r="BZ355" i="14"/>
  <c r="AA343" i="14"/>
  <c r="CA341" i="14"/>
  <c r="CB340" i="14"/>
  <c r="CB328" i="14"/>
  <c r="R310" i="14"/>
  <c r="CA309" i="14"/>
  <c r="CE309" i="14" s="1"/>
  <c r="BW308" i="14"/>
  <c r="BW305" i="14"/>
  <c r="R302" i="14"/>
  <c r="CA301" i="14"/>
  <c r="CE301" i="14" s="1"/>
  <c r="AB283" i="14"/>
  <c r="CB260" i="14"/>
  <c r="BZ447" i="14"/>
  <c r="AB441" i="14"/>
  <c r="AB431" i="14"/>
  <c r="CB422" i="14"/>
  <c r="CA419" i="14"/>
  <c r="BW414" i="14"/>
  <c r="BY414" i="14" s="1"/>
  <c r="BZ413" i="14"/>
  <c r="AC404" i="14"/>
  <c r="CC399" i="14"/>
  <c r="CA394" i="14"/>
  <c r="BX388" i="14"/>
  <c r="CC384" i="14"/>
  <c r="CC383" i="14"/>
  <c r="CB379" i="14"/>
  <c r="BZ374" i="14"/>
  <c r="CD374" i="14" s="1"/>
  <c r="BW359" i="14"/>
  <c r="BZ359" i="14"/>
  <c r="CA347" i="14"/>
  <c r="CB346" i="14"/>
  <c r="CC341" i="14"/>
  <c r="BX321" i="14"/>
  <c r="AC320" i="14"/>
  <c r="AA319" i="14"/>
  <c r="BZ314" i="14"/>
  <c r="CA313" i="14"/>
  <c r="CB312" i="14"/>
  <c r="AC310" i="14"/>
  <c r="CB309" i="14"/>
  <c r="AC302" i="14"/>
  <c r="BX301" i="14"/>
  <c r="R266" i="14"/>
  <c r="BZ263" i="14"/>
  <c r="R496" i="14"/>
  <c r="BZ495" i="14"/>
  <c r="R491" i="14"/>
  <c r="CB489" i="14"/>
  <c r="AC466" i="14"/>
  <c r="BX375" i="14"/>
  <c r="BY375" i="14" s="1"/>
  <c r="CC364" i="14"/>
  <c r="CC313" i="14"/>
  <c r="CC275" i="14"/>
  <c r="R263" i="14"/>
  <c r="BX505" i="14"/>
  <c r="R497" i="14"/>
  <c r="R494" i="14"/>
  <c r="BX490" i="14"/>
  <c r="BY490" i="14" s="1"/>
  <c r="AB481" i="14"/>
  <c r="BX467" i="14"/>
  <c r="BY467" i="14" s="1"/>
  <c r="R420" i="14"/>
  <c r="BW247" i="14"/>
  <c r="CB247" i="14"/>
  <c r="BZ259" i="14"/>
  <c r="BZ249" i="14"/>
  <c r="CD249" i="14" s="1"/>
  <c r="AB218" i="14"/>
  <c r="CA208" i="14"/>
  <c r="CB207" i="14"/>
  <c r="BW206" i="14"/>
  <c r="BZ206" i="14"/>
  <c r="CD206" i="14" s="1"/>
  <c r="AA199" i="14"/>
  <c r="R198" i="14"/>
  <c r="R197" i="14"/>
  <c r="CB192" i="14"/>
  <c r="CA183" i="14"/>
  <c r="CB182" i="14"/>
  <c r="AC173" i="14"/>
  <c r="AA172" i="14"/>
  <c r="AA167" i="14"/>
  <c r="CB164" i="14"/>
  <c r="BX161" i="14"/>
  <c r="BZ156" i="14"/>
  <c r="CA152" i="14"/>
  <c r="CA151" i="14"/>
  <c r="CE151" i="14" s="1"/>
  <c r="BX149" i="14"/>
  <c r="BY149" i="14" s="1"/>
  <c r="BX148" i="14"/>
  <c r="BY148" i="14" s="1"/>
  <c r="BY146" i="14"/>
  <c r="BW143" i="14"/>
  <c r="CA135" i="14"/>
  <c r="R132" i="14"/>
  <c r="BW130" i="14"/>
  <c r="BZ130" i="14"/>
  <c r="R127" i="14"/>
  <c r="R124" i="14"/>
  <c r="CA119" i="14"/>
  <c r="BW118" i="14"/>
  <c r="CA110" i="14"/>
  <c r="CE110" i="14" s="1"/>
  <c r="BZ100" i="14"/>
  <c r="BX98" i="14"/>
  <c r="BZ98" i="14"/>
  <c r="CA97" i="14"/>
  <c r="CC96" i="14"/>
  <c r="CA93" i="14"/>
  <c r="CC92" i="14"/>
  <c r="CA86" i="14"/>
  <c r="BW84" i="14"/>
  <c r="BY84" i="14" s="1"/>
  <c r="BW83" i="14"/>
  <c r="BY83" i="14" s="1"/>
  <c r="AA83" i="14"/>
  <c r="CC76" i="14"/>
  <c r="BW75" i="14"/>
  <c r="R74" i="14"/>
  <c r="BZ71" i="14"/>
  <c r="AC65" i="14"/>
  <c r="CB64" i="14"/>
  <c r="BZ64" i="14"/>
  <c r="AC61" i="14"/>
  <c r="CA54" i="14"/>
  <c r="AB50" i="14"/>
  <c r="BY35" i="14"/>
  <c r="R31" i="14"/>
  <c r="R21" i="14"/>
  <c r="BX19" i="14"/>
  <c r="BX16" i="14"/>
  <c r="BY16" i="14" s="1"/>
  <c r="AE498" i="76"/>
  <c r="AF498" i="76"/>
  <c r="AE496" i="76"/>
  <c r="AF496" i="76"/>
  <c r="AE491" i="76"/>
  <c r="AF491" i="76"/>
  <c r="AF486" i="14"/>
  <c r="AL486" i="14" s="1"/>
  <c r="AM487" i="76"/>
  <c r="AE470" i="76"/>
  <c r="AF470" i="76"/>
  <c r="AE481" i="76"/>
  <c r="AF481" i="76"/>
  <c r="AE476" i="76"/>
  <c r="AF476" i="76"/>
  <c r="AE469" i="76"/>
  <c r="AF469" i="76"/>
  <c r="AE456" i="14"/>
  <c r="AL457" i="76"/>
  <c r="AF449" i="14"/>
  <c r="AL449" i="14" s="1"/>
  <c r="AM450" i="76"/>
  <c r="AE453" i="14"/>
  <c r="AL454" i="76"/>
  <c r="AE444" i="14"/>
  <c r="AL445" i="76"/>
  <c r="AE432" i="14"/>
  <c r="AL433" i="76"/>
  <c r="AE432" i="76"/>
  <c r="AF432" i="76"/>
  <c r="AE416" i="76"/>
  <c r="AF416" i="76"/>
  <c r="AE389" i="76"/>
  <c r="AF389" i="76"/>
  <c r="AE377" i="76"/>
  <c r="AF377" i="76"/>
  <c r="AE370" i="76"/>
  <c r="AF370" i="76"/>
  <c r="AE408" i="14"/>
  <c r="AL409" i="76"/>
  <c r="AL407" i="76"/>
  <c r="AE350" i="76"/>
  <c r="AF350" i="76"/>
  <c r="AE338" i="76"/>
  <c r="AF338" i="76"/>
  <c r="AE319" i="14"/>
  <c r="AL320" i="76"/>
  <c r="AE297" i="76"/>
  <c r="AF297" i="76"/>
  <c r="AE281" i="76"/>
  <c r="AF281" i="76"/>
  <c r="AE283" i="76"/>
  <c r="AF283" i="76"/>
  <c r="AE272" i="76"/>
  <c r="AF272" i="76"/>
  <c r="AE269" i="76"/>
  <c r="AF269" i="76"/>
  <c r="AL255" i="76"/>
  <c r="AE212" i="76"/>
  <c r="AF212" i="76"/>
  <c r="AE157" i="76"/>
  <c r="AF157" i="76"/>
  <c r="AE144" i="76"/>
  <c r="AF144" i="76"/>
  <c r="AE124" i="76"/>
  <c r="AF124" i="76"/>
  <c r="AF84" i="14"/>
  <c r="AL84" i="14" s="1"/>
  <c r="AM85" i="76"/>
  <c r="AE94" i="14"/>
  <c r="AL95" i="76"/>
  <c r="AE90" i="14"/>
  <c r="AL91" i="76"/>
  <c r="AE98" i="14"/>
  <c r="AL99" i="76"/>
  <c r="AL92" i="76"/>
  <c r="AE87" i="76"/>
  <c r="AF87" i="76"/>
  <c r="AE58" i="14"/>
  <c r="AL59" i="76"/>
  <c r="AE31" i="14"/>
  <c r="AL32" i="76"/>
  <c r="R236" i="14"/>
  <c r="BX207" i="14"/>
  <c r="BY207" i="14" s="1"/>
  <c r="CC197" i="14"/>
  <c r="AA191" i="14"/>
  <c r="AA156" i="14"/>
  <c r="AE500" i="76"/>
  <c r="AF500" i="76"/>
  <c r="AE477" i="76"/>
  <c r="AF477" i="76"/>
  <c r="AE474" i="76"/>
  <c r="AF474" i="76"/>
  <c r="AE460" i="14"/>
  <c r="AL461" i="76"/>
  <c r="AE472" i="14"/>
  <c r="AL473" i="76"/>
  <c r="AE448" i="76"/>
  <c r="AF448" i="76"/>
  <c r="AE450" i="14"/>
  <c r="AL451" i="76"/>
  <c r="AE396" i="76"/>
  <c r="AF396" i="76"/>
  <c r="AE392" i="76"/>
  <c r="AF392" i="76"/>
  <c r="AE367" i="14"/>
  <c r="AL368" i="76"/>
  <c r="AE366" i="76"/>
  <c r="AF366" i="76"/>
  <c r="AE353" i="14"/>
  <c r="AL354" i="76"/>
  <c r="AE342" i="76"/>
  <c r="AF342" i="76"/>
  <c r="AE326" i="76"/>
  <c r="AF326" i="76"/>
  <c r="AE314" i="76"/>
  <c r="AF314" i="76"/>
  <c r="AE301" i="76"/>
  <c r="AF301" i="76"/>
  <c r="AE285" i="76"/>
  <c r="AF285" i="76"/>
  <c r="AE276" i="76"/>
  <c r="AF276" i="76"/>
  <c r="AE252" i="14"/>
  <c r="AL253" i="76"/>
  <c r="AF266" i="14"/>
  <c r="AL266" i="14" s="1"/>
  <c r="AM267" i="76"/>
  <c r="AN267" i="76" s="1"/>
  <c r="AE249" i="14"/>
  <c r="AL250" i="76"/>
  <c r="AE223" i="76"/>
  <c r="AF223" i="76"/>
  <c r="AE216" i="76"/>
  <c r="AF216" i="76"/>
  <c r="AL170" i="76"/>
  <c r="AE169" i="76"/>
  <c r="AF169" i="76"/>
  <c r="AE164" i="14"/>
  <c r="AL165" i="76"/>
  <c r="AE103" i="14"/>
  <c r="AL104" i="76"/>
  <c r="AE73" i="76"/>
  <c r="AF73" i="76"/>
  <c r="AE66" i="14"/>
  <c r="AL67" i="76"/>
  <c r="AE47" i="76"/>
  <c r="AF47" i="76"/>
  <c r="AE34" i="14"/>
  <c r="AL35" i="76"/>
  <c r="R24" i="14"/>
  <c r="AE502" i="76"/>
  <c r="AF502" i="76"/>
  <c r="AL501" i="76"/>
  <c r="AE489" i="76"/>
  <c r="AF489" i="76"/>
  <c r="AE449" i="76"/>
  <c r="AF449" i="76"/>
  <c r="AE408" i="76"/>
  <c r="AF408" i="76"/>
  <c r="AE411" i="14"/>
  <c r="AL412" i="76"/>
  <c r="AE413" i="76"/>
  <c r="AF413" i="76"/>
  <c r="AE400" i="76"/>
  <c r="AF400" i="76"/>
  <c r="AE380" i="14"/>
  <c r="AL381" i="76"/>
  <c r="AE374" i="76"/>
  <c r="AF374" i="76"/>
  <c r="AE329" i="14"/>
  <c r="AL330" i="76"/>
  <c r="AE322" i="76"/>
  <c r="AF322" i="76"/>
  <c r="AE311" i="76"/>
  <c r="AF311" i="76"/>
  <c r="AE314" i="14"/>
  <c r="AL315" i="76"/>
  <c r="AE305" i="76"/>
  <c r="AF305" i="76"/>
  <c r="AE289" i="76"/>
  <c r="AF289" i="76"/>
  <c r="AE284" i="76"/>
  <c r="AF284" i="76"/>
  <c r="AE280" i="76"/>
  <c r="AF280" i="76"/>
  <c r="AE263" i="76"/>
  <c r="AF263" i="76"/>
  <c r="AE265" i="76"/>
  <c r="AF265" i="76"/>
  <c r="AE251" i="76"/>
  <c r="AF251" i="76"/>
  <c r="AE267" i="14"/>
  <c r="AK267" i="14" s="1"/>
  <c r="AL268" i="76"/>
  <c r="AE257" i="76"/>
  <c r="AF257" i="76"/>
  <c r="AE226" i="14"/>
  <c r="AK226" i="14" s="1"/>
  <c r="AL227" i="76"/>
  <c r="AE108" i="76"/>
  <c r="AF108" i="76"/>
  <c r="AE69" i="76"/>
  <c r="AF69" i="76"/>
  <c r="AE55" i="76"/>
  <c r="AF55" i="76"/>
  <c r="AE42" i="14"/>
  <c r="AL43" i="76"/>
  <c r="AF40" i="14"/>
  <c r="AM41" i="76"/>
  <c r="AH41" i="76"/>
  <c r="BZ247" i="14"/>
  <c r="CB235" i="14"/>
  <c r="R235" i="14"/>
  <c r="R231" i="14"/>
  <c r="AC224" i="14"/>
  <c r="CA219" i="14"/>
  <c r="CA217" i="14"/>
  <c r="R193" i="14"/>
  <c r="CA192" i="14"/>
  <c r="AB184" i="14"/>
  <c r="BZ172" i="14"/>
  <c r="BZ166" i="14"/>
  <c r="CD166" i="14" s="1"/>
  <c r="R165" i="14"/>
  <c r="AC150" i="14"/>
  <c r="CB148" i="14"/>
  <c r="CB147" i="14"/>
  <c r="BY145" i="14"/>
  <c r="BW142" i="14"/>
  <c r="BY142" i="14" s="1"/>
  <c r="R137" i="14"/>
  <c r="R123" i="14"/>
  <c r="AC116" i="14"/>
  <c r="CB115" i="14"/>
  <c r="CA114" i="14"/>
  <c r="CE114" i="14" s="1"/>
  <c r="AC113" i="14"/>
  <c r="R106" i="14"/>
  <c r="CA94" i="14"/>
  <c r="BW82" i="14"/>
  <c r="BY82" i="14" s="1"/>
  <c r="AC70" i="14"/>
  <c r="CA68" i="14"/>
  <c r="CE68" i="14" s="1"/>
  <c r="R65" i="14"/>
  <c r="AA61" i="14"/>
  <c r="BZ53" i="14"/>
  <c r="CD53" i="14" s="1"/>
  <c r="CA50" i="14"/>
  <c r="CE50" i="14" s="1"/>
  <c r="AC49" i="14"/>
  <c r="AC35" i="14"/>
  <c r="R20" i="14"/>
  <c r="CA19" i="14"/>
  <c r="CE19" i="14" s="1"/>
  <c r="AE494" i="14"/>
  <c r="AL495" i="76"/>
  <c r="AE494" i="76"/>
  <c r="AF494" i="76"/>
  <c r="AE484" i="76"/>
  <c r="AF484" i="76"/>
  <c r="AE471" i="14"/>
  <c r="AL472" i="76"/>
  <c r="AE463" i="14"/>
  <c r="AL464" i="76"/>
  <c r="AE452" i="14"/>
  <c r="AL453" i="76"/>
  <c r="AE441" i="76"/>
  <c r="AF441" i="76"/>
  <c r="AE437" i="76"/>
  <c r="AF437" i="76"/>
  <c r="AE427" i="14"/>
  <c r="AK427" i="14" s="1"/>
  <c r="AL428" i="76"/>
  <c r="AE424" i="76"/>
  <c r="AF424" i="76"/>
  <c r="AE420" i="76"/>
  <c r="AF420" i="76"/>
  <c r="AE417" i="76"/>
  <c r="AF417" i="76"/>
  <c r="AE384" i="14"/>
  <c r="AL385" i="76"/>
  <c r="AE363" i="14"/>
  <c r="AL364" i="76"/>
  <c r="AE361" i="76"/>
  <c r="AF361" i="76"/>
  <c r="AE345" i="14"/>
  <c r="AL346" i="76"/>
  <c r="AE334" i="76"/>
  <c r="AF334" i="76"/>
  <c r="AE318" i="76"/>
  <c r="AF318" i="76"/>
  <c r="AE364" i="14"/>
  <c r="AL365" i="76"/>
  <c r="AE362" i="76"/>
  <c r="AF362" i="76"/>
  <c r="AE309" i="76"/>
  <c r="AF309" i="76"/>
  <c r="AE293" i="76"/>
  <c r="AF293" i="76"/>
  <c r="AE312" i="76"/>
  <c r="AF312" i="76"/>
  <c r="AE274" i="14"/>
  <c r="AL275" i="76"/>
  <c r="AE254" i="76"/>
  <c r="AF254" i="76"/>
  <c r="AE248" i="76"/>
  <c r="AF248" i="76"/>
  <c r="AE260" i="14"/>
  <c r="AL261" i="76"/>
  <c r="AE230" i="14"/>
  <c r="AK230" i="14" s="1"/>
  <c r="AL231" i="76"/>
  <c r="AF181" i="14"/>
  <c r="AL181" i="14" s="1"/>
  <c r="AM182" i="76"/>
  <c r="AE161" i="76"/>
  <c r="AF161" i="76"/>
  <c r="AE152" i="14"/>
  <c r="AL153" i="76"/>
  <c r="AE131" i="14"/>
  <c r="AL132" i="76"/>
  <c r="AE120" i="76"/>
  <c r="AF120" i="76"/>
  <c r="AE87" i="14"/>
  <c r="AK87" i="14" s="1"/>
  <c r="AL88" i="76"/>
  <c r="AE79" i="14"/>
  <c r="AL80" i="76"/>
  <c r="AE67" i="14"/>
  <c r="AL68" i="76"/>
  <c r="AE64" i="14"/>
  <c r="AK64" i="14" s="1"/>
  <c r="AL65" i="76"/>
  <c r="AE76" i="76"/>
  <c r="AF76" i="76"/>
  <c r="AE71" i="14"/>
  <c r="AL72" i="76"/>
  <c r="AE63" i="14"/>
  <c r="AL64" i="76"/>
  <c r="AE47" i="14"/>
  <c r="AL48" i="76"/>
  <c r="AE149" i="76"/>
  <c r="AF149" i="76"/>
  <c r="AE136" i="76"/>
  <c r="AF136" i="76"/>
  <c r="AE96" i="76"/>
  <c r="AF96" i="76"/>
  <c r="AE77" i="76"/>
  <c r="AF77" i="76"/>
  <c r="AE97" i="14"/>
  <c r="AK97" i="14" s="1"/>
  <c r="AL98" i="76"/>
  <c r="AE39" i="76"/>
  <c r="AF39" i="76"/>
  <c r="AE30" i="14"/>
  <c r="AL31" i="76"/>
  <c r="AL83" i="76"/>
  <c r="AE81" i="14"/>
  <c r="AL82" i="76"/>
  <c r="AE51" i="14"/>
  <c r="AL52" i="76"/>
  <c r="AE24" i="76"/>
  <c r="AF24" i="76"/>
  <c r="AE449" i="14"/>
  <c r="AL450" i="76"/>
  <c r="AN450" i="76" s="1"/>
  <c r="AL440" i="76"/>
  <c r="AG435" i="76"/>
  <c r="AM435" i="76" s="1"/>
  <c r="AN435" i="76" s="1"/>
  <c r="AH487" i="76"/>
  <c r="AG483" i="76"/>
  <c r="AG442" i="76"/>
  <c r="AF441" i="14" s="1"/>
  <c r="AL404" i="76"/>
  <c r="AE387" i="76"/>
  <c r="AF387" i="76"/>
  <c r="AE370" i="14"/>
  <c r="AL371" i="76"/>
  <c r="AE404" i="14"/>
  <c r="AL405" i="76"/>
  <c r="AL382" i="76"/>
  <c r="AF401" i="14"/>
  <c r="AM402" i="76"/>
  <c r="AN402" i="76" s="1"/>
  <c r="AL398" i="76"/>
  <c r="AG382" i="76"/>
  <c r="AE347" i="14"/>
  <c r="AL348" i="76"/>
  <c r="AE321" i="76"/>
  <c r="AF321" i="76"/>
  <c r="AE375" i="14"/>
  <c r="AL376" i="76"/>
  <c r="AG302" i="76"/>
  <c r="AH302" i="76" s="1"/>
  <c r="AE245" i="76"/>
  <c r="AF245" i="76"/>
  <c r="AE221" i="14"/>
  <c r="AL222" i="76"/>
  <c r="AE182" i="14"/>
  <c r="AL183" i="76"/>
  <c r="AE244" i="76"/>
  <c r="AF244" i="76"/>
  <c r="AL186" i="76"/>
  <c r="AE196" i="14"/>
  <c r="AL197" i="76"/>
  <c r="AE125" i="14"/>
  <c r="AL126" i="76"/>
  <c r="AE245" i="14"/>
  <c r="AL246" i="76"/>
  <c r="AE190" i="14"/>
  <c r="AL191" i="76"/>
  <c r="AE144" i="14"/>
  <c r="AL145" i="76"/>
  <c r="AF113" i="14"/>
  <c r="AL113" i="14" s="1"/>
  <c r="AM114" i="76"/>
  <c r="AE110" i="14"/>
  <c r="AL111" i="76"/>
  <c r="AE28" i="14"/>
  <c r="AL29" i="76"/>
  <c r="AE40" i="14"/>
  <c r="AL41" i="76"/>
  <c r="AL21" i="76"/>
  <c r="AL493" i="76"/>
  <c r="AE459" i="76"/>
  <c r="AF459" i="76"/>
  <c r="AL419" i="76"/>
  <c r="AG430" i="76"/>
  <c r="AE336" i="76"/>
  <c r="AF336" i="76"/>
  <c r="AG270" i="76"/>
  <c r="AL252" i="76"/>
  <c r="AL306" i="76"/>
  <c r="AG298" i="76"/>
  <c r="AE217" i="14"/>
  <c r="AL218" i="76"/>
  <c r="AG199" i="76"/>
  <c r="AE140" i="76"/>
  <c r="AF140" i="76"/>
  <c r="AE116" i="76"/>
  <c r="AF116" i="76"/>
  <c r="AE100" i="76"/>
  <c r="AF100" i="76"/>
  <c r="AE93" i="14"/>
  <c r="AL94" i="76"/>
  <c r="AE78" i="14"/>
  <c r="AL79" i="76"/>
  <c r="AE75" i="76"/>
  <c r="AF75" i="76"/>
  <c r="AE86" i="76"/>
  <c r="AF86" i="76"/>
  <c r="AL56" i="76"/>
  <c r="AE39" i="14"/>
  <c r="AL40" i="76"/>
  <c r="AE19" i="76"/>
  <c r="AF19" i="76"/>
  <c r="AE23" i="76"/>
  <c r="AF23" i="76"/>
  <c r="AE18" i="76"/>
  <c r="AF18" i="76"/>
  <c r="AE498" i="14"/>
  <c r="AL499" i="76"/>
  <c r="AE431" i="76"/>
  <c r="AF431" i="76"/>
  <c r="AE426" i="76"/>
  <c r="AF426" i="76"/>
  <c r="AE372" i="76"/>
  <c r="AF372" i="76"/>
  <c r="AL403" i="76"/>
  <c r="AE384" i="76"/>
  <c r="AF384" i="76"/>
  <c r="AE382" i="14"/>
  <c r="AL383" i="76"/>
  <c r="AG367" i="76"/>
  <c r="AE355" i="14"/>
  <c r="AL356" i="76"/>
  <c r="AE342" i="14"/>
  <c r="AL343" i="76"/>
  <c r="AL260" i="76"/>
  <c r="AG339" i="76"/>
  <c r="AL324" i="76"/>
  <c r="AE248" i="14"/>
  <c r="AL249" i="76"/>
  <c r="AE294" i="14"/>
  <c r="AL295" i="76"/>
  <c r="AL316" i="76"/>
  <c r="AE214" i="76"/>
  <c r="AF214" i="76"/>
  <c r="AL182" i="76"/>
  <c r="AE303" i="76"/>
  <c r="AF303" i="76"/>
  <c r="AE201" i="76"/>
  <c r="AF201" i="76"/>
  <c r="AE188" i="14"/>
  <c r="AL189" i="76"/>
  <c r="AE185" i="76"/>
  <c r="AF185" i="76"/>
  <c r="AE180" i="14"/>
  <c r="AL181" i="76"/>
  <c r="AE177" i="76"/>
  <c r="AF177" i="76"/>
  <c r="AE172" i="14"/>
  <c r="AK172" i="14" s="1"/>
  <c r="AL173" i="76"/>
  <c r="AE206" i="14"/>
  <c r="AL207" i="76"/>
  <c r="AL128" i="76"/>
  <c r="AE46" i="76"/>
  <c r="AF46" i="76"/>
  <c r="AL112" i="76"/>
  <c r="AL36" i="76"/>
  <c r="AE242" i="14"/>
  <c r="AL243" i="76"/>
  <c r="AE80" i="14"/>
  <c r="AK80" i="14" s="1"/>
  <c r="AL81" i="76"/>
  <c r="AL28" i="76"/>
  <c r="AG16" i="76"/>
  <c r="AH16" i="76" s="1"/>
  <c r="AL110" i="76"/>
  <c r="AE84" i="14"/>
  <c r="AL85" i="76"/>
  <c r="AE129" i="14"/>
  <c r="AL130" i="76"/>
  <c r="AE63" i="76"/>
  <c r="AF63" i="76"/>
  <c r="AL90" i="76"/>
  <c r="AE136" i="14"/>
  <c r="AL137" i="76"/>
  <c r="AL468" i="76"/>
  <c r="AL427" i="76"/>
  <c r="AE401" i="14"/>
  <c r="AH402" i="76"/>
  <c r="AL401" i="76"/>
  <c r="AL357" i="76"/>
  <c r="AL148" i="76"/>
  <c r="AE43" i="14"/>
  <c r="AK43" i="14" s="1"/>
  <c r="AL44" i="76"/>
  <c r="AE410" i="14"/>
  <c r="AL411" i="76"/>
  <c r="AE369" i="76"/>
  <c r="AF369" i="76"/>
  <c r="AE358" i="76"/>
  <c r="AF358" i="76"/>
  <c r="AM329" i="76"/>
  <c r="AN329" i="76" s="1"/>
  <c r="AE339" i="14"/>
  <c r="AL340" i="76"/>
  <c r="AE334" i="14"/>
  <c r="AL335" i="76"/>
  <c r="AE278" i="14"/>
  <c r="AL279" i="76"/>
  <c r="AE316" i="14"/>
  <c r="AL317" i="76"/>
  <c r="AE287" i="14"/>
  <c r="AK287" i="14" s="1"/>
  <c r="AL288" i="76"/>
  <c r="AE214" i="14"/>
  <c r="AL215" i="76"/>
  <c r="AL178" i="76"/>
  <c r="AE205" i="76"/>
  <c r="AF205" i="76"/>
  <c r="AE202" i="14"/>
  <c r="AL203" i="76"/>
  <c r="AE142" i="14"/>
  <c r="AL143" i="76"/>
  <c r="AL51" i="76"/>
  <c r="AE138" i="14"/>
  <c r="AL139" i="76"/>
  <c r="AL127" i="76"/>
  <c r="AE122" i="14"/>
  <c r="AL123" i="76"/>
  <c r="AE198" i="14"/>
  <c r="AL199" i="76"/>
  <c r="AE120" i="14"/>
  <c r="AL121" i="76"/>
  <c r="AE77" i="14"/>
  <c r="AL78" i="76"/>
  <c r="AE108" i="14"/>
  <c r="AK108" i="14" s="1"/>
  <c r="AL109" i="76"/>
  <c r="AE58" i="76"/>
  <c r="AF58" i="76"/>
  <c r="AG455" i="76"/>
  <c r="AM455" i="76" s="1"/>
  <c r="AN455" i="76" s="1"/>
  <c r="AL487" i="76"/>
  <c r="AE455" i="14"/>
  <c r="AL456" i="76"/>
  <c r="AG419" i="76"/>
  <c r="AL379" i="76"/>
  <c r="AL378" i="76"/>
  <c r="AG264" i="76"/>
  <c r="AH264" i="76" s="1"/>
  <c r="AL179" i="76"/>
  <c r="AG168" i="76"/>
  <c r="AH168" i="76" s="1"/>
  <c r="AL287" i="76"/>
  <c r="AL230" i="76"/>
  <c r="AE21" i="14"/>
  <c r="AL22" i="76"/>
  <c r="AE17" i="76"/>
  <c r="AF17" i="76"/>
  <c r="AE480" i="76"/>
  <c r="AF480" i="76"/>
  <c r="AG439" i="76"/>
  <c r="AM439" i="76" s="1"/>
  <c r="AN439" i="76" s="1"/>
  <c r="AE459" i="14"/>
  <c r="AL460" i="76"/>
  <c r="AL488" i="76"/>
  <c r="AE418" i="76"/>
  <c r="AF418" i="76"/>
  <c r="AE385" i="14"/>
  <c r="AL386" i="76"/>
  <c r="AE350" i="14"/>
  <c r="AL351" i="76"/>
  <c r="AE331" i="14"/>
  <c r="AL332" i="76"/>
  <c r="AE359" i="14"/>
  <c r="AL360" i="76"/>
  <c r="AG347" i="76"/>
  <c r="AM347" i="76" s="1"/>
  <c r="AN347" i="76" s="1"/>
  <c r="AE303" i="14"/>
  <c r="AL304" i="76"/>
  <c r="AG294" i="76"/>
  <c r="AH294" i="76" s="1"/>
  <c r="AE289" i="14"/>
  <c r="AL290" i="76"/>
  <c r="AE240" i="76"/>
  <c r="AF240" i="76"/>
  <c r="AG225" i="76"/>
  <c r="AH225" i="76" s="1"/>
  <c r="AE186" i="14"/>
  <c r="AL187" i="76"/>
  <c r="AE278" i="76"/>
  <c r="AF278" i="76"/>
  <c r="AE270" i="14"/>
  <c r="AL271" i="76"/>
  <c r="AE234" i="14"/>
  <c r="AL235" i="76"/>
  <c r="AE297" i="14"/>
  <c r="AL298" i="76"/>
  <c r="AE192" i="14"/>
  <c r="AL193" i="76"/>
  <c r="AL236" i="76"/>
  <c r="AE101" i="14"/>
  <c r="AL102" i="76"/>
  <c r="AE160" i="76"/>
  <c r="AF160" i="76"/>
  <c r="AE122" i="76"/>
  <c r="AF122" i="76"/>
  <c r="AE238" i="14"/>
  <c r="AK238" i="14" s="1"/>
  <c r="AL239" i="76"/>
  <c r="AE194" i="14"/>
  <c r="AL195" i="76"/>
  <c r="AE131" i="76"/>
  <c r="AF131" i="76"/>
  <c r="AG129" i="76"/>
  <c r="AM129" i="76" s="1"/>
  <c r="AN129" i="76" s="1"/>
  <c r="AL27" i="76"/>
  <c r="AE116" i="14"/>
  <c r="AL117" i="76"/>
  <c r="AG70" i="76"/>
  <c r="AE52" i="14"/>
  <c r="AL53" i="76"/>
  <c r="AG125" i="76"/>
  <c r="AF124" i="14" s="1"/>
  <c r="AL124" i="14" s="1"/>
  <c r="AL118" i="76"/>
  <c r="AL60" i="76"/>
  <c r="AL71" i="76"/>
  <c r="AG462" i="76"/>
  <c r="AE233" i="76"/>
  <c r="AF233" i="76"/>
  <c r="AG252" i="76"/>
  <c r="AM252" i="76" s="1"/>
  <c r="AL296" i="76"/>
  <c r="AG184" i="76"/>
  <c r="AL175" i="76"/>
  <c r="AE167" i="14"/>
  <c r="AL168" i="76"/>
  <c r="AG327" i="76"/>
  <c r="AG207" i="76"/>
  <c r="AL397" i="76"/>
  <c r="AL353" i="76"/>
  <c r="AL241" i="76"/>
  <c r="AL114" i="76"/>
  <c r="AG106" i="76"/>
  <c r="AG468" i="76"/>
  <c r="AH468" i="76" s="1"/>
  <c r="AL34" i="76"/>
  <c r="AG81" i="76"/>
  <c r="AH81" i="76" s="1"/>
  <c r="AG203" i="76"/>
  <c r="AG163" i="76"/>
  <c r="AH163" i="76" s="1"/>
  <c r="AG133" i="76"/>
  <c r="AH133" i="76" s="1"/>
  <c r="AM499" i="76"/>
  <c r="AE345" i="76"/>
  <c r="AF345" i="76"/>
  <c r="AL337" i="76"/>
  <c r="AG310" i="76"/>
  <c r="AL299" i="76"/>
  <c r="AL237" i="76"/>
  <c r="AG109" i="76"/>
  <c r="AG224" i="76"/>
  <c r="AF223" i="14" s="1"/>
  <c r="AE14" i="76"/>
  <c r="AF14" i="76"/>
  <c r="AE502" i="14"/>
  <c r="AL503" i="76"/>
  <c r="AE398" i="14"/>
  <c r="AL399" i="76"/>
  <c r="AG171" i="76"/>
  <c r="AG147" i="76"/>
  <c r="AG105" i="76"/>
  <c r="AG74" i="76"/>
  <c r="AM74" i="76" s="1"/>
  <c r="AG423" i="76"/>
  <c r="AG493" i="76"/>
  <c r="AG335" i="76"/>
  <c r="AM335" i="76" s="1"/>
  <c r="AL180" i="76"/>
  <c r="AG26" i="76"/>
  <c r="AF25" i="14" s="1"/>
  <c r="AL138" i="76"/>
  <c r="AG337" i="76"/>
  <c r="AG206" i="76"/>
  <c r="AL184" i="76"/>
  <c r="AL106" i="76"/>
  <c r="AL26" i="76"/>
  <c r="AG33" i="76"/>
  <c r="AL176" i="76"/>
  <c r="AG97" i="76"/>
  <c r="AM97" i="76" s="1"/>
  <c r="AN97" i="76" s="1"/>
  <c r="AG355" i="76"/>
  <c r="AG290" i="76"/>
  <c r="AG256" i="76"/>
  <c r="AG141" i="76"/>
  <c r="AG29" i="76"/>
  <c r="AE241" i="14"/>
  <c r="AL242" i="76"/>
  <c r="CB342" i="14"/>
  <c r="BW342" i="14"/>
  <c r="BX319" i="14"/>
  <c r="CC319" i="14"/>
  <c r="CC111" i="14"/>
  <c r="BX111" i="14"/>
  <c r="BY111" i="14" s="1"/>
  <c r="BW81" i="14"/>
  <c r="BY81" i="14" s="1"/>
  <c r="CB81" i="14"/>
  <c r="BW25" i="14"/>
  <c r="BY25" i="14" s="1"/>
  <c r="CB25" i="14"/>
  <c r="F71" i="55"/>
  <c r="R500" i="14"/>
  <c r="BY483" i="14"/>
  <c r="CB477" i="14"/>
  <c r="CA475" i="14"/>
  <c r="CC459" i="14"/>
  <c r="BZ459" i="14"/>
  <c r="CB457" i="14"/>
  <c r="R457" i="14"/>
  <c r="AA456" i="14"/>
  <c r="R451" i="14"/>
  <c r="AA450" i="14"/>
  <c r="CB440" i="14"/>
  <c r="R437" i="14"/>
  <c r="CC431" i="14"/>
  <c r="BW429" i="14"/>
  <c r="BY429" i="14" s="1"/>
  <c r="BZ429" i="14"/>
  <c r="CD429" i="14" s="1"/>
  <c r="CB423" i="14"/>
  <c r="BW421" i="14"/>
  <c r="CC391" i="14"/>
  <c r="BX391" i="14"/>
  <c r="CB375" i="14"/>
  <c r="CC371" i="14"/>
  <c r="BX371" i="14"/>
  <c r="BY371" i="14" s="1"/>
  <c r="R368" i="14"/>
  <c r="BX363" i="14"/>
  <c r="BY363" i="14" s="1"/>
  <c r="CC363" i="14"/>
  <c r="BW332" i="14"/>
  <c r="CB332" i="14"/>
  <c r="AC317" i="14"/>
  <c r="BW302" i="14"/>
  <c r="CB302" i="14"/>
  <c r="R256" i="14"/>
  <c r="CB251" i="14"/>
  <c r="BW251" i="14"/>
  <c r="BY251" i="14" s="1"/>
  <c r="BW219" i="14"/>
  <c r="CB219" i="14"/>
  <c r="CA193" i="14"/>
  <c r="AC193" i="14"/>
  <c r="BX395" i="14"/>
  <c r="BY395" i="14" s="1"/>
  <c r="CC395" i="14"/>
  <c r="BW278" i="14"/>
  <c r="BY278" i="14" s="1"/>
  <c r="CB278" i="14"/>
  <c r="CD278" i="14" s="1"/>
  <c r="CA502" i="14"/>
  <c r="R501" i="14"/>
  <c r="R490" i="14"/>
  <c r="BX489" i="14"/>
  <c r="BY489" i="14" s="1"/>
  <c r="CA489" i="14"/>
  <c r="CE489" i="14" s="1"/>
  <c r="BW488" i="14"/>
  <c r="BY488" i="14" s="1"/>
  <c r="R487" i="14"/>
  <c r="R486" i="14"/>
  <c r="AB485" i="14"/>
  <c r="CB478" i="14"/>
  <c r="BZ467" i="14"/>
  <c r="BY462" i="14"/>
  <c r="CA457" i="14"/>
  <c r="BZ452" i="14"/>
  <c r="AC451" i="14"/>
  <c r="CA450" i="14"/>
  <c r="BX434" i="14"/>
  <c r="AB434" i="14"/>
  <c r="CB431" i="14"/>
  <c r="AA430" i="14"/>
  <c r="CB424" i="14"/>
  <c r="CA420" i="14"/>
  <c r="BX419" i="14"/>
  <c r="BY419" i="14" s="1"/>
  <c r="BX400" i="14"/>
  <c r="CC400" i="14"/>
  <c r="CC392" i="14"/>
  <c r="BX392" i="14"/>
  <c r="BW383" i="14"/>
  <c r="BY383" i="14" s="1"/>
  <c r="CB383" i="14"/>
  <c r="R383" i="14"/>
  <c r="BW378" i="14"/>
  <c r="BY378" i="14" s="1"/>
  <c r="CB378" i="14"/>
  <c r="CC336" i="14"/>
  <c r="BX336" i="14"/>
  <c r="BY336" i="14" s="1"/>
  <c r="BW314" i="14"/>
  <c r="CB314" i="14"/>
  <c r="BX303" i="14"/>
  <c r="CC303" i="14"/>
  <c r="BW279" i="14"/>
  <c r="CB279" i="14"/>
  <c r="BW254" i="14"/>
  <c r="BY254" i="14" s="1"/>
  <c r="CB254" i="14"/>
  <c r="CC404" i="14"/>
  <c r="BX404" i="14"/>
  <c r="BX380" i="14"/>
  <c r="CC380" i="14"/>
  <c r="BW108" i="14"/>
  <c r="CB108" i="14"/>
  <c r="BW60" i="14"/>
  <c r="BY60" i="14" s="1"/>
  <c r="CB60" i="14"/>
  <c r="BZ505" i="14"/>
  <c r="AA505" i="14"/>
  <c r="BX493" i="14"/>
  <c r="BY493" i="14" s="1"/>
  <c r="CA491" i="14"/>
  <c r="CA487" i="14"/>
  <c r="R485" i="14"/>
  <c r="CC483" i="14"/>
  <c r="CB474" i="14"/>
  <c r="AC471" i="14"/>
  <c r="BX470" i="14"/>
  <c r="BY470" i="14" s="1"/>
  <c r="BW469" i="14"/>
  <c r="BY469" i="14" s="1"/>
  <c r="CA469" i="14"/>
  <c r="CB468" i="14"/>
  <c r="AA466" i="14"/>
  <c r="CC465" i="14"/>
  <c r="CB462" i="14"/>
  <c r="CC461" i="14"/>
  <c r="BX454" i="14"/>
  <c r="BY454" i="14" s="1"/>
  <c r="CC451" i="14"/>
  <c r="CC435" i="14"/>
  <c r="BY432" i="14"/>
  <c r="AA427" i="14"/>
  <c r="CC425" i="14"/>
  <c r="BY424" i="14"/>
  <c r="AA418" i="14"/>
  <c r="BX411" i="14"/>
  <c r="BY411" i="14" s="1"/>
  <c r="CC411" i="14"/>
  <c r="CB406" i="14"/>
  <c r="CB394" i="14"/>
  <c r="BW394" i="14"/>
  <c r="BX339" i="14"/>
  <c r="CC339" i="14"/>
  <c r="BX297" i="14"/>
  <c r="CC297" i="14"/>
  <c r="BX280" i="14"/>
  <c r="CC280" i="14"/>
  <c r="BW271" i="14"/>
  <c r="CB271" i="14"/>
  <c r="BW243" i="14"/>
  <c r="CB243" i="14"/>
  <c r="AA406" i="14"/>
  <c r="AA402" i="14"/>
  <c r="R400" i="14"/>
  <c r="R395" i="14"/>
  <c r="R379" i="14"/>
  <c r="R378" i="14"/>
  <c r="R336" i="14"/>
  <c r="R311" i="14"/>
  <c r="BL303" i="14"/>
  <c r="BL297" i="14"/>
  <c r="BY269" i="14"/>
  <c r="AC256" i="14"/>
  <c r="BX220" i="14"/>
  <c r="CC220" i="14"/>
  <c r="BX173" i="14"/>
  <c r="BY173" i="14" s="1"/>
  <c r="CC173" i="14"/>
  <c r="BX169" i="14"/>
  <c r="CC169" i="14"/>
  <c r="BW156" i="14"/>
  <c r="CB156" i="14"/>
  <c r="BW152" i="14"/>
  <c r="CB152" i="14"/>
  <c r="BX109" i="14"/>
  <c r="CC109" i="14"/>
  <c r="BW18" i="14"/>
  <c r="CB18" i="14"/>
  <c r="BW15" i="14"/>
  <c r="BY15" i="14" s="1"/>
  <c r="CB15" i="14"/>
  <c r="AC407" i="14"/>
  <c r="BZ403" i="14"/>
  <c r="AC402" i="14"/>
  <c r="AC400" i="14"/>
  <c r="BZ399" i="14"/>
  <c r="R388" i="14"/>
  <c r="BZ381" i="14"/>
  <c r="CA378" i="14"/>
  <c r="CC372" i="14"/>
  <c r="CB371" i="14"/>
  <c r="R371" i="14"/>
  <c r="AA366" i="14"/>
  <c r="CA363" i="14"/>
  <c r="CA353" i="14"/>
  <c r="AB328" i="14"/>
  <c r="BZ326" i="14"/>
  <c r="R324" i="14"/>
  <c r="BZ323" i="14"/>
  <c r="CD323" i="14" s="1"/>
  <c r="CA310" i="14"/>
  <c r="R308" i="14"/>
  <c r="BX306" i="14"/>
  <c r="BY306" i="14" s="1"/>
  <c r="CA303" i="14"/>
  <c r="BL300" i="14"/>
  <c r="BZ300" i="14"/>
  <c r="CD300" i="14" s="1"/>
  <c r="AA299" i="14"/>
  <c r="CA296" i="14"/>
  <c r="CE296" i="14" s="1"/>
  <c r="BZ294" i="14"/>
  <c r="AB292" i="14"/>
  <c r="CB286" i="14"/>
  <c r="AC284" i="14"/>
  <c r="CC283" i="14"/>
  <c r="R281" i="14"/>
  <c r="BZ279" i="14"/>
  <c r="BZ274" i="14"/>
  <c r="CD274" i="14" s="1"/>
  <c r="BY273" i="14"/>
  <c r="BZ271" i="14"/>
  <c r="BY267" i="14"/>
  <c r="BZ266" i="14"/>
  <c r="CD266" i="14" s="1"/>
  <c r="CA260" i="14"/>
  <c r="AB254" i="14"/>
  <c r="BW239" i="14"/>
  <c r="CB239" i="14"/>
  <c r="R228" i="14"/>
  <c r="CC224" i="14"/>
  <c r="BW222" i="14"/>
  <c r="BY222" i="14" s="1"/>
  <c r="CB222" i="14"/>
  <c r="BX212" i="14"/>
  <c r="BY212" i="14" s="1"/>
  <c r="CC212" i="14"/>
  <c r="CC153" i="14"/>
  <c r="BX153" i="14"/>
  <c r="CB138" i="14"/>
  <c r="BW138" i="14"/>
  <c r="BY138" i="14" s="1"/>
  <c r="AA110" i="14"/>
  <c r="BZ110" i="14"/>
  <c r="CD110" i="14" s="1"/>
  <c r="CA69" i="14"/>
  <c r="AC69" i="14"/>
  <c r="BW31" i="14"/>
  <c r="CB31" i="14"/>
  <c r="BZ398" i="14"/>
  <c r="CA396" i="14"/>
  <c r="CE396" i="14" s="1"/>
  <c r="BZ391" i="14"/>
  <c r="AC388" i="14"/>
  <c r="CC387" i="14"/>
  <c r="AC387" i="14"/>
  <c r="CA371" i="14"/>
  <c r="BZ365" i="14"/>
  <c r="AC364" i="14"/>
  <c r="R345" i="14"/>
  <c r="CA337" i="14"/>
  <c r="AC329" i="14"/>
  <c r="CB326" i="14"/>
  <c r="R325" i="14"/>
  <c r="CA321" i="14"/>
  <c r="CE321" i="14" s="1"/>
  <c r="CB320" i="14"/>
  <c r="AB312" i="14"/>
  <c r="BZ311" i="14"/>
  <c r="CD311" i="14" s="1"/>
  <c r="BY301" i="14"/>
  <c r="AC299" i="14"/>
  <c r="BZ295" i="14"/>
  <c r="CD295" i="14" s="1"/>
  <c r="CA292" i="14"/>
  <c r="BZ286" i="14"/>
  <c r="BZ282" i="14"/>
  <c r="AC281" i="14"/>
  <c r="CA279" i="14"/>
  <c r="CE279" i="14" s="1"/>
  <c r="BY277" i="14"/>
  <c r="R276" i="14"/>
  <c r="AC274" i="14"/>
  <c r="CC260" i="14"/>
  <c r="AB260" i="14"/>
  <c r="CA258" i="14"/>
  <c r="CE258" i="14" s="1"/>
  <c r="AA250" i="14"/>
  <c r="BX181" i="14"/>
  <c r="BY181" i="14" s="1"/>
  <c r="CC181" i="14"/>
  <c r="CB179" i="14"/>
  <c r="BX170" i="14"/>
  <c r="CC170" i="14"/>
  <c r="CB155" i="14"/>
  <c r="BW155" i="14"/>
  <c r="CC144" i="14"/>
  <c r="BX144" i="14"/>
  <c r="BY144" i="14" s="1"/>
  <c r="BW92" i="14"/>
  <c r="BY92" i="14" s="1"/>
  <c r="CB92" i="14"/>
  <c r="BW69" i="14"/>
  <c r="BY69" i="14" s="1"/>
  <c r="CB69" i="14"/>
  <c r="AF478" i="14"/>
  <c r="AL478" i="14" s="1"/>
  <c r="AM479" i="76"/>
  <c r="AN479" i="76" s="1"/>
  <c r="AH479" i="76"/>
  <c r="AB250" i="14"/>
  <c r="R248" i="14"/>
  <c r="R244" i="14"/>
  <c r="AB239" i="14"/>
  <c r="AA237" i="14"/>
  <c r="R223" i="14"/>
  <c r="R220" i="14"/>
  <c r="BW216" i="14"/>
  <c r="BY216" i="14" s="1"/>
  <c r="BL213" i="14"/>
  <c r="AB211" i="14"/>
  <c r="CA204" i="14"/>
  <c r="CE204" i="14" s="1"/>
  <c r="CA203" i="14"/>
  <c r="CE203" i="14" s="1"/>
  <c r="BZ202" i="14"/>
  <c r="BZ199" i="14"/>
  <c r="CB190" i="14"/>
  <c r="CA185" i="14"/>
  <c r="CC184" i="14"/>
  <c r="R184" i="14"/>
  <c r="BX179" i="14"/>
  <c r="BY179" i="14" s="1"/>
  <c r="BZ179" i="14"/>
  <c r="R174" i="14"/>
  <c r="BZ160" i="14"/>
  <c r="BZ159" i="14"/>
  <c r="AC146" i="14"/>
  <c r="CC145" i="14"/>
  <c r="AC131" i="14"/>
  <c r="R128" i="14"/>
  <c r="BW119" i="14"/>
  <c r="BZ96" i="14"/>
  <c r="CA91" i="14"/>
  <c r="CA83" i="14"/>
  <c r="AC80" i="14"/>
  <c r="AC77" i="14"/>
  <c r="BX70" i="14"/>
  <c r="CC70" i="14"/>
  <c r="R69" i="14"/>
  <c r="BY63" i="14"/>
  <c r="CC51" i="14"/>
  <c r="BX51" i="14"/>
  <c r="BY51" i="14" s="1"/>
  <c r="CC47" i="14"/>
  <c r="BX47" i="14"/>
  <c r="BY47" i="14" s="1"/>
  <c r="BW42" i="14"/>
  <c r="CB42" i="14"/>
  <c r="CB35" i="14"/>
  <c r="CC26" i="14"/>
  <c r="BX26" i="14"/>
  <c r="BY26" i="14" s="1"/>
  <c r="CB24" i="14"/>
  <c r="CA23" i="14"/>
  <c r="CE23" i="14" s="1"/>
  <c r="CB19" i="14"/>
  <c r="BW19" i="14"/>
  <c r="BY19" i="14" s="1"/>
  <c r="AH125" i="76"/>
  <c r="AB247" i="14"/>
  <c r="AC244" i="14"/>
  <c r="AA226" i="14"/>
  <c r="AB222" i="14"/>
  <c r="AC220" i="14"/>
  <c r="CA216" i="14"/>
  <c r="AC211" i="14"/>
  <c r="CC209" i="14"/>
  <c r="AC205" i="14"/>
  <c r="AC200" i="14"/>
  <c r="R192" i="14"/>
  <c r="R189" i="14"/>
  <c r="AC188" i="14"/>
  <c r="BX172" i="14"/>
  <c r="R169" i="14"/>
  <c r="CA168" i="14"/>
  <c r="CC157" i="14"/>
  <c r="BZ154" i="14"/>
  <c r="CD154" i="14" s="1"/>
  <c r="CA148" i="14"/>
  <c r="CE148" i="14" s="1"/>
  <c r="AA143" i="14"/>
  <c r="BY141" i="14"/>
  <c r="R141" i="14"/>
  <c r="AC128" i="14"/>
  <c r="R126" i="14"/>
  <c r="BZ113" i="14"/>
  <c r="CD113" i="14" s="1"/>
  <c r="CA111" i="14"/>
  <c r="BZ105" i="14"/>
  <c r="BX101" i="14"/>
  <c r="BY101" i="14" s="1"/>
  <c r="CA81" i="14"/>
  <c r="BX68" i="14"/>
  <c r="CC65" i="14"/>
  <c r="BX56" i="14"/>
  <c r="BY56" i="14" s="1"/>
  <c r="BX30" i="14"/>
  <c r="R23" i="14"/>
  <c r="AA207" i="14"/>
  <c r="AC123" i="14"/>
  <c r="CA120" i="14"/>
  <c r="R60" i="14"/>
  <c r="BW52" i="14"/>
  <c r="BY52" i="14" s="1"/>
  <c r="CB52" i="14"/>
  <c r="BX31" i="14"/>
  <c r="CC31" i="14"/>
  <c r="BX22" i="14"/>
  <c r="CC22" i="14"/>
  <c r="BZ84" i="14"/>
  <c r="CD84" i="14" s="1"/>
  <c r="AC82" i="14"/>
  <c r="R81" i="14"/>
  <c r="BZ55" i="14"/>
  <c r="AC53" i="14"/>
  <c r="CC43" i="14"/>
  <c r="R35" i="14"/>
  <c r="BZ33" i="14"/>
  <c r="CD33" i="14" s="1"/>
  <c r="BZ30" i="14"/>
  <c r="CD30" i="14" s="1"/>
  <c r="AB25" i="14"/>
  <c r="BX24" i="14"/>
  <c r="BY24" i="14" s="1"/>
  <c r="AB23" i="14"/>
  <c r="AB19" i="14"/>
  <c r="BZ18" i="14"/>
  <c r="CA65" i="14"/>
  <c r="BZ60" i="14"/>
  <c r="AC58" i="14"/>
  <c r="AC54" i="14"/>
  <c r="BZ36" i="14"/>
  <c r="AA33" i="14"/>
  <c r="BZ32" i="14"/>
  <c r="AC13" i="14"/>
  <c r="BY503" i="14"/>
  <c r="CB480" i="14"/>
  <c r="BY475" i="14"/>
  <c r="CA473" i="14"/>
  <c r="CB470" i="14"/>
  <c r="AA469" i="14"/>
  <c r="R464" i="14"/>
  <c r="CC450" i="14"/>
  <c r="BY442" i="14"/>
  <c r="R438" i="14"/>
  <c r="AA435" i="14"/>
  <c r="CB418" i="14"/>
  <c r="CC415" i="14"/>
  <c r="AA409" i="14"/>
  <c r="R404" i="14"/>
  <c r="AA397" i="14"/>
  <c r="CB395" i="14"/>
  <c r="R392" i="14"/>
  <c r="BY382" i="14"/>
  <c r="R380" i="14"/>
  <c r="BY379" i="14"/>
  <c r="R372" i="14"/>
  <c r="AA371" i="14"/>
  <c r="CB370" i="14"/>
  <c r="R367" i="14"/>
  <c r="BY366" i="14"/>
  <c r="CB363" i="14"/>
  <c r="CB362" i="14"/>
  <c r="R360" i="14"/>
  <c r="AA358" i="14"/>
  <c r="R354" i="14"/>
  <c r="CB352" i="14"/>
  <c r="R344" i="14"/>
  <c r="BX340" i="14"/>
  <c r="BY340" i="14" s="1"/>
  <c r="CB336" i="14"/>
  <c r="CC335" i="14"/>
  <c r="AA324" i="14"/>
  <c r="BX317" i="14"/>
  <c r="R315" i="14"/>
  <c r="AA310" i="14"/>
  <c r="CB301" i="14"/>
  <c r="AA300" i="14"/>
  <c r="R292" i="14"/>
  <c r="BL278" i="14"/>
  <c r="BX271" i="14"/>
  <c r="AA271" i="14"/>
  <c r="R267" i="14"/>
  <c r="BX259" i="14"/>
  <c r="CC256" i="14"/>
  <c r="CC255" i="14"/>
  <c r="BX248" i="14"/>
  <c r="BX239" i="14"/>
  <c r="CC232" i="14"/>
  <c r="BX228" i="14"/>
  <c r="R219" i="14"/>
  <c r="BW211" i="14"/>
  <c r="CB211" i="14"/>
  <c r="BX205" i="14"/>
  <c r="CC205" i="14"/>
  <c r="BW203" i="14"/>
  <c r="CB203" i="14"/>
  <c r="CC201" i="14"/>
  <c r="BW200" i="14"/>
  <c r="CB200" i="14"/>
  <c r="R200" i="14"/>
  <c r="CB198" i="14"/>
  <c r="BW198" i="14"/>
  <c r="R196" i="14"/>
  <c r="CC168" i="14"/>
  <c r="BX168" i="14"/>
  <c r="BW167" i="14"/>
  <c r="CB167" i="14"/>
  <c r="AB164" i="14"/>
  <c r="R164" i="14"/>
  <c r="R151" i="14"/>
  <c r="BZ151" i="14"/>
  <c r="AB119" i="14"/>
  <c r="R119" i="14"/>
  <c r="BX89" i="14"/>
  <c r="BY89" i="14" s="1"/>
  <c r="CC89" i="14"/>
  <c r="R506" i="14"/>
  <c r="BZ504" i="14"/>
  <c r="CB502" i="14"/>
  <c r="R499" i="14"/>
  <c r="BZ496" i="14"/>
  <c r="CD496" i="14" s="1"/>
  <c r="R495" i="14"/>
  <c r="R492" i="14"/>
  <c r="BZ491" i="14"/>
  <c r="AC490" i="14"/>
  <c r="AD490" i="14" s="1"/>
  <c r="R488" i="14"/>
  <c r="BZ486" i="14"/>
  <c r="BZ479" i="14"/>
  <c r="AA477" i="14"/>
  <c r="BZ471" i="14"/>
  <c r="BY468" i="14"/>
  <c r="R468" i="14"/>
  <c r="CB464" i="14"/>
  <c r="BZ462" i="14"/>
  <c r="R455" i="14"/>
  <c r="R453" i="14"/>
  <c r="BZ451" i="14"/>
  <c r="R447" i="14"/>
  <c r="CA445" i="14"/>
  <c r="CC442" i="14"/>
  <c r="CB441" i="14"/>
  <c r="R439" i="14"/>
  <c r="R434" i="14"/>
  <c r="BZ430" i="14"/>
  <c r="CD430" i="14" s="1"/>
  <c r="AB430" i="14"/>
  <c r="R428" i="14"/>
  <c r="AC427" i="14"/>
  <c r="BY423" i="14"/>
  <c r="BZ419" i="14"/>
  <c r="CA404" i="14"/>
  <c r="AC399" i="14"/>
  <c r="BZ395" i="14"/>
  <c r="CA392" i="14"/>
  <c r="CA387" i="14"/>
  <c r="AA387" i="14"/>
  <c r="CB386" i="14"/>
  <c r="AC384" i="14"/>
  <c r="CA383" i="14"/>
  <c r="AC380" i="14"/>
  <c r="BZ379" i="14"/>
  <c r="R376" i="14"/>
  <c r="BL372" i="14"/>
  <c r="AC372" i="14"/>
  <c r="AA370" i="14"/>
  <c r="CA368" i="14"/>
  <c r="CB366" i="14"/>
  <c r="AA365" i="14"/>
  <c r="BZ362" i="14"/>
  <c r="AC360" i="14"/>
  <c r="CC359" i="14"/>
  <c r="R359" i="14"/>
  <c r="AC358" i="14"/>
  <c r="CA345" i="14"/>
  <c r="BW343" i="14"/>
  <c r="AC340" i="14"/>
  <c r="AB336" i="14"/>
  <c r="BW331" i="14"/>
  <c r="BY331" i="14" s="1"/>
  <c r="CB324" i="14"/>
  <c r="AB324" i="14"/>
  <c r="BX316" i="14"/>
  <c r="BY316" i="14" s="1"/>
  <c r="AB306" i="14"/>
  <c r="BZ303" i="14"/>
  <c r="CB191" i="14"/>
  <c r="R177" i="14"/>
  <c r="BW172" i="14"/>
  <c r="CB172" i="14"/>
  <c r="AC153" i="14"/>
  <c r="R145" i="14"/>
  <c r="BW91" i="14"/>
  <c r="CB91" i="14"/>
  <c r="BZ498" i="14"/>
  <c r="CB506" i="14"/>
  <c r="AB506" i="14"/>
  <c r="CA505" i="14"/>
  <c r="CE505" i="14" s="1"/>
  <c r="CC503" i="14"/>
  <c r="CB498" i="14"/>
  <c r="CA495" i="14"/>
  <c r="AC494" i="14"/>
  <c r="AA492" i="14"/>
  <c r="BZ490" i="14"/>
  <c r="BZ485" i="14"/>
  <c r="CD485" i="14" s="1"/>
  <c r="R481" i="14"/>
  <c r="R471" i="14"/>
  <c r="BZ469" i="14"/>
  <c r="CD469" i="14" s="1"/>
  <c r="CA468" i="14"/>
  <c r="CA466" i="14"/>
  <c r="CE466" i="14" s="1"/>
  <c r="BZ464" i="14"/>
  <c r="BZ461" i="14"/>
  <c r="CD461" i="14" s="1"/>
  <c r="CA459" i="14"/>
  <c r="R458" i="14"/>
  <c r="BX455" i="14"/>
  <c r="BY455" i="14" s="1"/>
  <c r="CA455" i="14"/>
  <c r="CE455" i="14" s="1"/>
  <c r="BW450" i="14"/>
  <c r="BY450" i="14" s="1"/>
  <c r="BY440" i="14"/>
  <c r="AC439" i="14"/>
  <c r="CB438" i="14"/>
  <c r="BZ438" i="14"/>
  <c r="AB435" i="14"/>
  <c r="CA433" i="14"/>
  <c r="CA432" i="14"/>
  <c r="BZ431" i="14"/>
  <c r="BW430" i="14"/>
  <c r="CC429" i="14"/>
  <c r="CC427" i="14"/>
  <c r="CA424" i="14"/>
  <c r="CC423" i="14"/>
  <c r="AA423" i="14"/>
  <c r="AC419" i="14"/>
  <c r="AC416" i="14"/>
  <c r="AA410" i="14"/>
  <c r="R408" i="14"/>
  <c r="CA407" i="14"/>
  <c r="R406" i="14"/>
  <c r="CB403" i="14"/>
  <c r="CB402" i="14"/>
  <c r="R396" i="14"/>
  <c r="R394" i="14"/>
  <c r="CB391" i="14"/>
  <c r="CB390" i="14"/>
  <c r="BZ386" i="14"/>
  <c r="CB382" i="14"/>
  <c r="AC376" i="14"/>
  <c r="AC371" i="14"/>
  <c r="AC370" i="14"/>
  <c r="CC368" i="14"/>
  <c r="BZ367" i="14"/>
  <c r="R364" i="14"/>
  <c r="CC360" i="14"/>
  <c r="CB358" i="14"/>
  <c r="R358" i="14"/>
  <c r="CC356" i="14"/>
  <c r="CA356" i="14"/>
  <c r="R355" i="14"/>
  <c r="CA352" i="14"/>
  <c r="BX349" i="14"/>
  <c r="CA349" i="14"/>
  <c r="CE349" i="14" s="1"/>
  <c r="CB348" i="14"/>
  <c r="AB344" i="14"/>
  <c r="CA339" i="14"/>
  <c r="CB338" i="14"/>
  <c r="R337" i="14"/>
  <c r="R335" i="14"/>
  <c r="BX328" i="14"/>
  <c r="CA325" i="14"/>
  <c r="AA323" i="14"/>
  <c r="R321" i="14"/>
  <c r="BZ316" i="14"/>
  <c r="CC315" i="14"/>
  <c r="AA315" i="14"/>
  <c r="AA314" i="14"/>
  <c r="AC312" i="14"/>
  <c r="CB310" i="14"/>
  <c r="CC307" i="14"/>
  <c r="CA306" i="14"/>
  <c r="CE306" i="14" s="1"/>
  <c r="CA305" i="14"/>
  <c r="CE305" i="14" s="1"/>
  <c r="BZ304" i="14"/>
  <c r="CD304" i="14" s="1"/>
  <c r="CB298" i="14"/>
  <c r="AB298" i="14"/>
  <c r="R296" i="14"/>
  <c r="R295" i="14"/>
  <c r="AC293" i="14"/>
  <c r="AC292" i="14"/>
  <c r="CC288" i="14"/>
  <c r="AC288" i="14"/>
  <c r="CC287" i="14"/>
  <c r="AC285" i="14"/>
  <c r="BX284" i="14"/>
  <c r="BY284" i="14" s="1"/>
  <c r="BW283" i="14"/>
  <c r="BY283" i="14" s="1"/>
  <c r="CB282" i="14"/>
  <c r="BZ277" i="14"/>
  <c r="BZ276" i="14"/>
  <c r="CB272" i="14"/>
  <c r="AC272" i="14"/>
  <c r="R271" i="14"/>
  <c r="CA269" i="14"/>
  <c r="CB268" i="14"/>
  <c r="CA268" i="14"/>
  <c r="CC267" i="14"/>
  <c r="CC264" i="14"/>
  <c r="AC264" i="14"/>
  <c r="CB263" i="14"/>
  <c r="AB263" i="14"/>
  <c r="AC261" i="14"/>
  <c r="CA252" i="14"/>
  <c r="R247" i="14"/>
  <c r="BL246" i="14"/>
  <c r="BX244" i="14"/>
  <c r="CA243" i="14"/>
  <c r="CE243" i="14" s="1"/>
  <c r="BW242" i="14"/>
  <c r="BY242" i="14" s="1"/>
  <c r="CA238" i="14"/>
  <c r="AC236" i="14"/>
  <c r="R232" i="14"/>
  <c r="CB230" i="14"/>
  <c r="BL230" i="14"/>
  <c r="CA230" i="14"/>
  <c r="AA227" i="14"/>
  <c r="CA224" i="14"/>
  <c r="CB223" i="14"/>
  <c r="AA222" i="14"/>
  <c r="CC216" i="14"/>
  <c r="R216" i="14"/>
  <c r="CA215" i="14"/>
  <c r="CE215" i="14" s="1"/>
  <c r="CA212" i="14"/>
  <c r="BX211" i="14"/>
  <c r="BX204" i="14"/>
  <c r="AC204" i="14"/>
  <c r="R204" i="14"/>
  <c r="BX195" i="14"/>
  <c r="BY195" i="14" s="1"/>
  <c r="CB194" i="14"/>
  <c r="BW194" i="14"/>
  <c r="R194" i="14"/>
  <c r="BZ192" i="14"/>
  <c r="CA187" i="14"/>
  <c r="CE187" i="14" s="1"/>
  <c r="CB186" i="14"/>
  <c r="BW186" i="14"/>
  <c r="BY186" i="14" s="1"/>
  <c r="AC174" i="14"/>
  <c r="CA174" i="14"/>
  <c r="AB168" i="14"/>
  <c r="R168" i="14"/>
  <c r="BW160" i="14"/>
  <c r="CB160" i="14"/>
  <c r="AC149" i="14"/>
  <c r="CA149" i="14"/>
  <c r="CE149" i="14" s="1"/>
  <c r="CC137" i="14"/>
  <c r="BX137" i="14"/>
  <c r="BY137" i="14" s="1"/>
  <c r="CC115" i="14"/>
  <c r="BX115" i="14"/>
  <c r="BY115" i="14" s="1"/>
  <c r="BX107" i="14"/>
  <c r="CC107" i="14"/>
  <c r="BY96" i="14"/>
  <c r="AC296" i="14"/>
  <c r="CC295" i="14"/>
  <c r="CB294" i="14"/>
  <c r="CB291" i="14"/>
  <c r="BW287" i="14"/>
  <c r="BY287" i="14" s="1"/>
  <c r="CA286" i="14"/>
  <c r="CC285" i="14"/>
  <c r="AB275" i="14"/>
  <c r="CC273" i="14"/>
  <c r="BZ273" i="14"/>
  <c r="CA271" i="14"/>
  <c r="CE271" i="14" s="1"/>
  <c r="AB271" i="14"/>
  <c r="CC269" i="14"/>
  <c r="CB267" i="14"/>
  <c r="BZ265" i="14"/>
  <c r="CA263" i="14"/>
  <c r="CE263" i="14" s="1"/>
  <c r="BW262" i="14"/>
  <c r="BY262" i="14" s="1"/>
  <c r="BZ262" i="14"/>
  <c r="CD262" i="14" s="1"/>
  <c r="CA259" i="14"/>
  <c r="CE259" i="14" s="1"/>
  <c r="CC252" i="14"/>
  <c r="CC251" i="14"/>
  <c r="AC248" i="14"/>
  <c r="AA239" i="14"/>
  <c r="CA232" i="14"/>
  <c r="CB231" i="14"/>
  <c r="AC228" i="14"/>
  <c r="CC227" i="14"/>
  <c r="CB226" i="14"/>
  <c r="CA226" i="14"/>
  <c r="BZ222" i="14"/>
  <c r="BX219" i="14"/>
  <c r="BW218" i="14"/>
  <c r="AA218" i="14"/>
  <c r="AC216" i="14"/>
  <c r="CB215" i="14"/>
  <c r="AC195" i="14"/>
  <c r="CA195" i="14"/>
  <c r="CE195" i="14" s="1"/>
  <c r="BW183" i="14"/>
  <c r="CB183" i="14"/>
  <c r="CC176" i="14"/>
  <c r="BX176" i="14"/>
  <c r="BW171" i="14"/>
  <c r="CB171" i="14"/>
  <c r="CB126" i="14"/>
  <c r="BW126" i="14"/>
  <c r="BX120" i="14"/>
  <c r="BY120" i="14" s="1"/>
  <c r="CC120" i="14"/>
  <c r="BX85" i="14"/>
  <c r="BY85" i="14" s="1"/>
  <c r="CC85" i="14"/>
  <c r="R186" i="14"/>
  <c r="AC177" i="14"/>
  <c r="R173" i="14"/>
  <c r="CA169" i="14"/>
  <c r="AA168" i="14"/>
  <c r="CA165" i="14"/>
  <c r="BZ164" i="14"/>
  <c r="AA150" i="14"/>
  <c r="R149" i="14"/>
  <c r="R133" i="14"/>
  <c r="AC132" i="14"/>
  <c r="AA116" i="14"/>
  <c r="R114" i="14"/>
  <c r="AC106" i="14"/>
  <c r="R95" i="14"/>
  <c r="R94" i="14"/>
  <c r="R89" i="14"/>
  <c r="CC80" i="14"/>
  <c r="CC73" i="14"/>
  <c r="CB67" i="14"/>
  <c r="CB65" i="14"/>
  <c r="CD57" i="14"/>
  <c r="CB56" i="14"/>
  <c r="CB50" i="14"/>
  <c r="CC39" i="14"/>
  <c r="BY39" i="14"/>
  <c r="CB34" i="14"/>
  <c r="AC24" i="14"/>
  <c r="CB21" i="14"/>
  <c r="CB20" i="14"/>
  <c r="AF191" i="14"/>
  <c r="AL191" i="14" s="1"/>
  <c r="AM192" i="76"/>
  <c r="AN192" i="76" s="1"/>
  <c r="BZ209" i="14"/>
  <c r="BL207" i="14"/>
  <c r="R205" i="14"/>
  <c r="BZ204" i="14"/>
  <c r="AA203" i="14"/>
  <c r="BZ198" i="14"/>
  <c r="BZ196" i="14"/>
  <c r="AB191" i="14"/>
  <c r="BZ190" i="14"/>
  <c r="BL188" i="14"/>
  <c r="AA183" i="14"/>
  <c r="CA180" i="14"/>
  <c r="BY178" i="14"/>
  <c r="R178" i="14"/>
  <c r="AC176" i="14"/>
  <c r="CA173" i="14"/>
  <c r="AB172" i="14"/>
  <c r="BZ170" i="14"/>
  <c r="AC159" i="14"/>
  <c r="BZ155" i="14"/>
  <c r="AC144" i="14"/>
  <c r="AA142" i="14"/>
  <c r="R138" i="14"/>
  <c r="AC137" i="14"/>
  <c r="CA133" i="14"/>
  <c r="CB131" i="14"/>
  <c r="AA126" i="14"/>
  <c r="AA121" i="14"/>
  <c r="AC120" i="14"/>
  <c r="R112" i="14"/>
  <c r="BZ106" i="14"/>
  <c r="AC103" i="14"/>
  <c r="CB102" i="14"/>
  <c r="CA95" i="14"/>
  <c r="CE95" i="14" s="1"/>
  <c r="AA93" i="14"/>
  <c r="BZ92" i="14"/>
  <c r="R90" i="14"/>
  <c r="CA89" i="14"/>
  <c r="CB88" i="14"/>
  <c r="CC84" i="14"/>
  <c r="R84" i="14"/>
  <c r="AA81" i="14"/>
  <c r="CB80" i="14"/>
  <c r="CA80" i="14"/>
  <c r="BW79" i="14"/>
  <c r="BZ79" i="14"/>
  <c r="CD79" i="14" s="1"/>
  <c r="CB73" i="14"/>
  <c r="CC72" i="14"/>
  <c r="CA72" i="14"/>
  <c r="BW68" i="14"/>
  <c r="BZ67" i="14"/>
  <c r="AC66" i="14"/>
  <c r="BY64" i="14"/>
  <c r="BZ59" i="14"/>
  <c r="BY58" i="14"/>
  <c r="BZ45" i="14"/>
  <c r="CA44" i="14"/>
  <c r="CB39" i="14"/>
  <c r="CA39" i="14"/>
  <c r="CB38" i="14"/>
  <c r="BZ38" i="14"/>
  <c r="AB35" i="14"/>
  <c r="BW33" i="14"/>
  <c r="AC31" i="14"/>
  <c r="BW30" i="14"/>
  <c r="AB30" i="14"/>
  <c r="BW29" i="14"/>
  <c r="R25" i="14"/>
  <c r="BW22" i="14"/>
  <c r="AC20" i="14"/>
  <c r="R17" i="14"/>
  <c r="R16" i="14"/>
  <c r="BZ14" i="14"/>
  <c r="BI13" i="14"/>
  <c r="AF118" i="14"/>
  <c r="AH119" i="76"/>
  <c r="AF106" i="14"/>
  <c r="AL106" i="14" s="1"/>
  <c r="AM107" i="76"/>
  <c r="AN107" i="76" s="1"/>
  <c r="AM463" i="76"/>
  <c r="AN463" i="76" s="1"/>
  <c r="AM119" i="76"/>
  <c r="AN119" i="76" s="1"/>
  <c r="CA205" i="14"/>
  <c r="AB200" i="14"/>
  <c r="AC198" i="14"/>
  <c r="BZ186" i="14"/>
  <c r="R185" i="14"/>
  <c r="BY182" i="14"/>
  <c r="CB180" i="14"/>
  <c r="AA178" i="14"/>
  <c r="CA172" i="14"/>
  <c r="CE172" i="14" s="1"/>
  <c r="AC168" i="14"/>
  <c r="BX164" i="14"/>
  <c r="AA159" i="14"/>
  <c r="CA157" i="14"/>
  <c r="AB156" i="14"/>
  <c r="AA155" i="14"/>
  <c r="AA154" i="14"/>
  <c r="CA153" i="14"/>
  <c r="R153" i="14"/>
  <c r="AA149" i="14"/>
  <c r="CA144" i="14"/>
  <c r="AC138" i="14"/>
  <c r="CB136" i="14"/>
  <c r="AC135" i="14"/>
  <c r="R134" i="14"/>
  <c r="AA130" i="14"/>
  <c r="CA128" i="14"/>
  <c r="CA123" i="14"/>
  <c r="CE123" i="14" s="1"/>
  <c r="AA122" i="14"/>
  <c r="BY116" i="14"/>
  <c r="AB115" i="14"/>
  <c r="BW114" i="14"/>
  <c r="BZ114" i="14"/>
  <c r="CD114" i="14" s="1"/>
  <c r="AC112" i="14"/>
  <c r="BZ104" i="14"/>
  <c r="CD104" i="14" s="1"/>
  <c r="CB101" i="14"/>
  <c r="CB100" i="14"/>
  <c r="AC97" i="14"/>
  <c r="BZ95" i="14"/>
  <c r="CA90" i="14"/>
  <c r="BZ88" i="14"/>
  <c r="BX87" i="14"/>
  <c r="BY87" i="14" s="1"/>
  <c r="AA87" i="14"/>
  <c r="R82" i="14"/>
  <c r="AC79" i="14"/>
  <c r="CA78" i="14"/>
  <c r="CA76" i="14"/>
  <c r="CE76" i="14" s="1"/>
  <c r="BZ73" i="14"/>
  <c r="CB72" i="14"/>
  <c r="CC69" i="14"/>
  <c r="CC64" i="14"/>
  <c r="CA64" i="14"/>
  <c r="CA61" i="14"/>
  <c r="CC60" i="14"/>
  <c r="CA60" i="14"/>
  <c r="AC59" i="14"/>
  <c r="BZ56" i="14"/>
  <c r="R53" i="14"/>
  <c r="BZ48" i="14"/>
  <c r="BX45" i="14"/>
  <c r="AA44" i="14"/>
  <c r="BX42" i="14"/>
  <c r="R42" i="14"/>
  <c r="AC34" i="14"/>
  <c r="R30" i="14"/>
  <c r="CB26" i="14"/>
  <c r="AC26" i="14"/>
  <c r="CC25" i="14"/>
  <c r="BX23" i="14"/>
  <c r="AC23" i="14"/>
  <c r="CA21" i="14"/>
  <c r="AC17" i="14"/>
  <c r="CB16" i="14"/>
  <c r="CC15" i="14"/>
  <c r="R13" i="14"/>
  <c r="AH463" i="76"/>
  <c r="AH107" i="76"/>
  <c r="AM264" i="76"/>
  <c r="AF15" i="14"/>
  <c r="BY446" i="14"/>
  <c r="CB501" i="14"/>
  <c r="CB434" i="14"/>
  <c r="CB411" i="14"/>
  <c r="CC407" i="14"/>
  <c r="BW496" i="14"/>
  <c r="BY496" i="14" s="1"/>
  <c r="BW481" i="14"/>
  <c r="BX477" i="14"/>
  <c r="BY477" i="14" s="1"/>
  <c r="BW473" i="14"/>
  <c r="BY473" i="14" s="1"/>
  <c r="BW466" i="14"/>
  <c r="BW465" i="14"/>
  <c r="BY465" i="14" s="1"/>
  <c r="CC463" i="14"/>
  <c r="BX458" i="14"/>
  <c r="BY458" i="14" s="1"/>
  <c r="BW453" i="14"/>
  <c r="BY453" i="14" s="1"/>
  <c r="CC447" i="14"/>
  <c r="BW445" i="14"/>
  <c r="BY445" i="14" s="1"/>
  <c r="BW444" i="14"/>
  <c r="BY444" i="14" s="1"/>
  <c r="BX441" i="14"/>
  <c r="BY441" i="14" s="1"/>
  <c r="BY428" i="14"/>
  <c r="CC416" i="14"/>
  <c r="BW415" i="14"/>
  <c r="BY415" i="14" s="1"/>
  <c r="CC412" i="14"/>
  <c r="BW410" i="14"/>
  <c r="BY410" i="14" s="1"/>
  <c r="BW399" i="14"/>
  <c r="BY399" i="14" s="1"/>
  <c r="BW374" i="14"/>
  <c r="BW355" i="14"/>
  <c r="BW354" i="14"/>
  <c r="BY354" i="14" s="1"/>
  <c r="CC347" i="14"/>
  <c r="CC345" i="14"/>
  <c r="BW335" i="14"/>
  <c r="CC333" i="14"/>
  <c r="CC329" i="14"/>
  <c r="CC327" i="14"/>
  <c r="BW323" i="14"/>
  <c r="BX320" i="14"/>
  <c r="BY320" i="14" s="1"/>
  <c r="CC311" i="14"/>
  <c r="BX305" i="14"/>
  <c r="BW304" i="14"/>
  <c r="BW297" i="14"/>
  <c r="BW295" i="14"/>
  <c r="BY295" i="14" s="1"/>
  <c r="BW280" i="14"/>
  <c r="CB280" i="14"/>
  <c r="BW275" i="14"/>
  <c r="BY275" i="14" s="1"/>
  <c r="BW270" i="14"/>
  <c r="BY270" i="14" s="1"/>
  <c r="CC268" i="14"/>
  <c r="BX268" i="14"/>
  <c r="BY268" i="14" s="1"/>
  <c r="BW266" i="14"/>
  <c r="BY266" i="14" s="1"/>
  <c r="BW264" i="14"/>
  <c r="BY264" i="14" s="1"/>
  <c r="CB264" i="14"/>
  <c r="BW255" i="14"/>
  <c r="BY255" i="14" s="1"/>
  <c r="BW253" i="14"/>
  <c r="BW238" i="14"/>
  <c r="BW229" i="14"/>
  <c r="BW227" i="14"/>
  <c r="BY227" i="14" s="1"/>
  <c r="BW214" i="14"/>
  <c r="CC200" i="14"/>
  <c r="BX200" i="14"/>
  <c r="BW196" i="14"/>
  <c r="BY196" i="14" s="1"/>
  <c r="CB196" i="14"/>
  <c r="CB492" i="14"/>
  <c r="CD492" i="14" s="1"/>
  <c r="BW500" i="14"/>
  <c r="BY500" i="14" s="1"/>
  <c r="BW497" i="14"/>
  <c r="BW485" i="14"/>
  <c r="BW476" i="14"/>
  <c r="BY476" i="14" s="1"/>
  <c r="CC506" i="14"/>
  <c r="BY506" i="14"/>
  <c r="CC502" i="14"/>
  <c r="BY502" i="14"/>
  <c r="BX498" i="14"/>
  <c r="BY498" i="14" s="1"/>
  <c r="BY495" i="14"/>
  <c r="CC487" i="14"/>
  <c r="CB486" i="14"/>
  <c r="CC479" i="14"/>
  <c r="CC478" i="14"/>
  <c r="BY478" i="14"/>
  <c r="BY471" i="14"/>
  <c r="BY460" i="14"/>
  <c r="BY459" i="14"/>
  <c r="BY457" i="14"/>
  <c r="BY451" i="14"/>
  <c r="BX438" i="14"/>
  <c r="BY438" i="14" s="1"/>
  <c r="CB432" i="14"/>
  <c r="BX430" i="14"/>
  <c r="CC424" i="14"/>
  <c r="CC420" i="14"/>
  <c r="CE419" i="14"/>
  <c r="BY398" i="14"/>
  <c r="BY362" i="14"/>
  <c r="BW347" i="14"/>
  <c r="BY347" i="14" s="1"/>
  <c r="BX344" i="14"/>
  <c r="BY344" i="14" s="1"/>
  <c r="CC343" i="14"/>
  <c r="BX332" i="14"/>
  <c r="CC331" i="14"/>
  <c r="CB330" i="14"/>
  <c r="BW327" i="14"/>
  <c r="BY327" i="14" s="1"/>
  <c r="CC325" i="14"/>
  <c r="BW311" i="14"/>
  <c r="BY311" i="14" s="1"/>
  <c r="BX302" i="14"/>
  <c r="BX296" i="14"/>
  <c r="BY296" i="14" s="1"/>
  <c r="BX291" i="14"/>
  <c r="BY291" i="14" s="1"/>
  <c r="BX289" i="14"/>
  <c r="CC289" i="14"/>
  <c r="BY288" i="14"/>
  <c r="BW276" i="14"/>
  <c r="BY276" i="14" s="1"/>
  <c r="CB276" i="14"/>
  <c r="BW258" i="14"/>
  <c r="BW250" i="14"/>
  <c r="BY250" i="14" s="1"/>
  <c r="BW249" i="14"/>
  <c r="BX247" i="14"/>
  <c r="BW245" i="14"/>
  <c r="BX243" i="14"/>
  <c r="CC236" i="14"/>
  <c r="BX231" i="14"/>
  <c r="BY231" i="14" s="1"/>
  <c r="BX223" i="14"/>
  <c r="BY223" i="14" s="1"/>
  <c r="BW199" i="14"/>
  <c r="CB199" i="14"/>
  <c r="CC188" i="14"/>
  <c r="BX188" i="14"/>
  <c r="BY188" i="14" s="1"/>
  <c r="CD359" i="14"/>
  <c r="BX261" i="14"/>
  <c r="BY261" i="14" s="1"/>
  <c r="CC261" i="14"/>
  <c r="BW204" i="14"/>
  <c r="CB204" i="14"/>
  <c r="CB202" i="14"/>
  <c r="BW202" i="14"/>
  <c r="BY202" i="14" s="1"/>
  <c r="BX193" i="14"/>
  <c r="BY193" i="14" s="1"/>
  <c r="CC193" i="14"/>
  <c r="CB187" i="14"/>
  <c r="BW187" i="14"/>
  <c r="BX501" i="14"/>
  <c r="BY501" i="14" s="1"/>
  <c r="CC499" i="14"/>
  <c r="BX497" i="14"/>
  <c r="CC495" i="14"/>
  <c r="CB494" i="14"/>
  <c r="CC491" i="14"/>
  <c r="CB490" i="14"/>
  <c r="BY487" i="14"/>
  <c r="BX485" i="14"/>
  <c r="BW484" i="14"/>
  <c r="BY484" i="14" s="1"/>
  <c r="BX481" i="14"/>
  <c r="BY479" i="14"/>
  <c r="CC475" i="14"/>
  <c r="CB472" i="14"/>
  <c r="BX466" i="14"/>
  <c r="BY464" i="14"/>
  <c r="BY463" i="14"/>
  <c r="BW461" i="14"/>
  <c r="BY461" i="14" s="1"/>
  <c r="CB460" i="14"/>
  <c r="BY447" i="14"/>
  <c r="CC443" i="14"/>
  <c r="CB442" i="14"/>
  <c r="BY437" i="14"/>
  <c r="BY431" i="14"/>
  <c r="CB428" i="14"/>
  <c r="BX348" i="14"/>
  <c r="BW339" i="14"/>
  <c r="BX324" i="14"/>
  <c r="BY324" i="14" s="1"/>
  <c r="CC323" i="14"/>
  <c r="CB322" i="14"/>
  <c r="BW319" i="14"/>
  <c r="CB318" i="14"/>
  <c r="BW315" i="14"/>
  <c r="BY315" i="14" s="1"/>
  <c r="BX312" i="14"/>
  <c r="BX309" i="14"/>
  <c r="BY309" i="14" s="1"/>
  <c r="CB306" i="14"/>
  <c r="BW300" i="14"/>
  <c r="CC299" i="14"/>
  <c r="BX298" i="14"/>
  <c r="BY298" i="14" s="1"/>
  <c r="BX279" i="14"/>
  <c r="BW274" i="14"/>
  <c r="BY274" i="14" s="1"/>
  <c r="BX272" i="14"/>
  <c r="BY272" i="14" s="1"/>
  <c r="CC272" i="14"/>
  <c r="BX265" i="14"/>
  <c r="BY265" i="14" s="1"/>
  <c r="CC265" i="14"/>
  <c r="BX263" i="14"/>
  <c r="BY263" i="14" s="1"/>
  <c r="CC240" i="14"/>
  <c r="BX235" i="14"/>
  <c r="BY235" i="14" s="1"/>
  <c r="BW234" i="14"/>
  <c r="BY234" i="14" s="1"/>
  <c r="BX215" i="14"/>
  <c r="BY215" i="14" s="1"/>
  <c r="CC191" i="14"/>
  <c r="BX191" i="14"/>
  <c r="BY191" i="14" s="1"/>
  <c r="CB176" i="14"/>
  <c r="BW176" i="14"/>
  <c r="CB168" i="14"/>
  <c r="BW168" i="14"/>
  <c r="CC119" i="14"/>
  <c r="BX119" i="14"/>
  <c r="BX112" i="14"/>
  <c r="BY112" i="14" s="1"/>
  <c r="CC112" i="14"/>
  <c r="CB95" i="14"/>
  <c r="BW95" i="14"/>
  <c r="BX258" i="14"/>
  <c r="BW257" i="14"/>
  <c r="BW237" i="14"/>
  <c r="BW233" i="14"/>
  <c r="BW225" i="14"/>
  <c r="CE219" i="14"/>
  <c r="BW217" i="14"/>
  <c r="CD214" i="14"/>
  <c r="CC208" i="14"/>
  <c r="BY208" i="14"/>
  <c r="CC192" i="14"/>
  <c r="BY192" i="14"/>
  <c r="BY190" i="14"/>
  <c r="CC180" i="14"/>
  <c r="BY180" i="14"/>
  <c r="CB178" i="14"/>
  <c r="CC177" i="14"/>
  <c r="BW163" i="14"/>
  <c r="CB163" i="14"/>
  <c r="BW159" i="14"/>
  <c r="CB159" i="14"/>
  <c r="CB151" i="14"/>
  <c r="CB140" i="14"/>
  <c r="CB135" i="14"/>
  <c r="BW135" i="14"/>
  <c r="CC127" i="14"/>
  <c r="BX127" i="14"/>
  <c r="BY127" i="14" s="1"/>
  <c r="CB123" i="14"/>
  <c r="BW123" i="14"/>
  <c r="CB122" i="14"/>
  <c r="BW122" i="14"/>
  <c r="CB90" i="14"/>
  <c r="CD90" i="14" s="1"/>
  <c r="BW90" i="14"/>
  <c r="BY90" i="14" s="1"/>
  <c r="CC88" i="14"/>
  <c r="BY72" i="14"/>
  <c r="BY184" i="14"/>
  <c r="BX183" i="14"/>
  <c r="BX165" i="14"/>
  <c r="CC165" i="14"/>
  <c r="CC160" i="14"/>
  <c r="BX160" i="14"/>
  <c r="CC152" i="14"/>
  <c r="BX152" i="14"/>
  <c r="CC140" i="14"/>
  <c r="BX140" i="14"/>
  <c r="BY140" i="14" s="1"/>
  <c r="CC136" i="14"/>
  <c r="BX136" i="14"/>
  <c r="BY136" i="14" s="1"/>
  <c r="CB134" i="14"/>
  <c r="BX133" i="14"/>
  <c r="BY133" i="14" s="1"/>
  <c r="CC133" i="14"/>
  <c r="CC131" i="14"/>
  <c r="BX131" i="14"/>
  <c r="CC91" i="14"/>
  <c r="BX91" i="14"/>
  <c r="BY292" i="14"/>
  <c r="BY260" i="14"/>
  <c r="CE235" i="14"/>
  <c r="BW221" i="14"/>
  <c r="BW210" i="14"/>
  <c r="BX203" i="14"/>
  <c r="BX199" i="14"/>
  <c r="BX187" i="14"/>
  <c r="CC185" i="14"/>
  <c r="CB184" i="14"/>
  <c r="CC156" i="14"/>
  <c r="BX156" i="14"/>
  <c r="BY132" i="14"/>
  <c r="BX128" i="14"/>
  <c r="BY128" i="14" s="1"/>
  <c r="CC128" i="14"/>
  <c r="CB127" i="14"/>
  <c r="BX124" i="14"/>
  <c r="BY124" i="14" s="1"/>
  <c r="CC124" i="14"/>
  <c r="CB106" i="14"/>
  <c r="BW106" i="14"/>
  <c r="CB105" i="14"/>
  <c r="BW105" i="14"/>
  <c r="CC102" i="14"/>
  <c r="BX102" i="14"/>
  <c r="BY102" i="14" s="1"/>
  <c r="CB97" i="14"/>
  <c r="BW97" i="14"/>
  <c r="CB94" i="14"/>
  <c r="BW94" i="14"/>
  <c r="BY94" i="14" s="1"/>
  <c r="CC116" i="14"/>
  <c r="BW109" i="14"/>
  <c r="BX106" i="14"/>
  <c r="BX105" i="14"/>
  <c r="BX95" i="14"/>
  <c r="BW86" i="14"/>
  <c r="CB85" i="14"/>
  <c r="CC77" i="14"/>
  <c r="CB71" i="14"/>
  <c r="CB63" i="14"/>
  <c r="CC61" i="14"/>
  <c r="BY61" i="14"/>
  <c r="CB59" i="14"/>
  <c r="CC58" i="14"/>
  <c r="CB55" i="14"/>
  <c r="BX53" i="14"/>
  <c r="CC52" i="14"/>
  <c r="CC48" i="14"/>
  <c r="BW44" i="14"/>
  <c r="BY44" i="14" s="1"/>
  <c r="CB43" i="14"/>
  <c r="BX38" i="14"/>
  <c r="BY38" i="14" s="1"/>
  <c r="CC37" i="14"/>
  <c r="CC36" i="14"/>
  <c r="BW23" i="14"/>
  <c r="BX20" i="14"/>
  <c r="BY20" i="14" s="1"/>
  <c r="CB14" i="14"/>
  <c r="CC13" i="14"/>
  <c r="CC103" i="14"/>
  <c r="CC99" i="14"/>
  <c r="CC78" i="14"/>
  <c r="CC62" i="14"/>
  <c r="CB61" i="14"/>
  <c r="BX57" i="14"/>
  <c r="CC54" i="14"/>
  <c r="CE54" i="14" s="1"/>
  <c r="BW53" i="14"/>
  <c r="BW49" i="14"/>
  <c r="BY49" i="14" s="1"/>
  <c r="CB40" i="14"/>
  <c r="BW37" i="14"/>
  <c r="BY37" i="14" s="1"/>
  <c r="BX34" i="14"/>
  <c r="CC32" i="14"/>
  <c r="CC27" i="14"/>
  <c r="BY88" i="14"/>
  <c r="BY80" i="14"/>
  <c r="CC74" i="14"/>
  <c r="CC66" i="14"/>
  <c r="CC17" i="14"/>
  <c r="BY77" i="14"/>
  <c r="BY65" i="14"/>
  <c r="BY48" i="14"/>
  <c r="BL495" i="14"/>
  <c r="BL481" i="14"/>
  <c r="BL473" i="14"/>
  <c r="BL435" i="14"/>
  <c r="BL433" i="14"/>
  <c r="BL289" i="14"/>
  <c r="BL282" i="14"/>
  <c r="BL271" i="14"/>
  <c r="BL270" i="14"/>
  <c r="BL128" i="14"/>
  <c r="BL163" i="14"/>
  <c r="BL162" i="14"/>
  <c r="BL86" i="14"/>
  <c r="BL84" i="14"/>
  <c r="BL67" i="14"/>
  <c r="AC333" i="14"/>
  <c r="CA333" i="14"/>
  <c r="AB320" i="14"/>
  <c r="BZ320" i="14"/>
  <c r="AA144" i="14"/>
  <c r="AB144" i="14"/>
  <c r="AA101" i="14"/>
  <c r="BZ101" i="14"/>
  <c r="AA15" i="14"/>
  <c r="CA15" i="14"/>
  <c r="AA504" i="14"/>
  <c r="BZ501" i="14"/>
  <c r="AA470" i="14"/>
  <c r="AB466" i="14"/>
  <c r="AD466" i="14" s="1"/>
  <c r="AA445" i="14"/>
  <c r="AA440" i="14"/>
  <c r="AA436" i="14"/>
  <c r="AB427" i="14"/>
  <c r="BZ425" i="14"/>
  <c r="CA423" i="14"/>
  <c r="AB422" i="14"/>
  <c r="BZ421" i="14"/>
  <c r="CD421" i="14" s="1"/>
  <c r="AA419" i="14"/>
  <c r="CA411" i="14"/>
  <c r="AC403" i="14"/>
  <c r="AB399" i="14"/>
  <c r="BZ393" i="14"/>
  <c r="AA390" i="14"/>
  <c r="BZ389" i="14"/>
  <c r="AC382" i="14"/>
  <c r="AA367" i="14"/>
  <c r="AA355" i="14"/>
  <c r="AC341" i="14"/>
  <c r="AB242" i="14"/>
  <c r="BZ242" i="14"/>
  <c r="CD242" i="14" s="1"/>
  <c r="AA231" i="14"/>
  <c r="CA231" i="14"/>
  <c r="CE231" i="14" s="1"/>
  <c r="BZ176" i="14"/>
  <c r="AB176" i="14"/>
  <c r="AA102" i="14"/>
  <c r="BZ102" i="14"/>
  <c r="CA31" i="14"/>
  <c r="AC503" i="14"/>
  <c r="AC495" i="14"/>
  <c r="AB494" i="14"/>
  <c r="AA481" i="14"/>
  <c r="AC423" i="14"/>
  <c r="CA418" i="14"/>
  <c r="BZ414" i="14"/>
  <c r="CD414" i="14" s="1"/>
  <c r="BZ409" i="14"/>
  <c r="AC406" i="14"/>
  <c r="AC390" i="14"/>
  <c r="BZ357" i="14"/>
  <c r="AC348" i="14"/>
  <c r="BZ219" i="14"/>
  <c r="AB219" i="14"/>
  <c r="AC145" i="14"/>
  <c r="CA145" i="14"/>
  <c r="AB135" i="14"/>
  <c r="AA135" i="14"/>
  <c r="AC124" i="14"/>
  <c r="CA124" i="14"/>
  <c r="AA223" i="14"/>
  <c r="CA223" i="14"/>
  <c r="CE223" i="14" s="1"/>
  <c r="AA210" i="14"/>
  <c r="BZ210" i="14"/>
  <c r="CD210" i="14" s="1"/>
  <c r="AA123" i="14"/>
  <c r="AB123" i="14"/>
  <c r="AA501" i="14"/>
  <c r="AA500" i="14"/>
  <c r="AB498" i="14"/>
  <c r="AD498" i="14" s="1"/>
  <c r="AC491" i="14"/>
  <c r="AC487" i="14"/>
  <c r="AC479" i="14"/>
  <c r="AB470" i="14"/>
  <c r="AC454" i="14"/>
  <c r="AA453" i="14"/>
  <c r="AA452" i="14"/>
  <c r="BZ445" i="14"/>
  <c r="CD445" i="14" s="1"/>
  <c r="AB438" i="14"/>
  <c r="AB437" i="14"/>
  <c r="BZ434" i="14"/>
  <c r="CA434" i="14"/>
  <c r="CE434" i="14" s="1"/>
  <c r="AA432" i="14"/>
  <c r="AA431" i="14"/>
  <c r="AA407" i="14"/>
  <c r="CA406" i="14"/>
  <c r="AA403" i="14"/>
  <c r="AA386" i="14"/>
  <c r="AA381" i="14"/>
  <c r="AA377" i="14"/>
  <c r="AA374" i="14"/>
  <c r="AC367" i="14"/>
  <c r="AA361" i="14"/>
  <c r="AA354" i="14"/>
  <c r="AA340" i="14"/>
  <c r="AA327" i="14"/>
  <c r="AA275" i="14"/>
  <c r="CA275" i="14"/>
  <c r="CE275" i="14" s="1"/>
  <c r="BZ255" i="14"/>
  <c r="CD255" i="14" s="1"/>
  <c r="AA255" i="14"/>
  <c r="BZ246" i="14"/>
  <c r="AB246" i="14"/>
  <c r="CA240" i="14"/>
  <c r="AC240" i="14"/>
  <c r="AB230" i="14"/>
  <c r="BZ230" i="14"/>
  <c r="CA227" i="14"/>
  <c r="BZ136" i="14"/>
  <c r="AB136" i="14"/>
  <c r="AC109" i="14"/>
  <c r="CA109" i="14"/>
  <c r="AA105" i="14"/>
  <c r="AA97" i="14"/>
  <c r="BZ97" i="14"/>
  <c r="AC41" i="14"/>
  <c r="CA41" i="14"/>
  <c r="AA326" i="14"/>
  <c r="AC315" i="14"/>
  <c r="BZ309" i="14"/>
  <c r="AA308" i="14"/>
  <c r="AA302" i="14"/>
  <c r="AA295" i="14"/>
  <c r="AB288" i="14"/>
  <c r="AA286" i="14"/>
  <c r="AC268" i="14"/>
  <c r="AB268" i="14"/>
  <c r="AC266" i="14"/>
  <c r="AC265" i="14"/>
  <c r="AA263" i="14"/>
  <c r="BZ253" i="14"/>
  <c r="CD253" i="14" s="1"/>
  <c r="AA249" i="14"/>
  <c r="CA248" i="14"/>
  <c r="CE248" i="14" s="1"/>
  <c r="CA246" i="14"/>
  <c r="BZ245" i="14"/>
  <c r="CD245" i="14" s="1"/>
  <c r="BZ225" i="14"/>
  <c r="CD225" i="14" s="1"/>
  <c r="AB212" i="14"/>
  <c r="AC203" i="14"/>
  <c r="AC202" i="14"/>
  <c r="AC199" i="14"/>
  <c r="AC197" i="14"/>
  <c r="CA196" i="14"/>
  <c r="CE196" i="14" s="1"/>
  <c r="AA194" i="14"/>
  <c r="AC192" i="14"/>
  <c r="BZ191" i="14"/>
  <c r="AC189" i="14"/>
  <c r="AA182" i="14"/>
  <c r="BZ168" i="14"/>
  <c r="AA147" i="14"/>
  <c r="AA145" i="14"/>
  <c r="AA125" i="14"/>
  <c r="AA124" i="14"/>
  <c r="AB106" i="14"/>
  <c r="BZ72" i="14"/>
  <c r="AB65" i="14"/>
  <c r="AD65" i="14" s="1"/>
  <c r="AA63" i="14"/>
  <c r="AA47" i="14"/>
  <c r="AA45" i="14"/>
  <c r="AA41" i="14"/>
  <c r="AC29" i="14"/>
  <c r="BZ23" i="14"/>
  <c r="CD23" i="14" s="1"/>
  <c r="AA22" i="14"/>
  <c r="AA16" i="14"/>
  <c r="AA331" i="14"/>
  <c r="AA330" i="14"/>
  <c r="CA329" i="14"/>
  <c r="AC323" i="14"/>
  <c r="BZ298" i="14"/>
  <c r="BZ297" i="14"/>
  <c r="CD297" i="14" s="1"/>
  <c r="AC286" i="14"/>
  <c r="AB279" i="14"/>
  <c r="AC270" i="14"/>
  <c r="BZ254" i="14"/>
  <c r="AC251" i="14"/>
  <c r="AB234" i="14"/>
  <c r="AC231" i="14"/>
  <c r="AB226" i="14"/>
  <c r="AB199" i="14"/>
  <c r="AC181" i="14"/>
  <c r="AC180" i="14"/>
  <c r="AC179" i="14"/>
  <c r="AC178" i="14"/>
  <c r="AC172" i="14"/>
  <c r="BZ152" i="14"/>
  <c r="BZ144" i="14"/>
  <c r="CD144" i="14" s="1"/>
  <c r="BZ135" i="14"/>
  <c r="AC108" i="14"/>
  <c r="AC95" i="14"/>
  <c r="AC94" i="14"/>
  <c r="AC335" i="14"/>
  <c r="AA334" i="14"/>
  <c r="BZ322" i="14"/>
  <c r="AB310" i="14"/>
  <c r="AA298" i="14"/>
  <c r="AA294" i="14"/>
  <c r="AA279" i="14"/>
  <c r="AA278" i="14"/>
  <c r="AA266" i="14"/>
  <c r="AA262" i="14"/>
  <c r="AA254" i="14"/>
  <c r="AA234" i="14"/>
  <c r="AA233" i="14"/>
  <c r="AA230" i="14"/>
  <c r="AC227" i="14"/>
  <c r="AA195" i="14"/>
  <c r="AA189" i="14"/>
  <c r="AA187" i="14"/>
  <c r="AA186" i="14"/>
  <c r="AC184" i="14"/>
  <c r="BZ183" i="14"/>
  <c r="AC183" i="14"/>
  <c r="AC182" i="14"/>
  <c r="AB180" i="14"/>
  <c r="CA177" i="14"/>
  <c r="AA163" i="14"/>
  <c r="AA152" i="14"/>
  <c r="AA151" i="14"/>
  <c r="AC148" i="14"/>
  <c r="AC147" i="14"/>
  <c r="BZ143" i="14"/>
  <c r="CD143" i="14" s="1"/>
  <c r="CA132" i="14"/>
  <c r="CE132" i="14" s="1"/>
  <c r="BZ126" i="14"/>
  <c r="BZ123" i="14"/>
  <c r="AA120" i="14"/>
  <c r="AC119" i="14"/>
  <c r="AC110" i="14"/>
  <c r="AB105" i="14"/>
  <c r="AB96" i="14"/>
  <c r="AA91" i="14"/>
  <c r="AC86" i="14"/>
  <c r="CA53" i="14"/>
  <c r="CE53" i="14" s="1"/>
  <c r="AC50" i="14"/>
  <c r="AB47" i="14"/>
  <c r="AC46" i="14"/>
  <c r="AC44" i="14"/>
  <c r="BZ42" i="14"/>
  <c r="CA34" i="14"/>
  <c r="CE34" i="14" s="1"/>
  <c r="AA29" i="14"/>
  <c r="BZ16" i="14"/>
  <c r="AB16" i="14"/>
  <c r="AC500" i="14"/>
  <c r="AC478" i="14"/>
  <c r="CA478" i="14"/>
  <c r="AC506" i="14"/>
  <c r="AC502" i="14"/>
  <c r="CA499" i="14"/>
  <c r="AC499" i="14"/>
  <c r="AC453" i="14"/>
  <c r="AA441" i="14"/>
  <c r="CA441" i="14"/>
  <c r="CE441" i="14" s="1"/>
  <c r="AC483" i="14"/>
  <c r="AC438" i="14"/>
  <c r="AC486" i="14"/>
  <c r="CA486" i="14"/>
  <c r="CE486" i="14" s="1"/>
  <c r="AC473" i="14"/>
  <c r="AC446" i="14"/>
  <c r="AC442" i="14"/>
  <c r="CA442" i="14"/>
  <c r="AC440" i="14"/>
  <c r="AC447" i="14"/>
  <c r="CA447" i="14"/>
  <c r="CA494" i="14"/>
  <c r="CE494" i="14" s="1"/>
  <c r="AC492" i="14"/>
  <c r="AA489" i="14"/>
  <c r="AC488" i="14"/>
  <c r="AC484" i="14"/>
  <c r="AC480" i="14"/>
  <c r="AA474" i="14"/>
  <c r="AC469" i="14"/>
  <c r="AA465" i="14"/>
  <c r="AA464" i="14"/>
  <c r="AC462" i="14"/>
  <c r="AA460" i="14"/>
  <c r="AA458" i="14"/>
  <c r="AC457" i="14"/>
  <c r="AA448" i="14"/>
  <c r="AA446" i="14"/>
  <c r="AC444" i="14"/>
  <c r="AA433" i="14"/>
  <c r="AC424" i="14"/>
  <c r="CA422" i="14"/>
  <c r="AC418" i="14"/>
  <c r="AA415" i="14"/>
  <c r="AC414" i="14"/>
  <c r="AC396" i="14"/>
  <c r="AA394" i="14"/>
  <c r="AC383" i="14"/>
  <c r="AA382" i="14"/>
  <c r="AC368" i="14"/>
  <c r="CA367" i="14"/>
  <c r="AA362" i="14"/>
  <c r="AC356" i="14"/>
  <c r="AA339" i="14"/>
  <c r="AA338" i="14"/>
  <c r="AC336" i="14"/>
  <c r="AC328" i="14"/>
  <c r="AA318" i="14"/>
  <c r="AC313" i="14"/>
  <c r="AA309" i="14"/>
  <c r="AC306" i="14"/>
  <c r="AA305" i="14"/>
  <c r="AA301" i="14"/>
  <c r="AC394" i="14"/>
  <c r="AC391" i="14"/>
  <c r="AC366" i="14"/>
  <c r="AC319" i="14"/>
  <c r="AC311" i="14"/>
  <c r="AC504" i="14"/>
  <c r="AC496" i="14"/>
  <c r="CA490" i="14"/>
  <c r="CE490" i="14" s="1"/>
  <c r="AA472" i="14"/>
  <c r="AA468" i="14"/>
  <c r="AC461" i="14"/>
  <c r="AC450" i="14"/>
  <c r="AA449" i="14"/>
  <c r="AC436" i="14"/>
  <c r="AC430" i="14"/>
  <c r="CA429" i="14"/>
  <c r="AC426" i="14"/>
  <c r="AC415" i="14"/>
  <c r="AA413" i="14"/>
  <c r="AA398" i="14"/>
  <c r="AA393" i="14"/>
  <c r="AC392" i="14"/>
  <c r="AA383" i="14"/>
  <c r="AA378" i="14"/>
  <c r="AC375" i="14"/>
  <c r="AA363" i="14"/>
  <c r="AC359" i="14"/>
  <c r="AC355" i="14"/>
  <c r="AC354" i="14"/>
  <c r="AA347" i="14"/>
  <c r="AA346" i="14"/>
  <c r="AC344" i="14"/>
  <c r="CA343" i="14"/>
  <c r="AC332" i="14"/>
  <c r="AC331" i="14"/>
  <c r="AC327" i="14"/>
  <c r="AC324" i="14"/>
  <c r="AA322" i="14"/>
  <c r="AC316" i="14"/>
  <c r="AC308" i="14"/>
  <c r="AC307" i="14"/>
  <c r="AA306" i="14"/>
  <c r="AC303" i="14"/>
  <c r="CA302" i="14"/>
  <c r="CE302" i="14" s="1"/>
  <c r="AC428" i="14"/>
  <c r="AC411" i="14"/>
  <c r="AC398" i="14"/>
  <c r="AC395" i="14"/>
  <c r="AC386" i="14"/>
  <c r="AC378" i="14"/>
  <c r="AC363" i="14"/>
  <c r="AC277" i="14"/>
  <c r="CA264" i="14"/>
  <c r="AC252" i="14"/>
  <c r="AA246" i="14"/>
  <c r="AC232" i="14"/>
  <c r="AA229" i="14"/>
  <c r="AC219" i="14"/>
  <c r="AA215" i="14"/>
  <c r="AA213" i="14"/>
  <c r="AA211" i="14"/>
  <c r="CA207" i="14"/>
  <c r="CE207" i="14" s="1"/>
  <c r="AA193" i="14"/>
  <c r="CA188" i="14"/>
  <c r="AC186" i="14"/>
  <c r="AA176" i="14"/>
  <c r="CA175" i="14"/>
  <c r="CE175" i="14" s="1"/>
  <c r="AC175" i="14"/>
  <c r="AC171" i="14"/>
  <c r="CA163" i="14"/>
  <c r="CE163" i="14" s="1"/>
  <c r="AC163" i="14"/>
  <c r="CA161" i="14"/>
  <c r="CE161" i="14" s="1"/>
  <c r="AC151" i="14"/>
  <c r="AA146" i="14"/>
  <c r="AA137" i="14"/>
  <c r="AC63" i="14"/>
  <c r="AC208" i="14"/>
  <c r="AA201" i="14"/>
  <c r="AA197" i="14"/>
  <c r="AC194" i="14"/>
  <c r="AC185" i="14"/>
  <c r="AA181" i="14"/>
  <c r="AA179" i="14"/>
  <c r="AA177" i="14"/>
  <c r="AC169" i="14"/>
  <c r="AC167" i="14"/>
  <c r="AC165" i="14"/>
  <c r="AC164" i="14"/>
  <c r="CA156" i="14"/>
  <c r="CA155" i="14"/>
  <c r="CE155" i="14" s="1"/>
  <c r="AC155" i="14"/>
  <c r="AC152" i="14"/>
  <c r="AC143" i="14"/>
  <c r="AA141" i="14"/>
  <c r="AA139" i="14"/>
  <c r="CA137" i="14"/>
  <c r="AC134" i="14"/>
  <c r="AC126" i="14"/>
  <c r="AA117" i="14"/>
  <c r="AA115" i="14"/>
  <c r="AA113" i="14"/>
  <c r="CA112" i="14"/>
  <c r="AA112" i="14"/>
  <c r="AA111" i="14"/>
  <c r="CA106" i="14"/>
  <c r="CE106" i="14" s="1"/>
  <c r="AA106" i="14"/>
  <c r="AC100" i="14"/>
  <c r="AC93" i="14"/>
  <c r="AA89" i="14"/>
  <c r="AA85" i="14"/>
  <c r="AA82" i="14"/>
  <c r="AC78" i="14"/>
  <c r="AA76" i="14"/>
  <c r="AA72" i="14"/>
  <c r="AA60" i="14"/>
  <c r="AA57" i="14"/>
  <c r="AA56" i="14"/>
  <c r="AA51" i="14"/>
  <c r="AA48" i="14"/>
  <c r="AA43" i="14"/>
  <c r="CA42" i="14"/>
  <c r="CE42" i="14" s="1"/>
  <c r="AA39" i="14"/>
  <c r="AA30" i="14"/>
  <c r="CA24" i="14"/>
  <c r="CE24" i="14" s="1"/>
  <c r="AA23" i="14"/>
  <c r="CA22" i="14"/>
  <c r="AA20" i="14"/>
  <c r="AC304" i="14"/>
  <c r="AA290" i="14"/>
  <c r="CA288" i="14"/>
  <c r="AC287" i="14"/>
  <c r="AC278" i="14"/>
  <c r="AC262" i="14"/>
  <c r="AA257" i="14"/>
  <c r="CA256" i="14"/>
  <c r="AA242" i="14"/>
  <c r="AA241" i="14"/>
  <c r="AA238" i="14"/>
  <c r="AC235" i="14"/>
  <c r="AA225" i="14"/>
  <c r="AA221" i="14"/>
  <c r="AC215" i="14"/>
  <c r="AC210" i="14"/>
  <c r="AC209" i="14"/>
  <c r="AC156" i="14"/>
  <c r="AA148" i="14"/>
  <c r="CA141" i="14"/>
  <c r="AC139" i="14"/>
  <c r="CA130" i="14"/>
  <c r="CE130" i="14" s="1"/>
  <c r="AC130" i="14"/>
  <c r="AA128" i="14"/>
  <c r="AC127" i="14"/>
  <c r="CA122" i="14"/>
  <c r="CE122" i="14" s="1"/>
  <c r="AC122" i="14"/>
  <c r="AA119" i="14"/>
  <c r="AA114" i="14"/>
  <c r="AC111" i="14"/>
  <c r="CA103" i="14"/>
  <c r="AC90" i="14"/>
  <c r="AC75" i="14"/>
  <c r="CA56" i="14"/>
  <c r="CE56" i="14" s="1"/>
  <c r="AA52" i="14"/>
  <c r="AA49" i="14"/>
  <c r="AC39" i="14"/>
  <c r="CA27" i="14"/>
  <c r="CA26" i="14"/>
  <c r="AC18" i="14"/>
  <c r="CA17" i="14"/>
  <c r="CA13" i="14"/>
  <c r="AC300" i="14"/>
  <c r="AC298" i="14"/>
  <c r="AC297" i="14"/>
  <c r="AC295" i="14"/>
  <c r="AA293" i="14"/>
  <c r="AC290" i="14"/>
  <c r="CA284" i="14"/>
  <c r="CE284" i="14" s="1"/>
  <c r="AC283" i="14"/>
  <c r="AC282" i="14"/>
  <c r="AC273" i="14"/>
  <c r="CA272" i="14"/>
  <c r="AC269" i="14"/>
  <c r="AA258" i="14"/>
  <c r="AA253" i="14"/>
  <c r="CA250" i="14"/>
  <c r="AC247" i="14"/>
  <c r="CA244" i="14"/>
  <c r="CE244" i="14" s="1"/>
  <c r="CA242" i="14"/>
  <c r="CA234" i="14"/>
  <c r="AC223" i="14"/>
  <c r="CA218" i="14"/>
  <c r="AC191" i="14"/>
  <c r="AC190" i="14"/>
  <c r="AA185" i="14"/>
  <c r="AA171" i="14"/>
  <c r="AA166" i="14"/>
  <c r="AA164" i="14"/>
  <c r="AA160" i="14"/>
  <c r="AA158" i="14"/>
  <c r="AA131" i="14"/>
  <c r="AA129" i="14"/>
  <c r="AC114" i="14"/>
  <c r="AA95" i="14"/>
  <c r="AA94" i="14"/>
  <c r="AC89" i="14"/>
  <c r="AC84" i="14"/>
  <c r="CA82" i="14"/>
  <c r="AA80" i="14"/>
  <c r="CA77" i="14"/>
  <c r="AA68" i="14"/>
  <c r="AA53" i="14"/>
  <c r="CA49" i="14"/>
  <c r="AA46" i="14"/>
  <c r="CA35" i="14"/>
  <c r="CE35" i="14" s="1"/>
  <c r="AC30" i="14"/>
  <c r="AA497" i="14"/>
  <c r="BZ497" i="14"/>
  <c r="CD497" i="14" s="1"/>
  <c r="AB493" i="14"/>
  <c r="AB489" i="14"/>
  <c r="AA488" i="14"/>
  <c r="BZ481" i="14"/>
  <c r="CD481" i="14" s="1"/>
  <c r="BZ474" i="14"/>
  <c r="AB474" i="14"/>
  <c r="BZ470" i="14"/>
  <c r="BZ465" i="14"/>
  <c r="CD465" i="14" s="1"/>
  <c r="AA461" i="14"/>
  <c r="AA454" i="14"/>
  <c r="BZ449" i="14"/>
  <c r="CD449" i="14" s="1"/>
  <c r="AB445" i="14"/>
  <c r="AK445" i="14" s="1"/>
  <c r="AA437" i="14"/>
  <c r="BZ435" i="14"/>
  <c r="AB432" i="14"/>
  <c r="AA429" i="14"/>
  <c r="BZ426" i="14"/>
  <c r="CD426" i="14" s="1"/>
  <c r="BZ417" i="14"/>
  <c r="BZ410" i="14"/>
  <c r="CD410" i="14" s="1"/>
  <c r="AA399" i="14"/>
  <c r="AB383" i="14"/>
  <c r="BZ382" i="14"/>
  <c r="BZ373" i="14"/>
  <c r="AB371" i="14"/>
  <c r="AB359" i="14"/>
  <c r="BZ346" i="14"/>
  <c r="BZ318" i="14"/>
  <c r="AA312" i="14"/>
  <c r="BZ291" i="14"/>
  <c r="AA291" i="14"/>
  <c r="AB291" i="14"/>
  <c r="BZ140" i="14"/>
  <c r="AA140" i="14"/>
  <c r="AA127" i="14"/>
  <c r="AB127" i="14"/>
  <c r="BZ127" i="14"/>
  <c r="AA86" i="14"/>
  <c r="BZ86" i="14"/>
  <c r="CD86" i="14" s="1"/>
  <c r="AB502" i="14"/>
  <c r="AA493" i="14"/>
  <c r="AB486" i="14"/>
  <c r="BZ484" i="14"/>
  <c r="CD484" i="14" s="1"/>
  <c r="AB482" i="14"/>
  <c r="AA480" i="14"/>
  <c r="AB478" i="14"/>
  <c r="AA476" i="14"/>
  <c r="AA462" i="14"/>
  <c r="AB462" i="14"/>
  <c r="BZ456" i="14"/>
  <c r="AA426" i="14"/>
  <c r="BZ405" i="14"/>
  <c r="AA395" i="14"/>
  <c r="AA391" i="14"/>
  <c r="BZ390" i="14"/>
  <c r="CD390" i="14" s="1"/>
  <c r="AA379" i="14"/>
  <c r="BZ361" i="14"/>
  <c r="AA359" i="14"/>
  <c r="BZ354" i="14"/>
  <c r="CD354" i="14" s="1"/>
  <c r="AA344" i="14"/>
  <c r="BZ338" i="14"/>
  <c r="AA328" i="14"/>
  <c r="AA320" i="14"/>
  <c r="AA316" i="14"/>
  <c r="AB316" i="14"/>
  <c r="AA311" i="14"/>
  <c r="BZ287" i="14"/>
  <c r="CD287" i="14" s="1"/>
  <c r="AA287" i="14"/>
  <c r="BZ267" i="14"/>
  <c r="AA267" i="14"/>
  <c r="AB267" i="14"/>
  <c r="AA138" i="14"/>
  <c r="BZ138" i="14"/>
  <c r="AA496" i="14"/>
  <c r="AA484" i="14"/>
  <c r="AA444" i="14"/>
  <c r="AA434" i="14"/>
  <c r="AA352" i="14"/>
  <c r="AA348" i="14"/>
  <c r="AA336" i="14"/>
  <c r="BZ330" i="14"/>
  <c r="AA289" i="14"/>
  <c r="BZ289" i="14"/>
  <c r="AB217" i="14"/>
  <c r="BZ217" i="14"/>
  <c r="CD217" i="14" s="1"/>
  <c r="BZ280" i="14"/>
  <c r="AB280" i="14"/>
  <c r="BZ251" i="14"/>
  <c r="AA251" i="14"/>
  <c r="AB251" i="14"/>
  <c r="AA118" i="14"/>
  <c r="BZ118" i="14"/>
  <c r="CD118" i="14" s="1"/>
  <c r="AB305" i="14"/>
  <c r="BZ285" i="14"/>
  <c r="AA274" i="14"/>
  <c r="AA247" i="14"/>
  <c r="BZ229" i="14"/>
  <c r="CD229" i="14" s="1"/>
  <c r="BZ221" i="14"/>
  <c r="CD221" i="14" s="1"/>
  <c r="AA219" i="14"/>
  <c r="BZ218" i="14"/>
  <c r="CD218" i="14" s="1"/>
  <c r="BZ211" i="14"/>
  <c r="BZ207" i="14"/>
  <c r="AB204" i="14"/>
  <c r="AA202" i="14"/>
  <c r="AA198" i="14"/>
  <c r="AB196" i="14"/>
  <c r="AD196" i="14" s="1"/>
  <c r="AA190" i="14"/>
  <c r="AB188" i="14"/>
  <c r="AB183" i="14"/>
  <c r="AB174" i="14"/>
  <c r="BZ139" i="14"/>
  <c r="AA136" i="14"/>
  <c r="AB102" i="14"/>
  <c r="AA98" i="14"/>
  <c r="BZ87" i="14"/>
  <c r="BZ85" i="14"/>
  <c r="BZ75" i="14"/>
  <c r="CD75" i="14" s="1"/>
  <c r="AB69" i="14"/>
  <c r="AB57" i="14"/>
  <c r="AB51" i="14"/>
  <c r="BZ49" i="14"/>
  <c r="CD49" i="14" s="1"/>
  <c r="BZ46" i="14"/>
  <c r="BZ43" i="14"/>
  <c r="AB43" i="14"/>
  <c r="AB38" i="14"/>
  <c r="AB20" i="14"/>
  <c r="AA19" i="14"/>
  <c r="BZ299" i="14"/>
  <c r="CD299" i="14" s="1"/>
  <c r="AB287" i="14"/>
  <c r="AB272" i="14"/>
  <c r="BZ257" i="14"/>
  <c r="CD257" i="14" s="1"/>
  <c r="BZ237" i="14"/>
  <c r="CD237" i="14" s="1"/>
  <c r="AB215" i="14"/>
  <c r="AA214" i="14"/>
  <c r="AB203" i="14"/>
  <c r="AB195" i="14"/>
  <c r="AB187" i="14"/>
  <c r="AD187" i="14" s="1"/>
  <c r="BZ158" i="14"/>
  <c r="CD158" i="14" s="1"/>
  <c r="AB101" i="14"/>
  <c r="AA84" i="14"/>
  <c r="BZ82" i="14"/>
  <c r="CD82" i="14" s="1"/>
  <c r="BZ78" i="14"/>
  <c r="AB68" i="14"/>
  <c r="BZ51" i="14"/>
  <c r="CD51" i="14" s="1"/>
  <c r="AA38" i="14"/>
  <c r="BZ37" i="14"/>
  <c r="CD37" i="14" s="1"/>
  <c r="AA304" i="14"/>
  <c r="AB302" i="14"/>
  <c r="BZ301" i="14"/>
  <c r="AB284" i="14"/>
  <c r="AB276" i="14"/>
  <c r="AA270" i="14"/>
  <c r="AB264" i="14"/>
  <c r="AA259" i="14"/>
  <c r="AB259" i="14"/>
  <c r="AB255" i="14"/>
  <c r="AB238" i="14"/>
  <c r="AA235" i="14"/>
  <c r="BZ233" i="14"/>
  <c r="CD233" i="14" s="1"/>
  <c r="AB227" i="14"/>
  <c r="BZ215" i="14"/>
  <c r="AB208" i="14"/>
  <c r="AB192" i="14"/>
  <c r="BZ171" i="14"/>
  <c r="BZ167" i="14"/>
  <c r="BZ148" i="14"/>
  <c r="BZ146" i="14"/>
  <c r="CD146" i="14" s="1"/>
  <c r="AA134" i="14"/>
  <c r="CD130" i="14"/>
  <c r="BZ119" i="14"/>
  <c r="CD119" i="14" s="1"/>
  <c r="BZ111" i="14"/>
  <c r="BZ94" i="14"/>
  <c r="AA90" i="14"/>
  <c r="AB88" i="14"/>
  <c r="AA79" i="14"/>
  <c r="AB73" i="14"/>
  <c r="AA64" i="14"/>
  <c r="AB64" i="14"/>
  <c r="AB60" i="14"/>
  <c r="AA59" i="14"/>
  <c r="BZ52" i="14"/>
  <c r="AA42" i="14"/>
  <c r="AB31" i="14"/>
  <c r="AD31" i="14" s="1"/>
  <c r="CA506" i="14"/>
  <c r="BZ500" i="14"/>
  <c r="CD500" i="14" s="1"/>
  <c r="CA497" i="14"/>
  <c r="CE497" i="14" s="1"/>
  <c r="R483" i="14"/>
  <c r="BZ482" i="14"/>
  <c r="R480" i="14"/>
  <c r="AC474" i="14"/>
  <c r="R474" i="14"/>
  <c r="AC470" i="14"/>
  <c r="CA470" i="14"/>
  <c r="CE470" i="14" s="1"/>
  <c r="R463" i="14"/>
  <c r="AC463" i="14"/>
  <c r="BZ506" i="14"/>
  <c r="CA503" i="14"/>
  <c r="R502" i="14"/>
  <c r="CA501" i="14"/>
  <c r="CE501" i="14" s="1"/>
  <c r="BZ499" i="14"/>
  <c r="CA493" i="14"/>
  <c r="CE493" i="14" s="1"/>
  <c r="BZ487" i="14"/>
  <c r="CA483" i="14"/>
  <c r="R482" i="14"/>
  <c r="BZ480" i="14"/>
  <c r="R479" i="14"/>
  <c r="BZ478" i="14"/>
  <c r="CE477" i="14"/>
  <c r="CA471" i="14"/>
  <c r="R470" i="14"/>
  <c r="R467" i="14"/>
  <c r="AC467" i="14"/>
  <c r="BZ466" i="14"/>
  <c r="CD466" i="14" s="1"/>
  <c r="CA463" i="14"/>
  <c r="R454" i="14"/>
  <c r="AC449" i="14"/>
  <c r="CA449" i="14"/>
  <c r="R446" i="14"/>
  <c r="AB446" i="14"/>
  <c r="AC443" i="14"/>
  <c r="CA443" i="14"/>
  <c r="R423" i="14"/>
  <c r="AB423" i="14"/>
  <c r="R418" i="14"/>
  <c r="BZ418" i="14"/>
  <c r="CA416" i="14"/>
  <c r="R416" i="14"/>
  <c r="AC410" i="14"/>
  <c r="CA410" i="14"/>
  <c r="R407" i="14"/>
  <c r="AB407" i="14"/>
  <c r="R403" i="14"/>
  <c r="CA395" i="14"/>
  <c r="R391" i="14"/>
  <c r="R375" i="14"/>
  <c r="AB375" i="14"/>
  <c r="AC362" i="14"/>
  <c r="CA362" i="14"/>
  <c r="BZ353" i="14"/>
  <c r="AC351" i="14"/>
  <c r="CA351" i="14"/>
  <c r="AB340" i="14"/>
  <c r="R340" i="14"/>
  <c r="BZ340" i="14"/>
  <c r="R504" i="14"/>
  <c r="BZ502" i="14"/>
  <c r="BZ489" i="14"/>
  <c r="BZ488" i="14"/>
  <c r="CD488" i="14" s="1"/>
  <c r="R484" i="14"/>
  <c r="AB477" i="14"/>
  <c r="BZ477" i="14"/>
  <c r="R448" i="14"/>
  <c r="BZ448" i="14"/>
  <c r="BZ503" i="14"/>
  <c r="R489" i="14"/>
  <c r="BZ483" i="14"/>
  <c r="CA479" i="14"/>
  <c r="R478" i="14"/>
  <c r="BZ468" i="14"/>
  <c r="CA467" i="14"/>
  <c r="CE467" i="14" s="1"/>
  <c r="R466" i="14"/>
  <c r="AC465" i="14"/>
  <c r="CA465" i="14"/>
  <c r="CA454" i="14"/>
  <c r="CE454" i="14" s="1"/>
  <c r="CA403" i="14"/>
  <c r="CE403" i="14" s="1"/>
  <c r="CA391" i="14"/>
  <c r="R384" i="14"/>
  <c r="AC379" i="14"/>
  <c r="AL379" i="14" s="1"/>
  <c r="CA379" i="14"/>
  <c r="CE379" i="14" s="1"/>
  <c r="AB332" i="14"/>
  <c r="R332" i="14"/>
  <c r="BZ332" i="14"/>
  <c r="R476" i="14"/>
  <c r="BZ476" i="14"/>
  <c r="CD476" i="14" s="1"/>
  <c r="CA474" i="14"/>
  <c r="CE474" i="14" s="1"/>
  <c r="R473" i="14"/>
  <c r="BZ473" i="14"/>
  <c r="CD473" i="14" s="1"/>
  <c r="R472" i="14"/>
  <c r="BZ472" i="14"/>
  <c r="R460" i="14"/>
  <c r="BZ460" i="14"/>
  <c r="AC458" i="14"/>
  <c r="CA458" i="14"/>
  <c r="CE458" i="14" s="1"/>
  <c r="R450" i="14"/>
  <c r="AB450" i="14"/>
  <c r="AB442" i="14"/>
  <c r="R442" i="14"/>
  <c r="R440" i="14"/>
  <c r="BZ440" i="14"/>
  <c r="R431" i="14"/>
  <c r="CA431" i="14"/>
  <c r="AB424" i="14"/>
  <c r="R424" i="14"/>
  <c r="R411" i="14"/>
  <c r="AB411" i="14"/>
  <c r="AC374" i="14"/>
  <c r="CA374" i="14"/>
  <c r="R363" i="14"/>
  <c r="AB363" i="14"/>
  <c r="AL506" i="14"/>
  <c r="R503" i="14"/>
  <c r="CA485" i="14"/>
  <c r="CE485" i="14" s="1"/>
  <c r="AB348" i="14"/>
  <c r="R348" i="14"/>
  <c r="BZ348" i="14"/>
  <c r="CA456" i="14"/>
  <c r="CA452" i="14"/>
  <c r="BZ439" i="14"/>
  <c r="AB343" i="14"/>
  <c r="AK343" i="14" s="1"/>
  <c r="BZ335" i="14"/>
  <c r="BZ315" i="14"/>
  <c r="CD315" i="14" s="1"/>
  <c r="BZ312" i="14"/>
  <c r="R312" i="14"/>
  <c r="CA307" i="14"/>
  <c r="R306" i="14"/>
  <c r="AB299" i="14"/>
  <c r="CA289" i="14"/>
  <c r="R284" i="14"/>
  <c r="R280" i="14"/>
  <c r="AC280" i="14"/>
  <c r="CA280" i="14"/>
  <c r="R272" i="14"/>
  <c r="R268" i="14"/>
  <c r="CA265" i="14"/>
  <c r="R260" i="14"/>
  <c r="R243" i="14"/>
  <c r="AB243" i="14"/>
  <c r="AD243" i="14" s="1"/>
  <c r="BZ243" i="14"/>
  <c r="CA472" i="14"/>
  <c r="CA464" i="14"/>
  <c r="BZ463" i="14"/>
  <c r="CA462" i="14"/>
  <c r="R461" i="14"/>
  <c r="AC459" i="14"/>
  <c r="AB458" i="14"/>
  <c r="AB454" i="14"/>
  <c r="CA451" i="14"/>
  <c r="R444" i="14"/>
  <c r="BZ443" i="14"/>
  <c r="BZ441" i="14"/>
  <c r="CA438" i="14"/>
  <c r="CE438" i="14" s="1"/>
  <c r="CA437" i="14"/>
  <c r="CA428" i="14"/>
  <c r="BZ415" i="14"/>
  <c r="CD415" i="14" s="1"/>
  <c r="CA412" i="14"/>
  <c r="CA408" i="14"/>
  <c r="AB403" i="14"/>
  <c r="AB395" i="14"/>
  <c r="AB391" i="14"/>
  <c r="BZ387" i="14"/>
  <c r="CD387" i="14" s="1"/>
  <c r="BZ383" i="14"/>
  <c r="CA380" i="14"/>
  <c r="AB379" i="14"/>
  <c r="CA376" i="14"/>
  <c r="BZ371" i="14"/>
  <c r="CA364" i="14"/>
  <c r="CA360" i="14"/>
  <c r="R350" i="14"/>
  <c r="AC345" i="14"/>
  <c r="R341" i="14"/>
  <c r="AC337" i="14"/>
  <c r="R333" i="14"/>
  <c r="BZ331" i="14"/>
  <c r="CD331" i="14" s="1"/>
  <c r="BZ327" i="14"/>
  <c r="CD327" i="14" s="1"/>
  <c r="BZ324" i="14"/>
  <c r="AC321" i="14"/>
  <c r="BZ319" i="14"/>
  <c r="CD319" i="14" s="1"/>
  <c r="R313" i="14"/>
  <c r="AB309" i="14"/>
  <c r="AK309" i="14" s="1"/>
  <c r="R309" i="14"/>
  <c r="BZ307" i="14"/>
  <c r="CD307" i="14" s="1"/>
  <c r="BZ305" i="14"/>
  <c r="CD305" i="14" s="1"/>
  <c r="R304" i="14"/>
  <c r="R303" i="14"/>
  <c r="AB301" i="14"/>
  <c r="AK301" i="14" s="1"/>
  <c r="R301" i="14"/>
  <c r="AB295" i="14"/>
  <c r="R288" i="14"/>
  <c r="BZ283" i="14"/>
  <c r="CD283" i="14" s="1"/>
  <c r="AC276" i="14"/>
  <c r="CA276" i="14"/>
  <c r="CE276" i="14" s="1"/>
  <c r="CA267" i="14"/>
  <c r="R264" i="14"/>
  <c r="AB258" i="14"/>
  <c r="BZ258" i="14"/>
  <c r="CD258" i="14" s="1"/>
  <c r="AC291" i="14"/>
  <c r="R291" i="14"/>
  <c r="AC255" i="14"/>
  <c r="R255" i="14"/>
  <c r="AC239" i="14"/>
  <c r="R239" i="14"/>
  <c r="R477" i="14"/>
  <c r="BZ475" i="14"/>
  <c r="R469" i="14"/>
  <c r="R465" i="14"/>
  <c r="CA461" i="14"/>
  <c r="BZ457" i="14"/>
  <c r="R456" i="14"/>
  <c r="BZ455" i="14"/>
  <c r="BZ453" i="14"/>
  <c r="CD453" i="14" s="1"/>
  <c r="R452" i="14"/>
  <c r="BZ450" i="14"/>
  <c r="CD450" i="14" s="1"/>
  <c r="R449" i="14"/>
  <c r="CA448" i="14"/>
  <c r="BZ446" i="14"/>
  <c r="CD446" i="14" s="1"/>
  <c r="R445" i="14"/>
  <c r="R443" i="14"/>
  <c r="BZ442" i="14"/>
  <c r="R441" i="14"/>
  <c r="CA439" i="14"/>
  <c r="CE439" i="14" s="1"/>
  <c r="R436" i="14"/>
  <c r="CA425" i="14"/>
  <c r="BZ423" i="14"/>
  <c r="AB419" i="14"/>
  <c r="BZ411" i="14"/>
  <c r="R410" i="14"/>
  <c r="BZ407" i="14"/>
  <c r="R402" i="14"/>
  <c r="CA400" i="14"/>
  <c r="CA399" i="14"/>
  <c r="R399" i="14"/>
  <c r="BZ394" i="14"/>
  <c r="R390" i="14"/>
  <c r="CA388" i="14"/>
  <c r="CE388" i="14" s="1"/>
  <c r="R386" i="14"/>
  <c r="CA384" i="14"/>
  <c r="BZ378" i="14"/>
  <c r="BZ375" i="14"/>
  <c r="R374" i="14"/>
  <c r="CA372" i="14"/>
  <c r="BZ370" i="14"/>
  <c r="BZ363" i="14"/>
  <c r="BZ358" i="14"/>
  <c r="AB355" i="14"/>
  <c r="R349" i="14"/>
  <c r="CA348" i="14"/>
  <c r="CE348" i="14" s="1"/>
  <c r="AB347" i="14"/>
  <c r="BZ344" i="14"/>
  <c r="CD344" i="14" s="1"/>
  <c r="AB339" i="14"/>
  <c r="BZ336" i="14"/>
  <c r="R331" i="14"/>
  <c r="R329" i="14"/>
  <c r="R328" i="14"/>
  <c r="R327" i="14"/>
  <c r="AC325" i="14"/>
  <c r="R320" i="14"/>
  <c r="R319" i="14"/>
  <c r="R317" i="14"/>
  <c r="BZ310" i="14"/>
  <c r="BZ308" i="14"/>
  <c r="CD308" i="14" s="1"/>
  <c r="R307" i="14"/>
  <c r="R305" i="14"/>
  <c r="R300" i="14"/>
  <c r="CA297" i="14"/>
  <c r="CA291" i="14"/>
  <c r="CE291" i="14" s="1"/>
  <c r="CA273" i="14"/>
  <c r="CA261" i="14"/>
  <c r="CA255" i="14"/>
  <c r="CA251" i="14"/>
  <c r="R251" i="14"/>
  <c r="CA239" i="14"/>
  <c r="CE239" i="14" s="1"/>
  <c r="AC140" i="14"/>
  <c r="CA140" i="14"/>
  <c r="CA294" i="14"/>
  <c r="CA293" i="14"/>
  <c r="CA285" i="14"/>
  <c r="CA281" i="14"/>
  <c r="CE281" i="14" s="1"/>
  <c r="R278" i="14"/>
  <c r="R275" i="14"/>
  <c r="R274" i="14"/>
  <c r="R273" i="14"/>
  <c r="BZ269" i="14"/>
  <c r="R265" i="14"/>
  <c r="BZ261" i="14"/>
  <c r="BZ260" i="14"/>
  <c r="CD260" i="14" s="1"/>
  <c r="BZ250" i="14"/>
  <c r="CD250" i="14" s="1"/>
  <c r="BZ238" i="14"/>
  <c r="CD238" i="14" s="1"/>
  <c r="AB235" i="14"/>
  <c r="BZ231" i="14"/>
  <c r="CA228" i="14"/>
  <c r="CE228" i="14" s="1"/>
  <c r="BZ223" i="14"/>
  <c r="CA220" i="14"/>
  <c r="R217" i="14"/>
  <c r="BZ208" i="14"/>
  <c r="BZ203" i="14"/>
  <c r="CA200" i="14"/>
  <c r="BZ195" i="14"/>
  <c r="CD195" i="14" s="1"/>
  <c r="BZ194" i="14"/>
  <c r="CA191" i="14"/>
  <c r="BZ187" i="14"/>
  <c r="R182" i="14"/>
  <c r="R181" i="14"/>
  <c r="BZ180" i="14"/>
  <c r="BZ178" i="14"/>
  <c r="AB173" i="14"/>
  <c r="AD173" i="14" s="1"/>
  <c r="AC161" i="14"/>
  <c r="R161" i="14"/>
  <c r="AC160" i="14"/>
  <c r="CA160" i="14"/>
  <c r="R140" i="14"/>
  <c r="R117" i="14"/>
  <c r="BZ117" i="14"/>
  <c r="CD117" i="14" s="1"/>
  <c r="AC115" i="14"/>
  <c r="R115" i="14"/>
  <c r="CA115" i="14"/>
  <c r="AB108" i="14"/>
  <c r="BZ108" i="14"/>
  <c r="R108" i="14"/>
  <c r="R99" i="14"/>
  <c r="AC99" i="14"/>
  <c r="CA99" i="14"/>
  <c r="CA98" i="14"/>
  <c r="CE98" i="14" s="1"/>
  <c r="R98" i="14"/>
  <c r="BZ93" i="14"/>
  <c r="R93" i="14"/>
  <c r="AB80" i="14"/>
  <c r="BZ80" i="14"/>
  <c r="AB76" i="14"/>
  <c r="BZ76" i="14"/>
  <c r="CD76" i="14" s="1"/>
  <c r="BZ239" i="14"/>
  <c r="CA236" i="14"/>
  <c r="AB231" i="14"/>
  <c r="BZ226" i="14"/>
  <c r="AB223" i="14"/>
  <c r="AC217" i="14"/>
  <c r="CA213" i="14"/>
  <c r="R212" i="14"/>
  <c r="R208" i="14"/>
  <c r="R202" i="14"/>
  <c r="R201" i="14"/>
  <c r="BZ200" i="14"/>
  <c r="CA184" i="14"/>
  <c r="BZ184" i="14"/>
  <c r="BZ182" i="14"/>
  <c r="CA181" i="14"/>
  <c r="R180" i="14"/>
  <c r="CA179" i="14"/>
  <c r="CE179" i="14" s="1"/>
  <c r="BZ174" i="14"/>
  <c r="CD174" i="14" s="1"/>
  <c r="R160" i="14"/>
  <c r="AC157" i="14"/>
  <c r="R157" i="14"/>
  <c r="AC118" i="14"/>
  <c r="CA118" i="14"/>
  <c r="CE118" i="14" s="1"/>
  <c r="R102" i="14"/>
  <c r="CA102" i="14"/>
  <c r="AB91" i="14"/>
  <c r="BZ91" i="14"/>
  <c r="BZ89" i="14"/>
  <c r="R85" i="14"/>
  <c r="CA85" i="14"/>
  <c r="AC85" i="14"/>
  <c r="R279" i="14"/>
  <c r="BZ272" i="14"/>
  <c r="R270" i="14"/>
  <c r="R269" i="14"/>
  <c r="BZ268" i="14"/>
  <c r="BZ264" i="14"/>
  <c r="R262" i="14"/>
  <c r="R261" i="14"/>
  <c r="R259" i="14"/>
  <c r="BZ234" i="14"/>
  <c r="CD234" i="14" s="1"/>
  <c r="CA209" i="14"/>
  <c r="CA201" i="14"/>
  <c r="CE199" i="14"/>
  <c r="CE183" i="14"/>
  <c r="AB147" i="14"/>
  <c r="BZ147" i="14"/>
  <c r="BZ131" i="14"/>
  <c r="R131" i="14"/>
  <c r="AB131" i="14"/>
  <c r="R116" i="14"/>
  <c r="CA116" i="14"/>
  <c r="R107" i="14"/>
  <c r="CA107" i="14"/>
  <c r="AC107" i="14"/>
  <c r="R57" i="14"/>
  <c r="AC57" i="14"/>
  <c r="CA57" i="14"/>
  <c r="CE57" i="14" s="1"/>
  <c r="R52" i="14"/>
  <c r="CA52" i="14"/>
  <c r="R48" i="14"/>
  <c r="CA48" i="14"/>
  <c r="R39" i="14"/>
  <c r="AB39" i="14"/>
  <c r="AB152" i="14"/>
  <c r="R152" i="14"/>
  <c r="AB148" i="14"/>
  <c r="R148" i="14"/>
  <c r="R144" i="14"/>
  <c r="R142" i="14"/>
  <c r="R129" i="14"/>
  <c r="R122" i="14"/>
  <c r="R121" i="14"/>
  <c r="R118" i="14"/>
  <c r="AC117" i="14"/>
  <c r="AB111" i="14"/>
  <c r="R111" i="14"/>
  <c r="R110" i="14"/>
  <c r="AC102" i="14"/>
  <c r="R96" i="14"/>
  <c r="AC96" i="14"/>
  <c r="R92" i="14"/>
  <c r="AC92" i="14"/>
  <c r="R88" i="14"/>
  <c r="AC88" i="14"/>
  <c r="CA62" i="14"/>
  <c r="AC62" i="14"/>
  <c r="AC52" i="14"/>
  <c r="AC48" i="14"/>
  <c r="AC27" i="14"/>
  <c r="R27" i="14"/>
  <c r="R175" i="14"/>
  <c r="CA164" i="14"/>
  <c r="CE164" i="14" s="1"/>
  <c r="R163" i="14"/>
  <c r="CD150" i="14"/>
  <c r="R150" i="14"/>
  <c r="CA147" i="14"/>
  <c r="CE147" i="14" s="1"/>
  <c r="CA143" i="14"/>
  <c r="CE143" i="14" s="1"/>
  <c r="AB143" i="14"/>
  <c r="AC142" i="14"/>
  <c r="BZ134" i="14"/>
  <c r="CA131" i="14"/>
  <c r="R130" i="14"/>
  <c r="AC129" i="14"/>
  <c r="CD125" i="14"/>
  <c r="R125" i="14"/>
  <c r="BZ121" i="14"/>
  <c r="CD121" i="14" s="1"/>
  <c r="AC121" i="14"/>
  <c r="R113" i="14"/>
  <c r="AB109" i="14"/>
  <c r="R103" i="14"/>
  <c r="AB97" i="14"/>
  <c r="R87" i="14"/>
  <c r="CA87" i="14"/>
  <c r="CE87" i="14" s="1"/>
  <c r="AB83" i="14"/>
  <c r="BZ83" i="14"/>
  <c r="CD83" i="14" s="1"/>
  <c r="AB61" i="14"/>
  <c r="R61" i="14"/>
  <c r="BZ61" i="14"/>
  <c r="AC51" i="14"/>
  <c r="R51" i="14"/>
  <c r="CA51" i="14"/>
  <c r="AC47" i="14"/>
  <c r="R47" i="14"/>
  <c r="CA47" i="14"/>
  <c r="R45" i="14"/>
  <c r="CA45" i="14"/>
  <c r="CE45" i="14" s="1"/>
  <c r="BZ34" i="14"/>
  <c r="R34" i="14"/>
  <c r="AB34" i="14"/>
  <c r="R29" i="14"/>
  <c r="BZ29" i="14"/>
  <c r="CD29" i="14" s="1"/>
  <c r="CA170" i="14"/>
  <c r="AB160" i="14"/>
  <c r="BZ142" i="14"/>
  <c r="CD142" i="14" s="1"/>
  <c r="AB140" i="14"/>
  <c r="AB139" i="14"/>
  <c r="BZ129" i="14"/>
  <c r="CD129" i="14" s="1"/>
  <c r="CE126" i="14"/>
  <c r="AC125" i="14"/>
  <c r="AK109" i="14"/>
  <c r="R109" i="14"/>
  <c r="CA96" i="14"/>
  <c r="CE96" i="14" s="1"/>
  <c r="AB95" i="14"/>
  <c r="CA92" i="14"/>
  <c r="CA88" i="14"/>
  <c r="AB77" i="14"/>
  <c r="R77" i="14"/>
  <c r="R63" i="14"/>
  <c r="BZ63" i="14"/>
  <c r="R91" i="14"/>
  <c r="CA84" i="14"/>
  <c r="AB84" i="14"/>
  <c r="CA73" i="14"/>
  <c r="AC73" i="14"/>
  <c r="AB72" i="14"/>
  <c r="R70" i="14"/>
  <c r="R66" i="14"/>
  <c r="R64" i="14"/>
  <c r="R62" i="14"/>
  <c r="R59" i="14"/>
  <c r="R58" i="14"/>
  <c r="AB56" i="14"/>
  <c r="R54" i="14"/>
  <c r="BZ50" i="14"/>
  <c r="CA40" i="14"/>
  <c r="BZ39" i="14"/>
  <c r="AB22" i="14"/>
  <c r="CA70" i="14"/>
  <c r="BZ68" i="14"/>
  <c r="CD68" i="14" s="1"/>
  <c r="CA66" i="14"/>
  <c r="CD47" i="14"/>
  <c r="AB15" i="14"/>
  <c r="R86" i="14"/>
  <c r="R83" i="14"/>
  <c r="CA79" i="14"/>
  <c r="CA74" i="14"/>
  <c r="BZ69" i="14"/>
  <c r="BZ66" i="14"/>
  <c r="BZ65" i="14"/>
  <c r="BZ62" i="14"/>
  <c r="CA58" i="14"/>
  <c r="R49" i="14"/>
  <c r="CE46" i="14"/>
  <c r="R44" i="14"/>
  <c r="CA33" i="14"/>
  <c r="CA32" i="14"/>
  <c r="CA25" i="14"/>
  <c r="AC16" i="14"/>
  <c r="AJ503" i="14"/>
  <c r="AJ490" i="14"/>
  <c r="AJ504" i="14"/>
  <c r="AJ499" i="14"/>
  <c r="AJ438" i="14"/>
  <c r="AJ425" i="14"/>
  <c r="AJ407" i="14"/>
  <c r="AJ179" i="14"/>
  <c r="AJ161" i="14"/>
  <c r="AJ157" i="14"/>
  <c r="AJ148" i="14"/>
  <c r="AJ119" i="14"/>
  <c r="AJ116" i="14"/>
  <c r="AJ113" i="14"/>
  <c r="AJ108" i="14"/>
  <c r="AJ100" i="14"/>
  <c r="AJ89" i="14"/>
  <c r="AJ88" i="14"/>
  <c r="AJ81" i="14"/>
  <c r="AJ77" i="14"/>
  <c r="AJ61" i="14"/>
  <c r="AJ59" i="14"/>
  <c r="AJ491" i="14"/>
  <c r="AJ361" i="14"/>
  <c r="AJ360" i="14"/>
  <c r="AJ352" i="14"/>
  <c r="AJ339" i="14"/>
  <c r="AJ330" i="14"/>
  <c r="AJ306" i="14"/>
  <c r="AJ304" i="14"/>
  <c r="AJ276" i="14"/>
  <c r="AJ244" i="14"/>
  <c r="AJ241" i="14"/>
  <c r="AJ240" i="14"/>
  <c r="AJ239" i="14"/>
  <c r="AJ184" i="14"/>
  <c r="AJ144" i="14"/>
  <c r="AJ128" i="14"/>
  <c r="AJ120" i="14"/>
  <c r="AJ96" i="14"/>
  <c r="AJ85" i="14"/>
  <c r="AJ31" i="14"/>
  <c r="AJ492" i="14"/>
  <c r="AJ451" i="14"/>
  <c r="AJ450" i="14"/>
  <c r="AJ447" i="14"/>
  <c r="AJ443" i="14"/>
  <c r="AJ417" i="14"/>
  <c r="AJ404" i="14"/>
  <c r="AJ345" i="14"/>
  <c r="AJ313" i="14"/>
  <c r="AJ312" i="14"/>
  <c r="AJ288" i="14"/>
  <c r="AJ284" i="14"/>
  <c r="AJ248" i="14"/>
  <c r="AJ247" i="14"/>
  <c r="AJ233" i="14"/>
  <c r="AJ232" i="14"/>
  <c r="AJ231" i="14"/>
  <c r="AJ229" i="14"/>
  <c r="AJ228" i="14"/>
  <c r="AJ227" i="14"/>
  <c r="AJ217" i="14"/>
  <c r="AJ207" i="14"/>
  <c r="AJ199" i="14"/>
  <c r="AJ188" i="14"/>
  <c r="AJ164" i="14"/>
  <c r="AJ130" i="14"/>
  <c r="AJ36" i="14"/>
  <c r="AJ493" i="14"/>
  <c r="AJ463" i="14"/>
  <c r="AJ391" i="14"/>
  <c r="AJ340" i="14"/>
  <c r="AJ283" i="14"/>
  <c r="AJ269" i="14"/>
  <c r="AJ223" i="14"/>
  <c r="AJ115" i="14"/>
  <c r="AJ112" i="14"/>
  <c r="AJ52" i="14"/>
  <c r="AJ49" i="14"/>
  <c r="AJ45" i="14"/>
  <c r="AJ142" i="14"/>
  <c r="AJ86" i="14"/>
  <c r="AJ82" i="14"/>
  <c r="AJ79" i="14"/>
  <c r="AJ65" i="14"/>
  <c r="AJ64" i="14"/>
  <c r="AJ50" i="14"/>
  <c r="AJ25" i="14"/>
  <c r="AJ21" i="14"/>
  <c r="AJ16" i="14"/>
  <c r="AJ421" i="14"/>
  <c r="AJ420" i="14"/>
  <c r="AJ419" i="14"/>
  <c r="AJ416" i="14"/>
  <c r="AJ413" i="14"/>
  <c r="AJ395" i="14"/>
  <c r="AJ389" i="14"/>
  <c r="AJ364" i="14"/>
  <c r="AJ362" i="14"/>
  <c r="AJ359" i="14"/>
  <c r="AJ347" i="14"/>
  <c r="AJ336" i="14"/>
  <c r="AJ324" i="14"/>
  <c r="AJ316" i="14"/>
  <c r="AJ302" i="14"/>
  <c r="AJ300" i="14"/>
  <c r="AJ298" i="14"/>
  <c r="AJ289" i="14"/>
  <c r="AJ264" i="14"/>
  <c r="AJ259" i="14"/>
  <c r="AJ256" i="14"/>
  <c r="AJ205" i="14"/>
  <c r="AJ194" i="14"/>
  <c r="AJ192" i="14"/>
  <c r="AJ181" i="14"/>
  <c r="AJ178" i="14"/>
  <c r="AJ165" i="14"/>
  <c r="AJ162" i="14"/>
  <c r="AJ143" i="14"/>
  <c r="AJ141" i="14"/>
  <c r="AJ29" i="14"/>
  <c r="AJ486" i="14"/>
  <c r="AJ476" i="14"/>
  <c r="AJ456" i="14"/>
  <c r="AJ501" i="14"/>
  <c r="AJ494" i="14"/>
  <c r="AJ481" i="14"/>
  <c r="AJ478" i="14"/>
  <c r="AJ468" i="14"/>
  <c r="AJ466" i="14"/>
  <c r="AJ458" i="14"/>
  <c r="AJ455" i="14"/>
  <c r="AJ453" i="14"/>
  <c r="AJ448" i="14"/>
  <c r="AJ444" i="14"/>
  <c r="AJ436" i="14"/>
  <c r="AJ435" i="14"/>
  <c r="AJ433" i="14"/>
  <c r="AJ428" i="14"/>
  <c r="AJ408" i="14"/>
  <c r="AJ399" i="14"/>
  <c r="AJ393" i="14"/>
  <c r="AJ388" i="14"/>
  <c r="AJ385" i="14"/>
  <c r="AJ376" i="14"/>
  <c r="AJ375" i="14"/>
  <c r="AJ368" i="14"/>
  <c r="AJ355" i="14"/>
  <c r="AJ342" i="14"/>
  <c r="AJ310" i="14"/>
  <c r="AJ296" i="14"/>
  <c r="AJ266" i="14"/>
  <c r="AJ265" i="14"/>
  <c r="AJ251" i="14"/>
  <c r="AJ249" i="14"/>
  <c r="AJ220" i="14"/>
  <c r="AJ216" i="14"/>
  <c r="AJ213" i="14"/>
  <c r="AJ212" i="14"/>
  <c r="AJ195" i="14"/>
  <c r="AJ186" i="14"/>
  <c r="AJ174" i="14"/>
  <c r="AJ170" i="14"/>
  <c r="AJ167" i="14"/>
  <c r="AJ151" i="14"/>
  <c r="AJ136" i="14"/>
  <c r="AJ111" i="14"/>
  <c r="AJ110" i="14"/>
  <c r="AJ106" i="14"/>
  <c r="AJ102" i="14"/>
  <c r="AJ98" i="14"/>
  <c r="AJ74" i="14"/>
  <c r="AJ44" i="14"/>
  <c r="AJ41" i="14"/>
  <c r="BL496" i="14"/>
  <c r="CG382" i="76"/>
  <c r="CG26" i="76"/>
  <c r="CF388" i="76"/>
  <c r="CG388" i="76" s="1"/>
  <c r="CF252" i="76"/>
  <c r="CG252" i="76" s="1"/>
  <c r="CE359" i="76"/>
  <c r="AE232" i="76"/>
  <c r="AG232" i="76" s="1"/>
  <c r="BM389" i="76"/>
  <c r="CG141" i="76"/>
  <c r="AE395" i="76"/>
  <c r="AG395" i="76" s="1"/>
  <c r="AE146" i="76"/>
  <c r="AG146" i="76" s="1"/>
  <c r="CF165" i="76"/>
  <c r="AE390" i="76"/>
  <c r="AG390" i="76" s="1"/>
  <c r="BM383" i="76"/>
  <c r="AE381" i="76"/>
  <c r="AG381" i="76" s="1"/>
  <c r="BM388" i="76"/>
  <c r="BM365" i="76"/>
  <c r="CE362" i="76"/>
  <c r="BZ356" i="76"/>
  <c r="BM350" i="76"/>
  <c r="BM342" i="76"/>
  <c r="BM334" i="76"/>
  <c r="AE354" i="76"/>
  <c r="AG354" i="76" s="1"/>
  <c r="BM352" i="76"/>
  <c r="AE260" i="76"/>
  <c r="AG260" i="76" s="1"/>
  <c r="BM256" i="76"/>
  <c r="BM236" i="76"/>
  <c r="CF228" i="76"/>
  <c r="CG228" i="76" s="1"/>
  <c r="CF219" i="76"/>
  <c r="CG219" i="76" s="1"/>
  <c r="AE132" i="76"/>
  <c r="AG132" i="76" s="1"/>
  <c r="BZ104" i="76"/>
  <c r="BZ88" i="76"/>
  <c r="CF390" i="76"/>
  <c r="CG390" i="76" s="1"/>
  <c r="BM258" i="76"/>
  <c r="AE126" i="76"/>
  <c r="AG126" i="76" s="1"/>
  <c r="BM241" i="76"/>
  <c r="BM382" i="76"/>
  <c r="AE378" i="76"/>
  <c r="AG378" i="76" s="1"/>
  <c r="BM347" i="76"/>
  <c r="BM339" i="76"/>
  <c r="CF342" i="76"/>
  <c r="BM257" i="76"/>
  <c r="BM246" i="76"/>
  <c r="BM215" i="76"/>
  <c r="CE253" i="76"/>
  <c r="AE262" i="76"/>
  <c r="AG262" i="76" s="1"/>
  <c r="BM113" i="76"/>
  <c r="BM106" i="76"/>
  <c r="AE80" i="76"/>
  <c r="AG80" i="76" s="1"/>
  <c r="AE98" i="76"/>
  <c r="AG98" i="76" s="1"/>
  <c r="BM93" i="76"/>
  <c r="AE83" i="76"/>
  <c r="AG83" i="76" s="1"/>
  <c r="BM371" i="76"/>
  <c r="BZ389" i="76"/>
  <c r="BM376" i="76"/>
  <c r="BM355" i="76"/>
  <c r="BM393" i="76"/>
  <c r="AE393" i="76"/>
  <c r="AG393" i="76" s="1"/>
  <c r="AE371" i="76"/>
  <c r="AG371" i="76" s="1"/>
  <c r="CG389" i="76"/>
  <c r="BM380" i="76"/>
  <c r="CF361" i="76"/>
  <c r="CG361" i="76" s="1"/>
  <c r="BM354" i="76"/>
  <c r="BM346" i="76"/>
  <c r="BZ341" i="76"/>
  <c r="AE346" i="76"/>
  <c r="AG346" i="76" s="1"/>
  <c r="BM367" i="76"/>
  <c r="CE267" i="76"/>
  <c r="CG267" i="76" s="1"/>
  <c r="BZ248" i="76"/>
  <c r="BZ241" i="76"/>
  <c r="BZ206" i="76"/>
  <c r="CF211" i="76"/>
  <c r="CG211" i="76" s="1"/>
  <c r="BM124" i="76"/>
  <c r="BM116" i="76"/>
  <c r="BZ128" i="76"/>
  <c r="AE101" i="76"/>
  <c r="AG101" i="76" s="1"/>
  <c r="BZ96" i="76"/>
  <c r="AE92" i="76"/>
  <c r="AG92" i="76" s="1"/>
  <c r="AE90" i="76"/>
  <c r="AG90" i="76" s="1"/>
  <c r="BM228" i="76"/>
  <c r="AE127" i="76"/>
  <c r="AG127" i="76" s="1"/>
  <c r="CE374" i="76"/>
  <c r="CG374" i="76" s="1"/>
  <c r="CE260" i="76"/>
  <c r="CG260" i="76" s="1"/>
  <c r="CE287" i="76"/>
  <c r="CE183" i="76"/>
  <c r="CG183" i="76" s="1"/>
  <c r="BM213" i="76"/>
  <c r="CF204" i="76"/>
  <c r="CG44" i="76"/>
  <c r="AE38" i="76"/>
  <c r="AG38" i="76" s="1"/>
  <c r="BM123" i="76"/>
  <c r="AE30" i="76"/>
  <c r="AG30" i="76" s="1"/>
  <c r="AE218" i="76"/>
  <c r="AG218" i="76" s="1"/>
  <c r="CF59" i="76"/>
  <c r="BM357" i="76"/>
  <c r="AE151" i="76"/>
  <c r="AG151" i="76" s="1"/>
  <c r="BM150" i="76"/>
  <c r="AE503" i="76"/>
  <c r="AG503" i="76" s="1"/>
  <c r="CG359" i="76"/>
  <c r="AE277" i="76"/>
  <c r="AG277" i="76" s="1"/>
  <c r="AE259" i="76"/>
  <c r="AG259" i="76" s="1"/>
  <c r="AE266" i="76"/>
  <c r="AG266" i="76" s="1"/>
  <c r="BM121" i="76"/>
  <c r="BM117" i="76"/>
  <c r="BM172" i="76"/>
  <c r="CG123" i="76"/>
  <c r="AE95" i="76"/>
  <c r="AG95" i="76" s="1"/>
  <c r="CE68" i="76"/>
  <c r="CF91" i="76"/>
  <c r="CG91" i="76" s="1"/>
  <c r="BM74" i="76"/>
  <c r="CE370" i="76"/>
  <c r="CG370" i="76" s="1"/>
  <c r="BM362" i="76"/>
  <c r="BM313" i="76"/>
  <c r="AE236" i="76"/>
  <c r="AG236" i="76" s="1"/>
  <c r="CE203" i="76"/>
  <c r="CG203" i="76" s="1"/>
  <c r="CF184" i="76"/>
  <c r="BM186" i="76"/>
  <c r="CG102" i="76"/>
  <c r="BM91" i="76"/>
  <c r="CF296" i="76"/>
  <c r="CG296" i="76" s="1"/>
  <c r="BM229" i="76"/>
  <c r="BZ226" i="76"/>
  <c r="AE300" i="76"/>
  <c r="AG300" i="76" s="1"/>
  <c r="AE478" i="76"/>
  <c r="AG478" i="76" s="1"/>
  <c r="BM465" i="76"/>
  <c r="BZ461" i="76"/>
  <c r="CE476" i="76"/>
  <c r="CE414" i="76"/>
  <c r="CG414" i="76" s="1"/>
  <c r="AE386" i="76"/>
  <c r="AG386" i="76" s="1"/>
  <c r="AE351" i="76"/>
  <c r="AG351" i="76" s="1"/>
  <c r="CE349" i="76"/>
  <c r="CE341" i="76"/>
  <c r="BZ321" i="76"/>
  <c r="BZ285" i="76"/>
  <c r="BM201" i="76"/>
  <c r="CG159" i="76"/>
  <c r="CG128" i="76"/>
  <c r="CG112" i="76"/>
  <c r="AE308" i="76"/>
  <c r="AG308" i="76" s="1"/>
  <c r="CF300" i="76"/>
  <c r="CG300" i="76" s="1"/>
  <c r="BM198" i="76"/>
  <c r="CF189" i="76"/>
  <c r="CG189" i="76" s="1"/>
  <c r="BM276" i="76"/>
  <c r="BM140" i="76"/>
  <c r="BZ242" i="76"/>
  <c r="BZ109" i="76"/>
  <c r="AE138" i="76"/>
  <c r="AG138" i="76" s="1"/>
  <c r="AE291" i="76"/>
  <c r="AG291" i="76" s="1"/>
  <c r="BM218" i="76"/>
  <c r="BZ330" i="76"/>
  <c r="AE488" i="76"/>
  <c r="AG488" i="76" s="1"/>
  <c r="BM316" i="76"/>
  <c r="BZ363" i="76"/>
  <c r="AE485" i="76"/>
  <c r="AG485" i="76" s="1"/>
  <c r="CF438" i="76"/>
  <c r="CF331" i="76"/>
  <c r="CG239" i="76"/>
  <c r="AE115" i="76"/>
  <c r="AG115" i="76" s="1"/>
  <c r="CE256" i="76"/>
  <c r="CG475" i="76"/>
  <c r="BM65" i="76"/>
  <c r="BZ475" i="76"/>
  <c r="BZ195" i="76"/>
  <c r="AE399" i="76"/>
  <c r="AG399" i="76" s="1"/>
  <c r="AE238" i="76"/>
  <c r="AG238" i="76" s="1"/>
  <c r="CF74" i="76"/>
  <c r="CG68" i="76"/>
  <c r="AE178" i="76"/>
  <c r="AG178" i="76" s="1"/>
  <c r="BM277" i="76"/>
  <c r="CE155" i="76"/>
  <c r="CG155" i="76" s="1"/>
  <c r="CF42" i="76"/>
  <c r="CG42" i="76" s="1"/>
  <c r="CE339" i="76"/>
  <c r="CG339" i="76" s="1"/>
  <c r="AE461" i="76"/>
  <c r="AG461" i="76" s="1"/>
  <c r="BM449" i="76"/>
  <c r="AE428" i="76"/>
  <c r="AG428" i="76" s="1"/>
  <c r="AE397" i="76"/>
  <c r="AG397" i="76" s="1"/>
  <c r="BZ366" i="76"/>
  <c r="BM336" i="76"/>
  <c r="AE320" i="76"/>
  <c r="AG320" i="76" s="1"/>
  <c r="BZ273" i="76"/>
  <c r="BM249" i="76"/>
  <c r="CE212" i="76"/>
  <c r="BM100" i="76"/>
  <c r="BZ378" i="76"/>
  <c r="AE198" i="76"/>
  <c r="AG198" i="76" s="1"/>
  <c r="AE219" i="76"/>
  <c r="AG219" i="76" s="1"/>
  <c r="BM323" i="76"/>
  <c r="BM233" i="76"/>
  <c r="AE458" i="76"/>
  <c r="AG458" i="76" s="1"/>
  <c r="BM451" i="76"/>
  <c r="BZ437" i="76"/>
  <c r="BZ418" i="76"/>
  <c r="BZ409" i="76"/>
  <c r="BZ210" i="76"/>
  <c r="BZ122" i="76"/>
  <c r="BZ144" i="76"/>
  <c r="BM110" i="76"/>
  <c r="AE43" i="76"/>
  <c r="AG43" i="76" s="1"/>
  <c r="BM41" i="76"/>
  <c r="CF375" i="76"/>
  <c r="CG375" i="76" s="1"/>
  <c r="CG255" i="76"/>
  <c r="BZ477" i="76"/>
  <c r="AE472" i="76"/>
  <c r="AG472" i="76" s="1"/>
  <c r="CE466" i="76"/>
  <c r="CG455" i="76"/>
  <c r="BZ478" i="76"/>
  <c r="AE464" i="76"/>
  <c r="AG464" i="76" s="1"/>
  <c r="CF452" i="76"/>
  <c r="CG452" i="76" s="1"/>
  <c r="CE438" i="76"/>
  <c r="BM408" i="76"/>
  <c r="CF326" i="76"/>
  <c r="CG326" i="76" s="1"/>
  <c r="BM425" i="76"/>
  <c r="AE187" i="76"/>
  <c r="AG187" i="76" s="1"/>
  <c r="BZ296" i="76"/>
  <c r="BZ324" i="76"/>
  <c r="CG293" i="76"/>
  <c r="CF276" i="76"/>
  <c r="CG276" i="76" s="1"/>
  <c r="BM259" i="76"/>
  <c r="BM222" i="76"/>
  <c r="BM207" i="76"/>
  <c r="BM191" i="76"/>
  <c r="BM235" i="76"/>
  <c r="BM216" i="76"/>
  <c r="AE258" i="76"/>
  <c r="AG258" i="76" s="1"/>
  <c r="CE241" i="76"/>
  <c r="CG241" i="76" s="1"/>
  <c r="CE225" i="76"/>
  <c r="CG225" i="76" s="1"/>
  <c r="CE174" i="76"/>
  <c r="CG174" i="76" s="1"/>
  <c r="CE164" i="76"/>
  <c r="CF167" i="76"/>
  <c r="CG167" i="76" s="1"/>
  <c r="BM128" i="76"/>
  <c r="BM165" i="76"/>
  <c r="BM149" i="76"/>
  <c r="BZ140" i="76"/>
  <c r="AE104" i="76"/>
  <c r="AG104" i="76" s="1"/>
  <c r="AE88" i="76"/>
  <c r="AG88" i="76" s="1"/>
  <c r="AE166" i="76"/>
  <c r="AG166" i="76" s="1"/>
  <c r="BM84" i="76"/>
  <c r="CG45" i="76"/>
  <c r="AE82" i="76"/>
  <c r="AG82" i="76" s="1"/>
  <c r="BM63" i="76"/>
  <c r="BM46" i="76"/>
  <c r="AE37" i="76"/>
  <c r="AG37" i="76" s="1"/>
  <c r="AE490" i="76"/>
  <c r="AG490" i="76" s="1"/>
  <c r="AE486" i="76"/>
  <c r="AG486" i="76" s="1"/>
  <c r="CF472" i="76"/>
  <c r="CE431" i="76"/>
  <c r="CG431" i="76" s="1"/>
  <c r="CE407" i="76"/>
  <c r="CG407" i="76" s="1"/>
  <c r="CE371" i="76"/>
  <c r="CG371" i="76" s="1"/>
  <c r="BZ411" i="76"/>
  <c r="CF310" i="76"/>
  <c r="CE286" i="76"/>
  <c r="AE186" i="76"/>
  <c r="AG186" i="76" s="1"/>
  <c r="AN182" i="76"/>
  <c r="CF282" i="76"/>
  <c r="CF253" i="76"/>
  <c r="CE235" i="76"/>
  <c r="BZ159" i="76"/>
  <c r="AE172" i="76"/>
  <c r="AG172" i="76" s="1"/>
  <c r="CF196" i="76"/>
  <c r="BZ171" i="76"/>
  <c r="BZ125" i="76"/>
  <c r="CF216" i="76"/>
  <c r="CG216" i="76" s="1"/>
  <c r="CE24" i="76"/>
  <c r="CG24" i="76" s="1"/>
  <c r="CE36" i="76"/>
  <c r="CG36" i="76" s="1"/>
  <c r="CF50" i="76"/>
  <c r="CG50" i="76" s="1"/>
  <c r="BM27" i="76"/>
  <c r="BM399" i="76"/>
  <c r="BM43" i="76"/>
  <c r="CF171" i="76"/>
  <c r="CG55" i="76"/>
  <c r="CF113" i="76"/>
  <c r="CG113" i="76" s="1"/>
  <c r="AE91" i="76"/>
  <c r="AG91" i="76" s="1"/>
  <c r="CE90" i="76"/>
  <c r="CG90" i="76" s="1"/>
  <c r="BZ50" i="76"/>
  <c r="AE31" i="76"/>
  <c r="AG31" i="76" s="1"/>
  <c r="BZ26" i="76"/>
  <c r="CE19" i="76"/>
  <c r="CE450" i="76"/>
  <c r="CG450" i="76" s="1"/>
  <c r="BM448" i="76"/>
  <c r="CE427" i="76"/>
  <c r="CG427" i="76" s="1"/>
  <c r="CE343" i="76"/>
  <c r="CG343" i="76" s="1"/>
  <c r="CF316" i="76"/>
  <c r="CG316" i="76" s="1"/>
  <c r="BM280" i="76"/>
  <c r="AE204" i="76"/>
  <c r="AG204" i="76" s="1"/>
  <c r="AE226" i="76"/>
  <c r="AG226" i="76" s="1"/>
  <c r="AE139" i="76"/>
  <c r="AG139" i="76" s="1"/>
  <c r="BM224" i="76"/>
  <c r="CF114" i="76"/>
  <c r="CG114" i="76" s="1"/>
  <c r="BZ325" i="76"/>
  <c r="AE306" i="76"/>
  <c r="AG306" i="76" s="1"/>
  <c r="BM283" i="76"/>
  <c r="BZ259" i="76"/>
  <c r="AE255" i="76"/>
  <c r="AG255" i="76" s="1"/>
  <c r="BZ257" i="76"/>
  <c r="AE253" i="76"/>
  <c r="AG253" i="76" s="1"/>
  <c r="BM230" i="76"/>
  <c r="BM199" i="76"/>
  <c r="BZ233" i="76"/>
  <c r="BM192" i="76"/>
  <c r="BZ173" i="76"/>
  <c r="AE250" i="76"/>
  <c r="AG250" i="76" s="1"/>
  <c r="BM185" i="76"/>
  <c r="BZ261" i="76"/>
  <c r="CG231" i="76"/>
  <c r="CE208" i="76"/>
  <c r="CE186" i="76"/>
  <c r="CG186" i="76" s="1"/>
  <c r="CF157" i="76"/>
  <c r="BM156" i="76"/>
  <c r="BZ146" i="76"/>
  <c r="AE121" i="76"/>
  <c r="AG121" i="76" s="1"/>
  <c r="CF154" i="76"/>
  <c r="CG154" i="76" s="1"/>
  <c r="CG147" i="76"/>
  <c r="AE79" i="76"/>
  <c r="AG79" i="76" s="1"/>
  <c r="BZ94" i="76"/>
  <c r="AE99" i="76"/>
  <c r="AG99" i="76" s="1"/>
  <c r="AE59" i="76"/>
  <c r="AG59" i="76" s="1"/>
  <c r="BM52" i="76"/>
  <c r="BZ40" i="76"/>
  <c r="BM22" i="76"/>
  <c r="AE21" i="76"/>
  <c r="AG21" i="76" s="1"/>
  <c r="CG17" i="76"/>
  <c r="CF488" i="76"/>
  <c r="CG488" i="76" s="1"/>
  <c r="AE443" i="76"/>
  <c r="AG443" i="76" s="1"/>
  <c r="AE421" i="76"/>
  <c r="AG421" i="76" s="1"/>
  <c r="AE379" i="76"/>
  <c r="AG379" i="76" s="1"/>
  <c r="AE405" i="76"/>
  <c r="AG405" i="76" s="1"/>
  <c r="BM460" i="76"/>
  <c r="BZ401" i="76"/>
  <c r="CE309" i="76"/>
  <c r="CG309" i="76" s="1"/>
  <c r="AE288" i="76"/>
  <c r="AG288" i="76" s="1"/>
  <c r="CF303" i="76"/>
  <c r="CG303" i="76" s="1"/>
  <c r="CE49" i="76"/>
  <c r="CG49" i="76" s="1"/>
  <c r="BM217" i="76"/>
  <c r="CF168" i="76"/>
  <c r="CG168" i="76" s="1"/>
  <c r="AE15" i="76"/>
  <c r="AG15" i="76" s="1"/>
  <c r="CF106" i="76"/>
  <c r="CG106" i="76" s="1"/>
  <c r="CE396" i="76"/>
  <c r="AE344" i="76"/>
  <c r="AG344" i="76" s="1"/>
  <c r="CE415" i="76"/>
  <c r="CG415" i="76" s="1"/>
  <c r="BZ295" i="76"/>
  <c r="AE217" i="76"/>
  <c r="AG217" i="76" s="1"/>
  <c r="AE394" i="76"/>
  <c r="AG394" i="76" s="1"/>
  <c r="AE383" i="76"/>
  <c r="AG383" i="76" s="1"/>
  <c r="CF105" i="76"/>
  <c r="CG105" i="76" s="1"/>
  <c r="BM31" i="76"/>
  <c r="BM210" i="76"/>
  <c r="BZ354" i="76"/>
  <c r="CG51" i="76"/>
  <c r="CE501" i="76"/>
  <c r="AE436" i="76"/>
  <c r="AG436" i="76" s="1"/>
  <c r="AE246" i="76"/>
  <c r="AG246" i="76" s="1"/>
  <c r="CF97" i="76"/>
  <c r="CG97" i="76" s="1"/>
  <c r="CE347" i="76"/>
  <c r="CG347" i="76" s="1"/>
  <c r="AE427" i="76"/>
  <c r="AG427" i="76" s="1"/>
  <c r="CE401" i="76"/>
  <c r="CG401" i="76" s="1"/>
  <c r="BM61" i="76"/>
  <c r="AE130" i="76"/>
  <c r="AG130" i="76" s="1"/>
  <c r="CF476" i="76"/>
  <c r="BZ479" i="76"/>
  <c r="AE401" i="76"/>
  <c r="AG401" i="76" s="1"/>
  <c r="CE423" i="76"/>
  <c r="CG423" i="76" s="1"/>
  <c r="CF299" i="76"/>
  <c r="CG299" i="76" s="1"/>
  <c r="AE213" i="76"/>
  <c r="AG213" i="76" s="1"/>
  <c r="AE210" i="76"/>
  <c r="AG210" i="76" s="1"/>
  <c r="AE202" i="76"/>
  <c r="AG202" i="76" s="1"/>
  <c r="BZ191" i="76"/>
  <c r="BM136" i="76"/>
  <c r="BM80" i="76"/>
  <c r="BZ290" i="76"/>
  <c r="CE204" i="76"/>
  <c r="CG70" i="76"/>
  <c r="BZ70" i="76"/>
  <c r="BZ462" i="76"/>
  <c r="BZ99" i="76"/>
  <c r="CE22" i="76"/>
  <c r="CG22" i="76" s="1"/>
  <c r="AE398" i="76"/>
  <c r="AG398" i="76" s="1"/>
  <c r="CF244" i="76"/>
  <c r="CG244" i="76" s="1"/>
  <c r="AE271" i="76"/>
  <c r="AG271" i="76" s="1"/>
  <c r="AE229" i="76"/>
  <c r="AG229" i="76" s="1"/>
  <c r="AE188" i="76"/>
  <c r="AG188" i="76" s="1"/>
  <c r="AE159" i="76"/>
  <c r="AG159" i="76" s="1"/>
  <c r="CG96" i="76"/>
  <c r="CF286" i="76"/>
  <c r="CE32" i="76"/>
  <c r="CG32" i="76" s="1"/>
  <c r="BM237" i="76"/>
  <c r="CF79" i="76"/>
  <c r="CF445" i="76"/>
  <c r="CG445" i="76" s="1"/>
  <c r="BZ498" i="76"/>
  <c r="AE425" i="76"/>
  <c r="AG425" i="76" s="1"/>
  <c r="AE422" i="76"/>
  <c r="AG422" i="76" s="1"/>
  <c r="BZ431" i="76"/>
  <c r="BM308" i="76"/>
  <c r="AE237" i="76"/>
  <c r="AG237" i="76" s="1"/>
  <c r="CG200" i="76"/>
  <c r="BZ93" i="76"/>
  <c r="BZ175" i="76"/>
  <c r="BM166" i="76"/>
  <c r="CF340" i="76"/>
  <c r="CG340" i="76" s="1"/>
  <c r="AE299" i="76"/>
  <c r="AG299" i="76" s="1"/>
  <c r="AE200" i="76"/>
  <c r="AG200" i="76" s="1"/>
  <c r="BM190" i="76"/>
  <c r="CE151" i="76"/>
  <c r="CG151" i="76" s="1"/>
  <c r="CG39" i="76"/>
  <c r="CF283" i="76"/>
  <c r="BM154" i="76"/>
  <c r="AE175" i="76"/>
  <c r="AG175" i="76" s="1"/>
  <c r="CF86" i="76"/>
  <c r="BZ33" i="76"/>
  <c r="BM368" i="76"/>
  <c r="CG315" i="76"/>
  <c r="BZ300" i="76"/>
  <c r="AE286" i="76"/>
  <c r="AG286" i="76" s="1"/>
  <c r="CE214" i="76"/>
  <c r="CF191" i="76"/>
  <c r="CG191" i="76" s="1"/>
  <c r="AE165" i="76"/>
  <c r="AG165" i="76" s="1"/>
  <c r="CG31" i="76"/>
  <c r="CF38" i="76"/>
  <c r="CG38" i="76" s="1"/>
  <c r="CE496" i="76"/>
  <c r="BM502" i="76"/>
  <c r="BZ491" i="76"/>
  <c r="BM471" i="76"/>
  <c r="BM459" i="76"/>
  <c r="AE457" i="76"/>
  <c r="AG457" i="76" s="1"/>
  <c r="AE473" i="76"/>
  <c r="AG473" i="76" s="1"/>
  <c r="AE466" i="76"/>
  <c r="AG466" i="76" s="1"/>
  <c r="AE434" i="76"/>
  <c r="AG434" i="76" s="1"/>
  <c r="CF421" i="76"/>
  <c r="CG421" i="76" s="1"/>
  <c r="BM364" i="76"/>
  <c r="AE330" i="76"/>
  <c r="AG330" i="76" s="1"/>
  <c r="BM328" i="76"/>
  <c r="BM219" i="76"/>
  <c r="AE268" i="76"/>
  <c r="AG268" i="76" s="1"/>
  <c r="BZ245" i="76"/>
  <c r="BM239" i="76"/>
  <c r="BZ229" i="76"/>
  <c r="BZ182" i="76"/>
  <c r="BM176" i="76"/>
  <c r="BM134" i="76"/>
  <c r="BM71" i="76"/>
  <c r="CF60" i="76"/>
  <c r="AE176" i="76"/>
  <c r="AG176" i="76" s="1"/>
  <c r="BM455" i="76"/>
  <c r="CG410" i="76"/>
  <c r="AE375" i="76"/>
  <c r="AG375" i="76" s="1"/>
  <c r="CG207" i="76"/>
  <c r="AE153" i="76"/>
  <c r="AG153" i="76" s="1"/>
  <c r="BM101" i="76"/>
  <c r="CG110" i="76"/>
  <c r="BM473" i="76"/>
  <c r="BM490" i="76"/>
  <c r="BM487" i="76"/>
  <c r="BM492" i="76"/>
  <c r="CE473" i="76"/>
  <c r="CG473" i="76" s="1"/>
  <c r="CF474" i="76"/>
  <c r="BZ452" i="76"/>
  <c r="BM447" i="76"/>
  <c r="BM442" i="76"/>
  <c r="AE451" i="76"/>
  <c r="AG451" i="76" s="1"/>
  <c r="AE452" i="76"/>
  <c r="AG452" i="76" s="1"/>
  <c r="CF430" i="76"/>
  <c r="CG430" i="76" s="1"/>
  <c r="AE429" i="76"/>
  <c r="AG429" i="76" s="1"/>
  <c r="CF419" i="76"/>
  <c r="CG419" i="76" s="1"/>
  <c r="BM387" i="76"/>
  <c r="AE385" i="76"/>
  <c r="AG385" i="76" s="1"/>
  <c r="CF396" i="76"/>
  <c r="CG297" i="76"/>
  <c r="BM284" i="76"/>
  <c r="CF242" i="76"/>
  <c r="CG242" i="76" s="1"/>
  <c r="AE231" i="76"/>
  <c r="AG231" i="76" s="1"/>
  <c r="CG179" i="76"/>
  <c r="CE150" i="76"/>
  <c r="BZ106" i="76"/>
  <c r="AE72" i="76"/>
  <c r="AG72" i="76" s="1"/>
  <c r="BZ42" i="76"/>
  <c r="AE279" i="76"/>
  <c r="AG279" i="76" s="1"/>
  <c r="CE313" i="76"/>
  <c r="CG313" i="76" s="1"/>
  <c r="AE123" i="76"/>
  <c r="AG123" i="76" s="1"/>
  <c r="BM294" i="76"/>
  <c r="AE316" i="76"/>
  <c r="AG316" i="76" s="1"/>
  <c r="BM292" i="76"/>
  <c r="CG285" i="76"/>
  <c r="CG307" i="76"/>
  <c r="CF273" i="76"/>
  <c r="CG273" i="76" s="1"/>
  <c r="BM278" i="76"/>
  <c r="CE275" i="76"/>
  <c r="CG275" i="76" s="1"/>
  <c r="BM253" i="76"/>
  <c r="BM267" i="76"/>
  <c r="AE273" i="76"/>
  <c r="AG273" i="76" s="1"/>
  <c r="AE227" i="76"/>
  <c r="AG227" i="76" s="1"/>
  <c r="CF224" i="76"/>
  <c r="CG224" i="76" s="1"/>
  <c r="BM112" i="76"/>
  <c r="BM108" i="76"/>
  <c r="BM160" i="76"/>
  <c r="BZ108" i="76"/>
  <c r="CG124" i="76"/>
  <c r="AE60" i="76"/>
  <c r="AG60" i="76" s="1"/>
  <c r="CG98" i="76"/>
  <c r="BM64" i="76"/>
  <c r="CG21" i="76"/>
  <c r="BZ22" i="76"/>
  <c r="BM470" i="76"/>
  <c r="CF420" i="76"/>
  <c r="CE379" i="76"/>
  <c r="BZ396" i="76"/>
  <c r="CE282" i="76"/>
  <c r="BM262" i="76"/>
  <c r="AE197" i="76"/>
  <c r="AG197" i="76" s="1"/>
  <c r="CE132" i="76"/>
  <c r="CG132" i="76" s="1"/>
  <c r="CF256" i="76"/>
  <c r="BZ247" i="76"/>
  <c r="BZ196" i="76"/>
  <c r="AE195" i="76"/>
  <c r="AG195" i="76" s="1"/>
  <c r="CF156" i="76"/>
  <c r="CG156" i="76" s="1"/>
  <c r="CG503" i="76"/>
  <c r="BZ187" i="76"/>
  <c r="AE51" i="76"/>
  <c r="AG51" i="76" s="1"/>
  <c r="BM49" i="76"/>
  <c r="AE49" i="76"/>
  <c r="AG49" i="76" s="1"/>
  <c r="BZ44" i="76"/>
  <c r="BM26" i="76"/>
  <c r="BM439" i="76"/>
  <c r="CE433" i="76"/>
  <c r="CG433" i="76" s="1"/>
  <c r="BZ390" i="76"/>
  <c r="AE295" i="76"/>
  <c r="AG295" i="76" s="1"/>
  <c r="AE189" i="76"/>
  <c r="AG189" i="76" s="1"/>
  <c r="AE173" i="76"/>
  <c r="AG173" i="76" s="1"/>
  <c r="CE133" i="76"/>
  <c r="CG133" i="76" s="1"/>
  <c r="BZ371" i="76"/>
  <c r="AE135" i="76"/>
  <c r="AG135" i="76" s="1"/>
  <c r="CF364" i="76"/>
  <c r="BZ256" i="76"/>
  <c r="BZ167" i="76"/>
  <c r="AE438" i="76"/>
  <c r="AG438" i="76" s="1"/>
  <c r="CF436" i="76"/>
  <c r="CG436" i="76" s="1"/>
  <c r="CG441" i="76"/>
  <c r="BZ422" i="76"/>
  <c r="BM430" i="76"/>
  <c r="CE420" i="76"/>
  <c r="CE418" i="76"/>
  <c r="BM372" i="76"/>
  <c r="CG385" i="76"/>
  <c r="CE368" i="76"/>
  <c r="AE368" i="76"/>
  <c r="AG368" i="76" s="1"/>
  <c r="BZ361" i="76"/>
  <c r="CG356" i="76"/>
  <c r="AE343" i="76"/>
  <c r="AG343" i="76" s="1"/>
  <c r="BM310" i="76"/>
  <c r="BM286" i="76"/>
  <c r="BM291" i="76"/>
  <c r="BM274" i="76"/>
  <c r="BM271" i="76"/>
  <c r="BM261" i="76"/>
  <c r="BZ265" i="76"/>
  <c r="BZ193" i="76"/>
  <c r="BZ186" i="76"/>
  <c r="BZ177" i="76"/>
  <c r="BZ268" i="76"/>
  <c r="AE261" i="76"/>
  <c r="AG261" i="76" s="1"/>
  <c r="BM173" i="76"/>
  <c r="CE233" i="76"/>
  <c r="CG233" i="76" s="1"/>
  <c r="CF230" i="76"/>
  <c r="CF217" i="76"/>
  <c r="CE202" i="76"/>
  <c r="CG202" i="76" s="1"/>
  <c r="CE194" i="76"/>
  <c r="CG194" i="76" s="1"/>
  <c r="BM161" i="76"/>
  <c r="AE128" i="76"/>
  <c r="AG128" i="76" s="1"/>
  <c r="BM98" i="76"/>
  <c r="BZ87" i="76"/>
  <c r="BZ72" i="76"/>
  <c r="CF162" i="76"/>
  <c r="CG162" i="76" s="1"/>
  <c r="BM81" i="76"/>
  <c r="AE53" i="76"/>
  <c r="AG53" i="76" s="1"/>
  <c r="BZ32" i="76"/>
  <c r="CG35" i="76"/>
  <c r="BM21" i="76"/>
  <c r="BM421" i="76"/>
  <c r="CF294" i="76"/>
  <c r="CG294" i="76" s="1"/>
  <c r="BM289" i="76"/>
  <c r="AE221" i="76"/>
  <c r="AG221" i="76" s="1"/>
  <c r="BM268" i="76"/>
  <c r="CE319" i="76"/>
  <c r="CG319" i="76" s="1"/>
  <c r="AE209" i="76"/>
  <c r="AG209" i="76" s="1"/>
  <c r="CF131" i="76"/>
  <c r="CG131" i="76" s="1"/>
  <c r="AE142" i="76"/>
  <c r="AG142" i="76" s="1"/>
  <c r="BZ89" i="76"/>
  <c r="CE66" i="76"/>
  <c r="CF63" i="76"/>
  <c r="CF99" i="76"/>
  <c r="CG99" i="76" s="1"/>
  <c r="CF76" i="76"/>
  <c r="CG76" i="76" s="1"/>
  <c r="BM39" i="76"/>
  <c r="BM99" i="76"/>
  <c r="BM391" i="76"/>
  <c r="AE364" i="76"/>
  <c r="AG364" i="76" s="1"/>
  <c r="BZ323" i="76"/>
  <c r="BM193" i="76"/>
  <c r="AE117" i="76"/>
  <c r="AG117" i="76" s="1"/>
  <c r="CG127" i="76"/>
  <c r="BZ57" i="76"/>
  <c r="CF302" i="76"/>
  <c r="CG302" i="76" s="1"/>
  <c r="CG456" i="76"/>
  <c r="BZ36" i="76"/>
  <c r="CE404" i="76"/>
  <c r="CG404" i="76" s="1"/>
  <c r="BZ382" i="76"/>
  <c r="CE259" i="76"/>
  <c r="CG259" i="76" s="1"/>
  <c r="CG460" i="76"/>
  <c r="CG412" i="76"/>
  <c r="BM326" i="76"/>
  <c r="CG289" i="76"/>
  <c r="BZ266" i="76"/>
  <c r="BM120" i="76"/>
  <c r="BM86" i="76"/>
  <c r="CE381" i="76"/>
  <c r="CG381" i="76" s="1"/>
  <c r="CF223" i="76"/>
  <c r="CG223" i="76" s="1"/>
  <c r="BZ82" i="76"/>
  <c r="BM78" i="76"/>
  <c r="AE64" i="76"/>
  <c r="AG64" i="76" s="1"/>
  <c r="BZ71" i="76"/>
  <c r="CF61" i="76"/>
  <c r="CF487" i="76"/>
  <c r="CG487" i="76" s="1"/>
  <c r="CF498" i="76"/>
  <c r="CG498" i="76" s="1"/>
  <c r="BZ430" i="76"/>
  <c r="CF447" i="76"/>
  <c r="CG447" i="76" s="1"/>
  <c r="CE367" i="76"/>
  <c r="CG367" i="76" s="1"/>
  <c r="CE386" i="76"/>
  <c r="CG386" i="76" s="1"/>
  <c r="CE372" i="76"/>
  <c r="CG372" i="76" s="1"/>
  <c r="BZ463" i="76"/>
  <c r="BM409" i="76"/>
  <c r="CF376" i="76"/>
  <c r="CE335" i="76"/>
  <c r="CG335" i="76" s="1"/>
  <c r="CF318" i="76"/>
  <c r="CG318" i="76" s="1"/>
  <c r="AE307" i="76"/>
  <c r="AG307" i="76" s="1"/>
  <c r="BZ270" i="76"/>
  <c r="AE249" i="76"/>
  <c r="AG249" i="76" s="1"/>
  <c r="CE295" i="76"/>
  <c r="CG295" i="76" s="1"/>
  <c r="CE180" i="76"/>
  <c r="CG180" i="76" s="1"/>
  <c r="CF201" i="76"/>
  <c r="CG201" i="76" s="1"/>
  <c r="CF193" i="76"/>
  <c r="CG193" i="76" s="1"/>
  <c r="CE175" i="76"/>
  <c r="CG175" i="76" s="1"/>
  <c r="AE208" i="76"/>
  <c r="AG208" i="76" s="1"/>
  <c r="CF142" i="76"/>
  <c r="AE54" i="76"/>
  <c r="AG54" i="76" s="1"/>
  <c r="CG52" i="76"/>
  <c r="AE50" i="76"/>
  <c r="AG50" i="76" s="1"/>
  <c r="BZ101" i="76"/>
  <c r="BM474" i="76"/>
  <c r="CE81" i="76"/>
  <c r="CG81" i="76" s="1"/>
  <c r="CE85" i="76"/>
  <c r="CG85" i="76" s="1"/>
  <c r="BM88" i="76"/>
  <c r="BM23" i="76"/>
  <c r="BZ446" i="76"/>
  <c r="AE388" i="76"/>
  <c r="AG388" i="76" s="1"/>
  <c r="CE305" i="76"/>
  <c r="CG305" i="76" s="1"/>
  <c r="CF249" i="76"/>
  <c r="CG118" i="76"/>
  <c r="CF54" i="76"/>
  <c r="CG54" i="76" s="1"/>
  <c r="BM16" i="76"/>
  <c r="CF15" i="76"/>
  <c r="CG15" i="76" s="1"/>
  <c r="CF30" i="76"/>
  <c r="CG30" i="76" s="1"/>
  <c r="BZ179" i="76"/>
  <c r="CF477" i="76"/>
  <c r="BZ415" i="76"/>
  <c r="CE377" i="76"/>
  <c r="CG377" i="76" s="1"/>
  <c r="BZ359" i="76"/>
  <c r="CE188" i="76"/>
  <c r="CG188" i="76" s="1"/>
  <c r="CF212" i="76"/>
  <c r="AE181" i="76"/>
  <c r="AG181" i="76" s="1"/>
  <c r="CF135" i="76"/>
  <c r="CG135" i="76" s="1"/>
  <c r="AE180" i="76"/>
  <c r="AG180" i="76" s="1"/>
  <c r="CF208" i="76"/>
  <c r="AE152" i="76"/>
  <c r="AG152" i="76" s="1"/>
  <c r="CF129" i="76"/>
  <c r="CG129" i="76" s="1"/>
  <c r="CE437" i="76"/>
  <c r="CG437" i="76" s="1"/>
  <c r="BZ183" i="76"/>
  <c r="CF130" i="76"/>
  <c r="CG130" i="76" s="1"/>
  <c r="BM115" i="76"/>
  <c r="BZ58" i="76"/>
  <c r="BZ239" i="76"/>
  <c r="AE460" i="76"/>
  <c r="AG460" i="76" s="1"/>
  <c r="CE142" i="76"/>
  <c r="BM55" i="76"/>
  <c r="BZ483" i="76"/>
  <c r="BZ207" i="76"/>
  <c r="CE60" i="76"/>
  <c r="CF57" i="76"/>
  <c r="CG57" i="76" s="1"/>
  <c r="BM92" i="76"/>
  <c r="AE71" i="76"/>
  <c r="AG71" i="76" s="1"/>
  <c r="AE61" i="76"/>
  <c r="AG61" i="76" s="1"/>
  <c r="BZ54" i="76"/>
  <c r="AE35" i="76"/>
  <c r="AG35" i="76" s="1"/>
  <c r="BM33" i="76"/>
  <c r="BM38" i="76"/>
  <c r="CF23" i="76"/>
  <c r="CG23" i="76" s="1"/>
  <c r="BZ423" i="76"/>
  <c r="BM315" i="76"/>
  <c r="CE376" i="76"/>
  <c r="CE226" i="76"/>
  <c r="CG226" i="76" s="1"/>
  <c r="CE246" i="76"/>
  <c r="AE143" i="76"/>
  <c r="AG143" i="76" s="1"/>
  <c r="BZ192" i="76"/>
  <c r="AE191" i="76"/>
  <c r="AG191" i="76" s="1"/>
  <c r="BM72" i="76"/>
  <c r="BM413" i="76"/>
  <c r="BZ45" i="76"/>
  <c r="AE328" i="76"/>
  <c r="AG328" i="76" s="1"/>
  <c r="BZ298" i="76"/>
  <c r="AE292" i="76"/>
  <c r="AG292" i="76" s="1"/>
  <c r="CE192" i="76"/>
  <c r="CG192" i="76" s="1"/>
  <c r="AE190" i="76"/>
  <c r="AG190" i="76" s="1"/>
  <c r="AE174" i="76"/>
  <c r="AG174" i="76" s="1"/>
  <c r="BZ155" i="76"/>
  <c r="AE155" i="76"/>
  <c r="AG155" i="76" s="1"/>
  <c r="CE196" i="76"/>
  <c r="AE194" i="76"/>
  <c r="AG194" i="76" s="1"/>
  <c r="AE167" i="76"/>
  <c r="AG167" i="76" s="1"/>
  <c r="CE331" i="76"/>
  <c r="AE183" i="76"/>
  <c r="AG183" i="76" s="1"/>
  <c r="CF56" i="76"/>
  <c r="CG56" i="76" s="1"/>
  <c r="CE474" i="76"/>
  <c r="BM440" i="76"/>
  <c r="BM396" i="76"/>
  <c r="CE416" i="76"/>
  <c r="CG416" i="76" s="1"/>
  <c r="BM373" i="76"/>
  <c r="CF262" i="76"/>
  <c r="CG262" i="76" s="1"/>
  <c r="CF195" i="76"/>
  <c r="CG195" i="76" s="1"/>
  <c r="CE166" i="76"/>
  <c r="BZ28" i="76"/>
  <c r="AE391" i="76"/>
  <c r="AG391" i="76" s="1"/>
  <c r="CF360" i="76"/>
  <c r="AE313" i="76"/>
  <c r="AG313" i="76" s="1"/>
  <c r="CE172" i="76"/>
  <c r="CG172" i="76" s="1"/>
  <c r="CF235" i="76"/>
  <c r="CF496" i="76"/>
  <c r="CF489" i="76"/>
  <c r="CG489" i="76" s="1"/>
  <c r="CG492" i="76"/>
  <c r="CF479" i="76"/>
  <c r="CG479" i="76" s="1"/>
  <c r="BZ454" i="76"/>
  <c r="AE412" i="76"/>
  <c r="AG412" i="76" s="1"/>
  <c r="BZ373" i="76"/>
  <c r="CF358" i="76"/>
  <c r="CG358" i="76" s="1"/>
  <c r="AE331" i="76"/>
  <c r="AG331" i="76" s="1"/>
  <c r="AE365" i="76"/>
  <c r="AG365" i="76" s="1"/>
  <c r="BZ292" i="76"/>
  <c r="CG281" i="76"/>
  <c r="AE93" i="76"/>
  <c r="AG93" i="76" s="1"/>
  <c r="BZ158" i="76"/>
  <c r="BM36" i="76"/>
  <c r="CG58" i="76"/>
  <c r="AE211" i="76"/>
  <c r="AG211" i="76" s="1"/>
  <c r="CG46" i="76"/>
  <c r="CG126" i="76"/>
  <c r="CE248" i="76"/>
  <c r="CG248" i="76" s="1"/>
  <c r="CG446" i="76"/>
  <c r="BZ332" i="76"/>
  <c r="BZ362" i="76"/>
  <c r="CE333" i="76"/>
  <c r="CG333" i="76" s="1"/>
  <c r="AE282" i="76"/>
  <c r="AG282" i="76" s="1"/>
  <c r="AE324" i="76"/>
  <c r="AG324" i="76" s="1"/>
  <c r="AE275" i="76"/>
  <c r="AG275" i="76" s="1"/>
  <c r="BM208" i="76"/>
  <c r="CF246" i="76"/>
  <c r="CF220" i="76"/>
  <c r="CG220" i="76" s="1"/>
  <c r="CF199" i="76"/>
  <c r="CG199" i="76" s="1"/>
  <c r="CF169" i="76"/>
  <c r="BZ124" i="76"/>
  <c r="AE113" i="76"/>
  <c r="AG113" i="76" s="1"/>
  <c r="BZ77" i="76"/>
  <c r="BM77" i="76"/>
  <c r="CF428" i="76"/>
  <c r="CG428" i="76" s="1"/>
  <c r="AE110" i="76"/>
  <c r="AG110" i="76" s="1"/>
  <c r="BZ20" i="76"/>
  <c r="CE470" i="76"/>
  <c r="BM452" i="76"/>
  <c r="AE415" i="76"/>
  <c r="AG415" i="76" s="1"/>
  <c r="BZ405" i="76"/>
  <c r="CE383" i="76"/>
  <c r="CG383" i="76" s="1"/>
  <c r="AE348" i="76"/>
  <c r="AG348" i="76" s="1"/>
  <c r="BM341" i="76"/>
  <c r="BZ180" i="76"/>
  <c r="CE121" i="76"/>
  <c r="CG121" i="76" s="1"/>
  <c r="BZ74" i="76"/>
  <c r="CF62" i="76"/>
  <c r="AE34" i="76"/>
  <c r="AG34" i="76" s="1"/>
  <c r="BM148" i="76"/>
  <c r="AE137" i="76"/>
  <c r="AG137" i="76" s="1"/>
  <c r="AE112" i="76"/>
  <c r="AG112" i="76" s="1"/>
  <c r="AE89" i="76"/>
  <c r="AG89" i="76" s="1"/>
  <c r="BM82" i="76"/>
  <c r="AE94" i="76"/>
  <c r="AG94" i="76" s="1"/>
  <c r="BZ60" i="76"/>
  <c r="BM96" i="76"/>
  <c r="BZ90" i="76"/>
  <c r="AE67" i="76"/>
  <c r="AG67" i="76" s="1"/>
  <c r="AE27" i="76"/>
  <c r="AG27" i="76" s="1"/>
  <c r="CE86" i="76"/>
  <c r="CG71" i="76"/>
  <c r="CF66" i="76"/>
  <c r="BM34" i="76"/>
  <c r="AE25" i="76"/>
  <c r="AG25" i="76" s="1"/>
  <c r="BM15" i="76"/>
  <c r="AE471" i="76"/>
  <c r="AG471" i="76" s="1"/>
  <c r="BM485" i="76"/>
  <c r="AE410" i="76"/>
  <c r="AG410" i="76" s="1"/>
  <c r="CF408" i="76"/>
  <c r="CG408" i="76" s="1"/>
  <c r="BM456" i="76"/>
  <c r="CF380" i="76"/>
  <c r="CG380" i="76" s="1"/>
  <c r="BM220" i="76"/>
  <c r="CE187" i="76"/>
  <c r="CG187" i="76" s="1"/>
  <c r="CF185" i="76"/>
  <c r="CG185" i="76" s="1"/>
  <c r="CE145" i="76"/>
  <c r="CG145" i="76" s="1"/>
  <c r="CE137" i="76"/>
  <c r="CG137" i="76" s="1"/>
  <c r="AE247" i="76"/>
  <c r="AG247" i="76" s="1"/>
  <c r="AE111" i="76"/>
  <c r="AG111" i="76" s="1"/>
  <c r="CE29" i="76"/>
  <c r="CG29" i="76" s="1"/>
  <c r="CE37" i="76"/>
  <c r="CE350" i="76"/>
  <c r="CG350" i="76" s="1"/>
  <c r="CE342" i="76"/>
  <c r="BM119" i="76"/>
  <c r="AE84" i="76"/>
  <c r="AG84" i="76" s="1"/>
  <c r="AE78" i="76"/>
  <c r="AG78" i="76" s="1"/>
  <c r="CF150" i="76"/>
  <c r="CG108" i="76"/>
  <c r="AE68" i="76"/>
  <c r="AG68" i="76" s="1"/>
  <c r="BM97" i="76"/>
  <c r="CE63" i="76"/>
  <c r="BM40" i="76"/>
  <c r="BM32" i="76"/>
  <c r="AE45" i="76"/>
  <c r="AG45" i="76" s="1"/>
  <c r="BZ24" i="76"/>
  <c r="BM18" i="76"/>
  <c r="AE22" i="76"/>
  <c r="AG22" i="76" s="1"/>
  <c r="CE457" i="76"/>
  <c r="CG457" i="76" s="1"/>
  <c r="AE332" i="76"/>
  <c r="AG332" i="76" s="1"/>
  <c r="BM319" i="76"/>
  <c r="BZ427" i="76"/>
  <c r="BM250" i="76"/>
  <c r="CE311" i="76"/>
  <c r="CG311" i="76" s="1"/>
  <c r="CE291" i="76"/>
  <c r="CG291" i="76" s="1"/>
  <c r="CF306" i="76"/>
  <c r="BM301" i="76"/>
  <c r="CE306" i="76"/>
  <c r="BM146" i="76"/>
  <c r="CF143" i="76"/>
  <c r="CG143" i="76" s="1"/>
  <c r="CF139" i="76"/>
  <c r="CG139" i="76" s="1"/>
  <c r="AE42" i="76"/>
  <c r="AG42" i="76" s="1"/>
  <c r="CF240" i="76"/>
  <c r="CG240" i="76" s="1"/>
  <c r="AE156" i="76"/>
  <c r="AG156" i="76" s="1"/>
  <c r="CE77" i="76"/>
  <c r="CG77" i="76" s="1"/>
  <c r="CF41" i="76"/>
  <c r="BZ25" i="76"/>
  <c r="BM35" i="76"/>
  <c r="CF368" i="76"/>
  <c r="BM225" i="76"/>
  <c r="BM214" i="76"/>
  <c r="CF417" i="76"/>
  <c r="CG417" i="76" s="1"/>
  <c r="BZ91" i="76"/>
  <c r="CF490" i="76"/>
  <c r="CG490" i="76" s="1"/>
  <c r="CF379" i="76"/>
  <c r="AE340" i="76"/>
  <c r="AG340" i="76" s="1"/>
  <c r="CE230" i="76"/>
  <c r="CE222" i="76"/>
  <c r="CG222" i="76" s="1"/>
  <c r="AE193" i="76"/>
  <c r="AG193" i="76" s="1"/>
  <c r="AE102" i="76"/>
  <c r="AG102" i="76" s="1"/>
  <c r="CE104" i="76"/>
  <c r="CG104" i="76" s="1"/>
  <c r="BM60" i="76"/>
  <c r="AE501" i="76"/>
  <c r="AG501" i="76" s="1"/>
  <c r="CF325" i="76"/>
  <c r="CG325" i="76" s="1"/>
  <c r="CE169" i="76"/>
  <c r="CG107" i="76"/>
  <c r="CE171" i="76"/>
  <c r="BM285" i="76"/>
  <c r="CF402" i="76"/>
  <c r="CG402" i="76" s="1"/>
  <c r="CE323" i="76"/>
  <c r="CG323" i="76" s="1"/>
  <c r="CG270" i="76"/>
  <c r="CF227" i="76"/>
  <c r="CG227" i="76" s="1"/>
  <c r="CF205" i="76"/>
  <c r="CG205" i="76" s="1"/>
  <c r="CF197" i="76"/>
  <c r="CG197" i="76" s="1"/>
  <c r="BZ133" i="76"/>
  <c r="CF501" i="76"/>
  <c r="CG334" i="76"/>
  <c r="CG103" i="76"/>
  <c r="CG64" i="76"/>
  <c r="CE67" i="76"/>
  <c r="CG67" i="76" s="1"/>
  <c r="CG422" i="76"/>
  <c r="AE409" i="76"/>
  <c r="AG409" i="76" s="1"/>
  <c r="CE75" i="76"/>
  <c r="CG75" i="76" s="1"/>
  <c r="CG89" i="76"/>
  <c r="AE440" i="76"/>
  <c r="AG440" i="76" s="1"/>
  <c r="AE406" i="76"/>
  <c r="AG406" i="76" s="1"/>
  <c r="BM441" i="76"/>
  <c r="CF352" i="76"/>
  <c r="CG352" i="76" s="1"/>
  <c r="CF344" i="76"/>
  <c r="CG344" i="76" s="1"/>
  <c r="CF320" i="76"/>
  <c r="CG320" i="76" s="1"/>
  <c r="CG109" i="76"/>
  <c r="CE355" i="76"/>
  <c r="CG355" i="76" s="1"/>
  <c r="BZ350" i="76"/>
  <c r="BM266" i="76"/>
  <c r="CG434" i="76"/>
  <c r="CE324" i="76"/>
  <c r="CG324" i="76" s="1"/>
  <c r="AE315" i="76"/>
  <c r="AG315" i="76" s="1"/>
  <c r="BZ254" i="76"/>
  <c r="CF166" i="76"/>
  <c r="BZ83" i="76"/>
  <c r="BM85" i="76"/>
  <c r="BM366" i="76"/>
  <c r="CF322" i="76"/>
  <c r="CG322" i="76" s="1"/>
  <c r="CF264" i="76"/>
  <c r="CG264" i="76" s="1"/>
  <c r="BZ343" i="76"/>
  <c r="BM297" i="76"/>
  <c r="AE274" i="76"/>
  <c r="AG274" i="76" s="1"/>
  <c r="CG494" i="76"/>
  <c r="CG314" i="76"/>
  <c r="AE57" i="76"/>
  <c r="AG57" i="76" s="1"/>
  <c r="AE403" i="76"/>
  <c r="AG403" i="76" s="1"/>
  <c r="BZ393" i="76"/>
  <c r="AE62" i="76"/>
  <c r="AG62" i="76" s="1"/>
  <c r="BM461" i="76"/>
  <c r="AB717" i="76"/>
  <c r="CG357" i="76"/>
  <c r="CG304" i="76"/>
  <c r="CF384" i="76"/>
  <c r="CG384" i="76" s="1"/>
  <c r="CF424" i="76"/>
  <c r="CG424" i="76" s="1"/>
  <c r="CE405" i="76"/>
  <c r="CG405" i="76" s="1"/>
  <c r="AE304" i="76"/>
  <c r="AG304" i="76" s="1"/>
  <c r="AE296" i="76"/>
  <c r="AG296" i="76" s="1"/>
  <c r="CE215" i="76"/>
  <c r="CG215" i="76" s="1"/>
  <c r="AE66" i="76"/>
  <c r="AG66" i="76" s="1"/>
  <c r="AE373" i="76"/>
  <c r="AG373" i="76" s="1"/>
  <c r="AE363" i="76"/>
  <c r="AG363" i="76" s="1"/>
  <c r="CG328" i="76"/>
  <c r="AE325" i="76"/>
  <c r="AG325" i="76" s="1"/>
  <c r="CG152" i="76"/>
  <c r="S715" i="76"/>
  <c r="AK13" i="76"/>
  <c r="CC715" i="76"/>
  <c r="AE475" i="76"/>
  <c r="AG475" i="76" s="1"/>
  <c r="AE467" i="76"/>
  <c r="AG467" i="76" s="1"/>
  <c r="AE444" i="76"/>
  <c r="AG444" i="76" s="1"/>
  <c r="BZ351" i="76"/>
  <c r="BM269" i="76"/>
  <c r="BM202" i="76"/>
  <c r="CE65" i="76"/>
  <c r="CG65" i="76" s="1"/>
  <c r="CF432" i="76"/>
  <c r="CG432" i="76" s="1"/>
  <c r="BM385" i="76"/>
  <c r="AE243" i="76"/>
  <c r="AG243" i="76" s="1"/>
  <c r="AE164" i="76"/>
  <c r="AG164" i="76" s="1"/>
  <c r="CE41" i="76"/>
  <c r="CG34" i="76"/>
  <c r="BM76" i="76"/>
  <c r="CF134" i="76"/>
  <c r="CG134" i="76" s="1"/>
  <c r="CG499" i="76"/>
  <c r="BM467" i="76"/>
  <c r="BM475" i="76"/>
  <c r="AE465" i="76"/>
  <c r="AG465" i="76" s="1"/>
  <c r="AE453" i="76"/>
  <c r="AG453" i="76" s="1"/>
  <c r="AE407" i="76"/>
  <c r="AG407" i="76" s="1"/>
  <c r="CE360" i="76"/>
  <c r="AE323" i="76"/>
  <c r="AG323" i="76" s="1"/>
  <c r="BZ267" i="76"/>
  <c r="AE162" i="76"/>
  <c r="AG162" i="76" s="1"/>
  <c r="BM155" i="76"/>
  <c r="BM70" i="76"/>
  <c r="CD13" i="76"/>
  <c r="BY716" i="76"/>
  <c r="CE467" i="76"/>
  <c r="CG467" i="76" s="1"/>
  <c r="AE411" i="76"/>
  <c r="AG411" i="76" s="1"/>
  <c r="CF369" i="76"/>
  <c r="CG369" i="76" s="1"/>
  <c r="BM377" i="76"/>
  <c r="AE359" i="76"/>
  <c r="AG359" i="76" s="1"/>
  <c r="AE356" i="76"/>
  <c r="AG356" i="76" s="1"/>
  <c r="AE349" i="76"/>
  <c r="AG349" i="76" s="1"/>
  <c r="AE341" i="76"/>
  <c r="AG341" i="76" s="1"/>
  <c r="AE333" i="76"/>
  <c r="AG333" i="76" s="1"/>
  <c r="CE327" i="76"/>
  <c r="CG327" i="76" s="1"/>
  <c r="BZ327" i="76"/>
  <c r="CF312" i="76"/>
  <c r="CG312" i="76" s="1"/>
  <c r="CF288" i="76"/>
  <c r="CG288" i="76" s="1"/>
  <c r="AE317" i="76"/>
  <c r="AG317" i="76" s="1"/>
  <c r="BZ278" i="76"/>
  <c r="AE230" i="76"/>
  <c r="AG230" i="76" s="1"/>
  <c r="AE235" i="76"/>
  <c r="AG235" i="76" s="1"/>
  <c r="CF181" i="76"/>
  <c r="CG181" i="76" s="1"/>
  <c r="BM254" i="76"/>
  <c r="CE117" i="76"/>
  <c r="CG117" i="76" s="1"/>
  <c r="CE61" i="76"/>
  <c r="CE53" i="76"/>
  <c r="CG53" i="76" s="1"/>
  <c r="BM498" i="76"/>
  <c r="BY717" i="76"/>
  <c r="CG497" i="76"/>
  <c r="CE472" i="76"/>
  <c r="BZ448" i="76"/>
  <c r="BZ391" i="76"/>
  <c r="CE365" i="76"/>
  <c r="CG365" i="76" s="1"/>
  <c r="CF362" i="76"/>
  <c r="BZ358" i="76"/>
  <c r="BM359" i="76"/>
  <c r="CE283" i="76"/>
  <c r="BM270" i="76"/>
  <c r="BZ258" i="76"/>
  <c r="CE261" i="76"/>
  <c r="CG261" i="76" s="1"/>
  <c r="CG237" i="76"/>
  <c r="CG115" i="76"/>
  <c r="AD716" i="76"/>
  <c r="CE458" i="76"/>
  <c r="CG458" i="76" s="1"/>
  <c r="AE446" i="76"/>
  <c r="AG446" i="76" s="1"/>
  <c r="BM418" i="76"/>
  <c r="CE411" i="76"/>
  <c r="CG411" i="76" s="1"/>
  <c r="CF463" i="76"/>
  <c r="CG463" i="76" s="1"/>
  <c r="CE393" i="76"/>
  <c r="CG393" i="76" s="1"/>
  <c r="CE351" i="76"/>
  <c r="CG351" i="76" s="1"/>
  <c r="AE360" i="76"/>
  <c r="AG360" i="76" s="1"/>
  <c r="BZ335" i="76"/>
  <c r="CE321" i="76"/>
  <c r="CG321" i="76" s="1"/>
  <c r="AE376" i="76"/>
  <c r="AG376" i="76" s="1"/>
  <c r="BZ294" i="76"/>
  <c r="AE228" i="76"/>
  <c r="AG228" i="76" s="1"/>
  <c r="AE222" i="76"/>
  <c r="AG222" i="76" s="1"/>
  <c r="CE184" i="76"/>
  <c r="CE176" i="76"/>
  <c r="CG176" i="76" s="1"/>
  <c r="CF232" i="76"/>
  <c r="CG232" i="76" s="1"/>
  <c r="CF177" i="76"/>
  <c r="CG177" i="76" s="1"/>
  <c r="CE310" i="76"/>
  <c r="AE148" i="76"/>
  <c r="AG148" i="76" s="1"/>
  <c r="CG125" i="76"/>
  <c r="CG101" i="76"/>
  <c r="AE239" i="76"/>
  <c r="AG239" i="76" s="1"/>
  <c r="CG138" i="76"/>
  <c r="CF398" i="76"/>
  <c r="CG398" i="76" s="1"/>
  <c r="CG243" i="76"/>
  <c r="CF236" i="76"/>
  <c r="CG236" i="76" s="1"/>
  <c r="BM95" i="76"/>
  <c r="CF478" i="76"/>
  <c r="CG478" i="76" s="1"/>
  <c r="BZ496" i="76"/>
  <c r="CD717" i="76"/>
  <c r="AK717" i="76"/>
  <c r="AE492" i="76"/>
  <c r="AG492" i="76" s="1"/>
  <c r="CG469" i="76"/>
  <c r="CG394" i="76"/>
  <c r="CF277" i="76"/>
  <c r="CG277" i="76" s="1"/>
  <c r="CE249" i="76"/>
  <c r="CG213" i="76"/>
  <c r="CF170" i="76"/>
  <c r="CG170" i="76" s="1"/>
  <c r="BZ76" i="76"/>
  <c r="BM163" i="76"/>
  <c r="AE154" i="76"/>
  <c r="AG154" i="76" s="1"/>
  <c r="CE82" i="76"/>
  <c r="CG82" i="76" s="1"/>
  <c r="CE59" i="76"/>
  <c r="CG59" i="76" s="1"/>
  <c r="BZ47" i="76"/>
  <c r="BZ31" i="76"/>
  <c r="BM489" i="76"/>
  <c r="BM426" i="76"/>
  <c r="CF387" i="76"/>
  <c r="CF406" i="76"/>
  <c r="CG406" i="76" s="1"/>
  <c r="CE400" i="76"/>
  <c r="CG400" i="76" s="1"/>
  <c r="CE378" i="76"/>
  <c r="CG378" i="76" s="1"/>
  <c r="BM403" i="76"/>
  <c r="CF336" i="76"/>
  <c r="CG336" i="76" s="1"/>
  <c r="AE220" i="76"/>
  <c r="AG220" i="76" s="1"/>
  <c r="AE215" i="76"/>
  <c r="AG215" i="76" s="1"/>
  <c r="AE287" i="76"/>
  <c r="AG287" i="76" s="1"/>
  <c r="CE278" i="76"/>
  <c r="CG278" i="76" s="1"/>
  <c r="CF173" i="76"/>
  <c r="CG173" i="76" s="1"/>
  <c r="BM144" i="76"/>
  <c r="AE118" i="76"/>
  <c r="AG118" i="76" s="1"/>
  <c r="BM127" i="76"/>
  <c r="CE62" i="76"/>
  <c r="CG493" i="76"/>
  <c r="BG717" i="76"/>
  <c r="BM483" i="76"/>
  <c r="CG491" i="76"/>
  <c r="CB717" i="76"/>
  <c r="CF483" i="76"/>
  <c r="CG425" i="76"/>
  <c r="BZ395" i="76"/>
  <c r="CG245" i="76"/>
  <c r="CG218" i="76"/>
  <c r="CG206" i="76"/>
  <c r="CG198" i="76"/>
  <c r="CG190" i="76"/>
  <c r="CE157" i="76"/>
  <c r="CE149" i="76"/>
  <c r="CG149" i="76" s="1"/>
  <c r="BZ123" i="76"/>
  <c r="BZ107" i="76"/>
  <c r="BM147" i="76"/>
  <c r="CG93" i="76"/>
  <c r="CG72" i="76"/>
  <c r="CG116" i="76"/>
  <c r="CF95" i="76"/>
  <c r="CG95" i="76" s="1"/>
  <c r="BZ51" i="76"/>
  <c r="AE44" i="76"/>
  <c r="AG44" i="76" s="1"/>
  <c r="BZ35" i="76"/>
  <c r="AE28" i="76"/>
  <c r="AG28" i="76" s="1"/>
  <c r="BL716" i="76"/>
  <c r="BL715" i="76"/>
  <c r="BL13" i="76"/>
  <c r="AB716" i="76"/>
  <c r="AB715" i="76"/>
  <c r="AB13" i="76"/>
  <c r="CD715" i="76"/>
  <c r="BJ716" i="76"/>
  <c r="BJ715" i="76"/>
  <c r="BJ13" i="76"/>
  <c r="CF19" i="76"/>
  <c r="CG16" i="76"/>
  <c r="BY715" i="76"/>
  <c r="AD13" i="76"/>
  <c r="AC13" i="76"/>
  <c r="AE495" i="76"/>
  <c r="AG495" i="76" s="1"/>
  <c r="CF495" i="76"/>
  <c r="CA717" i="76"/>
  <c r="CE483" i="76"/>
  <c r="CG485" i="76"/>
  <c r="AC717" i="76"/>
  <c r="CF482" i="76"/>
  <c r="CG482" i="76" s="1"/>
  <c r="BZ456" i="76"/>
  <c r="S717" i="76"/>
  <c r="BM479" i="76"/>
  <c r="CE464" i="76"/>
  <c r="CG464" i="76" s="1"/>
  <c r="BZ453" i="76"/>
  <c r="CE451" i="76"/>
  <c r="AE445" i="76"/>
  <c r="AG445" i="76" s="1"/>
  <c r="CG443" i="76"/>
  <c r="CG439" i="76"/>
  <c r="CG435" i="76"/>
  <c r="AE433" i="76"/>
  <c r="AG433" i="76" s="1"/>
  <c r="BZ413" i="76"/>
  <c r="CF413" i="76"/>
  <c r="CG413" i="76" s="1"/>
  <c r="BM415" i="76"/>
  <c r="CG399" i="76"/>
  <c r="CG391" i="76"/>
  <c r="CG392" i="76"/>
  <c r="CE364" i="76"/>
  <c r="CG364" i="76" s="1"/>
  <c r="CG353" i="76"/>
  <c r="CG345" i="76"/>
  <c r="CG337" i="76"/>
  <c r="CG329" i="76"/>
  <c r="CE272" i="76"/>
  <c r="CG272" i="76" s="1"/>
  <c r="BM252" i="76"/>
  <c r="CG217" i="76"/>
  <c r="CG209" i="76"/>
  <c r="CG221" i="76"/>
  <c r="AE170" i="76"/>
  <c r="AG170" i="76" s="1"/>
  <c r="CE165" i="76"/>
  <c r="BZ127" i="76"/>
  <c r="BZ111" i="76"/>
  <c r="BZ95" i="76"/>
  <c r="BZ80" i="76"/>
  <c r="BM159" i="76"/>
  <c r="AE150" i="76"/>
  <c r="AG150" i="76" s="1"/>
  <c r="AE65" i="76"/>
  <c r="AG65" i="76" s="1"/>
  <c r="CG120" i="76"/>
  <c r="CG69" i="76"/>
  <c r="BM89" i="76"/>
  <c r="CE79" i="76"/>
  <c r="BM62" i="76"/>
  <c r="BZ55" i="76"/>
  <c r="AE48" i="76"/>
  <c r="AG48" i="76" s="1"/>
  <c r="BZ39" i="76"/>
  <c r="AE32" i="76"/>
  <c r="AG32" i="76" s="1"/>
  <c r="S13" i="76"/>
  <c r="BK716" i="76"/>
  <c r="BK715" i="76"/>
  <c r="BK13" i="76"/>
  <c r="AE20" i="76"/>
  <c r="AG20" i="76" s="1"/>
  <c r="BZ16" i="76"/>
  <c r="CD716" i="76"/>
  <c r="CC716" i="76"/>
  <c r="AK716" i="76"/>
  <c r="AC715" i="76"/>
  <c r="CC13" i="76"/>
  <c r="BJ717" i="76"/>
  <c r="CC717" i="76"/>
  <c r="BX717" i="76"/>
  <c r="CF470" i="76"/>
  <c r="CE465" i="76"/>
  <c r="CG465" i="76" s="1"/>
  <c r="BZ460" i="76"/>
  <c r="AD717" i="76"/>
  <c r="AE482" i="76"/>
  <c r="AG482" i="76" s="1"/>
  <c r="BM450" i="76"/>
  <c r="CG444" i="76"/>
  <c r="CG429" i="76"/>
  <c r="CG409" i="76"/>
  <c r="BM407" i="76"/>
  <c r="CF366" i="76"/>
  <c r="CG366" i="76" s="1"/>
  <c r="BZ357" i="76"/>
  <c r="CF269" i="76"/>
  <c r="CG269" i="76" s="1"/>
  <c r="CG251" i="76"/>
  <c r="CE257" i="76"/>
  <c r="CG257" i="76" s="1"/>
  <c r="CG258" i="76"/>
  <c r="CG210" i="76"/>
  <c r="CG178" i="76"/>
  <c r="CG158" i="76"/>
  <c r="CE161" i="76"/>
  <c r="CG161" i="76" s="1"/>
  <c r="CE153" i="76"/>
  <c r="CG153" i="76" s="1"/>
  <c r="BZ115" i="76"/>
  <c r="BM167" i="76"/>
  <c r="CF83" i="76"/>
  <c r="CG83" i="76" s="1"/>
  <c r="CE94" i="76"/>
  <c r="CG94" i="76" s="1"/>
  <c r="CG74" i="76"/>
  <c r="AE52" i="76"/>
  <c r="AG52" i="76" s="1"/>
  <c r="BZ43" i="76"/>
  <c r="AE36" i="76"/>
  <c r="AG36" i="76" s="1"/>
  <c r="BZ27" i="76"/>
  <c r="CB715" i="76"/>
  <c r="CB716" i="76"/>
  <c r="CF14" i="76"/>
  <c r="CB13" i="76"/>
  <c r="CA716" i="76"/>
  <c r="CA715" i="76"/>
  <c r="CA13" i="76"/>
  <c r="CE14" i="76"/>
  <c r="BG716" i="76"/>
  <c r="BG715" i="76"/>
  <c r="BG13" i="76"/>
  <c r="BM14" i="76"/>
  <c r="AD715" i="76"/>
  <c r="CE18" i="76"/>
  <c r="CG18" i="76" s="1"/>
  <c r="AK715" i="76"/>
  <c r="AC716" i="76"/>
  <c r="BY13" i="76"/>
  <c r="CF500" i="76"/>
  <c r="CG500" i="76" s="1"/>
  <c r="BK717" i="76"/>
  <c r="BZ495" i="76"/>
  <c r="BL717" i="76"/>
  <c r="CG466" i="76"/>
  <c r="AE454" i="76"/>
  <c r="AG454" i="76" s="1"/>
  <c r="CG426" i="76"/>
  <c r="CG418" i="76"/>
  <c r="CG403" i="76"/>
  <c r="CG395" i="76"/>
  <c r="CG349" i="76"/>
  <c r="CG341" i="76"/>
  <c r="CG354" i="76"/>
  <c r="CG346" i="76"/>
  <c r="CG338" i="76"/>
  <c r="CG330" i="76"/>
  <c r="BZ308" i="76"/>
  <c r="CG284" i="76"/>
  <c r="CF280" i="76"/>
  <c r="CG280" i="76" s="1"/>
  <c r="CE268" i="76"/>
  <c r="CG268" i="76" s="1"/>
  <c r="BM264" i="76"/>
  <c r="CG229" i="76"/>
  <c r="CG214" i="76"/>
  <c r="BZ119" i="76"/>
  <c r="BZ103" i="76"/>
  <c r="AE158" i="76"/>
  <c r="AG158" i="76" s="1"/>
  <c r="BM151" i="76"/>
  <c r="CG87" i="76"/>
  <c r="CF80" i="76"/>
  <c r="CG80" i="76" s="1"/>
  <c r="AE56" i="76"/>
  <c r="AG56" i="76" s="1"/>
  <c r="AE40" i="76"/>
  <c r="AG40" i="76" s="1"/>
  <c r="BX716" i="76"/>
  <c r="BX715" i="76"/>
  <c r="BZ14" i="76"/>
  <c r="BX13" i="76"/>
  <c r="CF20" i="76"/>
  <c r="CG20" i="76" s="1"/>
  <c r="S716" i="76"/>
  <c r="BL198" i="14"/>
  <c r="AJ215" i="14"/>
  <c r="AJ502" i="14"/>
  <c r="AJ484" i="14"/>
  <c r="AJ473" i="14"/>
  <c r="AJ449" i="14"/>
  <c r="AJ442" i="14"/>
  <c r="AJ430" i="14"/>
  <c r="AJ426" i="14"/>
  <c r="AJ344" i="14"/>
  <c r="AJ322" i="14"/>
  <c r="BL146" i="14"/>
  <c r="AJ500" i="14"/>
  <c r="AJ495" i="14"/>
  <c r="AJ488" i="14"/>
  <c r="AJ487" i="14"/>
  <c r="AJ485" i="14"/>
  <c r="AJ479" i="14"/>
  <c r="AJ475" i="14"/>
  <c r="AJ472" i="14"/>
  <c r="AJ464" i="14"/>
  <c r="AJ462" i="14"/>
  <c r="AJ454" i="14"/>
  <c r="AJ445" i="14"/>
  <c r="AJ422" i="14"/>
  <c r="AJ412" i="14"/>
  <c r="AJ411" i="14"/>
  <c r="AJ409" i="14"/>
  <c r="AJ403" i="14"/>
  <c r="AJ400" i="14"/>
  <c r="AJ398" i="14"/>
  <c r="AJ397" i="14"/>
  <c r="AJ381" i="14"/>
  <c r="AJ367" i="14"/>
  <c r="AJ363" i="14"/>
  <c r="BL331" i="14"/>
  <c r="AJ260" i="14"/>
  <c r="AJ254" i="14"/>
  <c r="AJ496" i="14"/>
  <c r="AJ483" i="14"/>
  <c r="AJ461" i="14"/>
  <c r="AJ460" i="14"/>
  <c r="AJ457" i="14"/>
  <c r="AJ452" i="14"/>
  <c r="AJ446" i="14"/>
  <c r="AJ440" i="14"/>
  <c r="AJ415" i="14"/>
  <c r="AJ405" i="14"/>
  <c r="AJ401" i="14"/>
  <c r="BL242" i="14"/>
  <c r="AJ332" i="14"/>
  <c r="AJ238" i="14"/>
  <c r="AJ173" i="14"/>
  <c r="BL117" i="14"/>
  <c r="AJ282" i="14"/>
  <c r="AJ281" i="14"/>
  <c r="AJ280" i="14"/>
  <c r="AJ278" i="14"/>
  <c r="AJ277" i="14"/>
  <c r="AJ262" i="14"/>
  <c r="AJ261" i="14"/>
  <c r="AJ258" i="14"/>
  <c r="AJ243" i="14"/>
  <c r="AJ237" i="14"/>
  <c r="AJ236" i="14"/>
  <c r="AJ230" i="14"/>
  <c r="AJ225" i="14"/>
  <c r="AJ219" i="14"/>
  <c r="AJ209" i="14"/>
  <c r="AJ208" i="14"/>
  <c r="AJ201" i="14"/>
  <c r="AJ198" i="14"/>
  <c r="AJ189" i="14"/>
  <c r="BL167" i="14"/>
  <c r="AJ166" i="14"/>
  <c r="AJ159" i="14"/>
  <c r="AJ133" i="14"/>
  <c r="AJ123" i="14"/>
  <c r="AJ104" i="14"/>
  <c r="AJ84" i="14"/>
  <c r="AJ47" i="14"/>
  <c r="AJ439" i="14"/>
  <c r="AJ434" i="14"/>
  <c r="AJ432" i="14"/>
  <c r="AJ429" i="14"/>
  <c r="AJ427" i="14"/>
  <c r="AJ424" i="14"/>
  <c r="AJ423" i="14"/>
  <c r="AJ414" i="14"/>
  <c r="AJ410" i="14"/>
  <c r="AJ396" i="14"/>
  <c r="AJ394" i="14"/>
  <c r="AJ383" i="14"/>
  <c r="AJ377" i="14"/>
  <c r="AJ373" i="14"/>
  <c r="AJ369" i="14"/>
  <c r="AJ366" i="14"/>
  <c r="AJ365" i="14"/>
  <c r="AJ353" i="14"/>
  <c r="AJ350" i="14"/>
  <c r="AJ346" i="14"/>
  <c r="AJ338" i="14"/>
  <c r="AJ334" i="14"/>
  <c r="AJ325" i="14"/>
  <c r="AJ314" i="14"/>
  <c r="AJ309" i="14"/>
  <c r="AJ308" i="14"/>
  <c r="AJ303" i="14"/>
  <c r="AJ301" i="14"/>
  <c r="AJ297" i="14"/>
  <c r="AJ285" i="14"/>
  <c r="AJ274" i="14"/>
  <c r="AJ273" i="14"/>
  <c r="AJ257" i="14"/>
  <c r="AJ252" i="14"/>
  <c r="AJ245" i="14"/>
  <c r="AJ242" i="14"/>
  <c r="AJ221" i="14"/>
  <c r="AJ214" i="14"/>
  <c r="AJ206" i="14"/>
  <c r="AJ200" i="14"/>
  <c r="AJ196" i="14"/>
  <c r="AJ193" i="14"/>
  <c r="AJ191" i="14"/>
  <c r="AJ185" i="14"/>
  <c r="AJ160" i="14"/>
  <c r="AJ134" i="14"/>
  <c r="AJ118" i="14"/>
  <c r="AJ114" i="14"/>
  <c r="AJ305" i="14"/>
  <c r="AJ211" i="14"/>
  <c r="BL158" i="14"/>
  <c r="BL122" i="14"/>
  <c r="AJ78" i="14"/>
  <c r="AJ71" i="14"/>
  <c r="AJ67" i="14"/>
  <c r="AJ53" i="14"/>
  <c r="AJ48" i="14"/>
  <c r="AJ40" i="14"/>
  <c r="AJ38" i="14"/>
  <c r="AJ37" i="14"/>
  <c r="AJ35" i="14"/>
  <c r="AJ28" i="14"/>
  <c r="AJ190" i="14"/>
  <c r="AJ182" i="14"/>
  <c r="AJ180" i="14"/>
  <c r="AJ153" i="14"/>
  <c r="AJ146" i="14"/>
  <c r="AJ140" i="14"/>
  <c r="AJ129" i="14"/>
  <c r="AJ125" i="14"/>
  <c r="AJ124" i="14"/>
  <c r="AJ121" i="14"/>
  <c r="AJ107" i="14"/>
  <c r="AJ103" i="14"/>
  <c r="AJ99" i="14"/>
  <c r="AJ91" i="14"/>
  <c r="AJ90" i="14"/>
  <c r="AJ75" i="14"/>
  <c r="AJ73" i="14"/>
  <c r="AJ70" i="14"/>
  <c r="AJ69" i="14"/>
  <c r="AJ62" i="14"/>
  <c r="AJ57" i="14"/>
  <c r="AJ46" i="14"/>
  <c r="AJ18" i="14"/>
  <c r="AJ15" i="14"/>
  <c r="AJ14" i="14"/>
  <c r="AJ183" i="14"/>
  <c r="AJ158" i="14"/>
  <c r="AJ156" i="14"/>
  <c r="AJ154" i="14"/>
  <c r="AJ150" i="14"/>
  <c r="AJ149" i="14"/>
  <c r="AJ139" i="14"/>
  <c r="AJ138" i="14"/>
  <c r="AJ127" i="14"/>
  <c r="AJ126" i="14"/>
  <c r="AJ122" i="14"/>
  <c r="AJ117" i="14"/>
  <c r="AJ95" i="14"/>
  <c r="AJ87" i="14"/>
  <c r="AJ60" i="14"/>
  <c r="BL41" i="14"/>
  <c r="AJ39" i="14"/>
  <c r="AJ30" i="14"/>
  <c r="AJ22" i="14"/>
  <c r="AJ477" i="14"/>
  <c r="AJ467" i="14"/>
  <c r="AJ459" i="14"/>
  <c r="AJ441" i="14"/>
  <c r="AJ437" i="14"/>
  <c r="AJ489" i="14"/>
  <c r="AL462" i="14"/>
  <c r="AJ505" i="14"/>
  <c r="AL504" i="14"/>
  <c r="AL503" i="14"/>
  <c r="AJ497" i="14"/>
  <c r="AJ471" i="14"/>
  <c r="AJ431" i="14"/>
  <c r="AJ341" i="14"/>
  <c r="AJ329" i="14"/>
  <c r="AJ299" i="14"/>
  <c r="AJ291" i="14"/>
  <c r="AJ287" i="14"/>
  <c r="AJ226" i="14"/>
  <c r="AJ337" i="14"/>
  <c r="AJ321" i="14"/>
  <c r="AJ295" i="14"/>
  <c r="AJ349" i="14"/>
  <c r="AJ333" i="14"/>
  <c r="AJ317" i="14"/>
  <c r="AK306" i="14"/>
  <c r="AJ279" i="14"/>
  <c r="AJ275" i="14"/>
  <c r="AJ271" i="14"/>
  <c r="AJ267" i="14"/>
  <c r="AJ263" i="14"/>
  <c r="AJ246" i="14"/>
  <c r="AJ234" i="14"/>
  <c r="BL99" i="14"/>
  <c r="AJ203" i="14"/>
  <c r="AJ187" i="14"/>
  <c r="AJ177" i="14"/>
  <c r="AJ172" i="14"/>
  <c r="AJ147" i="14"/>
  <c r="AJ145" i="14"/>
  <c r="AL118" i="14"/>
  <c r="AJ80" i="14"/>
  <c r="AJ23" i="14"/>
  <c r="AJ19" i="14"/>
  <c r="AJ137" i="14"/>
  <c r="AJ135" i="14"/>
  <c r="AJ105" i="14"/>
  <c r="AJ101" i="14"/>
  <c r="AJ76" i="14"/>
  <c r="AJ72" i="14"/>
  <c r="AJ68" i="14"/>
  <c r="BY499" i="14"/>
  <c r="BY492" i="14"/>
  <c r="BY491" i="14"/>
  <c r="BY472" i="14"/>
  <c r="BY435" i="14"/>
  <c r="AK435" i="14"/>
  <c r="BY480" i="14"/>
  <c r="BY456" i="14"/>
  <c r="BY452" i="14"/>
  <c r="BY448" i="14"/>
  <c r="BY443" i="14"/>
  <c r="BY504" i="14"/>
  <c r="R433" i="14"/>
  <c r="AB433" i="14"/>
  <c r="BX421" i="14"/>
  <c r="BY421" i="14" s="1"/>
  <c r="CC421" i="14"/>
  <c r="BX413" i="14"/>
  <c r="BY413" i="14" s="1"/>
  <c r="CC413" i="14"/>
  <c r="CA405" i="14"/>
  <c r="AC405" i="14"/>
  <c r="BZ404" i="14"/>
  <c r="AA404" i="14"/>
  <c r="AB404" i="14"/>
  <c r="BX397" i="14"/>
  <c r="BY397" i="14" s="1"/>
  <c r="CC397" i="14"/>
  <c r="CA389" i="14"/>
  <c r="AC389" i="14"/>
  <c r="BW388" i="14"/>
  <c r="BY388" i="14" s="1"/>
  <c r="CB388" i="14"/>
  <c r="BZ388" i="14"/>
  <c r="AA388" i="14"/>
  <c r="AB388" i="14"/>
  <c r="BX381" i="14"/>
  <c r="BY381" i="14" s="1"/>
  <c r="CC381" i="14"/>
  <c r="BW372" i="14"/>
  <c r="BY372" i="14" s="1"/>
  <c r="CB372" i="14"/>
  <c r="R369" i="14"/>
  <c r="AB369" i="14"/>
  <c r="BL363" i="14"/>
  <c r="CA357" i="14"/>
  <c r="AC357" i="14"/>
  <c r="BX353" i="14"/>
  <c r="BY353" i="14" s="1"/>
  <c r="CC353" i="14"/>
  <c r="CE353" i="14" s="1"/>
  <c r="AA506" i="14"/>
  <c r="CC504" i="14"/>
  <c r="CB503" i="14"/>
  <c r="AB503" i="14"/>
  <c r="AA502" i="14"/>
  <c r="CC500" i="14"/>
  <c r="CB499" i="14"/>
  <c r="AB499" i="14"/>
  <c r="AA498" i="14"/>
  <c r="CC496" i="14"/>
  <c r="CB495" i="14"/>
  <c r="AB495" i="14"/>
  <c r="AA494" i="14"/>
  <c r="CC492" i="14"/>
  <c r="CB491" i="14"/>
  <c r="AB491" i="14"/>
  <c r="AA490" i="14"/>
  <c r="CC488" i="14"/>
  <c r="CB487" i="14"/>
  <c r="AB487" i="14"/>
  <c r="AA486" i="14"/>
  <c r="CC484" i="14"/>
  <c r="CB483" i="14"/>
  <c r="AB483" i="14"/>
  <c r="AA482" i="14"/>
  <c r="CC480" i="14"/>
  <c r="CB479" i="14"/>
  <c r="CD479" i="14" s="1"/>
  <c r="AB479" i="14"/>
  <c r="AA478" i="14"/>
  <c r="CC476" i="14"/>
  <c r="CB475" i="14"/>
  <c r="AB475" i="14"/>
  <c r="CC472" i="14"/>
  <c r="AC472" i="14"/>
  <c r="CB471" i="14"/>
  <c r="CD471" i="14" s="1"/>
  <c r="AB471" i="14"/>
  <c r="CC468" i="14"/>
  <c r="AC468" i="14"/>
  <c r="CB467" i="14"/>
  <c r="AB467" i="14"/>
  <c r="CC464" i="14"/>
  <c r="AC464" i="14"/>
  <c r="CB463" i="14"/>
  <c r="AB463" i="14"/>
  <c r="CC460" i="14"/>
  <c r="CE460" i="14" s="1"/>
  <c r="AC460" i="14"/>
  <c r="CB459" i="14"/>
  <c r="CD459" i="14" s="1"/>
  <c r="AB459" i="14"/>
  <c r="CC456" i="14"/>
  <c r="AC456" i="14"/>
  <c r="CB455" i="14"/>
  <c r="AB455" i="14"/>
  <c r="CC452" i="14"/>
  <c r="AC452" i="14"/>
  <c r="CB451" i="14"/>
  <c r="AB451" i="14"/>
  <c r="CC448" i="14"/>
  <c r="AC448" i="14"/>
  <c r="CB447" i="14"/>
  <c r="CD447" i="14" s="1"/>
  <c r="AB447" i="14"/>
  <c r="CC444" i="14"/>
  <c r="CB443" i="14"/>
  <c r="AB443" i="14"/>
  <c r="AA442" i="14"/>
  <c r="CC440" i="14"/>
  <c r="CB439" i="14"/>
  <c r="AB439" i="14"/>
  <c r="AA438" i="14"/>
  <c r="CC436" i="14"/>
  <c r="CB435" i="14"/>
  <c r="BY434" i="14"/>
  <c r="BL434" i="14"/>
  <c r="AC434" i="14"/>
  <c r="CC433" i="14"/>
  <c r="CE433" i="14" s="1"/>
  <c r="BW433" i="14"/>
  <c r="BY433" i="14" s="1"/>
  <c r="BZ432" i="14"/>
  <c r="AC432" i="14"/>
  <c r="R432" i="14"/>
  <c r="AC431" i="14"/>
  <c r="CA430" i="14"/>
  <c r="CE430" i="14" s="1"/>
  <c r="BZ428" i="14"/>
  <c r="CD428" i="14" s="1"/>
  <c r="AA428" i="14"/>
  <c r="CA427" i="14"/>
  <c r="R426" i="14"/>
  <c r="AB426" i="14"/>
  <c r="AA425" i="14"/>
  <c r="BZ424" i="14"/>
  <c r="CD424" i="14" s="1"/>
  <c r="AA424" i="14"/>
  <c r="BY422" i="14"/>
  <c r="AK422" i="14"/>
  <c r="AC421" i="14"/>
  <c r="CD419" i="14"/>
  <c r="AJ418" i="14"/>
  <c r="AA417" i="14"/>
  <c r="BW416" i="14"/>
  <c r="BY416" i="14" s="1"/>
  <c r="CB416" i="14"/>
  <c r="BZ416" i="14"/>
  <c r="AA416" i="14"/>
  <c r="AB416" i="14"/>
  <c r="R414" i="14"/>
  <c r="R413" i="14"/>
  <c r="AB413" i="14"/>
  <c r="BX409" i="14"/>
  <c r="BY409" i="14" s="1"/>
  <c r="CC409" i="14"/>
  <c r="BY407" i="14"/>
  <c r="BL407" i="14"/>
  <c r="AJ406" i="14"/>
  <c r="AA405" i="14"/>
  <c r="CA402" i="14"/>
  <c r="CA401" i="14"/>
  <c r="AC401" i="14"/>
  <c r="AL401" i="14" s="1"/>
  <c r="BW400" i="14"/>
  <c r="BY400" i="14" s="1"/>
  <c r="CB400" i="14"/>
  <c r="BZ400" i="14"/>
  <c r="AA400" i="14"/>
  <c r="AB400" i="14"/>
  <c r="R398" i="14"/>
  <c r="R397" i="14"/>
  <c r="AB397" i="14"/>
  <c r="BY394" i="14"/>
  <c r="BX393" i="14"/>
  <c r="BY393" i="14" s="1"/>
  <c r="CC393" i="14"/>
  <c r="BY391" i="14"/>
  <c r="BL391" i="14"/>
  <c r="AJ390" i="14"/>
  <c r="AA389" i="14"/>
  <c r="CA386" i="14"/>
  <c r="CA385" i="14"/>
  <c r="AC385" i="14"/>
  <c r="BW384" i="14"/>
  <c r="BY384" i="14" s="1"/>
  <c r="CB384" i="14"/>
  <c r="BZ384" i="14"/>
  <c r="AA384" i="14"/>
  <c r="AB384" i="14"/>
  <c r="R382" i="14"/>
  <c r="R381" i="14"/>
  <c r="AB381" i="14"/>
  <c r="BX377" i="14"/>
  <c r="BY377" i="14" s="1"/>
  <c r="CC377" i="14"/>
  <c r="AJ374" i="14"/>
  <c r="AA373" i="14"/>
  <c r="CA370" i="14"/>
  <c r="CA369" i="14"/>
  <c r="AC369" i="14"/>
  <c r="BW368" i="14"/>
  <c r="BY368" i="14" s="1"/>
  <c r="CB368" i="14"/>
  <c r="BZ368" i="14"/>
  <c r="AA368" i="14"/>
  <c r="AB368" i="14"/>
  <c r="R366" i="14"/>
  <c r="R365" i="14"/>
  <c r="AB365" i="14"/>
  <c r="BX361" i="14"/>
  <c r="BY361" i="14" s="1"/>
  <c r="CC361" i="14"/>
  <c r="BY359" i="14"/>
  <c r="AJ358" i="14"/>
  <c r="AA357" i="14"/>
  <c r="CA354" i="14"/>
  <c r="R352" i="14"/>
  <c r="AB352" i="14"/>
  <c r="BZ352" i="14"/>
  <c r="CD352" i="14" s="1"/>
  <c r="BW345" i="14"/>
  <c r="BY345" i="14" s="1"/>
  <c r="CB345" i="14"/>
  <c r="BX334" i="14"/>
  <c r="CC334" i="14"/>
  <c r="BX330" i="14"/>
  <c r="BY330" i="14" s="1"/>
  <c r="CC330" i="14"/>
  <c r="BX326" i="14"/>
  <c r="BY326" i="14" s="1"/>
  <c r="CC326" i="14"/>
  <c r="BX322" i="14"/>
  <c r="BY322" i="14" s="1"/>
  <c r="CC322" i="14"/>
  <c r="BX318" i="14"/>
  <c r="BY318" i="14" s="1"/>
  <c r="CC318" i="14"/>
  <c r="BX314" i="14"/>
  <c r="CC314" i="14"/>
  <c r="CA417" i="14"/>
  <c r="AC417" i="14"/>
  <c r="BW404" i="14"/>
  <c r="BY404" i="14" s="1"/>
  <c r="CB404" i="14"/>
  <c r="R401" i="14"/>
  <c r="AB401" i="14"/>
  <c r="AD399" i="14"/>
  <c r="R385" i="14"/>
  <c r="AB385" i="14"/>
  <c r="CA373" i="14"/>
  <c r="AC373" i="14"/>
  <c r="BZ372" i="14"/>
  <c r="AA372" i="14"/>
  <c r="AB372" i="14"/>
  <c r="BX365" i="14"/>
  <c r="BY365" i="14" s="1"/>
  <c r="CC365" i="14"/>
  <c r="BW356" i="14"/>
  <c r="BY356" i="14" s="1"/>
  <c r="CB356" i="14"/>
  <c r="BZ356" i="14"/>
  <c r="AA356" i="14"/>
  <c r="AB356" i="14"/>
  <c r="AA351" i="14"/>
  <c r="BZ351" i="14"/>
  <c r="CD351" i="14" s="1"/>
  <c r="AK298" i="14"/>
  <c r="AK505" i="14"/>
  <c r="AC505" i="14"/>
  <c r="AL505" i="14" s="1"/>
  <c r="AB504" i="14"/>
  <c r="AA503" i="14"/>
  <c r="D13" i="11" s="1"/>
  <c r="AC501" i="14"/>
  <c r="AB500" i="14"/>
  <c r="AA499" i="14"/>
  <c r="AC497" i="14"/>
  <c r="AB496" i="14"/>
  <c r="AA495" i="14"/>
  <c r="AC493" i="14"/>
  <c r="AB492" i="14"/>
  <c r="AA491" i="14"/>
  <c r="AK489" i="14"/>
  <c r="AC489" i="14"/>
  <c r="AB488" i="14"/>
  <c r="AA487" i="14"/>
  <c r="AK485" i="14"/>
  <c r="AC485" i="14"/>
  <c r="AB484" i="14"/>
  <c r="AA483" i="14"/>
  <c r="AK481" i="14"/>
  <c r="AC481" i="14"/>
  <c r="AB480" i="14"/>
  <c r="AA479" i="14"/>
  <c r="AK477" i="14"/>
  <c r="AC477" i="14"/>
  <c r="AB476" i="14"/>
  <c r="AA475" i="14"/>
  <c r="CC473" i="14"/>
  <c r="CE473" i="14" s="1"/>
  <c r="AB472" i="14"/>
  <c r="AA471" i="14"/>
  <c r="CC469" i="14"/>
  <c r="AB468" i="14"/>
  <c r="AA467" i="14"/>
  <c r="AB464" i="14"/>
  <c r="AA463" i="14"/>
  <c r="AB460" i="14"/>
  <c r="AA459" i="14"/>
  <c r="CC457" i="14"/>
  <c r="CB456" i="14"/>
  <c r="AB456" i="14"/>
  <c r="AA455" i="14"/>
  <c r="CC453" i="14"/>
  <c r="CE453" i="14" s="1"/>
  <c r="CB452" i="14"/>
  <c r="AB452" i="14"/>
  <c r="AA451" i="14"/>
  <c r="CC449" i="14"/>
  <c r="CB448" i="14"/>
  <c r="AB448" i="14"/>
  <c r="AA447" i="14"/>
  <c r="CC445" i="14"/>
  <c r="AC445" i="14"/>
  <c r="AB444" i="14"/>
  <c r="AA443" i="14"/>
  <c r="AK441" i="14"/>
  <c r="AC441" i="14"/>
  <c r="AB440" i="14"/>
  <c r="AA439" i="14"/>
  <c r="AK437" i="14"/>
  <c r="AC437" i="14"/>
  <c r="AB436" i="14"/>
  <c r="CA435" i="14"/>
  <c r="CE435" i="14" s="1"/>
  <c r="AC435" i="14"/>
  <c r="AD435" i="14" s="1"/>
  <c r="AC429" i="14"/>
  <c r="R427" i="14"/>
  <c r="R422" i="14"/>
  <c r="AC422" i="14"/>
  <c r="R421" i="14"/>
  <c r="AB421" i="14"/>
  <c r="BY418" i="14"/>
  <c r="BX417" i="14"/>
  <c r="BY417" i="14" s="1"/>
  <c r="CC417" i="14"/>
  <c r="CA414" i="14"/>
  <c r="CA413" i="14"/>
  <c r="AC413" i="14"/>
  <c r="BW412" i="14"/>
  <c r="BY412" i="14" s="1"/>
  <c r="CB412" i="14"/>
  <c r="BZ412" i="14"/>
  <c r="AA412" i="14"/>
  <c r="AB412" i="14"/>
  <c r="R409" i="14"/>
  <c r="AB409" i="14"/>
  <c r="BY406" i="14"/>
  <c r="BX405" i="14"/>
  <c r="BY405" i="14" s="1"/>
  <c r="CC405" i="14"/>
  <c r="AJ402" i="14"/>
  <c r="BZ401" i="14"/>
  <c r="AA401" i="14"/>
  <c r="CA398" i="14"/>
  <c r="CA397" i="14"/>
  <c r="AC397" i="14"/>
  <c r="BW396" i="14"/>
  <c r="BY396" i="14" s="1"/>
  <c r="CB396" i="14"/>
  <c r="BZ396" i="14"/>
  <c r="AA396" i="14"/>
  <c r="AB396" i="14"/>
  <c r="R393" i="14"/>
  <c r="AB393" i="14"/>
  <c r="BY390" i="14"/>
  <c r="BX389" i="14"/>
  <c r="BY389" i="14" s="1"/>
  <c r="CC389" i="14"/>
  <c r="AJ386" i="14"/>
  <c r="BZ385" i="14"/>
  <c r="AA385" i="14"/>
  <c r="CA382" i="14"/>
  <c r="CA381" i="14"/>
  <c r="AC381" i="14"/>
  <c r="BW380" i="14"/>
  <c r="CB380" i="14"/>
  <c r="BZ380" i="14"/>
  <c r="AA380" i="14"/>
  <c r="AB380" i="14"/>
  <c r="R377" i="14"/>
  <c r="AB377" i="14"/>
  <c r="BY374" i="14"/>
  <c r="BX373" i="14"/>
  <c r="BY373" i="14" s="1"/>
  <c r="CC373" i="14"/>
  <c r="AJ370" i="14"/>
  <c r="BZ369" i="14"/>
  <c r="AA369" i="14"/>
  <c r="CA366" i="14"/>
  <c r="CA365" i="14"/>
  <c r="AC365" i="14"/>
  <c r="BW364" i="14"/>
  <c r="BY364" i="14" s="1"/>
  <c r="CB364" i="14"/>
  <c r="BZ364" i="14"/>
  <c r="AA364" i="14"/>
  <c r="AB364" i="14"/>
  <c r="R362" i="14"/>
  <c r="R361" i="14"/>
  <c r="AB361" i="14"/>
  <c r="BY358" i="14"/>
  <c r="BX357" i="14"/>
  <c r="BY357" i="14" s="1"/>
  <c r="CC357" i="14"/>
  <c r="BY355" i="14"/>
  <c r="CD355" i="14"/>
  <c r="AJ354" i="14"/>
  <c r="R342" i="14"/>
  <c r="AB342" i="14"/>
  <c r="BZ342" i="14"/>
  <c r="BW337" i="14"/>
  <c r="BY337" i="14" s="1"/>
  <c r="CB337" i="14"/>
  <c r="BW333" i="14"/>
  <c r="BY333" i="14" s="1"/>
  <c r="CB333" i="14"/>
  <c r="BW329" i="14"/>
  <c r="BY329" i="14" s="1"/>
  <c r="CB329" i="14"/>
  <c r="BW325" i="14"/>
  <c r="BY325" i="14" s="1"/>
  <c r="CB325" i="14"/>
  <c r="BW321" i="14"/>
  <c r="BY321" i="14" s="1"/>
  <c r="CB321" i="14"/>
  <c r="BW317" i="14"/>
  <c r="BY317" i="14" s="1"/>
  <c r="CB317" i="14"/>
  <c r="BW313" i="14"/>
  <c r="BY313" i="14" s="1"/>
  <c r="CB313" i="14"/>
  <c r="CA504" i="14"/>
  <c r="CA500" i="14"/>
  <c r="CA496" i="14"/>
  <c r="CA492" i="14"/>
  <c r="CA488" i="14"/>
  <c r="CA484" i="14"/>
  <c r="CA480" i="14"/>
  <c r="CA476" i="14"/>
  <c r="AB473" i="14"/>
  <c r="AB469" i="14"/>
  <c r="AB465" i="14"/>
  <c r="AB461" i="14"/>
  <c r="AB457" i="14"/>
  <c r="AB453" i="14"/>
  <c r="AB449" i="14"/>
  <c r="CA444" i="14"/>
  <c r="CA440" i="14"/>
  <c r="CA436" i="14"/>
  <c r="BZ433" i="14"/>
  <c r="CD433" i="14" s="1"/>
  <c r="CC432" i="14"/>
  <c r="CE432" i="14" s="1"/>
  <c r="R430" i="14"/>
  <c r="R429" i="14"/>
  <c r="AB429" i="14"/>
  <c r="BX426" i="14"/>
  <c r="BY426" i="14" s="1"/>
  <c r="CC426" i="14"/>
  <c r="CE426" i="14" s="1"/>
  <c r="BW425" i="14"/>
  <c r="BY425" i="14" s="1"/>
  <c r="CB425" i="14"/>
  <c r="AC425" i="14"/>
  <c r="R425" i="14"/>
  <c r="AB425" i="14"/>
  <c r="AA421" i="14"/>
  <c r="CA421" i="14"/>
  <c r="BW420" i="14"/>
  <c r="BY420" i="14" s="1"/>
  <c r="CB420" i="14"/>
  <c r="BZ420" i="14"/>
  <c r="AA420" i="14"/>
  <c r="AB420" i="14"/>
  <c r="R417" i="14"/>
  <c r="AB417" i="14"/>
  <c r="CA409" i="14"/>
  <c r="AC409" i="14"/>
  <c r="BW408" i="14"/>
  <c r="BY408" i="14" s="1"/>
  <c r="CB408" i="14"/>
  <c r="BZ408" i="14"/>
  <c r="AA408" i="14"/>
  <c r="AB408" i="14"/>
  <c r="R405" i="14"/>
  <c r="AB405" i="14"/>
  <c r="BY402" i="14"/>
  <c r="BX401" i="14"/>
  <c r="BY401" i="14" s="1"/>
  <c r="CC401" i="14"/>
  <c r="CD399" i="14"/>
  <c r="CA393" i="14"/>
  <c r="AC393" i="14"/>
  <c r="BW392" i="14"/>
  <c r="CB392" i="14"/>
  <c r="BZ392" i="14"/>
  <c r="AA392" i="14"/>
  <c r="AB392" i="14"/>
  <c r="R389" i="14"/>
  <c r="AB389" i="14"/>
  <c r="AD387" i="14"/>
  <c r="BY386" i="14"/>
  <c r="BX385" i="14"/>
  <c r="BY385" i="14" s="1"/>
  <c r="CC385" i="14"/>
  <c r="CA377" i="14"/>
  <c r="AC377" i="14"/>
  <c r="BW376" i="14"/>
  <c r="BY376" i="14" s="1"/>
  <c r="CB376" i="14"/>
  <c r="BZ376" i="14"/>
  <c r="AA376" i="14"/>
  <c r="AB376" i="14"/>
  <c r="R373" i="14"/>
  <c r="AB373" i="14"/>
  <c r="BY370" i="14"/>
  <c r="BX369" i="14"/>
  <c r="BY369" i="14" s="1"/>
  <c r="CC369" i="14"/>
  <c r="CD367" i="14"/>
  <c r="CA361" i="14"/>
  <c r="AC361" i="14"/>
  <c r="BW360" i="14"/>
  <c r="BY360" i="14" s="1"/>
  <c r="CB360" i="14"/>
  <c r="BZ360" i="14"/>
  <c r="AA360" i="14"/>
  <c r="AB360" i="14"/>
  <c r="R357" i="14"/>
  <c r="AB357" i="14"/>
  <c r="CE356" i="14"/>
  <c r="AA353" i="14"/>
  <c r="AB353" i="14"/>
  <c r="CC352" i="14"/>
  <c r="CE352" i="14" s="1"/>
  <c r="BX352" i="14"/>
  <c r="BY352" i="14" s="1"/>
  <c r="BX351" i="14"/>
  <c r="CC351" i="14"/>
  <c r="BZ349" i="14"/>
  <c r="CD349" i="14" s="1"/>
  <c r="AB349" i="14"/>
  <c r="AA349" i="14"/>
  <c r="AJ351" i="14"/>
  <c r="CA350" i="14"/>
  <c r="CE350" i="14" s="1"/>
  <c r="AC350" i="14"/>
  <c r="BY348" i="14"/>
  <c r="R347" i="14"/>
  <c r="AC347" i="14"/>
  <c r="BX342" i="14"/>
  <c r="CC342" i="14"/>
  <c r="CA342" i="14"/>
  <c r="AC342" i="14"/>
  <c r="BZ341" i="14"/>
  <c r="AA341" i="14"/>
  <c r="AB341" i="14"/>
  <c r="R339" i="14"/>
  <c r="AC339" i="14"/>
  <c r="BL332" i="14"/>
  <c r="BX310" i="14"/>
  <c r="BY310" i="14" s="1"/>
  <c r="CC310" i="14"/>
  <c r="CC422" i="14"/>
  <c r="CC418" i="14"/>
  <c r="CB417" i="14"/>
  <c r="CC414" i="14"/>
  <c r="CB413" i="14"/>
  <c r="CD413" i="14" s="1"/>
  <c r="CC410" i="14"/>
  <c r="CB409" i="14"/>
  <c r="CC406" i="14"/>
  <c r="CB405" i="14"/>
  <c r="CC402" i="14"/>
  <c r="CB401" i="14"/>
  <c r="CC398" i="14"/>
  <c r="CB397" i="14"/>
  <c r="CD397" i="14" s="1"/>
  <c r="CC394" i="14"/>
  <c r="CB393" i="14"/>
  <c r="CD393" i="14" s="1"/>
  <c r="CC390" i="14"/>
  <c r="CB389" i="14"/>
  <c r="CC386" i="14"/>
  <c r="CB385" i="14"/>
  <c r="CC382" i="14"/>
  <c r="CB381" i="14"/>
  <c r="CC378" i="14"/>
  <c r="CB377" i="14"/>
  <c r="CC374" i="14"/>
  <c r="CB373" i="14"/>
  <c r="CC370" i="14"/>
  <c r="CB369" i="14"/>
  <c r="CC366" i="14"/>
  <c r="CB365" i="14"/>
  <c r="CC362" i="14"/>
  <c r="CB361" i="14"/>
  <c r="CC358" i="14"/>
  <c r="CE358" i="14" s="1"/>
  <c r="CB357" i="14"/>
  <c r="CC354" i="14"/>
  <c r="CB353" i="14"/>
  <c r="R351" i="14"/>
  <c r="AB351" i="14"/>
  <c r="CB350" i="14"/>
  <c r="AA350" i="14"/>
  <c r="R346" i="14"/>
  <c r="AB346" i="14"/>
  <c r="AJ343" i="14"/>
  <c r="AA342" i="14"/>
  <c r="BW341" i="14"/>
  <c r="BY341" i="14" s="1"/>
  <c r="CB341" i="14"/>
  <c r="R338" i="14"/>
  <c r="AB338" i="14"/>
  <c r="CA335" i="14"/>
  <c r="CE335" i="14" s="1"/>
  <c r="AJ335" i="14"/>
  <c r="CD335" i="14"/>
  <c r="R334" i="14"/>
  <c r="AB334" i="14"/>
  <c r="CA331" i="14"/>
  <c r="AJ331" i="14"/>
  <c r="R330" i="14"/>
  <c r="AB330" i="14"/>
  <c r="BY328" i="14"/>
  <c r="CA327" i="14"/>
  <c r="CE327" i="14" s="1"/>
  <c r="AJ327" i="14"/>
  <c r="R326" i="14"/>
  <c r="AB326" i="14"/>
  <c r="CA323" i="14"/>
  <c r="AJ323" i="14"/>
  <c r="R322" i="14"/>
  <c r="AB322" i="14"/>
  <c r="CA319" i="14"/>
  <c r="AJ319" i="14"/>
  <c r="R318" i="14"/>
  <c r="AB318" i="14"/>
  <c r="CA315" i="14"/>
  <c r="CE315" i="14" s="1"/>
  <c r="AJ315" i="14"/>
  <c r="R314" i="14"/>
  <c r="AB314" i="14"/>
  <c r="BY312" i="14"/>
  <c r="AD312" i="14"/>
  <c r="CA311" i="14"/>
  <c r="AJ311" i="14"/>
  <c r="CD303" i="14"/>
  <c r="AB418" i="14"/>
  <c r="AB414" i="14"/>
  <c r="AB410" i="14"/>
  <c r="AB406" i="14"/>
  <c r="AB402" i="14"/>
  <c r="AB398" i="14"/>
  <c r="AB394" i="14"/>
  <c r="AB390" i="14"/>
  <c r="AB386" i="14"/>
  <c r="AB382" i="14"/>
  <c r="AB378" i="14"/>
  <c r="AB374" i="14"/>
  <c r="AB370" i="14"/>
  <c r="AB366" i="14"/>
  <c r="AB362" i="14"/>
  <c r="AB358" i="14"/>
  <c r="AB354" i="14"/>
  <c r="AC352" i="14"/>
  <c r="BW351" i="14"/>
  <c r="BZ350" i="14"/>
  <c r="BW349" i="14"/>
  <c r="BY349" i="14" s="1"/>
  <c r="BX346" i="14"/>
  <c r="BY346" i="14" s="1"/>
  <c r="CC346" i="14"/>
  <c r="CA346" i="14"/>
  <c r="AC346" i="14"/>
  <c r="BZ345" i="14"/>
  <c r="AA345" i="14"/>
  <c r="AB345" i="14"/>
  <c r="BY343" i="14"/>
  <c r="R343" i="14"/>
  <c r="AC343" i="14"/>
  <c r="BX338" i="14"/>
  <c r="BY338" i="14" s="1"/>
  <c r="CC338" i="14"/>
  <c r="CA338" i="14"/>
  <c r="AC338" i="14"/>
  <c r="BZ337" i="14"/>
  <c r="AA337" i="14"/>
  <c r="AB337" i="14"/>
  <c r="BY335" i="14"/>
  <c r="CA334" i="14"/>
  <c r="AC334" i="14"/>
  <c r="BZ333" i="14"/>
  <c r="AA333" i="14"/>
  <c r="AB333" i="14"/>
  <c r="CA330" i="14"/>
  <c r="AC330" i="14"/>
  <c r="BZ329" i="14"/>
  <c r="AA329" i="14"/>
  <c r="AB329" i="14"/>
  <c r="CA326" i="14"/>
  <c r="AC326" i="14"/>
  <c r="BZ325" i="14"/>
  <c r="AA325" i="14"/>
  <c r="AB325" i="14"/>
  <c r="BY323" i="14"/>
  <c r="CA322" i="14"/>
  <c r="AC322" i="14"/>
  <c r="BZ321" i="14"/>
  <c r="AA321" i="14"/>
  <c r="AB321" i="14"/>
  <c r="BY319" i="14"/>
  <c r="CA318" i="14"/>
  <c r="AC318" i="14"/>
  <c r="BZ317" i="14"/>
  <c r="AA317" i="14"/>
  <c r="AB317" i="14"/>
  <c r="CA314" i="14"/>
  <c r="AC314" i="14"/>
  <c r="BZ313" i="14"/>
  <c r="AA313" i="14"/>
  <c r="AB313" i="14"/>
  <c r="AD299" i="14"/>
  <c r="AC309" i="14"/>
  <c r="BX308" i="14"/>
  <c r="BY308" i="14" s="1"/>
  <c r="AB308" i="14"/>
  <c r="BW307" i="14"/>
  <c r="BY307" i="14" s="1"/>
  <c r="AA307" i="14"/>
  <c r="BZ306" i="14"/>
  <c r="AK305" i="14"/>
  <c r="AC305" i="14"/>
  <c r="BX304" i="14"/>
  <c r="BY304" i="14" s="1"/>
  <c r="AB304" i="14"/>
  <c r="BW303" i="14"/>
  <c r="AA303" i="14"/>
  <c r="BZ302" i="14"/>
  <c r="AC301" i="14"/>
  <c r="BX300" i="14"/>
  <c r="BY300" i="14" s="1"/>
  <c r="AB300" i="14"/>
  <c r="CA299" i="14"/>
  <c r="CE299" i="14" s="1"/>
  <c r="BW299" i="14"/>
  <c r="BY299" i="14" s="1"/>
  <c r="R299" i="14"/>
  <c r="AA297" i="14"/>
  <c r="AC294" i="14"/>
  <c r="BZ293" i="14"/>
  <c r="BL292" i="14"/>
  <c r="BL291" i="14"/>
  <c r="BX290" i="14"/>
  <c r="BY290" i="14" s="1"/>
  <c r="CC290" i="14"/>
  <c r="BW289" i="14"/>
  <c r="CB289" i="14"/>
  <c r="AC289" i="14"/>
  <c r="R289" i="14"/>
  <c r="AB289" i="14"/>
  <c r="R287" i="14"/>
  <c r="AJ286" i="14"/>
  <c r="CB284" i="14"/>
  <c r="BZ284" i="14"/>
  <c r="AA284" i="14"/>
  <c r="CA283" i="14"/>
  <c r="CE283" i="14" s="1"/>
  <c r="AA282" i="14"/>
  <c r="CA282" i="14"/>
  <c r="BZ347" i="14"/>
  <c r="CD347" i="14" s="1"/>
  <c r="CA344" i="14"/>
  <c r="CE344" i="14" s="1"/>
  <c r="BZ343" i="14"/>
  <c r="CD343" i="14" s="1"/>
  <c r="CA340" i="14"/>
  <c r="CE340" i="14" s="1"/>
  <c r="BZ339" i="14"/>
  <c r="CD339" i="14" s="1"/>
  <c r="CA336" i="14"/>
  <c r="CA332" i="14"/>
  <c r="CE332" i="14" s="1"/>
  <c r="CA328" i="14"/>
  <c r="CE328" i="14" s="1"/>
  <c r="CA324" i="14"/>
  <c r="CE324" i="14" s="1"/>
  <c r="CA320" i="14"/>
  <c r="CE320" i="14" s="1"/>
  <c r="CA316" i="14"/>
  <c r="CE316" i="14" s="1"/>
  <c r="CA312" i="14"/>
  <c r="CE312" i="14" s="1"/>
  <c r="CA308" i="14"/>
  <c r="CE308" i="14" s="1"/>
  <c r="CA304" i="14"/>
  <c r="CE304" i="14" s="1"/>
  <c r="CA300" i="14"/>
  <c r="CE300" i="14" s="1"/>
  <c r="R298" i="14"/>
  <c r="CB296" i="14"/>
  <c r="BZ296" i="14"/>
  <c r="AA296" i="14"/>
  <c r="R294" i="14"/>
  <c r="AB294" i="14"/>
  <c r="BX286" i="14"/>
  <c r="BY286" i="14" s="1"/>
  <c r="CC286" i="14"/>
  <c r="CE286" i="14" s="1"/>
  <c r="BW285" i="14"/>
  <c r="BY285" i="14" s="1"/>
  <c r="CB285" i="14"/>
  <c r="R285" i="14"/>
  <c r="AB285" i="14"/>
  <c r="R283" i="14"/>
  <c r="BX282" i="14"/>
  <c r="BY282" i="14" s="1"/>
  <c r="CC282" i="14"/>
  <c r="AK259" i="14"/>
  <c r="R297" i="14"/>
  <c r="AB297" i="14"/>
  <c r="BZ292" i="14"/>
  <c r="CD292" i="14" s="1"/>
  <c r="AA292" i="14"/>
  <c r="AK291" i="14"/>
  <c r="R290" i="14"/>
  <c r="AB290" i="14"/>
  <c r="AD284" i="14"/>
  <c r="AB335" i="14"/>
  <c r="AB331" i="14"/>
  <c r="AB327" i="14"/>
  <c r="AB323" i="14"/>
  <c r="AB319" i="14"/>
  <c r="AB315" i="14"/>
  <c r="AB311" i="14"/>
  <c r="AB307" i="14"/>
  <c r="AB303" i="14"/>
  <c r="CA298" i="14"/>
  <c r="CE298" i="14" s="1"/>
  <c r="AB296" i="14"/>
  <c r="BX294" i="14"/>
  <c r="BY294" i="14" s="1"/>
  <c r="CC294" i="14"/>
  <c r="CC293" i="14"/>
  <c r="BW293" i="14"/>
  <c r="BY293" i="14" s="1"/>
  <c r="CB293" i="14"/>
  <c r="R293" i="14"/>
  <c r="AB293" i="14"/>
  <c r="AJ290" i="14"/>
  <c r="CB288" i="14"/>
  <c r="BZ288" i="14"/>
  <c r="AA288" i="14"/>
  <c r="CA287" i="14"/>
  <c r="R286" i="14"/>
  <c r="AB286" i="14"/>
  <c r="AA285" i="14"/>
  <c r="R282" i="14"/>
  <c r="AB282" i="14"/>
  <c r="BW281" i="14"/>
  <c r="BY281" i="14" s="1"/>
  <c r="CB281" i="14"/>
  <c r="BZ281" i="14"/>
  <c r="AA281" i="14"/>
  <c r="AB281" i="14"/>
  <c r="AA280" i="14"/>
  <c r="CC278" i="14"/>
  <c r="CB277" i="14"/>
  <c r="CD277" i="14" s="1"/>
  <c r="AB277" i="14"/>
  <c r="AA276" i="14"/>
  <c r="CC274" i="14"/>
  <c r="CB273" i="14"/>
  <c r="AB273" i="14"/>
  <c r="AA272" i="14"/>
  <c r="CC270" i="14"/>
  <c r="CB269" i="14"/>
  <c r="AB269" i="14"/>
  <c r="AA268" i="14"/>
  <c r="CC266" i="14"/>
  <c r="CB265" i="14"/>
  <c r="AB265" i="14"/>
  <c r="AA264" i="14"/>
  <c r="CC262" i="14"/>
  <c r="CB261" i="14"/>
  <c r="AB261" i="14"/>
  <c r="AA260" i="14"/>
  <c r="R258" i="14"/>
  <c r="AC258" i="14"/>
  <c r="CA257" i="14"/>
  <c r="AC257" i="14"/>
  <c r="AK254" i="14"/>
  <c r="R253" i="14"/>
  <c r="AB253" i="14"/>
  <c r="AJ250" i="14"/>
  <c r="BX245" i="14"/>
  <c r="CC245" i="14"/>
  <c r="AA245" i="14"/>
  <c r="BW244" i="14"/>
  <c r="BY244" i="14" s="1"/>
  <c r="CB244" i="14"/>
  <c r="BZ244" i="14"/>
  <c r="AA244" i="14"/>
  <c r="AB244" i="14"/>
  <c r="AK242" i="14"/>
  <c r="R241" i="14"/>
  <c r="AB241" i="14"/>
  <c r="BY238" i="14"/>
  <c r="R237" i="14"/>
  <c r="AB237" i="14"/>
  <c r="AK234" i="14"/>
  <c r="R233" i="14"/>
  <c r="AB233" i="14"/>
  <c r="BY230" i="14"/>
  <c r="R229" i="14"/>
  <c r="AB229" i="14"/>
  <c r="BY226" i="14"/>
  <c r="R225" i="14"/>
  <c r="AB225" i="14"/>
  <c r="R221" i="14"/>
  <c r="AB221" i="14"/>
  <c r="BY218" i="14"/>
  <c r="AK218" i="14"/>
  <c r="AC279" i="14"/>
  <c r="AB278" i="14"/>
  <c r="AA277" i="14"/>
  <c r="AC275" i="14"/>
  <c r="AB274" i="14"/>
  <c r="AA273" i="14"/>
  <c r="AC271" i="14"/>
  <c r="AB270" i="14"/>
  <c r="AA269" i="14"/>
  <c r="AC267" i="14"/>
  <c r="AB266" i="14"/>
  <c r="AA265" i="14"/>
  <c r="AK263" i="14"/>
  <c r="AC263" i="14"/>
  <c r="AB262" i="14"/>
  <c r="AA261" i="14"/>
  <c r="AC259" i="14"/>
  <c r="BX257" i="14"/>
  <c r="BY257" i="14" s="1"/>
  <c r="CC257" i="14"/>
  <c r="BW256" i="14"/>
  <c r="BY256" i="14" s="1"/>
  <c r="CB256" i="14"/>
  <c r="BZ256" i="14"/>
  <c r="AA256" i="14"/>
  <c r="AB256" i="14"/>
  <c r="R254" i="14"/>
  <c r="AC254" i="14"/>
  <c r="CA253" i="14"/>
  <c r="AC253" i="14"/>
  <c r="R249" i="14"/>
  <c r="AB249" i="14"/>
  <c r="CD247" i="14"/>
  <c r="R242" i="14"/>
  <c r="AC242" i="14"/>
  <c r="CA241" i="14"/>
  <c r="AC241" i="14"/>
  <c r="BW240" i="14"/>
  <c r="BY240" i="14" s="1"/>
  <c r="CB240" i="14"/>
  <c r="BZ240" i="14"/>
  <c r="AA240" i="14"/>
  <c r="AB240" i="14"/>
  <c r="R238" i="14"/>
  <c r="AC238" i="14"/>
  <c r="CA237" i="14"/>
  <c r="AC237" i="14"/>
  <c r="BW236" i="14"/>
  <c r="BY236" i="14" s="1"/>
  <c r="CB236" i="14"/>
  <c r="BZ236" i="14"/>
  <c r="AA236" i="14"/>
  <c r="AB236" i="14"/>
  <c r="R234" i="14"/>
  <c r="AC234" i="14"/>
  <c r="CA233" i="14"/>
  <c r="AC233" i="14"/>
  <c r="BW232" i="14"/>
  <c r="BY232" i="14" s="1"/>
  <c r="CB232" i="14"/>
  <c r="BZ232" i="14"/>
  <c r="AA232" i="14"/>
  <c r="AB232" i="14"/>
  <c r="R230" i="14"/>
  <c r="AC230" i="14"/>
  <c r="CA229" i="14"/>
  <c r="AC229" i="14"/>
  <c r="BW228" i="14"/>
  <c r="BY228" i="14" s="1"/>
  <c r="CB228" i="14"/>
  <c r="BZ228" i="14"/>
  <c r="AA228" i="14"/>
  <c r="AB228" i="14"/>
  <c r="R226" i="14"/>
  <c r="AC226" i="14"/>
  <c r="CA225" i="14"/>
  <c r="AC225" i="14"/>
  <c r="BW224" i="14"/>
  <c r="BY224" i="14" s="1"/>
  <c r="CB224" i="14"/>
  <c r="BZ224" i="14"/>
  <c r="AA224" i="14"/>
  <c r="AB224" i="14"/>
  <c r="R222" i="14"/>
  <c r="AC222" i="14"/>
  <c r="CA221" i="14"/>
  <c r="AC221" i="14"/>
  <c r="BW220" i="14"/>
  <c r="BY220" i="14" s="1"/>
  <c r="CB220" i="14"/>
  <c r="BZ220" i="14"/>
  <c r="AA220" i="14"/>
  <c r="AB220" i="14"/>
  <c r="R218" i="14"/>
  <c r="AC218" i="14"/>
  <c r="CA278" i="14"/>
  <c r="CA274" i="14"/>
  <c r="CA270" i="14"/>
  <c r="CA266" i="14"/>
  <c r="CA262" i="14"/>
  <c r="BX253" i="14"/>
  <c r="CC253" i="14"/>
  <c r="BW252" i="14"/>
  <c r="BY252" i="14" s="1"/>
  <c r="CB252" i="14"/>
  <c r="BZ252" i="14"/>
  <c r="AA252" i="14"/>
  <c r="AB252" i="14"/>
  <c r="R250" i="14"/>
  <c r="AC250" i="14"/>
  <c r="CA249" i="14"/>
  <c r="AC249" i="14"/>
  <c r="AD247" i="14"/>
  <c r="BY246" i="14"/>
  <c r="AK246" i="14"/>
  <c r="R245" i="14"/>
  <c r="AB245" i="14"/>
  <c r="BX241" i="14"/>
  <c r="BY241" i="14" s="1"/>
  <c r="CC241" i="14"/>
  <c r="BX237" i="14"/>
  <c r="CC237" i="14"/>
  <c r="BX233" i="14"/>
  <c r="CC233" i="14"/>
  <c r="BX229" i="14"/>
  <c r="BY229" i="14" s="1"/>
  <c r="CC229" i="14"/>
  <c r="BX225" i="14"/>
  <c r="BY225" i="14" s="1"/>
  <c r="CC225" i="14"/>
  <c r="BX221" i="14"/>
  <c r="BY221" i="14" s="1"/>
  <c r="CC221" i="14"/>
  <c r="BZ216" i="14"/>
  <c r="CD216" i="14" s="1"/>
  <c r="AA216" i="14"/>
  <c r="AB216" i="14"/>
  <c r="AK258" i="14"/>
  <c r="R257" i="14"/>
  <c r="AB257" i="14"/>
  <c r="BX249" i="14"/>
  <c r="CC249" i="14"/>
  <c r="BW248" i="14"/>
  <c r="BY248" i="14" s="1"/>
  <c r="CB248" i="14"/>
  <c r="BZ248" i="14"/>
  <c r="AA248" i="14"/>
  <c r="AB248" i="14"/>
  <c r="R246" i="14"/>
  <c r="AC246" i="14"/>
  <c r="CA245" i="14"/>
  <c r="AC245" i="14"/>
  <c r="BL243" i="14"/>
  <c r="BL227" i="14"/>
  <c r="AJ222" i="14"/>
  <c r="AJ218" i="14"/>
  <c r="BX217" i="14"/>
  <c r="CC217" i="14"/>
  <c r="BL212" i="14"/>
  <c r="R209" i="14"/>
  <c r="AB209" i="14"/>
  <c r="BX206" i="14"/>
  <c r="BY206" i="14" s="1"/>
  <c r="CC206" i="14"/>
  <c r="BX214" i="14"/>
  <c r="CC214" i="14"/>
  <c r="CC213" i="14"/>
  <c r="BW213" i="14"/>
  <c r="BY213" i="14" s="1"/>
  <c r="CB213" i="14"/>
  <c r="CA211" i="14"/>
  <c r="CE211" i="14" s="1"/>
  <c r="R210" i="14"/>
  <c r="AB210" i="14"/>
  <c r="AC206" i="14"/>
  <c r="BY189" i="14"/>
  <c r="CC254" i="14"/>
  <c r="CE254" i="14" s="1"/>
  <c r="CC250" i="14"/>
  <c r="CC246" i="14"/>
  <c r="CE246" i="14" s="1"/>
  <c r="CC242" i="14"/>
  <c r="CC238" i="14"/>
  <c r="CE238" i="14" s="1"/>
  <c r="CC234" i="14"/>
  <c r="CC230" i="14"/>
  <c r="CE230" i="14" s="1"/>
  <c r="CC226" i="14"/>
  <c r="CE226" i="14" s="1"/>
  <c r="CC222" i="14"/>
  <c r="CC218" i="14"/>
  <c r="AA217" i="14"/>
  <c r="CA214" i="14"/>
  <c r="AC214" i="14"/>
  <c r="BZ213" i="14"/>
  <c r="AC213" i="14"/>
  <c r="R213" i="14"/>
  <c r="AB213" i="14"/>
  <c r="BZ212" i="14"/>
  <c r="CD212" i="14" s="1"/>
  <c r="AA212" i="14"/>
  <c r="AJ210" i="14"/>
  <c r="AA209" i="14"/>
  <c r="AK207" i="14"/>
  <c r="R206" i="14"/>
  <c r="AB206" i="14"/>
  <c r="BW205" i="14"/>
  <c r="BY205" i="14" s="1"/>
  <c r="CB205" i="14"/>
  <c r="BY177" i="14"/>
  <c r="R214" i="14"/>
  <c r="AB214" i="14"/>
  <c r="R211" i="14"/>
  <c r="BX210" i="14"/>
  <c r="CC210" i="14"/>
  <c r="CE210" i="14" s="1"/>
  <c r="CF210" i="14" s="1"/>
  <c r="BW209" i="14"/>
  <c r="BY209" i="14" s="1"/>
  <c r="CB209" i="14"/>
  <c r="CB208" i="14"/>
  <c r="CD208" i="14" s="1"/>
  <c r="AC207" i="14"/>
  <c r="R207" i="14"/>
  <c r="AA206" i="14"/>
  <c r="CA206" i="14"/>
  <c r="AA205" i="14"/>
  <c r="BZ205" i="14"/>
  <c r="BY201" i="14"/>
  <c r="BY198" i="14"/>
  <c r="BY197" i="14"/>
  <c r="BY194" i="14"/>
  <c r="AG191" i="14"/>
  <c r="BY185" i="14"/>
  <c r="R203" i="14"/>
  <c r="CA202" i="14"/>
  <c r="BZ201" i="14"/>
  <c r="R199" i="14"/>
  <c r="CA198" i="14"/>
  <c r="BZ197" i="14"/>
  <c r="R195" i="14"/>
  <c r="CA194" i="14"/>
  <c r="BZ193" i="14"/>
  <c r="R191" i="14"/>
  <c r="CA190" i="14"/>
  <c r="BZ189" i="14"/>
  <c r="R187" i="14"/>
  <c r="CA186" i="14"/>
  <c r="BZ185" i="14"/>
  <c r="R183" i="14"/>
  <c r="CA182" i="14"/>
  <c r="BZ181" i="14"/>
  <c r="R179" i="14"/>
  <c r="CA178" i="14"/>
  <c r="BZ177" i="14"/>
  <c r="BX175" i="14"/>
  <c r="AB175" i="14"/>
  <c r="BW174" i="14"/>
  <c r="BY174" i="14" s="1"/>
  <c r="AA174" i="14"/>
  <c r="CC171" i="14"/>
  <c r="CE171" i="14" s="1"/>
  <c r="BX171" i="14"/>
  <c r="BY171" i="14" s="1"/>
  <c r="CB170" i="14"/>
  <c r="BW170" i="14"/>
  <c r="BY170" i="14" s="1"/>
  <c r="AC170" i="14"/>
  <c r="R170" i="14"/>
  <c r="AB170" i="14"/>
  <c r="AA169" i="14"/>
  <c r="AB169" i="14"/>
  <c r="BZ169" i="14"/>
  <c r="CA167" i="14"/>
  <c r="CE167" i="14" s="1"/>
  <c r="AC166" i="14"/>
  <c r="CA166" i="14"/>
  <c r="BX162" i="14"/>
  <c r="CC162" i="14"/>
  <c r="AA161" i="14"/>
  <c r="AB161" i="14"/>
  <c r="BZ161" i="14"/>
  <c r="CA159" i="14"/>
  <c r="CE159" i="14" s="1"/>
  <c r="AC158" i="14"/>
  <c r="CA158" i="14"/>
  <c r="BX154" i="14"/>
  <c r="CC154" i="14"/>
  <c r="AA153" i="14"/>
  <c r="AB153" i="14"/>
  <c r="BZ153" i="14"/>
  <c r="BW165" i="14"/>
  <c r="BY165" i="14" s="1"/>
  <c r="CB165" i="14"/>
  <c r="R162" i="14"/>
  <c r="AB162" i="14"/>
  <c r="BW157" i="14"/>
  <c r="BY157" i="14" s="1"/>
  <c r="CB157" i="14"/>
  <c r="R155" i="14"/>
  <c r="R154" i="14"/>
  <c r="AB154" i="14"/>
  <c r="BL152" i="14"/>
  <c r="AA208" i="14"/>
  <c r="AB205" i="14"/>
  <c r="AA204" i="14"/>
  <c r="CC202" i="14"/>
  <c r="CB201" i="14"/>
  <c r="AB201" i="14"/>
  <c r="AA200" i="14"/>
  <c r="CC198" i="14"/>
  <c r="CB197" i="14"/>
  <c r="AB197" i="14"/>
  <c r="AA196" i="14"/>
  <c r="CC194" i="14"/>
  <c r="CB193" i="14"/>
  <c r="AB193" i="14"/>
  <c r="AA192" i="14"/>
  <c r="CC190" i="14"/>
  <c r="CB189" i="14"/>
  <c r="AB189" i="14"/>
  <c r="AA188" i="14"/>
  <c r="CC186" i="14"/>
  <c r="CB185" i="14"/>
  <c r="AB185" i="14"/>
  <c r="AA184" i="14"/>
  <c r="CC182" i="14"/>
  <c r="CB181" i="14"/>
  <c r="AB181" i="14"/>
  <c r="AA180" i="14"/>
  <c r="CC178" i="14"/>
  <c r="CB177" i="14"/>
  <c r="AB177" i="14"/>
  <c r="CC174" i="14"/>
  <c r="AA173" i="14"/>
  <c r="BZ173" i="14"/>
  <c r="R171" i="14"/>
  <c r="AB171" i="14"/>
  <c r="AA170" i="14"/>
  <c r="BX166" i="14"/>
  <c r="CC166" i="14"/>
  <c r="AA165" i="14"/>
  <c r="AB165" i="14"/>
  <c r="BZ165" i="14"/>
  <c r="AC162" i="14"/>
  <c r="CA162" i="14"/>
  <c r="BX158" i="14"/>
  <c r="CC158" i="14"/>
  <c r="AA157" i="14"/>
  <c r="AB157" i="14"/>
  <c r="BZ157" i="14"/>
  <c r="AC154" i="14"/>
  <c r="CA154" i="14"/>
  <c r="AK203" i="14"/>
  <c r="AB202" i="14"/>
  <c r="AK199" i="14"/>
  <c r="AB198" i="14"/>
  <c r="AK195" i="14"/>
  <c r="AB194" i="14"/>
  <c r="AK191" i="14"/>
  <c r="AB190" i="14"/>
  <c r="AK187" i="14"/>
  <c r="AB186" i="14"/>
  <c r="AK183" i="14"/>
  <c r="AB182" i="14"/>
  <c r="AK179" i="14"/>
  <c r="AB178" i="14"/>
  <c r="CB173" i="14"/>
  <c r="R172" i="14"/>
  <c r="AJ171" i="14"/>
  <c r="BW169" i="14"/>
  <c r="CB169" i="14"/>
  <c r="R167" i="14"/>
  <c r="R166" i="14"/>
  <c r="AB166" i="14"/>
  <c r="BY164" i="14"/>
  <c r="AJ163" i="14"/>
  <c r="BZ162" i="14"/>
  <c r="CD162" i="14" s="1"/>
  <c r="AA162" i="14"/>
  <c r="BW161" i="14"/>
  <c r="BY161" i="14" s="1"/>
  <c r="CB161" i="14"/>
  <c r="R159" i="14"/>
  <c r="R158" i="14"/>
  <c r="AB158" i="14"/>
  <c r="AJ155" i="14"/>
  <c r="BW153" i="14"/>
  <c r="BY153" i="14" s="1"/>
  <c r="CB153" i="14"/>
  <c r="BY134" i="14"/>
  <c r="BX167" i="14"/>
  <c r="BY167" i="14" s="1"/>
  <c r="AB167" i="14"/>
  <c r="BW166" i="14"/>
  <c r="BX163" i="14"/>
  <c r="BY163" i="14" s="1"/>
  <c r="AB163" i="14"/>
  <c r="BW162" i="14"/>
  <c r="BX159" i="14"/>
  <c r="AB159" i="14"/>
  <c r="BW158" i="14"/>
  <c r="BX155" i="14"/>
  <c r="AB155" i="14"/>
  <c r="BW154" i="14"/>
  <c r="BX151" i="14"/>
  <c r="BY151" i="14" s="1"/>
  <c r="AB151" i="14"/>
  <c r="CA150" i="14"/>
  <c r="BW150" i="14"/>
  <c r="BY150" i="14" s="1"/>
  <c r="BZ149" i="14"/>
  <c r="BX147" i="14"/>
  <c r="BY147" i="14" s="1"/>
  <c r="R147" i="14"/>
  <c r="CA146" i="14"/>
  <c r="BZ145" i="14"/>
  <c r="BX143" i="14"/>
  <c r="BY143" i="14" s="1"/>
  <c r="R143" i="14"/>
  <c r="CA142" i="14"/>
  <c r="BZ141" i="14"/>
  <c r="BX139" i="14"/>
  <c r="BY139" i="14" s="1"/>
  <c r="R139" i="14"/>
  <c r="CA138" i="14"/>
  <c r="BZ137" i="14"/>
  <c r="AC136" i="14"/>
  <c r="R135" i="14"/>
  <c r="CA134" i="14"/>
  <c r="AB133" i="14"/>
  <c r="AA132" i="14"/>
  <c r="BZ132" i="14"/>
  <c r="CD132" i="14" s="1"/>
  <c r="CC150" i="14"/>
  <c r="CB149" i="14"/>
  <c r="AB149" i="14"/>
  <c r="CC146" i="14"/>
  <c r="CB145" i="14"/>
  <c r="AB145" i="14"/>
  <c r="CC142" i="14"/>
  <c r="CB141" i="14"/>
  <c r="AB141" i="14"/>
  <c r="CC138" i="14"/>
  <c r="CB137" i="14"/>
  <c r="AB137" i="14"/>
  <c r="CC134" i="14"/>
  <c r="CB133" i="14"/>
  <c r="AA133" i="14"/>
  <c r="BL132" i="14"/>
  <c r="AB132" i="14"/>
  <c r="BY131" i="14"/>
  <c r="AB150" i="14"/>
  <c r="AK147" i="14"/>
  <c r="AB146" i="14"/>
  <c r="AB142" i="14"/>
  <c r="AB138" i="14"/>
  <c r="AB134" i="14"/>
  <c r="BZ133" i="14"/>
  <c r="AC133" i="14"/>
  <c r="BX130" i="14"/>
  <c r="AB130" i="14"/>
  <c r="CA129" i="14"/>
  <c r="BW129" i="14"/>
  <c r="BY129" i="14" s="1"/>
  <c r="BZ128" i="14"/>
  <c r="BX126" i="14"/>
  <c r="BY126" i="14" s="1"/>
  <c r="AB126" i="14"/>
  <c r="CA125" i="14"/>
  <c r="BW125" i="14"/>
  <c r="BY125" i="14" s="1"/>
  <c r="BZ124" i="14"/>
  <c r="BX122" i="14"/>
  <c r="AB122" i="14"/>
  <c r="CA121" i="14"/>
  <c r="BW121" i="14"/>
  <c r="BY121" i="14" s="1"/>
  <c r="BZ120" i="14"/>
  <c r="BX118" i="14"/>
  <c r="BY118" i="14" s="1"/>
  <c r="AB118" i="14"/>
  <c r="CA117" i="14"/>
  <c r="BW117" i="14"/>
  <c r="BY117" i="14" s="1"/>
  <c r="BZ116" i="14"/>
  <c r="BX114" i="14"/>
  <c r="AB114" i="14"/>
  <c r="CA113" i="14"/>
  <c r="BW113" i="14"/>
  <c r="BY113" i="14" s="1"/>
  <c r="BZ112" i="14"/>
  <c r="BX110" i="14"/>
  <c r="BY110" i="14" s="1"/>
  <c r="AB110" i="14"/>
  <c r="BX108" i="14"/>
  <c r="AA107" i="14"/>
  <c r="AB107" i="14"/>
  <c r="BZ107" i="14"/>
  <c r="CD107" i="14" s="1"/>
  <c r="AC105" i="14"/>
  <c r="R105" i="14"/>
  <c r="R104" i="14"/>
  <c r="AB104" i="14"/>
  <c r="AK101" i="14"/>
  <c r="AA99" i="14"/>
  <c r="AB99" i="14"/>
  <c r="BZ99" i="14"/>
  <c r="AA104" i="14"/>
  <c r="CA104" i="14"/>
  <c r="BW103" i="14"/>
  <c r="BY103" i="14" s="1"/>
  <c r="CB103" i="14"/>
  <c r="AC101" i="14"/>
  <c r="R101" i="14"/>
  <c r="AK83" i="14"/>
  <c r="CC129" i="14"/>
  <c r="CB128" i="14"/>
  <c r="AB128" i="14"/>
  <c r="CC125" i="14"/>
  <c r="CB124" i="14"/>
  <c r="AB124" i="14"/>
  <c r="CC121" i="14"/>
  <c r="CB120" i="14"/>
  <c r="AB120" i="14"/>
  <c r="CC117" i="14"/>
  <c r="CB116" i="14"/>
  <c r="AB116" i="14"/>
  <c r="CC113" i="14"/>
  <c r="CB112" i="14"/>
  <c r="AB112" i="14"/>
  <c r="AA108" i="14"/>
  <c r="CA108" i="14"/>
  <c r="CE108" i="14" s="1"/>
  <c r="BX104" i="14"/>
  <c r="BY104" i="14" s="1"/>
  <c r="CC104" i="14"/>
  <c r="AA103" i="14"/>
  <c r="AB103" i="14"/>
  <c r="BZ103" i="14"/>
  <c r="R100" i="14"/>
  <c r="AB100" i="14"/>
  <c r="BY97" i="14"/>
  <c r="AJ97" i="14"/>
  <c r="CE93" i="14"/>
  <c r="AB129" i="14"/>
  <c r="AB125" i="14"/>
  <c r="AB121" i="14"/>
  <c r="AB117" i="14"/>
  <c r="AB113" i="14"/>
  <c r="BZ109" i="14"/>
  <c r="CD109" i="14" s="1"/>
  <c r="AJ109" i="14"/>
  <c r="AA109" i="14"/>
  <c r="BW107" i="14"/>
  <c r="BY107" i="14" s="1"/>
  <c r="AK105" i="14"/>
  <c r="AC104" i="14"/>
  <c r="CA101" i="14"/>
  <c r="CE101" i="14" s="1"/>
  <c r="BX100" i="14"/>
  <c r="BY100" i="14" s="1"/>
  <c r="CC100" i="14"/>
  <c r="AA100" i="14"/>
  <c r="CA100" i="14"/>
  <c r="BW99" i="14"/>
  <c r="BY99" i="14" s="1"/>
  <c r="CB99" i="14"/>
  <c r="BY86" i="14"/>
  <c r="AC98" i="14"/>
  <c r="R97" i="14"/>
  <c r="AA96" i="14"/>
  <c r="AD95" i="14"/>
  <c r="CC94" i="14"/>
  <c r="CE94" i="14" s="1"/>
  <c r="CB93" i="14"/>
  <c r="BX93" i="14"/>
  <c r="BY93" i="14" s="1"/>
  <c r="AB93" i="14"/>
  <c r="AA92" i="14"/>
  <c r="CC90" i="14"/>
  <c r="CE90" i="14" s="1"/>
  <c r="CB89" i="14"/>
  <c r="CD89" i="14" s="1"/>
  <c r="AB89" i="14"/>
  <c r="AA88" i="14"/>
  <c r="CC86" i="14"/>
  <c r="CE86" i="14" s="1"/>
  <c r="AB85" i="14"/>
  <c r="CC82" i="14"/>
  <c r="CE82" i="14" s="1"/>
  <c r="BL77" i="14"/>
  <c r="R76" i="14"/>
  <c r="AC76" i="14"/>
  <c r="R75" i="14"/>
  <c r="AB75" i="14"/>
  <c r="BW74" i="14"/>
  <c r="BY74" i="14" s="1"/>
  <c r="CB74" i="14"/>
  <c r="BZ74" i="14"/>
  <c r="AA74" i="14"/>
  <c r="BX71" i="14"/>
  <c r="BY71" i="14" s="1"/>
  <c r="CC71" i="14"/>
  <c r="AA67" i="14"/>
  <c r="CA67" i="14"/>
  <c r="AB94" i="14"/>
  <c r="AK91" i="14"/>
  <c r="AC91" i="14"/>
  <c r="AB90" i="14"/>
  <c r="AC87" i="14"/>
  <c r="AB86" i="14"/>
  <c r="CC83" i="14"/>
  <c r="AC83" i="14"/>
  <c r="AB82" i="14"/>
  <c r="BZ81" i="14"/>
  <c r="R79" i="14"/>
  <c r="AB79" i="14"/>
  <c r="AA78" i="14"/>
  <c r="AA75" i="14"/>
  <c r="CA75" i="14"/>
  <c r="BY73" i="14"/>
  <c r="CD73" i="14"/>
  <c r="AC71" i="14"/>
  <c r="CE70" i="14"/>
  <c r="BX67" i="14"/>
  <c r="BY67" i="14" s="1"/>
  <c r="CC67" i="14"/>
  <c r="BY62" i="14"/>
  <c r="AJ83" i="14"/>
  <c r="CC81" i="14"/>
  <c r="CE81" i="14" s="1"/>
  <c r="AB81" i="14"/>
  <c r="AD80" i="14"/>
  <c r="R80" i="14"/>
  <c r="CB77" i="14"/>
  <c r="BZ77" i="14"/>
  <c r="AA77" i="14"/>
  <c r="BX75" i="14"/>
  <c r="BY75" i="14" s="1"/>
  <c r="CC75" i="14"/>
  <c r="R72" i="14"/>
  <c r="AC72" i="14"/>
  <c r="R71" i="14"/>
  <c r="AB71" i="14"/>
  <c r="BW70" i="14"/>
  <c r="CB70" i="14"/>
  <c r="BZ70" i="14"/>
  <c r="AA70" i="14"/>
  <c r="AC67" i="14"/>
  <c r="BY59" i="14"/>
  <c r="BX79" i="14"/>
  <c r="CC79" i="14"/>
  <c r="CE79" i="14" s="1"/>
  <c r="BW78" i="14"/>
  <c r="BY78" i="14" s="1"/>
  <c r="CB78" i="14"/>
  <c r="R78" i="14"/>
  <c r="AB78" i="14"/>
  <c r="AA71" i="14"/>
  <c r="CA71" i="14"/>
  <c r="R68" i="14"/>
  <c r="AC68" i="14"/>
  <c r="R67" i="14"/>
  <c r="AB67" i="14"/>
  <c r="BW66" i="14"/>
  <c r="BY66" i="14" s="1"/>
  <c r="CB66" i="14"/>
  <c r="BX55" i="14"/>
  <c r="BY55" i="14" s="1"/>
  <c r="CC55" i="14"/>
  <c r="AA55" i="14"/>
  <c r="CA55" i="14"/>
  <c r="BW54" i="14"/>
  <c r="BY54" i="14" s="1"/>
  <c r="CB54" i="14"/>
  <c r="AB74" i="14"/>
  <c r="AA73" i="14"/>
  <c r="AB70" i="14"/>
  <c r="AA69" i="14"/>
  <c r="AB66" i="14"/>
  <c r="AA65" i="14"/>
  <c r="CC63" i="14"/>
  <c r="CB62" i="14"/>
  <c r="AB62" i="14"/>
  <c r="CC59" i="14"/>
  <c r="CB58" i="14"/>
  <c r="AB58" i="14"/>
  <c r="BY57" i="14"/>
  <c r="BZ54" i="14"/>
  <c r="AA54" i="14"/>
  <c r="AB54" i="14"/>
  <c r="AA66" i="14"/>
  <c r="AC64" i="14"/>
  <c r="AB63" i="14"/>
  <c r="AA62" i="14"/>
  <c r="AK60" i="14"/>
  <c r="AC60" i="14"/>
  <c r="AB59" i="14"/>
  <c r="AA58" i="14"/>
  <c r="AK56" i="14"/>
  <c r="R56" i="14"/>
  <c r="AC56" i="14"/>
  <c r="AC55" i="14"/>
  <c r="CA63" i="14"/>
  <c r="CA59" i="14"/>
  <c r="R55" i="14"/>
  <c r="AB55" i="14"/>
  <c r="BX50" i="14"/>
  <c r="BY50" i="14" s="1"/>
  <c r="R50" i="14"/>
  <c r="BX46" i="14"/>
  <c r="BY46" i="14" s="1"/>
  <c r="AD46" i="14"/>
  <c r="R46" i="14"/>
  <c r="BZ44" i="14"/>
  <c r="CD44" i="14" s="1"/>
  <c r="AA40" i="14"/>
  <c r="AB40" i="14"/>
  <c r="CA36" i="14"/>
  <c r="CE36" i="14" s="1"/>
  <c r="AC36" i="14"/>
  <c r="BX40" i="14"/>
  <c r="BY40" i="14" s="1"/>
  <c r="CC40" i="14"/>
  <c r="AJ34" i="14"/>
  <c r="BX33" i="14"/>
  <c r="BY33" i="14" s="1"/>
  <c r="CC33" i="14"/>
  <c r="CE33" i="14" s="1"/>
  <c r="AB52" i="14"/>
  <c r="CC49" i="14"/>
  <c r="CB48" i="14"/>
  <c r="AB48" i="14"/>
  <c r="BY45" i="14"/>
  <c r="AC45" i="14"/>
  <c r="CC44" i="14"/>
  <c r="CE44" i="14" s="1"/>
  <c r="BY43" i="14"/>
  <c r="BL43" i="14"/>
  <c r="AC38" i="14"/>
  <c r="R38" i="14"/>
  <c r="CA38" i="14"/>
  <c r="CE38" i="14" s="1"/>
  <c r="AA37" i="14"/>
  <c r="AC37" i="14"/>
  <c r="AB53" i="14"/>
  <c r="AK50" i="14"/>
  <c r="AB49" i="14"/>
  <c r="R43" i="14"/>
  <c r="AC43" i="14"/>
  <c r="AD43" i="14" s="1"/>
  <c r="CA43" i="14"/>
  <c r="R41" i="14"/>
  <c r="AB41" i="14"/>
  <c r="BZ41" i="14"/>
  <c r="CD41" i="14" s="1"/>
  <c r="BW36" i="14"/>
  <c r="BY36" i="14" s="1"/>
  <c r="CB36" i="14"/>
  <c r="AD34" i="14"/>
  <c r="BW32" i="14"/>
  <c r="BY32" i="14" s="1"/>
  <c r="CB32" i="14"/>
  <c r="CD32" i="14" s="1"/>
  <c r="BZ27" i="14"/>
  <c r="AA27" i="14"/>
  <c r="AB27" i="14"/>
  <c r="AA21" i="14"/>
  <c r="BZ21" i="14"/>
  <c r="CD21" i="14" s="1"/>
  <c r="BX14" i="14"/>
  <c r="BY14" i="14" s="1"/>
  <c r="CC14" i="14"/>
  <c r="AB44" i="14"/>
  <c r="BL42" i="14"/>
  <c r="AC42" i="14"/>
  <c r="CC41" i="14"/>
  <c r="BW41" i="14"/>
  <c r="BY41" i="14" s="1"/>
  <c r="BZ40" i="14"/>
  <c r="CD40" i="14" s="1"/>
  <c r="AC40" i="14"/>
  <c r="AL40" i="14" s="1"/>
  <c r="AA36" i="14"/>
  <c r="BY34" i="14"/>
  <c r="AC33" i="14"/>
  <c r="AC32" i="14"/>
  <c r="R32" i="14"/>
  <c r="AB32" i="14"/>
  <c r="BZ31" i="14"/>
  <c r="CD31" i="14" s="1"/>
  <c r="AA31" i="14"/>
  <c r="CA29" i="14"/>
  <c r="R28" i="14"/>
  <c r="AB28" i="14"/>
  <c r="BZ17" i="14"/>
  <c r="AA17" i="14"/>
  <c r="R33" i="14"/>
  <c r="AB33" i="14"/>
  <c r="CA28" i="14"/>
  <c r="AC28" i="14"/>
  <c r="AA26" i="14"/>
  <c r="BZ26" i="14"/>
  <c r="CD26" i="14" s="1"/>
  <c r="BL20" i="14"/>
  <c r="BW13" i="14"/>
  <c r="BY13" i="14" s="1"/>
  <c r="CB13" i="14"/>
  <c r="R37" i="14"/>
  <c r="AB37" i="14"/>
  <c r="R36" i="14"/>
  <c r="AB36" i="14"/>
  <c r="BZ35" i="14"/>
  <c r="CD35" i="14" s="1"/>
  <c r="AA35" i="14"/>
  <c r="AJ33" i="14"/>
  <c r="AA32" i="14"/>
  <c r="BY29" i="14"/>
  <c r="BX28" i="14"/>
  <c r="BY28" i="14" s="1"/>
  <c r="CC28" i="14"/>
  <c r="AA28" i="14"/>
  <c r="BW27" i="14"/>
  <c r="BY27" i="14" s="1"/>
  <c r="CB27" i="14"/>
  <c r="AA14" i="14"/>
  <c r="CA14" i="14"/>
  <c r="AJ26" i="14"/>
  <c r="BZ24" i="14"/>
  <c r="CD24" i="14" s="1"/>
  <c r="AA24" i="14"/>
  <c r="BX21" i="14"/>
  <c r="BY21" i="14" s="1"/>
  <c r="CC21" i="14"/>
  <c r="AD20" i="14"/>
  <c r="R19" i="14"/>
  <c r="AC19" i="14"/>
  <c r="BZ13" i="14"/>
  <c r="AA13" i="14"/>
  <c r="AB13" i="14"/>
  <c r="CC29" i="14"/>
  <c r="CB28" i="14"/>
  <c r="R26" i="14"/>
  <c r="AB26" i="14"/>
  <c r="AA25" i="14"/>
  <c r="R18" i="14"/>
  <c r="AB18" i="14"/>
  <c r="R15" i="14"/>
  <c r="AC15" i="14"/>
  <c r="AL15" i="14" s="1"/>
  <c r="AC14" i="14"/>
  <c r="AB29" i="14"/>
  <c r="BZ25" i="14"/>
  <c r="AC25" i="14"/>
  <c r="AB24" i="14"/>
  <c r="R22" i="14"/>
  <c r="AC22" i="14"/>
  <c r="BX18" i="14"/>
  <c r="CC18" i="14"/>
  <c r="AA18" i="14"/>
  <c r="CA18" i="14"/>
  <c r="BW17" i="14"/>
  <c r="BY17" i="14" s="1"/>
  <c r="CB17" i="14"/>
  <c r="R14" i="14"/>
  <c r="AB14" i="14"/>
  <c r="BZ22" i="14"/>
  <c r="CD22" i="14" s="1"/>
  <c r="AB21" i="14"/>
  <c r="CA20" i="14"/>
  <c r="CE20" i="14" s="1"/>
  <c r="BZ19" i="14"/>
  <c r="CD19" i="14" s="1"/>
  <c r="AB17" i="14"/>
  <c r="CA16" i="14"/>
  <c r="CE16" i="14" s="1"/>
  <c r="BZ15" i="14"/>
  <c r="CD15" i="14" s="1"/>
  <c r="AD30" i="14" l="1"/>
  <c r="AD106" i="14"/>
  <c r="BY172" i="14"/>
  <c r="AD211" i="14"/>
  <c r="CD251" i="14"/>
  <c r="CD423" i="14"/>
  <c r="BY98" i="14"/>
  <c r="CD454" i="14"/>
  <c r="CD34" i="14"/>
  <c r="CE21" i="14"/>
  <c r="CD81" i="14"/>
  <c r="CE290" i="14"/>
  <c r="CE390" i="14"/>
  <c r="BY392" i="14"/>
  <c r="BY314" i="14"/>
  <c r="CG495" i="76"/>
  <c r="CG37" i="76"/>
  <c r="CE127" i="14"/>
  <c r="CE292" i="14"/>
  <c r="BY18" i="14"/>
  <c r="BY70" i="14"/>
  <c r="CE174" i="14"/>
  <c r="CE217" i="14"/>
  <c r="CD467" i="14"/>
  <c r="CD483" i="14"/>
  <c r="CG451" i="76"/>
  <c r="CG387" i="76"/>
  <c r="CD407" i="14"/>
  <c r="BY123" i="14"/>
  <c r="BY135" i="14"/>
  <c r="BY247" i="14"/>
  <c r="AN74" i="76"/>
  <c r="CE222" i="14"/>
  <c r="CE319" i="14"/>
  <c r="CD36" i="14"/>
  <c r="CD66" i="14"/>
  <c r="BY108" i="14"/>
  <c r="BY210" i="14"/>
  <c r="CE323" i="14"/>
  <c r="CE394" i="14"/>
  <c r="CG477" i="76"/>
  <c r="CD375" i="14"/>
  <c r="CE461" i="14"/>
  <c r="CD312" i="14"/>
  <c r="AD212" i="14"/>
  <c r="AM404" i="76"/>
  <c r="AN145" i="76"/>
  <c r="CD418" i="14"/>
  <c r="CE176" i="14"/>
  <c r="AH380" i="76"/>
  <c r="AG301" i="76"/>
  <c r="AF300" i="14" s="1"/>
  <c r="AL300" i="14" s="1"/>
  <c r="AG481" i="76"/>
  <c r="AH481" i="76" s="1"/>
  <c r="CD405" i="14"/>
  <c r="AD407" i="14"/>
  <c r="BY279" i="14"/>
  <c r="CE277" i="14"/>
  <c r="CE91" i="14"/>
  <c r="CE51" i="14"/>
  <c r="AD131" i="14"/>
  <c r="CE372" i="14"/>
  <c r="AF224" i="14"/>
  <c r="AL224" i="14" s="1"/>
  <c r="AD239" i="14"/>
  <c r="CD468" i="14"/>
  <c r="AN335" i="76"/>
  <c r="AN404" i="76"/>
  <c r="AG216" i="76"/>
  <c r="AG366" i="76"/>
  <c r="AM366" i="76" s="1"/>
  <c r="AG392" i="76"/>
  <c r="AF391" i="14" s="1"/>
  <c r="AL391" i="14" s="1"/>
  <c r="AG144" i="76"/>
  <c r="AF143" i="14" s="1"/>
  <c r="AL143" i="14" s="1"/>
  <c r="AG212" i="76"/>
  <c r="AF211" i="14" s="1"/>
  <c r="AL211" i="14" s="1"/>
  <c r="CD259" i="14"/>
  <c r="CE341" i="14"/>
  <c r="CG164" i="76"/>
  <c r="BY79" i="14"/>
  <c r="BY122" i="14"/>
  <c r="CD209" i="14"/>
  <c r="BY303" i="14"/>
  <c r="CE311" i="14"/>
  <c r="BY342" i="14"/>
  <c r="CE376" i="14"/>
  <c r="CE408" i="14"/>
  <c r="CE437" i="14"/>
  <c r="CE367" i="14"/>
  <c r="CF367" i="14" s="1"/>
  <c r="CE136" i="14"/>
  <c r="CE192" i="14"/>
  <c r="AN264" i="76"/>
  <c r="AF328" i="14"/>
  <c r="BY505" i="14"/>
  <c r="CD241" i="14"/>
  <c r="BY159" i="14"/>
  <c r="BY233" i="14"/>
  <c r="CE406" i="14"/>
  <c r="CD425" i="14"/>
  <c r="CD457" i="14"/>
  <c r="CE471" i="14"/>
  <c r="CE483" i="14"/>
  <c r="AD179" i="14"/>
  <c r="CE37" i="14"/>
  <c r="CE415" i="14"/>
  <c r="CG310" i="76"/>
  <c r="CG184" i="76"/>
  <c r="CG287" i="76"/>
  <c r="CE462" i="14"/>
  <c r="CD477" i="14"/>
  <c r="CF477" i="14" s="1"/>
  <c r="CD489" i="14"/>
  <c r="CD207" i="14"/>
  <c r="AD428" i="14"/>
  <c r="CD309" i="14"/>
  <c r="CD71" i="14"/>
  <c r="BY243" i="14"/>
  <c r="BY259" i="14"/>
  <c r="AG342" i="76"/>
  <c r="AF341" i="14" s="1"/>
  <c r="AL341" i="14" s="1"/>
  <c r="AG416" i="76"/>
  <c r="AH416" i="76" s="1"/>
  <c r="CG19" i="76"/>
  <c r="CG362" i="76"/>
  <c r="AD310" i="14"/>
  <c r="AD367" i="14"/>
  <c r="CE25" i="14"/>
  <c r="CD470" i="14"/>
  <c r="AM224" i="76"/>
  <c r="AN224" i="76" s="1"/>
  <c r="CF130" i="14"/>
  <c r="AG336" i="76"/>
  <c r="AH336" i="76" s="1"/>
  <c r="CE293" i="14"/>
  <c r="CD198" i="14"/>
  <c r="CE135" i="14"/>
  <c r="AH241" i="76"/>
  <c r="AM241" i="76"/>
  <c r="AN241" i="76" s="1"/>
  <c r="AF240" i="14"/>
  <c r="AL240" i="14" s="1"/>
  <c r="AM16" i="76"/>
  <c r="AN16" i="76" s="1"/>
  <c r="AF263" i="14"/>
  <c r="AL263" i="14" s="1"/>
  <c r="AM263" i="14" s="1"/>
  <c r="CE383" i="14"/>
  <c r="CE364" i="14"/>
  <c r="CD340" i="14"/>
  <c r="CF340" i="14" s="1"/>
  <c r="AD283" i="14"/>
  <c r="AD260" i="14"/>
  <c r="CD505" i="14"/>
  <c r="AD174" i="14"/>
  <c r="CE119" i="14"/>
  <c r="CE208" i="14"/>
  <c r="CF208" i="14" s="1"/>
  <c r="AD217" i="14"/>
  <c r="CF258" i="14"/>
  <c r="CE360" i="14"/>
  <c r="CE431" i="14"/>
  <c r="AD264" i="14"/>
  <c r="AD288" i="14"/>
  <c r="CE152" i="14"/>
  <c r="CD122" i="14"/>
  <c r="CF122" i="14" s="1"/>
  <c r="CE137" i="14"/>
  <c r="CE97" i="14"/>
  <c r="CD458" i="14"/>
  <c r="AH26" i="76"/>
  <c r="BY42" i="14"/>
  <c r="CE153" i="14"/>
  <c r="AM179" i="76"/>
  <c r="AN179" i="76" s="1"/>
  <c r="AM26" i="76"/>
  <c r="AN26" i="76" s="1"/>
  <c r="AG361" i="76"/>
  <c r="AH361" i="76" s="1"/>
  <c r="AG420" i="76"/>
  <c r="AF419" i="14" s="1"/>
  <c r="AL419" i="14" s="1"/>
  <c r="AG47" i="76"/>
  <c r="AF46" i="14" s="1"/>
  <c r="AL46" i="14" s="1"/>
  <c r="CG157" i="76"/>
  <c r="AD135" i="14"/>
  <c r="AM468" i="76"/>
  <c r="AN468" i="76" s="1"/>
  <c r="AM163" i="76"/>
  <c r="AN163" i="76" s="1"/>
  <c r="CD427" i="14"/>
  <c r="CG212" i="76"/>
  <c r="AF467" i="14"/>
  <c r="AL467" i="14" s="1"/>
  <c r="AF1" i="76"/>
  <c r="CG496" i="76"/>
  <c r="CG476" i="76"/>
  <c r="CG438" i="76"/>
  <c r="AG321" i="76"/>
  <c r="AM321" i="76" s="1"/>
  <c r="CG79" i="76"/>
  <c r="AF301" i="14"/>
  <c r="AL301" i="14" s="1"/>
  <c r="AM301" i="14" s="1"/>
  <c r="AF293" i="14"/>
  <c r="AL293" i="14" s="1"/>
  <c r="AF162" i="14"/>
  <c r="AL162" i="14" s="1"/>
  <c r="AN114" i="76"/>
  <c r="AG214" i="76"/>
  <c r="AG149" i="76"/>
  <c r="AM149" i="76" s="1"/>
  <c r="AG362" i="76"/>
  <c r="AF361" i="14" s="1"/>
  <c r="AL361" i="14" s="1"/>
  <c r="AG318" i="76"/>
  <c r="AM318" i="76" s="1"/>
  <c r="AG265" i="76"/>
  <c r="AG285" i="76"/>
  <c r="AM285" i="76" s="1"/>
  <c r="AG272" i="76"/>
  <c r="AH272" i="76" s="1"/>
  <c r="CD98" i="14"/>
  <c r="AF365" i="14"/>
  <c r="AL365" i="14" s="1"/>
  <c r="AH442" i="76"/>
  <c r="AG431" i="76"/>
  <c r="AG276" i="76"/>
  <c r="AG396" i="76"/>
  <c r="AG477" i="76"/>
  <c r="AF476" i="14" s="1"/>
  <c r="AL476" i="14" s="1"/>
  <c r="AG157" i="76"/>
  <c r="AM157" i="76" s="1"/>
  <c r="AG370" i="76"/>
  <c r="AG389" i="76"/>
  <c r="AM389" i="76" s="1"/>
  <c r="AN234" i="76"/>
  <c r="CG62" i="76"/>
  <c r="AM302" i="76"/>
  <c r="AN302" i="76" s="1"/>
  <c r="AG484" i="76"/>
  <c r="AH484" i="76" s="1"/>
  <c r="AG55" i="76"/>
  <c r="AG108" i="76"/>
  <c r="AG257" i="76"/>
  <c r="AH257" i="76" s="1"/>
  <c r="AG305" i="76"/>
  <c r="AG408" i="76"/>
  <c r="AF407" i="14" s="1"/>
  <c r="AL407" i="14" s="1"/>
  <c r="AG489" i="76"/>
  <c r="CD316" i="14"/>
  <c r="CD398" i="14"/>
  <c r="CD69" i="14"/>
  <c r="AD77" i="14"/>
  <c r="CE184" i="14"/>
  <c r="AD127" i="14"/>
  <c r="CE145" i="14"/>
  <c r="AD200" i="14"/>
  <c r="CE88" i="14"/>
  <c r="CD363" i="14"/>
  <c r="CD382" i="14"/>
  <c r="CE205" i="14"/>
  <c r="AD292" i="14"/>
  <c r="AH414" i="76"/>
  <c r="AF413" i="14"/>
  <c r="AL413" i="14" s="1"/>
  <c r="AM414" i="76"/>
  <c r="AN414" i="76" s="1"/>
  <c r="AF496" i="14"/>
  <c r="AL496" i="14" s="1"/>
  <c r="AM497" i="76"/>
  <c r="AN497" i="76" s="1"/>
  <c r="AH497" i="76"/>
  <c r="AF455" i="14"/>
  <c r="AL455" i="14" s="1"/>
  <c r="AM456" i="76"/>
  <c r="AN456" i="76" s="1"/>
  <c r="AH456" i="76"/>
  <c r="AM103" i="76"/>
  <c r="AN103" i="76" s="1"/>
  <c r="AF102" i="14"/>
  <c r="AL102" i="14" s="1"/>
  <c r="AH103" i="76"/>
  <c r="AF251" i="14"/>
  <c r="AL251" i="14" s="1"/>
  <c r="AG303" i="76"/>
  <c r="AG19" i="76"/>
  <c r="AN252" i="76"/>
  <c r="CG169" i="76"/>
  <c r="CG230" i="76"/>
  <c r="CG256" i="76"/>
  <c r="CE220" i="14"/>
  <c r="CD378" i="14"/>
  <c r="CD411" i="14"/>
  <c r="CD371" i="14"/>
  <c r="AD324" i="14"/>
  <c r="CD298" i="14"/>
  <c r="CE411" i="14"/>
  <c r="CD100" i="14"/>
  <c r="AF480" i="14"/>
  <c r="AL480" i="14" s="1"/>
  <c r="CD222" i="14"/>
  <c r="AH252" i="76"/>
  <c r="AN85" i="76"/>
  <c r="AG46" i="76"/>
  <c r="AF45" i="14" s="1"/>
  <c r="AL45" i="14" s="1"/>
  <c r="AM380" i="76"/>
  <c r="AN380" i="76" s="1"/>
  <c r="AG384" i="76"/>
  <c r="AG372" i="76"/>
  <c r="AF371" i="14" s="1"/>
  <c r="AL371" i="14" s="1"/>
  <c r="AF403" i="14"/>
  <c r="AL403" i="14" s="1"/>
  <c r="AG169" i="76"/>
  <c r="AG491" i="76"/>
  <c r="AH491" i="76" s="1"/>
  <c r="AG498" i="76"/>
  <c r="BM1" i="76"/>
  <c r="CG150" i="76"/>
  <c r="CG208" i="76"/>
  <c r="CG253" i="76"/>
  <c r="AM225" i="76"/>
  <c r="AN225" i="76" s="1"/>
  <c r="AF80" i="14"/>
  <c r="AL80" i="14" s="1"/>
  <c r="AM80" i="14" s="1"/>
  <c r="CE169" i="14"/>
  <c r="AF498" i="14"/>
  <c r="AL498" i="14" s="1"/>
  <c r="CD60" i="14"/>
  <c r="AG338" i="76"/>
  <c r="CD353" i="14"/>
  <c r="CD443" i="14"/>
  <c r="CE380" i="14"/>
  <c r="CD243" i="14"/>
  <c r="CD332" i="14"/>
  <c r="AD340" i="14"/>
  <c r="CE416" i="14"/>
  <c r="CD219" i="14"/>
  <c r="CD172" i="14"/>
  <c r="CD463" i="14"/>
  <c r="CD503" i="14"/>
  <c r="AD391" i="14"/>
  <c r="CE280" i="14"/>
  <c r="CE395" i="14"/>
  <c r="AD204" i="14"/>
  <c r="AD280" i="14"/>
  <c r="CE31" i="14"/>
  <c r="BY119" i="14"/>
  <c r="CE144" i="14"/>
  <c r="CF144" i="14" s="1"/>
  <c r="BL259" i="14"/>
  <c r="BL431" i="14"/>
  <c r="BL419" i="14"/>
  <c r="BL57" i="14"/>
  <c r="BL413" i="14"/>
  <c r="BL344" i="14"/>
  <c r="BL342" i="14"/>
  <c r="BL136" i="14"/>
  <c r="BL164" i="14"/>
  <c r="BL208" i="14"/>
  <c r="BL324" i="14"/>
  <c r="BL113" i="14"/>
  <c r="BL357" i="14"/>
  <c r="BL151" i="14"/>
  <c r="BL323" i="14"/>
  <c r="BL505" i="14"/>
  <c r="BL35" i="14"/>
  <c r="BL39" i="14"/>
  <c r="BL73" i="14"/>
  <c r="BL131" i="14"/>
  <c r="BL247" i="14"/>
  <c r="BL296" i="14"/>
  <c r="BL18" i="14"/>
  <c r="BL493" i="14"/>
  <c r="F66" i="55"/>
  <c r="BL72" i="14"/>
  <c r="BL181" i="14"/>
  <c r="BL199" i="14"/>
  <c r="BL306" i="14"/>
  <c r="BL461" i="14"/>
  <c r="BL281" i="14"/>
  <c r="BL286" i="14"/>
  <c r="BL317" i="14"/>
  <c r="AH357" i="76"/>
  <c r="AF356" i="14"/>
  <c r="AL356" i="14" s="1"/>
  <c r="AM357" i="76"/>
  <c r="AF148" i="14"/>
  <c r="AL148" i="14" s="1"/>
  <c r="AF388" i="14"/>
  <c r="AL388" i="14" s="1"/>
  <c r="AM352" i="76"/>
  <c r="AN352" i="76" s="1"/>
  <c r="AF351" i="14"/>
  <c r="AL351" i="14" s="1"/>
  <c r="AH352" i="76"/>
  <c r="AF133" i="14"/>
  <c r="AL133" i="14" s="1"/>
  <c r="AH134" i="76"/>
  <c r="AM134" i="76"/>
  <c r="AN134" i="76" s="1"/>
  <c r="CG60" i="76"/>
  <c r="CG286" i="76"/>
  <c r="CE73" i="14"/>
  <c r="AD111" i="14"/>
  <c r="AD375" i="14"/>
  <c r="AD470" i="14"/>
  <c r="AD423" i="14"/>
  <c r="BL147" i="14"/>
  <c r="BL408" i="14"/>
  <c r="AM442" i="76"/>
  <c r="AN442" i="76" s="1"/>
  <c r="CE168" i="14"/>
  <c r="CE65" i="14"/>
  <c r="AF178" i="14"/>
  <c r="AL178" i="14" s="1"/>
  <c r="CE260" i="14"/>
  <c r="CF260" i="14" s="1"/>
  <c r="AN499" i="76"/>
  <c r="CG166" i="76"/>
  <c r="CE170" i="14"/>
  <c r="AD223" i="14"/>
  <c r="AD419" i="14"/>
  <c r="BL64" i="14"/>
  <c r="BL309" i="14"/>
  <c r="BL472" i="14"/>
  <c r="CD204" i="14"/>
  <c r="AM81" i="76"/>
  <c r="AN81" i="76" s="1"/>
  <c r="AH224" i="76"/>
  <c r="AM301" i="76"/>
  <c r="AM481" i="76"/>
  <c r="BY30" i="14"/>
  <c r="BL178" i="14"/>
  <c r="AH499" i="76"/>
  <c r="AM125" i="76"/>
  <c r="AN125" i="76" s="1"/>
  <c r="AG345" i="76"/>
  <c r="AG58" i="76"/>
  <c r="AG387" i="76"/>
  <c r="AG39" i="76"/>
  <c r="AH39" i="76" s="1"/>
  <c r="AG77" i="76"/>
  <c r="AH77" i="76" s="1"/>
  <c r="AG136" i="76"/>
  <c r="AF135" i="14" s="1"/>
  <c r="AL135" i="14" s="1"/>
  <c r="AG312" i="76"/>
  <c r="AF311" i="14" s="1"/>
  <c r="AL311" i="14" s="1"/>
  <c r="CE404" i="14"/>
  <c r="E62" i="55"/>
  <c r="AF195" i="14"/>
  <c r="AH196" i="76"/>
  <c r="AM196" i="76"/>
  <c r="AN196" i="76" s="1"/>
  <c r="AM484" i="76"/>
  <c r="AF483" i="14"/>
  <c r="AL483" i="14" s="1"/>
  <c r="AM408" i="76"/>
  <c r="AF352" i="14"/>
  <c r="AL352" i="14" s="1"/>
  <c r="AH353" i="76"/>
  <c r="AM353" i="76"/>
  <c r="AN353" i="76" s="1"/>
  <c r="BL172" i="14"/>
  <c r="BZ717" i="76"/>
  <c r="CG165" i="76"/>
  <c r="CG472" i="76"/>
  <c r="CG379" i="76"/>
  <c r="CG368" i="76"/>
  <c r="CG86" i="76"/>
  <c r="CG396" i="76"/>
  <c r="CF57" i="14"/>
  <c r="CE201" i="14"/>
  <c r="CD91" i="14"/>
  <c r="CD226" i="14"/>
  <c r="CF226" i="14" s="1"/>
  <c r="CD108" i="14"/>
  <c r="CD231" i="14"/>
  <c r="CD440" i="14"/>
  <c r="CD291" i="14"/>
  <c r="CF291" i="14" s="1"/>
  <c r="CF23" i="14"/>
  <c r="BL266" i="14"/>
  <c r="CD105" i="14"/>
  <c r="CF105" i="14" s="1"/>
  <c r="CD199" i="14"/>
  <c r="CF199" i="14" s="1"/>
  <c r="AD23" i="14"/>
  <c r="AM47" i="76"/>
  <c r="CD164" i="14"/>
  <c r="CF164" i="14" s="1"/>
  <c r="BL248" i="14"/>
  <c r="AM212" i="76"/>
  <c r="BL333" i="14"/>
  <c r="AG63" i="76"/>
  <c r="AG177" i="76"/>
  <c r="AG185" i="76"/>
  <c r="AG201" i="76"/>
  <c r="AG426" i="76"/>
  <c r="AM426" i="76" s="1"/>
  <c r="AG244" i="76"/>
  <c r="AG245" i="76"/>
  <c r="AG334" i="76"/>
  <c r="AG417" i="76"/>
  <c r="AH417" i="76" s="1"/>
  <c r="AG424" i="76"/>
  <c r="CF238" i="14"/>
  <c r="CF247" i="14"/>
  <c r="CF292" i="14"/>
  <c r="BL135" i="14"/>
  <c r="CG470" i="76"/>
  <c r="CG63" i="76"/>
  <c r="CG331" i="76"/>
  <c r="CG204" i="76"/>
  <c r="AD61" i="14"/>
  <c r="CD182" i="14"/>
  <c r="CD178" i="14"/>
  <c r="AD302" i="14"/>
  <c r="AD188" i="14"/>
  <c r="AM294" i="76"/>
  <c r="AN294" i="76" s="1"/>
  <c r="AG369" i="76"/>
  <c r="BY258" i="14"/>
  <c r="CD280" i="14"/>
  <c r="AF241" i="14"/>
  <c r="AL241" i="14" s="1"/>
  <c r="AM242" i="76"/>
  <c r="AN242" i="76" s="1"/>
  <c r="AH242" i="76"/>
  <c r="AD109" i="14"/>
  <c r="CE264" i="14"/>
  <c r="AD494" i="14"/>
  <c r="BL137" i="14"/>
  <c r="CE120" i="14"/>
  <c r="CD160" i="14"/>
  <c r="CE85" i="14"/>
  <c r="F62" i="55"/>
  <c r="CF217" i="14"/>
  <c r="BY245" i="14"/>
  <c r="CD269" i="14"/>
  <c r="CE456" i="14"/>
  <c r="BL241" i="14"/>
  <c r="CE273" i="14"/>
  <c r="CF461" i="14"/>
  <c r="CE412" i="14"/>
  <c r="CE503" i="14"/>
  <c r="CD171" i="14"/>
  <c r="CF171" i="14" s="1"/>
  <c r="AD344" i="14"/>
  <c r="CD42" i="14"/>
  <c r="CE240" i="14"/>
  <c r="AD123" i="14"/>
  <c r="CE423" i="14"/>
  <c r="CF423" i="14" s="1"/>
  <c r="BL318" i="14"/>
  <c r="BL464" i="14"/>
  <c r="CD190" i="14"/>
  <c r="CD391" i="14"/>
  <c r="CD379" i="14"/>
  <c r="E47" i="55"/>
  <c r="AD147" i="14"/>
  <c r="CE99" i="14"/>
  <c r="CE288" i="14"/>
  <c r="BL27" i="14"/>
  <c r="E66" i="55"/>
  <c r="BY176" i="14"/>
  <c r="CE339" i="14"/>
  <c r="BL249" i="14"/>
  <c r="BL83" i="14"/>
  <c r="E65" i="55"/>
  <c r="E42" i="55"/>
  <c r="BL487" i="14"/>
  <c r="E60" i="55"/>
  <c r="E46" i="55"/>
  <c r="BL500" i="14"/>
  <c r="E71" i="55"/>
  <c r="E37" i="55"/>
  <c r="E38" i="55"/>
  <c r="BL244" i="14"/>
  <c r="E35" i="55"/>
  <c r="E34" i="55"/>
  <c r="E45" i="55"/>
  <c r="E59" i="55"/>
  <c r="BL319" i="14"/>
  <c r="E41" i="55"/>
  <c r="E44" i="55"/>
  <c r="E43" i="55"/>
  <c r="E36" i="55"/>
  <c r="E39" i="55"/>
  <c r="E40" i="55"/>
  <c r="BL502" i="14"/>
  <c r="BL245" i="14"/>
  <c r="BL284" i="14"/>
  <c r="BL283" i="14"/>
  <c r="BL233" i="14"/>
  <c r="BL109" i="14"/>
  <c r="BL335" i="14"/>
  <c r="BL26" i="14"/>
  <c r="BL53" i="14"/>
  <c r="BL288" i="14"/>
  <c r="BK1" i="14"/>
  <c r="BL156" i="14"/>
  <c r="BL255" i="14"/>
  <c r="BL258" i="14"/>
  <c r="BL340" i="14"/>
  <c r="BL362" i="14"/>
  <c r="BL23" i="14"/>
  <c r="BL34" i="14"/>
  <c r="BL215" i="14"/>
  <c r="BL295" i="14"/>
  <c r="BL312" i="14"/>
  <c r="BL424" i="14"/>
  <c r="BL428" i="14"/>
  <c r="BL139" i="14"/>
  <c r="BL307" i="14"/>
  <c r="BJ1" i="14"/>
  <c r="BL504" i="14"/>
  <c r="BL161" i="14"/>
  <c r="F36" i="55"/>
  <c r="F40" i="55"/>
  <c r="F39" i="55"/>
  <c r="BL272" i="14"/>
  <c r="BL275" i="14"/>
  <c r="F45" i="55"/>
  <c r="F47" i="55"/>
  <c r="BL46" i="14"/>
  <c r="BL219" i="14"/>
  <c r="BL387" i="14"/>
  <c r="BL70" i="14"/>
  <c r="BL308" i="14"/>
  <c r="BL225" i="14"/>
  <c r="F34" i="55"/>
  <c r="F41" i="55"/>
  <c r="F46" i="55"/>
  <c r="BL455" i="14"/>
  <c r="F65" i="55"/>
  <c r="BL130" i="14"/>
  <c r="F43" i="55"/>
  <c r="F44" i="55"/>
  <c r="F35" i="55"/>
  <c r="BL36" i="14"/>
  <c r="F59" i="55"/>
  <c r="F42" i="55"/>
  <c r="F37" i="55"/>
  <c r="F38" i="55"/>
  <c r="AD446" i="14"/>
  <c r="AD16" i="14"/>
  <c r="CE165" i="14"/>
  <c r="CE78" i="14"/>
  <c r="CE66" i="14"/>
  <c r="CF66" i="14" s="1"/>
  <c r="CE268" i="14"/>
  <c r="AD371" i="14"/>
  <c r="AD306" i="14"/>
  <c r="AD427" i="14"/>
  <c r="AD328" i="14"/>
  <c r="BY280" i="14"/>
  <c r="CD462" i="14"/>
  <c r="CF462" i="14" s="1"/>
  <c r="CE392" i="14"/>
  <c r="CE502" i="14"/>
  <c r="BY219" i="14"/>
  <c r="BY332" i="14"/>
  <c r="CE459" i="14"/>
  <c r="CF459" i="14" s="1"/>
  <c r="CE49" i="14"/>
  <c r="CF49" i="14" s="1"/>
  <c r="BY169" i="14"/>
  <c r="CD25" i="14"/>
  <c r="CF25" i="14" s="1"/>
  <c r="BL168" i="14"/>
  <c r="CD170" i="14"/>
  <c r="CE287" i="14"/>
  <c r="CF287" i="14" s="1"/>
  <c r="CD302" i="14"/>
  <c r="CF302" i="14" s="1"/>
  <c r="CE374" i="14"/>
  <c r="CF374" i="14" s="1"/>
  <c r="CE310" i="14"/>
  <c r="BL367" i="14"/>
  <c r="BL427" i="14"/>
  <c r="BL355" i="14"/>
  <c r="CD487" i="14"/>
  <c r="BL38" i="14"/>
  <c r="BL78" i="14"/>
  <c r="CD147" i="14"/>
  <c r="CF147" i="14" s="1"/>
  <c r="CE255" i="14"/>
  <c r="CF255" i="14" s="1"/>
  <c r="CD324" i="14"/>
  <c r="CF324" i="14" s="1"/>
  <c r="AD379" i="14"/>
  <c r="CE391" i="14"/>
  <c r="CF391" i="14" s="1"/>
  <c r="AD227" i="14"/>
  <c r="AL328" i="14"/>
  <c r="AD184" i="14"/>
  <c r="CD254" i="14"/>
  <c r="CF254" i="14" s="1"/>
  <c r="BL89" i="14"/>
  <c r="BL388" i="14"/>
  <c r="BL409" i="14"/>
  <c r="BL457" i="14"/>
  <c r="BL478" i="14"/>
  <c r="CD55" i="14"/>
  <c r="AD35" i="14"/>
  <c r="BL204" i="14"/>
  <c r="CE378" i="14"/>
  <c r="CF378" i="14" s="1"/>
  <c r="CE418" i="14"/>
  <c r="CF418" i="14" s="1"/>
  <c r="CD342" i="14"/>
  <c r="BL432" i="14"/>
  <c r="CD452" i="14"/>
  <c r="CE469" i="14"/>
  <c r="CF469" i="14" s="1"/>
  <c r="CF419" i="14"/>
  <c r="CD432" i="14"/>
  <c r="CF432" i="14" s="1"/>
  <c r="E10" i="32"/>
  <c r="S16" i="28" s="1"/>
  <c r="BL274" i="14"/>
  <c r="BL393" i="14"/>
  <c r="BL14" i="14"/>
  <c r="AD231" i="14"/>
  <c r="CD502" i="14"/>
  <c r="CD478" i="14"/>
  <c r="CD52" i="14"/>
  <c r="AD430" i="14"/>
  <c r="CD151" i="14"/>
  <c r="CF151" i="14" s="1"/>
  <c r="BY339" i="14"/>
  <c r="CE420" i="14"/>
  <c r="BL50" i="14"/>
  <c r="BL24" i="14"/>
  <c r="BL160" i="14"/>
  <c r="CD265" i="14"/>
  <c r="CF298" i="14"/>
  <c r="AL25" i="14"/>
  <c r="BL31" i="14"/>
  <c r="CE43" i="14"/>
  <c r="BL69" i="14"/>
  <c r="BL223" i="14"/>
  <c r="BY237" i="14"/>
  <c r="BL251" i="14"/>
  <c r="BL287" i="14"/>
  <c r="CD365" i="14"/>
  <c r="BL336" i="14"/>
  <c r="BL383" i="14"/>
  <c r="BL375" i="14"/>
  <c r="CE452" i="14"/>
  <c r="CE468" i="14"/>
  <c r="CF468" i="14" s="1"/>
  <c r="BL75" i="14"/>
  <c r="BL177" i="14"/>
  <c r="AK39" i="14"/>
  <c r="CD203" i="14"/>
  <c r="CF203" i="14" s="1"/>
  <c r="CD336" i="14"/>
  <c r="CF375" i="14"/>
  <c r="CE425" i="14"/>
  <c r="CF425" i="14" s="1"/>
  <c r="CD167" i="14"/>
  <c r="CF167" i="14" s="1"/>
  <c r="AD102" i="14"/>
  <c r="CD211" i="14"/>
  <c r="CF211" i="14" s="1"/>
  <c r="CE26" i="14"/>
  <c r="CF26" i="14" s="1"/>
  <c r="CE22" i="14"/>
  <c r="CF22" i="14" s="1"/>
  <c r="AD219" i="14"/>
  <c r="CE442" i="14"/>
  <c r="BL437" i="14"/>
  <c r="BL485" i="14"/>
  <c r="BL491" i="14"/>
  <c r="BY152" i="14"/>
  <c r="CE491" i="14"/>
  <c r="CD486" i="14"/>
  <c r="CF486" i="14" s="1"/>
  <c r="CE69" i="14"/>
  <c r="CE232" i="14"/>
  <c r="CD362" i="14"/>
  <c r="AD332" i="14"/>
  <c r="CF466" i="14"/>
  <c r="AD255" i="14"/>
  <c r="BL384" i="14"/>
  <c r="CE450" i="14"/>
  <c r="CF450" i="14" s="1"/>
  <c r="CE303" i="14"/>
  <c r="CF303" i="14" s="1"/>
  <c r="E36" i="32"/>
  <c r="D9" i="11"/>
  <c r="S14" i="28" s="1"/>
  <c r="E14" i="32"/>
  <c r="E40" i="32"/>
  <c r="AD140" i="14"/>
  <c r="AD143" i="14"/>
  <c r="C13" i="11"/>
  <c r="E13" i="11" s="1"/>
  <c r="C9" i="11"/>
  <c r="S13" i="28" s="1"/>
  <c r="S12" i="28" s="1"/>
  <c r="BL376" i="14"/>
  <c r="AD208" i="14"/>
  <c r="CF172" i="14"/>
  <c r="CF30" i="14"/>
  <c r="CF316" i="14"/>
  <c r="BL399" i="14"/>
  <c r="CD65" i="14"/>
  <c r="CF65" i="14" s="1"/>
  <c r="CE251" i="14"/>
  <c r="CF251" i="14" s="1"/>
  <c r="CF243" i="14"/>
  <c r="AD164" i="14"/>
  <c r="AD336" i="14"/>
  <c r="AD506" i="14"/>
  <c r="BL252" i="14"/>
  <c r="CD361" i="14"/>
  <c r="CD409" i="14"/>
  <c r="BL411" i="14"/>
  <c r="BL66" i="14"/>
  <c r="AD139" i="14"/>
  <c r="CD194" i="14"/>
  <c r="CD370" i="14"/>
  <c r="CD215" i="14"/>
  <c r="CF215" i="14" s="1"/>
  <c r="AD251" i="14"/>
  <c r="CD56" i="14"/>
  <c r="CF56" i="14" s="1"/>
  <c r="CE422" i="14"/>
  <c r="BL320" i="14"/>
  <c r="CD310" i="14"/>
  <c r="AD119" i="14"/>
  <c r="BL186" i="14"/>
  <c r="BL314" i="14"/>
  <c r="BL442" i="14"/>
  <c r="BL358" i="14"/>
  <c r="CE180" i="14"/>
  <c r="CE325" i="14"/>
  <c r="AD73" i="14"/>
  <c r="AD287" i="14"/>
  <c r="AD316" i="14"/>
  <c r="AD359" i="14"/>
  <c r="AD458" i="14"/>
  <c r="AD108" i="14"/>
  <c r="CD187" i="14"/>
  <c r="CF187" i="14" s="1"/>
  <c r="AD235" i="14"/>
  <c r="BL79" i="14"/>
  <c r="CE236" i="14"/>
  <c r="AD168" i="14"/>
  <c r="CD39" i="14"/>
  <c r="AD144" i="14"/>
  <c r="AD172" i="14"/>
  <c r="BL260" i="14"/>
  <c r="CD403" i="14"/>
  <c r="CF403" i="14" s="1"/>
  <c r="CD406" i="14"/>
  <c r="CF406" i="14" s="1"/>
  <c r="CD436" i="14"/>
  <c r="AD160" i="14"/>
  <c r="CD223" i="14"/>
  <c r="CF223" i="14" s="1"/>
  <c r="CD140" i="14"/>
  <c r="CE77" i="14"/>
  <c r="CE13" i="14"/>
  <c r="CD102" i="14"/>
  <c r="AD403" i="14"/>
  <c r="BL63" i="14"/>
  <c r="BL58" i="14"/>
  <c r="BL91" i="14"/>
  <c r="BY106" i="14"/>
  <c r="CD43" i="14"/>
  <c r="AD57" i="14"/>
  <c r="AD39" i="14"/>
  <c r="AD152" i="14"/>
  <c r="AD355" i="14"/>
  <c r="AD424" i="14"/>
  <c r="CE157" i="14"/>
  <c r="CE40" i="14"/>
  <c r="CF40" i="14" s="1"/>
  <c r="BL231" i="14"/>
  <c r="BL403" i="14"/>
  <c r="CD455" i="14"/>
  <c r="CF455" i="14" s="1"/>
  <c r="BL202" i="14"/>
  <c r="CE285" i="14"/>
  <c r="CD348" i="14"/>
  <c r="CF348" i="14" s="1"/>
  <c r="CD480" i="14"/>
  <c r="CD301" i="14"/>
  <c r="CF301" i="14" s="1"/>
  <c r="AD191" i="14"/>
  <c r="AD298" i="14"/>
  <c r="CE256" i="14"/>
  <c r="BL211" i="14"/>
  <c r="CE294" i="14"/>
  <c r="CD289" i="14"/>
  <c r="CE331" i="14"/>
  <c r="CF331" i="14" s="1"/>
  <c r="BL16" i="14"/>
  <c r="BL30" i="14"/>
  <c r="CE41" i="14"/>
  <c r="CF41" i="14" s="1"/>
  <c r="BL45" i="14"/>
  <c r="CD78" i="14"/>
  <c r="CF132" i="14"/>
  <c r="CE234" i="14"/>
  <c r="CF234" i="14" s="1"/>
  <c r="CE250" i="14"/>
  <c r="CF250" i="14" s="1"/>
  <c r="BY214" i="14"/>
  <c r="BY217" i="14"/>
  <c r="BY249" i="14"/>
  <c r="CD273" i="14"/>
  <c r="CF273" i="14" s="1"/>
  <c r="BY289" i="14"/>
  <c r="CD306" i="14"/>
  <c r="CF306" i="14" s="1"/>
  <c r="CD357" i="14"/>
  <c r="CD373" i="14"/>
  <c r="CD389" i="14"/>
  <c r="CE457" i="14"/>
  <c r="CF457" i="14" s="1"/>
  <c r="BL430" i="14"/>
  <c r="BL285" i="14"/>
  <c r="BL370" i="14"/>
  <c r="BL93" i="14"/>
  <c r="BL330" i="14"/>
  <c r="BL194" i="14"/>
  <c r="CE32" i="14"/>
  <c r="CF32" i="14" s="1"/>
  <c r="CD272" i="14"/>
  <c r="CE102" i="14"/>
  <c r="AD395" i="14"/>
  <c r="CF108" i="14"/>
  <c r="BL239" i="14"/>
  <c r="CE362" i="14"/>
  <c r="BL80" i="14"/>
  <c r="BL81" i="14"/>
  <c r="BL98" i="14"/>
  <c r="BY114" i="14"/>
  <c r="BL173" i="14"/>
  <c r="BL235" i="14"/>
  <c r="BY253" i="14"/>
  <c r="CF277" i="14"/>
  <c r="CF390" i="14"/>
  <c r="BL415" i="14"/>
  <c r="CE445" i="14"/>
  <c r="CF445" i="14" s="1"/>
  <c r="CE427" i="14"/>
  <c r="CF427" i="14" s="1"/>
  <c r="BL382" i="14"/>
  <c r="BL398" i="14"/>
  <c r="BL290" i="14"/>
  <c r="BL406" i="14"/>
  <c r="CD442" i="14"/>
  <c r="CE267" i="14"/>
  <c r="CE15" i="14"/>
  <c r="CF15" i="14" s="1"/>
  <c r="CD261" i="14"/>
  <c r="CD285" i="14"/>
  <c r="CE449" i="14"/>
  <c r="CF449" i="14" s="1"/>
  <c r="CF483" i="14"/>
  <c r="CD499" i="14"/>
  <c r="BL138" i="14"/>
  <c r="BL206" i="14"/>
  <c r="BL17" i="14"/>
  <c r="CE107" i="14"/>
  <c r="CF107" i="14" s="1"/>
  <c r="CD180" i="14"/>
  <c r="CE297" i="14"/>
  <c r="CF297" i="14" s="1"/>
  <c r="CE307" i="14"/>
  <c r="CF307" i="14" s="1"/>
  <c r="CD338" i="14"/>
  <c r="CD474" i="14"/>
  <c r="CF474" i="14" s="1"/>
  <c r="CE109" i="14"/>
  <c r="BL74" i="14"/>
  <c r="BL123" i="14"/>
  <c r="CE173" i="14"/>
  <c r="CF109" i="14"/>
  <c r="CD62" i="14"/>
  <c r="CE242" i="14"/>
  <c r="CF242" i="14" s="1"/>
  <c r="CE213" i="14"/>
  <c r="CD417" i="14"/>
  <c r="BL316" i="14"/>
  <c r="CE351" i="14"/>
  <c r="CF351" i="14" s="1"/>
  <c r="BL423" i="14"/>
  <c r="CF453" i="14"/>
  <c r="CD456" i="14"/>
  <c r="CF456" i="14" s="1"/>
  <c r="BL395" i="14"/>
  <c r="CD435" i="14"/>
  <c r="CF435" i="14" s="1"/>
  <c r="BL379" i="14"/>
  <c r="BL197" i="14"/>
  <c r="CE47" i="14"/>
  <c r="CF47" i="14" s="1"/>
  <c r="CE209" i="14"/>
  <c r="CF209" i="14" s="1"/>
  <c r="CD239" i="14"/>
  <c r="CF239" i="14" s="1"/>
  <c r="CE261" i="14"/>
  <c r="CD506" i="14"/>
  <c r="CE343" i="14"/>
  <c r="CF343" i="14" s="1"/>
  <c r="BL61" i="14"/>
  <c r="BL108" i="14"/>
  <c r="BL153" i="14"/>
  <c r="BL394" i="14"/>
  <c r="BL402" i="14"/>
  <c r="BL439" i="14"/>
  <c r="BL471" i="14"/>
  <c r="CD93" i="14"/>
  <c r="CF93" i="14" s="1"/>
  <c r="CE410" i="14"/>
  <c r="CF410" i="14" s="1"/>
  <c r="CF471" i="14"/>
  <c r="BL104" i="14"/>
  <c r="BL125" i="14"/>
  <c r="CE52" i="14"/>
  <c r="CD131" i="14"/>
  <c r="CE181" i="14"/>
  <c r="CD200" i="14"/>
  <c r="AD115" i="14"/>
  <c r="CD358" i="14"/>
  <c r="CF358" i="14" s="1"/>
  <c r="AD411" i="14"/>
  <c r="CE463" i="14"/>
  <c r="CF463" i="14" s="1"/>
  <c r="CE17" i="14"/>
  <c r="CE177" i="14"/>
  <c r="CD135" i="14"/>
  <c r="CF135" i="14" s="1"/>
  <c r="CD72" i="14"/>
  <c r="BL165" i="14"/>
  <c r="BL96" i="14"/>
  <c r="BL315" i="14"/>
  <c r="BL389" i="14"/>
  <c r="BY160" i="14"/>
  <c r="CD95" i="14"/>
  <c r="CF95" i="14" s="1"/>
  <c r="BL48" i="14"/>
  <c r="BL392" i="14"/>
  <c r="CE265" i="14"/>
  <c r="CE112" i="14"/>
  <c r="BL126" i="14"/>
  <c r="BL149" i="14"/>
  <c r="BL364" i="14"/>
  <c r="CF275" i="14"/>
  <c r="BL54" i="14"/>
  <c r="BL76" i="14"/>
  <c r="BL95" i="14"/>
  <c r="BL92" i="14"/>
  <c r="BL449" i="14"/>
  <c r="BY183" i="14"/>
  <c r="CE424" i="14"/>
  <c r="CF424" i="14" s="1"/>
  <c r="CE269" i="14"/>
  <c r="CF269" i="14" s="1"/>
  <c r="BL425" i="14"/>
  <c r="CF454" i="14"/>
  <c r="CE506" i="14"/>
  <c r="CD127" i="14"/>
  <c r="CF127" i="14" s="1"/>
  <c r="CE156" i="14"/>
  <c r="CD16" i="14"/>
  <c r="CF16" i="14" s="1"/>
  <c r="BL444" i="14"/>
  <c r="AD363" i="14"/>
  <c r="CD94" i="14"/>
  <c r="CF94" i="14" s="1"/>
  <c r="CE272" i="14"/>
  <c r="BL127" i="14"/>
  <c r="CD286" i="14"/>
  <c r="CF286" i="14" s="1"/>
  <c r="CD271" i="14"/>
  <c r="CF271" i="14" s="1"/>
  <c r="CE446" i="14"/>
  <c r="CF446" i="14" s="1"/>
  <c r="CF339" i="14"/>
  <c r="CE62" i="14"/>
  <c r="CD183" i="14"/>
  <c r="CF183" i="14" s="1"/>
  <c r="CE329" i="14"/>
  <c r="BL88" i="14"/>
  <c r="BL51" i="14"/>
  <c r="BL465" i="14"/>
  <c r="CD14" i="14"/>
  <c r="BY203" i="14"/>
  <c r="CF259" i="14"/>
  <c r="CE363" i="14"/>
  <c r="CF363" i="14" s="1"/>
  <c r="BL56" i="14"/>
  <c r="BL209" i="14"/>
  <c r="BL294" i="14"/>
  <c r="CD490" i="14"/>
  <c r="CF490" i="14" s="1"/>
  <c r="CD276" i="14"/>
  <c r="CF276" i="14" s="1"/>
  <c r="BL337" i="14"/>
  <c r="CD422" i="14"/>
  <c r="BL22" i="14"/>
  <c r="CD155" i="14"/>
  <c r="CF155" i="14" s="1"/>
  <c r="CD314" i="14"/>
  <c r="BL345" i="14"/>
  <c r="CD97" i="14"/>
  <c r="CF97" i="14" s="1"/>
  <c r="BL380" i="14"/>
  <c r="AD383" i="14"/>
  <c r="CF19" i="14"/>
  <c r="CF304" i="14"/>
  <c r="CD448" i="14"/>
  <c r="CE448" i="14"/>
  <c r="CE472" i="14"/>
  <c r="BL82" i="14"/>
  <c r="CE74" i="14"/>
  <c r="CE48" i="14"/>
  <c r="CD268" i="14"/>
  <c r="CE115" i="14"/>
  <c r="CE200" i="14"/>
  <c r="CF200" i="14" s="1"/>
  <c r="CE140" i="14"/>
  <c r="CD138" i="14"/>
  <c r="CD267" i="14"/>
  <c r="CE103" i="14"/>
  <c r="CE429" i="14"/>
  <c r="CF429" i="14" s="1"/>
  <c r="CD230" i="14"/>
  <c r="CF230" i="14" s="1"/>
  <c r="BL119" i="14"/>
  <c r="BL450" i="14"/>
  <c r="BL494" i="14"/>
  <c r="CE193" i="14"/>
  <c r="CE347" i="14"/>
  <c r="CF347" i="14" s="1"/>
  <c r="BL13" i="14"/>
  <c r="BL222" i="14"/>
  <c r="CD263" i="14"/>
  <c r="CF263" i="14" s="1"/>
  <c r="CE337" i="14"/>
  <c r="CD115" i="14"/>
  <c r="CD328" i="14"/>
  <c r="CF328" i="14" s="1"/>
  <c r="CF90" i="14"/>
  <c r="CD134" i="14"/>
  <c r="CE116" i="14"/>
  <c r="CE289" i="14"/>
  <c r="CD159" i="14"/>
  <c r="CF159" i="14" s="1"/>
  <c r="CD186" i="14"/>
  <c r="BL218" i="14"/>
  <c r="CE84" i="14"/>
  <c r="CF84" i="14" s="1"/>
  <c r="CE160" i="14"/>
  <c r="CF160" i="14" s="1"/>
  <c r="CF379" i="14"/>
  <c r="CE188" i="14"/>
  <c r="CD152" i="14"/>
  <c r="CF152" i="14" s="1"/>
  <c r="BL474" i="14"/>
  <c r="BY91" i="14"/>
  <c r="CD202" i="14"/>
  <c r="CD96" i="14"/>
  <c r="CF96" i="14" s="1"/>
  <c r="BL325" i="14"/>
  <c r="CD188" i="14"/>
  <c r="BY53" i="14"/>
  <c r="AM191" i="14"/>
  <c r="CD64" i="14"/>
  <c r="CD493" i="14"/>
  <c r="CF493" i="14" s="1"/>
  <c r="BL304" i="14"/>
  <c r="BL321" i="14"/>
  <c r="AD348" i="14"/>
  <c r="CD438" i="14"/>
  <c r="CF438" i="14" s="1"/>
  <c r="BL171" i="14"/>
  <c r="CE216" i="14"/>
  <c r="CF216" i="14" s="1"/>
  <c r="BL179" i="14"/>
  <c r="BL200" i="14"/>
  <c r="CD179" i="14"/>
  <c r="CF179" i="14" s="1"/>
  <c r="CD282" i="14"/>
  <c r="AD69" i="14"/>
  <c r="CE212" i="14"/>
  <c r="CF212" i="14" s="1"/>
  <c r="CE224" i="14"/>
  <c r="BL250" i="14"/>
  <c r="CD326" i="14"/>
  <c r="BY156" i="14"/>
  <c r="CD383" i="14"/>
  <c r="CD431" i="14"/>
  <c r="CE475" i="14"/>
  <c r="CF68" i="14"/>
  <c r="CD156" i="14"/>
  <c r="CD192" i="14"/>
  <c r="CF192" i="14" s="1"/>
  <c r="CE313" i="14"/>
  <c r="AD320" i="14"/>
  <c r="CE197" i="14"/>
  <c r="CD45" i="14"/>
  <c r="CF45" i="14" s="1"/>
  <c r="CD20" i="14"/>
  <c r="CF20" i="14" s="1"/>
  <c r="AD92" i="14"/>
  <c r="CE141" i="14"/>
  <c r="CE359" i="14"/>
  <c r="CF359" i="14" s="1"/>
  <c r="CD504" i="14"/>
  <c r="BL234" i="14"/>
  <c r="CD402" i="14"/>
  <c r="AD415" i="14"/>
  <c r="CF37" i="14"/>
  <c r="BY23" i="14"/>
  <c r="CE61" i="14"/>
  <c r="AD97" i="14"/>
  <c r="CD101" i="14"/>
  <c r="CF101" i="14" s="1"/>
  <c r="CE128" i="14"/>
  <c r="AD156" i="14"/>
  <c r="BL115" i="14"/>
  <c r="BL373" i="14"/>
  <c r="BL19" i="14"/>
  <c r="BL140" i="14"/>
  <c r="BL143" i="14"/>
  <c r="CD106" i="14"/>
  <c r="CF106" i="14" s="1"/>
  <c r="CE345" i="14"/>
  <c r="CD58" i="14"/>
  <c r="BY175" i="14"/>
  <c r="CE218" i="14"/>
  <c r="CF218" i="14" s="1"/>
  <c r="CF300" i="14"/>
  <c r="CD377" i="14"/>
  <c r="BY380" i="14"/>
  <c r="BL359" i="14"/>
  <c r="CE399" i="14"/>
  <c r="CF399" i="14" s="1"/>
  <c r="BL68" i="14"/>
  <c r="CD92" i="14"/>
  <c r="CE111" i="14"/>
  <c r="CD28" i="14"/>
  <c r="CD48" i="14"/>
  <c r="BL106" i="14"/>
  <c r="BY130" i="14"/>
  <c r="CF204" i="14"/>
  <c r="CE336" i="14"/>
  <c r="BL280" i="14"/>
  <c r="BL371" i="14"/>
  <c r="CD495" i="14"/>
  <c r="CE92" i="14"/>
  <c r="CD61" i="14"/>
  <c r="CF76" i="14"/>
  <c r="CD148" i="14"/>
  <c r="CF148" i="14" s="1"/>
  <c r="CD246" i="14"/>
  <c r="CF246" i="14" s="1"/>
  <c r="BL120" i="14"/>
  <c r="BL265" i="14"/>
  <c r="BL390" i="14"/>
  <c r="BL480" i="14"/>
  <c r="BL40" i="14"/>
  <c r="CE83" i="14"/>
  <c r="CF83" i="14" s="1"/>
  <c r="BL102" i="14"/>
  <c r="BY155" i="14"/>
  <c r="BL216" i="14"/>
  <c r="CF290" i="14"/>
  <c r="CD381" i="14"/>
  <c r="BL328" i="14"/>
  <c r="AL441" i="14"/>
  <c r="AM441" i="14" s="1"/>
  <c r="BY334" i="14"/>
  <c r="CE464" i="14"/>
  <c r="BL129" i="14"/>
  <c r="BY109" i="14"/>
  <c r="CE252" i="14"/>
  <c r="CF426" i="14"/>
  <c r="CD439" i="14"/>
  <c r="CF439" i="14" s="1"/>
  <c r="CD451" i="14"/>
  <c r="CD475" i="14"/>
  <c r="CD491" i="14"/>
  <c r="BL71" i="14"/>
  <c r="BL103" i="14"/>
  <c r="BL217" i="14"/>
  <c r="BL365" i="14"/>
  <c r="BL62" i="14"/>
  <c r="BL214" i="14"/>
  <c r="BL273" i="14"/>
  <c r="BL420" i="14"/>
  <c r="BL257" i="14"/>
  <c r="CD50" i="14"/>
  <c r="CF50" i="14" s="1"/>
  <c r="CF143" i="14"/>
  <c r="CE400" i="14"/>
  <c r="CE451" i="14"/>
  <c r="CD460" i="14"/>
  <c r="CF460" i="14" s="1"/>
  <c r="CE479" i="14"/>
  <c r="CF479" i="14" s="1"/>
  <c r="CE443" i="14"/>
  <c r="CF443" i="14" s="1"/>
  <c r="AD195" i="14"/>
  <c r="AD482" i="14"/>
  <c r="AL223" i="14"/>
  <c r="CE27" i="14"/>
  <c r="CD191" i="14"/>
  <c r="BL32" i="14"/>
  <c r="BL421" i="14"/>
  <c r="BL456" i="14"/>
  <c r="BL498" i="14"/>
  <c r="BL499" i="14"/>
  <c r="CE185" i="14"/>
  <c r="BY305" i="14"/>
  <c r="BL157" i="14"/>
  <c r="BL190" i="14"/>
  <c r="BL169" i="14"/>
  <c r="CD294" i="14"/>
  <c r="BL277" i="14"/>
  <c r="CD366" i="14"/>
  <c r="BL187" i="14"/>
  <c r="BL170" i="14"/>
  <c r="CE58" i="14"/>
  <c r="CD80" i="14"/>
  <c r="CE384" i="14"/>
  <c r="CD394" i="14"/>
  <c r="CF394" i="14" s="1"/>
  <c r="CD441" i="14"/>
  <c r="CF441" i="14" s="1"/>
  <c r="CD111" i="14"/>
  <c r="CD87" i="14"/>
  <c r="CF87" i="14" s="1"/>
  <c r="CD139" i="14"/>
  <c r="CF139" i="14" s="1"/>
  <c r="CD330" i="14"/>
  <c r="CD126" i="14"/>
  <c r="CF126" i="14" s="1"/>
  <c r="CD168" i="14"/>
  <c r="CF168" i="14" s="1"/>
  <c r="CE227" i="14"/>
  <c r="CF227" i="14" s="1"/>
  <c r="CD320" i="14"/>
  <c r="CF320" i="14" s="1"/>
  <c r="BL60" i="14"/>
  <c r="BL418" i="14"/>
  <c r="BL467" i="14"/>
  <c r="BL501" i="14"/>
  <c r="BL506" i="14"/>
  <c r="CE487" i="14"/>
  <c r="CE295" i="14"/>
  <c r="CF295" i="14" s="1"/>
  <c r="BL228" i="14"/>
  <c r="BL369" i="14"/>
  <c r="BL150" i="14"/>
  <c r="BL353" i="14"/>
  <c r="BL298" i="14"/>
  <c r="BL154" i="14"/>
  <c r="CD63" i="14"/>
  <c r="CE131" i="14"/>
  <c r="CD184" i="14"/>
  <c r="CF184" i="14" s="1"/>
  <c r="CE191" i="14"/>
  <c r="CE428" i="14"/>
  <c r="CF428" i="14" s="1"/>
  <c r="CE465" i="14"/>
  <c r="CF465" i="14" s="1"/>
  <c r="CD482" i="14"/>
  <c r="CF482" i="14" s="1"/>
  <c r="AD272" i="14"/>
  <c r="CD46" i="14"/>
  <c r="CF46" i="14" s="1"/>
  <c r="CD346" i="14"/>
  <c r="AD50" i="14"/>
  <c r="AD176" i="14"/>
  <c r="BL87" i="14"/>
  <c r="BL313" i="14"/>
  <c r="BL310" i="14"/>
  <c r="CD163" i="14"/>
  <c r="CF163" i="14" s="1"/>
  <c r="BY168" i="14"/>
  <c r="CD494" i="14"/>
  <c r="CF494" i="14" s="1"/>
  <c r="BY302" i="14"/>
  <c r="BY297" i="14"/>
  <c r="BY271" i="14"/>
  <c r="BL261" i="14"/>
  <c r="BL322" i="14"/>
  <c r="CD334" i="14"/>
  <c r="BL111" i="14"/>
  <c r="CE387" i="14"/>
  <c r="CF387" i="14" s="1"/>
  <c r="CE371" i="14"/>
  <c r="BL401" i="14"/>
  <c r="AD88" i="14"/>
  <c r="BL350" i="14"/>
  <c r="BL460" i="14"/>
  <c r="CD18" i="14"/>
  <c r="CD386" i="14"/>
  <c r="BL400" i="14"/>
  <c r="BL414" i="14"/>
  <c r="BL381" i="14"/>
  <c r="BL377" i="14"/>
  <c r="BL183" i="14"/>
  <c r="BL155" i="14"/>
  <c r="BL348" i="14"/>
  <c r="CE368" i="14"/>
  <c r="BL503" i="14"/>
  <c r="BL368" i="14"/>
  <c r="CF31" i="14"/>
  <c r="CF79" i="14"/>
  <c r="CD318" i="14"/>
  <c r="CD501" i="14"/>
  <c r="CF501" i="14" s="1"/>
  <c r="BL52" i="14"/>
  <c r="BL59" i="14"/>
  <c r="BL65" i="14"/>
  <c r="BL256" i="14"/>
  <c r="BL441" i="14"/>
  <c r="BL459" i="14"/>
  <c r="BL484" i="14"/>
  <c r="BL497" i="14"/>
  <c r="BL385" i="14"/>
  <c r="CE495" i="14"/>
  <c r="BL203" i="14"/>
  <c r="CE89" i="14"/>
  <c r="CF89" i="14" s="1"/>
  <c r="BL327" i="14"/>
  <c r="CE133" i="14"/>
  <c r="BL175" i="14"/>
  <c r="BL226" i="14"/>
  <c r="BL229" i="14"/>
  <c r="CF33" i="14"/>
  <c r="BL107" i="14"/>
  <c r="BL116" i="14"/>
  <c r="CF332" i="14"/>
  <c r="CF415" i="14"/>
  <c r="CF175" i="14"/>
  <c r="CD464" i="14"/>
  <c r="BL276" i="14"/>
  <c r="BY204" i="14"/>
  <c r="CF349" i="14"/>
  <c r="CF411" i="14"/>
  <c r="BL134" i="14"/>
  <c r="BL94" i="14"/>
  <c r="BY200" i="14"/>
  <c r="BL267" i="14"/>
  <c r="BL339" i="14"/>
  <c r="CD279" i="14"/>
  <c r="CF279" i="14" s="1"/>
  <c r="CE63" i="14"/>
  <c r="CF305" i="14"/>
  <c r="BY239" i="14"/>
  <c r="CF458" i="14"/>
  <c r="CE80" i="14"/>
  <c r="CE421" i="14"/>
  <c r="CF421" i="14" s="1"/>
  <c r="BL141" i="14"/>
  <c r="CD196" i="14"/>
  <c r="CF196" i="14" s="1"/>
  <c r="AD276" i="14"/>
  <c r="BL189" i="14"/>
  <c r="BL351" i="14"/>
  <c r="BL422" i="14"/>
  <c r="CE72" i="14"/>
  <c r="BL334" i="14"/>
  <c r="BL44" i="14"/>
  <c r="BL192" i="14"/>
  <c r="BL346" i="14"/>
  <c r="BL47" i="14"/>
  <c r="BL443" i="14"/>
  <c r="BL114" i="14"/>
  <c r="BL301" i="14"/>
  <c r="AD474" i="14"/>
  <c r="BL426" i="14"/>
  <c r="BL133" i="14"/>
  <c r="CE39" i="14"/>
  <c r="AF243" i="14"/>
  <c r="AL243" i="14" s="1"/>
  <c r="AM244" i="76"/>
  <c r="AH244" i="76"/>
  <c r="AF275" i="14"/>
  <c r="AL275" i="14" s="1"/>
  <c r="AM276" i="76"/>
  <c r="AF430" i="14"/>
  <c r="AL430" i="14" s="1"/>
  <c r="AM431" i="76"/>
  <c r="AM19" i="76"/>
  <c r="AH19" i="76"/>
  <c r="AF18" i="14"/>
  <c r="AL18" i="14" s="1"/>
  <c r="AM387" i="76"/>
  <c r="AF386" i="14"/>
  <c r="AL386" i="14" s="1"/>
  <c r="AH387" i="76"/>
  <c r="AF54" i="14"/>
  <c r="AL54" i="14" s="1"/>
  <c r="AM55" i="76"/>
  <c r="AH55" i="76"/>
  <c r="CF467" i="14"/>
  <c r="CG283" i="76"/>
  <c r="CG474" i="76"/>
  <c r="BL166" i="14"/>
  <c r="AD180" i="14"/>
  <c r="BL463" i="14"/>
  <c r="BL477" i="14"/>
  <c r="BL490" i="14"/>
  <c r="BY68" i="14"/>
  <c r="BL176" i="14"/>
  <c r="AG14" i="76"/>
  <c r="AF13" i="14" s="1"/>
  <c r="AL13" i="14" s="1"/>
  <c r="AE1" i="76"/>
  <c r="AE6" i="76" s="1"/>
  <c r="AG418" i="76"/>
  <c r="AF417" i="14" s="1"/>
  <c r="AL417" i="14" s="1"/>
  <c r="AG23" i="76"/>
  <c r="AM23" i="76" s="1"/>
  <c r="CG171" i="76"/>
  <c r="CG342" i="76"/>
  <c r="CF34" i="14"/>
  <c r="AD148" i="14"/>
  <c r="CE124" i="14"/>
  <c r="BL182" i="14"/>
  <c r="BL201" i="14"/>
  <c r="AG240" i="76"/>
  <c r="AF239" i="14" s="1"/>
  <c r="AL239" i="14" s="1"/>
  <c r="AG100" i="76"/>
  <c r="AF99" i="14" s="1"/>
  <c r="AL99" i="14" s="1"/>
  <c r="AG284" i="76"/>
  <c r="AF283" i="14" s="1"/>
  <c r="AL283" i="14" s="1"/>
  <c r="AG413" i="76"/>
  <c r="AF412" i="14" s="1"/>
  <c r="AL412" i="14" s="1"/>
  <c r="AG281" i="76"/>
  <c r="AM281" i="76" s="1"/>
  <c r="CE355" i="14"/>
  <c r="CF355" i="14" s="1"/>
  <c r="CF86" i="14"/>
  <c r="CE484" i="14"/>
  <c r="CF484" i="14" s="1"/>
  <c r="CE500" i="14"/>
  <c r="CF500" i="14" s="1"/>
  <c r="CG249" i="76"/>
  <c r="CG61" i="76"/>
  <c r="CG420" i="76"/>
  <c r="AD454" i="14"/>
  <c r="CD472" i="14"/>
  <c r="CF489" i="14"/>
  <c r="CD136" i="14"/>
  <c r="CF136" i="14" s="1"/>
  <c r="BL329" i="14"/>
  <c r="BL354" i="14"/>
  <c r="AG131" i="76"/>
  <c r="AH131" i="76" s="1"/>
  <c r="AG18" i="76"/>
  <c r="AH18" i="76" s="1"/>
  <c r="CD235" i="14"/>
  <c r="CF235" i="14" s="1"/>
  <c r="AD291" i="14"/>
  <c r="CE407" i="14"/>
  <c r="CF407" i="14" s="1"/>
  <c r="BY430" i="14"/>
  <c r="AG205" i="76"/>
  <c r="AG358" i="76"/>
  <c r="AG120" i="76"/>
  <c r="AH120" i="76" s="1"/>
  <c r="AG254" i="76"/>
  <c r="AG314" i="76"/>
  <c r="AG500" i="76"/>
  <c r="AG470" i="76"/>
  <c r="AM470" i="76" s="1"/>
  <c r="CD317" i="14"/>
  <c r="CF317" i="14" s="1"/>
  <c r="CD333" i="14"/>
  <c r="AG122" i="76"/>
  <c r="AG278" i="76"/>
  <c r="AH278" i="76" s="1"/>
  <c r="AG116" i="76"/>
  <c r="AH116" i="76" s="1"/>
  <c r="AG459" i="76"/>
  <c r="AF458" i="14" s="1"/>
  <c r="AL458" i="14" s="1"/>
  <c r="AG432" i="76"/>
  <c r="AG469" i="76"/>
  <c r="AF468" i="14" s="1"/>
  <c r="AL468" i="14" s="1"/>
  <c r="AG96" i="76"/>
  <c r="AF95" i="14" s="1"/>
  <c r="AL95" i="14" s="1"/>
  <c r="AG161" i="76"/>
  <c r="AH161" i="76" s="1"/>
  <c r="AG248" i="76"/>
  <c r="AG496" i="76"/>
  <c r="AF495" i="14" s="1"/>
  <c r="AL495" i="14" s="1"/>
  <c r="CE318" i="14"/>
  <c r="CE326" i="14"/>
  <c r="CE334" i="14"/>
  <c r="CE377" i="14"/>
  <c r="CD38" i="14"/>
  <c r="CF38" i="14" s="1"/>
  <c r="CD59" i="14"/>
  <c r="BY31" i="14"/>
  <c r="AG160" i="76"/>
  <c r="AH160" i="76" s="1"/>
  <c r="AG140" i="76"/>
  <c r="AF139" i="14" s="1"/>
  <c r="AL139" i="14" s="1"/>
  <c r="AG24" i="76"/>
  <c r="AG280" i="76"/>
  <c r="AH280" i="76" s="1"/>
  <c r="AG322" i="76"/>
  <c r="AG374" i="76"/>
  <c r="AG400" i="76"/>
  <c r="AH400" i="76" s="1"/>
  <c r="AG476" i="76"/>
  <c r="AF475" i="14" s="1"/>
  <c r="AL475" i="14" s="1"/>
  <c r="AH56" i="76"/>
  <c r="AF55" i="14"/>
  <c r="AL55" i="14" s="1"/>
  <c r="AM56" i="76"/>
  <c r="AN56" i="76" s="1"/>
  <c r="AF51" i="14"/>
  <c r="AL51" i="14" s="1"/>
  <c r="AM52" i="76"/>
  <c r="AN52" i="76" s="1"/>
  <c r="AH52" i="76"/>
  <c r="AF64" i="14"/>
  <c r="AL64" i="14" s="1"/>
  <c r="AM64" i="14" s="1"/>
  <c r="CG64" i="14" s="1"/>
  <c r="AM65" i="76"/>
  <c r="AN65" i="76" s="1"/>
  <c r="AH65" i="76"/>
  <c r="AF43" i="14"/>
  <c r="AL43" i="14" s="1"/>
  <c r="AM43" i="14" s="1"/>
  <c r="CG43" i="14" s="1"/>
  <c r="AH44" i="76"/>
  <c r="AM44" i="76"/>
  <c r="AN44" i="76" s="1"/>
  <c r="AF117" i="14"/>
  <c r="AL117" i="14" s="1"/>
  <c r="AM118" i="76"/>
  <c r="AN118" i="76" s="1"/>
  <c r="AH118" i="76"/>
  <c r="AM220" i="76"/>
  <c r="AN220" i="76" s="1"/>
  <c r="AF219" i="14"/>
  <c r="AL219" i="14" s="1"/>
  <c r="AH220" i="76"/>
  <c r="AF147" i="14"/>
  <c r="AM148" i="76"/>
  <c r="AN148" i="76" s="1"/>
  <c r="AH148" i="76"/>
  <c r="AF221" i="14"/>
  <c r="AL221" i="14" s="1"/>
  <c r="AH222" i="76"/>
  <c r="AM222" i="76"/>
  <c r="AN222" i="76" s="1"/>
  <c r="AH341" i="76"/>
  <c r="AM341" i="76"/>
  <c r="AN341" i="76" s="1"/>
  <c r="AF340" i="14"/>
  <c r="AL340" i="14" s="1"/>
  <c r="AF452" i="14"/>
  <c r="AL452" i="14" s="1"/>
  <c r="AH453" i="76"/>
  <c r="AM453" i="76"/>
  <c r="AN453" i="76" s="1"/>
  <c r="AF163" i="14"/>
  <c r="AL163" i="14" s="1"/>
  <c r="AH164" i="76"/>
  <c r="AM164" i="76"/>
  <c r="AN164" i="76" s="1"/>
  <c r="AF443" i="14"/>
  <c r="AL443" i="14" s="1"/>
  <c r="AM444" i="76"/>
  <c r="AN444" i="76" s="1"/>
  <c r="AH444" i="76"/>
  <c r="AM304" i="76"/>
  <c r="AN304" i="76" s="1"/>
  <c r="AH304" i="76"/>
  <c r="AF303" i="14"/>
  <c r="AL303" i="14" s="1"/>
  <c r="AF402" i="14"/>
  <c r="AL402" i="14" s="1"/>
  <c r="AH403" i="76"/>
  <c r="AM403" i="76"/>
  <c r="AN403" i="76" s="1"/>
  <c r="AF500" i="14"/>
  <c r="AL500" i="14" s="1"/>
  <c r="AM501" i="76"/>
  <c r="AN501" i="76" s="1"/>
  <c r="AH501" i="76"/>
  <c r="AF41" i="14"/>
  <c r="AL41" i="14" s="1"/>
  <c r="AM42" i="76"/>
  <c r="AN42" i="76" s="1"/>
  <c r="AH42" i="76"/>
  <c r="AM68" i="76"/>
  <c r="AN68" i="76" s="1"/>
  <c r="AH68" i="76"/>
  <c r="AF67" i="14"/>
  <c r="AL67" i="14" s="1"/>
  <c r="AF83" i="14"/>
  <c r="AL83" i="14" s="1"/>
  <c r="AM83" i="14" s="1"/>
  <c r="AH84" i="76"/>
  <c r="AM84" i="76"/>
  <c r="AN84" i="76" s="1"/>
  <c r="AF246" i="14"/>
  <c r="AL246" i="14" s="1"/>
  <c r="AM246" i="14" s="1"/>
  <c r="CG246" i="14" s="1"/>
  <c r="AH247" i="76"/>
  <c r="AM247" i="76"/>
  <c r="AN247" i="76" s="1"/>
  <c r="AF470" i="14"/>
  <c r="AL470" i="14" s="1"/>
  <c r="AM471" i="76"/>
  <c r="AN471" i="76" s="1"/>
  <c r="AH471" i="76"/>
  <c r="AH112" i="76"/>
  <c r="AF111" i="14"/>
  <c r="AL111" i="14" s="1"/>
  <c r="AM112" i="76"/>
  <c r="AN112" i="76" s="1"/>
  <c r="AH34" i="76"/>
  <c r="AF33" i="14"/>
  <c r="AL33" i="14" s="1"/>
  <c r="AM34" i="76"/>
  <c r="AN34" i="76" s="1"/>
  <c r="AF109" i="14"/>
  <c r="AL109" i="14" s="1"/>
  <c r="AM109" i="14" s="1"/>
  <c r="CG109" i="14" s="1"/>
  <c r="AH110" i="76"/>
  <c r="AM110" i="76"/>
  <c r="AN110" i="76" s="1"/>
  <c r="AF112" i="14"/>
  <c r="AL112" i="14" s="1"/>
  <c r="AH113" i="76"/>
  <c r="AM113" i="76"/>
  <c r="AN113" i="76" s="1"/>
  <c r="AM282" i="76"/>
  <c r="AN282" i="76" s="1"/>
  <c r="AF281" i="14"/>
  <c r="AL281" i="14" s="1"/>
  <c r="AH282" i="76"/>
  <c r="AH365" i="76"/>
  <c r="AM365" i="76"/>
  <c r="AN365" i="76" s="1"/>
  <c r="AF364" i="14"/>
  <c r="AL364" i="14" s="1"/>
  <c r="AH412" i="76"/>
  <c r="AF411" i="14"/>
  <c r="AL411" i="14" s="1"/>
  <c r="AM412" i="76"/>
  <c r="AN412" i="76" s="1"/>
  <c r="AF166" i="14"/>
  <c r="AL166" i="14" s="1"/>
  <c r="AM167" i="76"/>
  <c r="AN167" i="76" s="1"/>
  <c r="AH167" i="76"/>
  <c r="AF189" i="14"/>
  <c r="AL189" i="14" s="1"/>
  <c r="AM190" i="76"/>
  <c r="AN190" i="76" s="1"/>
  <c r="AH190" i="76"/>
  <c r="AH143" i="76"/>
  <c r="AF142" i="14"/>
  <c r="AL142" i="14" s="1"/>
  <c r="AM143" i="76"/>
  <c r="AN143" i="76" s="1"/>
  <c r="AH71" i="76"/>
  <c r="AF70" i="14"/>
  <c r="AL70" i="14" s="1"/>
  <c r="AM71" i="76"/>
  <c r="AN71" i="76" s="1"/>
  <c r="AF179" i="14"/>
  <c r="AH180" i="76"/>
  <c r="AM180" i="76"/>
  <c r="AN180" i="76" s="1"/>
  <c r="AF387" i="14"/>
  <c r="AL387" i="14" s="1"/>
  <c r="AM388" i="76"/>
  <c r="AN388" i="76" s="1"/>
  <c r="AH388" i="76"/>
  <c r="AF127" i="14"/>
  <c r="AL127" i="14" s="1"/>
  <c r="AM128" i="76"/>
  <c r="AN128" i="76" s="1"/>
  <c r="AH128" i="76"/>
  <c r="AF437" i="14"/>
  <c r="AL437" i="14" s="1"/>
  <c r="AM437" i="14" s="1"/>
  <c r="AH438" i="76"/>
  <c r="AM438" i="76"/>
  <c r="AN438" i="76" s="1"/>
  <c r="AF172" i="14"/>
  <c r="AG172" i="14" s="1"/>
  <c r="AH173" i="76"/>
  <c r="AM173" i="76"/>
  <c r="AN173" i="76" s="1"/>
  <c r="AH295" i="76"/>
  <c r="AF294" i="14"/>
  <c r="AL294" i="14" s="1"/>
  <c r="AM295" i="76"/>
  <c r="AN295" i="76" s="1"/>
  <c r="AF48" i="14"/>
  <c r="AL48" i="14" s="1"/>
  <c r="AH49" i="76"/>
  <c r="AM49" i="76"/>
  <c r="AN49" i="76" s="1"/>
  <c r="AF194" i="14"/>
  <c r="AL194" i="14" s="1"/>
  <c r="AM195" i="76"/>
  <c r="AN195" i="76" s="1"/>
  <c r="AH195" i="76"/>
  <c r="AF122" i="14"/>
  <c r="AL122" i="14" s="1"/>
  <c r="AH123" i="76"/>
  <c r="AM123" i="76"/>
  <c r="AN123" i="76" s="1"/>
  <c r="AF230" i="14"/>
  <c r="AL230" i="14" s="1"/>
  <c r="AM230" i="14" s="1"/>
  <c r="CG230" i="14" s="1"/>
  <c r="AM231" i="76"/>
  <c r="AN231" i="76" s="1"/>
  <c r="AH231" i="76"/>
  <c r="AH429" i="76"/>
  <c r="AF428" i="14"/>
  <c r="AL428" i="14" s="1"/>
  <c r="AM429" i="76"/>
  <c r="AN429" i="76" s="1"/>
  <c r="AF152" i="14"/>
  <c r="AL152" i="14" s="1"/>
  <c r="AM153" i="76"/>
  <c r="AN153" i="76" s="1"/>
  <c r="AH153" i="76"/>
  <c r="AM330" i="76"/>
  <c r="AN330" i="76" s="1"/>
  <c r="AH330" i="76"/>
  <c r="AF329" i="14"/>
  <c r="AL329" i="14" s="1"/>
  <c r="AF285" i="14"/>
  <c r="AL285" i="14" s="1"/>
  <c r="AM286" i="76"/>
  <c r="AN286" i="76" s="1"/>
  <c r="AH286" i="76"/>
  <c r="AF236" i="14"/>
  <c r="AL236" i="14" s="1"/>
  <c r="AM237" i="76"/>
  <c r="AN237" i="76" s="1"/>
  <c r="AH237" i="76"/>
  <c r="AF187" i="14"/>
  <c r="AL187" i="14" s="1"/>
  <c r="AM187" i="14" s="1"/>
  <c r="AH188" i="76"/>
  <c r="AM188" i="76"/>
  <c r="AN188" i="76" s="1"/>
  <c r="AF287" i="14"/>
  <c r="AM288" i="76"/>
  <c r="AN288" i="76" s="1"/>
  <c r="AH288" i="76"/>
  <c r="AH405" i="76"/>
  <c r="AM405" i="76"/>
  <c r="AN405" i="76" s="1"/>
  <c r="AF404" i="14"/>
  <c r="AL404" i="14" s="1"/>
  <c r="AH21" i="76"/>
  <c r="AF20" i="14"/>
  <c r="AL20" i="14" s="1"/>
  <c r="AM21" i="76"/>
  <c r="AN21" i="76" s="1"/>
  <c r="AF58" i="14"/>
  <c r="AL58" i="14" s="1"/>
  <c r="AM59" i="76"/>
  <c r="AN59" i="76" s="1"/>
  <c r="AH59" i="76"/>
  <c r="AH79" i="76"/>
  <c r="AF78" i="14"/>
  <c r="AL78" i="14" s="1"/>
  <c r="AM79" i="76"/>
  <c r="AN79" i="76" s="1"/>
  <c r="AF120" i="14"/>
  <c r="AL120" i="14" s="1"/>
  <c r="AM121" i="76"/>
  <c r="AN121" i="76" s="1"/>
  <c r="AH121" i="76"/>
  <c r="AM250" i="76"/>
  <c r="AN250" i="76" s="1"/>
  <c r="AH250" i="76"/>
  <c r="AF249" i="14"/>
  <c r="AL249" i="14" s="1"/>
  <c r="AH255" i="76"/>
  <c r="AF254" i="14"/>
  <c r="AL254" i="14" s="1"/>
  <c r="AM254" i="14" s="1"/>
  <c r="AM255" i="76"/>
  <c r="AN255" i="76" s="1"/>
  <c r="AF305" i="14"/>
  <c r="AL305" i="14" s="1"/>
  <c r="AM305" i="14" s="1"/>
  <c r="AM306" i="76"/>
  <c r="AN306" i="76" s="1"/>
  <c r="AH306" i="76"/>
  <c r="AF225" i="14"/>
  <c r="AL225" i="14" s="1"/>
  <c r="AM226" i="76"/>
  <c r="AN226" i="76" s="1"/>
  <c r="AH226" i="76"/>
  <c r="AF87" i="14"/>
  <c r="AL87" i="14" s="1"/>
  <c r="AM87" i="14" s="1"/>
  <c r="AH88" i="76"/>
  <c r="AM88" i="76"/>
  <c r="AN88" i="76" s="1"/>
  <c r="AF186" i="14"/>
  <c r="AL186" i="14" s="1"/>
  <c r="AH187" i="76"/>
  <c r="AM187" i="76"/>
  <c r="AN187" i="76" s="1"/>
  <c r="AF463" i="14"/>
  <c r="AL463" i="14" s="1"/>
  <c r="AM464" i="76"/>
  <c r="AN464" i="76" s="1"/>
  <c r="AH464" i="76"/>
  <c r="AF471" i="14"/>
  <c r="AL471" i="14" s="1"/>
  <c r="AH472" i="76"/>
  <c r="AM472" i="76"/>
  <c r="AN472" i="76" s="1"/>
  <c r="AF457" i="14"/>
  <c r="AL457" i="14" s="1"/>
  <c r="AH458" i="76"/>
  <c r="AM458" i="76"/>
  <c r="AN458" i="76" s="1"/>
  <c r="AF218" i="14"/>
  <c r="AG218" i="14" s="1"/>
  <c r="AM219" i="76"/>
  <c r="AN219" i="76" s="1"/>
  <c r="AH219" i="76"/>
  <c r="AH320" i="76"/>
  <c r="AF319" i="14"/>
  <c r="AL319" i="14" s="1"/>
  <c r="AM320" i="76"/>
  <c r="AN320" i="76" s="1"/>
  <c r="AF427" i="14"/>
  <c r="AM428" i="76"/>
  <c r="AN428" i="76" s="1"/>
  <c r="AH428" i="76"/>
  <c r="AF398" i="14"/>
  <c r="AL398" i="14" s="1"/>
  <c r="AH399" i="76"/>
  <c r="AM399" i="76"/>
  <c r="AN399" i="76" s="1"/>
  <c r="AF487" i="14"/>
  <c r="AL487" i="14" s="1"/>
  <c r="AM488" i="76"/>
  <c r="AN488" i="76" s="1"/>
  <c r="AH488" i="76"/>
  <c r="AF137" i="14"/>
  <c r="AL137" i="14" s="1"/>
  <c r="AH138" i="76"/>
  <c r="AM138" i="76"/>
  <c r="AN138" i="76" s="1"/>
  <c r="AH478" i="76"/>
  <c r="AM478" i="76"/>
  <c r="AN478" i="76" s="1"/>
  <c r="AF477" i="14"/>
  <c r="AL477" i="14" s="1"/>
  <c r="AM477" i="14" s="1"/>
  <c r="AF265" i="14"/>
  <c r="AL265" i="14" s="1"/>
  <c r="AM266" i="76"/>
  <c r="AN266" i="76" s="1"/>
  <c r="AH266" i="76"/>
  <c r="AF502" i="14"/>
  <c r="AL502" i="14" s="1"/>
  <c r="AM503" i="76"/>
  <c r="AN503" i="76" s="1"/>
  <c r="AH503" i="76"/>
  <c r="AF91" i="14"/>
  <c r="AL91" i="14" s="1"/>
  <c r="AM91" i="14" s="1"/>
  <c r="AM92" i="76"/>
  <c r="AN92" i="76" s="1"/>
  <c r="AH92" i="76"/>
  <c r="AF345" i="14"/>
  <c r="AL345" i="14" s="1"/>
  <c r="AM346" i="76"/>
  <c r="AN346" i="76" s="1"/>
  <c r="AH346" i="76"/>
  <c r="AF392" i="14"/>
  <c r="AL392" i="14" s="1"/>
  <c r="AH393" i="76"/>
  <c r="AM393" i="76"/>
  <c r="AN393" i="76" s="1"/>
  <c r="AF97" i="14"/>
  <c r="AL97" i="14" s="1"/>
  <c r="AM97" i="14" s="1"/>
  <c r="AM98" i="76"/>
  <c r="AN98" i="76" s="1"/>
  <c r="AH98" i="76"/>
  <c r="AM262" i="76"/>
  <c r="AN262" i="76" s="1"/>
  <c r="AF261" i="14"/>
  <c r="AL261" i="14" s="1"/>
  <c r="AH262" i="76"/>
  <c r="AF125" i="14"/>
  <c r="AL125" i="14" s="1"/>
  <c r="AM126" i="76"/>
  <c r="AN126" i="76" s="1"/>
  <c r="AH126" i="76"/>
  <c r="AF353" i="14"/>
  <c r="AL353" i="14" s="1"/>
  <c r="AM354" i="76"/>
  <c r="AN354" i="76" s="1"/>
  <c r="AH354" i="76"/>
  <c r="AD268" i="14"/>
  <c r="CF219" i="14"/>
  <c r="CE150" i="14"/>
  <c r="CF150" i="14" s="1"/>
  <c r="BY158" i="14"/>
  <c r="CE282" i="14"/>
  <c r="AF157" i="14"/>
  <c r="AL157" i="14" s="1"/>
  <c r="AM158" i="76"/>
  <c r="AN158" i="76" s="1"/>
  <c r="AH158" i="76"/>
  <c r="AF453" i="14"/>
  <c r="AL453" i="14" s="1"/>
  <c r="AH454" i="76"/>
  <c r="AM454" i="76"/>
  <c r="AN454" i="76" s="1"/>
  <c r="AF19" i="14"/>
  <c r="AL19" i="14" s="1"/>
  <c r="AH20" i="76"/>
  <c r="AM20" i="76"/>
  <c r="AN20" i="76" s="1"/>
  <c r="AF47" i="14"/>
  <c r="AL47" i="14" s="1"/>
  <c r="AH48" i="76"/>
  <c r="AM48" i="76"/>
  <c r="AN48" i="76" s="1"/>
  <c r="AF444" i="14"/>
  <c r="AL444" i="14" s="1"/>
  <c r="AH445" i="76"/>
  <c r="AM445" i="76"/>
  <c r="AN445" i="76" s="1"/>
  <c r="AF494" i="14"/>
  <c r="AL494" i="14" s="1"/>
  <c r="AM495" i="76"/>
  <c r="AN495" i="76" s="1"/>
  <c r="AH495" i="76"/>
  <c r="AF238" i="14"/>
  <c r="AL238" i="14" s="1"/>
  <c r="AM238" i="14" s="1"/>
  <c r="AM239" i="76"/>
  <c r="AN239" i="76" s="1"/>
  <c r="AH239" i="76"/>
  <c r="AF227" i="14"/>
  <c r="AL227" i="14" s="1"/>
  <c r="AM228" i="76"/>
  <c r="AN228" i="76" s="1"/>
  <c r="AH228" i="76"/>
  <c r="AF234" i="14"/>
  <c r="AL234" i="14" s="1"/>
  <c r="AM234" i="14" s="1"/>
  <c r="AM235" i="76"/>
  <c r="AN235" i="76" s="1"/>
  <c r="AH235" i="76"/>
  <c r="AH349" i="76"/>
  <c r="AM349" i="76"/>
  <c r="AN349" i="76" s="1"/>
  <c r="AF348" i="14"/>
  <c r="AL348" i="14" s="1"/>
  <c r="AF322" i="14"/>
  <c r="AL322" i="14" s="1"/>
  <c r="AH323" i="76"/>
  <c r="AM323" i="76"/>
  <c r="AN323" i="76" s="1"/>
  <c r="AF464" i="14"/>
  <c r="AL464" i="14" s="1"/>
  <c r="AM465" i="76"/>
  <c r="AN465" i="76" s="1"/>
  <c r="AH465" i="76"/>
  <c r="AF242" i="14"/>
  <c r="AL242" i="14" s="1"/>
  <c r="AM242" i="14" s="1"/>
  <c r="CG242" i="14" s="1"/>
  <c r="AH243" i="76"/>
  <c r="AM243" i="76"/>
  <c r="AN243" i="76" s="1"/>
  <c r="AF362" i="14"/>
  <c r="AL362" i="14" s="1"/>
  <c r="AH363" i="76"/>
  <c r="AM363" i="76"/>
  <c r="AN363" i="76" s="1"/>
  <c r="AH57" i="76"/>
  <c r="AM57" i="76"/>
  <c r="AN57" i="76" s="1"/>
  <c r="AF56" i="14"/>
  <c r="AL56" i="14" s="1"/>
  <c r="AM56" i="14" s="1"/>
  <c r="AF439" i="14"/>
  <c r="AL439" i="14" s="1"/>
  <c r="AM440" i="76"/>
  <c r="AN440" i="76" s="1"/>
  <c r="AH440" i="76"/>
  <c r="AH409" i="76"/>
  <c r="AM409" i="76"/>
  <c r="AN409" i="76" s="1"/>
  <c r="AF408" i="14"/>
  <c r="AL408" i="14" s="1"/>
  <c r="AF409" i="14"/>
  <c r="AL409" i="14" s="1"/>
  <c r="AH410" i="76"/>
  <c r="AM410" i="76"/>
  <c r="AN410" i="76" s="1"/>
  <c r="AF66" i="14"/>
  <c r="AL66" i="14" s="1"/>
  <c r="AH67" i="76"/>
  <c r="AM67" i="76"/>
  <c r="AN67" i="76" s="1"/>
  <c r="AM94" i="76"/>
  <c r="AN94" i="76" s="1"/>
  <c r="AH94" i="76"/>
  <c r="AF93" i="14"/>
  <c r="AL93" i="14" s="1"/>
  <c r="AF136" i="14"/>
  <c r="AL136" i="14" s="1"/>
  <c r="AM137" i="76"/>
  <c r="AN137" i="76" s="1"/>
  <c r="AH137" i="76"/>
  <c r="AM275" i="76"/>
  <c r="AN275" i="76" s="1"/>
  <c r="AF274" i="14"/>
  <c r="AL274" i="14" s="1"/>
  <c r="AH275" i="76"/>
  <c r="AF330" i="14"/>
  <c r="AL330" i="14" s="1"/>
  <c r="AM331" i="76"/>
  <c r="AN331" i="76" s="1"/>
  <c r="AH331" i="76"/>
  <c r="AF312" i="14"/>
  <c r="AL312" i="14" s="1"/>
  <c r="AM313" i="76"/>
  <c r="AN313" i="76" s="1"/>
  <c r="AH313" i="76"/>
  <c r="AF182" i="14"/>
  <c r="AL182" i="14" s="1"/>
  <c r="AH183" i="76"/>
  <c r="AM183" i="76"/>
  <c r="AN183" i="76" s="1"/>
  <c r="AH155" i="76"/>
  <c r="AF154" i="14"/>
  <c r="AL154" i="14" s="1"/>
  <c r="AM155" i="76"/>
  <c r="AN155" i="76" s="1"/>
  <c r="AM328" i="76"/>
  <c r="AN328" i="76" s="1"/>
  <c r="AF327" i="14"/>
  <c r="AL327" i="14" s="1"/>
  <c r="AH328" i="76"/>
  <c r="AM35" i="76"/>
  <c r="AN35" i="76" s="1"/>
  <c r="AF34" i="14"/>
  <c r="AL34" i="14" s="1"/>
  <c r="AH35" i="76"/>
  <c r="AF53" i="14"/>
  <c r="AL53" i="14" s="1"/>
  <c r="AH54" i="76"/>
  <c r="AM54" i="76"/>
  <c r="AN54" i="76" s="1"/>
  <c r="AF306" i="14"/>
  <c r="AM307" i="76"/>
  <c r="AN307" i="76" s="1"/>
  <c r="AH307" i="76"/>
  <c r="AM64" i="76"/>
  <c r="AN64" i="76" s="1"/>
  <c r="AF63" i="14"/>
  <c r="AL63" i="14" s="1"/>
  <c r="AH64" i="76"/>
  <c r="AF363" i="14"/>
  <c r="AL363" i="14" s="1"/>
  <c r="AM364" i="76"/>
  <c r="AN364" i="76" s="1"/>
  <c r="AH364" i="76"/>
  <c r="AF141" i="14"/>
  <c r="AL141" i="14" s="1"/>
  <c r="AM142" i="76"/>
  <c r="AN142" i="76" s="1"/>
  <c r="AH142" i="76"/>
  <c r="AM368" i="76"/>
  <c r="AN368" i="76" s="1"/>
  <c r="AF367" i="14"/>
  <c r="AL367" i="14" s="1"/>
  <c r="AH368" i="76"/>
  <c r="AM135" i="76"/>
  <c r="AN135" i="76" s="1"/>
  <c r="AF134" i="14"/>
  <c r="AL134" i="14" s="1"/>
  <c r="AH135" i="76"/>
  <c r="AH273" i="76"/>
  <c r="AM273" i="76"/>
  <c r="AN273" i="76" s="1"/>
  <c r="AF272" i="14"/>
  <c r="AL272" i="14" s="1"/>
  <c r="AF71" i="14"/>
  <c r="AL71" i="14" s="1"/>
  <c r="AH72" i="76"/>
  <c r="AM72" i="76"/>
  <c r="AN72" i="76" s="1"/>
  <c r="AF384" i="14"/>
  <c r="AL384" i="14" s="1"/>
  <c r="AM385" i="76"/>
  <c r="AN385" i="76" s="1"/>
  <c r="AH385" i="76"/>
  <c r="AF267" i="14"/>
  <c r="AL267" i="14" s="1"/>
  <c r="AM267" i="14" s="1"/>
  <c r="AM268" i="76"/>
  <c r="AN268" i="76" s="1"/>
  <c r="AH268" i="76"/>
  <c r="AH466" i="76"/>
  <c r="AF465" i="14"/>
  <c r="AL465" i="14" s="1"/>
  <c r="AM466" i="76"/>
  <c r="AN466" i="76" s="1"/>
  <c r="AF164" i="14"/>
  <c r="AL164" i="14" s="1"/>
  <c r="AM165" i="76"/>
  <c r="AN165" i="76" s="1"/>
  <c r="AH165" i="76"/>
  <c r="AF199" i="14"/>
  <c r="AM200" i="76"/>
  <c r="AN200" i="76" s="1"/>
  <c r="AH200" i="76"/>
  <c r="AH422" i="76"/>
  <c r="AM422" i="76"/>
  <c r="AN422" i="76" s="1"/>
  <c r="AF421" i="14"/>
  <c r="AL421" i="14" s="1"/>
  <c r="AM229" i="76"/>
  <c r="AN229" i="76" s="1"/>
  <c r="AH229" i="76"/>
  <c r="AF228" i="14"/>
  <c r="AL228" i="14" s="1"/>
  <c r="AF201" i="14"/>
  <c r="AL201" i="14" s="1"/>
  <c r="AM202" i="76"/>
  <c r="AN202" i="76" s="1"/>
  <c r="AH202" i="76"/>
  <c r="AF382" i="14"/>
  <c r="AL382" i="14" s="1"/>
  <c r="AH383" i="76"/>
  <c r="AM383" i="76"/>
  <c r="AN383" i="76" s="1"/>
  <c r="AH443" i="76"/>
  <c r="AF442" i="14"/>
  <c r="AL442" i="14" s="1"/>
  <c r="AM443" i="76"/>
  <c r="AN443" i="76" s="1"/>
  <c r="AM99" i="76"/>
  <c r="AN99" i="76" s="1"/>
  <c r="AF98" i="14"/>
  <c r="AL98" i="14" s="1"/>
  <c r="AH99" i="76"/>
  <c r="AF30" i="14"/>
  <c r="AL30" i="14" s="1"/>
  <c r="AM31" i="76"/>
  <c r="AN31" i="76" s="1"/>
  <c r="AH31" i="76"/>
  <c r="AF485" i="14"/>
  <c r="AL485" i="14" s="1"/>
  <c r="AM485" i="14" s="1"/>
  <c r="AM486" i="76"/>
  <c r="AN486" i="76" s="1"/>
  <c r="AH486" i="76"/>
  <c r="AF103" i="14"/>
  <c r="AL103" i="14" s="1"/>
  <c r="AM104" i="76"/>
  <c r="AN104" i="76" s="1"/>
  <c r="AH104" i="76"/>
  <c r="AF257" i="14"/>
  <c r="AL257" i="14" s="1"/>
  <c r="AM258" i="76"/>
  <c r="AN258" i="76" s="1"/>
  <c r="AH258" i="76"/>
  <c r="AH43" i="76"/>
  <c r="AF42" i="14"/>
  <c r="AL42" i="14" s="1"/>
  <c r="AM43" i="76"/>
  <c r="AN43" i="76" s="1"/>
  <c r="AF197" i="14"/>
  <c r="AL197" i="14" s="1"/>
  <c r="AH198" i="76"/>
  <c r="AM198" i="76"/>
  <c r="AN198" i="76" s="1"/>
  <c r="AF114" i="14"/>
  <c r="AL114" i="14" s="1"/>
  <c r="AH115" i="76"/>
  <c r="AM115" i="76"/>
  <c r="AN115" i="76" s="1"/>
  <c r="AF484" i="14"/>
  <c r="AL484" i="14" s="1"/>
  <c r="AH485" i="76"/>
  <c r="AM485" i="76"/>
  <c r="AN485" i="76" s="1"/>
  <c r="AF307" i="14"/>
  <c r="AL307" i="14" s="1"/>
  <c r="AM308" i="76"/>
  <c r="AN308" i="76" s="1"/>
  <c r="AH308" i="76"/>
  <c r="AF299" i="14"/>
  <c r="AL299" i="14" s="1"/>
  <c r="AH300" i="76"/>
  <c r="AM300" i="76"/>
  <c r="AN300" i="76" s="1"/>
  <c r="AH259" i="76"/>
  <c r="AM259" i="76"/>
  <c r="AN259" i="76" s="1"/>
  <c r="AF258" i="14"/>
  <c r="AG258" i="14" s="1"/>
  <c r="AF217" i="14"/>
  <c r="AL217" i="14" s="1"/>
  <c r="AM218" i="76"/>
  <c r="AN218" i="76" s="1"/>
  <c r="AH218" i="76"/>
  <c r="AF37" i="14"/>
  <c r="AL37" i="14" s="1"/>
  <c r="AM38" i="76"/>
  <c r="AN38" i="76" s="1"/>
  <c r="AH38" i="76"/>
  <c r="AH80" i="76"/>
  <c r="AF79" i="14"/>
  <c r="AL79" i="14" s="1"/>
  <c r="AM80" i="76"/>
  <c r="AN80" i="76" s="1"/>
  <c r="AF377" i="14"/>
  <c r="AL377" i="14" s="1"/>
  <c r="AH378" i="76"/>
  <c r="AM378" i="76"/>
  <c r="AN378" i="76" s="1"/>
  <c r="AF131" i="14"/>
  <c r="AL131" i="14" s="1"/>
  <c r="AH132" i="76"/>
  <c r="AM132" i="76"/>
  <c r="AN132" i="76" s="1"/>
  <c r="AF380" i="14"/>
  <c r="AL380" i="14" s="1"/>
  <c r="AH381" i="76"/>
  <c r="AM381" i="76"/>
  <c r="AN381" i="76" s="1"/>
  <c r="AF145" i="14"/>
  <c r="AL145" i="14" s="1"/>
  <c r="AM146" i="76"/>
  <c r="AN146" i="76" s="1"/>
  <c r="AH146" i="76"/>
  <c r="AM232" i="76"/>
  <c r="AN232" i="76" s="1"/>
  <c r="AF231" i="14"/>
  <c r="AL231" i="14" s="1"/>
  <c r="AH232" i="76"/>
  <c r="AF469" i="14"/>
  <c r="AL469" i="14" s="1"/>
  <c r="AH36" i="76"/>
  <c r="AM36" i="76"/>
  <c r="AN36" i="76" s="1"/>
  <c r="AF35" i="14"/>
  <c r="AL35" i="14" s="1"/>
  <c r="AF169" i="14"/>
  <c r="AL169" i="14" s="1"/>
  <c r="AM170" i="76"/>
  <c r="AN170" i="76" s="1"/>
  <c r="AH170" i="76"/>
  <c r="AH28" i="76"/>
  <c r="AM28" i="76"/>
  <c r="AN28" i="76" s="1"/>
  <c r="AF27" i="14"/>
  <c r="AL27" i="14" s="1"/>
  <c r="AF286" i="14"/>
  <c r="AL286" i="14" s="1"/>
  <c r="AM287" i="76"/>
  <c r="AN287" i="76" s="1"/>
  <c r="AH287" i="76"/>
  <c r="AH154" i="76"/>
  <c r="AM154" i="76"/>
  <c r="AN154" i="76" s="1"/>
  <c r="AF153" i="14"/>
  <c r="AL153" i="14" s="1"/>
  <c r="AF491" i="14"/>
  <c r="AL491" i="14" s="1"/>
  <c r="AH492" i="76"/>
  <c r="AM492" i="76"/>
  <c r="AN492" i="76" s="1"/>
  <c r="AH360" i="76"/>
  <c r="AF359" i="14"/>
  <c r="AL359" i="14" s="1"/>
  <c r="AM360" i="76"/>
  <c r="AN360" i="76" s="1"/>
  <c r="AF445" i="14"/>
  <c r="AL445" i="14" s="1"/>
  <c r="AM445" i="14" s="1"/>
  <c r="AM446" i="76"/>
  <c r="AN446" i="76" s="1"/>
  <c r="AH446" i="76"/>
  <c r="AF316" i="14"/>
  <c r="AL316" i="14" s="1"/>
  <c r="AM317" i="76"/>
  <c r="AN317" i="76" s="1"/>
  <c r="AH317" i="76"/>
  <c r="AF355" i="14"/>
  <c r="AL355" i="14" s="1"/>
  <c r="AH356" i="76"/>
  <c r="AM356" i="76"/>
  <c r="AN356" i="76" s="1"/>
  <c r="AF410" i="14"/>
  <c r="AL410" i="14" s="1"/>
  <c r="AM411" i="76"/>
  <c r="AN411" i="76" s="1"/>
  <c r="AH411" i="76"/>
  <c r="AF161" i="14"/>
  <c r="AL161" i="14" s="1"/>
  <c r="AM162" i="76"/>
  <c r="AN162" i="76" s="1"/>
  <c r="AH162" i="76"/>
  <c r="AF466" i="14"/>
  <c r="AL466" i="14" s="1"/>
  <c r="AM467" i="76"/>
  <c r="AN467" i="76" s="1"/>
  <c r="AH467" i="76"/>
  <c r="AH325" i="76"/>
  <c r="AF324" i="14"/>
  <c r="AL324" i="14" s="1"/>
  <c r="AM325" i="76"/>
  <c r="AN325" i="76" s="1"/>
  <c r="AF372" i="14"/>
  <c r="AL372" i="14" s="1"/>
  <c r="AM373" i="76"/>
  <c r="AN373" i="76" s="1"/>
  <c r="AH373" i="76"/>
  <c r="AF61" i="14"/>
  <c r="AL61" i="14" s="1"/>
  <c r="AM62" i="76"/>
  <c r="AN62" i="76" s="1"/>
  <c r="AH62" i="76"/>
  <c r="AF273" i="14"/>
  <c r="AL273" i="14" s="1"/>
  <c r="AH274" i="76"/>
  <c r="AM274" i="76"/>
  <c r="AN274" i="76" s="1"/>
  <c r="AM406" i="76"/>
  <c r="AN406" i="76" s="1"/>
  <c r="AF405" i="14"/>
  <c r="AL405" i="14" s="1"/>
  <c r="AH406" i="76"/>
  <c r="AF101" i="14"/>
  <c r="AL101" i="14" s="1"/>
  <c r="AM101" i="14" s="1"/>
  <c r="AM102" i="76"/>
  <c r="AN102" i="76" s="1"/>
  <c r="AH102" i="76"/>
  <c r="AM340" i="76"/>
  <c r="AN340" i="76" s="1"/>
  <c r="AF339" i="14"/>
  <c r="AL339" i="14" s="1"/>
  <c r="AH340" i="76"/>
  <c r="AH156" i="76"/>
  <c r="AF155" i="14"/>
  <c r="AL155" i="14" s="1"/>
  <c r="AM156" i="76"/>
  <c r="AN156" i="76" s="1"/>
  <c r="AH25" i="76"/>
  <c r="AF24" i="14"/>
  <c r="AL24" i="14" s="1"/>
  <c r="AM25" i="76"/>
  <c r="AN25" i="76" s="1"/>
  <c r="AF414" i="14"/>
  <c r="AL414" i="14" s="1"/>
  <c r="AM415" i="76"/>
  <c r="AN415" i="76" s="1"/>
  <c r="AH415" i="76"/>
  <c r="AF210" i="14"/>
  <c r="AL210" i="14" s="1"/>
  <c r="AM211" i="76"/>
  <c r="AN211" i="76" s="1"/>
  <c r="AH211" i="76"/>
  <c r="AH93" i="76"/>
  <c r="AF92" i="14"/>
  <c r="AL92" i="14" s="1"/>
  <c r="AM93" i="76"/>
  <c r="AN93" i="76" s="1"/>
  <c r="AF193" i="14"/>
  <c r="AL193" i="14" s="1"/>
  <c r="AH194" i="76"/>
  <c r="AM194" i="76"/>
  <c r="AN194" i="76" s="1"/>
  <c r="AF190" i="14"/>
  <c r="AL190" i="14" s="1"/>
  <c r="AM191" i="76"/>
  <c r="AN191" i="76" s="1"/>
  <c r="AH191" i="76"/>
  <c r="AF151" i="14"/>
  <c r="AL151" i="14" s="1"/>
  <c r="AH152" i="76"/>
  <c r="AM152" i="76"/>
  <c r="AN152" i="76" s="1"/>
  <c r="AM181" i="76"/>
  <c r="AN181" i="76" s="1"/>
  <c r="AF180" i="14"/>
  <c r="AL180" i="14" s="1"/>
  <c r="AH181" i="76"/>
  <c r="AH117" i="76"/>
  <c r="AF116" i="14"/>
  <c r="AL116" i="14" s="1"/>
  <c r="AM117" i="76"/>
  <c r="AN117" i="76" s="1"/>
  <c r="AF220" i="14"/>
  <c r="AL220" i="14" s="1"/>
  <c r="AM221" i="76"/>
  <c r="AN221" i="76" s="1"/>
  <c r="AH221" i="76"/>
  <c r="AF52" i="14"/>
  <c r="AL52" i="14" s="1"/>
  <c r="AM53" i="76"/>
  <c r="AN53" i="76" s="1"/>
  <c r="AH53" i="76"/>
  <c r="AF260" i="14"/>
  <c r="AL260" i="14" s="1"/>
  <c r="AM261" i="76"/>
  <c r="AN261" i="76" s="1"/>
  <c r="AH261" i="76"/>
  <c r="AM343" i="76"/>
  <c r="AN343" i="76" s="1"/>
  <c r="AH343" i="76"/>
  <c r="AF342" i="14"/>
  <c r="AL342" i="14" s="1"/>
  <c r="AH189" i="76"/>
  <c r="AF188" i="14"/>
  <c r="AL188" i="14" s="1"/>
  <c r="AM189" i="76"/>
  <c r="AN189" i="76" s="1"/>
  <c r="AM197" i="76"/>
  <c r="AN197" i="76" s="1"/>
  <c r="AF196" i="14"/>
  <c r="AL196" i="14" s="1"/>
  <c r="AH197" i="76"/>
  <c r="AF59" i="14"/>
  <c r="AL59" i="14" s="1"/>
  <c r="AH60" i="76"/>
  <c r="AM60" i="76"/>
  <c r="AN60" i="76" s="1"/>
  <c r="AF315" i="14"/>
  <c r="AL315" i="14" s="1"/>
  <c r="AM316" i="76"/>
  <c r="AN316" i="76" s="1"/>
  <c r="AH316" i="76"/>
  <c r="AH452" i="76"/>
  <c r="AF451" i="14"/>
  <c r="AL451" i="14" s="1"/>
  <c r="AM452" i="76"/>
  <c r="AN452" i="76" s="1"/>
  <c r="AF374" i="14"/>
  <c r="AL374" i="14" s="1"/>
  <c r="AM375" i="76"/>
  <c r="AN375" i="76" s="1"/>
  <c r="AH375" i="76"/>
  <c r="AF175" i="14"/>
  <c r="AL175" i="14" s="1"/>
  <c r="AH176" i="76"/>
  <c r="AM176" i="76"/>
  <c r="AN176" i="76" s="1"/>
  <c r="AM473" i="76"/>
  <c r="AN473" i="76" s="1"/>
  <c r="AF472" i="14"/>
  <c r="AL472" i="14" s="1"/>
  <c r="AH473" i="76"/>
  <c r="AF298" i="14"/>
  <c r="AL298" i="14" s="1"/>
  <c r="AM298" i="14" s="1"/>
  <c r="AH299" i="76"/>
  <c r="AM299" i="76"/>
  <c r="AN299" i="76" s="1"/>
  <c r="AM425" i="76"/>
  <c r="AN425" i="76" s="1"/>
  <c r="AH425" i="76"/>
  <c r="AF424" i="14"/>
  <c r="AL424" i="14" s="1"/>
  <c r="AH398" i="76"/>
  <c r="AF397" i="14"/>
  <c r="AL397" i="14" s="1"/>
  <c r="AM398" i="76"/>
  <c r="AN398" i="76" s="1"/>
  <c r="AH210" i="76"/>
  <c r="AM210" i="76"/>
  <c r="AN210" i="76" s="1"/>
  <c r="AF209" i="14"/>
  <c r="AL209" i="14" s="1"/>
  <c r="AF245" i="14"/>
  <c r="AL245" i="14" s="1"/>
  <c r="AM246" i="76"/>
  <c r="AN246" i="76" s="1"/>
  <c r="AH246" i="76"/>
  <c r="AF393" i="14"/>
  <c r="AL393" i="14" s="1"/>
  <c r="AH394" i="76"/>
  <c r="AM394" i="76"/>
  <c r="AN394" i="76" s="1"/>
  <c r="AM344" i="76"/>
  <c r="AN344" i="76" s="1"/>
  <c r="AF343" i="14"/>
  <c r="AL343" i="14" s="1"/>
  <c r="AM343" i="14" s="1"/>
  <c r="AH344" i="76"/>
  <c r="AH15" i="76"/>
  <c r="AF14" i="14"/>
  <c r="AL14" i="14" s="1"/>
  <c r="AM15" i="76"/>
  <c r="AN15" i="76" s="1"/>
  <c r="AF378" i="14"/>
  <c r="AL378" i="14" s="1"/>
  <c r="AM379" i="76"/>
  <c r="AN379" i="76" s="1"/>
  <c r="AH379" i="76"/>
  <c r="AF252" i="14"/>
  <c r="AL252" i="14" s="1"/>
  <c r="AM253" i="76"/>
  <c r="AN253" i="76" s="1"/>
  <c r="AH253" i="76"/>
  <c r="AF90" i="14"/>
  <c r="AL90" i="14" s="1"/>
  <c r="AH91" i="76"/>
  <c r="AM91" i="76"/>
  <c r="AN91" i="76" s="1"/>
  <c r="AF489" i="14"/>
  <c r="AL489" i="14" s="1"/>
  <c r="AM489" i="14" s="1"/>
  <c r="AH490" i="76"/>
  <c r="AM490" i="76"/>
  <c r="AN490" i="76" s="1"/>
  <c r="AH82" i="76"/>
  <c r="AF81" i="14"/>
  <c r="AL81" i="14" s="1"/>
  <c r="AM82" i="76"/>
  <c r="AN82" i="76" s="1"/>
  <c r="AF165" i="14"/>
  <c r="AL165" i="14" s="1"/>
  <c r="AH166" i="76"/>
  <c r="AM166" i="76"/>
  <c r="AN166" i="76" s="1"/>
  <c r="AH461" i="76"/>
  <c r="AF460" i="14"/>
  <c r="AL460" i="14" s="1"/>
  <c r="AM461" i="76"/>
  <c r="AN461" i="76" s="1"/>
  <c r="AF350" i="14"/>
  <c r="AL350" i="14" s="1"/>
  <c r="AM351" i="76"/>
  <c r="AN351" i="76" s="1"/>
  <c r="AH351" i="76"/>
  <c r="AF276" i="14"/>
  <c r="AL276" i="14" s="1"/>
  <c r="AH277" i="76"/>
  <c r="AM277" i="76"/>
  <c r="AN277" i="76" s="1"/>
  <c r="AF150" i="14"/>
  <c r="AL150" i="14" s="1"/>
  <c r="AM151" i="76"/>
  <c r="AN151" i="76" s="1"/>
  <c r="AH151" i="76"/>
  <c r="AF29" i="14"/>
  <c r="AL29" i="14" s="1"/>
  <c r="AH30" i="76"/>
  <c r="AM30" i="76"/>
  <c r="AN30" i="76" s="1"/>
  <c r="AF89" i="14"/>
  <c r="AL89" i="14" s="1"/>
  <c r="AM90" i="76"/>
  <c r="AN90" i="76" s="1"/>
  <c r="AH90" i="76"/>
  <c r="AF100" i="14"/>
  <c r="AL100" i="14" s="1"/>
  <c r="AM101" i="76"/>
  <c r="AN101" i="76" s="1"/>
  <c r="AH101" i="76"/>
  <c r="AF82" i="14"/>
  <c r="AL82" i="14" s="1"/>
  <c r="AM83" i="76"/>
  <c r="AN83" i="76" s="1"/>
  <c r="AH83" i="76"/>
  <c r="AH260" i="76"/>
  <c r="AM260" i="76"/>
  <c r="AN260" i="76" s="1"/>
  <c r="AF259" i="14"/>
  <c r="AL259" i="14" s="1"/>
  <c r="AM259" i="14" s="1"/>
  <c r="CG259" i="14" s="1"/>
  <c r="AH395" i="76"/>
  <c r="AF394" i="14"/>
  <c r="AL394" i="14" s="1"/>
  <c r="AM395" i="76"/>
  <c r="AN395" i="76" s="1"/>
  <c r="AF184" i="14"/>
  <c r="AL184" i="14" s="1"/>
  <c r="AM185" i="76"/>
  <c r="AH185" i="76"/>
  <c r="AH201" i="76"/>
  <c r="AF200" i="14"/>
  <c r="AL200" i="14" s="1"/>
  <c r="AM201" i="76"/>
  <c r="AH40" i="76"/>
  <c r="AF39" i="14"/>
  <c r="AL39" i="14" s="1"/>
  <c r="AM40" i="76"/>
  <c r="AN40" i="76" s="1"/>
  <c r="AF481" i="14"/>
  <c r="AL481" i="14" s="1"/>
  <c r="AM481" i="14" s="1"/>
  <c r="CG481" i="14" s="1"/>
  <c r="AM482" i="76"/>
  <c r="AN482" i="76" s="1"/>
  <c r="AH482" i="76"/>
  <c r="AF31" i="14"/>
  <c r="AL31" i="14" s="1"/>
  <c r="AH32" i="76"/>
  <c r="AM32" i="76"/>
  <c r="AN32" i="76" s="1"/>
  <c r="AH150" i="76"/>
  <c r="AF149" i="14"/>
  <c r="AL149" i="14" s="1"/>
  <c r="AM150" i="76"/>
  <c r="AN150" i="76" s="1"/>
  <c r="AH433" i="76"/>
  <c r="AF432" i="14"/>
  <c r="AL432" i="14" s="1"/>
  <c r="AM433" i="76"/>
  <c r="AN433" i="76" s="1"/>
  <c r="AF214" i="14"/>
  <c r="AL214" i="14" s="1"/>
  <c r="AM215" i="76"/>
  <c r="AN215" i="76" s="1"/>
  <c r="AH215" i="76"/>
  <c r="AF375" i="14"/>
  <c r="AL375" i="14" s="1"/>
  <c r="AH376" i="76"/>
  <c r="AM376" i="76"/>
  <c r="AN376" i="76" s="1"/>
  <c r="AH230" i="76"/>
  <c r="AF229" i="14"/>
  <c r="AL229" i="14" s="1"/>
  <c r="AM230" i="76"/>
  <c r="AN230" i="76" s="1"/>
  <c r="AH333" i="76"/>
  <c r="AF332" i="14"/>
  <c r="AL332" i="14" s="1"/>
  <c r="AM333" i="76"/>
  <c r="AN333" i="76" s="1"/>
  <c r="AF358" i="14"/>
  <c r="AL358" i="14" s="1"/>
  <c r="AM359" i="76"/>
  <c r="AN359" i="76" s="1"/>
  <c r="AH359" i="76"/>
  <c r="AF406" i="14"/>
  <c r="AL406" i="14" s="1"/>
  <c r="AH407" i="76"/>
  <c r="AM407" i="76"/>
  <c r="AN407" i="76" s="1"/>
  <c r="AH475" i="76"/>
  <c r="AF474" i="14"/>
  <c r="AL474" i="14" s="1"/>
  <c r="AM475" i="76"/>
  <c r="AN475" i="76" s="1"/>
  <c r="AF65" i="14"/>
  <c r="AL65" i="14" s="1"/>
  <c r="AH66" i="76"/>
  <c r="AM66" i="76"/>
  <c r="AN66" i="76" s="1"/>
  <c r="AF295" i="14"/>
  <c r="AL295" i="14" s="1"/>
  <c r="AH296" i="76"/>
  <c r="AM296" i="76"/>
  <c r="AN296" i="76" s="1"/>
  <c r="AF314" i="14"/>
  <c r="AL314" i="14" s="1"/>
  <c r="AH315" i="76"/>
  <c r="AM315" i="76"/>
  <c r="AN315" i="76" s="1"/>
  <c r="AH193" i="76"/>
  <c r="AF192" i="14"/>
  <c r="AL192" i="14" s="1"/>
  <c r="AM193" i="76"/>
  <c r="AN193" i="76" s="1"/>
  <c r="AF331" i="14"/>
  <c r="AL331" i="14" s="1"/>
  <c r="AH332" i="76"/>
  <c r="AM332" i="76"/>
  <c r="AN332" i="76" s="1"/>
  <c r="AF21" i="14"/>
  <c r="AL21" i="14" s="1"/>
  <c r="AM22" i="76"/>
  <c r="AN22" i="76" s="1"/>
  <c r="AH22" i="76"/>
  <c r="AF44" i="14"/>
  <c r="AL44" i="14" s="1"/>
  <c r="AH45" i="76"/>
  <c r="AM45" i="76"/>
  <c r="AN45" i="76" s="1"/>
  <c r="AF77" i="14"/>
  <c r="AL77" i="14" s="1"/>
  <c r="AM78" i="76"/>
  <c r="AN78" i="76" s="1"/>
  <c r="AH78" i="76"/>
  <c r="AM111" i="76"/>
  <c r="AN111" i="76" s="1"/>
  <c r="AF110" i="14"/>
  <c r="AL110" i="14" s="1"/>
  <c r="AH111" i="76"/>
  <c r="AH27" i="76"/>
  <c r="AF26" i="14"/>
  <c r="AL26" i="14" s="1"/>
  <c r="AM27" i="76"/>
  <c r="AN27" i="76" s="1"/>
  <c r="AF88" i="14"/>
  <c r="AL88" i="14" s="1"/>
  <c r="AM89" i="76"/>
  <c r="AN89" i="76" s="1"/>
  <c r="AH89" i="76"/>
  <c r="AF347" i="14"/>
  <c r="AL347" i="14" s="1"/>
  <c r="AM348" i="76"/>
  <c r="AN348" i="76" s="1"/>
  <c r="AH348" i="76"/>
  <c r="AF323" i="14"/>
  <c r="AL323" i="14" s="1"/>
  <c r="AH324" i="76"/>
  <c r="AM324" i="76"/>
  <c r="AN324" i="76" s="1"/>
  <c r="AH391" i="76"/>
  <c r="AF390" i="14"/>
  <c r="AL390" i="14" s="1"/>
  <c r="AM391" i="76"/>
  <c r="AN391" i="76" s="1"/>
  <c r="AF173" i="14"/>
  <c r="AL173" i="14" s="1"/>
  <c r="AM174" i="76"/>
  <c r="AN174" i="76" s="1"/>
  <c r="AH174" i="76"/>
  <c r="AF291" i="14"/>
  <c r="AM292" i="76"/>
  <c r="AN292" i="76" s="1"/>
  <c r="AH292" i="76"/>
  <c r="AH61" i="76"/>
  <c r="AF60" i="14"/>
  <c r="AL60" i="14" s="1"/>
  <c r="AM60" i="14" s="1"/>
  <c r="AM61" i="76"/>
  <c r="AN61" i="76" s="1"/>
  <c r="AF459" i="14"/>
  <c r="AL459" i="14" s="1"/>
  <c r="AM460" i="76"/>
  <c r="AN460" i="76" s="1"/>
  <c r="AH460" i="76"/>
  <c r="AF49" i="14"/>
  <c r="AL49" i="14" s="1"/>
  <c r="AH50" i="76"/>
  <c r="AM50" i="76"/>
  <c r="AN50" i="76" s="1"/>
  <c r="AH208" i="76"/>
  <c r="AF207" i="14"/>
  <c r="AL207" i="14" s="1"/>
  <c r="AM207" i="14" s="1"/>
  <c r="CG207" i="14" s="1"/>
  <c r="AM208" i="76"/>
  <c r="AN208" i="76" s="1"/>
  <c r="AF248" i="14"/>
  <c r="AL248" i="14" s="1"/>
  <c r="AM249" i="76"/>
  <c r="AN249" i="76" s="1"/>
  <c r="AH249" i="76"/>
  <c r="AF208" i="14"/>
  <c r="AL208" i="14" s="1"/>
  <c r="AH209" i="76"/>
  <c r="AM209" i="76"/>
  <c r="AN209" i="76" s="1"/>
  <c r="AM51" i="76"/>
  <c r="AN51" i="76" s="1"/>
  <c r="AH51" i="76"/>
  <c r="AF50" i="14"/>
  <c r="AF226" i="14"/>
  <c r="AL226" i="14" s="1"/>
  <c r="AM226" i="14" s="1"/>
  <c r="AM227" i="76"/>
  <c r="AN227" i="76" s="1"/>
  <c r="AH227" i="76"/>
  <c r="AF278" i="14"/>
  <c r="AL278" i="14" s="1"/>
  <c r="AM279" i="76"/>
  <c r="AN279" i="76" s="1"/>
  <c r="AH279" i="76"/>
  <c r="AF450" i="14"/>
  <c r="AL450" i="14" s="1"/>
  <c r="AM451" i="76"/>
  <c r="AN451" i="76" s="1"/>
  <c r="AH451" i="76"/>
  <c r="AF433" i="14"/>
  <c r="AL433" i="14" s="1"/>
  <c r="AH434" i="76"/>
  <c r="AM434" i="76"/>
  <c r="AN434" i="76" s="1"/>
  <c r="AH457" i="76"/>
  <c r="AM457" i="76"/>
  <c r="AN457" i="76" s="1"/>
  <c r="AF456" i="14"/>
  <c r="AL456" i="14" s="1"/>
  <c r="AF174" i="14"/>
  <c r="AL174" i="14" s="1"/>
  <c r="AH175" i="76"/>
  <c r="AM175" i="76"/>
  <c r="AN175" i="76" s="1"/>
  <c r="AF158" i="14"/>
  <c r="AL158" i="14" s="1"/>
  <c r="AH159" i="76"/>
  <c r="AM159" i="76"/>
  <c r="AN159" i="76" s="1"/>
  <c r="AF270" i="14"/>
  <c r="AL270" i="14" s="1"/>
  <c r="AM271" i="76"/>
  <c r="AN271" i="76" s="1"/>
  <c r="AH271" i="76"/>
  <c r="AF212" i="14"/>
  <c r="AL212" i="14" s="1"/>
  <c r="AH213" i="76"/>
  <c r="AM213" i="76"/>
  <c r="AN213" i="76" s="1"/>
  <c r="AH401" i="76"/>
  <c r="AF400" i="14"/>
  <c r="AL400" i="14" s="1"/>
  <c r="AM401" i="76"/>
  <c r="AN401" i="76" s="1"/>
  <c r="AF129" i="14"/>
  <c r="AL129" i="14" s="1"/>
  <c r="AH130" i="76"/>
  <c r="AM130" i="76"/>
  <c r="AN130" i="76" s="1"/>
  <c r="AF426" i="14"/>
  <c r="AL426" i="14" s="1"/>
  <c r="AH427" i="76"/>
  <c r="AM427" i="76"/>
  <c r="AN427" i="76" s="1"/>
  <c r="AF435" i="14"/>
  <c r="AL435" i="14" s="1"/>
  <c r="AM435" i="14" s="1"/>
  <c r="CG435" i="14" s="1"/>
  <c r="AH436" i="76"/>
  <c r="AM436" i="76"/>
  <c r="AN436" i="76" s="1"/>
  <c r="AF216" i="14"/>
  <c r="AL216" i="14" s="1"/>
  <c r="AM217" i="76"/>
  <c r="AN217" i="76" s="1"/>
  <c r="AH217" i="76"/>
  <c r="AF420" i="14"/>
  <c r="AL420" i="14" s="1"/>
  <c r="AM421" i="76"/>
  <c r="AN421" i="76" s="1"/>
  <c r="AH421" i="76"/>
  <c r="AF138" i="14"/>
  <c r="AL138" i="14" s="1"/>
  <c r="AH139" i="76"/>
  <c r="AM139" i="76"/>
  <c r="AN139" i="76" s="1"/>
  <c r="AF203" i="14"/>
  <c r="AG203" i="14" s="1"/>
  <c r="AH204" i="76"/>
  <c r="AM204" i="76"/>
  <c r="AN204" i="76" s="1"/>
  <c r="AF171" i="14"/>
  <c r="AL171" i="14" s="1"/>
  <c r="AM172" i="76"/>
  <c r="AN172" i="76" s="1"/>
  <c r="AH172" i="76"/>
  <c r="AF185" i="14"/>
  <c r="AL185" i="14" s="1"/>
  <c r="AM186" i="76"/>
  <c r="AN186" i="76" s="1"/>
  <c r="AH186" i="76"/>
  <c r="AH37" i="76"/>
  <c r="AF36" i="14"/>
  <c r="AL36" i="14" s="1"/>
  <c r="AM37" i="76"/>
  <c r="AN37" i="76" s="1"/>
  <c r="AF396" i="14"/>
  <c r="AL396" i="14" s="1"/>
  <c r="AM397" i="76"/>
  <c r="AN397" i="76" s="1"/>
  <c r="AH397" i="76"/>
  <c r="AF177" i="14"/>
  <c r="AL177" i="14" s="1"/>
  <c r="AM178" i="76"/>
  <c r="AN178" i="76" s="1"/>
  <c r="AH178" i="76"/>
  <c r="AF237" i="14"/>
  <c r="AL237" i="14" s="1"/>
  <c r="AH238" i="76"/>
  <c r="AM238" i="76"/>
  <c r="AN238" i="76" s="1"/>
  <c r="AF290" i="14"/>
  <c r="AL290" i="14" s="1"/>
  <c r="AH291" i="76"/>
  <c r="AM291" i="76"/>
  <c r="AN291" i="76" s="1"/>
  <c r="AH386" i="76"/>
  <c r="AF385" i="14"/>
  <c r="AL385" i="14" s="1"/>
  <c r="AM386" i="76"/>
  <c r="AN386" i="76" s="1"/>
  <c r="AF235" i="14"/>
  <c r="AL235" i="14" s="1"/>
  <c r="AM236" i="76"/>
  <c r="AN236" i="76" s="1"/>
  <c r="AH236" i="76"/>
  <c r="AM95" i="76"/>
  <c r="AN95" i="76" s="1"/>
  <c r="AF94" i="14"/>
  <c r="AL94" i="14" s="1"/>
  <c r="AH95" i="76"/>
  <c r="AF126" i="14"/>
  <c r="AL126" i="14" s="1"/>
  <c r="AH127" i="76"/>
  <c r="AM127" i="76"/>
  <c r="AN127" i="76" s="1"/>
  <c r="AH371" i="76"/>
  <c r="AF370" i="14"/>
  <c r="AL370" i="14" s="1"/>
  <c r="AM371" i="76"/>
  <c r="AN371" i="76" s="1"/>
  <c r="AF389" i="14"/>
  <c r="AL389" i="14" s="1"/>
  <c r="AM390" i="76"/>
  <c r="AN390" i="76" s="1"/>
  <c r="AH390" i="76"/>
  <c r="CF481" i="14"/>
  <c r="AF255" i="14"/>
  <c r="AL255" i="14" s="1"/>
  <c r="AM256" i="76"/>
  <c r="AN256" i="76" s="1"/>
  <c r="AH256" i="76"/>
  <c r="AF264" i="14"/>
  <c r="AL264" i="14" s="1"/>
  <c r="AM265" i="76"/>
  <c r="AF213" i="14"/>
  <c r="AL213" i="14" s="1"/>
  <c r="AM214" i="76"/>
  <c r="AF108" i="14"/>
  <c r="AM109" i="76"/>
  <c r="AN109" i="76" s="1"/>
  <c r="AH109" i="76"/>
  <c r="AF337" i="14"/>
  <c r="AL337" i="14" s="1"/>
  <c r="AM338" i="76"/>
  <c r="AF326" i="14"/>
  <c r="AL326" i="14" s="1"/>
  <c r="AH327" i="76"/>
  <c r="AF69" i="14"/>
  <c r="AL69" i="14" s="1"/>
  <c r="AH70" i="76"/>
  <c r="AM70" i="76"/>
  <c r="AN70" i="76" s="1"/>
  <c r="AE479" i="14"/>
  <c r="AL480" i="76"/>
  <c r="AF297" i="14"/>
  <c r="AL297" i="14" s="1"/>
  <c r="AM298" i="76"/>
  <c r="AN298" i="76" s="1"/>
  <c r="AH298" i="76"/>
  <c r="AF369" i="14"/>
  <c r="AL369" i="14" s="1"/>
  <c r="AM370" i="76"/>
  <c r="AF381" i="14"/>
  <c r="AL381" i="14" s="1"/>
  <c r="AH382" i="76"/>
  <c r="AF38" i="14"/>
  <c r="AM39" i="76"/>
  <c r="AE75" i="14"/>
  <c r="AL76" i="76"/>
  <c r="AG76" i="76"/>
  <c r="AH76" i="76" s="1"/>
  <c r="AE436" i="14"/>
  <c r="AL437" i="76"/>
  <c r="AG437" i="76"/>
  <c r="AE288" i="14"/>
  <c r="AK288" i="14" s="1"/>
  <c r="AL289" i="76"/>
  <c r="AG289" i="76"/>
  <c r="AE448" i="14"/>
  <c r="AL449" i="76"/>
  <c r="AG449" i="76"/>
  <c r="AF488" i="14"/>
  <c r="AL488" i="14" s="1"/>
  <c r="AM489" i="76"/>
  <c r="AE376" i="14"/>
  <c r="AL377" i="76"/>
  <c r="BL343" i="14"/>
  <c r="CD264" i="14"/>
  <c r="CF264" i="14" s="1"/>
  <c r="CF195" i="14"/>
  <c r="AD478" i="14"/>
  <c r="CD176" i="14"/>
  <c r="CF176" i="14" s="1"/>
  <c r="CE333" i="14"/>
  <c r="BL236" i="14"/>
  <c r="BL269" i="14"/>
  <c r="BL446" i="14"/>
  <c r="BY22" i="14"/>
  <c r="BL25" i="14"/>
  <c r="AG480" i="76"/>
  <c r="AH480" i="76" s="1"/>
  <c r="AF57" i="14"/>
  <c r="AL57" i="14" s="1"/>
  <c r="AM58" i="76"/>
  <c r="AF383" i="14"/>
  <c r="AL383" i="14" s="1"/>
  <c r="AM384" i="76"/>
  <c r="AF62" i="14"/>
  <c r="AL62" i="14" s="1"/>
  <c r="AM63" i="76"/>
  <c r="AH63" i="76"/>
  <c r="AH426" i="76"/>
  <c r="AF425" i="14"/>
  <c r="AL425" i="14" s="1"/>
  <c r="AE74" i="14"/>
  <c r="AL75" i="76"/>
  <c r="AG75" i="76"/>
  <c r="AH75" i="76" s="1"/>
  <c r="AE115" i="14"/>
  <c r="AK115" i="14" s="1"/>
  <c r="AL116" i="76"/>
  <c r="AF198" i="14"/>
  <c r="AL198" i="14" s="1"/>
  <c r="AM199" i="76"/>
  <c r="AN199" i="76" s="1"/>
  <c r="AH199" i="76"/>
  <c r="AF415" i="14"/>
  <c r="AL415" i="14" s="1"/>
  <c r="AM416" i="76"/>
  <c r="AF434" i="14"/>
  <c r="AL434" i="14" s="1"/>
  <c r="AH435" i="76"/>
  <c r="AE292" i="14"/>
  <c r="AK292" i="14" s="1"/>
  <c r="AL293" i="76"/>
  <c r="AG293" i="76"/>
  <c r="AH293" i="76" s="1"/>
  <c r="AE493" i="14"/>
  <c r="AK493" i="14" s="1"/>
  <c r="AL494" i="76"/>
  <c r="AG494" i="76"/>
  <c r="AH494" i="76" s="1"/>
  <c r="AE473" i="14"/>
  <c r="AL474" i="76"/>
  <c r="AG474" i="76"/>
  <c r="AE123" i="14"/>
  <c r="AK123" i="14" s="1"/>
  <c r="AL124" i="76"/>
  <c r="AG124" i="76"/>
  <c r="AH124" i="76" s="1"/>
  <c r="AE156" i="14"/>
  <c r="AL157" i="76"/>
  <c r="AE349" i="14"/>
  <c r="AL350" i="76"/>
  <c r="AG350" i="76"/>
  <c r="AH350" i="76" s="1"/>
  <c r="AD295" i="14"/>
  <c r="AD183" i="14"/>
  <c r="CF42" i="14"/>
  <c r="AD199" i="14"/>
  <c r="CF309" i="14"/>
  <c r="AD438" i="14"/>
  <c r="BL97" i="14"/>
  <c r="AM327" i="76"/>
  <c r="AN327" i="76" s="1"/>
  <c r="AF302" i="14"/>
  <c r="AL302" i="14" s="1"/>
  <c r="AM303" i="76"/>
  <c r="AG377" i="76"/>
  <c r="AF334" i="14"/>
  <c r="AL334" i="14" s="1"/>
  <c r="AH335" i="76"/>
  <c r="AF256" i="14"/>
  <c r="AL256" i="14" s="1"/>
  <c r="AM257" i="76"/>
  <c r="AF202" i="14"/>
  <c r="AL202" i="14" s="1"/>
  <c r="AM203" i="76"/>
  <c r="AN203" i="76" s="1"/>
  <c r="AH203" i="76"/>
  <c r="AF335" i="14"/>
  <c r="AL335" i="14" s="1"/>
  <c r="AM336" i="76"/>
  <c r="AF368" i="14"/>
  <c r="AL368" i="14" s="1"/>
  <c r="AM369" i="76"/>
  <c r="AE45" i="14"/>
  <c r="AK45" i="14" s="1"/>
  <c r="AL46" i="76"/>
  <c r="AE213" i="14"/>
  <c r="AL214" i="76"/>
  <c r="AH214" i="76"/>
  <c r="AE22" i="14"/>
  <c r="AL23" i="76"/>
  <c r="AF497" i="14"/>
  <c r="AL497" i="14" s="1"/>
  <c r="AM498" i="76"/>
  <c r="AE320" i="14"/>
  <c r="AK320" i="14" s="1"/>
  <c r="AL321" i="76"/>
  <c r="AN321" i="76" s="1"/>
  <c r="AH321" i="76"/>
  <c r="AE68" i="14"/>
  <c r="AK68" i="14" s="1"/>
  <c r="AL69" i="76"/>
  <c r="AG69" i="76"/>
  <c r="AE250" i="14"/>
  <c r="AK250" i="14" s="1"/>
  <c r="AL251" i="76"/>
  <c r="AG251" i="76"/>
  <c r="AE262" i="14"/>
  <c r="AL263" i="76"/>
  <c r="AE310" i="14"/>
  <c r="AL311" i="76"/>
  <c r="AE501" i="14"/>
  <c r="AK501" i="14" s="1"/>
  <c r="AL502" i="76"/>
  <c r="AE222" i="14"/>
  <c r="AK222" i="14" s="1"/>
  <c r="AL223" i="76"/>
  <c r="AG223" i="76"/>
  <c r="AH223" i="76" s="1"/>
  <c r="AE86" i="14"/>
  <c r="AL87" i="76"/>
  <c r="AG87" i="76"/>
  <c r="AE268" i="14"/>
  <c r="AK268" i="14" s="1"/>
  <c r="AL269" i="76"/>
  <c r="AG269" i="76"/>
  <c r="AE282" i="14"/>
  <c r="AL283" i="76"/>
  <c r="AE296" i="14"/>
  <c r="AL297" i="76"/>
  <c r="AG297" i="76"/>
  <c r="CE447" i="14"/>
  <c r="CF447" i="14" s="1"/>
  <c r="CE478" i="14"/>
  <c r="BL90" i="14"/>
  <c r="BL184" i="14"/>
  <c r="BL469" i="14"/>
  <c r="AM382" i="76"/>
  <c r="AN382" i="76" s="1"/>
  <c r="CE60" i="14"/>
  <c r="CF60" i="14" s="1"/>
  <c r="CE64" i="14"/>
  <c r="AH276" i="76"/>
  <c r="AF140" i="14"/>
  <c r="AL140" i="14" s="1"/>
  <c r="AM141" i="76"/>
  <c r="AN141" i="76" s="1"/>
  <c r="AH141" i="76"/>
  <c r="AF76" i="14"/>
  <c r="AL76" i="14" s="1"/>
  <c r="AM77" i="76"/>
  <c r="AF336" i="14"/>
  <c r="AL336" i="14" s="1"/>
  <c r="AH337" i="76"/>
  <c r="AM337" i="76"/>
  <c r="AN337" i="76" s="1"/>
  <c r="AF132" i="14"/>
  <c r="AL132" i="14" s="1"/>
  <c r="AM133" i="76"/>
  <c r="AN133" i="76" s="1"/>
  <c r="AM245" i="76"/>
  <c r="AF244" i="14"/>
  <c r="AL244" i="14" s="1"/>
  <c r="AH245" i="76"/>
  <c r="AF395" i="14"/>
  <c r="AL395" i="14" s="1"/>
  <c r="AM396" i="76"/>
  <c r="AF318" i="14"/>
  <c r="AL318" i="14" s="1"/>
  <c r="AM319" i="76"/>
  <c r="AN319" i="76" s="1"/>
  <c r="AF482" i="14"/>
  <c r="AL482" i="14" s="1"/>
  <c r="AH483" i="76"/>
  <c r="AM483" i="76"/>
  <c r="AG263" i="76"/>
  <c r="AE275" i="14"/>
  <c r="AK275" i="14" s="1"/>
  <c r="AL276" i="76"/>
  <c r="AE300" i="14"/>
  <c r="AL301" i="76"/>
  <c r="AN301" i="76" s="1"/>
  <c r="AH301" i="76"/>
  <c r="AE325" i="14"/>
  <c r="AL326" i="76"/>
  <c r="AG326" i="76"/>
  <c r="AE395" i="14"/>
  <c r="AK395" i="14" s="1"/>
  <c r="AL396" i="76"/>
  <c r="AH396" i="76"/>
  <c r="AN357" i="76"/>
  <c r="AF96" i="14"/>
  <c r="AL96" i="14" s="1"/>
  <c r="AH97" i="76"/>
  <c r="AF271" i="14"/>
  <c r="AL271" i="14" s="1"/>
  <c r="AM272" i="76"/>
  <c r="AF205" i="14"/>
  <c r="AL205" i="14" s="1"/>
  <c r="AM206" i="76"/>
  <c r="AN206" i="76" s="1"/>
  <c r="AH206" i="76"/>
  <c r="AF215" i="14"/>
  <c r="AL215" i="14" s="1"/>
  <c r="AM216" i="76"/>
  <c r="AF492" i="14"/>
  <c r="AL492" i="14" s="1"/>
  <c r="AM493" i="76"/>
  <c r="AN493" i="76" s="1"/>
  <c r="AH493" i="76"/>
  <c r="AF146" i="14"/>
  <c r="AL146" i="14" s="1"/>
  <c r="AM147" i="76"/>
  <c r="AN147" i="76" s="1"/>
  <c r="AH147" i="76"/>
  <c r="AF309" i="14"/>
  <c r="AL309" i="14" s="1"/>
  <c r="AM309" i="14" s="1"/>
  <c r="AM310" i="76"/>
  <c r="AN310" i="76" s="1"/>
  <c r="AH310" i="76"/>
  <c r="AE344" i="14"/>
  <c r="AK344" i="14" s="1"/>
  <c r="AL345" i="76"/>
  <c r="AH345" i="76"/>
  <c r="AF461" i="14"/>
  <c r="AL461" i="14" s="1"/>
  <c r="AM462" i="76"/>
  <c r="AN462" i="76" s="1"/>
  <c r="AH462" i="76"/>
  <c r="AF128" i="14"/>
  <c r="AL128" i="14" s="1"/>
  <c r="AH129" i="76"/>
  <c r="AE159" i="14"/>
  <c r="AL160" i="76"/>
  <c r="AE239" i="14"/>
  <c r="AL240" i="76"/>
  <c r="AF346" i="14"/>
  <c r="AL346" i="14" s="1"/>
  <c r="AH347" i="76"/>
  <c r="AF418" i="14"/>
  <c r="AL418" i="14" s="1"/>
  <c r="AM419" i="76"/>
  <c r="AN419" i="76" s="1"/>
  <c r="AH419" i="76"/>
  <c r="AF454" i="14"/>
  <c r="AL454" i="14" s="1"/>
  <c r="AH455" i="76"/>
  <c r="AF107" i="14"/>
  <c r="AL107" i="14" s="1"/>
  <c r="AM108" i="76"/>
  <c r="AE368" i="14"/>
  <c r="AL369" i="76"/>
  <c r="AH369" i="76"/>
  <c r="AE302" i="14"/>
  <c r="AL303" i="76"/>
  <c r="AH303" i="76"/>
  <c r="AE430" i="14"/>
  <c r="AK430" i="14" s="1"/>
  <c r="AL431" i="76"/>
  <c r="AH431" i="76"/>
  <c r="AE335" i="14"/>
  <c r="AL336" i="76"/>
  <c r="AE386" i="14"/>
  <c r="AL387" i="76"/>
  <c r="AE38" i="14"/>
  <c r="AK38" i="14" s="1"/>
  <c r="AL39" i="76"/>
  <c r="AE76" i="14"/>
  <c r="AK76" i="14" s="1"/>
  <c r="AL77" i="76"/>
  <c r="AE135" i="14"/>
  <c r="AK135" i="14" s="1"/>
  <c r="AL136" i="76"/>
  <c r="AE148" i="14"/>
  <c r="AG148" i="14" s="1"/>
  <c r="AL149" i="76"/>
  <c r="AE160" i="14"/>
  <c r="AK160" i="14" s="1"/>
  <c r="AL161" i="76"/>
  <c r="AE253" i="14"/>
  <c r="AL254" i="76"/>
  <c r="AE361" i="14"/>
  <c r="AL362" i="76"/>
  <c r="AH362" i="76"/>
  <c r="AE317" i="14"/>
  <c r="AL318" i="76"/>
  <c r="AE360" i="14"/>
  <c r="AL361" i="76"/>
  <c r="AE419" i="14"/>
  <c r="AL420" i="76"/>
  <c r="AE107" i="14"/>
  <c r="AL108" i="76"/>
  <c r="AH108" i="76"/>
  <c r="AG311" i="76"/>
  <c r="AE412" i="14"/>
  <c r="AL413" i="76"/>
  <c r="AE407" i="14"/>
  <c r="AL408" i="76"/>
  <c r="AN408" i="76" s="1"/>
  <c r="AE488" i="14"/>
  <c r="AL489" i="76"/>
  <c r="AH489" i="76"/>
  <c r="AG502" i="76"/>
  <c r="AE46" i="14"/>
  <c r="AK46" i="14" s="1"/>
  <c r="AM46" i="14" s="1"/>
  <c r="AL47" i="76"/>
  <c r="AN47" i="76" s="1"/>
  <c r="AE499" i="14"/>
  <c r="AL500" i="76"/>
  <c r="AG283" i="76"/>
  <c r="AH283" i="76" s="1"/>
  <c r="AE415" i="14"/>
  <c r="AL416" i="76"/>
  <c r="AE475" i="14"/>
  <c r="AL476" i="76"/>
  <c r="AE480" i="14"/>
  <c r="AL481" i="76"/>
  <c r="AN481" i="76" s="1"/>
  <c r="AE490" i="14"/>
  <c r="AL491" i="76"/>
  <c r="AE497" i="14"/>
  <c r="AK497" i="14" s="1"/>
  <c r="AH498" i="76"/>
  <c r="AL498" i="76"/>
  <c r="AF73" i="14"/>
  <c r="AL73" i="14" s="1"/>
  <c r="AH74" i="76"/>
  <c r="AF170" i="14"/>
  <c r="AL170" i="14" s="1"/>
  <c r="AH171" i="76"/>
  <c r="AM171" i="76"/>
  <c r="AN171" i="76" s="1"/>
  <c r="AF344" i="14"/>
  <c r="AL344" i="14" s="1"/>
  <c r="AM345" i="76"/>
  <c r="AF206" i="14"/>
  <c r="AL206" i="14" s="1"/>
  <c r="AM207" i="76"/>
  <c r="AN207" i="76" s="1"/>
  <c r="AH207" i="76"/>
  <c r="AE232" i="14"/>
  <c r="AL233" i="76"/>
  <c r="AE130" i="14"/>
  <c r="AL131" i="76"/>
  <c r="AE417" i="14"/>
  <c r="AL418" i="76"/>
  <c r="AE16" i="14"/>
  <c r="AK16" i="14" s="1"/>
  <c r="AL17" i="76"/>
  <c r="AF167" i="14"/>
  <c r="AL167" i="14" s="1"/>
  <c r="AM168" i="76"/>
  <c r="AN168" i="76" s="1"/>
  <c r="AE357" i="14"/>
  <c r="AL358" i="76"/>
  <c r="AE62" i="14"/>
  <c r="AL63" i="76"/>
  <c r="AF233" i="14"/>
  <c r="AL233" i="14" s="1"/>
  <c r="AH234" i="76"/>
  <c r="AF338" i="14"/>
  <c r="AL338" i="14" s="1"/>
  <c r="AM339" i="76"/>
  <c r="AN339" i="76" s="1"/>
  <c r="AH339" i="76"/>
  <c r="AF366" i="14"/>
  <c r="AL366" i="14" s="1"/>
  <c r="AM367" i="76"/>
  <c r="AN367" i="76" s="1"/>
  <c r="AH367" i="76"/>
  <c r="AE383" i="14"/>
  <c r="AL384" i="76"/>
  <c r="AH384" i="76"/>
  <c r="AE371" i="14"/>
  <c r="AL372" i="76"/>
  <c r="AH372" i="76"/>
  <c r="AE17" i="14"/>
  <c r="AL18" i="76"/>
  <c r="AE18" i="14"/>
  <c r="AL19" i="76"/>
  <c r="AE85" i="14"/>
  <c r="AL86" i="76"/>
  <c r="AE99" i="14"/>
  <c r="AL100" i="76"/>
  <c r="AE139" i="14"/>
  <c r="AL140" i="76"/>
  <c r="AE243" i="14"/>
  <c r="AK243" i="14" s="1"/>
  <c r="AL244" i="76"/>
  <c r="AE311" i="14"/>
  <c r="AL312" i="76"/>
  <c r="AE308" i="14"/>
  <c r="AL309" i="76"/>
  <c r="AE440" i="14"/>
  <c r="AL441" i="76"/>
  <c r="AE483" i="14"/>
  <c r="AL484" i="76"/>
  <c r="AF717" i="76"/>
  <c r="AE54" i="14"/>
  <c r="AL55" i="76"/>
  <c r="AE264" i="14"/>
  <c r="AL265" i="76"/>
  <c r="AH265" i="76"/>
  <c r="AE283" i="14"/>
  <c r="AL284" i="76"/>
  <c r="AE304" i="14"/>
  <c r="AL305" i="76"/>
  <c r="AH305" i="76"/>
  <c r="AE72" i="14"/>
  <c r="AK72" i="14" s="1"/>
  <c r="AL73" i="76"/>
  <c r="AE215" i="14"/>
  <c r="AH216" i="76"/>
  <c r="AL216" i="76"/>
  <c r="AE284" i="14"/>
  <c r="AL285" i="76"/>
  <c r="AH285" i="76"/>
  <c r="AE313" i="14"/>
  <c r="AL314" i="76"/>
  <c r="AE341" i="14"/>
  <c r="AL342" i="76"/>
  <c r="AH342" i="76"/>
  <c r="AE365" i="14"/>
  <c r="AL366" i="76"/>
  <c r="AN366" i="76" s="1"/>
  <c r="AH366" i="76"/>
  <c r="AE391" i="14"/>
  <c r="AG391" i="14" s="1"/>
  <c r="AL392" i="76"/>
  <c r="AH392" i="76"/>
  <c r="AE447" i="14"/>
  <c r="AL448" i="76"/>
  <c r="AE476" i="14"/>
  <c r="AL477" i="76"/>
  <c r="AE143" i="14"/>
  <c r="AL144" i="76"/>
  <c r="AH144" i="76"/>
  <c r="AE211" i="14"/>
  <c r="AL212" i="76"/>
  <c r="AN212" i="76" s="1"/>
  <c r="AE271" i="14"/>
  <c r="AK271" i="14" s="1"/>
  <c r="AL272" i="76"/>
  <c r="AN272" i="76" s="1"/>
  <c r="AE280" i="14"/>
  <c r="AL281" i="76"/>
  <c r="AE337" i="14"/>
  <c r="AL338" i="76"/>
  <c r="AH338" i="76"/>
  <c r="AE369" i="14"/>
  <c r="AL370" i="76"/>
  <c r="AH370" i="76"/>
  <c r="AE388" i="14"/>
  <c r="AL389" i="76"/>
  <c r="AH389" i="76"/>
  <c r="BL268" i="14"/>
  <c r="AF28" i="14"/>
  <c r="AL28" i="14" s="1"/>
  <c r="AM29" i="76"/>
  <c r="AN29" i="76" s="1"/>
  <c r="AH29" i="76"/>
  <c r="AF289" i="14"/>
  <c r="AL289" i="14" s="1"/>
  <c r="AM290" i="76"/>
  <c r="AN290" i="76" s="1"/>
  <c r="AH290" i="76"/>
  <c r="AF354" i="14"/>
  <c r="AL354" i="14" s="1"/>
  <c r="AM355" i="76"/>
  <c r="AN355" i="76" s="1"/>
  <c r="AH355" i="76"/>
  <c r="AF446" i="14"/>
  <c r="AL446" i="14" s="1"/>
  <c r="AM447" i="76"/>
  <c r="AN447" i="76" s="1"/>
  <c r="AH447" i="76"/>
  <c r="AF32" i="14"/>
  <c r="AL32" i="14" s="1"/>
  <c r="AM33" i="76"/>
  <c r="AN33" i="76" s="1"/>
  <c r="AH33" i="76"/>
  <c r="AF422" i="14"/>
  <c r="AL422" i="14" s="1"/>
  <c r="AM422" i="14" s="1"/>
  <c r="AM423" i="76"/>
  <c r="AN423" i="76" s="1"/>
  <c r="AH423" i="76"/>
  <c r="AF104" i="14"/>
  <c r="AL104" i="14" s="1"/>
  <c r="AM105" i="76"/>
  <c r="AN105" i="76" s="1"/>
  <c r="AH105" i="76"/>
  <c r="AE13" i="14"/>
  <c r="AL14" i="76"/>
  <c r="AF13" i="76"/>
  <c r="AF716" i="76"/>
  <c r="AF715" i="76"/>
  <c r="AG17" i="76"/>
  <c r="AG233" i="76"/>
  <c r="AH233" i="76" s="1"/>
  <c r="AF105" i="14"/>
  <c r="AG105" i="14" s="1"/>
  <c r="AM106" i="76"/>
  <c r="AN106" i="76" s="1"/>
  <c r="AH106" i="76"/>
  <c r="AF144" i="14"/>
  <c r="AL144" i="14" s="1"/>
  <c r="AH145" i="76"/>
  <c r="AF183" i="14"/>
  <c r="AL183" i="14" s="1"/>
  <c r="AM183" i="14" s="1"/>
  <c r="AM184" i="76"/>
  <c r="AN184" i="76" s="1"/>
  <c r="AH184" i="76"/>
  <c r="AE121" i="14"/>
  <c r="AL122" i="76"/>
  <c r="AE277" i="14"/>
  <c r="AL278" i="76"/>
  <c r="AF438" i="14"/>
  <c r="AL438" i="14" s="1"/>
  <c r="AH439" i="76"/>
  <c r="AE57" i="14"/>
  <c r="AL58" i="76"/>
  <c r="AH58" i="76"/>
  <c r="AE204" i="14"/>
  <c r="AK204" i="14" s="1"/>
  <c r="AL205" i="76"/>
  <c r="AF360" i="14"/>
  <c r="AL360" i="14" s="1"/>
  <c r="AM361" i="76"/>
  <c r="AE176" i="14"/>
  <c r="AK176" i="14" s="1"/>
  <c r="AL177" i="76"/>
  <c r="AE184" i="14"/>
  <c r="AL185" i="76"/>
  <c r="AE200" i="14"/>
  <c r="AL201" i="76"/>
  <c r="AE425" i="14"/>
  <c r="AL426" i="76"/>
  <c r="AN426" i="76" s="1"/>
  <c r="AG86" i="76"/>
  <c r="AF269" i="14"/>
  <c r="AL269" i="14" s="1"/>
  <c r="AM270" i="76"/>
  <c r="AN270" i="76" s="1"/>
  <c r="AH270" i="76"/>
  <c r="AF429" i="14"/>
  <c r="AL429" i="14" s="1"/>
  <c r="AM430" i="76"/>
  <c r="AN430" i="76" s="1"/>
  <c r="AH430" i="76"/>
  <c r="AE458" i="14"/>
  <c r="AK458" i="14" s="1"/>
  <c r="AL459" i="76"/>
  <c r="AN41" i="76"/>
  <c r="AE244" i="14"/>
  <c r="AL245" i="76"/>
  <c r="AF304" i="14"/>
  <c r="AL304" i="14" s="1"/>
  <c r="AM305" i="76"/>
  <c r="AE23" i="14"/>
  <c r="AL24" i="76"/>
  <c r="AE95" i="14"/>
  <c r="AL96" i="76"/>
  <c r="AE119" i="14"/>
  <c r="AK119" i="14" s="1"/>
  <c r="AL120" i="76"/>
  <c r="AE247" i="14"/>
  <c r="AK247" i="14" s="1"/>
  <c r="AL248" i="76"/>
  <c r="AG309" i="76"/>
  <c r="AE333" i="14"/>
  <c r="AL334" i="76"/>
  <c r="AE416" i="14"/>
  <c r="AL417" i="76"/>
  <c r="AE423" i="14"/>
  <c r="AL424" i="76"/>
  <c r="AG441" i="76"/>
  <c r="AG73" i="76"/>
  <c r="AE256" i="14"/>
  <c r="AL257" i="76"/>
  <c r="AE279" i="14"/>
  <c r="AK279" i="14" s="1"/>
  <c r="AL280" i="76"/>
  <c r="AE321" i="14"/>
  <c r="AL322" i="76"/>
  <c r="AE373" i="14"/>
  <c r="AL374" i="76"/>
  <c r="AE399" i="14"/>
  <c r="AK399" i="14" s="1"/>
  <c r="AL400" i="76"/>
  <c r="AG448" i="76"/>
  <c r="AE168" i="14"/>
  <c r="AK168" i="14" s="1"/>
  <c r="AL169" i="76"/>
  <c r="AE431" i="14"/>
  <c r="AK431" i="14" s="1"/>
  <c r="AL432" i="76"/>
  <c r="AE468" i="14"/>
  <c r="AL469" i="76"/>
  <c r="AE469" i="14"/>
  <c r="AL470" i="76"/>
  <c r="AN487" i="76"/>
  <c r="AE495" i="14"/>
  <c r="AL496" i="76"/>
  <c r="CD420" i="14"/>
  <c r="CF53" i="14"/>
  <c r="CF114" i="14"/>
  <c r="AD450" i="14"/>
  <c r="AD192" i="14"/>
  <c r="CF35" i="14"/>
  <c r="CE270" i="14"/>
  <c r="CF270" i="14" s="1"/>
  <c r="CD350" i="14"/>
  <c r="CF350" i="14" s="1"/>
  <c r="CE476" i="14"/>
  <c r="CF476" i="14" s="1"/>
  <c r="CE492" i="14"/>
  <c r="CF492" i="14" s="1"/>
  <c r="CF110" i="14"/>
  <c r="AD47" i="14"/>
  <c r="AD96" i="14"/>
  <c r="CF231" i="14"/>
  <c r="AD215" i="14"/>
  <c r="AD502" i="14"/>
  <c r="AD486" i="14"/>
  <c r="BL118" i="14"/>
  <c r="BL299" i="14"/>
  <c r="BL436" i="14"/>
  <c r="BL482" i="14"/>
  <c r="CD88" i="14"/>
  <c r="CF88" i="14" s="1"/>
  <c r="CD67" i="14"/>
  <c r="BL347" i="14"/>
  <c r="CE59" i="14"/>
  <c r="CF82" i="14"/>
  <c r="CE134" i="14"/>
  <c r="CE154" i="14"/>
  <c r="CF154" i="14" s="1"/>
  <c r="CD252" i="14"/>
  <c r="CE413" i="14"/>
  <c r="CF413" i="14" s="1"/>
  <c r="AD84" i="14"/>
  <c r="AD51" i="14"/>
  <c r="CD85" i="14"/>
  <c r="CF85" i="14" s="1"/>
  <c r="CF207" i="14"/>
  <c r="CE499" i="14"/>
  <c r="CD123" i="14"/>
  <c r="CF123" i="14" s="1"/>
  <c r="CD322" i="14"/>
  <c r="CD434" i="14"/>
  <c r="CF434" i="14" s="1"/>
  <c r="BL386" i="14"/>
  <c r="BL438" i="14"/>
  <c r="BL462" i="14"/>
  <c r="BL468" i="14"/>
  <c r="BL483" i="14"/>
  <c r="CD395" i="14"/>
  <c r="CF395" i="14" s="1"/>
  <c r="CE121" i="14"/>
  <c r="CF121" i="14" s="1"/>
  <c r="BL21" i="14"/>
  <c r="BL100" i="14"/>
  <c r="BL110" i="14"/>
  <c r="BL311" i="14"/>
  <c r="CD244" i="14"/>
  <c r="CF244" i="14" s="1"/>
  <c r="CE361" i="14"/>
  <c r="CE444" i="14"/>
  <c r="CF444" i="14" s="1"/>
  <c r="CE480" i="14"/>
  <c r="CE496" i="14"/>
  <c r="CF496" i="14" s="1"/>
  <c r="CE381" i="14"/>
  <c r="AD203" i="14"/>
  <c r="AD462" i="14"/>
  <c r="BL29" i="14"/>
  <c r="BL55" i="14"/>
  <c r="BL185" i="14"/>
  <c r="BL195" i="14"/>
  <c r="BL279" i="14"/>
  <c r="BL326" i="14"/>
  <c r="BL451" i="14"/>
  <c r="BL466" i="14"/>
  <c r="BL470" i="14"/>
  <c r="BL479" i="14"/>
  <c r="BL159" i="14"/>
  <c r="BL174" i="14"/>
  <c r="CD498" i="14"/>
  <c r="CF498" i="14" s="1"/>
  <c r="BL305" i="14"/>
  <c r="CD116" i="14"/>
  <c r="CF174" i="14"/>
  <c r="CE75" i="14"/>
  <c r="CF75" i="14" s="1"/>
  <c r="CE233" i="14"/>
  <c r="CF233" i="14" s="1"/>
  <c r="CF299" i="14"/>
  <c r="CD325" i="14"/>
  <c r="CE409" i="14"/>
  <c r="CF430" i="14"/>
  <c r="CF51" i="14"/>
  <c r="CF485" i="14"/>
  <c r="BL121" i="14"/>
  <c r="BL224" i="14"/>
  <c r="BL237" i="14"/>
  <c r="BL293" i="14"/>
  <c r="BL429" i="14"/>
  <c r="BL452" i="14"/>
  <c r="BL488" i="14"/>
  <c r="BL486" i="14"/>
  <c r="BL49" i="14"/>
  <c r="BY211" i="14"/>
  <c r="BL374" i="14"/>
  <c r="CE28" i="14"/>
  <c r="CE206" i="14"/>
  <c r="CF206" i="14" s="1"/>
  <c r="CD284" i="14"/>
  <c r="CF284" i="14" s="1"/>
  <c r="CD345" i="14"/>
  <c r="CD372" i="14"/>
  <c r="CF372" i="14" s="1"/>
  <c r="AD442" i="14"/>
  <c r="BL112" i="14"/>
  <c r="BL232" i="14"/>
  <c r="BL254" i="14"/>
  <c r="BL15" i="14"/>
  <c r="BL124" i="14"/>
  <c r="BL193" i="14"/>
  <c r="CD165" i="14"/>
  <c r="CE221" i="14"/>
  <c r="CF221" i="14" s="1"/>
  <c r="CD232" i="14"/>
  <c r="CE354" i="14"/>
  <c r="CF354" i="14" s="1"/>
  <c r="CE370" i="14"/>
  <c r="BY199" i="14"/>
  <c r="BY497" i="14"/>
  <c r="CD124" i="14"/>
  <c r="CE237" i="14"/>
  <c r="CF237" i="14" s="1"/>
  <c r="BY187" i="14"/>
  <c r="BY485" i="14"/>
  <c r="BY466" i="14"/>
  <c r="BY481" i="14"/>
  <c r="CE113" i="14"/>
  <c r="CF113" i="14" s="1"/>
  <c r="CE129" i="14"/>
  <c r="CF129" i="14" s="1"/>
  <c r="CD137" i="14"/>
  <c r="CF137" i="14" s="1"/>
  <c r="CE104" i="14"/>
  <c r="CF104" i="14" s="1"/>
  <c r="CE138" i="14"/>
  <c r="CD141" i="14"/>
  <c r="BY154" i="14"/>
  <c r="BY162" i="14"/>
  <c r="BY166" i="14"/>
  <c r="CD181" i="14"/>
  <c r="CE186" i="14"/>
  <c r="CD197" i="14"/>
  <c r="CE202" i="14"/>
  <c r="CE214" i="14"/>
  <c r="CF214" i="14" s="1"/>
  <c r="CD248" i="14"/>
  <c r="CF248" i="14" s="1"/>
  <c r="CE262" i="14"/>
  <c r="CF262" i="14" s="1"/>
  <c r="CE278" i="14"/>
  <c r="CF278" i="14" s="1"/>
  <c r="CE257" i="14"/>
  <c r="CF257" i="14" s="1"/>
  <c r="CD369" i="14"/>
  <c r="BY105" i="14"/>
  <c r="BY95" i="14"/>
  <c r="CE67" i="14"/>
  <c r="CD103" i="14"/>
  <c r="CD133" i="14"/>
  <c r="CE142" i="14"/>
  <c r="CF142" i="14" s="1"/>
  <c r="CD173" i="14"/>
  <c r="CD205" i="14"/>
  <c r="CF205" i="14" s="1"/>
  <c r="CE266" i="14"/>
  <c r="CF266" i="14" s="1"/>
  <c r="CD293" i="14"/>
  <c r="CF293" i="14" s="1"/>
  <c r="CE436" i="14"/>
  <c r="CE488" i="14"/>
  <c r="CF488" i="14" s="1"/>
  <c r="CE504" i="14"/>
  <c r="CE365" i="14"/>
  <c r="CD412" i="14"/>
  <c r="CF412" i="14" s="1"/>
  <c r="CD384" i="14"/>
  <c r="CE385" i="14"/>
  <c r="CD416" i="14"/>
  <c r="BL180" i="14"/>
  <c r="BL196" i="14"/>
  <c r="BL240" i="14"/>
  <c r="BL264" i="14"/>
  <c r="BL302" i="14"/>
  <c r="BL349" i="14"/>
  <c r="BL360" i="14"/>
  <c r="BL378" i="14"/>
  <c r="BL397" i="14"/>
  <c r="BL405" i="14"/>
  <c r="BL447" i="14"/>
  <c r="BL453" i="14"/>
  <c r="BL458" i="14"/>
  <c r="BL492" i="14"/>
  <c r="BL101" i="14"/>
  <c r="BL148" i="14"/>
  <c r="BL210" i="14"/>
  <c r="BL220" i="14"/>
  <c r="BL338" i="14"/>
  <c r="BL412" i="14"/>
  <c r="BL416" i="14"/>
  <c r="BL448" i="14"/>
  <c r="BL454" i="14"/>
  <c r="BL37" i="14"/>
  <c r="BL33" i="14"/>
  <c r="BL105" i="14"/>
  <c r="BL144" i="14"/>
  <c r="BL191" i="14"/>
  <c r="BL221" i="14"/>
  <c r="BL253" i="14"/>
  <c r="BL262" i="14"/>
  <c r="BL341" i="14"/>
  <c r="BL352" i="14"/>
  <c r="BL366" i="14"/>
  <c r="BL85" i="14"/>
  <c r="BL417" i="14"/>
  <c r="BL440" i="14"/>
  <c r="BL445" i="14"/>
  <c r="BL475" i="14"/>
  <c r="BL28" i="14"/>
  <c r="BL145" i="14"/>
  <c r="BL142" i="14"/>
  <c r="BL205" i="14"/>
  <c r="BL238" i="14"/>
  <c r="BL263" i="14"/>
  <c r="BL356" i="14"/>
  <c r="BL361" i="14"/>
  <c r="BL396" i="14"/>
  <c r="BL404" i="14"/>
  <c r="BL410" i="14"/>
  <c r="BL476" i="14"/>
  <c r="BL489" i="14"/>
  <c r="CF24" i="14"/>
  <c r="CF344" i="14"/>
  <c r="CF312" i="14"/>
  <c r="AD485" i="14"/>
  <c r="CF505" i="14"/>
  <c r="CF119" i="14"/>
  <c r="CF470" i="14"/>
  <c r="AD238" i="14"/>
  <c r="AD254" i="14"/>
  <c r="AD258" i="14"/>
  <c r="AD305" i="14"/>
  <c r="AD339" i="14"/>
  <c r="CF437" i="14"/>
  <c r="CF91" i="14"/>
  <c r="CF308" i="14"/>
  <c r="AD434" i="14"/>
  <c r="CF98" i="14"/>
  <c r="CF36" i="14"/>
  <c r="AD56" i="14"/>
  <c r="AD98" i="14"/>
  <c r="AD207" i="14"/>
  <c r="AD222" i="14"/>
  <c r="AD234" i="14"/>
  <c r="AD271" i="14"/>
  <c r="AD477" i="14"/>
  <c r="CF73" i="14"/>
  <c r="AD218" i="14"/>
  <c r="AD432" i="14"/>
  <c r="CF118" i="14"/>
  <c r="AD22" i="14"/>
  <c r="AD15" i="14"/>
  <c r="AD101" i="14"/>
  <c r="AD105" i="14"/>
  <c r="CF353" i="14"/>
  <c r="AD301" i="14"/>
  <c r="CF473" i="14"/>
  <c r="AD441" i="14"/>
  <c r="AD505" i="14"/>
  <c r="AD493" i="14"/>
  <c r="CF497" i="14"/>
  <c r="AM505" i="14"/>
  <c r="CG142" i="76"/>
  <c r="CG66" i="76"/>
  <c r="CG196" i="76"/>
  <c r="CG282" i="76"/>
  <c r="CG501" i="76"/>
  <c r="CG306" i="76"/>
  <c r="CG235" i="76"/>
  <c r="CG246" i="76"/>
  <c r="CG41" i="76"/>
  <c r="CG376" i="76"/>
  <c r="CG360" i="76"/>
  <c r="AE717" i="76"/>
  <c r="AE715" i="76"/>
  <c r="BM717" i="76"/>
  <c r="AE716" i="76"/>
  <c r="AE13" i="76"/>
  <c r="CF716" i="76"/>
  <c r="CF715" i="76"/>
  <c r="CF13" i="76"/>
  <c r="BZ716" i="76"/>
  <c r="BZ715" i="76"/>
  <c r="BZ13" i="76"/>
  <c r="CF717" i="76"/>
  <c r="CE717" i="76"/>
  <c r="CG483" i="76"/>
  <c r="CG717" i="76" s="1"/>
  <c r="BM715" i="76"/>
  <c r="BM716" i="76"/>
  <c r="BM13" i="76"/>
  <c r="CE716" i="76"/>
  <c r="CE715" i="76"/>
  <c r="CE13" i="76"/>
  <c r="CG14" i="76"/>
  <c r="AD24" i="14"/>
  <c r="AD29" i="14"/>
  <c r="AG15" i="14"/>
  <c r="AK15" i="14"/>
  <c r="AM15" i="14" s="1"/>
  <c r="AK31" i="14"/>
  <c r="AD28" i="14"/>
  <c r="AK30" i="14"/>
  <c r="AD32" i="14"/>
  <c r="AD41" i="14"/>
  <c r="AD49" i="14"/>
  <c r="AD45" i="14"/>
  <c r="AK65" i="14"/>
  <c r="AD70" i="14"/>
  <c r="AD81" i="14"/>
  <c r="AK92" i="14"/>
  <c r="AK96" i="14"/>
  <c r="AD112" i="14"/>
  <c r="AD116" i="14"/>
  <c r="AD120" i="14"/>
  <c r="AD124" i="14"/>
  <c r="AD128" i="14"/>
  <c r="AK98" i="14"/>
  <c r="AD99" i="14"/>
  <c r="AD104" i="14"/>
  <c r="AD137" i="14"/>
  <c r="AD141" i="14"/>
  <c r="AD145" i="14"/>
  <c r="AD149" i="14"/>
  <c r="AD178" i="14"/>
  <c r="AD194" i="14"/>
  <c r="AD177" i="14"/>
  <c r="AD185" i="14"/>
  <c r="AD193" i="14"/>
  <c r="AD201" i="14"/>
  <c r="AD154" i="14"/>
  <c r="CD153" i="14"/>
  <c r="CF153" i="14" s="1"/>
  <c r="AK173" i="14"/>
  <c r="AD210" i="14"/>
  <c r="AD209" i="14"/>
  <c r="AK212" i="14"/>
  <c r="AD224" i="14"/>
  <c r="AD240" i="14"/>
  <c r="AG251" i="14"/>
  <c r="AK251" i="14"/>
  <c r="AM251" i="14" s="1"/>
  <c r="AD256" i="14"/>
  <c r="AD270" i="14"/>
  <c r="AK227" i="14"/>
  <c r="AD233" i="14"/>
  <c r="AK272" i="14"/>
  <c r="AD281" i="14"/>
  <c r="AD286" i="14"/>
  <c r="AD307" i="14"/>
  <c r="AD315" i="14"/>
  <c r="AD323" i="14"/>
  <c r="AD331" i="14"/>
  <c r="AK295" i="14"/>
  <c r="AD304" i="14"/>
  <c r="AD317" i="14"/>
  <c r="AD333" i="14"/>
  <c r="AK312" i="14"/>
  <c r="AK316" i="14"/>
  <c r="AK324" i="14"/>
  <c r="AG328" i="14"/>
  <c r="AK328" i="14"/>
  <c r="AK332" i="14"/>
  <c r="AK336" i="14"/>
  <c r="AK424" i="14"/>
  <c r="AD425" i="14"/>
  <c r="AK359" i="14"/>
  <c r="AD380" i="14"/>
  <c r="CE398" i="14"/>
  <c r="CF398" i="14" s="1"/>
  <c r="AD460" i="14"/>
  <c r="AD484" i="14"/>
  <c r="AD500" i="14"/>
  <c r="AK340" i="14"/>
  <c r="AD352" i="14"/>
  <c r="AD365" i="14"/>
  <c r="AD368" i="14"/>
  <c r="AD397" i="14"/>
  <c r="AD400" i="14"/>
  <c r="AD443" i="14"/>
  <c r="AD447" i="14"/>
  <c r="AK450" i="14"/>
  <c r="AD463" i="14"/>
  <c r="AK466" i="14"/>
  <c r="AG478" i="14"/>
  <c r="AK478" i="14"/>
  <c r="AM478" i="14" s="1"/>
  <c r="CG478" i="14" s="1"/>
  <c r="AG486" i="14"/>
  <c r="AK486" i="14"/>
  <c r="AM486" i="14" s="1"/>
  <c r="AK494" i="14"/>
  <c r="AK502" i="14"/>
  <c r="AD350" i="14"/>
  <c r="AK367" i="14"/>
  <c r="AD433" i="14"/>
  <c r="AD497" i="14"/>
  <c r="AD445" i="14"/>
  <c r="AD14" i="14"/>
  <c r="AD18" i="14"/>
  <c r="AD26" i="14"/>
  <c r="AD13" i="14"/>
  <c r="AK20" i="14"/>
  <c r="CE14" i="14"/>
  <c r="AD25" i="14"/>
  <c r="AD36" i="14"/>
  <c r="CD27" i="14"/>
  <c r="AK35" i="14"/>
  <c r="AD38" i="14"/>
  <c r="AD40" i="14"/>
  <c r="AD55" i="14"/>
  <c r="AD54" i="14"/>
  <c r="AD66" i="14"/>
  <c r="AD71" i="14"/>
  <c r="AD72" i="14"/>
  <c r="AK69" i="14"/>
  <c r="CF81" i="14"/>
  <c r="AG84" i="14"/>
  <c r="AK84" i="14"/>
  <c r="AM84" i="14" s="1"/>
  <c r="CG84" i="14" s="1"/>
  <c r="AD93" i="14"/>
  <c r="AD87" i="14"/>
  <c r="AD113" i="14"/>
  <c r="AD121" i="14"/>
  <c r="AD129" i="14"/>
  <c r="AD114" i="14"/>
  <c r="AD122" i="14"/>
  <c r="AD130" i="14"/>
  <c r="AK131" i="14"/>
  <c r="AD134" i="14"/>
  <c r="AD142" i="14"/>
  <c r="AD132" i="14"/>
  <c r="CD145" i="14"/>
  <c r="AD151" i="14"/>
  <c r="AD155" i="14"/>
  <c r="AD159" i="14"/>
  <c r="AD163" i="14"/>
  <c r="AD167" i="14"/>
  <c r="AD166" i="14"/>
  <c r="AD190" i="14"/>
  <c r="AK174" i="14"/>
  <c r="AK180" i="14"/>
  <c r="AK188" i="14"/>
  <c r="AK196" i="14"/>
  <c r="AD205" i="14"/>
  <c r="AD153" i="14"/>
  <c r="CD161" i="14"/>
  <c r="CF161" i="14" s="1"/>
  <c r="AK164" i="14"/>
  <c r="AD170" i="14"/>
  <c r="CD177" i="14"/>
  <c r="CE182" i="14"/>
  <c r="CF182" i="14" s="1"/>
  <c r="CD193" i="14"/>
  <c r="CE198" i="14"/>
  <c r="CF198" i="14" s="1"/>
  <c r="AD214" i="14"/>
  <c r="AD206" i="14"/>
  <c r="CD213" i="14"/>
  <c r="AD257" i="14"/>
  <c r="AD245" i="14"/>
  <c r="AD220" i="14"/>
  <c r="CD228" i="14"/>
  <c r="CF228" i="14" s="1"/>
  <c r="CE229" i="14"/>
  <c r="CF229" i="14" s="1"/>
  <c r="AD230" i="14"/>
  <c r="AD236" i="14"/>
  <c r="AD274" i="14"/>
  <c r="AD221" i="14"/>
  <c r="AK231" i="14"/>
  <c r="AD237" i="14"/>
  <c r="AK255" i="14"/>
  <c r="AD265" i="14"/>
  <c r="AD273" i="14"/>
  <c r="AD282" i="14"/>
  <c r="AD296" i="14"/>
  <c r="AD275" i="14"/>
  <c r="AD308" i="14"/>
  <c r="AD313" i="14"/>
  <c r="CE314" i="14"/>
  <c r="CD321" i="14"/>
  <c r="CF321" i="14" s="1"/>
  <c r="AD329" i="14"/>
  <c r="CE330" i="14"/>
  <c r="CD337" i="14"/>
  <c r="AD345" i="14"/>
  <c r="CE346" i="14"/>
  <c r="AD354" i="14"/>
  <c r="AD362" i="14"/>
  <c r="AD370" i="14"/>
  <c r="AD378" i="14"/>
  <c r="AD386" i="14"/>
  <c r="AD394" i="14"/>
  <c r="AD402" i="14"/>
  <c r="AD410" i="14"/>
  <c r="AD418" i="14"/>
  <c r="CF311" i="14"/>
  <c r="CF315" i="14"/>
  <c r="CF319" i="14"/>
  <c r="CF323" i="14"/>
  <c r="CF327" i="14"/>
  <c r="CF335" i="14"/>
  <c r="AD343" i="14"/>
  <c r="CD341" i="14"/>
  <c r="CF341" i="14" s="1"/>
  <c r="AD349" i="14"/>
  <c r="AD360" i="14"/>
  <c r="AD376" i="14"/>
  <c r="AD392" i="14"/>
  <c r="AD408" i="14"/>
  <c r="AK428" i="14"/>
  <c r="AD429" i="14"/>
  <c r="AD449" i="14"/>
  <c r="AD457" i="14"/>
  <c r="AD465" i="14"/>
  <c r="AD473" i="14"/>
  <c r="CD364" i="14"/>
  <c r="CF364" i="14" s="1"/>
  <c r="AD377" i="14"/>
  <c r="CD385" i="14"/>
  <c r="AD396" i="14"/>
  <c r="CE414" i="14"/>
  <c r="CF414" i="14" s="1"/>
  <c r="AD421" i="14"/>
  <c r="AD422" i="14"/>
  <c r="AD436" i="14"/>
  <c r="AD448" i="14"/>
  <c r="AD488" i="14"/>
  <c r="AD504" i="14"/>
  <c r="AG301" i="14"/>
  <c r="AK348" i="14"/>
  <c r="AD356" i="14"/>
  <c r="AD372" i="14"/>
  <c r="CE373" i="14"/>
  <c r="AK347" i="14"/>
  <c r="CE386" i="14"/>
  <c r="AK438" i="14"/>
  <c r="AD451" i="14"/>
  <c r="AK454" i="14"/>
  <c r="AD467" i="14"/>
  <c r="AK470" i="14"/>
  <c r="AD479" i="14"/>
  <c r="AD487" i="14"/>
  <c r="AD495" i="14"/>
  <c r="AD503" i="14"/>
  <c r="AK350" i="14"/>
  <c r="CE357" i="14"/>
  <c r="AD388" i="14"/>
  <c r="CD404" i="14"/>
  <c r="CF404" i="14" s="1"/>
  <c r="AK432" i="14"/>
  <c r="AD489" i="14"/>
  <c r="AD17" i="14"/>
  <c r="AD21" i="14"/>
  <c r="CE18" i="14"/>
  <c r="AK19" i="14"/>
  <c r="AG25" i="14"/>
  <c r="AK25" i="14"/>
  <c r="AD44" i="14"/>
  <c r="AK42" i="14"/>
  <c r="AK47" i="14"/>
  <c r="AK51" i="14"/>
  <c r="AD59" i="14"/>
  <c r="AD58" i="14"/>
  <c r="AK61" i="14"/>
  <c r="CE55" i="14"/>
  <c r="AD67" i="14"/>
  <c r="AD68" i="14"/>
  <c r="CE71" i="14"/>
  <c r="CF71" i="14" s="1"/>
  <c r="AK73" i="14"/>
  <c r="AD78" i="14"/>
  <c r="CD70" i="14"/>
  <c r="CF70" i="14" s="1"/>
  <c r="CD77" i="14"/>
  <c r="AD82" i="14"/>
  <c r="AD86" i="14"/>
  <c r="AD90" i="14"/>
  <c r="AD94" i="14"/>
  <c r="AD75" i="14"/>
  <c r="AD76" i="14"/>
  <c r="AD85" i="14"/>
  <c r="AK88" i="14"/>
  <c r="CE100" i="14"/>
  <c r="CF100" i="14" s="1"/>
  <c r="AD91" i="14"/>
  <c r="CD112" i="14"/>
  <c r="CE117" i="14"/>
  <c r="CF117" i="14" s="1"/>
  <c r="CD120" i="14"/>
  <c r="CE125" i="14"/>
  <c r="CF125" i="14" s="1"/>
  <c r="CD128" i="14"/>
  <c r="AD150" i="14"/>
  <c r="AD133" i="14"/>
  <c r="CE146" i="14"/>
  <c r="CF146" i="14" s="1"/>
  <c r="CD149" i="14"/>
  <c r="CF149" i="14" s="1"/>
  <c r="AD158" i="14"/>
  <c r="AD186" i="14"/>
  <c r="AD202" i="14"/>
  <c r="AK152" i="14"/>
  <c r="CD157" i="14"/>
  <c r="AD165" i="14"/>
  <c r="AD181" i="14"/>
  <c r="AD189" i="14"/>
  <c r="AD197" i="14"/>
  <c r="AD136" i="14"/>
  <c r="CE158" i="14"/>
  <c r="CF158" i="14" s="1"/>
  <c r="AD161" i="14"/>
  <c r="CD169" i="14"/>
  <c r="CF169" i="14" s="1"/>
  <c r="CE178" i="14"/>
  <c r="CD189" i="14"/>
  <c r="CF189" i="14" s="1"/>
  <c r="CE194" i="14"/>
  <c r="AD213" i="14"/>
  <c r="AK208" i="14"/>
  <c r="CE245" i="14"/>
  <c r="CF245" i="14" s="1"/>
  <c r="AD246" i="14"/>
  <c r="CE249" i="14"/>
  <c r="CF249" i="14" s="1"/>
  <c r="AD250" i="14"/>
  <c r="AD259" i="14"/>
  <c r="CE274" i="14"/>
  <c r="CF274" i="14" s="1"/>
  <c r="CD224" i="14"/>
  <c r="CE225" i="14"/>
  <c r="CF225" i="14" s="1"/>
  <c r="AD226" i="14"/>
  <c r="AD232" i="14"/>
  <c r="CD240" i="14"/>
  <c r="CF240" i="14" s="1"/>
  <c r="CE241" i="14"/>
  <c r="CF241" i="14" s="1"/>
  <c r="AD242" i="14"/>
  <c r="AD249" i="14"/>
  <c r="CD256" i="14"/>
  <c r="AD262" i="14"/>
  <c r="AD278" i="14"/>
  <c r="AK219" i="14"/>
  <c r="AD225" i="14"/>
  <c r="AK235" i="14"/>
  <c r="AD241" i="14"/>
  <c r="AD244" i="14"/>
  <c r="AK260" i="14"/>
  <c r="AK276" i="14"/>
  <c r="CD281" i="14"/>
  <c r="CF281" i="14" s="1"/>
  <c r="AD303" i="14"/>
  <c r="AD311" i="14"/>
  <c r="AD319" i="14"/>
  <c r="AD327" i="14"/>
  <c r="AD335" i="14"/>
  <c r="AD290" i="14"/>
  <c r="AD285" i="14"/>
  <c r="AD294" i="14"/>
  <c r="CD296" i="14"/>
  <c r="CF296" i="14" s="1"/>
  <c r="AD263" i="14"/>
  <c r="AD279" i="14"/>
  <c r="CF283" i="14"/>
  <c r="AK299" i="14"/>
  <c r="AD325" i="14"/>
  <c r="BY351" i="14"/>
  <c r="AD346" i="14"/>
  <c r="AD309" i="14"/>
  <c r="AD357" i="14"/>
  <c r="AD373" i="14"/>
  <c r="AD389" i="14"/>
  <c r="AD405" i="14"/>
  <c r="AD420" i="14"/>
  <c r="CE440" i="14"/>
  <c r="CF440" i="14" s="1"/>
  <c r="AD342" i="14"/>
  <c r="CE366" i="14"/>
  <c r="AK375" i="14"/>
  <c r="CD380" i="14"/>
  <c r="AD393" i="14"/>
  <c r="CD401" i="14"/>
  <c r="AD412" i="14"/>
  <c r="AK434" i="14"/>
  <c r="AD440" i="14"/>
  <c r="AD452" i="14"/>
  <c r="AD468" i="14"/>
  <c r="AD472" i="14"/>
  <c r="AD476" i="14"/>
  <c r="AD492" i="14"/>
  <c r="AD401" i="14"/>
  <c r="CE417" i="14"/>
  <c r="AD347" i="14"/>
  <c r="AK363" i="14"/>
  <c r="CD368" i="14"/>
  <c r="CE369" i="14"/>
  <c r="AD381" i="14"/>
  <c r="AD384" i="14"/>
  <c r="CD400" i="14"/>
  <c r="CE401" i="14"/>
  <c r="AD413" i="14"/>
  <c r="AD416" i="14"/>
  <c r="AD439" i="14"/>
  <c r="AD455" i="14"/>
  <c r="AD471" i="14"/>
  <c r="AK474" i="14"/>
  <c r="AK482" i="14"/>
  <c r="AG498" i="14"/>
  <c r="AK498" i="14"/>
  <c r="AM498" i="14" s="1"/>
  <c r="AG506" i="14"/>
  <c r="AK506" i="14"/>
  <c r="AM506" i="14" s="1"/>
  <c r="AD369" i="14"/>
  <c r="AG441" i="14"/>
  <c r="AG505" i="14"/>
  <c r="AD501" i="14"/>
  <c r="CD13" i="14"/>
  <c r="AD19" i="14"/>
  <c r="AD37" i="14"/>
  <c r="AD33" i="14"/>
  <c r="CD17" i="14"/>
  <c r="CE29" i="14"/>
  <c r="CF29" i="14" s="1"/>
  <c r="CF21" i="14"/>
  <c r="AD27" i="14"/>
  <c r="AK34" i="14"/>
  <c r="AD53" i="14"/>
  <c r="AD42" i="14"/>
  <c r="AD48" i="14"/>
  <c r="AD52" i="14"/>
  <c r="CF44" i="14"/>
  <c r="AD63" i="14"/>
  <c r="CD54" i="14"/>
  <c r="CF54" i="14" s="1"/>
  <c r="AD62" i="14"/>
  <c r="AD74" i="14"/>
  <c r="AD64" i="14"/>
  <c r="AD60" i="14"/>
  <c r="AD79" i="14"/>
  <c r="CD74" i="14"/>
  <c r="AK77" i="14"/>
  <c r="AD89" i="14"/>
  <c r="AD117" i="14"/>
  <c r="AD125" i="14"/>
  <c r="AD83" i="14"/>
  <c r="AD100" i="14"/>
  <c r="AG102" i="14"/>
  <c r="AK102" i="14"/>
  <c r="AM102" i="14" s="1"/>
  <c r="AD103" i="14"/>
  <c r="AK111" i="14"/>
  <c r="AK127" i="14"/>
  <c r="AG106" i="14"/>
  <c r="AK106" i="14"/>
  <c r="AM106" i="14" s="1"/>
  <c r="CD99" i="14"/>
  <c r="CF99" i="14" s="1"/>
  <c r="AD107" i="14"/>
  <c r="AD110" i="14"/>
  <c r="AD118" i="14"/>
  <c r="AD126" i="14"/>
  <c r="AD138" i="14"/>
  <c r="AD146" i="14"/>
  <c r="AK136" i="14"/>
  <c r="AK140" i="14"/>
  <c r="AK144" i="14"/>
  <c r="AD182" i="14"/>
  <c r="AD198" i="14"/>
  <c r="AD157" i="14"/>
  <c r="CE162" i="14"/>
  <c r="CF162" i="14" s="1"/>
  <c r="AD171" i="14"/>
  <c r="AK192" i="14"/>
  <c r="AD162" i="14"/>
  <c r="CE166" i="14"/>
  <c r="CF166" i="14" s="1"/>
  <c r="AD169" i="14"/>
  <c r="AD175" i="14"/>
  <c r="CD185" i="14"/>
  <c r="CE190" i="14"/>
  <c r="CF190" i="14" s="1"/>
  <c r="CD201" i="14"/>
  <c r="CF201" i="14" s="1"/>
  <c r="AD248" i="14"/>
  <c r="AD216" i="14"/>
  <c r="AK217" i="14"/>
  <c r="AD252" i="14"/>
  <c r="CD220" i="14"/>
  <c r="CF220" i="14" s="1"/>
  <c r="AD228" i="14"/>
  <c r="CD236" i="14"/>
  <c r="CE253" i="14"/>
  <c r="CF253" i="14" s="1"/>
  <c r="AD266" i="14"/>
  <c r="AG223" i="14"/>
  <c r="AK223" i="14"/>
  <c r="AD229" i="14"/>
  <c r="AD253" i="14"/>
  <c r="AD261" i="14"/>
  <c r="AD269" i="14"/>
  <c r="AD277" i="14"/>
  <c r="AG263" i="14"/>
  <c r="CD288" i="14"/>
  <c r="CF288" i="14" s="1"/>
  <c r="AD293" i="14"/>
  <c r="AD297" i="14"/>
  <c r="AD267" i="14"/>
  <c r="AD289" i="14"/>
  <c r="AD300" i="14"/>
  <c r="CD313" i="14"/>
  <c r="AD321" i="14"/>
  <c r="CE322" i="14"/>
  <c r="CD329" i="14"/>
  <c r="AD337" i="14"/>
  <c r="CE338" i="14"/>
  <c r="AD358" i="14"/>
  <c r="AD366" i="14"/>
  <c r="AD374" i="14"/>
  <c r="AD382" i="14"/>
  <c r="AD390" i="14"/>
  <c r="AD398" i="14"/>
  <c r="AD406" i="14"/>
  <c r="AD414" i="14"/>
  <c r="AD314" i="14"/>
  <c r="AD318" i="14"/>
  <c r="AD322" i="14"/>
  <c r="AD326" i="14"/>
  <c r="AD330" i="14"/>
  <c r="AD334" i="14"/>
  <c r="AD338" i="14"/>
  <c r="AD351" i="14"/>
  <c r="AD341" i="14"/>
  <c r="CE342" i="14"/>
  <c r="AD353" i="14"/>
  <c r="AK355" i="14"/>
  <c r="CD360" i="14"/>
  <c r="CF360" i="14" s="1"/>
  <c r="CD376" i="14"/>
  <c r="CF376" i="14" s="1"/>
  <c r="AK387" i="14"/>
  <c r="CD392" i="14"/>
  <c r="CE393" i="14"/>
  <c r="CF393" i="14" s="1"/>
  <c r="AG403" i="14"/>
  <c r="AK403" i="14"/>
  <c r="AM403" i="14" s="1"/>
  <c r="CD408" i="14"/>
  <c r="CF408" i="14" s="1"/>
  <c r="AD417" i="14"/>
  <c r="CF433" i="14"/>
  <c r="AD453" i="14"/>
  <c r="AD461" i="14"/>
  <c r="AD469" i="14"/>
  <c r="AK339" i="14"/>
  <c r="AD361" i="14"/>
  <c r="AD364" i="14"/>
  <c r="CE382" i="14"/>
  <c r="CF382" i="14" s="1"/>
  <c r="CD396" i="14"/>
  <c r="CF396" i="14" s="1"/>
  <c r="CE397" i="14"/>
  <c r="CF397" i="14" s="1"/>
  <c r="AD409" i="14"/>
  <c r="AD431" i="14"/>
  <c r="AD444" i="14"/>
  <c r="AD456" i="14"/>
  <c r="AD464" i="14"/>
  <c r="AD480" i="14"/>
  <c r="AD496" i="14"/>
  <c r="CD356" i="14"/>
  <c r="CF356" i="14" s="1"/>
  <c r="AD385" i="14"/>
  <c r="CF352" i="14"/>
  <c r="AG379" i="14"/>
  <c r="AK379" i="14"/>
  <c r="AM379" i="14" s="1"/>
  <c r="CE402" i="14"/>
  <c r="AK411" i="14"/>
  <c r="AD426" i="14"/>
  <c r="AK442" i="14"/>
  <c r="AK446" i="14"/>
  <c r="AD459" i="14"/>
  <c r="AG462" i="14"/>
  <c r="AK462" i="14"/>
  <c r="AM462" i="14" s="1"/>
  <c r="AD475" i="14"/>
  <c r="AD483" i="14"/>
  <c r="AD491" i="14"/>
  <c r="AD499" i="14"/>
  <c r="CD388" i="14"/>
  <c r="CF388" i="14" s="1"/>
  <c r="CE389" i="14"/>
  <c r="AD404" i="14"/>
  <c r="CE405" i="14"/>
  <c r="CF405" i="14" s="1"/>
  <c r="AD437" i="14"/>
  <c r="AD481" i="14"/>
  <c r="AN149" i="76" l="1"/>
  <c r="CF487" i="14"/>
  <c r="CF268" i="14"/>
  <c r="S17" i="28"/>
  <c r="S15" i="28" s="1"/>
  <c r="AM477" i="76"/>
  <c r="AH149" i="76"/>
  <c r="CF222" i="14"/>
  <c r="AH477" i="76"/>
  <c r="AN477" i="76"/>
  <c r="CF310" i="14"/>
  <c r="AH408" i="76"/>
  <c r="AH212" i="76"/>
  <c r="AM491" i="76"/>
  <c r="AN491" i="76" s="1"/>
  <c r="AM342" i="76"/>
  <c r="AN342" i="76" s="1"/>
  <c r="AN389" i="76"/>
  <c r="CF336" i="14"/>
  <c r="CF43" i="14"/>
  <c r="AM392" i="76"/>
  <c r="AN392" i="76" s="1"/>
  <c r="AF284" i="14"/>
  <c r="AL284" i="14" s="1"/>
  <c r="CF77" i="14"/>
  <c r="AN318" i="76"/>
  <c r="CG83" i="14"/>
  <c r="CF452" i="14"/>
  <c r="CF502" i="14"/>
  <c r="AG143" i="14"/>
  <c r="AM46" i="76"/>
  <c r="AN46" i="76" s="1"/>
  <c r="AH46" i="76"/>
  <c r="AM144" i="76"/>
  <c r="AN144" i="76" s="1"/>
  <c r="AN257" i="76"/>
  <c r="AN285" i="76"/>
  <c r="AH96" i="76"/>
  <c r="AH140" i="76"/>
  <c r="AH47" i="76"/>
  <c r="AM476" i="76"/>
  <c r="AN476" i="76" s="1"/>
  <c r="CF337" i="14"/>
  <c r="CF27" i="14"/>
  <c r="AM280" i="76"/>
  <c r="AG371" i="14"/>
  <c r="AF279" i="14"/>
  <c r="AL279" i="14" s="1"/>
  <c r="CF280" i="14"/>
  <c r="AM372" i="76"/>
  <c r="AN372" i="76" s="1"/>
  <c r="AH312" i="76"/>
  <c r="AH157" i="76"/>
  <c r="AF490" i="14"/>
  <c r="AL490" i="14" s="1"/>
  <c r="AF320" i="14"/>
  <c r="AL320" i="14" s="1"/>
  <c r="AM320" i="14" s="1"/>
  <c r="CG320" i="14" s="1"/>
  <c r="AM420" i="76"/>
  <c r="AN420" i="76" s="1"/>
  <c r="AM243" i="14"/>
  <c r="CG243" i="14" s="1"/>
  <c r="AM275" i="14"/>
  <c r="CG275" i="14" s="1"/>
  <c r="CF170" i="14"/>
  <c r="CF503" i="14"/>
  <c r="CF69" i="14"/>
  <c r="CF361" i="14"/>
  <c r="CF392" i="14"/>
  <c r="AG80" i="14"/>
  <c r="CF128" i="14"/>
  <c r="CG505" i="14"/>
  <c r="CG309" i="14"/>
  <c r="CF431" i="14"/>
  <c r="CF416" i="14"/>
  <c r="CF236" i="14"/>
  <c r="CF380" i="14"/>
  <c r="CF178" i="14"/>
  <c r="CF120" i="14"/>
  <c r="CF145" i="14"/>
  <c r="AM494" i="14"/>
  <c r="CG494" i="14" s="1"/>
  <c r="CF371" i="14"/>
  <c r="CF383" i="14"/>
  <c r="CG234" i="14"/>
  <c r="AN19" i="76"/>
  <c r="AM14" i="76"/>
  <c r="AF17" i="14"/>
  <c r="AL17" i="14" s="1"/>
  <c r="AH240" i="76"/>
  <c r="AF156" i="14"/>
  <c r="AL156" i="14" s="1"/>
  <c r="AM362" i="76"/>
  <c r="AN362" i="76" s="1"/>
  <c r="AH420" i="76"/>
  <c r="CF495" i="14"/>
  <c r="AG355" i="14"/>
  <c r="AM188" i="14"/>
  <c r="CG188" i="14" s="1"/>
  <c r="AG407" i="14"/>
  <c r="AG419" i="14"/>
  <c r="AN387" i="76"/>
  <c r="CG102" i="14"/>
  <c r="CF346" i="14"/>
  <c r="AM424" i="14"/>
  <c r="CG424" i="14" s="1"/>
  <c r="CF381" i="14"/>
  <c r="AH14" i="76"/>
  <c r="AN281" i="76"/>
  <c r="AN55" i="76"/>
  <c r="AH476" i="76"/>
  <c r="AN431" i="76"/>
  <c r="AM496" i="76"/>
  <c r="AN496" i="76" s="1"/>
  <c r="AM240" i="76"/>
  <c r="AN240" i="76" s="1"/>
  <c r="CF156" i="14"/>
  <c r="CF115" i="14"/>
  <c r="AN157" i="76"/>
  <c r="CF185" i="14"/>
  <c r="CF373" i="14"/>
  <c r="CF313" i="14"/>
  <c r="CF112" i="14"/>
  <c r="CF213" i="14"/>
  <c r="CF420" i="14"/>
  <c r="AG254" i="14"/>
  <c r="AG51" i="14"/>
  <c r="AM299" i="14"/>
  <c r="AG231" i="14"/>
  <c r="AM328" i="14"/>
  <c r="CG328" i="14" s="1"/>
  <c r="AG324" i="14"/>
  <c r="AM45" i="14"/>
  <c r="CG45" i="14" s="1"/>
  <c r="AM312" i="76"/>
  <c r="AN312" i="76" s="1"/>
  <c r="AN39" i="76"/>
  <c r="AM418" i="76"/>
  <c r="AN418" i="76" s="1"/>
  <c r="CG477" i="14"/>
  <c r="AM100" i="76"/>
  <c r="CF131" i="14"/>
  <c r="AM136" i="76"/>
  <c r="AN136" i="76" s="1"/>
  <c r="AM18" i="76"/>
  <c r="AN18" i="76" s="1"/>
  <c r="AH281" i="76"/>
  <c r="AM140" i="76"/>
  <c r="AN140" i="76" s="1"/>
  <c r="AL172" i="14"/>
  <c r="AM172" i="14" s="1"/>
  <c r="CG172" i="14" s="1"/>
  <c r="AN338" i="76"/>
  <c r="AN265" i="76"/>
  <c r="AF280" i="14"/>
  <c r="AL280" i="14" s="1"/>
  <c r="AF22" i="14"/>
  <c r="AL22" i="14" s="1"/>
  <c r="AM413" i="76"/>
  <c r="AN413" i="76" s="1"/>
  <c r="AH318" i="76"/>
  <c r="AF317" i="14"/>
  <c r="AL317" i="14" s="1"/>
  <c r="AN245" i="76"/>
  <c r="AH469" i="76"/>
  <c r="AH470" i="76"/>
  <c r="AM355" i="14"/>
  <c r="CG355" i="14" s="1"/>
  <c r="AM111" i="14"/>
  <c r="CG111" i="14" s="1"/>
  <c r="CF368" i="14"/>
  <c r="AG43" i="14"/>
  <c r="CF193" i="14"/>
  <c r="AG35" i="14"/>
  <c r="CF14" i="14"/>
  <c r="AG424" i="14"/>
  <c r="AG173" i="14"/>
  <c r="AM31" i="14"/>
  <c r="CF342" i="14"/>
  <c r="CF329" i="14"/>
  <c r="AG275" i="14"/>
  <c r="AG489" i="14"/>
  <c r="CG379" i="14"/>
  <c r="AG332" i="14"/>
  <c r="AG432" i="14"/>
  <c r="AG60" i="14"/>
  <c r="AG298" i="14"/>
  <c r="AG339" i="14"/>
  <c r="AG136" i="14"/>
  <c r="AM77" i="14"/>
  <c r="CG77" i="14" s="1"/>
  <c r="AM276" i="14"/>
  <c r="CG276" i="14" s="1"/>
  <c r="AG350" i="14"/>
  <c r="AG454" i="14"/>
  <c r="AM131" i="14"/>
  <c r="CG131" i="14" s="1"/>
  <c r="AM359" i="14"/>
  <c r="CG359" i="14" s="1"/>
  <c r="CF326" i="14"/>
  <c r="AG77" i="14"/>
  <c r="AG196" i="14"/>
  <c r="AG212" i="14"/>
  <c r="AG69" i="14"/>
  <c r="AN305" i="76"/>
  <c r="AN416" i="76"/>
  <c r="AM135" i="14"/>
  <c r="CG135" i="14" s="1"/>
  <c r="AM96" i="76"/>
  <c r="AN96" i="76" s="1"/>
  <c r="AH100" i="76"/>
  <c r="CF285" i="14"/>
  <c r="AH136" i="76"/>
  <c r="AG415" i="14"/>
  <c r="CF448" i="14"/>
  <c r="CF78" i="14"/>
  <c r="AL1" i="76"/>
  <c r="AH169" i="76"/>
  <c r="AF168" i="14"/>
  <c r="AL168" i="14" s="1"/>
  <c r="AM168" i="14" s="1"/>
  <c r="CG168" i="14" s="1"/>
  <c r="AM169" i="76"/>
  <c r="AN169" i="76" s="1"/>
  <c r="AG1" i="76"/>
  <c r="AM127" i="14"/>
  <c r="CG127" i="14" s="1"/>
  <c r="CF366" i="14"/>
  <c r="AG430" i="14"/>
  <c r="AG174" i="14"/>
  <c r="AG411" i="14"/>
  <c r="CF338" i="14"/>
  <c r="AG127" i="14"/>
  <c r="AG42" i="14"/>
  <c r="CF386" i="14"/>
  <c r="CF314" i="14"/>
  <c r="AG226" i="14"/>
  <c r="CF177" i="14"/>
  <c r="CF64" i="14"/>
  <c r="CF377" i="14"/>
  <c r="E9" i="55"/>
  <c r="CG31" i="14"/>
  <c r="CG301" i="14"/>
  <c r="CG403" i="14"/>
  <c r="CG267" i="14"/>
  <c r="CG299" i="14"/>
  <c r="CG441" i="14"/>
  <c r="CG80" i="14"/>
  <c r="CG462" i="14"/>
  <c r="CG251" i="14"/>
  <c r="CG46" i="14"/>
  <c r="AK415" i="14"/>
  <c r="AM415" i="14" s="1"/>
  <c r="CG415" i="14" s="1"/>
  <c r="AG299" i="14"/>
  <c r="AM152" i="14"/>
  <c r="CG152" i="14" s="1"/>
  <c r="AM272" i="14"/>
  <c r="CG272" i="14" s="1"/>
  <c r="AG31" i="14"/>
  <c r="AG109" i="14"/>
  <c r="AH459" i="76"/>
  <c r="AM161" i="76"/>
  <c r="AN77" i="76"/>
  <c r="AH413" i="76"/>
  <c r="CF442" i="14"/>
  <c r="D14" i="28"/>
  <c r="E14" i="28" s="1"/>
  <c r="AG246" i="14"/>
  <c r="CF28" i="14"/>
  <c r="AF160" i="14"/>
  <c r="AL160" i="14" s="1"/>
  <c r="AM459" i="76"/>
  <c r="AN459" i="76" s="1"/>
  <c r="CF72" i="14"/>
  <c r="AM192" i="14"/>
  <c r="CG192" i="14" s="1"/>
  <c r="AG152" i="14"/>
  <c r="AG88" i="14"/>
  <c r="AG309" i="14"/>
  <c r="AK419" i="14"/>
  <c r="AM419" i="14" s="1"/>
  <c r="CG419" i="14" s="1"/>
  <c r="AG192" i="14"/>
  <c r="AG474" i="14"/>
  <c r="AG375" i="14"/>
  <c r="AG260" i="14"/>
  <c r="AG97" i="14"/>
  <c r="AM502" i="14"/>
  <c r="CG502" i="14" s="1"/>
  <c r="AM340" i="14"/>
  <c r="CG340" i="14" s="1"/>
  <c r="AM173" i="14"/>
  <c r="CG173" i="14" s="1"/>
  <c r="AG437" i="14"/>
  <c r="CF499" i="14"/>
  <c r="AM131" i="76"/>
  <c r="AN131" i="76" s="1"/>
  <c r="AL218" i="14"/>
  <c r="AM218" i="14" s="1"/>
  <c r="CG218" i="14" s="1"/>
  <c r="CG343" i="14"/>
  <c r="CG445" i="14"/>
  <c r="CF140" i="14"/>
  <c r="AN201" i="76"/>
  <c r="AN370" i="76"/>
  <c r="AN216" i="76"/>
  <c r="AN63" i="76"/>
  <c r="AN336" i="76"/>
  <c r="AN23" i="76"/>
  <c r="AH496" i="76"/>
  <c r="AH23" i="76"/>
  <c r="CG101" i="14"/>
  <c r="CF491" i="14"/>
  <c r="AN369" i="76"/>
  <c r="AF423" i="14"/>
  <c r="AL423" i="14" s="1"/>
  <c r="AM424" i="76"/>
  <c r="AN424" i="76" s="1"/>
  <c r="AM177" i="76"/>
  <c r="AN177" i="76" s="1"/>
  <c r="AF176" i="14"/>
  <c r="AL176" i="14" s="1"/>
  <c r="AM176" i="14" s="1"/>
  <c r="CG176" i="14" s="1"/>
  <c r="AH177" i="76"/>
  <c r="AG442" i="14"/>
  <c r="AM223" i="14"/>
  <c r="CG223" i="14" s="1"/>
  <c r="AG217" i="14"/>
  <c r="AG348" i="14"/>
  <c r="AG188" i="14"/>
  <c r="AG494" i="14"/>
  <c r="AG340" i="14"/>
  <c r="AG359" i="14"/>
  <c r="AG272" i="14"/>
  <c r="AM96" i="14"/>
  <c r="CG96" i="14" s="1"/>
  <c r="AG207" i="14"/>
  <c r="CF504" i="14"/>
  <c r="CF133" i="14"/>
  <c r="CF202" i="14"/>
  <c r="CF138" i="14"/>
  <c r="CF232" i="14"/>
  <c r="CF345" i="14"/>
  <c r="CF252" i="14"/>
  <c r="CF59" i="14"/>
  <c r="AN185" i="76"/>
  <c r="AN244" i="76"/>
  <c r="AN100" i="76"/>
  <c r="AN276" i="76"/>
  <c r="AF130" i="14"/>
  <c r="AL130" i="14" s="1"/>
  <c r="AM469" i="76"/>
  <c r="AN469" i="76" s="1"/>
  <c r="CF111" i="14"/>
  <c r="AF416" i="14"/>
  <c r="AL416" i="14" s="1"/>
  <c r="AM417" i="76"/>
  <c r="AN417" i="76" s="1"/>
  <c r="AN470" i="76"/>
  <c r="AH334" i="76"/>
  <c r="AM334" i="76"/>
  <c r="AN334" i="76" s="1"/>
  <c r="AF333" i="14"/>
  <c r="AL333" i="14" s="1"/>
  <c r="AH424" i="76"/>
  <c r="AL195" i="14"/>
  <c r="AM195" i="14" s="1"/>
  <c r="CG195" i="14" s="1"/>
  <c r="AG195" i="14"/>
  <c r="CF402" i="14"/>
  <c r="AG497" i="14"/>
  <c r="AM227" i="14"/>
  <c r="CG227" i="14" s="1"/>
  <c r="CF116" i="14"/>
  <c r="AG446" i="14"/>
  <c r="AM144" i="14"/>
  <c r="CG144" i="14" s="1"/>
  <c r="CG498" i="14"/>
  <c r="CF256" i="14"/>
  <c r="CF224" i="14"/>
  <c r="CF157" i="14"/>
  <c r="AG47" i="14"/>
  <c r="CF357" i="14"/>
  <c r="AM428" i="14"/>
  <c r="CG428" i="14" s="1"/>
  <c r="AM164" i="14"/>
  <c r="CG164" i="14" s="1"/>
  <c r="AM196" i="14"/>
  <c r="CG196" i="14" s="1"/>
  <c r="AM312" i="14"/>
  <c r="CG312" i="14" s="1"/>
  <c r="AG227" i="14"/>
  <c r="AG101" i="14"/>
  <c r="CF365" i="14"/>
  <c r="CF186" i="14"/>
  <c r="CF370" i="14"/>
  <c r="CF165" i="14"/>
  <c r="CF409" i="14"/>
  <c r="CF480" i="14"/>
  <c r="CF134" i="14"/>
  <c r="AG200" i="14"/>
  <c r="CG422" i="14"/>
  <c r="CG485" i="14"/>
  <c r="CF506" i="14"/>
  <c r="CF265" i="14"/>
  <c r="CF52" i="14"/>
  <c r="AM446" i="14"/>
  <c r="CG446" i="14" s="1"/>
  <c r="CF74" i="14"/>
  <c r="CF417" i="14"/>
  <c r="AM47" i="14"/>
  <c r="CG47" i="14" s="1"/>
  <c r="AG65" i="14"/>
  <c r="AK371" i="14"/>
  <c r="AM371" i="14" s="1"/>
  <c r="CG371" i="14" s="1"/>
  <c r="AG83" i="14"/>
  <c r="AG363" i="14"/>
  <c r="AM260" i="14"/>
  <c r="CG260" i="14" s="1"/>
  <c r="AG219" i="14"/>
  <c r="CF194" i="14"/>
  <c r="AM73" i="14"/>
  <c r="CG73" i="14" s="1"/>
  <c r="AM51" i="14"/>
  <c r="CG51" i="14" s="1"/>
  <c r="AM454" i="14"/>
  <c r="CG454" i="14" s="1"/>
  <c r="AM348" i="14"/>
  <c r="CG348" i="14" s="1"/>
  <c r="AG243" i="14"/>
  <c r="AG87" i="14"/>
  <c r="CF181" i="14"/>
  <c r="CF141" i="14"/>
  <c r="CF325" i="14"/>
  <c r="CG183" i="14"/>
  <c r="AG239" i="14"/>
  <c r="CG298" i="14"/>
  <c r="CG238" i="14"/>
  <c r="CG91" i="14"/>
  <c r="CF61" i="14"/>
  <c r="CG191" i="14"/>
  <c r="CF48" i="14"/>
  <c r="AG267" i="14"/>
  <c r="AG111" i="14"/>
  <c r="AM34" i="14"/>
  <c r="CG34" i="14" s="1"/>
  <c r="AG305" i="14"/>
  <c r="AG434" i="14"/>
  <c r="AG19" i="14"/>
  <c r="AM470" i="14"/>
  <c r="CG470" i="14" s="1"/>
  <c r="AM255" i="14"/>
  <c r="CG255" i="14" s="1"/>
  <c r="CF384" i="14"/>
  <c r="AG485" i="14"/>
  <c r="CF389" i="14"/>
  <c r="AM442" i="14"/>
  <c r="CG442" i="14" s="1"/>
  <c r="AG259" i="14"/>
  <c r="AM217" i="14"/>
  <c r="CG217" i="14" s="1"/>
  <c r="CG106" i="14"/>
  <c r="AG34" i="14"/>
  <c r="CF17" i="14"/>
  <c r="CF13" i="14"/>
  <c r="AG445" i="14"/>
  <c r="CG506" i="14"/>
  <c r="AM482" i="14"/>
  <c r="CG482" i="14" s="1"/>
  <c r="AM375" i="14"/>
  <c r="CG375" i="14" s="1"/>
  <c r="AG276" i="14"/>
  <c r="AM88" i="14"/>
  <c r="CG88" i="14" s="1"/>
  <c r="CF55" i="14"/>
  <c r="AM25" i="14"/>
  <c r="CG25" i="14" s="1"/>
  <c r="CF18" i="14"/>
  <c r="AG470" i="14"/>
  <c r="AG131" i="14"/>
  <c r="AM35" i="14"/>
  <c r="CG35" i="14" s="1"/>
  <c r="CG486" i="14"/>
  <c r="AM324" i="14"/>
  <c r="CG324" i="14" s="1"/>
  <c r="AG312" i="14"/>
  <c r="AK156" i="14"/>
  <c r="AM156" i="14" s="1"/>
  <c r="CG156" i="14" s="1"/>
  <c r="AG64" i="14"/>
  <c r="CG15" i="14"/>
  <c r="AG187" i="14"/>
  <c r="CF436" i="14"/>
  <c r="CF103" i="14"/>
  <c r="CF197" i="14"/>
  <c r="CF478" i="14"/>
  <c r="CG226" i="14"/>
  <c r="CG60" i="14"/>
  <c r="AM39" i="14"/>
  <c r="CG39" i="14" s="1"/>
  <c r="CG489" i="14"/>
  <c r="CG56" i="14"/>
  <c r="CG87" i="14"/>
  <c r="CG254" i="14"/>
  <c r="CF267" i="14"/>
  <c r="AK239" i="14"/>
  <c r="AM239" i="14" s="1"/>
  <c r="CG239" i="14" s="1"/>
  <c r="AG208" i="14"/>
  <c r="AG91" i="14"/>
  <c r="AM61" i="14"/>
  <c r="CG61" i="14" s="1"/>
  <c r="AG295" i="14"/>
  <c r="CG263" i="14"/>
  <c r="CF173" i="14"/>
  <c r="AG139" i="14"/>
  <c r="CG97" i="14"/>
  <c r="CG187" i="14"/>
  <c r="CG437" i="14"/>
  <c r="CG305" i="14"/>
  <c r="E48" i="55"/>
  <c r="BL1" i="14"/>
  <c r="AK407" i="14"/>
  <c r="AM407" i="14" s="1"/>
  <c r="CG407" i="14" s="1"/>
  <c r="AG135" i="14"/>
  <c r="E9" i="11"/>
  <c r="AG383" i="14"/>
  <c r="CF362" i="14"/>
  <c r="AK383" i="14"/>
  <c r="AM383" i="14" s="1"/>
  <c r="CG383" i="14" s="1"/>
  <c r="AM411" i="14"/>
  <c r="CG411" i="14" s="1"/>
  <c r="AG235" i="14"/>
  <c r="AG45" i="14"/>
  <c r="AG347" i="14"/>
  <c r="AM466" i="14"/>
  <c r="CG466" i="14" s="1"/>
  <c r="AG435" i="14"/>
  <c r="AG39" i="14"/>
  <c r="AG477" i="14"/>
  <c r="AM438" i="14"/>
  <c r="CG438" i="14" s="1"/>
  <c r="AK284" i="14"/>
  <c r="AM284" i="14" s="1"/>
  <c r="CG284" i="14" s="1"/>
  <c r="AM174" i="14"/>
  <c r="CG174" i="14" s="1"/>
  <c r="AM69" i="14"/>
  <c r="CG69" i="14" s="1"/>
  <c r="AG502" i="14"/>
  <c r="AG466" i="14"/>
  <c r="AG316" i="14"/>
  <c r="AM212" i="14"/>
  <c r="CG212" i="14" s="1"/>
  <c r="AG98" i="14"/>
  <c r="AG92" i="14"/>
  <c r="AM65" i="14"/>
  <c r="CG65" i="14" s="1"/>
  <c r="AG238" i="14"/>
  <c r="CF272" i="14"/>
  <c r="AG46" i="14"/>
  <c r="AG183" i="14"/>
  <c r="CF62" i="14"/>
  <c r="AG482" i="14"/>
  <c r="AM430" i="14"/>
  <c r="CG430" i="14" s="1"/>
  <c r="CF39" i="14"/>
  <c r="CF63" i="14"/>
  <c r="CF188" i="14"/>
  <c r="CF102" i="14"/>
  <c r="CF334" i="14"/>
  <c r="CF472" i="14"/>
  <c r="CF289" i="14"/>
  <c r="CF422" i="14"/>
  <c r="D10" i="28"/>
  <c r="CF282" i="14"/>
  <c r="CF294" i="14"/>
  <c r="CF475" i="14"/>
  <c r="C10" i="28"/>
  <c r="AK200" i="14"/>
  <c r="AM200" i="14" s="1"/>
  <c r="CG200" i="14" s="1"/>
  <c r="AK143" i="14"/>
  <c r="AM143" i="14" s="1"/>
  <c r="CG143" i="14" s="1"/>
  <c r="AK490" i="14"/>
  <c r="AM490" i="14" s="1"/>
  <c r="CG490" i="14" s="1"/>
  <c r="AM395" i="14"/>
  <c r="CG395" i="14" s="1"/>
  <c r="AG96" i="14"/>
  <c r="AG422" i="14"/>
  <c r="AG336" i="14"/>
  <c r="CF180" i="14"/>
  <c r="CF80" i="14"/>
  <c r="CF261" i="14"/>
  <c r="CF464" i="14"/>
  <c r="CF58" i="14"/>
  <c r="CF92" i="14"/>
  <c r="AK139" i="14"/>
  <c r="AM139" i="14" s="1"/>
  <c r="CG139" i="14" s="1"/>
  <c r="AG450" i="14"/>
  <c r="AM458" i="14"/>
  <c r="CG458" i="14" s="1"/>
  <c r="AG184" i="14"/>
  <c r="AG395" i="14"/>
  <c r="AG344" i="14"/>
  <c r="CF191" i="14"/>
  <c r="CF451" i="14"/>
  <c r="AM140" i="14"/>
  <c r="CG140" i="14" s="1"/>
  <c r="AG164" i="14"/>
  <c r="AG56" i="14"/>
  <c r="AM387" i="14"/>
  <c r="CG387" i="14" s="1"/>
  <c r="CF400" i="14"/>
  <c r="AG61" i="14"/>
  <c r="AG255" i="14"/>
  <c r="AM180" i="14"/>
  <c r="CG180" i="14" s="1"/>
  <c r="AG481" i="14"/>
  <c r="AK280" i="14"/>
  <c r="AG387" i="14"/>
  <c r="AK148" i="14"/>
  <c r="AM148" i="14" s="1"/>
  <c r="CG148" i="14" s="1"/>
  <c r="AG140" i="14"/>
  <c r="AG242" i="14"/>
  <c r="AG180" i="14"/>
  <c r="AM20" i="14"/>
  <c r="CG20" i="14" s="1"/>
  <c r="AG367" i="14"/>
  <c r="AG320" i="14"/>
  <c r="AG57" i="14"/>
  <c r="AG264" i="14"/>
  <c r="AG343" i="14"/>
  <c r="AG230" i="14"/>
  <c r="AM367" i="14"/>
  <c r="CG367" i="14" s="1"/>
  <c r="D35" i="28"/>
  <c r="AG458" i="14"/>
  <c r="AM219" i="14"/>
  <c r="CG219" i="14" s="1"/>
  <c r="AM208" i="14"/>
  <c r="CG208" i="14" s="1"/>
  <c r="AG428" i="14"/>
  <c r="CF330" i="14"/>
  <c r="AG20" i="14"/>
  <c r="AM450" i="14"/>
  <c r="CG450" i="14" s="1"/>
  <c r="AM295" i="14"/>
  <c r="CG295" i="14" s="1"/>
  <c r="AM92" i="14"/>
  <c r="CG92" i="14" s="1"/>
  <c r="AG30" i="14"/>
  <c r="AK22" i="14"/>
  <c r="AG234" i="14"/>
  <c r="CF124" i="14"/>
  <c r="CF333" i="14"/>
  <c r="CF318" i="14"/>
  <c r="AM363" i="14"/>
  <c r="CG363" i="14" s="1"/>
  <c r="AG438" i="14"/>
  <c r="AG76" i="14"/>
  <c r="AM316" i="14"/>
  <c r="CG316" i="14" s="1"/>
  <c r="AM231" i="14"/>
  <c r="CG231" i="14" s="1"/>
  <c r="AK391" i="14"/>
  <c r="AM391" i="14" s="1"/>
  <c r="CG391" i="14" s="1"/>
  <c r="CF369" i="14"/>
  <c r="AG73" i="14"/>
  <c r="AM30" i="14"/>
  <c r="CG30" i="14" s="1"/>
  <c r="AK184" i="14"/>
  <c r="AM184" i="14" s="1"/>
  <c r="CG184" i="14" s="1"/>
  <c r="D39" i="28"/>
  <c r="C35" i="28"/>
  <c r="AM136" i="14"/>
  <c r="CG136" i="14" s="1"/>
  <c r="AM235" i="14"/>
  <c r="CG235" i="14" s="1"/>
  <c r="AK264" i="14"/>
  <c r="AM264" i="14" s="1"/>
  <c r="CG264" i="14" s="1"/>
  <c r="AN280" i="76"/>
  <c r="AN489" i="76"/>
  <c r="AM284" i="76"/>
  <c r="AN284" i="76" s="1"/>
  <c r="AG144" i="14"/>
  <c r="AK57" i="14"/>
  <c r="AM57" i="14" s="1"/>
  <c r="CG57" i="14" s="1"/>
  <c r="AK423" i="14"/>
  <c r="AN303" i="76"/>
  <c r="AN396" i="76"/>
  <c r="AL258" i="14"/>
  <c r="AM258" i="14" s="1"/>
  <c r="CG258" i="14" s="1"/>
  <c r="AH284" i="76"/>
  <c r="AH418" i="76"/>
  <c r="CF322" i="14"/>
  <c r="AM42" i="14"/>
  <c r="CG42" i="14" s="1"/>
  <c r="AG271" i="14"/>
  <c r="AN58" i="76"/>
  <c r="AM271" i="14"/>
  <c r="CG271" i="14" s="1"/>
  <c r="AM497" i="14"/>
  <c r="CG497" i="14" s="1"/>
  <c r="AM279" i="14"/>
  <c r="CG279" i="14" s="1"/>
  <c r="AF431" i="14"/>
  <c r="AM432" i="76"/>
  <c r="AN432" i="76" s="1"/>
  <c r="AH432" i="76"/>
  <c r="AH122" i="76"/>
  <c r="AF121" i="14"/>
  <c r="AL121" i="14" s="1"/>
  <c r="AM122" i="76"/>
  <c r="AN122" i="76" s="1"/>
  <c r="AF313" i="14"/>
  <c r="AL313" i="14" s="1"/>
  <c r="AH314" i="76"/>
  <c r="AM314" i="76"/>
  <c r="AN314" i="76" s="1"/>
  <c r="AH205" i="76"/>
  <c r="AM205" i="76"/>
  <c r="AN205" i="76" s="1"/>
  <c r="AF204" i="14"/>
  <c r="AF399" i="14"/>
  <c r="AM400" i="76"/>
  <c r="AN400" i="76" s="1"/>
  <c r="AH24" i="76"/>
  <c r="AF23" i="14"/>
  <c r="AL23" i="14" s="1"/>
  <c r="AM24" i="76"/>
  <c r="AN24" i="76" s="1"/>
  <c r="AH248" i="76"/>
  <c r="AF247" i="14"/>
  <c r="AM248" i="76"/>
  <c r="AN248" i="76" s="1"/>
  <c r="AF253" i="14"/>
  <c r="AL253" i="14" s="1"/>
  <c r="AM254" i="76"/>
  <c r="AN254" i="76" s="1"/>
  <c r="AH254" i="76"/>
  <c r="CF67" i="14"/>
  <c r="AH374" i="76"/>
  <c r="AM374" i="76"/>
  <c r="AN374" i="76" s="1"/>
  <c r="AF373" i="14"/>
  <c r="AL373" i="14" s="1"/>
  <c r="AM116" i="76"/>
  <c r="AN116" i="76" s="1"/>
  <c r="AF115" i="14"/>
  <c r="AM120" i="76"/>
  <c r="AN120" i="76" s="1"/>
  <c r="AF119" i="14"/>
  <c r="AN161" i="76"/>
  <c r="AF321" i="14"/>
  <c r="AL321" i="14" s="1"/>
  <c r="AH322" i="76"/>
  <c r="AM322" i="76"/>
  <c r="AN322" i="76" s="1"/>
  <c r="AF159" i="14"/>
  <c r="AL159" i="14" s="1"/>
  <c r="AM160" i="76"/>
  <c r="AN160" i="76" s="1"/>
  <c r="AF277" i="14"/>
  <c r="AL277" i="14" s="1"/>
  <c r="AM278" i="76"/>
  <c r="AN278" i="76" s="1"/>
  <c r="AF499" i="14"/>
  <c r="AL499" i="14" s="1"/>
  <c r="AH500" i="76"/>
  <c r="AM500" i="76"/>
  <c r="AN500" i="76" s="1"/>
  <c r="AF357" i="14"/>
  <c r="AL357" i="14" s="1"/>
  <c r="AM358" i="76"/>
  <c r="AN358" i="76" s="1"/>
  <c r="AH358" i="76"/>
  <c r="AM474" i="14"/>
  <c r="CG474" i="14" s="1"/>
  <c r="AM432" i="14"/>
  <c r="CG432" i="14" s="1"/>
  <c r="AM347" i="14"/>
  <c r="CG347" i="14" s="1"/>
  <c r="AF447" i="14"/>
  <c r="AL447" i="14" s="1"/>
  <c r="AH448" i="76"/>
  <c r="AM448" i="76"/>
  <c r="AN448" i="76" s="1"/>
  <c r="AH73" i="76"/>
  <c r="AM73" i="76"/>
  <c r="AN73" i="76" s="1"/>
  <c r="AF72" i="14"/>
  <c r="AF308" i="14"/>
  <c r="AL308" i="14" s="1"/>
  <c r="AM309" i="76"/>
  <c r="AN309" i="76" s="1"/>
  <c r="AF85" i="14"/>
  <c r="AL85" i="14" s="1"/>
  <c r="AM86" i="76"/>
  <c r="AN86" i="76" s="1"/>
  <c r="AF16" i="14"/>
  <c r="AM17" i="76"/>
  <c r="AN17" i="76" s="1"/>
  <c r="AN484" i="76"/>
  <c r="AL717" i="76"/>
  <c r="AF501" i="14"/>
  <c r="AM502" i="76"/>
  <c r="AN502" i="76" s="1"/>
  <c r="AF310" i="14"/>
  <c r="AL310" i="14" s="1"/>
  <c r="AM311" i="76"/>
  <c r="AN311" i="76" s="1"/>
  <c r="AG302" i="14"/>
  <c r="AK302" i="14"/>
  <c r="AM302" i="14" s="1"/>
  <c r="CG302" i="14" s="1"/>
  <c r="AF268" i="14"/>
  <c r="AM269" i="76"/>
  <c r="AN269" i="76" s="1"/>
  <c r="AH269" i="76"/>
  <c r="AF292" i="14"/>
  <c r="AM293" i="76"/>
  <c r="AN293" i="76" s="1"/>
  <c r="AF448" i="14"/>
  <c r="AL448" i="14" s="1"/>
  <c r="AM449" i="76"/>
  <c r="AN449" i="76" s="1"/>
  <c r="AF288" i="14"/>
  <c r="AM289" i="76"/>
  <c r="AN289" i="76" s="1"/>
  <c r="AF436" i="14"/>
  <c r="AL436" i="14" s="1"/>
  <c r="AM437" i="76"/>
  <c r="AN437" i="76" s="1"/>
  <c r="AM76" i="76"/>
  <c r="AF75" i="14"/>
  <c r="AL75" i="14" s="1"/>
  <c r="AL427" i="14"/>
  <c r="AM427" i="14" s="1"/>
  <c r="CG427" i="14" s="1"/>
  <c r="AG427" i="14"/>
  <c r="AM434" i="14"/>
  <c r="CG434" i="14" s="1"/>
  <c r="AM339" i="14"/>
  <c r="CG339" i="14" s="1"/>
  <c r="AM344" i="14"/>
  <c r="CG344" i="14" s="1"/>
  <c r="AM336" i="14"/>
  <c r="CG336" i="14" s="1"/>
  <c r="AM98" i="14"/>
  <c r="CG98" i="14" s="1"/>
  <c r="AF440" i="14"/>
  <c r="AL440" i="14" s="1"/>
  <c r="AM441" i="76"/>
  <c r="AN441" i="76" s="1"/>
  <c r="AK23" i="14"/>
  <c r="AN14" i="76"/>
  <c r="AL716" i="76"/>
  <c r="AL13" i="76"/>
  <c r="AL715" i="76"/>
  <c r="AG283" i="14"/>
  <c r="AK283" i="14"/>
  <c r="AM283" i="14" s="1"/>
  <c r="CG283" i="14" s="1"/>
  <c r="AH309" i="76"/>
  <c r="AH17" i="76"/>
  <c r="AM297" i="76"/>
  <c r="AN297" i="76" s="1"/>
  <c r="AF296" i="14"/>
  <c r="AL296" i="14" s="1"/>
  <c r="AH311" i="76"/>
  <c r="AF68" i="14"/>
  <c r="AH69" i="76"/>
  <c r="AM69" i="76"/>
  <c r="AN69" i="76" s="1"/>
  <c r="AF376" i="14"/>
  <c r="AL376" i="14" s="1"/>
  <c r="AM377" i="76"/>
  <c r="AN377" i="76" s="1"/>
  <c r="AF349" i="14"/>
  <c r="AL349" i="14" s="1"/>
  <c r="AM350" i="76"/>
  <c r="AN350" i="76" s="1"/>
  <c r="AF493" i="14"/>
  <c r="AM494" i="76"/>
  <c r="AN494" i="76" s="1"/>
  <c r="AH377" i="76"/>
  <c r="AH449" i="76"/>
  <c r="AH289" i="76"/>
  <c r="AH437" i="76"/>
  <c r="AN76" i="76"/>
  <c r="AL108" i="14"/>
  <c r="AM108" i="14" s="1"/>
  <c r="CG108" i="14" s="1"/>
  <c r="AG108" i="14"/>
  <c r="AG715" i="76"/>
  <c r="AG13" i="76"/>
  <c r="AM19" i="14"/>
  <c r="CG19" i="14" s="1"/>
  <c r="AM160" i="14"/>
  <c r="CG160" i="14" s="1"/>
  <c r="AK211" i="14"/>
  <c r="AM211" i="14" s="1"/>
  <c r="CG211" i="14" s="1"/>
  <c r="AG211" i="14"/>
  <c r="AG215" i="14"/>
  <c r="AK215" i="14"/>
  <c r="AM215" i="14" s="1"/>
  <c r="CG215" i="14" s="1"/>
  <c r="AH441" i="76"/>
  <c r="AH86" i="76"/>
  <c r="AN498" i="76"/>
  <c r="AF282" i="14"/>
  <c r="AL282" i="14" s="1"/>
  <c r="AM283" i="76"/>
  <c r="AN283" i="76" s="1"/>
  <c r="AN108" i="76"/>
  <c r="AN361" i="76"/>
  <c r="AN345" i="76"/>
  <c r="AF325" i="14"/>
  <c r="AL325" i="14" s="1"/>
  <c r="AM326" i="76"/>
  <c r="AN326" i="76" s="1"/>
  <c r="AH326" i="76"/>
  <c r="AF262" i="14"/>
  <c r="AL262" i="14" s="1"/>
  <c r="AH263" i="76"/>
  <c r="AM263" i="76"/>
  <c r="AN263" i="76" s="1"/>
  <c r="AH297" i="76"/>
  <c r="AF222" i="14"/>
  <c r="AM223" i="76"/>
  <c r="AN223" i="76" s="1"/>
  <c r="AF250" i="14"/>
  <c r="AH251" i="76"/>
  <c r="AM251" i="76"/>
  <c r="AN251" i="76" s="1"/>
  <c r="AF74" i="14"/>
  <c r="AL74" i="14" s="1"/>
  <c r="AM75" i="76"/>
  <c r="AN75" i="76" s="1"/>
  <c r="AN214" i="76"/>
  <c r="AL291" i="14"/>
  <c r="AM291" i="14" s="1"/>
  <c r="CG291" i="14" s="1"/>
  <c r="AG291" i="14"/>
  <c r="AL203" i="14"/>
  <c r="AM203" i="14" s="1"/>
  <c r="CG203" i="14" s="1"/>
  <c r="AG147" i="14"/>
  <c r="AL147" i="14"/>
  <c r="AM147" i="14" s="1"/>
  <c r="CG147" i="14" s="1"/>
  <c r="AL105" i="14"/>
  <c r="AM105" i="14" s="1"/>
  <c r="CG105" i="14" s="1"/>
  <c r="AM350" i="14"/>
  <c r="CG350" i="14" s="1"/>
  <c r="AM332" i="14"/>
  <c r="CG332" i="14" s="1"/>
  <c r="AK95" i="14"/>
  <c r="AM95" i="14" s="1"/>
  <c r="CG95" i="14" s="1"/>
  <c r="AG95" i="14"/>
  <c r="AF232" i="14"/>
  <c r="AL232" i="14" s="1"/>
  <c r="AM233" i="76"/>
  <c r="AN233" i="76" s="1"/>
  <c r="AM76" i="14"/>
  <c r="CG76" i="14" s="1"/>
  <c r="AN483" i="76"/>
  <c r="AH87" i="76"/>
  <c r="AF86" i="14"/>
  <c r="AL86" i="14" s="1"/>
  <c r="AM87" i="76"/>
  <c r="AN87" i="76" s="1"/>
  <c r="AH502" i="76"/>
  <c r="AK310" i="14"/>
  <c r="AF123" i="14"/>
  <c r="AM124" i="76"/>
  <c r="AN124" i="76" s="1"/>
  <c r="AM474" i="76"/>
  <c r="AN474" i="76" s="1"/>
  <c r="AF473" i="14"/>
  <c r="AL473" i="14" s="1"/>
  <c r="AH474" i="76"/>
  <c r="AN384" i="76"/>
  <c r="AF479" i="14"/>
  <c r="AL479" i="14" s="1"/>
  <c r="AM480" i="76"/>
  <c r="AN480" i="76" s="1"/>
  <c r="AL50" i="14"/>
  <c r="AM50" i="14" s="1"/>
  <c r="CG50" i="14" s="1"/>
  <c r="AG50" i="14"/>
  <c r="AG716" i="76"/>
  <c r="AG717" i="76"/>
  <c r="AL199" i="14"/>
  <c r="AM199" i="14" s="1"/>
  <c r="CG199" i="14" s="1"/>
  <c r="AG199" i="14"/>
  <c r="AL306" i="14"/>
  <c r="AM306" i="14" s="1"/>
  <c r="CG306" i="14" s="1"/>
  <c r="AG306" i="14"/>
  <c r="AL287" i="14"/>
  <c r="AM287" i="14" s="1"/>
  <c r="CG287" i="14" s="1"/>
  <c r="AG287" i="14"/>
  <c r="AL179" i="14"/>
  <c r="AM179" i="14" s="1"/>
  <c r="CG179" i="14" s="1"/>
  <c r="AG179" i="14"/>
  <c r="CF385" i="14"/>
  <c r="CG715" i="76"/>
  <c r="CG716" i="76"/>
  <c r="CG13" i="76"/>
  <c r="AG491" i="14"/>
  <c r="AK491" i="14"/>
  <c r="AM491" i="14" s="1"/>
  <c r="CG491" i="14" s="1"/>
  <c r="AG475" i="14"/>
  <c r="AK475" i="14"/>
  <c r="AM475" i="14" s="1"/>
  <c r="CG475" i="14" s="1"/>
  <c r="AG459" i="14"/>
  <c r="AK459" i="14"/>
  <c r="AM459" i="14" s="1"/>
  <c r="CG459" i="14" s="1"/>
  <c r="AG426" i="14"/>
  <c r="AK426" i="14"/>
  <c r="AM426" i="14" s="1"/>
  <c r="CG426" i="14" s="1"/>
  <c r="AG444" i="14"/>
  <c r="AK444" i="14"/>
  <c r="AM444" i="14" s="1"/>
  <c r="CG444" i="14" s="1"/>
  <c r="AG461" i="14"/>
  <c r="AK461" i="14"/>
  <c r="AM461" i="14" s="1"/>
  <c r="CG461" i="14" s="1"/>
  <c r="AG406" i="14"/>
  <c r="AK406" i="14"/>
  <c r="AM406" i="14" s="1"/>
  <c r="CG406" i="14" s="1"/>
  <c r="AG390" i="14"/>
  <c r="AK390" i="14"/>
  <c r="AM390" i="14" s="1"/>
  <c r="CG390" i="14" s="1"/>
  <c r="AG374" i="14"/>
  <c r="AK374" i="14"/>
  <c r="AM374" i="14" s="1"/>
  <c r="CG374" i="14" s="1"/>
  <c r="AG358" i="14"/>
  <c r="AK358" i="14"/>
  <c r="AM358" i="14" s="1"/>
  <c r="CG358" i="14" s="1"/>
  <c r="AK337" i="14"/>
  <c r="AM337" i="14" s="1"/>
  <c r="CG337" i="14" s="1"/>
  <c r="AG337" i="14"/>
  <c r="AK321" i="14"/>
  <c r="AK293" i="14"/>
  <c r="AM293" i="14" s="1"/>
  <c r="CG293" i="14" s="1"/>
  <c r="AG293" i="14"/>
  <c r="AG252" i="14"/>
  <c r="AK252" i="14"/>
  <c r="AM252" i="14" s="1"/>
  <c r="CG252" i="14" s="1"/>
  <c r="AG175" i="14"/>
  <c r="AK175" i="14"/>
  <c r="AM175" i="14" s="1"/>
  <c r="CG175" i="14" s="1"/>
  <c r="AG182" i="14"/>
  <c r="AK182" i="14"/>
  <c r="AM182" i="14" s="1"/>
  <c r="CG182" i="14" s="1"/>
  <c r="AG138" i="14"/>
  <c r="AK138" i="14"/>
  <c r="AM138" i="14" s="1"/>
  <c r="CG138" i="14" s="1"/>
  <c r="AG118" i="14"/>
  <c r="AK118" i="14"/>
  <c r="AM118" i="14" s="1"/>
  <c r="CG118" i="14" s="1"/>
  <c r="AG52" i="14"/>
  <c r="AK52" i="14"/>
  <c r="AM52" i="14" s="1"/>
  <c r="CG52" i="14" s="1"/>
  <c r="AG369" i="14"/>
  <c r="AK369" i="14"/>
  <c r="AM369" i="14" s="1"/>
  <c r="CG369" i="14" s="1"/>
  <c r="AG471" i="14"/>
  <c r="AK471" i="14"/>
  <c r="AM471" i="14" s="1"/>
  <c r="CG471" i="14" s="1"/>
  <c r="AK455" i="14"/>
  <c r="AM455" i="14" s="1"/>
  <c r="CG455" i="14" s="1"/>
  <c r="AG455" i="14"/>
  <c r="AG381" i="14"/>
  <c r="AK381" i="14"/>
  <c r="AM381" i="14" s="1"/>
  <c r="CG381" i="14" s="1"/>
  <c r="AG401" i="14"/>
  <c r="AK401" i="14"/>
  <c r="AM401" i="14" s="1"/>
  <c r="CG401" i="14" s="1"/>
  <c r="AG476" i="14"/>
  <c r="AK476" i="14"/>
  <c r="AM476" i="14" s="1"/>
  <c r="CG476" i="14" s="1"/>
  <c r="AG468" i="14"/>
  <c r="AK468" i="14"/>
  <c r="AM468" i="14" s="1"/>
  <c r="CG468" i="14" s="1"/>
  <c r="AG412" i="14"/>
  <c r="AK412" i="14"/>
  <c r="AM412" i="14" s="1"/>
  <c r="CG412" i="14" s="1"/>
  <c r="AG393" i="14"/>
  <c r="AK393" i="14"/>
  <c r="AM393" i="14" s="1"/>
  <c r="CG393" i="14" s="1"/>
  <c r="AG420" i="14"/>
  <c r="AK420" i="14"/>
  <c r="AM420" i="14" s="1"/>
  <c r="CG420" i="14" s="1"/>
  <c r="AG346" i="14"/>
  <c r="AK346" i="14"/>
  <c r="AM346" i="14" s="1"/>
  <c r="CG346" i="14" s="1"/>
  <c r="AG294" i="14"/>
  <c r="AK294" i="14"/>
  <c r="AM294" i="14" s="1"/>
  <c r="CG294" i="14" s="1"/>
  <c r="AG285" i="14"/>
  <c r="AK285" i="14"/>
  <c r="AM285" i="14" s="1"/>
  <c r="CG285" i="14" s="1"/>
  <c r="AG335" i="14"/>
  <c r="AK335" i="14"/>
  <c r="AM335" i="14" s="1"/>
  <c r="CG335" i="14" s="1"/>
  <c r="AG319" i="14"/>
  <c r="AK319" i="14"/>
  <c r="AM319" i="14" s="1"/>
  <c r="CG319" i="14" s="1"/>
  <c r="AG303" i="14"/>
  <c r="AK303" i="14"/>
  <c r="AM303" i="14" s="1"/>
  <c r="CG303" i="14" s="1"/>
  <c r="AG225" i="14"/>
  <c r="AK225" i="14"/>
  <c r="AM225" i="14" s="1"/>
  <c r="CG225" i="14" s="1"/>
  <c r="AG278" i="14"/>
  <c r="AK278" i="14"/>
  <c r="AM278" i="14" s="1"/>
  <c r="CG278" i="14" s="1"/>
  <c r="AG90" i="14"/>
  <c r="AK90" i="14"/>
  <c r="AM90" i="14" s="1"/>
  <c r="CG90" i="14" s="1"/>
  <c r="AG82" i="14"/>
  <c r="AK82" i="14"/>
  <c r="AM82" i="14" s="1"/>
  <c r="CG82" i="14" s="1"/>
  <c r="AG67" i="14"/>
  <c r="AK67" i="14"/>
  <c r="AM67" i="14" s="1"/>
  <c r="CG67" i="14" s="1"/>
  <c r="AG58" i="14"/>
  <c r="AK58" i="14"/>
  <c r="AM58" i="14" s="1"/>
  <c r="CG58" i="14" s="1"/>
  <c r="AG59" i="14"/>
  <c r="AK59" i="14"/>
  <c r="AM59" i="14" s="1"/>
  <c r="CG59" i="14" s="1"/>
  <c r="AK503" i="14"/>
  <c r="AM503" i="14" s="1"/>
  <c r="CG503" i="14" s="1"/>
  <c r="AG503" i="14"/>
  <c r="AK487" i="14"/>
  <c r="AM487" i="14" s="1"/>
  <c r="CG487" i="14" s="1"/>
  <c r="AG487" i="14"/>
  <c r="AG372" i="14"/>
  <c r="AK372" i="14"/>
  <c r="AM372" i="14" s="1"/>
  <c r="CG372" i="14" s="1"/>
  <c r="AG504" i="14"/>
  <c r="AK504" i="14"/>
  <c r="AM504" i="14" s="1"/>
  <c r="CG504" i="14" s="1"/>
  <c r="AG421" i="14"/>
  <c r="AK421" i="14"/>
  <c r="AM421" i="14" s="1"/>
  <c r="CG421" i="14" s="1"/>
  <c r="AG465" i="14"/>
  <c r="AK465" i="14"/>
  <c r="AM465" i="14" s="1"/>
  <c r="CG465" i="14" s="1"/>
  <c r="AG449" i="14"/>
  <c r="AK449" i="14"/>
  <c r="AM449" i="14" s="1"/>
  <c r="CG449" i="14" s="1"/>
  <c r="AG418" i="14"/>
  <c r="AK418" i="14"/>
  <c r="AM418" i="14" s="1"/>
  <c r="CG418" i="14" s="1"/>
  <c r="AG402" i="14"/>
  <c r="AK402" i="14"/>
  <c r="AM402" i="14" s="1"/>
  <c r="CG402" i="14" s="1"/>
  <c r="AG386" i="14"/>
  <c r="AK386" i="14"/>
  <c r="AM386" i="14" s="1"/>
  <c r="CG386" i="14" s="1"/>
  <c r="AG370" i="14"/>
  <c r="AK370" i="14"/>
  <c r="AM370" i="14" s="1"/>
  <c r="CG370" i="14" s="1"/>
  <c r="AG354" i="14"/>
  <c r="AK354" i="14"/>
  <c r="AM354" i="14" s="1"/>
  <c r="CG354" i="14" s="1"/>
  <c r="AG237" i="14"/>
  <c r="AK237" i="14"/>
  <c r="AM237" i="14" s="1"/>
  <c r="CG237" i="14" s="1"/>
  <c r="AG220" i="14"/>
  <c r="AK220" i="14"/>
  <c r="AM220" i="14" s="1"/>
  <c r="CG220" i="14" s="1"/>
  <c r="AG206" i="14"/>
  <c r="AK206" i="14"/>
  <c r="AM206" i="14" s="1"/>
  <c r="CG206" i="14" s="1"/>
  <c r="AK170" i="14"/>
  <c r="AM170" i="14" s="1"/>
  <c r="CG170" i="14" s="1"/>
  <c r="AG170" i="14"/>
  <c r="AG167" i="14"/>
  <c r="AK167" i="14"/>
  <c r="AM167" i="14" s="1"/>
  <c r="CG167" i="14" s="1"/>
  <c r="AK159" i="14"/>
  <c r="AG151" i="14"/>
  <c r="AK151" i="14"/>
  <c r="AM151" i="14" s="1"/>
  <c r="CG151" i="14" s="1"/>
  <c r="AG132" i="14"/>
  <c r="AK132" i="14"/>
  <c r="AM132" i="14" s="1"/>
  <c r="CG132" i="14" s="1"/>
  <c r="AG71" i="14"/>
  <c r="AK71" i="14"/>
  <c r="AM71" i="14" s="1"/>
  <c r="CG71" i="14" s="1"/>
  <c r="AK54" i="14"/>
  <c r="AM54" i="14" s="1"/>
  <c r="CG54" i="14" s="1"/>
  <c r="AG54" i="14"/>
  <c r="AL38" i="14"/>
  <c r="AM38" i="14" s="1"/>
  <c r="CG38" i="14" s="1"/>
  <c r="AG38" i="14"/>
  <c r="AG397" i="14"/>
  <c r="AK397" i="14"/>
  <c r="AM397" i="14" s="1"/>
  <c r="CG397" i="14" s="1"/>
  <c r="AG365" i="14"/>
  <c r="AK365" i="14"/>
  <c r="AM365" i="14" s="1"/>
  <c r="CG365" i="14" s="1"/>
  <c r="AG500" i="14"/>
  <c r="AK500" i="14"/>
  <c r="AM500" i="14" s="1"/>
  <c r="CG500" i="14" s="1"/>
  <c r="AG460" i="14"/>
  <c r="AK460" i="14"/>
  <c r="AM460" i="14" s="1"/>
  <c r="CG460" i="14" s="1"/>
  <c r="AK333" i="14"/>
  <c r="AM333" i="14" s="1"/>
  <c r="CG333" i="14" s="1"/>
  <c r="AK281" i="14"/>
  <c r="AM281" i="14" s="1"/>
  <c r="CG281" i="14" s="1"/>
  <c r="AG281" i="14"/>
  <c r="AG256" i="14"/>
  <c r="AK256" i="14"/>
  <c r="AM256" i="14" s="1"/>
  <c r="CG256" i="14" s="1"/>
  <c r="AG193" i="14"/>
  <c r="AK193" i="14"/>
  <c r="AM193" i="14" s="1"/>
  <c r="CG193" i="14" s="1"/>
  <c r="AG177" i="14"/>
  <c r="AK177" i="14"/>
  <c r="AM177" i="14" s="1"/>
  <c r="CG177" i="14" s="1"/>
  <c r="AG81" i="14"/>
  <c r="AK81" i="14"/>
  <c r="AM81" i="14" s="1"/>
  <c r="CG81" i="14" s="1"/>
  <c r="AG70" i="14"/>
  <c r="AK70" i="14"/>
  <c r="AM70" i="14" s="1"/>
  <c r="CG70" i="14" s="1"/>
  <c r="AG480" i="14"/>
  <c r="AK480" i="14"/>
  <c r="AM480" i="14" s="1"/>
  <c r="CG480" i="14" s="1"/>
  <c r="AG456" i="14"/>
  <c r="AK456" i="14"/>
  <c r="AM456" i="14" s="1"/>
  <c r="CG456" i="14" s="1"/>
  <c r="AG409" i="14"/>
  <c r="AK409" i="14"/>
  <c r="AM409" i="14" s="1"/>
  <c r="CG409" i="14" s="1"/>
  <c r="AG469" i="14"/>
  <c r="AK469" i="14"/>
  <c r="AM469" i="14" s="1"/>
  <c r="CG469" i="14" s="1"/>
  <c r="AG453" i="14"/>
  <c r="AK453" i="14"/>
  <c r="AM453" i="14" s="1"/>
  <c r="CG453" i="14" s="1"/>
  <c r="AG417" i="14"/>
  <c r="AK417" i="14"/>
  <c r="AM417" i="14" s="1"/>
  <c r="CG417" i="14" s="1"/>
  <c r="AK351" i="14"/>
  <c r="AM351" i="14" s="1"/>
  <c r="CG351" i="14" s="1"/>
  <c r="AG351" i="14"/>
  <c r="AG338" i="14"/>
  <c r="AK338" i="14"/>
  <c r="AM338" i="14" s="1"/>
  <c r="CG338" i="14" s="1"/>
  <c r="AG330" i="14"/>
  <c r="AK330" i="14"/>
  <c r="AM330" i="14" s="1"/>
  <c r="CG330" i="14" s="1"/>
  <c r="AG322" i="14"/>
  <c r="AK322" i="14"/>
  <c r="AM322" i="14" s="1"/>
  <c r="CG322" i="14" s="1"/>
  <c r="AG314" i="14"/>
  <c r="AK314" i="14"/>
  <c r="AM314" i="14" s="1"/>
  <c r="CG314" i="14" s="1"/>
  <c r="AG269" i="14"/>
  <c r="AK269" i="14"/>
  <c r="AM269" i="14" s="1"/>
  <c r="CG269" i="14" s="1"/>
  <c r="AG266" i="14"/>
  <c r="AK266" i="14"/>
  <c r="AM266" i="14" s="1"/>
  <c r="CG266" i="14" s="1"/>
  <c r="AG228" i="14"/>
  <c r="AK228" i="14"/>
  <c r="AM228" i="14" s="1"/>
  <c r="CG228" i="14" s="1"/>
  <c r="AG248" i="14"/>
  <c r="AK248" i="14"/>
  <c r="AM248" i="14" s="1"/>
  <c r="CG248" i="14" s="1"/>
  <c r="AK107" i="14"/>
  <c r="AM107" i="14" s="1"/>
  <c r="CG107" i="14" s="1"/>
  <c r="AG107" i="14"/>
  <c r="AG103" i="14"/>
  <c r="AK103" i="14"/>
  <c r="AM103" i="14" s="1"/>
  <c r="CG103" i="14" s="1"/>
  <c r="AG100" i="14"/>
  <c r="AK100" i="14"/>
  <c r="AM100" i="14" s="1"/>
  <c r="CG100" i="14" s="1"/>
  <c r="AG117" i="14"/>
  <c r="AK117" i="14"/>
  <c r="AM117" i="14" s="1"/>
  <c r="CG117" i="14" s="1"/>
  <c r="AG79" i="14"/>
  <c r="AK79" i="14"/>
  <c r="AM79" i="14" s="1"/>
  <c r="CG79" i="14" s="1"/>
  <c r="AG62" i="14"/>
  <c r="AK62" i="14"/>
  <c r="AM62" i="14" s="1"/>
  <c r="CG62" i="14" s="1"/>
  <c r="AG63" i="14"/>
  <c r="AK63" i="14"/>
  <c r="AM63" i="14" s="1"/>
  <c r="CG63" i="14" s="1"/>
  <c r="AG37" i="14"/>
  <c r="AK37" i="14"/>
  <c r="AM37" i="14" s="1"/>
  <c r="CG37" i="14" s="1"/>
  <c r="AG384" i="14"/>
  <c r="AK384" i="14"/>
  <c r="AM384" i="14" s="1"/>
  <c r="CG384" i="14" s="1"/>
  <c r="AK440" i="14"/>
  <c r="AG389" i="14"/>
  <c r="AK389" i="14"/>
  <c r="AM389" i="14" s="1"/>
  <c r="CG389" i="14" s="1"/>
  <c r="AK357" i="14"/>
  <c r="AK213" i="14"/>
  <c r="AM213" i="14" s="1"/>
  <c r="CG213" i="14" s="1"/>
  <c r="AG213" i="14"/>
  <c r="AG189" i="14"/>
  <c r="AK189" i="14"/>
  <c r="AM189" i="14" s="1"/>
  <c r="CG189" i="14" s="1"/>
  <c r="AG165" i="14"/>
  <c r="AK165" i="14"/>
  <c r="AM165" i="14" s="1"/>
  <c r="CG165" i="14" s="1"/>
  <c r="AG202" i="14"/>
  <c r="AK202" i="14"/>
  <c r="AM202" i="14" s="1"/>
  <c r="CG202" i="14" s="1"/>
  <c r="AK85" i="14"/>
  <c r="AK75" i="14"/>
  <c r="AK21" i="14"/>
  <c r="AM21" i="14" s="1"/>
  <c r="CG21" i="14" s="1"/>
  <c r="AG21" i="14"/>
  <c r="AK436" i="14"/>
  <c r="AG429" i="14"/>
  <c r="AK429" i="14"/>
  <c r="AM429" i="14" s="1"/>
  <c r="CG429" i="14" s="1"/>
  <c r="AG408" i="14"/>
  <c r="AK408" i="14"/>
  <c r="AM408" i="14" s="1"/>
  <c r="CG408" i="14" s="1"/>
  <c r="AK376" i="14"/>
  <c r="AK349" i="14"/>
  <c r="AK308" i="14"/>
  <c r="AK282" i="14"/>
  <c r="AG265" i="14"/>
  <c r="AK265" i="14"/>
  <c r="AM265" i="14" s="1"/>
  <c r="CG265" i="14" s="1"/>
  <c r="AG257" i="14"/>
  <c r="AK257" i="14"/>
  <c r="AM257" i="14" s="1"/>
  <c r="CG257" i="14" s="1"/>
  <c r="AG214" i="14"/>
  <c r="AK214" i="14"/>
  <c r="AM214" i="14" s="1"/>
  <c r="CG214" i="14" s="1"/>
  <c r="AG153" i="14"/>
  <c r="AK153" i="14"/>
  <c r="AM153" i="14" s="1"/>
  <c r="CG153" i="14" s="1"/>
  <c r="AG166" i="14"/>
  <c r="AK166" i="14"/>
  <c r="AM166" i="14" s="1"/>
  <c r="CG166" i="14" s="1"/>
  <c r="AG142" i="14"/>
  <c r="AK142" i="14"/>
  <c r="AM142" i="14" s="1"/>
  <c r="CG142" i="14" s="1"/>
  <c r="AG122" i="14"/>
  <c r="AK122" i="14"/>
  <c r="AM122" i="14" s="1"/>
  <c r="CG122" i="14" s="1"/>
  <c r="AG129" i="14"/>
  <c r="AK129" i="14"/>
  <c r="AM129" i="14" s="1"/>
  <c r="CG129" i="14" s="1"/>
  <c r="AG113" i="14"/>
  <c r="AK113" i="14"/>
  <c r="AM113" i="14" s="1"/>
  <c r="CG113" i="14" s="1"/>
  <c r="AG93" i="14"/>
  <c r="AK93" i="14"/>
  <c r="AM93" i="14" s="1"/>
  <c r="CG93" i="14" s="1"/>
  <c r="AG55" i="14"/>
  <c r="AK55" i="14"/>
  <c r="AM55" i="14" s="1"/>
  <c r="CG55" i="14" s="1"/>
  <c r="AK26" i="14"/>
  <c r="AM26" i="14" s="1"/>
  <c r="CG26" i="14" s="1"/>
  <c r="AG26" i="14"/>
  <c r="AG14" i="14"/>
  <c r="AK14" i="14"/>
  <c r="AM14" i="14" s="1"/>
  <c r="CG14" i="14" s="1"/>
  <c r="AG463" i="14"/>
  <c r="AK463" i="14"/>
  <c r="AM463" i="14" s="1"/>
  <c r="CG463" i="14" s="1"/>
  <c r="AK447" i="14"/>
  <c r="AG400" i="14"/>
  <c r="AK400" i="14"/>
  <c r="AM400" i="14" s="1"/>
  <c r="CG400" i="14" s="1"/>
  <c r="AG368" i="14"/>
  <c r="AK368" i="14"/>
  <c r="AM368" i="14" s="1"/>
  <c r="CG368" i="14" s="1"/>
  <c r="AG352" i="14"/>
  <c r="AK352" i="14"/>
  <c r="AM352" i="14" s="1"/>
  <c r="CG352" i="14" s="1"/>
  <c r="AG380" i="14"/>
  <c r="AK380" i="14"/>
  <c r="AM380" i="14" s="1"/>
  <c r="CG380" i="14" s="1"/>
  <c r="AG331" i="14"/>
  <c r="AK331" i="14"/>
  <c r="AM331" i="14" s="1"/>
  <c r="CG331" i="14" s="1"/>
  <c r="AG315" i="14"/>
  <c r="AK315" i="14"/>
  <c r="AM315" i="14" s="1"/>
  <c r="CG315" i="14" s="1"/>
  <c r="AG286" i="14"/>
  <c r="AK286" i="14"/>
  <c r="AM286" i="14" s="1"/>
  <c r="CG286" i="14" s="1"/>
  <c r="AG240" i="14"/>
  <c r="AK240" i="14"/>
  <c r="AM240" i="14" s="1"/>
  <c r="CG240" i="14" s="1"/>
  <c r="AK209" i="14"/>
  <c r="AM209" i="14" s="1"/>
  <c r="CG209" i="14" s="1"/>
  <c r="AG209" i="14"/>
  <c r="AG178" i="14"/>
  <c r="AK178" i="14"/>
  <c r="AM178" i="14" s="1"/>
  <c r="CG178" i="14" s="1"/>
  <c r="AG149" i="14"/>
  <c r="AK149" i="14"/>
  <c r="AM149" i="14" s="1"/>
  <c r="CG149" i="14" s="1"/>
  <c r="AG141" i="14"/>
  <c r="AK141" i="14"/>
  <c r="AM141" i="14" s="1"/>
  <c r="CG141" i="14" s="1"/>
  <c r="AG104" i="14"/>
  <c r="AK104" i="14"/>
  <c r="AM104" i="14" s="1"/>
  <c r="CG104" i="14" s="1"/>
  <c r="AG124" i="14"/>
  <c r="AK124" i="14"/>
  <c r="AM124" i="14" s="1"/>
  <c r="CG124" i="14" s="1"/>
  <c r="AG116" i="14"/>
  <c r="AK116" i="14"/>
  <c r="AM116" i="14" s="1"/>
  <c r="CG116" i="14" s="1"/>
  <c r="AG49" i="14"/>
  <c r="AK49" i="14"/>
  <c r="AM49" i="14" s="1"/>
  <c r="CG49" i="14" s="1"/>
  <c r="AG24" i="14"/>
  <c r="AK24" i="14"/>
  <c r="AM24" i="14" s="1"/>
  <c r="CG24" i="14" s="1"/>
  <c r="AK499" i="14"/>
  <c r="AG483" i="14"/>
  <c r="AK483" i="14"/>
  <c r="AM483" i="14" s="1"/>
  <c r="CG483" i="14" s="1"/>
  <c r="AG361" i="14"/>
  <c r="AK361" i="14"/>
  <c r="AM361" i="14" s="1"/>
  <c r="CG361" i="14" s="1"/>
  <c r="AK341" i="14"/>
  <c r="AM341" i="14" s="1"/>
  <c r="CG341" i="14" s="1"/>
  <c r="AG341" i="14"/>
  <c r="AG414" i="14"/>
  <c r="AK414" i="14"/>
  <c r="AM414" i="14" s="1"/>
  <c r="CG414" i="14" s="1"/>
  <c r="AG398" i="14"/>
  <c r="AK398" i="14"/>
  <c r="AM398" i="14" s="1"/>
  <c r="CG398" i="14" s="1"/>
  <c r="AG382" i="14"/>
  <c r="AK382" i="14"/>
  <c r="AM382" i="14" s="1"/>
  <c r="CG382" i="14" s="1"/>
  <c r="AG366" i="14"/>
  <c r="AK366" i="14"/>
  <c r="AM366" i="14" s="1"/>
  <c r="CG366" i="14" s="1"/>
  <c r="AK289" i="14"/>
  <c r="AM289" i="14" s="1"/>
  <c r="CG289" i="14" s="1"/>
  <c r="AG289" i="14"/>
  <c r="AK297" i="14"/>
  <c r="AM297" i="14" s="1"/>
  <c r="CG297" i="14" s="1"/>
  <c r="AG297" i="14"/>
  <c r="AK253" i="14"/>
  <c r="AG229" i="14"/>
  <c r="AK229" i="14"/>
  <c r="AM229" i="14" s="1"/>
  <c r="CG229" i="14" s="1"/>
  <c r="AG162" i="14"/>
  <c r="AK162" i="14"/>
  <c r="AM162" i="14" s="1"/>
  <c r="CG162" i="14" s="1"/>
  <c r="AG198" i="14"/>
  <c r="AK198" i="14"/>
  <c r="AM198" i="14" s="1"/>
  <c r="CG198" i="14" s="1"/>
  <c r="AG146" i="14"/>
  <c r="AK146" i="14"/>
  <c r="AM146" i="14" s="1"/>
  <c r="CG146" i="14" s="1"/>
  <c r="AG126" i="14"/>
  <c r="AK126" i="14"/>
  <c r="AM126" i="14" s="1"/>
  <c r="CG126" i="14" s="1"/>
  <c r="AG110" i="14"/>
  <c r="AK110" i="14"/>
  <c r="AM110" i="14" s="1"/>
  <c r="CG110" i="14" s="1"/>
  <c r="AG48" i="14"/>
  <c r="AK48" i="14"/>
  <c r="AM48" i="14" s="1"/>
  <c r="CG48" i="14" s="1"/>
  <c r="AG53" i="14"/>
  <c r="AK53" i="14"/>
  <c r="AM53" i="14" s="1"/>
  <c r="CG53" i="14" s="1"/>
  <c r="AG27" i="14"/>
  <c r="AK27" i="14"/>
  <c r="AM27" i="14" s="1"/>
  <c r="CG27" i="14" s="1"/>
  <c r="AG439" i="14"/>
  <c r="AK439" i="14"/>
  <c r="AM439" i="14" s="1"/>
  <c r="CG439" i="14" s="1"/>
  <c r="AG413" i="14"/>
  <c r="AK413" i="14"/>
  <c r="AM413" i="14" s="1"/>
  <c r="CG413" i="14" s="1"/>
  <c r="AG492" i="14"/>
  <c r="AK492" i="14"/>
  <c r="AM492" i="14" s="1"/>
  <c r="CG492" i="14" s="1"/>
  <c r="AG472" i="14"/>
  <c r="AK472" i="14"/>
  <c r="AM472" i="14" s="1"/>
  <c r="CG472" i="14" s="1"/>
  <c r="AG452" i="14"/>
  <c r="AK452" i="14"/>
  <c r="AM452" i="14" s="1"/>
  <c r="CG452" i="14" s="1"/>
  <c r="CF401" i="14"/>
  <c r="AG342" i="14"/>
  <c r="AK342" i="14"/>
  <c r="AM342" i="14" s="1"/>
  <c r="CG342" i="14" s="1"/>
  <c r="AG290" i="14"/>
  <c r="AK290" i="14"/>
  <c r="AM290" i="14" s="1"/>
  <c r="CG290" i="14" s="1"/>
  <c r="AG327" i="14"/>
  <c r="AK327" i="14"/>
  <c r="AM327" i="14" s="1"/>
  <c r="CG327" i="14" s="1"/>
  <c r="AG311" i="14"/>
  <c r="AK311" i="14"/>
  <c r="AM311" i="14" s="1"/>
  <c r="CG311" i="14" s="1"/>
  <c r="AG241" i="14"/>
  <c r="AK241" i="14"/>
  <c r="AM241" i="14" s="1"/>
  <c r="CG241" i="14" s="1"/>
  <c r="AG158" i="14"/>
  <c r="AK158" i="14"/>
  <c r="AM158" i="14" s="1"/>
  <c r="CG158" i="14" s="1"/>
  <c r="AG133" i="14"/>
  <c r="AK133" i="14"/>
  <c r="AM133" i="14" s="1"/>
  <c r="CG133" i="14" s="1"/>
  <c r="AG94" i="14"/>
  <c r="AK94" i="14"/>
  <c r="AM94" i="14" s="1"/>
  <c r="CG94" i="14" s="1"/>
  <c r="AK86" i="14"/>
  <c r="AK78" i="14"/>
  <c r="AM78" i="14" s="1"/>
  <c r="CG78" i="14" s="1"/>
  <c r="AG78" i="14"/>
  <c r="AK44" i="14"/>
  <c r="AM44" i="14" s="1"/>
  <c r="CG44" i="14" s="1"/>
  <c r="AG44" i="14"/>
  <c r="AK495" i="14"/>
  <c r="AM495" i="14" s="1"/>
  <c r="CG495" i="14" s="1"/>
  <c r="AG495" i="14"/>
  <c r="AK479" i="14"/>
  <c r="AG467" i="14"/>
  <c r="AK467" i="14"/>
  <c r="AM467" i="14" s="1"/>
  <c r="CG467" i="14" s="1"/>
  <c r="AG451" i="14"/>
  <c r="AK451" i="14"/>
  <c r="AM451" i="14" s="1"/>
  <c r="CG451" i="14" s="1"/>
  <c r="AG356" i="14"/>
  <c r="AK356" i="14"/>
  <c r="AM356" i="14" s="1"/>
  <c r="CG356" i="14" s="1"/>
  <c r="AK448" i="14"/>
  <c r="AG396" i="14"/>
  <c r="AK396" i="14"/>
  <c r="AM396" i="14" s="1"/>
  <c r="CG396" i="14" s="1"/>
  <c r="AG377" i="14"/>
  <c r="AK377" i="14"/>
  <c r="AM377" i="14" s="1"/>
  <c r="CG377" i="14" s="1"/>
  <c r="AK473" i="14"/>
  <c r="AG457" i="14"/>
  <c r="AK457" i="14"/>
  <c r="AM457" i="14" s="1"/>
  <c r="CG457" i="14" s="1"/>
  <c r="AG410" i="14"/>
  <c r="AK410" i="14"/>
  <c r="AM410" i="14" s="1"/>
  <c r="CG410" i="14" s="1"/>
  <c r="AG394" i="14"/>
  <c r="AK394" i="14"/>
  <c r="AM394" i="14" s="1"/>
  <c r="CG394" i="14" s="1"/>
  <c r="AG378" i="14"/>
  <c r="AK378" i="14"/>
  <c r="AM378" i="14" s="1"/>
  <c r="CG378" i="14" s="1"/>
  <c r="AG362" i="14"/>
  <c r="AK362" i="14"/>
  <c r="AM362" i="14" s="1"/>
  <c r="CG362" i="14" s="1"/>
  <c r="AK296" i="14"/>
  <c r="AG221" i="14"/>
  <c r="AK221" i="14"/>
  <c r="AM221" i="14" s="1"/>
  <c r="CG221" i="14" s="1"/>
  <c r="AG190" i="14"/>
  <c r="AK190" i="14"/>
  <c r="AM190" i="14" s="1"/>
  <c r="CG190" i="14" s="1"/>
  <c r="AG163" i="14"/>
  <c r="AK163" i="14"/>
  <c r="AM163" i="14" s="1"/>
  <c r="CG163" i="14" s="1"/>
  <c r="AG155" i="14"/>
  <c r="AK155" i="14"/>
  <c r="AM155" i="14" s="1"/>
  <c r="CG155" i="14" s="1"/>
  <c r="AG66" i="14"/>
  <c r="AK66" i="14"/>
  <c r="AM66" i="14" s="1"/>
  <c r="CG66" i="14" s="1"/>
  <c r="AK13" i="14"/>
  <c r="AM13" i="14" s="1"/>
  <c r="CG13" i="14" s="1"/>
  <c r="AG13" i="14"/>
  <c r="AG433" i="14"/>
  <c r="AK433" i="14"/>
  <c r="AM433" i="14" s="1"/>
  <c r="CG433" i="14" s="1"/>
  <c r="AG484" i="14"/>
  <c r="AK484" i="14"/>
  <c r="AM484" i="14" s="1"/>
  <c r="CG484" i="14" s="1"/>
  <c r="AK317" i="14"/>
  <c r="AM317" i="14" s="1"/>
  <c r="CG317" i="14" s="1"/>
  <c r="AG317" i="14"/>
  <c r="AG304" i="14"/>
  <c r="AK304" i="14"/>
  <c r="AM304" i="14" s="1"/>
  <c r="CG304" i="14" s="1"/>
  <c r="AG233" i="14"/>
  <c r="AK233" i="14"/>
  <c r="AM233" i="14" s="1"/>
  <c r="CG233" i="14" s="1"/>
  <c r="AG270" i="14"/>
  <c r="AK270" i="14"/>
  <c r="AM270" i="14" s="1"/>
  <c r="CG270" i="14" s="1"/>
  <c r="AG154" i="14"/>
  <c r="AK154" i="14"/>
  <c r="AM154" i="14" s="1"/>
  <c r="CG154" i="14" s="1"/>
  <c r="AG201" i="14"/>
  <c r="AK201" i="14"/>
  <c r="AM201" i="14" s="1"/>
  <c r="CG201" i="14" s="1"/>
  <c r="AG185" i="14"/>
  <c r="AK185" i="14"/>
  <c r="AM185" i="14" s="1"/>
  <c r="CG185" i="14" s="1"/>
  <c r="AG32" i="14"/>
  <c r="AK32" i="14"/>
  <c r="AM32" i="14" s="1"/>
  <c r="CG32" i="14" s="1"/>
  <c r="AG28" i="14"/>
  <c r="AK28" i="14"/>
  <c r="AM28" i="14" s="1"/>
  <c r="CG28" i="14" s="1"/>
  <c r="AG404" i="14"/>
  <c r="AK404" i="14"/>
  <c r="AM404" i="14" s="1"/>
  <c r="CG404" i="14" s="1"/>
  <c r="AG385" i="14"/>
  <c r="AK385" i="14"/>
  <c r="AM385" i="14" s="1"/>
  <c r="CG385" i="14" s="1"/>
  <c r="AG496" i="14"/>
  <c r="AK496" i="14"/>
  <c r="AM496" i="14" s="1"/>
  <c r="CG496" i="14" s="1"/>
  <c r="AG464" i="14"/>
  <c r="AK464" i="14"/>
  <c r="AM464" i="14" s="1"/>
  <c r="CG464" i="14" s="1"/>
  <c r="AG364" i="14"/>
  <c r="AK364" i="14"/>
  <c r="AM364" i="14" s="1"/>
  <c r="CG364" i="14" s="1"/>
  <c r="AG353" i="14"/>
  <c r="AK353" i="14"/>
  <c r="AM353" i="14" s="1"/>
  <c r="CG353" i="14" s="1"/>
  <c r="AG334" i="14"/>
  <c r="AK334" i="14"/>
  <c r="AM334" i="14" s="1"/>
  <c r="CG334" i="14" s="1"/>
  <c r="AG326" i="14"/>
  <c r="AK326" i="14"/>
  <c r="AM326" i="14" s="1"/>
  <c r="CG326" i="14" s="1"/>
  <c r="AG318" i="14"/>
  <c r="AK318" i="14"/>
  <c r="AM318" i="14" s="1"/>
  <c r="CG318" i="14" s="1"/>
  <c r="AG300" i="14"/>
  <c r="AK300" i="14"/>
  <c r="AM300" i="14" s="1"/>
  <c r="CG300" i="14" s="1"/>
  <c r="AK277" i="14"/>
  <c r="AG261" i="14"/>
  <c r="AK261" i="14"/>
  <c r="AM261" i="14" s="1"/>
  <c r="CG261" i="14" s="1"/>
  <c r="AG216" i="14"/>
  <c r="AK216" i="14"/>
  <c r="AM216" i="14" s="1"/>
  <c r="CG216" i="14" s="1"/>
  <c r="AG169" i="14"/>
  <c r="AK169" i="14"/>
  <c r="AM169" i="14" s="1"/>
  <c r="CG169" i="14" s="1"/>
  <c r="AG171" i="14"/>
  <c r="AK171" i="14"/>
  <c r="AM171" i="14" s="1"/>
  <c r="CG171" i="14" s="1"/>
  <c r="AG157" i="14"/>
  <c r="AK157" i="14"/>
  <c r="AM157" i="14" s="1"/>
  <c r="CG157" i="14" s="1"/>
  <c r="AG125" i="14"/>
  <c r="AK125" i="14"/>
  <c r="AM125" i="14" s="1"/>
  <c r="CG125" i="14" s="1"/>
  <c r="AG89" i="14"/>
  <c r="AK89" i="14"/>
  <c r="AM89" i="14" s="1"/>
  <c r="CG89" i="14" s="1"/>
  <c r="AK74" i="14"/>
  <c r="AG33" i="14"/>
  <c r="AK33" i="14"/>
  <c r="AM33" i="14" s="1"/>
  <c r="CG33" i="14" s="1"/>
  <c r="AK416" i="14"/>
  <c r="AM416" i="14" s="1"/>
  <c r="CG416" i="14" s="1"/>
  <c r="AG405" i="14"/>
  <c r="AK405" i="14"/>
  <c r="AM405" i="14" s="1"/>
  <c r="CG405" i="14" s="1"/>
  <c r="AK373" i="14"/>
  <c r="AK325" i="14"/>
  <c r="AG244" i="14"/>
  <c r="AK244" i="14"/>
  <c r="AM244" i="14" s="1"/>
  <c r="CG244" i="14" s="1"/>
  <c r="AK262" i="14"/>
  <c r="AG249" i="14"/>
  <c r="AK249" i="14"/>
  <c r="AM249" i="14" s="1"/>
  <c r="CG249" i="14" s="1"/>
  <c r="AK232" i="14"/>
  <c r="AG161" i="14"/>
  <c r="AK161" i="14"/>
  <c r="AM161" i="14" s="1"/>
  <c r="CG161" i="14" s="1"/>
  <c r="AG197" i="14"/>
  <c r="AK197" i="14"/>
  <c r="AM197" i="14" s="1"/>
  <c r="CG197" i="14" s="1"/>
  <c r="AG181" i="14"/>
  <c r="AK181" i="14"/>
  <c r="AM181" i="14" s="1"/>
  <c r="CG181" i="14" s="1"/>
  <c r="AG186" i="14"/>
  <c r="AK186" i="14"/>
  <c r="AM186" i="14" s="1"/>
  <c r="CG186" i="14" s="1"/>
  <c r="AG150" i="14"/>
  <c r="AK150" i="14"/>
  <c r="AM150" i="14" s="1"/>
  <c r="CG150" i="14" s="1"/>
  <c r="AK17" i="14"/>
  <c r="AG388" i="14"/>
  <c r="AK388" i="14"/>
  <c r="AM388" i="14" s="1"/>
  <c r="CG388" i="14" s="1"/>
  <c r="AG488" i="14"/>
  <c r="AK488" i="14"/>
  <c r="AM488" i="14" s="1"/>
  <c r="CG488" i="14" s="1"/>
  <c r="AK392" i="14"/>
  <c r="AM392" i="14" s="1"/>
  <c r="CG392" i="14" s="1"/>
  <c r="AG392" i="14"/>
  <c r="AG360" i="14"/>
  <c r="AK360" i="14"/>
  <c r="AM360" i="14" s="1"/>
  <c r="CG360" i="14" s="1"/>
  <c r="AK345" i="14"/>
  <c r="AM345" i="14" s="1"/>
  <c r="CG345" i="14" s="1"/>
  <c r="AG345" i="14"/>
  <c r="AK329" i="14"/>
  <c r="AM329" i="14" s="1"/>
  <c r="CG329" i="14" s="1"/>
  <c r="AG329" i="14"/>
  <c r="AK313" i="14"/>
  <c r="AG273" i="14"/>
  <c r="AK273" i="14"/>
  <c r="AM273" i="14" s="1"/>
  <c r="CG273" i="14" s="1"/>
  <c r="AG274" i="14"/>
  <c r="AK274" i="14"/>
  <c r="AM274" i="14" s="1"/>
  <c r="CG274" i="14" s="1"/>
  <c r="AG236" i="14"/>
  <c r="AK236" i="14"/>
  <c r="AM236" i="14" s="1"/>
  <c r="CG236" i="14" s="1"/>
  <c r="AG245" i="14"/>
  <c r="AK245" i="14"/>
  <c r="AM245" i="14" s="1"/>
  <c r="CG245" i="14" s="1"/>
  <c r="AK205" i="14"/>
  <c r="AM205" i="14" s="1"/>
  <c r="CG205" i="14" s="1"/>
  <c r="AG205" i="14"/>
  <c r="AG134" i="14"/>
  <c r="AK134" i="14"/>
  <c r="AM134" i="14" s="1"/>
  <c r="CG134" i="14" s="1"/>
  <c r="AG130" i="14"/>
  <c r="AK130" i="14"/>
  <c r="AM130" i="14" s="1"/>
  <c r="CG130" i="14" s="1"/>
  <c r="AG114" i="14"/>
  <c r="AK114" i="14"/>
  <c r="AM114" i="14" s="1"/>
  <c r="CG114" i="14" s="1"/>
  <c r="AK121" i="14"/>
  <c r="AG40" i="14"/>
  <c r="AK40" i="14"/>
  <c r="AM40" i="14" s="1"/>
  <c r="CG40" i="14" s="1"/>
  <c r="AG36" i="14"/>
  <c r="AK36" i="14"/>
  <c r="AM36" i="14" s="1"/>
  <c r="CG36" i="14" s="1"/>
  <c r="AG18" i="14"/>
  <c r="AK18" i="14"/>
  <c r="AM18" i="14" s="1"/>
  <c r="CG18" i="14" s="1"/>
  <c r="AG443" i="14"/>
  <c r="AK443" i="14"/>
  <c r="AM443" i="14" s="1"/>
  <c r="CG443" i="14" s="1"/>
  <c r="AK425" i="14"/>
  <c r="AM425" i="14" s="1"/>
  <c r="CG425" i="14" s="1"/>
  <c r="AG425" i="14"/>
  <c r="AG323" i="14"/>
  <c r="AK323" i="14"/>
  <c r="AM323" i="14" s="1"/>
  <c r="CG323" i="14" s="1"/>
  <c r="AG307" i="14"/>
  <c r="AK307" i="14"/>
  <c r="AM307" i="14" s="1"/>
  <c r="CG307" i="14" s="1"/>
  <c r="AG224" i="14"/>
  <c r="AK224" i="14"/>
  <c r="AM224" i="14" s="1"/>
  <c r="CG224" i="14" s="1"/>
  <c r="AG210" i="14"/>
  <c r="AK210" i="14"/>
  <c r="AM210" i="14" s="1"/>
  <c r="CG210" i="14" s="1"/>
  <c r="AG194" i="14"/>
  <c r="AK194" i="14"/>
  <c r="AM194" i="14" s="1"/>
  <c r="CG194" i="14" s="1"/>
  <c r="AG145" i="14"/>
  <c r="AK145" i="14"/>
  <c r="AM145" i="14" s="1"/>
  <c r="CG145" i="14" s="1"/>
  <c r="AG137" i="14"/>
  <c r="AK137" i="14"/>
  <c r="AM137" i="14" s="1"/>
  <c r="CG137" i="14" s="1"/>
  <c r="AK99" i="14"/>
  <c r="AM99" i="14" s="1"/>
  <c r="CG99" i="14" s="1"/>
  <c r="AG99" i="14"/>
  <c r="AG128" i="14"/>
  <c r="AK128" i="14"/>
  <c r="AM128" i="14" s="1"/>
  <c r="CG128" i="14" s="1"/>
  <c r="AG120" i="14"/>
  <c r="AK120" i="14"/>
  <c r="AM120" i="14" s="1"/>
  <c r="CG120" i="14" s="1"/>
  <c r="AG112" i="14"/>
  <c r="AK112" i="14"/>
  <c r="AM112" i="14" s="1"/>
  <c r="CG112" i="14" s="1"/>
  <c r="AK41" i="14"/>
  <c r="AM41" i="14" s="1"/>
  <c r="CG41" i="14" s="1"/>
  <c r="AG41" i="14"/>
  <c r="AG29" i="14"/>
  <c r="AK29" i="14"/>
  <c r="AM29" i="14" s="1"/>
  <c r="CG29" i="14" s="1"/>
  <c r="AG284" i="14" l="1"/>
  <c r="AG168" i="14"/>
  <c r="AG279" i="14"/>
  <c r="AG160" i="14"/>
  <c r="AG17" i="14"/>
  <c r="AM17" i="14"/>
  <c r="CG17" i="14" s="1"/>
  <c r="AM22" i="14"/>
  <c r="CG22" i="14" s="1"/>
  <c r="AG176" i="14"/>
  <c r="AG490" i="14"/>
  <c r="AG333" i="14"/>
  <c r="AG156" i="14"/>
  <c r="AG280" i="14"/>
  <c r="AG416" i="14"/>
  <c r="AM321" i="14"/>
  <c r="CG321" i="14" s="1"/>
  <c r="AH717" i="76"/>
  <c r="AM280" i="14"/>
  <c r="CG280" i="14" s="1"/>
  <c r="AG22" i="14"/>
  <c r="AM1" i="76"/>
  <c r="AH1" i="76"/>
  <c r="AG325" i="14"/>
  <c r="AG349" i="14"/>
  <c r="AN1" i="76"/>
  <c r="AM159" i="14"/>
  <c r="CG159" i="14" s="1"/>
  <c r="AM262" i="14"/>
  <c r="CG262" i="14" s="1"/>
  <c r="AM74" i="14"/>
  <c r="CG74" i="14" s="1"/>
  <c r="AM423" i="14"/>
  <c r="CG423" i="14" s="1"/>
  <c r="AG232" i="14"/>
  <c r="AG499" i="14"/>
  <c r="AM717" i="76"/>
  <c r="AG423" i="14"/>
  <c r="AM373" i="14"/>
  <c r="CG373" i="14" s="1"/>
  <c r="AG121" i="14"/>
  <c r="D14" i="32"/>
  <c r="D40" i="32"/>
  <c r="E10" i="28"/>
  <c r="AM232" i="14"/>
  <c r="CG232" i="14" s="1"/>
  <c r="AG74" i="14"/>
  <c r="AG321" i="14"/>
  <c r="AM253" i="14"/>
  <c r="CG253" i="14" s="1"/>
  <c r="AM75" i="14"/>
  <c r="CG75" i="14" s="1"/>
  <c r="AM499" i="14"/>
  <c r="CG499" i="14" s="1"/>
  <c r="AG159" i="14"/>
  <c r="AG313" i="14"/>
  <c r="AM86" i="14"/>
  <c r="CG86" i="14" s="1"/>
  <c r="AM308" i="14"/>
  <c r="CG308" i="14" s="1"/>
  <c r="AM313" i="14"/>
  <c r="CG313" i="14" s="1"/>
  <c r="AG473" i="14"/>
  <c r="AG86" i="14"/>
  <c r="AG308" i="14"/>
  <c r="AM121" i="14"/>
  <c r="CG121" i="14" s="1"/>
  <c r="AM296" i="14"/>
  <c r="CG296" i="14" s="1"/>
  <c r="AM277" i="14"/>
  <c r="CG277" i="14" s="1"/>
  <c r="AG447" i="14"/>
  <c r="AM436" i="14"/>
  <c r="CG436" i="14" s="1"/>
  <c r="AG85" i="14"/>
  <c r="AM440" i="14"/>
  <c r="CG440" i="14" s="1"/>
  <c r="AM479" i="14"/>
  <c r="CG479" i="14" s="1"/>
  <c r="AM448" i="14"/>
  <c r="CG448" i="14" s="1"/>
  <c r="AG479" i="14"/>
  <c r="AM376" i="14"/>
  <c r="CG376" i="14" s="1"/>
  <c r="AM357" i="14"/>
  <c r="CG357" i="14" s="1"/>
  <c r="AG376" i="14"/>
  <c r="AG357" i="14"/>
  <c r="AG373" i="14"/>
  <c r="AG277" i="14"/>
  <c r="AG296" i="14"/>
  <c r="AG253" i="14"/>
  <c r="AM447" i="14"/>
  <c r="CG447" i="14" s="1"/>
  <c r="AG75" i="14"/>
  <c r="AG440" i="14"/>
  <c r="AM85" i="14"/>
  <c r="CG85" i="14" s="1"/>
  <c r="AM310" i="14"/>
  <c r="CG310" i="14" s="1"/>
  <c r="AG310" i="14"/>
  <c r="AM325" i="14"/>
  <c r="CG325" i="14" s="1"/>
  <c r="AG448" i="14"/>
  <c r="AG436" i="14"/>
  <c r="AM23" i="14"/>
  <c r="CG23" i="14" s="1"/>
  <c r="AG23" i="14"/>
  <c r="AN717" i="76"/>
  <c r="AL119" i="14"/>
  <c r="AM119" i="14" s="1"/>
  <c r="CG119" i="14" s="1"/>
  <c r="AG119" i="14"/>
  <c r="AL399" i="14"/>
  <c r="AM399" i="14" s="1"/>
  <c r="CG399" i="14" s="1"/>
  <c r="AG399" i="14"/>
  <c r="AG262" i="14"/>
  <c r="AM282" i="14"/>
  <c r="CG282" i="14" s="1"/>
  <c r="AM349" i="14"/>
  <c r="CG349" i="14" s="1"/>
  <c r="AH715" i="76"/>
  <c r="AG431" i="14"/>
  <c r="AL431" i="14"/>
  <c r="AM431" i="14" s="1"/>
  <c r="CG431" i="14" s="1"/>
  <c r="AM473" i="14"/>
  <c r="CG473" i="14" s="1"/>
  <c r="AG282" i="14"/>
  <c r="AH716" i="76"/>
  <c r="AM13" i="76"/>
  <c r="AL115" i="14"/>
  <c r="AM115" i="14" s="1"/>
  <c r="CG115" i="14" s="1"/>
  <c r="AG115" i="14"/>
  <c r="AL247" i="14"/>
  <c r="AM247" i="14" s="1"/>
  <c r="CG247" i="14" s="1"/>
  <c r="AG247" i="14"/>
  <c r="AL204" i="14"/>
  <c r="AM204" i="14" s="1"/>
  <c r="CG204" i="14" s="1"/>
  <c r="AG204" i="14"/>
  <c r="AH13" i="76"/>
  <c r="AL222" i="14"/>
  <c r="AM222" i="14" s="1"/>
  <c r="CG222" i="14" s="1"/>
  <c r="AG222" i="14"/>
  <c r="AM716" i="76"/>
  <c r="AL72" i="14"/>
  <c r="AM72" i="14" s="1"/>
  <c r="CG72" i="14" s="1"/>
  <c r="AG72" i="14"/>
  <c r="AL250" i="14"/>
  <c r="AM250" i="14" s="1"/>
  <c r="CG250" i="14" s="1"/>
  <c r="AG250" i="14"/>
  <c r="AL288" i="14"/>
  <c r="AM288" i="14" s="1"/>
  <c r="CG288" i="14" s="1"/>
  <c r="AG288" i="14"/>
  <c r="AM715" i="76"/>
  <c r="AL292" i="14"/>
  <c r="AM292" i="14" s="1"/>
  <c r="CG292" i="14" s="1"/>
  <c r="AG292" i="14"/>
  <c r="AL123" i="14"/>
  <c r="AM123" i="14" s="1"/>
  <c r="CG123" i="14" s="1"/>
  <c r="AG123" i="14"/>
  <c r="AG493" i="14"/>
  <c r="AL493" i="14"/>
  <c r="AM493" i="14" s="1"/>
  <c r="CG493" i="14" s="1"/>
  <c r="AL68" i="14"/>
  <c r="AM68" i="14" s="1"/>
  <c r="CG68" i="14" s="1"/>
  <c r="AG68" i="14"/>
  <c r="AG501" i="14"/>
  <c r="AL501" i="14"/>
  <c r="AM501" i="14" s="1"/>
  <c r="CG501" i="14" s="1"/>
  <c r="AN13" i="76"/>
  <c r="AN716" i="76"/>
  <c r="AN715" i="76"/>
  <c r="AL268" i="14"/>
  <c r="AM268" i="14" s="1"/>
  <c r="CG268" i="14" s="1"/>
  <c r="AG268" i="14"/>
  <c r="AG16" i="14"/>
  <c r="AL16" i="14"/>
  <c r="AM16" i="14" s="1"/>
  <c r="CG16" i="14" s="1"/>
  <c r="P507" i="14"/>
  <c r="Q507" i="14"/>
  <c r="P508" i="14"/>
  <c r="Q508" i="14"/>
  <c r="P509" i="14"/>
  <c r="Q509" i="14"/>
  <c r="P510" i="14"/>
  <c r="Q510" i="14"/>
  <c r="P511" i="14"/>
  <c r="Q511" i="14"/>
  <c r="P512" i="14"/>
  <c r="Q512" i="14"/>
  <c r="P513" i="14"/>
  <c r="Q513" i="14"/>
  <c r="P514" i="14"/>
  <c r="Q514" i="14"/>
  <c r="P515" i="14"/>
  <c r="Q515" i="14"/>
  <c r="P516" i="14"/>
  <c r="Q516" i="14"/>
  <c r="P517" i="14"/>
  <c r="Q517" i="14"/>
  <c r="P518" i="14"/>
  <c r="Q518" i="14"/>
  <c r="P519" i="14"/>
  <c r="Q519" i="14"/>
  <c r="P520" i="14"/>
  <c r="Q520" i="14"/>
  <c r="P521" i="14"/>
  <c r="Q521" i="14"/>
  <c r="P522" i="14"/>
  <c r="Q522" i="14"/>
  <c r="P523" i="14"/>
  <c r="Q523" i="14"/>
  <c r="P524" i="14"/>
  <c r="Q524" i="14"/>
  <c r="P525" i="14"/>
  <c r="Q525" i="14"/>
  <c r="P526" i="14"/>
  <c r="Q526" i="14"/>
  <c r="P527" i="14"/>
  <c r="Q527" i="14"/>
  <c r="P528" i="14"/>
  <c r="Q528" i="14"/>
  <c r="P529" i="14"/>
  <c r="Q529" i="14"/>
  <c r="P530" i="14"/>
  <c r="Q530" i="14"/>
  <c r="P531" i="14"/>
  <c r="Q531" i="14"/>
  <c r="P532" i="14"/>
  <c r="Q532" i="14"/>
  <c r="P533" i="14"/>
  <c r="Q533" i="14"/>
  <c r="P534" i="14"/>
  <c r="Q534" i="14"/>
  <c r="P535" i="14"/>
  <c r="Q535" i="14"/>
  <c r="P536" i="14"/>
  <c r="Q536" i="14"/>
  <c r="P537" i="14"/>
  <c r="Q537" i="14"/>
  <c r="P538" i="14"/>
  <c r="Q538" i="14"/>
  <c r="P539" i="14"/>
  <c r="Q539" i="14"/>
  <c r="P540" i="14"/>
  <c r="Q540" i="14"/>
  <c r="P541" i="14"/>
  <c r="Q541" i="14"/>
  <c r="P542" i="14"/>
  <c r="Q542" i="14"/>
  <c r="P543" i="14"/>
  <c r="Q543" i="14"/>
  <c r="P544" i="14"/>
  <c r="Q544" i="14"/>
  <c r="P545" i="14"/>
  <c r="Q545" i="14"/>
  <c r="P546" i="14"/>
  <c r="Q546" i="14"/>
  <c r="P547" i="14"/>
  <c r="Q547" i="14"/>
  <c r="P548" i="14"/>
  <c r="Q548" i="14"/>
  <c r="P549" i="14"/>
  <c r="Q549" i="14"/>
  <c r="P550" i="14"/>
  <c r="Q550" i="14"/>
  <c r="P551" i="14"/>
  <c r="Q551" i="14"/>
  <c r="P552" i="14"/>
  <c r="Q552" i="14"/>
  <c r="P553" i="14"/>
  <c r="Q553" i="14"/>
  <c r="P554" i="14"/>
  <c r="Q554" i="14"/>
  <c r="P555" i="14"/>
  <c r="Q555" i="14"/>
  <c r="P556" i="14"/>
  <c r="Q556" i="14"/>
  <c r="P557" i="14"/>
  <c r="Q557" i="14"/>
  <c r="P558" i="14"/>
  <c r="Q558" i="14"/>
  <c r="P559" i="14"/>
  <c r="Q559" i="14"/>
  <c r="P560" i="14"/>
  <c r="Q560" i="14"/>
  <c r="P561" i="14"/>
  <c r="Q561" i="14"/>
  <c r="P562" i="14"/>
  <c r="Q562" i="14"/>
  <c r="P563" i="14"/>
  <c r="Q563" i="14"/>
  <c r="P564" i="14"/>
  <c r="Q564" i="14"/>
  <c r="P565" i="14"/>
  <c r="Q565" i="14"/>
  <c r="P566" i="14"/>
  <c r="Q566" i="14"/>
  <c r="P567" i="14"/>
  <c r="Q567" i="14"/>
  <c r="P568" i="14"/>
  <c r="Q568" i="14"/>
  <c r="P569" i="14"/>
  <c r="Q569" i="14"/>
  <c r="P570" i="14"/>
  <c r="Q570" i="14"/>
  <c r="P571" i="14"/>
  <c r="Q571" i="14"/>
  <c r="P572" i="14"/>
  <c r="Q572" i="14"/>
  <c r="P573" i="14"/>
  <c r="Q573" i="14"/>
  <c r="P574" i="14"/>
  <c r="Q574" i="14"/>
  <c r="P575" i="14"/>
  <c r="Q575" i="14"/>
  <c r="P576" i="14"/>
  <c r="Q576" i="14"/>
  <c r="P577" i="14"/>
  <c r="Q577" i="14"/>
  <c r="P578" i="14"/>
  <c r="Q578" i="14"/>
  <c r="P579" i="14"/>
  <c r="Q579" i="14"/>
  <c r="P580" i="14"/>
  <c r="Q580" i="14"/>
  <c r="P581" i="14"/>
  <c r="Q581" i="14"/>
  <c r="P582" i="14"/>
  <c r="Q582" i="14"/>
  <c r="P583" i="14"/>
  <c r="Q583" i="14"/>
  <c r="P584" i="14"/>
  <c r="Q584" i="14"/>
  <c r="P585" i="14"/>
  <c r="Q585" i="14"/>
  <c r="P586" i="14"/>
  <c r="Q586" i="14"/>
  <c r="P587" i="14"/>
  <c r="Q587" i="14"/>
  <c r="P588" i="14"/>
  <c r="Q588" i="14"/>
  <c r="P589" i="14"/>
  <c r="Q589" i="14"/>
  <c r="P590" i="14"/>
  <c r="Q590" i="14"/>
  <c r="P591" i="14"/>
  <c r="Q591" i="14"/>
  <c r="P592" i="14"/>
  <c r="Q592" i="14"/>
  <c r="P593" i="14"/>
  <c r="Q593" i="14"/>
  <c r="P594" i="14"/>
  <c r="Q594" i="14"/>
  <c r="P595" i="14"/>
  <c r="Q595" i="14"/>
  <c r="P596" i="14"/>
  <c r="Q596" i="14"/>
  <c r="P597" i="14"/>
  <c r="Q597" i="14"/>
  <c r="P598" i="14"/>
  <c r="Q598" i="14"/>
  <c r="P599" i="14"/>
  <c r="Q599" i="14"/>
  <c r="P600" i="14"/>
  <c r="Q600" i="14"/>
  <c r="P601" i="14"/>
  <c r="Q601" i="14"/>
  <c r="P602" i="14"/>
  <c r="Q602" i="14"/>
  <c r="P603" i="14"/>
  <c r="Q603" i="14"/>
  <c r="P604" i="14"/>
  <c r="Q604" i="14"/>
  <c r="P605" i="14"/>
  <c r="Q605" i="14"/>
  <c r="P606" i="14"/>
  <c r="Q606" i="14"/>
  <c r="P607" i="14"/>
  <c r="Q607" i="14"/>
  <c r="P608" i="14"/>
  <c r="Q608" i="14"/>
  <c r="P609" i="14"/>
  <c r="Q609" i="14"/>
  <c r="P610" i="14"/>
  <c r="Q610" i="14"/>
  <c r="P611" i="14"/>
  <c r="Q611" i="14"/>
  <c r="P612" i="14"/>
  <c r="Q612" i="14"/>
  <c r="P613" i="14"/>
  <c r="Q613" i="14"/>
  <c r="P614" i="14"/>
  <c r="Q614" i="14"/>
  <c r="P615" i="14"/>
  <c r="Q615" i="14"/>
  <c r="P616" i="14"/>
  <c r="Q616" i="14"/>
  <c r="P617" i="14"/>
  <c r="Q617" i="14"/>
  <c r="P618" i="14"/>
  <c r="Q618" i="14"/>
  <c r="P619" i="14"/>
  <c r="Q619" i="14"/>
  <c r="P620" i="14"/>
  <c r="Q620" i="14"/>
  <c r="P621" i="14"/>
  <c r="Q621" i="14"/>
  <c r="P622" i="14"/>
  <c r="Q622" i="14"/>
  <c r="P623" i="14"/>
  <c r="Q623" i="14"/>
  <c r="P624" i="14"/>
  <c r="Q624" i="14"/>
  <c r="P625" i="14"/>
  <c r="Q625" i="14"/>
  <c r="P626" i="14"/>
  <c r="Q626" i="14"/>
  <c r="P627" i="14"/>
  <c r="Q627" i="14"/>
  <c r="P628" i="14"/>
  <c r="Q628" i="14"/>
  <c r="P629" i="14"/>
  <c r="Q629" i="14"/>
  <c r="P630" i="14"/>
  <c r="Q630" i="14"/>
  <c r="P631" i="14"/>
  <c r="Q631" i="14"/>
  <c r="P632" i="14"/>
  <c r="Q632" i="14"/>
  <c r="P633" i="14"/>
  <c r="Q633" i="14"/>
  <c r="P634" i="14"/>
  <c r="Q634" i="14"/>
  <c r="P635" i="14"/>
  <c r="Q635" i="14"/>
  <c r="P636" i="14"/>
  <c r="Q636" i="14"/>
  <c r="P637" i="14"/>
  <c r="Q637" i="14"/>
  <c r="P638" i="14"/>
  <c r="Q638" i="14"/>
  <c r="P639" i="14"/>
  <c r="Q639" i="14"/>
  <c r="P640" i="14"/>
  <c r="Q640" i="14"/>
  <c r="P641" i="14"/>
  <c r="Q641" i="14"/>
  <c r="P642" i="14"/>
  <c r="Q642" i="14"/>
  <c r="P643" i="14"/>
  <c r="Q643" i="14"/>
  <c r="P644" i="14"/>
  <c r="Q644" i="14"/>
  <c r="P645" i="14"/>
  <c r="Q645" i="14"/>
  <c r="P646" i="14"/>
  <c r="Q646" i="14"/>
  <c r="P647" i="14"/>
  <c r="Q647" i="14"/>
  <c r="P648" i="14"/>
  <c r="Q648" i="14"/>
  <c r="P649" i="14"/>
  <c r="Q649" i="14"/>
  <c r="P650" i="14"/>
  <c r="Q650" i="14"/>
  <c r="P651" i="14"/>
  <c r="Q651" i="14"/>
  <c r="P652" i="14"/>
  <c r="Q652" i="14"/>
  <c r="P653" i="14"/>
  <c r="Q653" i="14"/>
  <c r="P654" i="14"/>
  <c r="Q654" i="14"/>
  <c r="P655" i="14"/>
  <c r="Q655" i="14"/>
  <c r="P656" i="14"/>
  <c r="Q656" i="14"/>
  <c r="P657" i="14"/>
  <c r="Q657" i="14"/>
  <c r="P658" i="14"/>
  <c r="Q658" i="14"/>
  <c r="P659" i="14"/>
  <c r="Q659" i="14"/>
  <c r="P660" i="14"/>
  <c r="Q660" i="14"/>
  <c r="P661" i="14"/>
  <c r="Q661" i="14"/>
  <c r="P662" i="14"/>
  <c r="Q662" i="14"/>
  <c r="P663" i="14"/>
  <c r="Q663" i="14"/>
  <c r="P664" i="14"/>
  <c r="Q664" i="14"/>
  <c r="P665" i="14"/>
  <c r="Q665" i="14"/>
  <c r="P666" i="14"/>
  <c r="Q666" i="14"/>
  <c r="P667" i="14"/>
  <c r="Q667" i="14"/>
  <c r="P668" i="14"/>
  <c r="Q668" i="14"/>
  <c r="P669" i="14"/>
  <c r="Q669" i="14"/>
  <c r="P670" i="14"/>
  <c r="Q670" i="14"/>
  <c r="P671" i="14"/>
  <c r="Q671" i="14"/>
  <c r="P672" i="14"/>
  <c r="Q672" i="14"/>
  <c r="P673" i="14"/>
  <c r="Q673" i="14"/>
  <c r="P674" i="14"/>
  <c r="Q674" i="14"/>
  <c r="P675" i="14"/>
  <c r="Q675" i="14"/>
  <c r="P676" i="14"/>
  <c r="Q676" i="14"/>
  <c r="P677" i="14"/>
  <c r="Q677" i="14"/>
  <c r="P678" i="14"/>
  <c r="Q678" i="14"/>
  <c r="P679" i="14"/>
  <c r="Q679" i="14"/>
  <c r="P680" i="14"/>
  <c r="Q680" i="14"/>
  <c r="P681" i="14"/>
  <c r="Q681" i="14"/>
  <c r="P682" i="14"/>
  <c r="Q682" i="14"/>
  <c r="P683" i="14"/>
  <c r="Q683" i="14"/>
  <c r="P684" i="14"/>
  <c r="Q684" i="14"/>
  <c r="P685" i="14"/>
  <c r="Q685" i="14"/>
  <c r="P686" i="14"/>
  <c r="Q686" i="14"/>
  <c r="P687" i="14"/>
  <c r="Q687" i="14"/>
  <c r="P688" i="14"/>
  <c r="Q688" i="14"/>
  <c r="P689" i="14"/>
  <c r="Q689" i="14"/>
  <c r="P690" i="14"/>
  <c r="Q690" i="14"/>
  <c r="P691" i="14"/>
  <c r="Q691" i="14"/>
  <c r="P692" i="14"/>
  <c r="Q692" i="14"/>
  <c r="P693" i="14"/>
  <c r="Q693" i="14"/>
  <c r="P694" i="14"/>
  <c r="Q694" i="14"/>
  <c r="P695" i="14"/>
  <c r="Q695" i="14"/>
  <c r="P696" i="14"/>
  <c r="Q696" i="14"/>
  <c r="P697" i="14"/>
  <c r="Q697" i="14"/>
  <c r="P698" i="14"/>
  <c r="Q698" i="14"/>
  <c r="P699" i="14"/>
  <c r="Q699" i="14"/>
  <c r="P700" i="14"/>
  <c r="Q700" i="14"/>
  <c r="P701" i="14"/>
  <c r="Q701" i="14"/>
  <c r="P702" i="14"/>
  <c r="Q702" i="14"/>
  <c r="P703" i="14"/>
  <c r="Q703" i="14"/>
  <c r="P704" i="14"/>
  <c r="Q704" i="14"/>
  <c r="P705" i="14"/>
  <c r="Q705" i="14"/>
  <c r="P706" i="14"/>
  <c r="Q706" i="14"/>
  <c r="P707" i="14"/>
  <c r="Q707" i="14"/>
  <c r="P708" i="14"/>
  <c r="Q708" i="14"/>
  <c r="P709" i="14"/>
  <c r="Q709" i="14"/>
  <c r="P710" i="14"/>
  <c r="Q710" i="14"/>
  <c r="P711" i="14"/>
  <c r="Q711" i="14"/>
  <c r="P712" i="14"/>
  <c r="Q712" i="14"/>
  <c r="P713" i="14"/>
  <c r="Q713" i="14"/>
  <c r="P714" i="14"/>
  <c r="Q714" i="14"/>
  <c r="P715" i="14"/>
  <c r="Q715" i="14"/>
  <c r="P716" i="14"/>
  <c r="Q716" i="14"/>
  <c r="P717" i="14"/>
  <c r="Q717" i="14"/>
  <c r="P718" i="14"/>
  <c r="Q718" i="14"/>
  <c r="P719" i="14"/>
  <c r="Q719" i="14"/>
  <c r="P720" i="14"/>
  <c r="Q720" i="14"/>
  <c r="P721" i="14"/>
  <c r="Q721" i="14"/>
  <c r="P722" i="14"/>
  <c r="Q722" i="14"/>
  <c r="P723" i="14"/>
  <c r="Q723" i="14"/>
  <c r="P724" i="14"/>
  <c r="Q724" i="14"/>
  <c r="P725" i="14"/>
  <c r="Q725" i="14"/>
  <c r="P726" i="14"/>
  <c r="Q726" i="14"/>
  <c r="P727" i="14"/>
  <c r="Q727" i="14"/>
  <c r="P728" i="14"/>
  <c r="Q728" i="14"/>
  <c r="P729" i="14"/>
  <c r="Q729" i="14"/>
  <c r="P730" i="14"/>
  <c r="Q730" i="14"/>
  <c r="P731" i="14"/>
  <c r="Q731" i="14"/>
  <c r="P732" i="14"/>
  <c r="Q732" i="14"/>
  <c r="P733" i="14"/>
  <c r="Q733" i="14"/>
  <c r="P734" i="14"/>
  <c r="Q734" i="14"/>
  <c r="P735" i="14"/>
  <c r="Q735" i="14"/>
  <c r="P736" i="14"/>
  <c r="Q736" i="14"/>
  <c r="P737" i="14"/>
  <c r="Q737" i="14"/>
  <c r="P738" i="14"/>
  <c r="Q738" i="14"/>
  <c r="P739" i="14"/>
  <c r="Q739" i="14"/>
  <c r="P740" i="14"/>
  <c r="Q740" i="14"/>
  <c r="P741" i="14"/>
  <c r="Q741" i="14"/>
  <c r="P742" i="14"/>
  <c r="Q742" i="14"/>
  <c r="P743" i="14"/>
  <c r="Q743" i="14"/>
  <c r="P744" i="14"/>
  <c r="Q744" i="14"/>
  <c r="P745" i="14"/>
  <c r="Q745" i="14"/>
  <c r="P746" i="14"/>
  <c r="Q746" i="14"/>
  <c r="P747" i="14"/>
  <c r="Q747" i="14"/>
  <c r="P748" i="14"/>
  <c r="Q748" i="14"/>
  <c r="P749" i="14"/>
  <c r="Q749" i="14"/>
  <c r="P750" i="14"/>
  <c r="Q750" i="14"/>
  <c r="P751" i="14"/>
  <c r="Q751" i="14"/>
  <c r="P752" i="14"/>
  <c r="Q752" i="14"/>
  <c r="P753" i="14"/>
  <c r="Q753" i="14"/>
  <c r="P754" i="14"/>
  <c r="Q754" i="14"/>
  <c r="P755" i="14"/>
  <c r="Q755" i="14"/>
  <c r="P756" i="14"/>
  <c r="Q756" i="14"/>
  <c r="P757" i="14"/>
  <c r="Q757" i="14"/>
  <c r="P758" i="14"/>
  <c r="Q758" i="14"/>
  <c r="P759" i="14"/>
  <c r="Q759" i="14"/>
  <c r="P760" i="14"/>
  <c r="Q760" i="14"/>
  <c r="P761" i="14"/>
  <c r="Q761" i="14"/>
  <c r="P762" i="14"/>
  <c r="Q762" i="14"/>
  <c r="P763" i="14"/>
  <c r="Q763" i="14"/>
  <c r="P764" i="14"/>
  <c r="Q764" i="14"/>
  <c r="P765" i="14"/>
  <c r="Q765" i="14"/>
  <c r="P766" i="14"/>
  <c r="Q766" i="14"/>
  <c r="P767" i="14"/>
  <c r="Q767" i="14"/>
  <c r="P768" i="14"/>
  <c r="Q768" i="14"/>
  <c r="P769" i="14"/>
  <c r="Q769" i="14"/>
  <c r="P770" i="14"/>
  <c r="Q770" i="14"/>
  <c r="P771" i="14"/>
  <c r="Q771" i="14"/>
  <c r="P772" i="14"/>
  <c r="Q772" i="14"/>
  <c r="P773" i="14"/>
  <c r="Q773" i="14"/>
  <c r="P774" i="14"/>
  <c r="Q774" i="14"/>
  <c r="P775" i="14"/>
  <c r="Q775" i="14"/>
  <c r="P776" i="14"/>
  <c r="Q776" i="14"/>
  <c r="P777" i="14"/>
  <c r="Q777" i="14"/>
  <c r="P778" i="14"/>
  <c r="Q778" i="14"/>
  <c r="P779" i="14"/>
  <c r="Q779" i="14"/>
  <c r="P780" i="14"/>
  <c r="Q780" i="14"/>
  <c r="P781" i="14"/>
  <c r="Q781" i="14"/>
  <c r="P782" i="14"/>
  <c r="Q782" i="14"/>
  <c r="P783" i="14"/>
  <c r="Q783" i="14"/>
  <c r="P784" i="14"/>
  <c r="Q784" i="14"/>
  <c r="P785" i="14"/>
  <c r="Q785" i="14"/>
  <c r="P786" i="14"/>
  <c r="Q786" i="14"/>
  <c r="P787" i="14"/>
  <c r="Q787" i="14"/>
  <c r="P788" i="14"/>
  <c r="Q788" i="14"/>
  <c r="P789" i="14"/>
  <c r="Q789" i="14"/>
  <c r="P790" i="14"/>
  <c r="Q790" i="14"/>
  <c r="P791" i="14"/>
  <c r="Q791" i="14"/>
  <c r="P792" i="14"/>
  <c r="Q792" i="14"/>
  <c r="P793" i="14"/>
  <c r="Q793" i="14"/>
  <c r="P794" i="14"/>
  <c r="Q794" i="14"/>
  <c r="P795" i="14"/>
  <c r="Q795" i="14"/>
  <c r="P796" i="14"/>
  <c r="Q796" i="14"/>
  <c r="P797" i="14"/>
  <c r="Q797" i="14"/>
  <c r="P798" i="14"/>
  <c r="Q798" i="14"/>
  <c r="P799" i="14"/>
  <c r="Q799" i="14"/>
  <c r="P800" i="14"/>
  <c r="Q800" i="14"/>
  <c r="P801" i="14"/>
  <c r="Q801" i="14"/>
  <c r="P802" i="14"/>
  <c r="Q802" i="14"/>
  <c r="P803" i="14"/>
  <c r="Q803" i="14"/>
  <c r="P804" i="14"/>
  <c r="Q804" i="14"/>
  <c r="P805" i="14"/>
  <c r="Q805" i="14"/>
  <c r="P806" i="14"/>
  <c r="Q806" i="14"/>
  <c r="P807" i="14"/>
  <c r="Q807" i="14"/>
  <c r="P808" i="14"/>
  <c r="Q808" i="14"/>
  <c r="P809" i="14"/>
  <c r="Q809" i="14"/>
  <c r="P810" i="14"/>
  <c r="Q810" i="14"/>
  <c r="P811" i="14"/>
  <c r="Q811" i="14"/>
  <c r="P812" i="14"/>
  <c r="Q812" i="14"/>
  <c r="P813" i="14"/>
  <c r="Q813" i="14"/>
  <c r="P814" i="14"/>
  <c r="Q814" i="14"/>
  <c r="P815" i="14"/>
  <c r="Q815" i="14"/>
  <c r="P816" i="14"/>
  <c r="Q816" i="14"/>
  <c r="P817" i="14"/>
  <c r="Q817" i="14"/>
  <c r="P818" i="14"/>
  <c r="Q818" i="14"/>
  <c r="P819" i="14"/>
  <c r="Q819" i="14"/>
  <c r="P820" i="14"/>
  <c r="Q820" i="14"/>
  <c r="P821" i="14"/>
  <c r="Q821" i="14"/>
  <c r="P822" i="14"/>
  <c r="Q822" i="14"/>
  <c r="P823" i="14"/>
  <c r="Q823" i="14"/>
  <c r="P824" i="14"/>
  <c r="Q824" i="14"/>
  <c r="P825" i="14"/>
  <c r="Q825" i="14"/>
  <c r="P826" i="14"/>
  <c r="Q826" i="14"/>
  <c r="P827" i="14"/>
  <c r="Q827" i="14"/>
  <c r="P828" i="14"/>
  <c r="Q828" i="14"/>
  <c r="P829" i="14"/>
  <c r="Q829" i="14"/>
  <c r="P830" i="14"/>
  <c r="Q830" i="14"/>
  <c r="P831" i="14"/>
  <c r="Q831" i="14"/>
  <c r="P832" i="14"/>
  <c r="Q832" i="14"/>
  <c r="P833" i="14"/>
  <c r="Q833" i="14"/>
  <c r="P834" i="14"/>
  <c r="Q834" i="14"/>
  <c r="P835" i="14"/>
  <c r="Q835" i="14"/>
  <c r="P836" i="14"/>
  <c r="Q836" i="14"/>
  <c r="P837" i="14"/>
  <c r="Q837" i="14"/>
  <c r="P838" i="14"/>
  <c r="Q838" i="14"/>
  <c r="P839" i="14"/>
  <c r="Q839" i="14"/>
  <c r="P840" i="14"/>
  <c r="Q840" i="14"/>
  <c r="P841" i="14"/>
  <c r="Q841" i="14"/>
  <c r="P842" i="14"/>
  <c r="Q842" i="14"/>
  <c r="P843" i="14"/>
  <c r="Q843" i="14"/>
  <c r="P844" i="14"/>
  <c r="Q844" i="14"/>
  <c r="P845" i="14"/>
  <c r="Q845" i="14"/>
  <c r="P846" i="14"/>
  <c r="Q846" i="14"/>
  <c r="P847" i="14"/>
  <c r="Q847" i="14"/>
  <c r="P848" i="14"/>
  <c r="Q848" i="14"/>
  <c r="P849" i="14"/>
  <c r="Q849" i="14"/>
  <c r="P850" i="14"/>
  <c r="Q850" i="14"/>
  <c r="P851" i="14"/>
  <c r="Q851" i="14"/>
  <c r="P852" i="14"/>
  <c r="Q852" i="14"/>
  <c r="P853" i="14"/>
  <c r="Q853" i="14"/>
  <c r="P854" i="14"/>
  <c r="Q854" i="14"/>
  <c r="P855" i="14"/>
  <c r="Q855" i="14"/>
  <c r="P856" i="14"/>
  <c r="Q856" i="14"/>
  <c r="P857" i="14"/>
  <c r="Q857" i="14"/>
  <c r="P858" i="14"/>
  <c r="Q858" i="14"/>
  <c r="P859" i="14"/>
  <c r="Q859" i="14"/>
  <c r="P860" i="14"/>
  <c r="Q860" i="14"/>
  <c r="P861" i="14"/>
  <c r="Q861" i="14"/>
  <c r="P862" i="14"/>
  <c r="Q862" i="14"/>
  <c r="P863" i="14"/>
  <c r="Q863" i="14"/>
  <c r="P864" i="14"/>
  <c r="Q864" i="14"/>
  <c r="P865" i="14"/>
  <c r="Q865" i="14"/>
  <c r="P866" i="14"/>
  <c r="Q866" i="14"/>
  <c r="P867" i="14"/>
  <c r="Q867" i="14"/>
  <c r="P868" i="14"/>
  <c r="Q868" i="14"/>
  <c r="P869" i="14"/>
  <c r="Q869" i="14"/>
  <c r="P870" i="14"/>
  <c r="Q870" i="14"/>
  <c r="P871" i="14"/>
  <c r="Q871" i="14"/>
  <c r="P872" i="14"/>
  <c r="Q872" i="14"/>
  <c r="P873" i="14"/>
  <c r="Q873" i="14"/>
  <c r="P874" i="14"/>
  <c r="Q874" i="14"/>
  <c r="P875" i="14"/>
  <c r="Q875" i="14"/>
  <c r="P876" i="14"/>
  <c r="Q876" i="14"/>
  <c r="P877" i="14"/>
  <c r="Q877" i="14"/>
  <c r="P878" i="14"/>
  <c r="Q878" i="14"/>
  <c r="P879" i="14"/>
  <c r="Q879" i="14"/>
  <c r="P880" i="14"/>
  <c r="Q880" i="14"/>
  <c r="P881" i="14"/>
  <c r="Q881" i="14"/>
  <c r="P882" i="14"/>
  <c r="Q882" i="14"/>
  <c r="P883" i="14"/>
  <c r="Q883" i="14"/>
  <c r="P884" i="14"/>
  <c r="Q884" i="14"/>
  <c r="P885" i="14"/>
  <c r="Q885" i="14"/>
  <c r="P886" i="14"/>
  <c r="Q886" i="14"/>
  <c r="P887" i="14"/>
  <c r="Q887" i="14"/>
  <c r="P888" i="14"/>
  <c r="Q888" i="14"/>
  <c r="P889" i="14"/>
  <c r="Q889" i="14"/>
  <c r="P890" i="14"/>
  <c r="Q890" i="14"/>
  <c r="P891" i="14"/>
  <c r="Q891" i="14"/>
  <c r="P892" i="14"/>
  <c r="Q892" i="14"/>
  <c r="P893" i="14"/>
  <c r="Q893" i="14"/>
  <c r="P894" i="14"/>
  <c r="Q894" i="14"/>
  <c r="P895" i="14"/>
  <c r="Q895" i="14"/>
  <c r="P896" i="14"/>
  <c r="Q896" i="14"/>
  <c r="P897" i="14"/>
  <c r="Q897" i="14"/>
  <c r="P898" i="14"/>
  <c r="Q898" i="14"/>
  <c r="P899" i="14"/>
  <c r="Q899" i="14"/>
  <c r="P900" i="14"/>
  <c r="Q900" i="14"/>
  <c r="P901" i="14"/>
  <c r="Q901" i="14"/>
  <c r="P902" i="14"/>
  <c r="Q902" i="14"/>
  <c r="P903" i="14"/>
  <c r="Q903" i="14"/>
  <c r="P904" i="14"/>
  <c r="Q904" i="14"/>
  <c r="P905" i="14"/>
  <c r="Q905" i="14"/>
  <c r="P906" i="14"/>
  <c r="Q906" i="14"/>
  <c r="P907" i="14"/>
  <c r="Q907" i="14"/>
  <c r="P908" i="14"/>
  <c r="Q908" i="14"/>
  <c r="P909" i="14"/>
  <c r="Q909" i="14"/>
  <c r="P910" i="14"/>
  <c r="Q910" i="14"/>
  <c r="P911" i="14"/>
  <c r="Q911" i="14"/>
  <c r="P912" i="14"/>
  <c r="Q912" i="14"/>
  <c r="P913" i="14"/>
  <c r="Q913" i="14"/>
  <c r="P914" i="14"/>
  <c r="Q914" i="14"/>
  <c r="P915" i="14"/>
  <c r="Q915" i="14"/>
  <c r="P916" i="14"/>
  <c r="Q916" i="14"/>
  <c r="P917" i="14"/>
  <c r="Q917" i="14"/>
  <c r="P918" i="14"/>
  <c r="Q918" i="14"/>
  <c r="P919" i="14"/>
  <c r="Q919" i="14"/>
  <c r="P920" i="14"/>
  <c r="Q920" i="14"/>
  <c r="P921" i="14"/>
  <c r="Q921" i="14"/>
  <c r="P922" i="14"/>
  <c r="Q922" i="14"/>
  <c r="P923" i="14"/>
  <c r="Q923" i="14"/>
  <c r="P924" i="14"/>
  <c r="Q924" i="14"/>
  <c r="P925" i="14"/>
  <c r="Q925" i="14"/>
  <c r="P926" i="14"/>
  <c r="Q926" i="14"/>
  <c r="P927" i="14"/>
  <c r="Q927" i="14"/>
  <c r="P928" i="14"/>
  <c r="Q928" i="14"/>
  <c r="P929" i="14"/>
  <c r="Q929" i="14"/>
  <c r="P930" i="14"/>
  <c r="Q930" i="14"/>
  <c r="P931" i="14"/>
  <c r="Q931" i="14"/>
  <c r="P932" i="14"/>
  <c r="Q932" i="14"/>
  <c r="P933" i="14"/>
  <c r="Q933" i="14"/>
  <c r="P934" i="14"/>
  <c r="Q934" i="14"/>
  <c r="P935" i="14"/>
  <c r="Q935" i="14"/>
  <c r="P936" i="14"/>
  <c r="Q936" i="14"/>
  <c r="P937" i="14"/>
  <c r="Q937" i="14"/>
  <c r="P938" i="14"/>
  <c r="Q938" i="14"/>
  <c r="P939" i="14"/>
  <c r="Q939" i="14"/>
  <c r="P940" i="14"/>
  <c r="Q940" i="14"/>
  <c r="P941" i="14"/>
  <c r="Q941" i="14"/>
  <c r="P942" i="14"/>
  <c r="Q942" i="14"/>
  <c r="P943" i="14"/>
  <c r="Q943" i="14"/>
  <c r="P944" i="14"/>
  <c r="Q944" i="14"/>
  <c r="P945" i="14"/>
  <c r="Q945" i="14"/>
  <c r="P946" i="14"/>
  <c r="Q946" i="14"/>
  <c r="P947" i="14"/>
  <c r="Q947" i="14"/>
  <c r="P948" i="14"/>
  <c r="Q948" i="14"/>
  <c r="P949" i="14"/>
  <c r="Q949" i="14"/>
  <c r="P950" i="14"/>
  <c r="Q950" i="14"/>
  <c r="P951" i="14"/>
  <c r="Q951" i="14"/>
  <c r="P952" i="14"/>
  <c r="Q952" i="14"/>
  <c r="P953" i="14"/>
  <c r="Q953" i="14"/>
  <c r="P954" i="14"/>
  <c r="Q954" i="14"/>
  <c r="P955" i="14"/>
  <c r="Q955" i="14"/>
  <c r="P956" i="14"/>
  <c r="Q956" i="14"/>
  <c r="P957" i="14"/>
  <c r="Q957" i="14"/>
  <c r="P958" i="14"/>
  <c r="Q958" i="14"/>
  <c r="P959" i="14"/>
  <c r="Q959" i="14"/>
  <c r="P960" i="14"/>
  <c r="Q960" i="14"/>
  <c r="P961" i="14"/>
  <c r="Q961" i="14"/>
  <c r="P962" i="14"/>
  <c r="Q962" i="14"/>
  <c r="P963" i="14"/>
  <c r="Q963" i="14"/>
  <c r="P964" i="14"/>
  <c r="Q964" i="14"/>
  <c r="P965" i="14"/>
  <c r="Q965" i="14"/>
  <c r="P966" i="14"/>
  <c r="Q966" i="14"/>
  <c r="P967" i="14"/>
  <c r="Q967" i="14"/>
  <c r="P968" i="14"/>
  <c r="Q968" i="14"/>
  <c r="P969" i="14"/>
  <c r="Q969" i="14"/>
  <c r="P970" i="14"/>
  <c r="Q970" i="14"/>
  <c r="P971" i="14"/>
  <c r="Q971" i="14"/>
  <c r="P972" i="14"/>
  <c r="Q972" i="14"/>
  <c r="P973" i="14"/>
  <c r="Q973" i="14"/>
  <c r="P974" i="14"/>
  <c r="Q974" i="14"/>
  <c r="P975" i="14"/>
  <c r="Q975" i="14"/>
  <c r="P976" i="14"/>
  <c r="Q976" i="14"/>
  <c r="P977" i="14"/>
  <c r="Q977" i="14"/>
  <c r="P978" i="14"/>
  <c r="Q978" i="14"/>
  <c r="P979" i="14"/>
  <c r="Q979" i="14"/>
  <c r="P980" i="14"/>
  <c r="Q980" i="14"/>
  <c r="P981" i="14"/>
  <c r="Q981" i="14"/>
  <c r="P982" i="14"/>
  <c r="Q982" i="14"/>
  <c r="P983" i="14"/>
  <c r="Q983" i="14"/>
  <c r="P984" i="14"/>
  <c r="Q984" i="14"/>
  <c r="P985" i="14"/>
  <c r="Q985" i="14"/>
  <c r="P986" i="14"/>
  <c r="Q986" i="14"/>
  <c r="P987" i="14"/>
  <c r="Q987" i="14"/>
  <c r="P988" i="14"/>
  <c r="Q988" i="14"/>
  <c r="P989" i="14"/>
  <c r="Q989" i="14"/>
  <c r="P990" i="14"/>
  <c r="Q990" i="14"/>
  <c r="P991" i="14"/>
  <c r="Q991" i="14"/>
  <c r="P992" i="14"/>
  <c r="Q992" i="14"/>
  <c r="P993" i="14"/>
  <c r="Q993" i="14"/>
  <c r="P994" i="14"/>
  <c r="Q994" i="14"/>
  <c r="P995" i="14"/>
  <c r="Q995" i="14"/>
  <c r="P996" i="14"/>
  <c r="Q996" i="14"/>
  <c r="P997" i="14"/>
  <c r="Q997" i="14"/>
  <c r="P998" i="14"/>
  <c r="Q998" i="14"/>
  <c r="P999" i="14"/>
  <c r="Q999" i="14"/>
  <c r="P1000" i="14"/>
  <c r="Q1000" i="14"/>
  <c r="P1001" i="14"/>
  <c r="Q1001" i="14"/>
  <c r="P1002" i="14"/>
  <c r="Q1002" i="14"/>
  <c r="P1003" i="14"/>
  <c r="Q1003" i="14"/>
  <c r="P1004" i="14"/>
  <c r="Q1004" i="14"/>
  <c r="P1005" i="14"/>
  <c r="Q1005" i="14"/>
  <c r="P1006" i="14"/>
  <c r="Q1006" i="14"/>
  <c r="P1007" i="14"/>
  <c r="Q1007" i="14"/>
  <c r="P1008" i="14"/>
  <c r="Q1008" i="14"/>
  <c r="P1009" i="14"/>
  <c r="Q1009" i="14"/>
  <c r="P1010" i="14"/>
  <c r="Q1010" i="14"/>
  <c r="P1011" i="14"/>
  <c r="Q1011" i="14"/>
  <c r="P1012" i="14"/>
  <c r="Q1012" i="14"/>
  <c r="P1013" i="14"/>
  <c r="Q1013" i="14"/>
  <c r="P1014" i="14"/>
  <c r="Q1014" i="14"/>
  <c r="P1015" i="14"/>
  <c r="Q1015" i="14"/>
  <c r="P1016" i="14"/>
  <c r="Q1016" i="14"/>
  <c r="P1017" i="14"/>
  <c r="Q1017" i="14"/>
  <c r="P1018" i="14"/>
  <c r="Q1018" i="14"/>
  <c r="P1019" i="14"/>
  <c r="Q1019" i="14"/>
  <c r="P1020" i="14"/>
  <c r="Q1020" i="14"/>
  <c r="P1021" i="14"/>
  <c r="Q1021" i="14"/>
  <c r="P1022" i="14"/>
  <c r="Q1022" i="14"/>
  <c r="P1023" i="14"/>
  <c r="Q1023" i="14"/>
  <c r="P1024" i="14"/>
  <c r="Q1024" i="14"/>
  <c r="P1025" i="14"/>
  <c r="Q1025" i="14"/>
  <c r="D36" i="32" l="1"/>
  <c r="D10" i="32"/>
  <c r="C14" i="32"/>
  <c r="G14" i="32" s="1"/>
  <c r="AI80" i="57"/>
  <c r="AJ80" i="57"/>
  <c r="AI81" i="57"/>
  <c r="AJ81" i="57"/>
  <c r="AI82" i="57"/>
  <c r="AJ82" i="57"/>
  <c r="AI83" i="57"/>
  <c r="AJ83" i="57"/>
  <c r="AI84" i="57"/>
  <c r="AJ84" i="57"/>
  <c r="AI85" i="57"/>
  <c r="AJ85" i="57"/>
  <c r="AI86" i="57"/>
  <c r="AJ86" i="57"/>
  <c r="AI87" i="57"/>
  <c r="AJ87" i="57"/>
  <c r="AI88" i="57"/>
  <c r="AJ88" i="57"/>
  <c r="AI89" i="57"/>
  <c r="AJ89" i="57"/>
  <c r="AI90" i="57"/>
  <c r="AJ90" i="57"/>
  <c r="AI91" i="57"/>
  <c r="AJ91" i="57"/>
  <c r="AI92" i="57"/>
  <c r="AJ92" i="57"/>
  <c r="AJ79" i="57"/>
  <c r="AI79" i="57"/>
  <c r="AF81" i="57"/>
  <c r="AG81" i="57"/>
  <c r="AF83" i="57"/>
  <c r="AG83" i="57"/>
  <c r="AF84" i="57"/>
  <c r="AG84" i="57"/>
  <c r="AF86" i="57"/>
  <c r="AG86" i="57"/>
  <c r="AF87" i="57"/>
  <c r="AG87" i="57"/>
  <c r="AF88" i="57"/>
  <c r="AG88" i="57"/>
  <c r="AF89" i="57"/>
  <c r="AG89" i="57"/>
  <c r="AF90" i="57"/>
  <c r="AG90" i="57"/>
  <c r="AF91" i="57"/>
  <c r="AG91" i="57"/>
  <c r="AF92" i="57"/>
  <c r="AG92" i="57"/>
  <c r="AG79" i="57"/>
  <c r="AF79" i="57"/>
  <c r="AC80" i="57"/>
  <c r="AD80" i="57"/>
  <c r="AC84" i="57"/>
  <c r="AD84" i="57"/>
  <c r="AC86" i="57"/>
  <c r="AD86" i="57"/>
  <c r="AC88" i="57"/>
  <c r="AD88" i="57"/>
  <c r="AC92" i="57"/>
  <c r="AD92" i="57"/>
  <c r="F14" i="32" l="1"/>
  <c r="C10" i="32"/>
  <c r="AK82" i="57"/>
  <c r="AK86" i="57"/>
  <c r="AK92" i="57"/>
  <c r="AK90" i="57"/>
  <c r="AE92" i="57"/>
  <c r="AK81" i="57"/>
  <c r="AH87" i="57"/>
  <c r="AK89" i="57"/>
  <c r="AK80" i="57"/>
  <c r="AK84" i="57"/>
  <c r="AK88" i="57"/>
  <c r="AK79" i="57"/>
  <c r="AK83" i="57"/>
  <c r="AK87" i="57"/>
  <c r="AK91" i="57"/>
  <c r="G10" i="32" l="1"/>
  <c r="F10" i="32"/>
  <c r="F26" i="63"/>
  <c r="F26" i="62"/>
  <c r="C31" i="31" l="1"/>
  <c r="AN1040" i="14" l="1"/>
  <c r="AO1040" i="14"/>
  <c r="AP1040" i="14"/>
  <c r="AQ1040" i="14"/>
  <c r="AX1040" i="14"/>
  <c r="AY1040" i="14"/>
  <c r="BN1040" i="14"/>
  <c r="BO1040" i="14"/>
  <c r="BP1040" i="14"/>
  <c r="BQ1040" i="14"/>
  <c r="BR1040" i="14"/>
  <c r="BS1040" i="14"/>
  <c r="BT1040" i="14"/>
  <c r="AN1041" i="14"/>
  <c r="AO1041" i="14"/>
  <c r="AP1041" i="14"/>
  <c r="AQ1041" i="14"/>
  <c r="AX1041" i="14"/>
  <c r="AY1041" i="14"/>
  <c r="BN1041" i="14"/>
  <c r="BO1041" i="14"/>
  <c r="BP1041" i="14"/>
  <c r="BQ1041" i="14"/>
  <c r="BR1041" i="14"/>
  <c r="BS1041" i="14"/>
  <c r="BT1041" i="14"/>
  <c r="BB1041" i="14" l="1"/>
  <c r="AV1041" i="14"/>
  <c r="AR1041" i="14"/>
  <c r="BB1040" i="14"/>
  <c r="AV1040" i="14"/>
  <c r="AR1040" i="14"/>
  <c r="BA1041" i="14"/>
  <c r="AU1041" i="14"/>
  <c r="BA1040" i="14"/>
  <c r="AU1040" i="14"/>
  <c r="AZ1041" i="14"/>
  <c r="AT1041" i="14"/>
  <c r="AZ1040" i="14"/>
  <c r="AT1040" i="14"/>
  <c r="BC1041" i="14"/>
  <c r="AW1041" i="14"/>
  <c r="AS1041" i="14"/>
  <c r="BC1040" i="14"/>
  <c r="AW1040" i="14"/>
  <c r="AS1040" i="14"/>
  <c r="BR1039" i="14"/>
  <c r="BQ1039" i="14"/>
  <c r="BT1039" i="14"/>
  <c r="BS1039" i="14"/>
  <c r="BN1039" i="14"/>
  <c r="AY1039" i="14"/>
  <c r="AX1039" i="14"/>
  <c r="BP1039" i="14"/>
  <c r="BO1039" i="14"/>
  <c r="AP1039" i="14"/>
  <c r="AQ1039" i="14"/>
  <c r="AN1039" i="14"/>
  <c r="AO1039" i="14"/>
  <c r="AO1036" i="14"/>
  <c r="BQ1036" i="14"/>
  <c r="BR1036" i="14"/>
  <c r="BS1036" i="14"/>
  <c r="BT1036" i="14"/>
  <c r="AN1037" i="14"/>
  <c r="AO1037" i="14"/>
  <c r="BO1037" i="14"/>
  <c r="BP1037" i="14"/>
  <c r="BQ1037" i="14"/>
  <c r="BR1037" i="14"/>
  <c r="BS1037" i="14"/>
  <c r="BT1037" i="14"/>
  <c r="BR1035" i="14" l="1"/>
  <c r="BB1039" i="14"/>
  <c r="AZ1039" i="14"/>
  <c r="BH1041" i="14"/>
  <c r="AS1039" i="14"/>
  <c r="BC1039" i="14"/>
  <c r="BA1039" i="14"/>
  <c r="AT1039" i="14"/>
  <c r="AU1039" i="14"/>
  <c r="AV1039" i="14"/>
  <c r="AR1039" i="14"/>
  <c r="AW1039" i="14"/>
  <c r="BQ1035" i="14"/>
  <c r="BG1041" i="14"/>
  <c r="BT1035" i="14"/>
  <c r="BS1035" i="14"/>
  <c r="BH1040" i="14"/>
  <c r="BG1040" i="14"/>
  <c r="AO1035" i="14"/>
  <c r="BQ1031" i="14"/>
  <c r="BR1031" i="14"/>
  <c r="BS1031" i="14"/>
  <c r="BT1031" i="14"/>
  <c r="BQ1032" i="14"/>
  <c r="BR1032" i="14"/>
  <c r="BS1032" i="14"/>
  <c r="BT1032" i="14"/>
  <c r="BO1033" i="14"/>
  <c r="BP1033" i="14"/>
  <c r="BQ1033" i="14"/>
  <c r="BR1033" i="14"/>
  <c r="BS1033" i="14"/>
  <c r="BT1033" i="14"/>
  <c r="BH1039" i="14" l="1"/>
  <c r="BG1039" i="14"/>
  <c r="D7" i="31"/>
  <c r="T7" i="31" s="1"/>
  <c r="C7" i="31"/>
  <c r="S7" i="31" s="1"/>
  <c r="P9" i="72"/>
  <c r="O9" i="72"/>
  <c r="P8" i="72"/>
  <c r="P10" i="72" s="1"/>
  <c r="O8" i="72"/>
  <c r="D34" i="31"/>
  <c r="E34" i="31"/>
  <c r="R49" i="72"/>
  <c r="S49" i="72"/>
  <c r="R50" i="72"/>
  <c r="S50" i="72"/>
  <c r="S45" i="72"/>
  <c r="R45" i="72"/>
  <c r="O49" i="72"/>
  <c r="P49" i="72"/>
  <c r="O50" i="72"/>
  <c r="P50" i="72"/>
  <c r="P45" i="72"/>
  <c r="O45" i="72"/>
  <c r="O33" i="72"/>
  <c r="P33" i="72"/>
  <c r="P28" i="72"/>
  <c r="O28" i="72"/>
  <c r="F45" i="72"/>
  <c r="G45" i="72"/>
  <c r="E28" i="72"/>
  <c r="C45" i="72"/>
  <c r="D45" i="72"/>
  <c r="U53" i="72"/>
  <c r="I53" i="72"/>
  <c r="N22" i="72"/>
  <c r="B22" i="72"/>
  <c r="E12" i="72"/>
  <c r="F12" i="72" s="1"/>
  <c r="E8" i="72"/>
  <c r="F31" i="31"/>
  <c r="G31" i="31"/>
  <c r="E38" i="11"/>
  <c r="F38" i="11" s="1"/>
  <c r="E34" i="11"/>
  <c r="F34" i="11" s="1"/>
  <c r="R75" i="11"/>
  <c r="S75" i="11"/>
  <c r="R76" i="11"/>
  <c r="S76" i="11"/>
  <c r="S71" i="11"/>
  <c r="R71" i="11"/>
  <c r="O76" i="11"/>
  <c r="U76" i="11" s="1"/>
  <c r="P76" i="11"/>
  <c r="V76" i="11" s="1"/>
  <c r="O75" i="11"/>
  <c r="P75" i="11"/>
  <c r="P71" i="11"/>
  <c r="O71" i="11"/>
  <c r="O58" i="11"/>
  <c r="P58" i="11"/>
  <c r="O59" i="11"/>
  <c r="P59" i="11"/>
  <c r="P54" i="11"/>
  <c r="O54" i="11"/>
  <c r="U79" i="11"/>
  <c r="N48" i="11"/>
  <c r="AV77" i="56"/>
  <c r="AV67" i="56"/>
  <c r="AU67" i="56"/>
  <c r="AR53" i="56"/>
  <c r="AV47" i="56"/>
  <c r="AU47" i="56"/>
  <c r="AV46" i="56"/>
  <c r="AU46" i="56"/>
  <c r="AV45" i="56"/>
  <c r="AU45" i="56"/>
  <c r="AV44" i="56"/>
  <c r="AU44" i="56"/>
  <c r="AV43" i="56"/>
  <c r="AU43" i="56"/>
  <c r="AV42" i="56"/>
  <c r="AU42" i="56"/>
  <c r="AV41" i="56"/>
  <c r="AU41" i="56"/>
  <c r="AV39" i="56"/>
  <c r="AU39" i="56"/>
  <c r="AV38" i="56"/>
  <c r="AU38" i="56"/>
  <c r="AV36" i="56"/>
  <c r="AU36" i="56"/>
  <c r="AV34" i="56"/>
  <c r="AU34" i="56"/>
  <c r="AX32" i="56"/>
  <c r="AX57" i="56"/>
  <c r="AW32" i="56"/>
  <c r="AW57" i="56" s="1"/>
  <c r="AV32" i="56"/>
  <c r="AV57" i="56" s="1"/>
  <c r="AU32" i="56"/>
  <c r="AU57" i="56" s="1"/>
  <c r="AR28" i="56"/>
  <c r="AU6" i="56"/>
  <c r="AU56" i="56" s="1"/>
  <c r="AR1" i="56"/>
  <c r="AR27" i="56" s="1"/>
  <c r="AR52" i="56" s="1"/>
  <c r="AH77" i="56"/>
  <c r="AH72" i="56"/>
  <c r="AG72" i="56"/>
  <c r="AH69" i="56"/>
  <c r="AG69" i="56"/>
  <c r="AH67" i="56"/>
  <c r="AG67" i="56"/>
  <c r="AH61" i="56"/>
  <c r="AG61" i="56"/>
  <c r="AD53" i="56"/>
  <c r="AH47" i="56"/>
  <c r="AG47" i="56"/>
  <c r="AH43" i="56"/>
  <c r="AG43" i="56"/>
  <c r="AH41" i="56"/>
  <c r="AG41" i="56"/>
  <c r="AH39" i="56"/>
  <c r="AG39" i="56"/>
  <c r="AH35" i="56"/>
  <c r="AG35" i="56"/>
  <c r="AJ32" i="56"/>
  <c r="AJ57" i="56" s="1"/>
  <c r="AI32" i="56"/>
  <c r="AI57" i="56" s="1"/>
  <c r="AH32" i="56"/>
  <c r="AH57" i="56" s="1"/>
  <c r="AG32" i="56"/>
  <c r="AG57" i="56" s="1"/>
  <c r="AD28" i="56"/>
  <c r="AG6" i="56"/>
  <c r="AG56" i="56" s="1"/>
  <c r="AD1" i="56"/>
  <c r="AD27" i="56"/>
  <c r="AD52" i="56" s="1"/>
  <c r="Y140" i="31"/>
  <c r="Y110" i="31"/>
  <c r="Y78" i="31"/>
  <c r="V161" i="31"/>
  <c r="X126" i="31"/>
  <c r="W126" i="31"/>
  <c r="V126" i="31"/>
  <c r="U126" i="31"/>
  <c r="T126" i="31"/>
  <c r="S126" i="31"/>
  <c r="X125" i="31"/>
  <c r="W125" i="31"/>
  <c r="V125" i="31"/>
  <c r="U125" i="31"/>
  <c r="X124" i="31"/>
  <c r="W124" i="31"/>
  <c r="V124" i="31"/>
  <c r="U124" i="31"/>
  <c r="X123" i="31"/>
  <c r="W123" i="31"/>
  <c r="X122" i="31"/>
  <c r="W122" i="31"/>
  <c r="T122" i="31"/>
  <c r="S122" i="31"/>
  <c r="X121" i="31"/>
  <c r="W121" i="31"/>
  <c r="V121" i="31"/>
  <c r="U121" i="31"/>
  <c r="V120" i="31"/>
  <c r="U120" i="31"/>
  <c r="T120" i="31"/>
  <c r="S120" i="31"/>
  <c r="X119" i="31"/>
  <c r="W119" i="31"/>
  <c r="V119" i="31"/>
  <c r="U119" i="31"/>
  <c r="T119" i="31"/>
  <c r="S119" i="31"/>
  <c r="X118" i="31"/>
  <c r="W118" i="31"/>
  <c r="T118" i="31"/>
  <c r="S118" i="31"/>
  <c r="X117" i="31"/>
  <c r="W117" i="31"/>
  <c r="T117" i="31"/>
  <c r="S117" i="31"/>
  <c r="X116" i="31"/>
  <c r="W116" i="31"/>
  <c r="V116" i="31"/>
  <c r="U116" i="31"/>
  <c r="T116" i="31"/>
  <c r="S116" i="31"/>
  <c r="X115" i="31"/>
  <c r="W115" i="31"/>
  <c r="V115" i="31"/>
  <c r="U115" i="31"/>
  <c r="X114" i="31"/>
  <c r="W114" i="31"/>
  <c r="T114" i="31"/>
  <c r="S114" i="31"/>
  <c r="X113" i="31"/>
  <c r="W113" i="31"/>
  <c r="T113" i="31"/>
  <c r="S113" i="31"/>
  <c r="U55" i="31"/>
  <c r="T55" i="31"/>
  <c r="U54" i="31"/>
  <c r="T54" i="31"/>
  <c r="W54" i="31" s="1"/>
  <c r="U60" i="31"/>
  <c r="AV77" i="55"/>
  <c r="AV67" i="55"/>
  <c r="AU67" i="55"/>
  <c r="AU56" i="55"/>
  <c r="AR53" i="55"/>
  <c r="AR52" i="55"/>
  <c r="AV47" i="55"/>
  <c r="AU47" i="55"/>
  <c r="AV46" i="55"/>
  <c r="AU46" i="55"/>
  <c r="AV45" i="55"/>
  <c r="AU45" i="55"/>
  <c r="AV44" i="55"/>
  <c r="AU44" i="55"/>
  <c r="AV43" i="55"/>
  <c r="AU43" i="55"/>
  <c r="AV42" i="55"/>
  <c r="AU42" i="55"/>
  <c r="AV41" i="55"/>
  <c r="AU41" i="55"/>
  <c r="AV39" i="55"/>
  <c r="AU39" i="55"/>
  <c r="AV38" i="55"/>
  <c r="AU38" i="55"/>
  <c r="AV36" i="55"/>
  <c r="AU36" i="55"/>
  <c r="AV34" i="55"/>
  <c r="AU34" i="55"/>
  <c r="AU31" i="55"/>
  <c r="AR28" i="55"/>
  <c r="AR27" i="55"/>
  <c r="AU6" i="55"/>
  <c r="AR1" i="55"/>
  <c r="AH77" i="55"/>
  <c r="AH72" i="55"/>
  <c r="AG72" i="55"/>
  <c r="AH69" i="55"/>
  <c r="AG69" i="55"/>
  <c r="AH67" i="55"/>
  <c r="AG67" i="55"/>
  <c r="AH61" i="55"/>
  <c r="AG61" i="55"/>
  <c r="AG56" i="55"/>
  <c r="AD53" i="55"/>
  <c r="AD52" i="55"/>
  <c r="AH47" i="55"/>
  <c r="AG47" i="55"/>
  <c r="AH43" i="55"/>
  <c r="AG43" i="55"/>
  <c r="AH41" i="55"/>
  <c r="AG41" i="55"/>
  <c r="AH39" i="55"/>
  <c r="AG39" i="55"/>
  <c r="AH35" i="55"/>
  <c r="AG35" i="55"/>
  <c r="AG31" i="55"/>
  <c r="AD28" i="55"/>
  <c r="AD27" i="55"/>
  <c r="AG6" i="55"/>
  <c r="AD1" i="55"/>
  <c r="S56" i="55"/>
  <c r="S31" i="55"/>
  <c r="S6" i="55"/>
  <c r="P1" i="55"/>
  <c r="T77" i="56"/>
  <c r="S57" i="56"/>
  <c r="P53" i="56"/>
  <c r="V32" i="56"/>
  <c r="V57" i="56" s="1"/>
  <c r="U32" i="56"/>
  <c r="U57" i="56"/>
  <c r="T32" i="56"/>
  <c r="T57" i="56" s="1"/>
  <c r="S32" i="56"/>
  <c r="P28" i="56"/>
  <c r="S6" i="56"/>
  <c r="S56" i="56" s="1"/>
  <c r="P1" i="56"/>
  <c r="P27" i="56" s="1"/>
  <c r="P52" i="56" s="1"/>
  <c r="F67" i="56"/>
  <c r="F69" i="56"/>
  <c r="E67" i="56"/>
  <c r="E69" i="56"/>
  <c r="B1" i="56"/>
  <c r="B27" i="56" s="1"/>
  <c r="B52" i="56" s="1"/>
  <c r="E6" i="56"/>
  <c r="E56" i="56" s="1"/>
  <c r="K144" i="31"/>
  <c r="L144" i="31"/>
  <c r="C145" i="31"/>
  <c r="D145" i="31"/>
  <c r="G145" i="31"/>
  <c r="H145" i="31"/>
  <c r="K145" i="31"/>
  <c r="L145" i="31"/>
  <c r="K146" i="31"/>
  <c r="L146" i="31"/>
  <c r="C147" i="31"/>
  <c r="D147" i="31"/>
  <c r="K147" i="31"/>
  <c r="L147" i="31"/>
  <c r="C148" i="31"/>
  <c r="D148" i="31"/>
  <c r="K148" i="31"/>
  <c r="L148" i="31"/>
  <c r="K150" i="31"/>
  <c r="L150" i="31"/>
  <c r="C151" i="31"/>
  <c r="D151" i="31"/>
  <c r="E151" i="31"/>
  <c r="F151" i="31"/>
  <c r="G151" i="31"/>
  <c r="H151" i="31"/>
  <c r="I151" i="31"/>
  <c r="J151" i="31"/>
  <c r="K151" i="31"/>
  <c r="L151" i="31"/>
  <c r="C152" i="31"/>
  <c r="D152" i="31"/>
  <c r="K152" i="31"/>
  <c r="L152" i="31"/>
  <c r="C153" i="31"/>
  <c r="D153" i="31"/>
  <c r="E153" i="31"/>
  <c r="F153" i="31"/>
  <c r="G153" i="31"/>
  <c r="H153" i="31"/>
  <c r="K153" i="31"/>
  <c r="L153" i="31"/>
  <c r="C154" i="31"/>
  <c r="D154" i="31"/>
  <c r="K154" i="31"/>
  <c r="L154" i="31"/>
  <c r="K155" i="31"/>
  <c r="L155" i="31"/>
  <c r="C156" i="31"/>
  <c r="D156" i="31"/>
  <c r="G156" i="31"/>
  <c r="H156" i="31"/>
  <c r="K156" i="31"/>
  <c r="L156" i="31"/>
  <c r="L143" i="31"/>
  <c r="K143" i="31"/>
  <c r="G114" i="31"/>
  <c r="H114" i="31"/>
  <c r="K114" i="31"/>
  <c r="L114" i="31"/>
  <c r="I115" i="31"/>
  <c r="J115" i="31"/>
  <c r="K115" i="31"/>
  <c r="L115" i="31"/>
  <c r="K116" i="31"/>
  <c r="K84" i="31" s="1"/>
  <c r="L116" i="31"/>
  <c r="I117" i="31"/>
  <c r="J117" i="31"/>
  <c r="K117" i="31"/>
  <c r="L117" i="31"/>
  <c r="G118" i="31"/>
  <c r="H118" i="31"/>
  <c r="I118" i="31"/>
  <c r="J118" i="31"/>
  <c r="K118" i="31"/>
  <c r="L118" i="31"/>
  <c r="K119" i="31"/>
  <c r="L119" i="31"/>
  <c r="G120" i="31"/>
  <c r="H120" i="31"/>
  <c r="I120" i="31"/>
  <c r="J120" i="31"/>
  <c r="K120" i="31"/>
  <c r="K88" i="31" s="1"/>
  <c r="L120" i="31"/>
  <c r="I121" i="31"/>
  <c r="J121" i="31"/>
  <c r="K121" i="31"/>
  <c r="L121" i="31"/>
  <c r="G122" i="31"/>
  <c r="H122" i="31"/>
  <c r="I122" i="31"/>
  <c r="J122" i="31"/>
  <c r="K122" i="31"/>
  <c r="L122" i="31"/>
  <c r="I123" i="31"/>
  <c r="J123" i="31"/>
  <c r="K123" i="31"/>
  <c r="K91" i="31" s="1"/>
  <c r="L123" i="31"/>
  <c r="I124" i="31"/>
  <c r="J124" i="31"/>
  <c r="K124" i="31"/>
  <c r="K92" i="31" s="1"/>
  <c r="L124" i="31"/>
  <c r="I125" i="31"/>
  <c r="J125" i="31"/>
  <c r="K125" i="31"/>
  <c r="L125" i="31"/>
  <c r="G126" i="31"/>
  <c r="H126" i="31"/>
  <c r="I126" i="31"/>
  <c r="J126" i="31"/>
  <c r="K126" i="31"/>
  <c r="L126" i="31"/>
  <c r="L113" i="31"/>
  <c r="K113" i="31"/>
  <c r="J113" i="31"/>
  <c r="I113" i="31"/>
  <c r="E6" i="55"/>
  <c r="E31" i="55"/>
  <c r="E56" i="55"/>
  <c r="AV3" i="17"/>
  <c r="AJ61" i="65"/>
  <c r="AJ55" i="17"/>
  <c r="AJ88" i="17"/>
  <c r="AJ90" i="17"/>
  <c r="AJ92" i="17"/>
  <c r="AJ95" i="17"/>
  <c r="AJ97" i="17"/>
  <c r="AK59" i="65"/>
  <c r="BN363" i="71"/>
  <c r="BM363" i="71"/>
  <c r="AI363" i="71"/>
  <c r="AH363" i="71"/>
  <c r="AF363" i="71"/>
  <c r="AE363" i="71"/>
  <c r="Z358" i="71"/>
  <c r="AC358" i="71" s="1"/>
  <c r="AY358" i="71" s="1"/>
  <c r="Y358" i="71"/>
  <c r="G358" i="71"/>
  <c r="AB357" i="71"/>
  <c r="Z357" i="71"/>
  <c r="AC357" i="71" s="1"/>
  <c r="AY357" i="71" s="1"/>
  <c r="Y357" i="71"/>
  <c r="AA357" i="71"/>
  <c r="G357" i="71"/>
  <c r="Z356" i="71"/>
  <c r="AC356" i="71" s="1"/>
  <c r="AY356" i="71" s="1"/>
  <c r="Y356" i="71"/>
  <c r="G356" i="71"/>
  <c r="Z355" i="71"/>
  <c r="AA355" i="71" s="1"/>
  <c r="Y355" i="71"/>
  <c r="Q355" i="71"/>
  <c r="P355" i="71"/>
  <c r="Z354" i="71"/>
  <c r="Y354" i="71"/>
  <c r="AB354" i="71" s="1"/>
  <c r="AX354" i="71" s="1"/>
  <c r="Q354" i="71"/>
  <c r="P354" i="71"/>
  <c r="AC353" i="71"/>
  <c r="AY353" i="71" s="1"/>
  <c r="Z353" i="71"/>
  <c r="Y353" i="71"/>
  <c r="AA353" i="71" s="1"/>
  <c r="Q353" i="71"/>
  <c r="P353" i="71"/>
  <c r="Z352" i="71"/>
  <c r="Y352" i="71"/>
  <c r="AA352" i="71" s="1"/>
  <c r="Q352" i="71"/>
  <c r="P352" i="71"/>
  <c r="R1025" i="14" s="1"/>
  <c r="Z351" i="71"/>
  <c r="Y351" i="71"/>
  <c r="Q351" i="71"/>
  <c r="P351" i="71"/>
  <c r="Z350" i="71"/>
  <c r="Y350" i="71"/>
  <c r="Q350" i="71"/>
  <c r="P350" i="71"/>
  <c r="Z349" i="71"/>
  <c r="Y349" i="71"/>
  <c r="AA349" i="71" s="1"/>
  <c r="R349" i="71"/>
  <c r="Q349" i="71"/>
  <c r="R1022" i="14" s="1"/>
  <c r="P349" i="71"/>
  <c r="Z348" i="71"/>
  <c r="Y348" i="71"/>
  <c r="AA348" i="71" s="1"/>
  <c r="Q348" i="71"/>
  <c r="P348" i="71"/>
  <c r="Z347" i="71"/>
  <c r="AC347" i="71" s="1"/>
  <c r="AY347" i="71" s="1"/>
  <c r="Y347" i="71"/>
  <c r="Q347" i="71"/>
  <c r="R1020" i="14" s="1"/>
  <c r="P347" i="71"/>
  <c r="Z346" i="71"/>
  <c r="AA346" i="71"/>
  <c r="Y346" i="71"/>
  <c r="Q346" i="71"/>
  <c r="P346" i="71"/>
  <c r="Z345" i="71"/>
  <c r="Y345" i="71"/>
  <c r="Q345" i="71"/>
  <c r="P345" i="71"/>
  <c r="AB345" i="71" s="1"/>
  <c r="AC344" i="71"/>
  <c r="AY344" i="71" s="1"/>
  <c r="Z344" i="71"/>
  <c r="Y344" i="71"/>
  <c r="Q344" i="71"/>
  <c r="P344" i="71"/>
  <c r="Z343" i="71"/>
  <c r="Y343" i="71"/>
  <c r="Q343" i="71"/>
  <c r="P343" i="71"/>
  <c r="Z342" i="71"/>
  <c r="Y342" i="71"/>
  <c r="Q342" i="71"/>
  <c r="P342" i="71"/>
  <c r="Z341" i="71"/>
  <c r="Y341" i="71"/>
  <c r="AA341" i="71" s="1"/>
  <c r="Q341" i="71"/>
  <c r="P341" i="71"/>
  <c r="Z340" i="71"/>
  <c r="Y340" i="71"/>
  <c r="Q340" i="71"/>
  <c r="P340" i="71"/>
  <c r="Z339" i="71"/>
  <c r="Y339" i="71"/>
  <c r="AA339" i="71" s="1"/>
  <c r="Q339" i="71"/>
  <c r="P339" i="71"/>
  <c r="Z338" i="71"/>
  <c r="Y338" i="71"/>
  <c r="Q338" i="71"/>
  <c r="P338" i="71"/>
  <c r="Z337" i="71"/>
  <c r="Y337" i="71"/>
  <c r="Q337" i="71"/>
  <c r="AC337" i="71" s="1"/>
  <c r="AY337" i="71" s="1"/>
  <c r="P337" i="71"/>
  <c r="Z336" i="71"/>
  <c r="Y336" i="71"/>
  <c r="Q336" i="71"/>
  <c r="P336" i="71"/>
  <c r="Z335" i="71"/>
  <c r="Y335" i="71"/>
  <c r="Q335" i="71"/>
  <c r="P335" i="71"/>
  <c r="Z334" i="71"/>
  <c r="Y334" i="71"/>
  <c r="Q334" i="71"/>
  <c r="P334" i="71"/>
  <c r="Z333" i="71"/>
  <c r="AA333" i="71" s="1"/>
  <c r="Y333" i="71"/>
  <c r="Q333" i="71"/>
  <c r="P333" i="71"/>
  <c r="Z332" i="71"/>
  <c r="Y332" i="71"/>
  <c r="Q332" i="71"/>
  <c r="P332" i="71"/>
  <c r="Z331" i="71"/>
  <c r="Y331" i="71"/>
  <c r="AA331" i="71"/>
  <c r="Q331" i="71"/>
  <c r="P331" i="71"/>
  <c r="Z330" i="71"/>
  <c r="Y330" i="71"/>
  <c r="Q330" i="71"/>
  <c r="P330" i="71"/>
  <c r="AB329" i="71"/>
  <c r="Z329" i="71"/>
  <c r="Y329" i="71"/>
  <c r="AA329" i="71"/>
  <c r="R329" i="71"/>
  <c r="Q329" i="71"/>
  <c r="P329" i="71"/>
  <c r="AC328" i="71"/>
  <c r="AY328" i="71" s="1"/>
  <c r="Z328" i="71"/>
  <c r="Y328" i="71"/>
  <c r="Q328" i="71"/>
  <c r="P328" i="71"/>
  <c r="Z327" i="71"/>
  <c r="Y327" i="71"/>
  <c r="Q327" i="71"/>
  <c r="P327" i="71"/>
  <c r="AA326" i="71"/>
  <c r="Z326" i="71"/>
  <c r="Y326" i="71"/>
  <c r="Q326" i="71"/>
  <c r="P326" i="71"/>
  <c r="Z325" i="71"/>
  <c r="Y325" i="71"/>
  <c r="Q325" i="71"/>
  <c r="P325" i="71"/>
  <c r="Z324" i="71"/>
  <c r="Y324" i="71"/>
  <c r="AA324" i="71"/>
  <c r="Q324" i="71"/>
  <c r="AC324" i="71" s="1"/>
  <c r="AY324" i="71" s="1"/>
  <c r="P324" i="71"/>
  <c r="Z323" i="71"/>
  <c r="Y323" i="71"/>
  <c r="AA323" i="71" s="1"/>
  <c r="Q323" i="71"/>
  <c r="P323" i="71"/>
  <c r="Z322" i="71"/>
  <c r="AC322" i="71" s="1"/>
  <c r="AY322" i="71" s="1"/>
  <c r="Y322" i="71"/>
  <c r="Q322" i="71"/>
  <c r="R994" i="14" s="1"/>
  <c r="P322" i="71"/>
  <c r="AA321" i="71"/>
  <c r="Z321" i="71"/>
  <c r="AC321" i="71" s="1"/>
  <c r="AY321" i="71" s="1"/>
  <c r="Y321" i="71"/>
  <c r="Q321" i="71"/>
  <c r="P321" i="71"/>
  <c r="Z320" i="71"/>
  <c r="Y320" i="71"/>
  <c r="Q320" i="71"/>
  <c r="P320" i="71"/>
  <c r="Z319" i="71"/>
  <c r="AA319" i="71" s="1"/>
  <c r="Y319" i="71"/>
  <c r="Q319" i="71"/>
  <c r="P319" i="71"/>
  <c r="R990" i="14" s="1"/>
  <c r="Z318" i="71"/>
  <c r="AA318" i="71" s="1"/>
  <c r="Y318" i="71"/>
  <c r="Q318" i="71"/>
  <c r="P318" i="71"/>
  <c r="Z317" i="71"/>
  <c r="Y317" i="71"/>
  <c r="Q317" i="71"/>
  <c r="P317" i="71"/>
  <c r="Z316" i="71"/>
  <c r="Y316" i="71"/>
  <c r="AA316" i="71" s="1"/>
  <c r="Q316" i="71"/>
  <c r="P316" i="71"/>
  <c r="Z315" i="71"/>
  <c r="Y315" i="71"/>
  <c r="Q315" i="71"/>
  <c r="P315" i="71"/>
  <c r="R986" i="14" s="1"/>
  <c r="Z314" i="71"/>
  <c r="Y314" i="71"/>
  <c r="AA314" i="71" s="1"/>
  <c r="Q314" i="71"/>
  <c r="P314" i="71"/>
  <c r="AC313" i="71"/>
  <c r="AY313" i="71" s="1"/>
  <c r="Z313" i="71"/>
  <c r="Y313" i="71"/>
  <c r="AA313" i="71" s="1"/>
  <c r="Q313" i="71"/>
  <c r="P313" i="71"/>
  <c r="Z312" i="71"/>
  <c r="Y312" i="71"/>
  <c r="AA312" i="71" s="1"/>
  <c r="Q312" i="71"/>
  <c r="AC312" i="71" s="1"/>
  <c r="AY312" i="71" s="1"/>
  <c r="P312" i="71"/>
  <c r="Z311" i="71"/>
  <c r="AA311" i="71" s="1"/>
  <c r="Y311" i="71"/>
  <c r="Q311" i="71"/>
  <c r="P311" i="71"/>
  <c r="AC310" i="71"/>
  <c r="AY310" i="71" s="1"/>
  <c r="Z310" i="71"/>
  <c r="Y310" i="71"/>
  <c r="Q310" i="71"/>
  <c r="P310" i="71"/>
  <c r="Z309" i="71"/>
  <c r="Y309" i="71"/>
  <c r="AA309" i="71"/>
  <c r="Q309" i="71"/>
  <c r="P309" i="71"/>
  <c r="Z308" i="71"/>
  <c r="Y308" i="71"/>
  <c r="AA308" i="71" s="1"/>
  <c r="Q308" i="71"/>
  <c r="P308" i="71"/>
  <c r="AA307" i="71"/>
  <c r="Z307" i="71"/>
  <c r="Y307" i="71"/>
  <c r="Q307" i="71"/>
  <c r="P307" i="71"/>
  <c r="Z306" i="71"/>
  <c r="Y306" i="71"/>
  <c r="R306" i="71"/>
  <c r="Q306" i="71"/>
  <c r="P306" i="71"/>
  <c r="Z305" i="71"/>
  <c r="AA305" i="71"/>
  <c r="Y305" i="71"/>
  <c r="Q305" i="71"/>
  <c r="AC305" i="71" s="1"/>
  <c r="AY305" i="71" s="1"/>
  <c r="P305" i="71"/>
  <c r="AA304" i="71"/>
  <c r="Z304" i="71"/>
  <c r="Y304" i="71"/>
  <c r="Q304" i="71"/>
  <c r="P304" i="71"/>
  <c r="AB304" i="71" s="1"/>
  <c r="AX304" i="71" s="1"/>
  <c r="Z303" i="71"/>
  <c r="AA303" i="71" s="1"/>
  <c r="Y303" i="71"/>
  <c r="Q303" i="71"/>
  <c r="P303" i="71"/>
  <c r="Z302" i="71"/>
  <c r="Y302" i="71"/>
  <c r="AA302" i="71" s="1"/>
  <c r="Q302" i="71"/>
  <c r="P302" i="71"/>
  <c r="AA301" i="71"/>
  <c r="Z301" i="71"/>
  <c r="Y301" i="71"/>
  <c r="Q301" i="71"/>
  <c r="AC301" i="71"/>
  <c r="AY301" i="71" s="1"/>
  <c r="P301" i="71"/>
  <c r="Z300" i="71"/>
  <c r="Y300" i="71"/>
  <c r="Q300" i="71"/>
  <c r="P300" i="71"/>
  <c r="R972" i="14" s="1"/>
  <c r="Z299" i="71"/>
  <c r="Y299" i="71"/>
  <c r="AA299" i="71" s="1"/>
  <c r="Q299" i="71"/>
  <c r="P299" i="71"/>
  <c r="Z298" i="71"/>
  <c r="AC298" i="71" s="1"/>
  <c r="AY298" i="71" s="1"/>
  <c r="Y298" i="71"/>
  <c r="Q298" i="71"/>
  <c r="P298" i="71"/>
  <c r="R970" i="14" s="1"/>
  <c r="Z297" i="71"/>
  <c r="Y297" i="71"/>
  <c r="Q297" i="71"/>
  <c r="AC297" i="71"/>
  <c r="AY297" i="71" s="1"/>
  <c r="P297" i="71"/>
  <c r="Z296" i="71"/>
  <c r="Y296" i="71"/>
  <c r="AA296" i="71" s="1"/>
  <c r="Q296" i="71"/>
  <c r="AC296" i="71"/>
  <c r="AY296" i="71" s="1"/>
  <c r="P296" i="71"/>
  <c r="Z295" i="71"/>
  <c r="AA295" i="71" s="1"/>
  <c r="Y295" i="71"/>
  <c r="Q295" i="71"/>
  <c r="R967" i="14" s="1"/>
  <c r="P295" i="71"/>
  <c r="AC294" i="71"/>
  <c r="AY294" i="71" s="1"/>
  <c r="Z294" i="71"/>
  <c r="Y294" i="71"/>
  <c r="Q294" i="71"/>
  <c r="P294" i="71"/>
  <c r="Z293" i="71"/>
  <c r="Y293" i="71"/>
  <c r="AA293" i="71" s="1"/>
  <c r="Q293" i="71"/>
  <c r="P293" i="71"/>
  <c r="AB292" i="71"/>
  <c r="AX292" i="71" s="1"/>
  <c r="Z292" i="71"/>
  <c r="Y292" i="71"/>
  <c r="R292" i="71"/>
  <c r="Q292" i="71"/>
  <c r="R964" i="14" s="1"/>
  <c r="P292" i="71"/>
  <c r="Z291" i="71"/>
  <c r="Y291" i="71"/>
  <c r="AA291" i="71" s="1"/>
  <c r="Q291" i="71"/>
  <c r="P291" i="71"/>
  <c r="AC290" i="71"/>
  <c r="AY290" i="71" s="1"/>
  <c r="Z290" i="71"/>
  <c r="Y290" i="71"/>
  <c r="Q290" i="71"/>
  <c r="P290" i="71"/>
  <c r="AB290" i="71" s="1"/>
  <c r="Z289" i="71"/>
  <c r="AA289" i="71" s="1"/>
  <c r="Y289" i="71"/>
  <c r="Q289" i="71"/>
  <c r="P289" i="71"/>
  <c r="Z288" i="71"/>
  <c r="AA288" i="71" s="1"/>
  <c r="Y288" i="71"/>
  <c r="Q288" i="71"/>
  <c r="P288" i="71"/>
  <c r="Z287" i="71"/>
  <c r="Y287" i="71"/>
  <c r="Q287" i="71"/>
  <c r="P287" i="71"/>
  <c r="Z286" i="71"/>
  <c r="Y286" i="71"/>
  <c r="AA286" i="71" s="1"/>
  <c r="Q286" i="71"/>
  <c r="P286" i="71"/>
  <c r="Z285" i="71"/>
  <c r="AA285" i="71" s="1"/>
  <c r="Y285" i="71"/>
  <c r="Q285" i="71"/>
  <c r="P285" i="71"/>
  <c r="Z284" i="71"/>
  <c r="AA284" i="71" s="1"/>
  <c r="Y284" i="71"/>
  <c r="Q284" i="71"/>
  <c r="P284" i="71"/>
  <c r="Z283" i="71"/>
  <c r="Y283" i="71"/>
  <c r="Q283" i="71"/>
  <c r="P283" i="71"/>
  <c r="Z282" i="71"/>
  <c r="Y282" i="71"/>
  <c r="AA282" i="71" s="1"/>
  <c r="Q282" i="71"/>
  <c r="AC282" i="71" s="1"/>
  <c r="AY282" i="71" s="1"/>
  <c r="P282" i="71"/>
  <c r="R282" i="71" s="1"/>
  <c r="Z281" i="71"/>
  <c r="Y281" i="71"/>
  <c r="Q281" i="71"/>
  <c r="P281" i="71"/>
  <c r="AB281" i="71" s="1"/>
  <c r="AX281" i="71" s="1"/>
  <c r="Z280" i="71"/>
  <c r="Y280" i="71"/>
  <c r="Q280" i="71"/>
  <c r="AC280" i="71" s="1"/>
  <c r="AY280" i="71" s="1"/>
  <c r="P280" i="71"/>
  <c r="AB280" i="71" s="1"/>
  <c r="AX280" i="71" s="1"/>
  <c r="Z279" i="71"/>
  <c r="Y279" i="71"/>
  <c r="AA279" i="71" s="1"/>
  <c r="Q279" i="71"/>
  <c r="P279" i="71"/>
  <c r="BX278" i="71"/>
  <c r="BV278" i="71"/>
  <c r="CC278" i="71" s="1"/>
  <c r="BU278" i="71"/>
  <c r="BW278" i="71" s="1"/>
  <c r="BH278" i="71"/>
  <c r="BG278" i="71"/>
  <c r="BI278" i="71" s="1"/>
  <c r="BE278" i="71"/>
  <c r="BK278" i="71" s="1"/>
  <c r="BD278" i="71"/>
  <c r="AL278" i="71"/>
  <c r="AK278" i="71"/>
  <c r="AM278" i="71" s="1"/>
  <c r="AJ278" i="71"/>
  <c r="AG278" i="71"/>
  <c r="Z278" i="71"/>
  <c r="Y278" i="71"/>
  <c r="Q278" i="71"/>
  <c r="P278" i="71"/>
  <c r="CB277" i="71"/>
  <c r="BW277" i="71"/>
  <c r="BV277" i="71"/>
  <c r="CC277" i="71" s="1"/>
  <c r="BU277" i="71"/>
  <c r="BH277" i="71"/>
  <c r="BG277" i="71"/>
  <c r="BE277" i="71"/>
  <c r="BD277" i="71"/>
  <c r="AL277" i="71"/>
  <c r="AK277" i="71"/>
  <c r="AJ277" i="71"/>
  <c r="AG277" i="71"/>
  <c r="Z277" i="71"/>
  <c r="AA277" i="71" s="1"/>
  <c r="Y277" i="71"/>
  <c r="Q277" i="71"/>
  <c r="P277" i="71"/>
  <c r="BZ277" i="71"/>
  <c r="CD277" i="71" s="1"/>
  <c r="BW276" i="71"/>
  <c r="BV276" i="71"/>
  <c r="CC276" i="71" s="1"/>
  <c r="BU276" i="71"/>
  <c r="CB276" i="71" s="1"/>
  <c r="BH276" i="71"/>
  <c r="BI276" i="71" s="1"/>
  <c r="BG276" i="71"/>
  <c r="BE276" i="71"/>
  <c r="BD276" i="71"/>
  <c r="AM276" i="71"/>
  <c r="AL276" i="71"/>
  <c r="AK276" i="71"/>
  <c r="AJ276" i="71"/>
  <c r="AG276" i="71"/>
  <c r="Z276" i="71"/>
  <c r="Y276" i="71"/>
  <c r="Q276" i="71"/>
  <c r="P276" i="71"/>
  <c r="BV275" i="71"/>
  <c r="BU275" i="71"/>
  <c r="BH275" i="71"/>
  <c r="BG275" i="71"/>
  <c r="BI275" i="71" s="1"/>
  <c r="BE275" i="71"/>
  <c r="BD275" i="71"/>
  <c r="AL275" i="71"/>
  <c r="AK275" i="71"/>
  <c r="AM275" i="71" s="1"/>
  <c r="AJ275" i="71"/>
  <c r="AG275" i="71"/>
  <c r="Z275" i="71"/>
  <c r="AC275" i="71" s="1"/>
  <c r="Y275" i="71"/>
  <c r="AA275" i="71" s="1"/>
  <c r="Q275" i="71"/>
  <c r="P275" i="71"/>
  <c r="CC274" i="71"/>
  <c r="BX274" i="71"/>
  <c r="BV274" i="71"/>
  <c r="BU274" i="71"/>
  <c r="BH274" i="71"/>
  <c r="BI274" i="71" s="1"/>
  <c r="BG274" i="71"/>
  <c r="BE274" i="71"/>
  <c r="BK274" i="71" s="1"/>
  <c r="BD274" i="71"/>
  <c r="BJ274" i="71" s="1"/>
  <c r="AL274" i="71"/>
  <c r="AK274" i="71"/>
  <c r="AJ274" i="71"/>
  <c r="AG274" i="71"/>
  <c r="Z274" i="71"/>
  <c r="AA274" i="71" s="1"/>
  <c r="Y274" i="71"/>
  <c r="Q274" i="71"/>
  <c r="CA274" i="71" s="1"/>
  <c r="CE274" i="71" s="1"/>
  <c r="P274" i="71"/>
  <c r="BX273" i="71"/>
  <c r="BV273" i="71"/>
  <c r="CC273" i="71"/>
  <c r="BU273" i="71"/>
  <c r="CB273" i="71" s="1"/>
  <c r="BH273" i="71"/>
  <c r="BG273" i="71"/>
  <c r="BE273" i="71"/>
  <c r="BK273" i="71" s="1"/>
  <c r="BD273" i="71"/>
  <c r="AL273" i="71"/>
  <c r="AK273" i="71"/>
  <c r="AJ273" i="71"/>
  <c r="AG273" i="71"/>
  <c r="Z273" i="71"/>
  <c r="Y273" i="71"/>
  <c r="Q273" i="71"/>
  <c r="P273" i="71"/>
  <c r="BV272" i="71"/>
  <c r="CC272" i="71" s="1"/>
  <c r="BU272" i="71"/>
  <c r="BH272" i="71"/>
  <c r="BI272" i="71" s="1"/>
  <c r="BG272" i="71"/>
  <c r="BE272" i="71"/>
  <c r="BD272" i="71"/>
  <c r="AM272" i="71"/>
  <c r="AL272" i="71"/>
  <c r="AK272" i="71"/>
  <c r="AJ272" i="71"/>
  <c r="AG272" i="71"/>
  <c r="Z272" i="71"/>
  <c r="Y272" i="71"/>
  <c r="AA272" i="71" s="1"/>
  <c r="Q272" i="71"/>
  <c r="P272" i="71"/>
  <c r="BV271" i="71"/>
  <c r="BU271" i="71"/>
  <c r="BH271" i="71"/>
  <c r="BG271" i="71"/>
  <c r="BI271" i="71" s="1"/>
  <c r="BE271" i="71"/>
  <c r="BK271" i="71" s="1"/>
  <c r="BD271" i="71"/>
  <c r="AL271" i="71"/>
  <c r="AK271" i="71"/>
  <c r="AJ271" i="71"/>
  <c r="AG271" i="71"/>
  <c r="Z271" i="71"/>
  <c r="AC271" i="71"/>
  <c r="Y271" i="71"/>
  <c r="AA271" i="71" s="1"/>
  <c r="Q271" i="71"/>
  <c r="P271" i="71"/>
  <c r="CC270" i="71"/>
  <c r="BV270" i="71"/>
  <c r="BX270" i="71" s="1"/>
  <c r="BU270" i="71"/>
  <c r="BI270" i="71"/>
  <c r="BH270" i="71"/>
  <c r="BG270" i="71"/>
  <c r="BE270" i="71"/>
  <c r="BD270" i="71"/>
  <c r="BJ270" i="71" s="1"/>
  <c r="AL270" i="71"/>
  <c r="AK270" i="71"/>
  <c r="AM270" i="71" s="1"/>
  <c r="AJ270" i="71"/>
  <c r="AG270" i="71"/>
  <c r="Z270" i="71"/>
  <c r="Y270" i="71"/>
  <c r="Q270" i="71"/>
  <c r="P270" i="71"/>
  <c r="BW269" i="71"/>
  <c r="BV269" i="71"/>
  <c r="BU269" i="71"/>
  <c r="CB269" i="71" s="1"/>
  <c r="BH269" i="71"/>
  <c r="BK269" i="71" s="1"/>
  <c r="BG269" i="71"/>
  <c r="BI269" i="71" s="1"/>
  <c r="BE269" i="71"/>
  <c r="BD269" i="71"/>
  <c r="AL269" i="71"/>
  <c r="AK269" i="71"/>
  <c r="AJ269" i="71"/>
  <c r="AG269" i="71"/>
  <c r="Z269" i="71"/>
  <c r="Y269" i="71"/>
  <c r="AA269" i="71" s="1"/>
  <c r="Q269" i="71"/>
  <c r="P269" i="71"/>
  <c r="BV268" i="71"/>
  <c r="CC268" i="71" s="1"/>
  <c r="BU268" i="71"/>
  <c r="BH268" i="71"/>
  <c r="BG268" i="71"/>
  <c r="BI268" i="71" s="1"/>
  <c r="BE268" i="71"/>
  <c r="BF268" i="71" s="1"/>
  <c r="BD268" i="71"/>
  <c r="AM268" i="71"/>
  <c r="AL268" i="71"/>
  <c r="AK268" i="71"/>
  <c r="AJ268" i="71"/>
  <c r="AG268" i="71"/>
  <c r="Z268" i="71"/>
  <c r="Y268" i="71"/>
  <c r="AA268" i="71" s="1"/>
  <c r="Q268" i="71"/>
  <c r="P268" i="71"/>
  <c r="BX267" i="71"/>
  <c r="BV267" i="71"/>
  <c r="CC267" i="71" s="1"/>
  <c r="BU267" i="71"/>
  <c r="BH267" i="71"/>
  <c r="BI267" i="71"/>
  <c r="BG267" i="71"/>
  <c r="BE267" i="71"/>
  <c r="BK267" i="71" s="1"/>
  <c r="BD267" i="71"/>
  <c r="AL267" i="71"/>
  <c r="AK267" i="71"/>
  <c r="AJ267" i="71"/>
  <c r="AG267" i="71"/>
  <c r="Z267" i="71"/>
  <c r="AC267" i="71" s="1"/>
  <c r="Y267" i="71"/>
  <c r="Q267" i="71"/>
  <c r="P267" i="71"/>
  <c r="CC266" i="71"/>
  <c r="BX266" i="71"/>
  <c r="BV266" i="71"/>
  <c r="BU266" i="71"/>
  <c r="BH266" i="71"/>
  <c r="BK266" i="71" s="1"/>
  <c r="BG266" i="71"/>
  <c r="BE266" i="71"/>
  <c r="BD266" i="71"/>
  <c r="AL266" i="71"/>
  <c r="AK266" i="71"/>
  <c r="AJ266" i="71"/>
  <c r="AG266" i="71"/>
  <c r="Z266" i="71"/>
  <c r="Y266" i="71"/>
  <c r="Q266" i="71"/>
  <c r="P266" i="71"/>
  <c r="BV265" i="71"/>
  <c r="BU265" i="71"/>
  <c r="BH265" i="71"/>
  <c r="BK265" i="71" s="1"/>
  <c r="BG265" i="71"/>
  <c r="BE265" i="71"/>
  <c r="BD265" i="71"/>
  <c r="AL265" i="71"/>
  <c r="AM265" i="71" s="1"/>
  <c r="AK265" i="71"/>
  <c r="AJ265" i="71"/>
  <c r="AG265" i="71"/>
  <c r="Z265" i="71"/>
  <c r="CA265" i="71" s="1"/>
  <c r="Y265" i="71"/>
  <c r="Q265" i="71"/>
  <c r="P265" i="71"/>
  <c r="BV264" i="71"/>
  <c r="CC264" i="71" s="1"/>
  <c r="BU264" i="71"/>
  <c r="CB264" i="71" s="1"/>
  <c r="BH264" i="71"/>
  <c r="BG264" i="71"/>
  <c r="BE264" i="71"/>
  <c r="BD264" i="71"/>
  <c r="AM264" i="71"/>
  <c r="AL264" i="71"/>
  <c r="AK264" i="71"/>
  <c r="AJ264" i="71"/>
  <c r="AG264" i="71"/>
  <c r="Z264" i="71"/>
  <c r="Y264" i="71"/>
  <c r="AA264" i="71" s="1"/>
  <c r="Q264" i="71"/>
  <c r="P264" i="71"/>
  <c r="CB263" i="71"/>
  <c r="BV263" i="71"/>
  <c r="BU263" i="71"/>
  <c r="BW263" i="71" s="1"/>
  <c r="BH263" i="71"/>
  <c r="BG263" i="71"/>
  <c r="BI263" i="71" s="1"/>
  <c r="BE263" i="71"/>
  <c r="BD263" i="71"/>
  <c r="AL263" i="71"/>
  <c r="AK263" i="71"/>
  <c r="AM263" i="71" s="1"/>
  <c r="AJ263" i="71"/>
  <c r="AG263" i="71"/>
  <c r="Z263" i="71"/>
  <c r="AC263" i="71"/>
  <c r="Y263" i="71"/>
  <c r="Q263" i="71"/>
  <c r="P263" i="71"/>
  <c r="CC262" i="71"/>
  <c r="BV262" i="71"/>
  <c r="BX262" i="71" s="1"/>
  <c r="BU262" i="71"/>
  <c r="BH262" i="71"/>
  <c r="BG262" i="71"/>
  <c r="BE262" i="71"/>
  <c r="BD262" i="71"/>
  <c r="AL262" i="71"/>
  <c r="AK262" i="71"/>
  <c r="AM262" i="71"/>
  <c r="AJ262" i="71"/>
  <c r="AG262" i="71"/>
  <c r="Z262" i="71"/>
  <c r="Y262" i="71"/>
  <c r="Q262" i="71"/>
  <c r="AC262" i="71" s="1"/>
  <c r="P262" i="71"/>
  <c r="BV261" i="71"/>
  <c r="BU261" i="71"/>
  <c r="BW261" i="71" s="1"/>
  <c r="BH261" i="71"/>
  <c r="BG261" i="71"/>
  <c r="BE261" i="71"/>
  <c r="BK261" i="71" s="1"/>
  <c r="BD261" i="71"/>
  <c r="AL261" i="71"/>
  <c r="AK261" i="71"/>
  <c r="AJ261" i="71"/>
  <c r="AG261" i="71"/>
  <c r="Z261" i="71"/>
  <c r="Y261" i="71"/>
  <c r="AB261" i="71" s="1"/>
  <c r="R261" i="71"/>
  <c r="Q261" i="71"/>
  <c r="P261" i="71"/>
  <c r="BV260" i="71"/>
  <c r="CC260" i="71" s="1"/>
  <c r="BX260" i="71"/>
  <c r="BU260" i="71"/>
  <c r="BW260" i="71" s="1"/>
  <c r="BH260" i="71"/>
  <c r="BG260" i="71"/>
  <c r="BJ260" i="71" s="1"/>
  <c r="BE260" i="71"/>
  <c r="BD260" i="71"/>
  <c r="AL260" i="71"/>
  <c r="AK260" i="71"/>
  <c r="AM260" i="71" s="1"/>
  <c r="AJ260" i="71"/>
  <c r="AG260" i="71"/>
  <c r="Z260" i="71"/>
  <c r="Y260" i="71"/>
  <c r="AA260" i="71" s="1"/>
  <c r="Q260" i="71"/>
  <c r="P260" i="71"/>
  <c r="BV259" i="71"/>
  <c r="BU259" i="71"/>
  <c r="BH259" i="71"/>
  <c r="BG259" i="71"/>
  <c r="BI259" i="71" s="1"/>
  <c r="BE259" i="71"/>
  <c r="BK259" i="71" s="1"/>
  <c r="BD259" i="71"/>
  <c r="AL259" i="71"/>
  <c r="AK259" i="71"/>
  <c r="AJ259" i="71"/>
  <c r="AG259" i="71"/>
  <c r="Z259" i="71"/>
  <c r="Y259" i="71"/>
  <c r="AB259" i="71" s="1"/>
  <c r="Q259" i="71"/>
  <c r="R259" i="71" s="1"/>
  <c r="P259" i="71"/>
  <c r="BV258" i="71"/>
  <c r="BU258" i="71"/>
  <c r="CB258" i="71" s="1"/>
  <c r="BH258" i="71"/>
  <c r="BI258" i="71" s="1"/>
  <c r="BG258" i="71"/>
  <c r="BE258" i="71"/>
  <c r="BD258" i="71"/>
  <c r="AM258" i="71"/>
  <c r="AL258" i="71"/>
  <c r="AK258" i="71"/>
  <c r="AJ258" i="71"/>
  <c r="AG258" i="71"/>
  <c r="Z258" i="71"/>
  <c r="Y258" i="71"/>
  <c r="AA258" i="71" s="1"/>
  <c r="Q258" i="71"/>
  <c r="P258" i="71"/>
  <c r="BV257" i="71"/>
  <c r="BU257" i="71"/>
  <c r="BH257" i="71"/>
  <c r="BG257" i="71"/>
  <c r="BE257" i="71"/>
  <c r="BD257" i="71"/>
  <c r="BJ257" i="71" s="1"/>
  <c r="AL257" i="71"/>
  <c r="AK257" i="71"/>
  <c r="AJ257" i="71"/>
  <c r="AG257" i="71"/>
  <c r="Z257" i="71"/>
  <c r="Y257" i="71"/>
  <c r="AA257" i="71" s="1"/>
  <c r="Q257" i="71"/>
  <c r="P257" i="71"/>
  <c r="BV256" i="71"/>
  <c r="CC256" i="71" s="1"/>
  <c r="BU256" i="71"/>
  <c r="BH256" i="71"/>
  <c r="BG256" i="71"/>
  <c r="BI256" i="71" s="1"/>
  <c r="BE256" i="71"/>
  <c r="BD256" i="71"/>
  <c r="AL256" i="71"/>
  <c r="AK256" i="71"/>
  <c r="AM256" i="71" s="1"/>
  <c r="AJ256" i="71"/>
  <c r="AG256" i="71"/>
  <c r="Z256" i="71"/>
  <c r="Y256" i="71"/>
  <c r="Q256" i="71"/>
  <c r="CA256" i="71" s="1"/>
  <c r="CE256" i="71" s="1"/>
  <c r="P256" i="71"/>
  <c r="CB255" i="71"/>
  <c r="BV255" i="71"/>
  <c r="BX255" i="71" s="1"/>
  <c r="CC255" i="71"/>
  <c r="BU255" i="71"/>
  <c r="BW255" i="71" s="1"/>
  <c r="BH255" i="71"/>
  <c r="BG255" i="71"/>
  <c r="BE255" i="71"/>
  <c r="BK255" i="71" s="1"/>
  <c r="BD255" i="71"/>
  <c r="AL255" i="71"/>
  <c r="AK255" i="71"/>
  <c r="AJ255" i="71"/>
  <c r="AG255" i="71"/>
  <c r="Z255" i="71"/>
  <c r="Y255" i="71"/>
  <c r="AA255" i="71" s="1"/>
  <c r="Q255" i="71"/>
  <c r="P255" i="71"/>
  <c r="CC254" i="71"/>
  <c r="BW254" i="71"/>
  <c r="BY254" i="71" s="1"/>
  <c r="BV254" i="71"/>
  <c r="BX254" i="71" s="1"/>
  <c r="BU254" i="71"/>
  <c r="CB254" i="71" s="1"/>
  <c r="BH254" i="71"/>
  <c r="BG254" i="71"/>
  <c r="BE254" i="71"/>
  <c r="BD254" i="71"/>
  <c r="BF254" i="71" s="1"/>
  <c r="AL254" i="71"/>
  <c r="AM254" i="71" s="1"/>
  <c r="AK254" i="71"/>
  <c r="AJ254" i="71"/>
  <c r="AG254" i="71"/>
  <c r="Z254" i="71"/>
  <c r="Y254" i="71"/>
  <c r="Q254" i="71"/>
  <c r="P254" i="71"/>
  <c r="R926" i="14" s="1"/>
  <c r="BV253" i="71"/>
  <c r="BU253" i="71"/>
  <c r="CB253" i="71" s="1"/>
  <c r="BH253" i="71"/>
  <c r="BG253" i="71"/>
  <c r="BI253" i="71" s="1"/>
  <c r="BE253" i="71"/>
  <c r="BK253" i="71" s="1"/>
  <c r="BD253" i="71"/>
  <c r="AL253" i="71"/>
  <c r="AK253" i="71"/>
  <c r="AM253" i="71" s="1"/>
  <c r="AJ253" i="71"/>
  <c r="AG253" i="71"/>
  <c r="Z253" i="71"/>
  <c r="Y253" i="71"/>
  <c r="Q253" i="71"/>
  <c r="P253" i="71"/>
  <c r="BV252" i="71"/>
  <c r="BU252" i="71"/>
  <c r="BH252" i="71"/>
  <c r="BG252" i="71"/>
  <c r="BI252" i="71" s="1"/>
  <c r="BE252" i="71"/>
  <c r="BK252" i="71" s="1"/>
  <c r="BD252" i="71"/>
  <c r="AL252" i="71"/>
  <c r="AK252" i="71"/>
  <c r="AJ252" i="71"/>
  <c r="AG252" i="71"/>
  <c r="Z252" i="71"/>
  <c r="Y252" i="71"/>
  <c r="Q252" i="71"/>
  <c r="P252" i="71"/>
  <c r="BV251" i="71"/>
  <c r="CC251" i="71" s="1"/>
  <c r="BU251" i="71"/>
  <c r="BH251" i="71"/>
  <c r="BG251" i="71"/>
  <c r="BE251" i="71"/>
  <c r="BK251" i="71" s="1"/>
  <c r="BD251" i="71"/>
  <c r="AL251" i="71"/>
  <c r="AK251" i="71"/>
  <c r="AJ251" i="71"/>
  <c r="AG251" i="71"/>
  <c r="Z251" i="71"/>
  <c r="Y251" i="71"/>
  <c r="AA251" i="71" s="1"/>
  <c r="R251" i="71"/>
  <c r="Q251" i="71"/>
  <c r="P251" i="71"/>
  <c r="BV250" i="71"/>
  <c r="CC250" i="71" s="1"/>
  <c r="BX250" i="71"/>
  <c r="BU250" i="71"/>
  <c r="BH250" i="71"/>
  <c r="BG250" i="71"/>
  <c r="BI250" i="71" s="1"/>
  <c r="BE250" i="71"/>
  <c r="BK250" i="71" s="1"/>
  <c r="BD250" i="71"/>
  <c r="AL250" i="71"/>
  <c r="AK250" i="71"/>
  <c r="AM250" i="71" s="1"/>
  <c r="AJ250" i="71"/>
  <c r="AG250" i="71"/>
  <c r="Z250" i="71"/>
  <c r="Y250" i="71"/>
  <c r="AA250" i="71" s="1"/>
  <c r="Q250" i="71"/>
  <c r="R250" i="71" s="1"/>
  <c r="P250" i="71"/>
  <c r="BV249" i="71"/>
  <c r="BU249" i="71"/>
  <c r="CB249" i="71" s="1"/>
  <c r="BW249" i="71"/>
  <c r="BH249" i="71"/>
  <c r="BG249" i="71"/>
  <c r="BI249" i="71" s="1"/>
  <c r="BE249" i="71"/>
  <c r="BK249" i="71" s="1"/>
  <c r="BD249" i="71"/>
  <c r="BJ249" i="71" s="1"/>
  <c r="AL249" i="71"/>
  <c r="AK249" i="71"/>
  <c r="AJ249" i="71"/>
  <c r="AG249" i="71"/>
  <c r="Z249" i="71"/>
  <c r="Y249" i="71"/>
  <c r="Q249" i="71"/>
  <c r="P249" i="71"/>
  <c r="BV248" i="71"/>
  <c r="BU248" i="71"/>
  <c r="BH248" i="71"/>
  <c r="BG248" i="71"/>
  <c r="BI248" i="71" s="1"/>
  <c r="BE248" i="71"/>
  <c r="BD248" i="71"/>
  <c r="AL248" i="71"/>
  <c r="AK248" i="71"/>
  <c r="AJ248" i="71"/>
  <c r="AG248" i="71"/>
  <c r="Z248" i="71"/>
  <c r="AC248" i="71" s="1"/>
  <c r="Y248" i="71"/>
  <c r="Q248" i="71"/>
  <c r="P248" i="71"/>
  <c r="BV247" i="71"/>
  <c r="BU247" i="71"/>
  <c r="BH247" i="71"/>
  <c r="BG247" i="71"/>
  <c r="BI247" i="71"/>
  <c r="BE247" i="71"/>
  <c r="BD247" i="71"/>
  <c r="AL247" i="71"/>
  <c r="AM247" i="71"/>
  <c r="AK247" i="71"/>
  <c r="AJ247" i="71"/>
  <c r="AG247" i="71"/>
  <c r="Z247" i="71"/>
  <c r="AA247" i="71" s="1"/>
  <c r="Y247" i="71"/>
  <c r="Q247" i="71"/>
  <c r="P247" i="71"/>
  <c r="BV246" i="71"/>
  <c r="BU246" i="71"/>
  <c r="BH246" i="71"/>
  <c r="BG246" i="71"/>
  <c r="BE246" i="71"/>
  <c r="BD246" i="71"/>
  <c r="AL246" i="71"/>
  <c r="AK246" i="71"/>
  <c r="AM246" i="71" s="1"/>
  <c r="AJ246" i="71"/>
  <c r="AG246" i="71"/>
  <c r="Z246" i="71"/>
  <c r="Y246" i="71"/>
  <c r="Q246" i="71"/>
  <c r="P246" i="71"/>
  <c r="BV245" i="71"/>
  <c r="BU245" i="71"/>
  <c r="BH245" i="71"/>
  <c r="BG245" i="71"/>
  <c r="BI245" i="71" s="1"/>
  <c r="BE245" i="71"/>
  <c r="BK245" i="71" s="1"/>
  <c r="BD245" i="71"/>
  <c r="BJ245" i="71" s="1"/>
  <c r="AL245" i="71"/>
  <c r="AK245" i="71"/>
  <c r="AJ245" i="71"/>
  <c r="AG245" i="71"/>
  <c r="Z245" i="71"/>
  <c r="Y245" i="71"/>
  <c r="Q245" i="71"/>
  <c r="P245" i="71"/>
  <c r="BV244" i="71"/>
  <c r="BU244" i="71"/>
  <c r="BH244" i="71"/>
  <c r="BG244" i="71"/>
  <c r="BI244" i="71" s="1"/>
  <c r="BE244" i="71"/>
  <c r="BD244" i="71"/>
  <c r="AL244" i="71"/>
  <c r="AK244" i="71"/>
  <c r="AM244" i="71" s="1"/>
  <c r="AJ244" i="71"/>
  <c r="AG244" i="71"/>
  <c r="Z244" i="71"/>
  <c r="Y244" i="71"/>
  <c r="AA244" i="71" s="1"/>
  <c r="Q244" i="71"/>
  <c r="P244" i="71"/>
  <c r="BX243" i="71"/>
  <c r="BV243" i="71"/>
  <c r="CC243" i="71" s="1"/>
  <c r="BU243" i="71"/>
  <c r="BH243" i="71"/>
  <c r="BG243" i="71"/>
  <c r="BE243" i="71"/>
  <c r="BD243" i="71"/>
  <c r="AL243" i="71"/>
  <c r="AK243" i="71"/>
  <c r="AJ243" i="71"/>
  <c r="AG243" i="71"/>
  <c r="Z243" i="71"/>
  <c r="Y243" i="71"/>
  <c r="AA243" i="71" s="1"/>
  <c r="Q243" i="71"/>
  <c r="P243" i="71"/>
  <c r="CA242" i="71"/>
  <c r="CE242" i="71" s="1"/>
  <c r="BV242" i="71"/>
  <c r="CC242" i="71" s="1"/>
  <c r="BX242" i="71"/>
  <c r="BU242" i="71"/>
  <c r="BH242" i="71"/>
  <c r="BG242" i="71"/>
  <c r="BE242" i="71"/>
  <c r="BK242" i="71" s="1"/>
  <c r="BD242" i="71"/>
  <c r="AL242" i="71"/>
  <c r="AK242" i="71"/>
  <c r="AM242" i="71" s="1"/>
  <c r="AJ242" i="71"/>
  <c r="AG242" i="71"/>
  <c r="Z242" i="71"/>
  <c r="Y242" i="71"/>
  <c r="AA242" i="71" s="1"/>
  <c r="Q242" i="71"/>
  <c r="P242" i="71"/>
  <c r="BV241" i="71"/>
  <c r="BU241" i="71"/>
  <c r="BH241" i="71"/>
  <c r="BI241" i="71"/>
  <c r="BG241" i="71"/>
  <c r="BE241" i="71"/>
  <c r="BD241" i="71"/>
  <c r="AL241" i="71"/>
  <c r="AK241" i="71"/>
  <c r="AJ241" i="71"/>
  <c r="AG241" i="71"/>
  <c r="Z241" i="71"/>
  <c r="AA241" i="71" s="1"/>
  <c r="Y241" i="71"/>
  <c r="Q241" i="71"/>
  <c r="P241" i="71"/>
  <c r="CC240" i="71"/>
  <c r="BV240" i="71"/>
  <c r="BX240" i="71" s="1"/>
  <c r="BU240" i="71"/>
  <c r="CB240" i="71"/>
  <c r="BH240" i="71"/>
  <c r="BG240" i="71"/>
  <c r="BI240" i="71" s="1"/>
  <c r="BE240" i="71"/>
  <c r="BK240" i="71" s="1"/>
  <c r="BD240" i="71"/>
  <c r="AL240" i="71"/>
  <c r="AK240" i="71"/>
  <c r="AJ240" i="71"/>
  <c r="AG240" i="71"/>
  <c r="Z240" i="71"/>
  <c r="Y240" i="71"/>
  <c r="AA240" i="71" s="1"/>
  <c r="AB240" i="71"/>
  <c r="Q240" i="71"/>
  <c r="P240" i="71"/>
  <c r="BX239" i="71"/>
  <c r="BW239" i="71"/>
  <c r="BY239" i="71" s="1"/>
  <c r="BV239" i="71"/>
  <c r="CC239" i="71" s="1"/>
  <c r="BU239" i="71"/>
  <c r="CB239" i="71" s="1"/>
  <c r="BH239" i="71"/>
  <c r="BG239" i="71"/>
  <c r="BE239" i="71"/>
  <c r="BD239" i="71"/>
  <c r="AL239" i="71"/>
  <c r="AK239" i="71"/>
  <c r="AM239" i="71" s="1"/>
  <c r="AJ239" i="71"/>
  <c r="AG239" i="71"/>
  <c r="Z239" i="71"/>
  <c r="AA239" i="71"/>
  <c r="Y239" i="71"/>
  <c r="Q239" i="71"/>
  <c r="P239" i="71"/>
  <c r="CA238" i="71"/>
  <c r="CE238" i="71" s="1"/>
  <c r="BV238" i="71"/>
  <c r="BU238" i="71"/>
  <c r="BW238" i="71" s="1"/>
  <c r="CB238" i="71"/>
  <c r="BH238" i="71"/>
  <c r="BG238" i="71"/>
  <c r="BE238" i="71"/>
  <c r="BD238" i="71"/>
  <c r="AL238" i="71"/>
  <c r="AK238" i="71"/>
  <c r="AJ238" i="71"/>
  <c r="AG238" i="71"/>
  <c r="Z238" i="71"/>
  <c r="Y238" i="71"/>
  <c r="Q238" i="71"/>
  <c r="AC238" i="71" s="1"/>
  <c r="P238" i="71"/>
  <c r="CC237" i="71"/>
  <c r="BV237" i="71"/>
  <c r="BX237" i="71" s="1"/>
  <c r="BU237" i="71"/>
  <c r="BW237" i="71" s="1"/>
  <c r="BI237" i="71"/>
  <c r="BH237" i="71"/>
  <c r="BG237" i="71"/>
  <c r="BJ237" i="71"/>
  <c r="BE237" i="71"/>
  <c r="BD237" i="71"/>
  <c r="AL237" i="71"/>
  <c r="AK237" i="71"/>
  <c r="AM237" i="71" s="1"/>
  <c r="AJ237" i="71"/>
  <c r="AG237" i="71"/>
  <c r="Z237" i="71"/>
  <c r="AC237" i="71" s="1"/>
  <c r="Y237" i="71"/>
  <c r="Q237" i="71"/>
  <c r="P237" i="71"/>
  <c r="AB237" i="71"/>
  <c r="BV236" i="71"/>
  <c r="BU236" i="71"/>
  <c r="CB236" i="71" s="1"/>
  <c r="BH236" i="71"/>
  <c r="BG236" i="71"/>
  <c r="BJ236" i="71" s="1"/>
  <c r="BE236" i="71"/>
  <c r="BD236" i="71"/>
  <c r="AL236" i="71"/>
  <c r="AK236" i="71"/>
  <c r="AM236" i="71" s="1"/>
  <c r="AJ236" i="71"/>
  <c r="AG236" i="71"/>
  <c r="Z236" i="71"/>
  <c r="Y236" i="71"/>
  <c r="Q236" i="71"/>
  <c r="P236" i="71"/>
  <c r="CC235" i="71"/>
  <c r="BX235" i="71"/>
  <c r="BV235" i="71"/>
  <c r="BU235" i="71"/>
  <c r="BW235" i="71" s="1"/>
  <c r="CB235" i="71"/>
  <c r="BH235" i="71"/>
  <c r="BG235" i="71"/>
  <c r="BE235" i="71"/>
  <c r="BK235" i="71" s="1"/>
  <c r="BD235" i="71"/>
  <c r="BJ235" i="71"/>
  <c r="AL235" i="71"/>
  <c r="AK235" i="71"/>
  <c r="AM235" i="71" s="1"/>
  <c r="AJ235" i="71"/>
  <c r="AG235" i="71"/>
  <c r="Z235" i="71"/>
  <c r="Y235" i="71"/>
  <c r="BZ235" i="71" s="1"/>
  <c r="CD235" i="71" s="1"/>
  <c r="Q235" i="71"/>
  <c r="P235" i="71"/>
  <c r="BW234" i="71"/>
  <c r="BV234" i="71"/>
  <c r="BX234" i="71" s="1"/>
  <c r="BY234" i="71" s="1"/>
  <c r="BU234" i="71"/>
  <c r="CB234" i="71" s="1"/>
  <c r="BH234" i="71"/>
  <c r="BG234" i="71"/>
  <c r="BI234" i="71" s="1"/>
  <c r="BE234" i="71"/>
  <c r="BK234" i="71" s="1"/>
  <c r="BD234" i="71"/>
  <c r="AL234" i="71"/>
  <c r="AK234" i="71"/>
  <c r="AM234" i="71" s="1"/>
  <c r="AJ234" i="71"/>
  <c r="AG234" i="71"/>
  <c r="Z234" i="71"/>
  <c r="Y234" i="71"/>
  <c r="Q234" i="71"/>
  <c r="P234" i="71"/>
  <c r="BV233" i="71"/>
  <c r="BX233" i="71" s="1"/>
  <c r="BU233" i="71"/>
  <c r="BH233" i="71"/>
  <c r="BG233" i="71"/>
  <c r="BI233" i="71" s="1"/>
  <c r="BE233" i="71"/>
  <c r="BD233" i="71"/>
  <c r="AL233" i="71"/>
  <c r="AK233" i="71"/>
  <c r="AM233" i="71" s="1"/>
  <c r="AJ233" i="71"/>
  <c r="AG233" i="71"/>
  <c r="Z233" i="71"/>
  <c r="CA233" i="71" s="1"/>
  <c r="Y233" i="71"/>
  <c r="Q233" i="71"/>
  <c r="P233" i="71"/>
  <c r="CC232" i="71"/>
  <c r="BX232" i="71"/>
  <c r="BV232" i="71"/>
  <c r="BU232" i="71"/>
  <c r="BH232" i="71"/>
  <c r="BG232" i="71"/>
  <c r="BE232" i="71"/>
  <c r="BK232" i="71" s="1"/>
  <c r="BD232" i="71"/>
  <c r="AL232" i="71"/>
  <c r="AK232" i="71"/>
  <c r="AJ232" i="71"/>
  <c r="AG232" i="71"/>
  <c r="Z232" i="71"/>
  <c r="Y232" i="71"/>
  <c r="AA232" i="71"/>
  <c r="Q232" i="71"/>
  <c r="P232" i="71"/>
  <c r="R232" i="71" s="1"/>
  <c r="CC231" i="71"/>
  <c r="BV231" i="71"/>
  <c r="BX231" i="71" s="1"/>
  <c r="BU231" i="71"/>
  <c r="CB231" i="71" s="1"/>
  <c r="CD231" i="71" s="1"/>
  <c r="BH231" i="71"/>
  <c r="BI231" i="71" s="1"/>
  <c r="BG231" i="71"/>
  <c r="BE231" i="71"/>
  <c r="BD231" i="71"/>
  <c r="BJ231" i="71" s="1"/>
  <c r="AL231" i="71"/>
  <c r="AK231" i="71"/>
  <c r="AM231" i="71" s="1"/>
  <c r="AJ231" i="71"/>
  <c r="AG231" i="71"/>
  <c r="AA231" i="71"/>
  <c r="Z231" i="71"/>
  <c r="Y231" i="71"/>
  <c r="Q231" i="71"/>
  <c r="CA231" i="71"/>
  <c r="P231" i="71"/>
  <c r="BZ231" i="71"/>
  <c r="BV230" i="71"/>
  <c r="BU230" i="71"/>
  <c r="BH230" i="71"/>
  <c r="BG230" i="71"/>
  <c r="BI230" i="71" s="1"/>
  <c r="BE230" i="71"/>
  <c r="BD230" i="71"/>
  <c r="AL230" i="71"/>
  <c r="AK230" i="71"/>
  <c r="AM230" i="71" s="1"/>
  <c r="AJ230" i="71"/>
  <c r="AG230" i="71"/>
  <c r="Z230" i="71"/>
  <c r="Y230" i="71"/>
  <c r="AA230" i="71" s="1"/>
  <c r="Q230" i="71"/>
  <c r="P230" i="71"/>
  <c r="BV229" i="71"/>
  <c r="BX229" i="71" s="1"/>
  <c r="BU229" i="71"/>
  <c r="BH229" i="71"/>
  <c r="BK229" i="71" s="1"/>
  <c r="BG229" i="71"/>
  <c r="BE229" i="71"/>
  <c r="BD229" i="71"/>
  <c r="AL229" i="71"/>
  <c r="AK229" i="71"/>
  <c r="AJ229" i="71"/>
  <c r="AG229" i="71"/>
  <c r="Z229" i="71"/>
  <c r="CA229" i="71" s="1"/>
  <c r="Y229" i="71"/>
  <c r="Q229" i="71"/>
  <c r="P229" i="71"/>
  <c r="R901" i="14" s="1"/>
  <c r="CB228" i="71"/>
  <c r="BX228" i="71"/>
  <c r="BV228" i="71"/>
  <c r="CC228" i="71" s="1"/>
  <c r="BU228" i="71"/>
  <c r="BW228" i="71"/>
  <c r="BY228" i="71" s="1"/>
  <c r="BH228" i="71"/>
  <c r="BG228" i="71"/>
  <c r="BE228" i="71"/>
  <c r="BK228" i="71" s="1"/>
  <c r="BD228" i="71"/>
  <c r="AL228" i="71"/>
  <c r="AK228" i="71"/>
  <c r="AM228" i="71" s="1"/>
  <c r="AJ228" i="71"/>
  <c r="AG228" i="71"/>
  <c r="Z228" i="71"/>
  <c r="Y228" i="71"/>
  <c r="Q228" i="71"/>
  <c r="P228" i="71"/>
  <c r="CC227" i="71"/>
  <c r="BX227" i="71"/>
  <c r="BV227" i="71"/>
  <c r="BU227" i="71"/>
  <c r="CB227" i="71" s="1"/>
  <c r="BH227" i="71"/>
  <c r="BG227" i="71"/>
  <c r="BE227" i="71"/>
  <c r="BD227" i="71"/>
  <c r="AL227" i="71"/>
  <c r="AK227" i="71"/>
  <c r="AJ227" i="71"/>
  <c r="AG227" i="71"/>
  <c r="AA227" i="71"/>
  <c r="Z227" i="71"/>
  <c r="Y227" i="71"/>
  <c r="Q227" i="71"/>
  <c r="P227" i="71"/>
  <c r="R227" i="71" s="1"/>
  <c r="BV226" i="71"/>
  <c r="BU226" i="71"/>
  <c r="BH226" i="71"/>
  <c r="BG226" i="71"/>
  <c r="BE226" i="71"/>
  <c r="BD226" i="71"/>
  <c r="BJ226" i="71" s="1"/>
  <c r="AL226" i="71"/>
  <c r="AK226" i="71"/>
  <c r="AJ226" i="71"/>
  <c r="AG226" i="71"/>
  <c r="Z226" i="71"/>
  <c r="Y226" i="71"/>
  <c r="AA226" i="71" s="1"/>
  <c r="Q226" i="71"/>
  <c r="P226" i="71"/>
  <c r="BV225" i="71"/>
  <c r="BU225" i="71"/>
  <c r="BH225" i="71"/>
  <c r="BG225" i="71"/>
  <c r="BE225" i="71"/>
  <c r="BD225" i="71"/>
  <c r="BF225" i="71" s="1"/>
  <c r="AL225" i="71"/>
  <c r="AK225" i="71"/>
  <c r="AJ225" i="71"/>
  <c r="AG225" i="71"/>
  <c r="Z225" i="71"/>
  <c r="Y225" i="71"/>
  <c r="AA225" i="71" s="1"/>
  <c r="Q225" i="71"/>
  <c r="P225" i="71"/>
  <c r="CB224" i="71"/>
  <c r="BX224" i="71"/>
  <c r="BV224" i="71"/>
  <c r="CC224" i="71" s="1"/>
  <c r="BU224" i="71"/>
  <c r="BW224" i="71"/>
  <c r="BY224" i="71" s="1"/>
  <c r="BH224" i="71"/>
  <c r="BG224" i="71"/>
  <c r="BE224" i="71"/>
  <c r="BK224" i="71" s="1"/>
  <c r="BD224" i="71"/>
  <c r="AL224" i="71"/>
  <c r="AK224" i="71"/>
  <c r="AJ224" i="71"/>
  <c r="AG224" i="71"/>
  <c r="Z224" i="71"/>
  <c r="Y224" i="71"/>
  <c r="BZ224" i="71" s="1"/>
  <c r="CD224" i="71" s="1"/>
  <c r="Q224" i="71"/>
  <c r="P224" i="71"/>
  <c r="BV223" i="71"/>
  <c r="CC223" i="71" s="1"/>
  <c r="BU223" i="71"/>
  <c r="BH223" i="71"/>
  <c r="BK223" i="71" s="1"/>
  <c r="BG223" i="71"/>
  <c r="BE223" i="71"/>
  <c r="BD223" i="71"/>
  <c r="BJ223" i="71" s="1"/>
  <c r="AL223" i="71"/>
  <c r="AK223" i="71"/>
  <c r="AJ223" i="71"/>
  <c r="AG223" i="71"/>
  <c r="AA223" i="71"/>
  <c r="Z223" i="71"/>
  <c r="Y223" i="71"/>
  <c r="Q223" i="71"/>
  <c r="P223" i="71"/>
  <c r="AB223" i="71" s="1"/>
  <c r="BV222" i="71"/>
  <c r="BU222" i="71"/>
  <c r="BW222" i="71" s="1"/>
  <c r="BH222" i="71"/>
  <c r="BI222" i="71" s="1"/>
  <c r="BG222" i="71"/>
  <c r="BE222" i="71"/>
  <c r="BK222" i="71" s="1"/>
  <c r="BD222" i="71"/>
  <c r="AL222" i="71"/>
  <c r="AK222" i="71"/>
  <c r="AJ222" i="71"/>
  <c r="AG222" i="71"/>
  <c r="Z222" i="71"/>
  <c r="Y222" i="71"/>
  <c r="AA222" i="71" s="1"/>
  <c r="Q222" i="71"/>
  <c r="CA222" i="71" s="1"/>
  <c r="P222" i="71"/>
  <c r="BV221" i="71"/>
  <c r="BU221" i="71"/>
  <c r="BH221" i="71"/>
  <c r="BG221" i="71"/>
  <c r="BE221" i="71"/>
  <c r="BD221" i="71"/>
  <c r="AL221" i="71"/>
  <c r="AK221" i="71"/>
  <c r="AM221" i="71" s="1"/>
  <c r="AJ221" i="71"/>
  <c r="AG221" i="71"/>
  <c r="Z221" i="71"/>
  <c r="Y221" i="71"/>
  <c r="Q221" i="71"/>
  <c r="P221" i="71"/>
  <c r="BV220" i="71"/>
  <c r="BX220" i="71" s="1"/>
  <c r="BU220" i="71"/>
  <c r="BH220" i="71"/>
  <c r="BI220" i="71" s="1"/>
  <c r="BG220" i="71"/>
  <c r="BE220" i="71"/>
  <c r="BD220" i="71"/>
  <c r="AL220" i="71"/>
  <c r="AK220" i="71"/>
  <c r="AM220" i="71"/>
  <c r="AJ220" i="71"/>
  <c r="AG220" i="71"/>
  <c r="Z220" i="71"/>
  <c r="Y220" i="71"/>
  <c r="AA220" i="71" s="1"/>
  <c r="R220" i="71"/>
  <c r="Q220" i="71"/>
  <c r="AC220" i="71" s="1"/>
  <c r="P220" i="71"/>
  <c r="CB219" i="71"/>
  <c r="BV219" i="71"/>
  <c r="CC219" i="71" s="1"/>
  <c r="BU219" i="71"/>
  <c r="BW219" i="71" s="1"/>
  <c r="BH219" i="71"/>
  <c r="BG219" i="71"/>
  <c r="BE219" i="71"/>
  <c r="BK219" i="71" s="1"/>
  <c r="BD219" i="71"/>
  <c r="AL219" i="71"/>
  <c r="AK219" i="71"/>
  <c r="AJ219" i="71"/>
  <c r="AG219" i="71"/>
  <c r="Z219" i="71"/>
  <c r="AA219" i="71" s="1"/>
  <c r="Y219" i="71"/>
  <c r="Q219" i="71"/>
  <c r="P219" i="71"/>
  <c r="BX218" i="71"/>
  <c r="BV218" i="71"/>
  <c r="CC218" i="71"/>
  <c r="BU218" i="71"/>
  <c r="BW218" i="71" s="1"/>
  <c r="BH218" i="71"/>
  <c r="BG218" i="71"/>
  <c r="BF218" i="71"/>
  <c r="BE218" i="71"/>
  <c r="BD218" i="71"/>
  <c r="AL218" i="71"/>
  <c r="AK218" i="71"/>
  <c r="AJ218" i="71"/>
  <c r="AG218" i="71"/>
  <c r="Z218" i="71"/>
  <c r="Y218" i="71"/>
  <c r="Q218" i="71"/>
  <c r="P218" i="71"/>
  <c r="BV217" i="71"/>
  <c r="BU217" i="71"/>
  <c r="CB217" i="71" s="1"/>
  <c r="BH217" i="71"/>
  <c r="BG217" i="71"/>
  <c r="BE217" i="71"/>
  <c r="BD217" i="71"/>
  <c r="AL217" i="71"/>
  <c r="AK217" i="71"/>
  <c r="AJ217" i="71"/>
  <c r="AG217" i="71"/>
  <c r="Z217" i="71"/>
  <c r="Y217" i="71"/>
  <c r="Q217" i="71"/>
  <c r="P217" i="71"/>
  <c r="CC216" i="71"/>
  <c r="BX216" i="71"/>
  <c r="BV216" i="71"/>
  <c r="BU216" i="71"/>
  <c r="BW216" i="71" s="1"/>
  <c r="BY216" i="71" s="1"/>
  <c r="BH216" i="71"/>
  <c r="BG216" i="71"/>
  <c r="BI216" i="71" s="1"/>
  <c r="BE216" i="71"/>
  <c r="BK216" i="71" s="1"/>
  <c r="BD216" i="71"/>
  <c r="AL216" i="71"/>
  <c r="AK216" i="71"/>
  <c r="AM216" i="71" s="1"/>
  <c r="AJ216" i="71"/>
  <c r="AG216" i="71"/>
  <c r="Z216" i="71"/>
  <c r="Y216" i="71"/>
  <c r="R216" i="71"/>
  <c r="Q216" i="71"/>
  <c r="P216" i="71"/>
  <c r="AB216" i="71"/>
  <c r="BV215" i="71"/>
  <c r="BX215" i="71" s="1"/>
  <c r="BU215" i="71"/>
  <c r="CB215" i="71" s="1"/>
  <c r="BH215" i="71"/>
  <c r="BG215" i="71"/>
  <c r="BI215" i="71" s="1"/>
  <c r="BE215" i="71"/>
  <c r="BK215" i="71" s="1"/>
  <c r="BD215" i="71"/>
  <c r="AL215" i="71"/>
  <c r="AK215" i="71"/>
  <c r="AM215" i="71" s="1"/>
  <c r="AJ215" i="71"/>
  <c r="AG215" i="71"/>
  <c r="Z215" i="71"/>
  <c r="AC215" i="71" s="1"/>
  <c r="Y215" i="71"/>
  <c r="Q215" i="71"/>
  <c r="P215" i="71"/>
  <c r="R887" i="14" s="1"/>
  <c r="CC214" i="71"/>
  <c r="BX214" i="71"/>
  <c r="BV214" i="71"/>
  <c r="BU214" i="71"/>
  <c r="BH214" i="71"/>
  <c r="BG214" i="71"/>
  <c r="BE214" i="71"/>
  <c r="BD214" i="71"/>
  <c r="AL214" i="71"/>
  <c r="AK214" i="71"/>
  <c r="AM214" i="71" s="1"/>
  <c r="AJ214" i="71"/>
  <c r="AG214" i="71"/>
  <c r="Z214" i="71"/>
  <c r="Y214" i="71"/>
  <c r="Q214" i="71"/>
  <c r="P214" i="71"/>
  <c r="BV213" i="71"/>
  <c r="BU213" i="71"/>
  <c r="BH213" i="71"/>
  <c r="BG213" i="71"/>
  <c r="BE213" i="71"/>
  <c r="BD213" i="71"/>
  <c r="AM213" i="71"/>
  <c r="AL213" i="71"/>
  <c r="AK213" i="71"/>
  <c r="AJ213" i="71"/>
  <c r="AG213" i="71"/>
  <c r="Z213" i="71"/>
  <c r="Y213" i="71"/>
  <c r="R213" i="71"/>
  <c r="Q213" i="71"/>
  <c r="P213" i="71"/>
  <c r="BV212" i="71"/>
  <c r="CC212" i="71" s="1"/>
  <c r="BU212" i="71"/>
  <c r="BH212" i="71"/>
  <c r="BG212" i="71"/>
  <c r="BE212" i="71"/>
  <c r="BD212" i="71"/>
  <c r="BJ212" i="71" s="1"/>
  <c r="AL212" i="71"/>
  <c r="AK212" i="71"/>
  <c r="AJ212" i="71"/>
  <c r="AG212" i="71"/>
  <c r="Z212" i="71"/>
  <c r="Y212" i="71"/>
  <c r="AA212" i="71" s="1"/>
  <c r="Q212" i="71"/>
  <c r="AC212" i="71" s="1"/>
  <c r="P212" i="71"/>
  <c r="BV211" i="71"/>
  <c r="BU211" i="71"/>
  <c r="CB211" i="71" s="1"/>
  <c r="BH211" i="71"/>
  <c r="BG211" i="71"/>
  <c r="BE211" i="71"/>
  <c r="BD211" i="71"/>
  <c r="AL211" i="71"/>
  <c r="AK211" i="71"/>
  <c r="AJ211" i="71"/>
  <c r="AG211" i="71"/>
  <c r="Z211" i="71"/>
  <c r="Y211" i="71"/>
  <c r="Q211" i="71"/>
  <c r="P211" i="71"/>
  <c r="BX210" i="71"/>
  <c r="BV210" i="71"/>
  <c r="CC210" i="71" s="1"/>
  <c r="BU210" i="71"/>
  <c r="BH210" i="71"/>
  <c r="BG210" i="71"/>
  <c r="BI210" i="71" s="1"/>
  <c r="BE210" i="71"/>
  <c r="BD210" i="71"/>
  <c r="AL210" i="71"/>
  <c r="AK210" i="71"/>
  <c r="AM210" i="71" s="1"/>
  <c r="AJ210" i="71"/>
  <c r="AG210" i="71"/>
  <c r="Z210" i="71"/>
  <c r="Y210" i="71"/>
  <c r="Q210" i="71"/>
  <c r="P210" i="71"/>
  <c r="CB209" i="71"/>
  <c r="BV209" i="71"/>
  <c r="BU209" i="71"/>
  <c r="BW209" i="71" s="1"/>
  <c r="BH209" i="71"/>
  <c r="BK209" i="71"/>
  <c r="BG209" i="71"/>
  <c r="BI209" i="71" s="1"/>
  <c r="BE209" i="71"/>
  <c r="BD209" i="71"/>
  <c r="BF209" i="71" s="1"/>
  <c r="AM209" i="71"/>
  <c r="AL209" i="71"/>
  <c r="AK209" i="71"/>
  <c r="AJ209" i="71"/>
  <c r="AG209" i="71"/>
  <c r="Z209" i="71"/>
  <c r="Y209" i="71"/>
  <c r="Q209" i="71"/>
  <c r="P209" i="71"/>
  <c r="BV208" i="71"/>
  <c r="CC208" i="71"/>
  <c r="BU208" i="71"/>
  <c r="BW208" i="71" s="1"/>
  <c r="BH208" i="71"/>
  <c r="BG208" i="71"/>
  <c r="BE208" i="71"/>
  <c r="BK208" i="71" s="1"/>
  <c r="BD208" i="71"/>
  <c r="AL208" i="71"/>
  <c r="AM208" i="71" s="1"/>
  <c r="AK208" i="71"/>
  <c r="AJ208" i="71"/>
  <c r="AG208" i="71"/>
  <c r="Z208" i="71"/>
  <c r="Y208" i="71"/>
  <c r="Q208" i="71"/>
  <c r="AC208" i="71"/>
  <c r="P208" i="71"/>
  <c r="BZ208" i="71"/>
  <c r="BV207" i="71"/>
  <c r="BU207" i="71"/>
  <c r="CB207" i="71" s="1"/>
  <c r="BH207" i="71"/>
  <c r="BI207" i="71" s="1"/>
  <c r="BG207" i="71"/>
  <c r="BE207" i="71"/>
  <c r="BD207" i="71"/>
  <c r="AL207" i="71"/>
  <c r="AK207" i="71"/>
  <c r="AJ207" i="71"/>
  <c r="AG207" i="71"/>
  <c r="Z207" i="71"/>
  <c r="Y207" i="71"/>
  <c r="Q207" i="71"/>
  <c r="P207" i="71"/>
  <c r="BV206" i="71"/>
  <c r="CC206" i="71" s="1"/>
  <c r="BU206" i="71"/>
  <c r="BH206" i="71"/>
  <c r="BG206" i="71"/>
  <c r="BE206" i="71"/>
  <c r="BD206" i="71"/>
  <c r="AL206" i="71"/>
  <c r="AK206" i="71"/>
  <c r="AJ206" i="71"/>
  <c r="AG206" i="71"/>
  <c r="Z206" i="71"/>
  <c r="CA206" i="71" s="1"/>
  <c r="Y206" i="71"/>
  <c r="Q206" i="71"/>
  <c r="P206" i="71"/>
  <c r="BX205" i="71"/>
  <c r="BY205" i="71" s="1"/>
  <c r="BV205" i="71"/>
  <c r="CC205" i="71" s="1"/>
  <c r="BU205" i="71"/>
  <c r="BW205" i="71" s="1"/>
  <c r="BH205" i="71"/>
  <c r="BK205" i="71"/>
  <c r="BG205" i="71"/>
  <c r="BE205" i="71"/>
  <c r="BF205" i="71" s="1"/>
  <c r="BD205" i="71"/>
  <c r="AL205" i="71"/>
  <c r="AK205" i="71"/>
  <c r="AJ205" i="71"/>
  <c r="AG205" i="71"/>
  <c r="Z205" i="71"/>
  <c r="CA205" i="71" s="1"/>
  <c r="CE205" i="71" s="1"/>
  <c r="Y205" i="71"/>
  <c r="Q205" i="71"/>
  <c r="P205" i="71"/>
  <c r="BV204" i="71"/>
  <c r="BU204" i="71"/>
  <c r="BH204" i="71"/>
  <c r="BG204" i="71"/>
  <c r="BE204" i="71"/>
  <c r="BD204" i="71"/>
  <c r="AL204" i="71"/>
  <c r="AK204" i="71"/>
  <c r="AM204" i="71" s="1"/>
  <c r="AJ204" i="71"/>
  <c r="AG204" i="71"/>
  <c r="Z204" i="71"/>
  <c r="Y204" i="71"/>
  <c r="Q204" i="71"/>
  <c r="P204" i="71"/>
  <c r="BV203" i="71"/>
  <c r="BU203" i="71"/>
  <c r="CB203" i="71" s="1"/>
  <c r="BH203" i="71"/>
  <c r="BI203" i="71" s="1"/>
  <c r="BG203" i="71"/>
  <c r="BE203" i="71"/>
  <c r="BK203" i="71" s="1"/>
  <c r="BD203" i="71"/>
  <c r="BJ203" i="71" s="1"/>
  <c r="AL203" i="71"/>
  <c r="AK203" i="71"/>
  <c r="AJ203" i="71"/>
  <c r="AG203" i="71"/>
  <c r="Z203" i="71"/>
  <c r="AA203" i="71" s="1"/>
  <c r="Y203" i="71"/>
  <c r="Q203" i="71"/>
  <c r="P203" i="71"/>
  <c r="BV202" i="71"/>
  <c r="BU202" i="71"/>
  <c r="BH202" i="71"/>
  <c r="BG202" i="71"/>
  <c r="BE202" i="71"/>
  <c r="BD202" i="71"/>
  <c r="AL202" i="71"/>
  <c r="AK202" i="71"/>
  <c r="AJ202" i="71"/>
  <c r="AG202" i="71"/>
  <c r="Z202" i="71"/>
  <c r="CA202" i="71" s="1"/>
  <c r="Y202" i="71"/>
  <c r="Q202" i="71"/>
  <c r="P202" i="71"/>
  <c r="BV201" i="71"/>
  <c r="BU201" i="71"/>
  <c r="BW201" i="71" s="1"/>
  <c r="BH201" i="71"/>
  <c r="BG201" i="71"/>
  <c r="BE201" i="71"/>
  <c r="BK201" i="71" s="1"/>
  <c r="BD201" i="71"/>
  <c r="AL201" i="71"/>
  <c r="AK201" i="71"/>
  <c r="AM201" i="71" s="1"/>
  <c r="AJ201" i="71"/>
  <c r="AG201" i="71"/>
  <c r="Z201" i="71"/>
  <c r="Y201" i="71"/>
  <c r="Q201" i="71"/>
  <c r="R201" i="71" s="1"/>
  <c r="P201" i="71"/>
  <c r="BV200" i="71"/>
  <c r="CC200" i="71" s="1"/>
  <c r="BU200" i="71"/>
  <c r="BW200" i="71" s="1"/>
  <c r="BH200" i="71"/>
  <c r="BG200" i="71"/>
  <c r="BE200" i="71"/>
  <c r="BD200" i="71"/>
  <c r="AL200" i="71"/>
  <c r="AK200" i="71"/>
  <c r="AJ200" i="71"/>
  <c r="AG200" i="71"/>
  <c r="Z200" i="71"/>
  <c r="Y200" i="71"/>
  <c r="Q200" i="71"/>
  <c r="P200" i="71"/>
  <c r="BV199" i="71"/>
  <c r="CC199" i="71" s="1"/>
  <c r="BU199" i="71"/>
  <c r="CB199" i="71" s="1"/>
  <c r="BH199" i="71"/>
  <c r="BG199" i="71"/>
  <c r="BI199" i="71" s="1"/>
  <c r="BE199" i="71"/>
  <c r="BK199" i="71" s="1"/>
  <c r="BD199" i="71"/>
  <c r="AL199" i="71"/>
  <c r="AK199" i="71"/>
  <c r="AJ199" i="71"/>
  <c r="AG199" i="71"/>
  <c r="Z199" i="71"/>
  <c r="Y199" i="71"/>
  <c r="Q199" i="71"/>
  <c r="P199" i="71"/>
  <c r="BV198" i="71"/>
  <c r="CC198" i="71" s="1"/>
  <c r="BU198" i="71"/>
  <c r="BH198" i="71"/>
  <c r="BG198" i="71"/>
  <c r="BE198" i="71"/>
  <c r="BK198" i="71" s="1"/>
  <c r="BD198" i="71"/>
  <c r="AL198" i="71"/>
  <c r="AK198" i="71"/>
  <c r="AM198" i="71" s="1"/>
  <c r="AJ198" i="71"/>
  <c r="AG198" i="71"/>
  <c r="Z198" i="71"/>
  <c r="Y198" i="71"/>
  <c r="Q198" i="71"/>
  <c r="CA198" i="71" s="1"/>
  <c r="P198" i="71"/>
  <c r="BV197" i="71"/>
  <c r="CC197" i="71" s="1"/>
  <c r="BU197" i="71"/>
  <c r="CB197" i="71" s="1"/>
  <c r="BH197" i="71"/>
  <c r="BG197" i="71"/>
  <c r="BE197" i="71"/>
  <c r="BD197" i="71"/>
  <c r="BF197" i="71" s="1"/>
  <c r="AL197" i="71"/>
  <c r="AK197" i="71"/>
  <c r="AJ197" i="71"/>
  <c r="AG197" i="71"/>
  <c r="Z197" i="71"/>
  <c r="AC197" i="71" s="1"/>
  <c r="Y197" i="71"/>
  <c r="Q197" i="71"/>
  <c r="P197" i="71"/>
  <c r="BV196" i="71"/>
  <c r="CC196" i="71" s="1"/>
  <c r="BU196" i="71"/>
  <c r="BW196" i="71" s="1"/>
  <c r="BH196" i="71"/>
  <c r="BG196" i="71"/>
  <c r="BE196" i="71"/>
  <c r="BD196" i="71"/>
  <c r="AL196" i="71"/>
  <c r="AK196" i="71"/>
  <c r="AJ196" i="71"/>
  <c r="AG196" i="71"/>
  <c r="Z196" i="71"/>
  <c r="Y196" i="71"/>
  <c r="AA196" i="71" s="1"/>
  <c r="Q196" i="71"/>
  <c r="P196" i="71"/>
  <c r="BV195" i="71"/>
  <c r="BU195" i="71"/>
  <c r="CB195" i="71" s="1"/>
  <c r="BH195" i="71"/>
  <c r="BG195" i="71"/>
  <c r="BI195" i="71" s="1"/>
  <c r="BE195" i="71"/>
  <c r="BK195" i="71" s="1"/>
  <c r="BD195" i="71"/>
  <c r="AL195" i="71"/>
  <c r="AK195" i="71"/>
  <c r="AM195" i="71" s="1"/>
  <c r="AJ195" i="71"/>
  <c r="AG195" i="71"/>
  <c r="Z195" i="71"/>
  <c r="Y195" i="71"/>
  <c r="Q195" i="71"/>
  <c r="P195" i="71"/>
  <c r="BV194" i="71"/>
  <c r="BX194" i="71" s="1"/>
  <c r="BU194" i="71"/>
  <c r="BW194" i="71" s="1"/>
  <c r="BY194" i="71" s="1"/>
  <c r="BI194" i="71"/>
  <c r="BH194" i="71"/>
  <c r="BG194" i="71"/>
  <c r="BE194" i="71"/>
  <c r="BK194" i="71" s="1"/>
  <c r="BD194" i="71"/>
  <c r="BJ194" i="71" s="1"/>
  <c r="AL194" i="71"/>
  <c r="AK194" i="71"/>
  <c r="AM194" i="71" s="1"/>
  <c r="AJ194" i="71"/>
  <c r="AG194" i="71"/>
  <c r="Z194" i="71"/>
  <c r="Y194" i="71"/>
  <c r="Q194" i="71"/>
  <c r="P194" i="71"/>
  <c r="BV193" i="71"/>
  <c r="BX193" i="71" s="1"/>
  <c r="CC193" i="71"/>
  <c r="BU193" i="71"/>
  <c r="CB193" i="71" s="1"/>
  <c r="BH193" i="71"/>
  <c r="BG193" i="71"/>
  <c r="BE193" i="71"/>
  <c r="BD193" i="71"/>
  <c r="AL193" i="71"/>
  <c r="AK193" i="71"/>
  <c r="AJ193" i="71"/>
  <c r="AG193" i="71"/>
  <c r="Z193" i="71"/>
  <c r="Y193" i="71"/>
  <c r="AA193" i="71" s="1"/>
  <c r="Q193" i="71"/>
  <c r="AC193" i="71" s="1"/>
  <c r="P193" i="71"/>
  <c r="BV192" i="71"/>
  <c r="BU192" i="71"/>
  <c r="CB192" i="71" s="1"/>
  <c r="BH192" i="71"/>
  <c r="BG192" i="71"/>
  <c r="BE192" i="71"/>
  <c r="BD192" i="71"/>
  <c r="BF192" i="71" s="1"/>
  <c r="AL192" i="71"/>
  <c r="AK192" i="71"/>
  <c r="AJ192" i="71"/>
  <c r="AG192" i="71"/>
  <c r="Z192" i="71"/>
  <c r="CA192" i="71" s="1"/>
  <c r="Y192" i="71"/>
  <c r="Q192" i="71"/>
  <c r="P192" i="71"/>
  <c r="BV191" i="71"/>
  <c r="BU191" i="71"/>
  <c r="BH191" i="71"/>
  <c r="BG191" i="71"/>
  <c r="BE191" i="71"/>
  <c r="BF191" i="71" s="1"/>
  <c r="BD191" i="71"/>
  <c r="AL191" i="71"/>
  <c r="AK191" i="71"/>
  <c r="AM191" i="71" s="1"/>
  <c r="AJ191" i="71"/>
  <c r="AG191" i="71"/>
  <c r="Z191" i="71"/>
  <c r="Y191" i="71"/>
  <c r="Q191" i="71"/>
  <c r="CA191" i="71" s="1"/>
  <c r="P191" i="71"/>
  <c r="BV190" i="71"/>
  <c r="BX190" i="71" s="1"/>
  <c r="BU190" i="71"/>
  <c r="BH190" i="71"/>
  <c r="BG190" i="71"/>
  <c r="BE190" i="71"/>
  <c r="BD190" i="71"/>
  <c r="AL190" i="71"/>
  <c r="AK190" i="71"/>
  <c r="AJ190" i="71"/>
  <c r="AG190" i="71"/>
  <c r="Z190" i="71"/>
  <c r="AA190" i="71" s="1"/>
  <c r="Y190" i="71"/>
  <c r="Q190" i="71"/>
  <c r="P190" i="71"/>
  <c r="BZ190" i="71" s="1"/>
  <c r="BV189" i="71"/>
  <c r="BU189" i="71"/>
  <c r="CB189" i="71" s="1"/>
  <c r="BH189" i="71"/>
  <c r="BG189" i="71"/>
  <c r="BE189" i="71"/>
  <c r="BD189" i="71"/>
  <c r="BJ189" i="71" s="1"/>
  <c r="AL189" i="71"/>
  <c r="AK189" i="71"/>
  <c r="AJ189" i="71"/>
  <c r="AG189" i="71"/>
  <c r="Z189" i="71"/>
  <c r="Y189" i="71"/>
  <c r="Q189" i="71"/>
  <c r="P189" i="71"/>
  <c r="BV188" i="71"/>
  <c r="BU188" i="71"/>
  <c r="BW188" i="71" s="1"/>
  <c r="BH188" i="71"/>
  <c r="BG188" i="71"/>
  <c r="BJ188" i="71" s="1"/>
  <c r="BI188" i="71"/>
  <c r="BE188" i="71"/>
  <c r="BK188" i="71" s="1"/>
  <c r="BD188" i="71"/>
  <c r="AL188" i="71"/>
  <c r="AK188" i="71"/>
  <c r="AM188" i="71" s="1"/>
  <c r="AJ188" i="71"/>
  <c r="AG188" i="71"/>
  <c r="Z188" i="71"/>
  <c r="Y188" i="71"/>
  <c r="AA188" i="71" s="1"/>
  <c r="Q188" i="71"/>
  <c r="P188" i="71"/>
  <c r="CB187" i="71"/>
  <c r="BV187" i="71"/>
  <c r="CC187" i="71" s="1"/>
  <c r="BU187" i="71"/>
  <c r="BW187" i="71" s="1"/>
  <c r="BH187" i="71"/>
  <c r="BK187" i="71" s="1"/>
  <c r="BG187" i="71"/>
  <c r="BE187" i="71"/>
  <c r="BD187" i="71"/>
  <c r="AL187" i="71"/>
  <c r="AK187" i="71"/>
  <c r="AJ187" i="71"/>
  <c r="AG187" i="71"/>
  <c r="Z187" i="71"/>
  <c r="Y187" i="71"/>
  <c r="AA187" i="71" s="1"/>
  <c r="Q187" i="71"/>
  <c r="P187" i="71"/>
  <c r="R187" i="71"/>
  <c r="BX186" i="71"/>
  <c r="BV186" i="71"/>
  <c r="CC186" i="71" s="1"/>
  <c r="BU186" i="71"/>
  <c r="BW186" i="71" s="1"/>
  <c r="BH186" i="71"/>
  <c r="BG186" i="71"/>
  <c r="BE186" i="71"/>
  <c r="BD186" i="71"/>
  <c r="AL186" i="71"/>
  <c r="AK186" i="71"/>
  <c r="AM186" i="71"/>
  <c r="AJ186" i="71"/>
  <c r="AG186" i="71"/>
  <c r="Z186" i="71"/>
  <c r="Y186" i="71"/>
  <c r="Q186" i="71"/>
  <c r="R186" i="71" s="1"/>
  <c r="P186" i="71"/>
  <c r="BV185" i="71"/>
  <c r="CC185" i="71" s="1"/>
  <c r="BU185" i="71"/>
  <c r="CB185" i="71" s="1"/>
  <c r="BH185" i="71"/>
  <c r="BG185" i="71"/>
  <c r="BE185" i="71"/>
  <c r="BD185" i="71"/>
  <c r="AL185" i="71"/>
  <c r="AK185" i="71"/>
  <c r="AJ185" i="71"/>
  <c r="AG185" i="71"/>
  <c r="Z185" i="71"/>
  <c r="AC185" i="71" s="1"/>
  <c r="Y185" i="71"/>
  <c r="Q185" i="71"/>
  <c r="P185" i="71"/>
  <c r="R857" i="14" s="1"/>
  <c r="BV184" i="71"/>
  <c r="BU184" i="71"/>
  <c r="BH184" i="71"/>
  <c r="BG184" i="71"/>
  <c r="BE184" i="71"/>
  <c r="BD184" i="71"/>
  <c r="AL184" i="71"/>
  <c r="AK184" i="71"/>
  <c r="AM184" i="71"/>
  <c r="AJ184" i="71"/>
  <c r="AG184" i="71"/>
  <c r="Z184" i="71"/>
  <c r="Y184" i="71"/>
  <c r="AA184" i="71" s="1"/>
  <c r="Q184" i="71"/>
  <c r="P184" i="71"/>
  <c r="BV183" i="71"/>
  <c r="CC183" i="71" s="1"/>
  <c r="BU183" i="71"/>
  <c r="CB183" i="71" s="1"/>
  <c r="BH183" i="71"/>
  <c r="BG183" i="71"/>
  <c r="BE183" i="71"/>
  <c r="BD183" i="71"/>
  <c r="AL183" i="71"/>
  <c r="AK183" i="71"/>
  <c r="AJ183" i="71"/>
  <c r="AG183" i="71"/>
  <c r="Z183" i="71"/>
  <c r="Y183" i="71"/>
  <c r="AA183" i="71" s="1"/>
  <c r="Q183" i="71"/>
  <c r="P183" i="71"/>
  <c r="BW182" i="71"/>
  <c r="BV182" i="71"/>
  <c r="BU182" i="71"/>
  <c r="CB182" i="71"/>
  <c r="BH182" i="71"/>
  <c r="BG182" i="71"/>
  <c r="BE182" i="71"/>
  <c r="BD182" i="71"/>
  <c r="AL182" i="71"/>
  <c r="AK182" i="71"/>
  <c r="AJ182" i="71"/>
  <c r="AG182" i="71"/>
  <c r="Z182" i="71"/>
  <c r="AC182" i="71" s="1"/>
  <c r="Y182" i="71"/>
  <c r="Q182" i="71"/>
  <c r="P182" i="71"/>
  <c r="CB181" i="71"/>
  <c r="BV181" i="71"/>
  <c r="BU181" i="71"/>
  <c r="BW181" i="71" s="1"/>
  <c r="BH181" i="71"/>
  <c r="BG181" i="71"/>
  <c r="BE181" i="71"/>
  <c r="BD181" i="71"/>
  <c r="AL181" i="71"/>
  <c r="AK181" i="71"/>
  <c r="AM181" i="71" s="1"/>
  <c r="AJ181" i="71"/>
  <c r="AG181" i="71"/>
  <c r="Z181" i="71"/>
  <c r="AA181" i="71"/>
  <c r="Y181" i="71"/>
  <c r="Q181" i="71"/>
  <c r="P181" i="71"/>
  <c r="CC180" i="71"/>
  <c r="BV180" i="71"/>
  <c r="BX180" i="71" s="1"/>
  <c r="BU180" i="71"/>
  <c r="BH180" i="71"/>
  <c r="BG180" i="71"/>
  <c r="BE180" i="71"/>
  <c r="BD180" i="71"/>
  <c r="AL180" i="71"/>
  <c r="AK180" i="71"/>
  <c r="AJ180" i="71"/>
  <c r="AG180" i="71"/>
  <c r="Z180" i="71"/>
  <c r="Y180" i="71"/>
  <c r="AB180" i="71" s="1"/>
  <c r="Q180" i="71"/>
  <c r="P180" i="71"/>
  <c r="BV179" i="71"/>
  <c r="BU179" i="71"/>
  <c r="BH179" i="71"/>
  <c r="BG179" i="71"/>
  <c r="BI179" i="71" s="1"/>
  <c r="BE179" i="71"/>
  <c r="BK179" i="71" s="1"/>
  <c r="BD179" i="71"/>
  <c r="BJ179" i="71" s="1"/>
  <c r="AL179" i="71"/>
  <c r="AK179" i="71"/>
  <c r="AJ179" i="71"/>
  <c r="AG179" i="71"/>
  <c r="Z179" i="71"/>
  <c r="Y179" i="71"/>
  <c r="Q179" i="71"/>
  <c r="P179" i="71"/>
  <c r="AB179" i="71" s="1"/>
  <c r="BV178" i="71"/>
  <c r="BX178" i="71" s="1"/>
  <c r="BU178" i="71"/>
  <c r="BW178" i="71" s="1"/>
  <c r="BH178" i="71"/>
  <c r="BG178" i="71"/>
  <c r="BE178" i="71"/>
  <c r="BD178" i="71"/>
  <c r="AL178" i="71"/>
  <c r="AK178" i="71"/>
  <c r="AJ178" i="71"/>
  <c r="AG178" i="71"/>
  <c r="Z178" i="71"/>
  <c r="AA178" i="71" s="1"/>
  <c r="Y178" i="71"/>
  <c r="Q178" i="71"/>
  <c r="P178" i="71"/>
  <c r="BZ178" i="71" s="1"/>
  <c r="BW177" i="71"/>
  <c r="BV177" i="71"/>
  <c r="CC177" i="71" s="1"/>
  <c r="BU177" i="71"/>
  <c r="CB177" i="71" s="1"/>
  <c r="BK177" i="71"/>
  <c r="BJ177" i="71"/>
  <c r="BH177" i="71"/>
  <c r="BG177" i="71"/>
  <c r="BI177" i="71"/>
  <c r="BF177" i="71"/>
  <c r="BE177" i="71"/>
  <c r="BD177" i="71"/>
  <c r="AL177" i="71"/>
  <c r="AK177" i="71"/>
  <c r="AJ177" i="71"/>
  <c r="AG177" i="71"/>
  <c r="Z177" i="71"/>
  <c r="Y177" i="71"/>
  <c r="Q177" i="71"/>
  <c r="P177" i="71"/>
  <c r="BV176" i="71"/>
  <c r="BU176" i="71"/>
  <c r="BH176" i="71"/>
  <c r="BG176" i="71"/>
  <c r="BE176" i="71"/>
  <c r="BD176" i="71"/>
  <c r="AL176" i="71"/>
  <c r="AK176" i="71"/>
  <c r="AJ176" i="71"/>
  <c r="AG176" i="71"/>
  <c r="Z176" i="71"/>
  <c r="Y176" i="71"/>
  <c r="AA176" i="71" s="1"/>
  <c r="Q176" i="71"/>
  <c r="CA176" i="71" s="1"/>
  <c r="P176" i="71"/>
  <c r="BV175" i="71"/>
  <c r="CC175" i="71" s="1"/>
  <c r="BU175" i="71"/>
  <c r="BH175" i="71"/>
  <c r="BK175" i="71" s="1"/>
  <c r="BG175" i="71"/>
  <c r="BE175" i="71"/>
  <c r="BD175" i="71"/>
  <c r="AL175" i="71"/>
  <c r="AM175" i="71" s="1"/>
  <c r="AK175" i="71"/>
  <c r="AJ175" i="71"/>
  <c r="AG175" i="71"/>
  <c r="Z175" i="71"/>
  <c r="AA175" i="71" s="1"/>
  <c r="Y175" i="71"/>
  <c r="Q175" i="71"/>
  <c r="CA175" i="71"/>
  <c r="P175" i="71"/>
  <c r="BV174" i="71"/>
  <c r="BX174" i="71" s="1"/>
  <c r="BU174" i="71"/>
  <c r="BH174" i="71"/>
  <c r="BG174" i="71"/>
  <c r="BE174" i="71"/>
  <c r="BD174" i="71"/>
  <c r="BF174" i="71" s="1"/>
  <c r="AL174" i="71"/>
  <c r="AM174" i="71" s="1"/>
  <c r="AK174" i="71"/>
  <c r="AJ174" i="71"/>
  <c r="AG174" i="71"/>
  <c r="AA174" i="71"/>
  <c r="Z174" i="71"/>
  <c r="Y174" i="71"/>
  <c r="Q174" i="71"/>
  <c r="CA174" i="71" s="1"/>
  <c r="P174" i="71"/>
  <c r="BV173" i="71"/>
  <c r="BU173" i="71"/>
  <c r="BH173" i="71"/>
  <c r="BG173" i="71"/>
  <c r="BE173" i="71"/>
  <c r="BD173" i="71"/>
  <c r="BF173" i="71" s="1"/>
  <c r="AL173" i="71"/>
  <c r="AK173" i="71"/>
  <c r="AJ173" i="71"/>
  <c r="AG173" i="71"/>
  <c r="Z173" i="71"/>
  <c r="Y173" i="71"/>
  <c r="Q173" i="71"/>
  <c r="P173" i="71"/>
  <c r="AB173" i="71" s="1"/>
  <c r="BV172" i="71"/>
  <c r="BX172" i="71" s="1"/>
  <c r="BU172" i="71"/>
  <c r="BH172" i="71"/>
  <c r="BG172" i="71"/>
  <c r="BI172" i="71" s="1"/>
  <c r="BE172" i="71"/>
  <c r="BD172" i="71"/>
  <c r="AL172" i="71"/>
  <c r="AK172" i="71"/>
  <c r="AM172" i="71" s="1"/>
  <c r="AJ172" i="71"/>
  <c r="AG172" i="71"/>
  <c r="Z172" i="71"/>
  <c r="Y172" i="71"/>
  <c r="Q172" i="71"/>
  <c r="P172" i="71"/>
  <c r="BV171" i="71"/>
  <c r="CC171" i="71" s="1"/>
  <c r="BU171" i="71"/>
  <c r="BH171" i="71"/>
  <c r="BG171" i="71"/>
  <c r="BE171" i="71"/>
  <c r="BD171" i="71"/>
  <c r="AL171" i="71"/>
  <c r="AK171" i="71"/>
  <c r="AJ171" i="71"/>
  <c r="AG171" i="71"/>
  <c r="Z171" i="71"/>
  <c r="Y171" i="71"/>
  <c r="Q171" i="71"/>
  <c r="P171" i="71"/>
  <c r="BZ171" i="71" s="1"/>
  <c r="BV170" i="71"/>
  <c r="CC170" i="71" s="1"/>
  <c r="BU170" i="71"/>
  <c r="BH170" i="71"/>
  <c r="BG170" i="71"/>
  <c r="BE170" i="71"/>
  <c r="BD170" i="71"/>
  <c r="BJ170" i="71" s="1"/>
  <c r="AL170" i="71"/>
  <c r="AK170" i="71"/>
  <c r="AJ170" i="71"/>
  <c r="AG170" i="71"/>
  <c r="Z170" i="71"/>
  <c r="Y170" i="71"/>
  <c r="Q170" i="71"/>
  <c r="AC170" i="71" s="1"/>
  <c r="P170" i="71"/>
  <c r="BV169" i="71"/>
  <c r="BU169" i="71"/>
  <c r="CB169" i="71" s="1"/>
  <c r="BH169" i="71"/>
  <c r="BG169" i="71"/>
  <c r="BE169" i="71"/>
  <c r="BD169" i="71"/>
  <c r="AL169" i="71"/>
  <c r="AK169" i="71"/>
  <c r="AJ169" i="71"/>
  <c r="AG169" i="71"/>
  <c r="Z169" i="71"/>
  <c r="AC169" i="71" s="1"/>
  <c r="Y169" i="71"/>
  <c r="Q169" i="71"/>
  <c r="P169" i="71"/>
  <c r="BV168" i="71"/>
  <c r="BX168" i="71" s="1"/>
  <c r="BU168" i="71"/>
  <c r="BH168" i="71"/>
  <c r="BG168" i="71"/>
  <c r="BI168" i="71" s="1"/>
  <c r="BE168" i="71"/>
  <c r="BD168" i="71"/>
  <c r="AL168" i="71"/>
  <c r="AK168" i="71"/>
  <c r="AJ168" i="71"/>
  <c r="AG168" i="71"/>
  <c r="Z168" i="71"/>
  <c r="Y168" i="71"/>
  <c r="Q168" i="71"/>
  <c r="P168" i="71"/>
  <c r="CC167" i="71"/>
  <c r="BV167" i="71"/>
  <c r="BX167" i="71" s="1"/>
  <c r="BU167" i="71"/>
  <c r="BH167" i="71"/>
  <c r="BG167" i="71"/>
  <c r="BE167" i="71"/>
  <c r="BD167" i="71"/>
  <c r="AL167" i="71"/>
  <c r="AK167" i="71"/>
  <c r="AJ167" i="71"/>
  <c r="AG167" i="71"/>
  <c r="Z167" i="71"/>
  <c r="Y167" i="71"/>
  <c r="AA167" i="71" s="1"/>
  <c r="Q167" i="71"/>
  <c r="P167" i="71"/>
  <c r="BV166" i="71"/>
  <c r="BU166" i="71"/>
  <c r="BW166" i="71" s="1"/>
  <c r="BH166" i="71"/>
  <c r="BG166" i="71"/>
  <c r="BI166" i="71" s="1"/>
  <c r="BE166" i="71"/>
  <c r="BD166" i="71"/>
  <c r="AL166" i="71"/>
  <c r="AK166" i="71"/>
  <c r="AJ166" i="71"/>
  <c r="AG166" i="71"/>
  <c r="AA166" i="71"/>
  <c r="Z166" i="71"/>
  <c r="AC166" i="71" s="1"/>
  <c r="Y166" i="71"/>
  <c r="Q166" i="71"/>
  <c r="CA166" i="71"/>
  <c r="P166" i="71"/>
  <c r="BV165" i="71"/>
  <c r="CC165" i="71" s="1"/>
  <c r="BU165" i="71"/>
  <c r="BH165" i="71"/>
  <c r="BG165" i="71"/>
  <c r="BE165" i="71"/>
  <c r="BD165" i="71"/>
  <c r="AL165" i="71"/>
  <c r="AK165" i="71"/>
  <c r="AJ165" i="71"/>
  <c r="AG165" i="71"/>
  <c r="Z165" i="71"/>
  <c r="Y165" i="71"/>
  <c r="Q165" i="71"/>
  <c r="P165" i="71"/>
  <c r="BV164" i="71"/>
  <c r="BX164" i="71" s="1"/>
  <c r="BU164" i="71"/>
  <c r="BH164" i="71"/>
  <c r="BG164" i="71"/>
  <c r="BI164" i="71" s="1"/>
  <c r="BE164" i="71"/>
  <c r="BD164" i="71"/>
  <c r="AL164" i="71"/>
  <c r="AK164" i="71"/>
  <c r="AJ164" i="71"/>
  <c r="AG164" i="71"/>
  <c r="Z164" i="71"/>
  <c r="Y164" i="71"/>
  <c r="AA164" i="71" s="1"/>
  <c r="Q164" i="71"/>
  <c r="P164" i="71"/>
  <c r="BV163" i="71"/>
  <c r="BU163" i="71"/>
  <c r="CB163" i="71" s="1"/>
  <c r="BH163" i="71"/>
  <c r="BG163" i="71"/>
  <c r="BI163" i="71" s="1"/>
  <c r="BE163" i="71"/>
  <c r="BD163" i="71"/>
  <c r="AL163" i="71"/>
  <c r="AK163" i="71"/>
  <c r="AJ163" i="71"/>
  <c r="AG163" i="71"/>
  <c r="Z163" i="71"/>
  <c r="Y163" i="71"/>
  <c r="Q163" i="71"/>
  <c r="P163" i="71"/>
  <c r="BX162" i="71"/>
  <c r="BV162" i="71"/>
  <c r="CC162" i="71" s="1"/>
  <c r="BU162" i="71"/>
  <c r="BW162" i="71" s="1"/>
  <c r="BH162" i="71"/>
  <c r="BG162" i="71"/>
  <c r="BE162" i="71"/>
  <c r="BD162" i="71"/>
  <c r="AL162" i="71"/>
  <c r="AK162" i="71"/>
  <c r="AJ162" i="71"/>
  <c r="AG162" i="71"/>
  <c r="Z162" i="71"/>
  <c r="Y162" i="71"/>
  <c r="Q162" i="71"/>
  <c r="P162" i="71"/>
  <c r="BW161" i="71"/>
  <c r="BV161" i="71"/>
  <c r="BU161" i="71"/>
  <c r="CB161" i="71" s="1"/>
  <c r="BH161" i="71"/>
  <c r="BK161" i="71" s="1"/>
  <c r="BG161" i="71"/>
  <c r="BF161" i="71"/>
  <c r="BE161" i="71"/>
  <c r="BD161" i="71"/>
  <c r="AL161" i="71"/>
  <c r="AM161" i="71" s="1"/>
  <c r="AK161" i="71"/>
  <c r="AJ161" i="71"/>
  <c r="AG161" i="71"/>
  <c r="Z161" i="71"/>
  <c r="CA161" i="71" s="1"/>
  <c r="Y161" i="71"/>
  <c r="Q161" i="71"/>
  <c r="P161" i="71"/>
  <c r="BV160" i="71"/>
  <c r="CC160" i="71" s="1"/>
  <c r="BU160" i="71"/>
  <c r="BH160" i="71"/>
  <c r="BG160" i="71"/>
  <c r="BE160" i="71"/>
  <c r="BK160" i="71" s="1"/>
  <c r="BD160" i="71"/>
  <c r="AL160" i="71"/>
  <c r="AK160" i="71"/>
  <c r="AJ160" i="71"/>
  <c r="AG160" i="71"/>
  <c r="Z160" i="71"/>
  <c r="Y160" i="71"/>
  <c r="AA160" i="71" s="1"/>
  <c r="Q160" i="71"/>
  <c r="P160" i="71"/>
  <c r="BV159" i="71"/>
  <c r="BX159" i="71" s="1"/>
  <c r="BU159" i="71"/>
  <c r="BH159" i="71"/>
  <c r="BG159" i="71"/>
  <c r="BI159" i="71" s="1"/>
  <c r="BE159" i="71"/>
  <c r="BK159" i="71" s="1"/>
  <c r="BD159" i="71"/>
  <c r="AL159" i="71"/>
  <c r="AK159" i="71"/>
  <c r="AM159" i="71" s="1"/>
  <c r="AJ159" i="71"/>
  <c r="AG159" i="71"/>
  <c r="Z159" i="71"/>
  <c r="Y159" i="71"/>
  <c r="Q159" i="71"/>
  <c r="P159" i="71"/>
  <c r="BV158" i="71"/>
  <c r="BU158" i="71"/>
  <c r="BW158" i="71" s="1"/>
  <c r="BH158" i="71"/>
  <c r="BI158" i="71" s="1"/>
  <c r="BG158" i="71"/>
  <c r="BE158" i="71"/>
  <c r="BD158" i="71"/>
  <c r="AL158" i="71"/>
  <c r="AK158" i="71"/>
  <c r="AJ158" i="71"/>
  <c r="AG158" i="71"/>
  <c r="Z158" i="71"/>
  <c r="AC158" i="71" s="1"/>
  <c r="Y158" i="71"/>
  <c r="Q158" i="71"/>
  <c r="P158" i="71"/>
  <c r="BW157" i="71"/>
  <c r="BY157" i="71" s="1"/>
  <c r="BV157" i="71"/>
  <c r="BU157" i="71"/>
  <c r="CB157" i="71" s="1"/>
  <c r="BH157" i="71"/>
  <c r="BG157" i="71"/>
  <c r="BE157" i="71"/>
  <c r="BD157" i="71"/>
  <c r="AL157" i="71"/>
  <c r="AK157" i="71"/>
  <c r="AM157" i="71" s="1"/>
  <c r="AJ157" i="71"/>
  <c r="AG157" i="71"/>
  <c r="Z157" i="71"/>
  <c r="Y157" i="71"/>
  <c r="BZ157" i="71" s="1"/>
  <c r="CD157" i="71" s="1"/>
  <c r="Q157" i="71"/>
  <c r="AC157" i="71" s="1"/>
  <c r="P157" i="71"/>
  <c r="BV156" i="71"/>
  <c r="CC156" i="71" s="1"/>
  <c r="BU156" i="71"/>
  <c r="BH156" i="71"/>
  <c r="BI156" i="71" s="1"/>
  <c r="BG156" i="71"/>
  <c r="BE156" i="71"/>
  <c r="BD156" i="71"/>
  <c r="AL156" i="71"/>
  <c r="AM156" i="71" s="1"/>
  <c r="AK156" i="71"/>
  <c r="AJ156" i="71"/>
  <c r="AG156" i="71"/>
  <c r="Z156" i="71"/>
  <c r="AA156" i="71" s="1"/>
  <c r="Y156" i="71"/>
  <c r="Q156" i="71"/>
  <c r="P156" i="71"/>
  <c r="R156" i="71" s="1"/>
  <c r="BV155" i="71"/>
  <c r="BU155" i="71"/>
  <c r="BH155" i="71"/>
  <c r="BG155" i="71"/>
  <c r="BE155" i="71"/>
  <c r="BF155" i="71" s="1"/>
  <c r="BD155" i="71"/>
  <c r="AL155" i="71"/>
  <c r="AK155" i="71"/>
  <c r="AM155" i="71" s="1"/>
  <c r="AJ155" i="71"/>
  <c r="AG155" i="71"/>
  <c r="Z155" i="71"/>
  <c r="Y155" i="71"/>
  <c r="Q155" i="71"/>
  <c r="P155" i="71"/>
  <c r="BZ155" i="71" s="1"/>
  <c r="BV154" i="71"/>
  <c r="BU154" i="71"/>
  <c r="BH154" i="71"/>
  <c r="BI154" i="71" s="1"/>
  <c r="BG154" i="71"/>
  <c r="BE154" i="71"/>
  <c r="BD154" i="71"/>
  <c r="AL154" i="71"/>
  <c r="AK154" i="71"/>
  <c r="AM154" i="71" s="1"/>
  <c r="AJ154" i="71"/>
  <c r="AG154" i="71"/>
  <c r="Z154" i="71"/>
  <c r="CA154" i="71" s="1"/>
  <c r="Y154" i="71"/>
  <c r="AA154" i="71" s="1"/>
  <c r="Q154" i="71"/>
  <c r="P154" i="71"/>
  <c r="BV153" i="71"/>
  <c r="BU153" i="71"/>
  <c r="BW153" i="71" s="1"/>
  <c r="BH153" i="71"/>
  <c r="BG153" i="71"/>
  <c r="BE153" i="71"/>
  <c r="BD153" i="71"/>
  <c r="AL153" i="71"/>
  <c r="AK153" i="71"/>
  <c r="AM153" i="71" s="1"/>
  <c r="AJ153" i="71"/>
  <c r="AG153" i="71"/>
  <c r="Z153" i="71"/>
  <c r="Y153" i="71"/>
  <c r="AA153" i="71" s="1"/>
  <c r="Q153" i="71"/>
  <c r="P153" i="71"/>
  <c r="BV152" i="71"/>
  <c r="CC152" i="71" s="1"/>
  <c r="BU152" i="71"/>
  <c r="BH152" i="71"/>
  <c r="BG152" i="71"/>
  <c r="BE152" i="71"/>
  <c r="BD152" i="71"/>
  <c r="AL152" i="71"/>
  <c r="AK152" i="71"/>
  <c r="AJ152" i="71"/>
  <c r="AG152" i="71"/>
  <c r="Z152" i="71"/>
  <c r="Y152" i="71"/>
  <c r="AA152" i="71" s="1"/>
  <c r="Q152" i="71"/>
  <c r="P152" i="71"/>
  <c r="AB152" i="71" s="1"/>
  <c r="BV151" i="71"/>
  <c r="CC151" i="71" s="1"/>
  <c r="BU151" i="71"/>
  <c r="BH151" i="71"/>
  <c r="BG151" i="71"/>
  <c r="BI151" i="71" s="1"/>
  <c r="BE151" i="71"/>
  <c r="BD151" i="71"/>
  <c r="AL151" i="71"/>
  <c r="AK151" i="71"/>
  <c r="AJ151" i="71"/>
  <c r="AG151" i="71"/>
  <c r="Z151" i="71"/>
  <c r="Y151" i="71"/>
  <c r="AA151" i="71" s="1"/>
  <c r="Q151" i="71"/>
  <c r="P151" i="71"/>
  <c r="BV149" i="71"/>
  <c r="BX149" i="71" s="1"/>
  <c r="BU149" i="71"/>
  <c r="BH149" i="71"/>
  <c r="BG149" i="71"/>
  <c r="BI149" i="71" s="1"/>
  <c r="BE149" i="71"/>
  <c r="BK149" i="71" s="1"/>
  <c r="BD149" i="71"/>
  <c r="AL149" i="71"/>
  <c r="AK149" i="71"/>
  <c r="AM149" i="71" s="1"/>
  <c r="AJ149" i="71"/>
  <c r="AG149" i="71"/>
  <c r="Z149" i="71"/>
  <c r="Y149" i="71"/>
  <c r="AA149" i="71" s="1"/>
  <c r="Q149" i="71"/>
  <c r="P149" i="71"/>
  <c r="BV148" i="71"/>
  <c r="BX148" i="71" s="1"/>
  <c r="BU148" i="71"/>
  <c r="BH148" i="71"/>
  <c r="BG148" i="71"/>
  <c r="BE148" i="71"/>
  <c r="BD148" i="71"/>
  <c r="AL148" i="71"/>
  <c r="AK148" i="71"/>
  <c r="AJ148" i="71"/>
  <c r="AG148" i="71"/>
  <c r="Z148" i="71"/>
  <c r="Y148" i="71"/>
  <c r="Q148" i="71"/>
  <c r="P148" i="71"/>
  <c r="BV147" i="71"/>
  <c r="CC147" i="71" s="1"/>
  <c r="BU147" i="71"/>
  <c r="BW147" i="71" s="1"/>
  <c r="BH147" i="71"/>
  <c r="BG147" i="71"/>
  <c r="BI147" i="71" s="1"/>
  <c r="BE147" i="71"/>
  <c r="BD147" i="71"/>
  <c r="AL147" i="71"/>
  <c r="AK147" i="71"/>
  <c r="AM147" i="71" s="1"/>
  <c r="AJ147" i="71"/>
  <c r="AG147" i="71"/>
  <c r="Z147" i="71"/>
  <c r="Y147" i="71"/>
  <c r="AA147" i="71" s="1"/>
  <c r="Q147" i="71"/>
  <c r="P147" i="71"/>
  <c r="BV146" i="71"/>
  <c r="CC146" i="71" s="1"/>
  <c r="BU146" i="71"/>
  <c r="BH146" i="71"/>
  <c r="BG146" i="71"/>
  <c r="BE146" i="71"/>
  <c r="BK146" i="71" s="1"/>
  <c r="BD146" i="71"/>
  <c r="AL146" i="71"/>
  <c r="AK146" i="71"/>
  <c r="AJ146" i="71"/>
  <c r="AG146" i="71"/>
  <c r="Z146" i="71"/>
  <c r="Y146" i="71"/>
  <c r="Q146" i="71"/>
  <c r="P146" i="71"/>
  <c r="BX145" i="71"/>
  <c r="BV145" i="71"/>
  <c r="CC145" i="71" s="1"/>
  <c r="BU145" i="71"/>
  <c r="BH145" i="71"/>
  <c r="BI145" i="71" s="1"/>
  <c r="BG145" i="71"/>
  <c r="BE145" i="71"/>
  <c r="BD145" i="71"/>
  <c r="AL145" i="71"/>
  <c r="AK145" i="71"/>
  <c r="AJ145" i="71"/>
  <c r="AG145" i="71"/>
  <c r="Z145" i="71"/>
  <c r="CA145" i="71" s="1"/>
  <c r="Y145" i="71"/>
  <c r="Q145" i="71"/>
  <c r="P145" i="71"/>
  <c r="BZ145" i="71"/>
  <c r="BV144" i="71"/>
  <c r="BU144" i="71"/>
  <c r="CB144" i="71" s="1"/>
  <c r="BH144" i="71"/>
  <c r="BG144" i="71"/>
  <c r="BI144" i="71" s="1"/>
  <c r="BE144" i="71"/>
  <c r="BD144" i="71"/>
  <c r="AL144" i="71"/>
  <c r="AK144" i="71"/>
  <c r="AJ144" i="71"/>
  <c r="AG144" i="71"/>
  <c r="Z144" i="71"/>
  <c r="Y144" i="71"/>
  <c r="Q144" i="71"/>
  <c r="P144" i="71"/>
  <c r="BV143" i="71"/>
  <c r="BX143" i="71" s="1"/>
  <c r="BU143" i="71"/>
  <c r="BH143" i="71"/>
  <c r="BG143" i="71"/>
  <c r="BI143" i="71" s="1"/>
  <c r="BE143" i="71"/>
  <c r="BD143" i="71"/>
  <c r="AL143" i="71"/>
  <c r="AK143" i="71"/>
  <c r="AJ143" i="71"/>
  <c r="AG143" i="71"/>
  <c r="Z143" i="71"/>
  <c r="Y143" i="71"/>
  <c r="Q143" i="71"/>
  <c r="P143" i="71"/>
  <c r="BV142" i="71"/>
  <c r="CC142" i="71" s="1"/>
  <c r="BU142" i="71"/>
  <c r="BW142" i="71" s="1"/>
  <c r="BH142" i="71"/>
  <c r="BI142" i="71" s="1"/>
  <c r="BG142" i="71"/>
  <c r="BE142" i="71"/>
  <c r="BD142" i="71"/>
  <c r="AL142" i="71"/>
  <c r="AM142" i="71" s="1"/>
  <c r="AK142" i="71"/>
  <c r="AJ142" i="71"/>
  <c r="AG142" i="71"/>
  <c r="Z142" i="71"/>
  <c r="CA142" i="71" s="1"/>
  <c r="Y142" i="71"/>
  <c r="Q142" i="71"/>
  <c r="P142" i="71"/>
  <c r="BX141" i="71"/>
  <c r="BV141" i="71"/>
  <c r="CC141" i="71" s="1"/>
  <c r="BU141" i="71"/>
  <c r="BW141" i="71" s="1"/>
  <c r="BH141" i="71"/>
  <c r="BG141" i="71"/>
  <c r="BI141" i="71" s="1"/>
  <c r="BE141" i="71"/>
  <c r="BD141" i="71"/>
  <c r="AL141" i="71"/>
  <c r="AK141" i="71"/>
  <c r="AM141" i="71" s="1"/>
  <c r="AJ141" i="71"/>
  <c r="AG141" i="71"/>
  <c r="Z141" i="71"/>
  <c r="Y141" i="71"/>
  <c r="AA141" i="71" s="1"/>
  <c r="Q141" i="71"/>
  <c r="P141" i="71"/>
  <c r="BW140" i="71"/>
  <c r="BV140" i="71"/>
  <c r="BU140" i="71"/>
  <c r="CB140" i="71" s="1"/>
  <c r="BH140" i="71"/>
  <c r="BG140" i="71"/>
  <c r="BE140" i="71"/>
  <c r="BK140" i="71" s="1"/>
  <c r="BD140" i="71"/>
  <c r="AL140" i="71"/>
  <c r="AK140" i="71"/>
  <c r="AM140" i="71" s="1"/>
  <c r="AJ140" i="71"/>
  <c r="AG140" i="71"/>
  <c r="Z140" i="71"/>
  <c r="Y140" i="71"/>
  <c r="AA140" i="71" s="1"/>
  <c r="Q140" i="71"/>
  <c r="P140" i="71"/>
  <c r="BV139" i="71"/>
  <c r="CC139" i="71" s="1"/>
  <c r="BX139" i="71"/>
  <c r="BU139" i="71"/>
  <c r="BW139" i="71" s="1"/>
  <c r="BH139" i="71"/>
  <c r="BG139" i="71"/>
  <c r="BE139" i="71"/>
  <c r="BK139" i="71" s="1"/>
  <c r="BD139" i="71"/>
  <c r="BJ139" i="71" s="1"/>
  <c r="AL139" i="71"/>
  <c r="AK139" i="71"/>
  <c r="AM139" i="71" s="1"/>
  <c r="AJ139" i="71"/>
  <c r="AG139" i="71"/>
  <c r="Z139" i="71"/>
  <c r="Y139" i="71"/>
  <c r="Q139" i="71"/>
  <c r="P139" i="71"/>
  <c r="BV138" i="71"/>
  <c r="BX138" i="71" s="1"/>
  <c r="CC138" i="71"/>
  <c r="BU138" i="71"/>
  <c r="BW138" i="71" s="1"/>
  <c r="BY138" i="71" s="1"/>
  <c r="BH138" i="71"/>
  <c r="BG138" i="71"/>
  <c r="BE138" i="71"/>
  <c r="BD138" i="71"/>
  <c r="BJ138" i="71" s="1"/>
  <c r="AL138" i="71"/>
  <c r="AK138" i="71"/>
  <c r="AJ138" i="71"/>
  <c r="AG138" i="71"/>
  <c r="Z138" i="71"/>
  <c r="Y138" i="71"/>
  <c r="Q138" i="71"/>
  <c r="P138" i="71"/>
  <c r="BV137" i="71"/>
  <c r="CC137" i="71" s="1"/>
  <c r="BU137" i="71"/>
  <c r="BH137" i="71"/>
  <c r="BI137" i="71" s="1"/>
  <c r="BG137" i="71"/>
  <c r="BE137" i="71"/>
  <c r="BD137" i="71"/>
  <c r="AL137" i="71"/>
  <c r="AK137" i="71"/>
  <c r="AJ137" i="71"/>
  <c r="AG137" i="71"/>
  <c r="Z137" i="71"/>
  <c r="AC137" i="71" s="1"/>
  <c r="Y137" i="71"/>
  <c r="Q137" i="71"/>
  <c r="P137" i="71"/>
  <c r="BV136" i="71"/>
  <c r="BU136" i="71"/>
  <c r="BH136" i="71"/>
  <c r="BG136" i="71"/>
  <c r="BE136" i="71"/>
  <c r="BD136" i="71"/>
  <c r="AL136" i="71"/>
  <c r="AK136" i="71"/>
  <c r="AM136" i="71" s="1"/>
  <c r="AJ136" i="71"/>
  <c r="AG136" i="71"/>
  <c r="Z136" i="71"/>
  <c r="Y136" i="71"/>
  <c r="Q136" i="71"/>
  <c r="P136" i="71"/>
  <c r="BV135" i="71"/>
  <c r="BU135" i="71"/>
  <c r="CB135" i="71"/>
  <c r="BH135" i="71"/>
  <c r="BG135" i="71"/>
  <c r="BI135" i="71" s="1"/>
  <c r="BJ135" i="71"/>
  <c r="BE135" i="71"/>
  <c r="BD135" i="71"/>
  <c r="AL135" i="71"/>
  <c r="AK135" i="71"/>
  <c r="AM135" i="71" s="1"/>
  <c r="AJ135" i="71"/>
  <c r="AG135" i="71"/>
  <c r="Z135" i="71"/>
  <c r="Y135" i="71"/>
  <c r="Q135" i="71"/>
  <c r="P135" i="71"/>
  <c r="BV134" i="71"/>
  <c r="BX134" i="71" s="1"/>
  <c r="BU134" i="71"/>
  <c r="BW134" i="71"/>
  <c r="BH134" i="71"/>
  <c r="BK134" i="71" s="1"/>
  <c r="BG134" i="71"/>
  <c r="BE134" i="71"/>
  <c r="BD134" i="71"/>
  <c r="AL134" i="71"/>
  <c r="AM134" i="71" s="1"/>
  <c r="AK134" i="71"/>
  <c r="AJ134" i="71"/>
  <c r="AG134" i="71"/>
  <c r="Z134" i="71"/>
  <c r="Y134" i="71"/>
  <c r="Q134" i="71"/>
  <c r="P134" i="71"/>
  <c r="BV133" i="71"/>
  <c r="BU133" i="71"/>
  <c r="BW133" i="71" s="1"/>
  <c r="BH133" i="71"/>
  <c r="BG133" i="71"/>
  <c r="BE133" i="71"/>
  <c r="BD133" i="71"/>
  <c r="AL133" i="71"/>
  <c r="AK133" i="71"/>
  <c r="AJ133" i="71"/>
  <c r="AG133" i="71"/>
  <c r="Z133" i="71"/>
  <c r="Y133" i="71"/>
  <c r="Q133" i="71"/>
  <c r="P133" i="71"/>
  <c r="BV132" i="71"/>
  <c r="BU132" i="71"/>
  <c r="BH132" i="71"/>
  <c r="BK132" i="71" s="1"/>
  <c r="BG132" i="71"/>
  <c r="BI132" i="71" s="1"/>
  <c r="BE132" i="71"/>
  <c r="BD132" i="71"/>
  <c r="AL132" i="71"/>
  <c r="AK132" i="71"/>
  <c r="AM132" i="71" s="1"/>
  <c r="AJ132" i="71"/>
  <c r="AG132" i="71"/>
  <c r="Z132" i="71"/>
  <c r="Y132" i="71"/>
  <c r="Q132" i="71"/>
  <c r="P132" i="71"/>
  <c r="BX131" i="71"/>
  <c r="BV131" i="71"/>
  <c r="CC131" i="71"/>
  <c r="BU131" i="71"/>
  <c r="CB131" i="71" s="1"/>
  <c r="BH131" i="71"/>
  <c r="BI131" i="71" s="1"/>
  <c r="BG131" i="71"/>
  <c r="BE131" i="71"/>
  <c r="BD131" i="71"/>
  <c r="AL131" i="71"/>
  <c r="AK131" i="71"/>
  <c r="AJ131" i="71"/>
  <c r="AG131" i="71"/>
  <c r="Z131" i="71"/>
  <c r="AA131" i="71" s="1"/>
  <c r="Y131" i="71"/>
  <c r="Q131" i="71"/>
  <c r="P131" i="71"/>
  <c r="BV130" i="71"/>
  <c r="BU130" i="71"/>
  <c r="BH130" i="71"/>
  <c r="BI130" i="71" s="1"/>
  <c r="BG130" i="71"/>
  <c r="BE130" i="71"/>
  <c r="BD130" i="71"/>
  <c r="AL130" i="71"/>
  <c r="AM130" i="71" s="1"/>
  <c r="AK130" i="71"/>
  <c r="AJ130" i="71"/>
  <c r="AG130" i="71"/>
  <c r="Z130" i="71"/>
  <c r="Y130" i="71"/>
  <c r="AA130" i="71" s="1"/>
  <c r="Q130" i="71"/>
  <c r="AC130" i="71" s="1"/>
  <c r="P130" i="71"/>
  <c r="BZ130" i="71"/>
  <c r="BV129" i="71"/>
  <c r="BX129" i="71" s="1"/>
  <c r="BU129" i="71"/>
  <c r="BH129" i="71"/>
  <c r="BG129" i="71"/>
  <c r="BE129" i="71"/>
  <c r="BD129" i="71"/>
  <c r="AL129" i="71"/>
  <c r="AK129" i="71"/>
  <c r="AJ129" i="71"/>
  <c r="AG129" i="71"/>
  <c r="Z129" i="71"/>
  <c r="Y129" i="71"/>
  <c r="Q129" i="71"/>
  <c r="P129" i="71"/>
  <c r="BV128" i="71"/>
  <c r="BU128" i="71"/>
  <c r="BH128" i="71"/>
  <c r="BI128" i="71" s="1"/>
  <c r="BG128" i="71"/>
  <c r="BE128" i="71"/>
  <c r="BD128" i="71"/>
  <c r="BJ128" i="71" s="1"/>
  <c r="AL128" i="71"/>
  <c r="AM128" i="71" s="1"/>
  <c r="AK128" i="71"/>
  <c r="AJ128" i="71"/>
  <c r="AG128" i="71"/>
  <c r="Z128" i="71"/>
  <c r="Y128" i="71"/>
  <c r="Q128" i="71"/>
  <c r="CA128" i="71"/>
  <c r="P128" i="71"/>
  <c r="BZ128" i="71" s="1"/>
  <c r="CB127" i="71"/>
  <c r="BV127" i="71"/>
  <c r="BX127" i="71" s="1"/>
  <c r="BU127" i="71"/>
  <c r="BW127" i="71" s="1"/>
  <c r="BH127" i="71"/>
  <c r="BG127" i="71"/>
  <c r="BE127" i="71"/>
  <c r="BD127" i="71"/>
  <c r="AL127" i="71"/>
  <c r="AK127" i="71"/>
  <c r="AJ127" i="71"/>
  <c r="AG127" i="71"/>
  <c r="Z127" i="71"/>
  <c r="Y127" i="71"/>
  <c r="Q127" i="71"/>
  <c r="P127" i="71"/>
  <c r="BV126" i="71"/>
  <c r="CC126" i="71" s="1"/>
  <c r="BU126" i="71"/>
  <c r="BH126" i="71"/>
  <c r="BG126" i="71"/>
  <c r="BE126" i="71"/>
  <c r="BD126" i="71"/>
  <c r="AL126" i="71"/>
  <c r="AK126" i="71"/>
  <c r="AJ126" i="71"/>
  <c r="AG126" i="71"/>
  <c r="Z126" i="71"/>
  <c r="Y126" i="71"/>
  <c r="Q126" i="71"/>
  <c r="P126" i="71"/>
  <c r="BV125" i="71"/>
  <c r="BU125" i="71"/>
  <c r="CB125" i="71" s="1"/>
  <c r="BH125" i="71"/>
  <c r="BG125" i="71"/>
  <c r="BE125" i="71"/>
  <c r="BD125" i="71"/>
  <c r="AL125" i="71"/>
  <c r="AK125" i="71"/>
  <c r="AJ125" i="71"/>
  <c r="AG125" i="71"/>
  <c r="Z125" i="71"/>
  <c r="Y125" i="71"/>
  <c r="BZ125" i="71" s="1"/>
  <c r="Q125" i="71"/>
  <c r="CA125" i="71" s="1"/>
  <c r="P125" i="71"/>
  <c r="BV124" i="71"/>
  <c r="CC124" i="71" s="1"/>
  <c r="BU124" i="71"/>
  <c r="CB124" i="71" s="1"/>
  <c r="BH124" i="71"/>
  <c r="BG124" i="71"/>
  <c r="BE124" i="71"/>
  <c r="BD124" i="71"/>
  <c r="AL124" i="71"/>
  <c r="AK124" i="71"/>
  <c r="AM124" i="71"/>
  <c r="AJ124" i="71"/>
  <c r="AG124" i="71"/>
  <c r="Z124" i="71"/>
  <c r="Y124" i="71"/>
  <c r="Q124" i="71"/>
  <c r="P124" i="71"/>
  <c r="BV123" i="71"/>
  <c r="CC123" i="71" s="1"/>
  <c r="BU123" i="71"/>
  <c r="BW123" i="71" s="1"/>
  <c r="BH123" i="71"/>
  <c r="BK123" i="71"/>
  <c r="BG123" i="71"/>
  <c r="BE123" i="71"/>
  <c r="BD123" i="71"/>
  <c r="AL123" i="71"/>
  <c r="AK123" i="71"/>
  <c r="AJ123" i="71"/>
  <c r="AG123" i="71"/>
  <c r="Z123" i="71"/>
  <c r="Y123" i="71"/>
  <c r="Q123" i="71"/>
  <c r="P123" i="71"/>
  <c r="BV122" i="71"/>
  <c r="CC122" i="71"/>
  <c r="BU122" i="71"/>
  <c r="BH122" i="71"/>
  <c r="BG122" i="71"/>
  <c r="BE122" i="71"/>
  <c r="BD122" i="71"/>
  <c r="AL122" i="71"/>
  <c r="AK122" i="71"/>
  <c r="AJ122" i="71"/>
  <c r="AG122" i="71"/>
  <c r="Z122" i="71"/>
  <c r="Y122" i="71"/>
  <c r="Q122" i="71"/>
  <c r="P122" i="71"/>
  <c r="BZ122" i="71" s="1"/>
  <c r="BV121" i="71"/>
  <c r="BU121" i="71"/>
  <c r="BH121" i="71"/>
  <c r="BG121" i="71"/>
  <c r="BE121" i="71"/>
  <c r="BD121" i="71"/>
  <c r="AL121" i="71"/>
  <c r="AK121" i="71"/>
  <c r="AJ121" i="71"/>
  <c r="AG121" i="71"/>
  <c r="Z121" i="71"/>
  <c r="Y121" i="71"/>
  <c r="Q121" i="71"/>
  <c r="AC121" i="71" s="1"/>
  <c r="P121" i="71"/>
  <c r="BV120" i="71"/>
  <c r="CC120" i="71" s="1"/>
  <c r="BU120" i="71"/>
  <c r="CB120" i="71" s="1"/>
  <c r="BH120" i="71"/>
  <c r="BG120" i="71"/>
  <c r="BE120" i="71"/>
  <c r="BD120" i="71"/>
  <c r="AL120" i="71"/>
  <c r="AM120" i="71" s="1"/>
  <c r="AK120" i="71"/>
  <c r="AJ120" i="71"/>
  <c r="AG120" i="71"/>
  <c r="Z120" i="71"/>
  <c r="Y120" i="71"/>
  <c r="Q120" i="71"/>
  <c r="P120" i="71"/>
  <c r="BV119" i="71"/>
  <c r="BU119" i="71"/>
  <c r="BW119" i="71" s="1"/>
  <c r="BH119" i="71"/>
  <c r="BG119" i="71"/>
  <c r="BE119" i="71"/>
  <c r="BD119" i="71"/>
  <c r="AL119" i="71"/>
  <c r="AK119" i="71"/>
  <c r="AM119" i="71" s="1"/>
  <c r="AJ119" i="71"/>
  <c r="AG119" i="71"/>
  <c r="Z119" i="71"/>
  <c r="Y119" i="71"/>
  <c r="BZ119" i="71" s="1"/>
  <c r="Q119" i="71"/>
  <c r="P119" i="71"/>
  <c r="R792" i="14" s="1"/>
  <c r="BV118" i="71"/>
  <c r="CC118" i="71" s="1"/>
  <c r="BU118" i="71"/>
  <c r="BW118" i="71" s="1"/>
  <c r="BH118" i="71"/>
  <c r="BG118" i="71"/>
  <c r="BE118" i="71"/>
  <c r="BD118" i="71"/>
  <c r="AL118" i="71"/>
  <c r="AM118" i="71" s="1"/>
  <c r="AK118" i="71"/>
  <c r="AJ118" i="71"/>
  <c r="AG118" i="71"/>
  <c r="Z118" i="71"/>
  <c r="Y118" i="71"/>
  <c r="Q118" i="71"/>
  <c r="P118" i="71"/>
  <c r="BV117" i="71"/>
  <c r="CC117" i="71" s="1"/>
  <c r="BU117" i="71"/>
  <c r="CB117" i="71" s="1"/>
  <c r="BH117" i="71"/>
  <c r="BG117" i="71"/>
  <c r="BI117" i="71" s="1"/>
  <c r="BE117" i="71"/>
  <c r="BK117" i="71" s="1"/>
  <c r="BD117" i="71"/>
  <c r="AL117" i="71"/>
  <c r="AK117" i="71"/>
  <c r="AJ117" i="71"/>
  <c r="AG117" i="71"/>
  <c r="Z117" i="71"/>
  <c r="Y117" i="71"/>
  <c r="Q117" i="71"/>
  <c r="P117" i="71"/>
  <c r="CC116" i="71"/>
  <c r="BV116" i="71"/>
  <c r="BX116" i="71" s="1"/>
  <c r="BU116" i="71"/>
  <c r="BI116" i="71"/>
  <c r="BH116" i="71"/>
  <c r="BG116" i="71"/>
  <c r="BE116" i="71"/>
  <c r="BK116" i="71"/>
  <c r="BD116" i="71"/>
  <c r="BJ116" i="71" s="1"/>
  <c r="AL116" i="71"/>
  <c r="AK116" i="71"/>
  <c r="AJ116" i="71"/>
  <c r="AG116" i="71"/>
  <c r="Z116" i="71"/>
  <c r="Y116" i="71"/>
  <c r="Q116" i="71"/>
  <c r="P116" i="71"/>
  <c r="BV115" i="71"/>
  <c r="BX115" i="71" s="1"/>
  <c r="BU115" i="71"/>
  <c r="CB115" i="71" s="1"/>
  <c r="BH115" i="71"/>
  <c r="BG115" i="71"/>
  <c r="BE115" i="71"/>
  <c r="BD115" i="71"/>
  <c r="AL115" i="71"/>
  <c r="AK115" i="71"/>
  <c r="AJ115" i="71"/>
  <c r="AG115" i="71"/>
  <c r="Z115" i="71"/>
  <c r="Y115" i="71"/>
  <c r="Q115" i="71"/>
  <c r="P115" i="71"/>
  <c r="BW114" i="71"/>
  <c r="BV114" i="71"/>
  <c r="CC114" i="71" s="1"/>
  <c r="BU114" i="71"/>
  <c r="CB114" i="71"/>
  <c r="BH114" i="71"/>
  <c r="BG114" i="71"/>
  <c r="BE114" i="71"/>
  <c r="BD114" i="71"/>
  <c r="AL114" i="71"/>
  <c r="AM114" i="71" s="1"/>
  <c r="AK114" i="71"/>
  <c r="AJ114" i="71"/>
  <c r="AG114" i="71"/>
  <c r="AA114" i="71"/>
  <c r="Z114" i="71"/>
  <c r="Y114" i="71"/>
  <c r="Q114" i="71"/>
  <c r="AC114" i="71"/>
  <c r="AD114" i="71" s="1"/>
  <c r="P114" i="71"/>
  <c r="R787" i="14" s="1"/>
  <c r="BV113" i="71"/>
  <c r="BU113" i="71"/>
  <c r="BH113" i="71"/>
  <c r="BG113" i="71"/>
  <c r="BI113" i="71" s="1"/>
  <c r="BE113" i="71"/>
  <c r="BK113" i="71" s="1"/>
  <c r="BD113" i="71"/>
  <c r="AL113" i="71"/>
  <c r="AM113" i="71" s="1"/>
  <c r="AK113" i="71"/>
  <c r="AJ113" i="71"/>
  <c r="AG113" i="71"/>
  <c r="Z113" i="71"/>
  <c r="AA113" i="71" s="1"/>
  <c r="Y113" i="71"/>
  <c r="Q113" i="71"/>
  <c r="P113" i="71"/>
  <c r="BV112" i="71"/>
  <c r="BU112" i="71"/>
  <c r="BH112" i="71"/>
  <c r="BI112" i="71" s="1"/>
  <c r="BG112" i="71"/>
  <c r="BE112" i="71"/>
  <c r="BD112" i="71"/>
  <c r="AL112" i="71"/>
  <c r="AK112" i="71"/>
  <c r="AM112" i="71"/>
  <c r="AJ112" i="71"/>
  <c r="AG112" i="71"/>
  <c r="Z112" i="71"/>
  <c r="Y112" i="71"/>
  <c r="Q112" i="71"/>
  <c r="CA112" i="71" s="1"/>
  <c r="P112" i="71"/>
  <c r="R785" i="14" s="1"/>
  <c r="BV111" i="71"/>
  <c r="BX111" i="71" s="1"/>
  <c r="BU111" i="71"/>
  <c r="BH111" i="71"/>
  <c r="BG111" i="71"/>
  <c r="BE111" i="71"/>
  <c r="BK111" i="71" s="1"/>
  <c r="BD111" i="71"/>
  <c r="AL111" i="71"/>
  <c r="AK111" i="71"/>
  <c r="AM111" i="71" s="1"/>
  <c r="AJ111" i="71"/>
  <c r="AG111" i="71"/>
  <c r="Z111" i="71"/>
  <c r="Y111" i="71"/>
  <c r="AA111" i="71" s="1"/>
  <c r="Q111" i="71"/>
  <c r="P111" i="71"/>
  <c r="BV110" i="71"/>
  <c r="BU110" i="71"/>
  <c r="BH110" i="71"/>
  <c r="BG110" i="71"/>
  <c r="BE110" i="71"/>
  <c r="BD110" i="71"/>
  <c r="AL110" i="71"/>
  <c r="AK110" i="71"/>
  <c r="AM110" i="71" s="1"/>
  <c r="AJ110" i="71"/>
  <c r="AG110" i="71"/>
  <c r="Z110" i="71"/>
  <c r="Y110" i="71"/>
  <c r="AB110" i="71" s="1"/>
  <c r="Q110" i="71"/>
  <c r="P110" i="71"/>
  <c r="BV109" i="71"/>
  <c r="BU109" i="71"/>
  <c r="CB109" i="71" s="1"/>
  <c r="BH109" i="71"/>
  <c r="BG109" i="71"/>
  <c r="BE109" i="71"/>
  <c r="BD109" i="71"/>
  <c r="BJ109" i="71" s="1"/>
  <c r="AL109" i="71"/>
  <c r="AK109" i="71"/>
  <c r="AJ109" i="71"/>
  <c r="AG109" i="71"/>
  <c r="Z109" i="71"/>
  <c r="Y109" i="71"/>
  <c r="Q109" i="71"/>
  <c r="P109" i="71"/>
  <c r="BV108" i="71"/>
  <c r="CC108" i="71" s="1"/>
  <c r="BU108" i="71"/>
  <c r="BH108" i="71"/>
  <c r="BG108" i="71"/>
  <c r="BI108" i="71" s="1"/>
  <c r="BE108" i="71"/>
  <c r="BF108" i="71" s="1"/>
  <c r="BD108" i="71"/>
  <c r="AL108" i="71"/>
  <c r="AK108" i="71"/>
  <c r="AM108" i="71" s="1"/>
  <c r="AJ108" i="71"/>
  <c r="AG108" i="71"/>
  <c r="Z108" i="71"/>
  <c r="Y108" i="71"/>
  <c r="Q108" i="71"/>
  <c r="CA108" i="71" s="1"/>
  <c r="P108" i="71"/>
  <c r="BV107" i="71"/>
  <c r="BU107" i="71"/>
  <c r="BH107" i="71"/>
  <c r="BG107" i="71"/>
  <c r="BI107" i="71" s="1"/>
  <c r="BE107" i="71"/>
  <c r="BK107" i="71" s="1"/>
  <c r="BD107" i="71"/>
  <c r="AL107" i="71"/>
  <c r="AK107" i="71"/>
  <c r="AJ107" i="71"/>
  <c r="AG107" i="71"/>
  <c r="Z107" i="71"/>
  <c r="Y107" i="71"/>
  <c r="AA107" i="71" s="1"/>
  <c r="Q107" i="71"/>
  <c r="P107" i="71"/>
  <c r="BV106" i="71"/>
  <c r="CC106" i="71" s="1"/>
  <c r="BU106" i="71"/>
  <c r="BH106" i="71"/>
  <c r="BG106" i="71"/>
  <c r="BE106" i="71"/>
  <c r="BK106" i="71" s="1"/>
  <c r="BD106" i="71"/>
  <c r="AL106" i="71"/>
  <c r="AK106" i="71"/>
  <c r="AJ106" i="71"/>
  <c r="AG106" i="71"/>
  <c r="Z106" i="71"/>
  <c r="Y106" i="71"/>
  <c r="Q106" i="71"/>
  <c r="P106" i="71"/>
  <c r="AB106" i="71" s="1"/>
  <c r="BV105" i="71"/>
  <c r="BU105" i="71"/>
  <c r="CB105" i="71" s="1"/>
  <c r="BH105" i="71"/>
  <c r="BG105" i="71"/>
  <c r="BE105" i="71"/>
  <c r="BD105" i="71"/>
  <c r="AL105" i="71"/>
  <c r="AM105" i="71" s="1"/>
  <c r="AK105" i="71"/>
  <c r="AJ105" i="71"/>
  <c r="AG105" i="71"/>
  <c r="Z105" i="71"/>
  <c r="AC105" i="71" s="1"/>
  <c r="Y105" i="71"/>
  <c r="Q105" i="71"/>
  <c r="P105" i="71"/>
  <c r="R105" i="71" s="1"/>
  <c r="BV104" i="71"/>
  <c r="CC104" i="71" s="1"/>
  <c r="BU104" i="71"/>
  <c r="BW104" i="71" s="1"/>
  <c r="BH104" i="71"/>
  <c r="BG104" i="71"/>
  <c r="BI104" i="71" s="1"/>
  <c r="BE104" i="71"/>
  <c r="BK104" i="71" s="1"/>
  <c r="BD104" i="71"/>
  <c r="AL104" i="71"/>
  <c r="AK104" i="71"/>
  <c r="AJ104" i="71"/>
  <c r="AG104" i="71"/>
  <c r="Z104" i="71"/>
  <c r="Y104" i="71"/>
  <c r="Q104" i="71"/>
  <c r="P104" i="71"/>
  <c r="BV103" i="71"/>
  <c r="BU103" i="71"/>
  <c r="BW103" i="71" s="1"/>
  <c r="BH103" i="71"/>
  <c r="BI103" i="71" s="1"/>
  <c r="BG103" i="71"/>
  <c r="BE103" i="71"/>
  <c r="BD103" i="71"/>
  <c r="BJ103" i="71" s="1"/>
  <c r="AL103" i="71"/>
  <c r="AK103" i="71"/>
  <c r="AJ103" i="71"/>
  <c r="AG103" i="71"/>
  <c r="AA103" i="71"/>
  <c r="Z103" i="71"/>
  <c r="Y103" i="71"/>
  <c r="Q103" i="71"/>
  <c r="P103" i="71"/>
  <c r="BV102" i="71"/>
  <c r="CC102" i="71" s="1"/>
  <c r="BU102" i="71"/>
  <c r="BW102" i="71" s="1"/>
  <c r="BH102" i="71"/>
  <c r="BG102" i="71"/>
  <c r="BE102" i="71"/>
  <c r="BD102" i="71"/>
  <c r="BF102" i="71" s="1"/>
  <c r="AL102" i="71"/>
  <c r="AK102" i="71"/>
  <c r="AJ102" i="71"/>
  <c r="AG102" i="71"/>
  <c r="Z102" i="71"/>
  <c r="Y102" i="71"/>
  <c r="Q102" i="71"/>
  <c r="P102" i="71"/>
  <c r="BV101" i="71"/>
  <c r="CC101" i="71" s="1"/>
  <c r="BU101" i="71"/>
  <c r="BH101" i="71"/>
  <c r="BG101" i="71"/>
  <c r="BE101" i="71"/>
  <c r="BK101" i="71" s="1"/>
  <c r="BD101" i="71"/>
  <c r="AL101" i="71"/>
  <c r="AK101" i="71"/>
  <c r="AJ101" i="71"/>
  <c r="AG101" i="71"/>
  <c r="Z101" i="71"/>
  <c r="AC101" i="71" s="1"/>
  <c r="Y101" i="71"/>
  <c r="Q101" i="71"/>
  <c r="CA101" i="71"/>
  <c r="P101" i="71"/>
  <c r="BV100" i="71"/>
  <c r="BU100" i="71"/>
  <c r="BH100" i="71"/>
  <c r="BG100" i="71"/>
  <c r="BE100" i="71"/>
  <c r="BD100" i="71"/>
  <c r="BJ100" i="71" s="1"/>
  <c r="AL100" i="71"/>
  <c r="AK100" i="71"/>
  <c r="AJ100" i="71"/>
  <c r="AG100" i="71"/>
  <c r="Z100" i="71"/>
  <c r="Y100" i="71"/>
  <c r="Q100" i="71"/>
  <c r="P100" i="71"/>
  <c r="BX99" i="71"/>
  <c r="BV99" i="71"/>
  <c r="CC99" i="71"/>
  <c r="BU99" i="71"/>
  <c r="CB99" i="71" s="1"/>
  <c r="BH99" i="71"/>
  <c r="BI99" i="71" s="1"/>
  <c r="BG99" i="71"/>
  <c r="BE99" i="71"/>
  <c r="BF99" i="71" s="1"/>
  <c r="BD99" i="71"/>
  <c r="AL99" i="71"/>
  <c r="AK99" i="71"/>
  <c r="AJ99" i="71"/>
  <c r="AG99" i="71"/>
  <c r="Z99" i="71"/>
  <c r="AA99" i="71" s="1"/>
  <c r="Y99" i="71"/>
  <c r="Q99" i="71"/>
  <c r="CA99" i="71" s="1"/>
  <c r="CE99" i="71" s="1"/>
  <c r="P99" i="71"/>
  <c r="BZ99" i="71" s="1"/>
  <c r="CD99" i="71" s="1"/>
  <c r="BV98" i="71"/>
  <c r="BU98" i="71"/>
  <c r="CB98" i="71" s="1"/>
  <c r="BH98" i="71"/>
  <c r="BI98" i="71" s="1"/>
  <c r="BG98" i="71"/>
  <c r="BE98" i="71"/>
  <c r="BD98" i="71"/>
  <c r="BJ98" i="71" s="1"/>
  <c r="AL98" i="71"/>
  <c r="AK98" i="71"/>
  <c r="AJ98" i="71"/>
  <c r="AG98" i="71"/>
  <c r="Z98" i="71"/>
  <c r="AA98" i="71" s="1"/>
  <c r="Y98" i="71"/>
  <c r="Q98" i="71"/>
  <c r="P98" i="71"/>
  <c r="BV97" i="71"/>
  <c r="BU97" i="71"/>
  <c r="BH97" i="71"/>
  <c r="BG97" i="71"/>
  <c r="BE97" i="71"/>
  <c r="BD97" i="71"/>
  <c r="AL97" i="71"/>
  <c r="AK97" i="71"/>
  <c r="AJ97" i="71"/>
  <c r="AG97" i="71"/>
  <c r="Z97" i="71"/>
  <c r="Y97" i="71"/>
  <c r="Q97" i="71"/>
  <c r="P97" i="71"/>
  <c r="BV96" i="71"/>
  <c r="BU96" i="71"/>
  <c r="CB96" i="71" s="1"/>
  <c r="BH96" i="71"/>
  <c r="BG96" i="71"/>
  <c r="BE96" i="71"/>
  <c r="BD96" i="71"/>
  <c r="AL96" i="71"/>
  <c r="AK96" i="71"/>
  <c r="AJ96" i="71"/>
  <c r="AG96" i="71"/>
  <c r="Z96" i="71"/>
  <c r="AA96" i="71" s="1"/>
  <c r="Y96" i="71"/>
  <c r="Q96" i="71"/>
  <c r="P96" i="71"/>
  <c r="BV95" i="71"/>
  <c r="BU95" i="71"/>
  <c r="BH95" i="71"/>
  <c r="BG95" i="71"/>
  <c r="BE95" i="71"/>
  <c r="BD95" i="71"/>
  <c r="BF95" i="71" s="1"/>
  <c r="AL95" i="71"/>
  <c r="AK95" i="71"/>
  <c r="AJ95" i="71"/>
  <c r="AG95" i="71"/>
  <c r="Z95" i="71"/>
  <c r="Y95" i="71"/>
  <c r="Q95" i="71"/>
  <c r="P95" i="71"/>
  <c r="R768" i="14" s="1"/>
  <c r="BW94" i="71"/>
  <c r="BV94" i="71"/>
  <c r="CC94" i="71" s="1"/>
  <c r="BU94" i="71"/>
  <c r="CB94" i="71"/>
  <c r="BH94" i="71"/>
  <c r="BG94" i="71"/>
  <c r="BE94" i="71"/>
  <c r="BD94" i="71"/>
  <c r="AL94" i="71"/>
  <c r="AK94" i="71"/>
  <c r="AJ94" i="71"/>
  <c r="AG94" i="71"/>
  <c r="Z94" i="71"/>
  <c r="Y94" i="71"/>
  <c r="Q94" i="71"/>
  <c r="P94" i="71"/>
  <c r="R94" i="71" s="1"/>
  <c r="BV93" i="71"/>
  <c r="CC93" i="71" s="1"/>
  <c r="BU93" i="71"/>
  <c r="BH93" i="71"/>
  <c r="BG93" i="71"/>
  <c r="BE93" i="71"/>
  <c r="BD93" i="71"/>
  <c r="AL93" i="71"/>
  <c r="AK93" i="71"/>
  <c r="AM93" i="71" s="1"/>
  <c r="AJ93" i="71"/>
  <c r="AG93" i="71"/>
  <c r="Z93" i="71"/>
  <c r="Y93" i="71"/>
  <c r="AA93" i="71" s="1"/>
  <c r="Q93" i="71"/>
  <c r="P93" i="71"/>
  <c r="BV92" i="71"/>
  <c r="BU92" i="71"/>
  <c r="BH92" i="71"/>
  <c r="BG92" i="71"/>
  <c r="BE92" i="71"/>
  <c r="BK92" i="71" s="1"/>
  <c r="BD92" i="71"/>
  <c r="AL92" i="71"/>
  <c r="AK92" i="71"/>
  <c r="AJ92" i="71"/>
  <c r="AG92" i="71"/>
  <c r="AB92" i="71"/>
  <c r="Z92" i="71"/>
  <c r="Y92" i="71"/>
  <c r="AA92" i="71" s="1"/>
  <c r="Q92" i="71"/>
  <c r="P92" i="71"/>
  <c r="BV91" i="71"/>
  <c r="BX91" i="71" s="1"/>
  <c r="BU91" i="71"/>
  <c r="CB91" i="71" s="1"/>
  <c r="BH91" i="71"/>
  <c r="BI91" i="71" s="1"/>
  <c r="BG91" i="71"/>
  <c r="BE91" i="71"/>
  <c r="BD91" i="71"/>
  <c r="AL91" i="71"/>
  <c r="AK91" i="71"/>
  <c r="AJ91" i="71"/>
  <c r="AG91" i="71"/>
  <c r="Z91" i="71"/>
  <c r="Y91" i="71"/>
  <c r="Q91" i="71"/>
  <c r="P91" i="71"/>
  <c r="BZ90" i="71"/>
  <c r="BV90" i="71"/>
  <c r="CC90" i="71" s="1"/>
  <c r="BX90" i="71"/>
  <c r="BU90" i="71"/>
  <c r="BH90" i="71"/>
  <c r="BG90" i="71"/>
  <c r="BE90" i="71"/>
  <c r="BD90" i="71"/>
  <c r="AL90" i="71"/>
  <c r="AK90" i="71"/>
  <c r="AJ90" i="71"/>
  <c r="AG90" i="71"/>
  <c r="Z90" i="71"/>
  <c r="Y90" i="71"/>
  <c r="Q90" i="71"/>
  <c r="P90" i="71"/>
  <c r="BV89" i="71"/>
  <c r="CC89" i="71" s="1"/>
  <c r="BU89" i="71"/>
  <c r="BH89" i="71"/>
  <c r="BG89" i="71"/>
  <c r="BE89" i="71"/>
  <c r="BD89" i="71"/>
  <c r="AL89" i="71"/>
  <c r="AM89" i="71" s="1"/>
  <c r="AK89" i="71"/>
  <c r="AJ89" i="71"/>
  <c r="AG89" i="71"/>
  <c r="AA89" i="71"/>
  <c r="Z89" i="71"/>
  <c r="Y89" i="71"/>
  <c r="Q89" i="71"/>
  <c r="P89" i="71"/>
  <c r="BW88" i="71"/>
  <c r="BV88" i="71"/>
  <c r="BU88" i="71"/>
  <c r="CB88" i="71" s="1"/>
  <c r="BH88" i="71"/>
  <c r="BG88" i="71"/>
  <c r="BI88" i="71" s="1"/>
  <c r="BE88" i="71"/>
  <c r="BK88" i="71" s="1"/>
  <c r="BD88" i="71"/>
  <c r="AL88" i="71"/>
  <c r="AK88" i="71"/>
  <c r="AM88" i="71" s="1"/>
  <c r="AJ88" i="71"/>
  <c r="AG88" i="71"/>
  <c r="Z88" i="71"/>
  <c r="Y88" i="71"/>
  <c r="AB88" i="71" s="1"/>
  <c r="Q88" i="71"/>
  <c r="P88" i="71"/>
  <c r="BV87" i="71"/>
  <c r="CC87" i="71" s="1"/>
  <c r="BU87" i="71"/>
  <c r="BW87" i="71" s="1"/>
  <c r="BH87" i="71"/>
  <c r="BG87" i="71"/>
  <c r="BI87" i="71" s="1"/>
  <c r="BE87" i="71"/>
  <c r="BD87" i="71"/>
  <c r="BF87" i="71" s="1"/>
  <c r="BL87" i="71" s="1"/>
  <c r="AL87" i="71"/>
  <c r="AK87" i="71"/>
  <c r="AJ87" i="71"/>
  <c r="AG87" i="71"/>
  <c r="Z87" i="71"/>
  <c r="Y87" i="71"/>
  <c r="AA87" i="71" s="1"/>
  <c r="Q87" i="71"/>
  <c r="P87" i="71"/>
  <c r="BZ87" i="71" s="1"/>
  <c r="CD87" i="71" s="1"/>
  <c r="BV86" i="71"/>
  <c r="CC86" i="71" s="1"/>
  <c r="BU86" i="71"/>
  <c r="CB86" i="71" s="1"/>
  <c r="BW86" i="71"/>
  <c r="BH86" i="71"/>
  <c r="BG86" i="71"/>
  <c r="BE86" i="71"/>
  <c r="BK86" i="71"/>
  <c r="BD86" i="71"/>
  <c r="BF86" i="71" s="1"/>
  <c r="AL86" i="71"/>
  <c r="AK86" i="71"/>
  <c r="AJ86" i="71"/>
  <c r="AG86" i="71"/>
  <c r="Z86" i="71"/>
  <c r="Y86" i="71"/>
  <c r="R86" i="71"/>
  <c r="Q86" i="71"/>
  <c r="P86" i="71"/>
  <c r="BV85" i="71"/>
  <c r="CC85" i="71" s="1"/>
  <c r="BU85" i="71"/>
  <c r="BW85" i="71" s="1"/>
  <c r="CB85" i="71"/>
  <c r="BH85" i="71"/>
  <c r="BG85" i="71"/>
  <c r="BE85" i="71"/>
  <c r="BD85" i="71"/>
  <c r="AL85" i="71"/>
  <c r="AK85" i="71"/>
  <c r="AM85" i="71" s="1"/>
  <c r="AJ85" i="71"/>
  <c r="AG85" i="71"/>
  <c r="Z85" i="71"/>
  <c r="Y85" i="71"/>
  <c r="Q85" i="71"/>
  <c r="CA85" i="71"/>
  <c r="P85" i="71"/>
  <c r="BZ85" i="71"/>
  <c r="CD85" i="71" s="1"/>
  <c r="BV84" i="71"/>
  <c r="BX84" i="71" s="1"/>
  <c r="BU84" i="71"/>
  <c r="CB84" i="71" s="1"/>
  <c r="BH84" i="71"/>
  <c r="BG84" i="71"/>
  <c r="BE84" i="71"/>
  <c r="BD84" i="71"/>
  <c r="AL84" i="71"/>
  <c r="AK84" i="71"/>
  <c r="AJ84" i="71"/>
  <c r="AG84" i="71"/>
  <c r="Z84" i="71"/>
  <c r="Y84" i="71"/>
  <c r="AA84" i="71" s="1"/>
  <c r="Q84" i="71"/>
  <c r="P84" i="71"/>
  <c r="BV83" i="71"/>
  <c r="CC83" i="71" s="1"/>
  <c r="BX83" i="71"/>
  <c r="BU83" i="71"/>
  <c r="CB83" i="71" s="1"/>
  <c r="BH83" i="71"/>
  <c r="BG83" i="71"/>
  <c r="BE83" i="71"/>
  <c r="BF83" i="71" s="1"/>
  <c r="BD83" i="71"/>
  <c r="AL83" i="71"/>
  <c r="AK83" i="71"/>
  <c r="AM83" i="71"/>
  <c r="AJ83" i="71"/>
  <c r="AG83" i="71"/>
  <c r="Z83" i="71"/>
  <c r="Y83" i="71"/>
  <c r="AB83" i="71" s="1"/>
  <c r="Q83" i="71"/>
  <c r="CA83" i="71"/>
  <c r="CE83" i="71" s="1"/>
  <c r="P83" i="71"/>
  <c r="R756" i="14" s="1"/>
  <c r="BX82" i="71"/>
  <c r="BV82" i="71"/>
  <c r="CC82" i="71"/>
  <c r="BU82" i="71"/>
  <c r="CB82" i="71" s="1"/>
  <c r="BW82" i="71"/>
  <c r="BH82" i="71"/>
  <c r="BG82" i="71"/>
  <c r="BI82" i="71" s="1"/>
  <c r="BE82" i="71"/>
  <c r="BD82" i="71"/>
  <c r="AL82" i="71"/>
  <c r="AK82" i="71"/>
  <c r="AM82" i="71" s="1"/>
  <c r="AJ82" i="71"/>
  <c r="AG82" i="71"/>
  <c r="Z82" i="71"/>
  <c r="Y82" i="71"/>
  <c r="AA82" i="71" s="1"/>
  <c r="Q82" i="71"/>
  <c r="CA82" i="71" s="1"/>
  <c r="CE82" i="71" s="1"/>
  <c r="P82" i="71"/>
  <c r="R755" i="14" s="1"/>
  <c r="BV81" i="71"/>
  <c r="BU81" i="71"/>
  <c r="BW81" i="71" s="1"/>
  <c r="BH81" i="71"/>
  <c r="BG81" i="71"/>
  <c r="BE81" i="71"/>
  <c r="BD81" i="71"/>
  <c r="AL81" i="71"/>
  <c r="AK81" i="71"/>
  <c r="AM81" i="71" s="1"/>
  <c r="AJ81" i="71"/>
  <c r="AG81" i="71"/>
  <c r="Z81" i="71"/>
  <c r="Y81" i="71"/>
  <c r="AA81" i="71" s="1"/>
  <c r="Q81" i="71"/>
  <c r="P81" i="71"/>
  <c r="BV80" i="71"/>
  <c r="CC80" i="71" s="1"/>
  <c r="BU80" i="71"/>
  <c r="CB80" i="71" s="1"/>
  <c r="BH80" i="71"/>
  <c r="BG80" i="71"/>
  <c r="BE80" i="71"/>
  <c r="BD80" i="71"/>
  <c r="AL80" i="71"/>
  <c r="AK80" i="71"/>
  <c r="AJ80" i="71"/>
  <c r="AG80" i="71"/>
  <c r="Z80" i="71"/>
  <c r="Y80" i="71"/>
  <c r="AA80" i="71" s="1"/>
  <c r="Q80" i="71"/>
  <c r="P80" i="71"/>
  <c r="R753" i="14" s="1"/>
  <c r="CC79" i="71"/>
  <c r="BV79" i="71"/>
  <c r="BX79" i="71" s="1"/>
  <c r="BU79" i="71"/>
  <c r="CB79" i="71" s="1"/>
  <c r="BH79" i="71"/>
  <c r="BG79" i="71"/>
  <c r="BI79" i="71" s="1"/>
  <c r="BE79" i="71"/>
  <c r="BD79" i="71"/>
  <c r="AL79" i="71"/>
  <c r="AK79" i="71"/>
  <c r="AJ79" i="71"/>
  <c r="AG79" i="71"/>
  <c r="Z79" i="71"/>
  <c r="Y79" i="71"/>
  <c r="Q79" i="71"/>
  <c r="CA79" i="71"/>
  <c r="P79" i="71"/>
  <c r="R752" i="14" s="1"/>
  <c r="BV78" i="71"/>
  <c r="BX78" i="71" s="1"/>
  <c r="BU78" i="71"/>
  <c r="BH78" i="71"/>
  <c r="BG78" i="71"/>
  <c r="BI78" i="71" s="1"/>
  <c r="BE78" i="71"/>
  <c r="BD78" i="71"/>
  <c r="BF78" i="71" s="1"/>
  <c r="AL78" i="71"/>
  <c r="AK78" i="71"/>
  <c r="AJ78" i="71"/>
  <c r="AG78" i="71"/>
  <c r="Z78" i="71"/>
  <c r="Y78" i="71"/>
  <c r="Q78" i="71"/>
  <c r="P78" i="71"/>
  <c r="BV77" i="71"/>
  <c r="CC77" i="71" s="1"/>
  <c r="BU77" i="71"/>
  <c r="BW77" i="71" s="1"/>
  <c r="CB77" i="71"/>
  <c r="BH77" i="71"/>
  <c r="BG77" i="71"/>
  <c r="BE77" i="71"/>
  <c r="BD77" i="71"/>
  <c r="AL77" i="71"/>
  <c r="AK77" i="71"/>
  <c r="AJ77" i="71"/>
  <c r="AG77" i="71"/>
  <c r="Z77" i="71"/>
  <c r="Y77" i="71"/>
  <c r="Q77" i="71"/>
  <c r="P77" i="71"/>
  <c r="BV76" i="71"/>
  <c r="BU76" i="71"/>
  <c r="BH76" i="71"/>
  <c r="BK76" i="71"/>
  <c r="BG76" i="71"/>
  <c r="BI76" i="71"/>
  <c r="BE76" i="71"/>
  <c r="BD76" i="71"/>
  <c r="BJ76" i="71" s="1"/>
  <c r="AL76" i="71"/>
  <c r="AM76" i="71"/>
  <c r="AK76" i="71"/>
  <c r="AJ76" i="71"/>
  <c r="AG76" i="71"/>
  <c r="Z76" i="71"/>
  <c r="Y76" i="71"/>
  <c r="Q76" i="71"/>
  <c r="P76" i="71"/>
  <c r="CC75" i="71"/>
  <c r="BV75" i="71"/>
  <c r="BX75" i="71" s="1"/>
  <c r="BU75" i="71"/>
  <c r="BW75" i="71" s="1"/>
  <c r="BH75" i="71"/>
  <c r="BG75" i="71"/>
  <c r="BE75" i="71"/>
  <c r="BD75" i="71"/>
  <c r="AL75" i="71"/>
  <c r="AK75" i="71"/>
  <c r="AM75" i="71" s="1"/>
  <c r="AJ75" i="71"/>
  <c r="AG75" i="71"/>
  <c r="Z75" i="71"/>
  <c r="Y75" i="71"/>
  <c r="Q75" i="71"/>
  <c r="P75" i="71"/>
  <c r="BV74" i="71"/>
  <c r="CC74" i="71" s="1"/>
  <c r="BU74" i="71"/>
  <c r="BH74" i="71"/>
  <c r="BG74" i="71"/>
  <c r="BE74" i="71"/>
  <c r="BD74" i="71"/>
  <c r="AL74" i="71"/>
  <c r="AK74" i="71"/>
  <c r="AJ74" i="71"/>
  <c r="AG74" i="71"/>
  <c r="Z74" i="71"/>
  <c r="Y74" i="71"/>
  <c r="Q74" i="71"/>
  <c r="P74" i="71"/>
  <c r="BX73" i="71"/>
  <c r="BW73" i="71"/>
  <c r="BV73" i="71"/>
  <c r="CC73" i="71" s="1"/>
  <c r="BU73" i="71"/>
  <c r="CB73" i="71" s="1"/>
  <c r="BH73" i="71"/>
  <c r="BI73" i="71" s="1"/>
  <c r="BG73" i="71"/>
  <c r="BE73" i="71"/>
  <c r="BD73" i="71"/>
  <c r="AL73" i="71"/>
  <c r="AK73" i="71"/>
  <c r="AM73" i="71" s="1"/>
  <c r="AJ73" i="71"/>
  <c r="AG73" i="71"/>
  <c r="Z73" i="71"/>
  <c r="Y73" i="71"/>
  <c r="Q73" i="71"/>
  <c r="P73" i="71"/>
  <c r="BV72" i="71"/>
  <c r="BU72" i="71"/>
  <c r="BW72" i="71" s="1"/>
  <c r="BH72" i="71"/>
  <c r="BG72" i="71"/>
  <c r="BE72" i="71"/>
  <c r="BD72" i="71"/>
  <c r="AL72" i="71"/>
  <c r="AK72" i="71"/>
  <c r="AJ72" i="71"/>
  <c r="AG72" i="71"/>
  <c r="Z72" i="71"/>
  <c r="Y72" i="71"/>
  <c r="Q72" i="71"/>
  <c r="AC72" i="71"/>
  <c r="P72" i="71"/>
  <c r="CC71" i="71"/>
  <c r="BV71" i="71"/>
  <c r="BX71" i="71"/>
  <c r="BU71" i="71"/>
  <c r="BH71" i="71"/>
  <c r="BK71" i="71" s="1"/>
  <c r="BG71" i="71"/>
  <c r="BE71" i="71"/>
  <c r="BD71" i="71"/>
  <c r="AL71" i="71"/>
  <c r="AK71" i="71"/>
  <c r="AJ71" i="71"/>
  <c r="AG71" i="71"/>
  <c r="Z71" i="71"/>
  <c r="AA71" i="71" s="1"/>
  <c r="Y71" i="71"/>
  <c r="Q71" i="71"/>
  <c r="P71" i="71"/>
  <c r="BV70" i="71"/>
  <c r="BU70" i="71"/>
  <c r="BW70" i="71" s="1"/>
  <c r="BH70" i="71"/>
  <c r="BI70" i="71" s="1"/>
  <c r="BG70" i="71"/>
  <c r="BE70" i="71"/>
  <c r="BK70" i="71" s="1"/>
  <c r="BD70" i="71"/>
  <c r="AL70" i="71"/>
  <c r="AK70" i="71"/>
  <c r="AM70" i="71" s="1"/>
  <c r="AJ70" i="71"/>
  <c r="AG70" i="71"/>
  <c r="Z70" i="71"/>
  <c r="Y70" i="71"/>
  <c r="BZ70" i="71" s="1"/>
  <c r="Q70" i="71"/>
  <c r="P70" i="71"/>
  <c r="BX69" i="71"/>
  <c r="BW69" i="71"/>
  <c r="BV69" i="71"/>
  <c r="CC69" i="71" s="1"/>
  <c r="BU69" i="71"/>
  <c r="CB69" i="71"/>
  <c r="BH69" i="71"/>
  <c r="BG69" i="71"/>
  <c r="BI69" i="71" s="1"/>
  <c r="BE69" i="71"/>
  <c r="BD69" i="71"/>
  <c r="BJ69" i="71"/>
  <c r="AL69" i="71"/>
  <c r="AK69" i="71"/>
  <c r="AJ69" i="71"/>
  <c r="AG69" i="71"/>
  <c r="Z69" i="71"/>
  <c r="Y69" i="71"/>
  <c r="Q69" i="71"/>
  <c r="P69" i="71"/>
  <c r="BZ69" i="71" s="1"/>
  <c r="BV68" i="71"/>
  <c r="CC68" i="71" s="1"/>
  <c r="BU68" i="71"/>
  <c r="BW68" i="71" s="1"/>
  <c r="BH68" i="71"/>
  <c r="BG68" i="71"/>
  <c r="BE68" i="71"/>
  <c r="BK68" i="71" s="1"/>
  <c r="BD68" i="71"/>
  <c r="AL68" i="71"/>
  <c r="AK68" i="71"/>
  <c r="AJ68" i="71"/>
  <c r="AG68" i="71"/>
  <c r="Z68" i="71"/>
  <c r="Y68" i="71"/>
  <c r="Q68" i="71"/>
  <c r="P68" i="71"/>
  <c r="BV67" i="71"/>
  <c r="BU67" i="71"/>
  <c r="BH67" i="71"/>
  <c r="BI67" i="71" s="1"/>
  <c r="BG67" i="71"/>
  <c r="BE67" i="71"/>
  <c r="BD67" i="71"/>
  <c r="AL67" i="71"/>
  <c r="AM67" i="71" s="1"/>
  <c r="AK67" i="71"/>
  <c r="AJ67" i="71"/>
  <c r="AG67" i="71"/>
  <c r="Z67" i="71"/>
  <c r="Y67" i="71"/>
  <c r="Q67" i="71"/>
  <c r="P67" i="71"/>
  <c r="BV66" i="71"/>
  <c r="BX66" i="71" s="1"/>
  <c r="BU66" i="71"/>
  <c r="BH66" i="71"/>
  <c r="BG66" i="71"/>
  <c r="BE66" i="71"/>
  <c r="BD66" i="71"/>
  <c r="BJ66" i="71" s="1"/>
  <c r="AL66" i="71"/>
  <c r="AK66" i="71"/>
  <c r="AJ66" i="71"/>
  <c r="AG66" i="71"/>
  <c r="Z66" i="71"/>
  <c r="Y66" i="71"/>
  <c r="AB66" i="71" s="1"/>
  <c r="Q66" i="71"/>
  <c r="CA66" i="71"/>
  <c r="P66" i="71"/>
  <c r="BV65" i="71"/>
  <c r="BU65" i="71"/>
  <c r="BH65" i="71"/>
  <c r="BG65" i="71"/>
  <c r="BE65" i="71"/>
  <c r="BD65" i="71"/>
  <c r="BF65" i="71" s="1"/>
  <c r="AL65" i="71"/>
  <c r="AK65" i="71"/>
  <c r="AJ65" i="71"/>
  <c r="AG65" i="71"/>
  <c r="Z65" i="71"/>
  <c r="Y65" i="71"/>
  <c r="Q65" i="71"/>
  <c r="P65" i="71"/>
  <c r="BV64" i="71"/>
  <c r="BU64" i="71"/>
  <c r="BH64" i="71"/>
  <c r="BG64" i="71"/>
  <c r="BE64" i="71"/>
  <c r="BD64" i="71"/>
  <c r="BJ64" i="71" s="1"/>
  <c r="AL64" i="71"/>
  <c r="AK64" i="71"/>
  <c r="AJ64" i="71"/>
  <c r="AG64" i="71"/>
  <c r="Z64" i="71"/>
  <c r="Y64" i="71"/>
  <c r="Q64" i="71"/>
  <c r="P64" i="71"/>
  <c r="BV63" i="71"/>
  <c r="CC63" i="71" s="1"/>
  <c r="BU63" i="71"/>
  <c r="BW63" i="71" s="1"/>
  <c r="BH63" i="71"/>
  <c r="BG63" i="71"/>
  <c r="BI63" i="71" s="1"/>
  <c r="BE63" i="71"/>
  <c r="BD63" i="71"/>
  <c r="AL63" i="71"/>
  <c r="AK63" i="71"/>
  <c r="AJ63" i="71"/>
  <c r="AG63" i="71"/>
  <c r="Z63" i="71"/>
  <c r="Y63" i="71"/>
  <c r="Q63" i="71"/>
  <c r="CA63" i="71"/>
  <c r="P63" i="71"/>
  <c r="BX62" i="71"/>
  <c r="BV62" i="71"/>
  <c r="CC62" i="71"/>
  <c r="BU62" i="71"/>
  <c r="BH62" i="71"/>
  <c r="BG62" i="71"/>
  <c r="BE62" i="71"/>
  <c r="BF62" i="71" s="1"/>
  <c r="BD62" i="71"/>
  <c r="AL62" i="71"/>
  <c r="AK62" i="71"/>
  <c r="AM62" i="71"/>
  <c r="AJ62" i="71"/>
  <c r="AG62" i="71"/>
  <c r="Z62" i="71"/>
  <c r="Y62" i="71"/>
  <c r="Q62" i="71"/>
  <c r="P62" i="71"/>
  <c r="BV61" i="71"/>
  <c r="BU61" i="71"/>
  <c r="BH61" i="71"/>
  <c r="BG61" i="71"/>
  <c r="BE61" i="71"/>
  <c r="BD61" i="71"/>
  <c r="BJ61" i="71" s="1"/>
  <c r="AL61" i="71"/>
  <c r="AM61" i="71" s="1"/>
  <c r="AK61" i="71"/>
  <c r="AJ61" i="71"/>
  <c r="AG61" i="71"/>
  <c r="Z61" i="71"/>
  <c r="Y61" i="71"/>
  <c r="Q61" i="71"/>
  <c r="P61" i="71"/>
  <c r="BZ61" i="71"/>
  <c r="BV60" i="71"/>
  <c r="CC60" i="71" s="1"/>
  <c r="BU60" i="71"/>
  <c r="BH60" i="71"/>
  <c r="BG60" i="71"/>
  <c r="BI60" i="71" s="1"/>
  <c r="BE60" i="71"/>
  <c r="BD60" i="71"/>
  <c r="AL60" i="71"/>
  <c r="AK60" i="71"/>
  <c r="AM60" i="71" s="1"/>
  <c r="AJ60" i="71"/>
  <c r="AG60" i="71"/>
  <c r="Z60" i="71"/>
  <c r="Y60" i="71"/>
  <c r="AA60" i="71" s="1"/>
  <c r="Q60" i="71"/>
  <c r="AC60" i="71"/>
  <c r="P60" i="71"/>
  <c r="BZ60" i="71"/>
  <c r="BV59" i="71"/>
  <c r="CC59" i="71" s="1"/>
  <c r="BX59" i="71"/>
  <c r="BU59" i="71"/>
  <c r="BH59" i="71"/>
  <c r="BG59" i="71"/>
  <c r="BE59" i="71"/>
  <c r="BD59" i="71"/>
  <c r="AL59" i="71"/>
  <c r="AM59" i="71" s="1"/>
  <c r="AK59" i="71"/>
  <c r="AJ59" i="71"/>
  <c r="AG59" i="71"/>
  <c r="Z59" i="71"/>
  <c r="Y59" i="71"/>
  <c r="AA59" i="71"/>
  <c r="Q59" i="71"/>
  <c r="CA59" i="71"/>
  <c r="P59" i="71"/>
  <c r="BV58" i="71"/>
  <c r="BU58" i="71"/>
  <c r="CB58" i="71" s="1"/>
  <c r="BW58" i="71"/>
  <c r="BH58" i="71"/>
  <c r="BG58" i="71"/>
  <c r="BJ58" i="71" s="1"/>
  <c r="BE58" i="71"/>
  <c r="BK58" i="71"/>
  <c r="BD58" i="71"/>
  <c r="AL58" i="71"/>
  <c r="AM58" i="71" s="1"/>
  <c r="AK58" i="71"/>
  <c r="AJ58" i="71"/>
  <c r="AG58" i="71"/>
  <c r="Z58" i="71"/>
  <c r="Y58" i="71"/>
  <c r="AB58" i="71" s="1"/>
  <c r="Q58" i="71"/>
  <c r="CA58" i="71"/>
  <c r="P58" i="71"/>
  <c r="BX57" i="71"/>
  <c r="BV57" i="71"/>
  <c r="CC57" i="71" s="1"/>
  <c r="BU57" i="71"/>
  <c r="BH57" i="71"/>
  <c r="BG57" i="71"/>
  <c r="BI57" i="71" s="1"/>
  <c r="BE57" i="71"/>
  <c r="BD57" i="71"/>
  <c r="AL57" i="71"/>
  <c r="AK57" i="71"/>
  <c r="AM57" i="71" s="1"/>
  <c r="AJ57" i="71"/>
  <c r="AG57" i="71"/>
  <c r="Z57" i="71"/>
  <c r="AC57" i="71" s="1"/>
  <c r="Y57" i="71"/>
  <c r="AA57" i="71" s="1"/>
  <c r="Q57" i="71"/>
  <c r="P57" i="71"/>
  <c r="BW56" i="71"/>
  <c r="BV56" i="71"/>
  <c r="BU56" i="71"/>
  <c r="CB56" i="71" s="1"/>
  <c r="BH56" i="71"/>
  <c r="BG56" i="71"/>
  <c r="BE56" i="71"/>
  <c r="BD56" i="71"/>
  <c r="AL56" i="71"/>
  <c r="AM56" i="71" s="1"/>
  <c r="AK56" i="71"/>
  <c r="AJ56" i="71"/>
  <c r="AG56" i="71"/>
  <c r="Z56" i="71"/>
  <c r="Y56" i="71"/>
  <c r="Q56" i="71"/>
  <c r="P56" i="71"/>
  <c r="CC55" i="71"/>
  <c r="BV55" i="71"/>
  <c r="BX55" i="71"/>
  <c r="BU55" i="71"/>
  <c r="BW55" i="71" s="1"/>
  <c r="BH55" i="71"/>
  <c r="BG55" i="71"/>
  <c r="BE55" i="71"/>
  <c r="BD55" i="71"/>
  <c r="AL55" i="71"/>
  <c r="AM55" i="71" s="1"/>
  <c r="AK55" i="71"/>
  <c r="AJ55" i="71"/>
  <c r="AG55" i="71"/>
  <c r="Z55" i="71"/>
  <c r="AA55" i="71" s="1"/>
  <c r="Y55" i="71"/>
  <c r="Q55" i="71"/>
  <c r="P55" i="71"/>
  <c r="BV54" i="71"/>
  <c r="BU54" i="71"/>
  <c r="CB54" i="71" s="1"/>
  <c r="BH54" i="71"/>
  <c r="BG54" i="71"/>
  <c r="BE54" i="71"/>
  <c r="BD54" i="71"/>
  <c r="BF54" i="71" s="1"/>
  <c r="AL54" i="71"/>
  <c r="AK54" i="71"/>
  <c r="AJ54" i="71"/>
  <c r="AG54" i="71"/>
  <c r="Z54" i="71"/>
  <c r="Y54" i="71"/>
  <c r="Q54" i="71"/>
  <c r="P54" i="71"/>
  <c r="R54" i="71" s="1"/>
  <c r="BV53" i="71"/>
  <c r="BX53" i="71" s="1"/>
  <c r="BU53" i="71"/>
  <c r="BH53" i="71"/>
  <c r="BG53" i="71"/>
  <c r="BE53" i="71"/>
  <c r="BD53" i="71"/>
  <c r="AL53" i="71"/>
  <c r="AK53" i="71"/>
  <c r="AM53" i="71" s="1"/>
  <c r="AJ53" i="71"/>
  <c r="AG53" i="71"/>
  <c r="Z53" i="71"/>
  <c r="Y53" i="71"/>
  <c r="Q53" i="71"/>
  <c r="P53" i="71"/>
  <c r="BV52" i="71"/>
  <c r="CC52" i="71" s="1"/>
  <c r="BU52" i="71"/>
  <c r="CB52" i="71" s="1"/>
  <c r="BH52" i="71"/>
  <c r="BG52" i="71"/>
  <c r="BE52" i="71"/>
  <c r="BD52" i="71"/>
  <c r="BF52" i="71" s="1"/>
  <c r="AL52" i="71"/>
  <c r="AK52" i="71"/>
  <c r="AM52" i="71" s="1"/>
  <c r="AJ52" i="71"/>
  <c r="AG52" i="71"/>
  <c r="Z52" i="71"/>
  <c r="Y52" i="71"/>
  <c r="AA52" i="71" s="1"/>
  <c r="Q52" i="71"/>
  <c r="P52" i="71"/>
  <c r="BZ52" i="71" s="1"/>
  <c r="CD52" i="71" s="1"/>
  <c r="BV51" i="71"/>
  <c r="BU51" i="71"/>
  <c r="BH51" i="71"/>
  <c r="BG51" i="71"/>
  <c r="BE51" i="71"/>
  <c r="BD51" i="71"/>
  <c r="AL51" i="71"/>
  <c r="AK51" i="71"/>
  <c r="AJ51" i="71"/>
  <c r="AG51" i="71"/>
  <c r="Z51" i="71"/>
  <c r="Y51" i="71"/>
  <c r="Q51" i="71"/>
  <c r="CA51" i="71"/>
  <c r="P51" i="71"/>
  <c r="BX50" i="71"/>
  <c r="BV50" i="71"/>
  <c r="CC50" i="71"/>
  <c r="BU50" i="71"/>
  <c r="CB50" i="71" s="1"/>
  <c r="BW50" i="71"/>
  <c r="BY50" i="71" s="1"/>
  <c r="BH50" i="71"/>
  <c r="BG50" i="71"/>
  <c r="BE50" i="71"/>
  <c r="BD50" i="71"/>
  <c r="AL50" i="71"/>
  <c r="AK50" i="71"/>
  <c r="AM50" i="71" s="1"/>
  <c r="AJ50" i="71"/>
  <c r="AG50" i="71"/>
  <c r="Z50" i="71"/>
  <c r="Y50" i="71"/>
  <c r="AA50" i="71" s="1"/>
  <c r="Q50" i="71"/>
  <c r="P50" i="71"/>
  <c r="BV49" i="71"/>
  <c r="CC49" i="71" s="1"/>
  <c r="BU49" i="71"/>
  <c r="BH49" i="71"/>
  <c r="BG49" i="71"/>
  <c r="BE49" i="71"/>
  <c r="BD49" i="71"/>
  <c r="AL49" i="71"/>
  <c r="AK49" i="71"/>
  <c r="AJ49" i="71"/>
  <c r="AG49" i="71"/>
  <c r="Z49" i="71"/>
  <c r="Y49" i="71"/>
  <c r="Q49" i="71"/>
  <c r="P49" i="71"/>
  <c r="BV48" i="71"/>
  <c r="BU48" i="71"/>
  <c r="CB48" i="71" s="1"/>
  <c r="BH48" i="71"/>
  <c r="BG48" i="71"/>
  <c r="BE48" i="71"/>
  <c r="BD48" i="71"/>
  <c r="AL48" i="71"/>
  <c r="AK48" i="71"/>
  <c r="AJ48" i="71"/>
  <c r="AG48" i="71"/>
  <c r="Z48" i="71"/>
  <c r="Y48" i="71"/>
  <c r="Q48" i="71"/>
  <c r="P48" i="71"/>
  <c r="BV47" i="71"/>
  <c r="CC47" i="71" s="1"/>
  <c r="BU47" i="71"/>
  <c r="BH47" i="71"/>
  <c r="BG47" i="71"/>
  <c r="BE47" i="71"/>
  <c r="BK47" i="71" s="1"/>
  <c r="BD47" i="71"/>
  <c r="BJ47" i="71" s="1"/>
  <c r="AL47" i="71"/>
  <c r="AK47" i="71"/>
  <c r="AJ47" i="71"/>
  <c r="AG47" i="71"/>
  <c r="Z47" i="71"/>
  <c r="Y47" i="71"/>
  <c r="Q47" i="71"/>
  <c r="P47" i="71"/>
  <c r="BV46" i="71"/>
  <c r="BX46" i="71" s="1"/>
  <c r="BU46" i="71"/>
  <c r="BW46" i="71" s="1"/>
  <c r="BY46" i="71" s="1"/>
  <c r="BH46" i="71"/>
  <c r="BG46" i="71"/>
  <c r="BE46" i="71"/>
  <c r="BD46" i="71"/>
  <c r="BJ46" i="71" s="1"/>
  <c r="AL46" i="71"/>
  <c r="AK46" i="71"/>
  <c r="AJ46" i="71"/>
  <c r="AG46" i="71"/>
  <c r="Z46" i="71"/>
  <c r="Y46" i="71"/>
  <c r="Q46" i="71"/>
  <c r="P46" i="71"/>
  <c r="BW45" i="71"/>
  <c r="BV45" i="71"/>
  <c r="CC45" i="71" s="1"/>
  <c r="BU45" i="71"/>
  <c r="CB45" i="71"/>
  <c r="BH45" i="71"/>
  <c r="BG45" i="71"/>
  <c r="BE45" i="71"/>
  <c r="BD45" i="71"/>
  <c r="BJ45" i="71" s="1"/>
  <c r="AL45" i="71"/>
  <c r="AK45" i="71"/>
  <c r="AM45" i="71" s="1"/>
  <c r="AJ45" i="71"/>
  <c r="AG45" i="71"/>
  <c r="Z45" i="71"/>
  <c r="Y45" i="71"/>
  <c r="Q45" i="71"/>
  <c r="P45" i="71"/>
  <c r="BW44" i="71"/>
  <c r="BV44" i="71"/>
  <c r="BU44" i="71"/>
  <c r="CB44" i="71" s="1"/>
  <c r="BH44" i="71"/>
  <c r="BG44" i="71"/>
  <c r="BE44" i="71"/>
  <c r="BD44" i="71"/>
  <c r="AL44" i="71"/>
  <c r="AK44" i="71"/>
  <c r="AJ44" i="71"/>
  <c r="AG44" i="71"/>
  <c r="Z44" i="71"/>
  <c r="Y44" i="71"/>
  <c r="Q44" i="71"/>
  <c r="CA44" i="71" s="1"/>
  <c r="P44" i="71"/>
  <c r="BV43" i="71"/>
  <c r="CC43" i="71" s="1"/>
  <c r="BU43" i="71"/>
  <c r="BH43" i="71"/>
  <c r="BG43" i="71"/>
  <c r="BE43" i="71"/>
  <c r="BK43" i="71" s="1"/>
  <c r="BD43" i="71"/>
  <c r="BJ43" i="71" s="1"/>
  <c r="AL43" i="71"/>
  <c r="AK43" i="71"/>
  <c r="AJ43" i="71"/>
  <c r="AG43" i="71"/>
  <c r="Z43" i="71"/>
  <c r="Y43" i="71"/>
  <c r="Q43" i="71"/>
  <c r="P43" i="71"/>
  <c r="BV42" i="71"/>
  <c r="BX42" i="71" s="1"/>
  <c r="BU42" i="71"/>
  <c r="BH42" i="71"/>
  <c r="BG42" i="71"/>
  <c r="BE42" i="71"/>
  <c r="BD42" i="71"/>
  <c r="AL42" i="71"/>
  <c r="AM42" i="71" s="1"/>
  <c r="AK42" i="71"/>
  <c r="AJ42" i="71"/>
  <c r="AG42" i="71"/>
  <c r="Z42" i="71"/>
  <c r="Y42" i="71"/>
  <c r="AA42" i="71" s="1"/>
  <c r="Q42" i="71"/>
  <c r="P42" i="71"/>
  <c r="BV41" i="71"/>
  <c r="BU41" i="71"/>
  <c r="BW41" i="71" s="1"/>
  <c r="BH41" i="71"/>
  <c r="BG41" i="71"/>
  <c r="BE41" i="71"/>
  <c r="BD41" i="71"/>
  <c r="AL41" i="71"/>
  <c r="AK41" i="71"/>
  <c r="AJ41" i="71"/>
  <c r="AG41" i="71"/>
  <c r="Z41" i="71"/>
  <c r="Y41" i="71"/>
  <c r="Q41" i="71"/>
  <c r="R41" i="71" s="1"/>
  <c r="P41" i="71"/>
  <c r="BV40" i="71"/>
  <c r="BU40" i="71"/>
  <c r="BH40" i="71"/>
  <c r="BG40" i="71"/>
  <c r="BE40" i="71"/>
  <c r="BD40" i="71"/>
  <c r="AL40" i="71"/>
  <c r="AK40" i="71"/>
  <c r="AJ40" i="71"/>
  <c r="AG40" i="71"/>
  <c r="Z40" i="71"/>
  <c r="Y40" i="71"/>
  <c r="Q40" i="71"/>
  <c r="P40" i="71"/>
  <c r="R40" i="71" s="1"/>
  <c r="BV39" i="71"/>
  <c r="BU39" i="71"/>
  <c r="CB39" i="71" s="1"/>
  <c r="BH39" i="71"/>
  <c r="BG39" i="71"/>
  <c r="BE39" i="71"/>
  <c r="BD39" i="71"/>
  <c r="AL39" i="71"/>
  <c r="AK39" i="71"/>
  <c r="AJ39" i="71"/>
  <c r="AG39" i="71"/>
  <c r="Z39" i="71"/>
  <c r="Y39" i="71"/>
  <c r="Q39" i="71"/>
  <c r="P39" i="71"/>
  <c r="BV38" i="71"/>
  <c r="BX38" i="71" s="1"/>
  <c r="CC38" i="71"/>
  <c r="BU38" i="71"/>
  <c r="BH38" i="71"/>
  <c r="BG38" i="71"/>
  <c r="BE38" i="71"/>
  <c r="BD38" i="71"/>
  <c r="AL38" i="71"/>
  <c r="AM38" i="71" s="1"/>
  <c r="AK38" i="71"/>
  <c r="AJ38" i="71"/>
  <c r="AG38" i="71"/>
  <c r="Z38" i="71"/>
  <c r="Y38" i="71"/>
  <c r="Q38" i="71"/>
  <c r="CA38" i="71" s="1"/>
  <c r="P38" i="71"/>
  <c r="BV37" i="71"/>
  <c r="CC37" i="71" s="1"/>
  <c r="BU37" i="71"/>
  <c r="BW37" i="71" s="1"/>
  <c r="BH37" i="71"/>
  <c r="BG37" i="71"/>
  <c r="BE37" i="71"/>
  <c r="BD37" i="71"/>
  <c r="AL37" i="71"/>
  <c r="AK37" i="71"/>
  <c r="AJ37" i="71"/>
  <c r="AG37" i="71"/>
  <c r="Z37" i="71"/>
  <c r="Y37" i="71"/>
  <c r="Q37" i="71"/>
  <c r="P37" i="71"/>
  <c r="BV36" i="71"/>
  <c r="BU36" i="71"/>
  <c r="BH36" i="71"/>
  <c r="BG36" i="71"/>
  <c r="BE36" i="71"/>
  <c r="BD36" i="71"/>
  <c r="AL36" i="71"/>
  <c r="AK36" i="71"/>
  <c r="AJ36" i="71"/>
  <c r="AG36" i="71"/>
  <c r="Z36" i="71"/>
  <c r="Y36" i="71"/>
  <c r="Q36" i="71"/>
  <c r="P36" i="71"/>
  <c r="BV35" i="71"/>
  <c r="BU35" i="71"/>
  <c r="BH35" i="71"/>
  <c r="BG35" i="71"/>
  <c r="BI35" i="71" s="1"/>
  <c r="BE35" i="71"/>
  <c r="BD35" i="71"/>
  <c r="AL35" i="71"/>
  <c r="AK35" i="71"/>
  <c r="AM35" i="71" s="1"/>
  <c r="AJ35" i="71"/>
  <c r="AG35" i="71"/>
  <c r="Z35" i="71"/>
  <c r="Y35" i="71"/>
  <c r="AA35" i="71" s="1"/>
  <c r="Q35" i="71"/>
  <c r="R35" i="71" s="1"/>
  <c r="P35" i="71"/>
  <c r="BV34" i="71"/>
  <c r="BU34" i="71"/>
  <c r="BH34" i="71"/>
  <c r="BG34" i="71"/>
  <c r="BE34" i="71"/>
  <c r="BD34" i="71"/>
  <c r="AL34" i="71"/>
  <c r="AK34" i="71"/>
  <c r="AM34" i="71"/>
  <c r="AJ34" i="71"/>
  <c r="AG34" i="71"/>
  <c r="Z34" i="71"/>
  <c r="Y34" i="71"/>
  <c r="Q34" i="71"/>
  <c r="P34" i="71"/>
  <c r="BV33" i="71"/>
  <c r="BU33" i="71"/>
  <c r="BW33" i="71" s="1"/>
  <c r="BH33" i="71"/>
  <c r="BG33" i="71"/>
  <c r="BE33" i="71"/>
  <c r="BD33" i="71"/>
  <c r="AL33" i="71"/>
  <c r="AK33" i="71"/>
  <c r="AJ33" i="71"/>
  <c r="AG33" i="71"/>
  <c r="Z33" i="71"/>
  <c r="AC33" i="71" s="1"/>
  <c r="Y33" i="71"/>
  <c r="Q33" i="71"/>
  <c r="P33" i="71"/>
  <c r="R706" i="14" s="1"/>
  <c r="BV32" i="71"/>
  <c r="CC32" i="71" s="1"/>
  <c r="BU32" i="71"/>
  <c r="CB32" i="71" s="1"/>
  <c r="BH32" i="71"/>
  <c r="BG32" i="71"/>
  <c r="BE32" i="71"/>
  <c r="BD32" i="71"/>
  <c r="AL32" i="71"/>
  <c r="AK32" i="71"/>
  <c r="AJ32" i="71"/>
  <c r="AG32" i="71"/>
  <c r="Z32" i="71"/>
  <c r="Y32" i="71"/>
  <c r="Q32" i="71"/>
  <c r="P32" i="71"/>
  <c r="BV31" i="71"/>
  <c r="CC31" i="71" s="1"/>
  <c r="BU31" i="71"/>
  <c r="CB31" i="71" s="1"/>
  <c r="BH31" i="71"/>
  <c r="BG31" i="71"/>
  <c r="BE31" i="71"/>
  <c r="BK31" i="71" s="1"/>
  <c r="BD31" i="71"/>
  <c r="AL31" i="71"/>
  <c r="AK31" i="71"/>
  <c r="AM31" i="71"/>
  <c r="AJ31" i="71"/>
  <c r="AG31" i="71"/>
  <c r="Z31" i="71"/>
  <c r="Y31" i="71"/>
  <c r="BZ31" i="71" s="1"/>
  <c r="CD31" i="71" s="1"/>
  <c r="Q31" i="71"/>
  <c r="P31" i="71"/>
  <c r="BV30" i="71"/>
  <c r="BX30" i="71" s="1"/>
  <c r="BU30" i="71"/>
  <c r="BH30" i="71"/>
  <c r="BG30" i="71"/>
  <c r="BE30" i="71"/>
  <c r="BD30" i="71"/>
  <c r="AL30" i="71"/>
  <c r="AK30" i="71"/>
  <c r="AJ30" i="71"/>
  <c r="AG30" i="71"/>
  <c r="Z30" i="71"/>
  <c r="Y30" i="71"/>
  <c r="Q30" i="71"/>
  <c r="P30" i="71"/>
  <c r="BZ30" i="71" s="1"/>
  <c r="BV29" i="71"/>
  <c r="CC29" i="71" s="1"/>
  <c r="BU29" i="71"/>
  <c r="BH29" i="71"/>
  <c r="BG29" i="71"/>
  <c r="BE29" i="71"/>
  <c r="BD29" i="71"/>
  <c r="AL29" i="71"/>
  <c r="AK29" i="71"/>
  <c r="AJ29" i="71"/>
  <c r="AG29" i="71"/>
  <c r="Z29" i="71"/>
  <c r="Y29" i="71"/>
  <c r="BZ29" i="71" s="1"/>
  <c r="Q29" i="71"/>
  <c r="P29" i="71"/>
  <c r="BX28" i="71"/>
  <c r="BV28" i="71"/>
  <c r="CC28" i="71"/>
  <c r="BU28" i="71"/>
  <c r="CB28" i="71" s="1"/>
  <c r="BH28" i="71"/>
  <c r="BG28" i="71"/>
  <c r="BE28" i="71"/>
  <c r="BD28" i="71"/>
  <c r="BJ28" i="71" s="1"/>
  <c r="AL28" i="71"/>
  <c r="AK28" i="71"/>
  <c r="AJ28" i="71"/>
  <c r="AG28" i="71"/>
  <c r="Z28" i="71"/>
  <c r="AA28" i="71" s="1"/>
  <c r="Y28" i="71"/>
  <c r="Q28" i="71"/>
  <c r="P28" i="71"/>
  <c r="BV27" i="71"/>
  <c r="CC27" i="71" s="1"/>
  <c r="BU27" i="71"/>
  <c r="BH27" i="71"/>
  <c r="BI27" i="71" s="1"/>
  <c r="BG27" i="71"/>
  <c r="BE27" i="71"/>
  <c r="BD27" i="71"/>
  <c r="BJ27" i="71" s="1"/>
  <c r="AL27" i="71"/>
  <c r="AK27" i="71"/>
  <c r="AM27" i="71" s="1"/>
  <c r="AJ27" i="71"/>
  <c r="AG27" i="71"/>
  <c r="Z27" i="71"/>
  <c r="Y27" i="71"/>
  <c r="Q27" i="71"/>
  <c r="P27" i="71"/>
  <c r="AB27" i="71" s="1"/>
  <c r="BX26" i="71"/>
  <c r="BV26" i="71"/>
  <c r="CC26" i="71"/>
  <c r="BU26" i="71"/>
  <c r="BH26" i="71"/>
  <c r="BG26" i="71"/>
  <c r="BE26" i="71"/>
  <c r="BK26" i="71" s="1"/>
  <c r="BD26" i="71"/>
  <c r="AL26" i="71"/>
  <c r="AK26" i="71"/>
  <c r="AJ26" i="71"/>
  <c r="AG26" i="71"/>
  <c r="Z26" i="71"/>
  <c r="Y26" i="71"/>
  <c r="Q26" i="71"/>
  <c r="AC26" i="71" s="1"/>
  <c r="P26" i="71"/>
  <c r="BV25" i="71"/>
  <c r="CC25" i="71" s="1"/>
  <c r="BU25" i="71"/>
  <c r="CB25" i="71" s="1"/>
  <c r="BH25" i="71"/>
  <c r="BG25" i="71"/>
  <c r="BE25" i="71"/>
  <c r="BD25" i="71"/>
  <c r="AL25" i="71"/>
  <c r="AK25" i="71"/>
  <c r="AM25" i="71" s="1"/>
  <c r="AJ25" i="71"/>
  <c r="AG25" i="71"/>
  <c r="Z25" i="71"/>
  <c r="Y25" i="71"/>
  <c r="AB25" i="71" s="1"/>
  <c r="AD25" i="71" s="1"/>
  <c r="Q25" i="71"/>
  <c r="CA25" i="71"/>
  <c r="P25" i="71"/>
  <c r="BV24" i="71"/>
  <c r="CC24" i="71"/>
  <c r="BU24" i="71"/>
  <c r="CB24" i="71" s="1"/>
  <c r="BW24" i="71"/>
  <c r="BH24" i="71"/>
  <c r="BG24" i="71"/>
  <c r="BI24" i="71" s="1"/>
  <c r="BE24" i="71"/>
  <c r="BK24" i="71" s="1"/>
  <c r="BD24" i="71"/>
  <c r="AL24" i="71"/>
  <c r="AK24" i="71"/>
  <c r="AM24" i="71" s="1"/>
  <c r="AJ24" i="71"/>
  <c r="AG24" i="71"/>
  <c r="Z24" i="71"/>
  <c r="Y24" i="71"/>
  <c r="Q24" i="71"/>
  <c r="P24" i="71"/>
  <c r="BZ24" i="71" s="1"/>
  <c r="CD24" i="71" s="1"/>
  <c r="BV23" i="71"/>
  <c r="CC23" i="71" s="1"/>
  <c r="BX23" i="71"/>
  <c r="BU23" i="71"/>
  <c r="BW23" i="71" s="1"/>
  <c r="BH23" i="71"/>
  <c r="BG23" i="71"/>
  <c r="BE23" i="71"/>
  <c r="BF23" i="71" s="1"/>
  <c r="BD23" i="71"/>
  <c r="BJ23" i="71" s="1"/>
  <c r="AL23" i="71"/>
  <c r="AK23" i="71"/>
  <c r="AJ23" i="71"/>
  <c r="AG23" i="71"/>
  <c r="Z23" i="71"/>
  <c r="Y23" i="71"/>
  <c r="Q23" i="71"/>
  <c r="P23" i="71"/>
  <c r="BZ23" i="71" s="1"/>
  <c r="BV22" i="71"/>
  <c r="BX22" i="71" s="1"/>
  <c r="BU22" i="71"/>
  <c r="BH22" i="71"/>
  <c r="BG22" i="71"/>
  <c r="BE22" i="71"/>
  <c r="BF22" i="71" s="1"/>
  <c r="BD22" i="71"/>
  <c r="AL22" i="71"/>
  <c r="AM22" i="71" s="1"/>
  <c r="AK22" i="71"/>
  <c r="AJ22" i="71"/>
  <c r="AG22" i="71"/>
  <c r="Z22" i="71"/>
  <c r="Y22" i="71"/>
  <c r="Q22" i="71"/>
  <c r="P22" i="71"/>
  <c r="BV21" i="71"/>
  <c r="CC21" i="71" s="1"/>
  <c r="BU21" i="71"/>
  <c r="BW21" i="71" s="1"/>
  <c r="CB21" i="71"/>
  <c r="BH21" i="71"/>
  <c r="BG21" i="71"/>
  <c r="BE21" i="71"/>
  <c r="BK21" i="71" s="1"/>
  <c r="BD21" i="71"/>
  <c r="AL21" i="71"/>
  <c r="AK21" i="71"/>
  <c r="AJ21" i="71"/>
  <c r="AG21" i="71"/>
  <c r="Z21" i="71"/>
  <c r="Y21" i="71"/>
  <c r="AA21" i="71" s="1"/>
  <c r="Q21" i="71"/>
  <c r="P21" i="71"/>
  <c r="AB21" i="71" s="1"/>
  <c r="AD21" i="71" s="1"/>
  <c r="BV20" i="71"/>
  <c r="BU20" i="71"/>
  <c r="BW20" i="71" s="1"/>
  <c r="BH20" i="71"/>
  <c r="BG20" i="71"/>
  <c r="BE20" i="71"/>
  <c r="BK20" i="71" s="1"/>
  <c r="BD20" i="71"/>
  <c r="BF20" i="71" s="1"/>
  <c r="BL20" i="71" s="1"/>
  <c r="AL20" i="71"/>
  <c r="AK20" i="71"/>
  <c r="AJ20" i="71"/>
  <c r="AG20" i="71"/>
  <c r="Z20" i="71"/>
  <c r="Y20" i="71"/>
  <c r="Q20" i="71"/>
  <c r="CA20" i="71" s="1"/>
  <c r="P20" i="71"/>
  <c r="BZ20" i="71" s="1"/>
  <c r="BV19" i="71"/>
  <c r="BX19" i="71" s="1"/>
  <c r="BU19" i="71"/>
  <c r="CB19" i="71" s="1"/>
  <c r="BH19" i="71"/>
  <c r="BG19" i="71"/>
  <c r="BI19" i="71" s="1"/>
  <c r="BE19" i="71"/>
  <c r="BD19" i="71"/>
  <c r="BF19" i="71" s="1"/>
  <c r="AL19" i="71"/>
  <c r="AK19" i="71"/>
  <c r="AJ19" i="71"/>
  <c r="AG19" i="71"/>
  <c r="Z19" i="71"/>
  <c r="Y19" i="71"/>
  <c r="Q19" i="71"/>
  <c r="P19" i="71"/>
  <c r="BX18" i="71"/>
  <c r="BV18" i="71"/>
  <c r="CC18" i="71" s="1"/>
  <c r="BU18" i="71"/>
  <c r="CB18" i="71" s="1"/>
  <c r="BH18" i="71"/>
  <c r="BG18" i="71"/>
  <c r="BE18" i="71"/>
  <c r="BD18" i="71"/>
  <c r="AL18" i="71"/>
  <c r="AK18" i="71"/>
  <c r="AJ18" i="71"/>
  <c r="AG18" i="71"/>
  <c r="Z18" i="71"/>
  <c r="Y18" i="71"/>
  <c r="AA18" i="71" s="1"/>
  <c r="Q18" i="71"/>
  <c r="P18" i="71"/>
  <c r="AB18" i="71" s="1"/>
  <c r="BV17" i="71"/>
  <c r="CC17" i="71" s="1"/>
  <c r="BU17" i="71"/>
  <c r="CB17" i="71" s="1"/>
  <c r="BH17" i="71"/>
  <c r="BG17" i="71"/>
  <c r="BE17" i="71"/>
  <c r="BK17" i="71" s="1"/>
  <c r="BD17" i="71"/>
  <c r="AL17" i="71"/>
  <c r="AK17" i="71"/>
  <c r="AJ17" i="71"/>
  <c r="AG17" i="71"/>
  <c r="Z17" i="71"/>
  <c r="Y17" i="71"/>
  <c r="BZ17" i="71" s="1"/>
  <c r="Q17" i="71"/>
  <c r="CA17" i="71" s="1"/>
  <c r="AC17" i="71"/>
  <c r="P17" i="71"/>
  <c r="BV16" i="71"/>
  <c r="CC16" i="71" s="1"/>
  <c r="BU16" i="71"/>
  <c r="CB16" i="71"/>
  <c r="BH16" i="71"/>
  <c r="BG16" i="71"/>
  <c r="BE16" i="71"/>
  <c r="BD16" i="71"/>
  <c r="AL16" i="71"/>
  <c r="AK16" i="71"/>
  <c r="AJ16" i="71"/>
  <c r="AG16" i="71"/>
  <c r="Z16" i="71"/>
  <c r="Y16" i="71"/>
  <c r="Q16" i="71"/>
  <c r="P16" i="71"/>
  <c r="R16" i="71" s="1"/>
  <c r="BX15" i="71"/>
  <c r="BV15" i="71"/>
  <c r="CC15" i="71" s="1"/>
  <c r="BU15" i="71"/>
  <c r="BH15" i="71"/>
  <c r="BG15" i="71"/>
  <c r="BE15" i="71"/>
  <c r="BK15" i="71" s="1"/>
  <c r="BD15" i="71"/>
  <c r="BF15" i="71" s="1"/>
  <c r="AL15" i="71"/>
  <c r="AK15" i="71"/>
  <c r="AJ15" i="71"/>
  <c r="AG15" i="71"/>
  <c r="Z15" i="71"/>
  <c r="Y15" i="71"/>
  <c r="AA15" i="71" s="1"/>
  <c r="Q15" i="71"/>
  <c r="CA15" i="71"/>
  <c r="P15" i="71"/>
  <c r="R688" i="14" s="1"/>
  <c r="BX14" i="71"/>
  <c r="BV14" i="71"/>
  <c r="CC14" i="71" s="1"/>
  <c r="BU14" i="71"/>
  <c r="BH14" i="71"/>
  <c r="BG14" i="71"/>
  <c r="BE14" i="71"/>
  <c r="BD14" i="71"/>
  <c r="BF14" i="71" s="1"/>
  <c r="AL14" i="71"/>
  <c r="AK14" i="71"/>
  <c r="AJ14" i="71"/>
  <c r="AG14" i="71"/>
  <c r="Z14" i="71"/>
  <c r="Y14" i="71"/>
  <c r="Q14" i="71"/>
  <c r="AC14" i="71" s="1"/>
  <c r="P14" i="71"/>
  <c r="R14" i="71" s="1"/>
  <c r="BW13" i="71"/>
  <c r="BV13" i="71"/>
  <c r="BU13" i="71"/>
  <c r="CB13" i="71" s="1"/>
  <c r="BH13" i="71"/>
  <c r="BG13" i="71"/>
  <c r="BE13" i="71"/>
  <c r="BD13" i="71"/>
  <c r="BJ13" i="71" s="1"/>
  <c r="AL13" i="71"/>
  <c r="AK13" i="71"/>
  <c r="AJ13" i="71"/>
  <c r="AG13" i="71"/>
  <c r="Z13" i="71"/>
  <c r="Y13" i="71"/>
  <c r="Q13" i="71"/>
  <c r="P13" i="71"/>
  <c r="BT12" i="71"/>
  <c r="BS12" i="71"/>
  <c r="BR12" i="71"/>
  <c r="BQ12" i="71"/>
  <c r="BP12" i="71"/>
  <c r="BO12" i="71"/>
  <c r="BN12" i="71"/>
  <c r="BM12" i="71"/>
  <c r="BC12" i="71"/>
  <c r="BB12" i="71"/>
  <c r="BA12" i="71"/>
  <c r="AZ12" i="71"/>
  <c r="AW12" i="71"/>
  <c r="AV12" i="71"/>
  <c r="AS12" i="71"/>
  <c r="AR12" i="71"/>
  <c r="AQ12" i="71"/>
  <c r="AP12" i="71"/>
  <c r="AO12" i="71"/>
  <c r="AN12" i="71"/>
  <c r="AI12" i="71"/>
  <c r="AH12" i="71"/>
  <c r="AF12" i="71"/>
  <c r="AE12" i="71"/>
  <c r="X12" i="71"/>
  <c r="W12" i="71"/>
  <c r="V12" i="71"/>
  <c r="U12" i="71"/>
  <c r="T12" i="71"/>
  <c r="S12" i="71"/>
  <c r="O12" i="71"/>
  <c r="N12" i="71"/>
  <c r="M12" i="71"/>
  <c r="L12" i="71"/>
  <c r="K12" i="71"/>
  <c r="J12" i="71"/>
  <c r="I12" i="71"/>
  <c r="H12" i="71"/>
  <c r="CC48" i="71"/>
  <c r="BX48" i="71"/>
  <c r="CB63" i="71"/>
  <c r="BK79" i="71"/>
  <c r="CC153" i="71"/>
  <c r="BX153" i="71"/>
  <c r="BY153" i="71" s="1"/>
  <c r="AB165" i="71"/>
  <c r="BZ165" i="71"/>
  <c r="CC169" i="71"/>
  <c r="BX169" i="71"/>
  <c r="R181" i="71"/>
  <c r="AC41" i="71"/>
  <c r="AB64" i="71"/>
  <c r="R73" i="71"/>
  <c r="BX80" i="71"/>
  <c r="AC89" i="71"/>
  <c r="AM13" i="71"/>
  <c r="BF16" i="71"/>
  <c r="AC21" i="71"/>
  <c r="BZ22" i="71"/>
  <c r="BX24" i="71"/>
  <c r="BJ34" i="71"/>
  <c r="BK35" i="71"/>
  <c r="CB35" i="71"/>
  <c r="BW35" i="71"/>
  <c r="CC36" i="71"/>
  <c r="BX36" i="71"/>
  <c r="BJ41" i="71"/>
  <c r="AC45" i="71"/>
  <c r="BF50" i="71"/>
  <c r="BF51" i="71"/>
  <c r="CB51" i="71"/>
  <c r="BW51" i="71"/>
  <c r="AB52" i="71"/>
  <c r="BX52" i="71"/>
  <c r="AB59" i="71"/>
  <c r="BK62" i="71"/>
  <c r="BF66" i="71"/>
  <c r="BF67" i="71"/>
  <c r="CB67" i="71"/>
  <c r="BW67" i="71"/>
  <c r="AB68" i="71"/>
  <c r="BX68" i="71"/>
  <c r="BY68" i="71" s="1"/>
  <c r="BJ73" i="71"/>
  <c r="AC77" i="71"/>
  <c r="BK78" i="71"/>
  <c r="BK83" i="71"/>
  <c r="AB84" i="71"/>
  <c r="CC84" i="71"/>
  <c r="BJ89" i="71"/>
  <c r="CA95" i="71"/>
  <c r="BJ95" i="71"/>
  <c r="BK97" i="71"/>
  <c r="BZ105" i="71"/>
  <c r="CD105" i="71" s="1"/>
  <c r="AB113" i="71"/>
  <c r="BZ113" i="71"/>
  <c r="R129" i="71"/>
  <c r="BJ137" i="71"/>
  <c r="BF137" i="71"/>
  <c r="BL137" i="71" s="1"/>
  <c r="AC140" i="71"/>
  <c r="BJ140" i="71"/>
  <c r="AC162" i="71"/>
  <c r="R162" i="71"/>
  <c r="CA162" i="71"/>
  <c r="CE162" i="71" s="1"/>
  <c r="AC178" i="71"/>
  <c r="CA178" i="71"/>
  <c r="AB32" i="71"/>
  <c r="BX32" i="71"/>
  <c r="BK63" i="71"/>
  <c r="BF63" i="71"/>
  <c r="BL63" i="71" s="1"/>
  <c r="CC64" i="71"/>
  <c r="BX64" i="71"/>
  <c r="BW16" i="71"/>
  <c r="BI20" i="71"/>
  <c r="CC20" i="71"/>
  <c r="R33" i="71"/>
  <c r="BK39" i="71"/>
  <c r="BW39" i="71"/>
  <c r="CC40" i="71"/>
  <c r="BX40" i="71"/>
  <c r="CA41" i="71"/>
  <c r="BK50" i="71"/>
  <c r="AC52" i="71"/>
  <c r="CC56" i="71"/>
  <c r="BX56" i="71"/>
  <c r="CA57" i="71"/>
  <c r="CE57" i="71" s="1"/>
  <c r="AB63" i="71"/>
  <c r="AC65" i="71"/>
  <c r="R65" i="71"/>
  <c r="AC68" i="71"/>
  <c r="BF71" i="71"/>
  <c r="CB71" i="71"/>
  <c r="BW71" i="71"/>
  <c r="BY71" i="71" s="1"/>
  <c r="R72" i="71"/>
  <c r="CC72" i="71"/>
  <c r="BX72" i="71"/>
  <c r="AB79" i="71"/>
  <c r="BK82" i="71"/>
  <c r="BY82" i="71"/>
  <c r="BJ86" i="71"/>
  <c r="CB87" i="71"/>
  <c r="CC88" i="71"/>
  <c r="BX88" i="71"/>
  <c r="CA89" i="71"/>
  <c r="CE89" i="71" s="1"/>
  <c r="CB92" i="71"/>
  <c r="BW92" i="71"/>
  <c r="BF94" i="71"/>
  <c r="AB95" i="71"/>
  <c r="AD95" i="71" s="1"/>
  <c r="AB98" i="71"/>
  <c r="R98" i="71"/>
  <c r="BZ98" i="71"/>
  <c r="CD98" i="71"/>
  <c r="AB144" i="71"/>
  <c r="R144" i="71"/>
  <c r="BK184" i="71"/>
  <c r="BF184" i="71"/>
  <c r="CB184" i="71"/>
  <c r="BW184" i="71"/>
  <c r="AB80" i="71"/>
  <c r="AC13" i="71"/>
  <c r="BI13" i="71"/>
  <c r="BF18" i="71"/>
  <c r="AB20" i="71"/>
  <c r="BX20" i="71"/>
  <c r="AA22" i="71"/>
  <c r="AC25" i="71"/>
  <c r="CA26" i="71"/>
  <c r="CE26" i="71" s="1"/>
  <c r="CA30" i="71"/>
  <c r="AM30" i="71"/>
  <c r="BF42" i="71"/>
  <c r="CB43" i="71"/>
  <c r="BW43" i="71"/>
  <c r="R44" i="71"/>
  <c r="CC44" i="71"/>
  <c r="BX44" i="71"/>
  <c r="BY44" i="71" s="1"/>
  <c r="AC53" i="71"/>
  <c r="CB59" i="71"/>
  <c r="BW59" i="71"/>
  <c r="BY59" i="71" s="1"/>
  <c r="AB60" i="71"/>
  <c r="R60" i="71"/>
  <c r="BX60" i="71"/>
  <c r="CA61" i="71"/>
  <c r="R69" i="71"/>
  <c r="BY72" i="71"/>
  <c r="BJ74" i="71"/>
  <c r="CB75" i="71"/>
  <c r="BY75" i="71"/>
  <c r="AB76" i="71"/>
  <c r="CC76" i="71"/>
  <c r="BX76" i="71"/>
  <c r="CA77" i="71"/>
  <c r="CE77" i="71" s="1"/>
  <c r="BZ84" i="71"/>
  <c r="CD84" i="71" s="1"/>
  <c r="AC85" i="71"/>
  <c r="R85" i="71"/>
  <c r="BJ90" i="71"/>
  <c r="CB90" i="71"/>
  <c r="BW90" i="71"/>
  <c r="BX94" i="71"/>
  <c r="BY94" i="71" s="1"/>
  <c r="AC96" i="71"/>
  <c r="BJ96" i="71"/>
  <c r="R101" i="71"/>
  <c r="R109" i="71"/>
  <c r="BZ109" i="71"/>
  <c r="CD109" i="71" s="1"/>
  <c r="BZ117" i="71"/>
  <c r="CD117" i="71" s="1"/>
  <c r="R125" i="71"/>
  <c r="AB133" i="71"/>
  <c r="BZ133" i="71"/>
  <c r="AB136" i="71"/>
  <c r="BZ136" i="71"/>
  <c r="BJ136" i="71"/>
  <c r="BK143" i="71"/>
  <c r="R21" i="71"/>
  <c r="R25" i="71"/>
  <c r="BZ35" i="71"/>
  <c r="CD35" i="71" s="1"/>
  <c r="CA40" i="71"/>
  <c r="BZ43" i="71"/>
  <c r="BZ51" i="71"/>
  <c r="CD51" i="71" s="1"/>
  <c r="BZ55" i="71"/>
  <c r="CA56" i="71"/>
  <c r="CE56" i="71" s="1"/>
  <c r="CA60" i="71"/>
  <c r="CA64" i="71"/>
  <c r="CE64" i="71" s="1"/>
  <c r="BZ75" i="71"/>
  <c r="CD75" i="71" s="1"/>
  <c r="CA76" i="71"/>
  <c r="CA80" i="71"/>
  <c r="CE80" i="71" s="1"/>
  <c r="BZ83" i="71"/>
  <c r="CD83" i="71" s="1"/>
  <c r="CF83" i="71" s="1"/>
  <c r="AC90" i="71"/>
  <c r="BJ92" i="71"/>
  <c r="AC95" i="71"/>
  <c r="AM97" i="71"/>
  <c r="BZ97" i="71"/>
  <c r="BJ99" i="71"/>
  <c r="BX101" i="71"/>
  <c r="BJ102" i="71"/>
  <c r="BI102" i="71"/>
  <c r="BF103" i="71"/>
  <c r="BL103" i="71" s="1"/>
  <c r="CC105" i="71"/>
  <c r="BX105" i="71"/>
  <c r="BI106" i="71"/>
  <c r="BJ107" i="71"/>
  <c r="BF107" i="71"/>
  <c r="BL107" i="71" s="1"/>
  <c r="CC109" i="71"/>
  <c r="BX109" i="71"/>
  <c r="BJ110" i="71"/>
  <c r="BI110" i="71"/>
  <c r="CC113" i="71"/>
  <c r="BX113" i="71"/>
  <c r="BI114" i="71"/>
  <c r="BX117" i="71"/>
  <c r="BY117" i="71" s="1"/>
  <c r="BJ118" i="71"/>
  <c r="BJ119" i="71"/>
  <c r="BF119" i="71"/>
  <c r="CC121" i="71"/>
  <c r="BX121" i="71"/>
  <c r="BJ122" i="71"/>
  <c r="BJ123" i="71"/>
  <c r="CC125" i="71"/>
  <c r="BX125" i="71"/>
  <c r="BF127" i="71"/>
  <c r="CC129" i="71"/>
  <c r="BJ130" i="71"/>
  <c r="BJ131" i="71"/>
  <c r="BF131" i="71"/>
  <c r="BK135" i="71"/>
  <c r="BZ142" i="71"/>
  <c r="R142" i="71"/>
  <c r="AB142" i="71"/>
  <c r="BF142" i="71"/>
  <c r="BL142" i="71" s="1"/>
  <c r="CB164" i="71"/>
  <c r="BW164" i="71"/>
  <c r="BY164" i="71" s="1"/>
  <c r="CB180" i="71"/>
  <c r="BW180" i="71"/>
  <c r="BJ183" i="71"/>
  <c r="BF183" i="71"/>
  <c r="BJ205" i="71"/>
  <c r="CB229" i="71"/>
  <c r="BW229" i="71"/>
  <c r="BY229" i="71" s="1"/>
  <c r="BX135" i="71"/>
  <c r="CC135" i="71"/>
  <c r="AA138" i="71"/>
  <c r="AB138" i="71"/>
  <c r="BJ171" i="71"/>
  <c r="BF171" i="71"/>
  <c r="BF37" i="71"/>
  <c r="R47" i="71"/>
  <c r="R51" i="71"/>
  <c r="BF53" i="71"/>
  <c r="R59" i="71"/>
  <c r="BF61" i="71"/>
  <c r="R67" i="71"/>
  <c r="R71" i="71"/>
  <c r="BF73" i="71"/>
  <c r="BL73" i="71" s="1"/>
  <c r="R79" i="71"/>
  <c r="R83" i="71"/>
  <c r="BF85" i="71"/>
  <c r="BF89" i="71"/>
  <c r="R91" i="71"/>
  <c r="CA93" i="71"/>
  <c r="CE93" i="71" s="1"/>
  <c r="BK93" i="71"/>
  <c r="BZ96" i="71"/>
  <c r="CD96" i="71" s="1"/>
  <c r="AA97" i="71"/>
  <c r="CC98" i="71"/>
  <c r="BX98" i="71"/>
  <c r="R99" i="71"/>
  <c r="CB100" i="71"/>
  <c r="BW100" i="71"/>
  <c r="AM101" i="71"/>
  <c r="AB104" i="71"/>
  <c r="AA104" i="71"/>
  <c r="CB104" i="71"/>
  <c r="CA106" i="71"/>
  <c r="CE106" i="71" s="1"/>
  <c r="AA108" i="71"/>
  <c r="CB108" i="71"/>
  <c r="BW108" i="71"/>
  <c r="AM109" i="71"/>
  <c r="CA110" i="71"/>
  <c r="BI111" i="71"/>
  <c r="AA112" i="71"/>
  <c r="CB112" i="71"/>
  <c r="BW112" i="71"/>
  <c r="CA114" i="71"/>
  <c r="CE114" i="71" s="1"/>
  <c r="CB116" i="71"/>
  <c r="BW116" i="71"/>
  <c r="BY116" i="71"/>
  <c r="AM117" i="71"/>
  <c r="CA118" i="71"/>
  <c r="CE118" i="71" s="1"/>
  <c r="BI119" i="71"/>
  <c r="AB120" i="71"/>
  <c r="AA120" i="71"/>
  <c r="BW120" i="71"/>
  <c r="BI123" i="71"/>
  <c r="AB124" i="71"/>
  <c r="AM125" i="71"/>
  <c r="CA126" i="71"/>
  <c r="CE126" i="71" s="1"/>
  <c r="AB128" i="71"/>
  <c r="AA128" i="71"/>
  <c r="CB128" i="71"/>
  <c r="BW128" i="71"/>
  <c r="AM129" i="71"/>
  <c r="CB132" i="71"/>
  <c r="BW132" i="71"/>
  <c r="CA136" i="71"/>
  <c r="R137" i="71"/>
  <c r="BZ138" i="71"/>
  <c r="BF160" i="71"/>
  <c r="BF176" i="71"/>
  <c r="AB185" i="71"/>
  <c r="AD185" i="71" s="1"/>
  <c r="R185" i="71"/>
  <c r="AA192" i="71"/>
  <c r="BJ192" i="71"/>
  <c r="BJ209" i="71"/>
  <c r="BL209" i="71"/>
  <c r="BF100" i="71"/>
  <c r="R102" i="71"/>
  <c r="AB102" i="71"/>
  <c r="BX102" i="71"/>
  <c r="AC103" i="71"/>
  <c r="BF104" i="71"/>
  <c r="BL104" i="71" s="1"/>
  <c r="BX106" i="71"/>
  <c r="BW109" i="71"/>
  <c r="BY109" i="71" s="1"/>
  <c r="BF112" i="71"/>
  <c r="BL112" i="71" s="1"/>
  <c r="R114" i="71"/>
  <c r="AB114" i="71"/>
  <c r="BX114" i="71"/>
  <c r="BF116" i="71"/>
  <c r="BL116" i="71"/>
  <c r="BW117" i="71"/>
  <c r="R118" i="71"/>
  <c r="AB118" i="71"/>
  <c r="BX118" i="71"/>
  <c r="BY118" i="71" s="1"/>
  <c r="BF120" i="71"/>
  <c r="R122" i="71"/>
  <c r="AB122" i="71"/>
  <c r="BX122" i="71"/>
  <c r="AC123" i="71"/>
  <c r="R126" i="71"/>
  <c r="AC127" i="71"/>
  <c r="BF128" i="71"/>
  <c r="AB130" i="71"/>
  <c r="BF132" i="71"/>
  <c r="AA134" i="71"/>
  <c r="BW135" i="71"/>
  <c r="R140" i="71"/>
  <c r="CE142" i="71"/>
  <c r="R143" i="71"/>
  <c r="AM143" i="71"/>
  <c r="BZ143" i="71"/>
  <c r="CD143" i="71" s="1"/>
  <c r="AC144" i="71"/>
  <c r="AB147" i="71"/>
  <c r="CC148" i="71"/>
  <c r="BJ151" i="71"/>
  <c r="BF151" i="71"/>
  <c r="BK155" i="71"/>
  <c r="BK156" i="71"/>
  <c r="R158" i="71"/>
  <c r="CB160" i="71"/>
  <c r="BW160" i="71"/>
  <c r="AB161" i="71"/>
  <c r="R161" i="71"/>
  <c r="AB164" i="71"/>
  <c r="AC165" i="71"/>
  <c r="BX165" i="71"/>
  <c r="BJ166" i="71"/>
  <c r="BJ167" i="71"/>
  <c r="BF167" i="71"/>
  <c r="BK171" i="71"/>
  <c r="BK172" i="71"/>
  <c r="BF172" i="71"/>
  <c r="CB176" i="71"/>
  <c r="BW176" i="71"/>
  <c r="AB177" i="71"/>
  <c r="AC181" i="71"/>
  <c r="BJ182" i="71"/>
  <c r="BK183" i="71"/>
  <c r="AC186" i="71"/>
  <c r="BJ186" i="71"/>
  <c r="BF186" i="71"/>
  <c r="AB139" i="71"/>
  <c r="BZ139" i="71"/>
  <c r="CB142" i="71"/>
  <c r="CA143" i="71"/>
  <c r="CB143" i="71"/>
  <c r="BW143" i="71"/>
  <c r="BY143" i="71" s="1"/>
  <c r="CC143" i="71"/>
  <c r="BJ145" i="71"/>
  <c r="BJ146" i="71"/>
  <c r="BF146" i="71"/>
  <c r="BK152" i="71"/>
  <c r="R154" i="71"/>
  <c r="CB156" i="71"/>
  <c r="BW156" i="71"/>
  <c r="R157" i="71"/>
  <c r="AB160" i="71"/>
  <c r="CC161" i="71"/>
  <c r="CE161" i="71" s="1"/>
  <c r="BX161" i="71"/>
  <c r="BJ162" i="71"/>
  <c r="BJ163" i="71"/>
  <c r="BK168" i="71"/>
  <c r="CB172" i="71"/>
  <c r="BW172" i="71"/>
  <c r="BY172" i="71" s="1"/>
  <c r="R173" i="71"/>
  <c r="AB176" i="71"/>
  <c r="BX177" i="71"/>
  <c r="BY177" i="71" s="1"/>
  <c r="BJ178" i="71"/>
  <c r="AB184" i="71"/>
  <c r="AC189" i="71"/>
  <c r="CA189" i="71"/>
  <c r="AB214" i="71"/>
  <c r="AA214" i="71"/>
  <c r="CB214" i="71"/>
  <c r="BW214" i="71"/>
  <c r="BK217" i="71"/>
  <c r="BF217" i="71"/>
  <c r="CB134" i="71"/>
  <c r="AM138" i="71"/>
  <c r="AC139" i="71"/>
  <c r="BI140" i="71"/>
  <c r="BJ141" i="71"/>
  <c r="AA143" i="71"/>
  <c r="CC144" i="71"/>
  <c r="BX144" i="71"/>
  <c r="CE145" i="71"/>
  <c r="AC149" i="71"/>
  <c r="R149" i="71"/>
  <c r="R153" i="71"/>
  <c r="CC157" i="71"/>
  <c r="BX157" i="71"/>
  <c r="BY161" i="71"/>
  <c r="BK164" i="71"/>
  <c r="BF164" i="71"/>
  <c r="BL164" i="71" s="1"/>
  <c r="R166" i="71"/>
  <c r="CB168" i="71"/>
  <c r="BW168" i="71"/>
  <c r="BY168" i="71"/>
  <c r="AB169" i="71"/>
  <c r="R169" i="71"/>
  <c r="CC173" i="71"/>
  <c r="BX173" i="71"/>
  <c r="BJ175" i="71"/>
  <c r="BF175" i="71"/>
  <c r="BK180" i="71"/>
  <c r="BF180" i="71"/>
  <c r="R182" i="71"/>
  <c r="BI185" i="71"/>
  <c r="BJ185" i="71"/>
  <c r="BF189" i="71"/>
  <c r="AB191" i="71"/>
  <c r="BW191" i="71"/>
  <c r="CB191" i="71"/>
  <c r="AB194" i="71"/>
  <c r="AA194" i="71"/>
  <c r="CB194" i="71"/>
  <c r="BJ196" i="71"/>
  <c r="BI196" i="71"/>
  <c r="BZ147" i="71"/>
  <c r="BZ152" i="71"/>
  <c r="CA153" i="71"/>
  <c r="BZ156" i="71"/>
  <c r="CD156" i="71" s="1"/>
  <c r="CA157" i="71"/>
  <c r="BZ160" i="71"/>
  <c r="CD160" i="71" s="1"/>
  <c r="BZ164" i="71"/>
  <c r="CD164" i="71" s="1"/>
  <c r="BZ168" i="71"/>
  <c r="CA173" i="71"/>
  <c r="BZ176" i="71"/>
  <c r="CD176" i="71" s="1"/>
  <c r="CA177" i="71"/>
  <c r="CE177" i="71" s="1"/>
  <c r="CA181" i="71"/>
  <c r="BZ184" i="71"/>
  <c r="CD184" i="71" s="1"/>
  <c r="BZ187" i="71"/>
  <c r="CD187" i="71" s="1"/>
  <c r="BZ192" i="71"/>
  <c r="CD192" i="71"/>
  <c r="AB192" i="71"/>
  <c r="R192" i="71"/>
  <c r="AB195" i="71"/>
  <c r="R195" i="71"/>
  <c r="AB198" i="71"/>
  <c r="AA198" i="71"/>
  <c r="CB198" i="71"/>
  <c r="BW198" i="71"/>
  <c r="AM199" i="71"/>
  <c r="BJ200" i="71"/>
  <c r="BI200" i="71"/>
  <c r="AB202" i="71"/>
  <c r="AA202" i="71"/>
  <c r="CB202" i="71"/>
  <c r="BW202" i="71"/>
  <c r="AM203" i="71"/>
  <c r="BJ204" i="71"/>
  <c r="AB206" i="71"/>
  <c r="CB206" i="71"/>
  <c r="BW206" i="71"/>
  <c r="AM207" i="71"/>
  <c r="BJ208" i="71"/>
  <c r="BI208" i="71"/>
  <c r="BZ214" i="71"/>
  <c r="CD214" i="71" s="1"/>
  <c r="AB215" i="71"/>
  <c r="AD215" i="71" s="1"/>
  <c r="R215" i="71"/>
  <c r="BX217" i="71"/>
  <c r="CC217" i="71"/>
  <c r="BJ247" i="71"/>
  <c r="BF247" i="71"/>
  <c r="BL247" i="71" s="1"/>
  <c r="CA185" i="71"/>
  <c r="CE185" i="71" s="1"/>
  <c r="AB187" i="71"/>
  <c r="R188" i="71"/>
  <c r="CC192" i="71"/>
  <c r="BX192" i="71"/>
  <c r="BJ193" i="71"/>
  <c r="BF193" i="71"/>
  <c r="CA196" i="71"/>
  <c r="AB199" i="71"/>
  <c r="BX199" i="71"/>
  <c r="AB203" i="71"/>
  <c r="CC203" i="71"/>
  <c r="BX203" i="71"/>
  <c r="AB207" i="71"/>
  <c r="CC207" i="71"/>
  <c r="BX207" i="71"/>
  <c r="CB210" i="71"/>
  <c r="BW210" i="71"/>
  <c r="BY210" i="71" s="1"/>
  <c r="BI212" i="71"/>
  <c r="BJ213" i="71"/>
  <c r="BF213" i="71"/>
  <c r="CA215" i="71"/>
  <c r="CC215" i="71"/>
  <c r="CE215" i="71" s="1"/>
  <c r="AC217" i="71"/>
  <c r="CA218" i="71"/>
  <c r="CE218" i="71" s="1"/>
  <c r="CA219" i="71"/>
  <c r="CE219" i="71" s="1"/>
  <c r="AC219" i="71"/>
  <c r="R219" i="71"/>
  <c r="BK225" i="71"/>
  <c r="BF241" i="71"/>
  <c r="BL241" i="71" s="1"/>
  <c r="BJ241" i="71"/>
  <c r="BI260" i="71"/>
  <c r="CC265" i="71"/>
  <c r="BX265" i="71"/>
  <c r="BF154" i="71"/>
  <c r="BF158" i="71"/>
  <c r="R160" i="71"/>
  <c r="BF162" i="71"/>
  <c r="BF166" i="71"/>
  <c r="R168" i="71"/>
  <c r="BF170" i="71"/>
  <c r="R172" i="71"/>
  <c r="R176" i="71"/>
  <c r="R180" i="71"/>
  <c r="BF182" i="71"/>
  <c r="R184" i="71"/>
  <c r="BZ186" i="71"/>
  <c r="AM187" i="71"/>
  <c r="BX187" i="71"/>
  <c r="BY187" i="71" s="1"/>
  <c r="AC188" i="71"/>
  <c r="BI189" i="71"/>
  <c r="BJ190" i="71"/>
  <c r="BF190" i="71"/>
  <c r="AA191" i="71"/>
  <c r="BW192" i="71"/>
  <c r="AA195" i="71"/>
  <c r="BJ197" i="71"/>
  <c r="CE198" i="71"/>
  <c r="CA199" i="71"/>
  <c r="CE199" i="71" s="1"/>
  <c r="BZ199" i="71"/>
  <c r="CD199" i="71" s="1"/>
  <c r="BZ202" i="71"/>
  <c r="BZ207" i="71"/>
  <c r="CD207" i="71" s="1"/>
  <c r="CA208" i="71"/>
  <c r="CE208" i="71"/>
  <c r="AB211" i="71"/>
  <c r="R211" i="71"/>
  <c r="CC211" i="71"/>
  <c r="BX211" i="71"/>
  <c r="AA215" i="71"/>
  <c r="BZ215" i="71"/>
  <c r="CD215" i="71" s="1"/>
  <c r="R218" i="71"/>
  <c r="BI218" i="71"/>
  <c r="BL218" i="71" s="1"/>
  <c r="BJ218" i="71"/>
  <c r="BJ219" i="71"/>
  <c r="AC227" i="71"/>
  <c r="CA227" i="71"/>
  <c r="CE227" i="71" s="1"/>
  <c r="AB230" i="71"/>
  <c r="AD230" i="71" s="1"/>
  <c r="R230" i="71"/>
  <c r="BZ230" i="71"/>
  <c r="BF194" i="71"/>
  <c r="BL194" i="71" s="1"/>
  <c r="AB196" i="71"/>
  <c r="BX196" i="71"/>
  <c r="BF198" i="71"/>
  <c r="BW199" i="71"/>
  <c r="AB200" i="71"/>
  <c r="BX200" i="71"/>
  <c r="BY200" i="71" s="1"/>
  <c r="AC201" i="71"/>
  <c r="BF202" i="71"/>
  <c r="BW203" i="71"/>
  <c r="R204" i="71"/>
  <c r="AB204" i="71"/>
  <c r="BW207" i="71"/>
  <c r="R208" i="71"/>
  <c r="BX208" i="71"/>
  <c r="BY208" i="71" s="1"/>
  <c r="BW211" i="71"/>
  <c r="BY211" i="71" s="1"/>
  <c r="BX212" i="71"/>
  <c r="BF214" i="71"/>
  <c r="BW215" i="71"/>
  <c r="BY215" i="71" s="1"/>
  <c r="BW217" i="71"/>
  <c r="BY217" i="71"/>
  <c r="AC218" i="71"/>
  <c r="BK221" i="71"/>
  <c r="BF221" i="71"/>
  <c r="AC223" i="71"/>
  <c r="AD223" i="71" s="1"/>
  <c r="AB226" i="71"/>
  <c r="AD226" i="71" s="1"/>
  <c r="R226" i="71"/>
  <c r="AB229" i="71"/>
  <c r="AC230" i="71"/>
  <c r="CC230" i="71"/>
  <c r="CE230" i="71" s="1"/>
  <c r="BX230" i="71"/>
  <c r="BJ232" i="71"/>
  <c r="BF232" i="71"/>
  <c r="AC235" i="71"/>
  <c r="R235" i="71"/>
  <c r="AB239" i="71"/>
  <c r="R239" i="71"/>
  <c r="CC241" i="71"/>
  <c r="BX241" i="71"/>
  <c r="AB244" i="71"/>
  <c r="CB244" i="71"/>
  <c r="BW244" i="71"/>
  <c r="R263" i="71"/>
  <c r="BZ263" i="71"/>
  <c r="CD263" i="71"/>
  <c r="AB263" i="71"/>
  <c r="AD263" i="71" s="1"/>
  <c r="CE206" i="71"/>
  <c r="BI219" i="71"/>
  <c r="BJ220" i="71"/>
  <c r="BF220" i="71"/>
  <c r="BL220" i="71" s="1"/>
  <c r="CB221" i="71"/>
  <c r="BW221" i="71"/>
  <c r="R222" i="71"/>
  <c r="AB225" i="71"/>
  <c r="AC226" i="71"/>
  <c r="CC226" i="71"/>
  <c r="BX226" i="71"/>
  <c r="BJ227" i="71"/>
  <c r="BF228" i="71"/>
  <c r="BK233" i="71"/>
  <c r="BF233" i="71"/>
  <c r="BL233" i="71" s="1"/>
  <c r="BF236" i="71"/>
  <c r="BK237" i="71"/>
  <c r="BF237" i="71"/>
  <c r="BL237" i="71" s="1"/>
  <c r="BY237" i="71"/>
  <c r="BZ238" i="71"/>
  <c r="CD238" i="71"/>
  <c r="R238" i="71"/>
  <c r="BX238" i="71"/>
  <c r="BY238" i="71" s="1"/>
  <c r="CC238" i="71"/>
  <c r="CA240" i="71"/>
  <c r="CE240" i="71"/>
  <c r="AC240" i="71"/>
  <c r="R240" i="71"/>
  <c r="AC254" i="71"/>
  <c r="CA254" i="71"/>
  <c r="CE254" i="71" s="1"/>
  <c r="AB257" i="71"/>
  <c r="CC257" i="71"/>
  <c r="BX257" i="71"/>
  <c r="AB262" i="71"/>
  <c r="AD262" i="71"/>
  <c r="AA262" i="71"/>
  <c r="CB216" i="71"/>
  <c r="R217" i="71"/>
  <c r="BY218" i="71"/>
  <c r="AB221" i="71"/>
  <c r="R221" i="71"/>
  <c r="CC222" i="71"/>
  <c r="BX222" i="71"/>
  <c r="BY222" i="71" s="1"/>
  <c r="BJ224" i="71"/>
  <c r="BF229" i="71"/>
  <c r="AC231" i="71"/>
  <c r="R231" i="71"/>
  <c r="CB233" i="71"/>
  <c r="CD233" i="71" s="1"/>
  <c r="BW233" i="71"/>
  <c r="BY233" i="71" s="1"/>
  <c r="AB234" i="71"/>
  <c r="R234" i="71"/>
  <c r="CC234" i="71"/>
  <c r="BJ242" i="71"/>
  <c r="BI242" i="71"/>
  <c r="BZ225" i="71"/>
  <c r="CA226" i="71"/>
  <c r="CE226" i="71" s="1"/>
  <c r="BZ229" i="71"/>
  <c r="CD229" i="71" s="1"/>
  <c r="CA230" i="71"/>
  <c r="BZ233" i="71"/>
  <c r="BZ237" i="71"/>
  <c r="AC239" i="71"/>
  <c r="BK241" i="71"/>
  <c r="BZ241" i="71"/>
  <c r="BI243" i="71"/>
  <c r="AB245" i="71"/>
  <c r="R245" i="71"/>
  <c r="CC245" i="71"/>
  <c r="BX245" i="71"/>
  <c r="BJ246" i="71"/>
  <c r="BI246" i="71"/>
  <c r="AB248" i="71"/>
  <c r="AD248" i="71" s="1"/>
  <c r="AA248" i="71"/>
  <c r="CB248" i="71"/>
  <c r="BW248" i="71"/>
  <c r="AM249" i="71"/>
  <c r="BJ251" i="71"/>
  <c r="BY255" i="71"/>
  <c r="BZ256" i="71"/>
  <c r="CD256" i="71" s="1"/>
  <c r="AC258" i="71"/>
  <c r="CC261" i="71"/>
  <c r="BX261" i="71"/>
  <c r="CA266" i="71"/>
  <c r="CE266" i="71" s="1"/>
  <c r="AB271" i="71"/>
  <c r="AD271" i="71" s="1"/>
  <c r="R271" i="71"/>
  <c r="BZ271" i="71"/>
  <c r="CC271" i="71"/>
  <c r="BX271" i="71"/>
  <c r="AB274" i="71"/>
  <c r="CB274" i="71"/>
  <c r="BW274" i="71"/>
  <c r="BY274" i="71" s="1"/>
  <c r="BJ277" i="71"/>
  <c r="BF277" i="71"/>
  <c r="AF365" i="71"/>
  <c r="CA239" i="71"/>
  <c r="CE239" i="71" s="1"/>
  <c r="AD240" i="71"/>
  <c r="AB241" i="71"/>
  <c r="BZ244" i="71"/>
  <c r="CA245" i="71"/>
  <c r="CE245" i="71"/>
  <c r="AB249" i="71"/>
  <c r="R249" i="71"/>
  <c r="CC249" i="71"/>
  <c r="BX249" i="71"/>
  <c r="BY249" i="71"/>
  <c r="BJ250" i="71"/>
  <c r="AB252" i="71"/>
  <c r="CB252" i="71"/>
  <c r="BW252" i="71"/>
  <c r="CA260" i="71"/>
  <c r="CE260" i="71" s="1"/>
  <c r="CB266" i="71"/>
  <c r="BW266" i="71"/>
  <c r="BY266" i="71"/>
  <c r="BF269" i="71"/>
  <c r="AB318" i="71"/>
  <c r="R318" i="71"/>
  <c r="R325" i="71"/>
  <c r="R225" i="71"/>
  <c r="BF227" i="71"/>
  <c r="R229" i="71"/>
  <c r="R233" i="71"/>
  <c r="BF235" i="71"/>
  <c r="R237" i="71"/>
  <c r="BZ240" i="71"/>
  <c r="CD240" i="71" s="1"/>
  <c r="BJ240" i="71"/>
  <c r="BW240" i="71"/>
  <c r="BY240" i="71" s="1"/>
  <c r="BJ243" i="71"/>
  <c r="AA245" i="71"/>
  <c r="CA246" i="71"/>
  <c r="BZ248" i="71"/>
  <c r="CA249" i="71"/>
  <c r="CE249" i="71" s="1"/>
  <c r="BZ249" i="71"/>
  <c r="CD249" i="71" s="1"/>
  <c r="CF249" i="71" s="1"/>
  <c r="BI251" i="71"/>
  <c r="AB253" i="71"/>
  <c r="CC253" i="71"/>
  <c r="BX253" i="71"/>
  <c r="AB256" i="71"/>
  <c r="AA256" i="71"/>
  <c r="CB256" i="71"/>
  <c r="BW256" i="71"/>
  <c r="AM257" i="71"/>
  <c r="BJ259" i="71"/>
  <c r="BF259" i="71"/>
  <c r="BL259" i="71" s="1"/>
  <c r="BW259" i="71"/>
  <c r="CB259" i="71"/>
  <c r="CB262" i="71"/>
  <c r="BW262" i="71"/>
  <c r="BY262" i="71" s="1"/>
  <c r="R267" i="71"/>
  <c r="BZ267" i="71"/>
  <c r="AB267" i="71"/>
  <c r="CC269" i="71"/>
  <c r="BX269" i="71"/>
  <c r="BY269" i="71" s="1"/>
  <c r="BJ272" i="71"/>
  <c r="AB308" i="71"/>
  <c r="AX308" i="71" s="1"/>
  <c r="R308" i="71"/>
  <c r="BF240" i="71"/>
  <c r="BL240" i="71" s="1"/>
  <c r="R242" i="71"/>
  <c r="AC243" i="71"/>
  <c r="BF244" i="71"/>
  <c r="R246" i="71"/>
  <c r="AB246" i="71"/>
  <c r="AC247" i="71"/>
  <c r="AB250" i="71"/>
  <c r="AC251" i="71"/>
  <c r="R254" i="71"/>
  <c r="AB254" i="71"/>
  <c r="BF256" i="71"/>
  <c r="BL256" i="71"/>
  <c r="CA259" i="71"/>
  <c r="AB260" i="71"/>
  <c r="R260" i="71"/>
  <c r="BZ260" i="71"/>
  <c r="BY261" i="71"/>
  <c r="BZ262" i="71"/>
  <c r="CD262" i="71"/>
  <c r="CA262" i="71"/>
  <c r="CA263" i="71"/>
  <c r="BZ264" i="71"/>
  <c r="CD264" i="71" s="1"/>
  <c r="BK264" i="71"/>
  <c r="CA267" i="71"/>
  <c r="CE267" i="71" s="1"/>
  <c r="AM267" i="71"/>
  <c r="BZ268" i="71"/>
  <c r="BL268" i="71"/>
  <c r="BK268" i="71"/>
  <c r="BZ270" i="71"/>
  <c r="CD270" i="71" s="1"/>
  <c r="CF270" i="71" s="1"/>
  <c r="BI273" i="71"/>
  <c r="AB275" i="71"/>
  <c r="AD275" i="71" s="1"/>
  <c r="R275" i="71"/>
  <c r="CC275" i="71"/>
  <c r="BX275" i="71"/>
  <c r="BJ276" i="71"/>
  <c r="AB278" i="71"/>
  <c r="AA278" i="71"/>
  <c r="CB278" i="71"/>
  <c r="AA280" i="71"/>
  <c r="AA283" i="71"/>
  <c r="AB295" i="71"/>
  <c r="AX295" i="71" s="1"/>
  <c r="AA297" i="71"/>
  <c r="AC311" i="71"/>
  <c r="AY311" i="71" s="1"/>
  <c r="R311" i="71"/>
  <c r="AC342" i="71"/>
  <c r="AY342" i="71" s="1"/>
  <c r="CA244" i="71"/>
  <c r="CA248" i="71"/>
  <c r="AC260" i="71"/>
  <c r="BJ262" i="71"/>
  <c r="BJ266" i="71"/>
  <c r="AC268" i="71"/>
  <c r="BZ274" i="71"/>
  <c r="CD274" i="71" s="1"/>
  <c r="CA275" i="71"/>
  <c r="AB279" i="71"/>
  <c r="AB284" i="71"/>
  <c r="AB300" i="71"/>
  <c r="AX300" i="71" s="1"/>
  <c r="R300" i="71"/>
  <c r="AB301" i="71"/>
  <c r="AX301" i="71" s="1"/>
  <c r="R301" i="71"/>
  <c r="R321" i="71"/>
  <c r="AA259" i="71"/>
  <c r="AC261" i="71"/>
  <c r="AA263" i="71"/>
  <c r="AA267" i="71"/>
  <c r="AB270" i="71"/>
  <c r="AA270" i="71"/>
  <c r="CB270" i="71"/>
  <c r="BW270" i="71"/>
  <c r="BY270" i="71" s="1"/>
  <c r="AM271" i="71"/>
  <c r="BJ273" i="71"/>
  <c r="AB283" i="71"/>
  <c r="AX283" i="71" s="1"/>
  <c r="AB288" i="71"/>
  <c r="AX288" i="71" s="1"/>
  <c r="AA294" i="71"/>
  <c r="R298" i="71"/>
  <c r="AB298" i="71"/>
  <c r="R313" i="71"/>
  <c r="BF262" i="71"/>
  <c r="AB264" i="71"/>
  <c r="BF266" i="71"/>
  <c r="R268" i="71"/>
  <c r="AB268" i="71"/>
  <c r="AD268" i="71" s="1"/>
  <c r="AC269" i="71"/>
  <c r="BF270" i="71"/>
  <c r="BL270" i="71" s="1"/>
  <c r="R272" i="71"/>
  <c r="AB272" i="71"/>
  <c r="R276" i="71"/>
  <c r="AB276" i="71"/>
  <c r="AC277" i="71"/>
  <c r="BF278" i="71"/>
  <c r="BL278" i="71" s="1"/>
  <c r="R286" i="71"/>
  <c r="AA290" i="71"/>
  <c r="AB297" i="71"/>
  <c r="R297" i="71"/>
  <c r="AC300" i="71"/>
  <c r="AY300" i="71" s="1"/>
  <c r="R304" i="71"/>
  <c r="AC308" i="71"/>
  <c r="AY308" i="71" s="1"/>
  <c r="AB310" i="71"/>
  <c r="AX310" i="71" s="1"/>
  <c r="AD310" i="71"/>
  <c r="AA317" i="71"/>
  <c r="AB319" i="71"/>
  <c r="R319" i="71"/>
  <c r="R322" i="71"/>
  <c r="AB338" i="71"/>
  <c r="AX338" i="71" s="1"/>
  <c r="R338" i="71"/>
  <c r="AB339" i="71"/>
  <c r="AX339" i="71" s="1"/>
  <c r="AB348" i="71"/>
  <c r="AX348" i="71" s="1"/>
  <c r="R348" i="71"/>
  <c r="CA270" i="71"/>
  <c r="CE270" i="71" s="1"/>
  <c r="CA278" i="71"/>
  <c r="CE278" i="71" s="1"/>
  <c r="AB309" i="71"/>
  <c r="AX309" i="71" s="1"/>
  <c r="R309" i="71"/>
  <c r="R312" i="71"/>
  <c r="AC315" i="71"/>
  <c r="AY315" i="71" s="1"/>
  <c r="AB316" i="71"/>
  <c r="AX316" i="71" s="1"/>
  <c r="AC319" i="71"/>
  <c r="AY319" i="71" s="1"/>
  <c r="AB323" i="71"/>
  <c r="AX323" i="71" s="1"/>
  <c r="R323" i="71"/>
  <c r="R326" i="71"/>
  <c r="AC341" i="71"/>
  <c r="AY341" i="71" s="1"/>
  <c r="AB351" i="71"/>
  <c r="AX351" i="71" s="1"/>
  <c r="AC292" i="71"/>
  <c r="AY292" i="71" s="1"/>
  <c r="R296" i="71"/>
  <c r="AA298" i="71"/>
  <c r="AB305" i="71"/>
  <c r="AX305" i="71" s="1"/>
  <c r="R305" i="71"/>
  <c r="AA315" i="71"/>
  <c r="AB333" i="71"/>
  <c r="AX333" i="71" s="1"/>
  <c r="AB336" i="71"/>
  <c r="AX336" i="71" s="1"/>
  <c r="AC354" i="71"/>
  <c r="AB335" i="71"/>
  <c r="AX335" i="71" s="1"/>
  <c r="R335" i="71"/>
  <c r="AB315" i="71"/>
  <c r="AC318" i="71"/>
  <c r="AY318" i="71" s="1"/>
  <c r="AB331" i="71"/>
  <c r="AX331" i="71" s="1"/>
  <c r="R331" i="71"/>
  <c r="AB332" i="71"/>
  <c r="AC334" i="71"/>
  <c r="AY334" i="71" s="1"/>
  <c r="R337" i="71"/>
  <c r="R347" i="71"/>
  <c r="AB352" i="71"/>
  <c r="AX352" i="71" s="1"/>
  <c r="R352" i="71"/>
  <c r="AB355" i="71"/>
  <c r="AX355" i="71" s="1"/>
  <c r="AC314" i="71"/>
  <c r="AY314" i="71" s="1"/>
  <c r="AA320" i="71"/>
  <c r="AC330" i="71"/>
  <c r="AY330" i="71" s="1"/>
  <c r="R334" i="71"/>
  <c r="AA336" i="71"/>
  <c r="R343" i="71"/>
  <c r="AC346" i="71"/>
  <c r="AY346" i="71" s="1"/>
  <c r="AB349" i="71"/>
  <c r="AB358" i="71"/>
  <c r="AX358" i="71" s="1"/>
  <c r="AD358" i="71"/>
  <c r="CF238" i="71"/>
  <c r="AD239" i="71"/>
  <c r="AD68" i="71"/>
  <c r="BL189" i="71"/>
  <c r="AD139" i="71"/>
  <c r="BL119" i="71"/>
  <c r="AD254" i="71"/>
  <c r="AD308" i="71"/>
  <c r="CD248" i="71"/>
  <c r="CE173" i="71"/>
  <c r="CE157" i="71"/>
  <c r="CE76" i="71"/>
  <c r="CE60" i="71"/>
  <c r="AD165" i="71"/>
  <c r="C4" i="65"/>
  <c r="T18" i="62"/>
  <c r="T12" i="62"/>
  <c r="T14" i="62"/>
  <c r="T6" i="62"/>
  <c r="B2" i="62"/>
  <c r="Q2" i="62"/>
  <c r="Q1" i="62"/>
  <c r="T69" i="63"/>
  <c r="T12" i="61"/>
  <c r="T16" i="61"/>
  <c r="T79" i="63"/>
  <c r="Q1" i="61"/>
  <c r="Q36" i="61" s="1"/>
  <c r="Q61" i="61" s="1"/>
  <c r="U44" i="63"/>
  <c r="U49" i="63"/>
  <c r="U52" i="63"/>
  <c r="T49" i="63"/>
  <c r="T50" i="63"/>
  <c r="T52" i="63"/>
  <c r="Q2" i="61"/>
  <c r="B37" i="61"/>
  <c r="B2" i="63"/>
  <c r="Q2" i="63" s="1"/>
  <c r="B2" i="46"/>
  <c r="B28" i="46" s="1"/>
  <c r="B4" i="27"/>
  <c r="B35" i="27" s="1"/>
  <c r="B64" i="27" s="1"/>
  <c r="B48" i="11"/>
  <c r="S67" i="55"/>
  <c r="T67" i="55"/>
  <c r="S69" i="55"/>
  <c r="T69" i="55"/>
  <c r="T77" i="55"/>
  <c r="P53" i="55"/>
  <c r="P52" i="55"/>
  <c r="P28" i="55"/>
  <c r="P27" i="55"/>
  <c r="AZ1036" i="14"/>
  <c r="BC1036" i="14"/>
  <c r="AS1036" i="14"/>
  <c r="AU1036" i="14"/>
  <c r="AJ512" i="14"/>
  <c r="AJ516" i="14"/>
  <c r="AJ517" i="14"/>
  <c r="AJ530" i="14"/>
  <c r="AJ533" i="14"/>
  <c r="AJ534" i="14"/>
  <c r="AJ538" i="14"/>
  <c r="AJ540" i="14"/>
  <c r="AJ543" i="14"/>
  <c r="AJ547" i="14"/>
  <c r="AJ554" i="14"/>
  <c r="AJ557" i="14"/>
  <c r="AJ558" i="14"/>
  <c r="AJ564" i="14"/>
  <c r="F79" i="62" s="1"/>
  <c r="AJ571" i="14"/>
  <c r="AJ573" i="14"/>
  <c r="AJ574" i="14"/>
  <c r="AJ576" i="14"/>
  <c r="AJ578" i="14"/>
  <c r="AJ581" i="14"/>
  <c r="AJ582" i="14"/>
  <c r="F80" i="62" s="1"/>
  <c r="AJ583" i="14"/>
  <c r="AJ585" i="14"/>
  <c r="AJ586" i="14"/>
  <c r="AJ589" i="14"/>
  <c r="AJ599" i="14"/>
  <c r="AJ600" i="14"/>
  <c r="AJ601" i="14"/>
  <c r="AJ602" i="14"/>
  <c r="AJ608" i="14"/>
  <c r="AJ613" i="14"/>
  <c r="AJ614" i="14"/>
  <c r="AJ620" i="14"/>
  <c r="AJ624" i="14"/>
  <c r="AJ629" i="14"/>
  <c r="AJ631" i="14"/>
  <c r="AJ635" i="14"/>
  <c r="AJ638" i="14"/>
  <c r="AJ652" i="14"/>
  <c r="AJ662" i="14"/>
  <c r="AJ663" i="14"/>
  <c r="AJ665" i="14"/>
  <c r="AJ668" i="14"/>
  <c r="AK51" i="65"/>
  <c r="AJ684" i="14"/>
  <c r="AJ685" i="14"/>
  <c r="BP54" i="17"/>
  <c r="BQ54" i="17"/>
  <c r="BP56" i="17"/>
  <c r="BQ58" i="17"/>
  <c r="BP58" i="17"/>
  <c r="BP48" i="17"/>
  <c r="BQ48" i="17"/>
  <c r="BQ51" i="17"/>
  <c r="BQ60" i="17"/>
  <c r="BP60" i="17"/>
  <c r="Y507" i="14"/>
  <c r="AZ90" i="17"/>
  <c r="AZ17" i="17" s="1"/>
  <c r="BU507" i="14"/>
  <c r="BV507" i="14"/>
  <c r="Y508" i="14"/>
  <c r="BU508" i="14"/>
  <c r="BV508" i="14"/>
  <c r="BU509" i="14"/>
  <c r="BV509" i="14"/>
  <c r="AJ510" i="14"/>
  <c r="BU510" i="14"/>
  <c r="BV510" i="14"/>
  <c r="BU511" i="14"/>
  <c r="BV511" i="14"/>
  <c r="R512" i="14"/>
  <c r="BU512" i="14"/>
  <c r="BV512" i="14"/>
  <c r="BU513" i="14"/>
  <c r="BV513" i="14"/>
  <c r="BU514" i="14"/>
  <c r="BV514" i="14"/>
  <c r="BU515" i="14"/>
  <c r="BV515" i="14"/>
  <c r="BU516" i="14"/>
  <c r="BV516" i="14"/>
  <c r="BU517" i="14"/>
  <c r="BV517" i="14"/>
  <c r="BU518" i="14"/>
  <c r="BV518" i="14"/>
  <c r="BU519" i="14"/>
  <c r="BV519" i="14"/>
  <c r="BU520" i="14"/>
  <c r="BV520" i="14"/>
  <c r="BU521" i="14"/>
  <c r="BV521" i="14"/>
  <c r="AJ522" i="14"/>
  <c r="BU522" i="14"/>
  <c r="BV522" i="14"/>
  <c r="BU523" i="14"/>
  <c r="BV523" i="14"/>
  <c r="BU524" i="14"/>
  <c r="BV524" i="14"/>
  <c r="BU525" i="14"/>
  <c r="BV525" i="14"/>
  <c r="BU526" i="14"/>
  <c r="BV526" i="14"/>
  <c r="BU527" i="14"/>
  <c r="BV527" i="14"/>
  <c r="R528" i="14"/>
  <c r="BU528" i="14"/>
  <c r="BV528" i="14"/>
  <c r="BU529" i="14"/>
  <c r="BV529" i="14"/>
  <c r="BU530" i="14"/>
  <c r="BV530" i="14"/>
  <c r="BU531" i="14"/>
  <c r="BV531" i="14"/>
  <c r="BU532" i="14"/>
  <c r="BV532" i="14"/>
  <c r="Z533" i="14"/>
  <c r="BU533" i="14"/>
  <c r="BV533" i="14"/>
  <c r="BU534" i="14"/>
  <c r="BV534" i="14"/>
  <c r="Y535" i="14"/>
  <c r="AB535" i="14" s="1"/>
  <c r="BU535" i="14"/>
  <c r="BV535" i="14"/>
  <c r="BU536" i="14"/>
  <c r="BV536" i="14"/>
  <c r="BU537" i="14"/>
  <c r="BV537" i="14"/>
  <c r="BU538" i="14"/>
  <c r="BV538" i="14"/>
  <c r="BU539" i="14"/>
  <c r="BV539" i="14"/>
  <c r="R540" i="14"/>
  <c r="BU540" i="14"/>
  <c r="BV540" i="14"/>
  <c r="BU541" i="14"/>
  <c r="BV541" i="14"/>
  <c r="BU542" i="14"/>
  <c r="BV542" i="14"/>
  <c r="BU543" i="14"/>
  <c r="BV543" i="14"/>
  <c r="BU544" i="14"/>
  <c r="BV544" i="14"/>
  <c r="R545" i="14"/>
  <c r="BU545" i="14"/>
  <c r="BV545" i="14"/>
  <c r="BU546" i="14"/>
  <c r="BV546" i="14"/>
  <c r="BU547" i="14"/>
  <c r="BV547" i="14"/>
  <c r="BU548" i="14"/>
  <c r="BV548" i="14"/>
  <c r="R549" i="14"/>
  <c r="BU549" i="14"/>
  <c r="BV549" i="14"/>
  <c r="BU550" i="14"/>
  <c r="BV550" i="14"/>
  <c r="BU551" i="14"/>
  <c r="BV551" i="14"/>
  <c r="AJ552" i="14"/>
  <c r="BU552" i="14"/>
  <c r="BV552" i="14"/>
  <c r="BU553" i="14"/>
  <c r="BV553" i="14"/>
  <c r="R554" i="14"/>
  <c r="BU554" i="14"/>
  <c r="BV554" i="14"/>
  <c r="BU555" i="14"/>
  <c r="BV555" i="14"/>
  <c r="BU556" i="14"/>
  <c r="BV556" i="14"/>
  <c r="BU557" i="14"/>
  <c r="BV557" i="14"/>
  <c r="BU558" i="14"/>
  <c r="BV558" i="14"/>
  <c r="BU559" i="14"/>
  <c r="BV559" i="14"/>
  <c r="BU560" i="14"/>
  <c r="BV560" i="14"/>
  <c r="BU561" i="14"/>
  <c r="BV561" i="14"/>
  <c r="BU562" i="14"/>
  <c r="BV562" i="14"/>
  <c r="BU563" i="14"/>
  <c r="BV563" i="14"/>
  <c r="BU564" i="14"/>
  <c r="BV564" i="14"/>
  <c r="BU565" i="14"/>
  <c r="BV565" i="14"/>
  <c r="BU566" i="14"/>
  <c r="BV566" i="14"/>
  <c r="BU567" i="14"/>
  <c r="BV567" i="14"/>
  <c r="BU568" i="14"/>
  <c r="BV568" i="14"/>
  <c r="BU569" i="14"/>
  <c r="BV569" i="14"/>
  <c r="AJ570" i="14"/>
  <c r="BU570" i="14"/>
  <c r="BV570" i="14"/>
  <c r="BU571" i="14"/>
  <c r="BV571" i="14"/>
  <c r="BU572" i="14"/>
  <c r="BV572" i="14"/>
  <c r="BU573" i="14"/>
  <c r="BV573" i="14"/>
  <c r="BU574" i="14"/>
  <c r="BV574" i="14"/>
  <c r="Z575" i="14"/>
  <c r="BU575" i="14"/>
  <c r="BV575" i="14"/>
  <c r="BU576" i="14"/>
  <c r="BV576" i="14"/>
  <c r="BU577" i="14"/>
  <c r="BV577" i="14"/>
  <c r="Y578" i="14"/>
  <c r="BZ578" i="14" s="1"/>
  <c r="BU578" i="14"/>
  <c r="BV578" i="14"/>
  <c r="Z579" i="14"/>
  <c r="BU579" i="14"/>
  <c r="BV579" i="14"/>
  <c r="AJ580" i="14"/>
  <c r="BU580" i="14"/>
  <c r="BV580" i="14"/>
  <c r="Y581" i="14"/>
  <c r="BU581" i="14"/>
  <c r="BV581" i="14"/>
  <c r="BU582" i="14"/>
  <c r="BV582" i="14"/>
  <c r="BU583" i="14"/>
  <c r="BV583" i="14"/>
  <c r="Z584" i="14"/>
  <c r="AJ584" i="14"/>
  <c r="BU584" i="14"/>
  <c r="BV584" i="14"/>
  <c r="Y585" i="14"/>
  <c r="BU585" i="14"/>
  <c r="BV585" i="14"/>
  <c r="BU586" i="14"/>
  <c r="BV586" i="14"/>
  <c r="BU587" i="14"/>
  <c r="BV587" i="14"/>
  <c r="BU588" i="14"/>
  <c r="BV588" i="14"/>
  <c r="BU589" i="14"/>
  <c r="BV589" i="14"/>
  <c r="Y590" i="14"/>
  <c r="BZ590" i="14" s="1"/>
  <c r="BU590" i="14"/>
  <c r="BV590" i="14"/>
  <c r="BU591" i="14"/>
  <c r="BV591" i="14"/>
  <c r="Z592" i="14"/>
  <c r="BU592" i="14"/>
  <c r="BV592" i="14"/>
  <c r="BU593" i="14"/>
  <c r="BV593" i="14"/>
  <c r="Y594" i="14"/>
  <c r="BU594" i="14"/>
  <c r="BV594" i="14"/>
  <c r="BU595" i="14"/>
  <c r="BV595" i="14"/>
  <c r="BU596" i="14"/>
  <c r="BV596" i="14"/>
  <c r="Y597" i="14"/>
  <c r="BU597" i="14"/>
  <c r="BV597" i="14"/>
  <c r="BU598" i="14"/>
  <c r="BV598" i="14"/>
  <c r="BU599" i="14"/>
  <c r="BV599" i="14"/>
  <c r="BU600" i="14"/>
  <c r="BV600" i="14"/>
  <c r="BU601" i="14"/>
  <c r="BV601" i="14"/>
  <c r="Y602" i="14"/>
  <c r="BU602" i="14"/>
  <c r="BV602" i="14"/>
  <c r="BU603" i="14"/>
  <c r="BV603" i="14"/>
  <c r="BU604" i="14"/>
  <c r="BV604" i="14"/>
  <c r="R605" i="14"/>
  <c r="BU605" i="14"/>
  <c r="BV605" i="14"/>
  <c r="BU606" i="14"/>
  <c r="BV606" i="14"/>
  <c r="Z607" i="14"/>
  <c r="BU607" i="14"/>
  <c r="BV607" i="14"/>
  <c r="BU608" i="14"/>
  <c r="BV608" i="14"/>
  <c r="Y609" i="14"/>
  <c r="BU609" i="14"/>
  <c r="BV609" i="14"/>
  <c r="Y610" i="14"/>
  <c r="AB610" i="14" s="1"/>
  <c r="BU610" i="14"/>
  <c r="BV610" i="14"/>
  <c r="Z611" i="14"/>
  <c r="BU611" i="14"/>
  <c r="BV611" i="14"/>
  <c r="Z612" i="14"/>
  <c r="BU612" i="14"/>
  <c r="BV612" i="14"/>
  <c r="BU613" i="14"/>
  <c r="BV613" i="14"/>
  <c r="BU614" i="14"/>
  <c r="BV614" i="14"/>
  <c r="BU615" i="14"/>
  <c r="BV615" i="14"/>
  <c r="Z616" i="14"/>
  <c r="AJ616" i="14"/>
  <c r="BU616" i="14"/>
  <c r="BV616" i="14"/>
  <c r="BU617" i="14"/>
  <c r="BV617" i="14"/>
  <c r="BU618" i="14"/>
  <c r="BV618" i="14"/>
  <c r="Y619" i="14"/>
  <c r="BU619" i="14"/>
  <c r="BV619" i="14"/>
  <c r="BU620" i="14"/>
  <c r="BV620" i="14"/>
  <c r="BU621" i="14"/>
  <c r="BV621" i="14"/>
  <c r="Z622" i="14"/>
  <c r="AC622" i="14" s="1"/>
  <c r="BU622" i="14"/>
  <c r="BV622" i="14"/>
  <c r="Y623" i="14"/>
  <c r="BZ623" i="14" s="1"/>
  <c r="BU623" i="14"/>
  <c r="BV623" i="14"/>
  <c r="Y624" i="14"/>
  <c r="BU624" i="14"/>
  <c r="BV624" i="14"/>
  <c r="Z625" i="14"/>
  <c r="BU625" i="14"/>
  <c r="BV625" i="14"/>
  <c r="Z626" i="14"/>
  <c r="AC626" i="14" s="1"/>
  <c r="AL626" i="14" s="1"/>
  <c r="BU626" i="14"/>
  <c r="BV626" i="14"/>
  <c r="BU627" i="14"/>
  <c r="BV627" i="14"/>
  <c r="Y628" i="14"/>
  <c r="AB628" i="14" s="1"/>
  <c r="BU628" i="14"/>
  <c r="BV628" i="14"/>
  <c r="BU629" i="14"/>
  <c r="BV629" i="14"/>
  <c r="BU630" i="14"/>
  <c r="BV630" i="14"/>
  <c r="Z631" i="14"/>
  <c r="BU631" i="14"/>
  <c r="BV631" i="14"/>
  <c r="BU632" i="14"/>
  <c r="BV632" i="14"/>
  <c r="BU633" i="14"/>
  <c r="BV633" i="14"/>
  <c r="BU634" i="14"/>
  <c r="BV634" i="14"/>
  <c r="BU635" i="14"/>
  <c r="BV635" i="14"/>
  <c r="Y636" i="14"/>
  <c r="AB636" i="14" s="1"/>
  <c r="BU636" i="14"/>
  <c r="BV636" i="14"/>
  <c r="BU637" i="14"/>
  <c r="BV637" i="14"/>
  <c r="BU638" i="14"/>
  <c r="BV638" i="14"/>
  <c r="BU639" i="14"/>
  <c r="BV639" i="14"/>
  <c r="BU640" i="14"/>
  <c r="BV640" i="14"/>
  <c r="BU641" i="14"/>
  <c r="BV641" i="14"/>
  <c r="BU642" i="14"/>
  <c r="BV642" i="14"/>
  <c r="BU643" i="14"/>
  <c r="BV643" i="14"/>
  <c r="AJ644" i="14"/>
  <c r="BU644" i="14"/>
  <c r="BV644" i="14"/>
  <c r="BU645" i="14"/>
  <c r="BV645" i="14"/>
  <c r="BU646" i="14"/>
  <c r="BV646" i="14"/>
  <c r="BU647" i="14"/>
  <c r="BV647" i="14"/>
  <c r="BU648" i="14"/>
  <c r="BV648" i="14"/>
  <c r="BU649" i="14"/>
  <c r="BV649" i="14"/>
  <c r="Y650" i="14"/>
  <c r="BU650" i="14"/>
  <c r="BV650" i="14"/>
  <c r="BU651" i="14"/>
  <c r="BV651" i="14"/>
  <c r="BU652" i="14"/>
  <c r="BV652" i="14"/>
  <c r="BU653" i="14"/>
  <c r="BV653" i="14"/>
  <c r="BU654" i="14"/>
  <c r="BV654" i="14"/>
  <c r="BU655" i="14"/>
  <c r="BV655" i="14"/>
  <c r="BU656" i="14"/>
  <c r="BV656" i="14"/>
  <c r="Z657" i="14"/>
  <c r="BU657" i="14"/>
  <c r="BV657" i="14"/>
  <c r="BU658" i="14"/>
  <c r="BV658" i="14"/>
  <c r="Y659" i="14"/>
  <c r="BU659" i="14"/>
  <c r="BV659" i="14"/>
  <c r="BU660" i="14"/>
  <c r="BV660" i="14"/>
  <c r="BU661" i="14"/>
  <c r="BV661" i="14"/>
  <c r="BU662" i="14"/>
  <c r="BV662" i="14"/>
  <c r="BU663" i="14"/>
  <c r="BV663" i="14"/>
  <c r="BU664" i="14"/>
  <c r="BV664" i="14"/>
  <c r="BU665" i="14"/>
  <c r="BV665" i="14"/>
  <c r="BU666" i="14"/>
  <c r="BV666" i="14"/>
  <c r="BU667" i="14"/>
  <c r="BV667" i="14"/>
  <c r="BU668" i="14"/>
  <c r="BV668" i="14"/>
  <c r="BU669" i="14"/>
  <c r="BV669" i="14"/>
  <c r="BU670" i="14"/>
  <c r="BV670" i="14"/>
  <c r="BU671" i="14"/>
  <c r="BV671" i="14"/>
  <c r="AJ672" i="14"/>
  <c r="BU672" i="14"/>
  <c r="BV672" i="14"/>
  <c r="BU673" i="14"/>
  <c r="BV673" i="14"/>
  <c r="BU674" i="14"/>
  <c r="BV674" i="14"/>
  <c r="BU675" i="14"/>
  <c r="BV675" i="14"/>
  <c r="BU676" i="14"/>
  <c r="BV676" i="14"/>
  <c r="BU677" i="14"/>
  <c r="BV677" i="14"/>
  <c r="AJ678" i="14"/>
  <c r="BU678" i="14"/>
  <c r="BV678" i="14"/>
  <c r="BU679" i="14"/>
  <c r="BV679" i="14"/>
  <c r="BU680" i="14"/>
  <c r="BV680" i="14"/>
  <c r="BU681" i="14"/>
  <c r="BV681" i="14"/>
  <c r="BU682" i="14"/>
  <c r="BV682" i="14"/>
  <c r="BU683" i="14"/>
  <c r="BV683" i="14"/>
  <c r="BU684" i="14"/>
  <c r="BV684" i="14"/>
  <c r="BU685" i="14"/>
  <c r="BV685" i="14"/>
  <c r="BU686" i="14"/>
  <c r="BV686" i="14"/>
  <c r="CC686" i="14" s="1"/>
  <c r="BU687" i="14"/>
  <c r="BV687" i="14"/>
  <c r="BU688" i="14"/>
  <c r="BV688" i="14"/>
  <c r="BX688" i="14" s="1"/>
  <c r="BU689" i="14"/>
  <c r="BV689" i="14"/>
  <c r="CC689" i="14" s="1"/>
  <c r="BU690" i="14"/>
  <c r="BV690" i="14"/>
  <c r="BX690" i="14" s="1"/>
  <c r="BU691" i="14"/>
  <c r="BV691" i="14"/>
  <c r="BU692" i="14"/>
  <c r="BV692" i="14"/>
  <c r="BX692" i="14" s="1"/>
  <c r="BU693" i="14"/>
  <c r="BV693" i="14"/>
  <c r="BU694" i="14"/>
  <c r="BV694" i="14"/>
  <c r="BX694" i="14" s="1"/>
  <c r="BU695" i="14"/>
  <c r="BV695" i="14"/>
  <c r="Z696" i="14"/>
  <c r="BU696" i="14"/>
  <c r="BV696" i="14"/>
  <c r="BU697" i="14"/>
  <c r="BV697" i="14"/>
  <c r="CC697" i="14" s="1"/>
  <c r="BU698" i="14"/>
  <c r="BV698" i="14"/>
  <c r="BU699" i="14"/>
  <c r="BV699" i="14"/>
  <c r="BU700" i="14"/>
  <c r="BV700" i="14"/>
  <c r="BU701" i="14"/>
  <c r="BV701" i="14"/>
  <c r="BX701" i="14" s="1"/>
  <c r="BU702" i="14"/>
  <c r="BV702" i="14"/>
  <c r="BX702" i="14" s="1"/>
  <c r="BU703" i="14"/>
  <c r="BV703" i="14"/>
  <c r="BU704" i="14"/>
  <c r="BV704" i="14"/>
  <c r="CC704" i="14" s="1"/>
  <c r="BU705" i="14"/>
  <c r="BV705" i="14"/>
  <c r="BX705" i="14" s="1"/>
  <c r="BU706" i="14"/>
  <c r="BV706" i="14"/>
  <c r="BX706" i="14" s="1"/>
  <c r="BU707" i="14"/>
  <c r="BV707" i="14"/>
  <c r="BX707" i="14" s="1"/>
  <c r="BU708" i="14"/>
  <c r="BV708" i="14"/>
  <c r="CC708" i="14" s="1"/>
  <c r="BU709" i="14"/>
  <c r="BV709" i="14"/>
  <c r="BX709" i="14" s="1"/>
  <c r="BU710" i="14"/>
  <c r="BV710" i="14"/>
  <c r="BU711" i="14"/>
  <c r="BV711" i="14"/>
  <c r="BU712" i="14"/>
  <c r="BV712" i="14"/>
  <c r="CC712" i="14" s="1"/>
  <c r="BU713" i="14"/>
  <c r="BV713" i="14"/>
  <c r="BX713" i="14" s="1"/>
  <c r="BU714" i="14"/>
  <c r="BV714" i="14"/>
  <c r="BU715" i="14"/>
  <c r="BV715" i="14"/>
  <c r="BU716" i="14"/>
  <c r="BV716" i="14"/>
  <c r="BU717" i="14"/>
  <c r="BV717" i="14"/>
  <c r="CC717" i="14" s="1"/>
  <c r="BU718" i="14"/>
  <c r="BV718" i="14"/>
  <c r="BX718" i="14" s="1"/>
  <c r="BU719" i="14"/>
  <c r="BV719" i="14"/>
  <c r="BX719" i="14" s="1"/>
  <c r="BU720" i="14"/>
  <c r="BV720" i="14"/>
  <c r="BU721" i="14"/>
  <c r="BV721" i="14"/>
  <c r="CC721" i="14" s="1"/>
  <c r="BU722" i="14"/>
  <c r="BV722" i="14"/>
  <c r="BU723" i="14"/>
  <c r="BV723" i="14"/>
  <c r="BU724" i="14"/>
  <c r="BV724" i="14"/>
  <c r="BU725" i="14"/>
  <c r="BV725" i="14"/>
  <c r="CC725" i="14" s="1"/>
  <c r="BU726" i="14"/>
  <c r="BV726" i="14"/>
  <c r="BX726" i="14" s="1"/>
  <c r="BU727" i="14"/>
  <c r="BV727" i="14"/>
  <c r="CC727" i="14" s="1"/>
  <c r="BU728" i="14"/>
  <c r="BV728" i="14"/>
  <c r="BU729" i="14"/>
  <c r="BV729" i="14"/>
  <c r="BU730" i="14"/>
  <c r="BV730" i="14"/>
  <c r="BU731" i="14"/>
  <c r="BV731" i="14"/>
  <c r="CC731" i="14" s="1"/>
  <c r="BU732" i="14"/>
  <c r="BV732" i="14"/>
  <c r="BX732" i="14" s="1"/>
  <c r="BU733" i="14"/>
  <c r="BV733" i="14"/>
  <c r="BU734" i="14"/>
  <c r="BV734" i="14"/>
  <c r="CC734" i="14" s="1"/>
  <c r="BU735" i="14"/>
  <c r="BV735" i="14"/>
  <c r="Z736" i="14"/>
  <c r="BU736" i="14"/>
  <c r="BV736" i="14"/>
  <c r="BU737" i="14"/>
  <c r="BV737" i="14"/>
  <c r="BU738" i="14"/>
  <c r="BV738" i="14"/>
  <c r="BX738" i="14" s="1"/>
  <c r="R739" i="14"/>
  <c r="BU739" i="14"/>
  <c r="BV739" i="14"/>
  <c r="BX739" i="14" s="1"/>
  <c r="R740" i="14"/>
  <c r="Z740" i="14"/>
  <c r="BU740" i="14"/>
  <c r="BV740" i="14"/>
  <c r="BX740" i="14" s="1"/>
  <c r="BU741" i="14"/>
  <c r="BV741" i="14"/>
  <c r="BU742" i="14"/>
  <c r="BV742" i="14"/>
  <c r="BX742" i="14" s="1"/>
  <c r="BU743" i="14"/>
  <c r="BV743" i="14"/>
  <c r="CC743" i="14" s="1"/>
  <c r="BU744" i="14"/>
  <c r="BV744" i="14"/>
  <c r="BX744" i="14" s="1"/>
  <c r="BU745" i="14"/>
  <c r="BV745" i="14"/>
  <c r="BU746" i="14"/>
  <c r="BV746" i="14"/>
  <c r="BU747" i="14"/>
  <c r="BV747" i="14"/>
  <c r="CC747" i="14" s="1"/>
  <c r="BU748" i="14"/>
  <c r="BV748" i="14"/>
  <c r="BX748" i="14" s="1"/>
  <c r="BU749" i="14"/>
  <c r="BV749" i="14"/>
  <c r="CC749" i="14" s="1"/>
  <c r="BU750" i="14"/>
  <c r="BV750" i="14"/>
  <c r="BX750" i="14" s="1"/>
  <c r="R751" i="14"/>
  <c r="BU751" i="14"/>
  <c r="BV751" i="14"/>
  <c r="BX751" i="14" s="1"/>
  <c r="BU752" i="14"/>
  <c r="BV752" i="14"/>
  <c r="BU753" i="14"/>
  <c r="BV753" i="14"/>
  <c r="BU754" i="14"/>
  <c r="BV754" i="14"/>
  <c r="BU755" i="14"/>
  <c r="BV755" i="14"/>
  <c r="CC755" i="14" s="1"/>
  <c r="BU756" i="14"/>
  <c r="BV756" i="14"/>
  <c r="BU757" i="14"/>
  <c r="BV757" i="14"/>
  <c r="CC757" i="14" s="1"/>
  <c r="R758" i="14"/>
  <c r="BU758" i="14"/>
  <c r="BV758" i="14"/>
  <c r="BX758" i="14" s="1"/>
  <c r="BU759" i="14"/>
  <c r="BV759" i="14"/>
  <c r="BU760" i="14"/>
  <c r="BV760" i="14"/>
  <c r="BX760" i="14" s="1"/>
  <c r="BU761" i="14"/>
  <c r="BV761" i="14"/>
  <c r="BU762" i="14"/>
  <c r="BV762" i="14"/>
  <c r="R763" i="14"/>
  <c r="BU763" i="14"/>
  <c r="BV763" i="14"/>
  <c r="CC763" i="14" s="1"/>
  <c r="BU764" i="14"/>
  <c r="BV764" i="14"/>
  <c r="BU765" i="14"/>
  <c r="BV765" i="14"/>
  <c r="BU766" i="14"/>
  <c r="BV766" i="14"/>
  <c r="BU767" i="14"/>
  <c r="BV767" i="14"/>
  <c r="CC767" i="14" s="1"/>
  <c r="BU768" i="14"/>
  <c r="BV768" i="14"/>
  <c r="BU769" i="14"/>
  <c r="BV769" i="14"/>
  <c r="CC769" i="14" s="1"/>
  <c r="BU770" i="14"/>
  <c r="BV770" i="14"/>
  <c r="BU771" i="14"/>
  <c r="BV771" i="14"/>
  <c r="CC771" i="14" s="1"/>
  <c r="BU772" i="14"/>
  <c r="BV772" i="14"/>
  <c r="BX772" i="14" s="1"/>
  <c r="BU773" i="14"/>
  <c r="BV773" i="14"/>
  <c r="BU774" i="14"/>
  <c r="BV774" i="14"/>
  <c r="BU775" i="14"/>
  <c r="BV775" i="14"/>
  <c r="CC775" i="14" s="1"/>
  <c r="BU776" i="14"/>
  <c r="BV776" i="14"/>
  <c r="BU777" i="14"/>
  <c r="BV777" i="14"/>
  <c r="BU778" i="14"/>
  <c r="BV778" i="14"/>
  <c r="BX778" i="14" s="1"/>
  <c r="BU779" i="14"/>
  <c r="BV779" i="14"/>
  <c r="BU780" i="14"/>
  <c r="BV780" i="14"/>
  <c r="BX780" i="14" s="1"/>
  <c r="BU781" i="14"/>
  <c r="BV781" i="14"/>
  <c r="CC781" i="14" s="1"/>
  <c r="BU782" i="14"/>
  <c r="BV782" i="14"/>
  <c r="CC782" i="14" s="1"/>
  <c r="BU783" i="14"/>
  <c r="BV783" i="14"/>
  <c r="BU784" i="14"/>
  <c r="BV784" i="14"/>
  <c r="BU785" i="14"/>
  <c r="BV785" i="14"/>
  <c r="BU786" i="14"/>
  <c r="BV786" i="14"/>
  <c r="BX786" i="14" s="1"/>
  <c r="BU787" i="14"/>
  <c r="BV787" i="14"/>
  <c r="BX787" i="14" s="1"/>
  <c r="BU788" i="14"/>
  <c r="BV788" i="14"/>
  <c r="BX788" i="14" s="1"/>
  <c r="BU789" i="14"/>
  <c r="BV789" i="14"/>
  <c r="BU790" i="14"/>
  <c r="BV790" i="14"/>
  <c r="BU791" i="14"/>
  <c r="BV791" i="14"/>
  <c r="BU792" i="14"/>
  <c r="BV792" i="14"/>
  <c r="BU793" i="14"/>
  <c r="BV793" i="14"/>
  <c r="CC793" i="14" s="1"/>
  <c r="BU794" i="14"/>
  <c r="BV794" i="14"/>
  <c r="CC794" i="14" s="1"/>
  <c r="BU795" i="14"/>
  <c r="BV795" i="14"/>
  <c r="BU796" i="14"/>
  <c r="BV796" i="14"/>
  <c r="BU797" i="14"/>
  <c r="BV797" i="14"/>
  <c r="CC797" i="14" s="1"/>
  <c r="BU798" i="14"/>
  <c r="BV798" i="14"/>
  <c r="BU799" i="14"/>
  <c r="BV799" i="14"/>
  <c r="CC799" i="14" s="1"/>
  <c r="BU800" i="14"/>
  <c r="BV800" i="14"/>
  <c r="R801" i="14"/>
  <c r="BU801" i="14"/>
  <c r="BV801" i="14"/>
  <c r="BX801" i="14" s="1"/>
  <c r="BU802" i="14"/>
  <c r="BV802" i="14"/>
  <c r="BX802" i="14" s="1"/>
  <c r="BU803" i="14"/>
  <c r="BV803" i="14"/>
  <c r="BU804" i="14"/>
  <c r="BV804" i="14"/>
  <c r="BU805" i="14"/>
  <c r="BV805" i="14"/>
  <c r="CC805" i="14" s="1"/>
  <c r="BU806" i="14"/>
  <c r="BV806" i="14"/>
  <c r="BU807" i="14"/>
  <c r="BV807" i="14"/>
  <c r="BU808" i="14"/>
  <c r="BV808" i="14"/>
  <c r="BU809" i="14"/>
  <c r="BV809" i="14"/>
  <c r="CC809" i="14" s="1"/>
  <c r="R810" i="14"/>
  <c r="BU810" i="14"/>
  <c r="BV810" i="14"/>
  <c r="BX810" i="14" s="1"/>
  <c r="BU811" i="14"/>
  <c r="BV811" i="14"/>
  <c r="BX811" i="14" s="1"/>
  <c r="BU812" i="14"/>
  <c r="BV812" i="14"/>
  <c r="BU813" i="14"/>
  <c r="BV813" i="14"/>
  <c r="BU814" i="14"/>
  <c r="BV814" i="14"/>
  <c r="BU815" i="14"/>
  <c r="BV815" i="14"/>
  <c r="BU816" i="14"/>
  <c r="BV816" i="14"/>
  <c r="BU817" i="14"/>
  <c r="BV817" i="14"/>
  <c r="BU818" i="14"/>
  <c r="BV818" i="14"/>
  <c r="BU819" i="14"/>
  <c r="BV819" i="14"/>
  <c r="BU820" i="14"/>
  <c r="BV820" i="14"/>
  <c r="CC820" i="14" s="1"/>
  <c r="BU821" i="14"/>
  <c r="BV821" i="14"/>
  <c r="BU822" i="14"/>
  <c r="BV822" i="14"/>
  <c r="CC822" i="14" s="1"/>
  <c r="BU823" i="14"/>
  <c r="BV823" i="14"/>
  <c r="BU824" i="14"/>
  <c r="BV824" i="14"/>
  <c r="BX824" i="14" s="1"/>
  <c r="BU825" i="14"/>
  <c r="BV825" i="14"/>
  <c r="BU826" i="14"/>
  <c r="BV826" i="14"/>
  <c r="CC826" i="14" s="1"/>
  <c r="BU827" i="14"/>
  <c r="BV827" i="14"/>
  <c r="BU828" i="14"/>
  <c r="BV828" i="14"/>
  <c r="CC828" i="14" s="1"/>
  <c r="BU829" i="14"/>
  <c r="BV829" i="14"/>
  <c r="CC829" i="14" s="1"/>
  <c r="BU830" i="14"/>
  <c r="BV830" i="14"/>
  <c r="BU831" i="14"/>
  <c r="BV831" i="14"/>
  <c r="CC831" i="14" s="1"/>
  <c r="BU832" i="14"/>
  <c r="BV832" i="14"/>
  <c r="BU833" i="14"/>
  <c r="BV833" i="14"/>
  <c r="CC833" i="14" s="1"/>
  <c r="BU834" i="14"/>
  <c r="BV834" i="14"/>
  <c r="BU835" i="14"/>
  <c r="BV835" i="14"/>
  <c r="BU836" i="14"/>
  <c r="BV836" i="14"/>
  <c r="BX836" i="14" s="1"/>
  <c r="BU837" i="14"/>
  <c r="BV837" i="14"/>
  <c r="BU838" i="14"/>
  <c r="BV838" i="14"/>
  <c r="CC838" i="14" s="1"/>
  <c r="BU839" i="14"/>
  <c r="BV839" i="14"/>
  <c r="BX839" i="14" s="1"/>
  <c r="BU840" i="14"/>
  <c r="BV840" i="14"/>
  <c r="CC840" i="14" s="1"/>
  <c r="BU841" i="14"/>
  <c r="BV841" i="14"/>
  <c r="CC841" i="14" s="1"/>
  <c r="BU842" i="14"/>
  <c r="BV842" i="14"/>
  <c r="CC842" i="14" s="1"/>
  <c r="BU843" i="14"/>
  <c r="BV843" i="14"/>
  <c r="BU844" i="14"/>
  <c r="BV844" i="14"/>
  <c r="CC844" i="14" s="1"/>
  <c r="BU845" i="14"/>
  <c r="BV845" i="14"/>
  <c r="CC845" i="14" s="1"/>
  <c r="BU846" i="14"/>
  <c r="BV846" i="14"/>
  <c r="BU847" i="14"/>
  <c r="BV847" i="14"/>
  <c r="BX847" i="14" s="1"/>
  <c r="BU848" i="14"/>
  <c r="BV848" i="14"/>
  <c r="BU849" i="14"/>
  <c r="BV849" i="14"/>
  <c r="CC849" i="14" s="1"/>
  <c r="BU850" i="14"/>
  <c r="BV850" i="14"/>
  <c r="BX850" i="14" s="1"/>
  <c r="BU851" i="14"/>
  <c r="BV851" i="14"/>
  <c r="BX851" i="14" s="1"/>
  <c r="BU852" i="14"/>
  <c r="BV852" i="14"/>
  <c r="CC852" i="14" s="1"/>
  <c r="BU853" i="14"/>
  <c r="BV853" i="14"/>
  <c r="BX853" i="14" s="1"/>
  <c r="BU854" i="14"/>
  <c r="BV854" i="14"/>
  <c r="BU855" i="14"/>
  <c r="BV855" i="14"/>
  <c r="BX855" i="14" s="1"/>
  <c r="R856" i="14"/>
  <c r="BU856" i="14"/>
  <c r="BV856" i="14"/>
  <c r="CC856" i="14" s="1"/>
  <c r="BU857" i="14"/>
  <c r="BV857" i="14"/>
  <c r="CC857" i="14" s="1"/>
  <c r="BU858" i="14"/>
  <c r="BV858" i="14"/>
  <c r="BX858" i="14" s="1"/>
  <c r="BU859" i="14"/>
  <c r="BV859" i="14"/>
  <c r="CC859" i="14" s="1"/>
  <c r="BU860" i="14"/>
  <c r="BV860" i="14"/>
  <c r="BU861" i="14"/>
  <c r="BV861" i="14"/>
  <c r="BU862" i="14"/>
  <c r="BV862" i="14"/>
  <c r="CC862" i="14" s="1"/>
  <c r="BU863" i="14"/>
  <c r="BV863" i="14"/>
  <c r="BU864" i="14"/>
  <c r="BV864" i="14"/>
  <c r="BX864" i="14" s="1"/>
  <c r="BU865" i="14"/>
  <c r="BV865" i="14"/>
  <c r="BU866" i="14"/>
  <c r="BV866" i="14"/>
  <c r="BU867" i="14"/>
  <c r="BV867" i="14"/>
  <c r="CC867" i="14" s="1"/>
  <c r="BU868" i="14"/>
  <c r="BV868" i="14"/>
  <c r="BU869" i="14"/>
  <c r="BV869" i="14"/>
  <c r="CC869" i="14" s="1"/>
  <c r="BU870" i="14"/>
  <c r="BV870" i="14"/>
  <c r="BU871" i="14"/>
  <c r="BV871" i="14"/>
  <c r="BU872" i="14"/>
  <c r="BV872" i="14"/>
  <c r="BU873" i="14"/>
  <c r="BV873" i="14"/>
  <c r="CC873" i="14" s="1"/>
  <c r="BU874" i="14"/>
  <c r="BV874" i="14"/>
  <c r="BU875" i="14"/>
  <c r="BV875" i="14"/>
  <c r="BU876" i="14"/>
  <c r="BV876" i="14"/>
  <c r="BU877" i="14"/>
  <c r="BV877" i="14"/>
  <c r="BU878" i="14"/>
  <c r="BV878" i="14"/>
  <c r="BX878" i="14" s="1"/>
  <c r="BU879" i="14"/>
  <c r="BV879" i="14"/>
  <c r="AJ880" i="14"/>
  <c r="BU880" i="14"/>
  <c r="BV880" i="14"/>
  <c r="BX880" i="14" s="1"/>
  <c r="BU881" i="14"/>
  <c r="BV881" i="14"/>
  <c r="BU882" i="14"/>
  <c r="BV882" i="14"/>
  <c r="BX882" i="14" s="1"/>
  <c r="BU883" i="14"/>
  <c r="BV883" i="14"/>
  <c r="BU884" i="14"/>
  <c r="BV884" i="14"/>
  <c r="BU885" i="14"/>
  <c r="BV885" i="14"/>
  <c r="CC885" i="14" s="1"/>
  <c r="BU886" i="14"/>
  <c r="BV886" i="14"/>
  <c r="BX886" i="14" s="1"/>
  <c r="BU887" i="14"/>
  <c r="BV887" i="14"/>
  <c r="BX887" i="14" s="1"/>
  <c r="BU888" i="14"/>
  <c r="BV888" i="14"/>
  <c r="BX888" i="14" s="1"/>
  <c r="BU889" i="14"/>
  <c r="BV889" i="14"/>
  <c r="CC889" i="14" s="1"/>
  <c r="BU890" i="14"/>
  <c r="BV890" i="14"/>
  <c r="BX890" i="14" s="1"/>
  <c r="BU891" i="14"/>
  <c r="BV891" i="14"/>
  <c r="BU892" i="14"/>
  <c r="BV892" i="14"/>
  <c r="CC892" i="14" s="1"/>
  <c r="BU893" i="14"/>
  <c r="BV893" i="14"/>
  <c r="BU894" i="14"/>
  <c r="BV894" i="14"/>
  <c r="BU895" i="14"/>
  <c r="BV895" i="14"/>
  <c r="BU896" i="14"/>
  <c r="BV896" i="14"/>
  <c r="BX896" i="14" s="1"/>
  <c r="BU897" i="14"/>
  <c r="BV897" i="14"/>
  <c r="CC897" i="14" s="1"/>
  <c r="BU898" i="14"/>
  <c r="BV898" i="14"/>
  <c r="BU899" i="14"/>
  <c r="BV899" i="14"/>
  <c r="BX899" i="14" s="1"/>
  <c r="BU900" i="14"/>
  <c r="BV900" i="14"/>
  <c r="BU901" i="14"/>
  <c r="BV901" i="14"/>
  <c r="CC901" i="14" s="1"/>
  <c r="BU902" i="14"/>
  <c r="BV902" i="14"/>
  <c r="BU903" i="14"/>
  <c r="BV903" i="14"/>
  <c r="BX903" i="14" s="1"/>
  <c r="BU904" i="14"/>
  <c r="BV904" i="14"/>
  <c r="CC904" i="14" s="1"/>
  <c r="BU905" i="14"/>
  <c r="BV905" i="14"/>
  <c r="CC905" i="14" s="1"/>
  <c r="BU906" i="14"/>
  <c r="BV906" i="14"/>
  <c r="BX906" i="14" s="1"/>
  <c r="BU907" i="14"/>
  <c r="BV907" i="14"/>
  <c r="BU908" i="14"/>
  <c r="BV908" i="14"/>
  <c r="BU909" i="14"/>
  <c r="BV909" i="14"/>
  <c r="BX909" i="14" s="1"/>
  <c r="BU910" i="14"/>
  <c r="BV910" i="14"/>
  <c r="BX910" i="14" s="1"/>
  <c r="BU911" i="14"/>
  <c r="BV911" i="14"/>
  <c r="BX911" i="14" s="1"/>
  <c r="BU912" i="14"/>
  <c r="BV912" i="14"/>
  <c r="CC912" i="14" s="1"/>
  <c r="BU913" i="14"/>
  <c r="BV913" i="14"/>
  <c r="BU914" i="14"/>
  <c r="BV914" i="14"/>
  <c r="BX914" i="14" s="1"/>
  <c r="BU915" i="14"/>
  <c r="BV915" i="14"/>
  <c r="BX915" i="14" s="1"/>
  <c r="BU916" i="14"/>
  <c r="BV916" i="14"/>
  <c r="CC916" i="14" s="1"/>
  <c r="BU917" i="14"/>
  <c r="BV917" i="14"/>
  <c r="BU918" i="14"/>
  <c r="BV918" i="14"/>
  <c r="BU919" i="14"/>
  <c r="BV919" i="14"/>
  <c r="BX919" i="14" s="1"/>
  <c r="BU920" i="14"/>
  <c r="BV920" i="14"/>
  <c r="BU921" i="14"/>
  <c r="BV921" i="14"/>
  <c r="BU922" i="14"/>
  <c r="BV922" i="14"/>
  <c r="BX922" i="14" s="1"/>
  <c r="BU923" i="14"/>
  <c r="BV923" i="14"/>
  <c r="BX923" i="14" s="1"/>
  <c r="BU924" i="14"/>
  <c r="BV924" i="14"/>
  <c r="BU925" i="14"/>
  <c r="BV925" i="14"/>
  <c r="BX925" i="14" s="1"/>
  <c r="BU926" i="14"/>
  <c r="BV926" i="14"/>
  <c r="CC926" i="14" s="1"/>
  <c r="BU927" i="14"/>
  <c r="BV927" i="14"/>
  <c r="BU928" i="14"/>
  <c r="BV928" i="14"/>
  <c r="BU929" i="14"/>
  <c r="BV929" i="14"/>
  <c r="BU930" i="14"/>
  <c r="BV930" i="14"/>
  <c r="BU931" i="14"/>
  <c r="BV931" i="14"/>
  <c r="CC931" i="14" s="1"/>
  <c r="BU932" i="14"/>
  <c r="BV932" i="14"/>
  <c r="CC932" i="14" s="1"/>
  <c r="BU933" i="14"/>
  <c r="BV933" i="14"/>
  <c r="BX933" i="14" s="1"/>
  <c r="BU934" i="14"/>
  <c r="BV934" i="14"/>
  <c r="BU935" i="14"/>
  <c r="BV935" i="14"/>
  <c r="BX935" i="14" s="1"/>
  <c r="BU936" i="14"/>
  <c r="BV936" i="14"/>
  <c r="CC936" i="14" s="1"/>
  <c r="BU937" i="14"/>
  <c r="BV937" i="14"/>
  <c r="CC937" i="14" s="1"/>
  <c r="BU938" i="14"/>
  <c r="BV938" i="14"/>
  <c r="R939" i="14"/>
  <c r="BU939" i="14"/>
  <c r="BV939" i="14"/>
  <c r="BU940" i="14"/>
  <c r="BV940" i="14"/>
  <c r="BU941" i="14"/>
  <c r="BV941" i="14"/>
  <c r="BU942" i="14"/>
  <c r="BV942" i="14"/>
  <c r="CC942" i="14" s="1"/>
  <c r="BU943" i="14"/>
  <c r="BV943" i="14"/>
  <c r="BU944" i="14"/>
  <c r="BV944" i="14"/>
  <c r="CC944" i="14" s="1"/>
  <c r="BU945" i="14"/>
  <c r="BV945" i="14"/>
  <c r="CC945" i="14" s="1"/>
  <c r="BU946" i="14"/>
  <c r="BV946" i="14"/>
  <c r="BU947" i="14"/>
  <c r="BV947" i="14"/>
  <c r="BX947" i="14" s="1"/>
  <c r="BU948" i="14"/>
  <c r="BV948" i="14"/>
  <c r="CC948" i="14" s="1"/>
  <c r="BU949" i="14"/>
  <c r="BV949" i="14"/>
  <c r="BX949" i="14" s="1"/>
  <c r="BU950" i="14"/>
  <c r="BV950" i="14"/>
  <c r="CC950" i="14" s="1"/>
  <c r="BU951" i="14"/>
  <c r="BV951" i="14"/>
  <c r="BX951" i="14" s="1"/>
  <c r="BU952" i="14"/>
  <c r="BV952" i="14"/>
  <c r="BX952" i="14" s="1"/>
  <c r="BU953" i="14"/>
  <c r="BV953" i="14"/>
  <c r="CC953" i="14" s="1"/>
  <c r="BU954" i="14"/>
  <c r="BV954" i="14"/>
  <c r="CC954" i="14" s="1"/>
  <c r="BU955" i="14"/>
  <c r="BV955" i="14"/>
  <c r="BX955" i="14" s="1"/>
  <c r="BU956" i="14"/>
  <c r="BV956" i="14"/>
  <c r="CC956" i="14" s="1"/>
  <c r="BU957" i="14"/>
  <c r="BV957" i="14"/>
  <c r="BX957" i="14" s="1"/>
  <c r="BU958" i="14"/>
  <c r="BV958" i="14"/>
  <c r="BU959" i="14"/>
  <c r="BV959" i="14"/>
  <c r="BU960" i="14"/>
  <c r="BV960" i="14"/>
  <c r="CC960" i="14" s="1"/>
  <c r="BU961" i="14"/>
  <c r="BV961" i="14"/>
  <c r="BU962" i="14"/>
  <c r="BV962" i="14"/>
  <c r="BU963" i="14"/>
  <c r="BV963" i="14"/>
  <c r="BU964" i="14"/>
  <c r="BV964" i="14"/>
  <c r="BU965" i="14"/>
  <c r="BV965" i="14"/>
  <c r="CC965" i="14" s="1"/>
  <c r="BU966" i="14"/>
  <c r="BV966" i="14"/>
  <c r="BU967" i="14"/>
  <c r="BV967" i="14"/>
  <c r="R968" i="14"/>
  <c r="BU968" i="14"/>
  <c r="BV968" i="14"/>
  <c r="R969" i="14"/>
  <c r="BU969" i="14"/>
  <c r="BV969" i="14"/>
  <c r="BX969" i="14" s="1"/>
  <c r="BU970" i="14"/>
  <c r="BV970" i="14"/>
  <c r="CC970" i="14" s="1"/>
  <c r="BU971" i="14"/>
  <c r="BV971" i="14"/>
  <c r="CC971" i="14" s="1"/>
  <c r="BU972" i="14"/>
  <c r="BV972" i="14"/>
  <c r="CC972" i="14" s="1"/>
  <c r="R973" i="14"/>
  <c r="BU973" i="14"/>
  <c r="BV973" i="14"/>
  <c r="CC973" i="14" s="1"/>
  <c r="BU974" i="14"/>
  <c r="BV974" i="14"/>
  <c r="CC974" i="14" s="1"/>
  <c r="BU975" i="14"/>
  <c r="BV975" i="14"/>
  <c r="BU976" i="14"/>
  <c r="BV976" i="14"/>
  <c r="BU977" i="14"/>
  <c r="BV977" i="14"/>
  <c r="BX977" i="14" s="1"/>
  <c r="BU978" i="14"/>
  <c r="BV978" i="14"/>
  <c r="BX978" i="14" s="1"/>
  <c r="BU979" i="14"/>
  <c r="BV979" i="14"/>
  <c r="BU980" i="14"/>
  <c r="BV980" i="14"/>
  <c r="BU981" i="14"/>
  <c r="BV981" i="14"/>
  <c r="BU982" i="14"/>
  <c r="BV982" i="14"/>
  <c r="CC982" i="14" s="1"/>
  <c r="BU983" i="14"/>
  <c r="BV983" i="14"/>
  <c r="BX983" i="14" s="1"/>
  <c r="BU984" i="14"/>
  <c r="BV984" i="14"/>
  <c r="CC984" i="14" s="1"/>
  <c r="BU985" i="14"/>
  <c r="BV985" i="14"/>
  <c r="BU986" i="14"/>
  <c r="BV986" i="14"/>
  <c r="CC986" i="14" s="1"/>
  <c r="BU987" i="14"/>
  <c r="BV987" i="14"/>
  <c r="BU988" i="14"/>
  <c r="BV988" i="14"/>
  <c r="BU989" i="14"/>
  <c r="BV989" i="14"/>
  <c r="BX989" i="14" s="1"/>
  <c r="BU990" i="14"/>
  <c r="BV990" i="14"/>
  <c r="BU991" i="14"/>
  <c r="BV991" i="14"/>
  <c r="BX991" i="14" s="1"/>
  <c r="BU992" i="14"/>
  <c r="BV992" i="14"/>
  <c r="BU993" i="14"/>
  <c r="BV993" i="14"/>
  <c r="BU994" i="14"/>
  <c r="BV994" i="14"/>
  <c r="BU995" i="14"/>
  <c r="BV995" i="14"/>
  <c r="CC995" i="14" s="1"/>
  <c r="BU996" i="14"/>
  <c r="BV996" i="14"/>
  <c r="BU997" i="14"/>
  <c r="BV997" i="14"/>
  <c r="BU998" i="14"/>
  <c r="BV998" i="14"/>
  <c r="BX998" i="14" s="1"/>
  <c r="BU999" i="14"/>
  <c r="BV999" i="14"/>
  <c r="BX999" i="14" s="1"/>
  <c r="BU1000" i="14"/>
  <c r="BV1000" i="14"/>
  <c r="CC1000" i="14" s="1"/>
  <c r="BU1001" i="14"/>
  <c r="BV1001" i="14"/>
  <c r="BX1001" i="14" s="1"/>
  <c r="BU1002" i="14"/>
  <c r="BV1002" i="14"/>
  <c r="BU1003" i="14"/>
  <c r="BV1003" i="14"/>
  <c r="BX1003" i="14" s="1"/>
  <c r="BU1004" i="14"/>
  <c r="BV1004" i="14"/>
  <c r="BU1005" i="14"/>
  <c r="BV1005" i="14"/>
  <c r="BU1006" i="14"/>
  <c r="BV1006" i="14"/>
  <c r="BX1006" i="14" s="1"/>
  <c r="BU1007" i="14"/>
  <c r="BV1007" i="14"/>
  <c r="BU1008" i="14"/>
  <c r="BV1008" i="14"/>
  <c r="BU1009" i="14"/>
  <c r="BV1009" i="14"/>
  <c r="BX1009" i="14" s="1"/>
  <c r="BU1010" i="14"/>
  <c r="BV1010" i="14"/>
  <c r="BU1011" i="14"/>
  <c r="BV1011" i="14"/>
  <c r="BU1012" i="14"/>
  <c r="BV1012" i="14"/>
  <c r="BU1013" i="14"/>
  <c r="BV1013" i="14"/>
  <c r="BU1014" i="14"/>
  <c r="BV1014" i="14"/>
  <c r="CC1014" i="14" s="1"/>
  <c r="BU1015" i="14"/>
  <c r="BV1015" i="14"/>
  <c r="BX1015" i="14" s="1"/>
  <c r="BU1016" i="14"/>
  <c r="BV1016" i="14"/>
  <c r="BU1017" i="14"/>
  <c r="BV1017" i="14"/>
  <c r="BX1017" i="14" s="1"/>
  <c r="BU1018" i="14"/>
  <c r="BV1018" i="14"/>
  <c r="BU1019" i="14"/>
  <c r="BV1019" i="14"/>
  <c r="BX1019" i="14" s="1"/>
  <c r="BU1020" i="14"/>
  <c r="BV1020" i="14"/>
  <c r="BU1021" i="14"/>
  <c r="BV1021" i="14"/>
  <c r="BX1021" i="14" s="1"/>
  <c r="BU1022" i="14"/>
  <c r="BV1022" i="14"/>
  <c r="BU1023" i="14"/>
  <c r="BV1023" i="14"/>
  <c r="BU1024" i="14"/>
  <c r="BV1024" i="14"/>
  <c r="BU1025" i="14"/>
  <c r="BV1025" i="14"/>
  <c r="BX1025" i="14" s="1"/>
  <c r="R890" i="14"/>
  <c r="R902" i="14"/>
  <c r="R769" i="14"/>
  <c r="R698" i="14"/>
  <c r="R627" i="14"/>
  <c r="BX1000" i="14"/>
  <c r="BX944" i="14"/>
  <c r="R795" i="14"/>
  <c r="R807" i="14"/>
  <c r="BX849" i="14"/>
  <c r="R815" i="14"/>
  <c r="R799" i="14"/>
  <c r="R711" i="14"/>
  <c r="Z618" i="14"/>
  <c r="AC618" i="14" s="1"/>
  <c r="Y575" i="14"/>
  <c r="R536" i="14"/>
  <c r="R520" i="14"/>
  <c r="Q62" i="63"/>
  <c r="Q37" i="63"/>
  <c r="T6" i="63"/>
  <c r="T40" i="63" s="1"/>
  <c r="T65" i="63" s="1"/>
  <c r="Q5" i="63"/>
  <c r="Q1" i="63"/>
  <c r="Q36" i="63" s="1"/>
  <c r="Q61" i="63" s="1"/>
  <c r="U86" i="62"/>
  <c r="Q62" i="62"/>
  <c r="Q37" i="62"/>
  <c r="T40" i="62"/>
  <c r="T65" i="62" s="1"/>
  <c r="Q36" i="62"/>
  <c r="Q61" i="62" s="1"/>
  <c r="T6" i="61"/>
  <c r="T40" i="61" s="1"/>
  <c r="T65" i="61" s="1"/>
  <c r="Q37" i="61"/>
  <c r="U47" i="63"/>
  <c r="T20" i="61"/>
  <c r="S56" i="61"/>
  <c r="AR5" i="17"/>
  <c r="AV2" i="17"/>
  <c r="BJ4" i="17"/>
  <c r="AW94" i="17"/>
  <c r="AV94" i="17"/>
  <c r="AW92" i="17"/>
  <c r="AV92" i="17"/>
  <c r="AV80" i="17"/>
  <c r="AV77" i="17"/>
  <c r="AV76" i="17"/>
  <c r="AV75" i="17"/>
  <c r="AV74" i="17"/>
  <c r="BD72" i="17"/>
  <c r="BD108" i="17"/>
  <c r="BD71" i="17"/>
  <c r="BD107" i="17" s="1"/>
  <c r="BD70" i="17"/>
  <c r="BD106" i="17"/>
  <c r="BD66" i="17"/>
  <c r="BD102" i="17" s="1"/>
  <c r="BD65" i="17"/>
  <c r="BD101" i="17"/>
  <c r="BD64" i="17"/>
  <c r="BD100" i="17" s="1"/>
  <c r="AV44" i="17"/>
  <c r="AV41" i="17"/>
  <c r="AV40" i="17"/>
  <c r="AV39" i="17"/>
  <c r="AV38" i="17"/>
  <c r="AV7" i="17"/>
  <c r="BA56" i="17"/>
  <c r="BA54" i="17"/>
  <c r="BA50" i="17"/>
  <c r="BA58" i="17"/>
  <c r="BA55" i="17"/>
  <c r="BA51" i="17"/>
  <c r="BA53" i="17"/>
  <c r="BA57" i="17"/>
  <c r="BA49" i="17"/>
  <c r="BA52" i="17"/>
  <c r="AZ47" i="17"/>
  <c r="AY62" i="17"/>
  <c r="BA48" i="17"/>
  <c r="AY47" i="17"/>
  <c r="BA60" i="17"/>
  <c r="AZ62" i="17"/>
  <c r="BA59" i="17"/>
  <c r="BA61" i="17"/>
  <c r="AY87" i="65"/>
  <c r="AY89" i="65"/>
  <c r="AY90" i="65"/>
  <c r="AY93" i="65"/>
  <c r="AY94" i="65"/>
  <c r="AY95" i="65"/>
  <c r="AY96" i="65"/>
  <c r="AY98" i="65"/>
  <c r="AX81" i="65"/>
  <c r="AX45" i="65"/>
  <c r="AX8" i="65"/>
  <c r="AX3" i="65"/>
  <c r="AG76" i="65"/>
  <c r="AG40" i="65"/>
  <c r="AK87" i="65"/>
  <c r="AK88" i="65"/>
  <c r="AK89" i="65"/>
  <c r="AK90" i="65"/>
  <c r="AK92" i="65"/>
  <c r="AK93" i="65"/>
  <c r="AK95" i="65"/>
  <c r="AK96" i="65"/>
  <c r="AK97" i="65"/>
  <c r="AK98" i="65"/>
  <c r="AK85" i="65"/>
  <c r="AJ50" i="65"/>
  <c r="AK50" i="65"/>
  <c r="AJ51" i="65"/>
  <c r="AJ52" i="65"/>
  <c r="AK52" i="65"/>
  <c r="AJ53" i="65"/>
  <c r="AK53" i="65"/>
  <c r="AJ54" i="65"/>
  <c r="AK54" i="65"/>
  <c r="AJ55" i="65"/>
  <c r="AK55" i="65"/>
  <c r="AJ56" i="65"/>
  <c r="AK56" i="65"/>
  <c r="AJ57" i="65"/>
  <c r="AK57" i="65"/>
  <c r="AK20" i="65" s="1"/>
  <c r="AJ58" i="65"/>
  <c r="AK58" i="65"/>
  <c r="AJ60" i="65"/>
  <c r="AK60" i="65"/>
  <c r="AK61" i="65"/>
  <c r="AJ62" i="65"/>
  <c r="AK62" i="65"/>
  <c r="AK49" i="65"/>
  <c r="AJ49" i="65"/>
  <c r="AG81" i="65"/>
  <c r="R40" i="65"/>
  <c r="R76" i="65"/>
  <c r="R81" i="65"/>
  <c r="R45" i="65"/>
  <c r="R8" i="65"/>
  <c r="R3" i="65"/>
  <c r="AG45" i="65"/>
  <c r="AG8" i="65"/>
  <c r="AG3" i="65"/>
  <c r="C81" i="65"/>
  <c r="C45" i="65"/>
  <c r="C8" i="65"/>
  <c r="C76" i="65"/>
  <c r="C40" i="65"/>
  <c r="C3" i="65"/>
  <c r="C92" i="17"/>
  <c r="D92" i="17"/>
  <c r="C94" i="17"/>
  <c r="D94" i="17"/>
  <c r="C98" i="65"/>
  <c r="C96" i="65"/>
  <c r="C95" i="65"/>
  <c r="C94" i="65"/>
  <c r="C93" i="65"/>
  <c r="C90" i="65"/>
  <c r="C89" i="65"/>
  <c r="C87" i="65"/>
  <c r="AX78" i="65"/>
  <c r="AG78" i="65"/>
  <c r="R78" i="65"/>
  <c r="C78" i="65"/>
  <c r="AX77" i="65"/>
  <c r="R77" i="65"/>
  <c r="C77" i="65"/>
  <c r="AX76" i="65"/>
  <c r="R75" i="65"/>
  <c r="C75" i="65"/>
  <c r="K73" i="65"/>
  <c r="K109" i="65" s="1"/>
  <c r="K72" i="65"/>
  <c r="K108" i="65" s="1"/>
  <c r="K71" i="65"/>
  <c r="K107" i="65" s="1"/>
  <c r="K67" i="65"/>
  <c r="K103" i="65" s="1"/>
  <c r="K66" i="65"/>
  <c r="K102" i="65" s="1"/>
  <c r="K65" i="65"/>
  <c r="K101" i="65" s="1"/>
  <c r="AX42" i="65"/>
  <c r="AG42" i="65"/>
  <c r="C42" i="65"/>
  <c r="AX41" i="65"/>
  <c r="AG41" i="65"/>
  <c r="R41" i="65"/>
  <c r="C41" i="65"/>
  <c r="AX40" i="65"/>
  <c r="AG39" i="65"/>
  <c r="R39" i="65"/>
  <c r="C39" i="65"/>
  <c r="AX5" i="65"/>
  <c r="AG5" i="65"/>
  <c r="R5" i="65"/>
  <c r="AX4" i="65"/>
  <c r="AG4" i="65"/>
  <c r="AG77" i="65" s="1"/>
  <c r="R4" i="65"/>
  <c r="R2" i="65"/>
  <c r="BA62" i="17"/>
  <c r="BA47" i="17"/>
  <c r="K72" i="17"/>
  <c r="K108" i="17"/>
  <c r="K65" i="17"/>
  <c r="K101" i="17"/>
  <c r="K66" i="17"/>
  <c r="K102" i="17"/>
  <c r="K70" i="17"/>
  <c r="K106" i="17"/>
  <c r="K71" i="17"/>
  <c r="K107" i="17"/>
  <c r="K64" i="17"/>
  <c r="K100" i="17" s="1"/>
  <c r="O149" i="57"/>
  <c r="P149" i="57"/>
  <c r="O150" i="57"/>
  <c r="P150" i="57"/>
  <c r="O151" i="57"/>
  <c r="P151" i="57"/>
  <c r="O152" i="57"/>
  <c r="P152" i="57"/>
  <c r="O153" i="57"/>
  <c r="P153" i="57"/>
  <c r="O155" i="57"/>
  <c r="P155" i="57"/>
  <c r="O156" i="57"/>
  <c r="P156" i="57"/>
  <c r="O157" i="57"/>
  <c r="P157" i="57"/>
  <c r="O158" i="57"/>
  <c r="P158" i="57"/>
  <c r="O159" i="57"/>
  <c r="P159" i="57"/>
  <c r="O160" i="57"/>
  <c r="P160" i="57"/>
  <c r="O161" i="57"/>
  <c r="P161" i="57"/>
  <c r="P148" i="57"/>
  <c r="O148" i="57"/>
  <c r="L156" i="57"/>
  <c r="M156" i="57"/>
  <c r="I161" i="57"/>
  <c r="J161" i="57"/>
  <c r="C3" i="64"/>
  <c r="C7" i="64" s="1"/>
  <c r="O116" i="57"/>
  <c r="P116" i="57"/>
  <c r="O117" i="57"/>
  <c r="P117" i="57"/>
  <c r="O118" i="57"/>
  <c r="P118" i="57"/>
  <c r="O119" i="57"/>
  <c r="P119" i="57"/>
  <c r="O120" i="57"/>
  <c r="P120" i="57"/>
  <c r="O122" i="57"/>
  <c r="P122" i="57"/>
  <c r="O123" i="57"/>
  <c r="P123" i="57"/>
  <c r="O124" i="57"/>
  <c r="P124" i="57"/>
  <c r="O125" i="57"/>
  <c r="P125" i="57"/>
  <c r="O126" i="57"/>
  <c r="P126" i="57"/>
  <c r="O127" i="57"/>
  <c r="P127" i="57"/>
  <c r="O128" i="57"/>
  <c r="P128" i="57"/>
  <c r="P115" i="57"/>
  <c r="O115" i="57"/>
  <c r="L123" i="57"/>
  <c r="M123" i="57"/>
  <c r="I128" i="57"/>
  <c r="J128" i="57"/>
  <c r="O80" i="57"/>
  <c r="P80" i="57"/>
  <c r="O81" i="57"/>
  <c r="P81" i="57"/>
  <c r="O82" i="57"/>
  <c r="P82" i="57"/>
  <c r="O83" i="57"/>
  <c r="P83" i="57"/>
  <c r="O84" i="57"/>
  <c r="P84" i="57"/>
  <c r="O86" i="57"/>
  <c r="P86" i="57"/>
  <c r="O87" i="57"/>
  <c r="P87" i="57"/>
  <c r="O88" i="57"/>
  <c r="P88" i="57"/>
  <c r="O89" i="57"/>
  <c r="P89" i="57"/>
  <c r="O90" i="57"/>
  <c r="P90" i="57"/>
  <c r="O91" i="57"/>
  <c r="P91" i="57"/>
  <c r="O92" i="57"/>
  <c r="P92" i="57"/>
  <c r="P79" i="57"/>
  <c r="O79" i="57"/>
  <c r="L87" i="57"/>
  <c r="M87" i="57"/>
  <c r="I92" i="57"/>
  <c r="J92" i="57"/>
  <c r="AK85" i="17"/>
  <c r="AK86" i="17"/>
  <c r="AK87" i="17"/>
  <c r="AK88" i="17"/>
  <c r="AK89" i="17"/>
  <c r="AK90" i="17"/>
  <c r="AK91" i="17"/>
  <c r="AK92" i="17"/>
  <c r="AK93" i="17"/>
  <c r="AK94" i="17"/>
  <c r="AK95" i="17"/>
  <c r="AK96" i="17"/>
  <c r="AK97" i="17"/>
  <c r="AK84" i="17"/>
  <c r="AJ89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K61" i="17"/>
  <c r="AK48" i="17"/>
  <c r="AJ49" i="17"/>
  <c r="AJ50" i="17"/>
  <c r="AJ51" i="17"/>
  <c r="AJ52" i="17"/>
  <c r="AJ53" i="17"/>
  <c r="AJ54" i="17"/>
  <c r="AJ56" i="17"/>
  <c r="AJ57" i="17"/>
  <c r="AJ58" i="17"/>
  <c r="AJ59" i="17"/>
  <c r="AJ60" i="17"/>
  <c r="AJ61" i="17"/>
  <c r="AJ48" i="17"/>
  <c r="AG60" i="17"/>
  <c r="F86" i="63"/>
  <c r="B62" i="63"/>
  <c r="H41" i="63"/>
  <c r="H66" i="63"/>
  <c r="G41" i="63"/>
  <c r="G66" i="63"/>
  <c r="F41" i="63"/>
  <c r="F66" i="63"/>
  <c r="E41" i="63"/>
  <c r="E66" i="63"/>
  <c r="B37" i="63"/>
  <c r="E6" i="63"/>
  <c r="E65" i="63" s="1"/>
  <c r="B1" i="63"/>
  <c r="B36" i="63" s="1"/>
  <c r="B61" i="63" s="1"/>
  <c r="F86" i="62"/>
  <c r="F78" i="62"/>
  <c r="E78" i="62"/>
  <c r="F76" i="62"/>
  <c r="E76" i="62"/>
  <c r="B62" i="62"/>
  <c r="H41" i="62"/>
  <c r="H66" i="62" s="1"/>
  <c r="G41" i="62"/>
  <c r="G66" i="62" s="1"/>
  <c r="F41" i="62"/>
  <c r="F66" i="62" s="1"/>
  <c r="E41" i="62"/>
  <c r="E66" i="62" s="1"/>
  <c r="B37" i="62"/>
  <c r="E6" i="62"/>
  <c r="E65" i="62" s="1"/>
  <c r="B1" i="62"/>
  <c r="B36" i="62" s="1"/>
  <c r="B61" i="62" s="1"/>
  <c r="F86" i="61"/>
  <c r="B62" i="61"/>
  <c r="H41" i="61"/>
  <c r="H66" i="61" s="1"/>
  <c r="G41" i="61"/>
  <c r="G66" i="61" s="1"/>
  <c r="F41" i="61"/>
  <c r="F66" i="61" s="1"/>
  <c r="E41" i="61"/>
  <c r="E66" i="61" s="1"/>
  <c r="E6" i="61"/>
  <c r="E40" i="61" s="1"/>
  <c r="B1" i="61"/>
  <c r="B36" i="61" s="1"/>
  <c r="B61" i="61" s="1"/>
  <c r="L82" i="31"/>
  <c r="L83" i="31"/>
  <c r="L84" i="31"/>
  <c r="L85" i="31"/>
  <c r="L86" i="31"/>
  <c r="L88" i="31"/>
  <c r="L89" i="31"/>
  <c r="L90" i="31"/>
  <c r="L91" i="31"/>
  <c r="L92" i="31"/>
  <c r="L93" i="31"/>
  <c r="L94" i="31"/>
  <c r="J89" i="31"/>
  <c r="I89" i="31"/>
  <c r="H94" i="31"/>
  <c r="G94" i="31"/>
  <c r="L81" i="31"/>
  <c r="K81" i="31"/>
  <c r="F161" i="31"/>
  <c r="P45" i="57"/>
  <c r="P46" i="57"/>
  <c r="P47" i="57"/>
  <c r="P48" i="57"/>
  <c r="P49" i="57"/>
  <c r="P51" i="57"/>
  <c r="P52" i="57"/>
  <c r="P53" i="57"/>
  <c r="P54" i="57"/>
  <c r="P55" i="57"/>
  <c r="P56" i="57"/>
  <c r="P57" i="57"/>
  <c r="O45" i="57"/>
  <c r="O46" i="57"/>
  <c r="Q46" i="57" s="1"/>
  <c r="O47" i="57"/>
  <c r="O48" i="57"/>
  <c r="O49" i="57"/>
  <c r="O51" i="57"/>
  <c r="O52" i="57"/>
  <c r="O53" i="57"/>
  <c r="O54" i="57"/>
  <c r="O55" i="57"/>
  <c r="O56" i="57"/>
  <c r="O57" i="57"/>
  <c r="P44" i="57"/>
  <c r="O44" i="57"/>
  <c r="L52" i="57"/>
  <c r="M52" i="57"/>
  <c r="I57" i="57"/>
  <c r="J57" i="57"/>
  <c r="O11" i="57"/>
  <c r="P11" i="57"/>
  <c r="O12" i="57"/>
  <c r="P12" i="57"/>
  <c r="O13" i="57"/>
  <c r="P13" i="57"/>
  <c r="O14" i="57"/>
  <c r="P14" i="57"/>
  <c r="O15" i="57"/>
  <c r="P15" i="57"/>
  <c r="O16" i="57"/>
  <c r="O17" i="57"/>
  <c r="P17" i="57"/>
  <c r="O18" i="57"/>
  <c r="P18" i="57"/>
  <c r="O19" i="57"/>
  <c r="P19" i="57"/>
  <c r="O20" i="57"/>
  <c r="P20" i="57"/>
  <c r="O21" i="57"/>
  <c r="P21" i="57"/>
  <c r="O22" i="57"/>
  <c r="P22" i="57"/>
  <c r="O23" i="57"/>
  <c r="P23" i="57"/>
  <c r="P10" i="57"/>
  <c r="O10" i="57"/>
  <c r="L12" i="57"/>
  <c r="L14" i="57"/>
  <c r="L15" i="57"/>
  <c r="L17" i="57"/>
  <c r="L18" i="57"/>
  <c r="M18" i="57"/>
  <c r="L19" i="57"/>
  <c r="L20" i="57"/>
  <c r="L21" i="57"/>
  <c r="L22" i="57"/>
  <c r="L23" i="57"/>
  <c r="L10" i="57"/>
  <c r="I11" i="57"/>
  <c r="J12" i="57"/>
  <c r="I15" i="57"/>
  <c r="I17" i="57"/>
  <c r="J18" i="57"/>
  <c r="I19" i="57"/>
  <c r="J20" i="57"/>
  <c r="I23" i="57"/>
  <c r="J23" i="57"/>
  <c r="G18" i="57"/>
  <c r="G20" i="57"/>
  <c r="D12" i="57"/>
  <c r="D14" i="57"/>
  <c r="D15" i="57"/>
  <c r="D18" i="57"/>
  <c r="D19" i="57"/>
  <c r="D20" i="57"/>
  <c r="D21" i="57"/>
  <c r="D23" i="57"/>
  <c r="G32" i="56"/>
  <c r="G57" i="56" s="1"/>
  <c r="H32" i="56"/>
  <c r="H57" i="56" s="1"/>
  <c r="F57" i="56"/>
  <c r="F32" i="56"/>
  <c r="E32" i="56"/>
  <c r="E57" i="56" s="1"/>
  <c r="B52" i="55"/>
  <c r="B1" i="55"/>
  <c r="B27" i="55"/>
  <c r="F77" i="56"/>
  <c r="B53" i="56"/>
  <c r="B28" i="56"/>
  <c r="F88" i="27"/>
  <c r="G71" i="27"/>
  <c r="E72" i="27"/>
  <c r="G72" i="27"/>
  <c r="G73" i="27"/>
  <c r="G74" i="27"/>
  <c r="G75" i="27"/>
  <c r="G77" i="27"/>
  <c r="D78" i="27"/>
  <c r="E78" i="27"/>
  <c r="F78" i="27"/>
  <c r="G78" i="27"/>
  <c r="G79" i="27"/>
  <c r="D80" i="27"/>
  <c r="E80" i="27"/>
  <c r="G80" i="27"/>
  <c r="G81" i="27"/>
  <c r="G82" i="27"/>
  <c r="E83" i="27"/>
  <c r="G83" i="27"/>
  <c r="G70" i="27"/>
  <c r="E42" i="27"/>
  <c r="G42" i="27"/>
  <c r="F43" i="27"/>
  <c r="G43" i="27"/>
  <c r="G44" i="27"/>
  <c r="F45" i="27"/>
  <c r="G45" i="27"/>
  <c r="E46" i="27"/>
  <c r="F46" i="27"/>
  <c r="G46" i="27"/>
  <c r="G15" i="27" s="1"/>
  <c r="G47" i="27"/>
  <c r="E48" i="27"/>
  <c r="F48" i="27"/>
  <c r="G48" i="27"/>
  <c r="F49" i="27"/>
  <c r="G49" i="27"/>
  <c r="E50" i="27"/>
  <c r="F50" i="27"/>
  <c r="G50" i="27"/>
  <c r="F51" i="27"/>
  <c r="G51" i="27"/>
  <c r="F52" i="27"/>
  <c r="G52" i="27"/>
  <c r="F53" i="27"/>
  <c r="G53" i="27"/>
  <c r="G22" i="27" s="1"/>
  <c r="E54" i="27"/>
  <c r="E23" i="27" s="1"/>
  <c r="F54" i="27"/>
  <c r="G54" i="27"/>
  <c r="F41" i="27"/>
  <c r="G41" i="27"/>
  <c r="C72" i="27"/>
  <c r="C74" i="27"/>
  <c r="C75" i="27"/>
  <c r="C78" i="27"/>
  <c r="C79" i="27"/>
  <c r="C80" i="27"/>
  <c r="C81" i="27"/>
  <c r="C83" i="27"/>
  <c r="I79" i="11"/>
  <c r="F77" i="46"/>
  <c r="F71" i="11"/>
  <c r="G71" i="11"/>
  <c r="C71" i="11"/>
  <c r="D71" i="11"/>
  <c r="F76" i="11"/>
  <c r="D74" i="11"/>
  <c r="C54" i="11"/>
  <c r="D54" i="11"/>
  <c r="E60" i="31"/>
  <c r="F77" i="55"/>
  <c r="B53" i="55"/>
  <c r="B28" i="55"/>
  <c r="B53" i="46"/>
  <c r="B52" i="46"/>
  <c r="B27" i="46"/>
  <c r="E56" i="46"/>
  <c r="E31" i="46"/>
  <c r="B1" i="46"/>
  <c r="E6" i="46"/>
  <c r="BM77" i="17"/>
  <c r="AG77" i="17"/>
  <c r="R77" i="17"/>
  <c r="C77" i="17"/>
  <c r="C41" i="17"/>
  <c r="AG41" i="17"/>
  <c r="BM41" i="17"/>
  <c r="BM4" i="17"/>
  <c r="AG4" i="17"/>
  <c r="R4" i="17"/>
  <c r="BM80" i="17"/>
  <c r="AG80" i="17"/>
  <c r="R80" i="17"/>
  <c r="C80" i="17"/>
  <c r="C44" i="17"/>
  <c r="AG44" i="17"/>
  <c r="BM44" i="17"/>
  <c r="BM7" i="17"/>
  <c r="AG7" i="17"/>
  <c r="R7" i="17"/>
  <c r="C7" i="17"/>
  <c r="C2" i="17"/>
  <c r="BM76" i="17"/>
  <c r="BM40" i="17"/>
  <c r="BM3" i="17"/>
  <c r="BM75" i="17"/>
  <c r="BM39" i="17"/>
  <c r="BM2" i="17"/>
  <c r="R74" i="17"/>
  <c r="C74" i="17"/>
  <c r="C38" i="17"/>
  <c r="AG38" i="17"/>
  <c r="R38" i="17"/>
  <c r="R1" i="17"/>
  <c r="R76" i="17"/>
  <c r="C76" i="17"/>
  <c r="C40" i="17"/>
  <c r="R40" i="17"/>
  <c r="AG40" i="17"/>
  <c r="AG3" i="17"/>
  <c r="R3" i="17"/>
  <c r="AG75" i="17"/>
  <c r="R75" i="17"/>
  <c r="C75" i="17"/>
  <c r="C39" i="17"/>
  <c r="R39" i="17"/>
  <c r="AG39" i="17"/>
  <c r="AG2" i="17"/>
  <c r="R2" i="17"/>
  <c r="BP86" i="17"/>
  <c r="BQ86" i="17"/>
  <c r="BP88" i="17"/>
  <c r="BQ88" i="17"/>
  <c r="BP89" i="17"/>
  <c r="BQ89" i="17"/>
  <c r="BP92" i="17"/>
  <c r="BQ92" i="17"/>
  <c r="BP93" i="17"/>
  <c r="BQ93" i="17"/>
  <c r="BP94" i="17"/>
  <c r="BQ94" i="17"/>
  <c r="BP95" i="17"/>
  <c r="BQ95" i="17"/>
  <c r="BP97" i="17"/>
  <c r="BQ97" i="17"/>
  <c r="BN86" i="17"/>
  <c r="BN88" i="17"/>
  <c r="BN89" i="17"/>
  <c r="BN92" i="17"/>
  <c r="BN93" i="17"/>
  <c r="BN94" i="17"/>
  <c r="BN95" i="17"/>
  <c r="BN97" i="17"/>
  <c r="BM86" i="17"/>
  <c r="BM88" i="17"/>
  <c r="BM89" i="17"/>
  <c r="BM92" i="17"/>
  <c r="BM93" i="17"/>
  <c r="BS93" i="17" s="1"/>
  <c r="BM94" i="17"/>
  <c r="BM95" i="17"/>
  <c r="BM97" i="17"/>
  <c r="AH12" i="14"/>
  <c r="AI12" i="14"/>
  <c r="AO12" i="14"/>
  <c r="AQ12" i="14"/>
  <c r="AS12" i="14"/>
  <c r="AW12" i="14"/>
  <c r="BA12" i="14"/>
  <c r="BC12" i="14"/>
  <c r="BQ12" i="14"/>
  <c r="BR12" i="14"/>
  <c r="BS12" i="14"/>
  <c r="BT12" i="14"/>
  <c r="J12" i="14"/>
  <c r="L12" i="14"/>
  <c r="O12" i="14"/>
  <c r="C54" i="65"/>
  <c r="C17" i="65" s="1"/>
  <c r="BQ85" i="17"/>
  <c r="BQ91" i="17"/>
  <c r="BP96" i="17"/>
  <c r="BQ87" i="17"/>
  <c r="BP85" i="17"/>
  <c r="BP52" i="17"/>
  <c r="M46" i="33"/>
  <c r="X46" i="33" s="1"/>
  <c r="M45" i="33"/>
  <c r="R45" i="33"/>
  <c r="Y45" i="33" s="1"/>
  <c r="M44" i="33"/>
  <c r="R44" i="33"/>
  <c r="Y44" i="33" s="1"/>
  <c r="W62" i="33"/>
  <c r="V62" i="33"/>
  <c r="U62" i="33"/>
  <c r="T62" i="33"/>
  <c r="S62" i="33"/>
  <c r="Q62" i="33"/>
  <c r="P62" i="33"/>
  <c r="O62" i="33"/>
  <c r="N62" i="33"/>
  <c r="M62" i="33"/>
  <c r="L62" i="33"/>
  <c r="K62" i="33"/>
  <c r="J62" i="33"/>
  <c r="I62" i="33"/>
  <c r="H62" i="33"/>
  <c r="G62" i="33"/>
  <c r="Y61" i="33"/>
  <c r="X61" i="33"/>
  <c r="Y60" i="33"/>
  <c r="X60" i="33"/>
  <c r="Y59" i="33"/>
  <c r="X59" i="33"/>
  <c r="Y58" i="33"/>
  <c r="X58" i="33"/>
  <c r="Y57" i="33"/>
  <c r="X57" i="33"/>
  <c r="Y56" i="33"/>
  <c r="X56" i="33"/>
  <c r="Y55" i="33"/>
  <c r="X55" i="33"/>
  <c r="Y54" i="33"/>
  <c r="X54" i="33"/>
  <c r="Y53" i="33"/>
  <c r="X53" i="33"/>
  <c r="Y52" i="33"/>
  <c r="X52" i="33"/>
  <c r="Y51" i="33"/>
  <c r="X51" i="33"/>
  <c r="R62" i="33"/>
  <c r="Y50" i="33"/>
  <c r="X50" i="33"/>
  <c r="W47" i="33"/>
  <c r="V47" i="33"/>
  <c r="U47" i="33"/>
  <c r="T47" i="33"/>
  <c r="Q47" i="33"/>
  <c r="P47" i="33"/>
  <c r="O47" i="33"/>
  <c r="L47" i="33"/>
  <c r="K47" i="33"/>
  <c r="J47" i="33"/>
  <c r="I47" i="33"/>
  <c r="H47" i="33"/>
  <c r="G47" i="33"/>
  <c r="Y46" i="33"/>
  <c r="N45" i="33"/>
  <c r="N47" i="33" s="1"/>
  <c r="S47" i="33"/>
  <c r="Y43" i="33"/>
  <c r="X43" i="33"/>
  <c r="Y42" i="33"/>
  <c r="X42" i="33"/>
  <c r="Y41" i="33"/>
  <c r="X41" i="33"/>
  <c r="Y40" i="33"/>
  <c r="X40" i="33"/>
  <c r="Y39" i="33"/>
  <c r="X39" i="33"/>
  <c r="W36" i="33"/>
  <c r="W63" i="33" s="1"/>
  <c r="V36" i="33"/>
  <c r="U36" i="33"/>
  <c r="T36" i="33"/>
  <c r="S36" i="33"/>
  <c r="R36" i="33"/>
  <c r="Q36" i="33"/>
  <c r="P36" i="33"/>
  <c r="O36" i="33"/>
  <c r="O63" i="33" s="1"/>
  <c r="N36" i="33"/>
  <c r="M36" i="33"/>
  <c r="L36" i="33"/>
  <c r="K36" i="33"/>
  <c r="K63" i="33" s="1"/>
  <c r="J36" i="33"/>
  <c r="I36" i="33"/>
  <c r="H36" i="33"/>
  <c r="G36" i="33"/>
  <c r="G63" i="33" s="1"/>
  <c r="F36" i="33"/>
  <c r="F63" i="33" s="1"/>
  <c r="E36" i="33"/>
  <c r="E63" i="33" s="1"/>
  <c r="Y35" i="33"/>
  <c r="X35" i="33"/>
  <c r="Y34" i="33"/>
  <c r="X34" i="33"/>
  <c r="Y33" i="33"/>
  <c r="X33" i="33"/>
  <c r="Y32" i="33"/>
  <c r="X32" i="33"/>
  <c r="Y30" i="33"/>
  <c r="Y29" i="33"/>
  <c r="X29" i="33"/>
  <c r="Y28" i="33"/>
  <c r="X28" i="33"/>
  <c r="Y27" i="33"/>
  <c r="X27" i="33"/>
  <c r="Y25" i="33"/>
  <c r="X25" i="33"/>
  <c r="Y24" i="33"/>
  <c r="X24" i="33"/>
  <c r="Y23" i="33"/>
  <c r="X23" i="33"/>
  <c r="Y22" i="33"/>
  <c r="X22" i="33"/>
  <c r="Y20" i="33"/>
  <c r="X20" i="33"/>
  <c r="Y19" i="33"/>
  <c r="X19" i="33"/>
  <c r="Y18" i="33"/>
  <c r="X18" i="33"/>
  <c r="Y17" i="33"/>
  <c r="X17" i="33"/>
  <c r="Y15" i="33"/>
  <c r="X15" i="33"/>
  <c r="Y14" i="33"/>
  <c r="X14" i="33"/>
  <c r="Y13" i="33"/>
  <c r="X13" i="33"/>
  <c r="Y12" i="33"/>
  <c r="X12" i="33"/>
  <c r="Y11" i="33"/>
  <c r="X11" i="33"/>
  <c r="E39" i="28"/>
  <c r="E35" i="28"/>
  <c r="AI1033" i="14"/>
  <c r="AI1032" i="14"/>
  <c r="AH1032" i="14"/>
  <c r="AI1031" i="14"/>
  <c r="AH1031" i="14"/>
  <c r="C40" i="32"/>
  <c r="G40" i="32" s="1"/>
  <c r="C36" i="32"/>
  <c r="G36" i="32" s="1"/>
  <c r="BB96" i="65"/>
  <c r="C76" i="11"/>
  <c r="C6" i="64"/>
  <c r="BB98" i="65"/>
  <c r="C74" i="11"/>
  <c r="AV87" i="17"/>
  <c r="C87" i="17"/>
  <c r="AV88" i="17"/>
  <c r="C88" i="17"/>
  <c r="AV93" i="17"/>
  <c r="C93" i="17"/>
  <c r="AV59" i="17"/>
  <c r="BB59" i="17" s="1"/>
  <c r="C59" i="17"/>
  <c r="AV56" i="17"/>
  <c r="BB56" i="17" s="1"/>
  <c r="C56" i="17"/>
  <c r="AW51" i="17"/>
  <c r="BC51" i="17" s="1"/>
  <c r="D51" i="17"/>
  <c r="AW96" i="17"/>
  <c r="D96" i="17"/>
  <c r="AV84" i="17"/>
  <c r="C84" i="17"/>
  <c r="AV85" i="17"/>
  <c r="C85" i="17"/>
  <c r="AW58" i="17"/>
  <c r="BC58" i="17" s="1"/>
  <c r="D58" i="17"/>
  <c r="AV52" i="17"/>
  <c r="BB52" i="17" s="1"/>
  <c r="C52" i="17"/>
  <c r="C56" i="65"/>
  <c r="AW86" i="17"/>
  <c r="D86" i="17"/>
  <c r="AV89" i="17"/>
  <c r="C89" i="17"/>
  <c r="AW54" i="17"/>
  <c r="BC54" i="17" s="1"/>
  <c r="D54" i="17"/>
  <c r="AW48" i="17"/>
  <c r="D48" i="17"/>
  <c r="D49" i="65"/>
  <c r="D50" i="65"/>
  <c r="AV95" i="17"/>
  <c r="C95" i="17"/>
  <c r="AV90" i="17"/>
  <c r="C90" i="17"/>
  <c r="AV49" i="17"/>
  <c r="C49" i="17"/>
  <c r="C53" i="65"/>
  <c r="C16" i="65" s="1"/>
  <c r="F60" i="17"/>
  <c r="D62" i="65"/>
  <c r="C57" i="65"/>
  <c r="C20" i="65" s="1"/>
  <c r="D55" i="65"/>
  <c r="AW91" i="17"/>
  <c r="D91" i="17"/>
  <c r="AV96" i="17"/>
  <c r="C96" i="17"/>
  <c r="AW95" i="17"/>
  <c r="D95" i="17"/>
  <c r="D96" i="65"/>
  <c r="E96" i="65" s="1"/>
  <c r="AW97" i="17"/>
  <c r="D97" i="17"/>
  <c r="AW85" i="17"/>
  <c r="D85" i="17"/>
  <c r="AV86" i="17"/>
  <c r="C86" i="17"/>
  <c r="AW93" i="17"/>
  <c r="D93" i="17"/>
  <c r="AW90" i="17"/>
  <c r="BC90" i="17" s="1"/>
  <c r="AW89" i="17"/>
  <c r="D89" i="17"/>
  <c r="AW61" i="17"/>
  <c r="BC61" i="17" s="1"/>
  <c r="D61" i="17"/>
  <c r="AW60" i="17"/>
  <c r="D60" i="17"/>
  <c r="AW59" i="17"/>
  <c r="BC59" i="17" s="1"/>
  <c r="D59" i="17"/>
  <c r="AV58" i="17"/>
  <c r="AV21" i="17" s="1"/>
  <c r="C58" i="17"/>
  <c r="AW57" i="17"/>
  <c r="BC57" i="17" s="1"/>
  <c r="D57" i="17"/>
  <c r="AW55" i="17"/>
  <c r="BC55" i="17" s="1"/>
  <c r="D55" i="17"/>
  <c r="D18" i="17" s="1"/>
  <c r="AV54" i="17"/>
  <c r="C54" i="17"/>
  <c r="AW53" i="17"/>
  <c r="BC53" i="17" s="1"/>
  <c r="D53" i="17"/>
  <c r="AV51" i="17"/>
  <c r="BB51" i="17" s="1"/>
  <c r="C51" i="17"/>
  <c r="AW50" i="17"/>
  <c r="D50" i="17"/>
  <c r="AV48" i="17"/>
  <c r="AV11" i="17" s="1"/>
  <c r="C48" i="17"/>
  <c r="C97" i="65"/>
  <c r="D52" i="65"/>
  <c r="C55" i="65"/>
  <c r="AV91" i="17"/>
  <c r="C91" i="17"/>
  <c r="AW87" i="17"/>
  <c r="D87" i="17"/>
  <c r="AW84" i="17"/>
  <c r="D84" i="17"/>
  <c r="AV97" i="17"/>
  <c r="C97" i="17"/>
  <c r="AW88" i="17"/>
  <c r="D88" i="17"/>
  <c r="D89" i="65"/>
  <c r="E89" i="65" s="1"/>
  <c r="AV61" i="17"/>
  <c r="BB61" i="17" s="1"/>
  <c r="C61" i="17"/>
  <c r="AV60" i="17"/>
  <c r="C60" i="17"/>
  <c r="AV57" i="17"/>
  <c r="BB57" i="17" s="1"/>
  <c r="C57" i="17"/>
  <c r="AW56" i="17"/>
  <c r="BC56" i="17" s="1"/>
  <c r="D56" i="17"/>
  <c r="AV55" i="17"/>
  <c r="C55" i="17"/>
  <c r="AV53" i="17"/>
  <c r="BB53" i="17" s="1"/>
  <c r="C53" i="17"/>
  <c r="AW52" i="17"/>
  <c r="BC52" i="17" s="1"/>
  <c r="D52" i="17"/>
  <c r="AV50" i="17"/>
  <c r="BB50" i="17" s="1"/>
  <c r="C50" i="17"/>
  <c r="AW49" i="17"/>
  <c r="BC49" i="17" s="1"/>
  <c r="D49" i="17"/>
  <c r="C88" i="65"/>
  <c r="C61" i="65"/>
  <c r="C62" i="65"/>
  <c r="D53" i="65"/>
  <c r="D58" i="65"/>
  <c r="D57" i="65"/>
  <c r="BB90" i="65"/>
  <c r="BB52" i="65"/>
  <c r="BA94" i="65"/>
  <c r="BA86" i="65"/>
  <c r="BB92" i="65"/>
  <c r="BA61" i="65"/>
  <c r="F8" i="72" l="1"/>
  <c r="E7" i="31"/>
  <c r="F7" i="31" s="1"/>
  <c r="G34" i="11"/>
  <c r="N63" i="33"/>
  <c r="X45" i="33"/>
  <c r="Y62" i="33"/>
  <c r="X62" i="33"/>
  <c r="J63" i="33"/>
  <c r="BB95" i="65"/>
  <c r="BA95" i="65"/>
  <c r="BA93" i="65"/>
  <c r="BX689" i="14"/>
  <c r="BX845" i="14"/>
  <c r="BX781" i="14"/>
  <c r="CC853" i="14"/>
  <c r="BP87" i="17"/>
  <c r="BX833" i="14"/>
  <c r="CC890" i="14"/>
  <c r="CC748" i="14"/>
  <c r="CC705" i="14"/>
  <c r="CC713" i="14"/>
  <c r="CC718" i="14"/>
  <c r="BX829" i="14"/>
  <c r="BX912" i="14"/>
  <c r="CC915" i="14"/>
  <c r="CC701" i="14"/>
  <c r="BX797" i="14"/>
  <c r="CC903" i="14"/>
  <c r="BX932" i="14"/>
  <c r="BX704" i="14"/>
  <c r="BX869" i="14"/>
  <c r="BX873" i="14"/>
  <c r="BX809" i="14"/>
  <c r="BX984" i="14"/>
  <c r="BR85" i="17"/>
  <c r="AK14" i="65"/>
  <c r="Q116" i="57"/>
  <c r="D69" i="56"/>
  <c r="G69" i="56" s="1"/>
  <c r="AX84" i="17"/>
  <c r="AJ745" i="14"/>
  <c r="AJ741" i="14"/>
  <c r="AJ93" i="17"/>
  <c r="AJ85" i="17"/>
  <c r="AJ59" i="65"/>
  <c r="AJ820" i="14"/>
  <c r="AD52" i="71"/>
  <c r="CC34" i="71"/>
  <c r="BX34" i="71"/>
  <c r="BX92" i="71"/>
  <c r="CC92" i="71"/>
  <c r="BX107" i="71"/>
  <c r="CC107" i="71"/>
  <c r="BF124" i="71"/>
  <c r="BJ124" i="71"/>
  <c r="BZ167" i="71"/>
  <c r="AB167" i="71"/>
  <c r="BI186" i="71"/>
  <c r="BL186" i="71" s="1"/>
  <c r="BK186" i="71"/>
  <c r="S12" i="14"/>
  <c r="BY203" i="71"/>
  <c r="BL158" i="71"/>
  <c r="CE196" i="71"/>
  <c r="CE143" i="71"/>
  <c r="CF143" i="71" s="1"/>
  <c r="R130" i="71"/>
  <c r="BW124" i="71"/>
  <c r="AB125" i="71"/>
  <c r="R95" i="71"/>
  <c r="BY92" i="71"/>
  <c r="BZ14" i="71"/>
  <c r="BI14" i="71"/>
  <c r="BL14" i="71" s="1"/>
  <c r="AA16" i="71"/>
  <c r="AA17" i="71"/>
  <c r="AM17" i="71"/>
  <c r="BI17" i="71"/>
  <c r="BZ18" i="71"/>
  <c r="BK19" i="71"/>
  <c r="CC19" i="71"/>
  <c r="AA20" i="71"/>
  <c r="BJ22" i="71"/>
  <c r="AM23" i="71"/>
  <c r="AA24" i="71"/>
  <c r="BK25" i="71"/>
  <c r="CE25" i="71"/>
  <c r="AM26" i="71"/>
  <c r="BI26" i="71"/>
  <c r="BW29" i="71"/>
  <c r="CB29" i="71"/>
  <c r="CD29" i="71" s="1"/>
  <c r="CF29" i="71" s="1"/>
  <c r="AC30" i="71"/>
  <c r="BK30" i="71"/>
  <c r="CC33" i="71"/>
  <c r="BX33" i="71"/>
  <c r="AC40" i="71"/>
  <c r="CA46" i="71"/>
  <c r="AC46" i="71"/>
  <c r="BK54" i="71"/>
  <c r="CB64" i="71"/>
  <c r="BW64" i="71"/>
  <c r="BY64" i="71" s="1"/>
  <c r="CA67" i="71"/>
  <c r="BF75" i="71"/>
  <c r="BJ75" i="71"/>
  <c r="BW106" i="71"/>
  <c r="BY106" i="71" s="1"/>
  <c r="CB106" i="71"/>
  <c r="BL166" i="71"/>
  <c r="BZ180" i="71"/>
  <c r="CA169" i="71"/>
  <c r="CE169" i="71" s="1"/>
  <c r="AC192" i="71"/>
  <c r="BF179" i="71"/>
  <c r="BL179" i="71" s="1"/>
  <c r="AC174" i="71"/>
  <c r="R27" i="71"/>
  <c r="BF92" i="71"/>
  <c r="CD43" i="71"/>
  <c r="CE15" i="71"/>
  <c r="BJ16" i="71"/>
  <c r="BW18" i="71"/>
  <c r="BY18" i="71" s="1"/>
  <c r="AJ363" i="71"/>
  <c r="AA26" i="71"/>
  <c r="BF28" i="71"/>
  <c r="BK29" i="71"/>
  <c r="BK44" i="71"/>
  <c r="CB53" i="71"/>
  <c r="BW53" i="71"/>
  <c r="BW66" i="71"/>
  <c r="BY66" i="71" s="1"/>
  <c r="CB66" i="71"/>
  <c r="AC133" i="71"/>
  <c r="AD133" i="71" s="1"/>
  <c r="CA133" i="71"/>
  <c r="CD202" i="71"/>
  <c r="BY199" i="71"/>
  <c r="AD192" i="71"/>
  <c r="CD168" i="71"/>
  <c r="BF45" i="71"/>
  <c r="BL45" i="71" s="1"/>
  <c r="AD144" i="71"/>
  <c r="BJ54" i="71"/>
  <c r="CE20" i="71"/>
  <c r="BX17" i="71"/>
  <c r="R52" i="71"/>
  <c r="BW25" i="71"/>
  <c r="BJ78" i="71"/>
  <c r="BI18" i="71"/>
  <c r="BJ20" i="71"/>
  <c r="BI22" i="71"/>
  <c r="BI28" i="71"/>
  <c r="AA29" i="71"/>
  <c r="AM29" i="71"/>
  <c r="BI29" i="71"/>
  <c r="BX29" i="71"/>
  <c r="AM32" i="71"/>
  <c r="BI32" i="71"/>
  <c r="BZ33" i="71"/>
  <c r="CB65" i="71"/>
  <c r="BW65" i="71"/>
  <c r="BI75" i="71"/>
  <c r="CB95" i="71"/>
  <c r="BW95" i="71"/>
  <c r="AB112" i="71"/>
  <c r="BZ112" i="71"/>
  <c r="CD112" i="71" s="1"/>
  <c r="BW130" i="71"/>
  <c r="CB130" i="71"/>
  <c r="W12" i="14"/>
  <c r="BK28" i="71"/>
  <c r="BJ29" i="71"/>
  <c r="BI30" i="71"/>
  <c r="BI31" i="71"/>
  <c r="BI33" i="71"/>
  <c r="BJ38" i="71"/>
  <c r="AM40" i="71"/>
  <c r="BJ40" i="71"/>
  <c r="BJ42" i="71"/>
  <c r="AA43" i="71"/>
  <c r="BI43" i="71"/>
  <c r="BX45" i="71"/>
  <c r="BY45" i="71" s="1"/>
  <c r="AA46" i="71"/>
  <c r="BK46" i="71"/>
  <c r="CC46" i="71"/>
  <c r="AA47" i="71"/>
  <c r="AM47" i="71"/>
  <c r="BX47" i="71"/>
  <c r="BZ49" i="71"/>
  <c r="AG363" i="71"/>
  <c r="AA51" i="71"/>
  <c r="BK51" i="71"/>
  <c r="BW54" i="71"/>
  <c r="BJ55" i="71"/>
  <c r="BY55" i="71"/>
  <c r="BK57" i="71"/>
  <c r="BF58" i="71"/>
  <c r="BK60" i="71"/>
  <c r="AA61" i="71"/>
  <c r="CA62" i="71"/>
  <c r="CE62" i="71" s="1"/>
  <c r="BI62" i="71"/>
  <c r="BL62" i="71" s="1"/>
  <c r="BX63" i="71"/>
  <c r="BY63" i="71" s="1"/>
  <c r="BK66" i="71"/>
  <c r="CC66" i="71"/>
  <c r="BI68" i="71"/>
  <c r="AB71" i="71"/>
  <c r="CA72" i="71"/>
  <c r="BK73" i="71"/>
  <c r="AB75" i="71"/>
  <c r="BK75" i="71"/>
  <c r="BI77" i="71"/>
  <c r="CA78" i="71"/>
  <c r="AM78" i="71"/>
  <c r="BZ80" i="71"/>
  <c r="BK81" i="71"/>
  <c r="AA86" i="71"/>
  <c r="BK87" i="71"/>
  <c r="AA90" i="71"/>
  <c r="BI92" i="71"/>
  <c r="BK100" i="71"/>
  <c r="BI101" i="71"/>
  <c r="CB110" i="71"/>
  <c r="BW110" i="71"/>
  <c r="CD128" i="71"/>
  <c r="BL132" i="71"/>
  <c r="CD145" i="71"/>
  <c r="CF145" i="71" s="1"/>
  <c r="CB148" i="71"/>
  <c r="BW148" i="71"/>
  <c r="BZ151" i="71"/>
  <c r="R151" i="71"/>
  <c r="BW151" i="71"/>
  <c r="CB151" i="71"/>
  <c r="AC163" i="71"/>
  <c r="CA163" i="71"/>
  <c r="BL172" i="71"/>
  <c r="CB173" i="71"/>
  <c r="BW173" i="71"/>
  <c r="CD190" i="71"/>
  <c r="CB190" i="71"/>
  <c r="BW190" i="71"/>
  <c r="BY190" i="71" s="1"/>
  <c r="CA48" i="71"/>
  <c r="CE48" i="71" s="1"/>
  <c r="AL365" i="71"/>
  <c r="BK49" i="71"/>
  <c r="BK55" i="71"/>
  <c r="AC70" i="71"/>
  <c r="BJ72" i="71"/>
  <c r="BK74" i="71"/>
  <c r="CE79" i="71"/>
  <c r="BJ80" i="71"/>
  <c r="BJ84" i="71"/>
  <c r="BZ95" i="71"/>
  <c r="BI100" i="71"/>
  <c r="BL100" i="71" s="1"/>
  <c r="AA105" i="71"/>
  <c r="BL108" i="71"/>
  <c r="BI118" i="71"/>
  <c r="AM123" i="71"/>
  <c r="BX123" i="71"/>
  <c r="BJ132" i="71"/>
  <c r="CC134" i="71"/>
  <c r="AA144" i="71"/>
  <c r="CB145" i="71"/>
  <c r="BW145" i="71"/>
  <c r="BL154" i="71"/>
  <c r="BX176" i="71"/>
  <c r="CC176" i="71"/>
  <c r="CE176" i="71" s="1"/>
  <c r="CF176" i="71" s="1"/>
  <c r="AC183" i="71"/>
  <c r="CA183" i="71"/>
  <c r="CE183" i="71" s="1"/>
  <c r="BI36" i="71"/>
  <c r="AM39" i="71"/>
  <c r="AA41" i="71"/>
  <c r="AM41" i="71"/>
  <c r="AA44" i="71"/>
  <c r="AM44" i="71"/>
  <c r="BI44" i="71"/>
  <c r="BI45" i="71"/>
  <c r="BF47" i="71"/>
  <c r="AM54" i="71"/>
  <c r="AA63" i="71"/>
  <c r="AA64" i="71"/>
  <c r="BI64" i="71"/>
  <c r="AA65" i="71"/>
  <c r="BI65" i="71"/>
  <c r="BL65" i="71" s="1"/>
  <c r="BZ67" i="71"/>
  <c r="CD67" i="71" s="1"/>
  <c r="BY69" i="71"/>
  <c r="BY73" i="71"/>
  <c r="BU365" i="71"/>
  <c r="BF84" i="71"/>
  <c r="BX86" i="71"/>
  <c r="BY86" i="71" s="1"/>
  <c r="BJ88" i="71"/>
  <c r="BY88" i="71"/>
  <c r="BI89" i="71"/>
  <c r="BL89" i="71" s="1"/>
  <c r="BF90" i="71"/>
  <c r="BI94" i="71"/>
  <c r="BL94" i="71" s="1"/>
  <c r="AA95" i="71"/>
  <c r="BW101" i="71"/>
  <c r="BY101" i="71" s="1"/>
  <c r="CB101" i="71"/>
  <c r="AA102" i="71"/>
  <c r="AM102" i="71"/>
  <c r="AM115" i="71"/>
  <c r="BX119" i="71"/>
  <c r="CC119" i="71"/>
  <c r="BX128" i="71"/>
  <c r="BY128" i="71" s="1"/>
  <c r="CC128" i="71"/>
  <c r="BI133" i="71"/>
  <c r="BJ134" i="71"/>
  <c r="BF136" i="71"/>
  <c r="R138" i="71"/>
  <c r="AM146" i="71"/>
  <c r="BW149" i="71"/>
  <c r="CB149" i="71"/>
  <c r="BZ154" i="71"/>
  <c r="AB154" i="71"/>
  <c r="CB154" i="71"/>
  <c r="BW154" i="71"/>
  <c r="CC163" i="71"/>
  <c r="BX163" i="71"/>
  <c r="CB170" i="71"/>
  <c r="BW170" i="71"/>
  <c r="AJ96" i="17"/>
  <c r="AJ94" i="17"/>
  <c r="AJ91" i="17"/>
  <c r="AJ87" i="17"/>
  <c r="AJ86" i="17"/>
  <c r="AJ84" i="17"/>
  <c r="AH1033" i="14"/>
  <c r="AB96" i="71"/>
  <c r="AD96" i="71" s="1"/>
  <c r="AA100" i="71"/>
  <c r="AM100" i="71"/>
  <c r="BK102" i="71"/>
  <c r="BJ105" i="71"/>
  <c r="BK109" i="71"/>
  <c r="BZ114" i="71"/>
  <c r="AA116" i="71"/>
  <c r="AM116" i="71"/>
  <c r="BY119" i="71"/>
  <c r="AM121" i="71"/>
  <c r="BI121" i="71"/>
  <c r="BI122" i="71"/>
  <c r="AA125" i="71"/>
  <c r="BI125" i="71"/>
  <c r="BK126" i="71"/>
  <c r="AM127" i="71"/>
  <c r="BK127" i="71"/>
  <c r="AA129" i="71"/>
  <c r="BK129" i="71"/>
  <c r="BZ134" i="71"/>
  <c r="CD134" i="71" s="1"/>
  <c r="BY134" i="71"/>
  <c r="AA136" i="71"/>
  <c r="R147" i="71"/>
  <c r="BK148" i="71"/>
  <c r="BY148" i="71"/>
  <c r="AM151" i="71"/>
  <c r="R152" i="71"/>
  <c r="CB153" i="71"/>
  <c r="BJ156" i="71"/>
  <c r="BJ158" i="71"/>
  <c r="BI160" i="71"/>
  <c r="BL160" i="71" s="1"/>
  <c r="BJ161" i="71"/>
  <c r="AM164" i="71"/>
  <c r="BK167" i="71"/>
  <c r="BK174" i="71"/>
  <c r="AM180" i="71"/>
  <c r="AM202" i="71"/>
  <c r="CA204" i="71"/>
  <c r="BI205" i="71"/>
  <c r="P364" i="71"/>
  <c r="BK105" i="71"/>
  <c r="BJ114" i="71"/>
  <c r="AA117" i="71"/>
  <c r="AA118" i="71"/>
  <c r="BK119" i="71"/>
  <c r="BI120" i="71"/>
  <c r="BK124" i="71"/>
  <c r="BJ125" i="71"/>
  <c r="AB126" i="71"/>
  <c r="AM126" i="71"/>
  <c r="BJ127" i="71"/>
  <c r="BL128" i="71"/>
  <c r="BJ129" i="71"/>
  <c r="BK133" i="71"/>
  <c r="BI136" i="71"/>
  <c r="BL136" i="71" s="1"/>
  <c r="AA142" i="71"/>
  <c r="BJ142" i="71"/>
  <c r="AA146" i="71"/>
  <c r="BU364" i="71"/>
  <c r="AJ364" i="71"/>
  <c r="BK147" i="71"/>
  <c r="BX147" i="71"/>
  <c r="AB148" i="71"/>
  <c r="AM148" i="71"/>
  <c r="BI148" i="71"/>
  <c r="BK151" i="71"/>
  <c r="CA156" i="71"/>
  <c r="CE156" i="71" s="1"/>
  <c r="CF156" i="71" s="1"/>
  <c r="BF156" i="71"/>
  <c r="BL156" i="71" s="1"/>
  <c r="BX156" i="71"/>
  <c r="BY156" i="71" s="1"/>
  <c r="AA159" i="71"/>
  <c r="BJ160" i="71"/>
  <c r="BJ164" i="71"/>
  <c r="BK166" i="71"/>
  <c r="AM170" i="71"/>
  <c r="AM173" i="71"/>
  <c r="AM176" i="71"/>
  <c r="BK178" i="71"/>
  <c r="BY178" i="71"/>
  <c r="BJ180" i="71"/>
  <c r="BI184" i="71"/>
  <c r="BL184" i="71" s="1"/>
  <c r="BK191" i="71"/>
  <c r="BZ194" i="71"/>
  <c r="AM196" i="71"/>
  <c r="BI198" i="71"/>
  <c r="BL198" i="71" s="1"/>
  <c r="BL205" i="71"/>
  <c r="BF159" i="71"/>
  <c r="AA162" i="71"/>
  <c r="AA163" i="71"/>
  <c r="AA165" i="71"/>
  <c r="AM165" i="71"/>
  <c r="AM166" i="71"/>
  <c r="AM168" i="71"/>
  <c r="BJ176" i="71"/>
  <c r="CB178" i="71"/>
  <c r="BK181" i="71"/>
  <c r="AA182" i="71"/>
  <c r="BJ184" i="71"/>
  <c r="AM189" i="71"/>
  <c r="AM190" i="71"/>
  <c r="BK190" i="71"/>
  <c r="BI193" i="71"/>
  <c r="BL193" i="71" s="1"/>
  <c r="CC194" i="71"/>
  <c r="BI197" i="71"/>
  <c r="BL197" i="71" s="1"/>
  <c r="BX197" i="71"/>
  <c r="AA206" i="71"/>
  <c r="AM206" i="71"/>
  <c r="BI206" i="71"/>
  <c r="AZ95" i="17"/>
  <c r="AZ22" i="17" s="1"/>
  <c r="AJ97" i="65"/>
  <c r="AJ24" i="65" s="1"/>
  <c r="AJ1024" i="14"/>
  <c r="AJ1014" i="14"/>
  <c r="AJ1000" i="14"/>
  <c r="AJ994" i="14"/>
  <c r="AJ988" i="14"/>
  <c r="AJ986" i="14"/>
  <c r="AJ984" i="14"/>
  <c r="AJ982" i="14"/>
  <c r="AJ978" i="14"/>
  <c r="AJ968" i="14"/>
  <c r="AJ958" i="14"/>
  <c r="AJ946" i="14"/>
  <c r="AJ942" i="14"/>
  <c r="AJ940" i="14"/>
  <c r="AJ928" i="14"/>
  <c r="AJ920" i="14"/>
  <c r="AJ916" i="14"/>
  <c r="AJ894" i="14"/>
  <c r="AJ890" i="14"/>
  <c r="AJ888" i="14"/>
  <c r="AJ886" i="14"/>
  <c r="AJ884" i="14"/>
  <c r="AJ882" i="14"/>
  <c r="AJ876" i="14"/>
  <c r="AJ872" i="14"/>
  <c r="AJ866" i="14"/>
  <c r="AJ864" i="14"/>
  <c r="AJ850" i="14"/>
  <c r="AJ846" i="14"/>
  <c r="AJ830" i="14"/>
  <c r="AJ818" i="14"/>
  <c r="AJ816" i="14"/>
  <c r="AZ92" i="17"/>
  <c r="AZ19" i="17" s="1"/>
  <c r="Z982" i="14"/>
  <c r="Z746" i="14"/>
  <c r="Z744" i="14"/>
  <c r="Z742" i="14"/>
  <c r="Z726" i="14"/>
  <c r="Z716" i="14"/>
  <c r="Z704" i="14"/>
  <c r="Z702" i="14"/>
  <c r="CA702" i="14" s="1"/>
  <c r="Y744" i="14"/>
  <c r="AJ95" i="65"/>
  <c r="AJ93" i="65"/>
  <c r="AJ20" i="65" s="1"/>
  <c r="AJ740" i="14"/>
  <c r="Z932" i="14"/>
  <c r="Z842" i="14"/>
  <c r="Z826" i="14"/>
  <c r="Z824" i="14"/>
  <c r="Z814" i="14"/>
  <c r="Z810" i="14"/>
  <c r="AC810" i="14" s="1"/>
  <c r="AL810" i="14" s="1"/>
  <c r="Z804" i="14"/>
  <c r="Z798" i="14"/>
  <c r="Z796" i="14"/>
  <c r="Z794" i="14"/>
  <c r="Z790" i="14"/>
  <c r="Z788" i="14"/>
  <c r="Z768" i="14"/>
  <c r="Z766" i="14"/>
  <c r="AC766" i="14" s="1"/>
  <c r="AL766" i="14" s="1"/>
  <c r="Z764" i="14"/>
  <c r="Z762" i="14"/>
  <c r="Z750" i="14"/>
  <c r="Z738" i="14"/>
  <c r="Z730" i="14"/>
  <c r="Z690" i="14"/>
  <c r="Z688" i="14"/>
  <c r="AC688" i="14" s="1"/>
  <c r="AL688" i="14" s="1"/>
  <c r="AK94" i="65"/>
  <c r="Q49" i="57"/>
  <c r="Q45" i="57"/>
  <c r="AJ91" i="65"/>
  <c r="AJ18" i="65" s="1"/>
  <c r="AJ89" i="65"/>
  <c r="AJ87" i="65"/>
  <c r="AJ14" i="65" s="1"/>
  <c r="Z873" i="14"/>
  <c r="AJ746" i="14"/>
  <c r="AZ89" i="17"/>
  <c r="AZ16" i="17" s="1"/>
  <c r="AJ819" i="14"/>
  <c r="AJ96" i="65"/>
  <c r="AJ94" i="65"/>
  <c r="AJ92" i="65"/>
  <c r="Y816" i="14"/>
  <c r="AB816" i="14" s="1"/>
  <c r="AZ96" i="17"/>
  <c r="AZ23" i="17" s="1"/>
  <c r="AJ1003" i="14"/>
  <c r="AJ989" i="14"/>
  <c r="AJ829" i="14"/>
  <c r="AJ821" i="14"/>
  <c r="AJ811" i="14"/>
  <c r="AJ763" i="14"/>
  <c r="AJ761" i="14"/>
  <c r="AK16" i="65"/>
  <c r="E57" i="65"/>
  <c r="AJ16" i="65"/>
  <c r="AW21" i="17"/>
  <c r="AK25" i="65"/>
  <c r="AK19" i="65"/>
  <c r="AJ680" i="14"/>
  <c r="AJ676" i="14"/>
  <c r="AJ670" i="14"/>
  <c r="AJ664" i="14"/>
  <c r="AJ660" i="14"/>
  <c r="AJ658" i="14"/>
  <c r="AJ656" i="14"/>
  <c r="AJ650" i="14"/>
  <c r="AJ646" i="14"/>
  <c r="AJ642" i="14"/>
  <c r="AJ636" i="14"/>
  <c r="AJ632" i="14"/>
  <c r="AJ630" i="14"/>
  <c r="AJ626" i="14"/>
  <c r="AV35" i="56" s="1"/>
  <c r="AJ610" i="14"/>
  <c r="AJ604" i="14"/>
  <c r="AJ598" i="14"/>
  <c r="AJ594" i="14"/>
  <c r="J117" i="57" s="1"/>
  <c r="AJ592" i="14"/>
  <c r="AJ590" i="14"/>
  <c r="AJ572" i="14"/>
  <c r="AJ566" i="14"/>
  <c r="AJ562" i="14"/>
  <c r="AJ556" i="14"/>
  <c r="AJ550" i="14"/>
  <c r="AJ546" i="14"/>
  <c r="AJ544" i="14"/>
  <c r="AJ528" i="14"/>
  <c r="AJ524" i="14"/>
  <c r="AJ520" i="14"/>
  <c r="AJ514" i="14"/>
  <c r="AJ508" i="14"/>
  <c r="AK17" i="65"/>
  <c r="AZ84" i="17"/>
  <c r="Z822" i="14"/>
  <c r="Z812" i="14"/>
  <c r="AZ91" i="17"/>
  <c r="AZ18" i="17" s="1"/>
  <c r="AZ86" i="17"/>
  <c r="AZ13" i="17" s="1"/>
  <c r="AZ85" i="17"/>
  <c r="AZ12" i="17" s="1"/>
  <c r="Z897" i="14"/>
  <c r="Z847" i="14"/>
  <c r="Z789" i="14"/>
  <c r="Z767" i="14"/>
  <c r="Z763" i="14"/>
  <c r="Z713" i="14"/>
  <c r="AC713" i="14" s="1"/>
  <c r="AL713" i="14" s="1"/>
  <c r="AK91" i="65"/>
  <c r="AK18" i="65" s="1"/>
  <c r="AK86" i="65"/>
  <c r="AK13" i="65" s="1"/>
  <c r="AK12" i="65"/>
  <c r="AJ997" i="14"/>
  <c r="AJ977" i="14"/>
  <c r="AJ957" i="14"/>
  <c r="AJ943" i="14"/>
  <c r="AJ927" i="14"/>
  <c r="AJ905" i="14"/>
  <c r="AJ895" i="14"/>
  <c r="AJ879" i="14"/>
  <c r="AJ861" i="14"/>
  <c r="AJ855" i="14"/>
  <c r="AJ841" i="14"/>
  <c r="AJ835" i="14"/>
  <c r="AJ823" i="14"/>
  <c r="AJ813" i="14"/>
  <c r="AJ807" i="14"/>
  <c r="AJ799" i="14"/>
  <c r="AJ789" i="14"/>
  <c r="AJ785" i="14"/>
  <c r="AJ779" i="14"/>
  <c r="AJ777" i="14"/>
  <c r="AJ98" i="65"/>
  <c r="AJ759" i="14"/>
  <c r="AJ90" i="65"/>
  <c r="AJ753" i="14"/>
  <c r="AJ747" i="14"/>
  <c r="AJ737" i="14"/>
  <c r="AJ88" i="65"/>
  <c r="AJ725" i="14"/>
  <c r="AJ86" i="65"/>
  <c r="AJ13" i="65" s="1"/>
  <c r="AJ695" i="14"/>
  <c r="AJ85" i="65"/>
  <c r="AJ12" i="65" s="1"/>
  <c r="AK23" i="65"/>
  <c r="AK21" i="65"/>
  <c r="AK15" i="65"/>
  <c r="Y898" i="14"/>
  <c r="Q53" i="57"/>
  <c r="Q48" i="57"/>
  <c r="AZ94" i="17"/>
  <c r="AZ21" i="17" s="1"/>
  <c r="AZ87" i="17"/>
  <c r="AZ14" i="17" s="1"/>
  <c r="Q47" i="57"/>
  <c r="AZ97" i="17"/>
  <c r="AZ24" i="17" s="1"/>
  <c r="AZ93" i="17"/>
  <c r="AZ20" i="17" s="1"/>
  <c r="AZ88" i="17"/>
  <c r="AZ15" i="17" s="1"/>
  <c r="Q54" i="57"/>
  <c r="AY97" i="17"/>
  <c r="AY24" i="17" s="1"/>
  <c r="AY95" i="17"/>
  <c r="AY22" i="17" s="1"/>
  <c r="Y812" i="14"/>
  <c r="AB812" i="14" s="1"/>
  <c r="AK812" i="14" s="1"/>
  <c r="Y784" i="14"/>
  <c r="BZ784" i="14" s="1"/>
  <c r="AJ1015" i="14"/>
  <c r="AJ1005" i="14"/>
  <c r="AJ899" i="14"/>
  <c r="AJ889" i="14"/>
  <c r="AJ881" i="14"/>
  <c r="AJ873" i="14"/>
  <c r="AJ869" i="14"/>
  <c r="Z1010" i="14"/>
  <c r="AY92" i="17"/>
  <c r="AY19" i="17" s="1"/>
  <c r="AY96" i="17"/>
  <c r="AY88" i="17"/>
  <c r="BB88" i="17" s="1"/>
  <c r="AY94" i="17"/>
  <c r="BB94" i="17" s="1"/>
  <c r="AY93" i="17"/>
  <c r="BB93" i="17" s="1"/>
  <c r="AY91" i="17"/>
  <c r="AY90" i="17"/>
  <c r="AY17" i="17" s="1"/>
  <c r="AY89" i="17"/>
  <c r="AY16" i="17" s="1"/>
  <c r="AY87" i="17"/>
  <c r="AY14" i="17" s="1"/>
  <c r="AY86" i="17"/>
  <c r="AY13" i="17" s="1"/>
  <c r="AY85" i="17"/>
  <c r="AY12" i="17" s="1"/>
  <c r="AY84" i="17"/>
  <c r="BB84" i="17" s="1"/>
  <c r="Y912" i="14"/>
  <c r="Y904" i="14"/>
  <c r="Y900" i="14"/>
  <c r="Y884" i="14"/>
  <c r="Y882" i="14"/>
  <c r="BZ882" i="14" s="1"/>
  <c r="Y880" i="14"/>
  <c r="AB880" i="14" s="1"/>
  <c r="AK880" i="14" s="1"/>
  <c r="Y852" i="14"/>
  <c r="AB852" i="14" s="1"/>
  <c r="AK852" i="14" s="1"/>
  <c r="Y834" i="14"/>
  <c r="Y748" i="14"/>
  <c r="BZ748" i="14" s="1"/>
  <c r="BB96" i="17"/>
  <c r="AJ686" i="14"/>
  <c r="AJ1022" i="14"/>
  <c r="AJ1020" i="14"/>
  <c r="AJ1018" i="14"/>
  <c r="AJ1016" i="14"/>
  <c r="AJ1012" i="14"/>
  <c r="AJ1010" i="14"/>
  <c r="AJ1008" i="14"/>
  <c r="AJ1006" i="14"/>
  <c r="AJ1004" i="14"/>
  <c r="AJ1002" i="14"/>
  <c r="AJ998" i="14"/>
  <c r="AJ996" i="14"/>
  <c r="AJ992" i="14"/>
  <c r="AJ990" i="14"/>
  <c r="AJ980" i="14"/>
  <c r="AJ976" i="14"/>
  <c r="AJ974" i="14"/>
  <c r="AJ972" i="14"/>
  <c r="AJ970" i="14"/>
  <c r="AJ966" i="14"/>
  <c r="AJ964" i="14"/>
  <c r="AJ962" i="14"/>
  <c r="AJ960" i="14"/>
  <c r="AJ956" i="14"/>
  <c r="AJ954" i="14"/>
  <c r="AJ952" i="14"/>
  <c r="AJ950" i="14"/>
  <c r="AJ948" i="14"/>
  <c r="AJ944" i="14"/>
  <c r="AJ938" i="14"/>
  <c r="AJ936" i="14"/>
  <c r="AJ934" i="14"/>
  <c r="AJ932" i="14"/>
  <c r="AJ930" i="14"/>
  <c r="AJ926" i="14"/>
  <c r="AJ924" i="14"/>
  <c r="AJ922" i="14"/>
  <c r="AJ918" i="14"/>
  <c r="AJ914" i="14"/>
  <c r="AJ912" i="14"/>
  <c r="AJ910" i="14"/>
  <c r="AJ908" i="14"/>
  <c r="AJ906" i="14"/>
  <c r="AJ904" i="14"/>
  <c r="AJ902" i="14"/>
  <c r="AJ900" i="14"/>
  <c r="AJ898" i="14"/>
  <c r="AJ896" i="14"/>
  <c r="AJ892" i="14"/>
  <c r="AJ878" i="14"/>
  <c r="AJ874" i="14"/>
  <c r="AJ870" i="14"/>
  <c r="AJ868" i="14"/>
  <c r="AJ862" i="14"/>
  <c r="AJ860" i="14"/>
  <c r="AJ858" i="14"/>
  <c r="AJ856" i="14"/>
  <c r="AJ854" i="14"/>
  <c r="AJ852" i="14"/>
  <c r="AJ848" i="14"/>
  <c r="AJ844" i="14"/>
  <c r="AJ842" i="14"/>
  <c r="AJ840" i="14"/>
  <c r="AJ838" i="14"/>
  <c r="AJ836" i="14"/>
  <c r="AJ834" i="14"/>
  <c r="AJ832" i="14"/>
  <c r="AJ828" i="14"/>
  <c r="AJ826" i="14"/>
  <c r="AJ824" i="14"/>
  <c r="AJ822" i="14"/>
  <c r="AJ814" i="14"/>
  <c r="AJ812" i="14"/>
  <c r="AJ810" i="14"/>
  <c r="AJ808" i="14"/>
  <c r="AJ806" i="14"/>
  <c r="AJ804" i="14"/>
  <c r="AJ802" i="14"/>
  <c r="AJ800" i="14"/>
  <c r="AJ798" i="14"/>
  <c r="AJ796" i="14"/>
  <c r="AJ794" i="14"/>
  <c r="AJ792" i="14"/>
  <c r="AJ790" i="14"/>
  <c r="AJ788" i="14"/>
  <c r="AJ786" i="14"/>
  <c r="AJ784" i="14"/>
  <c r="AJ782" i="14"/>
  <c r="AJ780" i="14"/>
  <c r="AJ778" i="14"/>
  <c r="AJ776" i="14"/>
  <c r="AJ774" i="14"/>
  <c r="AJ772" i="14"/>
  <c r="AJ770" i="14"/>
  <c r="AJ768" i="14"/>
  <c r="AJ766" i="14"/>
  <c r="AJ764" i="14"/>
  <c r="AJ762" i="14"/>
  <c r="AJ760" i="14"/>
  <c r="AJ758" i="14"/>
  <c r="AJ756" i="14"/>
  <c r="AJ754" i="14"/>
  <c r="AJ752" i="14"/>
  <c r="AJ750" i="14"/>
  <c r="AJ748" i="14"/>
  <c r="AJ744" i="14"/>
  <c r="AJ742" i="14"/>
  <c r="AJ738" i="14"/>
  <c r="AJ736" i="14"/>
  <c r="AJ734" i="14"/>
  <c r="AJ732" i="14"/>
  <c r="AJ730" i="14"/>
  <c r="AJ728" i="14"/>
  <c r="AJ726" i="14"/>
  <c r="AJ724" i="14"/>
  <c r="AJ722" i="14"/>
  <c r="AJ720" i="14"/>
  <c r="AJ718" i="14"/>
  <c r="AJ716" i="14"/>
  <c r="AJ714" i="14"/>
  <c r="AJ712" i="14"/>
  <c r="AJ710" i="14"/>
  <c r="AJ708" i="14"/>
  <c r="AJ706" i="14"/>
  <c r="AJ704" i="14"/>
  <c r="AJ702" i="14"/>
  <c r="AJ700" i="14"/>
  <c r="AJ698" i="14"/>
  <c r="AJ696" i="14"/>
  <c r="AJ694" i="14"/>
  <c r="AJ692" i="14"/>
  <c r="AJ690" i="14"/>
  <c r="AJ688" i="14"/>
  <c r="Y855" i="14"/>
  <c r="AL618" i="14"/>
  <c r="AJ593" i="14"/>
  <c r="J123" i="57" s="1"/>
  <c r="AL622" i="14"/>
  <c r="AJ682" i="14"/>
  <c r="AJ674" i="14"/>
  <c r="AJ666" i="14"/>
  <c r="AJ654" i="14"/>
  <c r="AJ648" i="14"/>
  <c r="AJ640" i="14"/>
  <c r="AJ634" i="14"/>
  <c r="AJ628" i="14"/>
  <c r="AJ622" i="14"/>
  <c r="AJ618" i="14"/>
  <c r="AJ612" i="14"/>
  <c r="AJ606" i="14"/>
  <c r="AJ596" i="14"/>
  <c r="J125" i="57" s="1"/>
  <c r="AJ588" i="14"/>
  <c r="AJ568" i="14"/>
  <c r="F70" i="56" s="1"/>
  <c r="AJ560" i="14"/>
  <c r="AJ548" i="14"/>
  <c r="AJ542" i="14"/>
  <c r="F56" i="62" s="1"/>
  <c r="AJ536" i="14"/>
  <c r="AJ532" i="14"/>
  <c r="AJ526" i="14"/>
  <c r="AJ518" i="14"/>
  <c r="Z823" i="14"/>
  <c r="Q156" i="57"/>
  <c r="U50" i="72"/>
  <c r="AW13" i="17"/>
  <c r="D13" i="17"/>
  <c r="AA575" i="14"/>
  <c r="CA626" i="14"/>
  <c r="AJ681" i="14"/>
  <c r="AJ657" i="14"/>
  <c r="AJ651" i="14"/>
  <c r="AJ645" i="14"/>
  <c r="AJ643" i="14"/>
  <c r="AJ639" i="14"/>
  <c r="AJ625" i="14"/>
  <c r="AJ623" i="14"/>
  <c r="AJ621" i="14"/>
  <c r="AJ619" i="14"/>
  <c r="AH71" i="56" s="1"/>
  <c r="AJ617" i="14"/>
  <c r="AJ615" i="14"/>
  <c r="AJ607" i="14"/>
  <c r="AJ605" i="14"/>
  <c r="AJ597" i="14"/>
  <c r="AJ591" i="14"/>
  <c r="AJ587" i="14"/>
  <c r="AJ577" i="14"/>
  <c r="AJ575" i="14"/>
  <c r="AJ569" i="14"/>
  <c r="AJ567" i="14"/>
  <c r="AJ561" i="14"/>
  <c r="F72" i="62" s="1"/>
  <c r="AJ559" i="14"/>
  <c r="AJ555" i="14"/>
  <c r="AJ553" i="14"/>
  <c r="F77" i="62" s="1"/>
  <c r="AJ551" i="14"/>
  <c r="Z993" i="14"/>
  <c r="AC993" i="14" s="1"/>
  <c r="AL993" i="14" s="1"/>
  <c r="Z991" i="14"/>
  <c r="AC991" i="14" s="1"/>
  <c r="AL991" i="14" s="1"/>
  <c r="Z971" i="14"/>
  <c r="Z969" i="14"/>
  <c r="CA969" i="14" s="1"/>
  <c r="Z961" i="14"/>
  <c r="Z953" i="14"/>
  <c r="Z937" i="14"/>
  <c r="AC937" i="14" s="1"/>
  <c r="AL937" i="14" s="1"/>
  <c r="Z917" i="14"/>
  <c r="Z871" i="14"/>
  <c r="CA871" i="14" s="1"/>
  <c r="Z865" i="14"/>
  <c r="AJ545" i="14"/>
  <c r="AJ541" i="14"/>
  <c r="AJ539" i="14"/>
  <c r="AJ537" i="14"/>
  <c r="G125" i="57" s="1"/>
  <c r="AJ535" i="14"/>
  <c r="AJ531" i="14"/>
  <c r="AJ529" i="14"/>
  <c r="G123" i="57" s="1"/>
  <c r="AJ527" i="14"/>
  <c r="AJ525" i="14"/>
  <c r="AJ523" i="14"/>
  <c r="AJ519" i="14"/>
  <c r="AJ509" i="14"/>
  <c r="Z817" i="14"/>
  <c r="CA817" i="14" s="1"/>
  <c r="Z803" i="14"/>
  <c r="AC803" i="14" s="1"/>
  <c r="AL803" i="14" s="1"/>
  <c r="Z801" i="14"/>
  <c r="Z799" i="14"/>
  <c r="Z781" i="14"/>
  <c r="AC781" i="14" s="1"/>
  <c r="AL781" i="14" s="1"/>
  <c r="Z765" i="14"/>
  <c r="CA765" i="14" s="1"/>
  <c r="Z751" i="14"/>
  <c r="AC751" i="14" s="1"/>
  <c r="AL751" i="14" s="1"/>
  <c r="Z745" i="14"/>
  <c r="Z743" i="14"/>
  <c r="Z741" i="14"/>
  <c r="CA741" i="14" s="1"/>
  <c r="Z739" i="14"/>
  <c r="Z737" i="14"/>
  <c r="Z719" i="14"/>
  <c r="CA719" i="14" s="1"/>
  <c r="Z711" i="14"/>
  <c r="AC711" i="14" s="1"/>
  <c r="Z707" i="14"/>
  <c r="Z699" i="14"/>
  <c r="Z691" i="14"/>
  <c r="Y911" i="14"/>
  <c r="BZ911" i="14" s="1"/>
  <c r="Y903" i="14"/>
  <c r="Y899" i="14"/>
  <c r="Y887" i="14"/>
  <c r="Y885" i="14"/>
  <c r="AB885" i="14" s="1"/>
  <c r="AK885" i="14" s="1"/>
  <c r="Y883" i="14"/>
  <c r="Y881" i="14"/>
  <c r="Y815" i="14"/>
  <c r="Y809" i="14"/>
  <c r="AB809" i="14" s="1"/>
  <c r="AK809" i="14" s="1"/>
  <c r="Y781" i="14"/>
  <c r="Y747" i="14"/>
  <c r="Y741" i="14"/>
  <c r="AJ1025" i="14"/>
  <c r="AJ1023" i="14"/>
  <c r="AJ1021" i="14"/>
  <c r="AJ1019" i="14"/>
  <c r="AJ1017" i="14"/>
  <c r="AJ1013" i="14"/>
  <c r="AJ1011" i="14"/>
  <c r="AJ1009" i="14"/>
  <c r="AJ1007" i="14"/>
  <c r="AJ1001" i="14"/>
  <c r="AJ999" i="14"/>
  <c r="AJ995" i="14"/>
  <c r="AJ993" i="14"/>
  <c r="AJ991" i="14"/>
  <c r="AJ987" i="14"/>
  <c r="AJ985" i="14"/>
  <c r="AJ983" i="14"/>
  <c r="AJ981" i="14"/>
  <c r="AJ979" i="14"/>
  <c r="AJ975" i="14"/>
  <c r="AJ973" i="14"/>
  <c r="AJ971" i="14"/>
  <c r="AJ969" i="14"/>
  <c r="AJ967" i="14"/>
  <c r="AJ965" i="14"/>
  <c r="AJ963" i="14"/>
  <c r="AJ961" i="14"/>
  <c r="AJ959" i="14"/>
  <c r="AJ955" i="14"/>
  <c r="AJ953" i="14"/>
  <c r="AJ951" i="14"/>
  <c r="AJ949" i="14"/>
  <c r="AJ947" i="14"/>
  <c r="AJ941" i="14"/>
  <c r="AJ935" i="14"/>
  <c r="AJ931" i="14"/>
  <c r="AJ929" i="14"/>
  <c r="AJ923" i="14"/>
  <c r="AJ913" i="14"/>
  <c r="AJ911" i="14"/>
  <c r="AJ909" i="14"/>
  <c r="AJ907" i="14"/>
  <c r="AJ903" i="14"/>
  <c r="AJ901" i="14"/>
  <c r="AJ897" i="14"/>
  <c r="AJ893" i="14"/>
  <c r="AJ877" i="14"/>
  <c r="AJ875" i="14"/>
  <c r="AJ871" i="14"/>
  <c r="AJ867" i="14"/>
  <c r="AJ865" i="14"/>
  <c r="AJ863" i="14"/>
  <c r="AJ859" i="14"/>
  <c r="AJ857" i="14"/>
  <c r="AJ853" i="14"/>
  <c r="AJ851" i="14"/>
  <c r="AJ849" i="14"/>
  <c r="AJ847" i="14"/>
  <c r="AJ845" i="14"/>
  <c r="AJ843" i="14"/>
  <c r="AJ839" i="14"/>
  <c r="AJ837" i="14"/>
  <c r="AJ833" i="14"/>
  <c r="AJ831" i="14"/>
  <c r="AJ827" i="14"/>
  <c r="AJ825" i="14"/>
  <c r="AJ817" i="14"/>
  <c r="AJ815" i="14"/>
  <c r="AJ809" i="14"/>
  <c r="AJ805" i="14"/>
  <c r="AJ803" i="14"/>
  <c r="AJ801" i="14"/>
  <c r="AJ797" i="14"/>
  <c r="AJ795" i="14"/>
  <c r="AJ793" i="14"/>
  <c r="AJ791" i="14"/>
  <c r="AJ787" i="14"/>
  <c r="AJ783" i="14"/>
  <c r="AJ781" i="14"/>
  <c r="AJ775" i="14"/>
  <c r="AJ773" i="14"/>
  <c r="AJ771" i="14"/>
  <c r="AJ769" i="14"/>
  <c r="AJ767" i="14"/>
  <c r="AJ765" i="14"/>
  <c r="AJ757" i="14"/>
  <c r="AJ755" i="14"/>
  <c r="AJ751" i="14"/>
  <c r="F78" i="61" s="1"/>
  <c r="F78" i="63" s="1"/>
  <c r="AJ749" i="14"/>
  <c r="AJ743" i="14"/>
  <c r="AJ739" i="14"/>
  <c r="AJ735" i="14"/>
  <c r="AJ733" i="14"/>
  <c r="AJ731" i="14"/>
  <c r="AJ729" i="14"/>
  <c r="AJ727" i="14"/>
  <c r="AJ723" i="14"/>
  <c r="AJ721" i="14"/>
  <c r="AJ719" i="14"/>
  <c r="AJ717" i="14"/>
  <c r="AJ715" i="14"/>
  <c r="AJ713" i="14"/>
  <c r="AJ711" i="14"/>
  <c r="AJ709" i="14"/>
  <c r="AJ707" i="14"/>
  <c r="AJ705" i="14"/>
  <c r="AJ703" i="14"/>
  <c r="AJ701" i="14"/>
  <c r="AJ699" i="14"/>
  <c r="AJ697" i="14"/>
  <c r="AJ693" i="14"/>
  <c r="AJ691" i="14"/>
  <c r="AJ689" i="14"/>
  <c r="AJ687" i="14"/>
  <c r="AX51" i="17"/>
  <c r="BG51" i="17" s="1"/>
  <c r="Q161" i="57"/>
  <c r="Q157" i="57"/>
  <c r="BR97" i="17"/>
  <c r="AL86" i="17"/>
  <c r="C19" i="17"/>
  <c r="C25" i="65"/>
  <c r="AK19" i="17"/>
  <c r="N123" i="57"/>
  <c r="AC612" i="14"/>
  <c r="AB585" i="14"/>
  <c r="Q22" i="57"/>
  <c r="Q20" i="57"/>
  <c r="E54" i="17"/>
  <c r="AV17" i="17"/>
  <c r="AW20" i="17"/>
  <c r="AB581" i="14"/>
  <c r="Z674" i="14"/>
  <c r="CA674" i="14" s="1"/>
  <c r="Y671" i="14"/>
  <c r="AB671" i="14" s="1"/>
  <c r="Z666" i="14"/>
  <c r="CA666" i="14" s="1"/>
  <c r="Y652" i="14"/>
  <c r="BZ652" i="14" s="1"/>
  <c r="Z553" i="14"/>
  <c r="Y547" i="14"/>
  <c r="AB547" i="14" s="1"/>
  <c r="AK547" i="14" s="1"/>
  <c r="Y544" i="14"/>
  <c r="BZ544" i="14" s="1"/>
  <c r="BB48" i="17"/>
  <c r="D23" i="17"/>
  <c r="BZ610" i="14"/>
  <c r="Y685" i="14"/>
  <c r="Z683" i="14"/>
  <c r="AC683" i="14" s="1"/>
  <c r="AL683" i="14" s="1"/>
  <c r="Y617" i="14"/>
  <c r="AB617" i="14" s="1"/>
  <c r="AC616" i="14"/>
  <c r="AL616" i="14" s="1"/>
  <c r="Y606" i="14"/>
  <c r="AB606" i="14" s="1"/>
  <c r="Y601" i="14"/>
  <c r="BZ601" i="14" s="1"/>
  <c r="AB597" i="14"/>
  <c r="Y574" i="14"/>
  <c r="BZ574" i="14" s="1"/>
  <c r="Z567" i="14"/>
  <c r="AC567" i="14" s="1"/>
  <c r="Y558" i="14"/>
  <c r="AB558" i="14" s="1"/>
  <c r="AK558" i="14" s="1"/>
  <c r="Y510" i="14"/>
  <c r="AB510" i="14" s="1"/>
  <c r="Z508" i="14"/>
  <c r="CA508" i="14" s="1"/>
  <c r="AX54" i="17"/>
  <c r="BG54" i="17" s="1"/>
  <c r="AX59" i="17"/>
  <c r="BG59" i="17" s="1"/>
  <c r="D20" i="17"/>
  <c r="X20" i="57"/>
  <c r="AB609" i="14"/>
  <c r="BZ650" i="14"/>
  <c r="BB54" i="17"/>
  <c r="N18" i="57"/>
  <c r="Q120" i="57"/>
  <c r="E92" i="17"/>
  <c r="AB590" i="14"/>
  <c r="R677" i="14"/>
  <c r="R606" i="14"/>
  <c r="R574" i="14"/>
  <c r="AX57" i="17"/>
  <c r="BG57" i="17" s="1"/>
  <c r="AC575" i="14"/>
  <c r="AL575" i="14" s="1"/>
  <c r="R912" i="14"/>
  <c r="BP15" i="17"/>
  <c r="AC768" i="14"/>
  <c r="C21" i="17"/>
  <c r="E89" i="17"/>
  <c r="G11" i="27"/>
  <c r="AC744" i="14"/>
  <c r="AL744" i="14" s="1"/>
  <c r="AC736" i="14"/>
  <c r="AL736" i="14" s="1"/>
  <c r="CA740" i="14"/>
  <c r="CA726" i="14"/>
  <c r="Y568" i="14"/>
  <c r="AB568" i="14" s="1"/>
  <c r="Y546" i="14"/>
  <c r="BZ546" i="14" s="1"/>
  <c r="Z541" i="14"/>
  <c r="CA541" i="14" s="1"/>
  <c r="CA810" i="14"/>
  <c r="R539" i="14"/>
  <c r="AC738" i="14"/>
  <c r="AL738" i="14" s="1"/>
  <c r="R708" i="14"/>
  <c r="R809" i="14"/>
  <c r="R907" i="14"/>
  <c r="R932" i="14"/>
  <c r="R1006" i="14"/>
  <c r="E49" i="17"/>
  <c r="C11" i="17"/>
  <c r="AX86" i="17"/>
  <c r="V63" i="33"/>
  <c r="Y47" i="33"/>
  <c r="M47" i="33"/>
  <c r="M63" i="33" s="1"/>
  <c r="BZ624" i="14"/>
  <c r="AB624" i="14"/>
  <c r="CC837" i="14"/>
  <c r="BX837" i="14"/>
  <c r="Z565" i="14"/>
  <c r="AC565" i="14" s="1"/>
  <c r="AL565" i="14" s="1"/>
  <c r="Z557" i="14"/>
  <c r="AC557" i="14" s="1"/>
  <c r="Z554" i="14"/>
  <c r="AC554" i="14" s="1"/>
  <c r="AL554" i="14" s="1"/>
  <c r="Z551" i="14"/>
  <c r="AC551" i="14" s="1"/>
  <c r="AL551" i="14" s="1"/>
  <c r="BZ659" i="14"/>
  <c r="AB659" i="14"/>
  <c r="AC631" i="14"/>
  <c r="AL631" i="14" s="1"/>
  <c r="CA631" i="14"/>
  <c r="BZ619" i="14"/>
  <c r="AB619" i="14"/>
  <c r="CA618" i="14"/>
  <c r="CA611" i="14"/>
  <c r="AC611" i="14"/>
  <c r="R585" i="14"/>
  <c r="F40" i="32"/>
  <c r="Y36" i="33"/>
  <c r="H63" i="33"/>
  <c r="L63" i="33"/>
  <c r="P63" i="33"/>
  <c r="T63" i="33"/>
  <c r="S63" i="33"/>
  <c r="Q14" i="57"/>
  <c r="Q128" i="57"/>
  <c r="Q122" i="57"/>
  <c r="Q117" i="57"/>
  <c r="K161" i="57"/>
  <c r="Q160" i="57"/>
  <c r="Q158" i="57"/>
  <c r="Q153" i="57"/>
  <c r="Q151" i="57"/>
  <c r="Q149" i="57"/>
  <c r="CC745" i="14"/>
  <c r="BX745" i="14"/>
  <c r="CC741" i="14"/>
  <c r="BX741" i="14"/>
  <c r="X36" i="33"/>
  <c r="I63" i="33"/>
  <c r="Q63" i="33"/>
  <c r="U63" i="33"/>
  <c r="AC592" i="14"/>
  <c r="AL592" i="14" s="1"/>
  <c r="CA592" i="14"/>
  <c r="Z654" i="14"/>
  <c r="CA654" i="14" s="1"/>
  <c r="Y627" i="14"/>
  <c r="AB627" i="14" s="1"/>
  <c r="Y586" i="14"/>
  <c r="AB586" i="14" s="1"/>
  <c r="Z576" i="14"/>
  <c r="CA576" i="14" s="1"/>
  <c r="R569" i="14"/>
  <c r="R566" i="14"/>
  <c r="R561" i="14"/>
  <c r="R544" i="14"/>
  <c r="R541" i="14"/>
  <c r="F53" i="62"/>
  <c r="F19" i="62" s="1"/>
  <c r="R532" i="14"/>
  <c r="R526" i="14"/>
  <c r="R521" i="14"/>
  <c r="R518" i="14"/>
  <c r="R513" i="14"/>
  <c r="K12" i="14"/>
  <c r="BB93" i="65"/>
  <c r="CA622" i="14"/>
  <c r="AB650" i="14"/>
  <c r="BZ585" i="14"/>
  <c r="CC968" i="14"/>
  <c r="BX968" i="14"/>
  <c r="BX813" i="14"/>
  <c r="CC813" i="14"/>
  <c r="BX714" i="14"/>
  <c r="CC714" i="14"/>
  <c r="CC801" i="14"/>
  <c r="Z653" i="14"/>
  <c r="AC653" i="14" s="1"/>
  <c r="AL653" i="14" s="1"/>
  <c r="BX769" i="14"/>
  <c r="BX793" i="14"/>
  <c r="CC919" i="14"/>
  <c r="CC824" i="14"/>
  <c r="Y669" i="14"/>
  <c r="AB669" i="14" s="1"/>
  <c r="R667" i="14"/>
  <c r="R659" i="14"/>
  <c r="R656" i="14"/>
  <c r="R650" i="14"/>
  <c r="R639" i="14"/>
  <c r="R636" i="14"/>
  <c r="R635" i="14"/>
  <c r="R633" i="14"/>
  <c r="R630" i="14"/>
  <c r="R624" i="14"/>
  <c r="R621" i="14"/>
  <c r="R619" i="14"/>
  <c r="R618" i="14"/>
  <c r="R613" i="14"/>
  <c r="Y612" i="14"/>
  <c r="BZ612" i="14" s="1"/>
  <c r="Z610" i="14"/>
  <c r="CA610" i="14" s="1"/>
  <c r="R610" i="14"/>
  <c r="R602" i="14"/>
  <c r="R597" i="14"/>
  <c r="R594" i="14"/>
  <c r="Z589" i="14"/>
  <c r="AC589" i="14" s="1"/>
  <c r="R589" i="14"/>
  <c r="R586" i="14"/>
  <c r="R581" i="14"/>
  <c r="Z578" i="14"/>
  <c r="AA578" i="14" s="1"/>
  <c r="R578" i="14"/>
  <c r="Z573" i="14"/>
  <c r="CA573" i="14" s="1"/>
  <c r="Z570" i="14"/>
  <c r="AC570" i="14" s="1"/>
  <c r="AL570" i="14" s="1"/>
  <c r="Y567" i="14"/>
  <c r="BZ567" i="14" s="1"/>
  <c r="Z562" i="14"/>
  <c r="AC562" i="14" s="1"/>
  <c r="Z561" i="14"/>
  <c r="AC561" i="14" s="1"/>
  <c r="Y559" i="14"/>
  <c r="BZ559" i="14" s="1"/>
  <c r="Y553" i="14"/>
  <c r="BZ553" i="14" s="1"/>
  <c r="Z552" i="14"/>
  <c r="AC552" i="14" s="1"/>
  <c r="AL552" i="14" s="1"/>
  <c r="Y550" i="14"/>
  <c r="AB550" i="14" s="1"/>
  <c r="Y545" i="14"/>
  <c r="AB545" i="14" s="1"/>
  <c r="Z543" i="14"/>
  <c r="AC543" i="14" s="1"/>
  <c r="AL543" i="14" s="1"/>
  <c r="Y542" i="14"/>
  <c r="BZ542" i="14" s="1"/>
  <c r="Y539" i="14"/>
  <c r="BZ539" i="14" s="1"/>
  <c r="Z536" i="14"/>
  <c r="Y533" i="14"/>
  <c r="AB533" i="14" s="1"/>
  <c r="Z530" i="14"/>
  <c r="CA530" i="14" s="1"/>
  <c r="Y527" i="14"/>
  <c r="AB527" i="14" s="1"/>
  <c r="Z525" i="14"/>
  <c r="AC525" i="14" s="1"/>
  <c r="AL525" i="14" s="1"/>
  <c r="Z522" i="14"/>
  <c r="CA522" i="14" s="1"/>
  <c r="Y519" i="14"/>
  <c r="AB519" i="14" s="1"/>
  <c r="Z517" i="14"/>
  <c r="AC517" i="14" s="1"/>
  <c r="AL517" i="14" s="1"/>
  <c r="Y516" i="14"/>
  <c r="AB516" i="14" s="1"/>
  <c r="Z514" i="14"/>
  <c r="CA514" i="14" s="1"/>
  <c r="R514" i="14"/>
  <c r="Y511" i="14"/>
  <c r="AB511" i="14" s="1"/>
  <c r="Z510" i="14"/>
  <c r="Z509" i="14"/>
  <c r="CA509" i="14" s="1"/>
  <c r="R509" i="14"/>
  <c r="AD148" i="71"/>
  <c r="Y660" i="14"/>
  <c r="BZ660" i="14" s="1"/>
  <c r="F71" i="56"/>
  <c r="AD260" i="71"/>
  <c r="BF255" i="71"/>
  <c r="BM364" i="71"/>
  <c r="BN365" i="71"/>
  <c r="CF256" i="71"/>
  <c r="CE148" i="71"/>
  <c r="BL120" i="71"/>
  <c r="BF111" i="71"/>
  <c r="BL111" i="71" s="1"/>
  <c r="CF99" i="71"/>
  <c r="BL15" i="71"/>
  <c r="CB22" i="71"/>
  <c r="CD22" i="71" s="1"/>
  <c r="BW22" i="71"/>
  <c r="BY22" i="71" s="1"/>
  <c r="CB27" i="71"/>
  <c r="BW27" i="71"/>
  <c r="CA39" i="71"/>
  <c r="CC39" i="71"/>
  <c r="CE39" i="71" s="1"/>
  <c r="BX39" i="71"/>
  <c r="BY39" i="71" s="1"/>
  <c r="AA40" i="71"/>
  <c r="AB40" i="71"/>
  <c r="AD40" i="71" s="1"/>
  <c r="BF49" i="71"/>
  <c r="CA55" i="71"/>
  <c r="CE55" i="71" s="1"/>
  <c r="AB56" i="71"/>
  <c r="R56" i="71"/>
  <c r="BJ56" i="71"/>
  <c r="BF56" i="71"/>
  <c r="R77" i="71"/>
  <c r="BZ77" i="71"/>
  <c r="CD77" i="71" s="1"/>
  <c r="CF77" i="71" s="1"/>
  <c r="BJ77" i="71"/>
  <c r="BF77" i="71"/>
  <c r="BL77" i="71" s="1"/>
  <c r="BJ79" i="71"/>
  <c r="BF79" i="71"/>
  <c r="BL79" i="71" s="1"/>
  <c r="R88" i="71"/>
  <c r="CA92" i="71"/>
  <c r="CE92" i="71" s="1"/>
  <c r="R766" i="14"/>
  <c r="AB93" i="71"/>
  <c r="BZ93" i="71"/>
  <c r="BJ93" i="71"/>
  <c r="BF93" i="71"/>
  <c r="R97" i="71"/>
  <c r="AB97" i="71"/>
  <c r="BJ97" i="71"/>
  <c r="BF97" i="71"/>
  <c r="BW97" i="71"/>
  <c r="CB97" i="71"/>
  <c r="CD97" i="71" s="1"/>
  <c r="BX100" i="71"/>
  <c r="BY100" i="71" s="1"/>
  <c r="CC100" i="71"/>
  <c r="AA101" i="71"/>
  <c r="BZ101" i="71"/>
  <c r="CD101" i="71" s="1"/>
  <c r="R780" i="14"/>
  <c r="BW107" i="71"/>
  <c r="BY107" i="71" s="1"/>
  <c r="CB107" i="71"/>
  <c r="R786" i="14"/>
  <c r="R113" i="71"/>
  <c r="CA115" i="71"/>
  <c r="AC115" i="71"/>
  <c r="BK115" i="71"/>
  <c r="BF115" i="71"/>
  <c r="CC115" i="71"/>
  <c r="AC122" i="71"/>
  <c r="AD122" i="71" s="1"/>
  <c r="CA122" i="71"/>
  <c r="CE122" i="71" s="1"/>
  <c r="CC130" i="71"/>
  <c r="BX130" i="71"/>
  <c r="BY130" i="71" s="1"/>
  <c r="AA132" i="71"/>
  <c r="AB132" i="71"/>
  <c r="R808" i="14"/>
  <c r="BZ135" i="71"/>
  <c r="CD135" i="71" s="1"/>
  <c r="AB135" i="71"/>
  <c r="R135" i="71"/>
  <c r="CB137" i="71"/>
  <c r="BW137" i="71"/>
  <c r="BF147" i="71"/>
  <c r="BL147" i="71" s="1"/>
  <c r="BY147" i="71"/>
  <c r="AC148" i="71"/>
  <c r="CA148" i="71"/>
  <c r="R148" i="71"/>
  <c r="BJ152" i="71"/>
  <c r="BF152" i="71"/>
  <c r="CB152" i="71"/>
  <c r="CD152" i="71" s="1"/>
  <c r="BW152" i="71"/>
  <c r="CE154" i="71"/>
  <c r="CC154" i="71"/>
  <c r="BX154" i="71"/>
  <c r="BI155" i="71"/>
  <c r="BJ155" i="71"/>
  <c r="BJ168" i="71"/>
  <c r="BF168" i="71"/>
  <c r="BL168" i="71" s="1"/>
  <c r="BJ169" i="71"/>
  <c r="BF169" i="71"/>
  <c r="BX209" i="71"/>
  <c r="BY209" i="71" s="1"/>
  <c r="CC209" i="71"/>
  <c r="AA210" i="71"/>
  <c r="AB210" i="71"/>
  <c r="BZ210" i="71"/>
  <c r="CD210" i="71" s="1"/>
  <c r="AX315" i="71"/>
  <c r="AD315" i="71"/>
  <c r="AX284" i="71"/>
  <c r="R691" i="14"/>
  <c r="R18" i="71"/>
  <c r="AC18" i="71"/>
  <c r="CA18" i="71"/>
  <c r="CE18" i="71" s="1"/>
  <c r="AD18" i="71"/>
  <c r="AL363" i="71"/>
  <c r="AL12" i="71"/>
  <c r="BL18" i="71"/>
  <c r="BJ21" i="71"/>
  <c r="BF21" i="71"/>
  <c r="CA22" i="71"/>
  <c r="AC22" i="71"/>
  <c r="R37" i="71"/>
  <c r="BZ37" i="71"/>
  <c r="BK38" i="71"/>
  <c r="BF38" i="71"/>
  <c r="BK41" i="71"/>
  <c r="BF41" i="71"/>
  <c r="CC41" i="71"/>
  <c r="CE41" i="71" s="1"/>
  <c r="BX41" i="71"/>
  <c r="BY41" i="71" s="1"/>
  <c r="R719" i="14"/>
  <c r="AB46" i="71"/>
  <c r="AD46" i="71" s="1"/>
  <c r="BZ46" i="71"/>
  <c r="AA48" i="71"/>
  <c r="AC48" i="71"/>
  <c r="AC49" i="71"/>
  <c r="BI50" i="71"/>
  <c r="BJ50" i="71"/>
  <c r="CB78" i="71"/>
  <c r="BW78" i="71"/>
  <c r="BY78" i="71" s="1"/>
  <c r="AC88" i="71"/>
  <c r="AD88" i="71" s="1"/>
  <c r="CA88" i="71"/>
  <c r="CE88" i="71" s="1"/>
  <c r="AC97" i="71"/>
  <c r="CA97" i="71"/>
  <c r="CE97" i="71" s="1"/>
  <c r="CC97" i="71"/>
  <c r="BX97" i="71"/>
  <c r="R773" i="14"/>
  <c r="BZ100" i="71"/>
  <c r="CD100" i="71" s="1"/>
  <c r="AB100" i="71"/>
  <c r="BZ106" i="71"/>
  <c r="CD106" i="71" s="1"/>
  <c r="R106" i="71"/>
  <c r="BF106" i="71"/>
  <c r="BL106" i="71" s="1"/>
  <c r="BJ106" i="71"/>
  <c r="CA107" i="71"/>
  <c r="CE107" i="71" s="1"/>
  <c r="AC107" i="71"/>
  <c r="CA111" i="71"/>
  <c r="AC111" i="71"/>
  <c r="CB113" i="71"/>
  <c r="CD113" i="71" s="1"/>
  <c r="BW113" i="71"/>
  <c r="BY113" i="71" s="1"/>
  <c r="BJ115" i="71"/>
  <c r="BI115" i="71"/>
  <c r="AB121" i="71"/>
  <c r="AD121" i="71" s="1"/>
  <c r="BZ121" i="71"/>
  <c r="R121" i="71"/>
  <c r="R797" i="14"/>
  <c r="CA124" i="71"/>
  <c r="BI126" i="71"/>
  <c r="BJ126" i="71"/>
  <c r="AB129" i="71"/>
  <c r="BZ129" i="71"/>
  <c r="CD129" i="71" s="1"/>
  <c r="CB129" i="71"/>
  <c r="BW129" i="71"/>
  <c r="BY129" i="71" s="1"/>
  <c r="BX133" i="71"/>
  <c r="BY133" i="71" s="1"/>
  <c r="CC133" i="71"/>
  <c r="CE133" i="71" s="1"/>
  <c r="AA148" i="71"/>
  <c r="BZ148" i="71"/>
  <c r="CD148" i="71" s="1"/>
  <c r="BZ209" i="71"/>
  <c r="CD209" i="71" s="1"/>
  <c r="R209" i="71"/>
  <c r="BK243" i="71"/>
  <c r="BF243" i="71"/>
  <c r="BL243" i="71" s="1"/>
  <c r="CA255" i="71"/>
  <c r="CE255" i="71" s="1"/>
  <c r="AC255" i="71"/>
  <c r="BZ258" i="71"/>
  <c r="CD258" i="71" s="1"/>
  <c r="R258" i="71"/>
  <c r="CC259" i="71"/>
  <c r="CE259" i="71" s="1"/>
  <c r="BX259" i="71"/>
  <c r="AI364" i="71"/>
  <c r="AH364" i="71"/>
  <c r="AI365" i="71"/>
  <c r="BM365" i="71"/>
  <c r="AF364" i="71"/>
  <c r="BN364" i="71"/>
  <c r="AX319" i="71"/>
  <c r="AD319" i="71"/>
  <c r="CE248" i="71"/>
  <c r="CF248" i="71" s="1"/>
  <c r="AX318" i="71"/>
  <c r="AD318" i="71"/>
  <c r="AE364" i="71"/>
  <c r="AD200" i="71"/>
  <c r="AD169" i="71"/>
  <c r="BL151" i="71"/>
  <c r="BW125" i="71"/>
  <c r="BY125" i="71" s="1"/>
  <c r="CE192" i="71"/>
  <c r="CF192" i="71" s="1"/>
  <c r="BF29" i="71"/>
  <c r="CB147" i="71"/>
  <c r="CD147" i="71" s="1"/>
  <c r="CD142" i="71"/>
  <c r="CF142" i="71" s="1"/>
  <c r="AB101" i="71"/>
  <c r="AD101" i="71" s="1"/>
  <c r="P12" i="71"/>
  <c r="BV364" i="71"/>
  <c r="CB55" i="71"/>
  <c r="CD55" i="71" s="1"/>
  <c r="CF55" i="71" s="1"/>
  <c r="Z363" i="71"/>
  <c r="BW79" i="71"/>
  <c r="BY79" i="71" s="1"/>
  <c r="Y12" i="71"/>
  <c r="AA14" i="71"/>
  <c r="AB14" i="71"/>
  <c r="AD14" i="71" s="1"/>
  <c r="Y363" i="71"/>
  <c r="AK12" i="71"/>
  <c r="AK364" i="71"/>
  <c r="BI15" i="71"/>
  <c r="BJ15" i="71"/>
  <c r="BJ19" i="71"/>
  <c r="CA24" i="71"/>
  <c r="CE24" i="71" s="1"/>
  <c r="CF24" i="71" s="1"/>
  <c r="AC24" i="71"/>
  <c r="CB26" i="71"/>
  <c r="BW26" i="71"/>
  <c r="BY26" i="71" s="1"/>
  <c r="AA27" i="71"/>
  <c r="AC27" i="71"/>
  <c r="AD27" i="71" s="1"/>
  <c r="Z365" i="71"/>
  <c r="CB34" i="71"/>
  <c r="BW34" i="71"/>
  <c r="BY34" i="71" s="1"/>
  <c r="CC35" i="71"/>
  <c r="BX35" i="71"/>
  <c r="BY35" i="71" s="1"/>
  <c r="AC36" i="71"/>
  <c r="CA36" i="71"/>
  <c r="CE36" i="71" s="1"/>
  <c r="AM65" i="71"/>
  <c r="BJ70" i="71"/>
  <c r="BF70" i="71"/>
  <c r="BL70" i="71" s="1"/>
  <c r="AA177" i="71"/>
  <c r="AC177" i="71"/>
  <c r="AD177" i="71" s="1"/>
  <c r="CB179" i="71"/>
  <c r="BW179" i="71"/>
  <c r="AC191" i="71"/>
  <c r="AD191" i="71" s="1"/>
  <c r="R191" i="71"/>
  <c r="BX191" i="71"/>
  <c r="BY191" i="71" s="1"/>
  <c r="CC191" i="71"/>
  <c r="AA200" i="71"/>
  <c r="AC200" i="71"/>
  <c r="CA200" i="71"/>
  <c r="CE200" i="71" s="1"/>
  <c r="BJ201" i="71"/>
  <c r="BF201" i="71"/>
  <c r="R203" i="71"/>
  <c r="BZ203" i="71"/>
  <c r="CD203" i="71" s="1"/>
  <c r="R879" i="14"/>
  <c r="R207" i="71"/>
  <c r="BJ207" i="71"/>
  <c r="BF207" i="71"/>
  <c r="BL207" i="71" s="1"/>
  <c r="CA209" i="71"/>
  <c r="AC209" i="71"/>
  <c r="AD209" i="71" s="1"/>
  <c r="BJ239" i="71"/>
  <c r="BI239" i="71"/>
  <c r="BK248" i="71"/>
  <c r="BF248" i="71"/>
  <c r="BL248" i="71" s="1"/>
  <c r="BX248" i="71"/>
  <c r="BY248" i="71" s="1"/>
  <c r="CC248" i="71"/>
  <c r="BI254" i="71"/>
  <c r="BL254" i="71" s="1"/>
  <c r="BJ254" i="71"/>
  <c r="BI255" i="71"/>
  <c r="BJ255" i="71"/>
  <c r="R929" i="14"/>
  <c r="R257" i="71"/>
  <c r="BZ257" i="71"/>
  <c r="CA258" i="71"/>
  <c r="BF258" i="71"/>
  <c r="BL258" i="71" s="1"/>
  <c r="BJ258" i="71"/>
  <c r="CE265" i="71"/>
  <c r="AX349" i="71"/>
  <c r="AX298" i="71"/>
  <c r="AD298" i="71"/>
  <c r="CE275" i="71"/>
  <c r="CD244" i="71"/>
  <c r="AE365" i="71"/>
  <c r="AH365" i="71"/>
  <c r="R212" i="71"/>
  <c r="CF215" i="71"/>
  <c r="CF207" i="71"/>
  <c r="CE191" i="71"/>
  <c r="AB153" i="71"/>
  <c r="AC131" i="71"/>
  <c r="CF106" i="71"/>
  <c r="R55" i="71"/>
  <c r="CE125" i="71"/>
  <c r="BF55" i="71"/>
  <c r="R49" i="71"/>
  <c r="BV12" i="71"/>
  <c r="AL364" i="71"/>
  <c r="R686" i="14"/>
  <c r="P363" i="71"/>
  <c r="BZ13" i="71"/>
  <c r="AB13" i="71"/>
  <c r="AD13" i="71" s="1"/>
  <c r="R13" i="71"/>
  <c r="AG364" i="71"/>
  <c r="AG12" i="71"/>
  <c r="AC696" i="14"/>
  <c r="R23" i="71"/>
  <c r="AC23" i="71"/>
  <c r="CA23" i="71"/>
  <c r="CE23" i="71" s="1"/>
  <c r="AG365" i="71"/>
  <c r="R701" i="14"/>
  <c r="CA28" i="71"/>
  <c r="CE28" i="71" s="1"/>
  <c r="AC28" i="71"/>
  <c r="AB34" i="71"/>
  <c r="AA34" i="71"/>
  <c r="BK34" i="71"/>
  <c r="BF34" i="71"/>
  <c r="R709" i="14"/>
  <c r="R36" i="71"/>
  <c r="AB36" i="71"/>
  <c r="BJ36" i="71"/>
  <c r="BF36" i="71"/>
  <c r="BL36" i="71" s="1"/>
  <c r="CB36" i="71"/>
  <c r="BW36" i="71"/>
  <c r="BY36" i="71" s="1"/>
  <c r="BX58" i="71"/>
  <c r="BY58" i="71" s="1"/>
  <c r="CC58" i="71"/>
  <c r="CE58" i="71" s="1"/>
  <c r="BK59" i="71"/>
  <c r="BF59" i="71"/>
  <c r="AC61" i="71"/>
  <c r="R61" i="71"/>
  <c r="BZ62" i="71"/>
  <c r="CD62" i="71" s="1"/>
  <c r="CF62" i="71" s="1"/>
  <c r="AA62" i="71"/>
  <c r="BZ64" i="71"/>
  <c r="CD64" i="71" s="1"/>
  <c r="CF64" i="71" s="1"/>
  <c r="R64" i="71"/>
  <c r="R744" i="14"/>
  <c r="BZ71" i="71"/>
  <c r="CD71" i="71" s="1"/>
  <c r="BL155" i="71"/>
  <c r="CE166" i="71"/>
  <c r="AM167" i="71"/>
  <c r="BI167" i="71"/>
  <c r="BL167" i="71" s="1"/>
  <c r="BJ173" i="71"/>
  <c r="BZ174" i="71"/>
  <c r="R174" i="71"/>
  <c r="BZ177" i="71"/>
  <c r="CD177" i="71" s="1"/>
  <c r="CF177" i="71" s="1"/>
  <c r="R177" i="71"/>
  <c r="R189" i="71"/>
  <c r="AC195" i="71"/>
  <c r="AD195" i="71" s="1"/>
  <c r="CA195" i="71"/>
  <c r="BX195" i="71"/>
  <c r="CC195" i="71"/>
  <c r="BZ197" i="71"/>
  <c r="CD197" i="71" s="1"/>
  <c r="AB197" i="71"/>
  <c r="AD197" i="71" s="1"/>
  <c r="R197" i="71"/>
  <c r="R872" i="14"/>
  <c r="BZ200" i="71"/>
  <c r="R200" i="71"/>
  <c r="BX201" i="71"/>
  <c r="BY201" i="71" s="1"/>
  <c r="CC201" i="71"/>
  <c r="AC203" i="71"/>
  <c r="AD203" i="71" s="1"/>
  <c r="CA203" i="71"/>
  <c r="CE203" i="71" s="1"/>
  <c r="BW212" i="71"/>
  <c r="BY212" i="71" s="1"/>
  <c r="CB212" i="71"/>
  <c r="CB213" i="71"/>
  <c r="BW213" i="71"/>
  <c r="AA216" i="71"/>
  <c r="BZ216" i="71"/>
  <c r="CD216" i="71" s="1"/>
  <c r="CB225" i="71"/>
  <c r="CD225" i="71" s="1"/>
  <c r="BW225" i="71"/>
  <c r="AD130" i="71"/>
  <c r="BL99" i="71"/>
  <c r="CB14" i="71"/>
  <c r="CD14" i="71" s="1"/>
  <c r="BW14" i="71"/>
  <c r="BY14" i="71" s="1"/>
  <c r="BU12" i="71"/>
  <c r="CB15" i="71"/>
  <c r="BW15" i="71"/>
  <c r="BY15" i="71" s="1"/>
  <c r="AB16" i="71"/>
  <c r="BZ16" i="71"/>
  <c r="CD16" i="71" s="1"/>
  <c r="R690" i="14"/>
  <c r="R17" i="71"/>
  <c r="AC19" i="71"/>
  <c r="CA19" i="71"/>
  <c r="CE19" i="71" s="1"/>
  <c r="AJ365" i="71"/>
  <c r="R700" i="14"/>
  <c r="BZ27" i="71"/>
  <c r="CD27" i="71" s="1"/>
  <c r="CA29" i="71"/>
  <c r="CE29" i="71" s="1"/>
  <c r="AC29" i="71"/>
  <c r="R703" i="14"/>
  <c r="AB30" i="71"/>
  <c r="AD30" i="71" s="1"/>
  <c r="R704" i="14"/>
  <c r="R31" i="71"/>
  <c r="CA31" i="71"/>
  <c r="BJ31" i="71"/>
  <c r="BF31" i="71"/>
  <c r="BL31" i="71" s="1"/>
  <c r="AA32" i="71"/>
  <c r="BZ32" i="71"/>
  <c r="AB43" i="71"/>
  <c r="R43" i="71"/>
  <c r="CE46" i="71"/>
  <c r="R721" i="14"/>
  <c r="AB48" i="71"/>
  <c r="AD48" i="71" s="1"/>
  <c r="BZ48" i="71"/>
  <c r="CD48" i="71" s="1"/>
  <c r="CF48" i="71" s="1"/>
  <c r="CC51" i="71"/>
  <c r="CE51" i="71" s="1"/>
  <c r="CF51" i="71" s="1"/>
  <c r="BX51" i="71"/>
  <c r="BY51" i="71" s="1"/>
  <c r="R729" i="14"/>
  <c r="R741" i="14"/>
  <c r="R68" i="71"/>
  <c r="BK69" i="71"/>
  <c r="BF69" i="71"/>
  <c r="BL69" i="71" s="1"/>
  <c r="CB76" i="71"/>
  <c r="BW76" i="71"/>
  <c r="BY76" i="71" s="1"/>
  <c r="BJ81" i="71"/>
  <c r="BF81" i="71"/>
  <c r="BF82" i="71"/>
  <c r="BL82" i="71" s="1"/>
  <c r="BJ82" i="71"/>
  <c r="R87" i="71"/>
  <c r="BK90" i="71"/>
  <c r="BZ94" i="71"/>
  <c r="CD94" i="71" s="1"/>
  <c r="R778" i="14"/>
  <c r="AB105" i="71"/>
  <c r="AD105" i="71" s="1"/>
  <c r="AB109" i="71"/>
  <c r="CC110" i="71"/>
  <c r="CE110" i="71" s="1"/>
  <c r="BX110" i="71"/>
  <c r="BY110" i="71" s="1"/>
  <c r="BX112" i="71"/>
  <c r="BY112" i="71" s="1"/>
  <c r="CC112" i="71"/>
  <c r="BZ124" i="71"/>
  <c r="CD124" i="71" s="1"/>
  <c r="AA124" i="71"/>
  <c r="R798" i="14"/>
  <c r="AC125" i="71"/>
  <c r="R800" i="14"/>
  <c r="CA127" i="71"/>
  <c r="CE128" i="71"/>
  <c r="CF128" i="71" s="1"/>
  <c r="BW136" i="71"/>
  <c r="CB136" i="71"/>
  <c r="CD136" i="71" s="1"/>
  <c r="AB155" i="71"/>
  <c r="BJ187" i="71"/>
  <c r="BF187" i="71"/>
  <c r="AB188" i="71"/>
  <c r="AD188" i="71" s="1"/>
  <c r="BZ188" i="71"/>
  <c r="CD194" i="71"/>
  <c r="AC234" i="71"/>
  <c r="AD234" i="71" s="1"/>
  <c r="CA234" i="71"/>
  <c r="CE234" i="71" s="1"/>
  <c r="BW246" i="71"/>
  <c r="CB246" i="71"/>
  <c r="AA252" i="71"/>
  <c r="CA252" i="71"/>
  <c r="AC253" i="71"/>
  <c r="AD253" i="71" s="1"/>
  <c r="R253" i="71"/>
  <c r="AC266" i="71"/>
  <c r="BW268" i="71"/>
  <c r="CB268" i="71"/>
  <c r="CD268" i="71" s="1"/>
  <c r="BL269" i="71"/>
  <c r="AC273" i="71"/>
  <c r="AA276" i="71"/>
  <c r="CA276" i="71"/>
  <c r="CE276" i="71" s="1"/>
  <c r="R965" i="14"/>
  <c r="AB293" i="71"/>
  <c r="AX293" i="71" s="1"/>
  <c r="R966" i="14"/>
  <c r="AB294" i="71"/>
  <c r="AX294" i="71" s="1"/>
  <c r="AB307" i="71"/>
  <c r="AX307" i="71" s="1"/>
  <c r="R307" i="71"/>
  <c r="R316" i="71"/>
  <c r="AB317" i="71"/>
  <c r="AX317" i="71" s="1"/>
  <c r="R320" i="71"/>
  <c r="AB320" i="71"/>
  <c r="AX320" i="71" s="1"/>
  <c r="R1013" i="14"/>
  <c r="R342" i="71"/>
  <c r="AB343" i="71"/>
  <c r="AX343" i="71" s="1"/>
  <c r="AA347" i="71"/>
  <c r="AB347" i="71"/>
  <c r="AX347" i="71" s="1"/>
  <c r="R350" i="71"/>
  <c r="AX332" i="71"/>
  <c r="R315" i="71"/>
  <c r="AY354" i="71"/>
  <c r="AD354" i="71"/>
  <c r="R293" i="71"/>
  <c r="AX297" i="71"/>
  <c r="AD297" i="71"/>
  <c r="BF274" i="71"/>
  <c r="BL274" i="71" s="1"/>
  <c r="AC265" i="71"/>
  <c r="BF273" i="71"/>
  <c r="BL273" i="71" s="1"/>
  <c r="BI265" i="71"/>
  <c r="AD301" i="71"/>
  <c r="AC303" i="71"/>
  <c r="AY303" i="71" s="1"/>
  <c r="CE262" i="71"/>
  <c r="CF262" i="71" s="1"/>
  <c r="BY259" i="71"/>
  <c r="CF240" i="71"/>
  <c r="BF231" i="71"/>
  <c r="BL231" i="71" s="1"/>
  <c r="BJ269" i="71"/>
  <c r="R266" i="71"/>
  <c r="BF251" i="71"/>
  <c r="BL251" i="71" s="1"/>
  <c r="AC205" i="71"/>
  <c r="CD180" i="71"/>
  <c r="CE153" i="71"/>
  <c r="BY214" i="71"/>
  <c r="BK142" i="71"/>
  <c r="AC136" i="71"/>
  <c r="AD136" i="71" s="1"/>
  <c r="AB94" i="71"/>
  <c r="BF25" i="71"/>
  <c r="BL131" i="71"/>
  <c r="CA68" i="71"/>
  <c r="CE68" i="71" s="1"/>
  <c r="CE40" i="71"/>
  <c r="R136" i="71"/>
  <c r="R96" i="71"/>
  <c r="CD90" i="71"/>
  <c r="AD60" i="71"/>
  <c r="BF43" i="71"/>
  <c r="BL43" i="71" s="1"/>
  <c r="BU363" i="71"/>
  <c r="R48" i="71"/>
  <c r="BL19" i="71"/>
  <c r="BJ62" i="71"/>
  <c r="BW31" i="71"/>
  <c r="D59" i="65"/>
  <c r="Q363" i="71"/>
  <c r="AM20" i="71"/>
  <c r="AK365" i="71"/>
  <c r="BV365" i="71"/>
  <c r="AB22" i="71"/>
  <c r="AD22" i="71" s="1"/>
  <c r="BY23" i="71"/>
  <c r="BF24" i="71"/>
  <c r="BL24" i="71" s="1"/>
  <c r="BJ24" i="71"/>
  <c r="BY24" i="71"/>
  <c r="AA25" i="71"/>
  <c r="BZ25" i="71"/>
  <c r="CD25" i="71" s="1"/>
  <c r="CF25" i="71" s="1"/>
  <c r="R699" i="14"/>
  <c r="AB26" i="71"/>
  <c r="AD26" i="71" s="1"/>
  <c r="BK27" i="71"/>
  <c r="BF27" i="71"/>
  <c r="BL27" i="71" s="1"/>
  <c r="CB30" i="71"/>
  <c r="CD30" i="71" s="1"/>
  <c r="BW30" i="71"/>
  <c r="BY30" i="71" s="1"/>
  <c r="AA31" i="71"/>
  <c r="AB31" i="71"/>
  <c r="CE31" i="71"/>
  <c r="CF31" i="71" s="1"/>
  <c r="BJ33" i="71"/>
  <c r="AA37" i="71"/>
  <c r="AC37" i="71"/>
  <c r="CE38" i="71"/>
  <c r="CB38" i="71"/>
  <c r="BW38" i="71"/>
  <c r="BY38" i="71" s="1"/>
  <c r="BJ39" i="71"/>
  <c r="BF39" i="71"/>
  <c r="BK40" i="71"/>
  <c r="BF40" i="71"/>
  <c r="BI42" i="71"/>
  <c r="BL42" i="71" s="1"/>
  <c r="BK42" i="71"/>
  <c r="AB45" i="71"/>
  <c r="AD45" i="71" s="1"/>
  <c r="R45" i="71"/>
  <c r="BF46" i="71"/>
  <c r="BW47" i="71"/>
  <c r="BY47" i="71" s="1"/>
  <c r="CB47" i="71"/>
  <c r="AM51" i="71"/>
  <c r="BI51" i="71"/>
  <c r="BL51" i="71" s="1"/>
  <c r="BJ52" i="71"/>
  <c r="AA53" i="71"/>
  <c r="BI53" i="71"/>
  <c r="BL53" i="71" s="1"/>
  <c r="CC54" i="71"/>
  <c r="BX54" i="71"/>
  <c r="CD69" i="71"/>
  <c r="AC69" i="71"/>
  <c r="AA69" i="71"/>
  <c r="BI71" i="71"/>
  <c r="BL71" i="71" s="1"/>
  <c r="BJ71" i="71"/>
  <c r="BX74" i="71"/>
  <c r="AA75" i="71"/>
  <c r="BZ76" i="71"/>
  <c r="CD76" i="71" s="1"/>
  <c r="CF76" i="71" s="1"/>
  <c r="R76" i="71"/>
  <c r="AC81" i="71"/>
  <c r="R81" i="71"/>
  <c r="CC81" i="71"/>
  <c r="BX81" i="71"/>
  <c r="BY81" i="71" s="1"/>
  <c r="CB89" i="71"/>
  <c r="BW89" i="71"/>
  <c r="BZ92" i="71"/>
  <c r="CD92" i="71" s="1"/>
  <c r="AM92" i="71"/>
  <c r="R767" i="14"/>
  <c r="CA94" i="71"/>
  <c r="CC95" i="71"/>
  <c r="BX95" i="71"/>
  <c r="CA102" i="71"/>
  <c r="CE102" i="71" s="1"/>
  <c r="CC103" i="71"/>
  <c r="BX103" i="71"/>
  <c r="BY103" i="71" s="1"/>
  <c r="R781" i="14"/>
  <c r="AB108" i="71"/>
  <c r="CA109" i="71"/>
  <c r="AC109" i="71"/>
  <c r="AB117" i="71"/>
  <c r="R117" i="71"/>
  <c r="R791" i="14"/>
  <c r="BZ118" i="71"/>
  <c r="BJ120" i="71"/>
  <c r="AC135" i="71"/>
  <c r="CA135" i="71"/>
  <c r="CE135" i="71" s="1"/>
  <c r="AA135" i="71"/>
  <c r="R812" i="14"/>
  <c r="R139" i="71"/>
  <c r="CA139" i="71"/>
  <c r="CE139" i="71" s="1"/>
  <c r="R146" i="71"/>
  <c r="BZ146" i="71"/>
  <c r="AB146" i="71"/>
  <c r="BI175" i="71"/>
  <c r="BL175" i="71" s="1"/>
  <c r="BI176" i="71"/>
  <c r="BL176" i="71" s="1"/>
  <c r="BK176" i="71"/>
  <c r="AM177" i="71"/>
  <c r="BL177" i="71"/>
  <c r="R852" i="14"/>
  <c r="CA180" i="71"/>
  <c r="AB181" i="71"/>
  <c r="AD181" i="71" s="1"/>
  <c r="BZ181" i="71"/>
  <c r="CD181" i="71" s="1"/>
  <c r="BX181" i="71"/>
  <c r="BY181" i="71" s="1"/>
  <c r="CC181" i="71"/>
  <c r="CE181" i="71" s="1"/>
  <c r="CC182" i="71"/>
  <c r="BX182" i="71"/>
  <c r="AC194" i="71"/>
  <c r="AD194" i="71" s="1"/>
  <c r="CA194" i="71"/>
  <c r="CE194" i="71" s="1"/>
  <c r="BZ204" i="71"/>
  <c r="BK210" i="71"/>
  <c r="BF210" i="71"/>
  <c r="BL210" i="71" s="1"/>
  <c r="AA211" i="71"/>
  <c r="AM211" i="71"/>
  <c r="BI211" i="71"/>
  <c r="AB212" i="71"/>
  <c r="AD212" i="71" s="1"/>
  <c r="AC213" i="71"/>
  <c r="R886" i="14"/>
  <c r="AC214" i="71"/>
  <c r="AD214" i="71" s="1"/>
  <c r="CA214" i="71"/>
  <c r="CE214" i="71" s="1"/>
  <c r="CF214" i="71" s="1"/>
  <c r="CE222" i="71"/>
  <c r="BW243" i="71"/>
  <c r="CB243" i="71"/>
  <c r="BK246" i="71"/>
  <c r="BF246" i="71"/>
  <c r="BL246" i="71" s="1"/>
  <c r="BJ265" i="71"/>
  <c r="BF265" i="71"/>
  <c r="BL265" i="71" s="1"/>
  <c r="BW265" i="71"/>
  <c r="BY265" i="71" s="1"/>
  <c r="CB265" i="71"/>
  <c r="R955" i="14"/>
  <c r="R283" i="71"/>
  <c r="R284" i="71"/>
  <c r="AB285" i="71"/>
  <c r="AX285" i="71" s="1"/>
  <c r="R285" i="71"/>
  <c r="AB287" i="71"/>
  <c r="AX287" i="71" s="1"/>
  <c r="R287" i="71"/>
  <c r="AB289" i="71"/>
  <c r="AX289" i="71" s="1"/>
  <c r="R289" i="71"/>
  <c r="R974" i="14"/>
  <c r="AB303" i="71"/>
  <c r="R303" i="71"/>
  <c r="AC332" i="71"/>
  <c r="AY332" i="71" s="1"/>
  <c r="R336" i="71"/>
  <c r="AC338" i="71"/>
  <c r="R339" i="71"/>
  <c r="R341" i="71"/>
  <c r="R354" i="71"/>
  <c r="R355" i="71"/>
  <c r="AC355" i="71"/>
  <c r="AY355" i="71" s="1"/>
  <c r="AB356" i="71"/>
  <c r="AX356" i="71" s="1"/>
  <c r="AA356" i="71"/>
  <c r="CE95" i="71"/>
  <c r="BL67" i="71"/>
  <c r="BL50" i="71"/>
  <c r="CE17" i="71"/>
  <c r="Z12" i="71"/>
  <c r="CA13" i="71"/>
  <c r="Q12" i="71"/>
  <c r="Q364" i="71"/>
  <c r="AM18" i="71"/>
  <c r="Q365" i="71"/>
  <c r="BJ25" i="71"/>
  <c r="AM28" i="71"/>
  <c r="AB29" i="71"/>
  <c r="AA30" i="71"/>
  <c r="R705" i="14"/>
  <c r="R32" i="71"/>
  <c r="CA32" i="71"/>
  <c r="CE32" i="71" s="1"/>
  <c r="CF32" i="71" s="1"/>
  <c r="BK32" i="71"/>
  <c r="AA33" i="71"/>
  <c r="AM33" i="71"/>
  <c r="BK33" i="71"/>
  <c r="BJ35" i="71"/>
  <c r="AM37" i="71"/>
  <c r="BI37" i="71"/>
  <c r="BL37" i="71" s="1"/>
  <c r="BZ39" i="71"/>
  <c r="CD39" i="71" s="1"/>
  <c r="CF39" i="71" s="1"/>
  <c r="R39" i="71"/>
  <c r="AB41" i="71"/>
  <c r="AD41" i="71" s="1"/>
  <c r="BZ47" i="71"/>
  <c r="CD47" i="71" s="1"/>
  <c r="AM48" i="71"/>
  <c r="CA49" i="71"/>
  <c r="CE49" i="71" s="1"/>
  <c r="BI52" i="71"/>
  <c r="BL52" i="71" s="1"/>
  <c r="BY53" i="71"/>
  <c r="BY54" i="71"/>
  <c r="R730" i="14"/>
  <c r="AB57" i="71"/>
  <c r="AD57" i="71" s="1"/>
  <c r="BJ57" i="71"/>
  <c r="BK61" i="71"/>
  <c r="CC61" i="71"/>
  <c r="CE61" i="71" s="1"/>
  <c r="BX61" i="71"/>
  <c r="CB62" i="71"/>
  <c r="BW62" i="71"/>
  <c r="BY62" i="71" s="1"/>
  <c r="R736" i="14"/>
  <c r="R63" i="71"/>
  <c r="AM71" i="71"/>
  <c r="R747" i="14"/>
  <c r="BZ74" i="71"/>
  <c r="BF74" i="71"/>
  <c r="CB74" i="71"/>
  <c r="BW74" i="71"/>
  <c r="BY74" i="71" s="1"/>
  <c r="CA75" i="71"/>
  <c r="CE75" i="71" s="1"/>
  <c r="CF75" i="71" s="1"/>
  <c r="R75" i="71"/>
  <c r="AA79" i="71"/>
  <c r="BZ79" i="71"/>
  <c r="CD79" i="71" s="1"/>
  <c r="CF79" i="71" s="1"/>
  <c r="BK80" i="71"/>
  <c r="AC84" i="71"/>
  <c r="AD84" i="71" s="1"/>
  <c r="CA84" i="71"/>
  <c r="CE84" i="71" s="1"/>
  <c r="CF84" i="71" s="1"/>
  <c r="CA86" i="71"/>
  <c r="CE86" i="71" s="1"/>
  <c r="R764" i="14"/>
  <c r="CA91" i="71"/>
  <c r="BK91" i="71"/>
  <c r="BK96" i="71"/>
  <c r="BX96" i="71"/>
  <c r="CC96" i="71"/>
  <c r="BK98" i="71"/>
  <c r="CE101" i="71"/>
  <c r="CF101" i="71" s="1"/>
  <c r="R776" i="14"/>
  <c r="BZ103" i="71"/>
  <c r="CA104" i="71"/>
  <c r="CE104" i="71" s="1"/>
  <c r="BZ108" i="71"/>
  <c r="CD108" i="71" s="1"/>
  <c r="CF108" i="71" s="1"/>
  <c r="CE108" i="71"/>
  <c r="R783" i="14"/>
  <c r="R110" i="71"/>
  <c r="R784" i="14"/>
  <c r="BJ111" i="71"/>
  <c r="BW111" i="71"/>
  <c r="BY111" i="71" s="1"/>
  <c r="CB111" i="71"/>
  <c r="CE112" i="71"/>
  <c r="CF112" i="71" s="1"/>
  <c r="BK114" i="71"/>
  <c r="BF114" i="71"/>
  <c r="BL114" i="71" s="1"/>
  <c r="R788" i="14"/>
  <c r="BZ115" i="71"/>
  <c r="CD115" i="71" s="1"/>
  <c r="BK118" i="71"/>
  <c r="R794" i="14"/>
  <c r="BJ121" i="71"/>
  <c r="CB121" i="71"/>
  <c r="BW121" i="71"/>
  <c r="BY121" i="71" s="1"/>
  <c r="BK122" i="71"/>
  <c r="R796" i="14"/>
  <c r="BY123" i="71"/>
  <c r="BI129" i="71"/>
  <c r="BK130" i="71"/>
  <c r="CA131" i="71"/>
  <c r="CE131" i="71" s="1"/>
  <c r="BK131" i="71"/>
  <c r="R133" i="71"/>
  <c r="AM133" i="71"/>
  <c r="CA138" i="71"/>
  <c r="CE138" i="71" s="1"/>
  <c r="BY139" i="71"/>
  <c r="R813" i="14"/>
  <c r="CA140" i="71"/>
  <c r="AC141" i="71"/>
  <c r="R816" i="14"/>
  <c r="AB143" i="71"/>
  <c r="BJ143" i="71"/>
  <c r="BF143" i="71"/>
  <c r="BL143" i="71" s="1"/>
  <c r="BY145" i="71"/>
  <c r="AC146" i="71"/>
  <c r="BI146" i="71"/>
  <c r="BL146" i="71" s="1"/>
  <c r="BF148" i="71"/>
  <c r="BL148" i="71" s="1"/>
  <c r="BJ148" i="71"/>
  <c r="BJ149" i="71"/>
  <c r="BX155" i="71"/>
  <c r="CC155" i="71"/>
  <c r="AA157" i="71"/>
  <c r="AB157" i="71"/>
  <c r="AD157" i="71" s="1"/>
  <c r="AD158" i="71"/>
  <c r="BZ159" i="71"/>
  <c r="BL159" i="71"/>
  <c r="CB159" i="71"/>
  <c r="BW159" i="71"/>
  <c r="BK163" i="71"/>
  <c r="BF163" i="71"/>
  <c r="BL163" i="71" s="1"/>
  <c r="R838" i="14"/>
  <c r="BZ166" i="71"/>
  <c r="AB166" i="71"/>
  <c r="AD166" i="71" s="1"/>
  <c r="CC166" i="71"/>
  <c r="BX166" i="71"/>
  <c r="BI169" i="71"/>
  <c r="BY173" i="71"/>
  <c r="BI174" i="71"/>
  <c r="BL174" i="71" s="1"/>
  <c r="BJ174" i="71"/>
  <c r="R178" i="71"/>
  <c r="AA179" i="71"/>
  <c r="BJ181" i="71"/>
  <c r="BZ195" i="71"/>
  <c r="CD195" i="71" s="1"/>
  <c r="BI204" i="71"/>
  <c r="R877" i="14"/>
  <c r="AB205" i="71"/>
  <c r="AD205" i="71" s="1"/>
  <c r="BK206" i="71"/>
  <c r="BF206" i="71"/>
  <c r="BL206" i="71" s="1"/>
  <c r="AA207" i="71"/>
  <c r="CA207" i="71"/>
  <c r="CE207" i="71" s="1"/>
  <c r="AA208" i="71"/>
  <c r="AB208" i="71"/>
  <c r="AD208" i="71" s="1"/>
  <c r="R889" i="14"/>
  <c r="BZ217" i="71"/>
  <c r="CD217" i="71" s="1"/>
  <c r="AA218" i="71"/>
  <c r="AB218" i="71"/>
  <c r="AD218" i="71" s="1"/>
  <c r="AA221" i="71"/>
  <c r="BZ221" i="71"/>
  <c r="CD221" i="71" s="1"/>
  <c r="AB222" i="71"/>
  <c r="BW223" i="71"/>
  <c r="CB223" i="71"/>
  <c r="R896" i="14"/>
  <c r="AC224" i="71"/>
  <c r="CA224" i="71"/>
  <c r="CE224" i="71" s="1"/>
  <c r="BI228" i="71"/>
  <c r="BL228" i="71" s="1"/>
  <c r="BJ228" i="71"/>
  <c r="AD237" i="71"/>
  <c r="BK238" i="71"/>
  <c r="R977" i="14"/>
  <c r="AB306" i="71"/>
  <c r="AX306" i="71" s="1"/>
  <c r="AB312" i="71"/>
  <c r="R985" i="14"/>
  <c r="AB313" i="71"/>
  <c r="AA322" i="71"/>
  <c r="AC325" i="71"/>
  <c r="AY325" i="71" s="1"/>
  <c r="AB327" i="71"/>
  <c r="AX327" i="71" s="1"/>
  <c r="R1000" i="14"/>
  <c r="R328" i="71"/>
  <c r="R1002" i="14"/>
  <c r="AB330" i="71"/>
  <c r="AX330" i="71" s="1"/>
  <c r="R330" i="71"/>
  <c r="F44" i="61"/>
  <c r="D119" i="57"/>
  <c r="CF157" i="71"/>
  <c r="AA358" i="71"/>
  <c r="R327" i="71"/>
  <c r="R351" i="71"/>
  <c r="AC326" i="71"/>
  <c r="AY326" i="71" s="1"/>
  <c r="AB322" i="71"/>
  <c r="AX322" i="71" s="1"/>
  <c r="CE263" i="71"/>
  <c r="CF263" i="71" s="1"/>
  <c r="AB242" i="71"/>
  <c r="BF223" i="71"/>
  <c r="AB217" i="71"/>
  <c r="AD217" i="71" s="1"/>
  <c r="CB237" i="71"/>
  <c r="CD237" i="71" s="1"/>
  <c r="R223" i="71"/>
  <c r="BY207" i="71"/>
  <c r="BW195" i="71"/>
  <c r="BF219" i="71"/>
  <c r="BL219" i="71" s="1"/>
  <c r="BZ218" i="71"/>
  <c r="BZ206" i="71"/>
  <c r="CD206" i="71" s="1"/>
  <c r="CF206" i="71" s="1"/>
  <c r="BF178" i="71"/>
  <c r="BF149" i="71"/>
  <c r="BL149" i="71" s="1"/>
  <c r="BJ159" i="71"/>
  <c r="BF138" i="71"/>
  <c r="R170" i="71"/>
  <c r="AC161" i="71"/>
  <c r="AD161" i="71" s="1"/>
  <c r="BY176" i="71"/>
  <c r="BY135" i="71"/>
  <c r="BX126" i="71"/>
  <c r="AC119" i="71"/>
  <c r="BW105" i="71"/>
  <c r="BY105" i="71" s="1"/>
  <c r="BZ185" i="71"/>
  <c r="CD185" i="71" s="1"/>
  <c r="CF185" i="71" s="1"/>
  <c r="BI127" i="71"/>
  <c r="BL127" i="71" s="1"/>
  <c r="BF57" i="71"/>
  <c r="BL57" i="71" s="1"/>
  <c r="BF33" i="71"/>
  <c r="BL33" i="71" s="1"/>
  <c r="BY180" i="71"/>
  <c r="BL102" i="71"/>
  <c r="BZ63" i="71"/>
  <c r="CD63" i="71" s="1"/>
  <c r="CE44" i="71"/>
  <c r="CD125" i="71"/>
  <c r="BY90" i="71"/>
  <c r="R53" i="71"/>
  <c r="R80" i="71"/>
  <c r="BK94" i="71"/>
  <c r="AB47" i="71"/>
  <c r="Z364" i="71"/>
  <c r="BF140" i="71"/>
  <c r="BL140" i="71" s="1"/>
  <c r="BW83" i="71"/>
  <c r="BY83" i="71" s="1"/>
  <c r="BF35" i="71"/>
  <c r="BL35" i="71" s="1"/>
  <c r="AC32" i="71"/>
  <c r="AD32" i="71" s="1"/>
  <c r="R28" i="71"/>
  <c r="R89" i="71"/>
  <c r="R57" i="71"/>
  <c r="AA13" i="71"/>
  <c r="Y364" i="71"/>
  <c r="AK363" i="71"/>
  <c r="BX13" i="71"/>
  <c r="BV363" i="71"/>
  <c r="CC13" i="71"/>
  <c r="CA14" i="71"/>
  <c r="CE14" i="71" s="1"/>
  <c r="AM14" i="71"/>
  <c r="AM19" i="71"/>
  <c r="BW19" i="71"/>
  <c r="BY19" i="71" s="1"/>
  <c r="P365" i="71"/>
  <c r="R20" i="71"/>
  <c r="AA23" i="71"/>
  <c r="AB23" i="71"/>
  <c r="AD23" i="71" s="1"/>
  <c r="BZ41" i="71"/>
  <c r="BI41" i="71"/>
  <c r="AB42" i="71"/>
  <c r="BW42" i="71"/>
  <c r="BY42" i="71" s="1"/>
  <c r="CB42" i="71"/>
  <c r="AB44" i="71"/>
  <c r="BJ44" i="71"/>
  <c r="BK45" i="71"/>
  <c r="R725" i="14"/>
  <c r="CA52" i="71"/>
  <c r="CE52" i="71" s="1"/>
  <c r="CF52" i="71" s="1"/>
  <c r="BK52" i="71"/>
  <c r="R727" i="14"/>
  <c r="CA54" i="71"/>
  <c r="BY56" i="71"/>
  <c r="R731" i="14"/>
  <c r="BZ58" i="71"/>
  <c r="CD58" i="71" s="1"/>
  <c r="CF58" i="71" s="1"/>
  <c r="AA58" i="71"/>
  <c r="R732" i="14"/>
  <c r="BZ59" i="71"/>
  <c r="CD59" i="71" s="1"/>
  <c r="CF59" i="71" s="1"/>
  <c r="BI59" i="71"/>
  <c r="CE59" i="71"/>
  <c r="AB61" i="71"/>
  <c r="AD61" i="71" s="1"/>
  <c r="AM63" i="71"/>
  <c r="BJ63" i="71"/>
  <c r="R737" i="14"/>
  <c r="AC64" i="71"/>
  <c r="AD64" i="71" s="1"/>
  <c r="CE66" i="71"/>
  <c r="BK67" i="71"/>
  <c r="AM69" i="71"/>
  <c r="AA70" i="71"/>
  <c r="R745" i="14"/>
  <c r="AB72" i="71"/>
  <c r="AD72" i="71" s="1"/>
  <c r="CE72" i="71"/>
  <c r="AC73" i="71"/>
  <c r="CA73" i="71"/>
  <c r="CE73" i="71" s="1"/>
  <c r="AC76" i="71"/>
  <c r="AD76" i="71" s="1"/>
  <c r="AA78" i="71"/>
  <c r="CC78" i="71"/>
  <c r="CE78" i="71" s="1"/>
  <c r="AC80" i="71"/>
  <c r="AD80" i="71" s="1"/>
  <c r="R757" i="14"/>
  <c r="R84" i="71"/>
  <c r="BJ85" i="71"/>
  <c r="BX87" i="71"/>
  <c r="BY87" i="71" s="1"/>
  <c r="BZ89" i="71"/>
  <c r="BJ91" i="71"/>
  <c r="BF91" i="71"/>
  <c r="BL91" i="71" s="1"/>
  <c r="BW93" i="71"/>
  <c r="CB93" i="71"/>
  <c r="AM94" i="71"/>
  <c r="CE94" i="71"/>
  <c r="AM95" i="71"/>
  <c r="BI95" i="71"/>
  <c r="BL95" i="71" s="1"/>
  <c r="BY95" i="71"/>
  <c r="BF96" i="71"/>
  <c r="BL96" i="71" s="1"/>
  <c r="AC99" i="71"/>
  <c r="BK99" i="71"/>
  <c r="R777" i="14"/>
  <c r="BJ104" i="71"/>
  <c r="R779" i="14"/>
  <c r="CD114" i="71"/>
  <c r="CF114" i="71" s="1"/>
  <c r="R789" i="14"/>
  <c r="BZ116" i="71"/>
  <c r="CD116" i="71" s="1"/>
  <c r="AB116" i="71"/>
  <c r="CA120" i="71"/>
  <c r="CE120" i="71" s="1"/>
  <c r="CA121" i="71"/>
  <c r="CE121" i="71" s="1"/>
  <c r="BW122" i="71"/>
  <c r="BY122" i="71" s="1"/>
  <c r="CB122" i="71"/>
  <c r="CD122" i="71" s="1"/>
  <c r="CA123" i="71"/>
  <c r="BF123" i="71"/>
  <c r="BL123" i="71" s="1"/>
  <c r="CB123" i="71"/>
  <c r="BW126" i="71"/>
  <c r="BY126" i="71" s="1"/>
  <c r="CB126" i="71"/>
  <c r="R803" i="14"/>
  <c r="CA130" i="71"/>
  <c r="CE130" i="71" s="1"/>
  <c r="BF130" i="71"/>
  <c r="BL130" i="71" s="1"/>
  <c r="CD130" i="71"/>
  <c r="BZ131" i="71"/>
  <c r="CD131" i="71" s="1"/>
  <c r="R805" i="14"/>
  <c r="BZ132" i="71"/>
  <c r="CD132" i="71" s="1"/>
  <c r="BX132" i="71"/>
  <c r="BY132" i="71" s="1"/>
  <c r="CC132" i="71"/>
  <c r="AA133" i="71"/>
  <c r="CB133" i="71"/>
  <c r="CD133" i="71" s="1"/>
  <c r="CF133" i="71" s="1"/>
  <c r="CA134" i="71"/>
  <c r="CE134" i="71" s="1"/>
  <c r="CF134" i="71" s="1"/>
  <c r="BI134" i="71"/>
  <c r="BF135" i="71"/>
  <c r="BL135" i="71" s="1"/>
  <c r="AA137" i="71"/>
  <c r="BZ137" i="71"/>
  <c r="CD137" i="71" s="1"/>
  <c r="AM137" i="71"/>
  <c r="R811" i="14"/>
  <c r="CA141" i="71"/>
  <c r="CE141" i="71" s="1"/>
  <c r="BF141" i="71"/>
  <c r="BL141" i="71" s="1"/>
  <c r="BY141" i="71"/>
  <c r="BZ144" i="71"/>
  <c r="CD144" i="71" s="1"/>
  <c r="BJ144" i="71"/>
  <c r="BF144" i="71"/>
  <c r="BL144" i="71" s="1"/>
  <c r="BK145" i="71"/>
  <c r="BF145" i="71"/>
  <c r="BL145" i="71" s="1"/>
  <c r="CA146" i="71"/>
  <c r="CE146" i="71" s="1"/>
  <c r="BI153" i="71"/>
  <c r="R826" i="14"/>
  <c r="AC154" i="71"/>
  <c r="AD154" i="71" s="1"/>
  <c r="BY154" i="71"/>
  <c r="CB155" i="71"/>
  <c r="CD155" i="71" s="1"/>
  <c r="BW155" i="71"/>
  <c r="BY155" i="71" s="1"/>
  <c r="CC158" i="71"/>
  <c r="BX158" i="71"/>
  <c r="BY158" i="71" s="1"/>
  <c r="R836" i="14"/>
  <c r="R164" i="71"/>
  <c r="R837" i="14"/>
  <c r="R165" i="71"/>
  <c r="CA165" i="71"/>
  <c r="CE165" i="71" s="1"/>
  <c r="BY166" i="71"/>
  <c r="CB167" i="71"/>
  <c r="BW167" i="71"/>
  <c r="BY167" i="71" s="1"/>
  <c r="AB172" i="71"/>
  <c r="BZ172" i="71"/>
  <c r="CD172" i="71" s="1"/>
  <c r="BI173" i="71"/>
  <c r="BL173" i="71" s="1"/>
  <c r="AB183" i="71"/>
  <c r="AD183" i="71" s="1"/>
  <c r="BX184" i="71"/>
  <c r="BY184" i="71" s="1"/>
  <c r="CC184" i="71"/>
  <c r="CB188" i="71"/>
  <c r="CC189" i="71"/>
  <c r="CE189" i="71" s="1"/>
  <c r="BX189" i="71"/>
  <c r="BI191" i="71"/>
  <c r="BL191" i="71" s="1"/>
  <c r="BJ191" i="71"/>
  <c r="BK192" i="71"/>
  <c r="BI192" i="71"/>
  <c r="BL192" i="71" s="1"/>
  <c r="AC196" i="71"/>
  <c r="AD196" i="71" s="1"/>
  <c r="R196" i="71"/>
  <c r="BY196" i="71"/>
  <c r="R871" i="14"/>
  <c r="R199" i="71"/>
  <c r="BJ199" i="71"/>
  <c r="BF199" i="71"/>
  <c r="BL199" i="71" s="1"/>
  <c r="AB201" i="71"/>
  <c r="AD201" i="71" s="1"/>
  <c r="CC204" i="71"/>
  <c r="CE204" i="71" s="1"/>
  <c r="BX204" i="71"/>
  <c r="R205" i="71"/>
  <c r="BX213" i="71"/>
  <c r="CC213" i="71"/>
  <c r="BF224" i="71"/>
  <c r="CB232" i="71"/>
  <c r="BW232" i="71"/>
  <c r="BY232" i="71" s="1"/>
  <c r="AC236" i="71"/>
  <c r="CA236" i="71"/>
  <c r="CE236" i="71" s="1"/>
  <c r="BX236" i="71"/>
  <c r="CC236" i="71"/>
  <c r="AB238" i="71"/>
  <c r="AD238" i="71" s="1"/>
  <c r="BZ239" i="71"/>
  <c r="CD239" i="71" s="1"/>
  <c r="BZ245" i="71"/>
  <c r="BZ247" i="71"/>
  <c r="AB247" i="71"/>
  <c r="AD247" i="71" s="1"/>
  <c r="CC247" i="71"/>
  <c r="BX247" i="71"/>
  <c r="R921" i="14"/>
  <c r="AC249" i="71"/>
  <c r="AD249" i="71" s="1"/>
  <c r="R252" i="71"/>
  <c r="BJ252" i="71"/>
  <c r="BF252" i="71"/>
  <c r="BL252" i="71" s="1"/>
  <c r="BZ253" i="71"/>
  <c r="CD253" i="71" s="1"/>
  <c r="AA253" i="71"/>
  <c r="BW257" i="71"/>
  <c r="BY257" i="71" s="1"/>
  <c r="CB257" i="71"/>
  <c r="CC258" i="71"/>
  <c r="BX258" i="71"/>
  <c r="CA264" i="71"/>
  <c r="CE264" i="71" s="1"/>
  <c r="CF264" i="71" s="1"/>
  <c r="AC264" i="71"/>
  <c r="AD264" i="71" s="1"/>
  <c r="R264" i="71"/>
  <c r="R943" i="14"/>
  <c r="CA271" i="71"/>
  <c r="CE271" i="71" s="1"/>
  <c r="BJ271" i="71"/>
  <c r="BK272" i="71"/>
  <c r="BJ278" i="71"/>
  <c r="BY278" i="71"/>
  <c r="R951" i="14"/>
  <c r="R279" i="71"/>
  <c r="AC284" i="71"/>
  <c r="AY284" i="71" s="1"/>
  <c r="Y1013" i="14"/>
  <c r="Y1011" i="14"/>
  <c r="Y1007" i="14"/>
  <c r="AB1007" i="14" s="1"/>
  <c r="AK1007" i="14" s="1"/>
  <c r="Y1003" i="14"/>
  <c r="BZ1003" i="14" s="1"/>
  <c r="Y998" i="14"/>
  <c r="Y991" i="14"/>
  <c r="Y984" i="14"/>
  <c r="Y965" i="14"/>
  <c r="AB965" i="14" s="1"/>
  <c r="Y963" i="14"/>
  <c r="Y951" i="14"/>
  <c r="BZ951" i="14" s="1"/>
  <c r="Y949" i="14"/>
  <c r="Y947" i="14"/>
  <c r="Y941" i="14"/>
  <c r="Y937" i="14"/>
  <c r="Y929" i="14"/>
  <c r="BZ929" i="14" s="1"/>
  <c r="Y925" i="14"/>
  <c r="Y919" i="14"/>
  <c r="Y917" i="14"/>
  <c r="BZ917" i="14" s="1"/>
  <c r="Y909" i="14"/>
  <c r="Y907" i="14"/>
  <c r="Y905" i="14"/>
  <c r="Y901" i="14"/>
  <c r="AB901" i="14" s="1"/>
  <c r="AK901" i="14" s="1"/>
  <c r="Y897" i="14"/>
  <c r="Y895" i="14"/>
  <c r="Y893" i="14"/>
  <c r="BZ893" i="14" s="1"/>
  <c r="Y891" i="14"/>
  <c r="Y889" i="14"/>
  <c r="BZ889" i="14" s="1"/>
  <c r="Y879" i="14"/>
  <c r="AB879" i="14" s="1"/>
  <c r="AK879" i="14" s="1"/>
  <c r="Y877" i="14"/>
  <c r="Y875" i="14"/>
  <c r="BZ875" i="14" s="1"/>
  <c r="Y873" i="14"/>
  <c r="Y871" i="14"/>
  <c r="Y869" i="14"/>
  <c r="Y867" i="14"/>
  <c r="AB867" i="14" s="1"/>
  <c r="AK867" i="14" s="1"/>
  <c r="Y865" i="14"/>
  <c r="BZ865" i="14" s="1"/>
  <c r="Y863" i="14"/>
  <c r="Y861" i="14"/>
  <c r="AB861" i="14" s="1"/>
  <c r="Y859" i="14"/>
  <c r="BZ859" i="14" s="1"/>
  <c r="Y857" i="14"/>
  <c r="Y853" i="14"/>
  <c r="BZ853" i="14" s="1"/>
  <c r="Y851" i="14"/>
  <c r="Y849" i="14"/>
  <c r="BZ849" i="14" s="1"/>
  <c r="Y847" i="14"/>
  <c r="Y845" i="14"/>
  <c r="Y843" i="14"/>
  <c r="Y841" i="14"/>
  <c r="Y839" i="14"/>
  <c r="Y837" i="14"/>
  <c r="BZ837" i="14" s="1"/>
  <c r="Y836" i="14"/>
  <c r="AB836" i="14" s="1"/>
  <c r="AK836" i="14" s="1"/>
  <c r="Y835" i="14"/>
  <c r="Y833" i="14"/>
  <c r="Y831" i="14"/>
  <c r="AB831" i="14" s="1"/>
  <c r="AK831" i="14" s="1"/>
  <c r="Y829" i="14"/>
  <c r="AD261" i="71"/>
  <c r="BL244" i="71"/>
  <c r="AD267" i="71"/>
  <c r="BY192" i="71"/>
  <c r="BY114" i="71"/>
  <c r="BY102" i="71"/>
  <c r="CE109" i="71"/>
  <c r="AD125" i="71"/>
  <c r="BK16" i="71"/>
  <c r="BJ18" i="71"/>
  <c r="CD18" i="71"/>
  <c r="CF18" i="71" s="1"/>
  <c r="R694" i="14"/>
  <c r="BZ21" i="71"/>
  <c r="CD21" i="71" s="1"/>
  <c r="R696" i="14"/>
  <c r="R24" i="71"/>
  <c r="BI25" i="71"/>
  <c r="BL29" i="71"/>
  <c r="R707" i="14"/>
  <c r="CA34" i="71"/>
  <c r="CE34" i="71" s="1"/>
  <c r="BK36" i="71"/>
  <c r="CA37" i="71"/>
  <c r="CE37" i="71" s="1"/>
  <c r="BK37" i="71"/>
  <c r="AA38" i="71"/>
  <c r="BI38" i="71"/>
  <c r="AA39" i="71"/>
  <c r="BI39" i="71"/>
  <c r="CB40" i="71"/>
  <c r="BW40" i="71"/>
  <c r="BY40" i="71" s="1"/>
  <c r="R714" i="14"/>
  <c r="R715" i="14"/>
  <c r="CA42" i="71"/>
  <c r="R723" i="14"/>
  <c r="BZ50" i="71"/>
  <c r="CD50" i="71" s="1"/>
  <c r="BJ51" i="71"/>
  <c r="BI54" i="71"/>
  <c r="BL54" i="71" s="1"/>
  <c r="AC56" i="71"/>
  <c r="AM64" i="71"/>
  <c r="BF68" i="71"/>
  <c r="BX70" i="71"/>
  <c r="BY70" i="71" s="1"/>
  <c r="CC70" i="71"/>
  <c r="BZ72" i="71"/>
  <c r="AM72" i="71"/>
  <c r="BI72" i="71"/>
  <c r="R750" i="14"/>
  <c r="BK77" i="71"/>
  <c r="BL78" i="71"/>
  <c r="AM79" i="71"/>
  <c r="AM80" i="71"/>
  <c r="R754" i="14"/>
  <c r="BZ81" i="71"/>
  <c r="AA83" i="71"/>
  <c r="BJ83" i="71"/>
  <c r="BI83" i="71"/>
  <c r="BL83" i="71" s="1"/>
  <c r="AA85" i="71"/>
  <c r="BI85" i="71"/>
  <c r="BL85" i="71" s="1"/>
  <c r="CA87" i="71"/>
  <c r="CE87" i="71" s="1"/>
  <c r="CF87" i="71" s="1"/>
  <c r="BJ87" i="71"/>
  <c r="R762" i="14"/>
  <c r="BJ94" i="71"/>
  <c r="BI97" i="71"/>
  <c r="R774" i="14"/>
  <c r="BZ102" i="71"/>
  <c r="AM103" i="71"/>
  <c r="AM104" i="71"/>
  <c r="CA105" i="71"/>
  <c r="CE105" i="71" s="1"/>
  <c r="CF105" i="71" s="1"/>
  <c r="AC106" i="71"/>
  <c r="AD106" i="71" s="1"/>
  <c r="AM107" i="71"/>
  <c r="BJ108" i="71"/>
  <c r="AA110" i="71"/>
  <c r="AA115" i="71"/>
  <c r="AC117" i="71"/>
  <c r="CA117" i="71"/>
  <c r="CE117" i="71" s="1"/>
  <c r="CF117" i="71" s="1"/>
  <c r="BJ117" i="71"/>
  <c r="AA119" i="71"/>
  <c r="BK121" i="71"/>
  <c r="AA122" i="71"/>
  <c r="AM122" i="71"/>
  <c r="CE123" i="71"/>
  <c r="BI124" i="71"/>
  <c r="BL124" i="71" s="1"/>
  <c r="R802" i="14"/>
  <c r="R806" i="14"/>
  <c r="BX136" i="71"/>
  <c r="CC136" i="71"/>
  <c r="CE136" i="71" s="1"/>
  <c r="BY149" i="71"/>
  <c r="BJ154" i="71"/>
  <c r="AA155" i="71"/>
  <c r="AB158" i="71"/>
  <c r="AM158" i="71"/>
  <c r="BY162" i="71"/>
  <c r="BF165" i="71"/>
  <c r="CB165" i="71"/>
  <c r="CD165" i="71" s="1"/>
  <c r="CF165" i="71" s="1"/>
  <c r="BW165" i="71"/>
  <c r="BY165" i="71" s="1"/>
  <c r="AM169" i="71"/>
  <c r="BI170" i="71"/>
  <c r="BL170" i="71" s="1"/>
  <c r="AA171" i="71"/>
  <c r="AM171" i="71"/>
  <c r="BI171" i="71"/>
  <c r="BL171" i="71" s="1"/>
  <c r="AC173" i="71"/>
  <c r="AD173" i="71" s="1"/>
  <c r="BK173" i="71"/>
  <c r="CD178" i="71"/>
  <c r="BZ182" i="71"/>
  <c r="CD182" i="71" s="1"/>
  <c r="AA185" i="71"/>
  <c r="AC187" i="71"/>
  <c r="AD187" i="71" s="1"/>
  <c r="CA187" i="71"/>
  <c r="CE187" i="71" s="1"/>
  <c r="CF187" i="71" s="1"/>
  <c r="BX188" i="71"/>
  <c r="BY188" i="71" s="1"/>
  <c r="CC188" i="71"/>
  <c r="R863" i="14"/>
  <c r="BZ191" i="71"/>
  <c r="CD191" i="71" s="1"/>
  <c r="CA197" i="71"/>
  <c r="CE197" i="71" s="1"/>
  <c r="BJ198" i="71"/>
  <c r="AM200" i="71"/>
  <c r="CC202" i="71"/>
  <c r="CE202" i="71" s="1"/>
  <c r="CF202" i="71" s="1"/>
  <c r="BX202" i="71"/>
  <c r="BY202" i="71" s="1"/>
  <c r="AA204" i="71"/>
  <c r="BK207" i="71"/>
  <c r="BJ214" i="71"/>
  <c r="BF215" i="71"/>
  <c r="BL215" i="71" s="1"/>
  <c r="BJ215" i="71"/>
  <c r="BJ216" i="71"/>
  <c r="CC221" i="71"/>
  <c r="BX221" i="71"/>
  <c r="BY221" i="71" s="1"/>
  <c r="R897" i="14"/>
  <c r="AC225" i="71"/>
  <c r="AD225" i="71" s="1"/>
  <c r="CA225" i="71"/>
  <c r="CE225" i="71" s="1"/>
  <c r="BX225" i="71"/>
  <c r="CC225" i="71"/>
  <c r="AM229" i="71"/>
  <c r="BI229" i="71"/>
  <c r="BL229" i="71" s="1"/>
  <c r="CE231" i="71"/>
  <c r="CF231" i="71" s="1"/>
  <c r="AB232" i="71"/>
  <c r="AD232" i="71" s="1"/>
  <c r="R920" i="14"/>
  <c r="R248" i="71"/>
  <c r="R299" i="71"/>
  <c r="AB299" i="71"/>
  <c r="Y827" i="14"/>
  <c r="Y825" i="14"/>
  <c r="BZ825" i="14" s="1"/>
  <c r="Y823" i="14"/>
  <c r="BZ823" i="14" s="1"/>
  <c r="Y821" i="14"/>
  <c r="AB821" i="14" s="1"/>
  <c r="AK821" i="14" s="1"/>
  <c r="Y819" i="14"/>
  <c r="AB819" i="14" s="1"/>
  <c r="AK819" i="14" s="1"/>
  <c r="Y817" i="14"/>
  <c r="Y813" i="14"/>
  <c r="Y811" i="14"/>
  <c r="Y807" i="14"/>
  <c r="AB807" i="14" s="1"/>
  <c r="AK807" i="14" s="1"/>
  <c r="Y805" i="14"/>
  <c r="AB805" i="14" s="1"/>
  <c r="AK805" i="14" s="1"/>
  <c r="Y803" i="14"/>
  <c r="BZ803" i="14" s="1"/>
  <c r="Y801" i="14"/>
  <c r="BZ801" i="14" s="1"/>
  <c r="Y799" i="14"/>
  <c r="AB799" i="14" s="1"/>
  <c r="AK799" i="14" s="1"/>
  <c r="Y797" i="14"/>
  <c r="Y795" i="14"/>
  <c r="AB795" i="14" s="1"/>
  <c r="AK795" i="14" s="1"/>
  <c r="Y793" i="14"/>
  <c r="Y791" i="14"/>
  <c r="AB791" i="14" s="1"/>
  <c r="Y789" i="14"/>
  <c r="AB789" i="14" s="1"/>
  <c r="Y788" i="14"/>
  <c r="BZ788" i="14" s="1"/>
  <c r="Y787" i="14"/>
  <c r="AB787" i="14" s="1"/>
  <c r="AK787" i="14" s="1"/>
  <c r="Y785" i="14"/>
  <c r="Y783" i="14"/>
  <c r="AB783" i="14" s="1"/>
  <c r="Y780" i="14"/>
  <c r="BZ780" i="14" s="1"/>
  <c r="Y779" i="14"/>
  <c r="AB779" i="14" s="1"/>
  <c r="Y777" i="14"/>
  <c r="Y775" i="14"/>
  <c r="Y773" i="14"/>
  <c r="AB773" i="14" s="1"/>
  <c r="AK773" i="14" s="1"/>
  <c r="Y771" i="14"/>
  <c r="AB771" i="14" s="1"/>
  <c r="AK771" i="14" s="1"/>
  <c r="Y769" i="14"/>
  <c r="Y768" i="14"/>
  <c r="Y767" i="14"/>
  <c r="AB767" i="14" s="1"/>
  <c r="AK767" i="14" s="1"/>
  <c r="Y765" i="14"/>
  <c r="Y764" i="14"/>
  <c r="Y763" i="14"/>
  <c r="AB763" i="14" s="1"/>
  <c r="AK763" i="14" s="1"/>
  <c r="Y761" i="14"/>
  <c r="BZ761" i="14" s="1"/>
  <c r="Y760" i="14"/>
  <c r="AB760" i="14" s="1"/>
  <c r="AK760" i="14" s="1"/>
  <c r="Y759" i="14"/>
  <c r="BZ759" i="14" s="1"/>
  <c r="Y757" i="14"/>
  <c r="Y755" i="14"/>
  <c r="AB755" i="14" s="1"/>
  <c r="Y753" i="14"/>
  <c r="Y751" i="14"/>
  <c r="AB751" i="14" s="1"/>
  <c r="AK751" i="14" s="1"/>
  <c r="Y749" i="14"/>
  <c r="Y745" i="14"/>
  <c r="Y743" i="14"/>
  <c r="AB743" i="14" s="1"/>
  <c r="AK743" i="14" s="1"/>
  <c r="Y739" i="14"/>
  <c r="AB739" i="14" s="1"/>
  <c r="AK739" i="14" s="1"/>
  <c r="Y737" i="14"/>
  <c r="Y735" i="14"/>
  <c r="AB735" i="14" s="1"/>
  <c r="Y733" i="14"/>
  <c r="AB733" i="14" s="1"/>
  <c r="AK733" i="14" s="1"/>
  <c r="Y731" i="14"/>
  <c r="AB731" i="14" s="1"/>
  <c r="AK731" i="14" s="1"/>
  <c r="Y729" i="14"/>
  <c r="AB729" i="14" s="1"/>
  <c r="Y727" i="14"/>
  <c r="AB727" i="14" s="1"/>
  <c r="AK727" i="14" s="1"/>
  <c r="Y725" i="14"/>
  <c r="AB725" i="14" s="1"/>
  <c r="AK725" i="14" s="1"/>
  <c r="Y723" i="14"/>
  <c r="AB723" i="14" s="1"/>
  <c r="AK723" i="14" s="1"/>
  <c r="Y721" i="14"/>
  <c r="BZ721" i="14" s="1"/>
  <c r="Y719" i="14"/>
  <c r="AB719" i="14" s="1"/>
  <c r="AK719" i="14" s="1"/>
  <c r="Y717" i="14"/>
  <c r="Y715" i="14"/>
  <c r="BZ715" i="14" s="1"/>
  <c r="Y713" i="14"/>
  <c r="BZ713" i="14" s="1"/>
  <c r="Y711" i="14"/>
  <c r="AB711" i="14" s="1"/>
  <c r="AK711" i="14" s="1"/>
  <c r="Y709" i="14"/>
  <c r="Y707" i="14"/>
  <c r="AB707" i="14" s="1"/>
  <c r="AK707" i="14" s="1"/>
  <c r="Y705" i="14"/>
  <c r="BZ705" i="14" s="1"/>
  <c r="Y703" i="14"/>
  <c r="BZ703" i="14" s="1"/>
  <c r="Y702" i="14"/>
  <c r="Y701" i="14"/>
  <c r="BZ701" i="14" s="1"/>
  <c r="Y699" i="14"/>
  <c r="AB699" i="14" s="1"/>
  <c r="AK699" i="14" s="1"/>
  <c r="Y697" i="14"/>
  <c r="BZ697" i="14" s="1"/>
  <c r="Y696" i="14"/>
  <c r="Y695" i="14"/>
  <c r="Y693" i="14"/>
  <c r="Y691" i="14"/>
  <c r="AB691" i="14" s="1"/>
  <c r="Y689" i="14"/>
  <c r="AB689" i="14" s="1"/>
  <c r="AK689" i="14" s="1"/>
  <c r="Y687" i="14"/>
  <c r="BZ687" i="14" s="1"/>
  <c r="AJ12" i="71"/>
  <c r="BK13" i="71"/>
  <c r="BK14" i="71"/>
  <c r="AC15" i="71"/>
  <c r="AM15" i="71"/>
  <c r="AM16" i="71"/>
  <c r="BI16" i="71"/>
  <c r="BL16" i="71" s="1"/>
  <c r="CD17" i="71"/>
  <c r="BK18" i="71"/>
  <c r="AA19" i="71"/>
  <c r="AM21" i="71"/>
  <c r="BI21" i="71"/>
  <c r="BI23" i="71"/>
  <c r="BL23" i="71" s="1"/>
  <c r="BJ26" i="71"/>
  <c r="BJ30" i="71"/>
  <c r="BJ32" i="71"/>
  <c r="CD32" i="71"/>
  <c r="BY33" i="71"/>
  <c r="BI34" i="71"/>
  <c r="AA36" i="71"/>
  <c r="AM36" i="71"/>
  <c r="BJ37" i="71"/>
  <c r="BI40" i="71"/>
  <c r="AA45" i="71"/>
  <c r="AM46" i="71"/>
  <c r="BI46" i="71"/>
  <c r="BL46" i="71" s="1"/>
  <c r="BI47" i="71"/>
  <c r="BL47" i="71" s="1"/>
  <c r="BF48" i="71"/>
  <c r="AM49" i="71"/>
  <c r="BI49" i="71"/>
  <c r="AB50" i="71"/>
  <c r="BZ53" i="71"/>
  <c r="CD53" i="71" s="1"/>
  <c r="BJ53" i="71"/>
  <c r="BI55" i="71"/>
  <c r="AA56" i="71"/>
  <c r="BK56" i="71"/>
  <c r="BI61" i="71"/>
  <c r="BL61" i="71" s="1"/>
  <c r="BF64" i="71"/>
  <c r="BL64" i="71" s="1"/>
  <c r="BJ65" i="71"/>
  <c r="AM66" i="71"/>
  <c r="BI66" i="71"/>
  <c r="BL66" i="71" s="1"/>
  <c r="BJ67" i="71"/>
  <c r="AM68" i="71"/>
  <c r="BK72" i="71"/>
  <c r="AA73" i="71"/>
  <c r="AA74" i="71"/>
  <c r="AM74" i="71"/>
  <c r="BI74" i="71"/>
  <c r="AA76" i="71"/>
  <c r="AA77" i="71"/>
  <c r="AM77" i="71"/>
  <c r="BI80" i="71"/>
  <c r="BI81" i="71"/>
  <c r="AM84" i="71"/>
  <c r="BI84" i="71"/>
  <c r="BK85" i="71"/>
  <c r="AM86" i="71"/>
  <c r="BI86" i="71"/>
  <c r="BL86" i="71" s="1"/>
  <c r="AM87" i="71"/>
  <c r="AA88" i="71"/>
  <c r="AB89" i="71"/>
  <c r="AD89" i="71" s="1"/>
  <c r="BK89" i="71"/>
  <c r="AM90" i="71"/>
  <c r="BI90" i="71"/>
  <c r="BL90" i="71" s="1"/>
  <c r="AA91" i="71"/>
  <c r="AM91" i="71"/>
  <c r="BI93" i="71"/>
  <c r="AA94" i="71"/>
  <c r="BK95" i="71"/>
  <c r="AM96" i="71"/>
  <c r="BI96" i="71"/>
  <c r="AM98" i="71"/>
  <c r="AM99" i="71"/>
  <c r="BJ101" i="71"/>
  <c r="BK103" i="71"/>
  <c r="BI105" i="71"/>
  <c r="AA106" i="71"/>
  <c r="AM106" i="71"/>
  <c r="BK108" i="71"/>
  <c r="AA109" i="71"/>
  <c r="BI109" i="71"/>
  <c r="BK110" i="71"/>
  <c r="BJ112" i="71"/>
  <c r="BJ113" i="71"/>
  <c r="BF118" i="71"/>
  <c r="BL118" i="71" s="1"/>
  <c r="BK120" i="71"/>
  <c r="AA121" i="71"/>
  <c r="BF122" i="71"/>
  <c r="BL122" i="71" s="1"/>
  <c r="AA123" i="71"/>
  <c r="CE124" i="71"/>
  <c r="BK125" i="71"/>
  <c r="AA126" i="71"/>
  <c r="AA127" i="71"/>
  <c r="AM131" i="71"/>
  <c r="BJ133" i="71"/>
  <c r="BK136" i="71"/>
  <c r="BI138" i="71"/>
  <c r="AA139" i="71"/>
  <c r="BI139" i="71"/>
  <c r="AB141" i="71"/>
  <c r="AM144" i="71"/>
  <c r="AB145" i="71"/>
  <c r="CA149" i="71"/>
  <c r="BI152" i="71"/>
  <c r="BK153" i="71"/>
  <c r="BK154" i="71"/>
  <c r="AA158" i="71"/>
  <c r="BK158" i="71"/>
  <c r="R159" i="71"/>
  <c r="AM162" i="71"/>
  <c r="BI162" i="71"/>
  <c r="BL162" i="71" s="1"/>
  <c r="BZ163" i="71"/>
  <c r="CD163" i="71" s="1"/>
  <c r="AA168" i="71"/>
  <c r="BK169" i="71"/>
  <c r="AA170" i="71"/>
  <c r="BK170" i="71"/>
  <c r="AA172" i="71"/>
  <c r="AA173" i="71"/>
  <c r="AC175" i="71"/>
  <c r="CE175" i="71"/>
  <c r="AM179" i="71"/>
  <c r="BX179" i="71"/>
  <c r="CC179" i="71"/>
  <c r="AA180" i="71"/>
  <c r="AM182" i="71"/>
  <c r="BI182" i="71"/>
  <c r="BL182" i="71" s="1"/>
  <c r="BY182" i="71"/>
  <c r="AM183" i="71"/>
  <c r="BI183" i="71"/>
  <c r="BL183" i="71" s="1"/>
  <c r="BK185" i="71"/>
  <c r="AA186" i="71"/>
  <c r="BY186" i="71"/>
  <c r="BI187" i="71"/>
  <c r="AA189" i="71"/>
  <c r="AM192" i="71"/>
  <c r="R868" i="14"/>
  <c r="BZ196" i="71"/>
  <c r="AA197" i="71"/>
  <c r="AA199" i="71"/>
  <c r="R873" i="14"/>
  <c r="CA201" i="71"/>
  <c r="CE201" i="71" s="1"/>
  <c r="BW204" i="71"/>
  <c r="CB204" i="71"/>
  <c r="AA205" i="71"/>
  <c r="AB209" i="71"/>
  <c r="AA209" i="71"/>
  <c r="R883" i="14"/>
  <c r="AC211" i="71"/>
  <c r="AD211" i="71" s="1"/>
  <c r="BK211" i="71"/>
  <c r="R885" i="14"/>
  <c r="BZ213" i="71"/>
  <c r="BI213" i="71"/>
  <c r="BL213" i="71" s="1"/>
  <c r="AM217" i="71"/>
  <c r="BI217" i="71"/>
  <c r="BL217" i="71" s="1"/>
  <c r="BI227" i="71"/>
  <c r="BL227" i="71" s="1"/>
  <c r="BK231" i="71"/>
  <c r="BI236" i="71"/>
  <c r="BL236" i="71" s="1"/>
  <c r="R243" i="71"/>
  <c r="AA246" i="71"/>
  <c r="CB247" i="71"/>
  <c r="BW247" i="71"/>
  <c r="AC252" i="71"/>
  <c r="AD252" i="71" s="1"/>
  <c r="CC252" i="71"/>
  <c r="BX252" i="71"/>
  <c r="BY252" i="71" s="1"/>
  <c r="BJ275" i="71"/>
  <c r="BK276" i="71"/>
  <c r="BK277" i="71"/>
  <c r="AC278" i="71"/>
  <c r="AD278" i="71" s="1"/>
  <c r="AC287" i="71"/>
  <c r="AY287" i="71" s="1"/>
  <c r="R995" i="14"/>
  <c r="AC323" i="71"/>
  <c r="AY323" i="71" s="1"/>
  <c r="AA330" i="71"/>
  <c r="AA334" i="71"/>
  <c r="AB334" i="71"/>
  <c r="AX334" i="71" s="1"/>
  <c r="BF157" i="71"/>
  <c r="R834" i="14"/>
  <c r="AA169" i="71"/>
  <c r="R844" i="14"/>
  <c r="BJ172" i="71"/>
  <c r="R849" i="14"/>
  <c r="AM178" i="71"/>
  <c r="BI178" i="71"/>
  <c r="R853" i="14"/>
  <c r="BI181" i="71"/>
  <c r="AC184" i="71"/>
  <c r="AD184" i="71" s="1"/>
  <c r="AM185" i="71"/>
  <c r="R861" i="14"/>
  <c r="BK189" i="71"/>
  <c r="R864" i="14"/>
  <c r="AM193" i="71"/>
  <c r="BF195" i="71"/>
  <c r="BL195" i="71" s="1"/>
  <c r="BK196" i="71"/>
  <c r="BK200" i="71"/>
  <c r="BI201" i="71"/>
  <c r="BI202" i="71"/>
  <c r="BL202" i="71" s="1"/>
  <c r="R876" i="14"/>
  <c r="BF204" i="71"/>
  <c r="AM205" i="71"/>
  <c r="BJ206" i="71"/>
  <c r="R880" i="14"/>
  <c r="BJ210" i="71"/>
  <c r="AM212" i="71"/>
  <c r="AA213" i="71"/>
  <c r="BK213" i="71"/>
  <c r="BI214" i="71"/>
  <c r="BL214" i="71" s="1"/>
  <c r="AA217" i="71"/>
  <c r="AM218" i="71"/>
  <c r="AM219" i="71"/>
  <c r="R898" i="14"/>
  <c r="BW226" i="71"/>
  <c r="BY226" i="71" s="1"/>
  <c r="CB226" i="71"/>
  <c r="BK227" i="71"/>
  <c r="R900" i="14"/>
  <c r="BZ228" i="71"/>
  <c r="CD228" i="71" s="1"/>
  <c r="R903" i="14"/>
  <c r="AB231" i="71"/>
  <c r="AD231" i="71" s="1"/>
  <c r="CA232" i="71"/>
  <c r="CE232" i="71" s="1"/>
  <c r="AC232" i="71"/>
  <c r="BJ233" i="71"/>
  <c r="BJ234" i="71"/>
  <c r="BF234" i="71"/>
  <c r="BL234" i="71" s="1"/>
  <c r="BI235" i="71"/>
  <c r="BL235" i="71" s="1"/>
  <c r="BK239" i="71"/>
  <c r="AM243" i="71"/>
  <c r="BF250" i="71"/>
  <c r="BL250" i="71" s="1"/>
  <c r="BW251" i="71"/>
  <c r="CB251" i="71"/>
  <c r="CC263" i="71"/>
  <c r="BX263" i="71"/>
  <c r="BY263" i="71" s="1"/>
  <c r="AA265" i="71"/>
  <c r="AM269" i="71"/>
  <c r="AM277" i="71"/>
  <c r="BI277" i="71"/>
  <c r="BL277" i="71" s="1"/>
  <c r="R983" i="14"/>
  <c r="AB311" i="71"/>
  <c r="AC316" i="71"/>
  <c r="AB324" i="71"/>
  <c r="R324" i="71"/>
  <c r="AA328" i="71"/>
  <c r="BJ217" i="71"/>
  <c r="BK218" i="71"/>
  <c r="AM222" i="71"/>
  <c r="AM223" i="71"/>
  <c r="BI223" i="71"/>
  <c r="BI224" i="71"/>
  <c r="AM225" i="71"/>
  <c r="BI225" i="71"/>
  <c r="BL225" i="71" s="1"/>
  <c r="AM226" i="71"/>
  <c r="AM227" i="71"/>
  <c r="AC228" i="71"/>
  <c r="BJ229" i="71"/>
  <c r="BK230" i="71"/>
  <c r="AM232" i="71"/>
  <c r="BI232" i="71"/>
  <c r="BL232" i="71" s="1"/>
  <c r="AA234" i="71"/>
  <c r="BY235" i="71"/>
  <c r="R236" i="71"/>
  <c r="AA236" i="71"/>
  <c r="AA238" i="71"/>
  <c r="AM238" i="71"/>
  <c r="BI238" i="71"/>
  <c r="BF242" i="71"/>
  <c r="BL242" i="71" s="1"/>
  <c r="BK244" i="71"/>
  <c r="R925" i="14"/>
  <c r="BF260" i="71"/>
  <c r="BL260" i="71" s="1"/>
  <c r="BY260" i="71"/>
  <c r="BK262" i="71"/>
  <c r="AM266" i="71"/>
  <c r="BW267" i="71"/>
  <c r="BY267" i="71" s="1"/>
  <c r="CB267" i="71"/>
  <c r="CD267" i="71" s="1"/>
  <c r="CF267" i="71" s="1"/>
  <c r="BJ268" i="71"/>
  <c r="CA272" i="71"/>
  <c r="CE272" i="71" s="1"/>
  <c r="AM273" i="71"/>
  <c r="AB291" i="71"/>
  <c r="AX291" i="71" s="1"/>
  <c r="R291" i="71"/>
  <c r="R978" i="14"/>
  <c r="R979" i="14"/>
  <c r="R991" i="14"/>
  <c r="AB314" i="71"/>
  <c r="R314" i="71"/>
  <c r="R1009" i="14"/>
  <c r="AB340" i="71"/>
  <c r="AA345" i="71"/>
  <c r="AC349" i="71"/>
  <c r="AY349" i="71" s="1"/>
  <c r="R247" i="71"/>
  <c r="BJ248" i="71"/>
  <c r="AA249" i="71"/>
  <c r="AM251" i="71"/>
  <c r="AA254" i="71"/>
  <c r="AM255" i="71"/>
  <c r="BK256" i="71"/>
  <c r="BI257" i="71"/>
  <c r="BZ261" i="71"/>
  <c r="AA261" i="71"/>
  <c r="AM261" i="71"/>
  <c r="BI261" i="71"/>
  <c r="BK263" i="71"/>
  <c r="BI264" i="71"/>
  <c r="AB265" i="71"/>
  <c r="AD265" i="71" s="1"/>
  <c r="AA266" i="71"/>
  <c r="BK270" i="71"/>
  <c r="AA273" i="71"/>
  <c r="AM274" i="71"/>
  <c r="BK275" i="71"/>
  <c r="AB277" i="71"/>
  <c r="AD277" i="71" s="1"/>
  <c r="AA281" i="71"/>
  <c r="AA287" i="71"/>
  <c r="AC289" i="71"/>
  <c r="AY289" i="71" s="1"/>
  <c r="AA292" i="71"/>
  <c r="AA300" i="71"/>
  <c r="AB302" i="71"/>
  <c r="AX302" i="71" s="1"/>
  <c r="AA306" i="71"/>
  <c r="AA310" i="71"/>
  <c r="AA327" i="71"/>
  <c r="AA332" i="71"/>
  <c r="AA335" i="71"/>
  <c r="AC336" i="71"/>
  <c r="AA338" i="71"/>
  <c r="AA343" i="71"/>
  <c r="AA344" i="71"/>
  <c r="AA351" i="71"/>
  <c r="AU31" i="56"/>
  <c r="G12" i="72"/>
  <c r="AG31" i="56"/>
  <c r="G7" i="31"/>
  <c r="V1036" i="14"/>
  <c r="V12" i="14"/>
  <c r="Q1036" i="14"/>
  <c r="D54" i="65"/>
  <c r="D72" i="11"/>
  <c r="N12" i="14"/>
  <c r="I1036" i="14"/>
  <c r="I12" i="14"/>
  <c r="R683" i="14"/>
  <c r="Z673" i="14"/>
  <c r="C75" i="11"/>
  <c r="Y570" i="14"/>
  <c r="Z560" i="14"/>
  <c r="CA560" i="14" s="1"/>
  <c r="R558" i="14"/>
  <c r="Z555" i="14"/>
  <c r="CA555" i="14" s="1"/>
  <c r="Y554" i="14"/>
  <c r="AB554" i="14" s="1"/>
  <c r="Z549" i="14"/>
  <c r="Z546" i="14"/>
  <c r="R535" i="14"/>
  <c r="BZ535" i="14"/>
  <c r="Z534" i="14"/>
  <c r="AC534" i="14" s="1"/>
  <c r="AL534" i="14" s="1"/>
  <c r="Y522" i="14"/>
  <c r="BZ522" i="14" s="1"/>
  <c r="Z515" i="14"/>
  <c r="CA515" i="14" s="1"/>
  <c r="Z512" i="14"/>
  <c r="D73" i="11"/>
  <c r="C73" i="11"/>
  <c r="Y509" i="14"/>
  <c r="AB509" i="14" s="1"/>
  <c r="D76" i="11"/>
  <c r="E76" i="11" s="1"/>
  <c r="D90" i="17"/>
  <c r="E90" i="17" s="1"/>
  <c r="C92" i="65"/>
  <c r="C19" i="65" s="1"/>
  <c r="C85" i="65"/>
  <c r="D85" i="65"/>
  <c r="D12" i="65" s="1"/>
  <c r="C86" i="65"/>
  <c r="C91" i="65"/>
  <c r="C18" i="65" s="1"/>
  <c r="D56" i="65"/>
  <c r="D116" i="57"/>
  <c r="X12" i="14"/>
  <c r="M12" i="14"/>
  <c r="AW23" i="17"/>
  <c r="BC50" i="17"/>
  <c r="D75" i="11"/>
  <c r="R508" i="14"/>
  <c r="C52" i="65"/>
  <c r="C15" i="65" s="1"/>
  <c r="AX60" i="17"/>
  <c r="BG60" i="17" s="1"/>
  <c r="E88" i="17"/>
  <c r="C50" i="65"/>
  <c r="E51" i="17"/>
  <c r="AX89" i="17"/>
  <c r="C58" i="65"/>
  <c r="C21" i="65" s="1"/>
  <c r="C60" i="65"/>
  <c r="C23" i="65" s="1"/>
  <c r="D78" i="62"/>
  <c r="H78" i="62" s="1"/>
  <c r="R556" i="14"/>
  <c r="R553" i="14"/>
  <c r="E53" i="65"/>
  <c r="C49" i="65"/>
  <c r="E49" i="65" s="1"/>
  <c r="C51" i="65"/>
  <c r="C14" i="65" s="1"/>
  <c r="C72" i="11"/>
  <c r="U12" i="14"/>
  <c r="AB508" i="14"/>
  <c r="D60" i="65"/>
  <c r="D23" i="65" s="1"/>
  <c r="T12" i="14"/>
  <c r="U1036" i="14"/>
  <c r="P1036" i="14"/>
  <c r="K1036" i="14"/>
  <c r="BZ507" i="14"/>
  <c r="AB507" i="14"/>
  <c r="R674" i="14"/>
  <c r="Y603" i="14"/>
  <c r="BZ603" i="14" s="1"/>
  <c r="Y587" i="14"/>
  <c r="Z585" i="14"/>
  <c r="AB575" i="14"/>
  <c r="AK575" i="14" s="1"/>
  <c r="R572" i="14"/>
  <c r="Y571" i="14"/>
  <c r="Z569" i="14"/>
  <c r="AC569" i="14" s="1"/>
  <c r="AL569" i="14" s="1"/>
  <c r="Z566" i="14"/>
  <c r="AC566" i="14" s="1"/>
  <c r="AL566" i="14" s="1"/>
  <c r="Y563" i="14"/>
  <c r="R562" i="14"/>
  <c r="Z558" i="14"/>
  <c r="Y555" i="14"/>
  <c r="R550" i="14"/>
  <c r="Y549" i="14"/>
  <c r="AB549" i="14" s="1"/>
  <c r="R542" i="14"/>
  <c r="Y540" i="14"/>
  <c r="BZ540" i="14" s="1"/>
  <c r="Z538" i="14"/>
  <c r="Y537" i="14"/>
  <c r="BZ537" i="14" s="1"/>
  <c r="Z535" i="14"/>
  <c r="CA535" i="14" s="1"/>
  <c r="Y534" i="14"/>
  <c r="AB534" i="14" s="1"/>
  <c r="AK534" i="14" s="1"/>
  <c r="R533" i="14"/>
  <c r="Y531" i="14"/>
  <c r="BZ531" i="14" s="1"/>
  <c r="Z529" i="14"/>
  <c r="Y528" i="14"/>
  <c r="BZ528" i="14" s="1"/>
  <c r="Z526" i="14"/>
  <c r="AC526" i="14" s="1"/>
  <c r="AL526" i="14" s="1"/>
  <c r="R524" i="14"/>
  <c r="Y523" i="14"/>
  <c r="AB523" i="14" s="1"/>
  <c r="Z521" i="14"/>
  <c r="AC521" i="14" s="1"/>
  <c r="AL521" i="14" s="1"/>
  <c r="Z518" i="14"/>
  <c r="R516" i="14"/>
  <c r="Y515" i="14"/>
  <c r="Z513" i="14"/>
  <c r="CA513" i="14" s="1"/>
  <c r="Y512" i="14"/>
  <c r="R511" i="14"/>
  <c r="R759" i="14"/>
  <c r="R804" i="14"/>
  <c r="CA804" i="14"/>
  <c r="Y1018" i="14"/>
  <c r="AB1018" i="14" s="1"/>
  <c r="Y1016" i="14"/>
  <c r="Y968" i="14"/>
  <c r="Y960" i="14"/>
  <c r="BZ960" i="14" s="1"/>
  <c r="Y950" i="14"/>
  <c r="Y942" i="14"/>
  <c r="AB942" i="14" s="1"/>
  <c r="AK942" i="14" s="1"/>
  <c r="Y938" i="14"/>
  <c r="Y930" i="14"/>
  <c r="Y918" i="14"/>
  <c r="Y916" i="14"/>
  <c r="Y910" i="14"/>
  <c r="AB910" i="14" s="1"/>
  <c r="Y908" i="14"/>
  <c r="Y906" i="14"/>
  <c r="Y902" i="14"/>
  <c r="BZ902" i="14" s="1"/>
  <c r="Y896" i="14"/>
  <c r="AB896" i="14" s="1"/>
  <c r="AK896" i="14" s="1"/>
  <c r="Y894" i="14"/>
  <c r="AB894" i="14" s="1"/>
  <c r="AK894" i="14" s="1"/>
  <c r="Y892" i="14"/>
  <c r="Y890" i="14"/>
  <c r="Y888" i="14"/>
  <c r="AB888" i="14" s="1"/>
  <c r="Y886" i="14"/>
  <c r="BZ886" i="14" s="1"/>
  <c r="Y878" i="14"/>
  <c r="Y876" i="14"/>
  <c r="BZ876" i="14" s="1"/>
  <c r="Y874" i="14"/>
  <c r="BZ874" i="14" s="1"/>
  <c r="Y872" i="14"/>
  <c r="AB872" i="14" s="1"/>
  <c r="AK872" i="14" s="1"/>
  <c r="Y870" i="14"/>
  <c r="AB870" i="14" s="1"/>
  <c r="AK870" i="14" s="1"/>
  <c r="Y868" i="14"/>
  <c r="Y866" i="14"/>
  <c r="Y864" i="14"/>
  <c r="BZ864" i="14" s="1"/>
  <c r="AB696" i="14"/>
  <c r="AK696" i="14" s="1"/>
  <c r="BZ575" i="14"/>
  <c r="R573" i="14"/>
  <c r="AB578" i="14"/>
  <c r="BZ602" i="14"/>
  <c r="AB602" i="14"/>
  <c r="CC1004" i="14"/>
  <c r="BX1004" i="14"/>
  <c r="CC700" i="14"/>
  <c r="BX700" i="14"/>
  <c r="CC709" i="14"/>
  <c r="CC908" i="14"/>
  <c r="BX908" i="14"/>
  <c r="BX821" i="14"/>
  <c r="CC821" i="14"/>
  <c r="BZ744" i="14"/>
  <c r="Y862" i="14"/>
  <c r="BZ862" i="14" s="1"/>
  <c r="Y860" i="14"/>
  <c r="AB860" i="14" s="1"/>
  <c r="Y858" i="14"/>
  <c r="Y856" i="14"/>
  <c r="Y854" i="14"/>
  <c r="Y850" i="14"/>
  <c r="Y848" i="14"/>
  <c r="Y846" i="14"/>
  <c r="Y844" i="14"/>
  <c r="BZ844" i="14" s="1"/>
  <c r="Y842" i="14"/>
  <c r="AB842" i="14" s="1"/>
  <c r="Y840" i="14"/>
  <c r="Y838" i="14"/>
  <c r="BZ838" i="14" s="1"/>
  <c r="Y832" i="14"/>
  <c r="BZ832" i="14" s="1"/>
  <c r="Y830" i="14"/>
  <c r="BZ830" i="14" s="1"/>
  <c r="Y828" i="14"/>
  <c r="Y826" i="14"/>
  <c r="Y824" i="14"/>
  <c r="AB824" i="14" s="1"/>
  <c r="AK824" i="14" s="1"/>
  <c r="Y822" i="14"/>
  <c r="AB822" i="14" s="1"/>
  <c r="AK822" i="14" s="1"/>
  <c r="Y820" i="14"/>
  <c r="AB820" i="14" s="1"/>
  <c r="AK820" i="14" s="1"/>
  <c r="Y818" i="14"/>
  <c r="Y814" i="14"/>
  <c r="Y810" i="14"/>
  <c r="Y808" i="14"/>
  <c r="BZ808" i="14" s="1"/>
  <c r="Y806" i="14"/>
  <c r="BZ806" i="14" s="1"/>
  <c r="Y804" i="14"/>
  <c r="AB804" i="14" s="1"/>
  <c r="AK804" i="14" s="1"/>
  <c r="Y802" i="14"/>
  <c r="BZ802" i="14" s="1"/>
  <c r="Y800" i="14"/>
  <c r="Y798" i="14"/>
  <c r="Y796" i="14"/>
  <c r="Y794" i="14"/>
  <c r="Y792" i="14"/>
  <c r="BZ792" i="14" s="1"/>
  <c r="Y790" i="14"/>
  <c r="AB790" i="14" s="1"/>
  <c r="Y786" i="14"/>
  <c r="AB786" i="14" s="1"/>
  <c r="Y782" i="14"/>
  <c r="BZ782" i="14" s="1"/>
  <c r="Y778" i="14"/>
  <c r="AB778" i="14" s="1"/>
  <c r="AK778" i="14" s="1"/>
  <c r="Y776" i="14"/>
  <c r="AB776" i="14" s="1"/>
  <c r="Y774" i="14"/>
  <c r="AB774" i="14" s="1"/>
  <c r="AK774" i="14" s="1"/>
  <c r="Y772" i="14"/>
  <c r="BZ772" i="14" s="1"/>
  <c r="Y770" i="14"/>
  <c r="Y766" i="14"/>
  <c r="AB766" i="14" s="1"/>
  <c r="AK766" i="14" s="1"/>
  <c r="Y762" i="14"/>
  <c r="Y758" i="14"/>
  <c r="BZ758" i="14" s="1"/>
  <c r="Y756" i="14"/>
  <c r="BZ756" i="14" s="1"/>
  <c r="Y754" i="14"/>
  <c r="AB754" i="14" s="1"/>
  <c r="AK754" i="14" s="1"/>
  <c r="Y752" i="14"/>
  <c r="Y750" i="14"/>
  <c r="Y746" i="14"/>
  <c r="Y742" i="14"/>
  <c r="BZ742" i="14" s="1"/>
  <c r="Y740" i="14"/>
  <c r="BZ740" i="14" s="1"/>
  <c r="Y738" i="14"/>
  <c r="Y736" i="14"/>
  <c r="AB736" i="14" s="1"/>
  <c r="AK736" i="14" s="1"/>
  <c r="Y734" i="14"/>
  <c r="Y732" i="14"/>
  <c r="AB732" i="14" s="1"/>
  <c r="AK732" i="14" s="1"/>
  <c r="Y730" i="14"/>
  <c r="Y728" i="14"/>
  <c r="Y726" i="14"/>
  <c r="Y724" i="14"/>
  <c r="AB724" i="14" s="1"/>
  <c r="Y722" i="14"/>
  <c r="Y720" i="14"/>
  <c r="AB720" i="14" s="1"/>
  <c r="AK720" i="14" s="1"/>
  <c r="Y718" i="14"/>
  <c r="Y716" i="14"/>
  <c r="BZ716" i="14" s="1"/>
  <c r="Y714" i="14"/>
  <c r="BZ714" i="14" s="1"/>
  <c r="Y712" i="14"/>
  <c r="BZ712" i="14" s="1"/>
  <c r="Y710" i="14"/>
  <c r="BZ710" i="14" s="1"/>
  <c r="Y708" i="14"/>
  <c r="Y706" i="14"/>
  <c r="Y704" i="14"/>
  <c r="BZ704" i="14" s="1"/>
  <c r="Y700" i="14"/>
  <c r="BZ700" i="14" s="1"/>
  <c r="Y698" i="14"/>
  <c r="BZ698" i="14" s="1"/>
  <c r="Y694" i="14"/>
  <c r="AB694" i="14" s="1"/>
  <c r="AK694" i="14" s="1"/>
  <c r="Y692" i="14"/>
  <c r="Y690" i="14"/>
  <c r="BZ690" i="14" s="1"/>
  <c r="Y688" i="14"/>
  <c r="BZ688" i="14" s="1"/>
  <c r="AV12" i="14"/>
  <c r="S1036" i="14"/>
  <c r="W1036" i="14"/>
  <c r="O1036" i="14"/>
  <c r="CC861" i="14"/>
  <c r="BX861" i="14"/>
  <c r="BX825" i="14"/>
  <c r="CC825" i="14"/>
  <c r="T1036" i="14"/>
  <c r="X1036" i="14"/>
  <c r="M1036" i="14"/>
  <c r="AC657" i="14"/>
  <c r="AL657" i="14" s="1"/>
  <c r="CA657" i="14"/>
  <c r="CC785" i="14"/>
  <c r="BX785" i="14"/>
  <c r="BX764" i="14"/>
  <c r="CC764" i="14"/>
  <c r="AC804" i="14"/>
  <c r="AL804" i="14" s="1"/>
  <c r="CA796" i="14"/>
  <c r="Y682" i="14"/>
  <c r="Y668" i="14"/>
  <c r="AB668" i="14" s="1"/>
  <c r="AK668" i="14" s="1"/>
  <c r="Y684" i="14"/>
  <c r="BZ684" i="14" s="1"/>
  <c r="Z682" i="14"/>
  <c r="AC682" i="14" s="1"/>
  <c r="AL682" i="14" s="1"/>
  <c r="Y681" i="14"/>
  <c r="BZ681" i="14" s="1"/>
  <c r="Z679" i="14"/>
  <c r="AC679" i="14" s="1"/>
  <c r="AL679" i="14" s="1"/>
  <c r="R678" i="14"/>
  <c r="Z676" i="14"/>
  <c r="AC676" i="14" s="1"/>
  <c r="AL676" i="14" s="1"/>
  <c r="Y673" i="14"/>
  <c r="Z671" i="14"/>
  <c r="AC671" i="14" s="1"/>
  <c r="AL671" i="14" s="1"/>
  <c r="Y670" i="14"/>
  <c r="BZ670" i="14" s="1"/>
  <c r="R668" i="14"/>
  <c r="Y665" i="14"/>
  <c r="AB665" i="14" s="1"/>
  <c r="Z663" i="14"/>
  <c r="AC663" i="14" s="1"/>
  <c r="AL663" i="14" s="1"/>
  <c r="R663" i="14"/>
  <c r="Y662" i="14"/>
  <c r="BZ662" i="14" s="1"/>
  <c r="Z660" i="14"/>
  <c r="CA660" i="14" s="1"/>
  <c r="Y657" i="14"/>
  <c r="AB657" i="14" s="1"/>
  <c r="R657" i="14"/>
  <c r="R654" i="14"/>
  <c r="R651" i="14"/>
  <c r="Z649" i="14"/>
  <c r="Y648" i="14"/>
  <c r="BZ648" i="14" s="1"/>
  <c r="Z646" i="14"/>
  <c r="AC646" i="14" s="1"/>
  <c r="AL646" i="14" s="1"/>
  <c r="R646" i="14"/>
  <c r="Y643" i="14"/>
  <c r="BZ643" i="14" s="1"/>
  <c r="Z641" i="14"/>
  <c r="CA641" i="14" s="1"/>
  <c r="Y640" i="14"/>
  <c r="AB640" i="14" s="1"/>
  <c r="Z634" i="14"/>
  <c r="CA634" i="14" s="1"/>
  <c r="R631" i="14"/>
  <c r="Z628" i="14"/>
  <c r="AC628" i="14" s="1"/>
  <c r="Y625" i="14"/>
  <c r="AB625" i="14" s="1"/>
  <c r="R625" i="14"/>
  <c r="Z623" i="14"/>
  <c r="CA623" i="14" s="1"/>
  <c r="Y622" i="14"/>
  <c r="AB622" i="14" s="1"/>
  <c r="R622" i="14"/>
  <c r="Z620" i="14"/>
  <c r="AC620" i="14" s="1"/>
  <c r="AL620" i="14" s="1"/>
  <c r="Z619" i="14"/>
  <c r="AC619" i="14" s="1"/>
  <c r="Z617" i="14"/>
  <c r="AA617" i="14" s="1"/>
  <c r="R617" i="14"/>
  <c r="Y616" i="14"/>
  <c r="AB616" i="14" s="1"/>
  <c r="Z614" i="14"/>
  <c r="R614" i="14"/>
  <c r="Y611" i="14"/>
  <c r="Z609" i="14"/>
  <c r="CA609" i="14" s="1"/>
  <c r="R609" i="14"/>
  <c r="Y608" i="14"/>
  <c r="BZ608" i="14" s="1"/>
  <c r="Z606" i="14"/>
  <c r="CA606" i="14" s="1"/>
  <c r="Z601" i="14"/>
  <c r="AC601" i="14" s="1"/>
  <c r="AL601" i="14" s="1"/>
  <c r="R601" i="14"/>
  <c r="Y600" i="14"/>
  <c r="AB600" i="14" s="1"/>
  <c r="R600" i="14"/>
  <c r="Z598" i="14"/>
  <c r="AC598" i="14" s="1"/>
  <c r="AL598" i="14" s="1"/>
  <c r="R598" i="14"/>
  <c r="Y595" i="14"/>
  <c r="R595" i="14"/>
  <c r="Z594" i="14"/>
  <c r="AA594" i="14" s="1"/>
  <c r="Z593" i="14"/>
  <c r="R593" i="14"/>
  <c r="Y592" i="14"/>
  <c r="BZ592" i="14" s="1"/>
  <c r="R592" i="14"/>
  <c r="Y591" i="14"/>
  <c r="AB591" i="14" s="1"/>
  <c r="AK591" i="14" s="1"/>
  <c r="Z590" i="14"/>
  <c r="CA590" i="14" s="1"/>
  <c r="R590" i="14"/>
  <c r="Y588" i="14"/>
  <c r="BZ588" i="14" s="1"/>
  <c r="Y584" i="14"/>
  <c r="BZ584" i="14" s="1"/>
  <c r="R584" i="14"/>
  <c r="Z582" i="14"/>
  <c r="R582" i="14"/>
  <c r="Y579" i="14"/>
  <c r="AA579" i="14" s="1"/>
  <c r="R579" i="14"/>
  <c r="Z577" i="14"/>
  <c r="R577" i="14"/>
  <c r="Y576" i="14"/>
  <c r="AB576" i="14" s="1"/>
  <c r="R576" i="14"/>
  <c r="Z574" i="14"/>
  <c r="Y572" i="14"/>
  <c r="AB572" i="14" s="1"/>
  <c r="AK572" i="14" s="1"/>
  <c r="Z571" i="14"/>
  <c r="AC571" i="14" s="1"/>
  <c r="AL571" i="14" s="1"/>
  <c r="R570" i="14"/>
  <c r="Z568" i="14"/>
  <c r="AC568" i="14" s="1"/>
  <c r="AL568" i="14" s="1"/>
  <c r="R568" i="14"/>
  <c r="Y565" i="14"/>
  <c r="AB565" i="14" s="1"/>
  <c r="Y562" i="14"/>
  <c r="AB562" i="14" s="1"/>
  <c r="Y557" i="14"/>
  <c r="AA557" i="14" s="1"/>
  <c r="R557" i="14"/>
  <c r="Y552" i="14"/>
  <c r="Y551" i="14"/>
  <c r="R551" i="14"/>
  <c r="Z550" i="14"/>
  <c r="CA550" i="14" s="1"/>
  <c r="Y548" i="14"/>
  <c r="BZ548" i="14" s="1"/>
  <c r="R546" i="14"/>
  <c r="Z545" i="14"/>
  <c r="AC545" i="14" s="1"/>
  <c r="AL545" i="14" s="1"/>
  <c r="Y543" i="14"/>
  <c r="BZ543" i="14" s="1"/>
  <c r="Z540" i="14"/>
  <c r="CA540" i="14" s="1"/>
  <c r="Z537" i="14"/>
  <c r="AC537" i="14" s="1"/>
  <c r="AL537" i="14" s="1"/>
  <c r="R537" i="14"/>
  <c r="Y536" i="14"/>
  <c r="R534" i="14"/>
  <c r="Z531" i="14"/>
  <c r="AC531" i="14" s="1"/>
  <c r="AL531" i="14" s="1"/>
  <c r="Y530" i="14"/>
  <c r="R530" i="14"/>
  <c r="Y529" i="14"/>
  <c r="Z528" i="14"/>
  <c r="AC528" i="14" s="1"/>
  <c r="AL528" i="14" s="1"/>
  <c r="Z527" i="14"/>
  <c r="R525" i="14"/>
  <c r="R523" i="14"/>
  <c r="R522" i="14"/>
  <c r="Y518" i="14"/>
  <c r="AB518" i="14" s="1"/>
  <c r="Y517" i="14"/>
  <c r="BZ517" i="14" s="1"/>
  <c r="Y514" i="14"/>
  <c r="AB514" i="14" s="1"/>
  <c r="R658" i="14"/>
  <c r="Y655" i="14"/>
  <c r="R653" i="14"/>
  <c r="Y649" i="14"/>
  <c r="Z647" i="14"/>
  <c r="CA647" i="14" s="1"/>
  <c r="R647" i="14"/>
  <c r="R644" i="14"/>
  <c r="Y641" i="14"/>
  <c r="Z638" i="14"/>
  <c r="Z635" i="14"/>
  <c r="AC635" i="14" s="1"/>
  <c r="AL635" i="14" s="1"/>
  <c r="Y634" i="14"/>
  <c r="Z629" i="14"/>
  <c r="CA629" i="14" s="1"/>
  <c r="R629" i="14"/>
  <c r="R626" i="14"/>
  <c r="Z621" i="14"/>
  <c r="CA621" i="14" s="1"/>
  <c r="Z615" i="14"/>
  <c r="CA615" i="14" s="1"/>
  <c r="R615" i="14"/>
  <c r="Y614" i="14"/>
  <c r="BZ614" i="14" s="1"/>
  <c r="R612" i="14"/>
  <c r="Z604" i="14"/>
  <c r="CA604" i="14" s="1"/>
  <c r="Y598" i="14"/>
  <c r="Z596" i="14"/>
  <c r="R596" i="14"/>
  <c r="Z591" i="14"/>
  <c r="Z588" i="14"/>
  <c r="R588" i="14"/>
  <c r="Y582" i="14"/>
  <c r="Z580" i="14"/>
  <c r="AC580" i="14" s="1"/>
  <c r="AL580" i="14" s="1"/>
  <c r="R580" i="14"/>
  <c r="Z572" i="14"/>
  <c r="AC572" i="14" s="1"/>
  <c r="AL572" i="14" s="1"/>
  <c r="R552" i="14"/>
  <c r="Z544" i="14"/>
  <c r="F44" i="56"/>
  <c r="F19" i="56" s="1"/>
  <c r="Z507" i="14"/>
  <c r="AV17" i="56"/>
  <c r="AC533" i="14"/>
  <c r="AL533" i="14" s="1"/>
  <c r="CA533" i="14"/>
  <c r="BZ594" i="14"/>
  <c r="Q23" i="57"/>
  <c r="Q21" i="57"/>
  <c r="BX966" i="14"/>
  <c r="CC966" i="14"/>
  <c r="CC964" i="14"/>
  <c r="BX964" i="14"/>
  <c r="CC877" i="14"/>
  <c r="BX877" i="14"/>
  <c r="BX791" i="14"/>
  <c r="CC791" i="14"/>
  <c r="CC773" i="14"/>
  <c r="BX773" i="14"/>
  <c r="CC765" i="14"/>
  <c r="BX765" i="14"/>
  <c r="CC753" i="14"/>
  <c r="BX753" i="14"/>
  <c r="CC737" i="14"/>
  <c r="BX737" i="14"/>
  <c r="CC729" i="14"/>
  <c r="BX729" i="14"/>
  <c r="CC693" i="14"/>
  <c r="BX693" i="14"/>
  <c r="Y677" i="14"/>
  <c r="BZ677" i="14" s="1"/>
  <c r="Z675" i="14"/>
  <c r="R673" i="14"/>
  <c r="Z672" i="14"/>
  <c r="R670" i="14"/>
  <c r="Y666" i="14"/>
  <c r="AB666" i="14" s="1"/>
  <c r="R665" i="14"/>
  <c r="R662" i="14"/>
  <c r="R648" i="14"/>
  <c r="Y644" i="14"/>
  <c r="BZ644" i="14" s="1"/>
  <c r="R643" i="14"/>
  <c r="R641" i="14"/>
  <c r="R640" i="14"/>
  <c r="Z636" i="14"/>
  <c r="CA636" i="14" s="1"/>
  <c r="Y632" i="14"/>
  <c r="Y629" i="14"/>
  <c r="BZ629" i="14" s="1"/>
  <c r="Y621" i="14"/>
  <c r="Y618" i="14"/>
  <c r="Y615" i="14"/>
  <c r="BZ615" i="14" s="1"/>
  <c r="R608" i="14"/>
  <c r="Y607" i="14"/>
  <c r="Z605" i="14"/>
  <c r="Y604" i="14"/>
  <c r="Z602" i="14"/>
  <c r="AA602" i="14" s="1"/>
  <c r="AC514" i="14"/>
  <c r="BZ581" i="14"/>
  <c r="Y599" i="14"/>
  <c r="Z597" i="14"/>
  <c r="Y596" i="14"/>
  <c r="BZ596" i="14" s="1"/>
  <c r="Z586" i="14"/>
  <c r="Y583" i="14"/>
  <c r="Z581" i="14"/>
  <c r="Y580" i="14"/>
  <c r="Y569" i="14"/>
  <c r="Y566" i="14"/>
  <c r="R565" i="14"/>
  <c r="Z559" i="14"/>
  <c r="AC559" i="14" s="1"/>
  <c r="AL559" i="14" s="1"/>
  <c r="BX1010" i="14"/>
  <c r="CC1010" i="14"/>
  <c r="CC1008" i="14"/>
  <c r="BX1008" i="14"/>
  <c r="CC928" i="14"/>
  <c r="BX928" i="14"/>
  <c r="CC854" i="14"/>
  <c r="BX854" i="14"/>
  <c r="CC1020" i="14"/>
  <c r="BX1020" i="14"/>
  <c r="BX958" i="14"/>
  <c r="CC958" i="14"/>
  <c r="BX866" i="14"/>
  <c r="CC866" i="14"/>
  <c r="Z542" i="14"/>
  <c r="Z539" i="14"/>
  <c r="CA539" i="14" s="1"/>
  <c r="Y538" i="14"/>
  <c r="AB538" i="14" s="1"/>
  <c r="Y526" i="14"/>
  <c r="AB526" i="14" s="1"/>
  <c r="Z524" i="14"/>
  <c r="AC524" i="14" s="1"/>
  <c r="AL524" i="14" s="1"/>
  <c r="Y521" i="14"/>
  <c r="Z519" i="14"/>
  <c r="Z516" i="14"/>
  <c r="Z511" i="14"/>
  <c r="AC511" i="14" s="1"/>
  <c r="AL511" i="14" s="1"/>
  <c r="AB553" i="14"/>
  <c r="BX1007" i="14"/>
  <c r="CC1007" i="14"/>
  <c r="CC823" i="14"/>
  <c r="BX823" i="14"/>
  <c r="R685" i="14"/>
  <c r="R682" i="14"/>
  <c r="R679" i="14"/>
  <c r="R676" i="14"/>
  <c r="R671" i="14"/>
  <c r="Z665" i="14"/>
  <c r="AC665" i="14" s="1"/>
  <c r="AL665" i="14" s="1"/>
  <c r="Z662" i="14"/>
  <c r="CA662" i="14" s="1"/>
  <c r="R660" i="14"/>
  <c r="Y656" i="14"/>
  <c r="BZ656" i="14" s="1"/>
  <c r="R655" i="14"/>
  <c r="R652" i="14"/>
  <c r="R649" i="14"/>
  <c r="Z648" i="14"/>
  <c r="AC648" i="14" s="1"/>
  <c r="AL648" i="14" s="1"/>
  <c r="Y645" i="14"/>
  <c r="BZ645" i="14" s="1"/>
  <c r="Z643" i="14"/>
  <c r="R634" i="14"/>
  <c r="Y633" i="14"/>
  <c r="R628" i="14"/>
  <c r="R620" i="14"/>
  <c r="Y613" i="14"/>
  <c r="BZ613" i="14" s="1"/>
  <c r="R560" i="14"/>
  <c r="R555" i="14"/>
  <c r="R680" i="14"/>
  <c r="R675" i="14"/>
  <c r="R567" i="14"/>
  <c r="R564" i="14"/>
  <c r="R559" i="14"/>
  <c r="AL50" i="65"/>
  <c r="Q15" i="57"/>
  <c r="Q13" i="57"/>
  <c r="Q11" i="57"/>
  <c r="N52" i="57"/>
  <c r="Q148" i="57"/>
  <c r="E50" i="17"/>
  <c r="E53" i="17"/>
  <c r="E60" i="17"/>
  <c r="J46" i="27"/>
  <c r="AJ24" i="17"/>
  <c r="AJ20" i="17"/>
  <c r="AJ16" i="17"/>
  <c r="AJ12" i="17"/>
  <c r="AK22" i="17"/>
  <c r="AK18" i="17"/>
  <c r="AK14" i="17"/>
  <c r="Q126" i="57"/>
  <c r="Q124" i="57"/>
  <c r="Q118" i="57"/>
  <c r="AL60" i="17"/>
  <c r="AL56" i="17"/>
  <c r="AL95" i="17"/>
  <c r="AL91" i="17"/>
  <c r="AL87" i="17"/>
  <c r="CA612" i="14"/>
  <c r="CC981" i="14"/>
  <c r="BX981" i="14"/>
  <c r="BX884" i="14"/>
  <c r="CC884" i="14"/>
  <c r="BX798" i="14"/>
  <c r="CC798" i="14"/>
  <c r="CC733" i="14"/>
  <c r="BX733" i="14"/>
  <c r="Y680" i="14"/>
  <c r="Y672" i="14"/>
  <c r="Y667" i="14"/>
  <c r="CC1016" i="14"/>
  <c r="BX1016" i="14"/>
  <c r="CC992" i="14"/>
  <c r="BX992" i="14"/>
  <c r="CC988" i="14"/>
  <c r="BX988" i="14"/>
  <c r="CC924" i="14"/>
  <c r="BX924" i="14"/>
  <c r="CC920" i="14"/>
  <c r="BX920" i="14"/>
  <c r="BX895" i="14"/>
  <c r="CC895" i="14"/>
  <c r="CC893" i="14"/>
  <c r="BX893" i="14"/>
  <c r="BX818" i="14"/>
  <c r="CC818" i="14"/>
  <c r="BX817" i="14"/>
  <c r="CC817" i="14"/>
  <c r="CC1024" i="14"/>
  <c r="BX1024" i="14"/>
  <c r="CC996" i="14"/>
  <c r="BX996" i="14"/>
  <c r="BX812" i="14"/>
  <c r="CC812" i="14"/>
  <c r="Z650" i="14"/>
  <c r="Y638" i="14"/>
  <c r="Y635" i="14"/>
  <c r="BZ635" i="14" s="1"/>
  <c r="Z633" i="14"/>
  <c r="Z627" i="14"/>
  <c r="Z624" i="14"/>
  <c r="Z613" i="14"/>
  <c r="CA613" i="14" s="1"/>
  <c r="Y664" i="14"/>
  <c r="BZ664" i="14" s="1"/>
  <c r="Z651" i="14"/>
  <c r="Y642" i="14"/>
  <c r="Y639" i="14"/>
  <c r="AB623" i="14"/>
  <c r="Z608" i="14"/>
  <c r="Z600" i="14"/>
  <c r="Z595" i="14"/>
  <c r="CA575" i="14"/>
  <c r="R623" i="14"/>
  <c r="CC976" i="14"/>
  <c r="BX976" i="14"/>
  <c r="CC872" i="14"/>
  <c r="BX872" i="14"/>
  <c r="BX800" i="14"/>
  <c r="CC800" i="14"/>
  <c r="CA579" i="14"/>
  <c r="AC579" i="14"/>
  <c r="AL579" i="14" s="1"/>
  <c r="F65" i="56"/>
  <c r="CC940" i="14"/>
  <c r="BX940" i="14"/>
  <c r="BX876" i="14"/>
  <c r="CC876" i="14"/>
  <c r="CC865" i="14"/>
  <c r="BX865" i="14"/>
  <c r="CC806" i="14"/>
  <c r="BX806" i="14"/>
  <c r="Z677" i="14"/>
  <c r="Y676" i="14"/>
  <c r="Y663" i="14"/>
  <c r="Z658" i="14"/>
  <c r="R571" i="14"/>
  <c r="Z556" i="14"/>
  <c r="Y532" i="14"/>
  <c r="AI1036" i="14"/>
  <c r="R531" i="14"/>
  <c r="R515" i="14"/>
  <c r="R507" i="14"/>
  <c r="BX757" i="14"/>
  <c r="Y683" i="14"/>
  <c r="Z680" i="14"/>
  <c r="CA680" i="14" s="1"/>
  <c r="R669" i="14"/>
  <c r="Z668" i="14"/>
  <c r="Z667" i="14"/>
  <c r="R664" i="14"/>
  <c r="Z659" i="14"/>
  <c r="Y658" i="14"/>
  <c r="Z656" i="14"/>
  <c r="AC656" i="14" s="1"/>
  <c r="Z655" i="14"/>
  <c r="Y651" i="14"/>
  <c r="Y647" i="14"/>
  <c r="Z645" i="14"/>
  <c r="R645" i="14"/>
  <c r="Z642" i="14"/>
  <c r="CA642" i="14" s="1"/>
  <c r="R642" i="14"/>
  <c r="Z639" i="14"/>
  <c r="AC639" i="14" s="1"/>
  <c r="AL639" i="14" s="1"/>
  <c r="R638" i="14"/>
  <c r="Y631" i="14"/>
  <c r="Z630" i="14"/>
  <c r="R510" i="14"/>
  <c r="AJ683" i="14"/>
  <c r="AJ679" i="14"/>
  <c r="AJ677" i="14"/>
  <c r="AJ673" i="14"/>
  <c r="AJ671" i="14"/>
  <c r="AJ669" i="14"/>
  <c r="AJ637" i="14"/>
  <c r="AJ521" i="14"/>
  <c r="AJ515" i="14"/>
  <c r="AJ513" i="14"/>
  <c r="AJ507" i="14"/>
  <c r="Z685" i="14"/>
  <c r="AA685" i="14" s="1"/>
  <c r="Z684" i="14"/>
  <c r="Z678" i="14"/>
  <c r="R616" i="14"/>
  <c r="R517" i="14"/>
  <c r="AH1036" i="14"/>
  <c r="I45" i="72"/>
  <c r="E40" i="62"/>
  <c r="Q62" i="61"/>
  <c r="AX48" i="17"/>
  <c r="AX96" i="17"/>
  <c r="F36" i="32"/>
  <c r="X44" i="33"/>
  <c r="X47" i="33" s="1"/>
  <c r="X63" i="33" s="1"/>
  <c r="E55" i="65"/>
  <c r="E40" i="63"/>
  <c r="AK533" i="14"/>
  <c r="J78" i="27"/>
  <c r="X18" i="57"/>
  <c r="R47" i="33"/>
  <c r="R63" i="33" s="1"/>
  <c r="AJ15" i="17"/>
  <c r="AK62" i="17"/>
  <c r="AK21" i="17"/>
  <c r="AL54" i="17"/>
  <c r="AL50" i="17"/>
  <c r="AL97" i="17"/>
  <c r="AL89" i="17"/>
  <c r="AL85" i="17"/>
  <c r="N1041" i="14"/>
  <c r="AB594" i="14"/>
  <c r="CA616" i="14"/>
  <c r="CA607" i="14"/>
  <c r="AC607" i="14"/>
  <c r="AL607" i="14" s="1"/>
  <c r="BZ685" i="14"/>
  <c r="AB685" i="14"/>
  <c r="CC1006" i="14"/>
  <c r="CC998" i="14"/>
  <c r="CC991" i="14"/>
  <c r="BX975" i="14"/>
  <c r="CC975" i="14"/>
  <c r="CC952" i="14"/>
  <c r="BX942" i="14"/>
  <c r="BX930" i="14"/>
  <c r="CC930" i="14"/>
  <c r="CC881" i="14"/>
  <c r="BX881" i="14"/>
  <c r="CC848" i="14"/>
  <c r="BX848" i="14"/>
  <c r="AB784" i="14"/>
  <c r="AK784" i="14" s="1"/>
  <c r="BX759" i="14"/>
  <c r="CC759" i="14"/>
  <c r="CF125" i="71"/>
  <c r="BL22" i="71"/>
  <c r="J1036" i="14"/>
  <c r="J1040" i="14"/>
  <c r="J1041" i="14"/>
  <c r="L1036" i="14"/>
  <c r="L1040" i="14"/>
  <c r="L1041" i="14"/>
  <c r="N1036" i="14"/>
  <c r="N1040" i="14"/>
  <c r="AK509" i="14"/>
  <c r="BZ508" i="14"/>
  <c r="BZ597" i="14"/>
  <c r="BZ628" i="14"/>
  <c r="AC674" i="14"/>
  <c r="CC887" i="14"/>
  <c r="BX948" i="14"/>
  <c r="BX1023" i="14"/>
  <c r="CC1023" i="14"/>
  <c r="BX828" i="14"/>
  <c r="CC789" i="14"/>
  <c r="BX789" i="14"/>
  <c r="CC787" i="14"/>
  <c r="BX715" i="14"/>
  <c r="CC715" i="14"/>
  <c r="CF274" i="71"/>
  <c r="CD13" i="71"/>
  <c r="CF17" i="71"/>
  <c r="BZ609" i="14"/>
  <c r="BZ617" i="14"/>
  <c r="AC584" i="14"/>
  <c r="AL584" i="14" s="1"/>
  <c r="CA584" i="14"/>
  <c r="CC997" i="14"/>
  <c r="BX997" i="14"/>
  <c r="BX937" i="14"/>
  <c r="CC899" i="14"/>
  <c r="CC878" i="14"/>
  <c r="BX852" i="14"/>
  <c r="BX822" i="14"/>
  <c r="BX792" i="14"/>
  <c r="CC792" i="14"/>
  <c r="CC783" i="14"/>
  <c r="BX783" i="14"/>
  <c r="CC777" i="14"/>
  <c r="BX777" i="14"/>
  <c r="CC761" i="14"/>
  <c r="BX761" i="14"/>
  <c r="CF239" i="71"/>
  <c r="BY13" i="71"/>
  <c r="J1037" i="14"/>
  <c r="L1037" i="14"/>
  <c r="N1037" i="14"/>
  <c r="BZ527" i="14"/>
  <c r="CC1012" i="14"/>
  <c r="BX1012" i="14"/>
  <c r="BX990" i="14"/>
  <c r="CC990" i="14"/>
  <c r="CC980" i="14"/>
  <c r="BX980" i="14"/>
  <c r="BX939" i="14"/>
  <c r="CC939" i="14"/>
  <c r="BX898" i="14"/>
  <c r="CC898" i="14"/>
  <c r="BX808" i="14"/>
  <c r="CC808" i="14"/>
  <c r="BA89" i="65"/>
  <c r="CF199" i="71"/>
  <c r="CF109" i="71"/>
  <c r="BY20" i="71"/>
  <c r="BX749" i="14"/>
  <c r="F45" i="56"/>
  <c r="BX838" i="14"/>
  <c r="BX826" i="14"/>
  <c r="BX820" i="14"/>
  <c r="CC786" i="14"/>
  <c r="BA97" i="65"/>
  <c r="BA90" i="65"/>
  <c r="BC90" i="65" s="1"/>
  <c r="BB88" i="65"/>
  <c r="CC707" i="14"/>
  <c r="T46" i="56"/>
  <c r="R681" i="14"/>
  <c r="Z640" i="14"/>
  <c r="Z632" i="14"/>
  <c r="R591" i="14"/>
  <c r="R583" i="14"/>
  <c r="R575" i="14"/>
  <c r="X1041" i="14"/>
  <c r="T1041" i="14"/>
  <c r="O1041" i="14"/>
  <c r="V1040" i="14"/>
  <c r="Q1040" i="14"/>
  <c r="K1040" i="14"/>
  <c r="X1037" i="14"/>
  <c r="T1037" i="14"/>
  <c r="O1037" i="14"/>
  <c r="AI1037" i="14"/>
  <c r="AD355" i="71"/>
  <c r="AU355" i="71"/>
  <c r="BH355" i="71"/>
  <c r="AT349" i="71"/>
  <c r="BG349" i="71"/>
  <c r="AT327" i="71"/>
  <c r="BG327" i="71"/>
  <c r="AT352" i="71"/>
  <c r="BG352" i="71"/>
  <c r="AU318" i="71"/>
  <c r="BH318" i="71"/>
  <c r="AT335" i="71"/>
  <c r="BG335" i="71"/>
  <c r="AU354" i="71"/>
  <c r="BH354" i="71"/>
  <c r="AD305" i="71"/>
  <c r="AU292" i="71"/>
  <c r="BH292" i="71"/>
  <c r="AT323" i="71"/>
  <c r="BG323" i="71"/>
  <c r="AU319" i="71"/>
  <c r="BH319" i="71"/>
  <c r="AU315" i="71"/>
  <c r="BH315" i="71"/>
  <c r="AT319" i="71"/>
  <c r="BG319" i="71"/>
  <c r="AT297" i="71"/>
  <c r="BG297" i="71"/>
  <c r="AD294" i="71"/>
  <c r="AD300" i="71"/>
  <c r="AU311" i="71"/>
  <c r="BH311" i="71"/>
  <c r="AU325" i="71"/>
  <c r="BH325" i="71"/>
  <c r="AD287" i="71"/>
  <c r="AD334" i="71"/>
  <c r="BF17" i="71"/>
  <c r="BL17" i="71" s="1"/>
  <c r="BJ17" i="71"/>
  <c r="BZ19" i="71"/>
  <c r="CD19" i="71" s="1"/>
  <c r="CF19" i="71" s="1"/>
  <c r="R19" i="71"/>
  <c r="Y365" i="71"/>
  <c r="CB20" i="71"/>
  <c r="BX21" i="71"/>
  <c r="CB23" i="71"/>
  <c r="CD23" i="71" s="1"/>
  <c r="CF23" i="71" s="1"/>
  <c r="R26" i="71"/>
  <c r="BF26" i="71"/>
  <c r="BL26" i="71" s="1"/>
  <c r="AC31" i="71"/>
  <c r="AD31" i="71" s="1"/>
  <c r="BF32" i="71"/>
  <c r="BL32" i="71" s="1"/>
  <c r="BW32" i="71"/>
  <c r="BY32" i="71" s="1"/>
  <c r="CA33" i="71"/>
  <c r="CE33" i="71" s="1"/>
  <c r="BZ34" i="71"/>
  <c r="CD34" i="71" s="1"/>
  <c r="AC34" i="71"/>
  <c r="AD34" i="71" s="1"/>
  <c r="CA35" i="71"/>
  <c r="CE35" i="71" s="1"/>
  <c r="CF35" i="71" s="1"/>
  <c r="BZ36" i="71"/>
  <c r="CD36" i="71" s="1"/>
  <c r="CF36" i="71" s="1"/>
  <c r="AB37" i="71"/>
  <c r="AD37" i="71" s="1"/>
  <c r="CB37" i="71"/>
  <c r="CD37" i="71" s="1"/>
  <c r="CF37" i="71" s="1"/>
  <c r="BZ38" i="71"/>
  <c r="CD38" i="71" s="1"/>
  <c r="R38" i="71"/>
  <c r="BZ40" i="71"/>
  <c r="BZ42" i="71"/>
  <c r="CD42" i="71" s="1"/>
  <c r="AC42" i="71"/>
  <c r="AD42" i="71" s="1"/>
  <c r="BZ44" i="71"/>
  <c r="CD44" i="71" s="1"/>
  <c r="CF44" i="71" s="1"/>
  <c r="BF44" i="71"/>
  <c r="BL44" i="71" s="1"/>
  <c r="R720" i="14"/>
  <c r="CA47" i="71"/>
  <c r="CE47" i="71" s="1"/>
  <c r="CF47" i="71" s="1"/>
  <c r="AC47" i="71"/>
  <c r="BI48" i="71"/>
  <c r="BJ49" i="71"/>
  <c r="CC53" i="71"/>
  <c r="BI56" i="71"/>
  <c r="BL56" i="71" s="1"/>
  <c r="BW57" i="71"/>
  <c r="BY57" i="71" s="1"/>
  <c r="CB57" i="71"/>
  <c r="BI58" i="71"/>
  <c r="BL58" i="71" s="1"/>
  <c r="BJ59" i="71"/>
  <c r="BK64" i="71"/>
  <c r="BK65" i="71"/>
  <c r="AA66" i="71"/>
  <c r="BZ66" i="71"/>
  <c r="CD66" i="71" s="1"/>
  <c r="CF66" i="71" s="1"/>
  <c r="BL68" i="71"/>
  <c r="CA71" i="71"/>
  <c r="CE71" i="71" s="1"/>
  <c r="CF71" i="71" s="1"/>
  <c r="CD80" i="71"/>
  <c r="CF80" i="71" s="1"/>
  <c r="BL84" i="71"/>
  <c r="CE85" i="71"/>
  <c r="CF85" i="71" s="1"/>
  <c r="CD167" i="71"/>
  <c r="BA98" i="65"/>
  <c r="CC732" i="14"/>
  <c r="CC692" i="14"/>
  <c r="CC688" i="14"/>
  <c r="W1041" i="14"/>
  <c r="S1041" i="14"/>
  <c r="M1041" i="14"/>
  <c r="R529" i="14"/>
  <c r="F38" i="56"/>
  <c r="T38" i="56"/>
  <c r="F35" i="56"/>
  <c r="U1040" i="14"/>
  <c r="P1040" i="14"/>
  <c r="I1040" i="14"/>
  <c r="BB85" i="65"/>
  <c r="BP90" i="17"/>
  <c r="BP17" i="17" s="1"/>
  <c r="BQ90" i="17"/>
  <c r="BQ17" i="17" s="1"/>
  <c r="W1037" i="14"/>
  <c r="S1037" i="14"/>
  <c r="M1037" i="14"/>
  <c r="BA56" i="65"/>
  <c r="BA62" i="65"/>
  <c r="BA50" i="65"/>
  <c r="BA13" i="65" s="1"/>
  <c r="BB50" i="65"/>
  <c r="AJ659" i="14"/>
  <c r="AJ653" i="14"/>
  <c r="AH1037" i="14"/>
  <c r="AU347" i="71"/>
  <c r="BH347" i="71"/>
  <c r="AU330" i="71"/>
  <c r="BH330" i="71"/>
  <c r="AT355" i="71"/>
  <c r="BG355" i="71"/>
  <c r="AU334" i="71"/>
  <c r="BH334" i="71"/>
  <c r="AT305" i="71"/>
  <c r="BG305" i="71"/>
  <c r="AU341" i="71"/>
  <c r="BH341" i="71"/>
  <c r="AU326" i="71"/>
  <c r="BH326" i="71"/>
  <c r="AU322" i="71"/>
  <c r="BH322" i="71"/>
  <c r="AT293" i="71"/>
  <c r="BG293" i="71"/>
  <c r="AT339" i="71"/>
  <c r="BG339" i="71"/>
  <c r="AD322" i="71"/>
  <c r="AU300" i="71"/>
  <c r="BH300" i="71"/>
  <c r="AT294" i="71"/>
  <c r="BG294" i="71"/>
  <c r="AT288" i="71"/>
  <c r="BG288" i="71"/>
  <c r="AT283" i="71"/>
  <c r="BG283" i="71"/>
  <c r="AT300" i="71"/>
  <c r="BG300" i="71"/>
  <c r="BI300" i="71" s="1"/>
  <c r="AT279" i="71"/>
  <c r="AX279" i="71"/>
  <c r="AT287" i="71"/>
  <c r="BG287" i="71"/>
  <c r="BJ14" i="71"/>
  <c r="BZ15" i="71"/>
  <c r="CA16" i="71"/>
  <c r="BX16" i="71"/>
  <c r="BY16" i="71" s="1"/>
  <c r="AB17" i="71"/>
  <c r="AD17" i="71" s="1"/>
  <c r="BW17" i="71"/>
  <c r="AB19" i="71"/>
  <c r="AD19" i="71" s="1"/>
  <c r="CA21" i="71"/>
  <c r="R22" i="71"/>
  <c r="BK22" i="71"/>
  <c r="CC22" i="71"/>
  <c r="CE22" i="71" s="1"/>
  <c r="CF22" i="71" s="1"/>
  <c r="BX25" i="71"/>
  <c r="BY25" i="71" s="1"/>
  <c r="BZ26" i="71"/>
  <c r="BX27" i="71"/>
  <c r="BY27" i="71" s="1"/>
  <c r="BZ28" i="71"/>
  <c r="CD28" i="71" s="1"/>
  <c r="CF28" i="71" s="1"/>
  <c r="AB28" i="71"/>
  <c r="AD28" i="71" s="1"/>
  <c r="BW28" i="71"/>
  <c r="BY28" i="71" s="1"/>
  <c r="R29" i="71"/>
  <c r="R30" i="71"/>
  <c r="BF30" i="71"/>
  <c r="BL30" i="71" s="1"/>
  <c r="CC30" i="71"/>
  <c r="CE30" i="71" s="1"/>
  <c r="BX31" i="71"/>
  <c r="BY31" i="71" s="1"/>
  <c r="AB33" i="71"/>
  <c r="AD33" i="71" s="1"/>
  <c r="CB33" i="71"/>
  <c r="CD33" i="71" s="1"/>
  <c r="CF33" i="71" s="1"/>
  <c r="R34" i="71"/>
  <c r="AB35" i="71"/>
  <c r="AC35" i="71"/>
  <c r="BX37" i="71"/>
  <c r="BY37" i="71" s="1"/>
  <c r="AB38" i="71"/>
  <c r="AB39" i="71"/>
  <c r="AC39" i="71"/>
  <c r="CB41" i="71"/>
  <c r="CD41" i="71" s="1"/>
  <c r="CF41" i="71" s="1"/>
  <c r="R42" i="71"/>
  <c r="CC42" i="71"/>
  <c r="CE42" i="71" s="1"/>
  <c r="AM43" i="71"/>
  <c r="BX43" i="71"/>
  <c r="BY43" i="71" s="1"/>
  <c r="CA45" i="71"/>
  <c r="CE45" i="71" s="1"/>
  <c r="CB46" i="71"/>
  <c r="CD46" i="71" s="1"/>
  <c r="CF46" i="71" s="1"/>
  <c r="BJ48" i="71"/>
  <c r="BK48" i="71"/>
  <c r="BW48" i="71"/>
  <c r="BY48" i="71" s="1"/>
  <c r="BX49" i="71"/>
  <c r="CA50" i="71"/>
  <c r="CE50" i="71" s="1"/>
  <c r="CF50" i="71" s="1"/>
  <c r="AC50" i="71"/>
  <c r="AD50" i="71" s="1"/>
  <c r="BW52" i="71"/>
  <c r="BY52" i="71" s="1"/>
  <c r="BK53" i="71"/>
  <c r="AA54" i="71"/>
  <c r="BZ54" i="71"/>
  <c r="CD54" i="71" s="1"/>
  <c r="R728" i="14"/>
  <c r="AB55" i="71"/>
  <c r="BJ60" i="71"/>
  <c r="BF60" i="71"/>
  <c r="BL60" i="71" s="1"/>
  <c r="CB60" i="71"/>
  <c r="BW60" i="71"/>
  <c r="BY60" i="71" s="1"/>
  <c r="CE63" i="71"/>
  <c r="BX65" i="71"/>
  <c r="BY65" i="71" s="1"/>
  <c r="CC65" i="71"/>
  <c r="BJ68" i="71"/>
  <c r="CB70" i="71"/>
  <c r="CD70" i="71" s="1"/>
  <c r="BY127" i="71"/>
  <c r="BA96" i="65"/>
  <c r="BC96" i="65" s="1"/>
  <c r="BA87" i="65"/>
  <c r="R603" i="14"/>
  <c r="R587" i="14"/>
  <c r="V1041" i="14"/>
  <c r="Q1041" i="14"/>
  <c r="K1041" i="14"/>
  <c r="F47" i="56"/>
  <c r="T47" i="56"/>
  <c r="R527" i="14"/>
  <c r="Z520" i="14"/>
  <c r="R519" i="14"/>
  <c r="X1040" i="14"/>
  <c r="T1040" i="14"/>
  <c r="O1040" i="14"/>
  <c r="V1037" i="14"/>
  <c r="V1035" i="14" s="1"/>
  <c r="Q1037" i="14"/>
  <c r="K1037" i="14"/>
  <c r="K1035" i="14" s="1"/>
  <c r="AJ633" i="14"/>
  <c r="M120" i="57" s="1"/>
  <c r="AJ603" i="14"/>
  <c r="J115" i="57" s="1"/>
  <c r="AI1041" i="14"/>
  <c r="AI1040" i="14"/>
  <c r="AT343" i="71"/>
  <c r="BG343" i="71"/>
  <c r="AT347" i="71"/>
  <c r="BG347" i="71"/>
  <c r="AT331" i="71"/>
  <c r="BG331" i="71"/>
  <c r="AT336" i="71"/>
  <c r="BG336" i="71"/>
  <c r="AT333" i="71"/>
  <c r="BG333" i="71"/>
  <c r="AD330" i="71"/>
  <c r="AT316" i="71"/>
  <c r="BG316" i="71"/>
  <c r="AT309" i="71"/>
  <c r="BG309" i="71"/>
  <c r="AT348" i="71"/>
  <c r="BG348" i="71"/>
  <c r="AT322" i="71"/>
  <c r="BG322" i="71"/>
  <c r="BI322" i="71" s="1"/>
  <c r="AT310" i="71"/>
  <c r="BG310" i="71"/>
  <c r="AT298" i="71"/>
  <c r="BG298" i="71"/>
  <c r="AU321" i="71"/>
  <c r="BH321" i="71"/>
  <c r="AT301" i="71"/>
  <c r="BG301" i="71"/>
  <c r="AD292" i="71"/>
  <c r="AT284" i="71"/>
  <c r="BG284" i="71"/>
  <c r="AU342" i="71"/>
  <c r="BH342" i="71"/>
  <c r="AU303" i="71"/>
  <c r="BH303" i="71"/>
  <c r="AT295" i="71"/>
  <c r="BG295" i="71"/>
  <c r="AD280" i="71"/>
  <c r="AT308" i="71"/>
  <c r="BG308" i="71"/>
  <c r="AT318" i="71"/>
  <c r="BG318" i="71"/>
  <c r="BI318" i="71" s="1"/>
  <c r="R15" i="71"/>
  <c r="AC16" i="71"/>
  <c r="CA43" i="71"/>
  <c r="CE43" i="71" s="1"/>
  <c r="CF43" i="71" s="1"/>
  <c r="AC43" i="71"/>
  <c r="AD43" i="71" s="1"/>
  <c r="R717" i="14"/>
  <c r="AC44" i="71"/>
  <c r="AD44" i="71" s="1"/>
  <c r="AB718" i="14"/>
  <c r="BZ45" i="71"/>
  <c r="CD45" i="71" s="1"/>
  <c r="CF45" i="71" s="1"/>
  <c r="BW49" i="71"/>
  <c r="CB49" i="71"/>
  <c r="CD49" i="71" s="1"/>
  <c r="CF49" i="71" s="1"/>
  <c r="R724" i="14"/>
  <c r="AB51" i="71"/>
  <c r="R726" i="14"/>
  <c r="AB53" i="71"/>
  <c r="AD53" i="71" s="1"/>
  <c r="BZ68" i="71"/>
  <c r="AA68" i="71"/>
  <c r="U1041" i="14"/>
  <c r="P1041" i="14"/>
  <c r="I1041" i="14"/>
  <c r="T43" i="56"/>
  <c r="W1040" i="14"/>
  <c r="S1040" i="14"/>
  <c r="M1040" i="14"/>
  <c r="AJ1037" i="14"/>
  <c r="U1037" i="14"/>
  <c r="P1037" i="14"/>
  <c r="I1037" i="14"/>
  <c r="I1035" i="14" s="1"/>
  <c r="AH1041" i="14"/>
  <c r="AH1040" i="14"/>
  <c r="AD347" i="71"/>
  <c r="AT358" i="71"/>
  <c r="BD358" i="71" s="1"/>
  <c r="BG358" i="71"/>
  <c r="AU346" i="71"/>
  <c r="BH346" i="71"/>
  <c r="AU314" i="71"/>
  <c r="BH314" i="71"/>
  <c r="AT332" i="71"/>
  <c r="BG332" i="71"/>
  <c r="AT315" i="71"/>
  <c r="BG315" i="71"/>
  <c r="AT351" i="71"/>
  <c r="BG351" i="71"/>
  <c r="AT320" i="71"/>
  <c r="BG320" i="71"/>
  <c r="AT338" i="71"/>
  <c r="BG338" i="71"/>
  <c r="AT317" i="71"/>
  <c r="BG317" i="71"/>
  <c r="AU308" i="71"/>
  <c r="BH308" i="71"/>
  <c r="AT280" i="71"/>
  <c r="BG280" i="71"/>
  <c r="BF13" i="71"/>
  <c r="AB15" i="71"/>
  <c r="AC20" i="71"/>
  <c r="BK23" i="71"/>
  <c r="AB24" i="71"/>
  <c r="CA27" i="71"/>
  <c r="CE27" i="71" s="1"/>
  <c r="CF27" i="71" s="1"/>
  <c r="AC38" i="71"/>
  <c r="R722" i="14"/>
  <c r="AB49" i="71"/>
  <c r="AD49" i="71" s="1"/>
  <c r="AA49" i="71"/>
  <c r="CA53" i="71"/>
  <c r="CE53" i="71" s="1"/>
  <c r="CF53" i="71" s="1"/>
  <c r="CD60" i="71"/>
  <c r="CF60" i="71" s="1"/>
  <c r="BW61" i="71"/>
  <c r="BY61" i="71" s="1"/>
  <c r="CB61" i="71"/>
  <c r="CD61" i="71" s="1"/>
  <c r="BZ65" i="71"/>
  <c r="CD65" i="71" s="1"/>
  <c r="CF65" i="71" s="1"/>
  <c r="AB65" i="71"/>
  <c r="AD65" i="71" s="1"/>
  <c r="AA67" i="71"/>
  <c r="AB67" i="71"/>
  <c r="BX67" i="71"/>
  <c r="BY67" i="71" s="1"/>
  <c r="CC67" i="71"/>
  <c r="CE67" i="71" s="1"/>
  <c r="CF67" i="71" s="1"/>
  <c r="CA742" i="14"/>
  <c r="CA69" i="71"/>
  <c r="CE69" i="71" s="1"/>
  <c r="CF69" i="71" s="1"/>
  <c r="R743" i="14"/>
  <c r="CA70" i="71"/>
  <c r="CE70" i="71" s="1"/>
  <c r="R70" i="71"/>
  <c r="AC54" i="71"/>
  <c r="BZ57" i="71"/>
  <c r="AB62" i="71"/>
  <c r="AC63" i="71"/>
  <c r="AD63" i="71" s="1"/>
  <c r="CA65" i="71"/>
  <c r="CE65" i="71" s="1"/>
  <c r="AC66" i="71"/>
  <c r="AD66" i="71" s="1"/>
  <c r="AB69" i="71"/>
  <c r="AD69" i="71" s="1"/>
  <c r="AC71" i="71"/>
  <c r="AD71" i="71" s="1"/>
  <c r="AA72" i="71"/>
  <c r="CB72" i="71"/>
  <c r="CD72" i="71" s="1"/>
  <c r="CF72" i="71" s="1"/>
  <c r="R74" i="71"/>
  <c r="AC75" i="71"/>
  <c r="AD75" i="71" s="1"/>
  <c r="BF76" i="71"/>
  <c r="BL76" i="71" s="1"/>
  <c r="BZ78" i="71"/>
  <c r="CD78" i="71" s="1"/>
  <c r="AC78" i="71"/>
  <c r="BZ82" i="71"/>
  <c r="CD82" i="71" s="1"/>
  <c r="CF82" i="71" s="1"/>
  <c r="AB82" i="71"/>
  <c r="AC83" i="71"/>
  <c r="AD83" i="71" s="1"/>
  <c r="BK84" i="71"/>
  <c r="AC86" i="71"/>
  <c r="BF88" i="71"/>
  <c r="BL88" i="71" s="1"/>
  <c r="BX89" i="71"/>
  <c r="BY89" i="71" s="1"/>
  <c r="R90" i="71"/>
  <c r="CA90" i="71"/>
  <c r="CE90" i="71" s="1"/>
  <c r="CF90" i="71" s="1"/>
  <c r="AB91" i="71"/>
  <c r="CC91" i="71"/>
  <c r="CE91" i="71" s="1"/>
  <c r="R92" i="71"/>
  <c r="R93" i="71"/>
  <c r="AC98" i="71"/>
  <c r="AD98" i="71" s="1"/>
  <c r="BF98" i="71"/>
  <c r="BL98" i="71" s="1"/>
  <c r="BW99" i="71"/>
  <c r="BY99" i="71" s="1"/>
  <c r="R100" i="71"/>
  <c r="R103" i="71"/>
  <c r="AB103" i="71"/>
  <c r="AD103" i="71" s="1"/>
  <c r="BX108" i="71"/>
  <c r="BY108" i="71" s="1"/>
  <c r="AC110" i="71"/>
  <c r="AD110" i="71" s="1"/>
  <c r="BF110" i="71"/>
  <c r="BL110" i="71" s="1"/>
  <c r="AC112" i="71"/>
  <c r="AD112" i="71" s="1"/>
  <c r="BK112" i="71"/>
  <c r="BF113" i="71"/>
  <c r="BL113" i="71" s="1"/>
  <c r="BW115" i="71"/>
  <c r="BY115" i="71" s="1"/>
  <c r="R116" i="71"/>
  <c r="R119" i="71"/>
  <c r="AB119" i="71"/>
  <c r="AD119" i="71" s="1"/>
  <c r="BX124" i="71"/>
  <c r="BY124" i="71" s="1"/>
  <c r="AC126" i="71"/>
  <c r="AD126" i="71" s="1"/>
  <c r="BF126" i="71"/>
  <c r="BL126" i="71" s="1"/>
  <c r="AC128" i="71"/>
  <c r="AD128" i="71" s="1"/>
  <c r="BK128" i="71"/>
  <c r="BF129" i="71"/>
  <c r="BL129" i="71" s="1"/>
  <c r="BW131" i="71"/>
  <c r="BY131" i="71" s="1"/>
  <c r="R132" i="71"/>
  <c r="BK137" i="71"/>
  <c r="BX137" i="71"/>
  <c r="BY137" i="71" s="1"/>
  <c r="BK138" i="71"/>
  <c r="CB138" i="71"/>
  <c r="CD138" i="71" s="1"/>
  <c r="CF138" i="71" s="1"/>
  <c r="BK141" i="71"/>
  <c r="CB141" i="71"/>
  <c r="BX142" i="71"/>
  <c r="BY142" i="71" s="1"/>
  <c r="BX146" i="71"/>
  <c r="CA147" i="71"/>
  <c r="CE147" i="71" s="1"/>
  <c r="R820" i="14"/>
  <c r="AC147" i="71"/>
  <c r="AD147" i="71" s="1"/>
  <c r="AB151" i="71"/>
  <c r="AD151" i="71" s="1"/>
  <c r="R155" i="71"/>
  <c r="AC155" i="71"/>
  <c r="AD155" i="71" s="1"/>
  <c r="AC156" i="71"/>
  <c r="BK157" i="71"/>
  <c r="BJ157" i="71"/>
  <c r="CA158" i="71"/>
  <c r="CE158" i="71" s="1"/>
  <c r="R830" i="14"/>
  <c r="BZ161" i="71"/>
  <c r="CD161" i="71" s="1"/>
  <c r="CF161" i="71" s="1"/>
  <c r="R833" i="14"/>
  <c r="BZ162" i="71"/>
  <c r="BK162" i="71"/>
  <c r="CB162" i="71"/>
  <c r="CC164" i="71"/>
  <c r="BK165" i="71"/>
  <c r="BJ165" i="71"/>
  <c r="CB166" i="71"/>
  <c r="CD166" i="71" s="1"/>
  <c r="CF166" i="71" s="1"/>
  <c r="R167" i="71"/>
  <c r="AC167" i="71"/>
  <c r="AD167" i="71" s="1"/>
  <c r="CC168" i="71"/>
  <c r="BZ170" i="71"/>
  <c r="CD170" i="71" s="1"/>
  <c r="R171" i="71"/>
  <c r="AC171" i="71"/>
  <c r="BX171" i="71"/>
  <c r="CC172" i="71"/>
  <c r="BZ175" i="71"/>
  <c r="R847" i="14"/>
  <c r="R175" i="71"/>
  <c r="R850" i="14"/>
  <c r="AB178" i="71"/>
  <c r="AD178" i="71" s="1"/>
  <c r="CC178" i="71"/>
  <c r="CE178" i="71" s="1"/>
  <c r="CF178" i="71" s="1"/>
  <c r="BK182" i="71"/>
  <c r="CA186" i="71"/>
  <c r="CE186" i="71" s="1"/>
  <c r="R858" i="14"/>
  <c r="BF188" i="71"/>
  <c r="BL188" i="71" s="1"/>
  <c r="BZ189" i="71"/>
  <c r="CD189" i="71" s="1"/>
  <c r="AC190" i="71"/>
  <c r="CA190" i="71"/>
  <c r="R862" i="14"/>
  <c r="CA193" i="71"/>
  <c r="CE193" i="71" s="1"/>
  <c r="BK193" i="71"/>
  <c r="BW193" i="71"/>
  <c r="BY193" i="71" s="1"/>
  <c r="BW197" i="71"/>
  <c r="BY197" i="71" s="1"/>
  <c r="BZ201" i="71"/>
  <c r="AA201" i="71"/>
  <c r="AC202" i="71"/>
  <c r="AD202" i="71" s="1"/>
  <c r="BJ202" i="71"/>
  <c r="CB205" i="71"/>
  <c r="CA210" i="71"/>
  <c r="CE210" i="71" s="1"/>
  <c r="CF210" i="71" s="1"/>
  <c r="R882" i="14"/>
  <c r="AC210" i="71"/>
  <c r="AD210" i="71" s="1"/>
  <c r="BK212" i="71"/>
  <c r="BF212" i="71"/>
  <c r="BL212" i="71" s="1"/>
  <c r="CB218" i="71"/>
  <c r="CD218" i="71" s="1"/>
  <c r="CF218" i="71" s="1"/>
  <c r="BX219" i="71"/>
  <c r="BY219" i="71" s="1"/>
  <c r="CC220" i="71"/>
  <c r="BZ222" i="71"/>
  <c r="CF224" i="71"/>
  <c r="BK226" i="71"/>
  <c r="BZ227" i="71"/>
  <c r="CD227" i="71" s="1"/>
  <c r="CF227" i="71" s="1"/>
  <c r="CA228" i="71"/>
  <c r="CE228" i="71" s="1"/>
  <c r="CF228" i="71" s="1"/>
  <c r="CA237" i="71"/>
  <c r="CE237" i="71" s="1"/>
  <c r="BJ238" i="71"/>
  <c r="BF238" i="71"/>
  <c r="BL238" i="71" s="1"/>
  <c r="R913" i="14"/>
  <c r="AC241" i="71"/>
  <c r="AD241" i="71" s="1"/>
  <c r="CA241" i="71"/>
  <c r="CE241" i="71" s="1"/>
  <c r="BZ242" i="71"/>
  <c r="BY243" i="71"/>
  <c r="BZ246" i="71"/>
  <c r="CD246" i="71" s="1"/>
  <c r="R918" i="14"/>
  <c r="BZ251" i="71"/>
  <c r="CD251" i="71" s="1"/>
  <c r="R923" i="14"/>
  <c r="BX251" i="71"/>
  <c r="BJ253" i="71"/>
  <c r="BF253" i="71"/>
  <c r="BL253" i="71" s="1"/>
  <c r="R256" i="71"/>
  <c r="BX256" i="71"/>
  <c r="BY256" i="71" s="1"/>
  <c r="BK257" i="71"/>
  <c r="BZ259" i="71"/>
  <c r="CD259" i="71" s="1"/>
  <c r="R931" i="14"/>
  <c r="BF264" i="71"/>
  <c r="BL264" i="71" s="1"/>
  <c r="BJ264" i="71"/>
  <c r="CB271" i="71"/>
  <c r="CD271" i="71" s="1"/>
  <c r="CF271" i="71" s="1"/>
  <c r="BW271" i="71"/>
  <c r="BY271" i="71" s="1"/>
  <c r="R944" i="14"/>
  <c r="AC272" i="71"/>
  <c r="AD272" i="71" s="1"/>
  <c r="R945" i="14"/>
  <c r="BZ273" i="71"/>
  <c r="CD273" i="71" s="1"/>
  <c r="R946" i="14"/>
  <c r="AC274" i="71"/>
  <c r="AD274" i="71" s="1"/>
  <c r="R274" i="71"/>
  <c r="BZ275" i="71"/>
  <c r="AB947" i="14"/>
  <c r="AU280" i="71"/>
  <c r="BH280" i="71"/>
  <c r="CA953" i="14"/>
  <c r="CE953" i="14" s="1"/>
  <c r="AC281" i="71"/>
  <c r="AU282" i="71"/>
  <c r="BH282" i="71"/>
  <c r="AU284" i="71"/>
  <c r="BH284" i="71"/>
  <c r="R958" i="14"/>
  <c r="AC286" i="71"/>
  <c r="AX290" i="71"/>
  <c r="AD290" i="71"/>
  <c r="AU290" i="71"/>
  <c r="BH290" i="71"/>
  <c r="AT302" i="71"/>
  <c r="BG302" i="71"/>
  <c r="AT306" i="71"/>
  <c r="BG306" i="71"/>
  <c r="R310" i="71"/>
  <c r="R980" i="14"/>
  <c r="AU312" i="71"/>
  <c r="BH312" i="71"/>
  <c r="AU332" i="71"/>
  <c r="BH332" i="71"/>
  <c r="AX340" i="71"/>
  <c r="AD340" i="71"/>
  <c r="R1014" i="14"/>
  <c r="AB341" i="71"/>
  <c r="AU349" i="71"/>
  <c r="BH349" i="71"/>
  <c r="AX357" i="71"/>
  <c r="AD357" i="71"/>
  <c r="BZ56" i="71"/>
  <c r="CD56" i="71" s="1"/>
  <c r="CF56" i="71" s="1"/>
  <c r="AC58" i="71"/>
  <c r="AD58" i="71" s="1"/>
  <c r="AC62" i="71"/>
  <c r="R66" i="71"/>
  <c r="AC67" i="71"/>
  <c r="CB68" i="71"/>
  <c r="AB70" i="71"/>
  <c r="AD70" i="71" s="1"/>
  <c r="BF72" i="71"/>
  <c r="BL72" i="71" s="1"/>
  <c r="AB73" i="71"/>
  <c r="AD73" i="71" s="1"/>
  <c r="R78" i="71"/>
  <c r="BF80" i="71"/>
  <c r="BL80" i="71" s="1"/>
  <c r="BW80" i="71"/>
  <c r="BY80" i="71" s="1"/>
  <c r="CA81" i="71"/>
  <c r="CE81" i="71" s="1"/>
  <c r="AC82" i="71"/>
  <c r="BW84" i="71"/>
  <c r="BY84" i="71" s="1"/>
  <c r="AB85" i="71"/>
  <c r="AD85" i="71" s="1"/>
  <c r="BZ86" i="71"/>
  <c r="CD86" i="71" s="1"/>
  <c r="CF86" i="71" s="1"/>
  <c r="BX93" i="71"/>
  <c r="BY93" i="71" s="1"/>
  <c r="AC94" i="71"/>
  <c r="AD94" i="71" s="1"/>
  <c r="CA96" i="71"/>
  <c r="CE96" i="71" s="1"/>
  <c r="CF96" i="71" s="1"/>
  <c r="BW98" i="71"/>
  <c r="BY98" i="71" s="1"/>
  <c r="AB99" i="71"/>
  <c r="AD99" i="71" s="1"/>
  <c r="CB103" i="71"/>
  <c r="CD103" i="71" s="1"/>
  <c r="BX104" i="71"/>
  <c r="BY104" i="71" s="1"/>
  <c r="AC108" i="71"/>
  <c r="AD108" i="71" s="1"/>
  <c r="BF109" i="71"/>
  <c r="BL109" i="71" s="1"/>
  <c r="BZ111" i="71"/>
  <c r="CD111" i="71" s="1"/>
  <c r="R112" i="71"/>
  <c r="R115" i="71"/>
  <c r="AB115" i="71"/>
  <c r="AD115" i="71" s="1"/>
  <c r="CB119" i="71"/>
  <c r="CD119" i="71" s="1"/>
  <c r="BX120" i="71"/>
  <c r="BY120" i="71" s="1"/>
  <c r="AC124" i="71"/>
  <c r="AD124" i="71" s="1"/>
  <c r="BF125" i="71"/>
  <c r="BL125" i="71" s="1"/>
  <c r="BZ127" i="71"/>
  <c r="CD127" i="71" s="1"/>
  <c r="R128" i="71"/>
  <c r="R131" i="71"/>
  <c r="AB131" i="71"/>
  <c r="AD131" i="71" s="1"/>
  <c r="AC134" i="71"/>
  <c r="BF139" i="71"/>
  <c r="BL139" i="71" s="1"/>
  <c r="AB140" i="71"/>
  <c r="AD140" i="71" s="1"/>
  <c r="BX140" i="71"/>
  <c r="BY140" i="71" s="1"/>
  <c r="CC140" i="71"/>
  <c r="CE140" i="71" s="1"/>
  <c r="BZ140" i="71"/>
  <c r="CD140" i="71" s="1"/>
  <c r="AC142" i="71"/>
  <c r="AD142" i="71" s="1"/>
  <c r="AC143" i="71"/>
  <c r="AD143" i="71" s="1"/>
  <c r="BW144" i="71"/>
  <c r="BY144" i="71" s="1"/>
  <c r="AC145" i="71"/>
  <c r="AD145" i="71" s="1"/>
  <c r="AA145" i="71"/>
  <c r="AA364" i="71" s="1"/>
  <c r="BJ147" i="71"/>
  <c r="CC149" i="71"/>
  <c r="CC364" i="71" s="1"/>
  <c r="BZ153" i="71"/>
  <c r="CD153" i="71" s="1"/>
  <c r="CF153" i="71" s="1"/>
  <c r="BZ828" i="14"/>
  <c r="AB156" i="71"/>
  <c r="AD156" i="71" s="1"/>
  <c r="CB158" i="71"/>
  <c r="AB159" i="71"/>
  <c r="BY159" i="71"/>
  <c r="CC159" i="71"/>
  <c r="BI161" i="71"/>
  <c r="BL161" i="71" s="1"/>
  <c r="AB162" i="71"/>
  <c r="AD162" i="71" s="1"/>
  <c r="CE163" i="71"/>
  <c r="CF163" i="71" s="1"/>
  <c r="R840" i="14"/>
  <c r="AB168" i="71"/>
  <c r="AB170" i="71"/>
  <c r="AD170" i="71" s="1"/>
  <c r="BX170" i="71"/>
  <c r="BY170" i="71" s="1"/>
  <c r="AB171" i="71"/>
  <c r="AD171" i="71" s="1"/>
  <c r="R843" i="14"/>
  <c r="CC174" i="71"/>
  <c r="CE174" i="71" s="1"/>
  <c r="AB175" i="71"/>
  <c r="AD175" i="71" s="1"/>
  <c r="BX175" i="71"/>
  <c r="AC176" i="71"/>
  <c r="AD176" i="71" s="1"/>
  <c r="AC179" i="71"/>
  <c r="AD179" i="71" s="1"/>
  <c r="CA179" i="71"/>
  <c r="CE179" i="71" s="1"/>
  <c r="CE180" i="71"/>
  <c r="CF180" i="71" s="1"/>
  <c r="BF181" i="71"/>
  <c r="BL181" i="71" s="1"/>
  <c r="AB182" i="71"/>
  <c r="AD182" i="71" s="1"/>
  <c r="BX183" i="71"/>
  <c r="CA184" i="71"/>
  <c r="CE184" i="71" s="1"/>
  <c r="CF184" i="71" s="1"/>
  <c r="BF185" i="71"/>
  <c r="BL185" i="71" s="1"/>
  <c r="BW185" i="71"/>
  <c r="AB186" i="71"/>
  <c r="AD186" i="71" s="1"/>
  <c r="CB186" i="71"/>
  <c r="CD186" i="71" s="1"/>
  <c r="AB189" i="71"/>
  <c r="AD189" i="71" s="1"/>
  <c r="R190" i="71"/>
  <c r="R193" i="71"/>
  <c r="AB193" i="71"/>
  <c r="AD193" i="71" s="1"/>
  <c r="BJ195" i="71"/>
  <c r="BK197" i="71"/>
  <c r="AC198" i="71"/>
  <c r="AD198" i="71" s="1"/>
  <c r="BX198" i="71"/>
  <c r="BY198" i="71" s="1"/>
  <c r="BF203" i="71"/>
  <c r="BL203" i="71" s="1"/>
  <c r="BK204" i="71"/>
  <c r="R878" i="14"/>
  <c r="R206" i="71"/>
  <c r="BX206" i="71"/>
  <c r="BY206" i="71" s="1"/>
  <c r="R210" i="71"/>
  <c r="BJ211" i="71"/>
  <c r="BF211" i="71"/>
  <c r="BL211" i="71" s="1"/>
  <c r="BZ219" i="71"/>
  <c r="CD219" i="71" s="1"/>
  <c r="CF219" i="71" s="1"/>
  <c r="AB219" i="71"/>
  <c r="AD219" i="71" s="1"/>
  <c r="BK220" i="71"/>
  <c r="BJ221" i="71"/>
  <c r="BI221" i="71"/>
  <c r="BL221" i="71" s="1"/>
  <c r="BJ222" i="71"/>
  <c r="BF222" i="71"/>
  <c r="BL222" i="71" s="1"/>
  <c r="CB222" i="71"/>
  <c r="AB224" i="71"/>
  <c r="AD224" i="71" s="1"/>
  <c r="AA224" i="71"/>
  <c r="BJ225" i="71"/>
  <c r="AB227" i="71"/>
  <c r="AD227" i="71" s="1"/>
  <c r="CC229" i="71"/>
  <c r="CE229" i="71" s="1"/>
  <c r="CF229" i="71" s="1"/>
  <c r="CC233" i="71"/>
  <c r="CE233" i="71" s="1"/>
  <c r="CF233" i="71" s="1"/>
  <c r="AB236" i="71"/>
  <c r="AD236" i="71" s="1"/>
  <c r="BK236" i="71"/>
  <c r="BW241" i="71"/>
  <c r="BY241" i="71" s="1"/>
  <c r="CB241" i="71"/>
  <c r="CD241" i="71" s="1"/>
  <c r="CF241" i="71" s="1"/>
  <c r="AB243" i="71"/>
  <c r="AD243" i="71" s="1"/>
  <c r="BJ244" i="71"/>
  <c r="R917" i="14"/>
  <c r="AC245" i="71"/>
  <c r="AD245" i="71" s="1"/>
  <c r="AC246" i="71"/>
  <c r="AD246" i="71" s="1"/>
  <c r="BZ250" i="71"/>
  <c r="BY251" i="71"/>
  <c r="BK254" i="71"/>
  <c r="AB255" i="71"/>
  <c r="AD255" i="71" s="1"/>
  <c r="R255" i="71"/>
  <c r="BZ255" i="71"/>
  <c r="CD255" i="71" s="1"/>
  <c r="CF255" i="71" s="1"/>
  <c r="R927" i="14"/>
  <c r="AC256" i="71"/>
  <c r="AD256" i="71" s="1"/>
  <c r="BJ256" i="71"/>
  <c r="AC257" i="71"/>
  <c r="AD257" i="71" s="1"/>
  <c r="BF257" i="71"/>
  <c r="BL257" i="71" s="1"/>
  <c r="AC259" i="71"/>
  <c r="AD259" i="71" s="1"/>
  <c r="BJ263" i="71"/>
  <c r="BF263" i="71"/>
  <c r="BL263" i="71" s="1"/>
  <c r="BJ267" i="71"/>
  <c r="BF267" i="71"/>
  <c r="BL267" i="71" s="1"/>
  <c r="R941" i="14"/>
  <c r="AB269" i="71"/>
  <c r="AD269" i="71" s="1"/>
  <c r="R269" i="71"/>
  <c r="BZ269" i="71"/>
  <c r="CD269" i="71" s="1"/>
  <c r="BW272" i="71"/>
  <c r="BY272" i="71" s="1"/>
  <c r="CB272" i="71"/>
  <c r="AB273" i="71"/>
  <c r="AD273" i="71" s="1"/>
  <c r="CB275" i="71"/>
  <c r="BW275" i="71"/>
  <c r="BY275" i="71" s="1"/>
  <c r="R948" i="14"/>
  <c r="AC276" i="71"/>
  <c r="AD276" i="71" s="1"/>
  <c r="AD289" i="71"/>
  <c r="AT291" i="71"/>
  <c r="BG291" i="71"/>
  <c r="AT292" i="71"/>
  <c r="BG292" i="71"/>
  <c r="BI292" i="71" s="1"/>
  <c r="AU296" i="71"/>
  <c r="BH296" i="71"/>
  <c r="AX299" i="71"/>
  <c r="AT304" i="71"/>
  <c r="BG304" i="71"/>
  <c r="R988" i="14"/>
  <c r="AC317" i="71"/>
  <c r="AY317" i="71" s="1"/>
  <c r="R317" i="71"/>
  <c r="AB321" i="71"/>
  <c r="R993" i="14"/>
  <c r="AU324" i="71"/>
  <c r="BH324" i="71"/>
  <c r="AA325" i="71"/>
  <c r="AB325" i="71"/>
  <c r="R999" i="14"/>
  <c r="AC327" i="71"/>
  <c r="AX329" i="71"/>
  <c r="R1005" i="14"/>
  <c r="R332" i="71"/>
  <c r="R1008" i="14"/>
  <c r="AC335" i="71"/>
  <c r="AU337" i="71"/>
  <c r="BH337" i="71"/>
  <c r="AC340" i="71"/>
  <c r="AY340" i="71" s="1"/>
  <c r="R344" i="71"/>
  <c r="R1016" i="14"/>
  <c r="AB344" i="71"/>
  <c r="AT354" i="71"/>
  <c r="BG354" i="71"/>
  <c r="BI354" i="71" s="1"/>
  <c r="AU356" i="71"/>
  <c r="BE356" i="71" s="1"/>
  <c r="BH356" i="71"/>
  <c r="S9" i="31"/>
  <c r="U7" i="31"/>
  <c r="W7" i="31" s="1"/>
  <c r="R46" i="71"/>
  <c r="R50" i="71"/>
  <c r="AC51" i="71"/>
  <c r="AB54" i="71"/>
  <c r="AD54" i="71" s="1"/>
  <c r="AC55" i="71"/>
  <c r="R58" i="71"/>
  <c r="AC59" i="71"/>
  <c r="AD59" i="71" s="1"/>
  <c r="R62" i="71"/>
  <c r="BZ73" i="71"/>
  <c r="CD73" i="71" s="1"/>
  <c r="CF73" i="71" s="1"/>
  <c r="CA74" i="71"/>
  <c r="CE74" i="71" s="1"/>
  <c r="AB74" i="71"/>
  <c r="AB77" i="71"/>
  <c r="AD77" i="71" s="1"/>
  <c r="BX77" i="71"/>
  <c r="BY77" i="71" s="1"/>
  <c r="AB78" i="71"/>
  <c r="AC79" i="71"/>
  <c r="AD79" i="71" s="1"/>
  <c r="AB81" i="71"/>
  <c r="AD81" i="71" s="1"/>
  <c r="CB81" i="71"/>
  <c r="CD81" i="71" s="1"/>
  <c r="R82" i="71"/>
  <c r="BX85" i="71"/>
  <c r="BY85" i="71" s="1"/>
  <c r="AB86" i="71"/>
  <c r="AB87" i="71"/>
  <c r="AC87" i="71"/>
  <c r="BZ88" i="71"/>
  <c r="CD88" i="71" s="1"/>
  <c r="CF88" i="71" s="1"/>
  <c r="AB90" i="71"/>
  <c r="AD90" i="71" s="1"/>
  <c r="AC91" i="71"/>
  <c r="BZ91" i="71"/>
  <c r="CD91" i="71" s="1"/>
  <c r="AC92" i="71"/>
  <c r="AD92" i="71" s="1"/>
  <c r="BW96" i="71"/>
  <c r="BY96" i="71" s="1"/>
  <c r="CA98" i="71"/>
  <c r="CE98" i="71" s="1"/>
  <c r="CF98" i="71" s="1"/>
  <c r="CA100" i="71"/>
  <c r="CE100" i="71" s="1"/>
  <c r="AC102" i="71"/>
  <c r="AD102" i="71" s="1"/>
  <c r="CB102" i="71"/>
  <c r="CD102" i="71" s="1"/>
  <c r="CF102" i="71" s="1"/>
  <c r="CA103" i="71"/>
  <c r="CE103" i="71" s="1"/>
  <c r="BZ104" i="71"/>
  <c r="CD104" i="71" s="1"/>
  <c r="AC104" i="71"/>
  <c r="AD104" i="71" s="1"/>
  <c r="BF105" i="71"/>
  <c r="BL105" i="71" s="1"/>
  <c r="BZ107" i="71"/>
  <c r="CD107" i="71" s="1"/>
  <c r="R108" i="71"/>
  <c r="BZ110" i="71"/>
  <c r="CD110" i="71" s="1"/>
  <c r="R111" i="71"/>
  <c r="AB111" i="71"/>
  <c r="AD111" i="71" s="1"/>
  <c r="CC111" i="71"/>
  <c r="CE111" i="71" s="1"/>
  <c r="CA113" i="71"/>
  <c r="CE113" i="71" s="1"/>
  <c r="CF113" i="71" s="1"/>
  <c r="AC113" i="71"/>
  <c r="AD113" i="71" s="1"/>
  <c r="CA116" i="71"/>
  <c r="CE116" i="71" s="1"/>
  <c r="CF116" i="71" s="1"/>
  <c r="AC118" i="71"/>
  <c r="AD118" i="71" s="1"/>
  <c r="CB118" i="71"/>
  <c r="CD118" i="71" s="1"/>
  <c r="CF118" i="71" s="1"/>
  <c r="CA119" i="71"/>
  <c r="CE119" i="71" s="1"/>
  <c r="BZ120" i="71"/>
  <c r="CD120" i="71" s="1"/>
  <c r="AC120" i="71"/>
  <c r="AD120" i="71" s="1"/>
  <c r="BF121" i="71"/>
  <c r="BL121" i="71" s="1"/>
  <c r="BZ123" i="71"/>
  <c r="CD123" i="71" s="1"/>
  <c r="CF123" i="71" s="1"/>
  <c r="R124" i="71"/>
  <c r="BZ126" i="71"/>
  <c r="CD126" i="71" s="1"/>
  <c r="CF126" i="71" s="1"/>
  <c r="R127" i="71"/>
  <c r="AB127" i="71"/>
  <c r="AD127" i="71" s="1"/>
  <c r="CC127" i="71"/>
  <c r="CE127" i="71" s="1"/>
  <c r="CA129" i="71"/>
  <c r="CE129" i="71" s="1"/>
  <c r="CF129" i="71" s="1"/>
  <c r="AC129" i="71"/>
  <c r="AD129" i="71" s="1"/>
  <c r="CA132" i="71"/>
  <c r="CE132" i="71" s="1"/>
  <c r="CF132" i="71" s="1"/>
  <c r="BF133" i="71"/>
  <c r="BL133" i="71" s="1"/>
  <c r="AB134" i="71"/>
  <c r="R134" i="71"/>
  <c r="BF134" i="71"/>
  <c r="BL134" i="71" s="1"/>
  <c r="AB137" i="71"/>
  <c r="AD137" i="71" s="1"/>
  <c r="CA137" i="71"/>
  <c r="CE137" i="71" s="1"/>
  <c r="CF137" i="71" s="1"/>
  <c r="AC138" i="71"/>
  <c r="AD138" i="71" s="1"/>
  <c r="CB139" i="71"/>
  <c r="CD139" i="71" s="1"/>
  <c r="CF139" i="71" s="1"/>
  <c r="CA144" i="71"/>
  <c r="CE144" i="71" s="1"/>
  <c r="CF144" i="71" s="1"/>
  <c r="BK144" i="71"/>
  <c r="R145" i="71"/>
  <c r="AM145" i="71"/>
  <c r="AM364" i="71" s="1"/>
  <c r="CB146" i="71"/>
  <c r="CD146" i="71" s="1"/>
  <c r="BW146" i="71"/>
  <c r="R823" i="14"/>
  <c r="AC151" i="71"/>
  <c r="CA151" i="71"/>
  <c r="CE151" i="71" s="1"/>
  <c r="BX151" i="71"/>
  <c r="BY151" i="71" s="1"/>
  <c r="AM152" i="71"/>
  <c r="BX152" i="71"/>
  <c r="BY152" i="71" s="1"/>
  <c r="CA155" i="71"/>
  <c r="CE155" i="71" s="1"/>
  <c r="BI157" i="71"/>
  <c r="BL157" i="71" s="1"/>
  <c r="BZ158" i="71"/>
  <c r="CD158" i="71" s="1"/>
  <c r="CF158" i="71" s="1"/>
  <c r="AM160" i="71"/>
  <c r="BX160" i="71"/>
  <c r="BY160" i="71" s="1"/>
  <c r="AA161" i="71"/>
  <c r="AM163" i="71"/>
  <c r="BW163" i="71"/>
  <c r="BY163" i="71" s="1"/>
  <c r="CA164" i="71"/>
  <c r="AC164" i="71"/>
  <c r="AD164" i="71" s="1"/>
  <c r="BI165" i="71"/>
  <c r="BL165" i="71" s="1"/>
  <c r="CA167" i="71"/>
  <c r="CE167" i="71" s="1"/>
  <c r="CA168" i="71"/>
  <c r="AC168" i="71"/>
  <c r="BZ169" i="71"/>
  <c r="CD169" i="71" s="1"/>
  <c r="CF169" i="71" s="1"/>
  <c r="R841" i="14"/>
  <c r="BW169" i="71"/>
  <c r="BY169" i="71" s="1"/>
  <c r="CA170" i="71"/>
  <c r="CE170" i="71" s="1"/>
  <c r="R842" i="14"/>
  <c r="CA171" i="71"/>
  <c r="CE171" i="71" s="1"/>
  <c r="CB171" i="71"/>
  <c r="CD171" i="71" s="1"/>
  <c r="BW171" i="71"/>
  <c r="CA172" i="71"/>
  <c r="AC172" i="71"/>
  <c r="AD172" i="71" s="1"/>
  <c r="BZ173" i="71"/>
  <c r="CD173" i="71" s="1"/>
  <c r="CF173" i="71" s="1"/>
  <c r="R845" i="14"/>
  <c r="BZ179" i="71"/>
  <c r="CD179" i="71" s="1"/>
  <c r="R179" i="71"/>
  <c r="AC180" i="71"/>
  <c r="AD180" i="71" s="1"/>
  <c r="BI180" i="71"/>
  <c r="BL180" i="71" s="1"/>
  <c r="CA182" i="71"/>
  <c r="CE182" i="71" s="1"/>
  <c r="CF182" i="71" s="1"/>
  <c r="R854" i="14"/>
  <c r="BZ183" i="71"/>
  <c r="CD183" i="71" s="1"/>
  <c r="CF183" i="71" s="1"/>
  <c r="R855" i="14"/>
  <c r="R183" i="71"/>
  <c r="BW183" i="71"/>
  <c r="BX185" i="71"/>
  <c r="CA188" i="71"/>
  <c r="CE188" i="71" s="1"/>
  <c r="R860" i="14"/>
  <c r="BW189" i="71"/>
  <c r="BY189" i="71" s="1"/>
  <c r="AB190" i="71"/>
  <c r="BI190" i="71"/>
  <c r="BL190" i="71" s="1"/>
  <c r="CC190" i="71"/>
  <c r="BZ193" i="71"/>
  <c r="CD193" i="71" s="1"/>
  <c r="R866" i="14"/>
  <c r="R194" i="71"/>
  <c r="BF196" i="71"/>
  <c r="BL196" i="71" s="1"/>
  <c r="CB196" i="71"/>
  <c r="CD196" i="71" s="1"/>
  <c r="CF196" i="71" s="1"/>
  <c r="AM197" i="71"/>
  <c r="BZ198" i="71"/>
  <c r="CD198" i="71" s="1"/>
  <c r="CF198" i="71" s="1"/>
  <c r="R198" i="71"/>
  <c r="AC199" i="71"/>
  <c r="AD199" i="71" s="1"/>
  <c r="BF200" i="71"/>
  <c r="BL200" i="71" s="1"/>
  <c r="CB200" i="71"/>
  <c r="CD200" i="71" s="1"/>
  <c r="CF200" i="71" s="1"/>
  <c r="CB201" i="71"/>
  <c r="BK202" i="71"/>
  <c r="AC204" i="71"/>
  <c r="AD204" i="71" s="1"/>
  <c r="BZ205" i="71"/>
  <c r="AC206" i="71"/>
  <c r="AD206" i="71" s="1"/>
  <c r="AC207" i="71"/>
  <c r="AD207" i="71" s="1"/>
  <c r="BF208" i="71"/>
  <c r="BL208" i="71" s="1"/>
  <c r="CB208" i="71"/>
  <c r="CD208" i="71" s="1"/>
  <c r="CF208" i="71" s="1"/>
  <c r="BZ211" i="71"/>
  <c r="CD211" i="71" s="1"/>
  <c r="CA212" i="71"/>
  <c r="CE212" i="71" s="1"/>
  <c r="R884" i="14"/>
  <c r="AB213" i="71"/>
  <c r="AD213" i="71" s="1"/>
  <c r="BK214" i="71"/>
  <c r="CA216" i="71"/>
  <c r="CE216" i="71" s="1"/>
  <c r="CF216" i="71" s="1"/>
  <c r="R888" i="14"/>
  <c r="AC216" i="71"/>
  <c r="AD216" i="71" s="1"/>
  <c r="BZ220" i="71"/>
  <c r="CD220" i="71" s="1"/>
  <c r="AB220" i="71"/>
  <c r="AD220" i="71" s="1"/>
  <c r="CB220" i="71"/>
  <c r="BW220" i="71"/>
  <c r="BY220" i="71" s="1"/>
  <c r="R893" i="14"/>
  <c r="CA221" i="71"/>
  <c r="CE221" i="71" s="1"/>
  <c r="CF221" i="71" s="1"/>
  <c r="AC221" i="71"/>
  <c r="AD221" i="71" s="1"/>
  <c r="AC222" i="71"/>
  <c r="AD222" i="71" s="1"/>
  <c r="R894" i="14"/>
  <c r="CA223" i="71"/>
  <c r="CE223" i="71" s="1"/>
  <c r="AM224" i="71"/>
  <c r="BI226" i="71"/>
  <c r="BZ226" i="71"/>
  <c r="CD226" i="71" s="1"/>
  <c r="CF226" i="71" s="1"/>
  <c r="BW227" i="71"/>
  <c r="BY227" i="71" s="1"/>
  <c r="AB228" i="71"/>
  <c r="AD228" i="71" s="1"/>
  <c r="AA228" i="71"/>
  <c r="AA229" i="71"/>
  <c r="BW231" i="71"/>
  <c r="BY231" i="71" s="1"/>
  <c r="AA233" i="71"/>
  <c r="BZ234" i="71"/>
  <c r="CD234" i="71" s="1"/>
  <c r="CF234" i="71" s="1"/>
  <c r="R906" i="14"/>
  <c r="AB235" i="71"/>
  <c r="AD235" i="71" s="1"/>
  <c r="AA235" i="71"/>
  <c r="AA237" i="71"/>
  <c r="BF239" i="71"/>
  <c r="BL239" i="71" s="1"/>
  <c r="AM240" i="71"/>
  <c r="R241" i="71"/>
  <c r="AM241" i="71"/>
  <c r="AC242" i="71"/>
  <c r="AD242" i="71" s="1"/>
  <c r="R914" i="14"/>
  <c r="BW242" i="71"/>
  <c r="BY242" i="71" s="1"/>
  <c r="CB242" i="71"/>
  <c r="AC244" i="71"/>
  <c r="AD244" i="71" s="1"/>
  <c r="R244" i="71"/>
  <c r="R916" i="14"/>
  <c r="AM245" i="71"/>
  <c r="BW245" i="71"/>
  <c r="BY245" i="71" s="1"/>
  <c r="CB245" i="71"/>
  <c r="CD245" i="71" s="1"/>
  <c r="CF245" i="71" s="1"/>
  <c r="CC246" i="71"/>
  <c r="CE246" i="71" s="1"/>
  <c r="BX246" i="71"/>
  <c r="BY246" i="71" s="1"/>
  <c r="BK247" i="71"/>
  <c r="AM248" i="71"/>
  <c r="AB251" i="71"/>
  <c r="AD251" i="71" s="1"/>
  <c r="AM252" i="71"/>
  <c r="BW253" i="71"/>
  <c r="BY253" i="71" s="1"/>
  <c r="CA257" i="71"/>
  <c r="CE257" i="71" s="1"/>
  <c r="BK258" i="71"/>
  <c r="AM259" i="71"/>
  <c r="BK260" i="71"/>
  <c r="R262" i="71"/>
  <c r="BI262" i="71"/>
  <c r="BL262" i="71" s="1"/>
  <c r="BW264" i="71"/>
  <c r="AB266" i="71"/>
  <c r="AD266" i="71" s="1"/>
  <c r="R938" i="14"/>
  <c r="BZ266" i="71"/>
  <c r="CD266" i="71" s="1"/>
  <c r="CF266" i="71" s="1"/>
  <c r="BI266" i="71"/>
  <c r="BL266" i="71" s="1"/>
  <c r="R942" i="14"/>
  <c r="AC270" i="71"/>
  <c r="AD270" i="71" s="1"/>
  <c r="R270" i="71"/>
  <c r="R273" i="71"/>
  <c r="BZ950" i="14"/>
  <c r="R278" i="71"/>
  <c r="BZ278" i="71"/>
  <c r="CD278" i="71" s="1"/>
  <c r="CF278" i="71" s="1"/>
  <c r="AT285" i="71"/>
  <c r="BG285" i="71"/>
  <c r="R960" i="14"/>
  <c r="AC288" i="71"/>
  <c r="AY288" i="71" s="1"/>
  <c r="R288" i="71"/>
  <c r="AT289" i="71"/>
  <c r="BG289" i="71"/>
  <c r="AU298" i="71"/>
  <c r="BH298" i="71"/>
  <c r="AC304" i="71"/>
  <c r="R982" i="14"/>
  <c r="AC307" i="71"/>
  <c r="AT307" i="71"/>
  <c r="BG307" i="71"/>
  <c r="AC320" i="71"/>
  <c r="AX324" i="71"/>
  <c r="AD324" i="71"/>
  <c r="AU328" i="71"/>
  <c r="BH328" i="71"/>
  <c r="AT334" i="71"/>
  <c r="BG334" i="71"/>
  <c r="BI334" i="71" s="1"/>
  <c r="AA337" i="71"/>
  <c r="AB337" i="71"/>
  <c r="AA340" i="71"/>
  <c r="AX345" i="71"/>
  <c r="AB346" i="71"/>
  <c r="R346" i="71"/>
  <c r="R1018" i="14"/>
  <c r="AC351" i="71"/>
  <c r="AY351" i="71" s="1"/>
  <c r="R353" i="71"/>
  <c r="R1019" i="14"/>
  <c r="AB353" i="71"/>
  <c r="AU353" i="71"/>
  <c r="BH353" i="71"/>
  <c r="T9" i="31"/>
  <c r="AC74" i="71"/>
  <c r="BW91" i="71"/>
  <c r="BY91" i="71" s="1"/>
  <c r="AC93" i="71"/>
  <c r="AD93" i="71" s="1"/>
  <c r="AC100" i="71"/>
  <c r="AD100" i="71" s="1"/>
  <c r="BF101" i="71"/>
  <c r="BL101" i="71" s="1"/>
  <c r="R104" i="71"/>
  <c r="R107" i="71"/>
  <c r="AB107" i="71"/>
  <c r="AD107" i="71" s="1"/>
  <c r="AC116" i="71"/>
  <c r="AD116" i="71" s="1"/>
  <c r="BF117" i="71"/>
  <c r="BL117" i="71" s="1"/>
  <c r="R120" i="71"/>
  <c r="R123" i="71"/>
  <c r="AB123" i="71"/>
  <c r="AD123" i="71" s="1"/>
  <c r="AC132" i="71"/>
  <c r="AD132" i="71" s="1"/>
  <c r="R814" i="14"/>
  <c r="BZ141" i="71"/>
  <c r="CD141" i="71" s="1"/>
  <c r="R141" i="71"/>
  <c r="AB149" i="71"/>
  <c r="AD149" i="71" s="1"/>
  <c r="BZ149" i="71"/>
  <c r="CD149" i="71" s="1"/>
  <c r="CA152" i="71"/>
  <c r="CE152" i="71" s="1"/>
  <c r="R824" i="14"/>
  <c r="AC152" i="71"/>
  <c r="AD152" i="71" s="1"/>
  <c r="R825" i="14"/>
  <c r="AC153" i="71"/>
  <c r="AD153" i="71" s="1"/>
  <c r="BJ153" i="71"/>
  <c r="BF153" i="71"/>
  <c r="BL153" i="71" s="1"/>
  <c r="R831" i="14"/>
  <c r="AC159" i="71"/>
  <c r="CA159" i="71"/>
  <c r="CA160" i="71"/>
  <c r="CE160" i="71" s="1"/>
  <c r="CF160" i="71" s="1"/>
  <c r="R832" i="14"/>
  <c r="AC160" i="71"/>
  <c r="AD160" i="71" s="1"/>
  <c r="AB163" i="71"/>
  <c r="AD163" i="71" s="1"/>
  <c r="R835" i="14"/>
  <c r="R163" i="71"/>
  <c r="R846" i="14"/>
  <c r="AB174" i="71"/>
  <c r="AD174" i="71" s="1"/>
  <c r="CB174" i="71"/>
  <c r="CD174" i="71" s="1"/>
  <c r="CF174" i="71" s="1"/>
  <c r="BW174" i="71"/>
  <c r="BY174" i="71" s="1"/>
  <c r="CB175" i="71"/>
  <c r="BW175" i="71"/>
  <c r="R202" i="71"/>
  <c r="BZ223" i="71"/>
  <c r="CD223" i="71" s="1"/>
  <c r="R895" i="14"/>
  <c r="BJ230" i="71"/>
  <c r="BF230" i="71"/>
  <c r="BL230" i="71" s="1"/>
  <c r="CB230" i="71"/>
  <c r="CD230" i="71" s="1"/>
  <c r="CF230" i="71" s="1"/>
  <c r="BW230" i="71"/>
  <c r="BY230" i="71" s="1"/>
  <c r="AB233" i="71"/>
  <c r="AD233" i="71" s="1"/>
  <c r="R905" i="14"/>
  <c r="BZ243" i="71"/>
  <c r="CD243" i="71" s="1"/>
  <c r="R915" i="14"/>
  <c r="CC244" i="71"/>
  <c r="CE244" i="71" s="1"/>
  <c r="CF244" i="71" s="1"/>
  <c r="BX244" i="71"/>
  <c r="BY244" i="71" s="1"/>
  <c r="R919" i="14"/>
  <c r="CA247" i="71"/>
  <c r="CE247" i="71" s="1"/>
  <c r="AC250" i="71"/>
  <c r="AD250" i="71" s="1"/>
  <c r="R922" i="14"/>
  <c r="BW250" i="71"/>
  <c r="BY250" i="71" s="1"/>
  <c r="CB250" i="71"/>
  <c r="CA250" i="71"/>
  <c r="CE250" i="71" s="1"/>
  <c r="BJ261" i="71"/>
  <c r="BF261" i="71"/>
  <c r="BL261" i="71" s="1"/>
  <c r="R940" i="14"/>
  <c r="CA268" i="71"/>
  <c r="CE268" i="71" s="1"/>
  <c r="CA277" i="71"/>
  <c r="CE277" i="71" s="1"/>
  <c r="CF277" i="71" s="1"/>
  <c r="R280" i="71"/>
  <c r="AT281" i="71"/>
  <c r="BG281" i="71"/>
  <c r="AB282" i="71"/>
  <c r="AU287" i="71"/>
  <c r="BH287" i="71"/>
  <c r="BI287" i="71" s="1"/>
  <c r="AU289" i="71"/>
  <c r="BH289" i="71"/>
  <c r="AU294" i="71"/>
  <c r="BH294" i="71"/>
  <c r="AU297" i="71"/>
  <c r="BH297" i="71"/>
  <c r="AU301" i="71"/>
  <c r="BH301" i="71"/>
  <c r="AU305" i="71"/>
  <c r="BH305" i="71"/>
  <c r="AU313" i="71"/>
  <c r="BH313" i="71"/>
  <c r="AU323" i="71"/>
  <c r="BH323" i="71"/>
  <c r="BI323" i="71" s="1"/>
  <c r="R998" i="14"/>
  <c r="AB326" i="71"/>
  <c r="AT330" i="71"/>
  <c r="BG330" i="71"/>
  <c r="R1004" i="14"/>
  <c r="AC333" i="71"/>
  <c r="R333" i="71"/>
  <c r="AA342" i="71"/>
  <c r="AB342" i="71"/>
  <c r="AC345" i="71"/>
  <c r="AY345" i="71" s="1"/>
  <c r="AA350" i="71"/>
  <c r="AB350" i="71"/>
  <c r="AU357" i="71"/>
  <c r="BE357" i="71" s="1"/>
  <c r="BH357" i="71"/>
  <c r="AU358" i="71"/>
  <c r="BE358" i="71" s="1"/>
  <c r="BH358" i="71"/>
  <c r="BI358" i="71" s="1"/>
  <c r="CB261" i="71"/>
  <c r="CD261" i="71" s="1"/>
  <c r="CF261" i="71" s="1"/>
  <c r="BW273" i="71"/>
  <c r="BY273" i="71" s="1"/>
  <c r="AC309" i="71"/>
  <c r="R975" i="14"/>
  <c r="BZ963" i="14"/>
  <c r="R961" i="14"/>
  <c r="R953" i="14"/>
  <c r="R937" i="14"/>
  <c r="R933" i="14"/>
  <c r="R839" i="14"/>
  <c r="R827" i="14"/>
  <c r="G8" i="72"/>
  <c r="G38" i="11"/>
  <c r="O10" i="72"/>
  <c r="R1024" i="14"/>
  <c r="R1010" i="14"/>
  <c r="R996" i="14"/>
  <c r="R984" i="14"/>
  <c r="R976" i="14"/>
  <c r="R936" i="14"/>
  <c r="R910" i="14"/>
  <c r="R870" i="14"/>
  <c r="R848" i="14"/>
  <c r="T45" i="72"/>
  <c r="CA211" i="71"/>
  <c r="CE211" i="71" s="1"/>
  <c r="BZ212" i="71"/>
  <c r="CD212" i="71" s="1"/>
  <c r="CA213" i="71"/>
  <c r="CE213" i="71" s="1"/>
  <c r="R214" i="71"/>
  <c r="BF216" i="71"/>
  <c r="BL216" i="71" s="1"/>
  <c r="CA217" i="71"/>
  <c r="CE217" i="71" s="1"/>
  <c r="CF217" i="71" s="1"/>
  <c r="CA220" i="71"/>
  <c r="CE220" i="71" s="1"/>
  <c r="BX223" i="71"/>
  <c r="BY223" i="71" s="1"/>
  <c r="R224" i="71"/>
  <c r="BF226" i="71"/>
  <c r="R228" i="71"/>
  <c r="AC229" i="71"/>
  <c r="AD229" i="71" s="1"/>
  <c r="BZ232" i="71"/>
  <c r="CD232" i="71" s="1"/>
  <c r="CF232" i="71" s="1"/>
  <c r="AC233" i="71"/>
  <c r="BZ236" i="71"/>
  <c r="CD236" i="71" s="1"/>
  <c r="CF236" i="71" s="1"/>
  <c r="BW236" i="71"/>
  <c r="BY236" i="71" s="1"/>
  <c r="CA243" i="71"/>
  <c r="CE243" i="71" s="1"/>
  <c r="BF245" i="71"/>
  <c r="BL245" i="71" s="1"/>
  <c r="CA251" i="71"/>
  <c r="CE251" i="71" s="1"/>
  <c r="BZ252" i="71"/>
  <c r="CD252" i="71" s="1"/>
  <c r="CA253" i="71"/>
  <c r="CE253" i="71" s="1"/>
  <c r="CF253" i="71" s="1"/>
  <c r="BZ254" i="71"/>
  <c r="CD254" i="71" s="1"/>
  <c r="CF254" i="71" s="1"/>
  <c r="AB258" i="71"/>
  <c r="AD258" i="71" s="1"/>
  <c r="BW258" i="71"/>
  <c r="BY258" i="71" s="1"/>
  <c r="BX264" i="71"/>
  <c r="BZ265" i="71"/>
  <c r="CD265" i="71" s="1"/>
  <c r="CF265" i="71" s="1"/>
  <c r="CA269" i="71"/>
  <c r="CE269" i="71" s="1"/>
  <c r="BZ272" i="71"/>
  <c r="CD272" i="71" s="1"/>
  <c r="CF272" i="71" s="1"/>
  <c r="BX272" i="71"/>
  <c r="BZ276" i="71"/>
  <c r="CD276" i="71" s="1"/>
  <c r="CF276" i="71" s="1"/>
  <c r="BX276" i="71"/>
  <c r="BY276" i="71" s="1"/>
  <c r="R277" i="71"/>
  <c r="BX277" i="71"/>
  <c r="BY277" i="71" s="1"/>
  <c r="R281" i="71"/>
  <c r="AC283" i="71"/>
  <c r="AY283" i="71" s="1"/>
  <c r="AB286" i="71"/>
  <c r="R290" i="71"/>
  <c r="R294" i="71"/>
  <c r="AB296" i="71"/>
  <c r="AC299" i="71"/>
  <c r="AY299" i="71" s="1"/>
  <c r="R302" i="71"/>
  <c r="AC306" i="71"/>
  <c r="AB328" i="71"/>
  <c r="AC329" i="71"/>
  <c r="AY329" i="71" s="1"/>
  <c r="R340" i="71"/>
  <c r="AC343" i="71"/>
  <c r="R345" i="71"/>
  <c r="AC348" i="71"/>
  <c r="AA354" i="71"/>
  <c r="AD356" i="71"/>
  <c r="Y993" i="14"/>
  <c r="AA993" i="14" s="1"/>
  <c r="Y976" i="14"/>
  <c r="BZ976" i="14" s="1"/>
  <c r="Y952" i="14"/>
  <c r="AB952" i="14" s="1"/>
  <c r="Y948" i="14"/>
  <c r="BZ948" i="14" s="1"/>
  <c r="Y945" i="14"/>
  <c r="Y940" i="14"/>
  <c r="BZ940" i="14" s="1"/>
  <c r="Y927" i="14"/>
  <c r="AB927" i="14" s="1"/>
  <c r="Y924" i="14"/>
  <c r="BZ924" i="14" s="1"/>
  <c r="Y922" i="14"/>
  <c r="AB922" i="14" s="1"/>
  <c r="AK922" i="14" s="1"/>
  <c r="Y921" i="14"/>
  <c r="AB921" i="14" s="1"/>
  <c r="AK921" i="14" s="1"/>
  <c r="Y920" i="14"/>
  <c r="AB920" i="14" s="1"/>
  <c r="Y915" i="14"/>
  <c r="Y914" i="14"/>
  <c r="BZ914" i="14" s="1"/>
  <c r="Y913" i="14"/>
  <c r="AB913" i="14" s="1"/>
  <c r="R962" i="14"/>
  <c r="R908" i="14"/>
  <c r="R904" i="14"/>
  <c r="Q8" i="72"/>
  <c r="S8" i="72" s="1"/>
  <c r="CA235" i="71"/>
  <c r="CE235" i="71" s="1"/>
  <c r="CF235" i="71" s="1"/>
  <c r="BF249" i="71"/>
  <c r="BL249" i="71" s="1"/>
  <c r="CB260" i="71"/>
  <c r="CD260" i="71" s="1"/>
  <c r="CF260" i="71" s="1"/>
  <c r="CA261" i="71"/>
  <c r="CE261" i="71" s="1"/>
  <c r="R265" i="71"/>
  <c r="BX268" i="71"/>
  <c r="BY268" i="71" s="1"/>
  <c r="BF271" i="71"/>
  <c r="BL271" i="71" s="1"/>
  <c r="BF272" i="71"/>
  <c r="BL272" i="71" s="1"/>
  <c r="CA273" i="71"/>
  <c r="CE273" i="71" s="1"/>
  <c r="BF275" i="71"/>
  <c r="BL275" i="71" s="1"/>
  <c r="BF276" i="71"/>
  <c r="BL276" i="71" s="1"/>
  <c r="AC279" i="71"/>
  <c r="AD279" i="71" s="1"/>
  <c r="AC285" i="71"/>
  <c r="AC291" i="71"/>
  <c r="AC293" i="71"/>
  <c r="AY293" i="71" s="1"/>
  <c r="R295" i="71"/>
  <c r="AC295" i="71"/>
  <c r="AC302" i="71"/>
  <c r="AY302" i="71" s="1"/>
  <c r="AU310" i="71"/>
  <c r="BH310" i="71"/>
  <c r="AC331" i="71"/>
  <c r="AC339" i="71"/>
  <c r="AY339" i="71" s="1"/>
  <c r="AU344" i="71"/>
  <c r="BH344" i="71"/>
  <c r="AC350" i="71"/>
  <c r="AY350" i="71" s="1"/>
  <c r="AC352" i="71"/>
  <c r="AT356" i="71"/>
  <c r="BD356" i="71" s="1"/>
  <c r="BG356" i="71"/>
  <c r="Y686" i="14"/>
  <c r="AB686" i="14" s="1"/>
  <c r="AK686" i="14" s="1"/>
  <c r="Z1024" i="14"/>
  <c r="CA1024" i="14" s="1"/>
  <c r="CE1024" i="14" s="1"/>
  <c r="Z1022" i="14"/>
  <c r="CA1022" i="14" s="1"/>
  <c r="Z1020" i="14"/>
  <c r="CA1020" i="14" s="1"/>
  <c r="CE1020" i="14" s="1"/>
  <c r="Z1018" i="14"/>
  <c r="AA1018" i="14" s="1"/>
  <c r="Z1016" i="14"/>
  <c r="AC1016" i="14" s="1"/>
  <c r="AL1016" i="14" s="1"/>
  <c r="Z1014" i="14"/>
  <c r="CA1014" i="14" s="1"/>
  <c r="CE1014" i="14" s="1"/>
  <c r="Z1012" i="14"/>
  <c r="Z1008" i="14"/>
  <c r="CA1008" i="14" s="1"/>
  <c r="CE1008" i="14" s="1"/>
  <c r="Z1006" i="14"/>
  <c r="CA1006" i="14" s="1"/>
  <c r="CE1006" i="14" s="1"/>
  <c r="Z1004" i="14"/>
  <c r="CA1004" i="14" s="1"/>
  <c r="CE1004" i="14" s="1"/>
  <c r="Z988" i="14"/>
  <c r="AC988" i="14" s="1"/>
  <c r="AT45" i="56"/>
  <c r="Q9" i="72"/>
  <c r="R9" i="72" s="1"/>
  <c r="AW18" i="17"/>
  <c r="AX58" i="17"/>
  <c r="BG58" i="17" s="1"/>
  <c r="AX91" i="17"/>
  <c r="D14" i="17"/>
  <c r="C22" i="17"/>
  <c r="AL58" i="17"/>
  <c r="BC60" i="17"/>
  <c r="AV13" i="17"/>
  <c r="AX85" i="17"/>
  <c r="BB58" i="17"/>
  <c r="BD58" i="17" s="1"/>
  <c r="BC48" i="17"/>
  <c r="AW22" i="17"/>
  <c r="AX55" i="17"/>
  <c r="BG55" i="17" s="1"/>
  <c r="E97" i="17"/>
  <c r="AL52" i="17"/>
  <c r="E94" i="17"/>
  <c r="C12" i="17"/>
  <c r="C14" i="17"/>
  <c r="AL93" i="17"/>
  <c r="AV19" i="17"/>
  <c r="AL48" i="17"/>
  <c r="AM60" i="17"/>
  <c r="E52" i="17"/>
  <c r="C20" i="17"/>
  <c r="BC88" i="17"/>
  <c r="BC15" i="17" s="1"/>
  <c r="D24" i="17"/>
  <c r="D21" i="17"/>
  <c r="E21" i="17" s="1"/>
  <c r="AJ83" i="17"/>
  <c r="AJ47" i="17"/>
  <c r="E87" i="17"/>
  <c r="AK17" i="17"/>
  <c r="AX93" i="17"/>
  <c r="AX95" i="17"/>
  <c r="C15" i="17"/>
  <c r="BR87" i="17"/>
  <c r="BP23" i="17"/>
  <c r="BQ14" i="17"/>
  <c r="BP21" i="17"/>
  <c r="BP19" i="17"/>
  <c r="T71" i="63"/>
  <c r="S54" i="61"/>
  <c r="T55" i="63"/>
  <c r="U43" i="63"/>
  <c r="T46" i="63"/>
  <c r="D67" i="56"/>
  <c r="G67" i="56" s="1"/>
  <c r="S31" i="56"/>
  <c r="AW24" i="17"/>
  <c r="AW16" i="17"/>
  <c r="AV16" i="17"/>
  <c r="AL55" i="17"/>
  <c r="AL59" i="17"/>
  <c r="AL92" i="65"/>
  <c r="AL86" i="65"/>
  <c r="BZ751" i="14"/>
  <c r="Z967" i="14"/>
  <c r="CA967" i="14" s="1"/>
  <c r="AX88" i="17"/>
  <c r="BB95" i="17"/>
  <c r="C17" i="17"/>
  <c r="E55" i="17"/>
  <c r="AV22" i="17"/>
  <c r="E57" i="17"/>
  <c r="AW11" i="17"/>
  <c r="AX11" i="17" s="1"/>
  <c r="E84" i="17"/>
  <c r="BZ749" i="14"/>
  <c r="BZ725" i="14"/>
  <c r="D47" i="17"/>
  <c r="AV18" i="17"/>
  <c r="BC89" i="17"/>
  <c r="BC16" i="17" s="1"/>
  <c r="BB91" i="17"/>
  <c r="E93" i="17"/>
  <c r="AW15" i="17"/>
  <c r="BB55" i="17"/>
  <c r="AX97" i="17"/>
  <c r="D16" i="17"/>
  <c r="E58" i="17"/>
  <c r="AV12" i="17"/>
  <c r="AL58" i="65"/>
  <c r="AL62" i="65"/>
  <c r="AL98" i="65"/>
  <c r="AL90" i="65"/>
  <c r="AW12" i="17"/>
  <c r="AB903" i="14"/>
  <c r="AK903" i="14" s="1"/>
  <c r="BZ763" i="14"/>
  <c r="AB806" i="14"/>
  <c r="AK806" i="14" s="1"/>
  <c r="AB748" i="14"/>
  <c r="AK748" i="14" s="1"/>
  <c r="H71" i="11"/>
  <c r="J54" i="27"/>
  <c r="G14" i="27"/>
  <c r="G20" i="27"/>
  <c r="G17" i="27"/>
  <c r="O9" i="57"/>
  <c r="Q18" i="57"/>
  <c r="Q12" i="57"/>
  <c r="K57" i="57"/>
  <c r="D76" i="62"/>
  <c r="AJ22" i="17"/>
  <c r="AJ18" i="17"/>
  <c r="AJ14" i="17"/>
  <c r="AL61" i="17"/>
  <c r="AL57" i="17"/>
  <c r="AL53" i="17"/>
  <c r="AJ98" i="17"/>
  <c r="AL94" i="17"/>
  <c r="AL90" i="17"/>
  <c r="AL96" i="17"/>
  <c r="K128" i="57"/>
  <c r="Q115" i="57"/>
  <c r="Q127" i="57"/>
  <c r="Q125" i="57"/>
  <c r="Q123" i="57"/>
  <c r="Q119" i="57"/>
  <c r="N156" i="57"/>
  <c r="Q159" i="57"/>
  <c r="Q155" i="57"/>
  <c r="Q152" i="57"/>
  <c r="Q150" i="57"/>
  <c r="BZ872" i="14"/>
  <c r="AB881" i="14"/>
  <c r="AK881" i="14" s="1"/>
  <c r="AW47" i="17"/>
  <c r="AX56" i="17"/>
  <c r="BG56" i="17" s="1"/>
  <c r="AX61" i="17"/>
  <c r="BG61" i="17" s="1"/>
  <c r="E56" i="65"/>
  <c r="AV15" i="17"/>
  <c r="AV14" i="17"/>
  <c r="Q10" i="57"/>
  <c r="BZ880" i="14"/>
  <c r="BZ731" i="14"/>
  <c r="BZ755" i="14"/>
  <c r="AC742" i="14"/>
  <c r="AL742" i="14" s="1"/>
  <c r="BZ877" i="14"/>
  <c r="T81" i="63"/>
  <c r="T73" i="63"/>
  <c r="Y1025" i="14"/>
  <c r="BZ1025" i="14" s="1"/>
  <c r="Y987" i="14"/>
  <c r="AB987" i="14" s="1"/>
  <c r="AK987" i="14" s="1"/>
  <c r="Y985" i="14"/>
  <c r="BZ985" i="14" s="1"/>
  <c r="Y983" i="14"/>
  <c r="AB983" i="14" s="1"/>
  <c r="BZ699" i="14"/>
  <c r="AB728" i="14"/>
  <c r="AK728" i="14" s="1"/>
  <c r="CA738" i="14"/>
  <c r="S52" i="61"/>
  <c r="V52" i="61" s="1"/>
  <c r="T21" i="61"/>
  <c r="T17" i="61"/>
  <c r="T13" i="61"/>
  <c r="S43" i="62"/>
  <c r="S55" i="62"/>
  <c r="W55" i="62" s="1"/>
  <c r="S53" i="62"/>
  <c r="W53" i="62" s="1"/>
  <c r="T16" i="62"/>
  <c r="Z1002" i="14"/>
  <c r="AC1002" i="14" s="1"/>
  <c r="Z1000" i="14"/>
  <c r="CA1000" i="14" s="1"/>
  <c r="CE1000" i="14" s="1"/>
  <c r="Z998" i="14"/>
  <c r="Z996" i="14"/>
  <c r="CA996" i="14" s="1"/>
  <c r="CE996" i="14" s="1"/>
  <c r="Z994" i="14"/>
  <c r="CA994" i="14" s="1"/>
  <c r="Z992" i="14"/>
  <c r="CA992" i="14" s="1"/>
  <c r="CE992" i="14" s="1"/>
  <c r="Z990" i="14"/>
  <c r="AC990" i="14" s="1"/>
  <c r="AL990" i="14" s="1"/>
  <c r="Z986" i="14"/>
  <c r="Z984" i="14"/>
  <c r="Z980" i="14"/>
  <c r="CA980" i="14" s="1"/>
  <c r="Z978" i="14"/>
  <c r="Z976" i="14"/>
  <c r="Z974" i="14"/>
  <c r="CA974" i="14" s="1"/>
  <c r="CE974" i="14" s="1"/>
  <c r="Z972" i="14"/>
  <c r="CA972" i="14" s="1"/>
  <c r="CE972" i="14" s="1"/>
  <c r="Z970" i="14"/>
  <c r="CA970" i="14" s="1"/>
  <c r="CE970" i="14" s="1"/>
  <c r="Z968" i="14"/>
  <c r="AC968" i="14" s="1"/>
  <c r="AL968" i="14" s="1"/>
  <c r="Z966" i="14"/>
  <c r="AC966" i="14" s="1"/>
  <c r="AL966" i="14" s="1"/>
  <c r="Z964" i="14"/>
  <c r="AC964" i="14" s="1"/>
  <c r="Z962" i="14"/>
  <c r="CA962" i="14" s="1"/>
  <c r="Z960" i="14"/>
  <c r="Z958" i="14"/>
  <c r="CA958" i="14" s="1"/>
  <c r="Z956" i="14"/>
  <c r="AC956" i="14" s="1"/>
  <c r="AL956" i="14" s="1"/>
  <c r="Z954" i="14"/>
  <c r="CA954" i="14" s="1"/>
  <c r="CE954" i="14" s="1"/>
  <c r="Z952" i="14"/>
  <c r="Z950" i="14"/>
  <c r="AA950" i="14" s="1"/>
  <c r="Z948" i="14"/>
  <c r="AC948" i="14" s="1"/>
  <c r="Z946" i="14"/>
  <c r="Z944" i="14"/>
  <c r="Z942" i="14"/>
  <c r="Z940" i="14"/>
  <c r="Z938" i="14"/>
  <c r="CA938" i="14" s="1"/>
  <c r="Z936" i="14"/>
  <c r="Z934" i="14"/>
  <c r="CA934" i="14" s="1"/>
  <c r="Z930" i="14"/>
  <c r="CA930" i="14" s="1"/>
  <c r="Z928" i="14"/>
  <c r="Z926" i="14"/>
  <c r="CA926" i="14" s="1"/>
  <c r="CE926" i="14" s="1"/>
  <c r="Z924" i="14"/>
  <c r="AC924" i="14" s="1"/>
  <c r="AL924" i="14" s="1"/>
  <c r="Z922" i="14"/>
  <c r="AC922" i="14" s="1"/>
  <c r="Z920" i="14"/>
  <c r="AC920" i="14" s="1"/>
  <c r="AL920" i="14" s="1"/>
  <c r="Z918" i="14"/>
  <c r="CA918" i="14" s="1"/>
  <c r="Z916" i="14"/>
  <c r="CA916" i="14" s="1"/>
  <c r="CE916" i="14" s="1"/>
  <c r="Z914" i="14"/>
  <c r="AC914" i="14" s="1"/>
  <c r="Z912" i="14"/>
  <c r="CA912" i="14" s="1"/>
  <c r="CE912" i="14" s="1"/>
  <c r="Z910" i="14"/>
  <c r="Z908" i="14"/>
  <c r="AC908" i="14" s="1"/>
  <c r="AL908" i="14" s="1"/>
  <c r="Z906" i="14"/>
  <c r="AC906" i="14" s="1"/>
  <c r="AL906" i="14" s="1"/>
  <c r="Z904" i="14"/>
  <c r="AC904" i="14" s="1"/>
  <c r="AL904" i="14" s="1"/>
  <c r="Z902" i="14"/>
  <c r="AC902" i="14" s="1"/>
  <c r="AL902" i="14" s="1"/>
  <c r="Z900" i="14"/>
  <c r="AC900" i="14" s="1"/>
  <c r="AL900" i="14" s="1"/>
  <c r="Z898" i="14"/>
  <c r="AA898" i="14" s="1"/>
  <c r="Z896" i="14"/>
  <c r="CA896" i="14" s="1"/>
  <c r="Z894" i="14"/>
  <c r="Z892" i="14"/>
  <c r="Z890" i="14"/>
  <c r="AC890" i="14" s="1"/>
  <c r="AL890" i="14" s="1"/>
  <c r="Z888" i="14"/>
  <c r="AA888" i="14" s="1"/>
  <c r="Z886" i="14"/>
  <c r="AC886" i="14" s="1"/>
  <c r="AL886" i="14" s="1"/>
  <c r="Z884" i="14"/>
  <c r="Z882" i="14"/>
  <c r="AA882" i="14" s="1"/>
  <c r="Z880" i="14"/>
  <c r="AA880" i="14" s="1"/>
  <c r="Z878" i="14"/>
  <c r="Z876" i="14"/>
  <c r="AA876" i="14" s="1"/>
  <c r="Z874" i="14"/>
  <c r="AA874" i="14" s="1"/>
  <c r="Z872" i="14"/>
  <c r="AC872" i="14" s="1"/>
  <c r="Z870" i="14"/>
  <c r="Z868" i="14"/>
  <c r="CA868" i="14" s="1"/>
  <c r="Z866" i="14"/>
  <c r="CA866" i="14" s="1"/>
  <c r="CE866" i="14" s="1"/>
  <c r="Z864" i="14"/>
  <c r="AC864" i="14" s="1"/>
  <c r="AL864" i="14" s="1"/>
  <c r="Z862" i="14"/>
  <c r="AC862" i="14" s="1"/>
  <c r="Z860" i="14"/>
  <c r="CA860" i="14" s="1"/>
  <c r="Z858" i="14"/>
  <c r="AA858" i="14" s="1"/>
  <c r="Z856" i="14"/>
  <c r="AA856" i="14" s="1"/>
  <c r="Z854" i="14"/>
  <c r="Z852" i="14"/>
  <c r="AC852" i="14" s="1"/>
  <c r="AD852" i="14" s="1"/>
  <c r="Z850" i="14"/>
  <c r="AC850" i="14" s="1"/>
  <c r="AL850" i="14" s="1"/>
  <c r="Z848" i="14"/>
  <c r="AA848" i="14" s="1"/>
  <c r="Z846" i="14"/>
  <c r="AA846" i="14" s="1"/>
  <c r="Z844" i="14"/>
  <c r="CA844" i="14" s="1"/>
  <c r="CE844" i="14" s="1"/>
  <c r="Z840" i="14"/>
  <c r="AA840" i="14" s="1"/>
  <c r="Z838" i="14"/>
  <c r="AC838" i="14" s="1"/>
  <c r="AL838" i="14" s="1"/>
  <c r="Z836" i="14"/>
  <c r="CA836" i="14" s="1"/>
  <c r="Z834" i="14"/>
  <c r="CA834" i="14" s="1"/>
  <c r="Z832" i="14"/>
  <c r="CA832" i="14" s="1"/>
  <c r="Z830" i="14"/>
  <c r="AA830" i="14" s="1"/>
  <c r="Z828" i="14"/>
  <c r="Z820" i="14"/>
  <c r="CA820" i="14" s="1"/>
  <c r="CE820" i="14" s="1"/>
  <c r="AX90" i="17"/>
  <c r="D11" i="17"/>
  <c r="E11" i="17" s="1"/>
  <c r="AK47" i="17"/>
  <c r="AK83" i="17"/>
  <c r="AC719" i="14"/>
  <c r="AD719" i="14" s="1"/>
  <c r="BZ778" i="14"/>
  <c r="Z818" i="14"/>
  <c r="AC818" i="14" s="1"/>
  <c r="AL818" i="14" s="1"/>
  <c r="Z816" i="14"/>
  <c r="AC816" i="14" s="1"/>
  <c r="Z808" i="14"/>
  <c r="AA808" i="14" s="1"/>
  <c r="Z806" i="14"/>
  <c r="AA806" i="14" s="1"/>
  <c r="Z802" i="14"/>
  <c r="CA802" i="14" s="1"/>
  <c r="Z800" i="14"/>
  <c r="CA800" i="14" s="1"/>
  <c r="Z792" i="14"/>
  <c r="AC792" i="14" s="1"/>
  <c r="AL792" i="14" s="1"/>
  <c r="Z786" i="14"/>
  <c r="CA786" i="14" s="1"/>
  <c r="CE786" i="14" s="1"/>
  <c r="Z784" i="14"/>
  <c r="AC784" i="14" s="1"/>
  <c r="AL784" i="14" s="1"/>
  <c r="Z782" i="14"/>
  <c r="AC782" i="14" s="1"/>
  <c r="Z780" i="14"/>
  <c r="AC780" i="14" s="1"/>
  <c r="AL780" i="14" s="1"/>
  <c r="Z778" i="14"/>
  <c r="CA778" i="14" s="1"/>
  <c r="Z776" i="14"/>
  <c r="AC776" i="14" s="1"/>
  <c r="AL776" i="14" s="1"/>
  <c r="Z774" i="14"/>
  <c r="Z772" i="14"/>
  <c r="AA772" i="14" s="1"/>
  <c r="Z770" i="14"/>
  <c r="AA770" i="14" s="1"/>
  <c r="Z760" i="14"/>
  <c r="CA760" i="14" s="1"/>
  <c r="Z758" i="14"/>
  <c r="Z756" i="14"/>
  <c r="CA756" i="14" s="1"/>
  <c r="Z754" i="14"/>
  <c r="CA754" i="14" s="1"/>
  <c r="Z752" i="14"/>
  <c r="CA752" i="14" s="1"/>
  <c r="Z748" i="14"/>
  <c r="AA748" i="14" s="1"/>
  <c r="Z734" i="14"/>
  <c r="CA734" i="14" s="1"/>
  <c r="CE734" i="14" s="1"/>
  <c r="Z732" i="14"/>
  <c r="CA732" i="14" s="1"/>
  <c r="Z728" i="14"/>
  <c r="AC728" i="14" s="1"/>
  <c r="Z724" i="14"/>
  <c r="AC724" i="14" s="1"/>
  <c r="AL724" i="14" s="1"/>
  <c r="Z722" i="14"/>
  <c r="AA722" i="14" s="1"/>
  <c r="Z720" i="14"/>
  <c r="AA720" i="14" s="1"/>
  <c r="Z718" i="14"/>
  <c r="AC718" i="14" s="1"/>
  <c r="AL718" i="14" s="1"/>
  <c r="Z714" i="14"/>
  <c r="CA714" i="14" s="1"/>
  <c r="CE714" i="14" s="1"/>
  <c r="Z712" i="14"/>
  <c r="AC712" i="14" s="1"/>
  <c r="AL712" i="14" s="1"/>
  <c r="Z710" i="14"/>
  <c r="CA710" i="14" s="1"/>
  <c r="Z708" i="14"/>
  <c r="AC708" i="14" s="1"/>
  <c r="Z706" i="14"/>
  <c r="Z700" i="14"/>
  <c r="Z698" i="14"/>
  <c r="AC698" i="14" s="1"/>
  <c r="AL698" i="14" s="1"/>
  <c r="Z694" i="14"/>
  <c r="Z692" i="14"/>
  <c r="AC692" i="14" s="1"/>
  <c r="R1023" i="14"/>
  <c r="R1021" i="14"/>
  <c r="R1015" i="14"/>
  <c r="R1011" i="14"/>
  <c r="R1007" i="14"/>
  <c r="R1003" i="14"/>
  <c r="R1001" i="14"/>
  <c r="R997" i="14"/>
  <c r="R989" i="14"/>
  <c r="R971" i="14"/>
  <c r="R957" i="14"/>
  <c r="R935" i="14"/>
  <c r="R911" i="14"/>
  <c r="R909" i="14"/>
  <c r="R867" i="14"/>
  <c r="R859" i="14"/>
  <c r="R829" i="14"/>
  <c r="R821" i="14"/>
  <c r="R817" i="14"/>
  <c r="R793" i="14"/>
  <c r="R771" i="14"/>
  <c r="R735" i="14"/>
  <c r="R733" i="14"/>
  <c r="R713" i="14"/>
  <c r="AJ945" i="14"/>
  <c r="AJ939" i="14"/>
  <c r="AJ937" i="14"/>
  <c r="AJ933" i="14"/>
  <c r="AJ925" i="14"/>
  <c r="AJ921" i="14"/>
  <c r="AJ919" i="14"/>
  <c r="AJ917" i="14"/>
  <c r="AJ915" i="14"/>
  <c r="AJ891" i="14"/>
  <c r="AJ887" i="14"/>
  <c r="AJ885" i="14"/>
  <c r="AJ883" i="14"/>
  <c r="E95" i="17"/>
  <c r="AV24" i="17"/>
  <c r="I60" i="17"/>
  <c r="C16" i="17"/>
  <c r="AW17" i="17"/>
  <c r="AV47" i="17"/>
  <c r="C23" i="17"/>
  <c r="AW98" i="17"/>
  <c r="AX52" i="17"/>
  <c r="BG52" i="17" s="1"/>
  <c r="BB49" i="17"/>
  <c r="BD49" i="17" s="1"/>
  <c r="C13" i="17"/>
  <c r="E13" i="17" s="1"/>
  <c r="E56" i="17"/>
  <c r="D19" i="17"/>
  <c r="E19" i="17" s="1"/>
  <c r="AX87" i="17"/>
  <c r="E86" i="17"/>
  <c r="C24" i="65"/>
  <c r="AJ62" i="17"/>
  <c r="AK23" i="17"/>
  <c r="AK24" i="17"/>
  <c r="AJ21" i="17"/>
  <c r="AJ17" i="17"/>
  <c r="AJ13" i="17"/>
  <c r="BZ723" i="14"/>
  <c r="AB859" i="14"/>
  <c r="AK859" i="14" s="1"/>
  <c r="AB893" i="14"/>
  <c r="AK893" i="14" s="1"/>
  <c r="U42" i="62"/>
  <c r="Z985" i="14"/>
  <c r="AC985" i="14" s="1"/>
  <c r="AL985" i="14" s="1"/>
  <c r="Z981" i="14"/>
  <c r="Z975" i="14"/>
  <c r="CA975" i="14" s="1"/>
  <c r="CE975" i="14" s="1"/>
  <c r="Z973" i="14"/>
  <c r="CA973" i="14" s="1"/>
  <c r="CE973" i="14" s="1"/>
  <c r="Z957" i="14"/>
  <c r="AC957" i="14" s="1"/>
  <c r="AL957" i="14" s="1"/>
  <c r="Z955" i="14"/>
  <c r="CA955" i="14" s="1"/>
  <c r="Z951" i="14"/>
  <c r="AC951" i="14" s="1"/>
  <c r="AL951" i="14" s="1"/>
  <c r="Z949" i="14"/>
  <c r="CA949" i="14" s="1"/>
  <c r="Z947" i="14"/>
  <c r="CA947" i="14" s="1"/>
  <c r="Z945" i="14"/>
  <c r="CA945" i="14" s="1"/>
  <c r="CE945" i="14" s="1"/>
  <c r="Z935" i="14"/>
  <c r="AC935" i="14" s="1"/>
  <c r="AL935" i="14" s="1"/>
  <c r="Z929" i="14"/>
  <c r="AC929" i="14" s="1"/>
  <c r="AL929" i="14" s="1"/>
  <c r="Z923" i="14"/>
  <c r="CA923" i="14" s="1"/>
  <c r="Z907" i="14"/>
  <c r="Z891" i="14"/>
  <c r="AA891" i="14" s="1"/>
  <c r="Z887" i="14"/>
  <c r="AA887" i="14" s="1"/>
  <c r="Z879" i="14"/>
  <c r="AC879" i="14" s="1"/>
  <c r="Z877" i="14"/>
  <c r="CA877" i="14" s="1"/>
  <c r="CE877" i="14" s="1"/>
  <c r="Z845" i="14"/>
  <c r="CA845" i="14" s="1"/>
  <c r="CE845" i="14" s="1"/>
  <c r="Z835" i="14"/>
  <c r="CA835" i="14" s="1"/>
  <c r="Z731" i="14"/>
  <c r="AC731" i="14" s="1"/>
  <c r="Z729" i="14"/>
  <c r="CA729" i="14" s="1"/>
  <c r="CE729" i="14" s="1"/>
  <c r="Z727" i="14"/>
  <c r="AC727" i="14" s="1"/>
  <c r="AD727" i="14" s="1"/>
  <c r="Z725" i="14"/>
  <c r="AA725" i="14" s="1"/>
  <c r="Z723" i="14"/>
  <c r="CA723" i="14" s="1"/>
  <c r="Z721" i="14"/>
  <c r="CA721" i="14" s="1"/>
  <c r="CE721" i="14" s="1"/>
  <c r="Z715" i="14"/>
  <c r="AC715" i="14" s="1"/>
  <c r="AL715" i="14" s="1"/>
  <c r="Z701" i="14"/>
  <c r="CA701" i="14" s="1"/>
  <c r="CE701" i="14" s="1"/>
  <c r="Z693" i="14"/>
  <c r="AC693" i="14" s="1"/>
  <c r="AL693" i="14" s="1"/>
  <c r="Z689" i="14"/>
  <c r="AA689" i="14" s="1"/>
  <c r="D22" i="17"/>
  <c r="AL84" i="17"/>
  <c r="AK98" i="17"/>
  <c r="AJ11" i="17"/>
  <c r="AL60" i="65"/>
  <c r="AL56" i="65"/>
  <c r="BZ816" i="14"/>
  <c r="BZ727" i="14"/>
  <c r="BZ791" i="14"/>
  <c r="AB744" i="14"/>
  <c r="AK744" i="14" s="1"/>
  <c r="AM744" i="14" s="1"/>
  <c r="AB782" i="14"/>
  <c r="AK782" i="14" s="1"/>
  <c r="E58" i="65"/>
  <c r="AX49" i="17"/>
  <c r="BG49" i="17" s="1"/>
  <c r="AV20" i="17"/>
  <c r="AX20" i="17" s="1"/>
  <c r="AL51" i="17"/>
  <c r="G23" i="27"/>
  <c r="G18" i="27"/>
  <c r="G21" i="27"/>
  <c r="G19" i="27"/>
  <c r="G13" i="27"/>
  <c r="K23" i="57"/>
  <c r="Q19" i="57"/>
  <c r="Q17" i="57"/>
  <c r="Q44" i="57"/>
  <c r="AL61" i="65"/>
  <c r="AL85" i="65"/>
  <c r="AL95" i="65"/>
  <c r="AL93" i="65"/>
  <c r="AL91" i="65"/>
  <c r="AL89" i="65"/>
  <c r="AL87" i="65"/>
  <c r="BA91" i="17"/>
  <c r="BA18" i="17" s="1"/>
  <c r="AB745" i="14"/>
  <c r="V53" i="62"/>
  <c r="G55" i="27"/>
  <c r="G56" i="27" s="1"/>
  <c r="AK84" i="65"/>
  <c r="AC871" i="14"/>
  <c r="AL871" i="14" s="1"/>
  <c r="AC932" i="14"/>
  <c r="AL932" i="14" s="1"/>
  <c r="CA932" i="14"/>
  <c r="CE932" i="14" s="1"/>
  <c r="AC842" i="14"/>
  <c r="AL842" i="14" s="1"/>
  <c r="CA826" i="14"/>
  <c r="CE826" i="14" s="1"/>
  <c r="AC826" i="14"/>
  <c r="AL826" i="14" s="1"/>
  <c r="BZ820" i="14"/>
  <c r="AB811" i="14"/>
  <c r="AK811" i="14" s="1"/>
  <c r="BZ811" i="14"/>
  <c r="BZ774" i="14"/>
  <c r="AB772" i="14"/>
  <c r="AK772" i="14" s="1"/>
  <c r="AC765" i="14"/>
  <c r="AL765" i="14" s="1"/>
  <c r="S48" i="61"/>
  <c r="T48" i="63"/>
  <c r="T44" i="63"/>
  <c r="S44" i="63" s="1"/>
  <c r="S44" i="61"/>
  <c r="Z1025" i="14"/>
  <c r="CA1025" i="14" s="1"/>
  <c r="Z1023" i="14"/>
  <c r="CA1023" i="14" s="1"/>
  <c r="CE1023" i="14" s="1"/>
  <c r="Z1021" i="14"/>
  <c r="Z1019" i="14"/>
  <c r="CA1019" i="14" s="1"/>
  <c r="Z1017" i="14"/>
  <c r="Z1015" i="14"/>
  <c r="CA1015" i="14" s="1"/>
  <c r="Z1013" i="14"/>
  <c r="AA1013" i="14" s="1"/>
  <c r="Z1011" i="14"/>
  <c r="Z1009" i="14"/>
  <c r="AC1009" i="14" s="1"/>
  <c r="AL1009" i="14" s="1"/>
  <c r="Z1007" i="14"/>
  <c r="AA1007" i="14" s="1"/>
  <c r="Z1005" i="14"/>
  <c r="CA1005" i="14" s="1"/>
  <c r="Z1003" i="14"/>
  <c r="AA1003" i="14" s="1"/>
  <c r="Z1001" i="14"/>
  <c r="CA1001" i="14" s="1"/>
  <c r="Z999" i="14"/>
  <c r="Z997" i="14"/>
  <c r="Z995" i="14"/>
  <c r="Z989" i="14"/>
  <c r="CA989" i="14" s="1"/>
  <c r="AV62" i="17"/>
  <c r="AW19" i="17"/>
  <c r="E91" i="17"/>
  <c r="BD57" i="17"/>
  <c r="AX50" i="17"/>
  <c r="BG50" i="17" s="1"/>
  <c r="D16" i="65"/>
  <c r="E16" i="65" s="1"/>
  <c r="BB60" i="17"/>
  <c r="BB23" i="17" s="1"/>
  <c r="AX53" i="17"/>
  <c r="BG53" i="17" s="1"/>
  <c r="O24" i="57"/>
  <c r="AK20" i="17"/>
  <c r="AK16" i="17"/>
  <c r="AK12" i="17"/>
  <c r="AV23" i="17"/>
  <c r="E62" i="65"/>
  <c r="F18" i="27"/>
  <c r="T75" i="63"/>
  <c r="T16" i="63" s="1"/>
  <c r="BZ795" i="14"/>
  <c r="CA794" i="14"/>
  <c r="CE794" i="14" s="1"/>
  <c r="AC794" i="14"/>
  <c r="AL794" i="14" s="1"/>
  <c r="AC790" i="14"/>
  <c r="AL790" i="14" s="1"/>
  <c r="AA790" i="14"/>
  <c r="AB753" i="14"/>
  <c r="AK753" i="14" s="1"/>
  <c r="BZ753" i="14"/>
  <c r="CA745" i="14"/>
  <c r="CE745" i="14" s="1"/>
  <c r="AC745" i="14"/>
  <c r="AL745" i="14" s="1"/>
  <c r="AB695" i="14"/>
  <c r="AK695" i="14" s="1"/>
  <c r="BZ695" i="14"/>
  <c r="Z987" i="14"/>
  <c r="CA987" i="14" s="1"/>
  <c r="Z983" i="14"/>
  <c r="AC983" i="14" s="1"/>
  <c r="AL983" i="14" s="1"/>
  <c r="Z979" i="14"/>
  <c r="AC979" i="14" s="1"/>
  <c r="AL979" i="14" s="1"/>
  <c r="Z977" i="14"/>
  <c r="AC977" i="14" s="1"/>
  <c r="AL977" i="14" s="1"/>
  <c r="Z965" i="14"/>
  <c r="CA965" i="14" s="1"/>
  <c r="CE965" i="14" s="1"/>
  <c r="Z963" i="14"/>
  <c r="CA963" i="14" s="1"/>
  <c r="Z959" i="14"/>
  <c r="CA959" i="14" s="1"/>
  <c r="Z943" i="14"/>
  <c r="CA943" i="14" s="1"/>
  <c r="Z941" i="14"/>
  <c r="AC941" i="14" s="1"/>
  <c r="AL941" i="14" s="1"/>
  <c r="Z939" i="14"/>
  <c r="CA939" i="14" s="1"/>
  <c r="Z933" i="14"/>
  <c r="CA933" i="14" s="1"/>
  <c r="Z931" i="14"/>
  <c r="Z927" i="14"/>
  <c r="CA927" i="14" s="1"/>
  <c r="Z925" i="14"/>
  <c r="Z921" i="14"/>
  <c r="AC921" i="14" s="1"/>
  <c r="Z919" i="14"/>
  <c r="Z915" i="14"/>
  <c r="AC915" i="14" s="1"/>
  <c r="Z913" i="14"/>
  <c r="Z911" i="14"/>
  <c r="AC911" i="14" s="1"/>
  <c r="AL911" i="14" s="1"/>
  <c r="Z909" i="14"/>
  <c r="AC909" i="14" s="1"/>
  <c r="AL909" i="14" s="1"/>
  <c r="Z905" i="14"/>
  <c r="AC905" i="14" s="1"/>
  <c r="Z903" i="14"/>
  <c r="CA903" i="14" s="1"/>
  <c r="CE903" i="14" s="1"/>
  <c r="Z901" i="14"/>
  <c r="AC901" i="14" s="1"/>
  <c r="AL901" i="14" s="1"/>
  <c r="AM901" i="14" s="1"/>
  <c r="Z899" i="14"/>
  <c r="AC899" i="14" s="1"/>
  <c r="AL899" i="14" s="1"/>
  <c r="Z895" i="14"/>
  <c r="CA895" i="14" s="1"/>
  <c r="CE895" i="14" s="1"/>
  <c r="Z893" i="14"/>
  <c r="AA893" i="14" s="1"/>
  <c r="Z889" i="14"/>
  <c r="CA889" i="14" s="1"/>
  <c r="CE889" i="14" s="1"/>
  <c r="Z885" i="14"/>
  <c r="CA885" i="14" s="1"/>
  <c r="CE885" i="14" s="1"/>
  <c r="Z883" i="14"/>
  <c r="CA883" i="14" s="1"/>
  <c r="Z881" i="14"/>
  <c r="CA881" i="14" s="1"/>
  <c r="Z875" i="14"/>
  <c r="CA875" i="14" s="1"/>
  <c r="Z869" i="14"/>
  <c r="AC869" i="14" s="1"/>
  <c r="AL869" i="14" s="1"/>
  <c r="Z867" i="14"/>
  <c r="AC867" i="14" s="1"/>
  <c r="AL867" i="14" s="1"/>
  <c r="AM867" i="14" s="1"/>
  <c r="Z863" i="14"/>
  <c r="CA863" i="14" s="1"/>
  <c r="Z861" i="14"/>
  <c r="AC861" i="14" s="1"/>
  <c r="AL861" i="14" s="1"/>
  <c r="Z859" i="14"/>
  <c r="CA859" i="14" s="1"/>
  <c r="CE859" i="14" s="1"/>
  <c r="Z857" i="14"/>
  <c r="AA857" i="14" s="1"/>
  <c r="Z855" i="14"/>
  <c r="AA855" i="14" s="1"/>
  <c r="Z853" i="14"/>
  <c r="CA853" i="14" s="1"/>
  <c r="CE853" i="14" s="1"/>
  <c r="Z851" i="14"/>
  <c r="AA851" i="14" s="1"/>
  <c r="Z849" i="14"/>
  <c r="CA849" i="14" s="1"/>
  <c r="CE849" i="14" s="1"/>
  <c r="Z843" i="14"/>
  <c r="CA843" i="14" s="1"/>
  <c r="Z841" i="14"/>
  <c r="CA841" i="14" s="1"/>
  <c r="Z839" i="14"/>
  <c r="AC839" i="14" s="1"/>
  <c r="AL839" i="14" s="1"/>
  <c r="Z837" i="14"/>
  <c r="AA837" i="14" s="1"/>
  <c r="Z833" i="14"/>
  <c r="CA833" i="14" s="1"/>
  <c r="CE833" i="14" s="1"/>
  <c r="Z831" i="14"/>
  <c r="AA831" i="14" s="1"/>
  <c r="Z829" i="14"/>
  <c r="AC829" i="14" s="1"/>
  <c r="AL829" i="14" s="1"/>
  <c r="Z827" i="14"/>
  <c r="AA827" i="14" s="1"/>
  <c r="Z825" i="14"/>
  <c r="AA825" i="14" s="1"/>
  <c r="Z821" i="14"/>
  <c r="CA821" i="14" s="1"/>
  <c r="CE821" i="14" s="1"/>
  <c r="Z819" i="14"/>
  <c r="AA819" i="14" s="1"/>
  <c r="Z815" i="14"/>
  <c r="AA815" i="14" s="1"/>
  <c r="Z813" i="14"/>
  <c r="AC813" i="14" s="1"/>
  <c r="AL813" i="14" s="1"/>
  <c r="Z811" i="14"/>
  <c r="AA811" i="14" s="1"/>
  <c r="Z809" i="14"/>
  <c r="AC809" i="14" s="1"/>
  <c r="Z807" i="14"/>
  <c r="AA807" i="14" s="1"/>
  <c r="Z805" i="14"/>
  <c r="AA805" i="14" s="1"/>
  <c r="Z797" i="14"/>
  <c r="CA797" i="14" s="1"/>
  <c r="CE797" i="14" s="1"/>
  <c r="Z795" i="14"/>
  <c r="AA795" i="14" s="1"/>
  <c r="Z793" i="14"/>
  <c r="AA793" i="14" s="1"/>
  <c r="Z791" i="14"/>
  <c r="AC791" i="14" s="1"/>
  <c r="Z787" i="14"/>
  <c r="CA787" i="14" s="1"/>
  <c r="CE787" i="14" s="1"/>
  <c r="Z785" i="14"/>
  <c r="AA785" i="14" s="1"/>
  <c r="Z783" i="14"/>
  <c r="AC783" i="14" s="1"/>
  <c r="AL783" i="14" s="1"/>
  <c r="Z779" i="14"/>
  <c r="AC779" i="14" s="1"/>
  <c r="Z777" i="14"/>
  <c r="AC777" i="14" s="1"/>
  <c r="AL777" i="14" s="1"/>
  <c r="Z775" i="14"/>
  <c r="CA775" i="14" s="1"/>
  <c r="CE775" i="14" s="1"/>
  <c r="Z773" i="14"/>
  <c r="CA773" i="14" s="1"/>
  <c r="CE773" i="14" s="1"/>
  <c r="Z771" i="14"/>
  <c r="AA771" i="14" s="1"/>
  <c r="Z769" i="14"/>
  <c r="CA769" i="14" s="1"/>
  <c r="CE769" i="14" s="1"/>
  <c r="Z761" i="14"/>
  <c r="AC761" i="14" s="1"/>
  <c r="Z759" i="14"/>
  <c r="AC759" i="14" s="1"/>
  <c r="Z757" i="14"/>
  <c r="CA757" i="14" s="1"/>
  <c r="CE757" i="14" s="1"/>
  <c r="Z755" i="14"/>
  <c r="AC755" i="14" s="1"/>
  <c r="AL755" i="14" s="1"/>
  <c r="Z753" i="14"/>
  <c r="AC753" i="14" s="1"/>
  <c r="Z749" i="14"/>
  <c r="AA749" i="14" s="1"/>
  <c r="Z747" i="14"/>
  <c r="AA747" i="14" s="1"/>
  <c r="Z735" i="14"/>
  <c r="AA735" i="14" s="1"/>
  <c r="Z733" i="14"/>
  <c r="AA733" i="14" s="1"/>
  <c r="AB884" i="14"/>
  <c r="AK884" i="14" s="1"/>
  <c r="BZ884" i="14"/>
  <c r="BZ769" i="14"/>
  <c r="AB769" i="14"/>
  <c r="AK769" i="14" s="1"/>
  <c r="AB761" i="14"/>
  <c r="AK761" i="14" s="1"/>
  <c r="Z717" i="14"/>
  <c r="Z709" i="14"/>
  <c r="AC709" i="14" s="1"/>
  <c r="AL709" i="14" s="1"/>
  <c r="Z705" i="14"/>
  <c r="Z703" i="14"/>
  <c r="AA703" i="14" s="1"/>
  <c r="Z697" i="14"/>
  <c r="Z695" i="14"/>
  <c r="AA695" i="14" s="1"/>
  <c r="Z687" i="14"/>
  <c r="AA687" i="14" s="1"/>
  <c r="T11" i="61"/>
  <c r="S50" i="61"/>
  <c r="S46" i="61"/>
  <c r="W46" i="61" s="1"/>
  <c r="T22" i="61"/>
  <c r="T56" i="63"/>
  <c r="T20" i="62"/>
  <c r="T51" i="63"/>
  <c r="T47" i="63"/>
  <c r="S47" i="63" s="1"/>
  <c r="T10" i="62"/>
  <c r="J48" i="27"/>
  <c r="AJ23" i="17"/>
  <c r="AJ19" i="17"/>
  <c r="AK11" i="17"/>
  <c r="AK13" i="17"/>
  <c r="AL53" i="65"/>
  <c r="AK24" i="65"/>
  <c r="T14" i="61"/>
  <c r="BZ707" i="14"/>
  <c r="BZ743" i="14"/>
  <c r="BZ807" i="14"/>
  <c r="AB762" i="14"/>
  <c r="AK762" i="14" s="1"/>
  <c r="AB714" i="14"/>
  <c r="BZ790" i="14"/>
  <c r="AC817" i="14"/>
  <c r="BZ732" i="14"/>
  <c r="AB917" i="14"/>
  <c r="T57" i="61"/>
  <c r="BZ812" i="14"/>
  <c r="BZ754" i="14"/>
  <c r="BZ942" i="14"/>
  <c r="AC726" i="14"/>
  <c r="AL726" i="14" s="1"/>
  <c r="AB746" i="14"/>
  <c r="AK746" i="14" s="1"/>
  <c r="AB838" i="14"/>
  <c r="AB875" i="14"/>
  <c r="AK875" i="14" s="1"/>
  <c r="BZ867" i="14"/>
  <c r="CA790" i="14"/>
  <c r="AA798" i="14"/>
  <c r="C24" i="17"/>
  <c r="AJ17" i="65"/>
  <c r="AJ15" i="65"/>
  <c r="S47" i="62"/>
  <c r="BZ739" i="14"/>
  <c r="BZ779" i="14"/>
  <c r="AB756" i="14"/>
  <c r="AK756" i="14" s="1"/>
  <c r="BZ760" i="14"/>
  <c r="AB830" i="14"/>
  <c r="BD61" i="17"/>
  <c r="Y1020" i="14"/>
  <c r="BZ1020" i="14" s="1"/>
  <c r="AV83" i="17"/>
  <c r="C62" i="17"/>
  <c r="E61" i="17"/>
  <c r="J50" i="27"/>
  <c r="AK99" i="65"/>
  <c r="AL97" i="65"/>
  <c r="BC94" i="17"/>
  <c r="BC21" i="17" s="1"/>
  <c r="AM766" i="14"/>
  <c r="BZ696" i="14"/>
  <c r="BZ735" i="14"/>
  <c r="BZ771" i="14"/>
  <c r="BZ847" i="14"/>
  <c r="BZ896" i="14"/>
  <c r="BZ776" i="14"/>
  <c r="AB798" i="14"/>
  <c r="AK798" i="14" s="1"/>
  <c r="AB781" i="14"/>
  <c r="AG781" i="14" s="1"/>
  <c r="AB837" i="14"/>
  <c r="AK837" i="14" s="1"/>
  <c r="AA696" i="14"/>
  <c r="AC746" i="14"/>
  <c r="AB801" i="14"/>
  <c r="AK801" i="14" s="1"/>
  <c r="AA768" i="14"/>
  <c r="G12" i="27"/>
  <c r="BB92" i="17"/>
  <c r="BB19" i="17" s="1"/>
  <c r="AG804" i="14"/>
  <c r="BZ824" i="14"/>
  <c r="BZ852" i="14"/>
  <c r="BZ819" i="14"/>
  <c r="CA736" i="14"/>
  <c r="CA768" i="14"/>
  <c r="AB713" i="14"/>
  <c r="AG713" i="14" s="1"/>
  <c r="AC953" i="14"/>
  <c r="AA751" i="14"/>
  <c r="AG766" i="14"/>
  <c r="Q33" i="72"/>
  <c r="AX21" i="17"/>
  <c r="AL96" i="65"/>
  <c r="AL88" i="65"/>
  <c r="BZ799" i="14"/>
  <c r="BZ831" i="14"/>
  <c r="BZ733" i="14"/>
  <c r="BZ798" i="14"/>
  <c r="CA751" i="14"/>
  <c r="AC812" i="14"/>
  <c r="AB862" i="14"/>
  <c r="AK862" i="14" s="1"/>
  <c r="AA823" i="14"/>
  <c r="AA739" i="14"/>
  <c r="AK910" i="14"/>
  <c r="C98" i="17"/>
  <c r="E96" i="17"/>
  <c r="E48" i="17"/>
  <c r="E59" i="17"/>
  <c r="AW14" i="17"/>
  <c r="AV98" i="17"/>
  <c r="CA690" i="14"/>
  <c r="AC690" i="14"/>
  <c r="AL690" i="14" s="1"/>
  <c r="T77" i="63"/>
  <c r="T18" i="63" s="1"/>
  <c r="T18" i="61"/>
  <c r="T42" i="62"/>
  <c r="E52" i="65"/>
  <c r="C83" i="17"/>
  <c r="E85" i="17"/>
  <c r="AW62" i="17"/>
  <c r="BB97" i="17"/>
  <c r="BB24" i="17" s="1"/>
  <c r="AW83" i="17"/>
  <c r="D12" i="17"/>
  <c r="D15" i="17"/>
  <c r="C47" i="17"/>
  <c r="E74" i="11"/>
  <c r="AL49" i="17"/>
  <c r="AK15" i="17"/>
  <c r="AL49" i="65"/>
  <c r="AL59" i="65"/>
  <c r="BA97" i="17"/>
  <c r="T67" i="61"/>
  <c r="T57" i="62"/>
  <c r="S45" i="62"/>
  <c r="T10" i="61"/>
  <c r="T22" i="62"/>
  <c r="BZ871" i="14"/>
  <c r="BZ1013" i="14"/>
  <c r="AB1013" i="14"/>
  <c r="AB706" i="14"/>
  <c r="AK706" i="14" s="1"/>
  <c r="BZ706" i="14"/>
  <c r="E54" i="65"/>
  <c r="I71" i="11"/>
  <c r="H78" i="27"/>
  <c r="G40" i="27"/>
  <c r="AL92" i="17"/>
  <c r="AL88" i="17"/>
  <c r="AJ48" i="65"/>
  <c r="BA87" i="17"/>
  <c r="BA14" i="17" s="1"/>
  <c r="T82" i="61"/>
  <c r="S49" i="61"/>
  <c r="CA961" i="14"/>
  <c r="AC961" i="14"/>
  <c r="AL961" i="14" s="1"/>
  <c r="AA937" i="14"/>
  <c r="AB930" i="14"/>
  <c r="BZ930" i="14"/>
  <c r="AB919" i="14"/>
  <c r="BZ910" i="14"/>
  <c r="BZ898" i="14"/>
  <c r="AB898" i="14"/>
  <c r="AK898" i="14" s="1"/>
  <c r="AC897" i="14"/>
  <c r="AL897" i="14" s="1"/>
  <c r="CA897" i="14"/>
  <c r="CE897" i="14" s="1"/>
  <c r="AB890" i="14"/>
  <c r="BZ890" i="14"/>
  <c r="AB887" i="14"/>
  <c r="AK887" i="14" s="1"/>
  <c r="BZ887" i="14"/>
  <c r="BZ873" i="14"/>
  <c r="AB873" i="14"/>
  <c r="AK873" i="14" s="1"/>
  <c r="AA873" i="14"/>
  <c r="AB856" i="14"/>
  <c r="AK856" i="14" s="1"/>
  <c r="BZ856" i="14"/>
  <c r="BZ843" i="14"/>
  <c r="BZ818" i="14"/>
  <c r="AB818" i="14"/>
  <c r="AK818" i="14" s="1"/>
  <c r="AB815" i="14"/>
  <c r="AK815" i="14" s="1"/>
  <c r="AB803" i="14"/>
  <c r="AB794" i="14"/>
  <c r="BZ794" i="14"/>
  <c r="AB792" i="14"/>
  <c r="AK792" i="14" s="1"/>
  <c r="AB788" i="14"/>
  <c r="AK788" i="14" s="1"/>
  <c r="AA788" i="14"/>
  <c r="AB770" i="14"/>
  <c r="AK770" i="14" s="1"/>
  <c r="BZ770" i="14"/>
  <c r="CA767" i="14"/>
  <c r="CE767" i="14" s="1"/>
  <c r="AC767" i="14"/>
  <c r="AL767" i="14" s="1"/>
  <c r="AM767" i="14" s="1"/>
  <c r="CA762" i="14"/>
  <c r="AC762" i="14"/>
  <c r="AL762" i="14" s="1"/>
  <c r="AB759" i="14"/>
  <c r="AK759" i="14" s="1"/>
  <c r="CA750" i="14"/>
  <c r="AC750" i="14"/>
  <c r="AB747" i="14"/>
  <c r="BZ747" i="14"/>
  <c r="CA737" i="14"/>
  <c r="CE737" i="14" s="1"/>
  <c r="AA737" i="14"/>
  <c r="AB734" i="14"/>
  <c r="AK734" i="14" s="1"/>
  <c r="BZ730" i="14"/>
  <c r="AB730" i="14"/>
  <c r="AK730" i="14" s="1"/>
  <c r="AA730" i="14"/>
  <c r="AA726" i="14"/>
  <c r="Q56" i="57"/>
  <c r="Q52" i="57"/>
  <c r="AL52" i="65"/>
  <c r="AL51" i="65"/>
  <c r="T54" i="63"/>
  <c r="T20" i="63" s="1"/>
  <c r="CA688" i="14"/>
  <c r="AA765" i="14"/>
  <c r="AA764" i="14"/>
  <c r="AK816" i="14"/>
  <c r="BZ719" i="14"/>
  <c r="AB702" i="14"/>
  <c r="AK702" i="14" s="1"/>
  <c r="BZ729" i="14"/>
  <c r="AB832" i="14"/>
  <c r="AB864" i="14"/>
  <c r="AB825" i="14"/>
  <c r="AK825" i="14" s="1"/>
  <c r="AB849" i="14"/>
  <c r="AK849" i="14" s="1"/>
  <c r="AB710" i="14"/>
  <c r="AK710" i="14" s="1"/>
  <c r="AA713" i="14"/>
  <c r="AD751" i="14"/>
  <c r="Z686" i="14"/>
  <c r="Y1024" i="14"/>
  <c r="Y1022" i="14"/>
  <c r="BZ1022" i="14" s="1"/>
  <c r="Y1021" i="14"/>
  <c r="Y1019" i="14"/>
  <c r="AB1019" i="14" s="1"/>
  <c r="Y1017" i="14"/>
  <c r="Y1015" i="14"/>
  <c r="AB1015" i="14" s="1"/>
  <c r="AK1015" i="14" s="1"/>
  <c r="Y1014" i="14"/>
  <c r="Y1012" i="14"/>
  <c r="BZ1012" i="14" s="1"/>
  <c r="Y1010" i="14"/>
  <c r="AA1010" i="14" s="1"/>
  <c r="Y1008" i="14"/>
  <c r="Y1006" i="14"/>
  <c r="Y1004" i="14"/>
  <c r="Y1002" i="14"/>
  <c r="BZ1002" i="14" s="1"/>
  <c r="Y1000" i="14"/>
  <c r="AB1000" i="14" s="1"/>
  <c r="Y996" i="14"/>
  <c r="Y994" i="14"/>
  <c r="BZ994" i="14" s="1"/>
  <c r="Y992" i="14"/>
  <c r="Y990" i="14"/>
  <c r="Y988" i="14"/>
  <c r="Y986" i="14"/>
  <c r="Y982" i="14"/>
  <c r="AA982" i="14" s="1"/>
  <c r="Y981" i="14"/>
  <c r="BZ981" i="14" s="1"/>
  <c r="Y980" i="14"/>
  <c r="AB980" i="14" s="1"/>
  <c r="Y978" i="14"/>
  <c r="Y974" i="14"/>
  <c r="Y972" i="14"/>
  <c r="Y970" i="14"/>
  <c r="AB970" i="14" s="1"/>
  <c r="AK970" i="14" s="1"/>
  <c r="Y966" i="14"/>
  <c r="Y964" i="14"/>
  <c r="AB964" i="14" s="1"/>
  <c r="AK964" i="14" s="1"/>
  <c r="Y962" i="14"/>
  <c r="Y959" i="14"/>
  <c r="BZ959" i="14" s="1"/>
  <c r="Y958" i="14"/>
  <c r="Y957" i="14"/>
  <c r="Y956" i="14"/>
  <c r="BZ956" i="14" s="1"/>
  <c r="Y955" i="14"/>
  <c r="Y954" i="14"/>
  <c r="Y953" i="14"/>
  <c r="F55" i="17" s="1"/>
  <c r="I55" i="17" s="1"/>
  <c r="Y946" i="14"/>
  <c r="Y944" i="14"/>
  <c r="BZ944" i="14" s="1"/>
  <c r="Y943" i="14"/>
  <c r="AA917" i="14"/>
  <c r="AA871" i="14"/>
  <c r="AA699" i="14"/>
  <c r="S51" i="62"/>
  <c r="V51" i="62" s="1"/>
  <c r="S49" i="62"/>
  <c r="Y939" i="14"/>
  <c r="BZ939" i="14" s="1"/>
  <c r="Y936" i="14"/>
  <c r="Y935" i="14"/>
  <c r="Y934" i="14"/>
  <c r="Y933" i="14"/>
  <c r="Y932" i="14"/>
  <c r="Y931" i="14"/>
  <c r="Y928" i="14"/>
  <c r="AB928" i="14" s="1"/>
  <c r="Y926" i="14"/>
  <c r="Y923" i="14"/>
  <c r="T74" i="63"/>
  <c r="T15" i="63" s="1"/>
  <c r="T76" i="63"/>
  <c r="T72" i="63"/>
  <c r="T70" i="63"/>
  <c r="AF41" i="56"/>
  <c r="AF69" i="56"/>
  <c r="AT36" i="56"/>
  <c r="AT39" i="56"/>
  <c r="AT42" i="56"/>
  <c r="AT44" i="56"/>
  <c r="T76" i="11"/>
  <c r="C18" i="17"/>
  <c r="E18" i="17" s="1"/>
  <c r="D62" i="17"/>
  <c r="BD51" i="17"/>
  <c r="BF51" i="17" s="1"/>
  <c r="BD54" i="17"/>
  <c r="BF54" i="17" s="1"/>
  <c r="G10" i="27"/>
  <c r="I76" i="11"/>
  <c r="AL54" i="65"/>
  <c r="AZ98" i="17"/>
  <c r="AD696" i="14"/>
  <c r="AB777" i="14"/>
  <c r="BZ777" i="14"/>
  <c r="AB775" i="14"/>
  <c r="BZ775" i="14"/>
  <c r="AL55" i="65"/>
  <c r="AK22" i="65"/>
  <c r="AJ25" i="65"/>
  <c r="AJ23" i="65"/>
  <c r="AJ19" i="65"/>
  <c r="BA90" i="17"/>
  <c r="BA17" i="17" s="1"/>
  <c r="BA92" i="17"/>
  <c r="BA19" i="17" s="1"/>
  <c r="AK789" i="14"/>
  <c r="AB1003" i="14"/>
  <c r="BZ916" i="14"/>
  <c r="AB916" i="14"/>
  <c r="AB912" i="14"/>
  <c r="AK912" i="14" s="1"/>
  <c r="BZ912" i="14"/>
  <c r="AB907" i="14"/>
  <c r="BZ907" i="14"/>
  <c r="AB900" i="14"/>
  <c r="BZ900" i="14"/>
  <c r="AA897" i="14"/>
  <c r="AB897" i="14"/>
  <c r="BZ897" i="14"/>
  <c r="BZ869" i="14"/>
  <c r="AB869" i="14"/>
  <c r="AB868" i="14"/>
  <c r="BZ868" i="14"/>
  <c r="BZ860" i="14"/>
  <c r="BZ858" i="14"/>
  <c r="AB858" i="14"/>
  <c r="AB848" i="14"/>
  <c r="BZ848" i="14"/>
  <c r="CA847" i="14"/>
  <c r="AA847" i="14"/>
  <c r="AB839" i="14"/>
  <c r="AB834" i="14"/>
  <c r="BZ834" i="14"/>
  <c r="AB828" i="14"/>
  <c r="BZ826" i="14"/>
  <c r="AB826" i="14"/>
  <c r="AA824" i="14"/>
  <c r="AB817" i="14"/>
  <c r="AK817" i="14" s="1"/>
  <c r="AA817" i="14"/>
  <c r="AC801" i="14"/>
  <c r="AL801" i="14" s="1"/>
  <c r="CA801" i="14"/>
  <c r="CE801" i="14" s="1"/>
  <c r="AB800" i="14"/>
  <c r="AK800" i="14" s="1"/>
  <c r="BZ800" i="14"/>
  <c r="AC798" i="14"/>
  <c r="AL798" i="14" s="1"/>
  <c r="CA798" i="14"/>
  <c r="CE798" i="14" s="1"/>
  <c r="AB796" i="14"/>
  <c r="BZ796" i="14"/>
  <c r="BZ793" i="14"/>
  <c r="AB793" i="14"/>
  <c r="AC789" i="14"/>
  <c r="CA789" i="14"/>
  <c r="CE789" i="14" s="1"/>
  <c r="AK786" i="14"/>
  <c r="AB960" i="14"/>
  <c r="AK63" i="65"/>
  <c r="AL57" i="65"/>
  <c r="BA95" i="17"/>
  <c r="BA22" i="17" s="1"/>
  <c r="BZ1011" i="14"/>
  <c r="AB991" i="14"/>
  <c r="BZ991" i="14"/>
  <c r="CA691" i="14"/>
  <c r="AA691" i="14"/>
  <c r="AC691" i="14"/>
  <c r="AL691" i="14" s="1"/>
  <c r="BC92" i="17"/>
  <c r="BC19" i="17" s="1"/>
  <c r="AG751" i="14"/>
  <c r="AC702" i="14"/>
  <c r="BZ815" i="14"/>
  <c r="BZ938" i="14"/>
  <c r="AB717" i="14"/>
  <c r="AC737" i="14"/>
  <c r="AL737" i="14" s="1"/>
  <c r="BZ717" i="14"/>
  <c r="BZ765" i="14"/>
  <c r="AB705" i="14"/>
  <c r="AB929" i="14"/>
  <c r="AB886" i="14"/>
  <c r="AB701" i="14"/>
  <c r="AA767" i="14"/>
  <c r="AA804" i="14"/>
  <c r="CA1010" i="14"/>
  <c r="CE1010" i="14" s="1"/>
  <c r="AC971" i="14"/>
  <c r="AL971" i="14" s="1"/>
  <c r="CA971" i="14"/>
  <c r="CE971" i="14" s="1"/>
  <c r="BZ857" i="14"/>
  <c r="BZ846" i="14"/>
  <c r="AB841" i="14"/>
  <c r="AK841" i="14" s="1"/>
  <c r="CA822" i="14"/>
  <c r="CE822" i="14" s="1"/>
  <c r="AC822" i="14"/>
  <c r="BZ786" i="14"/>
  <c r="CA707" i="14"/>
  <c r="AC707" i="14"/>
  <c r="AA707" i="14"/>
  <c r="AB690" i="14"/>
  <c r="AA690" i="14"/>
  <c r="AB688" i="14"/>
  <c r="BA88" i="17"/>
  <c r="BA15" i="17" s="1"/>
  <c r="BZ804" i="14"/>
  <c r="BZ720" i="14"/>
  <c r="BZ734" i="14"/>
  <c r="BZ750" i="14"/>
  <c r="BZ767" i="14"/>
  <c r="BZ888" i="14"/>
  <c r="AB765" i="14"/>
  <c r="AB925" i="14"/>
  <c r="AK925" i="14" s="1"/>
  <c r="BZ925" i="14"/>
  <c r="BZ883" i="14"/>
  <c r="AB883" i="14"/>
  <c r="AK883" i="14" s="1"/>
  <c r="CA814" i="14"/>
  <c r="AC814" i="14"/>
  <c r="AL814" i="14" s="1"/>
  <c r="BZ773" i="14"/>
  <c r="AB716" i="14"/>
  <c r="AK716" i="14" s="1"/>
  <c r="AA716" i="14"/>
  <c r="AB697" i="14"/>
  <c r="AK697" i="14" s="1"/>
  <c r="Y1023" i="14"/>
  <c r="Y1009" i="14"/>
  <c r="AB1009" i="14" s="1"/>
  <c r="AK1009" i="14" s="1"/>
  <c r="Y1005" i="14"/>
  <c r="AB1005" i="14" s="1"/>
  <c r="Y1001" i="14"/>
  <c r="AB1001" i="14" s="1"/>
  <c r="Y999" i="14"/>
  <c r="Y997" i="14"/>
  <c r="BZ997" i="14" s="1"/>
  <c r="Y995" i="14"/>
  <c r="Y989" i="14"/>
  <c r="AB989" i="14" s="1"/>
  <c r="Y979" i="14"/>
  <c r="Y977" i="14"/>
  <c r="Y975" i="14"/>
  <c r="Y973" i="14"/>
  <c r="Y971" i="14"/>
  <c r="Y969" i="14"/>
  <c r="Y967" i="14"/>
  <c r="Y961" i="14"/>
  <c r="BZ965" i="14"/>
  <c r="AB808" i="14"/>
  <c r="AK808" i="14" s="1"/>
  <c r="AA743" i="14"/>
  <c r="AA741" i="14"/>
  <c r="AB704" i="14"/>
  <c r="AK704" i="14" s="1"/>
  <c r="AA704" i="14"/>
  <c r="BZ870" i="14"/>
  <c r="AA789" i="14"/>
  <c r="AA746" i="14"/>
  <c r="AA814" i="14"/>
  <c r="AA794" i="14"/>
  <c r="AA762" i="14"/>
  <c r="AA744" i="14"/>
  <c r="V50" i="72"/>
  <c r="Q76" i="11"/>
  <c r="AJ63" i="65"/>
  <c r="AK729" i="14"/>
  <c r="BD56" i="17"/>
  <c r="BD53" i="17"/>
  <c r="AB857" i="14"/>
  <c r="AB802" i="14"/>
  <c r="AK802" i="14" s="1"/>
  <c r="AB814" i="14"/>
  <c r="AB882" i="14"/>
  <c r="AA796" i="14"/>
  <c r="BZ736" i="14"/>
  <c r="CA716" i="14"/>
  <c r="AB700" i="14"/>
  <c r="AB709" i="14"/>
  <c r="AG736" i="14"/>
  <c r="AB911" i="14"/>
  <c r="BZ854" i="14"/>
  <c r="AB854" i="14"/>
  <c r="AA810" i="14"/>
  <c r="BZ709" i="14"/>
  <c r="AD804" i="14"/>
  <c r="AB876" i="14"/>
  <c r="CA764" i="14"/>
  <c r="CE764" i="14" s="1"/>
  <c r="AC764" i="14"/>
  <c r="AL764" i="14" s="1"/>
  <c r="AB715" i="14"/>
  <c r="BZ1007" i="14"/>
  <c r="AB1011" i="14"/>
  <c r="AB863" i="14"/>
  <c r="AA711" i="14"/>
  <c r="AA766" i="14"/>
  <c r="AA738" i="14"/>
  <c r="AB785" i="14"/>
  <c r="BZ785" i="14"/>
  <c r="BZ689" i="14"/>
  <c r="AB844" i="14"/>
  <c r="AB829" i="14"/>
  <c r="BZ829" i="14"/>
  <c r="AA826" i="14"/>
  <c r="V49" i="72"/>
  <c r="AF67" i="56"/>
  <c r="AT34" i="56"/>
  <c r="AT41" i="56"/>
  <c r="Q59" i="11"/>
  <c r="BC17" i="17"/>
  <c r="BD59" i="17"/>
  <c r="BF59" i="17" s="1"/>
  <c r="E71" i="11"/>
  <c r="E54" i="11"/>
  <c r="Q55" i="57"/>
  <c r="Q51" i="57"/>
  <c r="AK48" i="65"/>
  <c r="BZ814" i="14"/>
  <c r="AA763" i="14"/>
  <c r="AA781" i="14"/>
  <c r="AA801" i="14"/>
  <c r="AA812" i="14"/>
  <c r="AA991" i="14"/>
  <c r="AA702" i="14"/>
  <c r="AA736" i="14"/>
  <c r="AA750" i="14"/>
  <c r="CA744" i="14"/>
  <c r="AC796" i="14"/>
  <c r="AB853" i="14"/>
  <c r="BZ901" i="14"/>
  <c r="AC704" i="14"/>
  <c r="S54" i="62"/>
  <c r="S52" i="62"/>
  <c r="S44" i="62"/>
  <c r="S80" i="61"/>
  <c r="S78" i="61"/>
  <c r="S77" i="61"/>
  <c r="S45" i="61"/>
  <c r="AH22" i="56"/>
  <c r="AM736" i="14"/>
  <c r="AB758" i="14"/>
  <c r="CA781" i="14"/>
  <c r="CE781" i="14" s="1"/>
  <c r="CA993" i="14"/>
  <c r="AC847" i="14"/>
  <c r="AL847" i="14" s="1"/>
  <c r="AA799" i="14"/>
  <c r="AF72" i="56"/>
  <c r="Q54" i="11"/>
  <c r="Q58" i="11"/>
  <c r="Q75" i="11"/>
  <c r="V75" i="11"/>
  <c r="BB97" i="65"/>
  <c r="BP51" i="17"/>
  <c r="BR51" i="17" s="1"/>
  <c r="BA53" i="65"/>
  <c r="BA16" i="65" s="1"/>
  <c r="BQ50" i="17"/>
  <c r="BQ13" i="17" s="1"/>
  <c r="BB58" i="65"/>
  <c r="BB57" i="65"/>
  <c r="BB20" i="65" s="1"/>
  <c r="BB61" i="65"/>
  <c r="BC61" i="65" s="1"/>
  <c r="BB86" i="65"/>
  <c r="BC86" i="65" s="1"/>
  <c r="BB89" i="65"/>
  <c r="BE89" i="65" s="1"/>
  <c r="BB94" i="65"/>
  <c r="BC94" i="65" s="1"/>
  <c r="CC882" i="14"/>
  <c r="BX805" i="14"/>
  <c r="BX936" i="14"/>
  <c r="BX960" i="14"/>
  <c r="CC1003" i="14"/>
  <c r="BX982" i="14"/>
  <c r="CC977" i="14"/>
  <c r="BX973" i="14"/>
  <c r="BX931" i="14"/>
  <c r="CC914" i="14"/>
  <c r="BX885" i="14"/>
  <c r="BX867" i="14"/>
  <c r="CC864" i="14"/>
  <c r="CC858" i="14"/>
  <c r="BX856" i="14"/>
  <c r="BX842" i="14"/>
  <c r="BX840" i="14"/>
  <c r="BX799" i="14"/>
  <c r="CC788" i="14"/>
  <c r="CC778" i="14"/>
  <c r="BX775" i="14"/>
  <c r="CC760" i="14"/>
  <c r="BX755" i="14"/>
  <c r="CC738" i="14"/>
  <c r="CC706" i="14"/>
  <c r="BA85" i="65"/>
  <c r="BB62" i="65"/>
  <c r="BA59" i="65"/>
  <c r="BA22" i="65" s="1"/>
  <c r="BB51" i="65"/>
  <c r="BA88" i="65"/>
  <c r="BB87" i="65"/>
  <c r="BQ56" i="17"/>
  <c r="BQ19" i="17" s="1"/>
  <c r="BX697" i="14"/>
  <c r="BX717" i="14"/>
  <c r="BX725" i="14"/>
  <c r="CC906" i="14"/>
  <c r="BX841" i="14"/>
  <c r="BX857" i="14"/>
  <c r="BX1014" i="14"/>
  <c r="CC989" i="14"/>
  <c r="CC969" i="14"/>
  <c r="CE969" i="14" s="1"/>
  <c r="BX926" i="14"/>
  <c r="CC925" i="14"/>
  <c r="CC911" i="14"/>
  <c r="CC896" i="14"/>
  <c r="CC888" i="14"/>
  <c r="CC739" i="14"/>
  <c r="BX721" i="14"/>
  <c r="BX712" i="14"/>
  <c r="CC702" i="14"/>
  <c r="BA92" i="65"/>
  <c r="BB56" i="65"/>
  <c r="BB19" i="65" s="1"/>
  <c r="BB60" i="65"/>
  <c r="BB23" i="65" s="1"/>
  <c r="BA60" i="65"/>
  <c r="BQ52" i="17"/>
  <c r="BQ15" i="17" s="1"/>
  <c r="BP50" i="17"/>
  <c r="BP13" i="17" s="1"/>
  <c r="BA58" i="65"/>
  <c r="BA21" i="65" s="1"/>
  <c r="BA57" i="65"/>
  <c r="BA20" i="65" s="1"/>
  <c r="BB55" i="65"/>
  <c r="BA55" i="65"/>
  <c r="BB59" i="65"/>
  <c r="BB22" i="65" s="1"/>
  <c r="BP49" i="17"/>
  <c r="BP12" i="17" s="1"/>
  <c r="BX897" i="14"/>
  <c r="BX916" i="14"/>
  <c r="BX956" i="14"/>
  <c r="BX972" i="14"/>
  <c r="CC1019" i="14"/>
  <c r="CC1009" i="14"/>
  <c r="BX970" i="14"/>
  <c r="BX904" i="14"/>
  <c r="BX901" i="14"/>
  <c r="BX889" i="14"/>
  <c r="CC880" i="14"/>
  <c r="BX844" i="14"/>
  <c r="CC811" i="14"/>
  <c r="BX794" i="14"/>
  <c r="CC780" i="14"/>
  <c r="CC758" i="14"/>
  <c r="CC719" i="14"/>
  <c r="CE719" i="14" s="1"/>
  <c r="BX708" i="14"/>
  <c r="BR54" i="17"/>
  <c r="BA49" i="65"/>
  <c r="BQ57" i="17"/>
  <c r="BQ20" i="17" s="1"/>
  <c r="BQ49" i="17"/>
  <c r="BP61" i="17"/>
  <c r="BP57" i="17"/>
  <c r="BQ61" i="17"/>
  <c r="BQ24" i="17" s="1"/>
  <c r="BP91" i="17"/>
  <c r="BR91" i="17" s="1"/>
  <c r="BP84" i="17"/>
  <c r="BP11" i="17" s="1"/>
  <c r="BQ84" i="17"/>
  <c r="BQ55" i="17"/>
  <c r="BQ18" i="17" s="1"/>
  <c r="BA51" i="65"/>
  <c r="BB49" i="65"/>
  <c r="BB91" i="65"/>
  <c r="BU1033" i="14"/>
  <c r="BP59" i="17"/>
  <c r="BP22" i="17" s="1"/>
  <c r="BQ59" i="17"/>
  <c r="BQ22" i="17" s="1"/>
  <c r="BP55" i="17"/>
  <c r="BQ96" i="17"/>
  <c r="BQ23" i="17" s="1"/>
  <c r="BB53" i="65"/>
  <c r="BA91" i="65"/>
  <c r="BA52" i="65"/>
  <c r="BC52" i="65" s="1"/>
  <c r="BV1033" i="14"/>
  <c r="BQ12" i="17"/>
  <c r="BC95" i="65"/>
  <c r="BV1040" i="14"/>
  <c r="BU1040" i="14"/>
  <c r="BV1037" i="14"/>
  <c r="BV1041" i="14"/>
  <c r="BU1037" i="14"/>
  <c r="BS95" i="17"/>
  <c r="BS89" i="17"/>
  <c r="BC93" i="65"/>
  <c r="BU1041" i="14"/>
  <c r="BR92" i="17"/>
  <c r="BB15" i="65"/>
  <c r="BR94" i="17"/>
  <c r="BR88" i="17"/>
  <c r="BR58" i="17"/>
  <c r="BR48" i="17"/>
  <c r="BS94" i="17"/>
  <c r="BS88" i="17"/>
  <c r="BT94" i="17"/>
  <c r="BT88" i="17"/>
  <c r="BR93" i="17"/>
  <c r="BR89" i="17"/>
  <c r="BR86" i="17"/>
  <c r="BQ21" i="17"/>
  <c r="BE95" i="65"/>
  <c r="BT93" i="17"/>
  <c r="BU93" i="17" s="1"/>
  <c r="BW93" i="17" s="1"/>
  <c r="BE93" i="65"/>
  <c r="BA24" i="65"/>
  <c r="BE1040" i="14"/>
  <c r="BE1041" i="14"/>
  <c r="BD1041" i="14"/>
  <c r="BD1040" i="14"/>
  <c r="BE96" i="65"/>
  <c r="BE98" i="65"/>
  <c r="BE90" i="65"/>
  <c r="BT92" i="17"/>
  <c r="BO95" i="17"/>
  <c r="BT95" i="17"/>
  <c r="BO89" i="17"/>
  <c r="BO94" i="17"/>
  <c r="BO88" i="17"/>
  <c r="BS92" i="17"/>
  <c r="BO92" i="17"/>
  <c r="Z116" i="31"/>
  <c r="K94" i="31"/>
  <c r="K82" i="31"/>
  <c r="AR12" i="14"/>
  <c r="BB12" i="14"/>
  <c r="AZ12" i="14"/>
  <c r="BB1036" i="14"/>
  <c r="AP12" i="14"/>
  <c r="BA1036" i="14"/>
  <c r="AR1036" i="14"/>
  <c r="AT1036" i="14"/>
  <c r="AR1037" i="14"/>
  <c r="AV1036" i="14"/>
  <c r="BB1037" i="14"/>
  <c r="AX1037" i="14"/>
  <c r="AP1036" i="14"/>
  <c r="AU1037" i="14"/>
  <c r="AU1035" i="14" s="1"/>
  <c r="BE1037" i="14"/>
  <c r="AQ1037" i="14"/>
  <c r="BA1037" i="14"/>
  <c r="AW1037" i="14"/>
  <c r="AQ1036" i="14"/>
  <c r="BE1036" i="14"/>
  <c r="AT1037" i="14"/>
  <c r="BD1037" i="14"/>
  <c r="AP1037" i="14"/>
  <c r="AZ1037" i="14"/>
  <c r="AZ1035" i="14" s="1"/>
  <c r="AV1037" i="14"/>
  <c r="BG1037" i="14"/>
  <c r="AS1037" i="14"/>
  <c r="AS1035" i="14" s="1"/>
  <c r="AW1036" i="14"/>
  <c r="BC1037" i="14"/>
  <c r="BC1035" i="14" s="1"/>
  <c r="AY1037" i="14"/>
  <c r="AT46" i="55"/>
  <c r="AW46" i="55" s="1"/>
  <c r="K93" i="31"/>
  <c r="Y126" i="31"/>
  <c r="BD50" i="17"/>
  <c r="AY15" i="17"/>
  <c r="AZ11" i="17"/>
  <c r="AZ10" i="17" s="1"/>
  <c r="AX94" i="17"/>
  <c r="BA93" i="17"/>
  <c r="BA20" i="17" s="1"/>
  <c r="AX92" i="17"/>
  <c r="AY21" i="17"/>
  <c r="BS97" i="17"/>
  <c r="BO86" i="17"/>
  <c r="BO97" i="17"/>
  <c r="BX97" i="17" s="1"/>
  <c r="BO93" i="17"/>
  <c r="BT89" i="17"/>
  <c r="Q57" i="57"/>
  <c r="AG545" i="14"/>
  <c r="AD545" i="14"/>
  <c r="CA557" i="14"/>
  <c r="AC617" i="14"/>
  <c r="AB629" i="14"/>
  <c r="AA677" i="14"/>
  <c r="CA617" i="14"/>
  <c r="AC553" i="14"/>
  <c r="AC621" i="14"/>
  <c r="AL621" i="14" s="1"/>
  <c r="AB644" i="14"/>
  <c r="AC625" i="14"/>
  <c r="AD625" i="14" s="1"/>
  <c r="CA625" i="14"/>
  <c r="BZ636" i="14"/>
  <c r="AA636" i="14"/>
  <c r="CA663" i="14"/>
  <c r="AA628" i="14"/>
  <c r="CA653" i="14"/>
  <c r="CC1022" i="14"/>
  <c r="BX1022" i="14"/>
  <c r="CC1005" i="14"/>
  <c r="BX1005" i="14"/>
  <c r="CC994" i="14"/>
  <c r="BX994" i="14"/>
  <c r="CC963" i="14"/>
  <c r="BX963" i="14"/>
  <c r="AB1016" i="14"/>
  <c r="BZ1016" i="14"/>
  <c r="CC1013" i="14"/>
  <c r="BX1013" i="14"/>
  <c r="BX1011" i="14"/>
  <c r="CC1011" i="14"/>
  <c r="BX987" i="14"/>
  <c r="CC987" i="14"/>
  <c r="BX979" i="14"/>
  <c r="CC979" i="14"/>
  <c r="AC982" i="14"/>
  <c r="CA982" i="14"/>
  <c r="CE982" i="14" s="1"/>
  <c r="CC961" i="14"/>
  <c r="BX961" i="14"/>
  <c r="AA660" i="14"/>
  <c r="BX993" i="14"/>
  <c r="CC993" i="14"/>
  <c r="CC985" i="14"/>
  <c r="BX985" i="14"/>
  <c r="BX967" i="14"/>
  <c r="CC967" i="14"/>
  <c r="BX863" i="14"/>
  <c r="CC863" i="14"/>
  <c r="CC814" i="14"/>
  <c r="BX814" i="14"/>
  <c r="BX807" i="14"/>
  <c r="CC807" i="14"/>
  <c r="BX804" i="14"/>
  <c r="CC804" i="14"/>
  <c r="CE804" i="14" s="1"/>
  <c r="BX784" i="14"/>
  <c r="CC784" i="14"/>
  <c r="CC736" i="14"/>
  <c r="BX736" i="14"/>
  <c r="BX1018" i="14"/>
  <c r="CC1018" i="14"/>
  <c r="CA991" i="14"/>
  <c r="CE991" i="14" s="1"/>
  <c r="BZ984" i="14"/>
  <c r="CC983" i="14"/>
  <c r="BX965" i="14"/>
  <c r="BX962" i="14"/>
  <c r="CC962" i="14"/>
  <c r="CC955" i="14"/>
  <c r="CC951" i="14"/>
  <c r="BX945" i="14"/>
  <c r="CC943" i="14"/>
  <c r="BX943" i="14"/>
  <c r="BX941" i="14"/>
  <c r="CC941" i="14"/>
  <c r="BX927" i="14"/>
  <c r="CC927" i="14"/>
  <c r="BX917" i="14"/>
  <c r="CC917" i="14"/>
  <c r="CC810" i="14"/>
  <c r="CE810" i="14" s="1"/>
  <c r="AB768" i="14"/>
  <c r="AK768" i="14" s="1"/>
  <c r="BZ768" i="14"/>
  <c r="BZ737" i="14"/>
  <c r="AB737" i="14"/>
  <c r="BX710" i="14"/>
  <c r="CC710" i="14"/>
  <c r="CC1015" i="14"/>
  <c r="CC999" i="14"/>
  <c r="CC978" i="14"/>
  <c r="BX974" i="14"/>
  <c r="BX959" i="14"/>
  <c r="CC959" i="14"/>
  <c r="BX953" i="14"/>
  <c r="CC946" i="14"/>
  <c r="BX946" i="14"/>
  <c r="CC938" i="14"/>
  <c r="BX938" i="14"/>
  <c r="BX913" i="14"/>
  <c r="CC913" i="14"/>
  <c r="BX875" i="14"/>
  <c r="CC875" i="14"/>
  <c r="CA873" i="14"/>
  <c r="CE873" i="14" s="1"/>
  <c r="AC873" i="14"/>
  <c r="BX868" i="14"/>
  <c r="CC868" i="14"/>
  <c r="BZ805" i="14"/>
  <c r="BX803" i="14"/>
  <c r="CC803" i="14"/>
  <c r="BX795" i="14"/>
  <c r="CC795" i="14"/>
  <c r="BX771" i="14"/>
  <c r="BX763" i="14"/>
  <c r="AB712" i="14"/>
  <c r="BX1002" i="14"/>
  <c r="CC1002" i="14"/>
  <c r="CC947" i="14"/>
  <c r="CC935" i="14"/>
  <c r="CC923" i="14"/>
  <c r="BX907" i="14"/>
  <c r="CC907" i="14"/>
  <c r="BX902" i="14"/>
  <c r="CC902" i="14"/>
  <c r="AB902" i="14"/>
  <c r="CC886" i="14"/>
  <c r="BZ879" i="14"/>
  <c r="BX871" i="14"/>
  <c r="CC871" i="14"/>
  <c r="BX870" i="14"/>
  <c r="CC870" i="14"/>
  <c r="BX859" i="14"/>
  <c r="CC850" i="14"/>
  <c r="CC836" i="14"/>
  <c r="BX831" i="14"/>
  <c r="BZ821" i="14"/>
  <c r="BX819" i="14"/>
  <c r="CC819" i="14"/>
  <c r="CC802" i="14"/>
  <c r="CA799" i="14"/>
  <c r="CE799" i="14" s="1"/>
  <c r="AC799" i="14"/>
  <c r="BX796" i="14"/>
  <c r="CC796" i="14"/>
  <c r="CE796" i="14" s="1"/>
  <c r="CC756" i="14"/>
  <c r="BX756" i="14"/>
  <c r="CC934" i="14"/>
  <c r="BX934" i="14"/>
  <c r="CC933" i="14"/>
  <c r="BZ906" i="14"/>
  <c r="CC816" i="14"/>
  <c r="BX816" i="14"/>
  <c r="CC754" i="14"/>
  <c r="BX754" i="14"/>
  <c r="BX734" i="14"/>
  <c r="CA713" i="14"/>
  <c r="CE713" i="14" s="1"/>
  <c r="BX695" i="14"/>
  <c r="CC695" i="14"/>
  <c r="Y679" i="14"/>
  <c r="R548" i="14"/>
  <c r="BX735" i="14"/>
  <c r="CC735" i="14"/>
  <c r="CC723" i="14"/>
  <c r="BX723" i="14"/>
  <c r="BX711" i="14"/>
  <c r="CC711" i="14"/>
  <c r="CC696" i="14"/>
  <c r="BX696" i="14"/>
  <c r="BX687" i="14"/>
  <c r="CC687" i="14"/>
  <c r="R684" i="14"/>
  <c r="L51" i="57" s="1"/>
  <c r="Z669" i="14"/>
  <c r="R666" i="14"/>
  <c r="Y637" i="14"/>
  <c r="R632" i="14"/>
  <c r="Y630" i="14"/>
  <c r="Z587" i="14"/>
  <c r="CC929" i="14"/>
  <c r="BX929" i="14"/>
  <c r="BX894" i="14"/>
  <c r="CC894" i="14"/>
  <c r="AA865" i="14"/>
  <c r="CC830" i="14"/>
  <c r="BX830" i="14"/>
  <c r="CA823" i="14"/>
  <c r="CE823" i="14" s="1"/>
  <c r="AC823" i="14"/>
  <c r="CA788" i="14"/>
  <c r="AC788" i="14"/>
  <c r="AC763" i="14"/>
  <c r="CA763" i="14"/>
  <c r="CE763" i="14" s="1"/>
  <c r="CC752" i="14"/>
  <c r="BX752" i="14"/>
  <c r="AA742" i="14"/>
  <c r="Z681" i="14"/>
  <c r="Y646" i="14"/>
  <c r="Z644" i="14"/>
  <c r="AA644" i="14" s="1"/>
  <c r="Y577" i="14"/>
  <c r="CC703" i="14"/>
  <c r="BX703" i="14"/>
  <c r="Z547" i="14"/>
  <c r="Y524" i="14"/>
  <c r="Y513" i="14"/>
  <c r="Y1037" i="14"/>
  <c r="Y626" i="14"/>
  <c r="Y620" i="14"/>
  <c r="R604" i="14"/>
  <c r="I56" i="57" s="1"/>
  <c r="Z583" i="14"/>
  <c r="Z564" i="14"/>
  <c r="CA564" i="14" s="1"/>
  <c r="Z548" i="14"/>
  <c r="R543" i="14"/>
  <c r="T66" i="56"/>
  <c r="BX724" i="14"/>
  <c r="CC724" i="14"/>
  <c r="CC691" i="14"/>
  <c r="BX691" i="14"/>
  <c r="Y678" i="14"/>
  <c r="Y661" i="14"/>
  <c r="Y653" i="14"/>
  <c r="Y589" i="14"/>
  <c r="Y564" i="14"/>
  <c r="R563" i="14"/>
  <c r="F45" i="57" s="1"/>
  <c r="R547" i="14"/>
  <c r="Y541" i="14"/>
  <c r="Y674" i="14"/>
  <c r="AA674" i="14" s="1"/>
  <c r="R672" i="14"/>
  <c r="Z670" i="14"/>
  <c r="R661" i="14"/>
  <c r="Y654" i="14"/>
  <c r="Z652" i="14"/>
  <c r="R637" i="14"/>
  <c r="R611" i="14"/>
  <c r="I53" i="57" s="1"/>
  <c r="Z603" i="14"/>
  <c r="R599" i="14"/>
  <c r="Z563" i="14"/>
  <c r="Y561" i="14"/>
  <c r="R538" i="14"/>
  <c r="Z532" i="14"/>
  <c r="Y525" i="14"/>
  <c r="Z523" i="14"/>
  <c r="Y520" i="14"/>
  <c r="Y675" i="14"/>
  <c r="Z664" i="14"/>
  <c r="Z661" i="14"/>
  <c r="Z637" i="14"/>
  <c r="R607" i="14"/>
  <c r="Y605" i="14"/>
  <c r="Z599" i="14"/>
  <c r="Y593" i="14"/>
  <c r="Y573" i="14"/>
  <c r="Y560" i="14"/>
  <c r="Y556" i="14"/>
  <c r="G46" i="72"/>
  <c r="AJ655" i="14"/>
  <c r="M128" i="57" s="1"/>
  <c r="AJ649" i="14"/>
  <c r="AV60" i="56" s="1"/>
  <c r="AJ647" i="14"/>
  <c r="AV69" i="56" s="1"/>
  <c r="AV19" i="56" s="1"/>
  <c r="AJ641" i="14"/>
  <c r="M124" i="57" s="1"/>
  <c r="AJ675" i="14"/>
  <c r="AV71" i="56" s="1"/>
  <c r="AV21" i="56" s="1"/>
  <c r="AJ627" i="14"/>
  <c r="AJ611" i="14"/>
  <c r="AH60" i="56" s="1"/>
  <c r="AH10" i="56" s="1"/>
  <c r="AJ609" i="14"/>
  <c r="AH63" i="56" s="1"/>
  <c r="AJ595" i="14"/>
  <c r="AH38" i="56" s="1"/>
  <c r="AJ579" i="14"/>
  <c r="F71" i="62" s="1"/>
  <c r="AJ565" i="14"/>
  <c r="AJ563" i="14"/>
  <c r="T72" i="56" s="1"/>
  <c r="AJ549" i="14"/>
  <c r="AJ511" i="14"/>
  <c r="AJ667" i="14"/>
  <c r="AJ661" i="14"/>
  <c r="G50" i="72"/>
  <c r="S79" i="62"/>
  <c r="U67" i="62"/>
  <c r="S77" i="62"/>
  <c r="S75" i="62"/>
  <c r="U81" i="63"/>
  <c r="S81" i="61"/>
  <c r="U73" i="63"/>
  <c r="S75" i="61"/>
  <c r="S69" i="61"/>
  <c r="R69" i="55"/>
  <c r="V69" i="55" s="1"/>
  <c r="S53" i="61"/>
  <c r="S55" i="61"/>
  <c r="S51" i="61"/>
  <c r="S47" i="61"/>
  <c r="AT46" i="56"/>
  <c r="BG46" i="56" s="1"/>
  <c r="W76" i="11"/>
  <c r="Q50" i="72"/>
  <c r="T49" i="72"/>
  <c r="AT36" i="55"/>
  <c r="AW36" i="55" s="1"/>
  <c r="AT47" i="56"/>
  <c r="U45" i="72"/>
  <c r="P72" i="11"/>
  <c r="S46" i="72"/>
  <c r="AF35" i="56"/>
  <c r="BF35" i="56" s="1"/>
  <c r="AF61" i="56"/>
  <c r="BF61" i="56" s="1"/>
  <c r="V45" i="72"/>
  <c r="T50" i="72"/>
  <c r="BB15" i="17"/>
  <c r="BD52" i="17"/>
  <c r="BG48" i="17"/>
  <c r="J71" i="11"/>
  <c r="BS86" i="17"/>
  <c r="BT97" i="17"/>
  <c r="BR95" i="17"/>
  <c r="AY23" i="17"/>
  <c r="AY18" i="17"/>
  <c r="U1031" i="14"/>
  <c r="U1032" i="14"/>
  <c r="H1031" i="14"/>
  <c r="H1032" i="14"/>
  <c r="M1031" i="14"/>
  <c r="M1032" i="14"/>
  <c r="AK610" i="14"/>
  <c r="AK659" i="14"/>
  <c r="AK657" i="14"/>
  <c r="AM657" i="14" s="1"/>
  <c r="AL561" i="14"/>
  <c r="AL589" i="14"/>
  <c r="AK578" i="14"/>
  <c r="AL612" i="14"/>
  <c r="BR60" i="17"/>
  <c r="BT86" i="17"/>
  <c r="AY20" i="17"/>
  <c r="V1031" i="14"/>
  <c r="V1032" i="14"/>
  <c r="J1031" i="14"/>
  <c r="J1032" i="14"/>
  <c r="L1031" i="14"/>
  <c r="L1032" i="14"/>
  <c r="N1031" i="14"/>
  <c r="N1032" i="14"/>
  <c r="K1031" i="14"/>
  <c r="K1032" i="14"/>
  <c r="AK606" i="14"/>
  <c r="AG575" i="14"/>
  <c r="AK567" i="14"/>
  <c r="AK559" i="14"/>
  <c r="AM559" i="14" s="1"/>
  <c r="AK669" i="14"/>
  <c r="AG665" i="14"/>
  <c r="AK665" i="14"/>
  <c r="AM665" i="14" s="1"/>
  <c r="AK681" i="14"/>
  <c r="AK671" i="14"/>
  <c r="AM671" i="14" s="1"/>
  <c r="AL656" i="14"/>
  <c r="Q79" i="57"/>
  <c r="S1032" i="14"/>
  <c r="S1031" i="14"/>
  <c r="W1032" i="14"/>
  <c r="W1031" i="14"/>
  <c r="H1033" i="14"/>
  <c r="I1031" i="14"/>
  <c r="I1032" i="14"/>
  <c r="AK602" i="14"/>
  <c r="AK550" i="14"/>
  <c r="AK594" i="14"/>
  <c r="AK670" i="14"/>
  <c r="AK640" i="14"/>
  <c r="AK590" i="14"/>
  <c r="T1032" i="14"/>
  <c r="T1031" i="14"/>
  <c r="X1032" i="14"/>
  <c r="X1031" i="14"/>
  <c r="J1033" i="14"/>
  <c r="L1033" i="14"/>
  <c r="N1033" i="14"/>
  <c r="O1031" i="14"/>
  <c r="O1032" i="14"/>
  <c r="AK619" i="14"/>
  <c r="AD657" i="14"/>
  <c r="AK597" i="14"/>
  <c r="AG508" i="14"/>
  <c r="AK508" i="14"/>
  <c r="AD511" i="14"/>
  <c r="AA539" i="14"/>
  <c r="AA592" i="14"/>
  <c r="AA535" i="14"/>
  <c r="CA537" i="14"/>
  <c r="AA612" i="14"/>
  <c r="CA528" i="14"/>
  <c r="CA524" i="14"/>
  <c r="AB660" i="14"/>
  <c r="BZ668" i="14"/>
  <c r="AB673" i="14"/>
  <c r="CA646" i="14"/>
  <c r="CA639" i="14"/>
  <c r="AB664" i="14"/>
  <c r="CA656" i="14"/>
  <c r="AC660" i="14"/>
  <c r="F40" i="56"/>
  <c r="F15" i="56" s="1"/>
  <c r="AG511" i="14"/>
  <c r="AK511" i="14"/>
  <c r="AM511" i="14" s="1"/>
  <c r="AG572" i="14"/>
  <c r="AK576" i="14"/>
  <c r="AD514" i="14"/>
  <c r="AD534" i="14"/>
  <c r="BZ562" i="14"/>
  <c r="AK523" i="14"/>
  <c r="AK518" i="14"/>
  <c r="AC609" i="14"/>
  <c r="AK624" i="14"/>
  <c r="AK627" i="14"/>
  <c r="AG565" i="14"/>
  <c r="AK565" i="14"/>
  <c r="AM565" i="14" s="1"/>
  <c r="AK636" i="14"/>
  <c r="AC636" i="14"/>
  <c r="F62" i="56"/>
  <c r="F34" i="56"/>
  <c r="AH40" i="56"/>
  <c r="AK540" i="14"/>
  <c r="AG540" i="14"/>
  <c r="AK514" i="14"/>
  <c r="AG534" i="14"/>
  <c r="AK519" i="14"/>
  <c r="AG531" i="14"/>
  <c r="AK531" i="14"/>
  <c r="AM531" i="14" s="1"/>
  <c r="AK586" i="14"/>
  <c r="AK625" i="14"/>
  <c r="AK553" i="14"/>
  <c r="AK652" i="14"/>
  <c r="AK779" i="14"/>
  <c r="AM751" i="14"/>
  <c r="AK568" i="14"/>
  <c r="AM568" i="14" s="1"/>
  <c r="AG568" i="14"/>
  <c r="AG616" i="14"/>
  <c r="AK616" i="14"/>
  <c r="AM616" i="14" s="1"/>
  <c r="AK628" i="14"/>
  <c r="AK609" i="14"/>
  <c r="AK617" i="14"/>
  <c r="F66" i="56"/>
  <c r="AK888" i="14"/>
  <c r="CA937" i="14"/>
  <c r="CE937" i="14" s="1"/>
  <c r="BZ909" i="14"/>
  <c r="BX874" i="14"/>
  <c r="CC874" i="14"/>
  <c r="CC832" i="14"/>
  <c r="BX832" i="14"/>
  <c r="BX776" i="14"/>
  <c r="CC776" i="14"/>
  <c r="BX768" i="14"/>
  <c r="CC768" i="14"/>
  <c r="BX766" i="14"/>
  <c r="CC766" i="14"/>
  <c r="BZ752" i="14"/>
  <c r="CC751" i="14"/>
  <c r="BX747" i="14"/>
  <c r="AB741" i="14"/>
  <c r="BZ741" i="14"/>
  <c r="T63" i="56"/>
  <c r="BX731" i="14"/>
  <c r="CC730" i="14"/>
  <c r="BX730" i="14"/>
  <c r="BX727" i="14"/>
  <c r="BX720" i="14"/>
  <c r="CC720" i="14"/>
  <c r="BX716" i="14"/>
  <c r="CC716" i="14"/>
  <c r="CC699" i="14"/>
  <c r="BX699" i="14"/>
  <c r="BX995" i="14"/>
  <c r="BX971" i="14"/>
  <c r="CC922" i="14"/>
  <c r="BX905" i="14"/>
  <c r="BX900" i="14"/>
  <c r="CC900" i="14"/>
  <c r="BX892" i="14"/>
  <c r="BX862" i="14"/>
  <c r="CC847" i="14"/>
  <c r="CC839" i="14"/>
  <c r="CC827" i="14"/>
  <c r="BX827" i="14"/>
  <c r="BX782" i="14"/>
  <c r="CC779" i="14"/>
  <c r="BX779" i="14"/>
  <c r="CA766" i="14"/>
  <c r="AB764" i="14"/>
  <c r="BZ764" i="14"/>
  <c r="BX762" i="14"/>
  <c r="CC762" i="14"/>
  <c r="AB757" i="14"/>
  <c r="AC740" i="14"/>
  <c r="AA740" i="14"/>
  <c r="CA739" i="14"/>
  <c r="AC739" i="14"/>
  <c r="CA730" i="14"/>
  <c r="AC730" i="14"/>
  <c r="T60" i="56"/>
  <c r="AB703" i="14"/>
  <c r="CC1025" i="14"/>
  <c r="CC1021" i="14"/>
  <c r="CC1017" i="14"/>
  <c r="CC1001" i="14"/>
  <c r="BX986" i="14"/>
  <c r="BZ968" i="14"/>
  <c r="CC957" i="14"/>
  <c r="BX954" i="14"/>
  <c r="BX950" i="14"/>
  <c r="CC949" i="14"/>
  <c r="CC918" i="14"/>
  <c r="BX918" i="14"/>
  <c r="CC909" i="14"/>
  <c r="AB909" i="14"/>
  <c r="BX883" i="14"/>
  <c r="CC883" i="14"/>
  <c r="BX860" i="14"/>
  <c r="CC860" i="14"/>
  <c r="CC835" i="14"/>
  <c r="BX835" i="14"/>
  <c r="BX834" i="14"/>
  <c r="CC834" i="14"/>
  <c r="AB813" i="14"/>
  <c r="BZ813" i="14"/>
  <c r="AB797" i="14"/>
  <c r="BZ797" i="14"/>
  <c r="BX790" i="14"/>
  <c r="CC790" i="14"/>
  <c r="BX774" i="14"/>
  <c r="CC774" i="14"/>
  <c r="BX770" i="14"/>
  <c r="CC770" i="14"/>
  <c r="BX767" i="14"/>
  <c r="CC746" i="14"/>
  <c r="BX746" i="14"/>
  <c r="AB722" i="14"/>
  <c r="BZ722" i="14"/>
  <c r="CC698" i="14"/>
  <c r="BX698" i="14"/>
  <c r="CC694" i="14"/>
  <c r="AB968" i="14"/>
  <c r="AB951" i="14"/>
  <c r="CA936" i="14"/>
  <c r="CE936" i="14" s="1"/>
  <c r="BX921" i="14"/>
  <c r="CC921" i="14"/>
  <c r="AC918" i="14"/>
  <c r="CC910" i="14"/>
  <c r="BX891" i="14"/>
  <c r="CC891" i="14"/>
  <c r="CC879" i="14"/>
  <c r="BX879" i="14"/>
  <c r="BZ866" i="14"/>
  <c r="CC855" i="14"/>
  <c r="CC851" i="14"/>
  <c r="BX846" i="14"/>
  <c r="CC846" i="14"/>
  <c r="CC843" i="14"/>
  <c r="BX843" i="14"/>
  <c r="CE841" i="14"/>
  <c r="AC824" i="14"/>
  <c r="CC815" i="14"/>
  <c r="BX815" i="14"/>
  <c r="BZ809" i="14"/>
  <c r="AB780" i="14"/>
  <c r="CC772" i="14"/>
  <c r="CC744" i="14"/>
  <c r="BX743" i="14"/>
  <c r="CC740" i="14"/>
  <c r="CE740" i="14" s="1"/>
  <c r="BX728" i="14"/>
  <c r="CC728" i="14"/>
  <c r="AA728" i="14"/>
  <c r="AA723" i="14"/>
  <c r="CC722" i="14"/>
  <c r="BX722" i="14"/>
  <c r="BZ718" i="14"/>
  <c r="CA699" i="14"/>
  <c r="AC699" i="14"/>
  <c r="BZ693" i="14"/>
  <c r="AB693" i="14"/>
  <c r="T70" i="56"/>
  <c r="T67" i="56"/>
  <c r="BX686" i="14"/>
  <c r="D13" i="72"/>
  <c r="AV65" i="56"/>
  <c r="AC632" i="14"/>
  <c r="AH66" i="56"/>
  <c r="AH16" i="56" s="1"/>
  <c r="F46" i="56"/>
  <c r="Z1037" i="14"/>
  <c r="AV66" i="56"/>
  <c r="AV16" i="56" s="1"/>
  <c r="F60" i="56"/>
  <c r="F63" i="56"/>
  <c r="F41" i="56"/>
  <c r="U1033" i="14"/>
  <c r="K1033" i="14"/>
  <c r="AB833" i="14"/>
  <c r="T64" i="56"/>
  <c r="CC750" i="14"/>
  <c r="T69" i="56"/>
  <c r="CC742" i="14"/>
  <c r="CC726" i="14"/>
  <c r="CE726" i="14" s="1"/>
  <c r="CC690" i="14"/>
  <c r="CE690" i="14" s="1"/>
  <c r="T44" i="56"/>
  <c r="AB687" i="14"/>
  <c r="AH59" i="56"/>
  <c r="F61" i="56"/>
  <c r="F43" i="56"/>
  <c r="F42" i="56"/>
  <c r="F17" i="56" s="1"/>
  <c r="F39" i="56"/>
  <c r="X1033" i="14"/>
  <c r="T1033" i="14"/>
  <c r="I1033" i="14"/>
  <c r="AV68" i="56"/>
  <c r="AV18" i="56" s="1"/>
  <c r="T71" i="56"/>
  <c r="T21" i="56" s="1"/>
  <c r="T68" i="56"/>
  <c r="BZ694" i="14"/>
  <c r="CA686" i="14"/>
  <c r="CE686" i="14" s="1"/>
  <c r="AV63" i="56"/>
  <c r="AV13" i="56" s="1"/>
  <c r="F68" i="56"/>
  <c r="F36" i="56"/>
  <c r="AV40" i="56"/>
  <c r="W1033" i="14"/>
  <c r="S1033" i="14"/>
  <c r="O1033" i="14"/>
  <c r="F47" i="72"/>
  <c r="V1033" i="14"/>
  <c r="M1033" i="14"/>
  <c r="F46" i="72"/>
  <c r="G49" i="72"/>
  <c r="F50" i="72"/>
  <c r="F49" i="72"/>
  <c r="G48" i="72"/>
  <c r="AV62" i="56"/>
  <c r="F48" i="72"/>
  <c r="G47" i="72"/>
  <c r="D33" i="72"/>
  <c r="AS1033" i="14"/>
  <c r="AW1031" i="14"/>
  <c r="AW1032" i="14"/>
  <c r="BA1031" i="14"/>
  <c r="BA1032" i="14"/>
  <c r="AS1031" i="14"/>
  <c r="AS1032" i="14"/>
  <c r="AR1033" i="14"/>
  <c r="AV1031" i="14"/>
  <c r="AV1032" i="14"/>
  <c r="AZ1031" i="14"/>
  <c r="AZ1032" i="14"/>
  <c r="AP1031" i="14"/>
  <c r="AP1032" i="14"/>
  <c r="AR1031" i="14"/>
  <c r="AR1032" i="14"/>
  <c r="AQ1033" i="14"/>
  <c r="BC1031" i="14"/>
  <c r="BC1032" i="14"/>
  <c r="BA1033" i="14"/>
  <c r="AW1033" i="14"/>
  <c r="AQ1031" i="14"/>
  <c r="AQ1032" i="14"/>
  <c r="AP1033" i="14"/>
  <c r="BB1031" i="14"/>
  <c r="BB1032" i="14"/>
  <c r="AZ1033" i="14"/>
  <c r="AV1033" i="14"/>
  <c r="BB1033" i="14"/>
  <c r="BC1033" i="14"/>
  <c r="S49" i="63"/>
  <c r="P74" i="11"/>
  <c r="S48" i="72"/>
  <c r="AO1033" i="14"/>
  <c r="O74" i="11"/>
  <c r="R48" i="72"/>
  <c r="AN1033" i="14"/>
  <c r="O72" i="11"/>
  <c r="P73" i="11"/>
  <c r="R46" i="72"/>
  <c r="S47" i="72"/>
  <c r="U18" i="61"/>
  <c r="S18" i="61" s="1"/>
  <c r="V18" i="61" s="1"/>
  <c r="U56" i="63"/>
  <c r="U48" i="63"/>
  <c r="U46" i="63"/>
  <c r="O73" i="11"/>
  <c r="R47" i="72"/>
  <c r="AO1031" i="14"/>
  <c r="AO1032" i="14"/>
  <c r="T75" i="11"/>
  <c r="U75" i="11"/>
  <c r="U49" i="72"/>
  <c r="Q49" i="72"/>
  <c r="K90" i="31"/>
  <c r="K85" i="31"/>
  <c r="AF43" i="56"/>
  <c r="BF43" i="56" s="1"/>
  <c r="AF39" i="56"/>
  <c r="BF39" i="56" s="1"/>
  <c r="AT43" i="56"/>
  <c r="BG43" i="56" s="1"/>
  <c r="BH43" i="56" s="1"/>
  <c r="AT67" i="56"/>
  <c r="BG67" i="56" s="1"/>
  <c r="AU17" i="56"/>
  <c r="V71" i="11"/>
  <c r="T71" i="11"/>
  <c r="U71" i="11"/>
  <c r="Q71" i="11"/>
  <c r="K89" i="31"/>
  <c r="K86" i="31"/>
  <c r="AV17" i="55"/>
  <c r="Z119" i="31"/>
  <c r="AF47" i="56"/>
  <c r="BF47" i="56" s="1"/>
  <c r="AG22" i="56"/>
  <c r="AF22" i="56" s="1"/>
  <c r="BF22" i="56" s="1"/>
  <c r="AT38" i="56"/>
  <c r="BG38" i="56" s="1"/>
  <c r="H45" i="72"/>
  <c r="J45" i="72"/>
  <c r="E45" i="72"/>
  <c r="Q28" i="72"/>
  <c r="Q45" i="72"/>
  <c r="T43" i="63"/>
  <c r="L127" i="31"/>
  <c r="L128" i="31" s="1"/>
  <c r="Z126" i="31"/>
  <c r="AH22" i="55"/>
  <c r="AF72" i="55"/>
  <c r="AJ72" i="55" s="1"/>
  <c r="AT44" i="55"/>
  <c r="AT41" i="55"/>
  <c r="AW41" i="55" s="1"/>
  <c r="AF41" i="55"/>
  <c r="AI41" i="55" s="1"/>
  <c r="AT47" i="55"/>
  <c r="AW47" i="55" s="1"/>
  <c r="L112" i="31"/>
  <c r="AF39" i="55"/>
  <c r="AI39" i="55" s="1"/>
  <c r="S55" i="31"/>
  <c r="V55" i="31" s="1"/>
  <c r="R67" i="55"/>
  <c r="U67" i="55" s="1"/>
  <c r="AF43" i="55"/>
  <c r="AI43" i="55" s="1"/>
  <c r="AU17" i="55"/>
  <c r="Q91" i="57"/>
  <c r="AG22" i="55"/>
  <c r="Y116" i="31"/>
  <c r="AF69" i="55"/>
  <c r="AJ69" i="55" s="1"/>
  <c r="S54" i="31"/>
  <c r="V54" i="31" s="1"/>
  <c r="AF67" i="55"/>
  <c r="N151" i="31"/>
  <c r="AT43" i="55"/>
  <c r="AW43" i="55" s="1"/>
  <c r="N87" i="57"/>
  <c r="Q92" i="57"/>
  <c r="Q90" i="57"/>
  <c r="Q88" i="57"/>
  <c r="Q86" i="57"/>
  <c r="Q83" i="57"/>
  <c r="Q81" i="57"/>
  <c r="AF35" i="55"/>
  <c r="AJ35" i="55" s="1"/>
  <c r="AT38" i="55"/>
  <c r="AT67" i="55"/>
  <c r="AX67" i="55" s="1"/>
  <c r="K92" i="57"/>
  <c r="Q89" i="57"/>
  <c r="Q87" i="57"/>
  <c r="Q84" i="57"/>
  <c r="Q82" i="57"/>
  <c r="Q80" i="57"/>
  <c r="AT34" i="55"/>
  <c r="AX34" i="55" s="1"/>
  <c r="AT42" i="55"/>
  <c r="AT45" i="55"/>
  <c r="AX45" i="55" s="1"/>
  <c r="K112" i="31"/>
  <c r="K83" i="31"/>
  <c r="AF47" i="55"/>
  <c r="W55" i="31"/>
  <c r="AF61" i="55"/>
  <c r="K127" i="31"/>
  <c r="K128" i="31" s="1"/>
  <c r="Y119" i="31"/>
  <c r="M151" i="31"/>
  <c r="AT39" i="55"/>
  <c r="C34" i="31"/>
  <c r="F34" i="31" s="1"/>
  <c r="G34" i="31"/>
  <c r="U77" i="63"/>
  <c r="U18" i="63" s="1"/>
  <c r="S43" i="61"/>
  <c r="U14" i="61"/>
  <c r="S14" i="61" s="1"/>
  <c r="V14" i="61" s="1"/>
  <c r="U21" i="61"/>
  <c r="S21" i="61" s="1"/>
  <c r="V21" i="61" s="1"/>
  <c r="U16" i="61"/>
  <c r="S16" i="61" s="1"/>
  <c r="V16" i="61" s="1"/>
  <c r="U51" i="63"/>
  <c r="T45" i="63"/>
  <c r="U75" i="63"/>
  <c r="U55" i="63"/>
  <c r="S55" i="63" s="1"/>
  <c r="T15" i="61"/>
  <c r="T9" i="61"/>
  <c r="U71" i="63"/>
  <c r="U42" i="61"/>
  <c r="U22" i="61"/>
  <c r="S22" i="61" s="1"/>
  <c r="V22" i="61" s="1"/>
  <c r="S73" i="61"/>
  <c r="U13" i="61"/>
  <c r="S13" i="61" s="1"/>
  <c r="V13" i="61" s="1"/>
  <c r="T53" i="63"/>
  <c r="T42" i="61"/>
  <c r="T19" i="61"/>
  <c r="V56" i="61"/>
  <c r="W56" i="61"/>
  <c r="V50" i="61"/>
  <c r="W50" i="61"/>
  <c r="E65" i="61"/>
  <c r="U8" i="31"/>
  <c r="E31" i="56"/>
  <c r="W54" i="62"/>
  <c r="V54" i="62"/>
  <c r="U82" i="62"/>
  <c r="S71" i="62"/>
  <c r="S56" i="62"/>
  <c r="S50" i="62"/>
  <c r="U54" i="63"/>
  <c r="S54" i="63" s="1"/>
  <c r="U79" i="63"/>
  <c r="S79" i="63" s="1"/>
  <c r="U20" i="62"/>
  <c r="U12" i="62"/>
  <c r="W51" i="62"/>
  <c r="V55" i="62"/>
  <c r="T10" i="63"/>
  <c r="U57" i="62"/>
  <c r="S46" i="62"/>
  <c r="S48" i="62"/>
  <c r="U18" i="62"/>
  <c r="U10" i="62"/>
  <c r="S52" i="63"/>
  <c r="S69" i="62"/>
  <c r="U50" i="63"/>
  <c r="AI67" i="56" l="1"/>
  <c r="BF67" i="56"/>
  <c r="BH67" i="56" s="1"/>
  <c r="AX42" i="56"/>
  <c r="BG42" i="56"/>
  <c r="AJ41" i="56"/>
  <c r="BF41" i="56"/>
  <c r="BH41" i="56" s="1"/>
  <c r="AJ72" i="56"/>
  <c r="BF72" i="56"/>
  <c r="AX39" i="56"/>
  <c r="BG39" i="56"/>
  <c r="BH39" i="56" s="1"/>
  <c r="AX41" i="56"/>
  <c r="BG41" i="56"/>
  <c r="AW36" i="56"/>
  <c r="BG36" i="56"/>
  <c r="AW47" i="56"/>
  <c r="BG47" i="56"/>
  <c r="BH47" i="56" s="1"/>
  <c r="AX34" i="56"/>
  <c r="BG34" i="56"/>
  <c r="AW44" i="56"/>
  <c r="BG44" i="56"/>
  <c r="AJ69" i="56"/>
  <c r="BF69" i="56"/>
  <c r="AX45" i="56"/>
  <c r="BG45" i="56"/>
  <c r="H69" i="56"/>
  <c r="H67" i="56"/>
  <c r="CA683" i="14"/>
  <c r="T61" i="56"/>
  <c r="AC508" i="14"/>
  <c r="T41" i="56"/>
  <c r="T16" i="56" s="1"/>
  <c r="AL23" i="17"/>
  <c r="I47" i="57"/>
  <c r="AA533" i="14"/>
  <c r="BZ558" i="14"/>
  <c r="AH36" i="56"/>
  <c r="AH11" i="56" s="1"/>
  <c r="AV10" i="56"/>
  <c r="AC654" i="14"/>
  <c r="CA554" i="14"/>
  <c r="BC97" i="65"/>
  <c r="BC24" i="65" s="1"/>
  <c r="AA552" i="14"/>
  <c r="BB12" i="65"/>
  <c r="E55" i="32"/>
  <c r="E15" i="32"/>
  <c r="S27" i="28" s="1"/>
  <c r="E56" i="32"/>
  <c r="E16" i="32"/>
  <c r="X27" i="28" s="1"/>
  <c r="E57" i="32"/>
  <c r="E17" i="32"/>
  <c r="E39" i="32"/>
  <c r="P121" i="57"/>
  <c r="P129" i="57" s="1"/>
  <c r="E37" i="32"/>
  <c r="E11" i="32"/>
  <c r="X16" i="28" s="1"/>
  <c r="C10" i="11"/>
  <c r="X13" i="28" s="1"/>
  <c r="AJ1040" i="14"/>
  <c r="C12" i="11"/>
  <c r="E12" i="32"/>
  <c r="E38" i="32"/>
  <c r="E13" i="32"/>
  <c r="C11" i="11"/>
  <c r="V7" i="31"/>
  <c r="BZ627" i="14"/>
  <c r="AC576" i="14"/>
  <c r="AD576" i="14" s="1"/>
  <c r="AB652" i="14"/>
  <c r="CA589" i="14"/>
  <c r="AD617" i="14"/>
  <c r="BZ568" i="14"/>
  <c r="AA627" i="14"/>
  <c r="CA570" i="14"/>
  <c r="AB544" i="14"/>
  <c r="AA673" i="14"/>
  <c r="BZ533" i="14"/>
  <c r="CA543" i="14"/>
  <c r="AB567" i="14"/>
  <c r="AD567" i="14" s="1"/>
  <c r="BC91" i="17"/>
  <c r="BC18" i="17" s="1"/>
  <c r="AC555" i="14"/>
  <c r="AL555" i="14" s="1"/>
  <c r="AC509" i="14"/>
  <c r="AD509" i="14" s="1"/>
  <c r="BC95" i="17"/>
  <c r="BC22" i="17" s="1"/>
  <c r="BZ519" i="14"/>
  <c r="F49" i="62"/>
  <c r="AB546" i="14"/>
  <c r="AA530" i="14"/>
  <c r="AC530" i="14"/>
  <c r="AL530" i="14" s="1"/>
  <c r="CA562" i="14"/>
  <c r="AM575" i="14"/>
  <c r="AA508" i="14"/>
  <c r="BZ586" i="14"/>
  <c r="AA527" i="14"/>
  <c r="CA565" i="14"/>
  <c r="CA517" i="14"/>
  <c r="BZ550" i="14"/>
  <c r="Q1035" i="14"/>
  <c r="BZ511" i="14"/>
  <c r="AB612" i="14"/>
  <c r="AD612" i="14" s="1"/>
  <c r="AB539" i="14"/>
  <c r="I55" i="57"/>
  <c r="BZ547" i="14"/>
  <c r="BA14" i="65"/>
  <c r="BC87" i="65"/>
  <c r="BC62" i="65"/>
  <c r="BC88" i="65"/>
  <c r="AA553" i="14"/>
  <c r="AA512" i="14"/>
  <c r="CA553" i="14"/>
  <c r="AC666" i="14"/>
  <c r="AL666" i="14" s="1"/>
  <c r="AA567" i="14"/>
  <c r="Y63" i="33"/>
  <c r="CE930" i="14"/>
  <c r="CE958" i="14"/>
  <c r="CE788" i="14"/>
  <c r="CE707" i="14"/>
  <c r="R72" i="11"/>
  <c r="U72" i="11" s="1"/>
  <c r="AJ22" i="65"/>
  <c r="AL94" i="65"/>
  <c r="AL99" i="65" s="1"/>
  <c r="CE739" i="14"/>
  <c r="CE702" i="14"/>
  <c r="CE881" i="14"/>
  <c r="CE939" i="14"/>
  <c r="CE800" i="14"/>
  <c r="CE732" i="14"/>
  <c r="P32" i="72"/>
  <c r="CE688" i="14"/>
  <c r="BZ509" i="14"/>
  <c r="AB512" i="14"/>
  <c r="CA566" i="14"/>
  <c r="CA526" i="14"/>
  <c r="AL562" i="14"/>
  <c r="AD562" i="14"/>
  <c r="CA665" i="14"/>
  <c r="BZ512" i="14"/>
  <c r="P31" i="72"/>
  <c r="BF56" i="17"/>
  <c r="F56" i="57"/>
  <c r="CA568" i="14"/>
  <c r="AA516" i="14"/>
  <c r="AC515" i="14"/>
  <c r="AL515" i="14" s="1"/>
  <c r="BZ606" i="14"/>
  <c r="AB559" i="14"/>
  <c r="AD559" i="14" s="1"/>
  <c r="D32" i="72"/>
  <c r="BF53" i="17"/>
  <c r="P1035" i="14"/>
  <c r="CA569" i="14"/>
  <c r="BZ538" i="14"/>
  <c r="BZ516" i="14"/>
  <c r="CA567" i="14"/>
  <c r="AA544" i="14"/>
  <c r="AC541" i="14"/>
  <c r="AL541" i="14" s="1"/>
  <c r="T42" i="56"/>
  <c r="T17" i="56" s="1"/>
  <c r="AA509" i="14"/>
  <c r="E23" i="17"/>
  <c r="BF57" i="17"/>
  <c r="E20" i="17"/>
  <c r="BE61" i="17"/>
  <c r="T62" i="56"/>
  <c r="AB540" i="14"/>
  <c r="CA552" i="14"/>
  <c r="AB670" i="14"/>
  <c r="AA510" i="14"/>
  <c r="AB528" i="14"/>
  <c r="AD528" i="14" s="1"/>
  <c r="T37" i="56"/>
  <c r="AB681" i="14"/>
  <c r="AM804" i="14"/>
  <c r="T39" i="56"/>
  <c r="T14" i="56" s="1"/>
  <c r="F51" i="57"/>
  <c r="AC540" i="14"/>
  <c r="I50" i="57"/>
  <c r="AC615" i="14"/>
  <c r="L57" i="57"/>
  <c r="AA569" i="14"/>
  <c r="CA527" i="14"/>
  <c r="AB530" i="14"/>
  <c r="AD530" i="14" s="1"/>
  <c r="AB531" i="14"/>
  <c r="AD531" i="14" s="1"/>
  <c r="F48" i="57"/>
  <c r="AD568" i="14"/>
  <c r="AC535" i="14"/>
  <c r="AD535" i="14" s="1"/>
  <c r="AC604" i="14"/>
  <c r="I46" i="57"/>
  <c r="T45" i="56"/>
  <c r="T20" i="56" s="1"/>
  <c r="BB11" i="17"/>
  <c r="AB557" i="14"/>
  <c r="AK557" i="14" s="1"/>
  <c r="L50" i="57"/>
  <c r="AC527" i="14"/>
  <c r="AL527" i="14" s="1"/>
  <c r="AB613" i="14"/>
  <c r="AK613" i="14" s="1"/>
  <c r="CA511" i="14"/>
  <c r="AB603" i="14"/>
  <c r="CE961" i="14"/>
  <c r="CE1005" i="14"/>
  <c r="CE741" i="14"/>
  <c r="CE765" i="14"/>
  <c r="CE989" i="14"/>
  <c r="CE817" i="14"/>
  <c r="CE778" i="14"/>
  <c r="AX46" i="55"/>
  <c r="AP1035" i="14"/>
  <c r="P29" i="72"/>
  <c r="G78" i="62"/>
  <c r="F21" i="56"/>
  <c r="AJ21" i="65"/>
  <c r="AJ99" i="65"/>
  <c r="T22" i="56"/>
  <c r="AJ84" i="65"/>
  <c r="AT17" i="56"/>
  <c r="BG17" i="56" s="1"/>
  <c r="W50" i="72"/>
  <c r="AL14" i="65"/>
  <c r="CA921" i="14"/>
  <c r="AY11" i="17"/>
  <c r="BA89" i="17"/>
  <c r="BG89" i="17" s="1"/>
  <c r="BG16" i="17" s="1"/>
  <c r="BA84" i="17"/>
  <c r="BA94" i="17"/>
  <c r="BA21" i="17" s="1"/>
  <c r="CE750" i="14"/>
  <c r="CE834" i="14"/>
  <c r="CE860" i="14"/>
  <c r="AD766" i="14"/>
  <c r="O1035" i="14"/>
  <c r="E63" i="46"/>
  <c r="AD736" i="14"/>
  <c r="AM784" i="14"/>
  <c r="AB1012" i="14"/>
  <c r="BZ861" i="14"/>
  <c r="AZ83" i="17"/>
  <c r="AV70" i="56"/>
  <c r="AV20" i="56" s="1"/>
  <c r="AV59" i="56"/>
  <c r="T35" i="56"/>
  <c r="T10" i="56" s="1"/>
  <c r="M121" i="57"/>
  <c r="T18" i="56"/>
  <c r="T36" i="56"/>
  <c r="T13" i="56"/>
  <c r="T65" i="56"/>
  <c r="AH44" i="56"/>
  <c r="AH19" i="56" s="1"/>
  <c r="AK622" i="14"/>
  <c r="AM622" i="14" s="1"/>
  <c r="AD622" i="14"/>
  <c r="AB656" i="14"/>
  <c r="AD656" i="14" s="1"/>
  <c r="AC680" i="14"/>
  <c r="AL680" i="14" s="1"/>
  <c r="AC539" i="14"/>
  <c r="AC647" i="14"/>
  <c r="AB608" i="14"/>
  <c r="AK608" i="14" s="1"/>
  <c r="BZ665" i="14"/>
  <c r="AG657" i="14"/>
  <c r="AK545" i="14"/>
  <c r="AM545" i="14" s="1"/>
  <c r="BZ600" i="14"/>
  <c r="AA647" i="14"/>
  <c r="CA531" i="14"/>
  <c r="AA531" i="14"/>
  <c r="CA628" i="14"/>
  <c r="AB601" i="14"/>
  <c r="AW39" i="56"/>
  <c r="CA525" i="14"/>
  <c r="BA86" i="17"/>
  <c r="BA96" i="17"/>
  <c r="CA580" i="14"/>
  <c r="AC510" i="14"/>
  <c r="AL510" i="14" s="1"/>
  <c r="AC610" i="14"/>
  <c r="AA536" i="14"/>
  <c r="AA679" i="14"/>
  <c r="AA623" i="14"/>
  <c r="AC613" i="14"/>
  <c r="BC84" i="17"/>
  <c r="BD84" i="17" s="1"/>
  <c r="BC96" i="17"/>
  <c r="BD96" i="17" s="1"/>
  <c r="AM533" i="14"/>
  <c r="AC629" i="14"/>
  <c r="AL629" i="14" s="1"/>
  <c r="CA534" i="14"/>
  <c r="AC560" i="14"/>
  <c r="AL560" i="14" s="1"/>
  <c r="AA580" i="14"/>
  <c r="CA510" i="14"/>
  <c r="AA610" i="14"/>
  <c r="AM534" i="14"/>
  <c r="AC573" i="14"/>
  <c r="AL573" i="14" s="1"/>
  <c r="AG671" i="14"/>
  <c r="CA648" i="14"/>
  <c r="AA629" i="14"/>
  <c r="CA551" i="14"/>
  <c r="CA521" i="14"/>
  <c r="AA604" i="14"/>
  <c r="AA551" i="14"/>
  <c r="AG559" i="14"/>
  <c r="AD554" i="14"/>
  <c r="AB552" i="14"/>
  <c r="AD552" i="14" s="1"/>
  <c r="BZ671" i="14"/>
  <c r="BZ545" i="14"/>
  <c r="BZ514" i="14"/>
  <c r="AD565" i="14"/>
  <c r="AD575" i="14"/>
  <c r="BZ625" i="14"/>
  <c r="AB592" i="14"/>
  <c r="AA519" i="14"/>
  <c r="AA601" i="14"/>
  <c r="AB542" i="14"/>
  <c r="AK542" i="14" s="1"/>
  <c r="BZ510" i="14"/>
  <c r="AB574" i="14"/>
  <c r="AK574" i="14" s="1"/>
  <c r="AB677" i="14"/>
  <c r="BB86" i="17"/>
  <c r="BB13" i="17" s="1"/>
  <c r="AB537" i="14"/>
  <c r="AD537" i="14" s="1"/>
  <c r="BZ534" i="14"/>
  <c r="AA584" i="14"/>
  <c r="BZ669" i="14"/>
  <c r="BB85" i="17"/>
  <c r="BB12" i="17" s="1"/>
  <c r="BA85" i="17"/>
  <c r="BA12" i="17" s="1"/>
  <c r="AY83" i="17"/>
  <c r="AY98" i="17"/>
  <c r="L56" i="57"/>
  <c r="C36" i="11"/>
  <c r="C24" i="11" s="1"/>
  <c r="L54" i="57"/>
  <c r="M1039" i="14"/>
  <c r="L53" i="57"/>
  <c r="I52" i="57"/>
  <c r="F55" i="57"/>
  <c r="F52" i="57"/>
  <c r="F57" i="57"/>
  <c r="I44" i="57"/>
  <c r="I49" i="57"/>
  <c r="BE53" i="17"/>
  <c r="AX44" i="56"/>
  <c r="BF61" i="17"/>
  <c r="P30" i="72"/>
  <c r="AC888" i="14"/>
  <c r="AA912" i="14"/>
  <c r="CE875" i="14"/>
  <c r="AA774" i="14"/>
  <c r="D14" i="72"/>
  <c r="R73" i="11"/>
  <c r="AC898" i="14"/>
  <c r="AK26" i="65"/>
  <c r="AK11" i="65"/>
  <c r="AD809" i="14"/>
  <c r="BC85" i="17"/>
  <c r="BC12" i="17" s="1"/>
  <c r="AA947" i="14"/>
  <c r="BK356" i="71"/>
  <c r="CD40" i="71"/>
  <c r="CF40" i="71" s="1"/>
  <c r="CF136" i="71"/>
  <c r="CF124" i="71"/>
  <c r="CD151" i="71"/>
  <c r="BL92" i="71"/>
  <c r="CF152" i="71"/>
  <c r="CF141" i="71"/>
  <c r="CE172" i="71"/>
  <c r="CF172" i="71" s="1"/>
  <c r="AD47" i="71"/>
  <c r="BZ836" i="14"/>
  <c r="BL41" i="71"/>
  <c r="CD154" i="71"/>
  <c r="CE1001" i="14"/>
  <c r="BI356" i="71"/>
  <c r="CD205" i="71"/>
  <c r="CF205" i="71" s="1"/>
  <c r="BY171" i="71"/>
  <c r="CF91" i="71"/>
  <c r="AD78" i="71"/>
  <c r="CF127" i="71"/>
  <c r="CF103" i="71"/>
  <c r="BY49" i="71"/>
  <c r="CF63" i="71"/>
  <c r="CF38" i="71"/>
  <c r="BZ787" i="14"/>
  <c r="BY204" i="71"/>
  <c r="BL93" i="71"/>
  <c r="AD56" i="71"/>
  <c r="BL38" i="71"/>
  <c r="BL25" i="71"/>
  <c r="CD89" i="71"/>
  <c r="CF89" i="71" s="1"/>
  <c r="CE54" i="71"/>
  <c r="CF54" i="71" s="1"/>
  <c r="BL178" i="71"/>
  <c r="BY195" i="71"/>
  <c r="CD74" i="71"/>
  <c r="CF74" i="71" s="1"/>
  <c r="BL59" i="71"/>
  <c r="AD36" i="71"/>
  <c r="CD95" i="71"/>
  <c r="BL75" i="71"/>
  <c r="CF151" i="71"/>
  <c r="CF146" i="71"/>
  <c r="BL204" i="71"/>
  <c r="CF95" i="71"/>
  <c r="CF97" i="71"/>
  <c r="CF154" i="71"/>
  <c r="CF148" i="71"/>
  <c r="BL28" i="71"/>
  <c r="BY29" i="71"/>
  <c r="CA861" i="14"/>
  <c r="CE861" i="14" s="1"/>
  <c r="AL13" i="17"/>
  <c r="AC843" i="14"/>
  <c r="AA828" i="14"/>
  <c r="AA878" i="14"/>
  <c r="AL24" i="17"/>
  <c r="AA1009" i="14"/>
  <c r="CA795" i="14"/>
  <c r="AC866" i="14"/>
  <c r="CA809" i="14"/>
  <c r="CE809" i="14" s="1"/>
  <c r="AA694" i="14"/>
  <c r="AA894" i="14"/>
  <c r="AA960" i="14"/>
  <c r="AA842" i="14"/>
  <c r="AA822" i="14"/>
  <c r="BZ789" i="14"/>
  <c r="AA984" i="14"/>
  <c r="AB865" i="14"/>
  <c r="AK865" i="14" s="1"/>
  <c r="BZ783" i="14"/>
  <c r="AA809" i="14"/>
  <c r="AC733" i="14"/>
  <c r="AC689" i="14"/>
  <c r="CA1003" i="14"/>
  <c r="CE1003" i="14" s="1"/>
  <c r="AC943" i="14"/>
  <c r="AD796" i="14"/>
  <c r="AC795" i="14"/>
  <c r="CA808" i="14"/>
  <c r="CE808" i="14" s="1"/>
  <c r="AA745" i="14"/>
  <c r="CE959" i="14"/>
  <c r="AM792" i="14"/>
  <c r="AB889" i="14"/>
  <c r="AK889" i="14" s="1"/>
  <c r="BC86" i="17"/>
  <c r="CE847" i="14"/>
  <c r="AC891" i="14"/>
  <c r="CA838" i="14"/>
  <c r="CE838" i="14" s="1"/>
  <c r="AG755" i="14"/>
  <c r="AC912" i="14"/>
  <c r="AA997" i="14"/>
  <c r="AA946" i="14"/>
  <c r="AA990" i="14"/>
  <c r="AA724" i="14"/>
  <c r="CA748" i="14"/>
  <c r="CE748" i="14" s="1"/>
  <c r="AC962" i="14"/>
  <c r="AL962" i="14" s="1"/>
  <c r="AA957" i="14"/>
  <c r="CA727" i="14"/>
  <c r="CE727" i="14" s="1"/>
  <c r="AA838" i="14"/>
  <c r="CA951" i="14"/>
  <c r="CE951" i="14" s="1"/>
  <c r="CE716" i="14"/>
  <c r="AC827" i="14"/>
  <c r="AA714" i="14"/>
  <c r="AA797" i="14"/>
  <c r="T1035" i="14"/>
  <c r="F68" i="61"/>
  <c r="AA752" i="14"/>
  <c r="AA929" i="14"/>
  <c r="AA949" i="14"/>
  <c r="AC741" i="14"/>
  <c r="AL741" i="14" s="1"/>
  <c r="CA711" i="14"/>
  <c r="CE711" i="14" s="1"/>
  <c r="F72" i="61"/>
  <c r="F72" i="63" s="1"/>
  <c r="F74" i="61"/>
  <c r="AI72" i="56"/>
  <c r="CA728" i="14"/>
  <c r="CE790" i="14"/>
  <c r="CE835" i="14"/>
  <c r="CE1025" i="14"/>
  <c r="AA753" i="14"/>
  <c r="AA909" i="14"/>
  <c r="AK755" i="14"/>
  <c r="AM755" i="14" s="1"/>
  <c r="CA929" i="14"/>
  <c r="CA891" i="14"/>
  <c r="CE891" i="14" s="1"/>
  <c r="CE943" i="14"/>
  <c r="CA829" i="14"/>
  <c r="CE829" i="14" s="1"/>
  <c r="AA719" i="14"/>
  <c r="AA803" i="14"/>
  <c r="BZ894" i="14"/>
  <c r="AA688" i="14"/>
  <c r="BZ842" i="14"/>
  <c r="AA1004" i="14"/>
  <c r="AA925" i="14"/>
  <c r="BZ691" i="14"/>
  <c r="AB698" i="14"/>
  <c r="AK698" i="14" s="1"/>
  <c r="AM698" i="14" s="1"/>
  <c r="BZ711" i="14"/>
  <c r="AC969" i="14"/>
  <c r="AL969" i="14" s="1"/>
  <c r="BB90" i="17"/>
  <c r="BD90" i="17" s="1"/>
  <c r="BD17" i="17" s="1"/>
  <c r="CE762" i="14"/>
  <c r="AA868" i="14"/>
  <c r="AC1004" i="14"/>
  <c r="P114" i="57"/>
  <c r="U1035" i="14"/>
  <c r="F20" i="56"/>
  <c r="BB18" i="17"/>
  <c r="AL14" i="17"/>
  <c r="AL13" i="65"/>
  <c r="S1035" i="14"/>
  <c r="BC87" i="17"/>
  <c r="BC14" i="17" s="1"/>
  <c r="BB87" i="17"/>
  <c r="BC93" i="17"/>
  <c r="BC20" i="17" s="1"/>
  <c r="AJ25" i="17"/>
  <c r="M118" i="57"/>
  <c r="AL18" i="65"/>
  <c r="AL12" i="65"/>
  <c r="AL16" i="17"/>
  <c r="T40" i="56"/>
  <c r="AG562" i="14"/>
  <c r="H46" i="72"/>
  <c r="AV61" i="56"/>
  <c r="AV11" i="56" s="1"/>
  <c r="G126" i="57"/>
  <c r="F44" i="62"/>
  <c r="F44" i="63" s="1"/>
  <c r="AG622" i="14"/>
  <c r="F70" i="62"/>
  <c r="F75" i="62"/>
  <c r="AH62" i="56"/>
  <c r="BB20" i="17"/>
  <c r="AA918" i="14"/>
  <c r="CE836" i="14"/>
  <c r="AA712" i="14"/>
  <c r="AC878" i="14"/>
  <c r="AG767" i="14"/>
  <c r="CA827" i="14"/>
  <c r="AC734" i="14"/>
  <c r="AA902" i="14"/>
  <c r="AC808" i="14"/>
  <c r="AA968" i="14"/>
  <c r="AC1015" i="14"/>
  <c r="AB939" i="14"/>
  <c r="AA1012" i="14"/>
  <c r="CE1022" i="14"/>
  <c r="AD755" i="14"/>
  <c r="AD901" i="14"/>
  <c r="AB740" i="14"/>
  <c r="AK740" i="14" s="1"/>
  <c r="F73" i="61"/>
  <c r="BC97" i="17"/>
  <c r="BC24" i="17" s="1"/>
  <c r="CA712" i="14"/>
  <c r="CE712" i="14" s="1"/>
  <c r="S73" i="11"/>
  <c r="V73" i="11" s="1"/>
  <c r="BZ1009" i="14"/>
  <c r="CA878" i="14"/>
  <c r="CE878" i="14" s="1"/>
  <c r="AC1024" i="14"/>
  <c r="AL23" i="65"/>
  <c r="AC723" i="14"/>
  <c r="CE744" i="14"/>
  <c r="CE843" i="14"/>
  <c r="CA888" i="14"/>
  <c r="CE888" i="14" s="1"/>
  <c r="AA964" i="14"/>
  <c r="AC770" i="14"/>
  <c r="AA872" i="14"/>
  <c r="AC938" i="14"/>
  <c r="AA879" i="14"/>
  <c r="CE814" i="14"/>
  <c r="AC959" i="14"/>
  <c r="AA975" i="14"/>
  <c r="AC1006" i="14"/>
  <c r="AL1006" i="14" s="1"/>
  <c r="AA755" i="14"/>
  <c r="BZ766" i="14"/>
  <c r="AA700" i="14"/>
  <c r="AA910" i="14"/>
  <c r="AL18" i="17"/>
  <c r="CE871" i="14"/>
  <c r="CE949" i="14"/>
  <c r="CA901" i="14"/>
  <c r="CE901" i="14" s="1"/>
  <c r="AC855" i="14"/>
  <c r="AA920" i="14"/>
  <c r="AA889" i="14"/>
  <c r="AC748" i="14"/>
  <c r="AA1015" i="14"/>
  <c r="AL98" i="17"/>
  <c r="BZ989" i="14"/>
  <c r="AC747" i="14"/>
  <c r="AA953" i="14"/>
  <c r="CA935" i="14"/>
  <c r="CE935" i="14" s="1"/>
  <c r="CE751" i="14"/>
  <c r="AA710" i="14"/>
  <c r="AA845" i="14"/>
  <c r="CE934" i="14"/>
  <c r="AC1003" i="14"/>
  <c r="AL1003" i="14" s="1"/>
  <c r="CE1019" i="14"/>
  <c r="AC845" i="14"/>
  <c r="AL845" i="14" s="1"/>
  <c r="AL19" i="17"/>
  <c r="BZ964" i="14"/>
  <c r="CE863" i="14"/>
  <c r="F88" i="17"/>
  <c r="I88" i="17" s="1"/>
  <c r="S74" i="11"/>
  <c r="V74" i="11" s="1"/>
  <c r="CE802" i="14"/>
  <c r="AC955" i="14"/>
  <c r="S72" i="11"/>
  <c r="CA818" i="14"/>
  <c r="CE818" i="14" s="1"/>
  <c r="AA903" i="14"/>
  <c r="CA776" i="14"/>
  <c r="CA898" i="14"/>
  <c r="CE898" i="14" s="1"/>
  <c r="CA964" i="14"/>
  <c r="CE964" i="14" s="1"/>
  <c r="AA1000" i="14"/>
  <c r="CA689" i="14"/>
  <c r="CE689" i="14" s="1"/>
  <c r="AA906" i="14"/>
  <c r="CA855" i="14"/>
  <c r="CE855" i="14" s="1"/>
  <c r="AC840" i="14"/>
  <c r="AA983" i="14"/>
  <c r="CE993" i="14"/>
  <c r="BZ1005" i="14"/>
  <c r="CA977" i="14"/>
  <c r="CE977" i="14" s="1"/>
  <c r="AA977" i="14"/>
  <c r="AM1009" i="14"/>
  <c r="CA805" i="14"/>
  <c r="CE805" i="14" s="1"/>
  <c r="AC939" i="14"/>
  <c r="CA779" i="14"/>
  <c r="AA1005" i="14"/>
  <c r="CA840" i="14"/>
  <c r="CE840" i="14" s="1"/>
  <c r="AC881" i="14"/>
  <c r="CA922" i="14"/>
  <c r="CE922" i="14" s="1"/>
  <c r="AA939" i="14"/>
  <c r="BZ980" i="14"/>
  <c r="CE963" i="14"/>
  <c r="AA779" i="14"/>
  <c r="CE768" i="14"/>
  <c r="AA877" i="14"/>
  <c r="AC805" i="14"/>
  <c r="AA881" i="14"/>
  <c r="AC877" i="14"/>
  <c r="AA829" i="14"/>
  <c r="AB823" i="14"/>
  <c r="AK823" i="14" s="1"/>
  <c r="R74" i="11"/>
  <c r="AA927" i="14"/>
  <c r="CA957" i="14"/>
  <c r="CE957" i="14" s="1"/>
  <c r="CA807" i="14"/>
  <c r="CA837" i="14"/>
  <c r="CE837" i="14" s="1"/>
  <c r="AC927" i="14"/>
  <c r="AL927" i="14" s="1"/>
  <c r="AG818" i="14"/>
  <c r="AG698" i="14"/>
  <c r="F69" i="61"/>
  <c r="F10" i="61" s="1"/>
  <c r="BB89" i="17"/>
  <c r="CA770" i="14"/>
  <c r="CE947" i="14"/>
  <c r="CE710" i="14"/>
  <c r="AC837" i="14"/>
  <c r="AM818" i="14"/>
  <c r="AA967" i="14"/>
  <c r="AC721" i="14"/>
  <c r="AL721" i="14" s="1"/>
  <c r="AC785" i="14"/>
  <c r="AL785" i="14" s="1"/>
  <c r="BZ983" i="14"/>
  <c r="AC786" i="14"/>
  <c r="AL786" i="14" s="1"/>
  <c r="AB742" i="14"/>
  <c r="AK742" i="14" s="1"/>
  <c r="AM742" i="14" s="1"/>
  <c r="AA994" i="14"/>
  <c r="CE723" i="14"/>
  <c r="CE868" i="14"/>
  <c r="CA852" i="14"/>
  <c r="CE852" i="14" s="1"/>
  <c r="AA948" i="14"/>
  <c r="CE994" i="14"/>
  <c r="AA928" i="14"/>
  <c r="CE736" i="14"/>
  <c r="AA859" i="14"/>
  <c r="CA862" i="14"/>
  <c r="CE862" i="14" s="1"/>
  <c r="BZ920" i="14"/>
  <c r="AC945" i="14"/>
  <c r="AL945" i="14" s="1"/>
  <c r="CA785" i="14"/>
  <c r="CE785" i="14" s="1"/>
  <c r="AC778" i="14"/>
  <c r="AL778" i="14" s="1"/>
  <c r="AM778" i="14" s="1"/>
  <c r="U97" i="17"/>
  <c r="G97" i="17"/>
  <c r="J97" i="17" s="1"/>
  <c r="AA886" i="14"/>
  <c r="F70" i="61"/>
  <c r="F71" i="61"/>
  <c r="F71" i="63" s="1"/>
  <c r="F81" i="61"/>
  <c r="H50" i="72"/>
  <c r="BC58" i="65"/>
  <c r="AC859" i="14"/>
  <c r="AC885" i="14"/>
  <c r="AA800" i="14"/>
  <c r="AA931" i="14"/>
  <c r="AA935" i="14"/>
  <c r="CA886" i="14"/>
  <c r="CE886" i="14" s="1"/>
  <c r="AA1024" i="14"/>
  <c r="F97" i="17"/>
  <c r="AA864" i="14"/>
  <c r="M126" i="57"/>
  <c r="AH64" i="56"/>
  <c r="AH14" i="56" s="1"/>
  <c r="F75" i="61"/>
  <c r="F76" i="61"/>
  <c r="F76" i="63" s="1"/>
  <c r="J116" i="57"/>
  <c r="AV37" i="56"/>
  <c r="AV12" i="56" s="1"/>
  <c r="AH13" i="56"/>
  <c r="J119" i="57"/>
  <c r="F77" i="61"/>
  <c r="F77" i="63" s="1"/>
  <c r="F79" i="61"/>
  <c r="F79" i="63" s="1"/>
  <c r="F46" i="62"/>
  <c r="F12" i="62" s="1"/>
  <c r="J126" i="57"/>
  <c r="M125" i="57"/>
  <c r="E154" i="31"/>
  <c r="AA754" i="14"/>
  <c r="CA759" i="14"/>
  <c r="CE759" i="14" s="1"/>
  <c r="BZ913" i="14"/>
  <c r="F94" i="17"/>
  <c r="I94" i="17" s="1"/>
  <c r="AD790" i="14"/>
  <c r="AA698" i="14"/>
  <c r="M127" i="57"/>
  <c r="F87" i="65"/>
  <c r="I87" i="65" s="1"/>
  <c r="F48" i="62"/>
  <c r="F51" i="62"/>
  <c r="F17" i="62" s="1"/>
  <c r="Z92" i="57"/>
  <c r="S71" i="55"/>
  <c r="F68" i="62"/>
  <c r="AA839" i="14"/>
  <c r="AA727" i="14"/>
  <c r="AC835" i="14"/>
  <c r="AL835" i="14" s="1"/>
  <c r="CA819" i="14"/>
  <c r="CE819" i="14" s="1"/>
  <c r="AA914" i="14"/>
  <c r="CA900" i="14"/>
  <c r="CE900" i="14" s="1"/>
  <c r="M116" i="57"/>
  <c r="G118" i="57"/>
  <c r="M117" i="57"/>
  <c r="J120" i="57"/>
  <c r="AH45" i="56"/>
  <c r="CA816" i="14"/>
  <c r="CE816" i="14" s="1"/>
  <c r="CA856" i="14"/>
  <c r="CE856" i="14" s="1"/>
  <c r="AC980" i="14"/>
  <c r="AL980" i="14" s="1"/>
  <c r="CA811" i="14"/>
  <c r="CA698" i="14"/>
  <c r="CE698" i="14" s="1"/>
  <c r="AC950" i="14"/>
  <c r="AL950" i="14" s="1"/>
  <c r="AC923" i="14"/>
  <c r="CA755" i="14"/>
  <c r="CE755" i="14" s="1"/>
  <c r="E73" i="11"/>
  <c r="BA23" i="65"/>
  <c r="O1039" i="14"/>
  <c r="AD628" i="14"/>
  <c r="AW45" i="56"/>
  <c r="AA595" i="14"/>
  <c r="AA546" i="14"/>
  <c r="AX47" i="56"/>
  <c r="W49" i="72"/>
  <c r="AA511" i="14"/>
  <c r="AA568" i="14"/>
  <c r="BZ530" i="14"/>
  <c r="AC662" i="14"/>
  <c r="AD533" i="14"/>
  <c r="AA619" i="14"/>
  <c r="AA671" i="14"/>
  <c r="AB648" i="14"/>
  <c r="AD648" i="14" s="1"/>
  <c r="AD671" i="14"/>
  <c r="AM572" i="14"/>
  <c r="AC641" i="14"/>
  <c r="AL641" i="14" s="1"/>
  <c r="BZ1021" i="14"/>
  <c r="F96" i="17"/>
  <c r="AC706" i="14"/>
  <c r="CA706" i="14"/>
  <c r="CA758" i="14"/>
  <c r="CE758" i="14" s="1"/>
  <c r="AC758" i="14"/>
  <c r="AL758" i="14" s="1"/>
  <c r="CA782" i="14"/>
  <c r="CE782" i="14" s="1"/>
  <c r="AA782" i="14"/>
  <c r="AL816" i="14"/>
  <c r="AM816" i="14" s="1"/>
  <c r="AG816" i="14"/>
  <c r="F91" i="17"/>
  <c r="F18" i="17" s="1"/>
  <c r="AB972" i="14"/>
  <c r="F85" i="17"/>
  <c r="AA1008" i="14"/>
  <c r="F92" i="17"/>
  <c r="CA880" i="14"/>
  <c r="CE880" i="14" s="1"/>
  <c r="AC880" i="14"/>
  <c r="CA978" i="14"/>
  <c r="CE978" i="14" s="1"/>
  <c r="G86" i="17"/>
  <c r="J86" i="17" s="1"/>
  <c r="CA998" i="14"/>
  <c r="CE998" i="14" s="1"/>
  <c r="AC998" i="14"/>
  <c r="AL998" i="14" s="1"/>
  <c r="AC1014" i="14"/>
  <c r="G94" i="17"/>
  <c r="J94" i="17" s="1"/>
  <c r="AB997" i="14"/>
  <c r="F89" i="17"/>
  <c r="AD816" i="14"/>
  <c r="V42" i="27" s="1"/>
  <c r="AC995" i="14"/>
  <c r="G88" i="17"/>
  <c r="J88" i="17" s="1"/>
  <c r="AA1011" i="14"/>
  <c r="G93" i="17"/>
  <c r="J93" i="17" s="1"/>
  <c r="CA907" i="14"/>
  <c r="CE907" i="14" s="1"/>
  <c r="AA907" i="14"/>
  <c r="AC972" i="14"/>
  <c r="G85" i="17"/>
  <c r="J85" i="17" s="1"/>
  <c r="CA1016" i="14"/>
  <c r="CE1016" i="14" s="1"/>
  <c r="AA1016" i="14"/>
  <c r="AA869" i="14"/>
  <c r="AA816" i="14"/>
  <c r="AA706" i="14"/>
  <c r="AA896" i="14"/>
  <c r="CA909" i="14"/>
  <c r="CE909" i="14" s="1"/>
  <c r="AC1022" i="14"/>
  <c r="AL1022" i="14" s="1"/>
  <c r="CA869" i="14"/>
  <c r="CE869" i="14" s="1"/>
  <c r="CA997" i="14"/>
  <c r="CE997" i="14" s="1"/>
  <c r="G89" i="17"/>
  <c r="J89" i="17" s="1"/>
  <c r="AA518" i="14"/>
  <c r="BZ673" i="14"/>
  <c r="F89" i="65"/>
  <c r="I89" i="65" s="1"/>
  <c r="F98" i="65"/>
  <c r="I98" i="65" s="1"/>
  <c r="AH34" i="56"/>
  <c r="AH9" i="56" s="1"/>
  <c r="F90" i="17"/>
  <c r="I90" i="17" s="1"/>
  <c r="F54" i="62"/>
  <c r="F20" i="62" s="1"/>
  <c r="F74" i="62"/>
  <c r="J127" i="57"/>
  <c r="AH46" i="56"/>
  <c r="AH21" i="56" s="1"/>
  <c r="G93" i="65"/>
  <c r="G122" i="57"/>
  <c r="F50" i="62"/>
  <c r="F72" i="56"/>
  <c r="G128" i="57"/>
  <c r="F81" i="62"/>
  <c r="AH70" i="56"/>
  <c r="F84" i="17"/>
  <c r="I84" i="17" s="1"/>
  <c r="F86" i="17"/>
  <c r="AC1005" i="14"/>
  <c r="G91" i="17"/>
  <c r="J91" i="17" s="1"/>
  <c r="CA1021" i="14"/>
  <c r="CE1021" i="14" s="1"/>
  <c r="G96" i="17"/>
  <c r="J96" i="17" s="1"/>
  <c r="CA986" i="14"/>
  <c r="CE986" i="14" s="1"/>
  <c r="G87" i="17"/>
  <c r="J87" i="17" s="1"/>
  <c r="G92" i="17"/>
  <c r="J92" i="17" s="1"/>
  <c r="CA1018" i="14"/>
  <c r="CE1018" i="14" s="1"/>
  <c r="G95" i="17"/>
  <c r="J95" i="17" s="1"/>
  <c r="AA656" i="14"/>
  <c r="AA514" i="14"/>
  <c r="AB645" i="14"/>
  <c r="AK645" i="14" s="1"/>
  <c r="BZ523" i="14"/>
  <c r="CA679" i="14"/>
  <c r="BZ518" i="14"/>
  <c r="BZ640" i="14"/>
  <c r="AB662" i="14"/>
  <c r="AK662" i="14" s="1"/>
  <c r="AB684" i="14"/>
  <c r="AK684" i="14" s="1"/>
  <c r="F93" i="17"/>
  <c r="G121" i="57"/>
  <c r="G124" i="57"/>
  <c r="F52" i="62"/>
  <c r="F18" i="62" s="1"/>
  <c r="G127" i="57"/>
  <c r="F55" i="62"/>
  <c r="F21" i="62" s="1"/>
  <c r="BZ557" i="14"/>
  <c r="AC606" i="14"/>
  <c r="CA671" i="14"/>
  <c r="F95" i="17"/>
  <c r="AB749" i="14"/>
  <c r="F94" i="65"/>
  <c r="I94" i="65" s="1"/>
  <c r="D121" i="57"/>
  <c r="F80" i="61"/>
  <c r="F80" i="63" s="1"/>
  <c r="J122" i="57"/>
  <c r="AH42" i="56"/>
  <c r="AH17" i="56" s="1"/>
  <c r="BC60" i="65"/>
  <c r="BC23" i="65" s="1"/>
  <c r="BC57" i="65"/>
  <c r="BB84" i="65"/>
  <c r="BA12" i="65"/>
  <c r="E72" i="11"/>
  <c r="BE87" i="65"/>
  <c r="BB13" i="65"/>
  <c r="BC56" i="65"/>
  <c r="M1035" i="14"/>
  <c r="BA25" i="65"/>
  <c r="AL12" i="17"/>
  <c r="BC89" i="65"/>
  <c r="BB16" i="65"/>
  <c r="AL48" i="65"/>
  <c r="AL15" i="65"/>
  <c r="AK10" i="17"/>
  <c r="AL20" i="65"/>
  <c r="AJ10" i="17"/>
  <c r="BB14" i="65"/>
  <c r="BB25" i="65"/>
  <c r="BR14" i="17"/>
  <c r="E24" i="17"/>
  <c r="BE56" i="17"/>
  <c r="AK25" i="17"/>
  <c r="BE94" i="65"/>
  <c r="BR90" i="17"/>
  <c r="BR17" i="17" s="1"/>
  <c r="BC98" i="65"/>
  <c r="BA19" i="65"/>
  <c r="E75" i="11"/>
  <c r="AL83" i="17"/>
  <c r="BP14" i="17"/>
  <c r="X1039" i="14"/>
  <c r="W1035" i="14"/>
  <c r="BG92" i="17"/>
  <c r="BG19" i="17" s="1"/>
  <c r="BR56" i="17"/>
  <c r="BR19" i="17" s="1"/>
  <c r="AL22" i="17"/>
  <c r="L1035" i="14"/>
  <c r="BC92" i="65"/>
  <c r="AX14" i="17"/>
  <c r="AG1009" i="14"/>
  <c r="CE756" i="14"/>
  <c r="CE987" i="14"/>
  <c r="AW34" i="56"/>
  <c r="BB47" i="17"/>
  <c r="AW42" i="56"/>
  <c r="CE691" i="14"/>
  <c r="CE883" i="14"/>
  <c r="CE779" i="14"/>
  <c r="AD964" i="14"/>
  <c r="CE938" i="14"/>
  <c r="E23" i="65"/>
  <c r="AI41" i="56"/>
  <c r="BE54" i="17"/>
  <c r="W45" i="72"/>
  <c r="AX18" i="17"/>
  <c r="E85" i="65"/>
  <c r="C13" i="65"/>
  <c r="AJ67" i="56"/>
  <c r="AG533" i="14"/>
  <c r="AA526" i="14"/>
  <c r="AD572" i="14"/>
  <c r="AD527" i="14"/>
  <c r="AK562" i="14"/>
  <c r="E12" i="17"/>
  <c r="C12" i="65"/>
  <c r="E12" i="65" s="1"/>
  <c r="C84" i="65"/>
  <c r="C99" i="65"/>
  <c r="AA549" i="14"/>
  <c r="D77" i="11"/>
  <c r="AA558" i="14"/>
  <c r="C77" i="11"/>
  <c r="W75" i="11"/>
  <c r="D98" i="17"/>
  <c r="T1039" i="14"/>
  <c r="AA545" i="14"/>
  <c r="K45" i="72"/>
  <c r="AX23" i="17"/>
  <c r="E50" i="65"/>
  <c r="S1039" i="14"/>
  <c r="AA665" i="14"/>
  <c r="AA562" i="14"/>
  <c r="BG90" i="17"/>
  <c r="BB62" i="17"/>
  <c r="E15" i="17"/>
  <c r="C10" i="17"/>
  <c r="AA645" i="14"/>
  <c r="AA528" i="14"/>
  <c r="AX15" i="17"/>
  <c r="AX12" i="17"/>
  <c r="W1039" i="14"/>
  <c r="X1035" i="14"/>
  <c r="AA537" i="14"/>
  <c r="AX62" i="17"/>
  <c r="BG62" i="17" s="1"/>
  <c r="BE59" i="17"/>
  <c r="AX36" i="56"/>
  <c r="BD55" i="17"/>
  <c r="BE57" i="17"/>
  <c r="E98" i="17"/>
  <c r="E62" i="17"/>
  <c r="AX22" i="17"/>
  <c r="BG91" i="17"/>
  <c r="BG18" i="17" s="1"/>
  <c r="AA625" i="14"/>
  <c r="AX24" i="17"/>
  <c r="E47" i="17"/>
  <c r="AW25" i="17"/>
  <c r="C25" i="17"/>
  <c r="AI69" i="56"/>
  <c r="CA870" i="14"/>
  <c r="AC1010" i="14"/>
  <c r="AA987" i="14"/>
  <c r="BZ839" i="14"/>
  <c r="AC848" i="14"/>
  <c r="AL848" i="14" s="1"/>
  <c r="CA931" i="14"/>
  <c r="CE931" i="14" s="1"/>
  <c r="AC954" i="14"/>
  <c r="BC47" i="17"/>
  <c r="AA988" i="14"/>
  <c r="AB945" i="14"/>
  <c r="R761" i="14"/>
  <c r="CA812" i="14"/>
  <c r="CE812" i="14" s="1"/>
  <c r="CE870" i="14"/>
  <c r="AA649" i="14"/>
  <c r="BZ702" i="14"/>
  <c r="BC55" i="65"/>
  <c r="BB24" i="65"/>
  <c r="AC854" i="14"/>
  <c r="AL854" i="14" s="1"/>
  <c r="AC870" i="14"/>
  <c r="AA952" i="14"/>
  <c r="AA600" i="14"/>
  <c r="BZ745" i="14"/>
  <c r="J1039" i="14"/>
  <c r="D83" i="17"/>
  <c r="AL17" i="17"/>
  <c r="BR96" i="17"/>
  <c r="BR23" i="17" s="1"/>
  <c r="BP98" i="17"/>
  <c r="E14" i="17"/>
  <c r="AX16" i="17"/>
  <c r="CA828" i="14"/>
  <c r="CE828" i="14" s="1"/>
  <c r="CF110" i="71"/>
  <c r="AD74" i="71"/>
  <c r="CF237" i="71"/>
  <c r="AM365" i="71"/>
  <c r="AX314" i="71"/>
  <c r="AD314" i="71"/>
  <c r="AY316" i="71"/>
  <c r="AD316" i="71"/>
  <c r="R924" i="14"/>
  <c r="R746" i="14"/>
  <c r="D93" i="65"/>
  <c r="D128" i="57"/>
  <c r="F56" i="61"/>
  <c r="BL74" i="71"/>
  <c r="AY338" i="71"/>
  <c r="AD338" i="71"/>
  <c r="CF225" i="71"/>
  <c r="CF191" i="71"/>
  <c r="AD349" i="71"/>
  <c r="BY179" i="71"/>
  <c r="CD121" i="71"/>
  <c r="CF121" i="71" s="1"/>
  <c r="D87" i="65"/>
  <c r="E87" i="65" s="1"/>
  <c r="BL169" i="71"/>
  <c r="BL49" i="71"/>
  <c r="BZ781" i="14"/>
  <c r="BZ903" i="14"/>
  <c r="CA696" i="14"/>
  <c r="CE696" i="14" s="1"/>
  <c r="CA803" i="14"/>
  <c r="CE803" i="14" s="1"/>
  <c r="CA561" i="14"/>
  <c r="BC85" i="65"/>
  <c r="AC836" i="14"/>
  <c r="AD842" i="14"/>
  <c r="AC894" i="14"/>
  <c r="CA1002" i="14"/>
  <c r="CE1002" i="14" s="1"/>
  <c r="AA870" i="14"/>
  <c r="CA854" i="14"/>
  <c r="CE854" i="14" s="1"/>
  <c r="AC772" i="14"/>
  <c r="AL772" i="14" s="1"/>
  <c r="AM772" i="14" s="1"/>
  <c r="AA862" i="14"/>
  <c r="AA900" i="14"/>
  <c r="CA911" i="14"/>
  <c r="CE911" i="14" s="1"/>
  <c r="AB950" i="14"/>
  <c r="AA926" i="14"/>
  <c r="AA854" i="14"/>
  <c r="AG792" i="14"/>
  <c r="AC926" i="14"/>
  <c r="AL926" i="14" s="1"/>
  <c r="BZ855" i="14"/>
  <c r="AA729" i="14"/>
  <c r="AC946" i="14"/>
  <c r="AC928" i="14"/>
  <c r="AL928" i="14" s="1"/>
  <c r="CA952" i="14"/>
  <c r="CE952" i="14" s="1"/>
  <c r="BI305" i="71"/>
  <c r="CF223" i="71"/>
  <c r="BY175" i="71"/>
  <c r="AD345" i="71"/>
  <c r="BI289" i="71"/>
  <c r="CF220" i="71"/>
  <c r="AD190" i="71"/>
  <c r="BY146" i="71"/>
  <c r="AD134" i="71"/>
  <c r="CF104" i="71"/>
  <c r="CF100" i="71"/>
  <c r="CD250" i="71"/>
  <c r="AC851" i="14"/>
  <c r="AL851" i="14" s="1"/>
  <c r="CF259" i="71"/>
  <c r="CA874" i="14"/>
  <c r="CE874" i="14" s="1"/>
  <c r="CF189" i="71"/>
  <c r="AD67" i="71"/>
  <c r="BI332" i="71"/>
  <c r="F50" i="57"/>
  <c r="AD39" i="71"/>
  <c r="AD35" i="71"/>
  <c r="AH1035" i="14"/>
  <c r="CF34" i="71"/>
  <c r="BI319" i="71"/>
  <c r="AC642" i="14"/>
  <c r="AD616" i="14"/>
  <c r="AA598" i="14"/>
  <c r="AB517" i="14"/>
  <c r="AD517" i="14" s="1"/>
  <c r="AA643" i="14"/>
  <c r="AA538" i="14"/>
  <c r="CA601" i="14"/>
  <c r="AB643" i="14"/>
  <c r="AK643" i="14" s="1"/>
  <c r="BY247" i="71"/>
  <c r="F49" i="61"/>
  <c r="D117" i="57"/>
  <c r="F45" i="61"/>
  <c r="F11" i="61" s="1"/>
  <c r="AB877" i="14"/>
  <c r="AK877" i="14" s="1"/>
  <c r="BZ919" i="14"/>
  <c r="BL224" i="71"/>
  <c r="CF131" i="71"/>
  <c r="CF130" i="71"/>
  <c r="R772" i="14"/>
  <c r="D98" i="65"/>
  <c r="R749" i="14"/>
  <c r="D95" i="65"/>
  <c r="R693" i="14"/>
  <c r="BL138" i="71"/>
  <c r="D125" i="57"/>
  <c r="F53" i="61"/>
  <c r="AX313" i="71"/>
  <c r="AD313" i="71"/>
  <c r="AD141" i="71"/>
  <c r="R748" i="14"/>
  <c r="D94" i="65"/>
  <c r="AD29" i="71"/>
  <c r="R959" i="14"/>
  <c r="AD332" i="71"/>
  <c r="AD109" i="71"/>
  <c r="R692" i="14"/>
  <c r="D61" i="65"/>
  <c r="CF197" i="71"/>
  <c r="CE195" i="71"/>
  <c r="CF195" i="71" s="1"/>
  <c r="CE258" i="71"/>
  <c r="CF258" i="71" s="1"/>
  <c r="CE209" i="71"/>
  <c r="CF209" i="71" s="1"/>
  <c r="R875" i="14"/>
  <c r="E68" i="46" s="1"/>
  <c r="R930" i="14"/>
  <c r="R881" i="14"/>
  <c r="R695" i="14"/>
  <c r="AD97" i="71"/>
  <c r="CF92" i="71"/>
  <c r="BZ881" i="14"/>
  <c r="AC536" i="14"/>
  <c r="AL536" i="14" s="1"/>
  <c r="CA536" i="14"/>
  <c r="CA578" i="14"/>
  <c r="AC578" i="14"/>
  <c r="CA704" i="14"/>
  <c r="CE704" i="14" s="1"/>
  <c r="AK650" i="14"/>
  <c r="BB18" i="65"/>
  <c r="AA833" i="14"/>
  <c r="AA895" i="14"/>
  <c r="AA844" i="14"/>
  <c r="AA955" i="14"/>
  <c r="AA836" i="14"/>
  <c r="AC844" i="14"/>
  <c r="AL844" i="14" s="1"/>
  <c r="AA981" i="14"/>
  <c r="AA709" i="14"/>
  <c r="CA879" i="14"/>
  <c r="CE879" i="14" s="1"/>
  <c r="BB22" i="17"/>
  <c r="BZ934" i="14"/>
  <c r="AA996" i="14"/>
  <c r="AC1019" i="14"/>
  <c r="AL1019" i="14" s="1"/>
  <c r="AC828" i="14"/>
  <c r="AL828" i="14" s="1"/>
  <c r="AC710" i="14"/>
  <c r="AL710" i="14" s="1"/>
  <c r="AC947" i="14"/>
  <c r="AL947" i="14" s="1"/>
  <c r="T14" i="63"/>
  <c r="AC832" i="14"/>
  <c r="AL832" i="14" s="1"/>
  <c r="AA922" i="14"/>
  <c r="AC940" i="14"/>
  <c r="AL940" i="14" s="1"/>
  <c r="CE980" i="14"/>
  <c r="S46" i="63"/>
  <c r="BI330" i="71"/>
  <c r="CE159" i="71"/>
  <c r="CF193" i="71"/>
  <c r="CF171" i="71"/>
  <c r="CE164" i="71"/>
  <c r="CF164" i="71" s="1"/>
  <c r="CF155" i="71"/>
  <c r="CF120" i="71"/>
  <c r="CF107" i="71"/>
  <c r="CF81" i="71"/>
  <c r="CF186" i="71"/>
  <c r="CF251" i="71"/>
  <c r="CD222" i="71"/>
  <c r="CF222" i="71" s="1"/>
  <c r="CF78" i="71"/>
  <c r="CD57" i="71"/>
  <c r="CF57" i="71" s="1"/>
  <c r="CF61" i="71"/>
  <c r="AA365" i="71"/>
  <c r="CF30" i="71"/>
  <c r="CB12" i="71"/>
  <c r="CA620" i="14"/>
  <c r="AA616" i="14"/>
  <c r="AB588" i="14"/>
  <c r="AK588" i="14" s="1"/>
  <c r="D17" i="17"/>
  <c r="AA543" i="14"/>
  <c r="AB543" i="14"/>
  <c r="AD543" i="14" s="1"/>
  <c r="AA657" i="14"/>
  <c r="AY336" i="71"/>
  <c r="AD336" i="71"/>
  <c r="AX311" i="71"/>
  <c r="AD311" i="71"/>
  <c r="D90" i="65"/>
  <c r="D123" i="57"/>
  <c r="F51" i="61"/>
  <c r="F52" i="61"/>
  <c r="D124" i="57"/>
  <c r="BZ863" i="14"/>
  <c r="AB871" i="14"/>
  <c r="CD247" i="71"/>
  <c r="CF247" i="71" s="1"/>
  <c r="BL223" i="71"/>
  <c r="F54" i="61"/>
  <c r="D126" i="57"/>
  <c r="CD159" i="71"/>
  <c r="R687" i="14"/>
  <c r="D51" i="65"/>
  <c r="R956" i="14"/>
  <c r="CD204" i="71"/>
  <c r="CF204" i="71" s="1"/>
  <c r="CF181" i="71"/>
  <c r="R819" i="14"/>
  <c r="AD117" i="71"/>
  <c r="D91" i="65"/>
  <c r="BL39" i="71"/>
  <c r="CF194" i="71"/>
  <c r="BL187" i="71"/>
  <c r="R782" i="14"/>
  <c r="R702" i="14"/>
  <c r="R689" i="14"/>
  <c r="C59" i="65"/>
  <c r="R869" i="14"/>
  <c r="BL55" i="71"/>
  <c r="BL201" i="71"/>
  <c r="AD323" i="71"/>
  <c r="G92" i="65"/>
  <c r="R770" i="14"/>
  <c r="R710" i="14"/>
  <c r="BL21" i="71"/>
  <c r="AD135" i="71"/>
  <c r="CE115" i="71"/>
  <c r="CF115" i="71" s="1"/>
  <c r="BY97" i="71"/>
  <c r="CD93" i="71"/>
  <c r="CF93" i="71" s="1"/>
  <c r="R765" i="14"/>
  <c r="R712" i="14"/>
  <c r="BL255" i="71"/>
  <c r="BZ885" i="14"/>
  <c r="AL611" i="14"/>
  <c r="CE766" i="14"/>
  <c r="AX98" i="17"/>
  <c r="O34" i="11"/>
  <c r="O22" i="11" s="1"/>
  <c r="BC51" i="65"/>
  <c r="CE738" i="14"/>
  <c r="AC849" i="14"/>
  <c r="CA693" i="14"/>
  <c r="CE693" i="14" s="1"/>
  <c r="AB1024" i="14"/>
  <c r="BZ850" i="14"/>
  <c r="AB962" i="14"/>
  <c r="AC986" i="14"/>
  <c r="AL986" i="14" s="1"/>
  <c r="AC903" i="14"/>
  <c r="CA722" i="14"/>
  <c r="CE722" i="14" s="1"/>
  <c r="AA759" i="14"/>
  <c r="AB915" i="14"/>
  <c r="AK915" i="14" s="1"/>
  <c r="CA902" i="14"/>
  <c r="CE902" i="14" s="1"/>
  <c r="BK357" i="71"/>
  <c r="CF268" i="71"/>
  <c r="CF119" i="71"/>
  <c r="CE190" i="71"/>
  <c r="CF190" i="71" s="1"/>
  <c r="CF147" i="71"/>
  <c r="F44" i="57"/>
  <c r="AA588" i="14"/>
  <c r="AB614" i="14"/>
  <c r="AA668" i="14"/>
  <c r="BZ604" i="14"/>
  <c r="AD665" i="14"/>
  <c r="BZ657" i="14"/>
  <c r="AA648" i="14"/>
  <c r="AA529" i="14"/>
  <c r="F53" i="57"/>
  <c r="AA591" i="14"/>
  <c r="AA614" i="14"/>
  <c r="L55" i="57"/>
  <c r="CA682" i="14"/>
  <c r="F92" i="65"/>
  <c r="I92" i="65" s="1"/>
  <c r="CD213" i="71"/>
  <c r="CF213" i="71" s="1"/>
  <c r="BL40" i="71"/>
  <c r="AB721" i="14"/>
  <c r="BZ757" i="14"/>
  <c r="BZ817" i="14"/>
  <c r="R775" i="14"/>
  <c r="F48" i="61"/>
  <c r="D120" i="57"/>
  <c r="AB984" i="14"/>
  <c r="AK984" i="14" s="1"/>
  <c r="F47" i="61"/>
  <c r="AX312" i="71"/>
  <c r="AD312" i="71"/>
  <c r="D97" i="65"/>
  <c r="E97" i="65" s="1"/>
  <c r="CE13" i="71"/>
  <c r="AX303" i="71"/>
  <c r="AD303" i="71"/>
  <c r="AD146" i="71"/>
  <c r="R790" i="14"/>
  <c r="R987" i="14"/>
  <c r="CE252" i="71"/>
  <c r="CF252" i="71" s="1"/>
  <c r="CD188" i="71"/>
  <c r="CF188" i="71" s="1"/>
  <c r="BY136" i="71"/>
  <c r="CF94" i="71"/>
  <c r="R760" i="14"/>
  <c r="BL81" i="71"/>
  <c r="CF14" i="71"/>
  <c r="BY225" i="71"/>
  <c r="BY213" i="71"/>
  <c r="R734" i="14"/>
  <c r="D88" i="65"/>
  <c r="BL34" i="71"/>
  <c r="CD257" i="71"/>
  <c r="CF257" i="71" s="1"/>
  <c r="CF203" i="71"/>
  <c r="R697" i="14"/>
  <c r="AD284" i="71"/>
  <c r="BL152" i="71"/>
  <c r="CF135" i="71"/>
  <c r="CF122" i="71"/>
  <c r="BL115" i="71"/>
  <c r="BL97" i="71"/>
  <c r="AC522" i="14"/>
  <c r="AL522" i="14" s="1"/>
  <c r="CA746" i="14"/>
  <c r="CE746" i="14" s="1"/>
  <c r="AD619" i="14"/>
  <c r="AL557" i="14"/>
  <c r="AG557" i="14"/>
  <c r="AD526" i="14"/>
  <c r="CA999" i="14"/>
  <c r="CE999" i="14" s="1"/>
  <c r="AC963" i="14"/>
  <c r="AD767" i="14"/>
  <c r="AA791" i="14"/>
  <c r="AA901" i="14"/>
  <c r="BD48" i="17"/>
  <c r="BD11" i="17" s="1"/>
  <c r="BE51" i="17"/>
  <c r="AC771" i="14"/>
  <c r="AA832" i="14"/>
  <c r="BZ998" i="14"/>
  <c r="AC975" i="14"/>
  <c r="AC752" i="14"/>
  <c r="AC811" i="14"/>
  <c r="AB1022" i="14"/>
  <c r="AB963" i="14"/>
  <c r="AK963" i="14" s="1"/>
  <c r="BZ845" i="14"/>
  <c r="AA853" i="14"/>
  <c r="AB726" i="14"/>
  <c r="AC754" i="14"/>
  <c r="AD754" i="14" s="1"/>
  <c r="E83" i="17"/>
  <c r="BZ922" i="14"/>
  <c r="CA924" i="14"/>
  <c r="CE924" i="14" s="1"/>
  <c r="BZ686" i="14"/>
  <c r="AC1008" i="14"/>
  <c r="CA892" i="14"/>
  <c r="CE892" i="14" s="1"/>
  <c r="R1017" i="14"/>
  <c r="CA1012" i="14"/>
  <c r="CE1012" i="14" s="1"/>
  <c r="AI1039" i="14"/>
  <c r="F47" i="57"/>
  <c r="BZ576" i="14"/>
  <c r="AA635" i="14"/>
  <c r="AA609" i="14"/>
  <c r="CA635" i="14"/>
  <c r="AC634" i="14"/>
  <c r="AL634" i="14" s="1"/>
  <c r="AB604" i="14"/>
  <c r="AD604" i="14" s="1"/>
  <c r="AA534" i="14"/>
  <c r="G54" i="57" s="1"/>
  <c r="BZ565" i="14"/>
  <c r="CA571" i="14"/>
  <c r="CA594" i="14"/>
  <c r="BZ616" i="14"/>
  <c r="AA641" i="14"/>
  <c r="AC649" i="14"/>
  <c r="AL649" i="14" s="1"/>
  <c r="AC513" i="14"/>
  <c r="AL513" i="14" s="1"/>
  <c r="CA619" i="14"/>
  <c r="AC507" i="14"/>
  <c r="CA507" i="14"/>
  <c r="G76" i="11"/>
  <c r="AC544" i="14"/>
  <c r="CA544" i="14"/>
  <c r="AC591" i="14"/>
  <c r="CA591" i="14"/>
  <c r="AB641" i="14"/>
  <c r="BZ641" i="14"/>
  <c r="AB649" i="14"/>
  <c r="BZ649" i="14"/>
  <c r="AB551" i="14"/>
  <c r="BZ551" i="14"/>
  <c r="AC590" i="14"/>
  <c r="AA590" i="14"/>
  <c r="AB595" i="14"/>
  <c r="AK595" i="14" s="1"/>
  <c r="BZ595" i="14"/>
  <c r="I45" i="57"/>
  <c r="AA622" i="14"/>
  <c r="BZ622" i="14"/>
  <c r="BZ692" i="14"/>
  <c r="AB692" i="14"/>
  <c r="AK692" i="14" s="1"/>
  <c r="F61" i="65"/>
  <c r="BZ746" i="14"/>
  <c r="F93" i="65"/>
  <c r="AC529" i="14"/>
  <c r="AL529" i="14" s="1"/>
  <c r="CA529" i="14"/>
  <c r="CA538" i="14"/>
  <c r="AC538" i="14"/>
  <c r="AL538" i="14" s="1"/>
  <c r="AB563" i="14"/>
  <c r="AK563" i="14" s="1"/>
  <c r="BZ563" i="14"/>
  <c r="O154" i="57"/>
  <c r="AB529" i="14"/>
  <c r="F86" i="65"/>
  <c r="I86" i="65" s="1"/>
  <c r="BZ570" i="14"/>
  <c r="AA570" i="14"/>
  <c r="AB570" i="14"/>
  <c r="CE754" i="14"/>
  <c r="AB582" i="14"/>
  <c r="BZ582" i="14"/>
  <c r="AA582" i="14"/>
  <c r="BZ634" i="14"/>
  <c r="AB634" i="14"/>
  <c r="AB579" i="14"/>
  <c r="BZ579" i="14"/>
  <c r="AC593" i="14"/>
  <c r="AL593" i="14" s="1"/>
  <c r="CA593" i="14"/>
  <c r="I48" i="57"/>
  <c r="AC614" i="14"/>
  <c r="AL614" i="14" s="1"/>
  <c r="CA614" i="14"/>
  <c r="BZ682" i="14"/>
  <c r="AA682" i="14"/>
  <c r="AB708" i="14"/>
  <c r="AK708" i="14" s="1"/>
  <c r="BZ708" i="14"/>
  <c r="AB750" i="14"/>
  <c r="F95" i="65"/>
  <c r="I95" i="65" s="1"/>
  <c r="AB810" i="14"/>
  <c r="BZ810" i="14"/>
  <c r="AC518" i="14"/>
  <c r="CA518" i="14"/>
  <c r="AA540" i="14"/>
  <c r="BZ571" i="14"/>
  <c r="AB571" i="14"/>
  <c r="AA571" i="14"/>
  <c r="AC585" i="14"/>
  <c r="AA585" i="14"/>
  <c r="CA585" i="14"/>
  <c r="E60" i="65"/>
  <c r="F91" i="65"/>
  <c r="I91" i="65" s="1"/>
  <c r="AA522" i="14"/>
  <c r="AB522" i="14"/>
  <c r="AC549" i="14"/>
  <c r="CA549" i="14"/>
  <c r="BZ554" i="14"/>
  <c r="AA554" i="14"/>
  <c r="CA572" i="14"/>
  <c r="AC673" i="14"/>
  <c r="AL673" i="14" s="1"/>
  <c r="CA673" i="14"/>
  <c r="BR49" i="17"/>
  <c r="BR12" i="17" s="1"/>
  <c r="AA1023" i="14"/>
  <c r="BZ895" i="14"/>
  <c r="CA718" i="14"/>
  <c r="CE718" i="14" s="1"/>
  <c r="AA757" i="14"/>
  <c r="AC769" i="14"/>
  <c r="CA784" i="14"/>
  <c r="CE784" i="14" s="1"/>
  <c r="AD744" i="14"/>
  <c r="AA850" i="14"/>
  <c r="AB914" i="14"/>
  <c r="AK914" i="14" s="1"/>
  <c r="AC973" i="14"/>
  <c r="AL973" i="14" s="1"/>
  <c r="AA835" i="14"/>
  <c r="CA850" i="14"/>
  <c r="CE850" i="14" s="1"/>
  <c r="AB874" i="14"/>
  <c r="AK874" i="14" s="1"/>
  <c r="AG901" i="14"/>
  <c r="AC989" i="14"/>
  <c r="AL989" i="14" s="1"/>
  <c r="CA910" i="14"/>
  <c r="CE910" i="14" s="1"/>
  <c r="CA842" i="14"/>
  <c r="CE842" i="14" s="1"/>
  <c r="E22" i="17"/>
  <c r="CA884" i="14"/>
  <c r="CE884" i="14" s="1"/>
  <c r="AC984" i="14"/>
  <c r="BC23" i="17"/>
  <c r="BZ915" i="14"/>
  <c r="BZ552" i="14"/>
  <c r="AA565" i="14"/>
  <c r="N1039" i="14"/>
  <c r="AB548" i="14"/>
  <c r="AK548" i="14" s="1"/>
  <c r="BZ526" i="14"/>
  <c r="AA621" i="14"/>
  <c r="L45" i="57"/>
  <c r="AB584" i="14"/>
  <c r="BZ591" i="14"/>
  <c r="CA676" i="14"/>
  <c r="AC596" i="14"/>
  <c r="CA596" i="14"/>
  <c r="AB655" i="14"/>
  <c r="AK655" i="14" s="1"/>
  <c r="BZ655" i="14"/>
  <c r="BZ536" i="14"/>
  <c r="AB536" i="14"/>
  <c r="AA572" i="14"/>
  <c r="I51" i="57"/>
  <c r="AB752" i="14"/>
  <c r="F96" i="65"/>
  <c r="I96" i="65" s="1"/>
  <c r="BZ762" i="14"/>
  <c r="F90" i="65"/>
  <c r="I90" i="65" s="1"/>
  <c r="AB555" i="14"/>
  <c r="F150" i="57" s="1"/>
  <c r="AA555" i="14"/>
  <c r="BZ555" i="14"/>
  <c r="AB587" i="14"/>
  <c r="AK587" i="14" s="1"/>
  <c r="BZ587" i="14"/>
  <c r="AC512" i="14"/>
  <c r="CA512" i="14"/>
  <c r="BZ529" i="14"/>
  <c r="CA545" i="14"/>
  <c r="AC550" i="14"/>
  <c r="AB682" i="14"/>
  <c r="AD768" i="14"/>
  <c r="E126" i="31"/>
  <c r="F37" i="56"/>
  <c r="F12" i="56" s="1"/>
  <c r="C35" i="11"/>
  <c r="C23" i="11" s="1"/>
  <c r="D10" i="72"/>
  <c r="P14" i="72" s="1"/>
  <c r="U14" i="72" s="1"/>
  <c r="O38" i="11"/>
  <c r="BX93" i="17"/>
  <c r="CA825" i="14"/>
  <c r="CE825" i="14" s="1"/>
  <c r="AA863" i="14"/>
  <c r="AC732" i="14"/>
  <c r="CA966" i="14"/>
  <c r="CE966" i="14" s="1"/>
  <c r="AC819" i="14"/>
  <c r="AA708" i="14"/>
  <c r="BZ962" i="14"/>
  <c r="AC833" i="14"/>
  <c r="AL833" i="14" s="1"/>
  <c r="CA771" i="14"/>
  <c r="CE771" i="14" s="1"/>
  <c r="AC1020" i="14"/>
  <c r="AA841" i="14"/>
  <c r="AA813" i="14"/>
  <c r="AC1023" i="14"/>
  <c r="AA715" i="14"/>
  <c r="AA905" i="14"/>
  <c r="AA761" i="14"/>
  <c r="AA885" i="14"/>
  <c r="AA775" i="14"/>
  <c r="AA778" i="14"/>
  <c r="AC800" i="14"/>
  <c r="AA769" i="14"/>
  <c r="CA715" i="14"/>
  <c r="CE715" i="14" s="1"/>
  <c r="AC743" i="14"/>
  <c r="AA956" i="14"/>
  <c r="AC1000" i="14"/>
  <c r="AL1000" i="14" s="1"/>
  <c r="CA724" i="14"/>
  <c r="CE724" i="14" s="1"/>
  <c r="AA786" i="14"/>
  <c r="AA904" i="14"/>
  <c r="AA732" i="14"/>
  <c r="AA693" i="14"/>
  <c r="AB850" i="14"/>
  <c r="CA872" i="14"/>
  <c r="CE872" i="14" s="1"/>
  <c r="AC896" i="14"/>
  <c r="AA940" i="14"/>
  <c r="AA954" i="14"/>
  <c r="AA958" i="14"/>
  <c r="AA966" i="14"/>
  <c r="AA978" i="14"/>
  <c r="AC863" i="14"/>
  <c r="AL863" i="14" s="1"/>
  <c r="BZ726" i="14"/>
  <c r="CA920" i="14"/>
  <c r="CE920" i="14" s="1"/>
  <c r="AB937" i="14"/>
  <c r="AC967" i="14"/>
  <c r="AL967" i="14" s="1"/>
  <c r="CA899" i="14"/>
  <c r="CE899" i="14" s="1"/>
  <c r="CA839" i="14"/>
  <c r="CE839" i="14" s="1"/>
  <c r="BZ918" i="14"/>
  <c r="AA965" i="14"/>
  <c r="BZ840" i="14"/>
  <c r="AC760" i="14"/>
  <c r="AL760" i="14" s="1"/>
  <c r="CA917" i="14"/>
  <c r="CE917" i="14" s="1"/>
  <c r="AD724" i="14"/>
  <c r="AC981" i="14"/>
  <c r="AL981" i="14" s="1"/>
  <c r="AC910" i="14"/>
  <c r="CA944" i="14"/>
  <c r="CE944" i="14" s="1"/>
  <c r="AL25" i="65"/>
  <c r="BZ952" i="14"/>
  <c r="R981" i="14"/>
  <c r="AI1035" i="14"/>
  <c r="AA576" i="14"/>
  <c r="CA559" i="14"/>
  <c r="BZ549" i="14"/>
  <c r="AA634" i="14"/>
  <c r="AA517" i="14"/>
  <c r="AA559" i="14"/>
  <c r="AB635" i="14"/>
  <c r="CA598" i="14"/>
  <c r="L46" i="57"/>
  <c r="BZ572" i="14"/>
  <c r="AC594" i="14"/>
  <c r="AC623" i="14"/>
  <c r="AL623" i="14" s="1"/>
  <c r="CA649" i="14"/>
  <c r="AC588" i="14"/>
  <c r="CA588" i="14"/>
  <c r="BZ598" i="14"/>
  <c r="AB598" i="14"/>
  <c r="I150" i="57" s="1"/>
  <c r="CA638" i="14"/>
  <c r="AC638" i="14"/>
  <c r="AL638" i="14" s="1"/>
  <c r="AC574" i="14"/>
  <c r="AA574" i="14"/>
  <c r="CA574" i="14"/>
  <c r="AC577" i="14"/>
  <c r="AL577" i="14" s="1"/>
  <c r="CA577" i="14"/>
  <c r="AC582" i="14"/>
  <c r="AL582" i="14" s="1"/>
  <c r="CA582" i="14"/>
  <c r="AA611" i="14"/>
  <c r="BZ611" i="14"/>
  <c r="AB611" i="14"/>
  <c r="AA606" i="14"/>
  <c r="F97" i="65"/>
  <c r="I97" i="65" s="1"/>
  <c r="AA515" i="14"/>
  <c r="AB515" i="14"/>
  <c r="BZ515" i="14"/>
  <c r="AA550" i="14"/>
  <c r="AC558" i="14"/>
  <c r="CA558" i="14"/>
  <c r="AA507" i="14"/>
  <c r="C155" i="57"/>
  <c r="AC546" i="14"/>
  <c r="CA546" i="14"/>
  <c r="AD731" i="14"/>
  <c r="AZ25" i="17"/>
  <c r="G54" i="65"/>
  <c r="J54" i="65" s="1"/>
  <c r="BP83" i="17"/>
  <c r="AB981" i="14"/>
  <c r="CA995" i="14"/>
  <c r="CE995" i="14" s="1"/>
  <c r="BC62" i="17"/>
  <c r="CA894" i="14"/>
  <c r="CE894" i="14" s="1"/>
  <c r="AA787" i="14"/>
  <c r="AA861" i="14"/>
  <c r="AA911" i="14"/>
  <c r="AC841" i="14"/>
  <c r="AD841" i="14" s="1"/>
  <c r="BZ1015" i="14"/>
  <c r="AK781" i="14"/>
  <c r="AM781" i="14" s="1"/>
  <c r="AA930" i="14"/>
  <c r="AC992" i="14"/>
  <c r="AL992" i="14" s="1"/>
  <c r="BZ972" i="14"/>
  <c r="AC722" i="14"/>
  <c r="AL722" i="14" s="1"/>
  <c r="AA802" i="14"/>
  <c r="BZ987" i="14"/>
  <c r="AD786" i="14"/>
  <c r="AB948" i="14"/>
  <c r="AK948" i="14" s="1"/>
  <c r="AA986" i="14"/>
  <c r="BZ1019" i="14"/>
  <c r="AC931" i="14"/>
  <c r="BZ822" i="14"/>
  <c r="AL15" i="17"/>
  <c r="CA968" i="14"/>
  <c r="CE968" i="14" s="1"/>
  <c r="AA890" i="14"/>
  <c r="AA866" i="14"/>
  <c r="CA985" i="14"/>
  <c r="CE985" i="14" s="1"/>
  <c r="AW10" i="17"/>
  <c r="AC860" i="14"/>
  <c r="AL860" i="14" s="1"/>
  <c r="AC892" i="14"/>
  <c r="AL892" i="14" s="1"/>
  <c r="CA942" i="14"/>
  <c r="CE942" i="14" s="1"/>
  <c r="BZ827" i="14"/>
  <c r="H1041" i="14"/>
  <c r="BZ633" i="14"/>
  <c r="AB633" i="14"/>
  <c r="AK633" i="14" s="1"/>
  <c r="CA542" i="14"/>
  <c r="AC542" i="14"/>
  <c r="AA542" i="14"/>
  <c r="BZ583" i="14"/>
  <c r="AB583" i="14"/>
  <c r="AK583" i="14" s="1"/>
  <c r="AB599" i="14"/>
  <c r="BZ599" i="14"/>
  <c r="CA602" i="14"/>
  <c r="AC602" i="14"/>
  <c r="AA615" i="14"/>
  <c r="AB615" i="14"/>
  <c r="D29" i="72"/>
  <c r="CE923" i="14"/>
  <c r="AA818" i="14"/>
  <c r="AA980" i="14"/>
  <c r="AA776" i="14"/>
  <c r="CA906" i="14"/>
  <c r="CE906" i="14" s="1"/>
  <c r="CA731" i="14"/>
  <c r="CE731" i="14" s="1"/>
  <c r="AC952" i="14"/>
  <c r="AL952" i="14" s="1"/>
  <c r="AX19" i="17"/>
  <c r="AV10" i="17"/>
  <c r="R851" i="14"/>
  <c r="F46" i="57"/>
  <c r="AC516" i="14"/>
  <c r="AL516" i="14" s="1"/>
  <c r="CA516" i="14"/>
  <c r="AC586" i="14"/>
  <c r="CA586" i="14"/>
  <c r="AA586" i="14"/>
  <c r="AK603" i="14"/>
  <c r="AB607" i="14"/>
  <c r="AA607" i="14"/>
  <c r="BZ607" i="14"/>
  <c r="BZ666" i="14"/>
  <c r="AA666" i="14"/>
  <c r="L47" i="57"/>
  <c r="AA1020" i="14"/>
  <c r="AA731" i="14"/>
  <c r="CA915" i="14"/>
  <c r="CE915" i="14" s="1"/>
  <c r="CA1009" i="14"/>
  <c r="AA995" i="14"/>
  <c r="CA708" i="14"/>
  <c r="CE708" i="14" s="1"/>
  <c r="AD698" i="14"/>
  <c r="AD776" i="14"/>
  <c r="AA963" i="14"/>
  <c r="AC1025" i="14"/>
  <c r="AL1025" i="14" s="1"/>
  <c r="AC757" i="14"/>
  <c r="AL757" i="14" s="1"/>
  <c r="AC875" i="14"/>
  <c r="AL875" i="14" s="1"/>
  <c r="AM875" i="14" s="1"/>
  <c r="CA928" i="14"/>
  <c r="CE928" i="14" s="1"/>
  <c r="AC1001" i="14"/>
  <c r="AL1001" i="14" s="1"/>
  <c r="CA983" i="14"/>
  <c r="CE983" i="14" s="1"/>
  <c r="AL16" i="65"/>
  <c r="CA940" i="14"/>
  <c r="CE940" i="14" s="1"/>
  <c r="CA890" i="14"/>
  <c r="CE890" i="14" s="1"/>
  <c r="BD60" i="17"/>
  <c r="BE60" i="17" s="1"/>
  <c r="AG745" i="14"/>
  <c r="CA848" i="14"/>
  <c r="CE848" i="14" s="1"/>
  <c r="CE896" i="14"/>
  <c r="AL20" i="17"/>
  <c r="AL19" i="65"/>
  <c r="AC643" i="14"/>
  <c r="CA643" i="14"/>
  <c r="AC519" i="14"/>
  <c r="CA519" i="14"/>
  <c r="BZ566" i="14"/>
  <c r="AB566" i="14"/>
  <c r="AA566" i="14"/>
  <c r="BZ580" i="14"/>
  <c r="AB580" i="14"/>
  <c r="AA596" i="14"/>
  <c r="AB596" i="14"/>
  <c r="BZ618" i="14"/>
  <c r="AB618" i="14"/>
  <c r="AA618" i="14"/>
  <c r="AC675" i="14"/>
  <c r="AL675" i="14" s="1"/>
  <c r="CA675" i="14"/>
  <c r="E16" i="17"/>
  <c r="BZ928" i="14"/>
  <c r="AC874" i="14"/>
  <c r="AL604" i="14"/>
  <c r="F56" i="65"/>
  <c r="AB521" i="14"/>
  <c r="BZ521" i="14"/>
  <c r="AA521" i="14"/>
  <c r="AB569" i="14"/>
  <c r="BZ569" i="14"/>
  <c r="AC581" i="14"/>
  <c r="AA581" i="14"/>
  <c r="CA581" i="14"/>
  <c r="CA597" i="14"/>
  <c r="AA597" i="14"/>
  <c r="J46" i="57" s="1"/>
  <c r="AC597" i="14"/>
  <c r="CA605" i="14"/>
  <c r="AC605" i="14"/>
  <c r="AB621" i="14"/>
  <c r="BZ621" i="14"/>
  <c r="BZ632" i="14"/>
  <c r="AB632" i="14"/>
  <c r="AK632" i="14" s="1"/>
  <c r="L48" i="57"/>
  <c r="CA672" i="14"/>
  <c r="AC672" i="14"/>
  <c r="AL672" i="14" s="1"/>
  <c r="AA662" i="14"/>
  <c r="AL872" i="14"/>
  <c r="AM872" i="14" s="1"/>
  <c r="AG872" i="14"/>
  <c r="BF58" i="17"/>
  <c r="BE58" i="17"/>
  <c r="CE918" i="14"/>
  <c r="D9" i="72"/>
  <c r="P11" i="72" s="1"/>
  <c r="U11" i="72" s="1"/>
  <c r="U17" i="72" s="1"/>
  <c r="AH65" i="56"/>
  <c r="D31" i="72"/>
  <c r="T59" i="56"/>
  <c r="D30" i="72"/>
  <c r="CE962" i="14"/>
  <c r="BR52" i="17"/>
  <c r="BR15" i="17" s="1"/>
  <c r="BC59" i="65"/>
  <c r="BC22" i="65" s="1"/>
  <c r="BC91" i="65"/>
  <c r="BC49" i="65"/>
  <c r="CA919" i="14"/>
  <c r="CE919" i="14" s="1"/>
  <c r="AA972" i="14"/>
  <c r="AA852" i="14"/>
  <c r="AX17" i="17"/>
  <c r="AL47" i="17"/>
  <c r="AA718" i="14"/>
  <c r="AC883" i="14"/>
  <c r="AA892" i="14"/>
  <c r="CA792" i="14"/>
  <c r="CE792" i="14" s="1"/>
  <c r="AA777" i="14"/>
  <c r="AA701" i="14"/>
  <c r="AA973" i="14"/>
  <c r="BZ1000" i="14"/>
  <c r="AB985" i="14"/>
  <c r="AC700" i="14"/>
  <c r="AL700" i="14" s="1"/>
  <c r="BZ841" i="14"/>
  <c r="CA904" i="14"/>
  <c r="CE904" i="14" s="1"/>
  <c r="AC933" i="14"/>
  <c r="AA938" i="14"/>
  <c r="AC729" i="14"/>
  <c r="AC802" i="14"/>
  <c r="AB845" i="14"/>
  <c r="AA860" i="14"/>
  <c r="AA916" i="14"/>
  <c r="AB940" i="14"/>
  <c r="AG724" i="14"/>
  <c r="AX13" i="17"/>
  <c r="AB924" i="14"/>
  <c r="AD861" i="14"/>
  <c r="AA756" i="14"/>
  <c r="AA792" i="14"/>
  <c r="AB835" i="14"/>
  <c r="AG835" i="14" s="1"/>
  <c r="AA875" i="14"/>
  <c r="F68" i="46" s="1"/>
  <c r="AA915" i="14"/>
  <c r="CA950" i="14"/>
  <c r="CE950" i="14" s="1"/>
  <c r="AL22" i="65"/>
  <c r="CA905" i="14"/>
  <c r="CE905" i="14" s="1"/>
  <c r="AC787" i="14"/>
  <c r="AA921" i="14"/>
  <c r="AA985" i="14"/>
  <c r="BZ947" i="14"/>
  <c r="AK745" i="14"/>
  <c r="AM745" i="14" s="1"/>
  <c r="CA851" i="14"/>
  <c r="CE851" i="14" s="1"/>
  <c r="AC916" i="14"/>
  <c r="AL916" i="14" s="1"/>
  <c r="AC999" i="14"/>
  <c r="AL999" i="14" s="1"/>
  <c r="AC944" i="14"/>
  <c r="AL944" i="14" s="1"/>
  <c r="AC996" i="14"/>
  <c r="AL996" i="14" s="1"/>
  <c r="BD88" i="17"/>
  <c r="BZ945" i="14"/>
  <c r="R1036" i="14"/>
  <c r="BC50" i="65"/>
  <c r="BC13" i="65" s="1"/>
  <c r="F47" i="62"/>
  <c r="G119" i="57"/>
  <c r="CA645" i="14"/>
  <c r="AC645" i="14"/>
  <c r="AC667" i="14"/>
  <c r="AL667" i="14" s="1"/>
  <c r="CA667" i="14"/>
  <c r="BZ683" i="14"/>
  <c r="AA683" i="14"/>
  <c r="AB683" i="14"/>
  <c r="BZ676" i="14"/>
  <c r="AA676" i="14"/>
  <c r="AB676" i="14"/>
  <c r="CA627" i="14"/>
  <c r="AC627" i="14"/>
  <c r="BZ638" i="14"/>
  <c r="AA638" i="14"/>
  <c r="AB638" i="14"/>
  <c r="AA672" i="14"/>
  <c r="AB672" i="14"/>
  <c r="BZ672" i="14"/>
  <c r="AL535" i="14"/>
  <c r="Y1041" i="14"/>
  <c r="CE752" i="14"/>
  <c r="CE967" i="14"/>
  <c r="CA976" i="14"/>
  <c r="CE976" i="14" s="1"/>
  <c r="AA976" i="14"/>
  <c r="CA783" i="14"/>
  <c r="CE783" i="14" s="1"/>
  <c r="AV25" i="17"/>
  <c r="AB1025" i="14"/>
  <c r="AC815" i="14"/>
  <c r="AC893" i="14"/>
  <c r="AC958" i="14"/>
  <c r="AC1018" i="14"/>
  <c r="CA979" i="14"/>
  <c r="CE979" i="14" s="1"/>
  <c r="AA884" i="14"/>
  <c r="CA700" i="14"/>
  <c r="CE700" i="14" s="1"/>
  <c r="AA780" i="14"/>
  <c r="CA867" i="14"/>
  <c r="CE867" i="14" s="1"/>
  <c r="AA908" i="14"/>
  <c r="AC974" i="14"/>
  <c r="AL974" i="14" s="1"/>
  <c r="AD783" i="14"/>
  <c r="AB993" i="14"/>
  <c r="CA824" i="14"/>
  <c r="CE824" i="14" s="1"/>
  <c r="AL852" i="14"/>
  <c r="AM852" i="14" s="1"/>
  <c r="CA984" i="14"/>
  <c r="CE984" i="14" s="1"/>
  <c r="AC756" i="14"/>
  <c r="AD756" i="14" s="1"/>
  <c r="AD792" i="14"/>
  <c r="BZ908" i="14"/>
  <c r="AB976" i="14"/>
  <c r="AC773" i="14"/>
  <c r="AD773" i="14" s="1"/>
  <c r="AD742" i="14"/>
  <c r="AC834" i="14"/>
  <c r="AL834" i="14" s="1"/>
  <c r="R947" i="14"/>
  <c r="CA946" i="14"/>
  <c r="CE946" i="14" s="1"/>
  <c r="R928" i="14"/>
  <c r="CA678" i="14"/>
  <c r="AC678" i="14"/>
  <c r="AL678" i="14" s="1"/>
  <c r="CA630" i="14"/>
  <c r="AC630" i="14"/>
  <c r="AL630" i="14" s="1"/>
  <c r="BZ647" i="14"/>
  <c r="AB647" i="14"/>
  <c r="AK647" i="14" s="1"/>
  <c r="BZ658" i="14"/>
  <c r="AA658" i="14"/>
  <c r="AB658" i="14"/>
  <c r="CA668" i="14"/>
  <c r="AC668" i="14"/>
  <c r="AC677" i="14"/>
  <c r="CA677" i="14"/>
  <c r="AC595" i="14"/>
  <c r="CA595" i="14"/>
  <c r="BZ639" i="14"/>
  <c r="AA639" i="14"/>
  <c r="AB639" i="14"/>
  <c r="CA633" i="14"/>
  <c r="AC633" i="14"/>
  <c r="AA633" i="14"/>
  <c r="CA650" i="14"/>
  <c r="AC650" i="14"/>
  <c r="AA650" i="14"/>
  <c r="J149" i="57"/>
  <c r="BZ680" i="14"/>
  <c r="AA680" i="14"/>
  <c r="AB680" i="14"/>
  <c r="AL654" i="14"/>
  <c r="M115" i="57"/>
  <c r="AJ1041" i="14"/>
  <c r="AJ1039" i="14" s="1"/>
  <c r="J121" i="57"/>
  <c r="AC564" i="14"/>
  <c r="AL564" i="14" s="1"/>
  <c r="BB99" i="65"/>
  <c r="AA924" i="14"/>
  <c r="AA820" i="14"/>
  <c r="AA849" i="14"/>
  <c r="AC889" i="14"/>
  <c r="AD889" i="14" s="1"/>
  <c r="CA990" i="14"/>
  <c r="CE990" i="14" s="1"/>
  <c r="AA913" i="14"/>
  <c r="AC797" i="14"/>
  <c r="AL797" i="14" s="1"/>
  <c r="AX47" i="17"/>
  <c r="BG47" i="17" s="1"/>
  <c r="AL62" i="17"/>
  <c r="AC856" i="14"/>
  <c r="AA962" i="14"/>
  <c r="AC821" i="14"/>
  <c r="AB851" i="14"/>
  <c r="CA893" i="14"/>
  <c r="CE893" i="14" s="1"/>
  <c r="CA960" i="14"/>
  <c r="CE960" i="14" s="1"/>
  <c r="AA883" i="14"/>
  <c r="BZ878" i="14"/>
  <c r="AC978" i="14"/>
  <c r="AA867" i="14"/>
  <c r="AB956" i="14"/>
  <c r="AA721" i="14"/>
  <c r="CA772" i="14"/>
  <c r="CE772" i="14" s="1"/>
  <c r="CA780" i="14"/>
  <c r="CE780" i="14" s="1"/>
  <c r="AC884" i="14"/>
  <c r="BZ993" i="14"/>
  <c r="AA1022" i="14"/>
  <c r="AB1020" i="14"/>
  <c r="AK1020" i="14" s="1"/>
  <c r="AC853" i="14"/>
  <c r="AL853" i="14" s="1"/>
  <c r="AL17" i="65"/>
  <c r="BZ992" i="14"/>
  <c r="BZ1017" i="14"/>
  <c r="AA760" i="14"/>
  <c r="AD864" i="14"/>
  <c r="AA734" i="14"/>
  <c r="BZ835" i="14"/>
  <c r="AC907" i="14"/>
  <c r="AL907" i="14" s="1"/>
  <c r="AA783" i="14"/>
  <c r="AG744" i="14"/>
  <c r="AD745" i="14"/>
  <c r="AA998" i="14"/>
  <c r="AC913" i="14"/>
  <c r="AL913" i="14" s="1"/>
  <c r="AD784" i="14"/>
  <c r="AL24" i="65"/>
  <c r="AC965" i="14"/>
  <c r="AL965" i="14" s="1"/>
  <c r="AC994" i="14"/>
  <c r="AL994" i="14" s="1"/>
  <c r="AC825" i="14"/>
  <c r="AL825" i="14" s="1"/>
  <c r="AM825" i="14" s="1"/>
  <c r="CA858" i="14"/>
  <c r="CE858" i="14" s="1"/>
  <c r="AC882" i="14"/>
  <c r="AL882" i="14" s="1"/>
  <c r="CA914" i="14"/>
  <c r="CE914" i="14" s="1"/>
  <c r="CA948" i="14"/>
  <c r="CE948" i="14" s="1"/>
  <c r="AL21" i="17"/>
  <c r="R1012" i="14"/>
  <c r="BZ927" i="14"/>
  <c r="AJ1036" i="14"/>
  <c r="AJ1035" i="14" s="1"/>
  <c r="F85" i="65"/>
  <c r="I85" i="65" s="1"/>
  <c r="CA684" i="14"/>
  <c r="AC684" i="14"/>
  <c r="AA684" i="14"/>
  <c r="M122" i="57"/>
  <c r="BZ631" i="14"/>
  <c r="AA631" i="14"/>
  <c r="AB631" i="14"/>
  <c r="BZ651" i="14"/>
  <c r="AA651" i="14"/>
  <c r="AB651" i="14"/>
  <c r="AC659" i="14"/>
  <c r="AA659" i="14"/>
  <c r="CA659" i="14"/>
  <c r="O50" i="57"/>
  <c r="C59" i="11"/>
  <c r="AB532" i="14"/>
  <c r="BZ532" i="14"/>
  <c r="CA658" i="14"/>
  <c r="AC658" i="14"/>
  <c r="AL658" i="14" s="1"/>
  <c r="AC685" i="14"/>
  <c r="AL685" i="14" s="1"/>
  <c r="AC600" i="14"/>
  <c r="CA600" i="14"/>
  <c r="BZ642" i="14"/>
  <c r="AA642" i="14"/>
  <c r="AB642" i="14"/>
  <c r="CA685" i="14"/>
  <c r="BZ667" i="14"/>
  <c r="AA667" i="14"/>
  <c r="AB667" i="14"/>
  <c r="Y1040" i="14"/>
  <c r="CE933" i="14"/>
  <c r="CE955" i="14"/>
  <c r="F45" i="62"/>
  <c r="G117" i="57"/>
  <c r="AC655" i="14"/>
  <c r="CA655" i="14"/>
  <c r="AA655" i="14"/>
  <c r="AC556" i="14"/>
  <c r="AL556" i="14" s="1"/>
  <c r="CA556" i="14"/>
  <c r="AB663" i="14"/>
  <c r="AA663" i="14"/>
  <c r="BZ663" i="14"/>
  <c r="AA608" i="14"/>
  <c r="AC608" i="14"/>
  <c r="J157" i="57" s="1"/>
  <c r="CA608" i="14"/>
  <c r="AC651" i="14"/>
  <c r="AL651" i="14" s="1"/>
  <c r="CA651" i="14"/>
  <c r="AC624" i="14"/>
  <c r="CA624" i="14"/>
  <c r="AA613" i="14"/>
  <c r="AA624" i="14"/>
  <c r="T12" i="63"/>
  <c r="S12" i="63" s="1"/>
  <c r="V12" i="63" s="1"/>
  <c r="T11" i="63"/>
  <c r="S81" i="63"/>
  <c r="T13" i="63"/>
  <c r="S71" i="63"/>
  <c r="S73" i="63"/>
  <c r="S56" i="63"/>
  <c r="U12" i="63"/>
  <c r="U14" i="63"/>
  <c r="S14" i="63" s="1"/>
  <c r="V14" i="63" s="1"/>
  <c r="AK714" i="14"/>
  <c r="AD947" i="14"/>
  <c r="AK718" i="14"/>
  <c r="AM718" i="14" s="1"/>
  <c r="AD718" i="14"/>
  <c r="F49" i="57"/>
  <c r="R1041" i="14"/>
  <c r="BF356" i="71"/>
  <c r="BL356" i="71" s="1"/>
  <c r="BJ356" i="71"/>
  <c r="BE344" i="71"/>
  <c r="BK344" i="71" s="1"/>
  <c r="BE310" i="71"/>
  <c r="AU293" i="71"/>
  <c r="BH293" i="71"/>
  <c r="AY309" i="71"/>
  <c r="AD309" i="71"/>
  <c r="AX350" i="71"/>
  <c r="AD350" i="71"/>
  <c r="AX342" i="71"/>
  <c r="AD342" i="71"/>
  <c r="BE301" i="71"/>
  <c r="BK301" i="71" s="1"/>
  <c r="BE287" i="71"/>
  <c r="BK287" i="71" s="1"/>
  <c r="CF243" i="71"/>
  <c r="AX346" i="71"/>
  <c r="AD346" i="71"/>
  <c r="AX337" i="71"/>
  <c r="AD337" i="71"/>
  <c r="BD334" i="71"/>
  <c r="BD307" i="71"/>
  <c r="AU288" i="71"/>
  <c r="BH288" i="71"/>
  <c r="BI288" i="71" s="1"/>
  <c r="BD285" i="71"/>
  <c r="BY264" i="71"/>
  <c r="R892" i="14"/>
  <c r="CF179" i="71"/>
  <c r="AX344" i="71"/>
  <c r="AD344" i="71"/>
  <c r="AY335" i="71"/>
  <c r="AD335" i="71"/>
  <c r="AD329" i="71"/>
  <c r="AX325" i="71"/>
  <c r="AD325" i="71"/>
  <c r="BE324" i="71"/>
  <c r="BK324" i="71" s="1"/>
  <c r="AU317" i="71"/>
  <c r="BH317" i="71"/>
  <c r="BI317" i="71" s="1"/>
  <c r="BD304" i="71"/>
  <c r="BD291" i="71"/>
  <c r="AD168" i="71"/>
  <c r="CF140" i="71"/>
  <c r="BE332" i="71"/>
  <c r="BK332" i="71" s="1"/>
  <c r="BD306" i="71"/>
  <c r="AY286" i="71"/>
  <c r="AU286" i="71" s="1"/>
  <c r="BE284" i="71"/>
  <c r="AY281" i="71"/>
  <c r="AD281" i="71"/>
  <c r="BE280" i="71"/>
  <c r="E69" i="46"/>
  <c r="R865" i="14"/>
  <c r="E66" i="46" s="1"/>
  <c r="CA865" i="14"/>
  <c r="CE865" i="14" s="1"/>
  <c r="CF170" i="71"/>
  <c r="BD317" i="71"/>
  <c r="BD351" i="71"/>
  <c r="BE346" i="71"/>
  <c r="AH1039" i="14"/>
  <c r="R716" i="14"/>
  <c r="D86" i="65"/>
  <c r="Q1031" i="14"/>
  <c r="Q12" i="14"/>
  <c r="Q1033" i="14"/>
  <c r="BD308" i="71"/>
  <c r="BD295" i="71"/>
  <c r="BI284" i="71"/>
  <c r="BI301" i="71"/>
  <c r="BE321" i="71"/>
  <c r="BD309" i="71"/>
  <c r="BD333" i="71"/>
  <c r="BD343" i="71"/>
  <c r="AH37" i="56"/>
  <c r="AH12" i="56" s="1"/>
  <c r="J118" i="57"/>
  <c r="CA365" i="71"/>
  <c r="CE21" i="71"/>
  <c r="BD279" i="71"/>
  <c r="BD294" i="71"/>
  <c r="BJ294" i="71" s="1"/>
  <c r="BE326" i="71"/>
  <c r="BK326" i="71" s="1"/>
  <c r="BE334" i="71"/>
  <c r="BK334" i="71" s="1"/>
  <c r="BI347" i="71"/>
  <c r="U1039" i="14"/>
  <c r="CF167" i="71"/>
  <c r="BX365" i="71"/>
  <c r="AD283" i="71"/>
  <c r="BD297" i="71"/>
  <c r="AD339" i="71"/>
  <c r="BE315" i="71"/>
  <c r="BK315" i="71" s="1"/>
  <c r="BD335" i="71"/>
  <c r="BD349" i="71"/>
  <c r="Q1039" i="14"/>
  <c r="AB904" i="14"/>
  <c r="AB892" i="14"/>
  <c r="BY21" i="71"/>
  <c r="BZ937" i="14"/>
  <c r="CC365" i="71"/>
  <c r="AB938" i="14"/>
  <c r="AK938" i="14" s="1"/>
  <c r="AL674" i="14"/>
  <c r="AD592" i="14"/>
  <c r="C160" i="57"/>
  <c r="L1039" i="14"/>
  <c r="J1035" i="14"/>
  <c r="AB847" i="14"/>
  <c r="AB998" i="14"/>
  <c r="Y1036" i="14"/>
  <c r="Y1035" i="14" s="1"/>
  <c r="M119" i="57"/>
  <c r="L44" i="57"/>
  <c r="CE760" i="14"/>
  <c r="AY352" i="71"/>
  <c r="AD352" i="71"/>
  <c r="AU339" i="71"/>
  <c r="BH339" i="71"/>
  <c r="BI339" i="71" s="1"/>
  <c r="AU302" i="71"/>
  <c r="BH302" i="71"/>
  <c r="BI302" i="71" s="1"/>
  <c r="AY291" i="71"/>
  <c r="AD291" i="71"/>
  <c r="AY348" i="71"/>
  <c r="AD348" i="71"/>
  <c r="AU329" i="71"/>
  <c r="BH329" i="71"/>
  <c r="AU299" i="71"/>
  <c r="BH299" i="71"/>
  <c r="AX286" i="71"/>
  <c r="AD286" i="71"/>
  <c r="BF358" i="71"/>
  <c r="BL358" i="71" s="1"/>
  <c r="BK358" i="71"/>
  <c r="BE305" i="71"/>
  <c r="BK305" i="71" s="1"/>
  <c r="BE289" i="71"/>
  <c r="BK289" i="71" s="1"/>
  <c r="AX282" i="71"/>
  <c r="AD282" i="71"/>
  <c r="BD281" i="71"/>
  <c r="BE353" i="71"/>
  <c r="BK353" i="71" s="1"/>
  <c r="AU351" i="71"/>
  <c r="BH351" i="71"/>
  <c r="AT324" i="71"/>
  <c r="BG324" i="71"/>
  <c r="BI324" i="71" s="1"/>
  <c r="AY307" i="71"/>
  <c r="AD307" i="71"/>
  <c r="AT329" i="71"/>
  <c r="BG329" i="71"/>
  <c r="AD302" i="71"/>
  <c r="BD292" i="71"/>
  <c r="BZ891" i="14"/>
  <c r="R891" i="14"/>
  <c r="CF111" i="71"/>
  <c r="BE349" i="71"/>
  <c r="BK349" i="71" s="1"/>
  <c r="AT340" i="71"/>
  <c r="BG340" i="71"/>
  <c r="BE290" i="71"/>
  <c r="BK290" i="71" s="1"/>
  <c r="CD242" i="71"/>
  <c r="CF242" i="71" s="1"/>
  <c r="R899" i="14"/>
  <c r="BZ899" i="14"/>
  <c r="AD62" i="71"/>
  <c r="BZ738" i="14"/>
  <c r="R738" i="14"/>
  <c r="AD20" i="71"/>
  <c r="AC365" i="71"/>
  <c r="BI280" i="71"/>
  <c r="BE308" i="71"/>
  <c r="BK308" i="71" s="1"/>
  <c r="BD320" i="71"/>
  <c r="BE314" i="71"/>
  <c r="BK314" i="71" s="1"/>
  <c r="AC363" i="71"/>
  <c r="AC12" i="71"/>
  <c r="AC364" i="71"/>
  <c r="BD318" i="71"/>
  <c r="BD284" i="71"/>
  <c r="BD301" i="71"/>
  <c r="BI310" i="71"/>
  <c r="BD348" i="71"/>
  <c r="AD351" i="71"/>
  <c r="BD347" i="71"/>
  <c r="D122" i="57"/>
  <c r="F50" i="61"/>
  <c r="CF70" i="71"/>
  <c r="CA12" i="71"/>
  <c r="CA364" i="71"/>
  <c r="CE16" i="71"/>
  <c r="CA363" i="71"/>
  <c r="BD288" i="71"/>
  <c r="BI293" i="71"/>
  <c r="BE322" i="71"/>
  <c r="BE347" i="71"/>
  <c r="BK347" i="71" s="1"/>
  <c r="CD20" i="71"/>
  <c r="CB365" i="71"/>
  <c r="AD288" i="71"/>
  <c r="AD293" i="71"/>
  <c r="BE292" i="71"/>
  <c r="BK292" i="71" s="1"/>
  <c r="BE354" i="71"/>
  <c r="BD327" i="71"/>
  <c r="V1039" i="14"/>
  <c r="AC716" i="14"/>
  <c r="AL716" i="14" s="1"/>
  <c r="AM716" i="14" s="1"/>
  <c r="AB843" i="14"/>
  <c r="AK843" i="14" s="1"/>
  <c r="AB905" i="14"/>
  <c r="T34" i="56"/>
  <c r="BZ833" i="14"/>
  <c r="AB895" i="14"/>
  <c r="AV64" i="56"/>
  <c r="AV14" i="56" s="1"/>
  <c r="F158" i="57"/>
  <c r="R1040" i="14"/>
  <c r="CC12" i="71"/>
  <c r="AM12" i="71"/>
  <c r="BX364" i="71"/>
  <c r="AA12" i="71"/>
  <c r="AB891" i="14"/>
  <c r="AK891" i="14" s="1"/>
  <c r="BL48" i="71"/>
  <c r="AD16" i="71"/>
  <c r="CF13" i="71"/>
  <c r="AB941" i="14"/>
  <c r="CA743" i="14"/>
  <c r="CE743" i="14" s="1"/>
  <c r="H1040" i="14"/>
  <c r="H1037" i="14"/>
  <c r="CE742" i="14"/>
  <c r="AJ1032" i="14"/>
  <c r="BQ83" i="17"/>
  <c r="AA821" i="14"/>
  <c r="CA815" i="14"/>
  <c r="CE815" i="14" s="1"/>
  <c r="AA784" i="14"/>
  <c r="AA758" i="14"/>
  <c r="AA934" i="14"/>
  <c r="AA773" i="14"/>
  <c r="AA1025" i="14"/>
  <c r="AC934" i="14"/>
  <c r="AL934" i="14" s="1"/>
  <c r="AC714" i="14"/>
  <c r="AL714" i="14" s="1"/>
  <c r="CA908" i="14"/>
  <c r="CE908" i="14" s="1"/>
  <c r="AA945" i="14"/>
  <c r="AG778" i="14"/>
  <c r="AD746" i="14"/>
  <c r="AB933" i="14"/>
  <c r="AK933" i="14" s="1"/>
  <c r="AC775" i="14"/>
  <c r="AL775" i="14" s="1"/>
  <c r="CA882" i="14"/>
  <c r="CE882" i="14" s="1"/>
  <c r="AD832" i="14"/>
  <c r="AG790" i="14"/>
  <c r="AA843" i="14"/>
  <c r="AB908" i="14"/>
  <c r="AD908" i="14" s="1"/>
  <c r="AA834" i="14"/>
  <c r="BZ941" i="14"/>
  <c r="AC868" i="14"/>
  <c r="AL868" i="14" s="1"/>
  <c r="AG784" i="14"/>
  <c r="AA899" i="14"/>
  <c r="AA942" i="14"/>
  <c r="AC895" i="14"/>
  <c r="AL895" i="14" s="1"/>
  <c r="AC997" i="14"/>
  <c r="AC987" i="14"/>
  <c r="AL987" i="14" s="1"/>
  <c r="AM987" i="14" s="1"/>
  <c r="AC942" i="14"/>
  <c r="AG742" i="14"/>
  <c r="T17" i="63"/>
  <c r="AC858" i="14"/>
  <c r="AL858" i="14" s="1"/>
  <c r="CA956" i="14"/>
  <c r="CE956" i="14" s="1"/>
  <c r="AC820" i="14"/>
  <c r="AC930" i="14"/>
  <c r="AL930" i="14" s="1"/>
  <c r="AC936" i="14"/>
  <c r="AL936" i="14" s="1"/>
  <c r="AC960" i="14"/>
  <c r="AL960" i="14" s="1"/>
  <c r="AC976" i="14"/>
  <c r="AL976" i="14" s="1"/>
  <c r="BZ892" i="14"/>
  <c r="BZ921" i="14"/>
  <c r="CA988" i="14"/>
  <c r="CE988" i="14" s="1"/>
  <c r="AC1012" i="14"/>
  <c r="AL1012" i="14" s="1"/>
  <c r="AU350" i="71"/>
  <c r="BH350" i="71"/>
  <c r="AY331" i="71"/>
  <c r="AD331" i="71"/>
  <c r="AY295" i="71"/>
  <c r="AD295" i="71"/>
  <c r="AY285" i="71"/>
  <c r="AD285" i="71"/>
  <c r="AX328" i="71"/>
  <c r="AD328" i="71"/>
  <c r="AX296" i="71"/>
  <c r="AD296" i="71"/>
  <c r="AU283" i="71"/>
  <c r="BH283" i="71"/>
  <c r="BI283" i="71" s="1"/>
  <c r="E71" i="46"/>
  <c r="AU345" i="71"/>
  <c r="BH345" i="71"/>
  <c r="AY333" i="71"/>
  <c r="AD333" i="71"/>
  <c r="BD330" i="71"/>
  <c r="BJ330" i="71" s="1"/>
  <c r="BE313" i="71"/>
  <c r="BK313" i="71" s="1"/>
  <c r="BE294" i="71"/>
  <c r="R954" i="14"/>
  <c r="R822" i="14"/>
  <c r="P1032" i="14"/>
  <c r="S9" i="72"/>
  <c r="AX353" i="71"/>
  <c r="AD353" i="71"/>
  <c r="AT345" i="71"/>
  <c r="BG345" i="71"/>
  <c r="BD289" i="71"/>
  <c r="CF211" i="71"/>
  <c r="BY183" i="71"/>
  <c r="E62" i="46"/>
  <c r="CE168" i="71"/>
  <c r="CF168" i="71" s="1"/>
  <c r="AD87" i="71"/>
  <c r="AY327" i="71"/>
  <c r="AD327" i="71"/>
  <c r="AX321" i="71"/>
  <c r="AX12" i="71" s="1"/>
  <c r="AD321" i="71"/>
  <c r="AD299" i="71"/>
  <c r="BE296" i="71"/>
  <c r="BK296" i="71" s="1"/>
  <c r="CF269" i="71"/>
  <c r="CF250" i="71"/>
  <c r="BY185" i="71"/>
  <c r="R828" i="14"/>
  <c r="AT357" i="71"/>
  <c r="BD357" i="71" s="1"/>
  <c r="BG357" i="71"/>
  <c r="BI357" i="71" s="1"/>
  <c r="AX341" i="71"/>
  <c r="AD341" i="71"/>
  <c r="BD302" i="71"/>
  <c r="BJ302" i="71" s="1"/>
  <c r="CD175" i="71"/>
  <c r="CF175" i="71" s="1"/>
  <c r="CD162" i="71"/>
  <c r="CF162" i="71" s="1"/>
  <c r="R742" i="14"/>
  <c r="D92" i="65"/>
  <c r="AD15" i="71"/>
  <c r="AB364" i="71"/>
  <c r="AB363" i="71"/>
  <c r="AB12" i="71"/>
  <c r="BD280" i="71"/>
  <c r="BI315" i="71"/>
  <c r="BD332" i="71"/>
  <c r="BJ358" i="71"/>
  <c r="R1037" i="14"/>
  <c r="CD68" i="71"/>
  <c r="CF68" i="71" s="1"/>
  <c r="AD51" i="71"/>
  <c r="R363" i="71"/>
  <c r="R364" i="71"/>
  <c r="R12" i="71"/>
  <c r="BE342" i="71"/>
  <c r="BI298" i="71"/>
  <c r="BD310" i="71"/>
  <c r="BJ310" i="71" s="1"/>
  <c r="BD322" i="71"/>
  <c r="BJ322" i="71" s="1"/>
  <c r="BD331" i="71"/>
  <c r="BZ724" i="14"/>
  <c r="CE149" i="71"/>
  <c r="CF149" i="71" s="1"/>
  <c r="AD55" i="71"/>
  <c r="BW364" i="71"/>
  <c r="BW363" i="71"/>
  <c r="BY17" i="71"/>
  <c r="BY364" i="71" s="1"/>
  <c r="BW12" i="71"/>
  <c r="BZ12" i="71"/>
  <c r="BZ363" i="71"/>
  <c r="CD15" i="71"/>
  <c r="CF15" i="71" s="1"/>
  <c r="BZ364" i="71"/>
  <c r="BD287" i="71"/>
  <c r="BD283" i="71"/>
  <c r="BD293" i="71"/>
  <c r="BD305" i="71"/>
  <c r="BE330" i="71"/>
  <c r="I1039" i="14"/>
  <c r="BE311" i="71"/>
  <c r="BK311" i="71" s="1"/>
  <c r="BD323" i="71"/>
  <c r="BD352" i="71"/>
  <c r="BI355" i="71"/>
  <c r="CA632" i="14"/>
  <c r="AA632" i="14"/>
  <c r="AB906" i="14"/>
  <c r="BZ851" i="14"/>
  <c r="CC363" i="71"/>
  <c r="AM363" i="71"/>
  <c r="BX363" i="71"/>
  <c r="AB827" i="14"/>
  <c r="AK827" i="14" s="1"/>
  <c r="AB899" i="14"/>
  <c r="CB363" i="71"/>
  <c r="AC865" i="14"/>
  <c r="BZ1018" i="14"/>
  <c r="AL539" i="14"/>
  <c r="N1035" i="14"/>
  <c r="AB840" i="14"/>
  <c r="AK840" i="14" s="1"/>
  <c r="Z1041" i="14"/>
  <c r="F67" i="46"/>
  <c r="AK930" i="14"/>
  <c r="CA981" i="14"/>
  <c r="CE981" i="14" s="1"/>
  <c r="AA951" i="14"/>
  <c r="AC1021" i="14"/>
  <c r="AL1021" i="14" s="1"/>
  <c r="BZ904" i="14"/>
  <c r="BZ905" i="14"/>
  <c r="G87" i="65"/>
  <c r="CA913" i="14"/>
  <c r="CE913" i="14" s="1"/>
  <c r="AC919" i="14"/>
  <c r="AL919" i="14" s="1"/>
  <c r="AC917" i="14"/>
  <c r="AL917" i="14" s="1"/>
  <c r="AL11" i="17"/>
  <c r="AC949" i="14"/>
  <c r="AL949" i="14" s="1"/>
  <c r="R963" i="14"/>
  <c r="AY279" i="71"/>
  <c r="AU279" i="71" s="1"/>
  <c r="Q10" i="72"/>
  <c r="S10" i="72" s="1"/>
  <c r="R992" i="14"/>
  <c r="AY343" i="71"/>
  <c r="AD343" i="71"/>
  <c r="AY306" i="71"/>
  <c r="AD306" i="71"/>
  <c r="BL226" i="71"/>
  <c r="CF212" i="71"/>
  <c r="E61" i="46"/>
  <c r="R949" i="14"/>
  <c r="AB949" i="14"/>
  <c r="AK949" i="14" s="1"/>
  <c r="R8" i="72"/>
  <c r="AX326" i="71"/>
  <c r="AD326" i="71"/>
  <c r="BE323" i="71"/>
  <c r="BK323" i="71" s="1"/>
  <c r="BE297" i="71"/>
  <c r="BK297" i="71" s="1"/>
  <c r="R952" i="14"/>
  <c r="E65" i="46"/>
  <c r="R874" i="14"/>
  <c r="E67" i="46" s="1"/>
  <c r="BE328" i="71"/>
  <c r="BK328" i="71" s="1"/>
  <c r="AY320" i="71"/>
  <c r="AD320" i="71"/>
  <c r="AY304" i="71"/>
  <c r="AD304" i="71"/>
  <c r="BE298" i="71"/>
  <c r="BK298" i="71" s="1"/>
  <c r="R950" i="14"/>
  <c r="E60" i="46" s="1"/>
  <c r="R934" i="14"/>
  <c r="E72" i="46" s="1"/>
  <c r="AD86" i="71"/>
  <c r="BD354" i="71"/>
  <c r="BJ354" i="71" s="1"/>
  <c r="AU340" i="71"/>
  <c r="BH340" i="71"/>
  <c r="BE337" i="71"/>
  <c r="BK337" i="71" s="1"/>
  <c r="AT299" i="71"/>
  <c r="BG299" i="71"/>
  <c r="AD159" i="71"/>
  <c r="R818" i="14"/>
  <c r="E43" i="46" s="1"/>
  <c r="Q1032" i="14"/>
  <c r="BE312" i="71"/>
  <c r="BK312" i="71" s="1"/>
  <c r="AT290" i="71"/>
  <c r="BG290" i="71"/>
  <c r="BI290" i="71" s="1"/>
  <c r="BK284" i="71"/>
  <c r="BE282" i="71"/>
  <c r="BK282" i="71" s="1"/>
  <c r="BK280" i="71"/>
  <c r="CD275" i="71"/>
  <c r="CF275" i="71" s="1"/>
  <c r="CF273" i="71"/>
  <c r="CF246" i="71"/>
  <c r="CD201" i="71"/>
  <c r="CF201" i="71" s="1"/>
  <c r="AD91" i="71"/>
  <c r="AD82" i="71"/>
  <c r="AD24" i="71"/>
  <c r="AB365" i="71"/>
  <c r="BL13" i="71"/>
  <c r="BD338" i="71"/>
  <c r="BI351" i="71"/>
  <c r="BD315" i="71"/>
  <c r="BF315" i="71" s="1"/>
  <c r="BL315" i="71" s="1"/>
  <c r="R718" i="14"/>
  <c r="P1033" i="14"/>
  <c r="P12" i="14"/>
  <c r="P1031" i="14"/>
  <c r="BI308" i="71"/>
  <c r="BE303" i="71"/>
  <c r="BK303" i="71" s="1"/>
  <c r="BK321" i="71"/>
  <c r="BD298" i="71"/>
  <c r="AD317" i="71"/>
  <c r="BD316" i="71"/>
  <c r="BD336" i="71"/>
  <c r="AC520" i="14"/>
  <c r="CA520" i="14"/>
  <c r="AB738" i="14"/>
  <c r="AD38" i="71"/>
  <c r="CD26" i="71"/>
  <c r="CF26" i="71" s="1"/>
  <c r="BZ365" i="71"/>
  <c r="R365" i="71"/>
  <c r="BG279" i="71"/>
  <c r="BD300" i="71"/>
  <c r="BI294" i="71"/>
  <c r="BE300" i="71"/>
  <c r="BK300" i="71" s="1"/>
  <c r="BD339" i="71"/>
  <c r="BE341" i="71"/>
  <c r="BK341" i="71" s="1"/>
  <c r="BD355" i="71"/>
  <c r="P1039" i="14"/>
  <c r="BZ728" i="14"/>
  <c r="AB855" i="14"/>
  <c r="AK855" i="14" s="1"/>
  <c r="CF42" i="71"/>
  <c r="BE325" i="71"/>
  <c r="BK325" i="71" s="1"/>
  <c r="BI297" i="71"/>
  <c r="BD319" i="71"/>
  <c r="BE319" i="71"/>
  <c r="BK319" i="71" s="1"/>
  <c r="BE318" i="71"/>
  <c r="BK318" i="71" s="1"/>
  <c r="BI349" i="71"/>
  <c r="BE355" i="71"/>
  <c r="BK355" i="71" s="1"/>
  <c r="K1039" i="14"/>
  <c r="AC640" i="14"/>
  <c r="CA640" i="14"/>
  <c r="AB878" i="14"/>
  <c r="AK878" i="14" s="1"/>
  <c r="BZ949" i="14"/>
  <c r="BW365" i="71"/>
  <c r="AB866" i="14"/>
  <c r="AK866" i="14" s="1"/>
  <c r="BX12" i="71"/>
  <c r="AA363" i="71"/>
  <c r="CB364" i="71"/>
  <c r="AB918" i="14"/>
  <c r="AK918" i="14" s="1"/>
  <c r="Z1040" i="14"/>
  <c r="AB846" i="14"/>
  <c r="AK846" i="14" s="1"/>
  <c r="AA640" i="14"/>
  <c r="H1036" i="14"/>
  <c r="H12" i="14"/>
  <c r="Z1036" i="14"/>
  <c r="Z1035" i="14" s="1"/>
  <c r="AX83" i="17"/>
  <c r="BQ11" i="17"/>
  <c r="BQ98" i="17"/>
  <c r="V46" i="61"/>
  <c r="U10" i="61"/>
  <c r="S10" i="61" s="1"/>
  <c r="V10" i="61" s="1"/>
  <c r="S75" i="63"/>
  <c r="U82" i="61"/>
  <c r="U69" i="63"/>
  <c r="S69" i="63" s="1"/>
  <c r="T22" i="63"/>
  <c r="U67" i="61"/>
  <c r="S43" i="63"/>
  <c r="AV15" i="56"/>
  <c r="AG710" i="14"/>
  <c r="CA864" i="14"/>
  <c r="CE864" i="14" s="1"/>
  <c r="G51" i="72"/>
  <c r="AD743" i="14"/>
  <c r="AC701" i="14"/>
  <c r="AL701" i="14" s="1"/>
  <c r="CA813" i="14"/>
  <c r="CE813" i="14" s="1"/>
  <c r="AC970" i="14"/>
  <c r="AL970" i="14" s="1"/>
  <c r="AM970" i="14" s="1"/>
  <c r="AA919" i="14"/>
  <c r="CE1009" i="14"/>
  <c r="BZ970" i="14"/>
  <c r="BE1035" i="14"/>
  <c r="AB1021" i="14"/>
  <c r="AD778" i="14"/>
  <c r="G76" i="62"/>
  <c r="H76" i="62"/>
  <c r="CA694" i="14"/>
  <c r="CE694" i="14" s="1"/>
  <c r="AC694" i="14"/>
  <c r="AL708" i="14"/>
  <c r="AM708" i="14" s="1"/>
  <c r="AG708" i="14"/>
  <c r="CA846" i="14"/>
  <c r="CE846" i="14" s="1"/>
  <c r="AC846" i="14"/>
  <c r="AD872" i="14"/>
  <c r="AK713" i="14"/>
  <c r="AM713" i="14" s="1"/>
  <c r="AD838" i="14"/>
  <c r="CA720" i="14"/>
  <c r="CE720" i="14" s="1"/>
  <c r="AC720" i="14"/>
  <c r="CA806" i="14"/>
  <c r="CE806" i="14" s="1"/>
  <c r="AC806" i="14"/>
  <c r="AC830" i="14"/>
  <c r="AL830" i="14" s="1"/>
  <c r="CA830" i="14"/>
  <c r="CE830" i="14" s="1"/>
  <c r="AM760" i="14"/>
  <c r="CA692" i="14"/>
  <c r="CE692" i="14" s="1"/>
  <c r="AA692" i="14"/>
  <c r="CA774" i="14"/>
  <c r="CE774" i="14" s="1"/>
  <c r="AC774" i="14"/>
  <c r="CA876" i="14"/>
  <c r="CE876" i="14" s="1"/>
  <c r="AC876" i="14"/>
  <c r="AL876" i="14" s="1"/>
  <c r="AT1035" i="14"/>
  <c r="AB992" i="14"/>
  <c r="AK864" i="14"/>
  <c r="AM864" i="14" s="1"/>
  <c r="BZ1024" i="14"/>
  <c r="AM801" i="14"/>
  <c r="CA709" i="14"/>
  <c r="CE709" i="14" s="1"/>
  <c r="AM762" i="14"/>
  <c r="AM710" i="14"/>
  <c r="AW1035" i="14"/>
  <c r="AD915" i="14"/>
  <c r="AD814" i="14"/>
  <c r="AD817" i="14"/>
  <c r="V45" i="27" s="1"/>
  <c r="AB1017" i="14"/>
  <c r="AD691" i="14"/>
  <c r="AA1017" i="14"/>
  <c r="AG867" i="14"/>
  <c r="AD690" i="14"/>
  <c r="AD890" i="14"/>
  <c r="AD781" i="14"/>
  <c r="AD760" i="14"/>
  <c r="AL84" i="65"/>
  <c r="AK790" i="14"/>
  <c r="AM790" i="14" s="1"/>
  <c r="AD713" i="14"/>
  <c r="CA725" i="14"/>
  <c r="CE725" i="14" s="1"/>
  <c r="AC725" i="14"/>
  <c r="CA887" i="14"/>
  <c r="CE887" i="14" s="1"/>
  <c r="AC887" i="14"/>
  <c r="AK830" i="14"/>
  <c r="T19" i="56"/>
  <c r="BA1035" i="14"/>
  <c r="AG786" i="14"/>
  <c r="AM798" i="14"/>
  <c r="AG801" i="14"/>
  <c r="AB994" i="14"/>
  <c r="CA695" i="14"/>
  <c r="CE695" i="14" s="1"/>
  <c r="AC695" i="14"/>
  <c r="CA749" i="14"/>
  <c r="CE749" i="14" s="1"/>
  <c r="AC749" i="14"/>
  <c r="G95" i="65"/>
  <c r="CA777" i="14"/>
  <c r="CE777" i="14" s="1"/>
  <c r="G97" i="65"/>
  <c r="CA857" i="14"/>
  <c r="CE857" i="14" s="1"/>
  <c r="AC857" i="14"/>
  <c r="AL857" i="14" s="1"/>
  <c r="CA1017" i="14"/>
  <c r="CE1017" i="14" s="1"/>
  <c r="AC1017" i="14"/>
  <c r="AL1017" i="14" s="1"/>
  <c r="CA697" i="14"/>
  <c r="CE697" i="14" s="1"/>
  <c r="AC697" i="14"/>
  <c r="AL697" i="14" s="1"/>
  <c r="AM697" i="14" s="1"/>
  <c r="AC717" i="14"/>
  <c r="AL717" i="14" s="1"/>
  <c r="G86" i="65"/>
  <c r="CA733" i="14"/>
  <c r="CE733" i="14" s="1"/>
  <c r="G88" i="65"/>
  <c r="CA753" i="14"/>
  <c r="CE753" i="14" s="1"/>
  <c r="G96" i="65"/>
  <c r="CA791" i="14"/>
  <c r="CE791" i="14" s="1"/>
  <c r="G98" i="65"/>
  <c r="CA925" i="14"/>
  <c r="CE925" i="14" s="1"/>
  <c r="AC925" i="14"/>
  <c r="CA1011" i="14"/>
  <c r="CE1011" i="14" s="1"/>
  <c r="AC1011" i="14"/>
  <c r="CE811" i="14"/>
  <c r="AA1019" i="14"/>
  <c r="AD707" i="14"/>
  <c r="AG825" i="14"/>
  <c r="AA697" i="14"/>
  <c r="AG760" i="14"/>
  <c r="CA703" i="14"/>
  <c r="CE703" i="14" s="1"/>
  <c r="AC703" i="14"/>
  <c r="AL703" i="14" s="1"/>
  <c r="AC735" i="14"/>
  <c r="CA735" i="14"/>
  <c r="CE735" i="14" s="1"/>
  <c r="CA793" i="14"/>
  <c r="CE793" i="14" s="1"/>
  <c r="AC793" i="14"/>
  <c r="AL793" i="14" s="1"/>
  <c r="AC807" i="14"/>
  <c r="G89" i="65"/>
  <c r="CA831" i="14"/>
  <c r="CE831" i="14" s="1"/>
  <c r="AC831" i="14"/>
  <c r="CA941" i="14"/>
  <c r="CE941" i="14" s="1"/>
  <c r="AA941" i="14"/>
  <c r="CA1013" i="14"/>
  <c r="CE1013" i="14" s="1"/>
  <c r="AC1013" i="14"/>
  <c r="AL1013" i="14" s="1"/>
  <c r="AK832" i="14"/>
  <c r="AM832" i="14" s="1"/>
  <c r="AD762" i="14"/>
  <c r="CA717" i="14"/>
  <c r="CE717" i="14" s="1"/>
  <c r="AA717" i="14"/>
  <c r="CA687" i="14"/>
  <c r="CE687" i="14" s="1"/>
  <c r="AC687" i="14"/>
  <c r="AL687" i="14" s="1"/>
  <c r="CA705" i="14"/>
  <c r="CE705" i="14" s="1"/>
  <c r="AA705" i="14"/>
  <c r="AC705" i="14"/>
  <c r="AL705" i="14" s="1"/>
  <c r="CA747" i="14"/>
  <c r="CE747" i="14" s="1"/>
  <c r="G94" i="65"/>
  <c r="CA761" i="14"/>
  <c r="CE761" i="14" s="1"/>
  <c r="G90" i="65"/>
  <c r="CA1007" i="14"/>
  <c r="CE1007" i="14" s="1"/>
  <c r="AC1007" i="14"/>
  <c r="AD791" i="14"/>
  <c r="AL63" i="65"/>
  <c r="AB934" i="14"/>
  <c r="AM786" i="14"/>
  <c r="AK976" i="14"/>
  <c r="F51" i="72"/>
  <c r="AD829" i="14"/>
  <c r="AD962" i="14"/>
  <c r="BD92" i="17"/>
  <c r="AA959" i="14"/>
  <c r="AD710" i="14"/>
  <c r="AD818" i="14"/>
  <c r="V50" i="27" s="1"/>
  <c r="AD812" i="14"/>
  <c r="AK863" i="14"/>
  <c r="AG863" i="14"/>
  <c r="T67" i="62"/>
  <c r="T68" i="63"/>
  <c r="T9" i="63" s="1"/>
  <c r="T82" i="62"/>
  <c r="T9" i="62"/>
  <c r="T78" i="63"/>
  <c r="T19" i="63" s="1"/>
  <c r="T19" i="62"/>
  <c r="AB926" i="14"/>
  <c r="BZ926" i="14"/>
  <c r="AB955" i="14"/>
  <c r="BZ955" i="14"/>
  <c r="AB988" i="14"/>
  <c r="AK988" i="14" s="1"/>
  <c r="BZ988" i="14"/>
  <c r="AB996" i="14"/>
  <c r="BZ996" i="14"/>
  <c r="AB1006" i="14"/>
  <c r="AK1006" i="14" s="1"/>
  <c r="AM1006" i="14" s="1"/>
  <c r="BZ1006" i="14"/>
  <c r="AB1014" i="14"/>
  <c r="BZ1014" i="14"/>
  <c r="AL692" i="14"/>
  <c r="AM692" i="14" s="1"/>
  <c r="AG692" i="14"/>
  <c r="AL750" i="14"/>
  <c r="AK794" i="14"/>
  <c r="AM794" i="14" s="1"/>
  <c r="AG794" i="14"/>
  <c r="AK749" i="14"/>
  <c r="V45" i="62"/>
  <c r="W45" i="62"/>
  <c r="T13" i="62"/>
  <c r="CE706" i="14"/>
  <c r="AA933" i="14"/>
  <c r="AA1006" i="14"/>
  <c r="AA1014" i="14"/>
  <c r="AA944" i="14"/>
  <c r="AB944" i="14"/>
  <c r="AD875" i="14"/>
  <c r="AB959" i="14"/>
  <c r="AK959" i="14" s="1"/>
  <c r="AA1021" i="14"/>
  <c r="W49" i="62"/>
  <c r="V49" i="62"/>
  <c r="AB946" i="14"/>
  <c r="AK946" i="14" s="1"/>
  <c r="BZ946" i="14"/>
  <c r="AB990" i="14"/>
  <c r="BZ990" i="14"/>
  <c r="BZ1008" i="14"/>
  <c r="AB1008" i="14"/>
  <c r="T15" i="62"/>
  <c r="T17" i="62"/>
  <c r="T47" i="72"/>
  <c r="AD1009" i="14"/>
  <c r="AA989" i="14"/>
  <c r="AD863" i="14"/>
  <c r="BZ933" i="14"/>
  <c r="AA970" i="14"/>
  <c r="AD794" i="14"/>
  <c r="T80" i="63"/>
  <c r="T21" i="63" s="1"/>
  <c r="T21" i="62"/>
  <c r="AB931" i="14"/>
  <c r="BZ931" i="14"/>
  <c r="AB935" i="14"/>
  <c r="BZ935" i="14"/>
  <c r="BZ953" i="14"/>
  <c r="AB953" i="14"/>
  <c r="AB957" i="14"/>
  <c r="BZ957" i="14"/>
  <c r="AA974" i="14"/>
  <c r="BZ974" i="14"/>
  <c r="AB974" i="14"/>
  <c r="AB982" i="14"/>
  <c r="AK982" i="14" s="1"/>
  <c r="BZ982" i="14"/>
  <c r="AA1002" i="14"/>
  <c r="AB1002" i="14"/>
  <c r="AK1002" i="14" s="1"/>
  <c r="AB1010" i="14"/>
  <c r="AK1010" i="14" s="1"/>
  <c r="BZ1010" i="14"/>
  <c r="AD924" i="14"/>
  <c r="AL903" i="14"/>
  <c r="AM903" i="14" s="1"/>
  <c r="AG903" i="14"/>
  <c r="AD726" i="14"/>
  <c r="AD803" i="14"/>
  <c r="AD880" i="14"/>
  <c r="T11" i="62"/>
  <c r="AD983" i="14"/>
  <c r="AG875" i="14"/>
  <c r="BG87" i="17"/>
  <c r="F16" i="56"/>
  <c r="AD700" i="14"/>
  <c r="AG762" i="14"/>
  <c r="AD692" i="14"/>
  <c r="AD867" i="14"/>
  <c r="AD798" i="14"/>
  <c r="AB923" i="14"/>
  <c r="AA923" i="14"/>
  <c r="BZ923" i="14"/>
  <c r="AA932" i="14"/>
  <c r="AB932" i="14"/>
  <c r="BZ932" i="14"/>
  <c r="BZ936" i="14"/>
  <c r="AA936" i="14"/>
  <c r="AB936" i="14"/>
  <c r="AB943" i="14"/>
  <c r="AK943" i="14" s="1"/>
  <c r="BZ943" i="14"/>
  <c r="AA943" i="14"/>
  <c r="AB954" i="14"/>
  <c r="BZ954" i="14"/>
  <c r="AB958" i="14"/>
  <c r="AK958" i="14" s="1"/>
  <c r="BZ958" i="14"/>
  <c r="AB966" i="14"/>
  <c r="BZ966" i="14"/>
  <c r="AB978" i="14"/>
  <c r="BZ978" i="14"/>
  <c r="AB986" i="14"/>
  <c r="BZ986" i="14"/>
  <c r="BZ1004" i="14"/>
  <c r="AB1004" i="14"/>
  <c r="AK1004" i="14" s="1"/>
  <c r="AA686" i="14"/>
  <c r="AC686" i="14"/>
  <c r="AD753" i="14"/>
  <c r="AK861" i="14"/>
  <c r="AM861" i="14" s="1"/>
  <c r="AG861" i="14"/>
  <c r="AK747" i="14"/>
  <c r="AG94" i="65"/>
  <c r="AM94" i="65" s="1"/>
  <c r="AK838" i="14"/>
  <c r="AM838" i="14" s="1"/>
  <c r="AG838" i="14"/>
  <c r="AA992" i="14"/>
  <c r="AD903" i="14"/>
  <c r="BA24" i="17"/>
  <c r="BG97" i="17"/>
  <c r="BG24" i="17" s="1"/>
  <c r="AD802" i="14"/>
  <c r="AW41" i="56"/>
  <c r="AD752" i="14"/>
  <c r="AA961" i="14"/>
  <c r="BZ961" i="14"/>
  <c r="AB961" i="14"/>
  <c r="AD972" i="14"/>
  <c r="BZ977" i="14"/>
  <c r="AB977" i="14"/>
  <c r="AA1001" i="14"/>
  <c r="BZ1001" i="14"/>
  <c r="AD759" i="14"/>
  <c r="AD765" i="14"/>
  <c r="AD688" i="14"/>
  <c r="U52" i="27" s="1"/>
  <c r="AD822" i="14"/>
  <c r="AD886" i="14"/>
  <c r="AD761" i="14"/>
  <c r="AD706" i="14"/>
  <c r="AG719" i="14"/>
  <c r="AL719" i="14"/>
  <c r="AM719" i="14" s="1"/>
  <c r="AK776" i="14"/>
  <c r="AM776" i="14" s="1"/>
  <c r="AG776" i="14"/>
  <c r="AD860" i="14"/>
  <c r="AD874" i="14"/>
  <c r="AD940" i="14"/>
  <c r="AK721" i="14"/>
  <c r="AM721" i="14" s="1"/>
  <c r="AG721" i="14"/>
  <c r="AD782" i="14"/>
  <c r="AD811" i="14"/>
  <c r="BG88" i="17"/>
  <c r="AB967" i="14"/>
  <c r="BZ967" i="14"/>
  <c r="AB979" i="14"/>
  <c r="AA979" i="14"/>
  <c r="BZ979" i="14"/>
  <c r="AA999" i="14"/>
  <c r="BZ999" i="14"/>
  <c r="AB999" i="14"/>
  <c r="AD884" i="14"/>
  <c r="AD929" i="14"/>
  <c r="AD729" i="14"/>
  <c r="AD772" i="14"/>
  <c r="AG772" i="14"/>
  <c r="AD991" i="14"/>
  <c r="AL746" i="14"/>
  <c r="AM746" i="14" s="1"/>
  <c r="AG798" i="14"/>
  <c r="AD850" i="14"/>
  <c r="AD879" i="14"/>
  <c r="AD896" i="14"/>
  <c r="AD907" i="14"/>
  <c r="AD920" i="14"/>
  <c r="AD950" i="14"/>
  <c r="AD721" i="14"/>
  <c r="AG746" i="14"/>
  <c r="AD801" i="14"/>
  <c r="F11" i="56"/>
  <c r="AL743" i="14"/>
  <c r="AM743" i="14" s="1"/>
  <c r="AG743" i="14"/>
  <c r="AA969" i="14"/>
  <c r="AB969" i="14"/>
  <c r="BZ969" i="14"/>
  <c r="AB973" i="14"/>
  <c r="BZ973" i="14"/>
  <c r="AD989" i="14"/>
  <c r="BA23" i="17"/>
  <c r="BG96" i="17"/>
  <c r="BG23" i="17" s="1"/>
  <c r="AL707" i="14"/>
  <c r="AM707" i="14" s="1"/>
  <c r="AG707" i="14"/>
  <c r="AL811" i="14"/>
  <c r="AM811" i="14" s="1"/>
  <c r="AG811" i="14"/>
  <c r="AD702" i="14"/>
  <c r="AD993" i="14"/>
  <c r="AD1022" i="14"/>
  <c r="AD789" i="14"/>
  <c r="AK796" i="14"/>
  <c r="AD839" i="14"/>
  <c r="AD848" i="14"/>
  <c r="AD862" i="14"/>
  <c r="AD869" i="14"/>
  <c r="AD900" i="14"/>
  <c r="AD916" i="14"/>
  <c r="AD777" i="14"/>
  <c r="AG696" i="14"/>
  <c r="AL696" i="14"/>
  <c r="AM696" i="14" s="1"/>
  <c r="AK724" i="14"/>
  <c r="AM724" i="14" s="1"/>
  <c r="AD769" i="14"/>
  <c r="AD928" i="14"/>
  <c r="AD956" i="14"/>
  <c r="AB971" i="14"/>
  <c r="AA971" i="14"/>
  <c r="BZ971" i="14"/>
  <c r="AB975" i="14"/>
  <c r="AK975" i="14" s="1"/>
  <c r="BZ975" i="14"/>
  <c r="AB995" i="14"/>
  <c r="BZ995" i="14"/>
  <c r="AB1023" i="14"/>
  <c r="AK1023" i="14" s="1"/>
  <c r="BZ1023" i="14"/>
  <c r="AG783" i="14"/>
  <c r="AK783" i="14"/>
  <c r="AM783" i="14" s="1"/>
  <c r="AL931" i="14"/>
  <c r="AL953" i="14"/>
  <c r="AG98" i="65"/>
  <c r="AD826" i="14"/>
  <c r="AD897" i="14"/>
  <c r="AK890" i="14"/>
  <c r="AM890" i="14" s="1"/>
  <c r="AG890" i="14"/>
  <c r="AK952" i="14"/>
  <c r="AM952" i="14" s="1"/>
  <c r="AG952" i="14"/>
  <c r="BG95" i="17"/>
  <c r="BG22" i="17" s="1"/>
  <c r="AK691" i="14"/>
  <c r="AM691" i="14" s="1"/>
  <c r="AG691" i="14"/>
  <c r="AD893" i="14"/>
  <c r="AD870" i="14"/>
  <c r="CE929" i="14"/>
  <c r="BB1035" i="14"/>
  <c r="AR1035" i="14"/>
  <c r="AL727" i="14"/>
  <c r="AM727" i="14" s="1"/>
  <c r="AG727" i="14"/>
  <c r="AK829" i="14"/>
  <c r="AM829" i="14" s="1"/>
  <c r="AG829" i="14"/>
  <c r="AD785" i="14"/>
  <c r="AD748" i="14"/>
  <c r="AL905" i="14"/>
  <c r="AK690" i="14"/>
  <c r="AM690" i="14" s="1"/>
  <c r="AG690" i="14"/>
  <c r="S77" i="63"/>
  <c r="S51" i="72"/>
  <c r="AD1003" i="14"/>
  <c r="AD894" i="14"/>
  <c r="AL791" i="14"/>
  <c r="AD1020" i="14"/>
  <c r="AD821" i="14"/>
  <c r="AL915" i="14"/>
  <c r="AM915" i="14" s="1"/>
  <c r="AG915" i="14"/>
  <c r="AD711" i="14"/>
  <c r="AD854" i="14"/>
  <c r="AL870" i="14"/>
  <c r="AM870" i="14" s="1"/>
  <c r="AG870" i="14"/>
  <c r="AD709" i="14"/>
  <c r="AD800" i="14"/>
  <c r="CE807" i="14"/>
  <c r="AD844" i="14"/>
  <c r="AD1025" i="14"/>
  <c r="AD715" i="14"/>
  <c r="AD911" i="14"/>
  <c r="AD885" i="14"/>
  <c r="AG700" i="14"/>
  <c r="AK700" i="14"/>
  <c r="AK735" i="14"/>
  <c r="AD963" i="14"/>
  <c r="AD981" i="14"/>
  <c r="AK835" i="14"/>
  <c r="AM835" i="14" s="1"/>
  <c r="AK842" i="14"/>
  <c r="AM842" i="14" s="1"/>
  <c r="AG842" i="14"/>
  <c r="O77" i="11"/>
  <c r="AD758" i="14"/>
  <c r="U45" i="63"/>
  <c r="S45" i="63" s="1"/>
  <c r="U57" i="61"/>
  <c r="V78" i="61"/>
  <c r="W78" i="61"/>
  <c r="AD704" i="14"/>
  <c r="AD836" i="14"/>
  <c r="AD877" i="14"/>
  <c r="AK919" i="14"/>
  <c r="AK750" i="14"/>
  <c r="AG750" i="14"/>
  <c r="AG95" i="65"/>
  <c r="AL817" i="14"/>
  <c r="AM817" i="14" s="1"/>
  <c r="AG817" i="14"/>
  <c r="P77" i="11"/>
  <c r="AD849" i="14"/>
  <c r="U53" i="63"/>
  <c r="S53" i="63" s="1"/>
  <c r="U19" i="61"/>
  <c r="S19" i="61" s="1"/>
  <c r="V19" i="61" s="1"/>
  <c r="U13" i="62"/>
  <c r="S72" i="62"/>
  <c r="AD945" i="14"/>
  <c r="AL796" i="14"/>
  <c r="AG796" i="14"/>
  <c r="AD819" i="14"/>
  <c r="V46" i="27" s="1"/>
  <c r="AD859" i="14"/>
  <c r="AG962" i="14"/>
  <c r="AK962" i="14"/>
  <c r="AM962" i="14" s="1"/>
  <c r="AD805" i="14"/>
  <c r="U17" i="61"/>
  <c r="S17" i="61" s="1"/>
  <c r="V17" i="61" s="1"/>
  <c r="S76" i="61"/>
  <c r="U76" i="63"/>
  <c r="S76" i="63" s="1"/>
  <c r="S72" i="61"/>
  <c r="W72" i="61" s="1"/>
  <c r="U72" i="63"/>
  <c r="S76" i="62"/>
  <c r="U17" i="62"/>
  <c r="AD732" i="14"/>
  <c r="AG791" i="14"/>
  <c r="AK791" i="14"/>
  <c r="AG814" i="14"/>
  <c r="AK814" i="14"/>
  <c r="AM814" i="14" s="1"/>
  <c r="AL802" i="14"/>
  <c r="AM802" i="14" s="1"/>
  <c r="AG802" i="14"/>
  <c r="AL923" i="14"/>
  <c r="BR50" i="17"/>
  <c r="BR13" i="17" s="1"/>
  <c r="BX88" i="17"/>
  <c r="BA18" i="65"/>
  <c r="CE730" i="14"/>
  <c r="CE795" i="14"/>
  <c r="BX94" i="17"/>
  <c r="BA84" i="65"/>
  <c r="BA99" i="65"/>
  <c r="BC53" i="65"/>
  <c r="BC16" i="65" s="1"/>
  <c r="BB21" i="65"/>
  <c r="BA15" i="65"/>
  <c r="BR55" i="17"/>
  <c r="BR18" i="17" s="1"/>
  <c r="BP18" i="17"/>
  <c r="BP20" i="17"/>
  <c r="BR57" i="17"/>
  <c r="BR20" i="17" s="1"/>
  <c r="BC15" i="65"/>
  <c r="BR84" i="17"/>
  <c r="BR11" i="17" s="1"/>
  <c r="BP24" i="17"/>
  <c r="BR61" i="17"/>
  <c r="BR24" i="17" s="1"/>
  <c r="BR59" i="17"/>
  <c r="BU95" i="17"/>
  <c r="BW95" i="17" s="1"/>
  <c r="BU1039" i="14"/>
  <c r="BV1039" i="14"/>
  <c r="BU89" i="17"/>
  <c r="BV89" i="17" s="1"/>
  <c r="BX86" i="17"/>
  <c r="BX92" i="17"/>
  <c r="BX89" i="17"/>
  <c r="BR21" i="17"/>
  <c r="BU88" i="17"/>
  <c r="BV88" i="17" s="1"/>
  <c r="BU94" i="17"/>
  <c r="BV94" i="17" s="1"/>
  <c r="BC99" i="65"/>
  <c r="AA116" i="31"/>
  <c r="BD1039" i="14"/>
  <c r="AX36" i="55"/>
  <c r="BE1039" i="14"/>
  <c r="S70" i="55"/>
  <c r="S47" i="55"/>
  <c r="E155" i="31"/>
  <c r="U69" i="55"/>
  <c r="BU92" i="17"/>
  <c r="BW92" i="17" s="1"/>
  <c r="CE927" i="14"/>
  <c r="BV93" i="17"/>
  <c r="BU97" i="17"/>
  <c r="BW97" i="17" s="1"/>
  <c r="AA126" i="31"/>
  <c r="AQ1035" i="14"/>
  <c r="AF22" i="55"/>
  <c r="AI22" i="55" s="1"/>
  <c r="AV1035" i="14"/>
  <c r="V67" i="55"/>
  <c r="BH1037" i="14"/>
  <c r="AA119" i="31"/>
  <c r="AJ41" i="55"/>
  <c r="AI72" i="55"/>
  <c r="AX47" i="55"/>
  <c r="AT17" i="55"/>
  <c r="AX17" i="55" s="1"/>
  <c r="H49" i="72"/>
  <c r="CE921" i="14"/>
  <c r="AI61" i="56"/>
  <c r="AJ61" i="56"/>
  <c r="S87" i="65"/>
  <c r="S89" i="65"/>
  <c r="S70" i="61"/>
  <c r="V70" i="61" s="1"/>
  <c r="U70" i="63"/>
  <c r="U11" i="61"/>
  <c r="S11" i="61" s="1"/>
  <c r="V11" i="61" s="1"/>
  <c r="U9" i="62"/>
  <c r="S9" i="62" s="1"/>
  <c r="S68" i="62"/>
  <c r="F43" i="62"/>
  <c r="G115" i="57"/>
  <c r="G51" i="65"/>
  <c r="G50" i="17"/>
  <c r="E44" i="46"/>
  <c r="C54" i="57"/>
  <c r="E47" i="46"/>
  <c r="C57" i="57"/>
  <c r="C53" i="57"/>
  <c r="G51" i="17"/>
  <c r="G52" i="65"/>
  <c r="E45" i="46"/>
  <c r="C55" i="57"/>
  <c r="C47" i="57"/>
  <c r="E37" i="46"/>
  <c r="G61" i="65"/>
  <c r="G60" i="17"/>
  <c r="C51" i="57"/>
  <c r="E41" i="46"/>
  <c r="BZ560" i="14"/>
  <c r="AA560" i="14"/>
  <c r="AB560" i="14"/>
  <c r="AB605" i="14"/>
  <c r="BZ605" i="14"/>
  <c r="AA605" i="14"/>
  <c r="CA664" i="14"/>
  <c r="AC664" i="14"/>
  <c r="AL664" i="14" s="1"/>
  <c r="F52" i="65"/>
  <c r="F51" i="17"/>
  <c r="AA520" i="14"/>
  <c r="BZ520" i="14"/>
  <c r="AB520" i="14"/>
  <c r="C56" i="11"/>
  <c r="F54" i="57"/>
  <c r="CA670" i="14"/>
  <c r="AC670" i="14"/>
  <c r="AA670" i="14"/>
  <c r="AB653" i="14"/>
  <c r="BZ653" i="14"/>
  <c r="BZ524" i="14"/>
  <c r="AB524" i="14"/>
  <c r="AB646" i="14"/>
  <c r="BZ646" i="14"/>
  <c r="AD763" i="14"/>
  <c r="CA587" i="14"/>
  <c r="AC587" i="14"/>
  <c r="AA587" i="14"/>
  <c r="AD734" i="14"/>
  <c r="AL805" i="14"/>
  <c r="AM805" i="14" s="1"/>
  <c r="AG805" i="14"/>
  <c r="AD779" i="14"/>
  <c r="AD799" i="14"/>
  <c r="AD855" i="14"/>
  <c r="AD873" i="14"/>
  <c r="AD737" i="14"/>
  <c r="AD808" i="14"/>
  <c r="AD922" i="14"/>
  <c r="CE1015" i="14"/>
  <c r="AD948" i="14"/>
  <c r="AD629" i="14"/>
  <c r="Z1032" i="14"/>
  <c r="BG93" i="17"/>
  <c r="V81" i="61"/>
  <c r="AJ43" i="55"/>
  <c r="H48" i="72"/>
  <c r="CE832" i="14"/>
  <c r="CE770" i="14"/>
  <c r="CE827" i="14"/>
  <c r="AI35" i="56"/>
  <c r="AJ35" i="56"/>
  <c r="S94" i="65"/>
  <c r="S98" i="65"/>
  <c r="AX46" i="56"/>
  <c r="AW46" i="56"/>
  <c r="S68" i="61"/>
  <c r="U9" i="61"/>
  <c r="U68" i="63"/>
  <c r="S79" i="61"/>
  <c r="U20" i="61"/>
  <c r="S20" i="61" s="1"/>
  <c r="V20" i="61" s="1"/>
  <c r="U74" i="63"/>
  <c r="U15" i="61"/>
  <c r="S74" i="61"/>
  <c r="S74" i="62"/>
  <c r="U15" i="62"/>
  <c r="D118" i="57"/>
  <c r="F46" i="61"/>
  <c r="G120" i="57"/>
  <c r="AJ1033" i="14"/>
  <c r="F73" i="62"/>
  <c r="E40" i="46"/>
  <c r="C50" i="57"/>
  <c r="E35" i="46"/>
  <c r="C45" i="57"/>
  <c r="G57" i="17"/>
  <c r="G58" i="65"/>
  <c r="C46" i="57"/>
  <c r="E36" i="46"/>
  <c r="C48" i="57"/>
  <c r="E38" i="46"/>
  <c r="G59" i="65"/>
  <c r="G58" i="17"/>
  <c r="C56" i="57"/>
  <c r="E46" i="46"/>
  <c r="G60" i="65"/>
  <c r="G59" i="17"/>
  <c r="G49" i="65"/>
  <c r="G48" i="17"/>
  <c r="AB573" i="14"/>
  <c r="BZ573" i="14"/>
  <c r="AA573" i="14"/>
  <c r="AB675" i="14"/>
  <c r="BZ675" i="14"/>
  <c r="AA675" i="14"/>
  <c r="M56" i="57" s="1"/>
  <c r="N56" i="57" s="1"/>
  <c r="C44" i="57"/>
  <c r="E34" i="46"/>
  <c r="AC523" i="14"/>
  <c r="AA523" i="14"/>
  <c r="CA523" i="14"/>
  <c r="G73" i="11"/>
  <c r="J73" i="11" s="1"/>
  <c r="I54" i="57"/>
  <c r="C57" i="11"/>
  <c r="AC652" i="14"/>
  <c r="AA652" i="14"/>
  <c r="CA652" i="14"/>
  <c r="BZ541" i="14"/>
  <c r="AB541" i="14"/>
  <c r="AA541" i="14"/>
  <c r="BZ564" i="14"/>
  <c r="AA564" i="14"/>
  <c r="G55" i="57" s="1"/>
  <c r="H55" i="57" s="1"/>
  <c r="AB564" i="14"/>
  <c r="AV72" i="56"/>
  <c r="AV22" i="56" s="1"/>
  <c r="BZ620" i="14"/>
  <c r="AA620" i="14"/>
  <c r="AB620" i="14"/>
  <c r="G85" i="65"/>
  <c r="G84" i="17"/>
  <c r="AC547" i="14"/>
  <c r="CA547" i="14"/>
  <c r="AA547" i="14"/>
  <c r="AC681" i="14"/>
  <c r="CA681" i="14"/>
  <c r="AA681" i="14"/>
  <c r="AD788" i="14"/>
  <c r="AB630" i="14"/>
  <c r="BZ630" i="14"/>
  <c r="AA630" i="14"/>
  <c r="F75" i="11"/>
  <c r="AC669" i="14"/>
  <c r="CA669" i="14"/>
  <c r="AA669" i="14"/>
  <c r="AB679" i="14"/>
  <c r="BZ679" i="14"/>
  <c r="AD878" i="14"/>
  <c r="AL955" i="14"/>
  <c r="AL809" i="14"/>
  <c r="AM809" i="14" s="1"/>
  <c r="AG809" i="14"/>
  <c r="AD1005" i="14"/>
  <c r="AA664" i="14"/>
  <c r="V72" i="61"/>
  <c r="BE50" i="17"/>
  <c r="BF50" i="17"/>
  <c r="W70" i="61"/>
  <c r="U20" i="63"/>
  <c r="S20" i="63" s="1"/>
  <c r="V20" i="63" s="1"/>
  <c r="AJ39" i="55"/>
  <c r="AH15" i="56"/>
  <c r="S95" i="65"/>
  <c r="U16" i="62"/>
  <c r="S16" i="62" s="1"/>
  <c r="V16" i="62" s="1"/>
  <c r="S97" i="65"/>
  <c r="U11" i="62"/>
  <c r="S70" i="62"/>
  <c r="U14" i="62"/>
  <c r="S14" i="62" s="1"/>
  <c r="V14" i="62" s="1"/>
  <c r="S73" i="62"/>
  <c r="F54" i="17"/>
  <c r="F55" i="65"/>
  <c r="C52" i="57"/>
  <c r="E42" i="46"/>
  <c r="F69" i="62"/>
  <c r="G116" i="57"/>
  <c r="G53" i="17"/>
  <c r="F61" i="17"/>
  <c r="F62" i="65"/>
  <c r="AJ1031" i="14"/>
  <c r="AJ12" i="14"/>
  <c r="D115" i="57"/>
  <c r="F43" i="61"/>
  <c r="F54" i="65"/>
  <c r="F72" i="11"/>
  <c r="F53" i="17"/>
  <c r="Y1031" i="14"/>
  <c r="Y1032" i="14"/>
  <c r="Y12" i="14"/>
  <c r="F53" i="65"/>
  <c r="F52" i="17"/>
  <c r="F58" i="17"/>
  <c r="F59" i="65"/>
  <c r="F49" i="17"/>
  <c r="F50" i="65"/>
  <c r="F60" i="65"/>
  <c r="F59" i="17"/>
  <c r="F48" i="17"/>
  <c r="F49" i="65"/>
  <c r="AB593" i="14"/>
  <c r="BZ593" i="14"/>
  <c r="F74" i="11"/>
  <c r="AA593" i="14"/>
  <c r="CA637" i="14"/>
  <c r="AC637" i="14"/>
  <c r="AL637" i="14" s="1"/>
  <c r="G75" i="11"/>
  <c r="J75" i="11" s="1"/>
  <c r="G56" i="17"/>
  <c r="G57" i="65"/>
  <c r="G50" i="65"/>
  <c r="G49" i="17"/>
  <c r="AA525" i="14"/>
  <c r="AB525" i="14"/>
  <c r="BZ525" i="14"/>
  <c r="AB561" i="14"/>
  <c r="BZ561" i="14"/>
  <c r="AA561" i="14"/>
  <c r="AC603" i="14"/>
  <c r="CA603" i="14"/>
  <c r="AA603" i="14"/>
  <c r="J47" i="57" s="1"/>
  <c r="K47" i="57" s="1"/>
  <c r="AB654" i="14"/>
  <c r="BZ654" i="14"/>
  <c r="AA654" i="14"/>
  <c r="BZ674" i="14"/>
  <c r="AB674" i="14"/>
  <c r="D148" i="57"/>
  <c r="AB589" i="14"/>
  <c r="BZ589" i="14"/>
  <c r="AA589" i="14"/>
  <c r="AA661" i="14"/>
  <c r="BZ661" i="14"/>
  <c r="AB661" i="14"/>
  <c r="AB626" i="14"/>
  <c r="AA626" i="14"/>
  <c r="J51" i="57" s="1"/>
  <c r="K51" i="57" s="1"/>
  <c r="BZ626" i="14"/>
  <c r="BZ1037" i="14"/>
  <c r="AB1037" i="14"/>
  <c r="Y1033" i="14"/>
  <c r="F88" i="65"/>
  <c r="F87" i="17"/>
  <c r="AA577" i="14"/>
  <c r="AB577" i="14"/>
  <c r="BZ577" i="14"/>
  <c r="AD689" i="14"/>
  <c r="U53" i="27" s="1"/>
  <c r="L49" i="57"/>
  <c r="C58" i="11"/>
  <c r="AD938" i="14"/>
  <c r="AD902" i="14"/>
  <c r="AD881" i="14"/>
  <c r="AD980" i="14"/>
  <c r="AD1012" i="14"/>
  <c r="F64" i="56"/>
  <c r="F14" i="56" s="1"/>
  <c r="AD1016" i="14"/>
  <c r="AA646" i="14"/>
  <c r="M48" i="57" s="1"/>
  <c r="AA524" i="14"/>
  <c r="AD553" i="14"/>
  <c r="AA653" i="14"/>
  <c r="D17" i="57"/>
  <c r="C77" i="27"/>
  <c r="BC21" i="65"/>
  <c r="S93" i="65"/>
  <c r="S96" i="65"/>
  <c r="S90" i="65"/>
  <c r="U12" i="61"/>
  <c r="S12" i="61" s="1"/>
  <c r="V12" i="61" s="1"/>
  <c r="S71" i="61"/>
  <c r="S81" i="62"/>
  <c r="U22" i="62"/>
  <c r="S22" i="62" s="1"/>
  <c r="V22" i="62" s="1"/>
  <c r="S78" i="62"/>
  <c r="U78" i="63"/>
  <c r="U19" i="62"/>
  <c r="U21" i="62"/>
  <c r="S21" i="62" s="1"/>
  <c r="V21" i="62" s="1"/>
  <c r="U80" i="63"/>
  <c r="S80" i="63" s="1"/>
  <c r="S80" i="62"/>
  <c r="F57" i="17"/>
  <c r="F58" i="65"/>
  <c r="AH68" i="56"/>
  <c r="AH18" i="56" s="1"/>
  <c r="J124" i="57"/>
  <c r="E39" i="46"/>
  <c r="R12" i="14"/>
  <c r="C49" i="57"/>
  <c r="R1031" i="14"/>
  <c r="R1032" i="14"/>
  <c r="C55" i="11"/>
  <c r="G54" i="17"/>
  <c r="J54" i="17" s="1"/>
  <c r="G55" i="65"/>
  <c r="J55" i="65" s="1"/>
  <c r="D127" i="57"/>
  <c r="F55" i="61"/>
  <c r="F56" i="17"/>
  <c r="F57" i="65"/>
  <c r="D151" i="57"/>
  <c r="F51" i="65"/>
  <c r="F50" i="17"/>
  <c r="G61" i="17"/>
  <c r="G62" i="65"/>
  <c r="BZ556" i="14"/>
  <c r="AA556" i="14"/>
  <c r="F63" i="46" s="1"/>
  <c r="AB556" i="14"/>
  <c r="AC599" i="14"/>
  <c r="J152" i="57" s="1"/>
  <c r="CA599" i="14"/>
  <c r="AA599" i="14"/>
  <c r="J54" i="57" s="1"/>
  <c r="G74" i="11"/>
  <c r="J74" i="11" s="1"/>
  <c r="AC661" i="14"/>
  <c r="AL661" i="14" s="1"/>
  <c r="CA661" i="14"/>
  <c r="G52" i="17"/>
  <c r="G53" i="65"/>
  <c r="D55" i="57"/>
  <c r="G56" i="65"/>
  <c r="G55" i="17"/>
  <c r="AA532" i="14"/>
  <c r="AC532" i="14"/>
  <c r="CA532" i="14"/>
  <c r="AC563" i="14"/>
  <c r="CA563" i="14"/>
  <c r="AA563" i="14"/>
  <c r="E59" i="46"/>
  <c r="R1033" i="14"/>
  <c r="BZ678" i="14"/>
  <c r="AA678" i="14"/>
  <c r="AB678" i="14"/>
  <c r="AA548" i="14"/>
  <c r="AC548" i="14"/>
  <c r="CA548" i="14"/>
  <c r="AC583" i="14"/>
  <c r="CA583" i="14"/>
  <c r="AA583" i="14"/>
  <c r="AB513" i="14"/>
  <c r="BZ513" i="14"/>
  <c r="AA513" i="14"/>
  <c r="F73" i="11"/>
  <c r="CA644" i="14"/>
  <c r="AC644" i="14"/>
  <c r="M152" i="57" s="1"/>
  <c r="AD823" i="14"/>
  <c r="AA637" i="14"/>
  <c r="AB637" i="14"/>
  <c r="BZ637" i="14"/>
  <c r="AD712" i="14"/>
  <c r="AD840" i="14"/>
  <c r="AD891" i="14"/>
  <c r="AD1018" i="14"/>
  <c r="AD837" i="14"/>
  <c r="AD1015" i="14"/>
  <c r="AH97" i="17"/>
  <c r="AN97" i="17" s="1"/>
  <c r="AD1024" i="14"/>
  <c r="W83" i="27" s="1"/>
  <c r="W23" i="27" s="1"/>
  <c r="F59" i="56"/>
  <c r="AD1004" i="14"/>
  <c r="BE49" i="17"/>
  <c r="BF49" i="17"/>
  <c r="R55" i="65"/>
  <c r="R54" i="17"/>
  <c r="R52" i="17"/>
  <c r="R53" i="65"/>
  <c r="R60" i="65"/>
  <c r="R59" i="17"/>
  <c r="W82" i="57"/>
  <c r="R51" i="17"/>
  <c r="R52" i="65"/>
  <c r="R88" i="65"/>
  <c r="AC89" i="57"/>
  <c r="S55" i="65"/>
  <c r="S54" i="17"/>
  <c r="S53" i="65"/>
  <c r="S52" i="17"/>
  <c r="S59" i="17"/>
  <c r="S60" i="65"/>
  <c r="S51" i="17"/>
  <c r="S52" i="65"/>
  <c r="S88" i="65"/>
  <c r="AV9" i="56"/>
  <c r="F18" i="56"/>
  <c r="F13" i="56"/>
  <c r="P12" i="72"/>
  <c r="D15" i="72"/>
  <c r="AD780" i="14"/>
  <c r="AD888" i="14"/>
  <c r="AD918" i="14"/>
  <c r="AD951" i="14"/>
  <c r="P15" i="72"/>
  <c r="AD909" i="14"/>
  <c r="AD740" i="14"/>
  <c r="AD764" i="14"/>
  <c r="AD927" i="14"/>
  <c r="AD943" i="14"/>
  <c r="AD795" i="14"/>
  <c r="AD609" i="14"/>
  <c r="J154" i="57"/>
  <c r="AL660" i="14"/>
  <c r="AD660" i="14"/>
  <c r="AK581" i="14"/>
  <c r="AK549" i="14"/>
  <c r="BB21" i="17"/>
  <c r="BD94" i="17"/>
  <c r="BB83" i="17"/>
  <c r="BU86" i="17"/>
  <c r="BF55" i="17"/>
  <c r="BE55" i="17"/>
  <c r="U58" i="17"/>
  <c r="U59" i="65"/>
  <c r="V85" i="65"/>
  <c r="V97" i="65"/>
  <c r="S51" i="63"/>
  <c r="S48" i="63"/>
  <c r="V77" i="61"/>
  <c r="O151" i="31"/>
  <c r="W71" i="11"/>
  <c r="AW67" i="56"/>
  <c r="AX67" i="56"/>
  <c r="AI39" i="56"/>
  <c r="AJ39" i="56"/>
  <c r="V93" i="65"/>
  <c r="V90" i="65"/>
  <c r="U96" i="65"/>
  <c r="BL696" i="14"/>
  <c r="BL704" i="14"/>
  <c r="BL712" i="14"/>
  <c r="BL720" i="14"/>
  <c r="BL728" i="14"/>
  <c r="BL736" i="14"/>
  <c r="CG736" i="14" s="1"/>
  <c r="U93" i="65"/>
  <c r="U90" i="65"/>
  <c r="BL768" i="14"/>
  <c r="BL784" i="14"/>
  <c r="BL792" i="14"/>
  <c r="BL800" i="14"/>
  <c r="BL808" i="14"/>
  <c r="BL816" i="14"/>
  <c r="BL832" i="14"/>
  <c r="BL840" i="14"/>
  <c r="BL856" i="14"/>
  <c r="BL864" i="14"/>
  <c r="BL880" i="14"/>
  <c r="BL888" i="14"/>
  <c r="BL896" i="14"/>
  <c r="BL904" i="14"/>
  <c r="BL912" i="14"/>
  <c r="BL920" i="14"/>
  <c r="BL928" i="14"/>
  <c r="BL936" i="14"/>
  <c r="BL944" i="14"/>
  <c r="U73" i="11"/>
  <c r="Q73" i="11"/>
  <c r="BL707" i="14"/>
  <c r="R87" i="65"/>
  <c r="R89" i="65"/>
  <c r="R94" i="65"/>
  <c r="BL763" i="14"/>
  <c r="BL779" i="14"/>
  <c r="BL787" i="14"/>
  <c r="BL795" i="14"/>
  <c r="BL811" i="14"/>
  <c r="BL827" i="14"/>
  <c r="BL851" i="14"/>
  <c r="BL859" i="14"/>
  <c r="BL875" i="14"/>
  <c r="BL883" i="14"/>
  <c r="BL891" i="14"/>
  <c r="BL907" i="14"/>
  <c r="BL915" i="14"/>
  <c r="BL923" i="14"/>
  <c r="BL939" i="14"/>
  <c r="BL947" i="14"/>
  <c r="U54" i="17"/>
  <c r="U55" i="65"/>
  <c r="U50" i="65"/>
  <c r="U49" i="17"/>
  <c r="U61" i="17"/>
  <c r="U62" i="65"/>
  <c r="V55" i="65"/>
  <c r="V54" i="17"/>
  <c r="V52" i="17"/>
  <c r="V53" i="65"/>
  <c r="V60" i="65"/>
  <c r="V59" i="17"/>
  <c r="U51" i="17"/>
  <c r="U52" i="65"/>
  <c r="U60" i="17"/>
  <c r="U61" i="65"/>
  <c r="U88" i="65"/>
  <c r="BL518" i="14"/>
  <c r="BL526" i="14"/>
  <c r="BL550" i="14"/>
  <c r="BL554" i="14"/>
  <c r="BL566" i="14"/>
  <c r="BL570" i="14"/>
  <c r="BL574" i="14"/>
  <c r="BL578" i="14"/>
  <c r="BL582" i="14"/>
  <c r="BL590" i="14"/>
  <c r="BL606" i="14"/>
  <c r="BL610" i="14"/>
  <c r="BL618" i="14"/>
  <c r="BL626" i="14"/>
  <c r="BL638" i="14"/>
  <c r="BL658" i="14"/>
  <c r="BL662" i="14"/>
  <c r="BL666" i="14"/>
  <c r="BL670" i="14"/>
  <c r="BL674" i="14"/>
  <c r="BL682" i="14"/>
  <c r="V91" i="65"/>
  <c r="V92" i="65"/>
  <c r="R56" i="17"/>
  <c r="R57" i="65"/>
  <c r="R57" i="17"/>
  <c r="R58" i="65"/>
  <c r="W81" i="57"/>
  <c r="R50" i="17"/>
  <c r="R51" i="65"/>
  <c r="R49" i="17"/>
  <c r="R50" i="65"/>
  <c r="R92" i="65"/>
  <c r="BL529" i="14"/>
  <c r="BL545" i="14"/>
  <c r="BL553" i="14"/>
  <c r="BL577" i="14"/>
  <c r="BL585" i="14"/>
  <c r="BL609" i="14"/>
  <c r="AE86" i="57"/>
  <c r="BL633" i="14"/>
  <c r="BL649" i="14"/>
  <c r="AH90" i="57"/>
  <c r="BL665" i="14"/>
  <c r="CG665" i="14" s="1"/>
  <c r="BL681" i="14"/>
  <c r="S57" i="65"/>
  <c r="S56" i="17"/>
  <c r="S57" i="17"/>
  <c r="S58" i="65"/>
  <c r="S50" i="17"/>
  <c r="S51" i="65"/>
  <c r="S50" i="65"/>
  <c r="S49" i="17"/>
  <c r="S92" i="65"/>
  <c r="D156" i="57"/>
  <c r="C153" i="57"/>
  <c r="AD687" i="14"/>
  <c r="AD833" i="14"/>
  <c r="F10" i="56"/>
  <c r="AD699" i="14"/>
  <c r="AD723" i="14"/>
  <c r="CE728" i="14"/>
  <c r="AD824" i="14"/>
  <c r="AH93" i="65"/>
  <c r="AD747" i="14"/>
  <c r="AD813" i="14"/>
  <c r="AD703" i="14"/>
  <c r="AD739" i="14"/>
  <c r="AD912" i="14"/>
  <c r="AD866" i="14"/>
  <c r="P35" i="11"/>
  <c r="P23" i="11" s="1"/>
  <c r="E70" i="56"/>
  <c r="P39" i="11"/>
  <c r="F45" i="46"/>
  <c r="D51" i="57"/>
  <c r="F41" i="46"/>
  <c r="AG527" i="14"/>
  <c r="AK527" i="14"/>
  <c r="AM527" i="14" s="1"/>
  <c r="AK644" i="14"/>
  <c r="AK535" i="14"/>
  <c r="AM535" i="14" s="1"/>
  <c r="AG535" i="14"/>
  <c r="D153" i="57"/>
  <c r="E61" i="56"/>
  <c r="BG86" i="17"/>
  <c r="BA13" i="17"/>
  <c r="AW17" i="56"/>
  <c r="AX17" i="56"/>
  <c r="U95" i="65"/>
  <c r="BL710" i="14"/>
  <c r="BL726" i="14"/>
  <c r="BL758" i="14"/>
  <c r="BL774" i="14"/>
  <c r="BL790" i="14"/>
  <c r="BL806" i="14"/>
  <c r="BL838" i="14"/>
  <c r="BL870" i="14"/>
  <c r="BL886" i="14"/>
  <c r="BL902" i="14"/>
  <c r="BL926" i="14"/>
  <c r="BL942" i="14"/>
  <c r="V96" i="65"/>
  <c r="U50" i="17"/>
  <c r="U51" i="65"/>
  <c r="V48" i="17"/>
  <c r="V49" i="65"/>
  <c r="AJ22" i="56"/>
  <c r="AI22" i="56"/>
  <c r="V87" i="65"/>
  <c r="Y87" i="65" s="1"/>
  <c r="V89" i="65"/>
  <c r="BL690" i="14"/>
  <c r="BL698" i="14"/>
  <c r="BL706" i="14"/>
  <c r="U87" i="65"/>
  <c r="BL730" i="14"/>
  <c r="U89" i="65"/>
  <c r="BL746" i="14"/>
  <c r="BL762" i="14"/>
  <c r="BL770" i="14"/>
  <c r="BL778" i="14"/>
  <c r="BL786" i="14"/>
  <c r="BL794" i="14"/>
  <c r="BL802" i="14"/>
  <c r="BL810" i="14"/>
  <c r="BL826" i="14"/>
  <c r="BL834" i="14"/>
  <c r="BL850" i="14"/>
  <c r="BL858" i="14"/>
  <c r="BL866" i="14"/>
  <c r="BL874" i="14"/>
  <c r="BL882" i="14"/>
  <c r="BL890" i="14"/>
  <c r="BL898" i="14"/>
  <c r="BL906" i="14"/>
  <c r="BL914" i="14"/>
  <c r="BL922" i="14"/>
  <c r="BL930" i="14"/>
  <c r="BL938" i="14"/>
  <c r="BL946" i="14"/>
  <c r="Q72" i="11"/>
  <c r="BL701" i="14"/>
  <c r="BL709" i="14"/>
  <c r="BL717" i="14"/>
  <c r="BL725" i="14"/>
  <c r="BL733" i="14"/>
  <c r="R95" i="65"/>
  <c r="BL757" i="14"/>
  <c r="BL765" i="14"/>
  <c r="BL773" i="14"/>
  <c r="BL781" i="14"/>
  <c r="BL789" i="14"/>
  <c r="BL797" i="14"/>
  <c r="BL805" i="14"/>
  <c r="BL813" i="14"/>
  <c r="BL829" i="14"/>
  <c r="BL837" i="14"/>
  <c r="BL845" i="14"/>
  <c r="BL861" i="14"/>
  <c r="BL869" i="14"/>
  <c r="BL885" i="14"/>
  <c r="BL893" i="14"/>
  <c r="BL909" i="14"/>
  <c r="BL917" i="14"/>
  <c r="BL925" i="14"/>
  <c r="BL933" i="14"/>
  <c r="BL941" i="14"/>
  <c r="BL949" i="14"/>
  <c r="BL973" i="14"/>
  <c r="BL989" i="14"/>
  <c r="BL1005" i="14"/>
  <c r="T48" i="72"/>
  <c r="V94" i="65"/>
  <c r="Y94" i="65" s="1"/>
  <c r="U48" i="17"/>
  <c r="U49" i="65"/>
  <c r="V51" i="65"/>
  <c r="V50" i="17"/>
  <c r="V59" i="65"/>
  <c r="V58" i="17"/>
  <c r="U55" i="17"/>
  <c r="U56" i="65"/>
  <c r="U86" i="65"/>
  <c r="R91" i="65"/>
  <c r="S54" i="65"/>
  <c r="S53" i="17"/>
  <c r="V51" i="17"/>
  <c r="V52" i="65"/>
  <c r="V61" i="65"/>
  <c r="V60" i="17"/>
  <c r="V88" i="65"/>
  <c r="R49" i="65"/>
  <c r="R48" i="17"/>
  <c r="R61" i="65"/>
  <c r="R60" i="17"/>
  <c r="R55" i="17"/>
  <c r="R56" i="65"/>
  <c r="R86" i="65"/>
  <c r="Z81" i="57"/>
  <c r="Z84" i="57"/>
  <c r="AC82" i="57"/>
  <c r="AE88" i="57"/>
  <c r="S49" i="65"/>
  <c r="S48" i="17"/>
  <c r="S61" i="65"/>
  <c r="S60" i="17"/>
  <c r="S56" i="65"/>
  <c r="S86" i="65"/>
  <c r="H47" i="72"/>
  <c r="AD843" i="14"/>
  <c r="D35" i="11"/>
  <c r="D23" i="11" s="1"/>
  <c r="Z1031" i="14"/>
  <c r="G90" i="17"/>
  <c r="G91" i="65"/>
  <c r="Z1033" i="14"/>
  <c r="Z12" i="14"/>
  <c r="G72" i="11"/>
  <c r="AV48" i="56"/>
  <c r="M153" i="57"/>
  <c r="AD632" i="14"/>
  <c r="T11" i="56"/>
  <c r="AD693" i="14"/>
  <c r="CE699" i="14"/>
  <c r="AD921" i="14"/>
  <c r="T74" i="11"/>
  <c r="AG1003" i="14"/>
  <c r="AK1003" i="14"/>
  <c r="AM1003" i="14" s="1"/>
  <c r="AD770" i="14"/>
  <c r="T73" i="11"/>
  <c r="AK939" i="14"/>
  <c r="AD636" i="14"/>
  <c r="C151" i="57"/>
  <c r="F17" i="57"/>
  <c r="D48" i="27"/>
  <c r="AD664" i="14"/>
  <c r="F34" i="46"/>
  <c r="D44" i="57"/>
  <c r="AY25" i="17"/>
  <c r="AY10" i="17"/>
  <c r="E72" i="56"/>
  <c r="BR22" i="17"/>
  <c r="BX95" i="17"/>
  <c r="BR98" i="17"/>
  <c r="K71" i="11"/>
  <c r="BB98" i="17"/>
  <c r="BG85" i="17"/>
  <c r="AW43" i="56"/>
  <c r="AX43" i="56"/>
  <c r="BL702" i="14"/>
  <c r="BL718" i="14"/>
  <c r="BL734" i="14"/>
  <c r="BL750" i="14"/>
  <c r="BL766" i="14"/>
  <c r="CG766" i="14" s="1"/>
  <c r="BL782" i="14"/>
  <c r="BL798" i="14"/>
  <c r="BL814" i="14"/>
  <c r="BL830" i="14"/>
  <c r="BL846" i="14"/>
  <c r="BL878" i="14"/>
  <c r="BL894" i="14"/>
  <c r="BL918" i="14"/>
  <c r="BL934" i="14"/>
  <c r="BL950" i="14"/>
  <c r="R51" i="72"/>
  <c r="T46" i="72"/>
  <c r="R93" i="65"/>
  <c r="R90" i="65"/>
  <c r="R97" i="65"/>
  <c r="U91" i="65"/>
  <c r="U91" i="17"/>
  <c r="U92" i="65"/>
  <c r="S18" i="63"/>
  <c r="V18" i="63" s="1"/>
  <c r="T42" i="63"/>
  <c r="AW38" i="56"/>
  <c r="AX38" i="56"/>
  <c r="AI47" i="56"/>
  <c r="AJ47" i="56"/>
  <c r="AI43" i="56"/>
  <c r="AJ43" i="56"/>
  <c r="V98" i="65"/>
  <c r="Y98" i="65" s="1"/>
  <c r="U94" i="65"/>
  <c r="BL700" i="14"/>
  <c r="BL708" i="14"/>
  <c r="BL716" i="14"/>
  <c r="BL724" i="14"/>
  <c r="BL740" i="14"/>
  <c r="BL748" i="14"/>
  <c r="BL756" i="14"/>
  <c r="BL764" i="14"/>
  <c r="U98" i="65"/>
  <c r="BL780" i="14"/>
  <c r="BL788" i="14"/>
  <c r="BL796" i="14"/>
  <c r="BL804" i="14"/>
  <c r="BL812" i="14"/>
  <c r="BL828" i="14"/>
  <c r="BL836" i="14"/>
  <c r="BL844" i="14"/>
  <c r="BL852" i="14"/>
  <c r="BL860" i="14"/>
  <c r="BL868" i="14"/>
  <c r="BL876" i="14"/>
  <c r="BL884" i="14"/>
  <c r="BL892" i="14"/>
  <c r="BL900" i="14"/>
  <c r="BL908" i="14"/>
  <c r="BL916" i="14"/>
  <c r="BL932" i="14"/>
  <c r="BL940" i="14"/>
  <c r="BL948" i="14"/>
  <c r="BL695" i="14"/>
  <c r="BL703" i="14"/>
  <c r="BL727" i="14"/>
  <c r="BL735" i="14"/>
  <c r="BL743" i="14"/>
  <c r="R96" i="65"/>
  <c r="BL759" i="14"/>
  <c r="R98" i="65"/>
  <c r="BL815" i="14"/>
  <c r="BL831" i="14"/>
  <c r="BL879" i="14"/>
  <c r="BL887" i="14"/>
  <c r="BL919" i="14"/>
  <c r="BL927" i="14"/>
  <c r="BL943" i="14"/>
  <c r="BL959" i="14"/>
  <c r="U74" i="11"/>
  <c r="Q74" i="11"/>
  <c r="V95" i="65"/>
  <c r="X87" i="57"/>
  <c r="U56" i="17"/>
  <c r="U57" i="65"/>
  <c r="X88" i="57"/>
  <c r="U57" i="17"/>
  <c r="U58" i="65"/>
  <c r="X83" i="57"/>
  <c r="U53" i="65"/>
  <c r="U52" i="17"/>
  <c r="X90" i="57"/>
  <c r="U60" i="65"/>
  <c r="U59" i="17"/>
  <c r="V56" i="17"/>
  <c r="V57" i="65"/>
  <c r="V57" i="17"/>
  <c r="V58" i="65"/>
  <c r="V50" i="65"/>
  <c r="V49" i="17"/>
  <c r="V62" i="65"/>
  <c r="V61" i="17"/>
  <c r="U85" i="65"/>
  <c r="U97" i="65"/>
  <c r="BL508" i="14"/>
  <c r="BL516" i="14"/>
  <c r="BL524" i="14"/>
  <c r="BL528" i="14"/>
  <c r="BL536" i="14"/>
  <c r="BL540" i="14"/>
  <c r="BL544" i="14"/>
  <c r="BL548" i="14"/>
  <c r="BL552" i="14"/>
  <c r="BL564" i="14"/>
  <c r="BL572" i="14"/>
  <c r="BL576" i="14"/>
  <c r="BL580" i="14"/>
  <c r="BL584" i="14"/>
  <c r="BL588" i="14"/>
  <c r="BL592" i="14"/>
  <c r="AD87" i="57"/>
  <c r="AD90" i="57"/>
  <c r="AD91" i="57"/>
  <c r="BL608" i="14"/>
  <c r="BL620" i="14"/>
  <c r="BL628" i="14"/>
  <c r="BL632" i="14"/>
  <c r="BL636" i="14"/>
  <c r="BL640" i="14"/>
  <c r="BL644" i="14"/>
  <c r="BL648" i="14"/>
  <c r="BL652" i="14"/>
  <c r="BL664" i="14"/>
  <c r="BL668" i="14"/>
  <c r="BL672" i="14"/>
  <c r="BL676" i="14"/>
  <c r="BL680" i="14"/>
  <c r="BL684" i="14"/>
  <c r="V56" i="65"/>
  <c r="V86" i="65"/>
  <c r="S91" i="65"/>
  <c r="W89" i="57"/>
  <c r="R59" i="65"/>
  <c r="R58" i="17"/>
  <c r="R61" i="17"/>
  <c r="R62" i="65"/>
  <c r="R85" i="65"/>
  <c r="Z87" i="57"/>
  <c r="BL541" i="14"/>
  <c r="BL549" i="14"/>
  <c r="BL565" i="14"/>
  <c r="CG565" i="14" s="1"/>
  <c r="BL573" i="14"/>
  <c r="BL589" i="14"/>
  <c r="G121" i="31"/>
  <c r="AF80" i="57"/>
  <c r="BL637" i="14"/>
  <c r="BL645" i="14"/>
  <c r="BL653" i="14"/>
  <c r="BL669" i="14"/>
  <c r="BL685" i="14"/>
  <c r="S58" i="17"/>
  <c r="S59" i="65"/>
  <c r="S61" i="17"/>
  <c r="S62" i="65"/>
  <c r="S85" i="65"/>
  <c r="C152" i="57"/>
  <c r="D159" i="57"/>
  <c r="C158" i="57"/>
  <c r="AV33" i="56"/>
  <c r="AD728" i="14"/>
  <c r="AD968" i="14"/>
  <c r="AD722" i="14"/>
  <c r="AD797" i="14"/>
  <c r="AD914" i="14"/>
  <c r="AD730" i="14"/>
  <c r="AD757" i="14"/>
  <c r="CE776" i="14"/>
  <c r="AD898" i="14"/>
  <c r="AD1019" i="14"/>
  <c r="AD733" i="14"/>
  <c r="AG93" i="65"/>
  <c r="AM93" i="65" s="1"/>
  <c r="AD741" i="14"/>
  <c r="U78" i="27" s="1"/>
  <c r="AD827" i="14"/>
  <c r="AD988" i="14"/>
  <c r="AL768" i="14"/>
  <c r="AM768" i="14" s="1"/>
  <c r="CG768" i="14" s="1"/>
  <c r="AG768" i="14"/>
  <c r="AL964" i="14"/>
  <c r="AM964" i="14" s="1"/>
  <c r="AG964" i="14"/>
  <c r="AD673" i="14"/>
  <c r="L151" i="57"/>
  <c r="D158" i="57"/>
  <c r="AK512" i="14"/>
  <c r="BA83" i="17"/>
  <c r="BG83" i="17" s="1"/>
  <c r="BA11" i="17"/>
  <c r="BA98" i="17"/>
  <c r="BG98" i="17" s="1"/>
  <c r="BG84" i="17"/>
  <c r="BE84" i="17" s="1"/>
  <c r="F20" i="57"/>
  <c r="H20" i="57" s="1"/>
  <c r="D51" i="27"/>
  <c r="D20" i="27" s="1"/>
  <c r="AK585" i="14"/>
  <c r="D161" i="57"/>
  <c r="BC20" i="65"/>
  <c r="BG17" i="17"/>
  <c r="BF90" i="17"/>
  <c r="BE48" i="17"/>
  <c r="BF48" i="17"/>
  <c r="BD62" i="17"/>
  <c r="BD15" i="17"/>
  <c r="BF52" i="17"/>
  <c r="BD47" i="17"/>
  <c r="BE52" i="17"/>
  <c r="AX25" i="17"/>
  <c r="BE90" i="17"/>
  <c r="BD23" i="17"/>
  <c r="BE96" i="17"/>
  <c r="AX41" i="55"/>
  <c r="AW44" i="55"/>
  <c r="AX44" i="55"/>
  <c r="AI35" i="55"/>
  <c r="AW67" i="55"/>
  <c r="AI69" i="55"/>
  <c r="AW45" i="55"/>
  <c r="AW17" i="55"/>
  <c r="AW34" i="55"/>
  <c r="AI67" i="55"/>
  <c r="AJ67" i="55"/>
  <c r="AX43" i="55"/>
  <c r="AX42" i="55"/>
  <c r="AW42" i="55"/>
  <c r="AX38" i="55"/>
  <c r="AW38" i="55"/>
  <c r="AJ61" i="55"/>
  <c r="AI61" i="55"/>
  <c r="AJ47" i="55"/>
  <c r="AI47" i="55"/>
  <c r="AW39" i="55"/>
  <c r="AX39" i="55"/>
  <c r="V73" i="61"/>
  <c r="W73" i="61"/>
  <c r="S15" i="61"/>
  <c r="V15" i="61" s="1"/>
  <c r="T57" i="63"/>
  <c r="W69" i="61"/>
  <c r="S9" i="61"/>
  <c r="T23" i="61"/>
  <c r="T8" i="61"/>
  <c r="S42" i="61"/>
  <c r="V43" i="61"/>
  <c r="W43" i="61"/>
  <c r="S57" i="61"/>
  <c r="V49" i="61"/>
  <c r="W49" i="61"/>
  <c r="V44" i="61"/>
  <c r="W44" i="61"/>
  <c r="V48" i="61"/>
  <c r="W48" i="61"/>
  <c r="V49" i="63"/>
  <c r="W49" i="63"/>
  <c r="V80" i="61"/>
  <c r="W80" i="61"/>
  <c r="W47" i="61"/>
  <c r="V47" i="61"/>
  <c r="W8" i="31"/>
  <c r="U9" i="31"/>
  <c r="V8" i="31"/>
  <c r="S18" i="62"/>
  <c r="V18" i="62" s="1"/>
  <c r="W46" i="63"/>
  <c r="V46" i="63"/>
  <c r="V46" i="62"/>
  <c r="W46" i="62"/>
  <c r="S12" i="62"/>
  <c r="V12" i="62" s="1"/>
  <c r="W50" i="62"/>
  <c r="V50" i="62"/>
  <c r="S57" i="62"/>
  <c r="U16" i="63"/>
  <c r="S50" i="63"/>
  <c r="S20" i="62"/>
  <c r="V20" i="62" s="1"/>
  <c r="V56" i="62"/>
  <c r="W56" i="62"/>
  <c r="W56" i="63"/>
  <c r="V56" i="63"/>
  <c r="S10" i="62"/>
  <c r="S42" i="62"/>
  <c r="U22" i="63"/>
  <c r="D63" i="46" l="1"/>
  <c r="G63" i="46" s="1"/>
  <c r="T58" i="56"/>
  <c r="AL508" i="14"/>
  <c r="AM508" i="14" s="1"/>
  <c r="CG508" i="14" s="1"/>
  <c r="AD508" i="14"/>
  <c r="AD666" i="14"/>
  <c r="F13" i="61"/>
  <c r="F62" i="46"/>
  <c r="BC11" i="17"/>
  <c r="AJ26" i="65"/>
  <c r="K46" i="57"/>
  <c r="D11" i="72"/>
  <c r="H51" i="72"/>
  <c r="G148" i="57"/>
  <c r="F60" i="46"/>
  <c r="D60" i="46" s="1"/>
  <c r="G60" i="46" s="1"/>
  <c r="BC83" i="17"/>
  <c r="AD677" i="14"/>
  <c r="AD539" i="14"/>
  <c r="BC18" i="65"/>
  <c r="AX10" i="17"/>
  <c r="M151" i="57"/>
  <c r="N151" i="57" s="1"/>
  <c r="I159" i="57"/>
  <c r="T48" i="56"/>
  <c r="BC14" i="65"/>
  <c r="BA16" i="17"/>
  <c r="BC98" i="17"/>
  <c r="AM562" i="14"/>
  <c r="BF17" i="17"/>
  <c r="G52" i="57"/>
  <c r="H52" i="57" s="1"/>
  <c r="J155" i="57"/>
  <c r="G56" i="57"/>
  <c r="H56" i="57" s="1"/>
  <c r="BB17" i="17"/>
  <c r="BC84" i="65"/>
  <c r="E64" i="46"/>
  <c r="E14" i="46" s="1"/>
  <c r="BC19" i="65"/>
  <c r="I152" i="57"/>
  <c r="K152" i="57" s="1"/>
  <c r="AD662" i="14"/>
  <c r="BC12" i="65"/>
  <c r="Z86" i="57"/>
  <c r="BC25" i="65"/>
  <c r="AD613" i="14"/>
  <c r="J21" i="57" s="1"/>
  <c r="AM557" i="14"/>
  <c r="AD557" i="14"/>
  <c r="F16" i="62"/>
  <c r="BL675" i="14"/>
  <c r="BL659" i="14"/>
  <c r="C14" i="11"/>
  <c r="S24" i="28" s="1"/>
  <c r="D15" i="11"/>
  <c r="X25" i="28" s="1"/>
  <c r="CG805" i="14"/>
  <c r="CG814" i="14"/>
  <c r="X46" i="27"/>
  <c r="CG870" i="14"/>
  <c r="CG915" i="14"/>
  <c r="CG727" i="14"/>
  <c r="CG890" i="14"/>
  <c r="CG724" i="14"/>
  <c r="CG811" i="14"/>
  <c r="CG743" i="14"/>
  <c r="X52" i="27"/>
  <c r="CG832" i="14"/>
  <c r="CG798" i="14"/>
  <c r="X45" i="27"/>
  <c r="CG710" i="14"/>
  <c r="CG708" i="14"/>
  <c r="CG875" i="14"/>
  <c r="CG781" i="14"/>
  <c r="CG816" i="14"/>
  <c r="CG690" i="14"/>
  <c r="CG696" i="14"/>
  <c r="CG746" i="14"/>
  <c r="CG794" i="14"/>
  <c r="CG762" i="14"/>
  <c r="CG864" i="14"/>
  <c r="U80" i="27"/>
  <c r="CG718" i="14"/>
  <c r="CG852" i="14"/>
  <c r="D14" i="11"/>
  <c r="S25" i="28" s="1"/>
  <c r="CG778" i="14"/>
  <c r="CG698" i="14"/>
  <c r="D16" i="11"/>
  <c r="CG784" i="14"/>
  <c r="E54" i="32"/>
  <c r="E60" i="32"/>
  <c r="X53" i="27"/>
  <c r="CG829" i="14"/>
  <c r="CG707" i="14"/>
  <c r="AD868" i="14"/>
  <c r="X50" i="27"/>
  <c r="CG786" i="14"/>
  <c r="CG790" i="14"/>
  <c r="C16" i="11"/>
  <c r="E70" i="46"/>
  <c r="E20" i="46" s="1"/>
  <c r="U79" i="27"/>
  <c r="CG572" i="14"/>
  <c r="CG804" i="14"/>
  <c r="CG802" i="14"/>
  <c r="U83" i="27"/>
  <c r="V74" i="27"/>
  <c r="V14" i="27" s="1"/>
  <c r="CG838" i="14"/>
  <c r="CG861" i="14"/>
  <c r="CG716" i="14"/>
  <c r="X42" i="27"/>
  <c r="CG792" i="14"/>
  <c r="CG545" i="14"/>
  <c r="C15" i="11"/>
  <c r="E9" i="32"/>
  <c r="E18" i="32"/>
  <c r="D12" i="11"/>
  <c r="E12" i="11" s="1"/>
  <c r="E35" i="32"/>
  <c r="E41" i="32"/>
  <c r="D10" i="11"/>
  <c r="D11" i="11"/>
  <c r="E11" i="11" s="1"/>
  <c r="W73" i="11"/>
  <c r="T72" i="11"/>
  <c r="C37" i="11"/>
  <c r="R77" i="11"/>
  <c r="C25" i="11"/>
  <c r="W74" i="11"/>
  <c r="Z74" i="11" s="1"/>
  <c r="AD614" i="14"/>
  <c r="E81" i="27"/>
  <c r="AL21" i="65"/>
  <c r="AL26" i="65" s="1"/>
  <c r="T15" i="56"/>
  <c r="BD86" i="17"/>
  <c r="BD13" i="17" s="1"/>
  <c r="T12" i="56"/>
  <c r="F68" i="63"/>
  <c r="I153" i="31"/>
  <c r="M153" i="31" s="1"/>
  <c r="J88" i="65"/>
  <c r="BD91" i="17"/>
  <c r="BD95" i="17"/>
  <c r="BD22" i="17" s="1"/>
  <c r="M44" i="57"/>
  <c r="N44" i="57" s="1"/>
  <c r="H1039" i="14"/>
  <c r="E16" i="46"/>
  <c r="AL11" i="65"/>
  <c r="AF85" i="57"/>
  <c r="AV68" i="55"/>
  <c r="AV18" i="55" s="1"/>
  <c r="BZ1032" i="14"/>
  <c r="D57" i="11"/>
  <c r="E57" i="11" s="1"/>
  <c r="Z85" i="57"/>
  <c r="Z79" i="57"/>
  <c r="M50" i="57"/>
  <c r="N50" i="57" s="1"/>
  <c r="I58" i="57"/>
  <c r="L148" i="57"/>
  <c r="F160" i="57"/>
  <c r="M45" i="57"/>
  <c r="N45" i="57" s="1"/>
  <c r="CA1032" i="14"/>
  <c r="J55" i="57"/>
  <c r="K55" i="57" s="1"/>
  <c r="J50" i="57"/>
  <c r="K50" i="57" s="1"/>
  <c r="F58" i="57"/>
  <c r="S77" i="11"/>
  <c r="Z82" i="57"/>
  <c r="M53" i="57"/>
  <c r="N53" i="57" s="1"/>
  <c r="F151" i="57"/>
  <c r="AD647" i="14"/>
  <c r="AD510" i="14"/>
  <c r="V72" i="11"/>
  <c r="V77" i="11" s="1"/>
  <c r="P34" i="72"/>
  <c r="P27" i="72"/>
  <c r="AJ11" i="65"/>
  <c r="AM976" i="14"/>
  <c r="U123" i="31"/>
  <c r="AM863" i="14"/>
  <c r="AD685" i="14"/>
  <c r="U49" i="27" s="1"/>
  <c r="Y91" i="65"/>
  <c r="BL931" i="14"/>
  <c r="T73" i="56"/>
  <c r="F48" i="56"/>
  <c r="J45" i="57"/>
  <c r="K45" i="57" s="1"/>
  <c r="F70" i="63"/>
  <c r="F91" i="31"/>
  <c r="AL540" i="14"/>
  <c r="AM540" i="14" s="1"/>
  <c r="CG540" i="14" s="1"/>
  <c r="AD540" i="14"/>
  <c r="D34" i="72"/>
  <c r="AV73" i="56"/>
  <c r="F33" i="56"/>
  <c r="J129" i="57"/>
  <c r="F58" i="56"/>
  <c r="BG94" i="17"/>
  <c r="BG21" i="17" s="1"/>
  <c r="E55" i="57"/>
  <c r="AD708" i="14"/>
  <c r="AD853" i="14"/>
  <c r="D68" i="46"/>
  <c r="H68" i="46" s="1"/>
  <c r="AH92" i="65"/>
  <c r="AN92" i="65" s="1"/>
  <c r="AD835" i="14"/>
  <c r="AH96" i="17"/>
  <c r="AN96" i="17" s="1"/>
  <c r="AD851" i="14"/>
  <c r="AD845" i="14"/>
  <c r="D40" i="11"/>
  <c r="D27" i="11" s="1"/>
  <c r="Z83" i="57"/>
  <c r="Z88" i="57"/>
  <c r="Z80" i="57"/>
  <c r="Z91" i="57"/>
  <c r="AA79" i="57"/>
  <c r="T33" i="56"/>
  <c r="D27" i="72"/>
  <c r="F9" i="56"/>
  <c r="AH73" i="56"/>
  <c r="P13" i="72"/>
  <c r="T9" i="56"/>
  <c r="AH58" i="56"/>
  <c r="AV58" i="56"/>
  <c r="BZ1033" i="14"/>
  <c r="AD601" i="14"/>
  <c r="J148" i="57"/>
  <c r="I160" i="57"/>
  <c r="AD538" i="14"/>
  <c r="L158" i="57"/>
  <c r="G50" i="57"/>
  <c r="I149" i="57"/>
  <c r="K149" i="57" s="1"/>
  <c r="K88" i="17"/>
  <c r="AA1040" i="14"/>
  <c r="G159" i="57"/>
  <c r="G57" i="57"/>
  <c r="H57" i="57" s="1"/>
  <c r="M148" i="57"/>
  <c r="G154" i="57"/>
  <c r="G161" i="57"/>
  <c r="AD610" i="14"/>
  <c r="G47" i="57"/>
  <c r="H47" i="57" s="1"/>
  <c r="G51" i="57"/>
  <c r="H51" i="57" s="1"/>
  <c r="J49" i="57"/>
  <c r="K49" i="57" s="1"/>
  <c r="P38" i="11"/>
  <c r="P41" i="11" s="1"/>
  <c r="G53" i="57"/>
  <c r="H53" i="57" s="1"/>
  <c r="M57" i="57"/>
  <c r="N57" i="57" s="1"/>
  <c r="M49" i="57"/>
  <c r="J53" i="57"/>
  <c r="K53" i="57" s="1"/>
  <c r="AA1032" i="14"/>
  <c r="AG554" i="14"/>
  <c r="AK554" i="14"/>
  <c r="AM554" i="14" s="1"/>
  <c r="CG554" i="14" s="1"/>
  <c r="M154" i="57"/>
  <c r="BZ1040" i="14"/>
  <c r="BZ12" i="14"/>
  <c r="AB12" i="14"/>
  <c r="I151" i="57"/>
  <c r="AB1032" i="14"/>
  <c r="BD93" i="17"/>
  <c r="BD20" i="17" s="1"/>
  <c r="L159" i="57"/>
  <c r="F161" i="57"/>
  <c r="H161" i="57" s="1"/>
  <c r="M157" i="57"/>
  <c r="E77" i="11"/>
  <c r="BF96" i="17"/>
  <c r="BL935" i="14"/>
  <c r="BL839" i="14"/>
  <c r="U118" i="31"/>
  <c r="Y118" i="31" s="1"/>
  <c r="BL807" i="14"/>
  <c r="BZ1031" i="14"/>
  <c r="AD982" i="14"/>
  <c r="BL903" i="14"/>
  <c r="CG903" i="14" s="1"/>
  <c r="BL871" i="14"/>
  <c r="BL719" i="14"/>
  <c r="CG719" i="14" s="1"/>
  <c r="BD85" i="17"/>
  <c r="BD12" i="17" s="1"/>
  <c r="AD934" i="14"/>
  <c r="AM700" i="14"/>
  <c r="CG700" i="14" s="1"/>
  <c r="AD994" i="14"/>
  <c r="F75" i="63"/>
  <c r="BC13" i="17"/>
  <c r="BC10" i="17" s="1"/>
  <c r="U117" i="31"/>
  <c r="Y117" i="31" s="1"/>
  <c r="BD97" i="17"/>
  <c r="BB14" i="17"/>
  <c r="BD87" i="17"/>
  <c r="BD14" i="17" s="1"/>
  <c r="AA87" i="57"/>
  <c r="AB87" i="57" s="1"/>
  <c r="AG80" i="57"/>
  <c r="AH62" i="55"/>
  <c r="J81" i="57"/>
  <c r="BL783" i="14"/>
  <c r="CG783" i="14" s="1"/>
  <c r="H63" i="46"/>
  <c r="F70" i="46"/>
  <c r="F20" i="46" s="1"/>
  <c r="BL956" i="14"/>
  <c r="AD825" i="14"/>
  <c r="AD750" i="14"/>
  <c r="AD933" i="14"/>
  <c r="Y1039" i="14"/>
  <c r="AD1021" i="14"/>
  <c r="AG976" i="14"/>
  <c r="AD716" i="14"/>
  <c r="AD939" i="14"/>
  <c r="AD992" i="14"/>
  <c r="W74" i="27" s="1"/>
  <c r="W14" i="27" s="1"/>
  <c r="AH33" i="56"/>
  <c r="AD941" i="14"/>
  <c r="M129" i="57"/>
  <c r="F66" i="46"/>
  <c r="D66" i="46" s="1"/>
  <c r="BD89" i="17"/>
  <c r="BB16" i="17"/>
  <c r="AD882" i="14"/>
  <c r="V80" i="27" s="1"/>
  <c r="AD985" i="14"/>
  <c r="AD917" i="14"/>
  <c r="AG987" i="14"/>
  <c r="F69" i="46"/>
  <c r="D69" i="46" s="1"/>
  <c r="V122" i="31"/>
  <c r="Z122" i="31" s="1"/>
  <c r="AG91" i="17"/>
  <c r="AM91" i="17" s="1"/>
  <c r="M114" i="57"/>
  <c r="AM919" i="14"/>
  <c r="CG919" i="14" s="1"/>
  <c r="AG716" i="14"/>
  <c r="AD876" i="14"/>
  <c r="V79" i="27" s="1"/>
  <c r="V19" i="27" s="1"/>
  <c r="AD883" i="14"/>
  <c r="AD1011" i="14"/>
  <c r="AD828" i="14"/>
  <c r="AD965" i="14"/>
  <c r="AD834" i="14"/>
  <c r="AG852" i="14"/>
  <c r="AD952" i="14"/>
  <c r="AG718" i="14"/>
  <c r="AD1001" i="14"/>
  <c r="AD913" i="14"/>
  <c r="AD1000" i="14"/>
  <c r="AD987" i="14"/>
  <c r="AD787" i="14"/>
  <c r="F71" i="46"/>
  <c r="D71" i="46" s="1"/>
  <c r="AH20" i="56"/>
  <c r="AH23" i="56" s="1"/>
  <c r="S121" i="31"/>
  <c r="Y121" i="31" s="1"/>
  <c r="AA83" i="57"/>
  <c r="AA80" i="57"/>
  <c r="M91" i="57"/>
  <c r="AU37" i="55"/>
  <c r="AG697" i="14"/>
  <c r="AD701" i="14"/>
  <c r="F64" i="46"/>
  <c r="AK1024" i="14"/>
  <c r="AG97" i="17"/>
  <c r="S125" i="31"/>
  <c r="Y125" i="31" s="1"/>
  <c r="AG70" i="55"/>
  <c r="AG45" i="55"/>
  <c r="Z89" i="57"/>
  <c r="U113" i="31"/>
  <c r="Y113" i="31" s="1"/>
  <c r="I97" i="17"/>
  <c r="K97" i="17" s="1"/>
  <c r="H97" i="17"/>
  <c r="N97" i="17" s="1"/>
  <c r="BL687" i="14"/>
  <c r="AD79" i="57"/>
  <c r="AD85" i="57"/>
  <c r="AA92" i="57"/>
  <c r="AG919" i="14"/>
  <c r="AD919" i="14"/>
  <c r="AM930" i="14"/>
  <c r="CG930" i="14" s="1"/>
  <c r="R97" i="17"/>
  <c r="R1039" i="14"/>
  <c r="F82" i="61"/>
  <c r="AH48" i="56"/>
  <c r="J160" i="57"/>
  <c r="AL509" i="14"/>
  <c r="AM509" i="14" s="1"/>
  <c r="AG509" i="14"/>
  <c r="AD606" i="14"/>
  <c r="K94" i="17"/>
  <c r="D56" i="11"/>
  <c r="E56" i="11" s="1"/>
  <c r="AC12" i="14"/>
  <c r="AC1032" i="14"/>
  <c r="J48" i="57"/>
  <c r="C148" i="57"/>
  <c r="M51" i="57"/>
  <c r="N51" i="57" s="1"/>
  <c r="J44" i="57"/>
  <c r="K44" i="57" s="1"/>
  <c r="AD516" i="14"/>
  <c r="M55" i="57"/>
  <c r="N55" i="57" s="1"/>
  <c r="M54" i="57"/>
  <c r="N54" i="57" s="1"/>
  <c r="J52" i="57"/>
  <c r="K52" i="57" s="1"/>
  <c r="M46" i="57"/>
  <c r="N46" i="57" s="1"/>
  <c r="H92" i="65"/>
  <c r="AG648" i="14"/>
  <c r="AK648" i="14"/>
  <c r="AM648" i="14" s="1"/>
  <c r="CG648" i="14" s="1"/>
  <c r="AL628" i="14"/>
  <c r="AM628" i="14" s="1"/>
  <c r="CG628" i="14" s="1"/>
  <c r="AG628" i="14"/>
  <c r="G125" i="31"/>
  <c r="AG46" i="55"/>
  <c r="H146" i="31"/>
  <c r="H83" i="31"/>
  <c r="I91" i="31"/>
  <c r="F59" i="46"/>
  <c r="D59" i="46" s="1"/>
  <c r="AD858" i="14"/>
  <c r="AK1008" i="14"/>
  <c r="AG92" i="17"/>
  <c r="AG930" i="14"/>
  <c r="AM714" i="14"/>
  <c r="AU69" i="55"/>
  <c r="AU19" i="55" s="1"/>
  <c r="AG38" i="55"/>
  <c r="AG42" i="55"/>
  <c r="AG17" i="55" s="1"/>
  <c r="I95" i="17"/>
  <c r="K95" i="17" s="1"/>
  <c r="H95" i="17"/>
  <c r="N95" i="17" s="1"/>
  <c r="F22" i="56"/>
  <c r="F8" i="56" s="1"/>
  <c r="AL972" i="14"/>
  <c r="AH85" i="17"/>
  <c r="AN85" i="17" s="1"/>
  <c r="AC87" i="57"/>
  <c r="AE87" i="57" s="1"/>
  <c r="F23" i="17"/>
  <c r="I96" i="17"/>
  <c r="I23" i="17" s="1"/>
  <c r="H96" i="17"/>
  <c r="N96" i="17" s="1"/>
  <c r="L89" i="57"/>
  <c r="G92" i="31"/>
  <c r="T124" i="31"/>
  <c r="Z124" i="31" s="1"/>
  <c r="L149" i="57"/>
  <c r="G117" i="31"/>
  <c r="AG93" i="17"/>
  <c r="AH92" i="17"/>
  <c r="AN92" i="17" s="1"/>
  <c r="AL978" i="14"/>
  <c r="F61" i="46"/>
  <c r="D61" i="46" s="1"/>
  <c r="J56" i="57"/>
  <c r="K56" i="57" s="1"/>
  <c r="I93" i="17"/>
  <c r="K93" i="17" s="1"/>
  <c r="H93" i="17"/>
  <c r="N93" i="17" s="1"/>
  <c r="AL1005" i="14"/>
  <c r="F22" i="62"/>
  <c r="F81" i="63"/>
  <c r="F74" i="63"/>
  <c r="F15" i="62"/>
  <c r="H85" i="17"/>
  <c r="N85" i="17" s="1"/>
  <c r="I85" i="17"/>
  <c r="K85" i="17" s="1"/>
  <c r="H88" i="17"/>
  <c r="AD82" i="57"/>
  <c r="AC79" i="57"/>
  <c r="G124" i="31"/>
  <c r="AG82" i="57"/>
  <c r="AD83" i="57"/>
  <c r="BL824" i="14"/>
  <c r="V123" i="31"/>
  <c r="J114" i="31"/>
  <c r="AH36" i="55"/>
  <c r="AH11" i="55" s="1"/>
  <c r="I90" i="57"/>
  <c r="V114" i="31"/>
  <c r="Z114" i="31" s="1"/>
  <c r="G89" i="31"/>
  <c r="AK954" i="14"/>
  <c r="H86" i="17"/>
  <c r="N86" i="17" s="1"/>
  <c r="I86" i="17"/>
  <c r="K86" i="17" s="1"/>
  <c r="G154" i="31"/>
  <c r="AG510" i="14"/>
  <c r="AK510" i="14"/>
  <c r="AM510" i="14" s="1"/>
  <c r="AL995" i="14"/>
  <c r="AH88" i="17"/>
  <c r="AN88" i="17" s="1"/>
  <c r="I89" i="17"/>
  <c r="K89" i="17" s="1"/>
  <c r="H89" i="17"/>
  <c r="N89" i="17" s="1"/>
  <c r="AF82" i="57"/>
  <c r="AL1014" i="14"/>
  <c r="AH94" i="17"/>
  <c r="AN94" i="17" s="1"/>
  <c r="H94" i="17"/>
  <c r="AD81" i="57"/>
  <c r="AD89" i="57"/>
  <c r="AE89" i="57" s="1"/>
  <c r="BL986" i="14"/>
  <c r="AV35" i="55"/>
  <c r="I87" i="57"/>
  <c r="AL1011" i="14"/>
  <c r="AL997" i="14"/>
  <c r="AH89" i="17"/>
  <c r="AN89" i="17" s="1"/>
  <c r="AL1018" i="14"/>
  <c r="AH95" i="17"/>
  <c r="AN95" i="17" s="1"/>
  <c r="AD910" i="14"/>
  <c r="V82" i="27" s="1"/>
  <c r="V22" i="27" s="1"/>
  <c r="I116" i="31"/>
  <c r="H115" i="31"/>
  <c r="F67" i="61"/>
  <c r="AC90" i="57"/>
  <c r="AE90" i="57" s="1"/>
  <c r="AC83" i="57"/>
  <c r="I92" i="17"/>
  <c r="K92" i="17" s="1"/>
  <c r="H92" i="17"/>
  <c r="N92" i="17" s="1"/>
  <c r="I91" i="17"/>
  <c r="I18" i="17" s="1"/>
  <c r="H91" i="17"/>
  <c r="N91" i="17" s="1"/>
  <c r="AC91" i="57"/>
  <c r="AE91" i="57" s="1"/>
  <c r="W97" i="65"/>
  <c r="W91" i="65"/>
  <c r="E51" i="57"/>
  <c r="R51" i="57" s="1"/>
  <c r="BF60" i="17"/>
  <c r="D63" i="55"/>
  <c r="H63" i="55" s="1"/>
  <c r="BL519" i="14"/>
  <c r="R1035" i="14"/>
  <c r="H1035" i="14"/>
  <c r="D62" i="46"/>
  <c r="G62" i="46" s="1"/>
  <c r="AL10" i="17"/>
  <c r="Z90" i="57"/>
  <c r="W86" i="57"/>
  <c r="AC85" i="57"/>
  <c r="AA86" i="57"/>
  <c r="AB86" i="57" s="1"/>
  <c r="AA84" i="57"/>
  <c r="AB84" i="57" s="1"/>
  <c r="AA81" i="57"/>
  <c r="AB81" i="57" s="1"/>
  <c r="X92" i="57"/>
  <c r="W91" i="57"/>
  <c r="AG864" i="14"/>
  <c r="Z1039" i="14"/>
  <c r="BY365" i="71"/>
  <c r="D14" i="65"/>
  <c r="E14" i="65" s="1"/>
  <c r="D63" i="65"/>
  <c r="E51" i="65"/>
  <c r="D48" i="65"/>
  <c r="F20" i="61"/>
  <c r="F54" i="63"/>
  <c r="F20" i="63" s="1"/>
  <c r="F19" i="61"/>
  <c r="F53" i="63"/>
  <c r="F19" i="63" s="1"/>
  <c r="E95" i="65"/>
  <c r="D22" i="65"/>
  <c r="E93" i="65"/>
  <c r="D20" i="65"/>
  <c r="E20" i="65" s="1"/>
  <c r="J93" i="65"/>
  <c r="AU316" i="71"/>
  <c r="BH316" i="71"/>
  <c r="BI316" i="71" s="1"/>
  <c r="AA90" i="57"/>
  <c r="X86" i="57"/>
  <c r="X79" i="57"/>
  <c r="X80" i="57"/>
  <c r="W83" i="57"/>
  <c r="Y83" i="57" s="1"/>
  <c r="W85" i="57"/>
  <c r="AB1041" i="14"/>
  <c r="S15" i="62"/>
  <c r="V15" i="62" s="1"/>
  <c r="AD775" i="14"/>
  <c r="AD997" i="14"/>
  <c r="F72" i="46"/>
  <c r="D72" i="46" s="1"/>
  <c r="AD1013" i="14"/>
  <c r="O57" i="11"/>
  <c r="R10" i="72"/>
  <c r="AD976" i="14"/>
  <c r="BI345" i="71"/>
  <c r="BI329" i="71"/>
  <c r="BG303" i="71"/>
  <c r="BI303" i="71" s="1"/>
  <c r="AT303" i="71"/>
  <c r="AT312" i="71"/>
  <c r="BG312" i="71"/>
  <c r="BI312" i="71" s="1"/>
  <c r="F48" i="63"/>
  <c r="F14" i="61"/>
  <c r="E90" i="65"/>
  <c r="D17" i="65"/>
  <c r="E17" i="65" s="1"/>
  <c r="AU336" i="71"/>
  <c r="BH336" i="71"/>
  <c r="BI336" i="71" s="1"/>
  <c r="AD578" i="14"/>
  <c r="D24" i="65"/>
  <c r="E24" i="65" s="1"/>
  <c r="E61" i="65"/>
  <c r="AA85" i="57"/>
  <c r="AA89" i="57"/>
  <c r="AB89" i="57" s="1"/>
  <c r="W92" i="57"/>
  <c r="X81" i="57"/>
  <c r="Y81" i="57" s="1"/>
  <c r="W87" i="57"/>
  <c r="Y87" i="57" s="1"/>
  <c r="AA91" i="57"/>
  <c r="AB91" i="57" s="1"/>
  <c r="AA88" i="57"/>
  <c r="AB88" i="57" s="1"/>
  <c r="X91" i="57"/>
  <c r="X82" i="57"/>
  <c r="Y82" i="57" s="1"/>
  <c r="X85" i="57"/>
  <c r="X89" i="57"/>
  <c r="Y89" i="57" s="1"/>
  <c r="W79" i="57"/>
  <c r="AG830" i="14"/>
  <c r="G46" i="57"/>
  <c r="H46" i="57" s="1"/>
  <c r="D15" i="65"/>
  <c r="E15" i="65" s="1"/>
  <c r="E88" i="65"/>
  <c r="E91" i="65"/>
  <c r="D18" i="65"/>
  <c r="E18" i="65" s="1"/>
  <c r="F52" i="63"/>
  <c r="F18" i="63" s="1"/>
  <c r="F18" i="61"/>
  <c r="D10" i="17"/>
  <c r="E17" i="17"/>
  <c r="D25" i="17"/>
  <c r="CF159" i="71"/>
  <c r="E98" i="65"/>
  <c r="D25" i="65"/>
  <c r="E25" i="65" s="1"/>
  <c r="F22" i="61"/>
  <c r="F56" i="63"/>
  <c r="AT314" i="71"/>
  <c r="BG314" i="71"/>
  <c r="BI314" i="71" s="1"/>
  <c r="U88" i="17"/>
  <c r="AC81" i="57"/>
  <c r="AG85" i="57"/>
  <c r="W80" i="57"/>
  <c r="W88" i="57"/>
  <c r="Y88" i="57" s="1"/>
  <c r="W90" i="57"/>
  <c r="Y90" i="57" s="1"/>
  <c r="C22" i="65"/>
  <c r="C63" i="65"/>
  <c r="C48" i="65"/>
  <c r="E59" i="65"/>
  <c r="AD871" i="14"/>
  <c r="V78" i="27" s="1"/>
  <c r="F17" i="61"/>
  <c r="F51" i="63"/>
  <c r="F17" i="63" s="1"/>
  <c r="AT311" i="71"/>
  <c r="BG311" i="71"/>
  <c r="BI311" i="71" s="1"/>
  <c r="E94" i="65"/>
  <c r="D21" i="65"/>
  <c r="E21" i="65" s="1"/>
  <c r="BG313" i="71"/>
  <c r="BI313" i="71" s="1"/>
  <c r="AT313" i="71"/>
  <c r="F49" i="63"/>
  <c r="F15" i="61"/>
  <c r="BH338" i="71"/>
  <c r="BI338" i="71" s="1"/>
  <c r="AU338" i="71"/>
  <c r="L150" i="57"/>
  <c r="AA82" i="57"/>
  <c r="AL910" i="14"/>
  <c r="AM910" i="14" s="1"/>
  <c r="AG910" i="14"/>
  <c r="E151" i="57"/>
  <c r="AH88" i="57"/>
  <c r="AB92" i="57"/>
  <c r="D11" i="57"/>
  <c r="C71" i="27"/>
  <c r="AD558" i="14"/>
  <c r="AD635" i="14"/>
  <c r="AD555" i="14"/>
  <c r="AD571" i="14"/>
  <c r="AD518" i="14"/>
  <c r="AD634" i="14"/>
  <c r="AD582" i="14"/>
  <c r="AD529" i="14"/>
  <c r="C50" i="72"/>
  <c r="AK507" i="14"/>
  <c r="I93" i="65"/>
  <c r="H93" i="65"/>
  <c r="AD590" i="14"/>
  <c r="AD649" i="14"/>
  <c r="AD591" i="14"/>
  <c r="AD771" i="14"/>
  <c r="U76" i="27" s="1"/>
  <c r="AE84" i="57"/>
  <c r="AH91" i="57"/>
  <c r="AH84" i="57"/>
  <c r="AK994" i="14"/>
  <c r="AM994" i="14" s="1"/>
  <c r="BL980" i="14"/>
  <c r="AD588" i="14"/>
  <c r="AD594" i="14"/>
  <c r="AD682" i="14"/>
  <c r="AG507" i="14"/>
  <c r="P154" i="57"/>
  <c r="Q154" i="57" s="1"/>
  <c r="AD507" i="14"/>
  <c r="AL619" i="14"/>
  <c r="AM619" i="14" s="1"/>
  <c r="AG619" i="14"/>
  <c r="AH80" i="57"/>
  <c r="T35" i="55"/>
  <c r="AE82" i="57"/>
  <c r="AI78" i="57"/>
  <c r="AI93" i="57"/>
  <c r="AH92" i="57"/>
  <c r="AH83" i="57"/>
  <c r="AH86" i="57"/>
  <c r="AD895" i="14"/>
  <c r="AD623" i="14"/>
  <c r="P50" i="57"/>
  <c r="Q50" i="57" s="1"/>
  <c r="D59" i="11"/>
  <c r="E59" i="11" s="1"/>
  <c r="I157" i="57"/>
  <c r="K157" i="57" s="1"/>
  <c r="AD611" i="14"/>
  <c r="AD598" i="14"/>
  <c r="AH89" i="57"/>
  <c r="AD550" i="14"/>
  <c r="AD512" i="14"/>
  <c r="AK752" i="14"/>
  <c r="AG96" i="65"/>
  <c r="AM96" i="65" s="1"/>
  <c r="AD536" i="14"/>
  <c r="AD584" i="14"/>
  <c r="AD549" i="14"/>
  <c r="AD585" i="14"/>
  <c r="AG88" i="65"/>
  <c r="AD810" i="14"/>
  <c r="AK546" i="14"/>
  <c r="I61" i="65"/>
  <c r="I24" i="65" s="1"/>
  <c r="F24" i="65"/>
  <c r="AD551" i="14"/>
  <c r="AD641" i="14"/>
  <c r="AL544" i="14"/>
  <c r="AD544" i="14"/>
  <c r="AK85" i="57"/>
  <c r="D149" i="57"/>
  <c r="AL546" i="14"/>
  <c r="AD546" i="14"/>
  <c r="AD515" i="14"/>
  <c r="AD574" i="14"/>
  <c r="AD937" i="14"/>
  <c r="AL596" i="14"/>
  <c r="J156" i="57"/>
  <c r="AD984" i="14"/>
  <c r="AD522" i="14"/>
  <c r="AD579" i="14"/>
  <c r="AD570" i="14"/>
  <c r="O147" i="57"/>
  <c r="O162" i="57"/>
  <c r="G158" i="57"/>
  <c r="H158" i="57" s="1"/>
  <c r="J76" i="11"/>
  <c r="K76" i="11" s="1"/>
  <c r="H76" i="11"/>
  <c r="AG526" i="14"/>
  <c r="AK526" i="14"/>
  <c r="AM526" i="14" s="1"/>
  <c r="CG526" i="14" s="1"/>
  <c r="BL697" i="14"/>
  <c r="CG697" i="14" s="1"/>
  <c r="BZ1041" i="14"/>
  <c r="BZ1039" i="14" s="1"/>
  <c r="AG949" i="14"/>
  <c r="AL605" i="14"/>
  <c r="J153" i="57"/>
  <c r="I156" i="57"/>
  <c r="AD596" i="14"/>
  <c r="G150" i="57"/>
  <c r="H150" i="57" s="1"/>
  <c r="AD586" i="14"/>
  <c r="AK615" i="14"/>
  <c r="AD615" i="14"/>
  <c r="BL961" i="14"/>
  <c r="AB1040" i="14"/>
  <c r="AD1017" i="14"/>
  <c r="AD714" i="14"/>
  <c r="AD960" i="14"/>
  <c r="AL25" i="17"/>
  <c r="BL994" i="14"/>
  <c r="AD569" i="14"/>
  <c r="AD566" i="14"/>
  <c r="AD519" i="14"/>
  <c r="AD607" i="14"/>
  <c r="AL514" i="14"/>
  <c r="AM514" i="14" s="1"/>
  <c r="AG514" i="14"/>
  <c r="AL731" i="14"/>
  <c r="AM731" i="14" s="1"/>
  <c r="AG731" i="14"/>
  <c r="J150" i="57"/>
  <c r="K150" i="57" s="1"/>
  <c r="AD597" i="14"/>
  <c r="AD521" i="14"/>
  <c r="AD618" i="14"/>
  <c r="AD580" i="14"/>
  <c r="AD602" i="14"/>
  <c r="AD621" i="14"/>
  <c r="AD581" i="14"/>
  <c r="AG543" i="14"/>
  <c r="AK543" i="14"/>
  <c r="AM543" i="14" s="1"/>
  <c r="F19" i="65"/>
  <c r="I56" i="65"/>
  <c r="I19" i="65" s="1"/>
  <c r="AD643" i="14"/>
  <c r="AK599" i="14"/>
  <c r="I158" i="57"/>
  <c r="G160" i="57"/>
  <c r="H160" i="57" s="1"/>
  <c r="AD542" i="14"/>
  <c r="CA1036" i="14"/>
  <c r="AH98" i="65"/>
  <c r="AN98" i="65" s="1"/>
  <c r="AU98" i="65" s="1"/>
  <c r="BL990" i="14"/>
  <c r="AD655" i="14"/>
  <c r="O58" i="57"/>
  <c r="O43" i="57"/>
  <c r="AD659" i="14"/>
  <c r="AD631" i="14"/>
  <c r="L153" i="57"/>
  <c r="N153" i="57" s="1"/>
  <c r="AD639" i="14"/>
  <c r="AD595" i="14"/>
  <c r="AD815" i="14"/>
  <c r="AD638" i="14"/>
  <c r="F13" i="62"/>
  <c r="F47" i="63"/>
  <c r="F13" i="63" s="1"/>
  <c r="AD949" i="14"/>
  <c r="AL567" i="14"/>
  <c r="AM567" i="14" s="1"/>
  <c r="AG567" i="14"/>
  <c r="AD667" i="14"/>
  <c r="AK642" i="14"/>
  <c r="L157" i="57"/>
  <c r="N157" i="57" s="1"/>
  <c r="AD642" i="14"/>
  <c r="J159" i="57"/>
  <c r="K159" i="57" s="1"/>
  <c r="AD600" i="14"/>
  <c r="AL600" i="14"/>
  <c r="AD651" i="14"/>
  <c r="M161" i="57"/>
  <c r="AD658" i="14"/>
  <c r="AD683" i="14"/>
  <c r="BL1002" i="14"/>
  <c r="F45" i="63"/>
  <c r="F11" i="62"/>
  <c r="AK532" i="14"/>
  <c r="F156" i="57"/>
  <c r="AD633" i="14"/>
  <c r="AL677" i="14"/>
  <c r="M160" i="57"/>
  <c r="AG604" i="14"/>
  <c r="AK604" i="14"/>
  <c r="AM604" i="14" s="1"/>
  <c r="AD672" i="14"/>
  <c r="AK623" i="14"/>
  <c r="AM623" i="14" s="1"/>
  <c r="AG623" i="14"/>
  <c r="M159" i="57"/>
  <c r="N159" i="57" s="1"/>
  <c r="AL787" i="14"/>
  <c r="AM787" i="14" s="1"/>
  <c r="CG787" i="14" s="1"/>
  <c r="AG787" i="14"/>
  <c r="E23" i="11"/>
  <c r="BZ1036" i="14"/>
  <c r="BZ1035" i="14" s="1"/>
  <c r="AM949" i="14"/>
  <c r="CG949" i="14" s="1"/>
  <c r="AD624" i="14"/>
  <c r="AD608" i="14"/>
  <c r="AD663" i="14"/>
  <c r="AD684" i="14"/>
  <c r="AD856" i="14"/>
  <c r="AD680" i="14"/>
  <c r="AL615" i="14"/>
  <c r="M158" i="57"/>
  <c r="N158" i="57" s="1"/>
  <c r="AD650" i="14"/>
  <c r="AD668" i="14"/>
  <c r="G157" i="57"/>
  <c r="AD627" i="14"/>
  <c r="AD676" i="14"/>
  <c r="AD645" i="14"/>
  <c r="F82" i="62"/>
  <c r="U10" i="63"/>
  <c r="S10" i="63" s="1"/>
  <c r="V10" i="63" s="1"/>
  <c r="U42" i="63"/>
  <c r="U57" i="63"/>
  <c r="BE286" i="71"/>
  <c r="P34" i="11"/>
  <c r="AA1037" i="14"/>
  <c r="D70" i="55"/>
  <c r="BW549" i="14"/>
  <c r="AD717" i="14"/>
  <c r="AG970" i="14"/>
  <c r="AG528" i="14"/>
  <c r="AK528" i="14"/>
  <c r="AM528" i="14" s="1"/>
  <c r="G152" i="57"/>
  <c r="AC1040" i="14"/>
  <c r="BJ316" i="71"/>
  <c r="BF298" i="71"/>
  <c r="BL298" i="71" s="1"/>
  <c r="BJ298" i="71"/>
  <c r="BE340" i="71"/>
  <c r="BK340" i="71" s="1"/>
  <c r="AL647" i="14"/>
  <c r="AM647" i="14" s="1"/>
  <c r="AG647" i="14"/>
  <c r="BJ293" i="71"/>
  <c r="BJ287" i="71"/>
  <c r="BF287" i="71"/>
  <c r="BL287" i="71" s="1"/>
  <c r="BJ331" i="71"/>
  <c r="BK342" i="71"/>
  <c r="D19" i="65"/>
  <c r="E19" i="65" s="1"/>
  <c r="J92" i="65"/>
  <c r="K92" i="65" s="1"/>
  <c r="E92" i="65"/>
  <c r="N92" i="65" s="1"/>
  <c r="AT321" i="71"/>
  <c r="BG321" i="71"/>
  <c r="BI321" i="71" s="1"/>
  <c r="AT296" i="71"/>
  <c r="BG296" i="71"/>
  <c r="BI296" i="71" s="1"/>
  <c r="AU285" i="71"/>
  <c r="BH285" i="71"/>
  <c r="BI285" i="71" s="1"/>
  <c r="AU331" i="71"/>
  <c r="BH331" i="71"/>
  <c r="BI331" i="71" s="1"/>
  <c r="AD820" i="14"/>
  <c r="V51" i="27" s="1"/>
  <c r="AC1036" i="14"/>
  <c r="AG614" i="14"/>
  <c r="AK614" i="14"/>
  <c r="AM614" i="14" s="1"/>
  <c r="AK666" i="14"/>
  <c r="AM666" i="14" s="1"/>
  <c r="AG666" i="14"/>
  <c r="CD364" i="71"/>
  <c r="CD365" i="71"/>
  <c r="CF20" i="71"/>
  <c r="CE12" i="71"/>
  <c r="CF16" i="71"/>
  <c r="CF364" i="71" s="1"/>
  <c r="CE364" i="71"/>
  <c r="CE363" i="71"/>
  <c r="BJ320" i="71"/>
  <c r="BL964" i="14"/>
  <c r="CB964" i="14" s="1"/>
  <c r="CD964" i="14" s="1"/>
  <c r="CF964" i="14" s="1"/>
  <c r="BD324" i="71"/>
  <c r="BE299" i="71"/>
  <c r="BK299" i="71" s="1"/>
  <c r="AA1036" i="14"/>
  <c r="AL642" i="14"/>
  <c r="AK656" i="14"/>
  <c r="AM656" i="14" s="1"/>
  <c r="AG656" i="14"/>
  <c r="BL1022" i="14"/>
  <c r="BJ297" i="71"/>
  <c r="BF297" i="71"/>
  <c r="BL966" i="14"/>
  <c r="AT1032" i="14"/>
  <c r="BF308" i="71"/>
  <c r="BL308" i="71" s="1"/>
  <c r="BJ308" i="71"/>
  <c r="D13" i="65"/>
  <c r="D99" i="65"/>
  <c r="E86" i="65"/>
  <c r="D84" i="65"/>
  <c r="BK346" i="71"/>
  <c r="BJ304" i="71"/>
  <c r="AT344" i="71"/>
  <c r="BG344" i="71"/>
  <c r="BI344" i="71" s="1"/>
  <c r="AT342" i="71"/>
  <c r="BG342" i="71"/>
  <c r="BI342" i="71" s="1"/>
  <c r="AU309" i="71"/>
  <c r="BH309" i="71"/>
  <c r="BE293" i="71"/>
  <c r="BF293" i="71" s="1"/>
  <c r="BL293" i="71" s="1"/>
  <c r="BL841" i="14"/>
  <c r="CA12" i="14"/>
  <c r="CA1037" i="14"/>
  <c r="BW941" i="14"/>
  <c r="BY941" i="14" s="1"/>
  <c r="D61" i="55"/>
  <c r="AA1041" i="14"/>
  <c r="AA1039" i="14" s="1"/>
  <c r="AG1006" i="14"/>
  <c r="AD970" i="14"/>
  <c r="AK544" i="14"/>
  <c r="AG544" i="14"/>
  <c r="BJ319" i="71"/>
  <c r="BF319" i="71"/>
  <c r="BL319" i="71" s="1"/>
  <c r="BJ336" i="71"/>
  <c r="AU304" i="71"/>
  <c r="BH304" i="71"/>
  <c r="BI304" i="71" s="1"/>
  <c r="AU306" i="71"/>
  <c r="BH306" i="71"/>
  <c r="BI306" i="71" s="1"/>
  <c r="AD899" i="14"/>
  <c r="BJ323" i="71"/>
  <c r="BF323" i="71"/>
  <c r="BL323" i="71" s="1"/>
  <c r="BF305" i="71"/>
  <c r="BL305" i="71" s="1"/>
  <c r="BJ305" i="71"/>
  <c r="BF332" i="71"/>
  <c r="BL332" i="71" s="1"/>
  <c r="BJ332" i="71"/>
  <c r="AT341" i="71"/>
  <c r="BG341" i="71"/>
  <c r="BI341" i="71" s="1"/>
  <c r="AT353" i="71"/>
  <c r="BG353" i="71"/>
  <c r="BI353" i="71" s="1"/>
  <c r="BE345" i="71"/>
  <c r="BK345" i="71" s="1"/>
  <c r="AD942" i="14"/>
  <c r="AL662" i="14"/>
  <c r="AM662" i="14" s="1"/>
  <c r="AG662" i="14"/>
  <c r="CD12" i="71"/>
  <c r="AG537" i="14"/>
  <c r="AK537" i="14"/>
  <c r="AM537" i="14" s="1"/>
  <c r="BJ327" i="71"/>
  <c r="BJ288" i="71"/>
  <c r="BJ348" i="71"/>
  <c r="BF301" i="71"/>
  <c r="BL301" i="71" s="1"/>
  <c r="BJ301" i="71"/>
  <c r="BF318" i="71"/>
  <c r="BL318" i="71" s="1"/>
  <c r="BJ318" i="71"/>
  <c r="BI340" i="71"/>
  <c r="BJ292" i="71"/>
  <c r="BF292" i="71"/>
  <c r="BL292" i="71" s="1"/>
  <c r="BD329" i="71"/>
  <c r="R91" i="17"/>
  <c r="AT282" i="71"/>
  <c r="BG282" i="71"/>
  <c r="AT286" i="71"/>
  <c r="BG286" i="71"/>
  <c r="AU348" i="71"/>
  <c r="BH348" i="71"/>
  <c r="BI348" i="71" s="1"/>
  <c r="BE339" i="71"/>
  <c r="BK339" i="71" s="1"/>
  <c r="AB1036" i="14"/>
  <c r="AB1035" i="14" s="1"/>
  <c r="AK517" i="14"/>
  <c r="AM517" i="14" s="1"/>
  <c r="AG517" i="14"/>
  <c r="AD998" i="14"/>
  <c r="BY363" i="71"/>
  <c r="AD892" i="14"/>
  <c r="BF349" i="71"/>
  <c r="BL349" i="71" s="1"/>
  <c r="BJ349" i="71"/>
  <c r="BJ279" i="71"/>
  <c r="BD364" i="71"/>
  <c r="BJ333" i="71"/>
  <c r="O35" i="11"/>
  <c r="C39" i="11"/>
  <c r="O55" i="11"/>
  <c r="BJ317" i="71"/>
  <c r="AU281" i="71"/>
  <c r="BH281" i="71"/>
  <c r="BH286" i="71"/>
  <c r="BE288" i="71"/>
  <c r="BK288" i="71" s="1"/>
  <c r="BF334" i="71"/>
  <c r="BL334" i="71" s="1"/>
  <c r="BJ334" i="71"/>
  <c r="AT346" i="71"/>
  <c r="BG346" i="71"/>
  <c r="BI346" i="71" s="1"/>
  <c r="AK947" i="14"/>
  <c r="AM947" i="14" s="1"/>
  <c r="CG947" i="14" s="1"/>
  <c r="AG947" i="14"/>
  <c r="D72" i="55"/>
  <c r="CA1041" i="14"/>
  <c r="AC1037" i="14"/>
  <c r="BL297" i="71"/>
  <c r="BF355" i="71"/>
  <c r="BL355" i="71" s="1"/>
  <c r="BJ355" i="71"/>
  <c r="BJ339" i="71"/>
  <c r="BL972" i="14"/>
  <c r="BG364" i="71"/>
  <c r="AD738" i="14"/>
  <c r="U77" i="27" s="1"/>
  <c r="C40" i="11"/>
  <c r="O56" i="11"/>
  <c r="O39" i="11"/>
  <c r="O41" i="11" s="1"/>
  <c r="BD299" i="71"/>
  <c r="D67" i="46"/>
  <c r="AT326" i="71"/>
  <c r="BG326" i="71"/>
  <c r="BI326" i="71" s="1"/>
  <c r="BH279" i="71"/>
  <c r="BI279" i="71" s="1"/>
  <c r="AY12" i="71"/>
  <c r="AG539" i="14"/>
  <c r="AK539" i="14"/>
  <c r="AM539" i="14" s="1"/>
  <c r="AK612" i="14"/>
  <c r="AM612" i="14" s="1"/>
  <c r="AG612" i="14"/>
  <c r="AK538" i="14"/>
  <c r="AM538" i="14" s="1"/>
  <c r="AG538" i="14"/>
  <c r="AD865" i="14"/>
  <c r="V77" i="27" s="1"/>
  <c r="V17" i="27" s="1"/>
  <c r="AD906" i="14"/>
  <c r="BJ283" i="71"/>
  <c r="AU327" i="71"/>
  <c r="BH327" i="71"/>
  <c r="BI327" i="71" s="1"/>
  <c r="BF289" i="71"/>
  <c r="BL289" i="71" s="1"/>
  <c r="BJ289" i="71"/>
  <c r="AU333" i="71"/>
  <c r="BH333" i="71"/>
  <c r="BE283" i="71"/>
  <c r="BK283" i="71" s="1"/>
  <c r="AT328" i="71"/>
  <c r="BG328" i="71"/>
  <c r="BI328" i="71" s="1"/>
  <c r="AU295" i="71"/>
  <c r="BH295" i="71"/>
  <c r="BI295" i="71" s="1"/>
  <c r="AK941" i="14"/>
  <c r="AM941" i="14" s="1"/>
  <c r="CG941" i="14" s="1"/>
  <c r="AG941" i="14"/>
  <c r="AD905" i="14"/>
  <c r="BF322" i="71"/>
  <c r="BL322" i="71" s="1"/>
  <c r="BK322" i="71"/>
  <c r="BJ347" i="71"/>
  <c r="BF347" i="71"/>
  <c r="BL347" i="71" s="1"/>
  <c r="AD365" i="71"/>
  <c r="BD340" i="71"/>
  <c r="D70" i="46"/>
  <c r="BE302" i="71"/>
  <c r="AD930" i="14"/>
  <c r="AD847" i="14"/>
  <c r="BY12" i="71"/>
  <c r="AK552" i="14"/>
  <c r="AM552" i="14" s="1"/>
  <c r="AG552" i="14"/>
  <c r="CF21" i="71"/>
  <c r="CE365" i="71"/>
  <c r="BJ295" i="71"/>
  <c r="BJ351" i="71"/>
  <c r="BJ291" i="71"/>
  <c r="AU335" i="71"/>
  <c r="BH335" i="71"/>
  <c r="BI335" i="71" s="1"/>
  <c r="BJ285" i="71"/>
  <c r="AT350" i="71"/>
  <c r="BG350" i="71"/>
  <c r="BI350" i="71" s="1"/>
  <c r="BF310" i="71"/>
  <c r="BL310" i="71" s="1"/>
  <c r="BK310" i="71"/>
  <c r="AG714" i="14"/>
  <c r="D67" i="55"/>
  <c r="AC1041" i="14"/>
  <c r="AG685" i="14"/>
  <c r="AK685" i="14"/>
  <c r="AM685" i="14" s="1"/>
  <c r="AG530" i="14"/>
  <c r="AK530" i="14"/>
  <c r="AM530" i="14" s="1"/>
  <c r="AD640" i="14"/>
  <c r="BJ300" i="71"/>
  <c r="BF300" i="71"/>
  <c r="BL300" i="71" s="1"/>
  <c r="CA1040" i="14"/>
  <c r="BJ338" i="71"/>
  <c r="BD290" i="71"/>
  <c r="AU320" i="71"/>
  <c r="BH320" i="71"/>
  <c r="BI320" i="71" s="1"/>
  <c r="AU343" i="71"/>
  <c r="BH343" i="71"/>
  <c r="BI343" i="71" s="1"/>
  <c r="V95" i="17"/>
  <c r="V22" i="17" s="1"/>
  <c r="BE279" i="71"/>
  <c r="BF279" i="71" s="1"/>
  <c r="J87" i="65"/>
  <c r="K87" i="65" s="1"/>
  <c r="H87" i="65"/>
  <c r="N87" i="65" s="1"/>
  <c r="AG516" i="14"/>
  <c r="AK516" i="14"/>
  <c r="AM516" i="14" s="1"/>
  <c r="CG516" i="14" s="1"/>
  <c r="AK600" i="14"/>
  <c r="BJ352" i="71"/>
  <c r="BF330" i="71"/>
  <c r="BL330" i="71" s="1"/>
  <c r="BK330" i="71"/>
  <c r="BJ315" i="71"/>
  <c r="BJ280" i="71"/>
  <c r="BF280" i="71"/>
  <c r="AD12" i="71"/>
  <c r="AD364" i="71"/>
  <c r="AD363" i="71"/>
  <c r="BJ357" i="71"/>
  <c r="BF357" i="71"/>
  <c r="BL357" i="71" s="1"/>
  <c r="BD345" i="71"/>
  <c r="BF294" i="71"/>
  <c r="BL294" i="71" s="1"/>
  <c r="BK294" i="71"/>
  <c r="BE350" i="71"/>
  <c r="BK350" i="71" s="1"/>
  <c r="CD363" i="71"/>
  <c r="AK895" i="14"/>
  <c r="AM895" i="14" s="1"/>
  <c r="AG895" i="14"/>
  <c r="BF354" i="71"/>
  <c r="BL354" i="71" s="1"/>
  <c r="BK354" i="71"/>
  <c r="F16" i="61"/>
  <c r="F50" i="63"/>
  <c r="BJ284" i="71"/>
  <c r="BF284" i="71"/>
  <c r="BL284" i="71" s="1"/>
  <c r="AU307" i="71"/>
  <c r="BH307" i="71"/>
  <c r="BI307" i="71" s="1"/>
  <c r="BE351" i="71"/>
  <c r="BF351" i="71" s="1"/>
  <c r="BL351" i="71" s="1"/>
  <c r="BJ281" i="71"/>
  <c r="BI299" i="71"/>
  <c r="BE329" i="71"/>
  <c r="BK329" i="71" s="1"/>
  <c r="AU291" i="71"/>
  <c r="BH291" i="71"/>
  <c r="BI291" i="71" s="1"/>
  <c r="AU352" i="71"/>
  <c r="BH352" i="71"/>
  <c r="BI352" i="71" s="1"/>
  <c r="X156" i="31"/>
  <c r="AL576" i="14"/>
  <c r="AM576" i="14" s="1"/>
  <c r="CG576" i="14" s="1"/>
  <c r="AG576" i="14"/>
  <c r="AG61" i="65"/>
  <c r="AM61" i="65" s="1"/>
  <c r="AK592" i="14"/>
  <c r="AM592" i="14" s="1"/>
  <c r="AG592" i="14"/>
  <c r="AD904" i="14"/>
  <c r="BJ335" i="71"/>
  <c r="BJ343" i="71"/>
  <c r="BJ309" i="71"/>
  <c r="BL978" i="14"/>
  <c r="BJ306" i="71"/>
  <c r="BE317" i="71"/>
  <c r="BK317" i="71" s="1"/>
  <c r="AT325" i="71"/>
  <c r="BG325" i="71"/>
  <c r="BI325" i="71" s="1"/>
  <c r="BJ307" i="71"/>
  <c r="AT337" i="71"/>
  <c r="BG337" i="71"/>
  <c r="BI337" i="71" s="1"/>
  <c r="BK293" i="71"/>
  <c r="BG13" i="17"/>
  <c r="BE13" i="17" s="1"/>
  <c r="BE86" i="17"/>
  <c r="BF95" i="17"/>
  <c r="BG15" i="17"/>
  <c r="BF88" i="17"/>
  <c r="BE88" i="17"/>
  <c r="BG20" i="17"/>
  <c r="BE20" i="17" s="1"/>
  <c r="BE93" i="17"/>
  <c r="BE95" i="17"/>
  <c r="BF86" i="17"/>
  <c r="U67" i="63"/>
  <c r="U23" i="61"/>
  <c r="U8" i="61"/>
  <c r="U82" i="63"/>
  <c r="S67" i="61"/>
  <c r="S82" i="61"/>
  <c r="S67" i="62"/>
  <c r="S11" i="62"/>
  <c r="V11" i="62" s="1"/>
  <c r="S82" i="62"/>
  <c r="S19" i="62"/>
  <c r="V19" i="62" s="1"/>
  <c r="F73" i="56"/>
  <c r="AH8" i="56"/>
  <c r="AM830" i="14"/>
  <c r="CG830" i="14" s="1"/>
  <c r="AD830" i="14"/>
  <c r="S17" i="62"/>
  <c r="V17" i="62" s="1"/>
  <c r="AM796" i="14"/>
  <c r="CG796" i="14" s="1"/>
  <c r="AD793" i="14"/>
  <c r="AD1010" i="14"/>
  <c r="W80" i="27" s="1"/>
  <c r="W20" i="27" s="1"/>
  <c r="AD958" i="14"/>
  <c r="AD1008" i="14"/>
  <c r="AD1006" i="14"/>
  <c r="W78" i="27" s="1"/>
  <c r="W18" i="27" s="1"/>
  <c r="AD846" i="14"/>
  <c r="AD694" i="14"/>
  <c r="AD806" i="14"/>
  <c r="U75" i="27" s="1"/>
  <c r="AD774" i="14"/>
  <c r="U82" i="27" s="1"/>
  <c r="AH97" i="65"/>
  <c r="AN97" i="65" s="1"/>
  <c r="P55" i="11"/>
  <c r="P56" i="11"/>
  <c r="AB1031" i="14"/>
  <c r="AD720" i="14"/>
  <c r="BL799" i="14"/>
  <c r="BL711" i="14"/>
  <c r="BL937" i="14"/>
  <c r="BL905" i="14"/>
  <c r="BL809" i="14"/>
  <c r="CB809" i="14" s="1"/>
  <c r="CD809" i="14" s="1"/>
  <c r="CF809" i="14" s="1"/>
  <c r="T87" i="65"/>
  <c r="BL699" i="14"/>
  <c r="BW832" i="14"/>
  <c r="BY832" i="14" s="1"/>
  <c r="AB1033" i="14"/>
  <c r="AK934" i="14"/>
  <c r="AM934" i="14" s="1"/>
  <c r="CG934" i="14" s="1"/>
  <c r="AD725" i="14"/>
  <c r="S42" i="63"/>
  <c r="BL767" i="14"/>
  <c r="T8" i="63"/>
  <c r="BL803" i="14"/>
  <c r="CB707" i="14"/>
  <c r="CD707" i="14" s="1"/>
  <c r="CF707" i="14" s="1"/>
  <c r="D39" i="11"/>
  <c r="D26" i="11" s="1"/>
  <c r="AD857" i="14"/>
  <c r="AD954" i="14"/>
  <c r="P57" i="11"/>
  <c r="AG832" i="14"/>
  <c r="BL899" i="14"/>
  <c r="BL867" i="14"/>
  <c r="CG867" i="14" s="1"/>
  <c r="BL835" i="14"/>
  <c r="CG835" i="14" s="1"/>
  <c r="BL771" i="14"/>
  <c r="S13" i="62"/>
  <c r="V13" i="62" s="1"/>
  <c r="AM750" i="14"/>
  <c r="AD887" i="14"/>
  <c r="V81" i="27" s="1"/>
  <c r="V21" i="27" s="1"/>
  <c r="H90" i="65"/>
  <c r="N90" i="65" s="1"/>
  <c r="J90" i="65"/>
  <c r="K90" i="65" s="1"/>
  <c r="H89" i="65"/>
  <c r="N89" i="65" s="1"/>
  <c r="J89" i="65"/>
  <c r="K89" i="65" s="1"/>
  <c r="H98" i="65"/>
  <c r="N98" i="65" s="1"/>
  <c r="J98" i="65"/>
  <c r="K98" i="65" s="1"/>
  <c r="H97" i="65"/>
  <c r="N97" i="65" s="1"/>
  <c r="J97" i="65"/>
  <c r="K97" i="65" s="1"/>
  <c r="T77" i="11"/>
  <c r="AD1002" i="14"/>
  <c r="AD1023" i="14"/>
  <c r="AD975" i="14"/>
  <c r="AD807" i="14"/>
  <c r="U73" i="27" s="1"/>
  <c r="AD735" i="14"/>
  <c r="AD697" i="14"/>
  <c r="AD695" i="14"/>
  <c r="AD974" i="14"/>
  <c r="AH91" i="17"/>
  <c r="AD1007" i="14"/>
  <c r="J94" i="65"/>
  <c r="K94" i="65" s="1"/>
  <c r="H94" i="65"/>
  <c r="N94" i="65" s="1"/>
  <c r="AD831" i="14"/>
  <c r="AD925" i="14"/>
  <c r="J96" i="65"/>
  <c r="K96" i="65" s="1"/>
  <c r="H96" i="65"/>
  <c r="N96" i="65" s="1"/>
  <c r="H86" i="65"/>
  <c r="J86" i="65"/>
  <c r="K86" i="65" s="1"/>
  <c r="H95" i="65"/>
  <c r="J95" i="65"/>
  <c r="K95" i="65" s="1"/>
  <c r="G17" i="65"/>
  <c r="AD959" i="14"/>
  <c r="AD946" i="14"/>
  <c r="AD705" i="14"/>
  <c r="AH96" i="65"/>
  <c r="AD749" i="14"/>
  <c r="U81" i="27" s="1"/>
  <c r="AK917" i="14"/>
  <c r="AM917" i="14" s="1"/>
  <c r="CG917" i="14" s="1"/>
  <c r="AG917" i="14"/>
  <c r="AL812" i="14"/>
  <c r="AM812" i="14" s="1"/>
  <c r="CG812" i="14" s="1"/>
  <c r="AG812" i="14"/>
  <c r="BD19" i="17"/>
  <c r="BE92" i="17"/>
  <c r="BF92" i="17"/>
  <c r="AL773" i="14"/>
  <c r="AM773" i="14" s="1"/>
  <c r="CG773" i="14" s="1"/>
  <c r="AG773" i="14"/>
  <c r="BL921" i="14"/>
  <c r="BL825" i="14"/>
  <c r="CB825" i="14" s="1"/>
  <c r="CD825" i="14" s="1"/>
  <c r="CF825" i="14" s="1"/>
  <c r="U17" i="63"/>
  <c r="S17" i="63" s="1"/>
  <c r="V17" i="63" s="1"/>
  <c r="AD936" i="14"/>
  <c r="AD932" i="14"/>
  <c r="AD923" i="14"/>
  <c r="AL880" i="14"/>
  <c r="AM880" i="14" s="1"/>
  <c r="CG880" i="14" s="1"/>
  <c r="AG880" i="14"/>
  <c r="AK726" i="14"/>
  <c r="AM726" i="14" s="1"/>
  <c r="CG726" i="14" s="1"/>
  <c r="AG726" i="14"/>
  <c r="AG924" i="14"/>
  <c r="AK924" i="14"/>
  <c r="AM924" i="14" s="1"/>
  <c r="AG55" i="17"/>
  <c r="AD953" i="14"/>
  <c r="T67" i="63"/>
  <c r="T82" i="63"/>
  <c r="AL753" i="14"/>
  <c r="AM753" i="14" s="1"/>
  <c r="AG753" i="14"/>
  <c r="AD978" i="14"/>
  <c r="AG983" i="14"/>
  <c r="AK983" i="14"/>
  <c r="AM983" i="14" s="1"/>
  <c r="AD931" i="14"/>
  <c r="AD1014" i="14"/>
  <c r="W81" i="27" s="1"/>
  <c r="W21" i="27" s="1"/>
  <c r="AG94" i="17"/>
  <c r="AD996" i="14"/>
  <c r="AD955" i="14"/>
  <c r="AD686" i="14"/>
  <c r="U51" i="27" s="1"/>
  <c r="BG14" i="17"/>
  <c r="BE87" i="17"/>
  <c r="BF87" i="17"/>
  <c r="AK803" i="14"/>
  <c r="AM803" i="14" s="1"/>
  <c r="CG803" i="14" s="1"/>
  <c r="AG803" i="14"/>
  <c r="AL756" i="14"/>
  <c r="AM756" i="14" s="1"/>
  <c r="CG756" i="14" s="1"/>
  <c r="AG756" i="14"/>
  <c r="AD990" i="14"/>
  <c r="T23" i="62"/>
  <c r="T8" i="62"/>
  <c r="BL857" i="14"/>
  <c r="AK908" i="14"/>
  <c r="AM908" i="14" s="1"/>
  <c r="CG908" i="14" s="1"/>
  <c r="AG908" i="14"/>
  <c r="AD986" i="14"/>
  <c r="AD966" i="14"/>
  <c r="AK974" i="14"/>
  <c r="AM974" i="14" s="1"/>
  <c r="AG974" i="14"/>
  <c r="AD957" i="14"/>
  <c r="AD935" i="14"/>
  <c r="AD944" i="14"/>
  <c r="AK1013" i="14"/>
  <c r="AM1013" i="14" s="1"/>
  <c r="AG1013" i="14"/>
  <c r="AD926" i="14"/>
  <c r="T51" i="72"/>
  <c r="AM791" i="14"/>
  <c r="AG717" i="14"/>
  <c r="AK717" i="14"/>
  <c r="AM717" i="14" s="1"/>
  <c r="CG717" i="14" s="1"/>
  <c r="AD971" i="14"/>
  <c r="AK777" i="14"/>
  <c r="AM777" i="14" s="1"/>
  <c r="AG777" i="14"/>
  <c r="AL862" i="14"/>
  <c r="AM862" i="14" s="1"/>
  <c r="AG862" i="14"/>
  <c r="AK839" i="14"/>
  <c r="AM839" i="14" s="1"/>
  <c r="CG839" i="14" s="1"/>
  <c r="AG839" i="14"/>
  <c r="AG1022" i="14"/>
  <c r="AK1022" i="14"/>
  <c r="AM1022" i="14" s="1"/>
  <c r="AG950" i="14"/>
  <c r="AK950" i="14"/>
  <c r="AM950" i="14" s="1"/>
  <c r="CG950" i="14" s="1"/>
  <c r="AK907" i="14"/>
  <c r="AM907" i="14" s="1"/>
  <c r="CG907" i="14" s="1"/>
  <c r="AG907" i="14"/>
  <c r="AK850" i="14"/>
  <c r="AM850" i="14" s="1"/>
  <c r="CG850" i="14" s="1"/>
  <c r="AG850" i="14"/>
  <c r="AK991" i="14"/>
  <c r="AM991" i="14" s="1"/>
  <c r="AG991" i="14"/>
  <c r="AL782" i="14"/>
  <c r="AM782" i="14" s="1"/>
  <c r="CG782" i="14" s="1"/>
  <c r="AG782" i="14"/>
  <c r="AL706" i="14"/>
  <c r="AM706" i="14" s="1"/>
  <c r="CG706" i="14" s="1"/>
  <c r="AG706" i="14"/>
  <c r="AG886" i="14"/>
  <c r="AK886" i="14"/>
  <c r="AM886" i="14" s="1"/>
  <c r="CG886" i="14" s="1"/>
  <c r="AL822" i="14"/>
  <c r="AM822" i="14" s="1"/>
  <c r="AG822" i="14"/>
  <c r="AK765" i="14"/>
  <c r="AM765" i="14" s="1"/>
  <c r="AG765" i="14"/>
  <c r="AG96" i="17"/>
  <c r="AK997" i="14"/>
  <c r="AM997" i="14" s="1"/>
  <c r="AG997" i="14"/>
  <c r="AG897" i="14"/>
  <c r="AK897" i="14"/>
  <c r="AM897" i="14" s="1"/>
  <c r="AG793" i="14"/>
  <c r="AK793" i="14"/>
  <c r="AM793" i="14" s="1"/>
  <c r="AK701" i="14"/>
  <c r="AM701" i="14" s="1"/>
  <c r="CG701" i="14" s="1"/>
  <c r="AG701" i="14"/>
  <c r="AL702" i="14"/>
  <c r="AM702" i="14" s="1"/>
  <c r="CG702" i="14" s="1"/>
  <c r="AG702" i="14"/>
  <c r="AG913" i="14"/>
  <c r="AK913" i="14"/>
  <c r="AM913" i="14" s="1"/>
  <c r="AK1000" i="14"/>
  <c r="AM1000" i="14" s="1"/>
  <c r="AG1000" i="14"/>
  <c r="AD973" i="14"/>
  <c r="AN93" i="65"/>
  <c r="AO93" i="65" s="1"/>
  <c r="AI93" i="65"/>
  <c r="AR93" i="65" s="1"/>
  <c r="AL729" i="14"/>
  <c r="AM729" i="14" s="1"/>
  <c r="AG729" i="14"/>
  <c r="AL884" i="14"/>
  <c r="AM884" i="14" s="1"/>
  <c r="CG884" i="14" s="1"/>
  <c r="AG884" i="14"/>
  <c r="AD967" i="14"/>
  <c r="AL874" i="14"/>
  <c r="AM874" i="14" s="1"/>
  <c r="CG874" i="14" s="1"/>
  <c r="AG874" i="14"/>
  <c r="AK858" i="14"/>
  <c r="AM858" i="14" s="1"/>
  <c r="CG858" i="14" s="1"/>
  <c r="AG858" i="14"/>
  <c r="AD977" i="14"/>
  <c r="AD961" i="14"/>
  <c r="AL752" i="14"/>
  <c r="AG752" i="14"/>
  <c r="CB884" i="14"/>
  <c r="CD884" i="14" s="1"/>
  <c r="CF884" i="14" s="1"/>
  <c r="BW706" i="14"/>
  <c r="BY706" i="14" s="1"/>
  <c r="AK956" i="14"/>
  <c r="AM956" i="14" s="1"/>
  <c r="CG956" i="14" s="1"/>
  <c r="AG956" i="14"/>
  <c r="AL769" i="14"/>
  <c r="AM769" i="14" s="1"/>
  <c r="AG769" i="14"/>
  <c r="AK916" i="14"/>
  <c r="AM916" i="14" s="1"/>
  <c r="CG916" i="14" s="1"/>
  <c r="AG916" i="14"/>
  <c r="AG869" i="14"/>
  <c r="AK869" i="14"/>
  <c r="AM869" i="14" s="1"/>
  <c r="CG869" i="14" s="1"/>
  <c r="AG848" i="14"/>
  <c r="AK848" i="14"/>
  <c r="AM848" i="14" s="1"/>
  <c r="AK828" i="14"/>
  <c r="AM828" i="14" s="1"/>
  <c r="CG828" i="14" s="1"/>
  <c r="AG828" i="14"/>
  <c r="AL789" i="14"/>
  <c r="AM789" i="14" s="1"/>
  <c r="CG789" i="14" s="1"/>
  <c r="AG789" i="14"/>
  <c r="AG1021" i="14"/>
  <c r="AK1021" i="14"/>
  <c r="AM1021" i="14" s="1"/>
  <c r="AK993" i="14"/>
  <c r="AM993" i="14" s="1"/>
  <c r="AG993" i="14"/>
  <c r="AK920" i="14"/>
  <c r="AM920" i="14" s="1"/>
  <c r="CG920" i="14" s="1"/>
  <c r="AG920" i="14"/>
  <c r="AL896" i="14"/>
  <c r="AM896" i="14" s="1"/>
  <c r="CG896" i="14" s="1"/>
  <c r="AG896" i="14"/>
  <c r="AK868" i="14"/>
  <c r="AM868" i="14" s="1"/>
  <c r="CG868" i="14" s="1"/>
  <c r="AG868" i="14"/>
  <c r="AK845" i="14"/>
  <c r="AM845" i="14" s="1"/>
  <c r="CG845" i="14" s="1"/>
  <c r="AG845" i="14"/>
  <c r="AD999" i="14"/>
  <c r="W76" i="27" s="1"/>
  <c r="W16" i="27" s="1"/>
  <c r="AG90" i="17"/>
  <c r="AM90" i="17" s="1"/>
  <c r="AG775" i="14"/>
  <c r="AK775" i="14"/>
  <c r="AM775" i="14" s="1"/>
  <c r="AL1008" i="14"/>
  <c r="AM1008" i="14" s="1"/>
  <c r="AG1008" i="14"/>
  <c r="AL761" i="14"/>
  <c r="AM761" i="14" s="1"/>
  <c r="AG761" i="14"/>
  <c r="AL933" i="14"/>
  <c r="AM933" i="14" s="1"/>
  <c r="CG933" i="14" s="1"/>
  <c r="AG933" i="14"/>
  <c r="AK688" i="14"/>
  <c r="AM688" i="14" s="1"/>
  <c r="AG688" i="14"/>
  <c r="AL759" i="14"/>
  <c r="AM759" i="14" s="1"/>
  <c r="CG759" i="14" s="1"/>
  <c r="AG759" i="14"/>
  <c r="BW950" i="14"/>
  <c r="BY950" i="14" s="1"/>
  <c r="BF22" i="17"/>
  <c r="BE22" i="17"/>
  <c r="AL954" i="14"/>
  <c r="AM954" i="14" s="1"/>
  <c r="AG954" i="14"/>
  <c r="AK826" i="14"/>
  <c r="AM826" i="14" s="1"/>
  <c r="CG826" i="14" s="1"/>
  <c r="AG826" i="14"/>
  <c r="AG992" i="14"/>
  <c r="AK992" i="14"/>
  <c r="AM992" i="14" s="1"/>
  <c r="AG88" i="17"/>
  <c r="AD995" i="14"/>
  <c r="AK928" i="14"/>
  <c r="AM928" i="14" s="1"/>
  <c r="CG928" i="14" s="1"/>
  <c r="AG928" i="14"/>
  <c r="AK900" i="14"/>
  <c r="AM900" i="14" s="1"/>
  <c r="CG900" i="14" s="1"/>
  <c r="AG900" i="14"/>
  <c r="AK705" i="14"/>
  <c r="AM705" i="14" s="1"/>
  <c r="AG705" i="14"/>
  <c r="AL1010" i="14"/>
  <c r="AM1010" i="14" s="1"/>
  <c r="AG1010" i="14"/>
  <c r="AK985" i="14"/>
  <c r="AM985" i="14" s="1"/>
  <c r="AG985" i="14"/>
  <c r="AK989" i="14"/>
  <c r="AM989" i="14" s="1"/>
  <c r="CG989" i="14" s="1"/>
  <c r="AG989" i="14"/>
  <c r="AD969" i="14"/>
  <c r="AG879" i="14"/>
  <c r="AL879" i="14"/>
  <c r="AM879" i="14" s="1"/>
  <c r="CG879" i="14" s="1"/>
  <c r="AG929" i="14"/>
  <c r="AK929" i="14"/>
  <c r="AM929" i="14" s="1"/>
  <c r="AD979" i="14"/>
  <c r="AK965" i="14"/>
  <c r="AM965" i="14" s="1"/>
  <c r="AG965" i="14"/>
  <c r="AK940" i="14"/>
  <c r="AM940" i="14" s="1"/>
  <c r="CG940" i="14" s="1"/>
  <c r="AG940" i="14"/>
  <c r="AK860" i="14"/>
  <c r="AM860" i="14" s="1"/>
  <c r="CG860" i="14" s="1"/>
  <c r="AG860" i="14"/>
  <c r="AK834" i="14"/>
  <c r="AM834" i="14" s="1"/>
  <c r="CG834" i="14" s="1"/>
  <c r="AG834" i="14"/>
  <c r="AG960" i="14"/>
  <c r="AK960" i="14"/>
  <c r="AM960" i="14" s="1"/>
  <c r="AG972" i="14"/>
  <c r="AK972" i="14"/>
  <c r="AL946" i="14"/>
  <c r="AM946" i="14" s="1"/>
  <c r="AG946" i="14"/>
  <c r="AK882" i="14"/>
  <c r="AM882" i="14" s="1"/>
  <c r="CG882" i="14" s="1"/>
  <c r="AG882" i="14"/>
  <c r="AL885" i="14"/>
  <c r="AM885" i="14" s="1"/>
  <c r="CG885" i="14" s="1"/>
  <c r="AG885" i="14"/>
  <c r="AK715" i="14"/>
  <c r="AM715" i="14" s="1"/>
  <c r="AG86" i="65"/>
  <c r="AM86" i="65" s="1"/>
  <c r="AG715" i="14"/>
  <c r="AL800" i="14"/>
  <c r="AM800" i="14" s="1"/>
  <c r="CG800" i="14" s="1"/>
  <c r="AG800" i="14"/>
  <c r="AL711" i="14"/>
  <c r="AM711" i="14" s="1"/>
  <c r="AG711" i="14"/>
  <c r="AK876" i="14"/>
  <c r="AM876" i="14" s="1"/>
  <c r="CG876" i="14" s="1"/>
  <c r="AG876" i="14"/>
  <c r="AL883" i="14"/>
  <c r="AM883" i="14" s="1"/>
  <c r="CG883" i="14" s="1"/>
  <c r="AG883" i="14"/>
  <c r="AK857" i="14"/>
  <c r="AM857" i="14" s="1"/>
  <c r="AG857" i="14"/>
  <c r="AL958" i="14"/>
  <c r="AM958" i="14" s="1"/>
  <c r="AG958" i="14"/>
  <c r="AL975" i="14"/>
  <c r="AM975" i="14" s="1"/>
  <c r="AG975" i="14"/>
  <c r="AK1025" i="14"/>
  <c r="AM1025" i="14" s="1"/>
  <c r="AG1025" i="14"/>
  <c r="AL821" i="14"/>
  <c r="AM821" i="14" s="1"/>
  <c r="AG821" i="14"/>
  <c r="AL1020" i="14"/>
  <c r="AM1020" i="14" s="1"/>
  <c r="AG1020" i="14"/>
  <c r="AL894" i="14"/>
  <c r="AM894" i="14" s="1"/>
  <c r="CG894" i="14" s="1"/>
  <c r="AG894" i="14"/>
  <c r="AG785" i="14"/>
  <c r="AK785" i="14"/>
  <c r="AM785" i="14" s="1"/>
  <c r="BW882" i="14"/>
  <c r="BY882" i="14" s="1"/>
  <c r="AL841" i="14"/>
  <c r="AM841" i="14" s="1"/>
  <c r="AG841" i="14"/>
  <c r="AG911" i="14"/>
  <c r="AK911" i="14"/>
  <c r="AM911" i="14" s="1"/>
  <c r="AL1002" i="14"/>
  <c r="AM1002" i="14" s="1"/>
  <c r="AG1002" i="14"/>
  <c r="AK844" i="14"/>
  <c r="AM844" i="14" s="1"/>
  <c r="CG844" i="14" s="1"/>
  <c r="AG844" i="14"/>
  <c r="AG709" i="14"/>
  <c r="AK709" i="14"/>
  <c r="AM709" i="14" s="1"/>
  <c r="CG709" i="14" s="1"/>
  <c r="AL1023" i="14"/>
  <c r="AM1023" i="14" s="1"/>
  <c r="AG1023" i="14"/>
  <c r="AK851" i="14"/>
  <c r="AM851" i="14" s="1"/>
  <c r="CG851" i="14" s="1"/>
  <c r="AG851" i="14"/>
  <c r="AL748" i="14"/>
  <c r="AM748" i="14" s="1"/>
  <c r="CG748" i="14" s="1"/>
  <c r="AG748" i="14"/>
  <c r="AL893" i="14"/>
  <c r="AM893" i="14" s="1"/>
  <c r="CG893" i="14" s="1"/>
  <c r="AG893" i="14"/>
  <c r="AK1017" i="14"/>
  <c r="AM1017" i="14" s="1"/>
  <c r="AG1017" i="14"/>
  <c r="AK854" i="14"/>
  <c r="AM854" i="14" s="1"/>
  <c r="AG854" i="14"/>
  <c r="AK1011" i="14"/>
  <c r="AM1011" i="14" s="1"/>
  <c r="AG1011" i="14"/>
  <c r="CB937" i="14"/>
  <c r="CD937" i="14" s="1"/>
  <c r="CF937" i="14" s="1"/>
  <c r="BW805" i="14"/>
  <c r="BY805" i="14" s="1"/>
  <c r="V76" i="63"/>
  <c r="W76" i="63"/>
  <c r="AL959" i="14"/>
  <c r="AM959" i="14" s="1"/>
  <c r="AG959" i="14"/>
  <c r="AL849" i="14"/>
  <c r="AM849" i="14" s="1"/>
  <c r="AG849" i="14"/>
  <c r="CB919" i="14"/>
  <c r="CD919" i="14" s="1"/>
  <c r="CF919" i="14" s="1"/>
  <c r="AL704" i="14"/>
  <c r="AM704" i="14" s="1"/>
  <c r="AG704" i="14"/>
  <c r="AK1001" i="14"/>
  <c r="AM1001" i="14" s="1"/>
  <c r="AG1001" i="14"/>
  <c r="BW815" i="14"/>
  <c r="BY815" i="14" s="1"/>
  <c r="AM98" i="65"/>
  <c r="W76" i="62"/>
  <c r="V76" i="62"/>
  <c r="V76" i="61"/>
  <c r="W76" i="61"/>
  <c r="AL859" i="14"/>
  <c r="AM859" i="14" s="1"/>
  <c r="AG859" i="14"/>
  <c r="CB796" i="14"/>
  <c r="CD796" i="14" s="1"/>
  <c r="CF796" i="14" s="1"/>
  <c r="AL889" i="14"/>
  <c r="AM889" i="14" s="1"/>
  <c r="AG889" i="14"/>
  <c r="BW716" i="14"/>
  <c r="BY716" i="14" s="1"/>
  <c r="AG853" i="14"/>
  <c r="AK853" i="14"/>
  <c r="AM853" i="14" s="1"/>
  <c r="CB771" i="14"/>
  <c r="CD771" i="14" s="1"/>
  <c r="CF771" i="14" s="1"/>
  <c r="BW802" i="14"/>
  <c r="BY802" i="14" s="1"/>
  <c r="S72" i="63"/>
  <c r="U13" i="63"/>
  <c r="S13" i="63" s="1"/>
  <c r="V13" i="63" s="1"/>
  <c r="AM95" i="65"/>
  <c r="AL836" i="14"/>
  <c r="AM836" i="14" s="1"/>
  <c r="AG836" i="14"/>
  <c r="AG758" i="14"/>
  <c r="AK758" i="14"/>
  <c r="AM758" i="14" s="1"/>
  <c r="BW835" i="14"/>
  <c r="BY835" i="14" s="1"/>
  <c r="BW814" i="14"/>
  <c r="BY814" i="14" s="1"/>
  <c r="AL732" i="14"/>
  <c r="AM732" i="14" s="1"/>
  <c r="AG732" i="14"/>
  <c r="AL819" i="14"/>
  <c r="AM819" i="14" s="1"/>
  <c r="AG819" i="14"/>
  <c r="AK945" i="14"/>
  <c r="AM945" i="14" s="1"/>
  <c r="AG945" i="14"/>
  <c r="BW697" i="14"/>
  <c r="BY697" i="14" s="1"/>
  <c r="AL877" i="14"/>
  <c r="AM877" i="14" s="1"/>
  <c r="AG877" i="14"/>
  <c r="AG981" i="14"/>
  <c r="AK981" i="14"/>
  <c r="AM981" i="14" s="1"/>
  <c r="AL963" i="14"/>
  <c r="AM963" i="14" s="1"/>
  <c r="AG963" i="14"/>
  <c r="BW89" i="17"/>
  <c r="BV97" i="17"/>
  <c r="BV95" i="17"/>
  <c r="V19" i="65"/>
  <c r="AJ22" i="55"/>
  <c r="BI1040" i="14"/>
  <c r="AH64" i="55"/>
  <c r="AH14" i="55" s="1"/>
  <c r="J93" i="31"/>
  <c r="BR83" i="17"/>
  <c r="BW94" i="17"/>
  <c r="BW88" i="17"/>
  <c r="BI1041" i="14"/>
  <c r="V20" i="65"/>
  <c r="W92" i="65"/>
  <c r="Y96" i="65"/>
  <c r="BK1040" i="14"/>
  <c r="BJ1040" i="14"/>
  <c r="BF1040" i="14"/>
  <c r="BF1041" i="14"/>
  <c r="BJ1041" i="14"/>
  <c r="BK1041" i="14"/>
  <c r="Y95" i="65"/>
  <c r="Y89" i="65"/>
  <c r="Y93" i="65"/>
  <c r="BV92" i="17"/>
  <c r="BL647" i="14"/>
  <c r="BW766" i="14"/>
  <c r="BY766" i="14" s="1"/>
  <c r="CB766" i="14"/>
  <c r="CD766" i="14" s="1"/>
  <c r="CF766" i="14" s="1"/>
  <c r="BW861" i="14"/>
  <c r="BY861" i="14" s="1"/>
  <c r="CB861" i="14"/>
  <c r="CD861" i="14" s="1"/>
  <c r="CF861" i="14" s="1"/>
  <c r="CB829" i="14"/>
  <c r="CD829" i="14" s="1"/>
  <c r="CF829" i="14" s="1"/>
  <c r="BW829" i="14"/>
  <c r="BY829" i="14" s="1"/>
  <c r="BW781" i="14"/>
  <c r="BY781" i="14" s="1"/>
  <c r="CB781" i="14"/>
  <c r="CD781" i="14" s="1"/>
  <c r="CF781" i="14" s="1"/>
  <c r="CB716" i="14"/>
  <c r="CD716" i="14" s="1"/>
  <c r="CF716" i="14" s="1"/>
  <c r="CB700" i="14"/>
  <c r="CD700" i="14" s="1"/>
  <c r="CF700" i="14" s="1"/>
  <c r="BW700" i="14"/>
  <c r="BY700" i="14" s="1"/>
  <c r="CB815" i="14"/>
  <c r="CD815" i="14" s="1"/>
  <c r="CF815" i="14" s="1"/>
  <c r="BW743" i="14"/>
  <c r="BY743" i="14" s="1"/>
  <c r="CB743" i="14"/>
  <c r="CD743" i="14" s="1"/>
  <c r="CF743" i="14" s="1"/>
  <c r="CB727" i="14"/>
  <c r="CD727" i="14" s="1"/>
  <c r="CF727" i="14" s="1"/>
  <c r="BW727" i="14"/>
  <c r="BY727" i="14" s="1"/>
  <c r="BW852" i="14"/>
  <c r="BY852" i="14" s="1"/>
  <c r="CB852" i="14"/>
  <c r="CD852" i="14" s="1"/>
  <c r="CF852" i="14" s="1"/>
  <c r="BW836" i="14"/>
  <c r="BY836" i="14" s="1"/>
  <c r="BW804" i="14"/>
  <c r="BY804" i="14" s="1"/>
  <c r="CB804" i="14"/>
  <c r="CD804" i="14" s="1"/>
  <c r="CF804" i="14" s="1"/>
  <c r="BW724" i="14"/>
  <c r="BY724" i="14" s="1"/>
  <c r="CB724" i="14"/>
  <c r="CD724" i="14" s="1"/>
  <c r="CF724" i="14" s="1"/>
  <c r="BW810" i="14"/>
  <c r="BY810" i="14" s="1"/>
  <c r="CB810" i="14"/>
  <c r="CD810" i="14" s="1"/>
  <c r="CF810" i="14" s="1"/>
  <c r="CB794" i="14"/>
  <c r="CD794" i="14" s="1"/>
  <c r="CF794" i="14" s="1"/>
  <c r="BW794" i="14"/>
  <c r="BY794" i="14" s="1"/>
  <c r="CB838" i="14"/>
  <c r="CD838" i="14" s="1"/>
  <c r="CF838" i="14" s="1"/>
  <c r="BW838" i="14"/>
  <c r="BY838" i="14" s="1"/>
  <c r="CB710" i="14"/>
  <c r="CD710" i="14" s="1"/>
  <c r="CF710" i="14" s="1"/>
  <c r="BW710" i="14"/>
  <c r="BY710" i="14" s="1"/>
  <c r="CB987" i="14"/>
  <c r="CD987" i="14" s="1"/>
  <c r="CF987" i="14" s="1"/>
  <c r="BW987" i="14"/>
  <c r="BY987" i="14" s="1"/>
  <c r="BW864" i="14"/>
  <c r="BY864" i="14" s="1"/>
  <c r="CB864" i="14"/>
  <c r="CD864" i="14" s="1"/>
  <c r="CF864" i="14" s="1"/>
  <c r="CB832" i="14"/>
  <c r="CD832" i="14" s="1"/>
  <c r="CF832" i="14" s="1"/>
  <c r="CB816" i="14"/>
  <c r="CD816" i="14" s="1"/>
  <c r="CF816" i="14" s="1"/>
  <c r="BW816" i="14"/>
  <c r="BY816" i="14" s="1"/>
  <c r="BW784" i="14"/>
  <c r="BY784" i="14" s="1"/>
  <c r="CB784" i="14"/>
  <c r="CD784" i="14" s="1"/>
  <c r="CF784" i="14" s="1"/>
  <c r="BW768" i="14"/>
  <c r="BY768" i="14" s="1"/>
  <c r="CB768" i="14"/>
  <c r="CD768" i="14" s="1"/>
  <c r="CF768" i="14" s="1"/>
  <c r="CB696" i="14"/>
  <c r="CD696" i="14" s="1"/>
  <c r="CF696" i="14" s="1"/>
  <c r="BW696" i="14"/>
  <c r="BY696" i="14" s="1"/>
  <c r="BW870" i="14"/>
  <c r="BY870" i="14" s="1"/>
  <c r="CB870" i="14"/>
  <c r="CD870" i="14" s="1"/>
  <c r="CF870" i="14" s="1"/>
  <c r="CB939" i="14"/>
  <c r="CD939" i="14" s="1"/>
  <c r="CF939" i="14" s="1"/>
  <c r="BW939" i="14"/>
  <c r="BY939" i="14" s="1"/>
  <c r="BW875" i="14"/>
  <c r="BY875" i="14" s="1"/>
  <c r="CB875" i="14"/>
  <c r="CD875" i="14" s="1"/>
  <c r="CF875" i="14" s="1"/>
  <c r="CB811" i="14"/>
  <c r="CD811" i="14" s="1"/>
  <c r="CF811" i="14" s="1"/>
  <c r="BW811" i="14"/>
  <c r="BY811" i="14" s="1"/>
  <c r="BW903" i="14"/>
  <c r="BY903" i="14" s="1"/>
  <c r="CB903" i="14"/>
  <c r="CD903" i="14" s="1"/>
  <c r="CF903" i="14" s="1"/>
  <c r="BW871" i="14"/>
  <c r="BY871" i="14" s="1"/>
  <c r="CB871" i="14"/>
  <c r="CD871" i="14" s="1"/>
  <c r="CF871" i="14" s="1"/>
  <c r="BW796" i="14"/>
  <c r="BY796" i="14" s="1"/>
  <c r="BW825" i="14"/>
  <c r="BY825" i="14" s="1"/>
  <c r="CB718" i="14"/>
  <c r="CD718" i="14" s="1"/>
  <c r="CF718" i="14" s="1"/>
  <c r="BW718" i="14"/>
  <c r="BY718" i="14" s="1"/>
  <c r="CB941" i="14"/>
  <c r="CD941" i="14" s="1"/>
  <c r="CF941" i="14" s="1"/>
  <c r="BW707" i="14"/>
  <c r="BY707" i="14" s="1"/>
  <c r="BW856" i="14"/>
  <c r="BY856" i="14" s="1"/>
  <c r="CB856" i="14"/>
  <c r="CD856" i="14" s="1"/>
  <c r="CF856" i="14" s="1"/>
  <c r="CB792" i="14"/>
  <c r="CD792" i="14" s="1"/>
  <c r="CF792" i="14" s="1"/>
  <c r="BW792" i="14"/>
  <c r="BY792" i="14" s="1"/>
  <c r="BW736" i="14"/>
  <c r="BY736" i="14" s="1"/>
  <c r="CB736" i="14"/>
  <c r="CD736" i="14" s="1"/>
  <c r="CF736" i="14" s="1"/>
  <c r="CB704" i="14"/>
  <c r="CD704" i="14" s="1"/>
  <c r="CF704" i="14" s="1"/>
  <c r="BW783" i="14"/>
  <c r="BY783" i="14" s="1"/>
  <c r="CB783" i="14"/>
  <c r="CD783" i="14" s="1"/>
  <c r="CF783" i="14" s="1"/>
  <c r="CB767" i="14"/>
  <c r="CD767" i="14" s="1"/>
  <c r="CF767" i="14" s="1"/>
  <c r="CB719" i="14"/>
  <c r="CD719" i="14" s="1"/>
  <c r="CF719" i="14" s="1"/>
  <c r="BW719" i="14"/>
  <c r="BY719" i="14" s="1"/>
  <c r="CB708" i="14"/>
  <c r="CD708" i="14" s="1"/>
  <c r="CF708" i="14" s="1"/>
  <c r="BW708" i="14"/>
  <c r="BY708" i="14" s="1"/>
  <c r="CB798" i="14"/>
  <c r="CD798" i="14" s="1"/>
  <c r="CF798" i="14" s="1"/>
  <c r="BW798" i="14"/>
  <c r="BY798" i="14" s="1"/>
  <c r="BW890" i="14"/>
  <c r="BY890" i="14" s="1"/>
  <c r="CB890" i="14"/>
  <c r="CD890" i="14" s="1"/>
  <c r="CF890" i="14" s="1"/>
  <c r="BW778" i="14"/>
  <c r="BY778" i="14" s="1"/>
  <c r="CB778" i="14"/>
  <c r="CD778" i="14" s="1"/>
  <c r="CF778" i="14" s="1"/>
  <c r="BW762" i="14"/>
  <c r="BY762" i="14" s="1"/>
  <c r="CB762" i="14"/>
  <c r="CD762" i="14" s="1"/>
  <c r="CF762" i="14" s="1"/>
  <c r="CB746" i="14"/>
  <c r="CD746" i="14" s="1"/>
  <c r="CF746" i="14" s="1"/>
  <c r="BW746" i="14"/>
  <c r="BY746" i="14" s="1"/>
  <c r="BW690" i="14"/>
  <c r="BY690" i="14" s="1"/>
  <c r="CB690" i="14"/>
  <c r="CD690" i="14" s="1"/>
  <c r="CF690" i="14" s="1"/>
  <c r="BW949" i="14"/>
  <c r="BY949" i="14" s="1"/>
  <c r="CB949" i="14"/>
  <c r="CD949" i="14" s="1"/>
  <c r="CF949" i="14" s="1"/>
  <c r="BW930" i="14"/>
  <c r="BY930" i="14" s="1"/>
  <c r="CB930" i="14"/>
  <c r="CD930" i="14" s="1"/>
  <c r="CF930" i="14" s="1"/>
  <c r="BW786" i="14"/>
  <c r="BY786" i="14" s="1"/>
  <c r="CB786" i="14"/>
  <c r="CD786" i="14" s="1"/>
  <c r="CF786" i="14" s="1"/>
  <c r="BW698" i="14"/>
  <c r="BY698" i="14" s="1"/>
  <c r="CB698" i="14"/>
  <c r="CD698" i="14" s="1"/>
  <c r="CF698" i="14" s="1"/>
  <c r="BW790" i="14"/>
  <c r="BY790" i="14" s="1"/>
  <c r="CB790" i="14"/>
  <c r="CD790" i="14" s="1"/>
  <c r="CF790" i="14" s="1"/>
  <c r="CB758" i="14"/>
  <c r="CD758" i="14" s="1"/>
  <c r="CF758" i="14" s="1"/>
  <c r="CB915" i="14"/>
  <c r="CD915" i="14" s="1"/>
  <c r="CF915" i="14" s="1"/>
  <c r="BW915" i="14"/>
  <c r="BY915" i="14" s="1"/>
  <c r="BW867" i="14"/>
  <c r="BY867" i="14" s="1"/>
  <c r="CB867" i="14"/>
  <c r="CD867" i="14" s="1"/>
  <c r="CF867" i="14" s="1"/>
  <c r="CB835" i="14"/>
  <c r="CD835" i="14" s="1"/>
  <c r="CF835" i="14" s="1"/>
  <c r="BW787" i="14"/>
  <c r="BY787" i="14" s="1"/>
  <c r="CB787" i="14"/>
  <c r="CD787" i="14" s="1"/>
  <c r="CF787" i="14" s="1"/>
  <c r="BW648" i="14"/>
  <c r="CB648" i="14"/>
  <c r="CD648" i="14" s="1"/>
  <c r="CB592" i="14"/>
  <c r="CD592" i="14" s="1"/>
  <c r="CB645" i="14"/>
  <c r="CD645" i="14" s="1"/>
  <c r="BW645" i="14"/>
  <c r="CB549" i="14"/>
  <c r="CD549" i="14" s="1"/>
  <c r="CB668" i="14"/>
  <c r="CD668" i="14" s="1"/>
  <c r="BW668" i="14"/>
  <c r="CB628" i="14"/>
  <c r="CD628" i="14" s="1"/>
  <c r="BW628" i="14"/>
  <c r="BW685" i="14"/>
  <c r="BW680" i="14"/>
  <c r="CB680" i="14"/>
  <c r="CD680" i="14" s="1"/>
  <c r="BW672" i="14"/>
  <c r="CB672" i="14"/>
  <c r="CD672" i="14" s="1"/>
  <c r="BW608" i="14"/>
  <c r="CB608" i="14"/>
  <c r="CD608" i="14" s="1"/>
  <c r="BW584" i="14"/>
  <c r="CB584" i="14"/>
  <c r="CD584" i="14" s="1"/>
  <c r="BW576" i="14"/>
  <c r="CB576" i="14"/>
  <c r="CD576" i="14" s="1"/>
  <c r="BW552" i="14"/>
  <c r="BW544" i="14"/>
  <c r="CB536" i="14"/>
  <c r="CD536" i="14" s="1"/>
  <c r="BW536" i="14"/>
  <c r="CB528" i="14"/>
  <c r="CD528" i="14" s="1"/>
  <c r="CC659" i="14"/>
  <c r="CE659" i="14" s="1"/>
  <c r="BX659" i="14"/>
  <c r="BW659" i="14"/>
  <c r="CB659" i="14"/>
  <c r="CD659" i="14" s="1"/>
  <c r="BX665" i="14"/>
  <c r="CC665" i="14"/>
  <c r="CE665" i="14" s="1"/>
  <c r="CC633" i="14"/>
  <c r="CE633" i="14" s="1"/>
  <c r="BX633" i="14"/>
  <c r="BW585" i="14"/>
  <c r="CB585" i="14"/>
  <c r="CD585" i="14" s="1"/>
  <c r="CB662" i="14"/>
  <c r="CD662" i="14" s="1"/>
  <c r="BW638" i="14"/>
  <c r="CB638" i="14"/>
  <c r="CD638" i="14" s="1"/>
  <c r="BW606" i="14"/>
  <c r="CB606" i="14"/>
  <c r="CD606" i="14" s="1"/>
  <c r="CB590" i="14"/>
  <c r="CD590" i="14" s="1"/>
  <c r="BW590" i="14"/>
  <c r="BW582" i="14"/>
  <c r="CB582" i="14"/>
  <c r="CD582" i="14" s="1"/>
  <c r="BW574" i="14"/>
  <c r="CB574" i="14"/>
  <c r="CD574" i="14" s="1"/>
  <c r="BW566" i="14"/>
  <c r="CB566" i="14"/>
  <c r="CD566" i="14" s="1"/>
  <c r="BW526" i="14"/>
  <c r="CB526" i="14"/>
  <c r="CD526" i="14" s="1"/>
  <c r="BW518" i="14"/>
  <c r="CB518" i="14"/>
  <c r="CD518" i="14" s="1"/>
  <c r="CC529" i="14"/>
  <c r="CE529" i="14" s="1"/>
  <c r="BX529" i="14"/>
  <c r="BW565" i="14"/>
  <c r="CB565" i="14"/>
  <c r="CD565" i="14" s="1"/>
  <c r="BW684" i="14"/>
  <c r="CB684" i="14"/>
  <c r="CD684" i="14" s="1"/>
  <c r="CB676" i="14"/>
  <c r="CD676" i="14" s="1"/>
  <c r="BW676" i="14"/>
  <c r="CB588" i="14"/>
  <c r="CD588" i="14" s="1"/>
  <c r="BW588" i="14"/>
  <c r="CB580" i="14"/>
  <c r="CD580" i="14" s="1"/>
  <c r="BW580" i="14"/>
  <c r="CB572" i="14"/>
  <c r="CD572" i="14" s="1"/>
  <c r="BW572" i="14"/>
  <c r="CB540" i="14"/>
  <c r="CD540" i="14" s="1"/>
  <c r="BW540" i="14"/>
  <c r="BW516" i="14"/>
  <c r="CB516" i="14"/>
  <c r="CD516" i="14" s="1"/>
  <c r="BW508" i="14"/>
  <c r="CB508" i="14"/>
  <c r="CD508" i="14" s="1"/>
  <c r="CC675" i="14"/>
  <c r="CE675" i="14" s="1"/>
  <c r="BX675" i="14"/>
  <c r="BX681" i="14"/>
  <c r="CC681" i="14"/>
  <c r="CE681" i="14" s="1"/>
  <c r="CC649" i="14"/>
  <c r="CE649" i="14" s="1"/>
  <c r="BX649" i="14"/>
  <c r="CC585" i="14"/>
  <c r="CE585" i="14" s="1"/>
  <c r="BX585" i="14"/>
  <c r="BX553" i="14"/>
  <c r="CC553" i="14"/>
  <c r="CE553" i="14" s="1"/>
  <c r="BW529" i="14"/>
  <c r="CB529" i="14"/>
  <c r="CD529" i="14" s="1"/>
  <c r="BW550" i="14"/>
  <c r="CB550" i="14"/>
  <c r="CD550" i="14" s="1"/>
  <c r="CC609" i="14"/>
  <c r="CE609" i="14" s="1"/>
  <c r="BX609" i="14"/>
  <c r="CC577" i="14"/>
  <c r="CE577" i="14" s="1"/>
  <c r="BX577" i="14"/>
  <c r="CC545" i="14"/>
  <c r="CE545" i="14" s="1"/>
  <c r="BX545" i="14"/>
  <c r="BW545" i="14"/>
  <c r="CB545" i="14"/>
  <c r="CD545" i="14" s="1"/>
  <c r="BW682" i="14"/>
  <c r="CB682" i="14"/>
  <c r="CD682" i="14" s="1"/>
  <c r="BW666" i="14"/>
  <c r="BW658" i="14"/>
  <c r="CB658" i="14"/>
  <c r="CD658" i="14" s="1"/>
  <c r="CB618" i="14"/>
  <c r="CD618" i="14" s="1"/>
  <c r="BW618" i="14"/>
  <c r="BW610" i="14"/>
  <c r="CB610" i="14"/>
  <c r="CD610" i="14" s="1"/>
  <c r="CB578" i="14"/>
  <c r="CD578" i="14" s="1"/>
  <c r="BW578" i="14"/>
  <c r="CB554" i="14"/>
  <c r="CD554" i="14" s="1"/>
  <c r="BW554" i="14"/>
  <c r="CB519" i="14"/>
  <c r="CD519" i="14" s="1"/>
  <c r="BW519" i="14"/>
  <c r="BW665" i="14"/>
  <c r="CB665" i="14"/>
  <c r="CD665" i="14" s="1"/>
  <c r="CB649" i="14"/>
  <c r="CD649" i="14" s="1"/>
  <c r="BW649" i="14"/>
  <c r="BW633" i="14"/>
  <c r="CB633" i="14"/>
  <c r="CD633" i="14" s="1"/>
  <c r="CB553" i="14"/>
  <c r="CD553" i="14" s="1"/>
  <c r="BW553" i="14"/>
  <c r="BW570" i="14"/>
  <c r="CB570" i="14"/>
  <c r="CD570" i="14" s="1"/>
  <c r="CC519" i="14"/>
  <c r="CE519" i="14" s="1"/>
  <c r="BX519" i="14"/>
  <c r="BL579" i="14"/>
  <c r="BI1037" i="14"/>
  <c r="BF1037" i="14"/>
  <c r="BJ1037" i="14"/>
  <c r="BL655" i="14"/>
  <c r="BL639" i="14"/>
  <c r="BK1037" i="14"/>
  <c r="V14" i="65"/>
  <c r="BL667" i="14"/>
  <c r="BL683" i="14"/>
  <c r="BL619" i="14"/>
  <c r="BL571" i="14"/>
  <c r="BL555" i="14"/>
  <c r="BL929" i="14"/>
  <c r="BL737" i="14"/>
  <c r="BL817" i="14"/>
  <c r="CG817" i="14" s="1"/>
  <c r="BL752" i="14"/>
  <c r="Y97" i="65"/>
  <c r="D56" i="57"/>
  <c r="E56" i="57" s="1"/>
  <c r="F46" i="46"/>
  <c r="AK1018" i="14"/>
  <c r="AM1018" i="14" s="1"/>
  <c r="AG1018" i="14"/>
  <c r="AL840" i="14"/>
  <c r="AM840" i="14" s="1"/>
  <c r="AG840" i="14"/>
  <c r="AL823" i="14"/>
  <c r="AM823" i="14" s="1"/>
  <c r="AG823" i="14"/>
  <c r="G45" i="57"/>
  <c r="H45" i="57" s="1"/>
  <c r="G149" i="57"/>
  <c r="AD563" i="14"/>
  <c r="J55" i="17"/>
  <c r="G18" i="17"/>
  <c r="H55" i="17"/>
  <c r="J52" i="17"/>
  <c r="J15" i="17" s="1"/>
  <c r="G15" i="17"/>
  <c r="F157" i="57"/>
  <c r="AD556" i="14"/>
  <c r="G25" i="65"/>
  <c r="J62" i="65"/>
  <c r="I50" i="17"/>
  <c r="H50" i="17"/>
  <c r="F13" i="17"/>
  <c r="C157" i="57"/>
  <c r="U19" i="63"/>
  <c r="S19" i="63" s="1"/>
  <c r="V19" i="63" s="1"/>
  <c r="S78" i="63"/>
  <c r="D36" i="11"/>
  <c r="D37" i="11" s="1"/>
  <c r="AL553" i="14"/>
  <c r="AM553" i="14" s="1"/>
  <c r="CG553" i="14" s="1"/>
  <c r="AG553" i="14"/>
  <c r="AK902" i="14"/>
  <c r="AM902" i="14" s="1"/>
  <c r="AG902" i="14"/>
  <c r="H88" i="65"/>
  <c r="I88" i="65"/>
  <c r="F84" i="65"/>
  <c r="F99" i="65"/>
  <c r="AD661" i="14"/>
  <c r="AD561" i="14"/>
  <c r="G19" i="17"/>
  <c r="J56" i="17"/>
  <c r="J19" i="17" s="1"/>
  <c r="I60" i="65"/>
  <c r="H60" i="65"/>
  <c r="F23" i="65"/>
  <c r="F12" i="17"/>
  <c r="I49" i="17"/>
  <c r="H49" i="17"/>
  <c r="F38" i="46"/>
  <c r="F13" i="46" s="1"/>
  <c r="D48" i="57"/>
  <c r="E48" i="57" s="1"/>
  <c r="I53" i="17"/>
  <c r="H53" i="17"/>
  <c r="F16" i="17"/>
  <c r="E17" i="46"/>
  <c r="H54" i="17"/>
  <c r="N54" i="17" s="1"/>
  <c r="F17" i="17"/>
  <c r="I54" i="17"/>
  <c r="AD669" i="14"/>
  <c r="AD630" i="14"/>
  <c r="M15" i="57" s="1"/>
  <c r="N15" i="57" s="1"/>
  <c r="AD547" i="14"/>
  <c r="C43" i="57"/>
  <c r="C58" i="57"/>
  <c r="G44" i="57"/>
  <c r="H44" i="57" s="1"/>
  <c r="G23" i="65"/>
  <c r="J60" i="65"/>
  <c r="E13" i="46"/>
  <c r="G21" i="65"/>
  <c r="J58" i="65"/>
  <c r="E15" i="46"/>
  <c r="U9" i="63"/>
  <c r="S68" i="63"/>
  <c r="AK677" i="14"/>
  <c r="AG677" i="14"/>
  <c r="AL808" i="14"/>
  <c r="AM808" i="14" s="1"/>
  <c r="AG808" i="14"/>
  <c r="AL873" i="14"/>
  <c r="AM873" i="14" s="1"/>
  <c r="AG873" i="14"/>
  <c r="AD587" i="14"/>
  <c r="G155" i="57"/>
  <c r="AL763" i="14"/>
  <c r="AM763" i="14" s="1"/>
  <c r="AG763" i="14"/>
  <c r="H54" i="57"/>
  <c r="F43" i="57"/>
  <c r="AD520" i="14"/>
  <c r="F152" i="57"/>
  <c r="AD605" i="14"/>
  <c r="I153" i="57"/>
  <c r="K153" i="57" s="1"/>
  <c r="E18" i="46"/>
  <c r="E22" i="46"/>
  <c r="F42" i="62"/>
  <c r="F57" i="62"/>
  <c r="F9" i="62"/>
  <c r="BL595" i="14"/>
  <c r="J82" i="31"/>
  <c r="H143" i="31"/>
  <c r="F143" i="31"/>
  <c r="AL1024" i="14"/>
  <c r="AM1024" i="14" s="1"/>
  <c r="AG1024" i="14"/>
  <c r="AL837" i="14"/>
  <c r="AM837" i="14" s="1"/>
  <c r="AG837" i="14"/>
  <c r="AD637" i="14"/>
  <c r="L154" i="57"/>
  <c r="N154" i="57" s="1"/>
  <c r="M150" i="57"/>
  <c r="N150" i="57" s="1"/>
  <c r="AD644" i="14"/>
  <c r="G151" i="57"/>
  <c r="AD583" i="14"/>
  <c r="AD678" i="14"/>
  <c r="G19" i="65"/>
  <c r="J56" i="65"/>
  <c r="H56" i="65"/>
  <c r="J61" i="17"/>
  <c r="J24" i="17" s="1"/>
  <c r="G24" i="17"/>
  <c r="F14" i="65"/>
  <c r="H51" i="65"/>
  <c r="I51" i="65"/>
  <c r="C156" i="57"/>
  <c r="E156" i="57" s="1"/>
  <c r="F55" i="63"/>
  <c r="F21" i="63" s="1"/>
  <c r="F21" i="61"/>
  <c r="W78" i="62"/>
  <c r="V78" i="62"/>
  <c r="C155" i="31"/>
  <c r="D58" i="11"/>
  <c r="E58" i="11" s="1"/>
  <c r="N48" i="57"/>
  <c r="AK980" i="14"/>
  <c r="AM980" i="14" s="1"/>
  <c r="AG980" i="14"/>
  <c r="AL881" i="14"/>
  <c r="AM881" i="14" s="1"/>
  <c r="AG881" i="14"/>
  <c r="L58" i="57"/>
  <c r="N49" i="57"/>
  <c r="L43" i="57"/>
  <c r="AD577" i="14"/>
  <c r="F155" i="57"/>
  <c r="AD589" i="14"/>
  <c r="J151" i="57"/>
  <c r="AD603" i="14"/>
  <c r="I154" i="57"/>
  <c r="AD593" i="14"/>
  <c r="C159" i="57"/>
  <c r="E159" i="57" s="1"/>
  <c r="F22" i="65"/>
  <c r="H59" i="65"/>
  <c r="I59" i="65"/>
  <c r="H52" i="17"/>
  <c r="F15" i="17"/>
  <c r="I52" i="17"/>
  <c r="F77" i="11"/>
  <c r="I72" i="11"/>
  <c r="F43" i="63"/>
  <c r="F9" i="61"/>
  <c r="F57" i="61"/>
  <c r="F42" i="61"/>
  <c r="H62" i="65"/>
  <c r="I62" i="65"/>
  <c r="F25" i="65"/>
  <c r="C161" i="57"/>
  <c r="E161" i="57" s="1"/>
  <c r="F39" i="46"/>
  <c r="D49" i="57"/>
  <c r="E49" i="57" s="1"/>
  <c r="F40" i="46"/>
  <c r="D40" i="46" s="1"/>
  <c r="AD679" i="14"/>
  <c r="L155" i="57"/>
  <c r="H75" i="11"/>
  <c r="I75" i="11"/>
  <c r="K75" i="11" s="1"/>
  <c r="AD681" i="14"/>
  <c r="M155" i="57"/>
  <c r="H84" i="17"/>
  <c r="N84" i="17" s="1"/>
  <c r="J84" i="17"/>
  <c r="K84" i="17" s="1"/>
  <c r="G49" i="57"/>
  <c r="H49" i="57" s="1"/>
  <c r="AD675" i="14"/>
  <c r="G62" i="17"/>
  <c r="G47" i="17"/>
  <c r="G11" i="17"/>
  <c r="J48" i="17"/>
  <c r="E21" i="46"/>
  <c r="G21" i="17"/>
  <c r="J58" i="17"/>
  <c r="J21" i="17" s="1"/>
  <c r="D54" i="57"/>
  <c r="E54" i="57" s="1"/>
  <c r="F44" i="46"/>
  <c r="F19" i="46" s="1"/>
  <c r="G20" i="17"/>
  <c r="J57" i="17"/>
  <c r="J20" i="17" s="1"/>
  <c r="E10" i="46"/>
  <c r="J114" i="57"/>
  <c r="S74" i="63"/>
  <c r="U15" i="63"/>
  <c r="S15" i="63" s="1"/>
  <c r="V15" i="63" s="1"/>
  <c r="U21" i="63"/>
  <c r="S21" i="63" s="1"/>
  <c r="V21" i="63" s="1"/>
  <c r="U8" i="62"/>
  <c r="AL855" i="14"/>
  <c r="AM855" i="14" s="1"/>
  <c r="AG855" i="14"/>
  <c r="AL779" i="14"/>
  <c r="AM779" i="14" s="1"/>
  <c r="AG779" i="14"/>
  <c r="AD670" i="14"/>
  <c r="M13" i="57" s="1"/>
  <c r="H52" i="65"/>
  <c r="I52" i="65"/>
  <c r="F15" i="65"/>
  <c r="AD560" i="14"/>
  <c r="D160" i="57"/>
  <c r="E160" i="57" s="1"/>
  <c r="G14" i="17"/>
  <c r="J51" i="17"/>
  <c r="J14" i="17" s="1"/>
  <c r="E19" i="46"/>
  <c r="U11" i="63"/>
  <c r="S11" i="63" s="1"/>
  <c r="V11" i="63" s="1"/>
  <c r="S70" i="63"/>
  <c r="Y86" i="65"/>
  <c r="T62" i="55"/>
  <c r="Q77" i="11"/>
  <c r="W89" i="65"/>
  <c r="W93" i="65"/>
  <c r="AL1004" i="14"/>
  <c r="AM1004" i="14" s="1"/>
  <c r="AG1004" i="14"/>
  <c r="AL891" i="14"/>
  <c r="AM891" i="14" s="1"/>
  <c r="AG891" i="14"/>
  <c r="AK712" i="14"/>
  <c r="AM712" i="14" s="1"/>
  <c r="AG712" i="14"/>
  <c r="AD513" i="14"/>
  <c r="F149" i="57"/>
  <c r="G156" i="57"/>
  <c r="H156" i="57" s="1"/>
  <c r="AD532" i="14"/>
  <c r="D152" i="57"/>
  <c r="E152" i="57" s="1"/>
  <c r="F36" i="46"/>
  <c r="F11" i="46" s="1"/>
  <c r="D46" i="57"/>
  <c r="E46" i="57" s="1"/>
  <c r="H57" i="65"/>
  <c r="I57" i="65"/>
  <c r="F20" i="65"/>
  <c r="F21" i="65"/>
  <c r="I58" i="65"/>
  <c r="H58" i="65"/>
  <c r="AL982" i="14"/>
  <c r="AM982" i="14" s="1"/>
  <c r="AG982" i="14"/>
  <c r="AL938" i="14"/>
  <c r="AM938" i="14" s="1"/>
  <c r="AG938" i="14"/>
  <c r="AE1037" i="14"/>
  <c r="AD674" i="14"/>
  <c r="AD654" i="14"/>
  <c r="L161" i="57"/>
  <c r="F154" i="57"/>
  <c r="H154" i="57" s="1"/>
  <c r="AD525" i="14"/>
  <c r="G12" i="17"/>
  <c r="J49" i="17"/>
  <c r="J12" i="17" s="1"/>
  <c r="G20" i="65"/>
  <c r="J57" i="65"/>
  <c r="F12" i="65"/>
  <c r="I49" i="65"/>
  <c r="F48" i="65"/>
  <c r="H49" i="65"/>
  <c r="F63" i="65"/>
  <c r="D45" i="57"/>
  <c r="E45" i="57" s="1"/>
  <c r="F35" i="46"/>
  <c r="F10" i="46" s="1"/>
  <c r="F21" i="17"/>
  <c r="H58" i="17"/>
  <c r="I58" i="17"/>
  <c r="I53" i="65"/>
  <c r="F16" i="65"/>
  <c r="H53" i="65"/>
  <c r="I54" i="65"/>
  <c r="H54" i="65"/>
  <c r="F17" i="65"/>
  <c r="D114" i="57"/>
  <c r="Y114" i="57" s="1"/>
  <c r="D129" i="57"/>
  <c r="F47" i="46"/>
  <c r="D57" i="57"/>
  <c r="E57" i="57" s="1"/>
  <c r="G16" i="17"/>
  <c r="J53" i="17"/>
  <c r="J16" i="17" s="1"/>
  <c r="C154" i="57"/>
  <c r="AL617" i="14"/>
  <c r="AM617" i="14" s="1"/>
  <c r="AG617" i="14"/>
  <c r="AL625" i="14"/>
  <c r="AM625" i="14" s="1"/>
  <c r="AG625" i="14"/>
  <c r="AK1005" i="14"/>
  <c r="AM1005" i="14" s="1"/>
  <c r="AG1005" i="14"/>
  <c r="M47" i="57"/>
  <c r="N47" i="57" s="1"/>
  <c r="AL788" i="14"/>
  <c r="AM788" i="14" s="1"/>
  <c r="AG788" i="14"/>
  <c r="J85" i="65"/>
  <c r="K85" i="65" s="1"/>
  <c r="H85" i="65"/>
  <c r="N85" i="65" s="1"/>
  <c r="AD620" i="14"/>
  <c r="I148" i="57"/>
  <c r="AD564" i="14"/>
  <c r="K54" i="57"/>
  <c r="I43" i="57"/>
  <c r="G153" i="57"/>
  <c r="AD523" i="14"/>
  <c r="F148" i="57"/>
  <c r="AD573" i="14"/>
  <c r="G48" i="65"/>
  <c r="G63" i="65"/>
  <c r="J49" i="65"/>
  <c r="G12" i="65"/>
  <c r="J59" i="17"/>
  <c r="J22" i="17" s="1"/>
  <c r="G22" i="17"/>
  <c r="AH60" i="65"/>
  <c r="E11" i="46"/>
  <c r="D157" i="57"/>
  <c r="F46" i="63"/>
  <c r="F12" i="63" s="1"/>
  <c r="F12" i="61"/>
  <c r="AL948" i="14"/>
  <c r="AM948" i="14" s="1"/>
  <c r="AG948" i="14"/>
  <c r="AL922" i="14"/>
  <c r="AM922" i="14" s="1"/>
  <c r="AG922" i="14"/>
  <c r="AK737" i="14"/>
  <c r="AM737" i="14" s="1"/>
  <c r="CG737" i="14" s="1"/>
  <c r="AG737" i="14"/>
  <c r="AL734" i="14"/>
  <c r="AM734" i="14" s="1"/>
  <c r="AG734" i="14"/>
  <c r="AD646" i="14"/>
  <c r="L152" i="57"/>
  <c r="N152" i="57" s="1"/>
  <c r="G48" i="57"/>
  <c r="H48" i="57" s="1"/>
  <c r="D47" i="57"/>
  <c r="E47" i="57" s="1"/>
  <c r="F37" i="46"/>
  <c r="F12" i="46" s="1"/>
  <c r="G23" i="17"/>
  <c r="H60" i="17"/>
  <c r="J60" i="17"/>
  <c r="E12" i="46"/>
  <c r="J50" i="17"/>
  <c r="J13" i="17" s="1"/>
  <c r="G13" i="17"/>
  <c r="D150" i="57"/>
  <c r="J146" i="31"/>
  <c r="BL969" i="14"/>
  <c r="AC1031" i="14"/>
  <c r="H81" i="31"/>
  <c r="H87" i="31"/>
  <c r="AL1015" i="14"/>
  <c r="AM1015" i="14" s="1"/>
  <c r="AG1015" i="14"/>
  <c r="H73" i="11"/>
  <c r="I73" i="11"/>
  <c r="K73" i="11" s="1"/>
  <c r="AD548" i="14"/>
  <c r="D155" i="57"/>
  <c r="E155" i="57" s="1"/>
  <c r="J53" i="65"/>
  <c r="G16" i="65"/>
  <c r="J158" i="57"/>
  <c r="K158" i="57" s="1"/>
  <c r="AD599" i="14"/>
  <c r="C54" i="27"/>
  <c r="C150" i="57"/>
  <c r="H56" i="17"/>
  <c r="I56" i="17"/>
  <c r="F19" i="17"/>
  <c r="C53" i="11"/>
  <c r="C60" i="11"/>
  <c r="H57" i="17"/>
  <c r="F20" i="17"/>
  <c r="I57" i="17"/>
  <c r="AL613" i="14"/>
  <c r="AM613" i="14" s="1"/>
  <c r="AG613" i="14"/>
  <c r="AK1016" i="14"/>
  <c r="AM1016" i="14" s="1"/>
  <c r="AG1016" i="14"/>
  <c r="AK1012" i="14"/>
  <c r="AM1012" i="14" s="1"/>
  <c r="AG1012" i="14"/>
  <c r="AL689" i="14"/>
  <c r="AM689" i="14" s="1"/>
  <c r="AG689" i="14"/>
  <c r="F98" i="17"/>
  <c r="H87" i="17"/>
  <c r="N87" i="17" s="1"/>
  <c r="F83" i="17"/>
  <c r="I87" i="17"/>
  <c r="I155" i="57"/>
  <c r="K155" i="57" s="1"/>
  <c r="AD626" i="14"/>
  <c r="L11" i="57" s="1"/>
  <c r="J50" i="65"/>
  <c r="G13" i="65"/>
  <c r="F42" i="46"/>
  <c r="F17" i="46" s="1"/>
  <c r="D52" i="57"/>
  <c r="E52" i="57" s="1"/>
  <c r="R52" i="57" s="1"/>
  <c r="I74" i="11"/>
  <c r="K74" i="11" s="1"/>
  <c r="H74" i="11"/>
  <c r="I48" i="17"/>
  <c r="H48" i="17"/>
  <c r="F47" i="17"/>
  <c r="F11" i="17"/>
  <c r="F62" i="17"/>
  <c r="F22" i="17"/>
  <c r="H59" i="17"/>
  <c r="I59" i="17"/>
  <c r="H50" i="65"/>
  <c r="F13" i="65"/>
  <c r="I50" i="65"/>
  <c r="C149" i="57"/>
  <c r="AG53" i="65"/>
  <c r="H61" i="17"/>
  <c r="F24" i="17"/>
  <c r="I61" i="17"/>
  <c r="F10" i="62"/>
  <c r="F69" i="63"/>
  <c r="F67" i="62"/>
  <c r="F18" i="65"/>
  <c r="H55" i="65"/>
  <c r="N55" i="65" s="1"/>
  <c r="I55" i="65"/>
  <c r="U23" i="62"/>
  <c r="AL878" i="14"/>
  <c r="AM878" i="14" s="1"/>
  <c r="AG878" i="14"/>
  <c r="AD541" i="14"/>
  <c r="F159" i="57"/>
  <c r="H159" i="57" s="1"/>
  <c r="M149" i="57"/>
  <c r="N149" i="57" s="1"/>
  <c r="AD652" i="14"/>
  <c r="E33" i="46"/>
  <c r="E9" i="46"/>
  <c r="E48" i="46"/>
  <c r="G22" i="65"/>
  <c r="J59" i="65"/>
  <c r="F43" i="46"/>
  <c r="F18" i="46" s="1"/>
  <c r="D53" i="57"/>
  <c r="E53" i="57" s="1"/>
  <c r="F73" i="63"/>
  <c r="F14" i="62"/>
  <c r="V79" i="61"/>
  <c r="W79" i="61"/>
  <c r="AK629" i="14"/>
  <c r="AM629" i="14" s="1"/>
  <c r="AG629" i="14"/>
  <c r="L160" i="57"/>
  <c r="N160" i="57" s="1"/>
  <c r="AL799" i="14"/>
  <c r="AM799" i="14" s="1"/>
  <c r="AG799" i="14"/>
  <c r="AD524" i="14"/>
  <c r="F153" i="57"/>
  <c r="AD653" i="14"/>
  <c r="H51" i="17"/>
  <c r="I51" i="17"/>
  <c r="F14" i="17"/>
  <c r="G24" i="65"/>
  <c r="H61" i="65"/>
  <c r="J61" i="65"/>
  <c r="J52" i="65"/>
  <c r="J15" i="65" s="1"/>
  <c r="G15" i="65"/>
  <c r="C44" i="27"/>
  <c r="G14" i="65"/>
  <c r="J51" i="65"/>
  <c r="G129" i="57"/>
  <c r="G114" i="57"/>
  <c r="Y116" i="57" s="1"/>
  <c r="S25" i="65"/>
  <c r="Y62" i="65"/>
  <c r="Y25" i="65" s="1"/>
  <c r="BL621" i="14"/>
  <c r="AG62" i="55"/>
  <c r="AF62" i="55" s="1"/>
  <c r="G146" i="31"/>
  <c r="BL605" i="14"/>
  <c r="G86" i="31"/>
  <c r="I84" i="57"/>
  <c r="AG64" i="55"/>
  <c r="G148" i="31"/>
  <c r="BL557" i="14"/>
  <c r="CG557" i="14" s="1"/>
  <c r="S68" i="55"/>
  <c r="E152" i="31"/>
  <c r="BL525" i="14"/>
  <c r="F85" i="57"/>
  <c r="E87" i="31"/>
  <c r="E119" i="31"/>
  <c r="S40" i="55"/>
  <c r="BL509" i="14"/>
  <c r="E81" i="31"/>
  <c r="D52" i="31"/>
  <c r="F79" i="57"/>
  <c r="D33" i="31"/>
  <c r="L33" i="31" s="1"/>
  <c r="C9" i="31"/>
  <c r="E113" i="31"/>
  <c r="S34" i="55"/>
  <c r="D9" i="31"/>
  <c r="E52" i="31"/>
  <c r="T61" i="65"/>
  <c r="X61" i="65"/>
  <c r="R24" i="65"/>
  <c r="C79" i="57"/>
  <c r="C81" i="31"/>
  <c r="C113" i="31"/>
  <c r="S17" i="65"/>
  <c r="S153" i="31"/>
  <c r="BL749" i="14"/>
  <c r="V12" i="65"/>
  <c r="D83" i="31"/>
  <c r="D81" i="57"/>
  <c r="D115" i="31"/>
  <c r="BL865" i="14"/>
  <c r="U150" i="31"/>
  <c r="U88" i="31"/>
  <c r="BL694" i="14"/>
  <c r="T81" i="31"/>
  <c r="BE17" i="17"/>
  <c r="AG673" i="14"/>
  <c r="AK673" i="14"/>
  <c r="AM673" i="14" s="1"/>
  <c r="AL827" i="14"/>
  <c r="AM827" i="14" s="1"/>
  <c r="AG827" i="14"/>
  <c r="AL733" i="14"/>
  <c r="AM733" i="14" s="1"/>
  <c r="AG733" i="14"/>
  <c r="AK757" i="14"/>
  <c r="AM757" i="14" s="1"/>
  <c r="AG91" i="65"/>
  <c r="AG757" i="14"/>
  <c r="AL914" i="14"/>
  <c r="AM914" i="14" s="1"/>
  <c r="AG914" i="14"/>
  <c r="AK797" i="14"/>
  <c r="AM797" i="14" s="1"/>
  <c r="AG797" i="14"/>
  <c r="AG58" i="17"/>
  <c r="AH59" i="17"/>
  <c r="Y85" i="65"/>
  <c r="S84" i="65"/>
  <c r="S99" i="65"/>
  <c r="Y61" i="17"/>
  <c r="S22" i="65"/>
  <c r="Y59" i="65"/>
  <c r="BL677" i="14"/>
  <c r="L91" i="57"/>
  <c r="N91" i="57" s="1"/>
  <c r="I93" i="31"/>
  <c r="AU71" i="55"/>
  <c r="I155" i="31"/>
  <c r="BL581" i="14"/>
  <c r="S62" i="55"/>
  <c r="E146" i="31"/>
  <c r="C92" i="57"/>
  <c r="C94" i="31"/>
  <c r="C126" i="31"/>
  <c r="M126" i="31" s="1"/>
  <c r="BL660" i="14"/>
  <c r="J81" i="31"/>
  <c r="M79" i="57"/>
  <c r="J143" i="31"/>
  <c r="AV59" i="55"/>
  <c r="V21" i="65"/>
  <c r="D83" i="57"/>
  <c r="D85" i="31"/>
  <c r="F13" i="55"/>
  <c r="D117" i="31"/>
  <c r="BL791" i="14"/>
  <c r="S156" i="31"/>
  <c r="S94" i="31"/>
  <c r="W98" i="65"/>
  <c r="F81" i="31"/>
  <c r="D150" i="31"/>
  <c r="D149" i="31"/>
  <c r="BL889" i="14"/>
  <c r="U154" i="31"/>
  <c r="U92" i="31"/>
  <c r="X90" i="65"/>
  <c r="T90" i="65"/>
  <c r="BL745" i="14"/>
  <c r="CG745" i="14" s="1"/>
  <c r="S151" i="31"/>
  <c r="S89" i="31"/>
  <c r="D72" i="56"/>
  <c r="G72" i="56" s="1"/>
  <c r="E44" i="57"/>
  <c r="G77" i="11"/>
  <c r="J72" i="11"/>
  <c r="H72" i="11"/>
  <c r="G17" i="17"/>
  <c r="G98" i="17"/>
  <c r="J90" i="17"/>
  <c r="G83" i="17"/>
  <c r="H90" i="17"/>
  <c r="CA1033" i="14"/>
  <c r="S19" i="65"/>
  <c r="Y56" i="65"/>
  <c r="Y60" i="17"/>
  <c r="Y48" i="17"/>
  <c r="I82" i="57"/>
  <c r="BL603" i="14"/>
  <c r="G84" i="31"/>
  <c r="AG37" i="55"/>
  <c r="G116" i="31"/>
  <c r="BL587" i="14"/>
  <c r="E150" i="31"/>
  <c r="S66" i="55"/>
  <c r="E92" i="31"/>
  <c r="F90" i="57"/>
  <c r="BL539" i="14"/>
  <c r="S45" i="55"/>
  <c r="E124" i="31"/>
  <c r="BL523" i="14"/>
  <c r="E86" i="31"/>
  <c r="F84" i="57"/>
  <c r="E118" i="31"/>
  <c r="S39" i="55"/>
  <c r="BL507" i="14"/>
  <c r="D55" i="31"/>
  <c r="O85" i="57"/>
  <c r="K149" i="31"/>
  <c r="T86" i="65"/>
  <c r="X86" i="65"/>
  <c r="C88" i="31"/>
  <c r="C86" i="57"/>
  <c r="C120" i="31"/>
  <c r="T48" i="17"/>
  <c r="X48" i="17"/>
  <c r="V15" i="65"/>
  <c r="C149" i="31"/>
  <c r="M81" i="57"/>
  <c r="J83" i="31"/>
  <c r="J145" i="31"/>
  <c r="AV61" i="55"/>
  <c r="AV11" i="55" s="1"/>
  <c r="J87" i="31"/>
  <c r="M85" i="57"/>
  <c r="E54" i="31"/>
  <c r="AV40" i="55"/>
  <c r="J119" i="31"/>
  <c r="AH68" i="55"/>
  <c r="AH18" i="55" s="1"/>
  <c r="J88" i="57"/>
  <c r="H90" i="31"/>
  <c r="H152" i="31"/>
  <c r="F148" i="31"/>
  <c r="T64" i="55"/>
  <c r="F115" i="31"/>
  <c r="D144" i="31"/>
  <c r="W56" i="65"/>
  <c r="W19" i="65" s="1"/>
  <c r="U19" i="65"/>
  <c r="V22" i="65"/>
  <c r="W48" i="17"/>
  <c r="BL901" i="14"/>
  <c r="CG901" i="14" s="1"/>
  <c r="U148" i="31"/>
  <c r="U86" i="31"/>
  <c r="BL853" i="14"/>
  <c r="U156" i="31"/>
  <c r="U94" i="31"/>
  <c r="BL686" i="14"/>
  <c r="T51" i="31"/>
  <c r="C12" i="31"/>
  <c r="D35" i="31"/>
  <c r="S83" i="31"/>
  <c r="S115" i="31"/>
  <c r="V113" i="31"/>
  <c r="E36" i="31"/>
  <c r="M34" i="31" s="1"/>
  <c r="V81" i="31"/>
  <c r="D13" i="31"/>
  <c r="U52" i="31"/>
  <c r="BL818" i="14"/>
  <c r="CG818" i="14" s="1"/>
  <c r="BL754" i="14"/>
  <c r="T87" i="31"/>
  <c r="T149" i="31"/>
  <c r="X87" i="65"/>
  <c r="W87" i="65"/>
  <c r="AC87" i="65" s="1"/>
  <c r="T144" i="31"/>
  <c r="T82" i="31"/>
  <c r="BL714" i="14"/>
  <c r="BL849" i="14"/>
  <c r="U145" i="31"/>
  <c r="U83" i="31"/>
  <c r="BL753" i="14"/>
  <c r="BL729" i="14"/>
  <c r="CA1031" i="14"/>
  <c r="AG813" i="14"/>
  <c r="AK813" i="14"/>
  <c r="AM813" i="14" s="1"/>
  <c r="AL723" i="14"/>
  <c r="AM723" i="14" s="1"/>
  <c r="AG723" i="14"/>
  <c r="AH56" i="17"/>
  <c r="AH57" i="65"/>
  <c r="Y49" i="17"/>
  <c r="S21" i="65"/>
  <c r="Y58" i="65"/>
  <c r="Y21" i="65" s="1"/>
  <c r="G143" i="31"/>
  <c r="BL617" i="14"/>
  <c r="AG59" i="55"/>
  <c r="BL601" i="14"/>
  <c r="I79" i="57"/>
  <c r="G81" i="31"/>
  <c r="AG34" i="55"/>
  <c r="G113" i="31"/>
  <c r="S59" i="55"/>
  <c r="E143" i="31"/>
  <c r="BL569" i="14"/>
  <c r="BL537" i="14"/>
  <c r="F89" i="57"/>
  <c r="E91" i="31"/>
  <c r="E123" i="31"/>
  <c r="S44" i="55"/>
  <c r="X91" i="17"/>
  <c r="T49" i="17"/>
  <c r="X49" i="17"/>
  <c r="C81" i="57"/>
  <c r="C83" i="31"/>
  <c r="C115" i="31"/>
  <c r="T57" i="17"/>
  <c r="X57" i="17"/>
  <c r="C89" i="31"/>
  <c r="C87" i="57"/>
  <c r="C121" i="31"/>
  <c r="Y92" i="65"/>
  <c r="AU92" i="65" s="1"/>
  <c r="BL678" i="14"/>
  <c r="J155" i="31"/>
  <c r="M92" i="57"/>
  <c r="J94" i="31"/>
  <c r="J156" i="31"/>
  <c r="AV72" i="55"/>
  <c r="AV22" i="55" s="1"/>
  <c r="BL654" i="14"/>
  <c r="M83" i="57"/>
  <c r="J85" i="31"/>
  <c r="AV63" i="55"/>
  <c r="AV13" i="55" s="1"/>
  <c r="J147" i="31"/>
  <c r="BL646" i="14"/>
  <c r="AV37" i="55"/>
  <c r="J84" i="31"/>
  <c r="M82" i="57"/>
  <c r="BL630" i="14"/>
  <c r="J116" i="31"/>
  <c r="H155" i="31"/>
  <c r="AH71" i="55"/>
  <c r="BL622" i="14"/>
  <c r="CG622" i="14" s="1"/>
  <c r="J80" i="57"/>
  <c r="H82" i="31"/>
  <c r="AH60" i="55"/>
  <c r="AH10" i="55" s="1"/>
  <c r="H144" i="31"/>
  <c r="BL614" i="14"/>
  <c r="J83" i="57"/>
  <c r="H85" i="31"/>
  <c r="H117" i="31"/>
  <c r="AH38" i="55"/>
  <c r="BL598" i="14"/>
  <c r="BL558" i="14"/>
  <c r="F145" i="31"/>
  <c r="T61" i="55"/>
  <c r="T46" i="55"/>
  <c r="G91" i="57"/>
  <c r="F93" i="31"/>
  <c r="BL542" i="14"/>
  <c r="F125" i="31"/>
  <c r="BL534" i="14"/>
  <c r="CG534" i="14" s="1"/>
  <c r="G88" i="57"/>
  <c r="F90" i="31"/>
  <c r="T43" i="55"/>
  <c r="F122" i="31"/>
  <c r="E33" i="31"/>
  <c r="M33" i="31" s="1"/>
  <c r="BL510" i="14"/>
  <c r="W88" i="65"/>
  <c r="D93" i="31"/>
  <c r="D91" i="57"/>
  <c r="D125" i="31"/>
  <c r="D82" i="57"/>
  <c r="D84" i="31"/>
  <c r="D116" i="31"/>
  <c r="V23" i="65"/>
  <c r="V18" i="65"/>
  <c r="W62" i="65"/>
  <c r="U25" i="65"/>
  <c r="W54" i="17"/>
  <c r="BL843" i="14"/>
  <c r="T94" i="65"/>
  <c r="X94" i="65"/>
  <c r="BL976" i="14"/>
  <c r="BL848" i="14"/>
  <c r="V145" i="31"/>
  <c r="V83" i="31"/>
  <c r="BL775" i="14"/>
  <c r="T92" i="31"/>
  <c r="T154" i="31"/>
  <c r="T83" i="31"/>
  <c r="T115" i="31"/>
  <c r="D12" i="31"/>
  <c r="S22" i="28" s="1"/>
  <c r="U51" i="31"/>
  <c r="E35" i="31"/>
  <c r="AH40" i="55"/>
  <c r="V80" i="63"/>
  <c r="W80" i="63"/>
  <c r="J79" i="57"/>
  <c r="G85" i="57"/>
  <c r="T37" i="55"/>
  <c r="T12" i="55" s="1"/>
  <c r="U22" i="65"/>
  <c r="W59" i="65"/>
  <c r="C51" i="27"/>
  <c r="AK660" i="14"/>
  <c r="AM660" i="14" s="1"/>
  <c r="CG660" i="14" s="1"/>
  <c r="AG660" i="14"/>
  <c r="AL943" i="14"/>
  <c r="AM943" i="14" s="1"/>
  <c r="AG943" i="14"/>
  <c r="AK764" i="14"/>
  <c r="AM764" i="14" s="1"/>
  <c r="AG764" i="14"/>
  <c r="AG90" i="65"/>
  <c r="AK909" i="14"/>
  <c r="AM909" i="14" s="1"/>
  <c r="AG909" i="14"/>
  <c r="O48" i="72"/>
  <c r="AK951" i="14"/>
  <c r="AM951" i="14" s="1"/>
  <c r="AG951" i="14"/>
  <c r="AL888" i="14"/>
  <c r="AM888" i="14" s="1"/>
  <c r="AG888" i="14"/>
  <c r="AH51" i="17"/>
  <c r="AH52" i="65"/>
  <c r="Y51" i="17"/>
  <c r="S18" i="65"/>
  <c r="Y55" i="65"/>
  <c r="Y18" i="65" s="1"/>
  <c r="BL607" i="14"/>
  <c r="G149" i="31"/>
  <c r="AG65" i="55"/>
  <c r="BL559" i="14"/>
  <c r="CG559" i="14" s="1"/>
  <c r="E145" i="31"/>
  <c r="S61" i="55"/>
  <c r="BL543" i="14"/>
  <c r="E93" i="31"/>
  <c r="F91" i="57"/>
  <c r="S46" i="55"/>
  <c r="E125" i="31"/>
  <c r="C82" i="57"/>
  <c r="C84" i="31"/>
  <c r="C116" i="31"/>
  <c r="T53" i="65"/>
  <c r="R16" i="65"/>
  <c r="X53" i="65"/>
  <c r="T54" i="17"/>
  <c r="X54" i="17"/>
  <c r="F146" i="31"/>
  <c r="T59" i="55"/>
  <c r="AL728" i="14"/>
  <c r="AM728" i="14" s="1"/>
  <c r="AG728" i="14"/>
  <c r="W53" i="65"/>
  <c r="U16" i="65"/>
  <c r="F17" i="55"/>
  <c r="D89" i="31"/>
  <c r="D87" i="57"/>
  <c r="D121" i="31"/>
  <c r="BL823" i="14"/>
  <c r="U81" i="31"/>
  <c r="BL751" i="14"/>
  <c r="CG751" i="14" s="1"/>
  <c r="S154" i="31"/>
  <c r="BL1020" i="14"/>
  <c r="BL732" i="14"/>
  <c r="T84" i="31"/>
  <c r="T146" i="31"/>
  <c r="S57" i="63"/>
  <c r="BF15" i="17"/>
  <c r="BE15" i="17"/>
  <c r="BF62" i="17"/>
  <c r="BE62" i="17"/>
  <c r="BA10" i="17"/>
  <c r="BG10" i="17" s="1"/>
  <c r="BA25" i="17"/>
  <c r="BG25" i="17" s="1"/>
  <c r="AH58" i="17"/>
  <c r="AH59" i="65"/>
  <c r="AL988" i="14"/>
  <c r="AM988" i="14" s="1"/>
  <c r="AG988" i="14"/>
  <c r="AL898" i="14"/>
  <c r="AM898" i="14" s="1"/>
  <c r="AG898" i="14"/>
  <c r="AK968" i="14"/>
  <c r="AM968" i="14" s="1"/>
  <c r="AG968" i="14"/>
  <c r="Y58" i="17"/>
  <c r="BL661" i="14"/>
  <c r="I81" i="31"/>
  <c r="L79" i="57"/>
  <c r="I143" i="31"/>
  <c r="AU59" i="55"/>
  <c r="BL629" i="14"/>
  <c r="I82" i="31"/>
  <c r="L80" i="57"/>
  <c r="I114" i="31"/>
  <c r="AU35" i="55"/>
  <c r="BL613" i="14"/>
  <c r="G85" i="31"/>
  <c r="I83" i="57"/>
  <c r="G147" i="31"/>
  <c r="AG63" i="55"/>
  <c r="I81" i="57"/>
  <c r="K81" i="57" s="1"/>
  <c r="G83" i="31"/>
  <c r="AG36" i="55"/>
  <c r="BL597" i="14"/>
  <c r="G115" i="31"/>
  <c r="BL533" i="14"/>
  <c r="CG533" i="14" s="1"/>
  <c r="E89" i="31"/>
  <c r="F87" i="57"/>
  <c r="E121" i="31"/>
  <c r="S42" i="55"/>
  <c r="BL517" i="14"/>
  <c r="E84" i="31"/>
  <c r="F82" i="57"/>
  <c r="E116" i="31"/>
  <c r="S37" i="55"/>
  <c r="C143" i="31"/>
  <c r="C91" i="31"/>
  <c r="C89" i="57"/>
  <c r="C123" i="31"/>
  <c r="V13" i="65"/>
  <c r="AH63" i="55"/>
  <c r="H147" i="31"/>
  <c r="BL612" i="14"/>
  <c r="AH46" i="55"/>
  <c r="J91" i="57"/>
  <c r="H93" i="31"/>
  <c r="BL604" i="14"/>
  <c r="H125" i="31"/>
  <c r="BL596" i="14"/>
  <c r="J87" i="57"/>
  <c r="K87" i="57" s="1"/>
  <c r="H89" i="31"/>
  <c r="AH42" i="55"/>
  <c r="H121" i="31"/>
  <c r="BL556" i="14"/>
  <c r="F152" i="31"/>
  <c r="T68" i="55"/>
  <c r="BL532" i="14"/>
  <c r="G87" i="57"/>
  <c r="F89" i="31"/>
  <c r="T42" i="55"/>
  <c r="T17" i="55" s="1"/>
  <c r="F121" i="31"/>
  <c r="D155" i="31"/>
  <c r="D143" i="31"/>
  <c r="V25" i="65"/>
  <c r="W59" i="17"/>
  <c r="W58" i="65"/>
  <c r="U21" i="65"/>
  <c r="U20" i="65"/>
  <c r="W57" i="65"/>
  <c r="BL911" i="14"/>
  <c r="U155" i="31"/>
  <c r="U93" i="31"/>
  <c r="BL895" i="14"/>
  <c r="U87" i="31"/>
  <c r="U149" i="31"/>
  <c r="BL863" i="14"/>
  <c r="U85" i="31"/>
  <c r="U147" i="31"/>
  <c r="T96" i="65"/>
  <c r="X96" i="65"/>
  <c r="V117" i="31"/>
  <c r="Z117" i="31" s="1"/>
  <c r="AA117" i="31" s="1"/>
  <c r="V85" i="31"/>
  <c r="BL820" i="14"/>
  <c r="BL772" i="14"/>
  <c r="CG772" i="14" s="1"/>
  <c r="T94" i="31"/>
  <c r="T156" i="31"/>
  <c r="W94" i="65"/>
  <c r="G79" i="57"/>
  <c r="U151" i="31"/>
  <c r="BL873" i="14"/>
  <c r="U89" i="31"/>
  <c r="T97" i="65"/>
  <c r="AC97" i="65" s="1"/>
  <c r="X97" i="65"/>
  <c r="BL910" i="14"/>
  <c r="V93" i="31"/>
  <c r="V155" i="31"/>
  <c r="E35" i="11"/>
  <c r="D34" i="46"/>
  <c r="AG664" i="14"/>
  <c r="AK664" i="14"/>
  <c r="AM664" i="14" s="1"/>
  <c r="AL636" i="14"/>
  <c r="AM636" i="14" s="1"/>
  <c r="AG636" i="14"/>
  <c r="S24" i="65"/>
  <c r="Y61" i="65"/>
  <c r="Y49" i="65"/>
  <c r="S63" i="65"/>
  <c r="S48" i="65"/>
  <c r="S12" i="65"/>
  <c r="BL651" i="14"/>
  <c r="I144" i="31"/>
  <c r="AU60" i="55"/>
  <c r="BL635" i="14"/>
  <c r="AU65" i="55"/>
  <c r="I149" i="31"/>
  <c r="C91" i="57"/>
  <c r="C93" i="31"/>
  <c r="C125" i="31"/>
  <c r="X91" i="65"/>
  <c r="T91" i="65"/>
  <c r="AC91" i="65" s="1"/>
  <c r="AH65" i="55"/>
  <c r="H149" i="31"/>
  <c r="U18" i="17"/>
  <c r="BL821" i="14"/>
  <c r="U122" i="31"/>
  <c r="Y122" i="31" s="1"/>
  <c r="AA122" i="31" s="1"/>
  <c r="U90" i="31"/>
  <c r="BL741" i="14"/>
  <c r="S88" i="31"/>
  <c r="S150" i="31"/>
  <c r="BL738" i="14"/>
  <c r="T85" i="31"/>
  <c r="T147" i="31"/>
  <c r="V88" i="31"/>
  <c r="V150" i="31"/>
  <c r="BL705" i="14"/>
  <c r="T23" i="63"/>
  <c r="U14" i="65"/>
  <c r="W51" i="65"/>
  <c r="BL945" i="14"/>
  <c r="BL913" i="14"/>
  <c r="BL881" i="14"/>
  <c r="U153" i="31"/>
  <c r="U91" i="31"/>
  <c r="BL785" i="14"/>
  <c r="BL691" i="14"/>
  <c r="CG691" i="14" s="1"/>
  <c r="S92" i="31"/>
  <c r="S124" i="31"/>
  <c r="Y124" i="31" s="1"/>
  <c r="AA124" i="31" s="1"/>
  <c r="BL742" i="14"/>
  <c r="CG742" i="14" s="1"/>
  <c r="T88" i="31"/>
  <c r="W95" i="65"/>
  <c r="D45" i="46"/>
  <c r="D70" i="56"/>
  <c r="H70" i="56" s="1"/>
  <c r="AL739" i="14"/>
  <c r="AM739" i="14" s="1"/>
  <c r="AG739" i="14"/>
  <c r="AH89" i="65"/>
  <c r="AL824" i="14"/>
  <c r="AM824" i="14" s="1"/>
  <c r="AG824" i="14"/>
  <c r="P47" i="72"/>
  <c r="V47" i="72" s="1"/>
  <c r="AK687" i="14"/>
  <c r="AM687" i="14" s="1"/>
  <c r="AG687" i="14"/>
  <c r="O46" i="72"/>
  <c r="E153" i="57"/>
  <c r="C15" i="57"/>
  <c r="Y50" i="65"/>
  <c r="S13" i="65"/>
  <c r="Y57" i="17"/>
  <c r="BL673" i="14"/>
  <c r="I84" i="31"/>
  <c r="L82" i="57"/>
  <c r="AU62" i="55"/>
  <c r="I146" i="31"/>
  <c r="BL657" i="14"/>
  <c r="CG657" i="14" s="1"/>
  <c r="L90" i="57"/>
  <c r="I92" i="31"/>
  <c r="AU70" i="55"/>
  <c r="I154" i="31"/>
  <c r="M154" i="31" s="1"/>
  <c r="BL513" i="14"/>
  <c r="E82" i="31"/>
  <c r="F80" i="57"/>
  <c r="E114" i="31"/>
  <c r="S35" i="55"/>
  <c r="C82" i="31"/>
  <c r="C80" i="57"/>
  <c r="C114" i="31"/>
  <c r="C90" i="31"/>
  <c r="C88" i="57"/>
  <c r="C122" i="31"/>
  <c r="R20" i="65"/>
  <c r="X57" i="65"/>
  <c r="T57" i="65"/>
  <c r="U24" i="65"/>
  <c r="U15" i="65"/>
  <c r="W52" i="65"/>
  <c r="V16" i="65"/>
  <c r="U24" i="17"/>
  <c r="W61" i="17"/>
  <c r="W49" i="17"/>
  <c r="D87" i="31"/>
  <c r="D85" i="57"/>
  <c r="D119" i="31"/>
  <c r="BL739" i="14"/>
  <c r="S85" i="31"/>
  <c r="S147" i="31"/>
  <c r="BL723" i="14"/>
  <c r="S145" i="31"/>
  <c r="T155" i="31"/>
  <c r="BL776" i="14"/>
  <c r="CG776" i="14" s="1"/>
  <c r="W90" i="65"/>
  <c r="V87" i="31"/>
  <c r="V149" i="31"/>
  <c r="Y90" i="65"/>
  <c r="U77" i="11"/>
  <c r="T34" i="55"/>
  <c r="V99" i="65"/>
  <c r="V84" i="65"/>
  <c r="H86" i="31"/>
  <c r="F87" i="31"/>
  <c r="W58" i="17"/>
  <c r="BW86" i="17"/>
  <c r="BV86" i="17"/>
  <c r="C18" i="57"/>
  <c r="Q35" i="11"/>
  <c r="R35" i="11" s="1"/>
  <c r="K154" i="57"/>
  <c r="V80" i="62"/>
  <c r="W80" i="62"/>
  <c r="AK780" i="14"/>
  <c r="AM780" i="14" s="1"/>
  <c r="AG97" i="65"/>
  <c r="AG780" i="14"/>
  <c r="BL671" i="14"/>
  <c r="CG671" i="14" s="1"/>
  <c r="L92" i="57"/>
  <c r="I94" i="31"/>
  <c r="AU72" i="55"/>
  <c r="I156" i="31"/>
  <c r="BL623" i="14"/>
  <c r="G93" i="31"/>
  <c r="I91" i="57"/>
  <c r="G155" i="31"/>
  <c r="AG71" i="55"/>
  <c r="BL591" i="14"/>
  <c r="BL575" i="14"/>
  <c r="CG575" i="14" s="1"/>
  <c r="BL527" i="14"/>
  <c r="CG527" i="14" s="1"/>
  <c r="BL511" i="14"/>
  <c r="CG511" i="14" s="1"/>
  <c r="C146" i="31"/>
  <c r="C90" i="57"/>
  <c r="C92" i="31"/>
  <c r="C124" i="31"/>
  <c r="X52" i="17"/>
  <c r="T52" i="17"/>
  <c r="R18" i="65"/>
  <c r="X55" i="65"/>
  <c r="T55" i="65"/>
  <c r="F113" i="31"/>
  <c r="V148" i="31"/>
  <c r="V152" i="31"/>
  <c r="BE47" i="17"/>
  <c r="BF47" i="17"/>
  <c r="F73" i="27"/>
  <c r="AG52" i="17"/>
  <c r="T61" i="17"/>
  <c r="R24" i="17"/>
  <c r="X61" i="17"/>
  <c r="BL624" i="14"/>
  <c r="H88" i="31"/>
  <c r="J86" i="57"/>
  <c r="AH66" i="55"/>
  <c r="AH16" i="55" s="1"/>
  <c r="H150" i="31"/>
  <c r="AH70" i="55"/>
  <c r="AF70" i="55" s="1"/>
  <c r="H154" i="31"/>
  <c r="BL616" i="14"/>
  <c r="CG616" i="14" s="1"/>
  <c r="AH45" i="55"/>
  <c r="H124" i="31"/>
  <c r="J90" i="57"/>
  <c r="K90" i="57" s="1"/>
  <c r="H92" i="31"/>
  <c r="BL600" i="14"/>
  <c r="F147" i="31"/>
  <c r="T63" i="55"/>
  <c r="BL560" i="14"/>
  <c r="F117" i="31"/>
  <c r="T38" i="55"/>
  <c r="F85" i="31"/>
  <c r="G83" i="57"/>
  <c r="BL520" i="14"/>
  <c r="BL512" i="14"/>
  <c r="G80" i="57"/>
  <c r="F82" i="31"/>
  <c r="F114" i="31"/>
  <c r="D90" i="57"/>
  <c r="D92" i="31"/>
  <c r="D124" i="31"/>
  <c r="D90" i="31"/>
  <c r="D88" i="57"/>
  <c r="AL770" i="14"/>
  <c r="AM770" i="14" s="1"/>
  <c r="AG770" i="14"/>
  <c r="AK693" i="14"/>
  <c r="AM693" i="14" s="1"/>
  <c r="AG693" i="14"/>
  <c r="AG85" i="65"/>
  <c r="R18" i="17"/>
  <c r="X55" i="17"/>
  <c r="BF23" i="17"/>
  <c r="BE23" i="17"/>
  <c r="BG11" i="17"/>
  <c r="BE11" i="17" s="1"/>
  <c r="BF84" i="17"/>
  <c r="AH90" i="65"/>
  <c r="AN90" i="65" s="1"/>
  <c r="AK741" i="14"/>
  <c r="AM741" i="14" s="1"/>
  <c r="CG741" i="14" s="1"/>
  <c r="AG741" i="14"/>
  <c r="AG92" i="65"/>
  <c r="AG1019" i="14"/>
  <c r="AK1019" i="14"/>
  <c r="AM1019" i="14" s="1"/>
  <c r="AL730" i="14"/>
  <c r="AM730" i="14" s="1"/>
  <c r="AG730" i="14"/>
  <c r="AK722" i="14"/>
  <c r="AM722" i="14" s="1"/>
  <c r="AG722" i="14"/>
  <c r="AG87" i="65"/>
  <c r="E158" i="57"/>
  <c r="T85" i="65"/>
  <c r="X85" i="65"/>
  <c r="R84" i="65"/>
  <c r="R99" i="65"/>
  <c r="T62" i="65"/>
  <c r="R25" i="65"/>
  <c r="X62" i="65"/>
  <c r="X58" i="17"/>
  <c r="T58" i="17"/>
  <c r="BL656" i="14"/>
  <c r="M90" i="57"/>
  <c r="J92" i="31"/>
  <c r="AV70" i="55"/>
  <c r="AV20" i="55" s="1"/>
  <c r="J154" i="31"/>
  <c r="BL568" i="14"/>
  <c r="CG568" i="14" s="1"/>
  <c r="T70" i="55"/>
  <c r="R70" i="55" s="1"/>
  <c r="F154" i="31"/>
  <c r="W85" i="65"/>
  <c r="U84" i="65"/>
  <c r="U99" i="65"/>
  <c r="X60" i="65"/>
  <c r="U23" i="65"/>
  <c r="W60" i="65"/>
  <c r="W52" i="17"/>
  <c r="W57" i="17"/>
  <c r="W56" i="17"/>
  <c r="BL855" i="14"/>
  <c r="U146" i="31"/>
  <c r="U84" i="31"/>
  <c r="X98" i="65"/>
  <c r="T98" i="65"/>
  <c r="AC98" i="65" s="1"/>
  <c r="BL689" i="14"/>
  <c r="S91" i="31"/>
  <c r="S123" i="31"/>
  <c r="Y123" i="31" s="1"/>
  <c r="BL924" i="14"/>
  <c r="V94" i="31"/>
  <c r="BL692" i="14"/>
  <c r="CG692" i="14" s="1"/>
  <c r="T93" i="31"/>
  <c r="T125" i="31"/>
  <c r="Z125" i="31" s="1"/>
  <c r="AA125" i="31" s="1"/>
  <c r="T90" i="31"/>
  <c r="T152" i="31"/>
  <c r="F119" i="31"/>
  <c r="BL777" i="14"/>
  <c r="S155" i="31"/>
  <c r="S93" i="31"/>
  <c r="BL761" i="14"/>
  <c r="S148" i="31"/>
  <c r="S86" i="31"/>
  <c r="BL721" i="14"/>
  <c r="CG721" i="14" s="1"/>
  <c r="BG12" i="17"/>
  <c r="BE85" i="17"/>
  <c r="BF85" i="17"/>
  <c r="AH61" i="17"/>
  <c r="H50" i="57"/>
  <c r="AG51" i="17"/>
  <c r="AL921" i="14"/>
  <c r="AM921" i="14" s="1"/>
  <c r="AG921" i="14"/>
  <c r="AL632" i="14"/>
  <c r="AM632" i="14" s="1"/>
  <c r="AG632" i="14"/>
  <c r="AC1033" i="14"/>
  <c r="D154" i="57"/>
  <c r="AD1037" i="14"/>
  <c r="AL843" i="14"/>
  <c r="AM843" i="14" s="1"/>
  <c r="CG843" i="14" s="1"/>
  <c r="AG843" i="14"/>
  <c r="BL611" i="14"/>
  <c r="I88" i="57"/>
  <c r="G90" i="31"/>
  <c r="AG68" i="55"/>
  <c r="G152" i="31"/>
  <c r="BL563" i="14"/>
  <c r="E144" i="31"/>
  <c r="S60" i="55"/>
  <c r="S64" i="55"/>
  <c r="BL547" i="14"/>
  <c r="E148" i="31"/>
  <c r="BL515" i="14"/>
  <c r="F81" i="57"/>
  <c r="E83" i="31"/>
  <c r="S36" i="55"/>
  <c r="E115" i="31"/>
  <c r="C144" i="31"/>
  <c r="D60" i="55"/>
  <c r="T56" i="65"/>
  <c r="X56" i="65"/>
  <c r="R19" i="65"/>
  <c r="X60" i="17"/>
  <c r="T60" i="17"/>
  <c r="X49" i="65"/>
  <c r="T49" i="65"/>
  <c r="R12" i="65"/>
  <c r="W61" i="65"/>
  <c r="W24" i="65" s="1"/>
  <c r="V24" i="65"/>
  <c r="J144" i="31"/>
  <c r="AV60" i="55"/>
  <c r="AV10" i="55" s="1"/>
  <c r="AH37" i="55"/>
  <c r="AH12" i="55" s="1"/>
  <c r="J82" i="57"/>
  <c r="H84" i="31"/>
  <c r="H116" i="31"/>
  <c r="F150" i="31"/>
  <c r="T66" i="55"/>
  <c r="G90" i="57"/>
  <c r="F92" i="31"/>
  <c r="F124" i="31"/>
  <c r="T45" i="55"/>
  <c r="T39" i="55"/>
  <c r="L149" i="31"/>
  <c r="P85" i="57"/>
  <c r="L87" i="31"/>
  <c r="E55" i="31"/>
  <c r="W86" i="65"/>
  <c r="D86" i="57"/>
  <c r="D88" i="31"/>
  <c r="D120" i="31"/>
  <c r="D81" i="31"/>
  <c r="D79" i="57"/>
  <c r="D113" i="31"/>
  <c r="BL877" i="14"/>
  <c r="U152" i="31"/>
  <c r="T95" i="65"/>
  <c r="X95" i="65"/>
  <c r="BL693" i="14"/>
  <c r="S81" i="31"/>
  <c r="S143" i="31"/>
  <c r="BL970" i="14"/>
  <c r="CG970" i="14" s="1"/>
  <c r="V144" i="31"/>
  <c r="BL842" i="14"/>
  <c r="CG842" i="14" s="1"/>
  <c r="V82" i="31"/>
  <c r="BL722" i="14"/>
  <c r="T145" i="31"/>
  <c r="V154" i="31"/>
  <c r="V92" i="31"/>
  <c r="BL793" i="14"/>
  <c r="AV62" i="55"/>
  <c r="W50" i="17"/>
  <c r="BL897" i="14"/>
  <c r="BL833" i="14"/>
  <c r="BL801" i="14"/>
  <c r="CG801" i="14" s="1"/>
  <c r="BL769" i="14"/>
  <c r="BL713" i="14"/>
  <c r="CG713" i="14" s="1"/>
  <c r="V146" i="31"/>
  <c r="V84" i="31"/>
  <c r="BL854" i="14"/>
  <c r="V118" i="31"/>
  <c r="Z118" i="31" s="1"/>
  <c r="AA118" i="31" s="1"/>
  <c r="V86" i="31"/>
  <c r="BL822" i="14"/>
  <c r="T153" i="31"/>
  <c r="D61" i="56"/>
  <c r="H61" i="56" s="1"/>
  <c r="D41" i="46"/>
  <c r="AA12" i="14"/>
  <c r="D55" i="11"/>
  <c r="Q38" i="11"/>
  <c r="AL866" i="14"/>
  <c r="AM866" i="14" s="1"/>
  <c r="AG866" i="14"/>
  <c r="AL912" i="14"/>
  <c r="AM912" i="14" s="1"/>
  <c r="AG912" i="14"/>
  <c r="AL699" i="14"/>
  <c r="AM699" i="14" s="1"/>
  <c r="AG699" i="14"/>
  <c r="P46" i="72"/>
  <c r="AG54" i="65"/>
  <c r="AG53" i="17"/>
  <c r="S14" i="65"/>
  <c r="Y51" i="65"/>
  <c r="Y14" i="65" s="1"/>
  <c r="Y56" i="17"/>
  <c r="BL641" i="14"/>
  <c r="L88" i="57"/>
  <c r="I90" i="31"/>
  <c r="AU68" i="55"/>
  <c r="I152" i="31"/>
  <c r="BL625" i="14"/>
  <c r="I86" i="57"/>
  <c r="G88" i="31"/>
  <c r="AG66" i="55"/>
  <c r="G150" i="31"/>
  <c r="BL593" i="14"/>
  <c r="I85" i="57"/>
  <c r="G87" i="31"/>
  <c r="AG40" i="55"/>
  <c r="G119" i="31"/>
  <c r="BL561" i="14"/>
  <c r="E147" i="31"/>
  <c r="S63" i="55"/>
  <c r="C150" i="31"/>
  <c r="T51" i="65"/>
  <c r="R14" i="65"/>
  <c r="X51" i="65"/>
  <c r="AV69" i="55"/>
  <c r="J153" i="31"/>
  <c r="N153" i="31" s="1"/>
  <c r="O153" i="31" s="1"/>
  <c r="BL650" i="14"/>
  <c r="M89" i="57"/>
  <c r="N89" i="57" s="1"/>
  <c r="J91" i="31"/>
  <c r="BL642" i="14"/>
  <c r="J152" i="31"/>
  <c r="AV65" i="55"/>
  <c r="BL634" i="14"/>
  <c r="J149" i="31"/>
  <c r="BL602" i="14"/>
  <c r="H113" i="31"/>
  <c r="H119" i="31"/>
  <c r="BL594" i="14"/>
  <c r="BL586" i="14"/>
  <c r="F155" i="31"/>
  <c r="T71" i="55"/>
  <c r="R71" i="55" s="1"/>
  <c r="BL562" i="14"/>
  <c r="CG562" i="14" s="1"/>
  <c r="F144" i="31"/>
  <c r="T60" i="55"/>
  <c r="T10" i="55" s="1"/>
  <c r="F126" i="31"/>
  <c r="T47" i="55"/>
  <c r="BL546" i="14"/>
  <c r="F94" i="31"/>
  <c r="G92" i="57"/>
  <c r="F123" i="31"/>
  <c r="BL538" i="14"/>
  <c r="F120" i="31"/>
  <c r="BL530" i="14"/>
  <c r="G86" i="57"/>
  <c r="F88" i="31"/>
  <c r="T41" i="55"/>
  <c r="F118" i="31"/>
  <c r="BL522" i="14"/>
  <c r="F86" i="31"/>
  <c r="G84" i="57"/>
  <c r="T36" i="55"/>
  <c r="BL514" i="14"/>
  <c r="G81" i="57"/>
  <c r="F83" i="31"/>
  <c r="D146" i="31"/>
  <c r="W60" i="17"/>
  <c r="W51" i="17"/>
  <c r="D92" i="57"/>
  <c r="D94" i="31"/>
  <c r="F22" i="55"/>
  <c r="D126" i="31"/>
  <c r="U13" i="65"/>
  <c r="W50" i="65"/>
  <c r="D122" i="31"/>
  <c r="BL747" i="14"/>
  <c r="S152" i="31"/>
  <c r="S90" i="31"/>
  <c r="BL872" i="14"/>
  <c r="CG872" i="14" s="1"/>
  <c r="V151" i="31"/>
  <c r="V89" i="31"/>
  <c r="BL760" i="14"/>
  <c r="CG760" i="14" s="1"/>
  <c r="T86" i="31"/>
  <c r="T148" i="31"/>
  <c r="BL688" i="14"/>
  <c r="T121" i="31"/>
  <c r="Z121" i="31" s="1"/>
  <c r="AA121" i="31" s="1"/>
  <c r="T89" i="31"/>
  <c r="V143" i="31"/>
  <c r="F116" i="31"/>
  <c r="J90" i="31"/>
  <c r="M80" i="57"/>
  <c r="J84" i="57"/>
  <c r="AH34" i="55"/>
  <c r="G89" i="57"/>
  <c r="F84" i="31"/>
  <c r="D91" i="31"/>
  <c r="D89" i="57"/>
  <c r="F19" i="55"/>
  <c r="D123" i="31"/>
  <c r="BF94" i="17"/>
  <c r="BE94" i="17"/>
  <c r="BD21" i="17"/>
  <c r="AG18" i="17"/>
  <c r="AM55" i="17"/>
  <c r="J43" i="57"/>
  <c r="J58" i="57"/>
  <c r="K48" i="57"/>
  <c r="N148" i="57"/>
  <c r="E148" i="57"/>
  <c r="AL795" i="14"/>
  <c r="AM795" i="14" s="1"/>
  <c r="AH86" i="65"/>
  <c r="AG795" i="14"/>
  <c r="AK927" i="14"/>
  <c r="AM927" i="14" s="1"/>
  <c r="AG927" i="14"/>
  <c r="AL740" i="14"/>
  <c r="AM740" i="14" s="1"/>
  <c r="AG740" i="14"/>
  <c r="AL918" i="14"/>
  <c r="AM918" i="14" s="1"/>
  <c r="AG918" i="14"/>
  <c r="Y88" i="65"/>
  <c r="S23" i="65"/>
  <c r="Y60" i="65"/>
  <c r="Y23" i="65" s="1"/>
  <c r="Y52" i="17"/>
  <c r="BL663" i="14"/>
  <c r="L84" i="57"/>
  <c r="I86" i="31"/>
  <c r="AU64" i="55"/>
  <c r="I148" i="31"/>
  <c r="BL631" i="14"/>
  <c r="BL615" i="14"/>
  <c r="I80" i="57"/>
  <c r="G82" i="31"/>
  <c r="G144" i="31"/>
  <c r="AG60" i="55"/>
  <c r="G91" i="31"/>
  <c r="I89" i="57"/>
  <c r="AG44" i="55"/>
  <c r="BL599" i="14"/>
  <c r="G123" i="31"/>
  <c r="BL583" i="14"/>
  <c r="BL567" i="14"/>
  <c r="F92" i="57"/>
  <c r="E94" i="31"/>
  <c r="E156" i="31"/>
  <c r="S72" i="55"/>
  <c r="BL535" i="14"/>
  <c r="CG535" i="14" s="1"/>
  <c r="E90" i="31"/>
  <c r="F88" i="57"/>
  <c r="H88" i="57" s="1"/>
  <c r="S43" i="55"/>
  <c r="E122" i="31"/>
  <c r="X88" i="65"/>
  <c r="T88" i="65"/>
  <c r="AC88" i="65" s="1"/>
  <c r="R15" i="65"/>
  <c r="T52" i="65"/>
  <c r="X52" i="65"/>
  <c r="X59" i="17"/>
  <c r="T59" i="17"/>
  <c r="AV71" i="55"/>
  <c r="AV21" i="55" s="1"/>
  <c r="T143" i="31"/>
  <c r="V156" i="31"/>
  <c r="T150" i="31"/>
  <c r="T59" i="65"/>
  <c r="AC59" i="65" s="1"/>
  <c r="R22" i="65"/>
  <c r="T22" i="65" s="1"/>
  <c r="X59" i="65"/>
  <c r="T93" i="65"/>
  <c r="AC93" i="65" s="1"/>
  <c r="X93" i="65"/>
  <c r="BL1006" i="14"/>
  <c r="CG1006" i="14" s="1"/>
  <c r="BL862" i="14"/>
  <c r="V147" i="31"/>
  <c r="J91" i="65"/>
  <c r="G99" i="65"/>
  <c r="H91" i="65"/>
  <c r="G84" i="65"/>
  <c r="G18" i="65"/>
  <c r="F65" i="46"/>
  <c r="AA1033" i="14"/>
  <c r="D50" i="57"/>
  <c r="E50" i="57" s="1"/>
  <c r="I83" i="31"/>
  <c r="L81" i="57"/>
  <c r="N81" i="57" s="1"/>
  <c r="BL643" i="14"/>
  <c r="I145" i="31"/>
  <c r="AU61" i="55"/>
  <c r="BL627" i="14"/>
  <c r="L85" i="57"/>
  <c r="I87" i="31"/>
  <c r="D54" i="31"/>
  <c r="I119" i="31"/>
  <c r="AU40" i="55"/>
  <c r="BL531" i="14"/>
  <c r="CG531" i="14" s="1"/>
  <c r="E88" i="31"/>
  <c r="F86" i="57"/>
  <c r="E120" i="31"/>
  <c r="S41" i="55"/>
  <c r="J150" i="31"/>
  <c r="M86" i="57"/>
  <c r="J88" i="31"/>
  <c r="AV66" i="55"/>
  <c r="AV16" i="55" s="1"/>
  <c r="J86" i="31"/>
  <c r="M84" i="57"/>
  <c r="AV64" i="55"/>
  <c r="AV14" i="55" s="1"/>
  <c r="J148" i="31"/>
  <c r="AH44" i="55"/>
  <c r="AH19" i="55" s="1"/>
  <c r="J89" i="57"/>
  <c r="H91" i="31"/>
  <c r="H123" i="31"/>
  <c r="F156" i="31"/>
  <c r="T72" i="55"/>
  <c r="F149" i="31"/>
  <c r="T65" i="55"/>
  <c r="W49" i="65"/>
  <c r="U12" i="65"/>
  <c r="V153" i="31"/>
  <c r="V91" i="31"/>
  <c r="T91" i="31"/>
  <c r="T123" i="31"/>
  <c r="Z123" i="31" s="1"/>
  <c r="AH54" i="65"/>
  <c r="AH53" i="17"/>
  <c r="AF1032" i="14"/>
  <c r="AA1031" i="14"/>
  <c r="P16" i="72"/>
  <c r="AK703" i="14"/>
  <c r="AM703" i="14" s="1"/>
  <c r="AG703" i="14"/>
  <c r="AL747" i="14"/>
  <c r="AM747" i="14" s="1"/>
  <c r="AG747" i="14"/>
  <c r="E76" i="61" s="1"/>
  <c r="AH94" i="65"/>
  <c r="AG833" i="14"/>
  <c r="AK833" i="14"/>
  <c r="AM833" i="14" s="1"/>
  <c r="O47" i="72"/>
  <c r="Y50" i="17"/>
  <c r="S20" i="65"/>
  <c r="Y57" i="65"/>
  <c r="Y20" i="65" s="1"/>
  <c r="BL521" i="14"/>
  <c r="E85" i="31"/>
  <c r="F83" i="57"/>
  <c r="S38" i="55"/>
  <c r="E117" i="31"/>
  <c r="T92" i="65"/>
  <c r="AC92" i="65" s="1"/>
  <c r="X92" i="65"/>
  <c r="T50" i="65"/>
  <c r="X50" i="65"/>
  <c r="R13" i="65"/>
  <c r="X50" i="17"/>
  <c r="T50" i="17"/>
  <c r="T58" i="65"/>
  <c r="X58" i="65"/>
  <c r="R21" i="65"/>
  <c r="X56" i="17"/>
  <c r="T56" i="17"/>
  <c r="D80" i="57"/>
  <c r="D82" i="31"/>
  <c r="D114" i="31"/>
  <c r="W55" i="65"/>
  <c r="W18" i="65" s="1"/>
  <c r="U18" i="65"/>
  <c r="BL995" i="14"/>
  <c r="BL819" i="14"/>
  <c r="U82" i="31"/>
  <c r="C13" i="31"/>
  <c r="D36" i="31"/>
  <c r="L34" i="31" s="1"/>
  <c r="T52" i="31"/>
  <c r="U114" i="31"/>
  <c r="BL755" i="14"/>
  <c r="CG755" i="14" s="1"/>
  <c r="S87" i="31"/>
  <c r="S149" i="31"/>
  <c r="X89" i="65"/>
  <c r="T89" i="65"/>
  <c r="AC89" i="65" s="1"/>
  <c r="BL731" i="14"/>
  <c r="S84" i="31"/>
  <c r="S146" i="31"/>
  <c r="BL715" i="14"/>
  <c r="S144" i="31"/>
  <c r="S82" i="31"/>
  <c r="T151" i="31"/>
  <c r="BL744" i="14"/>
  <c r="CG744" i="14" s="1"/>
  <c r="BL847" i="14"/>
  <c r="W96" i="65"/>
  <c r="V90" i="31"/>
  <c r="T40" i="55"/>
  <c r="M88" i="57"/>
  <c r="J112" i="31"/>
  <c r="H148" i="31"/>
  <c r="J85" i="57"/>
  <c r="T44" i="55"/>
  <c r="T19" i="55" s="1"/>
  <c r="G82" i="57"/>
  <c r="M10" i="57"/>
  <c r="F70" i="27"/>
  <c r="AL609" i="14"/>
  <c r="AM609" i="14" s="1"/>
  <c r="AG609" i="14"/>
  <c r="D48" i="72"/>
  <c r="D16" i="72"/>
  <c r="AV23" i="56"/>
  <c r="AV8" i="56"/>
  <c r="S15" i="65"/>
  <c r="Y52" i="65"/>
  <c r="Y59" i="17"/>
  <c r="S16" i="65"/>
  <c r="Y53" i="65"/>
  <c r="Y16" i="65" s="1"/>
  <c r="Y54" i="17"/>
  <c r="BL679" i="14"/>
  <c r="I88" i="31"/>
  <c r="L86" i="57"/>
  <c r="AU66" i="55"/>
  <c r="I150" i="31"/>
  <c r="I85" i="31"/>
  <c r="L83" i="57"/>
  <c r="N83" i="57" s="1"/>
  <c r="AU63" i="55"/>
  <c r="I147" i="31"/>
  <c r="BL551" i="14"/>
  <c r="S65" i="55"/>
  <c r="E149" i="31"/>
  <c r="T51" i="17"/>
  <c r="X51" i="17"/>
  <c r="T60" i="65"/>
  <c r="R23" i="65"/>
  <c r="C85" i="31"/>
  <c r="C83" i="57"/>
  <c r="E83" i="57" s="1"/>
  <c r="C117" i="31"/>
  <c r="C87" i="31"/>
  <c r="C85" i="57"/>
  <c r="C119" i="31"/>
  <c r="P48" i="72"/>
  <c r="V48" i="72" s="1"/>
  <c r="AH59" i="55"/>
  <c r="S23" i="61"/>
  <c r="S8" i="61"/>
  <c r="V9" i="31"/>
  <c r="W9" i="31"/>
  <c r="S16" i="63"/>
  <c r="V16" i="63" s="1"/>
  <c r="V10" i="62"/>
  <c r="S22" i="63"/>
  <c r="V22" i="63" s="1"/>
  <c r="V50" i="63"/>
  <c r="W50" i="63"/>
  <c r="S23" i="28" l="1"/>
  <c r="S21" i="28" s="1"/>
  <c r="S20" i="28" s="1"/>
  <c r="Q34" i="11"/>
  <c r="P22" i="11"/>
  <c r="O37" i="11"/>
  <c r="O23" i="11"/>
  <c r="F16" i="63"/>
  <c r="G68" i="46"/>
  <c r="H72" i="56"/>
  <c r="E73" i="46"/>
  <c r="F11" i="63"/>
  <c r="E58" i="46"/>
  <c r="F22" i="46"/>
  <c r="D64" i="46"/>
  <c r="F16" i="46"/>
  <c r="D16" i="46" s="1"/>
  <c r="G16" i="46" s="1"/>
  <c r="E15" i="11"/>
  <c r="X24" i="28"/>
  <c r="X23" i="28" s="1"/>
  <c r="S28" i="28"/>
  <c r="S26" i="28" s="1"/>
  <c r="L32" i="31"/>
  <c r="C11" i="31" s="1"/>
  <c r="E11" i="31" s="1"/>
  <c r="F11" i="31" s="1"/>
  <c r="T32" i="31"/>
  <c r="M32" i="31"/>
  <c r="D11" i="31" s="1"/>
  <c r="U32" i="31"/>
  <c r="E10" i="11"/>
  <c r="X14" i="28"/>
  <c r="X12" i="28" s="1"/>
  <c r="T14" i="31"/>
  <c r="X22" i="28"/>
  <c r="T13" i="31"/>
  <c r="X11" i="28"/>
  <c r="F21" i="46"/>
  <c r="K88" i="57"/>
  <c r="AB83" i="57"/>
  <c r="T25" i="65"/>
  <c r="N82" i="57"/>
  <c r="W20" i="65"/>
  <c r="F23" i="56"/>
  <c r="R53" i="57"/>
  <c r="E149" i="57"/>
  <c r="K151" i="57"/>
  <c r="R56" i="57"/>
  <c r="N95" i="65"/>
  <c r="L95" i="65" s="1"/>
  <c r="K160" i="57"/>
  <c r="Y13" i="65"/>
  <c r="Y24" i="65"/>
  <c r="N161" i="57"/>
  <c r="R161" i="57" s="1"/>
  <c r="R57" i="57"/>
  <c r="J20" i="65"/>
  <c r="F14" i="46"/>
  <c r="H151" i="57"/>
  <c r="O42" i="11"/>
  <c r="F9" i="46"/>
  <c r="D9" i="46" s="1"/>
  <c r="D20" i="46"/>
  <c r="U74" i="27"/>
  <c r="U14" i="27" s="1"/>
  <c r="X14" i="27" s="1"/>
  <c r="W71" i="27"/>
  <c r="W11" i="27" s="1"/>
  <c r="U72" i="27"/>
  <c r="CG833" i="14"/>
  <c r="CG747" i="14"/>
  <c r="CG1022" i="14"/>
  <c r="CG841" i="14"/>
  <c r="CG711" i="14"/>
  <c r="X94" i="31"/>
  <c r="Z94" i="31" s="1"/>
  <c r="CG799" i="14"/>
  <c r="CG1002" i="14"/>
  <c r="G63" i="55"/>
  <c r="AD93" i="57"/>
  <c r="AB85" i="57"/>
  <c r="E14" i="11"/>
  <c r="W25" i="65"/>
  <c r="U71" i="27"/>
  <c r="U11" i="27" s="1"/>
  <c r="D15" i="28"/>
  <c r="W70" i="27"/>
  <c r="D58" i="28"/>
  <c r="W75" i="27"/>
  <c r="W15" i="27" s="1"/>
  <c r="V71" i="27"/>
  <c r="V11" i="27" s="1"/>
  <c r="CG929" i="14"/>
  <c r="V76" i="27"/>
  <c r="V16" i="27" s="1"/>
  <c r="W10" i="27"/>
  <c r="U13" i="27"/>
  <c r="U16" i="27"/>
  <c r="X76" i="27"/>
  <c r="V18" i="27"/>
  <c r="X78" i="27"/>
  <c r="X81" i="27"/>
  <c r="U21" i="27"/>
  <c r="X21" i="27" s="1"/>
  <c r="U22" i="27"/>
  <c r="U15" i="27"/>
  <c r="BW699" i="14"/>
  <c r="BY699" i="14" s="1"/>
  <c r="CG699" i="14"/>
  <c r="BW866" i="14"/>
  <c r="BY866" i="14" s="1"/>
  <c r="CG866" i="14"/>
  <c r="CG722" i="14"/>
  <c r="BW824" i="14"/>
  <c r="BY824" i="14" s="1"/>
  <c r="CG824" i="14"/>
  <c r="CB636" i="14"/>
  <c r="CD636" i="14" s="1"/>
  <c r="CG636" i="14"/>
  <c r="BW728" i="14"/>
  <c r="BY728" i="14" s="1"/>
  <c r="CG728" i="14"/>
  <c r="CB888" i="14"/>
  <c r="CD888" i="14" s="1"/>
  <c r="CF888" i="14" s="1"/>
  <c r="CG888" i="14"/>
  <c r="CB764" i="14"/>
  <c r="CD764" i="14" s="1"/>
  <c r="CF764" i="14" s="1"/>
  <c r="CG764" i="14"/>
  <c r="CG723" i="14"/>
  <c r="CB914" i="14"/>
  <c r="CD914" i="14" s="1"/>
  <c r="CF914" i="14" s="1"/>
  <c r="CG914" i="14"/>
  <c r="BW878" i="14"/>
  <c r="BY878" i="14" s="1"/>
  <c r="CG878" i="14"/>
  <c r="BW1005" i="14"/>
  <c r="BY1005" i="14" s="1"/>
  <c r="CG1005" i="14"/>
  <c r="CG617" i="14"/>
  <c r="CB891" i="14"/>
  <c r="CD891" i="14" s="1"/>
  <c r="CF891" i="14" s="1"/>
  <c r="CG891" i="14"/>
  <c r="CB980" i="14"/>
  <c r="CD980" i="14" s="1"/>
  <c r="CF980" i="14" s="1"/>
  <c r="CG980" i="14"/>
  <c r="CB808" i="14"/>
  <c r="CD808" i="14" s="1"/>
  <c r="CF808" i="14" s="1"/>
  <c r="CG808" i="14"/>
  <c r="BW840" i="14"/>
  <c r="BY840" i="14" s="1"/>
  <c r="CG840" i="14"/>
  <c r="CG819" i="14"/>
  <c r="CB836" i="14"/>
  <c r="CD836" i="14" s="1"/>
  <c r="CF836" i="14" s="1"/>
  <c r="CG836" i="14"/>
  <c r="BW959" i="14"/>
  <c r="BY959" i="14" s="1"/>
  <c r="CG959" i="14"/>
  <c r="CG854" i="14"/>
  <c r="CG715" i="14"/>
  <c r="CG705" i="14"/>
  <c r="CG913" i="14"/>
  <c r="CG897" i="14"/>
  <c r="CG822" i="14"/>
  <c r="CG862" i="14"/>
  <c r="CG924" i="14"/>
  <c r="V72" i="27"/>
  <c r="V12" i="27" s="1"/>
  <c r="CG530" i="14"/>
  <c r="CB552" i="14"/>
  <c r="CD552" i="14" s="1"/>
  <c r="CG552" i="14"/>
  <c r="CG538" i="14"/>
  <c r="U17" i="27"/>
  <c r="BW528" i="14"/>
  <c r="CG528" i="14"/>
  <c r="CG623" i="14"/>
  <c r="U43" i="27"/>
  <c r="C15" i="28"/>
  <c r="C57" i="28"/>
  <c r="CG567" i="14"/>
  <c r="CG543" i="14"/>
  <c r="CG731" i="14"/>
  <c r="CG619" i="14"/>
  <c r="CG994" i="14"/>
  <c r="CG509" i="14"/>
  <c r="V83" i="27"/>
  <c r="V23" i="27" s="1"/>
  <c r="U18" i="27"/>
  <c r="X49" i="27"/>
  <c r="D57" i="28"/>
  <c r="X80" i="27"/>
  <c r="D59" i="28"/>
  <c r="D16" i="28"/>
  <c r="BW703" i="14"/>
  <c r="BY703" i="14" s="1"/>
  <c r="CG703" i="14"/>
  <c r="BW740" i="14"/>
  <c r="BY740" i="14" s="1"/>
  <c r="CG740" i="14"/>
  <c r="CB921" i="14"/>
  <c r="CD921" i="14" s="1"/>
  <c r="CF921" i="14" s="1"/>
  <c r="CG921" i="14"/>
  <c r="CG693" i="14"/>
  <c r="CB687" i="14"/>
  <c r="CD687" i="14" s="1"/>
  <c r="CF687" i="14" s="1"/>
  <c r="CG687" i="14"/>
  <c r="CB664" i="14"/>
  <c r="CD664" i="14" s="1"/>
  <c r="CG664" i="14"/>
  <c r="CB898" i="14"/>
  <c r="CD898" i="14" s="1"/>
  <c r="CF898" i="14" s="1"/>
  <c r="CG898" i="14"/>
  <c r="BW909" i="14"/>
  <c r="BY909" i="14" s="1"/>
  <c r="CG909" i="14"/>
  <c r="BW813" i="14"/>
  <c r="BY813" i="14" s="1"/>
  <c r="CG813" i="14"/>
  <c r="CB733" i="14"/>
  <c r="CD733" i="14" s="1"/>
  <c r="CF733" i="14" s="1"/>
  <c r="CG733" i="14"/>
  <c r="CG673" i="14"/>
  <c r="CG689" i="14"/>
  <c r="BW948" i="14"/>
  <c r="BY948" i="14" s="1"/>
  <c r="CG948" i="14"/>
  <c r="CB788" i="14"/>
  <c r="CD788" i="14" s="1"/>
  <c r="CF788" i="14" s="1"/>
  <c r="CG788" i="14"/>
  <c r="CB779" i="14"/>
  <c r="CD779" i="14" s="1"/>
  <c r="CF779" i="14" s="1"/>
  <c r="CG779" i="14"/>
  <c r="BW902" i="14"/>
  <c r="BY902" i="14" s="1"/>
  <c r="CG902" i="14"/>
  <c r="BW758" i="14"/>
  <c r="BY758" i="14" s="1"/>
  <c r="CG758" i="14"/>
  <c r="BW859" i="14"/>
  <c r="BY859" i="14" s="1"/>
  <c r="CG859" i="14"/>
  <c r="CG911" i="14"/>
  <c r="CG821" i="14"/>
  <c r="CG857" i="14"/>
  <c r="CG769" i="14"/>
  <c r="U20" i="27"/>
  <c r="X51" i="27"/>
  <c r="W79" i="27"/>
  <c r="W19" i="27" s="1"/>
  <c r="CB750" i="14"/>
  <c r="CD750" i="14" s="1"/>
  <c r="CF750" i="14" s="1"/>
  <c r="CG750" i="14"/>
  <c r="CG517" i="14"/>
  <c r="CB666" i="14"/>
  <c r="CD666" i="14" s="1"/>
  <c r="CG666" i="14"/>
  <c r="V20" i="27"/>
  <c r="CG647" i="14"/>
  <c r="W48" i="27"/>
  <c r="C17" i="28"/>
  <c r="C59" i="28"/>
  <c r="V41" i="27"/>
  <c r="C58" i="28"/>
  <c r="E58" i="28" s="1"/>
  <c r="C16" i="28"/>
  <c r="E16" i="28" s="1"/>
  <c r="CG510" i="14"/>
  <c r="W77" i="27"/>
  <c r="X77" i="27" s="1"/>
  <c r="CG863" i="14"/>
  <c r="U70" i="27"/>
  <c r="X83" i="27"/>
  <c r="U23" i="27"/>
  <c r="X79" i="27"/>
  <c r="U19" i="27"/>
  <c r="X19" i="27" s="1"/>
  <c r="CG809" i="14"/>
  <c r="D17" i="28"/>
  <c r="V70" i="27"/>
  <c r="CG964" i="14"/>
  <c r="BW795" i="14"/>
  <c r="BY795" i="14" s="1"/>
  <c r="CG795" i="14"/>
  <c r="BW912" i="14"/>
  <c r="BY912" i="14" s="1"/>
  <c r="CG912" i="14"/>
  <c r="BW730" i="14"/>
  <c r="BY730" i="14" s="1"/>
  <c r="CG730" i="14"/>
  <c r="BW780" i="14"/>
  <c r="BY780" i="14" s="1"/>
  <c r="CG780" i="14"/>
  <c r="BW943" i="14"/>
  <c r="BY943" i="14" s="1"/>
  <c r="CG943" i="14"/>
  <c r="BW797" i="14"/>
  <c r="BY797" i="14" s="1"/>
  <c r="CG797" i="14"/>
  <c r="CG625" i="14"/>
  <c r="BW712" i="14"/>
  <c r="BY712" i="14" s="1"/>
  <c r="CG712" i="14"/>
  <c r="CG881" i="14"/>
  <c r="BW763" i="14"/>
  <c r="BY763" i="14" s="1"/>
  <c r="CG763" i="14"/>
  <c r="CG873" i="14"/>
  <c r="CG823" i="14"/>
  <c r="CG945" i="14"/>
  <c r="CG732" i="14"/>
  <c r="CG853" i="14"/>
  <c r="CG889" i="14"/>
  <c r="CG849" i="14"/>
  <c r="CG785" i="14"/>
  <c r="CB946" i="14"/>
  <c r="CD946" i="14" s="1"/>
  <c r="CF946" i="14" s="1"/>
  <c r="CG946" i="14"/>
  <c r="CG775" i="14"/>
  <c r="CG848" i="14"/>
  <c r="CG729" i="14"/>
  <c r="CG793" i="14"/>
  <c r="BW765" i="14"/>
  <c r="BY765" i="14" s="1"/>
  <c r="CG765" i="14"/>
  <c r="CG777" i="14"/>
  <c r="CG791" i="14"/>
  <c r="X74" i="27"/>
  <c r="BW592" i="14"/>
  <c r="CG592" i="14"/>
  <c r="CG895" i="14"/>
  <c r="CB685" i="14"/>
  <c r="CD685" i="14" s="1"/>
  <c r="CG685" i="14"/>
  <c r="CG612" i="14"/>
  <c r="V75" i="27"/>
  <c r="V15" i="27" s="1"/>
  <c r="CG656" i="14"/>
  <c r="CG614" i="14"/>
  <c r="CG604" i="14"/>
  <c r="CG514" i="14"/>
  <c r="W73" i="27"/>
  <c r="W13" i="27" s="1"/>
  <c r="V73" i="27"/>
  <c r="V13" i="27" s="1"/>
  <c r="C8" i="11"/>
  <c r="E16" i="11"/>
  <c r="E8" i="11" s="1"/>
  <c r="CB609" i="14"/>
  <c r="CD609" i="14" s="1"/>
  <c r="CF609" i="14" s="1"/>
  <c r="CG609" i="14"/>
  <c r="CB918" i="14"/>
  <c r="CD918" i="14" s="1"/>
  <c r="CF918" i="14" s="1"/>
  <c r="CG918" i="14"/>
  <c r="BW927" i="14"/>
  <c r="BY927" i="14" s="1"/>
  <c r="CG927" i="14"/>
  <c r="BW632" i="14"/>
  <c r="CG632" i="14"/>
  <c r="BW770" i="14"/>
  <c r="BY770" i="14" s="1"/>
  <c r="CG770" i="14"/>
  <c r="CG739" i="14"/>
  <c r="CB757" i="14"/>
  <c r="CD757" i="14" s="1"/>
  <c r="CF757" i="14" s="1"/>
  <c r="CG757" i="14"/>
  <c r="BW827" i="14"/>
  <c r="BY827" i="14" s="1"/>
  <c r="CG827" i="14"/>
  <c r="CG629" i="14"/>
  <c r="CG613" i="14"/>
  <c r="BW734" i="14"/>
  <c r="BY734" i="14" s="1"/>
  <c r="CG734" i="14"/>
  <c r="BW922" i="14"/>
  <c r="BY922" i="14" s="1"/>
  <c r="CG922" i="14"/>
  <c r="CB938" i="14"/>
  <c r="CD938" i="14" s="1"/>
  <c r="CF938" i="14" s="1"/>
  <c r="CG938" i="14"/>
  <c r="CG855" i="14"/>
  <c r="BW837" i="14"/>
  <c r="BY837" i="14" s="1"/>
  <c r="CG837" i="14"/>
  <c r="CG877" i="14"/>
  <c r="BW704" i="14"/>
  <c r="BY704" i="14" s="1"/>
  <c r="CG704" i="14"/>
  <c r="CG1020" i="14"/>
  <c r="CG688" i="14"/>
  <c r="CG761" i="14"/>
  <c r="CG753" i="14"/>
  <c r="W72" i="27"/>
  <c r="W12" i="27" s="1"/>
  <c r="BW767" i="14"/>
  <c r="BY767" i="14" s="1"/>
  <c r="CG767" i="14"/>
  <c r="CG539" i="14"/>
  <c r="CG537" i="14"/>
  <c r="BW662" i="14"/>
  <c r="CG662" i="14"/>
  <c r="W82" i="27"/>
  <c r="W22" i="27" s="1"/>
  <c r="CG910" i="14"/>
  <c r="CG714" i="14"/>
  <c r="CG976" i="14"/>
  <c r="C17" i="11"/>
  <c r="CG825" i="14"/>
  <c r="AB80" i="57"/>
  <c r="AE85" i="57"/>
  <c r="N88" i="65"/>
  <c r="D11" i="28"/>
  <c r="J127" i="31"/>
  <c r="AB90" i="57"/>
  <c r="AL90" i="57" s="1"/>
  <c r="C13" i="28"/>
  <c r="D12" i="28"/>
  <c r="C12" i="28"/>
  <c r="D13" i="28"/>
  <c r="N122" i="31"/>
  <c r="C11" i="28"/>
  <c r="D8" i="11"/>
  <c r="D17" i="11"/>
  <c r="W15" i="65"/>
  <c r="T14" i="55"/>
  <c r="R64" i="55"/>
  <c r="D41" i="11"/>
  <c r="F22" i="63"/>
  <c r="R55" i="57"/>
  <c r="AB1039" i="14"/>
  <c r="T8" i="56"/>
  <c r="BF91" i="17"/>
  <c r="BD18" i="17"/>
  <c r="BE91" i="17"/>
  <c r="F75" i="27"/>
  <c r="N114" i="31"/>
  <c r="F82" i="27"/>
  <c r="F22" i="27" s="1"/>
  <c r="D36" i="28"/>
  <c r="D38" i="28"/>
  <c r="C37" i="28"/>
  <c r="C38" i="28"/>
  <c r="D37" i="28"/>
  <c r="C36" i="28"/>
  <c r="W72" i="11"/>
  <c r="W77" i="11" s="1"/>
  <c r="N156" i="31"/>
  <c r="N82" i="31"/>
  <c r="H83" i="57"/>
  <c r="AC56" i="65"/>
  <c r="H62" i="46"/>
  <c r="H60" i="46"/>
  <c r="H69" i="46"/>
  <c r="G69" i="46"/>
  <c r="AM642" i="14"/>
  <c r="CG642" i="14" s="1"/>
  <c r="F18" i="55"/>
  <c r="D71" i="55"/>
  <c r="F20" i="55"/>
  <c r="AE81" i="57"/>
  <c r="AE83" i="57"/>
  <c r="AL83" i="57" s="1"/>
  <c r="Y92" i="57"/>
  <c r="AL92" i="57" s="1"/>
  <c r="AH82" i="57"/>
  <c r="T18" i="65"/>
  <c r="Y22" i="65"/>
  <c r="M162" i="57"/>
  <c r="M95" i="17"/>
  <c r="J162" i="57"/>
  <c r="BD83" i="17"/>
  <c r="BD98" i="17"/>
  <c r="AG20" i="55"/>
  <c r="Y85" i="57"/>
  <c r="AM972" i="14"/>
  <c r="CG972" i="14" s="1"/>
  <c r="AH87" i="65"/>
  <c r="AN87" i="65" s="1"/>
  <c r="AU87" i="65" s="1"/>
  <c r="C162" i="57"/>
  <c r="G43" i="57"/>
  <c r="Y80" i="57"/>
  <c r="T23" i="56"/>
  <c r="F15" i="63"/>
  <c r="F14" i="63"/>
  <c r="AM677" i="14"/>
  <c r="CG677" i="14" s="1"/>
  <c r="AK601" i="14"/>
  <c r="AM601" i="14" s="1"/>
  <c r="CG601" i="14" s="1"/>
  <c r="AG601" i="14"/>
  <c r="D162" i="57"/>
  <c r="AM600" i="14"/>
  <c r="CG600" i="14" s="1"/>
  <c r="AL610" i="14"/>
  <c r="AM610" i="14" s="1"/>
  <c r="CG610" i="14" s="1"/>
  <c r="AG610" i="14"/>
  <c r="AG63" i="56" s="1"/>
  <c r="L95" i="17"/>
  <c r="J147" i="57"/>
  <c r="C26" i="64" s="1"/>
  <c r="AD1032" i="14"/>
  <c r="D49" i="72"/>
  <c r="J49" i="72" s="1"/>
  <c r="M22" i="57"/>
  <c r="N22" i="57" s="1"/>
  <c r="J14" i="57"/>
  <c r="E74" i="27"/>
  <c r="H61" i="46"/>
  <c r="G61" i="46"/>
  <c r="F42" i="27"/>
  <c r="J42" i="27" s="1"/>
  <c r="BB10" i="17"/>
  <c r="AE12" i="14"/>
  <c r="AE1032" i="14"/>
  <c r="G23" i="57"/>
  <c r="X23" i="57" s="1"/>
  <c r="D83" i="27"/>
  <c r="AE1033" i="14"/>
  <c r="AM544" i="14"/>
  <c r="BF93" i="17"/>
  <c r="D81" i="27"/>
  <c r="G21" i="57"/>
  <c r="X21" i="57" s="1"/>
  <c r="C49" i="72"/>
  <c r="D41" i="27"/>
  <c r="F10" i="57"/>
  <c r="L147" i="57"/>
  <c r="C32" i="64" s="1"/>
  <c r="P37" i="11"/>
  <c r="R46" i="57"/>
  <c r="AG994" i="14"/>
  <c r="M58" i="57"/>
  <c r="J13" i="65"/>
  <c r="J16" i="65"/>
  <c r="AM752" i="14"/>
  <c r="CG752" i="14" s="1"/>
  <c r="BF20" i="17"/>
  <c r="D46" i="46"/>
  <c r="BC25" i="17"/>
  <c r="BE97" i="17"/>
  <c r="BF97" i="17"/>
  <c r="BD24" i="17"/>
  <c r="J22" i="65"/>
  <c r="L86" i="17"/>
  <c r="AE1031" i="14"/>
  <c r="AG642" i="14"/>
  <c r="AG600" i="14"/>
  <c r="AG615" i="14"/>
  <c r="AL754" i="14"/>
  <c r="AM754" i="14" s="1"/>
  <c r="CG754" i="14" s="1"/>
  <c r="AG754" i="14"/>
  <c r="AL939" i="14"/>
  <c r="AM939" i="14" s="1"/>
  <c r="CG939" i="14" s="1"/>
  <c r="AG939" i="14"/>
  <c r="BE89" i="17"/>
  <c r="BF89" i="17"/>
  <c r="BD16" i="17"/>
  <c r="BB25" i="17"/>
  <c r="BF283" i="71"/>
  <c r="BL283" i="71" s="1"/>
  <c r="BF339" i="71"/>
  <c r="BL339" i="71" s="1"/>
  <c r="AG89" i="17"/>
  <c r="AM89" i="17" s="1"/>
  <c r="AO89" i="17" s="1"/>
  <c r="K93" i="65"/>
  <c r="U15" i="17"/>
  <c r="AG70" i="56"/>
  <c r="AF70" i="56" s="1"/>
  <c r="V88" i="17"/>
  <c r="V15" i="17" s="1"/>
  <c r="N93" i="65"/>
  <c r="AG95" i="17"/>
  <c r="AI95" i="17" s="1"/>
  <c r="AR95" i="17" s="1"/>
  <c r="AG85" i="17"/>
  <c r="AM85" i="17" s="1"/>
  <c r="AO85" i="17" s="1"/>
  <c r="AG84" i="17"/>
  <c r="AM84" i="17" s="1"/>
  <c r="E81" i="61"/>
  <c r="D81" i="61" s="1"/>
  <c r="H81" i="61" s="1"/>
  <c r="L97" i="17"/>
  <c r="M97" i="17"/>
  <c r="AI97" i="17"/>
  <c r="AR97" i="17" s="1"/>
  <c r="AM97" i="17"/>
  <c r="AO97" i="17" s="1"/>
  <c r="E78" i="61"/>
  <c r="U90" i="17"/>
  <c r="U17" i="17" s="1"/>
  <c r="AH86" i="17"/>
  <c r="AN86" i="17" s="1"/>
  <c r="AH87" i="17"/>
  <c r="AN87" i="17" s="1"/>
  <c r="X97" i="17"/>
  <c r="V97" i="17"/>
  <c r="AH93" i="17"/>
  <c r="AN93" i="17" s="1"/>
  <c r="K96" i="17"/>
  <c r="L96" i="17" s="1"/>
  <c r="BI1039" i="14"/>
  <c r="BF13" i="17"/>
  <c r="M93" i="17"/>
  <c r="C46" i="72"/>
  <c r="AG52" i="65"/>
  <c r="AM52" i="65" s="1"/>
  <c r="C46" i="27"/>
  <c r="AL606" i="14"/>
  <c r="AM606" i="14" s="1"/>
  <c r="CG606" i="14" s="1"/>
  <c r="AG606" i="14"/>
  <c r="E43" i="62"/>
  <c r="D43" i="62" s="1"/>
  <c r="H43" i="62" s="1"/>
  <c r="AN91" i="17"/>
  <c r="AO91" i="17" s="1"/>
  <c r="AI91" i="17"/>
  <c r="AR91" i="17" s="1"/>
  <c r="E76" i="63"/>
  <c r="D76" i="63" s="1"/>
  <c r="D76" i="61"/>
  <c r="AG23" i="17"/>
  <c r="AM96" i="17"/>
  <c r="AM23" i="17" s="1"/>
  <c r="AI96" i="17"/>
  <c r="AR96" i="17" s="1"/>
  <c r="V86" i="17"/>
  <c r="V13" i="17" s="1"/>
  <c r="U86" i="17"/>
  <c r="V87" i="17"/>
  <c r="V14" i="17" s="1"/>
  <c r="N94" i="17"/>
  <c r="L94" i="17" s="1"/>
  <c r="M85" i="17"/>
  <c r="L85" i="17"/>
  <c r="L93" i="17"/>
  <c r="E53" i="27"/>
  <c r="J53" i="27" s="1"/>
  <c r="I22" i="57"/>
  <c r="AM88" i="17"/>
  <c r="AO88" i="17" s="1"/>
  <c r="AI88" i="17"/>
  <c r="AR88" i="17" s="1"/>
  <c r="AG86" i="17"/>
  <c r="U92" i="17"/>
  <c r="U89" i="17"/>
  <c r="V94" i="17"/>
  <c r="V21" i="17" s="1"/>
  <c r="U96" i="17"/>
  <c r="V92" i="17"/>
  <c r="V19" i="17" s="1"/>
  <c r="U94" i="17"/>
  <c r="V85" i="17"/>
  <c r="V12" i="17" s="1"/>
  <c r="V93" i="17"/>
  <c r="V20" i="17" s="1"/>
  <c r="M89" i="17"/>
  <c r="L89" i="17"/>
  <c r="M86" i="17"/>
  <c r="AI94" i="17"/>
  <c r="AR94" i="17" s="1"/>
  <c r="AM94" i="17"/>
  <c r="AO94" i="17" s="1"/>
  <c r="V89" i="17"/>
  <c r="V91" i="17"/>
  <c r="W91" i="17" s="1"/>
  <c r="M92" i="17"/>
  <c r="L92" i="17"/>
  <c r="W81" i="61"/>
  <c r="U95" i="17"/>
  <c r="V96" i="17"/>
  <c r="V23" i="17" s="1"/>
  <c r="V90" i="17"/>
  <c r="U87" i="17"/>
  <c r="U85" i="17"/>
  <c r="N88" i="17"/>
  <c r="L88" i="17" s="1"/>
  <c r="AM93" i="17"/>
  <c r="K91" i="17"/>
  <c r="AI92" i="17"/>
  <c r="AR92" i="17" s="1"/>
  <c r="AM92" i="17"/>
  <c r="AO92" i="17" s="1"/>
  <c r="U93" i="17"/>
  <c r="J25" i="65"/>
  <c r="AI98" i="65"/>
  <c r="AR98" i="65" s="1"/>
  <c r="K156" i="57"/>
  <c r="R156" i="57" s="1"/>
  <c r="H157" i="57"/>
  <c r="M147" i="57"/>
  <c r="C33" i="64" s="1"/>
  <c r="H152" i="57"/>
  <c r="R152" i="57" s="1"/>
  <c r="J23" i="65"/>
  <c r="N86" i="65"/>
  <c r="L86" i="65" s="1"/>
  <c r="L162" i="57"/>
  <c r="Y91" i="57"/>
  <c r="AL91" i="57" s="1"/>
  <c r="AO98" i="65"/>
  <c r="F11" i="55"/>
  <c r="AM615" i="14"/>
  <c r="CG615" i="14" s="1"/>
  <c r="E63" i="65"/>
  <c r="E154" i="57"/>
  <c r="R154" i="57" s="1"/>
  <c r="G58" i="57"/>
  <c r="C147" i="57"/>
  <c r="C11" i="64" s="1"/>
  <c r="AU97" i="65"/>
  <c r="D147" i="57"/>
  <c r="C12" i="64" s="1"/>
  <c r="AU93" i="65"/>
  <c r="Q56" i="11"/>
  <c r="CA1039" i="14"/>
  <c r="AA1035" i="14"/>
  <c r="CF665" i="14"/>
  <c r="CF365" i="71"/>
  <c r="BD313" i="71"/>
  <c r="E10" i="17"/>
  <c r="E25" i="17"/>
  <c r="BD303" i="71"/>
  <c r="BE316" i="71"/>
  <c r="D69" i="55"/>
  <c r="H69" i="55" s="1"/>
  <c r="CA1035" i="14"/>
  <c r="AL87" i="57"/>
  <c r="BD314" i="71"/>
  <c r="R88" i="17"/>
  <c r="AL578" i="14"/>
  <c r="AM578" i="14" s="1"/>
  <c r="CG578" i="14" s="1"/>
  <c r="AG578" i="14"/>
  <c r="E48" i="65"/>
  <c r="BD311" i="71"/>
  <c r="BK351" i="71"/>
  <c r="AL88" i="57"/>
  <c r="BE338" i="71"/>
  <c r="AK871" i="14"/>
  <c r="AM871" i="14" s="1"/>
  <c r="CG871" i="14" s="1"/>
  <c r="AG871" i="14"/>
  <c r="S67" i="56" s="1"/>
  <c r="R67" i="56" s="1"/>
  <c r="C26" i="65"/>
  <c r="C11" i="65"/>
  <c r="E22" i="65"/>
  <c r="BE336" i="71"/>
  <c r="BD312" i="71"/>
  <c r="AL89" i="57"/>
  <c r="AK78" i="57"/>
  <c r="AK93" i="57"/>
  <c r="C33" i="72"/>
  <c r="E33" i="72" s="1"/>
  <c r="O121" i="57"/>
  <c r="R158" i="57"/>
  <c r="R45" i="57"/>
  <c r="Q55" i="11"/>
  <c r="Q147" i="57"/>
  <c r="Q162" i="57"/>
  <c r="AG937" i="14"/>
  <c r="AK937" i="14"/>
  <c r="AM937" i="14" s="1"/>
  <c r="CG937" i="14" s="1"/>
  <c r="D43" i="27"/>
  <c r="F12" i="57"/>
  <c r="D50" i="27"/>
  <c r="F19" i="57"/>
  <c r="J19" i="57"/>
  <c r="K19" i="57" s="1"/>
  <c r="E79" i="27"/>
  <c r="E19" i="27" s="1"/>
  <c r="AK682" i="14"/>
  <c r="AM682" i="14" s="1"/>
  <c r="CG682" i="14" s="1"/>
  <c r="AG682" i="14"/>
  <c r="AL588" i="14"/>
  <c r="AM588" i="14" s="1"/>
  <c r="CG588" i="14" s="1"/>
  <c r="AG588" i="14"/>
  <c r="AL591" i="14"/>
  <c r="AM591" i="14" s="1"/>
  <c r="CG591" i="14" s="1"/>
  <c r="AG591" i="14"/>
  <c r="AL590" i="14"/>
  <c r="AM590" i="14" s="1"/>
  <c r="CG590" i="14" s="1"/>
  <c r="AG590" i="14"/>
  <c r="AG529" i="14"/>
  <c r="AK529" i="14"/>
  <c r="AM529" i="14" s="1"/>
  <c r="CG529" i="14" s="1"/>
  <c r="AK634" i="14"/>
  <c r="AM634" i="14" s="1"/>
  <c r="CG634" i="14" s="1"/>
  <c r="AG634" i="14"/>
  <c r="AL518" i="14"/>
  <c r="AM518" i="14" s="1"/>
  <c r="CG518" i="14" s="1"/>
  <c r="AG518" i="14"/>
  <c r="AG570" i="14"/>
  <c r="AK570" i="14"/>
  <c r="AM570" i="14" s="1"/>
  <c r="CG570" i="14" s="1"/>
  <c r="AK522" i="14"/>
  <c r="AM522" i="14" s="1"/>
  <c r="CG522" i="14" s="1"/>
  <c r="AG522" i="14"/>
  <c r="AL574" i="14"/>
  <c r="AM574" i="14" s="1"/>
  <c r="CG574" i="14" s="1"/>
  <c r="AG574" i="14"/>
  <c r="AG515" i="14"/>
  <c r="AK515" i="14"/>
  <c r="AM515" i="14" s="1"/>
  <c r="CG515" i="14" s="1"/>
  <c r="AG93" i="57"/>
  <c r="AG78" i="57"/>
  <c r="AK641" i="14"/>
  <c r="AM641" i="14" s="1"/>
  <c r="CG641" i="14" s="1"/>
  <c r="AG641" i="14"/>
  <c r="AK810" i="14"/>
  <c r="AM810" i="14" s="1"/>
  <c r="CG810" i="14" s="1"/>
  <c r="AG810" i="14"/>
  <c r="AG584" i="14"/>
  <c r="AK584" i="14"/>
  <c r="AM584" i="14" s="1"/>
  <c r="CG584" i="14" s="1"/>
  <c r="AK536" i="14"/>
  <c r="AM536" i="14" s="1"/>
  <c r="CG536" i="14" s="1"/>
  <c r="AG536" i="14"/>
  <c r="AL550" i="14"/>
  <c r="AM550" i="14" s="1"/>
  <c r="CG550" i="14" s="1"/>
  <c r="AG550" i="14"/>
  <c r="P58" i="57"/>
  <c r="P43" i="57"/>
  <c r="Y86" i="57"/>
  <c r="AL86" i="57" s="1"/>
  <c r="P16" i="57"/>
  <c r="G76" i="27"/>
  <c r="AH85" i="57"/>
  <c r="I50" i="72"/>
  <c r="G12" i="57"/>
  <c r="X12" i="57" s="1"/>
  <c r="D72" i="27"/>
  <c r="AE80" i="57"/>
  <c r="AA93" i="57"/>
  <c r="AF78" i="57"/>
  <c r="AD78" i="57"/>
  <c r="CF633" i="14"/>
  <c r="D54" i="27"/>
  <c r="H54" i="27" s="1"/>
  <c r="F23" i="57"/>
  <c r="H23" i="57" s="1"/>
  <c r="AJ78" i="57"/>
  <c r="AJ93" i="57"/>
  <c r="G16" i="57"/>
  <c r="D76" i="27"/>
  <c r="AG546" i="14"/>
  <c r="I14" i="57"/>
  <c r="K14" i="57" s="1"/>
  <c r="E45" i="27"/>
  <c r="AK611" i="14"/>
  <c r="AM611" i="14" s="1"/>
  <c r="CG611" i="14" s="1"/>
  <c r="AG611" i="14"/>
  <c r="AG60" i="56" s="1"/>
  <c r="AC93" i="57"/>
  <c r="AE79" i="57"/>
  <c r="AC78" i="57"/>
  <c r="AB82" i="57"/>
  <c r="P162" i="57"/>
  <c r="P147" i="57"/>
  <c r="AL594" i="14"/>
  <c r="AM594" i="14" s="1"/>
  <c r="CG594" i="14" s="1"/>
  <c r="AG594" i="14"/>
  <c r="AH81" i="57"/>
  <c r="AL771" i="14"/>
  <c r="AM771" i="14" s="1"/>
  <c r="CG771" i="14" s="1"/>
  <c r="AG771" i="14"/>
  <c r="AK649" i="14"/>
  <c r="AM649" i="14" s="1"/>
  <c r="CG649" i="14" s="1"/>
  <c r="AG649" i="14"/>
  <c r="AK582" i="14"/>
  <c r="AM582" i="14" s="1"/>
  <c r="CG582" i="14" s="1"/>
  <c r="AG582" i="14"/>
  <c r="AG571" i="14"/>
  <c r="AK571" i="14"/>
  <c r="AM571" i="14" s="1"/>
  <c r="CG571" i="14" s="1"/>
  <c r="AG555" i="14"/>
  <c r="AK555" i="14"/>
  <c r="AM555" i="14" s="1"/>
  <c r="CG555" i="14" s="1"/>
  <c r="AK635" i="14"/>
  <c r="AM635" i="14" s="1"/>
  <c r="CG635" i="14" s="1"/>
  <c r="AG635" i="14"/>
  <c r="AL558" i="14"/>
  <c r="AM558" i="14" s="1"/>
  <c r="CG558" i="14" s="1"/>
  <c r="AG558" i="14"/>
  <c r="Y79" i="57"/>
  <c r="AA78" i="57"/>
  <c r="AF93" i="57"/>
  <c r="D22" i="57"/>
  <c r="C82" i="27"/>
  <c r="AG579" i="14"/>
  <c r="AK579" i="14"/>
  <c r="AM579" i="14" s="1"/>
  <c r="CG579" i="14" s="1"/>
  <c r="AL984" i="14"/>
  <c r="AM984" i="14" s="1"/>
  <c r="AG984" i="14"/>
  <c r="AG551" i="14"/>
  <c r="AK551" i="14"/>
  <c r="AM551" i="14" s="1"/>
  <c r="CG551" i="14" s="1"/>
  <c r="AM546" i="14"/>
  <c r="CG546" i="14" s="1"/>
  <c r="AL585" i="14"/>
  <c r="AM585" i="14" s="1"/>
  <c r="CG585" i="14" s="1"/>
  <c r="AG585" i="14"/>
  <c r="AL549" i="14"/>
  <c r="AM549" i="14" s="1"/>
  <c r="CG549" i="14" s="1"/>
  <c r="AG549" i="14"/>
  <c r="AL512" i="14"/>
  <c r="AM512" i="14" s="1"/>
  <c r="CG512" i="14" s="1"/>
  <c r="AG512" i="14"/>
  <c r="E45" i="62" s="1"/>
  <c r="AG598" i="14"/>
  <c r="AK598" i="14"/>
  <c r="AM598" i="14" s="1"/>
  <c r="CG598" i="14" s="1"/>
  <c r="J22" i="57"/>
  <c r="E82" i="27"/>
  <c r="Z93" i="57"/>
  <c r="Z78" i="57"/>
  <c r="D50" i="72"/>
  <c r="J50" i="72" s="1"/>
  <c r="AL507" i="14"/>
  <c r="AM507" i="14" s="1"/>
  <c r="CG507" i="14" s="1"/>
  <c r="AB79" i="57"/>
  <c r="AH79" i="57"/>
  <c r="BY633" i="14"/>
  <c r="F22" i="57"/>
  <c r="D53" i="27"/>
  <c r="AL581" i="14"/>
  <c r="AM581" i="14" s="1"/>
  <c r="CG581" i="14" s="1"/>
  <c r="AG581" i="14"/>
  <c r="E43" i="27"/>
  <c r="I12" i="57"/>
  <c r="K12" i="57" s="1"/>
  <c r="AK607" i="14"/>
  <c r="AM607" i="14" s="1"/>
  <c r="CG607" i="14" s="1"/>
  <c r="AG607" i="14"/>
  <c r="AL519" i="14"/>
  <c r="AM519" i="14" s="1"/>
  <c r="CG519" i="14" s="1"/>
  <c r="AG519" i="14"/>
  <c r="E71" i="27"/>
  <c r="E11" i="27" s="1"/>
  <c r="J11" i="57"/>
  <c r="K11" i="57" s="1"/>
  <c r="G22" i="57"/>
  <c r="D82" i="27"/>
  <c r="J13" i="57"/>
  <c r="E73" i="27"/>
  <c r="AK580" i="14"/>
  <c r="AM580" i="14" s="1"/>
  <c r="CG580" i="14" s="1"/>
  <c r="AG580" i="14"/>
  <c r="AL586" i="14"/>
  <c r="AM586" i="14" s="1"/>
  <c r="CG586" i="14" s="1"/>
  <c r="AG586" i="14"/>
  <c r="AG596" i="14"/>
  <c r="AK596" i="14"/>
  <c r="AM596" i="14" s="1"/>
  <c r="CG596" i="14" s="1"/>
  <c r="AG56" i="65"/>
  <c r="AL542" i="14"/>
  <c r="AM542" i="14" s="1"/>
  <c r="CG542" i="14" s="1"/>
  <c r="AG542" i="14"/>
  <c r="AL643" i="14"/>
  <c r="AM643" i="14" s="1"/>
  <c r="CG643" i="14" s="1"/>
  <c r="AG643" i="14"/>
  <c r="AK621" i="14"/>
  <c r="AM621" i="14" s="1"/>
  <c r="CG621" i="14" s="1"/>
  <c r="AG621" i="14"/>
  <c r="I122" i="57" s="1"/>
  <c r="K122" i="57" s="1"/>
  <c r="E41" i="27"/>
  <c r="J41" i="27" s="1"/>
  <c r="I10" i="57"/>
  <c r="AL597" i="14"/>
  <c r="AM597" i="14" s="1"/>
  <c r="CG597" i="14" s="1"/>
  <c r="AG597" i="14"/>
  <c r="I126" i="57" s="1"/>
  <c r="K126" i="57" s="1"/>
  <c r="AK566" i="14"/>
  <c r="AM566" i="14" s="1"/>
  <c r="CG566" i="14" s="1"/>
  <c r="AG566" i="14"/>
  <c r="AG569" i="14"/>
  <c r="AK569" i="14"/>
  <c r="AM569" i="14" s="1"/>
  <c r="CG569" i="14" s="1"/>
  <c r="AL602" i="14"/>
  <c r="AM602" i="14" s="1"/>
  <c r="CG602" i="14" s="1"/>
  <c r="AG602" i="14"/>
  <c r="AG618" i="14"/>
  <c r="AK618" i="14"/>
  <c r="AM618" i="14" s="1"/>
  <c r="CG618" i="14" s="1"/>
  <c r="AK521" i="14"/>
  <c r="AM521" i="14" s="1"/>
  <c r="CG521" i="14" s="1"/>
  <c r="AG521" i="14"/>
  <c r="D44" i="27"/>
  <c r="F13" i="57"/>
  <c r="E49" i="27"/>
  <c r="I18" i="57"/>
  <c r="K18" i="57" s="1"/>
  <c r="AF1036" i="14"/>
  <c r="AG627" i="14"/>
  <c r="AL627" i="14"/>
  <c r="AM627" i="14" s="1"/>
  <c r="CG627" i="14" s="1"/>
  <c r="F80" i="27"/>
  <c r="M20" i="57"/>
  <c r="N20" i="57" s="1"/>
  <c r="AL856" i="14"/>
  <c r="AM856" i="14" s="1"/>
  <c r="CG856" i="14" s="1"/>
  <c r="AG856" i="14"/>
  <c r="AL608" i="14"/>
  <c r="AM608" i="14" s="1"/>
  <c r="CG608" i="14" s="1"/>
  <c r="AG608" i="14"/>
  <c r="AK658" i="14"/>
  <c r="AM658" i="14" s="1"/>
  <c r="CG658" i="14" s="1"/>
  <c r="AG658" i="14"/>
  <c r="AL659" i="14"/>
  <c r="AM659" i="14" s="1"/>
  <c r="CG659" i="14" s="1"/>
  <c r="AG659" i="14"/>
  <c r="C42" i="27"/>
  <c r="AG59" i="65"/>
  <c r="AM59" i="65" s="1"/>
  <c r="C14" i="57"/>
  <c r="C41" i="11"/>
  <c r="C42" i="11" s="1"/>
  <c r="C26" i="11"/>
  <c r="AL633" i="14"/>
  <c r="AM633" i="14" s="1"/>
  <c r="CG633" i="14" s="1"/>
  <c r="AG633" i="14"/>
  <c r="E52" i="27"/>
  <c r="I21" i="57"/>
  <c r="K21" i="57" s="1"/>
  <c r="D28" i="11"/>
  <c r="AK639" i="14"/>
  <c r="AM639" i="14" s="1"/>
  <c r="CG639" i="14" s="1"/>
  <c r="AG639" i="14"/>
  <c r="Q43" i="57"/>
  <c r="Q58" i="57"/>
  <c r="AL655" i="14"/>
  <c r="AM655" i="14" s="1"/>
  <c r="CG655" i="14" s="1"/>
  <c r="AG655" i="14"/>
  <c r="C13" i="57"/>
  <c r="W13" i="57" s="1"/>
  <c r="AL645" i="14"/>
  <c r="AM645" i="14" s="1"/>
  <c r="CG645" i="14" s="1"/>
  <c r="AG645" i="14"/>
  <c r="AG676" i="14"/>
  <c r="AK676" i="14"/>
  <c r="AM676" i="14" s="1"/>
  <c r="CG676" i="14" s="1"/>
  <c r="AL650" i="14"/>
  <c r="AM650" i="14" s="1"/>
  <c r="CG650" i="14" s="1"/>
  <c r="AG650" i="14"/>
  <c r="AK680" i="14"/>
  <c r="AM680" i="14" s="1"/>
  <c r="CG680" i="14" s="1"/>
  <c r="AG680" i="14"/>
  <c r="AL684" i="14"/>
  <c r="AM684" i="14" s="1"/>
  <c r="CG684" i="14" s="1"/>
  <c r="AG684" i="14"/>
  <c r="AK663" i="14"/>
  <c r="AM663" i="14" s="1"/>
  <c r="CG663" i="14" s="1"/>
  <c r="AG663" i="14"/>
  <c r="AL624" i="14"/>
  <c r="AM624" i="14" s="1"/>
  <c r="CG624" i="14" s="1"/>
  <c r="AG624" i="14"/>
  <c r="F23" i="11"/>
  <c r="AK683" i="14"/>
  <c r="AM683" i="14" s="1"/>
  <c r="CG683" i="14" s="1"/>
  <c r="AG683" i="14"/>
  <c r="G23" i="11"/>
  <c r="AG631" i="14"/>
  <c r="AK631" i="14"/>
  <c r="AM631" i="14" s="1"/>
  <c r="CG631" i="14" s="1"/>
  <c r="E36" i="11"/>
  <c r="E37" i="11" s="1"/>
  <c r="D24" i="11"/>
  <c r="M98" i="65"/>
  <c r="L87" i="65"/>
  <c r="E40" i="11"/>
  <c r="G40" i="11" s="1"/>
  <c r="C27" i="11"/>
  <c r="E27" i="11" s="1"/>
  <c r="F47" i="27"/>
  <c r="L16" i="57"/>
  <c r="AL668" i="14"/>
  <c r="AM668" i="14" s="1"/>
  <c r="CG668" i="14" s="1"/>
  <c r="AG668" i="14"/>
  <c r="E76" i="27"/>
  <c r="J16" i="57"/>
  <c r="AK672" i="14"/>
  <c r="AM672" i="14" s="1"/>
  <c r="CG672" i="14" s="1"/>
  <c r="AG672" i="14"/>
  <c r="M21" i="57"/>
  <c r="N21" i="57" s="1"/>
  <c r="F81" i="27"/>
  <c r="AG651" i="14"/>
  <c r="AK651" i="14"/>
  <c r="AM651" i="14" s="1"/>
  <c r="CG651" i="14" s="1"/>
  <c r="M19" i="57"/>
  <c r="N19" i="57" s="1"/>
  <c r="F79" i="27"/>
  <c r="AG667" i="14"/>
  <c r="AK667" i="14"/>
  <c r="AM667" i="14" s="1"/>
  <c r="CG667" i="14" s="1"/>
  <c r="AG638" i="14"/>
  <c r="AK638" i="14"/>
  <c r="AM638" i="14" s="1"/>
  <c r="CG638" i="14" s="1"/>
  <c r="AL815" i="14"/>
  <c r="AM815" i="14" s="1"/>
  <c r="CG815" i="14" s="1"/>
  <c r="AG815" i="14"/>
  <c r="S34" i="56" s="1"/>
  <c r="R34" i="56" s="1"/>
  <c r="V34" i="56" s="1"/>
  <c r="AL595" i="14"/>
  <c r="AM595" i="14" s="1"/>
  <c r="CG595" i="14" s="1"/>
  <c r="AG595" i="14"/>
  <c r="E39" i="11"/>
  <c r="H77" i="11"/>
  <c r="F16" i="55"/>
  <c r="D66" i="55"/>
  <c r="H66" i="55" s="1"/>
  <c r="D36" i="46"/>
  <c r="G36" i="46" s="1"/>
  <c r="CB947" i="14"/>
  <c r="CD947" i="14" s="1"/>
  <c r="CF947" i="14" s="1"/>
  <c r="BW947" i="14"/>
  <c r="BY947" i="14" s="1"/>
  <c r="H61" i="55"/>
  <c r="G61" i="55"/>
  <c r="G67" i="55"/>
  <c r="H67" i="55"/>
  <c r="CB1024" i="14"/>
  <c r="CD1024" i="14" s="1"/>
  <c r="CF1024" i="14" s="1"/>
  <c r="BW609" i="14"/>
  <c r="BY609" i="14" s="1"/>
  <c r="CB632" i="14"/>
  <c r="CD632" i="14" s="1"/>
  <c r="AU1032" i="14"/>
  <c r="BE343" i="71"/>
  <c r="BL962" i="14"/>
  <c r="CG962" i="14" s="1"/>
  <c r="Q39" i="11"/>
  <c r="Q41" i="11" s="1"/>
  <c r="BD350" i="71"/>
  <c r="BF302" i="71"/>
  <c r="BL302" i="71" s="1"/>
  <c r="BK302" i="71"/>
  <c r="AK738" i="14"/>
  <c r="AM738" i="14" s="1"/>
  <c r="CG738" i="14" s="1"/>
  <c r="AG738" i="14"/>
  <c r="E75" i="61" s="1"/>
  <c r="D75" i="61" s="1"/>
  <c r="H75" i="61" s="1"/>
  <c r="AG89" i="65"/>
  <c r="AM89" i="65" s="1"/>
  <c r="AT89" i="65" s="1"/>
  <c r="BL279" i="71"/>
  <c r="BI364" i="71"/>
  <c r="G72" i="55"/>
  <c r="H72" i="55"/>
  <c r="AD1036" i="14"/>
  <c r="AD1035" i="14" s="1"/>
  <c r="BI282" i="71"/>
  <c r="BG365" i="71"/>
  <c r="AK899" i="14"/>
  <c r="AM899" i="14" s="1"/>
  <c r="CG899" i="14" s="1"/>
  <c r="AG899" i="14"/>
  <c r="BE304" i="71"/>
  <c r="BL965" i="14"/>
  <c r="CG965" i="14" s="1"/>
  <c r="BE309" i="71"/>
  <c r="BF309" i="71" s="1"/>
  <c r="BE285" i="71"/>
  <c r="M92" i="65"/>
  <c r="L92" i="65"/>
  <c r="D46" i="72"/>
  <c r="J46" i="72" s="1"/>
  <c r="AF1037" i="14"/>
  <c r="E81" i="57"/>
  <c r="J14" i="65"/>
  <c r="C45" i="27"/>
  <c r="C14" i="27" s="1"/>
  <c r="AH62" i="65"/>
  <c r="AH25" i="65" s="1"/>
  <c r="H149" i="57"/>
  <c r="C23" i="57"/>
  <c r="E23" i="57" s="1"/>
  <c r="J21" i="65"/>
  <c r="AD1041" i="14"/>
  <c r="AE1041" i="14"/>
  <c r="CB950" i="14"/>
  <c r="CD950" i="14" s="1"/>
  <c r="CF950" i="14" s="1"/>
  <c r="CB859" i="14"/>
  <c r="CD859" i="14" s="1"/>
  <c r="CF859" i="14" s="1"/>
  <c r="G72" i="46"/>
  <c r="H72" i="46"/>
  <c r="BD337" i="71"/>
  <c r="R92" i="17"/>
  <c r="BE291" i="71"/>
  <c r="M87" i="65"/>
  <c r="BK279" i="71"/>
  <c r="BE364" i="71"/>
  <c r="BF290" i="71"/>
  <c r="BL290" i="71" s="1"/>
  <c r="BJ290" i="71"/>
  <c r="S41" i="56"/>
  <c r="R41" i="56" s="1"/>
  <c r="E50" i="62"/>
  <c r="D50" i="62" s="1"/>
  <c r="H50" i="62" s="1"/>
  <c r="BF340" i="71"/>
  <c r="BL340" i="71" s="1"/>
  <c r="BJ340" i="71"/>
  <c r="CF12" i="71"/>
  <c r="BD328" i="71"/>
  <c r="R90" i="17"/>
  <c r="BI333" i="71"/>
  <c r="BJ299" i="71"/>
  <c r="BF299" i="71"/>
  <c r="BL299" i="71" s="1"/>
  <c r="BG363" i="71"/>
  <c r="D64" i="55"/>
  <c r="V55" i="17"/>
  <c r="AY1033" i="14"/>
  <c r="O60" i="11"/>
  <c r="O53" i="11"/>
  <c r="BJ364" i="71"/>
  <c r="AK998" i="14"/>
  <c r="AM998" i="14" s="1"/>
  <c r="AG998" i="14"/>
  <c r="BI286" i="71"/>
  <c r="BD282" i="71"/>
  <c r="AT12" i="71"/>
  <c r="BJ329" i="71"/>
  <c r="BF329" i="71"/>
  <c r="BL329" i="71" s="1"/>
  <c r="BF288" i="71"/>
  <c r="BL288" i="71" s="1"/>
  <c r="E53" i="62"/>
  <c r="F125" i="57"/>
  <c r="H125" i="57" s="1"/>
  <c r="BE306" i="71"/>
  <c r="S85" i="17"/>
  <c r="E13" i="65"/>
  <c r="D11" i="65"/>
  <c r="D26" i="65"/>
  <c r="BL960" i="14"/>
  <c r="CG960" i="14" s="1"/>
  <c r="BE331" i="71"/>
  <c r="AL520" i="14"/>
  <c r="AF1040" i="14"/>
  <c r="BK286" i="71"/>
  <c r="C49" i="27"/>
  <c r="C18" i="27" s="1"/>
  <c r="AD1040" i="14"/>
  <c r="AF1041" i="14"/>
  <c r="BW636" i="14"/>
  <c r="BW664" i="14"/>
  <c r="BD325" i="71"/>
  <c r="AK904" i="14"/>
  <c r="AM904" i="14" s="1"/>
  <c r="CG904" i="14" s="1"/>
  <c r="AG904" i="14"/>
  <c r="BE352" i="71"/>
  <c r="S97" i="17"/>
  <c r="BL1017" i="14"/>
  <c r="CG1017" i="14" s="1"/>
  <c r="BE335" i="71"/>
  <c r="AG847" i="14"/>
  <c r="AK847" i="14"/>
  <c r="AM847" i="14" s="1"/>
  <c r="CG847" i="14" s="1"/>
  <c r="AK905" i="14"/>
  <c r="AM905" i="14" s="1"/>
  <c r="CG905" i="14" s="1"/>
  <c r="AG905" i="14"/>
  <c r="BE295" i="71"/>
  <c r="BL955" i="14"/>
  <c r="BE333" i="71"/>
  <c r="BF333" i="71" s="1"/>
  <c r="U144" i="31"/>
  <c r="AL865" i="14"/>
  <c r="AM865" i="14" s="1"/>
  <c r="CG865" i="14" s="1"/>
  <c r="AG865" i="14"/>
  <c r="BD326" i="71"/>
  <c r="BD346" i="71"/>
  <c r="BI281" i="71"/>
  <c r="BH365" i="71"/>
  <c r="BF364" i="71"/>
  <c r="AK892" i="14"/>
  <c r="AM892" i="14" s="1"/>
  <c r="CG892" i="14" s="1"/>
  <c r="AG892" i="14"/>
  <c r="AE1036" i="14"/>
  <c r="AE1035" i="14" s="1"/>
  <c r="BD286" i="71"/>
  <c r="AL942" i="14"/>
  <c r="AM942" i="14" s="1"/>
  <c r="CG942" i="14" s="1"/>
  <c r="AG942" i="14"/>
  <c r="G66" i="46"/>
  <c r="H66" i="46"/>
  <c r="BL280" i="71"/>
  <c r="AL820" i="14"/>
  <c r="AM820" i="14" s="1"/>
  <c r="CG820" i="14" s="1"/>
  <c r="AG820" i="14"/>
  <c r="S44" i="56" s="1"/>
  <c r="R44" i="56" s="1"/>
  <c r="BD321" i="71"/>
  <c r="R50" i="57"/>
  <c r="W13" i="65"/>
  <c r="E91" i="57"/>
  <c r="BW799" i="14"/>
  <c r="BY799" i="14" s="1"/>
  <c r="C20" i="57"/>
  <c r="E20" i="57" s="1"/>
  <c r="C11" i="57"/>
  <c r="E11" i="57" s="1"/>
  <c r="R47" i="57"/>
  <c r="C52" i="27"/>
  <c r="C21" i="27" s="1"/>
  <c r="AE1040" i="14"/>
  <c r="M16" i="57"/>
  <c r="P60" i="11"/>
  <c r="BE307" i="71"/>
  <c r="G71" i="46"/>
  <c r="H71" i="46"/>
  <c r="BF345" i="71"/>
  <c r="BL345" i="71" s="1"/>
  <c r="BJ345" i="71"/>
  <c r="AU12" i="71"/>
  <c r="BE320" i="71"/>
  <c r="S88" i="17"/>
  <c r="AL640" i="14"/>
  <c r="AM640" i="14" s="1"/>
  <c r="CG640" i="14" s="1"/>
  <c r="AG640" i="14"/>
  <c r="G70" i="55"/>
  <c r="H70" i="55"/>
  <c r="BL975" i="14"/>
  <c r="CG975" i="14" s="1"/>
  <c r="G70" i="46"/>
  <c r="H70" i="46"/>
  <c r="CF363" i="71"/>
  <c r="BE327" i="71"/>
  <c r="S89" i="17"/>
  <c r="AK906" i="14"/>
  <c r="AM906" i="14" s="1"/>
  <c r="CG906" i="14" s="1"/>
  <c r="AG906" i="14"/>
  <c r="BH363" i="71"/>
  <c r="BH364" i="71"/>
  <c r="BH12" i="71"/>
  <c r="H67" i="46"/>
  <c r="G67" i="46"/>
  <c r="BG12" i="71"/>
  <c r="G64" i="46"/>
  <c r="H64" i="46"/>
  <c r="BE281" i="71"/>
  <c r="BF317" i="71"/>
  <c r="BL317" i="71" s="1"/>
  <c r="CB517" i="14"/>
  <c r="CD517" i="14" s="1"/>
  <c r="BE348" i="71"/>
  <c r="S96" i="17"/>
  <c r="AX1033" i="14"/>
  <c r="U84" i="17"/>
  <c r="BD353" i="71"/>
  <c r="BD341" i="71"/>
  <c r="BK309" i="71"/>
  <c r="BI309" i="71"/>
  <c r="BD342" i="71"/>
  <c r="R93" i="17"/>
  <c r="BD344" i="71"/>
  <c r="E84" i="65"/>
  <c r="E99" i="65"/>
  <c r="BW656" i="14"/>
  <c r="CB642" i="14"/>
  <c r="CD642" i="14" s="1"/>
  <c r="BF324" i="71"/>
  <c r="BL324" i="71" s="1"/>
  <c r="BJ324" i="71"/>
  <c r="AC1035" i="14"/>
  <c r="BD296" i="71"/>
  <c r="AC1039" i="14"/>
  <c r="D68" i="55"/>
  <c r="AC56" i="17"/>
  <c r="F15" i="55"/>
  <c r="F33" i="46"/>
  <c r="F48" i="46"/>
  <c r="U23" i="63"/>
  <c r="S9" i="63"/>
  <c r="U8" i="63"/>
  <c r="S8" i="62"/>
  <c r="S23" i="62"/>
  <c r="CB830" i="14"/>
  <c r="CD830" i="14" s="1"/>
  <c r="CF830" i="14" s="1"/>
  <c r="BW830" i="14"/>
  <c r="BY830" i="14" s="1"/>
  <c r="N155" i="57"/>
  <c r="N147" i="57" s="1"/>
  <c r="BW845" i="14"/>
  <c r="BY845" i="14" s="1"/>
  <c r="CB845" i="14"/>
  <c r="CD845" i="14" s="1"/>
  <c r="CF845" i="14" s="1"/>
  <c r="CB991" i="14"/>
  <c r="CD991" i="14" s="1"/>
  <c r="CF991" i="14" s="1"/>
  <c r="BW991" i="14"/>
  <c r="BY991" i="14" s="1"/>
  <c r="BW907" i="14"/>
  <c r="BY907" i="14" s="1"/>
  <c r="CB907" i="14"/>
  <c r="CD907" i="14" s="1"/>
  <c r="CF907" i="14" s="1"/>
  <c r="CB706" i="14"/>
  <c r="CD706" i="14" s="1"/>
  <c r="CF706" i="14" s="1"/>
  <c r="CB697" i="14"/>
  <c r="CD697" i="14" s="1"/>
  <c r="CF697" i="14" s="1"/>
  <c r="BW884" i="14"/>
  <c r="BY884" i="14" s="1"/>
  <c r="BW809" i="14"/>
  <c r="BY809" i="14" s="1"/>
  <c r="Q57" i="11"/>
  <c r="H57" i="11" s="1"/>
  <c r="AG934" i="14"/>
  <c r="M89" i="65"/>
  <c r="AG774" i="14"/>
  <c r="AL774" i="14"/>
  <c r="AM774" i="14" s="1"/>
  <c r="CG774" i="14" s="1"/>
  <c r="AG694" i="14"/>
  <c r="AL694" i="14"/>
  <c r="AM694" i="14" s="1"/>
  <c r="CG694" i="14" s="1"/>
  <c r="AL806" i="14"/>
  <c r="AM806" i="14" s="1"/>
  <c r="CG806" i="14" s="1"/>
  <c r="AG806" i="14"/>
  <c r="AL720" i="14"/>
  <c r="AM720" i="14" s="1"/>
  <c r="CG720" i="14" s="1"/>
  <c r="AG720" i="14"/>
  <c r="E69" i="61" s="1"/>
  <c r="D69" i="61" s="1"/>
  <c r="AL846" i="14"/>
  <c r="AM846" i="14" s="1"/>
  <c r="CG846" i="14" s="1"/>
  <c r="AG846" i="14"/>
  <c r="BW1022" i="14"/>
  <c r="BY1022" i="14" s="1"/>
  <c r="CB1022" i="14"/>
  <c r="CD1022" i="14" s="1"/>
  <c r="CF1022" i="14" s="1"/>
  <c r="BW964" i="14"/>
  <c r="BY964" i="14" s="1"/>
  <c r="L94" i="65"/>
  <c r="AL725" i="14"/>
  <c r="AM725" i="14" s="1"/>
  <c r="CG725" i="14" s="1"/>
  <c r="AG725" i="14"/>
  <c r="E70" i="61" s="1"/>
  <c r="D70" i="61" s="1"/>
  <c r="E150" i="57"/>
  <c r="R150" i="57" s="1"/>
  <c r="P53" i="11"/>
  <c r="L98" i="65"/>
  <c r="AG887" i="14"/>
  <c r="AL887" i="14"/>
  <c r="AM887" i="14" s="1"/>
  <c r="CG887" i="14" s="1"/>
  <c r="J17" i="65"/>
  <c r="CB782" i="14"/>
  <c r="CD782" i="14" s="1"/>
  <c r="CF782" i="14" s="1"/>
  <c r="BW782" i="14"/>
  <c r="BY782" i="14" s="1"/>
  <c r="BW917" i="14"/>
  <c r="BY917" i="14" s="1"/>
  <c r="CB917" i="14"/>
  <c r="CD917" i="14" s="1"/>
  <c r="CF917" i="14" s="1"/>
  <c r="BW934" i="14"/>
  <c r="BY934" i="14" s="1"/>
  <c r="CB934" i="14"/>
  <c r="CD934" i="14" s="1"/>
  <c r="CF934" i="14" s="1"/>
  <c r="AL749" i="14"/>
  <c r="AM749" i="14" s="1"/>
  <c r="CG749" i="14" s="1"/>
  <c r="AH95" i="65"/>
  <c r="AH22" i="65" s="1"/>
  <c r="AG749" i="14"/>
  <c r="S69" i="56" s="1"/>
  <c r="R69" i="56" s="1"/>
  <c r="M94" i="65"/>
  <c r="AL735" i="14"/>
  <c r="AM735" i="14" s="1"/>
  <c r="CG735" i="14" s="1"/>
  <c r="AG735" i="14"/>
  <c r="E72" i="61" s="1"/>
  <c r="D72" i="61" s="1"/>
  <c r="AH88" i="65"/>
  <c r="AN88" i="65" s="1"/>
  <c r="AU88" i="65" s="1"/>
  <c r="M97" i="65"/>
  <c r="L97" i="65"/>
  <c r="AL925" i="14"/>
  <c r="AM925" i="14" s="1"/>
  <c r="CG925" i="14" s="1"/>
  <c r="AG925" i="14"/>
  <c r="AL695" i="14"/>
  <c r="AM695" i="14" s="1"/>
  <c r="CG695" i="14" s="1"/>
  <c r="AG695" i="14"/>
  <c r="E68" i="61" s="1"/>
  <c r="L89" i="65"/>
  <c r="CB805" i="14"/>
  <c r="CD805" i="14" s="1"/>
  <c r="CF805" i="14" s="1"/>
  <c r="BW919" i="14"/>
  <c r="BY919" i="14" s="1"/>
  <c r="AL807" i="14"/>
  <c r="AM807" i="14" s="1"/>
  <c r="CG807" i="14" s="1"/>
  <c r="AG807" i="14"/>
  <c r="L90" i="65"/>
  <c r="M90" i="65"/>
  <c r="M96" i="65"/>
  <c r="L96" i="65"/>
  <c r="AL831" i="14"/>
  <c r="AM831" i="14" s="1"/>
  <c r="CG831" i="14" s="1"/>
  <c r="AG831" i="14"/>
  <c r="AL1007" i="14"/>
  <c r="AM1007" i="14" s="1"/>
  <c r="AG1007" i="14"/>
  <c r="CB748" i="14"/>
  <c r="CD748" i="14" s="1"/>
  <c r="CF748" i="14" s="1"/>
  <c r="BW748" i="14"/>
  <c r="BY748" i="14" s="1"/>
  <c r="BW771" i="14"/>
  <c r="BY771" i="14" s="1"/>
  <c r="BW946" i="14"/>
  <c r="BY946" i="14" s="1"/>
  <c r="CB886" i="14"/>
  <c r="CD886" i="14" s="1"/>
  <c r="CF886" i="14" s="1"/>
  <c r="BW886" i="14"/>
  <c r="BY886" i="14" s="1"/>
  <c r="CB717" i="14"/>
  <c r="CD717" i="14" s="1"/>
  <c r="CF717" i="14" s="1"/>
  <c r="BW717" i="14"/>
  <c r="BY717" i="14" s="1"/>
  <c r="BW879" i="14"/>
  <c r="BY879" i="14" s="1"/>
  <c r="CB879" i="14"/>
  <c r="CD879" i="14" s="1"/>
  <c r="CF879" i="14" s="1"/>
  <c r="BW702" i="14"/>
  <c r="BY702" i="14" s="1"/>
  <c r="CB702" i="14"/>
  <c r="CD702" i="14" s="1"/>
  <c r="CF702" i="14" s="1"/>
  <c r="BW773" i="14"/>
  <c r="BY773" i="14" s="1"/>
  <c r="CB773" i="14"/>
  <c r="CD773" i="14" s="1"/>
  <c r="CF773" i="14" s="1"/>
  <c r="CB812" i="14"/>
  <c r="CD812" i="14" s="1"/>
  <c r="CF812" i="14" s="1"/>
  <c r="BW812" i="14"/>
  <c r="BY812" i="14" s="1"/>
  <c r="BW916" i="14"/>
  <c r="BY916" i="14" s="1"/>
  <c r="CB916" i="14"/>
  <c r="CD916" i="14" s="1"/>
  <c r="CF916" i="14" s="1"/>
  <c r="CB802" i="14"/>
  <c r="CD802" i="14" s="1"/>
  <c r="CF802" i="14" s="1"/>
  <c r="CB814" i="14"/>
  <c r="CD814" i="14" s="1"/>
  <c r="CF814" i="14" s="1"/>
  <c r="CB765" i="14"/>
  <c r="CD765" i="14" s="1"/>
  <c r="CF765" i="14" s="1"/>
  <c r="CB959" i="14"/>
  <c r="CD959" i="14" s="1"/>
  <c r="CF959" i="14" s="1"/>
  <c r="BW937" i="14"/>
  <c r="BY937" i="14" s="1"/>
  <c r="CB882" i="14"/>
  <c r="CD882" i="14" s="1"/>
  <c r="CF882" i="14" s="1"/>
  <c r="BF19" i="17"/>
  <c r="BE19" i="17"/>
  <c r="BW726" i="14"/>
  <c r="BY726" i="14" s="1"/>
  <c r="CB726" i="14"/>
  <c r="CD726" i="14" s="1"/>
  <c r="CF726" i="14" s="1"/>
  <c r="CB844" i="14"/>
  <c r="CD844" i="14" s="1"/>
  <c r="CF844" i="14" s="1"/>
  <c r="BW844" i="14"/>
  <c r="BY844" i="14" s="1"/>
  <c r="CB896" i="14"/>
  <c r="CD896" i="14" s="1"/>
  <c r="CF896" i="14" s="1"/>
  <c r="BW896" i="14"/>
  <c r="BY896" i="14" s="1"/>
  <c r="BW908" i="14"/>
  <c r="BY908" i="14" s="1"/>
  <c r="CB908" i="14"/>
  <c r="CD908" i="14" s="1"/>
  <c r="CF908" i="14" s="1"/>
  <c r="BW803" i="14"/>
  <c r="BY803" i="14" s="1"/>
  <c r="CB803" i="14"/>
  <c r="CD803" i="14" s="1"/>
  <c r="CF803" i="14" s="1"/>
  <c r="BW880" i="14"/>
  <c r="BY880" i="14" s="1"/>
  <c r="CB880" i="14"/>
  <c r="CD880" i="14" s="1"/>
  <c r="CF880" i="14" s="1"/>
  <c r="BW974" i="14"/>
  <c r="BY974" i="14" s="1"/>
  <c r="CB974" i="14"/>
  <c r="CD974" i="14" s="1"/>
  <c r="CF974" i="14" s="1"/>
  <c r="CB756" i="14"/>
  <c r="CD756" i="14" s="1"/>
  <c r="CF756" i="14" s="1"/>
  <c r="BW756" i="14"/>
  <c r="BY756" i="14" s="1"/>
  <c r="AG957" i="14"/>
  <c r="AK957" i="14"/>
  <c r="AM957" i="14" s="1"/>
  <c r="AL686" i="14"/>
  <c r="AM686" i="14" s="1"/>
  <c r="CG686" i="14" s="1"/>
  <c r="AG686" i="14"/>
  <c r="AK996" i="14"/>
  <c r="AM996" i="14" s="1"/>
  <c r="AG996" i="14"/>
  <c r="AG966" i="14"/>
  <c r="AK966" i="14"/>
  <c r="AM966" i="14" s="1"/>
  <c r="CG966" i="14" s="1"/>
  <c r="AK931" i="14"/>
  <c r="AM931" i="14" s="1"/>
  <c r="CG931" i="14" s="1"/>
  <c r="AG931" i="14"/>
  <c r="AG978" i="14"/>
  <c r="AK978" i="14"/>
  <c r="AM978" i="14" s="1"/>
  <c r="CG978" i="14" s="1"/>
  <c r="AG932" i="14"/>
  <c r="AK932" i="14"/>
  <c r="AM932" i="14" s="1"/>
  <c r="CG932" i="14" s="1"/>
  <c r="BE14" i="17"/>
  <c r="BF14" i="17"/>
  <c r="AG1014" i="14"/>
  <c r="AK1014" i="14"/>
  <c r="AM1014" i="14" s="1"/>
  <c r="H153" i="57"/>
  <c r="R153" i="57" s="1"/>
  <c r="BW750" i="14"/>
  <c r="BY750" i="14" s="1"/>
  <c r="AK926" i="14"/>
  <c r="AM926" i="14" s="1"/>
  <c r="CG926" i="14" s="1"/>
  <c r="AG926" i="14"/>
  <c r="AK944" i="14"/>
  <c r="AM944" i="14" s="1"/>
  <c r="CG944" i="14" s="1"/>
  <c r="AG944" i="14"/>
  <c r="AG935" i="14"/>
  <c r="AK935" i="14"/>
  <c r="AM935" i="14" s="1"/>
  <c r="CG935" i="14" s="1"/>
  <c r="AK986" i="14"/>
  <c r="AM986" i="14" s="1"/>
  <c r="CG986" i="14" s="1"/>
  <c r="AG986" i="14"/>
  <c r="AK990" i="14"/>
  <c r="AM990" i="14" s="1"/>
  <c r="CG990" i="14" s="1"/>
  <c r="AG990" i="14"/>
  <c r="AK955" i="14"/>
  <c r="AM955" i="14" s="1"/>
  <c r="AG955" i="14"/>
  <c r="AK953" i="14"/>
  <c r="AM953" i="14" s="1"/>
  <c r="AG953" i="14"/>
  <c r="AK923" i="14"/>
  <c r="AM923" i="14" s="1"/>
  <c r="CG923" i="14" s="1"/>
  <c r="AG923" i="14"/>
  <c r="AK936" i="14"/>
  <c r="AM936" i="14" s="1"/>
  <c r="CG936" i="14" s="1"/>
  <c r="AG936" i="14"/>
  <c r="CB789" i="14"/>
  <c r="CD789" i="14" s="1"/>
  <c r="CF789" i="14" s="1"/>
  <c r="BW789" i="14"/>
  <c r="BY789" i="14" s="1"/>
  <c r="CB956" i="14"/>
  <c r="CD956" i="14" s="1"/>
  <c r="CF956" i="14" s="1"/>
  <c r="BW956" i="14"/>
  <c r="BY956" i="14" s="1"/>
  <c r="BW874" i="14"/>
  <c r="BY874" i="14" s="1"/>
  <c r="CB874" i="14"/>
  <c r="CD874" i="14" s="1"/>
  <c r="CF874" i="14" s="1"/>
  <c r="CB701" i="14"/>
  <c r="CD701" i="14" s="1"/>
  <c r="CF701" i="14" s="1"/>
  <c r="BW701" i="14"/>
  <c r="BY701" i="14" s="1"/>
  <c r="CB860" i="14"/>
  <c r="CD860" i="14" s="1"/>
  <c r="CF860" i="14" s="1"/>
  <c r="BW860" i="14"/>
  <c r="BY860" i="14" s="1"/>
  <c r="CB965" i="14"/>
  <c r="CD965" i="14" s="1"/>
  <c r="CF965" i="14" s="1"/>
  <c r="BW965" i="14"/>
  <c r="BY965" i="14" s="1"/>
  <c r="BW928" i="14"/>
  <c r="BY928" i="14" s="1"/>
  <c r="CB928" i="14"/>
  <c r="CD928" i="14" s="1"/>
  <c r="CF928" i="14" s="1"/>
  <c r="CB869" i="14"/>
  <c r="CD869" i="14" s="1"/>
  <c r="CF869" i="14" s="1"/>
  <c r="BW869" i="14"/>
  <c r="BY869" i="14" s="1"/>
  <c r="CB972" i="14"/>
  <c r="CD972" i="14" s="1"/>
  <c r="CF972" i="14" s="1"/>
  <c r="BW972" i="14"/>
  <c r="BY972" i="14" s="1"/>
  <c r="CB759" i="14"/>
  <c r="CD759" i="14" s="1"/>
  <c r="CF759" i="14" s="1"/>
  <c r="BW759" i="14"/>
  <c r="BY759" i="14" s="1"/>
  <c r="BW933" i="14"/>
  <c r="BY933" i="14" s="1"/>
  <c r="CB933" i="14"/>
  <c r="CD933" i="14" s="1"/>
  <c r="CF933" i="14" s="1"/>
  <c r="BW868" i="14"/>
  <c r="BY868" i="14" s="1"/>
  <c r="CB868" i="14"/>
  <c r="CD868" i="14" s="1"/>
  <c r="CF868" i="14" s="1"/>
  <c r="BW920" i="14"/>
  <c r="BY920" i="14" s="1"/>
  <c r="CB920" i="14"/>
  <c r="CD920" i="14" s="1"/>
  <c r="CF920" i="14" s="1"/>
  <c r="BW828" i="14"/>
  <c r="BY828" i="14" s="1"/>
  <c r="CB828" i="14"/>
  <c r="CD828" i="14" s="1"/>
  <c r="CF828" i="14" s="1"/>
  <c r="CB858" i="14"/>
  <c r="CD858" i="14" s="1"/>
  <c r="CF858" i="14" s="1"/>
  <c r="BW858" i="14"/>
  <c r="BY858" i="14" s="1"/>
  <c r="CB994" i="14"/>
  <c r="CD994" i="14" s="1"/>
  <c r="CF994" i="14" s="1"/>
  <c r="BW994" i="14"/>
  <c r="BY994" i="14" s="1"/>
  <c r="CB850" i="14"/>
  <c r="CD850" i="14" s="1"/>
  <c r="CF850" i="14" s="1"/>
  <c r="BW850" i="14"/>
  <c r="BY850" i="14" s="1"/>
  <c r="BW839" i="14"/>
  <c r="BY839" i="14" s="1"/>
  <c r="CB839" i="14"/>
  <c r="CD839" i="14" s="1"/>
  <c r="CF839" i="14" s="1"/>
  <c r="CB834" i="14"/>
  <c r="CD834" i="14" s="1"/>
  <c r="CF834" i="14" s="1"/>
  <c r="BW834" i="14"/>
  <c r="BY834" i="14" s="1"/>
  <c r="CB940" i="14"/>
  <c r="CD940" i="14" s="1"/>
  <c r="CF940" i="14" s="1"/>
  <c r="BW940" i="14"/>
  <c r="BY940" i="14" s="1"/>
  <c r="BW989" i="14"/>
  <c r="BY989" i="14" s="1"/>
  <c r="CB989" i="14"/>
  <c r="CD989" i="14" s="1"/>
  <c r="CF989" i="14" s="1"/>
  <c r="CB900" i="14"/>
  <c r="CD900" i="14" s="1"/>
  <c r="CF900" i="14" s="1"/>
  <c r="BW900" i="14"/>
  <c r="BY900" i="14" s="1"/>
  <c r="CB826" i="14"/>
  <c r="CD826" i="14" s="1"/>
  <c r="CF826" i="14" s="1"/>
  <c r="BW826" i="14"/>
  <c r="BY826" i="14" s="1"/>
  <c r="AN96" i="65"/>
  <c r="AO96" i="65" s="1"/>
  <c r="AI96" i="65"/>
  <c r="AR96" i="65" s="1"/>
  <c r="AG969" i="14"/>
  <c r="AK969" i="14"/>
  <c r="AM969" i="14" s="1"/>
  <c r="CG969" i="14" s="1"/>
  <c r="AG977" i="14"/>
  <c r="AK977" i="14"/>
  <c r="AM977" i="14" s="1"/>
  <c r="AP93" i="65"/>
  <c r="AQ93" i="65"/>
  <c r="AK973" i="14"/>
  <c r="AM973" i="14" s="1"/>
  <c r="CG973" i="14" s="1"/>
  <c r="AG973" i="14"/>
  <c r="D11" i="46"/>
  <c r="AG979" i="14"/>
  <c r="AK979" i="14"/>
  <c r="AM979" i="14" s="1"/>
  <c r="AK995" i="14"/>
  <c r="AM995" i="14" s="1"/>
  <c r="CG995" i="14" s="1"/>
  <c r="AG995" i="14"/>
  <c r="AG999" i="14"/>
  <c r="AK999" i="14"/>
  <c r="AM999" i="14" s="1"/>
  <c r="AG961" i="14"/>
  <c r="AK961" i="14"/>
  <c r="AM961" i="14" s="1"/>
  <c r="CG961" i="14" s="1"/>
  <c r="AG967" i="14"/>
  <c r="AK967" i="14"/>
  <c r="AM967" i="14" s="1"/>
  <c r="AG971" i="14"/>
  <c r="AK971" i="14"/>
  <c r="AM971" i="14" s="1"/>
  <c r="BW1011" i="14"/>
  <c r="BY1011" i="14" s="1"/>
  <c r="CB1011" i="14"/>
  <c r="CD1011" i="14" s="1"/>
  <c r="CF1011" i="14" s="1"/>
  <c r="BW894" i="14"/>
  <c r="BY894" i="14" s="1"/>
  <c r="CB894" i="14"/>
  <c r="CD894" i="14" s="1"/>
  <c r="CF894" i="14" s="1"/>
  <c r="BW857" i="14"/>
  <c r="BY857" i="14" s="1"/>
  <c r="CB857" i="14"/>
  <c r="CD857" i="14" s="1"/>
  <c r="CF857" i="14" s="1"/>
  <c r="BW876" i="14"/>
  <c r="BY876" i="14" s="1"/>
  <c r="CB876" i="14"/>
  <c r="CD876" i="14" s="1"/>
  <c r="CF876" i="14" s="1"/>
  <c r="CB800" i="14"/>
  <c r="CD800" i="14" s="1"/>
  <c r="CF800" i="14" s="1"/>
  <c r="BW800" i="14"/>
  <c r="BY800" i="14" s="1"/>
  <c r="BW709" i="14"/>
  <c r="BY709" i="14" s="1"/>
  <c r="CB709" i="14"/>
  <c r="CD709" i="14" s="1"/>
  <c r="CF709" i="14" s="1"/>
  <c r="BW883" i="14"/>
  <c r="BY883" i="14" s="1"/>
  <c r="CB883" i="14"/>
  <c r="CD883" i="14" s="1"/>
  <c r="CF883" i="14" s="1"/>
  <c r="CB711" i="14"/>
  <c r="CD711" i="14" s="1"/>
  <c r="CF711" i="14" s="1"/>
  <c r="BW711" i="14"/>
  <c r="BY711" i="14" s="1"/>
  <c r="BW893" i="14"/>
  <c r="BY893" i="14" s="1"/>
  <c r="CB893" i="14"/>
  <c r="CD893" i="14" s="1"/>
  <c r="CF893" i="14" s="1"/>
  <c r="CB851" i="14"/>
  <c r="CD851" i="14" s="1"/>
  <c r="CF851" i="14" s="1"/>
  <c r="BW851" i="14"/>
  <c r="BY851" i="14" s="1"/>
  <c r="CB1002" i="14"/>
  <c r="CD1002" i="14" s="1"/>
  <c r="CF1002" i="14" s="1"/>
  <c r="BW1002" i="14"/>
  <c r="BY1002" i="14" s="1"/>
  <c r="CB841" i="14"/>
  <c r="CD841" i="14" s="1"/>
  <c r="CF841" i="14" s="1"/>
  <c r="BW841" i="14"/>
  <c r="BY841" i="14" s="1"/>
  <c r="BW885" i="14"/>
  <c r="BY885" i="14" s="1"/>
  <c r="CB885" i="14"/>
  <c r="CD885" i="14" s="1"/>
  <c r="CF885" i="14" s="1"/>
  <c r="D12" i="46"/>
  <c r="R49" i="57"/>
  <c r="D37" i="46"/>
  <c r="H37" i="46" s="1"/>
  <c r="D39" i="46"/>
  <c r="H39" i="46" s="1"/>
  <c r="R54" i="57"/>
  <c r="CB728" i="14"/>
  <c r="CD728" i="14" s="1"/>
  <c r="CF728" i="14" s="1"/>
  <c r="BW914" i="14"/>
  <c r="BY914" i="14" s="1"/>
  <c r="CB837" i="14"/>
  <c r="CD837" i="14" s="1"/>
  <c r="CF837" i="14" s="1"/>
  <c r="BW938" i="14"/>
  <c r="BY938" i="14" s="1"/>
  <c r="CB734" i="14"/>
  <c r="CD734" i="14" s="1"/>
  <c r="CF734" i="14" s="1"/>
  <c r="CB740" i="14"/>
  <c r="CD740" i="14" s="1"/>
  <c r="CF740" i="14" s="1"/>
  <c r="BW808" i="14"/>
  <c r="BY808" i="14" s="1"/>
  <c r="CB840" i="14"/>
  <c r="CD840" i="14" s="1"/>
  <c r="CF840" i="14" s="1"/>
  <c r="BW888" i="14"/>
  <c r="BY888" i="14" s="1"/>
  <c r="CB866" i="14"/>
  <c r="CD866" i="14" s="1"/>
  <c r="CF866" i="14" s="1"/>
  <c r="BW898" i="14"/>
  <c r="BY898" i="14" s="1"/>
  <c r="CB813" i="14"/>
  <c r="CD813" i="14" s="1"/>
  <c r="CF813" i="14" s="1"/>
  <c r="CB909" i="14"/>
  <c r="CD909" i="14" s="1"/>
  <c r="CF909" i="14" s="1"/>
  <c r="CB878" i="14"/>
  <c r="CD878" i="14" s="1"/>
  <c r="CF878" i="14" s="1"/>
  <c r="CB780" i="14"/>
  <c r="CD780" i="14" s="1"/>
  <c r="CF780" i="14" s="1"/>
  <c r="BW779" i="14"/>
  <c r="BY779" i="14" s="1"/>
  <c r="CB902" i="14"/>
  <c r="CD902" i="14" s="1"/>
  <c r="CF902" i="14" s="1"/>
  <c r="CB712" i="14"/>
  <c r="CD712" i="14" s="1"/>
  <c r="CF712" i="14" s="1"/>
  <c r="BW891" i="14"/>
  <c r="BY891" i="14" s="1"/>
  <c r="BW980" i="14"/>
  <c r="BY980" i="14" s="1"/>
  <c r="CB943" i="14"/>
  <c r="CD943" i="14" s="1"/>
  <c r="CF943" i="14" s="1"/>
  <c r="BW918" i="14"/>
  <c r="BY918" i="14" s="1"/>
  <c r="CB877" i="14"/>
  <c r="CD877" i="14" s="1"/>
  <c r="CF877" i="14" s="1"/>
  <c r="CB889" i="14"/>
  <c r="CD889" i="14" s="1"/>
  <c r="CF889" i="14" s="1"/>
  <c r="CB855" i="14"/>
  <c r="CD855" i="14" s="1"/>
  <c r="CF855" i="14" s="1"/>
  <c r="CB739" i="14"/>
  <c r="CD739" i="14" s="1"/>
  <c r="CF739" i="14" s="1"/>
  <c r="CB823" i="14"/>
  <c r="CD823" i="14" s="1"/>
  <c r="CF823" i="14" s="1"/>
  <c r="BW1024" i="14"/>
  <c r="BY1024" i="14" s="1"/>
  <c r="CB770" i="14"/>
  <c r="CD770" i="14" s="1"/>
  <c r="CF770" i="14" s="1"/>
  <c r="CB922" i="14"/>
  <c r="CD922" i="14" s="1"/>
  <c r="CF922" i="14" s="1"/>
  <c r="CB824" i="14"/>
  <c r="CD824" i="14" s="1"/>
  <c r="CF824" i="14" s="1"/>
  <c r="CB730" i="14"/>
  <c r="CD730" i="14" s="1"/>
  <c r="CF730" i="14" s="1"/>
  <c r="BW687" i="14"/>
  <c r="BY687" i="14" s="1"/>
  <c r="BW733" i="14"/>
  <c r="BY733" i="14" s="1"/>
  <c r="CB797" i="14"/>
  <c r="CD797" i="14" s="1"/>
  <c r="CF797" i="14" s="1"/>
  <c r="CB1005" i="14"/>
  <c r="CD1005" i="14" s="1"/>
  <c r="CF1005" i="14" s="1"/>
  <c r="BW921" i="14"/>
  <c r="BY921" i="14" s="1"/>
  <c r="BW764" i="14"/>
  <c r="BY764" i="14" s="1"/>
  <c r="CB703" i="14"/>
  <c r="CD703" i="14" s="1"/>
  <c r="CF703" i="14" s="1"/>
  <c r="CB763" i="14"/>
  <c r="CD763" i="14" s="1"/>
  <c r="CF763" i="14" s="1"/>
  <c r="CB795" i="14"/>
  <c r="CD795" i="14" s="1"/>
  <c r="CF795" i="14" s="1"/>
  <c r="CB827" i="14"/>
  <c r="CD827" i="14" s="1"/>
  <c r="CF827" i="14" s="1"/>
  <c r="CB912" i="14"/>
  <c r="CD912" i="14" s="1"/>
  <c r="CF912" i="14" s="1"/>
  <c r="CB699" i="14"/>
  <c r="CD699" i="14" s="1"/>
  <c r="CF699" i="14" s="1"/>
  <c r="BW757" i="14"/>
  <c r="BY757" i="14" s="1"/>
  <c r="BW788" i="14"/>
  <c r="BY788" i="14" s="1"/>
  <c r="CB948" i="14"/>
  <c r="CD948" i="14" s="1"/>
  <c r="CF948" i="14" s="1"/>
  <c r="CB927" i="14"/>
  <c r="CD927" i="14" s="1"/>
  <c r="CF927" i="14" s="1"/>
  <c r="CB799" i="14"/>
  <c r="CD799" i="14" s="1"/>
  <c r="CF799" i="14" s="1"/>
  <c r="BW849" i="14"/>
  <c r="BY849" i="14" s="1"/>
  <c r="E85" i="57"/>
  <c r="K80" i="57"/>
  <c r="AC58" i="65"/>
  <c r="W14" i="65"/>
  <c r="K91" i="57"/>
  <c r="AC58" i="17"/>
  <c r="AC52" i="65"/>
  <c r="AC15" i="65" s="1"/>
  <c r="H86" i="57"/>
  <c r="AC50" i="17"/>
  <c r="K86" i="57"/>
  <c r="R63" i="55"/>
  <c r="V63" i="55" s="1"/>
  <c r="T21" i="65"/>
  <c r="BK1039" i="14"/>
  <c r="BJ1039" i="14"/>
  <c r="BF1039" i="14"/>
  <c r="T19" i="65"/>
  <c r="BL1041" i="14"/>
  <c r="M124" i="31"/>
  <c r="BL1040" i="14"/>
  <c r="T23" i="65"/>
  <c r="K82" i="57"/>
  <c r="M156" i="31"/>
  <c r="BW623" i="14"/>
  <c r="BW531" i="14"/>
  <c r="BW512" i="14"/>
  <c r="BW511" i="14"/>
  <c r="CB535" i="14"/>
  <c r="CD535" i="14" s="1"/>
  <c r="CB514" i="14"/>
  <c r="CD514" i="14" s="1"/>
  <c r="CB522" i="14"/>
  <c r="CD522" i="14" s="1"/>
  <c r="BW562" i="14"/>
  <c r="BW594" i="14"/>
  <c r="CB615" i="14"/>
  <c r="CD615" i="14" s="1"/>
  <c r="BW643" i="14"/>
  <c r="CB627" i="14"/>
  <c r="CD627" i="14" s="1"/>
  <c r="BW663" i="14"/>
  <c r="AX92" i="65"/>
  <c r="BD92" i="65" s="1"/>
  <c r="BW641" i="14"/>
  <c r="BW611" i="14"/>
  <c r="BW568" i="14"/>
  <c r="BW616" i="14"/>
  <c r="BW575" i="14"/>
  <c r="BW657" i="14"/>
  <c r="BW635" i="14"/>
  <c r="BM96" i="17"/>
  <c r="BS96" i="17" s="1"/>
  <c r="CB604" i="14"/>
  <c r="CD604" i="14" s="1"/>
  <c r="CB612" i="14"/>
  <c r="CD612" i="14" s="1"/>
  <c r="BW533" i="14"/>
  <c r="BW510" i="14"/>
  <c r="CB542" i="14"/>
  <c r="CD542" i="14" s="1"/>
  <c r="CB614" i="14"/>
  <c r="CD614" i="14" s="1"/>
  <c r="CB617" i="14"/>
  <c r="CD617" i="14" s="1"/>
  <c r="BW507" i="14"/>
  <c r="BW539" i="14"/>
  <c r="BW509" i="14"/>
  <c r="CB557" i="14"/>
  <c r="CD557" i="14" s="1"/>
  <c r="CB621" i="14"/>
  <c r="CD621" i="14" s="1"/>
  <c r="CB683" i="14"/>
  <c r="CD683" i="14" s="1"/>
  <c r="CB639" i="14"/>
  <c r="CD639" i="14" s="1"/>
  <c r="CB579" i="14"/>
  <c r="CD579" i="14" s="1"/>
  <c r="CB551" i="14"/>
  <c r="CD551" i="14" s="1"/>
  <c r="BW538" i="14"/>
  <c r="CB546" i="14"/>
  <c r="CD546" i="14" s="1"/>
  <c r="BW586" i="14"/>
  <c r="CB602" i="14"/>
  <c r="CD602" i="14" s="1"/>
  <c r="BW650" i="14"/>
  <c r="BW515" i="14"/>
  <c r="BM87" i="17"/>
  <c r="BW591" i="14"/>
  <c r="CB673" i="14"/>
  <c r="CD673" i="14" s="1"/>
  <c r="BW607" i="14"/>
  <c r="CB622" i="14"/>
  <c r="CD622" i="14" s="1"/>
  <c r="CB555" i="14"/>
  <c r="CD555" i="14" s="1"/>
  <c r="BW667" i="14"/>
  <c r="BW655" i="14"/>
  <c r="CB655" i="14"/>
  <c r="CD655" i="14" s="1"/>
  <c r="CB596" i="14"/>
  <c r="CD596" i="14" s="1"/>
  <c r="CB597" i="14"/>
  <c r="CD597" i="14" s="1"/>
  <c r="BW613" i="14"/>
  <c r="CB559" i="14"/>
  <c r="CD559" i="14" s="1"/>
  <c r="BW534" i="14"/>
  <c r="CB558" i="14"/>
  <c r="CD558" i="14" s="1"/>
  <c r="CB537" i="14"/>
  <c r="CD537" i="14" s="1"/>
  <c r="BW601" i="14"/>
  <c r="CB581" i="14"/>
  <c r="CD581" i="14" s="1"/>
  <c r="CB595" i="14"/>
  <c r="CD595" i="14" s="1"/>
  <c r="BW571" i="14"/>
  <c r="CB521" i="14"/>
  <c r="CD521" i="14" s="1"/>
  <c r="BW567" i="14"/>
  <c r="BW631" i="14"/>
  <c r="BW530" i="14"/>
  <c r="BW634" i="14"/>
  <c r="CB625" i="14"/>
  <c r="CD625" i="14" s="1"/>
  <c r="BW600" i="14"/>
  <c r="BW624" i="14"/>
  <c r="BW527" i="14"/>
  <c r="BW671" i="14"/>
  <c r="BW651" i="14"/>
  <c r="BW517" i="14"/>
  <c r="BW629" i="14"/>
  <c r="CB543" i="14"/>
  <c r="CD543" i="14" s="1"/>
  <c r="CB598" i="14"/>
  <c r="CD598" i="14" s="1"/>
  <c r="BW569" i="14"/>
  <c r="BW660" i="14"/>
  <c r="BW677" i="14"/>
  <c r="BW619" i="14"/>
  <c r="BM49" i="17"/>
  <c r="BX578" i="14"/>
  <c r="BY578" i="14" s="1"/>
  <c r="CC578" i="14"/>
  <c r="CE578" i="14" s="1"/>
  <c r="CF578" i="14" s="1"/>
  <c r="BX618" i="14"/>
  <c r="BY618" i="14" s="1"/>
  <c r="CC618" i="14"/>
  <c r="CE618" i="14" s="1"/>
  <c r="CF618" i="14" s="1"/>
  <c r="CC658" i="14"/>
  <c r="CE658" i="14" s="1"/>
  <c r="CF658" i="14" s="1"/>
  <c r="BX658" i="14"/>
  <c r="BY658" i="14" s="1"/>
  <c r="CC682" i="14"/>
  <c r="CE682" i="14" s="1"/>
  <c r="CF682" i="14" s="1"/>
  <c r="BX682" i="14"/>
  <c r="BY682" i="14" s="1"/>
  <c r="CC516" i="14"/>
  <c r="CE516" i="14" s="1"/>
  <c r="CF516" i="14" s="1"/>
  <c r="BX516" i="14"/>
  <c r="BY516" i="14" s="1"/>
  <c r="CC540" i="14"/>
  <c r="CE540" i="14" s="1"/>
  <c r="CF540" i="14" s="1"/>
  <c r="BX540" i="14"/>
  <c r="BY540" i="14" s="1"/>
  <c r="BX564" i="14"/>
  <c r="CC564" i="14"/>
  <c r="CE564" i="14" s="1"/>
  <c r="CC580" i="14"/>
  <c r="CE580" i="14" s="1"/>
  <c r="CF580" i="14" s="1"/>
  <c r="BX580" i="14"/>
  <c r="BY580" i="14" s="1"/>
  <c r="BX620" i="14"/>
  <c r="CC620" i="14"/>
  <c r="CE620" i="14" s="1"/>
  <c r="CC565" i="14"/>
  <c r="CE565" i="14" s="1"/>
  <c r="CF565" i="14" s="1"/>
  <c r="BX565" i="14"/>
  <c r="BY565" i="14" s="1"/>
  <c r="BX570" i="14"/>
  <c r="BY570" i="14" s="1"/>
  <c r="CC570" i="14"/>
  <c r="CE570" i="14" s="1"/>
  <c r="CF570" i="14" s="1"/>
  <c r="BX526" i="14"/>
  <c r="BY526" i="14" s="1"/>
  <c r="CC526" i="14"/>
  <c r="CE526" i="14" s="1"/>
  <c r="CF526" i="14" s="1"/>
  <c r="BX574" i="14"/>
  <c r="BY574" i="14" s="1"/>
  <c r="CC574" i="14"/>
  <c r="CE574" i="14" s="1"/>
  <c r="CF574" i="14" s="1"/>
  <c r="BX590" i="14"/>
  <c r="BY590" i="14" s="1"/>
  <c r="CC590" i="14"/>
  <c r="CE590" i="14" s="1"/>
  <c r="CF590" i="14" s="1"/>
  <c r="CC638" i="14"/>
  <c r="CE638" i="14" s="1"/>
  <c r="CF638" i="14" s="1"/>
  <c r="BX638" i="14"/>
  <c r="BY638" i="14" s="1"/>
  <c r="CC670" i="14"/>
  <c r="CE670" i="14" s="1"/>
  <c r="BX670" i="14"/>
  <c r="CC552" i="14"/>
  <c r="CE552" i="14" s="1"/>
  <c r="BX552" i="14"/>
  <c r="BY552" i="14" s="1"/>
  <c r="BX608" i="14"/>
  <c r="BY608" i="14" s="1"/>
  <c r="CC608" i="14"/>
  <c r="CE608" i="14" s="1"/>
  <c r="CF608" i="14" s="1"/>
  <c r="CC592" i="14"/>
  <c r="CE592" i="14" s="1"/>
  <c r="CF592" i="14" s="1"/>
  <c r="BX592" i="14"/>
  <c r="CC640" i="14"/>
  <c r="CE640" i="14" s="1"/>
  <c r="BX640" i="14"/>
  <c r="CC664" i="14"/>
  <c r="CE664" i="14" s="1"/>
  <c r="BX664" i="14"/>
  <c r="CC573" i="14"/>
  <c r="CE573" i="14" s="1"/>
  <c r="BX573" i="14"/>
  <c r="CC637" i="14"/>
  <c r="CE637" i="14" s="1"/>
  <c r="BX637" i="14"/>
  <c r="BX636" i="14"/>
  <c r="CC636" i="14"/>
  <c r="CE636" i="14" s="1"/>
  <c r="CF636" i="14" s="1"/>
  <c r="CC668" i="14"/>
  <c r="CE668" i="14" s="1"/>
  <c r="CF668" i="14" s="1"/>
  <c r="BX668" i="14"/>
  <c r="BY668" i="14" s="1"/>
  <c r="BM48" i="17"/>
  <c r="BX676" i="14"/>
  <c r="BY676" i="14" s="1"/>
  <c r="CC676" i="14"/>
  <c r="CE676" i="14" s="1"/>
  <c r="CF676" i="14" s="1"/>
  <c r="CC645" i="14"/>
  <c r="CE645" i="14" s="1"/>
  <c r="CF645" i="14" s="1"/>
  <c r="BX645" i="14"/>
  <c r="BY645" i="14" s="1"/>
  <c r="CC674" i="14"/>
  <c r="CE674" i="14" s="1"/>
  <c r="BX674" i="14"/>
  <c r="BX544" i="14"/>
  <c r="BY544" i="14" s="1"/>
  <c r="CC544" i="14"/>
  <c r="CE544" i="14" s="1"/>
  <c r="CC672" i="14"/>
  <c r="CE672" i="14" s="1"/>
  <c r="CF672" i="14" s="1"/>
  <c r="BX672" i="14"/>
  <c r="BY672" i="14" s="1"/>
  <c r="CC685" i="14"/>
  <c r="CE685" i="14" s="1"/>
  <c r="CF685" i="14" s="1"/>
  <c r="BX685" i="14"/>
  <c r="BY685" i="14" s="1"/>
  <c r="BX610" i="14"/>
  <c r="BY610" i="14" s="1"/>
  <c r="CC610" i="14"/>
  <c r="CE610" i="14" s="1"/>
  <c r="CF610" i="14" s="1"/>
  <c r="CC626" i="14"/>
  <c r="CE626" i="14" s="1"/>
  <c r="BX626" i="14"/>
  <c r="CC666" i="14"/>
  <c r="CE666" i="14" s="1"/>
  <c r="CF666" i="14" s="1"/>
  <c r="BX666" i="14"/>
  <c r="BY666" i="14" s="1"/>
  <c r="BX508" i="14"/>
  <c r="BY508" i="14" s="1"/>
  <c r="CC508" i="14"/>
  <c r="CE508" i="14" s="1"/>
  <c r="CF508" i="14" s="1"/>
  <c r="CC524" i="14"/>
  <c r="CE524" i="14" s="1"/>
  <c r="BX524" i="14"/>
  <c r="BX548" i="14"/>
  <c r="CC548" i="14"/>
  <c r="CE548" i="14" s="1"/>
  <c r="CC572" i="14"/>
  <c r="CE572" i="14" s="1"/>
  <c r="CF572" i="14" s="1"/>
  <c r="BX572" i="14"/>
  <c r="BY572" i="14" s="1"/>
  <c r="BX588" i="14"/>
  <c r="BY588" i="14" s="1"/>
  <c r="CC588" i="14"/>
  <c r="CE588" i="14" s="1"/>
  <c r="CF588" i="14" s="1"/>
  <c r="BX652" i="14"/>
  <c r="CC652" i="14"/>
  <c r="CE652" i="14" s="1"/>
  <c r="CC684" i="14"/>
  <c r="CE684" i="14" s="1"/>
  <c r="CF684" i="14" s="1"/>
  <c r="BX684" i="14"/>
  <c r="BY684" i="14" s="1"/>
  <c r="BX549" i="14"/>
  <c r="BY549" i="14" s="1"/>
  <c r="CC549" i="14"/>
  <c r="CE549" i="14" s="1"/>
  <c r="CF549" i="14" s="1"/>
  <c r="BX518" i="14"/>
  <c r="BY518" i="14" s="1"/>
  <c r="CC518" i="14"/>
  <c r="CE518" i="14" s="1"/>
  <c r="CF518" i="14" s="1"/>
  <c r="CC566" i="14"/>
  <c r="CE566" i="14" s="1"/>
  <c r="CF566" i="14" s="1"/>
  <c r="BX566" i="14"/>
  <c r="BY566" i="14" s="1"/>
  <c r="CC582" i="14"/>
  <c r="CE582" i="14" s="1"/>
  <c r="CF582" i="14" s="1"/>
  <c r="BX582" i="14"/>
  <c r="BY582" i="14" s="1"/>
  <c r="BX606" i="14"/>
  <c r="BY606" i="14" s="1"/>
  <c r="CC606" i="14"/>
  <c r="CE606" i="14" s="1"/>
  <c r="CF606" i="14" s="1"/>
  <c r="BX662" i="14"/>
  <c r="BY662" i="14" s="1"/>
  <c r="CC662" i="14"/>
  <c r="CE662" i="14" s="1"/>
  <c r="CF662" i="14" s="1"/>
  <c r="BX536" i="14"/>
  <c r="BY536" i="14" s="1"/>
  <c r="CC536" i="14"/>
  <c r="CE536" i="14" s="1"/>
  <c r="CF536" i="14" s="1"/>
  <c r="CC584" i="14"/>
  <c r="CE584" i="14" s="1"/>
  <c r="CF584" i="14" s="1"/>
  <c r="BX584" i="14"/>
  <c r="BY584" i="14" s="1"/>
  <c r="BX680" i="14"/>
  <c r="BY680" i="14" s="1"/>
  <c r="CC680" i="14"/>
  <c r="CE680" i="14" s="1"/>
  <c r="CF680" i="14" s="1"/>
  <c r="BX669" i="14"/>
  <c r="CC669" i="14"/>
  <c r="CE669" i="14" s="1"/>
  <c r="CC550" i="14"/>
  <c r="CE550" i="14" s="1"/>
  <c r="CF550" i="14" s="1"/>
  <c r="BX550" i="14"/>
  <c r="BY550" i="14" s="1"/>
  <c r="BX632" i="14"/>
  <c r="BY632" i="14" s="1"/>
  <c r="CC632" i="14"/>
  <c r="CE632" i="14" s="1"/>
  <c r="BX648" i="14"/>
  <c r="BY648" i="14" s="1"/>
  <c r="CC648" i="14"/>
  <c r="CE648" i="14" s="1"/>
  <c r="CF648" i="14" s="1"/>
  <c r="CC589" i="14"/>
  <c r="CE589" i="14" s="1"/>
  <c r="BX589" i="14"/>
  <c r="CC653" i="14"/>
  <c r="CE653" i="14" s="1"/>
  <c r="BX653" i="14"/>
  <c r="BX554" i="14"/>
  <c r="BY554" i="14" s="1"/>
  <c r="CC554" i="14"/>
  <c r="CE554" i="14" s="1"/>
  <c r="CF554" i="14" s="1"/>
  <c r="BX528" i="14"/>
  <c r="CC528" i="14"/>
  <c r="CE528" i="14" s="1"/>
  <c r="CF528" i="14" s="1"/>
  <c r="BX576" i="14"/>
  <c r="BY576" i="14" s="1"/>
  <c r="CC576" i="14"/>
  <c r="CE576" i="14" s="1"/>
  <c r="CF576" i="14" s="1"/>
  <c r="CC541" i="14"/>
  <c r="CE541" i="14" s="1"/>
  <c r="BX541" i="14"/>
  <c r="BX628" i="14"/>
  <c r="BY628" i="14" s="1"/>
  <c r="CC628" i="14"/>
  <c r="CE628" i="14" s="1"/>
  <c r="CF628" i="14" s="1"/>
  <c r="BX644" i="14"/>
  <c r="CC644" i="14"/>
  <c r="CE644" i="14" s="1"/>
  <c r="BY585" i="14"/>
  <c r="N145" i="31"/>
  <c r="R62" i="55"/>
  <c r="U62" i="55" s="1"/>
  <c r="CF553" i="14"/>
  <c r="BY529" i="14"/>
  <c r="CF649" i="14"/>
  <c r="BY553" i="14"/>
  <c r="BY545" i="14"/>
  <c r="CB732" i="14"/>
  <c r="CD732" i="14" s="1"/>
  <c r="CF732" i="14" s="1"/>
  <c r="BW732" i="14"/>
  <c r="BY732" i="14" s="1"/>
  <c r="BW823" i="14"/>
  <c r="BY823" i="14" s="1"/>
  <c r="BW976" i="14"/>
  <c r="BY976" i="14" s="1"/>
  <c r="CB976" i="14"/>
  <c r="CD976" i="14" s="1"/>
  <c r="CF976" i="14" s="1"/>
  <c r="BW729" i="14"/>
  <c r="BY729" i="14" s="1"/>
  <c r="CB729" i="14"/>
  <c r="CD729" i="14" s="1"/>
  <c r="CF729" i="14" s="1"/>
  <c r="CB754" i="14"/>
  <c r="CD754" i="14" s="1"/>
  <c r="CF754" i="14" s="1"/>
  <c r="BW754" i="14"/>
  <c r="BY754" i="14" s="1"/>
  <c r="BW889" i="14"/>
  <c r="BY889" i="14" s="1"/>
  <c r="CB1017" i="14"/>
  <c r="CD1017" i="14" s="1"/>
  <c r="CF1017" i="14" s="1"/>
  <c r="BW1017" i="14"/>
  <c r="BY1017" i="14" s="1"/>
  <c r="BW752" i="14"/>
  <c r="BY752" i="14" s="1"/>
  <c r="CB752" i="14"/>
  <c r="CD752" i="14" s="1"/>
  <c r="CF752" i="14" s="1"/>
  <c r="BW559" i="14"/>
  <c r="CB511" i="14"/>
  <c r="CD511" i="14" s="1"/>
  <c r="CB575" i="14"/>
  <c r="CD575" i="14" s="1"/>
  <c r="CB623" i="14"/>
  <c r="CD623" i="14" s="1"/>
  <c r="CB601" i="14"/>
  <c r="CD601" i="14" s="1"/>
  <c r="CB567" i="14"/>
  <c r="CD567" i="14" s="1"/>
  <c r="BW522" i="14"/>
  <c r="CB538" i="14"/>
  <c r="CD538" i="14" s="1"/>
  <c r="CB594" i="14"/>
  <c r="CD594" i="14" s="1"/>
  <c r="BW642" i="14"/>
  <c r="BM57" i="17"/>
  <c r="BS57" i="17" s="1"/>
  <c r="CB657" i="14"/>
  <c r="CD657" i="14" s="1"/>
  <c r="BM50" i="17"/>
  <c r="BS50" i="17" s="1"/>
  <c r="BM90" i="17"/>
  <c r="CB667" i="14"/>
  <c r="CD667" i="14" s="1"/>
  <c r="BW551" i="14"/>
  <c r="BM91" i="17"/>
  <c r="BS91" i="17" s="1"/>
  <c r="BW625" i="14"/>
  <c r="BW555" i="14"/>
  <c r="CB651" i="14"/>
  <c r="CD651" i="14" s="1"/>
  <c r="BW604" i="14"/>
  <c r="CB613" i="14"/>
  <c r="CD613" i="14" s="1"/>
  <c r="CB534" i="14"/>
  <c r="CD534" i="14" s="1"/>
  <c r="BW558" i="14"/>
  <c r="BW622" i="14"/>
  <c r="BM85" i="17"/>
  <c r="BW595" i="14"/>
  <c r="BW579" i="14"/>
  <c r="CB643" i="14"/>
  <c r="CD643" i="14" s="1"/>
  <c r="CB512" i="14"/>
  <c r="CD512" i="14" s="1"/>
  <c r="CB624" i="14"/>
  <c r="CD624" i="14" s="1"/>
  <c r="BW557" i="14"/>
  <c r="BW621" i="14"/>
  <c r="CB660" i="14"/>
  <c r="CD660" i="14" s="1"/>
  <c r="BW581" i="14"/>
  <c r="CB677" i="14"/>
  <c r="CD677" i="14" s="1"/>
  <c r="CB568" i="14"/>
  <c r="CD568" i="14" s="1"/>
  <c r="CB731" i="14"/>
  <c r="CD731" i="14" s="1"/>
  <c r="CF731" i="14" s="1"/>
  <c r="BW731" i="14"/>
  <c r="BY731" i="14" s="1"/>
  <c r="CB744" i="14"/>
  <c r="CD744" i="14" s="1"/>
  <c r="CF744" i="14" s="1"/>
  <c r="AX93" i="65"/>
  <c r="BW744" i="14"/>
  <c r="BY744" i="14" s="1"/>
  <c r="BW715" i="14"/>
  <c r="BY715" i="14" s="1"/>
  <c r="CB715" i="14"/>
  <c r="CD715" i="14" s="1"/>
  <c r="CF715" i="14" s="1"/>
  <c r="CB755" i="14"/>
  <c r="CD755" i="14" s="1"/>
  <c r="CF755" i="14" s="1"/>
  <c r="BW755" i="14"/>
  <c r="BY755" i="14" s="1"/>
  <c r="BW1006" i="14"/>
  <c r="BY1006" i="14" s="1"/>
  <c r="CB1006" i="14"/>
  <c r="CD1006" i="14" s="1"/>
  <c r="CF1006" i="14" s="1"/>
  <c r="CB760" i="14"/>
  <c r="CD760" i="14" s="1"/>
  <c r="CF760" i="14" s="1"/>
  <c r="AX90" i="65"/>
  <c r="BW760" i="14"/>
  <c r="BY760" i="14" s="1"/>
  <c r="BW854" i="14"/>
  <c r="BY854" i="14" s="1"/>
  <c r="CB854" i="14"/>
  <c r="CD854" i="14" s="1"/>
  <c r="CF854" i="14" s="1"/>
  <c r="BW769" i="14"/>
  <c r="BY769" i="14" s="1"/>
  <c r="CB769" i="14"/>
  <c r="CD769" i="14" s="1"/>
  <c r="CF769" i="14" s="1"/>
  <c r="CB693" i="14"/>
  <c r="CD693" i="14" s="1"/>
  <c r="CF693" i="14" s="1"/>
  <c r="BW693" i="14"/>
  <c r="BY693" i="14" s="1"/>
  <c r="BW877" i="14"/>
  <c r="BY877" i="14" s="1"/>
  <c r="CB721" i="14"/>
  <c r="CD721" i="14" s="1"/>
  <c r="CF721" i="14" s="1"/>
  <c r="BW721" i="14"/>
  <c r="BY721" i="14" s="1"/>
  <c r="BW692" i="14"/>
  <c r="BY692" i="14" s="1"/>
  <c r="CB692" i="14"/>
  <c r="CD692" i="14" s="1"/>
  <c r="CF692" i="14" s="1"/>
  <c r="BW855" i="14"/>
  <c r="BY855" i="14" s="1"/>
  <c r="CB723" i="14"/>
  <c r="CD723" i="14" s="1"/>
  <c r="CF723" i="14" s="1"/>
  <c r="BW723" i="14"/>
  <c r="BY723" i="14" s="1"/>
  <c r="CB821" i="14"/>
  <c r="CD821" i="14" s="1"/>
  <c r="CF821" i="14" s="1"/>
  <c r="BW821" i="14"/>
  <c r="BY821" i="14" s="1"/>
  <c r="CB751" i="14"/>
  <c r="CD751" i="14" s="1"/>
  <c r="CF751" i="14" s="1"/>
  <c r="AX96" i="65"/>
  <c r="BW751" i="14"/>
  <c r="BY751" i="14" s="1"/>
  <c r="BW848" i="14"/>
  <c r="BY848" i="14" s="1"/>
  <c r="CB848" i="14"/>
  <c r="CD848" i="14" s="1"/>
  <c r="CF848" i="14" s="1"/>
  <c r="CB843" i="14"/>
  <c r="CD843" i="14" s="1"/>
  <c r="CF843" i="14" s="1"/>
  <c r="BW843" i="14"/>
  <c r="BY843" i="14" s="1"/>
  <c r="BW753" i="14"/>
  <c r="BY753" i="14" s="1"/>
  <c r="CB753" i="14"/>
  <c r="CD753" i="14" s="1"/>
  <c r="CF753" i="14" s="1"/>
  <c r="BW714" i="14"/>
  <c r="BY714" i="14" s="1"/>
  <c r="CB714" i="14"/>
  <c r="CD714" i="14" s="1"/>
  <c r="CF714" i="14" s="1"/>
  <c r="CB818" i="14"/>
  <c r="CD818" i="14" s="1"/>
  <c r="CF818" i="14" s="1"/>
  <c r="BW818" i="14"/>
  <c r="BY818" i="14" s="1"/>
  <c r="CB901" i="14"/>
  <c r="CD901" i="14" s="1"/>
  <c r="CF901" i="14" s="1"/>
  <c r="BW901" i="14"/>
  <c r="BY901" i="14" s="1"/>
  <c r="BW817" i="14"/>
  <c r="BY817" i="14" s="1"/>
  <c r="CB817" i="14"/>
  <c r="CD817" i="14" s="1"/>
  <c r="CF817" i="14" s="1"/>
  <c r="BW543" i="14"/>
  <c r="CB607" i="14"/>
  <c r="CD607" i="14" s="1"/>
  <c r="CB527" i="14"/>
  <c r="CD527" i="14" s="1"/>
  <c r="CB591" i="14"/>
  <c r="CD591" i="14" s="1"/>
  <c r="BW639" i="14"/>
  <c r="CB671" i="14"/>
  <c r="CD671" i="14" s="1"/>
  <c r="BM58" i="17"/>
  <c r="BS58" i="17" s="1"/>
  <c r="BW537" i="14"/>
  <c r="CB569" i="14"/>
  <c r="CD569" i="14" s="1"/>
  <c r="BW617" i="14"/>
  <c r="BM56" i="17"/>
  <c r="BS56" i="17" s="1"/>
  <c r="BM54" i="17"/>
  <c r="BS54" i="17" s="1"/>
  <c r="BM52" i="17"/>
  <c r="BM15" i="17" s="1"/>
  <c r="CB641" i="14"/>
  <c r="CD641" i="14" s="1"/>
  <c r="CB571" i="14"/>
  <c r="CD571" i="14" s="1"/>
  <c r="CB635" i="14"/>
  <c r="CD635" i="14" s="1"/>
  <c r="BW683" i="14"/>
  <c r="BM84" i="17"/>
  <c r="AX97" i="65"/>
  <c r="BD97" i="65" s="1"/>
  <c r="BW596" i="14"/>
  <c r="BW612" i="14"/>
  <c r="CB533" i="14"/>
  <c r="CD533" i="14" s="1"/>
  <c r="BW597" i="14"/>
  <c r="CB629" i="14"/>
  <c r="CD629" i="14" s="1"/>
  <c r="BM60" i="17"/>
  <c r="AX86" i="65"/>
  <c r="CB847" i="14"/>
  <c r="CD847" i="14" s="1"/>
  <c r="CF847" i="14" s="1"/>
  <c r="BW847" i="14"/>
  <c r="BY847" i="14" s="1"/>
  <c r="BW872" i="14"/>
  <c r="BY872" i="14" s="1"/>
  <c r="CB872" i="14"/>
  <c r="CD872" i="14" s="1"/>
  <c r="CF872" i="14" s="1"/>
  <c r="BW761" i="14"/>
  <c r="BY761" i="14" s="1"/>
  <c r="CB761" i="14"/>
  <c r="CD761" i="14" s="1"/>
  <c r="CF761" i="14" s="1"/>
  <c r="BW739" i="14"/>
  <c r="BY739" i="14" s="1"/>
  <c r="BW945" i="14"/>
  <c r="BY945" i="14" s="1"/>
  <c r="CB945" i="14"/>
  <c r="CD945" i="14" s="1"/>
  <c r="CF945" i="14" s="1"/>
  <c r="CB705" i="14"/>
  <c r="CD705" i="14" s="1"/>
  <c r="CF705" i="14" s="1"/>
  <c r="BW705" i="14"/>
  <c r="BY705" i="14" s="1"/>
  <c r="CB862" i="14"/>
  <c r="CD862" i="14" s="1"/>
  <c r="CF862" i="14" s="1"/>
  <c r="BW862" i="14"/>
  <c r="BY862" i="14" s="1"/>
  <c r="BW688" i="14"/>
  <c r="BY688" i="14" s="1"/>
  <c r="CB688" i="14"/>
  <c r="CD688" i="14" s="1"/>
  <c r="CF688" i="14" s="1"/>
  <c r="CB984" i="14"/>
  <c r="CD984" i="14" s="1"/>
  <c r="CF984" i="14" s="1"/>
  <c r="BW984" i="14"/>
  <c r="BY984" i="14" s="1"/>
  <c r="CB747" i="14"/>
  <c r="CD747" i="14" s="1"/>
  <c r="CF747" i="14" s="1"/>
  <c r="AX94" i="65"/>
  <c r="BW747" i="14"/>
  <c r="BY747" i="14" s="1"/>
  <c r="CB822" i="14"/>
  <c r="CD822" i="14" s="1"/>
  <c r="CF822" i="14" s="1"/>
  <c r="BW822" i="14"/>
  <c r="BY822" i="14" s="1"/>
  <c r="BW801" i="14"/>
  <c r="BY801" i="14" s="1"/>
  <c r="CB801" i="14"/>
  <c r="CD801" i="14" s="1"/>
  <c r="CF801" i="14" s="1"/>
  <c r="CB842" i="14"/>
  <c r="CD842" i="14" s="1"/>
  <c r="CF842" i="14" s="1"/>
  <c r="BW842" i="14"/>
  <c r="BY842" i="14" s="1"/>
  <c r="CB970" i="14"/>
  <c r="CD970" i="14" s="1"/>
  <c r="CF970" i="14" s="1"/>
  <c r="BW970" i="14"/>
  <c r="BY970" i="14" s="1"/>
  <c r="BW691" i="14"/>
  <c r="BY691" i="14" s="1"/>
  <c r="CB691" i="14"/>
  <c r="CD691" i="14" s="1"/>
  <c r="CF691" i="14" s="1"/>
  <c r="CB881" i="14"/>
  <c r="CD881" i="14" s="1"/>
  <c r="CF881" i="14" s="1"/>
  <c r="BW881" i="14"/>
  <c r="BY881" i="14" s="1"/>
  <c r="BW741" i="14"/>
  <c r="BY741" i="14" s="1"/>
  <c r="CB741" i="14"/>
  <c r="CD741" i="14" s="1"/>
  <c r="CF741" i="14" s="1"/>
  <c r="CB911" i="14"/>
  <c r="CD911" i="14" s="1"/>
  <c r="CF911" i="14" s="1"/>
  <c r="BW911" i="14"/>
  <c r="BY911" i="14" s="1"/>
  <c r="CB775" i="14"/>
  <c r="CD775" i="14" s="1"/>
  <c r="CF775" i="14" s="1"/>
  <c r="BW775" i="14"/>
  <c r="BY775" i="14" s="1"/>
  <c r="BW853" i="14"/>
  <c r="BY853" i="14" s="1"/>
  <c r="CB853" i="14"/>
  <c r="CD853" i="14" s="1"/>
  <c r="CF853" i="14" s="1"/>
  <c r="CB737" i="14"/>
  <c r="CD737" i="14" s="1"/>
  <c r="CF737" i="14" s="1"/>
  <c r="BW737" i="14"/>
  <c r="BY737" i="14" s="1"/>
  <c r="BW535" i="14"/>
  <c r="BW615" i="14"/>
  <c r="CB663" i="14"/>
  <c r="CD663" i="14" s="1"/>
  <c r="BW514" i="14"/>
  <c r="CB530" i="14"/>
  <c r="CD530" i="14" s="1"/>
  <c r="BW546" i="14"/>
  <c r="CB562" i="14"/>
  <c r="CD562" i="14" s="1"/>
  <c r="CB586" i="14"/>
  <c r="CD586" i="14" s="1"/>
  <c r="BW602" i="14"/>
  <c r="CB634" i="14"/>
  <c r="CD634" i="14" s="1"/>
  <c r="CB650" i="14"/>
  <c r="CD650" i="14" s="1"/>
  <c r="BW673" i="14"/>
  <c r="BM55" i="17"/>
  <c r="CB507" i="14"/>
  <c r="CD507" i="14" s="1"/>
  <c r="CB539" i="14"/>
  <c r="CD539" i="14" s="1"/>
  <c r="BM51" i="17"/>
  <c r="CB510" i="14"/>
  <c r="CD510" i="14" s="1"/>
  <c r="BW542" i="14"/>
  <c r="BW598" i="14"/>
  <c r="BW614" i="14"/>
  <c r="BW521" i="14"/>
  <c r="CB515" i="14"/>
  <c r="CD515" i="14" s="1"/>
  <c r="CB611" i="14"/>
  <c r="CD611" i="14" s="1"/>
  <c r="CB531" i="14"/>
  <c r="CD531" i="14" s="1"/>
  <c r="BW627" i="14"/>
  <c r="CB600" i="14"/>
  <c r="CD600" i="14" s="1"/>
  <c r="CB616" i="14"/>
  <c r="CD616" i="14" s="1"/>
  <c r="CB509" i="14"/>
  <c r="BM61" i="17"/>
  <c r="BM24" i="17" s="1"/>
  <c r="CB656" i="14"/>
  <c r="CD656" i="14" s="1"/>
  <c r="CB713" i="14"/>
  <c r="CD713" i="14" s="1"/>
  <c r="CF713" i="14" s="1"/>
  <c r="BW713" i="14"/>
  <c r="BY713" i="14" s="1"/>
  <c r="BW897" i="14"/>
  <c r="BY897" i="14" s="1"/>
  <c r="CB897" i="14"/>
  <c r="CD897" i="14" s="1"/>
  <c r="CF897" i="14" s="1"/>
  <c r="BW793" i="14"/>
  <c r="BY793" i="14" s="1"/>
  <c r="CB793" i="14"/>
  <c r="CD793" i="14" s="1"/>
  <c r="CF793" i="14" s="1"/>
  <c r="BW722" i="14"/>
  <c r="BY722" i="14" s="1"/>
  <c r="AX87" i="65"/>
  <c r="CB722" i="14"/>
  <c r="CD722" i="14" s="1"/>
  <c r="CF722" i="14" s="1"/>
  <c r="BW689" i="14"/>
  <c r="BY689" i="14" s="1"/>
  <c r="CB689" i="14"/>
  <c r="CD689" i="14" s="1"/>
  <c r="CF689" i="14" s="1"/>
  <c r="AX98" i="65"/>
  <c r="BW772" i="14"/>
  <c r="BY772" i="14" s="1"/>
  <c r="CB772" i="14"/>
  <c r="CD772" i="14" s="1"/>
  <c r="CF772" i="14" s="1"/>
  <c r="CB863" i="14"/>
  <c r="CD863" i="14" s="1"/>
  <c r="CF863" i="14" s="1"/>
  <c r="BW863" i="14"/>
  <c r="BY863" i="14" s="1"/>
  <c r="BW819" i="14"/>
  <c r="BY819" i="14" s="1"/>
  <c r="CB819" i="14"/>
  <c r="CD819" i="14" s="1"/>
  <c r="CF819" i="14" s="1"/>
  <c r="CB983" i="14"/>
  <c r="CD983" i="14" s="1"/>
  <c r="CF983" i="14" s="1"/>
  <c r="BW983" i="14"/>
  <c r="BY983" i="14" s="1"/>
  <c r="CB833" i="14"/>
  <c r="CD833" i="14" s="1"/>
  <c r="CF833" i="14" s="1"/>
  <c r="BW833" i="14"/>
  <c r="BY833" i="14" s="1"/>
  <c r="CB777" i="14"/>
  <c r="CD777" i="14" s="1"/>
  <c r="CF777" i="14" s="1"/>
  <c r="BW777" i="14"/>
  <c r="BY777" i="14" s="1"/>
  <c r="CB924" i="14"/>
  <c r="CD924" i="14" s="1"/>
  <c r="CF924" i="14" s="1"/>
  <c r="BW924" i="14"/>
  <c r="BY924" i="14" s="1"/>
  <c r="CB776" i="14"/>
  <c r="CD776" i="14" s="1"/>
  <c r="CF776" i="14" s="1"/>
  <c r="BW776" i="14"/>
  <c r="BY776" i="14" s="1"/>
  <c r="BW742" i="14"/>
  <c r="BY742" i="14" s="1"/>
  <c r="CB742" i="14"/>
  <c r="CD742" i="14" s="1"/>
  <c r="CF742" i="14" s="1"/>
  <c r="BW785" i="14"/>
  <c r="BY785" i="14" s="1"/>
  <c r="CB785" i="14"/>
  <c r="CD785" i="14" s="1"/>
  <c r="CF785" i="14" s="1"/>
  <c r="BW913" i="14"/>
  <c r="BY913" i="14" s="1"/>
  <c r="CB913" i="14"/>
  <c r="CD913" i="14" s="1"/>
  <c r="CF913" i="14" s="1"/>
  <c r="BW985" i="14"/>
  <c r="BY985" i="14" s="1"/>
  <c r="CB985" i="14"/>
  <c r="CD985" i="14" s="1"/>
  <c r="CF985" i="14" s="1"/>
  <c r="BW738" i="14"/>
  <c r="BY738" i="14" s="1"/>
  <c r="AX89" i="65"/>
  <c r="CB738" i="14"/>
  <c r="CD738" i="14" s="1"/>
  <c r="CF738" i="14" s="1"/>
  <c r="BW910" i="14"/>
  <c r="BY910" i="14" s="1"/>
  <c r="CB910" i="14"/>
  <c r="CD910" i="14" s="1"/>
  <c r="CF910" i="14" s="1"/>
  <c r="CB873" i="14"/>
  <c r="CD873" i="14" s="1"/>
  <c r="CF873" i="14" s="1"/>
  <c r="BW873" i="14"/>
  <c r="BY873" i="14" s="1"/>
  <c r="CB895" i="14"/>
  <c r="CD895" i="14" s="1"/>
  <c r="CF895" i="14" s="1"/>
  <c r="BW895" i="14"/>
  <c r="BY895" i="14" s="1"/>
  <c r="BW1020" i="14"/>
  <c r="BY1020" i="14" s="1"/>
  <c r="CB1020" i="14"/>
  <c r="CD1020" i="14" s="1"/>
  <c r="CF1020" i="14" s="1"/>
  <c r="CB686" i="14"/>
  <c r="CD686" i="14" s="1"/>
  <c r="CF686" i="14" s="1"/>
  <c r="BW686" i="14"/>
  <c r="BY686" i="14" s="1"/>
  <c r="CB745" i="14"/>
  <c r="CD745" i="14" s="1"/>
  <c r="CF745" i="14" s="1"/>
  <c r="BW745" i="14"/>
  <c r="BY745" i="14" s="1"/>
  <c r="BW791" i="14"/>
  <c r="BY791" i="14" s="1"/>
  <c r="CB791" i="14"/>
  <c r="CD791" i="14" s="1"/>
  <c r="CF791" i="14" s="1"/>
  <c r="CB929" i="14"/>
  <c r="CD929" i="14" s="1"/>
  <c r="CF929" i="14" s="1"/>
  <c r="BW929" i="14"/>
  <c r="BY929" i="14" s="1"/>
  <c r="BY519" i="14"/>
  <c r="CF585" i="14"/>
  <c r="CF659" i="14"/>
  <c r="T13" i="65"/>
  <c r="CF545" i="14"/>
  <c r="CF529" i="14"/>
  <c r="CF519" i="14"/>
  <c r="BY649" i="14"/>
  <c r="BY665" i="14"/>
  <c r="BY659" i="14"/>
  <c r="M117" i="31"/>
  <c r="M92" i="31"/>
  <c r="AC59" i="17"/>
  <c r="AC62" i="65"/>
  <c r="AC25" i="65" s="1"/>
  <c r="H91" i="57"/>
  <c r="AV48" i="55"/>
  <c r="AC95" i="65"/>
  <c r="AC22" i="65" s="1"/>
  <c r="N147" i="31"/>
  <c r="T15" i="55"/>
  <c r="T16" i="55"/>
  <c r="AC57" i="65"/>
  <c r="AC20" i="65" s="1"/>
  <c r="D62" i="55"/>
  <c r="H62" i="55" s="1"/>
  <c r="M125" i="31"/>
  <c r="BL1037" i="14"/>
  <c r="M119" i="31"/>
  <c r="AC50" i="65"/>
  <c r="Y15" i="65"/>
  <c r="AC61" i="17"/>
  <c r="R61" i="55"/>
  <c r="U61" i="55" s="1"/>
  <c r="E82" i="57"/>
  <c r="AC51" i="65"/>
  <c r="AC14" i="65" s="1"/>
  <c r="N94" i="31"/>
  <c r="R65" i="55"/>
  <c r="V65" i="55" s="1"/>
  <c r="K83" i="57"/>
  <c r="AC54" i="17"/>
  <c r="N126" i="31"/>
  <c r="O126" i="31" s="1"/>
  <c r="T20" i="55"/>
  <c r="M152" i="31"/>
  <c r="E157" i="31"/>
  <c r="G40" i="46"/>
  <c r="H40" i="46"/>
  <c r="AG653" i="14"/>
  <c r="AK653" i="14"/>
  <c r="AM653" i="14" s="1"/>
  <c r="CG653" i="14" s="1"/>
  <c r="E23" i="46"/>
  <c r="E8" i="46"/>
  <c r="AL652" i="14"/>
  <c r="AM652" i="14" s="1"/>
  <c r="CG652" i="14" s="1"/>
  <c r="AG652" i="14"/>
  <c r="K59" i="17"/>
  <c r="I22" i="17"/>
  <c r="F25" i="17"/>
  <c r="AK626" i="14"/>
  <c r="AM626" i="14" s="1"/>
  <c r="CG626" i="14" s="1"/>
  <c r="AG626" i="14"/>
  <c r="N56" i="17"/>
  <c r="N19" i="17" s="1"/>
  <c r="H19" i="17"/>
  <c r="C12" i="57"/>
  <c r="C43" i="27"/>
  <c r="I20" i="57"/>
  <c r="K20" i="57" s="1"/>
  <c r="E51" i="27"/>
  <c r="H51" i="27" s="1"/>
  <c r="AG646" i="14"/>
  <c r="AK646" i="14"/>
  <c r="AM646" i="14" s="1"/>
  <c r="J12" i="65"/>
  <c r="J48" i="65"/>
  <c r="J63" i="65"/>
  <c r="H148" i="57"/>
  <c r="F147" i="57"/>
  <c r="C18" i="64" s="1"/>
  <c r="F162" i="57"/>
  <c r="D46" i="27"/>
  <c r="F15" i="57"/>
  <c r="W15" i="57" s="1"/>
  <c r="AG564" i="14"/>
  <c r="E79" i="62" s="1"/>
  <c r="D79" i="62" s="1"/>
  <c r="H79" i="62" s="1"/>
  <c r="AK564" i="14"/>
  <c r="AM564" i="14" s="1"/>
  <c r="CG564" i="14" s="1"/>
  <c r="N43" i="57"/>
  <c r="N58" i="57"/>
  <c r="C16" i="57"/>
  <c r="C47" i="27"/>
  <c r="H17" i="65"/>
  <c r="N54" i="65"/>
  <c r="N17" i="65" s="1"/>
  <c r="N53" i="65"/>
  <c r="N16" i="65" s="1"/>
  <c r="H16" i="65"/>
  <c r="H21" i="17"/>
  <c r="N58" i="17"/>
  <c r="AH49" i="17"/>
  <c r="AG654" i="14"/>
  <c r="AK654" i="14"/>
  <c r="AM654" i="14" s="1"/>
  <c r="N58" i="65"/>
  <c r="N21" i="65" s="1"/>
  <c r="H21" i="65"/>
  <c r="D14" i="46"/>
  <c r="G14" i="46" s="1"/>
  <c r="I20" i="65"/>
  <c r="K57" i="65"/>
  <c r="AL532" i="14"/>
  <c r="AM532" i="14" s="1"/>
  <c r="AG532" i="14"/>
  <c r="F11" i="57"/>
  <c r="D42" i="27"/>
  <c r="H42" i="27" s="1"/>
  <c r="D74" i="27"/>
  <c r="G14" i="57"/>
  <c r="X14" i="57" s="1"/>
  <c r="H15" i="65"/>
  <c r="N52" i="65"/>
  <c r="N15" i="65" s="1"/>
  <c r="D35" i="46"/>
  <c r="D21" i="46"/>
  <c r="H21" i="46" s="1"/>
  <c r="M84" i="17"/>
  <c r="L84" i="17"/>
  <c r="AL681" i="14"/>
  <c r="AM681" i="14" s="1"/>
  <c r="CG681" i="14" s="1"/>
  <c r="AG681" i="14"/>
  <c r="M17" i="57"/>
  <c r="N17" i="57" s="1"/>
  <c r="F77" i="27"/>
  <c r="F17" i="27" s="1"/>
  <c r="H25" i="65"/>
  <c r="N62" i="65"/>
  <c r="N25" i="65" s="1"/>
  <c r="F9" i="63"/>
  <c r="F42" i="63"/>
  <c r="F57" i="63"/>
  <c r="I15" i="17"/>
  <c r="K52" i="17"/>
  <c r="H22" i="65"/>
  <c r="N59" i="65"/>
  <c r="N22" i="65" s="1"/>
  <c r="AG60" i="65"/>
  <c r="AG59" i="17"/>
  <c r="I13" i="57"/>
  <c r="E44" i="27"/>
  <c r="K51" i="65"/>
  <c r="I14" i="65"/>
  <c r="AL583" i="14"/>
  <c r="AM583" i="14" s="1"/>
  <c r="AG583" i="14"/>
  <c r="D47" i="46"/>
  <c r="D77" i="27"/>
  <c r="G17" i="57"/>
  <c r="S67" i="63"/>
  <c r="S82" i="63"/>
  <c r="D13" i="46"/>
  <c r="G13" i="46" s="1"/>
  <c r="L13" i="57"/>
  <c r="N13" i="57" s="1"/>
  <c r="F44" i="27"/>
  <c r="I17" i="17"/>
  <c r="K54" i="17"/>
  <c r="D17" i="46"/>
  <c r="G17" i="46" s="1"/>
  <c r="H16" i="17"/>
  <c r="N53" i="17"/>
  <c r="N16" i="17" s="1"/>
  <c r="N60" i="65"/>
  <c r="N23" i="65" s="1"/>
  <c r="H23" i="65"/>
  <c r="E157" i="57"/>
  <c r="R157" i="57" s="1"/>
  <c r="I13" i="17"/>
  <c r="K50" i="17"/>
  <c r="D71" i="27"/>
  <c r="G11" i="57"/>
  <c r="X11" i="57" s="1"/>
  <c r="H92" i="57"/>
  <c r="G70" i="56"/>
  <c r="H80" i="31"/>
  <c r="D65" i="55"/>
  <c r="G65" i="55" s="1"/>
  <c r="K61" i="65"/>
  <c r="J24" i="65"/>
  <c r="AH55" i="65"/>
  <c r="AN55" i="65" s="1"/>
  <c r="AH54" i="17"/>
  <c r="AN54" i="17" s="1"/>
  <c r="K51" i="17"/>
  <c r="I14" i="17"/>
  <c r="K61" i="17"/>
  <c r="I24" i="17"/>
  <c r="N50" i="65"/>
  <c r="H13" i="65"/>
  <c r="N59" i="17"/>
  <c r="N22" i="17" s="1"/>
  <c r="H22" i="17"/>
  <c r="H20" i="17"/>
  <c r="N57" i="17"/>
  <c r="N20" i="17" s="1"/>
  <c r="AG51" i="65"/>
  <c r="AG14" i="65" s="1"/>
  <c r="AG50" i="17"/>
  <c r="C17" i="57"/>
  <c r="C48" i="27"/>
  <c r="AL548" i="14"/>
  <c r="AM548" i="14" s="1"/>
  <c r="CG548" i="14" s="1"/>
  <c r="AG548" i="14"/>
  <c r="J23" i="17"/>
  <c r="K60" i="17"/>
  <c r="AG573" i="14"/>
  <c r="AK573" i="14"/>
  <c r="AM573" i="14" s="1"/>
  <c r="CG573" i="14" s="1"/>
  <c r="K148" i="57"/>
  <c r="I147" i="57"/>
  <c r="C25" i="64" s="1"/>
  <c r="C24" i="64" s="1"/>
  <c r="C27" i="64" s="1"/>
  <c r="I162" i="57"/>
  <c r="M85" i="65"/>
  <c r="L85" i="65"/>
  <c r="AG54" i="17"/>
  <c r="AG55" i="65"/>
  <c r="I17" i="65"/>
  <c r="K54" i="65"/>
  <c r="I12" i="65"/>
  <c r="I48" i="65"/>
  <c r="I63" i="65"/>
  <c r="K49" i="65"/>
  <c r="AG525" i="14"/>
  <c r="AK525" i="14"/>
  <c r="AM525" i="14" s="1"/>
  <c r="C73" i="27"/>
  <c r="C13" i="27" s="1"/>
  <c r="D13" i="57"/>
  <c r="K58" i="65"/>
  <c r="I21" i="65"/>
  <c r="H20" i="65"/>
  <c r="N57" i="65"/>
  <c r="AH52" i="17"/>
  <c r="AI52" i="17" s="1"/>
  <c r="AR52" i="17" s="1"/>
  <c r="AH53" i="65"/>
  <c r="AN53" i="65" s="1"/>
  <c r="AK513" i="14"/>
  <c r="AG513" i="14"/>
  <c r="C47" i="72"/>
  <c r="D19" i="46"/>
  <c r="G19" i="46" s="1"/>
  <c r="C22" i="57"/>
  <c r="C53" i="27"/>
  <c r="AG560" i="14"/>
  <c r="AK560" i="14"/>
  <c r="AM560" i="14" s="1"/>
  <c r="D10" i="46"/>
  <c r="H10" i="46" s="1"/>
  <c r="C10" i="57"/>
  <c r="C41" i="27"/>
  <c r="AG679" i="14"/>
  <c r="AK679" i="14"/>
  <c r="AM679" i="14" s="1"/>
  <c r="AG61" i="17"/>
  <c r="AG62" i="65"/>
  <c r="I77" i="11"/>
  <c r="C48" i="72"/>
  <c r="I48" i="72" s="1"/>
  <c r="AG593" i="14"/>
  <c r="AG40" i="56" s="1"/>
  <c r="AF40" i="56" s="1"/>
  <c r="AK593" i="14"/>
  <c r="AM593" i="14" s="1"/>
  <c r="N51" i="65"/>
  <c r="N14" i="65" s="1"/>
  <c r="H14" i="65"/>
  <c r="AG678" i="14"/>
  <c r="AK678" i="14"/>
  <c r="AM678" i="14" s="1"/>
  <c r="M12" i="57"/>
  <c r="N12" i="57" s="1"/>
  <c r="F72" i="27"/>
  <c r="R159" i="57"/>
  <c r="D43" i="46"/>
  <c r="F14" i="57"/>
  <c r="D45" i="27"/>
  <c r="AL587" i="14"/>
  <c r="AM587" i="14" s="1"/>
  <c r="AG587" i="14"/>
  <c r="AK630" i="14"/>
  <c r="AM630" i="14" s="1"/>
  <c r="AG630" i="14"/>
  <c r="AU37" i="56" s="1"/>
  <c r="AT37" i="56" s="1"/>
  <c r="K53" i="17"/>
  <c r="I16" i="17"/>
  <c r="I23" i="65"/>
  <c r="K60" i="65"/>
  <c r="AK561" i="14"/>
  <c r="AM561" i="14" s="1"/>
  <c r="AG561" i="14"/>
  <c r="AK556" i="14"/>
  <c r="AM556" i="14" s="1"/>
  <c r="AG556" i="14"/>
  <c r="S68" i="56" s="1"/>
  <c r="H18" i="17"/>
  <c r="N55" i="17"/>
  <c r="N18" i="17" s="1"/>
  <c r="G162" i="57"/>
  <c r="G147" i="57"/>
  <c r="C19" i="64" s="1"/>
  <c r="C21" i="57"/>
  <c r="F142" i="31"/>
  <c r="W21" i="65"/>
  <c r="N61" i="65"/>
  <c r="N24" i="65" s="1"/>
  <c r="H24" i="65"/>
  <c r="H14" i="17"/>
  <c r="N51" i="17"/>
  <c r="N14" i="17" s="1"/>
  <c r="F71" i="27"/>
  <c r="M11" i="57"/>
  <c r="N11" i="57" s="1"/>
  <c r="D52" i="27"/>
  <c r="F21" i="57"/>
  <c r="H21" i="57" s="1"/>
  <c r="AG49" i="17"/>
  <c r="AG50" i="65"/>
  <c r="N48" i="17"/>
  <c r="N11" i="17" s="1"/>
  <c r="H62" i="17"/>
  <c r="N62" i="17" s="1"/>
  <c r="H11" i="17"/>
  <c r="H47" i="17"/>
  <c r="N47" i="17" s="1"/>
  <c r="E77" i="27"/>
  <c r="J17" i="57"/>
  <c r="K17" i="57" s="1"/>
  <c r="AL599" i="14"/>
  <c r="AM599" i="14" s="1"/>
  <c r="AG599" i="14"/>
  <c r="AH50" i="17"/>
  <c r="AH51" i="65"/>
  <c r="H23" i="17"/>
  <c r="N60" i="17"/>
  <c r="N23" i="17" s="1"/>
  <c r="C50" i="27"/>
  <c r="C19" i="57"/>
  <c r="AL523" i="14"/>
  <c r="AM523" i="14" s="1"/>
  <c r="AG523" i="14"/>
  <c r="D47" i="72"/>
  <c r="J47" i="72" s="1"/>
  <c r="E70" i="27"/>
  <c r="J70" i="27" s="1"/>
  <c r="J10" i="57"/>
  <c r="K53" i="65"/>
  <c r="I16" i="65"/>
  <c r="C126" i="57"/>
  <c r="E126" i="57" s="1"/>
  <c r="F11" i="65"/>
  <c r="F26" i="65"/>
  <c r="AK674" i="14"/>
  <c r="AM674" i="14" s="1"/>
  <c r="CG674" i="14" s="1"/>
  <c r="AG674" i="14"/>
  <c r="AG87" i="17"/>
  <c r="AG14" i="17" s="1"/>
  <c r="AX88" i="65"/>
  <c r="E71" i="61"/>
  <c r="D71" i="61" s="1"/>
  <c r="F18" i="57"/>
  <c r="H18" i="57" s="1"/>
  <c r="D49" i="27"/>
  <c r="D18" i="27" s="1"/>
  <c r="D44" i="46"/>
  <c r="R160" i="57"/>
  <c r="AL670" i="14"/>
  <c r="AM670" i="14" s="1"/>
  <c r="CG670" i="14" s="1"/>
  <c r="AG670" i="14"/>
  <c r="L118" i="57" s="1"/>
  <c r="N118" i="57" s="1"/>
  <c r="AH49" i="65"/>
  <c r="AH48" i="17"/>
  <c r="AK675" i="14"/>
  <c r="AM675" i="14" s="1"/>
  <c r="CG675" i="14" s="1"/>
  <c r="AG675" i="14"/>
  <c r="C70" i="27"/>
  <c r="D10" i="57"/>
  <c r="H15" i="17"/>
  <c r="N52" i="17"/>
  <c r="N15" i="17" s="1"/>
  <c r="AG48" i="17"/>
  <c r="AG49" i="65"/>
  <c r="AL603" i="14"/>
  <c r="AM603" i="14" s="1"/>
  <c r="AG603" i="14"/>
  <c r="AG577" i="14"/>
  <c r="AK577" i="14"/>
  <c r="AM577" i="14" s="1"/>
  <c r="CG577" i="14" s="1"/>
  <c r="AG56" i="17"/>
  <c r="AG57" i="65"/>
  <c r="AI57" i="65" s="1"/>
  <c r="AR57" i="65" s="1"/>
  <c r="AR20" i="65" s="1"/>
  <c r="H19" i="65"/>
  <c r="N56" i="65"/>
  <c r="N19" i="65" s="1"/>
  <c r="G13" i="57"/>
  <c r="H13" i="57" s="1"/>
  <c r="D73" i="27"/>
  <c r="AK637" i="14"/>
  <c r="AM637" i="14" s="1"/>
  <c r="CG637" i="14" s="1"/>
  <c r="AG637" i="14"/>
  <c r="D18" i="46"/>
  <c r="J15" i="57"/>
  <c r="K15" i="57" s="1"/>
  <c r="E75" i="27"/>
  <c r="E15" i="27" s="1"/>
  <c r="AK520" i="14"/>
  <c r="AG520" i="14"/>
  <c r="S38" i="56" s="1"/>
  <c r="R38" i="56" s="1"/>
  <c r="G15" i="57"/>
  <c r="X15" i="57" s="1"/>
  <c r="D75" i="27"/>
  <c r="E47" i="61"/>
  <c r="H12" i="17"/>
  <c r="N49" i="17"/>
  <c r="N12" i="17" s="1"/>
  <c r="I15" i="65"/>
  <c r="K88" i="65"/>
  <c r="I84" i="65"/>
  <c r="I99" i="65"/>
  <c r="W78" i="63"/>
  <c r="V78" i="63"/>
  <c r="AG57" i="17"/>
  <c r="AG58" i="65"/>
  <c r="F10" i="17"/>
  <c r="AL563" i="14"/>
  <c r="AM563" i="14" s="1"/>
  <c r="AG563" i="14"/>
  <c r="E81" i="62" s="1"/>
  <c r="H142" i="31"/>
  <c r="AG524" i="14"/>
  <c r="AK524" i="14"/>
  <c r="AM524" i="14" s="1"/>
  <c r="CG524" i="14" s="1"/>
  <c r="AU35" i="56"/>
  <c r="L116" i="57"/>
  <c r="N116" i="57" s="1"/>
  <c r="AG541" i="14"/>
  <c r="S45" i="56" s="1"/>
  <c r="R45" i="56" s="1"/>
  <c r="AK541" i="14"/>
  <c r="AM541" i="14" s="1"/>
  <c r="CG541" i="14" s="1"/>
  <c r="K55" i="65"/>
  <c r="I18" i="65"/>
  <c r="F10" i="63"/>
  <c r="F67" i="63"/>
  <c r="F82" i="63"/>
  <c r="H24" i="17"/>
  <c r="N61" i="17"/>
  <c r="N24" i="17" s="1"/>
  <c r="K50" i="65"/>
  <c r="I13" i="65"/>
  <c r="I11" i="17"/>
  <c r="I62" i="17"/>
  <c r="K48" i="17"/>
  <c r="I47" i="17"/>
  <c r="K87" i="17"/>
  <c r="M87" i="17" s="1"/>
  <c r="I98" i="17"/>
  <c r="I83" i="17"/>
  <c r="I20" i="17"/>
  <c r="K57" i="17"/>
  <c r="I19" i="17"/>
  <c r="K56" i="17"/>
  <c r="C128" i="57"/>
  <c r="E128" i="57" s="1"/>
  <c r="E41" i="56"/>
  <c r="D41" i="56" s="1"/>
  <c r="AH56" i="65"/>
  <c r="AH55" i="17"/>
  <c r="M14" i="57"/>
  <c r="N14" i="57" s="1"/>
  <c r="F74" i="27"/>
  <c r="AX58" i="65"/>
  <c r="AH58" i="65"/>
  <c r="AN58" i="65" s="1"/>
  <c r="AH57" i="17"/>
  <c r="G10" i="57"/>
  <c r="D70" i="27"/>
  <c r="AG620" i="14"/>
  <c r="AG59" i="56" s="1"/>
  <c r="AK620" i="14"/>
  <c r="AM620" i="14" s="1"/>
  <c r="CG620" i="14" s="1"/>
  <c r="AG66" i="56"/>
  <c r="I21" i="17"/>
  <c r="K58" i="17"/>
  <c r="H12" i="65"/>
  <c r="N49" i="65"/>
  <c r="N12" i="65" s="1"/>
  <c r="H48" i="65"/>
  <c r="H63" i="65"/>
  <c r="D47" i="27"/>
  <c r="D16" i="27" s="1"/>
  <c r="F16" i="57"/>
  <c r="H16" i="57" s="1"/>
  <c r="M23" i="57"/>
  <c r="N23" i="57" s="1"/>
  <c r="F83" i="27"/>
  <c r="E46" i="56"/>
  <c r="AH60" i="17"/>
  <c r="AH61" i="65"/>
  <c r="K52" i="65"/>
  <c r="H46" i="46"/>
  <c r="G46" i="46"/>
  <c r="J62" i="17"/>
  <c r="J11" i="17"/>
  <c r="J47" i="17"/>
  <c r="AH85" i="65"/>
  <c r="AN85" i="65" s="1"/>
  <c r="AU85" i="65" s="1"/>
  <c r="AH84" i="17"/>
  <c r="K62" i="65"/>
  <c r="I25" i="65"/>
  <c r="F23" i="61"/>
  <c r="F8" i="61"/>
  <c r="K59" i="65"/>
  <c r="I22" i="65"/>
  <c r="I16" i="57"/>
  <c r="K16" i="57" s="1"/>
  <c r="E47" i="27"/>
  <c r="AK589" i="14"/>
  <c r="AM589" i="14" s="1"/>
  <c r="CG589" i="14" s="1"/>
  <c r="AG589" i="14"/>
  <c r="M43" i="57"/>
  <c r="E53" i="61"/>
  <c r="J19" i="65"/>
  <c r="K56" i="65"/>
  <c r="G59" i="46"/>
  <c r="H59" i="46"/>
  <c r="AL644" i="14"/>
  <c r="AM644" i="14" s="1"/>
  <c r="CG644" i="14" s="1"/>
  <c r="AG644" i="14"/>
  <c r="F8" i="62"/>
  <c r="F23" i="62"/>
  <c r="D22" i="46"/>
  <c r="AG605" i="14"/>
  <c r="AG46" i="56" s="1"/>
  <c r="AK605" i="14"/>
  <c r="AM605" i="14" s="1"/>
  <c r="H155" i="57"/>
  <c r="R155" i="57" s="1"/>
  <c r="D38" i="46"/>
  <c r="AL547" i="14"/>
  <c r="AG547" i="14"/>
  <c r="AL669" i="14"/>
  <c r="AM669" i="14" s="1"/>
  <c r="CG669" i="14" s="1"/>
  <c r="AG669" i="14"/>
  <c r="D42" i="46"/>
  <c r="K49" i="17"/>
  <c r="I12" i="17"/>
  <c r="AG661" i="14"/>
  <c r="AK661" i="14"/>
  <c r="AM661" i="14" s="1"/>
  <c r="H13" i="17"/>
  <c r="N50" i="17"/>
  <c r="N13" i="17" s="1"/>
  <c r="D79" i="27"/>
  <c r="G19" i="57"/>
  <c r="J18" i="17"/>
  <c r="K55" i="17"/>
  <c r="F76" i="27"/>
  <c r="AH50" i="65"/>
  <c r="AN50" i="65" s="1"/>
  <c r="Z89" i="65"/>
  <c r="U112" i="31"/>
  <c r="U127" i="31"/>
  <c r="Y114" i="31"/>
  <c r="D35" i="55"/>
  <c r="F10" i="55"/>
  <c r="Z50" i="65"/>
  <c r="X13" i="65"/>
  <c r="AH17" i="65"/>
  <c r="AN54" i="65"/>
  <c r="AN17" i="65" s="1"/>
  <c r="W12" i="65"/>
  <c r="AT40" i="55"/>
  <c r="AU15" i="55"/>
  <c r="H84" i="65"/>
  <c r="N84" i="65" s="1"/>
  <c r="H18" i="65"/>
  <c r="N91" i="65"/>
  <c r="N18" i="65" s="1"/>
  <c r="H99" i="65"/>
  <c r="Z88" i="65"/>
  <c r="AA88" i="65" s="1"/>
  <c r="AT64" i="55"/>
  <c r="AU14" i="55"/>
  <c r="AT14" i="55" s="1"/>
  <c r="AN86" i="65"/>
  <c r="AI86" i="65"/>
  <c r="AR86" i="65" s="1"/>
  <c r="C10" i="64"/>
  <c r="C13" i="64" s="1"/>
  <c r="C31" i="64"/>
  <c r="C34" i="64" s="1"/>
  <c r="V142" i="31"/>
  <c r="AC51" i="17"/>
  <c r="R47" i="55"/>
  <c r="T22" i="55"/>
  <c r="M147" i="31"/>
  <c r="N88" i="57"/>
  <c r="I46" i="72"/>
  <c r="G61" i="56"/>
  <c r="S80" i="31"/>
  <c r="S95" i="31"/>
  <c r="N81" i="31"/>
  <c r="L157" i="31"/>
  <c r="L142" i="31"/>
  <c r="T12" i="65"/>
  <c r="Z60" i="17"/>
  <c r="AC19" i="65"/>
  <c r="R60" i="55"/>
  <c r="AF68" i="55"/>
  <c r="AG18" i="55"/>
  <c r="AF18" i="55" s="1"/>
  <c r="C76" i="27"/>
  <c r="D16" i="57"/>
  <c r="AD1033" i="14"/>
  <c r="BE12" i="17"/>
  <c r="BF12" i="17"/>
  <c r="AC60" i="65"/>
  <c r="W23" i="65"/>
  <c r="N154" i="31"/>
  <c r="O154" i="31" s="1"/>
  <c r="X84" i="65"/>
  <c r="Z85" i="65"/>
  <c r="X99" i="65"/>
  <c r="N124" i="31"/>
  <c r="X24" i="17"/>
  <c r="Z61" i="17"/>
  <c r="AM53" i="65"/>
  <c r="F112" i="31"/>
  <c r="F127" i="31"/>
  <c r="X18" i="65"/>
  <c r="Z55" i="65"/>
  <c r="D45" i="55"/>
  <c r="E20" i="55"/>
  <c r="E18" i="57"/>
  <c r="T33" i="55"/>
  <c r="T9" i="55"/>
  <c r="T48" i="55"/>
  <c r="T20" i="65"/>
  <c r="D43" i="55"/>
  <c r="E18" i="55"/>
  <c r="E80" i="57"/>
  <c r="C15" i="27"/>
  <c r="U46" i="72"/>
  <c r="Q46" i="72"/>
  <c r="O51" i="72"/>
  <c r="H45" i="46"/>
  <c r="G45" i="46"/>
  <c r="V70" i="62"/>
  <c r="W70" i="62"/>
  <c r="N155" i="31"/>
  <c r="M123" i="31"/>
  <c r="R37" i="55"/>
  <c r="S12" i="55"/>
  <c r="R12" i="55" s="1"/>
  <c r="AF36" i="55"/>
  <c r="AG11" i="55"/>
  <c r="AF11" i="55" s="1"/>
  <c r="AU48" i="55"/>
  <c r="AU10" i="55"/>
  <c r="AT10" i="55" s="1"/>
  <c r="AT35" i="55"/>
  <c r="AU33" i="55"/>
  <c r="I95" i="31"/>
  <c r="I80" i="31"/>
  <c r="AN58" i="17"/>
  <c r="AN21" i="17" s="1"/>
  <c r="AH21" i="17"/>
  <c r="BF11" i="17"/>
  <c r="U80" i="31"/>
  <c r="U95" i="31"/>
  <c r="AC53" i="65"/>
  <c r="AC16" i="65" s="1"/>
  <c r="W16" i="65"/>
  <c r="Z54" i="17"/>
  <c r="T16" i="65"/>
  <c r="M116" i="31"/>
  <c r="AF65" i="55"/>
  <c r="AN52" i="65"/>
  <c r="Q48" i="72"/>
  <c r="U48" i="72"/>
  <c r="W48" i="72" s="1"/>
  <c r="D42" i="11"/>
  <c r="C20" i="27"/>
  <c r="W22" i="65"/>
  <c r="J78" i="57"/>
  <c r="J93" i="57"/>
  <c r="T11" i="31"/>
  <c r="D14" i="31"/>
  <c r="N84" i="31"/>
  <c r="T18" i="55"/>
  <c r="T21" i="55"/>
  <c r="E87" i="57"/>
  <c r="M83" i="31"/>
  <c r="Z49" i="17"/>
  <c r="H89" i="57"/>
  <c r="R59" i="55"/>
  <c r="S58" i="55"/>
  <c r="S73" i="55"/>
  <c r="K79" i="57"/>
  <c r="I78" i="57"/>
  <c r="I93" i="57"/>
  <c r="G157" i="31"/>
  <c r="G142" i="31"/>
  <c r="N144" i="31"/>
  <c r="H157" i="31"/>
  <c r="N119" i="31"/>
  <c r="M88" i="31"/>
  <c r="O78" i="57"/>
  <c r="Q85" i="57"/>
  <c r="O93" i="57"/>
  <c r="G127" i="31"/>
  <c r="N90" i="17"/>
  <c r="N17" i="17" s="1"/>
  <c r="H83" i="17"/>
  <c r="N83" i="17" s="1"/>
  <c r="H17" i="17"/>
  <c r="H98" i="17"/>
  <c r="N98" i="17" s="1"/>
  <c r="G25" i="17"/>
  <c r="G10" i="17"/>
  <c r="E14" i="57"/>
  <c r="AV9" i="55"/>
  <c r="AV58" i="55"/>
  <c r="M94" i="31"/>
  <c r="Y99" i="65"/>
  <c r="Y84" i="65"/>
  <c r="P42" i="11"/>
  <c r="E56" i="61"/>
  <c r="M113" i="31"/>
  <c r="C33" i="31"/>
  <c r="H85" i="57"/>
  <c r="H95" i="31"/>
  <c r="F10" i="27"/>
  <c r="M85" i="31"/>
  <c r="Z51" i="17"/>
  <c r="N10" i="57"/>
  <c r="S52" i="31"/>
  <c r="V52" i="31" s="1"/>
  <c r="Z50" i="17"/>
  <c r="R38" i="55"/>
  <c r="S13" i="55"/>
  <c r="T58" i="55"/>
  <c r="F58" i="46"/>
  <c r="F73" i="46"/>
  <c r="F15" i="46"/>
  <c r="F23" i="46" s="1"/>
  <c r="D65" i="46"/>
  <c r="AT93" i="65"/>
  <c r="Z93" i="65"/>
  <c r="W43" i="62"/>
  <c r="G43" i="62"/>
  <c r="V43" i="62"/>
  <c r="Z59" i="17"/>
  <c r="T15" i="65"/>
  <c r="AF60" i="55"/>
  <c r="AG10" i="55"/>
  <c r="AF10" i="55" s="1"/>
  <c r="BF21" i="17"/>
  <c r="BE21" i="17"/>
  <c r="BD25" i="17"/>
  <c r="V71" i="55"/>
  <c r="U71" i="55"/>
  <c r="AV19" i="55"/>
  <c r="AT19" i="55" s="1"/>
  <c r="AT69" i="55"/>
  <c r="X14" i="65"/>
  <c r="Z51" i="65"/>
  <c r="AF66" i="55"/>
  <c r="AG16" i="55"/>
  <c r="AF16" i="55" s="1"/>
  <c r="AM54" i="65"/>
  <c r="AG17" i="65"/>
  <c r="AI54" i="65"/>
  <c r="AR54" i="65" s="1"/>
  <c r="R38" i="11"/>
  <c r="F9" i="55"/>
  <c r="N88" i="31"/>
  <c r="AC49" i="65"/>
  <c r="H60" i="55"/>
  <c r="G60" i="55"/>
  <c r="R36" i="55"/>
  <c r="S11" i="55"/>
  <c r="M148" i="31"/>
  <c r="AM51" i="17"/>
  <c r="AI51" i="17"/>
  <c r="AR51" i="17" s="1"/>
  <c r="H43" i="57"/>
  <c r="H58" i="57"/>
  <c r="W84" i="65"/>
  <c r="W99" i="65"/>
  <c r="U70" i="55"/>
  <c r="V70" i="55"/>
  <c r="Z58" i="17"/>
  <c r="AC85" i="65"/>
  <c r="T99" i="65"/>
  <c r="T84" i="65"/>
  <c r="X18" i="17"/>
  <c r="AM85" i="65"/>
  <c r="AT85" i="65" s="1"/>
  <c r="AG84" i="65"/>
  <c r="AG99" i="65"/>
  <c r="AF71" i="55"/>
  <c r="AG21" i="55"/>
  <c r="M122" i="31"/>
  <c r="O122" i="31" s="1"/>
  <c r="M82" i="31"/>
  <c r="O82" i="31" s="1"/>
  <c r="H80" i="57"/>
  <c r="AT70" i="55"/>
  <c r="AU20" i="55"/>
  <c r="AT20" i="55" s="1"/>
  <c r="M146" i="31"/>
  <c r="S36" i="56"/>
  <c r="H20" i="46"/>
  <c r="G20" i="46"/>
  <c r="AT65" i="55"/>
  <c r="Y12" i="65"/>
  <c r="G34" i="46"/>
  <c r="H34" i="46"/>
  <c r="F35" i="11"/>
  <c r="X24" i="65"/>
  <c r="Z97" i="65"/>
  <c r="G93" i="57"/>
  <c r="G78" i="57"/>
  <c r="AT96" i="65"/>
  <c r="Z96" i="65"/>
  <c r="F73" i="55"/>
  <c r="F58" i="55"/>
  <c r="D44" i="55"/>
  <c r="E19" i="55"/>
  <c r="C157" i="31"/>
  <c r="C142" i="31"/>
  <c r="M143" i="31"/>
  <c r="S17" i="55"/>
  <c r="R17" i="55" s="1"/>
  <c r="R42" i="55"/>
  <c r="I112" i="31"/>
  <c r="J128" i="31" s="1"/>
  <c r="I127" i="31"/>
  <c r="AU9" i="55"/>
  <c r="AT59" i="55"/>
  <c r="AU73" i="55"/>
  <c r="AU58" i="55"/>
  <c r="N89" i="31"/>
  <c r="T73" i="55"/>
  <c r="E12" i="55"/>
  <c r="D37" i="55"/>
  <c r="R46" i="55"/>
  <c r="S21" i="55"/>
  <c r="AN51" i="17"/>
  <c r="AN14" i="17" s="1"/>
  <c r="AH14" i="17"/>
  <c r="I49" i="72"/>
  <c r="AH15" i="55"/>
  <c r="T112" i="31"/>
  <c r="T127" i="31"/>
  <c r="Z115" i="31"/>
  <c r="Z94" i="65"/>
  <c r="AT94" i="65"/>
  <c r="F21" i="55"/>
  <c r="N90" i="31"/>
  <c r="T11" i="55"/>
  <c r="AH48" i="55"/>
  <c r="AH13" i="55"/>
  <c r="AF38" i="55"/>
  <c r="AV12" i="55"/>
  <c r="AT37" i="55"/>
  <c r="AV33" i="55"/>
  <c r="D42" i="55"/>
  <c r="E17" i="55"/>
  <c r="Z57" i="17"/>
  <c r="D36" i="55"/>
  <c r="E11" i="55"/>
  <c r="AC49" i="17"/>
  <c r="S19" i="55"/>
  <c r="R19" i="55" s="1"/>
  <c r="R44" i="55"/>
  <c r="G112" i="31"/>
  <c r="V79" i="63"/>
  <c r="W79" i="63"/>
  <c r="C23" i="27"/>
  <c r="V80" i="31"/>
  <c r="C35" i="31"/>
  <c r="S32" i="31" s="1"/>
  <c r="AV15" i="55"/>
  <c r="M149" i="31"/>
  <c r="M120" i="31"/>
  <c r="AT86" i="65"/>
  <c r="Z86" i="65"/>
  <c r="C55" i="31"/>
  <c r="F55" i="31" s="1"/>
  <c r="H84" i="57"/>
  <c r="R45" i="55"/>
  <c r="S20" i="55"/>
  <c r="R66" i="55"/>
  <c r="AG12" i="55"/>
  <c r="AF12" i="55" s="1"/>
  <c r="AF37" i="55"/>
  <c r="F15" i="27"/>
  <c r="R44" i="57"/>
  <c r="E43" i="57"/>
  <c r="E58" i="57"/>
  <c r="N85" i="31"/>
  <c r="J157" i="31"/>
  <c r="E92" i="57"/>
  <c r="M155" i="31"/>
  <c r="AG22" i="65"/>
  <c r="AI59" i="65"/>
  <c r="AR59" i="65" s="1"/>
  <c r="S38" i="11"/>
  <c r="M81" i="31"/>
  <c r="T24" i="65"/>
  <c r="R34" i="55"/>
  <c r="S48" i="55"/>
  <c r="S9" i="55"/>
  <c r="S33" i="55"/>
  <c r="H79" i="57"/>
  <c r="F93" i="57"/>
  <c r="F78" i="57"/>
  <c r="R40" i="55"/>
  <c r="S15" i="55"/>
  <c r="E51" i="61"/>
  <c r="Q37" i="11"/>
  <c r="R34" i="11"/>
  <c r="F157" i="31"/>
  <c r="AH58" i="55"/>
  <c r="AH73" i="55"/>
  <c r="E15" i="55"/>
  <c r="D40" i="55"/>
  <c r="E13" i="55"/>
  <c r="D38" i="55"/>
  <c r="AU13" i="55"/>
  <c r="AT13" i="55" s="1"/>
  <c r="AT63" i="55"/>
  <c r="AU16" i="55"/>
  <c r="AT16" i="55" s="1"/>
  <c r="AT66" i="55"/>
  <c r="C36" i="31"/>
  <c r="Z58" i="65"/>
  <c r="X21" i="65"/>
  <c r="Z92" i="65"/>
  <c r="AN94" i="65"/>
  <c r="AI94" i="65"/>
  <c r="AR94" i="65" s="1"/>
  <c r="C54" i="31"/>
  <c r="F54" i="31" s="1"/>
  <c r="AU11" i="55"/>
  <c r="AT11" i="55" s="1"/>
  <c r="AT61" i="55"/>
  <c r="G11" i="65"/>
  <c r="G26" i="65"/>
  <c r="J18" i="65"/>
  <c r="K91" i="65"/>
  <c r="J99" i="65"/>
  <c r="J84" i="65"/>
  <c r="T157" i="31"/>
  <c r="T142" i="31"/>
  <c r="R43" i="55"/>
  <c r="S18" i="55"/>
  <c r="R72" i="55"/>
  <c r="S22" i="55"/>
  <c r="AG19" i="55"/>
  <c r="AF19" i="55" s="1"/>
  <c r="AF44" i="55"/>
  <c r="N84" i="57"/>
  <c r="K58" i="57"/>
  <c r="K43" i="57"/>
  <c r="R48" i="57"/>
  <c r="H127" i="31"/>
  <c r="H112" i="31"/>
  <c r="T14" i="65"/>
  <c r="M150" i="31"/>
  <c r="K85" i="57"/>
  <c r="AT68" i="55"/>
  <c r="AU18" i="55"/>
  <c r="AT18" i="55" s="1"/>
  <c r="AG16" i="17"/>
  <c r="AI53" i="17"/>
  <c r="AR53" i="17" s="1"/>
  <c r="AM53" i="17"/>
  <c r="P51" i="72"/>
  <c r="V46" i="72"/>
  <c r="V51" i="72" s="1"/>
  <c r="H16" i="46"/>
  <c r="AV73" i="55"/>
  <c r="Z95" i="65"/>
  <c r="AT95" i="65"/>
  <c r="N113" i="31"/>
  <c r="L80" i="31"/>
  <c r="L95" i="31"/>
  <c r="Z49" i="65"/>
  <c r="X12" i="65"/>
  <c r="AG15" i="65"/>
  <c r="AI52" i="65"/>
  <c r="AR52" i="65" s="1"/>
  <c r="AA123" i="31"/>
  <c r="AT98" i="65"/>
  <c r="Z98" i="65"/>
  <c r="Z60" i="65"/>
  <c r="X23" i="65"/>
  <c r="AM92" i="65"/>
  <c r="AO92" i="65" s="1"/>
  <c r="AI92" i="65"/>
  <c r="AR92" i="65" s="1"/>
  <c r="N92" i="31"/>
  <c r="T13" i="55"/>
  <c r="AI70" i="55"/>
  <c r="AJ70" i="55"/>
  <c r="AC52" i="17"/>
  <c r="AM97" i="65"/>
  <c r="AT97" i="65" s="1"/>
  <c r="AG24" i="65"/>
  <c r="AI97" i="65"/>
  <c r="AR97" i="65" s="1"/>
  <c r="AU90" i="65"/>
  <c r="E88" i="57"/>
  <c r="M114" i="31"/>
  <c r="O114" i="31" s="1"/>
  <c r="AT62" i="55"/>
  <c r="AU12" i="55"/>
  <c r="AD12" i="14"/>
  <c r="AD1031" i="14"/>
  <c r="Z91" i="65"/>
  <c r="AB91" i="65" s="1"/>
  <c r="E21" i="55"/>
  <c r="D46" i="55"/>
  <c r="S26" i="65"/>
  <c r="S11" i="65"/>
  <c r="AC96" i="65"/>
  <c r="H71" i="55"/>
  <c r="G71" i="55"/>
  <c r="AH17" i="55"/>
  <c r="AF17" i="55" s="1"/>
  <c r="AF42" i="55"/>
  <c r="AF46" i="55"/>
  <c r="AH21" i="55"/>
  <c r="E89" i="57"/>
  <c r="D59" i="55"/>
  <c r="E58" i="55"/>
  <c r="E73" i="55"/>
  <c r="H82" i="57"/>
  <c r="N80" i="57"/>
  <c r="I157" i="31"/>
  <c r="I142" i="31"/>
  <c r="V81" i="62"/>
  <c r="W81" i="62"/>
  <c r="M84" i="31"/>
  <c r="M145" i="31"/>
  <c r="V95" i="31"/>
  <c r="AC94" i="65"/>
  <c r="N116" i="31"/>
  <c r="F12" i="55"/>
  <c r="N93" i="31"/>
  <c r="AC57" i="17"/>
  <c r="E112" i="31"/>
  <c r="AF34" i="55"/>
  <c r="AG9" i="55"/>
  <c r="AG33" i="55"/>
  <c r="AG48" i="55"/>
  <c r="AF59" i="55"/>
  <c r="AG73" i="55"/>
  <c r="AG58" i="55"/>
  <c r="AH20" i="65"/>
  <c r="AN57" i="65"/>
  <c r="AN20" i="65" s="1"/>
  <c r="S35" i="11"/>
  <c r="V79" i="62"/>
  <c r="W79" i="62"/>
  <c r="Z87" i="65"/>
  <c r="AA87" i="65" s="1"/>
  <c r="S11" i="31"/>
  <c r="C14" i="31"/>
  <c r="E12" i="31"/>
  <c r="F12" i="31" s="1"/>
  <c r="AC48" i="17"/>
  <c r="D41" i="55"/>
  <c r="E16" i="55"/>
  <c r="AC86" i="65"/>
  <c r="J17" i="17"/>
  <c r="J98" i="17"/>
  <c r="J83" i="17"/>
  <c r="K90" i="17"/>
  <c r="K72" i="11"/>
  <c r="K77" i="11" s="1"/>
  <c r="J77" i="11"/>
  <c r="D43" i="57"/>
  <c r="AC90" i="65"/>
  <c r="N149" i="31"/>
  <c r="N150" i="31"/>
  <c r="M78" i="57"/>
  <c r="M93" i="57"/>
  <c r="AU21" i="55"/>
  <c r="AT21" i="55" s="1"/>
  <c r="AT71" i="55"/>
  <c r="AN59" i="17"/>
  <c r="AN22" i="17" s="1"/>
  <c r="AH22" i="17"/>
  <c r="AG21" i="17"/>
  <c r="AI58" i="17"/>
  <c r="AR58" i="17" s="1"/>
  <c r="AR21" i="17" s="1"/>
  <c r="AM58" i="17"/>
  <c r="C11" i="27"/>
  <c r="N83" i="31"/>
  <c r="D34" i="55"/>
  <c r="Z61" i="65"/>
  <c r="E127" i="31"/>
  <c r="C52" i="31"/>
  <c r="F52" i="31" s="1"/>
  <c r="AG14" i="55"/>
  <c r="AF14" i="55" s="1"/>
  <c r="AF64" i="55"/>
  <c r="S34" i="11"/>
  <c r="J48" i="72"/>
  <c r="E13" i="31"/>
  <c r="G13" i="31" s="1"/>
  <c r="S14" i="31"/>
  <c r="Z56" i="17"/>
  <c r="Q47" i="72"/>
  <c r="U47" i="72"/>
  <c r="W47" i="72" s="1"/>
  <c r="AH16" i="17"/>
  <c r="AN53" i="17"/>
  <c r="AN16" i="17" s="1"/>
  <c r="N86" i="57"/>
  <c r="R41" i="55"/>
  <c r="S16" i="55"/>
  <c r="Z59" i="65"/>
  <c r="X22" i="65"/>
  <c r="Z52" i="65"/>
  <c r="X15" i="65"/>
  <c r="K89" i="57"/>
  <c r="N162" i="57"/>
  <c r="AM18" i="17"/>
  <c r="N123" i="31"/>
  <c r="N91" i="31"/>
  <c r="AH33" i="55"/>
  <c r="AH9" i="55"/>
  <c r="D142" i="31"/>
  <c r="N146" i="31"/>
  <c r="J142" i="31"/>
  <c r="AG15" i="55"/>
  <c r="AF40" i="55"/>
  <c r="D53" i="11"/>
  <c r="D60" i="11"/>
  <c r="E55" i="11"/>
  <c r="H41" i="46"/>
  <c r="G41" i="46"/>
  <c r="V157" i="31"/>
  <c r="S142" i="31"/>
  <c r="S157" i="31"/>
  <c r="N120" i="31"/>
  <c r="P93" i="57"/>
  <c r="P78" i="57"/>
  <c r="AC60" i="17"/>
  <c r="Z56" i="65"/>
  <c r="X19" i="65"/>
  <c r="M144" i="31"/>
  <c r="H81" i="57"/>
  <c r="U64" i="55"/>
  <c r="V64" i="55"/>
  <c r="AF1033" i="14"/>
  <c r="AH91" i="65"/>
  <c r="AI91" i="65" s="1"/>
  <c r="AR91" i="65" s="1"/>
  <c r="AF1031" i="14"/>
  <c r="AH90" i="17"/>
  <c r="AH24" i="17"/>
  <c r="AN61" i="17"/>
  <c r="AN24" i="17" s="1"/>
  <c r="AF12" i="14"/>
  <c r="X25" i="65"/>
  <c r="Z62" i="65"/>
  <c r="AI87" i="65"/>
  <c r="AR87" i="65" s="1"/>
  <c r="AM87" i="65"/>
  <c r="AO87" i="65" s="1"/>
  <c r="AH20" i="55"/>
  <c r="AF20" i="55" s="1"/>
  <c r="AF45" i="55"/>
  <c r="AM52" i="17"/>
  <c r="AG15" i="17"/>
  <c r="AC55" i="65"/>
  <c r="AC18" i="65" s="1"/>
  <c r="Z52" i="17"/>
  <c r="E90" i="57"/>
  <c r="AU22" i="55"/>
  <c r="AT22" i="55" s="1"/>
  <c r="AT72" i="55"/>
  <c r="N87" i="31"/>
  <c r="X20" i="65"/>
  <c r="Z57" i="65"/>
  <c r="M90" i="31"/>
  <c r="E10" i="55"/>
  <c r="R35" i="55"/>
  <c r="S10" i="55"/>
  <c r="R10" i="55" s="1"/>
  <c r="N90" i="57"/>
  <c r="E15" i="57"/>
  <c r="AN89" i="65"/>
  <c r="V75" i="61"/>
  <c r="W75" i="61"/>
  <c r="V70" i="63"/>
  <c r="W70" i="63"/>
  <c r="AT60" i="55"/>
  <c r="Z156" i="31"/>
  <c r="N143" i="31"/>
  <c r="D157" i="31"/>
  <c r="N152" i="31"/>
  <c r="M91" i="31"/>
  <c r="H87" i="57"/>
  <c r="AF63" i="55"/>
  <c r="AG13" i="55"/>
  <c r="L78" i="57"/>
  <c r="N79" i="57"/>
  <c r="L93" i="57"/>
  <c r="AN59" i="65"/>
  <c r="BD10" i="17"/>
  <c r="V81" i="63"/>
  <c r="W81" i="63"/>
  <c r="N121" i="31"/>
  <c r="P17" i="72"/>
  <c r="G35" i="11"/>
  <c r="Z53" i="65"/>
  <c r="X16" i="65"/>
  <c r="M93" i="31"/>
  <c r="C118" i="57"/>
  <c r="E118" i="57" s="1"/>
  <c r="AM90" i="65"/>
  <c r="AO90" i="65" s="1"/>
  <c r="AI90" i="65"/>
  <c r="AR90" i="65" s="1"/>
  <c r="J73" i="27"/>
  <c r="N125" i="31"/>
  <c r="N92" i="57"/>
  <c r="M121" i="31"/>
  <c r="M89" i="31"/>
  <c r="M115" i="31"/>
  <c r="E142" i="31"/>
  <c r="G95" i="31"/>
  <c r="G80" i="31"/>
  <c r="AN56" i="17"/>
  <c r="AN19" i="17" s="1"/>
  <c r="AH19" i="17"/>
  <c r="AM88" i="65"/>
  <c r="AO88" i="65" s="1"/>
  <c r="Z113" i="31"/>
  <c r="V127" i="31"/>
  <c r="V112" i="31"/>
  <c r="S112" i="31"/>
  <c r="S127" i="31"/>
  <c r="Y115" i="31"/>
  <c r="S51" i="31"/>
  <c r="W51" i="31" s="1"/>
  <c r="N148" i="31"/>
  <c r="N85" i="57"/>
  <c r="Z48" i="17"/>
  <c r="E86" i="57"/>
  <c r="K142" i="31"/>
  <c r="K157" i="31"/>
  <c r="K87" i="31"/>
  <c r="S14" i="55"/>
  <c r="R39" i="55"/>
  <c r="H90" i="57"/>
  <c r="Y19" i="65"/>
  <c r="D58" i="57"/>
  <c r="Z90" i="65"/>
  <c r="F95" i="31"/>
  <c r="F80" i="31"/>
  <c r="N117" i="31"/>
  <c r="J95" i="31"/>
  <c r="J80" i="31"/>
  <c r="E22" i="55"/>
  <c r="D22" i="55" s="1"/>
  <c r="H22" i="55" s="1"/>
  <c r="D47" i="55"/>
  <c r="AN60" i="65"/>
  <c r="AN23" i="65" s="1"/>
  <c r="AH23" i="65"/>
  <c r="AM91" i="65"/>
  <c r="W52" i="61"/>
  <c r="T95" i="31"/>
  <c r="T80" i="31"/>
  <c r="N115" i="31"/>
  <c r="E79" i="57"/>
  <c r="AC61" i="65"/>
  <c r="AC24" i="65" s="1"/>
  <c r="T15" i="31"/>
  <c r="S13" i="31"/>
  <c r="E9" i="31"/>
  <c r="E95" i="31"/>
  <c r="E80" i="31"/>
  <c r="R68" i="55"/>
  <c r="K84" i="57"/>
  <c r="AI62" i="55"/>
  <c r="AJ62" i="55"/>
  <c r="S23" i="63"/>
  <c r="S8" i="63"/>
  <c r="R14" i="55" l="1"/>
  <c r="AW37" i="56"/>
  <c r="BG37" i="56"/>
  <c r="P24" i="11"/>
  <c r="Q22" i="11"/>
  <c r="AJ40" i="56"/>
  <c r="BF40" i="56"/>
  <c r="AI70" i="56"/>
  <c r="BF70" i="56"/>
  <c r="Q23" i="11"/>
  <c r="O24" i="11"/>
  <c r="G39" i="46"/>
  <c r="S61" i="56"/>
  <c r="R61" i="56" s="1"/>
  <c r="V61" i="56" s="1"/>
  <c r="U67" i="56"/>
  <c r="V67" i="56"/>
  <c r="G11" i="31"/>
  <c r="R151" i="57"/>
  <c r="W32" i="31"/>
  <c r="X17" i="28"/>
  <c r="X15" i="28" s="1"/>
  <c r="X10" i="28"/>
  <c r="X9" i="28" s="1"/>
  <c r="V32" i="31"/>
  <c r="X28" i="28"/>
  <c r="X26" i="28" s="1"/>
  <c r="X21" i="28"/>
  <c r="X20" i="28" s="1"/>
  <c r="O156" i="31"/>
  <c r="E15" i="28"/>
  <c r="S19" i="56"/>
  <c r="R19" i="56" s="1"/>
  <c r="H46" i="27"/>
  <c r="N13" i="65"/>
  <c r="BY592" i="14"/>
  <c r="R149" i="57"/>
  <c r="E59" i="28"/>
  <c r="I119" i="57"/>
  <c r="K119" i="57" s="1"/>
  <c r="M95" i="65"/>
  <c r="CF664" i="14"/>
  <c r="CF552" i="14"/>
  <c r="E49" i="72"/>
  <c r="K49" i="72"/>
  <c r="K22" i="57"/>
  <c r="BY528" i="14"/>
  <c r="N63" i="65"/>
  <c r="AR15" i="17"/>
  <c r="S37" i="56"/>
  <c r="R37" i="56" s="1"/>
  <c r="N20" i="65"/>
  <c r="S42" i="56"/>
  <c r="R42" i="56" s="1"/>
  <c r="U42" i="56" s="1"/>
  <c r="R83" i="57"/>
  <c r="E17" i="11"/>
  <c r="F17" i="11" s="1"/>
  <c r="E13" i="28"/>
  <c r="X23" i="27"/>
  <c r="X18" i="27"/>
  <c r="F11" i="11"/>
  <c r="F12" i="11"/>
  <c r="AL81" i="57"/>
  <c r="X11" i="27"/>
  <c r="X71" i="27"/>
  <c r="X16" i="27"/>
  <c r="D17" i="32"/>
  <c r="C17" i="32" s="1"/>
  <c r="G17" i="32" s="1"/>
  <c r="CB605" i="14"/>
  <c r="CD605" i="14" s="1"/>
  <c r="CG605" i="14"/>
  <c r="BW561" i="14"/>
  <c r="CG561" i="14"/>
  <c r="CB587" i="14"/>
  <c r="CD587" i="14" s="1"/>
  <c r="CG587" i="14"/>
  <c r="V84" i="27"/>
  <c r="V69" i="27"/>
  <c r="W17" i="27"/>
  <c r="X17" i="27" s="1"/>
  <c r="W55" i="27"/>
  <c r="X48" i="27"/>
  <c r="W40" i="27"/>
  <c r="D62" i="28"/>
  <c r="D56" i="28"/>
  <c r="U40" i="27"/>
  <c r="U55" i="27"/>
  <c r="X43" i="27"/>
  <c r="U12" i="27"/>
  <c r="X12" i="27" s="1"/>
  <c r="X75" i="27"/>
  <c r="X13" i="27"/>
  <c r="CB661" i="14"/>
  <c r="CD661" i="14" s="1"/>
  <c r="CG661" i="14"/>
  <c r="CB523" i="14"/>
  <c r="CD523" i="14" s="1"/>
  <c r="CG523" i="14"/>
  <c r="BW599" i="14"/>
  <c r="CG599" i="14"/>
  <c r="BW679" i="14"/>
  <c r="CG679" i="14"/>
  <c r="CB532" i="14"/>
  <c r="CD532" i="14" s="1"/>
  <c r="CG532" i="14"/>
  <c r="D15" i="32"/>
  <c r="C15" i="32" s="1"/>
  <c r="D55" i="32"/>
  <c r="CB544" i="14"/>
  <c r="CD544" i="14" s="1"/>
  <c r="CF544" i="14" s="1"/>
  <c r="CG544" i="14"/>
  <c r="V10" i="27"/>
  <c r="V40" i="27"/>
  <c r="V55" i="27"/>
  <c r="X41" i="27"/>
  <c r="X15" i="27"/>
  <c r="W69" i="27"/>
  <c r="CB603" i="14"/>
  <c r="CD603" i="14" s="1"/>
  <c r="CG603" i="14"/>
  <c r="BW556" i="14"/>
  <c r="CG556" i="14"/>
  <c r="BW630" i="14"/>
  <c r="CG630" i="14"/>
  <c r="BW560" i="14"/>
  <c r="CG560" i="14"/>
  <c r="BW525" i="14"/>
  <c r="CG525" i="14"/>
  <c r="BW583" i="14"/>
  <c r="CG583" i="14"/>
  <c r="BW646" i="14"/>
  <c r="CG646" i="14"/>
  <c r="CG955" i="14"/>
  <c r="D57" i="32"/>
  <c r="X20" i="27"/>
  <c r="E57" i="28"/>
  <c r="C56" i="28"/>
  <c r="C62" i="28"/>
  <c r="X22" i="27"/>
  <c r="W84" i="27"/>
  <c r="CB563" i="14"/>
  <c r="CD563" i="14" s="1"/>
  <c r="CG563" i="14"/>
  <c r="CB678" i="14"/>
  <c r="CD678" i="14" s="1"/>
  <c r="CG678" i="14"/>
  <c r="BW593" i="14"/>
  <c r="CG593" i="14"/>
  <c r="BW654" i="14"/>
  <c r="CG654" i="14"/>
  <c r="D56" i="32"/>
  <c r="D16" i="32"/>
  <c r="C16" i="32" s="1"/>
  <c r="U84" i="27"/>
  <c r="U10" i="27"/>
  <c r="U69" i="27"/>
  <c r="X70" i="27"/>
  <c r="E17" i="28"/>
  <c r="X72" i="27"/>
  <c r="X82" i="27"/>
  <c r="X73" i="27"/>
  <c r="AL85" i="57"/>
  <c r="AL82" i="57"/>
  <c r="G66" i="55"/>
  <c r="E12" i="28"/>
  <c r="AJ70" i="56"/>
  <c r="D9" i="28"/>
  <c r="D12" i="32"/>
  <c r="C12" i="32" s="1"/>
  <c r="D38" i="32"/>
  <c r="C38" i="32" s="1"/>
  <c r="F10" i="11"/>
  <c r="D37" i="32"/>
  <c r="D39" i="32"/>
  <c r="D13" i="32"/>
  <c r="E11" i="28"/>
  <c r="C9" i="28"/>
  <c r="C18" i="28"/>
  <c r="D11" i="32"/>
  <c r="D18" i="28"/>
  <c r="F16" i="11"/>
  <c r="F8" i="11"/>
  <c r="F15" i="11"/>
  <c r="F14" i="11"/>
  <c r="F13" i="11"/>
  <c r="F9" i="11"/>
  <c r="BF18" i="17"/>
  <c r="BE18" i="17"/>
  <c r="D40" i="28"/>
  <c r="G79" i="62"/>
  <c r="E147" i="57"/>
  <c r="AM520" i="14"/>
  <c r="K147" i="57"/>
  <c r="CF632" i="14"/>
  <c r="E37" i="28"/>
  <c r="E36" i="28"/>
  <c r="C34" i="28"/>
  <c r="C40" i="28"/>
  <c r="D34" i="28"/>
  <c r="E38" i="28"/>
  <c r="M86" i="65"/>
  <c r="O32" i="72"/>
  <c r="Q32" i="72" s="1"/>
  <c r="U143" i="31"/>
  <c r="U157" i="31" s="1"/>
  <c r="M93" i="65"/>
  <c r="L121" i="57"/>
  <c r="N121" i="57" s="1"/>
  <c r="AI88" i="65"/>
  <c r="AR88" i="65" s="1"/>
  <c r="AQ88" i="65" s="1"/>
  <c r="AI89" i="65"/>
  <c r="AR89" i="65" s="1"/>
  <c r="R148" i="57"/>
  <c r="AG16" i="65"/>
  <c r="D21" i="27"/>
  <c r="I21" i="27" s="1"/>
  <c r="N16" i="57"/>
  <c r="N24" i="57" s="1"/>
  <c r="L93" i="65"/>
  <c r="AN15" i="65"/>
  <c r="E162" i="57"/>
  <c r="AH15" i="65"/>
  <c r="N99" i="65"/>
  <c r="W14" i="57"/>
  <c r="Y14" i="57" s="1"/>
  <c r="N21" i="17"/>
  <c r="O29" i="72"/>
  <c r="Q29" i="72" s="1"/>
  <c r="G75" i="61"/>
  <c r="G81" i="61"/>
  <c r="O31" i="72"/>
  <c r="Q31" i="72" s="1"/>
  <c r="C13" i="72"/>
  <c r="E13" i="72" s="1"/>
  <c r="C14" i="72"/>
  <c r="BY636" i="14"/>
  <c r="AL80" i="57"/>
  <c r="O30" i="72"/>
  <c r="W23" i="57"/>
  <c r="Y23" i="57" s="1"/>
  <c r="BE83" i="17"/>
  <c r="BF83" i="17"/>
  <c r="H82" i="27"/>
  <c r="BF98" i="17"/>
  <c r="BE98" i="17"/>
  <c r="D23" i="27"/>
  <c r="AQ98" i="65"/>
  <c r="AP98" i="65"/>
  <c r="AI40" i="56"/>
  <c r="AU65" i="56"/>
  <c r="I116" i="57"/>
  <c r="K116" i="57" s="1"/>
  <c r="E46" i="72"/>
  <c r="AU64" i="56"/>
  <c r="AU14" i="56" s="1"/>
  <c r="AT14" i="56" s="1"/>
  <c r="BG14" i="56" s="1"/>
  <c r="AX37" i="56"/>
  <c r="E48" i="72"/>
  <c r="L120" i="57"/>
  <c r="N120" i="57" s="1"/>
  <c r="AI89" i="17"/>
  <c r="AR89" i="17" s="1"/>
  <c r="AR16" i="17" s="1"/>
  <c r="K48" i="72"/>
  <c r="AU59" i="56"/>
  <c r="AT59" i="56" s="1"/>
  <c r="BG59" i="56" s="1"/>
  <c r="AG45" i="56"/>
  <c r="S59" i="56"/>
  <c r="S9" i="56" s="1"/>
  <c r="L124" i="57"/>
  <c r="N124" i="57" s="1"/>
  <c r="M96" i="17"/>
  <c r="F117" i="57"/>
  <c r="H117" i="57" s="1"/>
  <c r="AU68" i="56"/>
  <c r="AU18" i="56" s="1"/>
  <c r="AT18" i="56" s="1"/>
  <c r="BG18" i="56" s="1"/>
  <c r="E74" i="62"/>
  <c r="D74" i="62" s="1"/>
  <c r="I18" i="27"/>
  <c r="U34" i="56"/>
  <c r="AI85" i="17"/>
  <c r="AR85" i="17" s="1"/>
  <c r="AQ85" i="17" s="1"/>
  <c r="AM95" i="17"/>
  <c r="AO95" i="17" s="1"/>
  <c r="AQ95" i="17" s="1"/>
  <c r="R81" i="57"/>
  <c r="AC21" i="65"/>
  <c r="U63" i="55"/>
  <c r="G69" i="55"/>
  <c r="BF24" i="17"/>
  <c r="BE24" i="17"/>
  <c r="AO96" i="17"/>
  <c r="W20" i="57"/>
  <c r="Y20" i="57" s="1"/>
  <c r="O124" i="31"/>
  <c r="S62" i="56"/>
  <c r="AO93" i="17"/>
  <c r="AP93" i="17" s="1"/>
  <c r="AG65" i="56"/>
  <c r="AG15" i="56" s="1"/>
  <c r="L126" i="57"/>
  <c r="N126" i="57" s="1"/>
  <c r="E70" i="62"/>
  <c r="E11" i="62" s="1"/>
  <c r="D11" i="62" s="1"/>
  <c r="G11" i="62" s="1"/>
  <c r="AI93" i="17"/>
  <c r="AR93" i="17" s="1"/>
  <c r="AQ93" i="17" s="1"/>
  <c r="BF16" i="17"/>
  <c r="BE16" i="17"/>
  <c r="BE12" i="71"/>
  <c r="H17" i="46"/>
  <c r="G37" i="46"/>
  <c r="Y97" i="17"/>
  <c r="Y24" i="17" s="1"/>
  <c r="S24" i="17"/>
  <c r="T24" i="17" s="1"/>
  <c r="T97" i="17"/>
  <c r="X88" i="17"/>
  <c r="T88" i="17"/>
  <c r="R15" i="17"/>
  <c r="F127" i="57"/>
  <c r="H127" i="57" s="1"/>
  <c r="E46" i="62"/>
  <c r="D46" i="62" s="1"/>
  <c r="S94" i="17"/>
  <c r="Y94" i="17" s="1"/>
  <c r="Y21" i="17" s="1"/>
  <c r="S95" i="17"/>
  <c r="F128" i="57"/>
  <c r="H128" i="57" s="1"/>
  <c r="E80" i="62"/>
  <c r="D80" i="62" s="1"/>
  <c r="S93" i="17"/>
  <c r="Y93" i="17" s="1"/>
  <c r="Y20" i="17" s="1"/>
  <c r="X147" i="31"/>
  <c r="Z147" i="31" s="1"/>
  <c r="X85" i="31"/>
  <c r="Z85" i="31" s="1"/>
  <c r="E79" i="61"/>
  <c r="D79" i="61" s="1"/>
  <c r="D78" i="61"/>
  <c r="E78" i="63"/>
  <c r="D78" i="63" s="1"/>
  <c r="AU71" i="56"/>
  <c r="E55" i="62"/>
  <c r="E21" i="62" s="1"/>
  <c r="D21" i="62" s="1"/>
  <c r="G21" i="62" s="1"/>
  <c r="BL1024" i="14"/>
  <c r="CG1024" i="14" s="1"/>
  <c r="S91" i="17"/>
  <c r="T91" i="17" s="1"/>
  <c r="R85" i="17"/>
  <c r="X85" i="17" s="1"/>
  <c r="S72" i="56"/>
  <c r="R72" i="56" s="1"/>
  <c r="U72" i="56" s="1"/>
  <c r="AQ97" i="17"/>
  <c r="AP97" i="17"/>
  <c r="S40" i="56"/>
  <c r="R40" i="56" s="1"/>
  <c r="V40" i="56" s="1"/>
  <c r="S70" i="56"/>
  <c r="R70" i="56" s="1"/>
  <c r="V70" i="56" s="1"/>
  <c r="S92" i="17"/>
  <c r="Y92" i="17" s="1"/>
  <c r="Y19" i="17" s="1"/>
  <c r="R89" i="17"/>
  <c r="T89" i="17" s="1"/>
  <c r="R17" i="17"/>
  <c r="X90" i="17"/>
  <c r="X17" i="17" s="1"/>
  <c r="AG71" i="56"/>
  <c r="AF71" i="56" s="1"/>
  <c r="AU40" i="56"/>
  <c r="AT40" i="56" s="1"/>
  <c r="BG40" i="56" s="1"/>
  <c r="AG62" i="56"/>
  <c r="AF62" i="56" s="1"/>
  <c r="S46" i="56"/>
  <c r="R46" i="56" s="1"/>
  <c r="U46" i="56" s="1"/>
  <c r="X150" i="31"/>
  <c r="Z150" i="31" s="1"/>
  <c r="Y88" i="17"/>
  <c r="Y15" i="17" s="1"/>
  <c r="S15" i="17"/>
  <c r="R96" i="17"/>
  <c r="T96" i="17" s="1"/>
  <c r="E73" i="61"/>
  <c r="D73" i="61" s="1"/>
  <c r="H73" i="61" s="1"/>
  <c r="V84" i="17"/>
  <c r="V11" i="17" s="1"/>
  <c r="W97" i="17"/>
  <c r="W24" i="17" s="1"/>
  <c r="V24" i="17"/>
  <c r="W88" i="17"/>
  <c r="W15" i="17" s="1"/>
  <c r="X22" i="57"/>
  <c r="AQ88" i="17"/>
  <c r="S65" i="56"/>
  <c r="R65" i="56" s="1"/>
  <c r="U65" i="56" s="1"/>
  <c r="AG34" i="56"/>
  <c r="AF34" i="56" s="1"/>
  <c r="BF34" i="56" s="1"/>
  <c r="AQ94" i="17"/>
  <c r="M94" i="17"/>
  <c r="C116" i="57"/>
  <c r="E116" i="57" s="1"/>
  <c r="S63" i="56"/>
  <c r="S13" i="56" s="1"/>
  <c r="R13" i="56" s="1"/>
  <c r="G70" i="61"/>
  <c r="H70" i="61"/>
  <c r="V69" i="61"/>
  <c r="G69" i="61"/>
  <c r="H69" i="61"/>
  <c r="Y85" i="17"/>
  <c r="Y12" i="17" s="1"/>
  <c r="S12" i="17"/>
  <c r="X93" i="17"/>
  <c r="R20" i="17"/>
  <c r="S90" i="17"/>
  <c r="S86" i="17"/>
  <c r="I127" i="57"/>
  <c r="K127" i="57" s="1"/>
  <c r="M91" i="17"/>
  <c r="L91" i="17"/>
  <c r="X82" i="31"/>
  <c r="Z82" i="31" s="1"/>
  <c r="X144" i="31"/>
  <c r="Z144" i="31" s="1"/>
  <c r="X149" i="31"/>
  <c r="Z149" i="31" s="1"/>
  <c r="X87" i="31"/>
  <c r="Z87" i="31" s="1"/>
  <c r="X154" i="31"/>
  <c r="Z154" i="31" s="1"/>
  <c r="X92" i="31"/>
  <c r="Z92" i="31" s="1"/>
  <c r="AP91" i="17"/>
  <c r="AQ91" i="17"/>
  <c r="G72" i="61"/>
  <c r="H72" i="61"/>
  <c r="W92" i="17"/>
  <c r="W19" i="17" s="1"/>
  <c r="U19" i="17"/>
  <c r="W86" i="17"/>
  <c r="W13" i="17" s="1"/>
  <c r="U13" i="17"/>
  <c r="E77" i="61"/>
  <c r="D77" i="61" s="1"/>
  <c r="G76" i="61"/>
  <c r="H76" i="61"/>
  <c r="S23" i="17"/>
  <c r="Y96" i="17"/>
  <c r="Y23" i="17" s="1"/>
  <c r="Y89" i="17"/>
  <c r="S16" i="17"/>
  <c r="V18" i="17"/>
  <c r="W55" i="17"/>
  <c r="W18" i="17" s="1"/>
  <c r="X92" i="17"/>
  <c r="R19" i="17"/>
  <c r="R86" i="17"/>
  <c r="S87" i="17"/>
  <c r="W93" i="17"/>
  <c r="W20" i="17" s="1"/>
  <c r="U20" i="17"/>
  <c r="M88" i="17"/>
  <c r="U14" i="17"/>
  <c r="W87" i="17"/>
  <c r="W14" i="17" s="1"/>
  <c r="X151" i="31"/>
  <c r="Z151" i="31" s="1"/>
  <c r="X89" i="31"/>
  <c r="Z89" i="31" s="1"/>
  <c r="AP88" i="17"/>
  <c r="AP89" i="17"/>
  <c r="AQ89" i="17"/>
  <c r="G76" i="63"/>
  <c r="H76" i="63"/>
  <c r="R95" i="17"/>
  <c r="R87" i="17"/>
  <c r="AQ92" i="17"/>
  <c r="AP92" i="17"/>
  <c r="X155" i="31"/>
  <c r="Z155" i="31" s="1"/>
  <c r="X93" i="31"/>
  <c r="Z93" i="31" s="1"/>
  <c r="W94" i="17"/>
  <c r="W21" i="17" s="1"/>
  <c r="U21" i="17"/>
  <c r="U23" i="17"/>
  <c r="W96" i="17"/>
  <c r="W89" i="17"/>
  <c r="AM86" i="17"/>
  <c r="AO86" i="17" s="1"/>
  <c r="AI86" i="17"/>
  <c r="AR86" i="17" s="1"/>
  <c r="R94" i="17"/>
  <c r="U11" i="17"/>
  <c r="U83" i="17"/>
  <c r="U98" i="17"/>
  <c r="AG38" i="56"/>
  <c r="AF38" i="56" s="1"/>
  <c r="BF38" i="56" s="1"/>
  <c r="BH38" i="56" s="1"/>
  <c r="W85" i="17"/>
  <c r="W12" i="17" s="1"/>
  <c r="U12" i="17"/>
  <c r="W90" i="17"/>
  <c r="W17" i="17" s="1"/>
  <c r="V17" i="17"/>
  <c r="W95" i="17"/>
  <c r="W22" i="17" s="1"/>
  <c r="U22" i="17"/>
  <c r="AP94" i="17"/>
  <c r="X90" i="31"/>
  <c r="Z90" i="31" s="1"/>
  <c r="X152" i="31"/>
  <c r="Z152" i="31" s="1"/>
  <c r="X91" i="31"/>
  <c r="Z91" i="31" s="1"/>
  <c r="X153" i="31"/>
  <c r="Z153" i="31" s="1"/>
  <c r="X86" i="31"/>
  <c r="Z86" i="31" s="1"/>
  <c r="X148" i="31"/>
  <c r="Z148" i="31" s="1"/>
  <c r="X146" i="31"/>
  <c r="Z146" i="31" s="1"/>
  <c r="X84" i="31"/>
  <c r="Z84" i="31" s="1"/>
  <c r="X145" i="31"/>
  <c r="Z145" i="31" s="1"/>
  <c r="X83" i="31"/>
  <c r="Z83" i="31" s="1"/>
  <c r="N48" i="65"/>
  <c r="AH16" i="65"/>
  <c r="O145" i="31"/>
  <c r="AI53" i="65"/>
  <c r="AR53" i="65" s="1"/>
  <c r="AR16" i="65" s="1"/>
  <c r="D13" i="27"/>
  <c r="AE1039" i="14"/>
  <c r="AN62" i="65"/>
  <c r="AN25" i="65" s="1"/>
  <c r="J75" i="27"/>
  <c r="F40" i="11"/>
  <c r="Y15" i="57"/>
  <c r="R91" i="57"/>
  <c r="H44" i="27"/>
  <c r="AF1035" i="14"/>
  <c r="K162" i="57"/>
  <c r="D14" i="27"/>
  <c r="I14" i="27" s="1"/>
  <c r="BL1007" i="14"/>
  <c r="CG1007" i="14" s="1"/>
  <c r="BK338" i="71"/>
  <c r="BF338" i="71"/>
  <c r="BL338" i="71" s="1"/>
  <c r="BJ314" i="71"/>
  <c r="BF314" i="71"/>
  <c r="BL314" i="71" s="1"/>
  <c r="AU62" i="56"/>
  <c r="AU12" i="56" s="1"/>
  <c r="AT12" i="56" s="1"/>
  <c r="BG12" i="56" s="1"/>
  <c r="C9" i="57"/>
  <c r="C31" i="72"/>
  <c r="E31" i="72" s="1"/>
  <c r="BY664" i="14"/>
  <c r="BL309" i="71"/>
  <c r="BL984" i="14"/>
  <c r="CG984" i="14" s="1"/>
  <c r="BL1011" i="14"/>
  <c r="CG1011" i="14" s="1"/>
  <c r="BL983" i="14"/>
  <c r="CG983" i="14" s="1"/>
  <c r="BF312" i="71"/>
  <c r="BL312" i="71" s="1"/>
  <c r="BJ312" i="71"/>
  <c r="BF311" i="71"/>
  <c r="BL311" i="71" s="1"/>
  <c r="BJ311" i="71"/>
  <c r="BL987" i="14"/>
  <c r="CG987" i="14" s="1"/>
  <c r="BJ303" i="71"/>
  <c r="BF303" i="71"/>
  <c r="BL303" i="71" s="1"/>
  <c r="BJ313" i="71"/>
  <c r="BF313" i="71"/>
  <c r="BL313" i="71" s="1"/>
  <c r="AU70" i="56"/>
  <c r="AU20" i="56" s="1"/>
  <c r="AT20" i="56" s="1"/>
  <c r="BG20" i="56" s="1"/>
  <c r="BK336" i="71"/>
  <c r="BF336" i="71"/>
  <c r="BL336" i="71" s="1"/>
  <c r="BL991" i="14"/>
  <c r="CG991" i="14" s="1"/>
  <c r="BK316" i="71"/>
  <c r="BF316" i="71"/>
  <c r="BL316" i="71" s="1"/>
  <c r="BL974" i="14"/>
  <c r="CG974" i="14" s="1"/>
  <c r="BL985" i="14"/>
  <c r="CG985" i="14" s="1"/>
  <c r="H13" i="46"/>
  <c r="H14" i="46"/>
  <c r="H36" i="46"/>
  <c r="E44" i="61"/>
  <c r="D44" i="61" s="1"/>
  <c r="E48" i="61"/>
  <c r="E46" i="61"/>
  <c r="D46" i="61" s="1"/>
  <c r="AG68" i="56"/>
  <c r="I124" i="57"/>
  <c r="K124" i="57" s="1"/>
  <c r="E50" i="72"/>
  <c r="Q16" i="57"/>
  <c r="P24" i="57"/>
  <c r="P9" i="57"/>
  <c r="D12" i="27"/>
  <c r="AH93" i="57"/>
  <c r="AH78" i="57"/>
  <c r="AL79" i="57"/>
  <c r="AE93" i="57"/>
  <c r="AE78" i="57"/>
  <c r="K50" i="72"/>
  <c r="AB78" i="57"/>
  <c r="AB93" i="57"/>
  <c r="D70" i="62"/>
  <c r="J45" i="27"/>
  <c r="E14" i="27"/>
  <c r="S47" i="56"/>
  <c r="E56" i="62"/>
  <c r="D56" i="62" s="1"/>
  <c r="E80" i="61"/>
  <c r="D80" i="61" s="1"/>
  <c r="E71" i="56"/>
  <c r="E21" i="56" s="1"/>
  <c r="O129" i="57"/>
  <c r="O114" i="57"/>
  <c r="Q121" i="57"/>
  <c r="AG1032" i="14"/>
  <c r="J82" i="27"/>
  <c r="E22" i="27"/>
  <c r="G84" i="27"/>
  <c r="G16" i="27"/>
  <c r="G69" i="27"/>
  <c r="S43" i="56"/>
  <c r="R43" i="56" s="1"/>
  <c r="E52" i="62"/>
  <c r="D52" i="62" s="1"/>
  <c r="G52" i="62" s="1"/>
  <c r="H12" i="57"/>
  <c r="D22" i="27"/>
  <c r="J49" i="27"/>
  <c r="E18" i="27"/>
  <c r="H18" i="27" s="1"/>
  <c r="AM56" i="65"/>
  <c r="AG19" i="65"/>
  <c r="AG42" i="56"/>
  <c r="I123" i="57"/>
  <c r="K123" i="57" s="1"/>
  <c r="E12" i="27"/>
  <c r="J43" i="27"/>
  <c r="H22" i="57"/>
  <c r="C125" i="57"/>
  <c r="E125" i="57" s="1"/>
  <c r="AU1031" i="14"/>
  <c r="AG36" i="56"/>
  <c r="I117" i="57"/>
  <c r="K117" i="57" s="1"/>
  <c r="AI62" i="56"/>
  <c r="C29" i="72"/>
  <c r="E29" i="72" s="1"/>
  <c r="C120" i="57"/>
  <c r="E120" i="57" s="1"/>
  <c r="C119" i="57"/>
  <c r="E119" i="57" s="1"/>
  <c r="E41" i="11"/>
  <c r="G41" i="11" s="1"/>
  <c r="S71" i="56"/>
  <c r="C32" i="72"/>
  <c r="E32" i="72" s="1"/>
  <c r="AU69" i="56"/>
  <c r="L125" i="57"/>
  <c r="N125" i="57" s="1"/>
  <c r="E26" i="11"/>
  <c r="F26" i="11" s="1"/>
  <c r="C28" i="11"/>
  <c r="H80" i="27"/>
  <c r="J80" i="27"/>
  <c r="F20" i="27"/>
  <c r="L115" i="57"/>
  <c r="N115" i="57" s="1"/>
  <c r="AG1041" i="14"/>
  <c r="H75" i="27"/>
  <c r="L127" i="57"/>
  <c r="N127" i="57" s="1"/>
  <c r="F19" i="27"/>
  <c r="J79" i="27"/>
  <c r="H81" i="27"/>
  <c r="J81" i="27"/>
  <c r="F21" i="27"/>
  <c r="F27" i="11"/>
  <c r="G27" i="11"/>
  <c r="E24" i="11"/>
  <c r="D25" i="11"/>
  <c r="D29" i="11" s="1"/>
  <c r="J52" i="27"/>
  <c r="E21" i="27"/>
  <c r="E81" i="63"/>
  <c r="D81" i="63" s="1"/>
  <c r="D81" i="62"/>
  <c r="S66" i="56"/>
  <c r="R66" i="56" s="1"/>
  <c r="G36" i="11"/>
  <c r="F36" i="11"/>
  <c r="AF46" i="56"/>
  <c r="BF46" i="56" s="1"/>
  <c r="BH46" i="56" s="1"/>
  <c r="F39" i="11"/>
  <c r="G39" i="11"/>
  <c r="G50" i="62"/>
  <c r="BW960" i="14"/>
  <c r="BY960" i="14" s="1"/>
  <c r="CB960" i="14"/>
  <c r="CD960" i="14" s="1"/>
  <c r="CF960" i="14" s="1"/>
  <c r="H41" i="56"/>
  <c r="G41" i="56"/>
  <c r="D46" i="56"/>
  <c r="R68" i="56"/>
  <c r="V68" i="56" s="1"/>
  <c r="BW820" i="14"/>
  <c r="BY820" i="14" s="1"/>
  <c r="CB820" i="14"/>
  <c r="CD820" i="14" s="1"/>
  <c r="CF820" i="14" s="1"/>
  <c r="CB865" i="14"/>
  <c r="CD865" i="14" s="1"/>
  <c r="CF865" i="14" s="1"/>
  <c r="BW865" i="14"/>
  <c r="BY865" i="14" s="1"/>
  <c r="CB899" i="14"/>
  <c r="CD899" i="14" s="1"/>
  <c r="CF899" i="14" s="1"/>
  <c r="BW899" i="14"/>
  <c r="BY899" i="14" s="1"/>
  <c r="CB975" i="14"/>
  <c r="CD975" i="14" s="1"/>
  <c r="CF975" i="14" s="1"/>
  <c r="BW975" i="14"/>
  <c r="BY975" i="14" s="1"/>
  <c r="C35" i="64"/>
  <c r="CB626" i="14"/>
  <c r="CD626" i="14" s="1"/>
  <c r="CF626" i="14" s="1"/>
  <c r="BW626" i="14"/>
  <c r="BY626" i="14" s="1"/>
  <c r="BW563" i="14"/>
  <c r="CB583" i="14"/>
  <c r="CD583" i="14" s="1"/>
  <c r="AX60" i="65"/>
  <c r="BD60" i="65" s="1"/>
  <c r="BW661" i="14"/>
  <c r="BW523" i="14"/>
  <c r="CB654" i="14"/>
  <c r="CD654" i="14" s="1"/>
  <c r="AX52" i="65"/>
  <c r="BD52" i="65" s="1"/>
  <c r="AX62" i="65"/>
  <c r="BD62" i="65" s="1"/>
  <c r="CB679" i="14"/>
  <c r="CD679" i="14" s="1"/>
  <c r="BF353" i="71"/>
  <c r="BL353" i="71" s="1"/>
  <c r="BJ353" i="71"/>
  <c r="BL1021" i="14"/>
  <c r="CG1021" i="14" s="1"/>
  <c r="CB906" i="14"/>
  <c r="CD906" i="14" s="1"/>
  <c r="CF906" i="14" s="1"/>
  <c r="BW906" i="14"/>
  <c r="BY906" i="14" s="1"/>
  <c r="BK320" i="71"/>
  <c r="BF320" i="71"/>
  <c r="BL320" i="71" s="1"/>
  <c r="BL982" i="14"/>
  <c r="CG982" i="14" s="1"/>
  <c r="BL996" i="14"/>
  <c r="CG996" i="14" s="1"/>
  <c r="BJ286" i="71"/>
  <c r="BF286" i="71"/>
  <c r="BL286" i="71" s="1"/>
  <c r="BI365" i="71"/>
  <c r="BL952" i="14"/>
  <c r="CG952" i="14" s="1"/>
  <c r="BK335" i="71"/>
  <c r="BF335" i="71"/>
  <c r="BL335" i="71" s="1"/>
  <c r="BL1025" i="14"/>
  <c r="CG1025" i="14" s="1"/>
  <c r="CB904" i="14"/>
  <c r="CD904" i="14" s="1"/>
  <c r="CF904" i="14" s="1"/>
  <c r="BW904" i="14"/>
  <c r="BY904" i="14" s="1"/>
  <c r="AF1039" i="14"/>
  <c r="BK306" i="71"/>
  <c r="BF306" i="71"/>
  <c r="BL306" i="71" s="1"/>
  <c r="R84" i="17"/>
  <c r="AT12" i="14"/>
  <c r="AT1033" i="14"/>
  <c r="AT1031" i="14"/>
  <c r="BH1033" i="14"/>
  <c r="BF328" i="71"/>
  <c r="BL328" i="71" s="1"/>
  <c r="BJ328" i="71"/>
  <c r="BK364" i="71"/>
  <c r="BK291" i="71"/>
  <c r="BF291" i="71"/>
  <c r="BL291" i="71" s="1"/>
  <c r="BF337" i="71"/>
  <c r="BL337" i="71" s="1"/>
  <c r="BJ337" i="71"/>
  <c r="BL957" i="14"/>
  <c r="CG957" i="14" s="1"/>
  <c r="BL364" i="71"/>
  <c r="BL971" i="14"/>
  <c r="CG971" i="14" s="1"/>
  <c r="BF350" i="71"/>
  <c r="BL350" i="71" s="1"/>
  <c r="BJ350" i="71"/>
  <c r="CB962" i="14"/>
  <c r="CD962" i="14" s="1"/>
  <c r="CF962" i="14" s="1"/>
  <c r="BW962" i="14"/>
  <c r="BY962" i="14" s="1"/>
  <c r="F35" i="31"/>
  <c r="K32" i="31"/>
  <c r="U38" i="56"/>
  <c r="V38" i="56"/>
  <c r="AL12" i="14"/>
  <c r="AL1037" i="14"/>
  <c r="CB620" i="14"/>
  <c r="CD620" i="14" s="1"/>
  <c r="CF620" i="14" s="1"/>
  <c r="BW620" i="14"/>
  <c r="BY620" i="14" s="1"/>
  <c r="E43" i="56"/>
  <c r="D43" i="56" s="1"/>
  <c r="G43" i="56" s="1"/>
  <c r="E37" i="56"/>
  <c r="D37" i="56" s="1"/>
  <c r="CB675" i="14"/>
  <c r="CD675" i="14" s="1"/>
  <c r="CF675" i="14" s="1"/>
  <c r="BW675" i="14"/>
  <c r="BY675" i="14" s="1"/>
  <c r="AG1040" i="14"/>
  <c r="S35" i="56"/>
  <c r="R35" i="56" s="1"/>
  <c r="E36" i="56"/>
  <c r="E44" i="56"/>
  <c r="CB564" i="14"/>
  <c r="CD564" i="14" s="1"/>
  <c r="CF564" i="14" s="1"/>
  <c r="BW564" i="14"/>
  <c r="BY564" i="14" s="1"/>
  <c r="BW652" i="14"/>
  <c r="BY652" i="14" s="1"/>
  <c r="CB652" i="14"/>
  <c r="CD652" i="14" s="1"/>
  <c r="BW678" i="14"/>
  <c r="AX49" i="65"/>
  <c r="BD49" i="65" s="1"/>
  <c r="CB560" i="14"/>
  <c r="CD560" i="14" s="1"/>
  <c r="CF652" i="14"/>
  <c r="BW532" i="14"/>
  <c r="BW603" i="14"/>
  <c r="S60" i="56"/>
  <c r="R60" i="56" s="1"/>
  <c r="BL968" i="14"/>
  <c r="CG968" i="14" s="1"/>
  <c r="BF344" i="71"/>
  <c r="BL344" i="71" s="1"/>
  <c r="BJ344" i="71"/>
  <c r="BL1014" i="14"/>
  <c r="CG1014" i="14" s="1"/>
  <c r="AL1036" i="14"/>
  <c r="BK348" i="71"/>
  <c r="BF348" i="71"/>
  <c r="BL348" i="71" s="1"/>
  <c r="BL999" i="14"/>
  <c r="CG999" i="14" s="1"/>
  <c r="BK307" i="71"/>
  <c r="BF307" i="71"/>
  <c r="BL307" i="71" s="1"/>
  <c r="BF321" i="71"/>
  <c r="BL321" i="71" s="1"/>
  <c r="BJ321" i="71"/>
  <c r="AF60" i="56"/>
  <c r="BF60" i="56" s="1"/>
  <c r="AG10" i="56"/>
  <c r="AF10" i="56" s="1"/>
  <c r="BF10" i="56" s="1"/>
  <c r="AK1036" i="14"/>
  <c r="V37" i="56"/>
  <c r="U37" i="56"/>
  <c r="BL1018" i="14"/>
  <c r="CG1018" i="14" s="1"/>
  <c r="BL998" i="14"/>
  <c r="CG998" i="14" s="1"/>
  <c r="BL1004" i="14"/>
  <c r="CG1004" i="14" s="1"/>
  <c r="BL967" i="14"/>
  <c r="CG967" i="14" s="1"/>
  <c r="BK352" i="71"/>
  <c r="BF352" i="71"/>
  <c r="BL352" i="71" s="1"/>
  <c r="BL997" i="14"/>
  <c r="CG997" i="14" s="1"/>
  <c r="AL1040" i="14"/>
  <c r="BJ282" i="71"/>
  <c r="BF282" i="71"/>
  <c r="BL282" i="71" s="1"/>
  <c r="BD12" i="71"/>
  <c r="BD365" i="71"/>
  <c r="BD363" i="71"/>
  <c r="G64" i="55"/>
  <c r="H64" i="55"/>
  <c r="V41" i="56"/>
  <c r="U41" i="56"/>
  <c r="BE363" i="71"/>
  <c r="BK285" i="71"/>
  <c r="BF285" i="71"/>
  <c r="BL285" i="71" s="1"/>
  <c r="BI12" i="71"/>
  <c r="R39" i="11"/>
  <c r="S39" i="11"/>
  <c r="BL1015" i="14"/>
  <c r="CG1015" i="14" s="1"/>
  <c r="BE1032" i="14"/>
  <c r="F36" i="31"/>
  <c r="K34" i="31"/>
  <c r="AN13" i="65"/>
  <c r="AM547" i="14"/>
  <c r="CG547" i="14" s="1"/>
  <c r="AL1041" i="14"/>
  <c r="AL1031" i="14"/>
  <c r="F33" i="31"/>
  <c r="K33" i="31"/>
  <c r="S64" i="56"/>
  <c r="R64" i="56" s="1"/>
  <c r="AK1033" i="14"/>
  <c r="AK1032" i="14"/>
  <c r="I121" i="57"/>
  <c r="K121" i="57" s="1"/>
  <c r="CB669" i="14"/>
  <c r="CD669" i="14" s="1"/>
  <c r="CF669" i="14" s="1"/>
  <c r="BW669" i="14"/>
  <c r="BY669" i="14" s="1"/>
  <c r="CB589" i="14"/>
  <c r="CD589" i="14" s="1"/>
  <c r="CF589" i="14" s="1"/>
  <c r="BW589" i="14"/>
  <c r="BY589" i="14" s="1"/>
  <c r="CB541" i="14"/>
  <c r="CD541" i="14" s="1"/>
  <c r="CF541" i="14" s="1"/>
  <c r="BW541" i="14"/>
  <c r="BY541" i="14" s="1"/>
  <c r="BW524" i="14"/>
  <c r="BY524" i="14" s="1"/>
  <c r="CB524" i="14"/>
  <c r="CD524" i="14" s="1"/>
  <c r="CF524" i="14" s="1"/>
  <c r="CB637" i="14"/>
  <c r="CD637" i="14" s="1"/>
  <c r="CF637" i="14" s="1"/>
  <c r="BW637" i="14"/>
  <c r="BY637" i="14" s="1"/>
  <c r="C123" i="57"/>
  <c r="E123" i="57" s="1"/>
  <c r="BW674" i="14"/>
  <c r="BY674" i="14" s="1"/>
  <c r="CB674" i="14"/>
  <c r="CD674" i="14" s="1"/>
  <c r="CF674" i="14" s="1"/>
  <c r="S39" i="56"/>
  <c r="R39" i="56" s="1"/>
  <c r="AM513" i="14"/>
  <c r="CG513" i="14" s="1"/>
  <c r="AK1040" i="14"/>
  <c r="CB548" i="14"/>
  <c r="CD548" i="14" s="1"/>
  <c r="CF548" i="14" s="1"/>
  <c r="BW548" i="14"/>
  <c r="BY548" i="14" s="1"/>
  <c r="BW681" i="14"/>
  <c r="BY681" i="14" s="1"/>
  <c r="CB681" i="14"/>
  <c r="CD681" i="14" s="1"/>
  <c r="CF681" i="14" s="1"/>
  <c r="CB653" i="14"/>
  <c r="CD653" i="14" s="1"/>
  <c r="CF653" i="14" s="1"/>
  <c r="BW653" i="14"/>
  <c r="BY653" i="14" s="1"/>
  <c r="BW605" i="14"/>
  <c r="CB520" i="14"/>
  <c r="CD520" i="14" s="1"/>
  <c r="CB646" i="14"/>
  <c r="CD646" i="14" s="1"/>
  <c r="AX55" i="65"/>
  <c r="BD55" i="65" s="1"/>
  <c r="CB593" i="14"/>
  <c r="CD593" i="14" s="1"/>
  <c r="AX51" i="65"/>
  <c r="BD51" i="65" s="1"/>
  <c r="CB525" i="14"/>
  <c r="CD525" i="14" s="1"/>
  <c r="CB556" i="14"/>
  <c r="CD556" i="14" s="1"/>
  <c r="AX57" i="65"/>
  <c r="AX20" i="65" s="1"/>
  <c r="BW587" i="14"/>
  <c r="CB561" i="14"/>
  <c r="CD561" i="14" s="1"/>
  <c r="BJ296" i="71"/>
  <c r="BF296" i="71"/>
  <c r="BL296" i="71" s="1"/>
  <c r="BL1013" i="14"/>
  <c r="CG1013" i="14" s="1"/>
  <c r="AK1041" i="14"/>
  <c r="BF341" i="71"/>
  <c r="BL341" i="71" s="1"/>
  <c r="BJ341" i="71"/>
  <c r="BG1033" i="14"/>
  <c r="BL1009" i="14"/>
  <c r="CG1009" i="14" s="1"/>
  <c r="S84" i="17"/>
  <c r="AU1033" i="14"/>
  <c r="E34" i="56"/>
  <c r="D34" i="56" s="1"/>
  <c r="BK327" i="71"/>
  <c r="BF327" i="71"/>
  <c r="BL327" i="71" s="1"/>
  <c r="BW640" i="14"/>
  <c r="BY640" i="14" s="1"/>
  <c r="CB640" i="14"/>
  <c r="CD640" i="14" s="1"/>
  <c r="CF640" i="14" s="1"/>
  <c r="BL951" i="14"/>
  <c r="CG951" i="14" s="1"/>
  <c r="CB942" i="14"/>
  <c r="CD942" i="14" s="1"/>
  <c r="CF942" i="14" s="1"/>
  <c r="BW942" i="14"/>
  <c r="BY942" i="14" s="1"/>
  <c r="AG1036" i="14"/>
  <c r="BJ346" i="71"/>
  <c r="BF346" i="71"/>
  <c r="BL346" i="71" s="1"/>
  <c r="BJ326" i="71"/>
  <c r="BF326" i="71"/>
  <c r="BL326" i="71" s="1"/>
  <c r="BL333" i="71"/>
  <c r="BK295" i="71"/>
  <c r="BF295" i="71"/>
  <c r="BL295" i="71" s="1"/>
  <c r="BJ325" i="71"/>
  <c r="BF325" i="71"/>
  <c r="BL325" i="71" s="1"/>
  <c r="AD1039" i="14"/>
  <c r="E11" i="65"/>
  <c r="E26" i="65"/>
  <c r="BK333" i="71"/>
  <c r="BL979" i="14"/>
  <c r="CG979" i="14" s="1"/>
  <c r="BL981" i="14"/>
  <c r="CG981" i="14" s="1"/>
  <c r="BI363" i="71"/>
  <c r="BK343" i="71"/>
  <c r="BF343" i="71"/>
  <c r="BL343" i="71" s="1"/>
  <c r="AU12" i="14"/>
  <c r="AG20" i="56"/>
  <c r="AF20" i="56" s="1"/>
  <c r="BF20" i="56" s="1"/>
  <c r="BH20" i="56" s="1"/>
  <c r="AF45" i="56"/>
  <c r="BF45" i="56" s="1"/>
  <c r="BH45" i="56" s="1"/>
  <c r="E65" i="56"/>
  <c r="D65" i="56" s="1"/>
  <c r="H65" i="56" s="1"/>
  <c r="BW644" i="14"/>
  <c r="BY644" i="14" s="1"/>
  <c r="CB644" i="14"/>
  <c r="CD644" i="14" s="1"/>
  <c r="CF644" i="14" s="1"/>
  <c r="U45" i="56"/>
  <c r="V45" i="56"/>
  <c r="BW577" i="14"/>
  <c r="BY577" i="14" s="1"/>
  <c r="CB577" i="14"/>
  <c r="CD577" i="14" s="1"/>
  <c r="CF577" i="14" s="1"/>
  <c r="BW670" i="14"/>
  <c r="BY670" i="14" s="1"/>
  <c r="CB670" i="14"/>
  <c r="CD670" i="14" s="1"/>
  <c r="CF670" i="14" s="1"/>
  <c r="E47" i="56"/>
  <c r="CB573" i="14"/>
  <c r="CD573" i="14" s="1"/>
  <c r="CF573" i="14" s="1"/>
  <c r="BW573" i="14"/>
  <c r="BY573" i="14" s="1"/>
  <c r="CB630" i="14"/>
  <c r="CD630" i="14" s="1"/>
  <c r="AX59" i="65"/>
  <c r="BD59" i="65" s="1"/>
  <c r="AX50" i="65"/>
  <c r="BD50" i="65" s="1"/>
  <c r="CB599" i="14"/>
  <c r="CD599" i="14" s="1"/>
  <c r="AX61" i="65"/>
  <c r="BD61" i="65" s="1"/>
  <c r="BD24" i="65" s="1"/>
  <c r="AX53" i="65"/>
  <c r="BD53" i="65" s="1"/>
  <c r="BW999" i="14"/>
  <c r="BY999" i="14" s="1"/>
  <c r="G68" i="55"/>
  <c r="H68" i="55"/>
  <c r="BL988" i="14"/>
  <c r="CG988" i="14" s="1"/>
  <c r="BJ342" i="71"/>
  <c r="BF342" i="71"/>
  <c r="BL342" i="71" s="1"/>
  <c r="BK281" i="71"/>
  <c r="BE365" i="71"/>
  <c r="BF281" i="71"/>
  <c r="BL992" i="14"/>
  <c r="CG992" i="14" s="1"/>
  <c r="CB905" i="14"/>
  <c r="CD905" i="14" s="1"/>
  <c r="CF905" i="14" s="1"/>
  <c r="BW905" i="14"/>
  <c r="BY905" i="14" s="1"/>
  <c r="AK1037" i="14"/>
  <c r="BL958" i="14"/>
  <c r="CG958" i="14" s="1"/>
  <c r="BW892" i="14"/>
  <c r="BY892" i="14" s="1"/>
  <c r="CB892" i="14"/>
  <c r="CD892" i="14" s="1"/>
  <c r="CF892" i="14" s="1"/>
  <c r="AG1037" i="14"/>
  <c r="BK331" i="71"/>
  <c r="BF331" i="71"/>
  <c r="BL331" i="71" s="1"/>
  <c r="D53" i="62"/>
  <c r="E19" i="62"/>
  <c r="D19" i="62" s="1"/>
  <c r="G19" i="62" s="1"/>
  <c r="BL1000" i="14"/>
  <c r="CG1000" i="14" s="1"/>
  <c r="BL963" i="14"/>
  <c r="CG963" i="14" s="1"/>
  <c r="BL1010" i="14"/>
  <c r="CG1010" i="14" s="1"/>
  <c r="BK304" i="71"/>
  <c r="BF304" i="71"/>
  <c r="BL304" i="71" s="1"/>
  <c r="BL1001" i="14"/>
  <c r="CG1001" i="14" s="1"/>
  <c r="BL1012" i="14"/>
  <c r="CG1012" i="14" s="1"/>
  <c r="BL1023" i="14"/>
  <c r="CG1023" i="14" s="1"/>
  <c r="D45" i="62"/>
  <c r="U61" i="56"/>
  <c r="R18" i="57"/>
  <c r="C51" i="72"/>
  <c r="D51" i="72"/>
  <c r="D48" i="46"/>
  <c r="G48" i="46" s="1"/>
  <c r="H70" i="27"/>
  <c r="C24" i="57"/>
  <c r="C40" i="27"/>
  <c r="CB849" i="14"/>
  <c r="CD849" i="14" s="1"/>
  <c r="CF849" i="14" s="1"/>
  <c r="BW1007" i="14"/>
  <c r="BY1007" i="14" s="1"/>
  <c r="CB1007" i="14"/>
  <c r="CD1007" i="14" s="1"/>
  <c r="CF1007" i="14" s="1"/>
  <c r="AX85" i="65"/>
  <c r="BD85" i="65" s="1"/>
  <c r="CB694" i="14"/>
  <c r="CD694" i="14" s="1"/>
  <c r="CF694" i="14" s="1"/>
  <c r="BW694" i="14"/>
  <c r="BY694" i="14" s="1"/>
  <c r="CB774" i="14"/>
  <c r="CD774" i="14" s="1"/>
  <c r="CF774" i="14" s="1"/>
  <c r="BW774" i="14"/>
  <c r="BY774" i="14" s="1"/>
  <c r="Q53" i="11"/>
  <c r="Q60" i="11"/>
  <c r="CB720" i="14"/>
  <c r="CD720" i="14" s="1"/>
  <c r="CF720" i="14" s="1"/>
  <c r="BW720" i="14"/>
  <c r="BY720" i="14" s="1"/>
  <c r="CB846" i="14"/>
  <c r="CD846" i="14" s="1"/>
  <c r="CF846" i="14" s="1"/>
  <c r="BW846" i="14"/>
  <c r="BY846" i="14" s="1"/>
  <c r="CB806" i="14"/>
  <c r="CD806" i="14" s="1"/>
  <c r="CF806" i="14" s="1"/>
  <c r="BW806" i="14"/>
  <c r="BY806" i="14" s="1"/>
  <c r="CB749" i="14"/>
  <c r="CD749" i="14" s="1"/>
  <c r="CF749" i="14" s="1"/>
  <c r="AX95" i="65"/>
  <c r="BW749" i="14"/>
  <c r="BY749" i="14" s="1"/>
  <c r="BW887" i="14"/>
  <c r="BY887" i="14" s="1"/>
  <c r="CB887" i="14"/>
  <c r="CD887" i="14" s="1"/>
  <c r="CF887" i="14" s="1"/>
  <c r="AQ96" i="65"/>
  <c r="CB725" i="14"/>
  <c r="CD725" i="14" s="1"/>
  <c r="CF725" i="14" s="1"/>
  <c r="BW725" i="14"/>
  <c r="BY725" i="14" s="1"/>
  <c r="CB996" i="14"/>
  <c r="CD996" i="14" s="1"/>
  <c r="CF996" i="14" s="1"/>
  <c r="BW996" i="14"/>
  <c r="BY996" i="14" s="1"/>
  <c r="BW807" i="14"/>
  <c r="BY807" i="14" s="1"/>
  <c r="CB807" i="14"/>
  <c r="CD807" i="14" s="1"/>
  <c r="CF807" i="14" s="1"/>
  <c r="BW695" i="14"/>
  <c r="BY695" i="14" s="1"/>
  <c r="CB695" i="14"/>
  <c r="CD695" i="14" s="1"/>
  <c r="CF695" i="14" s="1"/>
  <c r="CB735" i="14"/>
  <c r="CD735" i="14" s="1"/>
  <c r="CF735" i="14" s="1"/>
  <c r="BW735" i="14"/>
  <c r="BY735" i="14" s="1"/>
  <c r="U69" i="56"/>
  <c r="V69" i="56"/>
  <c r="BW831" i="14"/>
  <c r="BY831" i="14" s="1"/>
  <c r="CB831" i="14"/>
  <c r="CD831" i="14" s="1"/>
  <c r="CF831" i="14" s="1"/>
  <c r="AN95" i="65"/>
  <c r="AN22" i="65" s="1"/>
  <c r="AI95" i="65"/>
  <c r="AR95" i="65" s="1"/>
  <c r="AR22" i="65" s="1"/>
  <c r="BW925" i="14"/>
  <c r="BY925" i="14" s="1"/>
  <c r="CB925" i="14"/>
  <c r="CD925" i="14" s="1"/>
  <c r="CF925" i="14" s="1"/>
  <c r="AP96" i="65"/>
  <c r="CB936" i="14"/>
  <c r="CD936" i="14" s="1"/>
  <c r="CF936" i="14" s="1"/>
  <c r="BW936" i="14"/>
  <c r="BY936" i="14" s="1"/>
  <c r="BW990" i="14"/>
  <c r="BY990" i="14" s="1"/>
  <c r="CB990" i="14"/>
  <c r="CD990" i="14" s="1"/>
  <c r="CF990" i="14" s="1"/>
  <c r="CB926" i="14"/>
  <c r="CD926" i="14" s="1"/>
  <c r="CF926" i="14" s="1"/>
  <c r="BW926" i="14"/>
  <c r="BY926" i="14" s="1"/>
  <c r="BW932" i="14"/>
  <c r="BY932" i="14" s="1"/>
  <c r="CB932" i="14"/>
  <c r="CD932" i="14" s="1"/>
  <c r="CF932" i="14" s="1"/>
  <c r="AI17" i="65"/>
  <c r="CB923" i="14"/>
  <c r="CD923" i="14" s="1"/>
  <c r="CF923" i="14" s="1"/>
  <c r="BW923" i="14"/>
  <c r="BY923" i="14" s="1"/>
  <c r="CB955" i="14"/>
  <c r="CD955" i="14" s="1"/>
  <c r="CF955" i="14" s="1"/>
  <c r="BW955" i="14"/>
  <c r="BY955" i="14" s="1"/>
  <c r="BW986" i="14"/>
  <c r="BY986" i="14" s="1"/>
  <c r="CB986" i="14"/>
  <c r="CD986" i="14" s="1"/>
  <c r="CF986" i="14" s="1"/>
  <c r="CB944" i="14"/>
  <c r="CD944" i="14" s="1"/>
  <c r="CF944" i="14" s="1"/>
  <c r="BW944" i="14"/>
  <c r="BY944" i="14" s="1"/>
  <c r="CB931" i="14"/>
  <c r="CD931" i="14" s="1"/>
  <c r="CF931" i="14" s="1"/>
  <c r="BW931" i="14"/>
  <c r="BY931" i="14" s="1"/>
  <c r="BW957" i="14"/>
  <c r="BY957" i="14" s="1"/>
  <c r="CB957" i="14"/>
  <c r="CD957" i="14" s="1"/>
  <c r="CF957" i="14" s="1"/>
  <c r="H14" i="57"/>
  <c r="R14" i="57" s="1"/>
  <c r="BW935" i="14"/>
  <c r="BY935" i="14" s="1"/>
  <c r="CB935" i="14"/>
  <c r="CD935" i="14" s="1"/>
  <c r="CF935" i="14" s="1"/>
  <c r="BW978" i="14"/>
  <c r="BY978" i="14" s="1"/>
  <c r="CB978" i="14"/>
  <c r="CD978" i="14" s="1"/>
  <c r="CF978" i="14" s="1"/>
  <c r="CB966" i="14"/>
  <c r="CD966" i="14" s="1"/>
  <c r="CF966" i="14" s="1"/>
  <c r="BW966" i="14"/>
  <c r="BY966" i="14" s="1"/>
  <c r="CB995" i="14"/>
  <c r="CD995" i="14" s="1"/>
  <c r="CF995" i="14" s="1"/>
  <c r="BW995" i="14"/>
  <c r="BY995" i="14" s="1"/>
  <c r="CB971" i="14"/>
  <c r="CD971" i="14" s="1"/>
  <c r="CF971" i="14" s="1"/>
  <c r="BW971" i="14"/>
  <c r="BY971" i="14" s="1"/>
  <c r="BW969" i="14"/>
  <c r="BY969" i="14" s="1"/>
  <c r="CB969" i="14"/>
  <c r="CD969" i="14" s="1"/>
  <c r="CF969" i="14" s="1"/>
  <c r="BW961" i="14"/>
  <c r="BY961" i="14" s="1"/>
  <c r="CB961" i="14"/>
  <c r="CD961" i="14" s="1"/>
  <c r="CF961" i="14" s="1"/>
  <c r="H11" i="46"/>
  <c r="G11" i="46"/>
  <c r="BW973" i="14"/>
  <c r="BY973" i="14" s="1"/>
  <c r="CB973" i="14"/>
  <c r="CD973" i="14" s="1"/>
  <c r="CF973" i="14" s="1"/>
  <c r="D33" i="46"/>
  <c r="G33" i="46" s="1"/>
  <c r="AH63" i="65"/>
  <c r="AU96" i="65"/>
  <c r="F8" i="46"/>
  <c r="AI21" i="17"/>
  <c r="AI85" i="65"/>
  <c r="AR85" i="65" s="1"/>
  <c r="F84" i="27"/>
  <c r="CB967" i="14"/>
  <c r="CD967" i="14" s="1"/>
  <c r="CF967" i="14" s="1"/>
  <c r="BW967" i="14"/>
  <c r="BY967" i="14" s="1"/>
  <c r="BW979" i="14"/>
  <c r="BY979" i="14" s="1"/>
  <c r="CB979" i="14"/>
  <c r="CD979" i="14" s="1"/>
  <c r="CF979" i="14" s="1"/>
  <c r="F69" i="27"/>
  <c r="H12" i="46"/>
  <c r="G12" i="46"/>
  <c r="AH13" i="65"/>
  <c r="AH21" i="65"/>
  <c r="H73" i="27"/>
  <c r="W18" i="57"/>
  <c r="Y18" i="57" s="1"/>
  <c r="C55" i="27"/>
  <c r="G21" i="46"/>
  <c r="AT90" i="65"/>
  <c r="M9" i="57"/>
  <c r="AH48" i="65"/>
  <c r="H19" i="46"/>
  <c r="G10" i="46"/>
  <c r="R16" i="55"/>
  <c r="V16" i="55" s="1"/>
  <c r="D10" i="55"/>
  <c r="G10" i="55" s="1"/>
  <c r="W52" i="31"/>
  <c r="CD509" i="14"/>
  <c r="R22" i="55"/>
  <c r="U22" i="55" s="1"/>
  <c r="G36" i="31"/>
  <c r="G35" i="31"/>
  <c r="O147" i="31"/>
  <c r="V62" i="55"/>
  <c r="BL1039" i="14"/>
  <c r="BM23" i="17"/>
  <c r="R21" i="55"/>
  <c r="V21" i="55" s="1"/>
  <c r="R15" i="55"/>
  <c r="U15" i="55" s="1"/>
  <c r="E158" i="31"/>
  <c r="O144" i="31"/>
  <c r="O94" i="31"/>
  <c r="BS49" i="17"/>
  <c r="BS87" i="17"/>
  <c r="CB619" i="14"/>
  <c r="CD619" i="14" s="1"/>
  <c r="AY51" i="65"/>
  <c r="BN50" i="17"/>
  <c r="BO50" i="17" s="1"/>
  <c r="BX50" i="17" s="1"/>
  <c r="BX13" i="17" s="1"/>
  <c r="BX569" i="14"/>
  <c r="BY569" i="14" s="1"/>
  <c r="CC569" i="14"/>
  <c r="CE569" i="14" s="1"/>
  <c r="CF569" i="14" s="1"/>
  <c r="CC624" i="14"/>
  <c r="CE624" i="14" s="1"/>
  <c r="CF624" i="14" s="1"/>
  <c r="BX624" i="14"/>
  <c r="BY624" i="14" s="1"/>
  <c r="CC547" i="14"/>
  <c r="BX547" i="14"/>
  <c r="AY86" i="65"/>
  <c r="BE86" i="65" s="1"/>
  <c r="BN85" i="17"/>
  <c r="BT85" i="17" s="1"/>
  <c r="BX530" i="14"/>
  <c r="BY530" i="14" s="1"/>
  <c r="CC530" i="14"/>
  <c r="CE530" i="14" s="1"/>
  <c r="CF530" i="14" s="1"/>
  <c r="CB631" i="14"/>
  <c r="CD631" i="14" s="1"/>
  <c r="CC521" i="14"/>
  <c r="CE521" i="14" s="1"/>
  <c r="CF521" i="14" s="1"/>
  <c r="BX521" i="14"/>
  <c r="BY521" i="14" s="1"/>
  <c r="CC595" i="14"/>
  <c r="CE595" i="14" s="1"/>
  <c r="CF595" i="14" s="1"/>
  <c r="BX595" i="14"/>
  <c r="BY595" i="14" s="1"/>
  <c r="CC537" i="14"/>
  <c r="CE537" i="14" s="1"/>
  <c r="CF537" i="14" s="1"/>
  <c r="BX537" i="14"/>
  <c r="BY537" i="14" s="1"/>
  <c r="AY61" i="65"/>
  <c r="BN60" i="17"/>
  <c r="BO60" i="17" s="1"/>
  <c r="BX60" i="17" s="1"/>
  <c r="AY58" i="65"/>
  <c r="AZ58" i="65" s="1"/>
  <c r="BI58" i="65" s="1"/>
  <c r="BN57" i="17"/>
  <c r="BO57" i="17" s="1"/>
  <c r="BX57" i="17" s="1"/>
  <c r="BX20" i="17" s="1"/>
  <c r="CC667" i="14"/>
  <c r="CE667" i="14" s="1"/>
  <c r="CF667" i="14" s="1"/>
  <c r="BX667" i="14"/>
  <c r="BY667" i="14" s="1"/>
  <c r="CC555" i="14"/>
  <c r="CE555" i="14" s="1"/>
  <c r="CF555" i="14" s="1"/>
  <c r="BX555" i="14"/>
  <c r="BY555" i="14" s="1"/>
  <c r="CC605" i="14"/>
  <c r="CE605" i="14" s="1"/>
  <c r="CF605" i="14" s="1"/>
  <c r="BX605" i="14"/>
  <c r="BX523" i="14"/>
  <c r="CC523" i="14"/>
  <c r="CE523" i="14" s="1"/>
  <c r="CF523" i="14" s="1"/>
  <c r="CC646" i="14"/>
  <c r="CE646" i="14" s="1"/>
  <c r="BX646" i="14"/>
  <c r="BY646" i="14" s="1"/>
  <c r="BN54" i="17"/>
  <c r="BO54" i="17" s="1"/>
  <c r="BX54" i="17" s="1"/>
  <c r="AY55" i="65"/>
  <c r="CC656" i="14"/>
  <c r="CE656" i="14" s="1"/>
  <c r="CF656" i="14" s="1"/>
  <c r="BX656" i="14"/>
  <c r="BY656" i="14" s="1"/>
  <c r="CC586" i="14"/>
  <c r="CE586" i="14" s="1"/>
  <c r="CF586" i="14" s="1"/>
  <c r="BX586" i="14"/>
  <c r="BY586" i="14" s="1"/>
  <c r="CC551" i="14"/>
  <c r="CE551" i="14" s="1"/>
  <c r="CF551" i="14" s="1"/>
  <c r="BX551" i="14"/>
  <c r="BY551" i="14" s="1"/>
  <c r="BX579" i="14"/>
  <c r="BY579" i="14" s="1"/>
  <c r="CC579" i="14"/>
  <c r="CE579" i="14" s="1"/>
  <c r="CF579" i="14" s="1"/>
  <c r="BX683" i="14"/>
  <c r="BY683" i="14" s="1"/>
  <c r="CC683" i="14"/>
  <c r="CE683" i="14" s="1"/>
  <c r="CF683" i="14" s="1"/>
  <c r="BX557" i="14"/>
  <c r="BY557" i="14" s="1"/>
  <c r="CC557" i="14"/>
  <c r="CE557" i="14" s="1"/>
  <c r="CF557" i="14" s="1"/>
  <c r="CC617" i="14"/>
  <c r="CE617" i="14" s="1"/>
  <c r="CF617" i="14" s="1"/>
  <c r="BX617" i="14"/>
  <c r="BY617" i="14" s="1"/>
  <c r="CC542" i="14"/>
  <c r="CE542" i="14" s="1"/>
  <c r="CF542" i="14" s="1"/>
  <c r="BX542" i="14"/>
  <c r="BY542" i="14" s="1"/>
  <c r="BX533" i="14"/>
  <c r="BY533" i="14" s="1"/>
  <c r="CC533" i="14"/>
  <c r="CE533" i="14" s="1"/>
  <c r="CF533" i="14" s="1"/>
  <c r="BX612" i="14"/>
  <c r="BY612" i="14" s="1"/>
  <c r="CC612" i="14"/>
  <c r="CE612" i="14" s="1"/>
  <c r="CF612" i="14" s="1"/>
  <c r="CC635" i="14"/>
  <c r="CE635" i="14" s="1"/>
  <c r="CF635" i="14" s="1"/>
  <c r="BX635" i="14"/>
  <c r="BY635" i="14" s="1"/>
  <c r="BX616" i="14"/>
  <c r="BY616" i="14" s="1"/>
  <c r="CC616" i="14"/>
  <c r="CE616" i="14" s="1"/>
  <c r="CF616" i="14" s="1"/>
  <c r="BX641" i="14"/>
  <c r="BY641" i="14" s="1"/>
  <c r="CC641" i="14"/>
  <c r="CE641" i="14" s="1"/>
  <c r="CF641" i="14" s="1"/>
  <c r="CC663" i="14"/>
  <c r="CE663" i="14" s="1"/>
  <c r="CF663" i="14" s="1"/>
  <c r="BX663" i="14"/>
  <c r="BY663" i="14" s="1"/>
  <c r="CC643" i="14"/>
  <c r="CE643" i="14" s="1"/>
  <c r="CF643" i="14" s="1"/>
  <c r="BX643" i="14"/>
  <c r="BY643" i="14" s="1"/>
  <c r="BX642" i="14"/>
  <c r="BY642" i="14" s="1"/>
  <c r="CC642" i="14"/>
  <c r="CE642" i="14" s="1"/>
  <c r="CF642" i="14" s="1"/>
  <c r="BX514" i="14"/>
  <c r="BY514" i="14" s="1"/>
  <c r="CC514" i="14"/>
  <c r="CE514" i="14" s="1"/>
  <c r="CF514" i="14" s="1"/>
  <c r="BX623" i="14"/>
  <c r="BY623" i="14" s="1"/>
  <c r="CC623" i="14"/>
  <c r="CE623" i="14" s="1"/>
  <c r="CF623" i="14" s="1"/>
  <c r="O92" i="31"/>
  <c r="BN55" i="17"/>
  <c r="BO55" i="17" s="1"/>
  <c r="BX55" i="17" s="1"/>
  <c r="AY56" i="65"/>
  <c r="BX543" i="14"/>
  <c r="BY543" i="14" s="1"/>
  <c r="CC543" i="14"/>
  <c r="CE543" i="14" s="1"/>
  <c r="CF543" i="14" s="1"/>
  <c r="CC517" i="14"/>
  <c r="CE517" i="14" s="1"/>
  <c r="CF517" i="14" s="1"/>
  <c r="BX517" i="14"/>
  <c r="BY517" i="14" s="1"/>
  <c r="BX513" i="14"/>
  <c r="CC513" i="14"/>
  <c r="CE513" i="14" s="1"/>
  <c r="CC563" i="14"/>
  <c r="CE563" i="14" s="1"/>
  <c r="BX563" i="14"/>
  <c r="BX634" i="14"/>
  <c r="BY634" i="14" s="1"/>
  <c r="CC634" i="14"/>
  <c r="CE634" i="14" s="1"/>
  <c r="CF634" i="14" s="1"/>
  <c r="CC567" i="14"/>
  <c r="CE567" i="14" s="1"/>
  <c r="CF567" i="14" s="1"/>
  <c r="BX567" i="14"/>
  <c r="BY567" i="14" s="1"/>
  <c r="CC601" i="14"/>
  <c r="CE601" i="14" s="1"/>
  <c r="CF601" i="14" s="1"/>
  <c r="BX601" i="14"/>
  <c r="BY601" i="14" s="1"/>
  <c r="BX534" i="14"/>
  <c r="BY534" i="14" s="1"/>
  <c r="CC534" i="14"/>
  <c r="CE534" i="14" s="1"/>
  <c r="CF534" i="14" s="1"/>
  <c r="CC559" i="14"/>
  <c r="CE559" i="14" s="1"/>
  <c r="CF559" i="14" s="1"/>
  <c r="BX559" i="14"/>
  <c r="BY559" i="14" s="1"/>
  <c r="BX597" i="14"/>
  <c r="BY597" i="14" s="1"/>
  <c r="CC597" i="14"/>
  <c r="CE597" i="14" s="1"/>
  <c r="CF597" i="14" s="1"/>
  <c r="BN49" i="17"/>
  <c r="AY50" i="65"/>
  <c r="BX655" i="14"/>
  <c r="BY655" i="14" s="1"/>
  <c r="CC655" i="14"/>
  <c r="CE655" i="14" s="1"/>
  <c r="CF655" i="14" s="1"/>
  <c r="CC587" i="14"/>
  <c r="CE587" i="14" s="1"/>
  <c r="CF587" i="14" s="1"/>
  <c r="BX587" i="14"/>
  <c r="CC607" i="14"/>
  <c r="CE607" i="14" s="1"/>
  <c r="CF607" i="14" s="1"/>
  <c r="BX607" i="14"/>
  <c r="BY607" i="14" s="1"/>
  <c r="BX673" i="14"/>
  <c r="BY673" i="14" s="1"/>
  <c r="CC673" i="14"/>
  <c r="CE673" i="14" s="1"/>
  <c r="CF673" i="14" s="1"/>
  <c r="BX650" i="14"/>
  <c r="BY650" i="14" s="1"/>
  <c r="CC650" i="14"/>
  <c r="CE650" i="14" s="1"/>
  <c r="CF650" i="14" s="1"/>
  <c r="BX602" i="14"/>
  <c r="BY602" i="14" s="1"/>
  <c r="CC602" i="14"/>
  <c r="CE602" i="14" s="1"/>
  <c r="CF602" i="14" s="1"/>
  <c r="BX639" i="14"/>
  <c r="BY639" i="14" s="1"/>
  <c r="CC639" i="14"/>
  <c r="CE639" i="14" s="1"/>
  <c r="CF639" i="14" s="1"/>
  <c r="BX621" i="14"/>
  <c r="BY621" i="14" s="1"/>
  <c r="CC621" i="14"/>
  <c r="CE621" i="14" s="1"/>
  <c r="CF621" i="14" s="1"/>
  <c r="CC614" i="14"/>
  <c r="CE614" i="14" s="1"/>
  <c r="CF614" i="14" s="1"/>
  <c r="BX614" i="14"/>
  <c r="BY614" i="14" s="1"/>
  <c r="BN96" i="17"/>
  <c r="AY97" i="65"/>
  <c r="BE97" i="65" s="1"/>
  <c r="BF97" i="65" s="1"/>
  <c r="CC611" i="14"/>
  <c r="CE611" i="14" s="1"/>
  <c r="CF611" i="14" s="1"/>
  <c r="BX611" i="14"/>
  <c r="BY611" i="14" s="1"/>
  <c r="AY59" i="65"/>
  <c r="BN58" i="17"/>
  <c r="BO58" i="17" s="1"/>
  <c r="BX58" i="17" s="1"/>
  <c r="BX21" i="17" s="1"/>
  <c r="BX511" i="14"/>
  <c r="BY511" i="14" s="1"/>
  <c r="CC511" i="14"/>
  <c r="CE511" i="14" s="1"/>
  <c r="CF511" i="14" s="1"/>
  <c r="BM59" i="17"/>
  <c r="CC531" i="14"/>
  <c r="CE531" i="14" s="1"/>
  <c r="CF531" i="14" s="1"/>
  <c r="BX531" i="14"/>
  <c r="BY531" i="14" s="1"/>
  <c r="CC679" i="14"/>
  <c r="CE679" i="14" s="1"/>
  <c r="BX679" i="14"/>
  <c r="BY679" i="14" s="1"/>
  <c r="CC647" i="14"/>
  <c r="CE647" i="14" s="1"/>
  <c r="BX647" i="14"/>
  <c r="BX619" i="14"/>
  <c r="BY619" i="14" s="1"/>
  <c r="CC619" i="14"/>
  <c r="CE619" i="14" s="1"/>
  <c r="CC598" i="14"/>
  <c r="CE598" i="14" s="1"/>
  <c r="CF598" i="14" s="1"/>
  <c r="BX598" i="14"/>
  <c r="BY598" i="14" s="1"/>
  <c r="BX629" i="14"/>
  <c r="BY629" i="14" s="1"/>
  <c r="CC629" i="14"/>
  <c r="CE629" i="14" s="1"/>
  <c r="CF629" i="14" s="1"/>
  <c r="CC527" i="14"/>
  <c r="CE527" i="14" s="1"/>
  <c r="CF527" i="14" s="1"/>
  <c r="BX527" i="14"/>
  <c r="BY527" i="14" s="1"/>
  <c r="CC520" i="14"/>
  <c r="CE520" i="14" s="1"/>
  <c r="BX520" i="14"/>
  <c r="BX625" i="14"/>
  <c r="BY625" i="14" s="1"/>
  <c r="CC625" i="14"/>
  <c r="CE625" i="14" s="1"/>
  <c r="CF625" i="14" s="1"/>
  <c r="CC631" i="14"/>
  <c r="CE631" i="14" s="1"/>
  <c r="BX631" i="14"/>
  <c r="BY631" i="14" s="1"/>
  <c r="BX581" i="14"/>
  <c r="BY581" i="14" s="1"/>
  <c r="CC581" i="14"/>
  <c r="CE581" i="14" s="1"/>
  <c r="CF581" i="14" s="1"/>
  <c r="BX558" i="14"/>
  <c r="BY558" i="14" s="1"/>
  <c r="CC558" i="14"/>
  <c r="CE558" i="14" s="1"/>
  <c r="CF558" i="14" s="1"/>
  <c r="CC532" i="14"/>
  <c r="CE532" i="14" s="1"/>
  <c r="CF532" i="14" s="1"/>
  <c r="BX532" i="14"/>
  <c r="BN61" i="17"/>
  <c r="BO61" i="17" s="1"/>
  <c r="BX61" i="17" s="1"/>
  <c r="BX24" i="17" s="1"/>
  <c r="AY62" i="65"/>
  <c r="AZ62" i="65" s="1"/>
  <c r="BI62" i="65" s="1"/>
  <c r="BX603" i="14"/>
  <c r="BY603" i="14" s="1"/>
  <c r="CC603" i="14"/>
  <c r="CE603" i="14" s="1"/>
  <c r="CF603" i="14" s="1"/>
  <c r="AY91" i="65"/>
  <c r="BE91" i="65" s="1"/>
  <c r="BN1037" i="14"/>
  <c r="BN90" i="17"/>
  <c r="BT90" i="17" s="1"/>
  <c r="BN1033" i="14"/>
  <c r="BX622" i="14"/>
  <c r="BY622" i="14" s="1"/>
  <c r="CC622" i="14"/>
  <c r="CE622" i="14" s="1"/>
  <c r="CF622" i="14" s="1"/>
  <c r="AY85" i="65"/>
  <c r="BN84" i="17"/>
  <c r="BO84" i="17" s="1"/>
  <c r="BX84" i="17" s="1"/>
  <c r="BN48" i="17"/>
  <c r="AY49" i="65"/>
  <c r="CC546" i="14"/>
  <c r="CE546" i="14" s="1"/>
  <c r="CF546" i="14" s="1"/>
  <c r="BX546" i="14"/>
  <c r="BY546" i="14" s="1"/>
  <c r="CC538" i="14"/>
  <c r="CE538" i="14" s="1"/>
  <c r="CF538" i="14" s="1"/>
  <c r="BX538" i="14"/>
  <c r="BY538" i="14" s="1"/>
  <c r="CC507" i="14"/>
  <c r="CE507" i="14" s="1"/>
  <c r="CF507" i="14" s="1"/>
  <c r="BX507" i="14"/>
  <c r="BY507" i="14" s="1"/>
  <c r="BX678" i="14"/>
  <c r="CC678" i="14"/>
  <c r="CE678" i="14" s="1"/>
  <c r="CF678" i="14" s="1"/>
  <c r="CC661" i="14"/>
  <c r="CE661" i="14" s="1"/>
  <c r="CF661" i="14" s="1"/>
  <c r="BX661" i="14"/>
  <c r="CC604" i="14"/>
  <c r="CE604" i="14" s="1"/>
  <c r="CF604" i="14" s="1"/>
  <c r="BX604" i="14"/>
  <c r="BY604" i="14" s="1"/>
  <c r="CC575" i="14"/>
  <c r="CE575" i="14" s="1"/>
  <c r="CF575" i="14" s="1"/>
  <c r="BX575" i="14"/>
  <c r="BY575" i="14" s="1"/>
  <c r="BX568" i="14"/>
  <c r="BY568" i="14" s="1"/>
  <c r="CC568" i="14"/>
  <c r="CE568" i="14" s="1"/>
  <c r="CF568" i="14" s="1"/>
  <c r="AY92" i="65"/>
  <c r="BN91" i="17"/>
  <c r="BT91" i="17" s="1"/>
  <c r="BU91" i="17" s="1"/>
  <c r="BX627" i="14"/>
  <c r="BY627" i="14" s="1"/>
  <c r="CC627" i="14"/>
  <c r="CE627" i="14" s="1"/>
  <c r="CF627" i="14" s="1"/>
  <c r="BX615" i="14"/>
  <c r="BY615" i="14" s="1"/>
  <c r="CC615" i="14"/>
  <c r="CE615" i="14" s="1"/>
  <c r="CF615" i="14" s="1"/>
  <c r="BX562" i="14"/>
  <c r="BY562" i="14" s="1"/>
  <c r="CC562" i="14"/>
  <c r="CE562" i="14" s="1"/>
  <c r="CF562" i="14" s="1"/>
  <c r="CC522" i="14"/>
  <c r="CE522" i="14" s="1"/>
  <c r="CF522" i="14" s="1"/>
  <c r="BX522" i="14"/>
  <c r="BY522" i="14" s="1"/>
  <c r="BX512" i="14"/>
  <c r="BY512" i="14" s="1"/>
  <c r="CC512" i="14"/>
  <c r="CE512" i="14" s="1"/>
  <c r="CF512" i="14" s="1"/>
  <c r="BX599" i="14"/>
  <c r="BY599" i="14" s="1"/>
  <c r="CC599" i="14"/>
  <c r="CE599" i="14" s="1"/>
  <c r="O125" i="31"/>
  <c r="BW647" i="14"/>
  <c r="CB647" i="14"/>
  <c r="CD647" i="14" s="1"/>
  <c r="CC677" i="14"/>
  <c r="CE677" i="14" s="1"/>
  <c r="CF677" i="14" s="1"/>
  <c r="BX677" i="14"/>
  <c r="BY677" i="14" s="1"/>
  <c r="BX660" i="14"/>
  <c r="BY660" i="14" s="1"/>
  <c r="CC660" i="14"/>
  <c r="CE660" i="14" s="1"/>
  <c r="CF660" i="14" s="1"/>
  <c r="AX56" i="65"/>
  <c r="CC651" i="14"/>
  <c r="CE651" i="14" s="1"/>
  <c r="CF651" i="14" s="1"/>
  <c r="BX651" i="14"/>
  <c r="BY651" i="14" s="1"/>
  <c r="CC671" i="14"/>
  <c r="CE671" i="14" s="1"/>
  <c r="CF671" i="14" s="1"/>
  <c r="BX671" i="14"/>
  <c r="BY671" i="14" s="1"/>
  <c r="BX600" i="14"/>
  <c r="BY600" i="14" s="1"/>
  <c r="CC600" i="14"/>
  <c r="CE600" i="14" s="1"/>
  <c r="CF600" i="14" s="1"/>
  <c r="BN87" i="17"/>
  <c r="BT87" i="17" s="1"/>
  <c r="AY88" i="65"/>
  <c r="BE88" i="65" s="1"/>
  <c r="BX571" i="14"/>
  <c r="BY571" i="14" s="1"/>
  <c r="CC571" i="14"/>
  <c r="CE571" i="14" s="1"/>
  <c r="CF571" i="14" s="1"/>
  <c r="CC654" i="14"/>
  <c r="CE654" i="14" s="1"/>
  <c r="BX654" i="14"/>
  <c r="BY654" i="14" s="1"/>
  <c r="AY52" i="65"/>
  <c r="BN51" i="17"/>
  <c r="CC613" i="14"/>
  <c r="CE613" i="14" s="1"/>
  <c r="CF613" i="14" s="1"/>
  <c r="BX613" i="14"/>
  <c r="BY613" i="14" s="1"/>
  <c r="CC596" i="14"/>
  <c r="CE596" i="14" s="1"/>
  <c r="CF596" i="14" s="1"/>
  <c r="BX596" i="14"/>
  <c r="BY596" i="14" s="1"/>
  <c r="CC525" i="14"/>
  <c r="CE525" i="14" s="1"/>
  <c r="BX525" i="14"/>
  <c r="BY525" i="14" s="1"/>
  <c r="CC630" i="14"/>
  <c r="CE630" i="14" s="1"/>
  <c r="BX630" i="14"/>
  <c r="BY630" i="14" s="1"/>
  <c r="CC556" i="14"/>
  <c r="CE556" i="14" s="1"/>
  <c r="BX556" i="14"/>
  <c r="CC591" i="14"/>
  <c r="CE591" i="14" s="1"/>
  <c r="CF591" i="14" s="1"/>
  <c r="BX591" i="14"/>
  <c r="BY591" i="14" s="1"/>
  <c r="CC515" i="14"/>
  <c r="CE515" i="14" s="1"/>
  <c r="CF515" i="14" s="1"/>
  <c r="BX515" i="14"/>
  <c r="BY515" i="14" s="1"/>
  <c r="BN52" i="17"/>
  <c r="BO52" i="17" s="1"/>
  <c r="BX52" i="17" s="1"/>
  <c r="BX15" i="17" s="1"/>
  <c r="AY53" i="65"/>
  <c r="CC509" i="14"/>
  <c r="BX509" i="14"/>
  <c r="CC539" i="14"/>
  <c r="CE539" i="14" s="1"/>
  <c r="CF539" i="14" s="1"/>
  <c r="BX539" i="14"/>
  <c r="BY539" i="14" s="1"/>
  <c r="AY57" i="65"/>
  <c r="BN56" i="17"/>
  <c r="CC510" i="14"/>
  <c r="CE510" i="14" s="1"/>
  <c r="CF510" i="14" s="1"/>
  <c r="BX510" i="14"/>
  <c r="BY510" i="14" s="1"/>
  <c r="BX657" i="14"/>
  <c r="BY657" i="14" s="1"/>
  <c r="CC657" i="14"/>
  <c r="CE657" i="14" s="1"/>
  <c r="CF657" i="14" s="1"/>
  <c r="BX560" i="14"/>
  <c r="BY560" i="14" s="1"/>
  <c r="CC560" i="14"/>
  <c r="CE560" i="14" s="1"/>
  <c r="CC561" i="14"/>
  <c r="CE561" i="14" s="1"/>
  <c r="BX561" i="14"/>
  <c r="BX583" i="14"/>
  <c r="BY583" i="14" s="1"/>
  <c r="CC583" i="14"/>
  <c r="CE583" i="14" s="1"/>
  <c r="CC594" i="14"/>
  <c r="CE594" i="14" s="1"/>
  <c r="CF594" i="14" s="1"/>
  <c r="BX594" i="14"/>
  <c r="BY594" i="14" s="1"/>
  <c r="CC535" i="14"/>
  <c r="CE535" i="14" s="1"/>
  <c r="CF535" i="14" s="1"/>
  <c r="BX535" i="14"/>
  <c r="BY535" i="14" s="1"/>
  <c r="AY60" i="65"/>
  <c r="BN59" i="17"/>
  <c r="CC593" i="14"/>
  <c r="CE593" i="14" s="1"/>
  <c r="BX593" i="14"/>
  <c r="BY593" i="14" s="1"/>
  <c r="AX21" i="65"/>
  <c r="BM21" i="17"/>
  <c r="BM17" i="17"/>
  <c r="BM14" i="17"/>
  <c r="BD58" i="65"/>
  <c r="BS48" i="17"/>
  <c r="BM18" i="17"/>
  <c r="AB95" i="65"/>
  <c r="O90" i="31"/>
  <c r="O155" i="31"/>
  <c r="BS55" i="17"/>
  <c r="O117" i="31"/>
  <c r="BM12" i="17"/>
  <c r="V61" i="55"/>
  <c r="AX23" i="65"/>
  <c r="BM19" i="17"/>
  <c r="BS52" i="17"/>
  <c r="BS15" i="17" s="1"/>
  <c r="BM13" i="17"/>
  <c r="BS85" i="17"/>
  <c r="BM20" i="17"/>
  <c r="BM83" i="17"/>
  <c r="BD88" i="65"/>
  <c r="BD86" i="65"/>
  <c r="BS90" i="17"/>
  <c r="BS84" i="17"/>
  <c r="BS61" i="17"/>
  <c r="BS24" i="17" s="1"/>
  <c r="BM98" i="17"/>
  <c r="BD87" i="65"/>
  <c r="BF87" i="65" s="1"/>
  <c r="AZ87" i="65"/>
  <c r="BI87" i="65" s="1"/>
  <c r="BS60" i="17"/>
  <c r="BS23" i="17" s="1"/>
  <c r="BD94" i="65"/>
  <c r="BF94" i="65" s="1"/>
  <c r="AZ94" i="65"/>
  <c r="BI94" i="65" s="1"/>
  <c r="BD98" i="65"/>
  <c r="BF98" i="65" s="1"/>
  <c r="AZ98" i="65"/>
  <c r="BI98" i="65" s="1"/>
  <c r="G62" i="55"/>
  <c r="O119" i="31"/>
  <c r="BS51" i="17"/>
  <c r="BM11" i="17"/>
  <c r="BD93" i="65"/>
  <c r="BF93" i="65" s="1"/>
  <c r="AZ93" i="65"/>
  <c r="BI93" i="65" s="1"/>
  <c r="AZ90" i="65"/>
  <c r="BI90" i="65" s="1"/>
  <c r="BD90" i="65"/>
  <c r="BF90" i="65" s="1"/>
  <c r="BD89" i="65"/>
  <c r="BF89" i="65" s="1"/>
  <c r="AZ89" i="65"/>
  <c r="BI89" i="65" s="1"/>
  <c r="AZ96" i="65"/>
  <c r="BI96" i="65" s="1"/>
  <c r="BD96" i="65"/>
  <c r="BF96" i="65" s="1"/>
  <c r="H65" i="55"/>
  <c r="BS13" i="17"/>
  <c r="BS20" i="17"/>
  <c r="BS19" i="17"/>
  <c r="BS21" i="17"/>
  <c r="O152" i="31"/>
  <c r="AC13" i="65"/>
  <c r="R20" i="55"/>
  <c r="U20" i="55" s="1"/>
  <c r="U65" i="55"/>
  <c r="H158" i="31"/>
  <c r="AB88" i="65"/>
  <c r="R82" i="57"/>
  <c r="R88" i="57"/>
  <c r="O91" i="31"/>
  <c r="AF13" i="55"/>
  <c r="AF15" i="55"/>
  <c r="AJ15" i="55" s="1"/>
  <c r="O84" i="31"/>
  <c r="AC99" i="65"/>
  <c r="O121" i="31"/>
  <c r="R86" i="57"/>
  <c r="F13" i="31"/>
  <c r="R11" i="55"/>
  <c r="V11" i="55" s="1"/>
  <c r="T128" i="31"/>
  <c r="K158" i="31"/>
  <c r="S128" i="31"/>
  <c r="G52" i="31"/>
  <c r="F158" i="31"/>
  <c r="I128" i="31"/>
  <c r="O93" i="31"/>
  <c r="R89" i="57"/>
  <c r="AF59" i="56"/>
  <c r="BF59" i="56" s="1"/>
  <c r="BH59" i="56" s="1"/>
  <c r="S37" i="11"/>
  <c r="V96" i="31"/>
  <c r="J158" i="31"/>
  <c r="AI15" i="65"/>
  <c r="O120" i="31"/>
  <c r="M24" i="57"/>
  <c r="AK12" i="14"/>
  <c r="X19" i="57"/>
  <c r="H19" i="57"/>
  <c r="H42" i="46"/>
  <c r="G42" i="46"/>
  <c r="L52" i="65"/>
  <c r="K15" i="65"/>
  <c r="L15" i="65" s="1"/>
  <c r="M52" i="65"/>
  <c r="AG16" i="56"/>
  <c r="AF16" i="56" s="1"/>
  <c r="BF16" i="56" s="1"/>
  <c r="AF66" i="56"/>
  <c r="BF66" i="56" s="1"/>
  <c r="AH19" i="65"/>
  <c r="AI56" i="65"/>
  <c r="AR56" i="65" s="1"/>
  <c r="AR19" i="65" s="1"/>
  <c r="AN56" i="65"/>
  <c r="U19" i="56"/>
  <c r="V19" i="56"/>
  <c r="I25" i="17"/>
  <c r="I10" i="17"/>
  <c r="M50" i="65"/>
  <c r="L50" i="65"/>
  <c r="K13" i="65"/>
  <c r="E60" i="56"/>
  <c r="E69" i="62"/>
  <c r="AT71" i="56"/>
  <c r="BG71" i="56" s="1"/>
  <c r="AU21" i="56"/>
  <c r="AT21" i="56" s="1"/>
  <c r="BG21" i="56" s="1"/>
  <c r="I118" i="57"/>
  <c r="K118" i="57" s="1"/>
  <c r="AG37" i="56"/>
  <c r="C19" i="27"/>
  <c r="H50" i="27"/>
  <c r="AN50" i="17"/>
  <c r="AN13" i="17" s="1"/>
  <c r="AH13" i="17"/>
  <c r="AG44" i="56"/>
  <c r="I125" i="57"/>
  <c r="K125" i="57" s="1"/>
  <c r="AM50" i="65"/>
  <c r="AG13" i="65"/>
  <c r="AI50" i="65"/>
  <c r="AR50" i="65" s="1"/>
  <c r="AR13" i="65" s="1"/>
  <c r="E10" i="57"/>
  <c r="W10" i="57"/>
  <c r="I47" i="72"/>
  <c r="K47" i="72" s="1"/>
  <c r="E47" i="72"/>
  <c r="E51" i="72" s="1"/>
  <c r="AH15" i="17"/>
  <c r="AI15" i="17" s="1"/>
  <c r="AN52" i="17"/>
  <c r="AN15" i="17" s="1"/>
  <c r="L54" i="65"/>
  <c r="M54" i="65"/>
  <c r="K17" i="65"/>
  <c r="E49" i="61"/>
  <c r="W17" i="57"/>
  <c r="E17" i="57"/>
  <c r="X17" i="57"/>
  <c r="H17" i="57"/>
  <c r="F118" i="57"/>
  <c r="H118" i="57" s="1"/>
  <c r="E62" i="56"/>
  <c r="E71" i="62"/>
  <c r="AI59" i="17"/>
  <c r="AR59" i="17" s="1"/>
  <c r="AR22" i="17" s="1"/>
  <c r="AM59" i="17"/>
  <c r="AM22" i="17" s="1"/>
  <c r="AG22" i="17"/>
  <c r="AI22" i="17" s="1"/>
  <c r="D11" i="27"/>
  <c r="I11" i="27" s="1"/>
  <c r="D40" i="27"/>
  <c r="D55" i="27"/>
  <c r="M57" i="65"/>
  <c r="K20" i="65"/>
  <c r="L57" i="65"/>
  <c r="D15" i="27"/>
  <c r="I15" i="27" s="1"/>
  <c r="L119" i="57"/>
  <c r="N119" i="57" s="1"/>
  <c r="AU63" i="56"/>
  <c r="AU60" i="56"/>
  <c r="AT60" i="56" s="1"/>
  <c r="BG60" i="56" s="1"/>
  <c r="AA96" i="65"/>
  <c r="F96" i="31"/>
  <c r="O89" i="31"/>
  <c r="AA95" i="65"/>
  <c r="AT92" i="65"/>
  <c r="AM19" i="65"/>
  <c r="Q42" i="11"/>
  <c r="R42" i="11" s="1"/>
  <c r="C14" i="64"/>
  <c r="R85" i="57"/>
  <c r="AL1032" i="14"/>
  <c r="F16" i="27"/>
  <c r="J76" i="27"/>
  <c r="D19" i="27"/>
  <c r="H79" i="27"/>
  <c r="L49" i="17"/>
  <c r="K12" i="17"/>
  <c r="L12" i="17" s="1"/>
  <c r="M49" i="17"/>
  <c r="E16" i="27"/>
  <c r="J47" i="27"/>
  <c r="D68" i="61"/>
  <c r="AI61" i="65"/>
  <c r="AR61" i="65" s="1"/>
  <c r="AR24" i="65" s="1"/>
  <c r="AN61" i="65"/>
  <c r="AH24" i="65"/>
  <c r="AI24" i="65" s="1"/>
  <c r="J83" i="27"/>
  <c r="F23" i="27"/>
  <c r="H23" i="27" s="1"/>
  <c r="H83" i="27"/>
  <c r="D10" i="27"/>
  <c r="D69" i="27"/>
  <c r="D84" i="27"/>
  <c r="C124" i="57"/>
  <c r="E124" i="57" s="1"/>
  <c r="E52" i="61"/>
  <c r="C122" i="57"/>
  <c r="E122" i="57" s="1"/>
  <c r="E50" i="61"/>
  <c r="M56" i="17"/>
  <c r="L56" i="17"/>
  <c r="K19" i="17"/>
  <c r="AF63" i="56"/>
  <c r="BF63" i="56" s="1"/>
  <c r="AG13" i="56"/>
  <c r="AF13" i="56" s="1"/>
  <c r="BF13" i="56" s="1"/>
  <c r="M55" i="65"/>
  <c r="L55" i="65"/>
  <c r="AT35" i="56"/>
  <c r="BG35" i="56" s="1"/>
  <c r="X10" i="57"/>
  <c r="E43" i="61"/>
  <c r="G71" i="61"/>
  <c r="W71" i="61"/>
  <c r="H71" i="61"/>
  <c r="V71" i="61"/>
  <c r="E48" i="62"/>
  <c r="F120" i="57"/>
  <c r="H120" i="57" s="1"/>
  <c r="E39" i="56"/>
  <c r="AG12" i="17"/>
  <c r="AI49" i="17"/>
  <c r="AR49" i="17" s="1"/>
  <c r="AM49" i="17"/>
  <c r="E21" i="57"/>
  <c r="R21" i="57" s="1"/>
  <c r="W21" i="57"/>
  <c r="Y21" i="57" s="1"/>
  <c r="F12" i="27"/>
  <c r="J72" i="27"/>
  <c r="H72" i="27"/>
  <c r="AI62" i="65"/>
  <c r="AR62" i="65" s="1"/>
  <c r="AR25" i="65" s="1"/>
  <c r="AG25" i="65"/>
  <c r="AI25" i="65" s="1"/>
  <c r="AM62" i="65"/>
  <c r="E63" i="56"/>
  <c r="E72" i="62"/>
  <c r="C30" i="72"/>
  <c r="E30" i="72" s="1"/>
  <c r="C10" i="72"/>
  <c r="E44" i="62"/>
  <c r="E35" i="56"/>
  <c r="F116" i="57"/>
  <c r="H116" i="57" s="1"/>
  <c r="M58" i="65"/>
  <c r="L58" i="65"/>
  <c r="K21" i="65"/>
  <c r="F121" i="57"/>
  <c r="H121" i="57" s="1"/>
  <c r="E49" i="62"/>
  <c r="E40" i="56"/>
  <c r="I11" i="65"/>
  <c r="I26" i="65"/>
  <c r="M60" i="17"/>
  <c r="L60" i="17"/>
  <c r="K23" i="17"/>
  <c r="AM50" i="17"/>
  <c r="AG13" i="17"/>
  <c r="AI50" i="17"/>
  <c r="AR50" i="17" s="1"/>
  <c r="AR13" i="17" s="1"/>
  <c r="M61" i="65"/>
  <c r="L61" i="65"/>
  <c r="K24" i="65"/>
  <c r="F55" i="27"/>
  <c r="F40" i="27"/>
  <c r="H77" i="27"/>
  <c r="D17" i="27"/>
  <c r="AI60" i="65"/>
  <c r="AR60" i="65" s="1"/>
  <c r="AR23" i="65" s="1"/>
  <c r="AM60" i="65"/>
  <c r="AM23" i="65" s="1"/>
  <c r="AG23" i="65"/>
  <c r="AI23" i="65" s="1"/>
  <c r="G35" i="46"/>
  <c r="H35" i="46"/>
  <c r="F9" i="57"/>
  <c r="H11" i="57"/>
  <c r="R11" i="57" s="1"/>
  <c r="F24" i="57"/>
  <c r="AU72" i="56"/>
  <c r="L128" i="57"/>
  <c r="N128" i="57" s="1"/>
  <c r="R128" i="57" s="1"/>
  <c r="H47" i="27"/>
  <c r="H43" i="27"/>
  <c r="C12" i="27"/>
  <c r="H45" i="27"/>
  <c r="M55" i="17"/>
  <c r="K18" i="17"/>
  <c r="L55" i="17"/>
  <c r="W74" i="62"/>
  <c r="V74" i="62"/>
  <c r="H74" i="62"/>
  <c r="G74" i="62"/>
  <c r="AG64" i="56"/>
  <c r="I120" i="57"/>
  <c r="K120" i="57" s="1"/>
  <c r="AU61" i="56"/>
  <c r="L117" i="57"/>
  <c r="N117" i="57" s="1"/>
  <c r="K19" i="65"/>
  <c r="L56" i="65"/>
  <c r="M56" i="65"/>
  <c r="L59" i="65"/>
  <c r="M59" i="65"/>
  <c r="K22" i="65"/>
  <c r="L62" i="65"/>
  <c r="K25" i="65"/>
  <c r="M62" i="65"/>
  <c r="AH23" i="17"/>
  <c r="AI23" i="17" s="1"/>
  <c r="AI60" i="17"/>
  <c r="AR60" i="17" s="1"/>
  <c r="AR23" i="17" s="1"/>
  <c r="AN60" i="17"/>
  <c r="H10" i="57"/>
  <c r="G24" i="57"/>
  <c r="G9" i="57"/>
  <c r="K62" i="17"/>
  <c r="M48" i="17"/>
  <c r="K11" i="17"/>
  <c r="L48" i="17"/>
  <c r="K47" i="17"/>
  <c r="AG20" i="17"/>
  <c r="AM57" i="17"/>
  <c r="AI57" i="17"/>
  <c r="AR57" i="17" s="1"/>
  <c r="AG20" i="65"/>
  <c r="AI20" i="65" s="1"/>
  <c r="AM57" i="65"/>
  <c r="AG12" i="65"/>
  <c r="AM49" i="65"/>
  <c r="AI49" i="65"/>
  <c r="AG63" i="65"/>
  <c r="AG48" i="65"/>
  <c r="AH11" i="17"/>
  <c r="AN48" i="17"/>
  <c r="G44" i="46"/>
  <c r="H44" i="46"/>
  <c r="J9" i="57"/>
  <c r="J24" i="57"/>
  <c r="K10" i="57"/>
  <c r="E68" i="56"/>
  <c r="E77" i="62"/>
  <c r="F124" i="57"/>
  <c r="H124" i="57" s="1"/>
  <c r="L60" i="65"/>
  <c r="M60" i="65"/>
  <c r="K23" i="65"/>
  <c r="M53" i="17"/>
  <c r="L53" i="17"/>
  <c r="K16" i="17"/>
  <c r="AM61" i="17"/>
  <c r="AM24" i="17" s="1"/>
  <c r="AG24" i="17"/>
  <c r="AI24" i="17" s="1"/>
  <c r="AU66" i="56"/>
  <c r="L122" i="57"/>
  <c r="N122" i="57" s="1"/>
  <c r="C22" i="27"/>
  <c r="H53" i="27"/>
  <c r="X13" i="57"/>
  <c r="Y13" i="57" s="1"/>
  <c r="K12" i="65"/>
  <c r="K63" i="65"/>
  <c r="K48" i="65"/>
  <c r="L49" i="65"/>
  <c r="M49" i="65"/>
  <c r="AI55" i="65"/>
  <c r="AR55" i="65" s="1"/>
  <c r="AR18" i="65" s="1"/>
  <c r="AG18" i="65"/>
  <c r="AM55" i="65"/>
  <c r="AO55" i="65" s="1"/>
  <c r="I115" i="57"/>
  <c r="K115" i="57" s="1"/>
  <c r="E59" i="56"/>
  <c r="E68" i="62"/>
  <c r="E68" i="63" s="1"/>
  <c r="D68" i="63" s="1"/>
  <c r="F115" i="57"/>
  <c r="AM51" i="65"/>
  <c r="AI51" i="65"/>
  <c r="AR51" i="65" s="1"/>
  <c r="AR14" i="65" s="1"/>
  <c r="H71" i="27"/>
  <c r="L9" i="57"/>
  <c r="L24" i="57"/>
  <c r="G47" i="46"/>
  <c r="H47" i="46"/>
  <c r="E55" i="27"/>
  <c r="E13" i="27"/>
  <c r="E40" i="27"/>
  <c r="J44" i="27"/>
  <c r="L52" i="17"/>
  <c r="M52" i="17"/>
  <c r="K15" i="17"/>
  <c r="F8" i="63"/>
  <c r="F23" i="63"/>
  <c r="F123" i="57"/>
  <c r="H123" i="57" s="1"/>
  <c r="E51" i="62"/>
  <c r="E51" i="63" s="1"/>
  <c r="E42" i="56"/>
  <c r="AN49" i="17"/>
  <c r="AN12" i="17" s="1"/>
  <c r="AH12" i="17"/>
  <c r="W16" i="57"/>
  <c r="C17" i="64"/>
  <c r="C21" i="64" s="1"/>
  <c r="E12" i="57"/>
  <c r="W12" i="57"/>
  <c r="Y12" i="57" s="1"/>
  <c r="F13" i="27"/>
  <c r="R23" i="57"/>
  <c r="R20" i="57"/>
  <c r="H52" i="27"/>
  <c r="AK1031" i="14"/>
  <c r="AH47" i="17"/>
  <c r="E64" i="56"/>
  <c r="E73" i="62"/>
  <c r="G38" i="46"/>
  <c r="H38" i="46"/>
  <c r="H22" i="46"/>
  <c r="G22" i="46"/>
  <c r="AN84" i="17"/>
  <c r="AO84" i="17" s="1"/>
  <c r="AI84" i="17"/>
  <c r="AR84" i="17" s="1"/>
  <c r="E55" i="61"/>
  <c r="C127" i="57"/>
  <c r="E127" i="57" s="1"/>
  <c r="L58" i="17"/>
  <c r="K21" i="17"/>
  <c r="M58" i="17"/>
  <c r="AN57" i="17"/>
  <c r="AN20" i="17" s="1"/>
  <c r="AH20" i="17"/>
  <c r="F14" i="27"/>
  <c r="J74" i="27"/>
  <c r="AH18" i="17"/>
  <c r="AI18" i="17" s="1"/>
  <c r="AN55" i="17"/>
  <c r="AI55" i="17"/>
  <c r="AR55" i="17" s="1"/>
  <c r="AR18" i="17" s="1"/>
  <c r="K20" i="17"/>
  <c r="L57" i="17"/>
  <c r="M57" i="17"/>
  <c r="U44" i="56"/>
  <c r="V44" i="56"/>
  <c r="E54" i="62"/>
  <c r="E45" i="56"/>
  <c r="F126" i="57"/>
  <c r="H126" i="57" s="1"/>
  <c r="R126" i="57" s="1"/>
  <c r="AM58" i="65"/>
  <c r="AI58" i="65"/>
  <c r="AR58" i="65" s="1"/>
  <c r="AR21" i="65" s="1"/>
  <c r="AG21" i="65"/>
  <c r="AI21" i="65" s="1"/>
  <c r="M88" i="65"/>
  <c r="L88" i="65"/>
  <c r="E38" i="56"/>
  <c r="F119" i="57"/>
  <c r="H119" i="57" s="1"/>
  <c r="E47" i="62"/>
  <c r="E47" i="63" s="1"/>
  <c r="H18" i="46"/>
  <c r="G18" i="46"/>
  <c r="AG19" i="17"/>
  <c r="AI19" i="17" s="1"/>
  <c r="AI56" i="17"/>
  <c r="AR56" i="17" s="1"/>
  <c r="AR19" i="17" s="1"/>
  <c r="AM56" i="17"/>
  <c r="AM19" i="17" s="1"/>
  <c r="AM48" i="17"/>
  <c r="AI48" i="17"/>
  <c r="AR48" i="17" s="1"/>
  <c r="AG47" i="17"/>
  <c r="AG11" i="17"/>
  <c r="AG62" i="17"/>
  <c r="AH12" i="65"/>
  <c r="AN49" i="65"/>
  <c r="AM87" i="17"/>
  <c r="AM14" i="17" s="1"/>
  <c r="AG83" i="17"/>
  <c r="AG98" i="17"/>
  <c r="AI87" i="17"/>
  <c r="AR87" i="17" s="1"/>
  <c r="AR14" i="17" s="1"/>
  <c r="K16" i="65"/>
  <c r="M53" i="65"/>
  <c r="L53" i="65"/>
  <c r="E10" i="27"/>
  <c r="E84" i="27"/>
  <c r="E69" i="27"/>
  <c r="W19" i="57"/>
  <c r="E19" i="57"/>
  <c r="AH14" i="65"/>
  <c r="AI14" i="65" s="1"/>
  <c r="AN51" i="65"/>
  <c r="AN14" i="65" s="1"/>
  <c r="E17" i="27"/>
  <c r="J77" i="27"/>
  <c r="F11" i="27"/>
  <c r="J71" i="27"/>
  <c r="C115" i="57"/>
  <c r="E115" i="57" s="1"/>
  <c r="AI61" i="17"/>
  <c r="AR61" i="17" s="1"/>
  <c r="AR24" i="17" s="1"/>
  <c r="E75" i="62"/>
  <c r="F122" i="57"/>
  <c r="H122" i="57" s="1"/>
  <c r="E66" i="56"/>
  <c r="G43" i="46"/>
  <c r="H43" i="46"/>
  <c r="H41" i="27"/>
  <c r="C10" i="27"/>
  <c r="E22" i="57"/>
  <c r="R22" i="57" s="1"/>
  <c r="W22" i="57"/>
  <c r="AM54" i="17"/>
  <c r="AG17" i="17"/>
  <c r="AI54" i="17"/>
  <c r="AR54" i="17" s="1"/>
  <c r="H48" i="27"/>
  <c r="C17" i="27"/>
  <c r="C117" i="57"/>
  <c r="E117" i="57" s="1"/>
  <c r="E45" i="61"/>
  <c r="L87" i="17"/>
  <c r="K24" i="17"/>
  <c r="L61" i="17"/>
  <c r="M61" i="17"/>
  <c r="L51" i="17"/>
  <c r="K14" i="17"/>
  <c r="M51" i="17"/>
  <c r="AH62" i="17"/>
  <c r="K13" i="17"/>
  <c r="M13" i="17" s="1"/>
  <c r="L50" i="17"/>
  <c r="M50" i="17"/>
  <c r="L54" i="17"/>
  <c r="M54" i="17"/>
  <c r="M51" i="65"/>
  <c r="K14" i="65"/>
  <c r="L51" i="65"/>
  <c r="K13" i="57"/>
  <c r="I9" i="57"/>
  <c r="I24" i="57"/>
  <c r="H74" i="27"/>
  <c r="H15" i="57"/>
  <c r="R15" i="57" s="1"/>
  <c r="H162" i="57"/>
  <c r="H147" i="57"/>
  <c r="E54" i="61"/>
  <c r="J51" i="27"/>
  <c r="E20" i="27"/>
  <c r="M59" i="17"/>
  <c r="L59" i="17"/>
  <c r="K22" i="17"/>
  <c r="W11" i="57"/>
  <c r="Y11" i="57" s="1"/>
  <c r="E13" i="57"/>
  <c r="H49" i="27"/>
  <c r="V12" i="55"/>
  <c r="U12" i="55"/>
  <c r="U13" i="31"/>
  <c r="S15" i="31"/>
  <c r="M87" i="31"/>
  <c r="O87" i="31" s="1"/>
  <c r="K80" i="31"/>
  <c r="L96" i="31" s="1"/>
  <c r="K95" i="31"/>
  <c r="AA48" i="17"/>
  <c r="AB48" i="17"/>
  <c r="AW71" i="55"/>
  <c r="AX71" i="55"/>
  <c r="M90" i="17"/>
  <c r="L90" i="17"/>
  <c r="K98" i="17"/>
  <c r="K83" i="17"/>
  <c r="K17" i="17"/>
  <c r="I13" i="27"/>
  <c r="AA98" i="65"/>
  <c r="AB98" i="65"/>
  <c r="AM15" i="65"/>
  <c r="AO52" i="65"/>
  <c r="AO53" i="17"/>
  <c r="AM16" i="17"/>
  <c r="AX68" i="55"/>
  <c r="AW68" i="55"/>
  <c r="AI44" i="55"/>
  <c r="AJ44" i="55"/>
  <c r="AA92" i="65"/>
  <c r="AB92" i="65"/>
  <c r="AX66" i="55"/>
  <c r="AW66" i="55"/>
  <c r="D15" i="55"/>
  <c r="H15" i="55" s="1"/>
  <c r="R62" i="56"/>
  <c r="S12" i="56"/>
  <c r="R12" i="56" s="1"/>
  <c r="R58" i="57"/>
  <c r="R43" i="57"/>
  <c r="D11" i="55"/>
  <c r="H11" i="55" s="1"/>
  <c r="D17" i="55"/>
  <c r="H17" i="55" s="1"/>
  <c r="U46" i="55"/>
  <c r="V46" i="55"/>
  <c r="O143" i="31"/>
  <c r="M157" i="31"/>
  <c r="M142" i="31"/>
  <c r="H44" i="55"/>
  <c r="G44" i="55"/>
  <c r="AJ71" i="55"/>
  <c r="AI71" i="55"/>
  <c r="AI99" i="65"/>
  <c r="AA58" i="17"/>
  <c r="AB58" i="17"/>
  <c r="C9" i="72"/>
  <c r="AI10" i="55"/>
  <c r="AJ10" i="55"/>
  <c r="AB59" i="17"/>
  <c r="AA59" i="17"/>
  <c r="D58" i="46"/>
  <c r="H65" i="46"/>
  <c r="G65" i="46"/>
  <c r="D73" i="46"/>
  <c r="R33" i="55"/>
  <c r="V38" i="55"/>
  <c r="U38" i="55"/>
  <c r="N9" i="57"/>
  <c r="H96" i="31"/>
  <c r="E22" i="61"/>
  <c r="D56" i="61"/>
  <c r="AV23" i="55"/>
  <c r="AV8" i="55"/>
  <c r="G128" i="31"/>
  <c r="O88" i="31"/>
  <c r="U59" i="55"/>
  <c r="V59" i="55"/>
  <c r="R73" i="55"/>
  <c r="R58" i="55"/>
  <c r="O83" i="31"/>
  <c r="R18" i="55"/>
  <c r="AT33" i="55"/>
  <c r="AX35" i="55"/>
  <c r="AW35" i="55"/>
  <c r="AT48" i="55"/>
  <c r="AJ36" i="55"/>
  <c r="AI36" i="55"/>
  <c r="D18" i="55"/>
  <c r="H18" i="55" s="1"/>
  <c r="D20" i="55"/>
  <c r="H20" i="55" s="1"/>
  <c r="AO53" i="65"/>
  <c r="AM16" i="65"/>
  <c r="AC23" i="65"/>
  <c r="H76" i="27"/>
  <c r="C16" i="27"/>
  <c r="C84" i="27"/>
  <c r="C69" i="27"/>
  <c r="AX14" i="55"/>
  <c r="AW14" i="55"/>
  <c r="AT15" i="55"/>
  <c r="AB50" i="65"/>
  <c r="AA50" i="65"/>
  <c r="Z13" i="65"/>
  <c r="AA114" i="31"/>
  <c r="AF65" i="56"/>
  <c r="BF65" i="56" s="1"/>
  <c r="J96" i="31"/>
  <c r="AB90" i="65"/>
  <c r="AA90" i="65"/>
  <c r="AA113" i="31"/>
  <c r="AM1037" i="14"/>
  <c r="AL1033" i="14"/>
  <c r="AH8" i="55"/>
  <c r="AU9" i="56"/>
  <c r="AN91" i="65"/>
  <c r="AH18" i="65"/>
  <c r="AF48" i="55"/>
  <c r="AG49" i="55" s="1"/>
  <c r="AJ40" i="55"/>
  <c r="AI40" i="55"/>
  <c r="AB59" i="65"/>
  <c r="Z22" i="65"/>
  <c r="AA59" i="65"/>
  <c r="V41" i="55"/>
  <c r="U41" i="55"/>
  <c r="U14" i="31"/>
  <c r="W14" i="31" s="1"/>
  <c r="AW21" i="55"/>
  <c r="AX21" i="55"/>
  <c r="D16" i="55"/>
  <c r="H16" i="55" s="1"/>
  <c r="U11" i="31"/>
  <c r="W11" i="31" s="1"/>
  <c r="I158" i="31"/>
  <c r="AJ46" i="55"/>
  <c r="AI46" i="55"/>
  <c r="AT91" i="65"/>
  <c r="AT12" i="55"/>
  <c r="AQ92" i="65"/>
  <c r="AP92" i="65"/>
  <c r="AA49" i="65"/>
  <c r="AB49" i="65"/>
  <c r="Z12" i="65"/>
  <c r="O113" i="31"/>
  <c r="H128" i="31"/>
  <c r="R147" i="57"/>
  <c r="R162" i="57"/>
  <c r="AI19" i="55"/>
  <c r="AJ19" i="55"/>
  <c r="V43" i="55"/>
  <c r="U43" i="55"/>
  <c r="L91" i="65"/>
  <c r="M91" i="65"/>
  <c r="K18" i="65"/>
  <c r="K84" i="65"/>
  <c r="K99" i="65"/>
  <c r="AT58" i="55"/>
  <c r="AW61" i="55"/>
  <c r="AX61" i="55"/>
  <c r="AX16" i="55"/>
  <c r="AW16" i="55"/>
  <c r="G38" i="55"/>
  <c r="H38" i="55"/>
  <c r="R9" i="55"/>
  <c r="S23" i="55"/>
  <c r="S8" i="55"/>
  <c r="O81" i="31"/>
  <c r="R92" i="57"/>
  <c r="AJ37" i="55"/>
  <c r="AI37" i="55"/>
  <c r="U45" i="55"/>
  <c r="V45" i="55"/>
  <c r="AA86" i="65"/>
  <c r="AB86" i="65"/>
  <c r="U44" i="55"/>
  <c r="V44" i="55"/>
  <c r="G36" i="55"/>
  <c r="H36" i="55"/>
  <c r="H42" i="55"/>
  <c r="G42" i="55"/>
  <c r="AJ38" i="55"/>
  <c r="AI38" i="55"/>
  <c r="G37" i="55"/>
  <c r="H37" i="55"/>
  <c r="AA91" i="65"/>
  <c r="O15" i="72"/>
  <c r="E14" i="72"/>
  <c r="G14" i="72" s="1"/>
  <c r="O146" i="31"/>
  <c r="AO51" i="17"/>
  <c r="V36" i="55"/>
  <c r="U36" i="55"/>
  <c r="AR17" i="65"/>
  <c r="AI16" i="55"/>
  <c r="AJ16" i="55"/>
  <c r="AW69" i="55"/>
  <c r="AX69" i="55"/>
  <c r="AI60" i="55"/>
  <c r="AJ60" i="55"/>
  <c r="D15" i="46"/>
  <c r="G15" i="46" s="1"/>
  <c r="D53" i="61"/>
  <c r="E53" i="63"/>
  <c r="E19" i="61"/>
  <c r="K93" i="57"/>
  <c r="K78" i="57"/>
  <c r="I20" i="27"/>
  <c r="AI65" i="55"/>
  <c r="AJ65" i="55"/>
  <c r="AA54" i="17"/>
  <c r="AB54" i="17"/>
  <c r="AX10" i="55"/>
  <c r="AW10" i="55"/>
  <c r="H43" i="55"/>
  <c r="G43" i="55"/>
  <c r="H45" i="55"/>
  <c r="G45" i="55"/>
  <c r="F128" i="31"/>
  <c r="AJ18" i="55"/>
  <c r="AI18" i="55"/>
  <c r="K46" i="72"/>
  <c r="V52" i="62"/>
  <c r="W52" i="62"/>
  <c r="AW64" i="55"/>
  <c r="AX64" i="55"/>
  <c r="AX40" i="55"/>
  <c r="AW40" i="55"/>
  <c r="U128" i="31"/>
  <c r="E12" i="61"/>
  <c r="D12" i="61" s="1"/>
  <c r="AB53" i="65"/>
  <c r="AA53" i="65"/>
  <c r="V35" i="55"/>
  <c r="U35" i="55"/>
  <c r="R90" i="57"/>
  <c r="AJ20" i="55"/>
  <c r="AI20" i="55"/>
  <c r="AQ87" i="65"/>
  <c r="AP87" i="65"/>
  <c r="AA56" i="17"/>
  <c r="AB56" i="17"/>
  <c r="D51" i="61"/>
  <c r="E17" i="61"/>
  <c r="U40" i="55"/>
  <c r="V40" i="55"/>
  <c r="E96" i="31"/>
  <c r="R79" i="57"/>
  <c r="AT62" i="56"/>
  <c r="BG62" i="56" s="1"/>
  <c r="H47" i="55"/>
  <c r="G47" i="55"/>
  <c r="U39" i="55"/>
  <c r="V39" i="55"/>
  <c r="G96" i="31"/>
  <c r="O115" i="31"/>
  <c r="BE10" i="17"/>
  <c r="BF10" i="17"/>
  <c r="G9" i="46"/>
  <c r="H9" i="46"/>
  <c r="C28" i="64"/>
  <c r="AA52" i="17"/>
  <c r="AB52" i="17"/>
  <c r="F9" i="31"/>
  <c r="G9" i="31"/>
  <c r="T96" i="31"/>
  <c r="G22" i="55"/>
  <c r="V14" i="55"/>
  <c r="U14" i="55"/>
  <c r="V51" i="31"/>
  <c r="AP90" i="65"/>
  <c r="AQ90" i="65"/>
  <c r="AI63" i="55"/>
  <c r="AJ63" i="55"/>
  <c r="D158" i="31"/>
  <c r="AW60" i="55"/>
  <c r="AX60" i="55"/>
  <c r="AN16" i="65"/>
  <c r="AO89" i="65"/>
  <c r="AU89" i="65"/>
  <c r="AX72" i="55"/>
  <c r="AW72" i="55"/>
  <c r="AM15" i="17"/>
  <c r="Z25" i="65"/>
  <c r="AB62" i="65"/>
  <c r="AA62" i="65"/>
  <c r="AA56" i="65"/>
  <c r="AB56" i="65"/>
  <c r="Z19" i="65"/>
  <c r="S158" i="31"/>
  <c r="E53" i="11"/>
  <c r="E60" i="11"/>
  <c r="AA52" i="65"/>
  <c r="AA15" i="65" s="1"/>
  <c r="Z15" i="65"/>
  <c r="AB52" i="65"/>
  <c r="AF73" i="55"/>
  <c r="AG74" i="55" s="1"/>
  <c r="AI64" i="55"/>
  <c r="AJ64" i="55"/>
  <c r="E128" i="31"/>
  <c r="G34" i="55"/>
  <c r="H34" i="55"/>
  <c r="H41" i="55"/>
  <c r="G41" i="55"/>
  <c r="AT87" i="65"/>
  <c r="AF9" i="55"/>
  <c r="AG8" i="55"/>
  <c r="AG23" i="55"/>
  <c r="G59" i="55"/>
  <c r="D73" i="55"/>
  <c r="F74" i="55" s="1"/>
  <c r="D58" i="55"/>
  <c r="H59" i="55"/>
  <c r="AI42" i="55"/>
  <c r="AJ42" i="55"/>
  <c r="AB96" i="65"/>
  <c r="G46" i="55"/>
  <c r="H46" i="55"/>
  <c r="AW62" i="55"/>
  <c r="AX62" i="55"/>
  <c r="AR15" i="65"/>
  <c r="AI16" i="17"/>
  <c r="O150" i="31"/>
  <c r="J11" i="65"/>
  <c r="J26" i="65"/>
  <c r="AX11" i="55"/>
  <c r="AW11" i="55"/>
  <c r="AO94" i="65"/>
  <c r="AU94" i="65"/>
  <c r="AX63" i="55"/>
  <c r="AW63" i="55"/>
  <c r="D13" i="55"/>
  <c r="H13" i="55" s="1"/>
  <c r="AM22" i="65"/>
  <c r="AO59" i="65"/>
  <c r="AI12" i="55"/>
  <c r="AJ12" i="55"/>
  <c r="O149" i="31"/>
  <c r="V19" i="55"/>
  <c r="U19" i="55"/>
  <c r="AH23" i="55"/>
  <c r="D21" i="55"/>
  <c r="G21" i="55" s="1"/>
  <c r="AA94" i="65"/>
  <c r="AB94" i="65"/>
  <c r="D12" i="55"/>
  <c r="H12" i="55" s="1"/>
  <c r="AW59" i="55"/>
  <c r="AX59" i="55"/>
  <c r="AT73" i="55"/>
  <c r="U42" i="55"/>
  <c r="V42" i="55"/>
  <c r="C158" i="31"/>
  <c r="F37" i="11"/>
  <c r="R37" i="11"/>
  <c r="AW20" i="55"/>
  <c r="AX20" i="55"/>
  <c r="E13" i="61"/>
  <c r="D47" i="61"/>
  <c r="AM99" i="65"/>
  <c r="AM84" i="65"/>
  <c r="AO85" i="65"/>
  <c r="AI14" i="17"/>
  <c r="AC12" i="65"/>
  <c r="AG12" i="14"/>
  <c r="AI66" i="55"/>
  <c r="AJ66" i="55"/>
  <c r="AW19" i="55"/>
  <c r="AX19" i="55"/>
  <c r="BE25" i="17"/>
  <c r="BF25" i="17"/>
  <c r="AA50" i="17"/>
  <c r="AB50" i="17"/>
  <c r="AB51" i="17"/>
  <c r="AA51" i="17"/>
  <c r="G33" i="31"/>
  <c r="Q93" i="57"/>
  <c r="Q78" i="57"/>
  <c r="G158" i="31"/>
  <c r="AB49" i="17"/>
  <c r="AA49" i="17"/>
  <c r="R87" i="57"/>
  <c r="AB87" i="65"/>
  <c r="O116" i="31"/>
  <c r="G37" i="11"/>
  <c r="U96" i="31"/>
  <c r="AH99" i="65"/>
  <c r="I96" i="31"/>
  <c r="V37" i="55"/>
  <c r="U37" i="55"/>
  <c r="Q51" i="72"/>
  <c r="T8" i="55"/>
  <c r="T23" i="55"/>
  <c r="AB61" i="17"/>
  <c r="AA61" i="17"/>
  <c r="AI68" i="55"/>
  <c r="AJ68" i="55"/>
  <c r="AB60" i="17"/>
  <c r="AA60" i="17"/>
  <c r="AT88" i="65"/>
  <c r="H11" i="65"/>
  <c r="H26" i="65"/>
  <c r="V128" i="31"/>
  <c r="U68" i="55"/>
  <c r="V68" i="55"/>
  <c r="N78" i="57"/>
  <c r="N93" i="57"/>
  <c r="N142" i="31"/>
  <c r="N157" i="31"/>
  <c r="U10" i="55"/>
  <c r="V10" i="55"/>
  <c r="Z20" i="65"/>
  <c r="AB57" i="65"/>
  <c r="AA57" i="65"/>
  <c r="AW22" i="55"/>
  <c r="AX22" i="55"/>
  <c r="AJ45" i="55"/>
  <c r="AI45" i="55"/>
  <c r="AN90" i="17"/>
  <c r="AI90" i="17"/>
  <c r="AH83" i="17"/>
  <c r="AH98" i="17"/>
  <c r="AH17" i="17"/>
  <c r="AG1033" i="14"/>
  <c r="E74" i="61"/>
  <c r="C121" i="57"/>
  <c r="E121" i="57" s="1"/>
  <c r="AJ14" i="55"/>
  <c r="AI14" i="55"/>
  <c r="AA61" i="65"/>
  <c r="Z24" i="65"/>
  <c r="AB61" i="65"/>
  <c r="D9" i="55"/>
  <c r="AO58" i="17"/>
  <c r="AM21" i="17"/>
  <c r="J25" i="17"/>
  <c r="J10" i="17"/>
  <c r="G12" i="31"/>
  <c r="E14" i="31"/>
  <c r="AJ59" i="55"/>
  <c r="AI59" i="55"/>
  <c r="AF58" i="55"/>
  <c r="AJ34" i="55"/>
  <c r="AI34" i="55"/>
  <c r="AF33" i="55"/>
  <c r="AI17" i="55"/>
  <c r="AJ17" i="55"/>
  <c r="AO97" i="65"/>
  <c r="AM24" i="65"/>
  <c r="AA60" i="65"/>
  <c r="Z23" i="65"/>
  <c r="AB60" i="65"/>
  <c r="AX18" i="55"/>
  <c r="AW18" i="55"/>
  <c r="U72" i="55"/>
  <c r="V72" i="55"/>
  <c r="T158" i="31"/>
  <c r="G54" i="31"/>
  <c r="Z21" i="65"/>
  <c r="AA58" i="65"/>
  <c r="AB58" i="65"/>
  <c r="AX13" i="55"/>
  <c r="AW13" i="55"/>
  <c r="H40" i="55"/>
  <c r="G40" i="55"/>
  <c r="H78" i="57"/>
  <c r="H93" i="57"/>
  <c r="V34" i="55"/>
  <c r="U34" i="55"/>
  <c r="R48" i="55"/>
  <c r="T49" i="55" s="1"/>
  <c r="AI22" i="65"/>
  <c r="U66" i="55"/>
  <c r="V66" i="55"/>
  <c r="G55" i="31"/>
  <c r="I23" i="27"/>
  <c r="AB57" i="17"/>
  <c r="AA57" i="17"/>
  <c r="AX37" i="55"/>
  <c r="AW37" i="55"/>
  <c r="AA115" i="31"/>
  <c r="AH84" i="65"/>
  <c r="AT9" i="55"/>
  <c r="AU23" i="55"/>
  <c r="AU8" i="55"/>
  <c r="U17" i="55"/>
  <c r="V17" i="55"/>
  <c r="D19" i="55"/>
  <c r="H19" i="55" s="1"/>
  <c r="AB97" i="65"/>
  <c r="AA97" i="65"/>
  <c r="AX65" i="55"/>
  <c r="AW65" i="55"/>
  <c r="S11" i="56"/>
  <c r="R11" i="56" s="1"/>
  <c r="R36" i="56"/>
  <c r="AW70" i="55"/>
  <c r="AX70" i="55"/>
  <c r="AF21" i="55"/>
  <c r="AC84" i="65"/>
  <c r="O148" i="31"/>
  <c r="AG1031" i="14"/>
  <c r="AO54" i="65"/>
  <c r="AM17" i="65"/>
  <c r="Z14" i="65"/>
  <c r="AB51" i="65"/>
  <c r="AA51" i="65"/>
  <c r="AA14" i="65" s="1"/>
  <c r="AA93" i="65"/>
  <c r="AB93" i="65"/>
  <c r="R13" i="55"/>
  <c r="O85" i="31"/>
  <c r="H10" i="17"/>
  <c r="N10" i="17" s="1"/>
  <c r="H25" i="17"/>
  <c r="N25" i="17" s="1"/>
  <c r="AI11" i="55"/>
  <c r="AJ11" i="55"/>
  <c r="O123" i="31"/>
  <c r="AT65" i="56"/>
  <c r="BG65" i="56" s="1"/>
  <c r="AU15" i="56"/>
  <c r="AT15" i="56" s="1"/>
  <c r="BG15" i="56" s="1"/>
  <c r="W46" i="72"/>
  <c r="W51" i="72" s="1"/>
  <c r="U51" i="72"/>
  <c r="R80" i="57"/>
  <c r="AB55" i="65"/>
  <c r="AB18" i="65" s="1"/>
  <c r="AA55" i="65"/>
  <c r="Z18" i="65"/>
  <c r="AA85" i="65"/>
  <c r="AB85" i="65"/>
  <c r="Z99" i="65"/>
  <c r="Z84" i="65"/>
  <c r="AT64" i="56"/>
  <c r="BG64" i="56" s="1"/>
  <c r="X16" i="57"/>
  <c r="D24" i="57"/>
  <c r="D9" i="57"/>
  <c r="E16" i="57"/>
  <c r="R16" i="57" s="1"/>
  <c r="U60" i="55"/>
  <c r="V60" i="55"/>
  <c r="L158" i="31"/>
  <c r="S96" i="31"/>
  <c r="V47" i="55"/>
  <c r="U47" i="55"/>
  <c r="AO86" i="65"/>
  <c r="AU86" i="65"/>
  <c r="AN21" i="65"/>
  <c r="G35" i="55"/>
  <c r="H35" i="55"/>
  <c r="Z16" i="65"/>
  <c r="AA89" i="65"/>
  <c r="AB89" i="65"/>
  <c r="J51" i="72"/>
  <c r="Q24" i="11" l="1"/>
  <c r="BH34" i="56"/>
  <c r="AI71" i="56"/>
  <c r="BF71" i="56"/>
  <c r="BH71" i="56" s="1"/>
  <c r="BH60" i="56"/>
  <c r="BH40" i="56"/>
  <c r="BH65" i="56"/>
  <c r="BH35" i="56"/>
  <c r="BG48" i="56"/>
  <c r="AJ62" i="56"/>
  <c r="BF62" i="56"/>
  <c r="BH62" i="56" s="1"/>
  <c r="E14" i="61"/>
  <c r="E70" i="63"/>
  <c r="D70" i="63" s="1"/>
  <c r="H70" i="63" s="1"/>
  <c r="D55" i="62"/>
  <c r="G55" i="62" s="1"/>
  <c r="E56" i="63"/>
  <c r="U15" i="31"/>
  <c r="CF654" i="14"/>
  <c r="C15" i="72"/>
  <c r="O12" i="72"/>
  <c r="E46" i="63"/>
  <c r="D48" i="61"/>
  <c r="H48" i="61" s="1"/>
  <c r="J69" i="27"/>
  <c r="AP88" i="65"/>
  <c r="U68" i="56"/>
  <c r="AI84" i="65"/>
  <c r="R12" i="57"/>
  <c r="AG73" i="56"/>
  <c r="AX15" i="65"/>
  <c r="AZ60" i="65"/>
  <c r="BI60" i="65" s="1"/>
  <c r="AX25" i="65"/>
  <c r="BY605" i="14"/>
  <c r="V72" i="56"/>
  <c r="AM1032" i="14"/>
  <c r="R63" i="56"/>
  <c r="V63" i="56" s="1"/>
  <c r="AG9" i="56"/>
  <c r="AF9" i="56" s="1"/>
  <c r="S17" i="56"/>
  <c r="R17" i="56" s="1"/>
  <c r="V17" i="56" s="1"/>
  <c r="R127" i="57"/>
  <c r="R116" i="57"/>
  <c r="E48" i="63"/>
  <c r="BY561" i="14"/>
  <c r="BY556" i="14"/>
  <c r="BY661" i="14"/>
  <c r="CF563" i="14"/>
  <c r="U70" i="56"/>
  <c r="S20" i="56"/>
  <c r="R20" i="56" s="1"/>
  <c r="V20" i="56" s="1"/>
  <c r="AG21" i="56"/>
  <c r="AF21" i="56" s="1"/>
  <c r="BF21" i="56" s="1"/>
  <c r="BH21" i="56" s="1"/>
  <c r="W9" i="27"/>
  <c r="W24" i="27"/>
  <c r="E10" i="61"/>
  <c r="BO85" i="17"/>
  <c r="BX85" i="17" s="1"/>
  <c r="CF560" i="14"/>
  <c r="U40" i="56"/>
  <c r="I10" i="27"/>
  <c r="BW520" i="14"/>
  <c r="BY520" i="14" s="1"/>
  <c r="CG520" i="14"/>
  <c r="X84" i="27"/>
  <c r="W85" i="27" s="1"/>
  <c r="X69" i="27"/>
  <c r="F16" i="32"/>
  <c r="G16" i="32"/>
  <c r="C57" i="32"/>
  <c r="G57" i="32" s="1"/>
  <c r="X40" i="27"/>
  <c r="X55" i="27"/>
  <c r="U56" i="27" s="1"/>
  <c r="F15" i="32"/>
  <c r="G15" i="32"/>
  <c r="C56" i="32"/>
  <c r="G56" i="32" s="1"/>
  <c r="U9" i="27"/>
  <c r="X10" i="27"/>
  <c r="U24" i="27"/>
  <c r="E56" i="28"/>
  <c r="E62" i="28"/>
  <c r="V9" i="27"/>
  <c r="V24" i="27"/>
  <c r="D60" i="32"/>
  <c r="C55" i="32"/>
  <c r="F55" i="32" s="1"/>
  <c r="D54" i="32"/>
  <c r="F17" i="32"/>
  <c r="C11" i="32"/>
  <c r="D9" i="32"/>
  <c r="D18" i="32"/>
  <c r="C13" i="32"/>
  <c r="G13" i="32" s="1"/>
  <c r="C39" i="32"/>
  <c r="G39" i="32" s="1"/>
  <c r="D41" i="32"/>
  <c r="D35" i="32"/>
  <c r="C37" i="32"/>
  <c r="F38" i="32"/>
  <c r="G38" i="32"/>
  <c r="E9" i="28"/>
  <c r="E18" i="28"/>
  <c r="C19" i="28" s="1"/>
  <c r="F12" i="32"/>
  <c r="G12" i="32"/>
  <c r="U142" i="31"/>
  <c r="V158" i="31" s="1"/>
  <c r="H14" i="27"/>
  <c r="D18" i="11"/>
  <c r="C18" i="11"/>
  <c r="E18" i="11"/>
  <c r="BY587" i="14"/>
  <c r="AI9" i="56"/>
  <c r="BD57" i="65"/>
  <c r="AT70" i="56"/>
  <c r="AI16" i="65"/>
  <c r="H15" i="27"/>
  <c r="E44" i="63"/>
  <c r="D44" i="63" s="1"/>
  <c r="BY678" i="14"/>
  <c r="CF679" i="14"/>
  <c r="BY563" i="14"/>
  <c r="AT68" i="56"/>
  <c r="BG68" i="56" s="1"/>
  <c r="H21" i="62"/>
  <c r="R59" i="56"/>
  <c r="V59" i="56" s="1"/>
  <c r="N11" i="65"/>
  <c r="H52" i="62"/>
  <c r="AR20" i="17"/>
  <c r="AU33" i="56"/>
  <c r="CF599" i="14"/>
  <c r="BY532" i="14"/>
  <c r="BY523" i="14"/>
  <c r="AP85" i="17"/>
  <c r="W21" i="62"/>
  <c r="AR12" i="17"/>
  <c r="AU48" i="56"/>
  <c r="AZ55" i="65"/>
  <c r="BI55" i="65" s="1"/>
  <c r="E40" i="28"/>
  <c r="E34" i="28"/>
  <c r="U158" i="31"/>
  <c r="R12" i="17"/>
  <c r="T12" i="17" s="1"/>
  <c r="E53" i="31"/>
  <c r="O34" i="72"/>
  <c r="O27" i="72"/>
  <c r="Q30" i="72"/>
  <c r="Q27" i="72" s="1"/>
  <c r="G12" i="61"/>
  <c r="H12" i="61"/>
  <c r="V65" i="56"/>
  <c r="S58" i="56"/>
  <c r="S73" i="56"/>
  <c r="S15" i="56"/>
  <c r="R15" i="56" s="1"/>
  <c r="V15" i="56" s="1"/>
  <c r="V46" i="56"/>
  <c r="S48" i="56"/>
  <c r="S14" i="56"/>
  <c r="R14" i="56" s="1"/>
  <c r="U14" i="56" s="1"/>
  <c r="Z97" i="17"/>
  <c r="Z24" i="17" s="1"/>
  <c r="S20" i="17"/>
  <c r="T20" i="17" s="1"/>
  <c r="S21" i="17"/>
  <c r="T85" i="17"/>
  <c r="AC85" i="17" s="1"/>
  <c r="AC12" i="17" s="1"/>
  <c r="E22" i="62"/>
  <c r="D22" i="62" s="1"/>
  <c r="AP95" i="17"/>
  <c r="R125" i="57"/>
  <c r="R123" i="57"/>
  <c r="W11" i="62"/>
  <c r="H20" i="27"/>
  <c r="Y22" i="57"/>
  <c r="V22" i="55"/>
  <c r="AJ71" i="56"/>
  <c r="CF646" i="14"/>
  <c r="S19" i="17"/>
  <c r="T19" i="17" s="1"/>
  <c r="T93" i="17"/>
  <c r="AC93" i="17" s="1"/>
  <c r="AC20" i="17" s="1"/>
  <c r="G73" i="61"/>
  <c r="CF556" i="14"/>
  <c r="E79" i="63"/>
  <c r="D79" i="63" s="1"/>
  <c r="G79" i="63" s="1"/>
  <c r="W144" i="31"/>
  <c r="F41" i="11"/>
  <c r="J84" i="27"/>
  <c r="H11" i="62"/>
  <c r="W149" i="31"/>
  <c r="Y149" i="31" s="1"/>
  <c r="AA149" i="31" s="1"/>
  <c r="Y91" i="17"/>
  <c r="Z91" i="17" s="1"/>
  <c r="AQ96" i="17"/>
  <c r="AP96" i="17"/>
  <c r="X89" i="17"/>
  <c r="W84" i="17"/>
  <c r="W83" i="17" s="1"/>
  <c r="V83" i="17"/>
  <c r="S10" i="56"/>
  <c r="R10" i="56" s="1"/>
  <c r="W153" i="31"/>
  <c r="Y153" i="31" s="1"/>
  <c r="AA153" i="31" s="1"/>
  <c r="BK12" i="71"/>
  <c r="S18" i="56"/>
  <c r="R18" i="56" s="1"/>
  <c r="AP86" i="17"/>
  <c r="Z89" i="17"/>
  <c r="E80" i="63"/>
  <c r="D80" i="63" s="1"/>
  <c r="H80" i="63" s="1"/>
  <c r="D49" i="46"/>
  <c r="V15" i="55"/>
  <c r="V98" i="17"/>
  <c r="T92" i="17"/>
  <c r="AC92" i="17" s="1"/>
  <c r="AC19" i="17" s="1"/>
  <c r="X96" i="17"/>
  <c r="Z96" i="17" s="1"/>
  <c r="U21" i="55"/>
  <c r="R19" i="57"/>
  <c r="AC91" i="17"/>
  <c r="H33" i="46"/>
  <c r="U16" i="55"/>
  <c r="E49" i="46"/>
  <c r="F49" i="46"/>
  <c r="R23" i="17"/>
  <c r="T23" i="17" s="1"/>
  <c r="D21" i="56"/>
  <c r="H21" i="56" s="1"/>
  <c r="S11" i="17"/>
  <c r="Y84" i="17"/>
  <c r="Y11" i="17" s="1"/>
  <c r="W87" i="31"/>
  <c r="Y87" i="31" s="1"/>
  <c r="AA87" i="31" s="1"/>
  <c r="G78" i="61"/>
  <c r="H78" i="61"/>
  <c r="Y95" i="17"/>
  <c r="Y22" i="17" s="1"/>
  <c r="S22" i="17"/>
  <c r="T15" i="17"/>
  <c r="W156" i="31"/>
  <c r="Y156" i="31" s="1"/>
  <c r="AA156" i="31" s="1"/>
  <c r="AC88" i="17"/>
  <c r="AC15" i="17" s="1"/>
  <c r="AC97" i="17"/>
  <c r="AC24" i="17" s="1"/>
  <c r="W94" i="31"/>
  <c r="Y94" i="31" s="1"/>
  <c r="AA94" i="31" s="1"/>
  <c r="G46" i="62"/>
  <c r="H46" i="62"/>
  <c r="Z88" i="17"/>
  <c r="X15" i="17"/>
  <c r="AX40" i="56"/>
  <c r="AW40" i="56"/>
  <c r="H78" i="63"/>
  <c r="G78" i="63"/>
  <c r="AZ97" i="65"/>
  <c r="BI97" i="65" s="1"/>
  <c r="BH97" i="65" s="1"/>
  <c r="R119" i="57"/>
  <c r="I51" i="72"/>
  <c r="R41" i="11"/>
  <c r="AJ34" i="56"/>
  <c r="AI34" i="56"/>
  <c r="W82" i="31"/>
  <c r="Y82" i="31" s="1"/>
  <c r="T95" i="17"/>
  <c r="AC95" i="17" s="1"/>
  <c r="AC22" i="17" s="1"/>
  <c r="X95" i="17"/>
  <c r="R22" i="17"/>
  <c r="S14" i="17"/>
  <c r="Y87" i="17"/>
  <c r="Y14" i="17" s="1"/>
  <c r="Z92" i="17"/>
  <c r="X19" i="17"/>
  <c r="Z93" i="17"/>
  <c r="X20" i="17"/>
  <c r="X143" i="31"/>
  <c r="X81" i="31"/>
  <c r="Z81" i="31" s="1"/>
  <c r="X120" i="31"/>
  <c r="X88" i="31"/>
  <c r="Z88" i="31" s="1"/>
  <c r="AJ38" i="56"/>
  <c r="AI38" i="56"/>
  <c r="AC96" i="17"/>
  <c r="AC23" i="17" s="1"/>
  <c r="W23" i="17"/>
  <c r="X86" i="17"/>
  <c r="T86" i="17"/>
  <c r="AC86" i="17" s="1"/>
  <c r="R13" i="17"/>
  <c r="Y86" i="17"/>
  <c r="Y13" i="17" s="1"/>
  <c r="S13" i="17"/>
  <c r="S98" i="17"/>
  <c r="R98" i="17"/>
  <c r="R11" i="17"/>
  <c r="X84" i="17"/>
  <c r="R83" i="17"/>
  <c r="T84" i="17"/>
  <c r="X94" i="17"/>
  <c r="T94" i="17"/>
  <c r="AC94" i="17" s="1"/>
  <c r="AC21" i="17" s="1"/>
  <c r="R21" i="17"/>
  <c r="AQ86" i="17"/>
  <c r="Z85" i="17"/>
  <c r="X12" i="17"/>
  <c r="W77" i="61"/>
  <c r="H77" i="61"/>
  <c r="G77" i="61"/>
  <c r="T90" i="17"/>
  <c r="AC90" i="17" s="1"/>
  <c r="AC17" i="17" s="1"/>
  <c r="Y90" i="17"/>
  <c r="S17" i="17"/>
  <c r="T17" i="17" s="1"/>
  <c r="S83" i="17"/>
  <c r="BE1031" i="14"/>
  <c r="S55" i="17"/>
  <c r="G79" i="61"/>
  <c r="H79" i="61"/>
  <c r="T87" i="17"/>
  <c r="AC87" i="17" s="1"/>
  <c r="AC14" i="17" s="1"/>
  <c r="X87" i="17"/>
  <c r="R14" i="17"/>
  <c r="AC89" i="17"/>
  <c r="H11" i="27"/>
  <c r="AX14" i="65"/>
  <c r="AI13" i="65"/>
  <c r="CF525" i="14"/>
  <c r="AO60" i="65"/>
  <c r="AO23" i="65" s="1"/>
  <c r="S33" i="56"/>
  <c r="N26" i="65"/>
  <c r="H48" i="46"/>
  <c r="H43" i="56"/>
  <c r="V42" i="56"/>
  <c r="AI19" i="65"/>
  <c r="CF561" i="14"/>
  <c r="CF630" i="14"/>
  <c r="CF583" i="14"/>
  <c r="G65" i="56"/>
  <c r="CF593" i="14"/>
  <c r="AG1039" i="14"/>
  <c r="U60" i="56"/>
  <c r="V60" i="56"/>
  <c r="C34" i="72"/>
  <c r="BU90" i="17"/>
  <c r="U43" i="56"/>
  <c r="V43" i="56"/>
  <c r="H56" i="62"/>
  <c r="G56" i="62"/>
  <c r="G70" i="63"/>
  <c r="AF68" i="56"/>
  <c r="BF68" i="56" s="1"/>
  <c r="BH68" i="56" s="1"/>
  <c r="AG18" i="56"/>
  <c r="AF18" i="56" s="1"/>
  <c r="BF18" i="56" s="1"/>
  <c r="BH18" i="56" s="1"/>
  <c r="R47" i="56"/>
  <c r="R33" i="56" s="1"/>
  <c r="S22" i="56"/>
  <c r="R22" i="56" s="1"/>
  <c r="G70" i="62"/>
  <c r="H70" i="62"/>
  <c r="Q24" i="57"/>
  <c r="Q9" i="57"/>
  <c r="W84" i="31"/>
  <c r="Y84" i="31" s="1"/>
  <c r="AA84" i="31" s="1"/>
  <c r="G24" i="27"/>
  <c r="G9" i="27"/>
  <c r="D71" i="56"/>
  <c r="H71" i="56" s="1"/>
  <c r="Q129" i="57"/>
  <c r="Q114" i="57"/>
  <c r="H80" i="61"/>
  <c r="G80" i="61"/>
  <c r="U66" i="56"/>
  <c r="V66" i="56"/>
  <c r="AR11" i="17"/>
  <c r="S21" i="56"/>
  <c r="R21" i="56" s="1"/>
  <c r="R71" i="56"/>
  <c r="AG11" i="56"/>
  <c r="AF11" i="56" s="1"/>
  <c r="BF11" i="56" s="1"/>
  <c r="AF36" i="56"/>
  <c r="BF36" i="56" s="1"/>
  <c r="BH36" i="56" s="1"/>
  <c r="J40" i="27"/>
  <c r="S16" i="56"/>
  <c r="R16" i="56" s="1"/>
  <c r="E42" i="11"/>
  <c r="H21" i="27"/>
  <c r="S41" i="11"/>
  <c r="H80" i="62"/>
  <c r="G80" i="62"/>
  <c r="AF42" i="56"/>
  <c r="BF42" i="56" s="1"/>
  <c r="BH42" i="56" s="1"/>
  <c r="AG17" i="56"/>
  <c r="AF17" i="56" s="1"/>
  <c r="BF17" i="56" s="1"/>
  <c r="BH17" i="56" s="1"/>
  <c r="L114" i="57"/>
  <c r="W91" i="31"/>
  <c r="Y91" i="31" s="1"/>
  <c r="AA91" i="31" s="1"/>
  <c r="F24" i="11"/>
  <c r="E25" i="11"/>
  <c r="F25" i="11" s="1"/>
  <c r="AT69" i="56"/>
  <c r="BG69" i="56" s="1"/>
  <c r="BH69" i="56" s="1"/>
  <c r="AU19" i="56"/>
  <c r="AT19" i="56" s="1"/>
  <c r="BG19" i="56" s="1"/>
  <c r="AL1039" i="14"/>
  <c r="H81" i="62"/>
  <c r="G81" i="62"/>
  <c r="G24" i="11"/>
  <c r="C29" i="11"/>
  <c r="BD12" i="65"/>
  <c r="AI21" i="56"/>
  <c r="AJ21" i="56"/>
  <c r="G81" i="63"/>
  <c r="H81" i="63"/>
  <c r="E28" i="11"/>
  <c r="F28" i="11" s="1"/>
  <c r="G26" i="11"/>
  <c r="F24" i="27"/>
  <c r="C27" i="72"/>
  <c r="W146" i="31"/>
  <c r="Y146" i="31" s="1"/>
  <c r="AA146" i="31" s="1"/>
  <c r="AI46" i="56"/>
  <c r="AJ46" i="56"/>
  <c r="S42" i="11"/>
  <c r="W19" i="62"/>
  <c r="H19" i="62"/>
  <c r="AX24" i="65"/>
  <c r="AZ49" i="65"/>
  <c r="BI49" i="65" s="1"/>
  <c r="CF520" i="14"/>
  <c r="AZ51" i="65"/>
  <c r="BI51" i="65" s="1"/>
  <c r="BI14" i="65" s="1"/>
  <c r="AZ59" i="65"/>
  <c r="BI59" i="65" s="1"/>
  <c r="AX13" i="65"/>
  <c r="CB1014" i="14"/>
  <c r="CD1014" i="14" s="1"/>
  <c r="CF1014" i="14" s="1"/>
  <c r="BW1014" i="14"/>
  <c r="BY1014" i="14" s="1"/>
  <c r="R118" i="57"/>
  <c r="CB999" i="14"/>
  <c r="CD999" i="14" s="1"/>
  <c r="CF999" i="14" s="1"/>
  <c r="CB1023" i="14"/>
  <c r="CD1023" i="14" s="1"/>
  <c r="CF1023" i="14" s="1"/>
  <c r="BW1023" i="14"/>
  <c r="BY1023" i="14" s="1"/>
  <c r="G53" i="62"/>
  <c r="H53" i="62"/>
  <c r="W89" i="31"/>
  <c r="Y89" i="31" s="1"/>
  <c r="AA89" i="31" s="1"/>
  <c r="W151" i="31"/>
  <c r="Y151" i="31" s="1"/>
  <c r="AA151" i="31" s="1"/>
  <c r="BL1008" i="14"/>
  <c r="CG1008" i="14" s="1"/>
  <c r="AJ45" i="56"/>
  <c r="AI45" i="56"/>
  <c r="AG1035" i="14"/>
  <c r="CB951" i="14"/>
  <c r="CD951" i="14" s="1"/>
  <c r="CF951" i="14" s="1"/>
  <c r="BW951" i="14"/>
  <c r="BY951" i="14" s="1"/>
  <c r="AX18" i="56"/>
  <c r="AW18" i="56"/>
  <c r="BW1009" i="14"/>
  <c r="BY1009" i="14" s="1"/>
  <c r="CB1009" i="14"/>
  <c r="CD1009" i="14" s="1"/>
  <c r="CF1009" i="14" s="1"/>
  <c r="CB1015" i="14"/>
  <c r="CD1015" i="14" s="1"/>
  <c r="CF1015" i="14" s="1"/>
  <c r="BW1015" i="14"/>
  <c r="BY1015" i="14" s="1"/>
  <c r="BJ12" i="71"/>
  <c r="BJ363" i="71"/>
  <c r="BW1004" i="14"/>
  <c r="BY1004" i="14" s="1"/>
  <c r="CB1004" i="14"/>
  <c r="CD1004" i="14" s="1"/>
  <c r="CF1004" i="14" s="1"/>
  <c r="AM1036" i="14"/>
  <c r="AM1035" i="14" s="1"/>
  <c r="BW968" i="14"/>
  <c r="BY968" i="14" s="1"/>
  <c r="CB968" i="14"/>
  <c r="CD968" i="14" s="1"/>
  <c r="CF968" i="14" s="1"/>
  <c r="U35" i="56"/>
  <c r="V35" i="56"/>
  <c r="AX20" i="56"/>
  <c r="AW20" i="56"/>
  <c r="W148" i="31"/>
  <c r="Y148" i="31" s="1"/>
  <c r="AA148" i="31" s="1"/>
  <c r="W92" i="31"/>
  <c r="Y92" i="31" s="1"/>
  <c r="AA92" i="31" s="1"/>
  <c r="W154" i="31"/>
  <c r="Y154" i="31" s="1"/>
  <c r="AA154" i="31" s="1"/>
  <c r="BL1016" i="14"/>
  <c r="CG1016" i="14" s="1"/>
  <c r="BW1001" i="14"/>
  <c r="BY1001" i="14" s="1"/>
  <c r="CB1001" i="14"/>
  <c r="CD1001" i="14" s="1"/>
  <c r="CF1001" i="14" s="1"/>
  <c r="BL977" i="14"/>
  <c r="CG977" i="14" s="1"/>
  <c r="W83" i="31"/>
  <c r="Y83" i="31" s="1"/>
  <c r="AA83" i="31" s="1"/>
  <c r="W145" i="31"/>
  <c r="Y145" i="31" s="1"/>
  <c r="AA145" i="31" s="1"/>
  <c r="BL1019" i="14"/>
  <c r="CG1019" i="14" s="1"/>
  <c r="W93" i="31"/>
  <c r="Y93" i="31" s="1"/>
  <c r="AA93" i="31" s="1"/>
  <c r="W155" i="31"/>
  <c r="Y155" i="31" s="1"/>
  <c r="AA155" i="31" s="1"/>
  <c r="AJ20" i="56"/>
  <c r="AI20" i="56"/>
  <c r="BL1003" i="14"/>
  <c r="CG1003" i="14" s="1"/>
  <c r="W150" i="31"/>
  <c r="Y150" i="31" s="1"/>
  <c r="AA150" i="31" s="1"/>
  <c r="BK1033" i="14"/>
  <c r="BE1033" i="14"/>
  <c r="AK1039" i="14"/>
  <c r="V39" i="56"/>
  <c r="U39" i="56"/>
  <c r="BE12" i="14"/>
  <c r="BK365" i="71"/>
  <c r="CB1018" i="14"/>
  <c r="CD1018" i="14" s="1"/>
  <c r="CF1018" i="14" s="1"/>
  <c r="BW1018" i="14"/>
  <c r="BY1018" i="14" s="1"/>
  <c r="AK1035" i="14"/>
  <c r="BK363" i="71"/>
  <c r="BW1025" i="14"/>
  <c r="BY1025" i="14" s="1"/>
  <c r="CB1025" i="14"/>
  <c r="CD1025" i="14" s="1"/>
  <c r="CF1025" i="14" s="1"/>
  <c r="AW70" i="56"/>
  <c r="W85" i="31"/>
  <c r="Y85" i="31" s="1"/>
  <c r="AA85" i="31" s="1"/>
  <c r="W147" i="31"/>
  <c r="Y147" i="31" s="1"/>
  <c r="AA147" i="31" s="1"/>
  <c r="BL993" i="14"/>
  <c r="CG993" i="14" s="1"/>
  <c r="BW1021" i="14"/>
  <c r="BY1021" i="14" s="1"/>
  <c r="CB1021" i="14"/>
  <c r="CD1021" i="14" s="1"/>
  <c r="CF1021" i="14" s="1"/>
  <c r="H55" i="62"/>
  <c r="AX16" i="65"/>
  <c r="G45" i="62"/>
  <c r="H45" i="62"/>
  <c r="BW1010" i="14"/>
  <c r="BY1010" i="14" s="1"/>
  <c r="CB1010" i="14"/>
  <c r="CD1010" i="14" s="1"/>
  <c r="CF1010" i="14" s="1"/>
  <c r="CB1000" i="14"/>
  <c r="CD1000" i="14" s="1"/>
  <c r="CF1000" i="14" s="1"/>
  <c r="BW1000" i="14"/>
  <c r="BY1000" i="14" s="1"/>
  <c r="BW958" i="14"/>
  <c r="BY958" i="14" s="1"/>
  <c r="CB958" i="14"/>
  <c r="CD958" i="14" s="1"/>
  <c r="CF958" i="14" s="1"/>
  <c r="CB992" i="14"/>
  <c r="CD992" i="14" s="1"/>
  <c r="CF992" i="14" s="1"/>
  <c r="BW992" i="14"/>
  <c r="BY992" i="14" s="1"/>
  <c r="BL281" i="71"/>
  <c r="BF363" i="71"/>
  <c r="BF365" i="71"/>
  <c r="BF12" i="71"/>
  <c r="BW988" i="14"/>
  <c r="BY988" i="14" s="1"/>
  <c r="CB988" i="14"/>
  <c r="CD988" i="14" s="1"/>
  <c r="CF988" i="14" s="1"/>
  <c r="BW981" i="14"/>
  <c r="BY981" i="14" s="1"/>
  <c r="CB981" i="14"/>
  <c r="CD981" i="14" s="1"/>
  <c r="CF981" i="14" s="1"/>
  <c r="W152" i="31"/>
  <c r="Y152" i="31" s="1"/>
  <c r="AA152" i="31" s="1"/>
  <c r="AM1040" i="14"/>
  <c r="CB997" i="14"/>
  <c r="CD997" i="14" s="1"/>
  <c r="CF997" i="14" s="1"/>
  <c r="BW997" i="14"/>
  <c r="BY997" i="14" s="1"/>
  <c r="AJ10" i="56"/>
  <c r="AI10" i="56"/>
  <c r="D44" i="56"/>
  <c r="E19" i="56"/>
  <c r="G37" i="56"/>
  <c r="H37" i="56"/>
  <c r="Y144" i="31"/>
  <c r="BI1033" i="14"/>
  <c r="U53" i="31"/>
  <c r="G46" i="56"/>
  <c r="H46" i="56"/>
  <c r="AO52" i="17"/>
  <c r="AQ52" i="17" s="1"/>
  <c r="AQ15" i="17" s="1"/>
  <c r="I129" i="57"/>
  <c r="AM1033" i="14"/>
  <c r="H13" i="27"/>
  <c r="CB1012" i="14"/>
  <c r="CD1012" i="14" s="1"/>
  <c r="CF1012" i="14" s="1"/>
  <c r="BW1012" i="14"/>
  <c r="BY1012" i="14" s="1"/>
  <c r="CB963" i="14"/>
  <c r="CD963" i="14" s="1"/>
  <c r="CF963" i="14" s="1"/>
  <c r="BW963" i="14"/>
  <c r="BY963" i="14" s="1"/>
  <c r="E22" i="56"/>
  <c r="D47" i="56"/>
  <c r="W88" i="31"/>
  <c r="Y88" i="31" s="1"/>
  <c r="AW68" i="56"/>
  <c r="AX68" i="56"/>
  <c r="G34" i="56"/>
  <c r="H34" i="56"/>
  <c r="W90" i="31"/>
  <c r="Y90" i="31" s="1"/>
  <c r="AA90" i="31" s="1"/>
  <c r="BW1013" i="14"/>
  <c r="BY1013" i="14" s="1"/>
  <c r="CB1013" i="14"/>
  <c r="CD1013" i="14" s="1"/>
  <c r="CF1013" i="14" s="1"/>
  <c r="N33" i="31"/>
  <c r="O33" i="31"/>
  <c r="AM1041" i="14"/>
  <c r="O34" i="31"/>
  <c r="N34" i="31"/>
  <c r="CB998" i="14"/>
  <c r="CD998" i="14" s="1"/>
  <c r="CF998" i="14" s="1"/>
  <c r="BW998" i="14"/>
  <c r="BY998" i="14" s="1"/>
  <c r="AI60" i="56"/>
  <c r="AJ60" i="56"/>
  <c r="E11" i="56"/>
  <c r="D36" i="56"/>
  <c r="AL1035" i="14"/>
  <c r="N32" i="31"/>
  <c r="O32" i="31"/>
  <c r="BJ1033" i="14"/>
  <c r="BD1033" i="14"/>
  <c r="W86" i="31"/>
  <c r="Y86" i="31" s="1"/>
  <c r="AA86" i="31" s="1"/>
  <c r="CB982" i="14"/>
  <c r="CD982" i="14" s="1"/>
  <c r="CF982" i="14" s="1"/>
  <c r="BW982" i="14"/>
  <c r="BY982" i="14" s="1"/>
  <c r="BJ365" i="71"/>
  <c r="AO61" i="17"/>
  <c r="AO24" i="17" s="1"/>
  <c r="AI13" i="17"/>
  <c r="AI11" i="17"/>
  <c r="AP84" i="17"/>
  <c r="M12" i="17"/>
  <c r="D23" i="46"/>
  <c r="D24" i="46" s="1"/>
  <c r="AZ85" i="65"/>
  <c r="BI85" i="65" s="1"/>
  <c r="BI12" i="65" s="1"/>
  <c r="AP55" i="65"/>
  <c r="AU58" i="56"/>
  <c r="R10" i="57"/>
  <c r="AN47" i="17"/>
  <c r="AO59" i="17"/>
  <c r="AQ59" i="17" s="1"/>
  <c r="AQ22" i="17" s="1"/>
  <c r="AG58" i="56"/>
  <c r="AQ55" i="65"/>
  <c r="BD95" i="65"/>
  <c r="BF95" i="65" s="1"/>
  <c r="R60" i="11"/>
  <c r="R54" i="11"/>
  <c r="R56" i="11"/>
  <c r="R59" i="11"/>
  <c r="R55" i="11"/>
  <c r="R58" i="11"/>
  <c r="R53" i="11"/>
  <c r="R57" i="11"/>
  <c r="AM48" i="65"/>
  <c r="AN62" i="17"/>
  <c r="Y19" i="57"/>
  <c r="AQ84" i="17"/>
  <c r="AU73" i="56"/>
  <c r="AX12" i="65"/>
  <c r="AH25" i="17"/>
  <c r="H10" i="55"/>
  <c r="K51" i="72"/>
  <c r="AM18" i="65"/>
  <c r="AZ95" i="65"/>
  <c r="BI95" i="65" s="1"/>
  <c r="AX22" i="65"/>
  <c r="AM63" i="65"/>
  <c r="AU95" i="65"/>
  <c r="AO95" i="65"/>
  <c r="AO22" i="65" s="1"/>
  <c r="F9" i="27"/>
  <c r="AG11" i="65"/>
  <c r="AH49" i="55"/>
  <c r="L129" i="57"/>
  <c r="R121" i="57"/>
  <c r="I114" i="57"/>
  <c r="AM14" i="65"/>
  <c r="AG26" i="65"/>
  <c r="C24" i="27"/>
  <c r="AM47" i="17"/>
  <c r="H15" i="46"/>
  <c r="J55" i="27"/>
  <c r="AO56" i="17"/>
  <c r="AO19" i="17" s="1"/>
  <c r="H69" i="27"/>
  <c r="E57" i="61"/>
  <c r="AN48" i="65"/>
  <c r="AU10" i="56"/>
  <c r="AT10" i="56" s="1"/>
  <c r="R120" i="57"/>
  <c r="AN63" i="65"/>
  <c r="AI48" i="65"/>
  <c r="AR48" i="65" s="1"/>
  <c r="AQ48" i="65" s="1"/>
  <c r="H84" i="27"/>
  <c r="H85" i="27" s="1"/>
  <c r="R13" i="57"/>
  <c r="AG25" i="17"/>
  <c r="Y17" i="57"/>
  <c r="H55" i="27"/>
  <c r="H56" i="27" s="1"/>
  <c r="H40" i="27"/>
  <c r="M15" i="65"/>
  <c r="BO91" i="17"/>
  <c r="BX91" i="17" s="1"/>
  <c r="BX18" i="17" s="1"/>
  <c r="AB13" i="65"/>
  <c r="BD25" i="65"/>
  <c r="BF86" i="65"/>
  <c r="CE509" i="14"/>
  <c r="CC1040" i="14"/>
  <c r="BY647" i="14"/>
  <c r="BX1041" i="14"/>
  <c r="CE547" i="14"/>
  <c r="CC1041" i="14"/>
  <c r="BY509" i="14"/>
  <c r="BX1040" i="14"/>
  <c r="BF88" i="65"/>
  <c r="BS12" i="17"/>
  <c r="CF647" i="14"/>
  <c r="BS17" i="17"/>
  <c r="AB22" i="65"/>
  <c r="BI21" i="65"/>
  <c r="AZ86" i="65"/>
  <c r="BI86" i="65" s="1"/>
  <c r="BE92" i="65"/>
  <c r="BF92" i="65" s="1"/>
  <c r="AZ92" i="65"/>
  <c r="BI92" i="65" s="1"/>
  <c r="BI25" i="65"/>
  <c r="BN19" i="17"/>
  <c r="BO19" i="17" s="1"/>
  <c r="BT56" i="17"/>
  <c r="AY16" i="65"/>
  <c r="BE53" i="65"/>
  <c r="BN14" i="17"/>
  <c r="BO14" i="17" s="1"/>
  <c r="BT51" i="17"/>
  <c r="BT14" i="17" s="1"/>
  <c r="BD56" i="65"/>
  <c r="AZ56" i="65"/>
  <c r="BI56" i="65" s="1"/>
  <c r="AX19" i="65"/>
  <c r="AZ88" i="65"/>
  <c r="BI88" i="65" s="1"/>
  <c r="BN83" i="17"/>
  <c r="BN98" i="17"/>
  <c r="BT84" i="17"/>
  <c r="BX1037" i="14"/>
  <c r="BX1033" i="14"/>
  <c r="AY22" i="65"/>
  <c r="BE59" i="65"/>
  <c r="BT96" i="17"/>
  <c r="BU96" i="17" s="1"/>
  <c r="BO96" i="17"/>
  <c r="BX96" i="17" s="1"/>
  <c r="BX23" i="17" s="1"/>
  <c r="BN12" i="17"/>
  <c r="BO12" i="17" s="1"/>
  <c r="BT49" i="17"/>
  <c r="BE56" i="65"/>
  <c r="AY19" i="65"/>
  <c r="BT54" i="17"/>
  <c r="BN17" i="17"/>
  <c r="BO17" i="17" s="1"/>
  <c r="BE61" i="65"/>
  <c r="AY24" i="65"/>
  <c r="BO87" i="17"/>
  <c r="BX87" i="17" s="1"/>
  <c r="BE60" i="65"/>
  <c r="AY23" i="65"/>
  <c r="AZ23" i="65" s="1"/>
  <c r="AZ57" i="65"/>
  <c r="BI57" i="65" s="1"/>
  <c r="BI20" i="65" s="1"/>
  <c r="BE57" i="65"/>
  <c r="BE20" i="65" s="1"/>
  <c r="AY20" i="65"/>
  <c r="AZ20" i="65" s="1"/>
  <c r="BE52" i="65"/>
  <c r="AY15" i="65"/>
  <c r="AZ15" i="65" s="1"/>
  <c r="BN11" i="17"/>
  <c r="BT48" i="17"/>
  <c r="BE85" i="65"/>
  <c r="AY99" i="65"/>
  <c r="AY84" i="65"/>
  <c r="BT61" i="17"/>
  <c r="BN24" i="17"/>
  <c r="BO24" i="17" s="1"/>
  <c r="BS59" i="17"/>
  <c r="BM22" i="17"/>
  <c r="BO59" i="17"/>
  <c r="BX59" i="17" s="1"/>
  <c r="BX22" i="17" s="1"/>
  <c r="BN18" i="17"/>
  <c r="BO18" i="17" s="1"/>
  <c r="BT55" i="17"/>
  <c r="BT18" i="17" s="1"/>
  <c r="BT57" i="17"/>
  <c r="BN20" i="17"/>
  <c r="BO20" i="17" s="1"/>
  <c r="BU87" i="17"/>
  <c r="AZ61" i="65"/>
  <c r="BI61" i="65" s="1"/>
  <c r="AZ53" i="65"/>
  <c r="BI53" i="65" s="1"/>
  <c r="BI16" i="65" s="1"/>
  <c r="BI23" i="65"/>
  <c r="AY12" i="65"/>
  <c r="BE49" i="65"/>
  <c r="BU85" i="17"/>
  <c r="BW85" i="17" s="1"/>
  <c r="BO51" i="17"/>
  <c r="BX51" i="17" s="1"/>
  <c r="BO56" i="17"/>
  <c r="BX56" i="17" s="1"/>
  <c r="BX19" i="17" s="1"/>
  <c r="BN22" i="17"/>
  <c r="BT59" i="17"/>
  <c r="BT22" i="17" s="1"/>
  <c r="BT52" i="17"/>
  <c r="BT15" i="17" s="1"/>
  <c r="BN15" i="17"/>
  <c r="BO15" i="17" s="1"/>
  <c r="CC1037" i="14"/>
  <c r="CC1033" i="14"/>
  <c r="AY13" i="65"/>
  <c r="BE50" i="65"/>
  <c r="BE55" i="65"/>
  <c r="AY18" i="65"/>
  <c r="BE51" i="65"/>
  <c r="AY14" i="65"/>
  <c r="AZ52" i="65"/>
  <c r="BI52" i="65" s="1"/>
  <c r="BO49" i="17"/>
  <c r="BX49" i="17" s="1"/>
  <c r="AY25" i="65"/>
  <c r="AZ25" i="65" s="1"/>
  <c r="BE62" i="65"/>
  <c r="BN21" i="17"/>
  <c r="BO21" i="17" s="1"/>
  <c r="BT58" i="17"/>
  <c r="AY21" i="65"/>
  <c r="AZ21" i="65" s="1"/>
  <c r="BE58" i="65"/>
  <c r="BT60" i="17"/>
  <c r="BN23" i="17"/>
  <c r="BO23" i="17" s="1"/>
  <c r="CF631" i="14"/>
  <c r="BT50" i="17"/>
  <c r="BN13" i="17"/>
  <c r="BO13" i="17" s="1"/>
  <c r="CF619" i="14"/>
  <c r="BO90" i="17"/>
  <c r="BX90" i="17" s="1"/>
  <c r="BX17" i="17" s="1"/>
  <c r="AZ50" i="65"/>
  <c r="BI50" i="65" s="1"/>
  <c r="BO48" i="17"/>
  <c r="BX48" i="17" s="1"/>
  <c r="BX11" i="17" s="1"/>
  <c r="BD13" i="65"/>
  <c r="BS18" i="17"/>
  <c r="BS11" i="17"/>
  <c r="AA23" i="65"/>
  <c r="U11" i="55"/>
  <c r="BD23" i="65"/>
  <c r="BS83" i="17"/>
  <c r="BD15" i="65"/>
  <c r="BS98" i="17"/>
  <c r="BD14" i="65"/>
  <c r="BS14" i="17"/>
  <c r="BD20" i="65"/>
  <c r="BD16" i="65"/>
  <c r="BD21" i="65"/>
  <c r="AA22" i="65"/>
  <c r="BG89" i="65"/>
  <c r="BH89" i="65"/>
  <c r="BG96" i="65"/>
  <c r="BH96" i="65"/>
  <c r="BG87" i="65"/>
  <c r="BH87" i="65"/>
  <c r="BH90" i="65"/>
  <c r="BG90" i="65"/>
  <c r="BG94" i="65"/>
  <c r="BH94" i="65"/>
  <c r="BG93" i="65"/>
  <c r="BH93" i="65"/>
  <c r="BG98" i="65"/>
  <c r="BH98" i="65"/>
  <c r="AA12" i="65"/>
  <c r="V20" i="55"/>
  <c r="AA13" i="65"/>
  <c r="AA25" i="65"/>
  <c r="AI15" i="55"/>
  <c r="AB15" i="65"/>
  <c r="AB21" i="65"/>
  <c r="AB25" i="65"/>
  <c r="AB12" i="65"/>
  <c r="AB24" i="65"/>
  <c r="AI13" i="55"/>
  <c r="AJ13" i="55"/>
  <c r="G20" i="55"/>
  <c r="G12" i="55"/>
  <c r="H21" i="55"/>
  <c r="G17" i="55"/>
  <c r="G16" i="55"/>
  <c r="AH74" i="55"/>
  <c r="AA21" i="65"/>
  <c r="G68" i="63"/>
  <c r="V68" i="63"/>
  <c r="H68" i="63"/>
  <c r="W68" i="63"/>
  <c r="AM1031" i="14"/>
  <c r="L14" i="65"/>
  <c r="M14" i="65"/>
  <c r="D66" i="56"/>
  <c r="H66" i="56" s="1"/>
  <c r="E16" i="56"/>
  <c r="L21" i="17"/>
  <c r="M21" i="17"/>
  <c r="AO51" i="65"/>
  <c r="M12" i="65"/>
  <c r="L12" i="65"/>
  <c r="L16" i="17"/>
  <c r="M16" i="17"/>
  <c r="D68" i="56"/>
  <c r="H68" i="56" s="1"/>
  <c r="E18" i="56"/>
  <c r="AI12" i="65"/>
  <c r="AM20" i="17"/>
  <c r="AO57" i="17"/>
  <c r="AU11" i="56"/>
  <c r="AT11" i="56" s="1"/>
  <c r="BG11" i="56" s="1"/>
  <c r="AT61" i="56"/>
  <c r="BG61" i="56" s="1"/>
  <c r="BH61" i="56" s="1"/>
  <c r="M24" i="65"/>
  <c r="L24" i="65"/>
  <c r="D49" i="62"/>
  <c r="E15" i="62"/>
  <c r="E10" i="72"/>
  <c r="G10" i="72" s="1"/>
  <c r="O14" i="72"/>
  <c r="O16" i="72" s="1"/>
  <c r="AM25" i="65"/>
  <c r="AO62" i="65"/>
  <c r="AM12" i="17"/>
  <c r="AO49" i="17"/>
  <c r="M19" i="17"/>
  <c r="L19" i="17"/>
  <c r="R122" i="57"/>
  <c r="V68" i="61"/>
  <c r="H68" i="61"/>
  <c r="G68" i="61"/>
  <c r="W68" i="61"/>
  <c r="AT63" i="56"/>
  <c r="BG63" i="56" s="1"/>
  <c r="BH63" i="56" s="1"/>
  <c r="AU13" i="56"/>
  <c r="AT13" i="56" s="1"/>
  <c r="BG13" i="56" s="1"/>
  <c r="BH13" i="56" s="1"/>
  <c r="M20" i="65"/>
  <c r="L20" i="65"/>
  <c r="E49" i="63"/>
  <c r="D49" i="63" s="1"/>
  <c r="D49" i="61"/>
  <c r="W24" i="57"/>
  <c r="Y10" i="57"/>
  <c r="W9" i="57"/>
  <c r="AC9" i="57" s="1"/>
  <c r="AO50" i="65"/>
  <c r="AM13" i="65"/>
  <c r="D60" i="56"/>
  <c r="H60" i="56" s="1"/>
  <c r="AN19" i="65"/>
  <c r="AO56" i="65"/>
  <c r="AI16" i="56"/>
  <c r="AJ16" i="56"/>
  <c r="E20" i="61"/>
  <c r="D54" i="61"/>
  <c r="E54" i="63"/>
  <c r="AA18" i="65"/>
  <c r="AA24" i="65"/>
  <c r="AB14" i="65"/>
  <c r="AA20" i="65"/>
  <c r="AM12" i="14"/>
  <c r="AI62" i="17"/>
  <c r="AR62" i="17" s="1"/>
  <c r="AQ62" i="17" s="1"/>
  <c r="V14" i="31"/>
  <c r="AI47" i="17"/>
  <c r="AR47" i="17" s="1"/>
  <c r="AQ47" i="17" s="1"/>
  <c r="AG10" i="17"/>
  <c r="G15" i="55"/>
  <c r="K96" i="31"/>
  <c r="M14" i="17"/>
  <c r="L14" i="17"/>
  <c r="M24" i="17"/>
  <c r="L24" i="17"/>
  <c r="I17" i="27"/>
  <c r="H17" i="27"/>
  <c r="AO54" i="17"/>
  <c r="AM17" i="17"/>
  <c r="AM11" i="17"/>
  <c r="AM62" i="17"/>
  <c r="AO48" i="17"/>
  <c r="D38" i="56"/>
  <c r="E13" i="56"/>
  <c r="D45" i="56"/>
  <c r="E20" i="56"/>
  <c r="AN18" i="17"/>
  <c r="AO55" i="17"/>
  <c r="C20" i="64"/>
  <c r="H115" i="57"/>
  <c r="R115" i="57" s="1"/>
  <c r="F129" i="57"/>
  <c r="F114" i="57"/>
  <c r="X116" i="57" s="1"/>
  <c r="Z116" i="57" s="1"/>
  <c r="AT66" i="56"/>
  <c r="BG66" i="56" s="1"/>
  <c r="BH66" i="56" s="1"/>
  <c r="AU16" i="56"/>
  <c r="AT16" i="56" s="1"/>
  <c r="BG16" i="56" s="1"/>
  <c r="BH16" i="56" s="1"/>
  <c r="K9" i="57"/>
  <c r="K24" i="57"/>
  <c r="AO57" i="65"/>
  <c r="AM20" i="65"/>
  <c r="AI20" i="17"/>
  <c r="L11" i="17"/>
  <c r="M11" i="17"/>
  <c r="M22" i="65"/>
  <c r="L22" i="65"/>
  <c r="L18" i="17"/>
  <c r="M18" i="17"/>
  <c r="AO50" i="17"/>
  <c r="AM13" i="17"/>
  <c r="D48" i="62"/>
  <c r="E14" i="62"/>
  <c r="E18" i="61"/>
  <c r="D52" i="61"/>
  <c r="E52" i="63"/>
  <c r="D24" i="27"/>
  <c r="D9" i="27"/>
  <c r="E12" i="62"/>
  <c r="E71" i="63"/>
  <c r="D71" i="63" s="1"/>
  <c r="D71" i="62"/>
  <c r="L17" i="65"/>
  <c r="M17" i="65"/>
  <c r="AX21" i="56"/>
  <c r="AW21" i="56"/>
  <c r="L13" i="65"/>
  <c r="M13" i="65"/>
  <c r="E42" i="61"/>
  <c r="G19" i="55"/>
  <c r="G11" i="55"/>
  <c r="L22" i="17"/>
  <c r="M22" i="17"/>
  <c r="D75" i="62"/>
  <c r="E75" i="63"/>
  <c r="D75" i="63" s="1"/>
  <c r="E16" i="62"/>
  <c r="L16" i="65"/>
  <c r="M16" i="65"/>
  <c r="AM83" i="17"/>
  <c r="AM98" i="17"/>
  <c r="AO87" i="17"/>
  <c r="D54" i="62"/>
  <c r="E20" i="62"/>
  <c r="E73" i="63"/>
  <c r="D73" i="63" s="1"/>
  <c r="D73" i="62"/>
  <c r="H10" i="27"/>
  <c r="E17" i="56"/>
  <c r="D42" i="56"/>
  <c r="E67" i="62"/>
  <c r="D68" i="62"/>
  <c r="E9" i="62"/>
  <c r="E82" i="62"/>
  <c r="L48" i="65"/>
  <c r="M48" i="65"/>
  <c r="AN11" i="17"/>
  <c r="AR49" i="65"/>
  <c r="AR12" i="65" s="1"/>
  <c r="AI63" i="65"/>
  <c r="H9" i="57"/>
  <c r="H24" i="57"/>
  <c r="M19" i="65"/>
  <c r="L19" i="65"/>
  <c r="AG14" i="56"/>
  <c r="AF14" i="56" s="1"/>
  <c r="BF14" i="56" s="1"/>
  <c r="BH14" i="56" s="1"/>
  <c r="AF64" i="56"/>
  <c r="BF64" i="56" s="1"/>
  <c r="BH64" i="56" s="1"/>
  <c r="M23" i="17"/>
  <c r="L23" i="17"/>
  <c r="M21" i="65"/>
  <c r="L21" i="65"/>
  <c r="E48" i="56"/>
  <c r="E33" i="56"/>
  <c r="E10" i="56"/>
  <c r="D10" i="56" s="1"/>
  <c r="H10" i="56" s="1"/>
  <c r="D35" i="56"/>
  <c r="D72" i="62"/>
  <c r="E72" i="63"/>
  <c r="D72" i="63" s="1"/>
  <c r="AI12" i="17"/>
  <c r="E43" i="63"/>
  <c r="D43" i="61"/>
  <c r="E9" i="61"/>
  <c r="D9" i="61" s="1"/>
  <c r="AI13" i="56"/>
  <c r="AJ13" i="56"/>
  <c r="R124" i="57"/>
  <c r="AN24" i="65"/>
  <c r="AO61" i="65"/>
  <c r="D62" i="56"/>
  <c r="E12" i="56"/>
  <c r="R17" i="57"/>
  <c r="AF44" i="56"/>
  <c r="BF44" i="56" s="1"/>
  <c r="BH44" i="56" s="1"/>
  <c r="AG19" i="56"/>
  <c r="AF19" i="56" s="1"/>
  <c r="BF19" i="56" s="1"/>
  <c r="BH19" i="56" s="1"/>
  <c r="H19" i="27"/>
  <c r="I19" i="27"/>
  <c r="AW71" i="56"/>
  <c r="AX71" i="56"/>
  <c r="D45" i="61"/>
  <c r="E11" i="61"/>
  <c r="D11" i="61" s="1"/>
  <c r="E45" i="63"/>
  <c r="E9" i="27"/>
  <c r="E24" i="27"/>
  <c r="AN12" i="65"/>
  <c r="AU49" i="65"/>
  <c r="E13" i="62"/>
  <c r="D47" i="62"/>
  <c r="AM21" i="65"/>
  <c r="AO58" i="65"/>
  <c r="AO21" i="65" s="1"/>
  <c r="M20" i="17"/>
  <c r="L20" i="17"/>
  <c r="E21" i="61"/>
  <c r="D55" i="61"/>
  <c r="E55" i="63"/>
  <c r="D64" i="56"/>
  <c r="H64" i="56" s="1"/>
  <c r="D51" i="62"/>
  <c r="E17" i="62"/>
  <c r="L15" i="17"/>
  <c r="M15" i="17"/>
  <c r="D59" i="56"/>
  <c r="E9" i="56"/>
  <c r="E58" i="56"/>
  <c r="E73" i="56"/>
  <c r="M63" i="65"/>
  <c r="L63" i="65"/>
  <c r="I22" i="27"/>
  <c r="H22" i="27"/>
  <c r="L23" i="65"/>
  <c r="M23" i="65"/>
  <c r="E77" i="63"/>
  <c r="D77" i="63" s="1"/>
  <c r="D77" i="62"/>
  <c r="E18" i="62"/>
  <c r="AO49" i="65"/>
  <c r="AO12" i="65" s="1"/>
  <c r="AM12" i="65"/>
  <c r="AT49" i="65"/>
  <c r="L47" i="17"/>
  <c r="M47" i="17"/>
  <c r="L62" i="17"/>
  <c r="M62" i="17"/>
  <c r="AN23" i="17"/>
  <c r="AO60" i="17"/>
  <c r="L25" i="65"/>
  <c r="M25" i="65"/>
  <c r="R117" i="57"/>
  <c r="L13" i="17"/>
  <c r="I12" i="27"/>
  <c r="H12" i="27"/>
  <c r="AU22" i="56"/>
  <c r="AT22" i="56" s="1"/>
  <c r="BG22" i="56" s="1"/>
  <c r="BH22" i="56" s="1"/>
  <c r="AT72" i="56"/>
  <c r="BG72" i="56" s="1"/>
  <c r="BH72" i="56" s="1"/>
  <c r="E15" i="56"/>
  <c r="D40" i="56"/>
  <c r="E57" i="62"/>
  <c r="E42" i="62"/>
  <c r="D44" i="62"/>
  <c r="E10" i="62"/>
  <c r="D10" i="62" s="1"/>
  <c r="G10" i="62" s="1"/>
  <c r="D63" i="56"/>
  <c r="H63" i="56" s="1"/>
  <c r="E14" i="56"/>
  <c r="D39" i="56"/>
  <c r="AW35" i="56"/>
  <c r="AT48" i="56"/>
  <c r="AX35" i="56"/>
  <c r="AT33" i="56"/>
  <c r="AJ63" i="56"/>
  <c r="AI63" i="56"/>
  <c r="E50" i="63"/>
  <c r="E16" i="61"/>
  <c r="D50" i="61"/>
  <c r="AX60" i="56"/>
  <c r="AW60" i="56"/>
  <c r="AG12" i="56"/>
  <c r="AF12" i="56" s="1"/>
  <c r="BF12" i="56" s="1"/>
  <c r="BH12" i="56" s="1"/>
  <c r="AF37" i="56"/>
  <c r="BF37" i="56" s="1"/>
  <c r="BH37" i="56" s="1"/>
  <c r="AG48" i="56"/>
  <c r="AG33" i="56"/>
  <c r="D69" i="62"/>
  <c r="E69" i="63"/>
  <c r="D69" i="63" s="1"/>
  <c r="AI66" i="56"/>
  <c r="AJ66" i="56"/>
  <c r="AI59" i="56"/>
  <c r="AJ59" i="56"/>
  <c r="E129" i="57"/>
  <c r="G47" i="61"/>
  <c r="H47" i="61"/>
  <c r="AX73" i="55"/>
  <c r="AW73" i="55"/>
  <c r="AT74" i="55"/>
  <c r="G13" i="55"/>
  <c r="AW62" i="56"/>
  <c r="AX62" i="56"/>
  <c r="D17" i="61"/>
  <c r="C114" i="57"/>
  <c r="X114" i="57" s="1"/>
  <c r="D19" i="61"/>
  <c r="AO14" i="17"/>
  <c r="AP51" i="17"/>
  <c r="AQ51" i="17"/>
  <c r="F14" i="72"/>
  <c r="L18" i="65"/>
  <c r="M18" i="65"/>
  <c r="K26" i="65"/>
  <c r="K11" i="65"/>
  <c r="AQ60" i="65"/>
  <c r="AQ23" i="65" s="1"/>
  <c r="V11" i="31"/>
  <c r="AI65" i="56"/>
  <c r="AJ65" i="56"/>
  <c r="G18" i="55"/>
  <c r="AX33" i="55"/>
  <c r="AW33" i="55"/>
  <c r="D22" i="61"/>
  <c r="U33" i="55"/>
  <c r="V33" i="55"/>
  <c r="AR99" i="65"/>
  <c r="AQ99" i="65" s="1"/>
  <c r="E15" i="72"/>
  <c r="F15" i="72" s="1"/>
  <c r="G13" i="72"/>
  <c r="AA19" i="65"/>
  <c r="AO15" i="65"/>
  <c r="AQ52" i="65"/>
  <c r="AQ15" i="65" s="1"/>
  <c r="AP52" i="65"/>
  <c r="AP15" i="65" s="1"/>
  <c r="L17" i="17"/>
  <c r="M17" i="17"/>
  <c r="K25" i="17"/>
  <c r="K10" i="17"/>
  <c r="D47" i="63"/>
  <c r="E24" i="57"/>
  <c r="AQ94" i="65"/>
  <c r="AP94" i="65"/>
  <c r="G58" i="55"/>
  <c r="H58" i="55"/>
  <c r="E61" i="11"/>
  <c r="F60" i="11"/>
  <c r="C61" i="11"/>
  <c r="P61" i="11"/>
  <c r="O61" i="11"/>
  <c r="Q61" i="11"/>
  <c r="G51" i="61"/>
  <c r="W51" i="61"/>
  <c r="V51" i="61"/>
  <c r="H51" i="61"/>
  <c r="W12" i="61"/>
  <c r="E19" i="63"/>
  <c r="D53" i="63"/>
  <c r="G48" i="61"/>
  <c r="AW58" i="55"/>
  <c r="AX58" i="55"/>
  <c r="G44" i="61"/>
  <c r="H44" i="61"/>
  <c r="AI18" i="65"/>
  <c r="AH26" i="65"/>
  <c r="AH11" i="65"/>
  <c r="AX59" i="56"/>
  <c r="AW59" i="56"/>
  <c r="AF15" i="56"/>
  <c r="BF15" i="56" s="1"/>
  <c r="BH15" i="56" s="1"/>
  <c r="H16" i="27"/>
  <c r="I16" i="27"/>
  <c r="AP53" i="65"/>
  <c r="AO16" i="65"/>
  <c r="AQ53" i="65"/>
  <c r="V13" i="56"/>
  <c r="U13" i="56"/>
  <c r="AX48" i="55"/>
  <c r="AU49" i="55"/>
  <c r="AW48" i="55"/>
  <c r="AT49" i="55"/>
  <c r="AV49" i="55"/>
  <c r="C9" i="27"/>
  <c r="U58" i="55"/>
  <c r="V58" i="55"/>
  <c r="E22" i="63"/>
  <c r="D22" i="63" s="1"/>
  <c r="D56" i="63"/>
  <c r="G58" i="46"/>
  <c r="H58" i="46"/>
  <c r="M158" i="31"/>
  <c r="V12" i="56"/>
  <c r="U12" i="56"/>
  <c r="L83" i="17"/>
  <c r="M83" i="17"/>
  <c r="V13" i="31"/>
  <c r="W13" i="31"/>
  <c r="W15" i="31"/>
  <c r="E27" i="72"/>
  <c r="F29" i="72" s="1"/>
  <c r="E34" i="72"/>
  <c r="C129" i="57"/>
  <c r="Y16" i="57"/>
  <c r="X9" i="57"/>
  <c r="X24" i="57"/>
  <c r="AA99" i="65"/>
  <c r="AB99" i="65"/>
  <c r="AX15" i="56"/>
  <c r="AW15" i="56"/>
  <c r="V11" i="56"/>
  <c r="U11" i="56"/>
  <c r="R73" i="56"/>
  <c r="AQ58" i="17"/>
  <c r="AQ21" i="17" s="1"/>
  <c r="AP58" i="17"/>
  <c r="AP21" i="17" s="1"/>
  <c r="AO21" i="17"/>
  <c r="H9" i="55"/>
  <c r="AX14" i="56"/>
  <c r="AW14" i="56"/>
  <c r="AW65" i="56"/>
  <c r="AX65" i="56"/>
  <c r="AI21" i="55"/>
  <c r="AJ21" i="55"/>
  <c r="E9" i="57"/>
  <c r="R9" i="56"/>
  <c r="AP97" i="65"/>
  <c r="AQ97" i="65"/>
  <c r="N114" i="57"/>
  <c r="N129" i="57"/>
  <c r="AI58" i="55"/>
  <c r="AJ58" i="55"/>
  <c r="AV74" i="55"/>
  <c r="F53" i="11"/>
  <c r="F58" i="11"/>
  <c r="F54" i="11"/>
  <c r="F59" i="11"/>
  <c r="F56" i="11"/>
  <c r="F57" i="11"/>
  <c r="AP89" i="65"/>
  <c r="AQ89" i="65"/>
  <c r="E17" i="63"/>
  <c r="D51" i="63"/>
  <c r="G46" i="61"/>
  <c r="H46" i="61"/>
  <c r="H53" i="61"/>
  <c r="W53" i="61"/>
  <c r="V53" i="61"/>
  <c r="G53" i="61"/>
  <c r="D14" i="61"/>
  <c r="Q15" i="72"/>
  <c r="R15" i="72" s="1"/>
  <c r="U9" i="55"/>
  <c r="V9" i="55"/>
  <c r="R23" i="55"/>
  <c r="T24" i="55" s="1"/>
  <c r="R8" i="55"/>
  <c r="M99" i="65"/>
  <c r="L99" i="65"/>
  <c r="AX12" i="55"/>
  <c r="AW12" i="55"/>
  <c r="AU91" i="65"/>
  <c r="AN18" i="65"/>
  <c r="AN99" i="65"/>
  <c r="AN84" i="65"/>
  <c r="AW15" i="55"/>
  <c r="AX15" i="55"/>
  <c r="V14" i="56"/>
  <c r="G14" i="31"/>
  <c r="S74" i="55"/>
  <c r="R74" i="55"/>
  <c r="U73" i="55"/>
  <c r="V73" i="55"/>
  <c r="E74" i="46"/>
  <c r="G73" i="46"/>
  <c r="H73" i="46"/>
  <c r="D74" i="46"/>
  <c r="E9" i="72"/>
  <c r="F9" i="72" s="1"/>
  <c r="C11" i="72"/>
  <c r="C16" i="72" s="1"/>
  <c r="O11" i="72"/>
  <c r="F13" i="72"/>
  <c r="O157" i="31"/>
  <c r="O142" i="31"/>
  <c r="T74" i="55"/>
  <c r="U62" i="56"/>
  <c r="V62" i="56"/>
  <c r="L98" i="17"/>
  <c r="M98" i="17"/>
  <c r="E74" i="63"/>
  <c r="D74" i="61"/>
  <c r="E67" i="61"/>
  <c r="E82" i="61"/>
  <c r="E15" i="61"/>
  <c r="AP85" i="65"/>
  <c r="AQ85" i="65"/>
  <c r="AF74" i="55"/>
  <c r="AI73" i="55"/>
  <c r="AJ73" i="55"/>
  <c r="AQ86" i="65"/>
  <c r="AP86" i="65"/>
  <c r="AW64" i="56"/>
  <c r="AX64" i="56"/>
  <c r="R49" i="55"/>
  <c r="V48" i="55"/>
  <c r="U48" i="55"/>
  <c r="AJ33" i="55"/>
  <c r="AI33" i="55"/>
  <c r="G9" i="55"/>
  <c r="AR90" i="17"/>
  <c r="AR17" i="17" s="1"/>
  <c r="AI83" i="17"/>
  <c r="AI98" i="17"/>
  <c r="D13" i="61"/>
  <c r="E74" i="55"/>
  <c r="D74" i="55"/>
  <c r="G73" i="55"/>
  <c r="H73" i="55"/>
  <c r="AB16" i="65"/>
  <c r="AB84" i="65"/>
  <c r="AA84" i="65"/>
  <c r="U13" i="55"/>
  <c r="V13" i="55"/>
  <c r="AO17" i="65"/>
  <c r="AQ54" i="65"/>
  <c r="AQ17" i="65" s="1"/>
  <c r="AP54" i="65"/>
  <c r="AP17" i="65" s="1"/>
  <c r="U36" i="56"/>
  <c r="V36" i="56"/>
  <c r="AW9" i="55"/>
  <c r="AX9" i="55"/>
  <c r="AT8" i="55"/>
  <c r="AT23" i="55"/>
  <c r="AB23" i="65"/>
  <c r="D61" i="11"/>
  <c r="AH10" i="17"/>
  <c r="AI17" i="17"/>
  <c r="AO90" i="17"/>
  <c r="AN98" i="17"/>
  <c r="AN17" i="17"/>
  <c r="AN83" i="17"/>
  <c r="AB20" i="65"/>
  <c r="N158" i="31"/>
  <c r="E114" i="57"/>
  <c r="Z114" i="57" s="1"/>
  <c r="F74" i="46"/>
  <c r="Q34" i="72"/>
  <c r="AQ59" i="65"/>
  <c r="AP59" i="65"/>
  <c r="S49" i="55"/>
  <c r="AI9" i="55"/>
  <c r="AJ9" i="55"/>
  <c r="AF23" i="55"/>
  <c r="AF8" i="55"/>
  <c r="F55" i="11"/>
  <c r="D8" i="46"/>
  <c r="AW12" i="56"/>
  <c r="AX12" i="56"/>
  <c r="AA16" i="65"/>
  <c r="D46" i="63"/>
  <c r="K129" i="57"/>
  <c r="K114" i="57"/>
  <c r="D48" i="63"/>
  <c r="AU74" i="55"/>
  <c r="L84" i="65"/>
  <c r="M84" i="65"/>
  <c r="D10" i="61"/>
  <c r="AI48" i="55"/>
  <c r="AF49" i="55"/>
  <c r="AJ48" i="55"/>
  <c r="AT9" i="56"/>
  <c r="BG9" i="56" s="1"/>
  <c r="V64" i="56"/>
  <c r="U64" i="56"/>
  <c r="V18" i="55"/>
  <c r="U18" i="55"/>
  <c r="G56" i="61"/>
  <c r="H56" i="61"/>
  <c r="AR84" i="65"/>
  <c r="AQ84" i="65" s="1"/>
  <c r="Q12" i="72"/>
  <c r="S12" i="72" s="1"/>
  <c r="AB19" i="65"/>
  <c r="AO16" i="17"/>
  <c r="AQ53" i="17"/>
  <c r="AQ16" i="17" s="1"/>
  <c r="AP53" i="17"/>
  <c r="AP16" i="17" s="1"/>
  <c r="F14" i="31"/>
  <c r="AO91" i="65"/>
  <c r="D84" i="28" l="1"/>
  <c r="E84" i="28"/>
  <c r="F84" i="28" s="1"/>
  <c r="C84" i="28"/>
  <c r="BH11" i="56"/>
  <c r="AX70" i="56"/>
  <c r="BG70" i="56"/>
  <c r="BH70" i="56" s="1"/>
  <c r="AJ9" i="56"/>
  <c r="BF9" i="56"/>
  <c r="BF48" i="56"/>
  <c r="AW10" i="56"/>
  <c r="BG10" i="56"/>
  <c r="BH10" i="56" s="1"/>
  <c r="F78" i="28"/>
  <c r="F79" i="28"/>
  <c r="F77" i="28"/>
  <c r="F83" i="28"/>
  <c r="BH48" i="56"/>
  <c r="U63" i="56"/>
  <c r="U59" i="56"/>
  <c r="U17" i="56"/>
  <c r="R58" i="56"/>
  <c r="U58" i="56" s="1"/>
  <c r="U85" i="27"/>
  <c r="U20" i="56"/>
  <c r="BX12" i="17"/>
  <c r="W56" i="27"/>
  <c r="AZ14" i="65"/>
  <c r="F56" i="32"/>
  <c r="F57" i="32"/>
  <c r="V85" i="27"/>
  <c r="X85" i="27"/>
  <c r="F39" i="32"/>
  <c r="X24" i="27"/>
  <c r="X9" i="27"/>
  <c r="V56" i="27"/>
  <c r="X56" i="27"/>
  <c r="G55" i="32"/>
  <c r="C60" i="32"/>
  <c r="C54" i="32"/>
  <c r="F9" i="28"/>
  <c r="F17" i="28"/>
  <c r="F16" i="28"/>
  <c r="F15" i="28"/>
  <c r="F14" i="28"/>
  <c r="F10" i="28"/>
  <c r="F13" i="28"/>
  <c r="F12" i="28"/>
  <c r="F37" i="32"/>
  <c r="C41" i="32"/>
  <c r="D42" i="32" s="1"/>
  <c r="C35" i="32"/>
  <c r="G37" i="32"/>
  <c r="F11" i="28"/>
  <c r="D19" i="32"/>
  <c r="F18" i="28"/>
  <c r="E19" i="28"/>
  <c r="D19" i="28"/>
  <c r="F13" i="32"/>
  <c r="F11" i="32"/>
  <c r="C9" i="32"/>
  <c r="C18" i="32"/>
  <c r="G11" i="32"/>
  <c r="C56" i="27"/>
  <c r="D85" i="27"/>
  <c r="E56" i="27"/>
  <c r="C85" i="27"/>
  <c r="E85" i="27"/>
  <c r="G85" i="27"/>
  <c r="F85" i="27"/>
  <c r="D56" i="27"/>
  <c r="F56" i="27"/>
  <c r="C41" i="28"/>
  <c r="BG97" i="65"/>
  <c r="BG95" i="65"/>
  <c r="X23" i="17"/>
  <c r="H79" i="63"/>
  <c r="F34" i="28"/>
  <c r="F35" i="28"/>
  <c r="F39" i="28"/>
  <c r="F56" i="28"/>
  <c r="F59" i="28"/>
  <c r="F62" i="28"/>
  <c r="F58" i="28"/>
  <c r="F57" i="28"/>
  <c r="F37" i="28"/>
  <c r="F36" i="28"/>
  <c r="E63" i="28"/>
  <c r="F63" i="28" s="1"/>
  <c r="F40" i="28"/>
  <c r="E41" i="28"/>
  <c r="F41" i="28" s="1"/>
  <c r="D63" i="28"/>
  <c r="C63" i="28"/>
  <c r="D41" i="28"/>
  <c r="F38" i="28"/>
  <c r="R27" i="72"/>
  <c r="U27" i="72"/>
  <c r="AP60" i="65"/>
  <c r="AP23" i="65" s="1"/>
  <c r="AF58" i="56"/>
  <c r="T21" i="17"/>
  <c r="W120" i="31"/>
  <c r="W112" i="31" s="1"/>
  <c r="D53" i="31"/>
  <c r="BI24" i="65"/>
  <c r="W98" i="17"/>
  <c r="W11" i="17"/>
  <c r="AZ16" i="65"/>
  <c r="T11" i="17"/>
  <c r="G14" i="61"/>
  <c r="H14" i="61"/>
  <c r="H13" i="61"/>
  <c r="G13" i="61"/>
  <c r="H17" i="61"/>
  <c r="G17" i="61"/>
  <c r="G10" i="61"/>
  <c r="H10" i="61"/>
  <c r="H11" i="61"/>
  <c r="G11" i="61"/>
  <c r="W9" i="61"/>
  <c r="G9" i="61"/>
  <c r="H9" i="61"/>
  <c r="G22" i="61"/>
  <c r="H22" i="61"/>
  <c r="H19" i="61"/>
  <c r="G19" i="61"/>
  <c r="U15" i="56"/>
  <c r="BV91" i="17"/>
  <c r="BW91" i="17"/>
  <c r="R48" i="56"/>
  <c r="R49" i="56" s="1"/>
  <c r="BG86" i="65"/>
  <c r="BH86" i="65"/>
  <c r="BH88" i="65"/>
  <c r="BH95" i="65"/>
  <c r="BI22" i="65"/>
  <c r="AZ24" i="65"/>
  <c r="AA88" i="31"/>
  <c r="AB91" i="17"/>
  <c r="G22" i="62"/>
  <c r="W22" i="62"/>
  <c r="H22" i="62"/>
  <c r="G80" i="63"/>
  <c r="G71" i="56"/>
  <c r="AB89" i="17"/>
  <c r="Y98" i="17"/>
  <c r="T14" i="17"/>
  <c r="U18" i="56"/>
  <c r="V18" i="56"/>
  <c r="U10" i="56"/>
  <c r="V10" i="56"/>
  <c r="G21" i="56"/>
  <c r="AB97" i="17"/>
  <c r="AB24" i="17" s="1"/>
  <c r="AA91" i="17"/>
  <c r="AA88" i="17"/>
  <c r="AA15" i="17" s="1"/>
  <c r="Z15" i="17"/>
  <c r="AB88" i="17"/>
  <c r="AB15" i="17" s="1"/>
  <c r="T22" i="17"/>
  <c r="AA97" i="17"/>
  <c r="AA24" i="17" s="1"/>
  <c r="Z95" i="31"/>
  <c r="Z80" i="31"/>
  <c r="AO15" i="17"/>
  <c r="X83" i="17"/>
  <c r="Z84" i="17"/>
  <c r="X98" i="17"/>
  <c r="X11" i="17"/>
  <c r="AC13" i="17"/>
  <c r="X95" i="31"/>
  <c r="X80" i="31"/>
  <c r="AB92" i="17"/>
  <c r="AB19" i="17" s="1"/>
  <c r="AA92" i="17"/>
  <c r="AA19" i="17" s="1"/>
  <c r="Z19" i="17"/>
  <c r="Z95" i="17"/>
  <c r="X22" i="17"/>
  <c r="Y83" i="17"/>
  <c r="Z86" i="17"/>
  <c r="AA86" i="17" s="1"/>
  <c r="AA13" i="17" s="1"/>
  <c r="X13" i="17"/>
  <c r="X142" i="31"/>
  <c r="X157" i="31"/>
  <c r="Z143" i="31"/>
  <c r="AA89" i="17"/>
  <c r="BX1039" i="14"/>
  <c r="BL954" i="14"/>
  <c r="CG954" i="14" s="1"/>
  <c r="W143" i="31"/>
  <c r="Y143" i="31" s="1"/>
  <c r="W81" i="31"/>
  <c r="W95" i="31" s="1"/>
  <c r="AB96" i="17"/>
  <c r="AB23" i="17" s="1"/>
  <c r="AA96" i="17"/>
  <c r="AA23" i="17" s="1"/>
  <c r="Z23" i="17"/>
  <c r="AC84" i="17"/>
  <c r="AC11" i="17" s="1"/>
  <c r="T98" i="17"/>
  <c r="T83" i="17"/>
  <c r="AC83" i="17" s="1"/>
  <c r="AB93" i="17"/>
  <c r="AB20" i="17" s="1"/>
  <c r="AA93" i="17"/>
  <c r="AA20" i="17" s="1"/>
  <c r="Z20" i="17"/>
  <c r="Z87" i="17"/>
  <c r="X14" i="17"/>
  <c r="T55" i="17"/>
  <c r="AC55" i="17" s="1"/>
  <c r="AC18" i="17" s="1"/>
  <c r="Y55" i="17"/>
  <c r="S62" i="17"/>
  <c r="S18" i="17"/>
  <c r="S47" i="17"/>
  <c r="Z90" i="17"/>
  <c r="Y17" i="17"/>
  <c r="AB85" i="17"/>
  <c r="AB12" i="17" s="1"/>
  <c r="AA85" i="17"/>
  <c r="AA12" i="17" s="1"/>
  <c r="Z12" i="17"/>
  <c r="Z94" i="17"/>
  <c r="X21" i="17"/>
  <c r="T13" i="17"/>
  <c r="Z120" i="31"/>
  <c r="X112" i="31"/>
  <c r="X127" i="31"/>
  <c r="AP61" i="17"/>
  <c r="AP24" i="17" s="1"/>
  <c r="AZ22" i="65"/>
  <c r="AZ13" i="65"/>
  <c r="S8" i="56"/>
  <c r="C35" i="72"/>
  <c r="S23" i="56"/>
  <c r="AO99" i="65"/>
  <c r="AP59" i="17"/>
  <c r="AP22" i="17" s="1"/>
  <c r="AX10" i="56"/>
  <c r="AP52" i="17"/>
  <c r="AP15" i="17" s="1"/>
  <c r="AP56" i="17"/>
  <c r="AP19" i="17" s="1"/>
  <c r="AF73" i="56"/>
  <c r="AO22" i="17"/>
  <c r="R24" i="57"/>
  <c r="AQ56" i="17"/>
  <c r="AQ19" i="17" s="1"/>
  <c r="G25" i="11"/>
  <c r="G23" i="46"/>
  <c r="H23" i="46"/>
  <c r="E24" i="46"/>
  <c r="V22" i="56"/>
  <c r="U22" i="56"/>
  <c r="V47" i="56"/>
  <c r="U47" i="56"/>
  <c r="F24" i="46"/>
  <c r="Q35" i="72"/>
  <c r="BG88" i="65"/>
  <c r="AJ18" i="56"/>
  <c r="AI18" i="56"/>
  <c r="AI68" i="56"/>
  <c r="AJ68" i="56"/>
  <c r="F42" i="11"/>
  <c r="G42" i="11"/>
  <c r="V21" i="56"/>
  <c r="U21" i="56"/>
  <c r="AP99" i="65"/>
  <c r="U16" i="56"/>
  <c r="V16" i="56"/>
  <c r="AJ36" i="56"/>
  <c r="AI36" i="56"/>
  <c r="AJ17" i="56"/>
  <c r="AI17" i="56"/>
  <c r="AI11" i="56"/>
  <c r="AJ11" i="56"/>
  <c r="AJ42" i="56"/>
  <c r="AI42" i="56"/>
  <c r="V71" i="56"/>
  <c r="U71" i="56"/>
  <c r="E29" i="11"/>
  <c r="G28" i="11"/>
  <c r="AX19" i="56"/>
  <c r="AW19" i="56"/>
  <c r="AX69" i="56"/>
  <c r="AW69" i="56"/>
  <c r="W11" i="61"/>
  <c r="CB954" i="14"/>
  <c r="CD954" i="14" s="1"/>
  <c r="CF954" i="14" s="1"/>
  <c r="BW954" i="14"/>
  <c r="BY954" i="14" s="1"/>
  <c r="U50" i="31"/>
  <c r="U56" i="31"/>
  <c r="G44" i="56"/>
  <c r="H44" i="56"/>
  <c r="AA82" i="31"/>
  <c r="CB1008" i="14"/>
  <c r="CD1008" i="14" s="1"/>
  <c r="CF1008" i="14" s="1"/>
  <c r="BW1008" i="14"/>
  <c r="BY1008" i="14" s="1"/>
  <c r="E42" i="63"/>
  <c r="AM1039" i="14"/>
  <c r="AX91" i="65"/>
  <c r="BW1003" i="14"/>
  <c r="BY1003" i="14" s="1"/>
  <c r="CB1003" i="14"/>
  <c r="CD1003" i="14" s="1"/>
  <c r="CF1003" i="14" s="1"/>
  <c r="BW977" i="14"/>
  <c r="BY977" i="14" s="1"/>
  <c r="CB977" i="14"/>
  <c r="CD977" i="14" s="1"/>
  <c r="CF977" i="14" s="1"/>
  <c r="BW1016" i="14"/>
  <c r="BY1016" i="14" s="1"/>
  <c r="CB1016" i="14"/>
  <c r="CD1016" i="14" s="1"/>
  <c r="CF1016" i="14" s="1"/>
  <c r="BD22" i="65"/>
  <c r="H36" i="56"/>
  <c r="G36" i="56"/>
  <c r="H47" i="56"/>
  <c r="G47" i="56"/>
  <c r="BW513" i="14"/>
  <c r="BM1040" i="14"/>
  <c r="CB513" i="14"/>
  <c r="BM1037" i="14"/>
  <c r="BW993" i="14"/>
  <c r="BY993" i="14" s="1"/>
  <c r="CB993" i="14"/>
  <c r="CD993" i="14" s="1"/>
  <c r="CF993" i="14" s="1"/>
  <c r="CB1019" i="14"/>
  <c r="CD1019" i="14" s="1"/>
  <c r="CF1019" i="14" s="1"/>
  <c r="BW1019" i="14"/>
  <c r="BY1019" i="14" s="1"/>
  <c r="D11" i="56"/>
  <c r="H11" i="56" s="1"/>
  <c r="BM1041" i="14"/>
  <c r="BW547" i="14"/>
  <c r="CB547" i="14"/>
  <c r="D22" i="56"/>
  <c r="H22" i="56" s="1"/>
  <c r="BW952" i="14"/>
  <c r="BY952" i="14" s="1"/>
  <c r="CB952" i="14"/>
  <c r="CD952" i="14" s="1"/>
  <c r="CF952" i="14" s="1"/>
  <c r="AA144" i="31"/>
  <c r="D19" i="56"/>
  <c r="H19" i="56" s="1"/>
  <c r="CB1037" i="14"/>
  <c r="BL365" i="71"/>
  <c r="BL12" i="71"/>
  <c r="BL363" i="71"/>
  <c r="BL953" i="14"/>
  <c r="CG953" i="14" s="1"/>
  <c r="T53" i="31"/>
  <c r="BF1033" i="14"/>
  <c r="AQ61" i="17"/>
  <c r="AQ24" i="17" s="1"/>
  <c r="AM10" i="17"/>
  <c r="AI10" i="17"/>
  <c r="AR10" i="17" s="1"/>
  <c r="AQ10" i="17" s="1"/>
  <c r="AP95" i="65"/>
  <c r="AP22" i="65" s="1"/>
  <c r="AQ95" i="65"/>
  <c r="AQ22" i="65" s="1"/>
  <c r="AO48" i="65"/>
  <c r="E12" i="63"/>
  <c r="D12" i="63" s="1"/>
  <c r="E13" i="63"/>
  <c r="D13" i="63" s="1"/>
  <c r="G13" i="63" s="1"/>
  <c r="AM26" i="65"/>
  <c r="R9" i="57"/>
  <c r="E57" i="63"/>
  <c r="AT58" i="56"/>
  <c r="AX58" i="56" s="1"/>
  <c r="V9" i="61"/>
  <c r="AG23" i="56"/>
  <c r="AP48" i="65"/>
  <c r="D57" i="61"/>
  <c r="T58" i="61" s="1"/>
  <c r="E10" i="63"/>
  <c r="D10" i="63" s="1"/>
  <c r="AO47" i="17"/>
  <c r="G68" i="56"/>
  <c r="D42" i="61"/>
  <c r="H42" i="61" s="1"/>
  <c r="H10" i="62"/>
  <c r="AN11" i="65"/>
  <c r="AT73" i="56"/>
  <c r="AM25" i="17"/>
  <c r="AU8" i="56"/>
  <c r="E14" i="63"/>
  <c r="D14" i="63" s="1"/>
  <c r="G14" i="63" s="1"/>
  <c r="E23" i="61"/>
  <c r="AU23" i="56"/>
  <c r="W10" i="62"/>
  <c r="H9" i="27"/>
  <c r="AM11" i="65"/>
  <c r="F10" i="72"/>
  <c r="BV90" i="17"/>
  <c r="CC1039" i="14"/>
  <c r="CE1041" i="14"/>
  <c r="CF509" i="14"/>
  <c r="CE1040" i="14"/>
  <c r="BE19" i="65"/>
  <c r="BF57" i="65"/>
  <c r="BG57" i="65" s="1"/>
  <c r="BG20" i="65" s="1"/>
  <c r="BO83" i="17"/>
  <c r="BX83" i="17" s="1"/>
  <c r="BW83" i="17" s="1"/>
  <c r="BW90" i="17"/>
  <c r="BI13" i="65"/>
  <c r="BV85" i="17"/>
  <c r="BO98" i="17"/>
  <c r="BX98" i="17" s="1"/>
  <c r="BW98" i="17" s="1"/>
  <c r="BI15" i="65"/>
  <c r="BX14" i="17"/>
  <c r="BU51" i="17"/>
  <c r="BU14" i="17" s="1"/>
  <c r="BO22" i="17"/>
  <c r="BI19" i="65"/>
  <c r="BT19" i="17"/>
  <c r="BU56" i="17"/>
  <c r="BT23" i="17"/>
  <c r="BU60" i="17"/>
  <c r="BE18" i="65"/>
  <c r="BF55" i="65"/>
  <c r="BT24" i="17"/>
  <c r="BU61" i="17"/>
  <c r="BT11" i="17"/>
  <c r="BU48" i="17"/>
  <c r="BT12" i="17"/>
  <c r="BU49" i="17"/>
  <c r="BE22" i="65"/>
  <c r="BF59" i="65"/>
  <c r="BU52" i="17"/>
  <c r="BU15" i="17" s="1"/>
  <c r="BE13" i="65"/>
  <c r="BF50" i="65"/>
  <c r="CE1037" i="14"/>
  <c r="CE1033" i="14"/>
  <c r="BE12" i="65"/>
  <c r="BW87" i="17"/>
  <c r="BV87" i="17"/>
  <c r="BT17" i="17"/>
  <c r="BU54" i="17"/>
  <c r="BT83" i="17"/>
  <c r="BT98" i="17"/>
  <c r="BU84" i="17"/>
  <c r="AZ19" i="65"/>
  <c r="BG92" i="65"/>
  <c r="BH92" i="65"/>
  <c r="BT13" i="17"/>
  <c r="BU50" i="17"/>
  <c r="BE21" i="65"/>
  <c r="BF58" i="65"/>
  <c r="BE25" i="65"/>
  <c r="BF62" i="65"/>
  <c r="BE14" i="65"/>
  <c r="BF51" i="65"/>
  <c r="BT21" i="17"/>
  <c r="BU58" i="17"/>
  <c r="AZ12" i="65"/>
  <c r="BS22" i="17"/>
  <c r="BU59" i="17"/>
  <c r="BE16" i="65"/>
  <c r="BF53" i="65"/>
  <c r="BU55" i="17"/>
  <c r="BT20" i="17"/>
  <c r="BU57" i="17"/>
  <c r="BF85" i="65"/>
  <c r="BE99" i="65"/>
  <c r="BE84" i="65"/>
  <c r="BE15" i="65"/>
  <c r="BF52" i="65"/>
  <c r="BE23" i="65"/>
  <c r="BF60" i="65"/>
  <c r="BE24" i="65"/>
  <c r="BF61" i="65"/>
  <c r="BV96" i="17"/>
  <c r="BW96" i="17"/>
  <c r="BD19" i="65"/>
  <c r="BF56" i="65"/>
  <c r="BO11" i="17"/>
  <c r="BF49" i="65"/>
  <c r="V69" i="62"/>
  <c r="W69" i="62"/>
  <c r="H69" i="62"/>
  <c r="G69" i="62"/>
  <c r="AI12" i="56"/>
  <c r="AJ12" i="56"/>
  <c r="D16" i="61"/>
  <c r="AW33" i="56"/>
  <c r="AX33" i="56"/>
  <c r="H39" i="56"/>
  <c r="G39" i="56"/>
  <c r="G40" i="56"/>
  <c r="H40" i="56"/>
  <c r="V77" i="62"/>
  <c r="H77" i="62"/>
  <c r="W77" i="62"/>
  <c r="G77" i="62"/>
  <c r="D58" i="56"/>
  <c r="H58" i="56" s="1"/>
  <c r="D73" i="56"/>
  <c r="E74" i="56" s="1"/>
  <c r="H59" i="56"/>
  <c r="H51" i="62"/>
  <c r="G51" i="62"/>
  <c r="V55" i="61"/>
  <c r="W55" i="61"/>
  <c r="H55" i="61"/>
  <c r="G55" i="61"/>
  <c r="AQ58" i="65"/>
  <c r="AQ21" i="65" s="1"/>
  <c r="AP58" i="65"/>
  <c r="AP21" i="65" s="1"/>
  <c r="D45" i="63"/>
  <c r="E11" i="63"/>
  <c r="D11" i="63" s="1"/>
  <c r="H11" i="63" s="1"/>
  <c r="AJ44" i="56"/>
  <c r="AI44" i="56"/>
  <c r="AO24" i="65"/>
  <c r="AQ61" i="65"/>
  <c r="AQ24" i="65" s="1"/>
  <c r="AP61" i="65"/>
  <c r="AP24" i="65" s="1"/>
  <c r="AJ14" i="56"/>
  <c r="AI14" i="56"/>
  <c r="G68" i="62"/>
  <c r="V68" i="62"/>
  <c r="H68" i="62"/>
  <c r="W68" i="62"/>
  <c r="D82" i="62"/>
  <c r="G54" i="62"/>
  <c r="H54" i="62"/>
  <c r="V75" i="62"/>
  <c r="W75" i="62"/>
  <c r="H75" i="62"/>
  <c r="G75" i="62"/>
  <c r="D18" i="61"/>
  <c r="V48" i="62"/>
  <c r="W48" i="62"/>
  <c r="G48" i="62"/>
  <c r="H48" i="62"/>
  <c r="AQ55" i="17"/>
  <c r="AQ18" i="17" s="1"/>
  <c r="AP55" i="17"/>
  <c r="AP18" i="17" s="1"/>
  <c r="AO18" i="17"/>
  <c r="D13" i="56"/>
  <c r="H13" i="56" s="1"/>
  <c r="D54" i="63"/>
  <c r="E20" i="63"/>
  <c r="D20" i="63" s="1"/>
  <c r="G20" i="63" s="1"/>
  <c r="G60" i="56"/>
  <c r="G49" i="63"/>
  <c r="H49" i="63"/>
  <c r="AW63" i="56"/>
  <c r="AX63" i="56"/>
  <c r="AQ49" i="17"/>
  <c r="AQ12" i="17" s="1"/>
  <c r="AP49" i="17"/>
  <c r="AP12" i="17" s="1"/>
  <c r="AO12" i="17"/>
  <c r="G49" i="62"/>
  <c r="H49" i="62"/>
  <c r="AX11" i="56"/>
  <c r="AW11" i="56"/>
  <c r="G66" i="56"/>
  <c r="O158" i="31"/>
  <c r="G10" i="56"/>
  <c r="D50" i="63"/>
  <c r="E16" i="63"/>
  <c r="D14" i="56"/>
  <c r="H14" i="56" s="1"/>
  <c r="D42" i="62"/>
  <c r="D57" i="62"/>
  <c r="E58" i="62" s="1"/>
  <c r="W44" i="62"/>
  <c r="V44" i="62"/>
  <c r="G44" i="62"/>
  <c r="H44" i="62"/>
  <c r="D15" i="56"/>
  <c r="H15" i="56" s="1"/>
  <c r="H77" i="63"/>
  <c r="V77" i="63"/>
  <c r="W77" i="63"/>
  <c r="G77" i="63"/>
  <c r="D21" i="61"/>
  <c r="H72" i="63"/>
  <c r="W72" i="63"/>
  <c r="G72" i="63"/>
  <c r="V72" i="63"/>
  <c r="AR63" i="65"/>
  <c r="AQ63" i="65" s="1"/>
  <c r="W73" i="62"/>
  <c r="V73" i="62"/>
  <c r="G73" i="62"/>
  <c r="H73" i="62"/>
  <c r="AQ87" i="17"/>
  <c r="AQ14" i="17" s="1"/>
  <c r="AP87" i="17"/>
  <c r="AP14" i="17" s="1"/>
  <c r="D67" i="62"/>
  <c r="V71" i="62"/>
  <c r="W71" i="62"/>
  <c r="G71" i="62"/>
  <c r="H71" i="62"/>
  <c r="H38" i="56"/>
  <c r="G38" i="56"/>
  <c r="V54" i="61"/>
  <c r="W54" i="61"/>
  <c r="H54" i="61"/>
  <c r="G54" i="61"/>
  <c r="Q14" i="72"/>
  <c r="S14" i="72" s="1"/>
  <c r="AO20" i="17"/>
  <c r="AP57" i="17"/>
  <c r="AP20" i="17" s="1"/>
  <c r="AQ57" i="17"/>
  <c r="AQ20" i="17" s="1"/>
  <c r="D18" i="56"/>
  <c r="H18" i="56" s="1"/>
  <c r="H24" i="27"/>
  <c r="AG8" i="56"/>
  <c r="AW48" i="56"/>
  <c r="AV49" i="56"/>
  <c r="AU49" i="56"/>
  <c r="AX48" i="56"/>
  <c r="AT49" i="56"/>
  <c r="G63" i="56"/>
  <c r="AX72" i="56"/>
  <c r="AW72" i="56"/>
  <c r="AP60" i="17"/>
  <c r="AP23" i="17" s="1"/>
  <c r="AO23" i="17"/>
  <c r="AQ60" i="17"/>
  <c r="AQ23" i="17" s="1"/>
  <c r="AQ49" i="65"/>
  <c r="AQ12" i="65" s="1"/>
  <c r="AO63" i="65"/>
  <c r="AP49" i="65"/>
  <c r="AP12" i="65" s="1"/>
  <c r="G59" i="56"/>
  <c r="G64" i="56"/>
  <c r="V47" i="62"/>
  <c r="H47" i="62"/>
  <c r="G47" i="62"/>
  <c r="W47" i="62"/>
  <c r="G45" i="61"/>
  <c r="W45" i="61"/>
  <c r="H45" i="61"/>
  <c r="V45" i="61"/>
  <c r="D12" i="56"/>
  <c r="H12" i="56" s="1"/>
  <c r="G43" i="61"/>
  <c r="H43" i="61"/>
  <c r="H72" i="62"/>
  <c r="W72" i="62"/>
  <c r="G72" i="62"/>
  <c r="V72" i="62"/>
  <c r="G42" i="56"/>
  <c r="H42" i="56"/>
  <c r="W73" i="63"/>
  <c r="H73" i="63"/>
  <c r="G73" i="63"/>
  <c r="V73" i="63"/>
  <c r="D16" i="62"/>
  <c r="G16" i="62" s="1"/>
  <c r="G71" i="63"/>
  <c r="V71" i="63"/>
  <c r="H71" i="63"/>
  <c r="W71" i="63"/>
  <c r="E18" i="63"/>
  <c r="D18" i="63" s="1"/>
  <c r="G18" i="63" s="1"/>
  <c r="D52" i="63"/>
  <c r="AQ50" i="17"/>
  <c r="AQ13" i="17" s="1"/>
  <c r="AP50" i="17"/>
  <c r="AP13" i="17" s="1"/>
  <c r="AO13" i="17"/>
  <c r="AW16" i="56"/>
  <c r="AX16" i="56"/>
  <c r="H114" i="57"/>
  <c r="H129" i="57"/>
  <c r="D20" i="56"/>
  <c r="H20" i="56" s="1"/>
  <c r="AP48" i="17"/>
  <c r="AP11" i="17" s="1"/>
  <c r="AQ48" i="17"/>
  <c r="AQ11" i="17" s="1"/>
  <c r="AO11" i="17"/>
  <c r="AP54" i="17"/>
  <c r="AQ54" i="17"/>
  <c r="AO62" i="17"/>
  <c r="D20" i="61"/>
  <c r="AO19" i="65"/>
  <c r="AQ56" i="65"/>
  <c r="AQ19" i="65" s="1"/>
  <c r="AP56" i="65"/>
  <c r="AP19" i="65" s="1"/>
  <c r="AO25" i="65"/>
  <c r="AP62" i="65"/>
  <c r="AP25" i="65" s="1"/>
  <c r="AQ62" i="65"/>
  <c r="AQ25" i="65" s="1"/>
  <c r="D16" i="56"/>
  <c r="H16" i="56" s="1"/>
  <c r="W69" i="63"/>
  <c r="V69" i="63"/>
  <c r="G69" i="63"/>
  <c r="H69" i="63"/>
  <c r="AF33" i="56"/>
  <c r="AF48" i="56"/>
  <c r="AG49" i="56" s="1"/>
  <c r="AI37" i="56"/>
  <c r="AJ37" i="56"/>
  <c r="H50" i="61"/>
  <c r="G50" i="61"/>
  <c r="AW22" i="56"/>
  <c r="AX22" i="56"/>
  <c r="D18" i="62"/>
  <c r="G18" i="62" s="1"/>
  <c r="D9" i="56"/>
  <c r="E8" i="56"/>
  <c r="E23" i="56"/>
  <c r="D17" i="62"/>
  <c r="G17" i="62" s="1"/>
  <c r="E21" i="63"/>
  <c r="D55" i="63"/>
  <c r="D13" i="62"/>
  <c r="G13" i="62" s="1"/>
  <c r="AI19" i="56"/>
  <c r="AJ19" i="56"/>
  <c r="H62" i="56"/>
  <c r="G62" i="56"/>
  <c r="D43" i="63"/>
  <c r="E9" i="63"/>
  <c r="D9" i="63" s="1"/>
  <c r="W9" i="63" s="1"/>
  <c r="D48" i="56"/>
  <c r="D33" i="56"/>
  <c r="G35" i="56"/>
  <c r="H35" i="56"/>
  <c r="AI64" i="56"/>
  <c r="AJ64" i="56"/>
  <c r="E8" i="62"/>
  <c r="E23" i="62"/>
  <c r="D9" i="62"/>
  <c r="G9" i="62" s="1"/>
  <c r="D17" i="56"/>
  <c r="H17" i="56" s="1"/>
  <c r="D20" i="62"/>
  <c r="G20" i="62" s="1"/>
  <c r="H75" i="63"/>
  <c r="V75" i="63"/>
  <c r="W75" i="63"/>
  <c r="G75" i="63"/>
  <c r="D12" i="62"/>
  <c r="G12" i="62" s="1"/>
  <c r="H52" i="61"/>
  <c r="G52" i="61"/>
  <c r="D14" i="62"/>
  <c r="G14" i="62" s="1"/>
  <c r="AP57" i="65"/>
  <c r="AP20" i="65" s="1"/>
  <c r="AO20" i="65"/>
  <c r="AQ57" i="65"/>
  <c r="AQ20" i="65" s="1"/>
  <c r="AW66" i="56"/>
  <c r="AX66" i="56"/>
  <c r="G45" i="56"/>
  <c r="H45" i="56"/>
  <c r="AP50" i="65"/>
  <c r="AP13" i="65" s="1"/>
  <c r="AQ50" i="65"/>
  <c r="AQ13" i="65" s="1"/>
  <c r="AO13" i="65"/>
  <c r="G49" i="61"/>
  <c r="H49" i="61"/>
  <c r="AW13" i="56"/>
  <c r="AX13" i="56"/>
  <c r="D15" i="62"/>
  <c r="G15" i="62" s="1"/>
  <c r="AX61" i="56"/>
  <c r="AW61" i="56"/>
  <c r="AO14" i="65"/>
  <c r="AP51" i="65"/>
  <c r="AP14" i="65" s="1"/>
  <c r="AQ51" i="65"/>
  <c r="AQ14" i="65" s="1"/>
  <c r="V57" i="61"/>
  <c r="W57" i="61"/>
  <c r="AT8" i="56"/>
  <c r="AT23" i="56"/>
  <c r="AX9" i="56"/>
  <c r="AW9" i="56"/>
  <c r="W10" i="61"/>
  <c r="H48" i="63"/>
  <c r="G48" i="63"/>
  <c r="V48" i="63"/>
  <c r="W48" i="63"/>
  <c r="H8" i="46"/>
  <c r="G8" i="46"/>
  <c r="AN10" i="17"/>
  <c r="AN25" i="17"/>
  <c r="AX23" i="55"/>
  <c r="AW23" i="55"/>
  <c r="AT24" i="55"/>
  <c r="AR83" i="17"/>
  <c r="AQ83" i="17" s="1"/>
  <c r="AU24" i="55"/>
  <c r="AO84" i="65"/>
  <c r="E11" i="72"/>
  <c r="G11" i="72" s="1"/>
  <c r="G9" i="72"/>
  <c r="W44" i="63"/>
  <c r="G44" i="63"/>
  <c r="H44" i="63"/>
  <c r="V44" i="63"/>
  <c r="U23" i="55"/>
  <c r="V23" i="55"/>
  <c r="R24" i="55"/>
  <c r="W14" i="61"/>
  <c r="V9" i="56"/>
  <c r="U9" i="56"/>
  <c r="R8" i="56"/>
  <c r="R23" i="56"/>
  <c r="AI11" i="65"/>
  <c r="AI26" i="65"/>
  <c r="G53" i="63"/>
  <c r="H53" i="63"/>
  <c r="W53" i="63"/>
  <c r="V53" i="63"/>
  <c r="G15" i="72"/>
  <c r="AV24" i="55"/>
  <c r="AP62" i="17"/>
  <c r="AI25" i="17"/>
  <c r="H46" i="63"/>
  <c r="G46" i="63"/>
  <c r="AI8" i="55"/>
  <c r="AJ8" i="55"/>
  <c r="AW8" i="55"/>
  <c r="AX8" i="55"/>
  <c r="V48" i="56"/>
  <c r="U48" i="56"/>
  <c r="T49" i="56"/>
  <c r="H74" i="61"/>
  <c r="W74" i="61"/>
  <c r="G74" i="61"/>
  <c r="V74" i="61"/>
  <c r="D67" i="61"/>
  <c r="D82" i="61"/>
  <c r="E83" i="61" s="1"/>
  <c r="S15" i="72"/>
  <c r="S74" i="56"/>
  <c r="V73" i="56"/>
  <c r="T74" i="56"/>
  <c r="U73" i="56"/>
  <c r="R74" i="56"/>
  <c r="O35" i="72"/>
  <c r="E35" i="72"/>
  <c r="F34" i="72"/>
  <c r="D35" i="72"/>
  <c r="P35" i="72"/>
  <c r="AN26" i="65"/>
  <c r="G56" i="63"/>
  <c r="H56" i="63"/>
  <c r="AQ16" i="65"/>
  <c r="AI15" i="56"/>
  <c r="AJ15" i="56"/>
  <c r="AF23" i="56"/>
  <c r="AF8" i="56"/>
  <c r="S24" i="55"/>
  <c r="D19" i="63"/>
  <c r="V15" i="31"/>
  <c r="L10" i="17"/>
  <c r="M10" i="17"/>
  <c r="L11" i="65"/>
  <c r="M11" i="65"/>
  <c r="W19" i="61"/>
  <c r="AQ91" i="65"/>
  <c r="AQ18" i="65" s="1"/>
  <c r="AP91" i="65"/>
  <c r="AP18" i="65" s="1"/>
  <c r="AO18" i="65"/>
  <c r="R12" i="72"/>
  <c r="AP84" i="65"/>
  <c r="AP47" i="17"/>
  <c r="AI23" i="55"/>
  <c r="AF24" i="55"/>
  <c r="AJ23" i="55"/>
  <c r="AH24" i="55"/>
  <c r="R28" i="72"/>
  <c r="R33" i="72"/>
  <c r="R32" i="72"/>
  <c r="R31" i="72"/>
  <c r="R29" i="72"/>
  <c r="R30" i="72"/>
  <c r="AP90" i="17"/>
  <c r="AQ90" i="17"/>
  <c r="AO83" i="17"/>
  <c r="AO98" i="17"/>
  <c r="AO17" i="17"/>
  <c r="V33" i="56"/>
  <c r="U33" i="56"/>
  <c r="W13" i="61"/>
  <c r="S49" i="56"/>
  <c r="D15" i="61"/>
  <c r="D74" i="63"/>
  <c r="E15" i="63"/>
  <c r="D15" i="63" s="1"/>
  <c r="E82" i="63"/>
  <c r="E67" i="63"/>
  <c r="Q11" i="72"/>
  <c r="R11" i="72" s="1"/>
  <c r="O13" i="72"/>
  <c r="V51" i="63"/>
  <c r="G51" i="63"/>
  <c r="W51" i="63"/>
  <c r="H51" i="63"/>
  <c r="R129" i="57"/>
  <c r="R114" i="57"/>
  <c r="Y9" i="57"/>
  <c r="Y24" i="57"/>
  <c r="F33" i="72"/>
  <c r="F27" i="72"/>
  <c r="F28" i="72"/>
  <c r="F30" i="72"/>
  <c r="F32" i="72"/>
  <c r="F31" i="72"/>
  <c r="G22" i="63"/>
  <c r="W22" i="63"/>
  <c r="H22" i="63"/>
  <c r="L25" i="17"/>
  <c r="M25" i="17"/>
  <c r="M26" i="65"/>
  <c r="L26" i="65"/>
  <c r="W17" i="61"/>
  <c r="R34" i="72"/>
  <c r="AR98" i="17"/>
  <c r="AQ98" i="17" s="1"/>
  <c r="AG24" i="55"/>
  <c r="V42" i="61"/>
  <c r="W42" i="61"/>
  <c r="V8" i="55"/>
  <c r="U8" i="55"/>
  <c r="D17" i="63"/>
  <c r="G17" i="63" s="1"/>
  <c r="AP16" i="65"/>
  <c r="G47" i="63"/>
  <c r="H47" i="63"/>
  <c r="V47" i="63"/>
  <c r="W47" i="63"/>
  <c r="W22" i="61"/>
  <c r="AI58" i="56"/>
  <c r="AJ58" i="56"/>
  <c r="E8" i="61"/>
  <c r="AU74" i="56" l="1"/>
  <c r="BG73" i="56"/>
  <c r="AG74" i="56"/>
  <c r="BF73" i="56"/>
  <c r="BH73" i="56" s="1"/>
  <c r="BF23" i="56"/>
  <c r="BH9" i="56"/>
  <c r="BH23" i="56" s="1"/>
  <c r="BG23" i="56"/>
  <c r="V58" i="56"/>
  <c r="X25" i="27"/>
  <c r="W25" i="27"/>
  <c r="U25" i="27"/>
  <c r="F54" i="32"/>
  <c r="C61" i="32"/>
  <c r="G54" i="32"/>
  <c r="V25" i="27"/>
  <c r="F60" i="32"/>
  <c r="G60" i="32"/>
  <c r="AA143" i="31"/>
  <c r="AA142" i="31" s="1"/>
  <c r="F9" i="32"/>
  <c r="C19" i="32"/>
  <c r="F19" i="32" s="1"/>
  <c r="G9" i="32"/>
  <c r="C42" i="32"/>
  <c r="G35" i="32"/>
  <c r="F35" i="32"/>
  <c r="D61" i="32"/>
  <c r="F61" i="32" s="1"/>
  <c r="E61" i="32"/>
  <c r="G41" i="32"/>
  <c r="E42" i="32"/>
  <c r="E19" i="32"/>
  <c r="F18" i="32"/>
  <c r="G18" i="32"/>
  <c r="F41" i="32"/>
  <c r="AC98" i="17"/>
  <c r="W127" i="31"/>
  <c r="W128" i="31" s="1"/>
  <c r="Y120" i="31"/>
  <c r="AA120" i="31" s="1"/>
  <c r="AA127" i="31" s="1"/>
  <c r="C53" i="31"/>
  <c r="F53" i="31" s="1"/>
  <c r="AW58" i="56"/>
  <c r="AJ73" i="56"/>
  <c r="G20" i="61"/>
  <c r="H20" i="61"/>
  <c r="H21" i="61"/>
  <c r="G21" i="61"/>
  <c r="G18" i="61"/>
  <c r="H18" i="61"/>
  <c r="G16" i="61"/>
  <c r="H16" i="61"/>
  <c r="H15" i="61"/>
  <c r="G15" i="61"/>
  <c r="AH74" i="56"/>
  <c r="AF74" i="56"/>
  <c r="AI73" i="56"/>
  <c r="S58" i="61"/>
  <c r="Y157" i="31"/>
  <c r="Y142" i="31"/>
  <c r="W157" i="31"/>
  <c r="W80" i="31"/>
  <c r="X96" i="31" s="1"/>
  <c r="Y81" i="31"/>
  <c r="Z127" i="31"/>
  <c r="Z112" i="31"/>
  <c r="AW73" i="56"/>
  <c r="X128" i="31"/>
  <c r="Z98" i="17"/>
  <c r="Z11" i="17"/>
  <c r="AA84" i="17"/>
  <c r="AA11" i="17" s="1"/>
  <c r="AB84" i="17"/>
  <c r="AB11" i="17" s="1"/>
  <c r="Z83" i="17"/>
  <c r="T18" i="17"/>
  <c r="S10" i="17"/>
  <c r="AB94" i="17"/>
  <c r="AB21" i="17" s="1"/>
  <c r="AA94" i="17"/>
  <c r="AA21" i="17" s="1"/>
  <c r="Z21" i="17"/>
  <c r="AB87" i="17"/>
  <c r="AB14" i="17" s="1"/>
  <c r="Z14" i="17"/>
  <c r="AA87" i="17"/>
  <c r="AA14" i="17" s="1"/>
  <c r="Z142" i="31"/>
  <c r="Z157" i="31"/>
  <c r="AB86" i="17"/>
  <c r="AB13" i="17" s="1"/>
  <c r="Z13" i="17"/>
  <c r="AA95" i="17"/>
  <c r="AA22" i="17" s="1"/>
  <c r="AB95" i="17"/>
  <c r="AB22" i="17" s="1"/>
  <c r="Z22" i="17"/>
  <c r="AU24" i="56"/>
  <c r="W142" i="31"/>
  <c r="X158" i="31" s="1"/>
  <c r="AB90" i="17"/>
  <c r="AB17" i="17" s="1"/>
  <c r="AA90" i="17"/>
  <c r="AA17" i="17" s="1"/>
  <c r="Z17" i="17"/>
  <c r="Y18" i="17"/>
  <c r="Z55" i="17"/>
  <c r="S25" i="17"/>
  <c r="S24" i="56"/>
  <c r="E16" i="72"/>
  <c r="F16" i="72" s="1"/>
  <c r="H20" i="63"/>
  <c r="AG24" i="56"/>
  <c r="G22" i="56"/>
  <c r="AX73" i="56"/>
  <c r="W18" i="63"/>
  <c r="AT74" i="56"/>
  <c r="F29" i="11"/>
  <c r="G29" i="11"/>
  <c r="G42" i="61"/>
  <c r="E58" i="61"/>
  <c r="H57" i="61"/>
  <c r="D58" i="61"/>
  <c r="G57" i="61"/>
  <c r="F58" i="61"/>
  <c r="BM1039" i="14"/>
  <c r="W20" i="63"/>
  <c r="T50" i="31"/>
  <c r="T56" i="31"/>
  <c r="S53" i="31"/>
  <c r="W53" i="31" s="1"/>
  <c r="G19" i="56"/>
  <c r="G11" i="56"/>
  <c r="BL1033" i="14"/>
  <c r="CD547" i="14"/>
  <c r="CB1041" i="14"/>
  <c r="CD513" i="14"/>
  <c r="CB1040" i="14"/>
  <c r="BD91" i="65"/>
  <c r="AX18" i="65"/>
  <c r="AZ18" i="65" s="1"/>
  <c r="AX84" i="65"/>
  <c r="AZ91" i="65"/>
  <c r="AX99" i="65"/>
  <c r="BW1041" i="14"/>
  <c r="BY547" i="14"/>
  <c r="BY1041" i="14" s="1"/>
  <c r="CD1037" i="14"/>
  <c r="BW1040" i="14"/>
  <c r="BY513" i="14"/>
  <c r="BY1040" i="14" s="1"/>
  <c r="BW1037" i="14"/>
  <c r="G14" i="56"/>
  <c r="G15" i="56"/>
  <c r="AV74" i="56"/>
  <c r="U58" i="61"/>
  <c r="E23" i="63"/>
  <c r="H9" i="63"/>
  <c r="AO25" i="17"/>
  <c r="V9" i="63"/>
  <c r="F11" i="72"/>
  <c r="G9" i="63"/>
  <c r="AP83" i="17"/>
  <c r="AO11" i="65"/>
  <c r="AO26" i="65"/>
  <c r="D57" i="63"/>
  <c r="E58" i="63" s="1"/>
  <c r="D42" i="63"/>
  <c r="G42" i="63" s="1"/>
  <c r="AP17" i="17"/>
  <c r="Q16" i="72"/>
  <c r="S16" i="72" s="1"/>
  <c r="G18" i="56"/>
  <c r="R14" i="72"/>
  <c r="AQ17" i="17"/>
  <c r="D25" i="27"/>
  <c r="W11" i="63"/>
  <c r="H18" i="63"/>
  <c r="G25" i="27"/>
  <c r="H25" i="27"/>
  <c r="G11" i="63"/>
  <c r="AO10" i="17"/>
  <c r="C25" i="27"/>
  <c r="G58" i="56"/>
  <c r="E25" i="27"/>
  <c r="D23" i="61"/>
  <c r="H23" i="61" s="1"/>
  <c r="G17" i="56"/>
  <c r="G12" i="56"/>
  <c r="CE1039" i="14"/>
  <c r="BF20" i="65"/>
  <c r="BH57" i="65"/>
  <c r="BH20" i="65" s="1"/>
  <c r="BV83" i="17"/>
  <c r="BV98" i="17"/>
  <c r="BW52" i="17"/>
  <c r="BW15" i="17" s="1"/>
  <c r="BV52" i="17"/>
  <c r="BV15" i="17" s="1"/>
  <c r="BW51" i="17"/>
  <c r="BW14" i="17" s="1"/>
  <c r="BV51" i="17"/>
  <c r="BV14" i="17" s="1"/>
  <c r="BW55" i="17"/>
  <c r="BW18" i="17" s="1"/>
  <c r="BU18" i="17"/>
  <c r="BV55" i="17"/>
  <c r="BV18" i="17" s="1"/>
  <c r="BV54" i="17"/>
  <c r="BV17" i="17" s="1"/>
  <c r="BW54" i="17"/>
  <c r="BW17" i="17" s="1"/>
  <c r="BU17" i="17"/>
  <c r="CF1037" i="14"/>
  <c r="BW49" i="17"/>
  <c r="BW12" i="17" s="1"/>
  <c r="BV49" i="17"/>
  <c r="BV12" i="17" s="1"/>
  <c r="BU12" i="17"/>
  <c r="BG55" i="65"/>
  <c r="BH55" i="65"/>
  <c r="BU19" i="17"/>
  <c r="BW56" i="17"/>
  <c r="BW19" i="17" s="1"/>
  <c r="BV56" i="17"/>
  <c r="BV19" i="17" s="1"/>
  <c r="BF19" i="65"/>
  <c r="BH56" i="65"/>
  <c r="BH19" i="65" s="1"/>
  <c r="BG56" i="65"/>
  <c r="BG19" i="65" s="1"/>
  <c r="BF24" i="65"/>
  <c r="BG61" i="65"/>
  <c r="BG24" i="65" s="1"/>
  <c r="BH61" i="65"/>
  <c r="BH24" i="65" s="1"/>
  <c r="BF15" i="65"/>
  <c r="BH52" i="65"/>
  <c r="BH15" i="65" s="1"/>
  <c r="BG52" i="65"/>
  <c r="BG15" i="65" s="1"/>
  <c r="BU22" i="17"/>
  <c r="BW59" i="17"/>
  <c r="BW22" i="17" s="1"/>
  <c r="BV59" i="17"/>
  <c r="BV22" i="17" s="1"/>
  <c r="BH51" i="65"/>
  <c r="BH14" i="65" s="1"/>
  <c r="BF14" i="65"/>
  <c r="BG51" i="65"/>
  <c r="BG14" i="65" s="1"/>
  <c r="BH58" i="65"/>
  <c r="BH21" i="65" s="1"/>
  <c r="BF21" i="65"/>
  <c r="BG58" i="65"/>
  <c r="BG21" i="65" s="1"/>
  <c r="BF12" i="65"/>
  <c r="BG49" i="65"/>
  <c r="BH49" i="65"/>
  <c r="BF23" i="65"/>
  <c r="BG60" i="65"/>
  <c r="BG23" i="65" s="1"/>
  <c r="BH60" i="65"/>
  <c r="BH23" i="65" s="1"/>
  <c r="BG85" i="65"/>
  <c r="BH85" i="65"/>
  <c r="BG53" i="65"/>
  <c r="BG16" i="65" s="1"/>
  <c r="BF16" i="65"/>
  <c r="BH53" i="65"/>
  <c r="BH16" i="65" s="1"/>
  <c r="BG62" i="65"/>
  <c r="BG25" i="65" s="1"/>
  <c r="BF25" i="65"/>
  <c r="BH62" i="65"/>
  <c r="BH25" i="65" s="1"/>
  <c r="BU13" i="17"/>
  <c r="BW50" i="17"/>
  <c r="BW13" i="17" s="1"/>
  <c r="BV50" i="17"/>
  <c r="BV13" i="17" s="1"/>
  <c r="BW84" i="17"/>
  <c r="BU83" i="17"/>
  <c r="BV84" i="17"/>
  <c r="BU98" i="17"/>
  <c r="BV57" i="17"/>
  <c r="BV20" i="17" s="1"/>
  <c r="BU20" i="17"/>
  <c r="BW57" i="17"/>
  <c r="BW20" i="17" s="1"/>
  <c r="BU21" i="17"/>
  <c r="BW58" i="17"/>
  <c r="BW21" i="17" s="1"/>
  <c r="BV58" i="17"/>
  <c r="BV21" i="17" s="1"/>
  <c r="BG50" i="65"/>
  <c r="BG13" i="65" s="1"/>
  <c r="BF13" i="65"/>
  <c r="BH50" i="65"/>
  <c r="BH13" i="65" s="1"/>
  <c r="BG59" i="65"/>
  <c r="BG22" i="65" s="1"/>
  <c r="BH59" i="65"/>
  <c r="BH22" i="65" s="1"/>
  <c r="BF22" i="65"/>
  <c r="BW48" i="17"/>
  <c r="BV48" i="17"/>
  <c r="BU11" i="17"/>
  <c r="BW61" i="17"/>
  <c r="BW24" i="17" s="1"/>
  <c r="BU24" i="17"/>
  <c r="BV61" i="17"/>
  <c r="BV24" i="17" s="1"/>
  <c r="BV60" i="17"/>
  <c r="BV23" i="17" s="1"/>
  <c r="BW60" i="17"/>
  <c r="BW23" i="17" s="1"/>
  <c r="BU23" i="17"/>
  <c r="V9" i="62"/>
  <c r="W9" i="62"/>
  <c r="H9" i="62"/>
  <c r="D8" i="62"/>
  <c r="G8" i="62" s="1"/>
  <c r="D23" i="62"/>
  <c r="H33" i="56"/>
  <c r="G33" i="56"/>
  <c r="AI33" i="56"/>
  <c r="AJ33" i="56"/>
  <c r="W20" i="61"/>
  <c r="V52" i="63"/>
  <c r="G52" i="63"/>
  <c r="H52" i="63"/>
  <c r="W52" i="63"/>
  <c r="F25" i="27"/>
  <c r="H67" i="62"/>
  <c r="W67" i="62"/>
  <c r="G67" i="62"/>
  <c r="V67" i="62"/>
  <c r="W18" i="61"/>
  <c r="G45" i="63"/>
  <c r="H45" i="63"/>
  <c r="W45" i="63"/>
  <c r="V45" i="63"/>
  <c r="H20" i="62"/>
  <c r="W20" i="62"/>
  <c r="E49" i="56"/>
  <c r="G48" i="56"/>
  <c r="D49" i="56"/>
  <c r="H48" i="56"/>
  <c r="F49" i="56"/>
  <c r="W13" i="62"/>
  <c r="H13" i="62"/>
  <c r="H17" i="62"/>
  <c r="W17" i="62"/>
  <c r="H9" i="56"/>
  <c r="D23" i="56"/>
  <c r="D8" i="56"/>
  <c r="W54" i="63"/>
  <c r="H54" i="63"/>
  <c r="V54" i="63"/>
  <c r="G54" i="63"/>
  <c r="V55" i="63"/>
  <c r="H55" i="63"/>
  <c r="G55" i="63"/>
  <c r="W55" i="63"/>
  <c r="W21" i="61"/>
  <c r="G57" i="62"/>
  <c r="U58" i="62"/>
  <c r="T58" i="62"/>
  <c r="S58" i="62"/>
  <c r="D58" i="62"/>
  <c r="V57" i="62"/>
  <c r="H57" i="62"/>
  <c r="F58" i="62"/>
  <c r="W57" i="62"/>
  <c r="D16" i="63"/>
  <c r="G16" i="63" s="1"/>
  <c r="G73" i="56"/>
  <c r="F74" i="56"/>
  <c r="H73" i="56"/>
  <c r="D74" i="56"/>
  <c r="AP10" i="17"/>
  <c r="H15" i="62"/>
  <c r="W15" i="62"/>
  <c r="H14" i="62"/>
  <c r="W14" i="62"/>
  <c r="H12" i="62"/>
  <c r="W12" i="62"/>
  <c r="V43" i="63"/>
  <c r="G43" i="63"/>
  <c r="H43" i="63"/>
  <c r="W43" i="63"/>
  <c r="D21" i="63"/>
  <c r="G9" i="56"/>
  <c r="W18" i="62"/>
  <c r="H18" i="62"/>
  <c r="AJ48" i="56"/>
  <c r="AI48" i="56"/>
  <c r="AF49" i="56"/>
  <c r="AH49" i="56"/>
  <c r="G16" i="56"/>
  <c r="G20" i="56"/>
  <c r="H16" i="62"/>
  <c r="W16" i="62"/>
  <c r="AP63" i="65"/>
  <c r="G42" i="62"/>
  <c r="H42" i="62"/>
  <c r="V42" i="62"/>
  <c r="W42" i="62"/>
  <c r="H50" i="63"/>
  <c r="G50" i="63"/>
  <c r="G13" i="56"/>
  <c r="G82" i="62"/>
  <c r="H82" i="62"/>
  <c r="S83" i="62"/>
  <c r="W82" i="62"/>
  <c r="D83" i="62"/>
  <c r="T83" i="62"/>
  <c r="V82" i="62"/>
  <c r="U83" i="62"/>
  <c r="F83" i="62"/>
  <c r="E83" i="62"/>
  <c r="W16" i="61"/>
  <c r="G15" i="63"/>
  <c r="W15" i="63"/>
  <c r="H15" i="63"/>
  <c r="H19" i="63"/>
  <c r="W19" i="63"/>
  <c r="G82" i="61"/>
  <c r="S83" i="61"/>
  <c r="D83" i="61"/>
  <c r="W82" i="61"/>
  <c r="F83" i="61"/>
  <c r="H82" i="61"/>
  <c r="U83" i="61"/>
  <c r="V82" i="61"/>
  <c r="T83" i="61"/>
  <c r="W42" i="63"/>
  <c r="V42" i="63"/>
  <c r="H12" i="63"/>
  <c r="W12" i="63"/>
  <c r="D8" i="61"/>
  <c r="G8" i="61" s="1"/>
  <c r="AW8" i="56"/>
  <c r="AX8" i="56"/>
  <c r="V57" i="63"/>
  <c r="W57" i="63"/>
  <c r="G10" i="63"/>
  <c r="AP98" i="17"/>
  <c r="Q13" i="72"/>
  <c r="R13" i="72" s="1"/>
  <c r="S11" i="72"/>
  <c r="H74" i="63"/>
  <c r="V74" i="63"/>
  <c r="W74" i="63"/>
  <c r="G74" i="63"/>
  <c r="D67" i="63"/>
  <c r="D82" i="63"/>
  <c r="W67" i="61"/>
  <c r="H67" i="61"/>
  <c r="V67" i="61"/>
  <c r="G67" i="61"/>
  <c r="AR25" i="17"/>
  <c r="AQ25" i="17" s="1"/>
  <c r="AR26" i="65"/>
  <c r="AQ26" i="65" s="1"/>
  <c r="R24" i="56"/>
  <c r="T24" i="56"/>
  <c r="V23" i="56"/>
  <c r="U23" i="56"/>
  <c r="G12" i="63"/>
  <c r="E8" i="63"/>
  <c r="H14" i="63"/>
  <c r="W14" i="63"/>
  <c r="AI8" i="56"/>
  <c r="AJ8" i="56"/>
  <c r="AR11" i="65"/>
  <c r="AQ11" i="65" s="1"/>
  <c r="U8" i="56"/>
  <c r="V8" i="56"/>
  <c r="W17" i="63"/>
  <c r="H17" i="63"/>
  <c r="W10" i="63"/>
  <c r="H10" i="63"/>
  <c r="O17" i="72"/>
  <c r="W15" i="61"/>
  <c r="G19" i="63"/>
  <c r="AF24" i="56"/>
  <c r="AJ23" i="56"/>
  <c r="AI23" i="56"/>
  <c r="AH24" i="56"/>
  <c r="W13" i="63"/>
  <c r="H13" i="63"/>
  <c r="AT24" i="56"/>
  <c r="AW23" i="56"/>
  <c r="AX23" i="56"/>
  <c r="AV24" i="56"/>
  <c r="G61" i="32" l="1"/>
  <c r="BY1039" i="14"/>
  <c r="AA157" i="31"/>
  <c r="AA158" i="31" s="1"/>
  <c r="G19" i="32"/>
  <c r="G16" i="72"/>
  <c r="E17" i="72"/>
  <c r="D17" i="72"/>
  <c r="C17" i="72"/>
  <c r="G53" i="31"/>
  <c r="Y127" i="31"/>
  <c r="Y112" i="31"/>
  <c r="Z128" i="31" s="1"/>
  <c r="AA112" i="31"/>
  <c r="AA128" i="31" s="1"/>
  <c r="Y158" i="31"/>
  <c r="W96" i="31"/>
  <c r="Z158" i="31"/>
  <c r="W158" i="31"/>
  <c r="AA81" i="31"/>
  <c r="Y95" i="31"/>
  <c r="Y80" i="31"/>
  <c r="Z96" i="31" s="1"/>
  <c r="AB83" i="17"/>
  <c r="AA83" i="17"/>
  <c r="AB98" i="17"/>
  <c r="AA98" i="17"/>
  <c r="AB55" i="17"/>
  <c r="AB18" i="17" s="1"/>
  <c r="AA55" i="17"/>
  <c r="AA18" i="17" s="1"/>
  <c r="Z18" i="17"/>
  <c r="U24" i="61"/>
  <c r="CB1039" i="14"/>
  <c r="G57" i="63"/>
  <c r="U58" i="63"/>
  <c r="G23" i="61"/>
  <c r="T58" i="63"/>
  <c r="E24" i="61"/>
  <c r="H57" i="63"/>
  <c r="H42" i="63"/>
  <c r="W23" i="61"/>
  <c r="S24" i="61"/>
  <c r="T24" i="61"/>
  <c r="D24" i="61"/>
  <c r="F24" i="61"/>
  <c r="BW1039" i="14"/>
  <c r="R16" i="72"/>
  <c r="F58" i="63"/>
  <c r="S58" i="63"/>
  <c r="V23" i="61"/>
  <c r="CF513" i="14"/>
  <c r="CF1040" i="14" s="1"/>
  <c r="CD1040" i="14"/>
  <c r="CB953" i="14"/>
  <c r="BW953" i="14"/>
  <c r="BM1033" i="14"/>
  <c r="BY1037" i="14"/>
  <c r="D58" i="63"/>
  <c r="BD84" i="65"/>
  <c r="BF91" i="65"/>
  <c r="BD18" i="65"/>
  <c r="BD99" i="65"/>
  <c r="CD1041" i="14"/>
  <c r="CF547" i="14"/>
  <c r="BI91" i="65"/>
  <c r="BI18" i="65" s="1"/>
  <c r="AZ99" i="65"/>
  <c r="AZ84" i="65"/>
  <c r="V53" i="31"/>
  <c r="S56" i="31"/>
  <c r="V56" i="31" s="1"/>
  <c r="S50" i="31"/>
  <c r="W50" i="31" s="1"/>
  <c r="D8" i="63"/>
  <c r="W8" i="63" s="1"/>
  <c r="BV11" i="17"/>
  <c r="BH12" i="65"/>
  <c r="BW11" i="17"/>
  <c r="BG12" i="65"/>
  <c r="H21" i="63"/>
  <c r="W21" i="63"/>
  <c r="H16" i="63"/>
  <c r="W16" i="63"/>
  <c r="G8" i="56"/>
  <c r="H8" i="56"/>
  <c r="D24" i="62"/>
  <c r="V23" i="62"/>
  <c r="G23" i="62"/>
  <c r="T24" i="62"/>
  <c r="F24" i="62"/>
  <c r="E24" i="62"/>
  <c r="W23" i="62"/>
  <c r="H23" i="62"/>
  <c r="U24" i="62"/>
  <c r="S24" i="62"/>
  <c r="G21" i="63"/>
  <c r="G23" i="56"/>
  <c r="H23" i="56"/>
  <c r="D24" i="56"/>
  <c r="E24" i="56"/>
  <c r="F24" i="56"/>
  <c r="H8" i="62"/>
  <c r="W8" i="62"/>
  <c r="V8" i="62"/>
  <c r="D23" i="63"/>
  <c r="V67" i="63"/>
  <c r="W67" i="63"/>
  <c r="H67" i="63"/>
  <c r="G67" i="63"/>
  <c r="AP25" i="17"/>
  <c r="V8" i="61"/>
  <c r="H8" i="61"/>
  <c r="W8" i="61"/>
  <c r="AP11" i="65"/>
  <c r="Q17" i="72"/>
  <c r="S17" i="72" s="1"/>
  <c r="S13" i="72"/>
  <c r="AP26" i="65"/>
  <c r="E83" i="63"/>
  <c r="U83" i="63"/>
  <c r="D83" i="63"/>
  <c r="T83" i="63"/>
  <c r="F83" i="63"/>
  <c r="H82" i="63"/>
  <c r="W82" i="63"/>
  <c r="S83" i="63"/>
  <c r="V82" i="63"/>
  <c r="G82" i="63"/>
  <c r="Y128" i="31" l="1"/>
  <c r="Y96" i="31"/>
  <c r="AA80" i="31"/>
  <c r="AA95" i="31"/>
  <c r="V8" i="63"/>
  <c r="CF1041" i="14"/>
  <c r="CF1039" i="14" s="1"/>
  <c r="BH91" i="65"/>
  <c r="BH18" i="65" s="1"/>
  <c r="BG91" i="65"/>
  <c r="BG18" i="65" s="1"/>
  <c r="BF99" i="65"/>
  <c r="BF18" i="65"/>
  <c r="BF84" i="65"/>
  <c r="S57" i="31"/>
  <c r="U57" i="31"/>
  <c r="W56" i="31"/>
  <c r="BI99" i="65"/>
  <c r="BH99" i="65" s="1"/>
  <c r="V50" i="31"/>
  <c r="BY953" i="14"/>
  <c r="BY1033" i="14" s="1"/>
  <c r="BW1033" i="14"/>
  <c r="H8" i="63"/>
  <c r="BI84" i="65"/>
  <c r="BH84" i="65" s="1"/>
  <c r="T57" i="31"/>
  <c r="CD953" i="14"/>
  <c r="CB1033" i="14"/>
  <c r="CD1039" i="14"/>
  <c r="G8" i="63"/>
  <c r="U24" i="63"/>
  <c r="D24" i="63"/>
  <c r="G23" i="63"/>
  <c r="T24" i="63"/>
  <c r="W23" i="63"/>
  <c r="E24" i="63"/>
  <c r="H23" i="63"/>
  <c r="S24" i="63"/>
  <c r="V23" i="63"/>
  <c r="F24" i="63"/>
  <c r="R17" i="72"/>
  <c r="AN1031" i="14"/>
  <c r="AN1032" i="14"/>
  <c r="AN12" i="14"/>
  <c r="BD1031" i="14"/>
  <c r="W84" i="57"/>
  <c r="AN1036" i="14"/>
  <c r="AN1035" i="14" s="1"/>
  <c r="BD1036" i="14"/>
  <c r="BD1035" i="14" s="1"/>
  <c r="R53" i="17"/>
  <c r="AA96" i="31" l="1"/>
  <c r="BG84" i="65"/>
  <c r="BF1036" i="14"/>
  <c r="BF1035" i="14" s="1"/>
  <c r="BG99" i="65"/>
  <c r="CF953" i="14"/>
  <c r="CF1033" i="14" s="1"/>
  <c r="CD1033" i="14"/>
  <c r="R47" i="17"/>
  <c r="R16" i="17"/>
  <c r="R62" i="17"/>
  <c r="T53" i="17"/>
  <c r="BF1031" i="14"/>
  <c r="D51" i="31"/>
  <c r="C118" i="31"/>
  <c r="C8" i="31"/>
  <c r="BF1032" i="14"/>
  <c r="C84" i="57"/>
  <c r="C86" i="31"/>
  <c r="BF12" i="14"/>
  <c r="D32" i="31"/>
  <c r="BD1032" i="14"/>
  <c r="R54" i="65"/>
  <c r="BD12" i="14"/>
  <c r="L31" i="31" l="1"/>
  <c r="T31" i="31"/>
  <c r="W93" i="57"/>
  <c r="W78" i="57"/>
  <c r="L30" i="31"/>
  <c r="L35" i="31"/>
  <c r="R63" i="65"/>
  <c r="T54" i="65"/>
  <c r="R48" i="65"/>
  <c r="R17" i="65"/>
  <c r="D56" i="31"/>
  <c r="D50" i="31"/>
  <c r="C78" i="57"/>
  <c r="C93" i="57"/>
  <c r="E33" i="55"/>
  <c r="E14" i="55"/>
  <c r="C80" i="31"/>
  <c r="M86" i="31"/>
  <c r="C95" i="31"/>
  <c r="C10" i="31"/>
  <c r="S10" i="31"/>
  <c r="R25" i="17"/>
  <c r="T16" i="17"/>
  <c r="R10" i="17"/>
  <c r="D37" i="31"/>
  <c r="D30" i="31"/>
  <c r="M118" i="31"/>
  <c r="C112" i="31"/>
  <c r="C127" i="31"/>
  <c r="T47" i="17"/>
  <c r="T62" i="17"/>
  <c r="T30" i="31" l="1"/>
  <c r="T33" i="31"/>
  <c r="BN1031" i="14"/>
  <c r="BN53" i="17"/>
  <c r="AY54" i="65"/>
  <c r="BN1036" i="14"/>
  <c r="BN1035" i="14" s="1"/>
  <c r="BN12" i="14"/>
  <c r="BN1032" i="14"/>
  <c r="R26" i="65"/>
  <c r="R11" i="65"/>
  <c r="T17" i="65"/>
  <c r="M127" i="31"/>
  <c r="M112" i="31"/>
  <c r="E23" i="55"/>
  <c r="E8" i="55"/>
  <c r="T48" i="65"/>
  <c r="T63" i="65"/>
  <c r="C15" i="31"/>
  <c r="M80" i="31"/>
  <c r="M95" i="31"/>
  <c r="T10" i="17"/>
  <c r="T25" i="17"/>
  <c r="S12" i="31"/>
  <c r="AY17" i="65" l="1"/>
  <c r="AY63" i="65"/>
  <c r="AY48" i="65"/>
  <c r="BN16" i="17"/>
  <c r="BN47" i="17"/>
  <c r="BN62" i="17"/>
  <c r="T11" i="65"/>
  <c r="T26" i="65"/>
  <c r="S16" i="31"/>
  <c r="S18" i="31"/>
  <c r="BN10" i="17" l="1"/>
  <c r="BN25" i="17"/>
  <c r="AY11" i="65"/>
  <c r="AY26" i="65"/>
  <c r="AY1031" i="14"/>
  <c r="AY1032" i="14"/>
  <c r="AY12" i="14"/>
  <c r="AX1032" i="14"/>
  <c r="AX12" i="14"/>
  <c r="AX1031" i="14"/>
  <c r="AX1036" i="14"/>
  <c r="AX1035" i="14" s="1"/>
  <c r="AY1036" i="14"/>
  <c r="AY1035" i="14" s="1"/>
  <c r="BP1032" i="14"/>
  <c r="BG12" i="14" l="1"/>
  <c r="BK1032" i="14"/>
  <c r="BK1036" i="14"/>
  <c r="BK1035" i="14" s="1"/>
  <c r="BK1031" i="14"/>
  <c r="BK12" i="14"/>
  <c r="V53" i="17"/>
  <c r="BO12" i="14"/>
  <c r="BO1032" i="14"/>
  <c r="BP1031" i="14"/>
  <c r="BP12" i="14"/>
  <c r="BG1032" i="14"/>
  <c r="BH12" i="14"/>
  <c r="D84" i="57"/>
  <c r="U54" i="65"/>
  <c r="BP1036" i="14"/>
  <c r="BP1035" i="14" s="1"/>
  <c r="BO1036" i="14"/>
  <c r="BO1035" i="14" s="1"/>
  <c r="BG1031" i="14"/>
  <c r="BH1032" i="14"/>
  <c r="BH1036" i="14"/>
  <c r="BH1035" i="14" s="1"/>
  <c r="V54" i="65"/>
  <c r="BG1036" i="14"/>
  <c r="BG1035" i="14" s="1"/>
  <c r="U53" i="17"/>
  <c r="BH1031" i="14"/>
  <c r="X84" i="57" l="1"/>
  <c r="D118" i="31"/>
  <c r="D127" i="31" s="1"/>
  <c r="D8" i="31"/>
  <c r="BV1036" i="14"/>
  <c r="BV1035" i="14" s="1"/>
  <c r="BV1032" i="14"/>
  <c r="BV1031" i="14"/>
  <c r="BV12" i="14"/>
  <c r="BQ53" i="17"/>
  <c r="BB54" i="65"/>
  <c r="V47" i="17"/>
  <c r="V16" i="17"/>
  <c r="Y53" i="17"/>
  <c r="V62" i="17"/>
  <c r="D78" i="57"/>
  <c r="I74" i="57" s="1"/>
  <c r="D93" i="57"/>
  <c r="E84" i="57"/>
  <c r="BJ1031" i="14"/>
  <c r="U48" i="65"/>
  <c r="X54" i="65"/>
  <c r="U63" i="65"/>
  <c r="W54" i="65"/>
  <c r="U17" i="65"/>
  <c r="E51" i="31"/>
  <c r="D86" i="31"/>
  <c r="BI1036" i="14"/>
  <c r="BI1035" i="14" s="1"/>
  <c r="BO1031" i="14"/>
  <c r="BI1032" i="14"/>
  <c r="BJ1032" i="14"/>
  <c r="U16" i="17"/>
  <c r="U47" i="17"/>
  <c r="X53" i="17"/>
  <c r="W53" i="17"/>
  <c r="U62" i="17"/>
  <c r="V17" i="65"/>
  <c r="V63" i="65"/>
  <c r="Y54" i="65"/>
  <c r="V48" i="65"/>
  <c r="BU12" i="14"/>
  <c r="BU1031" i="14"/>
  <c r="BU1032" i="14"/>
  <c r="BU1036" i="14"/>
  <c r="BU1035" i="14" s="1"/>
  <c r="BP53" i="17"/>
  <c r="BA54" i="65"/>
  <c r="E32" i="31"/>
  <c r="BI12" i="14"/>
  <c r="BI1031" i="14"/>
  <c r="BJ12" i="14"/>
  <c r="BJ1036" i="14"/>
  <c r="BJ1035" i="14" s="1"/>
  <c r="M31" i="31" l="1"/>
  <c r="M35" i="31" s="1"/>
  <c r="U31" i="31"/>
  <c r="T10" i="31"/>
  <c r="S11" i="28"/>
  <c r="S10" i="28" s="1"/>
  <c r="S9" i="28" s="1"/>
  <c r="D10" i="31"/>
  <c r="D15" i="31" s="1"/>
  <c r="N118" i="31"/>
  <c r="D112" i="31"/>
  <c r="C128" i="31" s="1"/>
  <c r="X78" i="57"/>
  <c r="X93" i="57"/>
  <c r="Y84" i="57"/>
  <c r="M30" i="31"/>
  <c r="E8" i="31"/>
  <c r="F8" i="31" s="1"/>
  <c r="U10" i="17"/>
  <c r="U25" i="17"/>
  <c r="C51" i="31"/>
  <c r="E56" i="31"/>
  <c r="E50" i="31"/>
  <c r="BB48" i="65"/>
  <c r="BB17" i="65"/>
  <c r="BE54" i="65"/>
  <c r="BB63" i="65"/>
  <c r="CC1031" i="14"/>
  <c r="CC1036" i="14"/>
  <c r="CC1035" i="14" s="1"/>
  <c r="CC12" i="14"/>
  <c r="CC1032" i="14"/>
  <c r="E37" i="31"/>
  <c r="E30" i="31"/>
  <c r="C32" i="31"/>
  <c r="Y48" i="65"/>
  <c r="Y63" i="65"/>
  <c r="Y17" i="65"/>
  <c r="W47" i="17"/>
  <c r="AC47" i="17" s="1"/>
  <c r="AC53" i="17"/>
  <c r="AC16" i="17" s="1"/>
  <c r="W16" i="17"/>
  <c r="W62" i="17"/>
  <c r="AC62" i="17" s="1"/>
  <c r="BL1036" i="14"/>
  <c r="BL1035" i="14" s="1"/>
  <c r="BL12" i="14"/>
  <c r="BL1031" i="14"/>
  <c r="BL1032" i="14"/>
  <c r="Z54" i="65"/>
  <c r="X48" i="65"/>
  <c r="X17" i="65"/>
  <c r="X63" i="65"/>
  <c r="E78" i="57"/>
  <c r="R84" i="57"/>
  <c r="E93" i="57"/>
  <c r="U10" i="31"/>
  <c r="T12" i="31"/>
  <c r="T18" i="31" s="1"/>
  <c r="Y47" i="17"/>
  <c r="Y16" i="17"/>
  <c r="Y62" i="17"/>
  <c r="BX1036" i="14"/>
  <c r="BX1035" i="14" s="1"/>
  <c r="BX1031" i="14"/>
  <c r="BX12" i="14"/>
  <c r="BX1032" i="14"/>
  <c r="BA63" i="65"/>
  <c r="BA48" i="65"/>
  <c r="BA17" i="65"/>
  <c r="BC54" i="65"/>
  <c r="X16" i="17"/>
  <c r="X47" i="17"/>
  <c r="X62" i="17"/>
  <c r="Z53" i="17"/>
  <c r="U11" i="65"/>
  <c r="U26" i="65"/>
  <c r="V25" i="17"/>
  <c r="V10" i="17"/>
  <c r="BQ62" i="17"/>
  <c r="BQ47" i="17"/>
  <c r="BQ16" i="17"/>
  <c r="BT53" i="17"/>
  <c r="N127" i="31"/>
  <c r="N112" i="31"/>
  <c r="M128" i="31" s="1"/>
  <c r="O118" i="31"/>
  <c r="BP62" i="17"/>
  <c r="BP47" i="17"/>
  <c r="BR53" i="17"/>
  <c r="BP16" i="17"/>
  <c r="V11" i="65"/>
  <c r="V26" i="65"/>
  <c r="F48" i="55"/>
  <c r="D39" i="55"/>
  <c r="F33" i="55"/>
  <c r="I33" i="55" s="1"/>
  <c r="F14" i="55"/>
  <c r="D80" i="31"/>
  <c r="C96" i="31" s="1"/>
  <c r="N86" i="31"/>
  <c r="D95" i="31"/>
  <c r="AC54" i="65"/>
  <c r="AC17" i="65" s="1"/>
  <c r="W63" i="65"/>
  <c r="AC63" i="65" s="1"/>
  <c r="W48" i="65"/>
  <c r="AC48" i="65" s="1"/>
  <c r="W17" i="65"/>
  <c r="G8" i="31"/>
  <c r="U30" i="31" l="1"/>
  <c r="U33" i="31"/>
  <c r="K31" i="31"/>
  <c r="S31" i="31"/>
  <c r="D128" i="31"/>
  <c r="AL84" i="57"/>
  <c r="Y78" i="57"/>
  <c r="Y93" i="57"/>
  <c r="G32" i="31"/>
  <c r="E10" i="31"/>
  <c r="E15" i="31" s="1"/>
  <c r="F15" i="31" s="1"/>
  <c r="BB26" i="65"/>
  <c r="BB11" i="65"/>
  <c r="F51" i="31"/>
  <c r="C56" i="31"/>
  <c r="E57" i="31" s="1"/>
  <c r="C50" i="31"/>
  <c r="F50" i="31" s="1"/>
  <c r="W25" i="17"/>
  <c r="W10" i="17"/>
  <c r="BE17" i="65"/>
  <c r="BE48" i="65"/>
  <c r="BE63" i="65"/>
  <c r="D14" i="55"/>
  <c r="F23" i="55"/>
  <c r="F8" i="55"/>
  <c r="N128" i="31"/>
  <c r="BA11" i="65"/>
  <c r="BA26" i="65"/>
  <c r="U12" i="31"/>
  <c r="V10" i="31"/>
  <c r="AA54" i="65"/>
  <c r="AA17" i="65" s="1"/>
  <c r="Z48" i="65"/>
  <c r="AB54" i="65"/>
  <c r="AB17" i="65" s="1"/>
  <c r="Z63" i="65"/>
  <c r="Z17" i="65"/>
  <c r="W11" i="65"/>
  <c r="W26" i="65"/>
  <c r="D96" i="31"/>
  <c r="BT62" i="17"/>
  <c r="BT16" i="17"/>
  <c r="BT47" i="17"/>
  <c r="Y25" i="17"/>
  <c r="Y10" i="17"/>
  <c r="W10" i="31"/>
  <c r="BM12" i="14"/>
  <c r="BM1031" i="14"/>
  <c r="BM1036" i="14"/>
  <c r="BM1035" i="14" s="1"/>
  <c r="BM53" i="17"/>
  <c r="BM1032" i="14"/>
  <c r="AX54" i="65"/>
  <c r="C30" i="31"/>
  <c r="F30" i="31" s="1"/>
  <c r="F32" i="31"/>
  <c r="C37" i="31"/>
  <c r="E38" i="31" s="1"/>
  <c r="CE1032" i="14"/>
  <c r="CE12" i="14"/>
  <c r="CE1036" i="14"/>
  <c r="CE1035" i="14" s="1"/>
  <c r="CE1031" i="14"/>
  <c r="BR47" i="17"/>
  <c r="BR62" i="17"/>
  <c r="BR16" i="17"/>
  <c r="AB53" i="17"/>
  <c r="AB16" i="17" s="1"/>
  <c r="AA53" i="17"/>
  <c r="AA16" i="17" s="1"/>
  <c r="Z16" i="17"/>
  <c r="Z62" i="17"/>
  <c r="Z47" i="17"/>
  <c r="BC17" i="65"/>
  <c r="BC48" i="65"/>
  <c r="BC63" i="65"/>
  <c r="W12" i="31"/>
  <c r="T16" i="31"/>
  <c r="R93" i="57"/>
  <c r="R78" i="57"/>
  <c r="N95" i="31"/>
  <c r="N80" i="31"/>
  <c r="O86" i="31"/>
  <c r="D33" i="55"/>
  <c r="H39" i="55"/>
  <c r="G39" i="55"/>
  <c r="D48" i="55"/>
  <c r="E49" i="55" s="1"/>
  <c r="BP10" i="17"/>
  <c r="BP25" i="17"/>
  <c r="O127" i="31"/>
  <c r="O112" i="31"/>
  <c r="BQ10" i="17"/>
  <c r="BQ25" i="17"/>
  <c r="X10" i="17"/>
  <c r="X25" i="17"/>
  <c r="X11" i="65"/>
  <c r="X26" i="65"/>
  <c r="Y11" i="65"/>
  <c r="Y26" i="65"/>
  <c r="G51" i="31"/>
  <c r="S30" i="31" l="1"/>
  <c r="V30" i="31" s="1"/>
  <c r="S33" i="31"/>
  <c r="W33" i="31" s="1"/>
  <c r="V31" i="31"/>
  <c r="W31" i="31"/>
  <c r="M96" i="31"/>
  <c r="O72" i="31"/>
  <c r="G10" i="31"/>
  <c r="F10" i="31"/>
  <c r="G50" i="31"/>
  <c r="AL93" i="57"/>
  <c r="AL78" i="57"/>
  <c r="K35" i="31"/>
  <c r="K30" i="31"/>
  <c r="N31" i="31"/>
  <c r="O31" i="31"/>
  <c r="G15" i="31"/>
  <c r="G56" i="31"/>
  <c r="BM47" i="17"/>
  <c r="BO53" i="17"/>
  <c r="BM16" i="17"/>
  <c r="BS53" i="17"/>
  <c r="BM62" i="17"/>
  <c r="CB12" i="14"/>
  <c r="CB1032" i="14"/>
  <c r="CB1031" i="14"/>
  <c r="CB1036" i="14"/>
  <c r="CB1035" i="14" s="1"/>
  <c r="AB63" i="65"/>
  <c r="AA63" i="65"/>
  <c r="G14" i="55"/>
  <c r="D23" i="55"/>
  <c r="D8" i="55"/>
  <c r="G8" i="55" s="1"/>
  <c r="AC25" i="17"/>
  <c r="AA25" i="17" s="1"/>
  <c r="BW1031" i="14"/>
  <c r="BW1036" i="14"/>
  <c r="BW1035" i="14" s="1"/>
  <c r="BW1032" i="14"/>
  <c r="BW12" i="14"/>
  <c r="AC26" i="65"/>
  <c r="AA26" i="65" s="1"/>
  <c r="V12" i="31"/>
  <c r="U16" i="31"/>
  <c r="V16" i="31" s="1"/>
  <c r="U18" i="31"/>
  <c r="H14" i="55"/>
  <c r="BE26" i="65"/>
  <c r="BE11" i="65"/>
  <c r="H48" i="55"/>
  <c r="D49" i="55"/>
  <c r="G48" i="55"/>
  <c r="O95" i="31"/>
  <c r="O80" i="31"/>
  <c r="O73" i="31" s="1"/>
  <c r="AX48" i="65"/>
  <c r="AX17" i="65"/>
  <c r="AX63" i="65"/>
  <c r="BD54" i="65"/>
  <c r="AZ54" i="65"/>
  <c r="BT25" i="17"/>
  <c r="BT10" i="17"/>
  <c r="AC11" i="65"/>
  <c r="AA11" i="65" s="1"/>
  <c r="AA48" i="65"/>
  <c r="AB48" i="65"/>
  <c r="G30" i="31"/>
  <c r="D57" i="31"/>
  <c r="F56" i="31"/>
  <c r="C57" i="31"/>
  <c r="G33" i="55"/>
  <c r="H33" i="55"/>
  <c r="AB47" i="17"/>
  <c r="AA47" i="17"/>
  <c r="AB62" i="17"/>
  <c r="AA62" i="17"/>
  <c r="F49" i="55"/>
  <c r="O128" i="31"/>
  <c r="Z10" i="17"/>
  <c r="Z25" i="17"/>
  <c r="BR25" i="17"/>
  <c r="BR10" i="17"/>
  <c r="N96" i="31"/>
  <c r="BC11" i="65"/>
  <c r="BC26" i="65"/>
  <c r="C38" i="31"/>
  <c r="F37" i="31"/>
  <c r="D38" i="31"/>
  <c r="Z11" i="65"/>
  <c r="Z26" i="65"/>
  <c r="AC10" i="17"/>
  <c r="AA10" i="17" s="1"/>
  <c r="G37" i="31"/>
  <c r="W30" i="31" l="1"/>
  <c r="S34" i="31"/>
  <c r="V33" i="31"/>
  <c r="T34" i="31"/>
  <c r="U34" i="31"/>
  <c r="K36" i="31"/>
  <c r="L36" i="31"/>
  <c r="M36" i="31"/>
  <c r="V18" i="31"/>
  <c r="W18" i="31"/>
  <c r="N30" i="31"/>
  <c r="O30" i="31"/>
  <c r="AB25" i="17"/>
  <c r="W16" i="31"/>
  <c r="H8" i="55"/>
  <c r="BS62" i="17"/>
  <c r="BS47" i="17"/>
  <c r="BU53" i="17"/>
  <c r="BS16" i="17"/>
  <c r="AX11" i="65"/>
  <c r="AZ17" i="65"/>
  <c r="AX26" i="65"/>
  <c r="BY1032" i="14"/>
  <c r="BY1036" i="14"/>
  <c r="BY1035" i="14" s="1"/>
  <c r="BY12" i="14"/>
  <c r="BY1031" i="14"/>
  <c r="D24" i="55"/>
  <c r="G23" i="55"/>
  <c r="E24" i="55"/>
  <c r="AB10" i="17"/>
  <c r="AZ48" i="65"/>
  <c r="BI54" i="65"/>
  <c r="BI17" i="65" s="1"/>
  <c r="AZ63" i="65"/>
  <c r="F24" i="55"/>
  <c r="AB11" i="65"/>
  <c r="BD63" i="65"/>
  <c r="BD17" i="65"/>
  <c r="BD48" i="65"/>
  <c r="BF54" i="65"/>
  <c r="H23" i="55"/>
  <c r="O96" i="31"/>
  <c r="AB26" i="65"/>
  <c r="BM25" i="17"/>
  <c r="BM10" i="17"/>
  <c r="BO16" i="17"/>
  <c r="CD12" i="14"/>
  <c r="CD1032" i="14"/>
  <c r="CD1036" i="14"/>
  <c r="CD1035" i="14" s="1"/>
  <c r="CD1031" i="14"/>
  <c r="BO47" i="17"/>
  <c r="BO62" i="17"/>
  <c r="BX53" i="17"/>
  <c r="BX16" i="17" s="1"/>
  <c r="BD26" i="65" l="1"/>
  <c r="BD11" i="65"/>
  <c r="BI48" i="65"/>
  <c r="BH48" i="65" s="1"/>
  <c r="BS10" i="17"/>
  <c r="BS25" i="17"/>
  <c r="BX62" i="17"/>
  <c r="BW62" i="17" s="1"/>
  <c r="BX47" i="17"/>
  <c r="BW47" i="17" s="1"/>
  <c r="CF1036" i="14"/>
  <c r="CF1035" i="14" s="1"/>
  <c r="CF1032" i="14"/>
  <c r="CF1031" i="14"/>
  <c r="CF12" i="14"/>
  <c r="BU62" i="17"/>
  <c r="BU47" i="17"/>
  <c r="BU16" i="17"/>
  <c r="BV53" i="17"/>
  <c r="BV16" i="17" s="1"/>
  <c r="BW53" i="17"/>
  <c r="BW16" i="17" s="1"/>
  <c r="BO10" i="17"/>
  <c r="BO25" i="17"/>
  <c r="BG54" i="65"/>
  <c r="BG17" i="65" s="1"/>
  <c r="BF48" i="65"/>
  <c r="BF63" i="65"/>
  <c r="BF17" i="65"/>
  <c r="BH54" i="65"/>
  <c r="BH17" i="65" s="1"/>
  <c r="BI63" i="65"/>
  <c r="BH63" i="65" s="1"/>
  <c r="AZ26" i="65"/>
  <c r="AZ11" i="65"/>
  <c r="BG63" i="65" l="1"/>
  <c r="BV62" i="17"/>
  <c r="BG48" i="65"/>
  <c r="BX10" i="17"/>
  <c r="BW10" i="17" s="1"/>
  <c r="BI11" i="65"/>
  <c r="BH11" i="65" s="1"/>
  <c r="BV47" i="17"/>
  <c r="BI26" i="65"/>
  <c r="BH26" i="65" s="1"/>
  <c r="BF11" i="65"/>
  <c r="BF26" i="65"/>
  <c r="BX25" i="17"/>
  <c r="BW25" i="17" s="1"/>
  <c r="BU25" i="17"/>
  <c r="BU10" i="17"/>
  <c r="BG11" i="65" l="1"/>
  <c r="BV25" i="17"/>
  <c r="BV10" i="17"/>
  <c r="BG26" i="65"/>
  <c r="O35" i="31"/>
  <c r="N35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pribba</author>
  </authors>
  <commentList>
    <comment ref="O3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  <comment ref="O6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  <comment ref="O101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  <comment ref="AI101" authorId="0" shapeId="0" xr:uid="{CD2E466E-D9E7-486B-B940-ED9AB4701178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  <comment ref="O137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  <comment ref="O170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pribba:</t>
        </r>
        <r>
          <rPr>
            <sz val="9"/>
            <color indexed="81"/>
            <rFont val="Tahoma"/>
            <family val="2"/>
          </rPr>
          <t xml:space="preserve">
Nama_Kepala Dinas</t>
        </r>
      </text>
    </comment>
  </commentList>
</comments>
</file>

<file path=xl/sharedStrings.xml><?xml version="1.0" encoding="utf-8"?>
<sst xmlns="http://schemas.openxmlformats.org/spreadsheetml/2006/main" count="14793" uniqueCount="2092">
  <si>
    <t>NO</t>
  </si>
  <si>
    <t>JENJANG PENDIDIKAN</t>
  </si>
  <si>
    <t>PNS</t>
  </si>
  <si>
    <t>NON PNS</t>
  </si>
  <si>
    <t>JUMLAH</t>
  </si>
  <si>
    <t>TK</t>
  </si>
  <si>
    <t>SD</t>
  </si>
  <si>
    <t>SMP</t>
  </si>
  <si>
    <t>SMA</t>
  </si>
  <si>
    <t>SMK</t>
  </si>
  <si>
    <t>SLB</t>
  </si>
  <si>
    <t>Jumlah</t>
  </si>
  <si>
    <t>TOTAL</t>
  </si>
  <si>
    <t>Kabupaten Demak</t>
  </si>
  <si>
    <t>No</t>
  </si>
  <si>
    <t>Total</t>
  </si>
  <si>
    <t>Persentase (%)</t>
  </si>
  <si>
    <t>Belum Sarjana</t>
  </si>
  <si>
    <t>Sarjana</t>
  </si>
  <si>
    <t>Kec. Mranggen</t>
  </si>
  <si>
    <t>Kec. Karangawen</t>
  </si>
  <si>
    <t>Kec. Guntur</t>
  </si>
  <si>
    <t>Kec. Sayung</t>
  </si>
  <si>
    <t>Kec. Karang Tengah</t>
  </si>
  <si>
    <t>Kec. Bonang</t>
  </si>
  <si>
    <t>Kec. Demak</t>
  </si>
  <si>
    <t>Kec. Wonosalam</t>
  </si>
  <si>
    <t>Kec. Dempet</t>
  </si>
  <si>
    <t>Kec. Gajah</t>
  </si>
  <si>
    <t>Kec. Karanganyar</t>
  </si>
  <si>
    <t>Kec. Mijen</t>
  </si>
  <si>
    <t>Kec. Wedung</t>
  </si>
  <si>
    <t>Kec. Kebonagung</t>
  </si>
  <si>
    <t>KABUPATEN DEMAK</t>
  </si>
  <si>
    <t>L</t>
  </si>
  <si>
    <t>P</t>
  </si>
  <si>
    <t>Data Pendidik dan Tenaga Kependidikan (PTK)</t>
  </si>
  <si>
    <t>DINAS PENDIDIKAN</t>
  </si>
  <si>
    <t>Kecamatan</t>
  </si>
  <si>
    <t>NPSN</t>
  </si>
  <si>
    <t>Nama Sekolah</t>
  </si>
  <si>
    <t>STATUS 
SEKOLAH</t>
  </si>
  <si>
    <t>GURU MENURUT STATUS KEPEGAWAIAN</t>
  </si>
  <si>
    <t>GURU  MENURUT STATUS DAN SERTIFIKASI</t>
  </si>
  <si>
    <t>GURU  MENURUT KUALIFIKASI PENDIDIKAN</t>
  </si>
  <si>
    <t>TENAGA KEPENDIDIKAN MENURUT STATUS KEPEGAWAIAN</t>
  </si>
  <si>
    <t>JUMLAH TOTAL</t>
  </si>
  <si>
    <t>BELUM SERTIFIKASI</t>
  </si>
  <si>
    <t>SUDAH SERTIFIKASI</t>
  </si>
  <si>
    <t>BELUM SARJANA</t>
  </si>
  <si>
    <t>SUDAH SARJANA</t>
  </si>
  <si>
    <t>GURU</t>
  </si>
  <si>
    <t>NEGERI</t>
  </si>
  <si>
    <t>SWASTA</t>
  </si>
  <si>
    <t>DATA GURU MENURUT STATUS KEPEGAWAIAN</t>
  </si>
  <si>
    <t xml:space="preserve">PNS DAN NON PNS </t>
  </si>
  <si>
    <t>PNS + NON PNS</t>
  </si>
  <si>
    <t>Tahun Pelajaran 2016/2017</t>
  </si>
  <si>
    <t>Dinas Pendidikan Pemuda dan Olahraga</t>
  </si>
  <si>
    <t>Per-Kecamatan - Kabupaten Demak</t>
  </si>
  <si>
    <t>NO.</t>
  </si>
  <si>
    <t>KECAMATAN</t>
  </si>
  <si>
    <t>KAB. DEMAK</t>
  </si>
  <si>
    <t>GURU NON PNS</t>
  </si>
  <si>
    <t>Data GURU</t>
  </si>
  <si>
    <t>BELUM + SUDAH 
SERTIFIKASI</t>
  </si>
  <si>
    <t>SD NEGERI DAN SWASTA</t>
  </si>
  <si>
    <t>SARJANA</t>
  </si>
  <si>
    <t>GURU PNS</t>
  </si>
  <si>
    <t>PROSENTASE (%)</t>
  </si>
  <si>
    <t>BELUM SARJANA + SARJANA</t>
  </si>
  <si>
    <t>SD NEGERI</t>
  </si>
  <si>
    <t>SERTIFIKASI</t>
  </si>
  <si>
    <t>BELUM SERTIFIKASI + SERTIFIKASI</t>
  </si>
  <si>
    <t>Belum Sertifikasi</t>
  </si>
  <si>
    <t>BENTUK PENDIDIKAN</t>
  </si>
  <si>
    <t>%</t>
  </si>
  <si>
    <t>STATUS SEKOLAH</t>
  </si>
  <si>
    <t>STATUS PEGAWAI</t>
  </si>
  <si>
    <t>Persetase (%)</t>
  </si>
  <si>
    <t>KUALIFIKASI SERTIFIKASI</t>
  </si>
  <si>
    <t>BELUM</t>
  </si>
  <si>
    <t>LAMPIRAN  I.7</t>
  </si>
  <si>
    <t>KUALIFIKASI PENDIDIKAN, PANGKAT DAN GOLONGAN, JUMLAH PEJABAT STRUKTURAL DAN FUNGSIONAL</t>
  </si>
  <si>
    <t>NAMA SKPD :   DINAS PENDIDIKAN, PEMUDA DAN OLAH RAGA KABUPATEN DEMAK</t>
  </si>
  <si>
    <t>URUSAN YANG DISELENGGARAKAN :</t>
  </si>
  <si>
    <t xml:space="preserve">1) </t>
  </si>
  <si>
    <t>URUSAN PENDIDIKAN</t>
  </si>
  <si>
    <t xml:space="preserve">2) </t>
  </si>
  <si>
    <t>URUSAN PEMUDA DAN OLAH RAGA</t>
  </si>
  <si>
    <t>NAMA JABATAN  (SESUAI PERDA)***)</t>
  </si>
  <si>
    <t>STATUS JABATAN**)</t>
  </si>
  <si>
    <t>KUALIFIKASI PENDIDIKAN (TERAKHIR)*)</t>
  </si>
  <si>
    <t>GOLONGAN/ PANGKAT*)</t>
  </si>
  <si>
    <t>PENDIDIKAN PELATIHAN STRUKTURAL*)</t>
  </si>
  <si>
    <t>KET</t>
  </si>
  <si>
    <t>ISI</t>
  </si>
  <si>
    <t>KOSONG</t>
  </si>
  <si>
    <t>SLTP</t>
  </si>
  <si>
    <t>SLTA</t>
  </si>
  <si>
    <t>D1</t>
  </si>
  <si>
    <t>D2</t>
  </si>
  <si>
    <t>D3</t>
  </si>
  <si>
    <t>S1</t>
  </si>
  <si>
    <t>S2</t>
  </si>
  <si>
    <t>S3</t>
  </si>
  <si>
    <t>I</t>
  </si>
  <si>
    <t>II</t>
  </si>
  <si>
    <t>III</t>
  </si>
  <si>
    <t>IV</t>
  </si>
  <si>
    <t>PIM I</t>
  </si>
  <si>
    <t>PIM II</t>
  </si>
  <si>
    <t>PIM III</t>
  </si>
  <si>
    <t>PIM IV</t>
  </si>
  <si>
    <t>Struktural</t>
  </si>
  <si>
    <t>Eselon 2</t>
  </si>
  <si>
    <t>Kepala Dinas</t>
  </si>
  <si>
    <t>V</t>
  </si>
  <si>
    <t>Eselon 3</t>
  </si>
  <si>
    <t>Sekretaris</t>
  </si>
  <si>
    <t xml:space="preserve"> </t>
  </si>
  <si>
    <t>Eselon 4</t>
  </si>
  <si>
    <t>Kasubag Program</t>
  </si>
  <si>
    <t>Kasubag Keuangan</t>
  </si>
  <si>
    <t>Kasubag Umum dan Kepegawaian</t>
  </si>
  <si>
    <t>DIKPORA</t>
  </si>
  <si>
    <t>Fungsional</t>
  </si>
  <si>
    <t>Pengawas</t>
  </si>
  <si>
    <t>Penilik</t>
  </si>
  <si>
    <t>Pamong Belajar (SKB)</t>
  </si>
  <si>
    <t>Pendidik TK</t>
  </si>
  <si>
    <t>Pendidik SD</t>
  </si>
  <si>
    <t>Pendidik SMP</t>
  </si>
  <si>
    <t>Pendidik SMA</t>
  </si>
  <si>
    <t>Pendidik SMK</t>
  </si>
  <si>
    <t>Staf</t>
  </si>
  <si>
    <t>Sekretariat</t>
  </si>
  <si>
    <t>UPTD Pendidikan Kecamatan</t>
  </si>
  <si>
    <t>UPTD SKB</t>
  </si>
  <si>
    <t>Satuan Pendidikan TK</t>
  </si>
  <si>
    <t>Satuan Pendidikan SD</t>
  </si>
  <si>
    <t>Satuan Pendidikan SMP</t>
  </si>
  <si>
    <t>Satuan Pendidikan SMA</t>
  </si>
  <si>
    <t>Satuan Pendidikan SMK</t>
  </si>
  <si>
    <t>DIKPORA DEMAK</t>
  </si>
  <si>
    <t>Sudah Sertifikasi</t>
  </si>
  <si>
    <t>Sudah Sarjana</t>
  </si>
  <si>
    <t>REKAPITULASI DATA GURU</t>
  </si>
  <si>
    <t xml:space="preserve">MENURUT STATUS KEPEGAWAIAN PNS DAN NON PNS </t>
  </si>
  <si>
    <t>DINAS PENDIDIKAN DAN KEBUDAYAAN</t>
  </si>
  <si>
    <t>GURU STATUS KEPEGAWAIAN</t>
  </si>
  <si>
    <t>GURU KUALIFIKASI S1</t>
  </si>
  <si>
    <t>GURU SERTIFIKASI</t>
  </si>
  <si>
    <t>REKAPITULASI GURU</t>
  </si>
  <si>
    <t>TABEL</t>
  </si>
  <si>
    <t>1.1</t>
  </si>
  <si>
    <t>Rekapitulasi Guru Berdasarkan Status Kepegawaian</t>
  </si>
  <si>
    <t>Rekapitulasi Guru Berdasarkan Kualifikasi S1</t>
  </si>
  <si>
    <t>Rekapitulasi Guru Berdasarkan Sertifikasi</t>
  </si>
  <si>
    <t>1.2</t>
  </si>
  <si>
    <t>1.3</t>
  </si>
  <si>
    <t>2.1</t>
  </si>
  <si>
    <t>2.2</t>
  </si>
  <si>
    <t>2.3</t>
  </si>
  <si>
    <t>2.4</t>
  </si>
  <si>
    <t>Guru TK</t>
  </si>
  <si>
    <t>Guru SD</t>
  </si>
  <si>
    <t>Guru SMP</t>
  </si>
  <si>
    <t>Guru SMA</t>
  </si>
  <si>
    <t>2.5</t>
  </si>
  <si>
    <t>2.6</t>
  </si>
  <si>
    <t>Guru SMK</t>
  </si>
  <si>
    <t>Guru SLB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</si>
  <si>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</si>
  <si>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</si>
  <si>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</si>
  <si>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</si>
  <si>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</si>
  <si>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</si>
  <si>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</si>
  <si>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</si>
  <si>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</si>
  <si>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</si>
  <si>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</si>
  <si>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</si>
  <si>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GURU PER SATUAN PENDIDIKAN</t>
  </si>
  <si>
    <t>GURU KUALIFIKASI S1 DI SATUAN PENDIDIKAN</t>
  </si>
  <si>
    <t>REKAPITULASI GURU PER JENJANG</t>
  </si>
  <si>
    <t>DATA TENAGA KEPENDIDIKAN</t>
  </si>
  <si>
    <t>TENAGA KEPENDIDIKAN PNS</t>
  </si>
  <si>
    <t>TENAGA KEPENDIDIKAN NON PNS</t>
  </si>
  <si>
    <t>ALL</t>
  </si>
  <si>
    <t>Kepala Dinas Pendidikan dan Kebudayaan</t>
  </si>
  <si>
    <t>Jenjang Pendidikan</t>
  </si>
  <si>
    <t>GURU PNS MENURUT GOLONGAN</t>
  </si>
  <si>
    <t>GOL-1</t>
  </si>
  <si>
    <t>GOL-2</t>
  </si>
  <si>
    <t>GOL-3</t>
  </si>
  <si>
    <t>GOL-4</t>
  </si>
  <si>
    <t>JUMLAH PNS</t>
  </si>
  <si>
    <t>JUMLAH NON PNS</t>
  </si>
  <si>
    <t>GTY</t>
  </si>
  <si>
    <t>GTT</t>
  </si>
  <si>
    <t>JUMLAH TOTAL 
PNS + NON PNS</t>
  </si>
  <si>
    <t>GURU  MENURUT JENJANG PENDIDIKAN</t>
  </si>
  <si>
    <t>D4</t>
  </si>
  <si>
    <t>BELUM SARJANA + 
SUDAH SARJANA</t>
  </si>
  <si>
    <t>NON PNS ADMINISTRASI</t>
  </si>
  <si>
    <t>PTY</t>
  </si>
  <si>
    <t>PTT</t>
  </si>
  <si>
    <t>HONORER 
K2</t>
  </si>
  <si>
    <t>PNS + 
NON PNS</t>
  </si>
  <si>
    <t>JUMLAH 
TOTAL</t>
  </si>
  <si>
    <t>GTK TERDAFTAR SECARA KESELURUHAN</t>
  </si>
  <si>
    <t>TENAGA KEPENDIDIKAN</t>
  </si>
  <si>
    <t>JUMLAH GTK</t>
  </si>
  <si>
    <t>JUMLAH 
TOTAL GTK</t>
  </si>
  <si>
    <t>GURU DEMAK</t>
  </si>
  <si>
    <t>TAHUN 2017</t>
  </si>
  <si>
    <t>Drs. ANJAR GUNADI, M.Pd</t>
  </si>
  <si>
    <t>Pembina Utama Muda</t>
  </si>
  <si>
    <t>NIP. 19590714 198803 1 002</t>
  </si>
  <si>
    <t>Dinas Pendidikan dan Kebudayaan</t>
  </si>
  <si>
    <t>DINAS PENDIDIKAN DAN KEBUDAYAAN KABUPATEN DEMAK</t>
  </si>
  <si>
    <t>TAHUN PELAJARAN 2017/2018</t>
  </si>
  <si>
    <t>N</t>
  </si>
  <si>
    <t>S</t>
  </si>
  <si>
    <t>Demak, 18 Desember 2017</t>
  </si>
  <si>
    <t>Kepala Dinas Pendidikan Dan Kebudayaan</t>
  </si>
  <si>
    <t>Kab. Demak</t>
  </si>
  <si>
    <t>GURU PERJENJANG MENURUT STATUS SEKOLAH</t>
  </si>
  <si>
    <t>SD dan SMP</t>
  </si>
  <si>
    <t>GURU PERJENJANG MENURUT STATUS KEPEGAWAIAN</t>
  </si>
  <si>
    <t>JUMLAH SD+SMP+SMA+SMK+SLB</t>
  </si>
  <si>
    <t>GURU PERJENJANG MENURUT KUALIFIKASI S1</t>
  </si>
  <si>
    <t>≤ D3</t>
  </si>
  <si>
    <r>
      <rPr>
        <b/>
        <sz val="9"/>
        <color rgb="FF000000"/>
        <rFont val="Calibri"/>
        <family val="2"/>
      </rPr>
      <t>≥</t>
    </r>
    <r>
      <rPr>
        <b/>
        <sz val="9"/>
        <color rgb="FF000000"/>
        <rFont val="Segoe UI"/>
        <family val="2"/>
      </rPr>
      <t xml:space="preserve"> S1</t>
    </r>
  </si>
  <si>
    <t>Sertifikasi</t>
  </si>
  <si>
    <t>GURU PERJENJANG MENURUT SERTIFIKASI</t>
  </si>
  <si>
    <r>
      <t>No</t>
    </r>
    <r>
      <rPr>
        <sz val="12"/>
        <color rgb="FF000000"/>
        <rFont val="Calibri"/>
        <family val="2"/>
        <scheme val="minor"/>
      </rPr>
      <t> </t>
    </r>
  </si>
  <si>
    <t>Indikator</t>
  </si>
  <si>
    <t xml:space="preserve">Guru TK </t>
  </si>
  <si>
    <t>Laki-Laki</t>
  </si>
  <si>
    <t>Perempuan</t>
  </si>
  <si>
    <t>% Laki-Laki</t>
  </si>
  <si>
    <t>% Perempuan</t>
  </si>
  <si>
    <t>PG</t>
  </si>
  <si>
    <t>IPG</t>
  </si>
  <si>
    <t>GURU PERJENJANG MENURUT JENIS KELAMIN</t>
  </si>
  <si>
    <t>Pr</t>
  </si>
  <si>
    <t>Lk</t>
  </si>
  <si>
    <t>Tahun</t>
  </si>
  <si>
    <t>D I, DII</t>
  </si>
  <si>
    <t>D III</t>
  </si>
  <si>
    <t>GURU SMP</t>
  </si>
  <si>
    <t>GURU SM</t>
  </si>
  <si>
    <t>SMA+SMK</t>
  </si>
  <si>
    <t>DATA GURU</t>
  </si>
  <si>
    <t>Demak, 16 Juli 2018</t>
  </si>
  <si>
    <t>BELUM 
SARJANA + SARJANA</t>
  </si>
  <si>
    <t>GTK KAB. DEMAK</t>
  </si>
  <si>
    <t>PILIHAN JENJANG</t>
  </si>
  <si>
    <t>TENAGA KEPENDIDIKAN 
NON PNS</t>
  </si>
  <si>
    <t>TENAGA KEPENDIDIKAN 
PNS</t>
  </si>
  <si>
    <t>PNS + GTY</t>
  </si>
  <si>
    <t>MI</t>
  </si>
  <si>
    <t>No. 
Index SP</t>
  </si>
  <si>
    <t>MTs</t>
  </si>
  <si>
    <t>MA</t>
  </si>
  <si>
    <t>SD NEGERI BETAHWALANG</t>
  </si>
  <si>
    <t>SD NEGERI BONANGREJO</t>
  </si>
  <si>
    <t>SD NEGERI GEBANG 1</t>
  </si>
  <si>
    <t>SD NEGERI GEBANG 3</t>
  </si>
  <si>
    <t>SD NEGERI GEBANGARUM 1</t>
  </si>
  <si>
    <t>SD NEGERI GEBANGARUM 2</t>
  </si>
  <si>
    <t>SD NEGERI JALI 1</t>
  </si>
  <si>
    <t>SD NEGERI JALI 2</t>
  </si>
  <si>
    <t>SD NEGERI JATIMULYO</t>
  </si>
  <si>
    <t>SD NEGERI JATIROGO</t>
  </si>
  <si>
    <t>SD NEGERI KARANGREJO 1 BONANG</t>
  </si>
  <si>
    <t>SD NEGERI KARANGREJO 2 BONANG</t>
  </si>
  <si>
    <t>SD NEGERI KEMBANGAN</t>
  </si>
  <si>
    <t>SD Negeri KRAJANBOGO</t>
  </si>
  <si>
    <t>SD NEGERI MARGOLINDUK</t>
  </si>
  <si>
    <t>SD NEGERI MORO</t>
  </si>
  <si>
    <t>SD NEGERI PONCOHARJO 1</t>
  </si>
  <si>
    <t>SD NEGERI PURWOREJO 1</t>
  </si>
  <si>
    <t>SD NEGERI PURWOREJO 2</t>
  </si>
  <si>
    <t>SD NEGERI PURWOREJO 3</t>
  </si>
  <si>
    <t>SD NEGERI PURWOREJO 4</t>
  </si>
  <si>
    <t>SD NEGERI SERANGAN 1</t>
  </si>
  <si>
    <t>SD NEGERI SERANGAN 2</t>
  </si>
  <si>
    <t>SD NEGERI SUKODONO 1</t>
  </si>
  <si>
    <t>SD NEGERI SUKODONO 2</t>
  </si>
  <si>
    <t>SD NEGERI SUMBEREJO 1 BONANG</t>
  </si>
  <si>
    <t>SD NEGERI SUMBEREJO 2 BONANG</t>
  </si>
  <si>
    <t>SD NEGERI TLOGOBOYO 1</t>
  </si>
  <si>
    <t>SD NEGERI TLOGOBOYO 2</t>
  </si>
  <si>
    <t>SD NEGERI TRIDONOREJO 1</t>
  </si>
  <si>
    <t>SD NEGERI TRIDONOREJO 2</t>
  </si>
  <si>
    <t>SD NEGERI WEDING 1</t>
  </si>
  <si>
    <t>SD NEGERI WEDING 3</t>
  </si>
  <si>
    <t>SD NEGERI WEDING 4</t>
  </si>
  <si>
    <t>SD NEGERI WONOSARI</t>
  </si>
  <si>
    <t>SD NEGERI BANGO 1</t>
  </si>
  <si>
    <t>SD NEGERI BANGO 2</t>
  </si>
  <si>
    <t>SD NEGERI BETOKAN 1</t>
  </si>
  <si>
    <t>SD NEGERI BETOKAN 2</t>
  </si>
  <si>
    <t>SD NEGERI BETOKAN 3</t>
  </si>
  <si>
    <t>SD NEGERI BINTORO 01</t>
  </si>
  <si>
    <t>SD NEGERI BINTORO 02</t>
  </si>
  <si>
    <t>SD NEGERI BINTORO 04</t>
  </si>
  <si>
    <t>SD NEGERI BINTORO 05</t>
  </si>
  <si>
    <t>SD NEGERI BINTORO 07</t>
  </si>
  <si>
    <t>SD NEGERI BINTORO 08</t>
  </si>
  <si>
    <t>SD NEGERI BINTORO 09</t>
  </si>
  <si>
    <t>SD NEGERI BINTORO 10</t>
  </si>
  <si>
    <t>SD NEGERI BINTORO 13</t>
  </si>
  <si>
    <t>SD NEGERI BINTORO 14</t>
  </si>
  <si>
    <t>SD NEGERI BINTORO 16</t>
  </si>
  <si>
    <t xml:space="preserve">SD NEGERI BOLO </t>
  </si>
  <si>
    <t>SD NEGERI CABEAN 1</t>
  </si>
  <si>
    <t>SD NEGERI CABEAN 2</t>
  </si>
  <si>
    <t>SD NEGERI CABEAN 3</t>
  </si>
  <si>
    <t>SD NEGERI DONOROJO 1</t>
  </si>
  <si>
    <t>SD NEGERI DONOROJO 2</t>
  </si>
  <si>
    <t>SD NEGERI KADILANGU 1</t>
  </si>
  <si>
    <t>SD NEGERI KADILANGU 2</t>
  </si>
  <si>
    <t>SD NEGERI KALICILIK 2</t>
  </si>
  <si>
    <t>SD NEGERI KALIKONDANG 1</t>
  </si>
  <si>
    <t>SD NEGERI KALIKONDANG 2</t>
  </si>
  <si>
    <t>SD NEGERI KALIKONDANG 4</t>
  </si>
  <si>
    <t>SD NEGERI KARANGMLATI 1</t>
  </si>
  <si>
    <t>SD NEGERI KARANGMLATI 2</t>
  </si>
  <si>
    <t>SD NEGERI KATONSARI 1</t>
  </si>
  <si>
    <t>SD NEGERI KATONSARI 3</t>
  </si>
  <si>
    <t>SD NEGERI KEDONDONG 1</t>
  </si>
  <si>
    <t>SD NEGERI KEDONDONG 2</t>
  </si>
  <si>
    <t>SD NEGERI KEDONDONG 3</t>
  </si>
  <si>
    <t>SD NEGERI MANGUNJIWAN 1</t>
  </si>
  <si>
    <t>SD NEGERI MANGUNJIWAN 2</t>
  </si>
  <si>
    <t>SD NEGERI MANGUNJIWAN 3</t>
  </si>
  <si>
    <t>SD NEGERI MULYOREJO 1</t>
  </si>
  <si>
    <t>SD NEGERI MULYOREJO 2</t>
  </si>
  <si>
    <t>SD NEGERI RAJI 1</t>
  </si>
  <si>
    <t>SD NEGERI SEDO 1</t>
  </si>
  <si>
    <t>SD NEGERI SEDO 2</t>
  </si>
  <si>
    <t>SD NEGERI SEDO 3</t>
  </si>
  <si>
    <t>SD NEGERI SINGOREJO</t>
  </si>
  <si>
    <t>SD NEGERI TEMPURAN 1</t>
  </si>
  <si>
    <t>SD NEGERI TEMPURAN 2</t>
  </si>
  <si>
    <t>SD NEGERI TURIREJO 1</t>
  </si>
  <si>
    <t>SD NEGERI TURIREJO 3</t>
  </si>
  <si>
    <t>SD NEGERI BALEREJO 1</t>
  </si>
  <si>
    <t>SD NEGERI BALEREJO 2</t>
  </si>
  <si>
    <t>SD NEGERI BALEREJO 3</t>
  </si>
  <si>
    <t>SD NEGERI BALEROMO 1</t>
  </si>
  <si>
    <t>SD NEGERI BALEROMO 2</t>
  </si>
  <si>
    <t>SD NEGERI BOTOSENGON 1</t>
  </si>
  <si>
    <t>SD NEGERI BOTOSENGON 2</t>
  </si>
  <si>
    <t>SD NEGERI BRAKAS</t>
  </si>
  <si>
    <t>SD NEGERI DEMPET 1</t>
  </si>
  <si>
    <t>SD NEGERI DEMPET 2</t>
  </si>
  <si>
    <t>SD NEGERI DEMPET 3</t>
  </si>
  <si>
    <t>SD NEGERI DEMPET 4</t>
  </si>
  <si>
    <t>SD NEGERI GEMPOL DENOK</t>
  </si>
  <si>
    <t>SD NEGERI HARJOWINANGUN 1</t>
  </si>
  <si>
    <t>SD NEGERI HARJOWINANGUN 2</t>
  </si>
  <si>
    <t>SD NEGERI JERUK GULUNG</t>
  </si>
  <si>
    <t>SD NEGERI KARANGREJO 1 DEMPET</t>
  </si>
  <si>
    <t>SD NEGERI KARANGREJO 2 DEMPET</t>
  </si>
  <si>
    <t>SD NEGERI KEBONSARI 1</t>
  </si>
  <si>
    <t>SD NEGERI KEBONSARI 2</t>
  </si>
  <si>
    <t>SD NEGERI KEDUNGORI 1</t>
  </si>
  <si>
    <t>SD NEGERI KRAMAT 1</t>
  </si>
  <si>
    <t>SD NEGERI KRAMAT 2</t>
  </si>
  <si>
    <t>SD NEGERI KRAMAT 3</t>
  </si>
  <si>
    <t>SD NEGERI KUNIR 1</t>
  </si>
  <si>
    <t>SD NEGERI KUNIR 2</t>
  </si>
  <si>
    <t>SD NEGERI KUWU 1</t>
  </si>
  <si>
    <t>SD NEGERI MERAK 1</t>
  </si>
  <si>
    <t>SD NEGERI MERAK 2</t>
  </si>
  <si>
    <t>SD NEGERI SIDOMULYO 1 DEMPET</t>
  </si>
  <si>
    <t>SD NEGERI SIDOMULYO 2 DEMPET</t>
  </si>
  <si>
    <t>SD NEGERI SIDOMULYO 3 DEMPET</t>
  </si>
  <si>
    <t>SD NEGERI BANJARSARI 1</t>
  </si>
  <si>
    <t>SD NEGERI BANJARSARI 2 GAJAH</t>
  </si>
  <si>
    <t>SD NEGERI BOYOLALI</t>
  </si>
  <si>
    <t>SD NEGERI EGERI MEDINI 2</t>
  </si>
  <si>
    <t>SD NEGERI EGERI MLATIHARJO 1</t>
  </si>
  <si>
    <t>SD NEGERI GAJAH 1</t>
  </si>
  <si>
    <t>SD NEGERI GAJAH 2</t>
  </si>
  <si>
    <t>SD NEGERI GEDANGALAS 1</t>
  </si>
  <si>
    <t>SD NEGERI GEDANGALAS 2</t>
  </si>
  <si>
    <t>SD NEGERI GEDANGALAS 3</t>
  </si>
  <si>
    <t>SD NEGERI JATISONO 1</t>
  </si>
  <si>
    <t>SD NEGERI KEDONDONG 1 GAJAH</t>
  </si>
  <si>
    <t>SD NEGERI KEDONDONG 2 GAJAH</t>
  </si>
  <si>
    <t>SD NEGERI KEDONDONG 3 GAJAH</t>
  </si>
  <si>
    <t>SD NEGERI MEDINI 1</t>
  </si>
  <si>
    <t>SD NEGERI MLATI HARJO 2</t>
  </si>
  <si>
    <t>SD NEGERI MLEKANG 2</t>
  </si>
  <si>
    <t>SD NEGERI MLEKANG 3</t>
  </si>
  <si>
    <t>SD NEGERI MOJOSIMO</t>
  </si>
  <si>
    <t>SD NEGERI SAMBIROTO</t>
  </si>
  <si>
    <t>SD NEGERI SAMBUNG 1</t>
  </si>
  <si>
    <t>SD NEGERI SARI 1</t>
  </si>
  <si>
    <t>SD NEGERI SARI 2</t>
  </si>
  <si>
    <t>SD NEGERI SURODADI</t>
  </si>
  <si>
    <t>SD NEGERI TAMBIREJO</t>
  </si>
  <si>
    <t>SD NEGERI TANJUNGANYAR 1</t>
  </si>
  <si>
    <t>SD NEGERI TANJUNGANYAR 2</t>
  </si>
  <si>
    <t>SD NEGERI TLOGOPANDOGAN 1</t>
  </si>
  <si>
    <t>SD NEGERI TLOGOPANDOGAN 2</t>
  </si>
  <si>
    <t>SD NEGERI WILALUNG 2</t>
  </si>
  <si>
    <t>SD NEGERI WILALUNG 3</t>
  </si>
  <si>
    <t>SD NEGERI BAKALREJO 1</t>
  </si>
  <si>
    <t>SD NEGERI BAKALREJO 2</t>
  </si>
  <si>
    <t xml:space="preserve">SD NEGERI BANJAREJO </t>
  </si>
  <si>
    <t>SD NEGERI BLERONG 1</t>
  </si>
  <si>
    <t>SD NEGERI BLERONG 2</t>
  </si>
  <si>
    <t>SD NEGERI BOGOSARI 1</t>
  </si>
  <si>
    <t>SD NEGERI BOGOSARI 2</t>
  </si>
  <si>
    <t>SD NEGERI BUMIHARJO 1</t>
  </si>
  <si>
    <t>SD NEGERI BUMIHARJO 2</t>
  </si>
  <si>
    <t>SD NEGERI GAJI 1</t>
  </si>
  <si>
    <t>SD NEGERI GAJI 2</t>
  </si>
  <si>
    <t>SD NEGERI GUNTUR 1</t>
  </si>
  <si>
    <t>SD NEGERI GUNTUR 2</t>
  </si>
  <si>
    <t>SD NEGERI GUNTUR 3</t>
  </si>
  <si>
    <t>SD NEGERI KRANDON</t>
  </si>
  <si>
    <t>SD NEGERI PAMONGAN 1</t>
  </si>
  <si>
    <t>SD NEGERI PAMONGAN 2</t>
  </si>
  <si>
    <t>SD NEGERI SARIREJO 1</t>
  </si>
  <si>
    <t>SD NEGERI SARIREJO 2</t>
  </si>
  <si>
    <t>SD NEGERI SIDOHARJO 1</t>
  </si>
  <si>
    <t>SD NEGERI SIDOHARJO 2</t>
  </si>
  <si>
    <t>SD NEGERI SIDOKUMPUL 1</t>
  </si>
  <si>
    <t>SD NEGERI SUKOREJO 1</t>
  </si>
  <si>
    <t>SD NEGERI SUKOREJO 2</t>
  </si>
  <si>
    <t>SD NEGERI TANGKIS 1</t>
  </si>
  <si>
    <t>SD NEGERI TANGKIS 2</t>
  </si>
  <si>
    <t>SD NEGERI TEMUROSO 1</t>
  </si>
  <si>
    <t>SD NEGERI TEMUROSO 2</t>
  </si>
  <si>
    <t>SD NEGERI TEMUROSO 3</t>
  </si>
  <si>
    <t>SD NEGERI TEMUROSO 4</t>
  </si>
  <si>
    <t>SD NEGERI TLOGOREJO 1 GUNTUR</t>
  </si>
  <si>
    <t>SD NEGERI TLOGOREJO 2 GUNTUR</t>
  </si>
  <si>
    <t>SD NEGERI TLOGOWERU 1</t>
  </si>
  <si>
    <t>SD NEGERI TLOGOWERU 2</t>
  </si>
  <si>
    <t>SD NEGERI TRIMULYO 1</t>
  </si>
  <si>
    <t>SD NEGERI TRIMULYO 2</t>
  </si>
  <si>
    <t>SD NEGERI TURITEMPEL 1</t>
  </si>
  <si>
    <t>SD NEGERI WONOREJO 1 GUNTUR</t>
  </si>
  <si>
    <t>SD NEGERI WONOREJO 2 GUNTUR</t>
  </si>
  <si>
    <t>SD NEGERI BATU 1</t>
  </si>
  <si>
    <t>SD NEGERI BATU 2</t>
  </si>
  <si>
    <t>SD NEGERI DONOREJO 1</t>
  </si>
  <si>
    <t>SD NEGERI DONOREJO 2</t>
  </si>
  <si>
    <t>SD NEGERI DUKUN 1</t>
  </si>
  <si>
    <t>SD NEGERI GROGOL 1</t>
  </si>
  <si>
    <t>SD NEGERI GROGOL 2</t>
  </si>
  <si>
    <t>SD NEGERI KARANGSARI 1</t>
  </si>
  <si>
    <t>SD NEGERI KARANGSARI 2</t>
  </si>
  <si>
    <t>SD NEGERI KARANGSARI 3</t>
  </si>
  <si>
    <t>SD NEGERI KARANGSARI 4</t>
  </si>
  <si>
    <t>SD NEGERI KARANGTOWO</t>
  </si>
  <si>
    <t>SD NEGERI KEDUNGUTER 1</t>
  </si>
  <si>
    <t>SD NEGERI KLITIH 1</t>
  </si>
  <si>
    <t>SD NEGERI KLITIH 2</t>
  </si>
  <si>
    <t>SD NEGERI PIDODO 1</t>
  </si>
  <si>
    <t>SD NEGERI PLOSO 1</t>
  </si>
  <si>
    <t>SD NEGERI PULOSARI 1</t>
  </si>
  <si>
    <t>SD NEGERI REJOSARI 1</t>
  </si>
  <si>
    <t>SD NEGERI REJOSARI 2</t>
  </si>
  <si>
    <t>SD NEGERI SAMPANG 1</t>
  </si>
  <si>
    <t>SD NEGERI SAMPANG 2</t>
  </si>
  <si>
    <t>SD NEGERI TAMBAKBULUSAN 1</t>
  </si>
  <si>
    <t>SD NEGERI TAMBAKBULUSAN 2</t>
  </si>
  <si>
    <t>SD NEGERI WONOAGUNG 1</t>
  </si>
  <si>
    <t>SD NEGERI WONOKERTO 1</t>
  </si>
  <si>
    <t>SD NEGERI WONOKERTO 2</t>
  </si>
  <si>
    <t>SD NEGERI WONOWOSO 1</t>
  </si>
  <si>
    <t>SD NEGERI WONOWOSO 2</t>
  </si>
  <si>
    <t>SD NEGERI BANDUNGREJO 1</t>
  </si>
  <si>
    <t>SD NEGERI BANDUNGREJO 3</t>
  </si>
  <si>
    <t>SD NEGERI CANGKRING BI</t>
  </si>
  <si>
    <t>SD NEGERI CANGKRING REMBANG 1</t>
  </si>
  <si>
    <t>SD NEGERI JATIREJO 2</t>
  </si>
  <si>
    <t>SD NEGERI JATIREJO 3</t>
  </si>
  <si>
    <t>SD NEGERI KARANGANYAR 1</t>
  </si>
  <si>
    <t>SD NEGERI KARANGANYAR 2</t>
  </si>
  <si>
    <t>SD NEGERI KEDUNGWARU KIDUL 1</t>
  </si>
  <si>
    <t>SD NEGERI KEDUNGWARU KIDUL 3</t>
  </si>
  <si>
    <t>SD NEGERI KEDUNGWARU LOR 1</t>
  </si>
  <si>
    <t>SD NEGERI KETANJUNG 2</t>
  </si>
  <si>
    <t>SD NEGERI KETANJUNG 3</t>
  </si>
  <si>
    <t>SD NEGERI KOTAKAN 1</t>
  </si>
  <si>
    <t>SD NEGERI NGALURAN 1</t>
  </si>
  <si>
    <t>SD NEGERI NGALURAN 2</t>
  </si>
  <si>
    <t>SD NEGERI NGALURAN 3</t>
  </si>
  <si>
    <t>SD NEGERI NGEMPLIK WETAN 1</t>
  </si>
  <si>
    <t>SD NEGERI TUGU LOR 1</t>
  </si>
  <si>
    <t>SD NEGERI TUWANG 1</t>
  </si>
  <si>
    <t>SD NEGERI TUWANG 3</t>
  </si>
  <si>
    <t>SD NEGERI UNDAAN KIDUL 1</t>
  </si>
  <si>
    <t>SD NEGERI UNDAAN KIDUL 3</t>
  </si>
  <si>
    <t>SD NEGERI UNDAAN LOR 1</t>
  </si>
  <si>
    <t>SD NEGERI UNDAAN LOR 2</t>
  </si>
  <si>
    <t>SD NEGERI WONOKETINGAL 1</t>
  </si>
  <si>
    <t>SD NEGERI WONOKETINGAL 2</t>
  </si>
  <si>
    <t>SD NEGERI WONOREJO 1</t>
  </si>
  <si>
    <t>SD NEGERI WONOREJO 2</t>
  </si>
  <si>
    <t>SD NEGERI BRAMBANG</t>
  </si>
  <si>
    <t>SD NEGERI BUMIREJO 1</t>
  </si>
  <si>
    <t>SD NEGERI BUMIREJO 2</t>
  </si>
  <si>
    <t>SD NEGERI JRAGUNG 1</t>
  </si>
  <si>
    <t>SD NEGERI JRAGUNG 2</t>
  </si>
  <si>
    <t>SD NEGERI JRAGUNG 3</t>
  </si>
  <si>
    <t>SD NEGERI KARANGAWEN 1</t>
  </si>
  <si>
    <t>SD NEGERI KARANGAWEN 2</t>
  </si>
  <si>
    <t>SD NEGERI KARANGAWEN 5</t>
  </si>
  <si>
    <t>SD NEGERI KURIPAN 1</t>
  </si>
  <si>
    <t>SD NEGERI KURIPAN 3</t>
  </si>
  <si>
    <t>SD NEGERI MARGOAYU 1</t>
  </si>
  <si>
    <t>SD NEGERI MARGOAYU 2</t>
  </si>
  <si>
    <t>SD NEGERI PUNDEN ARUM 3</t>
  </si>
  <si>
    <t>SD NEGERI PUNDENARUM 1</t>
  </si>
  <si>
    <t>SD NEGERI REJOSARI 1 KARANGAWEN</t>
  </si>
  <si>
    <t>SD NEGERI REJOSARI 2 KARANGAWEN</t>
  </si>
  <si>
    <t>SD NEGERI RIMBUKIDUL 1</t>
  </si>
  <si>
    <t>SD NEGERI RIMBUKIDUL 2</t>
  </si>
  <si>
    <t>SD NEGERI TEGOWANU 1</t>
  </si>
  <si>
    <t>SD NEGERI TEGOWANU 2</t>
  </si>
  <si>
    <t>SD NEGERI TEGOWANU 3</t>
  </si>
  <si>
    <t>SD NEGERI TEGOWANU 4</t>
  </si>
  <si>
    <t>SD NEGERI TELUK 1</t>
  </si>
  <si>
    <t>SD NEGERI TLOGOREJO 1</t>
  </si>
  <si>
    <t>SD NEGERI TLOGOREJO 2</t>
  </si>
  <si>
    <t>SD NEGERI TLOGOREJO 3</t>
  </si>
  <si>
    <t>SD NEGERI WONOSEKAR 1</t>
  </si>
  <si>
    <t>SD NEGERI BABAD 1</t>
  </si>
  <si>
    <t>SD NEGERI BABAD 2</t>
  </si>
  <si>
    <t>SD NEGERI KEBONAGUNG 1</t>
  </si>
  <si>
    <t>SD NEGERI KEBONAGUNG 2</t>
  </si>
  <si>
    <t>SD NEGERI KEBONAGUNG 3</t>
  </si>
  <si>
    <t>SD NEGERI KLAMPOK LOR</t>
  </si>
  <si>
    <t>SD NEGERI MANGUNAN LOR</t>
  </si>
  <si>
    <t>SD NEGERI MANGUNREJO 1</t>
  </si>
  <si>
    <t>SD NEGERI MANGUNREJO 2</t>
  </si>
  <si>
    <t>SD NEGERI MANGUNREJO 3</t>
  </si>
  <si>
    <t>SD NEGERI MEGONTEN 1</t>
  </si>
  <si>
    <t>SD NEGERI MEGONTEN 2</t>
  </si>
  <si>
    <t>SD NEGERI MIJEN 1 KEBONAGUNG</t>
  </si>
  <si>
    <t>SD NEGERI MIJEN 2 KEBONAGUNG</t>
  </si>
  <si>
    <t>SD NEGERI MIJEN 3</t>
  </si>
  <si>
    <t>SD NEGERI PASEBAN</t>
  </si>
  <si>
    <t>SD NEGERI PILANGWETAN</t>
  </si>
  <si>
    <t>SD NEGERI PRIGI 1</t>
  </si>
  <si>
    <t>SD NEGERI PRIGI 2</t>
  </si>
  <si>
    <t>SD NEGERI SARIMULYO 1</t>
  </si>
  <si>
    <t>SD NEGERI SARIMULYO 2</t>
  </si>
  <si>
    <t>SD NEGERI SOKOKIDUL</t>
  </si>
  <si>
    <t>SD NEGERI SOLOWIRE</t>
  </si>
  <si>
    <t>SD NEGERI TLOGOSIH 1</t>
  </si>
  <si>
    <t>SD NEGERI TLOGOSIH 2</t>
  </si>
  <si>
    <t xml:space="preserve">SD NEGERI WERDOYO </t>
  </si>
  <si>
    <t>SD NEGERI BAKUNG 1</t>
  </si>
  <si>
    <t>SD NEGERI BAKUNG 2</t>
  </si>
  <si>
    <t>SD NEGERI BANTENGMATI 1</t>
  </si>
  <si>
    <t>SD NEGERI BANTENGMATI 2</t>
  </si>
  <si>
    <t>SD NEGERI BERMI</t>
  </si>
  <si>
    <t>SD NEGERI GEMPOLSONGO</t>
  </si>
  <si>
    <t>SD NEGERI GENENG 1</t>
  </si>
  <si>
    <t>SD NEGERI GENENG 2</t>
  </si>
  <si>
    <t>SD NEGERI GENENG 3</t>
  </si>
  <si>
    <t>SD NEGERI JLEPER 1</t>
  </si>
  <si>
    <t>SD NEGERI JLEPER 2</t>
  </si>
  <si>
    <t>SD NEGERI MIJEN 1</t>
  </si>
  <si>
    <t>SD NEGERI MIJEN 2</t>
  </si>
  <si>
    <t>SD NEGERI MLATEN 1</t>
  </si>
  <si>
    <t>SD NEGERI MLATEN 2</t>
  </si>
  <si>
    <t>SD NEGERI NGEGOT</t>
  </si>
  <si>
    <t>SD NEGERI NGELOKULON 1</t>
  </si>
  <si>
    <t>SD NEGERI NGELOWETAN</t>
  </si>
  <si>
    <t>SD NEGERI PASIR 1</t>
  </si>
  <si>
    <t>SD NEGERI PASIR 3</t>
  </si>
  <si>
    <t>SD NEGERI PECUK 1</t>
  </si>
  <si>
    <t>SD NEGERI PECUK 2</t>
  </si>
  <si>
    <t>SD NEGERI REJOSARI 1 MIJEN</t>
  </si>
  <si>
    <t>SD NEGERI REJOSARI 2 MIJEN</t>
  </si>
  <si>
    <t>SD NEGERI REJOSARI 3 MIJEN</t>
  </si>
  <si>
    <t>SD NEGERI TANGGUL 1</t>
  </si>
  <si>
    <t>SD NEGERI TANGGUL 2</t>
  </si>
  <si>
    <t>SD NEGERI BANDUNGREJO 1 MRANGGEN</t>
  </si>
  <si>
    <t>SD NEGERI BANDUNGREJO 2 MRANGGEN</t>
  </si>
  <si>
    <t>SD NEGERI BANYUMENENG 1</t>
  </si>
  <si>
    <t>SD NEGERI BANYUMENENG 2</t>
  </si>
  <si>
    <t>SD NEGERI BATURSARI 1</t>
  </si>
  <si>
    <t>SD NEGERI BATURSARI 2</t>
  </si>
  <si>
    <t>SD NEGERI BATURSARI 3</t>
  </si>
  <si>
    <t>SD NEGERI BATURSARI 4</t>
  </si>
  <si>
    <t>SD NEGERI BATURSARI 5</t>
  </si>
  <si>
    <t>SD NEGERI BATURSARI 6</t>
  </si>
  <si>
    <t>SD NEGERI BATURSARI 7</t>
  </si>
  <si>
    <t>SD NEGERI BRUMBUNG</t>
  </si>
  <si>
    <t>SD NEGERI CANDISARI 1</t>
  </si>
  <si>
    <t>SD NEGERI CANDISARI 2</t>
  </si>
  <si>
    <t>SD NEGERI JAMUS 1</t>
  </si>
  <si>
    <t>SD NEGERI KALITENGAH 1</t>
  </si>
  <si>
    <t>SD NEGERI KALITENGAH 2</t>
  </si>
  <si>
    <t>SD NEGERI KANGKUNG 1</t>
  </si>
  <si>
    <t>SD NEGERI KANGKUNG 2</t>
  </si>
  <si>
    <t>SD NEGERI KANGKUNG 3</t>
  </si>
  <si>
    <t>SD NEGERI KARANGASEM</t>
  </si>
  <si>
    <t>SD NEGERI KARANGSONO 1</t>
  </si>
  <si>
    <t>SD NEGERI KARANGSONO 2</t>
  </si>
  <si>
    <t>SD NEGERI KARANGSONO 3</t>
  </si>
  <si>
    <t>SD NEGERI KEBONBATUR 1</t>
  </si>
  <si>
    <t>SD NEGERI KEBONBATUR 2</t>
  </si>
  <si>
    <t>SD NEGERI KEMBANGARUM 1</t>
  </si>
  <si>
    <t>SD NEGERI KEMBANGARUM 2</t>
  </si>
  <si>
    <t>SD NEGERI KEMBANGARUM 4</t>
  </si>
  <si>
    <t>SD NEGERI MENUR</t>
  </si>
  <si>
    <t>SD NEGERI MRANGGEN 1</t>
  </si>
  <si>
    <t>SD NEGERI MRANGGEN 2</t>
  </si>
  <si>
    <t>SD NEGERI MRANGGEN 3</t>
  </si>
  <si>
    <t>SD NEGERI MRANGGEN 4</t>
  </si>
  <si>
    <t>SD NEGERI NGEMPLAK</t>
  </si>
  <si>
    <t>SD NEGERI SUMBEREJO 1</t>
  </si>
  <si>
    <t>SD NEGERI SUMBEREJO 2</t>
  </si>
  <si>
    <t>SD NEGERI TAMANSARI 1</t>
  </si>
  <si>
    <t>SD NEGERI TEGALARUM 1</t>
  </si>
  <si>
    <t>SD NEGERI TEGALARUM 2</t>
  </si>
  <si>
    <t>SD NEGERI WARU</t>
  </si>
  <si>
    <t>SD NEGERI WRINGINJAJAR 1</t>
  </si>
  <si>
    <t>SD NEGERI WRINGINJAJAR 3</t>
  </si>
  <si>
    <t>SD NEGERI BANJARSARI 1 SAYUNG</t>
  </si>
  <si>
    <t>SD NEGERI BANJARSARI 2 SAYUNG</t>
  </si>
  <si>
    <t>SD NEGERI BEDONO 1</t>
  </si>
  <si>
    <t>SD NEGERI BEDONO 2</t>
  </si>
  <si>
    <t>SD NEGERI BEDONO 3</t>
  </si>
  <si>
    <t>SD NEGERI BULUSARI</t>
  </si>
  <si>
    <t>SD NEGERI DALEMAN</t>
  </si>
  <si>
    <t>SD NEGERI DOMBO 1</t>
  </si>
  <si>
    <t>SD NEGERI JETAKSARI 1</t>
  </si>
  <si>
    <t>SD NEGERI KALISARI 1</t>
  </si>
  <si>
    <t>SD NEGERI KALISARI 3</t>
  </si>
  <si>
    <t>SD NEGERI KARANGASEM 1</t>
  </si>
  <si>
    <t>SD NEGERI KARANGASEM 2</t>
  </si>
  <si>
    <t>SD NEGERI LOIRENG</t>
  </si>
  <si>
    <t>SD NEGERI PILANGSARI SAYUNG</t>
  </si>
  <si>
    <t>SD NEGERI PRAMPELAN 1</t>
  </si>
  <si>
    <t>SD NEGERI PURWOSARI 1 SAYUNG</t>
  </si>
  <si>
    <t>SD NEGERI PURWOSARI 2 SAYUNG</t>
  </si>
  <si>
    <t>SD NEGERI SAYUNG 1</t>
  </si>
  <si>
    <t>SD NEGERI SAYUNG 2</t>
  </si>
  <si>
    <t>SD NEGERI SAYUNG 3</t>
  </si>
  <si>
    <t>SD NEGERI SAYUNG 4</t>
  </si>
  <si>
    <t>SD NEGERI SIDOGEMAH 1</t>
  </si>
  <si>
    <t>SD NEGERI SIDOGEMAH 2</t>
  </si>
  <si>
    <t>SD NEGERI SIDOREJO 1</t>
  </si>
  <si>
    <t>SD NEGERI SRIWULAN 1</t>
  </si>
  <si>
    <t>SD NEGERI SRIWULAN 3</t>
  </si>
  <si>
    <t>SD NEGERI SRIWULAN 4</t>
  </si>
  <si>
    <t>SD NEGERI SURODADI 1</t>
  </si>
  <si>
    <t>SD NEGERI SURODADI 2</t>
  </si>
  <si>
    <t>SD NEGERI TAMBAKROTO</t>
  </si>
  <si>
    <t>SD NEGERI TIMBULSLOKO 1</t>
  </si>
  <si>
    <t>SD NEGERI TIMBULSLOKO 2</t>
  </si>
  <si>
    <t>SD NEGERI TUGU 1</t>
  </si>
  <si>
    <t>SD NEGERI TUGU 2</t>
  </si>
  <si>
    <t>SD NEGERI BABALAN 1</t>
  </si>
  <si>
    <t>SD NEGERI BERAHAN KULON</t>
  </si>
  <si>
    <t>SD NEGERI BERAHAN WETAN 1</t>
  </si>
  <si>
    <t>SD NEGERI BERAHAN WETAN 2</t>
  </si>
  <si>
    <t>SD NEGERI BUKO</t>
  </si>
  <si>
    <t>SD NEGERI BUNGO 1</t>
  </si>
  <si>
    <t>SD NEGERI BUNGO 2</t>
  </si>
  <si>
    <t>SD NEGERI BUNGO 3</t>
  </si>
  <si>
    <t>SD NEGERI JETAK</t>
  </si>
  <si>
    <t>SD NEGERI JUNGPASIR 1</t>
  </si>
  <si>
    <t>SD NEGERI JUNGSEMI 1</t>
  </si>
  <si>
    <t>SD NEGERI KEDUNGKARANG</t>
  </si>
  <si>
    <t>SD NEGERI KEDUNGMUTIH 1</t>
  </si>
  <si>
    <t>SD NEGERI KENDALASEM</t>
  </si>
  <si>
    <t>SD NEGERI KENDUREN 1</t>
  </si>
  <si>
    <t>SD NEGERI MANDUNG</t>
  </si>
  <si>
    <t>SD NEGERI MUTIH KULON</t>
  </si>
  <si>
    <t>SD NEGERI MUTIHWETAN</t>
  </si>
  <si>
    <t>SD NEGERI NGAWEN</t>
  </si>
  <si>
    <t>SD NEGERI RUWIT</t>
  </si>
  <si>
    <t>SD NEGERI TEDUNAN</t>
  </si>
  <si>
    <t>SD NEGERI TEMPEL</t>
  </si>
  <si>
    <t>SD NEGERI WEDUNG 1</t>
  </si>
  <si>
    <t>SD NEGERI WEDUNG 3</t>
  </si>
  <si>
    <t>SD NEGERI WEDUNG 4</t>
  </si>
  <si>
    <t>SD NEGERI BOTOREJO 1</t>
  </si>
  <si>
    <t>SD NEGERI BOTOREJO 2</t>
  </si>
  <si>
    <t>SD NEGERI BUNDERAN</t>
  </si>
  <si>
    <t>SD NEGERI DORENG 1</t>
  </si>
  <si>
    <t>SD NEGERI DORENG 2</t>
  </si>
  <si>
    <t>SD NEGERI GETAS 1</t>
  </si>
  <si>
    <t>SD NEGERI GETAS 2</t>
  </si>
  <si>
    <t>SD NEGERI GETAS 3</t>
  </si>
  <si>
    <t>SD NEGERI JOGOLOYO</t>
  </si>
  <si>
    <t>SD NEGERI KALIANYAR 1</t>
  </si>
  <si>
    <t>SD NEGERI KALIANYAR 2</t>
  </si>
  <si>
    <t>SD NEGERI KARANGREJO 1</t>
  </si>
  <si>
    <t>SD NEGERI KARANGREJO 2</t>
  </si>
  <si>
    <t>SD NEGERI KARANGROWO 1</t>
  </si>
  <si>
    <t>SD NEGERI KARANGROWO 2</t>
  </si>
  <si>
    <t>SD NEGERI KENDALDOYONG 1</t>
  </si>
  <si>
    <t>SD NEGERI KENDALDOYONG 2</t>
  </si>
  <si>
    <t>SD NEGERI KERANGKULON 1</t>
  </si>
  <si>
    <t>SD NEGERI KERANGKULON 2</t>
  </si>
  <si>
    <t>SD NEGERI KUNCIR 1</t>
  </si>
  <si>
    <t>SD NEGERI KUNCIR 2</t>
  </si>
  <si>
    <t>SD NEGERI LEMPUYANG</t>
  </si>
  <si>
    <t>SD NEGERI MOJODEMAK 1</t>
  </si>
  <si>
    <t>SD NEGERI MOJODEMAK 2</t>
  </si>
  <si>
    <t>SD NEGERI MOJODEMAK 3</t>
  </si>
  <si>
    <t>SD NEGERI MRANAK 1</t>
  </si>
  <si>
    <t>SD NEGERI MRANAK 2</t>
  </si>
  <si>
    <t>SD NEGERI MRISEN 1</t>
  </si>
  <si>
    <t>SD NEGERI MRISEN 2</t>
  </si>
  <si>
    <t>SD NEGERI PILANGREJO 1</t>
  </si>
  <si>
    <t>SD NEGERI PILANGREJO 2</t>
  </si>
  <si>
    <t>SD NEGERI PILANGSARI</t>
  </si>
  <si>
    <t>SD NEGERI SIDOMULYO 1</t>
  </si>
  <si>
    <t>SD NEGERI SIDOMULYO 2</t>
  </si>
  <si>
    <t>SD NEGERI SIDOMULYO 3</t>
  </si>
  <si>
    <t>SD NEGERI TLOGODOWO</t>
  </si>
  <si>
    <t>SD NEGERI TLOGOREJO 1 WONOSALAM</t>
  </si>
  <si>
    <t>SD NEGERI TLOGOREJO 2 WONOSALAM</t>
  </si>
  <si>
    <t>SD NEGERI TRENGGULI 1</t>
  </si>
  <si>
    <t>SD NEGERI TRENGGULI 3</t>
  </si>
  <si>
    <t>SD NEGERI WONOSALAM</t>
  </si>
  <si>
    <t>SDS BUSTANU USYSYAQIL QUR AN</t>
  </si>
  <si>
    <t>SDS ISLAM TERPADU AZZAHRA</t>
  </si>
  <si>
    <t>SDS NURUL HUDA</t>
  </si>
  <si>
    <t>SDS AISYIYAH FULL DAY</t>
  </si>
  <si>
    <t>SDS IT KOTA WALI</t>
  </si>
  <si>
    <t>SDS ISLAM AL HASANIYYAH JRAGUNG</t>
  </si>
  <si>
    <t>SDS ISLAM DIPONEGORO</t>
  </si>
  <si>
    <t>SDS ISLAM KAFRAWI</t>
  </si>
  <si>
    <t>SDS IT MIFTAHUL HIDAYAH</t>
  </si>
  <si>
    <t>SDS IT PERMATA BUNDA</t>
  </si>
  <si>
    <t>SDS KRISTEN DIAN WACANA</t>
  </si>
  <si>
    <t>SDS KY AGENG GIRI</t>
  </si>
  <si>
    <t>SDS MUHAMMADIYAH PUCANG GADING</t>
  </si>
  <si>
    <t>SDS TERPADU DARUNNAJAH</t>
  </si>
  <si>
    <t>SDS IT AZ-ZAHRO MRANGGEN</t>
  </si>
  <si>
    <t>SDS INSAN TELADAN</t>
  </si>
  <si>
    <t>SDS ISLAM AL-FATTAH</t>
  </si>
  <si>
    <t>SDS ISLAM SITI SOLECHAH</t>
  </si>
  <si>
    <t>SDS IT RIBHUL ULUM KEDUNGMUTIH</t>
  </si>
  <si>
    <t>SDS PLUS LATANSA</t>
  </si>
  <si>
    <t>SDS TAHFIDZ ROUDLOTUL QUR AN</t>
  </si>
  <si>
    <t>SMPN 1 MRANGGEN</t>
  </si>
  <si>
    <t>SMPN 2 MRANGGEN</t>
  </si>
  <si>
    <t>SMPN 3 MRANGGEN</t>
  </si>
  <si>
    <t>SMPN 1 KARANGAWEN</t>
  </si>
  <si>
    <t>SMPN 2 KARANGAWEN</t>
  </si>
  <si>
    <t>SMPN 1 GUNTUR</t>
  </si>
  <si>
    <t>SMPN 2 GUNTUR</t>
  </si>
  <si>
    <t>SMPN 3 GUNTUR</t>
  </si>
  <si>
    <t>SMPN 1 SAYUNG</t>
  </si>
  <si>
    <t>SMPN 2 SAYUNG</t>
  </si>
  <si>
    <t>SMPN 3 SATU ATAP SAYUNG</t>
  </si>
  <si>
    <t>SMPN 1 KARANGTENGAH</t>
  </si>
  <si>
    <t>SMPN 2 KARANGTENGAH</t>
  </si>
  <si>
    <t>SMPN 1 BONANG</t>
  </si>
  <si>
    <t>SMPN 2 BONANG</t>
  </si>
  <si>
    <t>SMPN 3 BONANG</t>
  </si>
  <si>
    <t>SMPN 1 DEMAK</t>
  </si>
  <si>
    <t>SMPN 2 DEMAK</t>
  </si>
  <si>
    <t>SMPN 3 DEMAK</t>
  </si>
  <si>
    <t>SMPN 4 DEMAK</t>
  </si>
  <si>
    <t>SMPN 5 DEMAK</t>
  </si>
  <si>
    <t>SMPN 1 WONOSALAM</t>
  </si>
  <si>
    <t>SMPN 2 WONOSALAM</t>
  </si>
  <si>
    <t>SMPN 2 DEMPET</t>
  </si>
  <si>
    <t>SMPN 3 DEMPET</t>
  </si>
  <si>
    <t>SMPN 1 GAJAH</t>
  </si>
  <si>
    <t>SMPN 2 GAJAH</t>
  </si>
  <si>
    <t>SMPN 3 SATU ATAP GAJAH</t>
  </si>
  <si>
    <t>SMPN 1 KARANGANYAR</t>
  </si>
  <si>
    <t>SMPN 2 KARANGANYAR</t>
  </si>
  <si>
    <t>SMPN 1 MIJEN</t>
  </si>
  <si>
    <t>SMPN 2 MIJEN</t>
  </si>
  <si>
    <t>SMPN 3 SATAP MIJEN</t>
  </si>
  <si>
    <t>SMPN 1 WEDUNG</t>
  </si>
  <si>
    <t>SMPN 2 WEDUNG</t>
  </si>
  <si>
    <t>SMPN 3 WEDUNG</t>
  </si>
  <si>
    <t>SMPN SATU ATAP WEDUNG</t>
  </si>
  <si>
    <t>SMPN 1 KEBONAGUNG</t>
  </si>
  <si>
    <t>MIN Guntur</t>
  </si>
  <si>
    <t>MIN Krandon</t>
  </si>
  <si>
    <t>MIN Brakas</t>
  </si>
  <si>
    <t>MIN Wonoketingal</t>
  </si>
  <si>
    <t>MIN Kedungwaru Lor</t>
  </si>
  <si>
    <t>MIN Mlaten</t>
  </si>
  <si>
    <t>MIN Jungpasir</t>
  </si>
  <si>
    <t>MI Syafiiyah</t>
  </si>
  <si>
    <t>MI Miftahul Huda Tamansari</t>
  </si>
  <si>
    <t>MI Jauharotul Ulum</t>
  </si>
  <si>
    <t>MI Miftahul Huda Kangkung</t>
  </si>
  <si>
    <t>MI Miftahul Ulum Tegalarum</t>
  </si>
  <si>
    <t>MI Miftahul Ulum Ngemplak</t>
  </si>
  <si>
    <t>MI Futuhiyyah</t>
  </si>
  <si>
    <t>MI Al Islamiyah</t>
  </si>
  <si>
    <t>MI Miftahul Huda Kebonbatur</t>
  </si>
  <si>
    <t>MI Assirajiyah</t>
  </si>
  <si>
    <t>MI Al Hadi 01</t>
  </si>
  <si>
    <t>MI Ky Ageng Giri</t>
  </si>
  <si>
    <t>MI Roudlotus Syubban</t>
  </si>
  <si>
    <t>MI Ianatul Mubtadiin</t>
  </si>
  <si>
    <t>MI Al Hadi 03</t>
  </si>
  <si>
    <t>MI AL GHOZALI</t>
  </si>
  <si>
    <t>MI Miftahul Khoirot</t>
  </si>
  <si>
    <t>MI Rujchaniyyah</t>
  </si>
  <si>
    <t>MI Nashriyah</t>
  </si>
  <si>
    <t>MI Miftahuth Tholibin</t>
  </si>
  <si>
    <t>MI IBROHIMIYYAH</t>
  </si>
  <si>
    <t>MI Miftahut Thulab</t>
  </si>
  <si>
    <t>MI Manbaul Ulum</t>
  </si>
  <si>
    <t>MI Tarbiyatus Shibyan</t>
  </si>
  <si>
    <t>MI MIFTAHUL ULUM</t>
  </si>
  <si>
    <t>MI Nurul Hidayah</t>
  </si>
  <si>
    <t>MI Al-Khoiriyyah</t>
  </si>
  <si>
    <t>MI Al-Ishlah</t>
  </si>
  <si>
    <t>MI Babul Ulum</t>
  </si>
  <si>
    <t>MI Bahrul Ulum</t>
  </si>
  <si>
    <t>MI Nurul Huda Sidokumpul</t>
  </si>
  <si>
    <t>MI Mu`abbidin Sukorejo</t>
  </si>
  <si>
    <t>MI Nurul Yaqin</t>
  </si>
  <si>
    <t>MI Tholabiyah</t>
  </si>
  <si>
    <t>MI Miftahul Athfal</t>
  </si>
  <si>
    <t>MI RAUDLATUL ULUM</t>
  </si>
  <si>
    <t>MI Sabilul Muttaqin Trimulyo</t>
  </si>
  <si>
    <t>MI Nurul Huda</t>
  </si>
  <si>
    <t>MI Fathul Huda</t>
  </si>
  <si>
    <t>MI Nahdlatusy Syubban</t>
  </si>
  <si>
    <t>MI Raudlotul Muta`alimin</t>
  </si>
  <si>
    <t>MI ISLAMIYAH</t>
  </si>
  <si>
    <t>MI Al Ikhlas</t>
  </si>
  <si>
    <t>MI Miftahul Huda Banjarsari</t>
  </si>
  <si>
    <t>MI Darussalam</t>
  </si>
  <si>
    <t>MI Nahdlotut Tholibin Klitih</t>
  </si>
  <si>
    <t>MI Roudlotusshibyan</t>
  </si>
  <si>
    <t>MI Nahdlatussubban</t>
  </si>
  <si>
    <t>MI Miftahussalam 1 Wonosalam</t>
  </si>
  <si>
    <t>MI Miftahul Ulum Jogoloyo</t>
  </si>
  <si>
    <t>MI MIFTAHUSSALAM 2 WONOSALAM</t>
  </si>
  <si>
    <t>MI Qodiriyah</t>
  </si>
  <si>
    <t>MI Al Islam Dempet</t>
  </si>
  <si>
    <t>MI Riyadlotul Ulum</t>
  </si>
  <si>
    <t>MI MIftahul Huda</t>
  </si>
  <si>
    <t>MI Miftahul Huda</t>
  </si>
  <si>
    <t>MI Matholiul Huda</t>
  </si>
  <si>
    <t>MI Al - Islam</t>
  </si>
  <si>
    <t>MI Miftahul Huda Jleper</t>
  </si>
  <si>
    <t>MI AL HIKMAH</t>
  </si>
  <si>
    <t>MI Tanwirudh Dholam</t>
  </si>
  <si>
    <t>MI Miftahul Huda 1</t>
  </si>
  <si>
    <t>MI NURUL HUDA RAJI</t>
  </si>
  <si>
    <t>MI Sultan Fatah</t>
  </si>
  <si>
    <t>MI Miftahul Huda 2 Turirejo</t>
  </si>
  <si>
    <t>MI Miftahul Huda 3 Turirejo</t>
  </si>
  <si>
    <t>MI Raudlatul Islamiyah Purworejo</t>
  </si>
  <si>
    <t>MI Nurul Huda Kembangan</t>
  </si>
  <si>
    <t>MI Bustanul Huda Morodemak</t>
  </si>
  <si>
    <t>MI Tsamrotul Huda 1</t>
  </si>
  <si>
    <t>MI Riyadlotussubban</t>
  </si>
  <si>
    <t>MI MATSMAROTUL HUDA</t>
  </si>
  <si>
    <t>MI DARUSSALAM Tlogoboyo</t>
  </si>
  <si>
    <t>MI Miftahul Falah</t>
  </si>
  <si>
    <t>MI Al Mubarok Margolinduk</t>
  </si>
  <si>
    <t>MI Miftahul Huda Krajanbogo</t>
  </si>
  <si>
    <t>MI TSAMROTUL HUDA II</t>
  </si>
  <si>
    <t>MI Mazro`atul Huda</t>
  </si>
  <si>
    <t>MI BUSTANUL ULUM</t>
  </si>
  <si>
    <t>MI MIFTAHUL FALAH</t>
  </si>
  <si>
    <t>MI Assalam</t>
  </si>
  <si>
    <t>MI Matholiul Falah Bungo</t>
  </si>
  <si>
    <t>MI Darussalam 1</t>
  </si>
  <si>
    <t>MI Ma`hadul Ulum Mutih Wetan</t>
  </si>
  <si>
    <t>MI RAUDLOTUL ATHFAL</t>
  </si>
  <si>
    <t>MI Irsyaduth Thullab</t>
  </si>
  <si>
    <t>MI Matholiul Ulum</t>
  </si>
  <si>
    <t>MI MATHOLIBUL HUDA</t>
  </si>
  <si>
    <t>MI Tarbiyatul Athfal</t>
  </si>
  <si>
    <t>MI Matholiul Falah</t>
  </si>
  <si>
    <t>MI Raudlatul Wildan</t>
  </si>
  <si>
    <t>MI Al Ittihad Mandung</t>
  </si>
  <si>
    <t>MI Nurul Ittihad Babalan</t>
  </si>
  <si>
    <t>MI Salafiyah</t>
  </si>
  <si>
    <t>MI Muhammadiyah Al Manar</t>
  </si>
  <si>
    <t>MI Darussalam 2</t>
  </si>
  <si>
    <t>MI Sunan Kalijogo</t>
  </si>
  <si>
    <t>MI Yasua</t>
  </si>
  <si>
    <t>MI Nurul Ulum</t>
  </si>
  <si>
    <t>MI Sunan Kalijaga</t>
  </si>
  <si>
    <t>MI Rohmatal Lil Alamin</t>
  </si>
  <si>
    <t>MI Matholiul Ulum 2</t>
  </si>
  <si>
    <t>MI Ribhul Ulum</t>
  </si>
  <si>
    <t>MI Raudlatul Aulad</t>
  </si>
  <si>
    <t>MI Darul Hikmah</t>
  </si>
  <si>
    <t>MI Miftahul Huda Pilangsari</t>
  </si>
  <si>
    <t>MI Mabdaul Huda Kedungkarang</t>
  </si>
  <si>
    <t>MI Asnal Mathalib</t>
  </si>
  <si>
    <t>MI Sa`adatud Darain</t>
  </si>
  <si>
    <t>MI Al-Hikmah Wuluh</t>
  </si>
  <si>
    <t>MI Nahdlotus Shibyan</t>
  </si>
  <si>
    <t>MI AL MAFTUHAH</t>
  </si>
  <si>
    <t>MI AT-TANWIR</t>
  </si>
  <si>
    <t>MI HIDAYATUL MUBTADI’IN</t>
  </si>
  <si>
    <t>MI AL-AZHAR</t>
  </si>
  <si>
    <t>MI MUHADIYAH</t>
  </si>
  <si>
    <t>MI AL-HUDA</t>
  </si>
  <si>
    <t>MI SUNAN KALIJAGA</t>
  </si>
  <si>
    <t>MI DARUN NAJACH</t>
  </si>
  <si>
    <t>MI AS SALAM</t>
  </si>
  <si>
    <t>MI ROUDLOTUL MUTTAQIN</t>
  </si>
  <si>
    <t>MI AL-MUBAROK</t>
  </si>
  <si>
    <t>MTs Futuhiyyah 1</t>
  </si>
  <si>
    <t>MTs Ibrohimiyyah</t>
  </si>
  <si>
    <t>MTs NU Mranggen</t>
  </si>
  <si>
    <t>MTs Rohmaniyyah</t>
  </si>
  <si>
    <t>MTs Asy`ariyah</t>
  </si>
  <si>
    <t>MTs Al Hadi Girikusuma</t>
  </si>
  <si>
    <t>MTs Futuhiyyah 2</t>
  </si>
  <si>
    <t>MTs Miftahul Ulum Ngemplak</t>
  </si>
  <si>
    <t>MTs Miftahul Huda</t>
  </si>
  <si>
    <t>MTs Taqwiyatul Wathon</t>
  </si>
  <si>
    <t>MTs Nurul Ulum Batursari</t>
  </si>
  <si>
    <t>MTs Al Ghozali Kebonbatur</t>
  </si>
  <si>
    <t>MTs Asy Syarifah</t>
  </si>
  <si>
    <t>MTs Al Hamidiyyah</t>
  </si>
  <si>
    <t>MTs Anwarul Quran</t>
  </si>
  <si>
    <t>MTs Miftahuth Tholibin</t>
  </si>
  <si>
    <t>MTs Sholihiyyah</t>
  </si>
  <si>
    <t>MTs Al-Anwar</t>
  </si>
  <si>
    <t>MTs Roudlotul Muttaqin</t>
  </si>
  <si>
    <t>MTs Miftahul Ulum</t>
  </si>
  <si>
    <t>MTs MANBAUL ULUM</t>
  </si>
  <si>
    <t>MTs Fatahillah Rejosari</t>
  </si>
  <si>
    <t>MTs Nurul Hidayah</t>
  </si>
  <si>
    <t>MTs Al Khoiriyyah Wonosekar</t>
  </si>
  <si>
    <t>MTs Hidayatullah Pundenarum</t>
  </si>
  <si>
    <t>MTs SULTAN FATAH GAJI</t>
  </si>
  <si>
    <t>MTs Sabilul Huda</t>
  </si>
  <si>
    <t>MTs Asy-Syarifiyah Sarirejo</t>
  </si>
  <si>
    <t>MTs Sabilul Muttaqin</t>
  </si>
  <si>
    <t>MTs Bahrul Ulum</t>
  </si>
  <si>
    <t>MTs I`anatuth Tholibin</t>
  </si>
  <si>
    <t>MTs Nahdlatusy Syubban</t>
  </si>
  <si>
    <t>MTs Fathul Huda</t>
  </si>
  <si>
    <t>MTs Hidayatul Mubtadi`in</t>
  </si>
  <si>
    <t>MTs Al Fattah</t>
  </si>
  <si>
    <t>MTs An Nidham</t>
  </si>
  <si>
    <t>MTs Darul Ulum</t>
  </si>
  <si>
    <t>MTs Nurul Qur`an</t>
  </si>
  <si>
    <t>MTs Nurul Huda</t>
  </si>
  <si>
    <t>MTs Miftahul Ulum Wonowoso</t>
  </si>
  <si>
    <t>MTs Nahdlatusysyubban</t>
  </si>
  <si>
    <t>MTs Al Ikhwan</t>
  </si>
  <si>
    <t>MTs Miftahussalam 1</t>
  </si>
  <si>
    <t>MTs NU Jogoloyo</t>
  </si>
  <si>
    <t>MTs Miftahul Ulum Tlogorejo</t>
  </si>
  <si>
    <t>MTs Miftahussalam 2</t>
  </si>
  <si>
    <t>MTs NU 03 Sabilul Huda</t>
  </si>
  <si>
    <t>MTs Roudlotush Sholihin</t>
  </si>
  <si>
    <t>MTs Nurul Huda Dempet</t>
  </si>
  <si>
    <t>MTs Qodiriyah</t>
  </si>
  <si>
    <t>MTs Nurul Huda Kramat</t>
  </si>
  <si>
    <t>MTs Riyadlotul Ulum</t>
  </si>
  <si>
    <t>MTs Al-Irsyad Gajah</t>
  </si>
  <si>
    <t>MTs Nurul Huda Medini</t>
  </si>
  <si>
    <t>MTs Tarbiyatul Mubtadiin</t>
  </si>
  <si>
    <t>MTs Nurul Ulum</t>
  </si>
  <si>
    <t>MTs Mazro`atul Huda Wonorenggo</t>
  </si>
  <si>
    <t>MTs Nahdlotussibyan</t>
  </si>
  <si>
    <t>MTs SAROJA NU</t>
  </si>
  <si>
    <t>MTs Miftahuddin</t>
  </si>
  <si>
    <t>MTs Mazro`atul Huda Karanganyar</t>
  </si>
  <si>
    <t>MTs Manba`ul Huda Kalitekuk</t>
  </si>
  <si>
    <t>MTs Raudlotul Muta`allimin</t>
  </si>
  <si>
    <t>MTs Sultan Fattah</t>
  </si>
  <si>
    <t>MTs Al Hikmah Pasir</t>
  </si>
  <si>
    <t>MTs Samailul Huda</t>
  </si>
  <si>
    <t>MTs MTs. Miftahul Huda Jleper</t>
  </si>
  <si>
    <t>MTs Nurul Huda Geneng</t>
  </si>
  <si>
    <t>MTs Darussalam Bermi</t>
  </si>
  <si>
    <t>MTs NU Demak</t>
  </si>
  <si>
    <t>MTs Tanwirudh Dholam</t>
  </si>
  <si>
    <t>MTs Miftahul Huda Turirejo</t>
  </si>
  <si>
    <t>MTs Nurul Huda Raji Demak</t>
  </si>
  <si>
    <t>MTs Nu Karangmlati</t>
  </si>
  <si>
    <t>MTs Asy-Syafi`iyyah</t>
  </si>
  <si>
    <t>MTs Nahdlatul Ulama</t>
  </si>
  <si>
    <t>MTs Miftahul Falah Betahwalang</t>
  </si>
  <si>
    <t>MTs Takhassus Al-Qur`an Serangan</t>
  </si>
  <si>
    <t>MTs Matholi`ul Falah Jali</t>
  </si>
  <si>
    <t>MTs Al Mubarok</t>
  </si>
  <si>
    <t>MTs Sunan Barmawi Morodemak</t>
  </si>
  <si>
    <t>MTs Al Falah Gebangarum</t>
  </si>
  <si>
    <t>MTs Miftahul Ulum Karangrejo</t>
  </si>
  <si>
    <t>MTs NU Raudlatul Muallimin Wedung</t>
  </si>
  <si>
    <t>MTs I`anatuth Thullab</t>
  </si>
  <si>
    <t>MTs Bandar Alim</t>
  </si>
  <si>
    <t>MTs Darus Salam Jetak</t>
  </si>
  <si>
    <t>MTs Tarbiyatul Ulum</t>
  </si>
  <si>
    <t>MTs Ribhul Ulum</t>
  </si>
  <si>
    <t>MTs Roudlotut Tholibin</t>
  </si>
  <si>
    <t>MTs Muhammadiyah Al Manar</t>
  </si>
  <si>
    <t>MTs Nurul Ittihad</t>
  </si>
  <si>
    <t>MTs Al Mabrur</t>
  </si>
  <si>
    <t>MTs NU Salafiyah Kenduren</t>
  </si>
  <si>
    <t>MTs Mabdaul Huda</t>
  </si>
  <si>
    <t>MTs Irsyaduth Thullab</t>
  </si>
  <si>
    <t>MTs Yasin</t>
  </si>
  <si>
    <t>MTs Miftahul Ulum Megonten</t>
  </si>
  <si>
    <t>MTs Yasua</t>
  </si>
  <si>
    <t>MTs Yasimu Mangunrejo</t>
  </si>
  <si>
    <t>MTs Matholiul Anwar</t>
  </si>
  <si>
    <t>MTs SA PP Hidayatul Quran</t>
  </si>
  <si>
    <t>MTs Hidayatullah Banjarejo</t>
  </si>
  <si>
    <t>MTs Al Fitroh Purworejo</t>
  </si>
  <si>
    <t>MTs Annur</t>
  </si>
  <si>
    <t>MTs Nurul Huda Sukodono</t>
  </si>
  <si>
    <t>MTs Al Furqon</t>
  </si>
  <si>
    <t>MTs Al Fattaah</t>
  </si>
  <si>
    <t>MTs Addarain</t>
  </si>
  <si>
    <t>MTs Raden Sahid</t>
  </si>
  <si>
    <t>MTs Assakinah</t>
  </si>
  <si>
    <t>MTs Al Hikmah</t>
  </si>
  <si>
    <t>MTs Al Adzkar</t>
  </si>
  <si>
    <t>MTs As Sa`adah</t>
  </si>
  <si>
    <t>MTs Al Asyhar Jamus</t>
  </si>
  <si>
    <t>MTs Al Hasaniyyah</t>
  </si>
  <si>
    <t>MTs Al Hikmah Karangasem</t>
  </si>
  <si>
    <t>MTs Annuriyyah</t>
  </si>
  <si>
    <t>MTs Nurul Ikhlas</t>
  </si>
  <si>
    <t>MTs Salafiyyah</t>
  </si>
  <si>
    <t>MTs AL MUHARRIYAH</t>
  </si>
  <si>
    <t>MTs RUJCHANIYYAH</t>
  </si>
  <si>
    <t>MTs MIFTAKHUL JANNAH</t>
  </si>
  <si>
    <t>SMAN 1 DEMAK</t>
  </si>
  <si>
    <t>SMAN 2 DEMAK</t>
  </si>
  <si>
    <t>SMAN 3 DEMAK</t>
  </si>
  <si>
    <t>SMAN 1 DEMPET</t>
  </si>
  <si>
    <t>SMAN 1 GUNTUR</t>
  </si>
  <si>
    <t>SMAN 1 KARANGTENGAH</t>
  </si>
  <si>
    <t>SMAN 1 KARANGANYAR</t>
  </si>
  <si>
    <t>SMAN 1 MIJEN</t>
  </si>
  <si>
    <t>SMAN 1 MRANGGEN</t>
  </si>
  <si>
    <t>SMAN 2 MRANGGEN</t>
  </si>
  <si>
    <t>SMAN 1 SAYUNG</t>
  </si>
  <si>
    <t>SMAN 1 Wedung</t>
  </si>
  <si>
    <t>SMAS TAKHASSUS AL - QURAN BONANG</t>
  </si>
  <si>
    <t>SMAS MIFTAHUL FALAH</t>
  </si>
  <si>
    <t>SMAS PGRI DEMAK</t>
  </si>
  <si>
    <t>SMAS PANCASILA</t>
  </si>
  <si>
    <t>SMAS AL MAARIF DEMAK</t>
  </si>
  <si>
    <t>SMAS MUHAMMADIYAH 1 DEMAK</t>
  </si>
  <si>
    <t>SMAS MIFTAHUL HUDA GAJAH</t>
  </si>
  <si>
    <t>SMAS ABDI NEGARA KARANG TENGAH</t>
  </si>
  <si>
    <t>SMAS NAHDLOTUSY SYUBAN PLOSO</t>
  </si>
  <si>
    <t>SMAS AL HASANIYYAH KARANGAWEN</t>
  </si>
  <si>
    <t>SMAS MAARIF KARANGAWEN</t>
  </si>
  <si>
    <t>SMAS AN NIDHOM MLATEN MIJEN</t>
  </si>
  <si>
    <t>SMAS FUTUHIYYAH MRANGGEN</t>
  </si>
  <si>
    <t>SMAS PEMBANGUNAN MRANGGEN</t>
  </si>
  <si>
    <t>SMAS KY AGENG GIRI MRANGGEN</t>
  </si>
  <si>
    <t>SMAS UNGGULAN TELADAN</t>
  </si>
  <si>
    <t>SMAS MUHAMMADIYAH SAYUNG</t>
  </si>
  <si>
    <t>SMAS ROUDHOTUT THOLIBIN WEDUNG</t>
  </si>
  <si>
    <t>SMAS SULTAN FATAH WEDUNG</t>
  </si>
  <si>
    <t>SMAS NURUL ULUM TRENGGULI</t>
  </si>
  <si>
    <t>SMAS ISLAM MIFTAHUL HUDA DEMAK</t>
  </si>
  <si>
    <t>SMAS ISLAMIC CENTRE DEMAK</t>
  </si>
  <si>
    <t>SMKN 1 DEMAK</t>
  </si>
  <si>
    <t>SMKN 2 DEMAK</t>
  </si>
  <si>
    <t>SMKN 1 KARANGAWEN</t>
  </si>
  <si>
    <t>SMKN 1 SAYUNG</t>
  </si>
  <si>
    <t>SMKS ISLAM DAWATUL HAQ</t>
  </si>
  <si>
    <t>SMKS ISLAM AL AMIN BONANG DEMAK</t>
  </si>
  <si>
    <t>SMKS ASY SYAIROZI BONANG</t>
  </si>
  <si>
    <t>SMKS MIFTAHUL QULUB</t>
  </si>
  <si>
    <t>SMKS AL MAARIF DEMAK</t>
  </si>
  <si>
    <t>SMKS SUNAN KALIJAGA DEMAK</t>
  </si>
  <si>
    <t>SMKS ALFATTAAH BOARDING SCHOOL</t>
  </si>
  <si>
    <t>SMKS FARMASI TUNAS HARAPAN</t>
  </si>
  <si>
    <t>SMKS PERIKANAN NUSANTARA DEMAK</t>
  </si>
  <si>
    <t>SMKS PONTREN DARUSSALAM DEMAK</t>
  </si>
  <si>
    <t>SMKS GANESA</t>
  </si>
  <si>
    <t>SMKS MUHAMMADIYAH MLATIHARJO GAJAH</t>
  </si>
  <si>
    <t>SMKS ADI BANGSA</t>
  </si>
  <si>
    <t>SMKS BUDI LUHUR</t>
  </si>
  <si>
    <t>SMKS AL HIKMAH</t>
  </si>
  <si>
    <t>SMKS AL ISLAM KARANGTENGAH</t>
  </si>
  <si>
    <t>SMKS ISLAM AL HIDAYAH</t>
  </si>
  <si>
    <t>SMKS ROBBANI KARANGTENGAH</t>
  </si>
  <si>
    <t>SMKS ISLAM NURUL HADI</t>
  </si>
  <si>
    <t>SMKS NURUL MUSHTHOFA</t>
  </si>
  <si>
    <t>SMKS GARUDA NUSANTARA</t>
  </si>
  <si>
    <t>SMKS PATI UNUS</t>
  </si>
  <si>
    <t>SMKS AL HASANIYYAH JRAGUNG</t>
  </si>
  <si>
    <t>SMKS AL KAUTSAR</t>
  </si>
  <si>
    <t>SMKS RADEN SAHID</t>
  </si>
  <si>
    <t>SMKS TUNAS BANGSA MIJEN</t>
  </si>
  <si>
    <t>SMKS MUHAMMADIYAH 5 MIJEN</t>
  </si>
  <si>
    <t>SMKS MIFTAHUL HUDA</t>
  </si>
  <si>
    <t>SMKS AL MUBAROK</t>
  </si>
  <si>
    <t>SMKS MAARIF KYAI GADING</t>
  </si>
  <si>
    <t>SMKS AL KAUTSARIYYAH</t>
  </si>
  <si>
    <t>SMKS AL FURQON</t>
  </si>
  <si>
    <t>SMKS FARMASI TELADAN</t>
  </si>
  <si>
    <t>SMKS KI AGENG JAGO MRANGGEN</t>
  </si>
  <si>
    <t>SMKS KY AGENG GIRI</t>
  </si>
  <si>
    <t>SMKS SHOLIHIYYAH MRANGGEN</t>
  </si>
  <si>
    <t>SMKS MUHAMMADIYAH 3 PUCANG GADING</t>
  </si>
  <si>
    <t>SMKS BINA NUSANTARA</t>
  </si>
  <si>
    <t>SMKS FUTUHIYYAH MRANGGEN</t>
  </si>
  <si>
    <t>SMKS PEMBANGUNAN MRANGGEN</t>
  </si>
  <si>
    <t>SMKS BHAKTI NUSANTARA MRANGGEN</t>
  </si>
  <si>
    <t>SMKS NUSA BANGSA</t>
  </si>
  <si>
    <t>SMKS MUHAMMADIYAH SAYUNG DEMAK</t>
  </si>
  <si>
    <t>SMKS DARUL ULUM</t>
  </si>
  <si>
    <t>SMKS HIDAYATUL MUBTADIIN</t>
  </si>
  <si>
    <t>SMKS ISLAM AL-MADATSIR</t>
  </si>
  <si>
    <t>SMKS NAHDLATUL ULAMA RAUDLATUL MUALLIMIN WEDUNG</t>
  </si>
  <si>
    <t>SMKS AL ITTIHAD ISLAMIC BOARDING SCHOOL</t>
  </si>
  <si>
    <t>SMKS SABILUL HUDA</t>
  </si>
  <si>
    <t xml:space="preserve">SMKS ISLAM AL FADHILA </t>
  </si>
  <si>
    <t>SMKS AL MADINA</t>
  </si>
  <si>
    <t>SMKS MIFTAHUL ULUM BOARDING SCHOOL</t>
  </si>
  <si>
    <t>SMKS PELAYARAN DEMAK</t>
  </si>
  <si>
    <t>SMKS NAWA KARTIKA</t>
  </si>
  <si>
    <t>SMKS SULTAN FATTAH DEMAK</t>
  </si>
  <si>
    <t>MAN DEMAK</t>
  </si>
  <si>
    <t>MAS AL ADZKAR</t>
  </si>
  <si>
    <t>MAS AL ANWAR NGEMPLAK</t>
  </si>
  <si>
    <t>MAS AL GHOZALI</t>
  </si>
  <si>
    <t>MAS AL HADI GIRIKUSUMA</t>
  </si>
  <si>
    <t>MAS AL MARUF</t>
  </si>
  <si>
    <t>MAS ANWARUL QUR`AN</t>
  </si>
  <si>
    <t>MAS ASY-SYARIFAH</t>
  </si>
  <si>
    <t>MAS FUTUHIYYAH 1</t>
  </si>
  <si>
    <t>MAS FUTUHIYYAH 2</t>
  </si>
  <si>
    <t>MAS IBROHIMIYYAH</t>
  </si>
  <si>
    <t>MAS MIFTAHUL HUDA</t>
  </si>
  <si>
    <t>MAS MIFTAHUL ULUM</t>
  </si>
  <si>
    <t>MAS NU MRANGGEN</t>
  </si>
  <si>
    <t>MAS NURUL ULUM BATURSARI</t>
  </si>
  <si>
    <t>MAS ROHMANIYYAH</t>
  </si>
  <si>
    <t>MAS ROUDLOTUL MUTTAQIN</t>
  </si>
  <si>
    <t>MAS SHOLIHIYYAH KALITENGAH</t>
  </si>
  <si>
    <t>MAS TAQWIYATUL WATHON</t>
  </si>
  <si>
    <t>MAS AL KHOIRIYYAH</t>
  </si>
  <si>
    <t>MAS AL WAKHIDIYAH KARANGAWEN</t>
  </si>
  <si>
    <t>MAS MANBAUL ULUM</t>
  </si>
  <si>
    <t>MAS SUNAN KALIJAGA KARANGAWEN</t>
  </si>
  <si>
    <t>MAS NURUL HIDAYAH</t>
  </si>
  <si>
    <t>MAS AN NUR</t>
  </si>
  <si>
    <t>MAS AS-SAMANIYAH</t>
  </si>
  <si>
    <t>MAS ASY-SYARIFIYAH</t>
  </si>
  <si>
    <t>MAS SABILUL HUDA</t>
  </si>
  <si>
    <t>MAS SABILUL MUTTAQIN</t>
  </si>
  <si>
    <t>MAS AL MUHARIYYAH</t>
  </si>
  <si>
    <t>MAS ASSA ADAH</t>
  </si>
  <si>
    <t>MAS SULTAN FATAH</t>
  </si>
  <si>
    <t>HIDAYATUL QURAN</t>
  </si>
  <si>
    <t>MAS AL FATTAH</t>
  </si>
  <si>
    <t>MAS AN NIDHAM</t>
  </si>
  <si>
    <t>MAS DARUL ULUM BULUSARI</t>
  </si>
  <si>
    <t>MAS FATHUL HUDA</t>
  </si>
  <si>
    <t>MAS HIDAYATUL MUBTADI`IN</t>
  </si>
  <si>
    <t>MAS NAHDLATUSY SYUBBAN</t>
  </si>
  <si>
    <t>MASAL HIKMAH</t>
  </si>
  <si>
    <t>MAS NURUL QUR`AN</t>
  </si>
  <si>
    <t>MAS AL AHROM</t>
  </si>
  <si>
    <t>MAS AL IKHWAN</t>
  </si>
  <si>
    <t>MAS MATHOLIUL FALAH JALI</t>
  </si>
  <si>
    <t>MAS MIFTAHUL ULUM KARANGREJO</t>
  </si>
  <si>
    <t>MAS MIFTAHUL ULUM WEDING</t>
  </si>
  <si>
    <t>MAS NAHDLATUL ULAMA 2 SERANGAN</t>
  </si>
  <si>
    <t>MAS NU 3 ITTIHAD BAHARI</t>
  </si>
  <si>
    <t>MAS TAKHASSUS ALQURAN</t>
  </si>
  <si>
    <t>MAS AR RAHMAN</t>
  </si>
  <si>
    <t>MAS NU DEMAK</t>
  </si>
  <si>
    <t>MAS MIFTAHUSSALAM</t>
  </si>
  <si>
    <t>MAS SHOLAHUDDIN</t>
  </si>
  <si>
    <t>MAS NAHDLATUL ULAMA KARANGROWO</t>
  </si>
  <si>
    <t>MAS MIFTAHUL HUDA BRAKAS</t>
  </si>
  <si>
    <t>MAS QODIRIYAH</t>
  </si>
  <si>
    <t>MAS NURUL HIKAM DEMPET</t>
  </si>
  <si>
    <t>MAS TARBIYATUL MUBTADIIN</t>
  </si>
  <si>
    <t>MAS AL IRSYAD GAJAH</t>
  </si>
  <si>
    <t>MAS NURUL HUDA</t>
  </si>
  <si>
    <t>MAS MANBA`UL HUDA</t>
  </si>
  <si>
    <t>MAS MAZROATUL HUDA WONORENGGO</t>
  </si>
  <si>
    <t>MAS MAZROATUL HUDA KARANGANYAR</t>
  </si>
  <si>
    <t>MAS NAHDLOTUSSIBYAN</t>
  </si>
  <si>
    <t>MAS AL ITTIHAD</t>
  </si>
  <si>
    <t>MAS MIFTAHUL HUDA JLEPER</t>
  </si>
  <si>
    <t>MAS UNGGULAN AL-HIKMAH</t>
  </si>
  <si>
    <t>MAS YPKM RADEN FATAH</t>
  </si>
  <si>
    <t>MAS DARUS SALAM</t>
  </si>
  <si>
    <t>MAS I`ANATUTH-THULLAB</t>
  </si>
  <si>
    <t>MAS NU SALAFIYAH</t>
  </si>
  <si>
    <t>MAS NURUL ITTIHAD</t>
  </si>
  <si>
    <t>MAS RAUDLATUL MUALLIMIN</t>
  </si>
  <si>
    <t>MAS RIBHUL ULUM</t>
  </si>
  <si>
    <t>MA TERPADU YASIN</t>
  </si>
  <si>
    <t>MAS YASUA</t>
  </si>
  <si>
    <t>SLB B YASPENLUB</t>
  </si>
  <si>
    <t>SLB-C.C1 Yaspenlub Demak</t>
  </si>
  <si>
    <t>HONORER</t>
  </si>
  <si>
    <t>NAMA</t>
  </si>
  <si>
    <t>SMP NEGERI 3 BONANG</t>
  </si>
  <si>
    <t>SD NEGERI BABADAN</t>
  </si>
  <si>
    <t>SMP NEGERI 2 BONANG</t>
  </si>
  <si>
    <t>SMPS ISLAM AL AMIN</t>
  </si>
  <si>
    <t>SMPS TAKHASSUS AL-QUR AN BONANG</t>
  </si>
  <si>
    <t>SD NEGERI KRAJANBOGO</t>
  </si>
  <si>
    <t>SMP NEGERI 1 BONANG</t>
  </si>
  <si>
    <t>SMPS ISLAM DA WATUL HAQ BONANG</t>
  </si>
  <si>
    <t>SD NEGERI PONCOHARJO</t>
  </si>
  <si>
    <t>SMPS ISLAM AL MAMUN</t>
  </si>
  <si>
    <t>SD NEGERI BOLO</t>
  </si>
  <si>
    <t>SMPS SULTAN FATTAH DEMAK</t>
  </si>
  <si>
    <t>SMPS IT MIFTAHUL HUDA KADILANGU</t>
  </si>
  <si>
    <t>SMPS PGRI 1 DEMAK</t>
  </si>
  <si>
    <t>SMP NEGERI 3 DEMAK</t>
  </si>
  <si>
    <t>SMP NEGERI 2 DEMAK</t>
  </si>
  <si>
    <t>SLB-C.C1 YASPENLUB DEMAK</t>
  </si>
  <si>
    <t>SMP NEGERI 4 DEMAK</t>
  </si>
  <si>
    <t>SMP NEGERI 5 DEMAK</t>
  </si>
  <si>
    <t>SMPS PANCASILA DEMAK</t>
  </si>
  <si>
    <t>SMPS IT AZ-ZAHRA</t>
  </si>
  <si>
    <t>SMP NEGERI 1 DEMAK</t>
  </si>
  <si>
    <t>SMP NEGERI 2 DEMPET</t>
  </si>
  <si>
    <t>SMP NEGERI 3 DEMPET</t>
  </si>
  <si>
    <t>SMP NEGERI 3 SATU ATAP GAJAH</t>
  </si>
  <si>
    <t>SMPS MIFTAHUL QULUB</t>
  </si>
  <si>
    <t>SMP NEGERI 2 GAJAH</t>
  </si>
  <si>
    <t>SD NEGERI MLATIHARJO 1</t>
  </si>
  <si>
    <t>SD NEGERI MEDINI 2</t>
  </si>
  <si>
    <t>SMP NEGERI 1 GAJAH</t>
  </si>
  <si>
    <t>SMPS ISLAM HIDAYATUL MUSTAFID</t>
  </si>
  <si>
    <t>SMPS AL KARIMAH GUNTUR</t>
  </si>
  <si>
    <t>SMPS BHAKTI NEGARA GUNTUR</t>
  </si>
  <si>
    <t>SD NEGERI BANJAREJO</t>
  </si>
  <si>
    <t>SMP NEGERI 3 GUNTUR</t>
  </si>
  <si>
    <t>SMP NEGERI 2 GUNTUR</t>
  </si>
  <si>
    <t>SMP NEGERI 1 GUNTUR</t>
  </si>
  <si>
    <t>SMP NEGERI 1 KARANGTENGAH</t>
  </si>
  <si>
    <t>SMPS ISLAM NURUL HADI KARANGTENGAH</t>
  </si>
  <si>
    <t>SMP NEGERI 2 KARANGTENGAH</t>
  </si>
  <si>
    <t>SMPS AL ISLAM KARANGTENGAH</t>
  </si>
  <si>
    <t>SMP NEGERI 1 KARANGANYAR</t>
  </si>
  <si>
    <t>SD NEGERI TUGU LOR</t>
  </si>
  <si>
    <t>SD NEGERI CANGKRINGREMBANG</t>
  </si>
  <si>
    <t>SD NEGERI KEDUNGWARU LOR</t>
  </si>
  <si>
    <t>SMP NEGERI 2 KARANGANYAR</t>
  </si>
  <si>
    <t>SD NEGERI CANGKRING B</t>
  </si>
  <si>
    <t>SMKS GARUDA JAYA NUSANTARA</t>
  </si>
  <si>
    <t>SMP NEGERI 1 KARANGAWEN</t>
  </si>
  <si>
    <t>SMPS IT PATIUNUS KARANGAWEN</t>
  </si>
  <si>
    <t>SMPS AL HASANIYYAH KARANGAWEN</t>
  </si>
  <si>
    <t>SMPS MAARIF KARANGAWEN</t>
  </si>
  <si>
    <t>SMP NEGERI 2 KARANGAWEN</t>
  </si>
  <si>
    <t>SMPS AL WAKHIDIYAH KARANGAWEN</t>
  </si>
  <si>
    <t>SMPS PGRI 3 KARANGAWEN</t>
  </si>
  <si>
    <t>SD NEGERI WERDOYO</t>
  </si>
  <si>
    <t>SMP NEGERI 1 KEBONAGUNG</t>
  </si>
  <si>
    <t>SMPS IT HIDAYATUL MUBTADIIN</t>
  </si>
  <si>
    <t>SMPS AL ISLAM MIJEN</t>
  </si>
  <si>
    <t>SMP NEGERI 1 MIJEN</t>
  </si>
  <si>
    <t>SMP NEGERI 3 SATU ATAP MIJEN</t>
  </si>
  <si>
    <t>SMP NEGERI 2 MIJEN</t>
  </si>
  <si>
    <t>SMPS PGRI 2 MRANGGEN</t>
  </si>
  <si>
    <t>SMPS IT PERMATA BUNDA</t>
  </si>
  <si>
    <t>SMPS KY AGENG GIRI</t>
  </si>
  <si>
    <t>SMPS NUSA BANGSA</t>
  </si>
  <si>
    <t>SMP NEGERI 1 MRANGGEN</t>
  </si>
  <si>
    <t>SMPS MEDIA CENDEKIA</t>
  </si>
  <si>
    <t>SMPS IT AL MA RUF</t>
  </si>
  <si>
    <t>SMP NEGERI 2 MRANGGEN DEMAK</t>
  </si>
  <si>
    <t>SMP NEGERI 3 MRANGGEN</t>
  </si>
  <si>
    <t>SMPS MA ARIF KYAI GADING</t>
  </si>
  <si>
    <t>SMPS ASSIROJIYAH MENUR</t>
  </si>
  <si>
    <t>SMPS FUTUHIYYAH MRANGGEN</t>
  </si>
  <si>
    <t>SMPS NURUSSALAM MRANGGEN</t>
  </si>
  <si>
    <t>SMPS ABDI NEGARA MRANGGEN</t>
  </si>
  <si>
    <t>SMPS MUHAMMADIYAH PUCANG GADING</t>
  </si>
  <si>
    <t>SMPS ISLAM TERPADU DAARUT TAHFIDZ</t>
  </si>
  <si>
    <t>SMPS FATHUL HUDA SAYUNG</t>
  </si>
  <si>
    <t>SMPS IT ROUDHOTUS SHOLIHIN</t>
  </si>
  <si>
    <t>SMPS ISLAM TANWIRUL HIJA</t>
  </si>
  <si>
    <t>SMP NEGERI 1 SAYUNG</t>
  </si>
  <si>
    <t>SMP NEGERI 2 SAYUNG</t>
  </si>
  <si>
    <t>SMPS ISLAM SITI SULAECHAH (ISS) SAYUNG</t>
  </si>
  <si>
    <t>SMP NEGERI 3 SATU ATAP SAYUNG</t>
  </si>
  <si>
    <t>SMAS ISLAM RAUDHOTUT THOLIBIN</t>
  </si>
  <si>
    <t>SMP NEGERI SATU ATAP WEDUNG</t>
  </si>
  <si>
    <t>SMPS HIDAYATULLAH WEDUNG</t>
  </si>
  <si>
    <t>SMP NEGERI 3 WEDUNG</t>
  </si>
  <si>
    <t>SMP NEGERI 1 WEDUNG</t>
  </si>
  <si>
    <t>SMAN 1 WEDUNG</t>
  </si>
  <si>
    <t>SMP NEGERI 2 WEDUNG</t>
  </si>
  <si>
    <t>SMPS NURUL ULUM</t>
  </si>
  <si>
    <t>SMPS ISLAM NAWA KARTIKA</t>
  </si>
  <si>
    <t>SMPS MU BOARDING SCHOOL</t>
  </si>
  <si>
    <t>SMP NEGERI 1 WONOSALAM</t>
  </si>
  <si>
    <t>SMPS PLUS LATANSA</t>
  </si>
  <si>
    <t>SMPS AL MADINA</t>
  </si>
  <si>
    <t>SMKS ISLAM AL FADHILA</t>
  </si>
  <si>
    <t>SMP NEGERI 2 WONOSALAM</t>
  </si>
  <si>
    <t>SMPS ISLAM AL FADHILA</t>
  </si>
  <si>
    <t>TAHUN PELAJARAN 2018/2019</t>
  </si>
  <si>
    <t>SMPS IT IT AZ-ZAHRA</t>
  </si>
  <si>
    <t>SMPS HIDAYATUL MUSTAFID</t>
  </si>
  <si>
    <t xml:space="preserve">SMPS MAARIF KARANGAWEN </t>
  </si>
  <si>
    <t>SMPS MEDIA CENDIKIA</t>
  </si>
  <si>
    <t>PTK</t>
  </si>
  <si>
    <t>JML</t>
  </si>
  <si>
    <t>TAHUN 2018</t>
  </si>
  <si>
    <t>DATA GURU DAN TENAGA KEPENDIDIKAN</t>
  </si>
  <si>
    <t>HONORER K2</t>
  </si>
  <si>
    <t>MAS Sabilul Huda</t>
  </si>
  <si>
    <t>MAS Hidayatul Quran</t>
  </si>
  <si>
    <t>MAS AL HIKMAH</t>
  </si>
  <si>
    <t>MAS TERPADU YASIN</t>
  </si>
  <si>
    <t>MI-MTs-MA NEGERI DAN SWASTA</t>
  </si>
  <si>
    <t>GURU SARJANA</t>
  </si>
  <si>
    <t>PERSENTASE GURU MENURUT KUALIFIKASI PENDIDIKAN</t>
  </si>
  <si>
    <t>DIKBUD SARJANA</t>
  </si>
  <si>
    <t>RA</t>
  </si>
  <si>
    <t>Persentase</t>
  </si>
  <si>
    <t>STATUS SERTIFIKASI</t>
  </si>
  <si>
    <t>Sudah Sertifikasi + Belum Sertifikasi</t>
  </si>
  <si>
    <t>GURU 
STATUS KEPEGAWAIAN</t>
  </si>
  <si>
    <t>GURU 
KUALIFIKASI SERTIFIKASI</t>
  </si>
  <si>
    <t>GURU SD DAN SMP
STATUS KEPEGAWAIAN</t>
  </si>
  <si>
    <t>GURU 
KUALIFIKASI SARJANA</t>
  </si>
  <si>
    <t>Jumlah SD/MI dan SMP/MTs</t>
  </si>
  <si>
    <t>SD NEGERI KEDUNGUTER</t>
  </si>
  <si>
    <t>Demak, 27 Februari 2019</t>
  </si>
  <si>
    <t>SD + SMP</t>
  </si>
  <si>
    <t>Persentase
%</t>
  </si>
  <si>
    <t>5767 - 5900</t>
  </si>
  <si>
    <t>SMPS BUSTANU USYSYAQIL QUR`AN</t>
  </si>
  <si>
    <t>MTsN 1 Demak</t>
  </si>
  <si>
    <t>MTsN 2 Demak</t>
  </si>
  <si>
    <t>MTsN 3 Demak</t>
  </si>
  <si>
    <t>MTsN 4 Demak</t>
  </si>
  <si>
    <t>MTsN 5 Demak</t>
  </si>
  <si>
    <t>MTsN 6 Demak</t>
  </si>
  <si>
    <t>DATA GURU DAN TENAGA KEPENDIDIKAN (GTK)</t>
  </si>
  <si>
    <t>JUMLAH PTK</t>
  </si>
  <si>
    <t>GB/GH</t>
  </si>
  <si>
    <t>Jumlah Non PNS</t>
  </si>
  <si>
    <t>PB + PH</t>
  </si>
  <si>
    <t>SD-SMP-SMA-SMK NEGERI DAN SWASTA</t>
  </si>
  <si>
    <t>Tahun Pelajaran 2019/2020</t>
  </si>
  <si>
    <t>20319897</t>
  </si>
  <si>
    <t>20319934</t>
  </si>
  <si>
    <t>20319909</t>
  </si>
  <si>
    <t>20319737</t>
  </si>
  <si>
    <t>20319735</t>
  </si>
  <si>
    <t>20319734</t>
  </si>
  <si>
    <t>20319733</t>
  </si>
  <si>
    <t>20319828</t>
  </si>
  <si>
    <t>20319827</t>
  </si>
  <si>
    <t>20319823</t>
  </si>
  <si>
    <t>20319819</t>
  </si>
  <si>
    <t>20319199</t>
  </si>
  <si>
    <t>20319194</t>
  </si>
  <si>
    <t>20319184</t>
  </si>
  <si>
    <t>20319253</t>
  </si>
  <si>
    <t>20319227</t>
  </si>
  <si>
    <t>20319088</t>
  </si>
  <si>
    <t>20319071</t>
  </si>
  <si>
    <t>20319146</t>
  </si>
  <si>
    <t>20319145</t>
  </si>
  <si>
    <t>20319144</t>
  </si>
  <si>
    <t>20319143</t>
  </si>
  <si>
    <t>20319121</t>
  </si>
  <si>
    <t>20319122</t>
  </si>
  <si>
    <t>20319420</t>
  </si>
  <si>
    <t>20319431</t>
  </si>
  <si>
    <t>20340599</t>
  </si>
  <si>
    <t>20340325</t>
  </si>
  <si>
    <t>20319391</t>
  </si>
  <si>
    <t>20319447</t>
  </si>
  <si>
    <t>20319501</t>
  </si>
  <si>
    <t>20319500</t>
  </si>
  <si>
    <t>20319451</t>
  </si>
  <si>
    <t>20319449</t>
  </si>
  <si>
    <t>20319461</t>
  </si>
  <si>
    <t>20319312</t>
  </si>
  <si>
    <t>20319849</t>
  </si>
  <si>
    <t>20319848</t>
  </si>
  <si>
    <t>20319933</t>
  </si>
  <si>
    <t>20319932</t>
  </si>
  <si>
    <t>20319931</t>
  </si>
  <si>
    <t>20319942</t>
  </si>
  <si>
    <t>20319955</t>
  </si>
  <si>
    <t>20319951</t>
  </si>
  <si>
    <t>20319950</t>
  </si>
  <si>
    <t>20319949</t>
  </si>
  <si>
    <t>20319948</t>
  </si>
  <si>
    <t>20319947</t>
  </si>
  <si>
    <t>20319943</t>
  </si>
  <si>
    <t>20319952</t>
  </si>
  <si>
    <t>20319953</t>
  </si>
  <si>
    <t>20319954</t>
  </si>
  <si>
    <t>20319911</t>
  </si>
  <si>
    <t>20319786</t>
  </si>
  <si>
    <t>20319770</t>
  </si>
  <si>
    <t>20319769</t>
  </si>
  <si>
    <t>20319776</t>
  </si>
  <si>
    <t>20319775</t>
  </si>
  <si>
    <t>20319815</t>
  </si>
  <si>
    <t>20319800</t>
  </si>
  <si>
    <t>20319797</t>
  </si>
  <si>
    <t>20319796</t>
  </si>
  <si>
    <t>20319795</t>
  </si>
  <si>
    <t>20319793</t>
  </si>
  <si>
    <t>20319201</t>
  </si>
  <si>
    <t>20319200</t>
  </si>
  <si>
    <t>20319211</t>
  </si>
  <si>
    <t>20319209</t>
  </si>
  <si>
    <t>20340596</t>
  </si>
  <si>
    <t>20340597</t>
  </si>
  <si>
    <t>20340598</t>
  </si>
  <si>
    <t>20319250</t>
  </si>
  <si>
    <t>20319249</t>
  </si>
  <si>
    <t>20319233</t>
  </si>
  <si>
    <t>20319094</t>
  </si>
  <si>
    <t>20319105</t>
  </si>
  <si>
    <t>20340319</t>
  </si>
  <si>
    <t>20319112</t>
  </si>
  <si>
    <t>20319110</t>
  </si>
  <si>
    <t>20319109</t>
  </si>
  <si>
    <t>20319429</t>
  </si>
  <si>
    <t>20319413</t>
  </si>
  <si>
    <t>20319412</t>
  </si>
  <si>
    <t>20319477</t>
  </si>
  <si>
    <t>20319476</t>
  </si>
  <si>
    <t>20319887</t>
  </si>
  <si>
    <t>20319872</t>
  </si>
  <si>
    <t>20319871</t>
  </si>
  <si>
    <t>20319870</t>
  </si>
  <si>
    <t>20319855</t>
  </si>
  <si>
    <t>20319906</t>
  </si>
  <si>
    <t>20340308</t>
  </si>
  <si>
    <t>20319904</t>
  </si>
  <si>
    <t>20319773</t>
  </si>
  <si>
    <t>20319785</t>
  </si>
  <si>
    <t>20319784</t>
  </si>
  <si>
    <t>20319783</t>
  </si>
  <si>
    <t>20319745</t>
  </si>
  <si>
    <t>20319787</t>
  </si>
  <si>
    <t>20319843</t>
  </si>
  <si>
    <t>20319831</t>
  </si>
  <si>
    <t>20340309</t>
  </si>
  <si>
    <t>20340310</t>
  </si>
  <si>
    <t>20319174</t>
  </si>
  <si>
    <t>20319173</t>
  </si>
  <si>
    <t>20319179</t>
  </si>
  <si>
    <t>20319252</t>
  </si>
  <si>
    <t>20319263</t>
  </si>
  <si>
    <t>20319264</t>
  </si>
  <si>
    <t>20319274</t>
  </si>
  <si>
    <t>20319273</t>
  </si>
  <si>
    <t>20319269</t>
  </si>
  <si>
    <t>20319236</t>
  </si>
  <si>
    <t>20319237</t>
  </si>
  <si>
    <t>20319129</t>
  </si>
  <si>
    <t>20319127</t>
  </si>
  <si>
    <t>20319125</t>
  </si>
  <si>
    <t>20340776</t>
  </si>
  <si>
    <t>20340778</t>
  </si>
  <si>
    <t>20319905</t>
  </si>
  <si>
    <t>20319225</t>
  </si>
  <si>
    <t>20319240</t>
  </si>
  <si>
    <t>20319742</t>
  </si>
  <si>
    <t>20319741</t>
  </si>
  <si>
    <t>20319732</t>
  </si>
  <si>
    <t>20319743</t>
  </si>
  <si>
    <t>20319744</t>
  </si>
  <si>
    <t>20319818</t>
  </si>
  <si>
    <t>20319171</t>
  </si>
  <si>
    <t>20319169</t>
  </si>
  <si>
    <t>20319168</t>
  </si>
  <si>
    <t>20319226</t>
  </si>
  <si>
    <t>20319239</t>
  </si>
  <si>
    <t>20319221</t>
  </si>
  <si>
    <t>20319106</t>
  </si>
  <si>
    <t>20319402</t>
  </si>
  <si>
    <t>20319156</t>
  </si>
  <si>
    <t>20319155</t>
  </si>
  <si>
    <t>20319137</t>
  </si>
  <si>
    <t>20319136</t>
  </si>
  <si>
    <t>20340326</t>
  </si>
  <si>
    <t>20319417</t>
  </si>
  <si>
    <t>20319397</t>
  </si>
  <si>
    <t>20340328</t>
  </si>
  <si>
    <t>20319829</t>
  </si>
  <si>
    <t>20319830</t>
  </si>
  <si>
    <t>20319469</t>
  </si>
  <si>
    <t>20319468</t>
  </si>
  <si>
    <t>20319893</t>
  </si>
  <si>
    <t>20319892</t>
  </si>
  <si>
    <t>20319846</t>
  </si>
  <si>
    <t>20319946</t>
  </si>
  <si>
    <t>20319945</t>
  </si>
  <si>
    <t>20319929</t>
  </si>
  <si>
    <t>20319928</t>
  </si>
  <si>
    <t>20319924</t>
  </si>
  <si>
    <t>20319923</t>
  </si>
  <si>
    <t>20319739</t>
  </si>
  <si>
    <t>20319738</t>
  </si>
  <si>
    <t>20319747</t>
  </si>
  <si>
    <t>20319746</t>
  </si>
  <si>
    <t>20319731</t>
  </si>
  <si>
    <t>20319265</t>
  </si>
  <si>
    <t>20319059</t>
  </si>
  <si>
    <t>20319058</t>
  </si>
  <si>
    <t>20319118</t>
  </si>
  <si>
    <t>20319117</t>
  </si>
  <si>
    <t>20319133</t>
  </si>
  <si>
    <t>20319132</t>
  </si>
  <si>
    <t>20319131</t>
  </si>
  <si>
    <t>20319432</t>
  </si>
  <si>
    <t>20319433</t>
  </si>
  <si>
    <t>20319399</t>
  </si>
  <si>
    <t>20319398</t>
  </si>
  <si>
    <t>20319411</t>
  </si>
  <si>
    <t>20319410</t>
  </si>
  <si>
    <t>20319409</t>
  </si>
  <si>
    <t>20319408</t>
  </si>
  <si>
    <t>20340710</t>
  </si>
  <si>
    <t>20340711</t>
  </si>
  <si>
    <t>20319478</t>
  </si>
  <si>
    <t>20319489</t>
  </si>
  <si>
    <t>20319499</t>
  </si>
  <si>
    <t>20319498</t>
  </si>
  <si>
    <t>20319493</t>
  </si>
  <si>
    <t>20319332</t>
  </si>
  <si>
    <t>69787384</t>
  </si>
  <si>
    <t>20319864</t>
  </si>
  <si>
    <t>20319863</t>
  </si>
  <si>
    <t>20319780</t>
  </si>
  <si>
    <t>20319779</t>
  </si>
  <si>
    <t>20319758</t>
  </si>
  <si>
    <t>20319749</t>
  </si>
  <si>
    <t>20319748</t>
  </si>
  <si>
    <t>20319206</t>
  </si>
  <si>
    <t>20319207</t>
  </si>
  <si>
    <t>20319218</t>
  </si>
  <si>
    <t>20319217</t>
  </si>
  <si>
    <t>20319213</t>
  </si>
  <si>
    <t>20319190</t>
  </si>
  <si>
    <t>20319255</t>
  </si>
  <si>
    <t>20340312</t>
  </si>
  <si>
    <t>20319065</t>
  </si>
  <si>
    <t>20319072</t>
  </si>
  <si>
    <t>20319107</t>
  </si>
  <si>
    <t>20340661</t>
  </si>
  <si>
    <t>20319153</t>
  </si>
  <si>
    <t>20319138</t>
  </si>
  <si>
    <t>20340327</t>
  </si>
  <si>
    <t>20319419</t>
  </si>
  <si>
    <t>20340329</t>
  </si>
  <si>
    <t>20319466</t>
  </si>
  <si>
    <t>20319465</t>
  </si>
  <si>
    <t>20319307</t>
  </si>
  <si>
    <t>20319318</t>
  </si>
  <si>
    <t>20319854</t>
  </si>
  <si>
    <t>20319850</t>
  </si>
  <si>
    <t>20319766</t>
  </si>
  <si>
    <t>20319763</t>
  </si>
  <si>
    <t>20319821</t>
  </si>
  <si>
    <t>20319820</t>
  </si>
  <si>
    <t>20319809</t>
  </si>
  <si>
    <t>20319808</t>
  </si>
  <si>
    <t>20319189</t>
  </si>
  <si>
    <t>20319187</t>
  </si>
  <si>
    <t>20319186</t>
  </si>
  <si>
    <t>20319258</t>
  </si>
  <si>
    <t>20319257</t>
  </si>
  <si>
    <t>20319254</t>
  </si>
  <si>
    <t>20319101</t>
  </si>
  <si>
    <t>20319100</t>
  </si>
  <si>
    <t>20319099</t>
  </si>
  <si>
    <t>20319060</t>
  </si>
  <si>
    <t>20319495</t>
  </si>
  <si>
    <t>20319475</t>
  </si>
  <si>
    <t>20319459</t>
  </si>
  <si>
    <t>20319458</t>
  </si>
  <si>
    <t>20319455</t>
  </si>
  <si>
    <t>20319454</t>
  </si>
  <si>
    <t>20319453</t>
  </si>
  <si>
    <t>20319464</t>
  </si>
  <si>
    <t>20319448</t>
  </si>
  <si>
    <t>20340306</t>
  </si>
  <si>
    <t>20319316</t>
  </si>
  <si>
    <t>20319903</t>
  </si>
  <si>
    <t>20319922</t>
  </si>
  <si>
    <t>20319921</t>
  </si>
  <si>
    <t>20319836</t>
  </si>
  <si>
    <t>20319835</t>
  </si>
  <si>
    <t>20319834</t>
  </si>
  <si>
    <t>20319504</t>
  </si>
  <si>
    <t>20319219</t>
  </si>
  <si>
    <t>20319202</t>
  </si>
  <si>
    <t>20319272</t>
  </si>
  <si>
    <t>20340314</t>
  </si>
  <si>
    <t>20319229</t>
  </si>
  <si>
    <t>20319228</t>
  </si>
  <si>
    <t>20319147</t>
  </si>
  <si>
    <t>20319149</t>
  </si>
  <si>
    <t>20340320</t>
  </si>
  <si>
    <t>20319162</t>
  </si>
  <si>
    <t>20319159</t>
  </si>
  <si>
    <t>20319158</t>
  </si>
  <si>
    <t>20319392</t>
  </si>
  <si>
    <t>20319403</t>
  </si>
  <si>
    <t>20319404</t>
  </si>
  <si>
    <t>20319405</t>
  </si>
  <si>
    <t>20319416</t>
  </si>
  <si>
    <t>20319487</t>
  </si>
  <si>
    <t>20319485</t>
  </si>
  <si>
    <t>20319482</t>
  </si>
  <si>
    <t>20319310</t>
  </si>
  <si>
    <t>20319899</t>
  </si>
  <si>
    <t>20319898</t>
  </si>
  <si>
    <t>20319193</t>
  </si>
  <si>
    <t>20319192</t>
  </si>
  <si>
    <t>20319191</t>
  </si>
  <si>
    <t>20319256</t>
  </si>
  <si>
    <t>20319251</t>
  </si>
  <si>
    <t>20319232</t>
  </si>
  <si>
    <t>20319231</t>
  </si>
  <si>
    <t>20319230</t>
  </si>
  <si>
    <t>20319224</t>
  </si>
  <si>
    <t>20319223</t>
  </si>
  <si>
    <t>20340316</t>
  </si>
  <si>
    <t>20340317</t>
  </si>
  <si>
    <t>20319244</t>
  </si>
  <si>
    <t>20319057</t>
  </si>
  <si>
    <t>20319073</t>
  </si>
  <si>
    <t>20319067</t>
  </si>
  <si>
    <t>20319078</t>
  </si>
  <si>
    <t>20319120</t>
  </si>
  <si>
    <t>20319119</t>
  </si>
  <si>
    <t>20319426</t>
  </si>
  <si>
    <t>20319425</t>
  </si>
  <si>
    <t>20319480</t>
  </si>
  <si>
    <t>20319479</t>
  </si>
  <si>
    <t>20319472</t>
  </si>
  <si>
    <t>20319891</t>
  </si>
  <si>
    <t>20319889</t>
  </si>
  <si>
    <t>20319868</t>
  </si>
  <si>
    <t>20319867</t>
  </si>
  <si>
    <t>20319935</t>
  </si>
  <si>
    <t>20319756</t>
  </si>
  <si>
    <t>20319755</t>
  </si>
  <si>
    <t>20319754</t>
  </si>
  <si>
    <t>20319753</t>
  </si>
  <si>
    <t>20319839</t>
  </si>
  <si>
    <t>20319838</t>
  </si>
  <si>
    <t>20319248</t>
  </si>
  <si>
    <t>20319246</t>
  </si>
  <si>
    <t>20319243</t>
  </si>
  <si>
    <t>20319242</t>
  </si>
  <si>
    <t>20319080</t>
  </si>
  <si>
    <t>20319079</t>
  </si>
  <si>
    <t>20319062</t>
  </si>
  <si>
    <t>20319052</t>
  </si>
  <si>
    <t>20319054</t>
  </si>
  <si>
    <t>20319056</t>
  </si>
  <si>
    <t>20319064</t>
  </si>
  <si>
    <t>20319150</t>
  </si>
  <si>
    <t>20319152</t>
  </si>
  <si>
    <t>20340321</t>
  </si>
  <si>
    <t>20319401</t>
  </si>
  <si>
    <t>20319400</t>
  </si>
  <si>
    <t>20319853</t>
  </si>
  <si>
    <t>20319851</t>
  </si>
  <si>
    <t>20319866</t>
  </si>
  <si>
    <t>20319865</t>
  </si>
  <si>
    <t>20319862</t>
  </si>
  <si>
    <t>20319861</t>
  </si>
  <si>
    <t>20319860</t>
  </si>
  <si>
    <t>20319859</t>
  </si>
  <si>
    <t>20319844</t>
  </si>
  <si>
    <t>20319901</t>
  </si>
  <si>
    <t>20319930</t>
  </si>
  <si>
    <t>20319914</t>
  </si>
  <si>
    <t>20319768</t>
  </si>
  <si>
    <t>20319767</t>
  </si>
  <si>
    <t>20319825</t>
  </si>
  <si>
    <t>20319802</t>
  </si>
  <si>
    <t>20319803</t>
  </si>
  <si>
    <t>20319813</t>
  </si>
  <si>
    <t>20319812</t>
  </si>
  <si>
    <t>20319811</t>
  </si>
  <si>
    <t>20319805</t>
  </si>
  <si>
    <t>20319216</t>
  </si>
  <si>
    <t>20319215</t>
  </si>
  <si>
    <t>20319214</t>
  </si>
  <si>
    <t>20319176</t>
  </si>
  <si>
    <t>20319175</t>
  </si>
  <si>
    <t>20319183</t>
  </si>
  <si>
    <t>20319182</t>
  </si>
  <si>
    <t>20319180</t>
  </si>
  <si>
    <t>20319235</t>
  </si>
  <si>
    <t>20319085</t>
  </si>
  <si>
    <t>20319084</t>
  </si>
  <si>
    <t>20319083</t>
  </si>
  <si>
    <t>20319082</t>
  </si>
  <si>
    <t>20319061</t>
  </si>
  <si>
    <t>20319445</t>
  </si>
  <si>
    <t>20319442</t>
  </si>
  <si>
    <t>20319435</t>
  </si>
  <si>
    <t>20319394</t>
  </si>
  <si>
    <t>20319393</t>
  </si>
  <si>
    <t>20319452</t>
  </si>
  <si>
    <t>20319319</t>
  </si>
  <si>
    <t>20319331</t>
  </si>
  <si>
    <t>20319856</t>
  </si>
  <si>
    <t>20319858</t>
  </si>
  <si>
    <t>20319941</t>
  </si>
  <si>
    <t>20319940</t>
  </si>
  <si>
    <t>20319939</t>
  </si>
  <si>
    <t>20319925</t>
  </si>
  <si>
    <t>20319760</t>
  </si>
  <si>
    <t>20319782</t>
  </si>
  <si>
    <t>20319841</t>
  </si>
  <si>
    <t>20319792</t>
  </si>
  <si>
    <t>20319790</t>
  </si>
  <si>
    <t>20319804</t>
  </si>
  <si>
    <t>20319788</t>
  </si>
  <si>
    <t>20319267</t>
  </si>
  <si>
    <t>20319075</t>
  </si>
  <si>
    <t>20319069</t>
  </si>
  <si>
    <t>20319142</t>
  </si>
  <si>
    <t>20319141</t>
  </si>
  <si>
    <t>20319116</t>
  </si>
  <si>
    <t>20319115</t>
  </si>
  <si>
    <t>20319114</t>
  </si>
  <si>
    <t>20319113</t>
  </si>
  <si>
    <t>20319124</t>
  </si>
  <si>
    <t>20319135</t>
  </si>
  <si>
    <t>20319446</t>
  </si>
  <si>
    <t>20319424</t>
  </si>
  <si>
    <t>20319422</t>
  </si>
  <si>
    <t>20319421</t>
  </si>
  <si>
    <t>20319439</t>
  </si>
  <si>
    <t>20319437</t>
  </si>
  <si>
    <t>20319418</t>
  </si>
  <si>
    <t>20319407</t>
  </si>
  <si>
    <t>20319406</t>
  </si>
  <si>
    <t>20319497</t>
  </si>
  <si>
    <t>20319496</t>
  </si>
  <si>
    <t>20319895</t>
  </si>
  <si>
    <t>20319938</t>
  </si>
  <si>
    <t>20319937</t>
  </si>
  <si>
    <t>20319936</t>
  </si>
  <si>
    <t>20319927</t>
  </si>
  <si>
    <t>20319918</t>
  </si>
  <si>
    <t>20319917</t>
  </si>
  <si>
    <t>20319902</t>
  </si>
  <si>
    <t>20319842</t>
  </si>
  <si>
    <t>20319833</t>
  </si>
  <si>
    <t>20319817</t>
  </si>
  <si>
    <t>20319166</t>
  </si>
  <si>
    <t>20319177</t>
  </si>
  <si>
    <t>20319220</t>
  </si>
  <si>
    <t>20319262</t>
  </si>
  <si>
    <t>20319266</t>
  </si>
  <si>
    <t>20319103</t>
  </si>
  <si>
    <t>20319102</t>
  </si>
  <si>
    <t>20319096</t>
  </si>
  <si>
    <t>20319157</t>
  </si>
  <si>
    <t>20319395</t>
  </si>
  <si>
    <t>20319414</t>
  </si>
  <si>
    <t>20319462</t>
  </si>
  <si>
    <t>20319474</t>
  </si>
  <si>
    <t>20319473</t>
  </si>
  <si>
    <t>20319908</t>
  </si>
  <si>
    <t>20319907</t>
  </si>
  <si>
    <t>20319919</t>
  </si>
  <si>
    <t>20319774</t>
  </si>
  <si>
    <t>20319759</t>
  </si>
  <si>
    <t>20319752</t>
  </si>
  <si>
    <t>20319751</t>
  </si>
  <si>
    <t>20319750</t>
  </si>
  <si>
    <t>20319837</t>
  </si>
  <si>
    <t>20319799</t>
  </si>
  <si>
    <t>20319798</t>
  </si>
  <si>
    <t>20319197</t>
  </si>
  <si>
    <t>20319196</t>
  </si>
  <si>
    <t>20319810</t>
  </si>
  <si>
    <t>20319205</t>
  </si>
  <si>
    <t>20319165</t>
  </si>
  <si>
    <t>20319277</t>
  </si>
  <si>
    <t>20319260</t>
  </si>
  <si>
    <t>20319259</t>
  </si>
  <si>
    <t>20319276</t>
  </si>
  <si>
    <t>20319275</t>
  </si>
  <si>
    <t>20319268</t>
  </si>
  <si>
    <t>20319091</t>
  </si>
  <si>
    <t>20319090</t>
  </si>
  <si>
    <t>20319089</t>
  </si>
  <si>
    <t>20319087</t>
  </si>
  <si>
    <t>20319086</t>
  </si>
  <si>
    <t>20319092</t>
  </si>
  <si>
    <t>20319093</t>
  </si>
  <si>
    <t>20319077</t>
  </si>
  <si>
    <t>20319076</t>
  </si>
  <si>
    <t>20319074</t>
  </si>
  <si>
    <t>20340322</t>
  </si>
  <si>
    <t>20340323</t>
  </si>
  <si>
    <t>20340324</t>
  </si>
  <si>
    <t>20319503</t>
  </si>
  <si>
    <t>20319488</t>
  </si>
  <si>
    <t>20319208</t>
  </si>
  <si>
    <t>20319490</t>
  </si>
  <si>
    <t>20319502</t>
  </si>
  <si>
    <t>20319313</t>
  </si>
  <si>
    <t>20340676</t>
  </si>
  <si>
    <t>20340305</t>
  </si>
  <si>
    <t>20319886</t>
  </si>
  <si>
    <t>69893237</t>
  </si>
  <si>
    <t>69958799</t>
  </si>
  <si>
    <t>20340673</t>
  </si>
  <si>
    <t>20319877</t>
  </si>
  <si>
    <t>20340304</t>
  </si>
  <si>
    <t>20360173</t>
  </si>
  <si>
    <t>20319875</t>
  </si>
  <si>
    <t>20319879</t>
  </si>
  <si>
    <t>20319873</t>
  </si>
  <si>
    <t>20319884</t>
  </si>
  <si>
    <t>20340772</t>
  </si>
  <si>
    <t>69958901</t>
  </si>
  <si>
    <t>69971835</t>
  </si>
  <si>
    <t>20319878</t>
  </si>
  <si>
    <t>20319876</t>
  </si>
  <si>
    <t>20353907</t>
  </si>
  <si>
    <t>69762732</t>
  </si>
  <si>
    <t>69974830</t>
  </si>
  <si>
    <t>20340587</t>
  </si>
  <si>
    <t>20319329</t>
  </si>
  <si>
    <t>20319342</t>
  </si>
  <si>
    <t>20319359</t>
  </si>
  <si>
    <t>20339141</t>
  </si>
  <si>
    <t>20319344</t>
  </si>
  <si>
    <t>20319361</t>
  </si>
  <si>
    <t>20319362</t>
  </si>
  <si>
    <t>20319348</t>
  </si>
  <si>
    <t>20319352</t>
  </si>
  <si>
    <t>20319341</t>
  </si>
  <si>
    <t>20319358</t>
  </si>
  <si>
    <t>20340337</t>
  </si>
  <si>
    <t>20319346</t>
  </si>
  <si>
    <t>20319350</t>
  </si>
  <si>
    <t>20319380</t>
  </si>
  <si>
    <t>20319338</t>
  </si>
  <si>
    <t>20319355</t>
  </si>
  <si>
    <t>20319379</t>
  </si>
  <si>
    <t>20319337</t>
  </si>
  <si>
    <t>20319354</t>
  </si>
  <si>
    <t>20319351</t>
  </si>
  <si>
    <t>20319335</t>
  </si>
  <si>
    <t>20319339</t>
  </si>
  <si>
    <t>20319356</t>
  </si>
  <si>
    <t>20339140</t>
  </si>
  <si>
    <t>20319353</t>
  </si>
  <si>
    <t>20319363</t>
  </si>
  <si>
    <t>20319336</t>
  </si>
  <si>
    <t>20362011</t>
  </si>
  <si>
    <t>20319347</t>
  </si>
  <si>
    <t>20319349</t>
  </si>
  <si>
    <t>20319343</t>
  </si>
  <si>
    <t>20319360</t>
  </si>
  <si>
    <t>69883267</t>
  </si>
  <si>
    <t>20319340</t>
  </si>
  <si>
    <t>20319357</t>
  </si>
  <si>
    <t>69756203</t>
  </si>
  <si>
    <t>20360519</t>
  </si>
  <si>
    <t>20319364</t>
  </si>
  <si>
    <t>20319381</t>
  </si>
  <si>
    <t>20360628</t>
  </si>
  <si>
    <t>20340330</t>
  </si>
  <si>
    <t>60725443</t>
  </si>
  <si>
    <t>20319387</t>
  </si>
  <si>
    <t>20319385</t>
  </si>
  <si>
    <t>20319382</t>
  </si>
  <si>
    <t>20360368</t>
  </si>
  <si>
    <t>69973019</t>
  </si>
  <si>
    <t>20341248</t>
  </si>
  <si>
    <t>20360522</t>
  </si>
  <si>
    <t>20319371</t>
  </si>
  <si>
    <t>20319369</t>
  </si>
  <si>
    <t>20340335</t>
  </si>
  <si>
    <t>20319372</t>
  </si>
  <si>
    <t>20319386</t>
  </si>
  <si>
    <t>20339142</t>
  </si>
  <si>
    <t>20319370</t>
  </si>
  <si>
    <t>20341210</t>
  </si>
  <si>
    <t>69830117</t>
  </si>
  <si>
    <t>60725445</t>
  </si>
  <si>
    <t>20319373</t>
  </si>
  <si>
    <t>20319374</t>
  </si>
  <si>
    <t>20340336</t>
  </si>
  <si>
    <t>20319384</t>
  </si>
  <si>
    <t>20348925</t>
  </si>
  <si>
    <t>20348923</t>
  </si>
  <si>
    <t>20319378</t>
  </si>
  <si>
    <t>20319376</t>
  </si>
  <si>
    <t>69760708</t>
  </si>
  <si>
    <t>20339143</t>
  </si>
  <si>
    <t>20362042</t>
  </si>
  <si>
    <t>20319388</t>
  </si>
  <si>
    <t>20360447</t>
  </si>
  <si>
    <t>20340331</t>
  </si>
  <si>
    <t>20340332</t>
  </si>
  <si>
    <t>20319366</t>
  </si>
  <si>
    <t>60725433</t>
  </si>
  <si>
    <t>69973001</t>
  </si>
  <si>
    <t>20319367</t>
  </si>
  <si>
    <t>20319389</t>
  </si>
  <si>
    <t>20340334</t>
  </si>
  <si>
    <t>69888822</t>
  </si>
  <si>
    <t>20348737</t>
  </si>
  <si>
    <t>60725474</t>
  </si>
  <si>
    <t>20360243</t>
  </si>
  <si>
    <t>69990963</t>
  </si>
  <si>
    <t>20319280</t>
  </si>
  <si>
    <t>20319301</t>
  </si>
  <si>
    <t>20319299</t>
  </si>
  <si>
    <t>20319279</t>
  </si>
  <si>
    <t>20319290</t>
  </si>
  <si>
    <t>20319291</t>
  </si>
  <si>
    <t>20319298</t>
  </si>
  <si>
    <t>20319292</t>
  </si>
  <si>
    <t>20319303</t>
  </si>
  <si>
    <t>20319300</t>
  </si>
  <si>
    <t>20319302</t>
  </si>
  <si>
    <t>69786248</t>
  </si>
  <si>
    <t>20319281</t>
  </si>
  <si>
    <t>69830074</t>
  </si>
  <si>
    <t>20319282</t>
  </si>
  <si>
    <t>20319284</t>
  </si>
  <si>
    <t>20319326</t>
  </si>
  <si>
    <t>20319288</t>
  </si>
  <si>
    <t>20319289</t>
  </si>
  <si>
    <t>20319328</t>
  </si>
  <si>
    <t>20319286</t>
  </si>
  <si>
    <t>20319327</t>
  </si>
  <si>
    <t>20319304</t>
  </si>
  <si>
    <t>20319323</t>
  </si>
  <si>
    <t>20319324</t>
  </si>
  <si>
    <t>20319283</t>
  </si>
  <si>
    <t>20319305</t>
  </si>
  <si>
    <t>69888656</t>
  </si>
  <si>
    <t>20319287</t>
  </si>
  <si>
    <t>20319322</t>
  </si>
  <si>
    <t>20319321</t>
  </si>
  <si>
    <t>20319285</t>
  </si>
  <si>
    <t>20340338</t>
  </si>
  <si>
    <t>20340665</t>
  </si>
  <si>
    <t>20319296</t>
  </si>
  <si>
    <t>20319334</t>
  </si>
  <si>
    <t>60725432</t>
  </si>
  <si>
    <t>20340339</t>
  </si>
  <si>
    <t>69787364</t>
  </si>
  <si>
    <t>20341392</t>
  </si>
  <si>
    <t>20360373</t>
  </si>
  <si>
    <t>20341389</t>
  </si>
  <si>
    <t>20360382</t>
  </si>
  <si>
    <t>20319390</t>
  </si>
  <si>
    <t>20341173</t>
  </si>
  <si>
    <t>69888497</t>
  </si>
  <si>
    <t>20319375</t>
  </si>
  <si>
    <t>20340340</t>
  </si>
  <si>
    <t>20319293</t>
  </si>
  <si>
    <t>20362122</t>
  </si>
  <si>
    <t>69756200</t>
  </si>
  <si>
    <t>69888701</t>
  </si>
  <si>
    <t>20341264</t>
  </si>
  <si>
    <t>20360521</t>
  </si>
  <si>
    <t>60725470</t>
  </si>
  <si>
    <t>20362281</t>
  </si>
  <si>
    <t>20354590</t>
  </si>
  <si>
    <t>20340342</t>
  </si>
  <si>
    <t>20350979</t>
  </si>
  <si>
    <t>20319295</t>
  </si>
  <si>
    <t>69964197</t>
  </si>
  <si>
    <t>20341386</t>
  </si>
  <si>
    <t>69888747</t>
  </si>
  <si>
    <t>60725431</t>
  </si>
  <si>
    <t>20362096</t>
  </si>
  <si>
    <t>69888671</t>
  </si>
  <si>
    <t>20353887</t>
  </si>
  <si>
    <t>20360448</t>
  </si>
  <si>
    <t>20341388</t>
  </si>
  <si>
    <t>20360476</t>
  </si>
  <si>
    <t>69756202</t>
  </si>
  <si>
    <t>20361943</t>
  </si>
  <si>
    <t>20341390</t>
  </si>
  <si>
    <t>20340343</t>
  </si>
  <si>
    <t>20362388</t>
  </si>
  <si>
    <t>69756199</t>
  </si>
  <si>
    <t>20319294</t>
  </si>
  <si>
    <t>20341391</t>
  </si>
  <si>
    <t>20319297</t>
  </si>
  <si>
    <t>20360477</t>
  </si>
  <si>
    <t>20319278</t>
  </si>
  <si>
    <t>69888736</t>
  </si>
  <si>
    <t>69756897</t>
  </si>
  <si>
    <t>69964029</t>
  </si>
  <si>
    <t>20361620</t>
  </si>
  <si>
    <t>20362282</t>
  </si>
  <si>
    <t>69760707</t>
  </si>
  <si>
    <t>69756197</t>
  </si>
  <si>
    <t>69756201</t>
  </si>
  <si>
    <t>20340341</t>
  </si>
  <si>
    <t>20362083</t>
  </si>
  <si>
    <t>20360242</t>
  </si>
  <si>
    <t>20341387</t>
  </si>
  <si>
    <t/>
  </si>
  <si>
    <t>TAHUN PELAJARAN 2019/2020</t>
  </si>
  <si>
    <t>Kabid Sekolah Dasar dan Sekolah Menengah Pertama</t>
  </si>
  <si>
    <t>Kasi Pembinaan SD</t>
  </si>
  <si>
    <t>Kasi Pembinaan SMP</t>
  </si>
  <si>
    <t>Kasi Sarana dan Prasarana SD dan SMP</t>
  </si>
  <si>
    <t>Kabid Pembinaan GTK</t>
  </si>
  <si>
    <t>Kasi Pembinaan GTK PAUD dan DIKMAS</t>
  </si>
  <si>
    <t>Kasi Pembinaan GTK SD</t>
  </si>
  <si>
    <t>Kasi Pembinaan GTK SMP</t>
  </si>
  <si>
    <t>Kabid Pendidikan PAUD dan PNF</t>
  </si>
  <si>
    <t>Kasi Pembinaan Pendidikan Anak Usia Dini</t>
  </si>
  <si>
    <t>Kasi Pembinaan Pendidikan NonFormal</t>
  </si>
  <si>
    <t>Kasi Sarana dan Prasarana PAUD dan PNF</t>
  </si>
  <si>
    <t>Kabid Kebudayaan</t>
  </si>
  <si>
    <t>Seksi Sejarah dan Cagar Budaya;</t>
  </si>
  <si>
    <t>Seksi Budaya;</t>
  </si>
  <si>
    <t>Seksi Kesenian; dan</t>
  </si>
  <si>
    <t>BIDANG PEMBINAANN GURU DAN TENAGA KEPENDIDIKAN</t>
  </si>
  <si>
    <t>BIDANG PEMBINAAN PENDIDIKAN ANAK USIA DINI (PAUD) DAN PENDIDIKAN NONFORMAL (PNF)</t>
  </si>
  <si>
    <t>BIDANG PEMBINAAN SEKOLAH DASAR DAN SEKOLAH MENENGAH PERTAMA</t>
  </si>
  <si>
    <t xml:space="preserve">BIDANG PEMBINAAN KEBUDAYAAN </t>
  </si>
  <si>
    <t>MENURUT STATUS SEKOLAH</t>
  </si>
  <si>
    <t>REKAPITULASI DATA GURU KEMDIKBUD</t>
  </si>
  <si>
    <t>REKAPITULASI DATA GURU KEMENAG</t>
  </si>
  <si>
    <t>MENURUT STATUS SERTIFIKASI</t>
  </si>
  <si>
    <t>REKAPITULASI DATA GURU KABUPATEN DEMAK</t>
  </si>
  <si>
    <t>MENURUT STATUS KEPEGAWAIAN</t>
  </si>
  <si>
    <t xml:space="preserve">GURU STATUS PEGAWAI </t>
  </si>
  <si>
    <t>KB</t>
  </si>
  <si>
    <t>TPA</t>
  </si>
  <si>
    <t>SPS</t>
  </si>
  <si>
    <t>p</t>
  </si>
  <si>
    <t>l</t>
  </si>
  <si>
    <t>TAHUN 2019</t>
  </si>
  <si>
    <t>KS dan Guru menurut ijazah</t>
  </si>
  <si>
    <t> </t>
  </si>
  <si>
    <t>a.</t>
  </si>
  <si>
    <t>Ijazah &lt; S1</t>
  </si>
  <si>
    <t>b.</t>
  </si>
  <si>
    <t>Ijazah S1/Diploma IV &amp; lebih tinggi</t>
  </si>
  <si>
    <t>KS dan Guru menurut status kepegawaian</t>
  </si>
  <si>
    <t>Non-PNS</t>
  </si>
  <si>
    <t>KS dan Guru menurut Sertifikasi</t>
  </si>
  <si>
    <t>Sudah</t>
  </si>
  <si>
    <t>Belum</t>
  </si>
  <si>
    <t xml:space="preserve"> Sumber : Desember DAPODIK PAUD 2019</t>
  </si>
  <si>
    <t>MTS</t>
  </si>
  <si>
    <t>Demak, 20 Maret 2020</t>
  </si>
  <si>
    <t>Plt. Kepala Dinas Pendidikan Dan Kebudayaan</t>
  </si>
  <si>
    <t>Drs. EKO PRINGGOLAKSITO, M.Si</t>
  </si>
  <si>
    <t>NIP. 19631110 198912 1 002</t>
  </si>
  <si>
    <t>Tahun Pelajaran : 2019/2020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</si>
</sst>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&quot;Rp&quot;#,##0.00_);\(&quot;Rp&quot;#,##0.00\)"/>
    <numFmt numFmtId="165" formatCode="_(&quot;Rp&quot;* #,##0_);_(&quot;Rp&quot;* \(#,##0\);_(&quot;Rp&quot;* &quot;-&quot;_);_(@_)"/>
    <numFmt numFmtId="166" formatCode="_(* #,##0_);_(* \(#,##0\);_(* &quot;-&quot;_);_(@_)"/>
    <numFmt numFmtId="167" formatCode="_(* #,##0.00_);_(* \(#,##0.00\);_(* &quot;-&quot;??_);_(@_)"/>
    <numFmt numFmtId="168" formatCode="yy"/>
    <numFmt numFmtId="169" formatCode="mm"/>
    <numFmt numFmtId="170" formatCode="_([$Rp-421]* #,##0_);_([$Rp-421]* \(#,##0\);_([$Rp-421]* &quot;-&quot;??_);_(@_)"/>
    <numFmt numFmtId="171" formatCode="_(* #,##0_);_(* \(#,##0\);_(* &quot;-&quot;??_);_(@_)"/>
    <numFmt numFmtId="172" formatCode="_(* #,##0.00_);_(* \(#,##0.00\);_(* &quot;-&quot;_);_(@_)"/>
    <numFmt numFmtId="173" formatCode="_(* #.##0_);_(* \(#.##0\);_(* &quot;-&quot;_);_(@_)"/>
    <numFmt numFmtId="174" formatCode="_(* #.##0.00_);_(* \(#.##0.00\);_(* &quot;-&quot;??_);_(@_)"/>
    <numFmt numFmtId="175" formatCode="0.0000000"/>
  </numFmts>
  <fonts count="1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charset val="1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indexed="8"/>
      <name val="Calibri"/>
      <family val="2"/>
    </font>
    <font>
      <b/>
      <sz val="14"/>
      <name val="Arial"/>
      <family val="2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Segoe UI"/>
      <family val="2"/>
    </font>
    <font>
      <b/>
      <sz val="10"/>
      <name val="Segoe UI"/>
      <family val="2"/>
    </font>
    <font>
      <sz val="10"/>
      <color indexed="8"/>
      <name val="Segoe UI"/>
      <family val="2"/>
    </font>
    <font>
      <b/>
      <sz val="10"/>
      <name val="Arial"/>
      <family val="2"/>
    </font>
    <font>
      <b/>
      <sz val="23"/>
      <color theme="1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b/>
      <sz val="14"/>
      <name val="Calibri"/>
      <family val="2"/>
      <charset val="1"/>
      <scheme val="minor"/>
    </font>
    <font>
      <b/>
      <sz val="14"/>
      <color theme="1"/>
      <name val="Calibri"/>
      <family val="2"/>
      <charset val="1"/>
      <scheme val="minor"/>
    </font>
    <font>
      <b/>
      <sz val="11"/>
      <color rgb="FFFF0000"/>
      <name val="Calibri"/>
      <family val="2"/>
      <scheme val="minor"/>
    </font>
    <font>
      <b/>
      <sz val="8"/>
      <name val="Segoe UI"/>
      <family val="2"/>
    </font>
    <font>
      <b/>
      <sz val="11"/>
      <color theme="1"/>
      <name val="Segoe UI"/>
      <family val="2"/>
    </font>
    <font>
      <b/>
      <sz val="8"/>
      <color rgb="FF999999"/>
      <name val="Segoe UI"/>
      <family val="2"/>
    </font>
    <font>
      <b/>
      <u/>
      <sz val="11"/>
      <color theme="10"/>
      <name val="Calibri"/>
      <family val="2"/>
      <scheme val="minor"/>
    </font>
    <font>
      <sz val="8"/>
      <name val="Segoe UI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2"/>
      <color indexed="8"/>
      <name val="Tahoma"/>
      <family val="2"/>
      <charset val="1"/>
    </font>
    <font>
      <sz val="12"/>
      <color theme="1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9"/>
      <color rgb="FF000000"/>
      <name val="Arial"/>
      <family val="2"/>
    </font>
    <font>
      <sz val="12"/>
      <color theme="1"/>
      <name val="Cambria"/>
      <family val="2"/>
      <charset val="1"/>
    </font>
    <font>
      <sz val="13"/>
      <color theme="1"/>
      <name val="Times New Roman"/>
      <family val="2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</font>
    <font>
      <sz val="12"/>
      <color theme="1"/>
      <name val="Times New Roman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1"/>
      <color rgb="FF333333"/>
      <name val="Bookman Old Style"/>
      <family val="1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sz val="11"/>
      <color rgb="FF333333"/>
      <name val="Bookman Old Style"/>
      <family val="1"/>
    </font>
    <font>
      <b/>
      <sz val="10"/>
      <color theme="1"/>
      <name val="Bookman Old Style"/>
      <family val="1"/>
    </font>
    <font>
      <sz val="10"/>
      <color theme="1"/>
      <name val="Bookman Old Style"/>
      <family val="1"/>
    </font>
    <font>
      <sz val="10"/>
      <color rgb="FFFF0000"/>
      <name val="Bookman Old Style"/>
      <family val="1"/>
    </font>
    <font>
      <sz val="10"/>
      <color rgb="FFC00000"/>
      <name val="Bookman Old Style"/>
      <family val="1"/>
    </font>
    <font>
      <sz val="9"/>
      <color theme="1"/>
      <name val="Bookman Old Style"/>
      <family val="1"/>
    </font>
    <font>
      <sz val="10"/>
      <color rgb="FF000000"/>
      <name val="Bookman Old Style"/>
      <family val="1"/>
    </font>
    <font>
      <b/>
      <sz val="10"/>
      <color rgb="FF000000"/>
      <name val="Bookman Old Style"/>
      <family val="1"/>
    </font>
    <font>
      <sz val="10"/>
      <name val="Bookman Old Style"/>
      <family val="1"/>
    </font>
    <font>
      <sz val="10"/>
      <color theme="0"/>
      <name val="Bookman Old Style"/>
      <family val="1"/>
    </font>
    <font>
      <b/>
      <sz val="10"/>
      <color theme="0"/>
      <name val="Bookman Old Style"/>
      <family val="1"/>
    </font>
    <font>
      <b/>
      <sz val="14"/>
      <color rgb="FF002060"/>
      <name val="Bookman Old Style"/>
      <family val="1"/>
    </font>
    <font>
      <b/>
      <sz val="12"/>
      <color theme="1"/>
      <name val="Bookman Old Style"/>
      <family val="1"/>
    </font>
    <font>
      <b/>
      <sz val="11"/>
      <color rgb="FF444444"/>
      <name val="Bookman Old Style"/>
      <family val="1"/>
    </font>
    <font>
      <u/>
      <sz val="11"/>
      <color theme="10"/>
      <name val="Bookman Old Style"/>
      <family val="1"/>
    </font>
    <font>
      <b/>
      <sz val="23"/>
      <color theme="1"/>
      <name val="Bookman Old Style"/>
      <family val="1"/>
    </font>
    <font>
      <sz val="14"/>
      <color theme="1"/>
      <name val="Bookman Old Style"/>
      <family val="1"/>
    </font>
    <font>
      <b/>
      <sz val="14"/>
      <name val="Bookman Old Style"/>
      <family val="1"/>
    </font>
    <font>
      <b/>
      <sz val="14"/>
      <color theme="1"/>
      <name val="Bookman Old Style"/>
      <family val="1"/>
    </font>
    <font>
      <b/>
      <sz val="11"/>
      <color rgb="FFFF0000"/>
      <name val="Bookman Old Style"/>
      <family val="1"/>
    </font>
    <font>
      <b/>
      <sz val="11"/>
      <color rgb="FFFFFF00"/>
      <name val="Bookman Old Style"/>
      <family val="1"/>
    </font>
    <font>
      <b/>
      <sz val="8"/>
      <name val="Bookman Old Style"/>
      <family val="1"/>
    </font>
    <font>
      <b/>
      <sz val="8"/>
      <color rgb="FF999999"/>
      <name val="Bookman Old Style"/>
      <family val="1"/>
    </font>
    <font>
      <b/>
      <u/>
      <sz val="11"/>
      <color theme="10"/>
      <name val="Bookman Old Style"/>
      <family val="1"/>
    </font>
    <font>
      <sz val="8"/>
      <name val="Bookman Old Style"/>
      <family val="1"/>
    </font>
    <font>
      <b/>
      <sz val="11"/>
      <name val="Bookman Old Style"/>
      <family val="1"/>
    </font>
    <font>
      <b/>
      <sz val="11"/>
      <color theme="0"/>
      <name val="Calibri"/>
      <family val="2"/>
      <scheme val="minor"/>
    </font>
    <font>
      <b/>
      <sz val="11"/>
      <color theme="0"/>
      <name val="Bookman Old Style"/>
      <family val="1"/>
    </font>
    <font>
      <b/>
      <sz val="11"/>
      <color theme="1"/>
      <name val="Calibri"/>
      <family val="2"/>
      <charset val="1"/>
      <scheme val="minor"/>
    </font>
    <font>
      <b/>
      <sz val="12"/>
      <color rgb="FFFF0000"/>
      <name val="Calibri"/>
      <family val="2"/>
      <scheme val="minor"/>
    </font>
    <font>
      <b/>
      <sz val="12"/>
      <color rgb="FF000000"/>
      <name val="Arial"/>
      <family val="2"/>
    </font>
    <font>
      <b/>
      <sz val="9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b/>
      <sz val="9"/>
      <color rgb="FF999999"/>
      <name val="Segoe UI"/>
      <family val="2"/>
    </font>
    <font>
      <b/>
      <sz val="9"/>
      <color rgb="FF002060"/>
      <name val="Segoe UI"/>
      <family val="2"/>
    </font>
    <font>
      <b/>
      <sz val="8"/>
      <color theme="1"/>
      <name val="Arial"/>
      <family val="2"/>
    </font>
    <font>
      <sz val="9"/>
      <color rgb="FF333333"/>
      <name val="Segoe UI"/>
      <family val="2"/>
    </font>
    <font>
      <b/>
      <sz val="9"/>
      <color rgb="FF333333"/>
      <name val="Segoe UI"/>
      <family val="2"/>
    </font>
    <font>
      <sz val="9"/>
      <color theme="1"/>
      <name val="Segoe UI"/>
      <family val="2"/>
    </font>
    <font>
      <sz val="8"/>
      <color rgb="FF333333"/>
      <name val="Arial"/>
      <family val="2"/>
    </font>
    <font>
      <sz val="12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b/>
      <sz val="9"/>
      <color rgb="FF000000"/>
      <name val="Calibr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0"/>
      <color theme="1"/>
      <name val="Segoe UI"/>
      <family val="2"/>
    </font>
    <font>
      <b/>
      <sz val="10"/>
      <color rgb="FF999999"/>
      <name val="Segoe UI"/>
      <family val="2"/>
    </font>
    <font>
      <b/>
      <u/>
      <sz val="10"/>
      <color theme="10"/>
      <name val="Calibri"/>
      <family val="2"/>
      <scheme val="minor"/>
    </font>
    <font>
      <sz val="10"/>
      <color theme="1"/>
      <name val="Calibri"/>
      <family val="2"/>
      <charset val="1"/>
      <scheme val="minor"/>
    </font>
    <font>
      <sz val="10"/>
      <color theme="1"/>
      <name val="Segoe UI"/>
      <family val="2"/>
    </font>
    <font>
      <b/>
      <sz val="9"/>
      <color theme="1"/>
      <name val="Calibri"/>
      <family val="2"/>
      <scheme val="minor"/>
    </font>
    <font>
      <b/>
      <sz val="10"/>
      <color rgb="FF333333"/>
      <name val="Arial"/>
      <family val="2"/>
    </font>
    <font>
      <sz val="10"/>
      <color rgb="FF333333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333333"/>
      <name val="Bookman Old Style"/>
      <family val="1"/>
    </font>
    <font>
      <b/>
      <sz val="10"/>
      <color theme="0"/>
      <name val="Arial"/>
      <family val="2"/>
    </font>
    <font>
      <sz val="9"/>
      <color rgb="FFFF0000"/>
      <name val="Arial"/>
      <family val="2"/>
    </font>
    <font>
      <b/>
      <sz val="16"/>
      <color rgb="FFFF0000"/>
      <name val="Calibri"/>
      <family val="2"/>
    </font>
    <font>
      <b/>
      <sz val="14"/>
      <color rgb="FFFF0000"/>
      <name val="Calibri"/>
      <family val="2"/>
    </font>
    <font>
      <b/>
      <sz val="14"/>
      <color indexed="8"/>
      <name val="Calibri"/>
      <family val="2"/>
    </font>
    <font>
      <b/>
      <sz val="10"/>
      <color theme="0"/>
      <name val="Calibri"/>
      <family val="2"/>
      <scheme val="minor"/>
    </font>
    <font>
      <b/>
      <sz val="10"/>
      <name val="Arial"/>
      <family val="2"/>
      <charset val="1"/>
    </font>
    <font>
      <sz val="8"/>
      <name val="Arial"/>
      <family val="2"/>
    </font>
    <font>
      <sz val="11"/>
      <color rgb="FF000000"/>
      <name val="Helvetica"/>
    </font>
    <font>
      <b/>
      <sz val="11"/>
      <color rgb="FF000000"/>
      <name val="Helvetica"/>
    </font>
    <font>
      <sz val="11"/>
      <name val="Helvetica"/>
    </font>
    <font>
      <i/>
      <sz val="11"/>
      <color theme="1"/>
      <name val="Bookman Old Style"/>
      <family val="1"/>
    </font>
    <font>
      <sz val="12"/>
      <color theme="1"/>
      <name val="Bookman Old Style"/>
      <family val="1"/>
    </font>
    <font>
      <b/>
      <sz val="12"/>
      <color rgb="FF000000"/>
      <name val="Bookman Old Style"/>
      <family val="1"/>
    </font>
    <font>
      <sz val="12"/>
      <color rgb="FF000000"/>
      <name val="Bookman Old Style"/>
      <family val="1"/>
    </font>
    <font>
      <sz val="12"/>
      <color theme="1"/>
      <name val="Calibri"/>
      <family val="2"/>
      <scheme val="minor"/>
    </font>
    <font>
      <b/>
      <sz val="12"/>
      <color rgb="FF333333"/>
      <name val="Bookman Old Style"/>
      <family val="1"/>
    </font>
    <font>
      <sz val="11"/>
      <color rgb="FF000000"/>
      <name val="Bookman Old Style"/>
      <family val="1"/>
    </font>
  </fonts>
  <fills count="6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4EAACA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C5BCD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AFDCD"/>
        <bgColor indexed="64"/>
      </patternFill>
    </fill>
  </fills>
  <borders count="1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rgb="FF111111"/>
      </bottom>
      <diagonal/>
    </border>
    <border>
      <left style="medium">
        <color indexed="64"/>
      </left>
      <right/>
      <top style="medium">
        <color indexed="64"/>
      </top>
      <bottom style="medium">
        <color rgb="FF111111"/>
      </bottom>
      <diagonal/>
    </border>
    <border>
      <left/>
      <right style="medium">
        <color indexed="64"/>
      </right>
      <top style="medium">
        <color indexed="64"/>
      </top>
      <bottom style="medium">
        <color rgb="FF11111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DDDDDD"/>
      </top>
      <bottom/>
      <diagonal/>
    </border>
    <border>
      <left style="medium">
        <color indexed="64"/>
      </left>
      <right style="medium">
        <color indexed="64"/>
      </right>
      <top style="medium">
        <color rgb="FFDDDDDD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11111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rgb="FFDFDFDF"/>
      </left>
      <right style="medium">
        <color rgb="FFDFDFDF"/>
      </right>
      <top style="double">
        <color theme="1"/>
      </top>
      <bottom/>
      <diagonal/>
    </border>
    <border>
      <left style="medium">
        <color rgb="FFDFDFDF"/>
      </left>
      <right/>
      <top style="double">
        <color theme="1"/>
      </top>
      <bottom style="medium">
        <color rgb="FFDFDFDF"/>
      </bottom>
      <diagonal/>
    </border>
    <border>
      <left/>
      <right/>
      <top style="double">
        <color theme="1"/>
      </top>
      <bottom style="medium">
        <color rgb="FFDFDFDF"/>
      </bottom>
      <diagonal/>
    </border>
    <border>
      <left style="medium">
        <color rgb="FFDFDFDF"/>
      </left>
      <right style="medium">
        <color rgb="FFDFDFDF"/>
      </right>
      <top/>
      <bottom/>
      <diagonal/>
    </border>
    <border>
      <left style="medium">
        <color rgb="FFDFDFDF"/>
      </left>
      <right/>
      <top style="medium">
        <color rgb="FFDFDFDF"/>
      </top>
      <bottom style="medium">
        <color rgb="FFDFDFDF"/>
      </bottom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/>
      <right style="medium">
        <color rgb="FFDFDFDF"/>
      </right>
      <top style="medium">
        <color rgb="FFDFDFDF"/>
      </top>
      <bottom style="medium">
        <color rgb="FFDFDFDF"/>
      </bottom>
      <diagonal/>
    </border>
    <border>
      <left style="medium">
        <color rgb="FFDFDFDF"/>
      </left>
      <right/>
      <top style="medium">
        <color rgb="FFDFDFDF"/>
      </top>
      <bottom/>
      <diagonal/>
    </border>
    <border>
      <left style="medium">
        <color rgb="FFDFDFDF"/>
      </left>
      <right style="medium">
        <color rgb="FFDFDFDF"/>
      </right>
      <top/>
      <bottom style="medium">
        <color rgb="FFDFDFDF"/>
      </bottom>
      <diagonal/>
    </border>
    <border>
      <left style="medium">
        <color rgb="FFDFDFDF"/>
      </left>
      <right/>
      <top/>
      <bottom style="medium">
        <color rgb="FFDFDFDF"/>
      </bottom>
      <diagonal/>
    </border>
    <border>
      <left style="medium">
        <color rgb="FFDFDFDF"/>
      </left>
      <right/>
      <top style="medium">
        <color rgb="FFDFDFDF"/>
      </top>
      <bottom style="medium">
        <color indexed="64"/>
      </bottom>
      <diagonal/>
    </border>
    <border>
      <left/>
      <right/>
      <top/>
      <bottom style="double">
        <color theme="1"/>
      </bottom>
      <diagonal/>
    </border>
    <border>
      <left/>
      <right style="medium">
        <color rgb="FFDFDFDF"/>
      </right>
      <top style="medium">
        <color rgb="FFDFDFDF"/>
      </top>
      <bottom style="double">
        <color theme="1"/>
      </bottom>
      <diagonal/>
    </border>
    <border>
      <left style="medium">
        <color rgb="FFDFDFDF"/>
      </left>
      <right/>
      <top/>
      <bottom/>
      <diagonal/>
    </border>
    <border>
      <left style="medium">
        <color rgb="FFDFDFDF"/>
      </left>
      <right style="medium">
        <color rgb="FFDFDFDF"/>
      </right>
      <top style="medium">
        <color rgb="FFDFDFD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rgb="FFDFDFDF"/>
      </right>
      <top style="medium">
        <color rgb="FFDFDFDF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theme="1" tint="0.499984740745262"/>
      </left>
      <right style="medium">
        <color rgb="FFDFDFDF"/>
      </right>
      <top style="thick">
        <color theme="1" tint="0.499984740745262"/>
      </top>
      <bottom/>
      <diagonal/>
    </border>
    <border>
      <left style="medium">
        <color rgb="FFDFDFDF"/>
      </left>
      <right style="medium">
        <color rgb="FFDFDFDF"/>
      </right>
      <top style="thick">
        <color theme="1" tint="0.499984740745262"/>
      </top>
      <bottom/>
      <diagonal/>
    </border>
    <border>
      <left style="medium">
        <color rgb="FFDFDFDF"/>
      </left>
      <right/>
      <top style="thick">
        <color theme="1" tint="0.499984740745262"/>
      </top>
      <bottom style="medium">
        <color rgb="FFDFDFDF"/>
      </bottom>
      <diagonal/>
    </border>
    <border>
      <left/>
      <right/>
      <top style="thick">
        <color theme="1" tint="0.499984740745262"/>
      </top>
      <bottom style="medium">
        <color rgb="FFDFDFDF"/>
      </bottom>
      <diagonal/>
    </border>
    <border>
      <left/>
      <right style="thick">
        <color theme="1" tint="0.499984740745262"/>
      </right>
      <top style="thick">
        <color theme="1" tint="0.499984740745262"/>
      </top>
      <bottom style="medium">
        <color rgb="FFDFDFDF"/>
      </bottom>
      <diagonal/>
    </border>
    <border>
      <left style="thick">
        <color theme="1" tint="0.499984740745262"/>
      </left>
      <right style="medium">
        <color rgb="FFDFDFDF"/>
      </right>
      <top/>
      <bottom/>
      <diagonal/>
    </border>
    <border>
      <left style="medium">
        <color rgb="FFDFDFDF"/>
      </left>
      <right style="thick">
        <color theme="1" tint="0.499984740745262"/>
      </right>
      <top style="medium">
        <color rgb="FFDFDFDF"/>
      </top>
      <bottom/>
      <diagonal/>
    </border>
    <border>
      <left style="thick">
        <color theme="1" tint="0.499984740745262"/>
      </left>
      <right style="medium">
        <color rgb="FFDFDFDF"/>
      </right>
      <top/>
      <bottom style="medium">
        <color rgb="FFDFDFDF"/>
      </bottom>
      <diagonal/>
    </border>
    <border>
      <left style="medium">
        <color rgb="FFDFDFDF"/>
      </left>
      <right style="thick">
        <color theme="1" tint="0.499984740745262"/>
      </right>
      <top/>
      <bottom style="medium">
        <color rgb="FFDFDFDF"/>
      </bottom>
      <diagonal/>
    </border>
    <border>
      <left style="thick">
        <color theme="1" tint="0.499984740745262"/>
      </left>
      <right/>
      <top style="medium">
        <color rgb="FFDFDFDF"/>
      </top>
      <bottom style="medium">
        <color indexed="64"/>
      </bottom>
      <diagonal/>
    </border>
    <border>
      <left style="medium">
        <color rgb="FFDFDFDF"/>
      </left>
      <right style="thick">
        <color theme="1" tint="0.499984740745262"/>
      </right>
      <top style="medium">
        <color rgb="FFDFDFDF"/>
      </top>
      <bottom style="medium">
        <color indexed="64"/>
      </bottom>
      <diagonal/>
    </border>
    <border>
      <left style="thick">
        <color theme="1" tint="0.499984740745262"/>
      </left>
      <right/>
      <top/>
      <bottom style="medium">
        <color rgb="FFDFDFDF"/>
      </bottom>
      <diagonal/>
    </border>
    <border>
      <left style="thick">
        <color theme="1" tint="0.499984740745262"/>
      </left>
      <right/>
      <top/>
      <bottom/>
      <diagonal/>
    </border>
    <border>
      <left style="medium">
        <color rgb="FFDFDFDF"/>
      </left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 style="medium">
        <color auto="1"/>
      </top>
      <bottom style="thick">
        <color theme="1" tint="0.499984740745262"/>
      </bottom>
      <diagonal/>
    </border>
    <border>
      <left/>
      <right/>
      <top style="medium">
        <color auto="1"/>
      </top>
      <bottom style="thick">
        <color theme="1" tint="0.499984740745262"/>
      </bottom>
      <diagonal/>
    </border>
    <border>
      <left style="medium">
        <color rgb="FFDFDFDF"/>
      </left>
      <right/>
      <top style="medium">
        <color auto="1"/>
      </top>
      <bottom style="thick">
        <color theme="1" tint="0.499984740745262"/>
      </bottom>
      <diagonal/>
    </border>
    <border>
      <left style="medium">
        <color rgb="FFDFDFDF"/>
      </left>
      <right style="thick">
        <color theme="1" tint="0.499984740745262"/>
      </right>
      <top style="medium">
        <color auto="1"/>
      </top>
      <bottom style="thick">
        <color theme="1" tint="0.499984740745262"/>
      </bottom>
      <diagonal/>
    </border>
    <border>
      <left style="thick">
        <color theme="1"/>
      </left>
      <right style="medium">
        <color rgb="FFDFDFDF"/>
      </right>
      <top style="thick">
        <color theme="1"/>
      </top>
      <bottom/>
      <diagonal/>
    </border>
    <border>
      <left style="medium">
        <color rgb="FFDFDFDF"/>
      </left>
      <right style="medium">
        <color rgb="FFDFDFDF"/>
      </right>
      <top style="thick">
        <color theme="1"/>
      </top>
      <bottom/>
      <diagonal/>
    </border>
    <border>
      <left style="medium">
        <color rgb="FFDFDFDF"/>
      </left>
      <right/>
      <top style="thick">
        <color theme="1"/>
      </top>
      <bottom style="medium">
        <color rgb="FFDFDFDF"/>
      </bottom>
      <diagonal/>
    </border>
    <border>
      <left/>
      <right/>
      <top style="thick">
        <color theme="1"/>
      </top>
      <bottom style="medium">
        <color rgb="FFDFDFDF"/>
      </bottom>
      <diagonal/>
    </border>
    <border>
      <left/>
      <right style="thick">
        <color theme="1"/>
      </right>
      <top style="thick">
        <color theme="1"/>
      </top>
      <bottom style="medium">
        <color rgb="FFDFDFDF"/>
      </bottom>
      <diagonal/>
    </border>
    <border>
      <left style="thick">
        <color theme="1"/>
      </left>
      <right style="medium">
        <color rgb="FFDFDFDF"/>
      </right>
      <top/>
      <bottom/>
      <diagonal/>
    </border>
    <border>
      <left style="medium">
        <color rgb="FFDFDFDF"/>
      </left>
      <right style="thick">
        <color theme="1"/>
      </right>
      <top style="medium">
        <color rgb="FFDFDFDF"/>
      </top>
      <bottom/>
      <diagonal/>
    </border>
    <border>
      <left style="thick">
        <color theme="1"/>
      </left>
      <right style="medium">
        <color rgb="FFDFDFDF"/>
      </right>
      <top/>
      <bottom style="medium">
        <color rgb="FFDFDFDF"/>
      </bottom>
      <diagonal/>
    </border>
    <border>
      <left style="medium">
        <color rgb="FFDFDFDF"/>
      </left>
      <right style="thick">
        <color theme="1"/>
      </right>
      <top/>
      <bottom style="medium">
        <color rgb="FFDFDFDF"/>
      </bottom>
      <diagonal/>
    </border>
    <border>
      <left style="thick">
        <color theme="1"/>
      </left>
      <right/>
      <top style="medium">
        <color rgb="FFDFDFDF"/>
      </top>
      <bottom style="medium">
        <color indexed="64"/>
      </bottom>
      <diagonal/>
    </border>
    <border>
      <left style="medium">
        <color rgb="FFDFDFDF"/>
      </left>
      <right style="thick">
        <color theme="1"/>
      </right>
      <top style="medium">
        <color rgb="FFDFDFDF"/>
      </top>
      <bottom style="medium">
        <color indexed="64"/>
      </bottom>
      <diagonal/>
    </border>
    <border>
      <left style="thick">
        <color theme="1"/>
      </left>
      <right/>
      <top/>
      <bottom style="medium">
        <color rgb="FFDFDFDF"/>
      </bottom>
      <diagonal/>
    </border>
    <border>
      <left style="thick">
        <color theme="1"/>
      </left>
      <right/>
      <top/>
      <bottom/>
      <diagonal/>
    </border>
    <border>
      <left style="medium">
        <color rgb="FFDFDFDF"/>
      </left>
      <right style="thick">
        <color theme="1"/>
      </right>
      <top/>
      <bottom/>
      <diagonal/>
    </border>
    <border>
      <left style="thick">
        <color theme="1"/>
      </left>
      <right/>
      <top style="medium">
        <color auto="1"/>
      </top>
      <bottom style="thick">
        <color theme="1"/>
      </bottom>
      <diagonal/>
    </border>
    <border>
      <left/>
      <right/>
      <top style="medium">
        <color auto="1"/>
      </top>
      <bottom style="thick">
        <color theme="1"/>
      </bottom>
      <diagonal/>
    </border>
    <border>
      <left style="medium">
        <color rgb="FFDFDFDF"/>
      </left>
      <right/>
      <top style="medium">
        <color auto="1"/>
      </top>
      <bottom style="thick">
        <color theme="1"/>
      </bottom>
      <diagonal/>
    </border>
    <border>
      <left style="medium">
        <color rgb="FFDFDFDF"/>
      </left>
      <right style="thick">
        <color theme="1"/>
      </right>
      <top style="medium">
        <color auto="1"/>
      </top>
      <bottom style="thick">
        <color theme="1"/>
      </bottom>
      <diagonal/>
    </border>
    <border>
      <left style="double">
        <color theme="1"/>
      </left>
      <right style="medium">
        <color rgb="FFDFDFDF"/>
      </right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 style="medium">
        <color rgb="FFDFDFDF"/>
      </bottom>
      <diagonal/>
    </border>
    <border>
      <left style="double">
        <color theme="1"/>
      </left>
      <right style="medium">
        <color rgb="FFDFDFDF"/>
      </right>
      <top/>
      <bottom/>
      <diagonal/>
    </border>
    <border>
      <left style="medium">
        <color rgb="FFDFDFDF"/>
      </left>
      <right style="double">
        <color theme="1"/>
      </right>
      <top style="medium">
        <color rgb="FFDFDFDF"/>
      </top>
      <bottom/>
      <diagonal/>
    </border>
    <border>
      <left style="double">
        <color theme="1"/>
      </left>
      <right style="medium">
        <color rgb="FFDFDFDF"/>
      </right>
      <top/>
      <bottom style="medium">
        <color rgb="FFDFDFDF"/>
      </bottom>
      <diagonal/>
    </border>
    <border>
      <left style="medium">
        <color rgb="FFDFDFDF"/>
      </left>
      <right style="double">
        <color theme="1"/>
      </right>
      <top/>
      <bottom style="medium">
        <color rgb="FFDFDFDF"/>
      </bottom>
      <diagonal/>
    </border>
    <border>
      <left style="double">
        <color theme="1"/>
      </left>
      <right/>
      <top style="medium">
        <color rgb="FFDFDFDF"/>
      </top>
      <bottom style="medium">
        <color indexed="64"/>
      </bottom>
      <diagonal/>
    </border>
    <border>
      <left style="medium">
        <color rgb="FFDFDFDF"/>
      </left>
      <right style="double">
        <color theme="1"/>
      </right>
      <top style="medium">
        <color rgb="FFDFDFDF"/>
      </top>
      <bottom style="medium">
        <color indexed="64"/>
      </bottom>
      <diagonal/>
    </border>
    <border>
      <left style="double">
        <color theme="1"/>
      </left>
      <right/>
      <top/>
      <bottom style="medium">
        <color rgb="FFDFDFDF"/>
      </bottom>
      <diagonal/>
    </border>
    <border>
      <left style="double">
        <color theme="1"/>
      </left>
      <right/>
      <top/>
      <bottom/>
      <diagonal/>
    </border>
    <border>
      <left style="medium">
        <color rgb="FFDFDFDF"/>
      </left>
      <right style="double">
        <color theme="1"/>
      </right>
      <top/>
      <bottom/>
      <diagonal/>
    </border>
    <border>
      <left style="double">
        <color theme="1"/>
      </left>
      <right/>
      <top style="medium">
        <color auto="1"/>
      </top>
      <bottom style="double">
        <color theme="1"/>
      </bottom>
      <diagonal/>
    </border>
    <border>
      <left/>
      <right/>
      <top style="medium">
        <color auto="1"/>
      </top>
      <bottom style="double">
        <color theme="1"/>
      </bottom>
      <diagonal/>
    </border>
    <border>
      <left style="medium">
        <color rgb="FFDFDFDF"/>
      </left>
      <right/>
      <top style="medium">
        <color auto="1"/>
      </top>
      <bottom style="double">
        <color theme="1"/>
      </bottom>
      <diagonal/>
    </border>
    <border>
      <left style="medium">
        <color rgb="FFDFDFDF"/>
      </left>
      <right style="double">
        <color theme="1"/>
      </right>
      <top style="medium">
        <color auto="1"/>
      </top>
      <bottom style="double">
        <color theme="1"/>
      </bottom>
      <diagonal/>
    </border>
    <border>
      <left style="double">
        <color theme="1"/>
      </left>
      <right/>
      <top/>
      <bottom style="double">
        <color theme="1"/>
      </bottom>
      <diagonal/>
    </border>
    <border>
      <left style="medium">
        <color indexed="64"/>
      </left>
      <right style="medium">
        <color rgb="FFDFDFDF"/>
      </right>
      <top style="medium">
        <color indexed="64"/>
      </top>
      <bottom/>
      <diagonal/>
    </border>
    <border>
      <left style="medium">
        <color rgb="FFDFDFDF"/>
      </left>
      <right style="medium">
        <color rgb="FFDFDFDF"/>
      </right>
      <top style="medium">
        <color indexed="64"/>
      </top>
      <bottom/>
      <diagonal/>
    </border>
    <border>
      <left style="medium">
        <color rgb="FFDFDFDF"/>
      </left>
      <right/>
      <top style="medium">
        <color indexed="64"/>
      </top>
      <bottom style="medium">
        <color rgb="FFDFDFDF"/>
      </bottom>
      <diagonal/>
    </border>
    <border>
      <left/>
      <right/>
      <top style="medium">
        <color indexed="64"/>
      </top>
      <bottom style="medium">
        <color rgb="FFDFDFDF"/>
      </bottom>
      <diagonal/>
    </border>
    <border>
      <left/>
      <right style="medium">
        <color indexed="64"/>
      </right>
      <top style="medium">
        <color indexed="64"/>
      </top>
      <bottom style="medium">
        <color rgb="FFDFDFDF"/>
      </bottom>
      <diagonal/>
    </border>
    <border>
      <left style="medium">
        <color indexed="64"/>
      </left>
      <right style="medium">
        <color rgb="FFDFDFDF"/>
      </right>
      <top/>
      <bottom/>
      <diagonal/>
    </border>
    <border>
      <left style="medium">
        <color rgb="FFDFDFDF"/>
      </left>
      <right style="medium">
        <color indexed="64"/>
      </right>
      <top style="medium">
        <color rgb="FFDFDFDF"/>
      </top>
      <bottom/>
      <diagonal/>
    </border>
    <border>
      <left style="medium">
        <color indexed="64"/>
      </left>
      <right style="medium">
        <color rgb="FFDFDFDF"/>
      </right>
      <top/>
      <bottom style="medium">
        <color rgb="FFDFDFDF"/>
      </bottom>
      <diagonal/>
    </border>
    <border>
      <left style="medium">
        <color rgb="FFDFDFDF"/>
      </left>
      <right style="medium">
        <color indexed="64"/>
      </right>
      <top/>
      <bottom style="medium">
        <color rgb="FFDFDFDF"/>
      </bottom>
      <diagonal/>
    </border>
    <border>
      <left style="medium">
        <color indexed="64"/>
      </left>
      <right/>
      <top style="medium">
        <color rgb="FFDFDFDF"/>
      </top>
      <bottom style="medium">
        <color indexed="64"/>
      </bottom>
      <diagonal/>
    </border>
    <border>
      <left style="medium">
        <color rgb="FFDFDFDF"/>
      </left>
      <right style="medium">
        <color indexed="64"/>
      </right>
      <top style="medium">
        <color rgb="FFDFDFDF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DFDFDF"/>
      </bottom>
      <diagonal/>
    </border>
    <border>
      <left style="medium">
        <color indexed="64"/>
      </left>
      <right/>
      <top/>
      <bottom/>
      <diagonal/>
    </border>
    <border>
      <left style="medium">
        <color rgb="FFDFDFDF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rgb="FFDFDFDF"/>
      </left>
      <right/>
      <top style="medium">
        <color auto="1"/>
      </top>
      <bottom style="medium">
        <color indexed="64"/>
      </bottom>
      <diagonal/>
    </border>
    <border>
      <left style="medium">
        <color rgb="FFDFDFDF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thick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thick">
        <color rgb="FFDDDDDD"/>
      </bottom>
      <diagonal/>
    </border>
    <border>
      <left style="medium">
        <color rgb="FFDDDDDD"/>
      </left>
      <right/>
      <top style="medium">
        <color rgb="FFDDDDDD"/>
      </top>
      <bottom style="thick">
        <color rgb="FFDDDDDD"/>
      </bottom>
      <diagonal/>
    </border>
    <border>
      <left/>
      <right style="medium">
        <color rgb="FFDDDDDD"/>
      </right>
      <top style="medium">
        <color rgb="FFDDDDDD"/>
      </top>
      <bottom style="thick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/>
      <right/>
      <top style="medium">
        <color rgb="FFDDDDDD"/>
      </top>
      <bottom style="thick">
        <color rgb="FFDDDDDD"/>
      </bottom>
      <diagonal/>
    </border>
    <border>
      <left/>
      <right style="medium">
        <color rgb="FFDDDDDD"/>
      </right>
      <top/>
      <bottom/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/>
      <bottom style="thin">
        <color indexed="64"/>
      </bottom>
      <diagonal/>
    </border>
    <border>
      <left style="double">
        <color rgb="FFA4BED4"/>
      </left>
      <right style="thin">
        <color rgb="FFA4BED4"/>
      </right>
      <top style="thin">
        <color rgb="FFA4BED4"/>
      </top>
      <bottom style="thin">
        <color rgb="FFA4BED4"/>
      </bottom>
      <diagonal/>
    </border>
    <border>
      <left style="thin">
        <color rgb="FFA4BED4"/>
      </left>
      <right style="thin">
        <color rgb="FFA4BED4"/>
      </right>
      <top style="thin">
        <color rgb="FFA4BED4"/>
      </top>
      <bottom style="thin">
        <color rgb="FFA4BED4"/>
      </bottom>
      <diagonal/>
    </border>
    <border>
      <left style="thin">
        <color rgb="FFA4BED4"/>
      </left>
      <right style="double">
        <color rgb="FFA4BED4"/>
      </right>
      <top style="thin">
        <color rgb="FFA4BED4"/>
      </top>
      <bottom style="thin">
        <color rgb="FFA4BED4"/>
      </bottom>
      <diagonal/>
    </border>
    <border>
      <left/>
      <right style="double">
        <color rgb="FFA4BED4"/>
      </right>
      <top style="thin">
        <color rgb="FFA4BED4"/>
      </top>
      <bottom style="thin">
        <color rgb="FFA4BED4"/>
      </bottom>
      <diagonal/>
    </border>
  </borders>
  <cellStyleXfs count="3531">
    <xf numFmtId="0" fontId="0" fillId="0" borderId="0"/>
    <xf numFmtId="0" fontId="12" fillId="0" borderId="0"/>
    <xf numFmtId="0" fontId="10" fillId="0" borderId="0"/>
    <xf numFmtId="0" fontId="13" fillId="0" borderId="0" applyNumberFormat="0" applyFill="0" applyBorder="0" applyAlignment="0" applyProtection="0"/>
    <xf numFmtId="0" fontId="12" fillId="0" borderId="0"/>
    <xf numFmtId="0" fontId="17" fillId="0" borderId="0"/>
    <xf numFmtId="167" fontId="1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9" fillId="0" borderId="0"/>
    <xf numFmtId="0" fontId="8" fillId="0" borderId="0"/>
    <xf numFmtId="0" fontId="39" fillId="0" borderId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2" borderId="0" applyNumberFormat="0" applyBorder="0" applyAlignment="0" applyProtection="0"/>
    <xf numFmtId="0" fontId="41" fillId="25" borderId="0" applyNumberFormat="0" applyBorder="0" applyAlignment="0" applyProtection="0"/>
    <xf numFmtId="0" fontId="41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0" fillId="18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6" borderId="0" applyNumberFormat="0" applyBorder="0" applyAlignment="0" applyProtection="0"/>
    <xf numFmtId="0" fontId="43" fillId="20" borderId="0" applyNumberFormat="0" applyBorder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4" fillId="37" borderId="35" applyNumberFormat="0" applyAlignment="0" applyProtection="0"/>
    <xf numFmtId="0" fontId="45" fillId="38" borderId="36" applyNumberFormat="0" applyAlignment="0" applyProtection="0"/>
    <xf numFmtId="0" fontId="45" fillId="38" borderId="36" applyNumberFormat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Border="0" applyAlignment="0" applyProtection="0"/>
    <xf numFmtId="166" fontId="12" fillId="0" borderId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3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Border="0" applyAlignment="0" applyProtection="0"/>
    <xf numFmtId="166" fontId="12" fillId="0" borderId="0" applyBorder="0" applyAlignment="0" applyProtection="0"/>
    <xf numFmtId="166" fontId="12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41" fontId="12" fillId="0" borderId="0" applyBorder="0" applyAlignment="0" applyProtection="0"/>
    <xf numFmtId="41" fontId="12" fillId="0" borderId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8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1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9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41" fillId="0" borderId="0"/>
    <xf numFmtId="0" fontId="48" fillId="0" borderId="0" applyNumberFormat="0" applyFill="0" applyBorder="0" applyAlignment="0" applyProtection="0"/>
    <xf numFmtId="0" fontId="49" fillId="21" borderId="0" applyNumberFormat="0" applyBorder="0" applyAlignment="0" applyProtection="0"/>
    <xf numFmtId="0" fontId="50" fillId="0" borderId="37" applyNumberFormat="0" applyFill="0" applyAlignment="0" applyProtection="0"/>
    <xf numFmtId="0" fontId="51" fillId="0" borderId="38" applyNumberFormat="0" applyFill="0" applyAlignment="0" applyProtection="0"/>
    <xf numFmtId="0" fontId="52" fillId="0" borderId="39" applyNumberFormat="0" applyFill="0" applyAlignment="0" applyProtection="0"/>
    <xf numFmtId="0" fontId="52" fillId="0" borderId="0" applyNumberFormat="0" applyFill="0" applyBorder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3" fillId="24" borderId="35" applyNumberFormat="0" applyAlignment="0" applyProtection="0"/>
    <xf numFmtId="0" fontId="54" fillId="0" borderId="40" applyNumberFormat="0" applyFill="0" applyAlignment="0" applyProtection="0"/>
    <xf numFmtId="0" fontId="55" fillId="3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40" borderId="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166" fontId="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57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41" fillId="0" borderId="0"/>
    <xf numFmtId="0" fontId="8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57" fillId="0" borderId="0"/>
    <xf numFmtId="164" fontId="12" fillId="0" borderId="0" applyProtection="0">
      <alignment vertical="center" wrapText="1"/>
    </xf>
    <xf numFmtId="0" fontId="41" fillId="0" borderId="0"/>
    <xf numFmtId="0" fontId="12" fillId="0" borderId="0"/>
    <xf numFmtId="0" fontId="12" fillId="0" borderId="0"/>
    <xf numFmtId="0" fontId="41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8" fillId="33" borderId="0" applyNumberFormat="0" applyBorder="0" applyAlignment="0" applyProtection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57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57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57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57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7" fillId="0" borderId="0"/>
    <xf numFmtId="0" fontId="59" fillId="0" borderId="0"/>
    <xf numFmtId="0" fontId="6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6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8" fillId="0" borderId="0"/>
    <xf numFmtId="0" fontId="56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41" fillId="0" borderId="0"/>
    <xf numFmtId="0" fontId="12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41" fillId="0" borderId="0"/>
    <xf numFmtId="0" fontId="12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1" fillId="0" borderId="0"/>
    <xf numFmtId="0" fontId="41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0"/>
    <xf numFmtId="0" fontId="41" fillId="0" borderId="0"/>
    <xf numFmtId="0" fontId="61" fillId="0" borderId="0"/>
    <xf numFmtId="0" fontId="6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12" fillId="0" borderId="0"/>
    <xf numFmtId="0" fontId="12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41" fillId="0" borderId="0"/>
    <xf numFmtId="0" fontId="8" fillId="0" borderId="0"/>
    <xf numFmtId="0" fontId="41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12" fillId="0" borderId="0"/>
    <xf numFmtId="166" fontId="8" fillId="0" borderId="0" applyFont="0" applyFill="0" applyBorder="0" applyAlignment="0" applyProtection="0"/>
    <xf numFmtId="0" fontId="8" fillId="0" borderId="0"/>
    <xf numFmtId="0" fontId="14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39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39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8" fillId="0" borderId="0"/>
    <xf numFmtId="0" fontId="39" fillId="0" borderId="0"/>
    <xf numFmtId="0" fontId="39" fillId="0" borderId="0"/>
    <xf numFmtId="0" fontId="12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39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39" fillId="0" borderId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40" borderId="41" applyNumberFormat="0" applyFont="0" applyAlignment="0" applyProtection="0"/>
    <xf numFmtId="0" fontId="41" fillId="40" borderId="41" applyNumberFormat="0" applyFont="0" applyAlignment="0" applyProtection="0"/>
    <xf numFmtId="0" fontId="41" fillId="40" borderId="41" applyNumberFormat="0" applyFont="0" applyAlignment="0" applyProtection="0"/>
    <xf numFmtId="0" fontId="41" fillId="40" borderId="41" applyNumberFormat="0" applyFon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62" fillId="37" borderId="42" applyNumberFormat="0" applyAlignment="0" applyProtection="0"/>
    <xf numFmtId="0" fontId="8" fillId="0" borderId="0"/>
    <xf numFmtId="0" fontId="63" fillId="0" borderId="0" applyNumberFormat="0" applyFill="0" applyBorder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4" fillId="0" borderId="43" applyNumberFormat="0" applyFill="0" applyAlignment="0" applyProtection="0"/>
    <xf numFmtId="0" fontId="65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41" fillId="0" borderId="0" applyFont="0" applyFill="0" applyBorder="0" applyAlignment="0" applyProtection="0"/>
    <xf numFmtId="166" fontId="66" fillId="0" borderId="0" applyFont="0" applyFill="0" applyBorder="0" applyAlignment="0" applyProtection="0">
      <alignment vertical="top"/>
    </xf>
    <xf numFmtId="166" fontId="1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66" fillId="0" borderId="0" applyFont="0" applyFill="0" applyBorder="0" applyAlignment="0" applyProtection="0">
      <alignment vertical="top"/>
    </xf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66" fillId="0" borderId="0" applyFont="0" applyFill="0" applyBorder="0" applyAlignment="0" applyProtection="0">
      <alignment vertical="top"/>
    </xf>
    <xf numFmtId="167" fontId="12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41" fillId="0" borderId="0"/>
    <xf numFmtId="0" fontId="8" fillId="0" borderId="0"/>
    <xf numFmtId="0" fontId="12" fillId="0" borderId="0"/>
    <xf numFmtId="0" fontId="66" fillId="0" borderId="0">
      <alignment vertical="top"/>
    </xf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2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60" fillId="0" borderId="0"/>
    <xf numFmtId="166" fontId="39" fillId="0" borderId="0" applyFont="0" applyFill="0" applyBorder="0" applyAlignment="0" applyProtection="0"/>
    <xf numFmtId="0" fontId="7" fillId="0" borderId="0"/>
    <xf numFmtId="0" fontId="5" fillId="0" borderId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0" fontId="60" fillId="0" borderId="0"/>
  </cellStyleXfs>
  <cellXfs count="1107">
    <xf numFmtId="0" fontId="0" fillId="0" borderId="0" xfId="0"/>
    <xf numFmtId="0" fontId="12" fillId="0" borderId="0" xfId="4"/>
    <xf numFmtId="0" fontId="18" fillId="0" borderId="14" xfId="5" quotePrefix="1" applyFont="1" applyBorder="1" applyAlignment="1">
      <alignment horizontal="left"/>
    </xf>
    <xf numFmtId="0" fontId="19" fillId="0" borderId="0" xfId="4" applyFont="1"/>
    <xf numFmtId="0" fontId="20" fillId="0" borderId="0" xfId="5" applyFont="1" applyAlignment="1">
      <alignment horizontal="left"/>
    </xf>
    <xf numFmtId="0" fontId="21" fillId="0" borderId="0" xfId="5" applyFont="1"/>
    <xf numFmtId="0" fontId="12" fillId="0" borderId="0" xfId="4" applyAlignment="1">
      <alignment horizontal="center"/>
    </xf>
    <xf numFmtId="0" fontId="17" fillId="0" borderId="0" xfId="5"/>
    <xf numFmtId="0" fontId="23" fillId="0" borderId="0" xfId="4" applyFont="1"/>
    <xf numFmtId="0" fontId="16" fillId="0" borderId="1" xfId="4" applyFont="1" applyBorder="1" applyAlignment="1">
      <alignment horizontal="center"/>
    </xf>
    <xf numFmtId="0" fontId="25" fillId="12" borderId="1" xfId="4" applyFont="1" applyFill="1" applyBorder="1" applyAlignment="1">
      <alignment horizontal="center"/>
    </xf>
    <xf numFmtId="0" fontId="25" fillId="8" borderId="1" xfId="4" applyFont="1" applyFill="1" applyBorder="1" applyAlignment="1">
      <alignment horizontal="center"/>
    </xf>
    <xf numFmtId="0" fontId="26" fillId="0" borderId="1" xfId="6" applyNumberFormat="1" applyFont="1" applyBorder="1" applyAlignment="1">
      <alignment horizontal="center"/>
    </xf>
    <xf numFmtId="0" fontId="24" fillId="0" borderId="1" xfId="4" applyFont="1" applyBorder="1" applyAlignment="1">
      <alignment horizontal="center"/>
    </xf>
    <xf numFmtId="0" fontId="24" fillId="13" borderId="1" xfId="4" applyFont="1" applyFill="1" applyBorder="1" applyAlignment="1">
      <alignment horizontal="center"/>
    </xf>
    <xf numFmtId="0" fontId="27" fillId="13" borderId="3" xfId="4" quotePrefix="1" applyFont="1" applyFill="1" applyBorder="1" applyAlignment="1">
      <alignment horizontal="left"/>
    </xf>
    <xf numFmtId="3" fontId="27" fillId="13" borderId="3" xfId="4" applyNumberFormat="1" applyFont="1" applyFill="1" applyBorder="1" applyAlignment="1">
      <alignment horizontal="center"/>
    </xf>
    <xf numFmtId="0" fontId="12" fillId="0" borderId="1" xfId="4" applyBorder="1" applyAlignment="1">
      <alignment horizontal="left"/>
    </xf>
    <xf numFmtId="0" fontId="9" fillId="0" borderId="0" xfId="8"/>
    <xf numFmtId="0" fontId="28" fillId="0" borderId="14" xfId="8" applyFont="1" applyBorder="1"/>
    <xf numFmtId="0" fontId="9" fillId="0" borderId="14" xfId="8" applyBorder="1"/>
    <xf numFmtId="0" fontId="29" fillId="0" borderId="0" xfId="8" applyFont="1"/>
    <xf numFmtId="0" fontId="31" fillId="0" borderId="0" xfId="8" applyFont="1"/>
    <xf numFmtId="0" fontId="30" fillId="0" borderId="0" xfId="8" quotePrefix="1" applyFont="1" applyAlignment="1">
      <alignment horizontal="left"/>
    </xf>
    <xf numFmtId="0" fontId="32" fillId="0" borderId="0" xfId="8" applyFont="1"/>
    <xf numFmtId="0" fontId="36" fillId="5" borderId="30" xfId="3" applyFont="1" applyFill="1" applyBorder="1" applyAlignment="1">
      <alignment horizontal="left" vertical="center"/>
    </xf>
    <xf numFmtId="3" fontId="33" fillId="5" borderId="30" xfId="8" applyNumberFormat="1" applyFont="1" applyFill="1" applyBorder="1" applyAlignment="1">
      <alignment horizontal="center" vertical="center"/>
    </xf>
    <xf numFmtId="3" fontId="37" fillId="0" borderId="29" xfId="8" applyNumberFormat="1" applyFont="1" applyBorder="1" applyAlignment="1">
      <alignment horizontal="center" vertical="center"/>
    </xf>
    <xf numFmtId="3" fontId="33" fillId="0" borderId="29" xfId="8" applyNumberFormat="1" applyFont="1" applyBorder="1" applyAlignment="1">
      <alignment horizontal="center" vertical="center"/>
    </xf>
    <xf numFmtId="0" fontId="9" fillId="0" borderId="26" xfId="8" applyBorder="1"/>
    <xf numFmtId="3" fontId="37" fillId="0" borderId="24" xfId="8" applyNumberFormat="1" applyFont="1" applyBorder="1" applyAlignment="1">
      <alignment horizontal="center" vertical="center"/>
    </xf>
    <xf numFmtId="0" fontId="9" fillId="0" borderId="32" xfId="8" applyBorder="1"/>
    <xf numFmtId="3" fontId="9" fillId="0" borderId="0" xfId="8" applyNumberFormat="1"/>
    <xf numFmtId="0" fontId="33" fillId="0" borderId="0" xfId="8" applyFont="1" applyAlignment="1">
      <alignment horizontal="center" vertical="center"/>
    </xf>
    <xf numFmtId="3" fontId="11" fillId="0" borderId="0" xfId="8" applyNumberFormat="1" applyFont="1" applyAlignment="1">
      <alignment horizontal="center"/>
    </xf>
    <xf numFmtId="0" fontId="11" fillId="0" borderId="0" xfId="8" applyFont="1" applyAlignment="1">
      <alignment horizontal="center"/>
    </xf>
    <xf numFmtId="0" fontId="28" fillId="0" borderId="14" xfId="8" quotePrefix="1" applyFont="1" applyBorder="1" applyAlignment="1">
      <alignment horizontal="left"/>
    </xf>
    <xf numFmtId="0" fontId="16" fillId="0" borderId="1" xfId="4" applyFont="1" applyBorder="1" applyAlignment="1">
      <alignment horizontal="left"/>
    </xf>
    <xf numFmtId="0" fontId="15" fillId="0" borderId="1" xfId="5" applyFont="1" applyBorder="1" applyAlignment="1">
      <alignment horizontal="center"/>
    </xf>
    <xf numFmtId="0" fontId="15" fillId="0" borderId="1" xfId="5" applyFont="1" applyBorder="1"/>
    <xf numFmtId="3" fontId="38" fillId="13" borderId="3" xfId="4" applyNumberFormat="1" applyFont="1" applyFill="1" applyBorder="1" applyAlignment="1">
      <alignment horizontal="center"/>
    </xf>
    <xf numFmtId="3" fontId="16" fillId="0" borderId="1" xfId="4" applyNumberFormat="1" applyFont="1" applyBorder="1" applyAlignment="1">
      <alignment horizontal="center"/>
    </xf>
    <xf numFmtId="3" fontId="16" fillId="0" borderId="1" xfId="7" applyNumberFormat="1" applyFont="1" applyBorder="1" applyAlignment="1">
      <alignment horizontal="center"/>
    </xf>
    <xf numFmtId="3" fontId="16" fillId="0" borderId="1" xfId="7" applyNumberFormat="1" applyFont="1" applyBorder="1" applyAlignment="1">
      <alignment horizontal="center" vertical="center"/>
    </xf>
    <xf numFmtId="0" fontId="25" fillId="3" borderId="1" xfId="4" applyFont="1" applyFill="1" applyBorder="1" applyAlignment="1">
      <alignment horizontal="center"/>
    </xf>
    <xf numFmtId="0" fontId="22" fillId="3" borderId="1" xfId="4" applyFont="1" applyFill="1" applyBorder="1" applyAlignment="1">
      <alignment horizontal="center" vertical="center"/>
    </xf>
    <xf numFmtId="0" fontId="18" fillId="0" borderId="0" xfId="5" quotePrefix="1" applyFont="1" applyAlignment="1">
      <alignment horizontal="left"/>
    </xf>
    <xf numFmtId="3" fontId="33" fillId="0" borderId="33" xfId="8" applyNumberFormat="1" applyFont="1" applyBorder="1" applyAlignment="1">
      <alignment horizontal="center" vertical="center"/>
    </xf>
    <xf numFmtId="4" fontId="33" fillId="5" borderId="30" xfId="8" applyNumberFormat="1" applyFont="1" applyFill="1" applyBorder="1" applyAlignment="1">
      <alignment horizontal="center" vertical="center"/>
    </xf>
    <xf numFmtId="0" fontId="9" fillId="0" borderId="44" xfId="8" applyBorder="1"/>
    <xf numFmtId="3" fontId="37" fillId="0" borderId="27" xfId="8" applyNumberFormat="1" applyFont="1" applyBorder="1" applyAlignment="1">
      <alignment horizontal="center" vertical="center"/>
    </xf>
    <xf numFmtId="4" fontId="33" fillId="0" borderId="29" xfId="8" applyNumberFormat="1" applyFont="1" applyBorder="1" applyAlignment="1">
      <alignment horizontal="center" vertical="center"/>
    </xf>
    <xf numFmtId="3" fontId="37" fillId="0" borderId="33" xfId="8" applyNumberFormat="1" applyFont="1" applyBorder="1" applyAlignment="1">
      <alignment horizontal="center" vertical="center"/>
    </xf>
    <xf numFmtId="4" fontId="37" fillId="0" borderId="29" xfId="8" applyNumberFormat="1" applyFont="1" applyBorder="1" applyAlignment="1">
      <alignment horizontal="center" vertical="center"/>
    </xf>
    <xf numFmtId="4" fontId="37" fillId="0" borderId="33" xfId="8" applyNumberFormat="1" applyFont="1" applyBorder="1" applyAlignment="1">
      <alignment horizontal="center" vertical="center"/>
    </xf>
    <xf numFmtId="0" fontId="11" fillId="7" borderId="0" xfId="8" applyFont="1" applyFill="1" applyAlignment="1">
      <alignment horizontal="center"/>
    </xf>
    <xf numFmtId="3" fontId="33" fillId="0" borderId="24" xfId="8" applyNumberFormat="1" applyFont="1" applyBorder="1" applyAlignment="1">
      <alignment horizontal="center" vertical="center"/>
    </xf>
    <xf numFmtId="3" fontId="33" fillId="0" borderId="27" xfId="8" applyNumberFormat="1" applyFont="1" applyBorder="1" applyAlignment="1">
      <alignment horizontal="center" vertical="center"/>
    </xf>
    <xf numFmtId="3" fontId="33" fillId="0" borderId="34" xfId="8" applyNumberFormat="1" applyFont="1" applyBorder="1" applyAlignment="1">
      <alignment horizontal="center" vertical="center"/>
    </xf>
    <xf numFmtId="0" fontId="33" fillId="41" borderId="29" xfId="8" quotePrefix="1" applyFont="1" applyFill="1" applyBorder="1" applyAlignment="1">
      <alignment horizontal="center" vertical="center" wrapText="1"/>
    </xf>
    <xf numFmtId="3" fontId="33" fillId="0" borderId="0" xfId="8" applyNumberFormat="1" applyFont="1" applyAlignment="1">
      <alignment horizontal="center" vertical="center"/>
    </xf>
    <xf numFmtId="0" fontId="71" fillId="0" borderId="0" xfId="3525" applyFont="1"/>
    <xf numFmtId="0" fontId="70" fillId="0" borderId="1" xfId="3525" applyFont="1" applyBorder="1" applyAlignment="1">
      <alignment horizontal="center" vertical="center"/>
    </xf>
    <xf numFmtId="0" fontId="71" fillId="13" borderId="1" xfId="3525" applyFont="1" applyFill="1" applyBorder="1" applyAlignment="1">
      <alignment vertical="center"/>
    </xf>
    <xf numFmtId="0" fontId="72" fillId="13" borderId="1" xfId="3525" applyFont="1" applyFill="1" applyBorder="1" applyAlignment="1">
      <alignment vertical="center"/>
    </xf>
    <xf numFmtId="3" fontId="70" fillId="13" borderId="1" xfId="3525" applyNumberFormat="1" applyFont="1" applyFill="1" applyBorder="1" applyAlignment="1">
      <alignment horizontal="center" vertical="center"/>
    </xf>
    <xf numFmtId="0" fontId="71" fillId="0" borderId="1" xfId="3525" applyFont="1" applyBorder="1" applyAlignment="1">
      <alignment horizontal="center" vertical="center"/>
    </xf>
    <xf numFmtId="0" fontId="71" fillId="0" borderId="1" xfId="3525" applyFont="1" applyBorder="1"/>
    <xf numFmtId="3" fontId="71" fillId="0" borderId="1" xfId="3525" applyNumberFormat="1" applyFont="1" applyBorder="1" applyAlignment="1">
      <alignment horizontal="center" vertical="center"/>
    </xf>
    <xf numFmtId="3" fontId="73" fillId="43" borderId="1" xfId="3525" applyNumberFormat="1" applyFont="1" applyFill="1" applyBorder="1" applyAlignment="1">
      <alignment horizontal="center" vertical="center"/>
    </xf>
    <xf numFmtId="0" fontId="71" fillId="0" borderId="2" xfId="3525" applyFont="1" applyBorder="1"/>
    <xf numFmtId="0" fontId="72" fillId="12" borderId="45" xfId="3525" applyFont="1" applyFill="1" applyBorder="1" applyAlignment="1">
      <alignment horizontal="center" vertical="top"/>
    </xf>
    <xf numFmtId="3" fontId="72" fillId="12" borderId="45" xfId="3525" applyNumberFormat="1" applyFont="1" applyFill="1" applyBorder="1" applyAlignment="1">
      <alignment horizontal="center" vertical="top"/>
    </xf>
    <xf numFmtId="0" fontId="72" fillId="12" borderId="4" xfId="3525" applyFont="1" applyFill="1" applyBorder="1" applyAlignment="1">
      <alignment horizontal="center" vertical="center"/>
    </xf>
    <xf numFmtId="2" fontId="72" fillId="12" borderId="4" xfId="3525" applyNumberFormat="1" applyFont="1" applyFill="1" applyBorder="1" applyAlignment="1">
      <alignment horizontal="center" vertical="center"/>
    </xf>
    <xf numFmtId="3" fontId="72" fillId="0" borderId="1" xfId="3525" applyNumberFormat="1" applyFont="1" applyBorder="1" applyAlignment="1">
      <alignment horizontal="center" vertical="center"/>
    </xf>
    <xf numFmtId="0" fontId="72" fillId="0" borderId="1" xfId="3525" applyFont="1" applyBorder="1" applyAlignment="1">
      <alignment horizontal="center"/>
    </xf>
    <xf numFmtId="0" fontId="70" fillId="13" borderId="1" xfId="3525" applyFont="1" applyFill="1" applyBorder="1" applyAlignment="1">
      <alignment horizontal="center" vertical="center"/>
    </xf>
    <xf numFmtId="2" fontId="71" fillId="0" borderId="1" xfId="3525" applyNumberFormat="1" applyFont="1" applyBorder="1" applyAlignment="1">
      <alignment horizontal="right"/>
    </xf>
    <xf numFmtId="0" fontId="72" fillId="12" borderId="4" xfId="3525" applyFont="1" applyFill="1" applyBorder="1" applyAlignment="1">
      <alignment horizontal="center"/>
    </xf>
    <xf numFmtId="2" fontId="72" fillId="12" borderId="4" xfId="3525" applyNumberFormat="1" applyFont="1" applyFill="1" applyBorder="1" applyAlignment="1">
      <alignment horizontal="right"/>
    </xf>
    <xf numFmtId="2" fontId="72" fillId="12" borderId="4" xfId="3525" applyNumberFormat="1" applyFont="1" applyFill="1" applyBorder="1" applyAlignment="1">
      <alignment horizontal="center"/>
    </xf>
    <xf numFmtId="3" fontId="72" fillId="12" borderId="4" xfId="3525" applyNumberFormat="1" applyFont="1" applyFill="1" applyBorder="1" applyAlignment="1">
      <alignment horizontal="center"/>
    </xf>
    <xf numFmtId="2" fontId="72" fillId="0" borderId="0" xfId="3525" applyNumberFormat="1" applyFont="1" applyAlignment="1">
      <alignment horizontal="right"/>
    </xf>
    <xf numFmtId="2" fontId="72" fillId="12" borderId="1" xfId="3525" applyNumberFormat="1" applyFont="1" applyFill="1" applyBorder="1" applyAlignment="1">
      <alignment horizontal="center"/>
    </xf>
    <xf numFmtId="2" fontId="72" fillId="12" borderId="1" xfId="3525" applyNumberFormat="1" applyFont="1" applyFill="1" applyBorder="1" applyAlignment="1">
      <alignment horizontal="right"/>
    </xf>
    <xf numFmtId="0" fontId="70" fillId="0" borderId="1" xfId="3525" quotePrefix="1" applyFont="1" applyBorder="1" applyAlignment="1">
      <alignment horizontal="center" vertical="center" wrapText="1"/>
    </xf>
    <xf numFmtId="0" fontId="70" fillId="0" borderId="1" xfId="3525" applyFont="1" applyBorder="1" applyAlignment="1">
      <alignment horizontal="center" vertical="center" wrapText="1"/>
    </xf>
    <xf numFmtId="3" fontId="70" fillId="12" borderId="1" xfId="3525" applyNumberFormat="1" applyFont="1" applyFill="1" applyBorder="1" applyAlignment="1">
      <alignment horizontal="center" vertical="center"/>
    </xf>
    <xf numFmtId="4" fontId="70" fillId="13" borderId="1" xfId="3525" applyNumberFormat="1" applyFont="1" applyFill="1" applyBorder="1" applyAlignment="1">
      <alignment horizontal="center" vertical="center"/>
    </xf>
    <xf numFmtId="2" fontId="73" fillId="43" borderId="1" xfId="3525" applyNumberFormat="1" applyFont="1" applyFill="1" applyBorder="1" applyAlignment="1">
      <alignment horizontal="center" vertical="center"/>
    </xf>
    <xf numFmtId="2" fontId="71" fillId="0" borderId="1" xfId="3525" applyNumberFormat="1" applyFont="1" applyBorder="1" applyAlignment="1">
      <alignment horizontal="center"/>
    </xf>
    <xf numFmtId="2" fontId="70" fillId="12" borderId="1" xfId="3525" applyNumberFormat="1" applyFont="1" applyFill="1" applyBorder="1" applyAlignment="1">
      <alignment horizontal="center" vertical="center"/>
    </xf>
    <xf numFmtId="3" fontId="71" fillId="0" borderId="0" xfId="3525" applyNumberFormat="1" applyFont="1"/>
    <xf numFmtId="1" fontId="72" fillId="12" borderId="1" xfId="3525" applyNumberFormat="1" applyFont="1" applyFill="1" applyBorder="1" applyAlignment="1">
      <alignment horizontal="center"/>
    </xf>
    <xf numFmtId="0" fontId="75" fillId="0" borderId="0" xfId="0" applyFont="1"/>
    <xf numFmtId="0" fontId="74" fillId="0" borderId="0" xfId="0" applyFont="1"/>
    <xf numFmtId="0" fontId="74" fillId="0" borderId="0" xfId="0" quotePrefix="1" applyFont="1" applyAlignment="1">
      <alignment horizontal="left"/>
    </xf>
    <xf numFmtId="0" fontId="74" fillId="0" borderId="0" xfId="0" quotePrefix="1" applyFont="1"/>
    <xf numFmtId="0" fontId="74" fillId="0" borderId="0" xfId="0" applyFont="1" applyAlignment="1">
      <alignment horizontal="right"/>
    </xf>
    <xf numFmtId="0" fontId="74" fillId="0" borderId="0" xfId="0" applyFont="1" applyAlignment="1">
      <alignment horizontal="center"/>
    </xf>
    <xf numFmtId="0" fontId="74" fillId="0" borderId="3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 wrapText="1"/>
    </xf>
    <xf numFmtId="0" fontId="74" fillId="0" borderId="52" xfId="0" applyFont="1" applyBorder="1" applyAlignment="1">
      <alignment horizontal="center" vertical="center" wrapText="1"/>
    </xf>
    <xf numFmtId="0" fontId="74" fillId="0" borderId="53" xfId="0" applyFont="1" applyBorder="1" applyAlignment="1">
      <alignment horizontal="center" vertical="center" wrapText="1"/>
    </xf>
    <xf numFmtId="0" fontId="74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75" fillId="0" borderId="0" xfId="0" applyFont="1" applyAlignment="1">
      <alignment vertical="top" wrapText="1"/>
    </xf>
    <xf numFmtId="0" fontId="75" fillId="0" borderId="15" xfId="0" applyFont="1" applyBorder="1" applyAlignment="1">
      <alignment vertical="center"/>
    </xf>
    <xf numFmtId="0" fontId="75" fillId="0" borderId="17" xfId="0" applyFont="1" applyBorder="1" applyAlignment="1">
      <alignment horizontal="left" vertical="top" wrapText="1"/>
    </xf>
    <xf numFmtId="0" fontId="75" fillId="0" borderId="1" xfId="0" applyFont="1" applyBorder="1" applyAlignment="1">
      <alignment horizontal="center" vertical="center"/>
    </xf>
    <xf numFmtId="3" fontId="75" fillId="0" borderId="1" xfId="3524" applyNumberFormat="1" applyFont="1" applyBorder="1" applyAlignment="1">
      <alignment horizontal="center" vertical="center"/>
    </xf>
    <xf numFmtId="3" fontId="75" fillId="0" borderId="15" xfId="3524" applyNumberFormat="1" applyFont="1" applyBorder="1" applyAlignment="1">
      <alignment horizontal="center" vertical="center"/>
    </xf>
    <xf numFmtId="3" fontId="75" fillId="0" borderId="47" xfId="3524" applyNumberFormat="1" applyFont="1" applyBorder="1" applyAlignment="1">
      <alignment horizontal="center" vertical="center"/>
    </xf>
    <xf numFmtId="3" fontId="75" fillId="0" borderId="48" xfId="3524" applyNumberFormat="1" applyFont="1" applyBorder="1" applyAlignment="1">
      <alignment horizontal="center" vertical="center"/>
    </xf>
    <xf numFmtId="3" fontId="75" fillId="0" borderId="17" xfId="3524" applyNumberFormat="1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75" fillId="0" borderId="15" xfId="0" applyFont="1" applyBorder="1" applyAlignment="1">
      <alignment vertical="top"/>
    </xf>
    <xf numFmtId="0" fontId="75" fillId="0" borderId="17" xfId="0" applyFont="1" applyBorder="1" applyAlignment="1">
      <alignment vertical="top" wrapText="1"/>
    </xf>
    <xf numFmtId="0" fontId="75" fillId="0" borderId="1" xfId="0" applyFont="1" applyBorder="1" applyAlignment="1">
      <alignment horizontal="center" vertical="top"/>
    </xf>
    <xf numFmtId="3" fontId="75" fillId="0" borderId="1" xfId="3524" applyNumberFormat="1" applyFont="1" applyBorder="1" applyAlignment="1">
      <alignment horizontal="center" vertical="top"/>
    </xf>
    <xf numFmtId="3" fontId="75" fillId="0" borderId="15" xfId="3524" applyNumberFormat="1" applyFont="1" applyBorder="1" applyAlignment="1">
      <alignment horizontal="center" vertical="top"/>
    </xf>
    <xf numFmtId="3" fontId="75" fillId="0" borderId="47" xfId="3524" applyNumberFormat="1" applyFont="1" applyBorder="1" applyAlignment="1">
      <alignment horizontal="center" vertical="top"/>
    </xf>
    <xf numFmtId="3" fontId="75" fillId="0" borderId="48" xfId="3524" applyNumberFormat="1" applyFont="1" applyBorder="1" applyAlignment="1">
      <alignment horizontal="center" vertical="top"/>
    </xf>
    <xf numFmtId="3" fontId="76" fillId="0" borderId="48" xfId="3524" applyNumberFormat="1" applyFont="1" applyBorder="1" applyAlignment="1">
      <alignment horizontal="center" vertical="top"/>
    </xf>
    <xf numFmtId="0" fontId="75" fillId="17" borderId="15" xfId="0" applyFont="1" applyFill="1" applyBorder="1" applyAlignment="1">
      <alignment vertical="top"/>
    </xf>
    <xf numFmtId="0" fontId="75" fillId="17" borderId="17" xfId="0" applyFont="1" applyFill="1" applyBorder="1" applyAlignment="1">
      <alignment vertical="top" wrapText="1"/>
    </xf>
    <xf numFmtId="0" fontId="75" fillId="17" borderId="1" xfId="0" applyFont="1" applyFill="1" applyBorder="1" applyAlignment="1">
      <alignment horizontal="center" vertical="top"/>
    </xf>
    <xf numFmtId="3" fontId="75" fillId="17" borderId="1" xfId="3524" applyNumberFormat="1" applyFont="1" applyFill="1" applyBorder="1" applyAlignment="1">
      <alignment horizontal="center" vertical="top"/>
    </xf>
    <xf numFmtId="3" fontId="75" fillId="17" borderId="15" xfId="3524" applyNumberFormat="1" applyFont="1" applyFill="1" applyBorder="1" applyAlignment="1">
      <alignment horizontal="center" vertical="top"/>
    </xf>
    <xf numFmtId="3" fontId="75" fillId="17" borderId="47" xfId="3524" applyNumberFormat="1" applyFont="1" applyFill="1" applyBorder="1" applyAlignment="1">
      <alignment horizontal="center" vertical="top"/>
    </xf>
    <xf numFmtId="3" fontId="75" fillId="17" borderId="48" xfId="3524" applyNumberFormat="1" applyFont="1" applyFill="1" applyBorder="1" applyAlignment="1">
      <alignment horizontal="center" vertical="top"/>
    </xf>
    <xf numFmtId="3" fontId="75" fillId="17" borderId="17" xfId="3524" applyNumberFormat="1" applyFont="1" applyFill="1" applyBorder="1" applyAlignment="1">
      <alignment horizontal="center" vertical="center"/>
    </xf>
    <xf numFmtId="3" fontId="77" fillId="0" borderId="48" xfId="3524" applyNumberFormat="1" applyFont="1" applyBorder="1" applyAlignment="1">
      <alignment horizontal="center" vertical="top"/>
    </xf>
    <xf numFmtId="3" fontId="76" fillId="0" borderId="1" xfId="3524" applyNumberFormat="1" applyFont="1" applyBorder="1" applyAlignment="1">
      <alignment horizontal="center" vertical="top"/>
    </xf>
    <xf numFmtId="0" fontId="78" fillId="0" borderId="0" xfId="0" applyFont="1" applyAlignment="1">
      <alignment wrapText="1"/>
    </xf>
    <xf numFmtId="0" fontId="74" fillId="3" borderId="15" xfId="0" applyFont="1" applyFill="1" applyBorder="1" applyAlignment="1">
      <alignment vertical="center"/>
    </xf>
    <xf numFmtId="0" fontId="74" fillId="3" borderId="17" xfId="0" applyFont="1" applyFill="1" applyBorder="1" applyAlignment="1">
      <alignment horizontal="right" vertical="center" wrapText="1"/>
    </xf>
    <xf numFmtId="3" fontId="74" fillId="3" borderId="1" xfId="0" applyNumberFormat="1" applyFont="1" applyFill="1" applyBorder="1" applyAlignment="1">
      <alignment horizontal="center" vertical="center"/>
    </xf>
    <xf numFmtId="3" fontId="74" fillId="3" borderId="1" xfId="3524" applyNumberFormat="1" applyFont="1" applyFill="1" applyBorder="1" applyAlignment="1">
      <alignment horizontal="center" vertical="center"/>
    </xf>
    <xf numFmtId="3" fontId="74" fillId="3" borderId="15" xfId="3524" applyNumberFormat="1" applyFont="1" applyFill="1" applyBorder="1" applyAlignment="1">
      <alignment horizontal="center" vertical="center"/>
    </xf>
    <xf numFmtId="3" fontId="74" fillId="3" borderId="47" xfId="3524" applyNumberFormat="1" applyFont="1" applyFill="1" applyBorder="1" applyAlignment="1">
      <alignment horizontal="center" vertical="center"/>
    </xf>
    <xf numFmtId="3" fontId="74" fillId="3" borderId="48" xfId="3524" applyNumberFormat="1" applyFont="1" applyFill="1" applyBorder="1" applyAlignment="1">
      <alignment horizontal="center" vertical="center"/>
    </xf>
    <xf numFmtId="3" fontId="74" fillId="3" borderId="17" xfId="3524" applyNumberFormat="1" applyFont="1" applyFill="1" applyBorder="1" applyAlignment="1">
      <alignment horizontal="center" vertical="center"/>
    </xf>
    <xf numFmtId="0" fontId="75" fillId="0" borderId="17" xfId="0" applyFont="1" applyBorder="1" applyAlignment="1">
      <alignment horizontal="right" vertical="top" wrapText="1"/>
    </xf>
    <xf numFmtId="3" fontId="75" fillId="0" borderId="1" xfId="3524" applyNumberFormat="1" applyFont="1" applyBorder="1" applyAlignment="1">
      <alignment horizontal="right" vertical="top"/>
    </xf>
    <xf numFmtId="3" fontId="75" fillId="0" borderId="15" xfId="3524" applyNumberFormat="1" applyFont="1" applyBorder="1" applyAlignment="1">
      <alignment horizontal="right" vertical="top"/>
    </xf>
    <xf numFmtId="3" fontId="75" fillId="0" borderId="47" xfId="3524" applyNumberFormat="1" applyFont="1" applyBorder="1" applyAlignment="1">
      <alignment horizontal="right" vertical="top"/>
    </xf>
    <xf numFmtId="3" fontId="75" fillId="0" borderId="48" xfId="3524" applyNumberFormat="1" applyFont="1" applyBorder="1" applyAlignment="1">
      <alignment horizontal="right" vertical="top"/>
    </xf>
    <xf numFmtId="3" fontId="75" fillId="0" borderId="17" xfId="3524" applyNumberFormat="1" applyFont="1" applyBorder="1" applyAlignment="1">
      <alignment horizontal="right" vertical="top"/>
    </xf>
    <xf numFmtId="0" fontId="75" fillId="0" borderId="1" xfId="0" applyFont="1" applyBorder="1"/>
    <xf numFmtId="0" fontId="79" fillId="0" borderId="15" xfId="0" applyFont="1" applyBorder="1" applyAlignment="1">
      <alignment vertical="center"/>
    </xf>
    <xf numFmtId="0" fontId="75" fillId="10" borderId="1" xfId="0" applyFont="1" applyFill="1" applyBorder="1" applyAlignment="1">
      <alignment horizontal="center" vertical="top"/>
    </xf>
    <xf numFmtId="3" fontId="79" fillId="0" borderId="1" xfId="0" applyNumberFormat="1" applyFont="1" applyBorder="1" applyAlignment="1">
      <alignment horizontal="right" vertical="center"/>
    </xf>
    <xf numFmtId="3" fontId="75" fillId="10" borderId="47" xfId="3524" applyNumberFormat="1" applyFont="1" applyFill="1" applyBorder="1" applyAlignment="1">
      <alignment horizontal="right" vertical="top"/>
    </xf>
    <xf numFmtId="3" fontId="75" fillId="10" borderId="1" xfId="3524" applyNumberFormat="1" applyFont="1" applyFill="1" applyBorder="1" applyAlignment="1">
      <alignment horizontal="right" vertical="top"/>
    </xf>
    <xf numFmtId="3" fontId="75" fillId="10" borderId="48" xfId="3524" applyNumberFormat="1" applyFont="1" applyFill="1" applyBorder="1" applyAlignment="1">
      <alignment horizontal="right" vertical="top"/>
    </xf>
    <xf numFmtId="0" fontId="80" fillId="3" borderId="15" xfId="0" applyFont="1" applyFill="1" applyBorder="1" applyAlignment="1">
      <alignment vertical="center"/>
    </xf>
    <xf numFmtId="0" fontId="74" fillId="3" borderId="1" xfId="0" applyFont="1" applyFill="1" applyBorder="1" applyAlignment="1">
      <alignment horizontal="center" vertical="center"/>
    </xf>
    <xf numFmtId="3" fontId="80" fillId="3" borderId="1" xfId="0" applyNumberFormat="1" applyFont="1" applyFill="1" applyBorder="1" applyAlignment="1">
      <alignment horizontal="right" vertical="center"/>
    </xf>
    <xf numFmtId="3" fontId="80" fillId="3" borderId="15" xfId="0" applyNumberFormat="1" applyFont="1" applyFill="1" applyBorder="1" applyAlignment="1">
      <alignment horizontal="right" vertical="center"/>
    </xf>
    <xf numFmtId="3" fontId="80" fillId="3" borderId="47" xfId="0" applyNumberFormat="1" applyFont="1" applyFill="1" applyBorder="1" applyAlignment="1">
      <alignment horizontal="right" vertical="center"/>
    </xf>
    <xf numFmtId="3" fontId="80" fillId="3" borderId="48" xfId="0" applyNumberFormat="1" applyFont="1" applyFill="1" applyBorder="1" applyAlignment="1">
      <alignment horizontal="right" vertical="center"/>
    </xf>
    <xf numFmtId="3" fontId="80" fillId="3" borderId="17" xfId="0" applyNumberFormat="1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 wrapText="1"/>
    </xf>
    <xf numFmtId="166" fontId="75" fillId="0" borderId="0" xfId="0" applyNumberFormat="1" applyFont="1"/>
    <xf numFmtId="37" fontId="81" fillId="0" borderId="0" xfId="1666" applyNumberFormat="1" applyFont="1" applyAlignment="1">
      <alignment wrapText="1"/>
    </xf>
    <xf numFmtId="3" fontId="75" fillId="0" borderId="0" xfId="0" applyNumberFormat="1" applyFont="1"/>
    <xf numFmtId="0" fontId="72" fillId="9" borderId="55" xfId="0" applyFont="1" applyFill="1" applyBorder="1" applyAlignment="1">
      <alignment vertical="center"/>
    </xf>
    <xf numFmtId="0" fontId="74" fillId="9" borderId="56" xfId="0" applyFont="1" applyFill="1" applyBorder="1"/>
    <xf numFmtId="0" fontId="74" fillId="9" borderId="4" xfId="0" applyFont="1" applyFill="1" applyBorder="1"/>
    <xf numFmtId="3" fontId="75" fillId="9" borderId="4" xfId="3524" applyNumberFormat="1" applyFont="1" applyFill="1" applyBorder="1" applyAlignment="1">
      <alignment horizontal="center"/>
    </xf>
    <xf numFmtId="3" fontId="75" fillId="9" borderId="55" xfId="3524" applyNumberFormat="1" applyFont="1" applyFill="1" applyBorder="1" applyAlignment="1">
      <alignment horizontal="center"/>
    </xf>
    <xf numFmtId="3" fontId="75" fillId="9" borderId="57" xfId="3524" applyNumberFormat="1" applyFont="1" applyFill="1" applyBorder="1" applyAlignment="1">
      <alignment horizontal="center"/>
    </xf>
    <xf numFmtId="3" fontId="75" fillId="9" borderId="58" xfId="3524" applyNumberFormat="1" applyFont="1" applyFill="1" applyBorder="1" applyAlignment="1">
      <alignment horizontal="center"/>
    </xf>
    <xf numFmtId="3" fontId="75" fillId="9" borderId="56" xfId="3524" applyNumberFormat="1" applyFont="1" applyFill="1" applyBorder="1" applyAlignment="1">
      <alignment horizontal="center"/>
    </xf>
    <xf numFmtId="0" fontId="75" fillId="9" borderId="4" xfId="0" applyFont="1" applyFill="1" applyBorder="1"/>
    <xf numFmtId="0" fontId="72" fillId="9" borderId="15" xfId="0" applyFont="1" applyFill="1" applyBorder="1" applyAlignment="1">
      <alignment vertical="center"/>
    </xf>
    <xf numFmtId="0" fontId="75" fillId="9" borderId="17" xfId="0" applyFont="1" applyFill="1" applyBorder="1" applyAlignment="1">
      <alignment vertical="center" wrapText="1"/>
    </xf>
    <xf numFmtId="0" fontId="75" fillId="9" borderId="1" xfId="0" applyFont="1" applyFill="1" applyBorder="1" applyAlignment="1">
      <alignment horizontal="center" vertical="center"/>
    </xf>
    <xf numFmtId="3" fontId="75" fillId="9" borderId="1" xfId="3524" applyNumberFormat="1" applyFont="1" applyFill="1" applyBorder="1" applyAlignment="1">
      <alignment horizontal="right" vertical="center"/>
    </xf>
    <xf numFmtId="3" fontId="75" fillId="9" borderId="15" xfId="3524" applyNumberFormat="1" applyFont="1" applyFill="1" applyBorder="1" applyAlignment="1">
      <alignment horizontal="right" vertical="center"/>
    </xf>
    <xf numFmtId="3" fontId="75" fillId="9" borderId="47" xfId="3524" applyNumberFormat="1" applyFont="1" applyFill="1" applyBorder="1" applyAlignment="1">
      <alignment horizontal="right" vertical="center"/>
    </xf>
    <xf numFmtId="3" fontId="75" fillId="9" borderId="48" xfId="3524" applyNumberFormat="1" applyFont="1" applyFill="1" applyBorder="1" applyAlignment="1">
      <alignment horizontal="right" vertical="center"/>
    </xf>
    <xf numFmtId="3" fontId="75" fillId="9" borderId="17" xfId="3524" applyNumberFormat="1" applyFont="1" applyFill="1" applyBorder="1" applyAlignment="1">
      <alignment horizontal="right" vertical="center"/>
    </xf>
    <xf numFmtId="3" fontId="75" fillId="9" borderId="1" xfId="0" applyNumberFormat="1" applyFont="1" applyFill="1" applyBorder="1" applyAlignment="1">
      <alignment vertical="center"/>
    </xf>
    <xf numFmtId="0" fontId="74" fillId="9" borderId="15" xfId="0" applyFont="1" applyFill="1" applyBorder="1" applyAlignment="1">
      <alignment vertical="center"/>
    </xf>
    <xf numFmtId="0" fontId="75" fillId="9" borderId="1" xfId="0" applyFont="1" applyFill="1" applyBorder="1" applyAlignment="1">
      <alignment vertical="center"/>
    </xf>
    <xf numFmtId="0" fontId="82" fillId="0" borderId="1" xfId="0" applyFont="1" applyBorder="1"/>
    <xf numFmtId="3" fontId="83" fillId="3" borderId="17" xfId="0" applyNumberFormat="1" applyFont="1" applyFill="1" applyBorder="1" applyAlignment="1">
      <alignment horizontal="right" vertical="center"/>
    </xf>
    <xf numFmtId="3" fontId="82" fillId="0" borderId="1" xfId="0" applyNumberFormat="1" applyFont="1" applyBorder="1" applyAlignment="1">
      <alignment horizontal="center" vertical="center"/>
    </xf>
    <xf numFmtId="3" fontId="82" fillId="17" borderId="1" xfId="0" applyNumberFormat="1" applyFont="1" applyFill="1" applyBorder="1" applyAlignment="1">
      <alignment horizontal="center" vertical="center"/>
    </xf>
    <xf numFmtId="3" fontId="83" fillId="3" borderId="17" xfId="3524" applyNumberFormat="1" applyFont="1" applyFill="1" applyBorder="1" applyAlignment="1">
      <alignment horizontal="center" vertical="center"/>
    </xf>
    <xf numFmtId="3" fontId="83" fillId="3" borderId="1" xfId="0" applyNumberFormat="1" applyFont="1" applyFill="1" applyBorder="1" applyAlignment="1">
      <alignment horizontal="right" vertical="center"/>
    </xf>
    <xf numFmtId="3" fontId="74" fillId="0" borderId="62" xfId="0" applyNumberFormat="1" applyFont="1" applyBorder="1" applyAlignment="1">
      <alignment horizontal="center" vertical="center"/>
    </xf>
    <xf numFmtId="3" fontId="74" fillId="0" borderId="61" xfId="3524" applyNumberFormat="1" applyFont="1" applyBorder="1" applyAlignment="1">
      <alignment horizontal="right" vertical="center"/>
    </xf>
    <xf numFmtId="3" fontId="74" fillId="0" borderId="62" xfId="3524" applyNumberFormat="1" applyFont="1" applyBorder="1" applyAlignment="1">
      <alignment horizontal="right" vertical="center"/>
    </xf>
    <xf numFmtId="3" fontId="74" fillId="0" borderId="63" xfId="3524" applyNumberFormat="1" applyFont="1" applyBorder="1" applyAlignment="1">
      <alignment horizontal="right" vertical="center"/>
    </xf>
    <xf numFmtId="3" fontId="74" fillId="0" borderId="60" xfId="3524" applyNumberFormat="1" applyFont="1" applyBorder="1" applyAlignment="1">
      <alignment horizontal="right" vertical="center"/>
    </xf>
    <xf numFmtId="3" fontId="83" fillId="0" borderId="62" xfId="3524" applyNumberFormat="1" applyFont="1" applyBorder="1" applyAlignment="1">
      <alignment horizontal="right" vertical="center"/>
    </xf>
    <xf numFmtId="0" fontId="78" fillId="0" borderId="0" xfId="0" quotePrefix="1" applyFont="1" applyAlignment="1">
      <alignment horizontal="left" wrapText="1"/>
    </xf>
    <xf numFmtId="0" fontId="84" fillId="0" borderId="0" xfId="2" quotePrefix="1" applyFont="1" applyAlignment="1">
      <alignment horizontal="left"/>
    </xf>
    <xf numFmtId="0" fontId="71" fillId="0" borderId="0" xfId="2" applyFont="1"/>
    <xf numFmtId="0" fontId="85" fillId="0" borderId="0" xfId="2" quotePrefix="1" applyFont="1" applyAlignment="1">
      <alignment horizontal="left"/>
    </xf>
    <xf numFmtId="3" fontId="71" fillId="0" borderId="0" xfId="2" applyNumberFormat="1" applyFont="1"/>
    <xf numFmtId="0" fontId="71" fillId="4" borderId="13" xfId="2" applyFont="1" applyFill="1" applyBorder="1" applyAlignment="1">
      <alignment horizontal="center" vertical="top"/>
    </xf>
    <xf numFmtId="0" fontId="71" fillId="4" borderId="11" xfId="2" applyFont="1" applyFill="1" applyBorder="1" applyAlignment="1">
      <alignment horizontal="center" vertical="top"/>
    </xf>
    <xf numFmtId="2" fontId="71" fillId="4" borderId="9" xfId="2" applyNumberFormat="1" applyFont="1" applyFill="1" applyBorder="1" applyAlignment="1">
      <alignment horizontal="center" vertical="top"/>
    </xf>
    <xf numFmtId="0" fontId="71" fillId="5" borderId="11" xfId="2" applyFont="1" applyFill="1" applyBorder="1" applyAlignment="1">
      <alignment horizontal="center" vertical="top"/>
    </xf>
    <xf numFmtId="0" fontId="71" fillId="5" borderId="11" xfId="2" applyFont="1" applyFill="1" applyBorder="1" applyAlignment="1">
      <alignment horizontal="left" vertical="top"/>
    </xf>
    <xf numFmtId="2" fontId="71" fillId="4" borderId="11" xfId="2" applyNumberFormat="1" applyFont="1" applyFill="1" applyBorder="1" applyAlignment="1">
      <alignment horizontal="center" vertical="top"/>
    </xf>
    <xf numFmtId="0" fontId="71" fillId="4" borderId="11" xfId="2" applyFont="1" applyFill="1" applyBorder="1" applyAlignment="1">
      <alignment horizontal="left" vertical="top"/>
    </xf>
    <xf numFmtId="0" fontId="71" fillId="5" borderId="12" xfId="2" applyFont="1" applyFill="1" applyBorder="1" applyAlignment="1">
      <alignment horizontal="center" vertical="top"/>
    </xf>
    <xf numFmtId="0" fontId="87" fillId="0" borderId="0" xfId="3" applyFont="1" applyAlignment="1">
      <alignment vertical="center" wrapText="1"/>
    </xf>
    <xf numFmtId="3" fontId="71" fillId="4" borderId="11" xfId="2" applyNumberFormat="1" applyFont="1" applyFill="1" applyBorder="1" applyAlignment="1">
      <alignment horizontal="center" vertical="top"/>
    </xf>
    <xf numFmtId="0" fontId="71" fillId="8" borderId="10" xfId="2" applyFont="1" applyFill="1" applyBorder="1" applyAlignment="1">
      <alignment horizontal="center"/>
    </xf>
    <xf numFmtId="3" fontId="86" fillId="8" borderId="6" xfId="2" applyNumberFormat="1" applyFont="1" applyFill="1" applyBorder="1" applyAlignment="1">
      <alignment horizontal="center" vertical="center" wrapText="1"/>
    </xf>
    <xf numFmtId="0" fontId="86" fillId="9" borderId="7" xfId="2" applyFont="1" applyFill="1" applyBorder="1" applyAlignment="1">
      <alignment vertical="center" wrapText="1"/>
    </xf>
    <xf numFmtId="3" fontId="86" fillId="9" borderId="6" xfId="2" applyNumberFormat="1" applyFont="1" applyFill="1" applyBorder="1" applyAlignment="1">
      <alignment horizontal="center" vertical="center" wrapText="1"/>
    </xf>
    <xf numFmtId="2" fontId="72" fillId="9" borderId="10" xfId="2" applyNumberFormat="1" applyFont="1" applyFill="1" applyBorder="1" applyAlignment="1">
      <alignment horizontal="center" vertical="top"/>
    </xf>
    <xf numFmtId="0" fontId="72" fillId="8" borderId="10" xfId="2" applyFont="1" applyFill="1" applyBorder="1" applyAlignment="1">
      <alignment horizontal="center"/>
    </xf>
    <xf numFmtId="2" fontId="72" fillId="8" borderId="10" xfId="2" applyNumberFormat="1" applyFont="1" applyFill="1" applyBorder="1" applyAlignment="1">
      <alignment horizontal="center"/>
    </xf>
    <xf numFmtId="0" fontId="71" fillId="4" borderId="9" xfId="2" applyFont="1" applyFill="1" applyBorder="1" applyAlignment="1">
      <alignment horizontal="left" vertical="top"/>
    </xf>
    <xf numFmtId="0" fontId="86" fillId="9" borderId="10" xfId="2" applyFont="1" applyFill="1" applyBorder="1" applyAlignment="1">
      <alignment vertical="center" wrapText="1"/>
    </xf>
    <xf numFmtId="0" fontId="86" fillId="8" borderId="9" xfId="2" quotePrefix="1" applyFont="1" applyFill="1" applyBorder="1" applyAlignment="1">
      <alignment horizontal="center" vertical="center" wrapText="1"/>
    </xf>
    <xf numFmtId="0" fontId="70" fillId="0" borderId="1" xfId="3525" quotePrefix="1" applyFont="1" applyBorder="1" applyAlignment="1">
      <alignment horizontal="center" vertical="center"/>
    </xf>
    <xf numFmtId="0" fontId="86" fillId="8" borderId="9" xfId="2" applyFont="1" applyFill="1" applyBorder="1" applyAlignment="1">
      <alignment horizontal="center" vertical="center" wrapText="1"/>
    </xf>
    <xf numFmtId="0" fontId="71" fillId="0" borderId="0" xfId="0" applyFont="1"/>
    <xf numFmtId="0" fontId="71" fillId="2" borderId="3" xfId="0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center" vertical="center"/>
    </xf>
    <xf numFmtId="0" fontId="71" fillId="0" borderId="4" xfId="0" applyFont="1" applyBorder="1" applyAlignment="1">
      <alignment horizontal="center" vertical="center"/>
    </xf>
    <xf numFmtId="3" fontId="72" fillId="0" borderId="4" xfId="0" applyNumberFormat="1" applyFont="1" applyBorder="1" applyAlignment="1">
      <alignment horizontal="center" vertical="center"/>
    </xf>
    <xf numFmtId="4" fontId="71" fillId="0" borderId="0" xfId="0" applyNumberFormat="1" applyFont="1"/>
    <xf numFmtId="0" fontId="71" fillId="0" borderId="1" xfId="0" applyFont="1" applyBorder="1" applyAlignment="1">
      <alignment horizontal="center" vertical="center"/>
    </xf>
    <xf numFmtId="0" fontId="71" fillId="0" borderId="2" xfId="0" applyFont="1" applyBorder="1" applyAlignment="1">
      <alignment horizontal="center" vertical="center"/>
    </xf>
    <xf numFmtId="3" fontId="72" fillId="0" borderId="46" xfId="0" applyNumberFormat="1" applyFont="1" applyBorder="1" applyAlignment="1">
      <alignment horizontal="center" vertical="center"/>
    </xf>
    <xf numFmtId="0" fontId="71" fillId="0" borderId="46" xfId="0" applyFont="1" applyBorder="1" applyAlignment="1">
      <alignment horizontal="center" vertical="center"/>
    </xf>
    <xf numFmtId="0" fontId="71" fillId="0" borderId="45" xfId="0" applyFont="1" applyBorder="1" applyAlignment="1">
      <alignment horizontal="center" vertical="center"/>
    </xf>
    <xf numFmtId="0" fontId="72" fillId="0" borderId="45" xfId="0" applyFont="1" applyBorder="1" applyAlignment="1">
      <alignment horizontal="center" vertical="center"/>
    </xf>
    <xf numFmtId="3" fontId="72" fillId="0" borderId="45" xfId="0" applyNumberFormat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175" fontId="0" fillId="0" borderId="0" xfId="0" applyNumberFormat="1"/>
    <xf numFmtId="0" fontId="72" fillId="17" borderId="0" xfId="2" applyFont="1" applyFill="1"/>
    <xf numFmtId="3" fontId="70" fillId="43" borderId="1" xfId="3525" applyNumberFormat="1" applyFont="1" applyFill="1" applyBorder="1" applyAlignment="1">
      <alignment horizontal="center" vertical="center"/>
    </xf>
    <xf numFmtId="0" fontId="11" fillId="44" borderId="0" xfId="8" quotePrefix="1" applyFont="1" applyFill="1" applyAlignment="1">
      <alignment horizontal="center"/>
    </xf>
    <xf numFmtId="0" fontId="34" fillId="0" borderId="0" xfId="8" applyFont="1" applyAlignment="1">
      <alignment horizontal="center" vertical="center"/>
    </xf>
    <xf numFmtId="0" fontId="33" fillId="0" borderId="0" xfId="8" applyFont="1" applyAlignment="1">
      <alignment horizontal="center" vertical="center" wrapText="1"/>
    </xf>
    <xf numFmtId="0" fontId="11" fillId="0" borderId="0" xfId="8" quotePrefix="1" applyFont="1" applyAlignment="1">
      <alignment horizontal="center"/>
    </xf>
    <xf numFmtId="0" fontId="71" fillId="0" borderId="0" xfId="8" applyFont="1"/>
    <xf numFmtId="0" fontId="88" fillId="0" borderId="14" xfId="8" quotePrefix="1" applyFont="1" applyBorder="1" applyAlignment="1">
      <alignment horizontal="left"/>
    </xf>
    <xf numFmtId="0" fontId="88" fillId="0" borderId="14" xfId="8" applyFont="1" applyBorder="1"/>
    <xf numFmtId="0" fontId="71" fillId="0" borderId="14" xfId="8" applyFont="1" applyBorder="1"/>
    <xf numFmtId="0" fontId="89" fillId="0" borderId="0" xfId="8" applyFont="1"/>
    <xf numFmtId="0" fontId="90" fillId="0" borderId="0" xfId="8" quotePrefix="1" applyFont="1" applyAlignment="1">
      <alignment horizontal="left"/>
    </xf>
    <xf numFmtId="0" fontId="91" fillId="0" borderId="0" xfId="8" applyFont="1"/>
    <xf numFmtId="0" fontId="92" fillId="0" borderId="0" xfId="8" applyFont="1"/>
    <xf numFmtId="0" fontId="93" fillId="7" borderId="0" xfId="8" applyFont="1" applyFill="1" applyAlignment="1">
      <alignment horizontal="center"/>
    </xf>
    <xf numFmtId="0" fontId="96" fillId="5" borderId="30" xfId="3" applyFont="1" applyFill="1" applyBorder="1" applyAlignment="1">
      <alignment horizontal="left" vertical="center"/>
    </xf>
    <xf numFmtId="3" fontId="94" fillId="5" borderId="30" xfId="8" applyNumberFormat="1" applyFont="1" applyFill="1" applyBorder="1" applyAlignment="1">
      <alignment horizontal="center" vertical="center"/>
    </xf>
    <xf numFmtId="4" fontId="94" fillId="5" borderId="30" xfId="8" applyNumberFormat="1" applyFont="1" applyFill="1" applyBorder="1" applyAlignment="1">
      <alignment horizontal="center" vertical="center"/>
    </xf>
    <xf numFmtId="3" fontId="97" fillId="0" borderId="29" xfId="8" applyNumberFormat="1" applyFont="1" applyBorder="1" applyAlignment="1">
      <alignment horizontal="center" vertical="center"/>
    </xf>
    <xf numFmtId="4" fontId="97" fillId="0" borderId="29" xfId="8" applyNumberFormat="1" applyFont="1" applyBorder="1" applyAlignment="1">
      <alignment horizontal="center" vertical="center"/>
    </xf>
    <xf numFmtId="3" fontId="94" fillId="0" borderId="29" xfId="8" applyNumberFormat="1" applyFont="1" applyBorder="1" applyAlignment="1">
      <alignment horizontal="center" vertical="center"/>
    </xf>
    <xf numFmtId="0" fontId="71" fillId="0" borderId="26" xfId="8" applyFont="1" applyBorder="1"/>
    <xf numFmtId="3" fontId="97" fillId="0" borderId="24" xfId="8" applyNumberFormat="1" applyFont="1" applyBorder="1" applyAlignment="1">
      <alignment horizontal="center" vertical="center"/>
    </xf>
    <xf numFmtId="0" fontId="94" fillId="0" borderId="0" xfId="8" applyFont="1" applyAlignment="1">
      <alignment horizontal="center" vertical="center"/>
    </xf>
    <xf numFmtId="0" fontId="71" fillId="0" borderId="44" xfId="8" applyFont="1" applyBorder="1"/>
    <xf numFmtId="3" fontId="97" fillId="0" borderId="33" xfId="8" applyNumberFormat="1" applyFont="1" applyBorder="1" applyAlignment="1">
      <alignment horizontal="center" vertical="center"/>
    </xf>
    <xf numFmtId="3" fontId="97" fillId="0" borderId="27" xfId="8" applyNumberFormat="1" applyFont="1" applyBorder="1" applyAlignment="1">
      <alignment horizontal="center" vertical="center"/>
    </xf>
    <xf numFmtId="4" fontId="97" fillId="0" borderId="33" xfId="8" applyNumberFormat="1" applyFont="1" applyBorder="1" applyAlignment="1">
      <alignment horizontal="center" vertical="center"/>
    </xf>
    <xf numFmtId="3" fontId="94" fillId="0" borderId="33" xfId="8" applyNumberFormat="1" applyFont="1" applyBorder="1" applyAlignment="1">
      <alignment horizontal="center" vertical="center"/>
    </xf>
    <xf numFmtId="0" fontId="93" fillId="42" borderId="0" xfId="8" applyFont="1" applyFill="1" applyAlignment="1">
      <alignment horizontal="center"/>
    </xf>
    <xf numFmtId="3" fontId="72" fillId="0" borderId="0" xfId="8" applyNumberFormat="1" applyFont="1" applyAlignment="1">
      <alignment horizontal="center"/>
    </xf>
    <xf numFmtId="0" fontId="98" fillId="6" borderId="0" xfId="8" quotePrefix="1" applyFont="1" applyFill="1" applyAlignment="1">
      <alignment horizontal="center"/>
    </xf>
    <xf numFmtId="0" fontId="72" fillId="0" borderId="0" xfId="8" applyFont="1" applyAlignment="1">
      <alignment horizontal="center"/>
    </xf>
    <xf numFmtId="3" fontId="94" fillId="0" borderId="24" xfId="8" applyNumberFormat="1" applyFont="1" applyBorder="1" applyAlignment="1">
      <alignment horizontal="center" vertical="center"/>
    </xf>
    <xf numFmtId="3" fontId="94" fillId="0" borderId="27" xfId="8" applyNumberFormat="1" applyFont="1" applyBorder="1" applyAlignment="1">
      <alignment horizontal="center" vertical="center"/>
    </xf>
    <xf numFmtId="0" fontId="72" fillId="44" borderId="0" xfId="2" applyFont="1" applyFill="1" applyAlignment="1">
      <alignment horizontal="center"/>
    </xf>
    <xf numFmtId="0" fontId="11" fillId="9" borderId="1" xfId="4" applyFont="1" applyFill="1" applyBorder="1" applyAlignment="1">
      <alignment horizontal="center" vertical="center" wrapText="1"/>
    </xf>
    <xf numFmtId="0" fontId="22" fillId="10" borderId="1" xfId="4" applyFont="1" applyFill="1" applyBorder="1" applyAlignment="1">
      <alignment horizontal="center" vertical="center"/>
    </xf>
    <xf numFmtId="0" fontId="22" fillId="11" borderId="1" xfId="4" applyFont="1" applyFill="1" applyBorder="1" applyAlignment="1">
      <alignment horizontal="center" vertical="center"/>
    </xf>
    <xf numFmtId="0" fontId="99" fillId="45" borderId="1" xfId="4" applyFont="1" applyFill="1" applyBorder="1" applyAlignment="1">
      <alignment horizontal="center" vertical="center"/>
    </xf>
    <xf numFmtId="0" fontId="11" fillId="46" borderId="1" xfId="4" applyFont="1" applyFill="1" applyBorder="1" applyAlignment="1">
      <alignment horizontal="center" vertical="center"/>
    </xf>
    <xf numFmtId="0" fontId="11" fillId="6" borderId="1" xfId="4" applyFont="1" applyFill="1" applyBorder="1" applyAlignment="1">
      <alignment horizontal="center" vertical="center"/>
    </xf>
    <xf numFmtId="0" fontId="11" fillId="47" borderId="55" xfId="4" applyFont="1" applyFill="1" applyBorder="1" applyAlignment="1">
      <alignment horizontal="center" vertical="center" wrapText="1"/>
    </xf>
    <xf numFmtId="0" fontId="11" fillId="47" borderId="56" xfId="4" applyFont="1" applyFill="1" applyBorder="1" applyAlignment="1">
      <alignment horizontal="center" vertical="center" wrapText="1"/>
    </xf>
    <xf numFmtId="0" fontId="22" fillId="17" borderId="1" xfId="4" applyFont="1" applyFill="1" applyBorder="1" applyAlignment="1">
      <alignment horizontal="center" vertical="center"/>
    </xf>
    <xf numFmtId="0" fontId="25" fillId="0" borderId="1" xfId="4" applyFont="1" applyBorder="1" applyAlignment="1">
      <alignment horizontal="center"/>
    </xf>
    <xf numFmtId="0" fontId="22" fillId="6" borderId="1" xfId="4" applyFont="1" applyFill="1" applyBorder="1" applyAlignment="1">
      <alignment horizontal="center" vertical="center"/>
    </xf>
    <xf numFmtId="0" fontId="11" fillId="17" borderId="55" xfId="4" applyFont="1" applyFill="1" applyBorder="1" applyAlignment="1">
      <alignment horizontal="center" vertical="center" wrapText="1"/>
    </xf>
    <xf numFmtId="0" fontId="11" fillId="17" borderId="56" xfId="4" applyFont="1" applyFill="1" applyBorder="1" applyAlignment="1">
      <alignment horizontal="center" vertical="center" wrapText="1"/>
    </xf>
    <xf numFmtId="0" fontId="11" fillId="14" borderId="55" xfId="4" applyFont="1" applyFill="1" applyBorder="1" applyAlignment="1">
      <alignment horizontal="center" vertical="center" wrapText="1"/>
    </xf>
    <xf numFmtId="0" fontId="11" fillId="14" borderId="56" xfId="4" applyFont="1" applyFill="1" applyBorder="1" applyAlignment="1">
      <alignment horizontal="center" vertical="center" wrapText="1"/>
    </xf>
    <xf numFmtId="0" fontId="11" fillId="11" borderId="55" xfId="4" applyFont="1" applyFill="1" applyBorder="1" applyAlignment="1">
      <alignment horizontal="center" vertical="center" wrapText="1"/>
    </xf>
    <xf numFmtId="0" fontId="11" fillId="11" borderId="56" xfId="4" applyFont="1" applyFill="1" applyBorder="1" applyAlignment="1">
      <alignment horizontal="center" vertical="center" wrapText="1"/>
    </xf>
    <xf numFmtId="0" fontId="11" fillId="12" borderId="1" xfId="4" applyFont="1" applyFill="1" applyBorder="1" applyAlignment="1">
      <alignment horizontal="center" vertical="center" wrapText="1"/>
    </xf>
    <xf numFmtId="0" fontId="22" fillId="8" borderId="1" xfId="4" applyFont="1" applyFill="1" applyBorder="1" applyAlignment="1">
      <alignment horizontal="center" vertical="center"/>
    </xf>
    <xf numFmtId="0" fontId="24" fillId="48" borderId="1" xfId="4" applyFont="1" applyFill="1" applyBorder="1" applyAlignment="1">
      <alignment horizontal="center"/>
    </xf>
    <xf numFmtId="0" fontId="25" fillId="6" borderId="1" xfId="4" applyFont="1" applyFill="1" applyBorder="1" applyAlignment="1">
      <alignment horizontal="center"/>
    </xf>
    <xf numFmtId="0" fontId="12" fillId="0" borderId="0" xfId="4" applyAlignment="1">
      <alignment wrapText="1"/>
    </xf>
    <xf numFmtId="0" fontId="25" fillId="0" borderId="0" xfId="4" applyFont="1" applyAlignment="1">
      <alignment horizontal="center"/>
    </xf>
    <xf numFmtId="3" fontId="27" fillId="13" borderId="0" xfId="4" applyNumberFormat="1" applyFont="1" applyFill="1" applyAlignment="1">
      <alignment horizontal="center"/>
    </xf>
    <xf numFmtId="3" fontId="16" fillId="0" borderId="0" xfId="7" applyNumberFormat="1" applyFont="1" applyAlignment="1">
      <alignment horizontal="center" vertical="center"/>
    </xf>
    <xf numFmtId="0" fontId="71" fillId="0" borderId="0" xfId="2" applyFont="1" applyAlignment="1">
      <alignment horizontal="center" wrapText="1"/>
    </xf>
    <xf numFmtId="15" fontId="71" fillId="0" borderId="0" xfId="2" applyNumberFormat="1" applyFont="1" applyAlignment="1">
      <alignment horizontal="center"/>
    </xf>
    <xf numFmtId="0" fontId="71" fillId="0" borderId="0" xfId="2" applyFont="1" applyAlignment="1">
      <alignment horizontal="center"/>
    </xf>
    <xf numFmtId="0" fontId="6" fillId="0" borderId="0" xfId="8" applyFont="1"/>
    <xf numFmtId="0" fontId="72" fillId="0" borderId="0" xfId="3525" quotePrefix="1" applyFont="1" applyAlignment="1">
      <alignment horizontal="left"/>
    </xf>
    <xf numFmtId="0" fontId="24" fillId="17" borderId="1" xfId="4" applyFont="1" applyFill="1" applyBorder="1" applyAlignment="1">
      <alignment horizontal="center"/>
    </xf>
    <xf numFmtId="0" fontId="24" fillId="11" borderId="1" xfId="4" applyFont="1" applyFill="1" applyBorder="1" applyAlignment="1">
      <alignment horizontal="center"/>
    </xf>
    <xf numFmtId="0" fontId="24" fillId="49" borderId="1" xfId="4" applyFont="1" applyFill="1" applyBorder="1" applyAlignment="1">
      <alignment horizontal="center"/>
    </xf>
    <xf numFmtId="0" fontId="25" fillId="49" borderId="1" xfId="4" applyFont="1" applyFill="1" applyBorder="1" applyAlignment="1">
      <alignment horizontal="center"/>
    </xf>
    <xf numFmtId="0" fontId="72" fillId="44" borderId="0" xfId="3525" applyFont="1" applyFill="1" applyAlignment="1">
      <alignment horizontal="center"/>
    </xf>
    <xf numFmtId="0" fontId="72" fillId="0" borderId="0" xfId="2" applyFont="1"/>
    <xf numFmtId="0" fontId="72" fillId="0" borderId="0" xfId="3525" applyFont="1"/>
    <xf numFmtId="0" fontId="100" fillId="50" borderId="0" xfId="2" applyFont="1" applyFill="1" applyAlignment="1">
      <alignment horizontal="center"/>
    </xf>
    <xf numFmtId="0" fontId="5" fillId="0" borderId="0" xfId="3526"/>
    <xf numFmtId="0" fontId="5" fillId="0" borderId="14" xfId="3526" applyBorder="1"/>
    <xf numFmtId="0" fontId="102" fillId="0" borderId="0" xfId="3526" quotePrefix="1" applyFont="1" applyAlignment="1">
      <alignment horizontal="left"/>
    </xf>
    <xf numFmtId="0" fontId="11" fillId="0" borderId="0" xfId="3526" applyFont="1"/>
    <xf numFmtId="0" fontId="103" fillId="0" borderId="0" xfId="3526" applyFont="1" applyAlignment="1">
      <alignment vertical="center"/>
    </xf>
    <xf numFmtId="0" fontId="105" fillId="48" borderId="3" xfId="3526" applyFont="1" applyFill="1" applyBorder="1" applyAlignment="1">
      <alignment horizontal="center" vertical="center" wrapText="1"/>
    </xf>
    <xf numFmtId="0" fontId="107" fillId="5" borderId="4" xfId="3526" applyFont="1" applyFill="1" applyBorder="1" applyAlignment="1">
      <alignment horizontal="center" vertical="center"/>
    </xf>
    <xf numFmtId="0" fontId="5" fillId="0" borderId="66" xfId="3526" applyBorder="1"/>
    <xf numFmtId="0" fontId="108" fillId="51" borderId="4" xfId="3526" applyFont="1" applyFill="1" applyBorder="1" applyAlignment="1">
      <alignment vertical="center" wrapText="1"/>
    </xf>
    <xf numFmtId="3" fontId="106" fillId="51" borderId="4" xfId="3526" applyNumberFormat="1" applyFont="1" applyFill="1" applyBorder="1" applyAlignment="1">
      <alignment horizontal="center" vertical="center" wrapText="1"/>
    </xf>
    <xf numFmtId="0" fontId="104" fillId="4" borderId="1" xfId="3526" applyFont="1" applyFill="1" applyBorder="1" applyAlignment="1">
      <alignment horizontal="center" vertical="center" wrapText="1"/>
    </xf>
    <xf numFmtId="0" fontId="110" fillId="0" borderId="1" xfId="3526" applyFont="1" applyBorder="1" applyAlignment="1">
      <alignment vertical="center" wrapText="1"/>
    </xf>
    <xf numFmtId="3" fontId="110" fillId="0" borderId="1" xfId="3526" applyNumberFormat="1" applyFont="1" applyBorder="1" applyAlignment="1">
      <alignment horizontal="center" vertical="center" wrapText="1"/>
    </xf>
    <xf numFmtId="3" fontId="111" fillId="8" borderId="1" xfId="3526" applyNumberFormat="1" applyFont="1" applyFill="1" applyBorder="1" applyAlignment="1">
      <alignment horizontal="center" vertical="center" wrapText="1"/>
    </xf>
    <xf numFmtId="3" fontId="110" fillId="8" borderId="1" xfId="3526" applyNumberFormat="1" applyFont="1" applyFill="1" applyBorder="1" applyAlignment="1">
      <alignment horizontal="center" vertical="center" wrapText="1"/>
    </xf>
    <xf numFmtId="0" fontId="104" fillId="53" borderId="1" xfId="3526" applyFont="1" applyFill="1" applyBorder="1" applyAlignment="1">
      <alignment horizontal="center" vertical="center" wrapText="1"/>
    </xf>
    <xf numFmtId="0" fontId="112" fillId="0" borderId="1" xfId="3526" applyFont="1" applyBorder="1" applyAlignment="1">
      <alignment vertical="center" wrapText="1"/>
    </xf>
    <xf numFmtId="0" fontId="112" fillId="0" borderId="2" xfId="3526" applyFont="1" applyBorder="1" applyAlignment="1">
      <alignment vertical="center" wrapText="1"/>
    </xf>
    <xf numFmtId="3" fontId="111" fillId="8" borderId="2" xfId="3526" applyNumberFormat="1" applyFont="1" applyFill="1" applyBorder="1" applyAlignment="1">
      <alignment horizontal="center" vertical="center" wrapText="1"/>
    </xf>
    <xf numFmtId="0" fontId="104" fillId="53" borderId="2" xfId="3526" applyFont="1" applyFill="1" applyBorder="1" applyAlignment="1">
      <alignment horizontal="center" vertical="center" wrapText="1"/>
    </xf>
    <xf numFmtId="0" fontId="106" fillId="9" borderId="45" xfId="3526" applyFont="1" applyFill="1" applyBorder="1" applyAlignment="1">
      <alignment horizontal="center" vertical="center" wrapText="1"/>
    </xf>
    <xf numFmtId="3" fontId="111" fillId="9" borderId="45" xfId="3526" applyNumberFormat="1" applyFont="1" applyFill="1" applyBorder="1" applyAlignment="1">
      <alignment horizontal="center" vertical="center" wrapText="1"/>
    </xf>
    <xf numFmtId="0" fontId="5" fillId="0" borderId="67" xfId="3526" applyBorder="1"/>
    <xf numFmtId="0" fontId="113" fillId="0" borderId="0" xfId="3526" applyFont="1" applyAlignment="1">
      <alignment horizontal="center" vertical="center" wrapText="1"/>
    </xf>
    <xf numFmtId="0" fontId="5" fillId="0" borderId="0" xfId="3526" quotePrefix="1"/>
    <xf numFmtId="0" fontId="114" fillId="0" borderId="0" xfId="3526" applyFont="1" applyAlignment="1">
      <alignment horizontal="center"/>
    </xf>
    <xf numFmtId="0" fontId="101" fillId="0" borderId="0" xfId="3526" quotePrefix="1" applyFont="1" applyAlignment="1">
      <alignment horizontal="left"/>
    </xf>
    <xf numFmtId="0" fontId="115" fillId="0" borderId="0" xfId="3526" applyFont="1" applyAlignment="1">
      <alignment horizontal="center"/>
    </xf>
    <xf numFmtId="0" fontId="118" fillId="0" borderId="14" xfId="3526" quotePrefix="1" applyFont="1" applyBorder="1" applyAlignment="1">
      <alignment horizontal="left"/>
    </xf>
    <xf numFmtId="0" fontId="109" fillId="0" borderId="0" xfId="3526" applyFont="1" applyAlignment="1">
      <alignment horizontal="center" vertical="center" wrapText="1"/>
    </xf>
    <xf numFmtId="0" fontId="104" fillId="4" borderId="74" xfId="3526" applyFont="1" applyFill="1" applyBorder="1" applyAlignment="1">
      <alignment horizontal="center" vertical="center" wrapText="1"/>
    </xf>
    <xf numFmtId="3" fontId="111" fillId="52" borderId="75" xfId="3526" applyNumberFormat="1" applyFont="1" applyFill="1" applyBorder="1" applyAlignment="1">
      <alignment horizontal="center" vertical="center" wrapText="1"/>
    </xf>
    <xf numFmtId="0" fontId="104" fillId="53" borderId="74" xfId="3526" applyFont="1" applyFill="1" applyBorder="1" applyAlignment="1">
      <alignment horizontal="center" vertical="center" wrapText="1"/>
    </xf>
    <xf numFmtId="0" fontId="104" fillId="53" borderId="76" xfId="3526" applyFont="1" applyFill="1" applyBorder="1" applyAlignment="1">
      <alignment horizontal="center" vertical="center" wrapText="1"/>
    </xf>
    <xf numFmtId="0" fontId="112" fillId="0" borderId="3" xfId="3526" applyFont="1" applyBorder="1" applyAlignment="1">
      <alignment vertical="center" wrapText="1"/>
    </xf>
    <xf numFmtId="3" fontId="110" fillId="0" borderId="3" xfId="3526" applyNumberFormat="1" applyFont="1" applyBorder="1" applyAlignment="1">
      <alignment horizontal="center" vertical="center" wrapText="1"/>
    </xf>
    <xf numFmtId="3" fontId="111" fillId="8" borderId="3" xfId="3526" applyNumberFormat="1" applyFont="1" applyFill="1" applyBorder="1" applyAlignment="1">
      <alignment horizontal="center" vertical="center" wrapText="1"/>
    </xf>
    <xf numFmtId="3" fontId="110" fillId="8" borderId="3" xfId="3526" applyNumberFormat="1" applyFont="1" applyFill="1" applyBorder="1" applyAlignment="1">
      <alignment horizontal="center" vertical="center" wrapText="1"/>
    </xf>
    <xf numFmtId="3" fontId="111" fillId="52" borderId="71" xfId="3526" applyNumberFormat="1" applyFont="1" applyFill="1" applyBorder="1" applyAlignment="1">
      <alignment horizontal="center" vertical="center" wrapText="1"/>
    </xf>
    <xf numFmtId="0" fontId="105" fillId="10" borderId="1" xfId="3526" applyFont="1" applyFill="1" applyBorder="1" applyAlignment="1">
      <alignment horizontal="center" vertical="center" wrapText="1"/>
    </xf>
    <xf numFmtId="0" fontId="104" fillId="4" borderId="72" xfId="3526" applyFont="1" applyFill="1" applyBorder="1" applyAlignment="1">
      <alignment horizontal="center" vertical="center" wrapText="1"/>
    </xf>
    <xf numFmtId="0" fontId="110" fillId="0" borderId="4" xfId="3526" applyFont="1" applyBorder="1" applyAlignment="1">
      <alignment vertical="center" wrapText="1"/>
    </xf>
    <xf numFmtId="3" fontId="110" fillId="0" borderId="4" xfId="3526" applyNumberFormat="1" applyFont="1" applyBorder="1" applyAlignment="1">
      <alignment horizontal="center" vertical="center" wrapText="1"/>
    </xf>
    <xf numFmtId="3" fontId="111" fillId="8" borderId="4" xfId="3526" applyNumberFormat="1" applyFont="1" applyFill="1" applyBorder="1" applyAlignment="1">
      <alignment horizontal="center" vertical="center" wrapText="1"/>
    </xf>
    <xf numFmtId="3" fontId="110" fillId="8" borderId="4" xfId="3526" applyNumberFormat="1" applyFont="1" applyFill="1" applyBorder="1" applyAlignment="1">
      <alignment horizontal="center" vertical="center" wrapText="1"/>
    </xf>
    <xf numFmtId="3" fontId="111" fillId="52" borderId="73" xfId="3526" applyNumberFormat="1" applyFont="1" applyFill="1" applyBorder="1" applyAlignment="1">
      <alignment horizontal="center" vertical="center" wrapText="1"/>
    </xf>
    <xf numFmtId="0" fontId="107" fillId="5" borderId="77" xfId="3526" applyFont="1" applyFill="1" applyBorder="1" applyAlignment="1">
      <alignment horizontal="center" vertical="center"/>
    </xf>
    <xf numFmtId="0" fontId="108" fillId="51" borderId="78" xfId="3526" applyFont="1" applyFill="1" applyBorder="1" applyAlignment="1">
      <alignment vertical="center" wrapText="1"/>
    </xf>
    <xf numFmtId="3" fontId="106" fillId="51" borderId="78" xfId="3526" applyNumberFormat="1" applyFont="1" applyFill="1" applyBorder="1" applyAlignment="1">
      <alignment horizontal="center" vertical="center" wrapText="1"/>
    </xf>
    <xf numFmtId="3" fontId="106" fillId="51" borderId="79" xfId="3526" applyNumberFormat="1" applyFont="1" applyFill="1" applyBorder="1" applyAlignment="1">
      <alignment horizontal="center" vertical="center" wrapText="1"/>
    </xf>
    <xf numFmtId="3" fontId="71" fillId="0" borderId="1" xfId="3525" quotePrefix="1" applyNumberFormat="1" applyFont="1" applyBorder="1" applyAlignment="1">
      <alignment horizontal="center" vertical="center"/>
    </xf>
    <xf numFmtId="0" fontId="73" fillId="0" borderId="1" xfId="3525" applyFont="1" applyBorder="1" applyAlignment="1">
      <alignment horizontal="center" vertical="center" wrapText="1"/>
    </xf>
    <xf numFmtId="0" fontId="71" fillId="0" borderId="1" xfId="3525" applyFont="1" applyBorder="1" applyAlignment="1">
      <alignment horizontal="center" vertical="center" wrapText="1"/>
    </xf>
    <xf numFmtId="0" fontId="72" fillId="12" borderId="1" xfId="3525" applyFont="1" applyFill="1" applyBorder="1" applyAlignment="1">
      <alignment horizontal="center" vertical="center"/>
    </xf>
    <xf numFmtId="3" fontId="71" fillId="0" borderId="2" xfId="3525" quotePrefix="1" applyNumberFormat="1" applyFont="1" applyBorder="1" applyAlignment="1">
      <alignment horizontal="center" vertical="center"/>
    </xf>
    <xf numFmtId="3" fontId="71" fillId="0" borderId="2" xfId="3525" applyNumberFormat="1" applyFont="1" applyBorder="1" applyAlignment="1">
      <alignment horizontal="center" vertical="center"/>
    </xf>
    <xf numFmtId="3" fontId="71" fillId="0" borderId="1" xfId="3525" applyNumberFormat="1" applyFont="1" applyBorder="1" applyAlignment="1">
      <alignment horizontal="center"/>
    </xf>
    <xf numFmtId="0" fontId="72" fillId="0" borderId="1" xfId="3525" applyFont="1" applyBorder="1" applyAlignment="1">
      <alignment horizontal="center" vertical="center" wrapText="1"/>
    </xf>
    <xf numFmtId="3" fontId="73" fillId="43" borderId="3" xfId="3525" applyNumberFormat="1" applyFont="1" applyFill="1" applyBorder="1" applyAlignment="1">
      <alignment horizontal="center" vertical="center"/>
    </xf>
    <xf numFmtId="2" fontId="11" fillId="2" borderId="1" xfId="0" applyNumberFormat="1" applyFont="1" applyFill="1" applyBorder="1" applyAlignment="1">
      <alignment horizontal="center"/>
    </xf>
    <xf numFmtId="0" fontId="72" fillId="12" borderId="45" xfId="3525" applyFont="1" applyFill="1" applyBorder="1" applyAlignment="1">
      <alignment horizontal="center" vertical="center"/>
    </xf>
    <xf numFmtId="0" fontId="100" fillId="50" borderId="0" xfId="2" applyFont="1" applyFill="1"/>
    <xf numFmtId="3" fontId="71" fillId="2" borderId="45" xfId="3525" quotePrefix="1" applyNumberFormat="1" applyFont="1" applyFill="1" applyBorder="1" applyAlignment="1">
      <alignment horizontal="center" vertical="center"/>
    </xf>
    <xf numFmtId="0" fontId="115" fillId="44" borderId="0" xfId="8" applyFont="1" applyFill="1" applyAlignment="1">
      <alignment horizontal="center"/>
    </xf>
    <xf numFmtId="0" fontId="119" fillId="10" borderId="1" xfId="3526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21" fillId="0" borderId="1" xfId="0" applyFont="1" applyBorder="1" applyAlignment="1">
      <alignment vertical="center"/>
    </xf>
    <xf numFmtId="0" fontId="120" fillId="0" borderId="1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/>
    </xf>
    <xf numFmtId="2" fontId="121" fillId="0" borderId="1" xfId="0" applyNumberFormat="1" applyFont="1" applyBorder="1" applyAlignment="1">
      <alignment horizontal="center" vertical="center"/>
    </xf>
    <xf numFmtId="3" fontId="120" fillId="0" borderId="1" xfId="3524" applyNumberFormat="1" applyFont="1" applyBorder="1" applyAlignment="1">
      <alignment horizontal="center" vertical="center"/>
    </xf>
    <xf numFmtId="3" fontId="121" fillId="0" borderId="1" xfId="0" applyNumberFormat="1" applyFont="1" applyBorder="1" applyAlignment="1">
      <alignment horizontal="center" vertical="center"/>
    </xf>
    <xf numFmtId="4" fontId="121" fillId="0" borderId="1" xfId="0" applyNumberFormat="1" applyFont="1" applyBorder="1" applyAlignment="1">
      <alignment horizontal="center" vertical="center"/>
    </xf>
    <xf numFmtId="0" fontId="121" fillId="0" borderId="4" xfId="0" applyFont="1" applyBorder="1" applyAlignment="1">
      <alignment vertical="center"/>
    </xf>
    <xf numFmtId="0" fontId="120" fillId="0" borderId="4" xfId="0" applyFont="1" applyBorder="1" applyAlignment="1">
      <alignment horizontal="center" vertical="center"/>
    </xf>
    <xf numFmtId="0" fontId="120" fillId="17" borderId="2" xfId="0" applyFont="1" applyFill="1" applyBorder="1" applyAlignment="1">
      <alignment horizontal="center" vertical="center"/>
    </xf>
    <xf numFmtId="0" fontId="120" fillId="17" borderId="4" xfId="0" applyFont="1" applyFill="1" applyBorder="1" applyAlignment="1">
      <alignment horizontal="center" vertical="center"/>
    </xf>
    <xf numFmtId="0" fontId="121" fillId="0" borderId="2" xfId="0" applyFont="1" applyBorder="1" applyAlignment="1">
      <alignment horizontal="center" vertical="center"/>
    </xf>
    <xf numFmtId="0" fontId="121" fillId="0" borderId="46" xfId="0" applyFont="1" applyBorder="1" applyAlignment="1">
      <alignment horizontal="center" vertical="center"/>
    </xf>
    <xf numFmtId="0" fontId="121" fillId="0" borderId="4" xfId="0" applyFont="1" applyBorder="1" applyAlignment="1">
      <alignment horizontal="center" vertical="center"/>
    </xf>
    <xf numFmtId="0" fontId="121" fillId="17" borderId="1" xfId="0" applyFont="1" applyFill="1" applyBorder="1" applyAlignment="1">
      <alignment horizontal="center" vertical="center"/>
    </xf>
    <xf numFmtId="0" fontId="121" fillId="0" borderId="17" xfId="0" applyFont="1" applyBorder="1" applyAlignment="1">
      <alignment vertical="center"/>
    </xf>
    <xf numFmtId="3" fontId="0" fillId="0" borderId="0" xfId="0" applyNumberFormat="1"/>
    <xf numFmtId="3" fontId="71" fillId="0" borderId="0" xfId="3525" applyNumberFormat="1" applyFont="1" applyAlignment="1">
      <alignment horizontal="center"/>
    </xf>
    <xf numFmtId="0" fontId="5" fillId="0" borderId="0" xfId="3526" applyAlignment="1">
      <alignment horizontal="center"/>
    </xf>
    <xf numFmtId="3" fontId="5" fillId="0" borderId="0" xfId="3526" applyNumberFormat="1" applyAlignment="1">
      <alignment horizontal="center"/>
    </xf>
    <xf numFmtId="3" fontId="5" fillId="0" borderId="0" xfId="3526" applyNumberFormat="1"/>
    <xf numFmtId="3" fontId="71" fillId="0" borderId="0" xfId="0" applyNumberFormat="1" applyFont="1"/>
    <xf numFmtId="0" fontId="11" fillId="6" borderId="0" xfId="8" quotePrefix="1" applyFont="1" applyFill="1" applyAlignment="1">
      <alignment horizontal="center"/>
    </xf>
    <xf numFmtId="0" fontId="122" fillId="0" borderId="0" xfId="8" applyFont="1"/>
    <xf numFmtId="0" fontId="25" fillId="7" borderId="29" xfId="8" applyFont="1" applyFill="1" applyBorder="1" applyAlignment="1">
      <alignment horizontal="center" vertical="center"/>
    </xf>
    <xf numFmtId="0" fontId="124" fillId="5" borderId="92" xfId="8" applyFont="1" applyFill="1" applyBorder="1" applyAlignment="1">
      <alignment horizontal="center" vertical="center"/>
    </xf>
    <xf numFmtId="0" fontId="125" fillId="5" borderId="30" xfId="3" applyFont="1" applyFill="1" applyBorder="1" applyAlignment="1">
      <alignment horizontal="left" vertical="center"/>
    </xf>
    <xf numFmtId="3" fontId="25" fillId="5" borderId="30" xfId="8" applyNumberFormat="1" applyFont="1" applyFill="1" applyBorder="1" applyAlignment="1">
      <alignment horizontal="center" vertical="center"/>
    </xf>
    <xf numFmtId="4" fontId="25" fillId="5" borderId="30" xfId="8" applyNumberFormat="1" applyFont="1" applyFill="1" applyBorder="1" applyAlignment="1">
      <alignment horizontal="center" vertical="center"/>
    </xf>
    <xf numFmtId="3" fontId="25" fillId="5" borderId="93" xfId="8" applyNumberFormat="1" applyFont="1" applyFill="1" applyBorder="1" applyAlignment="1">
      <alignment horizontal="center" vertical="center"/>
    </xf>
    <xf numFmtId="3" fontId="24" fillId="0" borderId="29" xfId="8" applyNumberFormat="1" applyFont="1" applyBorder="1" applyAlignment="1">
      <alignment horizontal="center" vertical="center"/>
    </xf>
    <xf numFmtId="4" fontId="24" fillId="0" borderId="29" xfId="8" applyNumberFormat="1" applyFont="1" applyBorder="1" applyAlignment="1">
      <alignment horizontal="center" vertical="center"/>
    </xf>
    <xf numFmtId="3" fontId="25" fillId="0" borderId="91" xfId="8" applyNumberFormat="1" applyFont="1" applyBorder="1" applyAlignment="1">
      <alignment horizontal="center" vertical="center"/>
    </xf>
    <xf numFmtId="3" fontId="24" fillId="0" borderId="24" xfId="8" applyNumberFormat="1" applyFont="1" applyBorder="1" applyAlignment="1">
      <alignment horizontal="center" vertical="center"/>
    </xf>
    <xf numFmtId="3" fontId="24" fillId="0" borderId="33" xfId="8" applyNumberFormat="1" applyFont="1" applyBorder="1" applyAlignment="1">
      <alignment horizontal="center" vertical="center"/>
    </xf>
    <xf numFmtId="3" fontId="24" fillId="0" borderId="27" xfId="8" applyNumberFormat="1" applyFont="1" applyBorder="1" applyAlignment="1">
      <alignment horizontal="center" vertical="center"/>
    </xf>
    <xf numFmtId="4" fontId="24" fillId="0" borderId="33" xfId="8" applyNumberFormat="1" applyFont="1" applyBorder="1" applyAlignment="1">
      <alignment horizontal="center" vertical="center"/>
    </xf>
    <xf numFmtId="3" fontId="25" fillId="0" borderId="96" xfId="8" applyNumberFormat="1" applyFont="1" applyBorder="1" applyAlignment="1">
      <alignment horizontal="center" vertical="center"/>
    </xf>
    <xf numFmtId="0" fontId="126" fillId="0" borderId="97" xfId="8" applyFont="1" applyBorder="1"/>
    <xf numFmtId="0" fontId="123" fillId="0" borderId="98" xfId="8" applyFont="1" applyBorder="1" applyAlignment="1">
      <alignment horizontal="center"/>
    </xf>
    <xf numFmtId="3" fontId="25" fillId="4" borderId="99" xfId="8" applyNumberFormat="1" applyFont="1" applyFill="1" applyBorder="1" applyAlignment="1">
      <alignment horizontal="center" vertical="center"/>
    </xf>
    <xf numFmtId="4" fontId="25" fillId="4" borderId="99" xfId="8" applyNumberFormat="1" applyFont="1" applyFill="1" applyBorder="1" applyAlignment="1">
      <alignment horizontal="center" vertical="center"/>
    </xf>
    <xf numFmtId="3" fontId="25" fillId="4" borderId="100" xfId="8" applyNumberFormat="1" applyFont="1" applyFill="1" applyBorder="1" applyAlignment="1">
      <alignment horizontal="center" vertical="center"/>
    </xf>
    <xf numFmtId="0" fontId="115" fillId="0" borderId="0" xfId="8" applyFont="1" applyAlignment="1">
      <alignment horizontal="center"/>
    </xf>
    <xf numFmtId="0" fontId="127" fillId="0" borderId="0" xfId="8" applyFont="1"/>
    <xf numFmtId="0" fontId="127" fillId="0" borderId="26" xfId="8" applyFont="1" applyBorder="1"/>
    <xf numFmtId="0" fontId="127" fillId="0" borderId="44" xfId="8" applyFont="1" applyBorder="1"/>
    <xf numFmtId="0" fontId="24" fillId="0" borderId="94" xfId="8" applyFont="1" applyBorder="1" applyAlignment="1">
      <alignment horizontal="center" vertical="center"/>
    </xf>
    <xf numFmtId="0" fontId="24" fillId="0" borderId="95" xfId="8" applyFont="1" applyBorder="1" applyAlignment="1">
      <alignment horizontal="center" vertical="center"/>
    </xf>
    <xf numFmtId="0" fontId="25" fillId="42" borderId="29" xfId="8" applyFont="1" applyFill="1" applyBorder="1" applyAlignment="1">
      <alignment horizontal="center" vertical="center"/>
    </xf>
    <xf numFmtId="0" fontId="25" fillId="54" borderId="29" xfId="8" applyFont="1" applyFill="1" applyBorder="1" applyAlignment="1">
      <alignment horizontal="center" vertical="center"/>
    </xf>
    <xf numFmtId="0" fontId="33" fillId="41" borderId="29" xfId="8" applyFont="1" applyFill="1" applyBorder="1" applyAlignment="1">
      <alignment horizontal="center" vertical="center" wrapText="1"/>
    </xf>
    <xf numFmtId="0" fontId="33" fillId="16" borderId="29" xfId="8" applyFont="1" applyFill="1" applyBorder="1" applyAlignment="1">
      <alignment horizontal="center" vertical="center" wrapText="1"/>
    </xf>
    <xf numFmtId="0" fontId="4" fillId="0" borderId="0" xfId="8" applyFont="1" applyAlignment="1">
      <alignment vertical="top" wrapText="1"/>
    </xf>
    <xf numFmtId="0" fontId="35" fillId="5" borderId="110" xfId="8" applyFont="1" applyFill="1" applyBorder="1" applyAlignment="1">
      <alignment horizontal="center" vertical="center"/>
    </xf>
    <xf numFmtId="3" fontId="33" fillId="5" borderId="111" xfId="8" applyNumberFormat="1" applyFont="1" applyFill="1" applyBorder="1" applyAlignment="1">
      <alignment horizontal="center" vertical="center"/>
    </xf>
    <xf numFmtId="0" fontId="33" fillId="0" borderId="112" xfId="8" applyFont="1" applyBorder="1" applyAlignment="1">
      <alignment horizontal="center" vertical="center"/>
    </xf>
    <xf numFmtId="3" fontId="33" fillId="0" borderId="109" xfId="8" applyNumberFormat="1" applyFont="1" applyBorder="1" applyAlignment="1">
      <alignment horizontal="center" vertical="center"/>
    </xf>
    <xf numFmtId="0" fontId="33" fillId="0" borderId="113" xfId="8" applyFont="1" applyBorder="1" applyAlignment="1">
      <alignment horizontal="center" vertical="center"/>
    </xf>
    <xf numFmtId="3" fontId="33" fillId="0" borderId="114" xfId="8" applyNumberFormat="1" applyFont="1" applyBorder="1" applyAlignment="1">
      <alignment horizontal="center" vertical="center"/>
    </xf>
    <xf numFmtId="0" fontId="9" fillId="0" borderId="115" xfId="8" applyBorder="1"/>
    <xf numFmtId="0" fontId="34" fillId="0" borderId="116" xfId="8" applyFont="1" applyBorder="1" applyAlignment="1">
      <alignment horizontal="center"/>
    </xf>
    <xf numFmtId="3" fontId="33" fillId="4" borderId="117" xfId="8" applyNumberFormat="1" applyFont="1" applyFill="1" applyBorder="1" applyAlignment="1">
      <alignment horizontal="center" vertical="center"/>
    </xf>
    <xf numFmtId="4" fontId="33" fillId="4" borderId="117" xfId="8" applyNumberFormat="1" applyFont="1" applyFill="1" applyBorder="1" applyAlignment="1">
      <alignment horizontal="center" vertical="center"/>
    </xf>
    <xf numFmtId="3" fontId="33" fillId="4" borderId="118" xfId="8" applyNumberFormat="1" applyFont="1" applyFill="1" applyBorder="1" applyAlignment="1">
      <alignment horizontal="center" vertical="center"/>
    </xf>
    <xf numFmtId="0" fontId="35" fillId="5" borderId="125" xfId="8" applyFont="1" applyFill="1" applyBorder="1" applyAlignment="1">
      <alignment horizontal="center" vertical="center"/>
    </xf>
    <xf numFmtId="3" fontId="33" fillId="5" borderId="126" xfId="8" applyNumberFormat="1" applyFont="1" applyFill="1" applyBorder="1" applyAlignment="1">
      <alignment horizontal="center" vertical="center"/>
    </xf>
    <xf numFmtId="0" fontId="33" fillId="0" borderId="127" xfId="8" applyFont="1" applyBorder="1" applyAlignment="1">
      <alignment horizontal="center" vertical="center"/>
    </xf>
    <xf numFmtId="3" fontId="33" fillId="0" borderId="124" xfId="8" applyNumberFormat="1" applyFont="1" applyBorder="1" applyAlignment="1">
      <alignment horizontal="center" vertical="center"/>
    </xf>
    <xf numFmtId="0" fontId="33" fillId="0" borderId="128" xfId="8" applyFont="1" applyBorder="1" applyAlignment="1">
      <alignment horizontal="center" vertical="center"/>
    </xf>
    <xf numFmtId="3" fontId="33" fillId="0" borderId="129" xfId="8" applyNumberFormat="1" applyFont="1" applyBorder="1" applyAlignment="1">
      <alignment horizontal="center" vertical="center"/>
    </xf>
    <xf numFmtId="0" fontId="9" fillId="0" borderId="130" xfId="8" applyBorder="1"/>
    <xf numFmtId="0" fontId="34" fillId="0" borderId="131" xfId="8" applyFont="1" applyBorder="1" applyAlignment="1">
      <alignment horizontal="center"/>
    </xf>
    <xf numFmtId="3" fontId="33" fillId="4" borderId="132" xfId="8" applyNumberFormat="1" applyFont="1" applyFill="1" applyBorder="1" applyAlignment="1">
      <alignment horizontal="center" vertical="center"/>
    </xf>
    <xf numFmtId="4" fontId="33" fillId="4" borderId="132" xfId="8" applyNumberFormat="1" applyFont="1" applyFill="1" applyBorder="1" applyAlignment="1">
      <alignment horizontal="center" vertical="center"/>
    </xf>
    <xf numFmtId="3" fontId="33" fillId="4" borderId="133" xfId="8" applyNumberFormat="1" applyFont="1" applyFill="1" applyBorder="1" applyAlignment="1">
      <alignment horizontal="center" vertical="center"/>
    </xf>
    <xf numFmtId="0" fontId="33" fillId="0" borderId="134" xfId="8" applyFont="1" applyBorder="1" applyAlignment="1">
      <alignment horizontal="center" vertical="center"/>
    </xf>
    <xf numFmtId="0" fontId="9" fillId="0" borderId="134" xfId="8" applyBorder="1"/>
    <xf numFmtId="0" fontId="34" fillId="0" borderId="31" xfId="8" applyFont="1" applyBorder="1" applyAlignment="1">
      <alignment horizontal="center"/>
    </xf>
    <xf numFmtId="0" fontId="94" fillId="55" borderId="29" xfId="8" applyFont="1" applyFill="1" applyBorder="1" applyAlignment="1">
      <alignment horizontal="center" vertical="center"/>
    </xf>
    <xf numFmtId="0" fontId="95" fillId="5" borderId="144" xfId="8" applyFont="1" applyFill="1" applyBorder="1" applyAlignment="1">
      <alignment horizontal="center" vertical="center"/>
    </xf>
    <xf numFmtId="3" fontId="94" fillId="5" borderId="145" xfId="8" applyNumberFormat="1" applyFont="1" applyFill="1" applyBorder="1" applyAlignment="1">
      <alignment horizontal="center" vertical="center"/>
    </xf>
    <xf numFmtId="0" fontId="94" fillId="0" borderId="146" xfId="8" applyFont="1" applyBorder="1" applyAlignment="1">
      <alignment horizontal="center" vertical="center"/>
    </xf>
    <xf numFmtId="3" fontId="94" fillId="0" borderId="143" xfId="8" applyNumberFormat="1" applyFont="1" applyBorder="1" applyAlignment="1">
      <alignment horizontal="center" vertical="center"/>
    </xf>
    <xf numFmtId="0" fontId="94" fillId="0" borderId="147" xfId="8" applyFont="1" applyBorder="1" applyAlignment="1">
      <alignment horizontal="center" vertical="center"/>
    </xf>
    <xf numFmtId="3" fontId="94" fillId="0" borderId="148" xfId="8" applyNumberFormat="1" applyFont="1" applyBorder="1" applyAlignment="1">
      <alignment horizontal="center" vertical="center"/>
    </xf>
    <xf numFmtId="0" fontId="71" fillId="0" borderId="149" xfId="8" applyFont="1" applyBorder="1"/>
    <xf numFmtId="0" fontId="72" fillId="0" borderId="150" xfId="8" applyFont="1" applyBorder="1" applyAlignment="1">
      <alignment horizontal="center"/>
    </xf>
    <xf numFmtId="3" fontId="94" fillId="4" borderId="151" xfId="8" applyNumberFormat="1" applyFont="1" applyFill="1" applyBorder="1" applyAlignment="1">
      <alignment horizontal="center" vertical="center"/>
    </xf>
    <xf numFmtId="4" fontId="94" fillId="4" borderId="151" xfId="8" applyNumberFormat="1" applyFont="1" applyFill="1" applyBorder="1" applyAlignment="1">
      <alignment horizontal="center" vertical="center"/>
    </xf>
    <xf numFmtId="3" fontId="94" fillId="4" borderId="152" xfId="8" applyNumberFormat="1" applyFont="1" applyFill="1" applyBorder="1" applyAlignment="1">
      <alignment horizontal="center" vertical="center"/>
    </xf>
    <xf numFmtId="3" fontId="94" fillId="5" borderId="0" xfId="8" applyNumberFormat="1" applyFont="1" applyFill="1" applyAlignment="1">
      <alignment horizontal="center" vertical="center"/>
    </xf>
    <xf numFmtId="3" fontId="94" fillId="0" borderId="0" xfId="8" applyNumberFormat="1" applyFont="1" applyAlignment="1">
      <alignment horizontal="center" vertical="center"/>
    </xf>
    <xf numFmtId="3" fontId="94" fillId="4" borderId="0" xfId="8" applyNumberFormat="1" applyFont="1" applyFill="1" applyAlignment="1">
      <alignment horizontal="center" vertical="center"/>
    </xf>
    <xf numFmtId="0" fontId="4" fillId="0" borderId="0" xfId="8" applyFont="1"/>
    <xf numFmtId="0" fontId="115" fillId="14" borderId="0" xfId="8" applyFont="1" applyFill="1" applyAlignment="1">
      <alignment horizontal="center"/>
    </xf>
    <xf numFmtId="0" fontId="11" fillId="56" borderId="0" xfId="8" applyFont="1" applyFill="1" applyAlignment="1">
      <alignment horizontal="center"/>
    </xf>
    <xf numFmtId="0" fontId="11" fillId="17" borderId="0" xfId="8" applyFont="1" applyFill="1" applyAlignment="1">
      <alignment horizontal="center"/>
    </xf>
    <xf numFmtId="0" fontId="11" fillId="0" borderId="0" xfId="8" applyFont="1" applyAlignment="1">
      <alignment horizontal="center" vertical="center"/>
    </xf>
    <xf numFmtId="0" fontId="102" fillId="0" borderId="0" xfId="8" applyFont="1"/>
    <xf numFmtId="0" fontId="94" fillId="57" borderId="29" xfId="8" applyFont="1" applyFill="1" applyBorder="1" applyAlignment="1">
      <alignment horizontal="center" vertical="center"/>
    </xf>
    <xf numFmtId="166" fontId="3" fillId="0" borderId="0" xfId="3524" applyFont="1" applyAlignment="1">
      <alignment vertical="center"/>
    </xf>
    <xf numFmtId="0" fontId="25" fillId="58" borderId="29" xfId="8" applyFont="1" applyFill="1" applyBorder="1" applyAlignment="1">
      <alignment horizontal="center" vertical="center"/>
    </xf>
    <xf numFmtId="0" fontId="25" fillId="58" borderId="29" xfId="8" applyFont="1" applyFill="1" applyBorder="1" applyAlignment="1">
      <alignment horizontal="center" vertical="center" wrapText="1"/>
    </xf>
    <xf numFmtId="0" fontId="11" fillId="0" borderId="0" xfId="8" applyFont="1"/>
    <xf numFmtId="3" fontId="9" fillId="0" borderId="0" xfId="8" applyNumberFormat="1" applyAlignment="1">
      <alignment horizontal="center"/>
    </xf>
    <xf numFmtId="0" fontId="11" fillId="0" borderId="14" xfId="8" applyFont="1" applyBorder="1"/>
    <xf numFmtId="3" fontId="9" fillId="0" borderId="14" xfId="8" applyNumberFormat="1" applyBorder="1" applyAlignment="1">
      <alignment horizontal="center"/>
    </xf>
    <xf numFmtId="2" fontId="72" fillId="9" borderId="10" xfId="2" applyNumberFormat="1" applyFont="1" applyFill="1" applyBorder="1" applyAlignment="1">
      <alignment horizontal="center" vertical="center"/>
    </xf>
    <xf numFmtId="0" fontId="100" fillId="50" borderId="0" xfId="2" applyFont="1" applyFill="1" applyAlignment="1">
      <alignment horizontal="center" wrapText="1"/>
    </xf>
    <xf numFmtId="0" fontId="9" fillId="0" borderId="0" xfId="8" applyAlignment="1">
      <alignment horizontal="center"/>
    </xf>
    <xf numFmtId="0" fontId="16" fillId="0" borderId="1" xfId="4" applyFont="1" applyBorder="1" applyAlignment="1">
      <alignment horizontal="center" vertical="center"/>
    </xf>
    <xf numFmtId="0" fontId="16" fillId="0" borderId="1" xfId="4" applyFont="1" applyBorder="1" applyAlignment="1">
      <alignment horizontal="left" vertical="center"/>
    </xf>
    <xf numFmtId="0" fontId="16" fillId="0" borderId="1" xfId="5" applyFont="1" applyBorder="1" applyAlignment="1">
      <alignment horizontal="center" vertical="center"/>
    </xf>
    <xf numFmtId="0" fontId="16" fillId="0" borderId="1" xfId="5" applyFont="1" applyBorder="1" applyAlignment="1">
      <alignment vertical="center" wrapText="1"/>
    </xf>
    <xf numFmtId="0" fontId="12" fillId="0" borderId="45" xfId="4" applyBorder="1" applyAlignment="1">
      <alignment horizontal="left"/>
    </xf>
    <xf numFmtId="3" fontId="16" fillId="0" borderId="45" xfId="4" applyNumberFormat="1" applyFont="1" applyBorder="1" applyAlignment="1">
      <alignment horizontal="center"/>
    </xf>
    <xf numFmtId="3" fontId="38" fillId="13" borderId="45" xfId="4" applyNumberFormat="1" applyFont="1" applyFill="1" applyBorder="1" applyAlignment="1">
      <alignment horizontal="center"/>
    </xf>
    <xf numFmtId="3" fontId="16" fillId="0" borderId="45" xfId="7" applyNumberFormat="1" applyFont="1" applyBorder="1" applyAlignment="1">
      <alignment horizontal="center"/>
    </xf>
    <xf numFmtId="3" fontId="16" fillId="0" borderId="45" xfId="7" applyNumberFormat="1" applyFont="1" applyBorder="1" applyAlignment="1">
      <alignment horizontal="center" vertical="center"/>
    </xf>
    <xf numFmtId="0" fontId="129" fillId="5" borderId="154" xfId="0" applyFont="1" applyFill="1" applyBorder="1" applyAlignment="1">
      <alignment horizontal="center" vertical="center"/>
    </xf>
    <xf numFmtId="0" fontId="130" fillId="4" borderId="157" xfId="0" applyFont="1" applyFill="1" applyBorder="1" applyAlignment="1">
      <alignment vertical="center"/>
    </xf>
    <xf numFmtId="0" fontId="130" fillId="5" borderId="157" xfId="0" applyFont="1" applyFill="1" applyBorder="1" applyAlignment="1">
      <alignment vertical="center"/>
    </xf>
    <xf numFmtId="0" fontId="130" fillId="4" borderId="157" xfId="0" applyFont="1" applyFill="1" applyBorder="1" applyAlignment="1">
      <alignment horizontal="center" vertical="center"/>
    </xf>
    <xf numFmtId="0" fontId="130" fillId="5" borderId="157" xfId="0" applyFont="1" applyFill="1" applyBorder="1" applyAlignment="1">
      <alignment horizontal="center" vertical="center"/>
    </xf>
    <xf numFmtId="0" fontId="11" fillId="17" borderId="0" xfId="0" applyFont="1" applyFill="1" applyAlignment="1">
      <alignment horizontal="center"/>
    </xf>
    <xf numFmtId="0" fontId="0" fillId="0" borderId="0" xfId="0" applyAlignment="1">
      <alignment horizontal="center"/>
    </xf>
    <xf numFmtId="3" fontId="99" fillId="45" borderId="1" xfId="4" applyNumberFormat="1" applyFont="1" applyFill="1" applyBorder="1" applyAlignment="1">
      <alignment horizontal="center" vertical="center" shrinkToFit="1"/>
    </xf>
    <xf numFmtId="0" fontId="130" fillId="0" borderId="0" xfId="0" applyFont="1" applyAlignment="1">
      <alignment horizontal="left" vertical="center"/>
    </xf>
    <xf numFmtId="0" fontId="131" fillId="0" borderId="0" xfId="0" applyFont="1"/>
    <xf numFmtId="0" fontId="131" fillId="5" borderId="0" xfId="0" applyFont="1" applyFill="1"/>
    <xf numFmtId="0" fontId="131" fillId="5" borderId="160" xfId="0" applyFont="1" applyFill="1" applyBorder="1"/>
    <xf numFmtId="0" fontId="131" fillId="5" borderId="161" xfId="0" applyFont="1" applyFill="1" applyBorder="1"/>
    <xf numFmtId="0" fontId="131" fillId="5" borderId="162" xfId="0" applyFont="1" applyFill="1" applyBorder="1"/>
    <xf numFmtId="0" fontId="130" fillId="4" borderId="157" xfId="0" applyFont="1" applyFill="1" applyBorder="1" applyAlignment="1">
      <alignment horizontal="center" vertical="top"/>
    </xf>
    <xf numFmtId="0" fontId="130" fillId="5" borderId="157" xfId="0" applyFont="1" applyFill="1" applyBorder="1" applyAlignment="1">
      <alignment horizontal="center" vertical="top"/>
    </xf>
    <xf numFmtId="0" fontId="2" fillId="0" borderId="0" xfId="8" applyFont="1"/>
    <xf numFmtId="0" fontId="22" fillId="60" borderId="1" xfId="4" applyFont="1" applyFill="1" applyBorder="1" applyAlignment="1">
      <alignment horizontal="center" vertical="center"/>
    </xf>
    <xf numFmtId="0" fontId="22" fillId="44" borderId="1" xfId="4" applyFont="1" applyFill="1" applyBorder="1" applyAlignment="1">
      <alignment horizontal="center" vertical="center"/>
    </xf>
    <xf numFmtId="3" fontId="99" fillId="45" borderId="1" xfId="4" applyNumberFormat="1" applyFont="1" applyFill="1" applyBorder="1" applyAlignment="1">
      <alignment horizontal="center" vertical="center"/>
    </xf>
    <xf numFmtId="0" fontId="16" fillId="0" borderId="1" xfId="4" applyFont="1" applyBorder="1"/>
    <xf numFmtId="0" fontId="24" fillId="44" borderId="1" xfId="4" applyFont="1" applyFill="1" applyBorder="1" applyAlignment="1">
      <alignment horizontal="center"/>
    </xf>
    <xf numFmtId="0" fontId="16" fillId="0" borderId="1" xfId="5" applyFont="1" applyBorder="1" applyAlignment="1">
      <alignment horizontal="center"/>
    </xf>
    <xf numFmtId="0" fontId="16" fillId="0" borderId="1" xfId="5" applyFont="1" applyBorder="1"/>
    <xf numFmtId="0" fontId="16" fillId="0" borderId="1" xfId="5" quotePrefix="1" applyFont="1" applyBorder="1" applyAlignment="1">
      <alignment horizontal="left"/>
    </xf>
    <xf numFmtId="0" fontId="16" fillId="0" borderId="1" xfId="5" applyFont="1" applyBorder="1" applyAlignment="1">
      <alignment vertical="center"/>
    </xf>
    <xf numFmtId="0" fontId="16" fillId="0" borderId="1" xfId="5" quotePrefix="1" applyFont="1" applyBorder="1" applyAlignment="1">
      <alignment vertical="center"/>
    </xf>
    <xf numFmtId="0" fontId="12" fillId="0" borderId="4" xfId="4" applyBorder="1" applyAlignment="1">
      <alignment horizontal="left"/>
    </xf>
    <xf numFmtId="3" fontId="16" fillId="0" borderId="4" xfId="4" applyNumberFormat="1" applyFont="1" applyBorder="1" applyAlignment="1">
      <alignment horizontal="center"/>
    </xf>
    <xf numFmtId="3" fontId="16" fillId="0" borderId="4" xfId="7" applyNumberFormat="1" applyFont="1" applyBorder="1" applyAlignment="1">
      <alignment horizontal="center"/>
    </xf>
    <xf numFmtId="3" fontId="16" fillId="0" borderId="4" xfId="7" applyNumberFormat="1" applyFont="1" applyBorder="1" applyAlignment="1">
      <alignment horizontal="center" vertical="center"/>
    </xf>
    <xf numFmtId="0" fontId="132" fillId="17" borderId="0" xfId="4" applyFont="1" applyFill="1" applyAlignment="1">
      <alignment horizontal="center" vertical="center"/>
    </xf>
    <xf numFmtId="3" fontId="86" fillId="9" borderId="6" xfId="2" applyNumberFormat="1" applyFont="1" applyFill="1" applyBorder="1" applyAlignment="1">
      <alignment horizontal="center" wrapText="1"/>
    </xf>
    <xf numFmtId="2" fontId="72" fillId="9" borderId="10" xfId="2" applyNumberFormat="1" applyFont="1" applyFill="1" applyBorder="1" applyAlignment="1">
      <alignment horizontal="center"/>
    </xf>
    <xf numFmtId="0" fontId="71" fillId="0" borderId="0" xfId="3525" applyFont="1" applyAlignment="1">
      <alignment wrapText="1"/>
    </xf>
    <xf numFmtId="0" fontId="72" fillId="0" borderId="1" xfId="3525" applyFont="1" applyBorder="1" applyAlignment="1">
      <alignment horizontal="center" vertical="center"/>
    </xf>
    <xf numFmtId="2" fontId="71" fillId="0" borderId="0" xfId="0" applyNumberFormat="1" applyFont="1"/>
    <xf numFmtId="0" fontId="79" fillId="61" borderId="1" xfId="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/>
    </xf>
    <xf numFmtId="3" fontId="80" fillId="0" borderId="1" xfId="0" applyNumberFormat="1" applyFont="1" applyBorder="1" applyAlignment="1">
      <alignment horizontal="center" vertical="center"/>
    </xf>
    <xf numFmtId="2" fontId="79" fillId="0" borderId="1" xfId="0" applyNumberFormat="1" applyFont="1" applyBorder="1" applyAlignment="1">
      <alignment horizontal="center" vertical="center"/>
    </xf>
    <xf numFmtId="2" fontId="75" fillId="0" borderId="0" xfId="0" applyNumberFormat="1" applyFont="1"/>
    <xf numFmtId="3" fontId="75" fillId="0" borderId="1" xfId="3525" applyNumberFormat="1" applyFont="1" applyBorder="1" applyAlignment="1">
      <alignment horizontal="center" vertical="center"/>
    </xf>
    <xf numFmtId="0" fontId="79" fillId="48" borderId="1" xfId="0" applyFont="1" applyFill="1" applyBorder="1" applyAlignment="1">
      <alignment horizontal="center" vertical="center"/>
    </xf>
    <xf numFmtId="0" fontId="80" fillId="48" borderId="1" xfId="0" applyFont="1" applyFill="1" applyBorder="1" applyAlignment="1">
      <alignment horizontal="center" vertical="center"/>
    </xf>
    <xf numFmtId="3" fontId="80" fillId="48" borderId="1" xfId="0" applyNumberFormat="1" applyFont="1" applyFill="1" applyBorder="1" applyAlignment="1">
      <alignment horizontal="center" vertical="center"/>
    </xf>
    <xf numFmtId="2" fontId="80" fillId="48" borderId="1" xfId="0" applyNumberFormat="1" applyFont="1" applyFill="1" applyBorder="1" applyAlignment="1">
      <alignment horizontal="center" vertical="center"/>
    </xf>
    <xf numFmtId="0" fontId="80" fillId="0" borderId="1" xfId="0" applyFont="1" applyBorder="1" applyAlignment="1">
      <alignment horizontal="center" vertical="center"/>
    </xf>
    <xf numFmtId="0" fontId="75" fillId="0" borderId="0" xfId="3525" applyFont="1"/>
    <xf numFmtId="0" fontId="74" fillId="0" borderId="0" xfId="3525" quotePrefix="1" applyFont="1" applyAlignment="1">
      <alignment horizontal="left"/>
    </xf>
    <xf numFmtId="0" fontId="74" fillId="0" borderId="0" xfId="3525" applyFont="1"/>
    <xf numFmtId="0" fontId="133" fillId="0" borderId="1" xfId="3525" applyFont="1" applyBorder="1" applyAlignment="1">
      <alignment horizontal="center" vertical="center"/>
    </xf>
    <xf numFmtId="0" fontId="74" fillId="0" borderId="1" xfId="3525" applyFont="1" applyBorder="1" applyAlignment="1">
      <alignment horizontal="center" vertical="center"/>
    </xf>
    <xf numFmtId="0" fontId="75" fillId="13" borderId="1" xfId="3525" applyFont="1" applyFill="1" applyBorder="1" applyAlignment="1">
      <alignment vertical="center"/>
    </xf>
    <xf numFmtId="0" fontId="74" fillId="13" borderId="1" xfId="3525" applyFont="1" applyFill="1" applyBorder="1" applyAlignment="1">
      <alignment vertical="center"/>
    </xf>
    <xf numFmtId="3" fontId="133" fillId="13" borderId="1" xfId="3525" applyNumberFormat="1" applyFont="1" applyFill="1" applyBorder="1" applyAlignment="1">
      <alignment horizontal="center" vertical="center"/>
    </xf>
    <xf numFmtId="0" fontId="75" fillId="0" borderId="1" xfId="3525" applyFont="1" applyBorder="1" applyAlignment="1">
      <alignment horizontal="center" vertical="center"/>
    </xf>
    <xf numFmtId="0" fontId="75" fillId="0" borderId="1" xfId="3525" applyFont="1" applyBorder="1"/>
    <xf numFmtId="3" fontId="133" fillId="43" borderId="1" xfId="3525" applyNumberFormat="1" applyFont="1" applyFill="1" applyBorder="1" applyAlignment="1">
      <alignment horizontal="center" vertical="center"/>
    </xf>
    <xf numFmtId="2" fontId="75" fillId="0" borderId="1" xfId="3525" applyNumberFormat="1" applyFont="1" applyBorder="1" applyAlignment="1">
      <alignment horizontal="right"/>
    </xf>
    <xf numFmtId="0" fontId="74" fillId="12" borderId="4" xfId="3525" applyFont="1" applyFill="1" applyBorder="1" applyAlignment="1">
      <alignment horizontal="center"/>
    </xf>
    <xf numFmtId="3" fontId="74" fillId="12" borderId="4" xfId="3525" applyNumberFormat="1" applyFont="1" applyFill="1" applyBorder="1" applyAlignment="1">
      <alignment horizontal="center"/>
    </xf>
    <xf numFmtId="2" fontId="74" fillId="12" borderId="1" xfId="3525" applyNumberFormat="1" applyFont="1" applyFill="1" applyBorder="1" applyAlignment="1">
      <alignment horizontal="right"/>
    </xf>
    <xf numFmtId="2" fontId="74" fillId="12" borderId="4" xfId="3525" applyNumberFormat="1" applyFont="1" applyFill="1" applyBorder="1" applyAlignment="1">
      <alignment horizontal="center"/>
    </xf>
    <xf numFmtId="2" fontId="74" fillId="12" borderId="1" xfId="3525" applyNumberFormat="1" applyFont="1" applyFill="1" applyBorder="1" applyAlignment="1">
      <alignment horizontal="center"/>
    </xf>
    <xf numFmtId="2" fontId="74" fillId="0" borderId="0" xfId="3525" applyNumberFormat="1" applyFont="1" applyAlignment="1">
      <alignment horizontal="right"/>
    </xf>
    <xf numFmtId="0" fontId="75" fillId="2" borderId="3" xfId="0" applyFont="1" applyFill="1" applyBorder="1" applyAlignment="1">
      <alignment horizontal="center" vertical="center" wrapText="1"/>
    </xf>
    <xf numFmtId="0" fontId="74" fillId="2" borderId="3" xfId="0" applyFont="1" applyFill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3" fontId="74" fillId="0" borderId="4" xfId="0" applyNumberFormat="1" applyFont="1" applyBorder="1" applyAlignment="1">
      <alignment horizontal="center" vertical="center"/>
    </xf>
    <xf numFmtId="4" fontId="75" fillId="0" borderId="0" xfId="0" applyNumberFormat="1" applyFont="1"/>
    <xf numFmtId="0" fontId="75" fillId="0" borderId="2" xfId="0" applyFont="1" applyBorder="1" applyAlignment="1">
      <alignment horizontal="center" vertical="center"/>
    </xf>
    <xf numFmtId="3" fontId="74" fillId="0" borderId="46" xfId="0" applyNumberFormat="1" applyFont="1" applyBorder="1" applyAlignment="1">
      <alignment horizontal="center" vertical="center"/>
    </xf>
    <xf numFmtId="0" fontId="75" fillId="0" borderId="46" xfId="0" applyFont="1" applyBorder="1" applyAlignment="1">
      <alignment horizontal="center" vertical="center"/>
    </xf>
    <xf numFmtId="0" fontId="75" fillId="0" borderId="45" xfId="0" applyFont="1" applyBorder="1" applyAlignment="1">
      <alignment horizontal="center" vertical="center"/>
    </xf>
    <xf numFmtId="0" fontId="74" fillId="0" borderId="45" xfId="0" applyFont="1" applyBorder="1" applyAlignment="1">
      <alignment horizontal="center" vertical="center"/>
    </xf>
    <xf numFmtId="3" fontId="74" fillId="0" borderId="45" xfId="0" applyNumberFormat="1" applyFont="1" applyBorder="1" applyAlignment="1">
      <alignment horizontal="center" vertical="center"/>
    </xf>
    <xf numFmtId="0" fontId="75" fillId="0" borderId="0" xfId="2" applyFont="1" applyAlignment="1">
      <alignment horizontal="center"/>
    </xf>
    <xf numFmtId="3" fontId="75" fillId="0" borderId="4" xfId="0" applyNumberFormat="1" applyFont="1" applyBorder="1" applyAlignment="1">
      <alignment horizontal="center" vertical="center"/>
    </xf>
    <xf numFmtId="0" fontId="80" fillId="61" borderId="1" xfId="0" applyFont="1" applyFill="1" applyBorder="1" applyAlignment="1">
      <alignment horizontal="center" vertical="center" wrapText="1"/>
    </xf>
    <xf numFmtId="3" fontId="79" fillId="0" borderId="1" xfId="0" applyNumberFormat="1" applyFont="1" applyBorder="1" applyAlignment="1">
      <alignment horizontal="center" vertical="center"/>
    </xf>
    <xf numFmtId="0" fontId="75" fillId="11" borderId="1" xfId="0" applyFont="1" applyFill="1" applyBorder="1"/>
    <xf numFmtId="0" fontId="80" fillId="11" borderId="1" xfId="0" applyFont="1" applyFill="1" applyBorder="1" applyAlignment="1">
      <alignment horizontal="center" vertical="center"/>
    </xf>
    <xf numFmtId="3" fontId="80" fillId="11" borderId="1" xfId="0" applyNumberFormat="1" applyFont="1" applyFill="1" applyBorder="1" applyAlignment="1">
      <alignment horizontal="center" vertical="center"/>
    </xf>
    <xf numFmtId="2" fontId="79" fillId="11" borderId="1" xfId="0" applyNumberFormat="1" applyFont="1" applyFill="1" applyBorder="1" applyAlignment="1">
      <alignment horizontal="center" vertical="center"/>
    </xf>
    <xf numFmtId="0" fontId="24" fillId="14" borderId="1" xfId="4" applyFont="1" applyFill="1" applyBorder="1" applyAlignment="1">
      <alignment horizontal="center"/>
    </xf>
    <xf numFmtId="0" fontId="16" fillId="14" borderId="1" xfId="4" applyFont="1" applyFill="1" applyBorder="1" applyAlignment="1">
      <alignment horizontal="center"/>
    </xf>
    <xf numFmtId="0" fontId="12" fillId="0" borderId="1" xfId="4" applyBorder="1"/>
    <xf numFmtId="0" fontId="12" fillId="0" borderId="4" xfId="4" applyBorder="1"/>
    <xf numFmtId="0" fontId="12" fillId="0" borderId="3" xfId="4" applyBorder="1"/>
    <xf numFmtId="3" fontId="27" fillId="14" borderId="3" xfId="4" applyNumberFormat="1" applyFont="1" applyFill="1" applyBorder="1" applyAlignment="1">
      <alignment horizontal="center"/>
    </xf>
    <xf numFmtId="0" fontId="12" fillId="14" borderId="0" xfId="4" applyFill="1" applyAlignment="1">
      <alignment horizontal="right" vertical="center"/>
    </xf>
    <xf numFmtId="3" fontId="27" fillId="2" borderId="3" xfId="4" applyNumberFormat="1" applyFont="1" applyFill="1" applyBorder="1" applyAlignment="1">
      <alignment horizontal="center"/>
    </xf>
    <xf numFmtId="3" fontId="16" fillId="2" borderId="4" xfId="4" applyNumberFormat="1" applyFont="1" applyFill="1" applyBorder="1" applyAlignment="1">
      <alignment horizontal="center"/>
    </xf>
    <xf numFmtId="3" fontId="16" fillId="2" borderId="1" xfId="4" applyNumberFormat="1" applyFont="1" applyFill="1" applyBorder="1" applyAlignment="1">
      <alignment horizontal="center"/>
    </xf>
    <xf numFmtId="0" fontId="134" fillId="45" borderId="0" xfId="4" applyFont="1" applyFill="1" applyAlignment="1">
      <alignment horizontal="right" vertical="center"/>
    </xf>
    <xf numFmtId="3" fontId="134" fillId="45" borderId="3" xfId="4" applyNumberFormat="1" applyFont="1" applyFill="1" applyBorder="1" applyAlignment="1">
      <alignment horizontal="center"/>
    </xf>
    <xf numFmtId="2" fontId="71" fillId="0" borderId="1" xfId="3525" applyNumberFormat="1" applyFont="1" applyBorder="1" applyAlignment="1">
      <alignment horizontal="center" vertical="center"/>
    </xf>
    <xf numFmtId="0" fontId="72" fillId="0" borderId="1" xfId="3525" applyFont="1" applyBorder="1" applyAlignment="1">
      <alignment wrapText="1"/>
    </xf>
    <xf numFmtId="0" fontId="72" fillId="17" borderId="0" xfId="2" applyFont="1" applyFill="1" applyAlignment="1">
      <alignment horizontal="left"/>
    </xf>
    <xf numFmtId="3" fontId="70" fillId="12" borderId="4" xfId="3525" applyNumberFormat="1" applyFont="1" applyFill="1" applyBorder="1" applyAlignment="1">
      <alignment horizontal="center" vertical="center"/>
    </xf>
    <xf numFmtId="2" fontId="70" fillId="12" borderId="4" xfId="3525" applyNumberFormat="1" applyFont="1" applyFill="1" applyBorder="1" applyAlignment="1">
      <alignment horizontal="center" vertical="center"/>
    </xf>
    <xf numFmtId="0" fontId="71" fillId="0" borderId="3" xfId="3525" applyFont="1" applyBorder="1" applyAlignment="1">
      <alignment horizontal="center" vertical="center"/>
    </xf>
    <xf numFmtId="0" fontId="71" fillId="0" borderId="3" xfId="3525" applyFont="1" applyBorder="1"/>
    <xf numFmtId="2" fontId="73" fillId="43" borderId="3" xfId="3525" applyNumberFormat="1" applyFont="1" applyFill="1" applyBorder="1" applyAlignment="1">
      <alignment horizontal="center" vertical="center"/>
    </xf>
    <xf numFmtId="0" fontId="71" fillId="13" borderId="4" xfId="3525" applyFont="1" applyFill="1" applyBorder="1" applyAlignment="1">
      <alignment vertical="center"/>
    </xf>
    <xf numFmtId="0" fontId="72" fillId="13" borderId="4" xfId="3525" applyFont="1" applyFill="1" applyBorder="1" applyAlignment="1">
      <alignment vertical="center"/>
    </xf>
    <xf numFmtId="3" fontId="70" fillId="13" borderId="4" xfId="3525" applyNumberFormat="1" applyFont="1" applyFill="1" applyBorder="1" applyAlignment="1">
      <alignment horizontal="center" vertical="center"/>
    </xf>
    <xf numFmtId="4" fontId="70" fillId="13" borderId="4" xfId="3525" applyNumberFormat="1" applyFont="1" applyFill="1" applyBorder="1" applyAlignment="1">
      <alignment horizontal="center" vertical="center"/>
    </xf>
    <xf numFmtId="0" fontId="70" fillId="0" borderId="3" xfId="3525" applyFont="1" applyBorder="1" applyAlignment="1">
      <alignment horizontal="center" vertical="center" wrapText="1"/>
    </xf>
    <xf numFmtId="0" fontId="70" fillId="0" borderId="3" xfId="3525" quotePrefix="1" applyFont="1" applyBorder="1" applyAlignment="1">
      <alignment horizontal="center" vertical="center" wrapText="1"/>
    </xf>
    <xf numFmtId="0" fontId="100" fillId="50" borderId="0" xfId="2" applyFont="1" applyFill="1" applyAlignment="1">
      <alignment vertical="center"/>
    </xf>
    <xf numFmtId="0" fontId="80" fillId="61" borderId="1" xfId="0" applyFont="1" applyFill="1" applyBorder="1" applyAlignment="1">
      <alignment horizontal="center" vertical="center" wrapText="1"/>
    </xf>
    <xf numFmtId="0" fontId="11" fillId="44" borderId="0" xfId="3526" applyFont="1" applyFill="1" applyAlignment="1">
      <alignment horizontal="center" vertical="center"/>
    </xf>
    <xf numFmtId="0" fontId="5" fillId="0" borderId="0" xfId="3526" applyBorder="1"/>
    <xf numFmtId="0" fontId="22" fillId="17" borderId="1" xfId="4" applyFont="1" applyFill="1" applyBorder="1" applyAlignment="1">
      <alignment horizontal="center" vertical="center"/>
    </xf>
    <xf numFmtId="0" fontId="22" fillId="11" borderId="1" xfId="4" applyFont="1" applyFill="1" applyBorder="1" applyAlignment="1">
      <alignment horizontal="center" vertical="center"/>
    </xf>
    <xf numFmtId="0" fontId="22" fillId="6" borderId="1" xfId="4" applyFont="1" applyFill="1" applyBorder="1" applyAlignment="1">
      <alignment horizontal="center" vertical="center"/>
    </xf>
    <xf numFmtId="0" fontId="11" fillId="9" borderId="1" xfId="4" applyFont="1" applyFill="1" applyBorder="1" applyAlignment="1">
      <alignment horizontal="center" vertical="center" wrapText="1"/>
    </xf>
    <xf numFmtId="0" fontId="25" fillId="62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horizontal="center" vertical="center"/>
    </xf>
    <xf numFmtId="0" fontId="16" fillId="0" borderId="1" xfId="4" applyFont="1" applyFill="1" applyBorder="1" applyAlignment="1">
      <alignment vertical="center" wrapText="1"/>
    </xf>
    <xf numFmtId="0" fontId="16" fillId="0" borderId="1" xfId="5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vertical="center" wrapText="1"/>
    </xf>
    <xf numFmtId="0" fontId="16" fillId="0" borderId="1" xfId="5" quotePrefix="1" applyFont="1" applyFill="1" applyBorder="1" applyAlignment="1">
      <alignment horizontal="left" vertical="center" wrapText="1"/>
    </xf>
    <xf numFmtId="0" fontId="136" fillId="0" borderId="14" xfId="3527" quotePrefix="1" applyFont="1" applyBorder="1" applyAlignment="1">
      <alignment horizontal="left"/>
    </xf>
    <xf numFmtId="0" fontId="18" fillId="0" borderId="14" xfId="3527" quotePrefix="1" applyFont="1" applyBorder="1" applyAlignment="1">
      <alignment horizontal="left"/>
    </xf>
    <xf numFmtId="0" fontId="1" fillId="0" borderId="0" xfId="3528"/>
    <xf numFmtId="0" fontId="18" fillId="0" borderId="0" xfId="3527" quotePrefix="1" applyFont="1" applyAlignment="1">
      <alignment horizontal="left"/>
    </xf>
    <xf numFmtId="0" fontId="137" fillId="0" borderId="0" xfId="3527" quotePrefix="1" applyFont="1" applyAlignment="1">
      <alignment horizontal="left"/>
    </xf>
    <xf numFmtId="0" fontId="138" fillId="0" borderId="0" xfId="3527" quotePrefix="1" applyFont="1" applyAlignment="1">
      <alignment horizontal="left"/>
    </xf>
    <xf numFmtId="0" fontId="21" fillId="0" borderId="0" xfId="3527" applyFont="1"/>
    <xf numFmtId="0" fontId="17" fillId="0" borderId="0" xfId="3527"/>
    <xf numFmtId="0" fontId="11" fillId="6" borderId="55" xfId="4" applyFont="1" applyFill="1" applyBorder="1" applyAlignment="1">
      <alignment horizontal="center" vertical="center" wrapText="1"/>
    </xf>
    <xf numFmtId="0" fontId="11" fillId="6" borderId="56" xfId="4" applyFont="1" applyFill="1" applyBorder="1" applyAlignment="1">
      <alignment horizontal="center" vertical="center" wrapText="1"/>
    </xf>
    <xf numFmtId="0" fontId="17" fillId="0" borderId="0" xfId="3527" applyAlignment="1">
      <alignment wrapText="1"/>
    </xf>
    <xf numFmtId="3" fontId="139" fillId="45" borderId="1" xfId="4" applyNumberFormat="1" applyFont="1" applyFill="1" applyBorder="1" applyAlignment="1">
      <alignment horizontal="center" vertical="center"/>
    </xf>
    <xf numFmtId="0" fontId="39" fillId="0" borderId="4" xfId="3528" applyFont="1" applyBorder="1" applyAlignment="1">
      <alignment horizontal="center" vertical="center" shrinkToFit="1"/>
    </xf>
    <xf numFmtId="0" fontId="23" fillId="0" borderId="1" xfId="3529" applyNumberFormat="1" applyFont="1" applyBorder="1" applyAlignment="1">
      <alignment horizontal="center" shrinkToFit="1"/>
    </xf>
    <xf numFmtId="0" fontId="23" fillId="14" borderId="1" xfId="3529" applyNumberFormat="1" applyFont="1" applyFill="1" applyBorder="1" applyAlignment="1">
      <alignment horizontal="center" shrinkToFit="1"/>
    </xf>
    <xf numFmtId="0" fontId="23" fillId="12" borderId="1" xfId="3529" applyNumberFormat="1" applyFont="1" applyFill="1" applyBorder="1" applyAlignment="1">
      <alignment horizontal="center" shrinkToFit="1"/>
    </xf>
    <xf numFmtId="0" fontId="15" fillId="0" borderId="1" xfId="3527" applyFont="1" applyBorder="1" applyAlignment="1">
      <alignment horizontal="center"/>
    </xf>
    <xf numFmtId="0" fontId="15" fillId="0" borderId="1" xfId="3527" applyFont="1" applyBorder="1"/>
    <xf numFmtId="0" fontId="15" fillId="0" borderId="1" xfId="3527" quotePrefix="1" applyFont="1" applyBorder="1" applyAlignment="1">
      <alignment horizontal="left"/>
    </xf>
    <xf numFmtId="0" fontId="135" fillId="0" borderId="1" xfId="3527" applyFont="1" applyBorder="1"/>
    <xf numFmtId="0" fontId="15" fillId="62" borderId="1" xfId="3527" applyFont="1" applyFill="1" applyBorder="1" applyAlignment="1">
      <alignment horizontal="center"/>
    </xf>
    <xf numFmtId="0" fontId="15" fillId="62" borderId="1" xfId="3527" applyFont="1" applyFill="1" applyBorder="1"/>
    <xf numFmtId="0" fontId="16" fillId="17" borderId="1" xfId="4" applyFont="1" applyFill="1" applyBorder="1" applyAlignment="1">
      <alignment horizontal="center"/>
    </xf>
    <xf numFmtId="0" fontId="39" fillId="17" borderId="4" xfId="3528" applyFont="1" applyFill="1" applyBorder="1" applyAlignment="1">
      <alignment horizontal="center" vertical="center" shrinkToFit="1"/>
    </xf>
    <xf numFmtId="0" fontId="16" fillId="17" borderId="1" xfId="4" applyFont="1" applyFill="1" applyBorder="1" applyAlignment="1">
      <alignment horizontal="left"/>
    </xf>
    <xf numFmtId="0" fontId="15" fillId="17" borderId="1" xfId="3527" applyFont="1" applyFill="1" applyBorder="1" applyAlignment="1">
      <alignment horizontal="center"/>
    </xf>
    <xf numFmtId="0" fontId="15" fillId="17" borderId="1" xfId="3527" applyFont="1" applyFill="1" applyBorder="1"/>
    <xf numFmtId="0" fontId="23" fillId="17" borderId="1" xfId="3529" applyNumberFormat="1" applyFont="1" applyFill="1" applyBorder="1" applyAlignment="1">
      <alignment horizontal="center" shrinkToFit="1"/>
    </xf>
    <xf numFmtId="0" fontId="25" fillId="17" borderId="1" xfId="4" applyFont="1" applyFill="1" applyBorder="1" applyAlignment="1">
      <alignment horizontal="center"/>
    </xf>
    <xf numFmtId="0" fontId="24" fillId="8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horizontal="center"/>
    </xf>
    <xf numFmtId="0" fontId="39" fillId="0" borderId="4" xfId="3528" applyFont="1" applyFill="1" applyBorder="1" applyAlignment="1">
      <alignment horizontal="center" vertical="center" shrinkToFit="1"/>
    </xf>
    <xf numFmtId="0" fontId="16" fillId="0" borderId="1" xfId="4" applyFont="1" applyFill="1" applyBorder="1" applyAlignment="1">
      <alignment horizontal="left"/>
    </xf>
    <xf numFmtId="0" fontId="15" fillId="0" borderId="1" xfId="3527" applyFont="1" applyFill="1" applyBorder="1" applyAlignment="1">
      <alignment horizontal="center"/>
    </xf>
    <xf numFmtId="0" fontId="15" fillId="0" borderId="1" xfId="3527" applyFont="1" applyFill="1" applyBorder="1"/>
    <xf numFmtId="0" fontId="23" fillId="0" borderId="1" xfId="3529" applyNumberFormat="1" applyFont="1" applyFill="1" applyBorder="1" applyAlignment="1">
      <alignment horizontal="center" shrinkToFit="1"/>
    </xf>
    <xf numFmtId="0" fontId="24" fillId="0" borderId="1" xfId="4" applyFont="1" applyFill="1" applyBorder="1" applyAlignment="1">
      <alignment horizontal="center"/>
    </xf>
    <xf numFmtId="0" fontId="25" fillId="0" borderId="1" xfId="4" applyFont="1" applyFill="1" applyBorder="1" applyAlignment="1">
      <alignment horizontal="center"/>
    </xf>
    <xf numFmtId="0" fontId="131" fillId="5" borderId="0" xfId="0" applyFont="1" applyFill="1" applyAlignment="1"/>
    <xf numFmtId="0" fontId="131" fillId="5" borderId="160" xfId="0" applyFont="1" applyFill="1" applyBorder="1" applyAlignment="1"/>
    <xf numFmtId="0" fontId="130" fillId="59" borderId="157" xfId="0" applyFont="1" applyFill="1" applyBorder="1" applyAlignment="1">
      <alignment vertical="center"/>
    </xf>
    <xf numFmtId="0" fontId="131" fillId="5" borderId="161" xfId="0" applyFont="1" applyFill="1" applyBorder="1" applyAlignment="1"/>
    <xf numFmtId="0" fontId="131" fillId="5" borderId="162" xfId="0" applyFont="1" applyFill="1" applyBorder="1" applyAlignment="1"/>
    <xf numFmtId="0" fontId="130" fillId="59" borderId="157" xfId="0" applyFont="1" applyFill="1" applyBorder="1" applyAlignment="1">
      <alignment horizontal="center" vertical="top"/>
    </xf>
    <xf numFmtId="0" fontId="130" fillId="59" borderId="157" xfId="0" applyFont="1" applyFill="1" applyBorder="1" applyAlignment="1">
      <alignment horizontal="center" vertical="center"/>
    </xf>
    <xf numFmtId="0" fontId="27" fillId="0" borderId="0" xfId="4" applyFont="1"/>
    <xf numFmtId="0" fontId="27" fillId="0" borderId="0" xfId="4" applyFont="1" applyAlignment="1">
      <alignment horizontal="center"/>
    </xf>
    <xf numFmtId="0" fontId="27" fillId="0" borderId="163" xfId="4" applyFont="1" applyBorder="1" applyAlignment="1">
      <alignment horizontal="center"/>
    </xf>
    <xf numFmtId="0" fontId="12" fillId="17" borderId="0" xfId="4" applyFont="1" applyFill="1" applyAlignment="1">
      <alignment horizontal="center" vertical="center"/>
    </xf>
    <xf numFmtId="166" fontId="1" fillId="0" borderId="0" xfId="3524" applyFont="1" applyAlignment="1">
      <alignment horizontal="center" shrinkToFit="1"/>
    </xf>
    <xf numFmtId="166" fontId="12" fillId="0" borderId="0" xfId="4" applyNumberFormat="1" applyAlignment="1">
      <alignment shrinkToFit="1"/>
    </xf>
    <xf numFmtId="166" fontId="1" fillId="0" borderId="14" xfId="3524" applyFont="1" applyBorder="1" applyAlignment="1">
      <alignment horizontal="center" shrinkToFit="1"/>
    </xf>
    <xf numFmtId="0" fontId="126" fillId="0" borderId="0" xfId="3528" applyFont="1"/>
    <xf numFmtId="0" fontId="126" fillId="0" borderId="14" xfId="3528" applyFont="1" applyBorder="1"/>
    <xf numFmtId="166" fontId="101" fillId="0" borderId="0" xfId="3524" applyFont="1" applyAlignment="1">
      <alignment horizontal="center" shrinkToFit="1"/>
    </xf>
    <xf numFmtId="166" fontId="101" fillId="0" borderId="14" xfId="3524" applyFont="1" applyBorder="1" applyAlignment="1">
      <alignment horizontal="center" shrinkToFit="1"/>
    </xf>
    <xf numFmtId="166" fontId="140" fillId="0" borderId="0" xfId="4" applyNumberFormat="1" applyFont="1" applyAlignment="1">
      <alignment shrinkToFit="1"/>
    </xf>
    <xf numFmtId="0" fontId="70" fillId="0" borderId="1" xfId="3525" applyFont="1" applyBorder="1" applyAlignment="1">
      <alignment horizontal="center" vertical="center"/>
    </xf>
    <xf numFmtId="4" fontId="71" fillId="4" borderId="11" xfId="2" applyNumberFormat="1" applyFont="1" applyFill="1" applyBorder="1" applyAlignment="1">
      <alignment horizontal="center" vertical="top"/>
    </xf>
    <xf numFmtId="2" fontId="133" fillId="13" borderId="1" xfId="3525" applyNumberFormat="1" applyFont="1" applyFill="1" applyBorder="1" applyAlignment="1">
      <alignment horizontal="center" vertical="center"/>
    </xf>
    <xf numFmtId="172" fontId="75" fillId="0" borderId="0" xfId="3524" applyNumberFormat="1" applyFont="1"/>
    <xf numFmtId="0" fontId="70" fillId="0" borderId="1" xfId="3525" applyFont="1" applyBorder="1" applyAlignment="1">
      <alignment horizontal="center" vertical="center"/>
    </xf>
    <xf numFmtId="0" fontId="70" fillId="0" borderId="1" xfId="3525" quotePrefix="1" applyFont="1" applyBorder="1" applyAlignment="1">
      <alignment horizontal="center" vertical="center" wrapText="1"/>
    </xf>
    <xf numFmtId="0" fontId="70" fillId="0" borderId="1" xfId="3525" applyFont="1" applyBorder="1" applyAlignment="1">
      <alignment horizontal="center" vertical="center" wrapText="1"/>
    </xf>
    <xf numFmtId="0" fontId="11" fillId="0" borderId="0" xfId="0" applyFont="1"/>
    <xf numFmtId="1" fontId="72" fillId="12" borderId="4" xfId="3525" applyNumberFormat="1" applyFont="1" applyFill="1" applyBorder="1" applyAlignment="1">
      <alignment horizontal="center"/>
    </xf>
    <xf numFmtId="0" fontId="70" fillId="0" borderId="1" xfId="3525" applyFont="1" applyBorder="1" applyAlignment="1">
      <alignment horizontal="center" vertical="center"/>
    </xf>
    <xf numFmtId="0" fontId="70" fillId="0" borderId="1" xfId="3525" quotePrefix="1" applyFont="1" applyBorder="1" applyAlignment="1">
      <alignment horizontal="center" vertical="center"/>
    </xf>
    <xf numFmtId="0" fontId="70" fillId="0" borderId="1" xfId="3525" applyFont="1" applyBorder="1" applyAlignment="1">
      <alignment horizontal="center" vertical="center"/>
    </xf>
    <xf numFmtId="0" fontId="70" fillId="0" borderId="1" xfId="3525" quotePrefix="1" applyFont="1" applyBorder="1" applyAlignment="1">
      <alignment horizontal="center" vertical="center"/>
    </xf>
    <xf numFmtId="3" fontId="71" fillId="8" borderId="1" xfId="3525" quotePrefix="1" applyNumberFormat="1" applyFont="1" applyFill="1" applyBorder="1" applyAlignment="1">
      <alignment horizontal="center" vertical="center"/>
    </xf>
    <xf numFmtId="3" fontId="27" fillId="17" borderId="3" xfId="4" applyNumberFormat="1" applyFont="1" applyFill="1" applyBorder="1" applyAlignment="1">
      <alignment horizontal="center"/>
    </xf>
    <xf numFmtId="3" fontId="38" fillId="17" borderId="3" xfId="4" applyNumberFormat="1" applyFont="1" applyFill="1" applyBorder="1" applyAlignment="1">
      <alignment horizontal="center"/>
    </xf>
    <xf numFmtId="166" fontId="12" fillId="0" borderId="0" xfId="3524" applyFont="1" applyAlignment="1">
      <alignment horizontal="center"/>
    </xf>
    <xf numFmtId="166" fontId="12" fillId="0" borderId="0" xfId="4" applyNumberFormat="1"/>
    <xf numFmtId="166" fontId="141" fillId="0" borderId="0" xfId="3524" applyFont="1" applyAlignment="1">
      <alignment horizontal="center"/>
    </xf>
    <xf numFmtId="0" fontId="70" fillId="0" borderId="3" xfId="3525" applyFont="1" applyBorder="1" applyAlignment="1">
      <alignment horizontal="center" vertical="center" wrapText="1"/>
    </xf>
    <xf numFmtId="0" fontId="143" fillId="6" borderId="165" xfId="3530" applyFont="1" applyFill="1" applyBorder="1" applyAlignment="1">
      <alignment horizontal="left"/>
    </xf>
    <xf numFmtId="3" fontId="143" fillId="6" borderId="166" xfId="3530" applyNumberFormat="1" applyFont="1" applyFill="1" applyBorder="1" applyAlignment="1">
      <alignment horizontal="center"/>
    </xf>
    <xf numFmtId="0" fontId="142" fillId="0" borderId="164" xfId="3530" applyFont="1" applyBorder="1" applyAlignment="1">
      <alignment horizontal="center"/>
    </xf>
    <xf numFmtId="0" fontId="142" fillId="0" borderId="165" xfId="3530" applyFont="1" applyBorder="1" applyAlignment="1">
      <alignment horizontal="center"/>
    </xf>
    <xf numFmtId="0" fontId="142" fillId="0" borderId="165" xfId="3530" applyFont="1" applyBorder="1" applyAlignment="1">
      <alignment horizontal="left"/>
    </xf>
    <xf numFmtId="3" fontId="144" fillId="0" borderId="166" xfId="3530" applyNumberFormat="1" applyFont="1" applyBorder="1" applyAlignment="1">
      <alignment horizontal="center"/>
    </xf>
    <xf numFmtId="0" fontId="143" fillId="0" borderId="165" xfId="3530" applyFont="1" applyBorder="1" applyAlignment="1">
      <alignment horizontal="left"/>
    </xf>
    <xf numFmtId="3" fontId="143" fillId="0" borderId="166" xfId="3530" applyNumberFormat="1" applyFont="1" applyBorder="1" applyAlignment="1">
      <alignment horizontal="center" vertical="center"/>
    </xf>
    <xf numFmtId="3" fontId="143" fillId="0" borderId="167" xfId="3530" applyNumberFormat="1" applyFont="1" applyBorder="1" applyAlignment="1">
      <alignment horizontal="center"/>
    </xf>
    <xf numFmtId="3" fontId="144" fillId="0" borderId="167" xfId="3530" applyNumberFormat="1" applyFont="1" applyBorder="1" applyAlignment="1">
      <alignment horizontal="center"/>
    </xf>
    <xf numFmtId="0" fontId="145" fillId="0" borderId="0" xfId="0" applyFont="1" applyAlignment="1">
      <alignment horizontal="right" vertical="center" indent="15"/>
    </xf>
    <xf numFmtId="0" fontId="72" fillId="0" borderId="0" xfId="3525" applyFont="1" applyAlignment="1">
      <alignment horizontal="center"/>
    </xf>
    <xf numFmtId="3" fontId="72" fillId="12" borderId="45" xfId="3525" applyNumberFormat="1" applyFont="1" applyFill="1" applyBorder="1" applyAlignment="1">
      <alignment horizontal="center" vertical="center"/>
    </xf>
    <xf numFmtId="0" fontId="146" fillId="0" borderId="0" xfId="0" applyFont="1"/>
    <xf numFmtId="0" fontId="85" fillId="0" borderId="0" xfId="3525" quotePrefix="1" applyFont="1" applyAlignment="1">
      <alignment horizontal="left"/>
    </xf>
    <xf numFmtId="0" fontId="146" fillId="0" borderId="0" xfId="3525" applyFont="1"/>
    <xf numFmtId="0" fontId="148" fillId="61" borderId="1" xfId="0" applyFont="1" applyFill="1" applyBorder="1" applyAlignment="1">
      <alignment horizontal="center" vertical="center" wrapText="1"/>
    </xf>
    <xf numFmtId="0" fontId="148" fillId="0" borderId="1" xfId="0" applyFont="1" applyBorder="1" applyAlignment="1">
      <alignment horizontal="center" vertical="center"/>
    </xf>
    <xf numFmtId="3" fontId="148" fillId="8" borderId="1" xfId="0" applyNumberFormat="1" applyFont="1" applyFill="1" applyBorder="1" applyAlignment="1">
      <alignment horizontal="center" vertical="center"/>
    </xf>
    <xf numFmtId="3" fontId="147" fillId="0" borderId="1" xfId="0" applyNumberFormat="1" applyFont="1" applyBorder="1" applyAlignment="1">
      <alignment horizontal="center" vertical="center"/>
    </xf>
    <xf numFmtId="2" fontId="148" fillId="0" borderId="1" xfId="0" applyNumberFormat="1" applyFont="1" applyBorder="1" applyAlignment="1">
      <alignment horizontal="center" vertical="center"/>
    </xf>
    <xf numFmtId="3" fontId="146" fillId="0" borderId="1" xfId="3525" applyNumberFormat="1" applyFont="1" applyBorder="1" applyAlignment="1">
      <alignment horizontal="center" vertical="center"/>
    </xf>
    <xf numFmtId="0" fontId="148" fillId="48" borderId="1" xfId="0" applyFont="1" applyFill="1" applyBorder="1" applyAlignment="1">
      <alignment horizontal="center" vertical="center"/>
    </xf>
    <xf numFmtId="0" fontId="147" fillId="48" borderId="1" xfId="0" applyFont="1" applyFill="1" applyBorder="1" applyAlignment="1">
      <alignment horizontal="center" vertical="center"/>
    </xf>
    <xf numFmtId="3" fontId="147" fillId="48" borderId="1" xfId="0" applyNumberFormat="1" applyFont="1" applyFill="1" applyBorder="1" applyAlignment="1">
      <alignment horizontal="center" vertical="center"/>
    </xf>
    <xf numFmtId="2" fontId="147" fillId="48" borderId="1" xfId="0" applyNumberFormat="1" applyFont="1" applyFill="1" applyBorder="1" applyAlignment="1">
      <alignment horizontal="center" vertical="center"/>
    </xf>
    <xf numFmtId="0" fontId="146" fillId="0" borderId="1" xfId="0" applyFont="1" applyBorder="1"/>
    <xf numFmtId="0" fontId="147" fillId="0" borderId="1" xfId="0" applyFont="1" applyBorder="1" applyAlignment="1">
      <alignment horizontal="center" vertical="center"/>
    </xf>
    <xf numFmtId="0" fontId="149" fillId="0" borderId="0" xfId="0" applyFont="1"/>
    <xf numFmtId="4" fontId="85" fillId="60" borderId="1" xfId="0" applyNumberFormat="1" applyFont="1" applyFill="1" applyBorder="1" applyAlignment="1">
      <alignment horizontal="center"/>
    </xf>
    <xf numFmtId="0" fontId="146" fillId="60" borderId="1" xfId="0" applyFont="1" applyFill="1" applyBorder="1"/>
    <xf numFmtId="0" fontId="85" fillId="0" borderId="0" xfId="3525" applyFont="1"/>
    <xf numFmtId="0" fontId="150" fillId="0" borderId="1" xfId="3525" applyFont="1" applyBorder="1" applyAlignment="1">
      <alignment horizontal="center" vertical="center"/>
    </xf>
    <xf numFmtId="0" fontId="85" fillId="0" borderId="1" xfId="3525" applyFont="1" applyBorder="1" applyAlignment="1">
      <alignment horizontal="center" vertical="center"/>
    </xf>
    <xf numFmtId="0" fontId="146" fillId="13" borderId="1" xfId="3525" applyFont="1" applyFill="1" applyBorder="1" applyAlignment="1">
      <alignment vertical="center"/>
    </xf>
    <xf numFmtId="0" fontId="85" fillId="13" borderId="1" xfId="3525" applyFont="1" applyFill="1" applyBorder="1" applyAlignment="1">
      <alignment vertical="center"/>
    </xf>
    <xf numFmtId="3" fontId="150" fillId="13" borderId="1" xfId="3525" applyNumberFormat="1" applyFont="1" applyFill="1" applyBorder="1" applyAlignment="1">
      <alignment horizontal="center" vertical="center"/>
    </xf>
    <xf numFmtId="0" fontId="150" fillId="13" borderId="1" xfId="3525" applyFont="1" applyFill="1" applyBorder="1" applyAlignment="1">
      <alignment horizontal="center" vertical="center"/>
    </xf>
    <xf numFmtId="0" fontId="146" fillId="0" borderId="1" xfId="3525" applyFont="1" applyBorder="1" applyAlignment="1">
      <alignment horizontal="center" vertical="center"/>
    </xf>
    <xf numFmtId="0" fontId="146" fillId="0" borderId="1" xfId="3525" applyFont="1" applyBorder="1"/>
    <xf numFmtId="3" fontId="150" fillId="43" borderId="1" xfId="3525" applyNumberFormat="1" applyFont="1" applyFill="1" applyBorder="1" applyAlignment="1">
      <alignment horizontal="center" vertical="center"/>
    </xf>
    <xf numFmtId="2" fontId="146" fillId="0" borderId="1" xfId="3525" applyNumberFormat="1" applyFont="1" applyBorder="1" applyAlignment="1">
      <alignment horizontal="right"/>
    </xf>
    <xf numFmtId="0" fontId="85" fillId="12" borderId="4" xfId="3525" applyFont="1" applyFill="1" applyBorder="1" applyAlignment="1">
      <alignment horizontal="center"/>
    </xf>
    <xf numFmtId="3" fontId="85" fillId="12" borderId="4" xfId="3525" applyNumberFormat="1" applyFont="1" applyFill="1" applyBorder="1" applyAlignment="1">
      <alignment horizontal="center"/>
    </xf>
    <xf numFmtId="2" fontId="85" fillId="12" borderId="1" xfId="3525" applyNumberFormat="1" applyFont="1" applyFill="1" applyBorder="1" applyAlignment="1">
      <alignment horizontal="right"/>
    </xf>
    <xf numFmtId="2" fontId="85" fillId="12" borderId="4" xfId="3525" applyNumberFormat="1" applyFont="1" applyFill="1" applyBorder="1" applyAlignment="1">
      <alignment horizontal="center"/>
    </xf>
    <xf numFmtId="2" fontId="85" fillId="12" borderId="1" xfId="3525" applyNumberFormat="1" applyFont="1" applyFill="1" applyBorder="1" applyAlignment="1">
      <alignment horizontal="center"/>
    </xf>
    <xf numFmtId="2" fontId="85" fillId="0" borderId="0" xfId="3525" applyNumberFormat="1" applyFont="1" applyAlignment="1">
      <alignment horizontal="right"/>
    </xf>
    <xf numFmtId="3" fontId="71" fillId="0" borderId="0" xfId="2" applyNumberFormat="1" applyFont="1" applyAlignment="1">
      <alignment horizontal="center"/>
    </xf>
    <xf numFmtId="3" fontId="71" fillId="0" borderId="0" xfId="2" applyNumberFormat="1" applyFont="1" applyAlignment="1">
      <alignment horizontal="center" vertical="center"/>
    </xf>
    <xf numFmtId="0" fontId="70" fillId="0" borderId="1" xfId="3525" quotePrefix="1" applyFont="1" applyBorder="1" applyAlignment="1">
      <alignment horizontal="center" vertical="center" wrapText="1"/>
    </xf>
    <xf numFmtId="0" fontId="151" fillId="0" borderId="4" xfId="0" applyFont="1" applyBorder="1" applyAlignment="1">
      <alignment horizontal="center" vertical="center" wrapText="1"/>
    </xf>
    <xf numFmtId="0" fontId="79" fillId="0" borderId="4" xfId="0" applyFont="1" applyBorder="1" applyAlignment="1">
      <alignment horizontal="center" vertical="center" wrapText="1"/>
    </xf>
    <xf numFmtId="3" fontId="79" fillId="0" borderId="4" xfId="0" applyNumberFormat="1" applyFont="1" applyBorder="1" applyAlignment="1">
      <alignment horizontal="center" vertical="center" wrapText="1"/>
    </xf>
    <xf numFmtId="3" fontId="75" fillId="0" borderId="4" xfId="0" applyNumberFormat="1" applyFont="1" applyBorder="1" applyAlignment="1">
      <alignment horizontal="center" vertical="center" wrapText="1"/>
    </xf>
    <xf numFmtId="0" fontId="151" fillId="0" borderId="3" xfId="0" applyFont="1" applyBorder="1" applyAlignment="1">
      <alignment horizontal="center" vertical="center" wrapText="1"/>
    </xf>
    <xf numFmtId="0" fontId="79" fillId="0" borderId="3" xfId="0" applyFont="1" applyBorder="1" applyAlignment="1">
      <alignment horizontal="center" vertical="center" wrapText="1"/>
    </xf>
    <xf numFmtId="0" fontId="148" fillId="0" borderId="4" xfId="0" applyFont="1" applyBorder="1" applyAlignment="1">
      <alignment horizontal="center" vertical="center" wrapText="1"/>
    </xf>
    <xf numFmtId="3" fontId="79" fillId="0" borderId="3" xfId="0" applyNumberFormat="1" applyFont="1" applyBorder="1" applyAlignment="1">
      <alignment horizontal="center" vertical="center" wrapText="1"/>
    </xf>
    <xf numFmtId="3" fontId="75" fillId="0" borderId="3" xfId="0" applyNumberFormat="1" applyFont="1" applyBorder="1" applyAlignment="1">
      <alignment horizontal="center" vertical="center" wrapText="1"/>
    </xf>
    <xf numFmtId="0" fontId="151" fillId="2" borderId="3" xfId="0" applyFont="1" applyFill="1" applyBorder="1" applyAlignment="1">
      <alignment horizontal="center" vertical="center" wrapText="1"/>
    </xf>
    <xf numFmtId="0" fontId="79" fillId="2" borderId="3" xfId="0" applyFont="1" applyFill="1" applyBorder="1" applyAlignment="1">
      <alignment horizontal="center" vertical="center" wrapText="1"/>
    </xf>
    <xf numFmtId="0" fontId="70" fillId="0" borderId="1" xfId="3525" applyFont="1" applyBorder="1" applyAlignment="1">
      <alignment horizontal="center" vertical="center"/>
    </xf>
    <xf numFmtId="0" fontId="86" fillId="8" borderId="9" xfId="2" applyFont="1" applyFill="1" applyBorder="1" applyAlignment="1">
      <alignment horizontal="center" vertical="center" wrapText="1"/>
    </xf>
    <xf numFmtId="0" fontId="17" fillId="0" borderId="0" xfId="5" applyAlignment="1">
      <alignment horizontal="left" vertical="center"/>
    </xf>
    <xf numFmtId="0" fontId="79" fillId="0" borderId="15" xfId="0" applyFont="1" applyBorder="1" applyAlignment="1">
      <alignment horizontal="left" vertical="center" wrapText="1"/>
    </xf>
    <xf numFmtId="0" fontId="79" fillId="0" borderId="17" xfId="0" applyFont="1" applyBorder="1" applyAlignment="1">
      <alignment horizontal="left" vertical="center" wrapText="1"/>
    </xf>
    <xf numFmtId="0" fontId="74" fillId="0" borderId="0" xfId="0" applyFont="1" applyAlignment="1">
      <alignment horizontal="center"/>
    </xf>
    <xf numFmtId="0" fontId="74" fillId="0" borderId="15" xfId="0" applyFont="1" applyBorder="1" applyAlignment="1">
      <alignment horizontal="center" vertical="center" wrapText="1"/>
    </xf>
    <xf numFmtId="0" fontId="74" fillId="0" borderId="17" xfId="0" applyFont="1" applyBorder="1" applyAlignment="1">
      <alignment horizontal="center" vertical="center" wrapText="1"/>
    </xf>
    <xf numFmtId="0" fontId="74" fillId="0" borderId="50" xfId="0" applyFont="1" applyBorder="1" applyAlignment="1">
      <alignment horizontal="center" vertical="center" wrapText="1"/>
    </xf>
    <xf numFmtId="0" fontId="74" fillId="0" borderId="5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4" fillId="0" borderId="47" xfId="0" applyFont="1" applyBorder="1" applyAlignment="1">
      <alignment horizontal="center" vertical="center" wrapText="1"/>
    </xf>
    <xf numFmtId="0" fontId="74" fillId="0" borderId="47" xfId="0" applyFont="1" applyBorder="1" applyAlignment="1">
      <alignment horizontal="center" wrapText="1"/>
    </xf>
    <xf numFmtId="0" fontId="74" fillId="0" borderId="1" xfId="0" applyFont="1" applyBorder="1" applyAlignment="1">
      <alignment horizontal="center" wrapText="1"/>
    </xf>
    <xf numFmtId="0" fontId="74" fillId="0" borderId="48" xfId="0" applyFont="1" applyBorder="1" applyAlignment="1">
      <alignment horizontal="center" wrapText="1"/>
    </xf>
    <xf numFmtId="0" fontId="74" fillId="0" borderId="17" xfId="0" applyFont="1" applyBorder="1" applyAlignment="1">
      <alignment horizontal="center" vertical="center"/>
    </xf>
    <xf numFmtId="0" fontId="74" fillId="0" borderId="51" xfId="0" applyFont="1" applyBorder="1" applyAlignment="1">
      <alignment horizontal="center" vertical="center"/>
    </xf>
    <xf numFmtId="0" fontId="74" fillId="0" borderId="49" xfId="0" applyFont="1" applyBorder="1" applyAlignment="1">
      <alignment horizontal="center" vertical="center"/>
    </xf>
    <xf numFmtId="0" fontId="74" fillId="0" borderId="54" xfId="0" applyFont="1" applyBorder="1" applyAlignment="1">
      <alignment horizontal="center" vertical="center"/>
    </xf>
    <xf numFmtId="0" fontId="79" fillId="0" borderId="15" xfId="0" quotePrefix="1" applyFont="1" applyBorder="1" applyAlignment="1">
      <alignment horizontal="left" vertical="center" wrapText="1"/>
    </xf>
    <xf numFmtId="0" fontId="74" fillId="3" borderId="15" xfId="0" applyFont="1" applyFill="1" applyBorder="1" applyAlignment="1">
      <alignment horizontal="right" vertical="center"/>
    </xf>
    <xf numFmtId="0" fontId="74" fillId="3" borderId="17" xfId="0" applyFont="1" applyFill="1" applyBorder="1" applyAlignment="1">
      <alignment horizontal="right" vertical="center"/>
    </xf>
    <xf numFmtId="0" fontId="72" fillId="0" borderId="59" xfId="0" applyFont="1" applyBorder="1" applyAlignment="1">
      <alignment horizontal="center" vertical="center"/>
    </xf>
    <xf numFmtId="0" fontId="72" fillId="0" borderId="60" xfId="0" applyFont="1" applyBorder="1" applyAlignment="1">
      <alignment horizontal="center" vertical="center"/>
    </xf>
    <xf numFmtId="0" fontId="70" fillId="0" borderId="1" xfId="3525" applyFont="1" applyBorder="1" applyAlignment="1">
      <alignment horizontal="center" vertical="center"/>
    </xf>
    <xf numFmtId="0" fontId="70" fillId="0" borderId="1" xfId="3525" quotePrefix="1" applyFont="1" applyBorder="1" applyAlignment="1">
      <alignment horizontal="center" vertical="center" wrapText="1"/>
    </xf>
    <xf numFmtId="0" fontId="70" fillId="0" borderId="1" xfId="3525" applyFont="1" applyBorder="1" applyAlignment="1">
      <alignment horizontal="center" vertical="center" wrapText="1"/>
    </xf>
    <xf numFmtId="0" fontId="70" fillId="0" borderId="15" xfId="3525" quotePrefix="1" applyFont="1" applyBorder="1" applyAlignment="1">
      <alignment horizontal="center" vertical="center"/>
    </xf>
    <xf numFmtId="0" fontId="70" fillId="0" borderId="16" xfId="3525" quotePrefix="1" applyFont="1" applyBorder="1" applyAlignment="1">
      <alignment horizontal="center" vertical="center"/>
    </xf>
    <xf numFmtId="0" fontId="70" fillId="0" borderId="17" xfId="3525" quotePrefix="1" applyFont="1" applyBorder="1" applyAlignment="1">
      <alignment horizontal="center" vertical="center"/>
    </xf>
    <xf numFmtId="0" fontId="80" fillId="61" borderId="1" xfId="0" applyFont="1" applyFill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center" vertical="center" wrapText="1"/>
    </xf>
    <xf numFmtId="0" fontId="72" fillId="2" borderId="1" xfId="0" quotePrefix="1" applyFont="1" applyFill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 wrapText="1"/>
    </xf>
    <xf numFmtId="0" fontId="100" fillId="45" borderId="0" xfId="0" quotePrefix="1" applyFont="1" applyFill="1" applyAlignment="1">
      <alignment horizontal="center"/>
    </xf>
    <xf numFmtId="0" fontId="100" fillId="45" borderId="0" xfId="0" applyFont="1" applyFill="1" applyAlignment="1">
      <alignment horizontal="center"/>
    </xf>
    <xf numFmtId="0" fontId="71" fillId="2" borderId="1" xfId="0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1" fillId="2" borderId="1" xfId="0" applyFont="1" applyFill="1" applyBorder="1" applyAlignment="1">
      <alignment horizontal="center" vertical="center" wrapText="1"/>
    </xf>
    <xf numFmtId="0" fontId="71" fillId="2" borderId="3" xfId="0" applyFont="1" applyFill="1" applyBorder="1" applyAlignment="1">
      <alignment horizontal="center" vertical="center" wrapText="1"/>
    </xf>
    <xf numFmtId="0" fontId="70" fillId="0" borderId="1" xfId="3525" quotePrefix="1" applyFont="1" applyBorder="1" applyAlignment="1">
      <alignment horizontal="center" vertical="center"/>
    </xf>
    <xf numFmtId="0" fontId="70" fillId="0" borderId="3" xfId="3525" applyFont="1" applyBorder="1" applyAlignment="1">
      <alignment horizontal="center" vertical="center" wrapText="1"/>
    </xf>
    <xf numFmtId="0" fontId="70" fillId="0" borderId="3" xfId="3525" applyFont="1" applyBorder="1" applyAlignment="1">
      <alignment horizontal="center" vertical="center"/>
    </xf>
    <xf numFmtId="0" fontId="70" fillId="0" borderId="2" xfId="3525" applyFont="1" applyBorder="1" applyAlignment="1">
      <alignment horizontal="center" vertical="center"/>
    </xf>
    <xf numFmtId="0" fontId="70" fillId="0" borderId="46" xfId="3525" applyFont="1" applyBorder="1" applyAlignment="1">
      <alignment horizontal="center" vertical="center"/>
    </xf>
    <xf numFmtId="0" fontId="70" fillId="0" borderId="4" xfId="3525" applyFont="1" applyBorder="1" applyAlignment="1">
      <alignment horizontal="center" vertical="center"/>
    </xf>
    <xf numFmtId="0" fontId="70" fillId="0" borderId="2" xfId="3525" quotePrefix="1" applyFont="1" applyBorder="1" applyAlignment="1">
      <alignment horizontal="center" vertical="center" wrapText="1"/>
    </xf>
    <xf numFmtId="0" fontId="70" fillId="0" borderId="46" xfId="3525" quotePrefix="1" applyFont="1" applyBorder="1" applyAlignment="1">
      <alignment horizontal="center" vertical="center" wrapText="1"/>
    </xf>
    <xf numFmtId="0" fontId="70" fillId="0" borderId="4" xfId="3525" quotePrefix="1" applyFont="1" applyBorder="1" applyAlignment="1">
      <alignment horizontal="center" vertical="center" wrapText="1"/>
    </xf>
    <xf numFmtId="0" fontId="70" fillId="0" borderId="15" xfId="3525" applyFont="1" applyBorder="1" applyAlignment="1">
      <alignment horizontal="center" vertical="center"/>
    </xf>
    <xf numFmtId="0" fontId="70" fillId="0" borderId="17" xfId="3525" applyFont="1" applyBorder="1" applyAlignment="1">
      <alignment horizontal="center" vertical="center"/>
    </xf>
    <xf numFmtId="0" fontId="86" fillId="8" borderId="5" xfId="2" applyFont="1" applyFill="1" applyBorder="1" applyAlignment="1">
      <alignment horizontal="center" vertical="center" wrapText="1"/>
    </xf>
    <xf numFmtId="0" fontId="86" fillId="8" borderId="9" xfId="2" applyFont="1" applyFill="1" applyBorder="1" applyAlignment="1">
      <alignment horizontal="center" vertical="center" wrapText="1"/>
    </xf>
    <xf numFmtId="0" fontId="86" fillId="8" borderId="6" xfId="2" quotePrefix="1" applyFont="1" applyFill="1" applyBorder="1" applyAlignment="1">
      <alignment horizontal="center" vertical="center" wrapText="1"/>
    </xf>
    <xf numFmtId="0" fontId="86" fillId="8" borderId="6" xfId="2" applyFont="1" applyFill="1" applyBorder="1" applyAlignment="1">
      <alignment horizontal="center" vertical="center" wrapText="1"/>
    </xf>
    <xf numFmtId="0" fontId="86" fillId="8" borderId="7" xfId="2" applyFont="1" applyFill="1" applyBorder="1" applyAlignment="1">
      <alignment horizontal="center" vertical="center" wrapText="1"/>
    </xf>
    <xf numFmtId="0" fontId="86" fillId="8" borderId="8" xfId="2" applyFont="1" applyFill="1" applyBorder="1" applyAlignment="1">
      <alignment horizontal="center" vertical="center"/>
    </xf>
    <xf numFmtId="0" fontId="83" fillId="45" borderId="0" xfId="0" quotePrefix="1" applyFont="1" applyFill="1" applyAlignment="1">
      <alignment horizontal="center"/>
    </xf>
    <xf numFmtId="0" fontId="83" fillId="45" borderId="0" xfId="0" applyFont="1" applyFill="1" applyAlignment="1">
      <alignment horizontal="center"/>
    </xf>
    <xf numFmtId="0" fontId="75" fillId="2" borderId="1" xfId="0" applyFont="1" applyFill="1" applyBorder="1" applyAlignment="1">
      <alignment horizontal="center" vertical="center"/>
    </xf>
    <xf numFmtId="0" fontId="75" fillId="2" borderId="3" xfId="0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center" vertical="center" wrapText="1"/>
    </xf>
    <xf numFmtId="0" fontId="74" fillId="2" borderId="1" xfId="0" quotePrefix="1" applyFont="1" applyFill="1" applyBorder="1" applyAlignment="1">
      <alignment horizontal="center" vertical="center" wrapText="1"/>
    </xf>
    <xf numFmtId="0" fontId="147" fillId="61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150" fillId="0" borderId="1" xfId="3525" applyFont="1" applyBorder="1" applyAlignment="1">
      <alignment horizontal="center" vertical="center"/>
    </xf>
    <xf numFmtId="0" fontId="150" fillId="0" borderId="1" xfId="3525" quotePrefix="1" applyFont="1" applyBorder="1" applyAlignment="1">
      <alignment horizontal="center" vertical="center" wrapText="1"/>
    </xf>
    <xf numFmtId="0" fontId="150" fillId="0" borderId="1" xfId="3525" applyFont="1" applyBorder="1" applyAlignment="1">
      <alignment horizontal="center" vertical="center" wrapText="1"/>
    </xf>
    <xf numFmtId="0" fontId="150" fillId="0" borderId="15" xfId="3525" quotePrefix="1" applyFont="1" applyBorder="1" applyAlignment="1">
      <alignment horizontal="center" vertical="center"/>
    </xf>
    <xf numFmtId="0" fontId="150" fillId="0" borderId="16" xfId="3525" quotePrefix="1" applyFont="1" applyBorder="1" applyAlignment="1">
      <alignment horizontal="center" vertical="center"/>
    </xf>
    <xf numFmtId="0" fontId="150" fillId="0" borderId="17" xfId="3525" quotePrefix="1" applyFont="1" applyBorder="1" applyAlignment="1">
      <alignment horizontal="center" vertical="center"/>
    </xf>
    <xf numFmtId="0" fontId="133" fillId="0" borderId="1" xfId="3525" applyFont="1" applyBorder="1" applyAlignment="1">
      <alignment horizontal="center" vertical="center"/>
    </xf>
    <xf numFmtId="0" fontId="133" fillId="0" borderId="1" xfId="3525" quotePrefix="1" applyFont="1" applyBorder="1" applyAlignment="1">
      <alignment horizontal="center" vertical="center" wrapText="1"/>
    </xf>
    <xf numFmtId="0" fontId="133" fillId="0" borderId="1" xfId="3525" applyFont="1" applyBorder="1" applyAlignment="1">
      <alignment horizontal="center" vertical="center" wrapText="1"/>
    </xf>
    <xf numFmtId="0" fontId="133" fillId="0" borderId="15" xfId="3525" quotePrefix="1" applyFont="1" applyBorder="1" applyAlignment="1">
      <alignment horizontal="center" vertical="center"/>
    </xf>
    <xf numFmtId="0" fontId="133" fillId="0" borderId="16" xfId="3525" quotePrefix="1" applyFont="1" applyBorder="1" applyAlignment="1">
      <alignment horizontal="center" vertical="center"/>
    </xf>
    <xf numFmtId="0" fontId="133" fillId="0" borderId="17" xfId="3525" quotePrefix="1" applyFont="1" applyBorder="1" applyAlignment="1">
      <alignment horizontal="center" vertical="center"/>
    </xf>
    <xf numFmtId="0" fontId="86" fillId="8" borderId="7" xfId="2" quotePrefix="1" applyFont="1" applyFill="1" applyBorder="1" applyAlignment="1">
      <alignment horizontal="center" vertical="center" wrapText="1"/>
    </xf>
    <xf numFmtId="0" fontId="86" fillId="8" borderId="8" xfId="2" quotePrefix="1" applyFont="1" applyFill="1" applyBorder="1" applyAlignment="1">
      <alignment horizontal="center" vertical="center" wrapText="1"/>
    </xf>
    <xf numFmtId="0" fontId="86" fillId="8" borderId="8" xfId="2" applyFont="1" applyFill="1" applyBorder="1" applyAlignment="1">
      <alignment horizontal="center" vertical="center" wrapText="1"/>
    </xf>
    <xf numFmtId="0" fontId="33" fillId="41" borderId="122" xfId="8" applyFont="1" applyFill="1" applyBorder="1" applyAlignment="1">
      <alignment horizontal="center" vertical="center" wrapText="1"/>
    </xf>
    <xf numFmtId="0" fontId="33" fillId="41" borderId="124" xfId="8" applyFont="1" applyFill="1" applyBorder="1" applyAlignment="1">
      <alignment horizontal="center" vertical="center" wrapText="1"/>
    </xf>
    <xf numFmtId="0" fontId="94" fillId="57" borderId="24" xfId="8" quotePrefix="1" applyFont="1" applyFill="1" applyBorder="1" applyAlignment="1">
      <alignment horizontal="center" vertical="center" wrapText="1"/>
    </xf>
    <xf numFmtId="0" fontId="94" fillId="57" borderId="25" xfId="8" applyFont="1" applyFill="1" applyBorder="1" applyAlignment="1">
      <alignment horizontal="center" vertical="center" wrapText="1"/>
    </xf>
    <xf numFmtId="0" fontId="94" fillId="57" borderId="26" xfId="8" applyFont="1" applyFill="1" applyBorder="1" applyAlignment="1">
      <alignment horizontal="center" vertical="center" wrapText="1"/>
    </xf>
    <xf numFmtId="0" fontId="94" fillId="57" borderId="24" xfId="8" applyFont="1" applyFill="1" applyBorder="1" applyAlignment="1">
      <alignment horizontal="center" vertical="center"/>
    </xf>
    <xf numFmtId="0" fontId="94" fillId="57" borderId="25" xfId="8" applyFont="1" applyFill="1" applyBorder="1" applyAlignment="1">
      <alignment horizontal="center" vertical="center"/>
    </xf>
    <xf numFmtId="0" fontId="94" fillId="57" borderId="26" xfId="8" applyFont="1" applyFill="1" applyBorder="1" applyAlignment="1">
      <alignment horizontal="center" vertical="center"/>
    </xf>
    <xf numFmtId="0" fontId="94" fillId="57" borderId="24" xfId="8" quotePrefix="1" applyFont="1" applyFill="1" applyBorder="1" applyAlignment="1">
      <alignment horizontal="center" vertical="center"/>
    </xf>
    <xf numFmtId="0" fontId="94" fillId="57" borderId="141" xfId="8" applyFont="1" applyFill="1" applyBorder="1" applyAlignment="1">
      <alignment horizontal="center" vertical="center"/>
    </xf>
    <xf numFmtId="0" fontId="94" fillId="57" borderId="143" xfId="8" applyFont="1" applyFill="1" applyBorder="1" applyAlignment="1">
      <alignment horizontal="center" vertical="center"/>
    </xf>
    <xf numFmtId="0" fontId="25" fillId="54" borderId="89" xfId="8" applyFont="1" applyFill="1" applyBorder="1" applyAlignment="1">
      <alignment horizontal="center" vertical="center"/>
    </xf>
    <xf numFmtId="0" fontId="25" fillId="54" borderId="91" xfId="8" applyFont="1" applyFill="1" applyBorder="1" applyAlignment="1">
      <alignment horizontal="center" vertical="center"/>
    </xf>
    <xf numFmtId="0" fontId="33" fillId="16" borderId="24" xfId="8" quotePrefix="1" applyFont="1" applyFill="1" applyBorder="1" applyAlignment="1">
      <alignment horizontal="center" vertical="center" wrapText="1"/>
    </xf>
    <xf numFmtId="0" fontId="33" fillId="16" borderId="25" xfId="8" applyFont="1" applyFill="1" applyBorder="1" applyAlignment="1">
      <alignment horizontal="center" vertical="center" wrapText="1"/>
    </xf>
    <xf numFmtId="0" fontId="33" fillId="16" borderId="26" xfId="8" applyFont="1" applyFill="1" applyBorder="1" applyAlignment="1">
      <alignment horizontal="center" vertical="center" wrapText="1"/>
    </xf>
    <xf numFmtId="0" fontId="33" fillId="16" borderId="24" xfId="8" applyFont="1" applyFill="1" applyBorder="1" applyAlignment="1">
      <alignment horizontal="center" vertical="center" wrapText="1"/>
    </xf>
    <xf numFmtId="0" fontId="33" fillId="16" borderId="107" xfId="8" applyFont="1" applyFill="1" applyBorder="1" applyAlignment="1">
      <alignment horizontal="center" vertical="center" wrapText="1"/>
    </xf>
    <xf numFmtId="0" fontId="33" fillId="16" borderId="109" xfId="8" applyFont="1" applyFill="1" applyBorder="1" applyAlignment="1">
      <alignment horizontal="center" vertical="center" wrapText="1"/>
    </xf>
    <xf numFmtId="0" fontId="33" fillId="41" borderId="119" xfId="8" applyFont="1" applyFill="1" applyBorder="1" applyAlignment="1">
      <alignment horizontal="center" vertical="center"/>
    </xf>
    <xf numFmtId="0" fontId="33" fillId="41" borderId="121" xfId="8" applyFont="1" applyFill="1" applyBorder="1" applyAlignment="1">
      <alignment horizontal="center" vertical="center"/>
    </xf>
    <xf numFmtId="0" fontId="33" fillId="41" borderId="123" xfId="8" applyFont="1" applyFill="1" applyBorder="1" applyAlignment="1">
      <alignment horizontal="center" vertical="center"/>
    </xf>
    <xf numFmtId="0" fontId="33" fillId="41" borderId="20" xfId="8" applyFont="1" applyFill="1" applyBorder="1" applyAlignment="1">
      <alignment horizontal="center" vertical="center"/>
    </xf>
    <xf numFmtId="0" fontId="33" fillId="41" borderId="23" xfId="8" applyFont="1" applyFill="1" applyBorder="1" applyAlignment="1">
      <alignment horizontal="center" vertical="center"/>
    </xf>
    <xf numFmtId="0" fontId="33" fillId="41" borderId="28" xfId="8" applyFont="1" applyFill="1" applyBorder="1" applyAlignment="1">
      <alignment horizontal="center" vertical="center"/>
    </xf>
    <xf numFmtId="0" fontId="34" fillId="41" borderId="21" xfId="8" quotePrefix="1" applyFont="1" applyFill="1" applyBorder="1" applyAlignment="1">
      <alignment horizontal="center" vertical="center"/>
    </xf>
    <xf numFmtId="0" fontId="34" fillId="41" borderId="22" xfId="8" applyFont="1" applyFill="1" applyBorder="1" applyAlignment="1">
      <alignment horizontal="center" vertical="center"/>
    </xf>
    <xf numFmtId="0" fontId="34" fillId="41" borderId="120" xfId="8" applyFont="1" applyFill="1" applyBorder="1" applyAlignment="1">
      <alignment horizontal="center" vertical="center"/>
    </xf>
    <xf numFmtId="0" fontId="94" fillId="57" borderId="135" xfId="8" applyFont="1" applyFill="1" applyBorder="1" applyAlignment="1">
      <alignment horizontal="center" vertical="center"/>
    </xf>
    <xf numFmtId="0" fontId="94" fillId="57" borderId="140" xfId="8" applyFont="1" applyFill="1" applyBorder="1" applyAlignment="1">
      <alignment horizontal="center" vertical="center"/>
    </xf>
    <xf numFmtId="0" fontId="94" fillId="57" borderId="142" xfId="8" applyFont="1" applyFill="1" applyBorder="1" applyAlignment="1">
      <alignment horizontal="center" vertical="center"/>
    </xf>
    <xf numFmtId="0" fontId="94" fillId="57" borderId="136" xfId="8" applyFont="1" applyFill="1" applyBorder="1" applyAlignment="1">
      <alignment horizontal="center" vertical="center"/>
    </xf>
    <xf numFmtId="0" fontId="94" fillId="57" borderId="23" xfId="8" applyFont="1" applyFill="1" applyBorder="1" applyAlignment="1">
      <alignment horizontal="center" vertical="center"/>
    </xf>
    <xf numFmtId="0" fontId="94" fillId="57" borderId="28" xfId="8" applyFont="1" applyFill="1" applyBorder="1" applyAlignment="1">
      <alignment horizontal="center" vertical="center"/>
    </xf>
    <xf numFmtId="0" fontId="72" fillId="57" borderId="137" xfId="8" quotePrefix="1" applyFont="1" applyFill="1" applyBorder="1" applyAlignment="1">
      <alignment horizontal="center" vertical="center"/>
    </xf>
    <xf numFmtId="0" fontId="72" fillId="57" borderId="138" xfId="8" applyFont="1" applyFill="1" applyBorder="1" applyAlignment="1">
      <alignment horizontal="center" vertical="center"/>
    </xf>
    <xf numFmtId="0" fontId="72" fillId="57" borderId="139" xfId="8" applyFont="1" applyFill="1" applyBorder="1" applyAlignment="1">
      <alignment horizontal="center" vertical="center"/>
    </xf>
    <xf numFmtId="0" fontId="33" fillId="41" borderId="24" xfId="8" quotePrefix="1" applyFont="1" applyFill="1" applyBorder="1" applyAlignment="1">
      <alignment horizontal="center" vertical="center" wrapText="1"/>
    </xf>
    <xf numFmtId="0" fontId="33" fillId="41" borderId="25" xfId="8" applyFont="1" applyFill="1" applyBorder="1" applyAlignment="1">
      <alignment horizontal="center" vertical="center" wrapText="1"/>
    </xf>
    <xf numFmtId="0" fontId="33" fillId="41" borderId="26" xfId="8" applyFont="1" applyFill="1" applyBorder="1" applyAlignment="1">
      <alignment horizontal="center" vertical="center" wrapText="1"/>
    </xf>
    <xf numFmtId="0" fontId="25" fillId="54" borderId="83" xfId="8" applyFont="1" applyFill="1" applyBorder="1" applyAlignment="1">
      <alignment horizontal="center" vertical="center"/>
    </xf>
    <xf numFmtId="0" fontId="25" fillId="54" borderId="88" xfId="8" applyFont="1" applyFill="1" applyBorder="1" applyAlignment="1">
      <alignment horizontal="center" vertical="center"/>
    </xf>
    <xf numFmtId="0" fontId="25" fillId="54" borderId="90" xfId="8" applyFont="1" applyFill="1" applyBorder="1" applyAlignment="1">
      <alignment horizontal="center" vertical="center"/>
    </xf>
    <xf numFmtId="0" fontId="25" fillId="54" borderId="84" xfId="8" applyFont="1" applyFill="1" applyBorder="1" applyAlignment="1">
      <alignment horizontal="center" vertical="center"/>
    </xf>
    <xf numFmtId="0" fontId="25" fillId="54" borderId="23" xfId="8" applyFont="1" applyFill="1" applyBorder="1" applyAlignment="1">
      <alignment horizontal="center" vertical="center"/>
    </xf>
    <xf numFmtId="0" fontId="25" fillId="54" borderId="28" xfId="8" applyFont="1" applyFill="1" applyBorder="1" applyAlignment="1">
      <alignment horizontal="center" vertical="center"/>
    </xf>
    <xf numFmtId="0" fontId="123" fillId="54" borderId="85" xfId="8" quotePrefix="1" applyFont="1" applyFill="1" applyBorder="1" applyAlignment="1">
      <alignment horizontal="center" vertical="center"/>
    </xf>
    <xf numFmtId="0" fontId="123" fillId="54" borderId="86" xfId="8" applyFont="1" applyFill="1" applyBorder="1" applyAlignment="1">
      <alignment horizontal="center" vertical="center"/>
    </xf>
    <xf numFmtId="0" fontId="123" fillId="54" borderId="87" xfId="8" applyFont="1" applyFill="1" applyBorder="1" applyAlignment="1">
      <alignment horizontal="center" vertical="center"/>
    </xf>
    <xf numFmtId="0" fontId="33" fillId="15" borderId="101" xfId="8" applyFont="1" applyFill="1" applyBorder="1" applyAlignment="1">
      <alignment horizontal="center" vertical="center"/>
    </xf>
    <xf numFmtId="0" fontId="33" fillId="15" borderId="106" xfId="8" applyFont="1" applyFill="1" applyBorder="1" applyAlignment="1">
      <alignment horizontal="center" vertical="center"/>
    </xf>
    <xf numFmtId="0" fontId="33" fillId="15" borderId="108" xfId="8" applyFont="1" applyFill="1" applyBorder="1" applyAlignment="1">
      <alignment horizontal="center" vertical="center"/>
    </xf>
    <xf numFmtId="0" fontId="33" fillId="15" borderId="102" xfId="8" applyFont="1" applyFill="1" applyBorder="1" applyAlignment="1">
      <alignment horizontal="center" vertical="center"/>
    </xf>
    <xf numFmtId="0" fontId="33" fillId="15" borderId="23" xfId="8" applyFont="1" applyFill="1" applyBorder="1" applyAlignment="1">
      <alignment horizontal="center" vertical="center"/>
    </xf>
    <xf numFmtId="0" fontId="33" fillId="15" borderId="28" xfId="8" applyFont="1" applyFill="1" applyBorder="1" applyAlignment="1">
      <alignment horizontal="center" vertical="center"/>
    </xf>
    <xf numFmtId="0" fontId="34" fillId="16" borderId="103" xfId="8" quotePrefix="1" applyFont="1" applyFill="1" applyBorder="1" applyAlignment="1">
      <alignment horizontal="center" vertical="center"/>
    </xf>
    <xf numFmtId="0" fontId="34" fillId="16" borderId="104" xfId="8" applyFont="1" applyFill="1" applyBorder="1" applyAlignment="1">
      <alignment horizontal="center" vertical="center"/>
    </xf>
    <xf numFmtId="0" fontId="34" fillId="16" borderId="105" xfId="8" applyFont="1" applyFill="1" applyBorder="1" applyAlignment="1">
      <alignment horizontal="center" vertical="center"/>
    </xf>
    <xf numFmtId="0" fontId="25" fillId="54" borderId="24" xfId="8" quotePrefix="1" applyFont="1" applyFill="1" applyBorder="1" applyAlignment="1">
      <alignment horizontal="center" vertical="center"/>
    </xf>
    <xf numFmtId="0" fontId="25" fillId="54" borderId="25" xfId="8" applyFont="1" applyFill="1" applyBorder="1" applyAlignment="1">
      <alignment horizontal="center" vertical="center"/>
    </xf>
    <xf numFmtId="0" fontId="25" fillId="54" borderId="26" xfId="8" applyFont="1" applyFill="1" applyBorder="1" applyAlignment="1">
      <alignment horizontal="center" vertical="center"/>
    </xf>
    <xf numFmtId="0" fontId="25" fillId="54" borderId="24" xfId="8" applyFont="1" applyFill="1" applyBorder="1" applyAlignment="1">
      <alignment horizontal="center" vertical="center"/>
    </xf>
    <xf numFmtId="0" fontId="25" fillId="42" borderId="89" xfId="8" applyFont="1" applyFill="1" applyBorder="1" applyAlignment="1">
      <alignment horizontal="center" vertical="center"/>
    </xf>
    <xf numFmtId="0" fontId="25" fillId="42" borderId="91" xfId="8" applyFont="1" applyFill="1" applyBorder="1" applyAlignment="1">
      <alignment horizontal="center" vertical="center"/>
    </xf>
    <xf numFmtId="0" fontId="25" fillId="42" borderId="83" xfId="8" applyFont="1" applyFill="1" applyBorder="1" applyAlignment="1">
      <alignment horizontal="center" vertical="center"/>
    </xf>
    <xf numFmtId="0" fontId="25" fillId="42" borderId="88" xfId="8" applyFont="1" applyFill="1" applyBorder="1" applyAlignment="1">
      <alignment horizontal="center" vertical="center"/>
    </xf>
    <xf numFmtId="0" fontId="25" fillId="42" borderId="90" xfId="8" applyFont="1" applyFill="1" applyBorder="1" applyAlignment="1">
      <alignment horizontal="center" vertical="center"/>
    </xf>
    <xf numFmtId="0" fontId="25" fillId="42" borderId="84" xfId="8" applyFont="1" applyFill="1" applyBorder="1" applyAlignment="1">
      <alignment horizontal="center" vertical="center"/>
    </xf>
    <xf numFmtId="0" fontId="25" fillId="42" borderId="23" xfId="8" applyFont="1" applyFill="1" applyBorder="1" applyAlignment="1">
      <alignment horizontal="center" vertical="center"/>
    </xf>
    <xf numFmtId="0" fontId="25" fillId="42" borderId="28" xfId="8" applyFont="1" applyFill="1" applyBorder="1" applyAlignment="1">
      <alignment horizontal="center" vertical="center"/>
    </xf>
    <xf numFmtId="0" fontId="123" fillId="42" borderId="85" xfId="8" quotePrefix="1" applyFont="1" applyFill="1" applyBorder="1" applyAlignment="1">
      <alignment horizontal="center" vertical="center"/>
    </xf>
    <xf numFmtId="0" fontId="123" fillId="42" borderId="86" xfId="8" applyFont="1" applyFill="1" applyBorder="1" applyAlignment="1">
      <alignment horizontal="center" vertical="center"/>
    </xf>
    <xf numFmtId="0" fontId="123" fillId="42" borderId="87" xfId="8" applyFont="1" applyFill="1" applyBorder="1" applyAlignment="1">
      <alignment horizontal="center" vertical="center"/>
    </xf>
    <xf numFmtId="0" fontId="25" fillId="42" borderId="24" xfId="8" quotePrefix="1" applyFont="1" applyFill="1" applyBorder="1" applyAlignment="1">
      <alignment horizontal="center" vertical="center"/>
    </xf>
    <xf numFmtId="0" fontId="25" fillId="42" borderId="25" xfId="8" applyFont="1" applyFill="1" applyBorder="1" applyAlignment="1">
      <alignment horizontal="center" vertical="center"/>
    </xf>
    <xf numFmtId="0" fontId="25" fillId="42" borderId="26" xfId="8" applyFont="1" applyFill="1" applyBorder="1" applyAlignment="1">
      <alignment horizontal="center" vertical="center"/>
    </xf>
    <xf numFmtId="0" fontId="25" fillId="42" borderId="24" xfId="8" applyFont="1" applyFill="1" applyBorder="1" applyAlignment="1">
      <alignment horizontal="center" vertical="center"/>
    </xf>
    <xf numFmtId="0" fontId="25" fillId="7" borderId="89" xfId="8" applyFont="1" applyFill="1" applyBorder="1" applyAlignment="1">
      <alignment horizontal="center" vertical="center"/>
    </xf>
    <xf numFmtId="0" fontId="25" fillId="7" borderId="91" xfId="8" applyFont="1" applyFill="1" applyBorder="1" applyAlignment="1">
      <alignment horizontal="center" vertical="center"/>
    </xf>
    <xf numFmtId="0" fontId="25" fillId="7" borderId="83" xfId="8" applyFont="1" applyFill="1" applyBorder="1" applyAlignment="1">
      <alignment horizontal="center" vertical="center"/>
    </xf>
    <xf numFmtId="0" fontId="25" fillId="7" borderId="88" xfId="8" applyFont="1" applyFill="1" applyBorder="1" applyAlignment="1">
      <alignment horizontal="center" vertical="center"/>
    </xf>
    <xf numFmtId="0" fontId="25" fillId="7" borderId="90" xfId="8" applyFont="1" applyFill="1" applyBorder="1" applyAlignment="1">
      <alignment horizontal="center" vertical="center"/>
    </xf>
    <xf numFmtId="0" fontId="25" fillId="7" borderId="84" xfId="8" applyFont="1" applyFill="1" applyBorder="1" applyAlignment="1">
      <alignment horizontal="center" vertical="center"/>
    </xf>
    <xf numFmtId="0" fontId="25" fillId="7" borderId="23" xfId="8" applyFont="1" applyFill="1" applyBorder="1" applyAlignment="1">
      <alignment horizontal="center" vertical="center"/>
    </xf>
    <xf numFmtId="0" fontId="25" fillId="7" borderId="28" xfId="8" applyFont="1" applyFill="1" applyBorder="1" applyAlignment="1">
      <alignment horizontal="center" vertical="center"/>
    </xf>
    <xf numFmtId="0" fontId="123" fillId="7" borderId="85" xfId="8" quotePrefix="1" applyFont="1" applyFill="1" applyBorder="1" applyAlignment="1">
      <alignment horizontal="center" vertical="center"/>
    </xf>
    <xf numFmtId="0" fontId="123" fillId="7" borderId="86" xfId="8" applyFont="1" applyFill="1" applyBorder="1" applyAlignment="1">
      <alignment horizontal="center" vertical="center"/>
    </xf>
    <xf numFmtId="0" fontId="123" fillId="7" borderId="87" xfId="8" applyFont="1" applyFill="1" applyBorder="1" applyAlignment="1">
      <alignment horizontal="center" vertical="center"/>
    </xf>
    <xf numFmtId="0" fontId="25" fillId="7" borderId="24" xfId="8" quotePrefix="1" applyFont="1" applyFill="1" applyBorder="1" applyAlignment="1">
      <alignment horizontal="center" vertical="center"/>
    </xf>
    <xf numFmtId="0" fontId="25" fillId="7" borderId="25" xfId="8" applyFont="1" applyFill="1" applyBorder="1" applyAlignment="1">
      <alignment horizontal="center" vertical="center"/>
    </xf>
    <xf numFmtId="0" fontId="25" fillId="7" borderId="26" xfId="8" applyFont="1" applyFill="1" applyBorder="1" applyAlignment="1">
      <alignment horizontal="center" vertical="center"/>
    </xf>
    <xf numFmtId="0" fontId="25" fillId="7" borderId="24" xfId="8" applyFont="1" applyFill="1" applyBorder="1" applyAlignment="1">
      <alignment horizontal="center" vertical="center"/>
    </xf>
    <xf numFmtId="0" fontId="123" fillId="58" borderId="85" xfId="8" quotePrefix="1" applyFont="1" applyFill="1" applyBorder="1" applyAlignment="1">
      <alignment horizontal="center" vertical="center"/>
    </xf>
    <xf numFmtId="0" fontId="123" fillId="58" borderId="86" xfId="8" applyFont="1" applyFill="1" applyBorder="1" applyAlignment="1">
      <alignment horizontal="center" vertical="center"/>
    </xf>
    <xf numFmtId="0" fontId="123" fillId="58" borderId="87" xfId="8" applyFont="1" applyFill="1" applyBorder="1" applyAlignment="1">
      <alignment horizontal="center" vertical="center"/>
    </xf>
    <xf numFmtId="0" fontId="25" fillId="58" borderId="24" xfId="8" quotePrefix="1" applyFont="1" applyFill="1" applyBorder="1" applyAlignment="1">
      <alignment horizontal="center" vertical="center"/>
    </xf>
    <xf numFmtId="0" fontId="25" fillId="58" borderId="25" xfId="8" applyFont="1" applyFill="1" applyBorder="1" applyAlignment="1">
      <alignment horizontal="center" vertical="center"/>
    </xf>
    <xf numFmtId="0" fontId="25" fillId="58" borderId="26" xfId="8" applyFont="1" applyFill="1" applyBorder="1" applyAlignment="1">
      <alignment horizontal="center" vertical="center"/>
    </xf>
    <xf numFmtId="0" fontId="25" fillId="58" borderId="24" xfId="8" applyFont="1" applyFill="1" applyBorder="1" applyAlignment="1">
      <alignment horizontal="center" vertical="center"/>
    </xf>
    <xf numFmtId="0" fontId="25" fillId="58" borderId="89" xfId="8" applyFont="1" applyFill="1" applyBorder="1" applyAlignment="1">
      <alignment horizontal="center" vertical="center"/>
    </xf>
    <xf numFmtId="0" fontId="25" fillId="58" borderId="91" xfId="8" applyFont="1" applyFill="1" applyBorder="1" applyAlignment="1">
      <alignment horizontal="center" vertical="center"/>
    </xf>
    <xf numFmtId="0" fontId="94" fillId="55" borderId="135" xfId="8" applyFont="1" applyFill="1" applyBorder="1" applyAlignment="1">
      <alignment horizontal="center" vertical="center"/>
    </xf>
    <xf numFmtId="0" fontId="94" fillId="55" borderId="140" xfId="8" applyFont="1" applyFill="1" applyBorder="1" applyAlignment="1">
      <alignment horizontal="center" vertical="center"/>
    </xf>
    <xf numFmtId="0" fontId="94" fillId="55" borderId="142" xfId="8" applyFont="1" applyFill="1" applyBorder="1" applyAlignment="1">
      <alignment horizontal="center" vertical="center"/>
    </xf>
    <xf numFmtId="0" fontId="25" fillId="58" borderId="83" xfId="8" applyFont="1" applyFill="1" applyBorder="1" applyAlignment="1">
      <alignment horizontal="center" vertical="center"/>
    </xf>
    <xf numFmtId="0" fontId="25" fillId="58" borderId="88" xfId="8" applyFont="1" applyFill="1" applyBorder="1" applyAlignment="1">
      <alignment horizontal="center" vertical="center"/>
    </xf>
    <xf numFmtId="0" fontId="25" fillId="58" borderId="90" xfId="8" applyFont="1" applyFill="1" applyBorder="1" applyAlignment="1">
      <alignment horizontal="center" vertical="center"/>
    </xf>
    <xf numFmtId="0" fontId="25" fillId="58" borderId="84" xfId="8" applyFont="1" applyFill="1" applyBorder="1" applyAlignment="1">
      <alignment horizontal="center" vertical="center"/>
    </xf>
    <xf numFmtId="0" fontId="25" fillId="58" borderId="23" xfId="8" applyFont="1" applyFill="1" applyBorder="1" applyAlignment="1">
      <alignment horizontal="center" vertical="center"/>
    </xf>
    <xf numFmtId="0" fontId="25" fillId="58" borderId="28" xfId="8" applyFont="1" applyFill="1" applyBorder="1" applyAlignment="1">
      <alignment horizontal="center" vertical="center"/>
    </xf>
    <xf numFmtId="0" fontId="94" fillId="55" borderId="136" xfId="8" applyFont="1" applyFill="1" applyBorder="1" applyAlignment="1">
      <alignment horizontal="center" vertical="center"/>
    </xf>
    <xf numFmtId="0" fontId="94" fillId="55" borderId="23" xfId="8" applyFont="1" applyFill="1" applyBorder="1" applyAlignment="1">
      <alignment horizontal="center" vertical="center"/>
    </xf>
    <xf numFmtId="0" fontId="94" fillId="55" borderId="28" xfId="8" applyFont="1" applyFill="1" applyBorder="1" applyAlignment="1">
      <alignment horizontal="center" vertical="center"/>
    </xf>
    <xf numFmtId="0" fontId="72" fillId="55" borderId="137" xfId="8" quotePrefix="1" applyFont="1" applyFill="1" applyBorder="1" applyAlignment="1">
      <alignment horizontal="center" vertical="center"/>
    </xf>
    <xf numFmtId="0" fontId="72" fillId="55" borderId="138" xfId="8" applyFont="1" applyFill="1" applyBorder="1" applyAlignment="1">
      <alignment horizontal="center" vertical="center"/>
    </xf>
    <xf numFmtId="0" fontId="72" fillId="55" borderId="139" xfId="8" applyFont="1" applyFill="1" applyBorder="1" applyAlignment="1">
      <alignment horizontal="center" vertical="center"/>
    </xf>
    <xf numFmtId="0" fontId="94" fillId="55" borderId="24" xfId="8" quotePrefix="1" applyFont="1" applyFill="1" applyBorder="1" applyAlignment="1">
      <alignment horizontal="center" vertical="center" wrapText="1"/>
    </xf>
    <xf numFmtId="0" fontId="94" fillId="55" borderId="25" xfId="8" applyFont="1" applyFill="1" applyBorder="1" applyAlignment="1">
      <alignment horizontal="center" vertical="center" wrapText="1"/>
    </xf>
    <xf numFmtId="0" fontId="94" fillId="55" borderId="26" xfId="8" applyFont="1" applyFill="1" applyBorder="1" applyAlignment="1">
      <alignment horizontal="center" vertical="center" wrapText="1"/>
    </xf>
    <xf numFmtId="0" fontId="94" fillId="55" borderId="24" xfId="8" applyFont="1" applyFill="1" applyBorder="1" applyAlignment="1">
      <alignment horizontal="center" vertical="center"/>
    </xf>
    <xf numFmtId="0" fontId="94" fillId="55" borderId="25" xfId="8" applyFont="1" applyFill="1" applyBorder="1" applyAlignment="1">
      <alignment horizontal="center" vertical="center"/>
    </xf>
    <xf numFmtId="0" fontId="94" fillId="55" borderId="26" xfId="8" applyFont="1" applyFill="1" applyBorder="1" applyAlignment="1">
      <alignment horizontal="center" vertical="center"/>
    </xf>
    <xf numFmtId="0" fontId="94" fillId="55" borderId="24" xfId="8" quotePrefix="1" applyFont="1" applyFill="1" applyBorder="1" applyAlignment="1">
      <alignment horizontal="center" vertical="center"/>
    </xf>
    <xf numFmtId="0" fontId="94" fillId="55" borderId="141" xfId="8" applyFont="1" applyFill="1" applyBorder="1" applyAlignment="1">
      <alignment horizontal="center" vertical="center"/>
    </xf>
    <xf numFmtId="0" fontId="94" fillId="55" borderId="143" xfId="8" applyFont="1" applyFill="1" applyBorder="1" applyAlignment="1">
      <alignment horizontal="center" vertical="center"/>
    </xf>
    <xf numFmtId="0" fontId="120" fillId="17" borderId="1" xfId="0" applyFont="1" applyFill="1" applyBorder="1" applyAlignment="1">
      <alignment horizontal="center" vertical="center"/>
    </xf>
    <xf numFmtId="0" fontId="120" fillId="17" borderId="17" xfId="0" applyFont="1" applyFill="1" applyBorder="1" applyAlignment="1">
      <alignment horizontal="center" vertical="center"/>
    </xf>
    <xf numFmtId="0" fontId="105" fillId="48" borderId="69" xfId="3526" applyFont="1" applyFill="1" applyBorder="1" applyAlignment="1">
      <alignment horizontal="center" vertical="center" wrapText="1"/>
    </xf>
    <xf numFmtId="0" fontId="105" fillId="48" borderId="75" xfId="3526" applyFont="1" applyFill="1" applyBorder="1" applyAlignment="1">
      <alignment horizontal="center" vertical="center" wrapText="1"/>
    </xf>
    <xf numFmtId="0" fontId="106" fillId="48" borderId="80" xfId="3526" quotePrefix="1" applyFont="1" applyFill="1" applyBorder="1" applyAlignment="1">
      <alignment horizontal="center"/>
    </xf>
    <xf numFmtId="0" fontId="106" fillId="48" borderId="81" xfId="3526" quotePrefix="1" applyFont="1" applyFill="1" applyBorder="1" applyAlignment="1">
      <alignment horizontal="center"/>
    </xf>
    <xf numFmtId="0" fontId="106" fillId="48" borderId="82" xfId="3526" quotePrefix="1" applyFont="1" applyFill="1" applyBorder="1" applyAlignment="1">
      <alignment horizontal="center"/>
    </xf>
    <xf numFmtId="0" fontId="106" fillId="48" borderId="45" xfId="3526" quotePrefix="1" applyFont="1" applyFill="1" applyBorder="1" applyAlignment="1">
      <alignment horizontal="center"/>
    </xf>
    <xf numFmtId="0" fontId="106" fillId="48" borderId="45" xfId="3526" applyFont="1" applyFill="1" applyBorder="1" applyAlignment="1">
      <alignment horizontal="center"/>
    </xf>
    <xf numFmtId="0" fontId="104" fillId="48" borderId="68" xfId="3526" applyFont="1" applyFill="1" applyBorder="1" applyAlignment="1">
      <alignment horizontal="center" vertical="center"/>
    </xf>
    <xf numFmtId="0" fontId="104" fillId="48" borderId="70" xfId="3526" applyFont="1" applyFill="1" applyBorder="1" applyAlignment="1">
      <alignment horizontal="center" vertical="center"/>
    </xf>
    <xf numFmtId="0" fontId="105" fillId="48" borderId="45" xfId="3526" applyFont="1" applyFill="1" applyBorder="1" applyAlignment="1">
      <alignment horizontal="center" vertical="center" wrapText="1"/>
    </xf>
    <xf numFmtId="0" fontId="105" fillId="48" borderId="1" xfId="3526" applyFont="1" applyFill="1" applyBorder="1" applyAlignment="1">
      <alignment horizontal="center" vertical="center" wrapText="1"/>
    </xf>
    <xf numFmtId="0" fontId="106" fillId="48" borderId="1" xfId="3526" quotePrefix="1" applyFont="1" applyFill="1" applyBorder="1" applyAlignment="1">
      <alignment horizontal="center" vertical="center"/>
    </xf>
    <xf numFmtId="0" fontId="106" fillId="48" borderId="1" xfId="3526" applyFont="1" applyFill="1" applyBorder="1" applyAlignment="1">
      <alignment horizontal="center" vertical="center"/>
    </xf>
    <xf numFmtId="0" fontId="104" fillId="48" borderId="1" xfId="3526" applyFont="1" applyFill="1" applyBorder="1" applyAlignment="1">
      <alignment horizontal="center" vertical="center"/>
    </xf>
    <xf numFmtId="0" fontId="104" fillId="48" borderId="3" xfId="3526" applyFont="1" applyFill="1" applyBorder="1" applyAlignment="1">
      <alignment horizontal="center" vertical="center"/>
    </xf>
    <xf numFmtId="0" fontId="105" fillId="48" borderId="3" xfId="3526" applyFont="1" applyFill="1" applyBorder="1" applyAlignment="1">
      <alignment horizontal="center" vertical="center" wrapText="1"/>
    </xf>
    <xf numFmtId="0" fontId="11" fillId="9" borderId="1" xfId="4" applyFont="1" applyFill="1" applyBorder="1" applyAlignment="1">
      <alignment horizontal="center" vertical="center" wrapText="1"/>
    </xf>
    <xf numFmtId="0" fontId="99" fillId="14" borderId="1" xfId="4" quotePrefix="1" applyFont="1" applyFill="1" applyBorder="1" applyAlignment="1">
      <alignment horizontal="center" vertical="center" wrapText="1"/>
    </xf>
    <xf numFmtId="0" fontId="99" fillId="14" borderId="1" xfId="4" applyFont="1" applyFill="1" applyBorder="1" applyAlignment="1">
      <alignment horizontal="center" vertical="center" wrapText="1"/>
    </xf>
    <xf numFmtId="0" fontId="11" fillId="10" borderId="1" xfId="4" quotePrefix="1" applyFont="1" applyFill="1" applyBorder="1" applyAlignment="1">
      <alignment horizontal="center" vertical="center" wrapText="1"/>
    </xf>
    <xf numFmtId="0" fontId="11" fillId="10" borderId="15" xfId="4" quotePrefix="1" applyFont="1" applyFill="1" applyBorder="1" applyAlignment="1">
      <alignment horizontal="center" vertical="center" wrapText="1"/>
    </xf>
    <xf numFmtId="0" fontId="11" fillId="10" borderId="16" xfId="4" quotePrefix="1" applyFont="1" applyFill="1" applyBorder="1" applyAlignment="1">
      <alignment horizontal="center" vertical="center" wrapText="1"/>
    </xf>
    <xf numFmtId="0" fontId="11" fillId="10" borderId="17" xfId="4" quotePrefix="1" applyFont="1" applyFill="1" applyBorder="1" applyAlignment="1">
      <alignment horizontal="center" vertical="center" wrapText="1"/>
    </xf>
    <xf numFmtId="0" fontId="11" fillId="12" borderId="15" xfId="4" quotePrefix="1" applyFont="1" applyFill="1" applyBorder="1" applyAlignment="1">
      <alignment horizontal="center" vertical="center" wrapText="1"/>
    </xf>
    <xf numFmtId="0" fontId="11" fillId="12" borderId="16" xfId="4" quotePrefix="1" applyFont="1" applyFill="1" applyBorder="1" applyAlignment="1">
      <alignment horizontal="center" vertical="center" wrapText="1"/>
    </xf>
    <xf numFmtId="0" fontId="11" fillId="12" borderId="17" xfId="4" quotePrefix="1" applyFont="1" applyFill="1" applyBorder="1" applyAlignment="1">
      <alignment horizontal="center" vertical="center" wrapText="1"/>
    </xf>
    <xf numFmtId="0" fontId="11" fillId="11" borderId="15" xfId="4" quotePrefix="1" applyFont="1" applyFill="1" applyBorder="1" applyAlignment="1">
      <alignment horizontal="center" vertical="center" wrapText="1"/>
    </xf>
    <xf numFmtId="0" fontId="11" fillId="11" borderId="16" xfId="4" applyFont="1" applyFill="1" applyBorder="1" applyAlignment="1">
      <alignment horizontal="center" vertical="center" wrapText="1"/>
    </xf>
    <xf numFmtId="0" fontId="11" fillId="11" borderId="17" xfId="4" applyFont="1" applyFill="1" applyBorder="1" applyAlignment="1">
      <alignment horizontal="center" vertical="center" wrapText="1"/>
    </xf>
    <xf numFmtId="0" fontId="22" fillId="3" borderId="15" xfId="4" quotePrefix="1" applyFont="1" applyFill="1" applyBorder="1" applyAlignment="1">
      <alignment horizontal="center" vertical="center" wrapText="1"/>
    </xf>
    <xf numFmtId="0" fontId="22" fillId="3" borderId="17" xfId="4" quotePrefix="1" applyFont="1" applyFill="1" applyBorder="1" applyAlignment="1">
      <alignment horizontal="center" vertical="center" wrapText="1"/>
    </xf>
    <xf numFmtId="0" fontId="22" fillId="3" borderId="18" xfId="4" applyFont="1" applyFill="1" applyBorder="1" applyAlignment="1">
      <alignment horizontal="center" vertical="center" wrapText="1"/>
    </xf>
    <xf numFmtId="0" fontId="22" fillId="3" borderId="64" xfId="4" applyFont="1" applyFill="1" applyBorder="1" applyAlignment="1">
      <alignment horizontal="center" vertical="center" wrapText="1"/>
    </xf>
    <xf numFmtId="0" fontId="22" fillId="3" borderId="55" xfId="4" applyFont="1" applyFill="1" applyBorder="1" applyAlignment="1">
      <alignment horizontal="center" vertical="center" wrapText="1"/>
    </xf>
    <xf numFmtId="0" fontId="22" fillId="3" borderId="56" xfId="4" applyFont="1" applyFill="1" applyBorder="1" applyAlignment="1">
      <alignment horizontal="center" vertical="center" wrapText="1"/>
    </xf>
    <xf numFmtId="0" fontId="11" fillId="47" borderId="15" xfId="4" applyFont="1" applyFill="1" applyBorder="1" applyAlignment="1">
      <alignment horizontal="center" vertical="center" wrapText="1"/>
    </xf>
    <xf numFmtId="0" fontId="11" fillId="47" borderId="16" xfId="4" applyFont="1" applyFill="1" applyBorder="1" applyAlignment="1">
      <alignment horizontal="center" vertical="center" wrapText="1"/>
    </xf>
    <xf numFmtId="0" fontId="11" fillId="47" borderId="17" xfId="4" applyFont="1" applyFill="1" applyBorder="1" applyAlignment="1">
      <alignment horizontal="center" vertical="center" wrapText="1"/>
    </xf>
    <xf numFmtId="0" fontId="11" fillId="47" borderId="18" xfId="4" applyFont="1" applyFill="1" applyBorder="1" applyAlignment="1">
      <alignment horizontal="center" vertical="center" wrapText="1"/>
    </xf>
    <xf numFmtId="0" fontId="11" fillId="47" borderId="64" xfId="4" applyFont="1" applyFill="1" applyBorder="1" applyAlignment="1">
      <alignment horizontal="center" vertical="center" wrapText="1"/>
    </xf>
    <xf numFmtId="0" fontId="11" fillId="47" borderId="55" xfId="4" applyFont="1" applyFill="1" applyBorder="1" applyAlignment="1">
      <alignment horizontal="center" vertical="center" wrapText="1"/>
    </xf>
    <xf numFmtId="0" fontId="11" fillId="47" borderId="56" xfId="4" applyFont="1" applyFill="1" applyBorder="1" applyAlignment="1">
      <alignment horizontal="center" vertical="center" wrapText="1"/>
    </xf>
    <xf numFmtId="0" fontId="11" fillId="47" borderId="1" xfId="4" quotePrefix="1" applyFont="1" applyFill="1" applyBorder="1" applyAlignment="1">
      <alignment horizontal="center" vertical="center" wrapText="1"/>
    </xf>
    <xf numFmtId="0" fontId="11" fillId="47" borderId="1" xfId="4" applyFont="1" applyFill="1" applyBorder="1" applyAlignment="1">
      <alignment horizontal="center" vertical="center" wrapText="1"/>
    </xf>
    <xf numFmtId="0" fontId="11" fillId="17" borderId="15" xfId="4" applyFont="1" applyFill="1" applyBorder="1" applyAlignment="1">
      <alignment horizontal="center" vertical="center" wrapText="1"/>
    </xf>
    <xf numFmtId="0" fontId="11" fillId="17" borderId="16" xfId="4" applyFont="1" applyFill="1" applyBorder="1" applyAlignment="1">
      <alignment horizontal="center" vertical="center" wrapText="1"/>
    </xf>
    <xf numFmtId="0" fontId="11" fillId="17" borderId="17" xfId="4" applyFont="1" applyFill="1" applyBorder="1" applyAlignment="1">
      <alignment horizontal="center" vertical="center" wrapText="1"/>
    </xf>
    <xf numFmtId="0" fontId="11" fillId="9" borderId="1" xfId="4" applyFont="1" applyFill="1" applyBorder="1" applyAlignment="1">
      <alignment horizontal="center" vertical="center"/>
    </xf>
    <xf numFmtId="0" fontId="11" fillId="9" borderId="2" xfId="4" applyFont="1" applyFill="1" applyBorder="1" applyAlignment="1">
      <alignment horizontal="center" vertical="center" wrapText="1"/>
    </xf>
    <xf numFmtId="0" fontId="11" fillId="9" borderId="46" xfId="4" applyFont="1" applyFill="1" applyBorder="1" applyAlignment="1">
      <alignment horizontal="center" vertical="center" wrapText="1"/>
    </xf>
    <xf numFmtId="0" fontId="11" fillId="9" borderId="4" xfId="4" applyFont="1" applyFill="1" applyBorder="1" applyAlignment="1">
      <alignment horizontal="center" vertical="center" wrapText="1"/>
    </xf>
    <xf numFmtId="0" fontId="22" fillId="17" borderId="1" xfId="4" quotePrefix="1" applyFont="1" applyFill="1" applyBorder="1" applyAlignment="1">
      <alignment horizontal="center" vertical="center" wrapText="1"/>
    </xf>
    <xf numFmtId="0" fontId="22" fillId="17" borderId="1" xfId="4" applyFont="1" applyFill="1" applyBorder="1" applyAlignment="1">
      <alignment horizontal="center" vertical="center" wrapText="1"/>
    </xf>
    <xf numFmtId="0" fontId="11" fillId="17" borderId="18" xfId="4" quotePrefix="1" applyFont="1" applyFill="1" applyBorder="1" applyAlignment="1">
      <alignment horizontal="center" vertical="center" wrapText="1"/>
    </xf>
    <xf numFmtId="0" fontId="11" fillId="17" borderId="64" xfId="4" applyFont="1" applyFill="1" applyBorder="1" applyAlignment="1">
      <alignment horizontal="center" vertical="center" wrapText="1"/>
    </xf>
    <xf numFmtId="0" fontId="22" fillId="17" borderId="15" xfId="4" applyFont="1" applyFill="1" applyBorder="1" applyAlignment="1">
      <alignment horizontal="center" vertical="center"/>
    </xf>
    <xf numFmtId="0" fontId="22" fillId="17" borderId="17" xfId="4" applyFont="1" applyFill="1" applyBorder="1" applyAlignment="1">
      <alignment horizontal="center" vertical="center"/>
    </xf>
    <xf numFmtId="0" fontId="11" fillId="3" borderId="1" xfId="4" quotePrefix="1" applyFont="1" applyFill="1" applyBorder="1" applyAlignment="1">
      <alignment horizontal="center" vertical="center" wrapText="1"/>
    </xf>
    <xf numFmtId="0" fontId="11" fillId="3" borderId="1" xfId="4" applyFont="1" applyFill="1" applyBorder="1" applyAlignment="1">
      <alignment horizontal="center" vertical="center" wrapText="1"/>
    </xf>
    <xf numFmtId="0" fontId="11" fillId="17" borderId="64" xfId="4" quotePrefix="1" applyFont="1" applyFill="1" applyBorder="1" applyAlignment="1">
      <alignment horizontal="center" vertical="center" wrapText="1"/>
    </xf>
    <xf numFmtId="0" fontId="11" fillId="17" borderId="55" xfId="4" quotePrefix="1" applyFont="1" applyFill="1" applyBorder="1" applyAlignment="1">
      <alignment horizontal="center" vertical="center" wrapText="1"/>
    </xf>
    <xf numFmtId="0" fontId="11" fillId="17" borderId="56" xfId="4" quotePrefix="1" applyFont="1" applyFill="1" applyBorder="1" applyAlignment="1">
      <alignment horizontal="center" vertical="center" wrapText="1"/>
    </xf>
    <xf numFmtId="0" fontId="11" fillId="6" borderId="18" xfId="4" quotePrefix="1" applyFont="1" applyFill="1" applyBorder="1" applyAlignment="1">
      <alignment horizontal="center" vertical="center" wrapText="1"/>
    </xf>
    <xf numFmtId="0" fontId="11" fillId="6" borderId="64" xfId="4" quotePrefix="1" applyFont="1" applyFill="1" applyBorder="1" applyAlignment="1">
      <alignment horizontal="center" vertical="center" wrapText="1"/>
    </xf>
    <xf numFmtId="0" fontId="11" fillId="6" borderId="55" xfId="4" quotePrefix="1" applyFont="1" applyFill="1" applyBorder="1" applyAlignment="1">
      <alignment horizontal="center" vertical="center" wrapText="1"/>
    </xf>
    <xf numFmtId="0" fontId="11" fillId="6" borderId="56" xfId="4" quotePrefix="1" applyFont="1" applyFill="1" applyBorder="1" applyAlignment="1">
      <alignment horizontal="center" vertical="center" wrapText="1"/>
    </xf>
    <xf numFmtId="0" fontId="22" fillId="6" borderId="1" xfId="4" applyFont="1" applyFill="1" applyBorder="1" applyAlignment="1">
      <alignment horizontal="center" vertical="center"/>
    </xf>
    <xf numFmtId="0" fontId="11" fillId="14" borderId="18" xfId="4" quotePrefix="1" applyFont="1" applyFill="1" applyBorder="1" applyAlignment="1">
      <alignment horizontal="center" vertical="center" wrapText="1"/>
    </xf>
    <xf numFmtId="0" fontId="11" fillId="14" borderId="64" xfId="4" applyFont="1" applyFill="1" applyBorder="1" applyAlignment="1">
      <alignment horizontal="center" vertical="center" wrapText="1"/>
    </xf>
    <xf numFmtId="0" fontId="11" fillId="17" borderId="18" xfId="4" applyFont="1" applyFill="1" applyBorder="1" applyAlignment="1">
      <alignment horizontal="center" vertical="center" wrapText="1"/>
    </xf>
    <xf numFmtId="0" fontId="11" fillId="11" borderId="18" xfId="4" applyFont="1" applyFill="1" applyBorder="1" applyAlignment="1">
      <alignment horizontal="center" vertical="center" wrapText="1"/>
    </xf>
    <xf numFmtId="0" fontId="11" fillId="11" borderId="64" xfId="4" applyFont="1" applyFill="1" applyBorder="1" applyAlignment="1">
      <alignment horizontal="center" vertical="center" wrapText="1"/>
    </xf>
    <xf numFmtId="0" fontId="11" fillId="11" borderId="18" xfId="4" quotePrefix="1" applyFont="1" applyFill="1" applyBorder="1" applyAlignment="1">
      <alignment horizontal="center" vertical="center" wrapText="1"/>
    </xf>
    <xf numFmtId="0" fontId="11" fillId="11" borderId="64" xfId="4" quotePrefix="1" applyFont="1" applyFill="1" applyBorder="1" applyAlignment="1">
      <alignment horizontal="center" vertical="center" wrapText="1"/>
    </xf>
    <xf numFmtId="0" fontId="11" fillId="11" borderId="55" xfId="4" quotePrefix="1" applyFont="1" applyFill="1" applyBorder="1" applyAlignment="1">
      <alignment horizontal="center" vertical="center" wrapText="1"/>
    </xf>
    <xf numFmtId="0" fontId="11" fillId="11" borderId="56" xfId="4" quotePrefix="1" applyFont="1" applyFill="1" applyBorder="1" applyAlignment="1">
      <alignment horizontal="center" vertical="center" wrapText="1"/>
    </xf>
    <xf numFmtId="0" fontId="22" fillId="11" borderId="1" xfId="4" applyFont="1" applyFill="1" applyBorder="1" applyAlignment="1">
      <alignment horizontal="center" vertical="center"/>
    </xf>
    <xf numFmtId="0" fontId="22" fillId="3" borderId="18" xfId="4" quotePrefix="1" applyFont="1" applyFill="1" applyBorder="1" applyAlignment="1">
      <alignment horizontal="center" vertical="center" wrapText="1"/>
    </xf>
    <xf numFmtId="0" fontId="22" fillId="3" borderId="64" xfId="4" quotePrefix="1" applyFont="1" applyFill="1" applyBorder="1" applyAlignment="1">
      <alignment horizontal="center" vertical="center" wrapText="1"/>
    </xf>
    <xf numFmtId="0" fontId="22" fillId="3" borderId="55" xfId="4" quotePrefix="1" applyFont="1" applyFill="1" applyBorder="1" applyAlignment="1">
      <alignment horizontal="center" vertical="center" wrapText="1"/>
    </xf>
    <xf numFmtId="0" fontId="22" fillId="3" borderId="56" xfId="4" quotePrefix="1" applyFont="1" applyFill="1" applyBorder="1" applyAlignment="1">
      <alignment horizontal="center" vertical="center" wrapText="1"/>
    </xf>
    <xf numFmtId="0" fontId="128" fillId="6" borderId="64" xfId="0" applyFont="1" applyFill="1" applyBorder="1" applyAlignment="1">
      <alignment horizontal="center" vertical="center" wrapText="1"/>
    </xf>
    <xf numFmtId="0" fontId="128" fillId="6" borderId="66" xfId="0" applyFont="1" applyFill="1" applyBorder="1" applyAlignment="1">
      <alignment horizontal="center" vertical="center" wrapText="1"/>
    </xf>
    <xf numFmtId="0" fontId="11" fillId="10" borderId="18" xfId="4" applyFont="1" applyFill="1" applyBorder="1" applyAlignment="1">
      <alignment horizontal="center" vertical="center" wrapText="1"/>
    </xf>
    <xf numFmtId="0" fontId="11" fillId="10" borderId="64" xfId="4" applyFont="1" applyFill="1" applyBorder="1" applyAlignment="1">
      <alignment horizontal="center" vertical="center" wrapText="1"/>
    </xf>
    <xf numFmtId="0" fontId="11" fillId="10" borderId="55" xfId="4" applyFont="1" applyFill="1" applyBorder="1" applyAlignment="1">
      <alignment horizontal="center" vertical="center" wrapText="1"/>
    </xf>
    <xf numFmtId="0" fontId="11" fillId="10" borderId="56" xfId="4" applyFont="1" applyFill="1" applyBorder="1" applyAlignment="1">
      <alignment horizontal="center" vertical="center" wrapText="1"/>
    </xf>
    <xf numFmtId="0" fontId="11" fillId="12" borderId="18" xfId="4" quotePrefix="1" applyFont="1" applyFill="1" applyBorder="1" applyAlignment="1">
      <alignment horizontal="center" vertical="center" wrapText="1"/>
    </xf>
    <xf numFmtId="0" fontId="11" fillId="12" borderId="64" xfId="4" quotePrefix="1" applyFont="1" applyFill="1" applyBorder="1" applyAlignment="1">
      <alignment horizontal="center" vertical="center" wrapText="1"/>
    </xf>
    <xf numFmtId="0" fontId="11" fillId="12" borderId="55" xfId="4" quotePrefix="1" applyFont="1" applyFill="1" applyBorder="1" applyAlignment="1">
      <alignment horizontal="center" vertical="center" wrapText="1"/>
    </xf>
    <xf numFmtId="0" fontId="11" fillId="12" borderId="56" xfId="4" quotePrefix="1" applyFont="1" applyFill="1" applyBorder="1" applyAlignment="1">
      <alignment horizontal="center" vertical="center" wrapText="1"/>
    </xf>
    <xf numFmtId="0" fontId="11" fillId="3" borderId="18" xfId="4" applyFont="1" applyFill="1" applyBorder="1" applyAlignment="1">
      <alignment horizontal="center" vertical="center"/>
    </xf>
    <xf numFmtId="0" fontId="11" fillId="3" borderId="64" xfId="4" applyFont="1" applyFill="1" applyBorder="1" applyAlignment="1">
      <alignment horizontal="center" vertical="center"/>
    </xf>
    <xf numFmtId="0" fontId="11" fillId="3" borderId="55" xfId="4" applyFont="1" applyFill="1" applyBorder="1" applyAlignment="1">
      <alignment horizontal="center" vertical="center"/>
    </xf>
    <xf numFmtId="0" fontId="11" fillId="3" borderId="56" xfId="4" applyFont="1" applyFill="1" applyBorder="1" applyAlignment="1">
      <alignment horizontal="center" vertical="center"/>
    </xf>
    <xf numFmtId="0" fontId="11" fillId="3" borderId="18" xfId="4" applyFont="1" applyFill="1" applyBorder="1" applyAlignment="1">
      <alignment horizontal="center" vertical="center" wrapText="1"/>
    </xf>
    <xf numFmtId="0" fontId="11" fillId="3" borderId="19" xfId="4" applyFont="1" applyFill="1" applyBorder="1" applyAlignment="1">
      <alignment horizontal="center" vertical="center" wrapText="1"/>
    </xf>
    <xf numFmtId="0" fontId="11" fillId="11" borderId="1" xfId="4" applyFont="1" applyFill="1" applyBorder="1" applyAlignment="1">
      <alignment horizontal="center" vertical="center" wrapText="1"/>
    </xf>
    <xf numFmtId="0" fontId="11" fillId="8" borderId="18" xfId="4" applyFont="1" applyFill="1" applyBorder="1" applyAlignment="1">
      <alignment horizontal="center" vertical="center" wrapText="1"/>
    </xf>
    <xf numFmtId="0" fontId="11" fillId="8" borderId="64" xfId="4" applyFont="1" applyFill="1" applyBorder="1" applyAlignment="1">
      <alignment horizontal="center" vertical="center" wrapText="1"/>
    </xf>
    <xf numFmtId="0" fontId="11" fillId="8" borderId="55" xfId="4" applyFont="1" applyFill="1" applyBorder="1" applyAlignment="1">
      <alignment horizontal="center" vertical="center" wrapText="1"/>
    </xf>
    <xf numFmtId="0" fontId="11" fillId="8" borderId="56" xfId="4" applyFont="1" applyFill="1" applyBorder="1" applyAlignment="1">
      <alignment horizontal="center" vertical="center" wrapText="1"/>
    </xf>
    <xf numFmtId="0" fontId="11" fillId="17" borderId="65" xfId="4" applyFont="1" applyFill="1" applyBorder="1" applyAlignment="1">
      <alignment horizontal="center" vertical="center" wrapText="1"/>
    </xf>
    <xf numFmtId="0" fontId="11" fillId="17" borderId="1" xfId="4" applyFont="1" applyFill="1" applyBorder="1" applyAlignment="1">
      <alignment horizontal="center" vertical="center" wrapText="1"/>
    </xf>
    <xf numFmtId="0" fontId="11" fillId="17" borderId="1" xfId="4" quotePrefix="1" applyFont="1" applyFill="1" applyBorder="1" applyAlignment="1">
      <alignment horizontal="center" vertical="center" wrapText="1"/>
    </xf>
    <xf numFmtId="0" fontId="22" fillId="17" borderId="1" xfId="4" applyFont="1" applyFill="1" applyBorder="1" applyAlignment="1">
      <alignment horizontal="center" vertical="center"/>
    </xf>
    <xf numFmtId="0" fontId="11" fillId="6" borderId="18" xfId="4" applyFont="1" applyFill="1" applyBorder="1" applyAlignment="1">
      <alignment horizontal="center" vertical="center" wrapText="1"/>
    </xf>
    <xf numFmtId="0" fontId="11" fillId="6" borderId="64" xfId="4" applyFont="1" applyFill="1" applyBorder="1" applyAlignment="1">
      <alignment horizontal="center" vertical="center" wrapText="1"/>
    </xf>
    <xf numFmtId="0" fontId="11" fillId="6" borderId="55" xfId="4" applyFont="1" applyFill="1" applyBorder="1" applyAlignment="1">
      <alignment horizontal="center" vertical="center" wrapText="1"/>
    </xf>
    <xf numFmtId="0" fontId="11" fillId="6" borderId="56" xfId="4" applyFont="1" applyFill="1" applyBorder="1" applyAlignment="1">
      <alignment horizontal="center" vertical="center" wrapText="1"/>
    </xf>
    <xf numFmtId="0" fontId="11" fillId="6" borderId="1" xfId="4" quotePrefix="1" applyFont="1" applyFill="1" applyBorder="1" applyAlignment="1">
      <alignment horizontal="center" vertical="center" wrapText="1"/>
    </xf>
    <xf numFmtId="0" fontId="11" fillId="6" borderId="1" xfId="4" applyFont="1" applyFill="1" applyBorder="1" applyAlignment="1">
      <alignment horizontal="center" vertical="center" wrapText="1"/>
    </xf>
    <xf numFmtId="0" fontId="11" fillId="6" borderId="15" xfId="4" applyFont="1" applyFill="1" applyBorder="1" applyAlignment="1">
      <alignment horizontal="center" vertical="center" wrapText="1"/>
    </xf>
    <xf numFmtId="0" fontId="11" fillId="6" borderId="16" xfId="4" applyFont="1" applyFill="1" applyBorder="1" applyAlignment="1">
      <alignment horizontal="center" vertical="center" wrapText="1"/>
    </xf>
    <xf numFmtId="0" fontId="11" fillId="6" borderId="17" xfId="4" applyFont="1" applyFill="1" applyBorder="1" applyAlignment="1">
      <alignment horizontal="center" vertical="center" wrapText="1"/>
    </xf>
    <xf numFmtId="0" fontId="22" fillId="17" borderId="15" xfId="4" applyFont="1" applyFill="1" applyBorder="1" applyAlignment="1">
      <alignment horizontal="center" vertical="center" wrapText="1"/>
    </xf>
    <xf numFmtId="0" fontId="22" fillId="17" borderId="17" xfId="4" applyFont="1" applyFill="1" applyBorder="1" applyAlignment="1">
      <alignment horizontal="center" vertical="center" wrapText="1"/>
    </xf>
    <xf numFmtId="0" fontId="11" fillId="60" borderId="18" xfId="4" applyFont="1" applyFill="1" applyBorder="1" applyAlignment="1">
      <alignment horizontal="center" vertical="center" wrapText="1"/>
    </xf>
    <xf numFmtId="0" fontId="11" fillId="60" borderId="64" xfId="4" applyFont="1" applyFill="1" applyBorder="1" applyAlignment="1">
      <alignment horizontal="center" vertical="center" wrapText="1"/>
    </xf>
    <xf numFmtId="0" fontId="11" fillId="60" borderId="55" xfId="4" applyFont="1" applyFill="1" applyBorder="1" applyAlignment="1">
      <alignment horizontal="center" vertical="center" wrapText="1"/>
    </xf>
    <xf numFmtId="0" fontId="11" fillId="60" borderId="56" xfId="4" applyFont="1" applyFill="1" applyBorder="1" applyAlignment="1">
      <alignment horizontal="center" vertical="center" wrapText="1"/>
    </xf>
    <xf numFmtId="0" fontId="11" fillId="44" borderId="18" xfId="4" quotePrefix="1" applyFont="1" applyFill="1" applyBorder="1" applyAlignment="1">
      <alignment horizontal="center" vertical="center" wrapText="1"/>
    </xf>
    <xf numFmtId="0" fontId="11" fillId="44" borderId="64" xfId="4" quotePrefix="1" applyFont="1" applyFill="1" applyBorder="1" applyAlignment="1">
      <alignment horizontal="center" vertical="center" wrapText="1"/>
    </xf>
    <xf numFmtId="0" fontId="11" fillId="44" borderId="55" xfId="4" quotePrefix="1" applyFont="1" applyFill="1" applyBorder="1" applyAlignment="1">
      <alignment horizontal="center" vertical="center" wrapText="1"/>
    </xf>
    <xf numFmtId="0" fontId="11" fillId="44" borderId="56" xfId="4" quotePrefix="1" applyFont="1" applyFill="1" applyBorder="1" applyAlignment="1">
      <alignment horizontal="center" vertical="center" wrapText="1"/>
    </xf>
    <xf numFmtId="0" fontId="129" fillId="5" borderId="158" xfId="0" applyFont="1" applyFill="1" applyBorder="1" applyAlignment="1">
      <alignment horizontal="center" vertical="center"/>
    </xf>
    <xf numFmtId="0" fontId="129" fillId="5" borderId="153" xfId="0" applyFont="1" applyFill="1" applyBorder="1" applyAlignment="1">
      <alignment horizontal="center" vertical="center"/>
    </xf>
    <xf numFmtId="0" fontId="129" fillId="5" borderId="155" xfId="0" applyFont="1" applyFill="1" applyBorder="1" applyAlignment="1">
      <alignment horizontal="center" vertical="center"/>
    </xf>
    <xf numFmtId="0" fontId="129" fillId="5" borderId="159" xfId="0" applyFont="1" applyFill="1" applyBorder="1" applyAlignment="1">
      <alignment horizontal="center" vertical="center"/>
    </xf>
    <xf numFmtId="0" fontId="129" fillId="5" borderId="156" xfId="0" applyFont="1" applyFill="1" applyBorder="1" applyAlignment="1">
      <alignment horizontal="center" vertical="center"/>
    </xf>
    <xf numFmtId="0" fontId="0" fillId="0" borderId="160" xfId="0" applyBorder="1" applyAlignment="1">
      <alignment horizontal="center" vertical="center"/>
    </xf>
  </cellXfs>
  <cellStyles count="3531">
    <cellStyle name="20% - Accent1 2" xfId="11" xr:uid="{00000000-0005-0000-0000-000000000000}"/>
    <cellStyle name="20% - Accent2 2" xfId="12" xr:uid="{00000000-0005-0000-0000-000001000000}"/>
    <cellStyle name="20% - Accent3 2" xfId="13" xr:uid="{00000000-0005-0000-0000-000002000000}"/>
    <cellStyle name="20% - Accent4 2" xfId="14" xr:uid="{00000000-0005-0000-0000-000003000000}"/>
    <cellStyle name="20% - Accent5 2" xfId="15" xr:uid="{00000000-0005-0000-0000-000004000000}"/>
    <cellStyle name="20% - Accent6 2" xfId="16" xr:uid="{00000000-0005-0000-0000-000005000000}"/>
    <cellStyle name="40% - Accent1 2" xfId="17" xr:uid="{00000000-0005-0000-0000-000006000000}"/>
    <cellStyle name="40% - Accent2 2" xfId="18" xr:uid="{00000000-0005-0000-0000-000007000000}"/>
    <cellStyle name="40% - Accent3 2" xfId="19" xr:uid="{00000000-0005-0000-0000-000008000000}"/>
    <cellStyle name="40% - Accent4 2" xfId="20" xr:uid="{00000000-0005-0000-0000-000009000000}"/>
    <cellStyle name="40% - Accent5 2" xfId="21" xr:uid="{00000000-0005-0000-0000-00000A000000}"/>
    <cellStyle name="40% - Accent6 2" xfId="22" xr:uid="{00000000-0005-0000-0000-00000B000000}"/>
    <cellStyle name="60% - Accent1 2" xfId="23" xr:uid="{00000000-0005-0000-0000-00000C000000}"/>
    <cellStyle name="60% - Accent2 2" xfId="24" xr:uid="{00000000-0005-0000-0000-00000D000000}"/>
    <cellStyle name="60% - Accent3 2" xfId="25" xr:uid="{00000000-0005-0000-0000-00000E000000}"/>
    <cellStyle name="60% - Accent4 2" xfId="26" xr:uid="{00000000-0005-0000-0000-00000F000000}"/>
    <cellStyle name="60% - Accent5 2" xfId="27" xr:uid="{00000000-0005-0000-0000-000010000000}"/>
    <cellStyle name="60% - Accent6 2" xfId="28" xr:uid="{00000000-0005-0000-0000-000011000000}"/>
    <cellStyle name="Accent1 2" xfId="29" xr:uid="{00000000-0005-0000-0000-000012000000}"/>
    <cellStyle name="Accent1 3" xfId="30" xr:uid="{00000000-0005-0000-0000-000013000000}"/>
    <cellStyle name="Accent2 2" xfId="31" xr:uid="{00000000-0005-0000-0000-000014000000}"/>
    <cellStyle name="Accent2 2 2" xfId="32" xr:uid="{00000000-0005-0000-0000-000015000000}"/>
    <cellStyle name="Accent3 2" xfId="33" xr:uid="{00000000-0005-0000-0000-000016000000}"/>
    <cellStyle name="Accent4 2" xfId="34" xr:uid="{00000000-0005-0000-0000-000017000000}"/>
    <cellStyle name="Accent5 2" xfId="35" xr:uid="{00000000-0005-0000-0000-000018000000}"/>
    <cellStyle name="Accent5 2 2" xfId="36" xr:uid="{00000000-0005-0000-0000-000019000000}"/>
    <cellStyle name="Accent6 2" xfId="37" xr:uid="{00000000-0005-0000-0000-00001A000000}"/>
    <cellStyle name="Bad 2" xfId="38" xr:uid="{00000000-0005-0000-0000-00001B000000}"/>
    <cellStyle name="Calculation 2" xfId="39" xr:uid="{00000000-0005-0000-0000-00001C000000}"/>
    <cellStyle name="Calculation 2 10" xfId="40" xr:uid="{00000000-0005-0000-0000-00001D000000}"/>
    <cellStyle name="Calculation 2 10 2" xfId="41" xr:uid="{00000000-0005-0000-0000-00001E000000}"/>
    <cellStyle name="Calculation 2 11" xfId="42" xr:uid="{00000000-0005-0000-0000-00001F000000}"/>
    <cellStyle name="Calculation 2 2" xfId="43" xr:uid="{00000000-0005-0000-0000-000020000000}"/>
    <cellStyle name="Calculation 2 2 2" xfId="44" xr:uid="{00000000-0005-0000-0000-000021000000}"/>
    <cellStyle name="Calculation 2 2 2 2" xfId="45" xr:uid="{00000000-0005-0000-0000-000022000000}"/>
    <cellStyle name="Calculation 2 2 2 2 2" xfId="46" xr:uid="{00000000-0005-0000-0000-000023000000}"/>
    <cellStyle name="Calculation 2 2 2 3" xfId="47" xr:uid="{00000000-0005-0000-0000-000024000000}"/>
    <cellStyle name="Calculation 2 2 3" xfId="48" xr:uid="{00000000-0005-0000-0000-000025000000}"/>
    <cellStyle name="Calculation 2 3" xfId="49" xr:uid="{00000000-0005-0000-0000-000026000000}"/>
    <cellStyle name="Calculation 2 3 2" xfId="50" xr:uid="{00000000-0005-0000-0000-000027000000}"/>
    <cellStyle name="Calculation 2 3 2 2" xfId="51" xr:uid="{00000000-0005-0000-0000-000028000000}"/>
    <cellStyle name="Calculation 2 3 2 2 2" xfId="52" xr:uid="{00000000-0005-0000-0000-000029000000}"/>
    <cellStyle name="Calculation 2 3 2 3" xfId="53" xr:uid="{00000000-0005-0000-0000-00002A000000}"/>
    <cellStyle name="Calculation 2 3 3" xfId="54" xr:uid="{00000000-0005-0000-0000-00002B000000}"/>
    <cellStyle name="Calculation 2 4" xfId="55" xr:uid="{00000000-0005-0000-0000-00002C000000}"/>
    <cellStyle name="Calculation 2 4 2" xfId="56" xr:uid="{00000000-0005-0000-0000-00002D000000}"/>
    <cellStyle name="Calculation 2 4 2 2" xfId="57" xr:uid="{00000000-0005-0000-0000-00002E000000}"/>
    <cellStyle name="Calculation 2 4 2 2 2" xfId="58" xr:uid="{00000000-0005-0000-0000-00002F000000}"/>
    <cellStyle name="Calculation 2 4 2 3" xfId="59" xr:uid="{00000000-0005-0000-0000-000030000000}"/>
    <cellStyle name="Calculation 2 4 3" xfId="60" xr:uid="{00000000-0005-0000-0000-000031000000}"/>
    <cellStyle name="Calculation 2 5" xfId="61" xr:uid="{00000000-0005-0000-0000-000032000000}"/>
    <cellStyle name="Calculation 2 5 2" xfId="62" xr:uid="{00000000-0005-0000-0000-000033000000}"/>
    <cellStyle name="Calculation 2 5 2 2" xfId="63" xr:uid="{00000000-0005-0000-0000-000034000000}"/>
    <cellStyle name="Calculation 2 5 2 2 2" xfId="64" xr:uid="{00000000-0005-0000-0000-000035000000}"/>
    <cellStyle name="Calculation 2 5 2 3" xfId="65" xr:uid="{00000000-0005-0000-0000-000036000000}"/>
    <cellStyle name="Calculation 2 5 3" xfId="66" xr:uid="{00000000-0005-0000-0000-000037000000}"/>
    <cellStyle name="Calculation 2 6" xfId="67" xr:uid="{00000000-0005-0000-0000-000038000000}"/>
    <cellStyle name="Calculation 2 6 2" xfId="68" xr:uid="{00000000-0005-0000-0000-000039000000}"/>
    <cellStyle name="Calculation 2 6 2 2" xfId="69" xr:uid="{00000000-0005-0000-0000-00003A000000}"/>
    <cellStyle name="Calculation 2 6 2 2 2" xfId="70" xr:uid="{00000000-0005-0000-0000-00003B000000}"/>
    <cellStyle name="Calculation 2 6 2 3" xfId="71" xr:uid="{00000000-0005-0000-0000-00003C000000}"/>
    <cellStyle name="Calculation 2 6 3" xfId="72" xr:uid="{00000000-0005-0000-0000-00003D000000}"/>
    <cellStyle name="Calculation 2 7" xfId="73" xr:uid="{00000000-0005-0000-0000-00003E000000}"/>
    <cellStyle name="Calculation 2 7 2" xfId="74" xr:uid="{00000000-0005-0000-0000-00003F000000}"/>
    <cellStyle name="Calculation 2 7 2 2" xfId="75" xr:uid="{00000000-0005-0000-0000-000040000000}"/>
    <cellStyle name="Calculation 2 7 3" xfId="76" xr:uid="{00000000-0005-0000-0000-000041000000}"/>
    <cellStyle name="Calculation 2 8" xfId="77" xr:uid="{00000000-0005-0000-0000-000042000000}"/>
    <cellStyle name="Calculation 2 8 2" xfId="78" xr:uid="{00000000-0005-0000-0000-000043000000}"/>
    <cellStyle name="Calculation 2 9" xfId="79" xr:uid="{00000000-0005-0000-0000-000044000000}"/>
    <cellStyle name="Calculation 2 9 2" xfId="80" xr:uid="{00000000-0005-0000-0000-000045000000}"/>
    <cellStyle name="Check Cell 2" xfId="81" xr:uid="{00000000-0005-0000-0000-000046000000}"/>
    <cellStyle name="Check Cell 2 2" xfId="82" xr:uid="{00000000-0005-0000-0000-000047000000}"/>
    <cellStyle name="Comma [0]" xfId="3524" builtinId="6"/>
    <cellStyle name="Comma [0] 10" xfId="83" xr:uid="{00000000-0005-0000-0000-000049000000}"/>
    <cellStyle name="Comma [0] 10 2" xfId="3183" xr:uid="{00000000-0005-0000-0000-00004A000000}"/>
    <cellStyle name="Comma [0] 11" xfId="84" xr:uid="{00000000-0005-0000-0000-00004B000000}"/>
    <cellStyle name="Comma [0] 11 2" xfId="3184" xr:uid="{00000000-0005-0000-0000-00004C000000}"/>
    <cellStyle name="Comma [0] 12" xfId="85" xr:uid="{00000000-0005-0000-0000-00004D000000}"/>
    <cellStyle name="Comma [0] 12 2" xfId="86" xr:uid="{00000000-0005-0000-0000-00004E000000}"/>
    <cellStyle name="Comma [0] 12 3" xfId="87" xr:uid="{00000000-0005-0000-0000-00004F000000}"/>
    <cellStyle name="Comma [0] 12 3 2" xfId="3185" xr:uid="{00000000-0005-0000-0000-000050000000}"/>
    <cellStyle name="Comma [0] 12 3 2 2" xfId="3186" xr:uid="{00000000-0005-0000-0000-000051000000}"/>
    <cellStyle name="Comma [0] 12 3 3" xfId="3187" xr:uid="{00000000-0005-0000-0000-000052000000}"/>
    <cellStyle name="Comma [0] 12 3 4" xfId="3188" xr:uid="{00000000-0005-0000-0000-000053000000}"/>
    <cellStyle name="Comma [0] 12 4" xfId="88" xr:uid="{00000000-0005-0000-0000-000054000000}"/>
    <cellStyle name="Comma [0] 12 5" xfId="89" xr:uid="{00000000-0005-0000-0000-000055000000}"/>
    <cellStyle name="Comma [0] 12 6" xfId="90" xr:uid="{00000000-0005-0000-0000-000056000000}"/>
    <cellStyle name="Comma [0] 12 7" xfId="91" xr:uid="{00000000-0005-0000-0000-000057000000}"/>
    <cellStyle name="Comma [0] 12 8" xfId="92" xr:uid="{00000000-0005-0000-0000-000058000000}"/>
    <cellStyle name="Comma [0] 12 9" xfId="93" xr:uid="{00000000-0005-0000-0000-000059000000}"/>
    <cellStyle name="Comma [0] 13" xfId="94" xr:uid="{00000000-0005-0000-0000-00005A000000}"/>
    <cellStyle name="Comma [0] 13 2" xfId="3189" xr:uid="{00000000-0005-0000-0000-00005B000000}"/>
    <cellStyle name="Comma [0] 14" xfId="95" xr:uid="{00000000-0005-0000-0000-00005C000000}"/>
    <cellStyle name="Comma [0] 14 2" xfId="3190" xr:uid="{00000000-0005-0000-0000-00005D000000}"/>
    <cellStyle name="Comma [0] 14 2 2" xfId="3191" xr:uid="{00000000-0005-0000-0000-00005E000000}"/>
    <cellStyle name="Comma [0] 14 2 3" xfId="3192" xr:uid="{00000000-0005-0000-0000-00005F000000}"/>
    <cellStyle name="Comma [0] 15" xfId="96" xr:uid="{00000000-0005-0000-0000-000060000000}"/>
    <cellStyle name="Comma [0] 16" xfId="3193" xr:uid="{00000000-0005-0000-0000-000061000000}"/>
    <cellStyle name="Comma [0] 16 2" xfId="3194" xr:uid="{00000000-0005-0000-0000-000062000000}"/>
    <cellStyle name="Comma [0] 16 3" xfId="3195" xr:uid="{00000000-0005-0000-0000-000063000000}"/>
    <cellStyle name="Comma [0] 16 4" xfId="3196" xr:uid="{00000000-0005-0000-0000-000064000000}"/>
    <cellStyle name="Comma [0] 17" xfId="3197" xr:uid="{00000000-0005-0000-0000-000065000000}"/>
    <cellStyle name="Comma [0] 18" xfId="97" xr:uid="{00000000-0005-0000-0000-000066000000}"/>
    <cellStyle name="Comma [0] 19" xfId="3181" xr:uid="{00000000-0005-0000-0000-000067000000}"/>
    <cellStyle name="Comma [0] 2" xfId="7" xr:uid="{00000000-0005-0000-0000-000068000000}"/>
    <cellStyle name="Comma [0] 2 10" xfId="99" xr:uid="{00000000-0005-0000-0000-000069000000}"/>
    <cellStyle name="Comma [0] 2 10 2" xfId="100" xr:uid="{00000000-0005-0000-0000-00006A000000}"/>
    <cellStyle name="Comma [0] 2 10 2 2" xfId="101" xr:uid="{00000000-0005-0000-0000-00006B000000}"/>
    <cellStyle name="Comma [0] 2 10 2 2 2" xfId="102" xr:uid="{00000000-0005-0000-0000-00006C000000}"/>
    <cellStyle name="Comma [0] 2 10 2 3" xfId="103" xr:uid="{00000000-0005-0000-0000-00006D000000}"/>
    <cellStyle name="Comma [0] 2 10 2 4" xfId="104" xr:uid="{00000000-0005-0000-0000-00006E000000}"/>
    <cellStyle name="Comma [0] 2 10 3" xfId="105" xr:uid="{00000000-0005-0000-0000-00006F000000}"/>
    <cellStyle name="Comma [0] 2 10 3 2" xfId="106" xr:uid="{00000000-0005-0000-0000-000070000000}"/>
    <cellStyle name="Comma [0] 2 10 4" xfId="107" xr:uid="{00000000-0005-0000-0000-000071000000}"/>
    <cellStyle name="Comma [0] 2 100" xfId="108" xr:uid="{00000000-0005-0000-0000-000072000000}"/>
    <cellStyle name="Comma [0] 2 101" xfId="109" xr:uid="{00000000-0005-0000-0000-000073000000}"/>
    <cellStyle name="Comma [0] 2 102" xfId="110" xr:uid="{00000000-0005-0000-0000-000074000000}"/>
    <cellStyle name="Comma [0] 2 102 2" xfId="111" xr:uid="{00000000-0005-0000-0000-000075000000}"/>
    <cellStyle name="Comma [0] 2 103" xfId="112" xr:uid="{00000000-0005-0000-0000-000076000000}"/>
    <cellStyle name="Comma [0] 2 104" xfId="113" xr:uid="{00000000-0005-0000-0000-000077000000}"/>
    <cellStyle name="Comma [0] 2 105" xfId="98" xr:uid="{00000000-0005-0000-0000-000078000000}"/>
    <cellStyle name="Comma [0] 2 11" xfId="114" xr:uid="{00000000-0005-0000-0000-000079000000}"/>
    <cellStyle name="Comma [0] 2 11 2" xfId="115" xr:uid="{00000000-0005-0000-0000-00007A000000}"/>
    <cellStyle name="Comma [0] 2 11 2 2" xfId="116" xr:uid="{00000000-0005-0000-0000-00007B000000}"/>
    <cellStyle name="Comma [0] 2 11 2 2 2" xfId="117" xr:uid="{00000000-0005-0000-0000-00007C000000}"/>
    <cellStyle name="Comma [0] 2 11 2 3" xfId="118" xr:uid="{00000000-0005-0000-0000-00007D000000}"/>
    <cellStyle name="Comma [0] 2 11 2 4" xfId="119" xr:uid="{00000000-0005-0000-0000-00007E000000}"/>
    <cellStyle name="Comma [0] 2 11 3" xfId="120" xr:uid="{00000000-0005-0000-0000-00007F000000}"/>
    <cellStyle name="Comma [0] 2 11 3 2" xfId="121" xr:uid="{00000000-0005-0000-0000-000080000000}"/>
    <cellStyle name="Comma [0] 2 11 4" xfId="122" xr:uid="{00000000-0005-0000-0000-000081000000}"/>
    <cellStyle name="Comma [0] 2 12" xfId="123" xr:uid="{00000000-0005-0000-0000-000082000000}"/>
    <cellStyle name="Comma [0] 2 12 2" xfId="124" xr:uid="{00000000-0005-0000-0000-000083000000}"/>
    <cellStyle name="Comma [0] 2 12 2 2" xfId="125" xr:uid="{00000000-0005-0000-0000-000084000000}"/>
    <cellStyle name="Comma [0] 2 12 2 2 2" xfId="126" xr:uid="{00000000-0005-0000-0000-000085000000}"/>
    <cellStyle name="Comma [0] 2 12 2 3" xfId="127" xr:uid="{00000000-0005-0000-0000-000086000000}"/>
    <cellStyle name="Comma [0] 2 12 2 4" xfId="128" xr:uid="{00000000-0005-0000-0000-000087000000}"/>
    <cellStyle name="Comma [0] 2 12 3" xfId="129" xr:uid="{00000000-0005-0000-0000-000088000000}"/>
    <cellStyle name="Comma [0] 2 12 3 2" xfId="130" xr:uid="{00000000-0005-0000-0000-000089000000}"/>
    <cellStyle name="Comma [0] 2 12 3 2 2" xfId="131" xr:uid="{00000000-0005-0000-0000-00008A000000}"/>
    <cellStyle name="Comma [0] 2 12 4" xfId="132" xr:uid="{00000000-0005-0000-0000-00008B000000}"/>
    <cellStyle name="Comma [0] 2 13" xfId="133" xr:uid="{00000000-0005-0000-0000-00008C000000}"/>
    <cellStyle name="Comma [0] 2 13 2" xfId="134" xr:uid="{00000000-0005-0000-0000-00008D000000}"/>
    <cellStyle name="Comma [0] 2 13 2 2" xfId="135" xr:uid="{00000000-0005-0000-0000-00008E000000}"/>
    <cellStyle name="Comma [0] 2 13 2 2 2" xfId="136" xr:uid="{00000000-0005-0000-0000-00008F000000}"/>
    <cellStyle name="Comma [0] 2 13 2 3" xfId="137" xr:uid="{00000000-0005-0000-0000-000090000000}"/>
    <cellStyle name="Comma [0] 2 13 2 4" xfId="138" xr:uid="{00000000-0005-0000-0000-000091000000}"/>
    <cellStyle name="Comma [0] 2 13 3" xfId="139" xr:uid="{00000000-0005-0000-0000-000092000000}"/>
    <cellStyle name="Comma [0] 2 13 3 2" xfId="140" xr:uid="{00000000-0005-0000-0000-000093000000}"/>
    <cellStyle name="Comma [0] 2 13 4" xfId="141" xr:uid="{00000000-0005-0000-0000-000094000000}"/>
    <cellStyle name="Comma [0] 2 14" xfId="142" xr:uid="{00000000-0005-0000-0000-000095000000}"/>
    <cellStyle name="Comma [0] 2 14 2" xfId="143" xr:uid="{00000000-0005-0000-0000-000096000000}"/>
    <cellStyle name="Comma [0] 2 14 2 2" xfId="144" xr:uid="{00000000-0005-0000-0000-000097000000}"/>
    <cellStyle name="Comma [0] 2 14 2 2 2" xfId="145" xr:uid="{00000000-0005-0000-0000-000098000000}"/>
    <cellStyle name="Comma [0] 2 14 2 3" xfId="146" xr:uid="{00000000-0005-0000-0000-000099000000}"/>
    <cellStyle name="Comma [0] 2 14 2 4" xfId="147" xr:uid="{00000000-0005-0000-0000-00009A000000}"/>
    <cellStyle name="Comma [0] 2 14 3" xfId="148" xr:uid="{00000000-0005-0000-0000-00009B000000}"/>
    <cellStyle name="Comma [0] 2 14 3 2" xfId="149" xr:uid="{00000000-0005-0000-0000-00009C000000}"/>
    <cellStyle name="Comma [0] 2 14 4" xfId="150" xr:uid="{00000000-0005-0000-0000-00009D000000}"/>
    <cellStyle name="Comma [0] 2 15" xfId="151" xr:uid="{00000000-0005-0000-0000-00009E000000}"/>
    <cellStyle name="Comma [0] 2 15 2" xfId="152" xr:uid="{00000000-0005-0000-0000-00009F000000}"/>
    <cellStyle name="Comma [0] 2 15 2 2" xfId="153" xr:uid="{00000000-0005-0000-0000-0000A0000000}"/>
    <cellStyle name="Comma [0] 2 15 2 2 2" xfId="154" xr:uid="{00000000-0005-0000-0000-0000A1000000}"/>
    <cellStyle name="Comma [0] 2 15 2 2 2 2" xfId="155" xr:uid="{00000000-0005-0000-0000-0000A2000000}"/>
    <cellStyle name="Comma [0] 2 15 2 3" xfId="156" xr:uid="{00000000-0005-0000-0000-0000A3000000}"/>
    <cellStyle name="Comma [0] 2 15 2 4" xfId="157" xr:uid="{00000000-0005-0000-0000-0000A4000000}"/>
    <cellStyle name="Comma [0] 2 15 3" xfId="158" xr:uid="{00000000-0005-0000-0000-0000A5000000}"/>
    <cellStyle name="Comma [0] 2 15 3 2" xfId="159" xr:uid="{00000000-0005-0000-0000-0000A6000000}"/>
    <cellStyle name="Comma [0] 2 15 4" xfId="160" xr:uid="{00000000-0005-0000-0000-0000A7000000}"/>
    <cellStyle name="Comma [0] 2 16" xfId="161" xr:uid="{00000000-0005-0000-0000-0000A8000000}"/>
    <cellStyle name="Comma [0] 2 16 2" xfId="162" xr:uid="{00000000-0005-0000-0000-0000A9000000}"/>
    <cellStyle name="Comma [0] 2 16 2 2" xfId="163" xr:uid="{00000000-0005-0000-0000-0000AA000000}"/>
    <cellStyle name="Comma [0] 2 16 2 2 2" xfId="164" xr:uid="{00000000-0005-0000-0000-0000AB000000}"/>
    <cellStyle name="Comma [0] 2 16 2 3" xfId="165" xr:uid="{00000000-0005-0000-0000-0000AC000000}"/>
    <cellStyle name="Comma [0] 2 16 2 4" xfId="166" xr:uid="{00000000-0005-0000-0000-0000AD000000}"/>
    <cellStyle name="Comma [0] 2 16 3" xfId="167" xr:uid="{00000000-0005-0000-0000-0000AE000000}"/>
    <cellStyle name="Comma [0] 2 16 3 2" xfId="168" xr:uid="{00000000-0005-0000-0000-0000AF000000}"/>
    <cellStyle name="Comma [0] 2 16 4" xfId="169" xr:uid="{00000000-0005-0000-0000-0000B0000000}"/>
    <cellStyle name="Comma [0] 2 17" xfId="170" xr:uid="{00000000-0005-0000-0000-0000B1000000}"/>
    <cellStyle name="Comma [0] 2 17 2" xfId="171" xr:uid="{00000000-0005-0000-0000-0000B2000000}"/>
    <cellStyle name="Comma [0] 2 17 2 2" xfId="172" xr:uid="{00000000-0005-0000-0000-0000B3000000}"/>
    <cellStyle name="Comma [0] 2 17 2 2 2" xfId="173" xr:uid="{00000000-0005-0000-0000-0000B4000000}"/>
    <cellStyle name="Comma [0] 2 17 2 3" xfId="174" xr:uid="{00000000-0005-0000-0000-0000B5000000}"/>
    <cellStyle name="Comma [0] 2 17 2 4" xfId="175" xr:uid="{00000000-0005-0000-0000-0000B6000000}"/>
    <cellStyle name="Comma [0] 2 17 3" xfId="176" xr:uid="{00000000-0005-0000-0000-0000B7000000}"/>
    <cellStyle name="Comma [0] 2 17 3 2" xfId="177" xr:uid="{00000000-0005-0000-0000-0000B8000000}"/>
    <cellStyle name="Comma [0] 2 17 4" xfId="178" xr:uid="{00000000-0005-0000-0000-0000B9000000}"/>
    <cellStyle name="Comma [0] 2 18" xfId="179" xr:uid="{00000000-0005-0000-0000-0000BA000000}"/>
    <cellStyle name="Comma [0] 2 18 2" xfId="180" xr:uid="{00000000-0005-0000-0000-0000BB000000}"/>
    <cellStyle name="Comma [0] 2 18 2 2" xfId="181" xr:uid="{00000000-0005-0000-0000-0000BC000000}"/>
    <cellStyle name="Comma [0] 2 18 2 2 2" xfId="182" xr:uid="{00000000-0005-0000-0000-0000BD000000}"/>
    <cellStyle name="Comma [0] 2 18 2 3" xfId="183" xr:uid="{00000000-0005-0000-0000-0000BE000000}"/>
    <cellStyle name="Comma [0] 2 18 2 4" xfId="184" xr:uid="{00000000-0005-0000-0000-0000BF000000}"/>
    <cellStyle name="Comma [0] 2 18 3" xfId="185" xr:uid="{00000000-0005-0000-0000-0000C0000000}"/>
    <cellStyle name="Comma [0] 2 18 3 2" xfId="186" xr:uid="{00000000-0005-0000-0000-0000C1000000}"/>
    <cellStyle name="Comma [0] 2 18 4" xfId="187" xr:uid="{00000000-0005-0000-0000-0000C2000000}"/>
    <cellStyle name="Comma [0] 2 19" xfId="188" xr:uid="{00000000-0005-0000-0000-0000C3000000}"/>
    <cellStyle name="Comma [0] 2 19 2" xfId="189" xr:uid="{00000000-0005-0000-0000-0000C4000000}"/>
    <cellStyle name="Comma [0] 2 19 2 2" xfId="190" xr:uid="{00000000-0005-0000-0000-0000C5000000}"/>
    <cellStyle name="Comma [0] 2 19 2 2 2" xfId="191" xr:uid="{00000000-0005-0000-0000-0000C6000000}"/>
    <cellStyle name="Comma [0] 2 19 2 3" xfId="192" xr:uid="{00000000-0005-0000-0000-0000C7000000}"/>
    <cellStyle name="Comma [0] 2 19 2 4" xfId="193" xr:uid="{00000000-0005-0000-0000-0000C8000000}"/>
    <cellStyle name="Comma [0] 2 19 3" xfId="194" xr:uid="{00000000-0005-0000-0000-0000C9000000}"/>
    <cellStyle name="Comma [0] 2 19 3 2" xfId="195" xr:uid="{00000000-0005-0000-0000-0000CA000000}"/>
    <cellStyle name="Comma [0] 2 19 4" xfId="196" xr:uid="{00000000-0005-0000-0000-0000CB000000}"/>
    <cellStyle name="Comma [0] 2 2" xfId="197" xr:uid="{00000000-0005-0000-0000-0000CC000000}"/>
    <cellStyle name="Comma [0] 2 2 10" xfId="198" xr:uid="{00000000-0005-0000-0000-0000CD000000}"/>
    <cellStyle name="Comma [0] 2 2 11" xfId="199" xr:uid="{00000000-0005-0000-0000-0000CE000000}"/>
    <cellStyle name="Comma [0] 2 2 12" xfId="200" xr:uid="{00000000-0005-0000-0000-0000CF000000}"/>
    <cellStyle name="Comma [0] 2 2 13" xfId="201" xr:uid="{00000000-0005-0000-0000-0000D0000000}"/>
    <cellStyle name="Comma [0] 2 2 14" xfId="202" xr:uid="{00000000-0005-0000-0000-0000D1000000}"/>
    <cellStyle name="Comma [0] 2 2 15" xfId="203" xr:uid="{00000000-0005-0000-0000-0000D2000000}"/>
    <cellStyle name="Comma [0] 2 2 16" xfId="204" xr:uid="{00000000-0005-0000-0000-0000D3000000}"/>
    <cellStyle name="Comma [0] 2 2 17" xfId="205" xr:uid="{00000000-0005-0000-0000-0000D4000000}"/>
    <cellStyle name="Comma [0] 2 2 18" xfId="206" xr:uid="{00000000-0005-0000-0000-0000D5000000}"/>
    <cellStyle name="Comma [0] 2 2 19" xfId="207" xr:uid="{00000000-0005-0000-0000-0000D6000000}"/>
    <cellStyle name="Comma [0] 2 2 2" xfId="208" xr:uid="{00000000-0005-0000-0000-0000D7000000}"/>
    <cellStyle name="Comma [0] 2 2 2 10" xfId="209" xr:uid="{00000000-0005-0000-0000-0000D8000000}"/>
    <cellStyle name="Comma [0] 2 2 2 2" xfId="210" xr:uid="{00000000-0005-0000-0000-0000D9000000}"/>
    <cellStyle name="Comma [0] 2 2 2 2 2" xfId="211" xr:uid="{00000000-0005-0000-0000-0000DA000000}"/>
    <cellStyle name="Comma [0] 2 2 2 2 2 2" xfId="212" xr:uid="{00000000-0005-0000-0000-0000DB000000}"/>
    <cellStyle name="Comma [0] 2 2 2 2 2 2 2" xfId="213" xr:uid="{00000000-0005-0000-0000-0000DC000000}"/>
    <cellStyle name="Comma [0] 2 2 2 2 2 2 2 2" xfId="214" xr:uid="{00000000-0005-0000-0000-0000DD000000}"/>
    <cellStyle name="Comma [0] 2 2 2 2 2 2 2 2 2" xfId="215" xr:uid="{00000000-0005-0000-0000-0000DE000000}"/>
    <cellStyle name="Comma [0] 2 2 2 2 2 2 2 2 2 2" xfId="216" xr:uid="{00000000-0005-0000-0000-0000DF000000}"/>
    <cellStyle name="Comma [0] 2 2 2 2 2 2 2 2 2 2 2" xfId="217" xr:uid="{00000000-0005-0000-0000-0000E0000000}"/>
    <cellStyle name="Comma [0] 2 2 2 2 2 2 2 2 2 2 2 2" xfId="218" xr:uid="{00000000-0005-0000-0000-0000E1000000}"/>
    <cellStyle name="Comma [0] 2 2 2 2 2 2 2 2 2 3" xfId="219" xr:uid="{00000000-0005-0000-0000-0000E2000000}"/>
    <cellStyle name="Comma [0] 2 2 2 2 2 2 2 2 2 4" xfId="220" xr:uid="{00000000-0005-0000-0000-0000E3000000}"/>
    <cellStyle name="Comma [0] 2 2 2 2 2 2 2 2 3" xfId="221" xr:uid="{00000000-0005-0000-0000-0000E4000000}"/>
    <cellStyle name="Comma [0] 2 2 2 2 2 2 2 2 3 2" xfId="222" xr:uid="{00000000-0005-0000-0000-0000E5000000}"/>
    <cellStyle name="Comma [0] 2 2 2 2 2 2 2 2 4" xfId="223" xr:uid="{00000000-0005-0000-0000-0000E6000000}"/>
    <cellStyle name="Comma [0] 2 2 2 2 2 2 2 3" xfId="224" xr:uid="{00000000-0005-0000-0000-0000E7000000}"/>
    <cellStyle name="Comma [0] 2 2 2 2 2 2 2 3 2" xfId="225" xr:uid="{00000000-0005-0000-0000-0000E8000000}"/>
    <cellStyle name="Comma [0] 2 2 2 2 2 2 2 4" xfId="226" xr:uid="{00000000-0005-0000-0000-0000E9000000}"/>
    <cellStyle name="Comma [0] 2 2 2 2 2 2 3" xfId="227" xr:uid="{00000000-0005-0000-0000-0000EA000000}"/>
    <cellStyle name="Comma [0] 2 2 2 2 2 2 4" xfId="228" xr:uid="{00000000-0005-0000-0000-0000EB000000}"/>
    <cellStyle name="Comma [0] 2 2 2 2 2 2 4 2" xfId="229" xr:uid="{00000000-0005-0000-0000-0000EC000000}"/>
    <cellStyle name="Comma [0] 2 2 2 2 2 2 5" xfId="230" xr:uid="{00000000-0005-0000-0000-0000ED000000}"/>
    <cellStyle name="Comma [0] 2 2 2 2 2 3" xfId="231" xr:uid="{00000000-0005-0000-0000-0000EE000000}"/>
    <cellStyle name="Comma [0] 2 2 2 2 2 4" xfId="232" xr:uid="{00000000-0005-0000-0000-0000EF000000}"/>
    <cellStyle name="Comma [0] 2 2 2 2 2 4 2" xfId="233" xr:uid="{00000000-0005-0000-0000-0000F0000000}"/>
    <cellStyle name="Comma [0] 2 2 2 2 2 5" xfId="234" xr:uid="{00000000-0005-0000-0000-0000F1000000}"/>
    <cellStyle name="Comma [0] 2 2 2 2 3" xfId="235" xr:uid="{00000000-0005-0000-0000-0000F2000000}"/>
    <cellStyle name="Comma [0] 2 2 2 2 3 2" xfId="236" xr:uid="{00000000-0005-0000-0000-0000F3000000}"/>
    <cellStyle name="Comma [0] 2 2 2 2 4" xfId="237" xr:uid="{00000000-0005-0000-0000-0000F4000000}"/>
    <cellStyle name="Comma [0] 2 2 2 2 4 2" xfId="238" xr:uid="{00000000-0005-0000-0000-0000F5000000}"/>
    <cellStyle name="Comma [0] 2 2 2 2 5" xfId="239" xr:uid="{00000000-0005-0000-0000-0000F6000000}"/>
    <cellStyle name="Comma [0] 2 2 2 2 6" xfId="240" xr:uid="{00000000-0005-0000-0000-0000F7000000}"/>
    <cellStyle name="Comma [0] 2 2 2 2 6 2" xfId="241" xr:uid="{00000000-0005-0000-0000-0000F8000000}"/>
    <cellStyle name="Comma [0] 2 2 2 2 7" xfId="242" xr:uid="{00000000-0005-0000-0000-0000F9000000}"/>
    <cellStyle name="Comma [0] 2 2 2 3" xfId="243" xr:uid="{00000000-0005-0000-0000-0000FA000000}"/>
    <cellStyle name="Comma [0] 2 2 2 4" xfId="244" xr:uid="{00000000-0005-0000-0000-0000FB000000}"/>
    <cellStyle name="Comma [0] 2 2 2 5" xfId="245" xr:uid="{00000000-0005-0000-0000-0000FC000000}"/>
    <cellStyle name="Comma [0] 2 2 2 6" xfId="246" xr:uid="{00000000-0005-0000-0000-0000FD000000}"/>
    <cellStyle name="Comma [0] 2 2 2 7" xfId="247" xr:uid="{00000000-0005-0000-0000-0000FE000000}"/>
    <cellStyle name="Comma [0] 2 2 2 8" xfId="248" xr:uid="{00000000-0005-0000-0000-0000FF000000}"/>
    <cellStyle name="Comma [0] 2 2 2 9" xfId="249" xr:uid="{00000000-0005-0000-0000-000000010000}"/>
    <cellStyle name="Comma [0] 2 2 2 9 2" xfId="250" xr:uid="{00000000-0005-0000-0000-000001010000}"/>
    <cellStyle name="Comma [0] 2 2 20" xfId="251" xr:uid="{00000000-0005-0000-0000-000002010000}"/>
    <cellStyle name="Comma [0] 2 2 21" xfId="252" xr:uid="{00000000-0005-0000-0000-000003010000}"/>
    <cellStyle name="Comma [0] 2 2 22" xfId="253" xr:uid="{00000000-0005-0000-0000-000004010000}"/>
    <cellStyle name="Comma [0] 2 2 23" xfId="254" xr:uid="{00000000-0005-0000-0000-000005010000}"/>
    <cellStyle name="Comma [0] 2 2 24" xfId="255" xr:uid="{00000000-0005-0000-0000-000006010000}"/>
    <cellStyle name="Comma [0] 2 2 25" xfId="256" xr:uid="{00000000-0005-0000-0000-000007010000}"/>
    <cellStyle name="Comma [0] 2 2 26" xfId="257" xr:uid="{00000000-0005-0000-0000-000008010000}"/>
    <cellStyle name="Comma [0] 2 2 27" xfId="258" xr:uid="{00000000-0005-0000-0000-000009010000}"/>
    <cellStyle name="Comma [0] 2 2 28" xfId="259" xr:uid="{00000000-0005-0000-0000-00000A010000}"/>
    <cellStyle name="Comma [0] 2 2 29" xfId="260" xr:uid="{00000000-0005-0000-0000-00000B010000}"/>
    <cellStyle name="Comma [0] 2 2 3" xfId="261" xr:uid="{00000000-0005-0000-0000-00000C010000}"/>
    <cellStyle name="Comma [0] 2 2 3 2" xfId="262" xr:uid="{00000000-0005-0000-0000-00000D010000}"/>
    <cellStyle name="Comma [0] 2 2 3 2 2" xfId="263" xr:uid="{00000000-0005-0000-0000-00000E010000}"/>
    <cellStyle name="Comma [0] 2 2 3 2 2 2" xfId="264" xr:uid="{00000000-0005-0000-0000-00000F010000}"/>
    <cellStyle name="Comma [0] 2 2 3 2 2 2 2" xfId="265" xr:uid="{00000000-0005-0000-0000-000010010000}"/>
    <cellStyle name="Comma [0] 2 2 3 2 2 2 2 2" xfId="266" xr:uid="{00000000-0005-0000-0000-000011010000}"/>
    <cellStyle name="Comma [0] 2 2 3 2 2 2 2 2 2" xfId="267" xr:uid="{00000000-0005-0000-0000-000012010000}"/>
    <cellStyle name="Comma [0] 2 2 3 2 2 2 3" xfId="268" xr:uid="{00000000-0005-0000-0000-000013010000}"/>
    <cellStyle name="Comma [0] 2 2 3 2 2 2 4" xfId="269" xr:uid="{00000000-0005-0000-0000-000014010000}"/>
    <cellStyle name="Comma [0] 2 2 3 2 2 3" xfId="270" xr:uid="{00000000-0005-0000-0000-000015010000}"/>
    <cellStyle name="Comma [0] 2 2 3 2 2 3 2" xfId="271" xr:uid="{00000000-0005-0000-0000-000016010000}"/>
    <cellStyle name="Comma [0] 2 2 3 2 2 4" xfId="272" xr:uid="{00000000-0005-0000-0000-000017010000}"/>
    <cellStyle name="Comma [0] 2 2 3 2 3" xfId="273" xr:uid="{00000000-0005-0000-0000-000018010000}"/>
    <cellStyle name="Comma [0] 2 2 3 2 3 2" xfId="274" xr:uid="{00000000-0005-0000-0000-000019010000}"/>
    <cellStyle name="Comma [0] 2 2 3 2 3 2 2" xfId="275" xr:uid="{00000000-0005-0000-0000-00001A010000}"/>
    <cellStyle name="Comma [0] 2 2 3 2 4" xfId="276" xr:uid="{00000000-0005-0000-0000-00001B010000}"/>
    <cellStyle name="Comma [0] 2 2 3 3" xfId="277" xr:uid="{00000000-0005-0000-0000-00001C010000}"/>
    <cellStyle name="Comma [0] 2 2 3 4" xfId="278" xr:uid="{00000000-0005-0000-0000-00001D010000}"/>
    <cellStyle name="Comma [0] 2 2 3 5" xfId="279" xr:uid="{00000000-0005-0000-0000-00001E010000}"/>
    <cellStyle name="Comma [0] 2 2 3 5 2" xfId="280" xr:uid="{00000000-0005-0000-0000-00001F010000}"/>
    <cellStyle name="Comma [0] 2 2 3 6" xfId="281" xr:uid="{00000000-0005-0000-0000-000020010000}"/>
    <cellStyle name="Comma [0] 2 2 30" xfId="282" xr:uid="{00000000-0005-0000-0000-000021010000}"/>
    <cellStyle name="Comma [0] 2 2 31" xfId="283" xr:uid="{00000000-0005-0000-0000-000022010000}"/>
    <cellStyle name="Comma [0] 2 2 32" xfId="284" xr:uid="{00000000-0005-0000-0000-000023010000}"/>
    <cellStyle name="Comma [0] 2 2 33" xfId="285" xr:uid="{00000000-0005-0000-0000-000024010000}"/>
    <cellStyle name="Comma [0] 2 2 34" xfId="286" xr:uid="{00000000-0005-0000-0000-000025010000}"/>
    <cellStyle name="Comma [0] 2 2 35" xfId="287" xr:uid="{00000000-0005-0000-0000-000026010000}"/>
    <cellStyle name="Comma [0] 2 2 36" xfId="288" xr:uid="{00000000-0005-0000-0000-000027010000}"/>
    <cellStyle name="Comma [0] 2 2 37" xfId="289" xr:uid="{00000000-0005-0000-0000-000028010000}"/>
    <cellStyle name="Comma [0] 2 2 38" xfId="290" xr:uid="{00000000-0005-0000-0000-000029010000}"/>
    <cellStyle name="Comma [0] 2 2 39" xfId="291" xr:uid="{00000000-0005-0000-0000-00002A010000}"/>
    <cellStyle name="Comma [0] 2 2 4" xfId="292" xr:uid="{00000000-0005-0000-0000-00002B010000}"/>
    <cellStyle name="Comma [0] 2 2 4 2" xfId="293" xr:uid="{00000000-0005-0000-0000-00002C010000}"/>
    <cellStyle name="Comma [0] 2 2 4 2 2" xfId="294" xr:uid="{00000000-0005-0000-0000-00002D010000}"/>
    <cellStyle name="Comma [0] 2 2 4 3" xfId="295" xr:uid="{00000000-0005-0000-0000-00002E010000}"/>
    <cellStyle name="Comma [0] 2 2 40" xfId="296" xr:uid="{00000000-0005-0000-0000-00002F010000}"/>
    <cellStyle name="Comma [0] 2 2 41" xfId="297" xr:uid="{00000000-0005-0000-0000-000030010000}"/>
    <cellStyle name="Comma [0] 2 2 42" xfId="298" xr:uid="{00000000-0005-0000-0000-000031010000}"/>
    <cellStyle name="Comma [0] 2 2 43" xfId="299" xr:uid="{00000000-0005-0000-0000-000032010000}"/>
    <cellStyle name="Comma [0] 2 2 44" xfId="300" xr:uid="{00000000-0005-0000-0000-000033010000}"/>
    <cellStyle name="Comma [0] 2 2 45" xfId="301" xr:uid="{00000000-0005-0000-0000-000034010000}"/>
    <cellStyle name="Comma [0] 2 2 46" xfId="302" xr:uid="{00000000-0005-0000-0000-000035010000}"/>
    <cellStyle name="Comma [0] 2 2 47" xfId="303" xr:uid="{00000000-0005-0000-0000-000036010000}"/>
    <cellStyle name="Comma [0] 2 2 48" xfId="304" xr:uid="{00000000-0005-0000-0000-000037010000}"/>
    <cellStyle name="Comma [0] 2 2 49" xfId="305" xr:uid="{00000000-0005-0000-0000-000038010000}"/>
    <cellStyle name="Comma [0] 2 2 5" xfId="306" xr:uid="{00000000-0005-0000-0000-000039010000}"/>
    <cellStyle name="Comma [0] 2 2 50" xfId="307" xr:uid="{00000000-0005-0000-0000-00003A010000}"/>
    <cellStyle name="Comma [0] 2 2 51" xfId="308" xr:uid="{00000000-0005-0000-0000-00003B010000}"/>
    <cellStyle name="Comma [0] 2 2 52" xfId="309" xr:uid="{00000000-0005-0000-0000-00003C010000}"/>
    <cellStyle name="Comma [0] 2 2 53" xfId="310" xr:uid="{00000000-0005-0000-0000-00003D010000}"/>
    <cellStyle name="Comma [0] 2 2 54" xfId="311" xr:uid="{00000000-0005-0000-0000-00003E010000}"/>
    <cellStyle name="Comma [0] 2 2 55" xfId="312" xr:uid="{00000000-0005-0000-0000-00003F010000}"/>
    <cellStyle name="Comma [0] 2 2 56" xfId="313" xr:uid="{00000000-0005-0000-0000-000040010000}"/>
    <cellStyle name="Comma [0] 2 2 57" xfId="314" xr:uid="{00000000-0005-0000-0000-000041010000}"/>
    <cellStyle name="Comma [0] 2 2 58" xfId="315" xr:uid="{00000000-0005-0000-0000-000042010000}"/>
    <cellStyle name="Comma [0] 2 2 59" xfId="316" xr:uid="{00000000-0005-0000-0000-000043010000}"/>
    <cellStyle name="Comma [0] 2 2 6" xfId="317" xr:uid="{00000000-0005-0000-0000-000044010000}"/>
    <cellStyle name="Comma [0] 2 2 60" xfId="318" xr:uid="{00000000-0005-0000-0000-000045010000}"/>
    <cellStyle name="Comma [0] 2 2 61" xfId="319" xr:uid="{00000000-0005-0000-0000-000046010000}"/>
    <cellStyle name="Comma [0] 2 2 62" xfId="320" xr:uid="{00000000-0005-0000-0000-000047010000}"/>
    <cellStyle name="Comma [0] 2 2 63" xfId="321" xr:uid="{00000000-0005-0000-0000-000048010000}"/>
    <cellStyle name="Comma [0] 2 2 64" xfId="322" xr:uid="{00000000-0005-0000-0000-000049010000}"/>
    <cellStyle name="Comma [0] 2 2 65" xfId="323" xr:uid="{00000000-0005-0000-0000-00004A010000}"/>
    <cellStyle name="Comma [0] 2 2 66" xfId="324" xr:uid="{00000000-0005-0000-0000-00004B010000}"/>
    <cellStyle name="Comma [0] 2 2 67" xfId="325" xr:uid="{00000000-0005-0000-0000-00004C010000}"/>
    <cellStyle name="Comma [0] 2 2 68" xfId="326" xr:uid="{00000000-0005-0000-0000-00004D010000}"/>
    <cellStyle name="Comma [0] 2 2 69" xfId="327" xr:uid="{00000000-0005-0000-0000-00004E010000}"/>
    <cellStyle name="Comma [0] 2 2 7" xfId="328" xr:uid="{00000000-0005-0000-0000-00004F010000}"/>
    <cellStyle name="Comma [0] 2 2 70" xfId="329" xr:uid="{00000000-0005-0000-0000-000050010000}"/>
    <cellStyle name="Comma [0] 2 2 71" xfId="330" xr:uid="{00000000-0005-0000-0000-000051010000}"/>
    <cellStyle name="Comma [0] 2 2 72" xfId="331" xr:uid="{00000000-0005-0000-0000-000052010000}"/>
    <cellStyle name="Comma [0] 2 2 73" xfId="332" xr:uid="{00000000-0005-0000-0000-000053010000}"/>
    <cellStyle name="Comma [0] 2 2 74" xfId="333" xr:uid="{00000000-0005-0000-0000-000054010000}"/>
    <cellStyle name="Comma [0] 2 2 75" xfId="334" xr:uid="{00000000-0005-0000-0000-000055010000}"/>
    <cellStyle name="Comma [0] 2 2 76" xfId="335" xr:uid="{00000000-0005-0000-0000-000056010000}"/>
    <cellStyle name="Comma [0] 2 2 77" xfId="336" xr:uid="{00000000-0005-0000-0000-000057010000}"/>
    <cellStyle name="Comma [0] 2 2 78" xfId="337" xr:uid="{00000000-0005-0000-0000-000058010000}"/>
    <cellStyle name="Comma [0] 2 2 79" xfId="338" xr:uid="{00000000-0005-0000-0000-000059010000}"/>
    <cellStyle name="Comma [0] 2 2 79 2" xfId="339" xr:uid="{00000000-0005-0000-0000-00005A010000}"/>
    <cellStyle name="Comma [0] 2 2 8" xfId="340" xr:uid="{00000000-0005-0000-0000-00005B010000}"/>
    <cellStyle name="Comma [0] 2 2 80" xfId="341" xr:uid="{00000000-0005-0000-0000-00005C010000}"/>
    <cellStyle name="Comma [0] 2 2 81" xfId="342" xr:uid="{00000000-0005-0000-0000-00005D010000}"/>
    <cellStyle name="Comma [0] 2 2 9" xfId="343" xr:uid="{00000000-0005-0000-0000-00005E010000}"/>
    <cellStyle name="Comma [0] 2 20" xfId="344" xr:uid="{00000000-0005-0000-0000-00005F010000}"/>
    <cellStyle name="Comma [0] 2 20 2" xfId="345" xr:uid="{00000000-0005-0000-0000-000060010000}"/>
    <cellStyle name="Comma [0] 2 20 2 2" xfId="346" xr:uid="{00000000-0005-0000-0000-000061010000}"/>
    <cellStyle name="Comma [0] 2 20 2 2 2" xfId="347" xr:uid="{00000000-0005-0000-0000-000062010000}"/>
    <cellStyle name="Comma [0] 2 20 2 3" xfId="348" xr:uid="{00000000-0005-0000-0000-000063010000}"/>
    <cellStyle name="Comma [0] 2 20 2 4" xfId="349" xr:uid="{00000000-0005-0000-0000-000064010000}"/>
    <cellStyle name="Comma [0] 2 20 3" xfId="350" xr:uid="{00000000-0005-0000-0000-000065010000}"/>
    <cellStyle name="Comma [0] 2 20 3 2" xfId="351" xr:uid="{00000000-0005-0000-0000-000066010000}"/>
    <cellStyle name="Comma [0] 2 20 4" xfId="352" xr:uid="{00000000-0005-0000-0000-000067010000}"/>
    <cellStyle name="Comma [0] 2 21" xfId="353" xr:uid="{00000000-0005-0000-0000-000068010000}"/>
    <cellStyle name="Comma [0] 2 21 2" xfId="354" xr:uid="{00000000-0005-0000-0000-000069010000}"/>
    <cellStyle name="Comma [0] 2 21 2 2" xfId="355" xr:uid="{00000000-0005-0000-0000-00006A010000}"/>
    <cellStyle name="Comma [0] 2 21 2 2 2" xfId="356" xr:uid="{00000000-0005-0000-0000-00006B010000}"/>
    <cellStyle name="Comma [0] 2 21 2 3" xfId="357" xr:uid="{00000000-0005-0000-0000-00006C010000}"/>
    <cellStyle name="Comma [0] 2 21 2 4" xfId="358" xr:uid="{00000000-0005-0000-0000-00006D010000}"/>
    <cellStyle name="Comma [0] 2 21 3" xfId="359" xr:uid="{00000000-0005-0000-0000-00006E010000}"/>
    <cellStyle name="Comma [0] 2 21 3 2" xfId="360" xr:uid="{00000000-0005-0000-0000-00006F010000}"/>
    <cellStyle name="Comma [0] 2 21 4" xfId="361" xr:uid="{00000000-0005-0000-0000-000070010000}"/>
    <cellStyle name="Comma [0] 2 22" xfId="362" xr:uid="{00000000-0005-0000-0000-000071010000}"/>
    <cellStyle name="Comma [0] 2 22 2" xfId="363" xr:uid="{00000000-0005-0000-0000-000072010000}"/>
    <cellStyle name="Comma [0] 2 22 2 2" xfId="364" xr:uid="{00000000-0005-0000-0000-000073010000}"/>
    <cellStyle name="Comma [0] 2 22 2 2 2" xfId="365" xr:uid="{00000000-0005-0000-0000-000074010000}"/>
    <cellStyle name="Comma [0] 2 22 2 3" xfId="366" xr:uid="{00000000-0005-0000-0000-000075010000}"/>
    <cellStyle name="Comma [0] 2 22 2 4" xfId="367" xr:uid="{00000000-0005-0000-0000-000076010000}"/>
    <cellStyle name="Comma [0] 2 22 3" xfId="368" xr:uid="{00000000-0005-0000-0000-000077010000}"/>
    <cellStyle name="Comma [0] 2 22 3 2" xfId="369" xr:uid="{00000000-0005-0000-0000-000078010000}"/>
    <cellStyle name="Comma [0] 2 22 4" xfId="370" xr:uid="{00000000-0005-0000-0000-000079010000}"/>
    <cellStyle name="Comma [0] 2 23" xfId="371" xr:uid="{00000000-0005-0000-0000-00007A010000}"/>
    <cellStyle name="Comma [0] 2 23 2" xfId="372" xr:uid="{00000000-0005-0000-0000-00007B010000}"/>
    <cellStyle name="Comma [0] 2 23 2 2" xfId="373" xr:uid="{00000000-0005-0000-0000-00007C010000}"/>
    <cellStyle name="Comma [0] 2 23 2 2 2" xfId="374" xr:uid="{00000000-0005-0000-0000-00007D010000}"/>
    <cellStyle name="Comma [0] 2 23 2 3" xfId="375" xr:uid="{00000000-0005-0000-0000-00007E010000}"/>
    <cellStyle name="Comma [0] 2 23 2 4" xfId="376" xr:uid="{00000000-0005-0000-0000-00007F010000}"/>
    <cellStyle name="Comma [0] 2 23 3" xfId="377" xr:uid="{00000000-0005-0000-0000-000080010000}"/>
    <cellStyle name="Comma [0] 2 23 3 2" xfId="378" xr:uid="{00000000-0005-0000-0000-000081010000}"/>
    <cellStyle name="Comma [0] 2 23 4" xfId="379" xr:uid="{00000000-0005-0000-0000-000082010000}"/>
    <cellStyle name="Comma [0] 2 24" xfId="380" xr:uid="{00000000-0005-0000-0000-000083010000}"/>
    <cellStyle name="Comma [0] 2 24 2" xfId="381" xr:uid="{00000000-0005-0000-0000-000084010000}"/>
    <cellStyle name="Comma [0] 2 24 2 2" xfId="382" xr:uid="{00000000-0005-0000-0000-000085010000}"/>
    <cellStyle name="Comma [0] 2 24 2 2 2" xfId="383" xr:uid="{00000000-0005-0000-0000-000086010000}"/>
    <cellStyle name="Comma [0] 2 24 2 3" xfId="384" xr:uid="{00000000-0005-0000-0000-000087010000}"/>
    <cellStyle name="Comma [0] 2 24 2 4" xfId="385" xr:uid="{00000000-0005-0000-0000-000088010000}"/>
    <cellStyle name="Comma [0] 2 24 3" xfId="386" xr:uid="{00000000-0005-0000-0000-000089010000}"/>
    <cellStyle name="Comma [0] 2 24 3 2" xfId="387" xr:uid="{00000000-0005-0000-0000-00008A010000}"/>
    <cellStyle name="Comma [0] 2 24 4" xfId="388" xr:uid="{00000000-0005-0000-0000-00008B010000}"/>
    <cellStyle name="Comma [0] 2 25" xfId="389" xr:uid="{00000000-0005-0000-0000-00008C010000}"/>
    <cellStyle name="Comma [0] 2 25 10" xfId="390" xr:uid="{00000000-0005-0000-0000-00008D010000}"/>
    <cellStyle name="Comma [0] 2 25 11" xfId="391" xr:uid="{00000000-0005-0000-0000-00008E010000}"/>
    <cellStyle name="Comma [0] 2 25 12" xfId="392" xr:uid="{00000000-0005-0000-0000-00008F010000}"/>
    <cellStyle name="Comma [0] 2 25 13" xfId="393" xr:uid="{00000000-0005-0000-0000-000090010000}"/>
    <cellStyle name="Comma [0] 2 25 14" xfId="394" xr:uid="{00000000-0005-0000-0000-000091010000}"/>
    <cellStyle name="Comma [0] 2 25 15" xfId="395" xr:uid="{00000000-0005-0000-0000-000092010000}"/>
    <cellStyle name="Comma [0] 2 25 16" xfId="396" xr:uid="{00000000-0005-0000-0000-000093010000}"/>
    <cellStyle name="Comma [0] 2 25 16 2" xfId="397" xr:uid="{00000000-0005-0000-0000-000094010000}"/>
    <cellStyle name="Comma [0] 2 25 17" xfId="398" xr:uid="{00000000-0005-0000-0000-000095010000}"/>
    <cellStyle name="Comma [0] 2 25 2" xfId="399" xr:uid="{00000000-0005-0000-0000-000096010000}"/>
    <cellStyle name="Comma [0] 2 25 2 2" xfId="400" xr:uid="{00000000-0005-0000-0000-000097010000}"/>
    <cellStyle name="Comma [0] 2 25 2 2 2" xfId="401" xr:uid="{00000000-0005-0000-0000-000098010000}"/>
    <cellStyle name="Comma [0] 2 25 2 2 2 2" xfId="402" xr:uid="{00000000-0005-0000-0000-000099010000}"/>
    <cellStyle name="Comma [0] 2 25 2 2 2 2 2" xfId="403" xr:uid="{00000000-0005-0000-0000-00009A010000}"/>
    <cellStyle name="Comma [0] 2 25 2 2 2 2 2 2" xfId="404" xr:uid="{00000000-0005-0000-0000-00009B010000}"/>
    <cellStyle name="Comma [0] 2 25 2 2 2 3" xfId="405" xr:uid="{00000000-0005-0000-0000-00009C010000}"/>
    <cellStyle name="Comma [0] 2 25 2 2 2 4" xfId="406" xr:uid="{00000000-0005-0000-0000-00009D010000}"/>
    <cellStyle name="Comma [0] 2 25 2 2 3" xfId="407" xr:uid="{00000000-0005-0000-0000-00009E010000}"/>
    <cellStyle name="Comma [0] 2 25 2 2 3 2" xfId="408" xr:uid="{00000000-0005-0000-0000-00009F010000}"/>
    <cellStyle name="Comma [0] 2 25 2 2 4" xfId="409" xr:uid="{00000000-0005-0000-0000-0000A0010000}"/>
    <cellStyle name="Comma [0] 2 25 2 3" xfId="410" xr:uid="{00000000-0005-0000-0000-0000A1010000}"/>
    <cellStyle name="Comma [0] 2 25 2 3 2" xfId="411" xr:uid="{00000000-0005-0000-0000-0000A2010000}"/>
    <cellStyle name="Comma [0] 2 25 2 4" xfId="412" xr:uid="{00000000-0005-0000-0000-0000A3010000}"/>
    <cellStyle name="Comma [0] 2 25 3" xfId="413" xr:uid="{00000000-0005-0000-0000-0000A4010000}"/>
    <cellStyle name="Comma [0] 2 25 4" xfId="414" xr:uid="{00000000-0005-0000-0000-0000A5010000}"/>
    <cellStyle name="Comma [0] 2 25 5" xfId="415" xr:uid="{00000000-0005-0000-0000-0000A6010000}"/>
    <cellStyle name="Comma [0] 2 25 6" xfId="416" xr:uid="{00000000-0005-0000-0000-0000A7010000}"/>
    <cellStyle name="Comma [0] 2 25 7" xfId="417" xr:uid="{00000000-0005-0000-0000-0000A8010000}"/>
    <cellStyle name="Comma [0] 2 25 8" xfId="418" xr:uid="{00000000-0005-0000-0000-0000A9010000}"/>
    <cellStyle name="Comma [0] 2 25 9" xfId="419" xr:uid="{00000000-0005-0000-0000-0000AA010000}"/>
    <cellStyle name="Comma [0] 2 26" xfId="420" xr:uid="{00000000-0005-0000-0000-0000AB010000}"/>
    <cellStyle name="Comma [0] 2 26 2" xfId="421" xr:uid="{00000000-0005-0000-0000-0000AC010000}"/>
    <cellStyle name="Comma [0] 2 26 2 2" xfId="422" xr:uid="{00000000-0005-0000-0000-0000AD010000}"/>
    <cellStyle name="Comma [0] 2 26 2 2 2" xfId="423" xr:uid="{00000000-0005-0000-0000-0000AE010000}"/>
    <cellStyle name="Comma [0] 2 26 3" xfId="424" xr:uid="{00000000-0005-0000-0000-0000AF010000}"/>
    <cellStyle name="Comma [0] 2 26 4" xfId="425" xr:uid="{00000000-0005-0000-0000-0000B0010000}"/>
    <cellStyle name="Comma [0] 2 27" xfId="426" xr:uid="{00000000-0005-0000-0000-0000B1010000}"/>
    <cellStyle name="Comma [0] 2 27 2" xfId="427" xr:uid="{00000000-0005-0000-0000-0000B2010000}"/>
    <cellStyle name="Comma [0] 2 28" xfId="428" xr:uid="{00000000-0005-0000-0000-0000B3010000}"/>
    <cellStyle name="Comma [0] 2 28 2" xfId="429" xr:uid="{00000000-0005-0000-0000-0000B4010000}"/>
    <cellStyle name="Comma [0] 2 29" xfId="430" xr:uid="{00000000-0005-0000-0000-0000B5010000}"/>
    <cellStyle name="Comma [0] 2 29 10" xfId="431" xr:uid="{00000000-0005-0000-0000-0000B6010000}"/>
    <cellStyle name="Comma [0] 2 29 2" xfId="432" xr:uid="{00000000-0005-0000-0000-0000B7010000}"/>
    <cellStyle name="Comma [0] 2 29 3" xfId="433" xr:uid="{00000000-0005-0000-0000-0000B8010000}"/>
    <cellStyle name="Comma [0] 2 29 4" xfId="434" xr:uid="{00000000-0005-0000-0000-0000B9010000}"/>
    <cellStyle name="Comma [0] 2 29 5" xfId="435" xr:uid="{00000000-0005-0000-0000-0000BA010000}"/>
    <cellStyle name="Comma [0] 2 29 6" xfId="436" xr:uid="{00000000-0005-0000-0000-0000BB010000}"/>
    <cellStyle name="Comma [0] 2 29 7" xfId="437" xr:uid="{00000000-0005-0000-0000-0000BC010000}"/>
    <cellStyle name="Comma [0] 2 29 8" xfId="438" xr:uid="{00000000-0005-0000-0000-0000BD010000}"/>
    <cellStyle name="Comma [0] 2 29 9" xfId="439" xr:uid="{00000000-0005-0000-0000-0000BE010000}"/>
    <cellStyle name="Comma [0] 2 3" xfId="440" xr:uid="{00000000-0005-0000-0000-0000BF010000}"/>
    <cellStyle name="Comma [0] 2 3 2" xfId="441" xr:uid="{00000000-0005-0000-0000-0000C0010000}"/>
    <cellStyle name="Comma [0] 2 3 2 2" xfId="442" xr:uid="{00000000-0005-0000-0000-0000C1010000}"/>
    <cellStyle name="Comma [0] 2 3 2 2 2" xfId="443" xr:uid="{00000000-0005-0000-0000-0000C2010000}"/>
    <cellStyle name="Comma [0] 2 3 2 2 2 2" xfId="444" xr:uid="{00000000-0005-0000-0000-0000C3010000}"/>
    <cellStyle name="Comma [0] 2 3 2 3" xfId="445" xr:uid="{00000000-0005-0000-0000-0000C4010000}"/>
    <cellStyle name="Comma [0] 2 3 2 4" xfId="446" xr:uid="{00000000-0005-0000-0000-0000C5010000}"/>
    <cellStyle name="Comma [0] 2 3 3" xfId="447" xr:uid="{00000000-0005-0000-0000-0000C6010000}"/>
    <cellStyle name="Comma [0] 2 3 3 2" xfId="448" xr:uid="{00000000-0005-0000-0000-0000C7010000}"/>
    <cellStyle name="Comma [0] 2 3 4" xfId="449" xr:uid="{00000000-0005-0000-0000-0000C8010000}"/>
    <cellStyle name="Comma [0] 2 30" xfId="450" xr:uid="{00000000-0005-0000-0000-0000C9010000}"/>
    <cellStyle name="Comma [0] 2 30 2" xfId="451" xr:uid="{00000000-0005-0000-0000-0000CA010000}"/>
    <cellStyle name="Comma [0] 2 31" xfId="452" xr:uid="{00000000-0005-0000-0000-0000CB010000}"/>
    <cellStyle name="Comma [0] 2 32" xfId="453" xr:uid="{00000000-0005-0000-0000-0000CC010000}"/>
    <cellStyle name="Comma [0] 2 32 2" xfId="454" xr:uid="{00000000-0005-0000-0000-0000CD010000}"/>
    <cellStyle name="Comma [0] 2 33" xfId="455" xr:uid="{00000000-0005-0000-0000-0000CE010000}"/>
    <cellStyle name="Comma [0] 2 33 2" xfId="456" xr:uid="{00000000-0005-0000-0000-0000CF010000}"/>
    <cellStyle name="Comma [0] 2 34" xfId="457" xr:uid="{00000000-0005-0000-0000-0000D0010000}"/>
    <cellStyle name="Comma [0] 2 34 2" xfId="458" xr:uid="{00000000-0005-0000-0000-0000D1010000}"/>
    <cellStyle name="Comma [0] 2 35" xfId="459" xr:uid="{00000000-0005-0000-0000-0000D2010000}"/>
    <cellStyle name="Comma [0] 2 35 2" xfId="460" xr:uid="{00000000-0005-0000-0000-0000D3010000}"/>
    <cellStyle name="Comma [0] 2 36" xfId="461" xr:uid="{00000000-0005-0000-0000-0000D4010000}"/>
    <cellStyle name="Comma [0] 2 36 2" xfId="462" xr:uid="{00000000-0005-0000-0000-0000D5010000}"/>
    <cellStyle name="Comma [0] 2 37" xfId="463" xr:uid="{00000000-0005-0000-0000-0000D6010000}"/>
    <cellStyle name="Comma [0] 2 37 2" xfId="464" xr:uid="{00000000-0005-0000-0000-0000D7010000}"/>
    <cellStyle name="Comma [0] 2 38" xfId="465" xr:uid="{00000000-0005-0000-0000-0000D8010000}"/>
    <cellStyle name="Comma [0] 2 39" xfId="466" xr:uid="{00000000-0005-0000-0000-0000D9010000}"/>
    <cellStyle name="Comma [0] 2 4" xfId="467" xr:uid="{00000000-0005-0000-0000-0000DA010000}"/>
    <cellStyle name="Comma [0] 2 4 2" xfId="468" xr:uid="{00000000-0005-0000-0000-0000DB010000}"/>
    <cellStyle name="Comma [0] 2 4 2 2" xfId="469" xr:uid="{00000000-0005-0000-0000-0000DC010000}"/>
    <cellStyle name="Comma [0] 2 4 2 2 2" xfId="470" xr:uid="{00000000-0005-0000-0000-0000DD010000}"/>
    <cellStyle name="Comma [0] 2 4 2 3" xfId="471" xr:uid="{00000000-0005-0000-0000-0000DE010000}"/>
    <cellStyle name="Comma [0] 2 4 2 4" xfId="472" xr:uid="{00000000-0005-0000-0000-0000DF010000}"/>
    <cellStyle name="Comma [0] 2 4 3" xfId="473" xr:uid="{00000000-0005-0000-0000-0000E0010000}"/>
    <cellStyle name="Comma [0] 2 4 3 2" xfId="474" xr:uid="{00000000-0005-0000-0000-0000E1010000}"/>
    <cellStyle name="Comma [0] 2 4 4" xfId="475" xr:uid="{00000000-0005-0000-0000-0000E2010000}"/>
    <cellStyle name="Comma [0] 2 40" xfId="476" xr:uid="{00000000-0005-0000-0000-0000E3010000}"/>
    <cellStyle name="Comma [0] 2 41" xfId="477" xr:uid="{00000000-0005-0000-0000-0000E4010000}"/>
    <cellStyle name="Comma [0] 2 42" xfId="478" xr:uid="{00000000-0005-0000-0000-0000E5010000}"/>
    <cellStyle name="Comma [0] 2 43" xfId="479" xr:uid="{00000000-0005-0000-0000-0000E6010000}"/>
    <cellStyle name="Comma [0] 2 44" xfId="480" xr:uid="{00000000-0005-0000-0000-0000E7010000}"/>
    <cellStyle name="Comma [0] 2 45" xfId="481" xr:uid="{00000000-0005-0000-0000-0000E8010000}"/>
    <cellStyle name="Comma [0] 2 46" xfId="482" xr:uid="{00000000-0005-0000-0000-0000E9010000}"/>
    <cellStyle name="Comma [0] 2 47" xfId="483" xr:uid="{00000000-0005-0000-0000-0000EA010000}"/>
    <cellStyle name="Comma [0] 2 48" xfId="484" xr:uid="{00000000-0005-0000-0000-0000EB010000}"/>
    <cellStyle name="Comma [0] 2 49" xfId="485" xr:uid="{00000000-0005-0000-0000-0000EC010000}"/>
    <cellStyle name="Comma [0] 2 5" xfId="486" xr:uid="{00000000-0005-0000-0000-0000ED010000}"/>
    <cellStyle name="Comma [0] 2 5 2" xfId="487" xr:uid="{00000000-0005-0000-0000-0000EE010000}"/>
    <cellStyle name="Comma [0] 2 5 2 2" xfId="488" xr:uid="{00000000-0005-0000-0000-0000EF010000}"/>
    <cellStyle name="Comma [0] 2 5 2 2 2" xfId="489" xr:uid="{00000000-0005-0000-0000-0000F0010000}"/>
    <cellStyle name="Comma [0] 2 5 2 3" xfId="490" xr:uid="{00000000-0005-0000-0000-0000F1010000}"/>
    <cellStyle name="Comma [0] 2 5 2 4" xfId="491" xr:uid="{00000000-0005-0000-0000-0000F2010000}"/>
    <cellStyle name="Comma [0] 2 5 3" xfId="492" xr:uid="{00000000-0005-0000-0000-0000F3010000}"/>
    <cellStyle name="Comma [0] 2 5 3 2" xfId="493" xr:uid="{00000000-0005-0000-0000-0000F4010000}"/>
    <cellStyle name="Comma [0] 2 5 4" xfId="494" xr:uid="{00000000-0005-0000-0000-0000F5010000}"/>
    <cellStyle name="Comma [0] 2 50" xfId="495" xr:uid="{00000000-0005-0000-0000-0000F6010000}"/>
    <cellStyle name="Comma [0] 2 51" xfId="496" xr:uid="{00000000-0005-0000-0000-0000F7010000}"/>
    <cellStyle name="Comma [0] 2 52" xfId="497" xr:uid="{00000000-0005-0000-0000-0000F8010000}"/>
    <cellStyle name="Comma [0] 2 53" xfId="498" xr:uid="{00000000-0005-0000-0000-0000F9010000}"/>
    <cellStyle name="Comma [0] 2 54" xfId="499" xr:uid="{00000000-0005-0000-0000-0000FA010000}"/>
    <cellStyle name="Comma [0] 2 55" xfId="500" xr:uid="{00000000-0005-0000-0000-0000FB010000}"/>
    <cellStyle name="Comma [0] 2 56" xfId="501" xr:uid="{00000000-0005-0000-0000-0000FC010000}"/>
    <cellStyle name="Comma [0] 2 57" xfId="502" xr:uid="{00000000-0005-0000-0000-0000FD010000}"/>
    <cellStyle name="Comma [0] 2 58" xfId="503" xr:uid="{00000000-0005-0000-0000-0000FE010000}"/>
    <cellStyle name="Comma [0] 2 59" xfId="504" xr:uid="{00000000-0005-0000-0000-0000FF010000}"/>
    <cellStyle name="Comma [0] 2 6" xfId="505" xr:uid="{00000000-0005-0000-0000-000000020000}"/>
    <cellStyle name="Comma [0] 2 6 2" xfId="506" xr:uid="{00000000-0005-0000-0000-000001020000}"/>
    <cellStyle name="Comma [0] 2 6 2 2" xfId="507" xr:uid="{00000000-0005-0000-0000-000002020000}"/>
    <cellStyle name="Comma [0] 2 6 2 2 2" xfId="508" xr:uid="{00000000-0005-0000-0000-000003020000}"/>
    <cellStyle name="Comma [0] 2 6 2 3" xfId="509" xr:uid="{00000000-0005-0000-0000-000004020000}"/>
    <cellStyle name="Comma [0] 2 6 2 4" xfId="510" xr:uid="{00000000-0005-0000-0000-000005020000}"/>
    <cellStyle name="Comma [0] 2 6 3" xfId="511" xr:uid="{00000000-0005-0000-0000-000006020000}"/>
    <cellStyle name="Comma [0] 2 6 3 2" xfId="512" xr:uid="{00000000-0005-0000-0000-000007020000}"/>
    <cellStyle name="Comma [0] 2 6 4" xfId="513" xr:uid="{00000000-0005-0000-0000-000008020000}"/>
    <cellStyle name="Comma [0] 2 60" xfId="514" xr:uid="{00000000-0005-0000-0000-000009020000}"/>
    <cellStyle name="Comma [0] 2 61" xfId="515" xr:uid="{00000000-0005-0000-0000-00000A020000}"/>
    <cellStyle name="Comma [0] 2 62" xfId="516" xr:uid="{00000000-0005-0000-0000-00000B020000}"/>
    <cellStyle name="Comma [0] 2 63" xfId="517" xr:uid="{00000000-0005-0000-0000-00000C020000}"/>
    <cellStyle name="Comma [0] 2 64" xfId="518" xr:uid="{00000000-0005-0000-0000-00000D020000}"/>
    <cellStyle name="Comma [0] 2 65" xfId="519" xr:uid="{00000000-0005-0000-0000-00000E020000}"/>
    <cellStyle name="Comma [0] 2 66" xfId="520" xr:uid="{00000000-0005-0000-0000-00000F020000}"/>
    <cellStyle name="Comma [0] 2 67" xfId="521" xr:uid="{00000000-0005-0000-0000-000010020000}"/>
    <cellStyle name="Comma [0] 2 68" xfId="522" xr:uid="{00000000-0005-0000-0000-000011020000}"/>
    <cellStyle name="Comma [0] 2 69" xfId="523" xr:uid="{00000000-0005-0000-0000-000012020000}"/>
    <cellStyle name="Comma [0] 2 7" xfId="524" xr:uid="{00000000-0005-0000-0000-000013020000}"/>
    <cellStyle name="Comma [0] 2 7 2" xfId="525" xr:uid="{00000000-0005-0000-0000-000014020000}"/>
    <cellStyle name="Comma [0] 2 7 2 2" xfId="526" xr:uid="{00000000-0005-0000-0000-000015020000}"/>
    <cellStyle name="Comma [0] 2 7 2 2 2" xfId="527" xr:uid="{00000000-0005-0000-0000-000016020000}"/>
    <cellStyle name="Comma [0] 2 7 2 3" xfId="528" xr:uid="{00000000-0005-0000-0000-000017020000}"/>
    <cellStyle name="Comma [0] 2 7 2 4" xfId="529" xr:uid="{00000000-0005-0000-0000-000018020000}"/>
    <cellStyle name="Comma [0] 2 7 3" xfId="530" xr:uid="{00000000-0005-0000-0000-000019020000}"/>
    <cellStyle name="Comma [0] 2 7 3 2" xfId="531" xr:uid="{00000000-0005-0000-0000-00001A020000}"/>
    <cellStyle name="Comma [0] 2 7 4" xfId="532" xr:uid="{00000000-0005-0000-0000-00001B020000}"/>
    <cellStyle name="Comma [0] 2 70" xfId="533" xr:uid="{00000000-0005-0000-0000-00001C020000}"/>
    <cellStyle name="Comma [0] 2 71" xfId="534" xr:uid="{00000000-0005-0000-0000-00001D020000}"/>
    <cellStyle name="Comma [0] 2 72" xfId="535" xr:uid="{00000000-0005-0000-0000-00001E020000}"/>
    <cellStyle name="Comma [0] 2 73" xfId="536" xr:uid="{00000000-0005-0000-0000-00001F020000}"/>
    <cellStyle name="Comma [0] 2 74" xfId="537" xr:uid="{00000000-0005-0000-0000-000020020000}"/>
    <cellStyle name="Comma [0] 2 75" xfId="538" xr:uid="{00000000-0005-0000-0000-000021020000}"/>
    <cellStyle name="Comma [0] 2 76" xfId="539" xr:uid="{00000000-0005-0000-0000-000022020000}"/>
    <cellStyle name="Comma [0] 2 77" xfId="540" xr:uid="{00000000-0005-0000-0000-000023020000}"/>
    <cellStyle name="Comma [0] 2 78" xfId="541" xr:uid="{00000000-0005-0000-0000-000024020000}"/>
    <cellStyle name="Comma [0] 2 79" xfId="542" xr:uid="{00000000-0005-0000-0000-000025020000}"/>
    <cellStyle name="Comma [0] 2 8" xfId="543" xr:uid="{00000000-0005-0000-0000-000026020000}"/>
    <cellStyle name="Comma [0] 2 8 2" xfId="544" xr:uid="{00000000-0005-0000-0000-000027020000}"/>
    <cellStyle name="Comma [0] 2 8 2 2" xfId="545" xr:uid="{00000000-0005-0000-0000-000028020000}"/>
    <cellStyle name="Comma [0] 2 8 2 2 2" xfId="546" xr:uid="{00000000-0005-0000-0000-000029020000}"/>
    <cellStyle name="Comma [0] 2 8 2 3" xfId="547" xr:uid="{00000000-0005-0000-0000-00002A020000}"/>
    <cellStyle name="Comma [0] 2 8 2 4" xfId="548" xr:uid="{00000000-0005-0000-0000-00002B020000}"/>
    <cellStyle name="Comma [0] 2 8 3" xfId="549" xr:uid="{00000000-0005-0000-0000-00002C020000}"/>
    <cellStyle name="Comma [0] 2 8 3 2" xfId="550" xr:uid="{00000000-0005-0000-0000-00002D020000}"/>
    <cellStyle name="Comma [0] 2 8 4" xfId="551" xr:uid="{00000000-0005-0000-0000-00002E020000}"/>
    <cellStyle name="Comma [0] 2 80" xfId="552" xr:uid="{00000000-0005-0000-0000-00002F020000}"/>
    <cellStyle name="Comma [0] 2 81" xfId="553" xr:uid="{00000000-0005-0000-0000-000030020000}"/>
    <cellStyle name="Comma [0] 2 82" xfId="554" xr:uid="{00000000-0005-0000-0000-000031020000}"/>
    <cellStyle name="Comma [0] 2 83" xfId="555" xr:uid="{00000000-0005-0000-0000-000032020000}"/>
    <cellStyle name="Comma [0] 2 84" xfId="556" xr:uid="{00000000-0005-0000-0000-000033020000}"/>
    <cellStyle name="Comma [0] 2 85" xfId="557" xr:uid="{00000000-0005-0000-0000-000034020000}"/>
    <cellStyle name="Comma [0] 2 86" xfId="558" xr:uid="{00000000-0005-0000-0000-000035020000}"/>
    <cellStyle name="Comma [0] 2 87" xfId="559" xr:uid="{00000000-0005-0000-0000-000036020000}"/>
    <cellStyle name="Comma [0] 2 88" xfId="560" xr:uid="{00000000-0005-0000-0000-000037020000}"/>
    <cellStyle name="Comma [0] 2 89" xfId="561" xr:uid="{00000000-0005-0000-0000-000038020000}"/>
    <cellStyle name="Comma [0] 2 9" xfId="562" xr:uid="{00000000-0005-0000-0000-000039020000}"/>
    <cellStyle name="Comma [0] 2 9 2" xfId="563" xr:uid="{00000000-0005-0000-0000-00003A020000}"/>
    <cellStyle name="Comma [0] 2 9 2 2" xfId="564" xr:uid="{00000000-0005-0000-0000-00003B020000}"/>
    <cellStyle name="Comma [0] 2 9 2 2 2" xfId="565" xr:uid="{00000000-0005-0000-0000-00003C020000}"/>
    <cellStyle name="Comma [0] 2 9 2 3" xfId="566" xr:uid="{00000000-0005-0000-0000-00003D020000}"/>
    <cellStyle name="Comma [0] 2 9 2 4" xfId="567" xr:uid="{00000000-0005-0000-0000-00003E020000}"/>
    <cellStyle name="Comma [0] 2 9 3" xfId="568" xr:uid="{00000000-0005-0000-0000-00003F020000}"/>
    <cellStyle name="Comma [0] 2 9 3 2" xfId="569" xr:uid="{00000000-0005-0000-0000-000040020000}"/>
    <cellStyle name="Comma [0] 2 9 4" xfId="570" xr:uid="{00000000-0005-0000-0000-000041020000}"/>
    <cellStyle name="Comma [0] 2 90" xfId="571" xr:uid="{00000000-0005-0000-0000-000042020000}"/>
    <cellStyle name="Comma [0] 2 91" xfId="572" xr:uid="{00000000-0005-0000-0000-000043020000}"/>
    <cellStyle name="Comma [0] 2 92" xfId="573" xr:uid="{00000000-0005-0000-0000-000044020000}"/>
    <cellStyle name="Comma [0] 2 93" xfId="574" xr:uid="{00000000-0005-0000-0000-000045020000}"/>
    <cellStyle name="Comma [0] 2 94" xfId="575" xr:uid="{00000000-0005-0000-0000-000046020000}"/>
    <cellStyle name="Comma [0] 2 95" xfId="576" xr:uid="{00000000-0005-0000-0000-000047020000}"/>
    <cellStyle name="Comma [0] 2 96" xfId="577" xr:uid="{00000000-0005-0000-0000-000048020000}"/>
    <cellStyle name="Comma [0] 2 97" xfId="578" xr:uid="{00000000-0005-0000-0000-000049020000}"/>
    <cellStyle name="Comma [0] 2 98" xfId="579" xr:uid="{00000000-0005-0000-0000-00004A020000}"/>
    <cellStyle name="Comma [0] 2 99" xfId="580" xr:uid="{00000000-0005-0000-0000-00004B020000}"/>
    <cellStyle name="Comma [0] 2_APK-APM WAJAR DIKDAS" xfId="3519" xr:uid="{00000000-0005-0000-0000-00004C020000}"/>
    <cellStyle name="Comma [0] 20" xfId="3529" xr:uid="{EA26BA9F-BA01-4A25-AA00-A80ED3E9C4BD}"/>
    <cellStyle name="Comma [0] 21" xfId="581" xr:uid="{00000000-0005-0000-0000-00004D020000}"/>
    <cellStyle name="Comma [0] 24" xfId="582" xr:uid="{00000000-0005-0000-0000-00004E020000}"/>
    <cellStyle name="Comma [0] 27" xfId="583" xr:uid="{00000000-0005-0000-0000-00004F020000}"/>
    <cellStyle name="Comma [0] 3" xfId="584" xr:uid="{00000000-0005-0000-0000-000050020000}"/>
    <cellStyle name="Comma [0] 3 10" xfId="585" xr:uid="{00000000-0005-0000-0000-000051020000}"/>
    <cellStyle name="Comma [0] 3 10 2" xfId="586" xr:uid="{00000000-0005-0000-0000-000052020000}"/>
    <cellStyle name="Comma [0] 3 10 2 2" xfId="587" xr:uid="{00000000-0005-0000-0000-000053020000}"/>
    <cellStyle name="Comma [0] 3 10 2 2 2" xfId="588" xr:uid="{00000000-0005-0000-0000-000054020000}"/>
    <cellStyle name="Comma [0] 3 10 2 3" xfId="589" xr:uid="{00000000-0005-0000-0000-000055020000}"/>
    <cellStyle name="Comma [0] 3 10 2 4" xfId="590" xr:uid="{00000000-0005-0000-0000-000056020000}"/>
    <cellStyle name="Comma [0] 3 10 3" xfId="591" xr:uid="{00000000-0005-0000-0000-000057020000}"/>
    <cellStyle name="Comma [0] 3 10 3 2" xfId="592" xr:uid="{00000000-0005-0000-0000-000058020000}"/>
    <cellStyle name="Comma [0] 3 10 4" xfId="593" xr:uid="{00000000-0005-0000-0000-000059020000}"/>
    <cellStyle name="Comma [0] 3 11" xfId="594" xr:uid="{00000000-0005-0000-0000-00005A020000}"/>
    <cellStyle name="Comma [0] 3 11 2" xfId="595" xr:uid="{00000000-0005-0000-0000-00005B020000}"/>
    <cellStyle name="Comma [0] 3 11 2 2" xfId="596" xr:uid="{00000000-0005-0000-0000-00005C020000}"/>
    <cellStyle name="Comma [0] 3 11 2 2 2" xfId="597" xr:uid="{00000000-0005-0000-0000-00005D020000}"/>
    <cellStyle name="Comma [0] 3 11 2 3" xfId="598" xr:uid="{00000000-0005-0000-0000-00005E020000}"/>
    <cellStyle name="Comma [0] 3 11 2 4" xfId="599" xr:uid="{00000000-0005-0000-0000-00005F020000}"/>
    <cellStyle name="Comma [0] 3 11 3" xfId="600" xr:uid="{00000000-0005-0000-0000-000060020000}"/>
    <cellStyle name="Comma [0] 3 11 3 2" xfId="601" xr:uid="{00000000-0005-0000-0000-000061020000}"/>
    <cellStyle name="Comma [0] 3 11 4" xfId="602" xr:uid="{00000000-0005-0000-0000-000062020000}"/>
    <cellStyle name="Comma [0] 3 12" xfId="603" xr:uid="{00000000-0005-0000-0000-000063020000}"/>
    <cellStyle name="Comma [0] 3 12 2" xfId="604" xr:uid="{00000000-0005-0000-0000-000064020000}"/>
    <cellStyle name="Comma [0] 3 12 2 2" xfId="605" xr:uid="{00000000-0005-0000-0000-000065020000}"/>
    <cellStyle name="Comma [0] 3 12 2 2 2" xfId="606" xr:uid="{00000000-0005-0000-0000-000066020000}"/>
    <cellStyle name="Comma [0] 3 12 2 3" xfId="607" xr:uid="{00000000-0005-0000-0000-000067020000}"/>
    <cellStyle name="Comma [0] 3 12 2 4" xfId="608" xr:uid="{00000000-0005-0000-0000-000068020000}"/>
    <cellStyle name="Comma [0] 3 12 3" xfId="609" xr:uid="{00000000-0005-0000-0000-000069020000}"/>
    <cellStyle name="Comma [0] 3 12 3 2" xfId="610" xr:uid="{00000000-0005-0000-0000-00006A020000}"/>
    <cellStyle name="Comma [0] 3 12 4" xfId="611" xr:uid="{00000000-0005-0000-0000-00006B020000}"/>
    <cellStyle name="Comma [0] 3 13" xfId="612" xr:uid="{00000000-0005-0000-0000-00006C020000}"/>
    <cellStyle name="Comma [0] 3 13 2" xfId="613" xr:uid="{00000000-0005-0000-0000-00006D020000}"/>
    <cellStyle name="Comma [0] 3 13 2 2" xfId="614" xr:uid="{00000000-0005-0000-0000-00006E020000}"/>
    <cellStyle name="Comma [0] 3 13 2 2 2" xfId="615" xr:uid="{00000000-0005-0000-0000-00006F020000}"/>
    <cellStyle name="Comma [0] 3 13 2 3" xfId="616" xr:uid="{00000000-0005-0000-0000-000070020000}"/>
    <cellStyle name="Comma [0] 3 13 2 4" xfId="617" xr:uid="{00000000-0005-0000-0000-000071020000}"/>
    <cellStyle name="Comma [0] 3 13 3" xfId="618" xr:uid="{00000000-0005-0000-0000-000072020000}"/>
    <cellStyle name="Comma [0] 3 13 3 2" xfId="619" xr:uid="{00000000-0005-0000-0000-000073020000}"/>
    <cellStyle name="Comma [0] 3 13 4" xfId="620" xr:uid="{00000000-0005-0000-0000-000074020000}"/>
    <cellStyle name="Comma [0] 3 14" xfId="621" xr:uid="{00000000-0005-0000-0000-000075020000}"/>
    <cellStyle name="Comma [0] 3 14 2" xfId="622" xr:uid="{00000000-0005-0000-0000-000076020000}"/>
    <cellStyle name="Comma [0] 3 14 2 2" xfId="623" xr:uid="{00000000-0005-0000-0000-000077020000}"/>
    <cellStyle name="Comma [0] 3 14 2 2 2" xfId="624" xr:uid="{00000000-0005-0000-0000-000078020000}"/>
    <cellStyle name="Comma [0] 3 14 2 3" xfId="625" xr:uid="{00000000-0005-0000-0000-000079020000}"/>
    <cellStyle name="Comma [0] 3 14 2 4" xfId="626" xr:uid="{00000000-0005-0000-0000-00007A020000}"/>
    <cellStyle name="Comma [0] 3 14 3" xfId="627" xr:uid="{00000000-0005-0000-0000-00007B020000}"/>
    <cellStyle name="Comma [0] 3 14 3 2" xfId="628" xr:uid="{00000000-0005-0000-0000-00007C020000}"/>
    <cellStyle name="Comma [0] 3 14 4" xfId="629" xr:uid="{00000000-0005-0000-0000-00007D020000}"/>
    <cellStyle name="Comma [0] 3 15" xfId="630" xr:uid="{00000000-0005-0000-0000-00007E020000}"/>
    <cellStyle name="Comma [0] 3 15 2" xfId="631" xr:uid="{00000000-0005-0000-0000-00007F020000}"/>
    <cellStyle name="Comma [0] 3 15 2 2" xfId="632" xr:uid="{00000000-0005-0000-0000-000080020000}"/>
    <cellStyle name="Comma [0] 3 15 2 2 2" xfId="633" xr:uid="{00000000-0005-0000-0000-000081020000}"/>
    <cellStyle name="Comma [0] 3 15 2 2 2 2" xfId="634" xr:uid="{00000000-0005-0000-0000-000082020000}"/>
    <cellStyle name="Comma [0] 3 15 2 3" xfId="635" xr:uid="{00000000-0005-0000-0000-000083020000}"/>
    <cellStyle name="Comma [0] 3 15 2 4" xfId="636" xr:uid="{00000000-0005-0000-0000-000084020000}"/>
    <cellStyle name="Comma [0] 3 15 3" xfId="637" xr:uid="{00000000-0005-0000-0000-000085020000}"/>
    <cellStyle name="Comma [0] 3 15 3 2" xfId="638" xr:uid="{00000000-0005-0000-0000-000086020000}"/>
    <cellStyle name="Comma [0] 3 15 4" xfId="639" xr:uid="{00000000-0005-0000-0000-000087020000}"/>
    <cellStyle name="Comma [0] 3 16" xfId="640" xr:uid="{00000000-0005-0000-0000-000088020000}"/>
    <cellStyle name="Comma [0] 3 16 2" xfId="641" xr:uid="{00000000-0005-0000-0000-000089020000}"/>
    <cellStyle name="Comma [0] 3 16 2 2" xfId="642" xr:uid="{00000000-0005-0000-0000-00008A020000}"/>
    <cellStyle name="Comma [0] 3 16 2 2 2" xfId="643" xr:uid="{00000000-0005-0000-0000-00008B020000}"/>
    <cellStyle name="Comma [0] 3 16 2 3" xfId="644" xr:uid="{00000000-0005-0000-0000-00008C020000}"/>
    <cellStyle name="Comma [0] 3 16 2 4" xfId="645" xr:uid="{00000000-0005-0000-0000-00008D020000}"/>
    <cellStyle name="Comma [0] 3 16 3" xfId="646" xr:uid="{00000000-0005-0000-0000-00008E020000}"/>
    <cellStyle name="Comma [0] 3 16 3 2" xfId="647" xr:uid="{00000000-0005-0000-0000-00008F020000}"/>
    <cellStyle name="Comma [0] 3 16 4" xfId="648" xr:uid="{00000000-0005-0000-0000-000090020000}"/>
    <cellStyle name="Comma [0] 3 17" xfId="649" xr:uid="{00000000-0005-0000-0000-000091020000}"/>
    <cellStyle name="Comma [0] 3 17 2" xfId="650" xr:uid="{00000000-0005-0000-0000-000092020000}"/>
    <cellStyle name="Comma [0] 3 17 2 2" xfId="651" xr:uid="{00000000-0005-0000-0000-000093020000}"/>
    <cellStyle name="Comma [0] 3 17 2 2 2" xfId="652" xr:uid="{00000000-0005-0000-0000-000094020000}"/>
    <cellStyle name="Comma [0] 3 17 2 3" xfId="653" xr:uid="{00000000-0005-0000-0000-000095020000}"/>
    <cellStyle name="Comma [0] 3 17 2 4" xfId="654" xr:uid="{00000000-0005-0000-0000-000096020000}"/>
    <cellStyle name="Comma [0] 3 17 3" xfId="655" xr:uid="{00000000-0005-0000-0000-000097020000}"/>
    <cellStyle name="Comma [0] 3 17 3 2" xfId="656" xr:uid="{00000000-0005-0000-0000-000098020000}"/>
    <cellStyle name="Comma [0] 3 17 4" xfId="657" xr:uid="{00000000-0005-0000-0000-000099020000}"/>
    <cellStyle name="Comma [0] 3 18" xfId="658" xr:uid="{00000000-0005-0000-0000-00009A020000}"/>
    <cellStyle name="Comma [0] 3 18 2" xfId="659" xr:uid="{00000000-0005-0000-0000-00009B020000}"/>
    <cellStyle name="Comma [0] 3 18 2 2" xfId="660" xr:uid="{00000000-0005-0000-0000-00009C020000}"/>
    <cellStyle name="Comma [0] 3 18 2 2 2" xfId="661" xr:uid="{00000000-0005-0000-0000-00009D020000}"/>
    <cellStyle name="Comma [0] 3 18 2 3" xfId="662" xr:uid="{00000000-0005-0000-0000-00009E020000}"/>
    <cellStyle name="Comma [0] 3 18 2 4" xfId="663" xr:uid="{00000000-0005-0000-0000-00009F020000}"/>
    <cellStyle name="Comma [0] 3 18 3" xfId="664" xr:uid="{00000000-0005-0000-0000-0000A0020000}"/>
    <cellStyle name="Comma [0] 3 18 3 2" xfId="665" xr:uid="{00000000-0005-0000-0000-0000A1020000}"/>
    <cellStyle name="Comma [0] 3 18 4" xfId="666" xr:uid="{00000000-0005-0000-0000-0000A2020000}"/>
    <cellStyle name="Comma [0] 3 19" xfId="667" xr:uid="{00000000-0005-0000-0000-0000A3020000}"/>
    <cellStyle name="Comma [0] 3 19 2" xfId="668" xr:uid="{00000000-0005-0000-0000-0000A4020000}"/>
    <cellStyle name="Comma [0] 3 19 2 2" xfId="669" xr:uid="{00000000-0005-0000-0000-0000A5020000}"/>
    <cellStyle name="Comma [0] 3 19 2 2 2" xfId="670" xr:uid="{00000000-0005-0000-0000-0000A6020000}"/>
    <cellStyle name="Comma [0] 3 19 2 2 2 2" xfId="671" xr:uid="{00000000-0005-0000-0000-0000A7020000}"/>
    <cellStyle name="Comma [0] 3 19 2 3" xfId="672" xr:uid="{00000000-0005-0000-0000-0000A8020000}"/>
    <cellStyle name="Comma [0] 3 19 2 4" xfId="673" xr:uid="{00000000-0005-0000-0000-0000A9020000}"/>
    <cellStyle name="Comma [0] 3 19 3" xfId="674" xr:uid="{00000000-0005-0000-0000-0000AA020000}"/>
    <cellStyle name="Comma [0] 3 19 3 2" xfId="675" xr:uid="{00000000-0005-0000-0000-0000AB020000}"/>
    <cellStyle name="Comma [0] 3 19 4" xfId="676" xr:uid="{00000000-0005-0000-0000-0000AC020000}"/>
    <cellStyle name="Comma [0] 3 2" xfId="677" xr:uid="{00000000-0005-0000-0000-0000AD020000}"/>
    <cellStyle name="Comma [0] 3 2 10" xfId="678" xr:uid="{00000000-0005-0000-0000-0000AE020000}"/>
    <cellStyle name="Comma [0] 3 2 11" xfId="679" xr:uid="{00000000-0005-0000-0000-0000AF020000}"/>
    <cellStyle name="Comma [0] 3 2 12" xfId="680" xr:uid="{00000000-0005-0000-0000-0000B0020000}"/>
    <cellStyle name="Comma [0] 3 2 13" xfId="681" xr:uid="{00000000-0005-0000-0000-0000B1020000}"/>
    <cellStyle name="Comma [0] 3 2 14" xfId="682" xr:uid="{00000000-0005-0000-0000-0000B2020000}"/>
    <cellStyle name="Comma [0] 3 2 15" xfId="683" xr:uid="{00000000-0005-0000-0000-0000B3020000}"/>
    <cellStyle name="Comma [0] 3 2 16" xfId="684" xr:uid="{00000000-0005-0000-0000-0000B4020000}"/>
    <cellStyle name="Comma [0] 3 2 17" xfId="685" xr:uid="{00000000-0005-0000-0000-0000B5020000}"/>
    <cellStyle name="Comma [0] 3 2 18" xfId="686" xr:uid="{00000000-0005-0000-0000-0000B6020000}"/>
    <cellStyle name="Comma [0] 3 2 19" xfId="687" xr:uid="{00000000-0005-0000-0000-0000B7020000}"/>
    <cellStyle name="Comma [0] 3 2 2" xfId="688" xr:uid="{00000000-0005-0000-0000-0000B8020000}"/>
    <cellStyle name="Comma [0] 3 2 2 10" xfId="689" xr:uid="{00000000-0005-0000-0000-0000B9020000}"/>
    <cellStyle name="Comma [0] 3 2 2 11" xfId="690" xr:uid="{00000000-0005-0000-0000-0000BA020000}"/>
    <cellStyle name="Comma [0] 3 2 2 12" xfId="691" xr:uid="{00000000-0005-0000-0000-0000BB020000}"/>
    <cellStyle name="Comma [0] 3 2 2 13" xfId="692" xr:uid="{00000000-0005-0000-0000-0000BC020000}"/>
    <cellStyle name="Comma [0] 3 2 2 14" xfId="693" xr:uid="{00000000-0005-0000-0000-0000BD020000}"/>
    <cellStyle name="Comma [0] 3 2 2 15" xfId="694" xr:uid="{00000000-0005-0000-0000-0000BE020000}"/>
    <cellStyle name="Comma [0] 3 2 2 16" xfId="695" xr:uid="{00000000-0005-0000-0000-0000BF020000}"/>
    <cellStyle name="Comma [0] 3 2 2 17" xfId="696" xr:uid="{00000000-0005-0000-0000-0000C0020000}"/>
    <cellStyle name="Comma [0] 3 2 2 18" xfId="697" xr:uid="{00000000-0005-0000-0000-0000C1020000}"/>
    <cellStyle name="Comma [0] 3 2 2 19" xfId="698" xr:uid="{00000000-0005-0000-0000-0000C2020000}"/>
    <cellStyle name="Comma [0] 3 2 2 19 2" xfId="699" xr:uid="{00000000-0005-0000-0000-0000C3020000}"/>
    <cellStyle name="Comma [0] 3 2 2 2" xfId="700" xr:uid="{00000000-0005-0000-0000-0000C4020000}"/>
    <cellStyle name="Comma [0] 3 2 2 2 2" xfId="701" xr:uid="{00000000-0005-0000-0000-0000C5020000}"/>
    <cellStyle name="Comma [0] 3 2 2 2 2 2" xfId="702" xr:uid="{00000000-0005-0000-0000-0000C6020000}"/>
    <cellStyle name="Comma [0] 3 2 2 2 3" xfId="703" xr:uid="{00000000-0005-0000-0000-0000C7020000}"/>
    <cellStyle name="Comma [0] 3 2 2 2 4" xfId="704" xr:uid="{00000000-0005-0000-0000-0000C8020000}"/>
    <cellStyle name="Comma [0] 3 2 2 20" xfId="705" xr:uid="{00000000-0005-0000-0000-0000C9020000}"/>
    <cellStyle name="Comma [0] 3 2 2 3" xfId="706" xr:uid="{00000000-0005-0000-0000-0000CA020000}"/>
    <cellStyle name="Comma [0] 3 2 2 4" xfId="707" xr:uid="{00000000-0005-0000-0000-0000CB020000}"/>
    <cellStyle name="Comma [0] 3 2 2 5" xfId="708" xr:uid="{00000000-0005-0000-0000-0000CC020000}"/>
    <cellStyle name="Comma [0] 3 2 2 6" xfId="709" xr:uid="{00000000-0005-0000-0000-0000CD020000}"/>
    <cellStyle name="Comma [0] 3 2 2 7" xfId="710" xr:uid="{00000000-0005-0000-0000-0000CE020000}"/>
    <cellStyle name="Comma [0] 3 2 2 8" xfId="711" xr:uid="{00000000-0005-0000-0000-0000CF020000}"/>
    <cellStyle name="Comma [0] 3 2 2 9" xfId="712" xr:uid="{00000000-0005-0000-0000-0000D0020000}"/>
    <cellStyle name="Comma [0] 3 2 20" xfId="713" xr:uid="{00000000-0005-0000-0000-0000D1020000}"/>
    <cellStyle name="Comma [0] 3 2 21" xfId="714" xr:uid="{00000000-0005-0000-0000-0000D2020000}"/>
    <cellStyle name="Comma [0] 3 2 22" xfId="715" xr:uid="{00000000-0005-0000-0000-0000D3020000}"/>
    <cellStyle name="Comma [0] 3 2 22 2" xfId="716" xr:uid="{00000000-0005-0000-0000-0000D4020000}"/>
    <cellStyle name="Comma [0] 3 2 23" xfId="717" xr:uid="{00000000-0005-0000-0000-0000D5020000}"/>
    <cellStyle name="Comma [0] 3 2 3" xfId="718" xr:uid="{00000000-0005-0000-0000-0000D6020000}"/>
    <cellStyle name="Comma [0] 3 2 4" xfId="719" xr:uid="{00000000-0005-0000-0000-0000D7020000}"/>
    <cellStyle name="Comma [0] 3 2 4 2" xfId="720" xr:uid="{00000000-0005-0000-0000-0000D8020000}"/>
    <cellStyle name="Comma [0] 3 2 4 2 2" xfId="721" xr:uid="{00000000-0005-0000-0000-0000D9020000}"/>
    <cellStyle name="Comma [0] 3 2 4 2 2 2" xfId="722" xr:uid="{00000000-0005-0000-0000-0000DA020000}"/>
    <cellStyle name="Comma [0] 3 2 4 2 2 2 2" xfId="723" xr:uid="{00000000-0005-0000-0000-0000DB020000}"/>
    <cellStyle name="Comma [0] 3 2 4 2 3" xfId="724" xr:uid="{00000000-0005-0000-0000-0000DC020000}"/>
    <cellStyle name="Comma [0] 3 2 4 2 4" xfId="725" xr:uid="{00000000-0005-0000-0000-0000DD020000}"/>
    <cellStyle name="Comma [0] 3 2 4 3" xfId="726" xr:uid="{00000000-0005-0000-0000-0000DE020000}"/>
    <cellStyle name="Comma [0] 3 2 4 4" xfId="727" xr:uid="{00000000-0005-0000-0000-0000DF020000}"/>
    <cellStyle name="Comma [0] 3 2 4 4 2" xfId="728" xr:uid="{00000000-0005-0000-0000-0000E0020000}"/>
    <cellStyle name="Comma [0] 3 2 4 5" xfId="729" xr:uid="{00000000-0005-0000-0000-0000E1020000}"/>
    <cellStyle name="Comma [0] 3 2 5" xfId="730" xr:uid="{00000000-0005-0000-0000-0000E2020000}"/>
    <cellStyle name="Comma [0] 3 2 5 2" xfId="731" xr:uid="{00000000-0005-0000-0000-0000E3020000}"/>
    <cellStyle name="Comma [0] 3 2 5 2 2" xfId="732" xr:uid="{00000000-0005-0000-0000-0000E4020000}"/>
    <cellStyle name="Comma [0] 3 2 5 2 2 2" xfId="733" xr:uid="{00000000-0005-0000-0000-0000E5020000}"/>
    <cellStyle name="Comma [0] 3 2 5 2 2 2 2" xfId="734" xr:uid="{00000000-0005-0000-0000-0000E6020000}"/>
    <cellStyle name="Comma [0] 3 2 5 2 2 2 2 2" xfId="735" xr:uid="{00000000-0005-0000-0000-0000E7020000}"/>
    <cellStyle name="Comma [0] 3 2 5 2 3" xfId="736" xr:uid="{00000000-0005-0000-0000-0000E8020000}"/>
    <cellStyle name="Comma [0] 3 2 5 2 4" xfId="737" xr:uid="{00000000-0005-0000-0000-0000E9020000}"/>
    <cellStyle name="Comma [0] 3 2 5 3" xfId="738" xr:uid="{00000000-0005-0000-0000-0000EA020000}"/>
    <cellStyle name="Comma [0] 3 2 5 4" xfId="739" xr:uid="{00000000-0005-0000-0000-0000EB020000}"/>
    <cellStyle name="Comma [0] 3 2 5 4 2" xfId="740" xr:uid="{00000000-0005-0000-0000-0000EC020000}"/>
    <cellStyle name="Comma [0] 3 2 5 5" xfId="741" xr:uid="{00000000-0005-0000-0000-0000ED020000}"/>
    <cellStyle name="Comma [0] 3 2 6" xfId="742" xr:uid="{00000000-0005-0000-0000-0000EE020000}"/>
    <cellStyle name="Comma [0] 3 2 7" xfId="743" xr:uid="{00000000-0005-0000-0000-0000EF020000}"/>
    <cellStyle name="Comma [0] 3 2 7 2" xfId="744" xr:uid="{00000000-0005-0000-0000-0000F0020000}"/>
    <cellStyle name="Comma [0] 3 2 7 2 2" xfId="745" xr:uid="{00000000-0005-0000-0000-0000F1020000}"/>
    <cellStyle name="Comma [0] 3 2 7 2 2 2" xfId="746" xr:uid="{00000000-0005-0000-0000-0000F2020000}"/>
    <cellStyle name="Comma [0] 3 2 7 3" xfId="747" xr:uid="{00000000-0005-0000-0000-0000F3020000}"/>
    <cellStyle name="Comma [0] 3 2 7 4" xfId="748" xr:uid="{00000000-0005-0000-0000-0000F4020000}"/>
    <cellStyle name="Comma [0] 3 2 8" xfId="749" xr:uid="{00000000-0005-0000-0000-0000F5020000}"/>
    <cellStyle name="Comma [0] 3 2 9" xfId="750" xr:uid="{00000000-0005-0000-0000-0000F6020000}"/>
    <cellStyle name="Comma [0] 3 20" xfId="751" xr:uid="{00000000-0005-0000-0000-0000F7020000}"/>
    <cellStyle name="Comma [0] 3 20 2" xfId="752" xr:uid="{00000000-0005-0000-0000-0000F8020000}"/>
    <cellStyle name="Comma [0] 3 20 2 2" xfId="753" xr:uid="{00000000-0005-0000-0000-0000F9020000}"/>
    <cellStyle name="Comma [0] 3 20 2 2 2" xfId="754" xr:uid="{00000000-0005-0000-0000-0000FA020000}"/>
    <cellStyle name="Comma [0] 3 20 2 3" xfId="755" xr:uid="{00000000-0005-0000-0000-0000FB020000}"/>
    <cellStyle name="Comma [0] 3 20 2 4" xfId="756" xr:uid="{00000000-0005-0000-0000-0000FC020000}"/>
    <cellStyle name="Comma [0] 3 20 3" xfId="757" xr:uid="{00000000-0005-0000-0000-0000FD020000}"/>
    <cellStyle name="Comma [0] 3 20 3 2" xfId="758" xr:uid="{00000000-0005-0000-0000-0000FE020000}"/>
    <cellStyle name="Comma [0] 3 20 4" xfId="759" xr:uid="{00000000-0005-0000-0000-0000FF020000}"/>
    <cellStyle name="Comma [0] 3 21" xfId="760" xr:uid="{00000000-0005-0000-0000-000000030000}"/>
    <cellStyle name="Comma [0] 3 21 2" xfId="761" xr:uid="{00000000-0005-0000-0000-000001030000}"/>
    <cellStyle name="Comma [0] 3 21 2 2" xfId="762" xr:uid="{00000000-0005-0000-0000-000002030000}"/>
    <cellStyle name="Comma [0] 3 21 2 2 2" xfId="763" xr:uid="{00000000-0005-0000-0000-000003030000}"/>
    <cellStyle name="Comma [0] 3 21 2 3" xfId="764" xr:uid="{00000000-0005-0000-0000-000004030000}"/>
    <cellStyle name="Comma [0] 3 21 2 4" xfId="765" xr:uid="{00000000-0005-0000-0000-000005030000}"/>
    <cellStyle name="Comma [0] 3 21 3" xfId="766" xr:uid="{00000000-0005-0000-0000-000006030000}"/>
    <cellStyle name="Comma [0] 3 21 3 2" xfId="767" xr:uid="{00000000-0005-0000-0000-000007030000}"/>
    <cellStyle name="Comma [0] 3 21 4" xfId="768" xr:uid="{00000000-0005-0000-0000-000008030000}"/>
    <cellStyle name="Comma [0] 3 22" xfId="769" xr:uid="{00000000-0005-0000-0000-000009030000}"/>
    <cellStyle name="Comma [0] 3 22 2" xfId="770" xr:uid="{00000000-0005-0000-0000-00000A030000}"/>
    <cellStyle name="Comma [0] 3 22 2 2" xfId="771" xr:uid="{00000000-0005-0000-0000-00000B030000}"/>
    <cellStyle name="Comma [0] 3 22 2 2 2" xfId="772" xr:uid="{00000000-0005-0000-0000-00000C030000}"/>
    <cellStyle name="Comma [0] 3 22 2 3" xfId="773" xr:uid="{00000000-0005-0000-0000-00000D030000}"/>
    <cellStyle name="Comma [0] 3 22 2 4" xfId="774" xr:uid="{00000000-0005-0000-0000-00000E030000}"/>
    <cellStyle name="Comma [0] 3 22 3" xfId="775" xr:uid="{00000000-0005-0000-0000-00000F030000}"/>
    <cellStyle name="Comma [0] 3 22 3 2" xfId="776" xr:uid="{00000000-0005-0000-0000-000010030000}"/>
    <cellStyle name="Comma [0] 3 22 4" xfId="777" xr:uid="{00000000-0005-0000-0000-000011030000}"/>
    <cellStyle name="Comma [0] 3 23" xfId="778" xr:uid="{00000000-0005-0000-0000-000012030000}"/>
    <cellStyle name="Comma [0] 3 23 2" xfId="779" xr:uid="{00000000-0005-0000-0000-000013030000}"/>
    <cellStyle name="Comma [0] 3 23 2 2" xfId="780" xr:uid="{00000000-0005-0000-0000-000014030000}"/>
    <cellStyle name="Comma [0] 3 23 2 2 2" xfId="781" xr:uid="{00000000-0005-0000-0000-000015030000}"/>
    <cellStyle name="Comma [0] 3 23 2 3" xfId="782" xr:uid="{00000000-0005-0000-0000-000016030000}"/>
    <cellStyle name="Comma [0] 3 23 2 4" xfId="783" xr:uid="{00000000-0005-0000-0000-000017030000}"/>
    <cellStyle name="Comma [0] 3 23 3" xfId="784" xr:uid="{00000000-0005-0000-0000-000018030000}"/>
    <cellStyle name="Comma [0] 3 23 3 2" xfId="785" xr:uid="{00000000-0005-0000-0000-000019030000}"/>
    <cellStyle name="Comma [0] 3 23 4" xfId="786" xr:uid="{00000000-0005-0000-0000-00001A030000}"/>
    <cellStyle name="Comma [0] 3 24" xfId="787" xr:uid="{00000000-0005-0000-0000-00001B030000}"/>
    <cellStyle name="Comma [0] 3 24 2" xfId="788" xr:uid="{00000000-0005-0000-0000-00001C030000}"/>
    <cellStyle name="Comma [0] 3 24 2 2" xfId="789" xr:uid="{00000000-0005-0000-0000-00001D030000}"/>
    <cellStyle name="Comma [0] 3 24 2 2 2" xfId="790" xr:uid="{00000000-0005-0000-0000-00001E030000}"/>
    <cellStyle name="Comma [0] 3 24 2 3" xfId="791" xr:uid="{00000000-0005-0000-0000-00001F030000}"/>
    <cellStyle name="Comma [0] 3 24 2 4" xfId="792" xr:uid="{00000000-0005-0000-0000-000020030000}"/>
    <cellStyle name="Comma [0] 3 24 3" xfId="793" xr:uid="{00000000-0005-0000-0000-000021030000}"/>
    <cellStyle name="Comma [0] 3 24 3 2" xfId="794" xr:uid="{00000000-0005-0000-0000-000022030000}"/>
    <cellStyle name="Comma [0] 3 24 4" xfId="795" xr:uid="{00000000-0005-0000-0000-000023030000}"/>
    <cellStyle name="Comma [0] 3 25" xfId="796" xr:uid="{00000000-0005-0000-0000-000024030000}"/>
    <cellStyle name="Comma [0] 3 25 10" xfId="797" xr:uid="{00000000-0005-0000-0000-000025030000}"/>
    <cellStyle name="Comma [0] 3 25 11" xfId="798" xr:uid="{00000000-0005-0000-0000-000026030000}"/>
    <cellStyle name="Comma [0] 3 25 12" xfId="799" xr:uid="{00000000-0005-0000-0000-000027030000}"/>
    <cellStyle name="Comma [0] 3 25 13" xfId="800" xr:uid="{00000000-0005-0000-0000-000028030000}"/>
    <cellStyle name="Comma [0] 3 25 14" xfId="801" xr:uid="{00000000-0005-0000-0000-000029030000}"/>
    <cellStyle name="Comma [0] 3 25 15" xfId="802" xr:uid="{00000000-0005-0000-0000-00002A030000}"/>
    <cellStyle name="Comma [0] 3 25 16" xfId="803" xr:uid="{00000000-0005-0000-0000-00002B030000}"/>
    <cellStyle name="Comma [0] 3 25 17" xfId="804" xr:uid="{00000000-0005-0000-0000-00002C030000}"/>
    <cellStyle name="Comma [0] 3 25 18" xfId="805" xr:uid="{00000000-0005-0000-0000-00002D030000}"/>
    <cellStyle name="Comma [0] 3 25 2" xfId="806" xr:uid="{00000000-0005-0000-0000-00002E030000}"/>
    <cellStyle name="Comma [0] 3 25 2 2" xfId="807" xr:uid="{00000000-0005-0000-0000-00002F030000}"/>
    <cellStyle name="Comma [0] 3 25 3" xfId="808" xr:uid="{00000000-0005-0000-0000-000030030000}"/>
    <cellStyle name="Comma [0] 3 25 3 2" xfId="809" xr:uid="{00000000-0005-0000-0000-000031030000}"/>
    <cellStyle name="Comma [0] 3 25 4" xfId="810" xr:uid="{00000000-0005-0000-0000-000032030000}"/>
    <cellStyle name="Comma [0] 3 25 5" xfId="811" xr:uid="{00000000-0005-0000-0000-000033030000}"/>
    <cellStyle name="Comma [0] 3 25 6" xfId="812" xr:uid="{00000000-0005-0000-0000-000034030000}"/>
    <cellStyle name="Comma [0] 3 25 7" xfId="813" xr:uid="{00000000-0005-0000-0000-000035030000}"/>
    <cellStyle name="Comma [0] 3 25 8" xfId="814" xr:uid="{00000000-0005-0000-0000-000036030000}"/>
    <cellStyle name="Comma [0] 3 25 9" xfId="815" xr:uid="{00000000-0005-0000-0000-000037030000}"/>
    <cellStyle name="Comma [0] 3 26" xfId="816" xr:uid="{00000000-0005-0000-0000-000038030000}"/>
    <cellStyle name="Comma [0] 3 26 2" xfId="817" xr:uid="{00000000-0005-0000-0000-000039030000}"/>
    <cellStyle name="Comma [0] 3 26 3" xfId="818" xr:uid="{00000000-0005-0000-0000-00003A030000}"/>
    <cellStyle name="Comma [0] 3 26 4" xfId="819" xr:uid="{00000000-0005-0000-0000-00003B030000}"/>
    <cellStyle name="Comma [0] 3 26 5" xfId="820" xr:uid="{00000000-0005-0000-0000-00003C030000}"/>
    <cellStyle name="Comma [0] 3 27" xfId="821" xr:uid="{00000000-0005-0000-0000-00003D030000}"/>
    <cellStyle name="Comma [0] 3 27 2" xfId="822" xr:uid="{00000000-0005-0000-0000-00003E030000}"/>
    <cellStyle name="Comma [0] 3 27 2 2" xfId="823" xr:uid="{00000000-0005-0000-0000-00003F030000}"/>
    <cellStyle name="Comma [0] 3 27 2 2 2" xfId="824" xr:uid="{00000000-0005-0000-0000-000040030000}"/>
    <cellStyle name="Comma [0] 3 27 2 2 2 2" xfId="825" xr:uid="{00000000-0005-0000-0000-000041030000}"/>
    <cellStyle name="Comma [0] 3 27 2 3" xfId="826" xr:uid="{00000000-0005-0000-0000-000042030000}"/>
    <cellStyle name="Comma [0] 3 27 2 4" xfId="827" xr:uid="{00000000-0005-0000-0000-000043030000}"/>
    <cellStyle name="Comma [0] 3 27 3" xfId="828" xr:uid="{00000000-0005-0000-0000-000044030000}"/>
    <cellStyle name="Comma [0] 3 27 3 2" xfId="829" xr:uid="{00000000-0005-0000-0000-000045030000}"/>
    <cellStyle name="Comma [0] 3 27 3 2 2" xfId="830" xr:uid="{00000000-0005-0000-0000-000046030000}"/>
    <cellStyle name="Comma [0] 3 27 3 2 2 2" xfId="831" xr:uid="{00000000-0005-0000-0000-000047030000}"/>
    <cellStyle name="Comma [0] 3 27 3 3" xfId="832" xr:uid="{00000000-0005-0000-0000-000048030000}"/>
    <cellStyle name="Comma [0] 3 27 3 4" xfId="833" xr:uid="{00000000-0005-0000-0000-000049030000}"/>
    <cellStyle name="Comma [0] 3 27 4" xfId="834" xr:uid="{00000000-0005-0000-0000-00004A030000}"/>
    <cellStyle name="Comma [0] 3 27 4 2" xfId="835" xr:uid="{00000000-0005-0000-0000-00004B030000}"/>
    <cellStyle name="Comma [0] 3 27 4 2 2" xfId="836" xr:uid="{00000000-0005-0000-0000-00004C030000}"/>
    <cellStyle name="Comma [0] 3 27 5" xfId="837" xr:uid="{00000000-0005-0000-0000-00004D030000}"/>
    <cellStyle name="Comma [0] 3 27 6" xfId="838" xr:uid="{00000000-0005-0000-0000-00004E030000}"/>
    <cellStyle name="Comma [0] 3 27 7" xfId="839" xr:uid="{00000000-0005-0000-0000-00004F030000}"/>
    <cellStyle name="Comma [0] 3 27 8" xfId="840" xr:uid="{00000000-0005-0000-0000-000050030000}"/>
    <cellStyle name="Comma [0] 3 28" xfId="841" xr:uid="{00000000-0005-0000-0000-000051030000}"/>
    <cellStyle name="Comma [0] 3 28 2" xfId="842" xr:uid="{00000000-0005-0000-0000-000052030000}"/>
    <cellStyle name="Comma [0] 3 28 3" xfId="843" xr:uid="{00000000-0005-0000-0000-000053030000}"/>
    <cellStyle name="Comma [0] 3 28 4" xfId="844" xr:uid="{00000000-0005-0000-0000-000054030000}"/>
    <cellStyle name="Comma [0] 3 28 5" xfId="845" xr:uid="{00000000-0005-0000-0000-000055030000}"/>
    <cellStyle name="Comma [0] 3 29" xfId="846" xr:uid="{00000000-0005-0000-0000-000056030000}"/>
    <cellStyle name="Comma [0] 3 29 2" xfId="847" xr:uid="{00000000-0005-0000-0000-000057030000}"/>
    <cellStyle name="Comma [0] 3 29 2 2" xfId="848" xr:uid="{00000000-0005-0000-0000-000058030000}"/>
    <cellStyle name="Comma [0] 3 29 2 2 2" xfId="849" xr:uid="{00000000-0005-0000-0000-000059030000}"/>
    <cellStyle name="Comma [0] 3 29 2 2 2 2" xfId="850" xr:uid="{00000000-0005-0000-0000-00005A030000}"/>
    <cellStyle name="Comma [0] 3 29 3" xfId="851" xr:uid="{00000000-0005-0000-0000-00005B030000}"/>
    <cellStyle name="Comma [0] 3 29 4" xfId="852" xr:uid="{00000000-0005-0000-0000-00005C030000}"/>
    <cellStyle name="Comma [0] 3 29 5" xfId="853" xr:uid="{00000000-0005-0000-0000-00005D030000}"/>
    <cellStyle name="Comma [0] 3 29 6" xfId="854" xr:uid="{00000000-0005-0000-0000-00005E030000}"/>
    <cellStyle name="Comma [0] 3 29 7" xfId="855" xr:uid="{00000000-0005-0000-0000-00005F030000}"/>
    <cellStyle name="Comma [0] 3 29 8" xfId="856" xr:uid="{00000000-0005-0000-0000-000060030000}"/>
    <cellStyle name="Comma [0] 3 3" xfId="857" xr:uid="{00000000-0005-0000-0000-000061030000}"/>
    <cellStyle name="Comma [0] 3 3 2" xfId="858" xr:uid="{00000000-0005-0000-0000-000062030000}"/>
    <cellStyle name="Comma [0] 3 3 2 2" xfId="859" xr:uid="{00000000-0005-0000-0000-000063030000}"/>
    <cellStyle name="Comma [0] 3 3 2 2 2" xfId="860" xr:uid="{00000000-0005-0000-0000-000064030000}"/>
    <cellStyle name="Comma [0] 3 3 2 3" xfId="861" xr:uid="{00000000-0005-0000-0000-000065030000}"/>
    <cellStyle name="Comma [0] 3 3 2 4" xfId="862" xr:uid="{00000000-0005-0000-0000-000066030000}"/>
    <cellStyle name="Comma [0] 3 3 3" xfId="863" xr:uid="{00000000-0005-0000-0000-000067030000}"/>
    <cellStyle name="Comma [0] 3 3 3 2" xfId="864" xr:uid="{00000000-0005-0000-0000-000068030000}"/>
    <cellStyle name="Comma [0] 3 3 4" xfId="865" xr:uid="{00000000-0005-0000-0000-000069030000}"/>
    <cellStyle name="Comma [0] 3 3 4 2" xfId="3198" xr:uid="{00000000-0005-0000-0000-00006A030000}"/>
    <cellStyle name="Comma [0] 3 3 4 3" xfId="3199" xr:uid="{00000000-0005-0000-0000-00006B030000}"/>
    <cellStyle name="Comma [0] 3 3 4 3 2" xfId="3200" xr:uid="{00000000-0005-0000-0000-00006C030000}"/>
    <cellStyle name="Comma [0] 3 3 4 4" xfId="3201" xr:uid="{00000000-0005-0000-0000-00006D030000}"/>
    <cellStyle name="Comma [0] 3 3 5" xfId="3202" xr:uid="{00000000-0005-0000-0000-00006E030000}"/>
    <cellStyle name="Comma [0] 3 30" xfId="866" xr:uid="{00000000-0005-0000-0000-00006F030000}"/>
    <cellStyle name="Comma [0] 3 30 2" xfId="867" xr:uid="{00000000-0005-0000-0000-000070030000}"/>
    <cellStyle name="Comma [0] 3 30 2 11" xfId="868" xr:uid="{00000000-0005-0000-0000-000071030000}"/>
    <cellStyle name="Comma [0] 3 30 2 2" xfId="869" xr:uid="{00000000-0005-0000-0000-000072030000}"/>
    <cellStyle name="Comma [0] 3 30 2 2 2" xfId="870" xr:uid="{00000000-0005-0000-0000-000073030000}"/>
    <cellStyle name="Comma [0] 3 30 3" xfId="871" xr:uid="{00000000-0005-0000-0000-000074030000}"/>
    <cellStyle name="Comma [0] 3 30 4" xfId="872" xr:uid="{00000000-0005-0000-0000-000075030000}"/>
    <cellStyle name="Comma [0] 3 30 5" xfId="873" xr:uid="{00000000-0005-0000-0000-000076030000}"/>
    <cellStyle name="Comma [0] 3 30 6" xfId="874" xr:uid="{00000000-0005-0000-0000-000077030000}"/>
    <cellStyle name="Comma [0] 3 30 7" xfId="875" xr:uid="{00000000-0005-0000-0000-000078030000}"/>
    <cellStyle name="Comma [0] 3 30 8" xfId="876" xr:uid="{00000000-0005-0000-0000-000079030000}"/>
    <cellStyle name="Comma [0] 3 31" xfId="877" xr:uid="{00000000-0005-0000-0000-00007A030000}"/>
    <cellStyle name="Comma [0] 3 32" xfId="878" xr:uid="{00000000-0005-0000-0000-00007B030000}"/>
    <cellStyle name="Comma [0] 3 33" xfId="879" xr:uid="{00000000-0005-0000-0000-00007C030000}"/>
    <cellStyle name="Comma [0] 3 33 2" xfId="880" xr:uid="{00000000-0005-0000-0000-00007D030000}"/>
    <cellStyle name="Comma [0] 3 33 2 2" xfId="881" xr:uid="{00000000-0005-0000-0000-00007E030000}"/>
    <cellStyle name="Comma [0] 3 33 2 2 2" xfId="882" xr:uid="{00000000-0005-0000-0000-00007F030000}"/>
    <cellStyle name="Comma [0] 3 33 3" xfId="883" xr:uid="{00000000-0005-0000-0000-000080030000}"/>
    <cellStyle name="Comma [0] 3 33 4" xfId="884" xr:uid="{00000000-0005-0000-0000-000081030000}"/>
    <cellStyle name="Comma [0] 3 34" xfId="885" xr:uid="{00000000-0005-0000-0000-000082030000}"/>
    <cellStyle name="Comma [0] 3 35" xfId="886" xr:uid="{00000000-0005-0000-0000-000083030000}"/>
    <cellStyle name="Comma [0] 3 35 2" xfId="887" xr:uid="{00000000-0005-0000-0000-000084030000}"/>
    <cellStyle name="Comma [0] 3 36" xfId="888" xr:uid="{00000000-0005-0000-0000-000085030000}"/>
    <cellStyle name="Comma [0] 3 37" xfId="889" xr:uid="{00000000-0005-0000-0000-000086030000}"/>
    <cellStyle name="Comma [0] 3 38" xfId="890" xr:uid="{00000000-0005-0000-0000-000087030000}"/>
    <cellStyle name="Comma [0] 3 39" xfId="891" xr:uid="{00000000-0005-0000-0000-000088030000}"/>
    <cellStyle name="Comma [0] 3 4" xfId="892" xr:uid="{00000000-0005-0000-0000-000089030000}"/>
    <cellStyle name="Comma [0] 3 4 2" xfId="893" xr:uid="{00000000-0005-0000-0000-00008A030000}"/>
    <cellStyle name="Comma [0] 3 4 2 2" xfId="894" xr:uid="{00000000-0005-0000-0000-00008B030000}"/>
    <cellStyle name="Comma [0] 3 4 2 2 2" xfId="895" xr:uid="{00000000-0005-0000-0000-00008C030000}"/>
    <cellStyle name="Comma [0] 3 4 2 3" xfId="896" xr:uid="{00000000-0005-0000-0000-00008D030000}"/>
    <cellStyle name="Comma [0] 3 4 2 4" xfId="897" xr:uid="{00000000-0005-0000-0000-00008E030000}"/>
    <cellStyle name="Comma [0] 3 4 3" xfId="898" xr:uid="{00000000-0005-0000-0000-00008F030000}"/>
    <cellStyle name="Comma [0] 3 4 3 2" xfId="899" xr:uid="{00000000-0005-0000-0000-000090030000}"/>
    <cellStyle name="Comma [0] 3 4 4" xfId="900" xr:uid="{00000000-0005-0000-0000-000091030000}"/>
    <cellStyle name="Comma [0] 3 40" xfId="901" xr:uid="{00000000-0005-0000-0000-000092030000}"/>
    <cellStyle name="Comma [0] 3 41" xfId="902" xr:uid="{00000000-0005-0000-0000-000093030000}"/>
    <cellStyle name="Comma [0] 3 42" xfId="903" xr:uid="{00000000-0005-0000-0000-000094030000}"/>
    <cellStyle name="Comma [0] 3 43" xfId="904" xr:uid="{00000000-0005-0000-0000-000095030000}"/>
    <cellStyle name="Comma [0] 3 44" xfId="905" xr:uid="{00000000-0005-0000-0000-000096030000}"/>
    <cellStyle name="Comma [0] 3 45" xfId="906" xr:uid="{00000000-0005-0000-0000-000097030000}"/>
    <cellStyle name="Comma [0] 3 46" xfId="907" xr:uid="{00000000-0005-0000-0000-000098030000}"/>
    <cellStyle name="Comma [0] 3 47" xfId="908" xr:uid="{00000000-0005-0000-0000-000099030000}"/>
    <cellStyle name="Comma [0] 3 48" xfId="909" xr:uid="{00000000-0005-0000-0000-00009A030000}"/>
    <cellStyle name="Comma [0] 3 49" xfId="910" xr:uid="{00000000-0005-0000-0000-00009B030000}"/>
    <cellStyle name="Comma [0] 3 5" xfId="911" xr:uid="{00000000-0005-0000-0000-00009C030000}"/>
    <cellStyle name="Comma [0] 3 5 2" xfId="912" xr:uid="{00000000-0005-0000-0000-00009D030000}"/>
    <cellStyle name="Comma [0] 3 5 2 2" xfId="913" xr:uid="{00000000-0005-0000-0000-00009E030000}"/>
    <cellStyle name="Comma [0] 3 5 2 2 2" xfId="914" xr:uid="{00000000-0005-0000-0000-00009F030000}"/>
    <cellStyle name="Comma [0] 3 5 2 3" xfId="915" xr:uid="{00000000-0005-0000-0000-0000A0030000}"/>
    <cellStyle name="Comma [0] 3 5 2 4" xfId="916" xr:uid="{00000000-0005-0000-0000-0000A1030000}"/>
    <cellStyle name="Comma [0] 3 5 3" xfId="917" xr:uid="{00000000-0005-0000-0000-0000A2030000}"/>
    <cellStyle name="Comma [0] 3 5 3 2" xfId="918" xr:uid="{00000000-0005-0000-0000-0000A3030000}"/>
    <cellStyle name="Comma [0] 3 5 4" xfId="919" xr:uid="{00000000-0005-0000-0000-0000A4030000}"/>
    <cellStyle name="Comma [0] 3 50" xfId="920" xr:uid="{00000000-0005-0000-0000-0000A5030000}"/>
    <cellStyle name="Comma [0] 3 51" xfId="921" xr:uid="{00000000-0005-0000-0000-0000A6030000}"/>
    <cellStyle name="Comma [0] 3 52" xfId="922" xr:uid="{00000000-0005-0000-0000-0000A7030000}"/>
    <cellStyle name="Comma [0] 3 53" xfId="923" xr:uid="{00000000-0005-0000-0000-0000A8030000}"/>
    <cellStyle name="Comma [0] 3 54" xfId="924" xr:uid="{00000000-0005-0000-0000-0000A9030000}"/>
    <cellStyle name="Comma [0] 3 55" xfId="925" xr:uid="{00000000-0005-0000-0000-0000AA030000}"/>
    <cellStyle name="Comma [0] 3 6" xfId="926" xr:uid="{00000000-0005-0000-0000-0000AB030000}"/>
    <cellStyle name="Comma [0] 3 6 2" xfId="927" xr:uid="{00000000-0005-0000-0000-0000AC030000}"/>
    <cellStyle name="Comma [0] 3 6 2 2" xfId="928" xr:uid="{00000000-0005-0000-0000-0000AD030000}"/>
    <cellStyle name="Comma [0] 3 6 2 2 2" xfId="929" xr:uid="{00000000-0005-0000-0000-0000AE030000}"/>
    <cellStyle name="Comma [0] 3 6 2 3" xfId="930" xr:uid="{00000000-0005-0000-0000-0000AF030000}"/>
    <cellStyle name="Comma [0] 3 6 2 4" xfId="931" xr:uid="{00000000-0005-0000-0000-0000B0030000}"/>
    <cellStyle name="Comma [0] 3 6 3" xfId="932" xr:uid="{00000000-0005-0000-0000-0000B1030000}"/>
    <cellStyle name="Comma [0] 3 6 3 2" xfId="933" xr:uid="{00000000-0005-0000-0000-0000B2030000}"/>
    <cellStyle name="Comma [0] 3 6 4" xfId="934" xr:uid="{00000000-0005-0000-0000-0000B3030000}"/>
    <cellStyle name="Comma [0] 3 7" xfId="935" xr:uid="{00000000-0005-0000-0000-0000B4030000}"/>
    <cellStyle name="Comma [0] 3 7 2" xfId="936" xr:uid="{00000000-0005-0000-0000-0000B5030000}"/>
    <cellStyle name="Comma [0] 3 7 2 2" xfId="937" xr:uid="{00000000-0005-0000-0000-0000B6030000}"/>
    <cellStyle name="Comma [0] 3 7 2 2 2" xfId="938" xr:uid="{00000000-0005-0000-0000-0000B7030000}"/>
    <cellStyle name="Comma [0] 3 7 2 3" xfId="939" xr:uid="{00000000-0005-0000-0000-0000B8030000}"/>
    <cellStyle name="Comma [0] 3 7 2 4" xfId="940" xr:uid="{00000000-0005-0000-0000-0000B9030000}"/>
    <cellStyle name="Comma [0] 3 7 3" xfId="941" xr:uid="{00000000-0005-0000-0000-0000BA030000}"/>
    <cellStyle name="Comma [0] 3 7 3 2" xfId="942" xr:uid="{00000000-0005-0000-0000-0000BB030000}"/>
    <cellStyle name="Comma [0] 3 7 4" xfId="943" xr:uid="{00000000-0005-0000-0000-0000BC030000}"/>
    <cellStyle name="Comma [0] 3 8" xfId="944" xr:uid="{00000000-0005-0000-0000-0000BD030000}"/>
    <cellStyle name="Comma [0] 3 8 2" xfId="945" xr:uid="{00000000-0005-0000-0000-0000BE030000}"/>
    <cellStyle name="Comma [0] 3 8 2 2" xfId="946" xr:uid="{00000000-0005-0000-0000-0000BF030000}"/>
    <cellStyle name="Comma [0] 3 8 2 2 2" xfId="947" xr:uid="{00000000-0005-0000-0000-0000C0030000}"/>
    <cellStyle name="Comma [0] 3 8 2 3" xfId="948" xr:uid="{00000000-0005-0000-0000-0000C1030000}"/>
    <cellStyle name="Comma [0] 3 8 2 4" xfId="949" xr:uid="{00000000-0005-0000-0000-0000C2030000}"/>
    <cellStyle name="Comma [0] 3 8 3" xfId="950" xr:uid="{00000000-0005-0000-0000-0000C3030000}"/>
    <cellStyle name="Comma [0] 3 8 3 2" xfId="951" xr:uid="{00000000-0005-0000-0000-0000C4030000}"/>
    <cellStyle name="Comma [0] 3 8 4" xfId="952" xr:uid="{00000000-0005-0000-0000-0000C5030000}"/>
    <cellStyle name="Comma [0] 3 9" xfId="953" xr:uid="{00000000-0005-0000-0000-0000C6030000}"/>
    <cellStyle name="Comma [0] 3 9 2" xfId="954" xr:uid="{00000000-0005-0000-0000-0000C7030000}"/>
    <cellStyle name="Comma [0] 3 9 2 2" xfId="955" xr:uid="{00000000-0005-0000-0000-0000C8030000}"/>
    <cellStyle name="Comma [0] 3 9 2 2 2" xfId="956" xr:uid="{00000000-0005-0000-0000-0000C9030000}"/>
    <cellStyle name="Comma [0] 3 9 2 3" xfId="957" xr:uid="{00000000-0005-0000-0000-0000CA030000}"/>
    <cellStyle name="Comma [0] 3 9 2 4" xfId="958" xr:uid="{00000000-0005-0000-0000-0000CB030000}"/>
    <cellStyle name="Comma [0] 3 9 3" xfId="959" xr:uid="{00000000-0005-0000-0000-0000CC030000}"/>
    <cellStyle name="Comma [0] 3 9 3 2" xfId="960" xr:uid="{00000000-0005-0000-0000-0000CD030000}"/>
    <cellStyle name="Comma [0] 3 9 4" xfId="961" xr:uid="{00000000-0005-0000-0000-0000CE030000}"/>
    <cellStyle name="Comma [0] 30" xfId="962" xr:uid="{00000000-0005-0000-0000-0000CF030000}"/>
    <cellStyle name="Comma [0] 33" xfId="963" xr:uid="{00000000-0005-0000-0000-0000D0030000}"/>
    <cellStyle name="Comma [0] 4" xfId="964" xr:uid="{00000000-0005-0000-0000-0000D1030000}"/>
    <cellStyle name="Comma [0] 4 10" xfId="965" xr:uid="{00000000-0005-0000-0000-0000D2030000}"/>
    <cellStyle name="Comma [0] 4 10 2" xfId="966" xr:uid="{00000000-0005-0000-0000-0000D3030000}"/>
    <cellStyle name="Comma [0] 4 10 2 2" xfId="967" xr:uid="{00000000-0005-0000-0000-0000D4030000}"/>
    <cellStyle name="Comma [0] 4 10 2 2 2" xfId="968" xr:uid="{00000000-0005-0000-0000-0000D5030000}"/>
    <cellStyle name="Comma [0] 4 10 2 3" xfId="969" xr:uid="{00000000-0005-0000-0000-0000D6030000}"/>
    <cellStyle name="Comma [0] 4 10 2 4" xfId="970" xr:uid="{00000000-0005-0000-0000-0000D7030000}"/>
    <cellStyle name="Comma [0] 4 10 3" xfId="971" xr:uid="{00000000-0005-0000-0000-0000D8030000}"/>
    <cellStyle name="Comma [0] 4 10 3 2" xfId="972" xr:uid="{00000000-0005-0000-0000-0000D9030000}"/>
    <cellStyle name="Comma [0] 4 10 4" xfId="973" xr:uid="{00000000-0005-0000-0000-0000DA030000}"/>
    <cellStyle name="Comma [0] 4 11" xfId="974" xr:uid="{00000000-0005-0000-0000-0000DB030000}"/>
    <cellStyle name="Comma [0] 4 11 2" xfId="975" xr:uid="{00000000-0005-0000-0000-0000DC030000}"/>
    <cellStyle name="Comma [0] 4 11 2 2" xfId="976" xr:uid="{00000000-0005-0000-0000-0000DD030000}"/>
    <cellStyle name="Comma [0] 4 11 2 2 2" xfId="977" xr:uid="{00000000-0005-0000-0000-0000DE030000}"/>
    <cellStyle name="Comma [0] 4 11 2 3" xfId="978" xr:uid="{00000000-0005-0000-0000-0000DF030000}"/>
    <cellStyle name="Comma [0] 4 11 2 4" xfId="979" xr:uid="{00000000-0005-0000-0000-0000E0030000}"/>
    <cellStyle name="Comma [0] 4 11 3" xfId="980" xr:uid="{00000000-0005-0000-0000-0000E1030000}"/>
    <cellStyle name="Comma [0] 4 11 3 2" xfId="981" xr:uid="{00000000-0005-0000-0000-0000E2030000}"/>
    <cellStyle name="Comma [0] 4 11 4" xfId="982" xr:uid="{00000000-0005-0000-0000-0000E3030000}"/>
    <cellStyle name="Comma [0] 4 12" xfId="983" xr:uid="{00000000-0005-0000-0000-0000E4030000}"/>
    <cellStyle name="Comma [0] 4 12 2" xfId="984" xr:uid="{00000000-0005-0000-0000-0000E5030000}"/>
    <cellStyle name="Comma [0] 4 12 2 2" xfId="985" xr:uid="{00000000-0005-0000-0000-0000E6030000}"/>
    <cellStyle name="Comma [0] 4 12 2 2 2" xfId="986" xr:uid="{00000000-0005-0000-0000-0000E7030000}"/>
    <cellStyle name="Comma [0] 4 12 2 3" xfId="987" xr:uid="{00000000-0005-0000-0000-0000E8030000}"/>
    <cellStyle name="Comma [0] 4 12 2 4" xfId="988" xr:uid="{00000000-0005-0000-0000-0000E9030000}"/>
    <cellStyle name="Comma [0] 4 12 3" xfId="989" xr:uid="{00000000-0005-0000-0000-0000EA030000}"/>
    <cellStyle name="Comma [0] 4 12 3 2" xfId="990" xr:uid="{00000000-0005-0000-0000-0000EB030000}"/>
    <cellStyle name="Comma [0] 4 12 4" xfId="991" xr:uid="{00000000-0005-0000-0000-0000EC030000}"/>
    <cellStyle name="Comma [0] 4 13" xfId="992" xr:uid="{00000000-0005-0000-0000-0000ED030000}"/>
    <cellStyle name="Comma [0] 4 13 2" xfId="993" xr:uid="{00000000-0005-0000-0000-0000EE030000}"/>
    <cellStyle name="Comma [0] 4 13 2 2" xfId="994" xr:uid="{00000000-0005-0000-0000-0000EF030000}"/>
    <cellStyle name="Comma [0] 4 13 2 2 2" xfId="995" xr:uid="{00000000-0005-0000-0000-0000F0030000}"/>
    <cellStyle name="Comma [0] 4 13 2 3" xfId="996" xr:uid="{00000000-0005-0000-0000-0000F1030000}"/>
    <cellStyle name="Comma [0] 4 13 2 4" xfId="997" xr:uid="{00000000-0005-0000-0000-0000F2030000}"/>
    <cellStyle name="Comma [0] 4 13 3" xfId="998" xr:uid="{00000000-0005-0000-0000-0000F3030000}"/>
    <cellStyle name="Comma [0] 4 13 3 2" xfId="999" xr:uid="{00000000-0005-0000-0000-0000F4030000}"/>
    <cellStyle name="Comma [0] 4 13 4" xfId="1000" xr:uid="{00000000-0005-0000-0000-0000F5030000}"/>
    <cellStyle name="Comma [0] 4 14" xfId="1001" xr:uid="{00000000-0005-0000-0000-0000F6030000}"/>
    <cellStyle name="Comma [0] 4 14 2" xfId="1002" xr:uid="{00000000-0005-0000-0000-0000F7030000}"/>
    <cellStyle name="Comma [0] 4 14 2 2" xfId="1003" xr:uid="{00000000-0005-0000-0000-0000F8030000}"/>
    <cellStyle name="Comma [0] 4 14 2 2 2" xfId="1004" xr:uid="{00000000-0005-0000-0000-0000F9030000}"/>
    <cellStyle name="Comma [0] 4 14 2 3" xfId="1005" xr:uid="{00000000-0005-0000-0000-0000FA030000}"/>
    <cellStyle name="Comma [0] 4 14 2 4" xfId="1006" xr:uid="{00000000-0005-0000-0000-0000FB030000}"/>
    <cellStyle name="Comma [0] 4 14 3" xfId="1007" xr:uid="{00000000-0005-0000-0000-0000FC030000}"/>
    <cellStyle name="Comma [0] 4 14 3 2" xfId="1008" xr:uid="{00000000-0005-0000-0000-0000FD030000}"/>
    <cellStyle name="Comma [0] 4 14 4" xfId="1009" xr:uid="{00000000-0005-0000-0000-0000FE030000}"/>
    <cellStyle name="Comma [0] 4 15" xfId="1010" xr:uid="{00000000-0005-0000-0000-0000FF030000}"/>
    <cellStyle name="Comma [0] 4 15 2" xfId="1011" xr:uid="{00000000-0005-0000-0000-000000040000}"/>
    <cellStyle name="Comma [0] 4 15 2 2" xfId="1012" xr:uid="{00000000-0005-0000-0000-000001040000}"/>
    <cellStyle name="Comma [0] 4 15 2 2 2" xfId="1013" xr:uid="{00000000-0005-0000-0000-000002040000}"/>
    <cellStyle name="Comma [0] 4 15 2 3" xfId="1014" xr:uid="{00000000-0005-0000-0000-000003040000}"/>
    <cellStyle name="Comma [0] 4 15 2 4" xfId="1015" xr:uid="{00000000-0005-0000-0000-000004040000}"/>
    <cellStyle name="Comma [0] 4 15 3" xfId="1016" xr:uid="{00000000-0005-0000-0000-000005040000}"/>
    <cellStyle name="Comma [0] 4 15 3 2" xfId="1017" xr:uid="{00000000-0005-0000-0000-000006040000}"/>
    <cellStyle name="Comma [0] 4 15 4" xfId="1018" xr:uid="{00000000-0005-0000-0000-000007040000}"/>
    <cellStyle name="Comma [0] 4 16" xfId="1019" xr:uid="{00000000-0005-0000-0000-000008040000}"/>
    <cellStyle name="Comma [0] 4 16 2" xfId="1020" xr:uid="{00000000-0005-0000-0000-000009040000}"/>
    <cellStyle name="Comma [0] 4 16 2 2" xfId="1021" xr:uid="{00000000-0005-0000-0000-00000A040000}"/>
    <cellStyle name="Comma [0] 4 16 2 2 2" xfId="1022" xr:uid="{00000000-0005-0000-0000-00000B040000}"/>
    <cellStyle name="Comma [0] 4 16 2 3" xfId="1023" xr:uid="{00000000-0005-0000-0000-00000C040000}"/>
    <cellStyle name="Comma [0] 4 16 2 4" xfId="1024" xr:uid="{00000000-0005-0000-0000-00000D040000}"/>
    <cellStyle name="Comma [0] 4 16 3" xfId="1025" xr:uid="{00000000-0005-0000-0000-00000E040000}"/>
    <cellStyle name="Comma [0] 4 16 3 2" xfId="1026" xr:uid="{00000000-0005-0000-0000-00000F040000}"/>
    <cellStyle name="Comma [0] 4 16 3 2 2" xfId="1027" xr:uid="{00000000-0005-0000-0000-000010040000}"/>
    <cellStyle name="Comma [0] 4 16 4" xfId="1028" xr:uid="{00000000-0005-0000-0000-000011040000}"/>
    <cellStyle name="Comma [0] 4 17" xfId="1029" xr:uid="{00000000-0005-0000-0000-000012040000}"/>
    <cellStyle name="Comma [0] 4 17 2" xfId="1030" xr:uid="{00000000-0005-0000-0000-000013040000}"/>
    <cellStyle name="Comma [0] 4 17 2 2" xfId="1031" xr:uid="{00000000-0005-0000-0000-000014040000}"/>
    <cellStyle name="Comma [0] 4 17 2 2 2" xfId="1032" xr:uid="{00000000-0005-0000-0000-000015040000}"/>
    <cellStyle name="Comma [0] 4 17 2 3" xfId="1033" xr:uid="{00000000-0005-0000-0000-000016040000}"/>
    <cellStyle name="Comma [0] 4 17 2 4" xfId="1034" xr:uid="{00000000-0005-0000-0000-000017040000}"/>
    <cellStyle name="Comma [0] 4 17 3" xfId="1035" xr:uid="{00000000-0005-0000-0000-000018040000}"/>
    <cellStyle name="Comma [0] 4 17 3 2" xfId="1036" xr:uid="{00000000-0005-0000-0000-000019040000}"/>
    <cellStyle name="Comma [0] 4 17 4" xfId="1037" xr:uid="{00000000-0005-0000-0000-00001A040000}"/>
    <cellStyle name="Comma [0] 4 18" xfId="1038" xr:uid="{00000000-0005-0000-0000-00001B040000}"/>
    <cellStyle name="Comma [0] 4 18 2" xfId="1039" xr:uid="{00000000-0005-0000-0000-00001C040000}"/>
    <cellStyle name="Comma [0] 4 18 2 2" xfId="1040" xr:uid="{00000000-0005-0000-0000-00001D040000}"/>
    <cellStyle name="Comma [0] 4 18 2 2 2" xfId="1041" xr:uid="{00000000-0005-0000-0000-00001E040000}"/>
    <cellStyle name="Comma [0] 4 18 2 3" xfId="1042" xr:uid="{00000000-0005-0000-0000-00001F040000}"/>
    <cellStyle name="Comma [0] 4 18 2 4" xfId="1043" xr:uid="{00000000-0005-0000-0000-000020040000}"/>
    <cellStyle name="Comma [0] 4 18 3" xfId="1044" xr:uid="{00000000-0005-0000-0000-000021040000}"/>
    <cellStyle name="Comma [0] 4 18 3 2" xfId="1045" xr:uid="{00000000-0005-0000-0000-000022040000}"/>
    <cellStyle name="Comma [0] 4 18 4" xfId="1046" xr:uid="{00000000-0005-0000-0000-000023040000}"/>
    <cellStyle name="Comma [0] 4 19" xfId="1047" xr:uid="{00000000-0005-0000-0000-000024040000}"/>
    <cellStyle name="Comma [0] 4 19 2" xfId="1048" xr:uid="{00000000-0005-0000-0000-000025040000}"/>
    <cellStyle name="Comma [0] 4 19 2 2" xfId="1049" xr:uid="{00000000-0005-0000-0000-000026040000}"/>
    <cellStyle name="Comma [0] 4 19 2 2 2" xfId="1050" xr:uid="{00000000-0005-0000-0000-000027040000}"/>
    <cellStyle name="Comma [0] 4 19 2 3" xfId="1051" xr:uid="{00000000-0005-0000-0000-000028040000}"/>
    <cellStyle name="Comma [0] 4 19 2 4" xfId="1052" xr:uid="{00000000-0005-0000-0000-000029040000}"/>
    <cellStyle name="Comma [0] 4 19 3" xfId="1053" xr:uid="{00000000-0005-0000-0000-00002A040000}"/>
    <cellStyle name="Comma [0] 4 19 3 2" xfId="1054" xr:uid="{00000000-0005-0000-0000-00002B040000}"/>
    <cellStyle name="Comma [0] 4 19 4" xfId="1055" xr:uid="{00000000-0005-0000-0000-00002C040000}"/>
    <cellStyle name="Comma [0] 4 2" xfId="1056" xr:uid="{00000000-0005-0000-0000-00002D040000}"/>
    <cellStyle name="Comma [0] 4 2 2" xfId="1057" xr:uid="{00000000-0005-0000-0000-00002E040000}"/>
    <cellStyle name="Comma [0] 4 2 2 2" xfId="1058" xr:uid="{00000000-0005-0000-0000-00002F040000}"/>
    <cellStyle name="Comma [0] 4 2 2 2 2" xfId="1059" xr:uid="{00000000-0005-0000-0000-000030040000}"/>
    <cellStyle name="Comma [0] 4 2 2 3" xfId="1060" xr:uid="{00000000-0005-0000-0000-000031040000}"/>
    <cellStyle name="Comma [0] 4 2 2 4" xfId="1061" xr:uid="{00000000-0005-0000-0000-000032040000}"/>
    <cellStyle name="Comma [0] 4 2 3" xfId="1062" xr:uid="{00000000-0005-0000-0000-000033040000}"/>
    <cellStyle name="Comma [0] 4 2 3 2" xfId="1063" xr:uid="{00000000-0005-0000-0000-000034040000}"/>
    <cellStyle name="Comma [0] 4 2 4" xfId="1064" xr:uid="{00000000-0005-0000-0000-000035040000}"/>
    <cellStyle name="Comma [0] 4 20" xfId="1065" xr:uid="{00000000-0005-0000-0000-000036040000}"/>
    <cellStyle name="Comma [0] 4 20 2" xfId="1066" xr:uid="{00000000-0005-0000-0000-000037040000}"/>
    <cellStyle name="Comma [0] 4 20 2 2" xfId="1067" xr:uid="{00000000-0005-0000-0000-000038040000}"/>
    <cellStyle name="Comma [0] 4 20 2 2 2" xfId="1068" xr:uid="{00000000-0005-0000-0000-000039040000}"/>
    <cellStyle name="Comma [0] 4 20 2 3" xfId="1069" xr:uid="{00000000-0005-0000-0000-00003A040000}"/>
    <cellStyle name="Comma [0] 4 20 2 4" xfId="1070" xr:uid="{00000000-0005-0000-0000-00003B040000}"/>
    <cellStyle name="Comma [0] 4 20 3" xfId="1071" xr:uid="{00000000-0005-0000-0000-00003C040000}"/>
    <cellStyle name="Comma [0] 4 20 3 2" xfId="1072" xr:uid="{00000000-0005-0000-0000-00003D040000}"/>
    <cellStyle name="Comma [0] 4 20 4" xfId="1073" xr:uid="{00000000-0005-0000-0000-00003E040000}"/>
    <cellStyle name="Comma [0] 4 21" xfId="1074" xr:uid="{00000000-0005-0000-0000-00003F040000}"/>
    <cellStyle name="Comma [0] 4 21 2" xfId="1075" xr:uid="{00000000-0005-0000-0000-000040040000}"/>
    <cellStyle name="Comma [0] 4 21 2 2" xfId="1076" xr:uid="{00000000-0005-0000-0000-000041040000}"/>
    <cellStyle name="Comma [0] 4 21 2 2 2" xfId="1077" xr:uid="{00000000-0005-0000-0000-000042040000}"/>
    <cellStyle name="Comma [0] 4 21 2 3" xfId="1078" xr:uid="{00000000-0005-0000-0000-000043040000}"/>
    <cellStyle name="Comma [0] 4 21 2 3 2" xfId="1079" xr:uid="{00000000-0005-0000-0000-000044040000}"/>
    <cellStyle name="Comma [0] 4 21 2 4" xfId="1080" xr:uid="{00000000-0005-0000-0000-000045040000}"/>
    <cellStyle name="Comma [0] 4 21 3" xfId="1081" xr:uid="{00000000-0005-0000-0000-000046040000}"/>
    <cellStyle name="Comma [0] 4 21 3 2" xfId="1082" xr:uid="{00000000-0005-0000-0000-000047040000}"/>
    <cellStyle name="Comma [0] 4 21 4" xfId="1083" xr:uid="{00000000-0005-0000-0000-000048040000}"/>
    <cellStyle name="Comma [0] 4 22" xfId="1084" xr:uid="{00000000-0005-0000-0000-000049040000}"/>
    <cellStyle name="Comma [0] 4 22 2" xfId="1085" xr:uid="{00000000-0005-0000-0000-00004A040000}"/>
    <cellStyle name="Comma [0] 4 22 2 2" xfId="1086" xr:uid="{00000000-0005-0000-0000-00004B040000}"/>
    <cellStyle name="Comma [0] 4 22 2 2 2" xfId="1087" xr:uid="{00000000-0005-0000-0000-00004C040000}"/>
    <cellStyle name="Comma [0] 4 22 2 3" xfId="1088" xr:uid="{00000000-0005-0000-0000-00004D040000}"/>
    <cellStyle name="Comma [0] 4 22 2 4" xfId="1089" xr:uid="{00000000-0005-0000-0000-00004E040000}"/>
    <cellStyle name="Comma [0] 4 22 3" xfId="1090" xr:uid="{00000000-0005-0000-0000-00004F040000}"/>
    <cellStyle name="Comma [0] 4 22 3 2" xfId="1091" xr:uid="{00000000-0005-0000-0000-000050040000}"/>
    <cellStyle name="Comma [0] 4 22 4" xfId="1092" xr:uid="{00000000-0005-0000-0000-000051040000}"/>
    <cellStyle name="Comma [0] 4 23" xfId="1093" xr:uid="{00000000-0005-0000-0000-000052040000}"/>
    <cellStyle name="Comma [0] 4 23 2" xfId="1094" xr:uid="{00000000-0005-0000-0000-000053040000}"/>
    <cellStyle name="Comma [0] 4 23 2 2" xfId="1095" xr:uid="{00000000-0005-0000-0000-000054040000}"/>
    <cellStyle name="Comma [0] 4 23 2 2 2" xfId="1096" xr:uid="{00000000-0005-0000-0000-000055040000}"/>
    <cellStyle name="Comma [0] 4 23 2 3" xfId="1097" xr:uid="{00000000-0005-0000-0000-000056040000}"/>
    <cellStyle name="Comma [0] 4 23 2 4" xfId="1098" xr:uid="{00000000-0005-0000-0000-000057040000}"/>
    <cellStyle name="Comma [0] 4 23 3" xfId="1099" xr:uid="{00000000-0005-0000-0000-000058040000}"/>
    <cellStyle name="Comma [0] 4 23 3 2" xfId="1100" xr:uid="{00000000-0005-0000-0000-000059040000}"/>
    <cellStyle name="Comma [0] 4 23 4" xfId="1101" xr:uid="{00000000-0005-0000-0000-00005A040000}"/>
    <cellStyle name="Comma [0] 4 24" xfId="1102" xr:uid="{00000000-0005-0000-0000-00005B040000}"/>
    <cellStyle name="Comma [0] 4 24 2" xfId="1103" xr:uid="{00000000-0005-0000-0000-00005C040000}"/>
    <cellStyle name="Comma [0] 4 24 2 2" xfId="1104" xr:uid="{00000000-0005-0000-0000-00005D040000}"/>
    <cellStyle name="Comma [0] 4 24 2 2 2" xfId="1105" xr:uid="{00000000-0005-0000-0000-00005E040000}"/>
    <cellStyle name="Comma [0] 4 24 2 3" xfId="1106" xr:uid="{00000000-0005-0000-0000-00005F040000}"/>
    <cellStyle name="Comma [0] 4 24 2 4" xfId="1107" xr:uid="{00000000-0005-0000-0000-000060040000}"/>
    <cellStyle name="Comma [0] 4 24 3" xfId="1108" xr:uid="{00000000-0005-0000-0000-000061040000}"/>
    <cellStyle name="Comma [0] 4 24 3 2" xfId="1109" xr:uid="{00000000-0005-0000-0000-000062040000}"/>
    <cellStyle name="Comma [0] 4 24 4" xfId="1110" xr:uid="{00000000-0005-0000-0000-000063040000}"/>
    <cellStyle name="Comma [0] 4 25" xfId="1111" xr:uid="{00000000-0005-0000-0000-000064040000}"/>
    <cellStyle name="Comma [0] 4 25 2" xfId="1112" xr:uid="{00000000-0005-0000-0000-000065040000}"/>
    <cellStyle name="Comma [0] 4 25 2 2" xfId="1113" xr:uid="{00000000-0005-0000-0000-000066040000}"/>
    <cellStyle name="Comma [0] 4 25 3" xfId="1114" xr:uid="{00000000-0005-0000-0000-000067040000}"/>
    <cellStyle name="Comma [0] 4 25 4" xfId="1115" xr:uid="{00000000-0005-0000-0000-000068040000}"/>
    <cellStyle name="Comma [0] 4 26" xfId="1116" xr:uid="{00000000-0005-0000-0000-000069040000}"/>
    <cellStyle name="Comma [0] 4 27" xfId="1117" xr:uid="{00000000-0005-0000-0000-00006A040000}"/>
    <cellStyle name="Comma [0] 4 28" xfId="1118" xr:uid="{00000000-0005-0000-0000-00006B040000}"/>
    <cellStyle name="Comma [0] 4 29" xfId="1119" xr:uid="{00000000-0005-0000-0000-00006C040000}"/>
    <cellStyle name="Comma [0] 4 3" xfId="1120" xr:uid="{00000000-0005-0000-0000-00006D040000}"/>
    <cellStyle name="Comma [0] 4 3 2" xfId="1121" xr:uid="{00000000-0005-0000-0000-00006E040000}"/>
    <cellStyle name="Comma [0] 4 3 2 2" xfId="1122" xr:uid="{00000000-0005-0000-0000-00006F040000}"/>
    <cellStyle name="Comma [0] 4 3 2 2 2" xfId="1123" xr:uid="{00000000-0005-0000-0000-000070040000}"/>
    <cellStyle name="Comma [0] 4 3 2 3" xfId="1124" xr:uid="{00000000-0005-0000-0000-000071040000}"/>
    <cellStyle name="Comma [0] 4 3 2 4" xfId="1125" xr:uid="{00000000-0005-0000-0000-000072040000}"/>
    <cellStyle name="Comma [0] 4 3 3" xfId="1126" xr:uid="{00000000-0005-0000-0000-000073040000}"/>
    <cellStyle name="Comma [0] 4 3 3 2" xfId="1127" xr:uid="{00000000-0005-0000-0000-000074040000}"/>
    <cellStyle name="Comma [0] 4 3 4" xfId="1128" xr:uid="{00000000-0005-0000-0000-000075040000}"/>
    <cellStyle name="Comma [0] 4 30" xfId="1129" xr:uid="{00000000-0005-0000-0000-000076040000}"/>
    <cellStyle name="Comma [0] 4 30 2" xfId="1130" xr:uid="{00000000-0005-0000-0000-000077040000}"/>
    <cellStyle name="Comma [0] 4 31" xfId="1131" xr:uid="{00000000-0005-0000-0000-000078040000}"/>
    <cellStyle name="Comma [0] 4 4" xfId="1132" xr:uid="{00000000-0005-0000-0000-000079040000}"/>
    <cellStyle name="Comma [0] 4 4 2" xfId="1133" xr:uid="{00000000-0005-0000-0000-00007A040000}"/>
    <cellStyle name="Comma [0] 4 4 2 2" xfId="1134" xr:uid="{00000000-0005-0000-0000-00007B040000}"/>
    <cellStyle name="Comma [0] 4 4 2 2 2" xfId="1135" xr:uid="{00000000-0005-0000-0000-00007C040000}"/>
    <cellStyle name="Comma [0] 4 4 2 3" xfId="1136" xr:uid="{00000000-0005-0000-0000-00007D040000}"/>
    <cellStyle name="Comma [0] 4 4 2 4" xfId="1137" xr:uid="{00000000-0005-0000-0000-00007E040000}"/>
    <cellStyle name="Comma [0] 4 4 3" xfId="1138" xr:uid="{00000000-0005-0000-0000-00007F040000}"/>
    <cellStyle name="Comma [0] 4 4 3 2" xfId="1139" xr:uid="{00000000-0005-0000-0000-000080040000}"/>
    <cellStyle name="Comma [0] 4 4 4" xfId="1140" xr:uid="{00000000-0005-0000-0000-000081040000}"/>
    <cellStyle name="Comma [0] 4 5" xfId="1141" xr:uid="{00000000-0005-0000-0000-000082040000}"/>
    <cellStyle name="Comma [0] 4 5 2" xfId="1142" xr:uid="{00000000-0005-0000-0000-000083040000}"/>
    <cellStyle name="Comma [0] 4 5 2 2" xfId="1143" xr:uid="{00000000-0005-0000-0000-000084040000}"/>
    <cellStyle name="Comma [0] 4 5 2 2 2" xfId="1144" xr:uid="{00000000-0005-0000-0000-000085040000}"/>
    <cellStyle name="Comma [0] 4 5 2 3" xfId="1145" xr:uid="{00000000-0005-0000-0000-000086040000}"/>
    <cellStyle name="Comma [0] 4 5 2 4" xfId="1146" xr:uid="{00000000-0005-0000-0000-000087040000}"/>
    <cellStyle name="Comma [0] 4 5 3" xfId="1147" xr:uid="{00000000-0005-0000-0000-000088040000}"/>
    <cellStyle name="Comma [0] 4 5 3 2" xfId="1148" xr:uid="{00000000-0005-0000-0000-000089040000}"/>
    <cellStyle name="Comma [0] 4 5 4" xfId="1149" xr:uid="{00000000-0005-0000-0000-00008A040000}"/>
    <cellStyle name="Comma [0] 4 6" xfId="1150" xr:uid="{00000000-0005-0000-0000-00008B040000}"/>
    <cellStyle name="Comma [0] 4 6 2" xfId="1151" xr:uid="{00000000-0005-0000-0000-00008C040000}"/>
    <cellStyle name="Comma [0] 4 6 2 2" xfId="1152" xr:uid="{00000000-0005-0000-0000-00008D040000}"/>
    <cellStyle name="Comma [0] 4 6 2 2 2" xfId="1153" xr:uid="{00000000-0005-0000-0000-00008E040000}"/>
    <cellStyle name="Comma [0] 4 6 2 3" xfId="1154" xr:uid="{00000000-0005-0000-0000-00008F040000}"/>
    <cellStyle name="Comma [0] 4 6 2 4" xfId="1155" xr:uid="{00000000-0005-0000-0000-000090040000}"/>
    <cellStyle name="Comma [0] 4 6 3" xfId="1156" xr:uid="{00000000-0005-0000-0000-000091040000}"/>
    <cellStyle name="Comma [0] 4 6 3 2" xfId="1157" xr:uid="{00000000-0005-0000-0000-000092040000}"/>
    <cellStyle name="Comma [0] 4 6 4" xfId="1158" xr:uid="{00000000-0005-0000-0000-000093040000}"/>
    <cellStyle name="Comma [0] 4 7" xfId="1159" xr:uid="{00000000-0005-0000-0000-000094040000}"/>
    <cellStyle name="Comma [0] 4 7 2" xfId="1160" xr:uid="{00000000-0005-0000-0000-000095040000}"/>
    <cellStyle name="Comma [0] 4 7 2 2" xfId="1161" xr:uid="{00000000-0005-0000-0000-000096040000}"/>
    <cellStyle name="Comma [0] 4 7 2 2 2" xfId="1162" xr:uid="{00000000-0005-0000-0000-000097040000}"/>
    <cellStyle name="Comma [0] 4 7 2 3" xfId="1163" xr:uid="{00000000-0005-0000-0000-000098040000}"/>
    <cellStyle name="Comma [0] 4 7 2 4" xfId="1164" xr:uid="{00000000-0005-0000-0000-000099040000}"/>
    <cellStyle name="Comma [0] 4 7 3" xfId="1165" xr:uid="{00000000-0005-0000-0000-00009A040000}"/>
    <cellStyle name="Comma [0] 4 7 3 2" xfId="1166" xr:uid="{00000000-0005-0000-0000-00009B040000}"/>
    <cellStyle name="Comma [0] 4 7 4" xfId="1167" xr:uid="{00000000-0005-0000-0000-00009C040000}"/>
    <cellStyle name="Comma [0] 4 8" xfId="1168" xr:uid="{00000000-0005-0000-0000-00009D040000}"/>
    <cellStyle name="Comma [0] 4 8 2" xfId="1169" xr:uid="{00000000-0005-0000-0000-00009E040000}"/>
    <cellStyle name="Comma [0] 4 8 2 2" xfId="1170" xr:uid="{00000000-0005-0000-0000-00009F040000}"/>
    <cellStyle name="Comma [0] 4 8 2 2 2" xfId="1171" xr:uid="{00000000-0005-0000-0000-0000A0040000}"/>
    <cellStyle name="Comma [0] 4 8 2 3" xfId="1172" xr:uid="{00000000-0005-0000-0000-0000A1040000}"/>
    <cellStyle name="Comma [0] 4 8 2 4" xfId="1173" xr:uid="{00000000-0005-0000-0000-0000A2040000}"/>
    <cellStyle name="Comma [0] 4 8 3" xfId="1174" xr:uid="{00000000-0005-0000-0000-0000A3040000}"/>
    <cellStyle name="Comma [0] 4 8 3 2" xfId="1175" xr:uid="{00000000-0005-0000-0000-0000A4040000}"/>
    <cellStyle name="Comma [0] 4 8 4" xfId="1176" xr:uid="{00000000-0005-0000-0000-0000A5040000}"/>
    <cellStyle name="Comma [0] 4 9" xfId="1177" xr:uid="{00000000-0005-0000-0000-0000A6040000}"/>
    <cellStyle name="Comma [0] 4 9 2" xfId="1178" xr:uid="{00000000-0005-0000-0000-0000A7040000}"/>
    <cellStyle name="Comma [0] 4 9 2 2" xfId="1179" xr:uid="{00000000-0005-0000-0000-0000A8040000}"/>
    <cellStyle name="Comma [0] 4 9 2 2 2" xfId="1180" xr:uid="{00000000-0005-0000-0000-0000A9040000}"/>
    <cellStyle name="Comma [0] 4 9 2 3" xfId="1181" xr:uid="{00000000-0005-0000-0000-0000AA040000}"/>
    <cellStyle name="Comma [0] 4 9 2 4" xfId="1182" xr:uid="{00000000-0005-0000-0000-0000AB040000}"/>
    <cellStyle name="Comma [0] 4 9 3" xfId="1183" xr:uid="{00000000-0005-0000-0000-0000AC040000}"/>
    <cellStyle name="Comma [0] 4 9 3 2" xfId="1184" xr:uid="{00000000-0005-0000-0000-0000AD040000}"/>
    <cellStyle name="Comma [0] 4 9 4" xfId="1185" xr:uid="{00000000-0005-0000-0000-0000AE040000}"/>
    <cellStyle name="Comma [0] 5" xfId="1186" xr:uid="{00000000-0005-0000-0000-0000AF040000}"/>
    <cellStyle name="Comma [0] 5 2" xfId="1187" xr:uid="{00000000-0005-0000-0000-0000B0040000}"/>
    <cellStyle name="Comma [0] 5 3" xfId="1188" xr:uid="{00000000-0005-0000-0000-0000B1040000}"/>
    <cellStyle name="Comma [0] 5 4" xfId="1189" xr:uid="{00000000-0005-0000-0000-0000B2040000}"/>
    <cellStyle name="Comma [0] 5 5" xfId="1190" xr:uid="{00000000-0005-0000-0000-0000B3040000}"/>
    <cellStyle name="Comma [0] 6" xfId="1191" xr:uid="{00000000-0005-0000-0000-0000B4040000}"/>
    <cellStyle name="Comma [0] 6 2" xfId="1192" xr:uid="{00000000-0005-0000-0000-0000B5040000}"/>
    <cellStyle name="Comma [0] 6 2 2" xfId="3203" xr:uid="{00000000-0005-0000-0000-0000B6040000}"/>
    <cellStyle name="Comma [0] 6 3" xfId="3204" xr:uid="{00000000-0005-0000-0000-0000B7040000}"/>
    <cellStyle name="Comma [0] 6 3 2" xfId="3205" xr:uid="{00000000-0005-0000-0000-0000B8040000}"/>
    <cellStyle name="Comma [0] 6 4" xfId="3206" xr:uid="{00000000-0005-0000-0000-0000B9040000}"/>
    <cellStyle name="Comma [0] 6 5" xfId="3207" xr:uid="{00000000-0005-0000-0000-0000BA040000}"/>
    <cellStyle name="Comma [0] 7" xfId="1193" xr:uid="{00000000-0005-0000-0000-0000BB040000}"/>
    <cellStyle name="Comma [0] 7 2" xfId="3208" xr:uid="{00000000-0005-0000-0000-0000BC040000}"/>
    <cellStyle name="Comma [0] 8" xfId="1194" xr:uid="{00000000-0005-0000-0000-0000BD040000}"/>
    <cellStyle name="Comma [0] 87" xfId="1195" xr:uid="{00000000-0005-0000-0000-0000BE040000}"/>
    <cellStyle name="Comma [0] 88" xfId="1196" xr:uid="{00000000-0005-0000-0000-0000BF040000}"/>
    <cellStyle name="Comma [0] 89" xfId="1197" xr:uid="{00000000-0005-0000-0000-0000C0040000}"/>
    <cellStyle name="Comma [0] 9" xfId="1198" xr:uid="{00000000-0005-0000-0000-0000C1040000}"/>
    <cellStyle name="Comma [0] 90" xfId="1199" xr:uid="{00000000-0005-0000-0000-0000C2040000}"/>
    <cellStyle name="Comma 10" xfId="1200" xr:uid="{00000000-0005-0000-0000-0000C3040000}"/>
    <cellStyle name="Comma 10 2" xfId="3209" xr:uid="{00000000-0005-0000-0000-0000C4040000}"/>
    <cellStyle name="Comma 10 3" xfId="3210" xr:uid="{00000000-0005-0000-0000-0000C5040000}"/>
    <cellStyle name="Comma 11" xfId="1201" xr:uid="{00000000-0005-0000-0000-0000C6040000}"/>
    <cellStyle name="Comma 11 2" xfId="3211" xr:uid="{00000000-0005-0000-0000-0000C7040000}"/>
    <cellStyle name="Comma 11 3" xfId="3212" xr:uid="{00000000-0005-0000-0000-0000C8040000}"/>
    <cellStyle name="Comma 11 3 2" xfId="3213" xr:uid="{00000000-0005-0000-0000-0000C9040000}"/>
    <cellStyle name="Comma 11 3 2 2" xfId="3214" xr:uid="{00000000-0005-0000-0000-0000CA040000}"/>
    <cellStyle name="Comma 11 3 3" xfId="3215" xr:uid="{00000000-0005-0000-0000-0000CB040000}"/>
    <cellStyle name="Comma 12" xfId="1202" xr:uid="{00000000-0005-0000-0000-0000CC040000}"/>
    <cellStyle name="Comma 13" xfId="1203" xr:uid="{00000000-0005-0000-0000-0000CD040000}"/>
    <cellStyle name="Comma 13 2" xfId="3216" xr:uid="{00000000-0005-0000-0000-0000CE040000}"/>
    <cellStyle name="Comma 14" xfId="1204" xr:uid="{00000000-0005-0000-0000-0000CF040000}"/>
    <cellStyle name="Comma 15" xfId="3217" xr:uid="{00000000-0005-0000-0000-0000D0040000}"/>
    <cellStyle name="Comma 16" xfId="3218" xr:uid="{00000000-0005-0000-0000-0000D1040000}"/>
    <cellStyle name="Comma 17" xfId="3219" xr:uid="{00000000-0005-0000-0000-0000D2040000}"/>
    <cellStyle name="Comma 2" xfId="6" xr:uid="{00000000-0005-0000-0000-0000D3040000}"/>
    <cellStyle name="Comma 2 10" xfId="1206" xr:uid="{00000000-0005-0000-0000-0000D4040000}"/>
    <cellStyle name="Comma 2 11" xfId="1207" xr:uid="{00000000-0005-0000-0000-0000D5040000}"/>
    <cellStyle name="Comma 2 11 2" xfId="1208" xr:uid="{00000000-0005-0000-0000-0000D6040000}"/>
    <cellStyle name="Comma 2 11 2 2" xfId="1209" xr:uid="{00000000-0005-0000-0000-0000D7040000}"/>
    <cellStyle name="Comma 2 11 2 2 2" xfId="1210" xr:uid="{00000000-0005-0000-0000-0000D8040000}"/>
    <cellStyle name="Comma 2 11 3" xfId="1211" xr:uid="{00000000-0005-0000-0000-0000D9040000}"/>
    <cellStyle name="Comma 2 11 4" xfId="1212" xr:uid="{00000000-0005-0000-0000-0000DA040000}"/>
    <cellStyle name="Comma 2 12" xfId="1213" xr:uid="{00000000-0005-0000-0000-0000DB040000}"/>
    <cellStyle name="Comma 2 13" xfId="1214" xr:uid="{00000000-0005-0000-0000-0000DC040000}"/>
    <cellStyle name="Comma 2 14" xfId="1215" xr:uid="{00000000-0005-0000-0000-0000DD040000}"/>
    <cellStyle name="Comma 2 15" xfId="1216" xr:uid="{00000000-0005-0000-0000-0000DE040000}"/>
    <cellStyle name="Comma 2 16" xfId="1217" xr:uid="{00000000-0005-0000-0000-0000DF040000}"/>
    <cellStyle name="Comma 2 17" xfId="1218" xr:uid="{00000000-0005-0000-0000-0000E0040000}"/>
    <cellStyle name="Comma 2 18" xfId="1219" xr:uid="{00000000-0005-0000-0000-0000E1040000}"/>
    <cellStyle name="Comma 2 19" xfId="1220" xr:uid="{00000000-0005-0000-0000-0000E2040000}"/>
    <cellStyle name="Comma 2 2" xfId="1221" xr:uid="{00000000-0005-0000-0000-0000E3040000}"/>
    <cellStyle name="Comma 2 2 2" xfId="1222" xr:uid="{00000000-0005-0000-0000-0000E4040000}"/>
    <cellStyle name="Comma 2 2 2 2" xfId="1223" xr:uid="{00000000-0005-0000-0000-0000E5040000}"/>
    <cellStyle name="Comma 2 2 2 2 2" xfId="1224" xr:uid="{00000000-0005-0000-0000-0000E6040000}"/>
    <cellStyle name="Comma 2 2 2 2 2 2" xfId="1225" xr:uid="{00000000-0005-0000-0000-0000E7040000}"/>
    <cellStyle name="Comma 2 2 2 2 3" xfId="1226" xr:uid="{00000000-0005-0000-0000-0000E8040000}"/>
    <cellStyle name="Comma 2 2 2 2 4" xfId="1227" xr:uid="{00000000-0005-0000-0000-0000E9040000}"/>
    <cellStyle name="Comma 2 2 2 3" xfId="1228" xr:uid="{00000000-0005-0000-0000-0000EA040000}"/>
    <cellStyle name="Comma 2 2 2 3 2" xfId="1229" xr:uid="{00000000-0005-0000-0000-0000EB040000}"/>
    <cellStyle name="Comma 2 2 2 4" xfId="1230" xr:uid="{00000000-0005-0000-0000-0000EC040000}"/>
    <cellStyle name="Comma 2 2 2 5" xfId="1231" xr:uid="{00000000-0005-0000-0000-0000ED040000}"/>
    <cellStyle name="Comma 2 2 3" xfId="1232" xr:uid="{00000000-0005-0000-0000-0000EE040000}"/>
    <cellStyle name="Comma 2 2 4" xfId="1233" xr:uid="{00000000-0005-0000-0000-0000EF040000}"/>
    <cellStyle name="Comma 2 2 5" xfId="1234" xr:uid="{00000000-0005-0000-0000-0000F0040000}"/>
    <cellStyle name="Comma 2 2 5 2" xfId="1235" xr:uid="{00000000-0005-0000-0000-0000F1040000}"/>
    <cellStyle name="Comma 2 2 6" xfId="1236" xr:uid="{00000000-0005-0000-0000-0000F2040000}"/>
    <cellStyle name="Comma 2 2 7" xfId="1237" xr:uid="{00000000-0005-0000-0000-0000F3040000}"/>
    <cellStyle name="Comma 2 20" xfId="1238" xr:uid="{00000000-0005-0000-0000-0000F4040000}"/>
    <cellStyle name="Comma 2 21" xfId="1239" xr:uid="{00000000-0005-0000-0000-0000F5040000}"/>
    <cellStyle name="Comma 2 22" xfId="1240" xr:uid="{00000000-0005-0000-0000-0000F6040000}"/>
    <cellStyle name="Comma 2 23" xfId="1241" xr:uid="{00000000-0005-0000-0000-0000F7040000}"/>
    <cellStyle name="Comma 2 24" xfId="1242" xr:uid="{00000000-0005-0000-0000-0000F8040000}"/>
    <cellStyle name="Comma 2 25" xfId="1243" xr:uid="{00000000-0005-0000-0000-0000F9040000}"/>
    <cellStyle name="Comma 2 26" xfId="1244" xr:uid="{00000000-0005-0000-0000-0000FA040000}"/>
    <cellStyle name="Comma 2 27" xfId="1245" xr:uid="{00000000-0005-0000-0000-0000FB040000}"/>
    <cellStyle name="Comma 2 28" xfId="1246" xr:uid="{00000000-0005-0000-0000-0000FC040000}"/>
    <cellStyle name="Comma 2 29" xfId="1247" xr:uid="{00000000-0005-0000-0000-0000FD040000}"/>
    <cellStyle name="Comma 2 3" xfId="1248" xr:uid="{00000000-0005-0000-0000-0000FE040000}"/>
    <cellStyle name="Comma 2 3 2" xfId="1249" xr:uid="{00000000-0005-0000-0000-0000FF040000}"/>
    <cellStyle name="Comma 2 3 2 2" xfId="1250" xr:uid="{00000000-0005-0000-0000-000000050000}"/>
    <cellStyle name="Comma 2 3 2 2 2" xfId="1251" xr:uid="{00000000-0005-0000-0000-000001050000}"/>
    <cellStyle name="Comma 2 3 2 2 3" xfId="3220" xr:uid="{00000000-0005-0000-0000-000002050000}"/>
    <cellStyle name="Comma 2 3 2 3" xfId="1252" xr:uid="{00000000-0005-0000-0000-000003050000}"/>
    <cellStyle name="Comma 2 3 2 4" xfId="1253" xr:uid="{00000000-0005-0000-0000-000004050000}"/>
    <cellStyle name="Comma 2 3 2 4 2" xfId="1254" xr:uid="{00000000-0005-0000-0000-000005050000}"/>
    <cellStyle name="Comma 2 3 3" xfId="1255" xr:uid="{00000000-0005-0000-0000-000006050000}"/>
    <cellStyle name="Comma 2 3 4" xfId="1256" xr:uid="{00000000-0005-0000-0000-000007050000}"/>
    <cellStyle name="Comma 2 3 4 2" xfId="1257" xr:uid="{00000000-0005-0000-0000-000008050000}"/>
    <cellStyle name="Comma 2 3 5" xfId="1258" xr:uid="{00000000-0005-0000-0000-000009050000}"/>
    <cellStyle name="Comma 2 30" xfId="1259" xr:uid="{00000000-0005-0000-0000-00000A050000}"/>
    <cellStyle name="Comma 2 31" xfId="1260" xr:uid="{00000000-0005-0000-0000-00000B050000}"/>
    <cellStyle name="Comma 2 32" xfId="1261" xr:uid="{00000000-0005-0000-0000-00000C050000}"/>
    <cellStyle name="Comma 2 33" xfId="1262" xr:uid="{00000000-0005-0000-0000-00000D050000}"/>
    <cellStyle name="Comma 2 34" xfId="1263" xr:uid="{00000000-0005-0000-0000-00000E050000}"/>
    <cellStyle name="Comma 2 35" xfId="1264" xr:uid="{00000000-0005-0000-0000-00000F050000}"/>
    <cellStyle name="Comma 2 36" xfId="1265" xr:uid="{00000000-0005-0000-0000-000010050000}"/>
    <cellStyle name="Comma 2 37" xfId="1266" xr:uid="{00000000-0005-0000-0000-000011050000}"/>
    <cellStyle name="Comma 2 38" xfId="1267" xr:uid="{00000000-0005-0000-0000-000012050000}"/>
    <cellStyle name="Comma 2 39" xfId="1268" xr:uid="{00000000-0005-0000-0000-000013050000}"/>
    <cellStyle name="Comma 2 4" xfId="1269" xr:uid="{00000000-0005-0000-0000-000014050000}"/>
    <cellStyle name="Comma 2 4 2" xfId="3221" xr:uid="{00000000-0005-0000-0000-000015050000}"/>
    <cellStyle name="Comma 2 4 2 2" xfId="3222" xr:uid="{00000000-0005-0000-0000-000016050000}"/>
    <cellStyle name="Comma 2 40" xfId="1270" xr:uid="{00000000-0005-0000-0000-000017050000}"/>
    <cellStyle name="Comma 2 41" xfId="1271" xr:uid="{00000000-0005-0000-0000-000018050000}"/>
    <cellStyle name="Comma 2 42" xfId="1272" xr:uid="{00000000-0005-0000-0000-000019050000}"/>
    <cellStyle name="Comma 2 43" xfId="1273" xr:uid="{00000000-0005-0000-0000-00001A050000}"/>
    <cellStyle name="Comma 2 44" xfId="1274" xr:uid="{00000000-0005-0000-0000-00001B050000}"/>
    <cellStyle name="Comma 2 45" xfId="1275" xr:uid="{00000000-0005-0000-0000-00001C050000}"/>
    <cellStyle name="Comma 2 46" xfId="1276" xr:uid="{00000000-0005-0000-0000-00001D050000}"/>
    <cellStyle name="Comma 2 47" xfId="1277" xr:uid="{00000000-0005-0000-0000-00001E050000}"/>
    <cellStyle name="Comma 2 48" xfId="1278" xr:uid="{00000000-0005-0000-0000-00001F050000}"/>
    <cellStyle name="Comma 2 49" xfId="1279" xr:uid="{00000000-0005-0000-0000-000020050000}"/>
    <cellStyle name="Comma 2 5" xfId="1280" xr:uid="{00000000-0005-0000-0000-000021050000}"/>
    <cellStyle name="Comma 2 50" xfId="1281" xr:uid="{00000000-0005-0000-0000-000022050000}"/>
    <cellStyle name="Comma 2 51" xfId="1282" xr:uid="{00000000-0005-0000-0000-000023050000}"/>
    <cellStyle name="Comma 2 52" xfId="1283" xr:uid="{00000000-0005-0000-0000-000024050000}"/>
    <cellStyle name="Comma 2 53" xfId="1284" xr:uid="{00000000-0005-0000-0000-000025050000}"/>
    <cellStyle name="Comma 2 54" xfId="1285" xr:uid="{00000000-0005-0000-0000-000026050000}"/>
    <cellStyle name="Comma 2 55" xfId="1286" xr:uid="{00000000-0005-0000-0000-000027050000}"/>
    <cellStyle name="Comma 2 56" xfId="1287" xr:uid="{00000000-0005-0000-0000-000028050000}"/>
    <cellStyle name="Comma 2 57" xfId="1288" xr:uid="{00000000-0005-0000-0000-000029050000}"/>
    <cellStyle name="Comma 2 58" xfId="1289" xr:uid="{00000000-0005-0000-0000-00002A050000}"/>
    <cellStyle name="Comma 2 59" xfId="1290" xr:uid="{00000000-0005-0000-0000-00002B050000}"/>
    <cellStyle name="Comma 2 6" xfId="1291" xr:uid="{00000000-0005-0000-0000-00002C050000}"/>
    <cellStyle name="Comma 2 60" xfId="1292" xr:uid="{00000000-0005-0000-0000-00002D050000}"/>
    <cellStyle name="Comma 2 61" xfId="1293" xr:uid="{00000000-0005-0000-0000-00002E050000}"/>
    <cellStyle name="Comma 2 62" xfId="1294" xr:uid="{00000000-0005-0000-0000-00002F050000}"/>
    <cellStyle name="Comma 2 63" xfId="1295" xr:uid="{00000000-0005-0000-0000-000030050000}"/>
    <cellStyle name="Comma 2 64" xfId="1296" xr:uid="{00000000-0005-0000-0000-000031050000}"/>
    <cellStyle name="Comma 2 65" xfId="1297" xr:uid="{00000000-0005-0000-0000-000032050000}"/>
    <cellStyle name="Comma 2 66" xfId="1298" xr:uid="{00000000-0005-0000-0000-000033050000}"/>
    <cellStyle name="Comma 2 67" xfId="1299" xr:uid="{00000000-0005-0000-0000-000034050000}"/>
    <cellStyle name="Comma 2 68" xfId="1300" xr:uid="{00000000-0005-0000-0000-000035050000}"/>
    <cellStyle name="Comma 2 69" xfId="1301" xr:uid="{00000000-0005-0000-0000-000036050000}"/>
    <cellStyle name="Comma 2 7" xfId="1302" xr:uid="{00000000-0005-0000-0000-000037050000}"/>
    <cellStyle name="Comma 2 70" xfId="1303" xr:uid="{00000000-0005-0000-0000-000038050000}"/>
    <cellStyle name="Comma 2 71" xfId="1304" xr:uid="{00000000-0005-0000-0000-000039050000}"/>
    <cellStyle name="Comma 2 72" xfId="1305" xr:uid="{00000000-0005-0000-0000-00003A050000}"/>
    <cellStyle name="Comma 2 73" xfId="1306" xr:uid="{00000000-0005-0000-0000-00003B050000}"/>
    <cellStyle name="Comma 2 74" xfId="1307" xr:uid="{00000000-0005-0000-0000-00003C050000}"/>
    <cellStyle name="Comma 2 75" xfId="1308" xr:uid="{00000000-0005-0000-0000-00003D050000}"/>
    <cellStyle name="Comma 2 76" xfId="1309" xr:uid="{00000000-0005-0000-0000-00003E050000}"/>
    <cellStyle name="Comma 2 76 2" xfId="1310" xr:uid="{00000000-0005-0000-0000-00003F050000}"/>
    <cellStyle name="Comma 2 77" xfId="1311" xr:uid="{00000000-0005-0000-0000-000040050000}"/>
    <cellStyle name="Comma 2 78" xfId="1312" xr:uid="{00000000-0005-0000-0000-000041050000}"/>
    <cellStyle name="Comma 2 79" xfId="1205" xr:uid="{00000000-0005-0000-0000-000042050000}"/>
    <cellStyle name="Comma 2 8" xfId="1313" xr:uid="{00000000-0005-0000-0000-000043050000}"/>
    <cellStyle name="Comma 2 9" xfId="1314" xr:uid="{00000000-0005-0000-0000-000044050000}"/>
    <cellStyle name="Comma 2_APK-APM WAJAR DIKDAS" xfId="3520" xr:uid="{00000000-0005-0000-0000-000045050000}"/>
    <cellStyle name="Comma 3" xfId="1315" xr:uid="{00000000-0005-0000-0000-000046050000}"/>
    <cellStyle name="Comma 3 2" xfId="1316" xr:uid="{00000000-0005-0000-0000-000047050000}"/>
    <cellStyle name="Comma 3 3" xfId="1317" xr:uid="{00000000-0005-0000-0000-000048050000}"/>
    <cellStyle name="Comma 3 4" xfId="1318" xr:uid="{00000000-0005-0000-0000-000049050000}"/>
    <cellStyle name="Comma 4" xfId="1319" xr:uid="{00000000-0005-0000-0000-00004A050000}"/>
    <cellStyle name="Comma 4 2" xfId="3223" xr:uid="{00000000-0005-0000-0000-00004B050000}"/>
    <cellStyle name="Comma 4 2 2" xfId="3224" xr:uid="{00000000-0005-0000-0000-00004C050000}"/>
    <cellStyle name="Comma 5" xfId="1320" xr:uid="{00000000-0005-0000-0000-00004D050000}"/>
    <cellStyle name="Comma 5 2" xfId="3225" xr:uid="{00000000-0005-0000-0000-00004E050000}"/>
    <cellStyle name="Comma 5 2 2" xfId="3226" xr:uid="{00000000-0005-0000-0000-00004F050000}"/>
    <cellStyle name="Comma 5 3" xfId="3227" xr:uid="{00000000-0005-0000-0000-000050050000}"/>
    <cellStyle name="Comma 5 4" xfId="3228" xr:uid="{00000000-0005-0000-0000-000051050000}"/>
    <cellStyle name="Comma 5 5" xfId="3229" xr:uid="{00000000-0005-0000-0000-000052050000}"/>
    <cellStyle name="Comma 5 6" xfId="3230" xr:uid="{00000000-0005-0000-0000-000053050000}"/>
    <cellStyle name="Comma 5 7" xfId="3231" xr:uid="{00000000-0005-0000-0000-000054050000}"/>
    <cellStyle name="Comma 6" xfId="1321" xr:uid="{00000000-0005-0000-0000-000055050000}"/>
    <cellStyle name="Comma 6 2" xfId="3232" xr:uid="{00000000-0005-0000-0000-000056050000}"/>
    <cellStyle name="Comma 6 2 2" xfId="3233" xr:uid="{00000000-0005-0000-0000-000057050000}"/>
    <cellStyle name="Comma 6 3" xfId="3234" xr:uid="{00000000-0005-0000-0000-000058050000}"/>
    <cellStyle name="Comma 7" xfId="1322" xr:uid="{00000000-0005-0000-0000-000059050000}"/>
    <cellStyle name="Comma 7 2" xfId="3235" xr:uid="{00000000-0005-0000-0000-00005A050000}"/>
    <cellStyle name="Comma 8" xfId="1323" xr:uid="{00000000-0005-0000-0000-00005B050000}"/>
    <cellStyle name="Comma 9" xfId="1324" xr:uid="{00000000-0005-0000-0000-00005C050000}"/>
    <cellStyle name="Currency [0] 2" xfId="1325" xr:uid="{00000000-0005-0000-0000-00005D050000}"/>
    <cellStyle name="Currency [0] 2 2" xfId="1326" xr:uid="{00000000-0005-0000-0000-00005E050000}"/>
    <cellStyle name="Currency [0] 2 2 2" xfId="3236" xr:uid="{00000000-0005-0000-0000-00005F050000}"/>
    <cellStyle name="Currency [0] 2 2 3" xfId="3237" xr:uid="{00000000-0005-0000-0000-000060050000}"/>
    <cellStyle name="Currency [0] 2 2 3 2" xfId="3238" xr:uid="{00000000-0005-0000-0000-000061050000}"/>
    <cellStyle name="Currency [0] 2 3" xfId="1327" xr:uid="{00000000-0005-0000-0000-000062050000}"/>
    <cellStyle name="Currency [0] 2 3 2" xfId="3239" xr:uid="{00000000-0005-0000-0000-000063050000}"/>
    <cellStyle name="Currency [0] 2 4" xfId="3240" xr:uid="{00000000-0005-0000-0000-000064050000}"/>
    <cellStyle name="Currency [0] 2 5" xfId="3241" xr:uid="{00000000-0005-0000-0000-000065050000}"/>
    <cellStyle name="Currency [0] 3" xfId="1328" xr:uid="{00000000-0005-0000-0000-000066050000}"/>
    <cellStyle name="Currency [0] 4" xfId="3242" xr:uid="{00000000-0005-0000-0000-000067050000}"/>
    <cellStyle name="Currency 2" xfId="1329" xr:uid="{00000000-0005-0000-0000-000068050000}"/>
    <cellStyle name="Excel Built-in Normal" xfId="1330" xr:uid="{00000000-0005-0000-0000-000069050000}"/>
    <cellStyle name="Explanatory Text 2" xfId="1331" xr:uid="{00000000-0005-0000-0000-00006A050000}"/>
    <cellStyle name="Good 2" xfId="1332" xr:uid="{00000000-0005-0000-0000-00006B050000}"/>
    <cellStyle name="Heading 1 2" xfId="1333" xr:uid="{00000000-0005-0000-0000-00006C050000}"/>
    <cellStyle name="Heading 2 2" xfId="1334" xr:uid="{00000000-0005-0000-0000-00006D050000}"/>
    <cellStyle name="Heading 3 2" xfId="1335" xr:uid="{00000000-0005-0000-0000-00006E050000}"/>
    <cellStyle name="Heading 4 2" xfId="1336" xr:uid="{00000000-0005-0000-0000-00006F050000}"/>
    <cellStyle name="Hyperlink" xfId="3" builtinId="8"/>
    <cellStyle name="Hyperlink 2" xfId="3522" xr:uid="{00000000-0005-0000-0000-000071050000}"/>
    <cellStyle name="Input 2" xfId="1337" xr:uid="{00000000-0005-0000-0000-000072050000}"/>
    <cellStyle name="Input 2 10" xfId="1338" xr:uid="{00000000-0005-0000-0000-000073050000}"/>
    <cellStyle name="Input 2 10 2" xfId="1339" xr:uid="{00000000-0005-0000-0000-000074050000}"/>
    <cellStyle name="Input 2 11" xfId="1340" xr:uid="{00000000-0005-0000-0000-000075050000}"/>
    <cellStyle name="Input 2 2" xfId="1341" xr:uid="{00000000-0005-0000-0000-000076050000}"/>
    <cellStyle name="Input 2 2 2" xfId="1342" xr:uid="{00000000-0005-0000-0000-000077050000}"/>
    <cellStyle name="Input 2 2 2 2" xfId="1343" xr:uid="{00000000-0005-0000-0000-000078050000}"/>
    <cellStyle name="Input 2 2 2 2 2" xfId="1344" xr:uid="{00000000-0005-0000-0000-000079050000}"/>
    <cellStyle name="Input 2 2 2 3" xfId="1345" xr:uid="{00000000-0005-0000-0000-00007A050000}"/>
    <cellStyle name="Input 2 2 3" xfId="1346" xr:uid="{00000000-0005-0000-0000-00007B050000}"/>
    <cellStyle name="Input 2 3" xfId="1347" xr:uid="{00000000-0005-0000-0000-00007C050000}"/>
    <cellStyle name="Input 2 3 2" xfId="1348" xr:uid="{00000000-0005-0000-0000-00007D050000}"/>
    <cellStyle name="Input 2 3 2 2" xfId="1349" xr:uid="{00000000-0005-0000-0000-00007E050000}"/>
    <cellStyle name="Input 2 3 2 2 2" xfId="1350" xr:uid="{00000000-0005-0000-0000-00007F050000}"/>
    <cellStyle name="Input 2 3 2 3" xfId="1351" xr:uid="{00000000-0005-0000-0000-000080050000}"/>
    <cellStyle name="Input 2 3 3" xfId="1352" xr:uid="{00000000-0005-0000-0000-000081050000}"/>
    <cellStyle name="Input 2 4" xfId="1353" xr:uid="{00000000-0005-0000-0000-000082050000}"/>
    <cellStyle name="Input 2 4 2" xfId="1354" xr:uid="{00000000-0005-0000-0000-000083050000}"/>
    <cellStyle name="Input 2 4 2 2" xfId="1355" xr:uid="{00000000-0005-0000-0000-000084050000}"/>
    <cellStyle name="Input 2 4 2 2 2" xfId="1356" xr:uid="{00000000-0005-0000-0000-000085050000}"/>
    <cellStyle name="Input 2 4 2 3" xfId="1357" xr:uid="{00000000-0005-0000-0000-000086050000}"/>
    <cellStyle name="Input 2 4 3" xfId="1358" xr:uid="{00000000-0005-0000-0000-000087050000}"/>
    <cellStyle name="Input 2 5" xfId="1359" xr:uid="{00000000-0005-0000-0000-000088050000}"/>
    <cellStyle name="Input 2 5 2" xfId="1360" xr:uid="{00000000-0005-0000-0000-000089050000}"/>
    <cellStyle name="Input 2 5 2 2" xfId="1361" xr:uid="{00000000-0005-0000-0000-00008A050000}"/>
    <cellStyle name="Input 2 5 2 2 2" xfId="1362" xr:uid="{00000000-0005-0000-0000-00008B050000}"/>
    <cellStyle name="Input 2 5 2 3" xfId="1363" xr:uid="{00000000-0005-0000-0000-00008C050000}"/>
    <cellStyle name="Input 2 5 3" xfId="1364" xr:uid="{00000000-0005-0000-0000-00008D050000}"/>
    <cellStyle name="Input 2 6" xfId="1365" xr:uid="{00000000-0005-0000-0000-00008E050000}"/>
    <cellStyle name="Input 2 6 2" xfId="1366" xr:uid="{00000000-0005-0000-0000-00008F050000}"/>
    <cellStyle name="Input 2 6 2 2" xfId="1367" xr:uid="{00000000-0005-0000-0000-000090050000}"/>
    <cellStyle name="Input 2 6 2 2 2" xfId="1368" xr:uid="{00000000-0005-0000-0000-000091050000}"/>
    <cellStyle name="Input 2 6 2 3" xfId="1369" xr:uid="{00000000-0005-0000-0000-000092050000}"/>
    <cellStyle name="Input 2 6 3" xfId="1370" xr:uid="{00000000-0005-0000-0000-000093050000}"/>
    <cellStyle name="Input 2 7" xfId="1371" xr:uid="{00000000-0005-0000-0000-000094050000}"/>
    <cellStyle name="Input 2 7 2" xfId="1372" xr:uid="{00000000-0005-0000-0000-000095050000}"/>
    <cellStyle name="Input 2 7 2 2" xfId="1373" xr:uid="{00000000-0005-0000-0000-000096050000}"/>
    <cellStyle name="Input 2 7 3" xfId="1374" xr:uid="{00000000-0005-0000-0000-000097050000}"/>
    <cellStyle name="Input 2 8" xfId="1375" xr:uid="{00000000-0005-0000-0000-000098050000}"/>
    <cellStyle name="Input 2 8 2" xfId="1376" xr:uid="{00000000-0005-0000-0000-000099050000}"/>
    <cellStyle name="Input 2 9" xfId="1377" xr:uid="{00000000-0005-0000-0000-00009A050000}"/>
    <cellStyle name="Input 2 9 2" xfId="1378" xr:uid="{00000000-0005-0000-0000-00009B050000}"/>
    <cellStyle name="Linked Cell 2" xfId="1379" xr:uid="{00000000-0005-0000-0000-00009C050000}"/>
    <cellStyle name="Neutral 2" xfId="1380" xr:uid="{00000000-0005-0000-0000-00009D050000}"/>
    <cellStyle name="Normal" xfId="0" builtinId="0"/>
    <cellStyle name="Normal 10" xfId="1" xr:uid="{00000000-0005-0000-0000-00009F050000}"/>
    <cellStyle name="Normal 10 10" xfId="1381" xr:uid="{00000000-0005-0000-0000-0000A0050000}"/>
    <cellStyle name="Normal 10 10 2" xfId="1382" xr:uid="{00000000-0005-0000-0000-0000A1050000}"/>
    <cellStyle name="Normal 10 11" xfId="1383" xr:uid="{00000000-0005-0000-0000-0000A2050000}"/>
    <cellStyle name="Normal 10 12" xfId="1384" xr:uid="{00000000-0005-0000-0000-0000A3050000}"/>
    <cellStyle name="Normal 10 13" xfId="1385" xr:uid="{00000000-0005-0000-0000-0000A4050000}"/>
    <cellStyle name="Normal 10 14" xfId="1386" xr:uid="{00000000-0005-0000-0000-0000A5050000}"/>
    <cellStyle name="Normal 10 15" xfId="1387" xr:uid="{00000000-0005-0000-0000-0000A6050000}"/>
    <cellStyle name="Normal 10 16" xfId="1388" xr:uid="{00000000-0005-0000-0000-0000A7050000}"/>
    <cellStyle name="Normal 10 17" xfId="1389" xr:uid="{00000000-0005-0000-0000-0000A8050000}"/>
    <cellStyle name="Normal 10 18" xfId="1390" xr:uid="{00000000-0005-0000-0000-0000A9050000}"/>
    <cellStyle name="Normal 10 19" xfId="1391" xr:uid="{00000000-0005-0000-0000-0000AA050000}"/>
    <cellStyle name="Normal 10 2" xfId="10" xr:uid="{00000000-0005-0000-0000-0000AB050000}"/>
    <cellStyle name="Normal 10 2 2" xfId="1392" xr:uid="{00000000-0005-0000-0000-0000AC050000}"/>
    <cellStyle name="Normal 10 2 3" xfId="1393" xr:uid="{00000000-0005-0000-0000-0000AD050000}"/>
    <cellStyle name="Normal 10 20" xfId="1394" xr:uid="{00000000-0005-0000-0000-0000AE050000}"/>
    <cellStyle name="Normal 10 21" xfId="1395" xr:uid="{00000000-0005-0000-0000-0000AF050000}"/>
    <cellStyle name="Normal 10 22" xfId="1396" xr:uid="{00000000-0005-0000-0000-0000B0050000}"/>
    <cellStyle name="Normal 10 23" xfId="1397" xr:uid="{00000000-0005-0000-0000-0000B1050000}"/>
    <cellStyle name="Normal 10 24" xfId="1398" xr:uid="{00000000-0005-0000-0000-0000B2050000}"/>
    <cellStyle name="Normal 10 25" xfId="1399" xr:uid="{00000000-0005-0000-0000-0000B3050000}"/>
    <cellStyle name="Normal 10 26" xfId="1400" xr:uid="{00000000-0005-0000-0000-0000B4050000}"/>
    <cellStyle name="Normal 10 27" xfId="1401" xr:uid="{00000000-0005-0000-0000-0000B5050000}"/>
    <cellStyle name="Normal 10 28" xfId="1402" xr:uid="{00000000-0005-0000-0000-0000B6050000}"/>
    <cellStyle name="Normal 10 29" xfId="1403" xr:uid="{00000000-0005-0000-0000-0000B7050000}"/>
    <cellStyle name="Normal 10 3" xfId="1404" xr:uid="{00000000-0005-0000-0000-0000B8050000}"/>
    <cellStyle name="Normal 10 3 2" xfId="1405" xr:uid="{00000000-0005-0000-0000-0000B9050000}"/>
    <cellStyle name="Normal 10 30" xfId="1406" xr:uid="{00000000-0005-0000-0000-0000BA050000}"/>
    <cellStyle name="Normal 10 4" xfId="1407" xr:uid="{00000000-0005-0000-0000-0000BB050000}"/>
    <cellStyle name="Normal 10 4 2" xfId="1408" xr:uid="{00000000-0005-0000-0000-0000BC050000}"/>
    <cellStyle name="Normal 10 5" xfId="1409" xr:uid="{00000000-0005-0000-0000-0000BD050000}"/>
    <cellStyle name="Normal 10 5 2" xfId="1410" xr:uid="{00000000-0005-0000-0000-0000BE050000}"/>
    <cellStyle name="Normal 10 6" xfId="1411" xr:uid="{00000000-0005-0000-0000-0000BF050000}"/>
    <cellStyle name="Normal 10 6 2" xfId="1412" xr:uid="{00000000-0005-0000-0000-0000C0050000}"/>
    <cellStyle name="Normal 10 7" xfId="1413" xr:uid="{00000000-0005-0000-0000-0000C1050000}"/>
    <cellStyle name="Normal 10 7 2" xfId="1414" xr:uid="{00000000-0005-0000-0000-0000C2050000}"/>
    <cellStyle name="Normal 10 8" xfId="1415" xr:uid="{00000000-0005-0000-0000-0000C3050000}"/>
    <cellStyle name="Normal 10 9" xfId="1416" xr:uid="{00000000-0005-0000-0000-0000C4050000}"/>
    <cellStyle name="Normal 10 91" xfId="1417" xr:uid="{00000000-0005-0000-0000-0000C5050000}"/>
    <cellStyle name="Normal 10 93" xfId="1418" xr:uid="{00000000-0005-0000-0000-0000C6050000}"/>
    <cellStyle name="Normal 100" xfId="1419" xr:uid="{00000000-0005-0000-0000-0000C7050000}"/>
    <cellStyle name="Normal 101" xfId="1420" xr:uid="{00000000-0005-0000-0000-0000C8050000}"/>
    <cellStyle name="Normal 102" xfId="1421" xr:uid="{00000000-0005-0000-0000-0000C9050000}"/>
    <cellStyle name="Normal 103" xfId="1422" xr:uid="{00000000-0005-0000-0000-0000CA050000}"/>
    <cellStyle name="Normal 104" xfId="1423" xr:uid="{00000000-0005-0000-0000-0000CB050000}"/>
    <cellStyle name="Normal 105" xfId="1424" xr:uid="{00000000-0005-0000-0000-0000CC050000}"/>
    <cellStyle name="Normal 106" xfId="1425" xr:uid="{00000000-0005-0000-0000-0000CD050000}"/>
    <cellStyle name="Normal 107" xfId="1426" xr:uid="{00000000-0005-0000-0000-0000CE050000}"/>
    <cellStyle name="Normal 108" xfId="1427" xr:uid="{00000000-0005-0000-0000-0000CF050000}"/>
    <cellStyle name="Normal 109" xfId="1428" xr:uid="{00000000-0005-0000-0000-0000D0050000}"/>
    <cellStyle name="Normal 11" xfId="1429" xr:uid="{00000000-0005-0000-0000-0000D1050000}"/>
    <cellStyle name="Normal 11 10" xfId="1430" xr:uid="{00000000-0005-0000-0000-0000D2050000}"/>
    <cellStyle name="Normal 11 11" xfId="1431" xr:uid="{00000000-0005-0000-0000-0000D3050000}"/>
    <cellStyle name="Normal 11 12" xfId="1432" xr:uid="{00000000-0005-0000-0000-0000D4050000}"/>
    <cellStyle name="Normal 11 13" xfId="1433" xr:uid="{00000000-0005-0000-0000-0000D5050000}"/>
    <cellStyle name="Normal 11 14" xfId="1434" xr:uid="{00000000-0005-0000-0000-0000D6050000}"/>
    <cellStyle name="Normal 11 15" xfId="1435" xr:uid="{00000000-0005-0000-0000-0000D7050000}"/>
    <cellStyle name="Normal 11 2" xfId="3243" xr:uid="{00000000-0005-0000-0000-0000D8050000}"/>
    <cellStyle name="Normal 11 2 2" xfId="3244" xr:uid="{00000000-0005-0000-0000-0000D9050000}"/>
    <cellStyle name="Normal 11 2 2 2" xfId="3245" xr:uid="{00000000-0005-0000-0000-0000DA050000}"/>
    <cellStyle name="Normal 11 2 2 2 2" xfId="3246" xr:uid="{00000000-0005-0000-0000-0000DB050000}"/>
    <cellStyle name="Normal 11 2 2 2 2 2" xfId="3247" xr:uid="{00000000-0005-0000-0000-0000DC050000}"/>
    <cellStyle name="Normal 11 2 2 2 2 2 10" xfId="3248" xr:uid="{00000000-0005-0000-0000-0000DD050000}"/>
    <cellStyle name="Normal 11 2 2 2 2 2 2" xfId="3249" xr:uid="{00000000-0005-0000-0000-0000DE050000}"/>
    <cellStyle name="Normal 11 2 2 2 2 2 2 2" xfId="3250" xr:uid="{00000000-0005-0000-0000-0000DF050000}"/>
    <cellStyle name="Normal 11 2 2 2 2 2 2 3" xfId="3251" xr:uid="{00000000-0005-0000-0000-0000E0050000}"/>
    <cellStyle name="Normal 11 2 2 2 2 2 2 4" xfId="3252" xr:uid="{00000000-0005-0000-0000-0000E1050000}"/>
    <cellStyle name="Normal 11 2 2 2 2 2 2 5" xfId="3253" xr:uid="{00000000-0005-0000-0000-0000E2050000}"/>
    <cellStyle name="Normal 11 2 2 2 2 2 2 5 2" xfId="3254" xr:uid="{00000000-0005-0000-0000-0000E3050000}"/>
    <cellStyle name="Normal 11 2 2 2 2 2 3" xfId="3255" xr:uid="{00000000-0005-0000-0000-0000E4050000}"/>
    <cellStyle name="Normal 11 2 2 2 2 2 3 2" xfId="3256" xr:uid="{00000000-0005-0000-0000-0000E5050000}"/>
    <cellStyle name="Normal 11 2 2 2 2 2 3 3" xfId="3257" xr:uid="{00000000-0005-0000-0000-0000E6050000}"/>
    <cellStyle name="Normal 11 2 2 2 2 2 4" xfId="3258" xr:uid="{00000000-0005-0000-0000-0000E7050000}"/>
    <cellStyle name="Normal 11 2 2 2 2 2 4 2" xfId="3259" xr:uid="{00000000-0005-0000-0000-0000E8050000}"/>
    <cellStyle name="Normal 11 2 2 2 2 2 4 2 2" xfId="3260" xr:uid="{00000000-0005-0000-0000-0000E9050000}"/>
    <cellStyle name="Normal 11 2 2 2 2 2 4 2 3" xfId="3261" xr:uid="{00000000-0005-0000-0000-0000EA050000}"/>
    <cellStyle name="Normal 11 2 2 2 2 2 5" xfId="3262" xr:uid="{00000000-0005-0000-0000-0000EB050000}"/>
    <cellStyle name="Normal 11 2 2 2 2 2 5 2" xfId="3263" xr:uid="{00000000-0005-0000-0000-0000EC050000}"/>
    <cellStyle name="Normal 11 2 2 2 2 2 5 2 2" xfId="3264" xr:uid="{00000000-0005-0000-0000-0000ED050000}"/>
    <cellStyle name="Normal 11 2 2 2 2 2 5 2 3" xfId="3265" xr:uid="{00000000-0005-0000-0000-0000EE050000}"/>
    <cellStyle name="Normal 11 2 2 2 2 2 5 2 4" xfId="3266" xr:uid="{00000000-0005-0000-0000-0000EF050000}"/>
    <cellStyle name="Normal 11 2 2 2 2 2 5 3" xfId="3267" xr:uid="{00000000-0005-0000-0000-0000F0050000}"/>
    <cellStyle name="Normal 11 2 2 2 2 2 5 4" xfId="3268" xr:uid="{00000000-0005-0000-0000-0000F1050000}"/>
    <cellStyle name="Normal 11 2 2 2 2 2 6" xfId="3269" xr:uid="{00000000-0005-0000-0000-0000F2050000}"/>
    <cellStyle name="Normal 11 2 2 2 2 2 6 2" xfId="3270" xr:uid="{00000000-0005-0000-0000-0000F3050000}"/>
    <cellStyle name="Normal 11 2 2 2 2 2 6 2 2" xfId="3271" xr:uid="{00000000-0005-0000-0000-0000F4050000}"/>
    <cellStyle name="Normal 11 2 2 2 2 2 6 2 2 2" xfId="3272" xr:uid="{00000000-0005-0000-0000-0000F5050000}"/>
    <cellStyle name="Normal 11 2 2 2 2 2 6 2 2 2 2" xfId="3273" xr:uid="{00000000-0005-0000-0000-0000F6050000}"/>
    <cellStyle name="Normal 11 2 2 2 2 2 6 2 3" xfId="3274" xr:uid="{00000000-0005-0000-0000-0000F7050000}"/>
    <cellStyle name="Normal 11 2 2 2 2 2 6 2 4" xfId="3275" xr:uid="{00000000-0005-0000-0000-0000F8050000}"/>
    <cellStyle name="Normal 11 2 2 2 2 2 6 2 4 2" xfId="3276" xr:uid="{00000000-0005-0000-0000-0000F9050000}"/>
    <cellStyle name="Normal 11 2 2 2 2 2 6 2 5" xfId="3277" xr:uid="{00000000-0005-0000-0000-0000FA050000}"/>
    <cellStyle name="Normal 11 2 2 2 2 2 6 2 6" xfId="3278" xr:uid="{00000000-0005-0000-0000-0000FB050000}"/>
    <cellStyle name="Normal 11 2 2 2 2 2 6 3" xfId="3279" xr:uid="{00000000-0005-0000-0000-0000FC050000}"/>
    <cellStyle name="Normal 11 2 2 2 2 2 6 3 2" xfId="3280" xr:uid="{00000000-0005-0000-0000-0000FD050000}"/>
    <cellStyle name="Normal 11 2 2 2 2 2 6 3 2 2" xfId="3281" xr:uid="{00000000-0005-0000-0000-0000FE050000}"/>
    <cellStyle name="Normal 11 2 2 2 2 2 6 4" xfId="3282" xr:uid="{00000000-0005-0000-0000-0000FF050000}"/>
    <cellStyle name="Normal 11 2 2 2 2 2 6 5" xfId="3283" xr:uid="{00000000-0005-0000-0000-000000060000}"/>
    <cellStyle name="Normal 11 2 2 2 2 2 6 5 2" xfId="3284" xr:uid="{00000000-0005-0000-0000-000001060000}"/>
    <cellStyle name="Normal 11 2 2 2 2 2 6 6" xfId="3285" xr:uid="{00000000-0005-0000-0000-000002060000}"/>
    <cellStyle name="Normal 11 2 2 2 2 2 6 7" xfId="3286" xr:uid="{00000000-0005-0000-0000-000003060000}"/>
    <cellStyle name="Normal 11 2 2 2 2 2 6 8" xfId="3287" xr:uid="{00000000-0005-0000-0000-000004060000}"/>
    <cellStyle name="Normal 11 2 2 2 2 2 7" xfId="3288" xr:uid="{00000000-0005-0000-0000-000005060000}"/>
    <cellStyle name="Normal 11 2 2 2 2 2 8" xfId="3289" xr:uid="{00000000-0005-0000-0000-000006060000}"/>
    <cellStyle name="Normal 11 2 2 2 2 2 9" xfId="3290" xr:uid="{00000000-0005-0000-0000-000007060000}"/>
    <cellStyle name="Normal 11 2 2 2 2 2 9 2" xfId="3291" xr:uid="{00000000-0005-0000-0000-000008060000}"/>
    <cellStyle name="Normal 11 2 2 2 2 2 9 3" xfId="3292" xr:uid="{00000000-0005-0000-0000-000009060000}"/>
    <cellStyle name="Normal 11 2 2 2 2 2 9 4" xfId="3293" xr:uid="{00000000-0005-0000-0000-00000A060000}"/>
    <cellStyle name="Normal 11 2 2 2 2 3" xfId="3294" xr:uid="{00000000-0005-0000-0000-00000B060000}"/>
    <cellStyle name="Normal 11 2 2 2 3" xfId="3295" xr:uid="{00000000-0005-0000-0000-00000C060000}"/>
    <cellStyle name="Normal 11 2 2 3" xfId="3296" xr:uid="{00000000-0005-0000-0000-00000D060000}"/>
    <cellStyle name="Normal 11 2 2 4" xfId="3297" xr:uid="{00000000-0005-0000-0000-00000E060000}"/>
    <cellStyle name="Normal 11 2 2 4 10" xfId="3298" xr:uid="{00000000-0005-0000-0000-00000F060000}"/>
    <cellStyle name="Normal 11 2 2 4 11" xfId="3299" xr:uid="{00000000-0005-0000-0000-000010060000}"/>
    <cellStyle name="Normal 11 2 2 4 2" xfId="3300" xr:uid="{00000000-0005-0000-0000-000011060000}"/>
    <cellStyle name="Normal 11 2 2 4 2 2" xfId="3301" xr:uid="{00000000-0005-0000-0000-000012060000}"/>
    <cellStyle name="Normal 11 2 2 4 2 2 2" xfId="3302" xr:uid="{00000000-0005-0000-0000-000013060000}"/>
    <cellStyle name="Normal 11 2 2 4 2 2 2 2" xfId="3303" xr:uid="{00000000-0005-0000-0000-000014060000}"/>
    <cellStyle name="Normal 11 2 2 4 2 2 3" xfId="3304" xr:uid="{00000000-0005-0000-0000-000015060000}"/>
    <cellStyle name="Normal 11 2 2 4 2 2 4" xfId="3305" xr:uid="{00000000-0005-0000-0000-000016060000}"/>
    <cellStyle name="Normal 11 2 2 4 2 2 4 2" xfId="3306" xr:uid="{00000000-0005-0000-0000-000017060000}"/>
    <cellStyle name="Normal 11 2 2 4 2 2 4 3" xfId="3307" xr:uid="{00000000-0005-0000-0000-000018060000}"/>
    <cellStyle name="Normal 11 2 2 4 2 2 5" xfId="3308" xr:uid="{00000000-0005-0000-0000-000019060000}"/>
    <cellStyle name="Normal 11 2 2 4 2 2 6" xfId="3309" xr:uid="{00000000-0005-0000-0000-00001A060000}"/>
    <cellStyle name="Normal 11 2 2 4 2 3" xfId="3310" xr:uid="{00000000-0005-0000-0000-00001B060000}"/>
    <cellStyle name="Normal 11 2 2 4 2 3 2" xfId="3311" xr:uid="{00000000-0005-0000-0000-00001C060000}"/>
    <cellStyle name="Normal 11 2 2 4 3" xfId="3312" xr:uid="{00000000-0005-0000-0000-00001D060000}"/>
    <cellStyle name="Normal 11 2 2 4 3 2" xfId="3313" xr:uid="{00000000-0005-0000-0000-00001E060000}"/>
    <cellStyle name="Normal 11 2 2 4 3 3" xfId="3314" xr:uid="{00000000-0005-0000-0000-00001F060000}"/>
    <cellStyle name="Normal 11 2 2 4 3 4" xfId="3315" xr:uid="{00000000-0005-0000-0000-000020060000}"/>
    <cellStyle name="Normal 11 2 2 4 4" xfId="3316" xr:uid="{00000000-0005-0000-0000-000021060000}"/>
    <cellStyle name="Normal 11 2 2 4 4 2" xfId="3317" xr:uid="{00000000-0005-0000-0000-000022060000}"/>
    <cellStyle name="Normal 11 2 2 4 4 2 2" xfId="3318" xr:uid="{00000000-0005-0000-0000-000023060000}"/>
    <cellStyle name="Normal 11 2 2 4 5" xfId="3319" xr:uid="{00000000-0005-0000-0000-000024060000}"/>
    <cellStyle name="Normal 11 2 2 4 6" xfId="3320" xr:uid="{00000000-0005-0000-0000-000025060000}"/>
    <cellStyle name="Normal 11 2 2 4 7" xfId="3321" xr:uid="{00000000-0005-0000-0000-000026060000}"/>
    <cellStyle name="Normal 11 2 2 4 7 2" xfId="3322" xr:uid="{00000000-0005-0000-0000-000027060000}"/>
    <cellStyle name="Normal 11 2 2 4 7 3" xfId="3323" xr:uid="{00000000-0005-0000-0000-000028060000}"/>
    <cellStyle name="Normal 11 2 2 4 8" xfId="3324" xr:uid="{00000000-0005-0000-0000-000029060000}"/>
    <cellStyle name="Normal 11 2 2 4 8 2" xfId="3325" xr:uid="{00000000-0005-0000-0000-00002A060000}"/>
    <cellStyle name="Normal 11 2 2 4 9" xfId="3326" xr:uid="{00000000-0005-0000-0000-00002B060000}"/>
    <cellStyle name="Normal 11 2 2 4 9 2" xfId="3327" xr:uid="{00000000-0005-0000-0000-00002C060000}"/>
    <cellStyle name="Normal 11 2 2 5" xfId="3328" xr:uid="{00000000-0005-0000-0000-00002D060000}"/>
    <cellStyle name="Normal 11 2 2 5 2" xfId="3329" xr:uid="{00000000-0005-0000-0000-00002E060000}"/>
    <cellStyle name="Normal 11 2 2 5 3" xfId="3330" xr:uid="{00000000-0005-0000-0000-00002F060000}"/>
    <cellStyle name="Normal 11 2 2 6" xfId="3331" xr:uid="{00000000-0005-0000-0000-000030060000}"/>
    <cellStyle name="Normal 11 2 3" xfId="3332" xr:uid="{00000000-0005-0000-0000-000031060000}"/>
    <cellStyle name="Normal 11 2 4" xfId="3333" xr:uid="{00000000-0005-0000-0000-000032060000}"/>
    <cellStyle name="Normal 11 3" xfId="1436" xr:uid="{00000000-0005-0000-0000-000033060000}"/>
    <cellStyle name="Normal 11 3 2" xfId="3334" xr:uid="{00000000-0005-0000-0000-000034060000}"/>
    <cellStyle name="Normal 11 3 2 2" xfId="3335" xr:uid="{00000000-0005-0000-0000-000035060000}"/>
    <cellStyle name="Normal 11 3 3" xfId="3336" xr:uid="{00000000-0005-0000-0000-000036060000}"/>
    <cellStyle name="Normal 11 4" xfId="1437" xr:uid="{00000000-0005-0000-0000-000037060000}"/>
    <cellStyle name="Normal 11 4 2" xfId="3337" xr:uid="{00000000-0005-0000-0000-000038060000}"/>
    <cellStyle name="Normal 11 5" xfId="1438" xr:uid="{00000000-0005-0000-0000-000039060000}"/>
    <cellStyle name="Normal 11 6" xfId="1439" xr:uid="{00000000-0005-0000-0000-00003A060000}"/>
    <cellStyle name="Normal 11 6 2" xfId="3338" xr:uid="{00000000-0005-0000-0000-00003B060000}"/>
    <cellStyle name="Normal 11 7" xfId="1440" xr:uid="{00000000-0005-0000-0000-00003C060000}"/>
    <cellStyle name="Normal 11 7 2" xfId="3339" xr:uid="{00000000-0005-0000-0000-00003D060000}"/>
    <cellStyle name="Normal 11 8" xfId="1441" xr:uid="{00000000-0005-0000-0000-00003E060000}"/>
    <cellStyle name="Normal 11 9" xfId="1442" xr:uid="{00000000-0005-0000-0000-00003F060000}"/>
    <cellStyle name="Normal 11_ikk amir" xfId="3340" xr:uid="{00000000-0005-0000-0000-000040060000}"/>
    <cellStyle name="Normal 110" xfId="1443" xr:uid="{00000000-0005-0000-0000-000041060000}"/>
    <cellStyle name="Normal 111" xfId="1444" xr:uid="{00000000-0005-0000-0000-000042060000}"/>
    <cellStyle name="Normal 112" xfId="1445" xr:uid="{00000000-0005-0000-0000-000043060000}"/>
    <cellStyle name="Normal 113" xfId="1446" xr:uid="{00000000-0005-0000-0000-000044060000}"/>
    <cellStyle name="Normal 114" xfId="1447" xr:uid="{00000000-0005-0000-0000-000045060000}"/>
    <cellStyle name="Normal 115" xfId="1448" xr:uid="{00000000-0005-0000-0000-000046060000}"/>
    <cellStyle name="Normal 116" xfId="1449" xr:uid="{00000000-0005-0000-0000-000047060000}"/>
    <cellStyle name="Normal 117" xfId="1450" xr:uid="{00000000-0005-0000-0000-000048060000}"/>
    <cellStyle name="Normal 118" xfId="1451" xr:uid="{00000000-0005-0000-0000-000049060000}"/>
    <cellStyle name="Normal 119" xfId="1452" xr:uid="{00000000-0005-0000-0000-00004A060000}"/>
    <cellStyle name="Normal 12" xfId="1453" xr:uid="{00000000-0005-0000-0000-00004B060000}"/>
    <cellStyle name="Normal 12 10" xfId="1454" xr:uid="{00000000-0005-0000-0000-00004C060000}"/>
    <cellStyle name="Normal 12 11" xfId="1455" xr:uid="{00000000-0005-0000-0000-00004D060000}"/>
    <cellStyle name="Normal 12 12" xfId="1456" xr:uid="{00000000-0005-0000-0000-00004E060000}"/>
    <cellStyle name="Normal 12 13" xfId="1457" xr:uid="{00000000-0005-0000-0000-00004F060000}"/>
    <cellStyle name="Normal 12 14" xfId="1458" xr:uid="{00000000-0005-0000-0000-000050060000}"/>
    <cellStyle name="Normal 12 15" xfId="1459" xr:uid="{00000000-0005-0000-0000-000051060000}"/>
    <cellStyle name="Normal 12 16" xfId="1460" xr:uid="{00000000-0005-0000-0000-000052060000}"/>
    <cellStyle name="Normal 12 2" xfId="1461" xr:uid="{00000000-0005-0000-0000-000053060000}"/>
    <cellStyle name="Normal 12 2 2" xfId="1462" xr:uid="{00000000-0005-0000-0000-000054060000}"/>
    <cellStyle name="Normal 12 2 3" xfId="1463" xr:uid="{00000000-0005-0000-0000-000055060000}"/>
    <cellStyle name="Normal 12 3" xfId="1464" xr:uid="{00000000-0005-0000-0000-000056060000}"/>
    <cellStyle name="Normal 12 3 2" xfId="1465" xr:uid="{00000000-0005-0000-0000-000057060000}"/>
    <cellStyle name="Normal 12 4" xfId="1466" xr:uid="{00000000-0005-0000-0000-000058060000}"/>
    <cellStyle name="Normal 12 4 2" xfId="1467" xr:uid="{00000000-0005-0000-0000-000059060000}"/>
    <cellStyle name="Normal 12 5" xfId="1468" xr:uid="{00000000-0005-0000-0000-00005A060000}"/>
    <cellStyle name="Normal 12 6" xfId="1469" xr:uid="{00000000-0005-0000-0000-00005B060000}"/>
    <cellStyle name="Normal 12 6 2" xfId="1470" xr:uid="{00000000-0005-0000-0000-00005C060000}"/>
    <cellStyle name="Normal 12 7" xfId="1471" xr:uid="{00000000-0005-0000-0000-00005D060000}"/>
    <cellStyle name="Normal 12 7 2" xfId="1472" xr:uid="{00000000-0005-0000-0000-00005E060000}"/>
    <cellStyle name="Normal 12 8" xfId="1473" xr:uid="{00000000-0005-0000-0000-00005F060000}"/>
    <cellStyle name="Normal 12 9" xfId="1474" xr:uid="{00000000-0005-0000-0000-000060060000}"/>
    <cellStyle name="Normal 120" xfId="1475" xr:uid="{00000000-0005-0000-0000-000061060000}"/>
    <cellStyle name="Normal 121" xfId="1476" xr:uid="{00000000-0005-0000-0000-000062060000}"/>
    <cellStyle name="Normal 122" xfId="1477" xr:uid="{00000000-0005-0000-0000-000063060000}"/>
    <cellStyle name="Normal 123" xfId="1478" xr:uid="{00000000-0005-0000-0000-000064060000}"/>
    <cellStyle name="Normal 124" xfId="1479" xr:uid="{00000000-0005-0000-0000-000065060000}"/>
    <cellStyle name="Normal 125" xfId="1480" xr:uid="{00000000-0005-0000-0000-000066060000}"/>
    <cellStyle name="Normal 126" xfId="1481" xr:uid="{00000000-0005-0000-0000-000067060000}"/>
    <cellStyle name="Normal 127" xfId="1482" xr:uid="{00000000-0005-0000-0000-000068060000}"/>
    <cellStyle name="Normal 128" xfId="1483" xr:uid="{00000000-0005-0000-0000-000069060000}"/>
    <cellStyle name="Normal 129" xfId="1484" xr:uid="{00000000-0005-0000-0000-00006A060000}"/>
    <cellStyle name="Normal 13" xfId="1485" xr:uid="{00000000-0005-0000-0000-00006B060000}"/>
    <cellStyle name="Normal 13 10" xfId="1486" xr:uid="{00000000-0005-0000-0000-00006C060000}"/>
    <cellStyle name="Normal 13 11" xfId="1487" xr:uid="{00000000-0005-0000-0000-00006D060000}"/>
    <cellStyle name="Normal 13 2" xfId="3341" xr:uid="{00000000-0005-0000-0000-00006E060000}"/>
    <cellStyle name="Normal 13 3" xfId="1488" xr:uid="{00000000-0005-0000-0000-00006F060000}"/>
    <cellStyle name="Normal 13 4" xfId="1489" xr:uid="{00000000-0005-0000-0000-000070060000}"/>
    <cellStyle name="Normal 13 5" xfId="1490" xr:uid="{00000000-0005-0000-0000-000071060000}"/>
    <cellStyle name="Normal 13 6" xfId="1491" xr:uid="{00000000-0005-0000-0000-000072060000}"/>
    <cellStyle name="Normal 13 7" xfId="1492" xr:uid="{00000000-0005-0000-0000-000073060000}"/>
    <cellStyle name="Normal 13 8" xfId="1493" xr:uid="{00000000-0005-0000-0000-000074060000}"/>
    <cellStyle name="Normal 13 9" xfId="1494" xr:uid="{00000000-0005-0000-0000-000075060000}"/>
    <cellStyle name="Normal 130" xfId="1495" xr:uid="{00000000-0005-0000-0000-000076060000}"/>
    <cellStyle name="Normal 131" xfId="1496" xr:uid="{00000000-0005-0000-0000-000077060000}"/>
    <cellStyle name="Normal 132" xfId="1497" xr:uid="{00000000-0005-0000-0000-000078060000}"/>
    <cellStyle name="Normal 133" xfId="1498" xr:uid="{00000000-0005-0000-0000-000079060000}"/>
    <cellStyle name="Normal 134" xfId="1499" xr:uid="{00000000-0005-0000-0000-00007A060000}"/>
    <cellStyle name="Normal 135" xfId="1500" xr:uid="{00000000-0005-0000-0000-00007B060000}"/>
    <cellStyle name="Normal 136" xfId="1501" xr:uid="{00000000-0005-0000-0000-00007C060000}"/>
    <cellStyle name="Normal 137" xfId="1502" xr:uid="{00000000-0005-0000-0000-00007D060000}"/>
    <cellStyle name="Normal 138" xfId="1503" xr:uid="{00000000-0005-0000-0000-00007E060000}"/>
    <cellStyle name="Normal 139" xfId="1504" xr:uid="{00000000-0005-0000-0000-00007F060000}"/>
    <cellStyle name="Normal 14" xfId="1505" xr:uid="{00000000-0005-0000-0000-000080060000}"/>
    <cellStyle name="Normal 14 10" xfId="1506" xr:uid="{00000000-0005-0000-0000-000081060000}"/>
    <cellStyle name="Normal 14 11" xfId="1507" xr:uid="{00000000-0005-0000-0000-000082060000}"/>
    <cellStyle name="Normal 14 12" xfId="1508" xr:uid="{00000000-0005-0000-0000-000083060000}"/>
    <cellStyle name="Normal 14 2" xfId="3342" xr:uid="{00000000-0005-0000-0000-000084060000}"/>
    <cellStyle name="Normal 14 2 2" xfId="3343" xr:uid="{00000000-0005-0000-0000-000085060000}"/>
    <cellStyle name="Normal 14 3" xfId="1509" xr:uid="{00000000-0005-0000-0000-000086060000}"/>
    <cellStyle name="Normal 14 4" xfId="1510" xr:uid="{00000000-0005-0000-0000-000087060000}"/>
    <cellStyle name="Normal 14 5" xfId="1511" xr:uid="{00000000-0005-0000-0000-000088060000}"/>
    <cellStyle name="Normal 14 6" xfId="1512" xr:uid="{00000000-0005-0000-0000-000089060000}"/>
    <cellStyle name="Normal 14 7" xfId="1513" xr:uid="{00000000-0005-0000-0000-00008A060000}"/>
    <cellStyle name="Normal 14 8" xfId="1514" xr:uid="{00000000-0005-0000-0000-00008B060000}"/>
    <cellStyle name="Normal 14 84" xfId="1515" xr:uid="{00000000-0005-0000-0000-00008C060000}"/>
    <cellStyle name="Normal 14 9" xfId="1516" xr:uid="{00000000-0005-0000-0000-00008D060000}"/>
    <cellStyle name="Normal 140" xfId="1517" xr:uid="{00000000-0005-0000-0000-00008E060000}"/>
    <cellStyle name="Normal 141" xfId="1518" xr:uid="{00000000-0005-0000-0000-00008F060000}"/>
    <cellStyle name="Normal 142" xfId="1519" xr:uid="{00000000-0005-0000-0000-000090060000}"/>
    <cellStyle name="Normal 143" xfId="1520" xr:uid="{00000000-0005-0000-0000-000091060000}"/>
    <cellStyle name="Normal 144" xfId="1521" xr:uid="{00000000-0005-0000-0000-000092060000}"/>
    <cellStyle name="Normal 145" xfId="1522" xr:uid="{00000000-0005-0000-0000-000093060000}"/>
    <cellStyle name="Normal 146" xfId="1523" xr:uid="{00000000-0005-0000-0000-000094060000}"/>
    <cellStyle name="Normal 147" xfId="1524" xr:uid="{00000000-0005-0000-0000-000095060000}"/>
    <cellStyle name="Normal 148" xfId="1525" xr:uid="{00000000-0005-0000-0000-000096060000}"/>
    <cellStyle name="Normal 149" xfId="1526" xr:uid="{00000000-0005-0000-0000-000097060000}"/>
    <cellStyle name="Normal 15" xfId="1527" xr:uid="{00000000-0005-0000-0000-000098060000}"/>
    <cellStyle name="Normal 15 10" xfId="1528" xr:uid="{00000000-0005-0000-0000-000099060000}"/>
    <cellStyle name="Normal 15 11" xfId="1529" xr:uid="{00000000-0005-0000-0000-00009A060000}"/>
    <cellStyle name="Normal 15 12" xfId="1530" xr:uid="{00000000-0005-0000-0000-00009B060000}"/>
    <cellStyle name="Normal 15 13" xfId="1531" xr:uid="{00000000-0005-0000-0000-00009C060000}"/>
    <cellStyle name="Normal 15 2" xfId="1532" xr:uid="{00000000-0005-0000-0000-00009D060000}"/>
    <cellStyle name="Normal 15 2 2" xfId="1533" xr:uid="{00000000-0005-0000-0000-00009E060000}"/>
    <cellStyle name="Normal 15 2 3" xfId="1534" xr:uid="{00000000-0005-0000-0000-00009F060000}"/>
    <cellStyle name="Normal 15 3" xfId="1535" xr:uid="{00000000-0005-0000-0000-0000A0060000}"/>
    <cellStyle name="Normal 15 3 2" xfId="1536" xr:uid="{00000000-0005-0000-0000-0000A1060000}"/>
    <cellStyle name="Normal 15 4" xfId="1537" xr:uid="{00000000-0005-0000-0000-0000A2060000}"/>
    <cellStyle name="Normal 15 4 2" xfId="1538" xr:uid="{00000000-0005-0000-0000-0000A3060000}"/>
    <cellStyle name="Normal 15 5" xfId="1539" xr:uid="{00000000-0005-0000-0000-0000A4060000}"/>
    <cellStyle name="Normal 15 5 2" xfId="1540" xr:uid="{00000000-0005-0000-0000-0000A5060000}"/>
    <cellStyle name="Normal 15 6" xfId="1541" xr:uid="{00000000-0005-0000-0000-0000A6060000}"/>
    <cellStyle name="Normal 15 6 2" xfId="1542" xr:uid="{00000000-0005-0000-0000-0000A7060000}"/>
    <cellStyle name="Normal 15 7" xfId="1543" xr:uid="{00000000-0005-0000-0000-0000A8060000}"/>
    <cellStyle name="Normal 15 7 2" xfId="1544" xr:uid="{00000000-0005-0000-0000-0000A9060000}"/>
    <cellStyle name="Normal 15 8" xfId="1545" xr:uid="{00000000-0005-0000-0000-0000AA060000}"/>
    <cellStyle name="Normal 15 84" xfId="1546" xr:uid="{00000000-0005-0000-0000-0000AB060000}"/>
    <cellStyle name="Normal 15 9" xfId="1547" xr:uid="{00000000-0005-0000-0000-0000AC060000}"/>
    <cellStyle name="Normal 150" xfId="1548" xr:uid="{00000000-0005-0000-0000-0000AD060000}"/>
    <cellStyle name="Normal 151" xfId="1549" xr:uid="{00000000-0005-0000-0000-0000AE060000}"/>
    <cellStyle name="Normal 152" xfId="1550" xr:uid="{00000000-0005-0000-0000-0000AF060000}"/>
    <cellStyle name="Normal 153" xfId="1551" xr:uid="{00000000-0005-0000-0000-0000B0060000}"/>
    <cellStyle name="Normal 154" xfId="1552" xr:uid="{00000000-0005-0000-0000-0000B1060000}"/>
    <cellStyle name="Normal 155" xfId="1553" xr:uid="{00000000-0005-0000-0000-0000B2060000}"/>
    <cellStyle name="Normal 156" xfId="1554" xr:uid="{00000000-0005-0000-0000-0000B3060000}"/>
    <cellStyle name="Normal 157" xfId="1555" xr:uid="{00000000-0005-0000-0000-0000B4060000}"/>
    <cellStyle name="Normal 158" xfId="1556" xr:uid="{00000000-0005-0000-0000-0000B5060000}"/>
    <cellStyle name="Normal 159" xfId="1557" xr:uid="{00000000-0005-0000-0000-0000B6060000}"/>
    <cellStyle name="Normal 16" xfId="1558" xr:uid="{00000000-0005-0000-0000-0000B7060000}"/>
    <cellStyle name="Normal 16 10" xfId="1559" xr:uid="{00000000-0005-0000-0000-0000B8060000}"/>
    <cellStyle name="Normal 16 11" xfId="1560" xr:uid="{00000000-0005-0000-0000-0000B9060000}"/>
    <cellStyle name="Normal 16 12" xfId="1561" xr:uid="{00000000-0005-0000-0000-0000BA060000}"/>
    <cellStyle name="Normal 16 13" xfId="1562" xr:uid="{00000000-0005-0000-0000-0000BB060000}"/>
    <cellStyle name="Normal 16 14" xfId="1563" xr:uid="{00000000-0005-0000-0000-0000BC060000}"/>
    <cellStyle name="Normal 16 15" xfId="1564" xr:uid="{00000000-0005-0000-0000-0000BD060000}"/>
    <cellStyle name="Normal 16 16" xfId="1565" xr:uid="{00000000-0005-0000-0000-0000BE060000}"/>
    <cellStyle name="Normal 16 2" xfId="1566" xr:uid="{00000000-0005-0000-0000-0000BF060000}"/>
    <cellStyle name="Normal 16 2 2" xfId="1567" xr:uid="{00000000-0005-0000-0000-0000C0060000}"/>
    <cellStyle name="Normal 16 2 3" xfId="1568" xr:uid="{00000000-0005-0000-0000-0000C1060000}"/>
    <cellStyle name="Normal 16 2 30" xfId="1569" xr:uid="{00000000-0005-0000-0000-0000C2060000}"/>
    <cellStyle name="Normal 16 3" xfId="1570" xr:uid="{00000000-0005-0000-0000-0000C3060000}"/>
    <cellStyle name="Normal 16 3 2" xfId="1571" xr:uid="{00000000-0005-0000-0000-0000C4060000}"/>
    <cellStyle name="Normal 16 4" xfId="1572" xr:uid="{00000000-0005-0000-0000-0000C5060000}"/>
    <cellStyle name="Normal 16 4 2" xfId="1573" xr:uid="{00000000-0005-0000-0000-0000C6060000}"/>
    <cellStyle name="Normal 16 5" xfId="1574" xr:uid="{00000000-0005-0000-0000-0000C7060000}"/>
    <cellStyle name="Normal 16 5 2" xfId="1575" xr:uid="{00000000-0005-0000-0000-0000C8060000}"/>
    <cellStyle name="Normal 16 6" xfId="1576" xr:uid="{00000000-0005-0000-0000-0000C9060000}"/>
    <cellStyle name="Normal 16 6 2" xfId="1577" xr:uid="{00000000-0005-0000-0000-0000CA060000}"/>
    <cellStyle name="Normal 16 7" xfId="1578" xr:uid="{00000000-0005-0000-0000-0000CB060000}"/>
    <cellStyle name="Normal 16 7 2" xfId="1579" xr:uid="{00000000-0005-0000-0000-0000CC060000}"/>
    <cellStyle name="Normal 16 8" xfId="1580" xr:uid="{00000000-0005-0000-0000-0000CD060000}"/>
    <cellStyle name="Normal 16 84" xfId="1581" xr:uid="{00000000-0005-0000-0000-0000CE060000}"/>
    <cellStyle name="Normal 16 86" xfId="1582" xr:uid="{00000000-0005-0000-0000-0000CF060000}"/>
    <cellStyle name="Normal 16 9" xfId="1583" xr:uid="{00000000-0005-0000-0000-0000D0060000}"/>
    <cellStyle name="Normal 16 95" xfId="1584" xr:uid="{00000000-0005-0000-0000-0000D1060000}"/>
    <cellStyle name="Normal 160" xfId="1585" xr:uid="{00000000-0005-0000-0000-0000D2060000}"/>
    <cellStyle name="Normal 161" xfId="1586" xr:uid="{00000000-0005-0000-0000-0000D3060000}"/>
    <cellStyle name="Normal 162" xfId="1587" xr:uid="{00000000-0005-0000-0000-0000D4060000}"/>
    <cellStyle name="Normal 163" xfId="1588" xr:uid="{00000000-0005-0000-0000-0000D5060000}"/>
    <cellStyle name="Normal 164" xfId="1589" xr:uid="{00000000-0005-0000-0000-0000D6060000}"/>
    <cellStyle name="Normal 165" xfId="1590" xr:uid="{00000000-0005-0000-0000-0000D7060000}"/>
    <cellStyle name="Normal 166" xfId="1591" xr:uid="{00000000-0005-0000-0000-0000D8060000}"/>
    <cellStyle name="Normal 167" xfId="1592" xr:uid="{00000000-0005-0000-0000-0000D9060000}"/>
    <cellStyle name="Normal 168" xfId="1593" xr:uid="{00000000-0005-0000-0000-0000DA060000}"/>
    <cellStyle name="Normal 169" xfId="1594" xr:uid="{00000000-0005-0000-0000-0000DB060000}"/>
    <cellStyle name="Normal 17" xfId="1595" xr:uid="{00000000-0005-0000-0000-0000DC060000}"/>
    <cellStyle name="Normal 17 10" xfId="1596" xr:uid="{00000000-0005-0000-0000-0000DD060000}"/>
    <cellStyle name="Normal 17 11" xfId="1597" xr:uid="{00000000-0005-0000-0000-0000DE060000}"/>
    <cellStyle name="Normal 17 12" xfId="1598" xr:uid="{00000000-0005-0000-0000-0000DF060000}"/>
    <cellStyle name="Normal 17 13" xfId="1599" xr:uid="{00000000-0005-0000-0000-0000E0060000}"/>
    <cellStyle name="Normal 17 14" xfId="1600" xr:uid="{00000000-0005-0000-0000-0000E1060000}"/>
    <cellStyle name="Normal 17 2" xfId="1601" xr:uid="{00000000-0005-0000-0000-0000E2060000}"/>
    <cellStyle name="Normal 17 2 2" xfId="1602" xr:uid="{00000000-0005-0000-0000-0000E3060000}"/>
    <cellStyle name="Normal 17 2 3" xfId="1603" xr:uid="{00000000-0005-0000-0000-0000E4060000}"/>
    <cellStyle name="Normal 17 3" xfId="1604" xr:uid="{00000000-0005-0000-0000-0000E5060000}"/>
    <cellStyle name="Normal 17 3 2" xfId="1605" xr:uid="{00000000-0005-0000-0000-0000E6060000}"/>
    <cellStyle name="Normal 17 4" xfId="1606" xr:uid="{00000000-0005-0000-0000-0000E7060000}"/>
    <cellStyle name="Normal 17 4 2" xfId="1607" xr:uid="{00000000-0005-0000-0000-0000E8060000}"/>
    <cellStyle name="Normal 17 5" xfId="1608" xr:uid="{00000000-0005-0000-0000-0000E9060000}"/>
    <cellStyle name="Normal 17 5 2" xfId="1609" xr:uid="{00000000-0005-0000-0000-0000EA060000}"/>
    <cellStyle name="Normal 17 6" xfId="1610" xr:uid="{00000000-0005-0000-0000-0000EB060000}"/>
    <cellStyle name="Normal 17 6 2" xfId="1611" xr:uid="{00000000-0005-0000-0000-0000EC060000}"/>
    <cellStyle name="Normal 17 7" xfId="1612" xr:uid="{00000000-0005-0000-0000-0000ED060000}"/>
    <cellStyle name="Normal 17 7 2" xfId="1613" xr:uid="{00000000-0005-0000-0000-0000EE060000}"/>
    <cellStyle name="Normal 17 8" xfId="1614" xr:uid="{00000000-0005-0000-0000-0000EF060000}"/>
    <cellStyle name="Normal 17 84" xfId="1615" xr:uid="{00000000-0005-0000-0000-0000F0060000}"/>
    <cellStyle name="Normal 17 9" xfId="1616" xr:uid="{00000000-0005-0000-0000-0000F1060000}"/>
    <cellStyle name="Normal 170" xfId="1617" xr:uid="{00000000-0005-0000-0000-0000F2060000}"/>
    <cellStyle name="Normal 171" xfId="1618" xr:uid="{00000000-0005-0000-0000-0000F3060000}"/>
    <cellStyle name="Normal 172" xfId="1619" xr:uid="{00000000-0005-0000-0000-0000F4060000}"/>
    <cellStyle name="Normal 173" xfId="1620" xr:uid="{00000000-0005-0000-0000-0000F5060000}"/>
    <cellStyle name="Normal 174" xfId="1621" xr:uid="{00000000-0005-0000-0000-0000F6060000}"/>
    <cellStyle name="Normal 175" xfId="1622" xr:uid="{00000000-0005-0000-0000-0000F7060000}"/>
    <cellStyle name="Normal 176" xfId="1623" xr:uid="{00000000-0005-0000-0000-0000F8060000}"/>
    <cellStyle name="Normal 177" xfId="1624" xr:uid="{00000000-0005-0000-0000-0000F9060000}"/>
    <cellStyle name="Normal 178" xfId="1625" xr:uid="{00000000-0005-0000-0000-0000FA060000}"/>
    <cellStyle name="Normal 179" xfId="1626" xr:uid="{00000000-0005-0000-0000-0000FB060000}"/>
    <cellStyle name="Normal 18" xfId="1627" xr:uid="{00000000-0005-0000-0000-0000FC060000}"/>
    <cellStyle name="Normal 18 2" xfId="1628" xr:uid="{00000000-0005-0000-0000-0000FD060000}"/>
    <cellStyle name="Normal 18 2 2" xfId="1629" xr:uid="{00000000-0005-0000-0000-0000FE060000}"/>
    <cellStyle name="Normal 18 2 3" xfId="1630" xr:uid="{00000000-0005-0000-0000-0000FF060000}"/>
    <cellStyle name="Normal 18 3" xfId="1631" xr:uid="{00000000-0005-0000-0000-000000070000}"/>
    <cellStyle name="Normal 18 3 2" xfId="3344" xr:uid="{00000000-0005-0000-0000-000001070000}"/>
    <cellStyle name="Normal 18 3 2 2" xfId="3345" xr:uid="{00000000-0005-0000-0000-000002070000}"/>
    <cellStyle name="Normal 18 3 3" xfId="3346" xr:uid="{00000000-0005-0000-0000-000003070000}"/>
    <cellStyle name="Normal 18 4" xfId="1632" xr:uid="{00000000-0005-0000-0000-000004070000}"/>
    <cellStyle name="Normal 18 5" xfId="1633" xr:uid="{00000000-0005-0000-0000-000005070000}"/>
    <cellStyle name="Normal 18 6" xfId="1634" xr:uid="{00000000-0005-0000-0000-000006070000}"/>
    <cellStyle name="Normal 18 7" xfId="1635" xr:uid="{00000000-0005-0000-0000-000007070000}"/>
    <cellStyle name="Normal 180" xfId="1636" xr:uid="{00000000-0005-0000-0000-000008070000}"/>
    <cellStyle name="Normal 181" xfId="1637" xr:uid="{00000000-0005-0000-0000-000009070000}"/>
    <cellStyle name="Normal 182" xfId="1638" xr:uid="{00000000-0005-0000-0000-00000A070000}"/>
    <cellStyle name="Normal 183" xfId="1639" xr:uid="{00000000-0005-0000-0000-00000B070000}"/>
    <cellStyle name="Normal 184" xfId="1640" xr:uid="{00000000-0005-0000-0000-00000C070000}"/>
    <cellStyle name="Normal 185" xfId="1641" xr:uid="{00000000-0005-0000-0000-00000D070000}"/>
    <cellStyle name="Normal 186" xfId="1642" xr:uid="{00000000-0005-0000-0000-00000E070000}"/>
    <cellStyle name="Normal 187" xfId="1643" xr:uid="{00000000-0005-0000-0000-00000F070000}"/>
    <cellStyle name="Normal 188" xfId="1644" xr:uid="{00000000-0005-0000-0000-000010070000}"/>
    <cellStyle name="Normal 189" xfId="1645" xr:uid="{00000000-0005-0000-0000-000011070000}"/>
    <cellStyle name="Normal 19" xfId="1646" xr:uid="{00000000-0005-0000-0000-000012070000}"/>
    <cellStyle name="Normal 19 2" xfId="1647" xr:uid="{00000000-0005-0000-0000-000013070000}"/>
    <cellStyle name="Normal 19 2 2" xfId="1648" xr:uid="{00000000-0005-0000-0000-000014070000}"/>
    <cellStyle name="Normal 19 2 3" xfId="1649" xr:uid="{00000000-0005-0000-0000-000015070000}"/>
    <cellStyle name="Normal 19 3" xfId="1650" xr:uid="{00000000-0005-0000-0000-000016070000}"/>
    <cellStyle name="Normal 19 4" xfId="1651" xr:uid="{00000000-0005-0000-0000-000017070000}"/>
    <cellStyle name="Normal 19 5" xfId="1652" xr:uid="{00000000-0005-0000-0000-000018070000}"/>
    <cellStyle name="Normal 19 6" xfId="1653" xr:uid="{00000000-0005-0000-0000-000019070000}"/>
    <cellStyle name="Normal 19 7" xfId="1654" xr:uid="{00000000-0005-0000-0000-00001A070000}"/>
    <cellStyle name="Normal 190" xfId="1655" xr:uid="{00000000-0005-0000-0000-00001B070000}"/>
    <cellStyle name="Normal 191" xfId="1656" xr:uid="{00000000-0005-0000-0000-00001C070000}"/>
    <cellStyle name="Normal 192" xfId="1657" xr:uid="{00000000-0005-0000-0000-00001D070000}"/>
    <cellStyle name="Normal 193" xfId="1658" xr:uid="{00000000-0005-0000-0000-00001E070000}"/>
    <cellStyle name="Normal 194" xfId="1659" xr:uid="{00000000-0005-0000-0000-00001F070000}"/>
    <cellStyle name="Normal 195" xfId="1660" xr:uid="{00000000-0005-0000-0000-000020070000}"/>
    <cellStyle name="Normal 196" xfId="1661" xr:uid="{00000000-0005-0000-0000-000021070000}"/>
    <cellStyle name="Normal 197" xfId="1662" xr:uid="{00000000-0005-0000-0000-000022070000}"/>
    <cellStyle name="Normal 198" xfId="1663" xr:uid="{00000000-0005-0000-0000-000023070000}"/>
    <cellStyle name="Normal 199" xfId="1664" xr:uid="{00000000-0005-0000-0000-000024070000}"/>
    <cellStyle name="Normal 2" xfId="2" xr:uid="{00000000-0005-0000-0000-000025070000}"/>
    <cellStyle name="Normal 2 10" xfId="1666" xr:uid="{00000000-0005-0000-0000-000026070000}"/>
    <cellStyle name="Normal 2 10 2" xfId="1667" xr:uid="{00000000-0005-0000-0000-000027070000}"/>
    <cellStyle name="Normal 2 100" xfId="1668" xr:uid="{00000000-0005-0000-0000-000028070000}"/>
    <cellStyle name="Normal 2 101" xfId="1669" xr:uid="{00000000-0005-0000-0000-000029070000}"/>
    <cellStyle name="Normal 2 101 10" xfId="1670" xr:uid="{00000000-0005-0000-0000-00002A070000}"/>
    <cellStyle name="Normal 2 101 16" xfId="1671" xr:uid="{00000000-0005-0000-0000-00002B070000}"/>
    <cellStyle name="Normal 2 101 2" xfId="1672" xr:uid="{00000000-0005-0000-0000-00002C070000}"/>
    <cellStyle name="Normal 2 101 3" xfId="1673" xr:uid="{00000000-0005-0000-0000-00002D070000}"/>
    <cellStyle name="Normal 2 101 4" xfId="1674" xr:uid="{00000000-0005-0000-0000-00002E070000}"/>
    <cellStyle name="Normal 2 101 5" xfId="1675" xr:uid="{00000000-0005-0000-0000-00002F070000}"/>
    <cellStyle name="Normal 2 101 6" xfId="1676" xr:uid="{00000000-0005-0000-0000-000030070000}"/>
    <cellStyle name="Normal 2 101 7" xfId="1677" xr:uid="{00000000-0005-0000-0000-000031070000}"/>
    <cellStyle name="Normal 2 101 8" xfId="1678" xr:uid="{00000000-0005-0000-0000-000032070000}"/>
    <cellStyle name="Normal 2 101 9" xfId="1679" xr:uid="{00000000-0005-0000-0000-000033070000}"/>
    <cellStyle name="Normal 2 102" xfId="1680" xr:uid="{00000000-0005-0000-0000-000034070000}"/>
    <cellStyle name="Normal 2 103" xfId="1681" xr:uid="{00000000-0005-0000-0000-000035070000}"/>
    <cellStyle name="Normal 2 104" xfId="1682" xr:uid="{00000000-0005-0000-0000-000036070000}"/>
    <cellStyle name="Normal 2 104 15" xfId="1683" xr:uid="{00000000-0005-0000-0000-000037070000}"/>
    <cellStyle name="Normal 2 104 2" xfId="1684" xr:uid="{00000000-0005-0000-0000-000038070000}"/>
    <cellStyle name="Normal 2 104 3" xfId="1685" xr:uid="{00000000-0005-0000-0000-000039070000}"/>
    <cellStyle name="Normal 2 104 4" xfId="1686" xr:uid="{00000000-0005-0000-0000-00003A070000}"/>
    <cellStyle name="Normal 2 104 5" xfId="1687" xr:uid="{00000000-0005-0000-0000-00003B070000}"/>
    <cellStyle name="Normal 2 104 6" xfId="1688" xr:uid="{00000000-0005-0000-0000-00003C070000}"/>
    <cellStyle name="Normal 2 104 7" xfId="1689" xr:uid="{00000000-0005-0000-0000-00003D070000}"/>
    <cellStyle name="Normal 2 104 8" xfId="1690" xr:uid="{00000000-0005-0000-0000-00003E070000}"/>
    <cellStyle name="Normal 2 104 9" xfId="1691" xr:uid="{00000000-0005-0000-0000-00003F070000}"/>
    <cellStyle name="Normal 2 105" xfId="1692" xr:uid="{00000000-0005-0000-0000-000040070000}"/>
    <cellStyle name="Normal 2 105 2" xfId="1693" xr:uid="{00000000-0005-0000-0000-000041070000}"/>
    <cellStyle name="Normal 2 105 3" xfId="1694" xr:uid="{00000000-0005-0000-0000-000042070000}"/>
    <cellStyle name="Normal 2 105 4" xfId="1695" xr:uid="{00000000-0005-0000-0000-000043070000}"/>
    <cellStyle name="Normal 2 105 5" xfId="1696" xr:uid="{00000000-0005-0000-0000-000044070000}"/>
    <cellStyle name="Normal 2 105 6" xfId="1697" xr:uid="{00000000-0005-0000-0000-000045070000}"/>
    <cellStyle name="Normal 2 105 7" xfId="1698" xr:uid="{00000000-0005-0000-0000-000046070000}"/>
    <cellStyle name="Normal 2 105 8" xfId="1699" xr:uid="{00000000-0005-0000-0000-000047070000}"/>
    <cellStyle name="Normal 2 105 9" xfId="1700" xr:uid="{00000000-0005-0000-0000-000048070000}"/>
    <cellStyle name="Normal 2 106" xfId="1701" xr:uid="{00000000-0005-0000-0000-000049070000}"/>
    <cellStyle name="Normal 2 106 2" xfId="1702" xr:uid="{00000000-0005-0000-0000-00004A070000}"/>
    <cellStyle name="Normal 2 106 3" xfId="1703" xr:uid="{00000000-0005-0000-0000-00004B070000}"/>
    <cellStyle name="Normal 2 106 4" xfId="1704" xr:uid="{00000000-0005-0000-0000-00004C070000}"/>
    <cellStyle name="Normal 2 106 5" xfId="1705" xr:uid="{00000000-0005-0000-0000-00004D070000}"/>
    <cellStyle name="Normal 2 106 6" xfId="1706" xr:uid="{00000000-0005-0000-0000-00004E070000}"/>
    <cellStyle name="Normal 2 106 7" xfId="1707" xr:uid="{00000000-0005-0000-0000-00004F070000}"/>
    <cellStyle name="Normal 2 106 8" xfId="1708" xr:uid="{00000000-0005-0000-0000-000050070000}"/>
    <cellStyle name="Normal 2 106 9" xfId="1709" xr:uid="{00000000-0005-0000-0000-000051070000}"/>
    <cellStyle name="Normal 2 107" xfId="1710" xr:uid="{00000000-0005-0000-0000-000052070000}"/>
    <cellStyle name="Normal 2 108" xfId="1711" xr:uid="{00000000-0005-0000-0000-000053070000}"/>
    <cellStyle name="Normal 2 109" xfId="1712" xr:uid="{00000000-0005-0000-0000-000054070000}"/>
    <cellStyle name="Normal 2 11" xfId="1713" xr:uid="{00000000-0005-0000-0000-000055070000}"/>
    <cellStyle name="Normal 2 110" xfId="1714" xr:uid="{00000000-0005-0000-0000-000056070000}"/>
    <cellStyle name="Normal 2 111" xfId="1715" xr:uid="{00000000-0005-0000-0000-000057070000}"/>
    <cellStyle name="Normal 2 111 10" xfId="1716" xr:uid="{00000000-0005-0000-0000-000058070000}"/>
    <cellStyle name="Normal 2 111 11" xfId="1717" xr:uid="{00000000-0005-0000-0000-000059070000}"/>
    <cellStyle name="Normal 2 111 12" xfId="1718" xr:uid="{00000000-0005-0000-0000-00005A070000}"/>
    <cellStyle name="Normal 2 111 13" xfId="1719" xr:uid="{00000000-0005-0000-0000-00005B070000}"/>
    <cellStyle name="Normal 2 111 14" xfId="1720" xr:uid="{00000000-0005-0000-0000-00005C070000}"/>
    <cellStyle name="Normal 2 111 15" xfId="1721" xr:uid="{00000000-0005-0000-0000-00005D070000}"/>
    <cellStyle name="Normal 2 111 16" xfId="1722" xr:uid="{00000000-0005-0000-0000-00005E070000}"/>
    <cellStyle name="Normal 2 111 17" xfId="1723" xr:uid="{00000000-0005-0000-0000-00005F070000}"/>
    <cellStyle name="Normal 2 111 18" xfId="1724" xr:uid="{00000000-0005-0000-0000-000060070000}"/>
    <cellStyle name="Normal 2 111 19" xfId="1725" xr:uid="{00000000-0005-0000-0000-000061070000}"/>
    <cellStyle name="Normal 2 111 2" xfId="1726" xr:uid="{00000000-0005-0000-0000-000062070000}"/>
    <cellStyle name="Normal 2 111 20" xfId="1727" xr:uid="{00000000-0005-0000-0000-000063070000}"/>
    <cellStyle name="Normal 2 111 21" xfId="1728" xr:uid="{00000000-0005-0000-0000-000064070000}"/>
    <cellStyle name="Normal 2 111 22" xfId="1729" xr:uid="{00000000-0005-0000-0000-000065070000}"/>
    <cellStyle name="Normal 2 111 23" xfId="1730" xr:uid="{00000000-0005-0000-0000-000066070000}"/>
    <cellStyle name="Normal 2 111 24" xfId="1731" xr:uid="{00000000-0005-0000-0000-000067070000}"/>
    <cellStyle name="Normal 2 111 25" xfId="1732" xr:uid="{00000000-0005-0000-0000-000068070000}"/>
    <cellStyle name="Normal 2 111 26" xfId="1733" xr:uid="{00000000-0005-0000-0000-000069070000}"/>
    <cellStyle name="Normal 2 111 27" xfId="1734" xr:uid="{00000000-0005-0000-0000-00006A070000}"/>
    <cellStyle name="Normal 2 111 28" xfId="1735" xr:uid="{00000000-0005-0000-0000-00006B070000}"/>
    <cellStyle name="Normal 2 111 29" xfId="1736" xr:uid="{00000000-0005-0000-0000-00006C070000}"/>
    <cellStyle name="Normal 2 111 3" xfId="1737" xr:uid="{00000000-0005-0000-0000-00006D070000}"/>
    <cellStyle name="Normal 2 111 30" xfId="1738" xr:uid="{00000000-0005-0000-0000-00006E070000}"/>
    <cellStyle name="Normal 2 111 31" xfId="1739" xr:uid="{00000000-0005-0000-0000-00006F070000}"/>
    <cellStyle name="Normal 2 111 32" xfId="1740" xr:uid="{00000000-0005-0000-0000-000070070000}"/>
    <cellStyle name="Normal 2 111 33" xfId="1741" xr:uid="{00000000-0005-0000-0000-000071070000}"/>
    <cellStyle name="Normal 2 111 34" xfId="1742" xr:uid="{00000000-0005-0000-0000-000072070000}"/>
    <cellStyle name="Normal 2 111 35" xfId="1743" xr:uid="{00000000-0005-0000-0000-000073070000}"/>
    <cellStyle name="Normal 2 111 36" xfId="1744" xr:uid="{00000000-0005-0000-0000-000074070000}"/>
    <cellStyle name="Normal 2 111 37" xfId="1745" xr:uid="{00000000-0005-0000-0000-000075070000}"/>
    <cellStyle name="Normal 2 111 38" xfId="1746" xr:uid="{00000000-0005-0000-0000-000076070000}"/>
    <cellStyle name="Normal 2 111 39" xfId="1747" xr:uid="{00000000-0005-0000-0000-000077070000}"/>
    <cellStyle name="Normal 2 111 4" xfId="1748" xr:uid="{00000000-0005-0000-0000-000078070000}"/>
    <cellStyle name="Normal 2 111 40" xfId="1749" xr:uid="{00000000-0005-0000-0000-000079070000}"/>
    <cellStyle name="Normal 2 111 41" xfId="1750" xr:uid="{00000000-0005-0000-0000-00007A070000}"/>
    <cellStyle name="Normal 2 111 42" xfId="1751" xr:uid="{00000000-0005-0000-0000-00007B070000}"/>
    <cellStyle name="Normal 2 111 43" xfId="1752" xr:uid="{00000000-0005-0000-0000-00007C070000}"/>
    <cellStyle name="Normal 2 111 44" xfId="1753" xr:uid="{00000000-0005-0000-0000-00007D070000}"/>
    <cellStyle name="Normal 2 111 45" xfId="1754" xr:uid="{00000000-0005-0000-0000-00007E070000}"/>
    <cellStyle name="Normal 2 111 46" xfId="1755" xr:uid="{00000000-0005-0000-0000-00007F070000}"/>
    <cellStyle name="Normal 2 111 47" xfId="1756" xr:uid="{00000000-0005-0000-0000-000080070000}"/>
    <cellStyle name="Normal 2 111 48" xfId="1757" xr:uid="{00000000-0005-0000-0000-000081070000}"/>
    <cellStyle name="Normal 2 111 49" xfId="1758" xr:uid="{00000000-0005-0000-0000-000082070000}"/>
    <cellStyle name="Normal 2 111 5" xfId="1759" xr:uid="{00000000-0005-0000-0000-000083070000}"/>
    <cellStyle name="Normal 2 111 50" xfId="1760" xr:uid="{00000000-0005-0000-0000-000084070000}"/>
    <cellStyle name="Normal 2 111 51" xfId="1761" xr:uid="{00000000-0005-0000-0000-000085070000}"/>
    <cellStyle name="Normal 2 111 52" xfId="1762" xr:uid="{00000000-0005-0000-0000-000086070000}"/>
    <cellStyle name="Normal 2 111 53" xfId="1763" xr:uid="{00000000-0005-0000-0000-000087070000}"/>
    <cellStyle name="Normal 2 111 54" xfId="1764" xr:uid="{00000000-0005-0000-0000-000088070000}"/>
    <cellStyle name="Normal 2 111 55" xfId="1765" xr:uid="{00000000-0005-0000-0000-000089070000}"/>
    <cellStyle name="Normal 2 111 56" xfId="1766" xr:uid="{00000000-0005-0000-0000-00008A070000}"/>
    <cellStyle name="Normal 2 111 57" xfId="1767" xr:uid="{00000000-0005-0000-0000-00008B070000}"/>
    <cellStyle name="Normal 2 111 58" xfId="1768" xr:uid="{00000000-0005-0000-0000-00008C070000}"/>
    <cellStyle name="Normal 2 111 59" xfId="1769" xr:uid="{00000000-0005-0000-0000-00008D070000}"/>
    <cellStyle name="Normal 2 111 6" xfId="1770" xr:uid="{00000000-0005-0000-0000-00008E070000}"/>
    <cellStyle name="Normal 2 111 60" xfId="1771" xr:uid="{00000000-0005-0000-0000-00008F070000}"/>
    <cellStyle name="Normal 2 111 61" xfId="1772" xr:uid="{00000000-0005-0000-0000-000090070000}"/>
    <cellStyle name="Normal 2 111 62" xfId="1773" xr:uid="{00000000-0005-0000-0000-000091070000}"/>
    <cellStyle name="Normal 2 111 63" xfId="1774" xr:uid="{00000000-0005-0000-0000-000092070000}"/>
    <cellStyle name="Normal 2 111 64" xfId="1775" xr:uid="{00000000-0005-0000-0000-000093070000}"/>
    <cellStyle name="Normal 2 111 65" xfId="1776" xr:uid="{00000000-0005-0000-0000-000094070000}"/>
    <cellStyle name="Normal 2 111 66" xfId="1777" xr:uid="{00000000-0005-0000-0000-000095070000}"/>
    <cellStyle name="Normal 2 111 67" xfId="1778" xr:uid="{00000000-0005-0000-0000-000096070000}"/>
    <cellStyle name="Normal 2 111 68" xfId="1779" xr:uid="{00000000-0005-0000-0000-000097070000}"/>
    <cellStyle name="Normal 2 111 69" xfId="1780" xr:uid="{00000000-0005-0000-0000-000098070000}"/>
    <cellStyle name="Normal 2 111 7" xfId="1781" xr:uid="{00000000-0005-0000-0000-000099070000}"/>
    <cellStyle name="Normal 2 111 70" xfId="1782" xr:uid="{00000000-0005-0000-0000-00009A070000}"/>
    <cellStyle name="Normal 2 111 71" xfId="1783" xr:uid="{00000000-0005-0000-0000-00009B070000}"/>
    <cellStyle name="Normal 2 111 72" xfId="1784" xr:uid="{00000000-0005-0000-0000-00009C070000}"/>
    <cellStyle name="Normal 2 111 73" xfId="1785" xr:uid="{00000000-0005-0000-0000-00009D070000}"/>
    <cellStyle name="Normal 2 111 74" xfId="1786" xr:uid="{00000000-0005-0000-0000-00009E070000}"/>
    <cellStyle name="Normal 2 111 75" xfId="1787" xr:uid="{00000000-0005-0000-0000-00009F070000}"/>
    <cellStyle name="Normal 2 111 76" xfId="1788" xr:uid="{00000000-0005-0000-0000-0000A0070000}"/>
    <cellStyle name="Normal 2 111 77" xfId="1789" xr:uid="{00000000-0005-0000-0000-0000A1070000}"/>
    <cellStyle name="Normal 2 111 78" xfId="1790" xr:uid="{00000000-0005-0000-0000-0000A2070000}"/>
    <cellStyle name="Normal 2 111 79" xfId="1791" xr:uid="{00000000-0005-0000-0000-0000A3070000}"/>
    <cellStyle name="Normal 2 111 8" xfId="1792" xr:uid="{00000000-0005-0000-0000-0000A4070000}"/>
    <cellStyle name="Normal 2 111 80" xfId="1793" xr:uid="{00000000-0005-0000-0000-0000A5070000}"/>
    <cellStyle name="Normal 2 111 81" xfId="1794" xr:uid="{00000000-0005-0000-0000-0000A6070000}"/>
    <cellStyle name="Normal 2 111 82" xfId="1795" xr:uid="{00000000-0005-0000-0000-0000A7070000}"/>
    <cellStyle name="Normal 2 111 83" xfId="1796" xr:uid="{00000000-0005-0000-0000-0000A8070000}"/>
    <cellStyle name="Normal 2 111 84" xfId="1797" xr:uid="{00000000-0005-0000-0000-0000A9070000}"/>
    <cellStyle name="Normal 2 111 85" xfId="1798" xr:uid="{00000000-0005-0000-0000-0000AA070000}"/>
    <cellStyle name="Normal 2 111 86" xfId="1799" xr:uid="{00000000-0005-0000-0000-0000AB070000}"/>
    <cellStyle name="Normal 2 111 87" xfId="1800" xr:uid="{00000000-0005-0000-0000-0000AC070000}"/>
    <cellStyle name="Normal 2 111 88" xfId="1801" xr:uid="{00000000-0005-0000-0000-0000AD070000}"/>
    <cellStyle name="Normal 2 111 9" xfId="1802" xr:uid="{00000000-0005-0000-0000-0000AE070000}"/>
    <cellStyle name="Normal 2 112" xfId="1803" xr:uid="{00000000-0005-0000-0000-0000AF070000}"/>
    <cellStyle name="Normal 2 113" xfId="1804" xr:uid="{00000000-0005-0000-0000-0000B0070000}"/>
    <cellStyle name="Normal 2 114" xfId="1805" xr:uid="{00000000-0005-0000-0000-0000B1070000}"/>
    <cellStyle name="Normal 2 115" xfId="1806" xr:uid="{00000000-0005-0000-0000-0000B2070000}"/>
    <cellStyle name="Normal 2 115 2" xfId="1807" xr:uid="{00000000-0005-0000-0000-0000B3070000}"/>
    <cellStyle name="Normal 2 116" xfId="1808" xr:uid="{00000000-0005-0000-0000-0000B4070000}"/>
    <cellStyle name="Normal 2 117" xfId="1809" xr:uid="{00000000-0005-0000-0000-0000B5070000}"/>
    <cellStyle name="Normal 2 118" xfId="1665" xr:uid="{00000000-0005-0000-0000-0000B6070000}"/>
    <cellStyle name="Normal 2 12" xfId="1810" xr:uid="{00000000-0005-0000-0000-0000B7070000}"/>
    <cellStyle name="Normal 2 13" xfId="1811" xr:uid="{00000000-0005-0000-0000-0000B8070000}"/>
    <cellStyle name="Normal 2 14" xfId="1812" xr:uid="{00000000-0005-0000-0000-0000B9070000}"/>
    <cellStyle name="Normal 2 15" xfId="1813" xr:uid="{00000000-0005-0000-0000-0000BA070000}"/>
    <cellStyle name="Normal 2 16" xfId="1814" xr:uid="{00000000-0005-0000-0000-0000BB070000}"/>
    <cellStyle name="Normal 2 17" xfId="1815" xr:uid="{00000000-0005-0000-0000-0000BC070000}"/>
    <cellStyle name="Normal 2 18" xfId="1816" xr:uid="{00000000-0005-0000-0000-0000BD070000}"/>
    <cellStyle name="Normal 2 18 10" xfId="1817" xr:uid="{00000000-0005-0000-0000-0000BE070000}"/>
    <cellStyle name="Normal 2 18 11" xfId="1818" xr:uid="{00000000-0005-0000-0000-0000BF070000}"/>
    <cellStyle name="Normal 2 18 12" xfId="1819" xr:uid="{00000000-0005-0000-0000-0000C0070000}"/>
    <cellStyle name="Normal 2 18 13" xfId="1820" xr:uid="{00000000-0005-0000-0000-0000C1070000}"/>
    <cellStyle name="Normal 2 18 14" xfId="1821" xr:uid="{00000000-0005-0000-0000-0000C2070000}"/>
    <cellStyle name="Normal 2 18 15" xfId="1822" xr:uid="{00000000-0005-0000-0000-0000C3070000}"/>
    <cellStyle name="Normal 2 18 2 2" xfId="1823" xr:uid="{00000000-0005-0000-0000-0000C4070000}"/>
    <cellStyle name="Normal 2 18 3" xfId="1824" xr:uid="{00000000-0005-0000-0000-0000C5070000}"/>
    <cellStyle name="Normal 2 18 4" xfId="1825" xr:uid="{00000000-0005-0000-0000-0000C6070000}"/>
    <cellStyle name="Normal 2 18 5" xfId="1826" xr:uid="{00000000-0005-0000-0000-0000C7070000}"/>
    <cellStyle name="Normal 2 18 6" xfId="1827" xr:uid="{00000000-0005-0000-0000-0000C8070000}"/>
    <cellStyle name="Normal 2 18 7" xfId="1828" xr:uid="{00000000-0005-0000-0000-0000C9070000}"/>
    <cellStyle name="Normal 2 18 8" xfId="1829" xr:uid="{00000000-0005-0000-0000-0000CA070000}"/>
    <cellStyle name="Normal 2 18 85" xfId="1830" xr:uid="{00000000-0005-0000-0000-0000CB070000}"/>
    <cellStyle name="Normal 2 18 9" xfId="1831" xr:uid="{00000000-0005-0000-0000-0000CC070000}"/>
    <cellStyle name="Normal 2 19" xfId="1832" xr:uid="{00000000-0005-0000-0000-0000CD070000}"/>
    <cellStyle name="Normal 2 2" xfId="4" xr:uid="{00000000-0005-0000-0000-0000CE070000}"/>
    <cellStyle name="Normal 2 2 10" xfId="1833" xr:uid="{00000000-0005-0000-0000-0000CF070000}"/>
    <cellStyle name="Normal 2 2 10 2" xfId="1834" xr:uid="{00000000-0005-0000-0000-0000D0070000}"/>
    <cellStyle name="Normal 2 2 10 2 2" xfId="1835" xr:uid="{00000000-0005-0000-0000-0000D1070000}"/>
    <cellStyle name="Normal 2 2 10 3" xfId="1836" xr:uid="{00000000-0005-0000-0000-0000D2070000}"/>
    <cellStyle name="Normal 2 2 11" xfId="1837" xr:uid="{00000000-0005-0000-0000-0000D3070000}"/>
    <cellStyle name="Normal 2 2 11 2" xfId="1838" xr:uid="{00000000-0005-0000-0000-0000D4070000}"/>
    <cellStyle name="Normal 2 2 11 2 2" xfId="1839" xr:uid="{00000000-0005-0000-0000-0000D5070000}"/>
    <cellStyle name="Normal 2 2 11 3" xfId="1840" xr:uid="{00000000-0005-0000-0000-0000D6070000}"/>
    <cellStyle name="Normal 2 2 12" xfId="1841" xr:uid="{00000000-0005-0000-0000-0000D7070000}"/>
    <cellStyle name="Normal 2 2 12 2" xfId="1842" xr:uid="{00000000-0005-0000-0000-0000D8070000}"/>
    <cellStyle name="Normal 2 2 13" xfId="1843" xr:uid="{00000000-0005-0000-0000-0000D9070000}"/>
    <cellStyle name="Normal 2 2 13 2" xfId="1844" xr:uid="{00000000-0005-0000-0000-0000DA070000}"/>
    <cellStyle name="Normal 2 2 14" xfId="1845" xr:uid="{00000000-0005-0000-0000-0000DB070000}"/>
    <cellStyle name="Normal 2 2 14 2" xfId="1846" xr:uid="{00000000-0005-0000-0000-0000DC070000}"/>
    <cellStyle name="Normal 2 2 15" xfId="1847" xr:uid="{00000000-0005-0000-0000-0000DD070000}"/>
    <cellStyle name="Normal 2 2 15 2" xfId="1848" xr:uid="{00000000-0005-0000-0000-0000DE070000}"/>
    <cellStyle name="Normal 2 2 16" xfId="1849" xr:uid="{00000000-0005-0000-0000-0000DF070000}"/>
    <cellStyle name="Normal 2 2 16 2" xfId="1850" xr:uid="{00000000-0005-0000-0000-0000E0070000}"/>
    <cellStyle name="Normal 2 2 17" xfId="1851" xr:uid="{00000000-0005-0000-0000-0000E1070000}"/>
    <cellStyle name="Normal 2 2 17 2" xfId="1852" xr:uid="{00000000-0005-0000-0000-0000E2070000}"/>
    <cellStyle name="Normal 2 2 18" xfId="1853" xr:uid="{00000000-0005-0000-0000-0000E3070000}"/>
    <cellStyle name="Normal 2 2 18 2" xfId="1854" xr:uid="{00000000-0005-0000-0000-0000E4070000}"/>
    <cellStyle name="Normal 2 2 19" xfId="1855" xr:uid="{00000000-0005-0000-0000-0000E5070000}"/>
    <cellStyle name="Normal 2 2 19 2" xfId="1856" xr:uid="{00000000-0005-0000-0000-0000E6070000}"/>
    <cellStyle name="Normal 2 2 2" xfId="1857" xr:uid="{00000000-0005-0000-0000-0000E7070000}"/>
    <cellStyle name="Normal 2 2 2 10" xfId="1858" xr:uid="{00000000-0005-0000-0000-0000E8070000}"/>
    <cellStyle name="Normal 2 2 2 10 2" xfId="1859" xr:uid="{00000000-0005-0000-0000-0000E9070000}"/>
    <cellStyle name="Normal 2 2 2 11" xfId="1860" xr:uid="{00000000-0005-0000-0000-0000EA070000}"/>
    <cellStyle name="Normal 2 2 2 12" xfId="1861" xr:uid="{00000000-0005-0000-0000-0000EB070000}"/>
    <cellStyle name="Normal 2 2 2 13" xfId="1862" xr:uid="{00000000-0005-0000-0000-0000EC070000}"/>
    <cellStyle name="Normal 2 2 2 2" xfId="1863" xr:uid="{00000000-0005-0000-0000-0000ED070000}"/>
    <cellStyle name="Normal 2 2 2 2 10" xfId="1864" xr:uid="{00000000-0005-0000-0000-0000EE070000}"/>
    <cellStyle name="Normal 2 2 2 2 11" xfId="1865" xr:uid="{00000000-0005-0000-0000-0000EF070000}"/>
    <cellStyle name="Normal 2 2 2 2 2" xfId="1866" xr:uid="{00000000-0005-0000-0000-0000F0070000}"/>
    <cellStyle name="Normal 2 2 2 2 2 10" xfId="1867" xr:uid="{00000000-0005-0000-0000-0000F1070000}"/>
    <cellStyle name="Normal 2 2 2 2 2 11" xfId="1868" xr:uid="{00000000-0005-0000-0000-0000F2070000}"/>
    <cellStyle name="Normal 2 2 2 2 2 2" xfId="1869" xr:uid="{00000000-0005-0000-0000-0000F3070000}"/>
    <cellStyle name="Normal 2 2 2 2 2 2 2" xfId="1870" xr:uid="{00000000-0005-0000-0000-0000F4070000}"/>
    <cellStyle name="Normal 2 2 2 2 2 2 2 2" xfId="1871" xr:uid="{00000000-0005-0000-0000-0000F5070000}"/>
    <cellStyle name="Normal 2 2 2 2 2 2 2 2 2" xfId="1872" xr:uid="{00000000-0005-0000-0000-0000F6070000}"/>
    <cellStyle name="Normal 2 2 2 2 2 2 2 2 2 2" xfId="1873" xr:uid="{00000000-0005-0000-0000-0000F7070000}"/>
    <cellStyle name="Normal 2 2 2 2 2 2 2 2 2 2 2" xfId="1874" xr:uid="{00000000-0005-0000-0000-0000F8070000}"/>
    <cellStyle name="Normal 2 2 2 2 2 2 2 2 2 2 2 2" xfId="1875" xr:uid="{00000000-0005-0000-0000-0000F9070000}"/>
    <cellStyle name="Normal 2 2 2 2 2 2 2 2 2 2 2 2 2" xfId="1876" xr:uid="{00000000-0005-0000-0000-0000FA070000}"/>
    <cellStyle name="Normal 2 2 2 2 2 2 2 2 2 2 3" xfId="1877" xr:uid="{00000000-0005-0000-0000-0000FB070000}"/>
    <cellStyle name="Normal 2 2 2 2 2 2 2 2 2 2 4" xfId="1878" xr:uid="{00000000-0005-0000-0000-0000FC070000}"/>
    <cellStyle name="Normal 2 2 2 2 2 2 2 2 2 3" xfId="1879" xr:uid="{00000000-0005-0000-0000-0000FD070000}"/>
    <cellStyle name="Normal 2 2 2 2 2 2 2 2 2 3 2" xfId="1880" xr:uid="{00000000-0005-0000-0000-0000FE070000}"/>
    <cellStyle name="Normal 2 2 2 2 2 2 2 2 2 4" xfId="1881" xr:uid="{00000000-0005-0000-0000-0000FF070000}"/>
    <cellStyle name="Normal 2 2 2 2 2 2 2 2 3" xfId="1882" xr:uid="{00000000-0005-0000-0000-000000080000}"/>
    <cellStyle name="Normal 2 2 2 2 2 2 2 2 3 2" xfId="1883" xr:uid="{00000000-0005-0000-0000-000001080000}"/>
    <cellStyle name="Normal 2 2 2 2 2 2 2 2 4" xfId="1884" xr:uid="{00000000-0005-0000-0000-000002080000}"/>
    <cellStyle name="Normal 2 2 2 2 2 2 2 3" xfId="1885" xr:uid="{00000000-0005-0000-0000-000003080000}"/>
    <cellStyle name="Normal 2 2 2 2 2 2 2 4" xfId="1886" xr:uid="{00000000-0005-0000-0000-000004080000}"/>
    <cellStyle name="Normal 2 2 2 2 2 2 2 4 2" xfId="1887" xr:uid="{00000000-0005-0000-0000-000005080000}"/>
    <cellStyle name="Normal 2 2 2 2 2 2 2 5" xfId="1888" xr:uid="{00000000-0005-0000-0000-000006080000}"/>
    <cellStyle name="Normal 2 2 2 2 2 2 3" xfId="1889" xr:uid="{00000000-0005-0000-0000-000007080000}"/>
    <cellStyle name="Normal 2 2 2 2 2 2 4" xfId="1890" xr:uid="{00000000-0005-0000-0000-000008080000}"/>
    <cellStyle name="Normal 2 2 2 2 2 2 4 2" xfId="1891" xr:uid="{00000000-0005-0000-0000-000009080000}"/>
    <cellStyle name="Normal 2 2 2 2 2 2 5" xfId="1892" xr:uid="{00000000-0005-0000-0000-00000A080000}"/>
    <cellStyle name="Normal 2 2 2 2 2 3" xfId="1893" xr:uid="{00000000-0005-0000-0000-00000B080000}"/>
    <cellStyle name="Normal 2 2 2 2 2 3 2" xfId="1894" xr:uid="{00000000-0005-0000-0000-00000C080000}"/>
    <cellStyle name="Normal 2 2 2 2 2 4" xfId="1895" xr:uid="{00000000-0005-0000-0000-00000D080000}"/>
    <cellStyle name="Normal 2 2 2 2 2 4 2" xfId="1896" xr:uid="{00000000-0005-0000-0000-00000E080000}"/>
    <cellStyle name="Normal 2 2 2 2 2 5" xfId="1897" xr:uid="{00000000-0005-0000-0000-00000F080000}"/>
    <cellStyle name="Normal 2 2 2 2 2 5 2" xfId="1898" xr:uid="{00000000-0005-0000-0000-000010080000}"/>
    <cellStyle name="Normal 2 2 2 2 2 6" xfId="1899" xr:uid="{00000000-0005-0000-0000-000011080000}"/>
    <cellStyle name="Normal 2 2 2 2 2 6 2" xfId="1900" xr:uid="{00000000-0005-0000-0000-000012080000}"/>
    <cellStyle name="Normal 2 2 2 2 2 6 2 2" xfId="1901" xr:uid="{00000000-0005-0000-0000-000013080000}"/>
    <cellStyle name="Normal 2 2 2 2 2 7" xfId="1902" xr:uid="{00000000-0005-0000-0000-000014080000}"/>
    <cellStyle name="Normal 2 2 2 2 2 7 2" xfId="1903" xr:uid="{00000000-0005-0000-0000-000015080000}"/>
    <cellStyle name="Normal 2 2 2 2 2 8" xfId="1904" xr:uid="{00000000-0005-0000-0000-000016080000}"/>
    <cellStyle name="Normal 2 2 2 2 2 9" xfId="1905" xr:uid="{00000000-0005-0000-0000-000017080000}"/>
    <cellStyle name="Normal 2 2 2 2 3" xfId="1906" xr:uid="{00000000-0005-0000-0000-000018080000}"/>
    <cellStyle name="Normal 2 2 2 2 3 2" xfId="1907" xr:uid="{00000000-0005-0000-0000-000019080000}"/>
    <cellStyle name="Normal 2 2 2 2 4" xfId="1908" xr:uid="{00000000-0005-0000-0000-00001A080000}"/>
    <cellStyle name="Normal 2 2 2 2 4 2" xfId="1909" xr:uid="{00000000-0005-0000-0000-00001B080000}"/>
    <cellStyle name="Normal 2 2 2 2 5" xfId="1910" xr:uid="{00000000-0005-0000-0000-00001C080000}"/>
    <cellStyle name="Normal 2 2 2 2 5 2" xfId="1911" xr:uid="{00000000-0005-0000-0000-00001D080000}"/>
    <cellStyle name="Normal 2 2 2 2 6" xfId="1912" xr:uid="{00000000-0005-0000-0000-00001E080000}"/>
    <cellStyle name="Normal 2 2 2 2 6 2" xfId="1913" xr:uid="{00000000-0005-0000-0000-00001F080000}"/>
    <cellStyle name="Normal 2 2 2 2 7" xfId="1914" xr:uid="{00000000-0005-0000-0000-000020080000}"/>
    <cellStyle name="Normal 2 2 2 2 7 2" xfId="1915" xr:uid="{00000000-0005-0000-0000-000021080000}"/>
    <cellStyle name="Normal 2 2 2 2 8" xfId="1916" xr:uid="{00000000-0005-0000-0000-000022080000}"/>
    <cellStyle name="Normal 2 2 2 2 8 2" xfId="1917" xr:uid="{00000000-0005-0000-0000-000023080000}"/>
    <cellStyle name="Normal 2 2 2 2 8 2 2" xfId="1918" xr:uid="{00000000-0005-0000-0000-000024080000}"/>
    <cellStyle name="Normal 2 2 2 2 9" xfId="1919" xr:uid="{00000000-0005-0000-0000-000025080000}"/>
    <cellStyle name="Normal 2 2 2 2 9 2" xfId="1920" xr:uid="{00000000-0005-0000-0000-000026080000}"/>
    <cellStyle name="Normal 2 2 2 3" xfId="1921" xr:uid="{00000000-0005-0000-0000-000027080000}"/>
    <cellStyle name="Normal 2 2 2 3 2" xfId="1922" xr:uid="{00000000-0005-0000-0000-000028080000}"/>
    <cellStyle name="Normal 2 2 2 4" xfId="1923" xr:uid="{00000000-0005-0000-0000-000029080000}"/>
    <cellStyle name="Normal 2 2 2 4 2" xfId="1924" xr:uid="{00000000-0005-0000-0000-00002A080000}"/>
    <cellStyle name="Normal 2 2 2 5" xfId="1925" xr:uid="{00000000-0005-0000-0000-00002B080000}"/>
    <cellStyle name="Normal 2 2 2 5 2" xfId="1926" xr:uid="{00000000-0005-0000-0000-00002C080000}"/>
    <cellStyle name="Normal 2 2 2 6" xfId="1927" xr:uid="{00000000-0005-0000-0000-00002D080000}"/>
    <cellStyle name="Normal 2 2 2 6 2" xfId="1928" xr:uid="{00000000-0005-0000-0000-00002E080000}"/>
    <cellStyle name="Normal 2 2 2 7" xfId="1929" xr:uid="{00000000-0005-0000-0000-00002F080000}"/>
    <cellStyle name="Normal 2 2 2 7 2" xfId="1930" xr:uid="{00000000-0005-0000-0000-000030080000}"/>
    <cellStyle name="Normal 2 2 2 8" xfId="1931" xr:uid="{00000000-0005-0000-0000-000031080000}"/>
    <cellStyle name="Normal 2 2 2 8 2" xfId="1932" xr:uid="{00000000-0005-0000-0000-000032080000}"/>
    <cellStyle name="Normal 2 2 2 9" xfId="1933" xr:uid="{00000000-0005-0000-0000-000033080000}"/>
    <cellStyle name="Normal 2 2 2 9 2" xfId="1934" xr:uid="{00000000-0005-0000-0000-000034080000}"/>
    <cellStyle name="Normal 2 2 2 9 2 2" xfId="1935" xr:uid="{00000000-0005-0000-0000-000035080000}"/>
    <cellStyle name="Normal 2 2 20" xfId="1936" xr:uid="{00000000-0005-0000-0000-000036080000}"/>
    <cellStyle name="Normal 2 2 20 2" xfId="1937" xr:uid="{00000000-0005-0000-0000-000037080000}"/>
    <cellStyle name="Normal 2 2 21" xfId="1938" xr:uid="{00000000-0005-0000-0000-000038080000}"/>
    <cellStyle name="Normal 2 2 21 2" xfId="1939" xr:uid="{00000000-0005-0000-0000-000039080000}"/>
    <cellStyle name="Normal 2 2 22" xfId="1940" xr:uid="{00000000-0005-0000-0000-00003A080000}"/>
    <cellStyle name="Normal 2 2 23" xfId="1941" xr:uid="{00000000-0005-0000-0000-00003B080000}"/>
    <cellStyle name="Normal 2 2 24" xfId="1942" xr:uid="{00000000-0005-0000-0000-00003C080000}"/>
    <cellStyle name="Normal 2 2 25" xfId="1943" xr:uid="{00000000-0005-0000-0000-00003D080000}"/>
    <cellStyle name="Normal 2 2 26" xfId="1944" xr:uid="{00000000-0005-0000-0000-00003E080000}"/>
    <cellStyle name="Normal 2 2 27" xfId="1945" xr:uid="{00000000-0005-0000-0000-00003F080000}"/>
    <cellStyle name="Normal 2 2 28" xfId="1946" xr:uid="{00000000-0005-0000-0000-000040080000}"/>
    <cellStyle name="Normal 2 2 29" xfId="1947" xr:uid="{00000000-0005-0000-0000-000041080000}"/>
    <cellStyle name="Normal 2 2 3" xfId="1948" xr:uid="{00000000-0005-0000-0000-000042080000}"/>
    <cellStyle name="Normal 2 2 3 2" xfId="1949" xr:uid="{00000000-0005-0000-0000-000043080000}"/>
    <cellStyle name="Normal 2 2 3 2 2" xfId="1950" xr:uid="{00000000-0005-0000-0000-000044080000}"/>
    <cellStyle name="Normal 2 2 3 2 2 2" xfId="1951" xr:uid="{00000000-0005-0000-0000-000045080000}"/>
    <cellStyle name="Normal 2 2 3 2 2 2 2" xfId="1952" xr:uid="{00000000-0005-0000-0000-000046080000}"/>
    <cellStyle name="Normal 2 2 3 2 3" xfId="1953" xr:uid="{00000000-0005-0000-0000-000047080000}"/>
    <cellStyle name="Normal 2 2 3 2 4" xfId="1954" xr:uid="{00000000-0005-0000-0000-000048080000}"/>
    <cellStyle name="Normal 2 2 3 3" xfId="1955" xr:uid="{00000000-0005-0000-0000-000049080000}"/>
    <cellStyle name="Normal 2 2 3 3 2" xfId="1956" xr:uid="{00000000-0005-0000-0000-00004A080000}"/>
    <cellStyle name="Normal 2 2 3 4" xfId="1957" xr:uid="{00000000-0005-0000-0000-00004B080000}"/>
    <cellStyle name="Normal 2 2 3 5" xfId="1958" xr:uid="{00000000-0005-0000-0000-00004C080000}"/>
    <cellStyle name="Normal 2 2 3 6" xfId="1959" xr:uid="{00000000-0005-0000-0000-00004D080000}"/>
    <cellStyle name="Normal 2 2 3 6 2" xfId="1960" xr:uid="{00000000-0005-0000-0000-00004E080000}"/>
    <cellStyle name="Normal 2 2 3 7" xfId="1961" xr:uid="{00000000-0005-0000-0000-00004F080000}"/>
    <cellStyle name="Normal 2 2 30" xfId="1962" xr:uid="{00000000-0005-0000-0000-000050080000}"/>
    <cellStyle name="Normal 2 2 31" xfId="1963" xr:uid="{00000000-0005-0000-0000-000051080000}"/>
    <cellStyle name="Normal 2 2 32" xfId="1964" xr:uid="{00000000-0005-0000-0000-000052080000}"/>
    <cellStyle name="Normal 2 2 33" xfId="1965" xr:uid="{00000000-0005-0000-0000-000053080000}"/>
    <cellStyle name="Normal 2 2 34" xfId="1966" xr:uid="{00000000-0005-0000-0000-000054080000}"/>
    <cellStyle name="Normal 2 2 35" xfId="1967" xr:uid="{00000000-0005-0000-0000-000055080000}"/>
    <cellStyle name="Normal 2 2 36" xfId="1968" xr:uid="{00000000-0005-0000-0000-000056080000}"/>
    <cellStyle name="Normal 2 2 37" xfId="1969" xr:uid="{00000000-0005-0000-0000-000057080000}"/>
    <cellStyle name="Normal 2 2 38" xfId="1970" xr:uid="{00000000-0005-0000-0000-000058080000}"/>
    <cellStyle name="Normal 2 2 39" xfId="1971" xr:uid="{00000000-0005-0000-0000-000059080000}"/>
    <cellStyle name="Normal 2 2 4" xfId="1972" xr:uid="{00000000-0005-0000-0000-00005A080000}"/>
    <cellStyle name="Normal 2 2 4 2" xfId="1973" xr:uid="{00000000-0005-0000-0000-00005B080000}"/>
    <cellStyle name="Normal 2 2 4 2 2" xfId="1974" xr:uid="{00000000-0005-0000-0000-00005C080000}"/>
    <cellStyle name="Normal 2 2 4 3" xfId="1975" xr:uid="{00000000-0005-0000-0000-00005D080000}"/>
    <cellStyle name="Normal 2 2 4 4" xfId="1976" xr:uid="{00000000-0005-0000-0000-00005E080000}"/>
    <cellStyle name="Normal 2 2 4 5" xfId="1977" xr:uid="{00000000-0005-0000-0000-00005F080000}"/>
    <cellStyle name="Normal 2 2 40" xfId="1978" xr:uid="{00000000-0005-0000-0000-000060080000}"/>
    <cellStyle name="Normal 2 2 41" xfId="1979" xr:uid="{00000000-0005-0000-0000-000061080000}"/>
    <cellStyle name="Normal 2 2 42" xfId="1980" xr:uid="{00000000-0005-0000-0000-000062080000}"/>
    <cellStyle name="Normal 2 2 43" xfId="1981" xr:uid="{00000000-0005-0000-0000-000063080000}"/>
    <cellStyle name="Normal 2 2 44" xfId="1982" xr:uid="{00000000-0005-0000-0000-000064080000}"/>
    <cellStyle name="Normal 2 2 45" xfId="1983" xr:uid="{00000000-0005-0000-0000-000065080000}"/>
    <cellStyle name="Normal 2 2 46" xfId="1984" xr:uid="{00000000-0005-0000-0000-000066080000}"/>
    <cellStyle name="Normal 2 2 47" xfId="1985" xr:uid="{00000000-0005-0000-0000-000067080000}"/>
    <cellStyle name="Normal 2 2 48" xfId="1986" xr:uid="{00000000-0005-0000-0000-000068080000}"/>
    <cellStyle name="Normal 2 2 49" xfId="1987" xr:uid="{00000000-0005-0000-0000-000069080000}"/>
    <cellStyle name="Normal 2 2 5" xfId="1988" xr:uid="{00000000-0005-0000-0000-00006A080000}"/>
    <cellStyle name="Normal 2 2 5 2" xfId="1989" xr:uid="{00000000-0005-0000-0000-00006B080000}"/>
    <cellStyle name="Normal 2 2 5 3" xfId="1990" xr:uid="{00000000-0005-0000-0000-00006C080000}"/>
    <cellStyle name="Normal 2 2 5 4" xfId="1991" xr:uid="{00000000-0005-0000-0000-00006D080000}"/>
    <cellStyle name="Normal 2 2 5 5" xfId="1992" xr:uid="{00000000-0005-0000-0000-00006E080000}"/>
    <cellStyle name="Normal 2 2 50" xfId="1993" xr:uid="{00000000-0005-0000-0000-00006F080000}"/>
    <cellStyle name="Normal 2 2 51" xfId="1994" xr:uid="{00000000-0005-0000-0000-000070080000}"/>
    <cellStyle name="Normal 2 2 52" xfId="1995" xr:uid="{00000000-0005-0000-0000-000071080000}"/>
    <cellStyle name="Normal 2 2 53" xfId="1996" xr:uid="{00000000-0005-0000-0000-000072080000}"/>
    <cellStyle name="Normal 2 2 54" xfId="1997" xr:uid="{00000000-0005-0000-0000-000073080000}"/>
    <cellStyle name="Normal 2 2 55" xfId="1998" xr:uid="{00000000-0005-0000-0000-000074080000}"/>
    <cellStyle name="Normal 2 2 56" xfId="1999" xr:uid="{00000000-0005-0000-0000-000075080000}"/>
    <cellStyle name="Normal 2 2 57" xfId="2000" xr:uid="{00000000-0005-0000-0000-000076080000}"/>
    <cellStyle name="Normal 2 2 58" xfId="2001" xr:uid="{00000000-0005-0000-0000-000077080000}"/>
    <cellStyle name="Normal 2 2 59" xfId="2002" xr:uid="{00000000-0005-0000-0000-000078080000}"/>
    <cellStyle name="Normal 2 2 6" xfId="2003" xr:uid="{00000000-0005-0000-0000-000079080000}"/>
    <cellStyle name="Normal 2 2 6 2" xfId="2004" xr:uid="{00000000-0005-0000-0000-00007A080000}"/>
    <cellStyle name="Normal 2 2 6 2 2" xfId="2005" xr:uid="{00000000-0005-0000-0000-00007B080000}"/>
    <cellStyle name="Normal 2 2 6 3" xfId="2006" xr:uid="{00000000-0005-0000-0000-00007C080000}"/>
    <cellStyle name="Normal 2 2 6 4" xfId="2007" xr:uid="{00000000-0005-0000-0000-00007D080000}"/>
    <cellStyle name="Normal 2 2 6 5" xfId="2008" xr:uid="{00000000-0005-0000-0000-00007E080000}"/>
    <cellStyle name="Normal 2 2 60" xfId="2009" xr:uid="{00000000-0005-0000-0000-00007F080000}"/>
    <cellStyle name="Normal 2 2 61" xfId="2010" xr:uid="{00000000-0005-0000-0000-000080080000}"/>
    <cellStyle name="Normal 2 2 62" xfId="2011" xr:uid="{00000000-0005-0000-0000-000081080000}"/>
    <cellStyle name="Normal 2 2 63" xfId="2012" xr:uid="{00000000-0005-0000-0000-000082080000}"/>
    <cellStyle name="Normal 2 2 64" xfId="2013" xr:uid="{00000000-0005-0000-0000-000083080000}"/>
    <cellStyle name="Normal 2 2 65" xfId="2014" xr:uid="{00000000-0005-0000-0000-000084080000}"/>
    <cellStyle name="Normal 2 2 66" xfId="2015" xr:uid="{00000000-0005-0000-0000-000085080000}"/>
    <cellStyle name="Normal 2 2 67" xfId="2016" xr:uid="{00000000-0005-0000-0000-000086080000}"/>
    <cellStyle name="Normal 2 2 68" xfId="2017" xr:uid="{00000000-0005-0000-0000-000087080000}"/>
    <cellStyle name="Normal 2 2 69" xfId="2018" xr:uid="{00000000-0005-0000-0000-000088080000}"/>
    <cellStyle name="Normal 2 2 7" xfId="2019" xr:uid="{00000000-0005-0000-0000-000089080000}"/>
    <cellStyle name="Normal 2 2 7 2" xfId="2020" xr:uid="{00000000-0005-0000-0000-00008A080000}"/>
    <cellStyle name="Normal 2 2 7 2 2" xfId="2021" xr:uid="{00000000-0005-0000-0000-00008B080000}"/>
    <cellStyle name="Normal 2 2 7 3" xfId="2022" xr:uid="{00000000-0005-0000-0000-00008C080000}"/>
    <cellStyle name="Normal 2 2 7 4" xfId="2023" xr:uid="{00000000-0005-0000-0000-00008D080000}"/>
    <cellStyle name="Normal 2 2 7 5" xfId="2024" xr:uid="{00000000-0005-0000-0000-00008E080000}"/>
    <cellStyle name="Normal 2 2 70" xfId="2025" xr:uid="{00000000-0005-0000-0000-00008F080000}"/>
    <cellStyle name="Normal 2 2 71" xfId="2026" xr:uid="{00000000-0005-0000-0000-000090080000}"/>
    <cellStyle name="Normal 2 2 72" xfId="2027" xr:uid="{00000000-0005-0000-0000-000091080000}"/>
    <cellStyle name="Normal 2 2 73" xfId="2028" xr:uid="{00000000-0005-0000-0000-000092080000}"/>
    <cellStyle name="Normal 2 2 74" xfId="2029" xr:uid="{00000000-0005-0000-0000-000093080000}"/>
    <cellStyle name="Normal 2 2 75" xfId="2030" xr:uid="{00000000-0005-0000-0000-000094080000}"/>
    <cellStyle name="Normal 2 2 75 2" xfId="2031" xr:uid="{00000000-0005-0000-0000-000095080000}"/>
    <cellStyle name="Normal 2 2 76" xfId="2032" xr:uid="{00000000-0005-0000-0000-000096080000}"/>
    <cellStyle name="Normal 2 2 8" xfId="2033" xr:uid="{00000000-0005-0000-0000-000097080000}"/>
    <cellStyle name="Normal 2 2 8 2" xfId="2034" xr:uid="{00000000-0005-0000-0000-000098080000}"/>
    <cellStyle name="Normal 2 2 8 2 2" xfId="2035" xr:uid="{00000000-0005-0000-0000-000099080000}"/>
    <cellStyle name="Normal 2 2 8 3" xfId="2036" xr:uid="{00000000-0005-0000-0000-00009A080000}"/>
    <cellStyle name="Normal 2 2 89" xfId="2037" xr:uid="{00000000-0005-0000-0000-00009B080000}"/>
    <cellStyle name="Normal 2 2 9" xfId="2038" xr:uid="{00000000-0005-0000-0000-00009C080000}"/>
    <cellStyle name="Normal 2 2 9 2" xfId="2039" xr:uid="{00000000-0005-0000-0000-00009D080000}"/>
    <cellStyle name="Normal 2 2 9 2 2" xfId="2040" xr:uid="{00000000-0005-0000-0000-00009E080000}"/>
    <cellStyle name="Normal 2 2 9 3" xfId="2041" xr:uid="{00000000-0005-0000-0000-00009F080000}"/>
    <cellStyle name="Normal 2 2 91" xfId="2042" xr:uid="{00000000-0005-0000-0000-0000A0080000}"/>
    <cellStyle name="Normal 2 2 92" xfId="2043" xr:uid="{00000000-0005-0000-0000-0000A1080000}"/>
    <cellStyle name="Normal 2 20" xfId="2044" xr:uid="{00000000-0005-0000-0000-0000A2080000}"/>
    <cellStyle name="Normal 2 21" xfId="2045" xr:uid="{00000000-0005-0000-0000-0000A3080000}"/>
    <cellStyle name="Normal 2 22" xfId="2046" xr:uid="{00000000-0005-0000-0000-0000A4080000}"/>
    <cellStyle name="Normal 2 23" xfId="2047" xr:uid="{00000000-0005-0000-0000-0000A5080000}"/>
    <cellStyle name="Normal 2 24" xfId="2048" xr:uid="{00000000-0005-0000-0000-0000A6080000}"/>
    <cellStyle name="Normal 2 25" xfId="2049" xr:uid="{00000000-0005-0000-0000-0000A7080000}"/>
    <cellStyle name="Normal 2 26" xfId="2050" xr:uid="{00000000-0005-0000-0000-0000A8080000}"/>
    <cellStyle name="Normal 2 27" xfId="2051" xr:uid="{00000000-0005-0000-0000-0000A9080000}"/>
    <cellStyle name="Normal 2 27 10" xfId="2052" xr:uid="{00000000-0005-0000-0000-0000AA080000}"/>
    <cellStyle name="Normal 2 27 11" xfId="2053" xr:uid="{00000000-0005-0000-0000-0000AB080000}"/>
    <cellStyle name="Normal 2 27 12" xfId="2054" xr:uid="{00000000-0005-0000-0000-0000AC080000}"/>
    <cellStyle name="Normal 2 27 13" xfId="2055" xr:uid="{00000000-0005-0000-0000-0000AD080000}"/>
    <cellStyle name="Normal 2 27 14" xfId="2056" xr:uid="{00000000-0005-0000-0000-0000AE080000}"/>
    <cellStyle name="Normal 2 27 15" xfId="2057" xr:uid="{00000000-0005-0000-0000-0000AF080000}"/>
    <cellStyle name="Normal 2 27 16" xfId="2058" xr:uid="{00000000-0005-0000-0000-0000B0080000}"/>
    <cellStyle name="Normal 2 27 17" xfId="2059" xr:uid="{00000000-0005-0000-0000-0000B1080000}"/>
    <cellStyle name="Normal 2 27 17 2" xfId="2060" xr:uid="{00000000-0005-0000-0000-0000B2080000}"/>
    <cellStyle name="Normal 2 27 18" xfId="2061" xr:uid="{00000000-0005-0000-0000-0000B3080000}"/>
    <cellStyle name="Normal 2 27 19" xfId="2062" xr:uid="{00000000-0005-0000-0000-0000B4080000}"/>
    <cellStyle name="Normal 2 27 2" xfId="2063" xr:uid="{00000000-0005-0000-0000-0000B5080000}"/>
    <cellStyle name="Normal 2 27 2 2" xfId="2064" xr:uid="{00000000-0005-0000-0000-0000B6080000}"/>
    <cellStyle name="Normal 2 27 2 2 2" xfId="2065" xr:uid="{00000000-0005-0000-0000-0000B7080000}"/>
    <cellStyle name="Normal 2 27 2 2 2 2" xfId="2066" xr:uid="{00000000-0005-0000-0000-0000B8080000}"/>
    <cellStyle name="Normal 2 27 2 2 2 2 2" xfId="2067" xr:uid="{00000000-0005-0000-0000-0000B9080000}"/>
    <cellStyle name="Normal 2 27 2 2 2 2 2 2" xfId="2068" xr:uid="{00000000-0005-0000-0000-0000BA080000}"/>
    <cellStyle name="Normal 2 27 2 2 2 2 3" xfId="2069" xr:uid="{00000000-0005-0000-0000-0000BB080000}"/>
    <cellStyle name="Normal 2 27 2 2 2 2 4" xfId="2070" xr:uid="{00000000-0005-0000-0000-0000BC080000}"/>
    <cellStyle name="Normal 2 27 2 2 2 3" xfId="2071" xr:uid="{00000000-0005-0000-0000-0000BD080000}"/>
    <cellStyle name="Normal 2 27 2 2 2 3 2" xfId="2072" xr:uid="{00000000-0005-0000-0000-0000BE080000}"/>
    <cellStyle name="Normal 2 27 2 2 2 3 2 2" xfId="2073" xr:uid="{00000000-0005-0000-0000-0000BF080000}"/>
    <cellStyle name="Normal 2 27 2 2 2 4" xfId="2074" xr:uid="{00000000-0005-0000-0000-0000C0080000}"/>
    <cellStyle name="Normal 2 27 2 2 3" xfId="2075" xr:uid="{00000000-0005-0000-0000-0000C1080000}"/>
    <cellStyle name="Normal 2 27 2 2 3 2" xfId="2076" xr:uid="{00000000-0005-0000-0000-0000C2080000}"/>
    <cellStyle name="Normal 2 27 2 2 4" xfId="2077" xr:uid="{00000000-0005-0000-0000-0000C3080000}"/>
    <cellStyle name="Normal 2 27 2 3" xfId="2078" xr:uid="{00000000-0005-0000-0000-0000C4080000}"/>
    <cellStyle name="Normal 2 27 2 4" xfId="2079" xr:uid="{00000000-0005-0000-0000-0000C5080000}"/>
    <cellStyle name="Normal 2 27 2 4 2" xfId="2080" xr:uid="{00000000-0005-0000-0000-0000C6080000}"/>
    <cellStyle name="Normal 2 27 2 5" xfId="2081" xr:uid="{00000000-0005-0000-0000-0000C7080000}"/>
    <cellStyle name="Normal 2 27 2 6" xfId="2082" xr:uid="{00000000-0005-0000-0000-0000C8080000}"/>
    <cellStyle name="Normal 2 27 20" xfId="2083" xr:uid="{00000000-0005-0000-0000-0000C9080000}"/>
    <cellStyle name="Normal 2 27 20 2" xfId="2084" xr:uid="{00000000-0005-0000-0000-0000CA080000}"/>
    <cellStyle name="Normal 2 27 21" xfId="2085" xr:uid="{00000000-0005-0000-0000-0000CB080000}"/>
    <cellStyle name="Normal 2 27 22" xfId="2086" xr:uid="{00000000-0005-0000-0000-0000CC080000}"/>
    <cellStyle name="Normal 2 27 3" xfId="2087" xr:uid="{00000000-0005-0000-0000-0000CD080000}"/>
    <cellStyle name="Normal 2 27 3 2" xfId="2088" xr:uid="{00000000-0005-0000-0000-0000CE080000}"/>
    <cellStyle name="Normal 2 27 3 2 2" xfId="2089" xr:uid="{00000000-0005-0000-0000-0000CF080000}"/>
    <cellStyle name="Normal 2 27 3 2 2 2" xfId="2090" xr:uid="{00000000-0005-0000-0000-0000D0080000}"/>
    <cellStyle name="Normal 2 27 3 3" xfId="2091" xr:uid="{00000000-0005-0000-0000-0000D1080000}"/>
    <cellStyle name="Normal 2 27 3 4" xfId="2092" xr:uid="{00000000-0005-0000-0000-0000D2080000}"/>
    <cellStyle name="Normal 2 27 4" xfId="2093" xr:uid="{00000000-0005-0000-0000-0000D3080000}"/>
    <cellStyle name="Normal 2 27 5" xfId="2094" xr:uid="{00000000-0005-0000-0000-0000D4080000}"/>
    <cellStyle name="Normal 2 27 6" xfId="2095" xr:uid="{00000000-0005-0000-0000-0000D5080000}"/>
    <cellStyle name="Normal 2 27 7" xfId="2096" xr:uid="{00000000-0005-0000-0000-0000D6080000}"/>
    <cellStyle name="Normal 2 27 8" xfId="2097" xr:uid="{00000000-0005-0000-0000-0000D7080000}"/>
    <cellStyle name="Normal 2 27 9" xfId="2098" xr:uid="{00000000-0005-0000-0000-0000D8080000}"/>
    <cellStyle name="Normal 2 28" xfId="2099" xr:uid="{00000000-0005-0000-0000-0000D9080000}"/>
    <cellStyle name="Normal 2 28 2" xfId="2100" xr:uid="{00000000-0005-0000-0000-0000DA080000}"/>
    <cellStyle name="Normal 2 28 2 2" xfId="2101" xr:uid="{00000000-0005-0000-0000-0000DB080000}"/>
    <cellStyle name="Normal 2 28 2 2 2" xfId="2102" xr:uid="{00000000-0005-0000-0000-0000DC080000}"/>
    <cellStyle name="Normal 2 28 2 2 2 2" xfId="2103" xr:uid="{00000000-0005-0000-0000-0000DD080000}"/>
    <cellStyle name="Normal 2 28 2 2 2 2 2" xfId="2104" xr:uid="{00000000-0005-0000-0000-0000DE080000}"/>
    <cellStyle name="Normal 2 28 2 2 2 2 2 2" xfId="2105" xr:uid="{00000000-0005-0000-0000-0000DF080000}"/>
    <cellStyle name="Normal 2 28 2 2 2 2 3" xfId="2106" xr:uid="{00000000-0005-0000-0000-0000E0080000}"/>
    <cellStyle name="Normal 2 28 2 2 2 2 4" xfId="2107" xr:uid="{00000000-0005-0000-0000-0000E1080000}"/>
    <cellStyle name="Normal 2 28 2 2 2 3" xfId="2108" xr:uid="{00000000-0005-0000-0000-0000E2080000}"/>
    <cellStyle name="Normal 2 28 2 2 2 3 2" xfId="2109" xr:uid="{00000000-0005-0000-0000-0000E3080000}"/>
    <cellStyle name="Normal 2 28 2 2 2 4" xfId="2110" xr:uid="{00000000-0005-0000-0000-0000E4080000}"/>
    <cellStyle name="Normal 2 28 2 2 3" xfId="2111" xr:uid="{00000000-0005-0000-0000-0000E5080000}"/>
    <cellStyle name="Normal 2 28 2 2 3 2" xfId="2112" xr:uid="{00000000-0005-0000-0000-0000E6080000}"/>
    <cellStyle name="Normal 2 28 2 2 4" xfId="2113" xr:uid="{00000000-0005-0000-0000-0000E7080000}"/>
    <cellStyle name="Normal 2 28 2 3" xfId="2114" xr:uid="{00000000-0005-0000-0000-0000E8080000}"/>
    <cellStyle name="Normal 2 28 2 4" xfId="2115" xr:uid="{00000000-0005-0000-0000-0000E9080000}"/>
    <cellStyle name="Normal 2 28 2 4 2" xfId="2116" xr:uid="{00000000-0005-0000-0000-0000EA080000}"/>
    <cellStyle name="Normal 2 28 2 5" xfId="2117" xr:uid="{00000000-0005-0000-0000-0000EB080000}"/>
    <cellStyle name="Normal 2 28 2 6" xfId="2118" xr:uid="{00000000-0005-0000-0000-0000EC080000}"/>
    <cellStyle name="Normal 2 28 3" xfId="2119" xr:uid="{00000000-0005-0000-0000-0000ED080000}"/>
    <cellStyle name="Normal 2 28 3 2" xfId="2120" xr:uid="{00000000-0005-0000-0000-0000EE080000}"/>
    <cellStyle name="Normal 2 28 3 2 2" xfId="2121" xr:uid="{00000000-0005-0000-0000-0000EF080000}"/>
    <cellStyle name="Normal 2 28 3 2 2 2" xfId="2122" xr:uid="{00000000-0005-0000-0000-0000F0080000}"/>
    <cellStyle name="Normal 2 28 3 3" xfId="2123" xr:uid="{00000000-0005-0000-0000-0000F1080000}"/>
    <cellStyle name="Normal 2 28 3 4" xfId="2124" xr:uid="{00000000-0005-0000-0000-0000F2080000}"/>
    <cellStyle name="Normal 2 28 4" xfId="2125" xr:uid="{00000000-0005-0000-0000-0000F3080000}"/>
    <cellStyle name="Normal 2 28 4 2" xfId="2126" xr:uid="{00000000-0005-0000-0000-0000F4080000}"/>
    <cellStyle name="Normal 2 28 5" xfId="2127" xr:uid="{00000000-0005-0000-0000-0000F5080000}"/>
    <cellStyle name="Normal 2 28 6" xfId="2128" xr:uid="{00000000-0005-0000-0000-0000F6080000}"/>
    <cellStyle name="Normal 2 28 6 2" xfId="2129" xr:uid="{00000000-0005-0000-0000-0000F7080000}"/>
    <cellStyle name="Normal 2 28 7" xfId="2130" xr:uid="{00000000-0005-0000-0000-0000F8080000}"/>
    <cellStyle name="Normal 2 28 8" xfId="2131" xr:uid="{00000000-0005-0000-0000-0000F9080000}"/>
    <cellStyle name="Normal 2 29" xfId="2132" xr:uid="{00000000-0005-0000-0000-0000FA080000}"/>
    <cellStyle name="Normal 2 29 2" xfId="2133" xr:uid="{00000000-0005-0000-0000-0000FB080000}"/>
    <cellStyle name="Normal 2 29 2 2" xfId="2134" xr:uid="{00000000-0005-0000-0000-0000FC080000}"/>
    <cellStyle name="Normal 2 29 2 2 2" xfId="2135" xr:uid="{00000000-0005-0000-0000-0000FD080000}"/>
    <cellStyle name="Normal 2 29 2 2 2 2" xfId="2136" xr:uid="{00000000-0005-0000-0000-0000FE080000}"/>
    <cellStyle name="Normal 2 29 2 3" xfId="2137" xr:uid="{00000000-0005-0000-0000-0000FF080000}"/>
    <cellStyle name="Normal 2 29 2 4" xfId="2138" xr:uid="{00000000-0005-0000-0000-000000090000}"/>
    <cellStyle name="Normal 2 29 3" xfId="2139" xr:uid="{00000000-0005-0000-0000-000001090000}"/>
    <cellStyle name="Normal 2 29 3 2" xfId="2140" xr:uid="{00000000-0005-0000-0000-000002090000}"/>
    <cellStyle name="Normal 2 29 3 2 2" xfId="2141" xr:uid="{00000000-0005-0000-0000-000003090000}"/>
    <cellStyle name="Normal 2 29 3 2 2 2" xfId="2142" xr:uid="{00000000-0005-0000-0000-000004090000}"/>
    <cellStyle name="Normal 2 29 3 3" xfId="2143" xr:uid="{00000000-0005-0000-0000-000005090000}"/>
    <cellStyle name="Normal 2 29 3 4" xfId="2144" xr:uid="{00000000-0005-0000-0000-000006090000}"/>
    <cellStyle name="Normal 2 29 4" xfId="2145" xr:uid="{00000000-0005-0000-0000-000007090000}"/>
    <cellStyle name="Normal 2 29 4 2" xfId="2146" xr:uid="{00000000-0005-0000-0000-000008090000}"/>
    <cellStyle name="Normal 2 29 5" xfId="2147" xr:uid="{00000000-0005-0000-0000-000009090000}"/>
    <cellStyle name="Normal 2 29 6" xfId="2148" xr:uid="{00000000-0005-0000-0000-00000A090000}"/>
    <cellStyle name="Normal 2 29 8" xfId="2149" xr:uid="{00000000-0005-0000-0000-00000B090000}"/>
    <cellStyle name="Normal 2 3" xfId="2150" xr:uid="{00000000-0005-0000-0000-00000C090000}"/>
    <cellStyle name="Normal 2 3 2" xfId="2151" xr:uid="{00000000-0005-0000-0000-00000D090000}"/>
    <cellStyle name="Normal 2 3 2 2" xfId="2152" xr:uid="{00000000-0005-0000-0000-00000E090000}"/>
    <cellStyle name="Normal 2 3_ikk amir" xfId="3347" xr:uid="{00000000-0005-0000-0000-00000F090000}"/>
    <cellStyle name="Normal 2 30" xfId="2153" xr:uid="{00000000-0005-0000-0000-000010090000}"/>
    <cellStyle name="Normal 2 30 2" xfId="2154" xr:uid="{00000000-0005-0000-0000-000011090000}"/>
    <cellStyle name="Normal 2 30 3" xfId="2155" xr:uid="{00000000-0005-0000-0000-000012090000}"/>
    <cellStyle name="Normal 2 31" xfId="2156" xr:uid="{00000000-0005-0000-0000-000013090000}"/>
    <cellStyle name="Normal 2 31 2" xfId="2157" xr:uid="{00000000-0005-0000-0000-000014090000}"/>
    <cellStyle name="Normal 2 31 3" xfId="2158" xr:uid="{00000000-0005-0000-0000-000015090000}"/>
    <cellStyle name="Normal 2 32" xfId="2159" xr:uid="{00000000-0005-0000-0000-000016090000}"/>
    <cellStyle name="Normal 2 33" xfId="2160" xr:uid="{00000000-0005-0000-0000-000017090000}"/>
    <cellStyle name="Normal 2 33 2" xfId="2161" xr:uid="{00000000-0005-0000-0000-000018090000}"/>
    <cellStyle name="Normal 2 34" xfId="2162" xr:uid="{00000000-0005-0000-0000-000019090000}"/>
    <cellStyle name="Normal 2 34 2" xfId="2163" xr:uid="{00000000-0005-0000-0000-00001A090000}"/>
    <cellStyle name="Normal 2 35" xfId="2164" xr:uid="{00000000-0005-0000-0000-00001B090000}"/>
    <cellStyle name="Normal 2 35 2" xfId="2165" xr:uid="{00000000-0005-0000-0000-00001C090000}"/>
    <cellStyle name="Normal 2 35 2 2" xfId="2166" xr:uid="{00000000-0005-0000-0000-00001D090000}"/>
    <cellStyle name="Normal 2 35 2 2 2" xfId="2167" xr:uid="{00000000-0005-0000-0000-00001E090000}"/>
    <cellStyle name="Normal 2 35 3" xfId="2168" xr:uid="{00000000-0005-0000-0000-00001F090000}"/>
    <cellStyle name="Normal 2 35 4" xfId="2169" xr:uid="{00000000-0005-0000-0000-000020090000}"/>
    <cellStyle name="Normal 2 36" xfId="2170" xr:uid="{00000000-0005-0000-0000-000021090000}"/>
    <cellStyle name="Normal 2 36 2" xfId="2171" xr:uid="{00000000-0005-0000-0000-000022090000}"/>
    <cellStyle name="Normal 2 36 2 2" xfId="2172" xr:uid="{00000000-0005-0000-0000-000023090000}"/>
    <cellStyle name="Normal 2 36 2 2 2" xfId="2173" xr:uid="{00000000-0005-0000-0000-000024090000}"/>
    <cellStyle name="Normal 2 36 3" xfId="2174" xr:uid="{00000000-0005-0000-0000-000025090000}"/>
    <cellStyle name="Normal 2 36 3 4" xfId="2175" xr:uid="{00000000-0005-0000-0000-000026090000}"/>
    <cellStyle name="Normal 2 36 4" xfId="2176" xr:uid="{00000000-0005-0000-0000-000027090000}"/>
    <cellStyle name="Normal 2 37" xfId="2177" xr:uid="{00000000-0005-0000-0000-000028090000}"/>
    <cellStyle name="Normal 2 37 2" xfId="2178" xr:uid="{00000000-0005-0000-0000-000029090000}"/>
    <cellStyle name="Normal 2 37 2 2" xfId="2179" xr:uid="{00000000-0005-0000-0000-00002A090000}"/>
    <cellStyle name="Normal 2 37 2 2 2" xfId="2180" xr:uid="{00000000-0005-0000-0000-00002B090000}"/>
    <cellStyle name="Normal 2 37 3" xfId="2181" xr:uid="{00000000-0005-0000-0000-00002C090000}"/>
    <cellStyle name="Normal 2 37 4" xfId="2182" xr:uid="{00000000-0005-0000-0000-00002D090000}"/>
    <cellStyle name="Normal 2 38" xfId="2183" xr:uid="{00000000-0005-0000-0000-00002E090000}"/>
    <cellStyle name="Normal 2 38 2" xfId="2184" xr:uid="{00000000-0005-0000-0000-00002F090000}"/>
    <cellStyle name="Normal 2 38 2 2" xfId="2185" xr:uid="{00000000-0005-0000-0000-000030090000}"/>
    <cellStyle name="Normal 2 38 2 2 2" xfId="2186" xr:uid="{00000000-0005-0000-0000-000031090000}"/>
    <cellStyle name="Normal 2 38 3" xfId="2187" xr:uid="{00000000-0005-0000-0000-000032090000}"/>
    <cellStyle name="Normal 2 38 4" xfId="2188" xr:uid="{00000000-0005-0000-0000-000033090000}"/>
    <cellStyle name="Normal 2 39" xfId="2189" xr:uid="{00000000-0005-0000-0000-000034090000}"/>
    <cellStyle name="Normal 2 39 2" xfId="2190" xr:uid="{00000000-0005-0000-0000-000035090000}"/>
    <cellStyle name="Normal 2 39 2 2" xfId="2191" xr:uid="{00000000-0005-0000-0000-000036090000}"/>
    <cellStyle name="Normal 2 39 2 2 2" xfId="2192" xr:uid="{00000000-0005-0000-0000-000037090000}"/>
    <cellStyle name="Normal 2 39 3" xfId="2193" xr:uid="{00000000-0005-0000-0000-000038090000}"/>
    <cellStyle name="Normal 2 39 4" xfId="2194" xr:uid="{00000000-0005-0000-0000-000039090000}"/>
    <cellStyle name="Normal 2 4" xfId="2195" xr:uid="{00000000-0005-0000-0000-00003A090000}"/>
    <cellStyle name="Normal 2 4 2" xfId="3348" xr:uid="{00000000-0005-0000-0000-00003B090000}"/>
    <cellStyle name="Normal 2 4 2 2" xfId="3349" xr:uid="{00000000-0005-0000-0000-00003C090000}"/>
    <cellStyle name="Normal 2 4 2 2 2" xfId="3350" xr:uid="{00000000-0005-0000-0000-00003D090000}"/>
    <cellStyle name="Normal 2 4 2 2 3" xfId="3351" xr:uid="{00000000-0005-0000-0000-00003E090000}"/>
    <cellStyle name="Normal 2 4 2 2 3 2" xfId="3352" xr:uid="{00000000-0005-0000-0000-00003F090000}"/>
    <cellStyle name="Normal 2 4 2 2 4" xfId="3353" xr:uid="{00000000-0005-0000-0000-000040090000}"/>
    <cellStyle name="Normal 2 4 2 3" xfId="3354" xr:uid="{00000000-0005-0000-0000-000041090000}"/>
    <cellStyle name="Normal 2 4 2 3 2" xfId="3355" xr:uid="{00000000-0005-0000-0000-000042090000}"/>
    <cellStyle name="Normal 2 4 2 3 3" xfId="3356" xr:uid="{00000000-0005-0000-0000-000043090000}"/>
    <cellStyle name="Normal 2 4 2 3 4" xfId="3357" xr:uid="{00000000-0005-0000-0000-000044090000}"/>
    <cellStyle name="Normal 2 4 2 4" xfId="3358" xr:uid="{00000000-0005-0000-0000-000045090000}"/>
    <cellStyle name="Normal 2 4 2 4 2" xfId="3359" xr:uid="{00000000-0005-0000-0000-000046090000}"/>
    <cellStyle name="Normal 2 4 3" xfId="3360" xr:uid="{00000000-0005-0000-0000-000047090000}"/>
    <cellStyle name="Normal 2 4 4" xfId="3361" xr:uid="{00000000-0005-0000-0000-000048090000}"/>
    <cellStyle name="Normal 2 4 4 2" xfId="3362" xr:uid="{00000000-0005-0000-0000-000049090000}"/>
    <cellStyle name="Normal 2 4 4 3" xfId="3363" xr:uid="{00000000-0005-0000-0000-00004A090000}"/>
    <cellStyle name="Normal 2 4 4 4" xfId="3364" xr:uid="{00000000-0005-0000-0000-00004B090000}"/>
    <cellStyle name="Normal 2 4 5" xfId="3365" xr:uid="{00000000-0005-0000-0000-00004C090000}"/>
    <cellStyle name="Normal 2 4 5 2" xfId="3366" xr:uid="{00000000-0005-0000-0000-00004D090000}"/>
    <cellStyle name="Normal 2 4 5 3" xfId="3367" xr:uid="{00000000-0005-0000-0000-00004E090000}"/>
    <cellStyle name="Normal 2 4 6" xfId="3368" xr:uid="{00000000-0005-0000-0000-00004F090000}"/>
    <cellStyle name="Normal 2 40" xfId="2196" xr:uid="{00000000-0005-0000-0000-000050090000}"/>
    <cellStyle name="Normal 2 40 2" xfId="2197" xr:uid="{00000000-0005-0000-0000-000051090000}"/>
    <cellStyle name="Normal 2 40 2 2" xfId="2198" xr:uid="{00000000-0005-0000-0000-000052090000}"/>
    <cellStyle name="Normal 2 40 2 2 2" xfId="2199" xr:uid="{00000000-0005-0000-0000-000053090000}"/>
    <cellStyle name="Normal 2 40 3" xfId="2200" xr:uid="{00000000-0005-0000-0000-000054090000}"/>
    <cellStyle name="Normal 2 40 4" xfId="2201" xr:uid="{00000000-0005-0000-0000-000055090000}"/>
    <cellStyle name="Normal 2 41" xfId="2202" xr:uid="{00000000-0005-0000-0000-000056090000}"/>
    <cellStyle name="Normal 2 41 2" xfId="2203" xr:uid="{00000000-0005-0000-0000-000057090000}"/>
    <cellStyle name="Normal 2 41 2 2" xfId="2204" xr:uid="{00000000-0005-0000-0000-000058090000}"/>
    <cellStyle name="Normal 2 41 2 2 2" xfId="2205" xr:uid="{00000000-0005-0000-0000-000059090000}"/>
    <cellStyle name="Normal 2 41 2 2 2 2" xfId="2206" xr:uid="{00000000-0005-0000-0000-00005A090000}"/>
    <cellStyle name="Normal 2 41 3" xfId="2207" xr:uid="{00000000-0005-0000-0000-00005B090000}"/>
    <cellStyle name="Normal 2 41 4" xfId="2208" xr:uid="{00000000-0005-0000-0000-00005C090000}"/>
    <cellStyle name="Normal 2 42" xfId="2209" xr:uid="{00000000-0005-0000-0000-00005D090000}"/>
    <cellStyle name="Normal 2 42 2" xfId="2210" xr:uid="{00000000-0005-0000-0000-00005E090000}"/>
    <cellStyle name="Normal 2 42 2 2" xfId="2211" xr:uid="{00000000-0005-0000-0000-00005F090000}"/>
    <cellStyle name="Normal 2 42 2 2 2" xfId="2212" xr:uid="{00000000-0005-0000-0000-000060090000}"/>
    <cellStyle name="Normal 2 42 2 2 2 2" xfId="2213" xr:uid="{00000000-0005-0000-0000-000061090000}"/>
    <cellStyle name="Normal 2 42 3" xfId="2214" xr:uid="{00000000-0005-0000-0000-000062090000}"/>
    <cellStyle name="Normal 2 42 4" xfId="2215" xr:uid="{00000000-0005-0000-0000-000063090000}"/>
    <cellStyle name="Normal 2 43" xfId="2216" xr:uid="{00000000-0005-0000-0000-000064090000}"/>
    <cellStyle name="Normal 2 43 2" xfId="2217" xr:uid="{00000000-0005-0000-0000-000065090000}"/>
    <cellStyle name="Normal 2 43 2 2" xfId="2218" xr:uid="{00000000-0005-0000-0000-000066090000}"/>
    <cellStyle name="Normal 2 43 2 2 2" xfId="2219" xr:uid="{00000000-0005-0000-0000-000067090000}"/>
    <cellStyle name="Normal 2 43 3" xfId="2220" xr:uid="{00000000-0005-0000-0000-000068090000}"/>
    <cellStyle name="Normal 2 43 4" xfId="2221" xr:uid="{00000000-0005-0000-0000-000069090000}"/>
    <cellStyle name="Normal 2 44" xfId="2222" xr:uid="{00000000-0005-0000-0000-00006A090000}"/>
    <cellStyle name="Normal 2 44 2" xfId="2223" xr:uid="{00000000-0005-0000-0000-00006B090000}"/>
    <cellStyle name="Normal 2 44 2 2" xfId="2224" xr:uid="{00000000-0005-0000-0000-00006C090000}"/>
    <cellStyle name="Normal 2 44 2 2 2" xfId="2225" xr:uid="{00000000-0005-0000-0000-00006D090000}"/>
    <cellStyle name="Normal 2 44 2 2 4" xfId="2226" xr:uid="{00000000-0005-0000-0000-00006E090000}"/>
    <cellStyle name="Normal 2 44 3" xfId="2227" xr:uid="{00000000-0005-0000-0000-00006F090000}"/>
    <cellStyle name="Normal 2 44 4" xfId="2228" xr:uid="{00000000-0005-0000-0000-000070090000}"/>
    <cellStyle name="Normal 2 45" xfId="2229" xr:uid="{00000000-0005-0000-0000-000071090000}"/>
    <cellStyle name="Normal 2 45 2" xfId="2230" xr:uid="{00000000-0005-0000-0000-000072090000}"/>
    <cellStyle name="Normal 2 45 2 2" xfId="2231" xr:uid="{00000000-0005-0000-0000-000073090000}"/>
    <cellStyle name="Normal 2 45 2 2 2" xfId="2232" xr:uid="{00000000-0005-0000-0000-000074090000}"/>
    <cellStyle name="Normal 2 45 3" xfId="2233" xr:uid="{00000000-0005-0000-0000-000075090000}"/>
    <cellStyle name="Normal 2 45 4" xfId="2234" xr:uid="{00000000-0005-0000-0000-000076090000}"/>
    <cellStyle name="Normal 2 45 5" xfId="2235" xr:uid="{00000000-0005-0000-0000-000077090000}"/>
    <cellStyle name="Normal 2 46" xfId="2236" xr:uid="{00000000-0005-0000-0000-000078090000}"/>
    <cellStyle name="Normal 2 46 2" xfId="2237" xr:uid="{00000000-0005-0000-0000-000079090000}"/>
    <cellStyle name="Normal 2 46 2 2" xfId="2238" xr:uid="{00000000-0005-0000-0000-00007A090000}"/>
    <cellStyle name="Normal 2 46 2 2 2" xfId="2239" xr:uid="{00000000-0005-0000-0000-00007B090000}"/>
    <cellStyle name="Normal 2 46 3" xfId="2240" xr:uid="{00000000-0005-0000-0000-00007C090000}"/>
    <cellStyle name="Normal 2 46 4" xfId="2241" xr:uid="{00000000-0005-0000-0000-00007D090000}"/>
    <cellStyle name="Normal 2 47" xfId="2242" xr:uid="{00000000-0005-0000-0000-00007E090000}"/>
    <cellStyle name="Normal 2 47 2" xfId="2243" xr:uid="{00000000-0005-0000-0000-00007F090000}"/>
    <cellStyle name="Normal 2 47 2 2" xfId="2244" xr:uid="{00000000-0005-0000-0000-000080090000}"/>
    <cellStyle name="Normal 2 47 2 2 2" xfId="2245" xr:uid="{00000000-0005-0000-0000-000081090000}"/>
    <cellStyle name="Normal 2 48" xfId="2246" xr:uid="{00000000-0005-0000-0000-000082090000}"/>
    <cellStyle name="Normal 2 48 2" xfId="2247" xr:uid="{00000000-0005-0000-0000-000083090000}"/>
    <cellStyle name="Normal 2 49" xfId="2248" xr:uid="{00000000-0005-0000-0000-000084090000}"/>
    <cellStyle name="Normal 2 49 2" xfId="2249" xr:uid="{00000000-0005-0000-0000-000085090000}"/>
    <cellStyle name="Normal 2 5" xfId="2250" xr:uid="{00000000-0005-0000-0000-000086090000}"/>
    <cellStyle name="Normal 2 5 2" xfId="3369" xr:uid="{00000000-0005-0000-0000-000087090000}"/>
    <cellStyle name="Normal 2 5 2 2" xfId="3370" xr:uid="{00000000-0005-0000-0000-000088090000}"/>
    <cellStyle name="Normal 2 5 3" xfId="3371" xr:uid="{00000000-0005-0000-0000-000089090000}"/>
    <cellStyle name="Normal 2 50" xfId="2251" xr:uid="{00000000-0005-0000-0000-00008A090000}"/>
    <cellStyle name="Normal 2 50 2" xfId="2252" xr:uid="{00000000-0005-0000-0000-00008B090000}"/>
    <cellStyle name="Normal 2 51" xfId="2253" xr:uid="{00000000-0005-0000-0000-00008C090000}"/>
    <cellStyle name="Normal 2 52" xfId="2254" xr:uid="{00000000-0005-0000-0000-00008D090000}"/>
    <cellStyle name="Normal 2 53" xfId="2255" xr:uid="{00000000-0005-0000-0000-00008E090000}"/>
    <cellStyle name="Normal 2 54" xfId="2256" xr:uid="{00000000-0005-0000-0000-00008F090000}"/>
    <cellStyle name="Normal 2 55" xfId="2257" xr:uid="{00000000-0005-0000-0000-000090090000}"/>
    <cellStyle name="Normal 2 56" xfId="2258" xr:uid="{00000000-0005-0000-0000-000091090000}"/>
    <cellStyle name="Normal 2 57" xfId="2259" xr:uid="{00000000-0005-0000-0000-000092090000}"/>
    <cellStyle name="Normal 2 58" xfId="2260" xr:uid="{00000000-0005-0000-0000-000093090000}"/>
    <cellStyle name="Normal 2 59" xfId="2261" xr:uid="{00000000-0005-0000-0000-000094090000}"/>
    <cellStyle name="Normal 2 6" xfId="2262" xr:uid="{00000000-0005-0000-0000-000095090000}"/>
    <cellStyle name="Normal 2 6 2" xfId="3372" xr:uid="{00000000-0005-0000-0000-000096090000}"/>
    <cellStyle name="Normal 2 60" xfId="2263" xr:uid="{00000000-0005-0000-0000-000097090000}"/>
    <cellStyle name="Normal 2 61" xfId="2264" xr:uid="{00000000-0005-0000-0000-000098090000}"/>
    <cellStyle name="Normal 2 62" xfId="2265" xr:uid="{00000000-0005-0000-0000-000099090000}"/>
    <cellStyle name="Normal 2 62 10" xfId="2266" xr:uid="{00000000-0005-0000-0000-00009A090000}"/>
    <cellStyle name="Normal 2 62 2" xfId="2267" xr:uid="{00000000-0005-0000-0000-00009B090000}"/>
    <cellStyle name="Normal 2 62 3" xfId="2268" xr:uid="{00000000-0005-0000-0000-00009C090000}"/>
    <cellStyle name="Normal 2 62 4" xfId="2269" xr:uid="{00000000-0005-0000-0000-00009D090000}"/>
    <cellStyle name="Normal 2 62 5" xfId="2270" xr:uid="{00000000-0005-0000-0000-00009E090000}"/>
    <cellStyle name="Normal 2 62 6" xfId="2271" xr:uid="{00000000-0005-0000-0000-00009F090000}"/>
    <cellStyle name="Normal 2 62 7" xfId="2272" xr:uid="{00000000-0005-0000-0000-0000A0090000}"/>
    <cellStyle name="Normal 2 62 8" xfId="2273" xr:uid="{00000000-0005-0000-0000-0000A1090000}"/>
    <cellStyle name="Normal 2 62 9" xfId="2274" xr:uid="{00000000-0005-0000-0000-0000A2090000}"/>
    <cellStyle name="Normal 2 63" xfId="2275" xr:uid="{00000000-0005-0000-0000-0000A3090000}"/>
    <cellStyle name="Normal 2 63 10" xfId="2276" xr:uid="{00000000-0005-0000-0000-0000A4090000}"/>
    <cellStyle name="Normal 2 63 2" xfId="2277" xr:uid="{00000000-0005-0000-0000-0000A5090000}"/>
    <cellStyle name="Normal 2 63 3" xfId="2278" xr:uid="{00000000-0005-0000-0000-0000A6090000}"/>
    <cellStyle name="Normal 2 63 4" xfId="2279" xr:uid="{00000000-0005-0000-0000-0000A7090000}"/>
    <cellStyle name="Normal 2 63 5" xfId="2280" xr:uid="{00000000-0005-0000-0000-0000A8090000}"/>
    <cellStyle name="Normal 2 63 6" xfId="2281" xr:uid="{00000000-0005-0000-0000-0000A9090000}"/>
    <cellStyle name="Normal 2 63 7" xfId="2282" xr:uid="{00000000-0005-0000-0000-0000AA090000}"/>
    <cellStyle name="Normal 2 63 8" xfId="2283" xr:uid="{00000000-0005-0000-0000-0000AB090000}"/>
    <cellStyle name="Normal 2 63 9" xfId="2284" xr:uid="{00000000-0005-0000-0000-0000AC090000}"/>
    <cellStyle name="Normal 2 64" xfId="2285" xr:uid="{00000000-0005-0000-0000-0000AD090000}"/>
    <cellStyle name="Normal 2 64 10" xfId="2286" xr:uid="{00000000-0005-0000-0000-0000AE090000}"/>
    <cellStyle name="Normal 2 64 2" xfId="2287" xr:uid="{00000000-0005-0000-0000-0000AF090000}"/>
    <cellStyle name="Normal 2 64 3" xfId="2288" xr:uid="{00000000-0005-0000-0000-0000B0090000}"/>
    <cellStyle name="Normal 2 64 4" xfId="2289" xr:uid="{00000000-0005-0000-0000-0000B1090000}"/>
    <cellStyle name="Normal 2 64 5" xfId="2290" xr:uid="{00000000-0005-0000-0000-0000B2090000}"/>
    <cellStyle name="Normal 2 64 6" xfId="2291" xr:uid="{00000000-0005-0000-0000-0000B3090000}"/>
    <cellStyle name="Normal 2 64 7" xfId="2292" xr:uid="{00000000-0005-0000-0000-0000B4090000}"/>
    <cellStyle name="Normal 2 64 8" xfId="2293" xr:uid="{00000000-0005-0000-0000-0000B5090000}"/>
    <cellStyle name="Normal 2 64 9" xfId="2294" xr:uid="{00000000-0005-0000-0000-0000B6090000}"/>
    <cellStyle name="Normal 2 65" xfId="2295" xr:uid="{00000000-0005-0000-0000-0000B7090000}"/>
    <cellStyle name="Normal 2 66" xfId="2296" xr:uid="{00000000-0005-0000-0000-0000B8090000}"/>
    <cellStyle name="Normal 2 66 7" xfId="2297" xr:uid="{00000000-0005-0000-0000-0000B9090000}"/>
    <cellStyle name="Normal 2 67" xfId="2298" xr:uid="{00000000-0005-0000-0000-0000BA090000}"/>
    <cellStyle name="Normal 2 68" xfId="2299" xr:uid="{00000000-0005-0000-0000-0000BB090000}"/>
    <cellStyle name="Normal 2 68 10" xfId="2300" xr:uid="{00000000-0005-0000-0000-0000BC090000}"/>
    <cellStyle name="Normal 2 68 2" xfId="2301" xr:uid="{00000000-0005-0000-0000-0000BD090000}"/>
    <cellStyle name="Normal 2 68 3" xfId="2302" xr:uid="{00000000-0005-0000-0000-0000BE090000}"/>
    <cellStyle name="Normal 2 68 4" xfId="2303" xr:uid="{00000000-0005-0000-0000-0000BF090000}"/>
    <cellStyle name="Normal 2 68 5" xfId="2304" xr:uid="{00000000-0005-0000-0000-0000C0090000}"/>
    <cellStyle name="Normal 2 68 6" xfId="2305" xr:uid="{00000000-0005-0000-0000-0000C1090000}"/>
    <cellStyle name="Normal 2 68 7" xfId="2306" xr:uid="{00000000-0005-0000-0000-0000C2090000}"/>
    <cellStyle name="Normal 2 68 8" xfId="2307" xr:uid="{00000000-0005-0000-0000-0000C3090000}"/>
    <cellStyle name="Normal 2 68 9" xfId="2308" xr:uid="{00000000-0005-0000-0000-0000C4090000}"/>
    <cellStyle name="Normal 2 69" xfId="2309" xr:uid="{00000000-0005-0000-0000-0000C5090000}"/>
    <cellStyle name="Normal 2 69 10" xfId="2310" xr:uid="{00000000-0005-0000-0000-0000C6090000}"/>
    <cellStyle name="Normal 2 69 2" xfId="2311" xr:uid="{00000000-0005-0000-0000-0000C7090000}"/>
    <cellStyle name="Normal 2 69 3" xfId="2312" xr:uid="{00000000-0005-0000-0000-0000C8090000}"/>
    <cellStyle name="Normal 2 69 4" xfId="2313" xr:uid="{00000000-0005-0000-0000-0000C9090000}"/>
    <cellStyle name="Normal 2 69 5" xfId="2314" xr:uid="{00000000-0005-0000-0000-0000CA090000}"/>
    <cellStyle name="Normal 2 69 6" xfId="2315" xr:uid="{00000000-0005-0000-0000-0000CB090000}"/>
    <cellStyle name="Normal 2 69 7" xfId="2316" xr:uid="{00000000-0005-0000-0000-0000CC090000}"/>
    <cellStyle name="Normal 2 69 8" xfId="2317" xr:uid="{00000000-0005-0000-0000-0000CD090000}"/>
    <cellStyle name="Normal 2 69 9" xfId="2318" xr:uid="{00000000-0005-0000-0000-0000CE090000}"/>
    <cellStyle name="Normal 2 7" xfId="2319" xr:uid="{00000000-0005-0000-0000-0000CF090000}"/>
    <cellStyle name="Normal 2 70" xfId="2320" xr:uid="{00000000-0005-0000-0000-0000D0090000}"/>
    <cellStyle name="Normal 2 71" xfId="2321" xr:uid="{00000000-0005-0000-0000-0000D1090000}"/>
    <cellStyle name="Normal 2 72" xfId="2322" xr:uid="{00000000-0005-0000-0000-0000D2090000}"/>
    <cellStyle name="Normal 2 73" xfId="2323" xr:uid="{00000000-0005-0000-0000-0000D3090000}"/>
    <cellStyle name="Normal 2 74" xfId="2324" xr:uid="{00000000-0005-0000-0000-0000D4090000}"/>
    <cellStyle name="Normal 2 75" xfId="2325" xr:uid="{00000000-0005-0000-0000-0000D5090000}"/>
    <cellStyle name="Normal 2 76" xfId="2326" xr:uid="{00000000-0005-0000-0000-0000D6090000}"/>
    <cellStyle name="Normal 2 76 10" xfId="2327" xr:uid="{00000000-0005-0000-0000-0000D7090000}"/>
    <cellStyle name="Normal 2 76 2" xfId="2328" xr:uid="{00000000-0005-0000-0000-0000D8090000}"/>
    <cellStyle name="Normal 2 76 3" xfId="2329" xr:uid="{00000000-0005-0000-0000-0000D9090000}"/>
    <cellStyle name="Normal 2 76 4" xfId="2330" xr:uid="{00000000-0005-0000-0000-0000DA090000}"/>
    <cellStyle name="Normal 2 76 5" xfId="2331" xr:uid="{00000000-0005-0000-0000-0000DB090000}"/>
    <cellStyle name="Normal 2 76 6" xfId="2332" xr:uid="{00000000-0005-0000-0000-0000DC090000}"/>
    <cellStyle name="Normal 2 76 7" xfId="2333" xr:uid="{00000000-0005-0000-0000-0000DD090000}"/>
    <cellStyle name="Normal 2 76 8" xfId="2334" xr:uid="{00000000-0005-0000-0000-0000DE090000}"/>
    <cellStyle name="Normal 2 76 9" xfId="2335" xr:uid="{00000000-0005-0000-0000-0000DF090000}"/>
    <cellStyle name="Normal 2 77" xfId="2336" xr:uid="{00000000-0005-0000-0000-0000E0090000}"/>
    <cellStyle name="Normal 2 77 10" xfId="2337" xr:uid="{00000000-0005-0000-0000-0000E1090000}"/>
    <cellStyle name="Normal 2 77 2" xfId="2338" xr:uid="{00000000-0005-0000-0000-0000E2090000}"/>
    <cellStyle name="Normal 2 77 3" xfId="2339" xr:uid="{00000000-0005-0000-0000-0000E3090000}"/>
    <cellStyle name="Normal 2 77 4" xfId="2340" xr:uid="{00000000-0005-0000-0000-0000E4090000}"/>
    <cellStyle name="Normal 2 77 5" xfId="2341" xr:uid="{00000000-0005-0000-0000-0000E5090000}"/>
    <cellStyle name="Normal 2 77 6" xfId="2342" xr:uid="{00000000-0005-0000-0000-0000E6090000}"/>
    <cellStyle name="Normal 2 77 7" xfId="2343" xr:uid="{00000000-0005-0000-0000-0000E7090000}"/>
    <cellStyle name="Normal 2 77 8" xfId="2344" xr:uid="{00000000-0005-0000-0000-0000E8090000}"/>
    <cellStyle name="Normal 2 77 9" xfId="2345" xr:uid="{00000000-0005-0000-0000-0000E9090000}"/>
    <cellStyle name="Normal 2 78" xfId="2346" xr:uid="{00000000-0005-0000-0000-0000EA090000}"/>
    <cellStyle name="Normal 2 78 10" xfId="2347" xr:uid="{00000000-0005-0000-0000-0000EB090000}"/>
    <cellStyle name="Normal 2 78 2" xfId="2348" xr:uid="{00000000-0005-0000-0000-0000EC090000}"/>
    <cellStyle name="Normal 2 78 3" xfId="2349" xr:uid="{00000000-0005-0000-0000-0000ED090000}"/>
    <cellStyle name="Normal 2 78 4" xfId="2350" xr:uid="{00000000-0005-0000-0000-0000EE090000}"/>
    <cellStyle name="Normal 2 78 5" xfId="2351" xr:uid="{00000000-0005-0000-0000-0000EF090000}"/>
    <cellStyle name="Normal 2 78 6" xfId="2352" xr:uid="{00000000-0005-0000-0000-0000F0090000}"/>
    <cellStyle name="Normal 2 78 7" xfId="2353" xr:uid="{00000000-0005-0000-0000-0000F1090000}"/>
    <cellStyle name="Normal 2 78 8" xfId="2354" xr:uid="{00000000-0005-0000-0000-0000F2090000}"/>
    <cellStyle name="Normal 2 78 9" xfId="2355" xr:uid="{00000000-0005-0000-0000-0000F3090000}"/>
    <cellStyle name="Normal 2 79" xfId="2356" xr:uid="{00000000-0005-0000-0000-0000F4090000}"/>
    <cellStyle name="Normal 2 8" xfId="2357" xr:uid="{00000000-0005-0000-0000-0000F5090000}"/>
    <cellStyle name="Normal 2 80" xfId="2358" xr:uid="{00000000-0005-0000-0000-0000F6090000}"/>
    <cellStyle name="Normal 2 80 10" xfId="2359" xr:uid="{00000000-0005-0000-0000-0000F7090000}"/>
    <cellStyle name="Normal 2 80 2" xfId="2360" xr:uid="{00000000-0005-0000-0000-0000F8090000}"/>
    <cellStyle name="Normal 2 80 2 2" xfId="2361" xr:uid="{00000000-0005-0000-0000-0000F9090000}"/>
    <cellStyle name="Normal 2 80 3" xfId="2362" xr:uid="{00000000-0005-0000-0000-0000FA090000}"/>
    <cellStyle name="Normal 2 80 4" xfId="2363" xr:uid="{00000000-0005-0000-0000-0000FB090000}"/>
    <cellStyle name="Normal 2 80 5" xfId="2364" xr:uid="{00000000-0005-0000-0000-0000FC090000}"/>
    <cellStyle name="Normal 2 80 6" xfId="2365" xr:uid="{00000000-0005-0000-0000-0000FD090000}"/>
    <cellStyle name="Normal 2 80 7" xfId="2366" xr:uid="{00000000-0005-0000-0000-0000FE090000}"/>
    <cellStyle name="Normal 2 80 8" xfId="2367" xr:uid="{00000000-0005-0000-0000-0000FF090000}"/>
    <cellStyle name="Normal 2 80 9" xfId="2368" xr:uid="{00000000-0005-0000-0000-0000000A0000}"/>
    <cellStyle name="Normal 2 81" xfId="2369" xr:uid="{00000000-0005-0000-0000-0000010A0000}"/>
    <cellStyle name="Normal 2 82" xfId="2370" xr:uid="{00000000-0005-0000-0000-0000020A0000}"/>
    <cellStyle name="Normal 2 83" xfId="2371" xr:uid="{00000000-0005-0000-0000-0000030A0000}"/>
    <cellStyle name="Normal 2 84" xfId="2372" xr:uid="{00000000-0005-0000-0000-0000040A0000}"/>
    <cellStyle name="Normal 2 85" xfId="2373" xr:uid="{00000000-0005-0000-0000-0000050A0000}"/>
    <cellStyle name="Normal 2 86" xfId="2374" xr:uid="{00000000-0005-0000-0000-0000060A0000}"/>
    <cellStyle name="Normal 2 87" xfId="2375" xr:uid="{00000000-0005-0000-0000-0000070A0000}"/>
    <cellStyle name="Normal 2 88" xfId="2376" xr:uid="{00000000-0005-0000-0000-0000080A0000}"/>
    <cellStyle name="Normal 2 89" xfId="2377" xr:uid="{00000000-0005-0000-0000-0000090A0000}"/>
    <cellStyle name="Normal 2 9" xfId="2378" xr:uid="{00000000-0005-0000-0000-00000A0A0000}"/>
    <cellStyle name="Normal 2 90" xfId="2379" xr:uid="{00000000-0005-0000-0000-00000B0A0000}"/>
    <cellStyle name="Normal 2 91" xfId="2380" xr:uid="{00000000-0005-0000-0000-00000C0A0000}"/>
    <cellStyle name="Normal 2 92" xfId="2381" xr:uid="{00000000-0005-0000-0000-00000D0A0000}"/>
    <cellStyle name="Normal 2 93" xfId="2382" xr:uid="{00000000-0005-0000-0000-00000E0A0000}"/>
    <cellStyle name="Normal 2 94" xfId="2383" xr:uid="{00000000-0005-0000-0000-00000F0A0000}"/>
    <cellStyle name="Normal 2 95" xfId="2384" xr:uid="{00000000-0005-0000-0000-0000100A0000}"/>
    <cellStyle name="Normal 2 96" xfId="2385" xr:uid="{00000000-0005-0000-0000-0000110A0000}"/>
    <cellStyle name="Normal 2 97" xfId="2386" xr:uid="{00000000-0005-0000-0000-0000120A0000}"/>
    <cellStyle name="Normal 2 98" xfId="2387" xr:uid="{00000000-0005-0000-0000-0000130A0000}"/>
    <cellStyle name="Normal 2 99" xfId="2388" xr:uid="{00000000-0005-0000-0000-0000140A0000}"/>
    <cellStyle name="Normal 2_BANYUMAS NAMA DAN NO REKENING PENERIMA DANA BOS" xfId="2389" xr:uid="{00000000-0005-0000-0000-0000150A0000}"/>
    <cellStyle name="Normal 20" xfId="2390" xr:uid="{00000000-0005-0000-0000-0000160A0000}"/>
    <cellStyle name="Normal 20 2" xfId="3373" xr:uid="{00000000-0005-0000-0000-0000170A0000}"/>
    <cellStyle name="Normal 20 2 2" xfId="3374" xr:uid="{00000000-0005-0000-0000-0000180A0000}"/>
    <cellStyle name="Normal 20 2 2 2" xfId="3375" xr:uid="{00000000-0005-0000-0000-0000190A0000}"/>
    <cellStyle name="Normal 20 3" xfId="3376" xr:uid="{00000000-0005-0000-0000-00001A0A0000}"/>
    <cellStyle name="Normal 20 4" xfId="3377" xr:uid="{00000000-0005-0000-0000-00001B0A0000}"/>
    <cellStyle name="Normal 20 4 2" xfId="3378" xr:uid="{00000000-0005-0000-0000-00001C0A0000}"/>
    <cellStyle name="Normal 20 4 3" xfId="3379" xr:uid="{00000000-0005-0000-0000-00001D0A0000}"/>
    <cellStyle name="Normal 20 5" xfId="3380" xr:uid="{00000000-0005-0000-0000-00001E0A0000}"/>
    <cellStyle name="Normal 200" xfId="2391" xr:uid="{00000000-0005-0000-0000-00001F0A0000}"/>
    <cellStyle name="Normal 201" xfId="2392" xr:uid="{00000000-0005-0000-0000-0000200A0000}"/>
    <cellStyle name="Normal 202" xfId="2393" xr:uid="{00000000-0005-0000-0000-0000210A0000}"/>
    <cellStyle name="Normal 203" xfId="2394" xr:uid="{00000000-0005-0000-0000-0000220A0000}"/>
    <cellStyle name="Normal 204" xfId="2395" xr:uid="{00000000-0005-0000-0000-0000230A0000}"/>
    <cellStyle name="Normal 205" xfId="2396" xr:uid="{00000000-0005-0000-0000-0000240A0000}"/>
    <cellStyle name="Normal 206" xfId="2397" xr:uid="{00000000-0005-0000-0000-0000250A0000}"/>
    <cellStyle name="Normal 207" xfId="2398" xr:uid="{00000000-0005-0000-0000-0000260A0000}"/>
    <cellStyle name="Normal 208" xfId="2399" xr:uid="{00000000-0005-0000-0000-0000270A0000}"/>
    <cellStyle name="Normal 209" xfId="2400" xr:uid="{00000000-0005-0000-0000-0000280A0000}"/>
    <cellStyle name="Normal 21" xfId="2401" xr:uid="{00000000-0005-0000-0000-0000290A0000}"/>
    <cellStyle name="Normal 21 2" xfId="2402" xr:uid="{00000000-0005-0000-0000-00002A0A0000}"/>
    <cellStyle name="Normal 21 2 2" xfId="2403" xr:uid="{00000000-0005-0000-0000-00002B0A0000}"/>
    <cellStyle name="Normal 21 2 3" xfId="2404" xr:uid="{00000000-0005-0000-0000-00002C0A0000}"/>
    <cellStyle name="Normal 21 3" xfId="2405" xr:uid="{00000000-0005-0000-0000-00002D0A0000}"/>
    <cellStyle name="Normal 21 4" xfId="2406" xr:uid="{00000000-0005-0000-0000-00002E0A0000}"/>
    <cellStyle name="Normal 21 5" xfId="2407" xr:uid="{00000000-0005-0000-0000-00002F0A0000}"/>
    <cellStyle name="Normal 21 6" xfId="2408" xr:uid="{00000000-0005-0000-0000-0000300A0000}"/>
    <cellStyle name="Normal 21 7" xfId="2409" xr:uid="{00000000-0005-0000-0000-0000310A0000}"/>
    <cellStyle name="Normal 210" xfId="2410" xr:uid="{00000000-0005-0000-0000-0000320A0000}"/>
    <cellStyle name="Normal 211" xfId="2411" xr:uid="{00000000-0005-0000-0000-0000330A0000}"/>
    <cellStyle name="Normal 212" xfId="2412" xr:uid="{00000000-0005-0000-0000-0000340A0000}"/>
    <cellStyle name="Normal 213" xfId="2413" xr:uid="{00000000-0005-0000-0000-0000350A0000}"/>
    <cellStyle name="Normal 214" xfId="2414" xr:uid="{00000000-0005-0000-0000-0000360A0000}"/>
    <cellStyle name="Normal 215" xfId="2415" xr:uid="{00000000-0005-0000-0000-0000370A0000}"/>
    <cellStyle name="Normal 216" xfId="2416" xr:uid="{00000000-0005-0000-0000-0000380A0000}"/>
    <cellStyle name="Normal 217" xfId="2417" xr:uid="{00000000-0005-0000-0000-0000390A0000}"/>
    <cellStyle name="Normal 218" xfId="2418" xr:uid="{00000000-0005-0000-0000-00003A0A0000}"/>
    <cellStyle name="Normal 219" xfId="2419" xr:uid="{00000000-0005-0000-0000-00003B0A0000}"/>
    <cellStyle name="Normal 22" xfId="2420" xr:uid="{00000000-0005-0000-0000-00003C0A0000}"/>
    <cellStyle name="Normal 220" xfId="2421" xr:uid="{00000000-0005-0000-0000-00003D0A0000}"/>
    <cellStyle name="Normal 221" xfId="2422" xr:uid="{00000000-0005-0000-0000-00003E0A0000}"/>
    <cellStyle name="Normal 222" xfId="2423" xr:uid="{00000000-0005-0000-0000-00003F0A0000}"/>
    <cellStyle name="Normal 223" xfId="2424" xr:uid="{00000000-0005-0000-0000-0000400A0000}"/>
    <cellStyle name="Normal 224" xfId="2425" xr:uid="{00000000-0005-0000-0000-0000410A0000}"/>
    <cellStyle name="Normal 225" xfId="2426" xr:uid="{00000000-0005-0000-0000-0000420A0000}"/>
    <cellStyle name="Normal 226" xfId="2427" xr:uid="{00000000-0005-0000-0000-0000430A0000}"/>
    <cellStyle name="Normal 227" xfId="2428" xr:uid="{00000000-0005-0000-0000-0000440A0000}"/>
    <cellStyle name="Normal 228" xfId="2429" xr:uid="{00000000-0005-0000-0000-0000450A0000}"/>
    <cellStyle name="Normal 229" xfId="2430" xr:uid="{00000000-0005-0000-0000-0000460A0000}"/>
    <cellStyle name="Normal 23" xfId="2431" xr:uid="{00000000-0005-0000-0000-0000470A0000}"/>
    <cellStyle name="Normal 230" xfId="2432" xr:uid="{00000000-0005-0000-0000-0000480A0000}"/>
    <cellStyle name="Normal 231" xfId="2433" xr:uid="{00000000-0005-0000-0000-0000490A0000}"/>
    <cellStyle name="Normal 232" xfId="2434" xr:uid="{00000000-0005-0000-0000-00004A0A0000}"/>
    <cellStyle name="Normal 233" xfId="2435" xr:uid="{00000000-0005-0000-0000-00004B0A0000}"/>
    <cellStyle name="Normal 234" xfId="2436" xr:uid="{00000000-0005-0000-0000-00004C0A0000}"/>
    <cellStyle name="Normal 235" xfId="2437" xr:uid="{00000000-0005-0000-0000-00004D0A0000}"/>
    <cellStyle name="Normal 236" xfId="2438" xr:uid="{00000000-0005-0000-0000-00004E0A0000}"/>
    <cellStyle name="Normal 237" xfId="2439" xr:uid="{00000000-0005-0000-0000-00004F0A0000}"/>
    <cellStyle name="Normal 238" xfId="2440" xr:uid="{00000000-0005-0000-0000-0000500A0000}"/>
    <cellStyle name="Normal 239" xfId="2441" xr:uid="{00000000-0005-0000-0000-0000510A0000}"/>
    <cellStyle name="Normal 24" xfId="2442" xr:uid="{00000000-0005-0000-0000-0000520A0000}"/>
    <cellStyle name="Normal 240" xfId="2443" xr:uid="{00000000-0005-0000-0000-0000530A0000}"/>
    <cellStyle name="Normal 241" xfId="2444" xr:uid="{00000000-0005-0000-0000-0000540A0000}"/>
    <cellStyle name="Normal 242" xfId="2445" xr:uid="{00000000-0005-0000-0000-0000550A0000}"/>
    <cellStyle name="Normal 243" xfId="2446" xr:uid="{00000000-0005-0000-0000-0000560A0000}"/>
    <cellStyle name="Normal 244" xfId="3523" xr:uid="{00000000-0005-0000-0000-0000570A0000}"/>
    <cellStyle name="Normal 244 2" xfId="3530" xr:uid="{8FF46431-48E7-4E5A-8397-AA76BDA7398E}"/>
    <cellStyle name="Normal 245" xfId="9" xr:uid="{00000000-0005-0000-0000-0000580A0000}"/>
    <cellStyle name="Normal 246" xfId="3525" xr:uid="{00000000-0005-0000-0000-0000590A0000}"/>
    <cellStyle name="Normal 247" xfId="3526" xr:uid="{00000000-0005-0000-0000-00005A0A0000}"/>
    <cellStyle name="Normal 248" xfId="3528" xr:uid="{1EC18A94-1F45-46EE-83CF-7131A6C6D815}"/>
    <cellStyle name="Normal 25" xfId="2447" xr:uid="{00000000-0005-0000-0000-00005B0A0000}"/>
    <cellStyle name="Normal 26" xfId="2448" xr:uid="{00000000-0005-0000-0000-00005C0A0000}"/>
    <cellStyle name="Normal 27" xfId="2449" xr:uid="{00000000-0005-0000-0000-00005D0A0000}"/>
    <cellStyle name="Normal 27 10" xfId="2450" xr:uid="{00000000-0005-0000-0000-00005E0A0000}"/>
    <cellStyle name="Normal 27 10 2" xfId="2451" xr:uid="{00000000-0005-0000-0000-00005F0A0000}"/>
    <cellStyle name="Normal 27 11" xfId="2452" xr:uid="{00000000-0005-0000-0000-0000600A0000}"/>
    <cellStyle name="Normal 27 11 2" xfId="2453" xr:uid="{00000000-0005-0000-0000-0000610A0000}"/>
    <cellStyle name="Normal 27 12" xfId="2454" xr:uid="{00000000-0005-0000-0000-0000620A0000}"/>
    <cellStyle name="Normal 27 12 2" xfId="2455" xr:uid="{00000000-0005-0000-0000-0000630A0000}"/>
    <cellStyle name="Normal 27 13" xfId="2456" xr:uid="{00000000-0005-0000-0000-0000640A0000}"/>
    <cellStyle name="Normal 27 13 2" xfId="2457" xr:uid="{00000000-0005-0000-0000-0000650A0000}"/>
    <cellStyle name="Normal 27 14" xfId="2458" xr:uid="{00000000-0005-0000-0000-0000660A0000}"/>
    <cellStyle name="Normal 27 14 2" xfId="2459" xr:uid="{00000000-0005-0000-0000-0000670A0000}"/>
    <cellStyle name="Normal 27 15" xfId="2460" xr:uid="{00000000-0005-0000-0000-0000680A0000}"/>
    <cellStyle name="Normal 27 16" xfId="2461" xr:uid="{00000000-0005-0000-0000-0000690A0000}"/>
    <cellStyle name="Normal 27 17" xfId="2462" xr:uid="{00000000-0005-0000-0000-00006A0A0000}"/>
    <cellStyle name="Normal 27 18" xfId="2463" xr:uid="{00000000-0005-0000-0000-00006B0A0000}"/>
    <cellStyle name="Normal 27 19" xfId="2464" xr:uid="{00000000-0005-0000-0000-00006C0A0000}"/>
    <cellStyle name="Normal 27 2" xfId="2465" xr:uid="{00000000-0005-0000-0000-00006D0A0000}"/>
    <cellStyle name="Normal 27 2 2" xfId="2466" xr:uid="{00000000-0005-0000-0000-00006E0A0000}"/>
    <cellStyle name="Normal 27 20" xfId="2467" xr:uid="{00000000-0005-0000-0000-00006F0A0000}"/>
    <cellStyle name="Normal 27 21" xfId="2468" xr:uid="{00000000-0005-0000-0000-0000700A0000}"/>
    <cellStyle name="Normal 27 22" xfId="2469" xr:uid="{00000000-0005-0000-0000-0000710A0000}"/>
    <cellStyle name="Normal 27 23" xfId="2470" xr:uid="{00000000-0005-0000-0000-0000720A0000}"/>
    <cellStyle name="Normal 27 24" xfId="2471" xr:uid="{00000000-0005-0000-0000-0000730A0000}"/>
    <cellStyle name="Normal 27 25" xfId="2472" xr:uid="{00000000-0005-0000-0000-0000740A0000}"/>
    <cellStyle name="Normal 27 26" xfId="2473" xr:uid="{00000000-0005-0000-0000-0000750A0000}"/>
    <cellStyle name="Normal 27 27" xfId="2474" xr:uid="{00000000-0005-0000-0000-0000760A0000}"/>
    <cellStyle name="Normal 27 28" xfId="2475" xr:uid="{00000000-0005-0000-0000-0000770A0000}"/>
    <cellStyle name="Normal 27 29" xfId="2476" xr:uid="{00000000-0005-0000-0000-0000780A0000}"/>
    <cellStyle name="Normal 27 3" xfId="2477" xr:uid="{00000000-0005-0000-0000-0000790A0000}"/>
    <cellStyle name="Normal 27 3 2" xfId="2478" xr:uid="{00000000-0005-0000-0000-00007A0A0000}"/>
    <cellStyle name="Normal 27 30" xfId="2479" xr:uid="{00000000-0005-0000-0000-00007B0A0000}"/>
    <cellStyle name="Normal 27 31" xfId="2480" xr:uid="{00000000-0005-0000-0000-00007C0A0000}"/>
    <cellStyle name="Normal 27 32" xfId="2481" xr:uid="{00000000-0005-0000-0000-00007D0A0000}"/>
    <cellStyle name="Normal 27 33" xfId="2482" xr:uid="{00000000-0005-0000-0000-00007E0A0000}"/>
    <cellStyle name="Normal 27 34" xfId="2483" xr:uid="{00000000-0005-0000-0000-00007F0A0000}"/>
    <cellStyle name="Normal 27 35" xfId="2484" xr:uid="{00000000-0005-0000-0000-0000800A0000}"/>
    <cellStyle name="Normal 27 36" xfId="2485" xr:uid="{00000000-0005-0000-0000-0000810A0000}"/>
    <cellStyle name="Normal 27 37" xfId="2486" xr:uid="{00000000-0005-0000-0000-0000820A0000}"/>
    <cellStyle name="Normal 27 38" xfId="2487" xr:uid="{00000000-0005-0000-0000-0000830A0000}"/>
    <cellStyle name="Normal 27 39" xfId="2488" xr:uid="{00000000-0005-0000-0000-0000840A0000}"/>
    <cellStyle name="Normal 27 4" xfId="2489" xr:uid="{00000000-0005-0000-0000-0000850A0000}"/>
    <cellStyle name="Normal 27 4 2" xfId="2490" xr:uid="{00000000-0005-0000-0000-0000860A0000}"/>
    <cellStyle name="Normal 27 40" xfId="2491" xr:uid="{00000000-0005-0000-0000-0000870A0000}"/>
    <cellStyle name="Normal 27 41" xfId="2492" xr:uid="{00000000-0005-0000-0000-0000880A0000}"/>
    <cellStyle name="Normal 27 42" xfId="2493" xr:uid="{00000000-0005-0000-0000-0000890A0000}"/>
    <cellStyle name="Normal 27 43" xfId="2494" xr:uid="{00000000-0005-0000-0000-00008A0A0000}"/>
    <cellStyle name="Normal 27 44" xfId="2495" xr:uid="{00000000-0005-0000-0000-00008B0A0000}"/>
    <cellStyle name="Normal 27 45" xfId="2496" xr:uid="{00000000-0005-0000-0000-00008C0A0000}"/>
    <cellStyle name="Normal 27 46" xfId="2497" xr:uid="{00000000-0005-0000-0000-00008D0A0000}"/>
    <cellStyle name="Normal 27 47" xfId="2498" xr:uid="{00000000-0005-0000-0000-00008E0A0000}"/>
    <cellStyle name="Normal 27 48" xfId="2499" xr:uid="{00000000-0005-0000-0000-00008F0A0000}"/>
    <cellStyle name="Normal 27 49" xfId="2500" xr:uid="{00000000-0005-0000-0000-0000900A0000}"/>
    <cellStyle name="Normal 27 5" xfId="2501" xr:uid="{00000000-0005-0000-0000-0000910A0000}"/>
    <cellStyle name="Normal 27 5 2" xfId="2502" xr:uid="{00000000-0005-0000-0000-0000920A0000}"/>
    <cellStyle name="Normal 27 50" xfId="2503" xr:uid="{00000000-0005-0000-0000-0000930A0000}"/>
    <cellStyle name="Normal 27 51" xfId="2504" xr:uid="{00000000-0005-0000-0000-0000940A0000}"/>
    <cellStyle name="Normal 27 52" xfId="2505" xr:uid="{00000000-0005-0000-0000-0000950A0000}"/>
    <cellStyle name="Normal 27 53" xfId="2506" xr:uid="{00000000-0005-0000-0000-0000960A0000}"/>
    <cellStyle name="Normal 27 54" xfId="2507" xr:uid="{00000000-0005-0000-0000-0000970A0000}"/>
    <cellStyle name="Normal 27 55" xfId="2508" xr:uid="{00000000-0005-0000-0000-0000980A0000}"/>
    <cellStyle name="Normal 27 56" xfId="2509" xr:uid="{00000000-0005-0000-0000-0000990A0000}"/>
    <cellStyle name="Normal 27 57" xfId="2510" xr:uid="{00000000-0005-0000-0000-00009A0A0000}"/>
    <cellStyle name="Normal 27 58" xfId="2511" xr:uid="{00000000-0005-0000-0000-00009B0A0000}"/>
    <cellStyle name="Normal 27 59" xfId="2512" xr:uid="{00000000-0005-0000-0000-00009C0A0000}"/>
    <cellStyle name="Normal 27 6" xfId="2513" xr:uid="{00000000-0005-0000-0000-00009D0A0000}"/>
    <cellStyle name="Normal 27 6 2" xfId="2514" xr:uid="{00000000-0005-0000-0000-00009E0A0000}"/>
    <cellStyle name="Normal 27 60" xfId="2515" xr:uid="{00000000-0005-0000-0000-00009F0A0000}"/>
    <cellStyle name="Normal 27 61" xfId="2516" xr:uid="{00000000-0005-0000-0000-0000A00A0000}"/>
    <cellStyle name="Normal 27 62" xfId="2517" xr:uid="{00000000-0005-0000-0000-0000A10A0000}"/>
    <cellStyle name="Normal 27 63" xfId="2518" xr:uid="{00000000-0005-0000-0000-0000A20A0000}"/>
    <cellStyle name="Normal 27 64" xfId="2519" xr:uid="{00000000-0005-0000-0000-0000A30A0000}"/>
    <cellStyle name="Normal 27 65" xfId="2520" xr:uid="{00000000-0005-0000-0000-0000A40A0000}"/>
    <cellStyle name="Normal 27 66" xfId="2521" xr:uid="{00000000-0005-0000-0000-0000A50A0000}"/>
    <cellStyle name="Normal 27 67" xfId="2522" xr:uid="{00000000-0005-0000-0000-0000A60A0000}"/>
    <cellStyle name="Normal 27 68" xfId="2523" xr:uid="{00000000-0005-0000-0000-0000A70A0000}"/>
    <cellStyle name="Normal 27 69" xfId="2524" xr:uid="{00000000-0005-0000-0000-0000A80A0000}"/>
    <cellStyle name="Normal 27 7" xfId="2525" xr:uid="{00000000-0005-0000-0000-0000A90A0000}"/>
    <cellStyle name="Normal 27 7 2" xfId="2526" xr:uid="{00000000-0005-0000-0000-0000AA0A0000}"/>
    <cellStyle name="Normal 27 70" xfId="2527" xr:uid="{00000000-0005-0000-0000-0000AB0A0000}"/>
    <cellStyle name="Normal 27 71" xfId="2528" xr:uid="{00000000-0005-0000-0000-0000AC0A0000}"/>
    <cellStyle name="Normal 27 72" xfId="2529" xr:uid="{00000000-0005-0000-0000-0000AD0A0000}"/>
    <cellStyle name="Normal 27 73" xfId="2530" xr:uid="{00000000-0005-0000-0000-0000AE0A0000}"/>
    <cellStyle name="Normal 27 74" xfId="2531" xr:uid="{00000000-0005-0000-0000-0000AF0A0000}"/>
    <cellStyle name="Normal 27 75" xfId="2532" xr:uid="{00000000-0005-0000-0000-0000B00A0000}"/>
    <cellStyle name="Normal 27 76" xfId="2533" xr:uid="{00000000-0005-0000-0000-0000B10A0000}"/>
    <cellStyle name="Normal 27 77" xfId="2534" xr:uid="{00000000-0005-0000-0000-0000B20A0000}"/>
    <cellStyle name="Normal 27 78" xfId="2535" xr:uid="{00000000-0005-0000-0000-0000B30A0000}"/>
    <cellStyle name="Normal 27 79" xfId="2536" xr:uid="{00000000-0005-0000-0000-0000B40A0000}"/>
    <cellStyle name="Normal 27 8" xfId="2537" xr:uid="{00000000-0005-0000-0000-0000B50A0000}"/>
    <cellStyle name="Normal 27 8 2" xfId="2538" xr:uid="{00000000-0005-0000-0000-0000B60A0000}"/>
    <cellStyle name="Normal 27 80" xfId="2539" xr:uid="{00000000-0005-0000-0000-0000B70A0000}"/>
    <cellStyle name="Normal 27 81" xfId="2540" xr:uid="{00000000-0005-0000-0000-0000B80A0000}"/>
    <cellStyle name="Normal 27 82" xfId="2541" xr:uid="{00000000-0005-0000-0000-0000B90A0000}"/>
    <cellStyle name="Normal 27 89" xfId="2542" xr:uid="{00000000-0005-0000-0000-0000BA0A0000}"/>
    <cellStyle name="Normal 27 9" xfId="2543" xr:uid="{00000000-0005-0000-0000-0000BB0A0000}"/>
    <cellStyle name="Normal 27 9 2" xfId="2544" xr:uid="{00000000-0005-0000-0000-0000BC0A0000}"/>
    <cellStyle name="Normal 28" xfId="2545" xr:uid="{00000000-0005-0000-0000-0000BD0A0000}"/>
    <cellStyle name="Normal 28 2" xfId="2546" xr:uid="{00000000-0005-0000-0000-0000BE0A0000}"/>
    <cellStyle name="Normal 28 3" xfId="2547" xr:uid="{00000000-0005-0000-0000-0000BF0A0000}"/>
    <cellStyle name="Normal 28 4" xfId="2548" xr:uid="{00000000-0005-0000-0000-0000C00A0000}"/>
    <cellStyle name="Normal 29" xfId="2549" xr:uid="{00000000-0005-0000-0000-0000C10A0000}"/>
    <cellStyle name="Normal 29 3" xfId="2550" xr:uid="{00000000-0005-0000-0000-0000C20A0000}"/>
    <cellStyle name="Normal 29 4" xfId="2551" xr:uid="{00000000-0005-0000-0000-0000C30A0000}"/>
    <cellStyle name="Normal 3" xfId="5" xr:uid="{00000000-0005-0000-0000-0000C40A0000}"/>
    <cellStyle name="Normal 3 10" xfId="2553" xr:uid="{00000000-0005-0000-0000-0000C50A0000}"/>
    <cellStyle name="Normal 3 10 2" xfId="2554" xr:uid="{00000000-0005-0000-0000-0000C60A0000}"/>
    <cellStyle name="Normal 3 10 2 2" xfId="2555" xr:uid="{00000000-0005-0000-0000-0000C70A0000}"/>
    <cellStyle name="Normal 3 10 3" xfId="2556" xr:uid="{00000000-0005-0000-0000-0000C80A0000}"/>
    <cellStyle name="Normal 3 11" xfId="2557" xr:uid="{00000000-0005-0000-0000-0000C90A0000}"/>
    <cellStyle name="Normal 3 11 2" xfId="2558" xr:uid="{00000000-0005-0000-0000-0000CA0A0000}"/>
    <cellStyle name="Normal 3 11 2 2" xfId="2559" xr:uid="{00000000-0005-0000-0000-0000CB0A0000}"/>
    <cellStyle name="Normal 3 11 3" xfId="2560" xr:uid="{00000000-0005-0000-0000-0000CC0A0000}"/>
    <cellStyle name="Normal 3 12" xfId="2561" xr:uid="{00000000-0005-0000-0000-0000CD0A0000}"/>
    <cellStyle name="Normal 3 12 2" xfId="2562" xr:uid="{00000000-0005-0000-0000-0000CE0A0000}"/>
    <cellStyle name="Normal 3 12 2 2" xfId="2563" xr:uid="{00000000-0005-0000-0000-0000CF0A0000}"/>
    <cellStyle name="Normal 3 12 2 2 2" xfId="2564" xr:uid="{00000000-0005-0000-0000-0000D00A0000}"/>
    <cellStyle name="Normal 3 12 2 2 2 2" xfId="2565" xr:uid="{00000000-0005-0000-0000-0000D10A0000}"/>
    <cellStyle name="Normal 3 12 3" xfId="2566" xr:uid="{00000000-0005-0000-0000-0000D20A0000}"/>
    <cellStyle name="Normal 3 12 4" xfId="2567" xr:uid="{00000000-0005-0000-0000-0000D30A0000}"/>
    <cellStyle name="Normal 3 13" xfId="2568" xr:uid="{00000000-0005-0000-0000-0000D40A0000}"/>
    <cellStyle name="Normal 3 13 2" xfId="2569" xr:uid="{00000000-0005-0000-0000-0000D50A0000}"/>
    <cellStyle name="Normal 3 14" xfId="2570" xr:uid="{00000000-0005-0000-0000-0000D60A0000}"/>
    <cellStyle name="Normal 3 14 2" xfId="2571" xr:uid="{00000000-0005-0000-0000-0000D70A0000}"/>
    <cellStyle name="Normal 3 15" xfId="2572" xr:uid="{00000000-0005-0000-0000-0000D80A0000}"/>
    <cellStyle name="Normal 3 15 2" xfId="2573" xr:uid="{00000000-0005-0000-0000-0000D90A0000}"/>
    <cellStyle name="Normal 3 16" xfId="2574" xr:uid="{00000000-0005-0000-0000-0000DA0A0000}"/>
    <cellStyle name="Normal 3 16 2" xfId="2575" xr:uid="{00000000-0005-0000-0000-0000DB0A0000}"/>
    <cellStyle name="Normal 3 17" xfId="2576" xr:uid="{00000000-0005-0000-0000-0000DC0A0000}"/>
    <cellStyle name="Normal 3 17 2" xfId="2577" xr:uid="{00000000-0005-0000-0000-0000DD0A0000}"/>
    <cellStyle name="Normal 3 18" xfId="2578" xr:uid="{00000000-0005-0000-0000-0000DE0A0000}"/>
    <cellStyle name="Normal 3 18 2" xfId="2579" xr:uid="{00000000-0005-0000-0000-0000DF0A0000}"/>
    <cellStyle name="Normal 3 19" xfId="2580" xr:uid="{00000000-0005-0000-0000-0000E00A0000}"/>
    <cellStyle name="Normal 3 19 2" xfId="2581" xr:uid="{00000000-0005-0000-0000-0000E10A0000}"/>
    <cellStyle name="Normal 3 2" xfId="2582" xr:uid="{00000000-0005-0000-0000-0000E20A0000}"/>
    <cellStyle name="Normal 3 2 10" xfId="2583" xr:uid="{00000000-0005-0000-0000-0000E30A0000}"/>
    <cellStyle name="Normal 3 2 11" xfId="2584" xr:uid="{00000000-0005-0000-0000-0000E40A0000}"/>
    <cellStyle name="Normal 3 2 12" xfId="2585" xr:uid="{00000000-0005-0000-0000-0000E50A0000}"/>
    <cellStyle name="Normal 3 2 13" xfId="2586" xr:uid="{00000000-0005-0000-0000-0000E60A0000}"/>
    <cellStyle name="Normal 3 2 14" xfId="2587" xr:uid="{00000000-0005-0000-0000-0000E70A0000}"/>
    <cellStyle name="Normal 3 2 15" xfId="2588" xr:uid="{00000000-0005-0000-0000-0000E80A0000}"/>
    <cellStyle name="Normal 3 2 16" xfId="2589" xr:uid="{00000000-0005-0000-0000-0000E90A0000}"/>
    <cellStyle name="Normal 3 2 17" xfId="2590" xr:uid="{00000000-0005-0000-0000-0000EA0A0000}"/>
    <cellStyle name="Normal 3 2 17 2" xfId="2591" xr:uid="{00000000-0005-0000-0000-0000EB0A0000}"/>
    <cellStyle name="Normal 3 2 18" xfId="2592" xr:uid="{00000000-0005-0000-0000-0000EC0A0000}"/>
    <cellStyle name="Normal 3 2 19" xfId="2593" xr:uid="{00000000-0005-0000-0000-0000ED0A0000}"/>
    <cellStyle name="Normal 3 2 2" xfId="2594" xr:uid="{00000000-0005-0000-0000-0000EE0A0000}"/>
    <cellStyle name="Normal 3 2 2 2" xfId="2595" xr:uid="{00000000-0005-0000-0000-0000EF0A0000}"/>
    <cellStyle name="Normal 3 2 2 2 2" xfId="2596" xr:uid="{00000000-0005-0000-0000-0000F00A0000}"/>
    <cellStyle name="Normal 3 2 2 2 2 2" xfId="2597" xr:uid="{00000000-0005-0000-0000-0000F10A0000}"/>
    <cellStyle name="Normal 3 2 2 2 2 2 2" xfId="2598" xr:uid="{00000000-0005-0000-0000-0000F20A0000}"/>
    <cellStyle name="Normal 3 2 2 2 2 3" xfId="2599" xr:uid="{00000000-0005-0000-0000-0000F30A0000}"/>
    <cellStyle name="Normal 3 2 2 2 2 4" xfId="2600" xr:uid="{00000000-0005-0000-0000-0000F40A0000}"/>
    <cellStyle name="Normal 3 2 2 2 3" xfId="2601" xr:uid="{00000000-0005-0000-0000-0000F50A0000}"/>
    <cellStyle name="Normal 3 2 2 2 3 2" xfId="2602" xr:uid="{00000000-0005-0000-0000-0000F60A0000}"/>
    <cellStyle name="Normal 3 2 2 2 4" xfId="2603" xr:uid="{00000000-0005-0000-0000-0000F70A0000}"/>
    <cellStyle name="Normal 3 2 2 3" xfId="2604" xr:uid="{00000000-0005-0000-0000-0000F80A0000}"/>
    <cellStyle name="Normal 3 2 2 4" xfId="2605" xr:uid="{00000000-0005-0000-0000-0000F90A0000}"/>
    <cellStyle name="Normal 3 2 2 4 2" xfId="2606" xr:uid="{00000000-0005-0000-0000-0000FA0A0000}"/>
    <cellStyle name="Normal 3 2 2 5" xfId="2607" xr:uid="{00000000-0005-0000-0000-0000FB0A0000}"/>
    <cellStyle name="Normal 3 2 20" xfId="2608" xr:uid="{00000000-0005-0000-0000-0000FC0A0000}"/>
    <cellStyle name="Normal 3 2 21" xfId="2609" xr:uid="{00000000-0005-0000-0000-0000FD0A0000}"/>
    <cellStyle name="Normal 3 2 21 2" xfId="2610" xr:uid="{00000000-0005-0000-0000-0000FE0A0000}"/>
    <cellStyle name="Normal 3 2 22" xfId="2611" xr:uid="{00000000-0005-0000-0000-0000FF0A0000}"/>
    <cellStyle name="Normal 3 2 23" xfId="2612" xr:uid="{00000000-0005-0000-0000-0000000B0000}"/>
    <cellStyle name="Normal 3 2 24" xfId="3527" xr:uid="{8864E727-E6BD-42AF-B486-50518FF29700}"/>
    <cellStyle name="Normal 3 2 3" xfId="2613" xr:uid="{00000000-0005-0000-0000-0000010B0000}"/>
    <cellStyle name="Normal 3 2 4" xfId="2614" xr:uid="{00000000-0005-0000-0000-0000020B0000}"/>
    <cellStyle name="Normal 3 2 4 2" xfId="2615" xr:uid="{00000000-0005-0000-0000-0000030B0000}"/>
    <cellStyle name="Normal 3 2 4 2 2" xfId="2616" xr:uid="{00000000-0005-0000-0000-0000040B0000}"/>
    <cellStyle name="Normal 3 2 4 2 2 2" xfId="2617" xr:uid="{00000000-0005-0000-0000-0000050B0000}"/>
    <cellStyle name="Normal 3 2 4 3" xfId="2618" xr:uid="{00000000-0005-0000-0000-0000060B0000}"/>
    <cellStyle name="Normal 3 2 4 4" xfId="2619" xr:uid="{00000000-0005-0000-0000-0000070B0000}"/>
    <cellStyle name="Normal 3 2 5" xfId="2620" xr:uid="{00000000-0005-0000-0000-0000080B0000}"/>
    <cellStyle name="Normal 3 2 6" xfId="2621" xr:uid="{00000000-0005-0000-0000-0000090B0000}"/>
    <cellStyle name="Normal 3 2 7" xfId="2622" xr:uid="{00000000-0005-0000-0000-00000A0B0000}"/>
    <cellStyle name="Normal 3 2 8" xfId="2623" xr:uid="{00000000-0005-0000-0000-00000B0B0000}"/>
    <cellStyle name="Normal 3 2 9" xfId="2624" xr:uid="{00000000-0005-0000-0000-00000C0B0000}"/>
    <cellStyle name="Normal 3 20" xfId="2625" xr:uid="{00000000-0005-0000-0000-00000D0B0000}"/>
    <cellStyle name="Normal 3 20 2" xfId="2626" xr:uid="{00000000-0005-0000-0000-00000E0B0000}"/>
    <cellStyle name="Normal 3 21" xfId="2627" xr:uid="{00000000-0005-0000-0000-00000F0B0000}"/>
    <cellStyle name="Normal 3 21 2" xfId="2628" xr:uid="{00000000-0005-0000-0000-0000100B0000}"/>
    <cellStyle name="Normal 3 22" xfId="2629" xr:uid="{00000000-0005-0000-0000-0000110B0000}"/>
    <cellStyle name="Normal 3 22 2" xfId="2630" xr:uid="{00000000-0005-0000-0000-0000120B0000}"/>
    <cellStyle name="Normal 3 23" xfId="2631" xr:uid="{00000000-0005-0000-0000-0000130B0000}"/>
    <cellStyle name="Normal 3 24" xfId="2632" xr:uid="{00000000-0005-0000-0000-0000140B0000}"/>
    <cellStyle name="Normal 3 24 2" xfId="2633" xr:uid="{00000000-0005-0000-0000-0000150B0000}"/>
    <cellStyle name="Normal 3 24 2 2" xfId="2634" xr:uid="{00000000-0005-0000-0000-0000160B0000}"/>
    <cellStyle name="Normal 3 25" xfId="2635" xr:uid="{00000000-0005-0000-0000-0000170B0000}"/>
    <cellStyle name="Normal 3 26" xfId="2636" xr:uid="{00000000-0005-0000-0000-0000180B0000}"/>
    <cellStyle name="Normal 3 27" xfId="2637" xr:uid="{00000000-0005-0000-0000-0000190B0000}"/>
    <cellStyle name="Normal 3 28" xfId="2638" xr:uid="{00000000-0005-0000-0000-00001A0B0000}"/>
    <cellStyle name="Normal 3 29" xfId="2639" xr:uid="{00000000-0005-0000-0000-00001B0B0000}"/>
    <cellStyle name="Normal 3 3" xfId="2640" xr:uid="{00000000-0005-0000-0000-00001C0B0000}"/>
    <cellStyle name="Normal 3 3 10" xfId="2641" xr:uid="{00000000-0005-0000-0000-00001D0B0000}"/>
    <cellStyle name="Normal 3 3 10 2" xfId="3381" xr:uid="{00000000-0005-0000-0000-00001E0B0000}"/>
    <cellStyle name="Normal 3 3 11" xfId="3382" xr:uid="{00000000-0005-0000-0000-00001F0B0000}"/>
    <cellStyle name="Normal 3 3 12" xfId="3383" xr:uid="{00000000-0005-0000-0000-0000200B0000}"/>
    <cellStyle name="Normal 3 3 13" xfId="3384" xr:uid="{00000000-0005-0000-0000-0000210B0000}"/>
    <cellStyle name="Normal 3 3 14" xfId="3385" xr:uid="{00000000-0005-0000-0000-0000220B0000}"/>
    <cellStyle name="Normal 3 3 2" xfId="2642" xr:uid="{00000000-0005-0000-0000-0000230B0000}"/>
    <cellStyle name="Normal 3 3 2 10" xfId="3386" xr:uid="{00000000-0005-0000-0000-0000240B0000}"/>
    <cellStyle name="Normal 3 3 2 11" xfId="3387" xr:uid="{00000000-0005-0000-0000-0000250B0000}"/>
    <cellStyle name="Normal 3 3 2 12" xfId="3388" xr:uid="{00000000-0005-0000-0000-0000260B0000}"/>
    <cellStyle name="Normal 3 3 2 2" xfId="2643" xr:uid="{00000000-0005-0000-0000-0000270B0000}"/>
    <cellStyle name="Normal 3 3 2 2 2" xfId="2644" xr:uid="{00000000-0005-0000-0000-0000280B0000}"/>
    <cellStyle name="Normal 3 3 2 2 2 2" xfId="2645" xr:uid="{00000000-0005-0000-0000-0000290B0000}"/>
    <cellStyle name="Normal 3 3 2 2 2 2 2" xfId="2646" xr:uid="{00000000-0005-0000-0000-00002A0B0000}"/>
    <cellStyle name="Normal 3 3 2 2 2 3" xfId="2647" xr:uid="{00000000-0005-0000-0000-00002B0B0000}"/>
    <cellStyle name="Normal 3 3 2 2 2 4" xfId="2648" xr:uid="{00000000-0005-0000-0000-00002C0B0000}"/>
    <cellStyle name="Normal 3 3 2 2 3" xfId="2649" xr:uid="{00000000-0005-0000-0000-00002D0B0000}"/>
    <cellStyle name="Normal 3 3 2 2 3 2" xfId="2650" xr:uid="{00000000-0005-0000-0000-00002E0B0000}"/>
    <cellStyle name="Normal 3 3 2 2 4" xfId="2651" xr:uid="{00000000-0005-0000-0000-00002F0B0000}"/>
    <cellStyle name="Normal 3 3 2 2 4 2" xfId="3389" xr:uid="{00000000-0005-0000-0000-0000300B0000}"/>
    <cellStyle name="Normal 3 3 2 2 4 2 2" xfId="3390" xr:uid="{00000000-0005-0000-0000-0000310B0000}"/>
    <cellStyle name="Normal 3 3 2 2 4 2 3" xfId="3391" xr:uid="{00000000-0005-0000-0000-0000320B0000}"/>
    <cellStyle name="Normal 3 3 2 2 4 3" xfId="3392" xr:uid="{00000000-0005-0000-0000-0000330B0000}"/>
    <cellStyle name="Normal 3 3 2 2 4 4" xfId="3393" xr:uid="{00000000-0005-0000-0000-0000340B0000}"/>
    <cellStyle name="Normal 3 3 2 2 5" xfId="3394" xr:uid="{00000000-0005-0000-0000-0000350B0000}"/>
    <cellStyle name="Normal 3 3 2 3" xfId="2652" xr:uid="{00000000-0005-0000-0000-0000360B0000}"/>
    <cellStyle name="Normal 3 3 2 3 2" xfId="2653" xr:uid="{00000000-0005-0000-0000-0000370B0000}"/>
    <cellStyle name="Normal 3 3 2 3 2 2" xfId="3395" xr:uid="{00000000-0005-0000-0000-0000380B0000}"/>
    <cellStyle name="Normal 3 3 2 3 2 3" xfId="3396" xr:uid="{00000000-0005-0000-0000-0000390B0000}"/>
    <cellStyle name="Normal 3 3 2 4" xfId="2654" xr:uid="{00000000-0005-0000-0000-00003A0B0000}"/>
    <cellStyle name="Normal 3 3 2 5" xfId="3397" xr:uid="{00000000-0005-0000-0000-00003B0B0000}"/>
    <cellStyle name="Normal 3 3 2 5 2" xfId="3398" xr:uid="{00000000-0005-0000-0000-00003C0B0000}"/>
    <cellStyle name="Normal 3 3 2 5 3" xfId="3399" xr:uid="{00000000-0005-0000-0000-00003D0B0000}"/>
    <cellStyle name="Normal 3 3 2 5 3 2" xfId="3400" xr:uid="{00000000-0005-0000-0000-00003E0B0000}"/>
    <cellStyle name="Normal 3 3 2 5 3 3" xfId="3401" xr:uid="{00000000-0005-0000-0000-00003F0B0000}"/>
    <cellStyle name="Normal 3 3 2 5 4" xfId="3402" xr:uid="{00000000-0005-0000-0000-0000400B0000}"/>
    <cellStyle name="Normal 3 3 2 5 4 2" xfId="3403" xr:uid="{00000000-0005-0000-0000-0000410B0000}"/>
    <cellStyle name="Normal 3 3 2 5 4 3" xfId="3404" xr:uid="{00000000-0005-0000-0000-0000420B0000}"/>
    <cellStyle name="Normal 3 3 2 6" xfId="3405" xr:uid="{00000000-0005-0000-0000-0000430B0000}"/>
    <cellStyle name="Normal 3 3 2 6 2" xfId="3406" xr:uid="{00000000-0005-0000-0000-0000440B0000}"/>
    <cellStyle name="Normal 3 3 2 6 2 2" xfId="3407" xr:uid="{00000000-0005-0000-0000-0000450B0000}"/>
    <cellStyle name="Normal 3 3 2 6 2 2 2" xfId="3408" xr:uid="{00000000-0005-0000-0000-0000460B0000}"/>
    <cellStyle name="Normal 3 3 2 6 3" xfId="3409" xr:uid="{00000000-0005-0000-0000-0000470B0000}"/>
    <cellStyle name="Normal 3 3 2 6 4" xfId="3410" xr:uid="{00000000-0005-0000-0000-0000480B0000}"/>
    <cellStyle name="Normal 3 3 2 6 4 2" xfId="3411" xr:uid="{00000000-0005-0000-0000-0000490B0000}"/>
    <cellStyle name="Normal 3 3 2 6 4 3" xfId="3412" xr:uid="{00000000-0005-0000-0000-00004A0B0000}"/>
    <cellStyle name="Normal 3 3 2 6 5" xfId="3413" xr:uid="{00000000-0005-0000-0000-00004B0B0000}"/>
    <cellStyle name="Normal 3 3 2 6 6" xfId="3414" xr:uid="{00000000-0005-0000-0000-00004C0B0000}"/>
    <cellStyle name="Normal 3 3 2 6 7" xfId="3415" xr:uid="{00000000-0005-0000-0000-00004D0B0000}"/>
    <cellStyle name="Normal 3 3 2 7" xfId="3416" xr:uid="{00000000-0005-0000-0000-00004E0B0000}"/>
    <cellStyle name="Normal 3 3 2 7 2" xfId="3417" xr:uid="{00000000-0005-0000-0000-00004F0B0000}"/>
    <cellStyle name="Normal 3 3 2 7 2 2" xfId="3418" xr:uid="{00000000-0005-0000-0000-0000500B0000}"/>
    <cellStyle name="Normal 3 3 2 7 2 3" xfId="3419" xr:uid="{00000000-0005-0000-0000-0000510B0000}"/>
    <cellStyle name="Normal 3 3 2 8" xfId="3420" xr:uid="{00000000-0005-0000-0000-0000520B0000}"/>
    <cellStyle name="Normal 3 3 2 9" xfId="3421" xr:uid="{00000000-0005-0000-0000-0000530B0000}"/>
    <cellStyle name="Normal 3 3 2 9 2" xfId="3422" xr:uid="{00000000-0005-0000-0000-0000540B0000}"/>
    <cellStyle name="Normal 3 3 3" xfId="2655" xr:uid="{00000000-0005-0000-0000-0000550B0000}"/>
    <cellStyle name="Normal 3 3 3 2" xfId="3423" xr:uid="{00000000-0005-0000-0000-0000560B0000}"/>
    <cellStyle name="Normal 3 3 3 2 2" xfId="3424" xr:uid="{00000000-0005-0000-0000-0000570B0000}"/>
    <cellStyle name="Normal 3 3 3 2 2 2" xfId="3425" xr:uid="{00000000-0005-0000-0000-0000580B0000}"/>
    <cellStyle name="Normal 3 3 3 3" xfId="3426" xr:uid="{00000000-0005-0000-0000-0000590B0000}"/>
    <cellStyle name="Normal 3 3 3 3 2" xfId="3427" xr:uid="{00000000-0005-0000-0000-00005A0B0000}"/>
    <cellStyle name="Normal 3 3 3 4" xfId="3428" xr:uid="{00000000-0005-0000-0000-00005B0B0000}"/>
    <cellStyle name="Normal 3 3 3 4 2" xfId="3429" xr:uid="{00000000-0005-0000-0000-00005C0B0000}"/>
    <cellStyle name="Normal 3 3 3 4 3" xfId="3430" xr:uid="{00000000-0005-0000-0000-00005D0B0000}"/>
    <cellStyle name="Normal 3 3 3 4 4" xfId="3431" xr:uid="{00000000-0005-0000-0000-00005E0B0000}"/>
    <cellStyle name="Normal 3 3 3 5" xfId="3432" xr:uid="{00000000-0005-0000-0000-00005F0B0000}"/>
    <cellStyle name="Normal 3 3 3 5 2" xfId="3433" xr:uid="{00000000-0005-0000-0000-0000600B0000}"/>
    <cellStyle name="Normal 3 3 3 5 2 2" xfId="3434" xr:uid="{00000000-0005-0000-0000-0000610B0000}"/>
    <cellStyle name="Normal 3 3 3 5 3" xfId="3435" xr:uid="{00000000-0005-0000-0000-0000620B0000}"/>
    <cellStyle name="Normal 3 3 3 5 4" xfId="3436" xr:uid="{00000000-0005-0000-0000-0000630B0000}"/>
    <cellStyle name="Normal 3 3 3 5 5" xfId="3437" xr:uid="{00000000-0005-0000-0000-0000640B0000}"/>
    <cellStyle name="Normal 3 3 3 5 6" xfId="3438" xr:uid="{00000000-0005-0000-0000-0000650B0000}"/>
    <cellStyle name="Normal 3 3 3 6" xfId="3439" xr:uid="{00000000-0005-0000-0000-0000660B0000}"/>
    <cellStyle name="Normal 3 3 3 6 2" xfId="3440" xr:uid="{00000000-0005-0000-0000-0000670B0000}"/>
    <cellStyle name="Normal 3 3 3 6 2 2" xfId="3441" xr:uid="{00000000-0005-0000-0000-0000680B0000}"/>
    <cellStyle name="Normal 3 3 3 7" xfId="3442" xr:uid="{00000000-0005-0000-0000-0000690B0000}"/>
    <cellStyle name="Normal 3 3 3 7 2" xfId="3443" xr:uid="{00000000-0005-0000-0000-00006A0B0000}"/>
    <cellStyle name="Normal 3 3 4" xfId="2656" xr:uid="{00000000-0005-0000-0000-00006B0B0000}"/>
    <cellStyle name="Normal 3 3 4 2" xfId="3444" xr:uid="{00000000-0005-0000-0000-00006C0B0000}"/>
    <cellStyle name="Normal 3 3 4 2 2" xfId="3445" xr:uid="{00000000-0005-0000-0000-00006D0B0000}"/>
    <cellStyle name="Normal 3 3 4 3" xfId="3446" xr:uid="{00000000-0005-0000-0000-00006E0B0000}"/>
    <cellStyle name="Normal 3 3 4 4" xfId="3447" xr:uid="{00000000-0005-0000-0000-00006F0B0000}"/>
    <cellStyle name="Normal 3 3 4 4 2" xfId="3448" xr:uid="{00000000-0005-0000-0000-0000700B0000}"/>
    <cellStyle name="Normal 3 3 4 5" xfId="3449" xr:uid="{00000000-0005-0000-0000-0000710B0000}"/>
    <cellStyle name="Normal 3 3 5" xfId="2657" xr:uid="{00000000-0005-0000-0000-0000720B0000}"/>
    <cellStyle name="Normal 3 3 5 2" xfId="3450" xr:uid="{00000000-0005-0000-0000-0000730B0000}"/>
    <cellStyle name="Normal 3 3 5 2 2" xfId="3451" xr:uid="{00000000-0005-0000-0000-0000740B0000}"/>
    <cellStyle name="Normal 3 3 6" xfId="2658" xr:uid="{00000000-0005-0000-0000-0000750B0000}"/>
    <cellStyle name="Normal 3 3 6 10" xfId="3452" xr:uid="{00000000-0005-0000-0000-0000760B0000}"/>
    <cellStyle name="Normal 3 3 6 11" xfId="3453" xr:uid="{00000000-0005-0000-0000-0000770B0000}"/>
    <cellStyle name="Normal 3 3 6 2" xfId="3454" xr:uid="{00000000-0005-0000-0000-0000780B0000}"/>
    <cellStyle name="Normal 3 3 6 2 2" xfId="3455" xr:uid="{00000000-0005-0000-0000-0000790B0000}"/>
    <cellStyle name="Normal 3 3 6 3" xfId="3456" xr:uid="{00000000-0005-0000-0000-00007A0B0000}"/>
    <cellStyle name="Normal 3 3 6 3 2" xfId="3457" xr:uid="{00000000-0005-0000-0000-00007B0B0000}"/>
    <cellStyle name="Normal 3 3 6 4" xfId="3458" xr:uid="{00000000-0005-0000-0000-00007C0B0000}"/>
    <cellStyle name="Normal 3 3 6 4 2" xfId="3459" xr:uid="{00000000-0005-0000-0000-00007D0B0000}"/>
    <cellStyle name="Normal 3 3 6 4 3" xfId="3460" xr:uid="{00000000-0005-0000-0000-00007E0B0000}"/>
    <cellStyle name="Normal 3 3 6 4 4" xfId="3461" xr:uid="{00000000-0005-0000-0000-00007F0B0000}"/>
    <cellStyle name="Normal 3 3 6 5" xfId="3462" xr:uid="{00000000-0005-0000-0000-0000800B0000}"/>
    <cellStyle name="Normal 3 3 6 5 2" xfId="3463" xr:uid="{00000000-0005-0000-0000-0000810B0000}"/>
    <cellStyle name="Normal 3 3 6 5 2 2" xfId="3464" xr:uid="{00000000-0005-0000-0000-0000820B0000}"/>
    <cellStyle name="Normal 3 3 6 5 2 2 2" xfId="3465" xr:uid="{00000000-0005-0000-0000-0000830B0000}"/>
    <cellStyle name="Normal 3 3 6 5 3" xfId="3466" xr:uid="{00000000-0005-0000-0000-0000840B0000}"/>
    <cellStyle name="Normal 3 3 6 5 4" xfId="3467" xr:uid="{00000000-0005-0000-0000-0000850B0000}"/>
    <cellStyle name="Normal 3 3 6 5 4 2" xfId="3468" xr:uid="{00000000-0005-0000-0000-0000860B0000}"/>
    <cellStyle name="Normal 3 3 6 5 4 3" xfId="3469" xr:uid="{00000000-0005-0000-0000-0000870B0000}"/>
    <cellStyle name="Normal 3 3 6 5 5" xfId="3470" xr:uid="{00000000-0005-0000-0000-0000880B0000}"/>
    <cellStyle name="Normal 3 3 6 5 6" xfId="3471" xr:uid="{00000000-0005-0000-0000-0000890B0000}"/>
    <cellStyle name="Normal 3 3 6 6" xfId="3472" xr:uid="{00000000-0005-0000-0000-00008A0B0000}"/>
    <cellStyle name="Normal 3 3 6 6 2" xfId="3473" xr:uid="{00000000-0005-0000-0000-00008B0B0000}"/>
    <cellStyle name="Normal 3 3 6 6 2 2" xfId="3474" xr:uid="{00000000-0005-0000-0000-00008C0B0000}"/>
    <cellStyle name="Normal 3 3 6 7" xfId="3475" xr:uid="{00000000-0005-0000-0000-00008D0B0000}"/>
    <cellStyle name="Normal 3 3 6 8" xfId="3476" xr:uid="{00000000-0005-0000-0000-00008E0B0000}"/>
    <cellStyle name="Normal 3 3 6 8 2" xfId="3477" xr:uid="{00000000-0005-0000-0000-00008F0B0000}"/>
    <cellStyle name="Normal 3 3 6 9" xfId="3478" xr:uid="{00000000-0005-0000-0000-0000900B0000}"/>
    <cellStyle name="Normal 3 3 7" xfId="2659" xr:uid="{00000000-0005-0000-0000-0000910B0000}"/>
    <cellStyle name="Normal 3 3 8" xfId="2660" xr:uid="{00000000-0005-0000-0000-0000920B0000}"/>
    <cellStyle name="Normal 3 3 8 2" xfId="2661" xr:uid="{00000000-0005-0000-0000-0000930B0000}"/>
    <cellStyle name="Normal 3 3 8 3" xfId="3479" xr:uid="{00000000-0005-0000-0000-0000940B0000}"/>
    <cellStyle name="Normal 3 3 9" xfId="2662" xr:uid="{00000000-0005-0000-0000-0000950B0000}"/>
    <cellStyle name="Normal 3 30" xfId="2663" xr:uid="{00000000-0005-0000-0000-0000960B0000}"/>
    <cellStyle name="Normal 3 31" xfId="2664" xr:uid="{00000000-0005-0000-0000-0000970B0000}"/>
    <cellStyle name="Normal 3 32" xfId="2665" xr:uid="{00000000-0005-0000-0000-0000980B0000}"/>
    <cellStyle name="Normal 3 33" xfId="2666" xr:uid="{00000000-0005-0000-0000-0000990B0000}"/>
    <cellStyle name="Normal 3 34" xfId="2667" xr:uid="{00000000-0005-0000-0000-00009A0B0000}"/>
    <cellStyle name="Normal 3 35" xfId="2668" xr:uid="{00000000-0005-0000-0000-00009B0B0000}"/>
    <cellStyle name="Normal 3 36" xfId="2669" xr:uid="{00000000-0005-0000-0000-00009C0B0000}"/>
    <cellStyle name="Normal 3 37" xfId="2670" xr:uid="{00000000-0005-0000-0000-00009D0B0000}"/>
    <cellStyle name="Normal 3 38" xfId="2671" xr:uid="{00000000-0005-0000-0000-00009E0B0000}"/>
    <cellStyle name="Normal 3 39" xfId="2672" xr:uid="{00000000-0005-0000-0000-00009F0B0000}"/>
    <cellStyle name="Normal 3 4" xfId="2673" xr:uid="{00000000-0005-0000-0000-0000A00B0000}"/>
    <cellStyle name="Normal 3 4 2" xfId="2674" xr:uid="{00000000-0005-0000-0000-0000A10B0000}"/>
    <cellStyle name="Normal 3 4 2 2" xfId="2675" xr:uid="{00000000-0005-0000-0000-0000A20B0000}"/>
    <cellStyle name="Normal 3 4 3" xfId="2676" xr:uid="{00000000-0005-0000-0000-0000A30B0000}"/>
    <cellStyle name="Normal 3 4 3 2" xfId="3480" xr:uid="{00000000-0005-0000-0000-0000A40B0000}"/>
    <cellStyle name="Normal 3 4 4" xfId="2677" xr:uid="{00000000-0005-0000-0000-0000A50B0000}"/>
    <cellStyle name="Normal 3 4 5" xfId="2678" xr:uid="{00000000-0005-0000-0000-0000A60B0000}"/>
    <cellStyle name="Normal 3 40" xfId="2679" xr:uid="{00000000-0005-0000-0000-0000A70B0000}"/>
    <cellStyle name="Normal 3 41" xfId="2680" xr:uid="{00000000-0005-0000-0000-0000A80B0000}"/>
    <cellStyle name="Normal 3 42" xfId="2681" xr:uid="{00000000-0005-0000-0000-0000A90B0000}"/>
    <cellStyle name="Normal 3 43" xfId="2682" xr:uid="{00000000-0005-0000-0000-0000AA0B0000}"/>
    <cellStyle name="Normal 3 44" xfId="2683" xr:uid="{00000000-0005-0000-0000-0000AB0B0000}"/>
    <cellStyle name="Normal 3 45" xfId="2684" xr:uid="{00000000-0005-0000-0000-0000AC0B0000}"/>
    <cellStyle name="Normal 3 46" xfId="2685" xr:uid="{00000000-0005-0000-0000-0000AD0B0000}"/>
    <cellStyle name="Normal 3 47" xfId="2686" xr:uid="{00000000-0005-0000-0000-0000AE0B0000}"/>
    <cellStyle name="Normal 3 48" xfId="2687" xr:uid="{00000000-0005-0000-0000-0000AF0B0000}"/>
    <cellStyle name="Normal 3 49" xfId="2688" xr:uid="{00000000-0005-0000-0000-0000B00B0000}"/>
    <cellStyle name="Normal 3 5" xfId="2689" xr:uid="{00000000-0005-0000-0000-0000B10B0000}"/>
    <cellStyle name="Normal 3 5 2" xfId="2690" xr:uid="{00000000-0005-0000-0000-0000B20B0000}"/>
    <cellStyle name="Normal 3 5 2 2" xfId="2691" xr:uid="{00000000-0005-0000-0000-0000B30B0000}"/>
    <cellStyle name="Normal 3 5 3" xfId="2692" xr:uid="{00000000-0005-0000-0000-0000B40B0000}"/>
    <cellStyle name="Normal 3 5 4" xfId="2693" xr:uid="{00000000-0005-0000-0000-0000B50B0000}"/>
    <cellStyle name="Normal 3 5 4 2" xfId="2694" xr:uid="{00000000-0005-0000-0000-0000B60B0000}"/>
    <cellStyle name="Normal 3 5 4 2 2" xfId="2695" xr:uid="{00000000-0005-0000-0000-0000B70B0000}"/>
    <cellStyle name="Normal 3 5 4 3" xfId="3481" xr:uid="{00000000-0005-0000-0000-0000B80B0000}"/>
    <cellStyle name="Normal 3 5 5" xfId="2696" xr:uid="{00000000-0005-0000-0000-0000B90B0000}"/>
    <cellStyle name="Normal 3 5 6" xfId="2697" xr:uid="{00000000-0005-0000-0000-0000BA0B0000}"/>
    <cellStyle name="Normal 3 5 7" xfId="2698" xr:uid="{00000000-0005-0000-0000-0000BB0B0000}"/>
    <cellStyle name="Normal 3 5 8" xfId="2699" xr:uid="{00000000-0005-0000-0000-0000BC0B0000}"/>
    <cellStyle name="Normal 3 50" xfId="2700" xr:uid="{00000000-0005-0000-0000-0000BD0B0000}"/>
    <cellStyle name="Normal 3 51" xfId="2701" xr:uid="{00000000-0005-0000-0000-0000BE0B0000}"/>
    <cellStyle name="Normal 3 52" xfId="2702" xr:uid="{00000000-0005-0000-0000-0000BF0B0000}"/>
    <cellStyle name="Normal 3 53" xfId="2703" xr:uid="{00000000-0005-0000-0000-0000C00B0000}"/>
    <cellStyle name="Normal 3 54" xfId="2704" xr:uid="{00000000-0005-0000-0000-0000C10B0000}"/>
    <cellStyle name="Normal 3 55" xfId="2705" xr:uid="{00000000-0005-0000-0000-0000C20B0000}"/>
    <cellStyle name="Normal 3 56" xfId="2706" xr:uid="{00000000-0005-0000-0000-0000C30B0000}"/>
    <cellStyle name="Normal 3 57" xfId="2707" xr:uid="{00000000-0005-0000-0000-0000C40B0000}"/>
    <cellStyle name="Normal 3 58" xfId="2708" xr:uid="{00000000-0005-0000-0000-0000C50B0000}"/>
    <cellStyle name="Normal 3 59" xfId="2709" xr:uid="{00000000-0005-0000-0000-0000C60B0000}"/>
    <cellStyle name="Normal 3 6" xfId="2710" xr:uid="{00000000-0005-0000-0000-0000C70B0000}"/>
    <cellStyle name="Normal 3 6 2" xfId="2711" xr:uid="{00000000-0005-0000-0000-0000C80B0000}"/>
    <cellStyle name="Normal 3 6 2 2" xfId="2712" xr:uid="{00000000-0005-0000-0000-0000C90B0000}"/>
    <cellStyle name="Normal 3 6 3" xfId="2713" xr:uid="{00000000-0005-0000-0000-0000CA0B0000}"/>
    <cellStyle name="Normal 3 6 4" xfId="2714" xr:uid="{00000000-0005-0000-0000-0000CB0B0000}"/>
    <cellStyle name="Normal 3 6 5" xfId="2715" xr:uid="{00000000-0005-0000-0000-0000CC0B0000}"/>
    <cellStyle name="Normal 3 60" xfId="2716" xr:uid="{00000000-0005-0000-0000-0000CD0B0000}"/>
    <cellStyle name="Normal 3 61" xfId="2717" xr:uid="{00000000-0005-0000-0000-0000CE0B0000}"/>
    <cellStyle name="Normal 3 62" xfId="2718" xr:uid="{00000000-0005-0000-0000-0000CF0B0000}"/>
    <cellStyle name="Normal 3 63" xfId="2719" xr:uid="{00000000-0005-0000-0000-0000D00B0000}"/>
    <cellStyle name="Normal 3 64" xfId="2720" xr:uid="{00000000-0005-0000-0000-0000D10B0000}"/>
    <cellStyle name="Normal 3 65" xfId="2721" xr:uid="{00000000-0005-0000-0000-0000D20B0000}"/>
    <cellStyle name="Normal 3 66" xfId="2722" xr:uid="{00000000-0005-0000-0000-0000D30B0000}"/>
    <cellStyle name="Normal 3 67" xfId="2723" xr:uid="{00000000-0005-0000-0000-0000D40B0000}"/>
    <cellStyle name="Normal 3 68" xfId="2724" xr:uid="{00000000-0005-0000-0000-0000D50B0000}"/>
    <cellStyle name="Normal 3 69" xfId="2725" xr:uid="{00000000-0005-0000-0000-0000D60B0000}"/>
    <cellStyle name="Normal 3 7" xfId="2726" xr:uid="{00000000-0005-0000-0000-0000D70B0000}"/>
    <cellStyle name="Normal 3 7 2" xfId="2727" xr:uid="{00000000-0005-0000-0000-0000D80B0000}"/>
    <cellStyle name="Normal 3 7 2 2" xfId="2728" xr:uid="{00000000-0005-0000-0000-0000D90B0000}"/>
    <cellStyle name="Normal 3 7 3" xfId="2729" xr:uid="{00000000-0005-0000-0000-0000DA0B0000}"/>
    <cellStyle name="Normal 3 7 4" xfId="2730" xr:uid="{00000000-0005-0000-0000-0000DB0B0000}"/>
    <cellStyle name="Normal 3 7 5" xfId="2731" xr:uid="{00000000-0005-0000-0000-0000DC0B0000}"/>
    <cellStyle name="Normal 3 70" xfId="2732" xr:uid="{00000000-0005-0000-0000-0000DD0B0000}"/>
    <cellStyle name="Normal 3 71" xfId="2733" xr:uid="{00000000-0005-0000-0000-0000DE0B0000}"/>
    <cellStyle name="Normal 3 72" xfId="2734" xr:uid="{00000000-0005-0000-0000-0000DF0B0000}"/>
    <cellStyle name="Normal 3 73" xfId="2735" xr:uid="{00000000-0005-0000-0000-0000E00B0000}"/>
    <cellStyle name="Normal 3 74" xfId="2736" xr:uid="{00000000-0005-0000-0000-0000E10B0000}"/>
    <cellStyle name="Normal 3 75" xfId="2737" xr:uid="{00000000-0005-0000-0000-0000E20B0000}"/>
    <cellStyle name="Normal 3 76" xfId="2738" xr:uid="{00000000-0005-0000-0000-0000E30B0000}"/>
    <cellStyle name="Normal 3 77" xfId="2739" xr:uid="{00000000-0005-0000-0000-0000E40B0000}"/>
    <cellStyle name="Normal 3 78" xfId="2740" xr:uid="{00000000-0005-0000-0000-0000E50B0000}"/>
    <cellStyle name="Normal 3 78 2" xfId="2741" xr:uid="{00000000-0005-0000-0000-0000E60B0000}"/>
    <cellStyle name="Normal 3 79" xfId="2742" xr:uid="{00000000-0005-0000-0000-0000E70B0000}"/>
    <cellStyle name="Normal 3 8" xfId="2743" xr:uid="{00000000-0005-0000-0000-0000E80B0000}"/>
    <cellStyle name="Normal 3 8 2" xfId="2744" xr:uid="{00000000-0005-0000-0000-0000E90B0000}"/>
    <cellStyle name="Normal 3 8 2 2" xfId="2745" xr:uid="{00000000-0005-0000-0000-0000EA0B0000}"/>
    <cellStyle name="Normal 3 8 2 2 2" xfId="2746" xr:uid="{00000000-0005-0000-0000-0000EB0B0000}"/>
    <cellStyle name="Normal 3 8 2 2 2 2" xfId="2747" xr:uid="{00000000-0005-0000-0000-0000EC0B0000}"/>
    <cellStyle name="Normal 3 8 3" xfId="2748" xr:uid="{00000000-0005-0000-0000-0000ED0B0000}"/>
    <cellStyle name="Normal 3 8 4" xfId="2749" xr:uid="{00000000-0005-0000-0000-0000EE0B0000}"/>
    <cellStyle name="Normal 3 8 5" xfId="2750" xr:uid="{00000000-0005-0000-0000-0000EF0B0000}"/>
    <cellStyle name="Normal 3 8 6" xfId="2751" xr:uid="{00000000-0005-0000-0000-0000F00B0000}"/>
    <cellStyle name="Normal 3 80" xfId="2552" xr:uid="{00000000-0005-0000-0000-0000F10B0000}"/>
    <cellStyle name="Normal 3 9" xfId="2752" xr:uid="{00000000-0005-0000-0000-0000F20B0000}"/>
    <cellStyle name="Normal 3 9 2" xfId="2753" xr:uid="{00000000-0005-0000-0000-0000F30B0000}"/>
    <cellStyle name="Normal 3 9 2 2" xfId="2754" xr:uid="{00000000-0005-0000-0000-0000F40B0000}"/>
    <cellStyle name="Normal 3 9 2 2 2" xfId="2755" xr:uid="{00000000-0005-0000-0000-0000F50B0000}"/>
    <cellStyle name="Normal 3 9 2 2 2 2" xfId="2756" xr:uid="{00000000-0005-0000-0000-0000F60B0000}"/>
    <cellStyle name="Normal 3 9 3" xfId="2757" xr:uid="{00000000-0005-0000-0000-0000F70B0000}"/>
    <cellStyle name="Normal 3 9 4" xfId="2758" xr:uid="{00000000-0005-0000-0000-0000F80B0000}"/>
    <cellStyle name="Normal 3 9 5" xfId="2759" xr:uid="{00000000-0005-0000-0000-0000F90B0000}"/>
    <cellStyle name="Normal 3 9 6" xfId="2760" xr:uid="{00000000-0005-0000-0000-0000FA0B0000}"/>
    <cellStyle name="Normal 3 92" xfId="2761" xr:uid="{00000000-0005-0000-0000-0000FB0B0000}"/>
    <cellStyle name="Normal 3 95" xfId="2762" xr:uid="{00000000-0005-0000-0000-0000FC0B0000}"/>
    <cellStyle name="Normal 30" xfId="2763" xr:uid="{00000000-0005-0000-0000-0000FD0B0000}"/>
    <cellStyle name="Normal 30 2" xfId="3482" xr:uid="{00000000-0005-0000-0000-0000FE0B0000}"/>
    <cellStyle name="Normal 30 2 2" xfId="3483" xr:uid="{00000000-0005-0000-0000-0000FF0B0000}"/>
    <cellStyle name="Normal 30 3" xfId="2764" xr:uid="{00000000-0005-0000-0000-0000000C0000}"/>
    <cellStyle name="Normal 30 4" xfId="2765" xr:uid="{00000000-0005-0000-0000-0000010C0000}"/>
    <cellStyle name="Normal 31" xfId="2766" xr:uid="{00000000-0005-0000-0000-0000020C0000}"/>
    <cellStyle name="Normal 32" xfId="2767" xr:uid="{00000000-0005-0000-0000-0000030C0000}"/>
    <cellStyle name="Normal 32 2" xfId="2768" xr:uid="{00000000-0005-0000-0000-0000040C0000}"/>
    <cellStyle name="Normal 32 3" xfId="2769" xr:uid="{00000000-0005-0000-0000-0000050C0000}"/>
    <cellStyle name="Normal 33" xfId="2770" xr:uid="{00000000-0005-0000-0000-0000060C0000}"/>
    <cellStyle name="Normal 34" xfId="2771" xr:uid="{00000000-0005-0000-0000-0000070C0000}"/>
    <cellStyle name="Normal 35" xfId="2772" xr:uid="{00000000-0005-0000-0000-0000080C0000}"/>
    <cellStyle name="Normal 36" xfId="2773" xr:uid="{00000000-0005-0000-0000-0000090C0000}"/>
    <cellStyle name="Normal 37" xfId="2774" xr:uid="{00000000-0005-0000-0000-00000A0C0000}"/>
    <cellStyle name="Normal 38" xfId="2775" xr:uid="{00000000-0005-0000-0000-00000B0C0000}"/>
    <cellStyle name="Normal 39" xfId="2776" xr:uid="{00000000-0005-0000-0000-00000C0C0000}"/>
    <cellStyle name="Normal 39 2" xfId="2777" xr:uid="{00000000-0005-0000-0000-00000D0C0000}"/>
    <cellStyle name="Normal 39 3" xfId="2778" xr:uid="{00000000-0005-0000-0000-00000E0C0000}"/>
    <cellStyle name="Normal 4" xfId="8" xr:uid="{00000000-0005-0000-0000-00000F0C0000}"/>
    <cellStyle name="Normal 4 10" xfId="2780" xr:uid="{00000000-0005-0000-0000-0000100C0000}"/>
    <cellStyle name="Normal 4 10 2" xfId="2781" xr:uid="{00000000-0005-0000-0000-0000110C0000}"/>
    <cellStyle name="Normal 4 11" xfId="2782" xr:uid="{00000000-0005-0000-0000-0000120C0000}"/>
    <cellStyle name="Normal 4 11 2" xfId="2783" xr:uid="{00000000-0005-0000-0000-0000130C0000}"/>
    <cellStyle name="Normal 4 12" xfId="2784" xr:uid="{00000000-0005-0000-0000-0000140C0000}"/>
    <cellStyle name="Normal 4 12 2" xfId="2785" xr:uid="{00000000-0005-0000-0000-0000150C0000}"/>
    <cellStyle name="Normal 4 13" xfId="2786" xr:uid="{00000000-0005-0000-0000-0000160C0000}"/>
    <cellStyle name="Normal 4 14" xfId="2787" xr:uid="{00000000-0005-0000-0000-0000170C0000}"/>
    <cellStyle name="Normal 4 15" xfId="2779" xr:uid="{00000000-0005-0000-0000-0000180C0000}"/>
    <cellStyle name="Normal 4 2" xfId="2788" xr:uid="{00000000-0005-0000-0000-0000190C0000}"/>
    <cellStyle name="Normal 4 2 2" xfId="2789" xr:uid="{00000000-0005-0000-0000-00001A0C0000}"/>
    <cellStyle name="Normal 4 2 2 2" xfId="2790" xr:uid="{00000000-0005-0000-0000-00001B0C0000}"/>
    <cellStyle name="Normal 4 2 2 2 2" xfId="2791" xr:uid="{00000000-0005-0000-0000-00001C0C0000}"/>
    <cellStyle name="Normal 4 2 2 3" xfId="2792" xr:uid="{00000000-0005-0000-0000-00001D0C0000}"/>
    <cellStyle name="Normal 4 2 2 4" xfId="3484" xr:uid="{00000000-0005-0000-0000-00001E0C0000}"/>
    <cellStyle name="Normal 4 2 3" xfId="2793" xr:uid="{00000000-0005-0000-0000-00001F0C0000}"/>
    <cellStyle name="Normal 4 2 3 2" xfId="2794" xr:uid="{00000000-0005-0000-0000-0000200C0000}"/>
    <cellStyle name="Normal 4 2 4" xfId="2795" xr:uid="{00000000-0005-0000-0000-0000210C0000}"/>
    <cellStyle name="Normal 4 2 4 2" xfId="2796" xr:uid="{00000000-0005-0000-0000-0000220C0000}"/>
    <cellStyle name="Normal 4 2 4 2 2" xfId="2797" xr:uid="{00000000-0005-0000-0000-0000230C0000}"/>
    <cellStyle name="Normal 4 2 5" xfId="2798" xr:uid="{00000000-0005-0000-0000-0000240C0000}"/>
    <cellStyle name="Normal 4 2 5 2" xfId="2799" xr:uid="{00000000-0005-0000-0000-0000250C0000}"/>
    <cellStyle name="Normal 4 2 6" xfId="2800" xr:uid="{00000000-0005-0000-0000-0000260C0000}"/>
    <cellStyle name="Normal 4 2 7" xfId="2801" xr:uid="{00000000-0005-0000-0000-0000270C0000}"/>
    <cellStyle name="Normal 4 2 8" xfId="2802" xr:uid="{00000000-0005-0000-0000-0000280C0000}"/>
    <cellStyle name="Normal 4 2 9" xfId="2803" xr:uid="{00000000-0005-0000-0000-0000290C0000}"/>
    <cellStyle name="Normal 4 2 98" xfId="2804" xr:uid="{00000000-0005-0000-0000-00002A0C0000}"/>
    <cellStyle name="Normal 4 3" xfId="2805" xr:uid="{00000000-0005-0000-0000-00002B0C0000}"/>
    <cellStyle name="Normal 4 3 2" xfId="3485" xr:uid="{00000000-0005-0000-0000-00002C0C0000}"/>
    <cellStyle name="Normal 4 3 2 2" xfId="3486" xr:uid="{00000000-0005-0000-0000-00002D0C0000}"/>
    <cellStyle name="Normal 4 3 3" xfId="3487" xr:uid="{00000000-0005-0000-0000-00002E0C0000}"/>
    <cellStyle name="Normal 4 3 4" xfId="3488" xr:uid="{00000000-0005-0000-0000-00002F0C0000}"/>
    <cellStyle name="Normal 4 3 5" xfId="3489" xr:uid="{00000000-0005-0000-0000-0000300C0000}"/>
    <cellStyle name="Normal 4 4" xfId="2806" xr:uid="{00000000-0005-0000-0000-0000310C0000}"/>
    <cellStyle name="Normal 4 4 2" xfId="2807" xr:uid="{00000000-0005-0000-0000-0000320C0000}"/>
    <cellStyle name="Normal 4 5" xfId="2808" xr:uid="{00000000-0005-0000-0000-0000330C0000}"/>
    <cellStyle name="Normal 4 5 2" xfId="2809" xr:uid="{00000000-0005-0000-0000-0000340C0000}"/>
    <cellStyle name="Normal 4 6" xfId="2810" xr:uid="{00000000-0005-0000-0000-0000350C0000}"/>
    <cellStyle name="Normal 4 6 2" xfId="2811" xr:uid="{00000000-0005-0000-0000-0000360C0000}"/>
    <cellStyle name="Normal 4 7" xfId="2812" xr:uid="{00000000-0005-0000-0000-0000370C0000}"/>
    <cellStyle name="Normal 4 7 2" xfId="2813" xr:uid="{00000000-0005-0000-0000-0000380C0000}"/>
    <cellStyle name="Normal 4 8" xfId="2814" xr:uid="{00000000-0005-0000-0000-0000390C0000}"/>
    <cellStyle name="Normal 4 8 2" xfId="2815" xr:uid="{00000000-0005-0000-0000-00003A0C0000}"/>
    <cellStyle name="Normal 4 9" xfId="2816" xr:uid="{00000000-0005-0000-0000-00003B0C0000}"/>
    <cellStyle name="Normal 4 9 2" xfId="2817" xr:uid="{00000000-0005-0000-0000-00003C0C0000}"/>
    <cellStyle name="Normal 4_APK-APM WAJAR DIKDAS" xfId="3521" xr:uid="{00000000-0005-0000-0000-00003D0C0000}"/>
    <cellStyle name="Normal 40" xfId="2818" xr:uid="{00000000-0005-0000-0000-00003E0C0000}"/>
    <cellStyle name="Normal 40 2" xfId="2819" xr:uid="{00000000-0005-0000-0000-00003F0C0000}"/>
    <cellStyle name="Normal 40 3" xfId="2820" xr:uid="{00000000-0005-0000-0000-0000400C0000}"/>
    <cellStyle name="Normal 41" xfId="2821" xr:uid="{00000000-0005-0000-0000-0000410C0000}"/>
    <cellStyle name="Normal 41 10" xfId="2822" xr:uid="{00000000-0005-0000-0000-0000420C0000}"/>
    <cellStyle name="Normal 41 2" xfId="2823" xr:uid="{00000000-0005-0000-0000-0000430C0000}"/>
    <cellStyle name="Normal 41 3" xfId="2824" xr:uid="{00000000-0005-0000-0000-0000440C0000}"/>
    <cellStyle name="Normal 41 4" xfId="2825" xr:uid="{00000000-0005-0000-0000-0000450C0000}"/>
    <cellStyle name="Normal 41 5" xfId="2826" xr:uid="{00000000-0005-0000-0000-0000460C0000}"/>
    <cellStyle name="Normal 41 6" xfId="2827" xr:uid="{00000000-0005-0000-0000-0000470C0000}"/>
    <cellStyle name="Normal 41 7" xfId="2828" xr:uid="{00000000-0005-0000-0000-0000480C0000}"/>
    <cellStyle name="Normal 41 8" xfId="2829" xr:uid="{00000000-0005-0000-0000-0000490C0000}"/>
    <cellStyle name="Normal 41 9" xfId="2830" xr:uid="{00000000-0005-0000-0000-00004A0C0000}"/>
    <cellStyle name="Normal 42" xfId="2831" xr:uid="{00000000-0005-0000-0000-00004B0C0000}"/>
    <cellStyle name="Normal 42 10" xfId="2832" xr:uid="{00000000-0005-0000-0000-00004C0C0000}"/>
    <cellStyle name="Normal 42 2" xfId="2833" xr:uid="{00000000-0005-0000-0000-00004D0C0000}"/>
    <cellStyle name="Normal 42 3" xfId="2834" xr:uid="{00000000-0005-0000-0000-00004E0C0000}"/>
    <cellStyle name="Normal 42 4" xfId="2835" xr:uid="{00000000-0005-0000-0000-00004F0C0000}"/>
    <cellStyle name="Normal 42 5" xfId="2836" xr:uid="{00000000-0005-0000-0000-0000500C0000}"/>
    <cellStyle name="Normal 42 6" xfId="2837" xr:uid="{00000000-0005-0000-0000-0000510C0000}"/>
    <cellStyle name="Normal 42 7" xfId="2838" xr:uid="{00000000-0005-0000-0000-0000520C0000}"/>
    <cellStyle name="Normal 42 8" xfId="2839" xr:uid="{00000000-0005-0000-0000-0000530C0000}"/>
    <cellStyle name="Normal 42 9" xfId="2840" xr:uid="{00000000-0005-0000-0000-0000540C0000}"/>
    <cellStyle name="Normal 43" xfId="2841" xr:uid="{00000000-0005-0000-0000-0000550C0000}"/>
    <cellStyle name="Normal 44" xfId="2842" xr:uid="{00000000-0005-0000-0000-0000560C0000}"/>
    <cellStyle name="Normal 45" xfId="2843" xr:uid="{00000000-0005-0000-0000-0000570C0000}"/>
    <cellStyle name="Normal 45 10" xfId="2844" xr:uid="{00000000-0005-0000-0000-0000580C0000}"/>
    <cellStyle name="Normal 45 2" xfId="2845" xr:uid="{00000000-0005-0000-0000-0000590C0000}"/>
    <cellStyle name="Normal 45 3" xfId="2846" xr:uid="{00000000-0005-0000-0000-00005A0C0000}"/>
    <cellStyle name="Normal 45 4" xfId="2847" xr:uid="{00000000-0005-0000-0000-00005B0C0000}"/>
    <cellStyle name="Normal 45 5" xfId="2848" xr:uid="{00000000-0005-0000-0000-00005C0C0000}"/>
    <cellStyle name="Normal 45 6" xfId="2849" xr:uid="{00000000-0005-0000-0000-00005D0C0000}"/>
    <cellStyle name="Normal 45 7" xfId="2850" xr:uid="{00000000-0005-0000-0000-00005E0C0000}"/>
    <cellStyle name="Normal 45 8" xfId="2851" xr:uid="{00000000-0005-0000-0000-00005F0C0000}"/>
    <cellStyle name="Normal 45 9" xfId="2852" xr:uid="{00000000-0005-0000-0000-0000600C0000}"/>
    <cellStyle name="Normal 46" xfId="2853" xr:uid="{00000000-0005-0000-0000-0000610C0000}"/>
    <cellStyle name="Normal 47" xfId="2854" xr:uid="{00000000-0005-0000-0000-0000620C0000}"/>
    <cellStyle name="Normal 48" xfId="2855" xr:uid="{00000000-0005-0000-0000-0000630C0000}"/>
    <cellStyle name="Normal 49" xfId="2856" xr:uid="{00000000-0005-0000-0000-0000640C0000}"/>
    <cellStyle name="Normal 5" xfId="2857" xr:uid="{00000000-0005-0000-0000-0000650C0000}"/>
    <cellStyle name="Normal 5 10" xfId="2858" xr:uid="{00000000-0005-0000-0000-0000660C0000}"/>
    <cellStyle name="Normal 5 10 2" xfId="2859" xr:uid="{00000000-0005-0000-0000-0000670C0000}"/>
    <cellStyle name="Normal 5 11" xfId="2860" xr:uid="{00000000-0005-0000-0000-0000680C0000}"/>
    <cellStyle name="Normal 5 11 2" xfId="2861" xr:uid="{00000000-0005-0000-0000-0000690C0000}"/>
    <cellStyle name="Normal 5 12" xfId="2862" xr:uid="{00000000-0005-0000-0000-00006A0C0000}"/>
    <cellStyle name="Normal 5 12 2" xfId="2863" xr:uid="{00000000-0005-0000-0000-00006B0C0000}"/>
    <cellStyle name="Normal 5 12 2 2" xfId="2864" xr:uid="{00000000-0005-0000-0000-00006C0C0000}"/>
    <cellStyle name="Normal 5 13" xfId="2865" xr:uid="{00000000-0005-0000-0000-00006D0C0000}"/>
    <cellStyle name="Normal 5 14" xfId="2866" xr:uid="{00000000-0005-0000-0000-00006E0C0000}"/>
    <cellStyle name="Normal 5 2" xfId="2867" xr:uid="{00000000-0005-0000-0000-00006F0C0000}"/>
    <cellStyle name="Normal 5 2 2" xfId="2868" xr:uid="{00000000-0005-0000-0000-0000700C0000}"/>
    <cellStyle name="Normal 5 2 2 2" xfId="2869" xr:uid="{00000000-0005-0000-0000-0000710C0000}"/>
    <cellStyle name="Normal 5 2 2 2 2" xfId="2870" xr:uid="{00000000-0005-0000-0000-0000720C0000}"/>
    <cellStyle name="Normal 5 2 2 2 2 2" xfId="2871" xr:uid="{00000000-0005-0000-0000-0000730C0000}"/>
    <cellStyle name="Normal 5 2 2 3" xfId="2872" xr:uid="{00000000-0005-0000-0000-0000740C0000}"/>
    <cellStyle name="Normal 5 2 3" xfId="2873" xr:uid="{00000000-0005-0000-0000-0000750C0000}"/>
    <cellStyle name="Normal 5 2 4" xfId="2874" xr:uid="{00000000-0005-0000-0000-0000760C0000}"/>
    <cellStyle name="Normal 5 2 4 2" xfId="2875" xr:uid="{00000000-0005-0000-0000-0000770C0000}"/>
    <cellStyle name="Normal 5 3" xfId="2876" xr:uid="{00000000-0005-0000-0000-0000780C0000}"/>
    <cellStyle name="Normal 5 3 2" xfId="2877" xr:uid="{00000000-0005-0000-0000-0000790C0000}"/>
    <cellStyle name="Normal 5 4" xfId="2878" xr:uid="{00000000-0005-0000-0000-00007A0C0000}"/>
    <cellStyle name="Normal 5 4 2" xfId="2879" xr:uid="{00000000-0005-0000-0000-00007B0C0000}"/>
    <cellStyle name="Normal 5 5" xfId="2880" xr:uid="{00000000-0005-0000-0000-00007C0C0000}"/>
    <cellStyle name="Normal 5 5 2" xfId="2881" xr:uid="{00000000-0005-0000-0000-00007D0C0000}"/>
    <cellStyle name="Normal 5 6" xfId="2882" xr:uid="{00000000-0005-0000-0000-00007E0C0000}"/>
    <cellStyle name="Normal 5 6 2" xfId="2883" xr:uid="{00000000-0005-0000-0000-00007F0C0000}"/>
    <cellStyle name="Normal 5 7" xfId="2884" xr:uid="{00000000-0005-0000-0000-0000800C0000}"/>
    <cellStyle name="Normal 5 7 2" xfId="2885" xr:uid="{00000000-0005-0000-0000-0000810C0000}"/>
    <cellStyle name="Normal 5 8" xfId="2886" xr:uid="{00000000-0005-0000-0000-0000820C0000}"/>
    <cellStyle name="Normal 5 8 2" xfId="2887" xr:uid="{00000000-0005-0000-0000-0000830C0000}"/>
    <cellStyle name="Normal 5 9" xfId="2888" xr:uid="{00000000-0005-0000-0000-0000840C0000}"/>
    <cellStyle name="Normal 5 9 2" xfId="2889" xr:uid="{00000000-0005-0000-0000-0000850C0000}"/>
    <cellStyle name="Normal 5 95" xfId="2890" xr:uid="{00000000-0005-0000-0000-0000860C0000}"/>
    <cellStyle name="Normal 50" xfId="2891" xr:uid="{00000000-0005-0000-0000-0000870C0000}"/>
    <cellStyle name="Normal 51" xfId="2892" xr:uid="{00000000-0005-0000-0000-0000880C0000}"/>
    <cellStyle name="Normal 52" xfId="2893" xr:uid="{00000000-0005-0000-0000-0000890C0000}"/>
    <cellStyle name="Normal 53" xfId="2894" xr:uid="{00000000-0005-0000-0000-00008A0C0000}"/>
    <cellStyle name="Normal 54" xfId="2895" xr:uid="{00000000-0005-0000-0000-00008B0C0000}"/>
    <cellStyle name="Normal 55" xfId="2896" xr:uid="{00000000-0005-0000-0000-00008C0C0000}"/>
    <cellStyle name="Normal 56" xfId="2897" xr:uid="{00000000-0005-0000-0000-00008D0C0000}"/>
    <cellStyle name="Normal 57" xfId="2898" xr:uid="{00000000-0005-0000-0000-00008E0C0000}"/>
    <cellStyle name="Normal 58" xfId="2899" xr:uid="{00000000-0005-0000-0000-00008F0C0000}"/>
    <cellStyle name="Normal 59" xfId="2900" xr:uid="{00000000-0005-0000-0000-0000900C0000}"/>
    <cellStyle name="Normal 59 2" xfId="2901" xr:uid="{00000000-0005-0000-0000-0000910C0000}"/>
    <cellStyle name="Normal 59 3" xfId="2902" xr:uid="{00000000-0005-0000-0000-0000920C0000}"/>
    <cellStyle name="Normal 59 4" xfId="2903" xr:uid="{00000000-0005-0000-0000-0000930C0000}"/>
    <cellStyle name="Normal 59 5" xfId="2904" xr:uid="{00000000-0005-0000-0000-0000940C0000}"/>
    <cellStyle name="Normal 59 6" xfId="2905" xr:uid="{00000000-0005-0000-0000-0000950C0000}"/>
    <cellStyle name="Normal 59 7" xfId="2906" xr:uid="{00000000-0005-0000-0000-0000960C0000}"/>
    <cellStyle name="Normal 59 8" xfId="2907" xr:uid="{00000000-0005-0000-0000-0000970C0000}"/>
    <cellStyle name="Normal 59 9" xfId="2908" xr:uid="{00000000-0005-0000-0000-0000980C0000}"/>
    <cellStyle name="Normal 6" xfId="2909" xr:uid="{00000000-0005-0000-0000-0000990C0000}"/>
    <cellStyle name="Normal 6 10" xfId="2910" xr:uid="{00000000-0005-0000-0000-00009A0C0000}"/>
    <cellStyle name="Normal 6 10 2" xfId="2911" xr:uid="{00000000-0005-0000-0000-00009B0C0000}"/>
    <cellStyle name="Normal 6 11" xfId="2912" xr:uid="{00000000-0005-0000-0000-00009C0C0000}"/>
    <cellStyle name="Normal 6 11 2" xfId="2913" xr:uid="{00000000-0005-0000-0000-00009D0C0000}"/>
    <cellStyle name="Normal 6 12" xfId="2914" xr:uid="{00000000-0005-0000-0000-00009E0C0000}"/>
    <cellStyle name="Normal 6 12 2" xfId="2915" xr:uid="{00000000-0005-0000-0000-00009F0C0000}"/>
    <cellStyle name="Normal 6 13" xfId="2916" xr:uid="{00000000-0005-0000-0000-0000A00C0000}"/>
    <cellStyle name="Normal 6 13 2" xfId="2917" xr:uid="{00000000-0005-0000-0000-0000A10C0000}"/>
    <cellStyle name="Normal 6 14" xfId="2918" xr:uid="{00000000-0005-0000-0000-0000A20C0000}"/>
    <cellStyle name="Normal 6 14 2" xfId="2919" xr:uid="{00000000-0005-0000-0000-0000A30C0000}"/>
    <cellStyle name="Normal 6 15" xfId="2920" xr:uid="{00000000-0005-0000-0000-0000A40C0000}"/>
    <cellStyle name="Normal 6 15 2" xfId="2921" xr:uid="{00000000-0005-0000-0000-0000A50C0000}"/>
    <cellStyle name="Normal 6 16" xfId="2922" xr:uid="{00000000-0005-0000-0000-0000A60C0000}"/>
    <cellStyle name="Normal 6 16 2" xfId="2923" xr:uid="{00000000-0005-0000-0000-0000A70C0000}"/>
    <cellStyle name="Normal 6 17" xfId="2924" xr:uid="{00000000-0005-0000-0000-0000A80C0000}"/>
    <cellStyle name="Normal 6 17 2" xfId="2925" xr:uid="{00000000-0005-0000-0000-0000A90C0000}"/>
    <cellStyle name="Normal 6 18" xfId="2926" xr:uid="{00000000-0005-0000-0000-0000AA0C0000}"/>
    <cellStyle name="Normal 6 18 2" xfId="2927" xr:uid="{00000000-0005-0000-0000-0000AB0C0000}"/>
    <cellStyle name="Normal 6 2" xfId="2928" xr:uid="{00000000-0005-0000-0000-0000AC0C0000}"/>
    <cellStyle name="Normal 6 2 10" xfId="2929" xr:uid="{00000000-0005-0000-0000-0000AD0C0000}"/>
    <cellStyle name="Normal 6 2 11" xfId="2930" xr:uid="{00000000-0005-0000-0000-0000AE0C0000}"/>
    <cellStyle name="Normal 6 2 12" xfId="2931" xr:uid="{00000000-0005-0000-0000-0000AF0C0000}"/>
    <cellStyle name="Normal 6 2 13" xfId="2932" xr:uid="{00000000-0005-0000-0000-0000B00C0000}"/>
    <cellStyle name="Normal 6 2 14" xfId="2933" xr:uid="{00000000-0005-0000-0000-0000B10C0000}"/>
    <cellStyle name="Normal 6 2 15" xfId="2934" xr:uid="{00000000-0005-0000-0000-0000B20C0000}"/>
    <cellStyle name="Normal 6 2 16" xfId="2935" xr:uid="{00000000-0005-0000-0000-0000B30C0000}"/>
    <cellStyle name="Normal 6 2 17" xfId="2936" xr:uid="{00000000-0005-0000-0000-0000B40C0000}"/>
    <cellStyle name="Normal 6 2 17 2" xfId="2937" xr:uid="{00000000-0005-0000-0000-0000B50C0000}"/>
    <cellStyle name="Normal 6 2 18" xfId="2938" xr:uid="{00000000-0005-0000-0000-0000B60C0000}"/>
    <cellStyle name="Normal 6 2 2" xfId="2939" xr:uid="{00000000-0005-0000-0000-0000B70C0000}"/>
    <cellStyle name="Normal 6 2 2 2" xfId="2940" xr:uid="{00000000-0005-0000-0000-0000B80C0000}"/>
    <cellStyle name="Normal 6 2 2 2 2" xfId="2941" xr:uid="{00000000-0005-0000-0000-0000B90C0000}"/>
    <cellStyle name="Normal 6 2 2 2 2 2" xfId="2942" xr:uid="{00000000-0005-0000-0000-0000BA0C0000}"/>
    <cellStyle name="Normal 6 2 2 3" xfId="2943" xr:uid="{00000000-0005-0000-0000-0000BB0C0000}"/>
    <cellStyle name="Normal 6 2 2 4" xfId="2944" xr:uid="{00000000-0005-0000-0000-0000BC0C0000}"/>
    <cellStyle name="Normal 6 2 3" xfId="2945" xr:uid="{00000000-0005-0000-0000-0000BD0C0000}"/>
    <cellStyle name="Normal 6 2 4" xfId="2946" xr:uid="{00000000-0005-0000-0000-0000BE0C0000}"/>
    <cellStyle name="Normal 6 2 5" xfId="2947" xr:uid="{00000000-0005-0000-0000-0000BF0C0000}"/>
    <cellStyle name="Normal 6 2 6" xfId="2948" xr:uid="{00000000-0005-0000-0000-0000C00C0000}"/>
    <cellStyle name="Normal 6 2 7" xfId="2949" xr:uid="{00000000-0005-0000-0000-0000C10C0000}"/>
    <cellStyle name="Normal 6 2 8" xfId="2950" xr:uid="{00000000-0005-0000-0000-0000C20C0000}"/>
    <cellStyle name="Normal 6 2 9" xfId="2951" xr:uid="{00000000-0005-0000-0000-0000C30C0000}"/>
    <cellStyle name="Normal 6 3" xfId="2952" xr:uid="{00000000-0005-0000-0000-0000C40C0000}"/>
    <cellStyle name="Normal 6 3 2" xfId="2953" xr:uid="{00000000-0005-0000-0000-0000C50C0000}"/>
    <cellStyle name="Normal 6 4" xfId="2954" xr:uid="{00000000-0005-0000-0000-0000C60C0000}"/>
    <cellStyle name="Normal 6 4 2" xfId="2955" xr:uid="{00000000-0005-0000-0000-0000C70C0000}"/>
    <cellStyle name="Normal 6 4 2 2" xfId="2956" xr:uid="{00000000-0005-0000-0000-0000C80C0000}"/>
    <cellStyle name="Normal 6 4 3" xfId="2957" xr:uid="{00000000-0005-0000-0000-0000C90C0000}"/>
    <cellStyle name="Normal 6 4 4" xfId="2958" xr:uid="{00000000-0005-0000-0000-0000CA0C0000}"/>
    <cellStyle name="Normal 6 5" xfId="2959" xr:uid="{00000000-0005-0000-0000-0000CB0C0000}"/>
    <cellStyle name="Normal 6 5 2" xfId="2960" xr:uid="{00000000-0005-0000-0000-0000CC0C0000}"/>
    <cellStyle name="Normal 6 5 2 2" xfId="2961" xr:uid="{00000000-0005-0000-0000-0000CD0C0000}"/>
    <cellStyle name="Normal 6 5 3" xfId="2962" xr:uid="{00000000-0005-0000-0000-0000CE0C0000}"/>
    <cellStyle name="Normal 6 6" xfId="2963" xr:uid="{00000000-0005-0000-0000-0000CF0C0000}"/>
    <cellStyle name="Normal 6 6 2" xfId="2964" xr:uid="{00000000-0005-0000-0000-0000D00C0000}"/>
    <cellStyle name="Normal 6 7" xfId="2965" xr:uid="{00000000-0005-0000-0000-0000D10C0000}"/>
    <cellStyle name="Normal 6 7 2" xfId="2966" xr:uid="{00000000-0005-0000-0000-0000D20C0000}"/>
    <cellStyle name="Normal 6 8" xfId="2967" xr:uid="{00000000-0005-0000-0000-0000D30C0000}"/>
    <cellStyle name="Normal 6 8 2" xfId="2968" xr:uid="{00000000-0005-0000-0000-0000D40C0000}"/>
    <cellStyle name="Normal 6 9" xfId="2969" xr:uid="{00000000-0005-0000-0000-0000D50C0000}"/>
    <cellStyle name="Normal 6 9 2" xfId="2970" xr:uid="{00000000-0005-0000-0000-0000D60C0000}"/>
    <cellStyle name="Normal 60" xfId="2971" xr:uid="{00000000-0005-0000-0000-0000D70C0000}"/>
    <cellStyle name="Normal 61" xfId="2972" xr:uid="{00000000-0005-0000-0000-0000D80C0000}"/>
    <cellStyle name="Normal 61 2" xfId="2973" xr:uid="{00000000-0005-0000-0000-0000D90C0000}"/>
    <cellStyle name="Normal 61 3" xfId="2974" xr:uid="{00000000-0005-0000-0000-0000DA0C0000}"/>
    <cellStyle name="Normal 61 4" xfId="2975" xr:uid="{00000000-0005-0000-0000-0000DB0C0000}"/>
    <cellStyle name="Normal 61 5" xfId="2976" xr:uid="{00000000-0005-0000-0000-0000DC0C0000}"/>
    <cellStyle name="Normal 61 6" xfId="2977" xr:uid="{00000000-0005-0000-0000-0000DD0C0000}"/>
    <cellStyle name="Normal 61 7" xfId="2978" xr:uid="{00000000-0005-0000-0000-0000DE0C0000}"/>
    <cellStyle name="Normal 61 8" xfId="2979" xr:uid="{00000000-0005-0000-0000-0000DF0C0000}"/>
    <cellStyle name="Normal 61 9" xfId="2980" xr:uid="{00000000-0005-0000-0000-0000E00C0000}"/>
    <cellStyle name="Normal 62" xfId="2981" xr:uid="{00000000-0005-0000-0000-0000E10C0000}"/>
    <cellStyle name="Normal 62 2" xfId="2982" xr:uid="{00000000-0005-0000-0000-0000E20C0000}"/>
    <cellStyle name="Normal 62 3" xfId="2983" xr:uid="{00000000-0005-0000-0000-0000E30C0000}"/>
    <cellStyle name="Normal 62 4" xfId="2984" xr:uid="{00000000-0005-0000-0000-0000E40C0000}"/>
    <cellStyle name="Normal 62 5" xfId="2985" xr:uid="{00000000-0005-0000-0000-0000E50C0000}"/>
    <cellStyle name="Normal 62 6" xfId="2986" xr:uid="{00000000-0005-0000-0000-0000E60C0000}"/>
    <cellStyle name="Normal 62 7" xfId="2987" xr:uid="{00000000-0005-0000-0000-0000E70C0000}"/>
    <cellStyle name="Normal 62 8" xfId="2988" xr:uid="{00000000-0005-0000-0000-0000E80C0000}"/>
    <cellStyle name="Normal 62 9" xfId="2989" xr:uid="{00000000-0005-0000-0000-0000E90C0000}"/>
    <cellStyle name="Normal 63" xfId="2990" xr:uid="{00000000-0005-0000-0000-0000EA0C0000}"/>
    <cellStyle name="Normal 64" xfId="2991" xr:uid="{00000000-0005-0000-0000-0000EB0C0000}"/>
    <cellStyle name="Normal 64 2" xfId="2992" xr:uid="{00000000-0005-0000-0000-0000EC0C0000}"/>
    <cellStyle name="Normal 64 3" xfId="2993" xr:uid="{00000000-0005-0000-0000-0000ED0C0000}"/>
    <cellStyle name="Normal 64 4" xfId="2994" xr:uid="{00000000-0005-0000-0000-0000EE0C0000}"/>
    <cellStyle name="Normal 64 5" xfId="2995" xr:uid="{00000000-0005-0000-0000-0000EF0C0000}"/>
    <cellStyle name="Normal 64 6" xfId="2996" xr:uid="{00000000-0005-0000-0000-0000F00C0000}"/>
    <cellStyle name="Normal 65" xfId="2997" xr:uid="{00000000-0005-0000-0000-0000F10C0000}"/>
    <cellStyle name="Normal 65 2" xfId="2998" xr:uid="{00000000-0005-0000-0000-0000F20C0000}"/>
    <cellStyle name="Normal 65 3" xfId="2999" xr:uid="{00000000-0005-0000-0000-0000F30C0000}"/>
    <cellStyle name="Normal 65 4" xfId="3000" xr:uid="{00000000-0005-0000-0000-0000F40C0000}"/>
    <cellStyle name="Normal 65 5" xfId="3001" xr:uid="{00000000-0005-0000-0000-0000F50C0000}"/>
    <cellStyle name="Normal 66" xfId="3002" xr:uid="{00000000-0005-0000-0000-0000F60C0000}"/>
    <cellStyle name="Normal 66 2" xfId="3003" xr:uid="{00000000-0005-0000-0000-0000F70C0000}"/>
    <cellStyle name="Normal 66 3" xfId="3004" xr:uid="{00000000-0005-0000-0000-0000F80C0000}"/>
    <cellStyle name="Normal 67" xfId="3005" xr:uid="{00000000-0005-0000-0000-0000F90C0000}"/>
    <cellStyle name="Normal 67 2" xfId="3006" xr:uid="{00000000-0005-0000-0000-0000FA0C0000}"/>
    <cellStyle name="Normal 67 3" xfId="3007" xr:uid="{00000000-0005-0000-0000-0000FB0C0000}"/>
    <cellStyle name="Normal 68" xfId="3008" xr:uid="{00000000-0005-0000-0000-0000FC0C0000}"/>
    <cellStyle name="Normal 69" xfId="3009" xr:uid="{00000000-0005-0000-0000-0000FD0C0000}"/>
    <cellStyle name="Normal 7" xfId="3010" xr:uid="{00000000-0005-0000-0000-0000FE0C0000}"/>
    <cellStyle name="Normal 7 10" xfId="3011" xr:uid="{00000000-0005-0000-0000-0000FF0C0000}"/>
    <cellStyle name="Normal 7 11" xfId="3012" xr:uid="{00000000-0005-0000-0000-0000000D0000}"/>
    <cellStyle name="Normal 7 12" xfId="3013" xr:uid="{00000000-0005-0000-0000-0000010D0000}"/>
    <cellStyle name="Normal 7 13" xfId="3014" xr:uid="{00000000-0005-0000-0000-0000020D0000}"/>
    <cellStyle name="Normal 7 14" xfId="3015" xr:uid="{00000000-0005-0000-0000-0000030D0000}"/>
    <cellStyle name="Normal 7 15" xfId="3016" xr:uid="{00000000-0005-0000-0000-0000040D0000}"/>
    <cellStyle name="Normal 7 2" xfId="3017" xr:uid="{00000000-0005-0000-0000-0000050D0000}"/>
    <cellStyle name="Normal 7 2 2" xfId="3018" xr:uid="{00000000-0005-0000-0000-0000060D0000}"/>
    <cellStyle name="Normal 7 2 2 2" xfId="3019" xr:uid="{00000000-0005-0000-0000-0000070D0000}"/>
    <cellStyle name="Normal 7 2 3" xfId="3020" xr:uid="{00000000-0005-0000-0000-0000080D0000}"/>
    <cellStyle name="Normal 7 3" xfId="3021" xr:uid="{00000000-0005-0000-0000-0000090D0000}"/>
    <cellStyle name="Normal 7 3 2" xfId="3022" xr:uid="{00000000-0005-0000-0000-00000A0D0000}"/>
    <cellStyle name="Normal 7 3 3" xfId="3490" xr:uid="{00000000-0005-0000-0000-00000B0D0000}"/>
    <cellStyle name="Normal 7 3 4" xfId="3491" xr:uid="{00000000-0005-0000-0000-00000C0D0000}"/>
    <cellStyle name="Normal 7 4" xfId="3023" xr:uid="{00000000-0005-0000-0000-00000D0D0000}"/>
    <cellStyle name="Normal 7 4 2" xfId="3024" xr:uid="{00000000-0005-0000-0000-00000E0D0000}"/>
    <cellStyle name="Normal 7 5" xfId="3025" xr:uid="{00000000-0005-0000-0000-00000F0D0000}"/>
    <cellStyle name="Normal 7 5 2" xfId="3026" xr:uid="{00000000-0005-0000-0000-0000100D0000}"/>
    <cellStyle name="Normal 7 6" xfId="3027" xr:uid="{00000000-0005-0000-0000-0000110D0000}"/>
    <cellStyle name="Normal 7 6 2" xfId="3028" xr:uid="{00000000-0005-0000-0000-0000120D0000}"/>
    <cellStyle name="Normal 7 7" xfId="3029" xr:uid="{00000000-0005-0000-0000-0000130D0000}"/>
    <cellStyle name="Normal 7 7 2" xfId="3030" xr:uid="{00000000-0005-0000-0000-0000140D0000}"/>
    <cellStyle name="Normal 7 8" xfId="3031" xr:uid="{00000000-0005-0000-0000-0000150D0000}"/>
    <cellStyle name="Normal 7 9" xfId="3032" xr:uid="{00000000-0005-0000-0000-0000160D0000}"/>
    <cellStyle name="Normal 7 97" xfId="3033" xr:uid="{00000000-0005-0000-0000-0000170D0000}"/>
    <cellStyle name="Normal 70" xfId="3034" xr:uid="{00000000-0005-0000-0000-0000180D0000}"/>
    <cellStyle name="Normal 71" xfId="3035" xr:uid="{00000000-0005-0000-0000-0000190D0000}"/>
    <cellStyle name="Normal 72" xfId="3036" xr:uid="{00000000-0005-0000-0000-00001A0D0000}"/>
    <cellStyle name="Normal 73" xfId="3037" xr:uid="{00000000-0005-0000-0000-00001B0D0000}"/>
    <cellStyle name="Normal 74" xfId="3038" xr:uid="{00000000-0005-0000-0000-00001C0D0000}"/>
    <cellStyle name="Normal 75" xfId="3039" xr:uid="{00000000-0005-0000-0000-00001D0D0000}"/>
    <cellStyle name="Normal 76" xfId="3040" xr:uid="{00000000-0005-0000-0000-00001E0D0000}"/>
    <cellStyle name="Normal 77" xfId="3041" xr:uid="{00000000-0005-0000-0000-00001F0D0000}"/>
    <cellStyle name="Normal 78" xfId="3042" xr:uid="{00000000-0005-0000-0000-0000200D0000}"/>
    <cellStyle name="Normal 79" xfId="3043" xr:uid="{00000000-0005-0000-0000-0000210D0000}"/>
    <cellStyle name="Normal 8" xfId="3044" xr:uid="{00000000-0005-0000-0000-0000220D0000}"/>
    <cellStyle name="Normal 8 10" xfId="3045" xr:uid="{00000000-0005-0000-0000-0000230D0000}"/>
    <cellStyle name="Normal 8 11" xfId="3046" xr:uid="{00000000-0005-0000-0000-0000240D0000}"/>
    <cellStyle name="Normal 8 2 2" xfId="3047" xr:uid="{00000000-0005-0000-0000-0000250D0000}"/>
    <cellStyle name="Normal 8 3" xfId="3048" xr:uid="{00000000-0005-0000-0000-0000260D0000}"/>
    <cellStyle name="Normal 8 4" xfId="3049" xr:uid="{00000000-0005-0000-0000-0000270D0000}"/>
    <cellStyle name="Normal 8 5" xfId="3050" xr:uid="{00000000-0005-0000-0000-0000280D0000}"/>
    <cellStyle name="Normal 8 6" xfId="3051" xr:uid="{00000000-0005-0000-0000-0000290D0000}"/>
    <cellStyle name="Normal 8 7" xfId="3052" xr:uid="{00000000-0005-0000-0000-00002A0D0000}"/>
    <cellStyle name="Normal 8 8" xfId="3053" xr:uid="{00000000-0005-0000-0000-00002B0D0000}"/>
    <cellStyle name="Normal 8 84" xfId="3054" xr:uid="{00000000-0005-0000-0000-00002C0D0000}"/>
    <cellStyle name="Normal 8 9" xfId="3055" xr:uid="{00000000-0005-0000-0000-00002D0D0000}"/>
    <cellStyle name="Normal 80" xfId="3056" xr:uid="{00000000-0005-0000-0000-00002E0D0000}"/>
    <cellStyle name="Normal 81" xfId="3057" xr:uid="{00000000-0005-0000-0000-00002F0D0000}"/>
    <cellStyle name="Normal 82" xfId="3058" xr:uid="{00000000-0005-0000-0000-0000300D0000}"/>
    <cellStyle name="Normal 83" xfId="3059" xr:uid="{00000000-0005-0000-0000-0000310D0000}"/>
    <cellStyle name="Normal 84" xfId="3060" xr:uid="{00000000-0005-0000-0000-0000320D0000}"/>
    <cellStyle name="Normal 85" xfId="3061" xr:uid="{00000000-0005-0000-0000-0000330D0000}"/>
    <cellStyle name="Normal 86" xfId="3062" xr:uid="{00000000-0005-0000-0000-0000340D0000}"/>
    <cellStyle name="Normal 87" xfId="3063" xr:uid="{00000000-0005-0000-0000-0000350D0000}"/>
    <cellStyle name="Normal 88" xfId="3064" xr:uid="{00000000-0005-0000-0000-0000360D0000}"/>
    <cellStyle name="Normal 89" xfId="3065" xr:uid="{00000000-0005-0000-0000-0000370D0000}"/>
    <cellStyle name="Normal 9" xfId="3066" xr:uid="{00000000-0005-0000-0000-0000380D0000}"/>
    <cellStyle name="Normal 9 10" xfId="3067" xr:uid="{00000000-0005-0000-0000-0000390D0000}"/>
    <cellStyle name="Normal 9 11" xfId="3068" xr:uid="{00000000-0005-0000-0000-00003A0D0000}"/>
    <cellStyle name="Normal 9 12" xfId="3069" xr:uid="{00000000-0005-0000-0000-00003B0D0000}"/>
    <cellStyle name="Normal 9 13" xfId="3070" xr:uid="{00000000-0005-0000-0000-00003C0D0000}"/>
    <cellStyle name="Normal 9 14" xfId="3071" xr:uid="{00000000-0005-0000-0000-00003D0D0000}"/>
    <cellStyle name="Normal 9 15" xfId="3072" xr:uid="{00000000-0005-0000-0000-00003E0D0000}"/>
    <cellStyle name="Normal 9 16" xfId="3073" xr:uid="{00000000-0005-0000-0000-00003F0D0000}"/>
    <cellStyle name="Normal 9 17" xfId="3074" xr:uid="{00000000-0005-0000-0000-0000400D0000}"/>
    <cellStyle name="Normal 9 18" xfId="3075" xr:uid="{00000000-0005-0000-0000-0000410D0000}"/>
    <cellStyle name="Normal 9 19" xfId="3076" xr:uid="{00000000-0005-0000-0000-0000420D0000}"/>
    <cellStyle name="Normal 9 2" xfId="3077" xr:uid="{00000000-0005-0000-0000-0000430D0000}"/>
    <cellStyle name="Normal 9 2 2" xfId="3078" xr:uid="{00000000-0005-0000-0000-0000440D0000}"/>
    <cellStyle name="Normal 9 2 2 2" xfId="3079" xr:uid="{00000000-0005-0000-0000-0000450D0000}"/>
    <cellStyle name="Normal 9 2 3" xfId="3080" xr:uid="{00000000-0005-0000-0000-0000460D0000}"/>
    <cellStyle name="Normal 9 20" xfId="3081" xr:uid="{00000000-0005-0000-0000-0000470D0000}"/>
    <cellStyle name="Normal 9 3" xfId="3082" xr:uid="{00000000-0005-0000-0000-0000480D0000}"/>
    <cellStyle name="Normal 9 3 2" xfId="3083" xr:uid="{00000000-0005-0000-0000-0000490D0000}"/>
    <cellStyle name="Normal 9 4" xfId="3084" xr:uid="{00000000-0005-0000-0000-00004A0D0000}"/>
    <cellStyle name="Normal 9 5" xfId="3085" xr:uid="{00000000-0005-0000-0000-00004B0D0000}"/>
    <cellStyle name="Normal 9 5 2" xfId="3086" xr:uid="{00000000-0005-0000-0000-00004C0D0000}"/>
    <cellStyle name="Normal 9 6" xfId="3087" xr:uid="{00000000-0005-0000-0000-00004D0D0000}"/>
    <cellStyle name="Normal 9 6 2" xfId="3088" xr:uid="{00000000-0005-0000-0000-00004E0D0000}"/>
    <cellStyle name="Normal 9 7" xfId="3089" xr:uid="{00000000-0005-0000-0000-00004F0D0000}"/>
    <cellStyle name="Normal 9 7 2" xfId="3090" xr:uid="{00000000-0005-0000-0000-0000500D0000}"/>
    <cellStyle name="Normal 9 8" xfId="3091" xr:uid="{00000000-0005-0000-0000-0000510D0000}"/>
    <cellStyle name="Normal 9 88" xfId="3092" xr:uid="{00000000-0005-0000-0000-0000520D0000}"/>
    <cellStyle name="Normal 9 9" xfId="3093" xr:uid="{00000000-0005-0000-0000-0000530D0000}"/>
    <cellStyle name="Normal 90" xfId="3094" xr:uid="{00000000-0005-0000-0000-0000540D0000}"/>
    <cellStyle name="Normal 91" xfId="3095" xr:uid="{00000000-0005-0000-0000-0000550D0000}"/>
    <cellStyle name="Normal 92" xfId="3096" xr:uid="{00000000-0005-0000-0000-0000560D0000}"/>
    <cellStyle name="Normal 93" xfId="3097" xr:uid="{00000000-0005-0000-0000-0000570D0000}"/>
    <cellStyle name="Normal 94" xfId="3098" xr:uid="{00000000-0005-0000-0000-0000580D0000}"/>
    <cellStyle name="Normal 95" xfId="3099" xr:uid="{00000000-0005-0000-0000-0000590D0000}"/>
    <cellStyle name="Normal 96" xfId="3100" xr:uid="{00000000-0005-0000-0000-00005A0D0000}"/>
    <cellStyle name="Normal 97" xfId="3101" xr:uid="{00000000-0005-0000-0000-00005B0D0000}"/>
    <cellStyle name="Normal 98" xfId="3102" xr:uid="{00000000-0005-0000-0000-00005C0D0000}"/>
    <cellStyle name="Normal 99" xfId="3103" xr:uid="{00000000-0005-0000-0000-00005D0D0000}"/>
    <cellStyle name="Note 2" xfId="3104" xr:uid="{00000000-0005-0000-0000-00005E0D0000}"/>
    <cellStyle name="Note 2 2" xfId="3105" xr:uid="{00000000-0005-0000-0000-00005F0D0000}"/>
    <cellStyle name="Note 2 2 2" xfId="3106" xr:uid="{00000000-0005-0000-0000-0000600D0000}"/>
    <cellStyle name="Note 2 2 3" xfId="3107" xr:uid="{00000000-0005-0000-0000-0000610D0000}"/>
    <cellStyle name="Output 2" xfId="3108" xr:uid="{00000000-0005-0000-0000-0000620D0000}"/>
    <cellStyle name="Output 2 2" xfId="3109" xr:uid="{00000000-0005-0000-0000-0000630D0000}"/>
    <cellStyle name="Output 2 2 2" xfId="3110" xr:uid="{00000000-0005-0000-0000-0000640D0000}"/>
    <cellStyle name="Output 2 2 2 2" xfId="3111" xr:uid="{00000000-0005-0000-0000-0000650D0000}"/>
    <cellStyle name="Output 2 2 2 2 2" xfId="3112" xr:uid="{00000000-0005-0000-0000-0000660D0000}"/>
    <cellStyle name="Output 2 2 2 3" xfId="3113" xr:uid="{00000000-0005-0000-0000-0000670D0000}"/>
    <cellStyle name="Output 2 2 3" xfId="3114" xr:uid="{00000000-0005-0000-0000-0000680D0000}"/>
    <cellStyle name="Output 2 3" xfId="3115" xr:uid="{00000000-0005-0000-0000-0000690D0000}"/>
    <cellStyle name="Output 2 3 2" xfId="3116" xr:uid="{00000000-0005-0000-0000-00006A0D0000}"/>
    <cellStyle name="Output 2 3 2 2" xfId="3117" xr:uid="{00000000-0005-0000-0000-00006B0D0000}"/>
    <cellStyle name="Output 2 3 2 2 2" xfId="3118" xr:uid="{00000000-0005-0000-0000-00006C0D0000}"/>
    <cellStyle name="Output 2 3 2 3" xfId="3119" xr:uid="{00000000-0005-0000-0000-00006D0D0000}"/>
    <cellStyle name="Output 2 3 3" xfId="3120" xr:uid="{00000000-0005-0000-0000-00006E0D0000}"/>
    <cellStyle name="Output 2 4" xfId="3121" xr:uid="{00000000-0005-0000-0000-00006F0D0000}"/>
    <cellStyle name="Output 2 4 2" xfId="3122" xr:uid="{00000000-0005-0000-0000-0000700D0000}"/>
    <cellStyle name="Output 2 4 2 2" xfId="3123" xr:uid="{00000000-0005-0000-0000-0000710D0000}"/>
    <cellStyle name="Output 2 4 2 2 2" xfId="3124" xr:uid="{00000000-0005-0000-0000-0000720D0000}"/>
    <cellStyle name="Output 2 4 2 3" xfId="3125" xr:uid="{00000000-0005-0000-0000-0000730D0000}"/>
    <cellStyle name="Output 2 4 3" xfId="3126" xr:uid="{00000000-0005-0000-0000-0000740D0000}"/>
    <cellStyle name="Output 2 5" xfId="3127" xr:uid="{00000000-0005-0000-0000-0000750D0000}"/>
    <cellStyle name="Output 2 5 2" xfId="3128" xr:uid="{00000000-0005-0000-0000-0000760D0000}"/>
    <cellStyle name="Output 2 5 2 2" xfId="3129" xr:uid="{00000000-0005-0000-0000-0000770D0000}"/>
    <cellStyle name="Output 2 5 2 2 2" xfId="3130" xr:uid="{00000000-0005-0000-0000-0000780D0000}"/>
    <cellStyle name="Output 2 5 2 3" xfId="3131" xr:uid="{00000000-0005-0000-0000-0000790D0000}"/>
    <cellStyle name="Output 2 5 3" xfId="3132" xr:uid="{00000000-0005-0000-0000-00007A0D0000}"/>
    <cellStyle name="Output 2 6" xfId="3133" xr:uid="{00000000-0005-0000-0000-00007B0D0000}"/>
    <cellStyle name="Output 2 6 2" xfId="3134" xr:uid="{00000000-0005-0000-0000-00007C0D0000}"/>
    <cellStyle name="Output 2 6 2 2" xfId="3135" xr:uid="{00000000-0005-0000-0000-00007D0D0000}"/>
    <cellStyle name="Output 2 6 3" xfId="3136" xr:uid="{00000000-0005-0000-0000-00007E0D0000}"/>
    <cellStyle name="Output 2 7" xfId="3137" xr:uid="{00000000-0005-0000-0000-00007F0D0000}"/>
    <cellStyle name="Output 2 7 2" xfId="3138" xr:uid="{00000000-0005-0000-0000-0000800D0000}"/>
    <cellStyle name="Output 2 8" xfId="3139" xr:uid="{00000000-0005-0000-0000-0000810D0000}"/>
    <cellStyle name="Output 2 8 2" xfId="3140" xr:uid="{00000000-0005-0000-0000-0000820D0000}"/>
    <cellStyle name="Output 2 9" xfId="3141" xr:uid="{00000000-0005-0000-0000-0000830D0000}"/>
    <cellStyle name="Output 2 9 2" xfId="3142" xr:uid="{00000000-0005-0000-0000-0000840D0000}"/>
    <cellStyle name="Percent 10" xfId="3492" xr:uid="{00000000-0005-0000-0000-0000850D0000}"/>
    <cellStyle name="Percent 11" xfId="3493" xr:uid="{00000000-0005-0000-0000-0000860D0000}"/>
    <cellStyle name="Percent 12" xfId="3494" xr:uid="{00000000-0005-0000-0000-0000870D0000}"/>
    <cellStyle name="Percent 13" xfId="3182" xr:uid="{00000000-0005-0000-0000-0000880D0000}"/>
    <cellStyle name="Percent 2" xfId="3495" xr:uid="{00000000-0005-0000-0000-0000890D0000}"/>
    <cellStyle name="Percent 2 2" xfId="3496" xr:uid="{00000000-0005-0000-0000-00008A0D0000}"/>
    <cellStyle name="Percent 2 2 2" xfId="3497" xr:uid="{00000000-0005-0000-0000-00008B0D0000}"/>
    <cellStyle name="Percent 2 2 2 2" xfId="3498" xr:uid="{00000000-0005-0000-0000-00008C0D0000}"/>
    <cellStyle name="Percent 2 2 3" xfId="3499" xr:uid="{00000000-0005-0000-0000-00008D0D0000}"/>
    <cellStyle name="Percent 2 3" xfId="3500" xr:uid="{00000000-0005-0000-0000-00008E0D0000}"/>
    <cellStyle name="Percent 2 4" xfId="3501" xr:uid="{00000000-0005-0000-0000-00008F0D0000}"/>
    <cellStyle name="Percent 2 4 2" xfId="3502" xr:uid="{00000000-0005-0000-0000-0000900D0000}"/>
    <cellStyle name="Percent 2 4 2 2" xfId="3503" xr:uid="{00000000-0005-0000-0000-0000910D0000}"/>
    <cellStyle name="Percent 2 4 2 3" xfId="3504" xr:uid="{00000000-0005-0000-0000-0000920D0000}"/>
    <cellStyle name="Percent 2 5" xfId="3505" xr:uid="{00000000-0005-0000-0000-0000930D0000}"/>
    <cellStyle name="Percent 2 5 2" xfId="3506" xr:uid="{00000000-0005-0000-0000-0000940D0000}"/>
    <cellStyle name="Percent 2 6" xfId="3507" xr:uid="{00000000-0005-0000-0000-0000950D0000}"/>
    <cellStyle name="Percent 3" xfId="3508" xr:uid="{00000000-0005-0000-0000-0000960D0000}"/>
    <cellStyle name="Percent 3 2" xfId="3509" xr:uid="{00000000-0005-0000-0000-0000970D0000}"/>
    <cellStyle name="Percent 4" xfId="3510" xr:uid="{00000000-0005-0000-0000-0000980D0000}"/>
    <cellStyle name="Percent 4 2" xfId="3511" xr:uid="{00000000-0005-0000-0000-0000990D0000}"/>
    <cellStyle name="Percent 4 2 2" xfId="3512" xr:uid="{00000000-0005-0000-0000-00009A0D0000}"/>
    <cellStyle name="Percent 4 3" xfId="3513" xr:uid="{00000000-0005-0000-0000-00009B0D0000}"/>
    <cellStyle name="Percent 5" xfId="3514" xr:uid="{00000000-0005-0000-0000-00009C0D0000}"/>
    <cellStyle name="Percent 6" xfId="3515" xr:uid="{00000000-0005-0000-0000-00009D0D0000}"/>
    <cellStyle name="Percent 7" xfId="3516" xr:uid="{00000000-0005-0000-0000-00009E0D0000}"/>
    <cellStyle name="Percent 8" xfId="3517" xr:uid="{00000000-0005-0000-0000-00009F0D0000}"/>
    <cellStyle name="Percent 9" xfId="3518" xr:uid="{00000000-0005-0000-0000-0000A00D0000}"/>
    <cellStyle name="TableStyleLight1" xfId="3143" xr:uid="{00000000-0005-0000-0000-0000A10D0000}"/>
    <cellStyle name="Title 2" xfId="3144" xr:uid="{00000000-0005-0000-0000-0000A20D0000}"/>
    <cellStyle name="Total 2" xfId="3145" xr:uid="{00000000-0005-0000-0000-0000A30D0000}"/>
    <cellStyle name="Total 2 2" xfId="3146" xr:uid="{00000000-0005-0000-0000-0000A40D0000}"/>
    <cellStyle name="Total 2 2 2" xfId="3147" xr:uid="{00000000-0005-0000-0000-0000A50D0000}"/>
    <cellStyle name="Total 2 2 2 2" xfId="3148" xr:uid="{00000000-0005-0000-0000-0000A60D0000}"/>
    <cellStyle name="Total 2 2 2 2 2" xfId="3149" xr:uid="{00000000-0005-0000-0000-0000A70D0000}"/>
    <cellStyle name="Total 2 2 2 3" xfId="3150" xr:uid="{00000000-0005-0000-0000-0000A80D0000}"/>
    <cellStyle name="Total 2 2 3" xfId="3151" xr:uid="{00000000-0005-0000-0000-0000A90D0000}"/>
    <cellStyle name="Total 2 3" xfId="3152" xr:uid="{00000000-0005-0000-0000-0000AA0D0000}"/>
    <cellStyle name="Total 2 3 2" xfId="3153" xr:uid="{00000000-0005-0000-0000-0000AB0D0000}"/>
    <cellStyle name="Total 2 3 2 2" xfId="3154" xr:uid="{00000000-0005-0000-0000-0000AC0D0000}"/>
    <cellStyle name="Total 2 3 2 2 2" xfId="3155" xr:uid="{00000000-0005-0000-0000-0000AD0D0000}"/>
    <cellStyle name="Total 2 3 2 3" xfId="3156" xr:uid="{00000000-0005-0000-0000-0000AE0D0000}"/>
    <cellStyle name="Total 2 3 3" xfId="3157" xr:uid="{00000000-0005-0000-0000-0000AF0D0000}"/>
    <cellStyle name="Total 2 4" xfId="3158" xr:uid="{00000000-0005-0000-0000-0000B00D0000}"/>
    <cellStyle name="Total 2 4 2" xfId="3159" xr:uid="{00000000-0005-0000-0000-0000B10D0000}"/>
    <cellStyle name="Total 2 4 2 2" xfId="3160" xr:uid="{00000000-0005-0000-0000-0000B20D0000}"/>
    <cellStyle name="Total 2 4 2 2 2" xfId="3161" xr:uid="{00000000-0005-0000-0000-0000B30D0000}"/>
    <cellStyle name="Total 2 4 2 3" xfId="3162" xr:uid="{00000000-0005-0000-0000-0000B40D0000}"/>
    <cellStyle name="Total 2 4 3" xfId="3163" xr:uid="{00000000-0005-0000-0000-0000B50D0000}"/>
    <cellStyle name="Total 2 5" xfId="3164" xr:uid="{00000000-0005-0000-0000-0000B60D0000}"/>
    <cellStyle name="Total 2 5 2" xfId="3165" xr:uid="{00000000-0005-0000-0000-0000B70D0000}"/>
    <cellStyle name="Total 2 5 2 2" xfId="3166" xr:uid="{00000000-0005-0000-0000-0000B80D0000}"/>
    <cellStyle name="Total 2 5 2 2 2" xfId="3167" xr:uid="{00000000-0005-0000-0000-0000B90D0000}"/>
    <cellStyle name="Total 2 5 2 3" xfId="3168" xr:uid="{00000000-0005-0000-0000-0000BA0D0000}"/>
    <cellStyle name="Total 2 5 3" xfId="3169" xr:uid="{00000000-0005-0000-0000-0000BB0D0000}"/>
    <cellStyle name="Total 2 6" xfId="3170" xr:uid="{00000000-0005-0000-0000-0000BC0D0000}"/>
    <cellStyle name="Total 2 6 2" xfId="3171" xr:uid="{00000000-0005-0000-0000-0000BD0D0000}"/>
    <cellStyle name="Total 2 6 2 2" xfId="3172" xr:uid="{00000000-0005-0000-0000-0000BE0D0000}"/>
    <cellStyle name="Total 2 6 3" xfId="3173" xr:uid="{00000000-0005-0000-0000-0000BF0D0000}"/>
    <cellStyle name="Total 2 7" xfId="3174" xr:uid="{00000000-0005-0000-0000-0000C00D0000}"/>
    <cellStyle name="Total 2 7 2" xfId="3175" xr:uid="{00000000-0005-0000-0000-0000C10D0000}"/>
    <cellStyle name="Total 2 8" xfId="3176" xr:uid="{00000000-0005-0000-0000-0000C20D0000}"/>
    <cellStyle name="Total 2 8 2" xfId="3177" xr:uid="{00000000-0005-0000-0000-0000C30D0000}"/>
    <cellStyle name="Total 2 9" xfId="3178" xr:uid="{00000000-0005-0000-0000-0000C40D0000}"/>
    <cellStyle name="Total 2 9 2" xfId="3179" xr:uid="{00000000-0005-0000-0000-0000C50D0000}"/>
    <cellStyle name="Warning Text 2" xfId="3180" xr:uid="{00000000-0005-0000-0000-0000C60D0000}"/>
  </cellStyles>
  <dxfs count="4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CCFF33"/>
      <color rgb="FFFFFF66"/>
      <color rgb="FF9C5BCD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19289298168365"/>
          <c:y val="0.31365657100698063"/>
          <c:w val="0.72192534502360073"/>
          <c:h val="0.55586349104254551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explosion val="1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D8D9-4942-8846-4A0AA71D5A0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D8D9-4942-8846-4A0AA71D5A0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D8D9-4942-8846-4A0AA71D5A0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D8D9-4942-8846-4A0AA71D5A0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D8D9-4942-8846-4A0AA71D5A0B}"/>
              </c:ext>
            </c:extLst>
          </c:dPt>
          <c:dLbls>
            <c:dLbl>
              <c:idx val="0"/>
              <c:layout>
                <c:manualLayout>
                  <c:x val="-9.0690999849160861E-2"/>
                  <c:y val="0.18398862447316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D9-4942-8846-4A0AA71D5A0B}"/>
                </c:ext>
              </c:extLst>
            </c:dLbl>
            <c:dLbl>
              <c:idx val="1"/>
              <c:layout>
                <c:manualLayout>
                  <c:x val="-3.6982376548883008E-3"/>
                  <c:y val="-4.30981066119519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9-4942-8846-4A0AA71D5A0B}"/>
                </c:ext>
              </c:extLst>
            </c:dLbl>
            <c:dLbl>
              <c:idx val="2"/>
              <c:layout>
                <c:manualLayout>
                  <c:x val="1.5702106719924697E-2"/>
                  <c:y val="-5.99304958817786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9-4942-8846-4A0AA71D5A0B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9-4942-8846-4A0AA71D5A0B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9-4942-8846-4A0AA71D5A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'A._GTK-Status-Sekolah'!$B$35:$B$39</c:f>
              <c:strCache>
                <c:ptCount val="5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  <c:pt idx="4">
                  <c:v>SLB</c:v>
                </c:pt>
              </c:strCache>
            </c:strRef>
          </c:cat>
          <c:val>
            <c:numRef>
              <c:f>'A._GTK-Status-Sekolah'!$E$35:$E$39</c:f>
              <c:numCache>
                <c:formatCode>#,##0</c:formatCode>
                <c:ptCount val="5"/>
                <c:pt idx="0">
                  <c:v>5103</c:v>
                </c:pt>
                <c:pt idx="1">
                  <c:v>1600</c:v>
                </c:pt>
                <c:pt idx="2">
                  <c:v>781</c:v>
                </c:pt>
                <c:pt idx="3">
                  <c:v>1001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D9-4942-8846-4A0AA71D5A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Sertifikasi Per-Jenjang</a:t>
            </a:r>
          </a:p>
        </c:rich>
      </c:tx>
      <c:layout>
        <c:manualLayout>
          <c:xMode val="edge"/>
          <c:yMode val="edge"/>
          <c:x val="0.17139287348546645"/>
          <c:y val="2.2453885553547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7.0351001843864183E-2"/>
          <c:y val="0.19051533033406909"/>
          <c:w val="0.86191501409892579"/>
          <c:h val="0.66700349967888051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F6F3-4EF9-8003-812A1EA02BAE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F6F3-4EF9-8003-812A1EA02B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F6F3-4EF9-8003-812A1EA02B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F6F3-4EF9-8003-812A1EA02B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F6F3-4EF9-8003-812A1EA02BAE}"/>
              </c:ext>
            </c:extLst>
          </c:dPt>
          <c:dLbls>
            <c:dLbl>
              <c:idx val="0"/>
              <c:layout>
                <c:manualLayout>
                  <c:x val="-0.12561685375939766"/>
                  <c:y val="0.267271085840576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3-4EF9-8003-812A1EA02BAE}"/>
                </c:ext>
              </c:extLst>
            </c:dLbl>
            <c:dLbl>
              <c:idx val="1"/>
              <c:layout>
                <c:manualLayout>
                  <c:x val="5.4082527140741167E-2"/>
                  <c:y val="-0.173433276576702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79330257753586"/>
                      <c:h val="9.83138741087959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6F3-4EF9-8003-812A1EA02BAE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3-4EF9-8003-812A1EA02BAE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3-4EF9-8003-812A1EA02BAE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3-4EF9-8003-812A1EA02B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'2._REKAP_SERTIFIKASI'!$D$8:$E$8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'2._REKAP_SERTIFIKASI'!$D$9:$E$9</c:f>
              <c:numCache>
                <c:formatCode>#,##0</c:formatCode>
                <c:ptCount val="2"/>
                <c:pt idx="0">
                  <c:v>6449</c:v>
                </c:pt>
                <c:pt idx="1">
                  <c:v>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F3-4EF9-8003-812A1EA02B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Sertifikasi Per-Jenjang</a:t>
            </a:r>
          </a:p>
        </c:rich>
      </c:tx>
      <c:layout>
        <c:manualLayout>
          <c:xMode val="edge"/>
          <c:yMode val="edge"/>
          <c:x val="0.17139287348546645"/>
          <c:y val="2.2453885553547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7.0351001843864183E-2"/>
          <c:y val="0.19051533033406909"/>
          <c:w val="0.86191501409892579"/>
          <c:h val="0.66700349967888051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B1A4-4D1A-941E-6EC94AA7CA6E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B1A4-4D1A-941E-6EC94AA7CA6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B1A4-4D1A-941E-6EC94AA7CA6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B1A4-4D1A-941E-6EC94AA7CA6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B1A4-4D1A-941E-6EC94AA7CA6E}"/>
              </c:ext>
            </c:extLst>
          </c:dPt>
          <c:dLbls>
            <c:dLbl>
              <c:idx val="0"/>
              <c:layout>
                <c:manualLayout>
                  <c:x val="-0.12561685375939766"/>
                  <c:y val="0.267271085840576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4-4D1A-941E-6EC94AA7CA6E}"/>
                </c:ext>
              </c:extLst>
            </c:dLbl>
            <c:dLbl>
              <c:idx val="1"/>
              <c:layout>
                <c:manualLayout>
                  <c:x val="5.4082527140741167E-2"/>
                  <c:y val="-0.1734332765767021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79330257753586"/>
                      <c:h val="9.83138741087959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1A4-4D1A-941E-6EC94AA7CA6E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4-4D1A-941E-6EC94AA7CA6E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4-4D1A-941E-6EC94AA7CA6E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A4-4D1A-941E-6EC94AA7CA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'2._REKAP_SERTIFIKASI'!$D$53:$E$53</c:f>
              <c:strCache>
                <c:ptCount val="2"/>
                <c:pt idx="0">
                  <c:v>BELUM</c:v>
                </c:pt>
                <c:pt idx="1">
                  <c:v>SERTIFIKASI</c:v>
                </c:pt>
              </c:strCache>
            </c:strRef>
          </c:cat>
          <c:val>
            <c:numRef>
              <c:f>'2._REKAP_SERTIFIKASI'!$D$54:$E$54</c:f>
              <c:numCache>
                <c:formatCode>#,##0</c:formatCode>
                <c:ptCount val="2"/>
                <c:pt idx="0">
                  <c:v>2118</c:v>
                </c:pt>
                <c:pt idx="1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A4-4D1A-941E-6EC94AA7CA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SLB </a:t>
            </a:r>
          </a:p>
          <a:p>
            <a:pPr>
              <a:defRPr/>
            </a:pPr>
            <a:r>
              <a:rPr lang="id-ID"/>
              <a:t>Sertifikasi Per-Jenjang</a:t>
            </a:r>
          </a:p>
        </c:rich>
      </c:tx>
      <c:layout>
        <c:manualLayout>
          <c:xMode val="edge"/>
          <c:yMode val="edge"/>
          <c:x val="0.17139287348546645"/>
          <c:y val="2.2453885553547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0.19376706687786674"/>
          <c:y val="0.19509045137788122"/>
          <c:w val="0.52755663045168311"/>
          <c:h val="0.6258271322431711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454D-4B46-925D-B89CB26D2532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454D-4B46-925D-B89CB26D253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454D-4B46-925D-B89CB26D253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454D-4B46-925D-B89CB26D253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454D-4B46-925D-B89CB26D2532}"/>
              </c:ext>
            </c:extLst>
          </c:dPt>
          <c:dLbls>
            <c:dLbl>
              <c:idx val="0"/>
              <c:layout>
                <c:manualLayout>
                  <c:x val="0.18356777207016794"/>
                  <c:y val="0.1343382531396011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057803598410688"/>
                      <c:h val="0.185259428873075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4D-4B46-925D-B89CB26D2532}"/>
                </c:ext>
              </c:extLst>
            </c:dLbl>
            <c:dLbl>
              <c:idx val="1"/>
              <c:layout>
                <c:manualLayout>
                  <c:x val="-0.11351291273587265"/>
                  <c:y val="-0.1563158289663263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579334928592183"/>
                      <c:h val="0.157888317710538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54D-4B46-925D-B89CB26D2532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D-4B46-925D-B89CB26D2532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4D-4B46-925D-B89CB26D2532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D-4B46-925D-B89CB26D25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'2._REKAP_SERTIFIKASI'!$D$8:$E$8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'2._REKAP_SERTIFIKASI'!$D$14:$E$14</c:f>
              <c:numCache>
                <c:formatCode>#,##0</c:formatCode>
                <c:ptCount val="2"/>
                <c:pt idx="0">
                  <c:v>19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4D-4B46-925D-B89CB26D25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Berdasar </a:t>
            </a:r>
          </a:p>
          <a:p>
            <a:pPr>
              <a:defRPr/>
            </a:pPr>
            <a:r>
              <a:rPr lang="id-ID"/>
              <a:t>Kualifikasi Pendidikan S1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484030421698416"/>
          <c:y val="0.23623665548340961"/>
          <c:w val="0.79918501311667323"/>
          <c:h val="0.62128232165926678"/>
        </c:manualLayout>
      </c:layout>
      <c:pie3DChart>
        <c:varyColors val="1"/>
        <c:ser>
          <c:idx val="0"/>
          <c:order val="0"/>
          <c:tx>
            <c:strRef>
              <c:f>'3._REKAP_GURU_S1'!$C$47:$G$47</c:f>
              <c:strCache>
                <c:ptCount val="5"/>
                <c:pt idx="0">
                  <c:v>GURU KUALIFIKASI S1 DI SATUAN PENDIDIKAN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7317-4AA2-B0DB-22C38A6DCAA1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7317-4AA2-B0DB-22C38A6DCAA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7317-4AA2-B0DB-22C38A6DCAA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7317-4AA2-B0DB-22C38A6DCAA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7317-4AA2-B0DB-22C38A6DCAA1}"/>
              </c:ext>
            </c:extLst>
          </c:dPt>
          <c:dLbls>
            <c:dLbl>
              <c:idx val="0"/>
              <c:layout>
                <c:manualLayout>
                  <c:x val="0.10652385469148425"/>
                  <c:y val="3.93896461866997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7-4AA2-B0DB-22C38A6DCAA1}"/>
                </c:ext>
              </c:extLst>
            </c:dLbl>
            <c:dLbl>
              <c:idx val="1"/>
              <c:layout>
                <c:manualLayout>
                  <c:x val="-4.7803171218709722E-2"/>
                  <c:y val="-4.10991636798088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7-4AA2-B0DB-22C38A6DCAA1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7-4AA2-B0DB-22C38A6DCAA1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7-4AA2-B0DB-22C38A6DCAA1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7-4AA2-B0DB-22C38A6DCA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'3._REKAP_GURU_S1'!$D$49:$E$49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'3._REKAP_GURU_S1'!$D$56:$E$56</c:f>
              <c:numCache>
                <c:formatCode>#,##0</c:formatCode>
                <c:ptCount val="2"/>
                <c:pt idx="0">
                  <c:v>303</c:v>
                </c:pt>
                <c:pt idx="1">
                  <c:v>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17-4AA2-B0DB-22C38A6DCA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8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Berdasar </a:t>
            </a:r>
          </a:p>
          <a:p>
            <a:pPr>
              <a:defRPr/>
            </a:pPr>
            <a:r>
              <a:rPr lang="id-ID"/>
              <a:t>Kualifikasi Pendidikan S1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484030421698416"/>
          <c:y val="0.23623665548340961"/>
          <c:w val="0.79918501311667323"/>
          <c:h val="0.62128232165926678"/>
        </c:manualLayout>
      </c:layout>
      <c:pie3DChart>
        <c:varyColors val="1"/>
        <c:ser>
          <c:idx val="0"/>
          <c:order val="0"/>
          <c:tx>
            <c:strRef>
              <c:f>'3._REKAP_GURU_S1'!$S$47:$W$47</c:f>
              <c:strCache>
                <c:ptCount val="5"/>
                <c:pt idx="0">
                  <c:v>GURU KUALIFIKASI S1 DI SATUAN PENDIDIKAN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5F44-4591-A602-DCC0C330675E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5F44-4591-A602-DCC0C330675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5F44-4591-A602-DCC0C330675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5F44-4591-A602-DCC0C330675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5F44-4591-A602-DCC0C330675E}"/>
              </c:ext>
            </c:extLst>
          </c:dPt>
          <c:dLbls>
            <c:dLbl>
              <c:idx val="0"/>
              <c:layout>
                <c:manualLayout>
                  <c:x val="0.10652385469148425"/>
                  <c:y val="3.93896461866997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4-4591-A602-DCC0C330675E}"/>
                </c:ext>
              </c:extLst>
            </c:dLbl>
            <c:dLbl>
              <c:idx val="1"/>
              <c:layout>
                <c:manualLayout>
                  <c:x val="-4.7803171218709722E-2"/>
                  <c:y val="-4.10991636798088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4-4591-A602-DCC0C330675E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4-4591-A602-DCC0C330675E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4-4591-A602-DCC0C330675E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4-4591-A602-DCC0C33067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'3._REKAP_GURU_S1'!$T$49:$U$49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'3._REKAP_GURU_S1'!$T$50:$U$50</c:f>
              <c:numCache>
                <c:formatCode>#,##0</c:formatCode>
                <c:ptCount val="2"/>
                <c:pt idx="0">
                  <c:v>451</c:v>
                </c:pt>
                <c:pt idx="1">
                  <c:v>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44-4591-A602-DCC0C33067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8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</a:t>
            </a:r>
            <a:r>
              <a:rPr lang="id-ID" baseline="0"/>
              <a:t> SLB </a:t>
            </a:r>
            <a:r>
              <a:rPr lang="id-ID"/>
              <a:t>Berdasar </a:t>
            </a:r>
          </a:p>
          <a:p>
            <a:pPr>
              <a:defRPr/>
            </a:pPr>
            <a:r>
              <a:rPr lang="id-ID"/>
              <a:t>Kualifikasi Pendidikan S1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484030421698416"/>
          <c:y val="0.23623665548340961"/>
          <c:w val="0.79918501311667323"/>
          <c:h val="0.62128232165926678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B907-4671-B8AA-084F0E503895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B907-4671-B8AA-084F0E50389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B907-4671-B8AA-084F0E50389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B907-4671-B8AA-084F0E50389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B907-4671-B8AA-084F0E503895}"/>
              </c:ext>
            </c:extLst>
          </c:dPt>
          <c:dLbls>
            <c:dLbl>
              <c:idx val="0"/>
              <c:layout>
                <c:manualLayout>
                  <c:x val="0.10652385469148425"/>
                  <c:y val="3.93896461866997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7-4671-B8AA-084F0E503895}"/>
                </c:ext>
              </c:extLst>
            </c:dLbl>
            <c:dLbl>
              <c:idx val="1"/>
              <c:layout>
                <c:manualLayout>
                  <c:x val="-4.7803171218709722E-2"/>
                  <c:y val="-4.109916367980884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7-4671-B8AA-084F0E503895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7-4671-B8AA-084F0E503895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7-4671-B8AA-084F0E503895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7-4671-B8AA-084F0E50389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'3._REKAP_GURU_S1'!$D$49:$E$49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'3._REKAP_GURU_S1'!$D$55:$E$55</c:f>
              <c:numCache>
                <c:formatCode>#,##0</c:formatCode>
                <c:ptCount val="2"/>
                <c:pt idx="0">
                  <c:v>0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07-4671-B8AA-084F0E5038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8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 sz="1200" b="1">
                <a:latin typeface="Bookman Old Style" panose="02050604050505020204" pitchFamily="18" charset="0"/>
              </a:rPr>
              <a:t>Prosentase Guru Sekolah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12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C8B1-479F-AFF2-8F12FA6964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C8B1-479F-AFF2-8F12FA6964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C8B1-479F-AFF2-8F12FA6964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C8B1-479F-AFF2-8F12FA69642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C8B1-479F-AFF2-8F12FA696423}"/>
              </c:ext>
            </c:extLst>
          </c:dPt>
          <c:dLbls>
            <c:dLbl>
              <c:idx val="0"/>
              <c:layout>
                <c:manualLayout>
                  <c:x val="-0.18789074960456242"/>
                  <c:y val="-8.549497620522432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Bookman Old Style" panose="02050604050505020204" pitchFamily="18" charset="0"/>
                      <a:ea typeface="+mn-ea"/>
                      <a:cs typeface="+mn-cs"/>
                    </a:defRPr>
                  </a:pPr>
                  <a:endParaRPr lang="id-ID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513450854549824"/>
                      <c:h val="0.118055529944002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8B1-479F-AFF2-8F12FA696423}"/>
                </c:ext>
              </c:extLst>
            </c:dLbl>
            <c:dLbl>
              <c:idx val="1"/>
              <c:layout>
                <c:manualLayout>
                  <c:x val="-5.9742386330972543E-2"/>
                  <c:y val="-9.838216944193451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dk1"/>
                      </a:solidFill>
                      <a:latin typeface="Bookman Old Style" panose="02050604050505020204" pitchFamily="18" charset="0"/>
                      <a:ea typeface="+mn-ea"/>
                      <a:cs typeface="+mn-cs"/>
                    </a:defRPr>
                  </a:pPr>
                  <a:endParaRPr lang="id-ID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1-479F-AFF2-8F12FA696423}"/>
                </c:ext>
              </c:extLst>
            </c:dLbl>
            <c:dLbl>
              <c:idx val="2"/>
              <c:layout>
                <c:manualLayout>
                  <c:x val="-6.1742249712128043E-2"/>
                  <c:y val="-3.035050313699462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dk1"/>
                      </a:solidFill>
                      <a:latin typeface="Bookman Old Style" panose="02050604050505020204" pitchFamily="18" charset="0"/>
                      <a:ea typeface="+mn-ea"/>
                      <a:cs typeface="+mn-cs"/>
                    </a:defRPr>
                  </a:pPr>
                  <a:endParaRPr lang="id-ID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1-479F-AFF2-8F12FA696423}"/>
                </c:ext>
              </c:extLst>
            </c:dLbl>
            <c:dLbl>
              <c:idx val="3"/>
              <c:layout>
                <c:manualLayout>
                  <c:x val="-1.8139436356188084E-2"/>
                  <c:y val="-5.258333707235977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dk1"/>
                      </a:solidFill>
                      <a:latin typeface="Bookman Old Style" panose="02050604050505020204" pitchFamily="18" charset="0"/>
                      <a:ea typeface="+mn-ea"/>
                      <a:cs typeface="+mn-cs"/>
                    </a:defRPr>
                  </a:pPr>
                  <a:endParaRPr lang="id-ID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1-479F-AFF2-8F12FA696423}"/>
                </c:ext>
              </c:extLst>
            </c:dLbl>
            <c:dLbl>
              <c:idx val="4"/>
              <c:layout>
                <c:manualLayout>
                  <c:x val="2.3311633846487323E-2"/>
                  <c:y val="-2.62829851186634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Bookman Old Style" panose="02050604050505020204" pitchFamily="18" charset="0"/>
                      <a:ea typeface="+mn-ea"/>
                      <a:cs typeface="+mn-cs"/>
                    </a:defRPr>
                  </a:pPr>
                  <a:endParaRPr lang="id-ID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1-479F-AFF2-8F12FA69642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'1.3_Rekap_GTK_Perkecamatan'!$C$8:$G$8</c:f>
              <c:strCache>
                <c:ptCount val="5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  <c:pt idx="4">
                  <c:v>SLB</c:v>
                </c:pt>
              </c:strCache>
            </c:strRef>
          </c:cat>
          <c:val>
            <c:numRef>
              <c:f>'1.3_Rekap_GTK_Perkecamatan'!$C$24:$G$24</c:f>
              <c:numCache>
                <c:formatCode>#,##0</c:formatCode>
                <c:ptCount val="5"/>
                <c:pt idx="0">
                  <c:v>5103</c:v>
                </c:pt>
                <c:pt idx="1">
                  <c:v>1600</c:v>
                </c:pt>
                <c:pt idx="2">
                  <c:v>781</c:v>
                </c:pt>
                <c:pt idx="3">
                  <c:v>1001</c:v>
                </c:pt>
                <c:pt idx="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B1-479F-AFF2-8F12FA696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91305126356513"/>
          <c:y val="0.90768872591816541"/>
          <c:w val="0.63305720088400086"/>
          <c:h val="6.8844968094138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4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'1.4_Guru_PNS_NON_PNS_Per_Kec.'!$E$6:$F$6</c:f>
              <c:strCache>
                <c:ptCount val="2"/>
                <c:pt idx="0">
                  <c:v>GURU SD 
STATUS PEGAWAI</c:v>
                </c:pt>
              </c:strCache>
            </c:strRef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0B-43EA-A6BA-21E56D3D15A2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0B-43EA-A6BA-21E56D3D15A2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B-43EA-A6BA-21E56D3D15A2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B-43EA-A6BA-21E56D3D15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'1.4_Guru_PNS_NON_PNS_Per_Kec.'!$E$7:$F$7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'1.4_Guru_PNS_NON_PNS_Per_Kec.'!$E$8:$F$8</c:f>
              <c:numCache>
                <c:formatCode>#,##0</c:formatCode>
                <c:ptCount val="2"/>
                <c:pt idx="0">
                  <c:v>2909</c:v>
                </c:pt>
                <c:pt idx="1">
                  <c:v>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0B-43EA-A6BA-21E56D3D15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'1.4_Guru_PNS_NON_PNS_Per_Kec.'!$E$31</c:f>
              <c:strCache>
                <c:ptCount val="1"/>
                <c:pt idx="0">
                  <c:v>GURU SD 
STATUS PEGAWAI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2-4548-BE9B-3E56577973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62-4548-BE9B-3E5657797362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62-4548-BE9B-3E5657797362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2-4548-BE9B-3E565779736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'1.4_Guru_PNS_NON_PNS_Per_Kec.'!$E$32:$F$32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'1.4_Guru_PNS_NON_PNS_Per_Kec.'!$E$33:$F$33</c:f>
              <c:numCache>
                <c:formatCode>#,##0</c:formatCode>
                <c:ptCount val="2"/>
                <c:pt idx="0">
                  <c:v>2907</c:v>
                </c:pt>
                <c:pt idx="1">
                  <c:v>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2-4548-BE9B-3E56577973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'1.4_Guru_PNS_NON_PNS_Per_Kec.'!$E$56</c:f>
              <c:strCache>
                <c:ptCount val="1"/>
                <c:pt idx="0">
                  <c:v>GURU SD 
STATUS PEGAWAI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6D-41CB-ABDC-839334889373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6D-41CB-ABDC-839334889373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D-41CB-ABDC-839334889373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D-41CB-ABDC-83933488937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'1.4_Guru_PNS_NON_PNS_Per_Kec.'!$E$57:$F$57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'1.4_Guru_PNS_NON_PNS_Per_Kec.'!$E$58:$F$58</c:f>
              <c:numCache>
                <c:formatCode>#,##0</c:formatCode>
                <c:ptCount val="2"/>
                <c:pt idx="0">
                  <c:v>2</c:v>
                </c:pt>
                <c:pt idx="1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D-41CB-ABDC-8393348893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19289298168365"/>
          <c:y val="0.31365657100698063"/>
          <c:w val="0.72192534502360073"/>
          <c:h val="0.55586349104254551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explosion val="1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FC29-4363-AC75-399BFFCDFB5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FC29-4363-AC75-399BFFCDFB5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FC29-4363-AC75-399BFFCDFB5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FC29-4363-AC75-399BFFCDFB5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FC29-4363-AC75-399BFFCDFB53}"/>
              </c:ext>
            </c:extLst>
          </c:dPt>
          <c:dLbls>
            <c:dLbl>
              <c:idx val="0"/>
              <c:layout>
                <c:manualLayout>
                  <c:x val="-9.0690999849160861E-2"/>
                  <c:y val="0.183988624473165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9-4363-AC75-399BFFCDFB53}"/>
                </c:ext>
              </c:extLst>
            </c:dLbl>
            <c:dLbl>
              <c:idx val="1"/>
              <c:layout>
                <c:manualLayout>
                  <c:x val="-3.6982376548883008E-3"/>
                  <c:y val="-4.30981066119519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9-4363-AC75-399BFFCDFB53}"/>
                </c:ext>
              </c:extLst>
            </c:dLbl>
            <c:dLbl>
              <c:idx val="2"/>
              <c:layout>
                <c:manualLayout>
                  <c:x val="1.5702106719924697E-2"/>
                  <c:y val="-5.99304958817786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9-4363-AC75-399BFFCDFB53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9-4363-AC75-399BFFCDFB53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9-4363-AC75-399BFFCDFB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'A._GTK-Status-Sekolah'!$B$57:$B$59</c:f>
              <c:strCache>
                <c:ptCount val="3"/>
                <c:pt idx="0">
                  <c:v>SMA</c:v>
                </c:pt>
                <c:pt idx="1">
                  <c:v>SMK</c:v>
                </c:pt>
                <c:pt idx="2">
                  <c:v>MA</c:v>
                </c:pt>
              </c:strCache>
            </c:strRef>
          </c:cat>
          <c:val>
            <c:numRef>
              <c:f>'A._GTK-Status-Sekolah'!$E$57:$E$59</c:f>
              <c:numCache>
                <c:formatCode>#,##0</c:formatCode>
                <c:ptCount val="3"/>
                <c:pt idx="0">
                  <c:v>781</c:v>
                </c:pt>
                <c:pt idx="1">
                  <c:v>1001</c:v>
                </c:pt>
                <c:pt idx="2">
                  <c:v>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29-4363-AC75-399BFFCDFB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'3.3. SD_SMP_Guru_Sertifikasi'!$E$6:$F$6</c:f>
              <c:strCache>
                <c:ptCount val="2"/>
                <c:pt idx="0">
                  <c:v>GURU SD +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18-4FAE-822F-34542471D911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18-4FAE-822F-34542471D911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8-4FAE-822F-34542471D911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8-4FAE-822F-34542471D9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'3.3. SD_SMP_Guru_Sertifikasi'!$E$7:$F$7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'3.3. SD_SMP_Guru_Sertifikasi'!$E$8:$F$8</c:f>
              <c:numCache>
                <c:formatCode>#,##0</c:formatCode>
                <c:ptCount val="2"/>
                <c:pt idx="0">
                  <c:v>3292</c:v>
                </c:pt>
                <c:pt idx="1">
                  <c:v>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18-4FAE-822F-34542471D9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'3.3. SD_SMP_Guru_Sertifikasi'!$E$40</c:f>
              <c:strCache>
                <c:ptCount val="1"/>
                <c:pt idx="0">
                  <c:v>GURU SD +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8-4054-ACDD-89B135695A9A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58-4054-ACDD-89B135695A9A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8-4054-ACDD-89B135695A9A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8-4054-ACDD-89B135695A9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'3.3. SD_SMP_Guru_Sertifikasi'!$E$41:$F$41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'3.3. SD_SMP_Guru_Sertifikasi'!$E$42:$F$42</c:f>
              <c:numCache>
                <c:formatCode>#,##0</c:formatCode>
                <c:ptCount val="2"/>
                <c:pt idx="0">
                  <c:v>2826</c:v>
                </c:pt>
                <c:pt idx="1">
                  <c:v>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58-4054-ACDD-89B135695A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'3.3. SD_SMP_Guru_Sertifikasi'!$E$65</c:f>
              <c:strCache>
                <c:ptCount val="1"/>
                <c:pt idx="0">
                  <c:v>GURU SD +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64-479F-904B-39DCCA714F05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64-479F-904B-39DCCA714F05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4-479F-904B-39DCCA714F05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4-479F-904B-39DCCA714F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'3.3. SD_SMP_Guru_Sertifikasi'!$E$66:$F$66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'3.3. SD_SMP_Guru_Sertifikasi'!$E$67:$F$67</c:f>
              <c:numCache>
                <c:formatCode>#,##0</c:formatCode>
                <c:ptCount val="2"/>
                <c:pt idx="0">
                  <c:v>466</c:v>
                </c:pt>
                <c:pt idx="1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4-479F-904B-39DCCA714F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SD_Guru_Sertifikasi'!$E$6:$F$6</c:f>
              <c:strCache>
                <c:ptCount val="2"/>
                <c:pt idx="0">
                  <c:v>GURU SD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F-41FE-B438-9975E2B0CEF3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BF-41FE-B438-9975E2B0CEF3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F-41FE-B438-9975E2B0CEF3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F-41FE-B438-9975E2B0CE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SD_Guru_Sertifikasi'!$E$7:$F$7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SD_Guru_Sertifikasi'!$E$8:$F$8</c:f>
              <c:numCache>
                <c:formatCode>#,##0</c:formatCode>
                <c:ptCount val="2"/>
                <c:pt idx="0">
                  <c:v>2671</c:v>
                </c:pt>
                <c:pt idx="1">
                  <c:v>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BF-41FE-B438-9975E2B0CE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SD_Guru_Sertifikasi'!$E$40</c:f>
              <c:strCache>
                <c:ptCount val="1"/>
                <c:pt idx="0">
                  <c:v>GURU SD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9-4D23-BAE2-E140F9C5E8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9-4D23-BAE2-E140F9C5E8B9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9-4D23-BAE2-E140F9C5E8B9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9-4D23-BAE2-E140F9C5E8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SD_Guru_Sertifikasi'!$E$41:$F$41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SD_Guru_Sertifikasi'!$E$42:$F$42</c:f>
              <c:numCache>
                <c:formatCode>#,##0</c:formatCode>
                <c:ptCount val="2"/>
                <c:pt idx="0">
                  <c:v>2482</c:v>
                </c:pt>
                <c:pt idx="1">
                  <c:v>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9-4D23-BAE2-E140F9C5E8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SD_Guru_Sertifikasi'!$E$65</c:f>
              <c:strCache>
                <c:ptCount val="1"/>
                <c:pt idx="0">
                  <c:v>GURU SD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0B-4ACE-B568-B18EDE85FAFB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0B-4ACE-B568-B18EDE85FAFB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B-4ACE-B568-B18EDE85FAFB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B-4ACE-B568-B18EDE85FA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SD_Guru_Sertifikasi'!$E$66:$F$66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SD_Guru_Sertifikasi'!$E$67:$F$67</c:f>
              <c:numCache>
                <c:formatCode>#,##0</c:formatCode>
                <c:ptCount val="2"/>
                <c:pt idx="0">
                  <c:v>189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0B-4ACE-B568-B18EDE85F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SMP_Guru_Sertifikasi'!$E$6:$F$6</c:f>
              <c:strCache>
                <c:ptCount val="2"/>
                <c:pt idx="0">
                  <c:v>GURU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7-4D93-9C3D-114FF9951706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77-4D93-9C3D-114FF9951706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7-4D93-9C3D-114FF9951706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7-4D93-9C3D-114FF995170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SMP_Guru_Sertifikasi'!$E$7:$F$7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SMP_Guru_Sertifikasi'!$E$8:$F$8</c:f>
              <c:numCache>
                <c:formatCode>#,##0</c:formatCode>
                <c:ptCount val="2"/>
                <c:pt idx="0">
                  <c:v>621</c:v>
                </c:pt>
                <c:pt idx="1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77-4D93-9C3D-114FF99517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SMP_Guru_Sertifikasi'!$E$40</c:f>
              <c:strCache>
                <c:ptCount val="1"/>
                <c:pt idx="0">
                  <c:v>GURU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5-4F45-A0E9-782A5E23ED0E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95-4F45-A0E9-782A5E23ED0E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5-4F45-A0E9-782A5E23ED0E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5-4F45-A0E9-782A5E23ED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SMP_Guru_Sertifikasi'!$E$41:$F$41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SMP_Guru_Sertifikasi'!$E$42:$F$42</c:f>
              <c:numCache>
                <c:formatCode>#,##0</c:formatCode>
                <c:ptCount val="2"/>
                <c:pt idx="0">
                  <c:v>344</c:v>
                </c:pt>
                <c:pt idx="1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95-4F45-A0E9-782A5E23ED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SMP_Guru_Sertifikasi'!$E$65</c:f>
              <c:strCache>
                <c:ptCount val="1"/>
                <c:pt idx="0">
                  <c:v>GURU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7-47B8-BC4B-E706C5A4242C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27-47B8-BC4B-E706C5A4242C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7-47B8-BC4B-E706C5A4242C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7-47B8-BC4B-E706C5A4242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SMP_Guru_Sertifikasi'!$E$66:$F$66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SMP_Guru_Sertifikasi'!$E$67:$F$67</c:f>
              <c:numCache>
                <c:formatCode>#,##0</c:formatCode>
                <c:ptCount val="2"/>
                <c:pt idx="0">
                  <c:v>277</c:v>
                </c:pt>
                <c:pt idx="1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27-47B8-BC4B-E706C5A424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Guru_Sertifikasi'!$E$6:$F$6</c:f>
              <c:strCache>
                <c:ptCount val="2"/>
                <c:pt idx="0">
                  <c:v>GURU MTs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03-424A-B642-E0F4DC6BA7CB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3-424A-B642-E0F4DC6BA7CB}"/>
              </c:ext>
            </c:extLst>
          </c:dPt>
          <c:dLbls>
            <c:dLbl>
              <c:idx val="0"/>
              <c:layout>
                <c:manualLayout>
                  <c:x val="0.13285018628917752"/>
                  <c:y val="-0.1165255961793301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3-424A-B642-E0F4DC6BA7CB}"/>
                </c:ext>
              </c:extLst>
            </c:dLbl>
            <c:dLbl>
              <c:idx val="1"/>
              <c:layout>
                <c:manualLayout>
                  <c:x val="-0.17168801023637298"/>
                  <c:y val="2.40069013455648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3-424A-B642-E0F4DC6BA7C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Guru_Sertifikasi'!$E$7:$F$7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Guru_Sertifikasi'!$E$8:$F$8</c:f>
              <c:numCache>
                <c:formatCode>#,##0</c:formatCode>
                <c:ptCount val="2"/>
                <c:pt idx="0">
                  <c:v>1100</c:v>
                </c:pt>
                <c:pt idx="1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03-424A-B642-E0F4DC6BA7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id-ID" sz="1400"/>
              <a:t>Prosentase Guru Per-Jenjang</a:t>
            </a:r>
          </a:p>
        </c:rich>
      </c:tx>
      <c:layout>
        <c:manualLayout>
          <c:xMode val="edge"/>
          <c:yMode val="edge"/>
          <c:x val="0.19207690323964696"/>
          <c:y val="5.12145717151195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3666344457122868E-2"/>
          <c:y val="0.14644157601683591"/>
          <c:w val="0.92944475215784983"/>
          <c:h val="0.71634451241028219"/>
        </c:manualLayout>
      </c:layout>
      <c:pie3DChart>
        <c:varyColors val="1"/>
        <c:ser>
          <c:idx val="0"/>
          <c:order val="0"/>
          <c:explosion val="1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49FB-436C-874A-BC0B22F13C3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49FB-436C-874A-BC0B22F13C3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49FB-436C-874A-BC0B22F13C3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49FB-436C-874A-BC0B22F13C3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49FB-436C-874A-BC0B22F13C3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1E67-4581-A633-3970FE7E756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E67-4581-A633-3970FE7E756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1E67-4581-A633-3970FE7E7564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d-ID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'A._GTK-Status-Sekolah'!$B$10:$B$17</c:f>
              <c:strCache>
                <c:ptCount val="8"/>
                <c:pt idx="0">
                  <c:v>SD</c:v>
                </c:pt>
                <c:pt idx="1">
                  <c:v>SMP</c:v>
                </c:pt>
                <c:pt idx="2">
                  <c:v>SMA</c:v>
                </c:pt>
                <c:pt idx="3">
                  <c:v>SMK</c:v>
                </c:pt>
                <c:pt idx="4">
                  <c:v>SLB</c:v>
                </c:pt>
                <c:pt idx="5">
                  <c:v>MI</c:v>
                </c:pt>
                <c:pt idx="6">
                  <c:v>MTs</c:v>
                </c:pt>
                <c:pt idx="7">
                  <c:v>MA</c:v>
                </c:pt>
              </c:strCache>
            </c:strRef>
          </c:cat>
          <c:val>
            <c:numRef>
              <c:f>'A._GTK-Status-Sekolah'!$E$10:$E$17</c:f>
              <c:numCache>
                <c:formatCode>#,##0</c:formatCode>
                <c:ptCount val="8"/>
                <c:pt idx="0">
                  <c:v>5103</c:v>
                </c:pt>
                <c:pt idx="1">
                  <c:v>1600</c:v>
                </c:pt>
                <c:pt idx="2">
                  <c:v>781</c:v>
                </c:pt>
                <c:pt idx="3">
                  <c:v>1001</c:v>
                </c:pt>
                <c:pt idx="4">
                  <c:v>29</c:v>
                </c:pt>
                <c:pt idx="5">
                  <c:v>1302</c:v>
                </c:pt>
                <c:pt idx="6">
                  <c:v>2428</c:v>
                </c:pt>
                <c:pt idx="7">
                  <c:v>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FB-436C-874A-BC0B22F13C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/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Guru_Sertifikasi'!$E$31</c:f>
              <c:strCache>
                <c:ptCount val="1"/>
                <c:pt idx="0">
                  <c:v>GURU MTs KUALIFIKASI SERTIKASI SEKOLAH NEGERI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D-406D-8D75-74EB8F9B3F9C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6D-406D-8D75-74EB8F9B3F9C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D-406D-8D75-74EB8F9B3F9C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D-406D-8D75-74EB8F9B3F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Guru_Sertifikasi'!$E$32:$F$32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Guru_Sertifikasi'!$E$33:$F$33</c:f>
              <c:numCache>
                <c:formatCode>#,##0</c:formatCode>
                <c:ptCount val="2"/>
                <c:pt idx="0">
                  <c:v>42</c:v>
                </c:pt>
                <c:pt idx="1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6D-406D-8D75-74EB8F9B3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Guru_Sertifikasi'!$E$56</c:f>
              <c:strCache>
                <c:ptCount val="1"/>
                <c:pt idx="0">
                  <c:v>GURU MTs KUALIFIKASI SERTIKASI SEKOLAH SWASTA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03-4C64-8284-E6F2489B3371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03-4C64-8284-E6F2489B3371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3-4C64-8284-E6F2489B3371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3-4C64-8284-E6F2489B3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Guru_Sertifikasi'!$E$57:$F$57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Guru_Sertifikasi'!$E$58:$F$58</c:f>
              <c:numCache>
                <c:formatCode>#,##0</c:formatCode>
                <c:ptCount val="2"/>
                <c:pt idx="0">
                  <c:v>1058</c:v>
                </c:pt>
                <c:pt idx="1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3-4C64-8284-E6F2489B33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Guru_Sertifikasi'!$S$6:$T$6</c:f>
              <c:strCache>
                <c:ptCount val="2"/>
                <c:pt idx="0">
                  <c:v>GURU SMP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A-4BF9-8CBB-64B2447E9F72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6A-4BF9-8CBB-64B2447E9F72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A-4BF9-8CBB-64B2447E9F72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A-4BF9-8CBB-64B2447E9F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Guru_Sertifikasi'!$S$7:$T$7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Guru_Sertifikasi'!$S$8:$T$8</c:f>
              <c:numCache>
                <c:formatCode>#,##0</c:formatCode>
                <c:ptCount val="2"/>
                <c:pt idx="0">
                  <c:v>621</c:v>
                </c:pt>
                <c:pt idx="1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6A-4BF9-8CBB-64B2447E9F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Guru_Sertifikasi'!$S$31:$T$31</c:f>
              <c:strCache>
                <c:ptCount val="2"/>
                <c:pt idx="0">
                  <c:v>GURU SMP KUALIFIKASI SERTIKASI SEKOLAH NEGERI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10-4742-96A5-6024A2AA542C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10-4742-96A5-6024A2AA542C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0-4742-96A5-6024A2AA542C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0-4742-96A5-6024A2AA542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Guru_Sertifikasi'!$S$32:$T$32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Guru_Sertifikasi'!$S$33:$T$33</c:f>
              <c:numCache>
                <c:formatCode>#,##0</c:formatCode>
                <c:ptCount val="2"/>
                <c:pt idx="0">
                  <c:v>344</c:v>
                </c:pt>
                <c:pt idx="1">
                  <c:v>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10-4742-96A5-6024A2AA54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Guru_Sertifikasi'!$S$56:$T$56</c:f>
              <c:strCache>
                <c:ptCount val="2"/>
                <c:pt idx="0">
                  <c:v>GURU SMP KUALIFIKASI SERTIKASI SEKOLAH SWASTA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B-452C-95DF-F29D506E353F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5B-452C-95DF-F29D506E353F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B-452C-95DF-F29D506E353F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B-452C-95DF-F29D506E35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Guru_Sertifikasi'!$S$57:$T$57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Guru_Sertifikasi'!$S$58:$T$58</c:f>
              <c:numCache>
                <c:formatCode>#,##0</c:formatCode>
                <c:ptCount val="2"/>
                <c:pt idx="0">
                  <c:v>277</c:v>
                </c:pt>
                <c:pt idx="1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5B-452C-95DF-F29D506E35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Guru_Sertifikasi'!$AG$6:$AH$6</c:f>
              <c:strCache>
                <c:ptCount val="2"/>
                <c:pt idx="0">
                  <c:v>GURU SMA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6E-408D-A0FC-9776869E0D36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6E-408D-A0FC-9776869E0D36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6E-408D-A0FC-9776869E0D36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6E-408D-A0FC-9776869E0D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Guru_Sertifikasi'!$AG$7:$AH$7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Guru_Sertifikasi'!$AG$8:$AH$8</c:f>
              <c:numCache>
                <c:formatCode>#,##0</c:formatCode>
                <c:ptCount val="2"/>
                <c:pt idx="0">
                  <c:v>335</c:v>
                </c:pt>
                <c:pt idx="1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6E-408D-A0FC-9776869E0D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Guru_Sertifikasi'!$AG$31:$AH$31</c:f>
              <c:strCache>
                <c:ptCount val="2"/>
                <c:pt idx="0">
                  <c:v>GURU SMA KUALIFIKASI SERTIKASI SEKOLAH NEGERI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C-42F7-B803-B66282994F82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CC-42F7-B803-B66282994F82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C-42F7-B803-B66282994F82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C-42F7-B803-B66282994F8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Guru_Sertifikasi'!$AG$32:$AH$32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Guru_Sertifikasi'!$AG$33:$AH$33</c:f>
              <c:numCache>
                <c:formatCode>#,##0</c:formatCode>
                <c:ptCount val="2"/>
                <c:pt idx="0">
                  <c:v>184</c:v>
                </c:pt>
                <c:pt idx="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CC-42F7-B803-B66282994F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Guru_Sertifikasi'!$AG$56:$AH$56</c:f>
              <c:strCache>
                <c:ptCount val="2"/>
                <c:pt idx="0">
                  <c:v>GURU SMA KUALIFIKASI SERTIKASI SEKOLAH SWASTA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37-4BA0-B9B0-7AA957D31EB6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37-4BA0-B9B0-7AA957D31EB6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7-4BA0-B9B0-7AA957D31EB6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7-4BA0-B9B0-7AA957D31EB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Guru_Sertifikasi'!$AG$57:$AH$57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Guru_Sertifikasi'!$AG$58:$AH$58</c:f>
              <c:numCache>
                <c:formatCode>#,##0</c:formatCode>
                <c:ptCount val="2"/>
                <c:pt idx="0">
                  <c:v>151</c:v>
                </c:pt>
                <c:pt idx="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37-4BA0-B9B0-7AA957D31E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Guru_Sertifikasi'!$AU$6:$AV$6</c:f>
              <c:strCache>
                <c:ptCount val="2"/>
                <c:pt idx="0">
                  <c:v>GURU SMK KUALIFIKASI SERTIKASI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9-4925-8876-AFC15F11993D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29-4925-8876-AFC15F11993D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9-4925-8876-AFC15F11993D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9-4925-8876-AFC15F11993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Guru_Sertifikasi'!$AU$7:$AV$7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Guru_Sertifikasi'!$AU$8:$AV$8</c:f>
              <c:numCache>
                <c:formatCode>#,##0</c:formatCode>
                <c:ptCount val="2"/>
                <c:pt idx="0">
                  <c:v>685</c:v>
                </c:pt>
                <c:pt idx="1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29-4925-8876-AFC15F1199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Guru_Sertifikasi'!$AU$31:$AV$31</c:f>
              <c:strCache>
                <c:ptCount val="2"/>
                <c:pt idx="0">
                  <c:v>GURU SMK KUALIFIKASI SERTIKASI SEKOLAH NEGERI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35-4105-9515-A17D50AEDC28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35-4105-9515-A17D50AEDC28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5-4105-9515-A17D50AEDC28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5-4105-9515-A17D50AEDC2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Guru_Sertifikasi'!$AU$32:$AV$32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Guru_Sertifikasi'!$AU$33:$AV$33</c:f>
              <c:numCache>
                <c:formatCode>#,##0</c:formatCode>
                <c:ptCount val="2"/>
                <c:pt idx="0">
                  <c:v>98</c:v>
                </c:pt>
                <c:pt idx="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5-4105-9515-A17D50AEDC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Per-Jenjang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74992021543741"/>
          <c:y val="0.24151491881041467"/>
          <c:w val="0.72192534502360073"/>
          <c:h val="0.55586349104254551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explosion val="18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176B-4BB1-B46E-50DC5676BA9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176B-4BB1-B46E-50DC5676BA9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176B-4BB1-B46E-50DC5676BA9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176B-4BB1-B46E-50DC5676BA9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176B-4BB1-B46E-50DC5676BA9C}"/>
              </c:ext>
            </c:extLst>
          </c:dPt>
          <c:dLbls>
            <c:dLbl>
              <c:idx val="0"/>
              <c:layout>
                <c:manualLayout>
                  <c:x val="0.13214637638224358"/>
                  <c:y val="-3.00520577602206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B-4BB1-B46E-50DC5676BA9C}"/>
                </c:ext>
              </c:extLst>
            </c:dLbl>
            <c:dLbl>
              <c:idx val="1"/>
              <c:layout>
                <c:manualLayout>
                  <c:x val="-3.6982376548883008E-3"/>
                  <c:y val="-4.30981066119519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B-4BB1-B46E-50DC5676BA9C}"/>
                </c:ext>
              </c:extLst>
            </c:dLbl>
            <c:dLbl>
              <c:idx val="2"/>
              <c:layout>
                <c:manualLayout>
                  <c:x val="1.5702106719924697E-2"/>
                  <c:y val="-5.99304958817786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B-4BB1-B46E-50DC5676BA9C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B-4BB1-B46E-50DC5676BA9C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B-4BB1-B46E-50DC5676BA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'A._GTK-Status-Sekolah'!$C$76:$D$76</c:f>
              <c:strCache>
                <c:ptCount val="2"/>
                <c:pt idx="0">
                  <c:v>NEGERI</c:v>
                </c:pt>
                <c:pt idx="1">
                  <c:v>SWASTA</c:v>
                </c:pt>
              </c:strCache>
            </c:strRef>
          </c:cat>
          <c:val>
            <c:numRef>
              <c:f>'A._GTK-Status-Sekolah'!$C$77:$D$77</c:f>
              <c:numCache>
                <c:formatCode>#,##0</c:formatCode>
                <c:ptCount val="2"/>
                <c:pt idx="0">
                  <c:v>381</c:v>
                </c:pt>
                <c:pt idx="1">
                  <c:v>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B-4BB1-B46E-50DC5676B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409736641012703"/>
          <c:y val="0.8636017806785935"/>
          <c:w val="0.4401325885926512"/>
          <c:h val="8.2291947360703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'3.1. Guru_Sertifikasi'!$AU$56:$AV$56</c:f>
              <c:strCache>
                <c:ptCount val="2"/>
                <c:pt idx="0">
                  <c:v>GURU SMK KUALIFIKASI SERTIKASI SEKOLAH SWASTA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9-4286-86C0-F15C77688C9F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A9-4286-86C0-F15C77688C9F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9-4286-86C0-F15C77688C9F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9-4286-86C0-F15C77688C9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'3.1. Guru_Sertifikasi'!$AU$57:$AV$57</c:f>
              <c:strCache>
                <c:ptCount val="2"/>
                <c:pt idx="0">
                  <c:v>Belum Sertifikasi</c:v>
                </c:pt>
                <c:pt idx="1">
                  <c:v>Sudah Sertifikasi</c:v>
                </c:pt>
              </c:strCache>
            </c:strRef>
          </c:cat>
          <c:val>
            <c:numRef>
              <c:f>'3.1. Guru_Sertifikasi'!$AU$58:$AV$58</c:f>
              <c:numCache>
                <c:formatCode>#,##0</c:formatCode>
                <c:ptCount val="2"/>
                <c:pt idx="0">
                  <c:v>587</c:v>
                </c:pt>
                <c:pt idx="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A9-4286-86C0-F15C77688C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Guru_Kualifikasi-S1'!$E$6:$F$6</c:f>
              <c:strCache>
                <c:ptCount val="2"/>
                <c:pt idx="0">
                  <c:v>GURU SD 
KUALIFIKASI S1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EC-4EE3-9B83-DA896A23BF46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7EC-4EE3-9B83-DA896A23BF46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C-4EE3-9B83-DA896A23BF46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C-4EE3-9B83-DA896A23BF4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Guru_Kualifikasi-S1'!$E$7:$F$7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Guru_Kualifikasi-S1'!$E$8:$F$8</c:f>
              <c:numCache>
                <c:formatCode>#,##0</c:formatCode>
                <c:ptCount val="2"/>
                <c:pt idx="0">
                  <c:v>229</c:v>
                </c:pt>
                <c:pt idx="1">
                  <c:v>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C-4EE3-9B83-DA896A23BF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Guru_Kualifikasi-S1'!$E$31</c:f>
              <c:strCache>
                <c:ptCount val="1"/>
                <c:pt idx="0">
                  <c:v>GURU SD NEGERI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6-45C7-8D45-6178F6696560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B6-45C7-8D45-6178F6696560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6-45C7-8D45-6178F6696560}"/>
                </c:ext>
              </c:extLst>
            </c:dLbl>
            <c:dLbl>
              <c:idx val="1"/>
              <c:layout>
                <c:manualLayout>
                  <c:x val="-0.23937791601866251"/>
                  <c:y val="6.70532522775827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6-45C7-8D45-6178F669656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Guru_Kualifikasi-S1'!$E$32:$F$32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Guru_Kualifikasi-S1'!$E$33:$F$33</c:f>
              <c:numCache>
                <c:formatCode>#,##0</c:formatCode>
                <c:ptCount val="2"/>
                <c:pt idx="0">
                  <c:v>200</c:v>
                </c:pt>
                <c:pt idx="1">
                  <c:v>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B6-45C7-8D45-6178F66965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Guru_Kualifikasi-S1'!$E$56</c:f>
              <c:strCache>
                <c:ptCount val="1"/>
                <c:pt idx="0">
                  <c:v>GURU SD SWASTA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B-473E-90D5-399082B3EE69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BB-473E-90D5-399082B3EE69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B-473E-90D5-399082B3EE69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B-473E-90D5-399082B3EE6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Guru_Kualifikasi-S1'!$E$57:$F$57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Guru_Kualifikasi-S1'!$E$58:$F$58</c:f>
              <c:numCache>
                <c:formatCode>#,##0</c:formatCode>
                <c:ptCount val="2"/>
                <c:pt idx="0">
                  <c:v>29</c:v>
                </c:pt>
                <c:pt idx="1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BB-473E-90D5-399082B3EE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Guru_Kualifikasi-S1'!$S$6:$T$6</c:f>
              <c:strCache>
                <c:ptCount val="2"/>
                <c:pt idx="0">
                  <c:v>GURU SMP 
KUALIFIKASI S1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8-482C-899B-6A89035FC55E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48-482C-899B-6A89035FC55E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8-482C-899B-6A89035FC55E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8-482C-899B-6A89035FC5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Guru_Kualifikasi-S1'!$S$7:$T$7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Guru_Kualifikasi-S1'!$S$8:$T$8</c:f>
              <c:numCache>
                <c:formatCode>#,##0</c:formatCode>
                <c:ptCount val="2"/>
                <c:pt idx="0">
                  <c:v>52</c:v>
                </c:pt>
                <c:pt idx="1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48-482C-899B-6A89035FC5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Guru_Kualifikasi-S1'!$S$31:$T$31</c:f>
              <c:strCache>
                <c:ptCount val="2"/>
                <c:pt idx="0">
                  <c:v>GURU SMP NEGERI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3-4954-BB3B-677D941AA294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63-4954-BB3B-677D941AA294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63-4954-BB3B-677D941AA294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3-4954-BB3B-677D941AA2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Guru_Kualifikasi-S1'!$S$32:$T$32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Guru_Kualifikasi-S1'!$S$33:$T$33</c:f>
              <c:numCache>
                <c:formatCode>#,##0</c:formatCode>
                <c:ptCount val="2"/>
                <c:pt idx="0">
                  <c:v>14</c:v>
                </c:pt>
                <c:pt idx="1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63-4954-BB3B-677D941AA2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Guru_Kualifikasi-S1'!$S$56:$T$56</c:f>
              <c:strCache>
                <c:ptCount val="2"/>
                <c:pt idx="0">
                  <c:v>GURU SMP SWASTA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28-4550-9E4E-E7C3640008AC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28-4550-9E4E-E7C3640008AC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8-4550-9E4E-E7C3640008AC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8-4550-9E4E-E7C3640008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Guru_Kualifikasi-S1'!$S$57:$T$57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Guru_Kualifikasi-S1'!$S$58:$T$58</c:f>
              <c:numCache>
                <c:formatCode>#,##0</c:formatCode>
                <c:ptCount val="2"/>
                <c:pt idx="0">
                  <c:v>38</c:v>
                </c:pt>
                <c:pt idx="1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28-4550-9E4E-E7C3640008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Guru_Kualifikasi-S1'!$AG$6:$AH$6</c:f>
              <c:strCache>
                <c:ptCount val="2"/>
                <c:pt idx="0">
                  <c:v>GURU SMA 
KUALIFIKASI S1</c:v>
                </c:pt>
              </c:strCache>
            </c:strRef>
          </c:tx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B6-413B-B8EE-A2F15C6D5C73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B6-413B-B8EE-A2F15C6D5C73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6-413B-B8EE-A2F15C6D5C73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6-413B-B8EE-A2F15C6D5C7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Guru_Kualifikasi-S1'!$AG$7:$AH$7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Guru_Kualifikasi-S1'!$AG$8:$AH$8</c:f>
              <c:numCache>
                <c:formatCode>#,##0</c:formatCode>
                <c:ptCount val="2"/>
                <c:pt idx="0">
                  <c:v>6</c:v>
                </c:pt>
                <c:pt idx="1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B6-413B-B8EE-A2F15C6D5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Guru_Kualifikasi-S1'!$AG$31:$AH$31</c:f>
              <c:strCache>
                <c:ptCount val="2"/>
                <c:pt idx="0">
                  <c:v>GURU SMA NEGERI KUALIFIKASI S1</c:v>
                </c:pt>
              </c:strCache>
            </c:strRef>
          </c:tx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81-4B5F-9D1E-7C1BEB8A74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81-4B5F-9D1E-7C1BEB8A74D7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1-4B5F-9D1E-7C1BEB8A74D7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1-4B5F-9D1E-7C1BEB8A74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Guru_Kualifikasi-S1'!$AG$32:$AH$32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Guru_Kualifikasi-S1'!$AG$33:$AH$33</c:f>
              <c:numCache>
                <c:formatCode>#,##0</c:formatCode>
                <c:ptCount val="2"/>
                <c:pt idx="0">
                  <c:v>2</c:v>
                </c:pt>
                <c:pt idx="1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81-4B5F-9D1E-7C1BEB8A74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Guru_Kualifikasi-S1'!$AG$56:$AH$56</c:f>
              <c:strCache>
                <c:ptCount val="2"/>
                <c:pt idx="0">
                  <c:v>GURU SMA SWASTA KUALIFIKASI S1</c:v>
                </c:pt>
              </c:strCache>
            </c:strRef>
          </c:tx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5-40D2-AF88-D1AAD4F07915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E5-40D2-AF88-D1AAD4F07915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5-40D2-AF88-D1AAD4F07915}"/>
                </c:ext>
              </c:extLst>
            </c:dLbl>
            <c:dLbl>
              <c:idx val="1"/>
              <c:layout>
                <c:manualLayout>
                  <c:x val="-0.24000565530892126"/>
                  <c:y val="6.18138046018016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5-40D2-AF88-D1AAD4F0791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Guru_Kualifikasi-S1'!$AG$57:$AH$57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Guru_Kualifikasi-S1'!$AG$58:$AH$58</c:f>
              <c:numCache>
                <c:formatCode>#,##0</c:formatCode>
                <c:ptCount val="2"/>
                <c:pt idx="0">
                  <c:v>4</c:v>
                </c:pt>
                <c:pt idx="1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E5-40D2-AF88-D1AAD4F079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 sz="1050"/>
              <a:t>GURU SMP DAN MTS</a:t>
            </a:r>
          </a:p>
          <a:p>
            <a:pPr>
              <a:defRPr sz="1050"/>
            </a:pPr>
            <a:r>
              <a:rPr lang="id-ID" sz="1050"/>
              <a:t>STATUS KEPEGAWAIAN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0.17922313927626515"/>
          <c:y val="0.23392987032332802"/>
          <c:w val="0.60942520739124473"/>
          <c:h val="0.572629950034150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2-472C-8B85-6DCA7ACEE1E8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72-472C-8B85-6DCA7ACEE1E8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2-472C-8B85-6DCA7ACEE1E8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2-472C-8B85-6DCA7ACEE1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'1._REKAP_PNS_DIKNAS'!$O$33:$P$33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'1._REKAP_PNS_DIKNAS'!$O$41:$P$41</c:f>
              <c:numCache>
                <c:formatCode>#,##0</c:formatCode>
                <c:ptCount val="2"/>
                <c:pt idx="0">
                  <c:v>1354</c:v>
                </c:pt>
                <c:pt idx="1">
                  <c:v>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2-472C-8B85-6DCA7ACEE1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25633241627928"/>
          <c:y val="0.88124434457261236"/>
          <c:w val="0.56852080236958336"/>
          <c:h val="8.8566964222042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Guru_Kualifikasi-S1'!$AU$6:$AV$6</c:f>
              <c:strCache>
                <c:ptCount val="2"/>
                <c:pt idx="0">
                  <c:v>GURU SMK 
KUALIFIKASI S1</c:v>
                </c:pt>
              </c:strCache>
            </c:strRef>
          </c:tx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98-43B8-93FF-81F2F0EBE208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98-43B8-93FF-81F2F0EBE208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98-43B8-93FF-81F2F0EBE208}"/>
                </c:ext>
              </c:extLst>
            </c:dLbl>
            <c:dLbl>
              <c:idx val="1"/>
              <c:layout>
                <c:manualLayout>
                  <c:x val="-0.28140711155096848"/>
                  <c:y val="2.380656066718863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8-43B8-93FF-81F2F0EBE20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Guru_Kualifikasi-S1'!$AU$7:$AV$7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Guru_Kualifikasi-S1'!$AU$8:$AV$8</c:f>
              <c:numCache>
                <c:formatCode>#,##0</c:formatCode>
                <c:ptCount val="2"/>
                <c:pt idx="0">
                  <c:v>16</c:v>
                </c:pt>
                <c:pt idx="1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98-43B8-93FF-81F2F0EBE2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Guru_Kualifikasi-S1'!$AU$31:$AV$31</c:f>
              <c:strCache>
                <c:ptCount val="2"/>
                <c:pt idx="0">
                  <c:v>GURU SMK NEGERI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0B-4946-B3ED-E7034EBD88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0B-4946-B3ED-E7034EBD88EF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B-4946-B3ED-E7034EBD88EF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B-4946-B3ED-E7034EBD88E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Guru_Kualifikasi-S1'!$AU$32:$AV$32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Guru_Kualifikasi-S1'!$AU$33:$AV$33</c:f>
              <c:numCache>
                <c:formatCode>#,##0</c:formatCode>
                <c:ptCount val="2"/>
                <c:pt idx="0">
                  <c:v>1</c:v>
                </c:pt>
                <c:pt idx="1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0B-4946-B3ED-E7034EBD8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'2.2. Guru_Kualifikasi-S1'!$AU$56:$AV$56</c:f>
              <c:strCache>
                <c:ptCount val="2"/>
                <c:pt idx="0">
                  <c:v>GURU SMK SWASTA KUALIFIKASI S1</c:v>
                </c:pt>
              </c:strCache>
            </c:strRef>
          </c:tx>
          <c:dPt>
            <c:idx val="0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5-4FE2-882A-F638511AED6E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B5-4FE2-882A-F638511AED6E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5-4FE2-882A-F638511AED6E}"/>
                </c:ext>
              </c:extLst>
            </c:dLbl>
            <c:dLbl>
              <c:idx val="1"/>
              <c:layout>
                <c:manualLayout>
                  <c:x val="-0.24000565530892126"/>
                  <c:y val="6.18138046018016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5-4FE2-882A-F638511AE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'2.2. Guru_Kualifikasi-S1'!$AU$57:$AV$57</c:f>
              <c:strCache>
                <c:ptCount val="2"/>
                <c:pt idx="0">
                  <c:v>Belum Sarjana</c:v>
                </c:pt>
                <c:pt idx="1">
                  <c:v>Sudah Sarjana</c:v>
                </c:pt>
              </c:strCache>
            </c:strRef>
          </c:cat>
          <c:val>
            <c:numRef>
              <c:f>'2.2. Guru_Kualifikasi-S1'!$AU$58:$AV$58</c:f>
              <c:numCache>
                <c:formatCode>#,##0</c:formatCode>
                <c:ptCount val="2"/>
                <c:pt idx="0">
                  <c:v>15</c:v>
                </c:pt>
                <c:pt idx="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B5-4FE2-882A-F638511AE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'1.4_Guru_Gender'!$E$6:$F$6</c:f>
              <c:strCache>
                <c:ptCount val="2"/>
                <c:pt idx="0">
                  <c:v>GURU SMP 
STATUS PEGAWAI</c:v>
                </c:pt>
              </c:strCache>
            </c:strRef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A5-4CDC-BF77-79EB17426F23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A5-4CDC-BF77-79EB17426F23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5-4CDC-BF77-79EB17426F23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5-4CDC-BF77-79EB17426F2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'1.4_Guru_Gender'!$E$7:$F$7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'1.4_Guru_Gender'!$E$8:$F$8</c:f>
              <c:numCache>
                <c:formatCode>#,##0</c:formatCode>
                <c:ptCount val="2"/>
                <c:pt idx="0">
                  <c:v>621</c:v>
                </c:pt>
                <c:pt idx="1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A5-4CDC-BF77-79EB17426F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'1.4_Guru_Gender'!$E$31</c:f>
              <c:strCache>
                <c:ptCount val="1"/>
                <c:pt idx="0">
                  <c:v>GURU SMP 
STATUS PEGAWAI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9-4CDD-8EB3-599697C1B2E5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89-4CDD-8EB3-599697C1B2E5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9-4CDD-8EB3-599697C1B2E5}"/>
                </c:ext>
              </c:extLst>
            </c:dLbl>
            <c:dLbl>
              <c:idx val="1"/>
              <c:layout>
                <c:manualLayout>
                  <c:x val="-0.16755555555555557"/>
                  <c:y val="1.618125000000000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9-4CDD-8EB3-599697C1B2E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'1.4_Guru_Gender'!$E$32:$F$32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'1.4_Guru_Gender'!$E$33:$F$33</c:f>
              <c:numCache>
                <c:formatCode>#,##0</c:formatCode>
                <c:ptCount val="2"/>
                <c:pt idx="0">
                  <c:v>448</c:v>
                </c:pt>
                <c:pt idx="1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89-4CDD-8EB3-599697C1B2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'1.4_Guru_Gender'!$E$56</c:f>
              <c:strCache>
                <c:ptCount val="1"/>
                <c:pt idx="0">
                  <c:v>GURU SMP 
STATUS PEGAWAI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2E-4CEB-BEA2-0237B0AA075D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2E-4CEB-BEA2-0237B0AA075D}"/>
              </c:ext>
            </c:extLst>
          </c:dPt>
          <c:dLbls>
            <c:dLbl>
              <c:idx val="0"/>
              <c:layout>
                <c:manualLayout>
                  <c:x val="4.3859649122807015E-2"/>
                  <c:y val="-0.1078748651564185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E-4CEB-BEA2-0237B0AA075D}"/>
                </c:ext>
              </c:extLst>
            </c:dLbl>
            <c:dLbl>
              <c:idx val="1"/>
              <c:layout>
                <c:manualLayout>
                  <c:x val="-0.31307638888888889"/>
                  <c:y val="4.723361388508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E-4CEB-BEA2-0237B0AA0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'1.4_Guru_Gender'!$E$57:$F$57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'1.4_Guru_Gender'!$E$58:$F$58</c:f>
              <c:numCache>
                <c:formatCode>#,##0</c:formatCode>
                <c:ptCount val="2"/>
                <c:pt idx="0">
                  <c:v>173</c:v>
                </c:pt>
                <c:pt idx="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2E-4CEB-BEA2-0237B0AA0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0.17922313927626515"/>
          <c:y val="0.23392987032332802"/>
          <c:w val="0.60942520739124473"/>
          <c:h val="0.57262995003415051"/>
        </c:manualLayout>
      </c:layout>
      <c:doughnutChart>
        <c:varyColors val="1"/>
        <c:ser>
          <c:idx val="0"/>
          <c:order val="0"/>
          <c:tx>
            <c:strRef>
              <c:f>'1._REKAP_PNS_DIKNAS'!$C$6:$F$6</c:f>
              <c:strCache>
                <c:ptCount val="4"/>
                <c:pt idx="0">
                  <c:v>GURU STATUS PEGAWAI 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3-45DB-A7B3-698D6F5069A5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93-45DB-A7B3-698D6F5069A5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3-45DB-A7B3-698D6F5069A5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3-45DB-A7B3-698D6F5069A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'1._REKAP_PNS_DIKNAS'!$C$7:$D$7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'1._REKAP_PNS_DIKNAS'!$C$8:$D$8</c:f>
              <c:numCache>
                <c:formatCode>#,##0</c:formatCode>
                <c:ptCount val="2"/>
                <c:pt idx="0">
                  <c:v>2305</c:v>
                </c:pt>
                <c:pt idx="1">
                  <c:v>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3-45DB-A7B3-698D6F5069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25633241627928"/>
          <c:y val="0.88124434457261236"/>
          <c:w val="0.56852080236958336"/>
          <c:h val="8.8566964222042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 sz="1100"/>
              <a:t>GURU SD DAN MI
STATUS KEPEGAWAIAN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0.17922313927626515"/>
          <c:y val="0.23392987032332802"/>
          <c:w val="0.60942520739124473"/>
          <c:h val="0.57262995003415051"/>
        </c:manualLayout>
      </c:layout>
      <c:doughnutChart>
        <c:varyColors val="1"/>
        <c:ser>
          <c:idx val="0"/>
          <c:order val="0"/>
          <c:tx>
            <c:strRef>
              <c:f>'1._REKAP_PNS_DIKNAS'!$O$32:$Q$32</c:f>
              <c:strCache>
                <c:ptCount val="3"/>
                <c:pt idx="0">
                  <c:v>GURU SD DAN SMP
STATUS KEPEGAWAIAN</c:v>
                </c:pt>
              </c:strCache>
            </c:strRef>
          </c:tx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B-4D01-B392-98D85BFD302E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4DB-4D01-B392-98D85BFD302E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B-4D01-B392-98D85BFD302E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DB-4D01-B392-98D85BFD30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'1._REKAP_PNS_DIKNAS'!$O$33:$P$33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'1._REKAP_PNS_DIKNAS'!$O$37:$P$37</c:f>
              <c:numCache>
                <c:formatCode>#,##0</c:formatCode>
                <c:ptCount val="2"/>
                <c:pt idx="0">
                  <c:v>3288</c:v>
                </c:pt>
                <c:pt idx="1">
                  <c:v>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B-4D01-B392-98D85BFD30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25633241627928"/>
          <c:y val="0.88124434457261236"/>
          <c:w val="0.56852080236958336"/>
          <c:h val="8.8566964222042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 sz="1100"/>
              <a:t>GURU SLB BERDASARKAN</a:t>
            </a:r>
            <a:r>
              <a:rPr lang="id-ID" sz="1100" baseline="0"/>
              <a:t> STATUS PEGAWAI</a:t>
            </a:r>
            <a:endParaRPr lang="id-ID" sz="1100"/>
          </a:p>
        </c:rich>
      </c:tx>
      <c:layout>
        <c:manualLayout>
          <c:xMode val="edge"/>
          <c:yMode val="edge"/>
          <c:x val="0.11576869143463618"/>
          <c:y val="3.7071632903263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0.17922313927626515"/>
          <c:y val="0.23392987032332802"/>
          <c:w val="0.60942520739124473"/>
          <c:h val="0.572629950034150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4F-44A4-BB90-9A65A3408085}"/>
              </c:ext>
            </c:extLst>
          </c:dPt>
          <c:dPt>
            <c:idx val="1"/>
            <c:bubble3D val="0"/>
            <c:spPr>
              <a:solidFill>
                <a:schemeClr val="accent3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4F-44A4-BB90-9A65A3408085}"/>
              </c:ext>
            </c:extLst>
          </c:dPt>
          <c:dLbls>
            <c:dLbl>
              <c:idx val="0"/>
              <c:layout>
                <c:manualLayout>
                  <c:x val="0.15221878224974192"/>
                  <c:y val="-0.1078750009569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4F-44A4-BB90-9A65A3408085}"/>
                </c:ext>
              </c:extLst>
            </c:dLbl>
            <c:dLbl>
              <c:idx val="1"/>
              <c:layout>
                <c:manualLayout>
                  <c:x val="-0.18265116241274795"/>
                  <c:y val="-2.162748148482087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4F-44A4-BB90-9A65A34080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'1._REKAP_PNS_DIKNAS'!$C$7:$D$7</c:f>
              <c:strCache>
                <c:ptCount val="2"/>
                <c:pt idx="0">
                  <c:v>PNS</c:v>
                </c:pt>
                <c:pt idx="1">
                  <c:v>NON PNS</c:v>
                </c:pt>
              </c:strCache>
            </c:strRef>
          </c:cat>
          <c:val>
            <c:numRef>
              <c:f>'1._REKAP_PNS_DIKNAS'!$C$13:$D$13</c:f>
              <c:numCache>
                <c:formatCode>#,##0</c:formatCode>
                <c:ptCount val="2"/>
                <c:pt idx="0">
                  <c:v>9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4F-44A4-BB90-9A65A3408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825633241627928"/>
          <c:y val="0.88124434457261236"/>
          <c:w val="0.56852080236958336"/>
          <c:h val="8.8566964222042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39700" prst="cross"/>
    </a:sp3d>
  </c:spPr>
  <c:txPr>
    <a:bodyPr/>
    <a:lstStyle/>
    <a:p>
      <a:pPr>
        <a:defRPr sz="1000" b="1">
          <a:latin typeface="Bookman Old Style" panose="02050604050505020204" pitchFamily="18" charset="0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chemeClr val="dk1"/>
                </a:solidFill>
                <a:latin typeface="Bookman Old Style" panose="02050604050505020204" pitchFamily="18" charset="0"/>
                <a:ea typeface="+mn-ea"/>
                <a:cs typeface="+mn-cs"/>
              </a:defRPr>
            </a:pPr>
            <a:r>
              <a:rPr lang="id-ID"/>
              <a:t>Prosentase Guru Sertifikasi Per-Jenjang</a:t>
            </a:r>
          </a:p>
        </c:rich>
      </c:tx>
      <c:layout>
        <c:manualLayout>
          <c:xMode val="edge"/>
          <c:yMode val="edge"/>
          <c:x val="0.17139287348546645"/>
          <c:y val="2.2453885553547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title>
    <c:autoTitleDeleted val="0"/>
    <c:plotArea>
      <c:layout>
        <c:manualLayout>
          <c:layoutTarget val="inner"/>
          <c:xMode val="edge"/>
          <c:yMode val="edge"/>
          <c:x val="7.0351001843864183E-2"/>
          <c:y val="0.19051533033406909"/>
          <c:w val="0.86191501409892579"/>
          <c:h val="0.66700349967888051"/>
        </c:manualLayout>
      </c:layout>
      <c:doughnutChart>
        <c:varyColors val="1"/>
        <c:ser>
          <c:idx val="0"/>
          <c:order val="0"/>
          <c:tx>
            <c:strRef>
              <c:f>'2._REKAP_SERTIFIKASI'!$C$32:$G$32</c:f>
              <c:strCache>
                <c:ptCount val="5"/>
                <c:pt idx="0">
                  <c:v>KUALIFIKASI SERTIFIKASI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dPt>
            <c:idx val="0"/>
            <c:bubble3D val="0"/>
            <c:explosion val="24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1-035B-41AC-808F-AADCF7F8567B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3-035B-41AC-808F-AADCF7F8567B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5-035B-41AC-808F-AADCF7F8567B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7-035B-41AC-808F-AADCF7F8567B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52400" h="50800" prst="softRound"/>
              </a:sp3d>
            </c:spPr>
            <c:extLst>
              <c:ext xmlns:c16="http://schemas.microsoft.com/office/drawing/2014/chart" uri="{C3380CC4-5D6E-409C-BE32-E72D297353CC}">
                <c16:uniqueId val="{00000009-035B-41AC-808F-AADCF7F8567B}"/>
              </c:ext>
            </c:extLst>
          </c:dPt>
          <c:dLbls>
            <c:dLbl>
              <c:idx val="0"/>
              <c:layout>
                <c:manualLayout>
                  <c:x val="9.129965905545925E-3"/>
                  <c:y val="0.1911839770836445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34734473404583832"/>
                      <c:h val="0.2116739371988973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35B-41AC-808F-AADCF7F8567B}"/>
                </c:ext>
              </c:extLst>
            </c:dLbl>
            <c:dLbl>
              <c:idx val="1"/>
              <c:layout>
                <c:manualLayout>
                  <c:x val="-6.2518112183897849E-3"/>
                  <c:y val="-0.178505612062719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>
                  <c15:layout>
                    <c:manualLayout>
                      <c:w val="0.37255119314753721"/>
                      <c:h val="0.149038588273261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35B-41AC-808F-AADCF7F8567B}"/>
                </c:ext>
              </c:extLst>
            </c:dLbl>
            <c:dLbl>
              <c:idx val="2"/>
              <c:layout>
                <c:manualLayout>
                  <c:x val="-2.6379230192884514E-2"/>
                  <c:y val="-2.65228130226768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B-41AC-808F-AADCF7F8567B}"/>
                </c:ext>
              </c:extLst>
            </c:dLbl>
            <c:dLbl>
              <c:idx val="3"/>
              <c:layout>
                <c:manualLayout>
                  <c:x val="1.3821769136994082E-3"/>
                  <c:y val="-8.44238642109766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B-41AC-808F-AADCF7F8567B}"/>
                </c:ext>
              </c:extLst>
            </c:dLbl>
            <c:dLbl>
              <c:idx val="4"/>
              <c:layout>
                <c:manualLayout>
                  <c:x val="0.1161920866327677"/>
                  <c:y val="-3.66709493757050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separator>,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B-41AC-808F-AADCF7F856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dk1"/>
                    </a:solidFill>
                    <a:latin typeface="Bookman Old Style" panose="02050604050505020204" pitchFamily="18" charset="0"/>
                    <a:ea typeface="+mn-ea"/>
                    <a:cs typeface="+mn-cs"/>
                  </a:defRPr>
                </a:pPr>
                <a:endParaRPr lang="id-ID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, 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'2._REKAP_SERTIFIKASI'!$D$34:$E$34</c:f>
              <c:strCache>
                <c:ptCount val="2"/>
                <c:pt idx="0">
                  <c:v>BELUM</c:v>
                </c:pt>
                <c:pt idx="1">
                  <c:v>SERTIFIKASI</c:v>
                </c:pt>
              </c:strCache>
            </c:strRef>
          </c:cat>
          <c:val>
            <c:numRef>
              <c:f>'2._REKAP_SERTIFIKASI'!$D$41:$E$41</c:f>
              <c:numCache>
                <c:formatCode>#,##0</c:formatCode>
                <c:ptCount val="2"/>
                <c:pt idx="0">
                  <c:v>4331</c:v>
                </c:pt>
                <c:pt idx="1">
                  <c:v>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B-41AC-808F-AADCF7F856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chemeClr val="dk1"/>
              </a:solidFill>
              <a:latin typeface="Bookman Old Style" panose="02050604050505020204" pitchFamily="18" charset="0"/>
              <a:ea typeface="+mn-ea"/>
              <a:cs typeface="+mn-cs"/>
            </a:defRPr>
          </a:pPr>
          <a:endParaRPr lang="id-ID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3"/>
      <a:tile tx="0" ty="0" sx="100000" sy="100000" flip="none" algn="tl"/>
    </a:blipFill>
    <a:ln w="6350" cap="flat" cmpd="sng" algn="ctr">
      <a:solidFill>
        <a:schemeClr val="accent6"/>
      </a:solidFill>
      <a:prstDash val="solid"/>
      <a:miter lim="800000"/>
    </a:ln>
    <a:effectLst/>
    <a:scene3d>
      <a:camera prst="orthographicFront"/>
      <a:lightRig rig="threePt" dir="t"/>
    </a:scene3d>
    <a:sp3d>
      <a:bevelT w="114300" prst="artDeco"/>
    </a:sp3d>
  </c:spPr>
  <c:txPr>
    <a:bodyPr/>
    <a:lstStyle/>
    <a:p>
      <a:pPr>
        <a:defRPr sz="1100">
          <a:solidFill>
            <a:schemeClr val="dk1"/>
          </a:solidFill>
          <a:latin typeface="Bookman Old Style" panose="02050604050505020204" pitchFamily="18" charset="0"/>
          <a:ea typeface="+mn-ea"/>
          <a:cs typeface="+mn-cs"/>
        </a:defRPr>
      </a:pPr>
      <a:endParaRPr lang="id-ID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0" Type="http://schemas.openxmlformats.org/officeDocument/2006/relationships/chart" Target="../charts/chart38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23950</xdr:colOff>
      <xdr:row>31</xdr:row>
      <xdr:rowOff>23950</xdr:rowOff>
    </xdr:from>
    <xdr:to>
      <xdr:col>13</xdr:col>
      <xdr:colOff>462643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9FA2D0-4BDB-47D5-BC11-EF729E6DF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272142</xdr:colOff>
      <xdr:row>51</xdr:row>
      <xdr:rowOff>-1</xdr:rowOff>
    </xdr:from>
    <xdr:to>
      <xdr:col>13</xdr:col>
      <xdr:colOff>421821</xdr:colOff>
      <xdr:row>65</xdr:row>
      <xdr:rowOff>149678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2DF3B5-657D-4510-9DDD-4A5656F3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23950</xdr:colOff>
      <xdr:row>5</xdr:row>
      <xdr:rowOff>187236</xdr:rowOff>
    </xdr:from>
    <xdr:to>
      <xdr:col>13</xdr:col>
      <xdr:colOff>503464</xdr:colOff>
      <xdr:row>19</xdr:row>
      <xdr:rowOff>136071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B46176-501B-4080-9EE1-ED05A28A4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272142</xdr:colOff>
      <xdr:row>72</xdr:row>
      <xdr:rowOff>-1</xdr:rowOff>
    </xdr:from>
    <xdr:to>
      <xdr:col>13</xdr:col>
      <xdr:colOff>421821</xdr:colOff>
      <xdr:row>86</xdr:row>
      <xdr:rowOff>149678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7C4777-E17F-4F97-BA6E-6AE67CD34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309244</xdr:colOff>
      <xdr:row>7</xdr:row>
      <xdr:rowOff>64136</xdr:rowOff>
    </xdr:from>
    <xdr:to>
      <xdr:col>14</xdr:col>
      <xdr:colOff>206375</xdr:colOff>
      <xdr:row>21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7386BC-5AEB-467D-B2F4-DAE5C7867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</xdr:row>
      <xdr:rowOff>0</xdr:rowOff>
    </xdr:from>
    <xdr:to>
      <xdr:col>13</xdr:col>
      <xdr:colOff>441600</xdr:colOff>
      <xdr:row>42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1A25C3-7A6D-44AE-BA0F-5A74074E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55</xdr:row>
      <xdr:rowOff>0</xdr:rowOff>
    </xdr:from>
    <xdr:to>
      <xdr:col>13</xdr:col>
      <xdr:colOff>441600</xdr:colOff>
      <xdr:row>67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221EB-45D5-46BA-A32D-679CF982F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7620</xdr:colOff>
      <xdr:row>4</xdr:row>
      <xdr:rowOff>175260</xdr:rowOff>
    </xdr:from>
    <xdr:to>
      <xdr:col>27</xdr:col>
      <xdr:colOff>449220</xdr:colOff>
      <xdr:row>18</xdr:row>
      <xdr:rowOff>148775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A33018-6512-40D3-B405-D0BA5B5EC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30</xdr:row>
      <xdr:rowOff>0</xdr:rowOff>
    </xdr:from>
    <xdr:to>
      <xdr:col>27</xdr:col>
      <xdr:colOff>441600</xdr:colOff>
      <xdr:row>42</xdr:row>
      <xdr:rowOff>104143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13AFFF-7161-472E-988A-CDBC38C12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55</xdr:row>
      <xdr:rowOff>0</xdr:rowOff>
    </xdr:from>
    <xdr:to>
      <xdr:col>27</xdr:col>
      <xdr:colOff>441600</xdr:colOff>
      <xdr:row>67</xdr:row>
      <xdr:rowOff>93257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FD75D5-73ED-4D64-B910-1625145A2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7620</xdr:colOff>
      <xdr:row>4</xdr:row>
      <xdr:rowOff>175260</xdr:rowOff>
    </xdr:from>
    <xdr:to>
      <xdr:col>41</xdr:col>
      <xdr:colOff>449220</xdr:colOff>
      <xdr:row>18</xdr:row>
      <xdr:rowOff>148775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90834BE-1D58-4EEB-A96D-9CC6A6C29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41</xdr:col>
      <xdr:colOff>441600</xdr:colOff>
      <xdr:row>42</xdr:row>
      <xdr:rowOff>104143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111301-3A98-404B-A813-76E616585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55</xdr:row>
      <xdr:rowOff>0</xdr:rowOff>
    </xdr:from>
    <xdr:to>
      <xdr:col>41</xdr:col>
      <xdr:colOff>441600</xdr:colOff>
      <xdr:row>67</xdr:row>
      <xdr:rowOff>93257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22BEEFD-2FA9-4268-8F4D-98A98B321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7620</xdr:colOff>
      <xdr:row>4</xdr:row>
      <xdr:rowOff>175260</xdr:rowOff>
    </xdr:from>
    <xdr:to>
      <xdr:col>55</xdr:col>
      <xdr:colOff>449220</xdr:colOff>
      <xdr:row>18</xdr:row>
      <xdr:rowOff>148775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6DBBF8DB-87EF-4F98-B09D-F1415B7DB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0</xdr:colOff>
      <xdr:row>30</xdr:row>
      <xdr:rowOff>0</xdr:rowOff>
    </xdr:from>
    <xdr:to>
      <xdr:col>55</xdr:col>
      <xdr:colOff>441600</xdr:colOff>
      <xdr:row>42</xdr:row>
      <xdr:rowOff>104143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B169775-5586-4AFD-8F96-45B7A694B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0</xdr:colOff>
      <xdr:row>55</xdr:row>
      <xdr:rowOff>0</xdr:rowOff>
    </xdr:from>
    <xdr:to>
      <xdr:col>55</xdr:col>
      <xdr:colOff>441600</xdr:colOff>
      <xdr:row>67</xdr:row>
      <xdr:rowOff>93257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7FD21AB-8308-4C20-99D8-6F12C4BB0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38</xdr:row>
      <xdr:rowOff>53340</xdr:rowOff>
    </xdr:from>
    <xdr:to>
      <xdr:col>1</xdr:col>
      <xdr:colOff>927252</xdr:colOff>
      <xdr:row>40</xdr:row>
      <xdr:rowOff>167641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181818-F902-4F6F-B29B-5FF246DC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140065"/>
          <a:ext cx="584352" cy="74295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74</xdr:row>
      <xdr:rowOff>81915</xdr:rowOff>
    </xdr:from>
    <xdr:to>
      <xdr:col>1</xdr:col>
      <xdr:colOff>927252</xdr:colOff>
      <xdr:row>76</xdr:row>
      <xdr:rowOff>196216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B3F5CA-3D06-4008-9791-3FA37E70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969615"/>
          <a:ext cx="584352" cy="74295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</xdr:row>
      <xdr:rowOff>91440</xdr:rowOff>
    </xdr:from>
    <xdr:to>
      <xdr:col>1</xdr:col>
      <xdr:colOff>936777</xdr:colOff>
      <xdr:row>3</xdr:row>
      <xdr:rowOff>205740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268F29-59AA-4817-BBB3-963690A3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91440"/>
          <a:ext cx="584352" cy="74295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1</xdr:row>
      <xdr:rowOff>53340</xdr:rowOff>
    </xdr:from>
    <xdr:to>
      <xdr:col>16</xdr:col>
      <xdr:colOff>927252</xdr:colOff>
      <xdr:row>3</xdr:row>
      <xdr:rowOff>167640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B1879A-1A61-46D1-A87C-94C663EE0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53340"/>
          <a:ext cx="584352" cy="74295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38</xdr:row>
      <xdr:rowOff>53340</xdr:rowOff>
    </xdr:from>
    <xdr:to>
      <xdr:col>16</xdr:col>
      <xdr:colOff>927252</xdr:colOff>
      <xdr:row>40</xdr:row>
      <xdr:rowOff>167641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D5CB1C-1A9F-400D-8D9A-DA4B5C44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8140065"/>
          <a:ext cx="584352" cy="742951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74</xdr:row>
      <xdr:rowOff>53340</xdr:rowOff>
    </xdr:from>
    <xdr:to>
      <xdr:col>16</xdr:col>
      <xdr:colOff>927252</xdr:colOff>
      <xdr:row>76</xdr:row>
      <xdr:rowOff>167641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E4C66FE-37B5-40D2-8C36-AE1F6703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15941040"/>
          <a:ext cx="584352" cy="742951"/>
        </a:xfrm>
        <a:prstGeom prst="rect">
          <a:avLst/>
        </a:prstGeom>
      </xdr:spPr>
    </xdr:pic>
    <xdr:clientData/>
  </xdr:twoCellAnchor>
  <xdr:oneCellAnchor>
    <xdr:from>
      <xdr:col>31</xdr:col>
      <xdr:colOff>259080</xdr:colOff>
      <xdr:row>1</xdr:row>
      <xdr:rowOff>121920</xdr:rowOff>
    </xdr:from>
    <xdr:ext cx="584352" cy="723900"/>
    <xdr:pic>
      <xdr:nvPicPr>
        <xdr:cNvPr id="8" name="Picture 7">
          <a:extLst>
            <a:ext uri="{FF2B5EF4-FFF2-40B4-BE49-F238E27FC236}">
              <a16:creationId xmlns:a16="http://schemas.microsoft.com/office/drawing/2014/main" id="{44632120-1053-4E3E-B334-D9129650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5155" y="121920"/>
          <a:ext cx="584352" cy="723900"/>
        </a:xfrm>
        <a:prstGeom prst="rect">
          <a:avLst/>
        </a:prstGeom>
      </xdr:spPr>
    </xdr:pic>
    <xdr:clientData/>
  </xdr:oneCellAnchor>
  <xdr:oneCellAnchor>
    <xdr:from>
      <xdr:col>31</xdr:col>
      <xdr:colOff>342900</xdr:colOff>
      <xdr:row>38</xdr:row>
      <xdr:rowOff>53340</xdr:rowOff>
    </xdr:from>
    <xdr:ext cx="584352" cy="723901"/>
    <xdr:pic>
      <xdr:nvPicPr>
        <xdr:cNvPr id="9" name="Picture 8">
          <a:extLst>
            <a:ext uri="{FF2B5EF4-FFF2-40B4-BE49-F238E27FC236}">
              <a16:creationId xmlns:a16="http://schemas.microsoft.com/office/drawing/2014/main" id="{15DFC438-9BE9-4CA7-A4EF-17376689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8975" y="8140065"/>
          <a:ext cx="584352" cy="723901"/>
        </a:xfrm>
        <a:prstGeom prst="rect">
          <a:avLst/>
        </a:prstGeom>
      </xdr:spPr>
    </xdr:pic>
    <xdr:clientData/>
  </xdr:oneCellAnchor>
  <xdr:oneCellAnchor>
    <xdr:from>
      <xdr:col>31</xdr:col>
      <xdr:colOff>342900</xdr:colOff>
      <xdr:row>74</xdr:row>
      <xdr:rowOff>53340</xdr:rowOff>
    </xdr:from>
    <xdr:ext cx="584352" cy="723901"/>
    <xdr:pic>
      <xdr:nvPicPr>
        <xdr:cNvPr id="10" name="Picture 9">
          <a:extLst>
            <a:ext uri="{FF2B5EF4-FFF2-40B4-BE49-F238E27FC236}">
              <a16:creationId xmlns:a16="http://schemas.microsoft.com/office/drawing/2014/main" id="{4404E7AB-1CB8-4CC5-B0E1-6565AB3B9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8975" y="15941040"/>
          <a:ext cx="584352" cy="723901"/>
        </a:xfrm>
        <a:prstGeom prst="rect">
          <a:avLst/>
        </a:prstGeom>
      </xdr:spPr>
    </xdr:pic>
    <xdr:clientData/>
  </xdr:oneCellAnchor>
  <xdr:oneCellAnchor>
    <xdr:from>
      <xdr:col>48</xdr:col>
      <xdr:colOff>342900</xdr:colOff>
      <xdr:row>38</xdr:row>
      <xdr:rowOff>53340</xdr:rowOff>
    </xdr:from>
    <xdr:ext cx="584352" cy="723901"/>
    <xdr:pic>
      <xdr:nvPicPr>
        <xdr:cNvPr id="11" name="Picture 10">
          <a:extLst>
            <a:ext uri="{FF2B5EF4-FFF2-40B4-BE49-F238E27FC236}">
              <a16:creationId xmlns:a16="http://schemas.microsoft.com/office/drawing/2014/main" id="{FB1D642D-7D25-45DA-8DF3-F7E198496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0" y="8140065"/>
          <a:ext cx="584352" cy="723901"/>
        </a:xfrm>
        <a:prstGeom prst="rect">
          <a:avLst/>
        </a:prstGeom>
      </xdr:spPr>
    </xdr:pic>
    <xdr:clientData/>
  </xdr:oneCellAnchor>
  <xdr:oneCellAnchor>
    <xdr:from>
      <xdr:col>48</xdr:col>
      <xdr:colOff>342900</xdr:colOff>
      <xdr:row>74</xdr:row>
      <xdr:rowOff>53340</xdr:rowOff>
    </xdr:from>
    <xdr:ext cx="584352" cy="723901"/>
    <xdr:pic>
      <xdr:nvPicPr>
        <xdr:cNvPr id="12" name="Picture 11">
          <a:extLst>
            <a:ext uri="{FF2B5EF4-FFF2-40B4-BE49-F238E27FC236}">
              <a16:creationId xmlns:a16="http://schemas.microsoft.com/office/drawing/2014/main" id="{02AC28B1-A523-4D23-AAF2-D3BB39B5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0" y="15941040"/>
          <a:ext cx="584352" cy="723901"/>
        </a:xfrm>
        <a:prstGeom prst="rect">
          <a:avLst/>
        </a:prstGeom>
      </xdr:spPr>
    </xdr:pic>
    <xdr:clientData/>
  </xdr:oneCellAnchor>
  <xdr:oneCellAnchor>
    <xdr:from>
      <xdr:col>48</xdr:col>
      <xdr:colOff>342900</xdr:colOff>
      <xdr:row>1</xdr:row>
      <xdr:rowOff>53340</xdr:rowOff>
    </xdr:from>
    <xdr:ext cx="584352" cy="723900"/>
    <xdr:pic>
      <xdr:nvPicPr>
        <xdr:cNvPr id="13" name="Picture 12">
          <a:extLst>
            <a:ext uri="{FF2B5EF4-FFF2-40B4-BE49-F238E27FC236}">
              <a16:creationId xmlns:a16="http://schemas.microsoft.com/office/drawing/2014/main" id="{22332091-9F59-4403-991B-14AA2BA0C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0" y="53340"/>
          <a:ext cx="584352" cy="7239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37</xdr:row>
      <xdr:rowOff>53340</xdr:rowOff>
    </xdr:from>
    <xdr:to>
      <xdr:col>1</xdr:col>
      <xdr:colOff>927252</xdr:colOff>
      <xdr:row>39</xdr:row>
      <xdr:rowOff>167641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EED3D-16E2-44F0-AFA6-65964272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7383780"/>
          <a:ext cx="584352" cy="72390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73</xdr:row>
      <xdr:rowOff>81915</xdr:rowOff>
    </xdr:from>
    <xdr:to>
      <xdr:col>1</xdr:col>
      <xdr:colOff>927252</xdr:colOff>
      <xdr:row>75</xdr:row>
      <xdr:rowOff>196216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B6CFAD-113F-4B25-8480-A6FF94524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579090"/>
          <a:ext cx="584352" cy="742951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0</xdr:row>
      <xdr:rowOff>91440</xdr:rowOff>
    </xdr:from>
    <xdr:to>
      <xdr:col>1</xdr:col>
      <xdr:colOff>936777</xdr:colOff>
      <xdr:row>2</xdr:row>
      <xdr:rowOff>205740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5DEAF6-8C92-42B3-A741-2E6C1C065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91440"/>
          <a:ext cx="584352" cy="74295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0</xdr:row>
      <xdr:rowOff>53340</xdr:rowOff>
    </xdr:from>
    <xdr:to>
      <xdr:col>16</xdr:col>
      <xdr:colOff>927252</xdr:colOff>
      <xdr:row>2</xdr:row>
      <xdr:rowOff>167640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BC594C-E0A7-4E09-994F-3B2D688B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7840" y="53340"/>
          <a:ext cx="584352" cy="723900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37</xdr:row>
      <xdr:rowOff>53340</xdr:rowOff>
    </xdr:from>
    <xdr:to>
      <xdr:col>16</xdr:col>
      <xdr:colOff>927252</xdr:colOff>
      <xdr:row>39</xdr:row>
      <xdr:rowOff>167641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38352E-B4A8-4100-89AA-C4856E48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7840" y="7383780"/>
          <a:ext cx="584352" cy="723901"/>
        </a:xfrm>
        <a:prstGeom prst="rect">
          <a:avLst/>
        </a:prstGeom>
      </xdr:spPr>
    </xdr:pic>
    <xdr:clientData/>
  </xdr:twoCellAnchor>
  <xdr:twoCellAnchor editAs="oneCell">
    <xdr:from>
      <xdr:col>16</xdr:col>
      <xdr:colOff>342900</xdr:colOff>
      <xdr:row>73</xdr:row>
      <xdr:rowOff>53340</xdr:rowOff>
    </xdr:from>
    <xdr:to>
      <xdr:col>16</xdr:col>
      <xdr:colOff>927252</xdr:colOff>
      <xdr:row>75</xdr:row>
      <xdr:rowOff>167641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9FEFE3-0D8B-42DB-9650-BB71AC54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7840" y="14538960"/>
          <a:ext cx="584352" cy="723901"/>
        </a:xfrm>
        <a:prstGeom prst="rect">
          <a:avLst/>
        </a:prstGeom>
      </xdr:spPr>
    </xdr:pic>
    <xdr:clientData/>
  </xdr:twoCellAnchor>
  <xdr:oneCellAnchor>
    <xdr:from>
      <xdr:col>31</xdr:col>
      <xdr:colOff>259080</xdr:colOff>
      <xdr:row>0</xdr:row>
      <xdr:rowOff>121920</xdr:rowOff>
    </xdr:from>
    <xdr:ext cx="584352" cy="723900"/>
    <xdr:pic>
      <xdr:nvPicPr>
        <xdr:cNvPr id="8" name="Picture 7">
          <a:extLst>
            <a:ext uri="{FF2B5EF4-FFF2-40B4-BE49-F238E27FC236}">
              <a16:creationId xmlns:a16="http://schemas.microsoft.com/office/drawing/2014/main" id="{76CB13D6-EF7B-4518-AD21-C9A4C8002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0" y="121920"/>
          <a:ext cx="584352" cy="723900"/>
        </a:xfrm>
        <a:prstGeom prst="rect">
          <a:avLst/>
        </a:prstGeom>
      </xdr:spPr>
    </xdr:pic>
    <xdr:clientData/>
  </xdr:oneCellAnchor>
  <xdr:oneCellAnchor>
    <xdr:from>
      <xdr:col>31</xdr:col>
      <xdr:colOff>342900</xdr:colOff>
      <xdr:row>37</xdr:row>
      <xdr:rowOff>53340</xdr:rowOff>
    </xdr:from>
    <xdr:ext cx="584352" cy="723901"/>
    <xdr:pic>
      <xdr:nvPicPr>
        <xdr:cNvPr id="9" name="Picture 8">
          <a:extLst>
            <a:ext uri="{FF2B5EF4-FFF2-40B4-BE49-F238E27FC236}">
              <a16:creationId xmlns:a16="http://schemas.microsoft.com/office/drawing/2014/main" id="{6AF8778E-F171-443B-97E5-76E0DD43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6420" y="7383780"/>
          <a:ext cx="584352" cy="723901"/>
        </a:xfrm>
        <a:prstGeom prst="rect">
          <a:avLst/>
        </a:prstGeom>
      </xdr:spPr>
    </xdr:pic>
    <xdr:clientData/>
  </xdr:oneCellAnchor>
  <xdr:oneCellAnchor>
    <xdr:from>
      <xdr:col>31</xdr:col>
      <xdr:colOff>342900</xdr:colOff>
      <xdr:row>73</xdr:row>
      <xdr:rowOff>53340</xdr:rowOff>
    </xdr:from>
    <xdr:ext cx="584352" cy="723901"/>
    <xdr:pic>
      <xdr:nvPicPr>
        <xdr:cNvPr id="10" name="Picture 9">
          <a:extLst>
            <a:ext uri="{FF2B5EF4-FFF2-40B4-BE49-F238E27FC236}">
              <a16:creationId xmlns:a16="http://schemas.microsoft.com/office/drawing/2014/main" id="{D8DD645B-869C-423D-9391-4FE1FDDC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6420" y="14538960"/>
          <a:ext cx="584352" cy="723901"/>
        </a:xfrm>
        <a:prstGeom prst="rect">
          <a:avLst/>
        </a:prstGeom>
      </xdr:spPr>
    </xdr:pic>
    <xdr:clientData/>
  </xdr:oneCellAnchor>
  <xdr:oneCellAnchor>
    <xdr:from>
      <xdr:col>63</xdr:col>
      <xdr:colOff>342900</xdr:colOff>
      <xdr:row>37</xdr:row>
      <xdr:rowOff>53340</xdr:rowOff>
    </xdr:from>
    <xdr:ext cx="584352" cy="723901"/>
    <xdr:pic>
      <xdr:nvPicPr>
        <xdr:cNvPr id="11" name="Picture 10">
          <a:extLst>
            <a:ext uri="{FF2B5EF4-FFF2-40B4-BE49-F238E27FC236}">
              <a16:creationId xmlns:a16="http://schemas.microsoft.com/office/drawing/2014/main" id="{5E12F87C-A035-4CC7-B302-C90A434B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7383780"/>
          <a:ext cx="584352" cy="723901"/>
        </a:xfrm>
        <a:prstGeom prst="rect">
          <a:avLst/>
        </a:prstGeom>
      </xdr:spPr>
    </xdr:pic>
    <xdr:clientData/>
  </xdr:oneCellAnchor>
  <xdr:oneCellAnchor>
    <xdr:from>
      <xdr:col>63</xdr:col>
      <xdr:colOff>342900</xdr:colOff>
      <xdr:row>73</xdr:row>
      <xdr:rowOff>53340</xdr:rowOff>
    </xdr:from>
    <xdr:ext cx="584352" cy="723901"/>
    <xdr:pic>
      <xdr:nvPicPr>
        <xdr:cNvPr id="12" name="Picture 11">
          <a:extLst>
            <a:ext uri="{FF2B5EF4-FFF2-40B4-BE49-F238E27FC236}">
              <a16:creationId xmlns:a16="http://schemas.microsoft.com/office/drawing/2014/main" id="{1C4779B6-BF19-4BEE-A6B1-3CAFB431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4531340"/>
          <a:ext cx="584352" cy="723901"/>
        </a:xfrm>
        <a:prstGeom prst="rect">
          <a:avLst/>
        </a:prstGeom>
      </xdr:spPr>
    </xdr:pic>
    <xdr:clientData/>
  </xdr:oneCellAnchor>
  <xdr:oneCellAnchor>
    <xdr:from>
      <xdr:col>63</xdr:col>
      <xdr:colOff>342900</xdr:colOff>
      <xdr:row>0</xdr:row>
      <xdr:rowOff>53340</xdr:rowOff>
    </xdr:from>
    <xdr:ext cx="584352" cy="723900"/>
    <xdr:pic>
      <xdr:nvPicPr>
        <xdr:cNvPr id="13" name="Picture 12">
          <a:extLst>
            <a:ext uri="{FF2B5EF4-FFF2-40B4-BE49-F238E27FC236}">
              <a16:creationId xmlns:a16="http://schemas.microsoft.com/office/drawing/2014/main" id="{53C277C3-0218-4A47-A00A-D65EEF93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53340"/>
          <a:ext cx="584352" cy="723900"/>
        </a:xfrm>
        <a:prstGeom prst="rect">
          <a:avLst/>
        </a:prstGeom>
      </xdr:spPr>
    </xdr:pic>
    <xdr:clientData/>
  </xdr:oneCellAnchor>
  <xdr:oneCellAnchor>
    <xdr:from>
      <xdr:col>46</xdr:col>
      <xdr:colOff>342900</xdr:colOff>
      <xdr:row>37</xdr:row>
      <xdr:rowOff>53340</xdr:rowOff>
    </xdr:from>
    <xdr:ext cx="584352" cy="742951"/>
    <xdr:pic>
      <xdr:nvPicPr>
        <xdr:cNvPr id="17" name="Picture 16">
          <a:extLst>
            <a:ext uri="{FF2B5EF4-FFF2-40B4-BE49-F238E27FC236}">
              <a16:creationId xmlns:a16="http://schemas.microsoft.com/office/drawing/2014/main" id="{C29C21BF-30C2-4D6E-AE43-A652643D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8140065"/>
          <a:ext cx="584352" cy="742951"/>
        </a:xfrm>
        <a:prstGeom prst="rect">
          <a:avLst/>
        </a:prstGeom>
      </xdr:spPr>
    </xdr:pic>
    <xdr:clientData/>
  </xdr:oneCellAnchor>
  <xdr:oneCellAnchor>
    <xdr:from>
      <xdr:col>46</xdr:col>
      <xdr:colOff>342900</xdr:colOff>
      <xdr:row>73</xdr:row>
      <xdr:rowOff>81915</xdr:rowOff>
    </xdr:from>
    <xdr:ext cx="584352" cy="742951"/>
    <xdr:pic>
      <xdr:nvPicPr>
        <xdr:cNvPr id="18" name="Picture 17">
          <a:extLst>
            <a:ext uri="{FF2B5EF4-FFF2-40B4-BE49-F238E27FC236}">
              <a16:creationId xmlns:a16="http://schemas.microsoft.com/office/drawing/2014/main" id="{59AF2BD2-8828-4495-A212-4704260C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969615"/>
          <a:ext cx="584352" cy="742951"/>
        </a:xfrm>
        <a:prstGeom prst="rect">
          <a:avLst/>
        </a:prstGeom>
      </xdr:spPr>
    </xdr:pic>
    <xdr:clientData/>
  </xdr:oneCellAnchor>
  <xdr:oneCellAnchor>
    <xdr:from>
      <xdr:col>46</xdr:col>
      <xdr:colOff>352425</xdr:colOff>
      <xdr:row>0</xdr:row>
      <xdr:rowOff>91440</xdr:rowOff>
    </xdr:from>
    <xdr:ext cx="584352" cy="742950"/>
    <xdr:pic>
      <xdr:nvPicPr>
        <xdr:cNvPr id="19" name="Picture 18">
          <a:extLst>
            <a:ext uri="{FF2B5EF4-FFF2-40B4-BE49-F238E27FC236}">
              <a16:creationId xmlns:a16="http://schemas.microsoft.com/office/drawing/2014/main" id="{3E4F10EB-EDCA-4D15-9A3D-012AFB02D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91440"/>
          <a:ext cx="584352" cy="74295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137160</xdr:colOff>
      <xdr:row>1</xdr:row>
      <xdr:rowOff>114300</xdr:rowOff>
    </xdr:from>
    <xdr:to>
      <xdr:col>1</xdr:col>
      <xdr:colOff>764924</xdr:colOff>
      <xdr:row>5</xdr:row>
      <xdr:rowOff>97155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33326-C4AE-4614-B7EF-B441737AF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304800"/>
          <a:ext cx="627764" cy="849630"/>
        </a:xfrm>
        <a:prstGeom prst="rect">
          <a:avLst/>
        </a:prstGeom>
      </xdr:spPr>
    </xdr:pic>
    <xdr:clientData/>
  </xdr:twoCellAnchor>
  <xdr:oneCellAnchor>
    <xdr:from>
      <xdr:col>1</xdr:col>
      <xdr:colOff>137160</xdr:colOff>
      <xdr:row>35</xdr:row>
      <xdr:rowOff>114300</xdr:rowOff>
    </xdr:from>
    <xdr:ext cx="627764" cy="849630"/>
    <xdr:pic>
      <xdr:nvPicPr>
        <xdr:cNvPr id="3" name="Picture 2">
          <a:extLst>
            <a:ext uri="{FF2B5EF4-FFF2-40B4-BE49-F238E27FC236}">
              <a16:creationId xmlns:a16="http://schemas.microsoft.com/office/drawing/2014/main" id="{71919EDB-37F4-4C6B-8E69-D294AF4B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304800"/>
          <a:ext cx="627764" cy="849630"/>
        </a:xfrm>
        <a:prstGeom prst="rect">
          <a:avLst/>
        </a:prstGeom>
      </xdr:spPr>
    </xdr:pic>
    <xdr:clientData/>
  </xdr:oneCellAnchor>
  <xdr:oneCellAnchor>
    <xdr:from>
      <xdr:col>1</xdr:col>
      <xdr:colOff>137160</xdr:colOff>
      <xdr:row>70</xdr:row>
      <xdr:rowOff>114300</xdr:rowOff>
    </xdr:from>
    <xdr:ext cx="627764" cy="849630"/>
    <xdr:pic>
      <xdr:nvPicPr>
        <xdr:cNvPr id="6" name="Picture 5">
          <a:extLst>
            <a:ext uri="{FF2B5EF4-FFF2-40B4-BE49-F238E27FC236}">
              <a16:creationId xmlns:a16="http://schemas.microsoft.com/office/drawing/2014/main" id="{E84B2C07-8004-4227-A994-7AB65431B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7172325"/>
          <a:ext cx="627764" cy="849630"/>
        </a:xfrm>
        <a:prstGeom prst="rect">
          <a:avLst/>
        </a:prstGeom>
      </xdr:spPr>
    </xdr:pic>
    <xdr:clientData/>
  </xdr:oneCellAnchor>
  <xdr:oneCellAnchor>
    <xdr:from>
      <xdr:col>1</xdr:col>
      <xdr:colOff>137160</xdr:colOff>
      <xdr:row>106</xdr:row>
      <xdr:rowOff>114300</xdr:rowOff>
    </xdr:from>
    <xdr:ext cx="627764" cy="849630"/>
    <xdr:pic>
      <xdr:nvPicPr>
        <xdr:cNvPr id="8" name="Picture 7">
          <a:extLst>
            <a:ext uri="{FF2B5EF4-FFF2-40B4-BE49-F238E27FC236}">
              <a16:creationId xmlns:a16="http://schemas.microsoft.com/office/drawing/2014/main" id="{90203C72-8DDA-42C1-9217-FB1B38B2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14201775"/>
          <a:ext cx="627764" cy="849630"/>
        </a:xfrm>
        <a:prstGeom prst="rect">
          <a:avLst/>
        </a:prstGeom>
      </xdr:spPr>
    </xdr:pic>
    <xdr:clientData/>
  </xdr:oneCellAnchor>
  <xdr:oneCellAnchor>
    <xdr:from>
      <xdr:col>1</xdr:col>
      <xdr:colOff>137160</xdr:colOff>
      <xdr:row>139</xdr:row>
      <xdr:rowOff>114300</xdr:rowOff>
    </xdr:from>
    <xdr:ext cx="627764" cy="849630"/>
    <xdr:pic>
      <xdr:nvPicPr>
        <xdr:cNvPr id="7" name="Picture 6">
          <a:extLst>
            <a:ext uri="{FF2B5EF4-FFF2-40B4-BE49-F238E27FC236}">
              <a16:creationId xmlns:a16="http://schemas.microsoft.com/office/drawing/2014/main" id="{0B784DBB-FADF-4F77-BA2F-7490BF89A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304800"/>
          <a:ext cx="627764" cy="849630"/>
        </a:xfrm>
        <a:prstGeom prst="rect">
          <a:avLst/>
        </a:prstGeom>
      </xdr:spPr>
    </xdr:pic>
    <xdr:clientData/>
  </xdr:oneCellAnchor>
  <xdr:oneCellAnchor>
    <xdr:from>
      <xdr:col>21</xdr:col>
      <xdr:colOff>137160</xdr:colOff>
      <xdr:row>70</xdr:row>
      <xdr:rowOff>114300</xdr:rowOff>
    </xdr:from>
    <xdr:ext cx="627764" cy="849630"/>
    <xdr:pic>
      <xdr:nvPicPr>
        <xdr:cNvPr id="9" name="Picture 8">
          <a:extLst>
            <a:ext uri="{FF2B5EF4-FFF2-40B4-BE49-F238E27FC236}">
              <a16:creationId xmlns:a16="http://schemas.microsoft.com/office/drawing/2014/main" id="{E3F61460-088A-4281-898E-9A2EAADEF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" y="14201775"/>
          <a:ext cx="627764" cy="8496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672353</xdr:colOff>
      <xdr:row>7</xdr:row>
      <xdr:rowOff>108023</xdr:rowOff>
    </xdr:from>
    <xdr:to>
      <xdr:col>14</xdr:col>
      <xdr:colOff>403412</xdr:colOff>
      <xdr:row>21</xdr:row>
      <xdr:rowOff>89646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1E9198-EDB9-4EC9-9FF0-089DBF82F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</xdr:row>
      <xdr:rowOff>0</xdr:rowOff>
    </xdr:from>
    <xdr:to>
      <xdr:col>13</xdr:col>
      <xdr:colOff>441600</xdr:colOff>
      <xdr:row>42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AEBAFB-14F6-4793-B8B4-4FFE8616E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55</xdr:row>
      <xdr:rowOff>0</xdr:rowOff>
    </xdr:from>
    <xdr:to>
      <xdr:col>13</xdr:col>
      <xdr:colOff>441600</xdr:colOff>
      <xdr:row>67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F518E8-A83D-474A-8F98-B8643AAF4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7620</xdr:colOff>
      <xdr:row>4</xdr:row>
      <xdr:rowOff>175260</xdr:rowOff>
    </xdr:from>
    <xdr:to>
      <xdr:col>27</xdr:col>
      <xdr:colOff>449220</xdr:colOff>
      <xdr:row>18</xdr:row>
      <xdr:rowOff>148775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68078E-D411-40BF-9519-0A9C83155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0</xdr:colOff>
      <xdr:row>30</xdr:row>
      <xdr:rowOff>0</xdr:rowOff>
    </xdr:from>
    <xdr:to>
      <xdr:col>27</xdr:col>
      <xdr:colOff>441600</xdr:colOff>
      <xdr:row>42</xdr:row>
      <xdr:rowOff>104143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6AEC9C-33CB-4D76-8997-9F4165DDD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55</xdr:row>
      <xdr:rowOff>0</xdr:rowOff>
    </xdr:from>
    <xdr:to>
      <xdr:col>27</xdr:col>
      <xdr:colOff>441600</xdr:colOff>
      <xdr:row>67</xdr:row>
      <xdr:rowOff>93257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46E9AA4-BA01-4D97-BFB8-79DDA4B4B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7620</xdr:colOff>
      <xdr:row>4</xdr:row>
      <xdr:rowOff>175260</xdr:rowOff>
    </xdr:from>
    <xdr:to>
      <xdr:col>41</xdr:col>
      <xdr:colOff>449220</xdr:colOff>
      <xdr:row>18</xdr:row>
      <xdr:rowOff>148775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A31F740-3920-4F44-8486-FABDDB835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0</xdr:colOff>
      <xdr:row>30</xdr:row>
      <xdr:rowOff>0</xdr:rowOff>
    </xdr:from>
    <xdr:to>
      <xdr:col>41</xdr:col>
      <xdr:colOff>441600</xdr:colOff>
      <xdr:row>42</xdr:row>
      <xdr:rowOff>104143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033636-AEBA-4B00-B5B0-9990CDFF3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0</xdr:colOff>
      <xdr:row>55</xdr:row>
      <xdr:rowOff>0</xdr:rowOff>
    </xdr:from>
    <xdr:to>
      <xdr:col>41</xdr:col>
      <xdr:colOff>441600</xdr:colOff>
      <xdr:row>67</xdr:row>
      <xdr:rowOff>93257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D3BABD-51BA-4B18-9F0C-0AD8D24E5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7620</xdr:colOff>
      <xdr:row>4</xdr:row>
      <xdr:rowOff>175260</xdr:rowOff>
    </xdr:from>
    <xdr:to>
      <xdr:col>55</xdr:col>
      <xdr:colOff>449220</xdr:colOff>
      <xdr:row>18</xdr:row>
      <xdr:rowOff>148775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E14C76-5FF2-4FF4-9441-32DCA21F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0</xdr:colOff>
      <xdr:row>30</xdr:row>
      <xdr:rowOff>0</xdr:rowOff>
    </xdr:from>
    <xdr:to>
      <xdr:col>55</xdr:col>
      <xdr:colOff>441600</xdr:colOff>
      <xdr:row>42</xdr:row>
      <xdr:rowOff>104143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08A728-BB7A-49EA-BCC9-A6FFD0D0C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0</xdr:colOff>
      <xdr:row>55</xdr:row>
      <xdr:rowOff>0</xdr:rowOff>
    </xdr:from>
    <xdr:to>
      <xdr:col>55</xdr:col>
      <xdr:colOff>441600</xdr:colOff>
      <xdr:row>67</xdr:row>
      <xdr:rowOff>93257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5DE1288-2AB1-4CDD-BAE4-4F675F4EA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528320</xdr:colOff>
      <xdr:row>8</xdr:row>
      <xdr:rowOff>10161</xdr:rowOff>
    </xdr:from>
    <xdr:to>
      <xdr:col>14</xdr:col>
      <xdr:colOff>330200</xdr:colOff>
      <xdr:row>22</xdr:row>
      <xdr:rowOff>63501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D04E64-F59D-4ADF-A7A8-BA22EA44E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12700</xdr:colOff>
      <xdr:row>30</xdr:row>
      <xdr:rowOff>0</xdr:rowOff>
    </xdr:from>
    <xdr:to>
      <xdr:col>13</xdr:col>
      <xdr:colOff>292100</xdr:colOff>
      <xdr:row>42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F4862F-27B9-4BCE-AA7C-6213E48E9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55</xdr:row>
      <xdr:rowOff>0</xdr:rowOff>
    </xdr:from>
    <xdr:to>
      <xdr:col>13</xdr:col>
      <xdr:colOff>441600</xdr:colOff>
      <xdr:row>67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FC13FC-7895-4A5D-94C7-F6EF4531B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449580</xdr:colOff>
      <xdr:row>0</xdr:row>
      <xdr:rowOff>152400</xdr:rowOff>
    </xdr:from>
    <xdr:to>
      <xdr:col>3</xdr:col>
      <xdr:colOff>1065953</xdr:colOff>
      <xdr:row>3</xdr:row>
      <xdr:rowOff>157480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EEC4B-2FFA-4379-A9B9-0857F5A4B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52400"/>
          <a:ext cx="616373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301414</xdr:colOff>
      <xdr:row>1</xdr:row>
      <xdr:rowOff>4232</xdr:rowOff>
    </xdr:from>
    <xdr:ext cx="577003" cy="787435"/>
    <xdr:pic>
      <xdr:nvPicPr>
        <xdr:cNvPr id="2" name="Picture 1">
          <a:extLst>
            <a:ext uri="{FF2B5EF4-FFF2-40B4-BE49-F238E27FC236}">
              <a16:creationId xmlns:a16="http://schemas.microsoft.com/office/drawing/2014/main" id="{84C37781-3FBC-40F2-8C15-3E4A12562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639" y="309032"/>
          <a:ext cx="577003" cy="787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449580</xdr:colOff>
      <xdr:row>0</xdr:row>
      <xdr:rowOff>152400</xdr:rowOff>
    </xdr:from>
    <xdr:to>
      <xdr:col>3</xdr:col>
      <xdr:colOff>1065953</xdr:colOff>
      <xdr:row>3</xdr:row>
      <xdr:rowOff>146896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C1B61-EE51-40AA-AAA4-54C4404C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005" y="152400"/>
          <a:ext cx="616373" cy="83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177054</xdr:colOff>
      <xdr:row>31</xdr:row>
      <xdr:rowOff>35298</xdr:rowOff>
    </xdr:from>
    <xdr:to>
      <xdr:col>23</xdr:col>
      <xdr:colOff>123265</xdr:colOff>
      <xdr:row>41</xdr:row>
      <xdr:rowOff>257735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E5E6EF-4B7B-4A2B-855C-30601FAC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33618</xdr:colOff>
      <xdr:row>5</xdr:row>
      <xdr:rowOff>56029</xdr:rowOff>
    </xdr:from>
    <xdr:to>
      <xdr:col>10</xdr:col>
      <xdr:colOff>649941</xdr:colOff>
      <xdr:row>16</xdr:row>
      <xdr:rowOff>168089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954D595-C8F5-4348-AC23-08D7BEDEC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190500</xdr:colOff>
      <xdr:row>30</xdr:row>
      <xdr:rowOff>168088</xdr:rowOff>
    </xdr:from>
    <xdr:to>
      <xdr:col>28</xdr:col>
      <xdr:colOff>114300</xdr:colOff>
      <xdr:row>41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4596F0-1460-4CC3-B362-8C3D7DB6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336176</xdr:colOff>
      <xdr:row>6</xdr:row>
      <xdr:rowOff>22413</xdr:rowOff>
    </xdr:from>
    <xdr:to>
      <xdr:col>28</xdr:col>
      <xdr:colOff>582706</xdr:colOff>
      <xdr:row>17</xdr:row>
      <xdr:rowOff>134473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3F9C53-DA4B-4927-ABD0-B3AF81ED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94702</xdr:colOff>
      <xdr:row>30</xdr:row>
      <xdr:rowOff>81642</xdr:rowOff>
    </xdr:from>
    <xdr:to>
      <xdr:col>13</xdr:col>
      <xdr:colOff>326571</xdr:colOff>
      <xdr:row>42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66696-8C2B-412A-BC16-6DA36C673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95251</xdr:colOff>
      <xdr:row>5</xdr:row>
      <xdr:rowOff>40823</xdr:rowOff>
    </xdr:from>
    <xdr:to>
      <xdr:col>13</xdr:col>
      <xdr:colOff>462643</xdr:colOff>
      <xdr:row>18</xdr:row>
      <xdr:rowOff>149679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06A55A-9B67-41A3-ABC8-EA467D89D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50</xdr:row>
      <xdr:rowOff>1</xdr:rowOff>
    </xdr:from>
    <xdr:to>
      <xdr:col>13</xdr:col>
      <xdr:colOff>312964</xdr:colOff>
      <xdr:row>61</xdr:row>
      <xdr:rowOff>176893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1B5AB5-134B-4221-99E3-117D9B936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27216</xdr:colOff>
      <xdr:row>5</xdr:row>
      <xdr:rowOff>13608</xdr:rowOff>
    </xdr:from>
    <xdr:to>
      <xdr:col>21</xdr:col>
      <xdr:colOff>530679</xdr:colOff>
      <xdr:row>18</xdr:row>
      <xdr:rowOff>40822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0E7707-CCC0-4B68-9A8F-C269A8331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742949</xdr:colOff>
      <xdr:row>45</xdr:row>
      <xdr:rowOff>57150</xdr:rowOff>
    </xdr:from>
    <xdr:to>
      <xdr:col>12</xdr:col>
      <xdr:colOff>619125</xdr:colOff>
      <xdr:row>57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766A96-CC99-4279-9552-3281AE5F9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63873</xdr:colOff>
      <xdr:row>43</xdr:row>
      <xdr:rowOff>169210</xdr:rowOff>
    </xdr:from>
    <xdr:to>
      <xdr:col>28</xdr:col>
      <xdr:colOff>512109</xdr:colOff>
      <xdr:row>55</xdr:row>
      <xdr:rowOff>150160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98AB29-8C17-49D0-B4A3-33520BE49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58</xdr:row>
      <xdr:rowOff>0</xdr:rowOff>
    </xdr:from>
    <xdr:to>
      <xdr:col>12</xdr:col>
      <xdr:colOff>624569</xdr:colOff>
      <xdr:row>71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36F665-FAE9-4071-8564-83A50BD16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40277</xdr:colOff>
      <xdr:row>7</xdr:row>
      <xdr:rowOff>21228</xdr:rowOff>
    </xdr:from>
    <xdr:to>
      <xdr:col>16</xdr:col>
      <xdr:colOff>557892</xdr:colOff>
      <xdr:row>24</xdr:row>
      <xdr:rowOff>244930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E9E2CB-5414-40D6-9935-1296AEF8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528320</xdr:colOff>
      <xdr:row>8</xdr:row>
      <xdr:rowOff>10161</xdr:rowOff>
    </xdr:from>
    <xdr:to>
      <xdr:col>14</xdr:col>
      <xdr:colOff>330200</xdr:colOff>
      <xdr:row>22</xdr:row>
      <xdr:rowOff>63501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5047D4-580B-4F36-9AB4-EE765CAD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12700</xdr:colOff>
      <xdr:row>30</xdr:row>
      <xdr:rowOff>0</xdr:rowOff>
    </xdr:from>
    <xdr:to>
      <xdr:col>13</xdr:col>
      <xdr:colOff>292100</xdr:colOff>
      <xdr:row>42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9C7CFC-5D7A-4C2A-864B-14A024D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55</xdr:row>
      <xdr:rowOff>0</xdr:rowOff>
    </xdr:from>
    <xdr:to>
      <xdr:col>13</xdr:col>
      <xdr:colOff>441600</xdr:colOff>
      <xdr:row>67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61EEC5-F28B-4C97-8560-545322229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4</xdr:row>
      <xdr:rowOff>175260</xdr:rowOff>
    </xdr:from>
    <xdr:to>
      <xdr:col>13</xdr:col>
      <xdr:colOff>449220</xdr:colOff>
      <xdr:row>18</xdr:row>
      <xdr:rowOff>148775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0A59E1-48D9-41B3-85A6-6CE049035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13</xdr:col>
      <xdr:colOff>441600</xdr:colOff>
      <xdr:row>51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4482C0-25C1-4FF5-907F-B9C1CAC5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64</xdr:row>
      <xdr:rowOff>0</xdr:rowOff>
    </xdr:from>
    <xdr:to>
      <xdr:col>13</xdr:col>
      <xdr:colOff>441600</xdr:colOff>
      <xdr:row>76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E96D32-7DA6-4775-A827-62D88ADE4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490220</xdr:colOff>
      <xdr:row>8</xdr:row>
      <xdr:rowOff>12700</xdr:rowOff>
    </xdr:from>
    <xdr:to>
      <xdr:col>14</xdr:col>
      <xdr:colOff>152400</xdr:colOff>
      <xdr:row>22</xdr:row>
      <xdr:rowOff>50801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827B90-4475-464A-845F-C04830891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13</xdr:col>
      <xdr:colOff>441600</xdr:colOff>
      <xdr:row>51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56D9C1-BE27-4C01-93AC-8FB7BDEF6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64</xdr:row>
      <xdr:rowOff>0</xdr:rowOff>
    </xdr:from>
    <xdr:to>
      <xdr:col>13</xdr:col>
      <xdr:colOff>441600</xdr:colOff>
      <xdr:row>76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AC1AB2-CF66-4193-8DA6-686C99CE5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4</xdr:row>
      <xdr:rowOff>175260</xdr:rowOff>
    </xdr:from>
    <xdr:to>
      <xdr:col>13</xdr:col>
      <xdr:colOff>449220</xdr:colOff>
      <xdr:row>18</xdr:row>
      <xdr:rowOff>148775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26696-55CA-44CB-8BC9-69A54A916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39</xdr:row>
      <xdr:rowOff>0</xdr:rowOff>
    </xdr:from>
    <xdr:to>
      <xdr:col>13</xdr:col>
      <xdr:colOff>441600</xdr:colOff>
      <xdr:row>51</xdr:row>
      <xdr:rowOff>104143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09D323-2DBA-453B-9841-9E98C3D81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64</xdr:row>
      <xdr:rowOff>0</xdr:rowOff>
    </xdr:from>
    <xdr:to>
      <xdr:col>13</xdr:col>
      <xdr:colOff>441600</xdr:colOff>
      <xdr:row>76</xdr:row>
      <xdr:rowOff>93257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3C9DE3-B41A-4965-B859-880CE46E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/WAJAR%20DIKDAS/WAJAR%20DIKDAS%202019-2020/01-SD-Rekap-05-12-2019-Kab.%20Dem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-4.1 Profil-SD"/>
      <sheetName val="2.1-SD-SP-Kabupaten"/>
      <sheetName val="3.4. Rasio GURU-SISWA"/>
      <sheetName val="Tabel-3.3_Guru_SD_Perkecamatan"/>
      <sheetName val="Tabel-4.2 PD_SD_Perkecamatan"/>
      <sheetName val="SP-SD-2019"/>
      <sheetName val="GTK-SD"/>
      <sheetName val="PD-SD-2019"/>
      <sheetName val="GTK-SD Sertifikasi"/>
      <sheetName val="Tabel-4.3-PD-Mengulang_Drop_Out"/>
      <sheetName val="5.2 SARPRA_SD_Perkecamatan"/>
      <sheetName val="Tabel-1.2-Kondisi_SARPRA_Per-SD"/>
      <sheetName val="data_base_Query_2019"/>
      <sheetName val="SARPRA"/>
      <sheetName val="LAB"/>
      <sheetName val="Individu Guru"/>
    </sheetNames>
    <sheetDataSet>
      <sheetData sheetId="0">
        <row r="3">
          <cell r="M3" t="str">
            <v>2018/2019</v>
          </cell>
        </row>
        <row r="4">
          <cell r="C4" t="str">
            <v>Tahun Pelajaran 2019/2020</v>
          </cell>
          <cell r="M4" t="str">
            <v>30 Oktober 2019</v>
          </cell>
        </row>
        <row r="8">
          <cell r="M8" t="str">
            <v>Demak</v>
          </cell>
        </row>
        <row r="9">
          <cell r="M9" t="str">
            <v>Dinas Pendidikan dan Kebudayaan</v>
          </cell>
        </row>
        <row r="11">
          <cell r="M11" t="str">
            <v>Drs. ANJAR GUNADI, M.Pd</v>
          </cell>
        </row>
        <row r="12">
          <cell r="M12" t="str">
            <v>Pembina Utama Muda</v>
          </cell>
        </row>
        <row r="13">
          <cell r="M13" t="str">
            <v>NIP. 19590714 198803 1 002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javascript:__doPostBack('ctl00$centerPage$gridPTKKab$ctl00$ctl02$ctl01$ctl11','')" TargetMode="External"/><Relationship Id="rId13" Type="http://schemas.openxmlformats.org/officeDocument/2006/relationships/hyperlink" Target="javascript:__doPostBack('ctl00$centerPage$gridPTKKab$ctl00$ctl02$ctl01$ctl11','')" TargetMode="External"/><Relationship Id="rId18" Type="http://schemas.openxmlformats.org/officeDocument/2006/relationships/hyperlink" Target="javascript:__doPostBack('ctl00$centerPage$gridPTKKab$ctl00$ctl02$ctl01$ctl11','')" TargetMode="External"/><Relationship Id="rId26" Type="http://schemas.openxmlformats.org/officeDocument/2006/relationships/hyperlink" Target="javascript:__doPostBack('ctl00$centerPage$gridPTKKab$ctl00$ctl02$ctl00$ctl01','')" TargetMode="External"/><Relationship Id="rId3" Type="http://schemas.openxmlformats.org/officeDocument/2006/relationships/hyperlink" Target="javascript:__doPostBack('ctl00$centerPage$gridPTKKab$ctl00$ctl02$ctl01$ctl08','')" TargetMode="External"/><Relationship Id="rId21" Type="http://schemas.openxmlformats.org/officeDocument/2006/relationships/hyperlink" Target="javascript:__doPostBack('ctl00$centerPage$gridPTKKab$ctl00$ctl02$ctl00$ctl01','')" TargetMode="External"/><Relationship Id="rId34" Type="http://schemas.openxmlformats.org/officeDocument/2006/relationships/comments" Target="../comments1.xml"/><Relationship Id="rId7" Type="http://schemas.openxmlformats.org/officeDocument/2006/relationships/hyperlink" Target="javascript:__doPostBack('ctl00$centerPage$gridPTKKab$ctl00$ctl02$ctl01$ctl11','')" TargetMode="External"/><Relationship Id="rId12" Type="http://schemas.openxmlformats.org/officeDocument/2006/relationships/hyperlink" Target="javascript:__doPostBack('ctl00$centerPage$gridPTKKab$ctl00$ctl02$ctl01$ctl11','')" TargetMode="External"/><Relationship Id="rId17" Type="http://schemas.openxmlformats.org/officeDocument/2006/relationships/hyperlink" Target="javascript:__doPostBack('ctl00$centerPage$gridPTKKab$ctl00$ctl02$ctl01$ctl11','')" TargetMode="External"/><Relationship Id="rId25" Type="http://schemas.openxmlformats.org/officeDocument/2006/relationships/hyperlink" Target="javascript:__doPostBack('ctl00$centerPage$gridPTKKab$ctl00$ctl02$ctl01$ctl11','')" TargetMode="External"/><Relationship Id="rId33" Type="http://schemas.openxmlformats.org/officeDocument/2006/relationships/vmlDrawing" Target="../drawings/vmlDrawing1.vml"/><Relationship Id="rId2" Type="http://schemas.openxmlformats.org/officeDocument/2006/relationships/hyperlink" Target="javascript:__doPostBack('ctl00$centerPage$gridPTKKab$ctl00$ctl02$ctl01$ctl05','')" TargetMode="External"/><Relationship Id="rId16" Type="http://schemas.openxmlformats.org/officeDocument/2006/relationships/hyperlink" Target="javascript:__doPostBack('ctl00$centerPage$gridPTKKab$ctl00$ctl02$ctl00$ctl01','')" TargetMode="External"/><Relationship Id="rId20" Type="http://schemas.openxmlformats.org/officeDocument/2006/relationships/hyperlink" Target="javascript:__doPostBack('ctl00$centerPage$gridPTKKab$ctl00$ctl02$ctl01$ctl05','')" TargetMode="External"/><Relationship Id="rId29" Type="http://schemas.openxmlformats.org/officeDocument/2006/relationships/hyperlink" Target="javascript:__doPostBack('ctl00$centerPage$gridPTKKab$ctl00$ctl02$ctl01$ctl08','')" TargetMode="External"/><Relationship Id="rId1" Type="http://schemas.openxmlformats.org/officeDocument/2006/relationships/hyperlink" Target="javascript:__doPostBack('ctl00$centerPage$gridPTKKab$ctl00$ctl02$ctl00$ctl01','')" TargetMode="External"/><Relationship Id="rId6" Type="http://schemas.openxmlformats.org/officeDocument/2006/relationships/hyperlink" Target="javascript:__doPostBack('ctl00$centerPage$gridPTKKab$ctl00$ctl02$ctl00$ctl01','')" TargetMode="External"/><Relationship Id="rId11" Type="http://schemas.openxmlformats.org/officeDocument/2006/relationships/hyperlink" Target="javascript:__doPostBack('ctl00$centerPage$gridPTKKab$ctl00$ctl02$ctl00$ctl01','')" TargetMode="External"/><Relationship Id="rId24" Type="http://schemas.openxmlformats.org/officeDocument/2006/relationships/hyperlink" Target="javascript:__doPostBack('ctl00$centerPage$gridPTKKab$ctl00$ctl02$ctl01$ctl11','')" TargetMode="External"/><Relationship Id="rId32" Type="http://schemas.openxmlformats.org/officeDocument/2006/relationships/drawing" Target="../drawings/drawing13.xml"/><Relationship Id="rId5" Type="http://schemas.openxmlformats.org/officeDocument/2006/relationships/hyperlink" Target="javascript:__doPostBack('ctl00$centerPage$gridPTKKab$ctl00$ctl02$ctl01$ctl11','')" TargetMode="External"/><Relationship Id="rId15" Type="http://schemas.openxmlformats.org/officeDocument/2006/relationships/hyperlink" Target="javascript:__doPostBack('ctl00$centerPage$gridPTKKab$ctl00$ctl02$ctl01$ctl05','')" TargetMode="External"/><Relationship Id="rId23" Type="http://schemas.openxmlformats.org/officeDocument/2006/relationships/hyperlink" Target="javascript:__doPostBack('ctl00$centerPage$gridPTKKab$ctl00$ctl02$ctl01$ctl08','')" TargetMode="External"/><Relationship Id="rId28" Type="http://schemas.openxmlformats.org/officeDocument/2006/relationships/hyperlink" Target="javascript:__doPostBack('ctl00$centerPage$gridPTKKab$ctl00$ctl02$ctl01$ctl11','')" TargetMode="External"/><Relationship Id="rId10" Type="http://schemas.openxmlformats.org/officeDocument/2006/relationships/hyperlink" Target="javascript:__doPostBack('ctl00$centerPage$gridPTKKab$ctl00$ctl02$ctl01$ctl05','')" TargetMode="External"/><Relationship Id="rId19" Type="http://schemas.openxmlformats.org/officeDocument/2006/relationships/hyperlink" Target="javascript:__doPostBack('ctl00$centerPage$gridPTKKab$ctl00$ctl02$ctl01$ctl08','')" TargetMode="External"/><Relationship Id="rId31" Type="http://schemas.openxmlformats.org/officeDocument/2006/relationships/printerSettings" Target="../printerSettings/printerSettings16.bin"/><Relationship Id="rId4" Type="http://schemas.openxmlformats.org/officeDocument/2006/relationships/hyperlink" Target="javascript:__doPostBack('ctl00$centerPage$gridPTKKab$ctl00$ctl02$ctl01$ctl11','')" TargetMode="External"/><Relationship Id="rId9" Type="http://schemas.openxmlformats.org/officeDocument/2006/relationships/hyperlink" Target="javascript:__doPostBack('ctl00$centerPage$gridPTKKab$ctl00$ctl02$ctl01$ctl08','')" TargetMode="External"/><Relationship Id="rId14" Type="http://schemas.openxmlformats.org/officeDocument/2006/relationships/hyperlink" Target="javascript:__doPostBack('ctl00$centerPage$gridPTKKab$ctl00$ctl02$ctl01$ctl08','')" TargetMode="External"/><Relationship Id="rId22" Type="http://schemas.openxmlformats.org/officeDocument/2006/relationships/hyperlink" Target="javascript:__doPostBack('ctl00$centerPage$gridPTKKab$ctl00$ctl02$ctl01$ctl05','')" TargetMode="External"/><Relationship Id="rId27" Type="http://schemas.openxmlformats.org/officeDocument/2006/relationships/hyperlink" Target="javascript:__doPostBack('ctl00$centerPage$gridPTKKab$ctl00$ctl02$ctl01$ctl11','')" TargetMode="External"/><Relationship Id="rId30" Type="http://schemas.openxmlformats.org/officeDocument/2006/relationships/hyperlink" Target="javascript:__doPostBack('ctl00$centerPage$gridPTKKab$ctl00$ctl02$ctl01$ctl05','')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B72"/>
  <sheetViews>
    <sheetView view="pageBreakPreview" topLeftCell="B4" zoomScale="70" zoomScaleNormal="100" zoomScaleSheetLayoutView="70" zoomScalePageLayoutView="95" workbookViewId="0">
      <selection activeCell="U52" sqref="U51:U52"/>
    </sheetView>
  </sheetViews>
  <sheetFormatPr defaultColWidth="8.85546875" defaultRowHeight="15" x14ac:dyDescent="0.3"/>
  <cols>
    <col min="1" max="1" width="0.42578125" style="95" hidden="1" customWidth="1"/>
    <col min="2" max="2" width="7.85546875" style="95" customWidth="1"/>
    <col min="3" max="3" width="9.5703125" style="95" customWidth="1"/>
    <col min="4" max="4" width="28.85546875" style="95" customWidth="1"/>
    <col min="5" max="6" width="10.28515625" style="95" customWidth="1"/>
    <col min="7" max="12" width="6.28515625" style="95" customWidth="1"/>
    <col min="13" max="13" width="7.28515625" style="95" customWidth="1"/>
    <col min="14" max="15" width="6.28515625" style="95" customWidth="1"/>
    <col min="16" max="19" width="7" style="95" customWidth="1"/>
    <col min="20" max="23" width="5.7109375" style="95" customWidth="1"/>
    <col min="24" max="24" width="9.140625" style="95" customWidth="1"/>
    <col min="25" max="25" width="7.28515625" style="95" customWidth="1"/>
    <col min="26" max="16384" width="8.85546875" style="95"/>
  </cols>
  <sheetData>
    <row r="1" spans="2:28" x14ac:dyDescent="0.3">
      <c r="C1" s="773" t="s">
        <v>82</v>
      </c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</row>
    <row r="2" spans="2:28" x14ac:dyDescent="0.3">
      <c r="C2" s="773" t="s">
        <v>83</v>
      </c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</row>
    <row r="3" spans="2:28" x14ac:dyDescent="0.3">
      <c r="C3" s="96" t="s">
        <v>84</v>
      </c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</row>
    <row r="4" spans="2:28" x14ac:dyDescent="0.3">
      <c r="C4" s="97" t="s">
        <v>85</v>
      </c>
      <c r="D4" s="96"/>
      <c r="E4" s="96"/>
      <c r="F4" s="98"/>
      <c r="G4" s="96"/>
      <c r="H4" s="96"/>
      <c r="I4" s="96"/>
      <c r="J4" s="96"/>
      <c r="K4" s="96"/>
      <c r="L4" s="96"/>
      <c r="M4" s="96"/>
      <c r="N4" s="96"/>
      <c r="O4" s="96"/>
    </row>
    <row r="5" spans="2:28" x14ac:dyDescent="0.3">
      <c r="C5" s="99" t="s">
        <v>86</v>
      </c>
      <c r="D5" s="96" t="s">
        <v>87</v>
      </c>
      <c r="E5" s="96"/>
      <c r="F5" s="98"/>
      <c r="G5" s="96"/>
      <c r="H5" s="96"/>
      <c r="I5" s="96"/>
      <c r="J5" s="96"/>
      <c r="K5" s="96"/>
      <c r="L5" s="96"/>
      <c r="M5" s="96"/>
      <c r="N5" s="96"/>
      <c r="O5" s="96"/>
    </row>
    <row r="6" spans="2:28" x14ac:dyDescent="0.3">
      <c r="C6" s="99" t="s">
        <v>88</v>
      </c>
      <c r="D6" s="96" t="s">
        <v>89</v>
      </c>
      <c r="E6" s="96"/>
      <c r="F6" s="98"/>
      <c r="G6" s="96"/>
      <c r="H6" s="96"/>
      <c r="I6" s="96"/>
      <c r="J6" s="96"/>
      <c r="K6" s="96"/>
      <c r="L6" s="96"/>
      <c r="M6" s="96"/>
      <c r="N6" s="96"/>
      <c r="O6" s="96"/>
    </row>
    <row r="7" spans="2:28" x14ac:dyDescent="0.3">
      <c r="C7" s="100"/>
      <c r="D7" s="98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</row>
    <row r="8" spans="2:28" ht="39.6" customHeight="1" x14ac:dyDescent="0.3">
      <c r="B8" s="200" t="s">
        <v>144</v>
      </c>
      <c r="C8" s="774" t="s">
        <v>90</v>
      </c>
      <c r="D8" s="775"/>
      <c r="E8" s="778" t="s">
        <v>91</v>
      </c>
      <c r="F8" s="778"/>
      <c r="G8" s="778" t="s">
        <v>92</v>
      </c>
      <c r="H8" s="778"/>
      <c r="I8" s="778"/>
      <c r="J8" s="778"/>
      <c r="K8" s="778"/>
      <c r="L8" s="778"/>
      <c r="M8" s="778"/>
      <c r="N8" s="778"/>
      <c r="O8" s="774"/>
      <c r="P8" s="779" t="s">
        <v>93</v>
      </c>
      <c r="Q8" s="778"/>
      <c r="R8" s="778"/>
      <c r="S8" s="774"/>
      <c r="T8" s="780" t="s">
        <v>94</v>
      </c>
      <c r="U8" s="781"/>
      <c r="V8" s="781"/>
      <c r="W8" s="782"/>
      <c r="X8" s="783" t="s">
        <v>11</v>
      </c>
      <c r="Y8" s="785" t="s">
        <v>95</v>
      </c>
      <c r="Z8" s="100"/>
      <c r="AA8" s="100"/>
      <c r="AB8" s="96"/>
    </row>
    <row r="9" spans="2:28" s="106" customFormat="1" ht="26.25" thickBot="1" x14ac:dyDescent="0.3">
      <c r="C9" s="776"/>
      <c r="D9" s="777"/>
      <c r="E9" s="101" t="s">
        <v>96</v>
      </c>
      <c r="F9" s="101" t="s">
        <v>97</v>
      </c>
      <c r="G9" s="101" t="s">
        <v>6</v>
      </c>
      <c r="H9" s="101" t="s">
        <v>98</v>
      </c>
      <c r="I9" s="101" t="s">
        <v>99</v>
      </c>
      <c r="J9" s="101" t="s">
        <v>100</v>
      </c>
      <c r="K9" s="101" t="s">
        <v>101</v>
      </c>
      <c r="L9" s="101" t="s">
        <v>102</v>
      </c>
      <c r="M9" s="101" t="s">
        <v>103</v>
      </c>
      <c r="N9" s="101" t="s">
        <v>104</v>
      </c>
      <c r="O9" s="102" t="s">
        <v>105</v>
      </c>
      <c r="P9" s="103" t="s">
        <v>106</v>
      </c>
      <c r="Q9" s="101" t="s">
        <v>107</v>
      </c>
      <c r="R9" s="101" t="s">
        <v>108</v>
      </c>
      <c r="S9" s="102" t="s">
        <v>109</v>
      </c>
      <c r="T9" s="103" t="s">
        <v>110</v>
      </c>
      <c r="U9" s="101" t="s">
        <v>111</v>
      </c>
      <c r="V9" s="101" t="s">
        <v>112</v>
      </c>
      <c r="W9" s="104" t="s">
        <v>113</v>
      </c>
      <c r="X9" s="784"/>
      <c r="Y9" s="786"/>
      <c r="Z9" s="105"/>
      <c r="AA9" s="105"/>
      <c r="AB9" s="105"/>
    </row>
    <row r="10" spans="2:28" ht="27" thickTop="1" x14ac:dyDescent="0.3">
      <c r="B10" s="135" t="s">
        <v>125</v>
      </c>
      <c r="C10" s="168" t="s">
        <v>114</v>
      </c>
      <c r="D10" s="169"/>
      <c r="E10" s="170"/>
      <c r="F10" s="170"/>
      <c r="G10" s="171"/>
      <c r="H10" s="171"/>
      <c r="I10" s="171"/>
      <c r="J10" s="171"/>
      <c r="K10" s="171"/>
      <c r="L10" s="171"/>
      <c r="M10" s="171"/>
      <c r="N10" s="171"/>
      <c r="O10" s="172"/>
      <c r="P10" s="173"/>
      <c r="Q10" s="171"/>
      <c r="R10" s="171"/>
      <c r="S10" s="172"/>
      <c r="T10" s="173"/>
      <c r="U10" s="171"/>
      <c r="V10" s="171"/>
      <c r="W10" s="174"/>
      <c r="X10" s="175"/>
      <c r="Y10" s="176"/>
      <c r="AB10" s="107"/>
    </row>
    <row r="11" spans="2:28" s="116" customFormat="1" x14ac:dyDescent="0.25">
      <c r="C11" s="108" t="s">
        <v>115</v>
      </c>
      <c r="D11" s="109" t="s">
        <v>116</v>
      </c>
      <c r="E11" s="110"/>
      <c r="F11" s="110" t="s">
        <v>117</v>
      </c>
      <c r="G11" s="111"/>
      <c r="H11" s="111"/>
      <c r="I11" s="111"/>
      <c r="J11" s="111"/>
      <c r="K11" s="111"/>
      <c r="L11" s="111"/>
      <c r="M11" s="111"/>
      <c r="N11" s="111"/>
      <c r="O11" s="112"/>
      <c r="P11" s="113"/>
      <c r="Q11" s="111"/>
      <c r="R11" s="111"/>
      <c r="S11" s="112"/>
      <c r="T11" s="113"/>
      <c r="U11" s="111"/>
      <c r="V11" s="111"/>
      <c r="W11" s="114"/>
      <c r="X11" s="115">
        <f>SUM(G11:O11)</f>
        <v>0</v>
      </c>
      <c r="Y11" s="190">
        <f>SUM(P11:S11)</f>
        <v>0</v>
      </c>
      <c r="AB11" s="106"/>
    </row>
    <row r="12" spans="2:28" x14ac:dyDescent="0.3">
      <c r="C12" s="117" t="s">
        <v>118</v>
      </c>
      <c r="D12" s="118" t="s">
        <v>119</v>
      </c>
      <c r="E12" s="119" t="s">
        <v>117</v>
      </c>
      <c r="F12" s="119"/>
      <c r="G12" s="120"/>
      <c r="H12" s="120"/>
      <c r="I12" s="120"/>
      <c r="J12" s="120"/>
      <c r="K12" s="120"/>
      <c r="L12" s="120"/>
      <c r="M12" s="120" t="s">
        <v>120</v>
      </c>
      <c r="N12" s="120">
        <v>1</v>
      </c>
      <c r="O12" s="121"/>
      <c r="P12" s="122"/>
      <c r="Q12" s="120"/>
      <c r="R12" s="120"/>
      <c r="S12" s="121">
        <v>1</v>
      </c>
      <c r="T12" s="122"/>
      <c r="U12" s="120"/>
      <c r="V12" s="120">
        <v>1</v>
      </c>
      <c r="W12" s="123">
        <v>1</v>
      </c>
      <c r="X12" s="115">
        <f t="shared" ref="X12:X15" si="0">SUM(G12:O12)</f>
        <v>1</v>
      </c>
      <c r="Y12" s="190">
        <f t="shared" ref="Y12:Y35" si="1">SUM(P12:S12)</f>
        <v>1</v>
      </c>
      <c r="AB12" s="107"/>
    </row>
    <row r="13" spans="2:28" x14ac:dyDescent="0.3">
      <c r="C13" s="117" t="s">
        <v>121</v>
      </c>
      <c r="D13" s="118" t="s">
        <v>122</v>
      </c>
      <c r="E13" s="119" t="s">
        <v>117</v>
      </c>
      <c r="F13" s="119"/>
      <c r="G13" s="120"/>
      <c r="H13" s="120"/>
      <c r="I13" s="120"/>
      <c r="J13" s="120"/>
      <c r="K13" s="120"/>
      <c r="L13" s="120"/>
      <c r="M13" s="120"/>
      <c r="N13" s="120">
        <v>1</v>
      </c>
      <c r="O13" s="121"/>
      <c r="P13" s="122"/>
      <c r="Q13" s="120"/>
      <c r="R13" s="120"/>
      <c r="S13" s="121">
        <v>1</v>
      </c>
      <c r="T13" s="122"/>
      <c r="U13" s="120"/>
      <c r="V13" s="120"/>
      <c r="W13" s="123">
        <v>1</v>
      </c>
      <c r="X13" s="115">
        <f t="shared" si="0"/>
        <v>1</v>
      </c>
      <c r="Y13" s="190">
        <f t="shared" si="1"/>
        <v>1</v>
      </c>
      <c r="AB13" s="107"/>
    </row>
    <row r="14" spans="2:28" x14ac:dyDescent="0.3">
      <c r="C14" s="117" t="s">
        <v>121</v>
      </c>
      <c r="D14" s="118" t="s">
        <v>123</v>
      </c>
      <c r="E14" s="119" t="s">
        <v>117</v>
      </c>
      <c r="F14" s="119"/>
      <c r="G14" s="120"/>
      <c r="H14" s="120"/>
      <c r="I14" s="120"/>
      <c r="J14" s="120"/>
      <c r="K14" s="120"/>
      <c r="L14" s="120"/>
      <c r="M14" s="120">
        <v>1</v>
      </c>
      <c r="N14" s="120"/>
      <c r="O14" s="121"/>
      <c r="P14" s="122"/>
      <c r="Q14" s="120"/>
      <c r="R14" s="120">
        <v>1</v>
      </c>
      <c r="S14" s="121"/>
      <c r="T14" s="122"/>
      <c r="U14" s="120"/>
      <c r="V14" s="120"/>
      <c r="W14" s="124">
        <v>1</v>
      </c>
      <c r="X14" s="115">
        <f t="shared" si="0"/>
        <v>1</v>
      </c>
      <c r="Y14" s="190">
        <f t="shared" si="1"/>
        <v>1</v>
      </c>
      <c r="AB14" s="107"/>
    </row>
    <row r="15" spans="2:28" ht="30" x14ac:dyDescent="0.3">
      <c r="C15" s="117" t="s">
        <v>121</v>
      </c>
      <c r="D15" s="118" t="s">
        <v>124</v>
      </c>
      <c r="E15" s="119" t="s">
        <v>117</v>
      </c>
      <c r="F15" s="119"/>
      <c r="G15" s="120"/>
      <c r="H15" s="120"/>
      <c r="I15" s="120"/>
      <c r="J15" s="120"/>
      <c r="K15" s="120"/>
      <c r="L15" s="120"/>
      <c r="M15" s="120">
        <v>1</v>
      </c>
      <c r="N15" s="120"/>
      <c r="O15" s="121"/>
      <c r="P15" s="122"/>
      <c r="Q15" s="120"/>
      <c r="R15" s="120">
        <v>1</v>
      </c>
      <c r="S15" s="121"/>
      <c r="T15" s="122"/>
      <c r="U15" s="120"/>
      <c r="V15" s="120"/>
      <c r="W15" s="123">
        <v>1</v>
      </c>
      <c r="X15" s="115">
        <f t="shared" si="0"/>
        <v>1</v>
      </c>
      <c r="Y15" s="190">
        <f t="shared" si="1"/>
        <v>1</v>
      </c>
      <c r="AB15" s="107"/>
    </row>
    <row r="16" spans="2:28" ht="7.9" customHeight="1" x14ac:dyDescent="0.3">
      <c r="C16" s="125"/>
      <c r="D16" s="126"/>
      <c r="E16" s="127"/>
      <c r="F16" s="127"/>
      <c r="G16" s="128"/>
      <c r="H16" s="128"/>
      <c r="I16" s="128"/>
      <c r="J16" s="128"/>
      <c r="K16" s="128"/>
      <c r="L16" s="128"/>
      <c r="M16" s="128"/>
      <c r="N16" s="128"/>
      <c r="O16" s="129"/>
      <c r="P16" s="130"/>
      <c r="Q16" s="128"/>
      <c r="R16" s="128"/>
      <c r="S16" s="129"/>
      <c r="T16" s="130"/>
      <c r="U16" s="128"/>
      <c r="V16" s="128"/>
      <c r="W16" s="131"/>
      <c r="X16" s="132"/>
      <c r="Y16" s="191"/>
      <c r="AB16" s="107"/>
    </row>
    <row r="17" spans="3:28" ht="30" x14ac:dyDescent="0.3">
      <c r="C17" s="117" t="s">
        <v>118</v>
      </c>
      <c r="D17" s="118" t="s">
        <v>2041</v>
      </c>
      <c r="E17" s="119" t="s">
        <v>117</v>
      </c>
      <c r="F17" s="119"/>
      <c r="G17" s="120"/>
      <c r="H17" s="120"/>
      <c r="I17" s="120"/>
      <c r="J17" s="120"/>
      <c r="K17" s="120"/>
      <c r="L17" s="120"/>
      <c r="M17" s="120">
        <v>1</v>
      </c>
      <c r="N17" s="120"/>
      <c r="O17" s="121"/>
      <c r="P17" s="122"/>
      <c r="Q17" s="120"/>
      <c r="R17" s="120"/>
      <c r="S17" s="121">
        <v>1</v>
      </c>
      <c r="T17" s="122"/>
      <c r="U17" s="120"/>
      <c r="V17" s="120"/>
      <c r="W17" s="123">
        <v>1</v>
      </c>
      <c r="X17" s="115">
        <f t="shared" ref="X17:X35" si="2">SUM(G17:O17)</f>
        <v>1</v>
      </c>
      <c r="Y17" s="190">
        <f t="shared" si="1"/>
        <v>1</v>
      </c>
      <c r="AB17" s="107"/>
    </row>
    <row r="18" spans="3:28" x14ac:dyDescent="0.3">
      <c r="C18" s="117" t="s">
        <v>121</v>
      </c>
      <c r="D18" s="118" t="s">
        <v>2042</v>
      </c>
      <c r="E18" s="119" t="s">
        <v>117</v>
      </c>
      <c r="F18" s="119"/>
      <c r="G18" s="120"/>
      <c r="H18" s="120"/>
      <c r="I18" s="120"/>
      <c r="J18" s="120"/>
      <c r="K18" s="120"/>
      <c r="L18" s="120"/>
      <c r="M18" s="120"/>
      <c r="N18" s="120">
        <v>1</v>
      </c>
      <c r="O18" s="121"/>
      <c r="P18" s="122"/>
      <c r="Q18" s="120"/>
      <c r="R18" s="120"/>
      <c r="S18" s="121">
        <v>1</v>
      </c>
      <c r="T18" s="122"/>
      <c r="U18" s="120"/>
      <c r="V18" s="120"/>
      <c r="W18" s="124">
        <v>1</v>
      </c>
      <c r="X18" s="115">
        <f t="shared" si="2"/>
        <v>1</v>
      </c>
      <c r="Y18" s="190">
        <f t="shared" si="1"/>
        <v>1</v>
      </c>
      <c r="AB18" s="107"/>
    </row>
    <row r="19" spans="3:28" x14ac:dyDescent="0.3">
      <c r="C19" s="117" t="s">
        <v>121</v>
      </c>
      <c r="D19" s="118" t="s">
        <v>2043</v>
      </c>
      <c r="E19" s="119" t="s">
        <v>117</v>
      </c>
      <c r="F19" s="119"/>
      <c r="G19" s="120"/>
      <c r="H19" s="120"/>
      <c r="I19" s="120"/>
      <c r="J19" s="120"/>
      <c r="K19" s="120"/>
      <c r="L19" s="120"/>
      <c r="M19" s="120"/>
      <c r="N19" s="120">
        <v>1</v>
      </c>
      <c r="O19" s="121"/>
      <c r="P19" s="122"/>
      <c r="Q19" s="120"/>
      <c r="R19" s="120"/>
      <c r="S19" s="121">
        <v>1</v>
      </c>
      <c r="T19" s="122"/>
      <c r="U19" s="120"/>
      <c r="V19" s="120"/>
      <c r="W19" s="124">
        <v>1</v>
      </c>
      <c r="X19" s="115">
        <f t="shared" si="2"/>
        <v>1</v>
      </c>
      <c r="Y19" s="190">
        <f t="shared" si="1"/>
        <v>1</v>
      </c>
      <c r="AB19" s="107"/>
    </row>
    <row r="20" spans="3:28" ht="30" x14ac:dyDescent="0.3">
      <c r="C20" s="117" t="s">
        <v>121</v>
      </c>
      <c r="D20" s="118" t="s">
        <v>2044</v>
      </c>
      <c r="E20" s="119" t="s">
        <v>117</v>
      </c>
      <c r="F20" s="119"/>
      <c r="G20" s="120"/>
      <c r="H20" s="120"/>
      <c r="I20" s="120"/>
      <c r="J20" s="120"/>
      <c r="K20" s="120"/>
      <c r="L20" s="120"/>
      <c r="M20" s="120"/>
      <c r="N20" s="120">
        <v>1</v>
      </c>
      <c r="O20" s="121"/>
      <c r="P20" s="122"/>
      <c r="Q20" s="120"/>
      <c r="R20" s="120">
        <v>1</v>
      </c>
      <c r="S20" s="121"/>
      <c r="T20" s="122"/>
      <c r="U20" s="120"/>
      <c r="V20" s="120"/>
      <c r="W20" s="123"/>
      <c r="X20" s="115">
        <f t="shared" si="2"/>
        <v>1</v>
      </c>
      <c r="Y20" s="190">
        <f t="shared" si="1"/>
        <v>1</v>
      </c>
      <c r="AB20" s="107"/>
    </row>
    <row r="21" spans="3:28" ht="7.9" customHeight="1" x14ac:dyDescent="0.3">
      <c r="C21" s="125"/>
      <c r="D21" s="126"/>
      <c r="E21" s="127"/>
      <c r="F21" s="127"/>
      <c r="G21" s="128"/>
      <c r="H21" s="128"/>
      <c r="I21" s="128"/>
      <c r="J21" s="128"/>
      <c r="K21" s="128"/>
      <c r="L21" s="128"/>
      <c r="M21" s="128"/>
      <c r="N21" s="128"/>
      <c r="O21" s="129"/>
      <c r="P21" s="130"/>
      <c r="Q21" s="128"/>
      <c r="R21" s="128"/>
      <c r="S21" s="129"/>
      <c r="T21" s="130"/>
      <c r="U21" s="128"/>
      <c r="V21" s="128"/>
      <c r="W21" s="131"/>
      <c r="X21" s="132"/>
      <c r="Y21" s="191"/>
      <c r="AB21" s="107"/>
    </row>
    <row r="22" spans="3:28" x14ac:dyDescent="0.3">
      <c r="C22" s="117" t="s">
        <v>118</v>
      </c>
      <c r="D22" s="118" t="s">
        <v>2045</v>
      </c>
      <c r="E22" s="119" t="s">
        <v>117</v>
      </c>
      <c r="F22" s="119"/>
      <c r="G22" s="120"/>
      <c r="H22" s="120"/>
      <c r="I22" s="120"/>
      <c r="J22" s="120"/>
      <c r="K22" s="120"/>
      <c r="L22" s="120"/>
      <c r="M22" s="120"/>
      <c r="N22" s="120">
        <v>1</v>
      </c>
      <c r="O22" s="121"/>
      <c r="P22" s="122"/>
      <c r="Q22" s="120"/>
      <c r="R22" s="120">
        <v>1</v>
      </c>
      <c r="S22" s="121"/>
      <c r="T22" s="122"/>
      <c r="U22" s="120"/>
      <c r="V22" s="120"/>
      <c r="W22" s="123">
        <v>1</v>
      </c>
      <c r="X22" s="115">
        <f t="shared" si="2"/>
        <v>1</v>
      </c>
      <c r="Y22" s="190">
        <f t="shared" si="1"/>
        <v>1</v>
      </c>
      <c r="AB22" s="107"/>
    </row>
    <row r="23" spans="3:28" ht="30" x14ac:dyDescent="0.3">
      <c r="C23" s="117" t="s">
        <v>121</v>
      </c>
      <c r="D23" s="118" t="s">
        <v>2046</v>
      </c>
      <c r="E23" s="119" t="s">
        <v>117</v>
      </c>
      <c r="F23" s="119"/>
      <c r="G23" s="120"/>
      <c r="H23" s="120"/>
      <c r="I23" s="120"/>
      <c r="J23" s="120"/>
      <c r="K23" s="120"/>
      <c r="L23" s="120"/>
      <c r="M23" s="120">
        <v>1</v>
      </c>
      <c r="N23" s="120"/>
      <c r="O23" s="121"/>
      <c r="P23" s="122"/>
      <c r="Q23" s="120"/>
      <c r="R23" s="120">
        <v>1</v>
      </c>
      <c r="S23" s="121"/>
      <c r="T23" s="122"/>
      <c r="U23" s="120"/>
      <c r="V23" s="120"/>
      <c r="W23" s="123">
        <v>1</v>
      </c>
      <c r="X23" s="115">
        <f t="shared" si="2"/>
        <v>1</v>
      </c>
      <c r="Y23" s="190">
        <f t="shared" si="1"/>
        <v>1</v>
      </c>
      <c r="AB23" s="107"/>
    </row>
    <row r="24" spans="3:28" x14ac:dyDescent="0.3">
      <c r="C24" s="117" t="s">
        <v>121</v>
      </c>
      <c r="D24" s="118" t="s">
        <v>2047</v>
      </c>
      <c r="E24" s="119" t="s">
        <v>117</v>
      </c>
      <c r="F24" s="119"/>
      <c r="G24" s="120"/>
      <c r="H24" s="120"/>
      <c r="I24" s="120"/>
      <c r="J24" s="120"/>
      <c r="K24" s="120"/>
      <c r="L24" s="120"/>
      <c r="M24" s="120">
        <v>1</v>
      </c>
      <c r="N24" s="120"/>
      <c r="O24" s="121"/>
      <c r="P24" s="122"/>
      <c r="Q24" s="120"/>
      <c r="R24" s="120">
        <v>1</v>
      </c>
      <c r="S24" s="121"/>
      <c r="T24" s="122"/>
      <c r="U24" s="120"/>
      <c r="V24" s="120"/>
      <c r="W24" s="133">
        <v>1</v>
      </c>
      <c r="X24" s="115">
        <f t="shared" si="2"/>
        <v>1</v>
      </c>
      <c r="Y24" s="190">
        <f t="shared" si="1"/>
        <v>1</v>
      </c>
      <c r="AB24" s="107"/>
    </row>
    <row r="25" spans="3:28" x14ac:dyDescent="0.3">
      <c r="C25" s="117" t="s">
        <v>121</v>
      </c>
      <c r="D25" s="118" t="s">
        <v>2048</v>
      </c>
      <c r="E25" s="119" t="s">
        <v>117</v>
      </c>
      <c r="F25" s="119"/>
      <c r="G25" s="120"/>
      <c r="H25" s="120"/>
      <c r="I25" s="120"/>
      <c r="J25" s="120"/>
      <c r="K25" s="120"/>
      <c r="L25" s="120"/>
      <c r="M25" s="120">
        <v>1</v>
      </c>
      <c r="N25" s="120"/>
      <c r="O25" s="121"/>
      <c r="P25" s="122"/>
      <c r="Q25" s="120"/>
      <c r="R25" s="120">
        <v>1</v>
      </c>
      <c r="S25" s="121"/>
      <c r="T25" s="122"/>
      <c r="U25" s="120"/>
      <c r="V25" s="120"/>
      <c r="W25" s="123">
        <v>1</v>
      </c>
      <c r="X25" s="115">
        <f t="shared" si="2"/>
        <v>1</v>
      </c>
      <c r="Y25" s="190">
        <f t="shared" si="1"/>
        <v>1</v>
      </c>
      <c r="AB25" s="107"/>
    </row>
    <row r="26" spans="3:28" ht="7.9" customHeight="1" x14ac:dyDescent="0.3">
      <c r="C26" s="125"/>
      <c r="D26" s="126"/>
      <c r="E26" s="127"/>
      <c r="F26" s="127"/>
      <c r="G26" s="128"/>
      <c r="H26" s="128"/>
      <c r="I26" s="128"/>
      <c r="J26" s="128"/>
      <c r="K26" s="128"/>
      <c r="L26" s="128"/>
      <c r="M26" s="128"/>
      <c r="N26" s="128"/>
      <c r="O26" s="129"/>
      <c r="P26" s="130"/>
      <c r="Q26" s="128"/>
      <c r="R26" s="128"/>
      <c r="S26" s="129"/>
      <c r="T26" s="130"/>
      <c r="U26" s="128"/>
      <c r="V26" s="128"/>
      <c r="W26" s="131"/>
      <c r="X26" s="132"/>
      <c r="Y26" s="191"/>
      <c r="AB26" s="107"/>
    </row>
    <row r="27" spans="3:28" ht="30" x14ac:dyDescent="0.3">
      <c r="C27" s="117" t="s">
        <v>118</v>
      </c>
      <c r="D27" s="118" t="s">
        <v>2049</v>
      </c>
      <c r="E27" s="119" t="s">
        <v>117</v>
      </c>
      <c r="F27" s="119"/>
      <c r="G27" s="120"/>
      <c r="H27" s="120"/>
      <c r="I27" s="120"/>
      <c r="J27" s="120"/>
      <c r="K27" s="120"/>
      <c r="L27" s="120"/>
      <c r="M27" s="120"/>
      <c r="N27" s="120">
        <v>1</v>
      </c>
      <c r="O27" s="121"/>
      <c r="P27" s="122"/>
      <c r="Q27" s="120"/>
      <c r="R27" s="120"/>
      <c r="S27" s="121">
        <v>1</v>
      </c>
      <c r="T27" s="122"/>
      <c r="U27" s="120"/>
      <c r="V27" s="120">
        <v>1</v>
      </c>
      <c r="W27" s="123">
        <v>1</v>
      </c>
      <c r="X27" s="115">
        <f t="shared" si="2"/>
        <v>1</v>
      </c>
      <c r="Y27" s="190">
        <f t="shared" si="1"/>
        <v>1</v>
      </c>
      <c r="AB27" s="107"/>
    </row>
    <row r="28" spans="3:28" ht="30" x14ac:dyDescent="0.3">
      <c r="C28" s="117" t="s">
        <v>121</v>
      </c>
      <c r="D28" s="118" t="s">
        <v>2050</v>
      </c>
      <c r="E28" s="119" t="s">
        <v>117</v>
      </c>
      <c r="F28" s="119"/>
      <c r="G28" s="120"/>
      <c r="H28" s="120"/>
      <c r="I28" s="120"/>
      <c r="J28" s="120"/>
      <c r="K28" s="120"/>
      <c r="L28" s="120"/>
      <c r="M28" s="120"/>
      <c r="N28" s="120">
        <v>1</v>
      </c>
      <c r="O28" s="121"/>
      <c r="P28" s="122"/>
      <c r="Q28" s="120"/>
      <c r="R28" s="120"/>
      <c r="S28" s="121">
        <v>1</v>
      </c>
      <c r="T28" s="122"/>
      <c r="U28" s="120"/>
      <c r="V28" s="120"/>
      <c r="W28" s="123">
        <v>1</v>
      </c>
      <c r="X28" s="115">
        <f t="shared" si="2"/>
        <v>1</v>
      </c>
      <c r="Y28" s="190">
        <f t="shared" si="1"/>
        <v>1</v>
      </c>
      <c r="AB28" s="107"/>
    </row>
    <row r="29" spans="3:28" ht="30" x14ac:dyDescent="0.3">
      <c r="C29" s="117" t="s">
        <v>121</v>
      </c>
      <c r="D29" s="118" t="s">
        <v>2051</v>
      </c>
      <c r="E29" s="119" t="s">
        <v>117</v>
      </c>
      <c r="F29" s="119"/>
      <c r="G29" s="120"/>
      <c r="H29" s="120"/>
      <c r="I29" s="120"/>
      <c r="J29" s="120"/>
      <c r="K29" s="120"/>
      <c r="L29" s="120"/>
      <c r="M29" s="120"/>
      <c r="N29" s="120">
        <v>1</v>
      </c>
      <c r="O29" s="121"/>
      <c r="P29" s="122"/>
      <c r="Q29" s="120"/>
      <c r="R29" s="120">
        <v>1</v>
      </c>
      <c r="S29" s="121"/>
      <c r="T29" s="122"/>
      <c r="U29" s="120"/>
      <c r="V29" s="120"/>
      <c r="W29" s="123">
        <v>1</v>
      </c>
      <c r="X29" s="115">
        <f t="shared" si="2"/>
        <v>1</v>
      </c>
      <c r="Y29" s="190">
        <f t="shared" si="1"/>
        <v>1</v>
      </c>
      <c r="AB29" s="107"/>
    </row>
    <row r="30" spans="3:28" ht="30" x14ac:dyDescent="0.3">
      <c r="C30" s="117" t="s">
        <v>121</v>
      </c>
      <c r="D30" s="118" t="s">
        <v>2052</v>
      </c>
      <c r="E30" s="119" t="s">
        <v>117</v>
      </c>
      <c r="F30" s="119"/>
      <c r="G30" s="120"/>
      <c r="H30" s="120"/>
      <c r="I30" s="120"/>
      <c r="J30" s="120"/>
      <c r="K30" s="120"/>
      <c r="L30" s="120"/>
      <c r="M30" s="120">
        <v>1</v>
      </c>
      <c r="N30" s="120"/>
      <c r="O30" s="121"/>
      <c r="P30" s="122"/>
      <c r="Q30" s="120"/>
      <c r="R30" s="120">
        <v>1</v>
      </c>
      <c r="S30" s="121"/>
      <c r="T30" s="122"/>
      <c r="U30" s="120"/>
      <c r="V30" s="120"/>
      <c r="W30" s="123">
        <v>1</v>
      </c>
      <c r="X30" s="115">
        <f t="shared" si="2"/>
        <v>1</v>
      </c>
      <c r="Y30" s="190">
        <f t="shared" si="1"/>
        <v>1</v>
      </c>
      <c r="AB30" s="107"/>
    </row>
    <row r="31" spans="3:28" ht="7.9" customHeight="1" x14ac:dyDescent="0.3">
      <c r="C31" s="125"/>
      <c r="D31" s="126"/>
      <c r="E31" s="127"/>
      <c r="F31" s="127"/>
      <c r="G31" s="128"/>
      <c r="H31" s="128"/>
      <c r="I31" s="128"/>
      <c r="J31" s="128"/>
      <c r="K31" s="128"/>
      <c r="L31" s="128"/>
      <c r="M31" s="128"/>
      <c r="N31" s="128"/>
      <c r="O31" s="129"/>
      <c r="P31" s="130"/>
      <c r="Q31" s="128"/>
      <c r="R31" s="128"/>
      <c r="S31" s="129"/>
      <c r="T31" s="130"/>
      <c r="U31" s="128"/>
      <c r="V31" s="128"/>
      <c r="W31" s="131"/>
      <c r="X31" s="132"/>
      <c r="Y31" s="191"/>
      <c r="AB31" s="107"/>
    </row>
    <row r="32" spans="3:28" x14ac:dyDescent="0.3">
      <c r="C32" s="117" t="s">
        <v>118</v>
      </c>
      <c r="D32" s="118" t="s">
        <v>2053</v>
      </c>
      <c r="E32" s="119" t="s">
        <v>117</v>
      </c>
      <c r="F32" s="119"/>
      <c r="G32" s="120"/>
      <c r="H32" s="120"/>
      <c r="I32" s="120"/>
      <c r="J32" s="120"/>
      <c r="K32" s="120"/>
      <c r="L32" s="120"/>
      <c r="M32" s="120"/>
      <c r="N32" s="120">
        <v>1</v>
      </c>
      <c r="O32" s="121"/>
      <c r="P32" s="122"/>
      <c r="Q32" s="120"/>
      <c r="R32" s="120"/>
      <c r="S32" s="121">
        <v>1</v>
      </c>
      <c r="T32" s="122"/>
      <c r="U32" s="120"/>
      <c r="V32" s="134">
        <v>1</v>
      </c>
      <c r="W32" s="123">
        <v>1</v>
      </c>
      <c r="X32" s="115">
        <f t="shared" si="2"/>
        <v>1</v>
      </c>
      <c r="Y32" s="190">
        <f t="shared" si="1"/>
        <v>1</v>
      </c>
      <c r="AB32" s="107"/>
    </row>
    <row r="33" spans="2:28" x14ac:dyDescent="0.3">
      <c r="C33" s="117" t="s">
        <v>121</v>
      </c>
      <c r="D33" s="118" t="s">
        <v>2055</v>
      </c>
      <c r="E33" s="119" t="s">
        <v>117</v>
      </c>
      <c r="F33" s="119"/>
      <c r="G33" s="120"/>
      <c r="H33" s="120"/>
      <c r="I33" s="120"/>
      <c r="J33" s="120"/>
      <c r="K33" s="120"/>
      <c r="L33" s="120"/>
      <c r="M33" s="120"/>
      <c r="N33" s="120">
        <v>1</v>
      </c>
      <c r="O33" s="121"/>
      <c r="P33" s="122"/>
      <c r="Q33" s="120"/>
      <c r="R33" s="120"/>
      <c r="S33" s="121">
        <v>1</v>
      </c>
      <c r="T33" s="122"/>
      <c r="U33" s="120"/>
      <c r="V33" s="120"/>
      <c r="W33" s="123">
        <v>1</v>
      </c>
      <c r="X33" s="115">
        <f t="shared" si="2"/>
        <v>1</v>
      </c>
      <c r="Y33" s="190">
        <f t="shared" si="1"/>
        <v>1</v>
      </c>
      <c r="AB33" s="107"/>
    </row>
    <row r="34" spans="2:28" x14ac:dyDescent="0.3">
      <c r="C34" s="117" t="s">
        <v>121</v>
      </c>
      <c r="D34" s="118" t="s">
        <v>2056</v>
      </c>
      <c r="E34" s="119"/>
      <c r="F34" s="119" t="s">
        <v>117</v>
      </c>
      <c r="G34" s="120"/>
      <c r="H34" s="120"/>
      <c r="I34" s="120"/>
      <c r="J34" s="120"/>
      <c r="K34" s="120"/>
      <c r="L34" s="120"/>
      <c r="M34" s="120"/>
      <c r="N34" s="120"/>
      <c r="O34" s="121"/>
      <c r="P34" s="122"/>
      <c r="Q34" s="120"/>
      <c r="R34" s="120"/>
      <c r="S34" s="121"/>
      <c r="T34" s="122"/>
      <c r="U34" s="120"/>
      <c r="V34" s="120"/>
      <c r="W34" s="123"/>
      <c r="X34" s="115">
        <f t="shared" si="2"/>
        <v>0</v>
      </c>
      <c r="Y34" s="190">
        <f t="shared" si="1"/>
        <v>0</v>
      </c>
      <c r="AB34" s="107"/>
    </row>
    <row r="35" spans="2:28" ht="30" x14ac:dyDescent="0.3">
      <c r="C35" s="117" t="s">
        <v>121</v>
      </c>
      <c r="D35" s="118" t="s">
        <v>2054</v>
      </c>
      <c r="E35" s="119" t="s">
        <v>117</v>
      </c>
      <c r="F35" s="119"/>
      <c r="G35" s="120"/>
      <c r="H35" s="120"/>
      <c r="I35" s="120"/>
      <c r="J35" s="120"/>
      <c r="K35" s="120"/>
      <c r="L35" s="120"/>
      <c r="M35" s="120"/>
      <c r="N35" s="120">
        <v>1</v>
      </c>
      <c r="O35" s="121"/>
      <c r="P35" s="122"/>
      <c r="Q35" s="120"/>
      <c r="R35" s="120"/>
      <c r="S35" s="121">
        <v>1</v>
      </c>
      <c r="T35" s="122"/>
      <c r="U35" s="120"/>
      <c r="V35" s="120"/>
      <c r="W35" s="123">
        <v>1</v>
      </c>
      <c r="X35" s="115">
        <f t="shared" si="2"/>
        <v>1</v>
      </c>
      <c r="Y35" s="190">
        <f t="shared" si="1"/>
        <v>1</v>
      </c>
      <c r="AB35" s="107"/>
    </row>
    <row r="36" spans="2:28" ht="26.25" x14ac:dyDescent="0.3">
      <c r="B36" s="135" t="s">
        <v>125</v>
      </c>
      <c r="C36" s="136"/>
      <c r="D36" s="137" t="s">
        <v>11</v>
      </c>
      <c r="E36" s="138">
        <f>COUNTIF(E10:E35,"v")</f>
        <v>19</v>
      </c>
      <c r="F36" s="138">
        <f>COUNTIF(F10:F35,"v")</f>
        <v>2</v>
      </c>
      <c r="G36" s="139">
        <f t="shared" ref="G36:Y36" si="3">SUM(G11:G35)</f>
        <v>0</v>
      </c>
      <c r="H36" s="139">
        <f t="shared" si="3"/>
        <v>0</v>
      </c>
      <c r="I36" s="139">
        <f t="shared" si="3"/>
        <v>0</v>
      </c>
      <c r="J36" s="139">
        <f t="shared" si="3"/>
        <v>0</v>
      </c>
      <c r="K36" s="139">
        <f t="shared" si="3"/>
        <v>0</v>
      </c>
      <c r="L36" s="139">
        <f t="shared" si="3"/>
        <v>0</v>
      </c>
      <c r="M36" s="139">
        <f t="shared" si="3"/>
        <v>7</v>
      </c>
      <c r="N36" s="139">
        <f t="shared" si="3"/>
        <v>12</v>
      </c>
      <c r="O36" s="140">
        <f t="shared" si="3"/>
        <v>0</v>
      </c>
      <c r="P36" s="141">
        <f t="shared" si="3"/>
        <v>0</v>
      </c>
      <c r="Q36" s="139">
        <f t="shared" si="3"/>
        <v>0</v>
      </c>
      <c r="R36" s="139">
        <f t="shared" si="3"/>
        <v>9</v>
      </c>
      <c r="S36" s="140">
        <f t="shared" si="3"/>
        <v>10</v>
      </c>
      <c r="T36" s="141">
        <f t="shared" si="3"/>
        <v>0</v>
      </c>
      <c r="U36" s="139">
        <f t="shared" si="3"/>
        <v>0</v>
      </c>
      <c r="V36" s="139">
        <f t="shared" si="3"/>
        <v>3</v>
      </c>
      <c r="W36" s="142">
        <f t="shared" si="3"/>
        <v>18</v>
      </c>
      <c r="X36" s="143">
        <f t="shared" si="3"/>
        <v>19</v>
      </c>
      <c r="Y36" s="192">
        <f t="shared" si="3"/>
        <v>19</v>
      </c>
    </row>
    <row r="37" spans="2:28" x14ac:dyDescent="0.3">
      <c r="C37" s="117"/>
      <c r="D37" s="144"/>
      <c r="E37" s="119"/>
      <c r="F37" s="119"/>
      <c r="G37" s="145"/>
      <c r="H37" s="145"/>
      <c r="I37" s="145"/>
      <c r="J37" s="145"/>
      <c r="K37" s="145"/>
      <c r="L37" s="145"/>
      <c r="M37" s="145"/>
      <c r="N37" s="145"/>
      <c r="O37" s="146"/>
      <c r="P37" s="147"/>
      <c r="Q37" s="145"/>
      <c r="R37" s="145"/>
      <c r="S37" s="148"/>
      <c r="T37" s="147"/>
      <c r="U37" s="145"/>
      <c r="V37" s="145"/>
      <c r="W37" s="148"/>
      <c r="X37" s="149"/>
      <c r="Y37" s="150"/>
    </row>
    <row r="38" spans="2:28" ht="19.899999999999999" customHeight="1" x14ac:dyDescent="0.3">
      <c r="C38" s="177" t="s">
        <v>126</v>
      </c>
      <c r="D38" s="178"/>
      <c r="E38" s="179"/>
      <c r="F38" s="179"/>
      <c r="G38" s="180"/>
      <c r="H38" s="180"/>
      <c r="I38" s="180"/>
      <c r="J38" s="180"/>
      <c r="K38" s="180"/>
      <c r="L38" s="180"/>
      <c r="M38" s="180"/>
      <c r="N38" s="180"/>
      <c r="O38" s="181"/>
      <c r="P38" s="182"/>
      <c r="Q38" s="180"/>
      <c r="R38" s="180"/>
      <c r="S38" s="183"/>
      <c r="T38" s="182"/>
      <c r="U38" s="180"/>
      <c r="V38" s="180"/>
      <c r="W38" s="183"/>
      <c r="X38" s="184"/>
      <c r="Y38" s="185"/>
    </row>
    <row r="39" spans="2:28" x14ac:dyDescent="0.3">
      <c r="C39" s="151" t="s">
        <v>127</v>
      </c>
      <c r="D39" s="118"/>
      <c r="E39" s="152"/>
      <c r="F39" s="152"/>
      <c r="G39" s="153">
        <v>0</v>
      </c>
      <c r="H39" s="153">
        <v>0</v>
      </c>
      <c r="I39" s="153">
        <v>0</v>
      </c>
      <c r="J39" s="153">
        <v>0</v>
      </c>
      <c r="K39" s="153">
        <v>0</v>
      </c>
      <c r="L39" s="153">
        <v>0</v>
      </c>
      <c r="M39" s="153">
        <v>40</v>
      </c>
      <c r="N39" s="153">
        <v>41</v>
      </c>
      <c r="O39" s="146">
        <v>0</v>
      </c>
      <c r="P39" s="147"/>
      <c r="Q39" s="145"/>
      <c r="R39" s="145"/>
      <c r="S39" s="148">
        <v>81</v>
      </c>
      <c r="T39" s="154"/>
      <c r="U39" s="155"/>
      <c r="V39" s="155"/>
      <c r="W39" s="156"/>
      <c r="X39" s="149">
        <f t="shared" ref="X39:X46" si="4">SUM(G39:O39)</f>
        <v>81</v>
      </c>
      <c r="Y39" s="188">
        <f t="shared" ref="Y39:Y46" si="5">SUM(P39:S39)</f>
        <v>81</v>
      </c>
    </row>
    <row r="40" spans="2:28" x14ac:dyDescent="0.3">
      <c r="C40" s="151" t="s">
        <v>128</v>
      </c>
      <c r="D40" s="118"/>
      <c r="E40" s="152"/>
      <c r="F40" s="152"/>
      <c r="G40" s="153">
        <v>0</v>
      </c>
      <c r="H40" s="153">
        <v>0</v>
      </c>
      <c r="I40" s="153">
        <v>0</v>
      </c>
      <c r="J40" s="153">
        <v>0</v>
      </c>
      <c r="K40" s="153">
        <v>0</v>
      </c>
      <c r="L40" s="153">
        <v>2</v>
      </c>
      <c r="M40" s="153">
        <v>8</v>
      </c>
      <c r="N40" s="153">
        <v>5</v>
      </c>
      <c r="O40" s="146">
        <v>0</v>
      </c>
      <c r="P40" s="147"/>
      <c r="Q40" s="145"/>
      <c r="R40" s="145">
        <v>2</v>
      </c>
      <c r="S40" s="148">
        <v>13</v>
      </c>
      <c r="T40" s="154"/>
      <c r="U40" s="155"/>
      <c r="V40" s="155"/>
      <c r="W40" s="156"/>
      <c r="X40" s="149">
        <f t="shared" si="4"/>
        <v>15</v>
      </c>
      <c r="Y40" s="188">
        <f t="shared" si="5"/>
        <v>15</v>
      </c>
    </row>
    <row r="41" spans="2:28" x14ac:dyDescent="0.3">
      <c r="C41" s="151" t="s">
        <v>129</v>
      </c>
      <c r="D41" s="118"/>
      <c r="E41" s="152"/>
      <c r="F41" s="152"/>
      <c r="G41" s="153">
        <v>0</v>
      </c>
      <c r="H41" s="153">
        <v>0</v>
      </c>
      <c r="I41" s="153">
        <v>0</v>
      </c>
      <c r="J41" s="153">
        <v>0</v>
      </c>
      <c r="K41" s="153">
        <v>0</v>
      </c>
      <c r="L41" s="153">
        <v>0</v>
      </c>
      <c r="M41" s="153">
        <v>0</v>
      </c>
      <c r="N41" s="153">
        <v>0</v>
      </c>
      <c r="O41" s="146">
        <v>0</v>
      </c>
      <c r="P41" s="147"/>
      <c r="Q41" s="145"/>
      <c r="R41" s="145"/>
      <c r="S41" s="148"/>
      <c r="T41" s="154"/>
      <c r="U41" s="155"/>
      <c r="V41" s="155"/>
      <c r="W41" s="156"/>
      <c r="X41" s="149">
        <f t="shared" si="4"/>
        <v>0</v>
      </c>
      <c r="Y41" s="188">
        <f t="shared" si="5"/>
        <v>0</v>
      </c>
    </row>
    <row r="42" spans="2:28" x14ac:dyDescent="0.3">
      <c r="C42" s="151" t="s">
        <v>130</v>
      </c>
      <c r="D42" s="118"/>
      <c r="E42" s="152"/>
      <c r="F42" s="152"/>
      <c r="G42" s="153">
        <v>0</v>
      </c>
      <c r="H42" s="153">
        <v>0</v>
      </c>
      <c r="I42" s="153">
        <v>0</v>
      </c>
      <c r="J42" s="153">
        <v>0</v>
      </c>
      <c r="K42" s="153">
        <v>0</v>
      </c>
      <c r="L42" s="153">
        <v>141</v>
      </c>
      <c r="M42" s="153">
        <v>33</v>
      </c>
      <c r="N42" s="153">
        <v>13</v>
      </c>
      <c r="O42" s="146">
        <v>0</v>
      </c>
      <c r="P42" s="147"/>
      <c r="Q42" s="145">
        <v>45</v>
      </c>
      <c r="R42" s="145">
        <v>57</v>
      </c>
      <c r="S42" s="148">
        <v>85</v>
      </c>
      <c r="T42" s="154"/>
      <c r="U42" s="155"/>
      <c r="V42" s="155"/>
      <c r="W42" s="156"/>
      <c r="X42" s="149">
        <f>SUM(G42:O42)</f>
        <v>187</v>
      </c>
      <c r="Y42" s="188">
        <f t="shared" si="5"/>
        <v>187</v>
      </c>
    </row>
    <row r="43" spans="2:28" x14ac:dyDescent="0.3">
      <c r="C43" s="151" t="s">
        <v>131</v>
      </c>
      <c r="D43" s="118"/>
      <c r="E43" s="152"/>
      <c r="F43" s="152"/>
      <c r="G43" s="153">
        <v>0</v>
      </c>
      <c r="H43" s="153">
        <v>0</v>
      </c>
      <c r="I43" s="153">
        <v>0</v>
      </c>
      <c r="J43" s="153">
        <v>4</v>
      </c>
      <c r="K43" s="153">
        <v>245</v>
      </c>
      <c r="L43" s="153">
        <v>7</v>
      </c>
      <c r="M43" s="153">
        <v>2587</v>
      </c>
      <c r="N43" s="153">
        <v>191</v>
      </c>
      <c r="O43" s="146">
        <v>0</v>
      </c>
      <c r="P43" s="147">
        <v>2</v>
      </c>
      <c r="Q43" s="145">
        <v>226</v>
      </c>
      <c r="R43" s="145">
        <v>957</v>
      </c>
      <c r="S43" s="148">
        <v>1849</v>
      </c>
      <c r="T43" s="154"/>
      <c r="U43" s="155"/>
      <c r="V43" s="155"/>
      <c r="W43" s="156"/>
      <c r="X43" s="149">
        <f t="shared" si="4"/>
        <v>3034</v>
      </c>
      <c r="Y43" s="188">
        <f t="shared" si="5"/>
        <v>3034</v>
      </c>
    </row>
    <row r="44" spans="2:28" x14ac:dyDescent="0.3">
      <c r="C44" s="151" t="s">
        <v>132</v>
      </c>
      <c r="D44" s="118"/>
      <c r="E44" s="152"/>
      <c r="F44" s="152"/>
      <c r="G44" s="153">
        <v>0</v>
      </c>
      <c r="H44" s="153">
        <v>0</v>
      </c>
      <c r="I44" s="153">
        <v>0</v>
      </c>
      <c r="J44" s="153">
        <v>6</v>
      </c>
      <c r="K44" s="153">
        <v>13</v>
      </c>
      <c r="L44" s="153">
        <v>16</v>
      </c>
      <c r="M44" s="153">
        <f>764+24</f>
        <v>788</v>
      </c>
      <c r="N44" s="153">
        <v>138</v>
      </c>
      <c r="O44" s="146">
        <v>6</v>
      </c>
      <c r="P44" s="147">
        <v>0</v>
      </c>
      <c r="Q44" s="145">
        <v>4</v>
      </c>
      <c r="R44" s="145">
        <f>367+24</f>
        <v>391</v>
      </c>
      <c r="S44" s="148">
        <v>572</v>
      </c>
      <c r="T44" s="154"/>
      <c r="U44" s="155"/>
      <c r="V44" s="155"/>
      <c r="W44" s="156"/>
      <c r="X44" s="149">
        <f t="shared" si="4"/>
        <v>967</v>
      </c>
      <c r="Y44" s="188">
        <f t="shared" si="5"/>
        <v>967</v>
      </c>
    </row>
    <row r="45" spans="2:28" x14ac:dyDescent="0.3">
      <c r="C45" s="151" t="s">
        <v>133</v>
      </c>
      <c r="D45" s="118"/>
      <c r="E45" s="152"/>
      <c r="F45" s="152"/>
      <c r="G45" s="153">
        <v>0</v>
      </c>
      <c r="H45" s="153">
        <v>0</v>
      </c>
      <c r="I45" s="153">
        <v>0</v>
      </c>
      <c r="J45" s="153">
        <v>0</v>
      </c>
      <c r="K45" s="153">
        <v>0</v>
      </c>
      <c r="L45" s="153">
        <v>7</v>
      </c>
      <c r="M45" s="153">
        <f>232+10</f>
        <v>242</v>
      </c>
      <c r="N45" s="153">
        <f>66+56</f>
        <v>122</v>
      </c>
      <c r="O45" s="146">
        <v>1</v>
      </c>
      <c r="P45" s="147">
        <v>3</v>
      </c>
      <c r="Q45" s="145">
        <v>0</v>
      </c>
      <c r="R45" s="145">
        <f>194+10</f>
        <v>204</v>
      </c>
      <c r="S45" s="148">
        <v>165</v>
      </c>
      <c r="T45" s="154"/>
      <c r="U45" s="155"/>
      <c r="V45" s="155"/>
      <c r="W45" s="156"/>
      <c r="X45" s="149">
        <f t="shared" si="4"/>
        <v>372</v>
      </c>
      <c r="Y45" s="188">
        <f t="shared" si="5"/>
        <v>372</v>
      </c>
    </row>
    <row r="46" spans="2:28" x14ac:dyDescent="0.3">
      <c r="C46" s="151" t="s">
        <v>134</v>
      </c>
      <c r="D46" s="118"/>
      <c r="E46" s="152"/>
      <c r="F46" s="152"/>
      <c r="G46" s="153">
        <v>0</v>
      </c>
      <c r="H46" s="153">
        <v>0</v>
      </c>
      <c r="I46" s="153">
        <v>0</v>
      </c>
      <c r="J46" s="153">
        <v>0</v>
      </c>
      <c r="K46" s="153">
        <v>0</v>
      </c>
      <c r="L46" s="153">
        <v>3</v>
      </c>
      <c r="M46" s="153">
        <f>14+19</f>
        <v>33</v>
      </c>
      <c r="N46" s="153">
        <v>76</v>
      </c>
      <c r="O46" s="146">
        <v>0</v>
      </c>
      <c r="P46" s="147">
        <v>6</v>
      </c>
      <c r="Q46" s="145">
        <v>0</v>
      </c>
      <c r="R46" s="145">
        <v>76</v>
      </c>
      <c r="S46" s="148">
        <v>30</v>
      </c>
      <c r="T46" s="154"/>
      <c r="U46" s="155"/>
      <c r="V46" s="155"/>
      <c r="W46" s="156"/>
      <c r="X46" s="149">
        <f t="shared" si="4"/>
        <v>112</v>
      </c>
      <c r="Y46" s="188">
        <f t="shared" si="5"/>
        <v>112</v>
      </c>
    </row>
    <row r="47" spans="2:28" ht="26.25" x14ac:dyDescent="0.3">
      <c r="B47" s="135" t="s">
        <v>125</v>
      </c>
      <c r="C47" s="157"/>
      <c r="D47" s="137" t="s">
        <v>11</v>
      </c>
      <c r="E47" s="158"/>
      <c r="F47" s="158"/>
      <c r="G47" s="159">
        <f>SUM(G39:G46)</f>
        <v>0</v>
      </c>
      <c r="H47" s="159">
        <f t="shared" ref="H47:W47" si="6">SUM(H39:H46)</f>
        <v>0</v>
      </c>
      <c r="I47" s="159">
        <f t="shared" si="6"/>
        <v>0</v>
      </c>
      <c r="J47" s="159">
        <f t="shared" si="6"/>
        <v>10</v>
      </c>
      <c r="K47" s="159">
        <f t="shared" si="6"/>
        <v>258</v>
      </c>
      <c r="L47" s="159">
        <f t="shared" si="6"/>
        <v>176</v>
      </c>
      <c r="M47" s="159">
        <f t="shared" si="6"/>
        <v>3731</v>
      </c>
      <c r="N47" s="159">
        <f t="shared" si="6"/>
        <v>586</v>
      </c>
      <c r="O47" s="159">
        <f t="shared" si="6"/>
        <v>7</v>
      </c>
      <c r="P47" s="159">
        <f t="shared" si="6"/>
        <v>11</v>
      </c>
      <c r="Q47" s="159">
        <f t="shared" si="6"/>
        <v>275</v>
      </c>
      <c r="R47" s="159">
        <f t="shared" si="6"/>
        <v>1687</v>
      </c>
      <c r="S47" s="159">
        <f t="shared" si="6"/>
        <v>2795</v>
      </c>
      <c r="T47" s="159">
        <f t="shared" si="6"/>
        <v>0</v>
      </c>
      <c r="U47" s="159">
        <f t="shared" si="6"/>
        <v>0</v>
      </c>
      <c r="V47" s="159">
        <f t="shared" si="6"/>
        <v>0</v>
      </c>
      <c r="W47" s="159">
        <f t="shared" si="6"/>
        <v>0</v>
      </c>
      <c r="X47" s="159">
        <f>SUM(X39:X46)</f>
        <v>4768</v>
      </c>
      <c r="Y47" s="193">
        <f>SUM(Y39:Y46)</f>
        <v>4768</v>
      </c>
    </row>
    <row r="48" spans="2:28" x14ac:dyDescent="0.3">
      <c r="C48" s="151"/>
      <c r="D48" s="118"/>
      <c r="E48" s="119"/>
      <c r="F48" s="119"/>
      <c r="G48" s="153"/>
      <c r="H48" s="153"/>
      <c r="I48" s="153"/>
      <c r="J48" s="145"/>
      <c r="K48" s="145"/>
      <c r="L48" s="145"/>
      <c r="M48" s="145"/>
      <c r="N48" s="145"/>
      <c r="O48" s="146"/>
      <c r="P48" s="147"/>
      <c r="Q48" s="145"/>
      <c r="R48" s="145"/>
      <c r="S48" s="148"/>
      <c r="T48" s="147"/>
      <c r="U48" s="145"/>
      <c r="V48" s="145"/>
      <c r="W48" s="148"/>
      <c r="X48" s="149"/>
      <c r="Y48" s="150"/>
    </row>
    <row r="49" spans="2:26" ht="19.149999999999999" customHeight="1" x14ac:dyDescent="0.3">
      <c r="C49" s="186" t="s">
        <v>135</v>
      </c>
      <c r="D49" s="178"/>
      <c r="E49" s="179"/>
      <c r="F49" s="179"/>
      <c r="G49" s="180"/>
      <c r="H49" s="180"/>
      <c r="I49" s="180"/>
      <c r="J49" s="180"/>
      <c r="K49" s="180"/>
      <c r="L49" s="180"/>
      <c r="M49" s="180"/>
      <c r="N49" s="180"/>
      <c r="O49" s="181"/>
      <c r="P49" s="182"/>
      <c r="Q49" s="180"/>
      <c r="R49" s="180"/>
      <c r="S49" s="183"/>
      <c r="T49" s="182"/>
      <c r="U49" s="180"/>
      <c r="V49" s="180"/>
      <c r="W49" s="183"/>
      <c r="X49" s="184"/>
      <c r="Y49" s="187"/>
    </row>
    <row r="50" spans="2:26" x14ac:dyDescent="0.3">
      <c r="C50" s="771" t="s">
        <v>136</v>
      </c>
      <c r="D50" s="772"/>
      <c r="E50" s="152"/>
      <c r="F50" s="152"/>
      <c r="G50" s="153">
        <v>1</v>
      </c>
      <c r="H50" s="153">
        <v>3</v>
      </c>
      <c r="I50" s="153">
        <v>4</v>
      </c>
      <c r="J50" s="145"/>
      <c r="K50" s="145"/>
      <c r="L50" s="145">
        <v>2</v>
      </c>
      <c r="M50" s="153">
        <v>6</v>
      </c>
      <c r="N50" s="153">
        <v>2</v>
      </c>
      <c r="O50" s="146"/>
      <c r="P50" s="147">
        <v>2</v>
      </c>
      <c r="Q50" s="145">
        <v>10</v>
      </c>
      <c r="R50" s="145">
        <v>6</v>
      </c>
      <c r="S50" s="148"/>
      <c r="T50" s="154"/>
      <c r="U50" s="155"/>
      <c r="V50" s="155"/>
      <c r="W50" s="156"/>
      <c r="X50" s="149">
        <f>SUM(G50:O50)</f>
        <v>18</v>
      </c>
      <c r="Y50" s="188">
        <f t="shared" ref="Y50:Y61" si="7">SUM(P50:S50)</f>
        <v>18</v>
      </c>
    </row>
    <row r="51" spans="2:26" ht="27.75" customHeight="1" x14ac:dyDescent="0.3">
      <c r="C51" s="771" t="s">
        <v>2057</v>
      </c>
      <c r="D51" s="772"/>
      <c r="E51" s="152"/>
      <c r="F51" s="152"/>
      <c r="G51" s="153">
        <v>0</v>
      </c>
      <c r="H51" s="153">
        <v>0</v>
      </c>
      <c r="I51" s="153">
        <v>4</v>
      </c>
      <c r="J51" s="145"/>
      <c r="K51" s="145"/>
      <c r="L51" s="145"/>
      <c r="M51" s="153">
        <v>8</v>
      </c>
      <c r="N51" s="153">
        <v>1</v>
      </c>
      <c r="O51" s="146"/>
      <c r="P51" s="147"/>
      <c r="Q51" s="145">
        <v>4</v>
      </c>
      <c r="R51" s="145">
        <v>9</v>
      </c>
      <c r="S51" s="148"/>
      <c r="T51" s="154"/>
      <c r="U51" s="155"/>
      <c r="V51" s="155"/>
      <c r="W51" s="156"/>
      <c r="X51" s="149">
        <f t="shared" ref="X51:X61" si="8">SUM(G51:O51)</f>
        <v>13</v>
      </c>
      <c r="Y51" s="188">
        <f t="shared" si="7"/>
        <v>13</v>
      </c>
    </row>
    <row r="52" spans="2:26" ht="47.25" customHeight="1" x14ac:dyDescent="0.3">
      <c r="C52" s="771" t="s">
        <v>2058</v>
      </c>
      <c r="D52" s="772"/>
      <c r="E52" s="152"/>
      <c r="F52" s="152"/>
      <c r="G52" s="153">
        <v>0</v>
      </c>
      <c r="H52" s="153">
        <v>1</v>
      </c>
      <c r="I52" s="153">
        <v>1</v>
      </c>
      <c r="J52" s="145"/>
      <c r="K52" s="145"/>
      <c r="L52" s="145"/>
      <c r="M52" s="153">
        <v>5</v>
      </c>
      <c r="N52" s="153">
        <v>4</v>
      </c>
      <c r="O52" s="146"/>
      <c r="P52" s="147"/>
      <c r="Q52" s="145">
        <v>2</v>
      </c>
      <c r="R52" s="145">
        <v>9</v>
      </c>
      <c r="S52" s="148"/>
      <c r="T52" s="154"/>
      <c r="U52" s="155"/>
      <c r="V52" s="155"/>
      <c r="W52" s="156"/>
      <c r="X52" s="149">
        <f t="shared" si="8"/>
        <v>11</v>
      </c>
      <c r="Y52" s="188">
        <f t="shared" si="7"/>
        <v>11</v>
      </c>
    </row>
    <row r="53" spans="2:26" ht="32.25" customHeight="1" x14ac:dyDescent="0.3">
      <c r="C53" s="787" t="s">
        <v>2059</v>
      </c>
      <c r="D53" s="772"/>
      <c r="E53" s="152"/>
      <c r="F53" s="152"/>
      <c r="G53" s="153">
        <v>0</v>
      </c>
      <c r="H53" s="153">
        <v>0</v>
      </c>
      <c r="I53" s="153">
        <v>2</v>
      </c>
      <c r="J53" s="145"/>
      <c r="K53" s="145"/>
      <c r="L53" s="145"/>
      <c r="M53" s="153">
        <v>6</v>
      </c>
      <c r="N53" s="153">
        <v>5</v>
      </c>
      <c r="O53" s="146"/>
      <c r="P53" s="147"/>
      <c r="Q53" s="145">
        <v>3</v>
      </c>
      <c r="R53" s="145">
        <v>10</v>
      </c>
      <c r="S53" s="148"/>
      <c r="T53" s="154"/>
      <c r="U53" s="155"/>
      <c r="V53" s="155"/>
      <c r="W53" s="156"/>
      <c r="X53" s="149">
        <f t="shared" si="8"/>
        <v>13</v>
      </c>
      <c r="Y53" s="188">
        <f t="shared" si="7"/>
        <v>13</v>
      </c>
    </row>
    <row r="54" spans="2:26" ht="15" customHeight="1" x14ac:dyDescent="0.3">
      <c r="C54" s="771" t="s">
        <v>2060</v>
      </c>
      <c r="D54" s="772"/>
      <c r="E54" s="152"/>
      <c r="F54" s="152"/>
      <c r="G54" s="153">
        <v>0</v>
      </c>
      <c r="H54" s="153">
        <v>0</v>
      </c>
      <c r="I54" s="153">
        <v>2</v>
      </c>
      <c r="J54" s="145"/>
      <c r="K54" s="145"/>
      <c r="L54" s="145"/>
      <c r="M54" s="153">
        <v>13</v>
      </c>
      <c r="N54" s="153">
        <v>0</v>
      </c>
      <c r="O54" s="146"/>
      <c r="P54" s="147"/>
      <c r="Q54" s="145">
        <v>4</v>
      </c>
      <c r="R54" s="145">
        <v>11</v>
      </c>
      <c r="S54" s="148"/>
      <c r="T54" s="154"/>
      <c r="U54" s="155"/>
      <c r="V54" s="155"/>
      <c r="W54" s="156"/>
      <c r="X54" s="149">
        <f t="shared" si="8"/>
        <v>15</v>
      </c>
      <c r="Y54" s="188">
        <f t="shared" si="7"/>
        <v>15</v>
      </c>
      <c r="Z54" s="167"/>
    </row>
    <row r="55" spans="2:26" x14ac:dyDescent="0.3">
      <c r="C55" s="771" t="s">
        <v>137</v>
      </c>
      <c r="D55" s="772"/>
      <c r="E55" s="152"/>
      <c r="F55" s="152"/>
      <c r="G55" s="153">
        <v>1</v>
      </c>
      <c r="H55" s="153">
        <v>8</v>
      </c>
      <c r="I55" s="153">
        <v>21</v>
      </c>
      <c r="J55" s="145"/>
      <c r="K55" s="145"/>
      <c r="L55" s="145"/>
      <c r="M55" s="153">
        <v>13</v>
      </c>
      <c r="N55" s="153">
        <v>0</v>
      </c>
      <c r="O55" s="146"/>
      <c r="P55" s="147"/>
      <c r="Q55" s="145">
        <v>30</v>
      </c>
      <c r="R55" s="145">
        <v>13</v>
      </c>
      <c r="S55" s="148"/>
      <c r="T55" s="154"/>
      <c r="U55" s="155"/>
      <c r="V55" s="155"/>
      <c r="W55" s="156"/>
      <c r="X55" s="149">
        <f t="shared" si="8"/>
        <v>43</v>
      </c>
      <c r="Y55" s="188">
        <f t="shared" si="7"/>
        <v>43</v>
      </c>
    </row>
    <row r="56" spans="2:26" x14ac:dyDescent="0.3">
      <c r="C56" s="771" t="s">
        <v>138</v>
      </c>
      <c r="D56" s="772"/>
      <c r="E56" s="152"/>
      <c r="F56" s="152"/>
      <c r="G56" s="153">
        <v>0</v>
      </c>
      <c r="H56" s="153">
        <v>1</v>
      </c>
      <c r="I56" s="153">
        <v>5</v>
      </c>
      <c r="J56" s="145"/>
      <c r="K56" s="145"/>
      <c r="L56" s="145"/>
      <c r="M56" s="153">
        <v>1</v>
      </c>
      <c r="N56" s="153">
        <v>0</v>
      </c>
      <c r="O56" s="146"/>
      <c r="P56" s="147"/>
      <c r="Q56" s="145">
        <v>6</v>
      </c>
      <c r="R56" s="145">
        <v>1</v>
      </c>
      <c r="S56" s="148"/>
      <c r="T56" s="154"/>
      <c r="U56" s="155"/>
      <c r="V56" s="155"/>
      <c r="W56" s="156"/>
      <c r="X56" s="149">
        <f t="shared" si="8"/>
        <v>7</v>
      </c>
      <c r="Y56" s="188">
        <f t="shared" si="7"/>
        <v>7</v>
      </c>
    </row>
    <row r="57" spans="2:26" x14ac:dyDescent="0.3">
      <c r="C57" s="771" t="s">
        <v>139</v>
      </c>
      <c r="D57" s="772"/>
      <c r="E57" s="152"/>
      <c r="F57" s="152"/>
      <c r="G57" s="153">
        <v>0</v>
      </c>
      <c r="H57" s="153">
        <v>0</v>
      </c>
      <c r="I57" s="153">
        <v>0</v>
      </c>
      <c r="J57" s="145"/>
      <c r="K57" s="145"/>
      <c r="L57" s="145"/>
      <c r="M57" s="153">
        <v>0</v>
      </c>
      <c r="N57" s="153">
        <v>0</v>
      </c>
      <c r="O57" s="146"/>
      <c r="P57" s="147"/>
      <c r="Q57" s="145">
        <v>0</v>
      </c>
      <c r="R57" s="145">
        <v>0</v>
      </c>
      <c r="S57" s="148"/>
      <c r="T57" s="154"/>
      <c r="U57" s="155"/>
      <c r="V57" s="155"/>
      <c r="W57" s="156"/>
      <c r="X57" s="149">
        <f t="shared" si="8"/>
        <v>0</v>
      </c>
      <c r="Y57" s="188">
        <f t="shared" si="7"/>
        <v>0</v>
      </c>
    </row>
    <row r="58" spans="2:26" x14ac:dyDescent="0.3">
      <c r="C58" s="771" t="s">
        <v>140</v>
      </c>
      <c r="D58" s="772"/>
      <c r="E58" s="152"/>
      <c r="F58" s="152"/>
      <c r="G58" s="153"/>
      <c r="H58" s="153">
        <v>7</v>
      </c>
      <c r="I58" s="153">
        <v>70</v>
      </c>
      <c r="J58" s="145"/>
      <c r="K58" s="145"/>
      <c r="L58" s="145"/>
      <c r="M58" s="145">
        <v>3</v>
      </c>
      <c r="N58" s="145"/>
      <c r="O58" s="146"/>
      <c r="P58" s="147">
        <v>7</v>
      </c>
      <c r="Q58" s="145">
        <v>70</v>
      </c>
      <c r="R58" s="145">
        <v>3</v>
      </c>
      <c r="S58" s="148">
        <v>0</v>
      </c>
      <c r="T58" s="154"/>
      <c r="U58" s="155"/>
      <c r="V58" s="155"/>
      <c r="W58" s="156"/>
      <c r="X58" s="149">
        <f t="shared" si="8"/>
        <v>80</v>
      </c>
      <c r="Y58" s="188">
        <f t="shared" si="7"/>
        <v>80</v>
      </c>
    </row>
    <row r="59" spans="2:26" x14ac:dyDescent="0.3">
      <c r="C59" s="771" t="s">
        <v>141</v>
      </c>
      <c r="D59" s="772"/>
      <c r="E59" s="152"/>
      <c r="F59" s="152"/>
      <c r="G59" s="153"/>
      <c r="H59" s="153">
        <v>11</v>
      </c>
      <c r="I59" s="153">
        <v>40</v>
      </c>
      <c r="J59" s="145"/>
      <c r="K59" s="145"/>
      <c r="L59" s="145"/>
      <c r="M59" s="145">
        <v>48</v>
      </c>
      <c r="N59" s="145"/>
      <c r="O59" s="146"/>
      <c r="P59" s="147">
        <v>11</v>
      </c>
      <c r="Q59" s="145">
        <v>40</v>
      </c>
      <c r="R59" s="145">
        <v>47</v>
      </c>
      <c r="S59" s="148">
        <v>1</v>
      </c>
      <c r="T59" s="154"/>
      <c r="U59" s="155"/>
      <c r="V59" s="155"/>
      <c r="W59" s="156"/>
      <c r="X59" s="149">
        <f t="shared" si="8"/>
        <v>99</v>
      </c>
      <c r="Y59" s="188">
        <f t="shared" si="7"/>
        <v>99</v>
      </c>
    </row>
    <row r="60" spans="2:26" x14ac:dyDescent="0.3">
      <c r="C60" s="771" t="s">
        <v>142</v>
      </c>
      <c r="D60" s="772"/>
      <c r="E60" s="152"/>
      <c r="F60" s="152"/>
      <c r="G60" s="153"/>
      <c r="H60" s="153">
        <v>4</v>
      </c>
      <c r="I60" s="153">
        <v>7</v>
      </c>
      <c r="J60" s="145"/>
      <c r="K60" s="145"/>
      <c r="L60" s="145"/>
      <c r="M60" s="145">
        <v>19</v>
      </c>
      <c r="N60" s="145"/>
      <c r="O60" s="146"/>
      <c r="P60" s="147">
        <v>4</v>
      </c>
      <c r="Q60" s="145">
        <v>7</v>
      </c>
      <c r="R60" s="145">
        <v>19</v>
      </c>
      <c r="S60" s="148">
        <v>0</v>
      </c>
      <c r="T60" s="154"/>
      <c r="U60" s="155"/>
      <c r="V60" s="155"/>
      <c r="W60" s="156"/>
      <c r="X60" s="149">
        <f t="shared" si="8"/>
        <v>30</v>
      </c>
      <c r="Y60" s="188">
        <f t="shared" si="7"/>
        <v>30</v>
      </c>
    </row>
    <row r="61" spans="2:26" x14ac:dyDescent="0.3">
      <c r="C61" s="771" t="s">
        <v>143</v>
      </c>
      <c r="D61" s="772"/>
      <c r="E61" s="152"/>
      <c r="F61" s="152"/>
      <c r="G61" s="153"/>
      <c r="H61" s="153">
        <v>2</v>
      </c>
      <c r="I61" s="153">
        <v>2</v>
      </c>
      <c r="J61" s="145"/>
      <c r="K61" s="145"/>
      <c r="L61" s="145"/>
      <c r="M61" s="145">
        <v>8</v>
      </c>
      <c r="N61" s="145"/>
      <c r="O61" s="146"/>
      <c r="P61" s="147">
        <v>2</v>
      </c>
      <c r="Q61" s="145">
        <v>2</v>
      </c>
      <c r="R61" s="145">
        <v>8</v>
      </c>
      <c r="S61" s="148">
        <v>0</v>
      </c>
      <c r="T61" s="154"/>
      <c r="U61" s="155"/>
      <c r="V61" s="155"/>
      <c r="W61" s="156"/>
      <c r="X61" s="149">
        <f t="shared" si="8"/>
        <v>12</v>
      </c>
      <c r="Y61" s="188">
        <f t="shared" si="7"/>
        <v>12</v>
      </c>
    </row>
    <row r="62" spans="2:26" ht="26.25" x14ac:dyDescent="0.3">
      <c r="B62" s="135" t="s">
        <v>125</v>
      </c>
      <c r="C62" s="788" t="s">
        <v>11</v>
      </c>
      <c r="D62" s="789"/>
      <c r="E62" s="158"/>
      <c r="F62" s="158"/>
      <c r="G62" s="159">
        <f t="shared" ref="G62:Y62" si="9">SUM(G50:G61)</f>
        <v>2</v>
      </c>
      <c r="H62" s="159">
        <f t="shared" si="9"/>
        <v>37</v>
      </c>
      <c r="I62" s="159">
        <f t="shared" si="9"/>
        <v>158</v>
      </c>
      <c r="J62" s="159">
        <f t="shared" si="9"/>
        <v>0</v>
      </c>
      <c r="K62" s="159">
        <f t="shared" si="9"/>
        <v>0</v>
      </c>
      <c r="L62" s="159">
        <f t="shared" si="9"/>
        <v>2</v>
      </c>
      <c r="M62" s="159">
        <f t="shared" si="9"/>
        <v>130</v>
      </c>
      <c r="N62" s="159">
        <f t="shared" si="9"/>
        <v>12</v>
      </c>
      <c r="O62" s="160">
        <f t="shared" si="9"/>
        <v>0</v>
      </c>
      <c r="P62" s="161">
        <f t="shared" si="9"/>
        <v>26</v>
      </c>
      <c r="Q62" s="159">
        <f t="shared" si="9"/>
        <v>178</v>
      </c>
      <c r="R62" s="159">
        <f t="shared" si="9"/>
        <v>136</v>
      </c>
      <c r="S62" s="162">
        <f t="shared" si="9"/>
        <v>1</v>
      </c>
      <c r="T62" s="161">
        <f t="shared" si="9"/>
        <v>0</v>
      </c>
      <c r="U62" s="159">
        <f t="shared" si="9"/>
        <v>0</v>
      </c>
      <c r="V62" s="159">
        <f t="shared" si="9"/>
        <v>0</v>
      </c>
      <c r="W62" s="162">
        <f t="shared" si="9"/>
        <v>0</v>
      </c>
      <c r="X62" s="163">
        <f t="shared" si="9"/>
        <v>341</v>
      </c>
      <c r="Y62" s="189">
        <f t="shared" si="9"/>
        <v>341</v>
      </c>
    </row>
    <row r="63" spans="2:26" ht="25.15" customHeight="1" thickBot="1" x14ac:dyDescent="0.35">
      <c r="B63" s="135" t="s">
        <v>125</v>
      </c>
      <c r="C63" s="790" t="s">
        <v>15</v>
      </c>
      <c r="D63" s="791"/>
      <c r="E63" s="194">
        <f t="shared" ref="E63:Y63" si="10">SUM(E36,E47,E62)</f>
        <v>19</v>
      </c>
      <c r="F63" s="194">
        <f t="shared" si="10"/>
        <v>2</v>
      </c>
      <c r="G63" s="194">
        <f t="shared" si="10"/>
        <v>2</v>
      </c>
      <c r="H63" s="194">
        <f t="shared" si="10"/>
        <v>37</v>
      </c>
      <c r="I63" s="194">
        <f t="shared" si="10"/>
        <v>158</v>
      </c>
      <c r="J63" s="194">
        <f t="shared" si="10"/>
        <v>10</v>
      </c>
      <c r="K63" s="194">
        <f t="shared" si="10"/>
        <v>258</v>
      </c>
      <c r="L63" s="194">
        <f t="shared" si="10"/>
        <v>178</v>
      </c>
      <c r="M63" s="194">
        <f t="shared" si="10"/>
        <v>3868</v>
      </c>
      <c r="N63" s="194">
        <f t="shared" si="10"/>
        <v>610</v>
      </c>
      <c r="O63" s="194">
        <f t="shared" si="10"/>
        <v>7</v>
      </c>
      <c r="P63" s="195">
        <f t="shared" si="10"/>
        <v>37</v>
      </c>
      <c r="Q63" s="196">
        <f t="shared" si="10"/>
        <v>453</v>
      </c>
      <c r="R63" s="196">
        <f t="shared" si="10"/>
        <v>1832</v>
      </c>
      <c r="S63" s="197">
        <f t="shared" si="10"/>
        <v>2806</v>
      </c>
      <c r="T63" s="195">
        <f t="shared" si="10"/>
        <v>0</v>
      </c>
      <c r="U63" s="196">
        <f t="shared" si="10"/>
        <v>0</v>
      </c>
      <c r="V63" s="196">
        <f t="shared" si="10"/>
        <v>3</v>
      </c>
      <c r="W63" s="197">
        <f t="shared" si="10"/>
        <v>18</v>
      </c>
      <c r="X63" s="198">
        <f t="shared" si="10"/>
        <v>5128</v>
      </c>
      <c r="Y63" s="199">
        <f t="shared" si="10"/>
        <v>5128</v>
      </c>
    </row>
    <row r="65" spans="7:24" x14ac:dyDescent="0.3"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X65" s="165"/>
    </row>
    <row r="66" spans="7:24" x14ac:dyDescent="0.3">
      <c r="M66" s="165"/>
      <c r="Q66" s="165"/>
      <c r="X66" s="165"/>
    </row>
    <row r="68" spans="7:24" x14ac:dyDescent="0.3">
      <c r="M68" s="165"/>
      <c r="N68" s="165"/>
      <c r="P68" s="165"/>
      <c r="Q68" s="165"/>
      <c r="R68" s="165"/>
      <c r="S68" s="165"/>
      <c r="W68" s="165"/>
      <c r="X68" s="165"/>
    </row>
    <row r="69" spans="7:24" x14ac:dyDescent="0.3"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X69" s="165"/>
    </row>
    <row r="70" spans="7:24" x14ac:dyDescent="0.3">
      <c r="M70" s="165"/>
      <c r="N70" s="165"/>
      <c r="X70" s="165"/>
    </row>
    <row r="71" spans="7:24" x14ac:dyDescent="0.3">
      <c r="S71" s="165"/>
      <c r="V71" s="165"/>
      <c r="X71" s="165"/>
    </row>
    <row r="72" spans="7:24" x14ac:dyDescent="0.3">
      <c r="G72" s="166"/>
      <c r="H72" s="166"/>
      <c r="I72" s="166"/>
      <c r="J72" s="166"/>
      <c r="K72" s="166"/>
      <c r="L72" s="166"/>
      <c r="M72" s="166"/>
      <c r="N72" s="166"/>
      <c r="O72" s="166"/>
    </row>
  </sheetData>
  <mergeCells count="23">
    <mergeCell ref="C61:D61"/>
    <mergeCell ref="C62:D62"/>
    <mergeCell ref="C63:D63"/>
    <mergeCell ref="C55:D55"/>
    <mergeCell ref="C56:D56"/>
    <mergeCell ref="C57:D57"/>
    <mergeCell ref="C58:D58"/>
    <mergeCell ref="C59:D59"/>
    <mergeCell ref="C60:D60"/>
    <mergeCell ref="C54:D54"/>
    <mergeCell ref="C1:Y1"/>
    <mergeCell ref="C2:Y2"/>
    <mergeCell ref="C8:D9"/>
    <mergeCell ref="E8:F8"/>
    <mergeCell ref="G8:O8"/>
    <mergeCell ref="P8:S8"/>
    <mergeCell ref="T8:W8"/>
    <mergeCell ref="X8:X9"/>
    <mergeCell ref="Y8:Y9"/>
    <mergeCell ref="C50:D50"/>
    <mergeCell ref="C51:D51"/>
    <mergeCell ref="C52:D52"/>
    <mergeCell ref="C53:D53"/>
  </mergeCells>
  <pageMargins left="0.55118110236220474" right="1.1811023622047245" top="0.78740157480314965" bottom="0.27559055118110237" header="0.55118110236220474" footer="0.15748031496062992"/>
  <pageSetup paperSize="5" scale="85" orientation="landscape" horizontalDpi="4294967293" r:id="rId1"/>
  <headerFooter differentFirst="1" alignWithMargins="0">
    <oddHeader>&amp;LHal : 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</sheetPr>
  <dimension ref="B1:X94"/>
  <sheetViews>
    <sheetView showGridLines="0" view="pageBreakPreview" zoomScale="75" zoomScaleNormal="75" zoomScaleSheetLayoutView="75" workbookViewId="0">
      <selection activeCell="B5" sqref="B5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5" width="13.42578125" style="202" customWidth="1"/>
    <col min="6" max="6" width="14.5703125" style="202" customWidth="1"/>
    <col min="7" max="8" width="12.7109375" style="202" customWidth="1"/>
    <col min="9" max="15" width="8.85546875" style="202"/>
    <col min="16" max="16" width="3.5703125" style="202" customWidth="1"/>
    <col min="17" max="17" width="8" style="202" customWidth="1"/>
    <col min="18" max="18" width="23.42578125" style="202" bestFit="1" customWidth="1"/>
    <col min="19" max="19" width="8.85546875" style="202"/>
    <col min="20" max="23" width="12.85546875" style="202" customWidth="1"/>
    <col min="24" max="16384" width="8.85546875" style="202"/>
  </cols>
  <sheetData>
    <row r="1" spans="2:24" ht="18" x14ac:dyDescent="0.25">
      <c r="B1" s="201" t="str">
        <f>"Persentase Guru "&amp;$B$5&amp;" Menurut Kualifikasi Sertifikasi"</f>
        <v>Persentase Guru SD + SMP Menurut Kualifikasi Sertifikasi</v>
      </c>
      <c r="Q1" s="201" t="str">
        <f>"Persentase Guru "&amp;$B$5&amp;" Menurut Kualifikasi Sertifikasi"</f>
        <v>Persentase Guru SD + SMP Menurut Kualifikasi Sertifikasi</v>
      </c>
    </row>
    <row r="2" spans="2:24" ht="15.75" x14ac:dyDescent="0.25">
      <c r="B2" s="203" t="str">
        <f>TAHUN_PELAJARAN</f>
        <v>TAHUN PELAJARAN 2019/2020</v>
      </c>
      <c r="Q2" s="203" t="str">
        <f>B2</f>
        <v>TAHUN PELAJARAN 2019/2020</v>
      </c>
    </row>
    <row r="3" spans="2:24" ht="15.75" x14ac:dyDescent="0.25">
      <c r="B3" s="203" t="s">
        <v>33</v>
      </c>
      <c r="H3" s="279" t="s">
        <v>191</v>
      </c>
      <c r="Q3" s="203" t="s">
        <v>33</v>
      </c>
      <c r="W3" s="279" t="s">
        <v>191</v>
      </c>
    </row>
    <row r="4" spans="2:24" ht="15.75" x14ac:dyDescent="0.25">
      <c r="B4" s="203"/>
      <c r="H4"/>
      <c r="Q4" s="203"/>
      <c r="W4"/>
    </row>
    <row r="5" spans="2:24" ht="30.75" thickBot="1" x14ac:dyDescent="0.3">
      <c r="B5" s="615" t="s">
        <v>1352</v>
      </c>
      <c r="C5" s="379"/>
      <c r="Q5" s="493" t="str">
        <f>B5</f>
        <v>SD + SMP</v>
      </c>
    </row>
    <row r="6" spans="2:24" ht="45.75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KUALIFIKASI SERTIKASI"</f>
        <v>GURU SD + SMP KUALIFIKASI SERTIKASI</v>
      </c>
      <c r="F6" s="822"/>
      <c r="G6" s="823" t="s">
        <v>16</v>
      </c>
      <c r="H6" s="824"/>
      <c r="I6" s="305" t="s">
        <v>152</v>
      </c>
      <c r="Q6" s="819" t="s">
        <v>14</v>
      </c>
      <c r="R6" s="819" t="s">
        <v>61</v>
      </c>
      <c r="S6" s="819" t="s">
        <v>15</v>
      </c>
      <c r="T6" s="846" t="str">
        <f>"GURU "&amp;$B$5&amp;" KUALIFIKASI SERTIKASI"</f>
        <v>GURU SD + SMP KUALIFIKASI SERTIKASI</v>
      </c>
      <c r="U6" s="847"/>
      <c r="V6" s="823" t="s">
        <v>16</v>
      </c>
      <c r="W6" s="848"/>
      <c r="X6" s="305" t="s">
        <v>152</v>
      </c>
    </row>
    <row r="7" spans="2:24" ht="45.75" thickBot="1" x14ac:dyDescent="0.3">
      <c r="B7" s="820"/>
      <c r="C7" s="820"/>
      <c r="D7" s="820"/>
      <c r="E7" s="226" t="s">
        <v>74</v>
      </c>
      <c r="F7" s="224" t="s">
        <v>145</v>
      </c>
      <c r="G7" s="226" t="s">
        <v>74</v>
      </c>
      <c r="H7" s="224" t="s">
        <v>145</v>
      </c>
      <c r="Q7" s="820"/>
      <c r="R7" s="820"/>
      <c r="S7" s="820"/>
      <c r="T7" s="226" t="s">
        <v>250</v>
      </c>
      <c r="U7" s="226" t="s">
        <v>249</v>
      </c>
      <c r="V7" s="226" t="s">
        <v>250</v>
      </c>
      <c r="W7" s="226" t="s">
        <v>249</v>
      </c>
    </row>
    <row r="8" spans="2:24" ht="15.75" thickBot="1" x14ac:dyDescent="0.3">
      <c r="B8" s="217"/>
      <c r="C8" s="223" t="s">
        <v>62</v>
      </c>
      <c r="D8" s="218">
        <f>SUM(D9:D22)</f>
        <v>6703</v>
      </c>
      <c r="E8" s="218">
        <f>SUM(E9:E22)</f>
        <v>3292</v>
      </c>
      <c r="F8" s="218">
        <f>SUM(F9:F22)</f>
        <v>3411</v>
      </c>
      <c r="G8" s="219">
        <f>E8/$D8*100</f>
        <v>49.112337759212295</v>
      </c>
      <c r="H8" s="219">
        <f>F8/$D8*100</f>
        <v>50.887662240787712</v>
      </c>
      <c r="J8" s="204"/>
      <c r="Q8" s="217"/>
      <c r="R8" s="223" t="s">
        <v>62</v>
      </c>
      <c r="S8" s="218">
        <f>SUM(S9:S22)</f>
        <v>0</v>
      </c>
      <c r="T8" s="218">
        <f>SUM(T9:T22)</f>
        <v>0</v>
      </c>
      <c r="U8" s="218">
        <f>SUM(U9:U22)</f>
        <v>0</v>
      </c>
      <c r="V8" s="219">
        <f>T8/$D8*100</f>
        <v>0</v>
      </c>
      <c r="W8" s="219">
        <f>U8/$D8*100</f>
        <v>0</v>
      </c>
    </row>
    <row r="9" spans="2:24" ht="15.75" thickBot="1" x14ac:dyDescent="0.3">
      <c r="B9" s="205">
        <v>1</v>
      </c>
      <c r="C9" s="222" t="s">
        <v>19</v>
      </c>
      <c r="D9" s="214">
        <f>SUM(E9:F9)</f>
        <v>911</v>
      </c>
      <c r="E9" s="214">
        <f>SUM(E43,E68)</f>
        <v>424</v>
      </c>
      <c r="F9" s="214">
        <f>SUM(F43,F68)</f>
        <v>487</v>
      </c>
      <c r="G9" s="207">
        <f>E9/$D9*100</f>
        <v>46.542261251372118</v>
      </c>
      <c r="H9" s="207">
        <f>F9/$D9*100</f>
        <v>53.457738748627882</v>
      </c>
      <c r="Q9" s="205">
        <v>1</v>
      </c>
      <c r="R9" s="222" t="s">
        <v>19</v>
      </c>
      <c r="S9" s="214">
        <f>SUM(T9:U9)</f>
        <v>0</v>
      </c>
      <c r="T9" s="214">
        <f>SUM(T43,T68)</f>
        <v>0</v>
      </c>
      <c r="U9" s="214">
        <f>SUM(U43,U68)</f>
        <v>0</v>
      </c>
      <c r="V9" s="207">
        <f>T9/$D9*100</f>
        <v>0</v>
      </c>
      <c r="W9" s="207">
        <f>U9/$D9*100</f>
        <v>0</v>
      </c>
    </row>
    <row r="10" spans="2:24" ht="15.75" thickBot="1" x14ac:dyDescent="0.3">
      <c r="B10" s="208">
        <v>2</v>
      </c>
      <c r="C10" s="209" t="s">
        <v>20</v>
      </c>
      <c r="D10" s="214">
        <f t="shared" ref="D10:D22" si="0">SUM(E10:F10)</f>
        <v>483</v>
      </c>
      <c r="E10" s="214">
        <f t="shared" ref="E10:F22" si="1">SUM(E44,E69)</f>
        <v>219</v>
      </c>
      <c r="F10" s="214">
        <f t="shared" si="1"/>
        <v>264</v>
      </c>
      <c r="G10" s="210">
        <f t="shared" ref="G10:G22" si="2">E10/D10*100</f>
        <v>45.341614906832298</v>
      </c>
      <c r="H10" s="210">
        <f t="shared" ref="H10:H22" si="3">F10/$D10*100</f>
        <v>54.658385093167702</v>
      </c>
      <c r="Q10" s="208">
        <v>2</v>
      </c>
      <c r="R10" s="209" t="s">
        <v>20</v>
      </c>
      <c r="S10" s="214">
        <f t="shared" ref="S10:S22" si="4">SUM(T10:U10)</f>
        <v>0</v>
      </c>
      <c r="T10" s="214">
        <f t="shared" ref="T10:U22" si="5">SUM(T44,T69)</f>
        <v>0</v>
      </c>
      <c r="U10" s="214">
        <f t="shared" si="5"/>
        <v>0</v>
      </c>
      <c r="V10" s="210" t="e">
        <f t="shared" ref="V10:V22" si="6">T10/S10*100</f>
        <v>#DIV/0!</v>
      </c>
      <c r="W10" s="210">
        <f t="shared" ref="W10:W22" si="7">U10/$D10*100</f>
        <v>0</v>
      </c>
    </row>
    <row r="11" spans="2:24" ht="15.75" thickBot="1" x14ac:dyDescent="0.3">
      <c r="B11" s="206">
        <v>3</v>
      </c>
      <c r="C11" s="211" t="s">
        <v>21</v>
      </c>
      <c r="D11" s="214">
        <f t="shared" si="0"/>
        <v>450</v>
      </c>
      <c r="E11" s="214">
        <f t="shared" si="1"/>
        <v>237</v>
      </c>
      <c r="F11" s="214">
        <f t="shared" si="1"/>
        <v>213</v>
      </c>
      <c r="G11" s="210">
        <f t="shared" si="2"/>
        <v>52.666666666666664</v>
      </c>
      <c r="H11" s="210">
        <f t="shared" si="3"/>
        <v>47.333333333333336</v>
      </c>
      <c r="Q11" s="206">
        <v>3</v>
      </c>
      <c r="R11" s="211" t="s">
        <v>21</v>
      </c>
      <c r="S11" s="214">
        <f t="shared" si="4"/>
        <v>0</v>
      </c>
      <c r="T11" s="214">
        <f t="shared" si="5"/>
        <v>0</v>
      </c>
      <c r="U11" s="214">
        <f t="shared" si="5"/>
        <v>0</v>
      </c>
      <c r="V11" s="210" t="e">
        <f t="shared" si="6"/>
        <v>#DIV/0!</v>
      </c>
      <c r="W11" s="210">
        <f t="shared" si="7"/>
        <v>0</v>
      </c>
    </row>
    <row r="12" spans="2:24" ht="15.75" thickBot="1" x14ac:dyDescent="0.3">
      <c r="B12" s="208">
        <v>4</v>
      </c>
      <c r="C12" s="209" t="s">
        <v>22</v>
      </c>
      <c r="D12" s="214">
        <f t="shared" si="0"/>
        <v>530</v>
      </c>
      <c r="E12" s="214">
        <f t="shared" si="1"/>
        <v>242</v>
      </c>
      <c r="F12" s="214">
        <f t="shared" si="1"/>
        <v>288</v>
      </c>
      <c r="G12" s="210">
        <f t="shared" si="2"/>
        <v>45.660377358490564</v>
      </c>
      <c r="H12" s="210">
        <f t="shared" si="3"/>
        <v>54.339622641509436</v>
      </c>
      <c r="Q12" s="208">
        <v>4</v>
      </c>
      <c r="R12" s="209" t="s">
        <v>22</v>
      </c>
      <c r="S12" s="214">
        <f t="shared" si="4"/>
        <v>0</v>
      </c>
      <c r="T12" s="214">
        <f t="shared" si="5"/>
        <v>0</v>
      </c>
      <c r="U12" s="214">
        <f t="shared" si="5"/>
        <v>0</v>
      </c>
      <c r="V12" s="210" t="e">
        <f t="shared" si="6"/>
        <v>#DIV/0!</v>
      </c>
      <c r="W12" s="210">
        <f t="shared" si="7"/>
        <v>0</v>
      </c>
    </row>
    <row r="13" spans="2:24" ht="15.75" thickBot="1" x14ac:dyDescent="0.3">
      <c r="B13" s="206">
        <v>5</v>
      </c>
      <c r="C13" s="211" t="s">
        <v>23</v>
      </c>
      <c r="D13" s="214">
        <f t="shared" si="0"/>
        <v>376</v>
      </c>
      <c r="E13" s="214">
        <f t="shared" si="1"/>
        <v>174</v>
      </c>
      <c r="F13" s="214">
        <f t="shared" si="1"/>
        <v>202</v>
      </c>
      <c r="G13" s="210">
        <f t="shared" si="2"/>
        <v>46.276595744680847</v>
      </c>
      <c r="H13" s="210">
        <f t="shared" si="3"/>
        <v>53.723404255319153</v>
      </c>
      <c r="Q13" s="206">
        <v>5</v>
      </c>
      <c r="R13" s="211" t="s">
        <v>23</v>
      </c>
      <c r="S13" s="214">
        <f t="shared" si="4"/>
        <v>0</v>
      </c>
      <c r="T13" s="214">
        <f t="shared" si="5"/>
        <v>0</v>
      </c>
      <c r="U13" s="214">
        <f t="shared" si="5"/>
        <v>0</v>
      </c>
      <c r="V13" s="210" t="e">
        <f t="shared" si="6"/>
        <v>#DIV/0!</v>
      </c>
      <c r="W13" s="210">
        <f t="shared" si="7"/>
        <v>0</v>
      </c>
    </row>
    <row r="14" spans="2:24" ht="15.75" thickBot="1" x14ac:dyDescent="0.3">
      <c r="B14" s="208">
        <v>6</v>
      </c>
      <c r="C14" s="209" t="s">
        <v>24</v>
      </c>
      <c r="D14" s="214">
        <f t="shared" si="0"/>
        <v>501</v>
      </c>
      <c r="E14" s="214">
        <f t="shared" si="1"/>
        <v>248</v>
      </c>
      <c r="F14" s="214">
        <f t="shared" si="1"/>
        <v>253</v>
      </c>
      <c r="G14" s="210">
        <f t="shared" si="2"/>
        <v>49.500998003992017</v>
      </c>
      <c r="H14" s="210">
        <f t="shared" si="3"/>
        <v>50.499001996007983</v>
      </c>
      <c r="Q14" s="208">
        <v>6</v>
      </c>
      <c r="R14" s="209" t="s">
        <v>24</v>
      </c>
      <c r="S14" s="214">
        <f t="shared" si="4"/>
        <v>0</v>
      </c>
      <c r="T14" s="214">
        <f t="shared" si="5"/>
        <v>0</v>
      </c>
      <c r="U14" s="214">
        <f t="shared" si="5"/>
        <v>0</v>
      </c>
      <c r="V14" s="210" t="e">
        <f t="shared" si="6"/>
        <v>#DIV/0!</v>
      </c>
      <c r="W14" s="210">
        <f t="shared" si="7"/>
        <v>0</v>
      </c>
    </row>
    <row r="15" spans="2:24" ht="15.75" thickBot="1" x14ac:dyDescent="0.3">
      <c r="B15" s="206">
        <v>7</v>
      </c>
      <c r="C15" s="211" t="s">
        <v>25</v>
      </c>
      <c r="D15" s="214">
        <f t="shared" si="0"/>
        <v>921</v>
      </c>
      <c r="E15" s="214">
        <f t="shared" si="1"/>
        <v>448</v>
      </c>
      <c r="F15" s="214">
        <f t="shared" si="1"/>
        <v>473</v>
      </c>
      <c r="G15" s="210">
        <f t="shared" si="2"/>
        <v>48.642779587404995</v>
      </c>
      <c r="H15" s="210">
        <f t="shared" si="3"/>
        <v>51.357220412595005</v>
      </c>
      <c r="Q15" s="206">
        <v>7</v>
      </c>
      <c r="R15" s="211" t="s">
        <v>25</v>
      </c>
      <c r="S15" s="214">
        <f t="shared" si="4"/>
        <v>0</v>
      </c>
      <c r="T15" s="214">
        <f t="shared" si="5"/>
        <v>0</v>
      </c>
      <c r="U15" s="214">
        <f t="shared" si="5"/>
        <v>0</v>
      </c>
      <c r="V15" s="210" t="e">
        <f t="shared" si="6"/>
        <v>#DIV/0!</v>
      </c>
      <c r="W15" s="210">
        <f t="shared" si="7"/>
        <v>0</v>
      </c>
    </row>
    <row r="16" spans="2:24" ht="15.75" thickBot="1" x14ac:dyDescent="0.3">
      <c r="B16" s="208">
        <v>8</v>
      </c>
      <c r="C16" s="209" t="s">
        <v>26</v>
      </c>
      <c r="D16" s="214">
        <f t="shared" si="0"/>
        <v>514</v>
      </c>
      <c r="E16" s="214">
        <f t="shared" si="1"/>
        <v>285</v>
      </c>
      <c r="F16" s="214">
        <f t="shared" si="1"/>
        <v>229</v>
      </c>
      <c r="G16" s="210">
        <f t="shared" si="2"/>
        <v>55.447470817120625</v>
      </c>
      <c r="H16" s="210">
        <f t="shared" si="3"/>
        <v>44.552529182879383</v>
      </c>
      <c r="Q16" s="208">
        <v>8</v>
      </c>
      <c r="R16" s="209" t="s">
        <v>26</v>
      </c>
      <c r="S16" s="214">
        <f t="shared" si="4"/>
        <v>0</v>
      </c>
      <c r="T16" s="214">
        <f t="shared" si="5"/>
        <v>0</v>
      </c>
      <c r="U16" s="214">
        <f t="shared" si="5"/>
        <v>0</v>
      </c>
      <c r="V16" s="210" t="e">
        <f t="shared" si="6"/>
        <v>#DIV/0!</v>
      </c>
      <c r="W16" s="210">
        <f t="shared" si="7"/>
        <v>0</v>
      </c>
    </row>
    <row r="17" spans="2:23" ht="15.75" thickBot="1" x14ac:dyDescent="0.3">
      <c r="B17" s="206">
        <v>9</v>
      </c>
      <c r="C17" s="211" t="s">
        <v>27</v>
      </c>
      <c r="D17" s="214">
        <f t="shared" si="0"/>
        <v>367</v>
      </c>
      <c r="E17" s="214">
        <f t="shared" si="1"/>
        <v>206</v>
      </c>
      <c r="F17" s="214">
        <f t="shared" si="1"/>
        <v>161</v>
      </c>
      <c r="G17" s="210">
        <f t="shared" si="2"/>
        <v>56.130790190735688</v>
      </c>
      <c r="H17" s="210">
        <f t="shared" si="3"/>
        <v>43.869209809264305</v>
      </c>
      <c r="Q17" s="206">
        <v>9</v>
      </c>
      <c r="R17" s="211" t="s">
        <v>27</v>
      </c>
      <c r="S17" s="214">
        <f t="shared" si="4"/>
        <v>0</v>
      </c>
      <c r="T17" s="214">
        <f t="shared" si="5"/>
        <v>0</v>
      </c>
      <c r="U17" s="214">
        <f t="shared" si="5"/>
        <v>0</v>
      </c>
      <c r="V17" s="210" t="e">
        <f t="shared" si="6"/>
        <v>#DIV/0!</v>
      </c>
      <c r="W17" s="210">
        <f t="shared" si="7"/>
        <v>0</v>
      </c>
    </row>
    <row r="18" spans="2:23" ht="15.75" thickBot="1" x14ac:dyDescent="0.3">
      <c r="B18" s="208">
        <v>10</v>
      </c>
      <c r="C18" s="209" t="s">
        <v>28</v>
      </c>
      <c r="D18" s="214">
        <f t="shared" si="0"/>
        <v>335</v>
      </c>
      <c r="E18" s="214">
        <f t="shared" si="1"/>
        <v>170</v>
      </c>
      <c r="F18" s="214">
        <f t="shared" si="1"/>
        <v>165</v>
      </c>
      <c r="G18" s="210">
        <f t="shared" si="2"/>
        <v>50.746268656716417</v>
      </c>
      <c r="H18" s="210">
        <f t="shared" si="3"/>
        <v>49.253731343283583</v>
      </c>
      <c r="Q18" s="208">
        <v>10</v>
      </c>
      <c r="R18" s="209" t="s">
        <v>28</v>
      </c>
      <c r="S18" s="214">
        <f t="shared" si="4"/>
        <v>0</v>
      </c>
      <c r="T18" s="214">
        <f t="shared" si="5"/>
        <v>0</v>
      </c>
      <c r="U18" s="214">
        <f t="shared" si="5"/>
        <v>0</v>
      </c>
      <c r="V18" s="210" t="e">
        <f t="shared" si="6"/>
        <v>#DIV/0!</v>
      </c>
      <c r="W18" s="210">
        <f t="shared" si="7"/>
        <v>0</v>
      </c>
    </row>
    <row r="19" spans="2:23" ht="15.75" thickBot="1" x14ac:dyDescent="0.3">
      <c r="B19" s="206">
        <v>11</v>
      </c>
      <c r="C19" s="211" t="s">
        <v>29</v>
      </c>
      <c r="D19" s="214">
        <f t="shared" si="0"/>
        <v>402</v>
      </c>
      <c r="E19" s="214">
        <f t="shared" si="1"/>
        <v>182</v>
      </c>
      <c r="F19" s="214">
        <f t="shared" si="1"/>
        <v>220</v>
      </c>
      <c r="G19" s="210">
        <f t="shared" si="2"/>
        <v>45.273631840796021</v>
      </c>
      <c r="H19" s="210">
        <f t="shared" si="3"/>
        <v>54.726368159203972</v>
      </c>
      <c r="Q19" s="206">
        <v>11</v>
      </c>
      <c r="R19" s="211" t="s">
        <v>29</v>
      </c>
      <c r="S19" s="214">
        <f t="shared" si="4"/>
        <v>0</v>
      </c>
      <c r="T19" s="214">
        <f t="shared" si="5"/>
        <v>0</v>
      </c>
      <c r="U19" s="214">
        <f t="shared" si="5"/>
        <v>0</v>
      </c>
      <c r="V19" s="210" t="e">
        <f t="shared" si="6"/>
        <v>#DIV/0!</v>
      </c>
      <c r="W19" s="210">
        <f t="shared" si="7"/>
        <v>0</v>
      </c>
    </row>
    <row r="20" spans="2:23" ht="15.75" thickBot="1" x14ac:dyDescent="0.3">
      <c r="B20" s="208">
        <v>12</v>
      </c>
      <c r="C20" s="209" t="s">
        <v>30</v>
      </c>
      <c r="D20" s="214">
        <f t="shared" si="0"/>
        <v>349</v>
      </c>
      <c r="E20" s="214">
        <f t="shared" si="1"/>
        <v>168</v>
      </c>
      <c r="F20" s="214">
        <f t="shared" si="1"/>
        <v>181</v>
      </c>
      <c r="G20" s="210">
        <f t="shared" si="2"/>
        <v>48.137535816618907</v>
      </c>
      <c r="H20" s="210">
        <f t="shared" si="3"/>
        <v>51.862464183381086</v>
      </c>
      <c r="Q20" s="208">
        <v>12</v>
      </c>
      <c r="R20" s="209" t="s">
        <v>30</v>
      </c>
      <c r="S20" s="214">
        <f t="shared" si="4"/>
        <v>0</v>
      </c>
      <c r="T20" s="214">
        <f t="shared" si="5"/>
        <v>0</v>
      </c>
      <c r="U20" s="214">
        <f t="shared" si="5"/>
        <v>0</v>
      </c>
      <c r="V20" s="210" t="e">
        <f t="shared" si="6"/>
        <v>#DIV/0!</v>
      </c>
      <c r="W20" s="210">
        <f t="shared" si="7"/>
        <v>0</v>
      </c>
    </row>
    <row r="21" spans="2:23" ht="15.75" thickBot="1" x14ac:dyDescent="0.3">
      <c r="B21" s="206">
        <v>13</v>
      </c>
      <c r="C21" s="211" t="s">
        <v>31</v>
      </c>
      <c r="D21" s="214">
        <f t="shared" si="0"/>
        <v>301</v>
      </c>
      <c r="E21" s="214">
        <f t="shared" si="1"/>
        <v>165</v>
      </c>
      <c r="F21" s="214">
        <f t="shared" si="1"/>
        <v>136</v>
      </c>
      <c r="G21" s="210">
        <f t="shared" si="2"/>
        <v>54.817275747508312</v>
      </c>
      <c r="H21" s="210">
        <f t="shared" si="3"/>
        <v>45.182724252491695</v>
      </c>
      <c r="Q21" s="206">
        <v>13</v>
      </c>
      <c r="R21" s="211" t="s">
        <v>31</v>
      </c>
      <c r="S21" s="214">
        <f t="shared" si="4"/>
        <v>0</v>
      </c>
      <c r="T21" s="214">
        <f t="shared" si="5"/>
        <v>0</v>
      </c>
      <c r="U21" s="214">
        <f t="shared" si="5"/>
        <v>0</v>
      </c>
      <c r="V21" s="210" t="e">
        <f t="shared" si="6"/>
        <v>#DIV/0!</v>
      </c>
      <c r="W21" s="210">
        <f t="shared" si="7"/>
        <v>0</v>
      </c>
    </row>
    <row r="22" spans="2:23" ht="15.75" thickBot="1" x14ac:dyDescent="0.3">
      <c r="B22" s="212">
        <v>14</v>
      </c>
      <c r="C22" s="209" t="s">
        <v>32</v>
      </c>
      <c r="D22" s="214">
        <f t="shared" si="0"/>
        <v>263</v>
      </c>
      <c r="E22" s="214">
        <f t="shared" si="1"/>
        <v>124</v>
      </c>
      <c r="F22" s="214">
        <f t="shared" si="1"/>
        <v>139</v>
      </c>
      <c r="G22" s="210">
        <f t="shared" si="2"/>
        <v>47.148288973384027</v>
      </c>
      <c r="H22" s="210">
        <f t="shared" si="3"/>
        <v>52.851711026615966</v>
      </c>
      <c r="Q22" s="212">
        <v>14</v>
      </c>
      <c r="R22" s="209" t="s">
        <v>32</v>
      </c>
      <c r="S22" s="214">
        <f t="shared" si="4"/>
        <v>0</v>
      </c>
      <c r="T22" s="214">
        <f t="shared" si="5"/>
        <v>0</v>
      </c>
      <c r="U22" s="214">
        <f t="shared" si="5"/>
        <v>0</v>
      </c>
      <c r="V22" s="210" t="e">
        <f t="shared" si="6"/>
        <v>#DIV/0!</v>
      </c>
      <c r="W22" s="210">
        <f t="shared" si="7"/>
        <v>0</v>
      </c>
    </row>
    <row r="23" spans="2:23" ht="15.75" thickBot="1" x14ac:dyDescent="0.3">
      <c r="B23" s="213"/>
      <c r="C23" s="220" t="s">
        <v>12</v>
      </c>
      <c r="D23" s="216">
        <f>SUM(D9:D22)</f>
        <v>6703</v>
      </c>
      <c r="E23" s="216">
        <f t="shared" ref="E23:F23" si="8">SUM(E9:E22)</f>
        <v>3292</v>
      </c>
      <c r="F23" s="216">
        <f t="shared" si="8"/>
        <v>3411</v>
      </c>
      <c r="G23" s="219">
        <f>E23/$D23*100</f>
        <v>49.112337759212295</v>
      </c>
      <c r="H23" s="219">
        <f>F23/$D23*100</f>
        <v>50.887662240787712</v>
      </c>
      <c r="Q23" s="213"/>
      <c r="R23" s="220" t="s">
        <v>12</v>
      </c>
      <c r="S23" s="216">
        <f>SUM(S9:S22)</f>
        <v>0</v>
      </c>
      <c r="T23" s="216">
        <f t="shared" ref="T23:U23" si="9">SUM(T9:T22)</f>
        <v>0</v>
      </c>
      <c r="U23" s="216">
        <f t="shared" si="9"/>
        <v>0</v>
      </c>
      <c r="V23" s="219">
        <f>T23/$D23*100</f>
        <v>0</v>
      </c>
      <c r="W23" s="219">
        <f>U23/$D23*100</f>
        <v>0</v>
      </c>
    </row>
    <row r="24" spans="2:23" ht="15.75" thickBot="1" x14ac:dyDescent="0.3">
      <c r="C24" s="215" t="s">
        <v>76</v>
      </c>
      <c r="D24" s="220">
        <f>D23/$D$23*100</f>
        <v>100</v>
      </c>
      <c r="E24" s="221">
        <f t="shared" ref="E24:F24" si="10">E23/$D$23*100</f>
        <v>49.112337759212295</v>
      </c>
      <c r="F24" s="221">
        <f t="shared" si="10"/>
        <v>50.887662240787712</v>
      </c>
      <c r="G24"/>
      <c r="H24"/>
      <c r="R24" s="215" t="s">
        <v>76</v>
      </c>
      <c r="S24" s="220">
        <f>S23/$D$23*100</f>
        <v>0</v>
      </c>
      <c r="T24" s="221">
        <f t="shared" ref="T24:U24" si="11">T23/$D$23*100</f>
        <v>0</v>
      </c>
      <c r="U24" s="221">
        <f t="shared" si="11"/>
        <v>0</v>
      </c>
      <c r="V24"/>
      <c r="W24"/>
    </row>
    <row r="26" spans="2:23" x14ac:dyDescent="0.25">
      <c r="F26" s="307" t="str">
        <f ca="1">"Demak, "&amp;TEXT(NOW(),"dd mmmm yyyy")</f>
        <v>Demak, 08 Agustus 2020</v>
      </c>
    </row>
    <row r="27" spans="2:23" x14ac:dyDescent="0.25">
      <c r="F27" s="307" t="s">
        <v>192</v>
      </c>
    </row>
    <row r="28" spans="2:23" x14ac:dyDescent="0.25">
      <c r="F28" s="307" t="s">
        <v>13</v>
      </c>
    </row>
    <row r="29" spans="2:23" x14ac:dyDescent="0.25">
      <c r="F29" s="307"/>
    </row>
    <row r="30" spans="2:23" x14ac:dyDescent="0.25">
      <c r="F30" s="307"/>
    </row>
    <row r="31" spans="2:23" x14ac:dyDescent="0.25">
      <c r="F31" s="307"/>
    </row>
    <row r="32" spans="2:23" x14ac:dyDescent="0.25">
      <c r="F32" s="307" t="s">
        <v>219</v>
      </c>
    </row>
    <row r="33" spans="2:24" x14ac:dyDescent="0.25">
      <c r="F33" s="307" t="s">
        <v>220</v>
      </c>
    </row>
    <row r="34" spans="2:24" x14ac:dyDescent="0.25">
      <c r="F34" s="307" t="s">
        <v>221</v>
      </c>
    </row>
    <row r="36" spans="2:24" ht="18" x14ac:dyDescent="0.25">
      <c r="B36" s="201" t="str">
        <f>B1</f>
        <v>Persentase Guru SD + SMP Menurut Kualifikasi Sertifikasi</v>
      </c>
      <c r="Q36" s="201" t="str">
        <f>Q1</f>
        <v>Persentase Guru SD + SMP Menurut Kualifikasi Sertifikasi</v>
      </c>
    </row>
    <row r="37" spans="2:24" ht="15.75" x14ac:dyDescent="0.25">
      <c r="B37" s="203" t="str">
        <f>$B$2</f>
        <v>TAHUN PELAJARAN 2019/2020</v>
      </c>
      <c r="Q37" s="203" t="str">
        <f>$B$2</f>
        <v>TAHUN PELAJARAN 2019/2020</v>
      </c>
    </row>
    <row r="38" spans="2:24" ht="15.75" x14ac:dyDescent="0.25">
      <c r="B38" s="203" t="s">
        <v>33</v>
      </c>
      <c r="H38" s="279" t="s">
        <v>52</v>
      </c>
      <c r="Q38" s="203" t="s">
        <v>33</v>
      </c>
      <c r="W38" s="279" t="s">
        <v>52</v>
      </c>
    </row>
    <row r="39" spans="2:24" ht="15.75" thickBot="1" x14ac:dyDescent="0.3">
      <c r="B39" s="315"/>
      <c r="Q39" s="315"/>
    </row>
    <row r="40" spans="2:24" ht="49.5" customHeight="1" thickBot="1" x14ac:dyDescent="0.3">
      <c r="B40" s="819" t="s">
        <v>14</v>
      </c>
      <c r="C40" s="819" t="s">
        <v>61</v>
      </c>
      <c r="D40" s="819" t="s">
        <v>15</v>
      </c>
      <c r="E40" s="821" t="str">
        <f>E6</f>
        <v>GURU SD + SMP KUALIFIKASI SERTIKASI</v>
      </c>
      <c r="F40" s="822"/>
      <c r="G40" s="823" t="s">
        <v>16</v>
      </c>
      <c r="H40" s="824"/>
      <c r="I40" s="305" t="s">
        <v>152</v>
      </c>
      <c r="Q40" s="819" t="s">
        <v>14</v>
      </c>
      <c r="R40" s="819" t="s">
        <v>61</v>
      </c>
      <c r="S40" s="819" t="s">
        <v>15</v>
      </c>
      <c r="T40" s="821" t="str">
        <f>T6</f>
        <v>GURU SD + SMP KUALIFIKASI SERTIKASI</v>
      </c>
      <c r="U40" s="822"/>
      <c r="V40" s="823" t="s">
        <v>16</v>
      </c>
      <c r="W40" s="824"/>
      <c r="X40" s="305" t="s">
        <v>152</v>
      </c>
    </row>
    <row r="41" spans="2:24" ht="45.75" thickBot="1" x14ac:dyDescent="0.3">
      <c r="B41" s="820"/>
      <c r="C41" s="820"/>
      <c r="D41" s="820"/>
      <c r="E41" s="226" t="str">
        <f>E7</f>
        <v>Belum Sertifikasi</v>
      </c>
      <c r="F41" s="226" t="str">
        <f>F7</f>
        <v>Sudah Sertifikasi</v>
      </c>
      <c r="G41" s="226" t="str">
        <f>G7</f>
        <v>Belum Sertifikasi</v>
      </c>
      <c r="H41" s="226" t="str">
        <f>H7</f>
        <v>Sudah Sertifikasi</v>
      </c>
      <c r="Q41" s="820"/>
      <c r="R41" s="820"/>
      <c r="S41" s="820"/>
      <c r="T41" s="226" t="s">
        <v>250</v>
      </c>
      <c r="U41" s="226" t="s">
        <v>249</v>
      </c>
      <c r="V41" s="226" t="s">
        <v>250</v>
      </c>
      <c r="W41" s="226" t="s">
        <v>249</v>
      </c>
    </row>
    <row r="42" spans="2:24" ht="15.75" thickBot="1" x14ac:dyDescent="0.3">
      <c r="B42" s="217"/>
      <c r="C42" s="223" t="s">
        <v>62</v>
      </c>
      <c r="D42" s="218">
        <f>SUM(D43:D56)</f>
        <v>6030</v>
      </c>
      <c r="E42" s="218">
        <f>SUM(E43:E56)</f>
        <v>2826</v>
      </c>
      <c r="F42" s="218">
        <f>SUM(F43:F56)</f>
        <v>3204</v>
      </c>
      <c r="G42" s="219">
        <f>IF(D42&gt;=1,E42/$D42*100,0)</f>
        <v>46.865671641791046</v>
      </c>
      <c r="H42" s="219">
        <f>IF(D42&gt;=1,F42/$D42*100,0)</f>
        <v>53.134328358208961</v>
      </c>
      <c r="Q42" s="217"/>
      <c r="R42" s="223" t="s">
        <v>62</v>
      </c>
      <c r="S42" s="218">
        <f>SUM(S43:S56)</f>
        <v>0</v>
      </c>
      <c r="T42" s="218">
        <f>SUM(T43:T56)</f>
        <v>0</v>
      </c>
      <c r="U42" s="218">
        <f>SUM(U43:U56)</f>
        <v>0</v>
      </c>
      <c r="V42" s="492">
        <f>IF(S42&gt;=1,T42/$D42*100,0)</f>
        <v>0</v>
      </c>
      <c r="W42" s="492">
        <f>IF(S42&gt;=1,U42/$D42*100,0)</f>
        <v>0</v>
      </c>
    </row>
    <row r="43" spans="2:24" ht="15.75" thickBot="1" x14ac:dyDescent="0.3">
      <c r="B43" s="205">
        <v>1</v>
      </c>
      <c r="C43" s="222" t="s">
        <v>19</v>
      </c>
      <c r="D43" s="214">
        <f>SUM(E43:F43)</f>
        <v>670</v>
      </c>
      <c r="E43" s="214">
        <f>SUM('3.1. SD_Guru_Sertifikasi'!E43,'3.1. SMP_Guru_Sertifikasi'!E43)</f>
        <v>279</v>
      </c>
      <c r="F43" s="214">
        <f>SUM('3.1. SD_Guru_Sertifikasi'!F43,'3.1. SMP_Guru_Sertifikasi'!F43)</f>
        <v>391</v>
      </c>
      <c r="G43" s="207">
        <f>IF(D43&gt;=1,E43/$D43*100,0)</f>
        <v>41.64179104477612</v>
      </c>
      <c r="H43" s="207">
        <f>IF(D43&gt;=1,F43/$D43*100,0)</f>
        <v>58.35820895522388</v>
      </c>
      <c r="Q43" s="205">
        <v>1</v>
      </c>
      <c r="R43" s="222" t="s">
        <v>19</v>
      </c>
      <c r="S43" s="214">
        <f>SUM(T43:U43)</f>
        <v>0</v>
      </c>
      <c r="T43" s="214">
        <f>'3.1. SD_Guru_Sertifikasi'!T43+'3.1. SMP_Guru_Sertifikasi'!T43</f>
        <v>0</v>
      </c>
      <c r="U43" s="214">
        <f>'3.1. SD_Guru_Sertifikasi'!U43+'3.1. SMP_Guru_Sertifikasi'!U43</f>
        <v>0</v>
      </c>
      <c r="V43" s="207">
        <f>IF(S43&gt;=1,T43/$D43*100,0)</f>
        <v>0</v>
      </c>
      <c r="W43" s="207">
        <f>IF(S43&gt;=1,U43/$D43*100,0)</f>
        <v>0</v>
      </c>
    </row>
    <row r="44" spans="2:24" ht="15.75" thickBot="1" x14ac:dyDescent="0.3">
      <c r="B44" s="208">
        <v>2</v>
      </c>
      <c r="C44" s="209" t="s">
        <v>20</v>
      </c>
      <c r="D44" s="214">
        <f t="shared" ref="D44:D56" si="12">SUM(E44:F44)</f>
        <v>430</v>
      </c>
      <c r="E44" s="214">
        <f>SUM('3.1. SD_Guru_Sertifikasi'!E44,'3.1. SMP_Guru_Sertifikasi'!E44)</f>
        <v>186</v>
      </c>
      <c r="F44" s="214">
        <f>SUM('3.1. SD_Guru_Sertifikasi'!F44,'3.1. SMP_Guru_Sertifikasi'!F44)</f>
        <v>244</v>
      </c>
      <c r="G44" s="210">
        <f t="shared" ref="G44:G57" si="13">IF(D44&gt;=1,E44/$D44*100,0)</f>
        <v>43.255813953488371</v>
      </c>
      <c r="H44" s="210">
        <f t="shared" ref="H44:H57" si="14">IF(D44&gt;=1,F44/$D44*100,0)</f>
        <v>56.744186046511622</v>
      </c>
      <c r="Q44" s="208">
        <v>2</v>
      </c>
      <c r="R44" s="209" t="s">
        <v>20</v>
      </c>
      <c r="S44" s="214">
        <f t="shared" ref="S44:S56" si="15">SUM(T44:U44)</f>
        <v>0</v>
      </c>
      <c r="T44" s="214">
        <f>'3.1. SD_Guru_Sertifikasi'!T44+'3.1. SMP_Guru_Sertifikasi'!T44</f>
        <v>0</v>
      </c>
      <c r="U44" s="214">
        <f>'3.1. SD_Guru_Sertifikasi'!U44+'3.1. SMP_Guru_Sertifikasi'!U44</f>
        <v>0</v>
      </c>
      <c r="V44" s="210">
        <f t="shared" ref="V44:V57" si="16">IF(S44&gt;=1,T44/$D44*100,0)</f>
        <v>0</v>
      </c>
      <c r="W44" s="210">
        <f t="shared" ref="W44:W57" si="17">IF(S44&gt;=1,U44/$D44*100,0)</f>
        <v>0</v>
      </c>
    </row>
    <row r="45" spans="2:24" ht="15.75" thickBot="1" x14ac:dyDescent="0.3">
      <c r="B45" s="206">
        <v>3</v>
      </c>
      <c r="C45" s="211" t="s">
        <v>21</v>
      </c>
      <c r="D45" s="214">
        <f t="shared" si="12"/>
        <v>438</v>
      </c>
      <c r="E45" s="214">
        <f>SUM('3.1. SD_Guru_Sertifikasi'!E45,'3.1. SMP_Guru_Sertifikasi'!E45)</f>
        <v>232</v>
      </c>
      <c r="F45" s="214">
        <f>SUM('3.1. SD_Guru_Sertifikasi'!F45,'3.1. SMP_Guru_Sertifikasi'!F45)</f>
        <v>206</v>
      </c>
      <c r="G45" s="210">
        <f t="shared" si="13"/>
        <v>52.968036529680361</v>
      </c>
      <c r="H45" s="210">
        <f t="shared" si="14"/>
        <v>47.031963470319631</v>
      </c>
      <c r="Q45" s="206">
        <v>3</v>
      </c>
      <c r="R45" s="211" t="s">
        <v>21</v>
      </c>
      <c r="S45" s="214">
        <f t="shared" si="15"/>
        <v>0</v>
      </c>
      <c r="T45" s="214">
        <f>'3.1. SD_Guru_Sertifikasi'!T45+'3.1. SMP_Guru_Sertifikasi'!T45</f>
        <v>0</v>
      </c>
      <c r="U45" s="214">
        <f>'3.1. SD_Guru_Sertifikasi'!U45+'3.1. SMP_Guru_Sertifikasi'!U45</f>
        <v>0</v>
      </c>
      <c r="V45" s="210">
        <f t="shared" si="16"/>
        <v>0</v>
      </c>
      <c r="W45" s="210">
        <f t="shared" si="17"/>
        <v>0</v>
      </c>
    </row>
    <row r="46" spans="2:24" ht="15.75" thickBot="1" x14ac:dyDescent="0.3">
      <c r="B46" s="208">
        <v>4</v>
      </c>
      <c r="C46" s="209" t="s">
        <v>22</v>
      </c>
      <c r="D46" s="214">
        <f t="shared" si="12"/>
        <v>478</v>
      </c>
      <c r="E46" s="214">
        <f>SUM('3.1. SD_Guru_Sertifikasi'!E46,'3.1. SMP_Guru_Sertifikasi'!E46)</f>
        <v>208</v>
      </c>
      <c r="F46" s="214">
        <f>SUM('3.1. SD_Guru_Sertifikasi'!F46,'3.1. SMP_Guru_Sertifikasi'!F46)</f>
        <v>270</v>
      </c>
      <c r="G46" s="210">
        <f t="shared" si="13"/>
        <v>43.51464435146444</v>
      </c>
      <c r="H46" s="210">
        <f t="shared" si="14"/>
        <v>56.48535564853556</v>
      </c>
      <c r="Q46" s="208">
        <v>4</v>
      </c>
      <c r="R46" s="209" t="s">
        <v>22</v>
      </c>
      <c r="S46" s="214">
        <f t="shared" si="15"/>
        <v>0</v>
      </c>
      <c r="T46" s="214">
        <f>'3.1. SD_Guru_Sertifikasi'!T46+'3.1. SMP_Guru_Sertifikasi'!T46</f>
        <v>0</v>
      </c>
      <c r="U46" s="214">
        <f>'3.1. SD_Guru_Sertifikasi'!U46+'3.1. SMP_Guru_Sertifikasi'!U46</f>
        <v>0</v>
      </c>
      <c r="V46" s="210">
        <f t="shared" si="16"/>
        <v>0</v>
      </c>
      <c r="W46" s="210">
        <f t="shared" si="17"/>
        <v>0</v>
      </c>
    </row>
    <row r="47" spans="2:24" ht="15.75" thickBot="1" x14ac:dyDescent="0.3">
      <c r="B47" s="206">
        <v>5</v>
      </c>
      <c r="C47" s="211" t="s">
        <v>23</v>
      </c>
      <c r="D47" s="214">
        <f t="shared" si="12"/>
        <v>358</v>
      </c>
      <c r="E47" s="214">
        <f>SUM('3.1. SD_Guru_Sertifikasi'!E47,'3.1. SMP_Guru_Sertifikasi'!E47)</f>
        <v>170</v>
      </c>
      <c r="F47" s="214">
        <f>SUM('3.1. SD_Guru_Sertifikasi'!F47,'3.1. SMP_Guru_Sertifikasi'!F47)</f>
        <v>188</v>
      </c>
      <c r="G47" s="210">
        <f t="shared" si="13"/>
        <v>47.486033519553075</v>
      </c>
      <c r="H47" s="210">
        <f t="shared" si="14"/>
        <v>52.513966480446925</v>
      </c>
      <c r="Q47" s="206">
        <v>5</v>
      </c>
      <c r="R47" s="211" t="s">
        <v>23</v>
      </c>
      <c r="S47" s="214">
        <f t="shared" si="15"/>
        <v>0</v>
      </c>
      <c r="T47" s="214">
        <f>'3.1. SD_Guru_Sertifikasi'!T47+'3.1. SMP_Guru_Sertifikasi'!T47</f>
        <v>0</v>
      </c>
      <c r="U47" s="214">
        <f>'3.1. SD_Guru_Sertifikasi'!U47+'3.1. SMP_Guru_Sertifikasi'!U47</f>
        <v>0</v>
      </c>
      <c r="V47" s="210">
        <f t="shared" si="16"/>
        <v>0</v>
      </c>
      <c r="W47" s="210">
        <f t="shared" si="17"/>
        <v>0</v>
      </c>
    </row>
    <row r="48" spans="2:24" ht="15.75" thickBot="1" x14ac:dyDescent="0.3">
      <c r="B48" s="208">
        <v>6</v>
      </c>
      <c r="C48" s="209" t="s">
        <v>24</v>
      </c>
      <c r="D48" s="214">
        <f t="shared" si="12"/>
        <v>466</v>
      </c>
      <c r="E48" s="214">
        <f>SUM('3.1. SD_Guru_Sertifikasi'!E48,'3.1. SMP_Guru_Sertifikasi'!E48)</f>
        <v>221</v>
      </c>
      <c r="F48" s="214">
        <f>SUM('3.1. SD_Guru_Sertifikasi'!F48,'3.1. SMP_Guru_Sertifikasi'!F48)</f>
        <v>245</v>
      </c>
      <c r="G48" s="210">
        <f t="shared" si="13"/>
        <v>47.42489270386266</v>
      </c>
      <c r="H48" s="210">
        <f t="shared" si="14"/>
        <v>52.575107296137332</v>
      </c>
      <c r="Q48" s="208">
        <v>6</v>
      </c>
      <c r="R48" s="209" t="s">
        <v>24</v>
      </c>
      <c r="S48" s="214">
        <f t="shared" si="15"/>
        <v>0</v>
      </c>
      <c r="T48" s="214">
        <f>'3.1. SD_Guru_Sertifikasi'!T48+'3.1. SMP_Guru_Sertifikasi'!T48</f>
        <v>0</v>
      </c>
      <c r="U48" s="214">
        <f>'3.1. SD_Guru_Sertifikasi'!U48+'3.1. SMP_Guru_Sertifikasi'!U48</f>
        <v>0</v>
      </c>
      <c r="V48" s="210">
        <f t="shared" si="16"/>
        <v>0</v>
      </c>
      <c r="W48" s="210">
        <f t="shared" si="17"/>
        <v>0</v>
      </c>
    </row>
    <row r="49" spans="2:23" ht="15.75" thickBot="1" x14ac:dyDescent="0.3">
      <c r="B49" s="206">
        <v>7</v>
      </c>
      <c r="C49" s="211" t="s">
        <v>25</v>
      </c>
      <c r="D49" s="214">
        <f t="shared" si="12"/>
        <v>775</v>
      </c>
      <c r="E49" s="214">
        <f>SUM('3.1. SD_Guru_Sertifikasi'!E49,'3.1. SMP_Guru_Sertifikasi'!E49)</f>
        <v>332</v>
      </c>
      <c r="F49" s="214">
        <f>SUM('3.1. SD_Guru_Sertifikasi'!F49,'3.1. SMP_Guru_Sertifikasi'!F49)</f>
        <v>443</v>
      </c>
      <c r="G49" s="210">
        <f t="shared" si="13"/>
        <v>42.838709677419359</v>
      </c>
      <c r="H49" s="210">
        <f t="shared" si="14"/>
        <v>57.161290322580648</v>
      </c>
      <c r="Q49" s="206">
        <v>7</v>
      </c>
      <c r="R49" s="211" t="s">
        <v>25</v>
      </c>
      <c r="S49" s="214">
        <f t="shared" si="15"/>
        <v>0</v>
      </c>
      <c r="T49" s="214">
        <f>'3.1. SD_Guru_Sertifikasi'!T49+'3.1. SMP_Guru_Sertifikasi'!T49</f>
        <v>0</v>
      </c>
      <c r="U49" s="214">
        <f>'3.1. SD_Guru_Sertifikasi'!U49+'3.1. SMP_Guru_Sertifikasi'!U49</f>
        <v>0</v>
      </c>
      <c r="V49" s="210">
        <f t="shared" si="16"/>
        <v>0</v>
      </c>
      <c r="W49" s="210">
        <f t="shared" si="17"/>
        <v>0</v>
      </c>
    </row>
    <row r="50" spans="2:23" ht="15.75" thickBot="1" x14ac:dyDescent="0.3">
      <c r="B50" s="208">
        <v>8</v>
      </c>
      <c r="C50" s="209" t="s">
        <v>26</v>
      </c>
      <c r="D50" s="214">
        <f t="shared" si="12"/>
        <v>443</v>
      </c>
      <c r="E50" s="214">
        <f>SUM('3.1. SD_Guru_Sertifikasi'!E50,'3.1. SMP_Guru_Sertifikasi'!E50)</f>
        <v>221</v>
      </c>
      <c r="F50" s="214">
        <f>SUM('3.1. SD_Guru_Sertifikasi'!F50,'3.1. SMP_Guru_Sertifikasi'!F50)</f>
        <v>222</v>
      </c>
      <c r="G50" s="210">
        <f t="shared" si="13"/>
        <v>49.887133182844245</v>
      </c>
      <c r="H50" s="210">
        <f t="shared" si="14"/>
        <v>50.112866817155755</v>
      </c>
      <c r="Q50" s="208">
        <v>8</v>
      </c>
      <c r="R50" s="209" t="s">
        <v>26</v>
      </c>
      <c r="S50" s="214">
        <f t="shared" si="15"/>
        <v>0</v>
      </c>
      <c r="T50" s="214">
        <f>'3.1. SD_Guru_Sertifikasi'!T50+'3.1. SMP_Guru_Sertifikasi'!T50</f>
        <v>0</v>
      </c>
      <c r="U50" s="214">
        <f>'3.1. SD_Guru_Sertifikasi'!U50+'3.1. SMP_Guru_Sertifikasi'!U50</f>
        <v>0</v>
      </c>
      <c r="V50" s="210">
        <f t="shared" si="16"/>
        <v>0</v>
      </c>
      <c r="W50" s="210">
        <f t="shared" si="17"/>
        <v>0</v>
      </c>
    </row>
    <row r="51" spans="2:23" ht="15.75" thickBot="1" x14ac:dyDescent="0.3">
      <c r="B51" s="206">
        <v>9</v>
      </c>
      <c r="C51" s="211" t="s">
        <v>27</v>
      </c>
      <c r="D51" s="214">
        <f t="shared" si="12"/>
        <v>367</v>
      </c>
      <c r="E51" s="214">
        <f>SUM('3.1. SD_Guru_Sertifikasi'!E51,'3.1. SMP_Guru_Sertifikasi'!E51)</f>
        <v>206</v>
      </c>
      <c r="F51" s="214">
        <f>SUM('3.1. SD_Guru_Sertifikasi'!F51,'3.1. SMP_Guru_Sertifikasi'!F51)</f>
        <v>161</v>
      </c>
      <c r="G51" s="210">
        <f t="shared" si="13"/>
        <v>56.130790190735688</v>
      </c>
      <c r="H51" s="210">
        <f t="shared" si="14"/>
        <v>43.869209809264305</v>
      </c>
      <c r="Q51" s="206">
        <v>9</v>
      </c>
      <c r="R51" s="211" t="s">
        <v>27</v>
      </c>
      <c r="S51" s="214">
        <f t="shared" si="15"/>
        <v>0</v>
      </c>
      <c r="T51" s="214">
        <f>'3.1. SD_Guru_Sertifikasi'!T51+'3.1. SMP_Guru_Sertifikasi'!T51</f>
        <v>0</v>
      </c>
      <c r="U51" s="214">
        <f>'3.1. SD_Guru_Sertifikasi'!U51+'3.1. SMP_Guru_Sertifikasi'!U51</f>
        <v>0</v>
      </c>
      <c r="V51" s="210">
        <f t="shared" si="16"/>
        <v>0</v>
      </c>
      <c r="W51" s="210">
        <f t="shared" si="17"/>
        <v>0</v>
      </c>
    </row>
    <row r="52" spans="2:23" ht="15.75" thickBot="1" x14ac:dyDescent="0.3">
      <c r="B52" s="208">
        <v>10</v>
      </c>
      <c r="C52" s="209" t="s">
        <v>28</v>
      </c>
      <c r="D52" s="214">
        <f t="shared" si="12"/>
        <v>316</v>
      </c>
      <c r="E52" s="214">
        <f>SUM('3.1. SD_Guru_Sertifikasi'!E52,'3.1. SMP_Guru_Sertifikasi'!E52)</f>
        <v>152</v>
      </c>
      <c r="F52" s="214">
        <f>SUM('3.1. SD_Guru_Sertifikasi'!F52,'3.1. SMP_Guru_Sertifikasi'!F52)</f>
        <v>164</v>
      </c>
      <c r="G52" s="210">
        <f t="shared" si="13"/>
        <v>48.101265822784811</v>
      </c>
      <c r="H52" s="210">
        <f t="shared" si="14"/>
        <v>51.898734177215189</v>
      </c>
      <c r="Q52" s="208">
        <v>10</v>
      </c>
      <c r="R52" s="209" t="s">
        <v>28</v>
      </c>
      <c r="S52" s="214">
        <f t="shared" si="15"/>
        <v>0</v>
      </c>
      <c r="T52" s="214">
        <f>'3.1. SD_Guru_Sertifikasi'!T52+'3.1. SMP_Guru_Sertifikasi'!T52</f>
        <v>0</v>
      </c>
      <c r="U52" s="214">
        <f>'3.1. SD_Guru_Sertifikasi'!U52+'3.1. SMP_Guru_Sertifikasi'!U52</f>
        <v>0</v>
      </c>
      <c r="V52" s="210">
        <f t="shared" si="16"/>
        <v>0</v>
      </c>
      <c r="W52" s="210">
        <f t="shared" si="17"/>
        <v>0</v>
      </c>
    </row>
    <row r="53" spans="2:23" ht="15.75" thickBot="1" x14ac:dyDescent="0.3">
      <c r="B53" s="206">
        <v>11</v>
      </c>
      <c r="C53" s="211" t="s">
        <v>29</v>
      </c>
      <c r="D53" s="214">
        <f t="shared" si="12"/>
        <v>402</v>
      </c>
      <c r="E53" s="214">
        <f>SUM('3.1. SD_Guru_Sertifikasi'!E53,'3.1. SMP_Guru_Sertifikasi'!E53)</f>
        <v>182</v>
      </c>
      <c r="F53" s="214">
        <f>SUM('3.1. SD_Guru_Sertifikasi'!F53,'3.1. SMP_Guru_Sertifikasi'!F53)</f>
        <v>220</v>
      </c>
      <c r="G53" s="210">
        <f t="shared" si="13"/>
        <v>45.273631840796021</v>
      </c>
      <c r="H53" s="210">
        <f t="shared" si="14"/>
        <v>54.726368159203972</v>
      </c>
      <c r="Q53" s="206">
        <v>11</v>
      </c>
      <c r="R53" s="211" t="s">
        <v>29</v>
      </c>
      <c r="S53" s="214">
        <f t="shared" si="15"/>
        <v>0</v>
      </c>
      <c r="T53" s="214">
        <f>'3.1. SD_Guru_Sertifikasi'!T53+'3.1. SMP_Guru_Sertifikasi'!T53</f>
        <v>0</v>
      </c>
      <c r="U53" s="214">
        <f>'3.1. SD_Guru_Sertifikasi'!U53+'3.1. SMP_Guru_Sertifikasi'!U53</f>
        <v>0</v>
      </c>
      <c r="V53" s="210">
        <f t="shared" si="16"/>
        <v>0</v>
      </c>
      <c r="W53" s="210">
        <f t="shared" si="17"/>
        <v>0</v>
      </c>
    </row>
    <row r="54" spans="2:23" ht="15.75" thickBot="1" x14ac:dyDescent="0.3">
      <c r="B54" s="208">
        <v>12</v>
      </c>
      <c r="C54" s="209" t="s">
        <v>30</v>
      </c>
      <c r="D54" s="214">
        <f t="shared" si="12"/>
        <v>344</v>
      </c>
      <c r="E54" s="214">
        <f>SUM('3.1. SD_Guru_Sertifikasi'!E54,'3.1. SMP_Guru_Sertifikasi'!E54)</f>
        <v>166</v>
      </c>
      <c r="F54" s="214">
        <f>SUM('3.1. SD_Guru_Sertifikasi'!F54,'3.1. SMP_Guru_Sertifikasi'!F54)</f>
        <v>178</v>
      </c>
      <c r="G54" s="210">
        <f t="shared" si="13"/>
        <v>48.255813953488378</v>
      </c>
      <c r="H54" s="210">
        <f t="shared" si="14"/>
        <v>51.744186046511629</v>
      </c>
      <c r="Q54" s="208">
        <v>12</v>
      </c>
      <c r="R54" s="209" t="s">
        <v>30</v>
      </c>
      <c r="S54" s="214">
        <f t="shared" si="15"/>
        <v>0</v>
      </c>
      <c r="T54" s="214">
        <f>'3.1. SD_Guru_Sertifikasi'!T54+'3.1. SMP_Guru_Sertifikasi'!T54</f>
        <v>0</v>
      </c>
      <c r="U54" s="214">
        <f>'3.1. SD_Guru_Sertifikasi'!U54+'3.1. SMP_Guru_Sertifikasi'!U54</f>
        <v>0</v>
      </c>
      <c r="V54" s="210">
        <f t="shared" si="16"/>
        <v>0</v>
      </c>
      <c r="W54" s="210">
        <f t="shared" si="17"/>
        <v>0</v>
      </c>
    </row>
    <row r="55" spans="2:23" ht="15.75" thickBot="1" x14ac:dyDescent="0.3">
      <c r="B55" s="206">
        <v>13</v>
      </c>
      <c r="C55" s="211" t="s">
        <v>31</v>
      </c>
      <c r="D55" s="214">
        <f t="shared" si="12"/>
        <v>287</v>
      </c>
      <c r="E55" s="214">
        <f>SUM('3.1. SD_Guru_Sertifikasi'!E55,'3.1. SMP_Guru_Sertifikasi'!E55)</f>
        <v>154</v>
      </c>
      <c r="F55" s="214">
        <f>SUM('3.1. SD_Guru_Sertifikasi'!F55,'3.1. SMP_Guru_Sertifikasi'!F55)</f>
        <v>133</v>
      </c>
      <c r="G55" s="210">
        <f t="shared" si="13"/>
        <v>53.658536585365859</v>
      </c>
      <c r="H55" s="210">
        <f t="shared" si="14"/>
        <v>46.341463414634148</v>
      </c>
      <c r="Q55" s="206">
        <v>13</v>
      </c>
      <c r="R55" s="211" t="s">
        <v>31</v>
      </c>
      <c r="S55" s="214">
        <f t="shared" si="15"/>
        <v>0</v>
      </c>
      <c r="T55" s="214">
        <f>'3.1. SD_Guru_Sertifikasi'!T55+'3.1. SMP_Guru_Sertifikasi'!T55</f>
        <v>0</v>
      </c>
      <c r="U55" s="214">
        <f>'3.1. SD_Guru_Sertifikasi'!U55+'3.1. SMP_Guru_Sertifikasi'!U55</f>
        <v>0</v>
      </c>
      <c r="V55" s="210">
        <f t="shared" si="16"/>
        <v>0</v>
      </c>
      <c r="W55" s="210">
        <f t="shared" si="17"/>
        <v>0</v>
      </c>
    </row>
    <row r="56" spans="2:23" ht="15.75" thickBot="1" x14ac:dyDescent="0.3">
      <c r="B56" s="212">
        <v>14</v>
      </c>
      <c r="C56" s="209" t="s">
        <v>32</v>
      </c>
      <c r="D56" s="214">
        <f t="shared" si="12"/>
        <v>256</v>
      </c>
      <c r="E56" s="214">
        <f>SUM('3.1. SD_Guru_Sertifikasi'!E56,'3.1. SMP_Guru_Sertifikasi'!E56)</f>
        <v>117</v>
      </c>
      <c r="F56" s="214">
        <f>SUM('3.1. SD_Guru_Sertifikasi'!F56,'3.1. SMP_Guru_Sertifikasi'!F56)</f>
        <v>139</v>
      </c>
      <c r="G56" s="210">
        <f t="shared" si="13"/>
        <v>45.703125</v>
      </c>
      <c r="H56" s="210">
        <f t="shared" si="14"/>
        <v>54.296875</v>
      </c>
      <c r="Q56" s="212">
        <v>14</v>
      </c>
      <c r="R56" s="209" t="s">
        <v>32</v>
      </c>
      <c r="S56" s="214">
        <f t="shared" si="15"/>
        <v>0</v>
      </c>
      <c r="T56" s="214">
        <f>'3.1. SD_Guru_Sertifikasi'!T56+'3.1. SMP_Guru_Sertifikasi'!T56</f>
        <v>0</v>
      </c>
      <c r="U56" s="214">
        <f>'3.1. SD_Guru_Sertifikasi'!U56+'3.1. SMP_Guru_Sertifikasi'!U56</f>
        <v>0</v>
      </c>
      <c r="V56" s="210">
        <f t="shared" si="16"/>
        <v>0</v>
      </c>
      <c r="W56" s="210">
        <f t="shared" si="17"/>
        <v>0</v>
      </c>
    </row>
    <row r="57" spans="2:23" ht="15.75" thickBot="1" x14ac:dyDescent="0.3">
      <c r="B57" s="213"/>
      <c r="C57" s="220" t="s">
        <v>12</v>
      </c>
      <c r="D57" s="216">
        <f>SUM(D43:D56)</f>
        <v>6030</v>
      </c>
      <c r="E57" s="216">
        <f t="shared" ref="E57:F57" si="18">SUM(E43:E56)</f>
        <v>2826</v>
      </c>
      <c r="F57" s="216">
        <f t="shared" si="18"/>
        <v>3204</v>
      </c>
      <c r="G57" s="219">
        <f t="shared" si="13"/>
        <v>46.865671641791046</v>
      </c>
      <c r="H57" s="219">
        <f t="shared" si="14"/>
        <v>53.134328358208961</v>
      </c>
      <c r="Q57" s="213"/>
      <c r="R57" s="220" t="s">
        <v>12</v>
      </c>
      <c r="S57" s="216">
        <f>SUM(S43:S56)</f>
        <v>0</v>
      </c>
      <c r="T57" s="216">
        <f t="shared" ref="T57:U57" si="19">SUM(T43:T56)</f>
        <v>0</v>
      </c>
      <c r="U57" s="216">
        <f t="shared" si="19"/>
        <v>0</v>
      </c>
      <c r="V57" s="219">
        <f t="shared" si="16"/>
        <v>0</v>
      </c>
      <c r="W57" s="219">
        <f t="shared" si="17"/>
        <v>0</v>
      </c>
    </row>
    <row r="58" spans="2:23" ht="15.75" thickBot="1" x14ac:dyDescent="0.3">
      <c r="C58" s="215" t="s">
        <v>76</v>
      </c>
      <c r="D58" s="220">
        <f>D57/$D$57*100</f>
        <v>100</v>
      </c>
      <c r="E58" s="221">
        <f t="shared" ref="E58:F58" si="20">E57/$D$57*100</f>
        <v>46.865671641791046</v>
      </c>
      <c r="F58" s="221">
        <f t="shared" si="20"/>
        <v>53.134328358208961</v>
      </c>
      <c r="G58"/>
      <c r="H58"/>
      <c r="R58" s="215" t="s">
        <v>76</v>
      </c>
      <c r="S58" s="220">
        <f>S57/$D$57*100</f>
        <v>0</v>
      </c>
      <c r="T58" s="221">
        <f t="shared" ref="T58:U58" si="21">T57/$D$57*100</f>
        <v>0</v>
      </c>
      <c r="U58" s="221">
        <f t="shared" si="21"/>
        <v>0</v>
      </c>
      <c r="V58"/>
      <c r="W58"/>
    </row>
    <row r="60" spans="2:23" x14ac:dyDescent="0.25">
      <c r="F60" s="306"/>
      <c r="U60" s="306"/>
    </row>
    <row r="61" spans="2:23" ht="18" x14ac:dyDescent="0.25">
      <c r="B61" s="201" t="str">
        <f>B36</f>
        <v>Persentase Guru SD + SMP Menurut Kualifikasi Sertifikasi</v>
      </c>
      <c r="Q61" s="201" t="str">
        <f>Q36</f>
        <v>Persentase Guru SD + SMP Menurut Kualifikasi Sertifikasi</v>
      </c>
    </row>
    <row r="62" spans="2:23" ht="15.75" x14ac:dyDescent="0.25">
      <c r="B62" s="203" t="str">
        <f>$B$2</f>
        <v>TAHUN PELAJARAN 2019/2020</v>
      </c>
      <c r="Q62" s="203" t="str">
        <f>$B$2</f>
        <v>TAHUN PELAJARAN 2019/2020</v>
      </c>
    </row>
    <row r="63" spans="2:23" ht="15.75" x14ac:dyDescent="0.25">
      <c r="B63" s="203" t="s">
        <v>33</v>
      </c>
      <c r="H63" s="279" t="s">
        <v>53</v>
      </c>
      <c r="Q63" s="203" t="s">
        <v>33</v>
      </c>
      <c r="W63" s="279" t="s">
        <v>53</v>
      </c>
    </row>
    <row r="64" spans="2:23" ht="15.75" thickBot="1" x14ac:dyDescent="0.3">
      <c r="B64" s="315"/>
      <c r="Q64" s="315"/>
    </row>
    <row r="65" spans="2:24" ht="45.75" thickBot="1" x14ac:dyDescent="0.3">
      <c r="B65" s="819" t="s">
        <v>14</v>
      </c>
      <c r="C65" s="819" t="s">
        <v>61</v>
      </c>
      <c r="D65" s="819" t="s">
        <v>15</v>
      </c>
      <c r="E65" s="821" t="str">
        <f>E6</f>
        <v>GURU SD + SMP KUALIFIKASI SERTIKASI</v>
      </c>
      <c r="F65" s="822"/>
      <c r="G65" s="823" t="s">
        <v>16</v>
      </c>
      <c r="H65" s="824"/>
      <c r="I65" s="305" t="s">
        <v>152</v>
      </c>
      <c r="Q65" s="819" t="s">
        <v>14</v>
      </c>
      <c r="R65" s="819" t="s">
        <v>61</v>
      </c>
      <c r="S65" s="819" t="s">
        <v>15</v>
      </c>
      <c r="T65" s="821" t="str">
        <f>T40</f>
        <v>GURU SD + SMP KUALIFIKASI SERTIKASI</v>
      </c>
      <c r="U65" s="822"/>
      <c r="V65" s="823" t="s">
        <v>16</v>
      </c>
      <c r="W65" s="824"/>
      <c r="X65" s="305" t="s">
        <v>152</v>
      </c>
    </row>
    <row r="66" spans="2:24" ht="45.75" thickBot="1" x14ac:dyDescent="0.3">
      <c r="B66" s="820"/>
      <c r="C66" s="820"/>
      <c r="D66" s="820"/>
      <c r="E66" s="226" t="str">
        <f>E41</f>
        <v>Belum Sertifikasi</v>
      </c>
      <c r="F66" s="226" t="str">
        <f>F41</f>
        <v>Sudah Sertifikasi</v>
      </c>
      <c r="G66" s="226" t="str">
        <f>G41</f>
        <v>Belum Sertifikasi</v>
      </c>
      <c r="H66" s="226" t="str">
        <f>H41</f>
        <v>Sudah Sertifikasi</v>
      </c>
      <c r="Q66" s="820"/>
      <c r="R66" s="820"/>
      <c r="S66" s="820"/>
      <c r="T66" s="226" t="s">
        <v>250</v>
      </c>
      <c r="U66" s="226" t="s">
        <v>249</v>
      </c>
      <c r="V66" s="226" t="s">
        <v>250</v>
      </c>
      <c r="W66" s="226" t="s">
        <v>249</v>
      </c>
    </row>
    <row r="67" spans="2:24" ht="15.75" thickBot="1" x14ac:dyDescent="0.3">
      <c r="B67" s="217"/>
      <c r="C67" s="223" t="s">
        <v>62</v>
      </c>
      <c r="D67" s="218">
        <f>SUM(D68:D81)</f>
        <v>673</v>
      </c>
      <c r="E67" s="218">
        <f>SUM(E68:E81)</f>
        <v>466</v>
      </c>
      <c r="F67" s="218">
        <f>SUM(F68:F81)</f>
        <v>207</v>
      </c>
      <c r="G67" s="219">
        <f>IF(D67&gt;=1,E67/$D67*100,0)</f>
        <v>69.242199108469535</v>
      </c>
      <c r="H67" s="219">
        <f>IF(D67&gt;=1,F67/$D67*100,0)</f>
        <v>30.757800891530461</v>
      </c>
      <c r="Q67" s="217"/>
      <c r="R67" s="223" t="s">
        <v>62</v>
      </c>
      <c r="S67" s="218">
        <f>SUM(S68:S81)</f>
        <v>0</v>
      </c>
      <c r="T67" s="218">
        <f>SUM(T68:T81)</f>
        <v>0</v>
      </c>
      <c r="U67" s="218">
        <f>SUM(U68:U81)</f>
        <v>0</v>
      </c>
      <c r="V67" s="219">
        <f>IF(S67&gt;=1,T67/$D67*100,0)</f>
        <v>0</v>
      </c>
      <c r="W67" s="219">
        <f>IF(S67&gt;=1,U67/$D67*100,0)</f>
        <v>0</v>
      </c>
    </row>
    <row r="68" spans="2:24" ht="15.75" thickBot="1" x14ac:dyDescent="0.3">
      <c r="B68" s="205">
        <v>1</v>
      </c>
      <c r="C68" s="222" t="s">
        <v>19</v>
      </c>
      <c r="D68" s="214">
        <f>SUM(E68:F68)</f>
        <v>241</v>
      </c>
      <c r="E68" s="214">
        <f>SUM('3.1. SD_Guru_Sertifikasi'!E68,'3.1. SMP_Guru_Sertifikasi'!E68)</f>
        <v>145</v>
      </c>
      <c r="F68" s="214">
        <f>SUM('3.1. SD_Guru_Sertifikasi'!F68,'3.1. SMP_Guru_Sertifikasi'!F68)</f>
        <v>96</v>
      </c>
      <c r="G68" s="207">
        <f>IF(D68&gt;=1,E68/$D68*100,0)</f>
        <v>60.165975103734439</v>
      </c>
      <c r="H68" s="207">
        <f>IF(D68&gt;=1,F68/$D68*100,0)</f>
        <v>39.834024896265561</v>
      </c>
      <c r="Q68" s="205">
        <v>1</v>
      </c>
      <c r="R68" s="222" t="s">
        <v>19</v>
      </c>
      <c r="S68" s="214">
        <f>SUM(T68:U68)</f>
        <v>0</v>
      </c>
      <c r="T68" s="214">
        <f>'3.1. SD_Guru_Sertifikasi'!T68+'3.1. SMP_Guru_Sertifikasi'!T68</f>
        <v>0</v>
      </c>
      <c r="U68" s="214">
        <f>'3.1. SD_Guru_Sertifikasi'!U68+'3.1. SMP_Guru_Sertifikasi'!U68</f>
        <v>0</v>
      </c>
      <c r="V68" s="207">
        <f>IF(S68&gt;=1,T68/$D68*100,0)</f>
        <v>0</v>
      </c>
      <c r="W68" s="207">
        <f>IF(S68&gt;=1,U68/$D68*100,0)</f>
        <v>0</v>
      </c>
    </row>
    <row r="69" spans="2:24" ht="15.75" thickBot="1" x14ac:dyDescent="0.3">
      <c r="B69" s="208">
        <v>2</v>
      </c>
      <c r="C69" s="209" t="s">
        <v>20</v>
      </c>
      <c r="D69" s="214">
        <f t="shared" ref="D69:D81" si="22">SUM(E69:F69)</f>
        <v>53</v>
      </c>
      <c r="E69" s="214">
        <f>SUM('3.1. SD_Guru_Sertifikasi'!E69,'3.1. SMP_Guru_Sertifikasi'!E69)</f>
        <v>33</v>
      </c>
      <c r="F69" s="214">
        <f>SUM('3.1. SD_Guru_Sertifikasi'!F69,'3.1. SMP_Guru_Sertifikasi'!F69)</f>
        <v>20</v>
      </c>
      <c r="G69" s="210">
        <f t="shared" ref="G69:G82" si="23">IF(D69&gt;=1,E69/$D69*100,0)</f>
        <v>62.264150943396224</v>
      </c>
      <c r="H69" s="210">
        <f t="shared" ref="H69:H82" si="24">IF(D69&gt;=1,F69/$D69*100,0)</f>
        <v>37.735849056603776</v>
      </c>
      <c r="Q69" s="208">
        <v>2</v>
      </c>
      <c r="R69" s="209" t="s">
        <v>20</v>
      </c>
      <c r="S69" s="214">
        <f t="shared" ref="S69:S81" si="25">SUM(T69:U69)</f>
        <v>0</v>
      </c>
      <c r="T69" s="214">
        <f>'3.1. SD_Guru_Sertifikasi'!T69+'3.1. SMP_Guru_Sertifikasi'!T69</f>
        <v>0</v>
      </c>
      <c r="U69" s="214">
        <f>'3.1. SD_Guru_Sertifikasi'!U69+'3.1. SMP_Guru_Sertifikasi'!U69</f>
        <v>0</v>
      </c>
      <c r="V69" s="210">
        <f t="shared" ref="V69:V82" si="26">IF(S69&gt;=1,T69/$D69*100,0)</f>
        <v>0</v>
      </c>
      <c r="W69" s="210">
        <f t="shared" ref="W69:W82" si="27">IF(S69&gt;=1,U69/$D69*100,0)</f>
        <v>0</v>
      </c>
    </row>
    <row r="70" spans="2:24" ht="15.75" thickBot="1" x14ac:dyDescent="0.3">
      <c r="B70" s="206">
        <v>3</v>
      </c>
      <c r="C70" s="211" t="s">
        <v>21</v>
      </c>
      <c r="D70" s="214">
        <f t="shared" si="22"/>
        <v>12</v>
      </c>
      <c r="E70" s="214">
        <f>SUM('3.1. SD_Guru_Sertifikasi'!E70,'3.1. SMP_Guru_Sertifikasi'!E70)</f>
        <v>5</v>
      </c>
      <c r="F70" s="214">
        <f>SUM('3.1. SD_Guru_Sertifikasi'!F70,'3.1. SMP_Guru_Sertifikasi'!F70)</f>
        <v>7</v>
      </c>
      <c r="G70" s="210">
        <f t="shared" si="23"/>
        <v>41.666666666666671</v>
      </c>
      <c r="H70" s="210">
        <f t="shared" si="24"/>
        <v>58.333333333333336</v>
      </c>
      <c r="Q70" s="206">
        <v>3</v>
      </c>
      <c r="R70" s="211" t="s">
        <v>21</v>
      </c>
      <c r="S70" s="214">
        <f t="shared" si="25"/>
        <v>0</v>
      </c>
      <c r="T70" s="214">
        <f>'3.1. SD_Guru_Sertifikasi'!T70+'3.1. SMP_Guru_Sertifikasi'!T70</f>
        <v>0</v>
      </c>
      <c r="U70" s="214">
        <f>'3.1. SD_Guru_Sertifikasi'!U70+'3.1. SMP_Guru_Sertifikasi'!U70</f>
        <v>0</v>
      </c>
      <c r="V70" s="210">
        <f t="shared" si="26"/>
        <v>0</v>
      </c>
      <c r="W70" s="210">
        <f t="shared" si="27"/>
        <v>0</v>
      </c>
    </row>
    <row r="71" spans="2:24" ht="15.75" thickBot="1" x14ac:dyDescent="0.3">
      <c r="B71" s="208">
        <v>4</v>
      </c>
      <c r="C71" s="209" t="s">
        <v>22</v>
      </c>
      <c r="D71" s="214">
        <f t="shared" si="22"/>
        <v>52</v>
      </c>
      <c r="E71" s="214">
        <f>SUM('3.1. SD_Guru_Sertifikasi'!E71,'3.1. SMP_Guru_Sertifikasi'!E71)</f>
        <v>34</v>
      </c>
      <c r="F71" s="214">
        <f>SUM('3.1. SD_Guru_Sertifikasi'!F71,'3.1. SMP_Guru_Sertifikasi'!F71)</f>
        <v>18</v>
      </c>
      <c r="G71" s="210">
        <f t="shared" si="23"/>
        <v>65.384615384615387</v>
      </c>
      <c r="H71" s="210">
        <f t="shared" si="24"/>
        <v>34.615384615384613</v>
      </c>
      <c r="Q71" s="208">
        <v>4</v>
      </c>
      <c r="R71" s="209" t="s">
        <v>22</v>
      </c>
      <c r="S71" s="214">
        <f t="shared" si="25"/>
        <v>0</v>
      </c>
      <c r="T71" s="214">
        <f>'3.1. SD_Guru_Sertifikasi'!T71+'3.1. SMP_Guru_Sertifikasi'!T71</f>
        <v>0</v>
      </c>
      <c r="U71" s="214">
        <f>'3.1. SD_Guru_Sertifikasi'!U71+'3.1. SMP_Guru_Sertifikasi'!U71</f>
        <v>0</v>
      </c>
      <c r="V71" s="210">
        <f t="shared" si="26"/>
        <v>0</v>
      </c>
      <c r="W71" s="210">
        <f t="shared" si="27"/>
        <v>0</v>
      </c>
    </row>
    <row r="72" spans="2:24" ht="15.75" thickBot="1" x14ac:dyDescent="0.3">
      <c r="B72" s="206">
        <v>5</v>
      </c>
      <c r="C72" s="211" t="s">
        <v>23</v>
      </c>
      <c r="D72" s="214">
        <f t="shared" si="22"/>
        <v>18</v>
      </c>
      <c r="E72" s="214">
        <f>SUM('3.1. SD_Guru_Sertifikasi'!E72,'3.1. SMP_Guru_Sertifikasi'!E72)</f>
        <v>4</v>
      </c>
      <c r="F72" s="214">
        <f>SUM('3.1. SD_Guru_Sertifikasi'!F72,'3.1. SMP_Guru_Sertifikasi'!F72)</f>
        <v>14</v>
      </c>
      <c r="G72" s="210">
        <f t="shared" si="23"/>
        <v>22.222222222222221</v>
      </c>
      <c r="H72" s="210">
        <f t="shared" si="24"/>
        <v>77.777777777777786</v>
      </c>
      <c r="Q72" s="206">
        <v>5</v>
      </c>
      <c r="R72" s="211" t="s">
        <v>23</v>
      </c>
      <c r="S72" s="214">
        <f t="shared" si="25"/>
        <v>0</v>
      </c>
      <c r="T72" s="214">
        <f>'3.1. SD_Guru_Sertifikasi'!T72+'3.1. SMP_Guru_Sertifikasi'!T72</f>
        <v>0</v>
      </c>
      <c r="U72" s="214">
        <f>'3.1. SD_Guru_Sertifikasi'!U72+'3.1. SMP_Guru_Sertifikasi'!U72</f>
        <v>0</v>
      </c>
      <c r="V72" s="210">
        <f t="shared" si="26"/>
        <v>0</v>
      </c>
      <c r="W72" s="210">
        <f t="shared" si="27"/>
        <v>0</v>
      </c>
    </row>
    <row r="73" spans="2:24" ht="15.75" thickBot="1" x14ac:dyDescent="0.3">
      <c r="B73" s="208">
        <v>6</v>
      </c>
      <c r="C73" s="209" t="s">
        <v>24</v>
      </c>
      <c r="D73" s="214">
        <f t="shared" si="22"/>
        <v>35</v>
      </c>
      <c r="E73" s="214">
        <f>SUM('3.1. SD_Guru_Sertifikasi'!E73,'3.1. SMP_Guru_Sertifikasi'!E73)</f>
        <v>27</v>
      </c>
      <c r="F73" s="214">
        <f>SUM('3.1. SD_Guru_Sertifikasi'!F73,'3.1. SMP_Guru_Sertifikasi'!F73)</f>
        <v>8</v>
      </c>
      <c r="G73" s="210">
        <f t="shared" si="23"/>
        <v>77.142857142857153</v>
      </c>
      <c r="H73" s="210">
        <f t="shared" si="24"/>
        <v>22.857142857142858</v>
      </c>
      <c r="Q73" s="208">
        <v>6</v>
      </c>
      <c r="R73" s="209" t="s">
        <v>24</v>
      </c>
      <c r="S73" s="214">
        <f t="shared" si="25"/>
        <v>0</v>
      </c>
      <c r="T73" s="214">
        <f>'3.1. SD_Guru_Sertifikasi'!T73+'3.1. SMP_Guru_Sertifikasi'!T73</f>
        <v>0</v>
      </c>
      <c r="U73" s="214">
        <f>'3.1. SD_Guru_Sertifikasi'!U73+'3.1. SMP_Guru_Sertifikasi'!U73</f>
        <v>0</v>
      </c>
      <c r="V73" s="210">
        <f t="shared" si="26"/>
        <v>0</v>
      </c>
      <c r="W73" s="210">
        <f t="shared" si="27"/>
        <v>0</v>
      </c>
    </row>
    <row r="74" spans="2:24" ht="15.75" thickBot="1" x14ac:dyDescent="0.3">
      <c r="B74" s="206">
        <v>7</v>
      </c>
      <c r="C74" s="211" t="s">
        <v>25</v>
      </c>
      <c r="D74" s="214">
        <f t="shared" si="22"/>
        <v>146</v>
      </c>
      <c r="E74" s="214">
        <f>SUM('3.1. SD_Guru_Sertifikasi'!E74,'3.1. SMP_Guru_Sertifikasi'!E74)</f>
        <v>116</v>
      </c>
      <c r="F74" s="214">
        <f>SUM('3.1. SD_Guru_Sertifikasi'!F74,'3.1. SMP_Guru_Sertifikasi'!F74)</f>
        <v>30</v>
      </c>
      <c r="G74" s="210">
        <f t="shared" si="23"/>
        <v>79.452054794520549</v>
      </c>
      <c r="H74" s="210">
        <f t="shared" si="24"/>
        <v>20.547945205479451</v>
      </c>
      <c r="Q74" s="206">
        <v>7</v>
      </c>
      <c r="R74" s="211" t="s">
        <v>25</v>
      </c>
      <c r="S74" s="214">
        <f t="shared" si="25"/>
        <v>0</v>
      </c>
      <c r="T74" s="214">
        <f>'3.1. SD_Guru_Sertifikasi'!T74+'3.1. SMP_Guru_Sertifikasi'!T74</f>
        <v>0</v>
      </c>
      <c r="U74" s="214">
        <f>'3.1. SD_Guru_Sertifikasi'!U74+'3.1. SMP_Guru_Sertifikasi'!U74</f>
        <v>0</v>
      </c>
      <c r="V74" s="210">
        <f t="shared" si="26"/>
        <v>0</v>
      </c>
      <c r="W74" s="210">
        <f t="shared" si="27"/>
        <v>0</v>
      </c>
    </row>
    <row r="75" spans="2:24" ht="15.75" thickBot="1" x14ac:dyDescent="0.3">
      <c r="B75" s="208">
        <v>8</v>
      </c>
      <c r="C75" s="209" t="s">
        <v>26</v>
      </c>
      <c r="D75" s="214">
        <f t="shared" si="22"/>
        <v>71</v>
      </c>
      <c r="E75" s="214">
        <f>SUM('3.1. SD_Guru_Sertifikasi'!E75,'3.1. SMP_Guru_Sertifikasi'!E75)</f>
        <v>64</v>
      </c>
      <c r="F75" s="214">
        <f>SUM('3.1. SD_Guru_Sertifikasi'!F75,'3.1. SMP_Guru_Sertifikasi'!F75)</f>
        <v>7</v>
      </c>
      <c r="G75" s="210">
        <f t="shared" si="23"/>
        <v>90.140845070422543</v>
      </c>
      <c r="H75" s="210">
        <f t="shared" si="24"/>
        <v>9.8591549295774641</v>
      </c>
      <c r="Q75" s="208">
        <v>8</v>
      </c>
      <c r="R75" s="209" t="s">
        <v>26</v>
      </c>
      <c r="S75" s="214">
        <f t="shared" si="25"/>
        <v>0</v>
      </c>
      <c r="T75" s="214">
        <f>'3.1. SD_Guru_Sertifikasi'!T75+'3.1. SMP_Guru_Sertifikasi'!T75</f>
        <v>0</v>
      </c>
      <c r="U75" s="214">
        <f>'3.1. SD_Guru_Sertifikasi'!U75+'3.1. SMP_Guru_Sertifikasi'!U75</f>
        <v>0</v>
      </c>
      <c r="V75" s="210">
        <f t="shared" si="26"/>
        <v>0</v>
      </c>
      <c r="W75" s="210">
        <f t="shared" si="27"/>
        <v>0</v>
      </c>
    </row>
    <row r="76" spans="2:24" ht="15.75" thickBot="1" x14ac:dyDescent="0.3">
      <c r="B76" s="206">
        <v>9</v>
      </c>
      <c r="C76" s="211" t="s">
        <v>27</v>
      </c>
      <c r="D76" s="214">
        <f t="shared" si="22"/>
        <v>0</v>
      </c>
      <c r="E76" s="214">
        <f>SUM('3.1. SD_Guru_Sertifikasi'!E76,'3.1. SMP_Guru_Sertifikasi'!E76)</f>
        <v>0</v>
      </c>
      <c r="F76" s="214">
        <f>SUM('3.1. SD_Guru_Sertifikasi'!F76,'3.1. SMP_Guru_Sertifikasi'!F76)</f>
        <v>0</v>
      </c>
      <c r="G76" s="210">
        <f t="shared" si="23"/>
        <v>0</v>
      </c>
      <c r="H76" s="210">
        <f t="shared" si="24"/>
        <v>0</v>
      </c>
      <c r="Q76" s="206">
        <v>9</v>
      </c>
      <c r="R76" s="211" t="s">
        <v>27</v>
      </c>
      <c r="S76" s="214">
        <f t="shared" si="25"/>
        <v>0</v>
      </c>
      <c r="T76" s="214">
        <f>'3.1. SD_Guru_Sertifikasi'!T76+'3.1. SMP_Guru_Sertifikasi'!T76</f>
        <v>0</v>
      </c>
      <c r="U76" s="214">
        <f>'3.1. SD_Guru_Sertifikasi'!U76+'3.1. SMP_Guru_Sertifikasi'!U76</f>
        <v>0</v>
      </c>
      <c r="V76" s="210">
        <f t="shared" si="26"/>
        <v>0</v>
      </c>
      <c r="W76" s="210">
        <f t="shared" si="27"/>
        <v>0</v>
      </c>
    </row>
    <row r="77" spans="2:24" ht="15.75" thickBot="1" x14ac:dyDescent="0.3">
      <c r="B77" s="208">
        <v>10</v>
      </c>
      <c r="C77" s="209" t="s">
        <v>28</v>
      </c>
      <c r="D77" s="214">
        <f t="shared" si="22"/>
        <v>19</v>
      </c>
      <c r="E77" s="214">
        <f>SUM('3.1. SD_Guru_Sertifikasi'!E77,'3.1. SMP_Guru_Sertifikasi'!E77)</f>
        <v>18</v>
      </c>
      <c r="F77" s="214">
        <f>SUM('3.1. SD_Guru_Sertifikasi'!F77,'3.1. SMP_Guru_Sertifikasi'!F77)</f>
        <v>1</v>
      </c>
      <c r="G77" s="210">
        <f t="shared" si="23"/>
        <v>94.73684210526315</v>
      </c>
      <c r="H77" s="210">
        <f t="shared" si="24"/>
        <v>5.2631578947368416</v>
      </c>
      <c r="Q77" s="208">
        <v>10</v>
      </c>
      <c r="R77" s="209" t="s">
        <v>28</v>
      </c>
      <c r="S77" s="214">
        <f t="shared" si="25"/>
        <v>0</v>
      </c>
      <c r="T77" s="214">
        <f>'3.1. SD_Guru_Sertifikasi'!T77+'3.1. SMP_Guru_Sertifikasi'!T77</f>
        <v>0</v>
      </c>
      <c r="U77" s="214">
        <f>'3.1. SD_Guru_Sertifikasi'!U77+'3.1. SMP_Guru_Sertifikasi'!U77</f>
        <v>0</v>
      </c>
      <c r="V77" s="210">
        <f t="shared" si="26"/>
        <v>0</v>
      </c>
      <c r="W77" s="210">
        <f t="shared" si="27"/>
        <v>0</v>
      </c>
    </row>
    <row r="78" spans="2:24" ht="15.75" thickBot="1" x14ac:dyDescent="0.3">
      <c r="B78" s="206">
        <v>11</v>
      </c>
      <c r="C78" s="211" t="s">
        <v>29</v>
      </c>
      <c r="D78" s="214">
        <f t="shared" si="22"/>
        <v>0</v>
      </c>
      <c r="E78" s="214">
        <f>SUM('3.1. SD_Guru_Sertifikasi'!E78,'3.1. SMP_Guru_Sertifikasi'!E78)</f>
        <v>0</v>
      </c>
      <c r="F78" s="214">
        <f>SUM('3.1. SD_Guru_Sertifikasi'!F78,'3.1. SMP_Guru_Sertifikasi'!F78)</f>
        <v>0</v>
      </c>
      <c r="G78" s="210">
        <f t="shared" si="23"/>
        <v>0</v>
      </c>
      <c r="H78" s="210">
        <f t="shared" si="24"/>
        <v>0</v>
      </c>
      <c r="Q78" s="206">
        <v>11</v>
      </c>
      <c r="R78" s="211" t="s">
        <v>29</v>
      </c>
      <c r="S78" s="214">
        <f t="shared" si="25"/>
        <v>0</v>
      </c>
      <c r="T78" s="214">
        <f>'3.1. SD_Guru_Sertifikasi'!T78+'3.1. SMP_Guru_Sertifikasi'!T78</f>
        <v>0</v>
      </c>
      <c r="U78" s="214">
        <f>'3.1. SD_Guru_Sertifikasi'!U78+'3.1. SMP_Guru_Sertifikasi'!U78</f>
        <v>0</v>
      </c>
      <c r="V78" s="210">
        <f t="shared" si="26"/>
        <v>0</v>
      </c>
      <c r="W78" s="210">
        <f t="shared" si="27"/>
        <v>0</v>
      </c>
    </row>
    <row r="79" spans="2:24" ht="15.75" thickBot="1" x14ac:dyDescent="0.3">
      <c r="B79" s="208">
        <v>12</v>
      </c>
      <c r="C79" s="209" t="s">
        <v>30</v>
      </c>
      <c r="D79" s="214">
        <f t="shared" si="22"/>
        <v>5</v>
      </c>
      <c r="E79" s="214">
        <f>SUM('3.1. SD_Guru_Sertifikasi'!E79,'3.1. SMP_Guru_Sertifikasi'!E79)</f>
        <v>2</v>
      </c>
      <c r="F79" s="214">
        <f>SUM('3.1. SD_Guru_Sertifikasi'!F79,'3.1. SMP_Guru_Sertifikasi'!F79)</f>
        <v>3</v>
      </c>
      <c r="G79" s="210">
        <f t="shared" si="23"/>
        <v>40</v>
      </c>
      <c r="H79" s="210">
        <f t="shared" si="24"/>
        <v>60</v>
      </c>
      <c r="Q79" s="208">
        <v>12</v>
      </c>
      <c r="R79" s="209" t="s">
        <v>30</v>
      </c>
      <c r="S79" s="214">
        <f t="shared" si="25"/>
        <v>0</v>
      </c>
      <c r="T79" s="214">
        <f>'3.1. SD_Guru_Sertifikasi'!T79+'3.1. SMP_Guru_Sertifikasi'!T79</f>
        <v>0</v>
      </c>
      <c r="U79" s="214">
        <f>'3.1. SD_Guru_Sertifikasi'!U79+'3.1. SMP_Guru_Sertifikasi'!U79</f>
        <v>0</v>
      </c>
      <c r="V79" s="210">
        <f t="shared" si="26"/>
        <v>0</v>
      </c>
      <c r="W79" s="210">
        <f t="shared" si="27"/>
        <v>0</v>
      </c>
    </row>
    <row r="80" spans="2:24" ht="15.75" thickBot="1" x14ac:dyDescent="0.3">
      <c r="B80" s="206">
        <v>13</v>
      </c>
      <c r="C80" s="211" t="s">
        <v>31</v>
      </c>
      <c r="D80" s="214">
        <f t="shared" si="22"/>
        <v>14</v>
      </c>
      <c r="E80" s="214">
        <f>SUM('3.1. SD_Guru_Sertifikasi'!E80,'3.1. SMP_Guru_Sertifikasi'!E80)</f>
        <v>11</v>
      </c>
      <c r="F80" s="214">
        <f>SUM('3.1. SD_Guru_Sertifikasi'!F80,'3.1. SMP_Guru_Sertifikasi'!F80)</f>
        <v>3</v>
      </c>
      <c r="G80" s="210">
        <f t="shared" si="23"/>
        <v>78.571428571428569</v>
      </c>
      <c r="H80" s="210">
        <f t="shared" si="24"/>
        <v>21.428571428571427</v>
      </c>
      <c r="Q80" s="206">
        <v>13</v>
      </c>
      <c r="R80" s="211" t="s">
        <v>31</v>
      </c>
      <c r="S80" s="214">
        <f t="shared" si="25"/>
        <v>0</v>
      </c>
      <c r="T80" s="214">
        <f>'3.1. SD_Guru_Sertifikasi'!T80+'3.1. SMP_Guru_Sertifikasi'!T80</f>
        <v>0</v>
      </c>
      <c r="U80" s="214">
        <f>'3.1. SD_Guru_Sertifikasi'!U80+'3.1. SMP_Guru_Sertifikasi'!U80</f>
        <v>0</v>
      </c>
      <c r="V80" s="210">
        <f t="shared" si="26"/>
        <v>0</v>
      </c>
      <c r="W80" s="210">
        <f t="shared" si="27"/>
        <v>0</v>
      </c>
    </row>
    <row r="81" spans="2:23" ht="15.75" thickBot="1" x14ac:dyDescent="0.3">
      <c r="B81" s="212">
        <v>14</v>
      </c>
      <c r="C81" s="209" t="s">
        <v>32</v>
      </c>
      <c r="D81" s="214">
        <f t="shared" si="22"/>
        <v>7</v>
      </c>
      <c r="E81" s="214">
        <f>SUM('3.1. SD_Guru_Sertifikasi'!E81,'3.1. SMP_Guru_Sertifikasi'!E81)</f>
        <v>7</v>
      </c>
      <c r="F81" s="214">
        <f>SUM('3.1. SD_Guru_Sertifikasi'!F81,'3.1. SMP_Guru_Sertifikasi'!F81)</f>
        <v>0</v>
      </c>
      <c r="G81" s="210">
        <f t="shared" si="23"/>
        <v>100</v>
      </c>
      <c r="H81" s="210">
        <f t="shared" si="24"/>
        <v>0</v>
      </c>
      <c r="Q81" s="212">
        <v>14</v>
      </c>
      <c r="R81" s="209" t="s">
        <v>32</v>
      </c>
      <c r="S81" s="214">
        <f t="shared" si="25"/>
        <v>0</v>
      </c>
      <c r="T81" s="214">
        <f>'3.1. SD_Guru_Sertifikasi'!T81+'3.1. SMP_Guru_Sertifikasi'!T81</f>
        <v>0</v>
      </c>
      <c r="U81" s="214">
        <f>'3.1. SD_Guru_Sertifikasi'!U81+'3.1. SMP_Guru_Sertifikasi'!U81</f>
        <v>0</v>
      </c>
      <c r="V81" s="210">
        <f t="shared" si="26"/>
        <v>0</v>
      </c>
      <c r="W81" s="210">
        <f t="shared" si="27"/>
        <v>0</v>
      </c>
    </row>
    <row r="82" spans="2:23" ht="15.75" thickBot="1" x14ac:dyDescent="0.3">
      <c r="B82" s="213"/>
      <c r="C82" s="220" t="s">
        <v>12</v>
      </c>
      <c r="D82" s="216">
        <f>SUM(D68:D81)</f>
        <v>673</v>
      </c>
      <c r="E82" s="216">
        <f t="shared" ref="E82:F82" si="28">SUM(E68:E81)</f>
        <v>466</v>
      </c>
      <c r="F82" s="216">
        <f t="shared" si="28"/>
        <v>207</v>
      </c>
      <c r="G82" s="219">
        <f t="shared" si="23"/>
        <v>69.242199108469535</v>
      </c>
      <c r="H82" s="219">
        <f t="shared" si="24"/>
        <v>30.757800891530461</v>
      </c>
      <c r="Q82" s="213"/>
      <c r="R82" s="220" t="s">
        <v>12</v>
      </c>
      <c r="S82" s="216">
        <f>SUM(S68:S81)</f>
        <v>0</v>
      </c>
      <c r="T82" s="216">
        <f t="shared" ref="T82:U82" si="29">SUM(T68:T81)</f>
        <v>0</v>
      </c>
      <c r="U82" s="216">
        <f t="shared" si="29"/>
        <v>0</v>
      </c>
      <c r="V82" s="219">
        <f t="shared" si="26"/>
        <v>0</v>
      </c>
      <c r="W82" s="219">
        <f t="shared" si="27"/>
        <v>0</v>
      </c>
    </row>
    <row r="83" spans="2:23" ht="15.75" thickBot="1" x14ac:dyDescent="0.3">
      <c r="C83" s="215" t="s">
        <v>76</v>
      </c>
      <c r="D83" s="220">
        <f>D82/$D$82*100</f>
        <v>100</v>
      </c>
      <c r="E83" s="221">
        <f t="shared" ref="E83:F83" si="30">E82/$D$82*100</f>
        <v>69.242199108469535</v>
      </c>
      <c r="F83" s="221">
        <f t="shared" si="30"/>
        <v>30.757800891530461</v>
      </c>
      <c r="G83"/>
      <c r="H83"/>
      <c r="R83" s="215" t="s">
        <v>76</v>
      </c>
      <c r="S83" s="220">
        <f>S82/$D$82*100</f>
        <v>0</v>
      </c>
      <c r="T83" s="221">
        <f t="shared" ref="T83:U83" si="31">T82/$D$82*100</f>
        <v>0</v>
      </c>
      <c r="U83" s="221">
        <f t="shared" si="31"/>
        <v>0</v>
      </c>
      <c r="V83"/>
      <c r="W83"/>
    </row>
    <row r="86" spans="2:23" x14ac:dyDescent="0.25">
      <c r="F86" s="307" t="str">
        <f ca="1">"Demak, "&amp;TEXT(NOW(),"dd mmmm yyyy")</f>
        <v>Demak, 08 Agustus 2020</v>
      </c>
      <c r="U86" s="307" t="s">
        <v>258</v>
      </c>
    </row>
    <row r="87" spans="2:23" x14ac:dyDescent="0.25">
      <c r="F87" s="307" t="s">
        <v>192</v>
      </c>
      <c r="U87" s="307" t="s">
        <v>192</v>
      </c>
    </row>
    <row r="88" spans="2:23" x14ac:dyDescent="0.25">
      <c r="F88" s="307" t="s">
        <v>13</v>
      </c>
      <c r="U88" s="307" t="s">
        <v>13</v>
      </c>
    </row>
    <row r="89" spans="2:23" x14ac:dyDescent="0.25">
      <c r="F89" s="307"/>
      <c r="U89" s="307"/>
    </row>
    <row r="90" spans="2:23" x14ac:dyDescent="0.25">
      <c r="F90" s="307"/>
      <c r="U90" s="307"/>
    </row>
    <row r="91" spans="2:23" x14ac:dyDescent="0.25">
      <c r="F91" s="307"/>
      <c r="U91" s="307"/>
    </row>
    <row r="92" spans="2:23" x14ac:dyDescent="0.25">
      <c r="F92" s="307" t="s">
        <v>219</v>
      </c>
      <c r="U92" s="307" t="s">
        <v>219</v>
      </c>
    </row>
    <row r="93" spans="2:23" x14ac:dyDescent="0.25">
      <c r="F93" s="307" t="s">
        <v>220</v>
      </c>
      <c r="U93" s="307" t="s">
        <v>220</v>
      </c>
    </row>
    <row r="94" spans="2:23" x14ac:dyDescent="0.25">
      <c r="F94" s="307" t="s">
        <v>221</v>
      </c>
      <c r="U94" s="307" t="s">
        <v>221</v>
      </c>
    </row>
  </sheetData>
  <mergeCells count="30">
    <mergeCell ref="Q65:Q66"/>
    <mergeCell ref="R65:R66"/>
    <mergeCell ref="S65:S66"/>
    <mergeCell ref="T65:U65"/>
    <mergeCell ref="V65:W65"/>
    <mergeCell ref="Q40:Q41"/>
    <mergeCell ref="R40:R41"/>
    <mergeCell ref="S40:S41"/>
    <mergeCell ref="T40:U40"/>
    <mergeCell ref="V40:W40"/>
    <mergeCell ref="Q6:Q7"/>
    <mergeCell ref="R6:R7"/>
    <mergeCell ref="S6:S7"/>
    <mergeCell ref="T6:U6"/>
    <mergeCell ref="V6:W6"/>
    <mergeCell ref="B65:B66"/>
    <mergeCell ref="C65:C66"/>
    <mergeCell ref="D65:D66"/>
    <mergeCell ref="E65:F65"/>
    <mergeCell ref="G65:H65"/>
    <mergeCell ref="B6:B7"/>
    <mergeCell ref="C6:C7"/>
    <mergeCell ref="D6:D7"/>
    <mergeCell ref="E6:F6"/>
    <mergeCell ref="G6:H6"/>
    <mergeCell ref="B40:B41"/>
    <mergeCell ref="C40:C41"/>
    <mergeCell ref="D40:D41"/>
    <mergeCell ref="E40:F40"/>
    <mergeCell ref="G40:H40"/>
  </mergeCells>
  <pageMargins left="0.70866141732283472" right="0.70866141732283472" top="0.59055118110236227" bottom="1.1811023622047245" header="0.39370078740157483" footer="0.94"/>
  <pageSetup paperSize="5" scale="90" orientation="portrait" horizontalDpi="4294967293" r:id="rId1"/>
  <rowBreaks count="2" manualBreakCount="2">
    <brk id="35" max="22" man="1"/>
    <brk id="60" max="22" man="1"/>
  </rowBreaks>
  <colBreaks count="2" manualBreakCount="2">
    <brk id="8" max="84" man="1"/>
    <brk id="15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33"/>
  </sheetPr>
  <dimension ref="B1:X94"/>
  <sheetViews>
    <sheetView showGridLines="0" view="pageBreakPreview" zoomScale="75" zoomScaleNormal="75" zoomScaleSheetLayoutView="75" workbookViewId="0">
      <selection activeCell="G29" sqref="G29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5" width="13.42578125" style="202" customWidth="1"/>
    <col min="6" max="6" width="14.5703125" style="202" customWidth="1"/>
    <col min="7" max="8" width="12.7109375" style="202" customWidth="1"/>
    <col min="9" max="14" width="8.85546875" style="202"/>
    <col min="15" max="15" width="4.85546875" style="202" customWidth="1"/>
    <col min="16" max="16" width="3.28515625" style="202" customWidth="1"/>
    <col min="17" max="17" width="8.140625" style="202" customWidth="1"/>
    <col min="18" max="18" width="23.42578125" style="202" bestFit="1" customWidth="1"/>
    <col min="19" max="19" width="11" style="202" customWidth="1"/>
    <col min="20" max="23" width="13.28515625" style="202" customWidth="1"/>
    <col min="24" max="16384" width="8.85546875" style="202"/>
  </cols>
  <sheetData>
    <row r="1" spans="2:24" ht="18" x14ac:dyDescent="0.25">
      <c r="B1" s="201" t="str">
        <f>"Persentase Guru "&amp;$B$5&amp;" Menurut Kualifikasi Sertifikasi"</f>
        <v>Persentase Guru SD Menurut Kualifikasi Sertifikasi</v>
      </c>
      <c r="Q1" s="201" t="str">
        <f>"Persentase Guru "&amp;$Q$5&amp;" Menurut Kualifikasi Sertifikasi"</f>
        <v>Persentase Guru MI Menurut Kualifikasi Sertifikasi</v>
      </c>
    </row>
    <row r="2" spans="2:24" ht="15.75" x14ac:dyDescent="0.25">
      <c r="B2" s="203" t="str">
        <f>TAHUN_PELAJARAN</f>
        <v>TAHUN PELAJARAN 2019/2020</v>
      </c>
      <c r="Q2" s="203" t="str">
        <f>TAHUN_PELAJARAN</f>
        <v>TAHUN PELAJARAN 2019/2020</v>
      </c>
    </row>
    <row r="3" spans="2:24" ht="15.75" x14ac:dyDescent="0.25">
      <c r="B3" s="203" t="s">
        <v>33</v>
      </c>
      <c r="H3" s="279" t="s">
        <v>191</v>
      </c>
      <c r="Q3" s="203" t="s">
        <v>33</v>
      </c>
      <c r="W3" s="279" t="s">
        <v>191</v>
      </c>
    </row>
    <row r="4" spans="2:24" ht="15.75" x14ac:dyDescent="0.25">
      <c r="B4" s="203"/>
      <c r="H4"/>
      <c r="Q4" s="203"/>
      <c r="W4"/>
    </row>
    <row r="5" spans="2:24" ht="15.75" thickBot="1" x14ac:dyDescent="0.3">
      <c r="B5" s="317" t="s">
        <v>6</v>
      </c>
      <c r="Q5" s="317" t="s">
        <v>265</v>
      </c>
    </row>
    <row r="6" spans="2:24" ht="45.75" customHeight="1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KUALIFIKASI SERTIKASI"</f>
        <v>GURU SD KUALIFIKASI SERTIKASI</v>
      </c>
      <c r="F6" s="822"/>
      <c r="G6" s="823" t="s">
        <v>16</v>
      </c>
      <c r="H6" s="824"/>
      <c r="I6" s="305" t="s">
        <v>152</v>
      </c>
      <c r="Q6" s="819" t="s">
        <v>14</v>
      </c>
      <c r="R6" s="819" t="s">
        <v>61</v>
      </c>
      <c r="S6" s="819" t="s">
        <v>15</v>
      </c>
      <c r="T6" s="846" t="str">
        <f>"GURU "&amp;$B$5&amp;" KUALIFIKASI SERTIKASI"</f>
        <v>GURU SD KUALIFIKASI SERTIKASI</v>
      </c>
      <c r="U6" s="847"/>
      <c r="V6" s="823" t="s">
        <v>16</v>
      </c>
      <c r="W6" s="848"/>
      <c r="X6" s="305" t="s">
        <v>152</v>
      </c>
    </row>
    <row r="7" spans="2:24" ht="45.75" thickBot="1" x14ac:dyDescent="0.3">
      <c r="B7" s="820"/>
      <c r="C7" s="820"/>
      <c r="D7" s="820"/>
      <c r="E7" s="226" t="s">
        <v>74</v>
      </c>
      <c r="F7" s="224" t="s">
        <v>145</v>
      </c>
      <c r="G7" s="226" t="s">
        <v>74</v>
      </c>
      <c r="H7" s="224" t="s">
        <v>145</v>
      </c>
      <c r="Q7" s="820"/>
      <c r="R7" s="820"/>
      <c r="S7" s="820"/>
      <c r="T7" s="226" t="s">
        <v>250</v>
      </c>
      <c r="U7" s="226" t="s">
        <v>249</v>
      </c>
      <c r="V7" s="226" t="s">
        <v>250</v>
      </c>
      <c r="W7" s="226" t="s">
        <v>249</v>
      </c>
    </row>
    <row r="8" spans="2:24" ht="14.45" customHeight="1" thickBot="1" x14ac:dyDescent="0.3">
      <c r="B8" s="217"/>
      <c r="C8" s="223" t="s">
        <v>62</v>
      </c>
      <c r="D8" s="218">
        <f>SUM(D9:D22)</f>
        <v>5103</v>
      </c>
      <c r="E8" s="218">
        <f>SUM(E9:E22)</f>
        <v>2671</v>
      </c>
      <c r="F8" s="218">
        <f>SUM(F9:F22)</f>
        <v>2432</v>
      </c>
      <c r="G8" s="219">
        <f>E8/$D8*100</f>
        <v>52.34175974916716</v>
      </c>
      <c r="H8" s="219">
        <f>F8/$D8*100</f>
        <v>47.658240250832847</v>
      </c>
      <c r="J8" s="204"/>
      <c r="Q8" s="217"/>
      <c r="R8" s="223" t="s">
        <v>62</v>
      </c>
      <c r="S8" s="218">
        <f>SUM(S9:S22)</f>
        <v>0</v>
      </c>
      <c r="T8" s="218">
        <f>SUM(T9:T22)</f>
        <v>0</v>
      </c>
      <c r="U8" s="218">
        <f>SUM(U9:U22)</f>
        <v>0</v>
      </c>
      <c r="V8" s="219">
        <f>T8/$D8*100</f>
        <v>0</v>
      </c>
      <c r="W8" s="219">
        <f>U8/$D8*100</f>
        <v>0</v>
      </c>
    </row>
    <row r="9" spans="2:24" ht="15.75" thickBot="1" x14ac:dyDescent="0.3">
      <c r="B9" s="205">
        <v>1</v>
      </c>
      <c r="C9" s="222" t="s">
        <v>19</v>
      </c>
      <c r="D9" s="214">
        <f>SUM(E9:F9)</f>
        <v>638</v>
      </c>
      <c r="E9" s="214">
        <f>SUM(E43,E68)</f>
        <v>322</v>
      </c>
      <c r="F9" s="214">
        <f>SUM(F43,F68)</f>
        <v>316</v>
      </c>
      <c r="G9" s="687">
        <f>IF(D9&gt;=1,E9/$D9*100,0)</f>
        <v>50.470219435736674</v>
      </c>
      <c r="H9" s="687">
        <f>IF(D9&gt;=1,F9/$D9*100,0)</f>
        <v>49.529780564263319</v>
      </c>
      <c r="Q9" s="205">
        <v>1</v>
      </c>
      <c r="R9" s="222" t="s">
        <v>19</v>
      </c>
      <c r="S9" s="214">
        <f>SUM(T9:U9)</f>
        <v>0</v>
      </c>
      <c r="T9" s="214">
        <f>SUM(T43,T68)</f>
        <v>0</v>
      </c>
      <c r="U9" s="214">
        <f>SUM(U43,U68)</f>
        <v>0</v>
      </c>
      <c r="V9" s="207">
        <f>T9/$D9*100</f>
        <v>0</v>
      </c>
      <c r="W9" s="207">
        <f>U9/$D9*100</f>
        <v>0</v>
      </c>
    </row>
    <row r="10" spans="2:24" ht="15.75" thickBot="1" x14ac:dyDescent="0.3">
      <c r="B10" s="208">
        <v>2</v>
      </c>
      <c r="C10" s="209" t="s">
        <v>20</v>
      </c>
      <c r="D10" s="214">
        <f t="shared" ref="D10:D22" si="0">SUM(E10:F10)</f>
        <v>358</v>
      </c>
      <c r="E10" s="214">
        <f t="shared" ref="E10:F22" si="1">SUM(E44,E69)</f>
        <v>174</v>
      </c>
      <c r="F10" s="214">
        <f t="shared" si="1"/>
        <v>184</v>
      </c>
      <c r="G10" s="687">
        <f t="shared" ref="G10:G22" si="2">IF(D10&gt;=1,E10/$D10*100,0)</f>
        <v>48.603351955307261</v>
      </c>
      <c r="H10" s="687">
        <f t="shared" ref="H10:H22" si="3">IF(D10&gt;=1,F10/$D10*100,0)</f>
        <v>51.396648044692739</v>
      </c>
      <c r="Q10" s="208">
        <v>2</v>
      </c>
      <c r="R10" s="209" t="s">
        <v>20</v>
      </c>
      <c r="S10" s="214">
        <f t="shared" ref="S10:S22" si="4">SUM(T10:U10)</f>
        <v>0</v>
      </c>
      <c r="T10" s="214">
        <f t="shared" ref="T10:U10" si="5">SUM(T44,T69)</f>
        <v>0</v>
      </c>
      <c r="U10" s="214">
        <f t="shared" si="5"/>
        <v>0</v>
      </c>
      <c r="V10" s="210" t="e">
        <f t="shared" ref="V10:V22" si="6">T10/S10*100</f>
        <v>#DIV/0!</v>
      </c>
      <c r="W10" s="210">
        <f t="shared" ref="W10:W22" si="7">U10/$D10*100</f>
        <v>0</v>
      </c>
    </row>
    <row r="11" spans="2:24" ht="15.75" thickBot="1" x14ac:dyDescent="0.3">
      <c r="B11" s="206">
        <v>3</v>
      </c>
      <c r="C11" s="211" t="s">
        <v>21</v>
      </c>
      <c r="D11" s="214">
        <f t="shared" si="0"/>
        <v>370</v>
      </c>
      <c r="E11" s="214">
        <f t="shared" si="1"/>
        <v>208</v>
      </c>
      <c r="F11" s="214">
        <f t="shared" si="1"/>
        <v>162</v>
      </c>
      <c r="G11" s="687">
        <f t="shared" si="2"/>
        <v>56.216216216216218</v>
      </c>
      <c r="H11" s="687">
        <f t="shared" si="3"/>
        <v>43.78378378378379</v>
      </c>
      <c r="Q11" s="206">
        <v>3</v>
      </c>
      <c r="R11" s="211" t="s">
        <v>21</v>
      </c>
      <c r="S11" s="214">
        <f t="shared" si="4"/>
        <v>0</v>
      </c>
      <c r="T11" s="214">
        <f t="shared" ref="T11:U11" si="8">SUM(T45,T70)</f>
        <v>0</v>
      </c>
      <c r="U11" s="214">
        <f t="shared" si="8"/>
        <v>0</v>
      </c>
      <c r="V11" s="210" t="e">
        <f t="shared" si="6"/>
        <v>#DIV/0!</v>
      </c>
      <c r="W11" s="210">
        <f t="shared" si="7"/>
        <v>0</v>
      </c>
    </row>
    <row r="12" spans="2:24" ht="15.75" thickBot="1" x14ac:dyDescent="0.3">
      <c r="B12" s="208">
        <v>4</v>
      </c>
      <c r="C12" s="209" t="s">
        <v>22</v>
      </c>
      <c r="D12" s="214">
        <f t="shared" si="0"/>
        <v>402</v>
      </c>
      <c r="E12" s="214">
        <f t="shared" si="1"/>
        <v>191</v>
      </c>
      <c r="F12" s="214">
        <f t="shared" si="1"/>
        <v>211</v>
      </c>
      <c r="G12" s="687">
        <f t="shared" si="2"/>
        <v>47.512437810945272</v>
      </c>
      <c r="H12" s="687">
        <f t="shared" si="3"/>
        <v>52.487562189054728</v>
      </c>
      <c r="Q12" s="208">
        <v>4</v>
      </c>
      <c r="R12" s="209" t="s">
        <v>22</v>
      </c>
      <c r="S12" s="214">
        <f t="shared" si="4"/>
        <v>0</v>
      </c>
      <c r="T12" s="214">
        <f t="shared" ref="T12:U12" si="9">SUM(T46,T71)</f>
        <v>0</v>
      </c>
      <c r="U12" s="214">
        <f t="shared" si="9"/>
        <v>0</v>
      </c>
      <c r="V12" s="210" t="e">
        <f t="shared" si="6"/>
        <v>#DIV/0!</v>
      </c>
      <c r="W12" s="210">
        <f t="shared" si="7"/>
        <v>0</v>
      </c>
    </row>
    <row r="13" spans="2:24" ht="15.75" thickBot="1" x14ac:dyDescent="0.3">
      <c r="B13" s="206">
        <v>5</v>
      </c>
      <c r="C13" s="211" t="s">
        <v>23</v>
      </c>
      <c r="D13" s="214">
        <f t="shared" si="0"/>
        <v>286</v>
      </c>
      <c r="E13" s="214">
        <f t="shared" si="1"/>
        <v>152</v>
      </c>
      <c r="F13" s="214">
        <f t="shared" si="1"/>
        <v>134</v>
      </c>
      <c r="G13" s="687">
        <f t="shared" si="2"/>
        <v>53.146853146853147</v>
      </c>
      <c r="H13" s="687">
        <f t="shared" si="3"/>
        <v>46.853146853146853</v>
      </c>
      <c r="Q13" s="206">
        <v>5</v>
      </c>
      <c r="R13" s="211" t="s">
        <v>23</v>
      </c>
      <c r="S13" s="214">
        <f t="shared" si="4"/>
        <v>0</v>
      </c>
      <c r="T13" s="214">
        <f t="shared" ref="T13:U13" si="10">SUM(T47,T72)</f>
        <v>0</v>
      </c>
      <c r="U13" s="214">
        <f t="shared" si="10"/>
        <v>0</v>
      </c>
      <c r="V13" s="210" t="e">
        <f t="shared" si="6"/>
        <v>#DIV/0!</v>
      </c>
      <c r="W13" s="210">
        <f t="shared" si="7"/>
        <v>0</v>
      </c>
    </row>
    <row r="14" spans="2:24" ht="15.75" thickBot="1" x14ac:dyDescent="0.3">
      <c r="B14" s="208">
        <v>6</v>
      </c>
      <c r="C14" s="209" t="s">
        <v>24</v>
      </c>
      <c r="D14" s="214">
        <f t="shared" si="0"/>
        <v>379</v>
      </c>
      <c r="E14" s="214">
        <f t="shared" si="1"/>
        <v>190</v>
      </c>
      <c r="F14" s="214">
        <f t="shared" si="1"/>
        <v>189</v>
      </c>
      <c r="G14" s="687">
        <f t="shared" si="2"/>
        <v>50.131926121372025</v>
      </c>
      <c r="H14" s="687">
        <f t="shared" si="3"/>
        <v>49.868073878627968</v>
      </c>
      <c r="Q14" s="208">
        <v>6</v>
      </c>
      <c r="R14" s="209" t="s">
        <v>24</v>
      </c>
      <c r="S14" s="214">
        <f t="shared" si="4"/>
        <v>0</v>
      </c>
      <c r="T14" s="214">
        <f t="shared" ref="T14:U14" si="11">SUM(T48,T73)</f>
        <v>0</v>
      </c>
      <c r="U14" s="214">
        <f t="shared" si="11"/>
        <v>0</v>
      </c>
      <c r="V14" s="210" t="e">
        <f t="shared" si="6"/>
        <v>#DIV/0!</v>
      </c>
      <c r="W14" s="210">
        <f t="shared" si="7"/>
        <v>0</v>
      </c>
    </row>
    <row r="15" spans="2:24" ht="15.75" thickBot="1" x14ac:dyDescent="0.3">
      <c r="B15" s="206">
        <v>7</v>
      </c>
      <c r="C15" s="211" t="s">
        <v>25</v>
      </c>
      <c r="D15" s="214">
        <f t="shared" si="0"/>
        <v>626</v>
      </c>
      <c r="E15" s="214">
        <f t="shared" si="1"/>
        <v>358</v>
      </c>
      <c r="F15" s="214">
        <f t="shared" si="1"/>
        <v>268</v>
      </c>
      <c r="G15" s="687">
        <f t="shared" si="2"/>
        <v>57.188498402555908</v>
      </c>
      <c r="H15" s="687">
        <f t="shared" si="3"/>
        <v>42.811501597444092</v>
      </c>
      <c r="Q15" s="206">
        <v>7</v>
      </c>
      <c r="R15" s="211" t="s">
        <v>25</v>
      </c>
      <c r="S15" s="214">
        <f t="shared" si="4"/>
        <v>0</v>
      </c>
      <c r="T15" s="214">
        <f t="shared" ref="T15:U15" si="12">SUM(T49,T74)</f>
        <v>0</v>
      </c>
      <c r="U15" s="214">
        <f t="shared" si="12"/>
        <v>0</v>
      </c>
      <c r="V15" s="210" t="e">
        <f t="shared" si="6"/>
        <v>#DIV/0!</v>
      </c>
      <c r="W15" s="210">
        <f t="shared" si="7"/>
        <v>0</v>
      </c>
    </row>
    <row r="16" spans="2:24" ht="15.75" thickBot="1" x14ac:dyDescent="0.3">
      <c r="B16" s="208">
        <v>8</v>
      </c>
      <c r="C16" s="209" t="s">
        <v>26</v>
      </c>
      <c r="D16" s="214">
        <f t="shared" si="0"/>
        <v>409</v>
      </c>
      <c r="E16" s="214">
        <f t="shared" si="1"/>
        <v>229</v>
      </c>
      <c r="F16" s="214">
        <f t="shared" si="1"/>
        <v>180</v>
      </c>
      <c r="G16" s="687">
        <f t="shared" si="2"/>
        <v>55.990220048899751</v>
      </c>
      <c r="H16" s="687">
        <f t="shared" si="3"/>
        <v>44.009779951100242</v>
      </c>
      <c r="Q16" s="208">
        <v>8</v>
      </c>
      <c r="R16" s="209" t="s">
        <v>26</v>
      </c>
      <c r="S16" s="214">
        <f t="shared" si="4"/>
        <v>0</v>
      </c>
      <c r="T16" s="214">
        <f t="shared" ref="T16:U16" si="13">SUM(T50,T75)</f>
        <v>0</v>
      </c>
      <c r="U16" s="214">
        <f t="shared" si="13"/>
        <v>0</v>
      </c>
      <c r="V16" s="210" t="e">
        <f t="shared" si="6"/>
        <v>#DIV/0!</v>
      </c>
      <c r="W16" s="210">
        <f t="shared" si="7"/>
        <v>0</v>
      </c>
    </row>
    <row r="17" spans="2:23" ht="15.75" thickBot="1" x14ac:dyDescent="0.3">
      <c r="B17" s="206">
        <v>9</v>
      </c>
      <c r="C17" s="211" t="s">
        <v>27</v>
      </c>
      <c r="D17" s="214">
        <f t="shared" si="0"/>
        <v>292</v>
      </c>
      <c r="E17" s="214">
        <f t="shared" si="1"/>
        <v>180</v>
      </c>
      <c r="F17" s="214">
        <f t="shared" si="1"/>
        <v>112</v>
      </c>
      <c r="G17" s="687">
        <f t="shared" si="2"/>
        <v>61.643835616438359</v>
      </c>
      <c r="H17" s="687">
        <f t="shared" si="3"/>
        <v>38.356164383561641</v>
      </c>
      <c r="Q17" s="206">
        <v>9</v>
      </c>
      <c r="R17" s="211" t="s">
        <v>27</v>
      </c>
      <c r="S17" s="214">
        <f t="shared" si="4"/>
        <v>0</v>
      </c>
      <c r="T17" s="214">
        <f t="shared" ref="T17:U17" si="14">SUM(T51,T76)</f>
        <v>0</v>
      </c>
      <c r="U17" s="214">
        <f t="shared" si="14"/>
        <v>0</v>
      </c>
      <c r="V17" s="210" t="e">
        <f t="shared" si="6"/>
        <v>#DIV/0!</v>
      </c>
      <c r="W17" s="210">
        <f t="shared" si="7"/>
        <v>0</v>
      </c>
    </row>
    <row r="18" spans="2:23" ht="15.75" thickBot="1" x14ac:dyDescent="0.3">
      <c r="B18" s="208">
        <v>10</v>
      </c>
      <c r="C18" s="209" t="s">
        <v>28</v>
      </c>
      <c r="D18" s="214">
        <f t="shared" si="0"/>
        <v>261</v>
      </c>
      <c r="E18" s="214">
        <f t="shared" si="1"/>
        <v>128</v>
      </c>
      <c r="F18" s="214">
        <f t="shared" si="1"/>
        <v>133</v>
      </c>
      <c r="G18" s="687">
        <f t="shared" si="2"/>
        <v>49.042145593869726</v>
      </c>
      <c r="H18" s="687">
        <f t="shared" si="3"/>
        <v>50.957854406130267</v>
      </c>
      <c r="Q18" s="208">
        <v>10</v>
      </c>
      <c r="R18" s="209" t="s">
        <v>28</v>
      </c>
      <c r="S18" s="214">
        <f t="shared" si="4"/>
        <v>0</v>
      </c>
      <c r="T18" s="214">
        <f t="shared" ref="T18:U18" si="15">SUM(T52,T77)</f>
        <v>0</v>
      </c>
      <c r="U18" s="214">
        <f t="shared" si="15"/>
        <v>0</v>
      </c>
      <c r="V18" s="210" t="e">
        <f t="shared" si="6"/>
        <v>#DIV/0!</v>
      </c>
      <c r="W18" s="210">
        <f t="shared" si="7"/>
        <v>0</v>
      </c>
    </row>
    <row r="19" spans="2:23" ht="15.75" thickBot="1" x14ac:dyDescent="0.3">
      <c r="B19" s="206">
        <v>11</v>
      </c>
      <c r="C19" s="211" t="s">
        <v>29</v>
      </c>
      <c r="D19" s="214">
        <f t="shared" si="0"/>
        <v>353</v>
      </c>
      <c r="E19" s="214">
        <f t="shared" si="1"/>
        <v>170</v>
      </c>
      <c r="F19" s="214">
        <f t="shared" si="1"/>
        <v>183</v>
      </c>
      <c r="G19" s="687">
        <f t="shared" si="2"/>
        <v>48.158640226628897</v>
      </c>
      <c r="H19" s="687">
        <f t="shared" si="3"/>
        <v>51.84135977337111</v>
      </c>
      <c r="Q19" s="206">
        <v>11</v>
      </c>
      <c r="R19" s="211" t="s">
        <v>29</v>
      </c>
      <c r="S19" s="214">
        <f t="shared" si="4"/>
        <v>0</v>
      </c>
      <c r="T19" s="214">
        <f t="shared" ref="T19:U19" si="16">SUM(T53,T78)</f>
        <v>0</v>
      </c>
      <c r="U19" s="214">
        <f t="shared" si="16"/>
        <v>0</v>
      </c>
      <c r="V19" s="210" t="e">
        <f t="shared" si="6"/>
        <v>#DIV/0!</v>
      </c>
      <c r="W19" s="210">
        <f t="shared" si="7"/>
        <v>0</v>
      </c>
    </row>
    <row r="20" spans="2:23" ht="15.75" thickBot="1" x14ac:dyDescent="0.3">
      <c r="B20" s="208">
        <v>12</v>
      </c>
      <c r="C20" s="209" t="s">
        <v>30</v>
      </c>
      <c r="D20" s="214">
        <f t="shared" si="0"/>
        <v>268</v>
      </c>
      <c r="E20" s="214">
        <f t="shared" si="1"/>
        <v>135</v>
      </c>
      <c r="F20" s="214">
        <f t="shared" si="1"/>
        <v>133</v>
      </c>
      <c r="G20" s="687">
        <f t="shared" si="2"/>
        <v>50.373134328358205</v>
      </c>
      <c r="H20" s="687">
        <f t="shared" si="3"/>
        <v>49.626865671641788</v>
      </c>
      <c r="Q20" s="208">
        <v>12</v>
      </c>
      <c r="R20" s="209" t="s">
        <v>30</v>
      </c>
      <c r="S20" s="214">
        <f t="shared" si="4"/>
        <v>0</v>
      </c>
      <c r="T20" s="214">
        <f t="shared" ref="T20:U20" si="17">SUM(T54,T79)</f>
        <v>0</v>
      </c>
      <c r="U20" s="214">
        <f t="shared" si="17"/>
        <v>0</v>
      </c>
      <c r="V20" s="210" t="e">
        <f t="shared" si="6"/>
        <v>#DIV/0!</v>
      </c>
      <c r="W20" s="210">
        <f t="shared" si="7"/>
        <v>0</v>
      </c>
    </row>
    <row r="21" spans="2:23" ht="15.75" thickBot="1" x14ac:dyDescent="0.3">
      <c r="B21" s="206">
        <v>13</v>
      </c>
      <c r="C21" s="211" t="s">
        <v>31</v>
      </c>
      <c r="D21" s="214">
        <f t="shared" si="0"/>
        <v>246</v>
      </c>
      <c r="E21" s="214">
        <f t="shared" si="1"/>
        <v>132</v>
      </c>
      <c r="F21" s="214">
        <f t="shared" si="1"/>
        <v>114</v>
      </c>
      <c r="G21" s="687">
        <f t="shared" si="2"/>
        <v>53.658536585365859</v>
      </c>
      <c r="H21" s="687">
        <f t="shared" si="3"/>
        <v>46.341463414634148</v>
      </c>
      <c r="Q21" s="206">
        <v>13</v>
      </c>
      <c r="R21" s="211" t="s">
        <v>31</v>
      </c>
      <c r="S21" s="214">
        <f t="shared" si="4"/>
        <v>0</v>
      </c>
      <c r="T21" s="214">
        <f t="shared" ref="T21:U21" si="18">SUM(T55,T80)</f>
        <v>0</v>
      </c>
      <c r="U21" s="214">
        <f t="shared" si="18"/>
        <v>0</v>
      </c>
      <c r="V21" s="210" t="e">
        <f t="shared" si="6"/>
        <v>#DIV/0!</v>
      </c>
      <c r="W21" s="210">
        <f t="shared" si="7"/>
        <v>0</v>
      </c>
    </row>
    <row r="22" spans="2:23" ht="15.75" thickBot="1" x14ac:dyDescent="0.3">
      <c r="B22" s="212">
        <v>14</v>
      </c>
      <c r="C22" s="209" t="s">
        <v>32</v>
      </c>
      <c r="D22" s="214">
        <f t="shared" si="0"/>
        <v>215</v>
      </c>
      <c r="E22" s="214">
        <f t="shared" si="1"/>
        <v>102</v>
      </c>
      <c r="F22" s="214">
        <f t="shared" si="1"/>
        <v>113</v>
      </c>
      <c r="G22" s="687">
        <f t="shared" si="2"/>
        <v>47.441860465116278</v>
      </c>
      <c r="H22" s="687">
        <f t="shared" si="3"/>
        <v>52.558139534883722</v>
      </c>
      <c r="Q22" s="212">
        <v>14</v>
      </c>
      <c r="R22" s="209" t="s">
        <v>32</v>
      </c>
      <c r="S22" s="214">
        <f t="shared" si="4"/>
        <v>0</v>
      </c>
      <c r="T22" s="214">
        <f t="shared" ref="T22:U22" si="19">SUM(T56,T81)</f>
        <v>0</v>
      </c>
      <c r="U22" s="214">
        <f t="shared" si="19"/>
        <v>0</v>
      </c>
      <c r="V22" s="210" t="e">
        <f t="shared" si="6"/>
        <v>#DIV/0!</v>
      </c>
      <c r="W22" s="210">
        <f t="shared" si="7"/>
        <v>0</v>
      </c>
    </row>
    <row r="23" spans="2:23" ht="15.75" thickBot="1" x14ac:dyDescent="0.3">
      <c r="B23" s="213"/>
      <c r="C23" s="220" t="s">
        <v>12</v>
      </c>
      <c r="D23" s="216">
        <f>SUM(D9:D22)</f>
        <v>5103</v>
      </c>
      <c r="E23" s="216">
        <f t="shared" ref="E23:F23" si="20">SUM(E9:E22)</f>
        <v>2671</v>
      </c>
      <c r="F23" s="216">
        <f t="shared" si="20"/>
        <v>2432</v>
      </c>
      <c r="G23" s="219">
        <f>E23/$D23*100</f>
        <v>52.34175974916716</v>
      </c>
      <c r="H23" s="219">
        <f>F23/$D23*100</f>
        <v>47.658240250832847</v>
      </c>
      <c r="Q23" s="213"/>
      <c r="R23" s="220" t="s">
        <v>12</v>
      </c>
      <c r="S23" s="216">
        <f>SUM(S9:S22)</f>
        <v>0</v>
      </c>
      <c r="T23" s="216">
        <f t="shared" ref="T23:U23" si="21">SUM(T9:T22)</f>
        <v>0</v>
      </c>
      <c r="U23" s="216">
        <f t="shared" si="21"/>
        <v>0</v>
      </c>
      <c r="V23" s="219">
        <f>T23/$D23*100</f>
        <v>0</v>
      </c>
      <c r="W23" s="219">
        <f>U23/$D23*100</f>
        <v>0</v>
      </c>
    </row>
    <row r="24" spans="2:23" ht="15.75" thickBot="1" x14ac:dyDescent="0.3">
      <c r="C24" s="215" t="s">
        <v>76</v>
      </c>
      <c r="D24" s="220">
        <f>D23/$D$23*100</f>
        <v>100</v>
      </c>
      <c r="E24" s="221">
        <f t="shared" ref="E24:F24" si="22">E23/$D$23*100</f>
        <v>52.34175974916716</v>
      </c>
      <c r="F24" s="221">
        <f t="shared" si="22"/>
        <v>47.658240250832847</v>
      </c>
      <c r="G24"/>
      <c r="H24"/>
      <c r="R24" s="215" t="s">
        <v>76</v>
      </c>
      <c r="S24" s="220">
        <f>S23/$D$23*100</f>
        <v>0</v>
      </c>
      <c r="T24" s="221">
        <f t="shared" ref="T24:U24" si="23">T23/$D$23*100</f>
        <v>0</v>
      </c>
      <c r="U24" s="221">
        <f t="shared" si="23"/>
        <v>0</v>
      </c>
      <c r="V24"/>
      <c r="W24"/>
    </row>
    <row r="26" spans="2:23" x14ac:dyDescent="0.25">
      <c r="F26" s="307" t="s">
        <v>2087</v>
      </c>
    </row>
    <row r="27" spans="2:23" x14ac:dyDescent="0.25">
      <c r="F27" s="307" t="s">
        <v>2088</v>
      </c>
    </row>
    <row r="28" spans="2:23" x14ac:dyDescent="0.25">
      <c r="F28" s="307" t="s">
        <v>229</v>
      </c>
    </row>
    <row r="29" spans="2:23" x14ac:dyDescent="0.25">
      <c r="F29" s="307"/>
    </row>
    <row r="30" spans="2:23" x14ac:dyDescent="0.25">
      <c r="F30" s="307"/>
    </row>
    <row r="31" spans="2:23" x14ac:dyDescent="0.25">
      <c r="F31" s="307"/>
    </row>
    <row r="32" spans="2:23" x14ac:dyDescent="0.25">
      <c r="F32" s="307" t="s">
        <v>2089</v>
      </c>
    </row>
    <row r="33" spans="2:24" x14ac:dyDescent="0.25">
      <c r="F33" s="307" t="s">
        <v>220</v>
      </c>
    </row>
    <row r="34" spans="2:24" x14ac:dyDescent="0.25">
      <c r="F34" s="307" t="s">
        <v>2090</v>
      </c>
    </row>
    <row r="36" spans="2:24" ht="18" x14ac:dyDescent="0.25">
      <c r="B36" s="201" t="str">
        <f>B1</f>
        <v>Persentase Guru SD Menurut Kualifikasi Sertifikasi</v>
      </c>
      <c r="Q36" s="201" t="str">
        <f>Q1</f>
        <v>Persentase Guru MI Menurut Kualifikasi Sertifikasi</v>
      </c>
    </row>
    <row r="37" spans="2:24" ht="15.75" x14ac:dyDescent="0.25">
      <c r="B37" s="203" t="str">
        <f>$B$2</f>
        <v>TAHUN PELAJARAN 2019/2020</v>
      </c>
      <c r="Q37" s="203" t="str">
        <f>$B$2</f>
        <v>TAHUN PELAJARAN 2019/2020</v>
      </c>
    </row>
    <row r="38" spans="2:24" ht="15.75" x14ac:dyDescent="0.25">
      <c r="B38" s="203" t="s">
        <v>33</v>
      </c>
      <c r="H38" s="279" t="s">
        <v>52</v>
      </c>
      <c r="Q38" s="203" t="s">
        <v>33</v>
      </c>
      <c r="W38" s="279" t="s">
        <v>52</v>
      </c>
    </row>
    <row r="39" spans="2:24" ht="15.75" thickBot="1" x14ac:dyDescent="0.3">
      <c r="B39" s="315"/>
      <c r="Q39" s="315"/>
    </row>
    <row r="40" spans="2:24" ht="49.5" customHeight="1" thickBot="1" x14ac:dyDescent="0.3">
      <c r="B40" s="819" t="s">
        <v>14</v>
      </c>
      <c r="C40" s="819" t="s">
        <v>61</v>
      </c>
      <c r="D40" s="819" t="s">
        <v>15</v>
      </c>
      <c r="E40" s="821" t="str">
        <f>E6</f>
        <v>GURU SD KUALIFIKASI SERTIKASI</v>
      </c>
      <c r="F40" s="822"/>
      <c r="G40" s="823" t="s">
        <v>16</v>
      </c>
      <c r="H40" s="824"/>
      <c r="I40" s="305" t="s">
        <v>152</v>
      </c>
      <c r="Q40" s="819" t="s">
        <v>14</v>
      </c>
      <c r="R40" s="819" t="s">
        <v>61</v>
      </c>
      <c r="S40" s="819" t="s">
        <v>15</v>
      </c>
      <c r="T40" s="821" t="str">
        <f>T6</f>
        <v>GURU SD KUALIFIKASI SERTIKASI</v>
      </c>
      <c r="U40" s="822"/>
      <c r="V40" s="823" t="s">
        <v>16</v>
      </c>
      <c r="W40" s="824"/>
      <c r="X40" s="305" t="s">
        <v>152</v>
      </c>
    </row>
    <row r="41" spans="2:24" ht="45.75" thickBot="1" x14ac:dyDescent="0.3">
      <c r="B41" s="820"/>
      <c r="C41" s="820"/>
      <c r="D41" s="820"/>
      <c r="E41" s="226" t="str">
        <f>E7</f>
        <v>Belum Sertifikasi</v>
      </c>
      <c r="F41" s="226" t="str">
        <f>F7</f>
        <v>Sudah Sertifikasi</v>
      </c>
      <c r="G41" s="226" t="str">
        <f>G7</f>
        <v>Belum Sertifikasi</v>
      </c>
      <c r="H41" s="226" t="str">
        <f>H7</f>
        <v>Sudah Sertifikasi</v>
      </c>
      <c r="Q41" s="820"/>
      <c r="R41" s="820"/>
      <c r="S41" s="820"/>
      <c r="T41" s="226" t="s">
        <v>250</v>
      </c>
      <c r="U41" s="226" t="s">
        <v>249</v>
      </c>
      <c r="V41" s="226" t="s">
        <v>250</v>
      </c>
      <c r="W41" s="226" t="s">
        <v>249</v>
      </c>
    </row>
    <row r="42" spans="2:24" ht="15.75" thickBot="1" x14ac:dyDescent="0.3">
      <c r="B42" s="217"/>
      <c r="C42" s="223" t="s">
        <v>62</v>
      </c>
      <c r="D42" s="218">
        <f>SUM(D43:D56)</f>
        <v>4843</v>
      </c>
      <c r="E42" s="218">
        <f>SUM(E43:E56)</f>
        <v>2482</v>
      </c>
      <c r="F42" s="218">
        <f>SUM(F43:F56)</f>
        <v>2361</v>
      </c>
      <c r="G42" s="219">
        <f>IF(D42&gt;=1,E42/$D42*100,0)</f>
        <v>51.249225686557921</v>
      </c>
      <c r="H42" s="219">
        <f>IF(D42&gt;=1,F42/$D42*100,0)</f>
        <v>48.750774313442079</v>
      </c>
      <c r="Q42" s="217"/>
      <c r="R42" s="223" t="s">
        <v>62</v>
      </c>
      <c r="S42" s="218">
        <f>SUM(S43:S56)</f>
        <v>0</v>
      </c>
      <c r="T42" s="218">
        <f>SUM(T43:T56)</f>
        <v>0</v>
      </c>
      <c r="U42" s="218">
        <f>SUM(U43:U56)</f>
        <v>0</v>
      </c>
      <c r="V42" s="492">
        <f>IF(S42&gt;=1,T42/$D42*100,0)</f>
        <v>0</v>
      </c>
      <c r="W42" s="492">
        <f>IF(S42&gt;=1,U42/$D42*100,0)</f>
        <v>0</v>
      </c>
    </row>
    <row r="43" spans="2:24" ht="15.75" thickBot="1" x14ac:dyDescent="0.3">
      <c r="B43" s="205">
        <v>1</v>
      </c>
      <c r="C43" s="222" t="s">
        <v>19</v>
      </c>
      <c r="D43" s="214">
        <f>SUM(E43:F43)</f>
        <v>520</v>
      </c>
      <c r="E43" s="214">
        <f>SUMIFS('ALL-DIKBUD-KEMANAG'!$AG$13:$AG$1029,JENJANG_PENDIDIKAN,$B$5,KECAMATAN,$C43,STATUS_SEKOLAH,$H$38)</f>
        <v>251</v>
      </c>
      <c r="F43" s="214">
        <f>SUMIFS('ALL-DIKBUD-KEMANAG'!$AJ$13:$AJ$1029,JENJANG_PENDIDIKAN,$B$5,KECAMATAN,$C43,STATUS_SEKOLAH,$H$38)</f>
        <v>269</v>
      </c>
      <c r="G43" s="207">
        <f>IF(D43&gt;=1,E43/$D43*100,0)</f>
        <v>48.269230769230766</v>
      </c>
      <c r="H43" s="207">
        <f>IF(D43&gt;=1,F43/$D43*100,0)</f>
        <v>51.730769230769234</v>
      </c>
      <c r="Q43" s="205">
        <v>1</v>
      </c>
      <c r="R43" s="222" t="s">
        <v>19</v>
      </c>
      <c r="S43" s="214">
        <f>SUM(T43:U43)</f>
        <v>0</v>
      </c>
      <c r="T43" s="214"/>
      <c r="U43" s="214"/>
      <c r="V43" s="207">
        <f>IF(S43&gt;=1,T43/$D43*100,0)</f>
        <v>0</v>
      </c>
      <c r="W43" s="207">
        <f>IF(S43&gt;=1,U43/$D43*100,0)</f>
        <v>0</v>
      </c>
    </row>
    <row r="44" spans="2:24" ht="15.75" thickBot="1" x14ac:dyDescent="0.3">
      <c r="B44" s="208">
        <v>2</v>
      </c>
      <c r="C44" s="209" t="s">
        <v>20</v>
      </c>
      <c r="D44" s="214">
        <f t="shared" ref="D44:D56" si="24">SUM(E44:F44)</f>
        <v>352</v>
      </c>
      <c r="E44" s="214">
        <f>SUMIFS('ALL-DIKBUD-KEMANAG'!$AG$13:$AG$1029,JENJANG_PENDIDIKAN,$B$5,KECAMATAN,$C44,STATUS_SEKOLAH,$H$38)</f>
        <v>169</v>
      </c>
      <c r="F44" s="214">
        <f>SUMIFS('ALL-DIKBUD-KEMANAG'!$AJ$13:$AJ$1029,JENJANG_PENDIDIKAN,$B$5,KECAMATAN,$C44,STATUS_SEKOLAH,$H$38)</f>
        <v>183</v>
      </c>
      <c r="G44" s="210">
        <f t="shared" ref="G44:G57" si="25">IF(D44&gt;=1,E44/$D44*100,0)</f>
        <v>48.011363636363633</v>
      </c>
      <c r="H44" s="210">
        <f t="shared" ref="H44:H57" si="26">IF(D44&gt;=1,F44/$D44*100,0)</f>
        <v>51.988636363636367</v>
      </c>
      <c r="Q44" s="208">
        <v>2</v>
      </c>
      <c r="R44" s="209" t="s">
        <v>20</v>
      </c>
      <c r="S44" s="214">
        <f t="shared" ref="S44:S56" si="27">SUM(T44:U44)</f>
        <v>0</v>
      </c>
      <c r="T44" s="214"/>
      <c r="U44" s="214"/>
      <c r="V44" s="210">
        <f t="shared" ref="V44:V57" si="28">IF(S44&gt;=1,T44/$D44*100,0)</f>
        <v>0</v>
      </c>
      <c r="W44" s="210">
        <f t="shared" ref="W44:W57" si="29">IF(S44&gt;=1,U44/$D44*100,0)</f>
        <v>0</v>
      </c>
    </row>
    <row r="45" spans="2:24" ht="15.75" thickBot="1" x14ac:dyDescent="0.3">
      <c r="B45" s="206">
        <v>3</v>
      </c>
      <c r="C45" s="211" t="s">
        <v>21</v>
      </c>
      <c r="D45" s="214">
        <f t="shared" si="24"/>
        <v>370</v>
      </c>
      <c r="E45" s="214">
        <f>SUMIFS('ALL-DIKBUD-KEMANAG'!$AG$13:$AG$1029,JENJANG_PENDIDIKAN,$B$5,KECAMATAN,$C45,STATUS_SEKOLAH,$H$38)</f>
        <v>208</v>
      </c>
      <c r="F45" s="214">
        <f>SUMIFS('ALL-DIKBUD-KEMANAG'!$AJ$13:$AJ$1029,JENJANG_PENDIDIKAN,$B$5,KECAMATAN,$C45,STATUS_SEKOLAH,$H$38)</f>
        <v>162</v>
      </c>
      <c r="G45" s="210">
        <f t="shared" si="25"/>
        <v>56.216216216216218</v>
      </c>
      <c r="H45" s="210">
        <f t="shared" si="26"/>
        <v>43.78378378378379</v>
      </c>
      <c r="Q45" s="206">
        <v>3</v>
      </c>
      <c r="R45" s="211" t="s">
        <v>21</v>
      </c>
      <c r="S45" s="214">
        <f t="shared" si="27"/>
        <v>0</v>
      </c>
      <c r="T45" s="214"/>
      <c r="U45" s="214"/>
      <c r="V45" s="210">
        <f t="shared" si="28"/>
        <v>0</v>
      </c>
      <c r="W45" s="210">
        <f t="shared" si="29"/>
        <v>0</v>
      </c>
    </row>
    <row r="46" spans="2:24" ht="15.75" thickBot="1" x14ac:dyDescent="0.3">
      <c r="B46" s="208">
        <v>4</v>
      </c>
      <c r="C46" s="209" t="s">
        <v>22</v>
      </c>
      <c r="D46" s="214">
        <f t="shared" si="24"/>
        <v>393</v>
      </c>
      <c r="E46" s="214">
        <f>SUMIFS('ALL-DIKBUD-KEMANAG'!$AG$13:$AG$1029,JENJANG_PENDIDIKAN,$B$5,KECAMATAN,$C46,STATUS_SEKOLAH,$H$38)</f>
        <v>191</v>
      </c>
      <c r="F46" s="214">
        <f>SUMIFS('ALL-DIKBUD-KEMANAG'!$AJ$13:$AJ$1029,JENJANG_PENDIDIKAN,$B$5,KECAMATAN,$C46,STATUS_SEKOLAH,$H$38)</f>
        <v>202</v>
      </c>
      <c r="G46" s="210">
        <f t="shared" si="25"/>
        <v>48.600508905852422</v>
      </c>
      <c r="H46" s="210">
        <f t="shared" si="26"/>
        <v>51.399491094147585</v>
      </c>
      <c r="Q46" s="208">
        <v>4</v>
      </c>
      <c r="R46" s="209" t="s">
        <v>22</v>
      </c>
      <c r="S46" s="214">
        <f t="shared" si="27"/>
        <v>0</v>
      </c>
      <c r="T46" s="214"/>
      <c r="U46" s="214"/>
      <c r="V46" s="210">
        <f t="shared" si="28"/>
        <v>0</v>
      </c>
      <c r="W46" s="210">
        <f t="shared" si="29"/>
        <v>0</v>
      </c>
    </row>
    <row r="47" spans="2:24" ht="15.75" thickBot="1" x14ac:dyDescent="0.3">
      <c r="B47" s="206">
        <v>5</v>
      </c>
      <c r="C47" s="211" t="s">
        <v>23</v>
      </c>
      <c r="D47" s="214">
        <f t="shared" si="24"/>
        <v>286</v>
      </c>
      <c r="E47" s="214">
        <f>SUMIFS('ALL-DIKBUD-KEMANAG'!$AG$13:$AG$1029,JENJANG_PENDIDIKAN,$B$5,KECAMATAN,$C47,STATUS_SEKOLAH,$H$38)</f>
        <v>152</v>
      </c>
      <c r="F47" s="214">
        <f>SUMIFS('ALL-DIKBUD-KEMANAG'!$AJ$13:$AJ$1029,JENJANG_PENDIDIKAN,$B$5,KECAMATAN,$C47,STATUS_SEKOLAH,$H$38)</f>
        <v>134</v>
      </c>
      <c r="G47" s="210">
        <f t="shared" si="25"/>
        <v>53.146853146853147</v>
      </c>
      <c r="H47" s="210">
        <f t="shared" si="26"/>
        <v>46.853146853146853</v>
      </c>
      <c r="Q47" s="206">
        <v>5</v>
      </c>
      <c r="R47" s="211" t="s">
        <v>23</v>
      </c>
      <c r="S47" s="214">
        <f t="shared" si="27"/>
        <v>0</v>
      </c>
      <c r="T47" s="214"/>
      <c r="U47" s="214"/>
      <c r="V47" s="210">
        <f t="shared" si="28"/>
        <v>0</v>
      </c>
      <c r="W47" s="210">
        <f t="shared" si="29"/>
        <v>0</v>
      </c>
    </row>
    <row r="48" spans="2:24" ht="15.75" thickBot="1" x14ac:dyDescent="0.3">
      <c r="B48" s="208">
        <v>6</v>
      </c>
      <c r="C48" s="209" t="s">
        <v>24</v>
      </c>
      <c r="D48" s="214">
        <f t="shared" si="24"/>
        <v>379</v>
      </c>
      <c r="E48" s="214">
        <f>SUMIFS('ALL-DIKBUD-KEMANAG'!$AG$13:$AG$1029,JENJANG_PENDIDIKAN,$B$5,KECAMATAN,$C48,STATUS_SEKOLAH,$H$38)</f>
        <v>190</v>
      </c>
      <c r="F48" s="214">
        <f>SUMIFS('ALL-DIKBUD-KEMANAG'!$AJ$13:$AJ$1029,JENJANG_PENDIDIKAN,$B$5,KECAMATAN,$C48,STATUS_SEKOLAH,$H$38)</f>
        <v>189</v>
      </c>
      <c r="G48" s="210">
        <f t="shared" si="25"/>
        <v>50.131926121372025</v>
      </c>
      <c r="H48" s="210">
        <f t="shared" si="26"/>
        <v>49.868073878627968</v>
      </c>
      <c r="Q48" s="208">
        <v>6</v>
      </c>
      <c r="R48" s="209" t="s">
        <v>24</v>
      </c>
      <c r="S48" s="214">
        <f t="shared" si="27"/>
        <v>0</v>
      </c>
      <c r="T48" s="214"/>
      <c r="U48" s="214"/>
      <c r="V48" s="210">
        <f t="shared" si="28"/>
        <v>0</v>
      </c>
      <c r="W48" s="210">
        <f t="shared" si="29"/>
        <v>0</v>
      </c>
    </row>
    <row r="49" spans="2:23" ht="15.75" thickBot="1" x14ac:dyDescent="0.3">
      <c r="B49" s="206">
        <v>7</v>
      </c>
      <c r="C49" s="211" t="s">
        <v>25</v>
      </c>
      <c r="D49" s="214">
        <f t="shared" si="24"/>
        <v>530</v>
      </c>
      <c r="E49" s="214">
        <f>SUMIFS('ALL-DIKBUD-KEMANAG'!$AG$13:$AG$1029,JENJANG_PENDIDIKAN,$B$5,KECAMATAN,$C49,STATUS_SEKOLAH,$H$38)</f>
        <v>275</v>
      </c>
      <c r="F49" s="214">
        <f>SUMIFS('ALL-DIKBUD-KEMANAG'!$AJ$13:$AJ$1029,JENJANG_PENDIDIKAN,$B$5,KECAMATAN,$C49,STATUS_SEKOLAH,$H$38)</f>
        <v>255</v>
      </c>
      <c r="G49" s="210">
        <f t="shared" si="25"/>
        <v>51.886792452830186</v>
      </c>
      <c r="H49" s="210">
        <f t="shared" si="26"/>
        <v>48.113207547169814</v>
      </c>
      <c r="Q49" s="206">
        <v>7</v>
      </c>
      <c r="R49" s="211" t="s">
        <v>25</v>
      </c>
      <c r="S49" s="214">
        <f t="shared" si="27"/>
        <v>0</v>
      </c>
      <c r="T49" s="214"/>
      <c r="U49" s="214"/>
      <c r="V49" s="210">
        <f t="shared" si="28"/>
        <v>0</v>
      </c>
      <c r="W49" s="210">
        <f t="shared" si="29"/>
        <v>0</v>
      </c>
    </row>
    <row r="50" spans="2:23" ht="15.75" thickBot="1" x14ac:dyDescent="0.3">
      <c r="B50" s="208">
        <v>8</v>
      </c>
      <c r="C50" s="209" t="s">
        <v>26</v>
      </c>
      <c r="D50" s="214">
        <f t="shared" si="24"/>
        <v>385</v>
      </c>
      <c r="E50" s="214">
        <f>SUMIFS('ALL-DIKBUD-KEMANAG'!$AG$13:$AG$1029,JENJANG_PENDIDIKAN,$B$5,KECAMATAN,$C50,STATUS_SEKOLAH,$H$38)</f>
        <v>205</v>
      </c>
      <c r="F50" s="214">
        <f>SUMIFS('ALL-DIKBUD-KEMANAG'!$AJ$13:$AJ$1029,JENJANG_PENDIDIKAN,$B$5,KECAMATAN,$C50,STATUS_SEKOLAH,$H$38)</f>
        <v>180</v>
      </c>
      <c r="G50" s="210">
        <f t="shared" si="25"/>
        <v>53.246753246753244</v>
      </c>
      <c r="H50" s="210">
        <f t="shared" si="26"/>
        <v>46.753246753246749</v>
      </c>
      <c r="Q50" s="208">
        <v>8</v>
      </c>
      <c r="R50" s="209" t="s">
        <v>26</v>
      </c>
      <c r="S50" s="214">
        <f t="shared" si="27"/>
        <v>0</v>
      </c>
      <c r="T50" s="214"/>
      <c r="U50" s="214"/>
      <c r="V50" s="210">
        <f t="shared" si="28"/>
        <v>0</v>
      </c>
      <c r="W50" s="210">
        <f t="shared" si="29"/>
        <v>0</v>
      </c>
    </row>
    <row r="51" spans="2:23" ht="15.75" thickBot="1" x14ac:dyDescent="0.3">
      <c r="B51" s="206">
        <v>9</v>
      </c>
      <c r="C51" s="211" t="s">
        <v>27</v>
      </c>
      <c r="D51" s="214">
        <f t="shared" si="24"/>
        <v>292</v>
      </c>
      <c r="E51" s="214">
        <f>SUMIFS('ALL-DIKBUD-KEMANAG'!$AG$13:$AG$1029,JENJANG_PENDIDIKAN,$B$5,KECAMATAN,$C51,STATUS_SEKOLAH,$H$38)</f>
        <v>180</v>
      </c>
      <c r="F51" s="214">
        <f>SUMIFS('ALL-DIKBUD-KEMANAG'!$AJ$13:$AJ$1029,JENJANG_PENDIDIKAN,$B$5,KECAMATAN,$C51,STATUS_SEKOLAH,$H$38)</f>
        <v>112</v>
      </c>
      <c r="G51" s="210">
        <f t="shared" si="25"/>
        <v>61.643835616438359</v>
      </c>
      <c r="H51" s="210">
        <f t="shared" si="26"/>
        <v>38.356164383561641</v>
      </c>
      <c r="Q51" s="206">
        <v>9</v>
      </c>
      <c r="R51" s="211" t="s">
        <v>27</v>
      </c>
      <c r="S51" s="214">
        <f t="shared" si="27"/>
        <v>0</v>
      </c>
      <c r="T51" s="214"/>
      <c r="U51" s="214"/>
      <c r="V51" s="210">
        <f t="shared" si="28"/>
        <v>0</v>
      </c>
      <c r="W51" s="210">
        <f t="shared" si="29"/>
        <v>0</v>
      </c>
    </row>
    <row r="52" spans="2:23" ht="15.75" thickBot="1" x14ac:dyDescent="0.3">
      <c r="B52" s="208">
        <v>10</v>
      </c>
      <c r="C52" s="209" t="s">
        <v>28</v>
      </c>
      <c r="D52" s="214">
        <f t="shared" si="24"/>
        <v>261</v>
      </c>
      <c r="E52" s="214">
        <f>SUMIFS('ALL-DIKBUD-KEMANAG'!$AG$13:$AG$1029,JENJANG_PENDIDIKAN,$B$5,KECAMATAN,$C52,STATUS_SEKOLAH,$H$38)</f>
        <v>128</v>
      </c>
      <c r="F52" s="214">
        <f>SUMIFS('ALL-DIKBUD-KEMANAG'!$AJ$13:$AJ$1029,JENJANG_PENDIDIKAN,$B$5,KECAMATAN,$C52,STATUS_SEKOLAH,$H$38)</f>
        <v>133</v>
      </c>
      <c r="G52" s="210">
        <f t="shared" si="25"/>
        <v>49.042145593869726</v>
      </c>
      <c r="H52" s="210">
        <f t="shared" si="26"/>
        <v>50.957854406130267</v>
      </c>
      <c r="Q52" s="208">
        <v>10</v>
      </c>
      <c r="R52" s="209" t="s">
        <v>28</v>
      </c>
      <c r="S52" s="214">
        <f t="shared" si="27"/>
        <v>0</v>
      </c>
      <c r="T52" s="214"/>
      <c r="U52" s="214"/>
      <c r="V52" s="210">
        <f t="shared" si="28"/>
        <v>0</v>
      </c>
      <c r="W52" s="210">
        <f t="shared" si="29"/>
        <v>0</v>
      </c>
    </row>
    <row r="53" spans="2:23" ht="15.75" thickBot="1" x14ac:dyDescent="0.3">
      <c r="B53" s="206">
        <v>11</v>
      </c>
      <c r="C53" s="211" t="s">
        <v>29</v>
      </c>
      <c r="D53" s="214">
        <f t="shared" si="24"/>
        <v>353</v>
      </c>
      <c r="E53" s="214">
        <f>SUMIFS('ALL-DIKBUD-KEMANAG'!$AG$13:$AG$1029,JENJANG_PENDIDIKAN,$B$5,KECAMATAN,$C53,STATUS_SEKOLAH,$H$38)</f>
        <v>170</v>
      </c>
      <c r="F53" s="214">
        <f>SUMIFS('ALL-DIKBUD-KEMANAG'!$AJ$13:$AJ$1029,JENJANG_PENDIDIKAN,$B$5,KECAMATAN,$C53,STATUS_SEKOLAH,$H$38)</f>
        <v>183</v>
      </c>
      <c r="G53" s="210">
        <f t="shared" si="25"/>
        <v>48.158640226628897</v>
      </c>
      <c r="H53" s="210">
        <f t="shared" si="26"/>
        <v>51.84135977337111</v>
      </c>
      <c r="Q53" s="206">
        <v>11</v>
      </c>
      <c r="R53" s="211" t="s">
        <v>29</v>
      </c>
      <c r="S53" s="214">
        <f t="shared" si="27"/>
        <v>0</v>
      </c>
      <c r="T53" s="214"/>
      <c r="U53" s="214"/>
      <c r="V53" s="210">
        <f t="shared" si="28"/>
        <v>0</v>
      </c>
      <c r="W53" s="210">
        <f t="shared" si="29"/>
        <v>0</v>
      </c>
    </row>
    <row r="54" spans="2:23" ht="15.75" thickBot="1" x14ac:dyDescent="0.3">
      <c r="B54" s="208">
        <v>12</v>
      </c>
      <c r="C54" s="209" t="s">
        <v>30</v>
      </c>
      <c r="D54" s="214">
        <f t="shared" si="24"/>
        <v>268</v>
      </c>
      <c r="E54" s="214">
        <f>SUMIFS('ALL-DIKBUD-KEMANAG'!$AG$13:$AG$1029,JENJANG_PENDIDIKAN,$B$5,KECAMATAN,$C54,STATUS_SEKOLAH,$H$38)</f>
        <v>135</v>
      </c>
      <c r="F54" s="214">
        <f>SUMIFS('ALL-DIKBUD-KEMANAG'!$AJ$13:$AJ$1029,JENJANG_PENDIDIKAN,$B$5,KECAMATAN,$C54,STATUS_SEKOLAH,$H$38)</f>
        <v>133</v>
      </c>
      <c r="G54" s="210">
        <f t="shared" si="25"/>
        <v>50.373134328358205</v>
      </c>
      <c r="H54" s="210">
        <f t="shared" si="26"/>
        <v>49.626865671641788</v>
      </c>
      <c r="Q54" s="208">
        <v>12</v>
      </c>
      <c r="R54" s="209" t="s">
        <v>30</v>
      </c>
      <c r="S54" s="214">
        <f t="shared" si="27"/>
        <v>0</v>
      </c>
      <c r="T54" s="214"/>
      <c r="U54" s="214"/>
      <c r="V54" s="210">
        <f t="shared" si="28"/>
        <v>0</v>
      </c>
      <c r="W54" s="210">
        <f t="shared" si="29"/>
        <v>0</v>
      </c>
    </row>
    <row r="55" spans="2:23" ht="15.75" thickBot="1" x14ac:dyDescent="0.3">
      <c r="B55" s="206">
        <v>13</v>
      </c>
      <c r="C55" s="211" t="s">
        <v>31</v>
      </c>
      <c r="D55" s="214">
        <f t="shared" si="24"/>
        <v>239</v>
      </c>
      <c r="E55" s="214">
        <f>SUMIFS('ALL-DIKBUD-KEMANAG'!$AG$13:$AG$1029,JENJANG_PENDIDIKAN,$B$5,KECAMATAN,$C55,STATUS_SEKOLAH,$H$38)</f>
        <v>126</v>
      </c>
      <c r="F55" s="214">
        <f>SUMIFS('ALL-DIKBUD-KEMANAG'!$AJ$13:$AJ$1029,JENJANG_PENDIDIKAN,$B$5,KECAMATAN,$C55,STATUS_SEKOLAH,$H$38)</f>
        <v>113</v>
      </c>
      <c r="G55" s="210">
        <f t="shared" si="25"/>
        <v>52.719665271966534</v>
      </c>
      <c r="H55" s="210">
        <f t="shared" si="26"/>
        <v>47.280334728033473</v>
      </c>
      <c r="Q55" s="206">
        <v>13</v>
      </c>
      <c r="R55" s="211" t="s">
        <v>31</v>
      </c>
      <c r="S55" s="214">
        <f t="shared" si="27"/>
        <v>0</v>
      </c>
      <c r="T55" s="214"/>
      <c r="U55" s="214"/>
      <c r="V55" s="210">
        <f t="shared" si="28"/>
        <v>0</v>
      </c>
      <c r="W55" s="210">
        <f t="shared" si="29"/>
        <v>0</v>
      </c>
    </row>
    <row r="56" spans="2:23" ht="15.75" thickBot="1" x14ac:dyDescent="0.3">
      <c r="B56" s="212">
        <v>14</v>
      </c>
      <c r="C56" s="209" t="s">
        <v>32</v>
      </c>
      <c r="D56" s="214">
        <f t="shared" si="24"/>
        <v>215</v>
      </c>
      <c r="E56" s="214">
        <f>SUMIFS('ALL-DIKBUD-KEMANAG'!$AG$13:$AG$1029,JENJANG_PENDIDIKAN,$B$5,KECAMATAN,$C56,STATUS_SEKOLAH,$H$38)</f>
        <v>102</v>
      </c>
      <c r="F56" s="214">
        <f>SUMIFS('ALL-DIKBUD-KEMANAG'!$AJ$13:$AJ$1029,JENJANG_PENDIDIKAN,$B$5,KECAMATAN,$C56,STATUS_SEKOLAH,$H$38)</f>
        <v>113</v>
      </c>
      <c r="G56" s="210">
        <f t="shared" si="25"/>
        <v>47.441860465116278</v>
      </c>
      <c r="H56" s="210">
        <f t="shared" si="26"/>
        <v>52.558139534883722</v>
      </c>
      <c r="Q56" s="212">
        <v>14</v>
      </c>
      <c r="R56" s="209" t="s">
        <v>32</v>
      </c>
      <c r="S56" s="214">
        <f t="shared" si="27"/>
        <v>0</v>
      </c>
      <c r="T56" s="214"/>
      <c r="U56" s="214"/>
      <c r="V56" s="210">
        <f t="shared" si="28"/>
        <v>0</v>
      </c>
      <c r="W56" s="210">
        <f t="shared" si="29"/>
        <v>0</v>
      </c>
    </row>
    <row r="57" spans="2:23" ht="15.75" thickBot="1" x14ac:dyDescent="0.3">
      <c r="B57" s="213"/>
      <c r="C57" s="220" t="s">
        <v>12</v>
      </c>
      <c r="D57" s="216">
        <f>SUM(D43:D56)</f>
        <v>4843</v>
      </c>
      <c r="E57" s="216">
        <f t="shared" ref="E57:F57" si="30">SUM(E43:E56)</f>
        <v>2482</v>
      </c>
      <c r="F57" s="216">
        <f t="shared" si="30"/>
        <v>2361</v>
      </c>
      <c r="G57" s="219">
        <f t="shared" si="25"/>
        <v>51.249225686557921</v>
      </c>
      <c r="H57" s="219">
        <f t="shared" si="26"/>
        <v>48.750774313442079</v>
      </c>
      <c r="Q57" s="213"/>
      <c r="R57" s="220" t="s">
        <v>12</v>
      </c>
      <c r="S57" s="216">
        <f>SUM(S43:S56)</f>
        <v>0</v>
      </c>
      <c r="T57" s="216">
        <f t="shared" ref="T57:U57" si="31">SUM(T43:T56)</f>
        <v>0</v>
      </c>
      <c r="U57" s="216">
        <f t="shared" si="31"/>
        <v>0</v>
      </c>
      <c r="V57" s="219">
        <f t="shared" si="28"/>
        <v>0</v>
      </c>
      <c r="W57" s="219">
        <f t="shared" si="29"/>
        <v>0</v>
      </c>
    </row>
    <row r="58" spans="2:23" ht="15.75" thickBot="1" x14ac:dyDescent="0.3">
      <c r="C58" s="215" t="s">
        <v>76</v>
      </c>
      <c r="D58" s="220">
        <f>D57/$D$57*100</f>
        <v>100</v>
      </c>
      <c r="E58" s="221">
        <f t="shared" ref="E58:F58" si="32">E57/$D$57*100</f>
        <v>51.249225686557921</v>
      </c>
      <c r="F58" s="221">
        <f t="shared" si="32"/>
        <v>48.750774313442079</v>
      </c>
      <c r="G58"/>
      <c r="H58"/>
      <c r="R58" s="215" t="s">
        <v>76</v>
      </c>
      <c r="S58" s="220">
        <f>S57/$D$57*100</f>
        <v>0</v>
      </c>
      <c r="T58" s="221">
        <f t="shared" ref="T58:U58" si="33">T57/$D$57*100</f>
        <v>0</v>
      </c>
      <c r="U58" s="221">
        <f t="shared" si="33"/>
        <v>0</v>
      </c>
      <c r="V58"/>
      <c r="W58"/>
    </row>
    <row r="60" spans="2:23" x14ac:dyDescent="0.25">
      <c r="F60" s="306"/>
      <c r="U60" s="306"/>
    </row>
    <row r="61" spans="2:23" ht="18" x14ac:dyDescent="0.25">
      <c r="B61" s="201" t="str">
        <f>B36</f>
        <v>Persentase Guru SD Menurut Kualifikasi Sertifikasi</v>
      </c>
      <c r="Q61" s="201" t="str">
        <f>Q36</f>
        <v>Persentase Guru MI Menurut Kualifikasi Sertifikasi</v>
      </c>
    </row>
    <row r="62" spans="2:23" ht="15.75" x14ac:dyDescent="0.25">
      <c r="B62" s="203" t="str">
        <f>$B$2</f>
        <v>TAHUN PELAJARAN 2019/2020</v>
      </c>
      <c r="Q62" s="203" t="str">
        <f>$B$2</f>
        <v>TAHUN PELAJARAN 2019/2020</v>
      </c>
    </row>
    <row r="63" spans="2:23" ht="15.75" x14ac:dyDescent="0.25">
      <c r="B63" s="203" t="s">
        <v>33</v>
      </c>
      <c r="H63" s="279" t="s">
        <v>53</v>
      </c>
      <c r="Q63" s="203" t="s">
        <v>33</v>
      </c>
      <c r="W63" s="279" t="s">
        <v>53</v>
      </c>
    </row>
    <row r="64" spans="2:23" ht="15.75" thickBot="1" x14ac:dyDescent="0.3">
      <c r="B64" s="315"/>
      <c r="Q64" s="315"/>
    </row>
    <row r="65" spans="2:24" ht="45.75" customHeight="1" thickBot="1" x14ac:dyDescent="0.3">
      <c r="B65" s="819" t="s">
        <v>14</v>
      </c>
      <c r="C65" s="819" t="s">
        <v>61</v>
      </c>
      <c r="D65" s="819" t="s">
        <v>15</v>
      </c>
      <c r="E65" s="821" t="str">
        <f>E6</f>
        <v>GURU SD KUALIFIKASI SERTIKASI</v>
      </c>
      <c r="F65" s="822"/>
      <c r="G65" s="823" t="s">
        <v>16</v>
      </c>
      <c r="H65" s="824"/>
      <c r="I65" s="305" t="s">
        <v>152</v>
      </c>
      <c r="Q65" s="819" t="s">
        <v>14</v>
      </c>
      <c r="R65" s="819" t="s">
        <v>61</v>
      </c>
      <c r="S65" s="819" t="s">
        <v>15</v>
      </c>
      <c r="T65" s="821" t="str">
        <f>T40</f>
        <v>GURU SD KUALIFIKASI SERTIKASI</v>
      </c>
      <c r="U65" s="822"/>
      <c r="V65" s="823" t="s">
        <v>16</v>
      </c>
      <c r="W65" s="824"/>
      <c r="X65" s="305" t="s">
        <v>152</v>
      </c>
    </row>
    <row r="66" spans="2:24" ht="45.75" thickBot="1" x14ac:dyDescent="0.3">
      <c r="B66" s="820"/>
      <c r="C66" s="820"/>
      <c r="D66" s="820"/>
      <c r="E66" s="226" t="str">
        <f>E41</f>
        <v>Belum Sertifikasi</v>
      </c>
      <c r="F66" s="226" t="str">
        <f>F41</f>
        <v>Sudah Sertifikasi</v>
      </c>
      <c r="G66" s="226" t="str">
        <f>G41</f>
        <v>Belum Sertifikasi</v>
      </c>
      <c r="H66" s="226" t="str">
        <f>H41</f>
        <v>Sudah Sertifikasi</v>
      </c>
      <c r="Q66" s="820"/>
      <c r="R66" s="820"/>
      <c r="S66" s="820"/>
      <c r="T66" s="226" t="s">
        <v>250</v>
      </c>
      <c r="U66" s="226" t="s">
        <v>249</v>
      </c>
      <c r="V66" s="226" t="s">
        <v>250</v>
      </c>
      <c r="W66" s="226" t="s">
        <v>249</v>
      </c>
    </row>
    <row r="67" spans="2:24" ht="15.75" thickBot="1" x14ac:dyDescent="0.3">
      <c r="B67" s="217"/>
      <c r="C67" s="223" t="s">
        <v>62</v>
      </c>
      <c r="D67" s="218">
        <f>SUM(D68:D81)</f>
        <v>260</v>
      </c>
      <c r="E67" s="218">
        <f>SUM(E68:E81)</f>
        <v>189</v>
      </c>
      <c r="F67" s="218">
        <f>SUM(F68:F81)</f>
        <v>71</v>
      </c>
      <c r="G67" s="219">
        <f>IF(D67&gt;=1,E67/$D67*100,0)</f>
        <v>72.692307692307693</v>
      </c>
      <c r="H67" s="219">
        <f>IF(D67&gt;=1,F67/$D67*100,0)</f>
        <v>27.307692307692307</v>
      </c>
      <c r="Q67" s="217"/>
      <c r="R67" s="223" t="s">
        <v>62</v>
      </c>
      <c r="S67" s="218">
        <f>SUM(S68:S81)</f>
        <v>0</v>
      </c>
      <c r="T67" s="218">
        <f>SUM(T68:T81)</f>
        <v>0</v>
      </c>
      <c r="U67" s="218">
        <f>SUM(U68:U81)</f>
        <v>0</v>
      </c>
      <c r="V67" s="219">
        <f>IF(S67&gt;=1,T67/$D67*100,0)</f>
        <v>0</v>
      </c>
      <c r="W67" s="219">
        <f>IF(S67&gt;=1,U67/$D67*100,0)</f>
        <v>0</v>
      </c>
    </row>
    <row r="68" spans="2:24" ht="15.75" thickBot="1" x14ac:dyDescent="0.3">
      <c r="B68" s="205">
        <v>1</v>
      </c>
      <c r="C68" s="222" t="s">
        <v>19</v>
      </c>
      <c r="D68" s="214">
        <f>SUM(E68:F68)</f>
        <v>118</v>
      </c>
      <c r="E68" s="214">
        <f>SUMIFS('ALL-DIKBUD-KEMANAG'!$AG$13:$AG$1029,JENJANG_PENDIDIKAN,$B$5,KECAMATAN,$C68,STATUS_SEKOLAH,$H$63)</f>
        <v>71</v>
      </c>
      <c r="F68" s="214">
        <f>SUMIFS('ALL-DIKBUD-KEMANAG'!$AJ$13:$AJ$1029,JENJANG_PENDIDIKAN,$B$5,KECAMATAN,$C68,STATUS_SEKOLAH,$H$63)</f>
        <v>47</v>
      </c>
      <c r="G68" s="207">
        <f>IF(D68&gt;=1,E68/$D68*100,0)</f>
        <v>60.169491525423723</v>
      </c>
      <c r="H68" s="207">
        <f>IF(D68&gt;=1,F68/$D68*100,0)</f>
        <v>39.83050847457627</v>
      </c>
      <c r="Q68" s="205">
        <v>1</v>
      </c>
      <c r="R68" s="222" t="s">
        <v>19</v>
      </c>
      <c r="S68" s="214">
        <f>SUM(T68:U68)</f>
        <v>0</v>
      </c>
      <c r="T68" s="214"/>
      <c r="U68" s="214"/>
      <c r="V68" s="207">
        <f>IF(S68&gt;=1,T68/$D68*100,0)</f>
        <v>0</v>
      </c>
      <c r="W68" s="207">
        <f>IF(S68&gt;=1,U68/$D68*100,0)</f>
        <v>0</v>
      </c>
    </row>
    <row r="69" spans="2:24" ht="15.75" thickBot="1" x14ac:dyDescent="0.3">
      <c r="B69" s="208">
        <v>2</v>
      </c>
      <c r="C69" s="209" t="s">
        <v>20</v>
      </c>
      <c r="D69" s="214">
        <f t="shared" ref="D69:D81" si="34">SUM(E69:F69)</f>
        <v>6</v>
      </c>
      <c r="E69" s="214">
        <f>SUMIFS('ALL-DIKBUD-KEMANAG'!$AG$13:$AG$1029,JENJANG_PENDIDIKAN,$B$5,KECAMATAN,$C69,STATUS_SEKOLAH,$H$63)</f>
        <v>5</v>
      </c>
      <c r="F69" s="214">
        <f>SUMIFS('ALL-DIKBUD-KEMANAG'!$AJ$13:$AJ$1029,JENJANG_PENDIDIKAN,$B$5,KECAMATAN,$C69,STATUS_SEKOLAH,$H$63)</f>
        <v>1</v>
      </c>
      <c r="G69" s="210">
        <f t="shared" ref="G69:G82" si="35">IF(D69&gt;=1,E69/$D69*100,0)</f>
        <v>83.333333333333343</v>
      </c>
      <c r="H69" s="210">
        <f t="shared" ref="H69:H82" si="36">IF(D69&gt;=1,F69/$D69*100,0)</f>
        <v>16.666666666666664</v>
      </c>
      <c r="Q69" s="208">
        <v>2</v>
      </c>
      <c r="R69" s="209" t="s">
        <v>20</v>
      </c>
      <c r="S69" s="214">
        <f t="shared" ref="S69:S81" si="37">SUM(T69:U69)</f>
        <v>0</v>
      </c>
      <c r="T69" s="214"/>
      <c r="U69" s="214"/>
      <c r="V69" s="210">
        <f t="shared" ref="V69:V82" si="38">IF(S69&gt;=1,T69/$D69*100,0)</f>
        <v>0</v>
      </c>
      <c r="W69" s="210">
        <f t="shared" ref="W69:W82" si="39">IF(S69&gt;=1,U69/$D69*100,0)</f>
        <v>0</v>
      </c>
    </row>
    <row r="70" spans="2:24" ht="15.75" thickBot="1" x14ac:dyDescent="0.3">
      <c r="B70" s="206">
        <v>3</v>
      </c>
      <c r="C70" s="211" t="s">
        <v>21</v>
      </c>
      <c r="D70" s="214">
        <f t="shared" si="34"/>
        <v>0</v>
      </c>
      <c r="E70" s="214">
        <f>SUMIFS('ALL-DIKBUD-KEMANAG'!$AG$13:$AG$1029,JENJANG_PENDIDIKAN,$B$5,KECAMATAN,$C70,STATUS_SEKOLAH,$H$63)</f>
        <v>0</v>
      </c>
      <c r="F70" s="214">
        <f>SUMIFS('ALL-DIKBUD-KEMANAG'!$AJ$13:$AJ$1029,JENJANG_PENDIDIKAN,$B$5,KECAMATAN,$C70,STATUS_SEKOLAH,$H$63)</f>
        <v>0</v>
      </c>
      <c r="G70" s="210">
        <f t="shared" si="35"/>
        <v>0</v>
      </c>
      <c r="H70" s="210">
        <f t="shared" si="36"/>
        <v>0</v>
      </c>
      <c r="Q70" s="206">
        <v>3</v>
      </c>
      <c r="R70" s="211" t="s">
        <v>21</v>
      </c>
      <c r="S70" s="214">
        <f t="shared" si="37"/>
        <v>0</v>
      </c>
      <c r="T70" s="214"/>
      <c r="U70" s="214"/>
      <c r="V70" s="210">
        <f t="shared" si="38"/>
        <v>0</v>
      </c>
      <c r="W70" s="210">
        <f t="shared" si="39"/>
        <v>0</v>
      </c>
    </row>
    <row r="71" spans="2:24" ht="15.75" thickBot="1" x14ac:dyDescent="0.3">
      <c r="B71" s="208">
        <v>4</v>
      </c>
      <c r="C71" s="209" t="s">
        <v>22</v>
      </c>
      <c r="D71" s="214">
        <f t="shared" si="34"/>
        <v>9</v>
      </c>
      <c r="E71" s="214">
        <f>SUMIFS('ALL-DIKBUD-KEMANAG'!$AG$13:$AG$1029,JENJANG_PENDIDIKAN,$B$5,KECAMATAN,$C71,STATUS_SEKOLAH,$H$63)</f>
        <v>0</v>
      </c>
      <c r="F71" s="214">
        <f>SUMIFS('ALL-DIKBUD-KEMANAG'!$AJ$13:$AJ$1029,JENJANG_PENDIDIKAN,$B$5,KECAMATAN,$C71,STATUS_SEKOLAH,$H$63)</f>
        <v>9</v>
      </c>
      <c r="G71" s="210">
        <f t="shared" si="35"/>
        <v>0</v>
      </c>
      <c r="H71" s="210">
        <f t="shared" si="36"/>
        <v>100</v>
      </c>
      <c r="Q71" s="208">
        <v>4</v>
      </c>
      <c r="R71" s="209" t="s">
        <v>22</v>
      </c>
      <c r="S71" s="214">
        <f t="shared" si="37"/>
        <v>0</v>
      </c>
      <c r="T71" s="214"/>
      <c r="U71" s="214"/>
      <c r="V71" s="210">
        <f t="shared" si="38"/>
        <v>0</v>
      </c>
      <c r="W71" s="210">
        <f t="shared" si="39"/>
        <v>0</v>
      </c>
    </row>
    <row r="72" spans="2:24" ht="15.75" thickBot="1" x14ac:dyDescent="0.3">
      <c r="B72" s="206">
        <v>5</v>
      </c>
      <c r="C72" s="211" t="s">
        <v>23</v>
      </c>
      <c r="D72" s="214">
        <f t="shared" si="34"/>
        <v>0</v>
      </c>
      <c r="E72" s="214">
        <f>SUMIFS('ALL-DIKBUD-KEMANAG'!$AG$13:$AG$1029,JENJANG_PENDIDIKAN,$B$5,KECAMATAN,$C72,STATUS_SEKOLAH,$H$63)</f>
        <v>0</v>
      </c>
      <c r="F72" s="214">
        <f>SUMIFS('ALL-DIKBUD-KEMANAG'!$AJ$13:$AJ$1029,JENJANG_PENDIDIKAN,$B$5,KECAMATAN,$C72,STATUS_SEKOLAH,$H$63)</f>
        <v>0</v>
      </c>
      <c r="G72" s="210">
        <f t="shared" si="35"/>
        <v>0</v>
      </c>
      <c r="H72" s="210">
        <f t="shared" si="36"/>
        <v>0</v>
      </c>
      <c r="Q72" s="206">
        <v>5</v>
      </c>
      <c r="R72" s="211" t="s">
        <v>23</v>
      </c>
      <c r="S72" s="214">
        <f t="shared" si="37"/>
        <v>0</v>
      </c>
      <c r="T72" s="214"/>
      <c r="U72" s="214"/>
      <c r="V72" s="210">
        <f t="shared" si="38"/>
        <v>0</v>
      </c>
      <c r="W72" s="210">
        <f t="shared" si="39"/>
        <v>0</v>
      </c>
    </row>
    <row r="73" spans="2:24" ht="15.75" thickBot="1" x14ac:dyDescent="0.3">
      <c r="B73" s="208">
        <v>6</v>
      </c>
      <c r="C73" s="209" t="s">
        <v>24</v>
      </c>
      <c r="D73" s="214">
        <f t="shared" si="34"/>
        <v>0</v>
      </c>
      <c r="E73" s="214">
        <f>SUMIFS('ALL-DIKBUD-KEMANAG'!$AG$13:$AG$1029,JENJANG_PENDIDIKAN,$B$5,KECAMATAN,$C73,STATUS_SEKOLAH,$H$63)</f>
        <v>0</v>
      </c>
      <c r="F73" s="214">
        <f>SUMIFS('ALL-DIKBUD-KEMANAG'!$AJ$13:$AJ$1029,JENJANG_PENDIDIKAN,$B$5,KECAMATAN,$C73,STATUS_SEKOLAH,$H$63)</f>
        <v>0</v>
      </c>
      <c r="G73" s="210">
        <f t="shared" si="35"/>
        <v>0</v>
      </c>
      <c r="H73" s="210">
        <f t="shared" si="36"/>
        <v>0</v>
      </c>
      <c r="Q73" s="208">
        <v>6</v>
      </c>
      <c r="R73" s="209" t="s">
        <v>24</v>
      </c>
      <c r="S73" s="214">
        <f t="shared" si="37"/>
        <v>0</v>
      </c>
      <c r="T73" s="214"/>
      <c r="U73" s="214"/>
      <c r="V73" s="210">
        <f t="shared" si="38"/>
        <v>0</v>
      </c>
      <c r="W73" s="210">
        <f t="shared" si="39"/>
        <v>0</v>
      </c>
    </row>
    <row r="74" spans="2:24" ht="15.75" thickBot="1" x14ac:dyDescent="0.3">
      <c r="B74" s="206">
        <v>7</v>
      </c>
      <c r="C74" s="211" t="s">
        <v>25</v>
      </c>
      <c r="D74" s="214">
        <f t="shared" si="34"/>
        <v>96</v>
      </c>
      <c r="E74" s="214">
        <f>SUMIFS('ALL-DIKBUD-KEMANAG'!$AG$13:$AG$1029,JENJANG_PENDIDIKAN,$B$5,KECAMATAN,$C74,STATUS_SEKOLAH,$H$63)</f>
        <v>83</v>
      </c>
      <c r="F74" s="214">
        <f>SUMIFS('ALL-DIKBUD-KEMANAG'!$AJ$13:$AJ$1029,JENJANG_PENDIDIKAN,$B$5,KECAMATAN,$C74,STATUS_SEKOLAH,$H$63)</f>
        <v>13</v>
      </c>
      <c r="G74" s="210">
        <f t="shared" si="35"/>
        <v>86.458333333333343</v>
      </c>
      <c r="H74" s="210">
        <f t="shared" si="36"/>
        <v>13.541666666666666</v>
      </c>
      <c r="Q74" s="206">
        <v>7</v>
      </c>
      <c r="R74" s="211" t="s">
        <v>25</v>
      </c>
      <c r="S74" s="214">
        <f t="shared" si="37"/>
        <v>0</v>
      </c>
      <c r="T74" s="214"/>
      <c r="U74" s="214"/>
      <c r="V74" s="210">
        <f t="shared" si="38"/>
        <v>0</v>
      </c>
      <c r="W74" s="210">
        <f t="shared" si="39"/>
        <v>0</v>
      </c>
    </row>
    <row r="75" spans="2:24" ht="15.75" thickBot="1" x14ac:dyDescent="0.3">
      <c r="B75" s="208">
        <v>8</v>
      </c>
      <c r="C75" s="209" t="s">
        <v>26</v>
      </c>
      <c r="D75" s="214">
        <f t="shared" si="34"/>
        <v>24</v>
      </c>
      <c r="E75" s="214">
        <f>SUMIFS('ALL-DIKBUD-KEMANAG'!$AG$13:$AG$1029,JENJANG_PENDIDIKAN,$B$5,KECAMATAN,$C75,STATUS_SEKOLAH,$H$63)</f>
        <v>24</v>
      </c>
      <c r="F75" s="214">
        <f>SUMIFS('ALL-DIKBUD-KEMANAG'!$AJ$13:$AJ$1029,JENJANG_PENDIDIKAN,$B$5,KECAMATAN,$C75,STATUS_SEKOLAH,$H$63)</f>
        <v>0</v>
      </c>
      <c r="G75" s="210">
        <f t="shared" si="35"/>
        <v>100</v>
      </c>
      <c r="H75" s="210">
        <f t="shared" si="36"/>
        <v>0</v>
      </c>
      <c r="Q75" s="208">
        <v>8</v>
      </c>
      <c r="R75" s="209" t="s">
        <v>26</v>
      </c>
      <c r="S75" s="214">
        <f t="shared" si="37"/>
        <v>0</v>
      </c>
      <c r="T75" s="214"/>
      <c r="U75" s="214"/>
      <c r="V75" s="210">
        <f t="shared" si="38"/>
        <v>0</v>
      </c>
      <c r="W75" s="210">
        <f t="shared" si="39"/>
        <v>0</v>
      </c>
    </row>
    <row r="76" spans="2:24" ht="15.75" thickBot="1" x14ac:dyDescent="0.3">
      <c r="B76" s="206">
        <v>9</v>
      </c>
      <c r="C76" s="211" t="s">
        <v>27</v>
      </c>
      <c r="D76" s="214">
        <f t="shared" si="34"/>
        <v>0</v>
      </c>
      <c r="E76" s="214">
        <f>SUMIFS('ALL-DIKBUD-KEMANAG'!$AG$13:$AG$1029,JENJANG_PENDIDIKAN,$B$5,KECAMATAN,$C76,STATUS_SEKOLAH,$H$63)</f>
        <v>0</v>
      </c>
      <c r="F76" s="214">
        <f>SUMIFS('ALL-DIKBUD-KEMANAG'!$AJ$13:$AJ$1029,JENJANG_PENDIDIKAN,$B$5,KECAMATAN,$C76,STATUS_SEKOLAH,$H$63)</f>
        <v>0</v>
      </c>
      <c r="G76" s="210">
        <f t="shared" si="35"/>
        <v>0</v>
      </c>
      <c r="H76" s="210">
        <f t="shared" si="36"/>
        <v>0</v>
      </c>
      <c r="Q76" s="206">
        <v>9</v>
      </c>
      <c r="R76" s="211" t="s">
        <v>27</v>
      </c>
      <c r="S76" s="214">
        <f t="shared" si="37"/>
        <v>0</v>
      </c>
      <c r="T76" s="214"/>
      <c r="U76" s="214"/>
      <c r="V76" s="210">
        <f t="shared" si="38"/>
        <v>0</v>
      </c>
      <c r="W76" s="210">
        <f t="shared" si="39"/>
        <v>0</v>
      </c>
    </row>
    <row r="77" spans="2:24" ht="15.75" thickBot="1" x14ac:dyDescent="0.3">
      <c r="B77" s="208">
        <v>10</v>
      </c>
      <c r="C77" s="209" t="s">
        <v>28</v>
      </c>
      <c r="D77" s="214">
        <f t="shared" si="34"/>
        <v>0</v>
      </c>
      <c r="E77" s="214">
        <f>SUMIFS('ALL-DIKBUD-KEMANAG'!$AG$13:$AG$1029,JENJANG_PENDIDIKAN,$B$5,KECAMATAN,$C77,STATUS_SEKOLAH,$H$63)</f>
        <v>0</v>
      </c>
      <c r="F77" s="214">
        <f>SUMIFS('ALL-DIKBUD-KEMANAG'!$AJ$13:$AJ$1029,JENJANG_PENDIDIKAN,$B$5,KECAMATAN,$C77,STATUS_SEKOLAH,$H$63)</f>
        <v>0</v>
      </c>
      <c r="G77" s="210">
        <f t="shared" si="35"/>
        <v>0</v>
      </c>
      <c r="H77" s="210">
        <f t="shared" si="36"/>
        <v>0</v>
      </c>
      <c r="Q77" s="208">
        <v>10</v>
      </c>
      <c r="R77" s="209" t="s">
        <v>28</v>
      </c>
      <c r="S77" s="214">
        <f t="shared" si="37"/>
        <v>0</v>
      </c>
      <c r="T77" s="214"/>
      <c r="U77" s="214"/>
      <c r="V77" s="210">
        <f t="shared" si="38"/>
        <v>0</v>
      </c>
      <c r="W77" s="210">
        <f t="shared" si="39"/>
        <v>0</v>
      </c>
    </row>
    <row r="78" spans="2:24" ht="15.75" thickBot="1" x14ac:dyDescent="0.3">
      <c r="B78" s="206">
        <v>11</v>
      </c>
      <c r="C78" s="211" t="s">
        <v>29</v>
      </c>
      <c r="D78" s="214">
        <f t="shared" si="34"/>
        <v>0</v>
      </c>
      <c r="E78" s="214">
        <f>SUMIFS('ALL-DIKBUD-KEMANAG'!$AG$13:$AG$1029,JENJANG_PENDIDIKAN,$B$5,KECAMATAN,$C78,STATUS_SEKOLAH,$H$63)</f>
        <v>0</v>
      </c>
      <c r="F78" s="214">
        <f>SUMIFS('ALL-DIKBUD-KEMANAG'!$AJ$13:$AJ$1029,JENJANG_PENDIDIKAN,$B$5,KECAMATAN,$C78,STATUS_SEKOLAH,$H$63)</f>
        <v>0</v>
      </c>
      <c r="G78" s="210">
        <f t="shared" si="35"/>
        <v>0</v>
      </c>
      <c r="H78" s="210">
        <f t="shared" si="36"/>
        <v>0</v>
      </c>
      <c r="Q78" s="206">
        <v>11</v>
      </c>
      <c r="R78" s="211" t="s">
        <v>29</v>
      </c>
      <c r="S78" s="214">
        <f t="shared" si="37"/>
        <v>0</v>
      </c>
      <c r="T78" s="214"/>
      <c r="U78" s="214"/>
      <c r="V78" s="210">
        <f t="shared" si="38"/>
        <v>0</v>
      </c>
      <c r="W78" s="210">
        <f t="shared" si="39"/>
        <v>0</v>
      </c>
    </row>
    <row r="79" spans="2:24" ht="15.75" thickBot="1" x14ac:dyDescent="0.3">
      <c r="B79" s="208">
        <v>12</v>
      </c>
      <c r="C79" s="209" t="s">
        <v>30</v>
      </c>
      <c r="D79" s="214">
        <f t="shared" si="34"/>
        <v>0</v>
      </c>
      <c r="E79" s="214">
        <f>SUMIFS('ALL-DIKBUD-KEMANAG'!$AG$13:$AG$1029,JENJANG_PENDIDIKAN,$B$5,KECAMATAN,$C79,STATUS_SEKOLAH,$H$63)</f>
        <v>0</v>
      </c>
      <c r="F79" s="214">
        <f>SUMIFS('ALL-DIKBUD-KEMANAG'!$AJ$13:$AJ$1029,JENJANG_PENDIDIKAN,$B$5,KECAMATAN,$C79,STATUS_SEKOLAH,$H$63)</f>
        <v>0</v>
      </c>
      <c r="G79" s="210">
        <f t="shared" si="35"/>
        <v>0</v>
      </c>
      <c r="H79" s="210">
        <f t="shared" si="36"/>
        <v>0</v>
      </c>
      <c r="Q79" s="208">
        <v>12</v>
      </c>
      <c r="R79" s="209" t="s">
        <v>30</v>
      </c>
      <c r="S79" s="214">
        <f t="shared" si="37"/>
        <v>0</v>
      </c>
      <c r="T79" s="214"/>
      <c r="U79" s="214"/>
      <c r="V79" s="210">
        <f t="shared" si="38"/>
        <v>0</v>
      </c>
      <c r="W79" s="210">
        <f t="shared" si="39"/>
        <v>0</v>
      </c>
    </row>
    <row r="80" spans="2:24" ht="15.75" thickBot="1" x14ac:dyDescent="0.3">
      <c r="B80" s="206">
        <v>13</v>
      </c>
      <c r="C80" s="211" t="s">
        <v>31</v>
      </c>
      <c r="D80" s="214">
        <f t="shared" si="34"/>
        <v>7</v>
      </c>
      <c r="E80" s="214">
        <f>SUMIFS('ALL-DIKBUD-KEMANAG'!$AG$13:$AG$1029,JENJANG_PENDIDIKAN,$B$5,KECAMATAN,$C80,STATUS_SEKOLAH,$H$63)</f>
        <v>6</v>
      </c>
      <c r="F80" s="214">
        <f>SUMIFS('ALL-DIKBUD-KEMANAG'!$AJ$13:$AJ$1029,JENJANG_PENDIDIKAN,$B$5,KECAMATAN,$C80,STATUS_SEKOLAH,$H$63)</f>
        <v>1</v>
      </c>
      <c r="G80" s="210">
        <f t="shared" si="35"/>
        <v>85.714285714285708</v>
      </c>
      <c r="H80" s="210">
        <f t="shared" si="36"/>
        <v>14.285714285714285</v>
      </c>
      <c r="Q80" s="206">
        <v>13</v>
      </c>
      <c r="R80" s="211" t="s">
        <v>31</v>
      </c>
      <c r="S80" s="214">
        <f t="shared" si="37"/>
        <v>0</v>
      </c>
      <c r="T80" s="214"/>
      <c r="U80" s="214"/>
      <c r="V80" s="210">
        <f t="shared" si="38"/>
        <v>0</v>
      </c>
      <c r="W80" s="210">
        <f t="shared" si="39"/>
        <v>0</v>
      </c>
    </row>
    <row r="81" spans="2:23" ht="15.75" thickBot="1" x14ac:dyDescent="0.3">
      <c r="B81" s="212">
        <v>14</v>
      </c>
      <c r="C81" s="209" t="s">
        <v>32</v>
      </c>
      <c r="D81" s="214">
        <f t="shared" si="34"/>
        <v>0</v>
      </c>
      <c r="E81" s="214">
        <f>SUMIFS('ALL-DIKBUD-KEMANAG'!$AG$13:$AG$1029,JENJANG_PENDIDIKAN,$B$5,KECAMATAN,$C81,STATUS_SEKOLAH,$H$63)</f>
        <v>0</v>
      </c>
      <c r="F81" s="214">
        <f>SUMIFS('ALL-DIKBUD-KEMANAG'!$AJ$13:$AJ$1029,JENJANG_PENDIDIKAN,$B$5,KECAMATAN,$C81,STATUS_SEKOLAH,$H$63)</f>
        <v>0</v>
      </c>
      <c r="G81" s="210">
        <f t="shared" si="35"/>
        <v>0</v>
      </c>
      <c r="H81" s="210">
        <f t="shared" si="36"/>
        <v>0</v>
      </c>
      <c r="Q81" s="212">
        <v>14</v>
      </c>
      <c r="R81" s="209" t="s">
        <v>32</v>
      </c>
      <c r="S81" s="214">
        <f t="shared" si="37"/>
        <v>0</v>
      </c>
      <c r="T81" s="214"/>
      <c r="U81" s="214"/>
      <c r="V81" s="210">
        <f t="shared" si="38"/>
        <v>0</v>
      </c>
      <c r="W81" s="210">
        <f t="shared" si="39"/>
        <v>0</v>
      </c>
    </row>
    <row r="82" spans="2:23" ht="15.75" thickBot="1" x14ac:dyDescent="0.3">
      <c r="B82" s="213"/>
      <c r="C82" s="220" t="s">
        <v>12</v>
      </c>
      <c r="D82" s="216">
        <f>SUM(D68:D81)</f>
        <v>260</v>
      </c>
      <c r="E82" s="216">
        <f t="shared" ref="E82:F82" si="40">SUM(E68:E81)</f>
        <v>189</v>
      </c>
      <c r="F82" s="216">
        <f t="shared" si="40"/>
        <v>71</v>
      </c>
      <c r="G82" s="219">
        <f t="shared" si="35"/>
        <v>72.692307692307693</v>
      </c>
      <c r="H82" s="219">
        <f t="shared" si="36"/>
        <v>27.307692307692307</v>
      </c>
      <c r="Q82" s="213"/>
      <c r="R82" s="220" t="s">
        <v>12</v>
      </c>
      <c r="S82" s="216">
        <f>SUM(S68:S81)</f>
        <v>0</v>
      </c>
      <c r="T82" s="216">
        <f t="shared" ref="T82:U82" si="41">SUM(T68:T81)</f>
        <v>0</v>
      </c>
      <c r="U82" s="216">
        <f t="shared" si="41"/>
        <v>0</v>
      </c>
      <c r="V82" s="219">
        <f t="shared" si="38"/>
        <v>0</v>
      </c>
      <c r="W82" s="219">
        <f t="shared" si="39"/>
        <v>0</v>
      </c>
    </row>
    <row r="83" spans="2:23" ht="15.75" thickBot="1" x14ac:dyDescent="0.3">
      <c r="C83" s="215" t="s">
        <v>76</v>
      </c>
      <c r="D83" s="220">
        <f>D82/$D$82*100</f>
        <v>100</v>
      </c>
      <c r="E83" s="221">
        <f t="shared" ref="E83:F83" si="42">E82/$D$82*100</f>
        <v>72.692307692307693</v>
      </c>
      <c r="F83" s="221">
        <f t="shared" si="42"/>
        <v>27.307692307692307</v>
      </c>
      <c r="G83"/>
      <c r="H83"/>
      <c r="R83" s="215" t="s">
        <v>76</v>
      </c>
      <c r="S83" s="220">
        <f>S82/$D$82*100</f>
        <v>0</v>
      </c>
      <c r="T83" s="221">
        <f t="shared" ref="T83:U83" si="43">T82/$D$82*100</f>
        <v>0</v>
      </c>
      <c r="U83" s="221">
        <f t="shared" si="43"/>
        <v>0</v>
      </c>
      <c r="V83"/>
      <c r="W83"/>
    </row>
    <row r="86" spans="2:23" x14ac:dyDescent="0.25">
      <c r="F86" s="307" t="str">
        <f ca="1">"Demak, "&amp;TEXT(NOW(),"dd mmmm yyyy")</f>
        <v>Demak, 08 Agustus 2020</v>
      </c>
      <c r="U86" s="307" t="s">
        <v>258</v>
      </c>
    </row>
    <row r="87" spans="2:23" x14ac:dyDescent="0.25">
      <c r="F87" s="307" t="s">
        <v>192</v>
      </c>
      <c r="U87" s="307" t="s">
        <v>192</v>
      </c>
    </row>
    <row r="88" spans="2:23" x14ac:dyDescent="0.25">
      <c r="F88" s="307" t="s">
        <v>13</v>
      </c>
      <c r="U88" s="307" t="s">
        <v>13</v>
      </c>
    </row>
    <row r="89" spans="2:23" x14ac:dyDescent="0.25">
      <c r="F89" s="307"/>
      <c r="U89" s="307"/>
    </row>
    <row r="90" spans="2:23" x14ac:dyDescent="0.25">
      <c r="F90" s="307"/>
      <c r="U90" s="307"/>
    </row>
    <row r="91" spans="2:23" x14ac:dyDescent="0.25">
      <c r="F91" s="307"/>
      <c r="U91" s="307"/>
    </row>
    <row r="92" spans="2:23" x14ac:dyDescent="0.25">
      <c r="F92" s="307" t="s">
        <v>219</v>
      </c>
      <c r="U92" s="307" t="s">
        <v>219</v>
      </c>
    </row>
    <row r="93" spans="2:23" x14ac:dyDescent="0.25">
      <c r="F93" s="307" t="s">
        <v>220</v>
      </c>
      <c r="U93" s="307" t="s">
        <v>220</v>
      </c>
    </row>
    <row r="94" spans="2:23" x14ac:dyDescent="0.25">
      <c r="F94" s="307" t="s">
        <v>221</v>
      </c>
      <c r="U94" s="307" t="s">
        <v>221</v>
      </c>
    </row>
  </sheetData>
  <mergeCells count="30">
    <mergeCell ref="Q65:Q66"/>
    <mergeCell ref="R65:R66"/>
    <mergeCell ref="S65:S66"/>
    <mergeCell ref="T65:U65"/>
    <mergeCell ref="V65:W65"/>
    <mergeCell ref="Q40:Q41"/>
    <mergeCell ref="R40:R41"/>
    <mergeCell ref="S40:S41"/>
    <mergeCell ref="T40:U40"/>
    <mergeCell ref="V40:W40"/>
    <mergeCell ref="Q6:Q7"/>
    <mergeCell ref="R6:R7"/>
    <mergeCell ref="S6:S7"/>
    <mergeCell ref="T6:U6"/>
    <mergeCell ref="V6:W6"/>
    <mergeCell ref="B65:B66"/>
    <mergeCell ref="C65:C66"/>
    <mergeCell ref="D65:D66"/>
    <mergeCell ref="E65:F65"/>
    <mergeCell ref="G65:H65"/>
    <mergeCell ref="B6:B7"/>
    <mergeCell ref="C6:C7"/>
    <mergeCell ref="D6:D7"/>
    <mergeCell ref="E6:F6"/>
    <mergeCell ref="G6:H6"/>
    <mergeCell ref="B40:B41"/>
    <mergeCell ref="C40:C41"/>
    <mergeCell ref="D40:D41"/>
    <mergeCell ref="E40:F40"/>
    <mergeCell ref="G40:H40"/>
  </mergeCells>
  <pageMargins left="0.70866141732283472" right="0.70866141732283472" top="0.59055118110236227" bottom="1.1811023622047245" header="0.39370078740157483" footer="0.92"/>
  <pageSetup paperSize="5" scale="90" orientation="portrait" horizontalDpi="4294967293" r:id="rId1"/>
  <rowBreaks count="1" manualBreakCount="1">
    <brk id="35" max="22" man="1"/>
  </rowBreaks>
  <colBreaks count="2" manualBreakCount="2">
    <brk id="8" max="84" man="1"/>
    <brk id="15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</sheetPr>
  <dimension ref="B1:X94"/>
  <sheetViews>
    <sheetView showGridLines="0" view="pageBreakPreview" zoomScale="70" zoomScaleNormal="75" zoomScaleSheetLayoutView="70" workbookViewId="0">
      <selection activeCell="B6" sqref="B6:B7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5" width="13.42578125" style="202" customWidth="1"/>
    <col min="6" max="6" width="14.5703125" style="202" customWidth="1"/>
    <col min="7" max="7" width="13.7109375" style="202" customWidth="1"/>
    <col min="8" max="8" width="13.28515625" style="202" customWidth="1"/>
    <col min="9" max="15" width="8.85546875" style="202"/>
    <col min="16" max="16" width="3.28515625" style="202" customWidth="1"/>
    <col min="17" max="17" width="8.28515625" style="202" customWidth="1"/>
    <col min="18" max="18" width="24" style="202" customWidth="1"/>
    <col min="19" max="19" width="8.85546875" style="202"/>
    <col min="20" max="23" width="10.5703125" style="202" customWidth="1"/>
    <col min="24" max="16384" width="8.85546875" style="202"/>
  </cols>
  <sheetData>
    <row r="1" spans="2:24" ht="18" x14ac:dyDescent="0.25">
      <c r="B1" s="201" t="str">
        <f>"Persentase Guru "&amp;$B$5&amp;" Menurut Kualifikasi Sertifikasi"</f>
        <v>Persentase Guru SMP Menurut Kualifikasi Sertifikasi</v>
      </c>
      <c r="Q1" s="201" t="str">
        <f>"Persentase Guru "&amp;$Q$5&amp;" Menurut Kualifikasi Sertifikasi"</f>
        <v>Persentase Guru SMP Menurut Kualifikasi Sertifikasi</v>
      </c>
    </row>
    <row r="2" spans="2:24" ht="15.75" x14ac:dyDescent="0.25">
      <c r="B2" s="203" t="str">
        <f>TAHUN_PELAJARAN</f>
        <v>TAHUN PELAJARAN 2019/2020</v>
      </c>
      <c r="Q2" s="203" t="str">
        <f>TAHUN_PELAJARAN</f>
        <v>TAHUN PELAJARAN 2019/2020</v>
      </c>
    </row>
    <row r="3" spans="2:24" ht="15.75" x14ac:dyDescent="0.25">
      <c r="B3" s="203" t="s">
        <v>33</v>
      </c>
      <c r="H3" s="279" t="s">
        <v>191</v>
      </c>
      <c r="Q3" s="203" t="s">
        <v>33</v>
      </c>
      <c r="W3" s="279" t="s">
        <v>191</v>
      </c>
    </row>
    <row r="4" spans="2:24" ht="15.75" x14ac:dyDescent="0.25">
      <c r="B4" s="203"/>
      <c r="H4"/>
      <c r="Q4" s="203"/>
      <c r="W4"/>
    </row>
    <row r="5" spans="2:24" ht="15.75" thickBot="1" x14ac:dyDescent="0.3">
      <c r="B5" s="317" t="s">
        <v>7</v>
      </c>
      <c r="Q5" s="317" t="s">
        <v>7</v>
      </c>
    </row>
    <row r="6" spans="2:24" ht="45.75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KUALIFIKASI SERTIKASI"</f>
        <v>GURU SMP KUALIFIKASI SERTIKASI</v>
      </c>
      <c r="F6" s="822"/>
      <c r="G6" s="823" t="s">
        <v>16</v>
      </c>
      <c r="H6" s="824"/>
      <c r="I6" s="305" t="s">
        <v>152</v>
      </c>
      <c r="Q6" s="819" t="s">
        <v>14</v>
      </c>
      <c r="R6" s="819" t="s">
        <v>61</v>
      </c>
      <c r="S6" s="819" t="s">
        <v>15</v>
      </c>
      <c r="T6" s="846" t="str">
        <f>"GURU "&amp;$Q$5&amp;" KUALIFIKASI SERTIKASI"</f>
        <v>GURU SMP KUALIFIKASI SERTIKASI</v>
      </c>
      <c r="U6" s="847"/>
      <c r="V6" s="823" t="s">
        <v>16</v>
      </c>
      <c r="W6" s="848"/>
      <c r="X6" s="305" t="s">
        <v>152</v>
      </c>
    </row>
    <row r="7" spans="2:24" ht="30.75" thickBot="1" x14ac:dyDescent="0.3">
      <c r="B7" s="820"/>
      <c r="C7" s="820"/>
      <c r="D7" s="820"/>
      <c r="E7" s="226" t="s">
        <v>74</v>
      </c>
      <c r="F7" s="224" t="s">
        <v>145</v>
      </c>
      <c r="G7" s="226" t="s">
        <v>74</v>
      </c>
      <c r="H7" s="224" t="s">
        <v>145</v>
      </c>
      <c r="Q7" s="820"/>
      <c r="R7" s="820"/>
      <c r="S7" s="820"/>
      <c r="T7" s="226" t="s">
        <v>250</v>
      </c>
      <c r="U7" s="226" t="s">
        <v>249</v>
      </c>
      <c r="V7" s="226" t="s">
        <v>250</v>
      </c>
      <c r="W7" s="226" t="s">
        <v>249</v>
      </c>
    </row>
    <row r="8" spans="2:24" ht="14.45" customHeight="1" thickBot="1" x14ac:dyDescent="0.3">
      <c r="B8" s="217"/>
      <c r="C8" s="223" t="s">
        <v>62</v>
      </c>
      <c r="D8" s="218">
        <f>SUM(D9:D22)</f>
        <v>1600</v>
      </c>
      <c r="E8" s="218">
        <f>SUM(E9:E22)</f>
        <v>621</v>
      </c>
      <c r="F8" s="218">
        <f>SUM(F9:F22)</f>
        <v>979</v>
      </c>
      <c r="G8" s="219">
        <f>E8/$D8*100</f>
        <v>38.8125</v>
      </c>
      <c r="H8" s="219">
        <f>F8/$D8*100</f>
        <v>61.187499999999993</v>
      </c>
      <c r="J8" s="204"/>
      <c r="Q8" s="217"/>
      <c r="R8" s="223" t="s">
        <v>62</v>
      </c>
      <c r="S8" s="218">
        <f>SUM(S9:S22)</f>
        <v>0</v>
      </c>
      <c r="T8" s="218">
        <f>SUM(T9:T22)</f>
        <v>0</v>
      </c>
      <c r="U8" s="218">
        <f>SUM(U9:U22)</f>
        <v>0</v>
      </c>
      <c r="V8" s="219">
        <f>T8/$D8*100</f>
        <v>0</v>
      </c>
      <c r="W8" s="219">
        <f>U8/$D8*100</f>
        <v>0</v>
      </c>
    </row>
    <row r="9" spans="2:24" ht="15.75" thickBot="1" x14ac:dyDescent="0.3">
      <c r="B9" s="205">
        <v>1</v>
      </c>
      <c r="C9" s="222" t="s">
        <v>19</v>
      </c>
      <c r="D9" s="214">
        <f>SUM(E9:F9)</f>
        <v>273</v>
      </c>
      <c r="E9" s="214">
        <f>SUM(E43,E68)</f>
        <v>102</v>
      </c>
      <c r="F9" s="214">
        <f>SUM(F43,F68)</f>
        <v>171</v>
      </c>
      <c r="G9" s="207">
        <f>E9/$D9*100</f>
        <v>37.362637362637365</v>
      </c>
      <c r="H9" s="207">
        <f>F9/$D9*100</f>
        <v>62.637362637362635</v>
      </c>
      <c r="Q9" s="205">
        <v>1</v>
      </c>
      <c r="R9" s="222" t="s">
        <v>19</v>
      </c>
      <c r="S9" s="214">
        <f>SUM(T9:U9)</f>
        <v>0</v>
      </c>
      <c r="T9" s="214">
        <f>SUM(T43,T68)</f>
        <v>0</v>
      </c>
      <c r="U9" s="214">
        <f>SUM(U43,U68)</f>
        <v>0</v>
      </c>
      <c r="V9" s="207">
        <f>T9/$D9*100</f>
        <v>0</v>
      </c>
      <c r="W9" s="207">
        <f>U9/$D9*100</f>
        <v>0</v>
      </c>
    </row>
    <row r="10" spans="2:24" ht="15.75" thickBot="1" x14ac:dyDescent="0.3">
      <c r="B10" s="208">
        <v>2</v>
      </c>
      <c r="C10" s="209" t="s">
        <v>20</v>
      </c>
      <c r="D10" s="214">
        <f t="shared" ref="D10:D22" si="0">SUM(E10:F10)</f>
        <v>125</v>
      </c>
      <c r="E10" s="214">
        <f t="shared" ref="E10:F22" si="1">SUM(E44,E69)</f>
        <v>45</v>
      </c>
      <c r="F10" s="214">
        <f t="shared" si="1"/>
        <v>80</v>
      </c>
      <c r="G10" s="210">
        <f t="shared" ref="G10:G22" si="2">E10/D10*100</f>
        <v>36</v>
      </c>
      <c r="H10" s="210">
        <f t="shared" ref="H10:H22" si="3">F10/$D10*100</f>
        <v>64</v>
      </c>
      <c r="Q10" s="208">
        <v>2</v>
      </c>
      <c r="R10" s="209" t="s">
        <v>20</v>
      </c>
      <c r="S10" s="214">
        <f t="shared" ref="S10:S22" si="4">SUM(T10:U10)</f>
        <v>0</v>
      </c>
      <c r="T10" s="214">
        <f t="shared" ref="T10:U22" si="5">SUM(T44,T69)</f>
        <v>0</v>
      </c>
      <c r="U10" s="214">
        <f t="shared" si="5"/>
        <v>0</v>
      </c>
      <c r="V10" s="210" t="e">
        <f t="shared" ref="V10:V22" si="6">T10/S10*100</f>
        <v>#DIV/0!</v>
      </c>
      <c r="W10" s="210">
        <f t="shared" ref="W10:W22" si="7">U10/$D10*100</f>
        <v>0</v>
      </c>
    </row>
    <row r="11" spans="2:24" ht="15.75" thickBot="1" x14ac:dyDescent="0.3">
      <c r="B11" s="206">
        <v>3</v>
      </c>
      <c r="C11" s="211" t="s">
        <v>21</v>
      </c>
      <c r="D11" s="214">
        <f t="shared" si="0"/>
        <v>80</v>
      </c>
      <c r="E11" s="214">
        <f t="shared" si="1"/>
        <v>29</v>
      </c>
      <c r="F11" s="214">
        <f t="shared" si="1"/>
        <v>51</v>
      </c>
      <c r="G11" s="210">
        <f t="shared" si="2"/>
        <v>36.25</v>
      </c>
      <c r="H11" s="210">
        <f t="shared" si="3"/>
        <v>63.749999999999993</v>
      </c>
      <c r="Q11" s="206">
        <v>3</v>
      </c>
      <c r="R11" s="211" t="s">
        <v>21</v>
      </c>
      <c r="S11" s="214">
        <f t="shared" si="4"/>
        <v>0</v>
      </c>
      <c r="T11" s="214">
        <f t="shared" si="5"/>
        <v>0</v>
      </c>
      <c r="U11" s="214">
        <f t="shared" si="5"/>
        <v>0</v>
      </c>
      <c r="V11" s="210" t="e">
        <f t="shared" si="6"/>
        <v>#DIV/0!</v>
      </c>
      <c r="W11" s="210">
        <f t="shared" si="7"/>
        <v>0</v>
      </c>
    </row>
    <row r="12" spans="2:24" ht="15.75" thickBot="1" x14ac:dyDescent="0.3">
      <c r="B12" s="208">
        <v>4</v>
      </c>
      <c r="C12" s="209" t="s">
        <v>22</v>
      </c>
      <c r="D12" s="214">
        <f t="shared" si="0"/>
        <v>128</v>
      </c>
      <c r="E12" s="214">
        <f t="shared" si="1"/>
        <v>51</v>
      </c>
      <c r="F12" s="214">
        <f t="shared" si="1"/>
        <v>77</v>
      </c>
      <c r="G12" s="210">
        <f t="shared" si="2"/>
        <v>39.84375</v>
      </c>
      <c r="H12" s="210">
        <f t="shared" si="3"/>
        <v>60.15625</v>
      </c>
      <c r="Q12" s="208">
        <v>4</v>
      </c>
      <c r="R12" s="209" t="s">
        <v>22</v>
      </c>
      <c r="S12" s="214">
        <f t="shared" si="4"/>
        <v>0</v>
      </c>
      <c r="T12" s="214">
        <f t="shared" si="5"/>
        <v>0</v>
      </c>
      <c r="U12" s="214">
        <f t="shared" si="5"/>
        <v>0</v>
      </c>
      <c r="V12" s="210" t="e">
        <f t="shared" si="6"/>
        <v>#DIV/0!</v>
      </c>
      <c r="W12" s="210">
        <f t="shared" si="7"/>
        <v>0</v>
      </c>
    </row>
    <row r="13" spans="2:24" ht="15.75" thickBot="1" x14ac:dyDescent="0.3">
      <c r="B13" s="206">
        <v>5</v>
      </c>
      <c r="C13" s="211" t="s">
        <v>23</v>
      </c>
      <c r="D13" s="214">
        <f t="shared" si="0"/>
        <v>90</v>
      </c>
      <c r="E13" s="214">
        <f t="shared" si="1"/>
        <v>22</v>
      </c>
      <c r="F13" s="214">
        <f t="shared" si="1"/>
        <v>68</v>
      </c>
      <c r="G13" s="210">
        <f t="shared" si="2"/>
        <v>24.444444444444443</v>
      </c>
      <c r="H13" s="210">
        <f t="shared" si="3"/>
        <v>75.555555555555557</v>
      </c>
      <c r="Q13" s="206">
        <v>5</v>
      </c>
      <c r="R13" s="211" t="s">
        <v>23</v>
      </c>
      <c r="S13" s="214">
        <f t="shared" si="4"/>
        <v>0</v>
      </c>
      <c r="T13" s="214">
        <f t="shared" si="5"/>
        <v>0</v>
      </c>
      <c r="U13" s="214">
        <f t="shared" si="5"/>
        <v>0</v>
      </c>
      <c r="V13" s="210" t="e">
        <f t="shared" si="6"/>
        <v>#DIV/0!</v>
      </c>
      <c r="W13" s="210">
        <f t="shared" si="7"/>
        <v>0</v>
      </c>
    </row>
    <row r="14" spans="2:24" ht="15.75" thickBot="1" x14ac:dyDescent="0.3">
      <c r="B14" s="208">
        <v>6</v>
      </c>
      <c r="C14" s="209" t="s">
        <v>24</v>
      </c>
      <c r="D14" s="214">
        <f t="shared" si="0"/>
        <v>122</v>
      </c>
      <c r="E14" s="214">
        <f t="shared" si="1"/>
        <v>58</v>
      </c>
      <c r="F14" s="214">
        <f t="shared" si="1"/>
        <v>64</v>
      </c>
      <c r="G14" s="210">
        <f t="shared" si="2"/>
        <v>47.540983606557376</v>
      </c>
      <c r="H14" s="210">
        <f t="shared" si="3"/>
        <v>52.459016393442624</v>
      </c>
      <c r="Q14" s="208">
        <v>6</v>
      </c>
      <c r="R14" s="209" t="s">
        <v>24</v>
      </c>
      <c r="S14" s="214">
        <f t="shared" si="4"/>
        <v>0</v>
      </c>
      <c r="T14" s="214">
        <f t="shared" si="5"/>
        <v>0</v>
      </c>
      <c r="U14" s="214">
        <f t="shared" si="5"/>
        <v>0</v>
      </c>
      <c r="V14" s="210" t="e">
        <f t="shared" si="6"/>
        <v>#DIV/0!</v>
      </c>
      <c r="W14" s="210">
        <f t="shared" si="7"/>
        <v>0</v>
      </c>
    </row>
    <row r="15" spans="2:24" ht="15.75" thickBot="1" x14ac:dyDescent="0.3">
      <c r="B15" s="206">
        <v>7</v>
      </c>
      <c r="C15" s="211" t="s">
        <v>25</v>
      </c>
      <c r="D15" s="214">
        <f t="shared" si="0"/>
        <v>295</v>
      </c>
      <c r="E15" s="214">
        <f t="shared" si="1"/>
        <v>90</v>
      </c>
      <c r="F15" s="214">
        <f t="shared" si="1"/>
        <v>205</v>
      </c>
      <c r="G15" s="210">
        <f t="shared" si="2"/>
        <v>30.508474576271187</v>
      </c>
      <c r="H15" s="210">
        <f t="shared" si="3"/>
        <v>69.491525423728817</v>
      </c>
      <c r="Q15" s="206">
        <v>7</v>
      </c>
      <c r="R15" s="211" t="s">
        <v>25</v>
      </c>
      <c r="S15" s="214">
        <f t="shared" si="4"/>
        <v>0</v>
      </c>
      <c r="T15" s="214">
        <f t="shared" si="5"/>
        <v>0</v>
      </c>
      <c r="U15" s="214">
        <f t="shared" si="5"/>
        <v>0</v>
      </c>
      <c r="V15" s="210" t="e">
        <f t="shared" si="6"/>
        <v>#DIV/0!</v>
      </c>
      <c r="W15" s="210">
        <f t="shared" si="7"/>
        <v>0</v>
      </c>
    </row>
    <row r="16" spans="2:24" ht="15.75" thickBot="1" x14ac:dyDescent="0.3">
      <c r="B16" s="208">
        <v>8</v>
      </c>
      <c r="C16" s="209" t="s">
        <v>26</v>
      </c>
      <c r="D16" s="214">
        <f t="shared" si="0"/>
        <v>105</v>
      </c>
      <c r="E16" s="214">
        <f t="shared" si="1"/>
        <v>56</v>
      </c>
      <c r="F16" s="214">
        <f t="shared" si="1"/>
        <v>49</v>
      </c>
      <c r="G16" s="210">
        <f t="shared" si="2"/>
        <v>53.333333333333336</v>
      </c>
      <c r="H16" s="210">
        <f t="shared" si="3"/>
        <v>46.666666666666664</v>
      </c>
      <c r="Q16" s="208">
        <v>8</v>
      </c>
      <c r="R16" s="209" t="s">
        <v>26</v>
      </c>
      <c r="S16" s="214">
        <f t="shared" si="4"/>
        <v>0</v>
      </c>
      <c r="T16" s="214">
        <f t="shared" si="5"/>
        <v>0</v>
      </c>
      <c r="U16" s="214">
        <f t="shared" si="5"/>
        <v>0</v>
      </c>
      <c r="V16" s="210" t="e">
        <f t="shared" si="6"/>
        <v>#DIV/0!</v>
      </c>
      <c r="W16" s="210">
        <f t="shared" si="7"/>
        <v>0</v>
      </c>
    </row>
    <row r="17" spans="2:23" ht="15.75" thickBot="1" x14ac:dyDescent="0.3">
      <c r="B17" s="206">
        <v>9</v>
      </c>
      <c r="C17" s="211" t="s">
        <v>27</v>
      </c>
      <c r="D17" s="214">
        <f t="shared" si="0"/>
        <v>75</v>
      </c>
      <c r="E17" s="214">
        <f t="shared" si="1"/>
        <v>26</v>
      </c>
      <c r="F17" s="214">
        <f t="shared" si="1"/>
        <v>49</v>
      </c>
      <c r="G17" s="210">
        <f t="shared" si="2"/>
        <v>34.666666666666671</v>
      </c>
      <c r="H17" s="210">
        <f t="shared" si="3"/>
        <v>65.333333333333329</v>
      </c>
      <c r="Q17" s="206">
        <v>9</v>
      </c>
      <c r="R17" s="211" t="s">
        <v>27</v>
      </c>
      <c r="S17" s="214">
        <f t="shared" si="4"/>
        <v>0</v>
      </c>
      <c r="T17" s="214">
        <f t="shared" si="5"/>
        <v>0</v>
      </c>
      <c r="U17" s="214">
        <f t="shared" si="5"/>
        <v>0</v>
      </c>
      <c r="V17" s="210" t="e">
        <f t="shared" si="6"/>
        <v>#DIV/0!</v>
      </c>
      <c r="W17" s="210">
        <f t="shared" si="7"/>
        <v>0</v>
      </c>
    </row>
    <row r="18" spans="2:23" ht="15.75" thickBot="1" x14ac:dyDescent="0.3">
      <c r="B18" s="208">
        <v>10</v>
      </c>
      <c r="C18" s="209" t="s">
        <v>28</v>
      </c>
      <c r="D18" s="214">
        <f t="shared" si="0"/>
        <v>74</v>
      </c>
      <c r="E18" s="214">
        <f t="shared" si="1"/>
        <v>42</v>
      </c>
      <c r="F18" s="214">
        <f t="shared" si="1"/>
        <v>32</v>
      </c>
      <c r="G18" s="210">
        <f t="shared" si="2"/>
        <v>56.756756756756758</v>
      </c>
      <c r="H18" s="210">
        <f t="shared" si="3"/>
        <v>43.243243243243242</v>
      </c>
      <c r="Q18" s="208">
        <v>10</v>
      </c>
      <c r="R18" s="209" t="s">
        <v>28</v>
      </c>
      <c r="S18" s="214">
        <f t="shared" si="4"/>
        <v>0</v>
      </c>
      <c r="T18" s="214">
        <f t="shared" si="5"/>
        <v>0</v>
      </c>
      <c r="U18" s="214">
        <f t="shared" si="5"/>
        <v>0</v>
      </c>
      <c r="V18" s="210" t="e">
        <f t="shared" si="6"/>
        <v>#DIV/0!</v>
      </c>
      <c r="W18" s="210">
        <f t="shared" si="7"/>
        <v>0</v>
      </c>
    </row>
    <row r="19" spans="2:23" ht="15.75" thickBot="1" x14ac:dyDescent="0.3">
      <c r="B19" s="206">
        <v>11</v>
      </c>
      <c r="C19" s="211" t="s">
        <v>29</v>
      </c>
      <c r="D19" s="214">
        <f t="shared" si="0"/>
        <v>49</v>
      </c>
      <c r="E19" s="214">
        <f t="shared" si="1"/>
        <v>12</v>
      </c>
      <c r="F19" s="214">
        <f t="shared" si="1"/>
        <v>37</v>
      </c>
      <c r="G19" s="210">
        <f t="shared" si="2"/>
        <v>24.489795918367346</v>
      </c>
      <c r="H19" s="210">
        <f t="shared" si="3"/>
        <v>75.510204081632651</v>
      </c>
      <c r="Q19" s="206">
        <v>11</v>
      </c>
      <c r="R19" s="211" t="s">
        <v>29</v>
      </c>
      <c r="S19" s="214">
        <f t="shared" si="4"/>
        <v>0</v>
      </c>
      <c r="T19" s="214">
        <f t="shared" si="5"/>
        <v>0</v>
      </c>
      <c r="U19" s="214">
        <f t="shared" si="5"/>
        <v>0</v>
      </c>
      <c r="V19" s="210" t="e">
        <f t="shared" si="6"/>
        <v>#DIV/0!</v>
      </c>
      <c r="W19" s="210">
        <f t="shared" si="7"/>
        <v>0</v>
      </c>
    </row>
    <row r="20" spans="2:23" ht="15.75" thickBot="1" x14ac:dyDescent="0.3">
      <c r="B20" s="208">
        <v>12</v>
      </c>
      <c r="C20" s="209" t="s">
        <v>30</v>
      </c>
      <c r="D20" s="214">
        <f t="shared" si="0"/>
        <v>81</v>
      </c>
      <c r="E20" s="214">
        <f t="shared" si="1"/>
        <v>33</v>
      </c>
      <c r="F20" s="214">
        <f t="shared" si="1"/>
        <v>48</v>
      </c>
      <c r="G20" s="210">
        <f t="shared" si="2"/>
        <v>40.74074074074074</v>
      </c>
      <c r="H20" s="210">
        <f t="shared" si="3"/>
        <v>59.259259259259252</v>
      </c>
      <c r="Q20" s="208">
        <v>12</v>
      </c>
      <c r="R20" s="209" t="s">
        <v>30</v>
      </c>
      <c r="S20" s="214">
        <f t="shared" si="4"/>
        <v>0</v>
      </c>
      <c r="T20" s="214">
        <f t="shared" si="5"/>
        <v>0</v>
      </c>
      <c r="U20" s="214">
        <f t="shared" si="5"/>
        <v>0</v>
      </c>
      <c r="V20" s="210" t="e">
        <f t="shared" si="6"/>
        <v>#DIV/0!</v>
      </c>
      <c r="W20" s="210">
        <f t="shared" si="7"/>
        <v>0</v>
      </c>
    </row>
    <row r="21" spans="2:23" ht="15.75" thickBot="1" x14ac:dyDescent="0.3">
      <c r="B21" s="206">
        <v>13</v>
      </c>
      <c r="C21" s="211" t="s">
        <v>31</v>
      </c>
      <c r="D21" s="214">
        <f t="shared" si="0"/>
        <v>55</v>
      </c>
      <c r="E21" s="214">
        <f t="shared" si="1"/>
        <v>33</v>
      </c>
      <c r="F21" s="214">
        <f t="shared" si="1"/>
        <v>22</v>
      </c>
      <c r="G21" s="210">
        <f t="shared" si="2"/>
        <v>60</v>
      </c>
      <c r="H21" s="210">
        <f t="shared" si="3"/>
        <v>40</v>
      </c>
      <c r="Q21" s="206">
        <v>13</v>
      </c>
      <c r="R21" s="211" t="s">
        <v>31</v>
      </c>
      <c r="S21" s="214">
        <f t="shared" si="4"/>
        <v>0</v>
      </c>
      <c r="T21" s="214">
        <f t="shared" si="5"/>
        <v>0</v>
      </c>
      <c r="U21" s="214">
        <f t="shared" si="5"/>
        <v>0</v>
      </c>
      <c r="V21" s="210" t="e">
        <f t="shared" si="6"/>
        <v>#DIV/0!</v>
      </c>
      <c r="W21" s="210">
        <f t="shared" si="7"/>
        <v>0</v>
      </c>
    </row>
    <row r="22" spans="2:23" ht="15.75" thickBot="1" x14ac:dyDescent="0.3">
      <c r="B22" s="212">
        <v>14</v>
      </c>
      <c r="C22" s="209" t="s">
        <v>32</v>
      </c>
      <c r="D22" s="214">
        <f t="shared" si="0"/>
        <v>48</v>
      </c>
      <c r="E22" s="214">
        <f t="shared" si="1"/>
        <v>22</v>
      </c>
      <c r="F22" s="214">
        <f t="shared" si="1"/>
        <v>26</v>
      </c>
      <c r="G22" s="210">
        <f t="shared" si="2"/>
        <v>45.833333333333329</v>
      </c>
      <c r="H22" s="210">
        <f t="shared" si="3"/>
        <v>54.166666666666664</v>
      </c>
      <c r="Q22" s="212">
        <v>14</v>
      </c>
      <c r="R22" s="209" t="s">
        <v>32</v>
      </c>
      <c r="S22" s="214">
        <f t="shared" si="4"/>
        <v>0</v>
      </c>
      <c r="T22" s="214">
        <f t="shared" si="5"/>
        <v>0</v>
      </c>
      <c r="U22" s="214">
        <f t="shared" si="5"/>
        <v>0</v>
      </c>
      <c r="V22" s="210" t="e">
        <f t="shared" si="6"/>
        <v>#DIV/0!</v>
      </c>
      <c r="W22" s="210">
        <f t="shared" si="7"/>
        <v>0</v>
      </c>
    </row>
    <row r="23" spans="2:23" ht="15.75" thickBot="1" x14ac:dyDescent="0.3">
      <c r="B23" s="213"/>
      <c r="C23" s="220" t="s">
        <v>12</v>
      </c>
      <c r="D23" s="216">
        <f>SUM(D9:D22)</f>
        <v>1600</v>
      </c>
      <c r="E23" s="216">
        <f t="shared" ref="E23:F23" si="8">SUM(E9:E22)</f>
        <v>621</v>
      </c>
      <c r="F23" s="216">
        <f t="shared" si="8"/>
        <v>979</v>
      </c>
      <c r="G23" s="219">
        <f>E23/$D23*100</f>
        <v>38.8125</v>
      </c>
      <c r="H23" s="219">
        <f>F23/$D23*100</f>
        <v>61.187499999999993</v>
      </c>
      <c r="Q23" s="213"/>
      <c r="R23" s="220" t="s">
        <v>12</v>
      </c>
      <c r="S23" s="216">
        <f>SUM(S9:S22)</f>
        <v>0</v>
      </c>
      <c r="T23" s="216">
        <f t="shared" ref="T23:U23" si="9">SUM(T9:T22)</f>
        <v>0</v>
      </c>
      <c r="U23" s="216">
        <f t="shared" si="9"/>
        <v>0</v>
      </c>
      <c r="V23" s="219">
        <f>T23/$D23*100</f>
        <v>0</v>
      </c>
      <c r="W23" s="219">
        <f>U23/$D23*100</f>
        <v>0</v>
      </c>
    </row>
    <row r="24" spans="2:23" ht="15.75" thickBot="1" x14ac:dyDescent="0.3">
      <c r="C24" s="215" t="s">
        <v>76</v>
      </c>
      <c r="D24" s="220">
        <f>D23/$D$23*100</f>
        <v>100</v>
      </c>
      <c r="E24" s="221">
        <f t="shared" ref="E24:F24" si="10">E23/$D$23*100</f>
        <v>38.8125</v>
      </c>
      <c r="F24" s="221">
        <f t="shared" si="10"/>
        <v>61.187499999999993</v>
      </c>
      <c r="G24"/>
      <c r="H24"/>
      <c r="R24" s="215" t="s">
        <v>76</v>
      </c>
      <c r="S24" s="220">
        <f>S23/$D$23*100</f>
        <v>0</v>
      </c>
      <c r="T24" s="221">
        <f t="shared" ref="T24:U24" si="11">T23/$D$23*100</f>
        <v>0</v>
      </c>
      <c r="U24" s="221">
        <f t="shared" si="11"/>
        <v>0</v>
      </c>
      <c r="V24"/>
      <c r="W24"/>
    </row>
    <row r="26" spans="2:23" x14ac:dyDescent="0.25">
      <c r="F26" s="307" t="str">
        <f ca="1">"Demak, "&amp;TEXT(NOW(),"dd mmmm yyyy")</f>
        <v>Demak, 08 Agustus 2020</v>
      </c>
    </row>
    <row r="27" spans="2:23" x14ac:dyDescent="0.25">
      <c r="F27" s="307" t="s">
        <v>192</v>
      </c>
    </row>
    <row r="28" spans="2:23" x14ac:dyDescent="0.25">
      <c r="F28" s="307" t="s">
        <v>13</v>
      </c>
    </row>
    <row r="29" spans="2:23" x14ac:dyDescent="0.25">
      <c r="F29" s="307"/>
    </row>
    <row r="30" spans="2:23" x14ac:dyDescent="0.25">
      <c r="F30" s="307"/>
    </row>
    <row r="31" spans="2:23" x14ac:dyDescent="0.25">
      <c r="F31" s="307"/>
    </row>
    <row r="32" spans="2:23" x14ac:dyDescent="0.25">
      <c r="F32" s="307"/>
    </row>
    <row r="33" spans="2:24" x14ac:dyDescent="0.25">
      <c r="F33" s="307"/>
    </row>
    <row r="34" spans="2:24" x14ac:dyDescent="0.25">
      <c r="F34" s="307"/>
    </row>
    <row r="36" spans="2:24" ht="18" x14ac:dyDescent="0.25">
      <c r="B36" s="201" t="str">
        <f>B1</f>
        <v>Persentase Guru SMP Menurut Kualifikasi Sertifikasi</v>
      </c>
      <c r="Q36" s="201" t="str">
        <f>Q1</f>
        <v>Persentase Guru SMP Menurut Kualifikasi Sertifikasi</v>
      </c>
    </row>
    <row r="37" spans="2:24" ht="15.75" x14ac:dyDescent="0.25">
      <c r="B37" s="203" t="str">
        <f>$B$2</f>
        <v>TAHUN PELAJARAN 2019/2020</v>
      </c>
      <c r="Q37" s="203" t="str">
        <f>$B$2</f>
        <v>TAHUN PELAJARAN 2019/2020</v>
      </c>
    </row>
    <row r="38" spans="2:24" ht="15.75" x14ac:dyDescent="0.25">
      <c r="B38" s="203" t="s">
        <v>33</v>
      </c>
      <c r="H38" s="279" t="s">
        <v>52</v>
      </c>
      <c r="Q38" s="203" t="s">
        <v>33</v>
      </c>
      <c r="W38" s="279" t="s">
        <v>52</v>
      </c>
    </row>
    <row r="39" spans="2:24" ht="15.75" thickBot="1" x14ac:dyDescent="0.3">
      <c r="B39" s="315"/>
      <c r="Q39" s="315"/>
    </row>
    <row r="40" spans="2:24" ht="49.5" customHeight="1" thickBot="1" x14ac:dyDescent="0.3">
      <c r="B40" s="819" t="s">
        <v>14</v>
      </c>
      <c r="C40" s="819" t="s">
        <v>61</v>
      </c>
      <c r="D40" s="819" t="s">
        <v>15</v>
      </c>
      <c r="E40" s="821" t="str">
        <f>E6</f>
        <v>GURU SMP KUALIFIKASI SERTIKASI</v>
      </c>
      <c r="F40" s="822"/>
      <c r="G40" s="823" t="s">
        <v>16</v>
      </c>
      <c r="H40" s="824"/>
      <c r="I40" s="305" t="s">
        <v>152</v>
      </c>
      <c r="Q40" s="819" t="s">
        <v>14</v>
      </c>
      <c r="R40" s="819" t="s">
        <v>61</v>
      </c>
      <c r="S40" s="819" t="s">
        <v>15</v>
      </c>
      <c r="T40" s="821" t="str">
        <f>T6</f>
        <v>GURU SMP KUALIFIKASI SERTIKASI</v>
      </c>
      <c r="U40" s="822"/>
      <c r="V40" s="823" t="s">
        <v>16</v>
      </c>
      <c r="W40" s="824"/>
      <c r="X40" s="305" t="s">
        <v>152</v>
      </c>
    </row>
    <row r="41" spans="2:24" ht="30.75" thickBot="1" x14ac:dyDescent="0.3">
      <c r="B41" s="820"/>
      <c r="C41" s="820"/>
      <c r="D41" s="820"/>
      <c r="E41" s="226" t="str">
        <f>E7</f>
        <v>Belum Sertifikasi</v>
      </c>
      <c r="F41" s="226" t="str">
        <f>F7</f>
        <v>Sudah Sertifikasi</v>
      </c>
      <c r="G41" s="226" t="str">
        <f>G7</f>
        <v>Belum Sertifikasi</v>
      </c>
      <c r="H41" s="226" t="str">
        <f>H7</f>
        <v>Sudah Sertifikasi</v>
      </c>
      <c r="Q41" s="820"/>
      <c r="R41" s="820"/>
      <c r="S41" s="820"/>
      <c r="T41" s="226" t="s">
        <v>250</v>
      </c>
      <c r="U41" s="226" t="s">
        <v>249</v>
      </c>
      <c r="V41" s="226" t="s">
        <v>250</v>
      </c>
      <c r="W41" s="226" t="s">
        <v>249</v>
      </c>
    </row>
    <row r="42" spans="2:24" ht="15.75" thickBot="1" x14ac:dyDescent="0.3">
      <c r="B42" s="217"/>
      <c r="C42" s="223" t="s">
        <v>62</v>
      </c>
      <c r="D42" s="218">
        <f>SUM(D43:D56)</f>
        <v>1187</v>
      </c>
      <c r="E42" s="218">
        <f>SUM(E43:E56)</f>
        <v>344</v>
      </c>
      <c r="F42" s="218">
        <f>SUM(F43:F56)</f>
        <v>843</v>
      </c>
      <c r="G42" s="219">
        <f>IF(D42&gt;=1,E42/$D42*100,0)</f>
        <v>28.980623420387531</v>
      </c>
      <c r="H42" s="219">
        <f>IF(D42&gt;=1,F42/$D42*100,0)</f>
        <v>71.019376579612469</v>
      </c>
      <c r="Q42" s="217"/>
      <c r="R42" s="223" t="s">
        <v>62</v>
      </c>
      <c r="S42" s="218">
        <f>SUM(S43:S56)</f>
        <v>0</v>
      </c>
      <c r="T42" s="218">
        <f>SUM(T43:T56)</f>
        <v>0</v>
      </c>
      <c r="U42" s="218">
        <f>SUM(U43:U56)</f>
        <v>0</v>
      </c>
      <c r="V42" s="492">
        <f>IF(S42&gt;=1,T42/$D42*100,0)</f>
        <v>0</v>
      </c>
      <c r="W42" s="492">
        <f>IF(S42&gt;=1,U42/$D42*100,0)</f>
        <v>0</v>
      </c>
    </row>
    <row r="43" spans="2:24" ht="15.75" thickBot="1" x14ac:dyDescent="0.3">
      <c r="B43" s="205">
        <v>1</v>
      </c>
      <c r="C43" s="222" t="s">
        <v>19</v>
      </c>
      <c r="D43" s="214">
        <f>SUM(E43:F43)</f>
        <v>150</v>
      </c>
      <c r="E43" s="214">
        <f>SUMIFS('ALL-DIKBUD-KEMANAG'!$AG$13:$AG$1029,JENJANG_PENDIDIKAN,$B$5,KECAMATAN,$C43,STATUS_SEKOLAH,$H$38)</f>
        <v>28</v>
      </c>
      <c r="F43" s="214">
        <f>SUMIFS('ALL-DIKBUD-KEMANAG'!$AJ$13:$AJ$1029,JENJANG_PENDIDIKAN,$B$5,KECAMATAN,$C43,STATUS_SEKOLAH,$H$38)</f>
        <v>122</v>
      </c>
      <c r="G43" s="207">
        <f>IF(D43&gt;=1,E43/$D43*100,0)</f>
        <v>18.666666666666668</v>
      </c>
      <c r="H43" s="207">
        <f>IF(D43&gt;=1,F43/$D43*100,0)</f>
        <v>81.333333333333329</v>
      </c>
      <c r="Q43" s="205">
        <v>1</v>
      </c>
      <c r="R43" s="222" t="s">
        <v>19</v>
      </c>
      <c r="S43" s="214">
        <f>SUM(T43:U43)</f>
        <v>0</v>
      </c>
      <c r="T43" s="214"/>
      <c r="U43" s="214"/>
      <c r="V43" s="207">
        <f>IF(S43&gt;=1,T43/$D43*100,0)</f>
        <v>0</v>
      </c>
      <c r="W43" s="207">
        <f>IF(S43&gt;=1,U43/$D43*100,0)</f>
        <v>0</v>
      </c>
    </row>
    <row r="44" spans="2:24" ht="15.75" thickBot="1" x14ac:dyDescent="0.3">
      <c r="B44" s="208">
        <v>2</v>
      </c>
      <c r="C44" s="209" t="s">
        <v>20</v>
      </c>
      <c r="D44" s="214">
        <f t="shared" ref="D44:D56" si="12">SUM(E44:F44)</f>
        <v>78</v>
      </c>
      <c r="E44" s="214">
        <f>SUMIFS('ALL-DIKBUD-KEMANAG'!$AG$13:$AG$1029,JENJANG_PENDIDIKAN,$B$5,KECAMATAN,$C44,STATUS_SEKOLAH,$H$38)</f>
        <v>17</v>
      </c>
      <c r="F44" s="214">
        <f>SUMIFS('ALL-DIKBUD-KEMANAG'!$AJ$13:$AJ$1029,JENJANG_PENDIDIKAN,$B$5,KECAMATAN,$C44,STATUS_SEKOLAH,$H$38)</f>
        <v>61</v>
      </c>
      <c r="G44" s="210">
        <f t="shared" ref="G44:G57" si="13">IF(D44&gt;=1,E44/$D44*100,0)</f>
        <v>21.794871794871796</v>
      </c>
      <c r="H44" s="210">
        <f t="shared" ref="H44:H57" si="14">IF(D44&gt;=1,F44/$D44*100,0)</f>
        <v>78.205128205128204</v>
      </c>
      <c r="Q44" s="208">
        <v>2</v>
      </c>
      <c r="R44" s="209" t="s">
        <v>20</v>
      </c>
      <c r="S44" s="214">
        <f t="shared" ref="S44:S56" si="15">SUM(T44:U44)</f>
        <v>0</v>
      </c>
      <c r="T44" s="214"/>
      <c r="U44" s="214"/>
      <c r="V44" s="210">
        <f t="shared" ref="V44:V57" si="16">IF(S44&gt;=1,T44/$D44*100,0)</f>
        <v>0</v>
      </c>
      <c r="W44" s="210">
        <f t="shared" ref="W44:W57" si="17">IF(S44&gt;=1,U44/$D44*100,0)</f>
        <v>0</v>
      </c>
    </row>
    <row r="45" spans="2:24" ht="15.75" thickBot="1" x14ac:dyDescent="0.3">
      <c r="B45" s="206">
        <v>3</v>
      </c>
      <c r="C45" s="211" t="s">
        <v>21</v>
      </c>
      <c r="D45" s="214">
        <f t="shared" si="12"/>
        <v>68</v>
      </c>
      <c r="E45" s="214">
        <f>SUMIFS('ALL-DIKBUD-KEMANAG'!$AG$13:$AG$1029,JENJANG_PENDIDIKAN,$B$5,KECAMATAN,$C45,STATUS_SEKOLAH,$H$38)</f>
        <v>24</v>
      </c>
      <c r="F45" s="214">
        <f>SUMIFS('ALL-DIKBUD-KEMANAG'!$AJ$13:$AJ$1029,JENJANG_PENDIDIKAN,$B$5,KECAMATAN,$C45,STATUS_SEKOLAH,$H$38)</f>
        <v>44</v>
      </c>
      <c r="G45" s="210">
        <f t="shared" si="13"/>
        <v>35.294117647058826</v>
      </c>
      <c r="H45" s="210">
        <f t="shared" si="14"/>
        <v>64.705882352941174</v>
      </c>
      <c r="Q45" s="206">
        <v>3</v>
      </c>
      <c r="R45" s="211" t="s">
        <v>21</v>
      </c>
      <c r="S45" s="214">
        <f t="shared" si="15"/>
        <v>0</v>
      </c>
      <c r="T45" s="214"/>
      <c r="U45" s="214"/>
      <c r="V45" s="210">
        <f t="shared" si="16"/>
        <v>0</v>
      </c>
      <c r="W45" s="210">
        <f t="shared" si="17"/>
        <v>0</v>
      </c>
    </row>
    <row r="46" spans="2:24" ht="15.75" thickBot="1" x14ac:dyDescent="0.3">
      <c r="B46" s="208">
        <v>4</v>
      </c>
      <c r="C46" s="209" t="s">
        <v>22</v>
      </c>
      <c r="D46" s="214">
        <f t="shared" si="12"/>
        <v>85</v>
      </c>
      <c r="E46" s="214">
        <f>SUMIFS('ALL-DIKBUD-KEMANAG'!$AG$13:$AG$1029,JENJANG_PENDIDIKAN,$B$5,KECAMATAN,$C46,STATUS_SEKOLAH,$H$38)</f>
        <v>17</v>
      </c>
      <c r="F46" s="214">
        <f>SUMIFS('ALL-DIKBUD-KEMANAG'!$AJ$13:$AJ$1029,JENJANG_PENDIDIKAN,$B$5,KECAMATAN,$C46,STATUS_SEKOLAH,$H$38)</f>
        <v>68</v>
      </c>
      <c r="G46" s="210">
        <f t="shared" si="13"/>
        <v>20</v>
      </c>
      <c r="H46" s="210">
        <f t="shared" si="14"/>
        <v>80</v>
      </c>
      <c r="Q46" s="208">
        <v>4</v>
      </c>
      <c r="R46" s="209" t="s">
        <v>22</v>
      </c>
      <c r="S46" s="214">
        <f t="shared" si="15"/>
        <v>0</v>
      </c>
      <c r="T46" s="214"/>
      <c r="U46" s="214"/>
      <c r="V46" s="210">
        <f t="shared" si="16"/>
        <v>0</v>
      </c>
      <c r="W46" s="210">
        <f t="shared" si="17"/>
        <v>0</v>
      </c>
    </row>
    <row r="47" spans="2:24" ht="15.75" thickBot="1" x14ac:dyDescent="0.3">
      <c r="B47" s="206">
        <v>5</v>
      </c>
      <c r="C47" s="211" t="s">
        <v>23</v>
      </c>
      <c r="D47" s="214">
        <f t="shared" si="12"/>
        <v>72</v>
      </c>
      <c r="E47" s="214">
        <f>SUMIFS('ALL-DIKBUD-KEMANAG'!$AG$13:$AG$1029,JENJANG_PENDIDIKAN,$B$5,KECAMATAN,$C47,STATUS_SEKOLAH,$H$38)</f>
        <v>18</v>
      </c>
      <c r="F47" s="214">
        <f>SUMIFS('ALL-DIKBUD-KEMANAG'!$AJ$13:$AJ$1029,JENJANG_PENDIDIKAN,$B$5,KECAMATAN,$C47,STATUS_SEKOLAH,$H$38)</f>
        <v>54</v>
      </c>
      <c r="G47" s="210">
        <f t="shared" si="13"/>
        <v>25</v>
      </c>
      <c r="H47" s="210">
        <f t="shared" si="14"/>
        <v>75</v>
      </c>
      <c r="Q47" s="206">
        <v>5</v>
      </c>
      <c r="R47" s="211" t="s">
        <v>23</v>
      </c>
      <c r="S47" s="214">
        <f t="shared" si="15"/>
        <v>0</v>
      </c>
      <c r="T47" s="214"/>
      <c r="U47" s="214"/>
      <c r="V47" s="210">
        <f t="shared" si="16"/>
        <v>0</v>
      </c>
      <c r="W47" s="210">
        <f t="shared" si="17"/>
        <v>0</v>
      </c>
    </row>
    <row r="48" spans="2:24" ht="15.75" thickBot="1" x14ac:dyDescent="0.3">
      <c r="B48" s="208">
        <v>6</v>
      </c>
      <c r="C48" s="209" t="s">
        <v>24</v>
      </c>
      <c r="D48" s="214">
        <f t="shared" si="12"/>
        <v>87</v>
      </c>
      <c r="E48" s="214">
        <f>SUMIFS('ALL-DIKBUD-KEMANAG'!$AG$13:$AG$1029,JENJANG_PENDIDIKAN,$B$5,KECAMATAN,$C48,STATUS_SEKOLAH,$H$38)</f>
        <v>31</v>
      </c>
      <c r="F48" s="214">
        <f>SUMIFS('ALL-DIKBUD-KEMANAG'!$AJ$13:$AJ$1029,JENJANG_PENDIDIKAN,$B$5,KECAMATAN,$C48,STATUS_SEKOLAH,$H$38)</f>
        <v>56</v>
      </c>
      <c r="G48" s="210">
        <f t="shared" si="13"/>
        <v>35.632183908045981</v>
      </c>
      <c r="H48" s="210">
        <f t="shared" si="14"/>
        <v>64.367816091954026</v>
      </c>
      <c r="Q48" s="208">
        <v>6</v>
      </c>
      <c r="R48" s="209" t="s">
        <v>24</v>
      </c>
      <c r="S48" s="214">
        <f t="shared" si="15"/>
        <v>0</v>
      </c>
      <c r="T48" s="214"/>
      <c r="U48" s="214"/>
      <c r="V48" s="210">
        <f t="shared" si="16"/>
        <v>0</v>
      </c>
      <c r="W48" s="210">
        <f t="shared" si="17"/>
        <v>0</v>
      </c>
    </row>
    <row r="49" spans="2:23" ht="15.75" thickBot="1" x14ac:dyDescent="0.3">
      <c r="B49" s="206">
        <v>7</v>
      </c>
      <c r="C49" s="211" t="s">
        <v>25</v>
      </c>
      <c r="D49" s="214">
        <f t="shared" si="12"/>
        <v>245</v>
      </c>
      <c r="E49" s="214">
        <f>SUMIFS('ALL-DIKBUD-KEMANAG'!$AG$13:$AG$1029,JENJANG_PENDIDIKAN,$B$5,KECAMATAN,$C49,STATUS_SEKOLAH,$H$38)</f>
        <v>57</v>
      </c>
      <c r="F49" s="214">
        <f>SUMIFS('ALL-DIKBUD-KEMANAG'!$AJ$13:$AJ$1029,JENJANG_PENDIDIKAN,$B$5,KECAMATAN,$C49,STATUS_SEKOLAH,$H$38)</f>
        <v>188</v>
      </c>
      <c r="G49" s="210">
        <f t="shared" si="13"/>
        <v>23.26530612244898</v>
      </c>
      <c r="H49" s="210">
        <f t="shared" si="14"/>
        <v>76.734693877551024</v>
      </c>
      <c r="Q49" s="206">
        <v>7</v>
      </c>
      <c r="R49" s="211" t="s">
        <v>25</v>
      </c>
      <c r="S49" s="214">
        <f t="shared" si="15"/>
        <v>0</v>
      </c>
      <c r="T49" s="214"/>
      <c r="U49" s="214"/>
      <c r="V49" s="210">
        <f t="shared" si="16"/>
        <v>0</v>
      </c>
      <c r="W49" s="210">
        <f t="shared" si="17"/>
        <v>0</v>
      </c>
    </row>
    <row r="50" spans="2:23" ht="15.75" thickBot="1" x14ac:dyDescent="0.3">
      <c r="B50" s="208">
        <v>8</v>
      </c>
      <c r="C50" s="209" t="s">
        <v>26</v>
      </c>
      <c r="D50" s="214">
        <f t="shared" si="12"/>
        <v>58</v>
      </c>
      <c r="E50" s="214">
        <f>SUMIFS('ALL-DIKBUD-KEMANAG'!$AG$13:$AG$1029,JENJANG_PENDIDIKAN,$B$5,KECAMATAN,$C50,STATUS_SEKOLAH,$H$38)</f>
        <v>16</v>
      </c>
      <c r="F50" s="214">
        <f>SUMIFS('ALL-DIKBUD-KEMANAG'!$AJ$13:$AJ$1029,JENJANG_PENDIDIKAN,$B$5,KECAMATAN,$C50,STATUS_SEKOLAH,$H$38)</f>
        <v>42</v>
      </c>
      <c r="G50" s="210">
        <f t="shared" si="13"/>
        <v>27.586206896551722</v>
      </c>
      <c r="H50" s="210">
        <f t="shared" si="14"/>
        <v>72.41379310344827</v>
      </c>
      <c r="Q50" s="208">
        <v>8</v>
      </c>
      <c r="R50" s="209" t="s">
        <v>26</v>
      </c>
      <c r="S50" s="214">
        <f t="shared" si="15"/>
        <v>0</v>
      </c>
      <c r="T50" s="214"/>
      <c r="U50" s="214"/>
      <c r="V50" s="210">
        <f t="shared" si="16"/>
        <v>0</v>
      </c>
      <c r="W50" s="210">
        <f t="shared" si="17"/>
        <v>0</v>
      </c>
    </row>
    <row r="51" spans="2:23" ht="15.75" thickBot="1" x14ac:dyDescent="0.3">
      <c r="B51" s="206">
        <v>9</v>
      </c>
      <c r="C51" s="211" t="s">
        <v>27</v>
      </c>
      <c r="D51" s="214">
        <f t="shared" si="12"/>
        <v>75</v>
      </c>
      <c r="E51" s="214">
        <f>SUMIFS('ALL-DIKBUD-KEMANAG'!$AG$13:$AG$1029,JENJANG_PENDIDIKAN,$B$5,KECAMATAN,$C51,STATUS_SEKOLAH,$H$38)</f>
        <v>26</v>
      </c>
      <c r="F51" s="214">
        <f>SUMIFS('ALL-DIKBUD-KEMANAG'!$AJ$13:$AJ$1029,JENJANG_PENDIDIKAN,$B$5,KECAMATAN,$C51,STATUS_SEKOLAH,$H$38)</f>
        <v>49</v>
      </c>
      <c r="G51" s="210">
        <f t="shared" si="13"/>
        <v>34.666666666666671</v>
      </c>
      <c r="H51" s="210">
        <f t="shared" si="14"/>
        <v>65.333333333333329</v>
      </c>
      <c r="Q51" s="206">
        <v>9</v>
      </c>
      <c r="R51" s="211" t="s">
        <v>27</v>
      </c>
      <c r="S51" s="214">
        <f t="shared" si="15"/>
        <v>0</v>
      </c>
      <c r="T51" s="214"/>
      <c r="U51" s="214"/>
      <c r="V51" s="210">
        <f t="shared" si="16"/>
        <v>0</v>
      </c>
      <c r="W51" s="210">
        <f t="shared" si="17"/>
        <v>0</v>
      </c>
    </row>
    <row r="52" spans="2:23" ht="15.75" thickBot="1" x14ac:dyDescent="0.3">
      <c r="B52" s="208">
        <v>10</v>
      </c>
      <c r="C52" s="209" t="s">
        <v>28</v>
      </c>
      <c r="D52" s="214">
        <f t="shared" si="12"/>
        <v>55</v>
      </c>
      <c r="E52" s="214">
        <f>SUMIFS('ALL-DIKBUD-KEMANAG'!$AG$13:$AG$1029,JENJANG_PENDIDIKAN,$B$5,KECAMATAN,$C52,STATUS_SEKOLAH,$H$38)</f>
        <v>24</v>
      </c>
      <c r="F52" s="214">
        <f>SUMIFS('ALL-DIKBUD-KEMANAG'!$AJ$13:$AJ$1029,JENJANG_PENDIDIKAN,$B$5,KECAMATAN,$C52,STATUS_SEKOLAH,$H$38)</f>
        <v>31</v>
      </c>
      <c r="G52" s="210">
        <f t="shared" si="13"/>
        <v>43.636363636363633</v>
      </c>
      <c r="H52" s="210">
        <f t="shared" si="14"/>
        <v>56.36363636363636</v>
      </c>
      <c r="Q52" s="208">
        <v>10</v>
      </c>
      <c r="R52" s="209" t="s">
        <v>28</v>
      </c>
      <c r="S52" s="214">
        <f t="shared" si="15"/>
        <v>0</v>
      </c>
      <c r="T52" s="214"/>
      <c r="U52" s="214"/>
      <c r="V52" s="210">
        <f t="shared" si="16"/>
        <v>0</v>
      </c>
      <c r="W52" s="210">
        <f t="shared" si="17"/>
        <v>0</v>
      </c>
    </row>
    <row r="53" spans="2:23" ht="15.75" thickBot="1" x14ac:dyDescent="0.3">
      <c r="B53" s="206">
        <v>11</v>
      </c>
      <c r="C53" s="211" t="s">
        <v>29</v>
      </c>
      <c r="D53" s="214">
        <f t="shared" si="12"/>
        <v>49</v>
      </c>
      <c r="E53" s="214">
        <f>SUMIFS('ALL-DIKBUD-KEMANAG'!$AG$13:$AG$1029,JENJANG_PENDIDIKAN,$B$5,KECAMATAN,$C53,STATUS_SEKOLAH,$H$38)</f>
        <v>12</v>
      </c>
      <c r="F53" s="214">
        <f>SUMIFS('ALL-DIKBUD-KEMANAG'!$AJ$13:$AJ$1029,JENJANG_PENDIDIKAN,$B$5,KECAMATAN,$C53,STATUS_SEKOLAH,$H$38)</f>
        <v>37</v>
      </c>
      <c r="G53" s="210">
        <f t="shared" si="13"/>
        <v>24.489795918367346</v>
      </c>
      <c r="H53" s="210">
        <f t="shared" si="14"/>
        <v>75.510204081632651</v>
      </c>
      <c r="Q53" s="206">
        <v>11</v>
      </c>
      <c r="R53" s="211" t="s">
        <v>29</v>
      </c>
      <c r="S53" s="214">
        <f t="shared" si="15"/>
        <v>0</v>
      </c>
      <c r="T53" s="214"/>
      <c r="U53" s="214"/>
      <c r="V53" s="210">
        <f t="shared" si="16"/>
        <v>0</v>
      </c>
      <c r="W53" s="210">
        <f t="shared" si="17"/>
        <v>0</v>
      </c>
    </row>
    <row r="54" spans="2:23" ht="15.75" thickBot="1" x14ac:dyDescent="0.3">
      <c r="B54" s="208">
        <v>12</v>
      </c>
      <c r="C54" s="209" t="s">
        <v>30</v>
      </c>
      <c r="D54" s="214">
        <f t="shared" si="12"/>
        <v>76</v>
      </c>
      <c r="E54" s="214">
        <f>SUMIFS('ALL-DIKBUD-KEMANAG'!$AG$13:$AG$1029,JENJANG_PENDIDIKAN,$B$5,KECAMATAN,$C54,STATUS_SEKOLAH,$H$38)</f>
        <v>31</v>
      </c>
      <c r="F54" s="214">
        <f>SUMIFS('ALL-DIKBUD-KEMANAG'!$AJ$13:$AJ$1029,JENJANG_PENDIDIKAN,$B$5,KECAMATAN,$C54,STATUS_SEKOLAH,$H$38)</f>
        <v>45</v>
      </c>
      <c r="G54" s="210">
        <f t="shared" si="13"/>
        <v>40.789473684210527</v>
      </c>
      <c r="H54" s="210">
        <f t="shared" si="14"/>
        <v>59.210526315789465</v>
      </c>
      <c r="Q54" s="208">
        <v>12</v>
      </c>
      <c r="R54" s="209" t="s">
        <v>30</v>
      </c>
      <c r="S54" s="214">
        <f t="shared" si="15"/>
        <v>0</v>
      </c>
      <c r="T54" s="214"/>
      <c r="U54" s="214"/>
      <c r="V54" s="210">
        <f t="shared" si="16"/>
        <v>0</v>
      </c>
      <c r="W54" s="210">
        <f t="shared" si="17"/>
        <v>0</v>
      </c>
    </row>
    <row r="55" spans="2:23" ht="15.75" thickBot="1" x14ac:dyDescent="0.3">
      <c r="B55" s="206">
        <v>13</v>
      </c>
      <c r="C55" s="211" t="s">
        <v>31</v>
      </c>
      <c r="D55" s="214">
        <f t="shared" si="12"/>
        <v>48</v>
      </c>
      <c r="E55" s="214">
        <f>SUMIFS('ALL-DIKBUD-KEMANAG'!$AG$13:$AG$1029,JENJANG_PENDIDIKAN,$B$5,KECAMATAN,$C55,STATUS_SEKOLAH,$H$38)</f>
        <v>28</v>
      </c>
      <c r="F55" s="214">
        <f>SUMIFS('ALL-DIKBUD-KEMANAG'!$AJ$13:$AJ$1029,JENJANG_PENDIDIKAN,$B$5,KECAMATAN,$C55,STATUS_SEKOLAH,$H$38)</f>
        <v>20</v>
      </c>
      <c r="G55" s="210">
        <f t="shared" si="13"/>
        <v>58.333333333333336</v>
      </c>
      <c r="H55" s="210">
        <f t="shared" si="14"/>
        <v>41.666666666666671</v>
      </c>
      <c r="Q55" s="206">
        <v>13</v>
      </c>
      <c r="R55" s="211" t="s">
        <v>31</v>
      </c>
      <c r="S55" s="214">
        <f t="shared" si="15"/>
        <v>0</v>
      </c>
      <c r="T55" s="214"/>
      <c r="U55" s="214"/>
      <c r="V55" s="210">
        <f t="shared" si="16"/>
        <v>0</v>
      </c>
      <c r="W55" s="210">
        <f t="shared" si="17"/>
        <v>0</v>
      </c>
    </row>
    <row r="56" spans="2:23" ht="15.75" thickBot="1" x14ac:dyDescent="0.3">
      <c r="B56" s="212">
        <v>14</v>
      </c>
      <c r="C56" s="209" t="s">
        <v>32</v>
      </c>
      <c r="D56" s="214">
        <f t="shared" si="12"/>
        <v>41</v>
      </c>
      <c r="E56" s="214">
        <f>SUMIFS('ALL-DIKBUD-KEMANAG'!$AG$13:$AG$1029,JENJANG_PENDIDIKAN,$B$5,KECAMATAN,$C56,STATUS_SEKOLAH,$H$38)</f>
        <v>15</v>
      </c>
      <c r="F56" s="214">
        <f>SUMIFS('ALL-DIKBUD-KEMANAG'!$AJ$13:$AJ$1029,JENJANG_PENDIDIKAN,$B$5,KECAMATAN,$C56,STATUS_SEKOLAH,$H$38)</f>
        <v>26</v>
      </c>
      <c r="G56" s="210">
        <f t="shared" si="13"/>
        <v>36.585365853658537</v>
      </c>
      <c r="H56" s="210">
        <f t="shared" si="14"/>
        <v>63.414634146341463</v>
      </c>
      <c r="Q56" s="212">
        <v>14</v>
      </c>
      <c r="R56" s="209" t="s">
        <v>32</v>
      </c>
      <c r="S56" s="214">
        <f t="shared" si="15"/>
        <v>0</v>
      </c>
      <c r="T56" s="214"/>
      <c r="U56" s="214"/>
      <c r="V56" s="210">
        <f t="shared" si="16"/>
        <v>0</v>
      </c>
      <c r="W56" s="210">
        <f t="shared" si="17"/>
        <v>0</v>
      </c>
    </row>
    <row r="57" spans="2:23" ht="15.75" thickBot="1" x14ac:dyDescent="0.3">
      <c r="B57" s="213"/>
      <c r="C57" s="220" t="s">
        <v>12</v>
      </c>
      <c r="D57" s="216">
        <f>SUM(D43:D56)</f>
        <v>1187</v>
      </c>
      <c r="E57" s="216">
        <f t="shared" ref="E57:F57" si="18">SUM(E43:E56)</f>
        <v>344</v>
      </c>
      <c r="F57" s="216">
        <f t="shared" si="18"/>
        <v>843</v>
      </c>
      <c r="G57" s="219">
        <f t="shared" si="13"/>
        <v>28.980623420387531</v>
      </c>
      <c r="H57" s="219">
        <f t="shared" si="14"/>
        <v>71.019376579612469</v>
      </c>
      <c r="Q57" s="213"/>
      <c r="R57" s="220" t="s">
        <v>12</v>
      </c>
      <c r="S57" s="216">
        <f>SUM(S43:S56)</f>
        <v>0</v>
      </c>
      <c r="T57" s="216">
        <f t="shared" ref="T57:U57" si="19">SUM(T43:T56)</f>
        <v>0</v>
      </c>
      <c r="U57" s="216">
        <f t="shared" si="19"/>
        <v>0</v>
      </c>
      <c r="V57" s="219">
        <f t="shared" si="16"/>
        <v>0</v>
      </c>
      <c r="W57" s="219">
        <f t="shared" si="17"/>
        <v>0</v>
      </c>
    </row>
    <row r="58" spans="2:23" ht="15.75" thickBot="1" x14ac:dyDescent="0.3">
      <c r="C58" s="215" t="s">
        <v>76</v>
      </c>
      <c r="D58" s="220">
        <f>D57/$D$57*100</f>
        <v>100</v>
      </c>
      <c r="E58" s="221">
        <f t="shared" ref="E58:F58" si="20">E57/$D$57*100</f>
        <v>28.980623420387531</v>
      </c>
      <c r="F58" s="221">
        <f t="shared" si="20"/>
        <v>71.019376579612469</v>
      </c>
      <c r="G58"/>
      <c r="H58"/>
      <c r="R58" s="215" t="s">
        <v>76</v>
      </c>
      <c r="S58" s="220">
        <f>S57/$D$57*100</f>
        <v>0</v>
      </c>
      <c r="T58" s="221">
        <f t="shared" ref="T58:U58" si="21">T57/$D$57*100</f>
        <v>0</v>
      </c>
      <c r="U58" s="221">
        <f t="shared" si="21"/>
        <v>0</v>
      </c>
      <c r="V58"/>
      <c r="W58"/>
    </row>
    <row r="60" spans="2:23" x14ac:dyDescent="0.25">
      <c r="F60" s="306"/>
      <c r="U60" s="306"/>
    </row>
    <row r="61" spans="2:23" ht="18" x14ac:dyDescent="0.25">
      <c r="B61" s="201" t="str">
        <f>B36</f>
        <v>Persentase Guru SMP Menurut Kualifikasi Sertifikasi</v>
      </c>
      <c r="Q61" s="201" t="str">
        <f>Q36</f>
        <v>Persentase Guru SMP Menurut Kualifikasi Sertifikasi</v>
      </c>
    </row>
    <row r="62" spans="2:23" ht="15.75" x14ac:dyDescent="0.25">
      <c r="B62" s="203" t="str">
        <f>$B$2</f>
        <v>TAHUN PELAJARAN 2019/2020</v>
      </c>
      <c r="Q62" s="203" t="str">
        <f>$B$2</f>
        <v>TAHUN PELAJARAN 2019/2020</v>
      </c>
    </row>
    <row r="63" spans="2:23" ht="15.75" x14ac:dyDescent="0.25">
      <c r="B63" s="203" t="s">
        <v>33</v>
      </c>
      <c r="H63" s="279" t="s">
        <v>53</v>
      </c>
      <c r="Q63" s="203" t="s">
        <v>33</v>
      </c>
      <c r="W63" s="279" t="s">
        <v>53</v>
      </c>
    </row>
    <row r="64" spans="2:23" ht="15.75" thickBot="1" x14ac:dyDescent="0.3">
      <c r="B64" s="315"/>
      <c r="Q64" s="315"/>
    </row>
    <row r="65" spans="2:24" ht="45.75" thickBot="1" x14ac:dyDescent="0.3">
      <c r="B65" s="819" t="s">
        <v>14</v>
      </c>
      <c r="C65" s="819" t="s">
        <v>61</v>
      </c>
      <c r="D65" s="819" t="s">
        <v>15</v>
      </c>
      <c r="E65" s="821" t="str">
        <f>E6</f>
        <v>GURU SMP KUALIFIKASI SERTIKASI</v>
      </c>
      <c r="F65" s="822"/>
      <c r="G65" s="823" t="s">
        <v>16</v>
      </c>
      <c r="H65" s="824"/>
      <c r="I65" s="305" t="s">
        <v>152</v>
      </c>
      <c r="Q65" s="819" t="s">
        <v>14</v>
      </c>
      <c r="R65" s="819" t="s">
        <v>61</v>
      </c>
      <c r="S65" s="819" t="s">
        <v>15</v>
      </c>
      <c r="T65" s="821" t="str">
        <f>T40</f>
        <v>GURU SMP KUALIFIKASI SERTIKASI</v>
      </c>
      <c r="U65" s="822"/>
      <c r="V65" s="823" t="s">
        <v>16</v>
      </c>
      <c r="W65" s="824"/>
      <c r="X65" s="305" t="s">
        <v>152</v>
      </c>
    </row>
    <row r="66" spans="2:24" ht="30.75" thickBot="1" x14ac:dyDescent="0.3">
      <c r="B66" s="820"/>
      <c r="C66" s="820"/>
      <c r="D66" s="820"/>
      <c r="E66" s="226" t="str">
        <f>E41</f>
        <v>Belum Sertifikasi</v>
      </c>
      <c r="F66" s="226" t="str">
        <f>F41</f>
        <v>Sudah Sertifikasi</v>
      </c>
      <c r="G66" s="226" t="str">
        <f>G41</f>
        <v>Belum Sertifikasi</v>
      </c>
      <c r="H66" s="226" t="str">
        <f>H41</f>
        <v>Sudah Sertifikasi</v>
      </c>
      <c r="Q66" s="820"/>
      <c r="R66" s="820"/>
      <c r="S66" s="820"/>
      <c r="T66" s="226" t="s">
        <v>250</v>
      </c>
      <c r="U66" s="226" t="s">
        <v>249</v>
      </c>
      <c r="V66" s="226" t="s">
        <v>250</v>
      </c>
      <c r="W66" s="226" t="s">
        <v>249</v>
      </c>
    </row>
    <row r="67" spans="2:24" ht="15.75" thickBot="1" x14ac:dyDescent="0.3">
      <c r="B67" s="217"/>
      <c r="C67" s="223" t="s">
        <v>62</v>
      </c>
      <c r="D67" s="218">
        <f>SUM(D68:D81)</f>
        <v>413</v>
      </c>
      <c r="E67" s="218">
        <f>SUM(E68:E81)</f>
        <v>277</v>
      </c>
      <c r="F67" s="218">
        <f>SUM(F68:F81)</f>
        <v>136</v>
      </c>
      <c r="G67" s="219">
        <f>IF(D67&gt;=1,E67/$D67*100,0)</f>
        <v>67.070217917675549</v>
      </c>
      <c r="H67" s="219">
        <f>IF(D67&gt;=1,F67/$D67*100,0)</f>
        <v>32.929782082324458</v>
      </c>
      <c r="Q67" s="217"/>
      <c r="R67" s="223" t="s">
        <v>62</v>
      </c>
      <c r="S67" s="218">
        <f>SUM(S68:S81)</f>
        <v>0</v>
      </c>
      <c r="T67" s="218">
        <f>SUM(T68:T81)</f>
        <v>0</v>
      </c>
      <c r="U67" s="218">
        <f>SUM(U68:U81)</f>
        <v>0</v>
      </c>
      <c r="V67" s="219">
        <f>IF(S67&gt;=1,T67/$D67*100,0)</f>
        <v>0</v>
      </c>
      <c r="W67" s="219">
        <f>IF(S67&gt;=1,U67/$D67*100,0)</f>
        <v>0</v>
      </c>
    </row>
    <row r="68" spans="2:24" ht="15.75" thickBot="1" x14ac:dyDescent="0.3">
      <c r="B68" s="205">
        <v>1</v>
      </c>
      <c r="C68" s="222" t="s">
        <v>19</v>
      </c>
      <c r="D68" s="214">
        <f>SUM(E68:F68)</f>
        <v>123</v>
      </c>
      <c r="E68" s="214">
        <f>SUMIFS('ALL-DIKBUD-KEMANAG'!$AG$13:$AG$1029,JENJANG_PENDIDIKAN,$B$5,KECAMATAN,$C68,STATUS_SEKOLAH,$H$63)</f>
        <v>74</v>
      </c>
      <c r="F68" s="214">
        <f>SUMIFS('ALL-DIKBUD-KEMANAG'!$AJ$13:$AJ$1029,JENJANG_PENDIDIKAN,$B$5,KECAMATAN,$C68,STATUS_SEKOLAH,$H$63)</f>
        <v>49</v>
      </c>
      <c r="G68" s="207">
        <f>IF(D68&gt;=1,E68/$D68*100,0)</f>
        <v>60.162601626016269</v>
      </c>
      <c r="H68" s="207">
        <f>IF(D68&gt;=1,F68/$D68*100,0)</f>
        <v>39.837398373983739</v>
      </c>
      <c r="Q68" s="205">
        <v>1</v>
      </c>
      <c r="R68" s="222" t="s">
        <v>19</v>
      </c>
      <c r="S68" s="214">
        <f>SUM(T68:U68)</f>
        <v>0</v>
      </c>
      <c r="T68" s="214"/>
      <c r="U68" s="214"/>
      <c r="V68" s="207">
        <f>IF(S68&gt;=1,T68/$D68*100,0)</f>
        <v>0</v>
      </c>
      <c r="W68" s="207">
        <f>IF(S68&gt;=1,U68/$D68*100,0)</f>
        <v>0</v>
      </c>
    </row>
    <row r="69" spans="2:24" ht="15.75" thickBot="1" x14ac:dyDescent="0.3">
      <c r="B69" s="208">
        <v>2</v>
      </c>
      <c r="C69" s="209" t="s">
        <v>20</v>
      </c>
      <c r="D69" s="214">
        <f t="shared" ref="D69:D81" si="22">SUM(E69:F69)</f>
        <v>47</v>
      </c>
      <c r="E69" s="214">
        <f>SUMIFS('ALL-DIKBUD-KEMANAG'!$AG$13:$AG$1029,JENJANG_PENDIDIKAN,$B$5,KECAMATAN,$C69,STATUS_SEKOLAH,$H$63)</f>
        <v>28</v>
      </c>
      <c r="F69" s="214">
        <f>SUMIFS('ALL-DIKBUD-KEMANAG'!$AJ$13:$AJ$1029,JENJANG_PENDIDIKAN,$B$5,KECAMATAN,$C69,STATUS_SEKOLAH,$H$63)</f>
        <v>19</v>
      </c>
      <c r="G69" s="210">
        <f t="shared" ref="G69:G82" si="23">IF(D69&gt;=1,E69/$D69*100,0)</f>
        <v>59.574468085106382</v>
      </c>
      <c r="H69" s="210">
        <f t="shared" ref="H69:H82" si="24">IF(D69&gt;=1,F69/$D69*100,0)</f>
        <v>40.425531914893611</v>
      </c>
      <c r="Q69" s="208">
        <v>2</v>
      </c>
      <c r="R69" s="209" t="s">
        <v>20</v>
      </c>
      <c r="S69" s="214">
        <f t="shared" ref="S69:S81" si="25">SUM(T69:U69)</f>
        <v>0</v>
      </c>
      <c r="T69" s="214"/>
      <c r="U69" s="214"/>
      <c r="V69" s="210">
        <f t="shared" ref="V69:V82" si="26">IF(S69&gt;=1,T69/$D69*100,0)</f>
        <v>0</v>
      </c>
      <c r="W69" s="210">
        <f t="shared" ref="W69:W82" si="27">IF(S69&gt;=1,U69/$D69*100,0)</f>
        <v>0</v>
      </c>
    </row>
    <row r="70" spans="2:24" ht="15.75" thickBot="1" x14ac:dyDescent="0.3">
      <c r="B70" s="206">
        <v>3</v>
      </c>
      <c r="C70" s="211" t="s">
        <v>21</v>
      </c>
      <c r="D70" s="214">
        <f t="shared" si="22"/>
        <v>12</v>
      </c>
      <c r="E70" s="214">
        <f>SUMIFS('ALL-DIKBUD-KEMANAG'!$AG$13:$AG$1029,JENJANG_PENDIDIKAN,$B$5,KECAMATAN,$C70,STATUS_SEKOLAH,$H$63)</f>
        <v>5</v>
      </c>
      <c r="F70" s="214">
        <f>SUMIFS('ALL-DIKBUD-KEMANAG'!$AJ$13:$AJ$1029,JENJANG_PENDIDIKAN,$B$5,KECAMATAN,$C70,STATUS_SEKOLAH,$H$63)</f>
        <v>7</v>
      </c>
      <c r="G70" s="210">
        <f t="shared" si="23"/>
        <v>41.666666666666671</v>
      </c>
      <c r="H70" s="210">
        <f t="shared" si="24"/>
        <v>58.333333333333336</v>
      </c>
      <c r="Q70" s="206">
        <v>3</v>
      </c>
      <c r="R70" s="211" t="s">
        <v>21</v>
      </c>
      <c r="S70" s="214">
        <f t="shared" si="25"/>
        <v>0</v>
      </c>
      <c r="T70" s="214"/>
      <c r="U70" s="214"/>
      <c r="V70" s="210">
        <f t="shared" si="26"/>
        <v>0</v>
      </c>
      <c r="W70" s="210">
        <f t="shared" si="27"/>
        <v>0</v>
      </c>
    </row>
    <row r="71" spans="2:24" ht="15.75" thickBot="1" x14ac:dyDescent="0.3">
      <c r="B71" s="208">
        <v>4</v>
      </c>
      <c r="C71" s="209" t="s">
        <v>22</v>
      </c>
      <c r="D71" s="214">
        <f t="shared" si="22"/>
        <v>43</v>
      </c>
      <c r="E71" s="214">
        <f>SUMIFS('ALL-DIKBUD-KEMANAG'!$AG$13:$AG$1029,JENJANG_PENDIDIKAN,$B$5,KECAMATAN,$C71,STATUS_SEKOLAH,$H$63)</f>
        <v>34</v>
      </c>
      <c r="F71" s="214">
        <f>SUMIFS('ALL-DIKBUD-KEMANAG'!$AJ$13:$AJ$1029,JENJANG_PENDIDIKAN,$B$5,KECAMATAN,$C71,STATUS_SEKOLAH,$H$63)</f>
        <v>9</v>
      </c>
      <c r="G71" s="210">
        <f t="shared" si="23"/>
        <v>79.069767441860463</v>
      </c>
      <c r="H71" s="210">
        <f t="shared" si="24"/>
        <v>20.930232558139537</v>
      </c>
      <c r="Q71" s="208">
        <v>4</v>
      </c>
      <c r="R71" s="209" t="s">
        <v>22</v>
      </c>
      <c r="S71" s="214">
        <f t="shared" si="25"/>
        <v>0</v>
      </c>
      <c r="T71" s="214"/>
      <c r="U71" s="214"/>
      <c r="V71" s="210">
        <f t="shared" si="26"/>
        <v>0</v>
      </c>
      <c r="W71" s="210">
        <f t="shared" si="27"/>
        <v>0</v>
      </c>
    </row>
    <row r="72" spans="2:24" ht="15.75" thickBot="1" x14ac:dyDescent="0.3">
      <c r="B72" s="206">
        <v>5</v>
      </c>
      <c r="C72" s="211" t="s">
        <v>23</v>
      </c>
      <c r="D72" s="214">
        <f t="shared" si="22"/>
        <v>18</v>
      </c>
      <c r="E72" s="214">
        <f>SUMIFS('ALL-DIKBUD-KEMANAG'!$AG$13:$AG$1029,JENJANG_PENDIDIKAN,$B$5,KECAMATAN,$C72,STATUS_SEKOLAH,$H$63)</f>
        <v>4</v>
      </c>
      <c r="F72" s="214">
        <f>SUMIFS('ALL-DIKBUD-KEMANAG'!$AJ$13:$AJ$1029,JENJANG_PENDIDIKAN,$B$5,KECAMATAN,$C72,STATUS_SEKOLAH,$H$63)</f>
        <v>14</v>
      </c>
      <c r="G72" s="210">
        <f t="shared" si="23"/>
        <v>22.222222222222221</v>
      </c>
      <c r="H72" s="210">
        <f t="shared" si="24"/>
        <v>77.777777777777786</v>
      </c>
      <c r="Q72" s="206">
        <v>5</v>
      </c>
      <c r="R72" s="211" t="s">
        <v>23</v>
      </c>
      <c r="S72" s="214">
        <f t="shared" si="25"/>
        <v>0</v>
      </c>
      <c r="T72" s="214"/>
      <c r="U72" s="214"/>
      <c r="V72" s="210">
        <f t="shared" si="26"/>
        <v>0</v>
      </c>
      <c r="W72" s="210">
        <f t="shared" si="27"/>
        <v>0</v>
      </c>
    </row>
    <row r="73" spans="2:24" ht="15.75" thickBot="1" x14ac:dyDescent="0.3">
      <c r="B73" s="208">
        <v>6</v>
      </c>
      <c r="C73" s="209" t="s">
        <v>24</v>
      </c>
      <c r="D73" s="214">
        <f t="shared" si="22"/>
        <v>35</v>
      </c>
      <c r="E73" s="214">
        <f>SUMIFS('ALL-DIKBUD-KEMANAG'!$AG$13:$AG$1029,JENJANG_PENDIDIKAN,$B$5,KECAMATAN,$C73,STATUS_SEKOLAH,$H$63)</f>
        <v>27</v>
      </c>
      <c r="F73" s="214">
        <f>SUMIFS('ALL-DIKBUD-KEMANAG'!$AJ$13:$AJ$1029,JENJANG_PENDIDIKAN,$B$5,KECAMATAN,$C73,STATUS_SEKOLAH,$H$63)</f>
        <v>8</v>
      </c>
      <c r="G73" s="210">
        <f t="shared" si="23"/>
        <v>77.142857142857153</v>
      </c>
      <c r="H73" s="210">
        <f t="shared" si="24"/>
        <v>22.857142857142858</v>
      </c>
      <c r="Q73" s="208">
        <v>6</v>
      </c>
      <c r="R73" s="209" t="s">
        <v>24</v>
      </c>
      <c r="S73" s="214">
        <f t="shared" si="25"/>
        <v>0</v>
      </c>
      <c r="T73" s="214"/>
      <c r="U73" s="214"/>
      <c r="V73" s="210">
        <f t="shared" si="26"/>
        <v>0</v>
      </c>
      <c r="W73" s="210">
        <f t="shared" si="27"/>
        <v>0</v>
      </c>
    </row>
    <row r="74" spans="2:24" ht="15.75" thickBot="1" x14ac:dyDescent="0.3">
      <c r="B74" s="206">
        <v>7</v>
      </c>
      <c r="C74" s="211" t="s">
        <v>25</v>
      </c>
      <c r="D74" s="214">
        <f t="shared" si="22"/>
        <v>50</v>
      </c>
      <c r="E74" s="214">
        <f>SUMIFS('ALL-DIKBUD-KEMANAG'!$AG$13:$AG$1029,JENJANG_PENDIDIKAN,$B$5,KECAMATAN,$C74,STATUS_SEKOLAH,$H$63)</f>
        <v>33</v>
      </c>
      <c r="F74" s="214">
        <f>SUMIFS('ALL-DIKBUD-KEMANAG'!$AJ$13:$AJ$1029,JENJANG_PENDIDIKAN,$B$5,KECAMATAN,$C74,STATUS_SEKOLAH,$H$63)</f>
        <v>17</v>
      </c>
      <c r="G74" s="210">
        <f t="shared" si="23"/>
        <v>66</v>
      </c>
      <c r="H74" s="210">
        <f t="shared" si="24"/>
        <v>34</v>
      </c>
      <c r="Q74" s="206">
        <v>7</v>
      </c>
      <c r="R74" s="211" t="s">
        <v>25</v>
      </c>
      <c r="S74" s="214">
        <f t="shared" si="25"/>
        <v>0</v>
      </c>
      <c r="T74" s="214"/>
      <c r="U74" s="214"/>
      <c r="V74" s="210">
        <f t="shared" si="26"/>
        <v>0</v>
      </c>
      <c r="W74" s="210">
        <f t="shared" si="27"/>
        <v>0</v>
      </c>
    </row>
    <row r="75" spans="2:24" ht="15.75" thickBot="1" x14ac:dyDescent="0.3">
      <c r="B75" s="208">
        <v>8</v>
      </c>
      <c r="C75" s="209" t="s">
        <v>26</v>
      </c>
      <c r="D75" s="214">
        <f t="shared" si="22"/>
        <v>47</v>
      </c>
      <c r="E75" s="214">
        <f>SUMIFS('ALL-DIKBUD-KEMANAG'!$AG$13:$AG$1029,JENJANG_PENDIDIKAN,$B$5,KECAMATAN,$C75,STATUS_SEKOLAH,$H$63)</f>
        <v>40</v>
      </c>
      <c r="F75" s="214">
        <f>SUMIFS('ALL-DIKBUD-KEMANAG'!$AJ$13:$AJ$1029,JENJANG_PENDIDIKAN,$B$5,KECAMATAN,$C75,STATUS_SEKOLAH,$H$63)</f>
        <v>7</v>
      </c>
      <c r="G75" s="210">
        <f t="shared" si="23"/>
        <v>85.106382978723403</v>
      </c>
      <c r="H75" s="210">
        <f t="shared" si="24"/>
        <v>14.893617021276595</v>
      </c>
      <c r="Q75" s="208">
        <v>8</v>
      </c>
      <c r="R75" s="209" t="s">
        <v>26</v>
      </c>
      <c r="S75" s="214">
        <f t="shared" si="25"/>
        <v>0</v>
      </c>
      <c r="T75" s="214"/>
      <c r="U75" s="214"/>
      <c r="V75" s="210">
        <f t="shared" si="26"/>
        <v>0</v>
      </c>
      <c r="W75" s="210">
        <f t="shared" si="27"/>
        <v>0</v>
      </c>
    </row>
    <row r="76" spans="2:24" ht="15.75" thickBot="1" x14ac:dyDescent="0.3">
      <c r="B76" s="206">
        <v>9</v>
      </c>
      <c r="C76" s="211" t="s">
        <v>27</v>
      </c>
      <c r="D76" s="214">
        <f t="shared" si="22"/>
        <v>0</v>
      </c>
      <c r="E76" s="214">
        <f>SUMIFS('ALL-DIKBUD-KEMANAG'!$AG$13:$AG$1029,JENJANG_PENDIDIKAN,$B$5,KECAMATAN,$C76,STATUS_SEKOLAH,$H$63)</f>
        <v>0</v>
      </c>
      <c r="F76" s="214">
        <f>SUMIFS('ALL-DIKBUD-KEMANAG'!$AJ$13:$AJ$1029,JENJANG_PENDIDIKAN,$B$5,KECAMATAN,$C76,STATUS_SEKOLAH,$H$63)</f>
        <v>0</v>
      </c>
      <c r="G76" s="210">
        <f t="shared" si="23"/>
        <v>0</v>
      </c>
      <c r="H76" s="210">
        <f t="shared" si="24"/>
        <v>0</v>
      </c>
      <c r="Q76" s="206">
        <v>9</v>
      </c>
      <c r="R76" s="211" t="s">
        <v>27</v>
      </c>
      <c r="S76" s="214">
        <f t="shared" si="25"/>
        <v>0</v>
      </c>
      <c r="T76" s="214"/>
      <c r="U76" s="214"/>
      <c r="V76" s="210">
        <f t="shared" si="26"/>
        <v>0</v>
      </c>
      <c r="W76" s="210">
        <f t="shared" si="27"/>
        <v>0</v>
      </c>
    </row>
    <row r="77" spans="2:24" ht="15.75" thickBot="1" x14ac:dyDescent="0.3">
      <c r="B77" s="208">
        <v>10</v>
      </c>
      <c r="C77" s="209" t="s">
        <v>28</v>
      </c>
      <c r="D77" s="214">
        <f t="shared" si="22"/>
        <v>19</v>
      </c>
      <c r="E77" s="214">
        <f>SUMIFS('ALL-DIKBUD-KEMANAG'!$AG$13:$AG$1029,JENJANG_PENDIDIKAN,$B$5,KECAMATAN,$C77,STATUS_SEKOLAH,$H$63)</f>
        <v>18</v>
      </c>
      <c r="F77" s="214">
        <f>SUMIFS('ALL-DIKBUD-KEMANAG'!$AJ$13:$AJ$1029,JENJANG_PENDIDIKAN,$B$5,KECAMATAN,$C77,STATUS_SEKOLAH,$H$63)</f>
        <v>1</v>
      </c>
      <c r="G77" s="210">
        <f t="shared" si="23"/>
        <v>94.73684210526315</v>
      </c>
      <c r="H77" s="210">
        <f t="shared" si="24"/>
        <v>5.2631578947368416</v>
      </c>
      <c r="Q77" s="208">
        <v>10</v>
      </c>
      <c r="R77" s="209" t="s">
        <v>28</v>
      </c>
      <c r="S77" s="214">
        <f t="shared" si="25"/>
        <v>0</v>
      </c>
      <c r="T77" s="214"/>
      <c r="U77" s="214"/>
      <c r="V77" s="210">
        <f t="shared" si="26"/>
        <v>0</v>
      </c>
      <c r="W77" s="210">
        <f t="shared" si="27"/>
        <v>0</v>
      </c>
    </row>
    <row r="78" spans="2:24" ht="15.75" thickBot="1" x14ac:dyDescent="0.3">
      <c r="B78" s="206">
        <v>11</v>
      </c>
      <c r="C78" s="211" t="s">
        <v>29</v>
      </c>
      <c r="D78" s="214">
        <f t="shared" si="22"/>
        <v>0</v>
      </c>
      <c r="E78" s="214">
        <f>SUMIFS('ALL-DIKBUD-KEMANAG'!$AG$13:$AG$1029,JENJANG_PENDIDIKAN,$B$5,KECAMATAN,$C78,STATUS_SEKOLAH,$H$63)</f>
        <v>0</v>
      </c>
      <c r="F78" s="214">
        <f>SUMIFS('ALL-DIKBUD-KEMANAG'!$AJ$13:$AJ$1029,JENJANG_PENDIDIKAN,$B$5,KECAMATAN,$C78,STATUS_SEKOLAH,$H$63)</f>
        <v>0</v>
      </c>
      <c r="G78" s="210">
        <f t="shared" si="23"/>
        <v>0</v>
      </c>
      <c r="H78" s="210">
        <f t="shared" si="24"/>
        <v>0</v>
      </c>
      <c r="Q78" s="206">
        <v>11</v>
      </c>
      <c r="R78" s="211" t="s">
        <v>29</v>
      </c>
      <c r="S78" s="214">
        <f t="shared" si="25"/>
        <v>0</v>
      </c>
      <c r="T78" s="214"/>
      <c r="U78" s="214"/>
      <c r="V78" s="210">
        <f t="shared" si="26"/>
        <v>0</v>
      </c>
      <c r="W78" s="210">
        <f t="shared" si="27"/>
        <v>0</v>
      </c>
    </row>
    <row r="79" spans="2:24" ht="15.75" thickBot="1" x14ac:dyDescent="0.3">
      <c r="B79" s="208">
        <v>12</v>
      </c>
      <c r="C79" s="209" t="s">
        <v>30</v>
      </c>
      <c r="D79" s="214">
        <f t="shared" si="22"/>
        <v>5</v>
      </c>
      <c r="E79" s="214">
        <f>SUMIFS('ALL-DIKBUD-KEMANAG'!$AG$13:$AG$1029,JENJANG_PENDIDIKAN,$B$5,KECAMATAN,$C79,STATUS_SEKOLAH,$H$63)</f>
        <v>2</v>
      </c>
      <c r="F79" s="214">
        <f>SUMIFS('ALL-DIKBUD-KEMANAG'!$AJ$13:$AJ$1029,JENJANG_PENDIDIKAN,$B$5,KECAMATAN,$C79,STATUS_SEKOLAH,$H$63)</f>
        <v>3</v>
      </c>
      <c r="G79" s="210">
        <f t="shared" si="23"/>
        <v>40</v>
      </c>
      <c r="H79" s="210">
        <f t="shared" si="24"/>
        <v>60</v>
      </c>
      <c r="Q79" s="208">
        <v>12</v>
      </c>
      <c r="R79" s="209" t="s">
        <v>30</v>
      </c>
      <c r="S79" s="214">
        <f t="shared" si="25"/>
        <v>0</v>
      </c>
      <c r="T79" s="214"/>
      <c r="U79" s="214"/>
      <c r="V79" s="210">
        <f t="shared" si="26"/>
        <v>0</v>
      </c>
      <c r="W79" s="210">
        <f t="shared" si="27"/>
        <v>0</v>
      </c>
    </row>
    <row r="80" spans="2:24" ht="15.75" thickBot="1" x14ac:dyDescent="0.3">
      <c r="B80" s="206">
        <v>13</v>
      </c>
      <c r="C80" s="211" t="s">
        <v>31</v>
      </c>
      <c r="D80" s="214">
        <f t="shared" si="22"/>
        <v>7</v>
      </c>
      <c r="E80" s="214">
        <f>SUMIFS('ALL-DIKBUD-KEMANAG'!$AG$13:$AG$1029,JENJANG_PENDIDIKAN,$B$5,KECAMATAN,$C80,STATUS_SEKOLAH,$H$63)</f>
        <v>5</v>
      </c>
      <c r="F80" s="214">
        <f>SUMIFS('ALL-DIKBUD-KEMANAG'!$AJ$13:$AJ$1029,JENJANG_PENDIDIKAN,$B$5,KECAMATAN,$C80,STATUS_SEKOLAH,$H$63)</f>
        <v>2</v>
      </c>
      <c r="G80" s="210">
        <f t="shared" si="23"/>
        <v>71.428571428571431</v>
      </c>
      <c r="H80" s="210">
        <f t="shared" si="24"/>
        <v>28.571428571428569</v>
      </c>
      <c r="Q80" s="206">
        <v>13</v>
      </c>
      <c r="R80" s="211" t="s">
        <v>31</v>
      </c>
      <c r="S80" s="214">
        <f t="shared" si="25"/>
        <v>0</v>
      </c>
      <c r="T80" s="214"/>
      <c r="U80" s="214"/>
      <c r="V80" s="210">
        <f t="shared" si="26"/>
        <v>0</v>
      </c>
      <c r="W80" s="210">
        <f t="shared" si="27"/>
        <v>0</v>
      </c>
    </row>
    <row r="81" spans="2:23" ht="15.75" thickBot="1" x14ac:dyDescent="0.3">
      <c r="B81" s="212">
        <v>14</v>
      </c>
      <c r="C81" s="209" t="s">
        <v>32</v>
      </c>
      <c r="D81" s="214">
        <f t="shared" si="22"/>
        <v>7</v>
      </c>
      <c r="E81" s="214">
        <f>SUMIFS('ALL-DIKBUD-KEMANAG'!$AG$13:$AG$1029,JENJANG_PENDIDIKAN,$B$5,KECAMATAN,$C81,STATUS_SEKOLAH,$H$63)</f>
        <v>7</v>
      </c>
      <c r="F81" s="214">
        <f>SUMIFS('ALL-DIKBUD-KEMANAG'!$AJ$13:$AJ$1029,JENJANG_PENDIDIKAN,$B$5,KECAMATAN,$C81,STATUS_SEKOLAH,$H$63)</f>
        <v>0</v>
      </c>
      <c r="G81" s="210">
        <f t="shared" si="23"/>
        <v>100</v>
      </c>
      <c r="H81" s="210">
        <f t="shared" si="24"/>
        <v>0</v>
      </c>
      <c r="Q81" s="212">
        <v>14</v>
      </c>
      <c r="R81" s="209" t="s">
        <v>32</v>
      </c>
      <c r="S81" s="214">
        <f t="shared" si="25"/>
        <v>0</v>
      </c>
      <c r="T81" s="214"/>
      <c r="U81" s="214"/>
      <c r="V81" s="210">
        <f t="shared" si="26"/>
        <v>0</v>
      </c>
      <c r="W81" s="210">
        <f t="shared" si="27"/>
        <v>0</v>
      </c>
    </row>
    <row r="82" spans="2:23" ht="15.75" thickBot="1" x14ac:dyDescent="0.3">
      <c r="B82" s="213"/>
      <c r="C82" s="220" t="s">
        <v>12</v>
      </c>
      <c r="D82" s="216">
        <f>SUM(D68:D81)</f>
        <v>413</v>
      </c>
      <c r="E82" s="216">
        <f t="shared" ref="E82:F82" si="28">SUM(E68:E81)</f>
        <v>277</v>
      </c>
      <c r="F82" s="216">
        <f t="shared" si="28"/>
        <v>136</v>
      </c>
      <c r="G82" s="219">
        <f t="shared" si="23"/>
        <v>67.070217917675549</v>
      </c>
      <c r="H82" s="219">
        <f t="shared" si="24"/>
        <v>32.929782082324458</v>
      </c>
      <c r="Q82" s="213"/>
      <c r="R82" s="220" t="s">
        <v>12</v>
      </c>
      <c r="S82" s="216">
        <f>SUM(S68:S81)</f>
        <v>0</v>
      </c>
      <c r="T82" s="216">
        <f t="shared" ref="T82:U82" si="29">SUM(T68:T81)</f>
        <v>0</v>
      </c>
      <c r="U82" s="216">
        <f t="shared" si="29"/>
        <v>0</v>
      </c>
      <c r="V82" s="219">
        <f t="shared" si="26"/>
        <v>0</v>
      </c>
      <c r="W82" s="219">
        <f t="shared" si="27"/>
        <v>0</v>
      </c>
    </row>
    <row r="83" spans="2:23" ht="15.75" thickBot="1" x14ac:dyDescent="0.3">
      <c r="C83" s="215" t="s">
        <v>76</v>
      </c>
      <c r="D83" s="220">
        <f>D82/$D$82*100</f>
        <v>100</v>
      </c>
      <c r="E83" s="221">
        <f t="shared" ref="E83:F83" si="30">E82/$D$82*100</f>
        <v>67.070217917675549</v>
      </c>
      <c r="F83" s="221">
        <f t="shared" si="30"/>
        <v>32.929782082324458</v>
      </c>
      <c r="G83"/>
      <c r="H83"/>
      <c r="R83" s="215" t="s">
        <v>76</v>
      </c>
      <c r="S83" s="220">
        <f>S82/$D$82*100</f>
        <v>0</v>
      </c>
      <c r="T83" s="221">
        <f t="shared" ref="T83:U83" si="31">T82/$D$82*100</f>
        <v>0</v>
      </c>
      <c r="U83" s="221">
        <f t="shared" si="31"/>
        <v>0</v>
      </c>
      <c r="V83"/>
      <c r="W83"/>
    </row>
    <row r="86" spans="2:23" x14ac:dyDescent="0.25">
      <c r="F86" s="307" t="str">
        <f ca="1">"Demak, "&amp;TEXT(NOW(),"dd mmmm yyyy")</f>
        <v>Demak, 08 Agustus 2020</v>
      </c>
      <c r="U86" s="307" t="str">
        <f ca="1">"Demak, "&amp;TEXT(NOW(),"dd mmmm yyyy")</f>
        <v>Demak, 08 Agustus 2020</v>
      </c>
    </row>
    <row r="87" spans="2:23" x14ac:dyDescent="0.25">
      <c r="F87" s="307" t="s">
        <v>192</v>
      </c>
      <c r="U87" s="307" t="s">
        <v>192</v>
      </c>
    </row>
    <row r="88" spans="2:23" x14ac:dyDescent="0.25">
      <c r="F88" s="307" t="s">
        <v>13</v>
      </c>
      <c r="U88" s="307" t="s">
        <v>13</v>
      </c>
    </row>
    <row r="89" spans="2:23" x14ac:dyDescent="0.25">
      <c r="F89" s="307"/>
      <c r="U89" s="307"/>
    </row>
    <row r="90" spans="2:23" x14ac:dyDescent="0.25">
      <c r="F90" s="307"/>
      <c r="U90" s="307"/>
    </row>
    <row r="91" spans="2:23" x14ac:dyDescent="0.25">
      <c r="F91" s="307"/>
      <c r="U91" s="307"/>
    </row>
    <row r="92" spans="2:23" x14ac:dyDescent="0.25">
      <c r="F92" s="307"/>
      <c r="U92" s="307" t="s">
        <v>219</v>
      </c>
    </row>
    <row r="93" spans="2:23" x14ac:dyDescent="0.25">
      <c r="F93" s="307"/>
      <c r="U93" s="307" t="s">
        <v>220</v>
      </c>
    </row>
    <row r="94" spans="2:23" x14ac:dyDescent="0.25">
      <c r="F94" s="307"/>
      <c r="U94" s="307" t="s">
        <v>221</v>
      </c>
    </row>
  </sheetData>
  <mergeCells count="30">
    <mergeCell ref="Q65:Q66"/>
    <mergeCell ref="R65:R66"/>
    <mergeCell ref="S65:S66"/>
    <mergeCell ref="T65:U65"/>
    <mergeCell ref="V65:W65"/>
    <mergeCell ref="Q40:Q41"/>
    <mergeCell ref="R40:R41"/>
    <mergeCell ref="S40:S41"/>
    <mergeCell ref="T40:U40"/>
    <mergeCell ref="V40:W40"/>
    <mergeCell ref="Q6:Q7"/>
    <mergeCell ref="R6:R7"/>
    <mergeCell ref="S6:S7"/>
    <mergeCell ref="T6:U6"/>
    <mergeCell ref="V6:W6"/>
    <mergeCell ref="B65:B66"/>
    <mergeCell ref="C65:C66"/>
    <mergeCell ref="D65:D66"/>
    <mergeCell ref="E65:F65"/>
    <mergeCell ref="G65:H65"/>
    <mergeCell ref="B6:B7"/>
    <mergeCell ref="C6:C7"/>
    <mergeCell ref="D6:D7"/>
    <mergeCell ref="E6:F6"/>
    <mergeCell ref="G6:H6"/>
    <mergeCell ref="B40:B41"/>
    <mergeCell ref="C40:C41"/>
    <mergeCell ref="D40:D41"/>
    <mergeCell ref="E40:F40"/>
    <mergeCell ref="G40:H40"/>
  </mergeCells>
  <pageMargins left="0.70866141732283472" right="0.70866141732283472" top="0.59055118110236227" bottom="1.1811023622047245" header="0.39370078740157483" footer="0.9"/>
  <pageSetup paperSize="5" scale="90" orientation="portrait" horizontalDpi="4294967293" r:id="rId1"/>
  <rowBreaks count="1" manualBreakCount="1">
    <brk id="58" max="22" man="1"/>
  </rowBreaks>
  <colBreaks count="2" manualBreakCount="2">
    <brk id="8" max="93" man="1"/>
    <brk id="15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FF33"/>
  </sheetPr>
  <dimension ref="B1:BH85"/>
  <sheetViews>
    <sheetView showGridLines="0" view="pageBreakPreview" zoomScale="60" zoomScaleNormal="75" workbookViewId="0">
      <selection activeCell="H11" sqref="H11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6" width="14.7109375" style="202" customWidth="1"/>
    <col min="7" max="8" width="13.42578125" style="202" customWidth="1"/>
    <col min="9" max="16" width="8.85546875" style="202"/>
    <col min="17" max="17" width="23.42578125" style="202" bestFit="1" customWidth="1"/>
    <col min="18" max="18" width="8.85546875" style="202"/>
    <col min="19" max="20" width="14.7109375" style="202" customWidth="1"/>
    <col min="21" max="22" width="13.7109375" style="202" customWidth="1"/>
    <col min="23" max="30" width="8.85546875" style="202"/>
    <col min="31" max="31" width="23.42578125" style="202" bestFit="1" customWidth="1"/>
    <col min="32" max="32" width="8.85546875" style="202"/>
    <col min="33" max="34" width="14.7109375" style="202" customWidth="1"/>
    <col min="35" max="36" width="12.7109375" style="202" customWidth="1"/>
    <col min="37" max="44" width="8.85546875" style="202"/>
    <col min="45" max="45" width="23.42578125" style="202" bestFit="1" customWidth="1"/>
    <col min="46" max="46" width="8.85546875" style="202"/>
    <col min="47" max="48" width="14.7109375" style="202" customWidth="1"/>
    <col min="49" max="50" width="12.7109375" style="202" customWidth="1"/>
    <col min="51" max="16384" width="8.85546875" style="202"/>
  </cols>
  <sheetData>
    <row r="1" spans="2:60" ht="18" x14ac:dyDescent="0.25">
      <c r="B1" s="201" t="str">
        <f>"Persentase Guru "&amp;B$5&amp;" Menurut Kualifikasi Sertifikasi"</f>
        <v>Persentase Guru MTs Menurut Kualifikasi Sertifikasi</v>
      </c>
      <c r="P1" s="201" t="str">
        <f>"Persentase Guru "&amp;P$5&amp;" Menurut Kualifikasi Sertifikasi"</f>
        <v>Persentase Guru SMP Menurut Kualifikasi Sertifikasi</v>
      </c>
      <c r="AD1" s="201" t="str">
        <f>"Persentase Guru "&amp;AD$5&amp;" Menurut Kualifikasi Sertifikasi"</f>
        <v>Persentase Guru SMA Menurut Kualifikasi Sertifikasi</v>
      </c>
      <c r="AR1" s="201" t="str">
        <f>"Persentase Guru "&amp;AR$5&amp;" Menurut Kualifikasi Sertifikasi"</f>
        <v>Persentase Guru SMK Menurut Kualifikasi Sertifikasi</v>
      </c>
    </row>
    <row r="2" spans="2:60" ht="15.75" x14ac:dyDescent="0.25">
      <c r="B2" s="203" t="s">
        <v>1330</v>
      </c>
      <c r="P2" s="203" t="s">
        <v>1330</v>
      </c>
      <c r="AD2" s="203" t="s">
        <v>1330</v>
      </c>
      <c r="AR2" s="203" t="s">
        <v>1330</v>
      </c>
    </row>
    <row r="3" spans="2:60" ht="15.75" x14ac:dyDescent="0.25">
      <c r="B3" s="203" t="s">
        <v>33</v>
      </c>
      <c r="H3" s="279" t="s">
        <v>191</v>
      </c>
      <c r="P3" s="203" t="s">
        <v>33</v>
      </c>
      <c r="V3" s="279" t="s">
        <v>191</v>
      </c>
      <c r="AD3" s="203" t="s">
        <v>33</v>
      </c>
      <c r="AJ3" s="279" t="s">
        <v>191</v>
      </c>
      <c r="AR3" s="203" t="s">
        <v>33</v>
      </c>
      <c r="AX3" s="279" t="s">
        <v>191</v>
      </c>
    </row>
    <row r="4" spans="2:60" ht="15.75" x14ac:dyDescent="0.25">
      <c r="B4" s="203"/>
      <c r="H4"/>
      <c r="P4" s="203"/>
      <c r="V4"/>
      <c r="AD4" s="203"/>
      <c r="AJ4"/>
      <c r="AR4" s="203"/>
      <c r="AX4"/>
    </row>
    <row r="5" spans="2:60" ht="15.75" thickBot="1" x14ac:dyDescent="0.3">
      <c r="B5" s="317" t="s">
        <v>267</v>
      </c>
      <c r="P5" s="317" t="s">
        <v>7</v>
      </c>
      <c r="AD5" s="317" t="s">
        <v>8</v>
      </c>
      <c r="AR5" s="317" t="s">
        <v>9</v>
      </c>
      <c r="BF5" s="202" t="s">
        <v>8</v>
      </c>
      <c r="BG5" s="202" t="s">
        <v>9</v>
      </c>
      <c r="BH5" s="202" t="s">
        <v>4</v>
      </c>
    </row>
    <row r="6" spans="2:60" ht="45.75" customHeight="1" thickBot="1" x14ac:dyDescent="0.3">
      <c r="B6" s="819" t="s">
        <v>14</v>
      </c>
      <c r="C6" s="819" t="s">
        <v>61</v>
      </c>
      <c r="D6" s="819" t="s">
        <v>15</v>
      </c>
      <c r="E6" s="821" t="str">
        <f>"GURU "&amp;B$5&amp;" KUALIFIKASI SERTIKASI"</f>
        <v>GURU MTs KUALIFIKASI SERTIKASI</v>
      </c>
      <c r="F6" s="822"/>
      <c r="G6" s="823" t="s">
        <v>16</v>
      </c>
      <c r="H6" s="824"/>
      <c r="I6" s="305" t="s">
        <v>152</v>
      </c>
      <c r="P6" s="819" t="s">
        <v>14</v>
      </c>
      <c r="Q6" s="819" t="s">
        <v>61</v>
      </c>
      <c r="R6" s="819" t="s">
        <v>15</v>
      </c>
      <c r="S6" s="821" t="str">
        <f>"GURU "&amp;P$5&amp;" KUALIFIKASI SERTIKASI"</f>
        <v>GURU SMP KUALIFIKASI SERTIKASI</v>
      </c>
      <c r="T6" s="822"/>
      <c r="U6" s="823" t="s">
        <v>16</v>
      </c>
      <c r="V6" s="824"/>
      <c r="W6" s="305" t="s">
        <v>152</v>
      </c>
      <c r="AD6" s="819" t="s">
        <v>14</v>
      </c>
      <c r="AE6" s="819" t="s">
        <v>61</v>
      </c>
      <c r="AF6" s="819" t="s">
        <v>15</v>
      </c>
      <c r="AG6" s="821" t="str">
        <f>"GURU "&amp;AD$5&amp;" KUALIFIKASI SERTIKASI"</f>
        <v>GURU SMA KUALIFIKASI SERTIKASI</v>
      </c>
      <c r="AH6" s="822"/>
      <c r="AI6" s="823" t="s">
        <v>16</v>
      </c>
      <c r="AJ6" s="824"/>
      <c r="AK6" s="305" t="s">
        <v>152</v>
      </c>
      <c r="AR6" s="819" t="s">
        <v>14</v>
      </c>
      <c r="AS6" s="819" t="s">
        <v>61</v>
      </c>
      <c r="AT6" s="819" t="s">
        <v>15</v>
      </c>
      <c r="AU6" s="821" t="str">
        <f>"GURU "&amp;AR$5&amp;" KUALIFIKASI SERTIKASI"</f>
        <v>GURU SMK KUALIFIKASI SERTIKASI</v>
      </c>
      <c r="AV6" s="822"/>
      <c r="AW6" s="823" t="s">
        <v>16</v>
      </c>
      <c r="AX6" s="824"/>
      <c r="AY6" s="305" t="s">
        <v>152</v>
      </c>
    </row>
    <row r="7" spans="2:60" ht="45.75" thickBot="1" x14ac:dyDescent="0.3">
      <c r="B7" s="820"/>
      <c r="C7" s="820"/>
      <c r="D7" s="820"/>
      <c r="E7" s="226" t="s">
        <v>74</v>
      </c>
      <c r="F7" s="224" t="s">
        <v>145</v>
      </c>
      <c r="G7" s="226" t="s">
        <v>74</v>
      </c>
      <c r="H7" s="224" t="s">
        <v>145</v>
      </c>
      <c r="P7" s="820"/>
      <c r="Q7" s="820"/>
      <c r="R7" s="820"/>
      <c r="S7" s="226" t="s">
        <v>74</v>
      </c>
      <c r="T7" s="224" t="s">
        <v>145</v>
      </c>
      <c r="U7" s="226" t="s">
        <v>74</v>
      </c>
      <c r="V7" s="224" t="s">
        <v>145</v>
      </c>
      <c r="AD7" s="820"/>
      <c r="AE7" s="820"/>
      <c r="AF7" s="820"/>
      <c r="AG7" s="226" t="s">
        <v>74</v>
      </c>
      <c r="AH7" s="224" t="s">
        <v>145</v>
      </c>
      <c r="AI7" s="226" t="s">
        <v>74</v>
      </c>
      <c r="AJ7" s="224" t="s">
        <v>145</v>
      </c>
      <c r="AR7" s="820"/>
      <c r="AS7" s="820"/>
      <c r="AT7" s="820"/>
      <c r="AU7" s="226" t="s">
        <v>74</v>
      </c>
      <c r="AV7" s="224" t="s">
        <v>145</v>
      </c>
      <c r="AW7" s="226" t="s">
        <v>74</v>
      </c>
      <c r="AX7" s="224" t="s">
        <v>145</v>
      </c>
    </row>
    <row r="8" spans="2:60" ht="14.45" customHeight="1" thickBot="1" x14ac:dyDescent="0.3">
      <c r="B8" s="217"/>
      <c r="C8" s="223" t="s">
        <v>62</v>
      </c>
      <c r="D8" s="218">
        <f>SUM(D9:D22)</f>
        <v>2428</v>
      </c>
      <c r="E8" s="218">
        <f>SUM(E9:E22)</f>
        <v>1100</v>
      </c>
      <c r="F8" s="218">
        <f>SUM(F9:F22)</f>
        <v>1328</v>
      </c>
      <c r="G8" s="219">
        <f>E8/D8*100</f>
        <v>45.304777594728172</v>
      </c>
      <c r="H8" s="219">
        <f>F8/D8*100</f>
        <v>54.695222405271828</v>
      </c>
      <c r="J8" s="204"/>
      <c r="P8" s="217"/>
      <c r="Q8" s="223" t="s">
        <v>62</v>
      </c>
      <c r="R8" s="218">
        <f>SUM(R9:R22)</f>
        <v>1600</v>
      </c>
      <c r="S8" s="218">
        <f>SUM(S9:S22)</f>
        <v>621</v>
      </c>
      <c r="T8" s="218">
        <f>SUM(T9:T22)</f>
        <v>979</v>
      </c>
      <c r="U8" s="219">
        <f>IF(R8&lt;1,0,S8/R8*100)</f>
        <v>38.8125</v>
      </c>
      <c r="V8" s="219">
        <f>IF(R8&lt;1,0,T8/R8*100)</f>
        <v>61.187499999999993</v>
      </c>
      <c r="X8" s="204"/>
      <c r="AD8" s="217"/>
      <c r="AE8" s="223" t="s">
        <v>62</v>
      </c>
      <c r="AF8" s="218">
        <f>SUM(AF9:AF22)</f>
        <v>781</v>
      </c>
      <c r="AG8" s="218">
        <f>SUM(AG9:AG22)</f>
        <v>335</v>
      </c>
      <c r="AH8" s="218">
        <f>SUM(AH9:AH22)</f>
        <v>446</v>
      </c>
      <c r="AI8" s="219">
        <f>IF(AF8&lt;1,0,AG8/AF8*100)</f>
        <v>42.893725992317542</v>
      </c>
      <c r="AJ8" s="219">
        <f>IF(AF8&lt;1,0,AH8/AF8*100)</f>
        <v>57.106274007682458</v>
      </c>
      <c r="AL8" s="204"/>
      <c r="AR8" s="217"/>
      <c r="AS8" s="223" t="s">
        <v>62</v>
      </c>
      <c r="AT8" s="218">
        <f>SUM(AT9:AT22)</f>
        <v>1001</v>
      </c>
      <c r="AU8" s="218">
        <f>SUM(AU9:AU22)</f>
        <v>685</v>
      </c>
      <c r="AV8" s="218">
        <f>SUM(AV9:AV22)</f>
        <v>316</v>
      </c>
      <c r="AW8" s="219">
        <f>IF(AT8&lt;1,0,AU8/AT8*100)</f>
        <v>68.431568431568436</v>
      </c>
      <c r="AX8" s="219">
        <f>IF(AT8&lt;1,0,AV8/AT8*100)</f>
        <v>31.568431568431571</v>
      </c>
      <c r="AZ8" s="204"/>
    </row>
    <row r="9" spans="2:60" ht="15.75" thickBot="1" x14ac:dyDescent="0.3">
      <c r="B9" s="205">
        <v>1</v>
      </c>
      <c r="C9" s="222" t="s">
        <v>19</v>
      </c>
      <c r="D9" s="214">
        <f>SUM(E9:F9)</f>
        <v>465</v>
      </c>
      <c r="E9" s="214">
        <f>SUM(E34,E59)</f>
        <v>211</v>
      </c>
      <c r="F9" s="214">
        <f>SUM(F34,F59)</f>
        <v>254</v>
      </c>
      <c r="G9" s="207">
        <f>E9/D9*100</f>
        <v>45.376344086021504</v>
      </c>
      <c r="H9" s="207">
        <f>F9/D9*100</f>
        <v>54.623655913978496</v>
      </c>
      <c r="P9" s="205">
        <v>1</v>
      </c>
      <c r="Q9" s="222" t="s">
        <v>19</v>
      </c>
      <c r="R9" s="214">
        <f>SUM(S9:T9)</f>
        <v>273</v>
      </c>
      <c r="S9" s="214">
        <f>SUM(S34,S59)</f>
        <v>102</v>
      </c>
      <c r="T9" s="214">
        <f>SUM(T34,T59)</f>
        <v>171</v>
      </c>
      <c r="U9" s="207">
        <f>IF(R9&lt;1,0,S9/R9*100)</f>
        <v>37.362637362637365</v>
      </c>
      <c r="V9" s="207">
        <f>IF(R9&lt;1,0,T9/R9*100)</f>
        <v>62.637362637362635</v>
      </c>
      <c r="AD9" s="205">
        <v>1</v>
      </c>
      <c r="AE9" s="222" t="s">
        <v>19</v>
      </c>
      <c r="AF9" s="214">
        <f>SUM(AG9:AH9)</f>
        <v>171</v>
      </c>
      <c r="AG9" s="214">
        <f>SUM(AG34,AG59)</f>
        <v>54</v>
      </c>
      <c r="AH9" s="214">
        <f>SUM(AH34,AH59)</f>
        <v>117</v>
      </c>
      <c r="AI9" s="207">
        <f>IF(AF9&lt;1,0,AG9/AF9*100)</f>
        <v>31.578947368421051</v>
      </c>
      <c r="AJ9" s="207">
        <f>IF(AF9&lt;1,0,AH9/AF9*100)</f>
        <v>68.421052631578945</v>
      </c>
      <c r="AR9" s="205">
        <v>1</v>
      </c>
      <c r="AS9" s="222" t="s">
        <v>19</v>
      </c>
      <c r="AT9" s="214">
        <f>SUM(AU9:AV9)</f>
        <v>221</v>
      </c>
      <c r="AU9" s="214">
        <f>SUM(AU34,AU59)</f>
        <v>142</v>
      </c>
      <c r="AV9" s="214">
        <f>SUM(AV34,AV59)</f>
        <v>79</v>
      </c>
      <c r="AW9" s="207">
        <f>IF(AT9&lt;1,0,AU9/AT9*100)</f>
        <v>64.25339366515837</v>
      </c>
      <c r="AX9" s="207">
        <f>IF(AT9&lt;1,0,AV9/AT9*100)</f>
        <v>35.74660633484163</v>
      </c>
      <c r="BF9" s="755">
        <f>AF9</f>
        <v>171</v>
      </c>
      <c r="BG9" s="755">
        <f>AT9</f>
        <v>221</v>
      </c>
      <c r="BH9" s="755">
        <f>SUM(BF9:BG9)</f>
        <v>392</v>
      </c>
    </row>
    <row r="10" spans="2:60" ht="15.75" thickBot="1" x14ac:dyDescent="0.3">
      <c r="B10" s="208">
        <v>2</v>
      </c>
      <c r="C10" s="209" t="s">
        <v>20</v>
      </c>
      <c r="D10" s="214">
        <f t="shared" ref="D10:D22" si="0">SUM(E10:F10)</f>
        <v>205</v>
      </c>
      <c r="E10" s="214">
        <f t="shared" ref="E10:F22" si="1">SUM(E35,E60)</f>
        <v>88</v>
      </c>
      <c r="F10" s="214">
        <f t="shared" si="1"/>
        <v>117</v>
      </c>
      <c r="G10" s="210">
        <f t="shared" ref="G10:G23" si="2">E10/D10*100</f>
        <v>42.926829268292686</v>
      </c>
      <c r="H10" s="210">
        <f t="shared" ref="H10:H23" si="3">F10/D10*100</f>
        <v>57.073170731707314</v>
      </c>
      <c r="P10" s="208">
        <v>2</v>
      </c>
      <c r="Q10" s="209" t="s">
        <v>20</v>
      </c>
      <c r="R10" s="214">
        <f t="shared" ref="R10:R22" si="4">SUM(S10:T10)</f>
        <v>125</v>
      </c>
      <c r="S10" s="214">
        <f t="shared" ref="S10:T10" si="5">SUM(S35,S60)</f>
        <v>45</v>
      </c>
      <c r="T10" s="214">
        <f t="shared" si="5"/>
        <v>80</v>
      </c>
      <c r="U10" s="210">
        <f t="shared" ref="U10:U23" si="6">IF(R10&lt;1,0,S10/R10*100)</f>
        <v>36</v>
      </c>
      <c r="V10" s="210">
        <f t="shared" ref="V10:V23" si="7">IF(R10&lt;1,0,T10/R10*100)</f>
        <v>64</v>
      </c>
      <c r="AD10" s="208">
        <v>2</v>
      </c>
      <c r="AE10" s="209" t="s">
        <v>20</v>
      </c>
      <c r="AF10" s="214">
        <f t="shared" ref="AF10:AF22" si="8">SUM(AG10:AH10)</f>
        <v>28</v>
      </c>
      <c r="AG10" s="214">
        <f t="shared" ref="AG10:AH10" si="9">SUM(AG35,AG60)</f>
        <v>26</v>
      </c>
      <c r="AH10" s="214">
        <f t="shared" si="9"/>
        <v>2</v>
      </c>
      <c r="AI10" s="210">
        <f t="shared" ref="AI10:AI23" si="10">IF(AF10&lt;1,0,AG10/AF10*100)</f>
        <v>92.857142857142861</v>
      </c>
      <c r="AJ10" s="210">
        <f t="shared" ref="AJ10:AJ23" si="11">IF(AF10&lt;1,0,AH10/AF10*100)</f>
        <v>7.1428571428571423</v>
      </c>
      <c r="AR10" s="208">
        <v>2</v>
      </c>
      <c r="AS10" s="209" t="s">
        <v>20</v>
      </c>
      <c r="AT10" s="214">
        <f t="shared" ref="AT10:AT22" si="12">SUM(AU10:AV10)</f>
        <v>112</v>
      </c>
      <c r="AU10" s="214">
        <f t="shared" ref="AU10:AV10" si="13">SUM(AU35,AU60)</f>
        <v>65</v>
      </c>
      <c r="AV10" s="214">
        <f t="shared" si="13"/>
        <v>47</v>
      </c>
      <c r="AW10" s="210">
        <f t="shared" ref="AW10:AW23" si="14">IF(AT10&lt;1,0,AU10/AT10*100)</f>
        <v>58.035714285714292</v>
      </c>
      <c r="AX10" s="210">
        <f t="shared" ref="AX10:AX23" si="15">IF(AT10&lt;1,0,AV10/AT10*100)</f>
        <v>41.964285714285715</v>
      </c>
      <c r="BF10" s="755">
        <f t="shared" ref="BF10:BF22" si="16">AF10</f>
        <v>28</v>
      </c>
      <c r="BG10" s="755">
        <f t="shared" ref="BG10:BG22" si="17">AT10</f>
        <v>112</v>
      </c>
      <c r="BH10" s="755">
        <f t="shared" ref="BH10:BH22" si="18">SUM(BF10:BG10)</f>
        <v>140</v>
      </c>
    </row>
    <row r="11" spans="2:60" ht="15.75" thickBot="1" x14ac:dyDescent="0.3">
      <c r="B11" s="206">
        <v>3</v>
      </c>
      <c r="C11" s="211" t="s">
        <v>21</v>
      </c>
      <c r="D11" s="214">
        <f t="shared" si="0"/>
        <v>162</v>
      </c>
      <c r="E11" s="214">
        <f t="shared" si="1"/>
        <v>94</v>
      </c>
      <c r="F11" s="214">
        <f t="shared" si="1"/>
        <v>68</v>
      </c>
      <c r="G11" s="210">
        <f t="shared" si="2"/>
        <v>58.024691358024697</v>
      </c>
      <c r="H11" s="210">
        <f t="shared" si="3"/>
        <v>41.975308641975303</v>
      </c>
      <c r="P11" s="206">
        <v>3</v>
      </c>
      <c r="Q11" s="211" t="s">
        <v>21</v>
      </c>
      <c r="R11" s="214">
        <f t="shared" si="4"/>
        <v>80</v>
      </c>
      <c r="S11" s="214">
        <f t="shared" ref="S11:T11" si="19">SUM(S36,S61)</f>
        <v>29</v>
      </c>
      <c r="T11" s="214">
        <f t="shared" si="19"/>
        <v>51</v>
      </c>
      <c r="U11" s="210">
        <f t="shared" si="6"/>
        <v>36.25</v>
      </c>
      <c r="V11" s="210">
        <f t="shared" si="7"/>
        <v>63.749999999999993</v>
      </c>
      <c r="AD11" s="206">
        <v>3</v>
      </c>
      <c r="AE11" s="211" t="s">
        <v>21</v>
      </c>
      <c r="AF11" s="214">
        <f t="shared" si="8"/>
        <v>42</v>
      </c>
      <c r="AG11" s="214">
        <f t="shared" ref="AG11:AH11" si="20">SUM(AG36,AG61)</f>
        <v>19</v>
      </c>
      <c r="AH11" s="214">
        <f t="shared" si="20"/>
        <v>23</v>
      </c>
      <c r="AI11" s="210">
        <f t="shared" si="10"/>
        <v>45.238095238095241</v>
      </c>
      <c r="AJ11" s="210">
        <f t="shared" si="11"/>
        <v>54.761904761904766</v>
      </c>
      <c r="AR11" s="206">
        <v>3</v>
      </c>
      <c r="AS11" s="211" t="s">
        <v>21</v>
      </c>
      <c r="AT11" s="214">
        <f t="shared" si="12"/>
        <v>33</v>
      </c>
      <c r="AU11" s="214">
        <f t="shared" ref="AU11:AV11" si="21">SUM(AU36,AU61)</f>
        <v>30</v>
      </c>
      <c r="AV11" s="214">
        <f t="shared" si="21"/>
        <v>3</v>
      </c>
      <c r="AW11" s="210">
        <f t="shared" si="14"/>
        <v>90.909090909090907</v>
      </c>
      <c r="AX11" s="210">
        <f t="shared" si="15"/>
        <v>9.0909090909090917</v>
      </c>
      <c r="BF11" s="755">
        <f t="shared" si="16"/>
        <v>42</v>
      </c>
      <c r="BG11" s="755">
        <f t="shared" si="17"/>
        <v>33</v>
      </c>
      <c r="BH11" s="755">
        <f t="shared" si="18"/>
        <v>75</v>
      </c>
    </row>
    <row r="12" spans="2:60" ht="15.75" thickBot="1" x14ac:dyDescent="0.3">
      <c r="B12" s="208">
        <v>4</v>
      </c>
      <c r="C12" s="209" t="s">
        <v>22</v>
      </c>
      <c r="D12" s="214">
        <f t="shared" si="0"/>
        <v>180</v>
      </c>
      <c r="E12" s="214">
        <f t="shared" si="1"/>
        <v>72</v>
      </c>
      <c r="F12" s="214">
        <f t="shared" si="1"/>
        <v>108</v>
      </c>
      <c r="G12" s="210">
        <f t="shared" si="2"/>
        <v>40</v>
      </c>
      <c r="H12" s="210">
        <f t="shared" si="3"/>
        <v>60</v>
      </c>
      <c r="P12" s="208">
        <v>4</v>
      </c>
      <c r="Q12" s="209" t="s">
        <v>22</v>
      </c>
      <c r="R12" s="214">
        <f t="shared" si="4"/>
        <v>128</v>
      </c>
      <c r="S12" s="214">
        <f t="shared" ref="S12:T12" si="22">SUM(S37,S62)</f>
        <v>51</v>
      </c>
      <c r="T12" s="214">
        <f t="shared" si="22"/>
        <v>77</v>
      </c>
      <c r="U12" s="210">
        <f t="shared" si="6"/>
        <v>39.84375</v>
      </c>
      <c r="V12" s="210">
        <f t="shared" si="7"/>
        <v>60.15625</v>
      </c>
      <c r="AD12" s="208">
        <v>4</v>
      </c>
      <c r="AE12" s="209" t="s">
        <v>22</v>
      </c>
      <c r="AF12" s="214">
        <f t="shared" si="8"/>
        <v>29</v>
      </c>
      <c r="AG12" s="214">
        <f t="shared" ref="AG12:AH12" si="23">SUM(AG37,AG62)</f>
        <v>10</v>
      </c>
      <c r="AH12" s="214">
        <f t="shared" si="23"/>
        <v>19</v>
      </c>
      <c r="AI12" s="210">
        <f t="shared" si="10"/>
        <v>34.482758620689658</v>
      </c>
      <c r="AJ12" s="210">
        <f t="shared" si="11"/>
        <v>65.517241379310349</v>
      </c>
      <c r="AR12" s="208">
        <v>4</v>
      </c>
      <c r="AS12" s="209" t="s">
        <v>22</v>
      </c>
      <c r="AT12" s="214">
        <f t="shared" si="12"/>
        <v>68</v>
      </c>
      <c r="AU12" s="214">
        <f t="shared" ref="AU12:AV12" si="24">SUM(AU37,AU62)</f>
        <v>37</v>
      </c>
      <c r="AV12" s="214">
        <f t="shared" si="24"/>
        <v>31</v>
      </c>
      <c r="AW12" s="210">
        <f t="shared" si="14"/>
        <v>54.411764705882348</v>
      </c>
      <c r="AX12" s="210">
        <f t="shared" si="15"/>
        <v>45.588235294117645</v>
      </c>
      <c r="BF12" s="755">
        <f t="shared" si="16"/>
        <v>29</v>
      </c>
      <c r="BG12" s="755">
        <f t="shared" si="17"/>
        <v>68</v>
      </c>
      <c r="BH12" s="755">
        <f t="shared" si="18"/>
        <v>97</v>
      </c>
    </row>
    <row r="13" spans="2:60" ht="15.75" thickBot="1" x14ac:dyDescent="0.3">
      <c r="B13" s="206">
        <v>5</v>
      </c>
      <c r="C13" s="211" t="s">
        <v>23</v>
      </c>
      <c r="D13" s="214">
        <f t="shared" si="0"/>
        <v>114</v>
      </c>
      <c r="E13" s="214">
        <f t="shared" si="1"/>
        <v>37</v>
      </c>
      <c r="F13" s="214">
        <f t="shared" si="1"/>
        <v>77</v>
      </c>
      <c r="G13" s="210">
        <f t="shared" si="2"/>
        <v>32.456140350877192</v>
      </c>
      <c r="H13" s="210">
        <f t="shared" si="3"/>
        <v>67.543859649122808</v>
      </c>
      <c r="P13" s="206">
        <v>5</v>
      </c>
      <c r="Q13" s="211" t="s">
        <v>23</v>
      </c>
      <c r="R13" s="214">
        <f t="shared" si="4"/>
        <v>90</v>
      </c>
      <c r="S13" s="214">
        <f t="shared" ref="S13:T13" si="25">SUM(S38,S63)</f>
        <v>22</v>
      </c>
      <c r="T13" s="214">
        <f t="shared" si="25"/>
        <v>68</v>
      </c>
      <c r="U13" s="210">
        <f t="shared" si="6"/>
        <v>24.444444444444443</v>
      </c>
      <c r="V13" s="210">
        <f t="shared" si="7"/>
        <v>75.555555555555557</v>
      </c>
      <c r="AD13" s="206">
        <v>5</v>
      </c>
      <c r="AE13" s="211" t="s">
        <v>23</v>
      </c>
      <c r="AF13" s="214">
        <f t="shared" si="8"/>
        <v>60</v>
      </c>
      <c r="AG13" s="214">
        <f t="shared" ref="AG13:AH13" si="26">SUM(AG38,AG63)</f>
        <v>22</v>
      </c>
      <c r="AH13" s="214">
        <f t="shared" si="26"/>
        <v>38</v>
      </c>
      <c r="AI13" s="210">
        <f t="shared" si="10"/>
        <v>36.666666666666664</v>
      </c>
      <c r="AJ13" s="210">
        <f t="shared" si="11"/>
        <v>63.333333333333329</v>
      </c>
      <c r="AR13" s="206">
        <v>5</v>
      </c>
      <c r="AS13" s="211" t="s">
        <v>23</v>
      </c>
      <c r="AT13" s="214">
        <f t="shared" si="12"/>
        <v>44</v>
      </c>
      <c r="AU13" s="214">
        <f t="shared" ref="AU13:AV13" si="27">SUM(AU38,AU63)</f>
        <v>35</v>
      </c>
      <c r="AV13" s="214">
        <f t="shared" si="27"/>
        <v>9</v>
      </c>
      <c r="AW13" s="210">
        <f t="shared" si="14"/>
        <v>79.545454545454547</v>
      </c>
      <c r="AX13" s="210">
        <f t="shared" si="15"/>
        <v>20.454545454545457</v>
      </c>
      <c r="BF13" s="755">
        <f t="shared" si="16"/>
        <v>60</v>
      </c>
      <c r="BG13" s="755">
        <f t="shared" si="17"/>
        <v>44</v>
      </c>
      <c r="BH13" s="755">
        <f t="shared" si="18"/>
        <v>104</v>
      </c>
    </row>
    <row r="14" spans="2:60" ht="15.75" thickBot="1" x14ac:dyDescent="0.3">
      <c r="B14" s="208">
        <v>6</v>
      </c>
      <c r="C14" s="209" t="s">
        <v>24</v>
      </c>
      <c r="D14" s="214">
        <f t="shared" si="0"/>
        <v>259</v>
      </c>
      <c r="E14" s="214">
        <f t="shared" si="1"/>
        <v>128</v>
      </c>
      <c r="F14" s="214">
        <f t="shared" si="1"/>
        <v>131</v>
      </c>
      <c r="G14" s="210">
        <f t="shared" si="2"/>
        <v>49.420849420849422</v>
      </c>
      <c r="H14" s="210">
        <f t="shared" si="3"/>
        <v>50.579150579150578</v>
      </c>
      <c r="P14" s="208">
        <v>6</v>
      </c>
      <c r="Q14" s="209" t="s">
        <v>24</v>
      </c>
      <c r="R14" s="214">
        <f t="shared" si="4"/>
        <v>122</v>
      </c>
      <c r="S14" s="214">
        <f t="shared" ref="S14:T14" si="28">SUM(S39,S64)</f>
        <v>58</v>
      </c>
      <c r="T14" s="214">
        <f t="shared" si="28"/>
        <v>64</v>
      </c>
      <c r="U14" s="210">
        <f t="shared" si="6"/>
        <v>47.540983606557376</v>
      </c>
      <c r="V14" s="210">
        <f t="shared" si="7"/>
        <v>52.459016393442624</v>
      </c>
      <c r="AD14" s="208">
        <v>6</v>
      </c>
      <c r="AE14" s="209" t="s">
        <v>24</v>
      </c>
      <c r="AF14" s="214">
        <f t="shared" si="8"/>
        <v>27</v>
      </c>
      <c r="AG14" s="214">
        <f t="shared" ref="AG14:AH14" si="29">SUM(AG39,AG64)</f>
        <v>22</v>
      </c>
      <c r="AH14" s="214">
        <f t="shared" si="29"/>
        <v>5</v>
      </c>
      <c r="AI14" s="210">
        <f t="shared" si="10"/>
        <v>81.481481481481481</v>
      </c>
      <c r="AJ14" s="210">
        <f t="shared" si="11"/>
        <v>18.518518518518519</v>
      </c>
      <c r="AR14" s="208">
        <v>6</v>
      </c>
      <c r="AS14" s="209" t="s">
        <v>24</v>
      </c>
      <c r="AT14" s="214">
        <f t="shared" si="12"/>
        <v>34</v>
      </c>
      <c r="AU14" s="214">
        <f t="shared" ref="AU14:AV14" si="30">SUM(AU39,AU64)</f>
        <v>28</v>
      </c>
      <c r="AV14" s="214">
        <f t="shared" si="30"/>
        <v>6</v>
      </c>
      <c r="AW14" s="210">
        <f t="shared" si="14"/>
        <v>82.35294117647058</v>
      </c>
      <c r="AX14" s="210">
        <f t="shared" si="15"/>
        <v>17.647058823529413</v>
      </c>
      <c r="BF14" s="755">
        <f t="shared" si="16"/>
        <v>27</v>
      </c>
      <c r="BG14" s="755">
        <f t="shared" si="17"/>
        <v>34</v>
      </c>
      <c r="BH14" s="755">
        <f t="shared" si="18"/>
        <v>61</v>
      </c>
    </row>
    <row r="15" spans="2:60" ht="15.75" thickBot="1" x14ac:dyDescent="0.3">
      <c r="B15" s="206">
        <v>7</v>
      </c>
      <c r="C15" s="211" t="s">
        <v>25</v>
      </c>
      <c r="D15" s="214">
        <f t="shared" si="0"/>
        <v>103</v>
      </c>
      <c r="E15" s="214">
        <f t="shared" si="1"/>
        <v>53</v>
      </c>
      <c r="F15" s="214">
        <f t="shared" si="1"/>
        <v>50</v>
      </c>
      <c r="G15" s="210">
        <f t="shared" si="2"/>
        <v>51.456310679611647</v>
      </c>
      <c r="H15" s="210">
        <f t="shared" si="3"/>
        <v>48.543689320388353</v>
      </c>
      <c r="P15" s="206">
        <v>7</v>
      </c>
      <c r="Q15" s="211" t="s">
        <v>25</v>
      </c>
      <c r="R15" s="214">
        <f t="shared" si="4"/>
        <v>295</v>
      </c>
      <c r="S15" s="214">
        <f t="shared" ref="S15:T15" si="31">SUM(S40,S65)</f>
        <v>90</v>
      </c>
      <c r="T15" s="214">
        <f t="shared" si="31"/>
        <v>205</v>
      </c>
      <c r="U15" s="210">
        <f t="shared" si="6"/>
        <v>30.508474576271187</v>
      </c>
      <c r="V15" s="210">
        <f t="shared" si="7"/>
        <v>69.491525423728817</v>
      </c>
      <c r="AD15" s="206">
        <v>7</v>
      </c>
      <c r="AE15" s="211" t="s">
        <v>25</v>
      </c>
      <c r="AF15" s="214">
        <f t="shared" si="8"/>
        <v>186</v>
      </c>
      <c r="AG15" s="214">
        <f t="shared" ref="AG15:AH15" si="32">SUM(AG40,AG65)</f>
        <v>58</v>
      </c>
      <c r="AH15" s="214">
        <f t="shared" si="32"/>
        <v>128</v>
      </c>
      <c r="AI15" s="210">
        <f t="shared" si="10"/>
        <v>31.182795698924732</v>
      </c>
      <c r="AJ15" s="210">
        <f t="shared" si="11"/>
        <v>68.817204301075279</v>
      </c>
      <c r="AR15" s="206">
        <v>7</v>
      </c>
      <c r="AS15" s="211" t="s">
        <v>25</v>
      </c>
      <c r="AT15" s="214">
        <f t="shared" si="12"/>
        <v>227</v>
      </c>
      <c r="AU15" s="214">
        <f t="shared" ref="AU15:AV15" si="33">SUM(AU40,AU65)</f>
        <v>142</v>
      </c>
      <c r="AV15" s="214">
        <f t="shared" si="33"/>
        <v>85</v>
      </c>
      <c r="AW15" s="210">
        <f t="shared" si="14"/>
        <v>62.555066079295152</v>
      </c>
      <c r="AX15" s="210">
        <f t="shared" si="15"/>
        <v>37.444933920704848</v>
      </c>
      <c r="BF15" s="755">
        <f t="shared" si="16"/>
        <v>186</v>
      </c>
      <c r="BG15" s="755">
        <f t="shared" si="17"/>
        <v>227</v>
      </c>
      <c r="BH15" s="755">
        <f t="shared" si="18"/>
        <v>413</v>
      </c>
    </row>
    <row r="16" spans="2:60" ht="15.75" thickBot="1" x14ac:dyDescent="0.3">
      <c r="B16" s="208">
        <v>8</v>
      </c>
      <c r="C16" s="209" t="s">
        <v>26</v>
      </c>
      <c r="D16" s="214">
        <f t="shared" si="0"/>
        <v>113</v>
      </c>
      <c r="E16" s="214">
        <f t="shared" si="1"/>
        <v>45</v>
      </c>
      <c r="F16" s="214">
        <f t="shared" si="1"/>
        <v>68</v>
      </c>
      <c r="G16" s="210">
        <f t="shared" si="2"/>
        <v>39.823008849557525</v>
      </c>
      <c r="H16" s="210">
        <f t="shared" si="3"/>
        <v>60.176991150442483</v>
      </c>
      <c r="P16" s="208">
        <v>8</v>
      </c>
      <c r="Q16" s="209" t="s">
        <v>26</v>
      </c>
      <c r="R16" s="214">
        <f t="shared" si="4"/>
        <v>105</v>
      </c>
      <c r="S16" s="214">
        <f t="shared" ref="S16:T16" si="34">SUM(S41,S66)</f>
        <v>56</v>
      </c>
      <c r="T16" s="214">
        <f t="shared" si="34"/>
        <v>49</v>
      </c>
      <c r="U16" s="210">
        <f t="shared" si="6"/>
        <v>53.333333333333336</v>
      </c>
      <c r="V16" s="210">
        <f t="shared" si="7"/>
        <v>46.666666666666664</v>
      </c>
      <c r="AD16" s="208">
        <v>8</v>
      </c>
      <c r="AE16" s="209" t="s">
        <v>26</v>
      </c>
      <c r="AF16" s="214">
        <f t="shared" si="8"/>
        <v>47</v>
      </c>
      <c r="AG16" s="214">
        <f t="shared" ref="AG16:AH16" si="35">SUM(AG41,AG66)</f>
        <v>34</v>
      </c>
      <c r="AH16" s="214">
        <f t="shared" si="35"/>
        <v>13</v>
      </c>
      <c r="AI16" s="210">
        <f t="shared" si="10"/>
        <v>72.340425531914903</v>
      </c>
      <c r="AJ16" s="210">
        <f t="shared" si="11"/>
        <v>27.659574468085108</v>
      </c>
      <c r="AR16" s="208">
        <v>8</v>
      </c>
      <c r="AS16" s="209" t="s">
        <v>26</v>
      </c>
      <c r="AT16" s="214">
        <f t="shared" si="12"/>
        <v>95</v>
      </c>
      <c r="AU16" s="214">
        <f t="shared" ref="AU16:AV16" si="36">SUM(AU41,AU66)</f>
        <v>84</v>
      </c>
      <c r="AV16" s="214">
        <f t="shared" si="36"/>
        <v>11</v>
      </c>
      <c r="AW16" s="210">
        <f t="shared" si="14"/>
        <v>88.421052631578945</v>
      </c>
      <c r="AX16" s="210">
        <f t="shared" si="15"/>
        <v>11.578947368421053</v>
      </c>
      <c r="BF16" s="755">
        <f t="shared" si="16"/>
        <v>47</v>
      </c>
      <c r="BG16" s="755">
        <f t="shared" si="17"/>
        <v>95</v>
      </c>
      <c r="BH16" s="755">
        <f t="shared" si="18"/>
        <v>142</v>
      </c>
    </row>
    <row r="17" spans="2:60" ht="15.75" thickBot="1" x14ac:dyDescent="0.3">
      <c r="B17" s="206">
        <v>9</v>
      </c>
      <c r="C17" s="211" t="s">
        <v>27</v>
      </c>
      <c r="D17" s="214">
        <f t="shared" si="0"/>
        <v>89</v>
      </c>
      <c r="E17" s="214">
        <f t="shared" si="1"/>
        <v>43</v>
      </c>
      <c r="F17" s="214">
        <f t="shared" si="1"/>
        <v>46</v>
      </c>
      <c r="G17" s="210">
        <f t="shared" si="2"/>
        <v>48.314606741573037</v>
      </c>
      <c r="H17" s="210">
        <f t="shared" si="3"/>
        <v>51.68539325842697</v>
      </c>
      <c r="P17" s="206">
        <v>9</v>
      </c>
      <c r="Q17" s="211" t="s">
        <v>27</v>
      </c>
      <c r="R17" s="214">
        <f t="shared" si="4"/>
        <v>75</v>
      </c>
      <c r="S17" s="214">
        <f t="shared" ref="S17:T17" si="37">SUM(S42,S67)</f>
        <v>26</v>
      </c>
      <c r="T17" s="214">
        <f t="shared" si="37"/>
        <v>49</v>
      </c>
      <c r="U17" s="210">
        <f t="shared" si="6"/>
        <v>34.666666666666671</v>
      </c>
      <c r="V17" s="210">
        <f t="shared" si="7"/>
        <v>65.333333333333329</v>
      </c>
      <c r="AD17" s="206">
        <v>9</v>
      </c>
      <c r="AE17" s="211" t="s">
        <v>27</v>
      </c>
      <c r="AF17" s="214">
        <f t="shared" si="8"/>
        <v>54</v>
      </c>
      <c r="AG17" s="214">
        <f t="shared" ref="AG17:AH17" si="38">SUM(AG42,AG67)</f>
        <v>26</v>
      </c>
      <c r="AH17" s="214">
        <f t="shared" si="38"/>
        <v>28</v>
      </c>
      <c r="AI17" s="210">
        <f t="shared" si="10"/>
        <v>48.148148148148145</v>
      </c>
      <c r="AJ17" s="210">
        <f t="shared" si="11"/>
        <v>51.851851851851848</v>
      </c>
      <c r="AR17" s="206">
        <v>9</v>
      </c>
      <c r="AS17" s="211" t="s">
        <v>27</v>
      </c>
      <c r="AT17" s="214">
        <f t="shared" si="12"/>
        <v>0</v>
      </c>
      <c r="AU17" s="214">
        <f t="shared" ref="AU17:AV17" si="39">SUM(AU42,AU67)</f>
        <v>0</v>
      </c>
      <c r="AV17" s="214">
        <f t="shared" si="39"/>
        <v>0</v>
      </c>
      <c r="AW17" s="210">
        <f t="shared" si="14"/>
        <v>0</v>
      </c>
      <c r="AX17" s="210">
        <f t="shared" si="15"/>
        <v>0</v>
      </c>
      <c r="BF17" s="755">
        <f t="shared" si="16"/>
        <v>54</v>
      </c>
      <c r="BG17" s="755">
        <f t="shared" si="17"/>
        <v>0</v>
      </c>
      <c r="BH17" s="755">
        <f t="shared" si="18"/>
        <v>54</v>
      </c>
    </row>
    <row r="18" spans="2:60" ht="15.75" thickBot="1" x14ac:dyDescent="0.3">
      <c r="B18" s="208">
        <v>10</v>
      </c>
      <c r="C18" s="209" t="s">
        <v>28</v>
      </c>
      <c r="D18" s="214">
        <f t="shared" si="0"/>
        <v>143</v>
      </c>
      <c r="E18" s="214">
        <f t="shared" si="1"/>
        <v>45</v>
      </c>
      <c r="F18" s="214">
        <f t="shared" si="1"/>
        <v>98</v>
      </c>
      <c r="G18" s="210">
        <f t="shared" si="2"/>
        <v>31.46853146853147</v>
      </c>
      <c r="H18" s="210">
        <f t="shared" si="3"/>
        <v>68.531468531468533</v>
      </c>
      <c r="P18" s="208">
        <v>10</v>
      </c>
      <c r="Q18" s="209" t="s">
        <v>28</v>
      </c>
      <c r="R18" s="214">
        <f t="shared" si="4"/>
        <v>74</v>
      </c>
      <c r="S18" s="214">
        <f t="shared" ref="S18:T18" si="40">SUM(S43,S68)</f>
        <v>42</v>
      </c>
      <c r="T18" s="214">
        <f t="shared" si="40"/>
        <v>32</v>
      </c>
      <c r="U18" s="210">
        <f t="shared" si="6"/>
        <v>56.756756756756758</v>
      </c>
      <c r="V18" s="210">
        <f t="shared" si="7"/>
        <v>43.243243243243242</v>
      </c>
      <c r="AD18" s="208">
        <v>10</v>
      </c>
      <c r="AE18" s="209" t="s">
        <v>28</v>
      </c>
      <c r="AF18" s="214">
        <f t="shared" si="8"/>
        <v>13</v>
      </c>
      <c r="AG18" s="214">
        <f t="shared" ref="AG18:AH18" si="41">SUM(AG43,AG68)</f>
        <v>8</v>
      </c>
      <c r="AH18" s="214">
        <f t="shared" si="41"/>
        <v>5</v>
      </c>
      <c r="AI18" s="210">
        <f t="shared" si="10"/>
        <v>61.53846153846154</v>
      </c>
      <c r="AJ18" s="210">
        <f t="shared" si="11"/>
        <v>38.461538461538467</v>
      </c>
      <c r="AR18" s="208">
        <v>10</v>
      </c>
      <c r="AS18" s="209" t="s">
        <v>28</v>
      </c>
      <c r="AT18" s="214">
        <f t="shared" si="12"/>
        <v>45</v>
      </c>
      <c r="AU18" s="214">
        <f t="shared" ref="AU18:AV18" si="42">SUM(AU43,AU68)</f>
        <v>28</v>
      </c>
      <c r="AV18" s="214">
        <f t="shared" si="42"/>
        <v>17</v>
      </c>
      <c r="AW18" s="210">
        <f t="shared" si="14"/>
        <v>62.222222222222221</v>
      </c>
      <c r="AX18" s="210">
        <f t="shared" si="15"/>
        <v>37.777777777777779</v>
      </c>
      <c r="BF18" s="755">
        <f t="shared" si="16"/>
        <v>13</v>
      </c>
      <c r="BG18" s="755">
        <f t="shared" si="17"/>
        <v>45</v>
      </c>
      <c r="BH18" s="755">
        <f t="shared" si="18"/>
        <v>58</v>
      </c>
    </row>
    <row r="19" spans="2:60" ht="15.75" thickBot="1" x14ac:dyDescent="0.3">
      <c r="B19" s="206">
        <v>11</v>
      </c>
      <c r="C19" s="211" t="s">
        <v>29</v>
      </c>
      <c r="D19" s="214">
        <f t="shared" si="0"/>
        <v>144</v>
      </c>
      <c r="E19" s="214">
        <f t="shared" si="1"/>
        <v>73</v>
      </c>
      <c r="F19" s="214">
        <f t="shared" si="1"/>
        <v>71</v>
      </c>
      <c r="G19" s="210">
        <f t="shared" si="2"/>
        <v>50.694444444444443</v>
      </c>
      <c r="H19" s="210">
        <f t="shared" si="3"/>
        <v>49.305555555555557</v>
      </c>
      <c r="P19" s="206">
        <v>11</v>
      </c>
      <c r="Q19" s="211" t="s">
        <v>29</v>
      </c>
      <c r="R19" s="214">
        <f t="shared" si="4"/>
        <v>49</v>
      </c>
      <c r="S19" s="214">
        <f t="shared" ref="S19:T19" si="43">SUM(S44,S69)</f>
        <v>12</v>
      </c>
      <c r="T19" s="214">
        <f t="shared" si="43"/>
        <v>37</v>
      </c>
      <c r="U19" s="210">
        <f t="shared" si="6"/>
        <v>24.489795918367346</v>
      </c>
      <c r="V19" s="210">
        <f t="shared" si="7"/>
        <v>75.510204081632651</v>
      </c>
      <c r="AD19" s="206">
        <v>11</v>
      </c>
      <c r="AE19" s="211" t="s">
        <v>29</v>
      </c>
      <c r="AF19" s="214">
        <f t="shared" si="8"/>
        <v>38</v>
      </c>
      <c r="AG19" s="214">
        <f t="shared" ref="AG19:AH19" si="44">SUM(AG44,AG69)</f>
        <v>14</v>
      </c>
      <c r="AH19" s="214">
        <f t="shared" si="44"/>
        <v>24</v>
      </c>
      <c r="AI19" s="210">
        <f t="shared" si="10"/>
        <v>36.84210526315789</v>
      </c>
      <c r="AJ19" s="210">
        <f t="shared" si="11"/>
        <v>63.157894736842103</v>
      </c>
      <c r="AR19" s="206">
        <v>11</v>
      </c>
      <c r="AS19" s="211" t="s">
        <v>29</v>
      </c>
      <c r="AT19" s="214">
        <f t="shared" si="12"/>
        <v>16</v>
      </c>
      <c r="AU19" s="214">
        <f t="shared" ref="AU19:AV19" si="45">SUM(AU44,AU69)</f>
        <v>10</v>
      </c>
      <c r="AV19" s="214">
        <f t="shared" si="45"/>
        <v>6</v>
      </c>
      <c r="AW19" s="210">
        <f t="shared" si="14"/>
        <v>62.5</v>
      </c>
      <c r="AX19" s="210">
        <f t="shared" si="15"/>
        <v>37.5</v>
      </c>
      <c r="BF19" s="755">
        <f t="shared" si="16"/>
        <v>38</v>
      </c>
      <c r="BG19" s="755">
        <f t="shared" si="17"/>
        <v>16</v>
      </c>
      <c r="BH19" s="755">
        <f t="shared" si="18"/>
        <v>54</v>
      </c>
    </row>
    <row r="20" spans="2:60" ht="15.75" thickBot="1" x14ac:dyDescent="0.3">
      <c r="B20" s="208">
        <v>12</v>
      </c>
      <c r="C20" s="209" t="s">
        <v>30</v>
      </c>
      <c r="D20" s="214">
        <f t="shared" si="0"/>
        <v>111</v>
      </c>
      <c r="E20" s="214">
        <f t="shared" si="1"/>
        <v>50</v>
      </c>
      <c r="F20" s="214">
        <f t="shared" si="1"/>
        <v>61</v>
      </c>
      <c r="G20" s="210">
        <f t="shared" si="2"/>
        <v>45.045045045045043</v>
      </c>
      <c r="H20" s="210">
        <f t="shared" si="3"/>
        <v>54.954954954954957</v>
      </c>
      <c r="P20" s="208">
        <v>12</v>
      </c>
      <c r="Q20" s="209" t="s">
        <v>30</v>
      </c>
      <c r="R20" s="214">
        <f t="shared" si="4"/>
        <v>81</v>
      </c>
      <c r="S20" s="214">
        <f t="shared" ref="S20:T20" si="46">SUM(S45,S70)</f>
        <v>33</v>
      </c>
      <c r="T20" s="214">
        <f t="shared" si="46"/>
        <v>48</v>
      </c>
      <c r="U20" s="210">
        <f t="shared" si="6"/>
        <v>40.74074074074074</v>
      </c>
      <c r="V20" s="210">
        <f t="shared" si="7"/>
        <v>59.259259259259252</v>
      </c>
      <c r="AD20" s="208">
        <v>12</v>
      </c>
      <c r="AE20" s="209" t="s">
        <v>30</v>
      </c>
      <c r="AF20" s="214">
        <f t="shared" si="8"/>
        <v>45</v>
      </c>
      <c r="AG20" s="214">
        <f t="shared" ref="AG20:AH20" si="47">SUM(AG45,AG70)</f>
        <v>16</v>
      </c>
      <c r="AH20" s="214">
        <f t="shared" si="47"/>
        <v>29</v>
      </c>
      <c r="AI20" s="210">
        <f t="shared" si="10"/>
        <v>35.555555555555557</v>
      </c>
      <c r="AJ20" s="210">
        <f t="shared" si="11"/>
        <v>64.444444444444443</v>
      </c>
      <c r="AR20" s="208">
        <v>12</v>
      </c>
      <c r="AS20" s="209" t="s">
        <v>30</v>
      </c>
      <c r="AT20" s="214">
        <f t="shared" si="12"/>
        <v>57</v>
      </c>
      <c r="AU20" s="214">
        <f t="shared" ref="AU20:AV20" si="48">SUM(AU45,AU70)</f>
        <v>47</v>
      </c>
      <c r="AV20" s="214">
        <f t="shared" si="48"/>
        <v>10</v>
      </c>
      <c r="AW20" s="210">
        <f t="shared" si="14"/>
        <v>82.456140350877192</v>
      </c>
      <c r="AX20" s="210">
        <f t="shared" si="15"/>
        <v>17.543859649122805</v>
      </c>
      <c r="BF20" s="755">
        <f t="shared" si="16"/>
        <v>45</v>
      </c>
      <c r="BG20" s="755">
        <f t="shared" si="17"/>
        <v>57</v>
      </c>
      <c r="BH20" s="755">
        <f t="shared" si="18"/>
        <v>102</v>
      </c>
    </row>
    <row r="21" spans="2:60" ht="15.75" thickBot="1" x14ac:dyDescent="0.3">
      <c r="B21" s="206">
        <v>13</v>
      </c>
      <c r="C21" s="211" t="s">
        <v>31</v>
      </c>
      <c r="D21" s="214">
        <f t="shared" si="0"/>
        <v>234</v>
      </c>
      <c r="E21" s="214">
        <f t="shared" si="1"/>
        <v>101</v>
      </c>
      <c r="F21" s="214">
        <f t="shared" si="1"/>
        <v>133</v>
      </c>
      <c r="G21" s="210">
        <f t="shared" si="2"/>
        <v>43.162393162393165</v>
      </c>
      <c r="H21" s="210">
        <f t="shared" si="3"/>
        <v>56.837606837606835</v>
      </c>
      <c r="P21" s="206">
        <v>13</v>
      </c>
      <c r="Q21" s="211" t="s">
        <v>31</v>
      </c>
      <c r="R21" s="214">
        <f t="shared" si="4"/>
        <v>55</v>
      </c>
      <c r="S21" s="214">
        <f t="shared" ref="S21:T21" si="49">SUM(S46,S71)</f>
        <v>33</v>
      </c>
      <c r="T21" s="214">
        <f t="shared" si="49"/>
        <v>22</v>
      </c>
      <c r="U21" s="210">
        <f t="shared" si="6"/>
        <v>60</v>
      </c>
      <c r="V21" s="210">
        <f t="shared" si="7"/>
        <v>40</v>
      </c>
      <c r="AD21" s="206">
        <v>13</v>
      </c>
      <c r="AE21" s="211" t="s">
        <v>31</v>
      </c>
      <c r="AF21" s="214">
        <f t="shared" si="8"/>
        <v>41</v>
      </c>
      <c r="AG21" s="214">
        <f t="shared" ref="AG21:AH21" si="50">SUM(AG46,AG71)</f>
        <v>26</v>
      </c>
      <c r="AH21" s="214">
        <f t="shared" si="50"/>
        <v>15</v>
      </c>
      <c r="AI21" s="210">
        <f t="shared" si="10"/>
        <v>63.414634146341463</v>
      </c>
      <c r="AJ21" s="210">
        <f t="shared" si="11"/>
        <v>36.585365853658537</v>
      </c>
      <c r="AR21" s="206">
        <v>13</v>
      </c>
      <c r="AS21" s="211" t="s">
        <v>31</v>
      </c>
      <c r="AT21" s="214">
        <f t="shared" si="12"/>
        <v>30</v>
      </c>
      <c r="AU21" s="214">
        <f t="shared" ref="AU21:AV21" si="51">SUM(AU46,AU71)</f>
        <v>23</v>
      </c>
      <c r="AV21" s="214">
        <f t="shared" si="51"/>
        <v>7</v>
      </c>
      <c r="AW21" s="210">
        <f t="shared" si="14"/>
        <v>76.666666666666671</v>
      </c>
      <c r="AX21" s="210">
        <f t="shared" si="15"/>
        <v>23.333333333333332</v>
      </c>
      <c r="BF21" s="755">
        <f t="shared" si="16"/>
        <v>41</v>
      </c>
      <c r="BG21" s="755">
        <f t="shared" si="17"/>
        <v>30</v>
      </c>
      <c r="BH21" s="755">
        <f t="shared" si="18"/>
        <v>71</v>
      </c>
    </row>
    <row r="22" spans="2:60" ht="15.75" thickBot="1" x14ac:dyDescent="0.3">
      <c r="B22" s="212">
        <v>14</v>
      </c>
      <c r="C22" s="209" t="s">
        <v>32</v>
      </c>
      <c r="D22" s="214">
        <f t="shared" si="0"/>
        <v>106</v>
      </c>
      <c r="E22" s="214">
        <f t="shared" si="1"/>
        <v>60</v>
      </c>
      <c r="F22" s="214">
        <f t="shared" si="1"/>
        <v>46</v>
      </c>
      <c r="G22" s="210">
        <f t="shared" si="2"/>
        <v>56.60377358490566</v>
      </c>
      <c r="H22" s="210">
        <f t="shared" si="3"/>
        <v>43.39622641509434</v>
      </c>
      <c r="P22" s="212">
        <v>14</v>
      </c>
      <c r="Q22" s="209" t="s">
        <v>32</v>
      </c>
      <c r="R22" s="214">
        <f t="shared" si="4"/>
        <v>48</v>
      </c>
      <c r="S22" s="214">
        <f t="shared" ref="S22:T22" si="52">SUM(S47,S72)</f>
        <v>22</v>
      </c>
      <c r="T22" s="214">
        <f t="shared" si="52"/>
        <v>26</v>
      </c>
      <c r="U22" s="210">
        <f t="shared" si="6"/>
        <v>45.833333333333329</v>
      </c>
      <c r="V22" s="210">
        <f t="shared" si="7"/>
        <v>54.166666666666664</v>
      </c>
      <c r="AD22" s="212">
        <v>14</v>
      </c>
      <c r="AE22" s="209" t="s">
        <v>32</v>
      </c>
      <c r="AF22" s="214">
        <f t="shared" si="8"/>
        <v>0</v>
      </c>
      <c r="AG22" s="214">
        <f t="shared" ref="AG22:AH22" si="53">SUM(AG47,AG72)</f>
        <v>0</v>
      </c>
      <c r="AH22" s="214">
        <f t="shared" si="53"/>
        <v>0</v>
      </c>
      <c r="AI22" s="210">
        <f t="shared" si="10"/>
        <v>0</v>
      </c>
      <c r="AJ22" s="210">
        <f t="shared" si="11"/>
        <v>0</v>
      </c>
      <c r="AR22" s="212">
        <v>14</v>
      </c>
      <c r="AS22" s="209" t="s">
        <v>32</v>
      </c>
      <c r="AT22" s="214">
        <f t="shared" si="12"/>
        <v>19</v>
      </c>
      <c r="AU22" s="214">
        <f t="shared" ref="AU22:AV22" si="54">SUM(AU47,AU72)</f>
        <v>14</v>
      </c>
      <c r="AV22" s="214">
        <f t="shared" si="54"/>
        <v>5</v>
      </c>
      <c r="AW22" s="210">
        <f t="shared" si="14"/>
        <v>73.68421052631578</v>
      </c>
      <c r="AX22" s="210">
        <f t="shared" si="15"/>
        <v>26.315789473684209</v>
      </c>
      <c r="BF22" s="755">
        <f t="shared" si="16"/>
        <v>0</v>
      </c>
      <c r="BG22" s="755">
        <f t="shared" si="17"/>
        <v>19</v>
      </c>
      <c r="BH22" s="755">
        <f t="shared" si="18"/>
        <v>19</v>
      </c>
    </row>
    <row r="23" spans="2:60" ht="15.75" thickBot="1" x14ac:dyDescent="0.3">
      <c r="B23" s="213"/>
      <c r="C23" s="220" t="s">
        <v>12</v>
      </c>
      <c r="D23" s="216">
        <f>SUM(D9:D22)</f>
        <v>2428</v>
      </c>
      <c r="E23" s="216">
        <f t="shared" ref="E23:F23" si="55">SUM(E9:E22)</f>
        <v>1100</v>
      </c>
      <c r="F23" s="216">
        <f t="shared" si="55"/>
        <v>1328</v>
      </c>
      <c r="G23" s="219">
        <f t="shared" si="2"/>
        <v>45.304777594728172</v>
      </c>
      <c r="H23" s="219">
        <f t="shared" si="3"/>
        <v>54.695222405271828</v>
      </c>
      <c r="P23" s="213"/>
      <c r="Q23" s="220" t="s">
        <v>12</v>
      </c>
      <c r="R23" s="216">
        <f>SUM(R9:R22)</f>
        <v>1600</v>
      </c>
      <c r="S23" s="216">
        <f t="shared" ref="S23:T23" si="56">SUM(S9:S22)</f>
        <v>621</v>
      </c>
      <c r="T23" s="216">
        <f t="shared" si="56"/>
        <v>979</v>
      </c>
      <c r="U23" s="219">
        <f t="shared" si="6"/>
        <v>38.8125</v>
      </c>
      <c r="V23" s="219">
        <f t="shared" si="7"/>
        <v>61.187499999999993</v>
      </c>
      <c r="AD23" s="213"/>
      <c r="AE23" s="220" t="s">
        <v>12</v>
      </c>
      <c r="AF23" s="216">
        <f>SUM(AF9:AF22)</f>
        <v>781</v>
      </c>
      <c r="AG23" s="216">
        <f t="shared" ref="AG23:AH23" si="57">SUM(AG9:AG22)</f>
        <v>335</v>
      </c>
      <c r="AH23" s="216">
        <f t="shared" si="57"/>
        <v>446</v>
      </c>
      <c r="AI23" s="219">
        <f t="shared" si="10"/>
        <v>42.893725992317542</v>
      </c>
      <c r="AJ23" s="219">
        <f t="shared" si="11"/>
        <v>57.106274007682458</v>
      </c>
      <c r="AR23" s="213"/>
      <c r="AS23" s="220" t="s">
        <v>12</v>
      </c>
      <c r="AT23" s="216">
        <f>SUM(AT9:AT22)</f>
        <v>1001</v>
      </c>
      <c r="AU23" s="216">
        <f t="shared" ref="AU23:AV23" si="58">SUM(AU9:AU22)</f>
        <v>685</v>
      </c>
      <c r="AV23" s="216">
        <f t="shared" si="58"/>
        <v>316</v>
      </c>
      <c r="AW23" s="219">
        <f t="shared" si="14"/>
        <v>68.431568431568436</v>
      </c>
      <c r="AX23" s="219">
        <f t="shared" si="15"/>
        <v>31.568431568431571</v>
      </c>
      <c r="BF23" s="754">
        <f>SUM(BF9:BF22)</f>
        <v>781</v>
      </c>
      <c r="BG23" s="754">
        <f t="shared" ref="BG23:BH23" si="59">SUM(BG9:BG22)</f>
        <v>1001</v>
      </c>
      <c r="BH23" s="754">
        <f t="shared" si="59"/>
        <v>1782</v>
      </c>
    </row>
    <row r="24" spans="2:60" ht="15.75" thickBot="1" x14ac:dyDescent="0.3">
      <c r="C24" s="215" t="s">
        <v>76</v>
      </c>
      <c r="D24" s="220">
        <f>D23/D$23*100</f>
        <v>100</v>
      </c>
      <c r="E24" s="221">
        <f>E23/D$23*100</f>
        <v>45.304777594728172</v>
      </c>
      <c r="F24" s="221">
        <f>F23/D$23*100</f>
        <v>54.695222405271828</v>
      </c>
      <c r="G24"/>
      <c r="H24"/>
      <c r="Q24" s="215" t="s">
        <v>76</v>
      </c>
      <c r="R24" s="220">
        <f>R23/R$23*100</f>
        <v>100</v>
      </c>
      <c r="S24" s="221">
        <f>S23/R$23*100</f>
        <v>38.8125</v>
      </c>
      <c r="T24" s="221">
        <f>T23/R$23*100</f>
        <v>61.187499999999993</v>
      </c>
      <c r="U24"/>
      <c r="V24"/>
      <c r="AE24" s="215" t="s">
        <v>76</v>
      </c>
      <c r="AF24" s="220">
        <f>AF23/AF$23*100</f>
        <v>100</v>
      </c>
      <c r="AG24" s="221">
        <f>AG23/AF$23*100</f>
        <v>42.893725992317542</v>
      </c>
      <c r="AH24" s="221">
        <f>AH23/AF$23*100</f>
        <v>57.106274007682458</v>
      </c>
      <c r="AI24"/>
      <c r="AJ24"/>
      <c r="AS24" s="215" t="s">
        <v>76</v>
      </c>
      <c r="AT24" s="220">
        <f>AT23/AT$23*100</f>
        <v>100</v>
      </c>
      <c r="AU24" s="221">
        <f>AU23/AT$23*100</f>
        <v>68.431568431568436</v>
      </c>
      <c r="AV24" s="221">
        <f>AV23/AT$23*100</f>
        <v>31.568431568431571</v>
      </c>
      <c r="AW24"/>
      <c r="AX24"/>
    </row>
    <row r="27" spans="2:60" ht="18" x14ac:dyDescent="0.25">
      <c r="B27" s="201" t="str">
        <f>B1</f>
        <v>Persentase Guru MTs Menurut Kualifikasi Sertifikasi</v>
      </c>
      <c r="P27" s="201" t="str">
        <f>P1</f>
        <v>Persentase Guru SMP Menurut Kualifikasi Sertifikasi</v>
      </c>
      <c r="AD27" s="201" t="str">
        <f>AD1</f>
        <v>Persentase Guru SMA Menurut Kualifikasi Sertifikasi</v>
      </c>
      <c r="AR27" s="201" t="str">
        <f>AR1</f>
        <v>Persentase Guru SMK Menurut Kualifikasi Sertifikasi</v>
      </c>
    </row>
    <row r="28" spans="2:60" ht="15.75" x14ac:dyDescent="0.25">
      <c r="B28" s="203" t="str">
        <f>$B$2</f>
        <v>TAHUN 2018</v>
      </c>
      <c r="P28" s="203" t="str">
        <f>$B$2</f>
        <v>TAHUN 2018</v>
      </c>
      <c r="AD28" s="203" t="str">
        <f>$B$2</f>
        <v>TAHUN 2018</v>
      </c>
      <c r="AR28" s="203" t="str">
        <f>$B$2</f>
        <v>TAHUN 2018</v>
      </c>
    </row>
    <row r="29" spans="2:60" ht="15.75" x14ac:dyDescent="0.25">
      <c r="B29" s="203" t="s">
        <v>33</v>
      </c>
      <c r="H29" s="279" t="s">
        <v>52</v>
      </c>
      <c r="P29" s="203" t="s">
        <v>33</v>
      </c>
      <c r="V29" s="279" t="s">
        <v>52</v>
      </c>
      <c r="AD29" s="203" t="s">
        <v>33</v>
      </c>
      <c r="AJ29" s="279" t="s">
        <v>52</v>
      </c>
      <c r="AR29" s="203" t="s">
        <v>33</v>
      </c>
      <c r="AX29" s="279" t="s">
        <v>52</v>
      </c>
    </row>
    <row r="30" spans="2:60" ht="15.75" thickBot="1" x14ac:dyDescent="0.3">
      <c r="B30" s="315"/>
      <c r="P30" s="315"/>
      <c r="AD30" s="315"/>
      <c r="AR30" s="315"/>
    </row>
    <row r="31" spans="2:60" ht="49.5" customHeight="1" thickBot="1" x14ac:dyDescent="0.3">
      <c r="B31" s="819" t="s">
        <v>14</v>
      </c>
      <c r="C31" s="819" t="s">
        <v>61</v>
      </c>
      <c r="D31" s="819" t="s">
        <v>15</v>
      </c>
      <c r="E31" s="821" t="str">
        <f>E6&amp;" SEKOLAH "&amp;$H29</f>
        <v>GURU MTs KUALIFIKASI SERTIKASI SEKOLAH NEGERI</v>
      </c>
      <c r="F31" s="822"/>
      <c r="G31" s="823" t="s">
        <v>16</v>
      </c>
      <c r="H31" s="824"/>
      <c r="I31" s="305" t="s">
        <v>152</v>
      </c>
      <c r="P31" s="819" t="s">
        <v>14</v>
      </c>
      <c r="Q31" s="819" t="s">
        <v>61</v>
      </c>
      <c r="R31" s="819" t="s">
        <v>15</v>
      </c>
      <c r="S31" s="821" t="str">
        <f>S6&amp;" SEKOLAH "&amp;$H29</f>
        <v>GURU SMP KUALIFIKASI SERTIKASI SEKOLAH NEGERI</v>
      </c>
      <c r="T31" s="822"/>
      <c r="U31" s="823" t="s">
        <v>16</v>
      </c>
      <c r="V31" s="824"/>
      <c r="W31" s="305" t="s">
        <v>152</v>
      </c>
      <c r="AD31" s="819" t="s">
        <v>14</v>
      </c>
      <c r="AE31" s="819" t="s">
        <v>61</v>
      </c>
      <c r="AF31" s="819" t="s">
        <v>15</v>
      </c>
      <c r="AG31" s="821" t="str">
        <f>AG6&amp;" SEKOLAH "&amp;$H29</f>
        <v>GURU SMA KUALIFIKASI SERTIKASI SEKOLAH NEGERI</v>
      </c>
      <c r="AH31" s="822"/>
      <c r="AI31" s="823" t="s">
        <v>16</v>
      </c>
      <c r="AJ31" s="824"/>
      <c r="AK31" s="305" t="s">
        <v>152</v>
      </c>
      <c r="AR31" s="819" t="s">
        <v>14</v>
      </c>
      <c r="AS31" s="819" t="s">
        <v>61</v>
      </c>
      <c r="AT31" s="819" t="s">
        <v>15</v>
      </c>
      <c r="AU31" s="821" t="str">
        <f>AU6&amp;" SEKOLAH "&amp;$H29</f>
        <v>GURU SMK KUALIFIKASI SERTIKASI SEKOLAH NEGERI</v>
      </c>
      <c r="AV31" s="822"/>
      <c r="AW31" s="823" t="s">
        <v>16</v>
      </c>
      <c r="AX31" s="824"/>
      <c r="AY31" s="305" t="s">
        <v>152</v>
      </c>
    </row>
    <row r="32" spans="2:60" ht="45.75" thickBot="1" x14ac:dyDescent="0.3">
      <c r="B32" s="820"/>
      <c r="C32" s="820"/>
      <c r="D32" s="820"/>
      <c r="E32" s="226" t="str">
        <f>E7</f>
        <v>Belum Sertifikasi</v>
      </c>
      <c r="F32" s="226" t="str">
        <f>F7</f>
        <v>Sudah Sertifikasi</v>
      </c>
      <c r="G32" s="226" t="str">
        <f>G7</f>
        <v>Belum Sertifikasi</v>
      </c>
      <c r="H32" s="226" t="str">
        <f>H7</f>
        <v>Sudah Sertifikasi</v>
      </c>
      <c r="P32" s="820"/>
      <c r="Q32" s="820"/>
      <c r="R32" s="820"/>
      <c r="S32" s="226" t="str">
        <f>S7</f>
        <v>Belum Sertifikasi</v>
      </c>
      <c r="T32" s="226" t="str">
        <f>T7</f>
        <v>Sudah Sertifikasi</v>
      </c>
      <c r="U32" s="226" t="str">
        <f>U7</f>
        <v>Belum Sertifikasi</v>
      </c>
      <c r="V32" s="226" t="str">
        <f>V7</f>
        <v>Sudah Sertifikasi</v>
      </c>
      <c r="AD32" s="820"/>
      <c r="AE32" s="820"/>
      <c r="AF32" s="820"/>
      <c r="AG32" s="226" t="str">
        <f>AG7</f>
        <v>Belum Sertifikasi</v>
      </c>
      <c r="AH32" s="226" t="str">
        <f>AH7</f>
        <v>Sudah Sertifikasi</v>
      </c>
      <c r="AI32" s="226" t="str">
        <f>AI7</f>
        <v>Belum Sertifikasi</v>
      </c>
      <c r="AJ32" s="226" t="str">
        <f>AJ7</f>
        <v>Sudah Sertifikasi</v>
      </c>
      <c r="AR32" s="820"/>
      <c r="AS32" s="820"/>
      <c r="AT32" s="820"/>
      <c r="AU32" s="226" t="str">
        <f>AU7</f>
        <v>Belum Sertifikasi</v>
      </c>
      <c r="AV32" s="226" t="str">
        <f>AV7</f>
        <v>Sudah Sertifikasi</v>
      </c>
      <c r="AW32" s="226" t="str">
        <f>AW7</f>
        <v>Belum Sertifikasi</v>
      </c>
      <c r="AX32" s="226" t="str">
        <f>AX7</f>
        <v>Sudah Sertifikasi</v>
      </c>
    </row>
    <row r="33" spans="2:60" ht="15.75" thickBot="1" x14ac:dyDescent="0.3">
      <c r="B33" s="217"/>
      <c r="C33" s="223" t="s">
        <v>62</v>
      </c>
      <c r="D33" s="536">
        <f>SUM(D34:D47)</f>
        <v>260</v>
      </c>
      <c r="E33" s="536">
        <f>SUM(E34:E47)</f>
        <v>42</v>
      </c>
      <c r="F33" s="536">
        <f>SUM(F34:F47)</f>
        <v>218</v>
      </c>
      <c r="G33" s="537">
        <f>IF(D33&gt;=1,E33/D33*100,0)</f>
        <v>16.153846153846153</v>
      </c>
      <c r="H33" s="537">
        <f>IF(D33&gt;=1,F33/D33*100,0)</f>
        <v>83.846153846153854</v>
      </c>
      <c r="P33" s="217"/>
      <c r="Q33" s="223" t="s">
        <v>62</v>
      </c>
      <c r="R33" s="536">
        <f>SUM(R34:R47)</f>
        <v>1187</v>
      </c>
      <c r="S33" s="536">
        <f>SUM(S34:S47)</f>
        <v>344</v>
      </c>
      <c r="T33" s="536">
        <f>SUM(T34:T47)</f>
        <v>843</v>
      </c>
      <c r="U33" s="537">
        <f t="shared" ref="U33:U48" si="60">IF(R33&lt;1,0,S33/R33*100)</f>
        <v>28.980623420387531</v>
      </c>
      <c r="V33" s="537">
        <f t="shared" ref="V33:V48" si="61">IF(R33&lt;1,0,T33/R33*100)</f>
        <v>71.019376579612469</v>
      </c>
      <c r="AD33" s="217"/>
      <c r="AE33" s="223" t="s">
        <v>62</v>
      </c>
      <c r="AF33" s="536">
        <f>SUM(AF34:AF47)</f>
        <v>516</v>
      </c>
      <c r="AG33" s="536">
        <f>SUM(AG34:AG47)</f>
        <v>184</v>
      </c>
      <c r="AH33" s="536">
        <f>SUM(AH34:AH47)</f>
        <v>332</v>
      </c>
      <c r="AI33" s="537">
        <f t="shared" ref="AI33:AI48" si="62">IF(AF33&lt;1,0,AG33/AF33*100)</f>
        <v>35.65891472868217</v>
      </c>
      <c r="AJ33" s="537">
        <f t="shared" ref="AJ33:AJ48" si="63">IF(AF33&lt;1,0,AH33/AF33*100)</f>
        <v>64.341085271317837</v>
      </c>
      <c r="AR33" s="217"/>
      <c r="AS33" s="223" t="s">
        <v>62</v>
      </c>
      <c r="AT33" s="536">
        <f>SUM(AT34:AT47)</f>
        <v>200</v>
      </c>
      <c r="AU33" s="536">
        <f>SUM(AU34:AU47)</f>
        <v>98</v>
      </c>
      <c r="AV33" s="536">
        <f>SUM(AV34:AV47)</f>
        <v>102</v>
      </c>
      <c r="AW33" s="537">
        <f t="shared" ref="AW33:AW48" si="64">IF(AT33&lt;1,0,AU33/AT33*100)</f>
        <v>49</v>
      </c>
      <c r="AX33" s="537">
        <f t="shared" ref="AX33:AX48" si="65">IF(AT33&lt;1,0,AV33/AT33*100)</f>
        <v>51</v>
      </c>
    </row>
    <row r="34" spans="2:60" ht="15.75" thickBot="1" x14ac:dyDescent="0.3">
      <c r="B34" s="205">
        <v>1</v>
      </c>
      <c r="C34" s="222" t="s">
        <v>19</v>
      </c>
      <c r="D34" s="214">
        <f>SUM(E34:F34)</f>
        <v>49</v>
      </c>
      <c r="E34" s="214">
        <f>SUMIFS('ALL-DIKBUD-KEMANAG'!$AG$13:$AG$1029,JENJANG_PENDIDIKAN,B$5,KECAMATAN,$C34,STATUS_SEKOLAH,$H$29)</f>
        <v>4</v>
      </c>
      <c r="F34" s="214">
        <f>SUMIFS('ALL-DIKBUD-KEMANAG'!$AJ$13:$AJ$1029,JENJANG_PENDIDIKAN,B$5,KECAMATAN,$C34,STATUS_SEKOLAH,$H$29)</f>
        <v>45</v>
      </c>
      <c r="G34" s="207">
        <f>IF(D34&gt;=1,E34/$D34*100,0)</f>
        <v>8.1632653061224492</v>
      </c>
      <c r="H34" s="207">
        <f>IF(D34&gt;=1,F34/$D34*100,0)</f>
        <v>91.83673469387756</v>
      </c>
      <c r="P34" s="205">
        <v>1</v>
      </c>
      <c r="Q34" s="222" t="s">
        <v>19</v>
      </c>
      <c r="R34" s="214">
        <f>SUM(S34:T34)</f>
        <v>150</v>
      </c>
      <c r="S34" s="214">
        <f>SUMIFS('ALL-DIKBUD-KEMANAG'!$AG$13:$AG$1029,JENJANG_PENDIDIKAN,P$5,KECAMATAN,$C34,STATUS_SEKOLAH,$H$29)</f>
        <v>28</v>
      </c>
      <c r="T34" s="214">
        <f>SUMIFS('ALL-DIKBUD-KEMANAG'!$AJ$13:$AJ$1029,JENJANG_PENDIDIKAN,P$5,KECAMATAN,$C34,STATUS_SEKOLAH,$H$29)</f>
        <v>122</v>
      </c>
      <c r="U34" s="207">
        <f t="shared" si="60"/>
        <v>18.666666666666668</v>
      </c>
      <c r="V34" s="207">
        <f t="shared" si="61"/>
        <v>81.333333333333329</v>
      </c>
      <c r="AD34" s="205">
        <v>1</v>
      </c>
      <c r="AE34" s="222" t="s">
        <v>19</v>
      </c>
      <c r="AF34" s="214">
        <f>SUM(AG34:AH34)</f>
        <v>101</v>
      </c>
      <c r="AG34" s="214">
        <f>SUMIFS('ALL-DIKBUD-KEMANAG'!$AG$13:$AG$1029,JENJANG_PENDIDIKAN,AD$5,KECAMATAN,$C34,STATUS_SEKOLAH,$H$29)</f>
        <v>33</v>
      </c>
      <c r="AH34" s="214">
        <f>SUMIFS('ALL-DIKBUD-KEMANAG'!$AJ$13:$AJ$1029,JENJANG_PENDIDIKAN,AD$5,KECAMATAN,$C34,STATUS_SEKOLAH,$H$29)</f>
        <v>68</v>
      </c>
      <c r="AI34" s="207">
        <f t="shared" si="62"/>
        <v>32.673267326732677</v>
      </c>
      <c r="AJ34" s="207">
        <f t="shared" si="63"/>
        <v>67.32673267326733</v>
      </c>
      <c r="AR34" s="205">
        <v>1</v>
      </c>
      <c r="AS34" s="222" t="s">
        <v>19</v>
      </c>
      <c r="AT34" s="214">
        <f>SUM(AU34:AV34)</f>
        <v>0</v>
      </c>
      <c r="AU34" s="214">
        <f>SUMIFS('ALL-DIKBUD-KEMANAG'!$AG$13:$AG$1029,JENJANG_PENDIDIKAN,AR$5,KECAMATAN,$C34,STATUS_SEKOLAH,$H$29)</f>
        <v>0</v>
      </c>
      <c r="AV34" s="214">
        <f>SUMIFS('ALL-DIKBUD-KEMANAG'!$AJ$13:$AJ$1029,JENJANG_PENDIDIKAN,AR$5,KECAMATAN,$C34,STATUS_SEKOLAH,$H$29)</f>
        <v>0</v>
      </c>
      <c r="AW34" s="207">
        <f t="shared" si="64"/>
        <v>0</v>
      </c>
      <c r="AX34" s="207">
        <f t="shared" si="65"/>
        <v>0</v>
      </c>
      <c r="BF34" s="755">
        <f>AF34</f>
        <v>101</v>
      </c>
      <c r="BG34" s="755">
        <f>AT34</f>
        <v>0</v>
      </c>
      <c r="BH34" s="755">
        <f>SUM(BF34:BG34)</f>
        <v>101</v>
      </c>
    </row>
    <row r="35" spans="2:60" ht="15.75" thickBot="1" x14ac:dyDescent="0.3">
      <c r="B35" s="208">
        <v>2</v>
      </c>
      <c r="C35" s="209" t="s">
        <v>20</v>
      </c>
      <c r="D35" s="214">
        <f t="shared" ref="D35:D47" si="66">SUM(E35:F35)</f>
        <v>50</v>
      </c>
      <c r="E35" s="214">
        <f>SUMIFS('ALL-DIKBUD-KEMANAG'!$AG$13:$AG$1029,JENJANG_PENDIDIKAN,B$5,KECAMATAN,$C35,STATUS_SEKOLAH,$H$29)</f>
        <v>4</v>
      </c>
      <c r="F35" s="214">
        <f>SUMIFS('ALL-DIKBUD-KEMANAG'!$AJ$13:$AJ$1029,JENJANG_PENDIDIKAN,B$5,KECAMATAN,$C35,STATUS_SEKOLAH,$H$29)</f>
        <v>46</v>
      </c>
      <c r="G35" s="210">
        <f t="shared" ref="G35:G47" si="67">IF(D35&gt;=1,E35/$D35*100,0)</f>
        <v>8</v>
      </c>
      <c r="H35" s="210">
        <f t="shared" ref="H35:H47" si="68">IF(D35&gt;=1,F35/$D35*100,0)</f>
        <v>92</v>
      </c>
      <c r="P35" s="208">
        <v>2</v>
      </c>
      <c r="Q35" s="209" t="s">
        <v>20</v>
      </c>
      <c r="R35" s="214">
        <f t="shared" ref="R35:R47" si="69">SUM(S35:T35)</f>
        <v>78</v>
      </c>
      <c r="S35" s="214">
        <f>SUMIFS('ALL-DIKBUD-KEMANAG'!$AG$13:$AG$1029,JENJANG_PENDIDIKAN,P$5,KECAMATAN,$C35,STATUS_SEKOLAH,$H$29)</f>
        <v>17</v>
      </c>
      <c r="T35" s="214">
        <f>SUMIFS('ALL-DIKBUD-KEMANAG'!$AJ$13:$AJ$1029,JENJANG_PENDIDIKAN,P$5,KECAMATAN,$C35,STATUS_SEKOLAH,$H$29)</f>
        <v>61</v>
      </c>
      <c r="U35" s="210">
        <f t="shared" si="60"/>
        <v>21.794871794871796</v>
      </c>
      <c r="V35" s="210">
        <f t="shared" si="61"/>
        <v>78.205128205128204</v>
      </c>
      <c r="AD35" s="208">
        <v>2</v>
      </c>
      <c r="AE35" s="209" t="s">
        <v>20</v>
      </c>
      <c r="AF35" s="214">
        <f t="shared" ref="AF35:AF47" si="70">SUM(AG35:AH35)</f>
        <v>0</v>
      </c>
      <c r="AG35" s="214">
        <f>SUMIFS('ALL-DIKBUD-KEMANAG'!$AG$13:$AG$1029,JENJANG_PENDIDIKAN,AD$5,KECAMATAN,$C35,STATUS_SEKOLAH,$H$29)</f>
        <v>0</v>
      </c>
      <c r="AH35" s="214">
        <f>SUMIFS('ALL-DIKBUD-KEMANAG'!$AJ$13:$AJ$1029,JENJANG_PENDIDIKAN,AD$5,KECAMATAN,$C35,STATUS_SEKOLAH,$H$29)</f>
        <v>0</v>
      </c>
      <c r="AI35" s="210">
        <f t="shared" si="62"/>
        <v>0</v>
      </c>
      <c r="AJ35" s="210">
        <f t="shared" si="63"/>
        <v>0</v>
      </c>
      <c r="AR35" s="208">
        <v>2</v>
      </c>
      <c r="AS35" s="209" t="s">
        <v>20</v>
      </c>
      <c r="AT35" s="214">
        <f t="shared" ref="AT35:AT47" si="71">SUM(AU35:AV35)</f>
        <v>42</v>
      </c>
      <c r="AU35" s="214">
        <f>SUMIFS('ALL-DIKBUD-KEMANAG'!$AG$13:$AG$1029,JENJANG_PENDIDIKAN,AR$5,KECAMATAN,$C35,STATUS_SEKOLAH,$H$29)</f>
        <v>25</v>
      </c>
      <c r="AV35" s="214">
        <f>SUMIFS('ALL-DIKBUD-KEMANAG'!$AJ$13:$AJ$1029,JENJANG_PENDIDIKAN,AR$5,KECAMATAN,$C35,STATUS_SEKOLAH,$H$29)</f>
        <v>17</v>
      </c>
      <c r="AW35" s="210">
        <f t="shared" si="64"/>
        <v>59.523809523809526</v>
      </c>
      <c r="AX35" s="210">
        <f t="shared" si="65"/>
        <v>40.476190476190474</v>
      </c>
      <c r="BF35" s="755">
        <f t="shared" ref="BF35:BF47" si="72">AF35</f>
        <v>0</v>
      </c>
      <c r="BG35" s="755">
        <f t="shared" ref="BG35:BG47" si="73">AT35</f>
        <v>42</v>
      </c>
      <c r="BH35" s="755">
        <f t="shared" ref="BH35:BH47" si="74">SUM(BF35:BG35)</f>
        <v>42</v>
      </c>
    </row>
    <row r="36" spans="2:60" ht="15.75" thickBot="1" x14ac:dyDescent="0.3">
      <c r="B36" s="206">
        <v>3</v>
      </c>
      <c r="C36" s="211" t="s">
        <v>21</v>
      </c>
      <c r="D36" s="214">
        <f t="shared" si="66"/>
        <v>0</v>
      </c>
      <c r="E36" s="214">
        <f>SUMIFS('ALL-DIKBUD-KEMANAG'!$AG$13:$AG$1029,JENJANG_PENDIDIKAN,B$5,KECAMATAN,$C36,STATUS_SEKOLAH,$H$29)</f>
        <v>0</v>
      </c>
      <c r="F36" s="214">
        <f>SUMIFS('ALL-DIKBUD-KEMANAG'!$AJ$13:$AJ$1029,JENJANG_PENDIDIKAN,B$5,KECAMATAN,$C36,STATUS_SEKOLAH,$H$29)</f>
        <v>0</v>
      </c>
      <c r="G36" s="210">
        <f t="shared" si="67"/>
        <v>0</v>
      </c>
      <c r="H36" s="210">
        <f t="shared" si="68"/>
        <v>0</v>
      </c>
      <c r="P36" s="206">
        <v>3</v>
      </c>
      <c r="Q36" s="211" t="s">
        <v>21</v>
      </c>
      <c r="R36" s="214">
        <f t="shared" si="69"/>
        <v>68</v>
      </c>
      <c r="S36" s="214">
        <f>SUMIFS('ALL-DIKBUD-KEMANAG'!$AG$13:$AG$1029,JENJANG_PENDIDIKAN,P$5,KECAMATAN,$C36,STATUS_SEKOLAH,$H$29)</f>
        <v>24</v>
      </c>
      <c r="T36" s="214">
        <f>SUMIFS('ALL-DIKBUD-KEMANAG'!$AJ$13:$AJ$1029,JENJANG_PENDIDIKAN,P$5,KECAMATAN,$C36,STATUS_SEKOLAH,$H$29)</f>
        <v>44</v>
      </c>
      <c r="U36" s="210">
        <f t="shared" si="60"/>
        <v>35.294117647058826</v>
      </c>
      <c r="V36" s="210">
        <f t="shared" si="61"/>
        <v>64.705882352941174</v>
      </c>
      <c r="AD36" s="206">
        <v>3</v>
      </c>
      <c r="AE36" s="211" t="s">
        <v>21</v>
      </c>
      <c r="AF36" s="214">
        <f t="shared" si="70"/>
        <v>42</v>
      </c>
      <c r="AG36" s="214">
        <f>SUMIFS('ALL-DIKBUD-KEMANAG'!$AG$13:$AG$1029,JENJANG_PENDIDIKAN,AD$5,KECAMATAN,$C36,STATUS_SEKOLAH,$H$29)</f>
        <v>19</v>
      </c>
      <c r="AH36" s="214">
        <f>SUMIFS('ALL-DIKBUD-KEMANAG'!$AJ$13:$AJ$1029,JENJANG_PENDIDIKAN,AD$5,KECAMATAN,$C36,STATUS_SEKOLAH,$H$29)</f>
        <v>23</v>
      </c>
      <c r="AI36" s="210">
        <f t="shared" si="62"/>
        <v>45.238095238095241</v>
      </c>
      <c r="AJ36" s="210">
        <f t="shared" si="63"/>
        <v>54.761904761904766</v>
      </c>
      <c r="AR36" s="206">
        <v>3</v>
      </c>
      <c r="AS36" s="211" t="s">
        <v>21</v>
      </c>
      <c r="AT36" s="214">
        <f t="shared" si="71"/>
        <v>0</v>
      </c>
      <c r="AU36" s="214">
        <f>SUMIFS('ALL-DIKBUD-KEMANAG'!$AG$13:$AG$1029,JENJANG_PENDIDIKAN,AR$5,KECAMATAN,$C36,STATUS_SEKOLAH,$H$29)</f>
        <v>0</v>
      </c>
      <c r="AV36" s="214">
        <f>SUMIFS('ALL-DIKBUD-KEMANAG'!$AJ$13:$AJ$1029,JENJANG_PENDIDIKAN,AR$5,KECAMATAN,$C36,STATUS_SEKOLAH,$H$29)</f>
        <v>0</v>
      </c>
      <c r="AW36" s="210">
        <f t="shared" si="64"/>
        <v>0</v>
      </c>
      <c r="AX36" s="210">
        <f t="shared" si="65"/>
        <v>0</v>
      </c>
      <c r="BF36" s="755">
        <f t="shared" si="72"/>
        <v>42</v>
      </c>
      <c r="BG36" s="755">
        <f t="shared" si="73"/>
        <v>0</v>
      </c>
      <c r="BH36" s="755">
        <f t="shared" si="74"/>
        <v>42</v>
      </c>
    </row>
    <row r="37" spans="2:60" ht="15.75" thickBot="1" x14ac:dyDescent="0.3">
      <c r="B37" s="208">
        <v>4</v>
      </c>
      <c r="C37" s="209" t="s">
        <v>22</v>
      </c>
      <c r="D37" s="214">
        <f t="shared" si="66"/>
        <v>0</v>
      </c>
      <c r="E37" s="214">
        <f>SUMIFS('ALL-DIKBUD-KEMANAG'!$AG$13:$AG$1029,JENJANG_PENDIDIKAN,B$5,KECAMATAN,$C37,STATUS_SEKOLAH,$H$29)</f>
        <v>0</v>
      </c>
      <c r="F37" s="214">
        <f>SUMIFS('ALL-DIKBUD-KEMANAG'!$AJ$13:$AJ$1029,JENJANG_PENDIDIKAN,B$5,KECAMATAN,$C37,STATUS_SEKOLAH,$H$29)</f>
        <v>0</v>
      </c>
      <c r="G37" s="210">
        <f t="shared" si="67"/>
        <v>0</v>
      </c>
      <c r="H37" s="210">
        <f t="shared" si="68"/>
        <v>0</v>
      </c>
      <c r="P37" s="208">
        <v>4</v>
      </c>
      <c r="Q37" s="209" t="s">
        <v>22</v>
      </c>
      <c r="R37" s="214">
        <f t="shared" si="69"/>
        <v>85</v>
      </c>
      <c r="S37" s="214">
        <f>SUMIFS('ALL-DIKBUD-KEMANAG'!$AG$13:$AG$1029,JENJANG_PENDIDIKAN,P$5,KECAMATAN,$C37,STATUS_SEKOLAH,$H$29)</f>
        <v>17</v>
      </c>
      <c r="T37" s="214">
        <f>SUMIFS('ALL-DIKBUD-KEMANAG'!$AJ$13:$AJ$1029,JENJANG_PENDIDIKAN,P$5,KECAMATAN,$C37,STATUS_SEKOLAH,$H$29)</f>
        <v>68</v>
      </c>
      <c r="U37" s="210">
        <f t="shared" si="60"/>
        <v>20</v>
      </c>
      <c r="V37" s="210">
        <f t="shared" si="61"/>
        <v>80</v>
      </c>
      <c r="AD37" s="208">
        <v>4</v>
      </c>
      <c r="AE37" s="209" t="s">
        <v>22</v>
      </c>
      <c r="AF37" s="214">
        <f t="shared" si="70"/>
        <v>26</v>
      </c>
      <c r="AG37" s="214">
        <f>SUMIFS('ALL-DIKBUD-KEMANAG'!$AG$13:$AG$1029,JENJANG_PENDIDIKAN,AD$5,KECAMATAN,$C37,STATUS_SEKOLAH,$H$29)</f>
        <v>10</v>
      </c>
      <c r="AH37" s="214">
        <f>SUMIFS('ALL-DIKBUD-KEMANAG'!$AJ$13:$AJ$1029,JENJANG_PENDIDIKAN,AD$5,KECAMATAN,$C37,STATUS_SEKOLAH,$H$29)</f>
        <v>16</v>
      </c>
      <c r="AI37" s="210">
        <f t="shared" si="62"/>
        <v>38.461538461538467</v>
      </c>
      <c r="AJ37" s="210">
        <f t="shared" si="63"/>
        <v>61.53846153846154</v>
      </c>
      <c r="AR37" s="208">
        <v>4</v>
      </c>
      <c r="AS37" s="209" t="s">
        <v>22</v>
      </c>
      <c r="AT37" s="214">
        <f t="shared" si="71"/>
        <v>37</v>
      </c>
      <c r="AU37" s="214">
        <f>SUMIFS('ALL-DIKBUD-KEMANAG'!$AG$13:$AG$1029,JENJANG_PENDIDIKAN,AR$5,KECAMATAN,$C37,STATUS_SEKOLAH,$H$29)</f>
        <v>10</v>
      </c>
      <c r="AV37" s="214">
        <f>SUMIFS('ALL-DIKBUD-KEMANAG'!$AJ$13:$AJ$1029,JENJANG_PENDIDIKAN,AR$5,KECAMATAN,$C37,STATUS_SEKOLAH,$H$29)</f>
        <v>27</v>
      </c>
      <c r="AW37" s="210">
        <f t="shared" si="64"/>
        <v>27.027027027027028</v>
      </c>
      <c r="AX37" s="210">
        <f t="shared" si="65"/>
        <v>72.972972972972968</v>
      </c>
      <c r="BF37" s="755">
        <f t="shared" si="72"/>
        <v>26</v>
      </c>
      <c r="BG37" s="755">
        <f t="shared" si="73"/>
        <v>37</v>
      </c>
      <c r="BH37" s="755">
        <f t="shared" si="74"/>
        <v>63</v>
      </c>
    </row>
    <row r="38" spans="2:60" ht="15.75" thickBot="1" x14ac:dyDescent="0.3">
      <c r="B38" s="206">
        <v>5</v>
      </c>
      <c r="C38" s="211" t="s">
        <v>23</v>
      </c>
      <c r="D38" s="214">
        <f t="shared" si="66"/>
        <v>56</v>
      </c>
      <c r="E38" s="214">
        <f>SUMIFS('ALL-DIKBUD-KEMANAG'!$AG$13:$AG$1029,JENJANG_PENDIDIKAN,B$5,KECAMATAN,$C38,STATUS_SEKOLAH,$H$29)</f>
        <v>11</v>
      </c>
      <c r="F38" s="214">
        <f>SUMIFS('ALL-DIKBUD-KEMANAG'!$AJ$13:$AJ$1029,JENJANG_PENDIDIKAN,B$5,KECAMATAN,$C38,STATUS_SEKOLAH,$H$29)</f>
        <v>45</v>
      </c>
      <c r="G38" s="210">
        <f t="shared" si="67"/>
        <v>19.642857142857142</v>
      </c>
      <c r="H38" s="210">
        <f t="shared" si="68"/>
        <v>80.357142857142861</v>
      </c>
      <c r="P38" s="206">
        <v>5</v>
      </c>
      <c r="Q38" s="211" t="s">
        <v>23</v>
      </c>
      <c r="R38" s="214">
        <f t="shared" si="69"/>
        <v>72</v>
      </c>
      <c r="S38" s="214">
        <f>SUMIFS('ALL-DIKBUD-KEMANAG'!$AG$13:$AG$1029,JENJANG_PENDIDIKAN,P$5,KECAMATAN,$C38,STATUS_SEKOLAH,$H$29)</f>
        <v>18</v>
      </c>
      <c r="T38" s="214">
        <f>SUMIFS('ALL-DIKBUD-KEMANAG'!$AJ$13:$AJ$1029,JENJANG_PENDIDIKAN,P$5,KECAMATAN,$C38,STATUS_SEKOLAH,$H$29)</f>
        <v>54</v>
      </c>
      <c r="U38" s="210">
        <f t="shared" si="60"/>
        <v>25</v>
      </c>
      <c r="V38" s="210">
        <f t="shared" si="61"/>
        <v>75</v>
      </c>
      <c r="AD38" s="206">
        <v>5</v>
      </c>
      <c r="AE38" s="211" t="s">
        <v>23</v>
      </c>
      <c r="AF38" s="214">
        <f t="shared" si="70"/>
        <v>42</v>
      </c>
      <c r="AG38" s="214">
        <f>SUMIFS('ALL-DIKBUD-KEMANAG'!$AG$13:$AG$1029,JENJANG_PENDIDIKAN,AD$5,KECAMATAN,$C38,STATUS_SEKOLAH,$H$29)</f>
        <v>12</v>
      </c>
      <c r="AH38" s="214">
        <f>SUMIFS('ALL-DIKBUD-KEMANAG'!$AJ$13:$AJ$1029,JENJANG_PENDIDIKAN,AD$5,KECAMATAN,$C38,STATUS_SEKOLAH,$H$29)</f>
        <v>30</v>
      </c>
      <c r="AI38" s="210">
        <f t="shared" si="62"/>
        <v>28.571428571428569</v>
      </c>
      <c r="AJ38" s="210">
        <f t="shared" si="63"/>
        <v>71.428571428571431</v>
      </c>
      <c r="AR38" s="206">
        <v>5</v>
      </c>
      <c r="AS38" s="211" t="s">
        <v>23</v>
      </c>
      <c r="AT38" s="214">
        <f t="shared" si="71"/>
        <v>0</v>
      </c>
      <c r="AU38" s="214">
        <f>SUMIFS('ALL-DIKBUD-KEMANAG'!$AG$13:$AG$1029,JENJANG_PENDIDIKAN,AR$5,KECAMATAN,$C38,STATUS_SEKOLAH,$H$29)</f>
        <v>0</v>
      </c>
      <c r="AV38" s="214">
        <f>SUMIFS('ALL-DIKBUD-KEMANAG'!$AJ$13:$AJ$1029,JENJANG_PENDIDIKAN,AR$5,KECAMATAN,$C38,STATUS_SEKOLAH,$H$29)</f>
        <v>0</v>
      </c>
      <c r="AW38" s="210">
        <f t="shared" si="64"/>
        <v>0</v>
      </c>
      <c r="AX38" s="210">
        <f t="shared" si="65"/>
        <v>0</v>
      </c>
      <c r="BF38" s="755">
        <f t="shared" si="72"/>
        <v>42</v>
      </c>
      <c r="BG38" s="755">
        <f t="shared" si="73"/>
        <v>0</v>
      </c>
      <c r="BH38" s="755">
        <f t="shared" si="74"/>
        <v>42</v>
      </c>
    </row>
    <row r="39" spans="2:60" ht="15.75" thickBot="1" x14ac:dyDescent="0.3">
      <c r="B39" s="208">
        <v>6</v>
      </c>
      <c r="C39" s="209" t="s">
        <v>24</v>
      </c>
      <c r="D39" s="214">
        <f t="shared" si="66"/>
        <v>44</v>
      </c>
      <c r="E39" s="214">
        <f>SUMIFS('ALL-DIKBUD-KEMANAG'!$AG$13:$AG$1029,JENJANG_PENDIDIKAN,B$5,KECAMATAN,$C39,STATUS_SEKOLAH,$H$29)</f>
        <v>4</v>
      </c>
      <c r="F39" s="214">
        <f>SUMIFS('ALL-DIKBUD-KEMANAG'!$AJ$13:$AJ$1029,JENJANG_PENDIDIKAN,B$5,KECAMATAN,$C39,STATUS_SEKOLAH,$H$29)</f>
        <v>40</v>
      </c>
      <c r="G39" s="210">
        <f t="shared" si="67"/>
        <v>9.0909090909090917</v>
      </c>
      <c r="H39" s="210">
        <f t="shared" si="68"/>
        <v>90.909090909090907</v>
      </c>
      <c r="P39" s="208">
        <v>6</v>
      </c>
      <c r="Q39" s="209" t="s">
        <v>24</v>
      </c>
      <c r="R39" s="214">
        <f t="shared" si="69"/>
        <v>87</v>
      </c>
      <c r="S39" s="214">
        <f>SUMIFS('ALL-DIKBUD-KEMANAG'!$AG$13:$AG$1029,JENJANG_PENDIDIKAN,P$5,KECAMATAN,$C39,STATUS_SEKOLAH,$H$29)</f>
        <v>31</v>
      </c>
      <c r="T39" s="214">
        <f>SUMIFS('ALL-DIKBUD-KEMANAG'!$AJ$13:$AJ$1029,JENJANG_PENDIDIKAN,P$5,KECAMATAN,$C39,STATUS_SEKOLAH,$H$29)</f>
        <v>56</v>
      </c>
      <c r="U39" s="210">
        <f t="shared" si="60"/>
        <v>35.632183908045981</v>
      </c>
      <c r="V39" s="210">
        <f t="shared" si="61"/>
        <v>64.367816091954026</v>
      </c>
      <c r="AD39" s="208">
        <v>6</v>
      </c>
      <c r="AE39" s="209" t="s">
        <v>24</v>
      </c>
      <c r="AF39" s="214">
        <f t="shared" si="70"/>
        <v>0</v>
      </c>
      <c r="AG39" s="214">
        <f>SUMIFS('ALL-DIKBUD-KEMANAG'!$AG$13:$AG$1029,JENJANG_PENDIDIKAN,AD$5,KECAMATAN,$C39,STATUS_SEKOLAH,$H$29)</f>
        <v>0</v>
      </c>
      <c r="AH39" s="214">
        <f>SUMIFS('ALL-DIKBUD-KEMANAG'!$AJ$13:$AJ$1029,JENJANG_PENDIDIKAN,AD$5,KECAMATAN,$C39,STATUS_SEKOLAH,$H$29)</f>
        <v>0</v>
      </c>
      <c r="AI39" s="210">
        <f t="shared" si="62"/>
        <v>0</v>
      </c>
      <c r="AJ39" s="210">
        <f t="shared" si="63"/>
        <v>0</v>
      </c>
      <c r="AR39" s="208">
        <v>6</v>
      </c>
      <c r="AS39" s="209" t="s">
        <v>24</v>
      </c>
      <c r="AT39" s="214">
        <f t="shared" si="71"/>
        <v>0</v>
      </c>
      <c r="AU39" s="214">
        <f>SUMIFS('ALL-DIKBUD-KEMANAG'!$AG$13:$AG$1029,JENJANG_PENDIDIKAN,AR$5,KECAMATAN,$C39,STATUS_SEKOLAH,$H$29)</f>
        <v>0</v>
      </c>
      <c r="AV39" s="214">
        <f>SUMIFS('ALL-DIKBUD-KEMANAG'!$AJ$13:$AJ$1029,JENJANG_PENDIDIKAN,AR$5,KECAMATAN,$C39,STATUS_SEKOLAH,$H$29)</f>
        <v>0</v>
      </c>
      <c r="AW39" s="210">
        <f t="shared" si="64"/>
        <v>0</v>
      </c>
      <c r="AX39" s="210">
        <f t="shared" si="65"/>
        <v>0</v>
      </c>
      <c r="BF39" s="755">
        <f t="shared" si="72"/>
        <v>0</v>
      </c>
      <c r="BG39" s="755">
        <f t="shared" si="73"/>
        <v>0</v>
      </c>
      <c r="BH39" s="755">
        <f t="shared" si="74"/>
        <v>0</v>
      </c>
    </row>
    <row r="40" spans="2:60" ht="15.75" thickBot="1" x14ac:dyDescent="0.3">
      <c r="B40" s="206">
        <v>7</v>
      </c>
      <c r="C40" s="211" t="s">
        <v>25</v>
      </c>
      <c r="D40" s="214">
        <f t="shared" si="66"/>
        <v>0</v>
      </c>
      <c r="E40" s="214">
        <f>SUMIFS('ALL-DIKBUD-KEMANAG'!$AG$13:$AG$1029,JENJANG_PENDIDIKAN,B$5,KECAMATAN,$C40,STATUS_SEKOLAH,$H$29)</f>
        <v>0</v>
      </c>
      <c r="F40" s="214">
        <f>SUMIFS('ALL-DIKBUD-KEMANAG'!$AJ$13:$AJ$1029,JENJANG_PENDIDIKAN,B$5,KECAMATAN,$C40,STATUS_SEKOLAH,$H$29)</f>
        <v>0</v>
      </c>
      <c r="G40" s="210">
        <f t="shared" si="67"/>
        <v>0</v>
      </c>
      <c r="H40" s="210">
        <f t="shared" si="68"/>
        <v>0</v>
      </c>
      <c r="P40" s="206">
        <v>7</v>
      </c>
      <c r="Q40" s="211" t="s">
        <v>25</v>
      </c>
      <c r="R40" s="214">
        <f t="shared" si="69"/>
        <v>245</v>
      </c>
      <c r="S40" s="214">
        <f>SUMIFS('ALL-DIKBUD-KEMANAG'!$AG$13:$AG$1029,JENJANG_PENDIDIKAN,P$5,KECAMATAN,$C40,STATUS_SEKOLAH,$H$29)</f>
        <v>57</v>
      </c>
      <c r="T40" s="214">
        <f>SUMIFS('ALL-DIKBUD-KEMANAG'!$AJ$13:$AJ$1029,JENJANG_PENDIDIKAN,P$5,KECAMATAN,$C40,STATUS_SEKOLAH,$H$29)</f>
        <v>188</v>
      </c>
      <c r="U40" s="210">
        <f t="shared" si="60"/>
        <v>23.26530612244898</v>
      </c>
      <c r="V40" s="210">
        <f t="shared" si="61"/>
        <v>76.734693877551024</v>
      </c>
      <c r="AD40" s="206">
        <v>7</v>
      </c>
      <c r="AE40" s="211" t="s">
        <v>25</v>
      </c>
      <c r="AF40" s="214">
        <f t="shared" si="70"/>
        <v>161</v>
      </c>
      <c r="AG40" s="214">
        <f>SUMIFS('ALL-DIKBUD-KEMANAG'!$AG$13:$AG$1029,JENJANG_PENDIDIKAN,AD$5,KECAMATAN,$C40,STATUS_SEKOLAH,$H$29)</f>
        <v>47</v>
      </c>
      <c r="AH40" s="214">
        <f>SUMIFS('ALL-DIKBUD-KEMANAG'!$AJ$13:$AJ$1029,JENJANG_PENDIDIKAN,AD$5,KECAMATAN,$C40,STATUS_SEKOLAH,$H$29)</f>
        <v>114</v>
      </c>
      <c r="AI40" s="210">
        <f t="shared" si="62"/>
        <v>29.19254658385093</v>
      </c>
      <c r="AJ40" s="210">
        <f t="shared" si="63"/>
        <v>70.807453416149073</v>
      </c>
      <c r="AR40" s="206">
        <v>7</v>
      </c>
      <c r="AS40" s="211" t="s">
        <v>25</v>
      </c>
      <c r="AT40" s="214">
        <f t="shared" si="71"/>
        <v>121</v>
      </c>
      <c r="AU40" s="214">
        <f>SUMIFS('ALL-DIKBUD-KEMANAG'!$AG$13:$AG$1029,JENJANG_PENDIDIKAN,AR$5,KECAMATAN,$C40,STATUS_SEKOLAH,$H$29)</f>
        <v>63</v>
      </c>
      <c r="AV40" s="214">
        <f>SUMIFS('ALL-DIKBUD-KEMANAG'!$AJ$13:$AJ$1029,JENJANG_PENDIDIKAN,AR$5,KECAMATAN,$C40,STATUS_SEKOLAH,$H$29)</f>
        <v>58</v>
      </c>
      <c r="AW40" s="210">
        <f t="shared" si="64"/>
        <v>52.066115702479344</v>
      </c>
      <c r="AX40" s="210">
        <f t="shared" si="65"/>
        <v>47.933884297520663</v>
      </c>
      <c r="BF40" s="755">
        <f t="shared" si="72"/>
        <v>161</v>
      </c>
      <c r="BG40" s="755">
        <f t="shared" si="73"/>
        <v>121</v>
      </c>
      <c r="BH40" s="755">
        <f t="shared" si="74"/>
        <v>282</v>
      </c>
    </row>
    <row r="41" spans="2:60" ht="15.75" thickBot="1" x14ac:dyDescent="0.3">
      <c r="B41" s="208">
        <v>8</v>
      </c>
      <c r="C41" s="209" t="s">
        <v>26</v>
      </c>
      <c r="D41" s="214">
        <f t="shared" si="66"/>
        <v>0</v>
      </c>
      <c r="E41" s="214">
        <f>SUMIFS('ALL-DIKBUD-KEMANAG'!$AG$13:$AG$1029,JENJANG_PENDIDIKAN,B$5,KECAMATAN,$C41,STATUS_SEKOLAH,$H$29)</f>
        <v>0</v>
      </c>
      <c r="F41" s="214">
        <f>SUMIFS('ALL-DIKBUD-KEMANAG'!$AJ$13:$AJ$1029,JENJANG_PENDIDIKAN,B$5,KECAMATAN,$C41,STATUS_SEKOLAH,$H$29)</f>
        <v>0</v>
      </c>
      <c r="G41" s="210">
        <f t="shared" si="67"/>
        <v>0</v>
      </c>
      <c r="H41" s="210">
        <f t="shared" si="68"/>
        <v>0</v>
      </c>
      <c r="P41" s="208">
        <v>8</v>
      </c>
      <c r="Q41" s="209" t="s">
        <v>26</v>
      </c>
      <c r="R41" s="214">
        <f t="shared" si="69"/>
        <v>58</v>
      </c>
      <c r="S41" s="214">
        <f>SUMIFS('ALL-DIKBUD-KEMANAG'!$AG$13:$AG$1029,JENJANG_PENDIDIKAN,P$5,KECAMATAN,$C41,STATUS_SEKOLAH,$H$29)</f>
        <v>16</v>
      </c>
      <c r="T41" s="214">
        <f>SUMIFS('ALL-DIKBUD-KEMANAG'!$AJ$13:$AJ$1029,JENJANG_PENDIDIKAN,P$5,KECAMATAN,$C41,STATUS_SEKOLAH,$H$29)</f>
        <v>42</v>
      </c>
      <c r="U41" s="210">
        <f t="shared" si="60"/>
        <v>27.586206896551722</v>
      </c>
      <c r="V41" s="210">
        <f t="shared" si="61"/>
        <v>72.41379310344827</v>
      </c>
      <c r="AD41" s="208">
        <v>8</v>
      </c>
      <c r="AE41" s="209" t="s">
        <v>26</v>
      </c>
      <c r="AF41" s="214">
        <f t="shared" si="70"/>
        <v>0</v>
      </c>
      <c r="AG41" s="214">
        <f>SUMIFS('ALL-DIKBUD-KEMANAG'!$AG$13:$AG$1029,JENJANG_PENDIDIKAN,AD$5,KECAMATAN,$C41,STATUS_SEKOLAH,$H$29)</f>
        <v>0</v>
      </c>
      <c r="AH41" s="214">
        <f>SUMIFS('ALL-DIKBUD-KEMANAG'!$AJ$13:$AJ$1029,JENJANG_PENDIDIKAN,AD$5,KECAMATAN,$C41,STATUS_SEKOLAH,$H$29)</f>
        <v>0</v>
      </c>
      <c r="AI41" s="210">
        <f t="shared" si="62"/>
        <v>0</v>
      </c>
      <c r="AJ41" s="210">
        <f t="shared" si="63"/>
        <v>0</v>
      </c>
      <c r="AR41" s="208">
        <v>8</v>
      </c>
      <c r="AS41" s="209" t="s">
        <v>26</v>
      </c>
      <c r="AT41" s="214">
        <f t="shared" si="71"/>
        <v>0</v>
      </c>
      <c r="AU41" s="214">
        <f>SUMIFS('ALL-DIKBUD-KEMANAG'!$AG$13:$AG$1029,JENJANG_PENDIDIKAN,AR$5,KECAMATAN,$C41,STATUS_SEKOLAH,$H$29)</f>
        <v>0</v>
      </c>
      <c r="AV41" s="214">
        <f>SUMIFS('ALL-DIKBUD-KEMANAG'!$AJ$13:$AJ$1029,JENJANG_PENDIDIKAN,AR$5,KECAMATAN,$C41,STATUS_SEKOLAH,$H$29)</f>
        <v>0</v>
      </c>
      <c r="AW41" s="210">
        <f t="shared" si="64"/>
        <v>0</v>
      </c>
      <c r="AX41" s="210">
        <f t="shared" si="65"/>
        <v>0</v>
      </c>
      <c r="BF41" s="755">
        <f t="shared" si="72"/>
        <v>0</v>
      </c>
      <c r="BG41" s="755">
        <f t="shared" si="73"/>
        <v>0</v>
      </c>
      <c r="BH41" s="755">
        <f t="shared" si="74"/>
        <v>0</v>
      </c>
    </row>
    <row r="42" spans="2:60" ht="15.75" thickBot="1" x14ac:dyDescent="0.3">
      <c r="B42" s="206">
        <v>9</v>
      </c>
      <c r="C42" s="211" t="s">
        <v>27</v>
      </c>
      <c r="D42" s="214">
        <f t="shared" si="66"/>
        <v>0</v>
      </c>
      <c r="E42" s="214">
        <f>SUMIFS('ALL-DIKBUD-KEMANAG'!$AG$13:$AG$1029,JENJANG_PENDIDIKAN,B$5,KECAMATAN,$C42,STATUS_SEKOLAH,$H$29)</f>
        <v>0</v>
      </c>
      <c r="F42" s="214">
        <f>SUMIFS('ALL-DIKBUD-KEMANAG'!$AJ$13:$AJ$1029,JENJANG_PENDIDIKAN,B$5,KECAMATAN,$C42,STATUS_SEKOLAH,$H$29)</f>
        <v>0</v>
      </c>
      <c r="G42" s="210">
        <f t="shared" si="67"/>
        <v>0</v>
      </c>
      <c r="H42" s="210">
        <f t="shared" si="68"/>
        <v>0</v>
      </c>
      <c r="P42" s="206">
        <v>9</v>
      </c>
      <c r="Q42" s="211" t="s">
        <v>27</v>
      </c>
      <c r="R42" s="214">
        <f t="shared" si="69"/>
        <v>75</v>
      </c>
      <c r="S42" s="214">
        <f>SUMIFS('ALL-DIKBUD-KEMANAG'!$AG$13:$AG$1029,JENJANG_PENDIDIKAN,P$5,KECAMATAN,$C42,STATUS_SEKOLAH,$H$29)</f>
        <v>26</v>
      </c>
      <c r="T42" s="214">
        <f>SUMIFS('ALL-DIKBUD-KEMANAG'!$AJ$13:$AJ$1029,JENJANG_PENDIDIKAN,P$5,KECAMATAN,$C42,STATUS_SEKOLAH,$H$29)</f>
        <v>49</v>
      </c>
      <c r="U42" s="210">
        <f t="shared" si="60"/>
        <v>34.666666666666671</v>
      </c>
      <c r="V42" s="210">
        <f t="shared" si="61"/>
        <v>65.333333333333329</v>
      </c>
      <c r="AD42" s="206">
        <v>9</v>
      </c>
      <c r="AE42" s="211" t="s">
        <v>27</v>
      </c>
      <c r="AF42" s="214">
        <f t="shared" si="70"/>
        <v>54</v>
      </c>
      <c r="AG42" s="214">
        <f>SUMIFS('ALL-DIKBUD-KEMANAG'!$AG$13:$AG$1029,JENJANG_PENDIDIKAN,AD$5,KECAMATAN,$C42,STATUS_SEKOLAH,$H$29)</f>
        <v>26</v>
      </c>
      <c r="AH42" s="214">
        <f>SUMIFS('ALL-DIKBUD-KEMANAG'!$AJ$13:$AJ$1029,JENJANG_PENDIDIKAN,AD$5,KECAMATAN,$C42,STATUS_SEKOLAH,$H$29)</f>
        <v>28</v>
      </c>
      <c r="AI42" s="210">
        <f t="shared" si="62"/>
        <v>48.148148148148145</v>
      </c>
      <c r="AJ42" s="210">
        <f t="shared" si="63"/>
        <v>51.851851851851848</v>
      </c>
      <c r="AR42" s="206">
        <v>9</v>
      </c>
      <c r="AS42" s="211" t="s">
        <v>27</v>
      </c>
      <c r="AT42" s="214">
        <f t="shared" si="71"/>
        <v>0</v>
      </c>
      <c r="AU42" s="214">
        <f>SUMIFS('ALL-DIKBUD-KEMANAG'!$AG$13:$AG$1029,JENJANG_PENDIDIKAN,AR$5,KECAMATAN,$C42,STATUS_SEKOLAH,$H$29)</f>
        <v>0</v>
      </c>
      <c r="AV42" s="214">
        <f>SUMIFS('ALL-DIKBUD-KEMANAG'!$AJ$13:$AJ$1029,JENJANG_PENDIDIKAN,AR$5,KECAMATAN,$C42,STATUS_SEKOLAH,$H$29)</f>
        <v>0</v>
      </c>
      <c r="AW42" s="210">
        <f t="shared" si="64"/>
        <v>0</v>
      </c>
      <c r="AX42" s="210">
        <f t="shared" si="65"/>
        <v>0</v>
      </c>
      <c r="BF42" s="755">
        <f t="shared" si="72"/>
        <v>54</v>
      </c>
      <c r="BG42" s="755">
        <f t="shared" si="73"/>
        <v>0</v>
      </c>
      <c r="BH42" s="755">
        <f t="shared" si="74"/>
        <v>54</v>
      </c>
    </row>
    <row r="43" spans="2:60" ht="15.75" thickBot="1" x14ac:dyDescent="0.3">
      <c r="B43" s="208">
        <v>10</v>
      </c>
      <c r="C43" s="209" t="s">
        <v>28</v>
      </c>
      <c r="D43" s="214">
        <f t="shared" si="66"/>
        <v>61</v>
      </c>
      <c r="E43" s="214">
        <f>SUMIFS('ALL-DIKBUD-KEMANAG'!$AG$13:$AG$1029,JENJANG_PENDIDIKAN,B$5,KECAMATAN,$C43,STATUS_SEKOLAH,$H$29)</f>
        <v>19</v>
      </c>
      <c r="F43" s="214">
        <f>SUMIFS('ALL-DIKBUD-KEMANAG'!$AJ$13:$AJ$1029,JENJANG_PENDIDIKAN,B$5,KECAMATAN,$C43,STATUS_SEKOLAH,$H$29)</f>
        <v>42</v>
      </c>
      <c r="G43" s="210">
        <f t="shared" si="67"/>
        <v>31.147540983606557</v>
      </c>
      <c r="H43" s="210">
        <f t="shared" si="68"/>
        <v>68.852459016393439</v>
      </c>
      <c r="P43" s="208">
        <v>10</v>
      </c>
      <c r="Q43" s="209" t="s">
        <v>28</v>
      </c>
      <c r="R43" s="214">
        <f t="shared" si="69"/>
        <v>55</v>
      </c>
      <c r="S43" s="214">
        <f>SUMIFS('ALL-DIKBUD-KEMANAG'!$AG$13:$AG$1029,JENJANG_PENDIDIKAN,P$5,KECAMATAN,$C43,STATUS_SEKOLAH,$H$29)</f>
        <v>24</v>
      </c>
      <c r="T43" s="214">
        <f>SUMIFS('ALL-DIKBUD-KEMANAG'!$AJ$13:$AJ$1029,JENJANG_PENDIDIKAN,P$5,KECAMATAN,$C43,STATUS_SEKOLAH,$H$29)</f>
        <v>31</v>
      </c>
      <c r="U43" s="210">
        <f t="shared" si="60"/>
        <v>43.636363636363633</v>
      </c>
      <c r="V43" s="210">
        <f t="shared" si="61"/>
        <v>56.36363636363636</v>
      </c>
      <c r="AD43" s="208">
        <v>10</v>
      </c>
      <c r="AE43" s="209" t="s">
        <v>28</v>
      </c>
      <c r="AF43" s="214">
        <f t="shared" si="70"/>
        <v>0</v>
      </c>
      <c r="AG43" s="214">
        <f>SUMIFS('ALL-DIKBUD-KEMANAG'!$AG$13:$AG$1029,JENJANG_PENDIDIKAN,AD$5,KECAMATAN,$C43,STATUS_SEKOLAH,$H$29)</f>
        <v>0</v>
      </c>
      <c r="AH43" s="214">
        <f>SUMIFS('ALL-DIKBUD-KEMANAG'!$AJ$13:$AJ$1029,JENJANG_PENDIDIKAN,AD$5,KECAMATAN,$C43,STATUS_SEKOLAH,$H$29)</f>
        <v>0</v>
      </c>
      <c r="AI43" s="210">
        <f t="shared" si="62"/>
        <v>0</v>
      </c>
      <c r="AJ43" s="210">
        <f t="shared" si="63"/>
        <v>0</v>
      </c>
      <c r="AR43" s="208">
        <v>10</v>
      </c>
      <c r="AS43" s="209" t="s">
        <v>28</v>
      </c>
      <c r="AT43" s="214">
        <f t="shared" si="71"/>
        <v>0</v>
      </c>
      <c r="AU43" s="214">
        <f>SUMIFS('ALL-DIKBUD-KEMANAG'!$AG$13:$AG$1029,JENJANG_PENDIDIKAN,AR$5,KECAMATAN,$C43,STATUS_SEKOLAH,$H$29)</f>
        <v>0</v>
      </c>
      <c r="AV43" s="214">
        <f>SUMIFS('ALL-DIKBUD-KEMANAG'!$AJ$13:$AJ$1029,JENJANG_PENDIDIKAN,AR$5,KECAMATAN,$C43,STATUS_SEKOLAH,$H$29)</f>
        <v>0</v>
      </c>
      <c r="AW43" s="210">
        <f t="shared" si="64"/>
        <v>0</v>
      </c>
      <c r="AX43" s="210">
        <f t="shared" si="65"/>
        <v>0</v>
      </c>
      <c r="BF43" s="755">
        <f t="shared" si="72"/>
        <v>0</v>
      </c>
      <c r="BG43" s="755">
        <f t="shared" si="73"/>
        <v>0</v>
      </c>
      <c r="BH43" s="755">
        <f t="shared" si="74"/>
        <v>0</v>
      </c>
    </row>
    <row r="44" spans="2:60" ht="15.75" thickBot="1" x14ac:dyDescent="0.3">
      <c r="B44" s="206">
        <v>11</v>
      </c>
      <c r="C44" s="211" t="s">
        <v>29</v>
      </c>
      <c r="D44" s="214">
        <f t="shared" si="66"/>
        <v>0</v>
      </c>
      <c r="E44" s="214">
        <f>SUMIFS('ALL-DIKBUD-KEMANAG'!$AG$13:$AG$1029,JENJANG_PENDIDIKAN,B$5,KECAMATAN,$C44,STATUS_SEKOLAH,$H$29)</f>
        <v>0</v>
      </c>
      <c r="F44" s="214">
        <f>SUMIFS('ALL-DIKBUD-KEMANAG'!$AJ$13:$AJ$1029,JENJANG_PENDIDIKAN,B$5,KECAMATAN,$C44,STATUS_SEKOLAH,$H$29)</f>
        <v>0</v>
      </c>
      <c r="G44" s="210">
        <f t="shared" si="67"/>
        <v>0</v>
      </c>
      <c r="H44" s="210">
        <f t="shared" si="68"/>
        <v>0</v>
      </c>
      <c r="P44" s="206">
        <v>11</v>
      </c>
      <c r="Q44" s="211" t="s">
        <v>29</v>
      </c>
      <c r="R44" s="214">
        <f t="shared" si="69"/>
        <v>49</v>
      </c>
      <c r="S44" s="214">
        <f>SUMIFS('ALL-DIKBUD-KEMANAG'!$AG$13:$AG$1029,JENJANG_PENDIDIKAN,P$5,KECAMATAN,$C44,STATUS_SEKOLAH,$H$29)</f>
        <v>12</v>
      </c>
      <c r="T44" s="214">
        <f>SUMIFS('ALL-DIKBUD-KEMANAG'!$AJ$13:$AJ$1029,JENJANG_PENDIDIKAN,P$5,KECAMATAN,$C44,STATUS_SEKOLAH,$H$29)</f>
        <v>37</v>
      </c>
      <c r="U44" s="210">
        <f t="shared" si="60"/>
        <v>24.489795918367346</v>
      </c>
      <c r="V44" s="210">
        <f t="shared" si="61"/>
        <v>75.510204081632651</v>
      </c>
      <c r="AD44" s="206">
        <v>11</v>
      </c>
      <c r="AE44" s="211" t="s">
        <v>29</v>
      </c>
      <c r="AF44" s="214">
        <f t="shared" si="70"/>
        <v>38</v>
      </c>
      <c r="AG44" s="214">
        <f>SUMIFS('ALL-DIKBUD-KEMANAG'!$AG$13:$AG$1029,JENJANG_PENDIDIKAN,AD$5,KECAMATAN,$C44,STATUS_SEKOLAH,$H$29)</f>
        <v>14</v>
      </c>
      <c r="AH44" s="214">
        <f>SUMIFS('ALL-DIKBUD-KEMANAG'!$AJ$13:$AJ$1029,JENJANG_PENDIDIKAN,AD$5,KECAMATAN,$C44,STATUS_SEKOLAH,$H$29)</f>
        <v>24</v>
      </c>
      <c r="AI44" s="210">
        <f t="shared" si="62"/>
        <v>36.84210526315789</v>
      </c>
      <c r="AJ44" s="210">
        <f t="shared" si="63"/>
        <v>63.157894736842103</v>
      </c>
      <c r="AR44" s="206">
        <v>11</v>
      </c>
      <c r="AS44" s="211" t="s">
        <v>29</v>
      </c>
      <c r="AT44" s="214">
        <f t="shared" si="71"/>
        <v>0</v>
      </c>
      <c r="AU44" s="214">
        <f>SUMIFS('ALL-DIKBUD-KEMANAG'!$AG$13:$AG$1029,JENJANG_PENDIDIKAN,AR$5,KECAMATAN,$C44,STATUS_SEKOLAH,$H$29)</f>
        <v>0</v>
      </c>
      <c r="AV44" s="214">
        <f>SUMIFS('ALL-DIKBUD-KEMANAG'!$AJ$13:$AJ$1029,JENJANG_PENDIDIKAN,AR$5,KECAMATAN,$C44,STATUS_SEKOLAH,$H$29)</f>
        <v>0</v>
      </c>
      <c r="AW44" s="210">
        <f t="shared" si="64"/>
        <v>0</v>
      </c>
      <c r="AX44" s="210">
        <f t="shared" si="65"/>
        <v>0</v>
      </c>
      <c r="BF44" s="755">
        <f t="shared" si="72"/>
        <v>38</v>
      </c>
      <c r="BG44" s="755">
        <f t="shared" si="73"/>
        <v>0</v>
      </c>
      <c r="BH44" s="755">
        <f t="shared" si="74"/>
        <v>38</v>
      </c>
    </row>
    <row r="45" spans="2:60" ht="15.75" thickBot="1" x14ac:dyDescent="0.3">
      <c r="B45" s="208">
        <v>12</v>
      </c>
      <c r="C45" s="209" t="s">
        <v>30</v>
      </c>
      <c r="D45" s="214">
        <f t="shared" si="66"/>
        <v>0</v>
      </c>
      <c r="E45" s="214">
        <f>SUMIFS('ALL-DIKBUD-KEMANAG'!$AG$13:$AG$1029,JENJANG_PENDIDIKAN,B$5,KECAMATAN,$C45,STATUS_SEKOLAH,$H$29)</f>
        <v>0</v>
      </c>
      <c r="F45" s="214">
        <f>SUMIFS('ALL-DIKBUD-KEMANAG'!$AJ$13:$AJ$1029,JENJANG_PENDIDIKAN,B$5,KECAMATAN,$C45,STATUS_SEKOLAH,$H$29)</f>
        <v>0</v>
      </c>
      <c r="G45" s="210">
        <f t="shared" si="67"/>
        <v>0</v>
      </c>
      <c r="H45" s="210">
        <f t="shared" si="68"/>
        <v>0</v>
      </c>
      <c r="P45" s="208">
        <v>12</v>
      </c>
      <c r="Q45" s="209" t="s">
        <v>30</v>
      </c>
      <c r="R45" s="214">
        <f t="shared" si="69"/>
        <v>76</v>
      </c>
      <c r="S45" s="214">
        <f>SUMIFS('ALL-DIKBUD-KEMANAG'!$AG$13:$AG$1029,JENJANG_PENDIDIKAN,P$5,KECAMATAN,$C45,STATUS_SEKOLAH,$H$29)</f>
        <v>31</v>
      </c>
      <c r="T45" s="214">
        <f>SUMIFS('ALL-DIKBUD-KEMANAG'!$AJ$13:$AJ$1029,JENJANG_PENDIDIKAN,P$5,KECAMATAN,$C45,STATUS_SEKOLAH,$H$29)</f>
        <v>45</v>
      </c>
      <c r="U45" s="210">
        <f t="shared" si="60"/>
        <v>40.789473684210527</v>
      </c>
      <c r="V45" s="210">
        <f t="shared" si="61"/>
        <v>59.210526315789465</v>
      </c>
      <c r="AD45" s="208">
        <v>12</v>
      </c>
      <c r="AE45" s="209" t="s">
        <v>30</v>
      </c>
      <c r="AF45" s="214">
        <f t="shared" si="70"/>
        <v>38</v>
      </c>
      <c r="AG45" s="214">
        <f>SUMIFS('ALL-DIKBUD-KEMANAG'!$AG$13:$AG$1029,JENJANG_PENDIDIKAN,AD$5,KECAMATAN,$C45,STATUS_SEKOLAH,$H$29)</f>
        <v>13</v>
      </c>
      <c r="AH45" s="214">
        <f>SUMIFS('ALL-DIKBUD-KEMANAG'!$AJ$13:$AJ$1029,JENJANG_PENDIDIKAN,AD$5,KECAMATAN,$C45,STATUS_SEKOLAH,$H$29)</f>
        <v>25</v>
      </c>
      <c r="AI45" s="210">
        <f t="shared" si="62"/>
        <v>34.210526315789473</v>
      </c>
      <c r="AJ45" s="210">
        <f t="shared" si="63"/>
        <v>65.789473684210535</v>
      </c>
      <c r="AR45" s="208">
        <v>12</v>
      </c>
      <c r="AS45" s="209" t="s">
        <v>30</v>
      </c>
      <c r="AT45" s="214">
        <f t="shared" si="71"/>
        <v>0</v>
      </c>
      <c r="AU45" s="214">
        <f>SUMIFS('ALL-DIKBUD-KEMANAG'!$AG$13:$AG$1029,JENJANG_PENDIDIKAN,AR$5,KECAMATAN,$C45,STATUS_SEKOLAH,$H$29)</f>
        <v>0</v>
      </c>
      <c r="AV45" s="214">
        <f>SUMIFS('ALL-DIKBUD-KEMANAG'!$AJ$13:$AJ$1029,JENJANG_PENDIDIKAN,AR$5,KECAMATAN,$C45,STATUS_SEKOLAH,$H$29)</f>
        <v>0</v>
      </c>
      <c r="AW45" s="210">
        <f t="shared" si="64"/>
        <v>0</v>
      </c>
      <c r="AX45" s="210">
        <f t="shared" si="65"/>
        <v>0</v>
      </c>
      <c r="BF45" s="755">
        <f t="shared" si="72"/>
        <v>38</v>
      </c>
      <c r="BG45" s="755">
        <f t="shared" si="73"/>
        <v>0</v>
      </c>
      <c r="BH45" s="755">
        <f t="shared" si="74"/>
        <v>38</v>
      </c>
    </row>
    <row r="46" spans="2:60" ht="15.75" thickBot="1" x14ac:dyDescent="0.3">
      <c r="B46" s="206">
        <v>13</v>
      </c>
      <c r="C46" s="211" t="s">
        <v>31</v>
      </c>
      <c r="D46" s="214">
        <f t="shared" si="66"/>
        <v>0</v>
      </c>
      <c r="E46" s="214">
        <f>SUMIFS('ALL-DIKBUD-KEMANAG'!$AG$13:$AG$1029,JENJANG_PENDIDIKAN,B$5,KECAMATAN,$C46,STATUS_SEKOLAH,$H$29)</f>
        <v>0</v>
      </c>
      <c r="F46" s="214">
        <f>SUMIFS('ALL-DIKBUD-KEMANAG'!$AJ$13:$AJ$1029,JENJANG_PENDIDIKAN,B$5,KECAMATAN,$C46,STATUS_SEKOLAH,$H$29)</f>
        <v>0</v>
      </c>
      <c r="G46" s="210">
        <f t="shared" si="67"/>
        <v>0</v>
      </c>
      <c r="H46" s="210">
        <f t="shared" si="68"/>
        <v>0</v>
      </c>
      <c r="P46" s="206">
        <v>13</v>
      </c>
      <c r="Q46" s="211" t="s">
        <v>31</v>
      </c>
      <c r="R46" s="214">
        <f t="shared" si="69"/>
        <v>48</v>
      </c>
      <c r="S46" s="214">
        <f>SUMIFS('ALL-DIKBUD-KEMANAG'!$AG$13:$AG$1029,JENJANG_PENDIDIKAN,P$5,KECAMATAN,$C46,STATUS_SEKOLAH,$H$29)</f>
        <v>28</v>
      </c>
      <c r="T46" s="214">
        <f>SUMIFS('ALL-DIKBUD-KEMANAG'!$AJ$13:$AJ$1029,JENJANG_PENDIDIKAN,P$5,KECAMATAN,$C46,STATUS_SEKOLAH,$H$29)</f>
        <v>20</v>
      </c>
      <c r="U46" s="210">
        <f t="shared" si="60"/>
        <v>58.333333333333336</v>
      </c>
      <c r="V46" s="210">
        <f t="shared" si="61"/>
        <v>41.666666666666671</v>
      </c>
      <c r="AD46" s="206">
        <v>13</v>
      </c>
      <c r="AE46" s="211" t="s">
        <v>31</v>
      </c>
      <c r="AF46" s="214">
        <f t="shared" si="70"/>
        <v>14</v>
      </c>
      <c r="AG46" s="214">
        <f>SUMIFS('ALL-DIKBUD-KEMANAG'!$AG$13:$AG$1029,JENJANG_PENDIDIKAN,AD$5,KECAMATAN,$C46,STATUS_SEKOLAH,$H$29)</f>
        <v>10</v>
      </c>
      <c r="AH46" s="214">
        <f>SUMIFS('ALL-DIKBUD-KEMANAG'!$AJ$13:$AJ$1029,JENJANG_PENDIDIKAN,AD$5,KECAMATAN,$C46,STATUS_SEKOLAH,$H$29)</f>
        <v>4</v>
      </c>
      <c r="AI46" s="210">
        <f t="shared" si="62"/>
        <v>71.428571428571431</v>
      </c>
      <c r="AJ46" s="210">
        <f t="shared" si="63"/>
        <v>28.571428571428569</v>
      </c>
      <c r="AR46" s="206">
        <v>13</v>
      </c>
      <c r="AS46" s="211" t="s">
        <v>31</v>
      </c>
      <c r="AT46" s="214">
        <f t="shared" si="71"/>
        <v>0</v>
      </c>
      <c r="AU46" s="214">
        <f>SUMIFS('ALL-DIKBUD-KEMANAG'!$AG$13:$AG$1029,JENJANG_PENDIDIKAN,AR$5,KECAMATAN,$C46,STATUS_SEKOLAH,$H$29)</f>
        <v>0</v>
      </c>
      <c r="AV46" s="214">
        <f>SUMIFS('ALL-DIKBUD-KEMANAG'!$AJ$13:$AJ$1029,JENJANG_PENDIDIKAN,AR$5,KECAMATAN,$C46,STATUS_SEKOLAH,$H$29)</f>
        <v>0</v>
      </c>
      <c r="AW46" s="210">
        <f t="shared" si="64"/>
        <v>0</v>
      </c>
      <c r="AX46" s="210">
        <f t="shared" si="65"/>
        <v>0</v>
      </c>
      <c r="BF46" s="755">
        <f t="shared" si="72"/>
        <v>14</v>
      </c>
      <c r="BG46" s="755">
        <f t="shared" si="73"/>
        <v>0</v>
      </c>
      <c r="BH46" s="755">
        <f t="shared" si="74"/>
        <v>14</v>
      </c>
    </row>
    <row r="47" spans="2:60" ht="15.75" thickBot="1" x14ac:dyDescent="0.3">
      <c r="B47" s="212">
        <v>14</v>
      </c>
      <c r="C47" s="209" t="s">
        <v>32</v>
      </c>
      <c r="D47" s="214">
        <f t="shared" si="66"/>
        <v>0</v>
      </c>
      <c r="E47" s="214">
        <f>SUMIFS('ALL-DIKBUD-KEMANAG'!$AG$13:$AG$1029,JENJANG_PENDIDIKAN,B$5,KECAMATAN,$C47,STATUS_SEKOLAH,$H$29)</f>
        <v>0</v>
      </c>
      <c r="F47" s="214">
        <f>SUMIFS('ALL-DIKBUD-KEMANAG'!$AJ$13:$AJ$1029,JENJANG_PENDIDIKAN,B$5,KECAMATAN,$C47,STATUS_SEKOLAH,$H$29)</f>
        <v>0</v>
      </c>
      <c r="G47" s="210">
        <f t="shared" si="67"/>
        <v>0</v>
      </c>
      <c r="H47" s="210">
        <f t="shared" si="68"/>
        <v>0</v>
      </c>
      <c r="P47" s="212">
        <v>14</v>
      </c>
      <c r="Q47" s="209" t="s">
        <v>32</v>
      </c>
      <c r="R47" s="214">
        <f t="shared" si="69"/>
        <v>41</v>
      </c>
      <c r="S47" s="214">
        <f>SUMIFS('ALL-DIKBUD-KEMANAG'!$AG$13:$AG$1029,JENJANG_PENDIDIKAN,P$5,KECAMATAN,$C47,STATUS_SEKOLAH,$H$29)</f>
        <v>15</v>
      </c>
      <c r="T47" s="214">
        <f>SUMIFS('ALL-DIKBUD-KEMANAG'!$AJ$13:$AJ$1029,JENJANG_PENDIDIKAN,P$5,KECAMATAN,$C47,STATUS_SEKOLAH,$H$29)</f>
        <v>26</v>
      </c>
      <c r="U47" s="210">
        <f t="shared" si="60"/>
        <v>36.585365853658537</v>
      </c>
      <c r="V47" s="210">
        <f t="shared" si="61"/>
        <v>63.414634146341463</v>
      </c>
      <c r="AD47" s="212">
        <v>14</v>
      </c>
      <c r="AE47" s="209" t="s">
        <v>32</v>
      </c>
      <c r="AF47" s="214">
        <f t="shared" si="70"/>
        <v>0</v>
      </c>
      <c r="AG47" s="214">
        <f>SUMIFS('ALL-DIKBUD-KEMANAG'!$AG$13:$AG$1029,JENJANG_PENDIDIKAN,AD$5,KECAMATAN,$C47,STATUS_SEKOLAH,$H$29)</f>
        <v>0</v>
      </c>
      <c r="AH47" s="214">
        <f>SUMIFS('ALL-DIKBUD-KEMANAG'!$AJ$13:$AJ$1029,JENJANG_PENDIDIKAN,AD$5,KECAMATAN,$C47,STATUS_SEKOLAH,$H$29)</f>
        <v>0</v>
      </c>
      <c r="AI47" s="210">
        <f t="shared" si="62"/>
        <v>0</v>
      </c>
      <c r="AJ47" s="210">
        <f t="shared" si="63"/>
        <v>0</v>
      </c>
      <c r="AR47" s="212">
        <v>14</v>
      </c>
      <c r="AS47" s="209" t="s">
        <v>32</v>
      </c>
      <c r="AT47" s="214">
        <f t="shared" si="71"/>
        <v>0</v>
      </c>
      <c r="AU47" s="214">
        <f>SUMIFS('ALL-DIKBUD-KEMANAG'!$AG$13:$AG$1029,JENJANG_PENDIDIKAN,AR$5,KECAMATAN,$C47,STATUS_SEKOLAH,$H$29)</f>
        <v>0</v>
      </c>
      <c r="AV47" s="214">
        <f>SUMIFS('ALL-DIKBUD-KEMANAG'!$AJ$13:$AJ$1029,JENJANG_PENDIDIKAN,AR$5,KECAMATAN,$C47,STATUS_SEKOLAH,$H$29)</f>
        <v>0</v>
      </c>
      <c r="AW47" s="210">
        <f t="shared" si="64"/>
        <v>0</v>
      </c>
      <c r="AX47" s="210">
        <f t="shared" si="65"/>
        <v>0</v>
      </c>
      <c r="BF47" s="755">
        <f t="shared" si="72"/>
        <v>0</v>
      </c>
      <c r="BG47" s="755">
        <f t="shared" si="73"/>
        <v>0</v>
      </c>
      <c r="BH47" s="755">
        <f t="shared" si="74"/>
        <v>0</v>
      </c>
    </row>
    <row r="48" spans="2:60" ht="15.75" thickBot="1" x14ac:dyDescent="0.3">
      <c r="B48" s="213"/>
      <c r="C48" s="220" t="s">
        <v>12</v>
      </c>
      <c r="D48" s="216">
        <f>SUM(D34:D47)</f>
        <v>260</v>
      </c>
      <c r="E48" s="216">
        <f t="shared" ref="E48:F48" si="75">SUM(E34:E47)</f>
        <v>42</v>
      </c>
      <c r="F48" s="216">
        <f t="shared" si="75"/>
        <v>218</v>
      </c>
      <c r="G48" s="219">
        <f>IF(D48&gt;=1,E48/D48*100,0)</f>
        <v>16.153846153846153</v>
      </c>
      <c r="H48" s="219">
        <f>IF(D48&gt;=1,F48/D48*100,0)</f>
        <v>83.846153846153854</v>
      </c>
      <c r="P48" s="213"/>
      <c r="Q48" s="220" t="s">
        <v>12</v>
      </c>
      <c r="R48" s="216">
        <f>SUM(R34:R47)</f>
        <v>1187</v>
      </c>
      <c r="S48" s="216">
        <f t="shared" ref="S48:T48" si="76">SUM(S34:S47)</f>
        <v>344</v>
      </c>
      <c r="T48" s="216">
        <f t="shared" si="76"/>
        <v>843</v>
      </c>
      <c r="U48" s="219">
        <f t="shared" si="60"/>
        <v>28.980623420387531</v>
      </c>
      <c r="V48" s="219">
        <f t="shared" si="61"/>
        <v>71.019376579612469</v>
      </c>
      <c r="AD48" s="213"/>
      <c r="AE48" s="220" t="s">
        <v>12</v>
      </c>
      <c r="AF48" s="216">
        <f>SUM(AF34:AF47)</f>
        <v>516</v>
      </c>
      <c r="AG48" s="216">
        <f t="shared" ref="AG48:AH48" si="77">SUM(AG34:AG47)</f>
        <v>184</v>
      </c>
      <c r="AH48" s="216">
        <f t="shared" si="77"/>
        <v>332</v>
      </c>
      <c r="AI48" s="219">
        <f t="shared" si="62"/>
        <v>35.65891472868217</v>
      </c>
      <c r="AJ48" s="219">
        <f t="shared" si="63"/>
        <v>64.341085271317837</v>
      </c>
      <c r="AR48" s="213"/>
      <c r="AS48" s="220" t="s">
        <v>12</v>
      </c>
      <c r="AT48" s="216">
        <f>SUM(AT34:AT47)</f>
        <v>200</v>
      </c>
      <c r="AU48" s="216">
        <f t="shared" ref="AU48:AV48" si="78">SUM(AU34:AU47)</f>
        <v>98</v>
      </c>
      <c r="AV48" s="216">
        <f t="shared" si="78"/>
        <v>102</v>
      </c>
      <c r="AW48" s="219">
        <f t="shared" si="64"/>
        <v>49</v>
      </c>
      <c r="AX48" s="219">
        <f t="shared" si="65"/>
        <v>51</v>
      </c>
      <c r="BF48" s="204">
        <f>SUM(BF34:BF47)</f>
        <v>516</v>
      </c>
      <c r="BG48" s="204">
        <f t="shared" ref="BG48:BH48" si="79">SUM(BG34:BG47)</f>
        <v>200</v>
      </c>
      <c r="BH48" s="204">
        <f t="shared" si="79"/>
        <v>716</v>
      </c>
    </row>
    <row r="49" spans="2:60" ht="15.75" thickBot="1" x14ac:dyDescent="0.3">
      <c r="C49" s="215" t="s">
        <v>76</v>
      </c>
      <c r="D49" s="220">
        <f>D48/D$48*100</f>
        <v>100</v>
      </c>
      <c r="E49" s="221">
        <f>E48/D$48*100</f>
        <v>16.153846153846153</v>
      </c>
      <c r="F49" s="221">
        <f>F48/D$48*100</f>
        <v>83.846153846153854</v>
      </c>
      <c r="G49"/>
      <c r="H49"/>
      <c r="Q49" s="215" t="s">
        <v>76</v>
      </c>
      <c r="R49" s="220">
        <f>R48/R$48*100</f>
        <v>100</v>
      </c>
      <c r="S49" s="221">
        <f>S48/R$48*100</f>
        <v>28.980623420387531</v>
      </c>
      <c r="T49" s="221">
        <f>T48/R$48*100</f>
        <v>71.019376579612469</v>
      </c>
      <c r="U49"/>
      <c r="V49"/>
      <c r="AE49" s="215" t="s">
        <v>76</v>
      </c>
      <c r="AF49" s="220">
        <f>AF48/AF$48*100</f>
        <v>100</v>
      </c>
      <c r="AG49" s="221">
        <f>AG48/AF$48*100</f>
        <v>35.65891472868217</v>
      </c>
      <c r="AH49" s="221">
        <f>AH48/AF$48*100</f>
        <v>64.341085271317837</v>
      </c>
      <c r="AI49"/>
      <c r="AJ49"/>
      <c r="AS49" s="215" t="s">
        <v>76</v>
      </c>
      <c r="AT49" s="220">
        <f>AT48/AT$48*100</f>
        <v>100</v>
      </c>
      <c r="AU49" s="221">
        <f>AU48/AT$48*100</f>
        <v>49</v>
      </c>
      <c r="AV49" s="221">
        <f>AV48/AT$48*100</f>
        <v>51</v>
      </c>
      <c r="AW49"/>
      <c r="AX49"/>
    </row>
    <row r="51" spans="2:60" x14ac:dyDescent="0.25">
      <c r="F51" s="306"/>
      <c r="T51" s="306"/>
      <c r="AH51" s="306"/>
      <c r="AV51" s="306"/>
    </row>
    <row r="52" spans="2:60" ht="18" x14ac:dyDescent="0.25">
      <c r="B52" s="201" t="str">
        <f>B27</f>
        <v>Persentase Guru MTs Menurut Kualifikasi Sertifikasi</v>
      </c>
      <c r="P52" s="201" t="str">
        <f>P27</f>
        <v>Persentase Guru SMP Menurut Kualifikasi Sertifikasi</v>
      </c>
      <c r="AD52" s="201" t="str">
        <f>AD27</f>
        <v>Persentase Guru SMA Menurut Kualifikasi Sertifikasi</v>
      </c>
      <c r="AR52" s="201" t="str">
        <f>AR27</f>
        <v>Persentase Guru SMK Menurut Kualifikasi Sertifikasi</v>
      </c>
    </row>
    <row r="53" spans="2:60" ht="15.75" x14ac:dyDescent="0.25">
      <c r="B53" s="203" t="str">
        <f>$B$2</f>
        <v>TAHUN 2018</v>
      </c>
      <c r="P53" s="203" t="str">
        <f>$B$2</f>
        <v>TAHUN 2018</v>
      </c>
      <c r="AD53" s="203" t="str">
        <f>$B$2</f>
        <v>TAHUN 2018</v>
      </c>
      <c r="AR53" s="203" t="str">
        <f>$B$2</f>
        <v>TAHUN 2018</v>
      </c>
    </row>
    <row r="54" spans="2:60" ht="15.75" x14ac:dyDescent="0.25">
      <c r="B54" s="203" t="s">
        <v>33</v>
      </c>
      <c r="H54" s="279" t="s">
        <v>53</v>
      </c>
      <c r="P54" s="203" t="s">
        <v>33</v>
      </c>
      <c r="V54" s="279" t="s">
        <v>53</v>
      </c>
      <c r="AD54" s="203" t="s">
        <v>33</v>
      </c>
      <c r="AJ54" s="279" t="s">
        <v>53</v>
      </c>
      <c r="AR54" s="203" t="s">
        <v>33</v>
      </c>
      <c r="AX54" s="279" t="s">
        <v>53</v>
      </c>
    </row>
    <row r="55" spans="2:60" ht="15.75" thickBot="1" x14ac:dyDescent="0.3">
      <c r="B55" s="315"/>
      <c r="P55" s="315"/>
      <c r="AD55" s="315"/>
      <c r="AR55" s="315"/>
    </row>
    <row r="56" spans="2:60" ht="45.75" customHeight="1" thickBot="1" x14ac:dyDescent="0.3">
      <c r="B56" s="819" t="s">
        <v>14</v>
      </c>
      <c r="C56" s="819" t="s">
        <v>61</v>
      </c>
      <c r="D56" s="819" t="s">
        <v>15</v>
      </c>
      <c r="E56" s="821" t="str">
        <f>E6&amp;" SEKOLAH "&amp;$H54</f>
        <v>GURU MTs KUALIFIKASI SERTIKASI SEKOLAH SWASTA</v>
      </c>
      <c r="F56" s="822"/>
      <c r="G56" s="823" t="s">
        <v>16</v>
      </c>
      <c r="H56" s="824"/>
      <c r="I56" s="305" t="s">
        <v>152</v>
      </c>
      <c r="P56" s="819" t="s">
        <v>14</v>
      </c>
      <c r="Q56" s="819" t="s">
        <v>61</v>
      </c>
      <c r="R56" s="819" t="s">
        <v>15</v>
      </c>
      <c r="S56" s="821" t="str">
        <f>S6&amp;" SEKOLAH "&amp;$H54</f>
        <v>GURU SMP KUALIFIKASI SERTIKASI SEKOLAH SWASTA</v>
      </c>
      <c r="T56" s="822"/>
      <c r="U56" s="823" t="s">
        <v>16</v>
      </c>
      <c r="V56" s="824"/>
      <c r="W56" s="305" t="s">
        <v>152</v>
      </c>
      <c r="AD56" s="819" t="s">
        <v>14</v>
      </c>
      <c r="AE56" s="819" t="s">
        <v>61</v>
      </c>
      <c r="AF56" s="819" t="s">
        <v>15</v>
      </c>
      <c r="AG56" s="821" t="str">
        <f>AG6&amp;" SEKOLAH "&amp;$H54</f>
        <v>GURU SMA KUALIFIKASI SERTIKASI SEKOLAH SWASTA</v>
      </c>
      <c r="AH56" s="822"/>
      <c r="AI56" s="823" t="s">
        <v>16</v>
      </c>
      <c r="AJ56" s="824"/>
      <c r="AK56" s="305" t="s">
        <v>152</v>
      </c>
      <c r="AR56" s="819" t="s">
        <v>14</v>
      </c>
      <c r="AS56" s="819" t="s">
        <v>61</v>
      </c>
      <c r="AT56" s="819" t="s">
        <v>15</v>
      </c>
      <c r="AU56" s="821" t="str">
        <f>AU6&amp;" SEKOLAH "&amp;$H54</f>
        <v>GURU SMK KUALIFIKASI SERTIKASI SEKOLAH SWASTA</v>
      </c>
      <c r="AV56" s="822"/>
      <c r="AW56" s="823" t="s">
        <v>16</v>
      </c>
      <c r="AX56" s="824"/>
      <c r="AY56" s="305" t="s">
        <v>152</v>
      </c>
    </row>
    <row r="57" spans="2:60" ht="45.75" thickBot="1" x14ac:dyDescent="0.3">
      <c r="B57" s="820"/>
      <c r="C57" s="820"/>
      <c r="D57" s="820"/>
      <c r="E57" s="226" t="str">
        <f>E32</f>
        <v>Belum Sertifikasi</v>
      </c>
      <c r="F57" s="226" t="str">
        <f>F32</f>
        <v>Sudah Sertifikasi</v>
      </c>
      <c r="G57" s="226" t="str">
        <f>G32</f>
        <v>Belum Sertifikasi</v>
      </c>
      <c r="H57" s="226" t="str">
        <f>H32</f>
        <v>Sudah Sertifikasi</v>
      </c>
      <c r="P57" s="820"/>
      <c r="Q57" s="820"/>
      <c r="R57" s="820"/>
      <c r="S57" s="226" t="str">
        <f>S32</f>
        <v>Belum Sertifikasi</v>
      </c>
      <c r="T57" s="226" t="str">
        <f>T32</f>
        <v>Sudah Sertifikasi</v>
      </c>
      <c r="U57" s="226" t="str">
        <f>U32</f>
        <v>Belum Sertifikasi</v>
      </c>
      <c r="V57" s="226" t="str">
        <f>V32</f>
        <v>Sudah Sertifikasi</v>
      </c>
      <c r="AD57" s="820"/>
      <c r="AE57" s="820"/>
      <c r="AF57" s="820"/>
      <c r="AG57" s="226" t="str">
        <f>AG32</f>
        <v>Belum Sertifikasi</v>
      </c>
      <c r="AH57" s="226" t="str">
        <f>AH32</f>
        <v>Sudah Sertifikasi</v>
      </c>
      <c r="AI57" s="226" t="str">
        <f>AI32</f>
        <v>Belum Sertifikasi</v>
      </c>
      <c r="AJ57" s="226" t="str">
        <f>AJ32</f>
        <v>Sudah Sertifikasi</v>
      </c>
      <c r="AR57" s="820"/>
      <c r="AS57" s="820"/>
      <c r="AT57" s="820"/>
      <c r="AU57" s="226" t="str">
        <f>AU32</f>
        <v>Belum Sertifikasi</v>
      </c>
      <c r="AV57" s="226" t="str">
        <f>AV32</f>
        <v>Sudah Sertifikasi</v>
      </c>
      <c r="AW57" s="226" t="str">
        <f>AW32</f>
        <v>Belum Sertifikasi</v>
      </c>
      <c r="AX57" s="226" t="str">
        <f>AX32</f>
        <v>Sudah Sertifikasi</v>
      </c>
    </row>
    <row r="58" spans="2:60" ht="15.75" thickBot="1" x14ac:dyDescent="0.3">
      <c r="B58" s="217"/>
      <c r="C58" s="223" t="s">
        <v>62</v>
      </c>
      <c r="D58" s="536">
        <f>SUM(D59:D72)</f>
        <v>2168</v>
      </c>
      <c r="E58" s="536">
        <f>SUM(E59:E72)</f>
        <v>1058</v>
      </c>
      <c r="F58" s="536">
        <f>SUM(F59:F72)</f>
        <v>1110</v>
      </c>
      <c r="G58" s="537">
        <f>IF(E58&lt;1,0,E58/D58*100)</f>
        <v>48.800738007380076</v>
      </c>
      <c r="H58" s="537">
        <f>IF(F58&lt;1,0,F58/D58*100)</f>
        <v>51.199261992619924</v>
      </c>
      <c r="P58" s="217"/>
      <c r="Q58" s="223" t="s">
        <v>62</v>
      </c>
      <c r="R58" s="536">
        <f>SUM(R59:R72)</f>
        <v>413</v>
      </c>
      <c r="S58" s="536">
        <f>SUM(S59:S72)</f>
        <v>277</v>
      </c>
      <c r="T58" s="536">
        <f>SUM(T59:T72)</f>
        <v>136</v>
      </c>
      <c r="U58" s="537">
        <f t="shared" ref="U58:U73" si="80">IF(R58&lt;1,0,S58/R58*100)</f>
        <v>67.070217917675549</v>
      </c>
      <c r="V58" s="537">
        <f t="shared" ref="V58:V73" si="81">IF(R58&lt;1,0,T58/R58*100)</f>
        <v>32.929782082324458</v>
      </c>
      <c r="AD58" s="217"/>
      <c r="AE58" s="223" t="s">
        <v>62</v>
      </c>
      <c r="AF58" s="218">
        <f>SUM(AF59:AF72)</f>
        <v>265</v>
      </c>
      <c r="AG58" s="218">
        <f>SUM(AG59:AG72)</f>
        <v>151</v>
      </c>
      <c r="AH58" s="218">
        <f>SUM(AH59:AH72)</f>
        <v>114</v>
      </c>
      <c r="AI58" s="492">
        <f t="shared" ref="AI58:AI73" si="82">IF(AF58&lt;1,0,AG58/AF58*100)</f>
        <v>56.981132075471699</v>
      </c>
      <c r="AJ58" s="492">
        <f t="shared" ref="AJ58:AJ73" si="83">IF(AF58&lt;1,0,AH58/AF58*100)</f>
        <v>43.018867924528301</v>
      </c>
      <c r="AR58" s="217"/>
      <c r="AS58" s="223" t="s">
        <v>62</v>
      </c>
      <c r="AT58" s="218">
        <f>SUM(AT59:AT72)</f>
        <v>801</v>
      </c>
      <c r="AU58" s="218">
        <f>SUM(AU59:AU72)</f>
        <v>587</v>
      </c>
      <c r="AV58" s="218">
        <f>SUM(AV59:AV72)</f>
        <v>214</v>
      </c>
      <c r="AW58" s="492">
        <f t="shared" ref="AW58:AW73" si="84">IF(AT58&lt;1,0,AU58/AT58*100)</f>
        <v>73.283395755305875</v>
      </c>
      <c r="AX58" s="492">
        <f t="shared" ref="AX58:AX73" si="85">IF(AT58&lt;1,0,AV58/AT58*100)</f>
        <v>26.716604244694132</v>
      </c>
    </row>
    <row r="59" spans="2:60" ht="15.75" thickBot="1" x14ac:dyDescent="0.3">
      <c r="B59" s="205">
        <v>1</v>
      </c>
      <c r="C59" s="222" t="s">
        <v>19</v>
      </c>
      <c r="D59" s="214">
        <f>SUM(E59:F59)</f>
        <v>416</v>
      </c>
      <c r="E59" s="214">
        <f>SUMIFS('ALL-DIKBUD-KEMANAG'!$AG$13:$AG$1029,JENJANG_PENDIDIKAN,B$5,KECAMATAN,$C59,STATUS_SEKOLAH,$H$54)</f>
        <v>207</v>
      </c>
      <c r="F59" s="214">
        <f>SUMIFS('ALL-DIKBUD-KEMANAG'!$AJ$13:$AJ$1029,JENJANG_PENDIDIKAN,B$5,KECAMATAN,$C59,STATUS_SEKOLAH,$H$54)</f>
        <v>209</v>
      </c>
      <c r="G59" s="207">
        <f>IF(E59&lt;1,0,E59/D59*100)</f>
        <v>49.759615384615387</v>
      </c>
      <c r="H59" s="207">
        <f>IF(F59&lt;1,0,F59/D59*100)</f>
        <v>50.240384615384613</v>
      </c>
      <c r="P59" s="205">
        <v>1</v>
      </c>
      <c r="Q59" s="222" t="s">
        <v>19</v>
      </c>
      <c r="R59" s="214">
        <f>SUM(S59:T59)</f>
        <v>123</v>
      </c>
      <c r="S59" s="214">
        <f>SUMIFS('ALL-DIKBUD-KEMANAG'!$AG$13:$AG$1029,JENJANG_PENDIDIKAN,P$5,KECAMATAN,$C59,STATUS_SEKOLAH,$H$54)</f>
        <v>74</v>
      </c>
      <c r="T59" s="214">
        <f>SUMIFS('ALL-DIKBUD-KEMANAG'!$AJ$13:$AJ$1029,JENJANG_PENDIDIKAN,P$5,KECAMATAN,$C59,STATUS_SEKOLAH,$H$54)</f>
        <v>49</v>
      </c>
      <c r="U59" s="207">
        <f t="shared" si="80"/>
        <v>60.162601626016269</v>
      </c>
      <c r="V59" s="207">
        <f t="shared" si="81"/>
        <v>39.837398373983739</v>
      </c>
      <c r="AD59" s="205">
        <v>1</v>
      </c>
      <c r="AE59" s="222" t="s">
        <v>19</v>
      </c>
      <c r="AF59" s="214">
        <f>SUM(AG59:AH59)</f>
        <v>70</v>
      </c>
      <c r="AG59" s="214">
        <f>SUMIFS('ALL-DIKBUD-KEMANAG'!$AG$13:$AG$1029,JENJANG_PENDIDIKAN,AD$5,KECAMATAN,$C59,STATUS_SEKOLAH,$H$54)</f>
        <v>21</v>
      </c>
      <c r="AH59" s="214">
        <f>SUMIFS('ALL-DIKBUD-KEMANAG'!$AJ$13:$AJ$1029,JENJANG_PENDIDIKAN,AD$5,KECAMATAN,$C59,STATUS_SEKOLAH,$H$54)</f>
        <v>49</v>
      </c>
      <c r="AI59" s="207">
        <f t="shared" si="82"/>
        <v>30</v>
      </c>
      <c r="AJ59" s="207">
        <f t="shared" si="83"/>
        <v>70</v>
      </c>
      <c r="AR59" s="205">
        <v>1</v>
      </c>
      <c r="AS59" s="222" t="s">
        <v>19</v>
      </c>
      <c r="AT59" s="214">
        <f>SUM(AU59:AV59)</f>
        <v>221</v>
      </c>
      <c r="AU59" s="214">
        <f>SUMIFS('ALL-DIKBUD-KEMANAG'!$AG$13:$AG$1029,JENJANG_PENDIDIKAN,AR$5,KECAMATAN,$C59,STATUS_SEKOLAH,$H$54)</f>
        <v>142</v>
      </c>
      <c r="AV59" s="214">
        <f>SUMIFS('ALL-DIKBUD-KEMANAG'!$AJ$13:$AJ$1029,JENJANG_PENDIDIKAN,AR$5,KECAMATAN,$C59,STATUS_SEKOLAH,$H$54)</f>
        <v>79</v>
      </c>
      <c r="AW59" s="207">
        <f t="shared" si="84"/>
        <v>64.25339366515837</v>
      </c>
      <c r="AX59" s="207">
        <f t="shared" si="85"/>
        <v>35.74660633484163</v>
      </c>
      <c r="BF59" s="755">
        <f>AF59</f>
        <v>70</v>
      </c>
      <c r="BG59" s="755">
        <f>AT59</f>
        <v>221</v>
      </c>
      <c r="BH59" s="755">
        <f>SUM(BF59:BG59)</f>
        <v>291</v>
      </c>
    </row>
    <row r="60" spans="2:60" ht="15.75" thickBot="1" x14ac:dyDescent="0.3">
      <c r="B60" s="208">
        <v>2</v>
      </c>
      <c r="C60" s="209" t="s">
        <v>20</v>
      </c>
      <c r="D60" s="214">
        <f t="shared" ref="D60:D72" si="86">SUM(E60:F60)</f>
        <v>155</v>
      </c>
      <c r="E60" s="214">
        <f>SUMIFS('ALL-DIKBUD-KEMANAG'!$AG$13:$AG$1029,JENJANG_PENDIDIKAN,B$5,KECAMATAN,$C60,STATUS_SEKOLAH,$H$54)</f>
        <v>84</v>
      </c>
      <c r="F60" s="214">
        <f>SUMIFS('ALL-DIKBUD-KEMANAG'!$AJ$13:$AJ$1029,JENJANG_PENDIDIKAN,B$5,KECAMATAN,$C60,STATUS_SEKOLAH,$H$54)</f>
        <v>71</v>
      </c>
      <c r="G60" s="210">
        <f t="shared" ref="G60:G72" si="87">IF(E60&lt;1,0,E60/D60*100)</f>
        <v>54.193548387096783</v>
      </c>
      <c r="H60" s="210">
        <f t="shared" ref="H60:H72" si="88">IF(F60&lt;1,0,F60/D60*100)</f>
        <v>45.806451612903224</v>
      </c>
      <c r="P60" s="208">
        <v>2</v>
      </c>
      <c r="Q60" s="209" t="s">
        <v>20</v>
      </c>
      <c r="R60" s="214">
        <f t="shared" ref="R60:R72" si="89">SUM(S60:T60)</f>
        <v>47</v>
      </c>
      <c r="S60" s="214">
        <f>SUMIFS('ALL-DIKBUD-KEMANAG'!$AG$13:$AG$1029,JENJANG_PENDIDIKAN,P$5,KECAMATAN,$C60,STATUS_SEKOLAH,$H$54)</f>
        <v>28</v>
      </c>
      <c r="T60" s="214">
        <f>SUMIFS('ALL-DIKBUD-KEMANAG'!$AJ$13:$AJ$1029,JENJANG_PENDIDIKAN,P$5,KECAMATAN,$C60,STATUS_SEKOLAH,$H$54)</f>
        <v>19</v>
      </c>
      <c r="U60" s="210">
        <f t="shared" si="80"/>
        <v>59.574468085106382</v>
      </c>
      <c r="V60" s="210">
        <f t="shared" si="81"/>
        <v>40.425531914893611</v>
      </c>
      <c r="AD60" s="208">
        <v>2</v>
      </c>
      <c r="AE60" s="209" t="s">
        <v>20</v>
      </c>
      <c r="AF60" s="214">
        <f t="shared" ref="AF60:AF72" si="90">SUM(AG60:AH60)</f>
        <v>28</v>
      </c>
      <c r="AG60" s="214">
        <f>SUMIFS('ALL-DIKBUD-KEMANAG'!$AG$13:$AG$1029,JENJANG_PENDIDIKAN,AD$5,KECAMATAN,$C60,STATUS_SEKOLAH,$H$54)</f>
        <v>26</v>
      </c>
      <c r="AH60" s="214">
        <f>SUMIFS('ALL-DIKBUD-KEMANAG'!$AJ$13:$AJ$1029,JENJANG_PENDIDIKAN,AD$5,KECAMATAN,$C60,STATUS_SEKOLAH,$H$54)</f>
        <v>2</v>
      </c>
      <c r="AI60" s="210">
        <f t="shared" si="82"/>
        <v>92.857142857142861</v>
      </c>
      <c r="AJ60" s="210">
        <f t="shared" si="83"/>
        <v>7.1428571428571423</v>
      </c>
      <c r="AR60" s="208">
        <v>2</v>
      </c>
      <c r="AS60" s="209" t="s">
        <v>20</v>
      </c>
      <c r="AT60" s="214">
        <f t="shared" ref="AT60:AT72" si="91">SUM(AU60:AV60)</f>
        <v>70</v>
      </c>
      <c r="AU60" s="214">
        <f>SUMIFS('ALL-DIKBUD-KEMANAG'!$AG$13:$AG$1029,JENJANG_PENDIDIKAN,AR$5,KECAMATAN,$C60,STATUS_SEKOLAH,$H$54)</f>
        <v>40</v>
      </c>
      <c r="AV60" s="214">
        <f>SUMIFS('ALL-DIKBUD-KEMANAG'!$AJ$13:$AJ$1029,JENJANG_PENDIDIKAN,AR$5,KECAMATAN,$C60,STATUS_SEKOLAH,$H$54)</f>
        <v>30</v>
      </c>
      <c r="AW60" s="210">
        <f t="shared" si="84"/>
        <v>57.142857142857139</v>
      </c>
      <c r="AX60" s="210">
        <f t="shared" si="85"/>
        <v>42.857142857142854</v>
      </c>
      <c r="BF60" s="755">
        <f t="shared" ref="BF60:BF73" si="92">AF60</f>
        <v>28</v>
      </c>
      <c r="BG60" s="755">
        <f t="shared" ref="BG60:BG73" si="93">AT60</f>
        <v>70</v>
      </c>
      <c r="BH60" s="755">
        <f t="shared" ref="BH60:BH73" si="94">SUM(BF60:BG60)</f>
        <v>98</v>
      </c>
    </row>
    <row r="61" spans="2:60" ht="15.75" thickBot="1" x14ac:dyDescent="0.3">
      <c r="B61" s="206">
        <v>3</v>
      </c>
      <c r="C61" s="211" t="s">
        <v>21</v>
      </c>
      <c r="D61" s="214">
        <f t="shared" si="86"/>
        <v>162</v>
      </c>
      <c r="E61" s="214">
        <f>SUMIFS('ALL-DIKBUD-KEMANAG'!$AG$13:$AG$1029,JENJANG_PENDIDIKAN,B$5,KECAMATAN,$C61,STATUS_SEKOLAH,$H$54)</f>
        <v>94</v>
      </c>
      <c r="F61" s="214">
        <f>SUMIFS('ALL-DIKBUD-KEMANAG'!$AJ$13:$AJ$1029,JENJANG_PENDIDIKAN,B$5,KECAMATAN,$C61,STATUS_SEKOLAH,$H$54)</f>
        <v>68</v>
      </c>
      <c r="G61" s="210">
        <f t="shared" si="87"/>
        <v>58.024691358024697</v>
      </c>
      <c r="H61" s="210">
        <f t="shared" si="88"/>
        <v>41.975308641975303</v>
      </c>
      <c r="P61" s="206">
        <v>3</v>
      </c>
      <c r="Q61" s="211" t="s">
        <v>21</v>
      </c>
      <c r="R61" s="214">
        <f t="shared" si="89"/>
        <v>12</v>
      </c>
      <c r="S61" s="214">
        <f>SUMIFS('ALL-DIKBUD-KEMANAG'!$AG$13:$AG$1029,JENJANG_PENDIDIKAN,P$5,KECAMATAN,$C61,STATUS_SEKOLAH,$H$54)</f>
        <v>5</v>
      </c>
      <c r="T61" s="214">
        <f>SUMIFS('ALL-DIKBUD-KEMANAG'!$AJ$13:$AJ$1029,JENJANG_PENDIDIKAN,P$5,KECAMATAN,$C61,STATUS_SEKOLAH,$H$54)</f>
        <v>7</v>
      </c>
      <c r="U61" s="210">
        <f t="shared" si="80"/>
        <v>41.666666666666671</v>
      </c>
      <c r="V61" s="210">
        <f t="shared" si="81"/>
        <v>58.333333333333336</v>
      </c>
      <c r="AD61" s="206">
        <v>3</v>
      </c>
      <c r="AE61" s="211" t="s">
        <v>21</v>
      </c>
      <c r="AF61" s="214">
        <f t="shared" si="90"/>
        <v>0</v>
      </c>
      <c r="AG61" s="214">
        <f>SUMIFS('ALL-DIKBUD-KEMANAG'!$AG$13:$AG$1029,JENJANG_PENDIDIKAN,AD$5,KECAMATAN,$C61,STATUS_SEKOLAH,$H$54)</f>
        <v>0</v>
      </c>
      <c r="AH61" s="214">
        <f>SUMIFS('ALL-DIKBUD-KEMANAG'!$AJ$13:$AJ$1029,JENJANG_PENDIDIKAN,AD$5,KECAMATAN,$C61,STATUS_SEKOLAH,$H$54)</f>
        <v>0</v>
      </c>
      <c r="AI61" s="210">
        <f t="shared" si="82"/>
        <v>0</v>
      </c>
      <c r="AJ61" s="210">
        <f t="shared" si="83"/>
        <v>0</v>
      </c>
      <c r="AR61" s="206">
        <v>3</v>
      </c>
      <c r="AS61" s="211" t="s">
        <v>21</v>
      </c>
      <c r="AT61" s="214">
        <f t="shared" si="91"/>
        <v>33</v>
      </c>
      <c r="AU61" s="214">
        <f>SUMIFS('ALL-DIKBUD-KEMANAG'!$AG$13:$AG$1029,JENJANG_PENDIDIKAN,AR$5,KECAMATAN,$C61,STATUS_SEKOLAH,$H$54)</f>
        <v>30</v>
      </c>
      <c r="AV61" s="214">
        <f>SUMIFS('ALL-DIKBUD-KEMANAG'!$AJ$13:$AJ$1029,JENJANG_PENDIDIKAN,AR$5,KECAMATAN,$C61,STATUS_SEKOLAH,$H$54)</f>
        <v>3</v>
      </c>
      <c r="AW61" s="210">
        <f t="shared" si="84"/>
        <v>90.909090909090907</v>
      </c>
      <c r="AX61" s="210">
        <f t="shared" si="85"/>
        <v>9.0909090909090917</v>
      </c>
      <c r="BF61" s="755">
        <f t="shared" si="92"/>
        <v>0</v>
      </c>
      <c r="BG61" s="755">
        <f t="shared" si="93"/>
        <v>33</v>
      </c>
      <c r="BH61" s="755">
        <f t="shared" si="94"/>
        <v>33</v>
      </c>
    </row>
    <row r="62" spans="2:60" ht="15.75" thickBot="1" x14ac:dyDescent="0.3">
      <c r="B62" s="208">
        <v>4</v>
      </c>
      <c r="C62" s="209" t="s">
        <v>22</v>
      </c>
      <c r="D62" s="214">
        <f t="shared" si="86"/>
        <v>180</v>
      </c>
      <c r="E62" s="214">
        <f>SUMIFS('ALL-DIKBUD-KEMANAG'!$AG$13:$AG$1029,JENJANG_PENDIDIKAN,B$5,KECAMATAN,$C62,STATUS_SEKOLAH,$H$54)</f>
        <v>72</v>
      </c>
      <c r="F62" s="214">
        <f>SUMIFS('ALL-DIKBUD-KEMANAG'!$AJ$13:$AJ$1029,JENJANG_PENDIDIKAN,B$5,KECAMATAN,$C62,STATUS_SEKOLAH,$H$54)</f>
        <v>108</v>
      </c>
      <c r="G62" s="210">
        <f t="shared" si="87"/>
        <v>40</v>
      </c>
      <c r="H62" s="210">
        <f t="shared" si="88"/>
        <v>60</v>
      </c>
      <c r="P62" s="208">
        <v>4</v>
      </c>
      <c r="Q62" s="209" t="s">
        <v>22</v>
      </c>
      <c r="R62" s="214">
        <f t="shared" si="89"/>
        <v>43</v>
      </c>
      <c r="S62" s="214">
        <f>SUMIFS('ALL-DIKBUD-KEMANAG'!$AG$13:$AG$1029,JENJANG_PENDIDIKAN,P$5,KECAMATAN,$C62,STATUS_SEKOLAH,$H$54)</f>
        <v>34</v>
      </c>
      <c r="T62" s="214">
        <f>SUMIFS('ALL-DIKBUD-KEMANAG'!$AJ$13:$AJ$1029,JENJANG_PENDIDIKAN,P$5,KECAMATAN,$C62,STATUS_SEKOLAH,$H$54)</f>
        <v>9</v>
      </c>
      <c r="U62" s="210">
        <f t="shared" si="80"/>
        <v>79.069767441860463</v>
      </c>
      <c r="V62" s="210">
        <f t="shared" si="81"/>
        <v>20.930232558139537</v>
      </c>
      <c r="AD62" s="208">
        <v>4</v>
      </c>
      <c r="AE62" s="209" t="s">
        <v>22</v>
      </c>
      <c r="AF62" s="214">
        <f t="shared" si="90"/>
        <v>3</v>
      </c>
      <c r="AG62" s="214">
        <f>SUMIFS('ALL-DIKBUD-KEMANAG'!$AG$13:$AG$1029,JENJANG_PENDIDIKAN,AD$5,KECAMATAN,$C62,STATUS_SEKOLAH,$H$54)</f>
        <v>0</v>
      </c>
      <c r="AH62" s="214">
        <f>SUMIFS('ALL-DIKBUD-KEMANAG'!$AJ$13:$AJ$1029,JENJANG_PENDIDIKAN,AD$5,KECAMATAN,$C62,STATUS_SEKOLAH,$H$54)</f>
        <v>3</v>
      </c>
      <c r="AI62" s="210">
        <f t="shared" si="82"/>
        <v>0</v>
      </c>
      <c r="AJ62" s="210">
        <f t="shared" si="83"/>
        <v>100</v>
      </c>
      <c r="AR62" s="208">
        <v>4</v>
      </c>
      <c r="AS62" s="209" t="s">
        <v>22</v>
      </c>
      <c r="AT62" s="214">
        <f t="shared" si="91"/>
        <v>31</v>
      </c>
      <c r="AU62" s="214">
        <f>SUMIFS('ALL-DIKBUD-KEMANAG'!$AG$13:$AG$1029,JENJANG_PENDIDIKAN,AR$5,KECAMATAN,$C62,STATUS_SEKOLAH,$H$54)</f>
        <v>27</v>
      </c>
      <c r="AV62" s="214">
        <f>SUMIFS('ALL-DIKBUD-KEMANAG'!$AJ$13:$AJ$1029,JENJANG_PENDIDIKAN,AR$5,KECAMATAN,$C62,STATUS_SEKOLAH,$H$54)</f>
        <v>4</v>
      </c>
      <c r="AW62" s="210">
        <f t="shared" si="84"/>
        <v>87.096774193548384</v>
      </c>
      <c r="AX62" s="210">
        <f t="shared" si="85"/>
        <v>12.903225806451612</v>
      </c>
      <c r="BF62" s="755">
        <f t="shared" si="92"/>
        <v>3</v>
      </c>
      <c r="BG62" s="755">
        <f t="shared" si="93"/>
        <v>31</v>
      </c>
      <c r="BH62" s="755">
        <f t="shared" si="94"/>
        <v>34</v>
      </c>
    </row>
    <row r="63" spans="2:60" ht="15.75" thickBot="1" x14ac:dyDescent="0.3">
      <c r="B63" s="206">
        <v>5</v>
      </c>
      <c r="C63" s="211" t="s">
        <v>23</v>
      </c>
      <c r="D63" s="214">
        <f t="shared" si="86"/>
        <v>58</v>
      </c>
      <c r="E63" s="214">
        <f>SUMIFS('ALL-DIKBUD-KEMANAG'!$AG$13:$AG$1029,JENJANG_PENDIDIKAN,B$5,KECAMATAN,$C63,STATUS_SEKOLAH,$H$54)</f>
        <v>26</v>
      </c>
      <c r="F63" s="214">
        <f>SUMIFS('ALL-DIKBUD-KEMANAG'!$AJ$13:$AJ$1029,JENJANG_PENDIDIKAN,B$5,KECAMATAN,$C63,STATUS_SEKOLAH,$H$54)</f>
        <v>32</v>
      </c>
      <c r="G63" s="210">
        <f t="shared" si="87"/>
        <v>44.827586206896555</v>
      </c>
      <c r="H63" s="210">
        <f t="shared" si="88"/>
        <v>55.172413793103445</v>
      </c>
      <c r="P63" s="206">
        <v>5</v>
      </c>
      <c r="Q63" s="211" t="s">
        <v>23</v>
      </c>
      <c r="R63" s="214">
        <f t="shared" si="89"/>
        <v>18</v>
      </c>
      <c r="S63" s="214">
        <f>SUMIFS('ALL-DIKBUD-KEMANAG'!$AG$13:$AG$1029,JENJANG_PENDIDIKAN,P$5,KECAMATAN,$C63,STATUS_SEKOLAH,$H$54)</f>
        <v>4</v>
      </c>
      <c r="T63" s="214">
        <f>SUMIFS('ALL-DIKBUD-KEMANAG'!$AJ$13:$AJ$1029,JENJANG_PENDIDIKAN,P$5,KECAMATAN,$C63,STATUS_SEKOLAH,$H$54)</f>
        <v>14</v>
      </c>
      <c r="U63" s="210">
        <f t="shared" si="80"/>
        <v>22.222222222222221</v>
      </c>
      <c r="V63" s="210">
        <f t="shared" si="81"/>
        <v>77.777777777777786</v>
      </c>
      <c r="AD63" s="206">
        <v>5</v>
      </c>
      <c r="AE63" s="211" t="s">
        <v>23</v>
      </c>
      <c r="AF63" s="214">
        <f t="shared" si="90"/>
        <v>18</v>
      </c>
      <c r="AG63" s="214">
        <f>SUMIFS('ALL-DIKBUD-KEMANAG'!$AG$13:$AG$1029,JENJANG_PENDIDIKAN,AD$5,KECAMATAN,$C63,STATUS_SEKOLAH,$H$54)</f>
        <v>10</v>
      </c>
      <c r="AH63" s="214">
        <f>SUMIFS('ALL-DIKBUD-KEMANAG'!$AJ$13:$AJ$1029,JENJANG_PENDIDIKAN,AD$5,KECAMATAN,$C63,STATUS_SEKOLAH,$H$54)</f>
        <v>8</v>
      </c>
      <c r="AI63" s="210">
        <f t="shared" si="82"/>
        <v>55.555555555555557</v>
      </c>
      <c r="AJ63" s="210">
        <f t="shared" si="83"/>
        <v>44.444444444444443</v>
      </c>
      <c r="AR63" s="206">
        <v>5</v>
      </c>
      <c r="AS63" s="211" t="s">
        <v>23</v>
      </c>
      <c r="AT63" s="214">
        <f t="shared" si="91"/>
        <v>44</v>
      </c>
      <c r="AU63" s="214">
        <f>SUMIFS('ALL-DIKBUD-KEMANAG'!$AG$13:$AG$1029,JENJANG_PENDIDIKAN,AR$5,KECAMATAN,$C63,STATUS_SEKOLAH,$H$54)</f>
        <v>35</v>
      </c>
      <c r="AV63" s="214">
        <f>SUMIFS('ALL-DIKBUD-KEMANAG'!$AJ$13:$AJ$1029,JENJANG_PENDIDIKAN,AR$5,KECAMATAN,$C63,STATUS_SEKOLAH,$H$54)</f>
        <v>9</v>
      </c>
      <c r="AW63" s="210">
        <f t="shared" si="84"/>
        <v>79.545454545454547</v>
      </c>
      <c r="AX63" s="210">
        <f t="shared" si="85"/>
        <v>20.454545454545457</v>
      </c>
      <c r="BF63" s="755">
        <f t="shared" si="92"/>
        <v>18</v>
      </c>
      <c r="BG63" s="755">
        <f t="shared" si="93"/>
        <v>44</v>
      </c>
      <c r="BH63" s="755">
        <f t="shared" si="94"/>
        <v>62</v>
      </c>
    </row>
    <row r="64" spans="2:60" ht="15.75" thickBot="1" x14ac:dyDescent="0.3">
      <c r="B64" s="208">
        <v>6</v>
      </c>
      <c r="C64" s="209" t="s">
        <v>24</v>
      </c>
      <c r="D64" s="214">
        <f t="shared" si="86"/>
        <v>215</v>
      </c>
      <c r="E64" s="214">
        <f>SUMIFS('ALL-DIKBUD-KEMANAG'!$AG$13:$AG$1029,JENJANG_PENDIDIKAN,B$5,KECAMATAN,$C64,STATUS_SEKOLAH,$H$54)</f>
        <v>124</v>
      </c>
      <c r="F64" s="214">
        <f>SUMIFS('ALL-DIKBUD-KEMANAG'!$AJ$13:$AJ$1029,JENJANG_PENDIDIKAN,B$5,KECAMATAN,$C64,STATUS_SEKOLAH,$H$54)</f>
        <v>91</v>
      </c>
      <c r="G64" s="210">
        <f t="shared" si="87"/>
        <v>57.674418604651166</v>
      </c>
      <c r="H64" s="210">
        <f t="shared" si="88"/>
        <v>42.325581395348841</v>
      </c>
      <c r="P64" s="208">
        <v>6</v>
      </c>
      <c r="Q64" s="209" t="s">
        <v>24</v>
      </c>
      <c r="R64" s="214">
        <f t="shared" si="89"/>
        <v>35</v>
      </c>
      <c r="S64" s="214">
        <f>SUMIFS('ALL-DIKBUD-KEMANAG'!$AG$13:$AG$1029,JENJANG_PENDIDIKAN,P$5,KECAMATAN,$C64,STATUS_SEKOLAH,$H$54)</f>
        <v>27</v>
      </c>
      <c r="T64" s="214">
        <f>SUMIFS('ALL-DIKBUD-KEMANAG'!$AJ$13:$AJ$1029,JENJANG_PENDIDIKAN,P$5,KECAMATAN,$C64,STATUS_SEKOLAH,$H$54)</f>
        <v>8</v>
      </c>
      <c r="U64" s="210">
        <f t="shared" si="80"/>
        <v>77.142857142857153</v>
      </c>
      <c r="V64" s="210">
        <f t="shared" si="81"/>
        <v>22.857142857142858</v>
      </c>
      <c r="AD64" s="208">
        <v>6</v>
      </c>
      <c r="AE64" s="209" t="s">
        <v>24</v>
      </c>
      <c r="AF64" s="214">
        <f t="shared" si="90"/>
        <v>27</v>
      </c>
      <c r="AG64" s="214">
        <f>SUMIFS('ALL-DIKBUD-KEMANAG'!$AG$13:$AG$1029,JENJANG_PENDIDIKAN,AD$5,KECAMATAN,$C64,STATUS_SEKOLAH,$H$54)</f>
        <v>22</v>
      </c>
      <c r="AH64" s="214">
        <f>SUMIFS('ALL-DIKBUD-KEMANAG'!$AJ$13:$AJ$1029,JENJANG_PENDIDIKAN,AD$5,KECAMATAN,$C64,STATUS_SEKOLAH,$H$54)</f>
        <v>5</v>
      </c>
      <c r="AI64" s="210">
        <f t="shared" si="82"/>
        <v>81.481481481481481</v>
      </c>
      <c r="AJ64" s="210">
        <f t="shared" si="83"/>
        <v>18.518518518518519</v>
      </c>
      <c r="AR64" s="208">
        <v>6</v>
      </c>
      <c r="AS64" s="209" t="s">
        <v>24</v>
      </c>
      <c r="AT64" s="214">
        <f t="shared" si="91"/>
        <v>34</v>
      </c>
      <c r="AU64" s="214">
        <f>SUMIFS('ALL-DIKBUD-KEMANAG'!$AG$13:$AG$1029,JENJANG_PENDIDIKAN,AR$5,KECAMATAN,$C64,STATUS_SEKOLAH,$H$54)</f>
        <v>28</v>
      </c>
      <c r="AV64" s="214">
        <f>SUMIFS('ALL-DIKBUD-KEMANAG'!$AJ$13:$AJ$1029,JENJANG_PENDIDIKAN,AR$5,KECAMATAN,$C64,STATUS_SEKOLAH,$H$54)</f>
        <v>6</v>
      </c>
      <c r="AW64" s="210">
        <f t="shared" si="84"/>
        <v>82.35294117647058</v>
      </c>
      <c r="AX64" s="210">
        <f t="shared" si="85"/>
        <v>17.647058823529413</v>
      </c>
      <c r="BF64" s="755">
        <f t="shared" si="92"/>
        <v>27</v>
      </c>
      <c r="BG64" s="755">
        <f t="shared" si="93"/>
        <v>34</v>
      </c>
      <c r="BH64" s="755">
        <f t="shared" si="94"/>
        <v>61</v>
      </c>
    </row>
    <row r="65" spans="2:60" ht="15.75" thickBot="1" x14ac:dyDescent="0.3">
      <c r="B65" s="206">
        <v>7</v>
      </c>
      <c r="C65" s="211" t="s">
        <v>25</v>
      </c>
      <c r="D65" s="214">
        <f t="shared" si="86"/>
        <v>103</v>
      </c>
      <c r="E65" s="214">
        <f>SUMIFS('ALL-DIKBUD-KEMANAG'!$AG$13:$AG$1029,JENJANG_PENDIDIKAN,B$5,KECAMATAN,$C65,STATUS_SEKOLAH,$H$54)</f>
        <v>53</v>
      </c>
      <c r="F65" s="214">
        <f>SUMIFS('ALL-DIKBUD-KEMANAG'!$AJ$13:$AJ$1029,JENJANG_PENDIDIKAN,B$5,KECAMATAN,$C65,STATUS_SEKOLAH,$H$54)</f>
        <v>50</v>
      </c>
      <c r="G65" s="210">
        <f t="shared" si="87"/>
        <v>51.456310679611647</v>
      </c>
      <c r="H65" s="210">
        <f t="shared" si="88"/>
        <v>48.543689320388353</v>
      </c>
      <c r="P65" s="206">
        <v>7</v>
      </c>
      <c r="Q65" s="211" t="s">
        <v>25</v>
      </c>
      <c r="R65" s="214">
        <f t="shared" si="89"/>
        <v>50</v>
      </c>
      <c r="S65" s="214">
        <f>SUMIFS('ALL-DIKBUD-KEMANAG'!$AG$13:$AG$1029,JENJANG_PENDIDIKAN,P$5,KECAMATAN,$C65,STATUS_SEKOLAH,$H$54)</f>
        <v>33</v>
      </c>
      <c r="T65" s="214">
        <f>SUMIFS('ALL-DIKBUD-KEMANAG'!$AJ$13:$AJ$1029,JENJANG_PENDIDIKAN,P$5,KECAMATAN,$C65,STATUS_SEKOLAH,$H$54)</f>
        <v>17</v>
      </c>
      <c r="U65" s="210">
        <f t="shared" si="80"/>
        <v>66</v>
      </c>
      <c r="V65" s="210">
        <f t="shared" si="81"/>
        <v>34</v>
      </c>
      <c r="AD65" s="206">
        <v>7</v>
      </c>
      <c r="AE65" s="211" t="s">
        <v>25</v>
      </c>
      <c r="AF65" s="214">
        <f t="shared" si="90"/>
        <v>25</v>
      </c>
      <c r="AG65" s="214">
        <f>SUMIFS('ALL-DIKBUD-KEMANAG'!$AG$13:$AG$1029,JENJANG_PENDIDIKAN,AD$5,KECAMATAN,$C65,STATUS_SEKOLAH,$H$54)</f>
        <v>11</v>
      </c>
      <c r="AH65" s="214">
        <f>SUMIFS('ALL-DIKBUD-KEMANAG'!$AJ$13:$AJ$1029,JENJANG_PENDIDIKAN,AD$5,KECAMATAN,$C65,STATUS_SEKOLAH,$H$54)</f>
        <v>14</v>
      </c>
      <c r="AI65" s="210">
        <f t="shared" si="82"/>
        <v>44</v>
      </c>
      <c r="AJ65" s="210">
        <f t="shared" si="83"/>
        <v>56.000000000000007</v>
      </c>
      <c r="AR65" s="206">
        <v>7</v>
      </c>
      <c r="AS65" s="211" t="s">
        <v>25</v>
      </c>
      <c r="AT65" s="214">
        <f t="shared" si="91"/>
        <v>106</v>
      </c>
      <c r="AU65" s="214">
        <f>SUMIFS('ALL-DIKBUD-KEMANAG'!$AG$13:$AG$1029,JENJANG_PENDIDIKAN,AR$5,KECAMATAN,$C65,STATUS_SEKOLAH,$H$54)</f>
        <v>79</v>
      </c>
      <c r="AV65" s="214">
        <f>SUMIFS('ALL-DIKBUD-KEMANAG'!$AJ$13:$AJ$1029,JENJANG_PENDIDIKAN,AR$5,KECAMATAN,$C65,STATUS_SEKOLAH,$H$54)</f>
        <v>27</v>
      </c>
      <c r="AW65" s="210">
        <f t="shared" si="84"/>
        <v>74.528301886792448</v>
      </c>
      <c r="AX65" s="210">
        <f t="shared" si="85"/>
        <v>25.471698113207548</v>
      </c>
      <c r="BF65" s="755">
        <f t="shared" si="92"/>
        <v>25</v>
      </c>
      <c r="BG65" s="755">
        <f t="shared" si="93"/>
        <v>106</v>
      </c>
      <c r="BH65" s="755">
        <f t="shared" si="94"/>
        <v>131</v>
      </c>
    </row>
    <row r="66" spans="2:60" ht="15.75" thickBot="1" x14ac:dyDescent="0.3">
      <c r="B66" s="208">
        <v>8</v>
      </c>
      <c r="C66" s="209" t="s">
        <v>26</v>
      </c>
      <c r="D66" s="214">
        <f t="shared" si="86"/>
        <v>113</v>
      </c>
      <c r="E66" s="214">
        <f>SUMIFS('ALL-DIKBUD-KEMANAG'!$AG$13:$AG$1029,JENJANG_PENDIDIKAN,B$5,KECAMATAN,$C66,STATUS_SEKOLAH,$H$54)</f>
        <v>45</v>
      </c>
      <c r="F66" s="214">
        <f>SUMIFS('ALL-DIKBUD-KEMANAG'!$AJ$13:$AJ$1029,JENJANG_PENDIDIKAN,B$5,KECAMATAN,$C66,STATUS_SEKOLAH,$H$54)</f>
        <v>68</v>
      </c>
      <c r="G66" s="210">
        <f t="shared" si="87"/>
        <v>39.823008849557525</v>
      </c>
      <c r="H66" s="210">
        <f t="shared" si="88"/>
        <v>60.176991150442483</v>
      </c>
      <c r="P66" s="208">
        <v>8</v>
      </c>
      <c r="Q66" s="209" t="s">
        <v>26</v>
      </c>
      <c r="R66" s="214">
        <f t="shared" si="89"/>
        <v>47</v>
      </c>
      <c r="S66" s="214">
        <f>SUMIFS('ALL-DIKBUD-KEMANAG'!$AG$13:$AG$1029,JENJANG_PENDIDIKAN,P$5,KECAMATAN,$C66,STATUS_SEKOLAH,$H$54)</f>
        <v>40</v>
      </c>
      <c r="T66" s="214">
        <f>SUMIFS('ALL-DIKBUD-KEMANAG'!$AJ$13:$AJ$1029,JENJANG_PENDIDIKAN,P$5,KECAMATAN,$C66,STATUS_SEKOLAH,$H$54)</f>
        <v>7</v>
      </c>
      <c r="U66" s="210">
        <f t="shared" si="80"/>
        <v>85.106382978723403</v>
      </c>
      <c r="V66" s="210">
        <f t="shared" si="81"/>
        <v>14.893617021276595</v>
      </c>
      <c r="AD66" s="208">
        <v>8</v>
      </c>
      <c r="AE66" s="209" t="s">
        <v>26</v>
      </c>
      <c r="AF66" s="214">
        <f t="shared" si="90"/>
        <v>47</v>
      </c>
      <c r="AG66" s="214">
        <f>SUMIFS('ALL-DIKBUD-KEMANAG'!$AG$13:$AG$1029,JENJANG_PENDIDIKAN,AD$5,KECAMATAN,$C66,STATUS_SEKOLAH,$H$54)</f>
        <v>34</v>
      </c>
      <c r="AH66" s="214">
        <f>SUMIFS('ALL-DIKBUD-KEMANAG'!$AJ$13:$AJ$1029,JENJANG_PENDIDIKAN,AD$5,KECAMATAN,$C66,STATUS_SEKOLAH,$H$54)</f>
        <v>13</v>
      </c>
      <c r="AI66" s="210">
        <f t="shared" si="82"/>
        <v>72.340425531914903</v>
      </c>
      <c r="AJ66" s="210">
        <f t="shared" si="83"/>
        <v>27.659574468085108</v>
      </c>
      <c r="AR66" s="208">
        <v>8</v>
      </c>
      <c r="AS66" s="209" t="s">
        <v>26</v>
      </c>
      <c r="AT66" s="214">
        <f t="shared" si="91"/>
        <v>95</v>
      </c>
      <c r="AU66" s="214">
        <f>SUMIFS('ALL-DIKBUD-KEMANAG'!$AG$13:$AG$1029,JENJANG_PENDIDIKAN,AR$5,KECAMATAN,$C66,STATUS_SEKOLAH,$H$54)</f>
        <v>84</v>
      </c>
      <c r="AV66" s="214">
        <f>SUMIFS('ALL-DIKBUD-KEMANAG'!$AJ$13:$AJ$1029,JENJANG_PENDIDIKAN,AR$5,KECAMATAN,$C66,STATUS_SEKOLAH,$H$54)</f>
        <v>11</v>
      </c>
      <c r="AW66" s="210">
        <f t="shared" si="84"/>
        <v>88.421052631578945</v>
      </c>
      <c r="AX66" s="210">
        <f t="shared" si="85"/>
        <v>11.578947368421053</v>
      </c>
      <c r="BF66" s="755">
        <f t="shared" si="92"/>
        <v>47</v>
      </c>
      <c r="BG66" s="755">
        <f t="shared" si="93"/>
        <v>95</v>
      </c>
      <c r="BH66" s="755">
        <f t="shared" si="94"/>
        <v>142</v>
      </c>
    </row>
    <row r="67" spans="2:60" ht="15.75" thickBot="1" x14ac:dyDescent="0.3">
      <c r="B67" s="206">
        <v>9</v>
      </c>
      <c r="C67" s="211" t="s">
        <v>27</v>
      </c>
      <c r="D67" s="214">
        <f t="shared" si="86"/>
        <v>89</v>
      </c>
      <c r="E67" s="214">
        <f>SUMIFS('ALL-DIKBUD-KEMANAG'!$AG$13:$AG$1029,JENJANG_PENDIDIKAN,B$5,KECAMATAN,$C67,STATUS_SEKOLAH,$H$54)</f>
        <v>43</v>
      </c>
      <c r="F67" s="214">
        <f>SUMIFS('ALL-DIKBUD-KEMANAG'!$AJ$13:$AJ$1029,JENJANG_PENDIDIKAN,B$5,KECAMATAN,$C67,STATUS_SEKOLAH,$H$54)</f>
        <v>46</v>
      </c>
      <c r="G67" s="210">
        <f t="shared" si="87"/>
        <v>48.314606741573037</v>
      </c>
      <c r="H67" s="210">
        <f t="shared" si="88"/>
        <v>51.68539325842697</v>
      </c>
      <c r="P67" s="206">
        <v>9</v>
      </c>
      <c r="Q67" s="211" t="s">
        <v>27</v>
      </c>
      <c r="R67" s="214">
        <f t="shared" si="89"/>
        <v>0</v>
      </c>
      <c r="S67" s="214">
        <f>SUMIFS('ALL-DIKBUD-KEMANAG'!$AG$13:$AG$1029,JENJANG_PENDIDIKAN,P$5,KECAMATAN,$C67,STATUS_SEKOLAH,$H$54)</f>
        <v>0</v>
      </c>
      <c r="T67" s="214">
        <f>SUMIFS('ALL-DIKBUD-KEMANAG'!$AJ$13:$AJ$1029,JENJANG_PENDIDIKAN,P$5,KECAMATAN,$C67,STATUS_SEKOLAH,$H$54)</f>
        <v>0</v>
      </c>
      <c r="U67" s="210">
        <f t="shared" si="80"/>
        <v>0</v>
      </c>
      <c r="V67" s="210">
        <f t="shared" si="81"/>
        <v>0</v>
      </c>
      <c r="AD67" s="206">
        <v>9</v>
      </c>
      <c r="AE67" s="211" t="s">
        <v>27</v>
      </c>
      <c r="AF67" s="214">
        <f t="shared" si="90"/>
        <v>0</v>
      </c>
      <c r="AG67" s="214">
        <f>SUMIFS('ALL-DIKBUD-KEMANAG'!$AG$13:$AG$1029,JENJANG_PENDIDIKAN,AD$5,KECAMATAN,$C67,STATUS_SEKOLAH,$H$54)</f>
        <v>0</v>
      </c>
      <c r="AH67" s="214">
        <f>SUMIFS('ALL-DIKBUD-KEMANAG'!$AJ$13:$AJ$1029,JENJANG_PENDIDIKAN,AD$5,KECAMATAN,$C67,STATUS_SEKOLAH,$H$54)</f>
        <v>0</v>
      </c>
      <c r="AI67" s="210">
        <f t="shared" si="82"/>
        <v>0</v>
      </c>
      <c r="AJ67" s="210">
        <f t="shared" si="83"/>
        <v>0</v>
      </c>
      <c r="AR67" s="206">
        <v>9</v>
      </c>
      <c r="AS67" s="211" t="s">
        <v>27</v>
      </c>
      <c r="AT67" s="214">
        <f t="shared" si="91"/>
        <v>0</v>
      </c>
      <c r="AU67" s="214">
        <f>SUMIFS('ALL-DIKBUD-KEMANAG'!$AG$13:$AG$1029,JENJANG_PENDIDIKAN,AR$5,KECAMATAN,$C67,STATUS_SEKOLAH,$H$54)</f>
        <v>0</v>
      </c>
      <c r="AV67" s="214">
        <f>SUMIFS('ALL-DIKBUD-KEMANAG'!$AJ$13:$AJ$1029,JENJANG_PENDIDIKAN,AR$5,KECAMATAN,$C67,STATUS_SEKOLAH,$H$54)</f>
        <v>0</v>
      </c>
      <c r="AW67" s="210">
        <f t="shared" si="84"/>
        <v>0</v>
      </c>
      <c r="AX67" s="210">
        <f t="shared" si="85"/>
        <v>0</v>
      </c>
      <c r="BF67" s="755">
        <f t="shared" si="92"/>
        <v>0</v>
      </c>
      <c r="BG67" s="755">
        <f t="shared" si="93"/>
        <v>0</v>
      </c>
      <c r="BH67" s="755">
        <f t="shared" si="94"/>
        <v>0</v>
      </c>
    </row>
    <row r="68" spans="2:60" ht="15.75" thickBot="1" x14ac:dyDescent="0.3">
      <c r="B68" s="208">
        <v>10</v>
      </c>
      <c r="C68" s="209" t="s">
        <v>28</v>
      </c>
      <c r="D68" s="214">
        <f t="shared" si="86"/>
        <v>82</v>
      </c>
      <c r="E68" s="214">
        <f>SUMIFS('ALL-DIKBUD-KEMANAG'!$AG$13:$AG$1029,JENJANG_PENDIDIKAN,B$5,KECAMATAN,$C68,STATUS_SEKOLAH,$H$54)</f>
        <v>26</v>
      </c>
      <c r="F68" s="214">
        <f>SUMIFS('ALL-DIKBUD-KEMANAG'!$AJ$13:$AJ$1029,JENJANG_PENDIDIKAN,B$5,KECAMATAN,$C68,STATUS_SEKOLAH,$H$54)</f>
        <v>56</v>
      </c>
      <c r="G68" s="210">
        <f t="shared" si="87"/>
        <v>31.707317073170731</v>
      </c>
      <c r="H68" s="210">
        <f t="shared" si="88"/>
        <v>68.292682926829272</v>
      </c>
      <c r="P68" s="208">
        <v>10</v>
      </c>
      <c r="Q68" s="209" t="s">
        <v>28</v>
      </c>
      <c r="R68" s="214">
        <f t="shared" si="89"/>
        <v>19</v>
      </c>
      <c r="S68" s="214">
        <f>SUMIFS('ALL-DIKBUD-KEMANAG'!$AG$13:$AG$1029,JENJANG_PENDIDIKAN,P$5,KECAMATAN,$C68,STATUS_SEKOLAH,$H$54)</f>
        <v>18</v>
      </c>
      <c r="T68" s="214">
        <f>SUMIFS('ALL-DIKBUD-KEMANAG'!$AJ$13:$AJ$1029,JENJANG_PENDIDIKAN,P$5,KECAMATAN,$C68,STATUS_SEKOLAH,$H$54)</f>
        <v>1</v>
      </c>
      <c r="U68" s="210">
        <f t="shared" si="80"/>
        <v>94.73684210526315</v>
      </c>
      <c r="V68" s="210">
        <f t="shared" si="81"/>
        <v>5.2631578947368416</v>
      </c>
      <c r="AD68" s="208">
        <v>10</v>
      </c>
      <c r="AE68" s="209" t="s">
        <v>28</v>
      </c>
      <c r="AF68" s="214">
        <f t="shared" si="90"/>
        <v>13</v>
      </c>
      <c r="AG68" s="214">
        <f>SUMIFS('ALL-DIKBUD-KEMANAG'!$AG$13:$AG$1029,JENJANG_PENDIDIKAN,AD$5,KECAMATAN,$C68,STATUS_SEKOLAH,$H$54)</f>
        <v>8</v>
      </c>
      <c r="AH68" s="214">
        <f>SUMIFS('ALL-DIKBUD-KEMANAG'!$AJ$13:$AJ$1029,JENJANG_PENDIDIKAN,AD$5,KECAMATAN,$C68,STATUS_SEKOLAH,$H$54)</f>
        <v>5</v>
      </c>
      <c r="AI68" s="210">
        <f t="shared" si="82"/>
        <v>61.53846153846154</v>
      </c>
      <c r="AJ68" s="210">
        <f t="shared" si="83"/>
        <v>38.461538461538467</v>
      </c>
      <c r="AR68" s="208">
        <v>10</v>
      </c>
      <c r="AS68" s="209" t="s">
        <v>28</v>
      </c>
      <c r="AT68" s="214">
        <f t="shared" si="91"/>
        <v>45</v>
      </c>
      <c r="AU68" s="214">
        <f>SUMIFS('ALL-DIKBUD-KEMANAG'!$AG$13:$AG$1029,JENJANG_PENDIDIKAN,AR$5,KECAMATAN,$C68,STATUS_SEKOLAH,$H$54)</f>
        <v>28</v>
      </c>
      <c r="AV68" s="214">
        <f>SUMIFS('ALL-DIKBUD-KEMANAG'!$AJ$13:$AJ$1029,JENJANG_PENDIDIKAN,AR$5,KECAMATAN,$C68,STATUS_SEKOLAH,$H$54)</f>
        <v>17</v>
      </c>
      <c r="AW68" s="210">
        <f t="shared" si="84"/>
        <v>62.222222222222221</v>
      </c>
      <c r="AX68" s="210">
        <f t="shared" si="85"/>
        <v>37.777777777777779</v>
      </c>
      <c r="BF68" s="755">
        <f t="shared" si="92"/>
        <v>13</v>
      </c>
      <c r="BG68" s="755">
        <f t="shared" si="93"/>
        <v>45</v>
      </c>
      <c r="BH68" s="755">
        <f t="shared" si="94"/>
        <v>58</v>
      </c>
    </row>
    <row r="69" spans="2:60" ht="15.75" thickBot="1" x14ac:dyDescent="0.3">
      <c r="B69" s="206">
        <v>11</v>
      </c>
      <c r="C69" s="211" t="s">
        <v>29</v>
      </c>
      <c r="D69" s="214">
        <f t="shared" si="86"/>
        <v>144</v>
      </c>
      <c r="E69" s="214">
        <f>SUMIFS('ALL-DIKBUD-KEMANAG'!$AG$13:$AG$1029,JENJANG_PENDIDIKAN,B$5,KECAMATAN,$C69,STATUS_SEKOLAH,$H$54)</f>
        <v>73</v>
      </c>
      <c r="F69" s="214">
        <f>SUMIFS('ALL-DIKBUD-KEMANAG'!$AJ$13:$AJ$1029,JENJANG_PENDIDIKAN,B$5,KECAMATAN,$C69,STATUS_SEKOLAH,$H$54)</f>
        <v>71</v>
      </c>
      <c r="G69" s="210">
        <f t="shared" si="87"/>
        <v>50.694444444444443</v>
      </c>
      <c r="H69" s="210">
        <f t="shared" si="88"/>
        <v>49.305555555555557</v>
      </c>
      <c r="P69" s="206">
        <v>11</v>
      </c>
      <c r="Q69" s="211" t="s">
        <v>29</v>
      </c>
      <c r="R69" s="214">
        <f t="shared" si="89"/>
        <v>0</v>
      </c>
      <c r="S69" s="214">
        <f>SUMIFS('ALL-DIKBUD-KEMANAG'!$AG$13:$AG$1029,JENJANG_PENDIDIKAN,P$5,KECAMATAN,$C69,STATUS_SEKOLAH,$H$54)</f>
        <v>0</v>
      </c>
      <c r="T69" s="214">
        <f>SUMIFS('ALL-DIKBUD-KEMANAG'!$AJ$13:$AJ$1029,JENJANG_PENDIDIKAN,P$5,KECAMATAN,$C69,STATUS_SEKOLAH,$H$54)</f>
        <v>0</v>
      </c>
      <c r="U69" s="210">
        <f t="shared" si="80"/>
        <v>0</v>
      </c>
      <c r="V69" s="210">
        <f t="shared" si="81"/>
        <v>0</v>
      </c>
      <c r="AD69" s="206">
        <v>11</v>
      </c>
      <c r="AE69" s="211" t="s">
        <v>29</v>
      </c>
      <c r="AF69" s="214">
        <f t="shared" si="90"/>
        <v>0</v>
      </c>
      <c r="AG69" s="214">
        <f>SUMIFS('ALL-DIKBUD-KEMANAG'!$AG$13:$AG$1029,JENJANG_PENDIDIKAN,AD$5,KECAMATAN,$C69,STATUS_SEKOLAH,$H$54)</f>
        <v>0</v>
      </c>
      <c r="AH69" s="214">
        <f>SUMIFS('ALL-DIKBUD-KEMANAG'!$AJ$13:$AJ$1029,JENJANG_PENDIDIKAN,AD$5,KECAMATAN,$C69,STATUS_SEKOLAH,$H$54)</f>
        <v>0</v>
      </c>
      <c r="AI69" s="210">
        <f t="shared" si="82"/>
        <v>0</v>
      </c>
      <c r="AJ69" s="210">
        <f t="shared" si="83"/>
        <v>0</v>
      </c>
      <c r="AR69" s="206">
        <v>11</v>
      </c>
      <c r="AS69" s="211" t="s">
        <v>29</v>
      </c>
      <c r="AT69" s="214">
        <f t="shared" si="91"/>
        <v>16</v>
      </c>
      <c r="AU69" s="214">
        <f>SUMIFS('ALL-DIKBUD-KEMANAG'!$AG$13:$AG$1029,JENJANG_PENDIDIKAN,AR$5,KECAMATAN,$C69,STATUS_SEKOLAH,$H$54)</f>
        <v>10</v>
      </c>
      <c r="AV69" s="214">
        <f>SUMIFS('ALL-DIKBUD-KEMANAG'!$AJ$13:$AJ$1029,JENJANG_PENDIDIKAN,AR$5,KECAMATAN,$C69,STATUS_SEKOLAH,$H$54)</f>
        <v>6</v>
      </c>
      <c r="AW69" s="210">
        <f t="shared" si="84"/>
        <v>62.5</v>
      </c>
      <c r="AX69" s="210">
        <f t="shared" si="85"/>
        <v>37.5</v>
      </c>
      <c r="BF69" s="755">
        <f t="shared" si="92"/>
        <v>0</v>
      </c>
      <c r="BG69" s="755">
        <f t="shared" si="93"/>
        <v>16</v>
      </c>
      <c r="BH69" s="755">
        <f t="shared" si="94"/>
        <v>16</v>
      </c>
    </row>
    <row r="70" spans="2:60" ht="15.75" thickBot="1" x14ac:dyDescent="0.3">
      <c r="B70" s="208">
        <v>12</v>
      </c>
      <c r="C70" s="209" t="s">
        <v>30</v>
      </c>
      <c r="D70" s="214">
        <f t="shared" si="86"/>
        <v>111</v>
      </c>
      <c r="E70" s="214">
        <f>SUMIFS('ALL-DIKBUD-KEMANAG'!$AG$13:$AG$1029,JENJANG_PENDIDIKAN,B$5,KECAMATAN,$C70,STATUS_SEKOLAH,$H$54)</f>
        <v>50</v>
      </c>
      <c r="F70" s="214">
        <f>SUMIFS('ALL-DIKBUD-KEMANAG'!$AJ$13:$AJ$1029,JENJANG_PENDIDIKAN,B$5,KECAMATAN,$C70,STATUS_SEKOLAH,$H$54)</f>
        <v>61</v>
      </c>
      <c r="G70" s="210">
        <f t="shared" si="87"/>
        <v>45.045045045045043</v>
      </c>
      <c r="H70" s="210">
        <f t="shared" si="88"/>
        <v>54.954954954954957</v>
      </c>
      <c r="P70" s="208">
        <v>12</v>
      </c>
      <c r="Q70" s="209" t="s">
        <v>30</v>
      </c>
      <c r="R70" s="214">
        <f t="shared" si="89"/>
        <v>5</v>
      </c>
      <c r="S70" s="214">
        <f>SUMIFS('ALL-DIKBUD-KEMANAG'!$AG$13:$AG$1029,JENJANG_PENDIDIKAN,P$5,KECAMATAN,$C70,STATUS_SEKOLAH,$H$54)</f>
        <v>2</v>
      </c>
      <c r="T70" s="214">
        <f>SUMIFS('ALL-DIKBUD-KEMANAG'!$AJ$13:$AJ$1029,JENJANG_PENDIDIKAN,P$5,KECAMATAN,$C70,STATUS_SEKOLAH,$H$54)</f>
        <v>3</v>
      </c>
      <c r="U70" s="210">
        <f t="shared" si="80"/>
        <v>40</v>
      </c>
      <c r="V70" s="210">
        <f t="shared" si="81"/>
        <v>60</v>
      </c>
      <c r="AD70" s="208">
        <v>12</v>
      </c>
      <c r="AE70" s="209" t="s">
        <v>30</v>
      </c>
      <c r="AF70" s="214">
        <f t="shared" si="90"/>
        <v>7</v>
      </c>
      <c r="AG70" s="214">
        <f>SUMIFS('ALL-DIKBUD-KEMANAG'!$AG$13:$AG$1029,JENJANG_PENDIDIKAN,AD$5,KECAMATAN,$C70,STATUS_SEKOLAH,$H$54)</f>
        <v>3</v>
      </c>
      <c r="AH70" s="214">
        <f>SUMIFS('ALL-DIKBUD-KEMANAG'!$AJ$13:$AJ$1029,JENJANG_PENDIDIKAN,AD$5,KECAMATAN,$C70,STATUS_SEKOLAH,$H$54)</f>
        <v>4</v>
      </c>
      <c r="AI70" s="210">
        <f t="shared" si="82"/>
        <v>42.857142857142854</v>
      </c>
      <c r="AJ70" s="210">
        <f t="shared" si="83"/>
        <v>57.142857142857139</v>
      </c>
      <c r="AR70" s="208">
        <v>12</v>
      </c>
      <c r="AS70" s="209" t="s">
        <v>30</v>
      </c>
      <c r="AT70" s="214">
        <f t="shared" si="91"/>
        <v>57</v>
      </c>
      <c r="AU70" s="214">
        <f>SUMIFS('ALL-DIKBUD-KEMANAG'!$AG$13:$AG$1029,JENJANG_PENDIDIKAN,AR$5,KECAMATAN,$C70,STATUS_SEKOLAH,$H$54)</f>
        <v>47</v>
      </c>
      <c r="AV70" s="214">
        <f>SUMIFS('ALL-DIKBUD-KEMANAG'!$AJ$13:$AJ$1029,JENJANG_PENDIDIKAN,AR$5,KECAMATAN,$C70,STATUS_SEKOLAH,$H$54)</f>
        <v>10</v>
      </c>
      <c r="AW70" s="210">
        <f t="shared" si="84"/>
        <v>82.456140350877192</v>
      </c>
      <c r="AX70" s="210">
        <f t="shared" si="85"/>
        <v>17.543859649122805</v>
      </c>
      <c r="BF70" s="755">
        <f t="shared" si="92"/>
        <v>7</v>
      </c>
      <c r="BG70" s="755">
        <f t="shared" si="93"/>
        <v>57</v>
      </c>
      <c r="BH70" s="755">
        <f t="shared" si="94"/>
        <v>64</v>
      </c>
    </row>
    <row r="71" spans="2:60" ht="15.75" thickBot="1" x14ac:dyDescent="0.3">
      <c r="B71" s="206">
        <v>13</v>
      </c>
      <c r="C71" s="211" t="s">
        <v>31</v>
      </c>
      <c r="D71" s="214">
        <f t="shared" si="86"/>
        <v>234</v>
      </c>
      <c r="E71" s="214">
        <f>SUMIFS('ALL-DIKBUD-KEMANAG'!$AG$13:$AG$1029,JENJANG_PENDIDIKAN,B$5,KECAMATAN,$C71,STATUS_SEKOLAH,$H$54)</f>
        <v>101</v>
      </c>
      <c r="F71" s="214">
        <f>SUMIFS('ALL-DIKBUD-KEMANAG'!$AJ$13:$AJ$1029,JENJANG_PENDIDIKAN,B$5,KECAMATAN,$C71,STATUS_SEKOLAH,$H$54)</f>
        <v>133</v>
      </c>
      <c r="G71" s="210">
        <f t="shared" si="87"/>
        <v>43.162393162393165</v>
      </c>
      <c r="H71" s="210">
        <f t="shared" si="88"/>
        <v>56.837606837606835</v>
      </c>
      <c r="P71" s="206">
        <v>13</v>
      </c>
      <c r="Q71" s="211" t="s">
        <v>31</v>
      </c>
      <c r="R71" s="214">
        <f t="shared" si="89"/>
        <v>7</v>
      </c>
      <c r="S71" s="214">
        <f>SUMIFS('ALL-DIKBUD-KEMANAG'!$AG$13:$AG$1029,JENJANG_PENDIDIKAN,P$5,KECAMATAN,$C71,STATUS_SEKOLAH,$H$54)</f>
        <v>5</v>
      </c>
      <c r="T71" s="214">
        <f>SUMIFS('ALL-DIKBUD-KEMANAG'!$AJ$13:$AJ$1029,JENJANG_PENDIDIKAN,P$5,KECAMATAN,$C71,STATUS_SEKOLAH,$H$54)</f>
        <v>2</v>
      </c>
      <c r="U71" s="210">
        <f t="shared" si="80"/>
        <v>71.428571428571431</v>
      </c>
      <c r="V71" s="210">
        <f t="shared" si="81"/>
        <v>28.571428571428569</v>
      </c>
      <c r="AD71" s="206">
        <v>13</v>
      </c>
      <c r="AE71" s="211" t="s">
        <v>31</v>
      </c>
      <c r="AF71" s="214">
        <f t="shared" si="90"/>
        <v>27</v>
      </c>
      <c r="AG71" s="214">
        <f>SUMIFS('ALL-DIKBUD-KEMANAG'!$AG$13:$AG$1029,JENJANG_PENDIDIKAN,AD$5,KECAMATAN,$C71,STATUS_SEKOLAH,$H$54)</f>
        <v>16</v>
      </c>
      <c r="AH71" s="214">
        <f>SUMIFS('ALL-DIKBUD-KEMANAG'!$AJ$13:$AJ$1029,JENJANG_PENDIDIKAN,AD$5,KECAMATAN,$C71,STATUS_SEKOLAH,$H$54)</f>
        <v>11</v>
      </c>
      <c r="AI71" s="210">
        <f t="shared" si="82"/>
        <v>59.259259259259252</v>
      </c>
      <c r="AJ71" s="210">
        <f t="shared" si="83"/>
        <v>40.74074074074074</v>
      </c>
      <c r="AR71" s="206">
        <v>13</v>
      </c>
      <c r="AS71" s="211" t="s">
        <v>31</v>
      </c>
      <c r="AT71" s="214">
        <f t="shared" si="91"/>
        <v>30</v>
      </c>
      <c r="AU71" s="214">
        <f>SUMIFS('ALL-DIKBUD-KEMANAG'!$AG$13:$AG$1029,JENJANG_PENDIDIKAN,AR$5,KECAMATAN,$C71,STATUS_SEKOLAH,$H$54)</f>
        <v>23</v>
      </c>
      <c r="AV71" s="214">
        <f>SUMIFS('ALL-DIKBUD-KEMANAG'!$AJ$13:$AJ$1029,JENJANG_PENDIDIKAN,AR$5,KECAMATAN,$C71,STATUS_SEKOLAH,$H$54)</f>
        <v>7</v>
      </c>
      <c r="AW71" s="210">
        <f t="shared" si="84"/>
        <v>76.666666666666671</v>
      </c>
      <c r="AX71" s="210">
        <f t="shared" si="85"/>
        <v>23.333333333333332</v>
      </c>
      <c r="BF71" s="755">
        <f t="shared" si="92"/>
        <v>27</v>
      </c>
      <c r="BG71" s="755">
        <f t="shared" si="93"/>
        <v>30</v>
      </c>
      <c r="BH71" s="755">
        <f t="shared" si="94"/>
        <v>57</v>
      </c>
    </row>
    <row r="72" spans="2:60" ht="15.75" thickBot="1" x14ac:dyDescent="0.3">
      <c r="B72" s="212">
        <v>14</v>
      </c>
      <c r="C72" s="209" t="s">
        <v>32</v>
      </c>
      <c r="D72" s="214">
        <f t="shared" si="86"/>
        <v>106</v>
      </c>
      <c r="E72" s="214">
        <f>SUMIFS('ALL-DIKBUD-KEMANAG'!$AG$13:$AG$1029,JENJANG_PENDIDIKAN,B$5,KECAMATAN,$C72,STATUS_SEKOLAH,$H$54)</f>
        <v>60</v>
      </c>
      <c r="F72" s="214">
        <f>SUMIFS('ALL-DIKBUD-KEMANAG'!$AJ$13:$AJ$1029,JENJANG_PENDIDIKAN,B$5,KECAMATAN,$C72,STATUS_SEKOLAH,$H$54)</f>
        <v>46</v>
      </c>
      <c r="G72" s="210">
        <f t="shared" si="87"/>
        <v>56.60377358490566</v>
      </c>
      <c r="H72" s="210">
        <f t="shared" si="88"/>
        <v>43.39622641509434</v>
      </c>
      <c r="P72" s="212">
        <v>14</v>
      </c>
      <c r="Q72" s="209" t="s">
        <v>32</v>
      </c>
      <c r="R72" s="214">
        <f t="shared" si="89"/>
        <v>7</v>
      </c>
      <c r="S72" s="214">
        <f>SUMIFS('ALL-DIKBUD-KEMANAG'!$AG$13:$AG$1029,JENJANG_PENDIDIKAN,P$5,KECAMATAN,$C72,STATUS_SEKOLAH,$H$54)</f>
        <v>7</v>
      </c>
      <c r="T72" s="214">
        <f>SUMIFS('ALL-DIKBUD-KEMANAG'!$AJ$13:$AJ$1029,JENJANG_PENDIDIKAN,P$5,KECAMATAN,$C72,STATUS_SEKOLAH,$H$54)</f>
        <v>0</v>
      </c>
      <c r="U72" s="210">
        <f t="shared" si="80"/>
        <v>100</v>
      </c>
      <c r="V72" s="210">
        <f t="shared" si="81"/>
        <v>0</v>
      </c>
      <c r="AD72" s="212">
        <v>14</v>
      </c>
      <c r="AE72" s="209" t="s">
        <v>32</v>
      </c>
      <c r="AF72" s="214">
        <f t="shared" si="90"/>
        <v>0</v>
      </c>
      <c r="AG72" s="214">
        <f>SUMIFS('ALL-DIKBUD-KEMANAG'!$AG$13:$AG$1029,JENJANG_PENDIDIKAN,AD$5,KECAMATAN,$C72,STATUS_SEKOLAH,$H$54)</f>
        <v>0</v>
      </c>
      <c r="AH72" s="214">
        <f>SUMIFS('ALL-DIKBUD-KEMANAG'!$AJ$13:$AJ$1029,JENJANG_PENDIDIKAN,AD$5,KECAMATAN,$C72,STATUS_SEKOLAH,$H$54)</f>
        <v>0</v>
      </c>
      <c r="AI72" s="210">
        <f t="shared" si="82"/>
        <v>0</v>
      </c>
      <c r="AJ72" s="210">
        <f t="shared" si="83"/>
        <v>0</v>
      </c>
      <c r="AR72" s="212">
        <v>14</v>
      </c>
      <c r="AS72" s="209" t="s">
        <v>32</v>
      </c>
      <c r="AT72" s="214">
        <f t="shared" si="91"/>
        <v>19</v>
      </c>
      <c r="AU72" s="214">
        <f>SUMIFS('ALL-DIKBUD-KEMANAG'!$AG$13:$AG$1029,JENJANG_PENDIDIKAN,AR$5,KECAMATAN,$C72,STATUS_SEKOLAH,$H$54)</f>
        <v>14</v>
      </c>
      <c r="AV72" s="214">
        <f>SUMIFS('ALL-DIKBUD-KEMANAG'!$AJ$13:$AJ$1029,JENJANG_PENDIDIKAN,AR$5,KECAMATAN,$C72,STATUS_SEKOLAH,$H$54)</f>
        <v>5</v>
      </c>
      <c r="AW72" s="210">
        <f t="shared" si="84"/>
        <v>73.68421052631578</v>
      </c>
      <c r="AX72" s="210">
        <f t="shared" si="85"/>
        <v>26.315789473684209</v>
      </c>
      <c r="BF72" s="755">
        <f t="shared" si="92"/>
        <v>0</v>
      </c>
      <c r="BG72" s="755">
        <f t="shared" si="93"/>
        <v>19</v>
      </c>
      <c r="BH72" s="755">
        <f t="shared" si="94"/>
        <v>19</v>
      </c>
    </row>
    <row r="73" spans="2:60" ht="15.75" thickBot="1" x14ac:dyDescent="0.3">
      <c r="B73" s="213"/>
      <c r="C73" s="220" t="s">
        <v>12</v>
      </c>
      <c r="D73" s="216">
        <f>SUM(D59:D72)</f>
        <v>2168</v>
      </c>
      <c r="E73" s="216">
        <f t="shared" ref="E73:F73" si="95">SUM(E59:E72)</f>
        <v>1058</v>
      </c>
      <c r="F73" s="216">
        <f t="shared" si="95"/>
        <v>1110</v>
      </c>
      <c r="G73" s="219">
        <f>IF(D73&gt;=1,E73/D73*100,0)</f>
        <v>48.800738007380076</v>
      </c>
      <c r="H73" s="219">
        <f>IF(D73&gt;=1,F73/D73*100,0)</f>
        <v>51.199261992619924</v>
      </c>
      <c r="P73" s="213"/>
      <c r="Q73" s="220" t="s">
        <v>12</v>
      </c>
      <c r="R73" s="216">
        <f>SUM(R59:R72)</f>
        <v>413</v>
      </c>
      <c r="S73" s="216">
        <f t="shared" ref="S73:T73" si="96">SUM(S59:S72)</f>
        <v>277</v>
      </c>
      <c r="T73" s="216">
        <f t="shared" si="96"/>
        <v>136</v>
      </c>
      <c r="U73" s="219">
        <f t="shared" si="80"/>
        <v>67.070217917675549</v>
      </c>
      <c r="V73" s="219">
        <f t="shared" si="81"/>
        <v>32.929782082324458</v>
      </c>
      <c r="AD73" s="213"/>
      <c r="AE73" s="220" t="s">
        <v>12</v>
      </c>
      <c r="AF73" s="216">
        <f>SUM(AF59:AF72)</f>
        <v>265</v>
      </c>
      <c r="AG73" s="216">
        <f t="shared" ref="AG73:AH73" si="97">SUM(AG59:AG72)</f>
        <v>151</v>
      </c>
      <c r="AH73" s="216">
        <f t="shared" si="97"/>
        <v>114</v>
      </c>
      <c r="AI73" s="219">
        <f t="shared" si="82"/>
        <v>56.981132075471699</v>
      </c>
      <c r="AJ73" s="219">
        <f t="shared" si="83"/>
        <v>43.018867924528301</v>
      </c>
      <c r="AR73" s="213"/>
      <c r="AS73" s="220" t="s">
        <v>12</v>
      </c>
      <c r="AT73" s="216">
        <f>SUM(AT59:AT72)</f>
        <v>801</v>
      </c>
      <c r="AU73" s="216">
        <f t="shared" ref="AU73:AV73" si="98">SUM(AU59:AU72)</f>
        <v>587</v>
      </c>
      <c r="AV73" s="216">
        <f t="shared" si="98"/>
        <v>214</v>
      </c>
      <c r="AW73" s="219">
        <f t="shared" si="84"/>
        <v>73.283395755305875</v>
      </c>
      <c r="AX73" s="219">
        <f t="shared" si="85"/>
        <v>26.716604244694132</v>
      </c>
      <c r="BF73" s="755">
        <f t="shared" si="92"/>
        <v>265</v>
      </c>
      <c r="BG73" s="755">
        <f t="shared" si="93"/>
        <v>801</v>
      </c>
      <c r="BH73" s="755">
        <f t="shared" si="94"/>
        <v>1066</v>
      </c>
    </row>
    <row r="74" spans="2:60" ht="15.75" thickBot="1" x14ac:dyDescent="0.3">
      <c r="C74" s="215" t="s">
        <v>76</v>
      </c>
      <c r="D74" s="220">
        <f>D73/D$73*100</f>
        <v>100</v>
      </c>
      <c r="E74" s="221">
        <f>E73/D$73*100</f>
        <v>48.800738007380076</v>
      </c>
      <c r="F74" s="221">
        <f>F73/D$73*100</f>
        <v>51.199261992619924</v>
      </c>
      <c r="G74"/>
      <c r="H74"/>
      <c r="Q74" s="215" t="s">
        <v>76</v>
      </c>
      <c r="R74" s="220">
        <f>R73/R$73*100</f>
        <v>100</v>
      </c>
      <c r="S74" s="221">
        <f>S73/R$73*100</f>
        <v>67.070217917675549</v>
      </c>
      <c r="T74" s="221">
        <f>T73/R$73*100</f>
        <v>32.929782082324458</v>
      </c>
      <c r="U74"/>
      <c r="V74"/>
      <c r="AE74" s="215" t="s">
        <v>76</v>
      </c>
      <c r="AF74" s="220">
        <f>AF73/AF$73*100</f>
        <v>100</v>
      </c>
      <c r="AG74" s="221">
        <f>AG73/AF$73*100</f>
        <v>56.981132075471699</v>
      </c>
      <c r="AH74" s="221">
        <f>AH73/AF$73*100</f>
        <v>43.018867924528301</v>
      </c>
      <c r="AI74"/>
      <c r="AJ74"/>
      <c r="AS74" s="215" t="s">
        <v>76</v>
      </c>
      <c r="AT74" s="220">
        <f>AT73/AT$73*100</f>
        <v>100</v>
      </c>
      <c r="AU74" s="221">
        <f>AU73/AT$73*100</f>
        <v>73.283395755305875</v>
      </c>
      <c r="AV74" s="221">
        <f>AV73/AT$73*100</f>
        <v>26.716604244694132</v>
      </c>
      <c r="AW74"/>
      <c r="AX74"/>
    </row>
    <row r="77" spans="2:60" x14ac:dyDescent="0.25">
      <c r="F77" s="307" t="str">
        <f ca="1">"Demak, "&amp;TEXT(NOW(),"dd mmmm yyyy")</f>
        <v>Demak, 08 Agustus 2020</v>
      </c>
      <c r="T77" s="307" t="str">
        <f ca="1">"Demak, "&amp;TEXT(NOW(),"dd mmmm yyyy")</f>
        <v>Demak, 08 Agustus 2020</v>
      </c>
      <c r="AH77" s="307" t="str">
        <f ca="1">"Demak, "&amp;TEXT(NOW(),"dd mmmm yyyy")</f>
        <v>Demak, 08 Agustus 2020</v>
      </c>
      <c r="AV77" s="307" t="str">
        <f ca="1">"Demak, "&amp;TEXT(NOW(),"dd mmmm yyyy")</f>
        <v>Demak, 08 Agustus 2020</v>
      </c>
    </row>
    <row r="78" spans="2:60" x14ac:dyDescent="0.25">
      <c r="F78" s="307" t="s">
        <v>192</v>
      </c>
      <c r="T78" s="307" t="s">
        <v>192</v>
      </c>
      <c r="AH78" s="307" t="s">
        <v>192</v>
      </c>
      <c r="AV78" s="307" t="s">
        <v>192</v>
      </c>
    </row>
    <row r="79" spans="2:60" x14ac:dyDescent="0.25">
      <c r="F79" s="307" t="s">
        <v>13</v>
      </c>
      <c r="T79" s="307" t="s">
        <v>13</v>
      </c>
      <c r="AH79" s="307" t="s">
        <v>13</v>
      </c>
      <c r="AV79" s="307" t="s">
        <v>13</v>
      </c>
    </row>
    <row r="80" spans="2:60" x14ac:dyDescent="0.25">
      <c r="F80" s="307"/>
      <c r="T80" s="307"/>
      <c r="AH80" s="307"/>
      <c r="AV80" s="307"/>
    </row>
    <row r="81" spans="6:48" x14ac:dyDescent="0.25">
      <c r="F81" s="307"/>
      <c r="T81" s="307"/>
      <c r="AH81" s="307"/>
      <c r="AV81" s="307"/>
    </row>
    <row r="82" spans="6:48" x14ac:dyDescent="0.25">
      <c r="F82" s="307"/>
      <c r="T82" s="307"/>
      <c r="AH82" s="307"/>
      <c r="AV82" s="307"/>
    </row>
    <row r="83" spans="6:48" x14ac:dyDescent="0.25">
      <c r="F83" s="307" t="s">
        <v>219</v>
      </c>
      <c r="T83" s="307" t="s">
        <v>219</v>
      </c>
      <c r="AH83" s="307" t="s">
        <v>219</v>
      </c>
      <c r="AV83" s="307" t="s">
        <v>219</v>
      </c>
    </row>
    <row r="84" spans="6:48" x14ac:dyDescent="0.25">
      <c r="F84" s="307" t="s">
        <v>220</v>
      </c>
      <c r="T84" s="307" t="s">
        <v>220</v>
      </c>
      <c r="AH84" s="307" t="s">
        <v>220</v>
      </c>
      <c r="AV84" s="307" t="s">
        <v>220</v>
      </c>
    </row>
    <row r="85" spans="6:48" x14ac:dyDescent="0.25">
      <c r="F85" s="307" t="s">
        <v>221</v>
      </c>
      <c r="T85" s="307" t="s">
        <v>221</v>
      </c>
      <c r="AH85" s="307" t="s">
        <v>221</v>
      </c>
      <c r="AV85" s="307" t="s">
        <v>221</v>
      </c>
    </row>
  </sheetData>
  <mergeCells count="60">
    <mergeCell ref="AR56:AR57"/>
    <mergeCell ref="AS56:AS57"/>
    <mergeCell ref="AT56:AT57"/>
    <mergeCell ref="AU56:AV56"/>
    <mergeCell ref="AW56:AX56"/>
    <mergeCell ref="AR31:AR32"/>
    <mergeCell ref="AS31:AS32"/>
    <mergeCell ref="AT31:AT32"/>
    <mergeCell ref="AU31:AV31"/>
    <mergeCell ref="AW31:AX31"/>
    <mergeCell ref="AR6:AR7"/>
    <mergeCell ref="AS6:AS7"/>
    <mergeCell ref="AT6:AT7"/>
    <mergeCell ref="AU6:AV6"/>
    <mergeCell ref="AW6:AX6"/>
    <mergeCell ref="AD56:AD57"/>
    <mergeCell ref="AE56:AE57"/>
    <mergeCell ref="AF56:AF57"/>
    <mergeCell ref="AG56:AH56"/>
    <mergeCell ref="AI56:AJ56"/>
    <mergeCell ref="AD31:AD32"/>
    <mergeCell ref="AE31:AE32"/>
    <mergeCell ref="AF31:AF32"/>
    <mergeCell ref="AG31:AH31"/>
    <mergeCell ref="AI31:AJ31"/>
    <mergeCell ref="AD6:AD7"/>
    <mergeCell ref="AE6:AE7"/>
    <mergeCell ref="AF6:AF7"/>
    <mergeCell ref="AG6:AH6"/>
    <mergeCell ref="AI6:AJ6"/>
    <mergeCell ref="B56:B57"/>
    <mergeCell ref="C56:C57"/>
    <mergeCell ref="D56:D57"/>
    <mergeCell ref="E56:F56"/>
    <mergeCell ref="G56:H56"/>
    <mergeCell ref="B6:B7"/>
    <mergeCell ref="C6:C7"/>
    <mergeCell ref="D6:D7"/>
    <mergeCell ref="E6:F6"/>
    <mergeCell ref="G6:H6"/>
    <mergeCell ref="B31:B32"/>
    <mergeCell ref="C31:C32"/>
    <mergeCell ref="D31:D32"/>
    <mergeCell ref="E31:F31"/>
    <mergeCell ref="G31:H31"/>
    <mergeCell ref="P6:P7"/>
    <mergeCell ref="Q6:Q7"/>
    <mergeCell ref="R6:R7"/>
    <mergeCell ref="S6:T6"/>
    <mergeCell ref="U6:V6"/>
    <mergeCell ref="P31:P32"/>
    <mergeCell ref="Q31:Q32"/>
    <mergeCell ref="R31:R32"/>
    <mergeCell ref="S31:T31"/>
    <mergeCell ref="U31:V31"/>
    <mergeCell ref="P56:P57"/>
    <mergeCell ref="Q56:Q57"/>
    <mergeCell ref="R56:R57"/>
    <mergeCell ref="S56:T56"/>
    <mergeCell ref="U56:V56"/>
  </mergeCells>
  <pageMargins left="0.70866141732283472" right="0.70866141732283472" top="0.42" bottom="0.66" header="0.24" footer="0.48"/>
  <pageSetup paperSize="9" scale="89" orientation="portrait" horizontalDpi="4294967293" r:id="rId1"/>
  <colBreaks count="2" manualBreakCount="2">
    <brk id="15" max="1048575" man="1"/>
    <brk id="2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D7877-DA08-4278-A456-E81F3249A31D}">
  <sheetPr>
    <tabColor rgb="FF92D050"/>
  </sheetPr>
  <dimension ref="A1:BK109"/>
  <sheetViews>
    <sheetView view="pageBreakPreview" zoomScaleNormal="75" zoomScaleSheetLayoutView="100" workbookViewId="0">
      <selection activeCell="A7" sqref="A7"/>
    </sheetView>
  </sheetViews>
  <sheetFormatPr defaultColWidth="8.85546875" defaultRowHeight="15" x14ac:dyDescent="0.25"/>
  <cols>
    <col min="1" max="1" width="4.28515625" style="18" customWidth="1"/>
    <col min="2" max="2" width="17.85546875" style="18" customWidth="1"/>
    <col min="3" max="14" width="10.7109375" style="18" customWidth="1"/>
    <col min="15" max="15" width="3.7109375" style="18" customWidth="1"/>
    <col min="16" max="16" width="4.28515625" style="18" customWidth="1"/>
    <col min="17" max="17" width="17.85546875" style="18" customWidth="1"/>
    <col min="18" max="26" width="7.28515625" style="18" customWidth="1"/>
    <col min="27" max="27" width="8" style="18" customWidth="1"/>
    <col min="28" max="28" width="8.28515625" style="18" customWidth="1"/>
    <col min="29" max="29" width="8.5703125" style="18" bestFit="1" customWidth="1"/>
    <col min="30" max="30" width="1.42578125" style="18" customWidth="1"/>
    <col min="31" max="31" width="3.42578125" style="18" bestFit="1" customWidth="1"/>
    <col min="32" max="32" width="18.28515625" style="18" bestFit="1" customWidth="1"/>
    <col min="33" max="41" width="8.85546875" style="18"/>
    <col min="42" max="42" width="9.5703125" style="18" customWidth="1"/>
    <col min="43" max="43" width="10.7109375" style="18" customWidth="1"/>
    <col min="44" max="44" width="8.85546875" style="18"/>
    <col min="45" max="45" width="2.140625" style="18" customWidth="1"/>
    <col min="46" max="47" width="3.7109375" style="18" bestFit="1" customWidth="1"/>
    <col min="48" max="48" width="3.42578125" style="18" bestFit="1" customWidth="1"/>
    <col min="49" max="49" width="21.140625" style="18" bestFit="1" customWidth="1"/>
    <col min="50" max="60" width="8.85546875" style="18"/>
    <col min="61" max="61" width="11.140625" style="18" bestFit="1" customWidth="1"/>
    <col min="62" max="62" width="3.85546875" style="18" customWidth="1"/>
    <col min="63" max="63" width="9.85546875" style="18" customWidth="1"/>
    <col min="64" max="16384" width="8.85546875" style="18"/>
  </cols>
  <sheetData>
    <row r="1" spans="1:63" ht="15.75" x14ac:dyDescent="0.25">
      <c r="B1" s="482" t="s">
        <v>261</v>
      </c>
      <c r="C1" s="479" t="s">
        <v>6</v>
      </c>
      <c r="D1" s="480" t="s">
        <v>265</v>
      </c>
      <c r="E1" s="520"/>
    </row>
    <row r="2" spans="1:63" ht="30.75" thickBot="1" x14ac:dyDescent="0.5">
      <c r="C2" s="251" t="s">
        <v>257</v>
      </c>
      <c r="D2" s="19"/>
      <c r="E2" s="19"/>
      <c r="F2" s="20"/>
      <c r="G2" s="20"/>
      <c r="H2" s="20"/>
      <c r="I2" s="20"/>
      <c r="R2" s="251" t="str">
        <f>$C$2</f>
        <v>DATA GURU</v>
      </c>
      <c r="S2" s="19"/>
      <c r="T2" s="19"/>
      <c r="U2" s="20"/>
      <c r="V2" s="20"/>
      <c r="W2" s="20"/>
      <c r="X2" s="20"/>
      <c r="Y2" s="20"/>
      <c r="Z2" s="20"/>
      <c r="AA2" s="20"/>
      <c r="AB2" s="20"/>
      <c r="AC2" s="20"/>
      <c r="AG2" s="251" t="s">
        <v>64</v>
      </c>
      <c r="AH2" s="19"/>
      <c r="AI2" s="19"/>
      <c r="AJ2" s="20"/>
      <c r="AK2" s="20"/>
      <c r="AL2" s="20"/>
      <c r="AM2" s="20"/>
      <c r="AN2" s="20"/>
      <c r="AO2" s="20"/>
      <c r="AP2" s="20"/>
      <c r="AQ2" s="20"/>
      <c r="AR2" s="20"/>
      <c r="AV2" s="250"/>
      <c r="AW2" s="250"/>
      <c r="AX2" s="251" t="s">
        <v>188</v>
      </c>
      <c r="AY2" s="252"/>
      <c r="AZ2" s="252"/>
      <c r="BA2" s="253"/>
      <c r="BB2" s="253"/>
      <c r="BC2" s="253"/>
      <c r="BD2" s="253"/>
      <c r="BE2" s="253"/>
      <c r="BF2" s="253"/>
      <c r="BG2" s="253"/>
      <c r="BH2" s="253"/>
      <c r="BI2" s="253"/>
      <c r="BJ2" s="250"/>
    </row>
    <row r="3" spans="1:63" ht="18.75" x14ac:dyDescent="0.3">
      <c r="A3" s="21"/>
      <c r="B3" s="21"/>
      <c r="C3" s="23" t="str">
        <f>$C$1&amp;" - "&amp;D1&amp;" NEGERI DAN SWASTA STATUS KEPEGAWAIAN"</f>
        <v>SD - MI NEGERI DAN SWASTA STATUS KEPEGAWAIAN</v>
      </c>
      <c r="D3" s="22"/>
      <c r="E3" s="22"/>
      <c r="F3" s="21"/>
      <c r="G3" s="21"/>
      <c r="H3" s="21"/>
      <c r="I3" s="21"/>
      <c r="J3" s="21"/>
      <c r="K3" s="21"/>
      <c r="L3" s="21"/>
      <c r="M3" s="21"/>
      <c r="N3" s="21"/>
      <c r="P3" s="21"/>
      <c r="Q3" s="21"/>
      <c r="R3" s="23" t="str">
        <f>$C$1&amp;" - "&amp;D1&amp;" NEGERI DAN SWASTA KUALIFIKASI PENDIDIKAN"</f>
        <v>SD - MI NEGERI DAN SWASTA KUALIFIKASI PENDIDIKAN</v>
      </c>
      <c r="S3" s="22"/>
      <c r="T3" s="22"/>
      <c r="U3" s="21"/>
      <c r="V3" s="21"/>
      <c r="W3" s="21"/>
      <c r="X3" s="21"/>
      <c r="Y3" s="21"/>
      <c r="Z3" s="21"/>
      <c r="AA3" s="21"/>
      <c r="AB3" s="21"/>
      <c r="AC3" s="21"/>
      <c r="AE3" s="21"/>
      <c r="AF3" s="21"/>
      <c r="AG3" s="23" t="str">
        <f>$C$1&amp;" - "&amp;D1&amp;" NEGERI DAN SWASTA KUALIFIKASI SERTIFIKASI"</f>
        <v>SD - MI NEGERI DAN SWASTA KUALIFIKASI SERTIFIKASI</v>
      </c>
      <c r="AH3" s="22"/>
      <c r="AI3" s="22"/>
      <c r="AJ3" s="21"/>
      <c r="AK3" s="21"/>
      <c r="AL3" s="21"/>
      <c r="AM3" s="21"/>
      <c r="AN3" s="21"/>
      <c r="AO3" s="21"/>
      <c r="AP3" s="21"/>
      <c r="AQ3" s="21"/>
      <c r="AR3" s="21"/>
      <c r="AS3" s="21"/>
      <c r="AV3" s="254"/>
      <c r="AW3" s="254"/>
      <c r="AX3" s="255" t="str">
        <f>$C$1&amp;" - "&amp;D1&amp;" NEGERI DAN SWASTA STATUS KEPEGAWAIAN"</f>
        <v>SD - MI NEGERI DAN SWASTA STATUS KEPEGAWAIAN</v>
      </c>
      <c r="AY3" s="256"/>
      <c r="AZ3" s="256"/>
      <c r="BA3" s="254"/>
      <c r="BB3" s="254"/>
      <c r="BC3" s="254"/>
      <c r="BD3" s="254"/>
      <c r="BE3" s="254"/>
      <c r="BF3" s="254"/>
      <c r="BG3" s="254"/>
      <c r="BH3" s="254"/>
      <c r="BI3" s="254"/>
      <c r="BJ3" s="254"/>
    </row>
    <row r="4" spans="1:63" ht="18.75" x14ac:dyDescent="0.3">
      <c r="C4" s="407" t="str">
        <f>TAHUN_PELAJARAN</f>
        <v>TAHUN PELAJARAN 2019/2020</v>
      </c>
      <c r="R4" s="483" t="str">
        <f>$C$4</f>
        <v>TAHUN PELAJARAN 2019/2020</v>
      </c>
      <c r="AG4" s="483" t="str">
        <f>$C$4</f>
        <v>TAHUN PELAJARAN 2019/2020</v>
      </c>
      <c r="AV4" s="250"/>
      <c r="AW4" s="250"/>
      <c r="AX4" s="257" t="str">
        <f>$C$4</f>
        <v>TAHUN PELAJARAN 2019/2020</v>
      </c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</row>
    <row r="5" spans="1:63" x14ac:dyDescent="0.25">
      <c r="C5" s="308" t="s">
        <v>222</v>
      </c>
      <c r="R5" s="18" t="str">
        <f>$C$5</f>
        <v>Dinas Pendidikan dan Kebudayaan</v>
      </c>
      <c r="AG5" s="18" t="str">
        <f>$C$5</f>
        <v>Dinas Pendidikan dan Kebudayaan</v>
      </c>
      <c r="AV5" s="250"/>
      <c r="AW5" s="250"/>
      <c r="AX5" s="250" t="str">
        <f>$C$5</f>
        <v>Dinas Pendidikan dan Kebudayaan</v>
      </c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</row>
    <row r="6" spans="1:63" x14ac:dyDescent="0.25">
      <c r="C6" s="18" t="s">
        <v>59</v>
      </c>
      <c r="N6" s="481" t="s">
        <v>191</v>
      </c>
      <c r="R6" s="18" t="s">
        <v>59</v>
      </c>
      <c r="AG6" s="18" t="s">
        <v>59</v>
      </c>
      <c r="AV6" s="250"/>
      <c r="AW6" s="250"/>
      <c r="AX6" s="250" t="s">
        <v>59</v>
      </c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8" t="s">
        <v>191</v>
      </c>
      <c r="BJ6"/>
    </row>
    <row r="7" spans="1:63" ht="15.75" thickBot="1" x14ac:dyDescent="0.3"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/>
    </row>
    <row r="8" spans="1:63" ht="18" thickTop="1" thickBot="1" x14ac:dyDescent="0.3">
      <c r="A8" s="928" t="s">
        <v>60</v>
      </c>
      <c r="B8" s="931" t="s">
        <v>61</v>
      </c>
      <c r="C8" s="934" t="str">
        <f>$C$1&amp;" - "&amp;D1&amp;" NEGERI DAN SWASTA"</f>
        <v>SD - MI NEGERI DAN SWASTA</v>
      </c>
      <c r="D8" s="935"/>
      <c r="E8" s="935"/>
      <c r="F8" s="935"/>
      <c r="G8" s="935"/>
      <c r="H8" s="935"/>
      <c r="I8" s="935"/>
      <c r="J8" s="935"/>
      <c r="K8" s="935"/>
      <c r="L8" s="935"/>
      <c r="M8" s="935"/>
      <c r="N8" s="936"/>
      <c r="P8" s="898" t="s">
        <v>60</v>
      </c>
      <c r="Q8" s="901" t="s">
        <v>61</v>
      </c>
      <c r="R8" s="904" t="str">
        <f>$C$1&amp;" - "&amp;D1&amp;" NEGERI DAN SWASTA"</f>
        <v>SD - MI NEGERI DAN SWASTA</v>
      </c>
      <c r="S8" s="905"/>
      <c r="T8" s="905"/>
      <c r="U8" s="905"/>
      <c r="V8" s="905"/>
      <c r="W8" s="905"/>
      <c r="X8" s="905"/>
      <c r="Y8" s="905"/>
      <c r="Z8" s="905"/>
      <c r="AA8" s="905"/>
      <c r="AB8" s="905"/>
      <c r="AC8" s="906"/>
      <c r="AE8" s="868" t="s">
        <v>60</v>
      </c>
      <c r="AF8" s="871" t="s">
        <v>61</v>
      </c>
      <c r="AG8" s="874" t="str">
        <f>$C$1&amp;" - "&amp;D1&amp;" NEGERI DAN SWASTA"</f>
        <v>SD - MI NEGERI DAN SWASTA</v>
      </c>
      <c r="AH8" s="875"/>
      <c r="AI8" s="875"/>
      <c r="AJ8" s="875"/>
      <c r="AK8" s="875"/>
      <c r="AL8" s="875"/>
      <c r="AM8" s="875"/>
      <c r="AN8" s="875"/>
      <c r="AO8" s="875"/>
      <c r="AP8" s="875"/>
      <c r="AQ8" s="875"/>
      <c r="AR8" s="876"/>
      <c r="AS8"/>
      <c r="AV8" s="877" t="s">
        <v>60</v>
      </c>
      <c r="AW8" s="880" t="s">
        <v>61</v>
      </c>
      <c r="AX8" s="883" t="str">
        <f>$C$1&amp;" - "&amp;D1&amp;"  NEGERI DAN SWASTA"</f>
        <v>SD - MI  NEGERI DAN SWASTA</v>
      </c>
      <c r="AY8" s="884"/>
      <c r="AZ8" s="884"/>
      <c r="BA8" s="884"/>
      <c r="BB8" s="884"/>
      <c r="BC8" s="884"/>
      <c r="BD8" s="884"/>
      <c r="BE8" s="884"/>
      <c r="BF8" s="884"/>
      <c r="BG8" s="884"/>
      <c r="BH8" s="884"/>
      <c r="BI8" s="885"/>
      <c r="BJ8"/>
    </row>
    <row r="9" spans="1:63" ht="30.75" customHeight="1" thickBot="1" x14ac:dyDescent="0.3">
      <c r="A9" s="929"/>
      <c r="B9" s="932"/>
      <c r="C9" s="937" t="s">
        <v>68</v>
      </c>
      <c r="D9" s="938"/>
      <c r="E9" s="939"/>
      <c r="F9" s="937" t="s">
        <v>63</v>
      </c>
      <c r="G9" s="938"/>
      <c r="H9" s="939"/>
      <c r="I9" s="940" t="s">
        <v>56</v>
      </c>
      <c r="J9" s="938"/>
      <c r="K9" s="939"/>
      <c r="L9" s="937" t="s">
        <v>69</v>
      </c>
      <c r="M9" s="939"/>
      <c r="N9" s="926" t="s">
        <v>4</v>
      </c>
      <c r="P9" s="899"/>
      <c r="Q9" s="902"/>
      <c r="R9" s="862" t="s">
        <v>49</v>
      </c>
      <c r="S9" s="863"/>
      <c r="T9" s="864"/>
      <c r="U9" s="862" t="s">
        <v>67</v>
      </c>
      <c r="V9" s="863"/>
      <c r="W9" s="864"/>
      <c r="X9" s="865" t="s">
        <v>259</v>
      </c>
      <c r="Y9" s="863"/>
      <c r="Z9" s="864"/>
      <c r="AA9" s="862" t="s">
        <v>69</v>
      </c>
      <c r="AB9" s="864"/>
      <c r="AC9" s="866" t="s">
        <v>4</v>
      </c>
      <c r="AE9" s="869"/>
      <c r="AF9" s="872"/>
      <c r="AG9" s="886" t="s">
        <v>47</v>
      </c>
      <c r="AH9" s="887"/>
      <c r="AI9" s="888"/>
      <c r="AJ9" s="886" t="s">
        <v>72</v>
      </c>
      <c r="AK9" s="887"/>
      <c r="AL9" s="888"/>
      <c r="AM9" s="886" t="s">
        <v>73</v>
      </c>
      <c r="AN9" s="887"/>
      <c r="AO9" s="888"/>
      <c r="AP9" s="886" t="s">
        <v>69</v>
      </c>
      <c r="AQ9" s="888"/>
      <c r="AR9" s="849" t="s">
        <v>4</v>
      </c>
      <c r="AS9"/>
      <c r="AV9" s="878"/>
      <c r="AW9" s="881"/>
      <c r="AX9" s="851" t="s">
        <v>263</v>
      </c>
      <c r="AY9" s="852"/>
      <c r="AZ9" s="853"/>
      <c r="BA9" s="851" t="s">
        <v>262</v>
      </c>
      <c r="BB9" s="852"/>
      <c r="BC9" s="853"/>
      <c r="BD9" s="854" t="s">
        <v>56</v>
      </c>
      <c r="BE9" s="855"/>
      <c r="BF9" s="856"/>
      <c r="BG9" s="857" t="s">
        <v>69</v>
      </c>
      <c r="BH9" s="856"/>
      <c r="BI9" s="858" t="s">
        <v>4</v>
      </c>
      <c r="BJ9"/>
      <c r="BK9" s="437" t="s">
        <v>260</v>
      </c>
    </row>
    <row r="10" spans="1:63" ht="32.25" thickBot="1" x14ac:dyDescent="0.3">
      <c r="A10" s="930"/>
      <c r="B10" s="933"/>
      <c r="C10" s="408" t="s">
        <v>34</v>
      </c>
      <c r="D10" s="408" t="s">
        <v>35</v>
      </c>
      <c r="E10" s="408" t="s">
        <v>11</v>
      </c>
      <c r="F10" s="408" t="s">
        <v>34</v>
      </c>
      <c r="G10" s="408" t="s">
        <v>35</v>
      </c>
      <c r="H10" s="408" t="s">
        <v>11</v>
      </c>
      <c r="I10" s="408" t="s">
        <v>34</v>
      </c>
      <c r="J10" s="408" t="s">
        <v>35</v>
      </c>
      <c r="K10" s="408" t="s">
        <v>11</v>
      </c>
      <c r="L10" s="408" t="s">
        <v>2</v>
      </c>
      <c r="M10" s="408" t="s">
        <v>3</v>
      </c>
      <c r="N10" s="927"/>
      <c r="P10" s="900"/>
      <c r="Q10" s="903"/>
      <c r="R10" s="436" t="s">
        <v>34</v>
      </c>
      <c r="S10" s="436" t="s">
        <v>35</v>
      </c>
      <c r="T10" s="436" t="s">
        <v>11</v>
      </c>
      <c r="U10" s="436" t="s">
        <v>34</v>
      </c>
      <c r="V10" s="436" t="s">
        <v>35</v>
      </c>
      <c r="W10" s="436" t="s">
        <v>11</v>
      </c>
      <c r="X10" s="436" t="s">
        <v>34</v>
      </c>
      <c r="Y10" s="436" t="s">
        <v>35</v>
      </c>
      <c r="Z10" s="436" t="s">
        <v>11</v>
      </c>
      <c r="AA10" s="436" t="s">
        <v>49</v>
      </c>
      <c r="AB10" s="436" t="s">
        <v>67</v>
      </c>
      <c r="AC10" s="867"/>
      <c r="AE10" s="870"/>
      <c r="AF10" s="873"/>
      <c r="AG10" s="435" t="s">
        <v>34</v>
      </c>
      <c r="AH10" s="435" t="s">
        <v>35</v>
      </c>
      <c r="AI10" s="435" t="s">
        <v>11</v>
      </c>
      <c r="AJ10" s="435" t="s">
        <v>34</v>
      </c>
      <c r="AK10" s="435" t="s">
        <v>35</v>
      </c>
      <c r="AL10" s="435" t="s">
        <v>11</v>
      </c>
      <c r="AM10" s="435" t="s">
        <v>34</v>
      </c>
      <c r="AN10" s="435" t="s">
        <v>35</v>
      </c>
      <c r="AO10" s="435" t="s">
        <v>11</v>
      </c>
      <c r="AP10" s="59" t="s">
        <v>47</v>
      </c>
      <c r="AQ10" s="435" t="s">
        <v>72</v>
      </c>
      <c r="AR10" s="850"/>
      <c r="AS10"/>
      <c r="AV10" s="879"/>
      <c r="AW10" s="882"/>
      <c r="AX10" s="484" t="s">
        <v>34</v>
      </c>
      <c r="AY10" s="484" t="s">
        <v>35</v>
      </c>
      <c r="AZ10" s="484" t="s">
        <v>11</v>
      </c>
      <c r="BA10" s="484" t="s">
        <v>34</v>
      </c>
      <c r="BB10" s="484" t="s">
        <v>35</v>
      </c>
      <c r="BC10" s="484" t="s">
        <v>11</v>
      </c>
      <c r="BD10" s="484" t="s">
        <v>34</v>
      </c>
      <c r="BE10" s="484" t="s">
        <v>35</v>
      </c>
      <c r="BF10" s="484" t="s">
        <v>11</v>
      </c>
      <c r="BG10" s="484" t="s">
        <v>2</v>
      </c>
      <c r="BH10" s="484" t="s">
        <v>3</v>
      </c>
      <c r="BI10" s="859"/>
      <c r="BJ10"/>
    </row>
    <row r="11" spans="1:63" ht="15.75" thickBot="1" x14ac:dyDescent="0.3">
      <c r="A11" s="409"/>
      <c r="B11" s="410" t="s">
        <v>62</v>
      </c>
      <c r="C11" s="411">
        <f>SUM(C12:C25)</f>
        <v>1015</v>
      </c>
      <c r="D11" s="411">
        <f t="shared" ref="D11:K11" si="0">SUM(D12:D25)</f>
        <v>2162</v>
      </c>
      <c r="E11" s="411">
        <f t="shared" si="0"/>
        <v>3177</v>
      </c>
      <c r="F11" s="411">
        <f t="shared" si="0"/>
        <v>1193</v>
      </c>
      <c r="G11" s="411">
        <f t="shared" si="0"/>
        <v>1924</v>
      </c>
      <c r="H11" s="411">
        <f t="shared" si="0"/>
        <v>3117</v>
      </c>
      <c r="I11" s="411">
        <f t="shared" si="0"/>
        <v>2208</v>
      </c>
      <c r="J11" s="411">
        <f t="shared" si="0"/>
        <v>4086</v>
      </c>
      <c r="K11" s="411">
        <f t="shared" si="0"/>
        <v>6294</v>
      </c>
      <c r="L11" s="412">
        <f>IF(K11&lt;1,0,E11/N11*100)</f>
        <v>50.476644423260254</v>
      </c>
      <c r="M11" s="412">
        <f>IF(K11&lt;1,0,H11/N11*100)</f>
        <v>49.523355576739753</v>
      </c>
      <c r="N11" s="413">
        <f>SUM(E11,H11)</f>
        <v>6294</v>
      </c>
      <c r="P11" s="438"/>
      <c r="Q11" s="25" t="s">
        <v>62</v>
      </c>
      <c r="R11" s="26">
        <f>SUM(R12:R25)</f>
        <v>193</v>
      </c>
      <c r="S11" s="26">
        <f t="shared" ref="S11:Z11" si="1">SUM(S12:S25)</f>
        <v>148</v>
      </c>
      <c r="T11" s="26">
        <f t="shared" si="1"/>
        <v>341</v>
      </c>
      <c r="U11" s="26">
        <f t="shared" si="1"/>
        <v>2174</v>
      </c>
      <c r="V11" s="26">
        <f t="shared" si="1"/>
        <v>3890</v>
      </c>
      <c r="W11" s="26">
        <f t="shared" si="1"/>
        <v>6064</v>
      </c>
      <c r="X11" s="26">
        <f t="shared" si="1"/>
        <v>2367</v>
      </c>
      <c r="Y11" s="26">
        <f t="shared" si="1"/>
        <v>4038</v>
      </c>
      <c r="Z11" s="26">
        <f t="shared" si="1"/>
        <v>6405</v>
      </c>
      <c r="AA11" s="48">
        <f>T11/AC11*100</f>
        <v>5.323965651834504</v>
      </c>
      <c r="AB11" s="48">
        <f>W11/AC11*100</f>
        <v>94.676034348165501</v>
      </c>
      <c r="AC11" s="439">
        <f>SUM(T11,W11)</f>
        <v>6405</v>
      </c>
      <c r="AE11" s="449"/>
      <c r="AF11" s="25" t="s">
        <v>62</v>
      </c>
      <c r="AG11" s="26">
        <f>SUM(AG12:AG25)</f>
        <v>902</v>
      </c>
      <c r="AH11" s="26">
        <f t="shared" ref="AH11:AO11" si="2">SUM(AH12:AH25)</f>
        <v>2236</v>
      </c>
      <c r="AI11" s="26">
        <f t="shared" si="2"/>
        <v>3138</v>
      </c>
      <c r="AJ11" s="26">
        <f t="shared" si="2"/>
        <v>1465</v>
      </c>
      <c r="AK11" s="26">
        <f t="shared" si="2"/>
        <v>1802</v>
      </c>
      <c r="AL11" s="26">
        <f t="shared" si="2"/>
        <v>3267</v>
      </c>
      <c r="AM11" s="26">
        <f t="shared" si="2"/>
        <v>2367</v>
      </c>
      <c r="AN11" s="26">
        <f t="shared" si="2"/>
        <v>4038</v>
      </c>
      <c r="AO11" s="26">
        <f t="shared" si="2"/>
        <v>6405</v>
      </c>
      <c r="AP11" s="48">
        <f>AI11/AR11*100</f>
        <v>48.992974238875881</v>
      </c>
      <c r="AQ11" s="48">
        <f>AL11/AR11*100</f>
        <v>51.007025761124126</v>
      </c>
      <c r="AR11" s="450">
        <f>SUM(AI11,AL11)</f>
        <v>6405</v>
      </c>
      <c r="AS11"/>
      <c r="AT11" s="32"/>
      <c r="AV11" s="464"/>
      <c r="AW11" s="259" t="s">
        <v>62</v>
      </c>
      <c r="AX11" s="260">
        <f>SUM(AX12:AX25)</f>
        <v>25</v>
      </c>
      <c r="AY11" s="260">
        <f t="shared" ref="AY11:BF11" si="3">SUM(AY12:AY25)</f>
        <v>4</v>
      </c>
      <c r="AZ11" s="260">
        <f t="shared" si="3"/>
        <v>29</v>
      </c>
      <c r="BA11" s="260">
        <f t="shared" si="3"/>
        <v>205</v>
      </c>
      <c r="BB11" s="260">
        <f t="shared" si="3"/>
        <v>104</v>
      </c>
      <c r="BC11" s="260">
        <f t="shared" si="3"/>
        <v>309</v>
      </c>
      <c r="BD11" s="260">
        <f t="shared" si="3"/>
        <v>230</v>
      </c>
      <c r="BE11" s="260">
        <f t="shared" si="3"/>
        <v>108</v>
      </c>
      <c r="BF11" s="260">
        <f t="shared" si="3"/>
        <v>338</v>
      </c>
      <c r="BG11" s="261">
        <f>AZ11/BI11*100</f>
        <v>8.5798816568047336</v>
      </c>
      <c r="BH11" s="261">
        <f>BC11/BI11*100</f>
        <v>91.42011834319527</v>
      </c>
      <c r="BI11" s="465">
        <f>SUM(AZ11,BC11)</f>
        <v>338</v>
      </c>
      <c r="BJ11" s="475"/>
    </row>
    <row r="12" spans="1:63" ht="15.75" thickBot="1" x14ac:dyDescent="0.3">
      <c r="A12" s="431">
        <v>1</v>
      </c>
      <c r="B12" s="428" t="s">
        <v>19</v>
      </c>
      <c r="C12" s="414">
        <f>SUM(C49,C85)</f>
        <v>123</v>
      </c>
      <c r="D12" s="414">
        <f>SUM(D49,D85)</f>
        <v>254</v>
      </c>
      <c r="E12" s="414">
        <f>SUM(C12:D12)</f>
        <v>377</v>
      </c>
      <c r="F12" s="414">
        <f>SUM(F49,F85)</f>
        <v>181</v>
      </c>
      <c r="G12" s="414">
        <f>SUM(G49,G85)</f>
        <v>284</v>
      </c>
      <c r="H12" s="414">
        <f t="shared" ref="H12:N12" si="4">SUM(H49,H85)</f>
        <v>465</v>
      </c>
      <c r="I12" s="414">
        <f t="shared" si="4"/>
        <v>304</v>
      </c>
      <c r="J12" s="414">
        <f t="shared" si="4"/>
        <v>538</v>
      </c>
      <c r="K12" s="414">
        <f t="shared" si="4"/>
        <v>842</v>
      </c>
      <c r="L12" s="415">
        <f>IF(K12&lt;1,0,E12/N12*100)</f>
        <v>44.774346793349167</v>
      </c>
      <c r="M12" s="415">
        <f>IF(K12&lt;1,0,H12/N12*100)</f>
        <v>55.225653206650826</v>
      </c>
      <c r="N12" s="416">
        <f t="shared" si="4"/>
        <v>842</v>
      </c>
      <c r="P12" s="440">
        <v>1</v>
      </c>
      <c r="Q12" s="18" t="s">
        <v>19</v>
      </c>
      <c r="R12" s="27">
        <f>SUM(R49,R85)</f>
        <v>30</v>
      </c>
      <c r="S12" s="27">
        <f>SUM(S49,S85)</f>
        <v>22</v>
      </c>
      <c r="T12" s="28">
        <f>SUM(R12:S12)</f>
        <v>52</v>
      </c>
      <c r="U12" s="27">
        <f>SUM(U49,U85)</f>
        <v>275</v>
      </c>
      <c r="V12" s="27">
        <f>SUM(V49,V85)</f>
        <v>515</v>
      </c>
      <c r="W12" s="28">
        <f t="shared" ref="W12:AC12" si="5">SUM(W49,W85)</f>
        <v>790</v>
      </c>
      <c r="X12" s="27">
        <f t="shared" si="5"/>
        <v>305</v>
      </c>
      <c r="Y12" s="27">
        <f t="shared" si="5"/>
        <v>537</v>
      </c>
      <c r="Z12" s="28">
        <f t="shared" si="5"/>
        <v>842</v>
      </c>
      <c r="AA12" s="53">
        <f t="shared" si="5"/>
        <v>12.601528905876732</v>
      </c>
      <c r="AB12" s="53">
        <f t="shared" si="5"/>
        <v>187.39847109412327</v>
      </c>
      <c r="AC12" s="441">
        <f t="shared" si="5"/>
        <v>842</v>
      </c>
      <c r="AE12" s="451">
        <v>1</v>
      </c>
      <c r="AF12" s="18" t="s">
        <v>19</v>
      </c>
      <c r="AG12" s="27">
        <f>SUM(AG49,AG85)</f>
        <v>114</v>
      </c>
      <c r="AH12" s="27">
        <f>SUM(AH49,AH85)</f>
        <v>273</v>
      </c>
      <c r="AI12" s="27">
        <f>SUM(AG12:AH12)</f>
        <v>387</v>
      </c>
      <c r="AJ12" s="27">
        <f>SUM(AJ49,AJ85)</f>
        <v>191</v>
      </c>
      <c r="AK12" s="27">
        <f>SUM(AK49,AK85)</f>
        <v>264</v>
      </c>
      <c r="AL12" s="27">
        <f t="shared" ref="AL12:AR12" si="6">SUM(AL49,AL85)</f>
        <v>455</v>
      </c>
      <c r="AM12" s="27">
        <f t="shared" si="6"/>
        <v>305</v>
      </c>
      <c r="AN12" s="27">
        <f t="shared" si="6"/>
        <v>537</v>
      </c>
      <c r="AO12" s="27">
        <f t="shared" si="6"/>
        <v>842</v>
      </c>
      <c r="AP12" s="53">
        <f t="shared" si="6"/>
        <v>90.505255613951263</v>
      </c>
      <c r="AQ12" s="53">
        <f t="shared" si="6"/>
        <v>109.49474438604874</v>
      </c>
      <c r="AR12" s="452">
        <f t="shared" si="6"/>
        <v>842</v>
      </c>
      <c r="AS12"/>
      <c r="AV12" s="466">
        <v>1</v>
      </c>
      <c r="AW12" s="250" t="s">
        <v>19</v>
      </c>
      <c r="AX12" s="262">
        <f>SUM(AX49,AX85)</f>
        <v>2</v>
      </c>
      <c r="AY12" s="262">
        <f>SUM(AY49,AY85)</f>
        <v>0</v>
      </c>
      <c r="AZ12" s="262">
        <f>SUM(AX12:AY12)</f>
        <v>2</v>
      </c>
      <c r="BA12" s="262">
        <f>SUM(BA49,BA85)</f>
        <v>16</v>
      </c>
      <c r="BB12" s="262">
        <f>SUM(BB49,BB85)</f>
        <v>13</v>
      </c>
      <c r="BC12" s="262">
        <f t="shared" ref="BC12:BI12" si="7">SUM(BC49,BC85)</f>
        <v>29</v>
      </c>
      <c r="BD12" s="262">
        <f t="shared" si="7"/>
        <v>18</v>
      </c>
      <c r="BE12" s="262">
        <f t="shared" si="7"/>
        <v>13</v>
      </c>
      <c r="BF12" s="262">
        <f t="shared" si="7"/>
        <v>31</v>
      </c>
      <c r="BG12" s="263">
        <f t="shared" si="7"/>
        <v>15.384615384615385</v>
      </c>
      <c r="BH12" s="263">
        <f t="shared" si="7"/>
        <v>184.61538461538461</v>
      </c>
      <c r="BI12" s="467">
        <f t="shared" si="7"/>
        <v>31</v>
      </c>
      <c r="BJ12" s="476"/>
    </row>
    <row r="13" spans="1:63" ht="15.75" thickBot="1" x14ac:dyDescent="0.3">
      <c r="A13" s="431">
        <v>2</v>
      </c>
      <c r="B13" s="429" t="s">
        <v>20</v>
      </c>
      <c r="C13" s="414">
        <f t="shared" ref="C13:D25" si="8">SUM(C50,C86)</f>
        <v>83</v>
      </c>
      <c r="D13" s="414">
        <f t="shared" si="8"/>
        <v>140</v>
      </c>
      <c r="E13" s="417">
        <f t="shared" ref="E13:E25" si="9">SUM(C13:D13)</f>
        <v>223</v>
      </c>
      <c r="F13" s="414">
        <f t="shared" ref="F13:N25" si="10">SUM(F50,F86)</f>
        <v>106</v>
      </c>
      <c r="G13" s="414">
        <f t="shared" si="10"/>
        <v>141</v>
      </c>
      <c r="H13" s="414">
        <f t="shared" si="10"/>
        <v>247</v>
      </c>
      <c r="I13" s="414">
        <f t="shared" si="10"/>
        <v>189</v>
      </c>
      <c r="J13" s="414">
        <f t="shared" si="10"/>
        <v>281</v>
      </c>
      <c r="K13" s="414">
        <f t="shared" si="10"/>
        <v>470</v>
      </c>
      <c r="L13" s="415">
        <f t="shared" ref="L13:L26" si="11">IF(K13&lt;1,0,E13/N13*100)</f>
        <v>47.446808510638299</v>
      </c>
      <c r="M13" s="415">
        <f t="shared" ref="M13:M26" si="12">IF(K13&lt;1,0,H13/N13*100)</f>
        <v>52.553191489361708</v>
      </c>
      <c r="N13" s="416">
        <f t="shared" si="10"/>
        <v>470</v>
      </c>
      <c r="P13" s="440">
        <v>2</v>
      </c>
      <c r="Q13" s="29" t="s">
        <v>20</v>
      </c>
      <c r="R13" s="27">
        <f>SUM(R50,R86)</f>
        <v>14</v>
      </c>
      <c r="S13" s="27">
        <f t="shared" ref="S13" si="13">SUM(S50,S86)</f>
        <v>11</v>
      </c>
      <c r="T13" s="56">
        <f t="shared" ref="T13:T25" si="14">SUM(R13:S13)</f>
        <v>25</v>
      </c>
      <c r="U13" s="27">
        <f t="shared" ref="U13:AC25" si="15">SUM(U50,U86)</f>
        <v>190</v>
      </c>
      <c r="V13" s="27">
        <f t="shared" si="15"/>
        <v>268</v>
      </c>
      <c r="W13" s="28">
        <f t="shared" si="15"/>
        <v>458</v>
      </c>
      <c r="X13" s="27">
        <f t="shared" si="15"/>
        <v>204</v>
      </c>
      <c r="Y13" s="27">
        <f t="shared" si="15"/>
        <v>279</v>
      </c>
      <c r="Z13" s="28">
        <f t="shared" si="15"/>
        <v>483</v>
      </c>
      <c r="AA13" s="53">
        <f t="shared" si="15"/>
        <v>12.853487161693268</v>
      </c>
      <c r="AB13" s="53">
        <f t="shared" si="15"/>
        <v>187.14651283830671</v>
      </c>
      <c r="AC13" s="441">
        <f t="shared" si="15"/>
        <v>483</v>
      </c>
      <c r="AE13" s="451">
        <v>2</v>
      </c>
      <c r="AF13" s="29" t="s">
        <v>20</v>
      </c>
      <c r="AG13" s="27">
        <f>SUM(AG50,AG86)</f>
        <v>82</v>
      </c>
      <c r="AH13" s="27">
        <f t="shared" ref="AH13" si="16">SUM(AH50,AH86)</f>
        <v>152</v>
      </c>
      <c r="AI13" s="30">
        <f t="shared" ref="AI13:AI25" si="17">SUM(AG13:AH13)</f>
        <v>234</v>
      </c>
      <c r="AJ13" s="27">
        <f t="shared" ref="AJ13:AR25" si="18">SUM(AJ50,AJ86)</f>
        <v>122</v>
      </c>
      <c r="AK13" s="27">
        <f t="shared" si="18"/>
        <v>127</v>
      </c>
      <c r="AL13" s="27">
        <f t="shared" si="18"/>
        <v>249</v>
      </c>
      <c r="AM13" s="27">
        <f t="shared" si="18"/>
        <v>204</v>
      </c>
      <c r="AN13" s="27">
        <f t="shared" si="18"/>
        <v>279</v>
      </c>
      <c r="AO13" s="27">
        <f t="shared" si="18"/>
        <v>483</v>
      </c>
      <c r="AP13" s="53">
        <f t="shared" si="18"/>
        <v>97.629684247050648</v>
      </c>
      <c r="AQ13" s="53">
        <f t="shared" si="18"/>
        <v>102.37031575294934</v>
      </c>
      <c r="AR13" s="452">
        <f t="shared" si="18"/>
        <v>483</v>
      </c>
      <c r="AS13"/>
      <c r="AV13" s="466">
        <v>2</v>
      </c>
      <c r="AW13" s="265" t="s">
        <v>20</v>
      </c>
      <c r="AX13" s="262">
        <f t="shared" ref="AX13:AY25" si="19">SUM(AX50,AX86)</f>
        <v>4</v>
      </c>
      <c r="AY13" s="262">
        <f t="shared" si="19"/>
        <v>0</v>
      </c>
      <c r="AZ13" s="266">
        <f t="shared" ref="AZ13:AZ25" si="20">SUM(AX13:AY13)</f>
        <v>4</v>
      </c>
      <c r="BA13" s="262">
        <f t="shared" ref="BA13:BI25" si="21">SUM(BA50,BA86)</f>
        <v>9</v>
      </c>
      <c r="BB13" s="262">
        <f t="shared" si="21"/>
        <v>5</v>
      </c>
      <c r="BC13" s="262">
        <f t="shared" si="21"/>
        <v>14</v>
      </c>
      <c r="BD13" s="262">
        <f t="shared" si="21"/>
        <v>13</v>
      </c>
      <c r="BE13" s="262">
        <f t="shared" si="21"/>
        <v>5</v>
      </c>
      <c r="BF13" s="262">
        <f t="shared" si="21"/>
        <v>18</v>
      </c>
      <c r="BG13" s="263">
        <f t="shared" si="21"/>
        <v>36.363636363636367</v>
      </c>
      <c r="BH13" s="263">
        <f t="shared" si="21"/>
        <v>163.63636363636363</v>
      </c>
      <c r="BI13" s="467">
        <f t="shared" si="21"/>
        <v>18</v>
      </c>
      <c r="BJ13" s="476"/>
    </row>
    <row r="14" spans="1:63" ht="15.75" thickBot="1" x14ac:dyDescent="0.3">
      <c r="A14" s="431">
        <v>3</v>
      </c>
      <c r="B14" s="428" t="s">
        <v>21</v>
      </c>
      <c r="C14" s="414">
        <f t="shared" si="8"/>
        <v>95</v>
      </c>
      <c r="D14" s="414">
        <f t="shared" si="8"/>
        <v>162</v>
      </c>
      <c r="E14" s="417">
        <f t="shared" si="9"/>
        <v>257</v>
      </c>
      <c r="F14" s="414">
        <f t="shared" si="10"/>
        <v>98</v>
      </c>
      <c r="G14" s="414">
        <f t="shared" si="10"/>
        <v>121</v>
      </c>
      <c r="H14" s="414">
        <f t="shared" si="10"/>
        <v>219</v>
      </c>
      <c r="I14" s="414">
        <f t="shared" si="10"/>
        <v>193</v>
      </c>
      <c r="J14" s="414">
        <f t="shared" si="10"/>
        <v>283</v>
      </c>
      <c r="K14" s="414">
        <f t="shared" si="10"/>
        <v>476</v>
      </c>
      <c r="L14" s="415">
        <f t="shared" si="11"/>
        <v>53.991596638655459</v>
      </c>
      <c r="M14" s="415">
        <f t="shared" si="12"/>
        <v>46.008403361344534</v>
      </c>
      <c r="N14" s="416">
        <f t="shared" si="10"/>
        <v>476</v>
      </c>
      <c r="P14" s="440">
        <v>3</v>
      </c>
      <c r="Q14" s="18" t="s">
        <v>21</v>
      </c>
      <c r="R14" s="27">
        <f t="shared" ref="R14:S25" si="22">SUM(R51,R87)</f>
        <v>12</v>
      </c>
      <c r="S14" s="27">
        <f t="shared" si="22"/>
        <v>10</v>
      </c>
      <c r="T14" s="56">
        <f t="shared" si="14"/>
        <v>22</v>
      </c>
      <c r="U14" s="27">
        <f t="shared" si="15"/>
        <v>201</v>
      </c>
      <c r="V14" s="27">
        <f t="shared" si="15"/>
        <v>270</v>
      </c>
      <c r="W14" s="28">
        <f t="shared" si="15"/>
        <v>471</v>
      </c>
      <c r="X14" s="27">
        <f t="shared" si="15"/>
        <v>213</v>
      </c>
      <c r="Y14" s="27">
        <f t="shared" si="15"/>
        <v>280</v>
      </c>
      <c r="Z14" s="28">
        <f t="shared" si="15"/>
        <v>493</v>
      </c>
      <c r="AA14" s="53">
        <f t="shared" si="15"/>
        <v>7.9990241786837259</v>
      </c>
      <c r="AB14" s="53">
        <f t="shared" si="15"/>
        <v>192.00097582131627</v>
      </c>
      <c r="AC14" s="441">
        <f t="shared" si="15"/>
        <v>493</v>
      </c>
      <c r="AE14" s="451">
        <v>3</v>
      </c>
      <c r="AF14" s="18" t="s">
        <v>21</v>
      </c>
      <c r="AG14" s="27">
        <f t="shared" ref="AG14:AH25" si="23">SUM(AG51,AG87)</f>
        <v>72</v>
      </c>
      <c r="AH14" s="27">
        <f t="shared" si="23"/>
        <v>169</v>
      </c>
      <c r="AI14" s="30">
        <f t="shared" si="17"/>
        <v>241</v>
      </c>
      <c r="AJ14" s="27">
        <f t="shared" si="18"/>
        <v>141</v>
      </c>
      <c r="AK14" s="27">
        <f t="shared" si="18"/>
        <v>111</v>
      </c>
      <c r="AL14" s="27">
        <f t="shared" si="18"/>
        <v>252</v>
      </c>
      <c r="AM14" s="27">
        <f t="shared" si="18"/>
        <v>213</v>
      </c>
      <c r="AN14" s="27">
        <f t="shared" si="18"/>
        <v>280</v>
      </c>
      <c r="AO14" s="27">
        <f t="shared" si="18"/>
        <v>493</v>
      </c>
      <c r="AP14" s="53">
        <f t="shared" si="18"/>
        <v>86.902309443781846</v>
      </c>
      <c r="AQ14" s="53">
        <f t="shared" si="18"/>
        <v>113.09769055621815</v>
      </c>
      <c r="AR14" s="452">
        <f t="shared" si="18"/>
        <v>493</v>
      </c>
      <c r="AS14"/>
      <c r="AV14" s="466">
        <v>3</v>
      </c>
      <c r="AW14" s="250" t="s">
        <v>21</v>
      </c>
      <c r="AX14" s="262">
        <f t="shared" si="19"/>
        <v>1</v>
      </c>
      <c r="AY14" s="262">
        <f t="shared" si="19"/>
        <v>1</v>
      </c>
      <c r="AZ14" s="266">
        <f t="shared" si="20"/>
        <v>2</v>
      </c>
      <c r="BA14" s="262">
        <f t="shared" si="21"/>
        <v>16</v>
      </c>
      <c r="BB14" s="262">
        <f t="shared" si="21"/>
        <v>1</v>
      </c>
      <c r="BC14" s="262">
        <f t="shared" si="21"/>
        <v>17</v>
      </c>
      <c r="BD14" s="262">
        <f t="shared" si="21"/>
        <v>17</v>
      </c>
      <c r="BE14" s="262">
        <f t="shared" si="21"/>
        <v>2</v>
      </c>
      <c r="BF14" s="262">
        <f t="shared" si="21"/>
        <v>19</v>
      </c>
      <c r="BG14" s="263">
        <f t="shared" si="21"/>
        <v>15.384615384615385</v>
      </c>
      <c r="BH14" s="263">
        <f t="shared" si="21"/>
        <v>184.61538461538461</v>
      </c>
      <c r="BI14" s="467">
        <f t="shared" si="21"/>
        <v>19</v>
      </c>
      <c r="BJ14" s="476"/>
    </row>
    <row r="15" spans="1:63" ht="15.75" thickBot="1" x14ac:dyDescent="0.3">
      <c r="A15" s="431">
        <v>4</v>
      </c>
      <c r="B15" s="429" t="s">
        <v>22</v>
      </c>
      <c r="C15" s="414">
        <f t="shared" si="8"/>
        <v>69</v>
      </c>
      <c r="D15" s="414">
        <f t="shared" si="8"/>
        <v>179</v>
      </c>
      <c r="E15" s="417">
        <f t="shared" si="9"/>
        <v>248</v>
      </c>
      <c r="F15" s="414">
        <f t="shared" si="10"/>
        <v>110</v>
      </c>
      <c r="G15" s="414">
        <f t="shared" si="10"/>
        <v>152</v>
      </c>
      <c r="H15" s="414">
        <f t="shared" si="10"/>
        <v>262</v>
      </c>
      <c r="I15" s="414">
        <f t="shared" si="10"/>
        <v>179</v>
      </c>
      <c r="J15" s="414">
        <f t="shared" si="10"/>
        <v>331</v>
      </c>
      <c r="K15" s="414">
        <f t="shared" si="10"/>
        <v>510</v>
      </c>
      <c r="L15" s="415">
        <f t="shared" si="11"/>
        <v>48.627450980392155</v>
      </c>
      <c r="M15" s="415">
        <f t="shared" si="12"/>
        <v>51.372549019607838</v>
      </c>
      <c r="N15" s="416">
        <f t="shared" si="10"/>
        <v>510</v>
      </c>
      <c r="P15" s="440">
        <v>4</v>
      </c>
      <c r="Q15" s="29" t="s">
        <v>22</v>
      </c>
      <c r="R15" s="27">
        <f t="shared" si="22"/>
        <v>14</v>
      </c>
      <c r="S15" s="27">
        <f t="shared" si="22"/>
        <v>12</v>
      </c>
      <c r="T15" s="56">
        <f t="shared" si="14"/>
        <v>26</v>
      </c>
      <c r="U15" s="27">
        <f t="shared" si="15"/>
        <v>178</v>
      </c>
      <c r="V15" s="27">
        <f t="shared" si="15"/>
        <v>316</v>
      </c>
      <c r="W15" s="28">
        <f t="shared" si="15"/>
        <v>494</v>
      </c>
      <c r="X15" s="27">
        <f t="shared" si="15"/>
        <v>192</v>
      </c>
      <c r="Y15" s="27">
        <f t="shared" si="15"/>
        <v>328</v>
      </c>
      <c r="Z15" s="28">
        <f t="shared" si="15"/>
        <v>520</v>
      </c>
      <c r="AA15" s="53">
        <f t="shared" si="15"/>
        <v>16.741800404720404</v>
      </c>
      <c r="AB15" s="53">
        <f t="shared" si="15"/>
        <v>183.25819959527962</v>
      </c>
      <c r="AC15" s="441">
        <f t="shared" si="15"/>
        <v>520</v>
      </c>
      <c r="AE15" s="451">
        <v>4</v>
      </c>
      <c r="AF15" s="29" t="s">
        <v>22</v>
      </c>
      <c r="AG15" s="27">
        <f t="shared" si="23"/>
        <v>96</v>
      </c>
      <c r="AH15" s="27">
        <f t="shared" si="23"/>
        <v>176</v>
      </c>
      <c r="AI15" s="30">
        <f t="shared" si="17"/>
        <v>272</v>
      </c>
      <c r="AJ15" s="27">
        <f t="shared" si="18"/>
        <v>96</v>
      </c>
      <c r="AK15" s="27">
        <f t="shared" si="18"/>
        <v>152</v>
      </c>
      <c r="AL15" s="27">
        <f t="shared" si="18"/>
        <v>248</v>
      </c>
      <c r="AM15" s="27">
        <f t="shared" si="18"/>
        <v>192</v>
      </c>
      <c r="AN15" s="27">
        <f t="shared" si="18"/>
        <v>328</v>
      </c>
      <c r="AO15" s="27">
        <f t="shared" si="18"/>
        <v>520</v>
      </c>
      <c r="AP15" s="53">
        <f t="shared" si="18"/>
        <v>112.38003646490753</v>
      </c>
      <c r="AQ15" s="53">
        <f t="shared" si="18"/>
        <v>87.619963535092467</v>
      </c>
      <c r="AR15" s="452">
        <f t="shared" si="18"/>
        <v>520</v>
      </c>
      <c r="AS15"/>
      <c r="AV15" s="466">
        <v>4</v>
      </c>
      <c r="AW15" s="265" t="s">
        <v>22</v>
      </c>
      <c r="AX15" s="262">
        <f t="shared" si="19"/>
        <v>3</v>
      </c>
      <c r="AY15" s="262">
        <f t="shared" si="19"/>
        <v>0</v>
      </c>
      <c r="AZ15" s="266">
        <f t="shared" si="20"/>
        <v>3</v>
      </c>
      <c r="BA15" s="262">
        <f t="shared" si="21"/>
        <v>22</v>
      </c>
      <c r="BB15" s="262">
        <f t="shared" si="21"/>
        <v>12</v>
      </c>
      <c r="BC15" s="262">
        <f t="shared" si="21"/>
        <v>34</v>
      </c>
      <c r="BD15" s="262">
        <f t="shared" si="21"/>
        <v>25</v>
      </c>
      <c r="BE15" s="262">
        <f t="shared" si="21"/>
        <v>12</v>
      </c>
      <c r="BF15" s="262">
        <f t="shared" si="21"/>
        <v>37</v>
      </c>
      <c r="BG15" s="263">
        <f t="shared" si="21"/>
        <v>15</v>
      </c>
      <c r="BH15" s="263">
        <f t="shared" si="21"/>
        <v>185</v>
      </c>
      <c r="BI15" s="467">
        <f t="shared" si="21"/>
        <v>37</v>
      </c>
      <c r="BJ15" s="476"/>
    </row>
    <row r="16" spans="1:63" ht="15.75" thickBot="1" x14ac:dyDescent="0.3">
      <c r="A16" s="431">
        <v>5</v>
      </c>
      <c r="B16" s="428" t="s">
        <v>23</v>
      </c>
      <c r="C16" s="417">
        <f t="shared" si="8"/>
        <v>56</v>
      </c>
      <c r="D16" s="417">
        <f t="shared" si="8"/>
        <v>120</v>
      </c>
      <c r="E16" s="417">
        <f t="shared" si="9"/>
        <v>176</v>
      </c>
      <c r="F16" s="414">
        <f t="shared" si="10"/>
        <v>49</v>
      </c>
      <c r="G16" s="414">
        <f t="shared" si="10"/>
        <v>100</v>
      </c>
      <c r="H16" s="414">
        <f t="shared" si="10"/>
        <v>149</v>
      </c>
      <c r="I16" s="414">
        <f t="shared" si="10"/>
        <v>105</v>
      </c>
      <c r="J16" s="414">
        <f t="shared" si="10"/>
        <v>220</v>
      </c>
      <c r="K16" s="414">
        <f t="shared" si="10"/>
        <v>325</v>
      </c>
      <c r="L16" s="415">
        <f t="shared" si="11"/>
        <v>54.153846153846153</v>
      </c>
      <c r="M16" s="415">
        <f t="shared" si="12"/>
        <v>45.846153846153847</v>
      </c>
      <c r="N16" s="416">
        <f t="shared" si="10"/>
        <v>325</v>
      </c>
      <c r="P16" s="440">
        <v>5</v>
      </c>
      <c r="Q16" s="18" t="s">
        <v>23</v>
      </c>
      <c r="R16" s="30">
        <f t="shared" si="22"/>
        <v>9</v>
      </c>
      <c r="S16" s="30">
        <f t="shared" si="22"/>
        <v>10</v>
      </c>
      <c r="T16" s="56">
        <f t="shared" si="14"/>
        <v>19</v>
      </c>
      <c r="U16" s="27">
        <f t="shared" si="15"/>
        <v>106</v>
      </c>
      <c r="V16" s="27">
        <f t="shared" si="15"/>
        <v>206</v>
      </c>
      <c r="W16" s="28">
        <f t="shared" si="15"/>
        <v>312</v>
      </c>
      <c r="X16" s="27">
        <f t="shared" si="15"/>
        <v>115</v>
      </c>
      <c r="Y16" s="27">
        <f t="shared" si="15"/>
        <v>216</v>
      </c>
      <c r="Z16" s="28">
        <f t="shared" si="15"/>
        <v>331</v>
      </c>
      <c r="AA16" s="53">
        <f t="shared" si="15"/>
        <v>23.496503496503497</v>
      </c>
      <c r="AB16" s="53">
        <f t="shared" si="15"/>
        <v>176.50349650349651</v>
      </c>
      <c r="AC16" s="441">
        <f t="shared" si="15"/>
        <v>331</v>
      </c>
      <c r="AE16" s="451">
        <v>5</v>
      </c>
      <c r="AF16" s="18" t="s">
        <v>23</v>
      </c>
      <c r="AG16" s="30">
        <f t="shared" si="23"/>
        <v>42</v>
      </c>
      <c r="AH16" s="30">
        <f t="shared" si="23"/>
        <v>131</v>
      </c>
      <c r="AI16" s="30">
        <f t="shared" si="17"/>
        <v>173</v>
      </c>
      <c r="AJ16" s="27">
        <f t="shared" si="18"/>
        <v>73</v>
      </c>
      <c r="AK16" s="27">
        <f t="shared" si="18"/>
        <v>85</v>
      </c>
      <c r="AL16" s="27">
        <f t="shared" si="18"/>
        <v>158</v>
      </c>
      <c r="AM16" s="27">
        <f t="shared" si="18"/>
        <v>115</v>
      </c>
      <c r="AN16" s="27">
        <f t="shared" si="18"/>
        <v>216</v>
      </c>
      <c r="AO16" s="27">
        <f t="shared" si="18"/>
        <v>331</v>
      </c>
      <c r="AP16" s="53">
        <f t="shared" si="18"/>
        <v>99.813519813519804</v>
      </c>
      <c r="AQ16" s="53">
        <f t="shared" si="18"/>
        <v>100.1864801864802</v>
      </c>
      <c r="AR16" s="452">
        <f t="shared" si="18"/>
        <v>331</v>
      </c>
      <c r="AS16"/>
      <c r="AV16" s="466">
        <v>5</v>
      </c>
      <c r="AW16" s="250" t="s">
        <v>23</v>
      </c>
      <c r="AX16" s="266">
        <f t="shared" si="19"/>
        <v>3</v>
      </c>
      <c r="AY16" s="266">
        <f t="shared" si="19"/>
        <v>0</v>
      </c>
      <c r="AZ16" s="266">
        <f t="shared" si="20"/>
        <v>3</v>
      </c>
      <c r="BA16" s="262">
        <f t="shared" si="21"/>
        <v>13</v>
      </c>
      <c r="BB16" s="262">
        <f t="shared" si="21"/>
        <v>8</v>
      </c>
      <c r="BC16" s="262">
        <f t="shared" si="21"/>
        <v>21</v>
      </c>
      <c r="BD16" s="262">
        <f t="shared" si="21"/>
        <v>16</v>
      </c>
      <c r="BE16" s="262">
        <f t="shared" si="21"/>
        <v>8</v>
      </c>
      <c r="BF16" s="262">
        <f t="shared" si="21"/>
        <v>24</v>
      </c>
      <c r="BG16" s="263">
        <f t="shared" si="21"/>
        <v>17.647058823529413</v>
      </c>
      <c r="BH16" s="263">
        <f t="shared" si="21"/>
        <v>182.35294117647058</v>
      </c>
      <c r="BI16" s="467">
        <f t="shared" si="21"/>
        <v>24</v>
      </c>
      <c r="BJ16" s="476"/>
    </row>
    <row r="17" spans="1:62" ht="15.75" thickBot="1" x14ac:dyDescent="0.3">
      <c r="A17" s="431">
        <v>6</v>
      </c>
      <c r="B17" s="429" t="s">
        <v>24</v>
      </c>
      <c r="C17" s="414">
        <f t="shared" si="8"/>
        <v>86</v>
      </c>
      <c r="D17" s="414">
        <f t="shared" si="8"/>
        <v>169</v>
      </c>
      <c r="E17" s="417">
        <f t="shared" si="9"/>
        <v>255</v>
      </c>
      <c r="F17" s="414">
        <f t="shared" si="10"/>
        <v>112</v>
      </c>
      <c r="G17" s="414">
        <f t="shared" si="10"/>
        <v>149</v>
      </c>
      <c r="H17" s="414">
        <f t="shared" si="10"/>
        <v>261</v>
      </c>
      <c r="I17" s="414">
        <f t="shared" si="10"/>
        <v>198</v>
      </c>
      <c r="J17" s="414">
        <f t="shared" si="10"/>
        <v>318</v>
      </c>
      <c r="K17" s="414">
        <f t="shared" si="10"/>
        <v>516</v>
      </c>
      <c r="L17" s="415">
        <f t="shared" si="11"/>
        <v>49.418604651162788</v>
      </c>
      <c r="M17" s="415">
        <f t="shared" si="12"/>
        <v>50.581395348837212</v>
      </c>
      <c r="N17" s="416">
        <f t="shared" si="10"/>
        <v>516</v>
      </c>
      <c r="P17" s="440">
        <v>6</v>
      </c>
      <c r="Q17" s="29" t="s">
        <v>24</v>
      </c>
      <c r="R17" s="27">
        <f t="shared" si="22"/>
        <v>21</v>
      </c>
      <c r="S17" s="27">
        <f t="shared" si="22"/>
        <v>9</v>
      </c>
      <c r="T17" s="56">
        <f t="shared" si="14"/>
        <v>30</v>
      </c>
      <c r="U17" s="27">
        <f t="shared" si="15"/>
        <v>195</v>
      </c>
      <c r="V17" s="27">
        <f t="shared" si="15"/>
        <v>306</v>
      </c>
      <c r="W17" s="28">
        <f t="shared" si="15"/>
        <v>501</v>
      </c>
      <c r="X17" s="27">
        <f t="shared" si="15"/>
        <v>216</v>
      </c>
      <c r="Y17" s="27">
        <f t="shared" si="15"/>
        <v>315</v>
      </c>
      <c r="Z17" s="28">
        <f t="shared" si="15"/>
        <v>531</v>
      </c>
      <c r="AA17" s="53">
        <f t="shared" si="15"/>
        <v>11.855992223302319</v>
      </c>
      <c r="AB17" s="53">
        <f t="shared" si="15"/>
        <v>188.14400777669766</v>
      </c>
      <c r="AC17" s="441">
        <f t="shared" si="15"/>
        <v>531</v>
      </c>
      <c r="AE17" s="451">
        <v>6</v>
      </c>
      <c r="AF17" s="29" t="s">
        <v>24</v>
      </c>
      <c r="AG17" s="27">
        <f t="shared" si="23"/>
        <v>73</v>
      </c>
      <c r="AH17" s="27">
        <f t="shared" si="23"/>
        <v>168</v>
      </c>
      <c r="AI17" s="30">
        <f t="shared" si="17"/>
        <v>241</v>
      </c>
      <c r="AJ17" s="27">
        <f t="shared" si="18"/>
        <v>143</v>
      </c>
      <c r="AK17" s="27">
        <f t="shared" si="18"/>
        <v>147</v>
      </c>
      <c r="AL17" s="27">
        <f t="shared" si="18"/>
        <v>290</v>
      </c>
      <c r="AM17" s="27">
        <f t="shared" si="18"/>
        <v>216</v>
      </c>
      <c r="AN17" s="27">
        <f t="shared" si="18"/>
        <v>315</v>
      </c>
      <c r="AO17" s="27">
        <f t="shared" si="18"/>
        <v>531</v>
      </c>
      <c r="AP17" s="53">
        <f t="shared" si="18"/>
        <v>83.684557700319402</v>
      </c>
      <c r="AQ17" s="53">
        <f t="shared" si="18"/>
        <v>116.3154422996806</v>
      </c>
      <c r="AR17" s="452">
        <f t="shared" si="18"/>
        <v>531</v>
      </c>
      <c r="AS17"/>
      <c r="AV17" s="466">
        <v>6</v>
      </c>
      <c r="AW17" s="265" t="s">
        <v>24</v>
      </c>
      <c r="AX17" s="262">
        <f t="shared" si="19"/>
        <v>1</v>
      </c>
      <c r="AY17" s="262">
        <f t="shared" si="19"/>
        <v>0</v>
      </c>
      <c r="AZ17" s="266">
        <f t="shared" si="20"/>
        <v>1</v>
      </c>
      <c r="BA17" s="262">
        <f t="shared" si="21"/>
        <v>11</v>
      </c>
      <c r="BB17" s="262">
        <f t="shared" si="21"/>
        <v>10</v>
      </c>
      <c r="BC17" s="262">
        <f t="shared" si="21"/>
        <v>21</v>
      </c>
      <c r="BD17" s="262">
        <f t="shared" si="21"/>
        <v>12</v>
      </c>
      <c r="BE17" s="262">
        <f t="shared" si="21"/>
        <v>10</v>
      </c>
      <c r="BF17" s="262">
        <f t="shared" si="21"/>
        <v>22</v>
      </c>
      <c r="BG17" s="263">
        <f t="shared" si="21"/>
        <v>12.5</v>
      </c>
      <c r="BH17" s="263">
        <f t="shared" si="21"/>
        <v>187.5</v>
      </c>
      <c r="BI17" s="467">
        <f t="shared" si="21"/>
        <v>22</v>
      </c>
      <c r="BJ17" s="476"/>
    </row>
    <row r="18" spans="1:62" ht="15.75" thickBot="1" x14ac:dyDescent="0.3">
      <c r="A18" s="431">
        <v>7</v>
      </c>
      <c r="B18" s="428" t="s">
        <v>25</v>
      </c>
      <c r="C18" s="417">
        <f t="shared" si="8"/>
        <v>71</v>
      </c>
      <c r="D18" s="417">
        <f t="shared" si="8"/>
        <v>264</v>
      </c>
      <c r="E18" s="417">
        <f t="shared" si="9"/>
        <v>335</v>
      </c>
      <c r="F18" s="414">
        <f t="shared" si="10"/>
        <v>115</v>
      </c>
      <c r="G18" s="414">
        <f t="shared" si="10"/>
        <v>240</v>
      </c>
      <c r="H18" s="414">
        <f t="shared" si="10"/>
        <v>355</v>
      </c>
      <c r="I18" s="414">
        <f t="shared" si="10"/>
        <v>186</v>
      </c>
      <c r="J18" s="414">
        <f t="shared" si="10"/>
        <v>504</v>
      </c>
      <c r="K18" s="414">
        <f t="shared" si="10"/>
        <v>690</v>
      </c>
      <c r="L18" s="415">
        <f t="shared" si="11"/>
        <v>48.550724637681157</v>
      </c>
      <c r="M18" s="415">
        <f t="shared" si="12"/>
        <v>51.449275362318836</v>
      </c>
      <c r="N18" s="416">
        <f t="shared" si="10"/>
        <v>690</v>
      </c>
      <c r="P18" s="440">
        <v>7</v>
      </c>
      <c r="Q18" s="18" t="s">
        <v>25</v>
      </c>
      <c r="R18" s="30">
        <f t="shared" si="22"/>
        <v>16</v>
      </c>
      <c r="S18" s="30">
        <f t="shared" si="22"/>
        <v>22</v>
      </c>
      <c r="T18" s="56">
        <f t="shared" si="14"/>
        <v>38</v>
      </c>
      <c r="U18" s="27">
        <f t="shared" si="15"/>
        <v>187</v>
      </c>
      <c r="V18" s="27">
        <f t="shared" si="15"/>
        <v>475</v>
      </c>
      <c r="W18" s="28">
        <f t="shared" si="15"/>
        <v>662</v>
      </c>
      <c r="X18" s="27">
        <f t="shared" si="15"/>
        <v>203</v>
      </c>
      <c r="Y18" s="27">
        <f t="shared" si="15"/>
        <v>497</v>
      </c>
      <c r="Z18" s="28">
        <f t="shared" si="15"/>
        <v>700</v>
      </c>
      <c r="AA18" s="53">
        <f t="shared" si="15"/>
        <v>15.96004439511654</v>
      </c>
      <c r="AB18" s="53">
        <f t="shared" si="15"/>
        <v>184.03995560488346</v>
      </c>
      <c r="AC18" s="441">
        <f t="shared" si="15"/>
        <v>700</v>
      </c>
      <c r="AE18" s="451">
        <v>7</v>
      </c>
      <c r="AF18" s="18" t="s">
        <v>25</v>
      </c>
      <c r="AG18" s="30">
        <f t="shared" si="23"/>
        <v>96</v>
      </c>
      <c r="AH18" s="30">
        <f t="shared" si="23"/>
        <v>279</v>
      </c>
      <c r="AI18" s="30">
        <f t="shared" si="17"/>
        <v>375</v>
      </c>
      <c r="AJ18" s="27">
        <f t="shared" si="18"/>
        <v>107</v>
      </c>
      <c r="AK18" s="27">
        <f t="shared" si="18"/>
        <v>218</v>
      </c>
      <c r="AL18" s="27">
        <f t="shared" si="18"/>
        <v>325</v>
      </c>
      <c r="AM18" s="27">
        <f t="shared" si="18"/>
        <v>203</v>
      </c>
      <c r="AN18" s="27">
        <f t="shared" si="18"/>
        <v>497</v>
      </c>
      <c r="AO18" s="27">
        <f t="shared" si="18"/>
        <v>700</v>
      </c>
      <c r="AP18" s="53">
        <f t="shared" si="18"/>
        <v>110.7103218645949</v>
      </c>
      <c r="AQ18" s="53">
        <f t="shared" si="18"/>
        <v>89.289678135405097</v>
      </c>
      <c r="AR18" s="452">
        <f t="shared" si="18"/>
        <v>700</v>
      </c>
      <c r="AS18"/>
      <c r="AV18" s="466">
        <v>7</v>
      </c>
      <c r="AW18" s="250" t="s">
        <v>25</v>
      </c>
      <c r="AX18" s="266">
        <f t="shared" si="19"/>
        <v>2</v>
      </c>
      <c r="AY18" s="266">
        <f t="shared" si="19"/>
        <v>0</v>
      </c>
      <c r="AZ18" s="266">
        <f t="shared" si="20"/>
        <v>2</v>
      </c>
      <c r="BA18" s="262">
        <f t="shared" si="21"/>
        <v>24</v>
      </c>
      <c r="BB18" s="262">
        <f t="shared" si="21"/>
        <v>17</v>
      </c>
      <c r="BC18" s="262">
        <f t="shared" si="21"/>
        <v>41</v>
      </c>
      <c r="BD18" s="262">
        <f t="shared" si="21"/>
        <v>26</v>
      </c>
      <c r="BE18" s="262">
        <f t="shared" si="21"/>
        <v>17</v>
      </c>
      <c r="BF18" s="262">
        <f t="shared" si="21"/>
        <v>43</v>
      </c>
      <c r="BG18" s="263">
        <f t="shared" si="21"/>
        <v>8.3333333333333321</v>
      </c>
      <c r="BH18" s="263">
        <f t="shared" si="21"/>
        <v>191.66666666666666</v>
      </c>
      <c r="BI18" s="467">
        <f t="shared" si="21"/>
        <v>43</v>
      </c>
      <c r="BJ18" s="476"/>
    </row>
    <row r="19" spans="1:62" ht="15.75" thickBot="1" x14ac:dyDescent="0.3">
      <c r="A19" s="431">
        <v>8</v>
      </c>
      <c r="B19" s="429" t="s">
        <v>26</v>
      </c>
      <c r="C19" s="414">
        <f t="shared" si="8"/>
        <v>67</v>
      </c>
      <c r="D19" s="414">
        <f t="shared" si="8"/>
        <v>168</v>
      </c>
      <c r="E19" s="417">
        <f t="shared" si="9"/>
        <v>235</v>
      </c>
      <c r="F19" s="414">
        <f t="shared" si="10"/>
        <v>65</v>
      </c>
      <c r="G19" s="414">
        <f t="shared" si="10"/>
        <v>135</v>
      </c>
      <c r="H19" s="414">
        <f t="shared" si="10"/>
        <v>200</v>
      </c>
      <c r="I19" s="414">
        <f t="shared" si="10"/>
        <v>132</v>
      </c>
      <c r="J19" s="414">
        <f t="shared" si="10"/>
        <v>303</v>
      </c>
      <c r="K19" s="414">
        <f t="shared" si="10"/>
        <v>435</v>
      </c>
      <c r="L19" s="415">
        <f t="shared" si="11"/>
        <v>54.022988505747129</v>
      </c>
      <c r="M19" s="415">
        <f t="shared" si="12"/>
        <v>45.977011494252871</v>
      </c>
      <c r="N19" s="416">
        <f t="shared" si="10"/>
        <v>435</v>
      </c>
      <c r="P19" s="440">
        <v>8</v>
      </c>
      <c r="Q19" s="29" t="s">
        <v>26</v>
      </c>
      <c r="R19" s="27">
        <f t="shared" si="22"/>
        <v>6</v>
      </c>
      <c r="S19" s="27">
        <f t="shared" si="22"/>
        <v>8</v>
      </c>
      <c r="T19" s="56">
        <f t="shared" si="14"/>
        <v>14</v>
      </c>
      <c r="U19" s="27">
        <f t="shared" si="15"/>
        <v>135</v>
      </c>
      <c r="V19" s="27">
        <f t="shared" si="15"/>
        <v>290</v>
      </c>
      <c r="W19" s="28">
        <f t="shared" si="15"/>
        <v>425</v>
      </c>
      <c r="X19" s="27">
        <f t="shared" si="15"/>
        <v>141</v>
      </c>
      <c r="Y19" s="27">
        <f t="shared" si="15"/>
        <v>298</v>
      </c>
      <c r="Z19" s="28">
        <f t="shared" si="15"/>
        <v>439</v>
      </c>
      <c r="AA19" s="53">
        <f t="shared" si="15"/>
        <v>6.8205868205868203</v>
      </c>
      <c r="AB19" s="53">
        <f t="shared" si="15"/>
        <v>193.17941317941319</v>
      </c>
      <c r="AC19" s="441">
        <f t="shared" si="15"/>
        <v>439</v>
      </c>
      <c r="AE19" s="451">
        <v>8</v>
      </c>
      <c r="AF19" s="29" t="s">
        <v>26</v>
      </c>
      <c r="AG19" s="27">
        <f t="shared" si="23"/>
        <v>62</v>
      </c>
      <c r="AH19" s="27">
        <f t="shared" si="23"/>
        <v>177</v>
      </c>
      <c r="AI19" s="30">
        <f t="shared" si="17"/>
        <v>239</v>
      </c>
      <c r="AJ19" s="27">
        <f t="shared" si="18"/>
        <v>79</v>
      </c>
      <c r="AK19" s="27">
        <f t="shared" si="18"/>
        <v>121</v>
      </c>
      <c r="AL19" s="27">
        <f t="shared" si="18"/>
        <v>200</v>
      </c>
      <c r="AM19" s="27">
        <f t="shared" si="18"/>
        <v>141</v>
      </c>
      <c r="AN19" s="27">
        <f t="shared" si="18"/>
        <v>298</v>
      </c>
      <c r="AO19" s="27">
        <f t="shared" si="18"/>
        <v>439</v>
      </c>
      <c r="AP19" s="53">
        <f t="shared" si="18"/>
        <v>116.20971620971621</v>
      </c>
      <c r="AQ19" s="53">
        <f t="shared" si="18"/>
        <v>83.79028379028378</v>
      </c>
      <c r="AR19" s="452">
        <f t="shared" si="18"/>
        <v>439</v>
      </c>
      <c r="AS19"/>
      <c r="AV19" s="466">
        <v>8</v>
      </c>
      <c r="AW19" s="265" t="s">
        <v>26</v>
      </c>
      <c r="AX19" s="262">
        <f t="shared" si="19"/>
        <v>3</v>
      </c>
      <c r="AY19" s="262">
        <f t="shared" si="19"/>
        <v>0</v>
      </c>
      <c r="AZ19" s="266">
        <f t="shared" si="20"/>
        <v>3</v>
      </c>
      <c r="BA19" s="262">
        <f t="shared" si="21"/>
        <v>9</v>
      </c>
      <c r="BB19" s="262">
        <f t="shared" si="21"/>
        <v>5</v>
      </c>
      <c r="BC19" s="262">
        <f t="shared" si="21"/>
        <v>14</v>
      </c>
      <c r="BD19" s="262">
        <f t="shared" si="21"/>
        <v>12</v>
      </c>
      <c r="BE19" s="262">
        <f t="shared" si="21"/>
        <v>5</v>
      </c>
      <c r="BF19" s="262">
        <f t="shared" si="21"/>
        <v>17</v>
      </c>
      <c r="BG19" s="263">
        <f t="shared" si="21"/>
        <v>27.27272727272727</v>
      </c>
      <c r="BH19" s="263">
        <f t="shared" si="21"/>
        <v>172.72727272727275</v>
      </c>
      <c r="BI19" s="467">
        <f t="shared" si="21"/>
        <v>17</v>
      </c>
      <c r="BJ19" s="476"/>
    </row>
    <row r="20" spans="1:62" ht="15.75" thickBot="1" x14ac:dyDescent="0.3">
      <c r="A20" s="431">
        <v>9</v>
      </c>
      <c r="B20" s="428" t="s">
        <v>27</v>
      </c>
      <c r="C20" s="414">
        <f t="shared" si="8"/>
        <v>57</v>
      </c>
      <c r="D20" s="414">
        <f t="shared" si="8"/>
        <v>97</v>
      </c>
      <c r="E20" s="417">
        <f t="shared" si="9"/>
        <v>154</v>
      </c>
      <c r="F20" s="414">
        <f t="shared" si="10"/>
        <v>72</v>
      </c>
      <c r="G20" s="414">
        <f t="shared" si="10"/>
        <v>101</v>
      </c>
      <c r="H20" s="414">
        <f t="shared" si="10"/>
        <v>173</v>
      </c>
      <c r="I20" s="414">
        <f t="shared" si="10"/>
        <v>129</v>
      </c>
      <c r="J20" s="414">
        <f t="shared" si="10"/>
        <v>198</v>
      </c>
      <c r="K20" s="414">
        <f t="shared" si="10"/>
        <v>327</v>
      </c>
      <c r="L20" s="415">
        <f t="shared" si="11"/>
        <v>47.094801223241589</v>
      </c>
      <c r="M20" s="415">
        <f t="shared" si="12"/>
        <v>52.905198776758411</v>
      </c>
      <c r="N20" s="416">
        <f t="shared" si="10"/>
        <v>327</v>
      </c>
      <c r="P20" s="440">
        <v>9</v>
      </c>
      <c r="Q20" s="18" t="s">
        <v>27</v>
      </c>
      <c r="R20" s="27">
        <f t="shared" si="22"/>
        <v>14</v>
      </c>
      <c r="S20" s="27">
        <f t="shared" si="22"/>
        <v>8</v>
      </c>
      <c r="T20" s="56">
        <f t="shared" si="14"/>
        <v>22</v>
      </c>
      <c r="U20" s="27">
        <f t="shared" si="15"/>
        <v>121</v>
      </c>
      <c r="V20" s="27">
        <f t="shared" si="15"/>
        <v>190</v>
      </c>
      <c r="W20" s="28">
        <f t="shared" si="15"/>
        <v>311</v>
      </c>
      <c r="X20" s="27">
        <f t="shared" si="15"/>
        <v>135</v>
      </c>
      <c r="Y20" s="27">
        <f t="shared" si="15"/>
        <v>198</v>
      </c>
      <c r="Z20" s="28">
        <f t="shared" si="15"/>
        <v>333</v>
      </c>
      <c r="AA20" s="53">
        <f t="shared" si="15"/>
        <v>19.71415607985481</v>
      </c>
      <c r="AB20" s="53">
        <f t="shared" si="15"/>
        <v>180.28584392014517</v>
      </c>
      <c r="AC20" s="441">
        <f t="shared" si="15"/>
        <v>333</v>
      </c>
      <c r="AE20" s="451">
        <v>9</v>
      </c>
      <c r="AF20" s="18" t="s">
        <v>27</v>
      </c>
      <c r="AG20" s="27">
        <f t="shared" si="23"/>
        <v>67</v>
      </c>
      <c r="AH20" s="27">
        <f t="shared" si="23"/>
        <v>125</v>
      </c>
      <c r="AI20" s="30">
        <f t="shared" si="17"/>
        <v>192</v>
      </c>
      <c r="AJ20" s="27">
        <f t="shared" si="18"/>
        <v>68</v>
      </c>
      <c r="AK20" s="27">
        <f t="shared" si="18"/>
        <v>73</v>
      </c>
      <c r="AL20" s="27">
        <f t="shared" si="18"/>
        <v>141</v>
      </c>
      <c r="AM20" s="27">
        <f t="shared" si="18"/>
        <v>135</v>
      </c>
      <c r="AN20" s="27">
        <f t="shared" si="18"/>
        <v>198</v>
      </c>
      <c r="AO20" s="27">
        <f t="shared" si="18"/>
        <v>333</v>
      </c>
      <c r="AP20" s="53">
        <f t="shared" si="18"/>
        <v>100.58983666061705</v>
      </c>
      <c r="AQ20" s="53">
        <f t="shared" si="18"/>
        <v>99.410163339382933</v>
      </c>
      <c r="AR20" s="452">
        <f t="shared" si="18"/>
        <v>333</v>
      </c>
      <c r="AS20"/>
      <c r="AV20" s="466">
        <v>9</v>
      </c>
      <c r="AW20" s="250" t="s">
        <v>27</v>
      </c>
      <c r="AX20" s="262">
        <f t="shared" si="19"/>
        <v>1</v>
      </c>
      <c r="AY20" s="262">
        <f t="shared" si="19"/>
        <v>0</v>
      </c>
      <c r="AZ20" s="266">
        <f t="shared" si="20"/>
        <v>1</v>
      </c>
      <c r="BA20" s="262">
        <f t="shared" si="21"/>
        <v>19</v>
      </c>
      <c r="BB20" s="262">
        <f t="shared" si="21"/>
        <v>6</v>
      </c>
      <c r="BC20" s="262">
        <f t="shared" si="21"/>
        <v>25</v>
      </c>
      <c r="BD20" s="262">
        <f t="shared" si="21"/>
        <v>20</v>
      </c>
      <c r="BE20" s="262">
        <f t="shared" si="21"/>
        <v>6</v>
      </c>
      <c r="BF20" s="262">
        <f t="shared" si="21"/>
        <v>26</v>
      </c>
      <c r="BG20" s="263">
        <f t="shared" si="21"/>
        <v>4.1666666666666661</v>
      </c>
      <c r="BH20" s="263">
        <f t="shared" si="21"/>
        <v>195.83333333333334</v>
      </c>
      <c r="BI20" s="467">
        <f t="shared" si="21"/>
        <v>26</v>
      </c>
      <c r="BJ20" s="476"/>
    </row>
    <row r="21" spans="1:62" ht="15.75" thickBot="1" x14ac:dyDescent="0.3">
      <c r="A21" s="431">
        <v>10</v>
      </c>
      <c r="B21" s="429" t="s">
        <v>28</v>
      </c>
      <c r="C21" s="414">
        <f t="shared" si="8"/>
        <v>57</v>
      </c>
      <c r="D21" s="414">
        <f t="shared" si="8"/>
        <v>112</v>
      </c>
      <c r="E21" s="417">
        <f t="shared" si="9"/>
        <v>169</v>
      </c>
      <c r="F21" s="414">
        <f t="shared" si="10"/>
        <v>35</v>
      </c>
      <c r="G21" s="414">
        <f t="shared" si="10"/>
        <v>72</v>
      </c>
      <c r="H21" s="414">
        <f t="shared" si="10"/>
        <v>107</v>
      </c>
      <c r="I21" s="414">
        <f t="shared" si="10"/>
        <v>92</v>
      </c>
      <c r="J21" s="414">
        <f t="shared" si="10"/>
        <v>184</v>
      </c>
      <c r="K21" s="414">
        <f t="shared" si="10"/>
        <v>276</v>
      </c>
      <c r="L21" s="415">
        <f t="shared" si="11"/>
        <v>61.231884057971023</v>
      </c>
      <c r="M21" s="415">
        <f t="shared" si="12"/>
        <v>38.768115942028984</v>
      </c>
      <c r="N21" s="416">
        <f t="shared" si="10"/>
        <v>276</v>
      </c>
      <c r="P21" s="440">
        <v>10</v>
      </c>
      <c r="Q21" s="29" t="s">
        <v>28</v>
      </c>
      <c r="R21" s="27">
        <f t="shared" si="22"/>
        <v>3</v>
      </c>
      <c r="S21" s="27">
        <f t="shared" si="22"/>
        <v>2</v>
      </c>
      <c r="T21" s="56">
        <f t="shared" si="14"/>
        <v>5</v>
      </c>
      <c r="U21" s="27">
        <f t="shared" si="15"/>
        <v>93</v>
      </c>
      <c r="V21" s="27">
        <f t="shared" si="15"/>
        <v>181</v>
      </c>
      <c r="W21" s="28">
        <f t="shared" si="15"/>
        <v>274</v>
      </c>
      <c r="X21" s="27">
        <f t="shared" si="15"/>
        <v>96</v>
      </c>
      <c r="Y21" s="27">
        <f t="shared" si="15"/>
        <v>183</v>
      </c>
      <c r="Z21" s="28">
        <f t="shared" si="15"/>
        <v>279</v>
      </c>
      <c r="AA21" s="53">
        <f t="shared" si="15"/>
        <v>12.260536398467433</v>
      </c>
      <c r="AB21" s="53">
        <f t="shared" si="15"/>
        <v>187.73946360153258</v>
      </c>
      <c r="AC21" s="441">
        <f t="shared" si="15"/>
        <v>279</v>
      </c>
      <c r="AE21" s="451">
        <v>10</v>
      </c>
      <c r="AF21" s="29" t="s">
        <v>28</v>
      </c>
      <c r="AG21" s="27">
        <f t="shared" si="23"/>
        <v>27</v>
      </c>
      <c r="AH21" s="27">
        <f t="shared" si="23"/>
        <v>105</v>
      </c>
      <c r="AI21" s="30">
        <f t="shared" si="17"/>
        <v>132</v>
      </c>
      <c r="AJ21" s="27">
        <f t="shared" si="18"/>
        <v>69</v>
      </c>
      <c r="AK21" s="27">
        <f t="shared" si="18"/>
        <v>78</v>
      </c>
      <c r="AL21" s="27">
        <f t="shared" si="18"/>
        <v>147</v>
      </c>
      <c r="AM21" s="27">
        <f t="shared" si="18"/>
        <v>96</v>
      </c>
      <c r="AN21" s="27">
        <f t="shared" si="18"/>
        <v>183</v>
      </c>
      <c r="AO21" s="27">
        <f t="shared" si="18"/>
        <v>279</v>
      </c>
      <c r="AP21" s="53">
        <f t="shared" si="18"/>
        <v>71.264367816091948</v>
      </c>
      <c r="AQ21" s="53">
        <f t="shared" si="18"/>
        <v>128.73563218390805</v>
      </c>
      <c r="AR21" s="452">
        <f t="shared" si="18"/>
        <v>279</v>
      </c>
      <c r="AS21"/>
      <c r="AV21" s="466">
        <v>10</v>
      </c>
      <c r="AW21" s="265" t="s">
        <v>28</v>
      </c>
      <c r="AX21" s="262">
        <f t="shared" si="19"/>
        <v>1</v>
      </c>
      <c r="AY21" s="262">
        <f t="shared" si="19"/>
        <v>0</v>
      </c>
      <c r="AZ21" s="266">
        <f t="shared" si="20"/>
        <v>1</v>
      </c>
      <c r="BA21" s="262">
        <f t="shared" si="21"/>
        <v>10</v>
      </c>
      <c r="BB21" s="262">
        <f t="shared" si="21"/>
        <v>4</v>
      </c>
      <c r="BC21" s="262">
        <f t="shared" si="21"/>
        <v>14</v>
      </c>
      <c r="BD21" s="262">
        <f t="shared" si="21"/>
        <v>11</v>
      </c>
      <c r="BE21" s="262">
        <f t="shared" si="21"/>
        <v>4</v>
      </c>
      <c r="BF21" s="262">
        <f t="shared" si="21"/>
        <v>15</v>
      </c>
      <c r="BG21" s="263">
        <f t="shared" si="21"/>
        <v>8.3333333333333321</v>
      </c>
      <c r="BH21" s="263">
        <f t="shared" si="21"/>
        <v>191.66666666666666</v>
      </c>
      <c r="BI21" s="467">
        <f t="shared" si="21"/>
        <v>15</v>
      </c>
      <c r="BJ21" s="476"/>
    </row>
    <row r="22" spans="1:62" ht="15.75" thickBot="1" x14ac:dyDescent="0.3">
      <c r="A22" s="431">
        <v>11</v>
      </c>
      <c r="B22" s="428" t="s">
        <v>29</v>
      </c>
      <c r="C22" s="414">
        <f t="shared" si="8"/>
        <v>78</v>
      </c>
      <c r="D22" s="414">
        <f t="shared" si="8"/>
        <v>178</v>
      </c>
      <c r="E22" s="417">
        <f t="shared" si="9"/>
        <v>256</v>
      </c>
      <c r="F22" s="414">
        <f t="shared" si="10"/>
        <v>43</v>
      </c>
      <c r="G22" s="414">
        <f t="shared" si="10"/>
        <v>112</v>
      </c>
      <c r="H22" s="414">
        <f t="shared" si="10"/>
        <v>155</v>
      </c>
      <c r="I22" s="414">
        <f t="shared" si="10"/>
        <v>121</v>
      </c>
      <c r="J22" s="414">
        <f t="shared" si="10"/>
        <v>290</v>
      </c>
      <c r="K22" s="414">
        <f t="shared" si="10"/>
        <v>411</v>
      </c>
      <c r="L22" s="415">
        <f t="shared" si="11"/>
        <v>62.287104622871048</v>
      </c>
      <c r="M22" s="415">
        <f t="shared" si="12"/>
        <v>37.712895377128952</v>
      </c>
      <c r="N22" s="416">
        <f t="shared" si="10"/>
        <v>411</v>
      </c>
      <c r="P22" s="440">
        <v>11</v>
      </c>
      <c r="Q22" s="18" t="s">
        <v>29</v>
      </c>
      <c r="R22" s="27">
        <f t="shared" si="22"/>
        <v>15</v>
      </c>
      <c r="S22" s="27">
        <f t="shared" si="22"/>
        <v>2</v>
      </c>
      <c r="T22" s="56">
        <f t="shared" si="14"/>
        <v>17</v>
      </c>
      <c r="U22" s="27">
        <f t="shared" si="15"/>
        <v>115</v>
      </c>
      <c r="V22" s="27">
        <f t="shared" si="15"/>
        <v>286</v>
      </c>
      <c r="W22" s="28">
        <f t="shared" si="15"/>
        <v>401</v>
      </c>
      <c r="X22" s="27">
        <f t="shared" si="15"/>
        <v>130</v>
      </c>
      <c r="Y22" s="27">
        <f t="shared" si="15"/>
        <v>288</v>
      </c>
      <c r="Z22" s="28">
        <f t="shared" si="15"/>
        <v>418</v>
      </c>
      <c r="AA22" s="53">
        <f t="shared" si="15"/>
        <v>8.0712468193384233</v>
      </c>
      <c r="AB22" s="53">
        <f t="shared" si="15"/>
        <v>191.92875318066157</v>
      </c>
      <c r="AC22" s="441">
        <f t="shared" si="15"/>
        <v>418</v>
      </c>
      <c r="AE22" s="451">
        <v>11</v>
      </c>
      <c r="AF22" s="18" t="s">
        <v>29</v>
      </c>
      <c r="AG22" s="27">
        <f t="shared" si="23"/>
        <v>36</v>
      </c>
      <c r="AH22" s="27">
        <f t="shared" si="23"/>
        <v>139</v>
      </c>
      <c r="AI22" s="30">
        <f t="shared" si="17"/>
        <v>175</v>
      </c>
      <c r="AJ22" s="27">
        <f t="shared" si="18"/>
        <v>94</v>
      </c>
      <c r="AK22" s="27">
        <f t="shared" si="18"/>
        <v>149</v>
      </c>
      <c r="AL22" s="27">
        <f t="shared" si="18"/>
        <v>243</v>
      </c>
      <c r="AM22" s="27">
        <f t="shared" si="18"/>
        <v>130</v>
      </c>
      <c r="AN22" s="27">
        <f t="shared" si="18"/>
        <v>288</v>
      </c>
      <c r="AO22" s="27">
        <f t="shared" si="18"/>
        <v>418</v>
      </c>
      <c r="AP22" s="53">
        <f t="shared" si="18"/>
        <v>52.020356234096688</v>
      </c>
      <c r="AQ22" s="53">
        <f t="shared" si="18"/>
        <v>147.97964376590332</v>
      </c>
      <c r="AR22" s="452">
        <f t="shared" si="18"/>
        <v>418</v>
      </c>
      <c r="AS22"/>
      <c r="AV22" s="466">
        <v>11</v>
      </c>
      <c r="AW22" s="250" t="s">
        <v>29</v>
      </c>
      <c r="AX22" s="262">
        <f t="shared" si="19"/>
        <v>1</v>
      </c>
      <c r="AY22" s="262">
        <f t="shared" si="19"/>
        <v>2</v>
      </c>
      <c r="AZ22" s="266">
        <f t="shared" si="20"/>
        <v>3</v>
      </c>
      <c r="BA22" s="262">
        <f t="shared" si="21"/>
        <v>14</v>
      </c>
      <c r="BB22" s="262">
        <f t="shared" si="21"/>
        <v>6</v>
      </c>
      <c r="BC22" s="262">
        <f t="shared" si="21"/>
        <v>20</v>
      </c>
      <c r="BD22" s="262">
        <f t="shared" si="21"/>
        <v>15</v>
      </c>
      <c r="BE22" s="262">
        <f t="shared" si="21"/>
        <v>8</v>
      </c>
      <c r="BF22" s="262">
        <f t="shared" si="21"/>
        <v>23</v>
      </c>
      <c r="BG22" s="263">
        <f t="shared" si="21"/>
        <v>13.636363636363635</v>
      </c>
      <c r="BH22" s="263">
        <f t="shared" si="21"/>
        <v>186.36363636363637</v>
      </c>
      <c r="BI22" s="467">
        <f t="shared" si="21"/>
        <v>23</v>
      </c>
      <c r="BJ22" s="476"/>
    </row>
    <row r="23" spans="1:62" ht="15.75" thickBot="1" x14ac:dyDescent="0.3">
      <c r="A23" s="431">
        <v>12</v>
      </c>
      <c r="B23" s="429" t="s">
        <v>30</v>
      </c>
      <c r="C23" s="414">
        <f t="shared" si="8"/>
        <v>62</v>
      </c>
      <c r="D23" s="414">
        <f t="shared" si="8"/>
        <v>124</v>
      </c>
      <c r="E23" s="417">
        <f t="shared" si="9"/>
        <v>186</v>
      </c>
      <c r="F23" s="414">
        <f t="shared" si="10"/>
        <v>42</v>
      </c>
      <c r="G23" s="414">
        <f t="shared" si="10"/>
        <v>98</v>
      </c>
      <c r="H23" s="414">
        <f t="shared" si="10"/>
        <v>140</v>
      </c>
      <c r="I23" s="414">
        <f t="shared" si="10"/>
        <v>104</v>
      </c>
      <c r="J23" s="414">
        <f t="shared" si="10"/>
        <v>222</v>
      </c>
      <c r="K23" s="414">
        <f t="shared" si="10"/>
        <v>326</v>
      </c>
      <c r="L23" s="415">
        <f t="shared" si="11"/>
        <v>57.055214723926383</v>
      </c>
      <c r="M23" s="415">
        <f t="shared" si="12"/>
        <v>42.944785276073624</v>
      </c>
      <c r="N23" s="416">
        <f t="shared" si="10"/>
        <v>326</v>
      </c>
      <c r="P23" s="440">
        <v>12</v>
      </c>
      <c r="Q23" s="29" t="s">
        <v>30</v>
      </c>
      <c r="R23" s="27">
        <f t="shared" si="22"/>
        <v>12</v>
      </c>
      <c r="S23" s="27">
        <f t="shared" si="22"/>
        <v>9</v>
      </c>
      <c r="T23" s="56">
        <f t="shared" si="14"/>
        <v>21</v>
      </c>
      <c r="U23" s="27">
        <f t="shared" si="15"/>
        <v>103</v>
      </c>
      <c r="V23" s="27">
        <f t="shared" si="15"/>
        <v>205</v>
      </c>
      <c r="W23" s="28">
        <f t="shared" si="15"/>
        <v>308</v>
      </c>
      <c r="X23" s="27">
        <f t="shared" si="15"/>
        <v>115</v>
      </c>
      <c r="Y23" s="27">
        <f t="shared" si="15"/>
        <v>214</v>
      </c>
      <c r="Z23" s="28">
        <f t="shared" si="15"/>
        <v>329</v>
      </c>
      <c r="AA23" s="53">
        <f t="shared" si="15"/>
        <v>19.198243616848266</v>
      </c>
      <c r="AB23" s="53">
        <f t="shared" si="15"/>
        <v>180.80175638315174</v>
      </c>
      <c r="AC23" s="441">
        <f t="shared" si="15"/>
        <v>329</v>
      </c>
      <c r="AE23" s="451">
        <v>12</v>
      </c>
      <c r="AF23" s="29" t="s">
        <v>30</v>
      </c>
      <c r="AG23" s="27">
        <f t="shared" si="23"/>
        <v>34</v>
      </c>
      <c r="AH23" s="27">
        <f t="shared" si="23"/>
        <v>121</v>
      </c>
      <c r="AI23" s="30">
        <f t="shared" si="17"/>
        <v>155</v>
      </c>
      <c r="AJ23" s="27">
        <f t="shared" si="18"/>
        <v>81</v>
      </c>
      <c r="AK23" s="27">
        <f t="shared" si="18"/>
        <v>93</v>
      </c>
      <c r="AL23" s="27">
        <f t="shared" si="18"/>
        <v>174</v>
      </c>
      <c r="AM23" s="27">
        <f t="shared" si="18"/>
        <v>115</v>
      </c>
      <c r="AN23" s="27">
        <f t="shared" si="18"/>
        <v>214</v>
      </c>
      <c r="AO23" s="27">
        <f t="shared" si="18"/>
        <v>329</v>
      </c>
      <c r="AP23" s="53">
        <f t="shared" si="18"/>
        <v>91.738494064075468</v>
      </c>
      <c r="AQ23" s="53">
        <f t="shared" si="18"/>
        <v>108.26150593592453</v>
      </c>
      <c r="AR23" s="452">
        <f t="shared" si="18"/>
        <v>329</v>
      </c>
      <c r="AS23"/>
      <c r="AV23" s="466">
        <v>12</v>
      </c>
      <c r="AW23" s="265" t="s">
        <v>30</v>
      </c>
      <c r="AX23" s="262">
        <f t="shared" si="19"/>
        <v>3</v>
      </c>
      <c r="AY23" s="262">
        <f t="shared" si="19"/>
        <v>1</v>
      </c>
      <c r="AZ23" s="266">
        <f t="shared" si="20"/>
        <v>4</v>
      </c>
      <c r="BA23" s="262">
        <f t="shared" si="21"/>
        <v>12</v>
      </c>
      <c r="BB23" s="262">
        <f t="shared" si="21"/>
        <v>2</v>
      </c>
      <c r="BC23" s="262">
        <f t="shared" si="21"/>
        <v>14</v>
      </c>
      <c r="BD23" s="262">
        <f t="shared" si="21"/>
        <v>15</v>
      </c>
      <c r="BE23" s="262">
        <f t="shared" si="21"/>
        <v>3</v>
      </c>
      <c r="BF23" s="262">
        <f t="shared" si="21"/>
        <v>18</v>
      </c>
      <c r="BG23" s="263">
        <f t="shared" si="21"/>
        <v>23.52941176470588</v>
      </c>
      <c r="BH23" s="263">
        <f t="shared" si="21"/>
        <v>176.47058823529412</v>
      </c>
      <c r="BI23" s="467">
        <f t="shared" si="21"/>
        <v>18</v>
      </c>
      <c r="BJ23" s="476"/>
    </row>
    <row r="24" spans="1:62" ht="15.75" thickBot="1" x14ac:dyDescent="0.3">
      <c r="A24" s="431">
        <v>13</v>
      </c>
      <c r="B24" s="428" t="s">
        <v>31</v>
      </c>
      <c r="C24" s="414">
        <f t="shared" si="8"/>
        <v>66</v>
      </c>
      <c r="D24" s="414">
        <f t="shared" si="8"/>
        <v>100</v>
      </c>
      <c r="E24" s="417">
        <f t="shared" si="9"/>
        <v>166</v>
      </c>
      <c r="F24" s="414">
        <f t="shared" si="10"/>
        <v>124</v>
      </c>
      <c r="G24" s="414">
        <f t="shared" si="10"/>
        <v>158</v>
      </c>
      <c r="H24" s="414">
        <f t="shared" si="10"/>
        <v>282</v>
      </c>
      <c r="I24" s="414">
        <f t="shared" si="10"/>
        <v>190</v>
      </c>
      <c r="J24" s="414">
        <f t="shared" si="10"/>
        <v>258</v>
      </c>
      <c r="K24" s="414">
        <f t="shared" si="10"/>
        <v>448</v>
      </c>
      <c r="L24" s="415">
        <f t="shared" si="11"/>
        <v>37.053571428571431</v>
      </c>
      <c r="M24" s="415">
        <f t="shared" si="12"/>
        <v>62.946428571428569</v>
      </c>
      <c r="N24" s="416">
        <f t="shared" si="10"/>
        <v>448</v>
      </c>
      <c r="P24" s="440">
        <v>13</v>
      </c>
      <c r="Q24" s="18" t="s">
        <v>31</v>
      </c>
      <c r="R24" s="27">
        <f t="shared" si="22"/>
        <v>27</v>
      </c>
      <c r="S24" s="27">
        <f t="shared" si="22"/>
        <v>21</v>
      </c>
      <c r="T24" s="56">
        <f t="shared" si="14"/>
        <v>48</v>
      </c>
      <c r="U24" s="27">
        <f t="shared" si="15"/>
        <v>179</v>
      </c>
      <c r="V24" s="27">
        <f t="shared" si="15"/>
        <v>232</v>
      </c>
      <c r="W24" s="28">
        <f t="shared" si="15"/>
        <v>411</v>
      </c>
      <c r="X24" s="27">
        <f t="shared" si="15"/>
        <v>206</v>
      </c>
      <c r="Y24" s="27">
        <f t="shared" si="15"/>
        <v>253</v>
      </c>
      <c r="Z24" s="28">
        <f t="shared" si="15"/>
        <v>459</v>
      </c>
      <c r="AA24" s="53">
        <f t="shared" si="15"/>
        <v>21.835907335907336</v>
      </c>
      <c r="AB24" s="53">
        <f t="shared" si="15"/>
        <v>178.16409266409266</v>
      </c>
      <c r="AC24" s="441">
        <f t="shared" si="15"/>
        <v>459</v>
      </c>
      <c r="AE24" s="451">
        <v>13</v>
      </c>
      <c r="AF24" s="18" t="s">
        <v>31</v>
      </c>
      <c r="AG24" s="27">
        <f t="shared" si="23"/>
        <v>75</v>
      </c>
      <c r="AH24" s="27">
        <f t="shared" si="23"/>
        <v>139</v>
      </c>
      <c r="AI24" s="30">
        <f t="shared" si="17"/>
        <v>214</v>
      </c>
      <c r="AJ24" s="27">
        <f t="shared" si="18"/>
        <v>131</v>
      </c>
      <c r="AK24" s="27">
        <f t="shared" si="18"/>
        <v>114</v>
      </c>
      <c r="AL24" s="27">
        <f t="shared" si="18"/>
        <v>245</v>
      </c>
      <c r="AM24" s="27">
        <f t="shared" si="18"/>
        <v>206</v>
      </c>
      <c r="AN24" s="27">
        <f t="shared" si="18"/>
        <v>253</v>
      </c>
      <c r="AO24" s="27">
        <f t="shared" si="18"/>
        <v>459</v>
      </c>
      <c r="AP24" s="53">
        <f t="shared" si="18"/>
        <v>92.648648648648646</v>
      </c>
      <c r="AQ24" s="53">
        <f t="shared" si="18"/>
        <v>107.35135135135135</v>
      </c>
      <c r="AR24" s="452">
        <f t="shared" si="18"/>
        <v>459</v>
      </c>
      <c r="AS24"/>
      <c r="AV24" s="466">
        <v>13</v>
      </c>
      <c r="AW24" s="250" t="s">
        <v>31</v>
      </c>
      <c r="AX24" s="262">
        <f t="shared" si="19"/>
        <v>0</v>
      </c>
      <c r="AY24" s="262">
        <f t="shared" si="19"/>
        <v>0</v>
      </c>
      <c r="AZ24" s="266">
        <f t="shared" si="20"/>
        <v>0</v>
      </c>
      <c r="BA24" s="262">
        <f t="shared" si="21"/>
        <v>21</v>
      </c>
      <c r="BB24" s="262">
        <f t="shared" si="21"/>
        <v>13</v>
      </c>
      <c r="BC24" s="262">
        <f t="shared" si="21"/>
        <v>34</v>
      </c>
      <c r="BD24" s="262">
        <f t="shared" si="21"/>
        <v>21</v>
      </c>
      <c r="BE24" s="262">
        <f t="shared" si="21"/>
        <v>13</v>
      </c>
      <c r="BF24" s="262">
        <f t="shared" si="21"/>
        <v>34</v>
      </c>
      <c r="BG24" s="263">
        <f t="shared" si="21"/>
        <v>0</v>
      </c>
      <c r="BH24" s="263">
        <f t="shared" si="21"/>
        <v>200</v>
      </c>
      <c r="BI24" s="467">
        <f t="shared" si="21"/>
        <v>34</v>
      </c>
      <c r="BJ24" s="476"/>
    </row>
    <row r="25" spans="1:62" ht="15.75" thickBot="1" x14ac:dyDescent="0.3">
      <c r="A25" s="432">
        <v>14</v>
      </c>
      <c r="B25" s="430" t="s">
        <v>32</v>
      </c>
      <c r="C25" s="418">
        <f t="shared" si="8"/>
        <v>45</v>
      </c>
      <c r="D25" s="418">
        <f t="shared" si="8"/>
        <v>95</v>
      </c>
      <c r="E25" s="419">
        <f t="shared" si="9"/>
        <v>140</v>
      </c>
      <c r="F25" s="418">
        <f t="shared" si="10"/>
        <v>41</v>
      </c>
      <c r="G25" s="418">
        <f t="shared" si="10"/>
        <v>61</v>
      </c>
      <c r="H25" s="418">
        <f t="shared" si="10"/>
        <v>102</v>
      </c>
      <c r="I25" s="418">
        <f t="shared" si="10"/>
        <v>86</v>
      </c>
      <c r="J25" s="418">
        <f t="shared" si="10"/>
        <v>156</v>
      </c>
      <c r="K25" s="418">
        <f t="shared" si="10"/>
        <v>242</v>
      </c>
      <c r="L25" s="420">
        <f t="shared" si="11"/>
        <v>57.851239669421481</v>
      </c>
      <c r="M25" s="420">
        <f t="shared" si="12"/>
        <v>42.148760330578511</v>
      </c>
      <c r="N25" s="421">
        <f t="shared" si="10"/>
        <v>242</v>
      </c>
      <c r="P25" s="442">
        <v>14</v>
      </c>
      <c r="Q25" s="49" t="s">
        <v>32</v>
      </c>
      <c r="R25" s="52">
        <f t="shared" si="22"/>
        <v>0</v>
      </c>
      <c r="S25" s="52">
        <f t="shared" si="22"/>
        <v>2</v>
      </c>
      <c r="T25" s="57">
        <f t="shared" si="14"/>
        <v>2</v>
      </c>
      <c r="U25" s="52">
        <f t="shared" si="15"/>
        <v>96</v>
      </c>
      <c r="V25" s="52">
        <f t="shared" si="15"/>
        <v>150</v>
      </c>
      <c r="W25" s="47">
        <f t="shared" si="15"/>
        <v>246</v>
      </c>
      <c r="X25" s="52">
        <f t="shared" si="15"/>
        <v>96</v>
      </c>
      <c r="Y25" s="52">
        <f t="shared" si="15"/>
        <v>152</v>
      </c>
      <c r="Z25" s="47">
        <f t="shared" si="15"/>
        <v>248</v>
      </c>
      <c r="AA25" s="54">
        <f t="shared" si="15"/>
        <v>0.93023255813953487</v>
      </c>
      <c r="AB25" s="54">
        <f t="shared" si="15"/>
        <v>199.06976744186045</v>
      </c>
      <c r="AC25" s="443">
        <f t="shared" si="15"/>
        <v>248</v>
      </c>
      <c r="AE25" s="453">
        <v>14</v>
      </c>
      <c r="AF25" s="49" t="s">
        <v>32</v>
      </c>
      <c r="AG25" s="52">
        <f t="shared" si="23"/>
        <v>26</v>
      </c>
      <c r="AH25" s="52">
        <f t="shared" si="23"/>
        <v>82</v>
      </c>
      <c r="AI25" s="50">
        <f t="shared" si="17"/>
        <v>108</v>
      </c>
      <c r="AJ25" s="52">
        <f t="shared" si="18"/>
        <v>70</v>
      </c>
      <c r="AK25" s="52">
        <f t="shared" si="18"/>
        <v>70</v>
      </c>
      <c r="AL25" s="52">
        <f t="shared" si="18"/>
        <v>140</v>
      </c>
      <c r="AM25" s="52">
        <f t="shared" si="18"/>
        <v>96</v>
      </c>
      <c r="AN25" s="52">
        <f t="shared" si="18"/>
        <v>152</v>
      </c>
      <c r="AO25" s="52">
        <f t="shared" si="18"/>
        <v>248</v>
      </c>
      <c r="AP25" s="54">
        <f t="shared" si="18"/>
        <v>65.623678646934465</v>
      </c>
      <c r="AQ25" s="54">
        <f t="shared" si="18"/>
        <v>134.37632135306555</v>
      </c>
      <c r="AR25" s="454">
        <f t="shared" si="18"/>
        <v>248</v>
      </c>
      <c r="AS25"/>
      <c r="AV25" s="468">
        <v>14</v>
      </c>
      <c r="AW25" s="268" t="s">
        <v>32</v>
      </c>
      <c r="AX25" s="269">
        <f t="shared" si="19"/>
        <v>0</v>
      </c>
      <c r="AY25" s="269">
        <f t="shared" si="19"/>
        <v>0</v>
      </c>
      <c r="AZ25" s="270">
        <f t="shared" si="20"/>
        <v>0</v>
      </c>
      <c r="BA25" s="269">
        <f t="shared" si="21"/>
        <v>9</v>
      </c>
      <c r="BB25" s="269">
        <f t="shared" si="21"/>
        <v>2</v>
      </c>
      <c r="BC25" s="269">
        <f t="shared" si="21"/>
        <v>11</v>
      </c>
      <c r="BD25" s="269">
        <f t="shared" si="21"/>
        <v>9</v>
      </c>
      <c r="BE25" s="269">
        <f t="shared" si="21"/>
        <v>2</v>
      </c>
      <c r="BF25" s="269">
        <f t="shared" si="21"/>
        <v>11</v>
      </c>
      <c r="BG25" s="271">
        <f t="shared" si="21"/>
        <v>0</v>
      </c>
      <c r="BH25" s="271">
        <f t="shared" si="21"/>
        <v>200</v>
      </c>
      <c r="BI25" s="469">
        <f t="shared" si="21"/>
        <v>11</v>
      </c>
      <c r="BJ25" s="476"/>
    </row>
    <row r="26" spans="1:62" ht="17.25" thickBot="1" x14ac:dyDescent="0.35">
      <c r="A26" s="422"/>
      <c r="B26" s="423" t="s">
        <v>12</v>
      </c>
      <c r="C26" s="424">
        <f>SUM(C12:C25)</f>
        <v>1015</v>
      </c>
      <c r="D26" s="424">
        <f t="shared" ref="D26:K26" si="24">SUM(D12:D25)</f>
        <v>2162</v>
      </c>
      <c r="E26" s="424">
        <f t="shared" si="24"/>
        <v>3177</v>
      </c>
      <c r="F26" s="424">
        <f t="shared" si="24"/>
        <v>1193</v>
      </c>
      <c r="G26" s="424">
        <f t="shared" si="24"/>
        <v>1924</v>
      </c>
      <c r="H26" s="424">
        <f t="shared" si="24"/>
        <v>3117</v>
      </c>
      <c r="I26" s="424">
        <f t="shared" si="24"/>
        <v>2208</v>
      </c>
      <c r="J26" s="424">
        <f t="shared" si="24"/>
        <v>4086</v>
      </c>
      <c r="K26" s="424">
        <f t="shared" si="24"/>
        <v>6294</v>
      </c>
      <c r="L26" s="425">
        <f t="shared" si="11"/>
        <v>50.476644423260254</v>
      </c>
      <c r="M26" s="425">
        <f t="shared" si="12"/>
        <v>49.523355576739753</v>
      </c>
      <c r="N26" s="426">
        <f>SUM(E26,H26)</f>
        <v>6294</v>
      </c>
      <c r="P26" s="444"/>
      <c r="Q26" s="445" t="s">
        <v>12</v>
      </c>
      <c r="R26" s="446">
        <f>SUM(R12:R25)</f>
        <v>193</v>
      </c>
      <c r="S26" s="446">
        <f t="shared" ref="S26:Z26" si="25">SUM(S12:S25)</f>
        <v>148</v>
      </c>
      <c r="T26" s="446">
        <f t="shared" si="25"/>
        <v>341</v>
      </c>
      <c r="U26" s="446">
        <f t="shared" si="25"/>
        <v>2174</v>
      </c>
      <c r="V26" s="446">
        <f t="shared" si="25"/>
        <v>3890</v>
      </c>
      <c r="W26" s="446">
        <f t="shared" si="25"/>
        <v>6064</v>
      </c>
      <c r="X26" s="446">
        <f t="shared" si="25"/>
        <v>2367</v>
      </c>
      <c r="Y26" s="446">
        <f t="shared" si="25"/>
        <v>4038</v>
      </c>
      <c r="Z26" s="446">
        <f t="shared" si="25"/>
        <v>6405</v>
      </c>
      <c r="AA26" s="447">
        <f>T26/AC26*100</f>
        <v>5.323965651834504</v>
      </c>
      <c r="AB26" s="447">
        <f>W26/AC26*100</f>
        <v>94.676034348165501</v>
      </c>
      <c r="AC26" s="448">
        <f>SUM(T26,W26)</f>
        <v>6405</v>
      </c>
      <c r="AE26" s="455"/>
      <c r="AF26" s="456" t="s">
        <v>12</v>
      </c>
      <c r="AG26" s="457">
        <f>SUM(AG12:AG25)</f>
        <v>902</v>
      </c>
      <c r="AH26" s="457">
        <f t="shared" ref="AH26:AO26" si="26">SUM(AH12:AH25)</f>
        <v>2236</v>
      </c>
      <c r="AI26" s="457">
        <f t="shared" si="26"/>
        <v>3138</v>
      </c>
      <c r="AJ26" s="457">
        <f t="shared" si="26"/>
        <v>1465</v>
      </c>
      <c r="AK26" s="457">
        <f t="shared" si="26"/>
        <v>1802</v>
      </c>
      <c r="AL26" s="457">
        <f t="shared" si="26"/>
        <v>3267</v>
      </c>
      <c r="AM26" s="457">
        <f t="shared" si="26"/>
        <v>2367</v>
      </c>
      <c r="AN26" s="457">
        <f t="shared" si="26"/>
        <v>4038</v>
      </c>
      <c r="AO26" s="457">
        <f t="shared" si="26"/>
        <v>6405</v>
      </c>
      <c r="AP26" s="458">
        <f>AI26/AR26*100</f>
        <v>48.992974238875881</v>
      </c>
      <c r="AQ26" s="458">
        <f>AL26/AR26*100</f>
        <v>51.007025761124126</v>
      </c>
      <c r="AR26" s="459">
        <f>SUM(AI26,AL26)</f>
        <v>6405</v>
      </c>
      <c r="AS26"/>
      <c r="AV26" s="470"/>
      <c r="AW26" s="471" t="s">
        <v>12</v>
      </c>
      <c r="AX26" s="472">
        <f>SUM(AX12:AX25)</f>
        <v>25</v>
      </c>
      <c r="AY26" s="472">
        <f t="shared" ref="AY26:BF26" si="27">SUM(AY12:AY25)</f>
        <v>4</v>
      </c>
      <c r="AZ26" s="472">
        <f t="shared" si="27"/>
        <v>29</v>
      </c>
      <c r="BA26" s="472">
        <f t="shared" si="27"/>
        <v>205</v>
      </c>
      <c r="BB26" s="472">
        <f t="shared" si="27"/>
        <v>104</v>
      </c>
      <c r="BC26" s="472">
        <f t="shared" si="27"/>
        <v>309</v>
      </c>
      <c r="BD26" s="472">
        <f t="shared" si="27"/>
        <v>230</v>
      </c>
      <c r="BE26" s="472">
        <f t="shared" si="27"/>
        <v>108</v>
      </c>
      <c r="BF26" s="472">
        <f t="shared" si="27"/>
        <v>338</v>
      </c>
      <c r="BG26" s="473">
        <f>AZ26/BI26*100</f>
        <v>8.5798816568047336</v>
      </c>
      <c r="BH26" s="473">
        <f>BC26/BI26*100</f>
        <v>91.42011834319527</v>
      </c>
      <c r="BI26" s="474">
        <f>SUM(AZ26,BC26)</f>
        <v>338</v>
      </c>
      <c r="BJ26" s="477"/>
    </row>
    <row r="27" spans="1:62" ht="15.75" thickTop="1" x14ac:dyDescent="0.25">
      <c r="AS27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</row>
    <row r="28" spans="1:62" ht="15.75" x14ac:dyDescent="0.25">
      <c r="K28" s="427" t="s">
        <v>258</v>
      </c>
      <c r="AS28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</row>
    <row r="29" spans="1:62" ht="15.75" x14ac:dyDescent="0.25">
      <c r="K29" s="427" t="s">
        <v>228</v>
      </c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</row>
    <row r="30" spans="1:62" ht="15.75" x14ac:dyDescent="0.25">
      <c r="K30" s="427" t="s">
        <v>229</v>
      </c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250"/>
      <c r="BJ30" s="250"/>
    </row>
    <row r="31" spans="1:62" ht="15.75" x14ac:dyDescent="0.25">
      <c r="K31" s="427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</row>
    <row r="32" spans="1:62" ht="15.75" x14ac:dyDescent="0.25">
      <c r="K32" s="427"/>
      <c r="AV32" s="250"/>
      <c r="AW32" s="250"/>
      <c r="AX32" s="250"/>
      <c r="AY32" s="250"/>
      <c r="AZ32" s="250"/>
      <c r="BA32" s="250"/>
      <c r="BB32" s="250"/>
      <c r="BC32" s="250"/>
      <c r="BD32" s="250"/>
      <c r="BE32" s="250"/>
      <c r="BF32" s="250"/>
      <c r="BG32" s="250"/>
      <c r="BH32" s="250"/>
      <c r="BI32" s="250"/>
      <c r="BJ32" s="250"/>
    </row>
    <row r="33" spans="1:63" ht="15.75" x14ac:dyDescent="0.25">
      <c r="K33" s="427"/>
      <c r="AV33" s="250"/>
      <c r="AW33" s="250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</row>
    <row r="34" spans="1:63" ht="15.75" x14ac:dyDescent="0.25">
      <c r="K34" s="427" t="s">
        <v>219</v>
      </c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</row>
    <row r="35" spans="1:63" ht="15.75" x14ac:dyDescent="0.25">
      <c r="K35" s="427" t="s">
        <v>220</v>
      </c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</row>
    <row r="36" spans="1:63" ht="15.75" x14ac:dyDescent="0.25">
      <c r="K36" s="427" t="s">
        <v>221</v>
      </c>
      <c r="AV36" s="250"/>
      <c r="AW36" s="250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250"/>
      <c r="BJ36" s="250"/>
    </row>
    <row r="37" spans="1:63" x14ac:dyDescent="0.25"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</row>
    <row r="38" spans="1:63" x14ac:dyDescent="0.25"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</row>
    <row r="39" spans="1:63" ht="30.75" thickBot="1" x14ac:dyDescent="0.5">
      <c r="C39" s="251" t="str">
        <f>$C$2</f>
        <v>DATA GURU</v>
      </c>
      <c r="D39" s="19"/>
      <c r="E39" s="19"/>
      <c r="F39" s="20"/>
      <c r="G39" s="20"/>
      <c r="H39" s="20"/>
      <c r="I39"/>
      <c r="R39" s="36" t="str">
        <f>$C$2</f>
        <v>DATA GURU</v>
      </c>
      <c r="S39" s="19"/>
      <c r="T39" s="19"/>
      <c r="U39" s="20"/>
      <c r="V39" s="20"/>
      <c r="W39" s="20"/>
      <c r="X39" s="20"/>
      <c r="AG39" s="251" t="str">
        <f>$C$2</f>
        <v>DATA GURU</v>
      </c>
      <c r="AH39" s="19"/>
      <c r="AI39" s="19"/>
      <c r="AJ39" s="20"/>
      <c r="AK39" s="20"/>
      <c r="AL39" s="20"/>
      <c r="AM39" s="20"/>
      <c r="AV39" s="250"/>
      <c r="AW39" s="250"/>
      <c r="AX39" s="251" t="s">
        <v>188</v>
      </c>
      <c r="AY39" s="252"/>
      <c r="AZ39" s="252"/>
      <c r="BA39" s="253"/>
      <c r="BB39" s="253"/>
      <c r="BC39" s="253"/>
      <c r="BD39" s="253"/>
      <c r="BE39" s="253"/>
      <c r="BF39" s="253"/>
      <c r="BG39" s="253"/>
      <c r="BH39" s="253"/>
      <c r="BI39" s="253"/>
      <c r="BJ39" s="250"/>
    </row>
    <row r="40" spans="1:63" s="21" customFormat="1" ht="18.75" x14ac:dyDescent="0.3">
      <c r="C40" s="23" t="str">
        <f>$C$1&amp;" - "&amp;D1&amp;" NEGERI BERDASARKAN STATUS KEPEGAWAIAN"</f>
        <v>SD - MI NEGERI BERDASARKAN STATUS KEPEGAWAIAN</v>
      </c>
      <c r="D40" s="22"/>
      <c r="E40" s="22"/>
      <c r="H40" s="18"/>
      <c r="I40"/>
      <c r="J40" s="18"/>
      <c r="K40" s="18"/>
      <c r="R40" s="23" t="str">
        <f>$C$1&amp;" - "&amp;D1&amp;" NEGERI KUALIFIKASI PENDIDIKAN"</f>
        <v>SD - MI NEGERI KUALIFIKASI PENDIDIKAN</v>
      </c>
      <c r="S40" s="22"/>
      <c r="T40" s="22"/>
      <c r="AG40" s="23" t="str">
        <f>$C$1&amp;" - "&amp;D1&amp;"  NEGERI KUALIFIKASI PENDIDIKAN"</f>
        <v>SD - MI  NEGERI KUALIFIKASI PENDIDIKAN</v>
      </c>
      <c r="AH40" s="22"/>
      <c r="AI40" s="22"/>
      <c r="AV40" s="254"/>
      <c r="AW40" s="254"/>
      <c r="AX40" s="255" t="str">
        <f>$C$1&amp;" NEGERI BERDASARKAN STATUS KEPEGAWAIAN"</f>
        <v>SD NEGERI BERDASARKAN STATUS KEPEGAWAIAN</v>
      </c>
      <c r="AY40" s="256"/>
      <c r="AZ40" s="256"/>
      <c r="BA40" s="254"/>
      <c r="BB40" s="254"/>
      <c r="BC40" s="250"/>
      <c r="BD40" s="250"/>
      <c r="BE40" s="250"/>
      <c r="BF40" s="250"/>
      <c r="BG40" s="254"/>
      <c r="BH40" s="254"/>
      <c r="BI40" s="254"/>
      <c r="BJ40" s="254"/>
    </row>
    <row r="41" spans="1:63" ht="18.75" x14ac:dyDescent="0.3">
      <c r="C41" s="407" t="str">
        <f>$C$4</f>
        <v>TAHUN PELAJARAN 2019/2020</v>
      </c>
      <c r="R41" s="24" t="str">
        <f>$C$4</f>
        <v>TAHUN PELAJARAN 2019/2020</v>
      </c>
      <c r="AG41" s="24" t="str">
        <f>$C$4</f>
        <v>TAHUN PELAJARAN 2019/2020</v>
      </c>
      <c r="AV41" s="250"/>
      <c r="AW41" s="250"/>
      <c r="AX41" s="257" t="str">
        <f>$C$4</f>
        <v>TAHUN PELAJARAN 2019/2020</v>
      </c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</row>
    <row r="42" spans="1:63" x14ac:dyDescent="0.25">
      <c r="C42" s="308" t="str">
        <f>$C$5</f>
        <v>Dinas Pendidikan dan Kebudayaan</v>
      </c>
      <c r="R42" s="18" t="s">
        <v>58</v>
      </c>
      <c r="AG42" s="18" t="str">
        <f>$C$5</f>
        <v>Dinas Pendidikan dan Kebudayaan</v>
      </c>
      <c r="AV42" s="250"/>
      <c r="AW42" s="250"/>
      <c r="AX42" s="250" t="str">
        <f>$C$5</f>
        <v>Dinas Pendidikan dan Kebudayaan</v>
      </c>
      <c r="AY42" s="250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</row>
    <row r="43" spans="1:63" x14ac:dyDescent="0.25">
      <c r="C43" s="18" t="s">
        <v>59</v>
      </c>
      <c r="N43" s="55" t="s">
        <v>52</v>
      </c>
      <c r="R43" s="18" t="s">
        <v>59</v>
      </c>
      <c r="AC43" s="55" t="s">
        <v>52</v>
      </c>
      <c r="AG43" s="18" t="s">
        <v>59</v>
      </c>
      <c r="AR43" s="55" t="s">
        <v>52</v>
      </c>
      <c r="AS43" s="35"/>
      <c r="AV43" s="250"/>
      <c r="AW43" s="250"/>
      <c r="AX43" s="250" t="s">
        <v>59</v>
      </c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73" t="s">
        <v>52</v>
      </c>
      <c r="BJ43"/>
    </row>
    <row r="44" spans="1:63" ht="15.75" thickBot="1" x14ac:dyDescent="0.3"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/>
    </row>
    <row r="45" spans="1:63" ht="18" thickTop="1" thickBot="1" x14ac:dyDescent="0.3">
      <c r="A45" s="913" t="s">
        <v>60</v>
      </c>
      <c r="B45" s="916" t="s">
        <v>61</v>
      </c>
      <c r="C45" s="919" t="str">
        <f>$C$1&amp;" -  "&amp;D1&amp;" NEGERI"</f>
        <v>SD -  MI NEGERI</v>
      </c>
      <c r="D45" s="920"/>
      <c r="E45" s="920"/>
      <c r="F45" s="920"/>
      <c r="G45" s="920"/>
      <c r="H45" s="920"/>
      <c r="I45" s="920"/>
      <c r="J45" s="920"/>
      <c r="K45" s="920"/>
      <c r="L45" s="920"/>
      <c r="M45" s="920"/>
      <c r="N45" s="921"/>
      <c r="P45" s="898" t="s">
        <v>60</v>
      </c>
      <c r="Q45" s="901" t="s">
        <v>61</v>
      </c>
      <c r="R45" s="904" t="str">
        <f>$C$1&amp;" - "&amp;D1&amp;" NEGERI"</f>
        <v>SD - MI NEGERI</v>
      </c>
      <c r="S45" s="905"/>
      <c r="T45" s="905"/>
      <c r="U45" s="905"/>
      <c r="V45" s="905"/>
      <c r="W45" s="905"/>
      <c r="X45" s="905"/>
      <c r="Y45" s="905"/>
      <c r="Z45" s="905"/>
      <c r="AA45" s="905"/>
      <c r="AB45" s="905"/>
      <c r="AC45" s="906"/>
      <c r="AE45" s="868" t="s">
        <v>60</v>
      </c>
      <c r="AF45" s="871" t="s">
        <v>61</v>
      </c>
      <c r="AG45" s="874" t="str">
        <f>$C$1&amp;" - "&amp;D1&amp;" NEGERI"</f>
        <v>SD - MI NEGERI</v>
      </c>
      <c r="AH45" s="875"/>
      <c r="AI45" s="875"/>
      <c r="AJ45" s="875"/>
      <c r="AK45" s="875"/>
      <c r="AL45" s="875"/>
      <c r="AM45" s="875"/>
      <c r="AN45" s="875"/>
      <c r="AO45" s="875"/>
      <c r="AP45" s="875"/>
      <c r="AQ45" s="875"/>
      <c r="AR45" s="876"/>
      <c r="AS45" s="247"/>
      <c r="AV45" s="877" t="s">
        <v>60</v>
      </c>
      <c r="AW45" s="880" t="s">
        <v>61</v>
      </c>
      <c r="AX45" s="883" t="str">
        <f>$C$1&amp;" - "&amp;D1&amp;"  NEGERI"</f>
        <v>SD - MI  NEGERI</v>
      </c>
      <c r="AY45" s="884"/>
      <c r="AZ45" s="884"/>
      <c r="BA45" s="884"/>
      <c r="BB45" s="884"/>
      <c r="BC45" s="884"/>
      <c r="BD45" s="884"/>
      <c r="BE45" s="884"/>
      <c r="BF45" s="884"/>
      <c r="BG45" s="884"/>
      <c r="BH45" s="884"/>
      <c r="BI45" s="885"/>
      <c r="BJ45"/>
    </row>
    <row r="46" spans="1:63" ht="30.75" customHeight="1" thickBot="1" x14ac:dyDescent="0.3">
      <c r="A46" s="914"/>
      <c r="B46" s="917"/>
      <c r="C46" s="922" t="s">
        <v>68</v>
      </c>
      <c r="D46" s="923"/>
      <c r="E46" s="924"/>
      <c r="F46" s="922" t="s">
        <v>63</v>
      </c>
      <c r="G46" s="923"/>
      <c r="H46" s="924"/>
      <c r="I46" s="925" t="s">
        <v>56</v>
      </c>
      <c r="J46" s="923"/>
      <c r="K46" s="924"/>
      <c r="L46" s="922" t="s">
        <v>69</v>
      </c>
      <c r="M46" s="924"/>
      <c r="N46" s="911" t="s">
        <v>4</v>
      </c>
      <c r="P46" s="899"/>
      <c r="Q46" s="902"/>
      <c r="R46" s="862" t="s">
        <v>49</v>
      </c>
      <c r="S46" s="863"/>
      <c r="T46" s="864"/>
      <c r="U46" s="862" t="s">
        <v>67</v>
      </c>
      <c r="V46" s="863"/>
      <c r="W46" s="864"/>
      <c r="X46" s="865" t="s">
        <v>70</v>
      </c>
      <c r="Y46" s="863"/>
      <c r="Z46" s="864"/>
      <c r="AA46" s="862" t="s">
        <v>69</v>
      </c>
      <c r="AB46" s="864"/>
      <c r="AC46" s="866" t="s">
        <v>4</v>
      </c>
      <c r="AE46" s="869"/>
      <c r="AF46" s="872"/>
      <c r="AG46" s="886" t="s">
        <v>47</v>
      </c>
      <c r="AH46" s="887"/>
      <c r="AI46" s="888"/>
      <c r="AJ46" s="886" t="s">
        <v>72</v>
      </c>
      <c r="AK46" s="887"/>
      <c r="AL46" s="888"/>
      <c r="AM46" s="886" t="s">
        <v>73</v>
      </c>
      <c r="AN46" s="887"/>
      <c r="AO46" s="888"/>
      <c r="AP46" s="886" t="s">
        <v>69</v>
      </c>
      <c r="AQ46" s="888"/>
      <c r="AR46" s="849" t="s">
        <v>4</v>
      </c>
      <c r="AS46" s="248"/>
      <c r="AV46" s="878"/>
      <c r="AW46" s="881"/>
      <c r="AX46" s="851" t="s">
        <v>263</v>
      </c>
      <c r="AY46" s="852"/>
      <c r="AZ46" s="853"/>
      <c r="BA46" s="851" t="s">
        <v>262</v>
      </c>
      <c r="BB46" s="852"/>
      <c r="BC46" s="853"/>
      <c r="BD46" s="854" t="s">
        <v>56</v>
      </c>
      <c r="BE46" s="855"/>
      <c r="BF46" s="856"/>
      <c r="BG46" s="857" t="s">
        <v>69</v>
      </c>
      <c r="BH46" s="856"/>
      <c r="BI46" s="858" t="s">
        <v>4</v>
      </c>
      <c r="BJ46"/>
      <c r="BK46" s="437" t="s">
        <v>260</v>
      </c>
    </row>
    <row r="47" spans="1:63" ht="32.25" thickBot="1" x14ac:dyDescent="0.3">
      <c r="A47" s="915"/>
      <c r="B47" s="918"/>
      <c r="C47" s="433" t="s">
        <v>34</v>
      </c>
      <c r="D47" s="433" t="s">
        <v>35</v>
      </c>
      <c r="E47" s="433" t="s">
        <v>11</v>
      </c>
      <c r="F47" s="433" t="s">
        <v>34</v>
      </c>
      <c r="G47" s="433" t="s">
        <v>35</v>
      </c>
      <c r="H47" s="433" t="s">
        <v>11</v>
      </c>
      <c r="I47" s="433" t="s">
        <v>34</v>
      </c>
      <c r="J47" s="433" t="s">
        <v>35</v>
      </c>
      <c r="K47" s="433" t="s">
        <v>11</v>
      </c>
      <c r="L47" s="433" t="s">
        <v>2</v>
      </c>
      <c r="M47" s="433" t="s">
        <v>3</v>
      </c>
      <c r="N47" s="912"/>
      <c r="P47" s="900"/>
      <c r="Q47" s="903"/>
      <c r="R47" s="436" t="s">
        <v>34</v>
      </c>
      <c r="S47" s="436" t="s">
        <v>35</v>
      </c>
      <c r="T47" s="436" t="s">
        <v>11</v>
      </c>
      <c r="U47" s="436" t="s">
        <v>34</v>
      </c>
      <c r="V47" s="436" t="s">
        <v>35</v>
      </c>
      <c r="W47" s="436" t="s">
        <v>11</v>
      </c>
      <c r="X47" s="436" t="s">
        <v>34</v>
      </c>
      <c r="Y47" s="436" t="s">
        <v>35</v>
      </c>
      <c r="Z47" s="436" t="s">
        <v>11</v>
      </c>
      <c r="AA47" s="436" t="s">
        <v>49</v>
      </c>
      <c r="AB47" s="436" t="s">
        <v>67</v>
      </c>
      <c r="AC47" s="867"/>
      <c r="AE47" s="870"/>
      <c r="AF47" s="873"/>
      <c r="AG47" s="435" t="s">
        <v>34</v>
      </c>
      <c r="AH47" s="435" t="s">
        <v>35</v>
      </c>
      <c r="AI47" s="435" t="s">
        <v>11</v>
      </c>
      <c r="AJ47" s="435" t="s">
        <v>34</v>
      </c>
      <c r="AK47" s="435" t="s">
        <v>35</v>
      </c>
      <c r="AL47" s="435" t="s">
        <v>11</v>
      </c>
      <c r="AM47" s="435" t="s">
        <v>34</v>
      </c>
      <c r="AN47" s="435" t="s">
        <v>35</v>
      </c>
      <c r="AO47" s="435" t="s">
        <v>11</v>
      </c>
      <c r="AP47" s="59" t="s">
        <v>47</v>
      </c>
      <c r="AQ47" s="435" t="s">
        <v>72</v>
      </c>
      <c r="AR47" s="850"/>
      <c r="AS47" s="248"/>
      <c r="AV47" s="879"/>
      <c r="AW47" s="882"/>
      <c r="AX47" s="484" t="s">
        <v>34</v>
      </c>
      <c r="AY47" s="484" t="s">
        <v>35</v>
      </c>
      <c r="AZ47" s="484" t="s">
        <v>11</v>
      </c>
      <c r="BA47" s="484" t="s">
        <v>34</v>
      </c>
      <c r="BB47" s="484" t="s">
        <v>35</v>
      </c>
      <c r="BC47" s="484" t="s">
        <v>11</v>
      </c>
      <c r="BD47" s="484" t="s">
        <v>34</v>
      </c>
      <c r="BE47" s="484" t="s">
        <v>35</v>
      </c>
      <c r="BF47" s="484" t="s">
        <v>11</v>
      </c>
      <c r="BG47" s="484" t="s">
        <v>2</v>
      </c>
      <c r="BH47" s="484" t="s">
        <v>3</v>
      </c>
      <c r="BI47" s="859"/>
      <c r="BJ47"/>
    </row>
    <row r="48" spans="1:63" ht="15.75" thickBot="1" x14ac:dyDescent="0.3">
      <c r="A48" s="409"/>
      <c r="B48" s="410" t="s">
        <v>62</v>
      </c>
      <c r="C48" s="411">
        <f>SUM(C49:C62)</f>
        <v>988</v>
      </c>
      <c r="D48" s="411">
        <f t="shared" ref="D48:K48" si="28">SUM(D49:D62)</f>
        <v>2024</v>
      </c>
      <c r="E48" s="411">
        <f t="shared" si="28"/>
        <v>3012</v>
      </c>
      <c r="F48" s="411">
        <f t="shared" si="28"/>
        <v>622</v>
      </c>
      <c r="G48" s="411">
        <f t="shared" si="28"/>
        <v>1330</v>
      </c>
      <c r="H48" s="411">
        <f t="shared" si="28"/>
        <v>1952</v>
      </c>
      <c r="I48" s="411">
        <f t="shared" si="28"/>
        <v>1610</v>
      </c>
      <c r="J48" s="411">
        <f t="shared" si="28"/>
        <v>3354</v>
      </c>
      <c r="K48" s="411">
        <f t="shared" si="28"/>
        <v>4964</v>
      </c>
      <c r="L48" s="412">
        <f>IF(K48&lt;1,0,E48/N48*100)</f>
        <v>60.676873489121675</v>
      </c>
      <c r="M48" s="412">
        <f>IF(K48&lt;1,0,H48/N48*100)</f>
        <v>39.323126510878325</v>
      </c>
      <c r="N48" s="413">
        <f>SUM(E48,H48)</f>
        <v>4964</v>
      </c>
      <c r="P48" s="438"/>
      <c r="Q48" s="25" t="s">
        <v>62</v>
      </c>
      <c r="R48" s="26">
        <f>SUM(R49:R62)</f>
        <v>108</v>
      </c>
      <c r="S48" s="26">
        <f t="shared" ref="S48:Z48" si="29">SUM(S49:S62)</f>
        <v>92</v>
      </c>
      <c r="T48" s="26">
        <f t="shared" si="29"/>
        <v>200</v>
      </c>
      <c r="U48" s="26">
        <f t="shared" si="29"/>
        <v>1548</v>
      </c>
      <c r="V48" s="26">
        <f t="shared" si="29"/>
        <v>3216</v>
      </c>
      <c r="W48" s="26">
        <f t="shared" si="29"/>
        <v>4764</v>
      </c>
      <c r="X48" s="26">
        <f t="shared" si="29"/>
        <v>1656</v>
      </c>
      <c r="Y48" s="26">
        <f t="shared" si="29"/>
        <v>3308</v>
      </c>
      <c r="Z48" s="26">
        <f t="shared" si="29"/>
        <v>4964</v>
      </c>
      <c r="AA48" s="48">
        <f>IF(Z48&lt;1,0,T48/AC48*100)</f>
        <v>4.0290088638195005</v>
      </c>
      <c r="AB48" s="48">
        <f>IF(Z48&lt;1,0,W48/AC48*100)</f>
        <v>95.970991136180501</v>
      </c>
      <c r="AC48" s="439">
        <f>SUM(T48,W48)</f>
        <v>4964</v>
      </c>
      <c r="AE48" s="449"/>
      <c r="AF48" s="25" t="s">
        <v>62</v>
      </c>
      <c r="AG48" s="26">
        <f>SUM(AG49:AG62)</f>
        <v>583</v>
      </c>
      <c r="AH48" s="26">
        <f t="shared" ref="AH48:AO48" si="30">SUM(AH49:AH62)</f>
        <v>1904</v>
      </c>
      <c r="AI48" s="26">
        <f t="shared" si="30"/>
        <v>2487</v>
      </c>
      <c r="AJ48" s="26">
        <f t="shared" si="30"/>
        <v>1073</v>
      </c>
      <c r="AK48" s="26">
        <f t="shared" si="30"/>
        <v>1404</v>
      </c>
      <c r="AL48" s="26">
        <f t="shared" si="30"/>
        <v>2477</v>
      </c>
      <c r="AM48" s="26">
        <f t="shared" si="30"/>
        <v>1656</v>
      </c>
      <c r="AN48" s="26">
        <f t="shared" si="30"/>
        <v>3308</v>
      </c>
      <c r="AO48" s="26">
        <f t="shared" si="30"/>
        <v>4964</v>
      </c>
      <c r="AP48" s="48">
        <f>AI48/AR48*100</f>
        <v>50.100725221595489</v>
      </c>
      <c r="AQ48" s="48">
        <f>AL48/AR48*100</f>
        <v>49.899274778404511</v>
      </c>
      <c r="AR48" s="450">
        <f>SUM(AI48,AL48)</f>
        <v>4964</v>
      </c>
      <c r="AS48" s="60"/>
      <c r="AV48" s="464"/>
      <c r="AW48" s="259" t="s">
        <v>62</v>
      </c>
      <c r="AX48" s="260">
        <f>SUM(AX49:AX62)</f>
        <v>25</v>
      </c>
      <c r="AY48" s="260">
        <f t="shared" ref="AY48:BF48" si="31">SUM(AY49:AY62)</f>
        <v>4</v>
      </c>
      <c r="AZ48" s="260">
        <f t="shared" si="31"/>
        <v>29</v>
      </c>
      <c r="BA48" s="260">
        <f t="shared" si="31"/>
        <v>140</v>
      </c>
      <c r="BB48" s="260">
        <f t="shared" si="31"/>
        <v>40</v>
      </c>
      <c r="BC48" s="260">
        <f t="shared" si="31"/>
        <v>180</v>
      </c>
      <c r="BD48" s="260">
        <f t="shared" si="31"/>
        <v>165</v>
      </c>
      <c r="BE48" s="260">
        <f t="shared" si="31"/>
        <v>44</v>
      </c>
      <c r="BF48" s="260">
        <f t="shared" si="31"/>
        <v>209</v>
      </c>
      <c r="BG48" s="261">
        <f>AZ48/BI48*100</f>
        <v>13.875598086124402</v>
      </c>
      <c r="BH48" s="261">
        <f>BC48/BI48*100</f>
        <v>86.124401913875602</v>
      </c>
      <c r="BI48" s="465">
        <f>SUM(AZ48,BC48)</f>
        <v>209</v>
      </c>
      <c r="BJ48" s="475"/>
    </row>
    <row r="49" spans="1:62" ht="15.75" thickBot="1" x14ac:dyDescent="0.3">
      <c r="A49" s="431">
        <v>1</v>
      </c>
      <c r="B49" s="428" t="s">
        <v>19</v>
      </c>
      <c r="C49" s="414">
        <f t="shared" ref="C49:C62" si="32">SUMIFS(GTK_PNS_Laki_laki,STATUS_SEKOLAH,$N$43,KECAMATAN,$B49,JENJANG_PENDIDIKAN,$C$1)+SUMIFS(GTK_PNS_Laki_laki,STATUS_SEKOLAH,$N$43,KECAMATAN,$B49,JENJANG_PENDIDIKAN,$D$1)</f>
        <v>96</v>
      </c>
      <c r="D49" s="414">
        <f t="shared" ref="D49:D62" si="33">SUMIFS(GTK_PNS_Perempuan,STATUS_SEKOLAH,$N$43,KECAMATAN,$B49,JENJANG_PENDIDIKAN,$C$1)+SUMIFS(GTK_PNS_Perempuan,STATUS_SEKOLAH,$N$43,KECAMATAN,$B49,JENJANG_PENDIDIKAN,$D$1)</f>
        <v>225</v>
      </c>
      <c r="E49" s="414">
        <f>SUM(C49:D49)</f>
        <v>321</v>
      </c>
      <c r="F49" s="414">
        <f t="shared" ref="F49:F62" si="34">SUMIFS(GTK_NON_PNS_Laki_laki,STATUS_SEKOLAH,$N$43,KECAMATAN,$B49,JENJANG_PENDIDIKAN,$C$1)+SUMIFS(GTK_NON_PNS_Laki_laki,STATUS_SEKOLAH,$N$43,KECAMATAN,$B49,JENJANG_PENDIDIKAN,$D$1)</f>
        <v>67</v>
      </c>
      <c r="G49" s="414">
        <f t="shared" ref="G49:G62" si="35">SUMIFS(GTK_NON_PNS_Perempuan,STATUS_SEKOLAH,$N$43,KECAMATAN,$B49,JENJANG_PENDIDIKAN,$C$1)+SUMIFS(GTK_NON_PNS_Perempuan,STATUS_SEKOLAH,$N$43,KECAMATAN,$B49,JENJANG_PENDIDIKAN,$D$1)</f>
        <v>132</v>
      </c>
      <c r="H49" s="414">
        <f>SUM(F49:G49)</f>
        <v>199</v>
      </c>
      <c r="I49" s="414">
        <f>SUM(C49,F49)</f>
        <v>163</v>
      </c>
      <c r="J49" s="414">
        <f>SUM(D49,G49)</f>
        <v>357</v>
      </c>
      <c r="K49" s="414">
        <f>SUM(I49:J49)</f>
        <v>520</v>
      </c>
      <c r="L49" s="415">
        <f>IF(K49&lt;1,0,E49/N49*100)</f>
        <v>61.730769230769234</v>
      </c>
      <c r="M49" s="415">
        <f>IF(K49&lt;1,0,H49/N49*100)</f>
        <v>38.269230769230766</v>
      </c>
      <c r="N49" s="416">
        <f>SUM(E49,H49)</f>
        <v>520</v>
      </c>
      <c r="P49" s="440">
        <v>1</v>
      </c>
      <c r="Q49" s="18" t="s">
        <v>19</v>
      </c>
      <c r="R49" s="27">
        <f t="shared" ref="R49:R62" si="36">SUMIFS(GTK_BLM_SARJANA_Laki_laki,STATUS_SEKOLAH,$N$43,KECAMATAN,$B49,JENJANG_PENDIDIKAN,$C$1)+SUMIFS(GTK_BLM_SARJANA_Laki_laki,STATUS_SEKOLAH,$N$43,KECAMATAN,$B49,JENJANG_PENDIDIKAN,$D$1)</f>
        <v>16</v>
      </c>
      <c r="S49" s="27">
        <f t="shared" ref="S49:S62" si="37">SUMIFS(GTK_BLM_SARJANA_Perempuan,STATUS_SEKOLAH,$N$43,KECAMATAN,$B49,JENJANG_PENDIDIKAN,$C$1)+SUMIFS(GTK_BLM_SARJANA_Perempuan,STATUS_SEKOLAH,$N$43,KECAMATAN,$B49,JENJANG_PENDIDIKAN,$D$1)</f>
        <v>14</v>
      </c>
      <c r="T49" s="28">
        <f>SUM(R49:S49)</f>
        <v>30</v>
      </c>
      <c r="U49" s="27">
        <f t="shared" ref="U49:U62" si="38">SUMIFS(GTK_SARJANA_Laki_laki,STATUS_SEKOLAH,$N$43,KECAMATAN,$B49,JENJANG_PENDIDIKAN,$C$1)+SUMIFS(GTK_SARJANA_Laki_laki,STATUS_SEKOLAH,$N$43,KECAMATAN,$B49,JENJANG_PENDIDIKAN,$D$1)</f>
        <v>147</v>
      </c>
      <c r="V49" s="27">
        <f t="shared" ref="V49:V62" si="39">SUMIFS(GTK_SARJANA_Perempuan,STATUS_SEKOLAH,$N$43,KECAMATAN,$B49,JENJANG_PENDIDIKAN,$C$1)+SUMIFS(GTK_SARJANA_Perempuan,STATUS_SEKOLAH,$N$43,KECAMATAN,$B49,JENJANG_PENDIDIKAN,$D$1)</f>
        <v>343</v>
      </c>
      <c r="W49" s="28">
        <f>SUM(U49:V49)</f>
        <v>490</v>
      </c>
      <c r="X49" s="27">
        <f>SUM(R49,U49)</f>
        <v>163</v>
      </c>
      <c r="Y49" s="27">
        <f>SUM(S49,V49)</f>
        <v>357</v>
      </c>
      <c r="Z49" s="28">
        <f>SUM(X49:Y49)</f>
        <v>520</v>
      </c>
      <c r="AA49" s="53">
        <f>IF(Z49&lt;1,0,T49/AC49*100)</f>
        <v>5.7692307692307692</v>
      </c>
      <c r="AB49" s="53">
        <f>IF(Z49&lt;1,0,W49/AC49*100)</f>
        <v>94.230769230769226</v>
      </c>
      <c r="AC49" s="441">
        <f>SUM(T49,W49)</f>
        <v>520</v>
      </c>
      <c r="AE49" s="451">
        <v>1</v>
      </c>
      <c r="AF49" s="18" t="s">
        <v>19</v>
      </c>
      <c r="AG49" s="27">
        <f>SUMIFS('ALL-DIKBUD-KEMANAG'!AE$13:AE$1029,STATUS_SEKOLAH,$AR$43,KECAMATAN,$AF49,JENJANG_PENDIDIKAN,$C$1)+SUMIFS('ALL-DIKBUD-KEMANAG'!AE$13:AE$1029,STATUS_SEKOLAH,$AR$43,KECAMATAN,$AF49,JENJANG_PENDIDIKAN,$D$1)</f>
        <v>54</v>
      </c>
      <c r="AH49" s="27">
        <f>SUMIFS('ALL-DIKBUD-KEMANAG'!AF$13:AF$1029,STATUS_SEKOLAH,$AR$43,KECAMATAN,$AF49,JENJANG_PENDIDIKAN,$C$1)+SUMIFS('ALL-DIKBUD-KEMANAG'!AF$13:AF$1029,STATUS_SEKOLAH,$AR$43,KECAMATAN,$AF49,JENJANG_PENDIDIKAN,$D$1)</f>
        <v>197</v>
      </c>
      <c r="AI49" s="28">
        <f>SUM(AG49:AH49)</f>
        <v>251</v>
      </c>
      <c r="AJ49" s="27">
        <f>SUMIFS('ALL-DIKBUD-KEMANAG'!AH$13:AH$1029,STATUS_SEKOLAH,$AR$43,KECAMATAN,$AF49,JENJANG_PENDIDIKAN,$C$1)+SUMIFS('ALL-DIKBUD-KEMANAG'!AH$13:AH$1029,STATUS_SEKOLAH,$AR$43,KECAMATAN,$AF49,JENJANG_PENDIDIKAN,$D$1)</f>
        <v>109</v>
      </c>
      <c r="AK49" s="27">
        <f>SUMIFS('ALL-DIKBUD-KEMANAG'!AI$13:AI$1029,STATUS_SEKOLAH,$AR$43,KECAMATAN,$AF49,JENJANG_PENDIDIKAN,$C$1)+SUMIFS('ALL-DIKBUD-KEMANAG'!AI$13:AI$1029,STATUS_SEKOLAH,$AR$43,KECAMATAN,$AF49,JENJANG_PENDIDIKAN,$D$1)</f>
        <v>160</v>
      </c>
      <c r="AL49" s="28">
        <f>SUM(AJ49:AK49)</f>
        <v>269</v>
      </c>
      <c r="AM49" s="27">
        <f>SUM(AG49,AJ49)</f>
        <v>163</v>
      </c>
      <c r="AN49" s="27">
        <f>SUM(AH49,AK49)</f>
        <v>357</v>
      </c>
      <c r="AO49" s="28">
        <f>SUM(AM49:AN49)</f>
        <v>520</v>
      </c>
      <c r="AP49" s="51">
        <f>IF(AO49&lt;1,0,AI49/AR49*100)</f>
        <v>48.269230769230766</v>
      </c>
      <c r="AQ49" s="51">
        <f>IF(AO49&lt;1,0,AL49/AR49*100)</f>
        <v>51.730769230769234</v>
      </c>
      <c r="AR49" s="452">
        <f>SUM(AI49,AL49)</f>
        <v>520</v>
      </c>
      <c r="AS49" s="60"/>
      <c r="AT49" s="32">
        <f>X49-AM49</f>
        <v>0</v>
      </c>
      <c r="AU49" s="32">
        <f>Y49-AN49</f>
        <v>0</v>
      </c>
      <c r="AV49" s="466">
        <v>1</v>
      </c>
      <c r="AW49" s="250" t="s">
        <v>19</v>
      </c>
      <c r="AX49" s="262">
        <f t="shared" ref="AX49:AX62" si="40">SUMIFS(Tenaga_Kependidikan_PNS_Laki_laki,STATUS_SEKOLAH,$N$43,KECAMATAN,$B49,JENJANG_PENDIDIKAN,$C$1)+SUMIFS(Tenaga_Kependidikan_PNS_Laki_laki,STATUS_SEKOLAH,$N$43,KECAMATAN,$B49,JENJANG_PENDIDIKAN,$D$1)</f>
        <v>2</v>
      </c>
      <c r="AY49" s="262">
        <f t="shared" ref="AY49:AY62" si="41">SUMIFS(Tenaga_Kependidikan_PNS_Perempuan,STATUS_SEKOLAH,$N$43,KECAMATAN,$B49,JENJANG_PENDIDIKAN,$C$1)+SUMIFS(Tenaga_Kependidikan_PNS_Perempuan,STATUS_SEKOLAH,$N$43,KECAMATAN,$B49,JENJANG_PENDIDIKAN,$D$1)</f>
        <v>0</v>
      </c>
      <c r="AZ49" s="264">
        <f>SUM(AX49:AY49)</f>
        <v>2</v>
      </c>
      <c r="BA49" s="262">
        <f t="shared" ref="BA49:BA62" si="42">SUMIFS(Tenaga_Kependidikan_NON_PNS_Laki_laki,STATUS_SEKOLAH,$N$43,KECAMATAN,$B49,JENJANG_PENDIDIKAN,$C$1)+SUMIFS(Tenaga_Kependidikan_NON_PNS_Laki_laki,STATUS_SEKOLAH,$N$43,KECAMATAN,$B49,JENJANG_PENDIDIKAN,$D$1)</f>
        <v>8</v>
      </c>
      <c r="BB49" s="262">
        <f t="shared" ref="BB49:BB62" si="43">SUMIFS(Tenaga_Kependidikan_NON_PNS_Perempuan,STATUS_SEKOLAH,$N$43,KECAMATAN,$B49,JENJANG_PENDIDIKAN,$C$1)+SUMIFS(Tenaga_Kependidikan_NON_PNS_Perempuan,STATUS_SEKOLAH,$N$43,KECAMATAN,$B49,JENJANG_PENDIDIKAN,$D$1)</f>
        <v>3</v>
      </c>
      <c r="BC49" s="262">
        <f>SUM(BA49:BB49)</f>
        <v>11</v>
      </c>
      <c r="BD49" s="262">
        <f>SUM(AX49,BA49)</f>
        <v>10</v>
      </c>
      <c r="BE49" s="262">
        <f>SUM(AY49,BB49)</f>
        <v>3</v>
      </c>
      <c r="BF49" s="262">
        <f>SUM(BD49:BE49)</f>
        <v>13</v>
      </c>
      <c r="BG49" s="263">
        <f>IF(BF49&lt;1,0,AZ49/BI49*100)</f>
        <v>15.384615384615385</v>
      </c>
      <c r="BH49" s="263">
        <f>IF(BF49&lt;1,0,BC49/BI49*100)</f>
        <v>84.615384615384613</v>
      </c>
      <c r="BI49" s="467">
        <f>SUM(AZ49,BC49)</f>
        <v>13</v>
      </c>
      <c r="BJ49" s="476"/>
    </row>
    <row r="50" spans="1:62" ht="15.75" thickBot="1" x14ac:dyDescent="0.3">
      <c r="A50" s="431">
        <v>2</v>
      </c>
      <c r="B50" s="429" t="s">
        <v>20</v>
      </c>
      <c r="C50" s="414">
        <f t="shared" si="32"/>
        <v>83</v>
      </c>
      <c r="D50" s="414">
        <f t="shared" si="33"/>
        <v>136</v>
      </c>
      <c r="E50" s="417">
        <f t="shared" ref="E50:E62" si="44">SUM(C50:D50)</f>
        <v>219</v>
      </c>
      <c r="F50" s="414">
        <f t="shared" si="34"/>
        <v>54</v>
      </c>
      <c r="G50" s="414">
        <f t="shared" si="35"/>
        <v>79</v>
      </c>
      <c r="H50" s="414">
        <f t="shared" ref="H50:H62" si="45">SUM(F50:G50)</f>
        <v>133</v>
      </c>
      <c r="I50" s="414">
        <f t="shared" ref="I50:J62" si="46">SUM(C50,F50)</f>
        <v>137</v>
      </c>
      <c r="J50" s="414">
        <f t="shared" si="46"/>
        <v>215</v>
      </c>
      <c r="K50" s="414">
        <f t="shared" ref="K50:K62" si="47">SUM(I50:J50)</f>
        <v>352</v>
      </c>
      <c r="L50" s="415">
        <f t="shared" ref="L50:L63" si="48">IF(K50&lt;1,0,E50/N50*100)</f>
        <v>62.215909090909093</v>
      </c>
      <c r="M50" s="415">
        <f t="shared" ref="M50:M63" si="49">IF(K50&lt;1,0,H50/N50*100)</f>
        <v>37.784090909090914</v>
      </c>
      <c r="N50" s="416">
        <f t="shared" ref="N50:N62" si="50">SUM(E50,H50)</f>
        <v>352</v>
      </c>
      <c r="P50" s="440">
        <v>2</v>
      </c>
      <c r="Q50" s="29" t="s">
        <v>20</v>
      </c>
      <c r="R50" s="27">
        <f t="shared" si="36"/>
        <v>8</v>
      </c>
      <c r="S50" s="27">
        <f t="shared" si="37"/>
        <v>5</v>
      </c>
      <c r="T50" s="56">
        <f t="shared" ref="T50:T62" si="51">SUM(R50:S50)</f>
        <v>13</v>
      </c>
      <c r="U50" s="27">
        <f t="shared" si="38"/>
        <v>131</v>
      </c>
      <c r="V50" s="27">
        <f t="shared" si="39"/>
        <v>208</v>
      </c>
      <c r="W50" s="28">
        <f t="shared" ref="W50:W62" si="52">SUM(U50:V50)</f>
        <v>339</v>
      </c>
      <c r="X50" s="27">
        <f>SUM(R50,U50)</f>
        <v>139</v>
      </c>
      <c r="Y50" s="27">
        <f t="shared" ref="Y50:Y62" si="53">SUM(S50,V50)</f>
        <v>213</v>
      </c>
      <c r="Z50" s="28">
        <f t="shared" ref="Z50:Z62" si="54">SUM(X50:Y50)</f>
        <v>352</v>
      </c>
      <c r="AA50" s="53">
        <f t="shared" ref="AA50:AA63" si="55">IF(Z50&lt;1,0,T50/AC50*100)</f>
        <v>3.6931818181818183</v>
      </c>
      <c r="AB50" s="53">
        <f t="shared" ref="AB50:AB63" si="56">IF(Z50&lt;1,0,W50/AC50*100)</f>
        <v>96.306818181818173</v>
      </c>
      <c r="AC50" s="441">
        <f t="shared" ref="AC50:AC62" si="57">SUM(T50,W50)</f>
        <v>352</v>
      </c>
      <c r="AE50" s="451">
        <v>2</v>
      </c>
      <c r="AF50" s="29" t="s">
        <v>20</v>
      </c>
      <c r="AG50" s="27">
        <f>SUMIFS('ALL-DIKBUD-KEMANAG'!AE$13:AE$1029,STATUS_SEKOLAH,$AR$43,KECAMATAN,$AF50,JENJANG_PENDIDIKAN,$C$1)+SUMIFS('ALL-DIKBUD-KEMANAG'!AE$13:AE$1029,STATUS_SEKOLAH,$AR$43,KECAMATAN,$AF50,JENJANG_PENDIDIKAN,$D$1)</f>
        <v>55</v>
      </c>
      <c r="AH50" s="27">
        <f>SUMIFS('ALL-DIKBUD-KEMANAG'!AF$13:AF$1029,STATUS_SEKOLAH,$AR$43,KECAMATAN,$AF50,JENJANG_PENDIDIKAN,$C$1)+SUMIFS('ALL-DIKBUD-KEMANAG'!AF$13:AF$1029,STATUS_SEKOLAH,$AR$43,KECAMATAN,$AF50,JENJANG_PENDIDIKAN,$D$1)</f>
        <v>114</v>
      </c>
      <c r="AI50" s="56">
        <f t="shared" ref="AI50:AI62" si="58">SUM(AG50:AH50)</f>
        <v>169</v>
      </c>
      <c r="AJ50" s="27">
        <f>SUMIFS('ALL-DIKBUD-KEMANAG'!AH$13:AH$1029,STATUS_SEKOLAH,$AR$43,KECAMATAN,$AF50,JENJANG_PENDIDIKAN,$C$1)+SUMIFS('ALL-DIKBUD-KEMANAG'!AH$13:AH$1029,STATUS_SEKOLAH,$AR$43,KECAMATAN,$AF50,JENJANG_PENDIDIKAN,$D$1)</f>
        <v>84</v>
      </c>
      <c r="AK50" s="27">
        <f>SUMIFS('ALL-DIKBUD-KEMANAG'!AI$13:AI$1029,STATUS_SEKOLAH,$AR$43,KECAMATAN,$AF50,JENJANG_PENDIDIKAN,$C$1)+SUMIFS('ALL-DIKBUD-KEMANAG'!AI$13:AI$1029,STATUS_SEKOLAH,$AR$43,KECAMATAN,$AF50,JENJANG_PENDIDIKAN,$D$1)</f>
        <v>99</v>
      </c>
      <c r="AL50" s="28">
        <f t="shared" ref="AL50:AL62" si="59">SUM(AJ50:AK50)</f>
        <v>183</v>
      </c>
      <c r="AM50" s="27">
        <f>SUM(AG50,AJ50)</f>
        <v>139</v>
      </c>
      <c r="AN50" s="27">
        <f t="shared" ref="AN50:AN62" si="60">SUM(AH50,AK50)</f>
        <v>213</v>
      </c>
      <c r="AO50" s="28">
        <f t="shared" ref="AO50:AO62" si="61">SUM(AM50:AN50)</f>
        <v>352</v>
      </c>
      <c r="AP50" s="51">
        <f t="shared" ref="AP50:AP62" si="62">IF(AO50&lt;1,0,AI50/AR50*100)</f>
        <v>48.011363636363633</v>
      </c>
      <c r="AQ50" s="51">
        <f t="shared" ref="AQ50:AQ62" si="63">IF(AO50&lt;1,0,AL50/AR50*100)</f>
        <v>51.988636363636367</v>
      </c>
      <c r="AR50" s="452">
        <f t="shared" ref="AR50:AR62" si="64">SUM(AI50,AL50)</f>
        <v>352</v>
      </c>
      <c r="AS50" s="60"/>
      <c r="AT50" s="32">
        <v>-7</v>
      </c>
      <c r="AU50" s="32">
        <v>3</v>
      </c>
      <c r="AV50" s="466">
        <v>2</v>
      </c>
      <c r="AW50" s="265" t="s">
        <v>20</v>
      </c>
      <c r="AX50" s="262">
        <f t="shared" si="40"/>
        <v>4</v>
      </c>
      <c r="AY50" s="262">
        <f t="shared" si="41"/>
        <v>0</v>
      </c>
      <c r="AZ50" s="277">
        <f t="shared" ref="AZ50:AZ62" si="65">SUM(AX50:AY50)</f>
        <v>4</v>
      </c>
      <c r="BA50" s="262">
        <f t="shared" si="42"/>
        <v>4</v>
      </c>
      <c r="BB50" s="262">
        <f t="shared" si="43"/>
        <v>3</v>
      </c>
      <c r="BC50" s="262">
        <f t="shared" ref="BC50:BC62" si="66">SUM(BA50:BB50)</f>
        <v>7</v>
      </c>
      <c r="BD50" s="262">
        <f t="shared" ref="BD50:BE62" si="67">SUM(AX50,BA50)</f>
        <v>8</v>
      </c>
      <c r="BE50" s="262">
        <f t="shared" si="67"/>
        <v>3</v>
      </c>
      <c r="BF50" s="262">
        <f t="shared" ref="BF50:BF62" si="68">SUM(BD50:BE50)</f>
        <v>11</v>
      </c>
      <c r="BG50" s="263">
        <f t="shared" ref="BG50:BG62" si="69">IF(BF50&lt;1,0,AZ50/BI50*100)</f>
        <v>36.363636363636367</v>
      </c>
      <c r="BH50" s="263">
        <f t="shared" ref="BH50:BH62" si="70">IF(BF50&lt;1,0,BC50/BI50*100)</f>
        <v>63.636363636363633</v>
      </c>
      <c r="BI50" s="467">
        <f t="shared" ref="BI50:BI62" si="71">SUM(AZ50,BC50)</f>
        <v>11</v>
      </c>
      <c r="BJ50" s="476"/>
    </row>
    <row r="51" spans="1:62" ht="15.75" thickBot="1" x14ac:dyDescent="0.3">
      <c r="A51" s="431">
        <v>3</v>
      </c>
      <c r="B51" s="428" t="s">
        <v>21</v>
      </c>
      <c r="C51" s="414">
        <f t="shared" si="32"/>
        <v>95</v>
      </c>
      <c r="D51" s="414">
        <f t="shared" si="33"/>
        <v>147</v>
      </c>
      <c r="E51" s="417">
        <f t="shared" si="44"/>
        <v>242</v>
      </c>
      <c r="F51" s="414">
        <f t="shared" si="34"/>
        <v>60</v>
      </c>
      <c r="G51" s="414">
        <f t="shared" si="35"/>
        <v>99</v>
      </c>
      <c r="H51" s="414">
        <f t="shared" si="45"/>
        <v>159</v>
      </c>
      <c r="I51" s="414">
        <f t="shared" si="46"/>
        <v>155</v>
      </c>
      <c r="J51" s="414">
        <f t="shared" si="46"/>
        <v>246</v>
      </c>
      <c r="K51" s="414">
        <f t="shared" si="47"/>
        <v>401</v>
      </c>
      <c r="L51" s="415">
        <f t="shared" si="48"/>
        <v>60.349127182044896</v>
      </c>
      <c r="M51" s="415">
        <f t="shared" si="49"/>
        <v>39.650872817955111</v>
      </c>
      <c r="N51" s="416">
        <f t="shared" si="50"/>
        <v>401</v>
      </c>
      <c r="P51" s="440">
        <v>3</v>
      </c>
      <c r="Q51" s="18" t="s">
        <v>21</v>
      </c>
      <c r="R51" s="27">
        <f t="shared" si="36"/>
        <v>11</v>
      </c>
      <c r="S51" s="27">
        <f t="shared" si="37"/>
        <v>8</v>
      </c>
      <c r="T51" s="56">
        <f t="shared" si="51"/>
        <v>19</v>
      </c>
      <c r="U51" s="27">
        <f t="shared" si="38"/>
        <v>147</v>
      </c>
      <c r="V51" s="27">
        <f t="shared" si="39"/>
        <v>235</v>
      </c>
      <c r="W51" s="28">
        <f t="shared" si="52"/>
        <v>382</v>
      </c>
      <c r="X51" s="27">
        <f t="shared" ref="X51:X62" si="72">SUM(R51,U51)</f>
        <v>158</v>
      </c>
      <c r="Y51" s="27">
        <f t="shared" si="53"/>
        <v>243</v>
      </c>
      <c r="Z51" s="28">
        <f t="shared" si="54"/>
        <v>401</v>
      </c>
      <c r="AA51" s="53">
        <f t="shared" si="55"/>
        <v>4.7381546134663344</v>
      </c>
      <c r="AB51" s="53">
        <f t="shared" si="56"/>
        <v>95.261845386533665</v>
      </c>
      <c r="AC51" s="441">
        <f t="shared" si="57"/>
        <v>401</v>
      </c>
      <c r="AE51" s="451">
        <v>3</v>
      </c>
      <c r="AF51" s="18" t="s">
        <v>21</v>
      </c>
      <c r="AG51" s="27">
        <f>SUMIFS('ALL-DIKBUD-KEMANAG'!AE$13:AE$1029,STATUS_SEKOLAH,$AR$43,KECAMATAN,$AF51,JENJANG_PENDIDIKAN,$C$1)+SUMIFS('ALL-DIKBUD-KEMANAG'!AE$13:AE$1029,STATUS_SEKOLAH,$AR$43,KECAMATAN,$AF51,JENJANG_PENDIDIKAN,$D$1)</f>
        <v>53</v>
      </c>
      <c r="AH51" s="27">
        <f>SUMIFS('ALL-DIKBUD-KEMANAG'!AF$13:AF$1029,STATUS_SEKOLAH,$AR$43,KECAMATAN,$AF51,JENJANG_PENDIDIKAN,$C$1)+SUMIFS('ALL-DIKBUD-KEMANAG'!AF$13:AF$1029,STATUS_SEKOLAH,$AR$43,KECAMATAN,$AF51,JENJANG_PENDIDIKAN,$D$1)</f>
        <v>156</v>
      </c>
      <c r="AI51" s="56">
        <f t="shared" si="58"/>
        <v>209</v>
      </c>
      <c r="AJ51" s="27">
        <f>SUMIFS('ALL-DIKBUD-KEMANAG'!AH$13:AH$1029,STATUS_SEKOLAH,$AR$43,KECAMATAN,$AF51,JENJANG_PENDIDIKAN,$C$1)+SUMIFS('ALL-DIKBUD-KEMANAG'!AH$13:AH$1029,STATUS_SEKOLAH,$AR$43,KECAMATAN,$AF51,JENJANG_PENDIDIKAN,$D$1)</f>
        <v>105</v>
      </c>
      <c r="AK51" s="27">
        <f>SUMIFS('ALL-DIKBUD-KEMANAG'!AI$13:AI$1029,STATUS_SEKOLAH,$AR$43,KECAMATAN,$AF51,JENJANG_PENDIDIKAN,$C$1)+SUMIFS('ALL-DIKBUD-KEMANAG'!AI$13:AI$1029,STATUS_SEKOLAH,$AR$43,KECAMATAN,$AF51,JENJANG_PENDIDIKAN,$D$1)</f>
        <v>87</v>
      </c>
      <c r="AL51" s="28">
        <f t="shared" si="59"/>
        <v>192</v>
      </c>
      <c r="AM51" s="27">
        <f t="shared" ref="AM51:AM62" si="73">SUM(AG51,AJ51)</f>
        <v>158</v>
      </c>
      <c r="AN51" s="27">
        <f t="shared" si="60"/>
        <v>243</v>
      </c>
      <c r="AO51" s="28">
        <f t="shared" si="61"/>
        <v>401</v>
      </c>
      <c r="AP51" s="51">
        <f t="shared" si="62"/>
        <v>52.119700748129674</v>
      </c>
      <c r="AQ51" s="51">
        <f t="shared" si="63"/>
        <v>47.880299251870326</v>
      </c>
      <c r="AR51" s="452">
        <f t="shared" si="64"/>
        <v>401</v>
      </c>
      <c r="AS51" s="60"/>
      <c r="AT51" s="32">
        <v>-6</v>
      </c>
      <c r="AU51" s="32">
        <v>-1</v>
      </c>
      <c r="AV51" s="466">
        <v>3</v>
      </c>
      <c r="AW51" s="250" t="s">
        <v>21</v>
      </c>
      <c r="AX51" s="262">
        <f t="shared" si="40"/>
        <v>1</v>
      </c>
      <c r="AY51" s="262">
        <f t="shared" si="41"/>
        <v>1</v>
      </c>
      <c r="AZ51" s="277">
        <f t="shared" si="65"/>
        <v>2</v>
      </c>
      <c r="BA51" s="262">
        <f t="shared" si="42"/>
        <v>10</v>
      </c>
      <c r="BB51" s="262">
        <f t="shared" si="43"/>
        <v>1</v>
      </c>
      <c r="BC51" s="262">
        <f t="shared" si="66"/>
        <v>11</v>
      </c>
      <c r="BD51" s="262">
        <f t="shared" si="67"/>
        <v>11</v>
      </c>
      <c r="BE51" s="262">
        <f t="shared" si="67"/>
        <v>2</v>
      </c>
      <c r="BF51" s="262">
        <f t="shared" si="68"/>
        <v>13</v>
      </c>
      <c r="BG51" s="263">
        <f t="shared" si="69"/>
        <v>15.384615384615385</v>
      </c>
      <c r="BH51" s="263">
        <f t="shared" si="70"/>
        <v>84.615384615384613</v>
      </c>
      <c r="BI51" s="467">
        <f t="shared" si="71"/>
        <v>13</v>
      </c>
      <c r="BJ51" s="476"/>
    </row>
    <row r="52" spans="1:62" ht="15.75" thickBot="1" x14ac:dyDescent="0.3">
      <c r="A52" s="431">
        <v>4</v>
      </c>
      <c r="B52" s="429" t="s">
        <v>22</v>
      </c>
      <c r="C52" s="414">
        <f t="shared" si="32"/>
        <v>69</v>
      </c>
      <c r="D52" s="414">
        <f t="shared" si="33"/>
        <v>173</v>
      </c>
      <c r="E52" s="417">
        <f t="shared" si="44"/>
        <v>242</v>
      </c>
      <c r="F52" s="414">
        <f t="shared" si="34"/>
        <v>54</v>
      </c>
      <c r="G52" s="414">
        <f t="shared" si="35"/>
        <v>97</v>
      </c>
      <c r="H52" s="414">
        <f t="shared" si="45"/>
        <v>151</v>
      </c>
      <c r="I52" s="414">
        <f t="shared" si="46"/>
        <v>123</v>
      </c>
      <c r="J52" s="414">
        <f t="shared" si="46"/>
        <v>270</v>
      </c>
      <c r="K52" s="414">
        <f t="shared" si="47"/>
        <v>393</v>
      </c>
      <c r="L52" s="415">
        <f t="shared" si="48"/>
        <v>61.577608142493631</v>
      </c>
      <c r="M52" s="415">
        <f t="shared" si="49"/>
        <v>38.422391857506362</v>
      </c>
      <c r="N52" s="416">
        <f t="shared" si="50"/>
        <v>393</v>
      </c>
      <c r="P52" s="440">
        <v>4</v>
      </c>
      <c r="Q52" s="29" t="s">
        <v>22</v>
      </c>
      <c r="R52" s="27">
        <f t="shared" si="36"/>
        <v>3</v>
      </c>
      <c r="S52" s="27">
        <f t="shared" si="37"/>
        <v>4</v>
      </c>
      <c r="T52" s="56">
        <f t="shared" si="51"/>
        <v>7</v>
      </c>
      <c r="U52" s="27">
        <f t="shared" si="38"/>
        <v>122</v>
      </c>
      <c r="V52" s="27">
        <f t="shared" si="39"/>
        <v>264</v>
      </c>
      <c r="W52" s="28">
        <f t="shared" si="52"/>
        <v>386</v>
      </c>
      <c r="X52" s="27">
        <f t="shared" si="72"/>
        <v>125</v>
      </c>
      <c r="Y52" s="27">
        <f t="shared" si="53"/>
        <v>268</v>
      </c>
      <c r="Z52" s="28">
        <f t="shared" si="54"/>
        <v>393</v>
      </c>
      <c r="AA52" s="53">
        <f t="shared" si="55"/>
        <v>1.7811704834605597</v>
      </c>
      <c r="AB52" s="53">
        <f t="shared" si="56"/>
        <v>98.218829516539444</v>
      </c>
      <c r="AC52" s="441">
        <f t="shared" si="57"/>
        <v>393</v>
      </c>
      <c r="AE52" s="451">
        <v>4</v>
      </c>
      <c r="AF52" s="29" t="s">
        <v>22</v>
      </c>
      <c r="AG52" s="27">
        <f>SUMIFS('ALL-DIKBUD-KEMANAG'!AE$13:AE$1029,STATUS_SEKOLAH,$AR$43,KECAMATAN,$AF52,JENJANG_PENDIDIKAN,$C$1)+SUMIFS('ALL-DIKBUD-KEMANAG'!AE$13:AE$1029,STATUS_SEKOLAH,$AR$43,KECAMATAN,$AF52,JENJANG_PENDIDIKAN,$D$1)</f>
        <v>54</v>
      </c>
      <c r="AH52" s="27">
        <f>SUMIFS('ALL-DIKBUD-KEMANAG'!AF$13:AF$1029,STATUS_SEKOLAH,$AR$43,KECAMATAN,$AF52,JENJANG_PENDIDIKAN,$C$1)+SUMIFS('ALL-DIKBUD-KEMANAG'!AF$13:AF$1029,STATUS_SEKOLAH,$AR$43,KECAMATAN,$AF52,JENJANG_PENDIDIKAN,$D$1)</f>
        <v>137</v>
      </c>
      <c r="AI52" s="56">
        <f t="shared" si="58"/>
        <v>191</v>
      </c>
      <c r="AJ52" s="27">
        <f>SUMIFS('ALL-DIKBUD-KEMANAG'!AH$13:AH$1029,STATUS_SEKOLAH,$AR$43,KECAMATAN,$AF52,JENJANG_PENDIDIKAN,$C$1)+SUMIFS('ALL-DIKBUD-KEMANAG'!AH$13:AH$1029,STATUS_SEKOLAH,$AR$43,KECAMATAN,$AF52,JENJANG_PENDIDIKAN,$D$1)</f>
        <v>71</v>
      </c>
      <c r="AK52" s="27">
        <f>SUMIFS('ALL-DIKBUD-KEMANAG'!AI$13:AI$1029,STATUS_SEKOLAH,$AR$43,KECAMATAN,$AF52,JENJANG_PENDIDIKAN,$C$1)+SUMIFS('ALL-DIKBUD-KEMANAG'!AI$13:AI$1029,STATUS_SEKOLAH,$AR$43,KECAMATAN,$AF52,JENJANG_PENDIDIKAN,$D$1)</f>
        <v>131</v>
      </c>
      <c r="AL52" s="28">
        <f t="shared" si="59"/>
        <v>202</v>
      </c>
      <c r="AM52" s="27">
        <f t="shared" si="73"/>
        <v>125</v>
      </c>
      <c r="AN52" s="27">
        <f t="shared" si="60"/>
        <v>268</v>
      </c>
      <c r="AO52" s="28">
        <f t="shared" si="61"/>
        <v>393</v>
      </c>
      <c r="AP52" s="51">
        <f t="shared" si="62"/>
        <v>48.600508905852422</v>
      </c>
      <c r="AQ52" s="51">
        <f t="shared" si="63"/>
        <v>51.399491094147585</v>
      </c>
      <c r="AR52" s="452">
        <f t="shared" si="64"/>
        <v>393</v>
      </c>
      <c r="AS52" s="60"/>
      <c r="AT52" s="32">
        <v>-14</v>
      </c>
      <c r="AU52" s="32">
        <v>-6</v>
      </c>
      <c r="AV52" s="466">
        <v>4</v>
      </c>
      <c r="AW52" s="265" t="s">
        <v>22</v>
      </c>
      <c r="AX52" s="262">
        <f t="shared" si="40"/>
        <v>3</v>
      </c>
      <c r="AY52" s="262">
        <f t="shared" si="41"/>
        <v>0</v>
      </c>
      <c r="AZ52" s="277">
        <f t="shared" si="65"/>
        <v>3</v>
      </c>
      <c r="BA52" s="262">
        <f t="shared" si="42"/>
        <v>14</v>
      </c>
      <c r="BB52" s="262">
        <f t="shared" si="43"/>
        <v>3</v>
      </c>
      <c r="BC52" s="262">
        <f t="shared" si="66"/>
        <v>17</v>
      </c>
      <c r="BD52" s="262">
        <f t="shared" si="67"/>
        <v>17</v>
      </c>
      <c r="BE52" s="262">
        <f t="shared" si="67"/>
        <v>3</v>
      </c>
      <c r="BF52" s="262">
        <f t="shared" si="68"/>
        <v>20</v>
      </c>
      <c r="BG52" s="263">
        <f t="shared" si="69"/>
        <v>15</v>
      </c>
      <c r="BH52" s="263">
        <f t="shared" si="70"/>
        <v>85</v>
      </c>
      <c r="BI52" s="467">
        <f t="shared" si="71"/>
        <v>20</v>
      </c>
      <c r="BJ52" s="476"/>
    </row>
    <row r="53" spans="1:62" ht="15.75" thickBot="1" x14ac:dyDescent="0.3">
      <c r="A53" s="431">
        <v>5</v>
      </c>
      <c r="B53" s="428" t="s">
        <v>23</v>
      </c>
      <c r="C53" s="414">
        <f t="shared" si="32"/>
        <v>56</v>
      </c>
      <c r="D53" s="414">
        <f t="shared" si="33"/>
        <v>118</v>
      </c>
      <c r="E53" s="417">
        <f t="shared" si="44"/>
        <v>174</v>
      </c>
      <c r="F53" s="414">
        <f t="shared" si="34"/>
        <v>29</v>
      </c>
      <c r="G53" s="414">
        <f t="shared" si="35"/>
        <v>83</v>
      </c>
      <c r="H53" s="414">
        <f t="shared" si="45"/>
        <v>112</v>
      </c>
      <c r="I53" s="414">
        <f t="shared" si="46"/>
        <v>85</v>
      </c>
      <c r="J53" s="414">
        <f t="shared" si="46"/>
        <v>201</v>
      </c>
      <c r="K53" s="414">
        <f t="shared" si="47"/>
        <v>286</v>
      </c>
      <c r="L53" s="415">
        <f t="shared" si="48"/>
        <v>60.839160839160847</v>
      </c>
      <c r="M53" s="415">
        <f t="shared" si="49"/>
        <v>39.16083916083916</v>
      </c>
      <c r="N53" s="416">
        <f t="shared" si="50"/>
        <v>286</v>
      </c>
      <c r="P53" s="440">
        <v>5</v>
      </c>
      <c r="Q53" s="18" t="s">
        <v>23</v>
      </c>
      <c r="R53" s="27">
        <f t="shared" si="36"/>
        <v>3</v>
      </c>
      <c r="S53" s="27">
        <f t="shared" si="37"/>
        <v>7</v>
      </c>
      <c r="T53" s="56">
        <f t="shared" si="51"/>
        <v>10</v>
      </c>
      <c r="U53" s="27">
        <f t="shared" si="38"/>
        <v>86</v>
      </c>
      <c r="V53" s="27">
        <f t="shared" si="39"/>
        <v>190</v>
      </c>
      <c r="W53" s="28">
        <f t="shared" si="52"/>
        <v>276</v>
      </c>
      <c r="X53" s="27">
        <f t="shared" si="72"/>
        <v>89</v>
      </c>
      <c r="Y53" s="27">
        <f t="shared" si="53"/>
        <v>197</v>
      </c>
      <c r="Z53" s="28">
        <f t="shared" si="54"/>
        <v>286</v>
      </c>
      <c r="AA53" s="53">
        <f t="shared" si="55"/>
        <v>3.4965034965034967</v>
      </c>
      <c r="AB53" s="53">
        <f t="shared" si="56"/>
        <v>96.503496503496507</v>
      </c>
      <c r="AC53" s="441">
        <f t="shared" si="57"/>
        <v>286</v>
      </c>
      <c r="AE53" s="451">
        <v>5</v>
      </c>
      <c r="AF53" s="18" t="s">
        <v>23</v>
      </c>
      <c r="AG53" s="27">
        <f>SUMIFS('ALL-DIKBUD-KEMANAG'!AE$13:AE$1029,STATUS_SEKOLAH,$AR$43,KECAMATAN,$AF53,JENJANG_PENDIDIKAN,$C$1)+SUMIFS('ALL-DIKBUD-KEMANAG'!AE$13:AE$1029,STATUS_SEKOLAH,$AR$43,KECAMATAN,$AF53,JENJANG_PENDIDIKAN,$D$1)</f>
        <v>32</v>
      </c>
      <c r="AH53" s="27">
        <f>SUMIFS('ALL-DIKBUD-KEMANAG'!AF$13:AF$1029,STATUS_SEKOLAH,$AR$43,KECAMATAN,$AF53,JENJANG_PENDIDIKAN,$C$1)+SUMIFS('ALL-DIKBUD-KEMANAG'!AF$13:AF$1029,STATUS_SEKOLAH,$AR$43,KECAMATAN,$AF53,JENJANG_PENDIDIKAN,$D$1)</f>
        <v>120</v>
      </c>
      <c r="AI53" s="56">
        <f t="shared" si="58"/>
        <v>152</v>
      </c>
      <c r="AJ53" s="27">
        <f>SUMIFS('ALL-DIKBUD-KEMANAG'!AH$13:AH$1029,STATUS_SEKOLAH,$AR$43,KECAMATAN,$AF53,JENJANG_PENDIDIKAN,$C$1)+SUMIFS('ALL-DIKBUD-KEMANAG'!AH$13:AH$1029,STATUS_SEKOLAH,$AR$43,KECAMATAN,$AF53,JENJANG_PENDIDIKAN,$D$1)</f>
        <v>57</v>
      </c>
      <c r="AK53" s="27">
        <f>SUMIFS('ALL-DIKBUD-KEMANAG'!AI$13:AI$1029,STATUS_SEKOLAH,$AR$43,KECAMATAN,$AF53,JENJANG_PENDIDIKAN,$C$1)+SUMIFS('ALL-DIKBUD-KEMANAG'!AI$13:AI$1029,STATUS_SEKOLAH,$AR$43,KECAMATAN,$AF53,JENJANG_PENDIDIKAN,$D$1)</f>
        <v>77</v>
      </c>
      <c r="AL53" s="56">
        <f t="shared" si="59"/>
        <v>134</v>
      </c>
      <c r="AM53" s="27">
        <f t="shared" si="73"/>
        <v>89</v>
      </c>
      <c r="AN53" s="27">
        <f t="shared" si="60"/>
        <v>197</v>
      </c>
      <c r="AO53" s="56">
        <f t="shared" si="61"/>
        <v>286</v>
      </c>
      <c r="AP53" s="51">
        <f t="shared" si="62"/>
        <v>53.146853146853147</v>
      </c>
      <c r="AQ53" s="51">
        <f t="shared" si="63"/>
        <v>46.853146853146853</v>
      </c>
      <c r="AR53" s="452">
        <f t="shared" si="64"/>
        <v>286</v>
      </c>
      <c r="AS53" s="60"/>
      <c r="AT53" s="32">
        <v>2</v>
      </c>
      <c r="AU53" s="32">
        <v>2</v>
      </c>
      <c r="AV53" s="466">
        <v>5</v>
      </c>
      <c r="AW53" s="250" t="s">
        <v>23</v>
      </c>
      <c r="AX53" s="262">
        <f t="shared" si="40"/>
        <v>3</v>
      </c>
      <c r="AY53" s="262">
        <f t="shared" si="41"/>
        <v>0</v>
      </c>
      <c r="AZ53" s="277">
        <f t="shared" si="65"/>
        <v>3</v>
      </c>
      <c r="BA53" s="262">
        <f t="shared" si="42"/>
        <v>9</v>
      </c>
      <c r="BB53" s="262">
        <f t="shared" si="43"/>
        <v>5</v>
      </c>
      <c r="BC53" s="262">
        <f t="shared" si="66"/>
        <v>14</v>
      </c>
      <c r="BD53" s="262">
        <f t="shared" si="67"/>
        <v>12</v>
      </c>
      <c r="BE53" s="262">
        <f t="shared" si="67"/>
        <v>5</v>
      </c>
      <c r="BF53" s="262">
        <f t="shared" si="68"/>
        <v>17</v>
      </c>
      <c r="BG53" s="263">
        <f t="shared" si="69"/>
        <v>17.647058823529413</v>
      </c>
      <c r="BH53" s="263">
        <f t="shared" si="70"/>
        <v>82.35294117647058</v>
      </c>
      <c r="BI53" s="467">
        <f t="shared" si="71"/>
        <v>17</v>
      </c>
      <c r="BJ53" s="476"/>
    </row>
    <row r="54" spans="1:62" ht="15.75" thickBot="1" x14ac:dyDescent="0.3">
      <c r="A54" s="431">
        <v>6</v>
      </c>
      <c r="B54" s="429" t="s">
        <v>24</v>
      </c>
      <c r="C54" s="414">
        <f t="shared" si="32"/>
        <v>86</v>
      </c>
      <c r="D54" s="414">
        <f t="shared" si="33"/>
        <v>149</v>
      </c>
      <c r="E54" s="417">
        <f t="shared" si="44"/>
        <v>235</v>
      </c>
      <c r="F54" s="414">
        <f t="shared" si="34"/>
        <v>49</v>
      </c>
      <c r="G54" s="414">
        <f t="shared" si="35"/>
        <v>95</v>
      </c>
      <c r="H54" s="414">
        <f t="shared" si="45"/>
        <v>144</v>
      </c>
      <c r="I54" s="414">
        <f t="shared" si="46"/>
        <v>135</v>
      </c>
      <c r="J54" s="414">
        <f t="shared" si="46"/>
        <v>244</v>
      </c>
      <c r="K54" s="414">
        <f t="shared" si="47"/>
        <v>379</v>
      </c>
      <c r="L54" s="415">
        <f t="shared" si="48"/>
        <v>62.005277044854878</v>
      </c>
      <c r="M54" s="415">
        <f t="shared" si="49"/>
        <v>37.994722955145114</v>
      </c>
      <c r="N54" s="416">
        <f t="shared" si="50"/>
        <v>379</v>
      </c>
      <c r="P54" s="440">
        <v>6</v>
      </c>
      <c r="Q54" s="29" t="s">
        <v>24</v>
      </c>
      <c r="R54" s="27">
        <f t="shared" si="36"/>
        <v>13</v>
      </c>
      <c r="S54" s="27">
        <f t="shared" si="37"/>
        <v>7</v>
      </c>
      <c r="T54" s="56">
        <f t="shared" si="51"/>
        <v>20</v>
      </c>
      <c r="U54" s="27">
        <f t="shared" si="38"/>
        <v>125</v>
      </c>
      <c r="V54" s="27">
        <f t="shared" si="39"/>
        <v>234</v>
      </c>
      <c r="W54" s="28">
        <f t="shared" si="52"/>
        <v>359</v>
      </c>
      <c r="X54" s="27">
        <f t="shared" si="72"/>
        <v>138</v>
      </c>
      <c r="Y54" s="27">
        <f t="shared" si="53"/>
        <v>241</v>
      </c>
      <c r="Z54" s="28">
        <f t="shared" si="54"/>
        <v>379</v>
      </c>
      <c r="AA54" s="53">
        <f t="shared" si="55"/>
        <v>5.2770448548812663</v>
      </c>
      <c r="AB54" s="53">
        <f t="shared" si="56"/>
        <v>94.722955145118732</v>
      </c>
      <c r="AC54" s="441">
        <f t="shared" si="57"/>
        <v>379</v>
      </c>
      <c r="AE54" s="451">
        <v>6</v>
      </c>
      <c r="AF54" s="29" t="s">
        <v>24</v>
      </c>
      <c r="AG54" s="27">
        <f>SUMIFS('ALL-DIKBUD-KEMANAG'!AE$13:AE$1029,STATUS_SEKOLAH,$AR$43,KECAMATAN,$AF54,JENJANG_PENDIDIKAN,$C$1)+SUMIFS('ALL-DIKBUD-KEMANAG'!AE$13:AE$1029,STATUS_SEKOLAH,$AR$43,KECAMATAN,$AF54,JENJANG_PENDIDIKAN,$D$1)</f>
        <v>45</v>
      </c>
      <c r="AH54" s="27">
        <f>SUMIFS('ALL-DIKBUD-KEMANAG'!AF$13:AF$1029,STATUS_SEKOLAH,$AR$43,KECAMATAN,$AF54,JENJANG_PENDIDIKAN,$C$1)+SUMIFS('ALL-DIKBUD-KEMANAG'!AF$13:AF$1029,STATUS_SEKOLAH,$AR$43,KECAMATAN,$AF54,JENJANG_PENDIDIKAN,$D$1)</f>
        <v>145</v>
      </c>
      <c r="AI54" s="56">
        <f t="shared" si="58"/>
        <v>190</v>
      </c>
      <c r="AJ54" s="27">
        <f>SUMIFS('ALL-DIKBUD-KEMANAG'!AH$13:AH$1029,STATUS_SEKOLAH,$AR$43,KECAMATAN,$AF54,JENJANG_PENDIDIKAN,$C$1)+SUMIFS('ALL-DIKBUD-KEMANAG'!AH$13:AH$1029,STATUS_SEKOLAH,$AR$43,KECAMATAN,$AF54,JENJANG_PENDIDIKAN,$D$1)</f>
        <v>93</v>
      </c>
      <c r="AK54" s="27">
        <f>SUMIFS('ALL-DIKBUD-KEMANAG'!AI$13:AI$1029,STATUS_SEKOLAH,$AR$43,KECAMATAN,$AF54,JENJANG_PENDIDIKAN,$C$1)+SUMIFS('ALL-DIKBUD-KEMANAG'!AI$13:AI$1029,STATUS_SEKOLAH,$AR$43,KECAMATAN,$AF54,JENJANG_PENDIDIKAN,$D$1)</f>
        <v>96</v>
      </c>
      <c r="AL54" s="28">
        <f t="shared" si="59"/>
        <v>189</v>
      </c>
      <c r="AM54" s="27">
        <f t="shared" si="73"/>
        <v>138</v>
      </c>
      <c r="AN54" s="27">
        <f t="shared" si="60"/>
        <v>241</v>
      </c>
      <c r="AO54" s="28">
        <f t="shared" si="61"/>
        <v>379</v>
      </c>
      <c r="AP54" s="51">
        <f t="shared" si="62"/>
        <v>50.131926121372025</v>
      </c>
      <c r="AQ54" s="51">
        <f t="shared" si="63"/>
        <v>49.868073878627968</v>
      </c>
      <c r="AR54" s="452">
        <f t="shared" si="64"/>
        <v>379</v>
      </c>
      <c r="AS54" s="60"/>
      <c r="AT54" s="32">
        <v>1</v>
      </c>
      <c r="AU54" s="32">
        <v>-3</v>
      </c>
      <c r="AV54" s="466">
        <v>6</v>
      </c>
      <c r="AW54" s="265" t="s">
        <v>24</v>
      </c>
      <c r="AX54" s="262">
        <f t="shared" si="40"/>
        <v>1</v>
      </c>
      <c r="AY54" s="262">
        <f t="shared" si="41"/>
        <v>0</v>
      </c>
      <c r="AZ54" s="277">
        <f t="shared" si="65"/>
        <v>1</v>
      </c>
      <c r="BA54" s="262">
        <f t="shared" si="42"/>
        <v>7</v>
      </c>
      <c r="BB54" s="262">
        <f t="shared" si="43"/>
        <v>0</v>
      </c>
      <c r="BC54" s="262">
        <f t="shared" si="66"/>
        <v>7</v>
      </c>
      <c r="BD54" s="262">
        <f t="shared" si="67"/>
        <v>8</v>
      </c>
      <c r="BE54" s="262">
        <f t="shared" si="67"/>
        <v>0</v>
      </c>
      <c r="BF54" s="262">
        <f t="shared" si="68"/>
        <v>8</v>
      </c>
      <c r="BG54" s="263">
        <f t="shared" si="69"/>
        <v>12.5</v>
      </c>
      <c r="BH54" s="263">
        <f t="shared" si="70"/>
        <v>87.5</v>
      </c>
      <c r="BI54" s="467">
        <f t="shared" si="71"/>
        <v>8</v>
      </c>
      <c r="BJ54" s="476"/>
    </row>
    <row r="55" spans="1:62" ht="15.75" thickBot="1" x14ac:dyDescent="0.3">
      <c r="A55" s="431">
        <v>7</v>
      </c>
      <c r="B55" s="428" t="s">
        <v>25</v>
      </c>
      <c r="C55" s="414">
        <f t="shared" si="32"/>
        <v>71</v>
      </c>
      <c r="D55" s="414">
        <f t="shared" si="33"/>
        <v>249</v>
      </c>
      <c r="E55" s="417">
        <f t="shared" si="44"/>
        <v>320</v>
      </c>
      <c r="F55" s="414">
        <f t="shared" si="34"/>
        <v>55</v>
      </c>
      <c r="G55" s="414">
        <f t="shared" si="35"/>
        <v>155</v>
      </c>
      <c r="H55" s="414">
        <f t="shared" si="45"/>
        <v>210</v>
      </c>
      <c r="I55" s="414">
        <f t="shared" si="46"/>
        <v>126</v>
      </c>
      <c r="J55" s="414">
        <f t="shared" si="46"/>
        <v>404</v>
      </c>
      <c r="K55" s="414">
        <f t="shared" si="47"/>
        <v>530</v>
      </c>
      <c r="L55" s="415">
        <f t="shared" si="48"/>
        <v>60.377358490566039</v>
      </c>
      <c r="M55" s="415">
        <f t="shared" si="49"/>
        <v>39.622641509433961</v>
      </c>
      <c r="N55" s="416">
        <f t="shared" si="50"/>
        <v>530</v>
      </c>
      <c r="P55" s="440">
        <v>7</v>
      </c>
      <c r="Q55" s="18" t="s">
        <v>25</v>
      </c>
      <c r="R55" s="27">
        <f t="shared" si="36"/>
        <v>5</v>
      </c>
      <c r="S55" s="27">
        <f t="shared" si="37"/>
        <v>11</v>
      </c>
      <c r="T55" s="56">
        <f t="shared" si="51"/>
        <v>16</v>
      </c>
      <c r="U55" s="27">
        <f t="shared" si="38"/>
        <v>128</v>
      </c>
      <c r="V55" s="27">
        <f t="shared" si="39"/>
        <v>386</v>
      </c>
      <c r="W55" s="28">
        <f t="shared" si="52"/>
        <v>514</v>
      </c>
      <c r="X55" s="27">
        <f t="shared" si="72"/>
        <v>133</v>
      </c>
      <c r="Y55" s="27">
        <f t="shared" si="53"/>
        <v>397</v>
      </c>
      <c r="Z55" s="28">
        <f t="shared" si="54"/>
        <v>530</v>
      </c>
      <c r="AA55" s="53">
        <f t="shared" si="55"/>
        <v>3.0188679245283021</v>
      </c>
      <c r="AB55" s="53">
        <f t="shared" si="56"/>
        <v>96.981132075471692</v>
      </c>
      <c r="AC55" s="441">
        <f t="shared" si="57"/>
        <v>530</v>
      </c>
      <c r="AE55" s="451">
        <v>7</v>
      </c>
      <c r="AF55" s="18" t="s">
        <v>25</v>
      </c>
      <c r="AG55" s="27">
        <f>SUMIFS('ALL-DIKBUD-KEMANAG'!AE$13:AE$1029,STATUS_SEKOLAH,$AR$43,KECAMATAN,$AF55,JENJANG_PENDIDIKAN,$C$1)+SUMIFS('ALL-DIKBUD-KEMANAG'!AE$13:AE$1029,STATUS_SEKOLAH,$AR$43,KECAMATAN,$AF55,JENJANG_PENDIDIKAN,$D$1)</f>
        <v>56</v>
      </c>
      <c r="AH55" s="27">
        <f>SUMIFS('ALL-DIKBUD-KEMANAG'!AF$13:AF$1029,STATUS_SEKOLAH,$AR$43,KECAMATAN,$AF55,JENJANG_PENDIDIKAN,$C$1)+SUMIFS('ALL-DIKBUD-KEMANAG'!AF$13:AF$1029,STATUS_SEKOLAH,$AR$43,KECAMATAN,$AF55,JENJANG_PENDIDIKAN,$D$1)</f>
        <v>219</v>
      </c>
      <c r="AI55" s="56">
        <f t="shared" si="58"/>
        <v>275</v>
      </c>
      <c r="AJ55" s="27">
        <f>SUMIFS('ALL-DIKBUD-KEMANAG'!AH$13:AH$1029,STATUS_SEKOLAH,$AR$43,KECAMATAN,$AF55,JENJANG_PENDIDIKAN,$C$1)+SUMIFS('ALL-DIKBUD-KEMANAG'!AH$13:AH$1029,STATUS_SEKOLAH,$AR$43,KECAMATAN,$AF55,JENJANG_PENDIDIKAN,$D$1)</f>
        <v>77</v>
      </c>
      <c r="AK55" s="27">
        <f>SUMIFS('ALL-DIKBUD-KEMANAG'!AI$13:AI$1029,STATUS_SEKOLAH,$AR$43,KECAMATAN,$AF55,JENJANG_PENDIDIKAN,$C$1)+SUMIFS('ALL-DIKBUD-KEMANAG'!AI$13:AI$1029,STATUS_SEKOLAH,$AR$43,KECAMATAN,$AF55,JENJANG_PENDIDIKAN,$D$1)</f>
        <v>178</v>
      </c>
      <c r="AL55" s="56">
        <f t="shared" si="59"/>
        <v>255</v>
      </c>
      <c r="AM55" s="27">
        <f t="shared" si="73"/>
        <v>133</v>
      </c>
      <c r="AN55" s="27">
        <f t="shared" si="60"/>
        <v>397</v>
      </c>
      <c r="AO55" s="56">
        <f t="shared" si="61"/>
        <v>530</v>
      </c>
      <c r="AP55" s="51">
        <f t="shared" si="62"/>
        <v>51.886792452830186</v>
      </c>
      <c r="AQ55" s="51">
        <f t="shared" si="63"/>
        <v>48.113207547169814</v>
      </c>
      <c r="AR55" s="452">
        <f t="shared" si="64"/>
        <v>530</v>
      </c>
      <c r="AS55" s="60"/>
      <c r="AT55" s="32">
        <v>-11</v>
      </c>
      <c r="AU55" s="32">
        <v>-10</v>
      </c>
      <c r="AV55" s="466">
        <v>7</v>
      </c>
      <c r="AW55" s="250" t="s">
        <v>25</v>
      </c>
      <c r="AX55" s="262">
        <f t="shared" si="40"/>
        <v>2</v>
      </c>
      <c r="AY55" s="262">
        <f t="shared" si="41"/>
        <v>0</v>
      </c>
      <c r="AZ55" s="277">
        <f t="shared" si="65"/>
        <v>2</v>
      </c>
      <c r="BA55" s="262">
        <f t="shared" si="42"/>
        <v>13</v>
      </c>
      <c r="BB55" s="262">
        <f t="shared" si="43"/>
        <v>9</v>
      </c>
      <c r="BC55" s="262">
        <f t="shared" si="66"/>
        <v>22</v>
      </c>
      <c r="BD55" s="262">
        <f t="shared" si="67"/>
        <v>15</v>
      </c>
      <c r="BE55" s="262">
        <f t="shared" si="67"/>
        <v>9</v>
      </c>
      <c r="BF55" s="262">
        <f t="shared" si="68"/>
        <v>24</v>
      </c>
      <c r="BG55" s="263">
        <f t="shared" si="69"/>
        <v>8.3333333333333321</v>
      </c>
      <c r="BH55" s="263">
        <f t="shared" si="70"/>
        <v>91.666666666666657</v>
      </c>
      <c r="BI55" s="467">
        <f t="shared" si="71"/>
        <v>24</v>
      </c>
      <c r="BJ55" s="476"/>
    </row>
    <row r="56" spans="1:62" ht="15.75" thickBot="1" x14ac:dyDescent="0.3">
      <c r="A56" s="431">
        <v>8</v>
      </c>
      <c r="B56" s="429" t="s">
        <v>26</v>
      </c>
      <c r="C56" s="414">
        <f t="shared" si="32"/>
        <v>67</v>
      </c>
      <c r="D56" s="414">
        <f t="shared" si="33"/>
        <v>159</v>
      </c>
      <c r="E56" s="417">
        <f t="shared" si="44"/>
        <v>226</v>
      </c>
      <c r="F56" s="414">
        <f t="shared" si="34"/>
        <v>49</v>
      </c>
      <c r="G56" s="414">
        <f t="shared" si="35"/>
        <v>110</v>
      </c>
      <c r="H56" s="414">
        <f t="shared" si="45"/>
        <v>159</v>
      </c>
      <c r="I56" s="414">
        <f t="shared" si="46"/>
        <v>116</v>
      </c>
      <c r="J56" s="414">
        <f t="shared" si="46"/>
        <v>269</v>
      </c>
      <c r="K56" s="414">
        <f t="shared" si="47"/>
        <v>385</v>
      </c>
      <c r="L56" s="415">
        <f t="shared" si="48"/>
        <v>58.701298701298697</v>
      </c>
      <c r="M56" s="415">
        <f t="shared" si="49"/>
        <v>41.298701298701303</v>
      </c>
      <c r="N56" s="416">
        <f t="shared" si="50"/>
        <v>385</v>
      </c>
      <c r="P56" s="440">
        <v>8</v>
      </c>
      <c r="Q56" s="29" t="s">
        <v>26</v>
      </c>
      <c r="R56" s="27">
        <f t="shared" si="36"/>
        <v>5</v>
      </c>
      <c r="S56" s="27">
        <f t="shared" si="37"/>
        <v>7</v>
      </c>
      <c r="T56" s="56">
        <f t="shared" si="51"/>
        <v>12</v>
      </c>
      <c r="U56" s="27">
        <f t="shared" si="38"/>
        <v>116</v>
      </c>
      <c r="V56" s="27">
        <f t="shared" si="39"/>
        <v>257</v>
      </c>
      <c r="W56" s="28">
        <f t="shared" si="52"/>
        <v>373</v>
      </c>
      <c r="X56" s="27">
        <f t="shared" si="72"/>
        <v>121</v>
      </c>
      <c r="Y56" s="27">
        <f t="shared" si="53"/>
        <v>264</v>
      </c>
      <c r="Z56" s="28">
        <f t="shared" si="54"/>
        <v>385</v>
      </c>
      <c r="AA56" s="53">
        <f t="shared" si="55"/>
        <v>3.116883116883117</v>
      </c>
      <c r="AB56" s="53">
        <f t="shared" si="56"/>
        <v>96.883116883116884</v>
      </c>
      <c r="AC56" s="441">
        <f t="shared" si="57"/>
        <v>385</v>
      </c>
      <c r="AE56" s="451">
        <v>8</v>
      </c>
      <c r="AF56" s="29" t="s">
        <v>26</v>
      </c>
      <c r="AG56" s="27">
        <f>SUMIFS('ALL-DIKBUD-KEMANAG'!AE$13:AE$1029,STATUS_SEKOLAH,$AR$43,KECAMATAN,$AF56,JENJANG_PENDIDIKAN,$C$1)+SUMIFS('ALL-DIKBUD-KEMANAG'!AE$13:AE$1029,STATUS_SEKOLAH,$AR$43,KECAMATAN,$AF56,JENJANG_PENDIDIKAN,$D$1)</f>
        <v>47</v>
      </c>
      <c r="AH56" s="27">
        <f>SUMIFS('ALL-DIKBUD-KEMANAG'!AF$13:AF$1029,STATUS_SEKOLAH,$AR$43,KECAMATAN,$AF56,JENJANG_PENDIDIKAN,$C$1)+SUMIFS('ALL-DIKBUD-KEMANAG'!AF$13:AF$1029,STATUS_SEKOLAH,$AR$43,KECAMATAN,$AF56,JENJANG_PENDIDIKAN,$D$1)</f>
        <v>158</v>
      </c>
      <c r="AI56" s="56">
        <f t="shared" si="58"/>
        <v>205</v>
      </c>
      <c r="AJ56" s="27">
        <f>SUMIFS('ALL-DIKBUD-KEMANAG'!AH$13:AH$1029,STATUS_SEKOLAH,$AR$43,KECAMATAN,$AF56,JENJANG_PENDIDIKAN,$C$1)+SUMIFS('ALL-DIKBUD-KEMANAG'!AH$13:AH$1029,STATUS_SEKOLAH,$AR$43,KECAMATAN,$AF56,JENJANG_PENDIDIKAN,$D$1)</f>
        <v>74</v>
      </c>
      <c r="AK56" s="27">
        <f>SUMIFS('ALL-DIKBUD-KEMANAG'!AI$13:AI$1029,STATUS_SEKOLAH,$AR$43,KECAMATAN,$AF56,JENJANG_PENDIDIKAN,$C$1)+SUMIFS('ALL-DIKBUD-KEMANAG'!AI$13:AI$1029,STATUS_SEKOLAH,$AR$43,KECAMATAN,$AF56,JENJANG_PENDIDIKAN,$D$1)</f>
        <v>106</v>
      </c>
      <c r="AL56" s="28">
        <f t="shared" si="59"/>
        <v>180</v>
      </c>
      <c r="AM56" s="27">
        <f t="shared" si="73"/>
        <v>121</v>
      </c>
      <c r="AN56" s="27">
        <f t="shared" si="60"/>
        <v>264</v>
      </c>
      <c r="AO56" s="28">
        <f t="shared" si="61"/>
        <v>385</v>
      </c>
      <c r="AP56" s="51">
        <f t="shared" si="62"/>
        <v>53.246753246753244</v>
      </c>
      <c r="AQ56" s="51">
        <f t="shared" si="63"/>
        <v>46.753246753246749</v>
      </c>
      <c r="AR56" s="452">
        <f t="shared" si="64"/>
        <v>385</v>
      </c>
      <c r="AS56" s="60"/>
      <c r="AT56" s="32">
        <v>0</v>
      </c>
      <c r="AU56" s="32">
        <v>6</v>
      </c>
      <c r="AV56" s="466">
        <v>8</v>
      </c>
      <c r="AW56" s="265" t="s">
        <v>26</v>
      </c>
      <c r="AX56" s="262">
        <f t="shared" si="40"/>
        <v>3</v>
      </c>
      <c r="AY56" s="262">
        <f t="shared" si="41"/>
        <v>0</v>
      </c>
      <c r="AZ56" s="277">
        <f t="shared" si="65"/>
        <v>3</v>
      </c>
      <c r="BA56" s="262">
        <f t="shared" si="42"/>
        <v>6</v>
      </c>
      <c r="BB56" s="262">
        <f t="shared" si="43"/>
        <v>2</v>
      </c>
      <c r="BC56" s="262">
        <f t="shared" si="66"/>
        <v>8</v>
      </c>
      <c r="BD56" s="262">
        <f t="shared" si="67"/>
        <v>9</v>
      </c>
      <c r="BE56" s="262">
        <f t="shared" si="67"/>
        <v>2</v>
      </c>
      <c r="BF56" s="262">
        <f t="shared" si="68"/>
        <v>11</v>
      </c>
      <c r="BG56" s="263">
        <f t="shared" si="69"/>
        <v>27.27272727272727</v>
      </c>
      <c r="BH56" s="263">
        <f t="shared" si="70"/>
        <v>72.727272727272734</v>
      </c>
      <c r="BI56" s="467">
        <f t="shared" si="71"/>
        <v>11</v>
      </c>
      <c r="BJ56" s="476"/>
    </row>
    <row r="57" spans="1:62" ht="15.75" thickBot="1" x14ac:dyDescent="0.3">
      <c r="A57" s="431">
        <v>9</v>
      </c>
      <c r="B57" s="428" t="s">
        <v>27</v>
      </c>
      <c r="C57" s="414">
        <f t="shared" si="32"/>
        <v>57</v>
      </c>
      <c r="D57" s="414">
        <f t="shared" si="33"/>
        <v>94</v>
      </c>
      <c r="E57" s="417">
        <f t="shared" si="44"/>
        <v>151</v>
      </c>
      <c r="F57" s="414">
        <f t="shared" si="34"/>
        <v>62</v>
      </c>
      <c r="G57" s="414">
        <f t="shared" si="35"/>
        <v>91</v>
      </c>
      <c r="H57" s="414">
        <f t="shared" si="45"/>
        <v>153</v>
      </c>
      <c r="I57" s="414">
        <f t="shared" si="46"/>
        <v>119</v>
      </c>
      <c r="J57" s="414">
        <f t="shared" si="46"/>
        <v>185</v>
      </c>
      <c r="K57" s="414">
        <f t="shared" si="47"/>
        <v>304</v>
      </c>
      <c r="L57" s="415">
        <f t="shared" si="48"/>
        <v>49.671052631578952</v>
      </c>
      <c r="M57" s="415">
        <f t="shared" si="49"/>
        <v>50.328947368421048</v>
      </c>
      <c r="N57" s="416">
        <f t="shared" si="50"/>
        <v>304</v>
      </c>
      <c r="P57" s="440">
        <v>9</v>
      </c>
      <c r="Q57" s="18" t="s">
        <v>27</v>
      </c>
      <c r="R57" s="27">
        <f t="shared" si="36"/>
        <v>11</v>
      </c>
      <c r="S57" s="27">
        <f t="shared" si="37"/>
        <v>7</v>
      </c>
      <c r="T57" s="56">
        <f t="shared" si="51"/>
        <v>18</v>
      </c>
      <c r="U57" s="27">
        <f t="shared" si="38"/>
        <v>108</v>
      </c>
      <c r="V57" s="27">
        <f t="shared" si="39"/>
        <v>178</v>
      </c>
      <c r="W57" s="28">
        <f t="shared" si="52"/>
        <v>286</v>
      </c>
      <c r="X57" s="27">
        <f t="shared" si="72"/>
        <v>119</v>
      </c>
      <c r="Y57" s="27">
        <f t="shared" si="53"/>
        <v>185</v>
      </c>
      <c r="Z57" s="28">
        <f t="shared" si="54"/>
        <v>304</v>
      </c>
      <c r="AA57" s="53">
        <f t="shared" si="55"/>
        <v>5.9210526315789469</v>
      </c>
      <c r="AB57" s="53">
        <f t="shared" si="56"/>
        <v>94.078947368421055</v>
      </c>
      <c r="AC57" s="441">
        <f t="shared" si="57"/>
        <v>304</v>
      </c>
      <c r="AE57" s="451">
        <v>9</v>
      </c>
      <c r="AF57" s="18" t="s">
        <v>27</v>
      </c>
      <c r="AG57" s="27">
        <f>SUMIFS('ALL-DIKBUD-KEMANAG'!AE$13:AE$1029,STATUS_SEKOLAH,$AR$43,KECAMATAN,$AF57,JENJANG_PENDIDIKAN,$C$1)+SUMIFS('ALL-DIKBUD-KEMANAG'!AE$13:AE$1029,STATUS_SEKOLAH,$AR$43,KECAMATAN,$AF57,JENJANG_PENDIDIKAN,$D$1)</f>
        <v>60</v>
      </c>
      <c r="AH57" s="27">
        <f>SUMIFS('ALL-DIKBUD-KEMANAG'!AF$13:AF$1029,STATUS_SEKOLAH,$AR$43,KECAMATAN,$AF57,JENJANG_PENDIDIKAN,$C$1)+SUMIFS('ALL-DIKBUD-KEMANAG'!AF$13:AF$1029,STATUS_SEKOLAH,$AR$43,KECAMATAN,$AF57,JENJANG_PENDIDIKAN,$D$1)</f>
        <v>120</v>
      </c>
      <c r="AI57" s="56">
        <f t="shared" si="58"/>
        <v>180</v>
      </c>
      <c r="AJ57" s="27">
        <f>SUMIFS('ALL-DIKBUD-KEMANAG'!AH$13:AH$1029,STATUS_SEKOLAH,$AR$43,KECAMATAN,$AF57,JENJANG_PENDIDIKAN,$C$1)+SUMIFS('ALL-DIKBUD-KEMANAG'!AH$13:AH$1029,STATUS_SEKOLAH,$AR$43,KECAMATAN,$AF57,JENJANG_PENDIDIKAN,$D$1)</f>
        <v>59</v>
      </c>
      <c r="AK57" s="27">
        <f>SUMIFS('ALL-DIKBUD-KEMANAG'!AI$13:AI$1029,STATUS_SEKOLAH,$AR$43,KECAMATAN,$AF57,JENJANG_PENDIDIKAN,$C$1)+SUMIFS('ALL-DIKBUD-KEMANAG'!AI$13:AI$1029,STATUS_SEKOLAH,$AR$43,KECAMATAN,$AF57,JENJANG_PENDIDIKAN,$D$1)</f>
        <v>65</v>
      </c>
      <c r="AL57" s="28">
        <f t="shared" si="59"/>
        <v>124</v>
      </c>
      <c r="AM57" s="27">
        <f t="shared" si="73"/>
        <v>119</v>
      </c>
      <c r="AN57" s="27">
        <f t="shared" si="60"/>
        <v>185</v>
      </c>
      <c r="AO57" s="28">
        <f t="shared" si="61"/>
        <v>304</v>
      </c>
      <c r="AP57" s="51">
        <f t="shared" si="62"/>
        <v>59.210526315789465</v>
      </c>
      <c r="AQ57" s="51">
        <f t="shared" si="63"/>
        <v>40.789473684210527</v>
      </c>
      <c r="AR57" s="452">
        <f t="shared" si="64"/>
        <v>304</v>
      </c>
      <c r="AS57" s="60"/>
      <c r="AT57" s="32">
        <v>3</v>
      </c>
      <c r="AU57" s="32">
        <v>2</v>
      </c>
      <c r="AV57" s="466">
        <v>9</v>
      </c>
      <c r="AW57" s="250" t="s">
        <v>27</v>
      </c>
      <c r="AX57" s="262">
        <f t="shared" si="40"/>
        <v>1</v>
      </c>
      <c r="AY57" s="262">
        <f t="shared" si="41"/>
        <v>0</v>
      </c>
      <c r="AZ57" s="277">
        <f t="shared" si="65"/>
        <v>1</v>
      </c>
      <c r="BA57" s="262">
        <f t="shared" si="42"/>
        <v>19</v>
      </c>
      <c r="BB57" s="262">
        <f t="shared" si="43"/>
        <v>4</v>
      </c>
      <c r="BC57" s="262">
        <f t="shared" si="66"/>
        <v>23</v>
      </c>
      <c r="BD57" s="262">
        <f t="shared" si="67"/>
        <v>20</v>
      </c>
      <c r="BE57" s="262">
        <f t="shared" si="67"/>
        <v>4</v>
      </c>
      <c r="BF57" s="262">
        <f t="shared" si="68"/>
        <v>24</v>
      </c>
      <c r="BG57" s="263">
        <f t="shared" si="69"/>
        <v>4.1666666666666661</v>
      </c>
      <c r="BH57" s="263">
        <f t="shared" si="70"/>
        <v>95.833333333333343</v>
      </c>
      <c r="BI57" s="467">
        <f t="shared" si="71"/>
        <v>24</v>
      </c>
      <c r="BJ57" s="476"/>
    </row>
    <row r="58" spans="1:62" ht="15.75" thickBot="1" x14ac:dyDescent="0.3">
      <c r="A58" s="431">
        <v>10</v>
      </c>
      <c r="B58" s="429" t="s">
        <v>28</v>
      </c>
      <c r="C58" s="414">
        <f t="shared" si="32"/>
        <v>57</v>
      </c>
      <c r="D58" s="414">
        <f t="shared" si="33"/>
        <v>106</v>
      </c>
      <c r="E58" s="417">
        <f t="shared" si="44"/>
        <v>163</v>
      </c>
      <c r="F58" s="414">
        <f t="shared" si="34"/>
        <v>30</v>
      </c>
      <c r="G58" s="414">
        <f t="shared" si="35"/>
        <v>68</v>
      </c>
      <c r="H58" s="414">
        <f t="shared" si="45"/>
        <v>98</v>
      </c>
      <c r="I58" s="414">
        <f t="shared" si="46"/>
        <v>87</v>
      </c>
      <c r="J58" s="414">
        <f t="shared" si="46"/>
        <v>174</v>
      </c>
      <c r="K58" s="414">
        <f t="shared" si="47"/>
        <v>261</v>
      </c>
      <c r="L58" s="415">
        <f t="shared" si="48"/>
        <v>62.452107279693493</v>
      </c>
      <c r="M58" s="415">
        <f t="shared" si="49"/>
        <v>37.547892720306514</v>
      </c>
      <c r="N58" s="416">
        <f t="shared" si="50"/>
        <v>261</v>
      </c>
      <c r="P58" s="440">
        <v>10</v>
      </c>
      <c r="Q58" s="29" t="s">
        <v>28</v>
      </c>
      <c r="R58" s="27">
        <f t="shared" si="36"/>
        <v>2</v>
      </c>
      <c r="S58" s="27">
        <f t="shared" si="37"/>
        <v>1</v>
      </c>
      <c r="T58" s="56">
        <f t="shared" si="51"/>
        <v>3</v>
      </c>
      <c r="U58" s="27">
        <f t="shared" si="38"/>
        <v>86</v>
      </c>
      <c r="V58" s="27">
        <f t="shared" si="39"/>
        <v>172</v>
      </c>
      <c r="W58" s="28">
        <f t="shared" si="52"/>
        <v>258</v>
      </c>
      <c r="X58" s="27">
        <f t="shared" si="72"/>
        <v>88</v>
      </c>
      <c r="Y58" s="27">
        <f t="shared" si="53"/>
        <v>173</v>
      </c>
      <c r="Z58" s="28">
        <f t="shared" si="54"/>
        <v>261</v>
      </c>
      <c r="AA58" s="53">
        <f t="shared" si="55"/>
        <v>1.1494252873563218</v>
      </c>
      <c r="AB58" s="53">
        <f t="shared" si="56"/>
        <v>98.850574712643677</v>
      </c>
      <c r="AC58" s="441">
        <f t="shared" si="57"/>
        <v>261</v>
      </c>
      <c r="AE58" s="451">
        <v>10</v>
      </c>
      <c r="AF58" s="29" t="s">
        <v>28</v>
      </c>
      <c r="AG58" s="27">
        <f>SUMIFS('ALL-DIKBUD-KEMANAG'!AE$13:AE$1029,STATUS_SEKOLAH,$AR$43,KECAMATAN,$AF58,JENJANG_PENDIDIKAN,$C$1)+SUMIFS('ALL-DIKBUD-KEMANAG'!AE$13:AE$1029,STATUS_SEKOLAH,$AR$43,KECAMATAN,$AF58,JENJANG_PENDIDIKAN,$D$1)</f>
        <v>24</v>
      </c>
      <c r="AH58" s="27">
        <f>SUMIFS('ALL-DIKBUD-KEMANAG'!AF$13:AF$1029,STATUS_SEKOLAH,$AR$43,KECAMATAN,$AF58,JENJANG_PENDIDIKAN,$C$1)+SUMIFS('ALL-DIKBUD-KEMANAG'!AF$13:AF$1029,STATUS_SEKOLAH,$AR$43,KECAMATAN,$AF58,JENJANG_PENDIDIKAN,$D$1)</f>
        <v>104</v>
      </c>
      <c r="AI58" s="56">
        <f t="shared" si="58"/>
        <v>128</v>
      </c>
      <c r="AJ58" s="27">
        <f>SUMIFS('ALL-DIKBUD-KEMANAG'!AH$13:AH$1029,STATUS_SEKOLAH,$AR$43,KECAMATAN,$AF58,JENJANG_PENDIDIKAN,$C$1)+SUMIFS('ALL-DIKBUD-KEMANAG'!AH$13:AH$1029,STATUS_SEKOLAH,$AR$43,KECAMATAN,$AF58,JENJANG_PENDIDIKAN,$D$1)</f>
        <v>64</v>
      </c>
      <c r="AK58" s="27">
        <f>SUMIFS('ALL-DIKBUD-KEMANAG'!AI$13:AI$1029,STATUS_SEKOLAH,$AR$43,KECAMATAN,$AF58,JENJANG_PENDIDIKAN,$C$1)+SUMIFS('ALL-DIKBUD-KEMANAG'!AI$13:AI$1029,STATUS_SEKOLAH,$AR$43,KECAMATAN,$AF58,JENJANG_PENDIDIKAN,$D$1)</f>
        <v>69</v>
      </c>
      <c r="AL58" s="28">
        <f t="shared" si="59"/>
        <v>133</v>
      </c>
      <c r="AM58" s="27">
        <f t="shared" si="73"/>
        <v>88</v>
      </c>
      <c r="AN58" s="27">
        <f t="shared" si="60"/>
        <v>173</v>
      </c>
      <c r="AO58" s="28">
        <f t="shared" si="61"/>
        <v>261</v>
      </c>
      <c r="AP58" s="51">
        <f t="shared" si="62"/>
        <v>49.042145593869726</v>
      </c>
      <c r="AQ58" s="51">
        <f t="shared" si="63"/>
        <v>50.957854406130267</v>
      </c>
      <c r="AR58" s="452">
        <f t="shared" si="64"/>
        <v>261</v>
      </c>
      <c r="AS58" s="60"/>
      <c r="AT58" s="32">
        <v>-4</v>
      </c>
      <c r="AU58" s="32">
        <v>0</v>
      </c>
      <c r="AV58" s="466">
        <v>10</v>
      </c>
      <c r="AW58" s="265" t="s">
        <v>28</v>
      </c>
      <c r="AX58" s="262">
        <f t="shared" si="40"/>
        <v>1</v>
      </c>
      <c r="AY58" s="262">
        <f t="shared" si="41"/>
        <v>0</v>
      </c>
      <c r="AZ58" s="277">
        <f t="shared" si="65"/>
        <v>1</v>
      </c>
      <c r="BA58" s="262">
        <f t="shared" si="42"/>
        <v>9</v>
      </c>
      <c r="BB58" s="262">
        <f t="shared" si="43"/>
        <v>2</v>
      </c>
      <c r="BC58" s="262">
        <f t="shared" si="66"/>
        <v>11</v>
      </c>
      <c r="BD58" s="262">
        <f t="shared" si="67"/>
        <v>10</v>
      </c>
      <c r="BE58" s="262">
        <f t="shared" si="67"/>
        <v>2</v>
      </c>
      <c r="BF58" s="262">
        <f t="shared" si="68"/>
        <v>12</v>
      </c>
      <c r="BG58" s="263">
        <f t="shared" si="69"/>
        <v>8.3333333333333321</v>
      </c>
      <c r="BH58" s="263">
        <f t="shared" si="70"/>
        <v>91.666666666666657</v>
      </c>
      <c r="BI58" s="467">
        <f t="shared" si="71"/>
        <v>12</v>
      </c>
      <c r="BJ58" s="476"/>
    </row>
    <row r="59" spans="1:62" ht="15.75" thickBot="1" x14ac:dyDescent="0.3">
      <c r="A59" s="431">
        <v>11</v>
      </c>
      <c r="B59" s="428" t="s">
        <v>29</v>
      </c>
      <c r="C59" s="414">
        <f t="shared" si="32"/>
        <v>78</v>
      </c>
      <c r="D59" s="414">
        <f t="shared" si="33"/>
        <v>172</v>
      </c>
      <c r="E59" s="417">
        <f t="shared" si="44"/>
        <v>250</v>
      </c>
      <c r="F59" s="414">
        <f t="shared" si="34"/>
        <v>38</v>
      </c>
      <c r="G59" s="414">
        <f t="shared" si="35"/>
        <v>105</v>
      </c>
      <c r="H59" s="414">
        <f t="shared" si="45"/>
        <v>143</v>
      </c>
      <c r="I59" s="414">
        <f t="shared" si="46"/>
        <v>116</v>
      </c>
      <c r="J59" s="414">
        <f t="shared" si="46"/>
        <v>277</v>
      </c>
      <c r="K59" s="414">
        <f t="shared" si="47"/>
        <v>393</v>
      </c>
      <c r="L59" s="415">
        <f t="shared" si="48"/>
        <v>63.613231552162851</v>
      </c>
      <c r="M59" s="415">
        <f t="shared" si="49"/>
        <v>36.386768447837149</v>
      </c>
      <c r="N59" s="416">
        <f t="shared" si="50"/>
        <v>393</v>
      </c>
      <c r="P59" s="440">
        <v>11</v>
      </c>
      <c r="Q59" s="18" t="s">
        <v>29</v>
      </c>
      <c r="R59" s="27">
        <f t="shared" si="36"/>
        <v>15</v>
      </c>
      <c r="S59" s="27">
        <f t="shared" si="37"/>
        <v>1</v>
      </c>
      <c r="T59" s="56">
        <f t="shared" si="51"/>
        <v>16</v>
      </c>
      <c r="U59" s="27">
        <f t="shared" si="38"/>
        <v>103</v>
      </c>
      <c r="V59" s="27">
        <f t="shared" si="39"/>
        <v>274</v>
      </c>
      <c r="W59" s="28">
        <f t="shared" si="52"/>
        <v>377</v>
      </c>
      <c r="X59" s="27">
        <f t="shared" si="72"/>
        <v>118</v>
      </c>
      <c r="Y59" s="27">
        <f t="shared" si="53"/>
        <v>275</v>
      </c>
      <c r="Z59" s="28">
        <f t="shared" si="54"/>
        <v>393</v>
      </c>
      <c r="AA59" s="53">
        <f t="shared" si="55"/>
        <v>4.0712468193384224</v>
      </c>
      <c r="AB59" s="53">
        <f t="shared" si="56"/>
        <v>95.928753180661573</v>
      </c>
      <c r="AC59" s="441">
        <f t="shared" si="57"/>
        <v>393</v>
      </c>
      <c r="AE59" s="451">
        <v>11</v>
      </c>
      <c r="AF59" s="18" t="s">
        <v>29</v>
      </c>
      <c r="AG59" s="27">
        <f>SUMIFS('ALL-DIKBUD-KEMANAG'!AE$13:AE$1029,STATUS_SEKOLAH,$AR$43,KECAMATAN,$AF59,JENJANG_PENDIDIKAN,$C$1)+SUMIFS('ALL-DIKBUD-KEMANAG'!AE$13:AE$1029,STATUS_SEKOLAH,$AR$43,KECAMATAN,$AF59,JENJANG_PENDIDIKAN,$D$1)</f>
        <v>35</v>
      </c>
      <c r="AH59" s="27">
        <f>SUMIFS('ALL-DIKBUD-KEMANAG'!AF$13:AF$1029,STATUS_SEKOLAH,$AR$43,KECAMATAN,$AF59,JENJANG_PENDIDIKAN,$C$1)+SUMIFS('ALL-DIKBUD-KEMANAG'!AF$13:AF$1029,STATUS_SEKOLAH,$AR$43,KECAMATAN,$AF59,JENJANG_PENDIDIKAN,$D$1)</f>
        <v>138</v>
      </c>
      <c r="AI59" s="56">
        <f t="shared" si="58"/>
        <v>173</v>
      </c>
      <c r="AJ59" s="27">
        <f>SUMIFS('ALL-DIKBUD-KEMANAG'!AH$13:AH$1029,STATUS_SEKOLAH,$AR$43,KECAMATAN,$AF59,JENJANG_PENDIDIKAN,$C$1)+SUMIFS('ALL-DIKBUD-KEMANAG'!AH$13:AH$1029,STATUS_SEKOLAH,$AR$43,KECAMATAN,$AF59,JENJANG_PENDIDIKAN,$D$1)</f>
        <v>83</v>
      </c>
      <c r="AK59" s="27">
        <f>SUMIFS('ALL-DIKBUD-KEMANAG'!AI$13:AI$1029,STATUS_SEKOLAH,$AR$43,KECAMATAN,$AF59,JENJANG_PENDIDIKAN,$C$1)+SUMIFS('ALL-DIKBUD-KEMANAG'!AI$13:AI$1029,STATUS_SEKOLAH,$AR$43,KECAMATAN,$AF59,JENJANG_PENDIDIKAN,$D$1)</f>
        <v>137</v>
      </c>
      <c r="AL59" s="28">
        <f t="shared" si="59"/>
        <v>220</v>
      </c>
      <c r="AM59" s="27">
        <f t="shared" si="73"/>
        <v>118</v>
      </c>
      <c r="AN59" s="27">
        <f t="shared" si="60"/>
        <v>275</v>
      </c>
      <c r="AO59" s="28">
        <f t="shared" si="61"/>
        <v>393</v>
      </c>
      <c r="AP59" s="51">
        <f t="shared" si="62"/>
        <v>44.020356234096688</v>
      </c>
      <c r="AQ59" s="51">
        <f t="shared" si="63"/>
        <v>55.979643765903312</v>
      </c>
      <c r="AR59" s="452">
        <f t="shared" si="64"/>
        <v>393</v>
      </c>
      <c r="AS59" s="60"/>
      <c r="AT59" s="32">
        <v>-4</v>
      </c>
      <c r="AU59" s="32">
        <v>-1</v>
      </c>
      <c r="AV59" s="466">
        <v>11</v>
      </c>
      <c r="AW59" s="250" t="s">
        <v>29</v>
      </c>
      <c r="AX59" s="262">
        <f t="shared" si="40"/>
        <v>1</v>
      </c>
      <c r="AY59" s="262">
        <f t="shared" si="41"/>
        <v>2</v>
      </c>
      <c r="AZ59" s="277">
        <f t="shared" si="65"/>
        <v>3</v>
      </c>
      <c r="BA59" s="262">
        <f t="shared" si="42"/>
        <v>14</v>
      </c>
      <c r="BB59" s="262">
        <f t="shared" si="43"/>
        <v>5</v>
      </c>
      <c r="BC59" s="262">
        <f t="shared" si="66"/>
        <v>19</v>
      </c>
      <c r="BD59" s="262">
        <f t="shared" si="67"/>
        <v>15</v>
      </c>
      <c r="BE59" s="262">
        <f t="shared" si="67"/>
        <v>7</v>
      </c>
      <c r="BF59" s="262">
        <f t="shared" si="68"/>
        <v>22</v>
      </c>
      <c r="BG59" s="263">
        <f t="shared" si="69"/>
        <v>13.636363636363635</v>
      </c>
      <c r="BH59" s="263">
        <f t="shared" si="70"/>
        <v>86.36363636363636</v>
      </c>
      <c r="BI59" s="467">
        <f t="shared" si="71"/>
        <v>22</v>
      </c>
      <c r="BJ59" s="476"/>
    </row>
    <row r="60" spans="1:62" ht="15.75" thickBot="1" x14ac:dyDescent="0.3">
      <c r="A60" s="431">
        <v>12</v>
      </c>
      <c r="B60" s="429" t="s">
        <v>30</v>
      </c>
      <c r="C60" s="414">
        <f t="shared" si="32"/>
        <v>62</v>
      </c>
      <c r="D60" s="414">
        <f t="shared" si="33"/>
        <v>118</v>
      </c>
      <c r="E60" s="417">
        <f t="shared" si="44"/>
        <v>180</v>
      </c>
      <c r="F60" s="414">
        <f t="shared" si="34"/>
        <v>24</v>
      </c>
      <c r="G60" s="414">
        <f t="shared" si="35"/>
        <v>82</v>
      </c>
      <c r="H60" s="414">
        <f t="shared" si="45"/>
        <v>106</v>
      </c>
      <c r="I60" s="414">
        <f t="shared" si="46"/>
        <v>86</v>
      </c>
      <c r="J60" s="414">
        <f t="shared" si="46"/>
        <v>200</v>
      </c>
      <c r="K60" s="414">
        <f t="shared" si="47"/>
        <v>286</v>
      </c>
      <c r="L60" s="415">
        <f t="shared" si="48"/>
        <v>62.93706293706294</v>
      </c>
      <c r="M60" s="415">
        <f t="shared" si="49"/>
        <v>37.06293706293706</v>
      </c>
      <c r="N60" s="416">
        <f t="shared" si="50"/>
        <v>286</v>
      </c>
      <c r="P60" s="440">
        <v>12</v>
      </c>
      <c r="Q60" s="29" t="s">
        <v>30</v>
      </c>
      <c r="R60" s="27">
        <f t="shared" si="36"/>
        <v>8</v>
      </c>
      <c r="S60" s="27">
        <f t="shared" si="37"/>
        <v>7</v>
      </c>
      <c r="T60" s="56">
        <f t="shared" si="51"/>
        <v>15</v>
      </c>
      <c r="U60" s="27">
        <f t="shared" si="38"/>
        <v>86</v>
      </c>
      <c r="V60" s="27">
        <f t="shared" si="39"/>
        <v>185</v>
      </c>
      <c r="W60" s="28">
        <f t="shared" si="52"/>
        <v>271</v>
      </c>
      <c r="X60" s="27">
        <f t="shared" si="72"/>
        <v>94</v>
      </c>
      <c r="Y60" s="27">
        <f t="shared" si="53"/>
        <v>192</v>
      </c>
      <c r="Z60" s="28">
        <f t="shared" si="54"/>
        <v>286</v>
      </c>
      <c r="AA60" s="53">
        <f t="shared" si="55"/>
        <v>5.244755244755245</v>
      </c>
      <c r="AB60" s="53">
        <f t="shared" si="56"/>
        <v>94.75524475524476</v>
      </c>
      <c r="AC60" s="441">
        <f t="shared" si="57"/>
        <v>286</v>
      </c>
      <c r="AE60" s="451">
        <v>12</v>
      </c>
      <c r="AF60" s="29" t="s">
        <v>30</v>
      </c>
      <c r="AG60" s="27">
        <f>SUMIFS('ALL-DIKBUD-KEMANAG'!AE$13:AE$1029,STATUS_SEKOLAH,$AR$43,KECAMATAN,$AF60,JENJANG_PENDIDIKAN,$C$1)+SUMIFS('ALL-DIKBUD-KEMANAG'!AE$13:AE$1029,STATUS_SEKOLAH,$AR$43,KECAMATAN,$AF60,JENJANG_PENDIDIKAN,$D$1)</f>
        <v>21</v>
      </c>
      <c r="AH60" s="27">
        <f>SUMIFS('ALL-DIKBUD-KEMANAG'!AF$13:AF$1029,STATUS_SEKOLAH,$AR$43,KECAMATAN,$AF60,JENJANG_PENDIDIKAN,$C$1)+SUMIFS('ALL-DIKBUD-KEMANAG'!AF$13:AF$1029,STATUS_SEKOLAH,$AR$43,KECAMATAN,$AF60,JENJANG_PENDIDIKAN,$D$1)</f>
        <v>115</v>
      </c>
      <c r="AI60" s="56">
        <f t="shared" si="58"/>
        <v>136</v>
      </c>
      <c r="AJ60" s="27">
        <f>SUMIFS('ALL-DIKBUD-KEMANAG'!AH$13:AH$1029,STATUS_SEKOLAH,$AR$43,KECAMATAN,$AF60,JENJANG_PENDIDIKAN,$C$1)+SUMIFS('ALL-DIKBUD-KEMANAG'!AH$13:AH$1029,STATUS_SEKOLAH,$AR$43,KECAMATAN,$AF60,JENJANG_PENDIDIKAN,$D$1)</f>
        <v>73</v>
      </c>
      <c r="AK60" s="27">
        <f>SUMIFS('ALL-DIKBUD-KEMANAG'!AI$13:AI$1029,STATUS_SEKOLAH,$AR$43,KECAMATAN,$AF60,JENJANG_PENDIDIKAN,$C$1)+SUMIFS('ALL-DIKBUD-KEMANAG'!AI$13:AI$1029,STATUS_SEKOLAH,$AR$43,KECAMATAN,$AF60,JENJANG_PENDIDIKAN,$D$1)</f>
        <v>77</v>
      </c>
      <c r="AL60" s="28">
        <f t="shared" si="59"/>
        <v>150</v>
      </c>
      <c r="AM60" s="27">
        <f t="shared" si="73"/>
        <v>94</v>
      </c>
      <c r="AN60" s="27">
        <f t="shared" si="60"/>
        <v>192</v>
      </c>
      <c r="AO60" s="28">
        <f t="shared" si="61"/>
        <v>286</v>
      </c>
      <c r="AP60" s="51">
        <f t="shared" si="62"/>
        <v>47.552447552447553</v>
      </c>
      <c r="AQ60" s="51">
        <f t="shared" si="63"/>
        <v>52.447552447552447</v>
      </c>
      <c r="AR60" s="452">
        <f t="shared" si="64"/>
        <v>286</v>
      </c>
      <c r="AS60" s="60"/>
      <c r="AT60" s="32">
        <v>1</v>
      </c>
      <c r="AU60" s="32">
        <v>8</v>
      </c>
      <c r="AV60" s="466">
        <v>12</v>
      </c>
      <c r="AW60" s="265" t="s">
        <v>30</v>
      </c>
      <c r="AX60" s="262">
        <f t="shared" si="40"/>
        <v>3</v>
      </c>
      <c r="AY60" s="262">
        <f t="shared" si="41"/>
        <v>1</v>
      </c>
      <c r="AZ60" s="277">
        <f t="shared" si="65"/>
        <v>4</v>
      </c>
      <c r="BA60" s="262">
        <f t="shared" si="42"/>
        <v>11</v>
      </c>
      <c r="BB60" s="262">
        <f t="shared" si="43"/>
        <v>2</v>
      </c>
      <c r="BC60" s="262">
        <f t="shared" si="66"/>
        <v>13</v>
      </c>
      <c r="BD60" s="262">
        <f t="shared" si="67"/>
        <v>14</v>
      </c>
      <c r="BE60" s="262">
        <f t="shared" si="67"/>
        <v>3</v>
      </c>
      <c r="BF60" s="262">
        <f t="shared" si="68"/>
        <v>17</v>
      </c>
      <c r="BG60" s="263">
        <f t="shared" si="69"/>
        <v>23.52941176470588</v>
      </c>
      <c r="BH60" s="263">
        <f t="shared" si="70"/>
        <v>76.470588235294116</v>
      </c>
      <c r="BI60" s="467">
        <f t="shared" si="71"/>
        <v>17</v>
      </c>
      <c r="BJ60" s="476"/>
    </row>
    <row r="61" spans="1:62" ht="15.75" thickBot="1" x14ac:dyDescent="0.3">
      <c r="A61" s="431">
        <v>13</v>
      </c>
      <c r="B61" s="428" t="s">
        <v>31</v>
      </c>
      <c r="C61" s="414">
        <f t="shared" si="32"/>
        <v>66</v>
      </c>
      <c r="D61" s="414">
        <f t="shared" si="33"/>
        <v>90</v>
      </c>
      <c r="E61" s="417">
        <f t="shared" si="44"/>
        <v>156</v>
      </c>
      <c r="F61" s="414">
        <f t="shared" si="34"/>
        <v>22</v>
      </c>
      <c r="G61" s="414">
        <f t="shared" si="35"/>
        <v>81</v>
      </c>
      <c r="H61" s="414">
        <f t="shared" si="45"/>
        <v>103</v>
      </c>
      <c r="I61" s="414">
        <f t="shared" si="46"/>
        <v>88</v>
      </c>
      <c r="J61" s="414">
        <f t="shared" si="46"/>
        <v>171</v>
      </c>
      <c r="K61" s="414">
        <f t="shared" si="47"/>
        <v>259</v>
      </c>
      <c r="L61" s="415">
        <f t="shared" si="48"/>
        <v>60.231660231660236</v>
      </c>
      <c r="M61" s="415">
        <f t="shared" si="49"/>
        <v>39.768339768339764</v>
      </c>
      <c r="N61" s="416">
        <f t="shared" si="50"/>
        <v>259</v>
      </c>
      <c r="P61" s="440">
        <v>13</v>
      </c>
      <c r="Q61" s="18" t="s">
        <v>31</v>
      </c>
      <c r="R61" s="27">
        <f t="shared" si="36"/>
        <v>8</v>
      </c>
      <c r="S61" s="27">
        <f t="shared" si="37"/>
        <v>11</v>
      </c>
      <c r="T61" s="56">
        <f t="shared" si="51"/>
        <v>19</v>
      </c>
      <c r="U61" s="27">
        <f t="shared" si="38"/>
        <v>85</v>
      </c>
      <c r="V61" s="27">
        <f t="shared" si="39"/>
        <v>155</v>
      </c>
      <c r="W61" s="28">
        <f t="shared" si="52"/>
        <v>240</v>
      </c>
      <c r="X61" s="27">
        <f t="shared" si="72"/>
        <v>93</v>
      </c>
      <c r="Y61" s="27">
        <f t="shared" si="53"/>
        <v>166</v>
      </c>
      <c r="Z61" s="28">
        <f t="shared" si="54"/>
        <v>259</v>
      </c>
      <c r="AA61" s="53">
        <f t="shared" si="55"/>
        <v>7.3359073359073363</v>
      </c>
      <c r="AB61" s="53">
        <f t="shared" si="56"/>
        <v>92.664092664092664</v>
      </c>
      <c r="AC61" s="441">
        <f t="shared" si="57"/>
        <v>259</v>
      </c>
      <c r="AE61" s="451">
        <v>13</v>
      </c>
      <c r="AF61" s="18" t="s">
        <v>31</v>
      </c>
      <c r="AG61" s="27">
        <f>SUMIFS('ALL-DIKBUD-KEMANAG'!AE$13:AE$1029,STATUS_SEKOLAH,$AR$43,KECAMATAN,$AF61,JENJANG_PENDIDIKAN,$C$1)+SUMIFS('ALL-DIKBUD-KEMANAG'!AE$13:AE$1029,STATUS_SEKOLAH,$AR$43,KECAMATAN,$AF61,JENJANG_PENDIDIKAN,$D$1)</f>
        <v>24</v>
      </c>
      <c r="AH61" s="27">
        <f>SUMIFS('ALL-DIKBUD-KEMANAG'!AF$13:AF$1029,STATUS_SEKOLAH,$AR$43,KECAMATAN,$AF61,JENJANG_PENDIDIKAN,$C$1)+SUMIFS('ALL-DIKBUD-KEMANAG'!AF$13:AF$1029,STATUS_SEKOLAH,$AR$43,KECAMATAN,$AF61,JENJANG_PENDIDIKAN,$D$1)</f>
        <v>102</v>
      </c>
      <c r="AI61" s="56">
        <f t="shared" si="58"/>
        <v>126</v>
      </c>
      <c r="AJ61" s="27">
        <f>SUMIFS('ALL-DIKBUD-KEMANAG'!AH$13:AH$1029,STATUS_SEKOLAH,$AR$43,KECAMATAN,$AF61,JENJANG_PENDIDIKAN,$C$1)+SUMIFS('ALL-DIKBUD-KEMANAG'!AH$13:AH$1029,STATUS_SEKOLAH,$AR$43,KECAMATAN,$AF61,JENJANG_PENDIDIKAN,$D$1)</f>
        <v>69</v>
      </c>
      <c r="AK61" s="27">
        <f>SUMIFS('ALL-DIKBUD-KEMANAG'!AI$13:AI$1029,STATUS_SEKOLAH,$AR$43,KECAMATAN,$AF61,JENJANG_PENDIDIKAN,$C$1)+SUMIFS('ALL-DIKBUD-KEMANAG'!AI$13:AI$1029,STATUS_SEKOLAH,$AR$43,KECAMATAN,$AF61,JENJANG_PENDIDIKAN,$D$1)</f>
        <v>64</v>
      </c>
      <c r="AL61" s="28">
        <f t="shared" si="59"/>
        <v>133</v>
      </c>
      <c r="AM61" s="27">
        <f t="shared" si="73"/>
        <v>93</v>
      </c>
      <c r="AN61" s="27">
        <f t="shared" si="60"/>
        <v>166</v>
      </c>
      <c r="AO61" s="28">
        <f t="shared" si="61"/>
        <v>259</v>
      </c>
      <c r="AP61" s="51">
        <f t="shared" si="62"/>
        <v>48.648648648648653</v>
      </c>
      <c r="AQ61" s="51">
        <f t="shared" si="63"/>
        <v>51.351351351351347</v>
      </c>
      <c r="AR61" s="452">
        <f t="shared" si="64"/>
        <v>259</v>
      </c>
      <c r="AS61" s="60"/>
      <c r="AT61" s="32">
        <v>3</v>
      </c>
      <c r="AU61" s="32">
        <v>4</v>
      </c>
      <c r="AV61" s="466">
        <v>13</v>
      </c>
      <c r="AW61" s="250" t="s">
        <v>31</v>
      </c>
      <c r="AX61" s="262">
        <f t="shared" si="40"/>
        <v>0</v>
      </c>
      <c r="AY61" s="262">
        <f t="shared" si="41"/>
        <v>0</v>
      </c>
      <c r="AZ61" s="277">
        <f t="shared" si="65"/>
        <v>0</v>
      </c>
      <c r="BA61" s="262">
        <f t="shared" si="42"/>
        <v>10</v>
      </c>
      <c r="BB61" s="262">
        <f t="shared" si="43"/>
        <v>1</v>
      </c>
      <c r="BC61" s="262">
        <f t="shared" si="66"/>
        <v>11</v>
      </c>
      <c r="BD61" s="262">
        <f t="shared" si="67"/>
        <v>10</v>
      </c>
      <c r="BE61" s="262">
        <f t="shared" si="67"/>
        <v>1</v>
      </c>
      <c r="BF61" s="262">
        <f t="shared" si="68"/>
        <v>11</v>
      </c>
      <c r="BG61" s="263">
        <f t="shared" si="69"/>
        <v>0</v>
      </c>
      <c r="BH61" s="263">
        <f t="shared" si="70"/>
        <v>100</v>
      </c>
      <c r="BI61" s="467">
        <f t="shared" si="71"/>
        <v>11</v>
      </c>
      <c r="BJ61" s="476"/>
    </row>
    <row r="62" spans="1:62" ht="15.75" thickBot="1" x14ac:dyDescent="0.3">
      <c r="A62" s="432">
        <v>14</v>
      </c>
      <c r="B62" s="430" t="s">
        <v>32</v>
      </c>
      <c r="C62" s="414">
        <f t="shared" si="32"/>
        <v>45</v>
      </c>
      <c r="D62" s="414">
        <f t="shared" si="33"/>
        <v>88</v>
      </c>
      <c r="E62" s="419">
        <f t="shared" si="44"/>
        <v>133</v>
      </c>
      <c r="F62" s="414">
        <f t="shared" si="34"/>
        <v>29</v>
      </c>
      <c r="G62" s="414">
        <f t="shared" si="35"/>
        <v>53</v>
      </c>
      <c r="H62" s="418">
        <f t="shared" si="45"/>
        <v>82</v>
      </c>
      <c r="I62" s="418">
        <f t="shared" si="46"/>
        <v>74</v>
      </c>
      <c r="J62" s="418">
        <f t="shared" si="46"/>
        <v>141</v>
      </c>
      <c r="K62" s="418">
        <f t="shared" si="47"/>
        <v>215</v>
      </c>
      <c r="L62" s="420">
        <f t="shared" si="48"/>
        <v>61.860465116279073</v>
      </c>
      <c r="M62" s="420">
        <f t="shared" si="49"/>
        <v>38.139534883720934</v>
      </c>
      <c r="N62" s="421">
        <f t="shared" si="50"/>
        <v>215</v>
      </c>
      <c r="P62" s="442">
        <v>14</v>
      </c>
      <c r="Q62" s="49" t="s">
        <v>32</v>
      </c>
      <c r="R62" s="27">
        <f t="shared" si="36"/>
        <v>0</v>
      </c>
      <c r="S62" s="27">
        <f t="shared" si="37"/>
        <v>2</v>
      </c>
      <c r="T62" s="57">
        <f t="shared" si="51"/>
        <v>2</v>
      </c>
      <c r="U62" s="27">
        <f t="shared" si="38"/>
        <v>78</v>
      </c>
      <c r="V62" s="27">
        <f t="shared" si="39"/>
        <v>135</v>
      </c>
      <c r="W62" s="47">
        <f t="shared" si="52"/>
        <v>213</v>
      </c>
      <c r="X62" s="52">
        <f t="shared" si="72"/>
        <v>78</v>
      </c>
      <c r="Y62" s="52">
        <f t="shared" si="53"/>
        <v>137</v>
      </c>
      <c r="Z62" s="47">
        <f t="shared" si="54"/>
        <v>215</v>
      </c>
      <c r="AA62" s="54">
        <f t="shared" si="55"/>
        <v>0.93023255813953487</v>
      </c>
      <c r="AB62" s="54">
        <f t="shared" si="56"/>
        <v>99.069767441860463</v>
      </c>
      <c r="AC62" s="443">
        <f t="shared" si="57"/>
        <v>215</v>
      </c>
      <c r="AE62" s="460">
        <v>14</v>
      </c>
      <c r="AF62" s="31" t="s">
        <v>32</v>
      </c>
      <c r="AG62" s="27">
        <f>SUMIFS('ALL-DIKBUD-KEMANAG'!AE$13:AE$1029,STATUS_SEKOLAH,$AR$43,KECAMATAN,$AF62,JENJANG_PENDIDIKAN,$C$1)+SUMIFS('ALL-DIKBUD-KEMANAG'!AE$13:AE$1029,STATUS_SEKOLAH,$AR$43,KECAMATAN,$AF62,JENJANG_PENDIDIKAN,$D$1)</f>
        <v>23</v>
      </c>
      <c r="AH62" s="27">
        <f>SUMIFS('ALL-DIKBUD-KEMANAG'!AF$13:AF$1029,STATUS_SEKOLAH,$AR$43,KECAMATAN,$AF62,JENJANG_PENDIDIKAN,$C$1)+SUMIFS('ALL-DIKBUD-KEMANAG'!AF$13:AF$1029,STATUS_SEKOLAH,$AR$43,KECAMATAN,$AF62,JENJANG_PENDIDIKAN,$D$1)</f>
        <v>79</v>
      </c>
      <c r="AI62" s="57">
        <f t="shared" si="58"/>
        <v>102</v>
      </c>
      <c r="AJ62" s="27">
        <f>SUMIFS('ALL-DIKBUD-KEMANAG'!AH$13:AH$1029,STATUS_SEKOLAH,$AR$43,KECAMATAN,$AF62,JENJANG_PENDIDIKAN,$C$1)+SUMIFS('ALL-DIKBUD-KEMANAG'!AH$13:AH$1029,STATUS_SEKOLAH,$AR$43,KECAMATAN,$AF62,JENJANG_PENDIDIKAN,$D$1)</f>
        <v>55</v>
      </c>
      <c r="AK62" s="27">
        <f>SUMIFS('ALL-DIKBUD-KEMANAG'!AI$13:AI$1029,STATUS_SEKOLAH,$AR$43,KECAMATAN,$AF62,JENJANG_PENDIDIKAN,$C$1)+SUMIFS('ALL-DIKBUD-KEMANAG'!AI$13:AI$1029,STATUS_SEKOLAH,$AR$43,KECAMATAN,$AF62,JENJANG_PENDIDIKAN,$D$1)</f>
        <v>58</v>
      </c>
      <c r="AL62" s="57">
        <f t="shared" si="59"/>
        <v>113</v>
      </c>
      <c r="AM62" s="50">
        <f t="shared" si="73"/>
        <v>78</v>
      </c>
      <c r="AN62" s="50">
        <f t="shared" si="60"/>
        <v>137</v>
      </c>
      <c r="AO62" s="58">
        <f t="shared" si="61"/>
        <v>215</v>
      </c>
      <c r="AP62" s="51">
        <f t="shared" si="62"/>
        <v>47.441860465116278</v>
      </c>
      <c r="AQ62" s="51">
        <f t="shared" si="63"/>
        <v>52.558139534883722</v>
      </c>
      <c r="AR62" s="454">
        <f t="shared" si="64"/>
        <v>215</v>
      </c>
      <c r="AS62" s="60"/>
      <c r="AT62" s="32">
        <v>-4</v>
      </c>
      <c r="AU62" s="32">
        <v>-1</v>
      </c>
      <c r="AV62" s="468">
        <v>14</v>
      </c>
      <c r="AW62" s="268" t="s">
        <v>32</v>
      </c>
      <c r="AX62" s="262">
        <f t="shared" si="40"/>
        <v>0</v>
      </c>
      <c r="AY62" s="262">
        <f t="shared" si="41"/>
        <v>0</v>
      </c>
      <c r="AZ62" s="278">
        <f t="shared" si="65"/>
        <v>0</v>
      </c>
      <c r="BA62" s="262">
        <f t="shared" si="42"/>
        <v>6</v>
      </c>
      <c r="BB62" s="262">
        <f t="shared" si="43"/>
        <v>0</v>
      </c>
      <c r="BC62" s="269">
        <f t="shared" si="66"/>
        <v>6</v>
      </c>
      <c r="BD62" s="269">
        <f t="shared" si="67"/>
        <v>6</v>
      </c>
      <c r="BE62" s="269">
        <f t="shared" si="67"/>
        <v>0</v>
      </c>
      <c r="BF62" s="269">
        <f t="shared" si="68"/>
        <v>6</v>
      </c>
      <c r="BG62" s="271">
        <f t="shared" si="69"/>
        <v>0</v>
      </c>
      <c r="BH62" s="271">
        <f t="shared" si="70"/>
        <v>100</v>
      </c>
      <c r="BI62" s="469">
        <f t="shared" si="71"/>
        <v>6</v>
      </c>
      <c r="BJ62" s="476"/>
    </row>
    <row r="63" spans="1:62" ht="17.25" thickBot="1" x14ac:dyDescent="0.35">
      <c r="A63" s="422"/>
      <c r="B63" s="423" t="s">
        <v>15</v>
      </c>
      <c r="C63" s="424">
        <f>SUM(C49:C62)</f>
        <v>988</v>
      </c>
      <c r="D63" s="424">
        <f t="shared" ref="D63:K63" si="74">SUM(D49:D62)</f>
        <v>2024</v>
      </c>
      <c r="E63" s="424">
        <f t="shared" si="74"/>
        <v>3012</v>
      </c>
      <c r="F63" s="424">
        <f t="shared" si="74"/>
        <v>622</v>
      </c>
      <c r="G63" s="424">
        <f t="shared" si="74"/>
        <v>1330</v>
      </c>
      <c r="H63" s="424">
        <f t="shared" si="74"/>
        <v>1952</v>
      </c>
      <c r="I63" s="424">
        <f t="shared" si="74"/>
        <v>1610</v>
      </c>
      <c r="J63" s="424">
        <f t="shared" si="74"/>
        <v>3354</v>
      </c>
      <c r="K63" s="424">
        <f t="shared" si="74"/>
        <v>4964</v>
      </c>
      <c r="L63" s="425">
        <f t="shared" si="48"/>
        <v>60.676873489121675</v>
      </c>
      <c r="M63" s="425">
        <f t="shared" si="49"/>
        <v>39.323126510878325</v>
      </c>
      <c r="N63" s="426">
        <f>SUM(E63,H63)</f>
        <v>4964</v>
      </c>
      <c r="P63" s="444"/>
      <c r="Q63" s="445" t="s">
        <v>15</v>
      </c>
      <c r="R63" s="446">
        <f>SUM(R49:R62)</f>
        <v>108</v>
      </c>
      <c r="S63" s="446">
        <f t="shared" ref="S63:Z63" si="75">SUM(S49:S62)</f>
        <v>92</v>
      </c>
      <c r="T63" s="446">
        <f t="shared" si="75"/>
        <v>200</v>
      </c>
      <c r="U63" s="446">
        <f t="shared" si="75"/>
        <v>1548</v>
      </c>
      <c r="V63" s="446">
        <f t="shared" si="75"/>
        <v>3216</v>
      </c>
      <c r="W63" s="446">
        <f t="shared" si="75"/>
        <v>4764</v>
      </c>
      <c r="X63" s="446">
        <f t="shared" si="75"/>
        <v>1656</v>
      </c>
      <c r="Y63" s="446">
        <f t="shared" si="75"/>
        <v>3308</v>
      </c>
      <c r="Z63" s="446">
        <f t="shared" si="75"/>
        <v>4964</v>
      </c>
      <c r="AA63" s="447">
        <f t="shared" si="55"/>
        <v>4.0290088638195005</v>
      </c>
      <c r="AB63" s="447">
        <f t="shared" si="56"/>
        <v>95.970991136180501</v>
      </c>
      <c r="AC63" s="448">
        <f>SUM(T63,W63)</f>
        <v>4964</v>
      </c>
      <c r="AE63" s="461"/>
      <c r="AF63" s="462" t="s">
        <v>15</v>
      </c>
      <c r="AG63" s="457">
        <f>SUM(AG49:AG62)</f>
        <v>583</v>
      </c>
      <c r="AH63" s="457">
        <f t="shared" ref="AH63:AO63" si="76">SUM(AH49:AH62)</f>
        <v>1904</v>
      </c>
      <c r="AI63" s="457">
        <f t="shared" si="76"/>
        <v>2487</v>
      </c>
      <c r="AJ63" s="457">
        <f t="shared" si="76"/>
        <v>1073</v>
      </c>
      <c r="AK63" s="457">
        <f t="shared" si="76"/>
        <v>1404</v>
      </c>
      <c r="AL63" s="457">
        <f t="shared" si="76"/>
        <v>2477</v>
      </c>
      <c r="AM63" s="457">
        <f t="shared" si="76"/>
        <v>1656</v>
      </c>
      <c r="AN63" s="457">
        <f t="shared" si="76"/>
        <v>3308</v>
      </c>
      <c r="AO63" s="457">
        <f t="shared" si="76"/>
        <v>4964</v>
      </c>
      <c r="AP63" s="458">
        <f>AI63/AR63*100</f>
        <v>50.100725221595489</v>
      </c>
      <c r="AQ63" s="458">
        <f>AL63/AR63*100</f>
        <v>49.899274778404511</v>
      </c>
      <c r="AR63" s="459">
        <f>SUM(AI63,AL63)</f>
        <v>4964</v>
      </c>
      <c r="AS63" s="60"/>
      <c r="AV63" s="470"/>
      <c r="AW63" s="471" t="s">
        <v>15</v>
      </c>
      <c r="AX63" s="472">
        <f>SUM(AX49:AX62)</f>
        <v>25</v>
      </c>
      <c r="AY63" s="472">
        <f t="shared" ref="AY63:BF63" si="77">SUM(AY49:AY62)</f>
        <v>4</v>
      </c>
      <c r="AZ63" s="472">
        <f t="shared" si="77"/>
        <v>29</v>
      </c>
      <c r="BA63" s="472">
        <f t="shared" si="77"/>
        <v>140</v>
      </c>
      <c r="BB63" s="472">
        <f t="shared" si="77"/>
        <v>40</v>
      </c>
      <c r="BC63" s="472">
        <f t="shared" si="77"/>
        <v>180</v>
      </c>
      <c r="BD63" s="472">
        <f t="shared" si="77"/>
        <v>165</v>
      </c>
      <c r="BE63" s="472">
        <f t="shared" si="77"/>
        <v>44</v>
      </c>
      <c r="BF63" s="472">
        <f t="shared" si="77"/>
        <v>209</v>
      </c>
      <c r="BG63" s="473">
        <f>AZ63/BI63*100</f>
        <v>13.875598086124402</v>
      </c>
      <c r="BH63" s="473">
        <f>BC63/BI63*100</f>
        <v>86.124401913875602</v>
      </c>
      <c r="BI63" s="474">
        <f>SUM(AZ63,BC63)</f>
        <v>209</v>
      </c>
      <c r="BJ63" s="477"/>
    </row>
    <row r="64" spans="1:62" ht="15.75" thickTop="1" x14ac:dyDescent="0.25">
      <c r="A64" s="33"/>
      <c r="AV64" s="267"/>
      <c r="AW64" s="250"/>
      <c r="AX64" s="250"/>
      <c r="AY64" s="250"/>
      <c r="AZ64" s="250"/>
      <c r="BA64" s="250"/>
      <c r="BB64" s="250"/>
      <c r="BC64" s="250"/>
      <c r="BD64" s="250"/>
      <c r="BE64" s="250"/>
      <c r="BF64" s="250"/>
      <c r="BG64" s="250"/>
      <c r="BH64" s="250"/>
      <c r="BI64" s="250"/>
      <c r="BJ64" s="250"/>
    </row>
    <row r="65" spans="1:62" x14ac:dyDescent="0.25">
      <c r="A65" s="33"/>
      <c r="K65" s="35" t="str">
        <f>K28</f>
        <v>Demak, 16 Juli 2018</v>
      </c>
      <c r="AV65" s="267"/>
      <c r="AW65" s="250"/>
      <c r="AX65" s="250"/>
      <c r="AY65" s="250"/>
      <c r="AZ65" s="250"/>
      <c r="BA65" s="250"/>
      <c r="BB65" s="250"/>
      <c r="BC65" s="250"/>
      <c r="BD65" s="250"/>
      <c r="BE65" s="250"/>
      <c r="BF65" s="250"/>
      <c r="BG65" s="250"/>
      <c r="BH65" s="250"/>
      <c r="BI65" s="250"/>
      <c r="BJ65" s="250"/>
    </row>
    <row r="66" spans="1:62" x14ac:dyDescent="0.25">
      <c r="A66" s="33"/>
      <c r="K66" s="35" t="str">
        <f t="shared" ref="K66:K72" si="78">K29</f>
        <v>Kepala Dinas Pendidikan Dan Kebudayaan</v>
      </c>
      <c r="AV66" s="267"/>
      <c r="AW66" s="250"/>
      <c r="AX66" s="250"/>
      <c r="AY66" s="250"/>
      <c r="AZ66" s="250"/>
      <c r="BA66" s="250"/>
      <c r="BB66" s="250"/>
      <c r="BC66" s="250"/>
      <c r="BD66" s="250"/>
      <c r="BE66" s="250"/>
      <c r="BF66" s="250"/>
      <c r="BG66" s="250"/>
      <c r="BH66" s="250"/>
      <c r="BI66" s="250"/>
      <c r="BJ66" s="250"/>
    </row>
    <row r="67" spans="1:62" x14ac:dyDescent="0.25">
      <c r="A67" s="33"/>
      <c r="K67" s="35" t="str">
        <f t="shared" si="78"/>
        <v>Kab. Demak</v>
      </c>
      <c r="AV67" s="267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</row>
    <row r="68" spans="1:62" x14ac:dyDescent="0.25">
      <c r="A68" s="33"/>
      <c r="K68" s="35"/>
      <c r="AV68" s="267"/>
      <c r="AW68" s="250"/>
      <c r="AX68" s="250"/>
      <c r="AY68" s="250"/>
      <c r="AZ68" s="250"/>
      <c r="BA68" s="250"/>
      <c r="BB68" s="250"/>
      <c r="BC68" s="250"/>
      <c r="BD68" s="250"/>
      <c r="BE68" s="250"/>
      <c r="BF68" s="250"/>
      <c r="BG68" s="250"/>
      <c r="BH68" s="250"/>
      <c r="BI68" s="250"/>
      <c r="BJ68" s="250"/>
    </row>
    <row r="69" spans="1:62" x14ac:dyDescent="0.25">
      <c r="A69" s="33"/>
      <c r="K69" s="35"/>
      <c r="AV69" s="267"/>
      <c r="AW69" s="250"/>
      <c r="AX69" s="250"/>
      <c r="AY69" s="250"/>
      <c r="AZ69" s="250"/>
      <c r="BA69" s="250"/>
      <c r="BB69" s="250"/>
      <c r="BC69" s="250"/>
      <c r="BD69" s="250"/>
      <c r="BE69" s="250"/>
      <c r="BF69" s="250"/>
      <c r="BG69" s="250"/>
      <c r="BH69" s="250"/>
      <c r="BI69" s="250"/>
      <c r="BJ69" s="250"/>
    </row>
    <row r="70" spans="1:62" x14ac:dyDescent="0.25">
      <c r="A70" s="33"/>
      <c r="K70" s="35"/>
      <c r="AV70" s="267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</row>
    <row r="71" spans="1:62" x14ac:dyDescent="0.25">
      <c r="A71" s="33"/>
      <c r="K71" s="35" t="str">
        <f t="shared" si="78"/>
        <v>Drs. ANJAR GUNADI, M.Pd</v>
      </c>
      <c r="AV71" s="267"/>
      <c r="AW71" s="250"/>
      <c r="AX71" s="250"/>
      <c r="AY71" s="250"/>
      <c r="AZ71" s="250"/>
      <c r="BA71" s="250"/>
      <c r="BB71" s="250"/>
      <c r="BC71" s="250"/>
      <c r="BD71" s="250"/>
      <c r="BE71" s="250"/>
      <c r="BF71" s="250"/>
      <c r="BG71" s="250"/>
      <c r="BH71" s="250"/>
      <c r="BI71" s="250"/>
      <c r="BJ71" s="250"/>
    </row>
    <row r="72" spans="1:62" x14ac:dyDescent="0.25">
      <c r="A72" s="33"/>
      <c r="K72" s="35" t="str">
        <f t="shared" si="78"/>
        <v>Pembina Utama Muda</v>
      </c>
      <c r="AV72" s="267"/>
      <c r="AW72" s="250"/>
      <c r="AX72" s="250"/>
      <c r="AY72" s="250"/>
      <c r="AZ72" s="250"/>
      <c r="BA72" s="250"/>
      <c r="BB72" s="250"/>
      <c r="BC72" s="250"/>
      <c r="BD72" s="250"/>
      <c r="BE72" s="250"/>
      <c r="BF72" s="250"/>
      <c r="BG72" s="250"/>
      <c r="BH72" s="250"/>
      <c r="BI72" s="250"/>
      <c r="BJ72" s="250"/>
    </row>
    <row r="73" spans="1:62" x14ac:dyDescent="0.25">
      <c r="A73" s="33"/>
      <c r="K73" s="35" t="str">
        <f>K36</f>
        <v>NIP. 19590714 198803 1 002</v>
      </c>
      <c r="AV73" s="267"/>
      <c r="AW73" s="250"/>
      <c r="AX73" s="250"/>
      <c r="AY73" s="250"/>
      <c r="AZ73" s="250"/>
      <c r="BA73" s="250"/>
      <c r="BB73" s="250"/>
      <c r="BC73" s="250"/>
      <c r="BD73" s="250"/>
      <c r="BE73" s="250"/>
      <c r="BF73" s="250"/>
      <c r="BG73" s="250"/>
      <c r="BH73" s="250"/>
      <c r="BI73" s="250"/>
      <c r="BJ73" s="250"/>
    </row>
    <row r="74" spans="1:62" x14ac:dyDescent="0.25">
      <c r="A74" s="33"/>
      <c r="AV74" s="267"/>
      <c r="AW74" s="250"/>
      <c r="AX74" s="250"/>
      <c r="AY74" s="250"/>
      <c r="AZ74" s="250"/>
      <c r="BA74" s="250"/>
      <c r="BB74" s="250"/>
      <c r="BC74" s="250"/>
      <c r="BD74" s="250"/>
      <c r="BE74" s="250"/>
      <c r="BF74" s="250"/>
      <c r="BG74" s="250"/>
      <c r="BH74" s="250"/>
      <c r="BI74" s="250"/>
      <c r="BJ74" s="250"/>
    </row>
    <row r="75" spans="1:62" ht="30.75" thickBot="1" x14ac:dyDescent="0.5">
      <c r="C75" s="251" t="str">
        <f>$C$2</f>
        <v>DATA GURU</v>
      </c>
      <c r="D75" s="19"/>
      <c r="E75" s="19"/>
      <c r="F75" s="20"/>
      <c r="G75" s="20"/>
      <c r="H75" s="20"/>
      <c r="I75" s="20"/>
      <c r="N75" s="34"/>
      <c r="R75" s="36" t="str">
        <f>$C$2</f>
        <v>DATA GURU</v>
      </c>
      <c r="S75" s="19"/>
      <c r="T75" s="19"/>
      <c r="U75" s="20"/>
      <c r="V75" s="20"/>
      <c r="W75" s="20"/>
      <c r="X75" s="20"/>
      <c r="AG75" s="251" t="s">
        <v>64</v>
      </c>
      <c r="AH75" s="19"/>
      <c r="AI75" s="19"/>
      <c r="AJ75" s="20"/>
      <c r="AK75" s="20"/>
      <c r="AL75" s="20"/>
      <c r="AM75" s="20"/>
      <c r="AV75" s="250"/>
      <c r="AW75" s="250"/>
      <c r="AX75" s="251" t="s">
        <v>188</v>
      </c>
      <c r="AY75" s="252"/>
      <c r="AZ75" s="252"/>
      <c r="BA75" s="253"/>
      <c r="BB75" s="253"/>
      <c r="BC75" s="253"/>
      <c r="BD75" s="253"/>
      <c r="BE75" s="253"/>
      <c r="BF75" s="253"/>
      <c r="BG75" s="253"/>
      <c r="BH75" s="253"/>
      <c r="BI75" s="253"/>
      <c r="BJ75" s="274"/>
    </row>
    <row r="76" spans="1:62" ht="18.75" x14ac:dyDescent="0.3">
      <c r="A76" s="21"/>
      <c r="B76" s="21"/>
      <c r="C76" s="23" t="str">
        <f>$C$1&amp;" - "&amp;D1&amp;" SWASTA BERDASARKAN STATUS KEPEGAWAIAN"</f>
        <v>SD - MI SWASTA BERDASARKAN STATUS KEPEGAWAIAN</v>
      </c>
      <c r="D76" s="22"/>
      <c r="E76" s="22"/>
      <c r="F76" s="21"/>
      <c r="G76" s="21"/>
      <c r="H76" s="21"/>
      <c r="N76" s="34"/>
      <c r="Q76" s="21"/>
      <c r="R76" s="23" t="str">
        <f>$C$1&amp;" - "&amp;D1&amp;" SWASTA KUALIFIKASI PENDIDIKAN"</f>
        <v>SD - MI SWASTA KUALIFIKASI PENDIDIKAN</v>
      </c>
      <c r="S76" s="22"/>
      <c r="T76" s="22"/>
      <c r="U76" s="21"/>
      <c r="V76" s="21"/>
      <c r="AF76" s="21"/>
      <c r="AG76" s="23" t="str">
        <f>$C$1&amp;" - "&amp;D1&amp;"  SWASTA KUALIFIKASI PENDIDIKAN"</f>
        <v>SD - MI  SWASTA KUALIFIKASI PENDIDIKAN</v>
      </c>
      <c r="AH76" s="22"/>
      <c r="AI76" s="22"/>
      <c r="AJ76" s="21"/>
      <c r="AK76" s="21"/>
      <c r="AV76" s="254"/>
      <c r="AW76" s="254"/>
      <c r="AX76" s="255" t="str">
        <f>$C$1&amp;" SWASTA BERDASARKAN STATUS KEPEGAWAIAN"</f>
        <v>SD SWASTA BERDASARKAN STATUS KEPEGAWAIAN</v>
      </c>
      <c r="AY76" s="256"/>
      <c r="AZ76" s="256"/>
      <c r="BA76" s="254"/>
      <c r="BB76" s="254"/>
      <c r="BC76" s="254"/>
      <c r="BD76" s="250"/>
      <c r="BE76" s="250"/>
      <c r="BF76" s="250"/>
      <c r="BG76" s="250"/>
      <c r="BH76" s="250"/>
      <c r="BI76" s="274"/>
      <c r="BJ76" s="274"/>
    </row>
    <row r="77" spans="1:62" ht="18.75" x14ac:dyDescent="0.3">
      <c r="C77" s="407" t="str">
        <f>$C$4</f>
        <v>TAHUN PELAJARAN 2019/2020</v>
      </c>
      <c r="N77" s="34"/>
      <c r="R77" s="24" t="str">
        <f>$C$4</f>
        <v>TAHUN PELAJARAN 2019/2020</v>
      </c>
      <c r="AG77" s="24" t="str">
        <f>AG4</f>
        <v>TAHUN PELAJARAN 2019/2020</v>
      </c>
      <c r="AV77" s="250"/>
      <c r="AW77" s="250"/>
      <c r="AX77" s="257" t="str">
        <f>$C$4</f>
        <v>TAHUN PELAJARAN 2019/2020</v>
      </c>
      <c r="AY77" s="250"/>
      <c r="AZ77" s="250"/>
      <c r="BA77" s="250"/>
      <c r="BB77" s="250"/>
      <c r="BC77" s="250"/>
      <c r="BD77" s="250"/>
      <c r="BE77" s="250"/>
      <c r="BF77" s="250"/>
      <c r="BG77" s="250"/>
      <c r="BH77" s="250"/>
      <c r="BI77" s="274"/>
      <c r="BJ77" s="274"/>
    </row>
    <row r="78" spans="1:62" x14ac:dyDescent="0.25">
      <c r="C78" s="308" t="str">
        <f>$C$5</f>
        <v>Dinas Pendidikan dan Kebudayaan</v>
      </c>
      <c r="N78" s="34"/>
      <c r="R78" s="18" t="str">
        <f>$C$5</f>
        <v>Dinas Pendidikan dan Kebudayaan</v>
      </c>
      <c r="AG78" s="18" t="str">
        <f>$C$5</f>
        <v>Dinas Pendidikan dan Kebudayaan</v>
      </c>
      <c r="AV78" s="250"/>
      <c r="AW78" s="250"/>
      <c r="AX78" s="250" t="str">
        <f>$C$5</f>
        <v>Dinas Pendidikan dan Kebudayaan</v>
      </c>
      <c r="AY78" s="250"/>
      <c r="AZ78" s="250"/>
      <c r="BA78" s="250"/>
      <c r="BB78" s="250"/>
      <c r="BC78" s="250"/>
      <c r="BD78" s="250"/>
      <c r="BE78" s="250"/>
      <c r="BF78" s="250"/>
      <c r="BG78" s="250"/>
      <c r="BH78" s="250"/>
      <c r="BI78" s="274"/>
      <c r="BJ78" s="274"/>
    </row>
    <row r="79" spans="1:62" x14ac:dyDescent="0.25">
      <c r="C79" s="18" t="s">
        <v>59</v>
      </c>
      <c r="N79" s="406" t="s">
        <v>53</v>
      </c>
      <c r="R79" s="18" t="s">
        <v>59</v>
      </c>
      <c r="AC79" s="406" t="s">
        <v>53</v>
      </c>
      <c r="AG79" s="18" t="s">
        <v>59</v>
      </c>
      <c r="AR79" s="246" t="s">
        <v>53</v>
      </c>
      <c r="AS79" s="249"/>
      <c r="AV79" s="250"/>
      <c r="AW79" s="250"/>
      <c r="AX79" s="250" t="s">
        <v>59</v>
      </c>
      <c r="AY79" s="250"/>
      <c r="AZ79" s="250"/>
      <c r="BA79" s="250"/>
      <c r="BB79" s="250"/>
      <c r="BC79" s="250"/>
      <c r="BD79" s="250"/>
      <c r="BE79" s="250"/>
      <c r="BF79" s="250"/>
      <c r="BG79" s="250"/>
      <c r="BH79" s="250"/>
      <c r="BI79" s="275" t="s">
        <v>53</v>
      </c>
      <c r="BJ79"/>
    </row>
    <row r="80" spans="1:62" ht="15.75" thickBot="1" x14ac:dyDescent="0.3">
      <c r="B80" s="35"/>
      <c r="N80" s="34"/>
      <c r="AV80" s="250"/>
      <c r="AW80" s="276"/>
      <c r="AX80" s="250"/>
      <c r="AY80" s="250"/>
      <c r="AZ80" s="250"/>
      <c r="BA80" s="250"/>
      <c r="BB80" s="250"/>
      <c r="BC80" s="250"/>
      <c r="BD80" s="250"/>
      <c r="BE80" s="250"/>
      <c r="BF80" s="250"/>
      <c r="BG80" s="250"/>
      <c r="BH80" s="250"/>
      <c r="BI80" s="274"/>
      <c r="BJ80"/>
    </row>
    <row r="81" spans="1:63" ht="18" thickTop="1" thickBot="1" x14ac:dyDescent="0.3">
      <c r="A81" s="889" t="s">
        <v>60</v>
      </c>
      <c r="B81" s="892" t="s">
        <v>61</v>
      </c>
      <c r="C81" s="895" t="str">
        <f>$C$1&amp;" - "&amp;D1&amp;" SWASTA"</f>
        <v>SD - MI SWASTA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7"/>
      <c r="P81" s="898" t="s">
        <v>60</v>
      </c>
      <c r="Q81" s="901" t="s">
        <v>61</v>
      </c>
      <c r="R81" s="904" t="str">
        <f>$C$1&amp;" - "&amp;D1&amp;" SWASTA"</f>
        <v>SD - MI SWASTA</v>
      </c>
      <c r="S81" s="905"/>
      <c r="T81" s="905"/>
      <c r="U81" s="905"/>
      <c r="V81" s="905"/>
      <c r="W81" s="905"/>
      <c r="X81" s="905"/>
      <c r="Y81" s="905"/>
      <c r="Z81" s="905"/>
      <c r="AA81" s="905"/>
      <c r="AB81" s="905"/>
      <c r="AC81" s="906"/>
      <c r="AE81" s="868" t="s">
        <v>60</v>
      </c>
      <c r="AF81" s="871" t="s">
        <v>61</v>
      </c>
      <c r="AG81" s="874" t="str">
        <f>$C$1&amp;" - "&amp;D1&amp;" SWASTA"</f>
        <v>SD - MI SWASTA</v>
      </c>
      <c r="AH81" s="875"/>
      <c r="AI81" s="875"/>
      <c r="AJ81" s="875"/>
      <c r="AK81" s="875"/>
      <c r="AL81" s="875"/>
      <c r="AM81" s="875"/>
      <c r="AN81" s="875"/>
      <c r="AO81" s="875"/>
      <c r="AP81" s="875"/>
      <c r="AQ81" s="875"/>
      <c r="AR81" s="876"/>
      <c r="AS81" s="247"/>
      <c r="AV81" s="877" t="s">
        <v>60</v>
      </c>
      <c r="AW81" s="880" t="s">
        <v>61</v>
      </c>
      <c r="AX81" s="883" t="str">
        <f>$C$1&amp;" - "&amp;D1&amp;"  SWASTA"</f>
        <v>SD - MI  SWASTA</v>
      </c>
      <c r="AY81" s="884"/>
      <c r="AZ81" s="884"/>
      <c r="BA81" s="884"/>
      <c r="BB81" s="884"/>
      <c r="BC81" s="884"/>
      <c r="BD81" s="884"/>
      <c r="BE81" s="884"/>
      <c r="BF81" s="884"/>
      <c r="BG81" s="884"/>
      <c r="BH81" s="884"/>
      <c r="BI81" s="885"/>
      <c r="BJ81"/>
    </row>
    <row r="82" spans="1:63" ht="30.75" customHeight="1" thickBot="1" x14ac:dyDescent="0.3">
      <c r="A82" s="890"/>
      <c r="B82" s="893"/>
      <c r="C82" s="907" t="s">
        <v>68</v>
      </c>
      <c r="D82" s="908"/>
      <c r="E82" s="909"/>
      <c r="F82" s="907" t="s">
        <v>63</v>
      </c>
      <c r="G82" s="908"/>
      <c r="H82" s="909"/>
      <c r="I82" s="910" t="s">
        <v>56</v>
      </c>
      <c r="J82" s="908"/>
      <c r="K82" s="909"/>
      <c r="L82" s="907" t="s">
        <v>69</v>
      </c>
      <c r="M82" s="909"/>
      <c r="N82" s="860" t="s">
        <v>4</v>
      </c>
      <c r="P82" s="899"/>
      <c r="Q82" s="902"/>
      <c r="R82" s="862" t="s">
        <v>49</v>
      </c>
      <c r="S82" s="863"/>
      <c r="T82" s="864"/>
      <c r="U82" s="862" t="s">
        <v>67</v>
      </c>
      <c r="V82" s="863"/>
      <c r="W82" s="864"/>
      <c r="X82" s="865" t="s">
        <v>70</v>
      </c>
      <c r="Y82" s="863"/>
      <c r="Z82" s="864"/>
      <c r="AA82" s="862" t="s">
        <v>69</v>
      </c>
      <c r="AB82" s="864"/>
      <c r="AC82" s="866" t="s">
        <v>4</v>
      </c>
      <c r="AE82" s="869"/>
      <c r="AF82" s="872"/>
      <c r="AG82" s="886" t="s">
        <v>47</v>
      </c>
      <c r="AH82" s="887"/>
      <c r="AI82" s="888"/>
      <c r="AJ82" s="886" t="s">
        <v>72</v>
      </c>
      <c r="AK82" s="887"/>
      <c r="AL82" s="888"/>
      <c r="AM82" s="886" t="s">
        <v>73</v>
      </c>
      <c r="AN82" s="887"/>
      <c r="AO82" s="888"/>
      <c r="AP82" s="886" t="s">
        <v>69</v>
      </c>
      <c r="AQ82" s="888"/>
      <c r="AR82" s="849" t="s">
        <v>4</v>
      </c>
      <c r="AS82" s="248"/>
      <c r="AV82" s="878"/>
      <c r="AW82" s="881"/>
      <c r="AX82" s="851" t="s">
        <v>263</v>
      </c>
      <c r="AY82" s="852"/>
      <c r="AZ82" s="853"/>
      <c r="BA82" s="851" t="s">
        <v>262</v>
      </c>
      <c r="BB82" s="852"/>
      <c r="BC82" s="853"/>
      <c r="BD82" s="854" t="s">
        <v>56</v>
      </c>
      <c r="BE82" s="855"/>
      <c r="BF82" s="856"/>
      <c r="BG82" s="857" t="s">
        <v>69</v>
      </c>
      <c r="BH82" s="856"/>
      <c r="BI82" s="858" t="s">
        <v>4</v>
      </c>
      <c r="BJ82"/>
      <c r="BK82" s="437" t="s">
        <v>260</v>
      </c>
    </row>
    <row r="83" spans="1:63" ht="32.25" thickBot="1" x14ac:dyDescent="0.3">
      <c r="A83" s="891"/>
      <c r="B83" s="894"/>
      <c r="C83" s="434" t="s">
        <v>34</v>
      </c>
      <c r="D83" s="434" t="s">
        <v>35</v>
      </c>
      <c r="E83" s="434" t="s">
        <v>11</v>
      </c>
      <c r="F83" s="434" t="s">
        <v>34</v>
      </c>
      <c r="G83" s="434" t="s">
        <v>35</v>
      </c>
      <c r="H83" s="434" t="s">
        <v>11</v>
      </c>
      <c r="I83" s="434" t="s">
        <v>34</v>
      </c>
      <c r="J83" s="434" t="s">
        <v>35</v>
      </c>
      <c r="K83" s="434" t="s">
        <v>11</v>
      </c>
      <c r="L83" s="434" t="s">
        <v>2</v>
      </c>
      <c r="M83" s="434" t="s">
        <v>3</v>
      </c>
      <c r="N83" s="861"/>
      <c r="P83" s="900"/>
      <c r="Q83" s="903"/>
      <c r="R83" s="436" t="s">
        <v>34</v>
      </c>
      <c r="S83" s="436" t="s">
        <v>35</v>
      </c>
      <c r="T83" s="436" t="s">
        <v>11</v>
      </c>
      <c r="U83" s="436" t="s">
        <v>34</v>
      </c>
      <c r="V83" s="436" t="s">
        <v>35</v>
      </c>
      <c r="W83" s="436" t="s">
        <v>11</v>
      </c>
      <c r="X83" s="436" t="s">
        <v>34</v>
      </c>
      <c r="Y83" s="436" t="s">
        <v>35</v>
      </c>
      <c r="Z83" s="436" t="s">
        <v>11</v>
      </c>
      <c r="AA83" s="436" t="s">
        <v>49</v>
      </c>
      <c r="AB83" s="436" t="s">
        <v>67</v>
      </c>
      <c r="AC83" s="867"/>
      <c r="AE83" s="870"/>
      <c r="AF83" s="873"/>
      <c r="AG83" s="435" t="s">
        <v>34</v>
      </c>
      <c r="AH83" s="435" t="s">
        <v>35</v>
      </c>
      <c r="AI83" s="435" t="s">
        <v>11</v>
      </c>
      <c r="AJ83" s="435" t="s">
        <v>34</v>
      </c>
      <c r="AK83" s="435" t="s">
        <v>35</v>
      </c>
      <c r="AL83" s="435" t="s">
        <v>11</v>
      </c>
      <c r="AM83" s="435" t="s">
        <v>34</v>
      </c>
      <c r="AN83" s="435" t="s">
        <v>35</v>
      </c>
      <c r="AO83" s="435" t="s">
        <v>11</v>
      </c>
      <c r="AP83" s="59" t="s">
        <v>47</v>
      </c>
      <c r="AQ83" s="435" t="s">
        <v>72</v>
      </c>
      <c r="AR83" s="850"/>
      <c r="AS83" s="248"/>
      <c r="AV83" s="879"/>
      <c r="AW83" s="882"/>
      <c r="AX83" s="484" t="s">
        <v>34</v>
      </c>
      <c r="AY83" s="484" t="s">
        <v>35</v>
      </c>
      <c r="AZ83" s="484" t="s">
        <v>11</v>
      </c>
      <c r="BA83" s="484" t="s">
        <v>34</v>
      </c>
      <c r="BB83" s="484" t="s">
        <v>35</v>
      </c>
      <c r="BC83" s="484" t="s">
        <v>11</v>
      </c>
      <c r="BD83" s="484" t="s">
        <v>34</v>
      </c>
      <c r="BE83" s="484" t="s">
        <v>35</v>
      </c>
      <c r="BF83" s="484" t="s">
        <v>11</v>
      </c>
      <c r="BG83" s="484" t="s">
        <v>2</v>
      </c>
      <c r="BH83" s="484" t="s">
        <v>3</v>
      </c>
      <c r="BI83" s="859"/>
      <c r="BJ83"/>
    </row>
    <row r="84" spans="1:63" ht="15.75" thickBot="1" x14ac:dyDescent="0.3">
      <c r="A84" s="409"/>
      <c r="B84" s="410" t="s">
        <v>62</v>
      </c>
      <c r="C84" s="411">
        <f>SUM(C85:C98)</f>
        <v>27</v>
      </c>
      <c r="D84" s="411">
        <f t="shared" ref="D84:K84" si="79">SUM(D85:D98)</f>
        <v>138</v>
      </c>
      <c r="E84" s="411">
        <f t="shared" si="79"/>
        <v>165</v>
      </c>
      <c r="F84" s="411">
        <f t="shared" si="79"/>
        <v>571</v>
      </c>
      <c r="G84" s="411">
        <f t="shared" si="79"/>
        <v>594</v>
      </c>
      <c r="H84" s="411">
        <f t="shared" si="79"/>
        <v>1165</v>
      </c>
      <c r="I84" s="411">
        <f t="shared" si="79"/>
        <v>598</v>
      </c>
      <c r="J84" s="411">
        <f t="shared" si="79"/>
        <v>732</v>
      </c>
      <c r="K84" s="411">
        <f t="shared" si="79"/>
        <v>1330</v>
      </c>
      <c r="L84" s="412">
        <f>IF(K84&lt;1,0,E84/N84*100)</f>
        <v>12.406015037593985</v>
      </c>
      <c r="M84" s="412">
        <f>IF(K84&lt;1,0,H84/N84*100)</f>
        <v>87.593984962406012</v>
      </c>
      <c r="N84" s="413">
        <f>SUM(E84,H84)</f>
        <v>1330</v>
      </c>
      <c r="P84" s="438"/>
      <c r="Q84" s="25" t="s">
        <v>62</v>
      </c>
      <c r="R84" s="26">
        <f>SUM(R85:R98)</f>
        <v>85</v>
      </c>
      <c r="S84" s="26">
        <f t="shared" ref="S84:Z84" si="80">SUM(S85:S98)</f>
        <v>56</v>
      </c>
      <c r="T84" s="26">
        <f t="shared" si="80"/>
        <v>141</v>
      </c>
      <c r="U84" s="26">
        <f t="shared" si="80"/>
        <v>626</v>
      </c>
      <c r="V84" s="26">
        <f t="shared" si="80"/>
        <v>674</v>
      </c>
      <c r="W84" s="26">
        <f t="shared" si="80"/>
        <v>1300</v>
      </c>
      <c r="X84" s="26">
        <f t="shared" si="80"/>
        <v>711</v>
      </c>
      <c r="Y84" s="26">
        <f t="shared" si="80"/>
        <v>730</v>
      </c>
      <c r="Z84" s="26">
        <f t="shared" si="80"/>
        <v>1441</v>
      </c>
      <c r="AA84" s="48">
        <f>IF(Z84&lt;1,0,T84/AC84*100)</f>
        <v>9.7848716169326853</v>
      </c>
      <c r="AB84" s="48">
        <f>IF(Z84&lt;1,0,W84/AC84*100)</f>
        <v>90.215128383067309</v>
      </c>
      <c r="AC84" s="439">
        <f>SUM(T84,W84)</f>
        <v>1441</v>
      </c>
      <c r="AE84" s="449"/>
      <c r="AF84" s="25" t="s">
        <v>62</v>
      </c>
      <c r="AG84" s="26">
        <f>SUM(AG85:AG98)</f>
        <v>319</v>
      </c>
      <c r="AH84" s="26">
        <f t="shared" ref="AH84:AO84" si="81">SUM(AH85:AH98)</f>
        <v>332</v>
      </c>
      <c r="AI84" s="26">
        <f t="shared" si="81"/>
        <v>651</v>
      </c>
      <c r="AJ84" s="26">
        <f t="shared" si="81"/>
        <v>392</v>
      </c>
      <c r="AK84" s="26">
        <f t="shared" si="81"/>
        <v>398</v>
      </c>
      <c r="AL84" s="26">
        <f t="shared" si="81"/>
        <v>790</v>
      </c>
      <c r="AM84" s="26">
        <f t="shared" si="81"/>
        <v>711</v>
      </c>
      <c r="AN84" s="26">
        <f t="shared" si="81"/>
        <v>730</v>
      </c>
      <c r="AO84" s="26">
        <f t="shared" si="81"/>
        <v>1441</v>
      </c>
      <c r="AP84" s="48">
        <f>AI84/AR84*100</f>
        <v>45.176960444136014</v>
      </c>
      <c r="AQ84" s="48">
        <f>AL84/AR84*100</f>
        <v>54.823039555863986</v>
      </c>
      <c r="AR84" s="450">
        <f>SUM(AI84,AL84)</f>
        <v>1441</v>
      </c>
      <c r="AS84" s="60"/>
      <c r="AV84" s="464"/>
      <c r="AW84" s="259" t="s">
        <v>62</v>
      </c>
      <c r="AX84" s="260">
        <f>SUM(AX85:AX98)</f>
        <v>0</v>
      </c>
      <c r="AY84" s="260">
        <f t="shared" ref="AY84:BF84" si="82">SUM(AY85:AY98)</f>
        <v>0</v>
      </c>
      <c r="AZ84" s="260">
        <f t="shared" si="82"/>
        <v>0</v>
      </c>
      <c r="BA84" s="260">
        <f t="shared" si="82"/>
        <v>65</v>
      </c>
      <c r="BB84" s="260">
        <f t="shared" si="82"/>
        <v>64</v>
      </c>
      <c r="BC84" s="260">
        <f t="shared" si="82"/>
        <v>129</v>
      </c>
      <c r="BD84" s="260">
        <f t="shared" si="82"/>
        <v>65</v>
      </c>
      <c r="BE84" s="260">
        <f t="shared" si="82"/>
        <v>64</v>
      </c>
      <c r="BF84" s="260">
        <f t="shared" si="82"/>
        <v>129</v>
      </c>
      <c r="BG84" s="261">
        <f>AZ84/BI84*100</f>
        <v>0</v>
      </c>
      <c r="BH84" s="261">
        <f>BC84/BI84*100</f>
        <v>100</v>
      </c>
      <c r="BI84" s="465">
        <f>SUM(AZ84,BC84)</f>
        <v>129</v>
      </c>
      <c r="BJ84"/>
    </row>
    <row r="85" spans="1:63" ht="15.75" thickBot="1" x14ac:dyDescent="0.3">
      <c r="A85" s="431">
        <v>1</v>
      </c>
      <c r="B85" s="428" t="s">
        <v>19</v>
      </c>
      <c r="C85" s="414">
        <f>SUMIFS(GTK_PNS_Laki_laki,STATUS_SEKOLAH,$N$79,KECAMATAN,$B85,JENJANG_PENDIDIKAN,$C$1)+SUMIFS(GTK_PNS_Laki_laki,STATUS_SEKOLAH,$N$79,KECAMATAN,$B85,JENJANG_PENDIDIKAN,$D$1)</f>
        <v>27</v>
      </c>
      <c r="D85" s="414">
        <f t="shared" ref="D85:D98" si="83">SUMIFS(GTK_PNS_Perempuan,STATUS_SEKOLAH,$N$79,KECAMATAN,$B85,JENJANG_PENDIDIKAN,$C$1)+SUMIFS(GTK_PNS_Perempuan,STATUS_SEKOLAH,$N$79,KECAMATAN,$B85,JENJANG_PENDIDIKAN,$D$1)</f>
        <v>29</v>
      </c>
      <c r="E85" s="414">
        <f>SUM(C85:D85)</f>
        <v>56</v>
      </c>
      <c r="F85" s="414">
        <f t="shared" ref="F85:F98" si="84">SUMIFS(GTK_NON_PNS_Laki_laki,STATUS_SEKOLAH,$N$79,KECAMATAN,$B85,JENJANG_PENDIDIKAN,$C$1)+SUMIFS(GTK_NON_PNS_Laki_laki,STATUS_SEKOLAH,$N$79,KECAMATAN,$B85,JENJANG_PENDIDIKAN,$D$1)</f>
        <v>114</v>
      </c>
      <c r="G85" s="414">
        <f t="shared" ref="G85:G98" si="85">SUMIFS(GTK_NON_PNS_Perempuan,STATUS_SEKOLAH,$N$79,KECAMATAN,$B85,JENJANG_PENDIDIKAN,$C$1)+SUMIFS(GTK_NON_PNS_Perempuan,STATUS_SEKOLAH,$N$79,KECAMATAN,$B85,JENJANG_PENDIDIKAN,$D$1)</f>
        <v>152</v>
      </c>
      <c r="H85" s="414">
        <f>SUM(F85:G85)</f>
        <v>266</v>
      </c>
      <c r="I85" s="414">
        <f>SUM(C85,F85)</f>
        <v>141</v>
      </c>
      <c r="J85" s="414">
        <f>SUM(D85,G85)</f>
        <v>181</v>
      </c>
      <c r="K85" s="414">
        <f>SUM(I85:J85)</f>
        <v>322</v>
      </c>
      <c r="L85" s="415">
        <f>IF(K85&lt;1,0,E85/N85*100)</f>
        <v>17.391304347826086</v>
      </c>
      <c r="M85" s="415">
        <f>IF(K85&lt;1,0,H85/N85*100)</f>
        <v>82.608695652173907</v>
      </c>
      <c r="N85" s="416">
        <f>SUM(E85,H85)</f>
        <v>322</v>
      </c>
      <c r="P85" s="440">
        <v>1</v>
      </c>
      <c r="Q85" s="18" t="s">
        <v>19</v>
      </c>
      <c r="R85" s="27">
        <f t="shared" ref="R85:R98" si="86">SUMIFS(GTK_BLM_SARJANA_Laki_laki,STATUS_SEKOLAH,$N$79,KECAMATAN,$B85,JENJANG_PENDIDIKAN,$C$1)+SUMIFS(GTK_BLM_SARJANA_Laki_laki,STATUS_SEKOLAH,$N$79,KECAMATAN,$B85,JENJANG_PENDIDIKAN,$D$1)</f>
        <v>14</v>
      </c>
      <c r="S85" s="27">
        <f t="shared" ref="S85:S98" si="87">SUMIFS(GTK_BLM_SARJANA_Perempuan,STATUS_SEKOLAH,$N$79,KECAMATAN,$B85,JENJANG_PENDIDIKAN,$C$1)+SUMIFS(GTK_BLM_SARJANA_Perempuan,STATUS_SEKOLAH,$N$79,KECAMATAN,$B85,JENJANG_PENDIDIKAN,$D$1)</f>
        <v>8</v>
      </c>
      <c r="T85" s="27">
        <f>SUM(R85:S85)</f>
        <v>22</v>
      </c>
      <c r="U85" s="27">
        <f t="shared" ref="U85:U98" si="88">SUMIFS(GTK_SARJANA_Laki_laki,STATUS_SEKOLAH,$N$79,KECAMATAN,$B85,JENJANG_PENDIDIKAN,$C$1)+SUMIFS(GTK_SARJANA_Laki_laki,STATUS_SEKOLAH,$N$79,KECAMATAN,$B85,JENJANG_PENDIDIKAN,$D$1)</f>
        <v>128</v>
      </c>
      <c r="V85" s="27">
        <f t="shared" ref="V85:V98" si="89">SUMIFS(GTK_SARJANA_Perempuan,STATUS_SEKOLAH,$N$79,KECAMATAN,$B85,JENJANG_PENDIDIKAN,$C$1)+SUMIFS(GTK_SARJANA_Perempuan,STATUS_SEKOLAH,$N$79,KECAMATAN,$B85,JENJANG_PENDIDIKAN,$D$1)</f>
        <v>172</v>
      </c>
      <c r="W85" s="27">
        <f>SUM(U85:V85)</f>
        <v>300</v>
      </c>
      <c r="X85" s="27">
        <f>SUM(R85,U85)</f>
        <v>142</v>
      </c>
      <c r="Y85" s="27">
        <f>SUM(S85,V85)</f>
        <v>180</v>
      </c>
      <c r="Z85" s="27">
        <f>SUM(X85:Y85)</f>
        <v>322</v>
      </c>
      <c r="AA85" s="53">
        <f>IF(Z85&lt;1,0,T85/AC85*100)</f>
        <v>6.8322981366459627</v>
      </c>
      <c r="AB85" s="53">
        <f>IF(Z85&lt;1,0,W85/AC85*100)</f>
        <v>93.16770186335404</v>
      </c>
      <c r="AC85" s="441">
        <f>SUM(T85,W85)</f>
        <v>322</v>
      </c>
      <c r="AE85" s="451">
        <v>1</v>
      </c>
      <c r="AF85" s="18" t="s">
        <v>19</v>
      </c>
      <c r="AG85" s="27">
        <f>SUMIFS('ALL-DIKBUD-KEMANAG'!AE$13:AE$1029,STATUS_SEKOLAH,$AR$79,KECAMATAN,$AF85,JENJANG_PENDIDIKAN,$C$1)+SUMIFS('ALL-DIKBUD-KEMANAG'!AE$13:AE$1029,STATUS_SEKOLAH,$AR$79,KECAMATAN,$AF85,JENJANG_PENDIDIKAN,$D$1)</f>
        <v>60</v>
      </c>
      <c r="AH85" s="27">
        <f>SUMIFS('ALL-DIKBUD-KEMANAG'!AF$13:AF$1029,STATUS_SEKOLAH,$AR$79,KECAMATAN,$AF85,JENJANG_PENDIDIKAN,$C$1)+SUMIFS('ALL-DIKBUD-KEMANAG'!AF$13:AF$1029,STATUS_SEKOLAH,$AR$79,KECAMATAN,$AF85,JENJANG_PENDIDIKAN,$D$1)</f>
        <v>76</v>
      </c>
      <c r="AI85" s="28">
        <f>SUM(AG85:AH85)</f>
        <v>136</v>
      </c>
      <c r="AJ85" s="27">
        <f>SUMIFS('ALL-DIKBUD-KEMANAG'!AH$13:AH$1029,STATUS_SEKOLAH,$AR$79,KECAMATAN,$AF85,JENJANG_PENDIDIKAN,$C$1)+SUMIFS('ALL-DIKBUD-KEMANAG'!AH$13:AH$1029,STATUS_SEKOLAH,$AR$79,KECAMATAN,$AF85,JENJANG_PENDIDIKAN,$D$1)</f>
        <v>82</v>
      </c>
      <c r="AK85" s="27">
        <f>SUMIFS('ALL-DIKBUD-KEMANAG'!AI$13:AI$1029,STATUS_SEKOLAH,$AR$79,KECAMATAN,$AF85,JENJANG_PENDIDIKAN,$C$1)+SUMIFS('ALL-DIKBUD-KEMANAG'!AI$13:AI$1029,STATUS_SEKOLAH,$AR$79,KECAMATAN,$AF85,JENJANG_PENDIDIKAN,$D$1)</f>
        <v>104</v>
      </c>
      <c r="AL85" s="28">
        <f>SUM(AJ85:AK85)</f>
        <v>186</v>
      </c>
      <c r="AM85" s="27">
        <f>SUM(AG85,AJ85)</f>
        <v>142</v>
      </c>
      <c r="AN85" s="27">
        <f>SUM(AH85,AK85)</f>
        <v>180</v>
      </c>
      <c r="AO85" s="28">
        <f>SUM(AM85:AN85)</f>
        <v>322</v>
      </c>
      <c r="AP85" s="51">
        <f>IF(AO85&lt;1,0,AI85/AR85*100)</f>
        <v>42.236024844720497</v>
      </c>
      <c r="AQ85" s="51">
        <f>IF(AO85&lt;1,0,AL85/AR85*100)</f>
        <v>57.763975155279503</v>
      </c>
      <c r="AR85" s="452">
        <f>SUM(AI85,AL85)</f>
        <v>322</v>
      </c>
      <c r="AS85" s="60"/>
      <c r="AT85" s="32">
        <f>X85-AM85</f>
        <v>0</v>
      </c>
      <c r="AU85" s="32">
        <f>Y85-AN85</f>
        <v>0</v>
      </c>
      <c r="AV85" s="466">
        <v>1</v>
      </c>
      <c r="AW85" s="250" t="s">
        <v>19</v>
      </c>
      <c r="AX85" s="262">
        <f t="shared" ref="AX85:AX98" si="90">SUMIFS(Tenaga_Kependidikan_PNS_Laki_laki,STATUS_SEKOLAH,$N$79,KECAMATAN,$B85,JENJANG_PENDIDIKAN,$C$1)+SUMIFS(Tenaga_Kependidikan_PNS_Laki_laki,STATUS_SEKOLAH,$N$79,KECAMATAN,$B85,JENJANG_PENDIDIKAN,$D$1)</f>
        <v>0</v>
      </c>
      <c r="AY85" s="262">
        <f t="shared" ref="AY85:AY98" si="91">SUMIFS(Tenaga_Kependidikan_PNS_Perempuan,STATUS_SEKOLAH,$N$79,KECAMATAN,$B85,JENJANG_PENDIDIKAN,$C$1)+SUMIFS(Tenaga_Kependidikan_PNS_Perempuan,STATUS_SEKOLAH,$N$79,KECAMATAN,$B85,JENJANG_PENDIDIKAN,$D$1)</f>
        <v>0</v>
      </c>
      <c r="AZ85" s="264">
        <f>SUM(AX85:AY85)</f>
        <v>0</v>
      </c>
      <c r="BA85" s="262">
        <f t="shared" ref="BA85:BA98" si="92">SUMIFS(Tenaga_Kependidikan_NON_PNS_Laki_laki,STATUS_SEKOLAH,$N$79,KECAMATAN,$B85,JENJANG_PENDIDIKAN,$C$1)+SUMIFS(Tenaga_Kependidikan_NON_PNS_Laki_laki,STATUS_SEKOLAH,$N$79,KECAMATAN,$B85,JENJANG_PENDIDIKAN,$D$1)</f>
        <v>8</v>
      </c>
      <c r="BB85" s="262">
        <f t="shared" ref="BB85:BB98" si="93">SUMIFS(Tenaga_Kependidikan_NON_PNS_Perempuan,STATUS_SEKOLAH,$N$79,KECAMATAN,$B85,JENJANG_PENDIDIKAN,$C$1)+SUMIFS(Tenaga_Kependidikan_NON_PNS_Perempuan,STATUS_SEKOLAH,$N$79,KECAMATAN,$B85,JENJANG_PENDIDIKAN,$D$1)</f>
        <v>10</v>
      </c>
      <c r="BC85" s="264">
        <f>SUM(BA85:BB85)</f>
        <v>18</v>
      </c>
      <c r="BD85" s="262">
        <f>SUM(AX85,BA85)</f>
        <v>8</v>
      </c>
      <c r="BE85" s="262">
        <f>SUM(AY85,BB85)</f>
        <v>10</v>
      </c>
      <c r="BF85" s="262">
        <f>SUM(BD85:BE85)</f>
        <v>18</v>
      </c>
      <c r="BG85" s="263">
        <f>IF(BF85&lt;1,0,AZ85/BI85*100)</f>
        <v>0</v>
      </c>
      <c r="BH85" s="263">
        <f>IF(BF85&lt;1,0,BC85/BI85*100)</f>
        <v>100</v>
      </c>
      <c r="BI85" s="467">
        <f>SUM(AZ85,BC85)</f>
        <v>18</v>
      </c>
      <c r="BJ85"/>
    </row>
    <row r="86" spans="1:63" ht="15.75" thickBot="1" x14ac:dyDescent="0.3">
      <c r="A86" s="431">
        <v>2</v>
      </c>
      <c r="B86" s="429" t="s">
        <v>20</v>
      </c>
      <c r="C86" s="414">
        <f t="shared" ref="C86:C98" si="94">SUMIFS(GTK_PNS_Laki_laki,STATUS_SEKOLAH,$N$79,KECAMATAN,$B86,JENJANG_PENDIDIKAN,$C$1)</f>
        <v>0</v>
      </c>
      <c r="D86" s="414">
        <f t="shared" si="83"/>
        <v>4</v>
      </c>
      <c r="E86" s="417">
        <f t="shared" ref="E86:E98" si="95">SUM(C86:D86)</f>
        <v>4</v>
      </c>
      <c r="F86" s="414">
        <f t="shared" si="84"/>
        <v>52</v>
      </c>
      <c r="G86" s="414">
        <f t="shared" si="85"/>
        <v>62</v>
      </c>
      <c r="H86" s="414">
        <f t="shared" ref="H86:H98" si="96">SUM(F86:G86)</f>
        <v>114</v>
      </c>
      <c r="I86" s="414">
        <f t="shared" ref="I86:J98" si="97">SUM(C86,F86)</f>
        <v>52</v>
      </c>
      <c r="J86" s="414">
        <f t="shared" si="97"/>
        <v>66</v>
      </c>
      <c r="K86" s="414">
        <f t="shared" ref="K86:K98" si="98">SUM(I86:J86)</f>
        <v>118</v>
      </c>
      <c r="L86" s="415">
        <f t="shared" ref="L86:L99" si="99">IF(K86&lt;1,0,E86/N86*100)</f>
        <v>3.3898305084745761</v>
      </c>
      <c r="M86" s="415">
        <f t="shared" ref="M86:M99" si="100">IF(K86&lt;1,0,H86/N86*100)</f>
        <v>96.610169491525426</v>
      </c>
      <c r="N86" s="416">
        <f t="shared" ref="N86:N98" si="101">SUM(E86,H86)</f>
        <v>118</v>
      </c>
      <c r="P86" s="440">
        <v>2</v>
      </c>
      <c r="Q86" s="29" t="s">
        <v>20</v>
      </c>
      <c r="R86" s="27">
        <f t="shared" si="86"/>
        <v>6</v>
      </c>
      <c r="S86" s="27">
        <f t="shared" si="87"/>
        <v>6</v>
      </c>
      <c r="T86" s="30">
        <f t="shared" ref="T86:T98" si="102">SUM(R86:S86)</f>
        <v>12</v>
      </c>
      <c r="U86" s="27">
        <f t="shared" si="88"/>
        <v>59</v>
      </c>
      <c r="V86" s="27">
        <f t="shared" si="89"/>
        <v>60</v>
      </c>
      <c r="W86" s="27">
        <f t="shared" ref="W86:W98" si="103">SUM(U86:V86)</f>
        <v>119</v>
      </c>
      <c r="X86" s="27">
        <f>SUM(R86,U86)</f>
        <v>65</v>
      </c>
      <c r="Y86" s="27">
        <f t="shared" ref="Y86:Y98" si="104">SUM(S86,V86)</f>
        <v>66</v>
      </c>
      <c r="Z86" s="27">
        <f t="shared" ref="Z86:Z98" si="105">SUM(X86:Y86)</f>
        <v>131</v>
      </c>
      <c r="AA86" s="53">
        <f t="shared" ref="AA86:AA99" si="106">IF(Z86&lt;1,0,T86/AC86*100)</f>
        <v>9.1603053435114496</v>
      </c>
      <c r="AB86" s="53">
        <f t="shared" ref="AB86:AB99" si="107">IF(Z86&lt;1,0,W86/AC86*100)</f>
        <v>90.839694656488547</v>
      </c>
      <c r="AC86" s="441">
        <f t="shared" ref="AC86:AC98" si="108">SUM(T86,W86)</f>
        <v>131</v>
      </c>
      <c r="AE86" s="451">
        <v>2</v>
      </c>
      <c r="AF86" s="29" t="s">
        <v>20</v>
      </c>
      <c r="AG86" s="27">
        <f>SUMIFS('ALL-DIKBUD-KEMANAG'!AE$13:AE$1029,STATUS_SEKOLAH,$AR$79,KECAMATAN,$AF86,JENJANG_PENDIDIKAN,$C$1)+SUMIFS('ALL-DIKBUD-KEMANAG'!AE$13:AE$1029,STATUS_SEKOLAH,$AR$79,KECAMATAN,$AF86,JENJANG_PENDIDIKAN,$D$1)</f>
        <v>27</v>
      </c>
      <c r="AH86" s="27">
        <f>SUMIFS('ALL-DIKBUD-KEMANAG'!AF$13:AF$1029,STATUS_SEKOLAH,$AR$79,KECAMATAN,$AF86,JENJANG_PENDIDIKAN,$C$1)+SUMIFS('ALL-DIKBUD-KEMANAG'!AF$13:AF$1029,STATUS_SEKOLAH,$AR$79,KECAMATAN,$AF86,JENJANG_PENDIDIKAN,$D$1)</f>
        <v>38</v>
      </c>
      <c r="AI86" s="28">
        <f t="shared" ref="AI86:AI98" si="109">SUM(AG86:AH86)</f>
        <v>65</v>
      </c>
      <c r="AJ86" s="27">
        <f>SUMIFS('ALL-DIKBUD-KEMANAG'!AH$13:AH$1029,STATUS_SEKOLAH,$AR$79,KECAMATAN,$AF86,JENJANG_PENDIDIKAN,$C$1)+SUMIFS('ALL-DIKBUD-KEMANAG'!AH$13:AH$1029,STATUS_SEKOLAH,$AR$79,KECAMATAN,$AF86,JENJANG_PENDIDIKAN,$D$1)</f>
        <v>38</v>
      </c>
      <c r="AK86" s="27">
        <f>SUMIFS('ALL-DIKBUD-KEMANAG'!AI$13:AI$1029,STATUS_SEKOLAH,$AR$79,KECAMATAN,$AF86,JENJANG_PENDIDIKAN,$C$1)+SUMIFS('ALL-DIKBUD-KEMANAG'!AI$13:AI$1029,STATUS_SEKOLAH,$AR$79,KECAMATAN,$AF86,JENJANG_PENDIDIKAN,$D$1)</f>
        <v>28</v>
      </c>
      <c r="AL86" s="28">
        <f t="shared" ref="AL86:AL98" si="110">SUM(AJ86:AK86)</f>
        <v>66</v>
      </c>
      <c r="AM86" s="27">
        <f>SUM(AG86,AJ86)</f>
        <v>65</v>
      </c>
      <c r="AN86" s="27">
        <f t="shared" ref="AN86:AN98" si="111">SUM(AH86,AK86)</f>
        <v>66</v>
      </c>
      <c r="AO86" s="28">
        <f t="shared" ref="AO86:AO98" si="112">SUM(AM86:AN86)</f>
        <v>131</v>
      </c>
      <c r="AP86" s="51">
        <f t="shared" ref="AP86:AP98" si="113">IF(AO86&lt;1,0,AI86/AR86*100)</f>
        <v>49.618320610687022</v>
      </c>
      <c r="AQ86" s="51">
        <f t="shared" ref="AQ86:AQ98" si="114">IF(AO86&lt;1,0,AL86/AR86*100)</f>
        <v>50.381679389312971</v>
      </c>
      <c r="AR86" s="452">
        <f t="shared" ref="AR86:AR98" si="115">SUM(AI86,AL86)</f>
        <v>131</v>
      </c>
      <c r="AS86" s="60"/>
      <c r="AT86" s="32">
        <f t="shared" ref="AT86:AU98" si="116">X86-AM86</f>
        <v>0</v>
      </c>
      <c r="AU86" s="32">
        <f t="shared" si="116"/>
        <v>0</v>
      </c>
      <c r="AV86" s="466">
        <v>2</v>
      </c>
      <c r="AW86" s="265" t="s">
        <v>20</v>
      </c>
      <c r="AX86" s="262">
        <f t="shared" si="90"/>
        <v>0</v>
      </c>
      <c r="AY86" s="262">
        <f t="shared" si="91"/>
        <v>0</v>
      </c>
      <c r="AZ86" s="277">
        <f t="shared" ref="AZ86:AZ98" si="117">SUM(AX86:AY86)</f>
        <v>0</v>
      </c>
      <c r="BA86" s="262">
        <f t="shared" si="92"/>
        <v>5</v>
      </c>
      <c r="BB86" s="262">
        <f t="shared" si="93"/>
        <v>2</v>
      </c>
      <c r="BC86" s="264">
        <f t="shared" ref="BC86:BC98" si="118">SUM(BA86:BB86)</f>
        <v>7</v>
      </c>
      <c r="BD86" s="262">
        <f t="shared" ref="BD86:BE98" si="119">SUM(AX86,BA86)</f>
        <v>5</v>
      </c>
      <c r="BE86" s="262">
        <f t="shared" si="119"/>
        <v>2</v>
      </c>
      <c r="BF86" s="262">
        <f t="shared" ref="BF86:BF98" si="120">SUM(BD86:BE86)</f>
        <v>7</v>
      </c>
      <c r="BG86" s="263">
        <f t="shared" ref="BG86:BG98" si="121">IF(BF86&lt;1,0,AZ86/BI86*100)</f>
        <v>0</v>
      </c>
      <c r="BH86" s="263">
        <f t="shared" ref="BH86:BH98" si="122">IF(BF86&lt;1,0,BC86/BI86*100)</f>
        <v>100</v>
      </c>
      <c r="BI86" s="467">
        <f t="shared" ref="BI86:BI98" si="123">SUM(AZ86,BC86)</f>
        <v>7</v>
      </c>
      <c r="BJ86"/>
    </row>
    <row r="87" spans="1:63" ht="15.75" thickBot="1" x14ac:dyDescent="0.3">
      <c r="A87" s="431">
        <v>3</v>
      </c>
      <c r="B87" s="428" t="s">
        <v>21</v>
      </c>
      <c r="C87" s="414">
        <f t="shared" si="94"/>
        <v>0</v>
      </c>
      <c r="D87" s="414">
        <f t="shared" si="83"/>
        <v>15</v>
      </c>
      <c r="E87" s="417">
        <f t="shared" si="95"/>
        <v>15</v>
      </c>
      <c r="F87" s="414">
        <f t="shared" si="84"/>
        <v>38</v>
      </c>
      <c r="G87" s="414">
        <f t="shared" si="85"/>
        <v>22</v>
      </c>
      <c r="H87" s="414">
        <f t="shared" si="96"/>
        <v>60</v>
      </c>
      <c r="I87" s="414">
        <f t="shared" si="97"/>
        <v>38</v>
      </c>
      <c r="J87" s="414">
        <f t="shared" si="97"/>
        <v>37</v>
      </c>
      <c r="K87" s="414">
        <f t="shared" si="98"/>
        <v>75</v>
      </c>
      <c r="L87" s="415">
        <f t="shared" si="99"/>
        <v>20</v>
      </c>
      <c r="M87" s="415">
        <f t="shared" si="100"/>
        <v>80</v>
      </c>
      <c r="N87" s="416">
        <f t="shared" si="101"/>
        <v>75</v>
      </c>
      <c r="P87" s="440">
        <v>3</v>
      </c>
      <c r="Q87" s="18" t="s">
        <v>21</v>
      </c>
      <c r="R87" s="27">
        <f t="shared" si="86"/>
        <v>1</v>
      </c>
      <c r="S87" s="27">
        <f t="shared" si="87"/>
        <v>2</v>
      </c>
      <c r="T87" s="30">
        <f t="shared" si="102"/>
        <v>3</v>
      </c>
      <c r="U87" s="27">
        <f t="shared" si="88"/>
        <v>54</v>
      </c>
      <c r="V87" s="27">
        <f t="shared" si="89"/>
        <v>35</v>
      </c>
      <c r="W87" s="27">
        <f t="shared" si="103"/>
        <v>89</v>
      </c>
      <c r="X87" s="27">
        <f t="shared" ref="X87:X98" si="124">SUM(R87,U87)</f>
        <v>55</v>
      </c>
      <c r="Y87" s="27">
        <f t="shared" si="104"/>
        <v>37</v>
      </c>
      <c r="Z87" s="27">
        <f t="shared" si="105"/>
        <v>92</v>
      </c>
      <c r="AA87" s="53">
        <f t="shared" si="106"/>
        <v>3.2608695652173911</v>
      </c>
      <c r="AB87" s="53">
        <f t="shared" si="107"/>
        <v>96.739130434782609</v>
      </c>
      <c r="AC87" s="441">
        <f t="shared" si="108"/>
        <v>92</v>
      </c>
      <c r="AE87" s="451">
        <v>3</v>
      </c>
      <c r="AF87" s="18" t="s">
        <v>21</v>
      </c>
      <c r="AG87" s="27">
        <f>SUMIFS('ALL-DIKBUD-KEMANAG'!AE$13:AE$1029,STATUS_SEKOLAH,$AR$79,KECAMATAN,$AF87,JENJANG_PENDIDIKAN,$C$1)+SUMIFS('ALL-DIKBUD-KEMANAG'!AE$13:AE$1029,STATUS_SEKOLAH,$AR$79,KECAMATAN,$AF87,JENJANG_PENDIDIKAN,$D$1)</f>
        <v>19</v>
      </c>
      <c r="AH87" s="27">
        <f>SUMIFS('ALL-DIKBUD-KEMANAG'!AF$13:AF$1029,STATUS_SEKOLAH,$AR$79,KECAMATAN,$AF87,JENJANG_PENDIDIKAN,$C$1)+SUMIFS('ALL-DIKBUD-KEMANAG'!AF$13:AF$1029,STATUS_SEKOLAH,$AR$79,KECAMATAN,$AF87,JENJANG_PENDIDIKAN,$D$1)</f>
        <v>13</v>
      </c>
      <c r="AI87" s="28">
        <f t="shared" si="109"/>
        <v>32</v>
      </c>
      <c r="AJ87" s="27">
        <f>SUMIFS('ALL-DIKBUD-KEMANAG'!AH$13:AH$1029,STATUS_SEKOLAH,$AR$79,KECAMATAN,$AF87,JENJANG_PENDIDIKAN,$C$1)+SUMIFS('ALL-DIKBUD-KEMANAG'!AH$13:AH$1029,STATUS_SEKOLAH,$AR$79,KECAMATAN,$AF87,JENJANG_PENDIDIKAN,$D$1)</f>
        <v>36</v>
      </c>
      <c r="AK87" s="27">
        <f>SUMIFS('ALL-DIKBUD-KEMANAG'!AI$13:AI$1029,STATUS_SEKOLAH,$AR$79,KECAMATAN,$AF87,JENJANG_PENDIDIKAN,$C$1)+SUMIFS('ALL-DIKBUD-KEMANAG'!AI$13:AI$1029,STATUS_SEKOLAH,$AR$79,KECAMATAN,$AF87,JENJANG_PENDIDIKAN,$D$1)</f>
        <v>24</v>
      </c>
      <c r="AL87" s="28">
        <f t="shared" si="110"/>
        <v>60</v>
      </c>
      <c r="AM87" s="27">
        <f t="shared" ref="AM87:AM98" si="125">SUM(AG87,AJ87)</f>
        <v>55</v>
      </c>
      <c r="AN87" s="27">
        <f t="shared" si="111"/>
        <v>37</v>
      </c>
      <c r="AO87" s="28">
        <f t="shared" si="112"/>
        <v>92</v>
      </c>
      <c r="AP87" s="51">
        <f t="shared" si="113"/>
        <v>34.782608695652172</v>
      </c>
      <c r="AQ87" s="51">
        <f t="shared" si="114"/>
        <v>65.217391304347828</v>
      </c>
      <c r="AR87" s="452">
        <f t="shared" si="115"/>
        <v>92</v>
      </c>
      <c r="AS87" s="60"/>
      <c r="AT87" s="32">
        <f t="shared" si="116"/>
        <v>0</v>
      </c>
      <c r="AU87" s="32">
        <f t="shared" si="116"/>
        <v>0</v>
      </c>
      <c r="AV87" s="466">
        <v>3</v>
      </c>
      <c r="AW87" s="250" t="s">
        <v>21</v>
      </c>
      <c r="AX87" s="262">
        <f t="shared" si="90"/>
        <v>0</v>
      </c>
      <c r="AY87" s="262">
        <f t="shared" si="91"/>
        <v>0</v>
      </c>
      <c r="AZ87" s="277">
        <f t="shared" si="117"/>
        <v>0</v>
      </c>
      <c r="BA87" s="262">
        <f t="shared" si="92"/>
        <v>6</v>
      </c>
      <c r="BB87" s="262">
        <f t="shared" si="93"/>
        <v>0</v>
      </c>
      <c r="BC87" s="264">
        <f t="shared" si="118"/>
        <v>6</v>
      </c>
      <c r="BD87" s="262">
        <f t="shared" si="119"/>
        <v>6</v>
      </c>
      <c r="BE87" s="262">
        <f t="shared" si="119"/>
        <v>0</v>
      </c>
      <c r="BF87" s="262">
        <f t="shared" si="120"/>
        <v>6</v>
      </c>
      <c r="BG87" s="263">
        <f t="shared" si="121"/>
        <v>0</v>
      </c>
      <c r="BH87" s="263">
        <f t="shared" si="122"/>
        <v>100</v>
      </c>
      <c r="BI87" s="467">
        <f t="shared" si="123"/>
        <v>6</v>
      </c>
      <c r="BJ87" s="476"/>
    </row>
    <row r="88" spans="1:63" ht="15.75" thickBot="1" x14ac:dyDescent="0.3">
      <c r="A88" s="431">
        <v>4</v>
      </c>
      <c r="B88" s="429" t="s">
        <v>22</v>
      </c>
      <c r="C88" s="414">
        <f t="shared" si="94"/>
        <v>0</v>
      </c>
      <c r="D88" s="414">
        <f t="shared" si="83"/>
        <v>6</v>
      </c>
      <c r="E88" s="417">
        <f t="shared" si="95"/>
        <v>6</v>
      </c>
      <c r="F88" s="414">
        <f t="shared" si="84"/>
        <v>56</v>
      </c>
      <c r="G88" s="414">
        <f t="shared" si="85"/>
        <v>55</v>
      </c>
      <c r="H88" s="414">
        <f t="shared" si="96"/>
        <v>111</v>
      </c>
      <c r="I88" s="414">
        <f t="shared" si="97"/>
        <v>56</v>
      </c>
      <c r="J88" s="414">
        <f t="shared" si="97"/>
        <v>61</v>
      </c>
      <c r="K88" s="414">
        <f t="shared" si="98"/>
        <v>117</v>
      </c>
      <c r="L88" s="415">
        <f t="shared" si="99"/>
        <v>5.1282051282051277</v>
      </c>
      <c r="M88" s="415">
        <f t="shared" si="100"/>
        <v>94.871794871794862</v>
      </c>
      <c r="N88" s="416">
        <f t="shared" si="101"/>
        <v>117</v>
      </c>
      <c r="P88" s="440">
        <v>4</v>
      </c>
      <c r="Q88" s="29" t="s">
        <v>22</v>
      </c>
      <c r="R88" s="27">
        <f t="shared" si="86"/>
        <v>11</v>
      </c>
      <c r="S88" s="27">
        <f t="shared" si="87"/>
        <v>8</v>
      </c>
      <c r="T88" s="30">
        <f t="shared" si="102"/>
        <v>19</v>
      </c>
      <c r="U88" s="27">
        <f t="shared" si="88"/>
        <v>56</v>
      </c>
      <c r="V88" s="27">
        <f t="shared" si="89"/>
        <v>52</v>
      </c>
      <c r="W88" s="27">
        <f t="shared" si="103"/>
        <v>108</v>
      </c>
      <c r="X88" s="27">
        <f t="shared" si="124"/>
        <v>67</v>
      </c>
      <c r="Y88" s="27">
        <f t="shared" si="104"/>
        <v>60</v>
      </c>
      <c r="Z88" s="27">
        <f t="shared" si="105"/>
        <v>127</v>
      </c>
      <c r="AA88" s="53">
        <f t="shared" si="106"/>
        <v>14.960629921259844</v>
      </c>
      <c r="AB88" s="53">
        <f t="shared" si="107"/>
        <v>85.039370078740163</v>
      </c>
      <c r="AC88" s="441">
        <f t="shared" si="108"/>
        <v>127</v>
      </c>
      <c r="AE88" s="451">
        <v>4</v>
      </c>
      <c r="AF88" s="29" t="s">
        <v>22</v>
      </c>
      <c r="AG88" s="27">
        <f>SUMIFS('ALL-DIKBUD-KEMANAG'!AE$13:AE$1029,STATUS_SEKOLAH,$AR$79,KECAMATAN,$AF88,JENJANG_PENDIDIKAN,$C$1)+SUMIFS('ALL-DIKBUD-KEMANAG'!AE$13:AE$1029,STATUS_SEKOLAH,$AR$79,KECAMATAN,$AF88,JENJANG_PENDIDIKAN,$D$1)</f>
        <v>42</v>
      </c>
      <c r="AH88" s="27">
        <f>SUMIFS('ALL-DIKBUD-KEMANAG'!AF$13:AF$1029,STATUS_SEKOLAH,$AR$79,KECAMATAN,$AF88,JENJANG_PENDIDIKAN,$C$1)+SUMIFS('ALL-DIKBUD-KEMANAG'!AF$13:AF$1029,STATUS_SEKOLAH,$AR$79,KECAMATAN,$AF88,JENJANG_PENDIDIKAN,$D$1)</f>
        <v>39</v>
      </c>
      <c r="AI88" s="28">
        <f t="shared" si="109"/>
        <v>81</v>
      </c>
      <c r="AJ88" s="27">
        <f>SUMIFS('ALL-DIKBUD-KEMANAG'!AH$13:AH$1029,STATUS_SEKOLAH,$AR$79,KECAMATAN,$AF88,JENJANG_PENDIDIKAN,$C$1)+SUMIFS('ALL-DIKBUD-KEMANAG'!AH$13:AH$1029,STATUS_SEKOLAH,$AR$79,KECAMATAN,$AF88,JENJANG_PENDIDIKAN,$D$1)</f>
        <v>25</v>
      </c>
      <c r="AK88" s="27">
        <f>SUMIFS('ALL-DIKBUD-KEMANAG'!AI$13:AI$1029,STATUS_SEKOLAH,$AR$79,KECAMATAN,$AF88,JENJANG_PENDIDIKAN,$C$1)+SUMIFS('ALL-DIKBUD-KEMANAG'!AI$13:AI$1029,STATUS_SEKOLAH,$AR$79,KECAMATAN,$AF88,JENJANG_PENDIDIKAN,$D$1)</f>
        <v>21</v>
      </c>
      <c r="AL88" s="28">
        <f t="shared" si="110"/>
        <v>46</v>
      </c>
      <c r="AM88" s="27">
        <f t="shared" si="125"/>
        <v>67</v>
      </c>
      <c r="AN88" s="27">
        <f t="shared" si="111"/>
        <v>60</v>
      </c>
      <c r="AO88" s="28">
        <f t="shared" si="112"/>
        <v>127</v>
      </c>
      <c r="AP88" s="51">
        <f t="shared" si="113"/>
        <v>63.779527559055119</v>
      </c>
      <c r="AQ88" s="51">
        <f t="shared" si="114"/>
        <v>36.220472440944881</v>
      </c>
      <c r="AR88" s="452">
        <f t="shared" si="115"/>
        <v>127</v>
      </c>
      <c r="AS88" s="60"/>
      <c r="AT88" s="32">
        <f t="shared" si="116"/>
        <v>0</v>
      </c>
      <c r="AU88" s="32">
        <f t="shared" si="116"/>
        <v>0</v>
      </c>
      <c r="AV88" s="466">
        <v>4</v>
      </c>
      <c r="AW88" s="265" t="s">
        <v>22</v>
      </c>
      <c r="AX88" s="262">
        <f t="shared" si="90"/>
        <v>0</v>
      </c>
      <c r="AY88" s="262">
        <f t="shared" si="91"/>
        <v>0</v>
      </c>
      <c r="AZ88" s="277">
        <f t="shared" si="117"/>
        <v>0</v>
      </c>
      <c r="BA88" s="262">
        <f t="shared" si="92"/>
        <v>8</v>
      </c>
      <c r="BB88" s="262">
        <f t="shared" si="93"/>
        <v>9</v>
      </c>
      <c r="BC88" s="264">
        <f t="shared" si="118"/>
        <v>17</v>
      </c>
      <c r="BD88" s="262">
        <f t="shared" si="119"/>
        <v>8</v>
      </c>
      <c r="BE88" s="262">
        <f t="shared" si="119"/>
        <v>9</v>
      </c>
      <c r="BF88" s="262">
        <f t="shared" si="120"/>
        <v>17</v>
      </c>
      <c r="BG88" s="263">
        <f t="shared" si="121"/>
        <v>0</v>
      </c>
      <c r="BH88" s="263">
        <f t="shared" si="122"/>
        <v>100</v>
      </c>
      <c r="BI88" s="467">
        <f t="shared" si="123"/>
        <v>17</v>
      </c>
      <c r="BJ88" s="476"/>
    </row>
    <row r="89" spans="1:63" ht="15.75" thickBot="1" x14ac:dyDescent="0.3">
      <c r="A89" s="431">
        <v>5</v>
      </c>
      <c r="B89" s="428" t="s">
        <v>23</v>
      </c>
      <c r="C89" s="417">
        <f t="shared" si="94"/>
        <v>0</v>
      </c>
      <c r="D89" s="414">
        <f t="shared" si="83"/>
        <v>2</v>
      </c>
      <c r="E89" s="417">
        <f t="shared" si="95"/>
        <v>2</v>
      </c>
      <c r="F89" s="414">
        <f t="shared" si="84"/>
        <v>20</v>
      </c>
      <c r="G89" s="414">
        <f t="shared" si="85"/>
        <v>17</v>
      </c>
      <c r="H89" s="414">
        <f t="shared" si="96"/>
        <v>37</v>
      </c>
      <c r="I89" s="414">
        <f t="shared" si="97"/>
        <v>20</v>
      </c>
      <c r="J89" s="414">
        <f t="shared" si="97"/>
        <v>19</v>
      </c>
      <c r="K89" s="414">
        <f t="shared" si="98"/>
        <v>39</v>
      </c>
      <c r="L89" s="415">
        <f t="shared" si="99"/>
        <v>5.1282051282051277</v>
      </c>
      <c r="M89" s="415">
        <f t="shared" si="100"/>
        <v>94.871794871794862</v>
      </c>
      <c r="N89" s="416">
        <f t="shared" si="101"/>
        <v>39</v>
      </c>
      <c r="P89" s="440">
        <v>5</v>
      </c>
      <c r="Q89" s="18" t="s">
        <v>23</v>
      </c>
      <c r="R89" s="27">
        <f t="shared" si="86"/>
        <v>6</v>
      </c>
      <c r="S89" s="27">
        <f t="shared" si="87"/>
        <v>3</v>
      </c>
      <c r="T89" s="30">
        <f t="shared" si="102"/>
        <v>9</v>
      </c>
      <c r="U89" s="27">
        <f t="shared" si="88"/>
        <v>20</v>
      </c>
      <c r="V89" s="27">
        <f t="shared" si="89"/>
        <v>16</v>
      </c>
      <c r="W89" s="27">
        <f t="shared" si="103"/>
        <v>36</v>
      </c>
      <c r="X89" s="27">
        <f t="shared" si="124"/>
        <v>26</v>
      </c>
      <c r="Y89" s="27">
        <f t="shared" si="104"/>
        <v>19</v>
      </c>
      <c r="Z89" s="27">
        <f t="shared" si="105"/>
        <v>45</v>
      </c>
      <c r="AA89" s="53">
        <f t="shared" si="106"/>
        <v>20</v>
      </c>
      <c r="AB89" s="53">
        <f t="shared" si="107"/>
        <v>80</v>
      </c>
      <c r="AC89" s="441">
        <f t="shared" si="108"/>
        <v>45</v>
      </c>
      <c r="AE89" s="451">
        <v>5</v>
      </c>
      <c r="AF89" s="18" t="s">
        <v>23</v>
      </c>
      <c r="AG89" s="27">
        <f>SUMIFS('ALL-DIKBUD-KEMANAG'!AE$13:AE$1029,STATUS_SEKOLAH,$AR$79,KECAMATAN,$AF89,JENJANG_PENDIDIKAN,$C$1)+SUMIFS('ALL-DIKBUD-KEMANAG'!AE$13:AE$1029,STATUS_SEKOLAH,$AR$79,KECAMATAN,$AF89,JENJANG_PENDIDIKAN,$D$1)</f>
        <v>10</v>
      </c>
      <c r="AH89" s="27">
        <f>SUMIFS('ALL-DIKBUD-KEMANAG'!AF$13:AF$1029,STATUS_SEKOLAH,$AR$79,KECAMATAN,$AF89,JENJANG_PENDIDIKAN,$C$1)+SUMIFS('ALL-DIKBUD-KEMANAG'!AF$13:AF$1029,STATUS_SEKOLAH,$AR$79,KECAMATAN,$AF89,JENJANG_PENDIDIKAN,$D$1)</f>
        <v>11</v>
      </c>
      <c r="AI89" s="28">
        <f t="shared" si="109"/>
        <v>21</v>
      </c>
      <c r="AJ89" s="27">
        <f>SUMIFS('ALL-DIKBUD-KEMANAG'!AH$13:AH$1029,STATUS_SEKOLAH,$AR$79,KECAMATAN,$AF89,JENJANG_PENDIDIKAN,$C$1)+SUMIFS('ALL-DIKBUD-KEMANAG'!AH$13:AH$1029,STATUS_SEKOLAH,$AR$79,KECAMATAN,$AF89,JENJANG_PENDIDIKAN,$D$1)</f>
        <v>16</v>
      </c>
      <c r="AK89" s="27">
        <f>SUMIFS('ALL-DIKBUD-KEMANAG'!AI$13:AI$1029,STATUS_SEKOLAH,$AR$79,KECAMATAN,$AF89,JENJANG_PENDIDIKAN,$C$1)+SUMIFS('ALL-DIKBUD-KEMANAG'!AI$13:AI$1029,STATUS_SEKOLAH,$AR$79,KECAMATAN,$AF89,JENJANG_PENDIDIKAN,$D$1)</f>
        <v>8</v>
      </c>
      <c r="AL89" s="28">
        <f t="shared" si="110"/>
        <v>24</v>
      </c>
      <c r="AM89" s="27">
        <f t="shared" si="125"/>
        <v>26</v>
      </c>
      <c r="AN89" s="27">
        <f t="shared" si="111"/>
        <v>19</v>
      </c>
      <c r="AO89" s="28">
        <f t="shared" si="112"/>
        <v>45</v>
      </c>
      <c r="AP89" s="51">
        <f t="shared" si="113"/>
        <v>46.666666666666664</v>
      </c>
      <c r="AQ89" s="51">
        <f t="shared" si="114"/>
        <v>53.333333333333336</v>
      </c>
      <c r="AR89" s="452">
        <f t="shared" si="115"/>
        <v>45</v>
      </c>
      <c r="AS89" s="60"/>
      <c r="AT89" s="32">
        <f t="shared" si="116"/>
        <v>0</v>
      </c>
      <c r="AU89" s="32">
        <f t="shared" si="116"/>
        <v>0</v>
      </c>
      <c r="AV89" s="466">
        <v>5</v>
      </c>
      <c r="AW89" s="250" t="s">
        <v>23</v>
      </c>
      <c r="AX89" s="262">
        <f t="shared" si="90"/>
        <v>0</v>
      </c>
      <c r="AY89" s="262">
        <f t="shared" si="91"/>
        <v>0</v>
      </c>
      <c r="AZ89" s="277">
        <f t="shared" si="117"/>
        <v>0</v>
      </c>
      <c r="BA89" s="262">
        <f t="shared" si="92"/>
        <v>4</v>
      </c>
      <c r="BB89" s="262">
        <f t="shared" si="93"/>
        <v>3</v>
      </c>
      <c r="BC89" s="264">
        <f t="shared" si="118"/>
        <v>7</v>
      </c>
      <c r="BD89" s="262">
        <f t="shared" si="119"/>
        <v>4</v>
      </c>
      <c r="BE89" s="262">
        <f t="shared" si="119"/>
        <v>3</v>
      </c>
      <c r="BF89" s="262">
        <f t="shared" si="120"/>
        <v>7</v>
      </c>
      <c r="BG89" s="263">
        <f t="shared" si="121"/>
        <v>0</v>
      </c>
      <c r="BH89" s="263">
        <f t="shared" si="122"/>
        <v>100</v>
      </c>
      <c r="BI89" s="467">
        <f t="shared" si="123"/>
        <v>7</v>
      </c>
      <c r="BJ89" s="476"/>
    </row>
    <row r="90" spans="1:63" ht="15.75" thickBot="1" x14ac:dyDescent="0.3">
      <c r="A90" s="431">
        <v>6</v>
      </c>
      <c r="B90" s="429" t="s">
        <v>24</v>
      </c>
      <c r="C90" s="414">
        <f t="shared" si="94"/>
        <v>0</v>
      </c>
      <c r="D90" s="414">
        <f t="shared" si="83"/>
        <v>20</v>
      </c>
      <c r="E90" s="417">
        <f t="shared" si="95"/>
        <v>20</v>
      </c>
      <c r="F90" s="414">
        <f t="shared" si="84"/>
        <v>63</v>
      </c>
      <c r="G90" s="414">
        <f t="shared" si="85"/>
        <v>54</v>
      </c>
      <c r="H90" s="414">
        <f t="shared" si="96"/>
        <v>117</v>
      </c>
      <c r="I90" s="414">
        <f t="shared" si="97"/>
        <v>63</v>
      </c>
      <c r="J90" s="414">
        <f t="shared" si="97"/>
        <v>74</v>
      </c>
      <c r="K90" s="414">
        <f t="shared" si="98"/>
        <v>137</v>
      </c>
      <c r="L90" s="415">
        <f t="shared" si="99"/>
        <v>14.5985401459854</v>
      </c>
      <c r="M90" s="415">
        <f t="shared" si="100"/>
        <v>85.40145985401459</v>
      </c>
      <c r="N90" s="416">
        <f t="shared" si="101"/>
        <v>137</v>
      </c>
      <c r="P90" s="440">
        <v>6</v>
      </c>
      <c r="Q90" s="29" t="s">
        <v>24</v>
      </c>
      <c r="R90" s="27">
        <f t="shared" si="86"/>
        <v>8</v>
      </c>
      <c r="S90" s="27">
        <f t="shared" si="87"/>
        <v>2</v>
      </c>
      <c r="T90" s="30">
        <f t="shared" si="102"/>
        <v>10</v>
      </c>
      <c r="U90" s="27">
        <f t="shared" si="88"/>
        <v>70</v>
      </c>
      <c r="V90" s="27">
        <f t="shared" si="89"/>
        <v>72</v>
      </c>
      <c r="W90" s="27">
        <f t="shared" si="103"/>
        <v>142</v>
      </c>
      <c r="X90" s="27">
        <f t="shared" si="124"/>
        <v>78</v>
      </c>
      <c r="Y90" s="27">
        <f t="shared" si="104"/>
        <v>74</v>
      </c>
      <c r="Z90" s="27">
        <f t="shared" si="105"/>
        <v>152</v>
      </c>
      <c r="AA90" s="53">
        <f t="shared" si="106"/>
        <v>6.5789473684210522</v>
      </c>
      <c r="AB90" s="53">
        <f t="shared" si="107"/>
        <v>93.421052631578945</v>
      </c>
      <c r="AC90" s="441">
        <f t="shared" si="108"/>
        <v>152</v>
      </c>
      <c r="AE90" s="451">
        <v>6</v>
      </c>
      <c r="AF90" s="29" t="s">
        <v>24</v>
      </c>
      <c r="AG90" s="27">
        <f>SUMIFS('ALL-DIKBUD-KEMANAG'!AE$13:AE$1029,STATUS_SEKOLAH,$AR$79,KECAMATAN,$AF90,JENJANG_PENDIDIKAN,$C$1)+SUMIFS('ALL-DIKBUD-KEMANAG'!AE$13:AE$1029,STATUS_SEKOLAH,$AR$79,KECAMATAN,$AF90,JENJANG_PENDIDIKAN,$D$1)</f>
        <v>28</v>
      </c>
      <c r="AH90" s="27">
        <f>SUMIFS('ALL-DIKBUD-KEMANAG'!AF$13:AF$1029,STATUS_SEKOLAH,$AR$79,KECAMATAN,$AF90,JENJANG_PENDIDIKAN,$C$1)+SUMIFS('ALL-DIKBUD-KEMANAG'!AF$13:AF$1029,STATUS_SEKOLAH,$AR$79,KECAMATAN,$AF90,JENJANG_PENDIDIKAN,$D$1)</f>
        <v>23</v>
      </c>
      <c r="AI90" s="28">
        <f t="shared" si="109"/>
        <v>51</v>
      </c>
      <c r="AJ90" s="27">
        <f>SUMIFS('ALL-DIKBUD-KEMANAG'!AH$13:AH$1029,STATUS_SEKOLAH,$AR$79,KECAMATAN,$AF90,JENJANG_PENDIDIKAN,$C$1)+SUMIFS('ALL-DIKBUD-KEMANAG'!AH$13:AH$1029,STATUS_SEKOLAH,$AR$79,KECAMATAN,$AF90,JENJANG_PENDIDIKAN,$D$1)</f>
        <v>50</v>
      </c>
      <c r="AK90" s="27">
        <f>SUMIFS('ALL-DIKBUD-KEMANAG'!AI$13:AI$1029,STATUS_SEKOLAH,$AR$79,KECAMATAN,$AF90,JENJANG_PENDIDIKAN,$C$1)+SUMIFS('ALL-DIKBUD-KEMANAG'!AI$13:AI$1029,STATUS_SEKOLAH,$AR$79,KECAMATAN,$AF90,JENJANG_PENDIDIKAN,$D$1)</f>
        <v>51</v>
      </c>
      <c r="AL90" s="28">
        <f t="shared" si="110"/>
        <v>101</v>
      </c>
      <c r="AM90" s="27">
        <f t="shared" si="125"/>
        <v>78</v>
      </c>
      <c r="AN90" s="27">
        <f t="shared" si="111"/>
        <v>74</v>
      </c>
      <c r="AO90" s="28">
        <f t="shared" si="112"/>
        <v>152</v>
      </c>
      <c r="AP90" s="51">
        <f t="shared" si="113"/>
        <v>33.55263157894737</v>
      </c>
      <c r="AQ90" s="51">
        <f t="shared" si="114"/>
        <v>66.44736842105263</v>
      </c>
      <c r="AR90" s="452">
        <f t="shared" si="115"/>
        <v>152</v>
      </c>
      <c r="AS90" s="60"/>
      <c r="AT90" s="32">
        <f t="shared" si="116"/>
        <v>0</v>
      </c>
      <c r="AU90" s="32">
        <f t="shared" si="116"/>
        <v>0</v>
      </c>
      <c r="AV90" s="466">
        <v>6</v>
      </c>
      <c r="AW90" s="265" t="s">
        <v>24</v>
      </c>
      <c r="AX90" s="262">
        <f t="shared" si="90"/>
        <v>0</v>
      </c>
      <c r="AY90" s="262">
        <f t="shared" si="91"/>
        <v>0</v>
      </c>
      <c r="AZ90" s="277">
        <f t="shared" si="117"/>
        <v>0</v>
      </c>
      <c r="BA90" s="262">
        <f t="shared" si="92"/>
        <v>4</v>
      </c>
      <c r="BB90" s="262">
        <f t="shared" si="93"/>
        <v>10</v>
      </c>
      <c r="BC90" s="264">
        <f t="shared" si="118"/>
        <v>14</v>
      </c>
      <c r="BD90" s="262">
        <f t="shared" si="119"/>
        <v>4</v>
      </c>
      <c r="BE90" s="262">
        <f t="shared" si="119"/>
        <v>10</v>
      </c>
      <c r="BF90" s="262">
        <f t="shared" si="120"/>
        <v>14</v>
      </c>
      <c r="BG90" s="263">
        <f t="shared" si="121"/>
        <v>0</v>
      </c>
      <c r="BH90" s="263">
        <f t="shared" si="122"/>
        <v>100</v>
      </c>
      <c r="BI90" s="467">
        <f t="shared" si="123"/>
        <v>14</v>
      </c>
      <c r="BJ90" s="476"/>
    </row>
    <row r="91" spans="1:63" ht="15.75" thickBot="1" x14ac:dyDescent="0.3">
      <c r="A91" s="431">
        <v>7</v>
      </c>
      <c r="B91" s="428" t="s">
        <v>25</v>
      </c>
      <c r="C91" s="417">
        <f t="shared" si="94"/>
        <v>0</v>
      </c>
      <c r="D91" s="414">
        <f t="shared" si="83"/>
        <v>15</v>
      </c>
      <c r="E91" s="417">
        <f t="shared" si="95"/>
        <v>15</v>
      </c>
      <c r="F91" s="414">
        <f t="shared" si="84"/>
        <v>60</v>
      </c>
      <c r="G91" s="414">
        <f t="shared" si="85"/>
        <v>85</v>
      </c>
      <c r="H91" s="414">
        <f t="shared" si="96"/>
        <v>145</v>
      </c>
      <c r="I91" s="414">
        <f t="shared" si="97"/>
        <v>60</v>
      </c>
      <c r="J91" s="414">
        <f t="shared" si="97"/>
        <v>100</v>
      </c>
      <c r="K91" s="414">
        <f t="shared" si="98"/>
        <v>160</v>
      </c>
      <c r="L91" s="415">
        <f t="shared" si="99"/>
        <v>9.375</v>
      </c>
      <c r="M91" s="415">
        <f t="shared" si="100"/>
        <v>90.625</v>
      </c>
      <c r="N91" s="416">
        <f t="shared" si="101"/>
        <v>160</v>
      </c>
      <c r="P91" s="440">
        <v>7</v>
      </c>
      <c r="Q91" s="18" t="s">
        <v>25</v>
      </c>
      <c r="R91" s="27">
        <f t="shared" si="86"/>
        <v>11</v>
      </c>
      <c r="S91" s="27">
        <f t="shared" si="87"/>
        <v>11</v>
      </c>
      <c r="T91" s="30">
        <f t="shared" si="102"/>
        <v>22</v>
      </c>
      <c r="U91" s="27">
        <f t="shared" si="88"/>
        <v>59</v>
      </c>
      <c r="V91" s="27">
        <f t="shared" si="89"/>
        <v>89</v>
      </c>
      <c r="W91" s="27">
        <f t="shared" si="103"/>
        <v>148</v>
      </c>
      <c r="X91" s="27">
        <f t="shared" si="124"/>
        <v>70</v>
      </c>
      <c r="Y91" s="27">
        <f t="shared" si="104"/>
        <v>100</v>
      </c>
      <c r="Z91" s="27">
        <f t="shared" si="105"/>
        <v>170</v>
      </c>
      <c r="AA91" s="53">
        <f t="shared" si="106"/>
        <v>12.941176470588237</v>
      </c>
      <c r="AB91" s="53">
        <f t="shared" si="107"/>
        <v>87.058823529411768</v>
      </c>
      <c r="AC91" s="441">
        <f t="shared" si="108"/>
        <v>170</v>
      </c>
      <c r="AE91" s="451">
        <v>7</v>
      </c>
      <c r="AF91" s="18" t="s">
        <v>25</v>
      </c>
      <c r="AG91" s="27">
        <f>SUMIFS('ALL-DIKBUD-KEMANAG'!AE$13:AE$1029,STATUS_SEKOLAH,$AR$79,KECAMATAN,$AF91,JENJANG_PENDIDIKAN,$C$1)+SUMIFS('ALL-DIKBUD-KEMANAG'!AE$13:AE$1029,STATUS_SEKOLAH,$AR$79,KECAMATAN,$AF91,JENJANG_PENDIDIKAN,$D$1)</f>
        <v>40</v>
      </c>
      <c r="AH91" s="27">
        <f>SUMIFS('ALL-DIKBUD-KEMANAG'!AF$13:AF$1029,STATUS_SEKOLAH,$AR$79,KECAMATAN,$AF91,JENJANG_PENDIDIKAN,$C$1)+SUMIFS('ALL-DIKBUD-KEMANAG'!AF$13:AF$1029,STATUS_SEKOLAH,$AR$79,KECAMATAN,$AF91,JENJANG_PENDIDIKAN,$D$1)</f>
        <v>60</v>
      </c>
      <c r="AI91" s="28">
        <f t="shared" si="109"/>
        <v>100</v>
      </c>
      <c r="AJ91" s="27">
        <f>SUMIFS('ALL-DIKBUD-KEMANAG'!AH$13:AH$1029,STATUS_SEKOLAH,$AR$79,KECAMATAN,$AF91,JENJANG_PENDIDIKAN,$C$1)+SUMIFS('ALL-DIKBUD-KEMANAG'!AH$13:AH$1029,STATUS_SEKOLAH,$AR$79,KECAMATAN,$AF91,JENJANG_PENDIDIKAN,$D$1)</f>
        <v>30</v>
      </c>
      <c r="AK91" s="27">
        <f>SUMIFS('ALL-DIKBUD-KEMANAG'!AI$13:AI$1029,STATUS_SEKOLAH,$AR$79,KECAMATAN,$AF91,JENJANG_PENDIDIKAN,$C$1)+SUMIFS('ALL-DIKBUD-KEMANAG'!AI$13:AI$1029,STATUS_SEKOLAH,$AR$79,KECAMATAN,$AF91,JENJANG_PENDIDIKAN,$D$1)</f>
        <v>40</v>
      </c>
      <c r="AL91" s="28">
        <f t="shared" si="110"/>
        <v>70</v>
      </c>
      <c r="AM91" s="27">
        <f t="shared" si="125"/>
        <v>70</v>
      </c>
      <c r="AN91" s="27">
        <f t="shared" si="111"/>
        <v>100</v>
      </c>
      <c r="AO91" s="28">
        <f t="shared" si="112"/>
        <v>170</v>
      </c>
      <c r="AP91" s="51">
        <f t="shared" si="113"/>
        <v>58.82352941176471</v>
      </c>
      <c r="AQ91" s="51">
        <f t="shared" si="114"/>
        <v>41.17647058823529</v>
      </c>
      <c r="AR91" s="452">
        <f t="shared" si="115"/>
        <v>170</v>
      </c>
      <c r="AS91" s="60"/>
      <c r="AT91" s="32">
        <f t="shared" si="116"/>
        <v>0</v>
      </c>
      <c r="AU91" s="32">
        <f t="shared" si="116"/>
        <v>0</v>
      </c>
      <c r="AV91" s="466">
        <v>7</v>
      </c>
      <c r="AW91" s="250" t="s">
        <v>25</v>
      </c>
      <c r="AX91" s="262">
        <f t="shared" si="90"/>
        <v>0</v>
      </c>
      <c r="AY91" s="262">
        <f t="shared" si="91"/>
        <v>0</v>
      </c>
      <c r="AZ91" s="277">
        <f t="shared" si="117"/>
        <v>0</v>
      </c>
      <c r="BA91" s="262">
        <f t="shared" si="92"/>
        <v>11</v>
      </c>
      <c r="BB91" s="262">
        <f t="shared" si="93"/>
        <v>8</v>
      </c>
      <c r="BC91" s="264">
        <f t="shared" si="118"/>
        <v>19</v>
      </c>
      <c r="BD91" s="262">
        <f t="shared" si="119"/>
        <v>11</v>
      </c>
      <c r="BE91" s="262">
        <f t="shared" si="119"/>
        <v>8</v>
      </c>
      <c r="BF91" s="262">
        <f t="shared" si="120"/>
        <v>19</v>
      </c>
      <c r="BG91" s="263">
        <f t="shared" si="121"/>
        <v>0</v>
      </c>
      <c r="BH91" s="263">
        <f t="shared" si="122"/>
        <v>100</v>
      </c>
      <c r="BI91" s="467">
        <f t="shared" si="123"/>
        <v>19</v>
      </c>
      <c r="BJ91" s="476"/>
    </row>
    <row r="92" spans="1:63" ht="15.75" thickBot="1" x14ac:dyDescent="0.3">
      <c r="A92" s="431">
        <v>8</v>
      </c>
      <c r="B92" s="429" t="s">
        <v>26</v>
      </c>
      <c r="C92" s="414">
        <f t="shared" si="94"/>
        <v>0</v>
      </c>
      <c r="D92" s="414">
        <f t="shared" si="83"/>
        <v>9</v>
      </c>
      <c r="E92" s="417">
        <f t="shared" si="95"/>
        <v>9</v>
      </c>
      <c r="F92" s="414">
        <f t="shared" si="84"/>
        <v>16</v>
      </c>
      <c r="G92" s="414">
        <f t="shared" si="85"/>
        <v>25</v>
      </c>
      <c r="H92" s="414">
        <f t="shared" si="96"/>
        <v>41</v>
      </c>
      <c r="I92" s="414">
        <f t="shared" si="97"/>
        <v>16</v>
      </c>
      <c r="J92" s="414">
        <f t="shared" si="97"/>
        <v>34</v>
      </c>
      <c r="K92" s="414">
        <f t="shared" si="98"/>
        <v>50</v>
      </c>
      <c r="L92" s="415">
        <f t="shared" si="99"/>
        <v>18</v>
      </c>
      <c r="M92" s="415">
        <f t="shared" si="100"/>
        <v>82</v>
      </c>
      <c r="N92" s="416">
        <f t="shared" si="101"/>
        <v>50</v>
      </c>
      <c r="P92" s="440">
        <v>8</v>
      </c>
      <c r="Q92" s="29" t="s">
        <v>26</v>
      </c>
      <c r="R92" s="27">
        <f t="shared" si="86"/>
        <v>1</v>
      </c>
      <c r="S92" s="27">
        <f t="shared" si="87"/>
        <v>1</v>
      </c>
      <c r="T92" s="30">
        <f t="shared" si="102"/>
        <v>2</v>
      </c>
      <c r="U92" s="27">
        <f t="shared" si="88"/>
        <v>19</v>
      </c>
      <c r="V92" s="27">
        <f t="shared" si="89"/>
        <v>33</v>
      </c>
      <c r="W92" s="27">
        <f t="shared" si="103"/>
        <v>52</v>
      </c>
      <c r="X92" s="27">
        <f t="shared" si="124"/>
        <v>20</v>
      </c>
      <c r="Y92" s="27">
        <f t="shared" si="104"/>
        <v>34</v>
      </c>
      <c r="Z92" s="27">
        <f t="shared" si="105"/>
        <v>54</v>
      </c>
      <c r="AA92" s="53">
        <f t="shared" si="106"/>
        <v>3.7037037037037033</v>
      </c>
      <c r="AB92" s="53">
        <f t="shared" si="107"/>
        <v>96.296296296296291</v>
      </c>
      <c r="AC92" s="441">
        <f t="shared" si="108"/>
        <v>54</v>
      </c>
      <c r="AE92" s="451">
        <v>8</v>
      </c>
      <c r="AF92" s="29" t="s">
        <v>26</v>
      </c>
      <c r="AG92" s="27">
        <f>SUMIFS('ALL-DIKBUD-KEMANAG'!AE$13:AE$1029,STATUS_SEKOLAH,$AR$79,KECAMATAN,$AF92,JENJANG_PENDIDIKAN,$C$1)+SUMIFS('ALL-DIKBUD-KEMANAG'!AE$13:AE$1029,STATUS_SEKOLAH,$AR$79,KECAMATAN,$AF92,JENJANG_PENDIDIKAN,$D$1)</f>
        <v>15</v>
      </c>
      <c r="AH92" s="27">
        <f>SUMIFS('ALL-DIKBUD-KEMANAG'!AF$13:AF$1029,STATUS_SEKOLAH,$AR$79,KECAMATAN,$AF92,JENJANG_PENDIDIKAN,$C$1)+SUMIFS('ALL-DIKBUD-KEMANAG'!AF$13:AF$1029,STATUS_SEKOLAH,$AR$79,KECAMATAN,$AF92,JENJANG_PENDIDIKAN,$D$1)</f>
        <v>19</v>
      </c>
      <c r="AI92" s="28">
        <f t="shared" si="109"/>
        <v>34</v>
      </c>
      <c r="AJ92" s="27">
        <f>SUMIFS('ALL-DIKBUD-KEMANAG'!AH$13:AH$1029,STATUS_SEKOLAH,$AR$79,KECAMATAN,$AF92,JENJANG_PENDIDIKAN,$C$1)+SUMIFS('ALL-DIKBUD-KEMANAG'!AH$13:AH$1029,STATUS_SEKOLAH,$AR$79,KECAMATAN,$AF92,JENJANG_PENDIDIKAN,$D$1)</f>
        <v>5</v>
      </c>
      <c r="AK92" s="27">
        <f>SUMIFS('ALL-DIKBUD-KEMANAG'!AI$13:AI$1029,STATUS_SEKOLAH,$AR$79,KECAMATAN,$AF92,JENJANG_PENDIDIKAN,$C$1)+SUMIFS('ALL-DIKBUD-KEMANAG'!AI$13:AI$1029,STATUS_SEKOLAH,$AR$79,KECAMATAN,$AF92,JENJANG_PENDIDIKAN,$D$1)</f>
        <v>15</v>
      </c>
      <c r="AL92" s="28">
        <f t="shared" si="110"/>
        <v>20</v>
      </c>
      <c r="AM92" s="27">
        <f t="shared" si="125"/>
        <v>20</v>
      </c>
      <c r="AN92" s="27">
        <f t="shared" si="111"/>
        <v>34</v>
      </c>
      <c r="AO92" s="28">
        <f t="shared" si="112"/>
        <v>54</v>
      </c>
      <c r="AP92" s="51">
        <f t="shared" si="113"/>
        <v>62.962962962962962</v>
      </c>
      <c r="AQ92" s="51">
        <f t="shared" si="114"/>
        <v>37.037037037037038</v>
      </c>
      <c r="AR92" s="452">
        <f t="shared" si="115"/>
        <v>54</v>
      </c>
      <c r="AS92" s="60"/>
      <c r="AT92" s="32">
        <f t="shared" si="116"/>
        <v>0</v>
      </c>
      <c r="AU92" s="32">
        <f t="shared" si="116"/>
        <v>0</v>
      </c>
      <c r="AV92" s="466">
        <v>8</v>
      </c>
      <c r="AW92" s="265" t="s">
        <v>26</v>
      </c>
      <c r="AX92" s="262">
        <f t="shared" si="90"/>
        <v>0</v>
      </c>
      <c r="AY92" s="262">
        <f t="shared" si="91"/>
        <v>0</v>
      </c>
      <c r="AZ92" s="277">
        <f t="shared" si="117"/>
        <v>0</v>
      </c>
      <c r="BA92" s="262">
        <f t="shared" si="92"/>
        <v>3</v>
      </c>
      <c r="BB92" s="262">
        <f t="shared" si="93"/>
        <v>3</v>
      </c>
      <c r="BC92" s="264">
        <f t="shared" si="118"/>
        <v>6</v>
      </c>
      <c r="BD92" s="262">
        <f t="shared" si="119"/>
        <v>3</v>
      </c>
      <c r="BE92" s="262">
        <f t="shared" si="119"/>
        <v>3</v>
      </c>
      <c r="BF92" s="262">
        <f t="shared" si="120"/>
        <v>6</v>
      </c>
      <c r="BG92" s="263">
        <f t="shared" si="121"/>
        <v>0</v>
      </c>
      <c r="BH92" s="263">
        <f t="shared" si="122"/>
        <v>100</v>
      </c>
      <c r="BI92" s="467">
        <f t="shared" si="123"/>
        <v>6</v>
      </c>
      <c r="BJ92" s="476"/>
    </row>
    <row r="93" spans="1:63" ht="15.75" thickBot="1" x14ac:dyDescent="0.3">
      <c r="A93" s="431">
        <v>9</v>
      </c>
      <c r="B93" s="428" t="s">
        <v>27</v>
      </c>
      <c r="C93" s="414">
        <f t="shared" si="94"/>
        <v>0</v>
      </c>
      <c r="D93" s="414">
        <f t="shared" si="83"/>
        <v>3</v>
      </c>
      <c r="E93" s="417">
        <f t="shared" si="95"/>
        <v>3</v>
      </c>
      <c r="F93" s="414">
        <f t="shared" si="84"/>
        <v>10</v>
      </c>
      <c r="G93" s="414">
        <f t="shared" si="85"/>
        <v>10</v>
      </c>
      <c r="H93" s="414">
        <f t="shared" si="96"/>
        <v>20</v>
      </c>
      <c r="I93" s="414">
        <f t="shared" si="97"/>
        <v>10</v>
      </c>
      <c r="J93" s="414">
        <f t="shared" si="97"/>
        <v>13</v>
      </c>
      <c r="K93" s="414">
        <f t="shared" si="98"/>
        <v>23</v>
      </c>
      <c r="L93" s="415">
        <f t="shared" si="99"/>
        <v>13.043478260869565</v>
      </c>
      <c r="M93" s="415">
        <f t="shared" si="100"/>
        <v>86.956521739130437</v>
      </c>
      <c r="N93" s="416">
        <f t="shared" si="101"/>
        <v>23</v>
      </c>
      <c r="P93" s="440">
        <v>9</v>
      </c>
      <c r="Q93" s="18" t="s">
        <v>27</v>
      </c>
      <c r="R93" s="27">
        <f t="shared" si="86"/>
        <v>3</v>
      </c>
      <c r="S93" s="27">
        <f t="shared" si="87"/>
        <v>1</v>
      </c>
      <c r="T93" s="30">
        <f t="shared" si="102"/>
        <v>4</v>
      </c>
      <c r="U93" s="27">
        <f t="shared" si="88"/>
        <v>13</v>
      </c>
      <c r="V93" s="27">
        <f t="shared" si="89"/>
        <v>12</v>
      </c>
      <c r="W93" s="27">
        <f t="shared" si="103"/>
        <v>25</v>
      </c>
      <c r="X93" s="27">
        <f t="shared" si="124"/>
        <v>16</v>
      </c>
      <c r="Y93" s="27">
        <f t="shared" si="104"/>
        <v>13</v>
      </c>
      <c r="Z93" s="27">
        <f t="shared" si="105"/>
        <v>29</v>
      </c>
      <c r="AA93" s="53">
        <f t="shared" si="106"/>
        <v>13.793103448275861</v>
      </c>
      <c r="AB93" s="53">
        <f t="shared" si="107"/>
        <v>86.206896551724128</v>
      </c>
      <c r="AC93" s="441">
        <f t="shared" si="108"/>
        <v>29</v>
      </c>
      <c r="AE93" s="451">
        <v>9</v>
      </c>
      <c r="AF93" s="18" t="s">
        <v>27</v>
      </c>
      <c r="AG93" s="27">
        <f>SUMIFS('ALL-DIKBUD-KEMANAG'!AE$13:AE$1029,STATUS_SEKOLAH,$AR$79,KECAMATAN,$AF93,JENJANG_PENDIDIKAN,$C$1)+SUMIFS('ALL-DIKBUD-KEMANAG'!AE$13:AE$1029,STATUS_SEKOLAH,$AR$79,KECAMATAN,$AF93,JENJANG_PENDIDIKAN,$D$1)</f>
        <v>7</v>
      </c>
      <c r="AH93" s="27">
        <f>SUMIFS('ALL-DIKBUD-KEMANAG'!AF$13:AF$1029,STATUS_SEKOLAH,$AR$79,KECAMATAN,$AF93,JENJANG_PENDIDIKAN,$C$1)+SUMIFS('ALL-DIKBUD-KEMANAG'!AF$13:AF$1029,STATUS_SEKOLAH,$AR$79,KECAMATAN,$AF93,JENJANG_PENDIDIKAN,$D$1)</f>
        <v>5</v>
      </c>
      <c r="AI93" s="28">
        <f t="shared" si="109"/>
        <v>12</v>
      </c>
      <c r="AJ93" s="27">
        <f>SUMIFS('ALL-DIKBUD-KEMANAG'!AH$13:AH$1029,STATUS_SEKOLAH,$AR$79,KECAMATAN,$AF93,JENJANG_PENDIDIKAN,$C$1)+SUMIFS('ALL-DIKBUD-KEMANAG'!AH$13:AH$1029,STATUS_SEKOLAH,$AR$79,KECAMATAN,$AF93,JENJANG_PENDIDIKAN,$D$1)</f>
        <v>9</v>
      </c>
      <c r="AK93" s="27">
        <f>SUMIFS('ALL-DIKBUD-KEMANAG'!AI$13:AI$1029,STATUS_SEKOLAH,$AR$79,KECAMATAN,$AF93,JENJANG_PENDIDIKAN,$C$1)+SUMIFS('ALL-DIKBUD-KEMANAG'!AI$13:AI$1029,STATUS_SEKOLAH,$AR$79,KECAMATAN,$AF93,JENJANG_PENDIDIKAN,$D$1)</f>
        <v>8</v>
      </c>
      <c r="AL93" s="28">
        <f t="shared" si="110"/>
        <v>17</v>
      </c>
      <c r="AM93" s="27">
        <f t="shared" si="125"/>
        <v>16</v>
      </c>
      <c r="AN93" s="27">
        <f t="shared" si="111"/>
        <v>13</v>
      </c>
      <c r="AO93" s="28">
        <f t="shared" si="112"/>
        <v>29</v>
      </c>
      <c r="AP93" s="51">
        <f t="shared" si="113"/>
        <v>41.379310344827587</v>
      </c>
      <c r="AQ93" s="51">
        <f t="shared" si="114"/>
        <v>58.620689655172406</v>
      </c>
      <c r="AR93" s="452">
        <f t="shared" si="115"/>
        <v>29</v>
      </c>
      <c r="AS93" s="60"/>
      <c r="AT93" s="32">
        <f t="shared" si="116"/>
        <v>0</v>
      </c>
      <c r="AU93" s="32">
        <f t="shared" si="116"/>
        <v>0</v>
      </c>
      <c r="AV93" s="466">
        <v>9</v>
      </c>
      <c r="AW93" s="250" t="s">
        <v>27</v>
      </c>
      <c r="AX93" s="262">
        <f t="shared" si="90"/>
        <v>0</v>
      </c>
      <c r="AY93" s="262">
        <f t="shared" si="91"/>
        <v>0</v>
      </c>
      <c r="AZ93" s="277">
        <f t="shared" si="117"/>
        <v>0</v>
      </c>
      <c r="BA93" s="262">
        <f t="shared" si="92"/>
        <v>0</v>
      </c>
      <c r="BB93" s="262">
        <f t="shared" si="93"/>
        <v>2</v>
      </c>
      <c r="BC93" s="264">
        <f t="shared" si="118"/>
        <v>2</v>
      </c>
      <c r="BD93" s="262">
        <f t="shared" si="119"/>
        <v>0</v>
      </c>
      <c r="BE93" s="262">
        <f t="shared" si="119"/>
        <v>2</v>
      </c>
      <c r="BF93" s="262">
        <f t="shared" si="120"/>
        <v>2</v>
      </c>
      <c r="BG93" s="263">
        <f t="shared" si="121"/>
        <v>0</v>
      </c>
      <c r="BH93" s="263">
        <f t="shared" si="122"/>
        <v>100</v>
      </c>
      <c r="BI93" s="467">
        <f t="shared" si="123"/>
        <v>2</v>
      </c>
      <c r="BJ93" s="476"/>
    </row>
    <row r="94" spans="1:63" ht="15.75" thickBot="1" x14ac:dyDescent="0.3">
      <c r="A94" s="431">
        <v>10</v>
      </c>
      <c r="B94" s="429" t="s">
        <v>28</v>
      </c>
      <c r="C94" s="414">
        <f t="shared" si="94"/>
        <v>0</v>
      </c>
      <c r="D94" s="414">
        <f t="shared" si="83"/>
        <v>6</v>
      </c>
      <c r="E94" s="417">
        <f t="shared" si="95"/>
        <v>6</v>
      </c>
      <c r="F94" s="414">
        <f t="shared" si="84"/>
        <v>5</v>
      </c>
      <c r="G94" s="414">
        <f t="shared" si="85"/>
        <v>4</v>
      </c>
      <c r="H94" s="414">
        <f t="shared" si="96"/>
        <v>9</v>
      </c>
      <c r="I94" s="414">
        <f t="shared" si="97"/>
        <v>5</v>
      </c>
      <c r="J94" s="414">
        <f t="shared" si="97"/>
        <v>10</v>
      </c>
      <c r="K94" s="414">
        <f t="shared" si="98"/>
        <v>15</v>
      </c>
      <c r="L94" s="415">
        <f t="shared" si="99"/>
        <v>40</v>
      </c>
      <c r="M94" s="415">
        <f t="shared" si="100"/>
        <v>60</v>
      </c>
      <c r="N94" s="416">
        <f t="shared" si="101"/>
        <v>15</v>
      </c>
      <c r="P94" s="440">
        <v>10</v>
      </c>
      <c r="Q94" s="29" t="s">
        <v>28</v>
      </c>
      <c r="R94" s="27">
        <f t="shared" si="86"/>
        <v>1</v>
      </c>
      <c r="S94" s="27">
        <f t="shared" si="87"/>
        <v>1</v>
      </c>
      <c r="T94" s="30">
        <f t="shared" si="102"/>
        <v>2</v>
      </c>
      <c r="U94" s="27">
        <f t="shared" si="88"/>
        <v>7</v>
      </c>
      <c r="V94" s="27">
        <f t="shared" si="89"/>
        <v>9</v>
      </c>
      <c r="W94" s="27">
        <f t="shared" si="103"/>
        <v>16</v>
      </c>
      <c r="X94" s="27">
        <f t="shared" si="124"/>
        <v>8</v>
      </c>
      <c r="Y94" s="27">
        <f t="shared" si="104"/>
        <v>10</v>
      </c>
      <c r="Z94" s="27">
        <f t="shared" si="105"/>
        <v>18</v>
      </c>
      <c r="AA94" s="53">
        <f t="shared" si="106"/>
        <v>11.111111111111111</v>
      </c>
      <c r="AB94" s="53">
        <f t="shared" si="107"/>
        <v>88.888888888888886</v>
      </c>
      <c r="AC94" s="441">
        <f t="shared" si="108"/>
        <v>18</v>
      </c>
      <c r="AE94" s="451">
        <v>10</v>
      </c>
      <c r="AF94" s="29" t="s">
        <v>28</v>
      </c>
      <c r="AG94" s="27">
        <f>SUMIFS('ALL-DIKBUD-KEMANAG'!AE$13:AE$1029,STATUS_SEKOLAH,$AR$79,KECAMATAN,$AF94,JENJANG_PENDIDIKAN,$C$1)+SUMIFS('ALL-DIKBUD-KEMANAG'!AE$13:AE$1029,STATUS_SEKOLAH,$AR$79,KECAMATAN,$AF94,JENJANG_PENDIDIKAN,$D$1)</f>
        <v>3</v>
      </c>
      <c r="AH94" s="27">
        <f>SUMIFS('ALL-DIKBUD-KEMANAG'!AF$13:AF$1029,STATUS_SEKOLAH,$AR$79,KECAMATAN,$AF94,JENJANG_PENDIDIKAN,$C$1)+SUMIFS('ALL-DIKBUD-KEMANAG'!AF$13:AF$1029,STATUS_SEKOLAH,$AR$79,KECAMATAN,$AF94,JENJANG_PENDIDIKAN,$D$1)</f>
        <v>1</v>
      </c>
      <c r="AI94" s="28">
        <f t="shared" si="109"/>
        <v>4</v>
      </c>
      <c r="AJ94" s="27">
        <f>SUMIFS('ALL-DIKBUD-KEMANAG'!AH$13:AH$1029,STATUS_SEKOLAH,$AR$79,KECAMATAN,$AF94,JENJANG_PENDIDIKAN,$C$1)+SUMIFS('ALL-DIKBUD-KEMANAG'!AH$13:AH$1029,STATUS_SEKOLAH,$AR$79,KECAMATAN,$AF94,JENJANG_PENDIDIKAN,$D$1)</f>
        <v>5</v>
      </c>
      <c r="AK94" s="27">
        <f>SUMIFS('ALL-DIKBUD-KEMANAG'!AI$13:AI$1029,STATUS_SEKOLAH,$AR$79,KECAMATAN,$AF94,JENJANG_PENDIDIKAN,$C$1)+SUMIFS('ALL-DIKBUD-KEMANAG'!AI$13:AI$1029,STATUS_SEKOLAH,$AR$79,KECAMATAN,$AF94,JENJANG_PENDIDIKAN,$D$1)</f>
        <v>9</v>
      </c>
      <c r="AL94" s="28">
        <f t="shared" si="110"/>
        <v>14</v>
      </c>
      <c r="AM94" s="27">
        <f t="shared" si="125"/>
        <v>8</v>
      </c>
      <c r="AN94" s="27">
        <f t="shared" si="111"/>
        <v>10</v>
      </c>
      <c r="AO94" s="28">
        <f t="shared" si="112"/>
        <v>18</v>
      </c>
      <c r="AP94" s="51">
        <f t="shared" si="113"/>
        <v>22.222222222222221</v>
      </c>
      <c r="AQ94" s="51">
        <f t="shared" si="114"/>
        <v>77.777777777777786</v>
      </c>
      <c r="AR94" s="452">
        <f t="shared" si="115"/>
        <v>18</v>
      </c>
      <c r="AS94" s="60"/>
      <c r="AT94" s="32">
        <f t="shared" si="116"/>
        <v>0</v>
      </c>
      <c r="AU94" s="32">
        <f t="shared" si="116"/>
        <v>0</v>
      </c>
      <c r="AV94" s="466">
        <v>10</v>
      </c>
      <c r="AW94" s="265" t="s">
        <v>28</v>
      </c>
      <c r="AX94" s="262">
        <f t="shared" si="90"/>
        <v>0</v>
      </c>
      <c r="AY94" s="262">
        <f t="shared" si="91"/>
        <v>0</v>
      </c>
      <c r="AZ94" s="277">
        <f t="shared" si="117"/>
        <v>0</v>
      </c>
      <c r="BA94" s="262">
        <f t="shared" si="92"/>
        <v>1</v>
      </c>
      <c r="BB94" s="262">
        <f t="shared" si="93"/>
        <v>2</v>
      </c>
      <c r="BC94" s="264">
        <f t="shared" si="118"/>
        <v>3</v>
      </c>
      <c r="BD94" s="262">
        <f t="shared" si="119"/>
        <v>1</v>
      </c>
      <c r="BE94" s="262">
        <f t="shared" si="119"/>
        <v>2</v>
      </c>
      <c r="BF94" s="262">
        <f t="shared" si="120"/>
        <v>3</v>
      </c>
      <c r="BG94" s="263">
        <f t="shared" si="121"/>
        <v>0</v>
      </c>
      <c r="BH94" s="263">
        <f t="shared" si="122"/>
        <v>100</v>
      </c>
      <c r="BI94" s="467">
        <f t="shared" si="123"/>
        <v>3</v>
      </c>
      <c r="BJ94" s="476"/>
    </row>
    <row r="95" spans="1:63" ht="15.75" thickBot="1" x14ac:dyDescent="0.3">
      <c r="A95" s="431">
        <v>11</v>
      </c>
      <c r="B95" s="428" t="s">
        <v>29</v>
      </c>
      <c r="C95" s="414">
        <f t="shared" si="94"/>
        <v>0</v>
      </c>
      <c r="D95" s="414">
        <f t="shared" si="83"/>
        <v>6</v>
      </c>
      <c r="E95" s="417">
        <f t="shared" si="95"/>
        <v>6</v>
      </c>
      <c r="F95" s="414">
        <f t="shared" si="84"/>
        <v>5</v>
      </c>
      <c r="G95" s="414">
        <f t="shared" si="85"/>
        <v>7</v>
      </c>
      <c r="H95" s="414">
        <f t="shared" si="96"/>
        <v>12</v>
      </c>
      <c r="I95" s="414">
        <f t="shared" si="97"/>
        <v>5</v>
      </c>
      <c r="J95" s="414">
        <f t="shared" si="97"/>
        <v>13</v>
      </c>
      <c r="K95" s="414">
        <f t="shared" si="98"/>
        <v>18</v>
      </c>
      <c r="L95" s="415">
        <f t="shared" si="99"/>
        <v>33.333333333333329</v>
      </c>
      <c r="M95" s="415">
        <f t="shared" si="100"/>
        <v>66.666666666666657</v>
      </c>
      <c r="N95" s="416">
        <f t="shared" si="101"/>
        <v>18</v>
      </c>
      <c r="P95" s="440">
        <v>11</v>
      </c>
      <c r="Q95" s="18" t="s">
        <v>29</v>
      </c>
      <c r="R95" s="27">
        <f t="shared" si="86"/>
        <v>0</v>
      </c>
      <c r="S95" s="27">
        <f t="shared" si="87"/>
        <v>1</v>
      </c>
      <c r="T95" s="30">
        <f t="shared" si="102"/>
        <v>1</v>
      </c>
      <c r="U95" s="27">
        <f t="shared" si="88"/>
        <v>12</v>
      </c>
      <c r="V95" s="27">
        <f t="shared" si="89"/>
        <v>12</v>
      </c>
      <c r="W95" s="27">
        <f t="shared" si="103"/>
        <v>24</v>
      </c>
      <c r="X95" s="27">
        <f t="shared" si="124"/>
        <v>12</v>
      </c>
      <c r="Y95" s="27">
        <f t="shared" si="104"/>
        <v>13</v>
      </c>
      <c r="Z95" s="27">
        <f t="shared" si="105"/>
        <v>25</v>
      </c>
      <c r="AA95" s="53">
        <f t="shared" si="106"/>
        <v>4</v>
      </c>
      <c r="AB95" s="53">
        <f t="shared" si="107"/>
        <v>96</v>
      </c>
      <c r="AC95" s="441">
        <f t="shared" si="108"/>
        <v>25</v>
      </c>
      <c r="AE95" s="451">
        <v>11</v>
      </c>
      <c r="AF95" s="18" t="s">
        <v>29</v>
      </c>
      <c r="AG95" s="27">
        <f>SUMIFS('ALL-DIKBUD-KEMANAG'!AE$13:AE$1029,STATUS_SEKOLAH,$AR$79,KECAMATAN,$AF95,JENJANG_PENDIDIKAN,$C$1)+SUMIFS('ALL-DIKBUD-KEMANAG'!AE$13:AE$1029,STATUS_SEKOLAH,$AR$79,KECAMATAN,$AF95,JENJANG_PENDIDIKAN,$D$1)</f>
        <v>1</v>
      </c>
      <c r="AH95" s="27">
        <f>SUMIFS('ALL-DIKBUD-KEMANAG'!AF$13:AF$1029,STATUS_SEKOLAH,$AR$79,KECAMATAN,$AF95,JENJANG_PENDIDIKAN,$C$1)+SUMIFS('ALL-DIKBUD-KEMANAG'!AF$13:AF$1029,STATUS_SEKOLAH,$AR$79,KECAMATAN,$AF95,JENJANG_PENDIDIKAN,$D$1)</f>
        <v>1</v>
      </c>
      <c r="AI95" s="28">
        <f t="shared" si="109"/>
        <v>2</v>
      </c>
      <c r="AJ95" s="27">
        <f>SUMIFS('ALL-DIKBUD-KEMANAG'!AH$13:AH$1029,STATUS_SEKOLAH,$AR$79,KECAMATAN,$AF95,JENJANG_PENDIDIKAN,$C$1)+SUMIFS('ALL-DIKBUD-KEMANAG'!AH$13:AH$1029,STATUS_SEKOLAH,$AR$79,KECAMATAN,$AF95,JENJANG_PENDIDIKAN,$D$1)</f>
        <v>11</v>
      </c>
      <c r="AK95" s="27">
        <f>SUMIFS('ALL-DIKBUD-KEMANAG'!AI$13:AI$1029,STATUS_SEKOLAH,$AR$79,KECAMATAN,$AF95,JENJANG_PENDIDIKAN,$C$1)+SUMIFS('ALL-DIKBUD-KEMANAG'!AI$13:AI$1029,STATUS_SEKOLAH,$AR$79,KECAMATAN,$AF95,JENJANG_PENDIDIKAN,$D$1)</f>
        <v>12</v>
      </c>
      <c r="AL95" s="28">
        <f t="shared" si="110"/>
        <v>23</v>
      </c>
      <c r="AM95" s="27">
        <f t="shared" si="125"/>
        <v>12</v>
      </c>
      <c r="AN95" s="27">
        <f t="shared" si="111"/>
        <v>13</v>
      </c>
      <c r="AO95" s="28">
        <f t="shared" si="112"/>
        <v>25</v>
      </c>
      <c r="AP95" s="51">
        <f t="shared" si="113"/>
        <v>8</v>
      </c>
      <c r="AQ95" s="51">
        <f t="shared" si="114"/>
        <v>92</v>
      </c>
      <c r="AR95" s="452">
        <f t="shared" si="115"/>
        <v>25</v>
      </c>
      <c r="AS95" s="60"/>
      <c r="AT95" s="32">
        <f t="shared" si="116"/>
        <v>0</v>
      </c>
      <c r="AU95" s="32">
        <f t="shared" si="116"/>
        <v>0</v>
      </c>
      <c r="AV95" s="466">
        <v>11</v>
      </c>
      <c r="AW95" s="250" t="s">
        <v>29</v>
      </c>
      <c r="AX95" s="262">
        <f t="shared" si="90"/>
        <v>0</v>
      </c>
      <c r="AY95" s="262">
        <f t="shared" si="91"/>
        <v>0</v>
      </c>
      <c r="AZ95" s="277">
        <f t="shared" si="117"/>
        <v>0</v>
      </c>
      <c r="BA95" s="262">
        <f t="shared" si="92"/>
        <v>0</v>
      </c>
      <c r="BB95" s="262">
        <f t="shared" si="93"/>
        <v>1</v>
      </c>
      <c r="BC95" s="264">
        <f t="shared" si="118"/>
        <v>1</v>
      </c>
      <c r="BD95" s="262">
        <f t="shared" si="119"/>
        <v>0</v>
      </c>
      <c r="BE95" s="262">
        <f t="shared" si="119"/>
        <v>1</v>
      </c>
      <c r="BF95" s="262">
        <f t="shared" si="120"/>
        <v>1</v>
      </c>
      <c r="BG95" s="263">
        <f t="shared" si="121"/>
        <v>0</v>
      </c>
      <c r="BH95" s="263">
        <f t="shared" si="122"/>
        <v>100</v>
      </c>
      <c r="BI95" s="467">
        <f t="shared" si="123"/>
        <v>1</v>
      </c>
      <c r="BJ95" s="476"/>
    </row>
    <row r="96" spans="1:63" ht="15.75" thickBot="1" x14ac:dyDescent="0.3">
      <c r="A96" s="431">
        <v>12</v>
      </c>
      <c r="B96" s="429" t="s">
        <v>30</v>
      </c>
      <c r="C96" s="414">
        <f t="shared" si="94"/>
        <v>0</v>
      </c>
      <c r="D96" s="414">
        <f t="shared" si="83"/>
        <v>6</v>
      </c>
      <c r="E96" s="417">
        <f t="shared" si="95"/>
        <v>6</v>
      </c>
      <c r="F96" s="414">
        <f t="shared" si="84"/>
        <v>18</v>
      </c>
      <c r="G96" s="414">
        <f t="shared" si="85"/>
        <v>16</v>
      </c>
      <c r="H96" s="414">
        <f t="shared" si="96"/>
        <v>34</v>
      </c>
      <c r="I96" s="414">
        <f t="shared" si="97"/>
        <v>18</v>
      </c>
      <c r="J96" s="414">
        <f t="shared" si="97"/>
        <v>22</v>
      </c>
      <c r="K96" s="414">
        <f t="shared" si="98"/>
        <v>40</v>
      </c>
      <c r="L96" s="415">
        <f t="shared" si="99"/>
        <v>15</v>
      </c>
      <c r="M96" s="415">
        <f t="shared" si="100"/>
        <v>85</v>
      </c>
      <c r="N96" s="416">
        <f t="shared" si="101"/>
        <v>40</v>
      </c>
      <c r="P96" s="440">
        <v>12</v>
      </c>
      <c r="Q96" s="29" t="s">
        <v>30</v>
      </c>
      <c r="R96" s="27">
        <f t="shared" si="86"/>
        <v>4</v>
      </c>
      <c r="S96" s="27">
        <f t="shared" si="87"/>
        <v>2</v>
      </c>
      <c r="T96" s="30">
        <f t="shared" si="102"/>
        <v>6</v>
      </c>
      <c r="U96" s="27">
        <f t="shared" si="88"/>
        <v>17</v>
      </c>
      <c r="V96" s="27">
        <f t="shared" si="89"/>
        <v>20</v>
      </c>
      <c r="W96" s="27">
        <f t="shared" si="103"/>
        <v>37</v>
      </c>
      <c r="X96" s="27">
        <f t="shared" si="124"/>
        <v>21</v>
      </c>
      <c r="Y96" s="27">
        <f t="shared" si="104"/>
        <v>22</v>
      </c>
      <c r="Z96" s="27">
        <f t="shared" si="105"/>
        <v>43</v>
      </c>
      <c r="AA96" s="53">
        <f t="shared" si="106"/>
        <v>13.953488372093023</v>
      </c>
      <c r="AB96" s="53">
        <f t="shared" si="107"/>
        <v>86.04651162790698</v>
      </c>
      <c r="AC96" s="441">
        <f t="shared" si="108"/>
        <v>43</v>
      </c>
      <c r="AE96" s="451">
        <v>12</v>
      </c>
      <c r="AF96" s="29" t="s">
        <v>30</v>
      </c>
      <c r="AG96" s="27">
        <f>SUMIFS('ALL-DIKBUD-KEMANAG'!AE$13:AE$1029,STATUS_SEKOLAH,$AR$79,KECAMATAN,$AF96,JENJANG_PENDIDIKAN,$C$1)+SUMIFS('ALL-DIKBUD-KEMANAG'!AE$13:AE$1029,STATUS_SEKOLAH,$AR$79,KECAMATAN,$AF96,JENJANG_PENDIDIKAN,$D$1)</f>
        <v>13</v>
      </c>
      <c r="AH96" s="27">
        <f>SUMIFS('ALL-DIKBUD-KEMANAG'!AF$13:AF$1029,STATUS_SEKOLAH,$AR$79,KECAMATAN,$AF96,JENJANG_PENDIDIKAN,$C$1)+SUMIFS('ALL-DIKBUD-KEMANAG'!AF$13:AF$1029,STATUS_SEKOLAH,$AR$79,KECAMATAN,$AF96,JENJANG_PENDIDIKAN,$D$1)</f>
        <v>6</v>
      </c>
      <c r="AI96" s="28">
        <f t="shared" si="109"/>
        <v>19</v>
      </c>
      <c r="AJ96" s="27">
        <f>SUMIFS('ALL-DIKBUD-KEMANAG'!AH$13:AH$1029,STATUS_SEKOLAH,$AR$79,KECAMATAN,$AF96,JENJANG_PENDIDIKAN,$C$1)+SUMIFS('ALL-DIKBUD-KEMANAG'!AH$13:AH$1029,STATUS_SEKOLAH,$AR$79,KECAMATAN,$AF96,JENJANG_PENDIDIKAN,$D$1)</f>
        <v>8</v>
      </c>
      <c r="AK96" s="27">
        <f>SUMIFS('ALL-DIKBUD-KEMANAG'!AI$13:AI$1029,STATUS_SEKOLAH,$AR$79,KECAMATAN,$AF96,JENJANG_PENDIDIKAN,$C$1)+SUMIFS('ALL-DIKBUD-KEMANAG'!AI$13:AI$1029,STATUS_SEKOLAH,$AR$79,KECAMATAN,$AF96,JENJANG_PENDIDIKAN,$D$1)</f>
        <v>16</v>
      </c>
      <c r="AL96" s="28">
        <f t="shared" si="110"/>
        <v>24</v>
      </c>
      <c r="AM96" s="27">
        <f t="shared" si="125"/>
        <v>21</v>
      </c>
      <c r="AN96" s="27">
        <f t="shared" si="111"/>
        <v>22</v>
      </c>
      <c r="AO96" s="28">
        <f t="shared" si="112"/>
        <v>43</v>
      </c>
      <c r="AP96" s="51">
        <f t="shared" si="113"/>
        <v>44.186046511627907</v>
      </c>
      <c r="AQ96" s="51">
        <f t="shared" si="114"/>
        <v>55.813953488372093</v>
      </c>
      <c r="AR96" s="452">
        <f t="shared" si="115"/>
        <v>43</v>
      </c>
      <c r="AS96" s="60"/>
      <c r="AT96" s="32">
        <f t="shared" si="116"/>
        <v>0</v>
      </c>
      <c r="AU96" s="32">
        <f t="shared" si="116"/>
        <v>0</v>
      </c>
      <c r="AV96" s="466">
        <v>12</v>
      </c>
      <c r="AW96" s="265" t="s">
        <v>30</v>
      </c>
      <c r="AX96" s="262">
        <f t="shared" si="90"/>
        <v>0</v>
      </c>
      <c r="AY96" s="262">
        <f t="shared" si="91"/>
        <v>0</v>
      </c>
      <c r="AZ96" s="277">
        <f t="shared" si="117"/>
        <v>0</v>
      </c>
      <c r="BA96" s="262">
        <f t="shared" si="92"/>
        <v>1</v>
      </c>
      <c r="BB96" s="262">
        <f t="shared" si="93"/>
        <v>0</v>
      </c>
      <c r="BC96" s="264">
        <f t="shared" si="118"/>
        <v>1</v>
      </c>
      <c r="BD96" s="262">
        <f t="shared" si="119"/>
        <v>1</v>
      </c>
      <c r="BE96" s="262">
        <f t="shared" si="119"/>
        <v>0</v>
      </c>
      <c r="BF96" s="262">
        <f t="shared" si="120"/>
        <v>1</v>
      </c>
      <c r="BG96" s="263">
        <f t="shared" si="121"/>
        <v>0</v>
      </c>
      <c r="BH96" s="263">
        <f t="shared" si="122"/>
        <v>100</v>
      </c>
      <c r="BI96" s="467">
        <f t="shared" si="123"/>
        <v>1</v>
      </c>
      <c r="BJ96" s="476"/>
    </row>
    <row r="97" spans="1:62" ht="15.75" thickBot="1" x14ac:dyDescent="0.3">
      <c r="A97" s="431">
        <v>13</v>
      </c>
      <c r="B97" s="428" t="s">
        <v>31</v>
      </c>
      <c r="C97" s="414">
        <f t="shared" si="94"/>
        <v>0</v>
      </c>
      <c r="D97" s="414">
        <f t="shared" si="83"/>
        <v>10</v>
      </c>
      <c r="E97" s="417">
        <f t="shared" si="95"/>
        <v>10</v>
      </c>
      <c r="F97" s="414">
        <f t="shared" si="84"/>
        <v>102</v>
      </c>
      <c r="G97" s="414">
        <f t="shared" si="85"/>
        <v>77</v>
      </c>
      <c r="H97" s="414">
        <f t="shared" si="96"/>
        <v>179</v>
      </c>
      <c r="I97" s="414">
        <f t="shared" si="97"/>
        <v>102</v>
      </c>
      <c r="J97" s="414">
        <f t="shared" si="97"/>
        <v>87</v>
      </c>
      <c r="K97" s="414">
        <f t="shared" si="98"/>
        <v>189</v>
      </c>
      <c r="L97" s="415">
        <f t="shared" si="99"/>
        <v>5.2910052910052912</v>
      </c>
      <c r="M97" s="415">
        <f t="shared" si="100"/>
        <v>94.708994708994709</v>
      </c>
      <c r="N97" s="416">
        <f t="shared" si="101"/>
        <v>189</v>
      </c>
      <c r="P97" s="440">
        <v>13</v>
      </c>
      <c r="Q97" s="18" t="s">
        <v>31</v>
      </c>
      <c r="R97" s="27">
        <f t="shared" si="86"/>
        <v>19</v>
      </c>
      <c r="S97" s="27">
        <f t="shared" si="87"/>
        <v>10</v>
      </c>
      <c r="T97" s="30">
        <f t="shared" si="102"/>
        <v>29</v>
      </c>
      <c r="U97" s="27">
        <f t="shared" si="88"/>
        <v>94</v>
      </c>
      <c r="V97" s="27">
        <f t="shared" si="89"/>
        <v>77</v>
      </c>
      <c r="W97" s="27">
        <f t="shared" si="103"/>
        <v>171</v>
      </c>
      <c r="X97" s="27">
        <f t="shared" si="124"/>
        <v>113</v>
      </c>
      <c r="Y97" s="27">
        <f t="shared" si="104"/>
        <v>87</v>
      </c>
      <c r="Z97" s="27">
        <f t="shared" si="105"/>
        <v>200</v>
      </c>
      <c r="AA97" s="53">
        <f t="shared" si="106"/>
        <v>14.499999999999998</v>
      </c>
      <c r="AB97" s="53">
        <f t="shared" si="107"/>
        <v>85.5</v>
      </c>
      <c r="AC97" s="441">
        <f t="shared" si="108"/>
        <v>200</v>
      </c>
      <c r="AE97" s="451">
        <v>13</v>
      </c>
      <c r="AF97" s="18" t="s">
        <v>31</v>
      </c>
      <c r="AG97" s="27">
        <f>SUMIFS('ALL-DIKBUD-KEMANAG'!AE$13:AE$1029,STATUS_SEKOLAH,$AR$79,KECAMATAN,$AF97,JENJANG_PENDIDIKAN,$C$1)+SUMIFS('ALL-DIKBUD-KEMANAG'!AE$13:AE$1029,STATUS_SEKOLAH,$AR$79,KECAMATAN,$AF97,JENJANG_PENDIDIKAN,$D$1)</f>
        <v>51</v>
      </c>
      <c r="AH97" s="27">
        <f>SUMIFS('ALL-DIKBUD-KEMANAG'!AF$13:AF$1029,STATUS_SEKOLAH,$AR$79,KECAMATAN,$AF97,JENJANG_PENDIDIKAN,$C$1)+SUMIFS('ALL-DIKBUD-KEMANAG'!AF$13:AF$1029,STATUS_SEKOLAH,$AR$79,KECAMATAN,$AF97,JENJANG_PENDIDIKAN,$D$1)</f>
        <v>37</v>
      </c>
      <c r="AI97" s="28">
        <f t="shared" si="109"/>
        <v>88</v>
      </c>
      <c r="AJ97" s="27">
        <f>SUMIFS('ALL-DIKBUD-KEMANAG'!AH$13:AH$1029,STATUS_SEKOLAH,$AR$79,KECAMATAN,$AF97,JENJANG_PENDIDIKAN,$C$1)+SUMIFS('ALL-DIKBUD-KEMANAG'!AH$13:AH$1029,STATUS_SEKOLAH,$AR$79,KECAMATAN,$AF97,JENJANG_PENDIDIKAN,$D$1)</f>
        <v>62</v>
      </c>
      <c r="AK97" s="27">
        <f>SUMIFS('ALL-DIKBUD-KEMANAG'!AI$13:AI$1029,STATUS_SEKOLAH,$AR$79,KECAMATAN,$AF97,JENJANG_PENDIDIKAN,$C$1)+SUMIFS('ALL-DIKBUD-KEMANAG'!AI$13:AI$1029,STATUS_SEKOLAH,$AR$79,KECAMATAN,$AF97,JENJANG_PENDIDIKAN,$D$1)</f>
        <v>50</v>
      </c>
      <c r="AL97" s="28">
        <f t="shared" si="110"/>
        <v>112</v>
      </c>
      <c r="AM97" s="27">
        <f t="shared" si="125"/>
        <v>113</v>
      </c>
      <c r="AN97" s="27">
        <f t="shared" si="111"/>
        <v>87</v>
      </c>
      <c r="AO97" s="28">
        <f t="shared" si="112"/>
        <v>200</v>
      </c>
      <c r="AP97" s="51">
        <f t="shared" si="113"/>
        <v>44</v>
      </c>
      <c r="AQ97" s="51">
        <f t="shared" si="114"/>
        <v>56.000000000000007</v>
      </c>
      <c r="AR97" s="452">
        <f t="shared" si="115"/>
        <v>200</v>
      </c>
      <c r="AS97" s="60"/>
      <c r="AT97" s="32">
        <f t="shared" si="116"/>
        <v>0</v>
      </c>
      <c r="AU97" s="32">
        <f t="shared" si="116"/>
        <v>0</v>
      </c>
      <c r="AV97" s="466">
        <v>13</v>
      </c>
      <c r="AW97" s="250" t="s">
        <v>31</v>
      </c>
      <c r="AX97" s="262">
        <f t="shared" si="90"/>
        <v>0</v>
      </c>
      <c r="AY97" s="262">
        <f t="shared" si="91"/>
        <v>0</v>
      </c>
      <c r="AZ97" s="277">
        <f t="shared" si="117"/>
        <v>0</v>
      </c>
      <c r="BA97" s="262">
        <f t="shared" si="92"/>
        <v>11</v>
      </c>
      <c r="BB97" s="262">
        <f t="shared" si="93"/>
        <v>12</v>
      </c>
      <c r="BC97" s="264">
        <f t="shared" si="118"/>
        <v>23</v>
      </c>
      <c r="BD97" s="262">
        <f t="shared" si="119"/>
        <v>11</v>
      </c>
      <c r="BE97" s="262">
        <f t="shared" si="119"/>
        <v>12</v>
      </c>
      <c r="BF97" s="262">
        <f t="shared" si="120"/>
        <v>23</v>
      </c>
      <c r="BG97" s="263">
        <f t="shared" si="121"/>
        <v>0</v>
      </c>
      <c r="BH97" s="263">
        <f t="shared" si="122"/>
        <v>100</v>
      </c>
      <c r="BI97" s="467">
        <f t="shared" si="123"/>
        <v>23</v>
      </c>
      <c r="BJ97" s="476"/>
    </row>
    <row r="98" spans="1:62" ht="15.75" thickBot="1" x14ac:dyDescent="0.3">
      <c r="A98" s="432">
        <v>14</v>
      </c>
      <c r="B98" s="430" t="s">
        <v>32</v>
      </c>
      <c r="C98" s="418">
        <f t="shared" si="94"/>
        <v>0</v>
      </c>
      <c r="D98" s="414">
        <f t="shared" si="83"/>
        <v>7</v>
      </c>
      <c r="E98" s="419">
        <f t="shared" si="95"/>
        <v>7</v>
      </c>
      <c r="F98" s="414">
        <f t="shared" si="84"/>
        <v>12</v>
      </c>
      <c r="G98" s="414">
        <f t="shared" si="85"/>
        <v>8</v>
      </c>
      <c r="H98" s="418">
        <f t="shared" si="96"/>
        <v>20</v>
      </c>
      <c r="I98" s="418">
        <f t="shared" si="97"/>
        <v>12</v>
      </c>
      <c r="J98" s="418">
        <f t="shared" si="97"/>
        <v>15</v>
      </c>
      <c r="K98" s="418">
        <f t="shared" si="98"/>
        <v>27</v>
      </c>
      <c r="L98" s="420">
        <f t="shared" si="99"/>
        <v>25.925925925925924</v>
      </c>
      <c r="M98" s="420">
        <f t="shared" si="100"/>
        <v>74.074074074074076</v>
      </c>
      <c r="N98" s="421">
        <f t="shared" si="101"/>
        <v>27</v>
      </c>
      <c r="P98" s="442">
        <v>14</v>
      </c>
      <c r="Q98" s="49" t="s">
        <v>32</v>
      </c>
      <c r="R98" s="27">
        <f t="shared" si="86"/>
        <v>0</v>
      </c>
      <c r="S98" s="27">
        <f t="shared" si="87"/>
        <v>0</v>
      </c>
      <c r="T98" s="50">
        <f t="shared" si="102"/>
        <v>0</v>
      </c>
      <c r="U98" s="27">
        <f t="shared" si="88"/>
        <v>18</v>
      </c>
      <c r="V98" s="27">
        <f t="shared" si="89"/>
        <v>15</v>
      </c>
      <c r="W98" s="52">
        <f t="shared" si="103"/>
        <v>33</v>
      </c>
      <c r="X98" s="52">
        <f t="shared" si="124"/>
        <v>18</v>
      </c>
      <c r="Y98" s="52">
        <f t="shared" si="104"/>
        <v>15</v>
      </c>
      <c r="Z98" s="52">
        <f t="shared" si="105"/>
        <v>33</v>
      </c>
      <c r="AA98" s="54">
        <f t="shared" si="106"/>
        <v>0</v>
      </c>
      <c r="AB98" s="54">
        <f t="shared" si="107"/>
        <v>100</v>
      </c>
      <c r="AC98" s="443">
        <f t="shared" si="108"/>
        <v>33</v>
      </c>
      <c r="AE98" s="460">
        <v>14</v>
      </c>
      <c r="AF98" s="31" t="s">
        <v>32</v>
      </c>
      <c r="AG98" s="27">
        <f>SUMIFS('ALL-DIKBUD-KEMANAG'!AE$13:AE$1029,STATUS_SEKOLAH,$AR$79,KECAMATAN,$AF98,JENJANG_PENDIDIKAN,$C$1)+SUMIFS('ALL-DIKBUD-KEMANAG'!AE$13:AE$1029,STATUS_SEKOLAH,$AR$79,KECAMATAN,$AF98,JENJANG_PENDIDIKAN,$D$1)</f>
        <v>3</v>
      </c>
      <c r="AH98" s="27">
        <f>SUMIFS('ALL-DIKBUD-KEMANAG'!AF$13:AF$1029,STATUS_SEKOLAH,$AR$79,KECAMATAN,$AF98,JENJANG_PENDIDIKAN,$C$1)+SUMIFS('ALL-DIKBUD-KEMANAG'!AF$13:AF$1029,STATUS_SEKOLAH,$AR$79,KECAMATAN,$AF98,JENJANG_PENDIDIKAN,$D$1)</f>
        <v>3</v>
      </c>
      <c r="AI98" s="28">
        <f t="shared" si="109"/>
        <v>6</v>
      </c>
      <c r="AJ98" s="27">
        <f>SUMIFS('ALL-DIKBUD-KEMANAG'!AH$13:AH$1029,STATUS_SEKOLAH,$AR$79,KECAMATAN,$AF98,JENJANG_PENDIDIKAN,$C$1)+SUMIFS('ALL-DIKBUD-KEMANAG'!AH$13:AH$1029,STATUS_SEKOLAH,$AR$79,KECAMATAN,$AF98,JENJANG_PENDIDIKAN,$D$1)</f>
        <v>15</v>
      </c>
      <c r="AK98" s="27">
        <f>SUMIFS('ALL-DIKBUD-KEMANAG'!AI$13:AI$1029,STATUS_SEKOLAH,$AR$79,KECAMATAN,$AF98,JENJANG_PENDIDIKAN,$C$1)+SUMIFS('ALL-DIKBUD-KEMANAG'!AI$13:AI$1029,STATUS_SEKOLAH,$AR$79,KECAMATAN,$AF98,JENJANG_PENDIDIKAN,$D$1)</f>
        <v>12</v>
      </c>
      <c r="AL98" s="28">
        <f t="shared" si="110"/>
        <v>27</v>
      </c>
      <c r="AM98" s="50">
        <f t="shared" si="125"/>
        <v>18</v>
      </c>
      <c r="AN98" s="50">
        <f t="shared" si="111"/>
        <v>15</v>
      </c>
      <c r="AO98" s="28">
        <f t="shared" si="112"/>
        <v>33</v>
      </c>
      <c r="AP98" s="51">
        <f t="shared" si="113"/>
        <v>18.181818181818183</v>
      </c>
      <c r="AQ98" s="51">
        <f t="shared" si="114"/>
        <v>81.818181818181827</v>
      </c>
      <c r="AR98" s="454">
        <f t="shared" si="115"/>
        <v>33</v>
      </c>
      <c r="AS98" s="60"/>
      <c r="AT98" s="32">
        <f t="shared" si="116"/>
        <v>0</v>
      </c>
      <c r="AU98" s="32">
        <f t="shared" si="116"/>
        <v>0</v>
      </c>
      <c r="AV98" s="468">
        <v>14</v>
      </c>
      <c r="AW98" s="268" t="s">
        <v>32</v>
      </c>
      <c r="AX98" s="262">
        <f t="shared" si="90"/>
        <v>0</v>
      </c>
      <c r="AY98" s="262">
        <f t="shared" si="91"/>
        <v>0</v>
      </c>
      <c r="AZ98" s="278">
        <f t="shared" si="117"/>
        <v>0</v>
      </c>
      <c r="BA98" s="262">
        <f t="shared" si="92"/>
        <v>3</v>
      </c>
      <c r="BB98" s="262">
        <f t="shared" si="93"/>
        <v>2</v>
      </c>
      <c r="BC98" s="272">
        <f t="shared" si="118"/>
        <v>5</v>
      </c>
      <c r="BD98" s="269">
        <f t="shared" si="119"/>
        <v>3</v>
      </c>
      <c r="BE98" s="269">
        <f t="shared" si="119"/>
        <v>2</v>
      </c>
      <c r="BF98" s="269">
        <f t="shared" si="120"/>
        <v>5</v>
      </c>
      <c r="BG98" s="271">
        <f t="shared" si="121"/>
        <v>0</v>
      </c>
      <c r="BH98" s="271">
        <f t="shared" si="122"/>
        <v>100</v>
      </c>
      <c r="BI98" s="469">
        <f t="shared" si="123"/>
        <v>5</v>
      </c>
      <c r="BJ98" s="476"/>
    </row>
    <row r="99" spans="1:62" ht="17.25" thickBot="1" x14ac:dyDescent="0.35">
      <c r="A99" s="422"/>
      <c r="B99" s="423" t="s">
        <v>15</v>
      </c>
      <c r="C99" s="424">
        <f>SUM(C85:C98)</f>
        <v>27</v>
      </c>
      <c r="D99" s="424">
        <f t="shared" ref="D99:K99" si="126">SUM(D85:D98)</f>
        <v>138</v>
      </c>
      <c r="E99" s="424">
        <f t="shared" si="126"/>
        <v>165</v>
      </c>
      <c r="F99" s="424">
        <f t="shared" si="126"/>
        <v>571</v>
      </c>
      <c r="G99" s="424">
        <f t="shared" si="126"/>
        <v>594</v>
      </c>
      <c r="H99" s="424">
        <f t="shared" si="126"/>
        <v>1165</v>
      </c>
      <c r="I99" s="424">
        <f t="shared" si="126"/>
        <v>598</v>
      </c>
      <c r="J99" s="424">
        <f t="shared" si="126"/>
        <v>732</v>
      </c>
      <c r="K99" s="424">
        <f t="shared" si="126"/>
        <v>1330</v>
      </c>
      <c r="L99" s="425">
        <f t="shared" si="99"/>
        <v>12.406015037593985</v>
      </c>
      <c r="M99" s="425">
        <f t="shared" si="100"/>
        <v>87.593984962406012</v>
      </c>
      <c r="N99" s="426">
        <f>SUM(E99,H99)</f>
        <v>1330</v>
      </c>
      <c r="P99" s="444"/>
      <c r="Q99" s="445" t="s">
        <v>15</v>
      </c>
      <c r="R99" s="446">
        <f>SUM(R85:R98)</f>
        <v>85</v>
      </c>
      <c r="S99" s="446">
        <f t="shared" ref="S99:Z99" si="127">SUM(S85:S98)</f>
        <v>56</v>
      </c>
      <c r="T99" s="446">
        <f t="shared" si="127"/>
        <v>141</v>
      </c>
      <c r="U99" s="446">
        <f t="shared" si="127"/>
        <v>626</v>
      </c>
      <c r="V99" s="446">
        <f t="shared" si="127"/>
        <v>674</v>
      </c>
      <c r="W99" s="446">
        <f t="shared" si="127"/>
        <v>1300</v>
      </c>
      <c r="X99" s="446">
        <f t="shared" si="127"/>
        <v>711</v>
      </c>
      <c r="Y99" s="446">
        <f t="shared" si="127"/>
        <v>730</v>
      </c>
      <c r="Z99" s="446">
        <f t="shared" si="127"/>
        <v>1441</v>
      </c>
      <c r="AA99" s="447">
        <f t="shared" si="106"/>
        <v>9.7848716169326853</v>
      </c>
      <c r="AB99" s="447">
        <f t="shared" si="107"/>
        <v>90.215128383067309</v>
      </c>
      <c r="AC99" s="448">
        <f>SUM(T99,W99)</f>
        <v>1441</v>
      </c>
      <c r="AE99" s="461"/>
      <c r="AF99" s="462" t="s">
        <v>15</v>
      </c>
      <c r="AG99" s="457">
        <f>SUM(AG85:AG98)</f>
        <v>319</v>
      </c>
      <c r="AH99" s="457">
        <f t="shared" ref="AH99:AO99" si="128">SUM(AH85:AH98)</f>
        <v>332</v>
      </c>
      <c r="AI99" s="457">
        <f t="shared" si="128"/>
        <v>651</v>
      </c>
      <c r="AJ99" s="457">
        <f t="shared" si="128"/>
        <v>392</v>
      </c>
      <c r="AK99" s="457">
        <f t="shared" si="128"/>
        <v>398</v>
      </c>
      <c r="AL99" s="457">
        <f t="shared" si="128"/>
        <v>790</v>
      </c>
      <c r="AM99" s="457">
        <f t="shared" si="128"/>
        <v>711</v>
      </c>
      <c r="AN99" s="457">
        <f t="shared" si="128"/>
        <v>730</v>
      </c>
      <c r="AO99" s="457">
        <f t="shared" si="128"/>
        <v>1441</v>
      </c>
      <c r="AP99" s="458">
        <f>AI99/AR99*100</f>
        <v>45.176960444136014</v>
      </c>
      <c r="AQ99" s="458">
        <f>AL99/AR99*100</f>
        <v>54.823039555863986</v>
      </c>
      <c r="AR99" s="459">
        <f>SUM(AI99,AL99)</f>
        <v>1441</v>
      </c>
      <c r="AS99" s="60"/>
      <c r="AV99" s="470"/>
      <c r="AW99" s="471" t="s">
        <v>15</v>
      </c>
      <c r="AX99" s="472">
        <f>SUM(AX85:AX98)</f>
        <v>0</v>
      </c>
      <c r="AY99" s="472">
        <f t="shared" ref="AY99:BF99" si="129">SUM(AY85:AY98)</f>
        <v>0</v>
      </c>
      <c r="AZ99" s="472">
        <f t="shared" si="129"/>
        <v>0</v>
      </c>
      <c r="BA99" s="472">
        <f t="shared" si="129"/>
        <v>65</v>
      </c>
      <c r="BB99" s="472">
        <f t="shared" si="129"/>
        <v>64</v>
      </c>
      <c r="BC99" s="472">
        <f t="shared" si="129"/>
        <v>129</v>
      </c>
      <c r="BD99" s="472">
        <f t="shared" si="129"/>
        <v>65</v>
      </c>
      <c r="BE99" s="472">
        <f t="shared" si="129"/>
        <v>64</v>
      </c>
      <c r="BF99" s="472">
        <f t="shared" si="129"/>
        <v>129</v>
      </c>
      <c r="BG99" s="473">
        <f>AZ99/BI99*100</f>
        <v>0</v>
      </c>
      <c r="BH99" s="473">
        <f>BC99/BI99*100</f>
        <v>100</v>
      </c>
      <c r="BI99" s="474">
        <f>SUM(AZ99,BC99)</f>
        <v>129</v>
      </c>
      <c r="BJ99" s="477"/>
    </row>
    <row r="100" spans="1:62" ht="15.75" thickTop="1" x14ac:dyDescent="0.25"/>
    <row r="101" spans="1:62" x14ac:dyDescent="0.25">
      <c r="K101" s="35" t="str">
        <f>K65</f>
        <v>Demak, 16 Juli 2018</v>
      </c>
    </row>
    <row r="102" spans="1:62" x14ac:dyDescent="0.25">
      <c r="K102" s="35" t="str">
        <f>K66</f>
        <v>Kepala Dinas Pendidikan Dan Kebudayaan</v>
      </c>
    </row>
    <row r="103" spans="1:62" x14ac:dyDescent="0.25">
      <c r="K103" s="35" t="str">
        <f>K67</f>
        <v>Kab. Demak</v>
      </c>
    </row>
    <row r="104" spans="1:62" x14ac:dyDescent="0.25">
      <c r="K104" s="35"/>
    </row>
    <row r="105" spans="1:62" x14ac:dyDescent="0.25">
      <c r="K105" s="35"/>
    </row>
    <row r="106" spans="1:62" x14ac:dyDescent="0.25">
      <c r="K106" s="35"/>
    </row>
    <row r="107" spans="1:62" x14ac:dyDescent="0.25">
      <c r="K107" s="35" t="str">
        <f>K71</f>
        <v>Drs. ANJAR GUNADI, M.Pd</v>
      </c>
    </row>
    <row r="108" spans="1:62" x14ac:dyDescent="0.25">
      <c r="K108" s="35" t="str">
        <f>K72</f>
        <v>Pembina Utama Muda</v>
      </c>
    </row>
    <row r="109" spans="1:62" x14ac:dyDescent="0.25">
      <c r="K109" s="35" t="str">
        <f>K73</f>
        <v>NIP. 19590714 198803 1 002</v>
      </c>
    </row>
  </sheetData>
  <mergeCells count="96">
    <mergeCell ref="AP9:AQ9"/>
    <mergeCell ref="A8:A10"/>
    <mergeCell ref="B8:B10"/>
    <mergeCell ref="C8:N8"/>
    <mergeCell ref="P8:P10"/>
    <mergeCell ref="Q8:Q10"/>
    <mergeCell ref="R8:AC8"/>
    <mergeCell ref="C9:E9"/>
    <mergeCell ref="F9:H9"/>
    <mergeCell ref="I9:K9"/>
    <mergeCell ref="L9:M9"/>
    <mergeCell ref="BI9:BI10"/>
    <mergeCell ref="N9:N10"/>
    <mergeCell ref="R9:T9"/>
    <mergeCell ref="U9:W9"/>
    <mergeCell ref="X9:Z9"/>
    <mergeCell ref="AA9:AB9"/>
    <mergeCell ref="AC9:AC10"/>
    <mergeCell ref="AE8:AE10"/>
    <mergeCell ref="AF8:AF10"/>
    <mergeCell ref="AG8:AR8"/>
    <mergeCell ref="AV8:AV10"/>
    <mergeCell ref="AW8:AW10"/>
    <mergeCell ref="AX8:BI8"/>
    <mergeCell ref="AG9:AI9"/>
    <mergeCell ref="AJ9:AL9"/>
    <mergeCell ref="AM9:AO9"/>
    <mergeCell ref="AR9:AR10"/>
    <mergeCell ref="AX9:AZ9"/>
    <mergeCell ref="BA9:BC9"/>
    <mergeCell ref="BD9:BF9"/>
    <mergeCell ref="BG9:BH9"/>
    <mergeCell ref="AP46:AQ46"/>
    <mergeCell ref="A45:A47"/>
    <mergeCell ref="B45:B47"/>
    <mergeCell ref="C45:N45"/>
    <mergeCell ref="P45:P47"/>
    <mergeCell ref="Q45:Q47"/>
    <mergeCell ref="R45:AC45"/>
    <mergeCell ref="C46:E46"/>
    <mergeCell ref="F46:H46"/>
    <mergeCell ref="I46:K46"/>
    <mergeCell ref="L46:M46"/>
    <mergeCell ref="BI46:BI47"/>
    <mergeCell ref="N46:N47"/>
    <mergeCell ref="R46:T46"/>
    <mergeCell ref="U46:W46"/>
    <mergeCell ref="X46:Z46"/>
    <mergeCell ref="AA46:AB46"/>
    <mergeCell ref="AC46:AC47"/>
    <mergeCell ref="AE45:AE47"/>
    <mergeCell ref="AF45:AF47"/>
    <mergeCell ref="AG45:AR45"/>
    <mergeCell ref="AV45:AV47"/>
    <mergeCell ref="AW45:AW47"/>
    <mergeCell ref="AX45:BI45"/>
    <mergeCell ref="AG46:AI46"/>
    <mergeCell ref="AJ46:AL46"/>
    <mergeCell ref="AM46:AO46"/>
    <mergeCell ref="AR46:AR47"/>
    <mergeCell ref="AX46:AZ46"/>
    <mergeCell ref="BA46:BC46"/>
    <mergeCell ref="BD46:BF46"/>
    <mergeCell ref="BG46:BH46"/>
    <mergeCell ref="AP82:AQ82"/>
    <mergeCell ref="A81:A83"/>
    <mergeCell ref="B81:B83"/>
    <mergeCell ref="C81:N81"/>
    <mergeCell ref="P81:P83"/>
    <mergeCell ref="Q81:Q83"/>
    <mergeCell ref="R81:AC81"/>
    <mergeCell ref="C82:E82"/>
    <mergeCell ref="F82:H82"/>
    <mergeCell ref="I82:K82"/>
    <mergeCell ref="L82:M82"/>
    <mergeCell ref="BI82:BI83"/>
    <mergeCell ref="N82:N83"/>
    <mergeCell ref="R82:T82"/>
    <mergeCell ref="U82:W82"/>
    <mergeCell ref="X82:Z82"/>
    <mergeCell ref="AA82:AB82"/>
    <mergeCell ref="AC82:AC83"/>
    <mergeCell ref="AE81:AE83"/>
    <mergeCell ref="AF81:AF83"/>
    <mergeCell ref="AG81:AR81"/>
    <mergeCell ref="AV81:AV83"/>
    <mergeCell ref="AW81:AW83"/>
    <mergeCell ref="AX81:BI81"/>
    <mergeCell ref="AG82:AI82"/>
    <mergeCell ref="AJ82:AL82"/>
    <mergeCell ref="AM82:AO82"/>
    <mergeCell ref="AR82:AR83"/>
    <mergeCell ref="AX82:AZ82"/>
    <mergeCell ref="BA82:BC82"/>
    <mergeCell ref="BD82:BF82"/>
    <mergeCell ref="BG82:BH82"/>
  </mergeCells>
  <conditionalFormatting sqref="A12:N25">
    <cfRule type="expression" dxfId="43" priority="20">
      <formula>MOD(ROW(),2)=0</formula>
    </cfRule>
  </conditionalFormatting>
  <conditionalFormatting sqref="P12:Q25">
    <cfRule type="expression" dxfId="42" priority="19">
      <formula>MOD(ROW(),2)=0</formula>
    </cfRule>
  </conditionalFormatting>
  <conditionalFormatting sqref="R12:AC25">
    <cfRule type="expression" dxfId="41" priority="18">
      <formula>MOD(ROW(),2)=0</formula>
    </cfRule>
  </conditionalFormatting>
  <conditionalFormatting sqref="AG12:AR25">
    <cfRule type="expression" dxfId="40" priority="14">
      <formula>MOD(ROW(),2)=0</formula>
    </cfRule>
  </conditionalFormatting>
  <conditionalFormatting sqref="AG49:AR62">
    <cfRule type="expression" dxfId="39" priority="13">
      <formula>MOD(ROW(),2)=0</formula>
    </cfRule>
  </conditionalFormatting>
  <conditionalFormatting sqref="AE12:AF25">
    <cfRule type="expression" dxfId="38" priority="17">
      <formula>MOD(ROW(),2)=0</formula>
    </cfRule>
  </conditionalFormatting>
  <conditionalFormatting sqref="AE49:AF62">
    <cfRule type="expression" dxfId="37" priority="16">
      <formula>MOD(ROW(),2)=0</formula>
    </cfRule>
  </conditionalFormatting>
  <conditionalFormatting sqref="AE85:AF98">
    <cfRule type="expression" dxfId="36" priority="15">
      <formula>MOD(ROW(),2)=0</formula>
    </cfRule>
  </conditionalFormatting>
  <conditionalFormatting sqref="AM86:AN98 AP86:AR98">
    <cfRule type="expression" dxfId="35" priority="12">
      <formula>MOD(ROW(),2)=0</formula>
    </cfRule>
  </conditionalFormatting>
  <conditionalFormatting sqref="AM85:AR85 AO86:AO98 AI86:AI98 AL86:AL98">
    <cfRule type="expression" dxfId="34" priority="11">
      <formula>MOD(ROW(),2)=0</formula>
    </cfRule>
  </conditionalFormatting>
  <conditionalFormatting sqref="AV12:BJ25">
    <cfRule type="expression" dxfId="33" priority="10">
      <formula>MOD(ROW(),2)=0</formula>
    </cfRule>
  </conditionalFormatting>
  <conditionalFormatting sqref="A49:N62">
    <cfRule type="expression" dxfId="32" priority="8">
      <formula>MOD(ROW(),2)=0</formula>
    </cfRule>
  </conditionalFormatting>
  <conditionalFormatting sqref="AG85:AL85 AG86:AH98 AJ86:AK98">
    <cfRule type="expression" dxfId="31" priority="9">
      <formula>MOD(ROW(),2)=0</formula>
    </cfRule>
  </conditionalFormatting>
  <conditionalFormatting sqref="A85:N98">
    <cfRule type="expression" dxfId="30" priority="7">
      <formula>MOD(ROW(),2)=0</formula>
    </cfRule>
  </conditionalFormatting>
  <conditionalFormatting sqref="P49:Q62">
    <cfRule type="expression" dxfId="29" priority="6">
      <formula>MOD(ROW(),2)=0</formula>
    </cfRule>
  </conditionalFormatting>
  <conditionalFormatting sqref="R49:AC62">
    <cfRule type="expression" dxfId="28" priority="5">
      <formula>MOD(ROW(),2)=0</formula>
    </cfRule>
  </conditionalFormatting>
  <conditionalFormatting sqref="P85:Q98">
    <cfRule type="expression" dxfId="27" priority="4">
      <formula>MOD(ROW(),2)=0</formula>
    </cfRule>
  </conditionalFormatting>
  <conditionalFormatting sqref="R85:AC98">
    <cfRule type="expression" dxfId="26" priority="3">
      <formula>MOD(ROW(),2)=0</formula>
    </cfRule>
  </conditionalFormatting>
  <conditionalFormatting sqref="AV49:BJ62">
    <cfRule type="expression" dxfId="25" priority="2">
      <formula>MOD(ROW(),2)=0</formula>
    </cfRule>
  </conditionalFormatting>
  <conditionalFormatting sqref="AV85:BI85 BC87:BJ98 BC86:BI86 AV86:BB98">
    <cfRule type="expression" dxfId="24" priority="1">
      <formula>MOD(ROW(),2)=0</formula>
    </cfRule>
  </conditionalFormatting>
  <pageMargins left="0.70866141732283472" right="1.1811023622047245" top="0.55118110236220474" bottom="0.51181102362204722" header="0.31496062992125984" footer="0.31496062992125984"/>
  <pageSetup paperSize="5" scale="85" orientation="landscape" r:id="rId1"/>
  <rowBreaks count="2" manualBreakCount="2">
    <brk id="38" max="16383" man="1"/>
    <brk id="74" max="16383" man="1"/>
  </rowBreaks>
  <colBreaks count="3" manualBreakCount="3">
    <brk id="15" min="1" max="109" man="1"/>
    <brk id="30" max="1048575" man="1"/>
    <brk id="45" min="1" max="10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BZ108"/>
  <sheetViews>
    <sheetView view="pageBreakPreview" topLeftCell="A37" zoomScaleNormal="75" zoomScaleSheetLayoutView="100" workbookViewId="0">
      <selection activeCell="C48" sqref="C48"/>
    </sheetView>
  </sheetViews>
  <sheetFormatPr defaultColWidth="8.85546875" defaultRowHeight="15" x14ac:dyDescent="0.25"/>
  <cols>
    <col min="1" max="1" width="4.28515625" style="18" customWidth="1"/>
    <col min="2" max="2" width="17.85546875" style="18" customWidth="1"/>
    <col min="3" max="14" width="10.7109375" style="18" customWidth="1"/>
    <col min="15" max="15" width="3.7109375" style="18" customWidth="1"/>
    <col min="16" max="16" width="4.28515625" style="18" customWidth="1"/>
    <col min="17" max="17" width="17.85546875" style="18" customWidth="1"/>
    <col min="18" max="26" width="7.28515625" style="18" customWidth="1"/>
    <col min="27" max="27" width="8" style="18" customWidth="1"/>
    <col min="28" max="28" width="8.28515625" style="18" customWidth="1"/>
    <col min="29" max="29" width="8.5703125" style="18" bestFit="1" customWidth="1"/>
    <col min="30" max="30" width="1.42578125" style="18" customWidth="1"/>
    <col min="31" max="31" width="3.42578125" style="18" bestFit="1" customWidth="1"/>
    <col min="32" max="32" width="18.28515625" style="18" bestFit="1" customWidth="1"/>
    <col min="33" max="41" width="8.85546875" style="18"/>
    <col min="42" max="42" width="9.5703125" style="18" customWidth="1"/>
    <col min="43" max="43" width="10.7109375" style="18" customWidth="1"/>
    <col min="44" max="44" width="8.85546875" style="18"/>
    <col min="45" max="45" width="2.140625" style="18" customWidth="1"/>
    <col min="46" max="46" width="3.7109375" style="18" bestFit="1" customWidth="1"/>
    <col min="47" max="47" width="18" style="18" bestFit="1" customWidth="1"/>
    <col min="48" max="58" width="9.7109375" style="18" customWidth="1"/>
    <col min="59" max="59" width="8.7109375" style="18" customWidth="1"/>
    <col min="60" max="61" width="3.7109375" style="18" customWidth="1"/>
    <col min="62" max="62" width="7" style="18" bestFit="1" customWidth="1"/>
    <col min="63" max="63" width="3.42578125" style="18" bestFit="1" customWidth="1"/>
    <col min="64" max="64" width="21.140625" style="18" bestFit="1" customWidth="1"/>
    <col min="65" max="75" width="8.85546875" style="18"/>
    <col min="76" max="76" width="11.140625" style="18" bestFit="1" customWidth="1"/>
    <col min="77" max="77" width="3.85546875" style="18" customWidth="1"/>
    <col min="78" max="78" width="9.85546875" style="18" customWidth="1"/>
    <col min="79" max="16384" width="8.85546875" style="18"/>
  </cols>
  <sheetData>
    <row r="1" spans="1:78" ht="30.75" thickBot="1" x14ac:dyDescent="0.5">
      <c r="C1" s="251" t="s">
        <v>257</v>
      </c>
      <c r="D1" s="19"/>
      <c r="E1" s="19"/>
      <c r="F1" s="20"/>
      <c r="G1" s="20"/>
      <c r="H1" s="20"/>
      <c r="R1" s="251" t="str">
        <f>$C$1</f>
        <v>DATA GURU</v>
      </c>
      <c r="S1" s="19"/>
      <c r="T1" s="19"/>
      <c r="U1" s="20"/>
      <c r="V1" s="20"/>
      <c r="W1" s="20"/>
      <c r="X1" s="20"/>
      <c r="Y1" s="20"/>
      <c r="Z1" s="20"/>
      <c r="AA1" s="20"/>
      <c r="AB1" s="20"/>
      <c r="AC1" s="20"/>
      <c r="AG1" s="251" t="s">
        <v>64</v>
      </c>
      <c r="AH1" s="19"/>
      <c r="AI1" s="19"/>
      <c r="AJ1" s="20"/>
      <c r="AK1" s="20"/>
      <c r="AL1" s="20"/>
      <c r="AM1" s="20"/>
      <c r="AN1" s="20"/>
      <c r="AO1" s="20"/>
      <c r="AP1" s="20"/>
      <c r="AQ1" s="20"/>
      <c r="AR1" s="20"/>
      <c r="AV1" s="251" t="s">
        <v>257</v>
      </c>
      <c r="AW1" s="19"/>
      <c r="AX1" s="19"/>
      <c r="AY1" s="20"/>
      <c r="AZ1" s="20"/>
      <c r="BA1" s="20"/>
      <c r="BK1" s="250"/>
      <c r="BL1" s="250"/>
      <c r="BM1" s="251" t="s">
        <v>188</v>
      </c>
      <c r="BN1" s="252"/>
      <c r="BO1" s="252"/>
      <c r="BP1" s="253"/>
      <c r="BQ1" s="253"/>
      <c r="BR1" s="253"/>
      <c r="BS1" s="253"/>
      <c r="BT1" s="253"/>
      <c r="BU1" s="253"/>
      <c r="BV1" s="250"/>
      <c r="BW1" s="250"/>
      <c r="BX1" s="250"/>
      <c r="BY1" s="250"/>
    </row>
    <row r="2" spans="1:78" ht="18.75" x14ac:dyDescent="0.3">
      <c r="A2" s="21"/>
      <c r="B2" s="21"/>
      <c r="C2" s="23" t="str">
        <f>$B$6&amp;" NEGERI DAN SWASTA STATUS KEPEGAWAIAN"</f>
        <v>SD NEGERI DAN SWASTA STATUS KEPEGAWAIAN</v>
      </c>
      <c r="D2" s="22"/>
      <c r="E2" s="22"/>
      <c r="F2" s="21"/>
      <c r="G2" s="21"/>
      <c r="H2" s="21"/>
      <c r="I2" s="21"/>
      <c r="J2" s="21"/>
      <c r="K2" s="21"/>
      <c r="L2" s="21"/>
      <c r="M2" s="21"/>
      <c r="N2" s="21"/>
      <c r="P2" s="21"/>
      <c r="Q2" s="21"/>
      <c r="R2" s="23" t="str">
        <f>$B$6&amp;" NEGERI DAN SWASTA KUALIFIKASI PENDIDIKAN"</f>
        <v>SD NEGERI DAN SWASTA KUALIFIKASI PENDIDIKAN</v>
      </c>
      <c r="S2" s="22"/>
      <c r="T2" s="22"/>
      <c r="U2" s="21"/>
      <c r="V2" s="21"/>
      <c r="W2" s="21"/>
      <c r="X2" s="21"/>
      <c r="Y2" s="21"/>
      <c r="Z2" s="21"/>
      <c r="AA2" s="21"/>
      <c r="AB2" s="21"/>
      <c r="AC2" s="21"/>
      <c r="AE2" s="21"/>
      <c r="AF2" s="21"/>
      <c r="AG2" s="23" t="str">
        <f>$B$6&amp;" NEGERI DAN SWASTA KUALIFIKASI SERTIFIKASI"</f>
        <v>SD NEGERI DAN SWASTA KUALIFIKASI SERTIFIKASI</v>
      </c>
      <c r="AH2" s="22"/>
      <c r="AI2" s="22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3" t="str">
        <f>$B$6&amp;" NEGERI DAN SWASTA STATUS KEPEGAWAIAN"</f>
        <v>SD NEGERI DAN SWASTA STATUS KEPEGAWAIAN</v>
      </c>
      <c r="AW2" s="22"/>
      <c r="AX2" s="22"/>
      <c r="AY2" s="21"/>
      <c r="AZ2" s="21"/>
      <c r="BA2" s="21"/>
      <c r="BB2" s="21"/>
      <c r="BC2" s="21"/>
      <c r="BD2" s="21"/>
      <c r="BE2" s="21"/>
      <c r="BI2" s="485" t="s">
        <v>6</v>
      </c>
      <c r="BJ2" s="485">
        <v>2804</v>
      </c>
      <c r="BK2" s="254"/>
      <c r="BL2" s="254"/>
      <c r="BM2" s="255" t="str">
        <f>$B$6&amp;" NEGERI DAN SWASTA STATUS KEPEGAWAIAN"</f>
        <v>SD NEGERI DAN SWASTA STATUS KEPEGAWAIAN</v>
      </c>
      <c r="BN2" s="256"/>
      <c r="BO2" s="256"/>
      <c r="BP2" s="254"/>
      <c r="BQ2" s="254"/>
      <c r="BR2" s="254"/>
      <c r="BS2" s="254"/>
      <c r="BT2" s="254"/>
      <c r="BU2" s="254"/>
      <c r="BV2" s="254"/>
      <c r="BW2" s="254"/>
      <c r="BX2" s="254"/>
      <c r="BY2" s="254"/>
    </row>
    <row r="3" spans="1:78" ht="18.75" x14ac:dyDescent="0.3">
      <c r="C3" s="407" t="str">
        <f>TAHUN_PELAJARAN</f>
        <v>TAHUN PELAJARAN 2019/2020</v>
      </c>
      <c r="R3" s="24" t="str">
        <f>$C$3</f>
        <v>TAHUN PELAJARAN 2019/2020</v>
      </c>
      <c r="AG3" s="24" t="str">
        <f>$C$3</f>
        <v>TAHUN PELAJARAN 2019/2020</v>
      </c>
      <c r="AQ3" s="488" t="s">
        <v>265</v>
      </c>
      <c r="AR3" s="489">
        <v>835</v>
      </c>
      <c r="AV3" s="407" t="str">
        <f>TAHUN_PELAJARAN</f>
        <v>TAHUN PELAJARAN 2019/2020</v>
      </c>
      <c r="BI3" s="485" t="s">
        <v>7</v>
      </c>
      <c r="BJ3" s="485">
        <v>1270</v>
      </c>
      <c r="BK3" s="250"/>
      <c r="BL3" s="250"/>
      <c r="BM3" s="257" t="str">
        <f>$C$3</f>
        <v>TAHUN PELAJARAN 2019/2020</v>
      </c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</row>
    <row r="4" spans="1:78" ht="15.75" thickBot="1" x14ac:dyDescent="0.3">
      <c r="C4" s="308" t="s">
        <v>222</v>
      </c>
      <c r="R4" s="18" t="str">
        <f>$C$4</f>
        <v>Dinas Pendidikan dan Kebudayaan</v>
      </c>
      <c r="AG4" s="18" t="str">
        <f>$C$4</f>
        <v>Dinas Pendidikan dan Kebudayaan</v>
      </c>
      <c r="AQ4" s="490" t="s">
        <v>6</v>
      </c>
      <c r="AR4" s="491">
        <v>2374</v>
      </c>
      <c r="AV4" s="308" t="s">
        <v>222</v>
      </c>
      <c r="BI4" s="485"/>
      <c r="BJ4" s="485">
        <f>SUM(BJ2:BJ3)</f>
        <v>4074</v>
      </c>
      <c r="BK4" s="250"/>
      <c r="BL4" s="250"/>
      <c r="BM4" s="250" t="str">
        <f>$C$4</f>
        <v>Dinas Pendidikan dan Kebudayaan</v>
      </c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</row>
    <row r="5" spans="1:78" x14ac:dyDescent="0.25">
      <c r="C5" s="18" t="s">
        <v>59</v>
      </c>
      <c r="R5" s="18" t="s">
        <v>59</v>
      </c>
      <c r="AG5" s="18" t="s">
        <v>59</v>
      </c>
      <c r="AQ5" s="488" t="s">
        <v>4</v>
      </c>
      <c r="AR5" s="489">
        <f>SUM(AR3:AR4)</f>
        <v>3209</v>
      </c>
      <c r="AV5" s="18" t="s">
        <v>59</v>
      </c>
      <c r="BK5" s="250"/>
      <c r="BL5" s="250"/>
      <c r="BM5" s="250" t="s">
        <v>59</v>
      </c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8" t="s">
        <v>191</v>
      </c>
      <c r="BY5"/>
    </row>
    <row r="6" spans="1:78" ht="16.5" thickBot="1" x14ac:dyDescent="0.3">
      <c r="B6" s="381" t="s">
        <v>6</v>
      </c>
      <c r="C6" s="478"/>
      <c r="D6" s="478"/>
      <c r="X6" s="32"/>
      <c r="Y6" s="32"/>
      <c r="Z6" s="32"/>
      <c r="AA6" s="32"/>
      <c r="AB6" s="32"/>
      <c r="AG6" s="494"/>
      <c r="AH6" s="494"/>
      <c r="AI6" s="494"/>
      <c r="AJ6" s="494"/>
      <c r="AK6" s="494"/>
      <c r="AL6" s="494"/>
      <c r="AM6" s="32"/>
      <c r="AN6" s="32"/>
      <c r="AU6"/>
      <c r="AV6" s="478"/>
      <c r="AW6" s="478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/>
    </row>
    <row r="7" spans="1:78" ht="18" thickTop="1" thickBot="1" x14ac:dyDescent="0.3">
      <c r="A7" s="928" t="s">
        <v>60</v>
      </c>
      <c r="B7" s="931" t="s">
        <v>61</v>
      </c>
      <c r="C7" s="934" t="str">
        <f>$B$6&amp;" NEGERI DAN SWASTA"</f>
        <v>SD NEGERI DAN SWASTA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6"/>
      <c r="P7" s="898" t="s">
        <v>60</v>
      </c>
      <c r="Q7" s="901" t="s">
        <v>61</v>
      </c>
      <c r="R7" s="904" t="str">
        <f>$B$6&amp;" NEGERI DAN SWASTA"</f>
        <v>SD NEGERI DAN SWASTA</v>
      </c>
      <c r="S7" s="905"/>
      <c r="T7" s="905"/>
      <c r="U7" s="905"/>
      <c r="V7" s="905"/>
      <c r="W7" s="905"/>
      <c r="X7" s="905"/>
      <c r="Y7" s="905"/>
      <c r="Z7" s="905"/>
      <c r="AA7" s="905"/>
      <c r="AB7" s="905"/>
      <c r="AC7" s="906"/>
      <c r="AE7" s="868" t="s">
        <v>60</v>
      </c>
      <c r="AF7" s="871" t="s">
        <v>61</v>
      </c>
      <c r="AG7" s="874" t="str">
        <f>$B$6&amp;" NEGERI DAN SWASTA"</f>
        <v>SD NEGERI DAN SWASTA</v>
      </c>
      <c r="AH7" s="875"/>
      <c r="AI7" s="875"/>
      <c r="AJ7" s="875"/>
      <c r="AK7" s="875"/>
      <c r="AL7" s="875"/>
      <c r="AM7" s="875"/>
      <c r="AN7" s="875"/>
      <c r="AO7" s="875"/>
      <c r="AP7" s="875"/>
      <c r="AQ7" s="875"/>
      <c r="AR7" s="876"/>
      <c r="AS7"/>
      <c r="AT7" s="953" t="s">
        <v>60</v>
      </c>
      <c r="AU7" s="956" t="s">
        <v>61</v>
      </c>
      <c r="AV7" s="941" t="str">
        <f>$B$6&amp;" NEGERI DAN SWASTA"</f>
        <v>SD NEGERI DAN SWASTA</v>
      </c>
      <c r="AW7" s="942"/>
      <c r="AX7" s="942"/>
      <c r="AY7" s="942"/>
      <c r="AZ7" s="942"/>
      <c r="BA7" s="942"/>
      <c r="BB7" s="942"/>
      <c r="BC7" s="942"/>
      <c r="BD7" s="942"/>
      <c r="BE7" s="942"/>
      <c r="BF7" s="942"/>
      <c r="BG7" s="943"/>
      <c r="BK7" s="950" t="s">
        <v>60</v>
      </c>
      <c r="BL7" s="959" t="s">
        <v>61</v>
      </c>
      <c r="BM7" s="962" t="str">
        <f>$B$6&amp;" NEGERI DAN SWASTA"</f>
        <v>SD NEGERI DAN SWASTA</v>
      </c>
      <c r="BN7" s="963"/>
      <c r="BO7" s="963"/>
      <c r="BP7" s="963"/>
      <c r="BQ7" s="963"/>
      <c r="BR7" s="963"/>
      <c r="BS7" s="963"/>
      <c r="BT7" s="963"/>
      <c r="BU7" s="963"/>
      <c r="BV7" s="963"/>
      <c r="BW7" s="963"/>
      <c r="BX7" s="964"/>
      <c r="BY7"/>
    </row>
    <row r="8" spans="1:78" ht="30.75" thickBot="1" x14ac:dyDescent="0.3">
      <c r="A8" s="929"/>
      <c r="B8" s="932"/>
      <c r="C8" s="937" t="s">
        <v>68</v>
      </c>
      <c r="D8" s="938"/>
      <c r="E8" s="939"/>
      <c r="F8" s="937" t="s">
        <v>63</v>
      </c>
      <c r="G8" s="938"/>
      <c r="H8" s="939"/>
      <c r="I8" s="940" t="s">
        <v>56</v>
      </c>
      <c r="J8" s="938"/>
      <c r="K8" s="939"/>
      <c r="L8" s="937" t="s">
        <v>69</v>
      </c>
      <c r="M8" s="939"/>
      <c r="N8" s="926" t="s">
        <v>4</v>
      </c>
      <c r="P8" s="899"/>
      <c r="Q8" s="902"/>
      <c r="R8" s="862" t="s">
        <v>49</v>
      </c>
      <c r="S8" s="863"/>
      <c r="T8" s="864"/>
      <c r="U8" s="862" t="s">
        <v>67</v>
      </c>
      <c r="V8" s="863"/>
      <c r="W8" s="864"/>
      <c r="X8" s="865" t="s">
        <v>259</v>
      </c>
      <c r="Y8" s="863"/>
      <c r="Z8" s="864"/>
      <c r="AA8" s="862" t="s">
        <v>69</v>
      </c>
      <c r="AB8" s="864"/>
      <c r="AC8" s="866" t="s">
        <v>4</v>
      </c>
      <c r="AE8" s="869"/>
      <c r="AF8" s="872"/>
      <c r="AG8" s="886" t="s">
        <v>47</v>
      </c>
      <c r="AH8" s="887"/>
      <c r="AI8" s="888"/>
      <c r="AJ8" s="886" t="s">
        <v>72</v>
      </c>
      <c r="AK8" s="887"/>
      <c r="AL8" s="888"/>
      <c r="AM8" s="886" t="s">
        <v>73</v>
      </c>
      <c r="AN8" s="887"/>
      <c r="AO8" s="888"/>
      <c r="AP8" s="886" t="s">
        <v>69</v>
      </c>
      <c r="AQ8" s="888"/>
      <c r="AR8" s="849" t="s">
        <v>4</v>
      </c>
      <c r="AS8"/>
      <c r="AT8" s="954"/>
      <c r="AU8" s="957"/>
      <c r="AV8" s="944" t="s">
        <v>68</v>
      </c>
      <c r="AW8" s="945"/>
      <c r="AX8" s="946"/>
      <c r="AY8" s="944" t="s">
        <v>201</v>
      </c>
      <c r="AZ8" s="945"/>
      <c r="BA8" s="946"/>
      <c r="BB8" s="947" t="s">
        <v>264</v>
      </c>
      <c r="BC8" s="945"/>
      <c r="BD8" s="946"/>
      <c r="BE8" s="944" t="s">
        <v>69</v>
      </c>
      <c r="BF8" s="946"/>
      <c r="BG8" s="948" t="s">
        <v>4</v>
      </c>
      <c r="BK8" s="951"/>
      <c r="BL8" s="960"/>
      <c r="BM8" s="965" t="s">
        <v>189</v>
      </c>
      <c r="BN8" s="966"/>
      <c r="BO8" s="967"/>
      <c r="BP8" s="965" t="s">
        <v>190</v>
      </c>
      <c r="BQ8" s="966"/>
      <c r="BR8" s="967"/>
      <c r="BS8" s="968" t="s">
        <v>56</v>
      </c>
      <c r="BT8" s="969"/>
      <c r="BU8" s="970"/>
      <c r="BV8" s="971" t="s">
        <v>69</v>
      </c>
      <c r="BW8" s="970"/>
      <c r="BX8" s="972" t="s">
        <v>4</v>
      </c>
      <c r="BY8"/>
      <c r="BZ8" s="437" t="s">
        <v>260</v>
      </c>
    </row>
    <row r="9" spans="1:78" ht="32.25" thickBot="1" x14ac:dyDescent="0.3">
      <c r="A9" s="930"/>
      <c r="B9" s="933"/>
      <c r="C9" s="408" t="s">
        <v>34</v>
      </c>
      <c r="D9" s="408" t="s">
        <v>35</v>
      </c>
      <c r="E9" s="408" t="s">
        <v>11</v>
      </c>
      <c r="F9" s="408" t="s">
        <v>34</v>
      </c>
      <c r="G9" s="408" t="s">
        <v>35</v>
      </c>
      <c r="H9" s="408" t="s">
        <v>11</v>
      </c>
      <c r="I9" s="408" t="s">
        <v>34</v>
      </c>
      <c r="J9" s="408" t="s">
        <v>35</v>
      </c>
      <c r="K9" s="408" t="s">
        <v>11</v>
      </c>
      <c r="L9" s="408" t="s">
        <v>2</v>
      </c>
      <c r="M9" s="408" t="s">
        <v>3</v>
      </c>
      <c r="N9" s="927"/>
      <c r="P9" s="900"/>
      <c r="Q9" s="903"/>
      <c r="R9" s="436" t="s">
        <v>34</v>
      </c>
      <c r="S9" s="436" t="s">
        <v>35</v>
      </c>
      <c r="T9" s="436" t="s">
        <v>11</v>
      </c>
      <c r="U9" s="436" t="s">
        <v>34</v>
      </c>
      <c r="V9" s="436" t="s">
        <v>35</v>
      </c>
      <c r="W9" s="436" t="s">
        <v>11</v>
      </c>
      <c r="X9" s="436" t="s">
        <v>34</v>
      </c>
      <c r="Y9" s="436" t="s">
        <v>35</v>
      </c>
      <c r="Z9" s="436" t="s">
        <v>11</v>
      </c>
      <c r="AA9" s="436" t="s">
        <v>49</v>
      </c>
      <c r="AB9" s="436" t="s">
        <v>67</v>
      </c>
      <c r="AC9" s="867"/>
      <c r="AE9" s="870"/>
      <c r="AF9" s="873"/>
      <c r="AG9" s="435" t="s">
        <v>34</v>
      </c>
      <c r="AH9" s="435" t="s">
        <v>35</v>
      </c>
      <c r="AI9" s="435" t="s">
        <v>11</v>
      </c>
      <c r="AJ9" s="435" t="s">
        <v>34</v>
      </c>
      <c r="AK9" s="435" t="s">
        <v>35</v>
      </c>
      <c r="AL9" s="435" t="s">
        <v>11</v>
      </c>
      <c r="AM9" s="435" t="s">
        <v>34</v>
      </c>
      <c r="AN9" s="435" t="s">
        <v>35</v>
      </c>
      <c r="AO9" s="435" t="s">
        <v>11</v>
      </c>
      <c r="AP9" s="59" t="s">
        <v>47</v>
      </c>
      <c r="AQ9" s="435" t="s">
        <v>72</v>
      </c>
      <c r="AR9" s="850"/>
      <c r="AS9"/>
      <c r="AT9" s="955"/>
      <c r="AU9" s="958"/>
      <c r="AV9" s="486" t="s">
        <v>34</v>
      </c>
      <c r="AW9" s="486" t="s">
        <v>35</v>
      </c>
      <c r="AX9" s="486" t="s">
        <v>11</v>
      </c>
      <c r="AY9" s="486" t="s">
        <v>34</v>
      </c>
      <c r="AZ9" s="486" t="s">
        <v>35</v>
      </c>
      <c r="BA9" s="486" t="s">
        <v>11</v>
      </c>
      <c r="BB9" s="486" t="s">
        <v>34</v>
      </c>
      <c r="BC9" s="486" t="s">
        <v>35</v>
      </c>
      <c r="BD9" s="486" t="s">
        <v>11</v>
      </c>
      <c r="BE9" s="486" t="s">
        <v>2</v>
      </c>
      <c r="BF9" s="487" t="s">
        <v>201</v>
      </c>
      <c r="BG9" s="949"/>
      <c r="BK9" s="952"/>
      <c r="BL9" s="961"/>
      <c r="BM9" s="463" t="s">
        <v>34</v>
      </c>
      <c r="BN9" s="463" t="s">
        <v>35</v>
      </c>
      <c r="BO9" s="463" t="s">
        <v>11</v>
      </c>
      <c r="BP9" s="463" t="s">
        <v>34</v>
      </c>
      <c r="BQ9" s="463" t="s">
        <v>35</v>
      </c>
      <c r="BR9" s="463" t="s">
        <v>11</v>
      </c>
      <c r="BS9" s="463" t="s">
        <v>34</v>
      </c>
      <c r="BT9" s="463" t="s">
        <v>35</v>
      </c>
      <c r="BU9" s="463" t="s">
        <v>11</v>
      </c>
      <c r="BV9" s="463" t="s">
        <v>2</v>
      </c>
      <c r="BW9" s="463" t="s">
        <v>3</v>
      </c>
      <c r="BX9" s="973"/>
      <c r="BY9"/>
    </row>
    <row r="10" spans="1:78" ht="15.75" thickBot="1" x14ac:dyDescent="0.3">
      <c r="A10" s="409"/>
      <c r="B10" s="410" t="s">
        <v>62</v>
      </c>
      <c r="C10" s="411">
        <f>SUM(C11:C24)</f>
        <v>941</v>
      </c>
      <c r="D10" s="411">
        <f t="shared" ref="D10:K10" si="0">SUM(D11:D24)</f>
        <v>1968</v>
      </c>
      <c r="E10" s="411">
        <f>SUM(E11:E24)</f>
        <v>2909</v>
      </c>
      <c r="F10" s="411">
        <f t="shared" si="0"/>
        <v>693</v>
      </c>
      <c r="G10" s="411">
        <f t="shared" si="0"/>
        <v>1501</v>
      </c>
      <c r="H10" s="411">
        <f t="shared" si="0"/>
        <v>2194</v>
      </c>
      <c r="I10" s="411">
        <f t="shared" si="0"/>
        <v>1634</v>
      </c>
      <c r="J10" s="411">
        <f t="shared" si="0"/>
        <v>3469</v>
      </c>
      <c r="K10" s="411">
        <f t="shared" si="0"/>
        <v>5103</v>
      </c>
      <c r="L10" s="412">
        <f>IF(K10&lt;1,0,E10/N10*100)</f>
        <v>57.00568293160886</v>
      </c>
      <c r="M10" s="412">
        <f>IF(K10&lt;1,0,H10/N10*100)</f>
        <v>42.99431706839114</v>
      </c>
      <c r="N10" s="413">
        <f>SUM(E10,H10)</f>
        <v>5103</v>
      </c>
      <c r="P10" s="438"/>
      <c r="Q10" s="25" t="s">
        <v>62</v>
      </c>
      <c r="R10" s="26">
        <f>SUM(R11:R24)</f>
        <v>123</v>
      </c>
      <c r="S10" s="26">
        <f t="shared" ref="S10:Z10" si="1">SUM(S11:S24)</f>
        <v>106</v>
      </c>
      <c r="T10" s="26">
        <f t="shared" si="1"/>
        <v>229</v>
      </c>
      <c r="U10" s="26">
        <f t="shared" si="1"/>
        <v>1559</v>
      </c>
      <c r="V10" s="26">
        <f t="shared" si="1"/>
        <v>3315</v>
      </c>
      <c r="W10" s="26">
        <f t="shared" si="1"/>
        <v>4874</v>
      </c>
      <c r="X10" s="26">
        <f t="shared" si="1"/>
        <v>1682</v>
      </c>
      <c r="Y10" s="26">
        <f t="shared" si="1"/>
        <v>3421</v>
      </c>
      <c r="Z10" s="26">
        <f t="shared" si="1"/>
        <v>5103</v>
      </c>
      <c r="AA10" s="48">
        <f>T10/AC10*100</f>
        <v>4.487556339408191</v>
      </c>
      <c r="AB10" s="48">
        <f>W10/AC10*100</f>
        <v>95.512443660591799</v>
      </c>
      <c r="AC10" s="439">
        <f>SUM(T10,W10)</f>
        <v>5103</v>
      </c>
      <c r="AE10" s="449"/>
      <c r="AF10" s="25" t="s">
        <v>62</v>
      </c>
      <c r="AG10" s="26">
        <f>SUM(AG11:AG24)</f>
        <v>642</v>
      </c>
      <c r="AH10" s="26">
        <f t="shared" ref="AH10:AO10" si="2">SUM(AH11:AH24)</f>
        <v>2029</v>
      </c>
      <c r="AI10" s="26">
        <f t="shared" si="2"/>
        <v>2671</v>
      </c>
      <c r="AJ10" s="26">
        <f t="shared" si="2"/>
        <v>1040</v>
      </c>
      <c r="AK10" s="26">
        <f t="shared" si="2"/>
        <v>1392</v>
      </c>
      <c r="AL10" s="26">
        <f t="shared" si="2"/>
        <v>2432</v>
      </c>
      <c r="AM10" s="26">
        <f t="shared" si="2"/>
        <v>1682</v>
      </c>
      <c r="AN10" s="26">
        <f t="shared" si="2"/>
        <v>3421</v>
      </c>
      <c r="AO10" s="26">
        <f t="shared" si="2"/>
        <v>5103</v>
      </c>
      <c r="AP10" s="48">
        <f>AI10/AR10*100</f>
        <v>52.34175974916716</v>
      </c>
      <c r="AQ10" s="48">
        <f>AL10/AR10*100</f>
        <v>47.658240250832847</v>
      </c>
      <c r="AR10" s="450">
        <f>SUM(AI10,AL10)</f>
        <v>5103</v>
      </c>
      <c r="AS10"/>
      <c r="AT10" s="409"/>
      <c r="AU10" s="410" t="s">
        <v>62</v>
      </c>
      <c r="AV10" s="411">
        <f>SUM(AV11:AV24)</f>
        <v>941</v>
      </c>
      <c r="AW10" s="411">
        <f t="shared" ref="AW10:BD10" si="3">SUM(AW11:AW24)</f>
        <v>1968</v>
      </c>
      <c r="AX10" s="411">
        <f t="shared" si="3"/>
        <v>2909</v>
      </c>
      <c r="AY10" s="411">
        <f t="shared" si="3"/>
        <v>69</v>
      </c>
      <c r="AZ10" s="411">
        <f t="shared" si="3"/>
        <v>157</v>
      </c>
      <c r="BA10" s="411">
        <f t="shared" si="3"/>
        <v>226</v>
      </c>
      <c r="BB10" s="411">
        <f t="shared" si="3"/>
        <v>1010</v>
      </c>
      <c r="BC10" s="411">
        <f t="shared" si="3"/>
        <v>2125</v>
      </c>
      <c r="BD10" s="411">
        <f t="shared" si="3"/>
        <v>3135</v>
      </c>
      <c r="BE10" s="412">
        <f>IF(BD10&lt;1,0,AX10/BG10*100)</f>
        <v>92.791068580542273</v>
      </c>
      <c r="BF10" s="412">
        <f>IF(BD10&lt;1,0,BA10/BG10*100)</f>
        <v>7.2089314194577359</v>
      </c>
      <c r="BG10" s="413">
        <f>SUM(AX10,BA10)</f>
        <v>3135</v>
      </c>
      <c r="BK10" s="464"/>
      <c r="BL10" s="259" t="s">
        <v>62</v>
      </c>
      <c r="BM10" s="260">
        <f>SUM(BM11:BM24)</f>
        <v>23</v>
      </c>
      <c r="BN10" s="260">
        <f t="shared" ref="BN10:BU10" si="4">SUM(BN11:BN24)</f>
        <v>1</v>
      </c>
      <c r="BO10" s="260">
        <f t="shared" si="4"/>
        <v>24</v>
      </c>
      <c r="BP10" s="260">
        <f t="shared" si="4"/>
        <v>124</v>
      </c>
      <c r="BQ10" s="260">
        <f t="shared" si="4"/>
        <v>51</v>
      </c>
      <c r="BR10" s="260">
        <f t="shared" si="4"/>
        <v>175</v>
      </c>
      <c r="BS10" s="260">
        <f t="shared" si="4"/>
        <v>147</v>
      </c>
      <c r="BT10" s="260">
        <f t="shared" si="4"/>
        <v>52</v>
      </c>
      <c r="BU10" s="260">
        <f t="shared" si="4"/>
        <v>199</v>
      </c>
      <c r="BV10" s="261">
        <f>BO10/BX10*100</f>
        <v>12.060301507537687</v>
      </c>
      <c r="BW10" s="261">
        <f>BR10/BX10*100</f>
        <v>87.939698492462313</v>
      </c>
      <c r="BX10" s="465">
        <f>SUM(BO10,BR10)</f>
        <v>199</v>
      </c>
      <c r="BY10" s="475"/>
    </row>
    <row r="11" spans="1:78" ht="15.75" thickBot="1" x14ac:dyDescent="0.3">
      <c r="A11" s="431">
        <v>1</v>
      </c>
      <c r="B11" s="428" t="s">
        <v>19</v>
      </c>
      <c r="C11" s="414">
        <f>SUM(C48,C84)</f>
        <v>96</v>
      </c>
      <c r="D11" s="414">
        <f>SUM(D48,D84)</f>
        <v>225</v>
      </c>
      <c r="E11" s="414">
        <f>SUM(C11:D11)</f>
        <v>321</v>
      </c>
      <c r="F11" s="414">
        <f>SUM(F48,F84)</f>
        <v>98</v>
      </c>
      <c r="G11" s="414">
        <f>SUM(G48,G84)</f>
        <v>219</v>
      </c>
      <c r="H11" s="414">
        <f t="shared" ref="H11:N11" si="5">SUM(H48,H84)</f>
        <v>317</v>
      </c>
      <c r="I11" s="414">
        <f t="shared" si="5"/>
        <v>194</v>
      </c>
      <c r="J11" s="414">
        <f t="shared" si="5"/>
        <v>444</v>
      </c>
      <c r="K11" s="414">
        <f t="shared" si="5"/>
        <v>638</v>
      </c>
      <c r="L11" s="415">
        <f>IF(K11&lt;1,0,E11/N11*100)</f>
        <v>50.313479623824456</v>
      </c>
      <c r="M11" s="415">
        <f>IF(K11&lt;1,0,H11/N11*100)</f>
        <v>49.686520376175544</v>
      </c>
      <c r="N11" s="416">
        <f t="shared" si="5"/>
        <v>638</v>
      </c>
      <c r="P11" s="440">
        <v>1</v>
      </c>
      <c r="Q11" s="18" t="s">
        <v>19</v>
      </c>
      <c r="R11" s="27">
        <f>SUM(R48,R84)</f>
        <v>21</v>
      </c>
      <c r="S11" s="27">
        <f>SUM(S48,S84)</f>
        <v>18</v>
      </c>
      <c r="T11" s="27">
        <f>SUM(R11:S11)</f>
        <v>39</v>
      </c>
      <c r="U11" s="27">
        <f>SUM(U48,U84)</f>
        <v>174</v>
      </c>
      <c r="V11" s="27">
        <f>SUM(V48,V84)</f>
        <v>425</v>
      </c>
      <c r="W11" s="27">
        <f t="shared" ref="W11:AC11" si="6">SUM(W48,W84)</f>
        <v>599</v>
      </c>
      <c r="X11" s="27">
        <f t="shared" si="6"/>
        <v>195</v>
      </c>
      <c r="Y11" s="27">
        <f t="shared" si="6"/>
        <v>443</v>
      </c>
      <c r="Z11" s="27">
        <f t="shared" si="6"/>
        <v>638</v>
      </c>
      <c r="AA11" s="53">
        <f t="shared" si="6"/>
        <v>13.396349413298566</v>
      </c>
      <c r="AB11" s="53">
        <f t="shared" si="6"/>
        <v>186.60365058670143</v>
      </c>
      <c r="AC11" s="441">
        <f t="shared" si="6"/>
        <v>638</v>
      </c>
      <c r="AE11" s="451">
        <v>1</v>
      </c>
      <c r="AF11" s="18" t="s">
        <v>19</v>
      </c>
      <c r="AG11" s="27">
        <f>SUM(AG48,AG84)</f>
        <v>75</v>
      </c>
      <c r="AH11" s="27">
        <f>SUM(AH48,AH84)</f>
        <v>247</v>
      </c>
      <c r="AI11" s="27">
        <f>SUM(AG11:AH11)</f>
        <v>322</v>
      </c>
      <c r="AJ11" s="27">
        <f>SUM(AJ48,AJ84)</f>
        <v>120</v>
      </c>
      <c r="AK11" s="27">
        <f>SUM(AK48,AK84)</f>
        <v>196</v>
      </c>
      <c r="AL11" s="27">
        <f t="shared" ref="AL11:AR11" si="7">SUM(AL48,AL84)</f>
        <v>316</v>
      </c>
      <c r="AM11" s="27">
        <f t="shared" si="7"/>
        <v>195</v>
      </c>
      <c r="AN11" s="27">
        <f t="shared" si="7"/>
        <v>443</v>
      </c>
      <c r="AO11" s="27">
        <f t="shared" si="7"/>
        <v>638</v>
      </c>
      <c r="AP11" s="53">
        <f t="shared" si="7"/>
        <v>108.4387222946545</v>
      </c>
      <c r="AQ11" s="53">
        <f t="shared" si="7"/>
        <v>91.561277705345503</v>
      </c>
      <c r="AR11" s="452">
        <f t="shared" si="7"/>
        <v>638</v>
      </c>
      <c r="AS11"/>
      <c r="AT11" s="431">
        <v>1</v>
      </c>
      <c r="AU11" s="428" t="s">
        <v>19</v>
      </c>
      <c r="AV11" s="414">
        <f>SUM(AV48,AV84)</f>
        <v>96</v>
      </c>
      <c r="AW11" s="414">
        <f>SUM(AW48,AW84)</f>
        <v>225</v>
      </c>
      <c r="AX11" s="414">
        <f>SUM(AV11:AW11)</f>
        <v>321</v>
      </c>
      <c r="AY11" s="414">
        <f>SUM(AY48,AY84)</f>
        <v>29</v>
      </c>
      <c r="AZ11" s="414">
        <f>SUM(AZ48,AZ84)</f>
        <v>81</v>
      </c>
      <c r="BA11" s="414">
        <f t="shared" ref="BA11:BD11" si="8">SUM(BA48,BA84)</f>
        <v>110</v>
      </c>
      <c r="BB11" s="414">
        <f t="shared" si="8"/>
        <v>125</v>
      </c>
      <c r="BC11" s="414">
        <f t="shared" si="8"/>
        <v>306</v>
      </c>
      <c r="BD11" s="414">
        <f t="shared" si="8"/>
        <v>431</v>
      </c>
      <c r="BE11" s="415">
        <f>IF(BD11&lt;1,0,AX11/BG11*100)</f>
        <v>74.477958236658935</v>
      </c>
      <c r="BF11" s="415">
        <f>IF(BD11&lt;1,0,BA11/BG11*100)</f>
        <v>25.522041763341068</v>
      </c>
      <c r="BG11" s="416">
        <f t="shared" ref="BG11" si="9">SUM(BG48,BG84)</f>
        <v>431</v>
      </c>
      <c r="BK11" s="466">
        <v>1</v>
      </c>
      <c r="BL11" s="250" t="s">
        <v>19</v>
      </c>
      <c r="BM11" s="262">
        <f>SUM(BM48,BM84)</f>
        <v>2</v>
      </c>
      <c r="BN11" s="262">
        <f>SUM(BN48,BN84)</f>
        <v>0</v>
      </c>
      <c r="BO11" s="262">
        <f>SUM(BM11:BN11)</f>
        <v>2</v>
      </c>
      <c r="BP11" s="262">
        <f>SUM(BP48,BP84)</f>
        <v>9</v>
      </c>
      <c r="BQ11" s="262">
        <f>SUM(BQ48,BQ84)</f>
        <v>11</v>
      </c>
      <c r="BR11" s="262">
        <f t="shared" ref="BR11:BX11" si="10">SUM(BR48,BR84)</f>
        <v>20</v>
      </c>
      <c r="BS11" s="262">
        <f t="shared" si="10"/>
        <v>11</v>
      </c>
      <c r="BT11" s="262">
        <f t="shared" si="10"/>
        <v>11</v>
      </c>
      <c r="BU11" s="262">
        <f t="shared" si="10"/>
        <v>22</v>
      </c>
      <c r="BV11" s="263">
        <f t="shared" si="10"/>
        <v>15.384615384615385</v>
      </c>
      <c r="BW11" s="263">
        <f t="shared" si="10"/>
        <v>184.61538461538461</v>
      </c>
      <c r="BX11" s="467">
        <f t="shared" si="10"/>
        <v>22</v>
      </c>
      <c r="BY11" s="476"/>
    </row>
    <row r="12" spans="1:78" ht="15.75" thickBot="1" x14ac:dyDescent="0.3">
      <c r="A12" s="431">
        <v>2</v>
      </c>
      <c r="B12" s="429" t="s">
        <v>20</v>
      </c>
      <c r="C12" s="414">
        <f t="shared" ref="C12:D24" si="11">SUM(C49,C85)</f>
        <v>83</v>
      </c>
      <c r="D12" s="414">
        <f t="shared" si="11"/>
        <v>136</v>
      </c>
      <c r="E12" s="417">
        <f t="shared" ref="E12:E24" si="12">SUM(C12:D12)</f>
        <v>219</v>
      </c>
      <c r="F12" s="414">
        <f t="shared" ref="F12:N24" si="13">SUM(F49,F85)</f>
        <v>54</v>
      </c>
      <c r="G12" s="414">
        <f t="shared" si="13"/>
        <v>85</v>
      </c>
      <c r="H12" s="414">
        <f t="shared" si="13"/>
        <v>139</v>
      </c>
      <c r="I12" s="414">
        <f t="shared" si="13"/>
        <v>137</v>
      </c>
      <c r="J12" s="414">
        <f t="shared" si="13"/>
        <v>221</v>
      </c>
      <c r="K12" s="414">
        <f t="shared" si="13"/>
        <v>358</v>
      </c>
      <c r="L12" s="415">
        <f t="shared" ref="L12:L25" si="14">IF(K12&lt;1,0,E12/N12*100)</f>
        <v>61.173184357541899</v>
      </c>
      <c r="M12" s="415">
        <f t="shared" ref="M12:M25" si="15">IF(K12&lt;1,0,H12/N12*100)</f>
        <v>38.826815642458101</v>
      </c>
      <c r="N12" s="416">
        <f t="shared" si="13"/>
        <v>358</v>
      </c>
      <c r="P12" s="440">
        <v>2</v>
      </c>
      <c r="Q12" s="29" t="s">
        <v>20</v>
      </c>
      <c r="R12" s="27">
        <f>SUM(R49,R85)</f>
        <v>8</v>
      </c>
      <c r="S12" s="27">
        <f t="shared" ref="S12" si="16">SUM(S49,S85)</f>
        <v>5</v>
      </c>
      <c r="T12" s="30">
        <f t="shared" ref="T12:T24" si="17">SUM(R12:S12)</f>
        <v>13</v>
      </c>
      <c r="U12" s="27">
        <f t="shared" ref="U12:AC24" si="18">SUM(U49,U85)</f>
        <v>131</v>
      </c>
      <c r="V12" s="27">
        <f t="shared" si="18"/>
        <v>214</v>
      </c>
      <c r="W12" s="27">
        <f t="shared" si="18"/>
        <v>345</v>
      </c>
      <c r="X12" s="27">
        <f t="shared" si="18"/>
        <v>139</v>
      </c>
      <c r="Y12" s="27">
        <f t="shared" si="18"/>
        <v>219</v>
      </c>
      <c r="Z12" s="27">
        <f t="shared" si="18"/>
        <v>358</v>
      </c>
      <c r="AA12" s="53">
        <f t="shared" si="18"/>
        <v>3.6931818181818183</v>
      </c>
      <c r="AB12" s="53">
        <f t="shared" si="18"/>
        <v>196.30681818181819</v>
      </c>
      <c r="AC12" s="441">
        <f t="shared" si="18"/>
        <v>358</v>
      </c>
      <c r="AE12" s="451">
        <v>2</v>
      </c>
      <c r="AF12" s="29" t="s">
        <v>20</v>
      </c>
      <c r="AG12" s="27">
        <f>SUM(AG49,AG85)</f>
        <v>55</v>
      </c>
      <c r="AH12" s="27">
        <f t="shared" ref="AH12" si="19">SUM(AH49,AH85)</f>
        <v>119</v>
      </c>
      <c r="AI12" s="30">
        <f t="shared" ref="AI12:AI24" si="20">SUM(AG12:AH12)</f>
        <v>174</v>
      </c>
      <c r="AJ12" s="27">
        <f t="shared" ref="AJ12:AR24" si="21">SUM(AJ49,AJ85)</f>
        <v>84</v>
      </c>
      <c r="AK12" s="27">
        <f t="shared" si="21"/>
        <v>100</v>
      </c>
      <c r="AL12" s="27">
        <f t="shared" si="21"/>
        <v>184</v>
      </c>
      <c r="AM12" s="27">
        <f t="shared" si="21"/>
        <v>139</v>
      </c>
      <c r="AN12" s="27">
        <f t="shared" si="21"/>
        <v>219</v>
      </c>
      <c r="AO12" s="27">
        <f t="shared" si="21"/>
        <v>358</v>
      </c>
      <c r="AP12" s="53">
        <f t="shared" si="21"/>
        <v>131.34469696969697</v>
      </c>
      <c r="AQ12" s="53">
        <f t="shared" si="21"/>
        <v>68.655303030303031</v>
      </c>
      <c r="AR12" s="452">
        <f t="shared" si="21"/>
        <v>358</v>
      </c>
      <c r="AS12"/>
      <c r="AT12" s="431">
        <v>2</v>
      </c>
      <c r="AU12" s="429" t="s">
        <v>20</v>
      </c>
      <c r="AV12" s="414">
        <f t="shared" ref="AV12:AW12" si="22">SUM(AV49,AV85)</f>
        <v>83</v>
      </c>
      <c r="AW12" s="414">
        <f t="shared" si="22"/>
        <v>136</v>
      </c>
      <c r="AX12" s="417">
        <f t="shared" ref="AX12:AX24" si="23">SUM(AV12:AW12)</f>
        <v>219</v>
      </c>
      <c r="AY12" s="414">
        <f t="shared" ref="AY12:BD12" si="24">SUM(AY49,AY85)</f>
        <v>0</v>
      </c>
      <c r="AZ12" s="414">
        <f t="shared" si="24"/>
        <v>6</v>
      </c>
      <c r="BA12" s="414">
        <f t="shared" si="24"/>
        <v>6</v>
      </c>
      <c r="BB12" s="414">
        <f t="shared" si="24"/>
        <v>83</v>
      </c>
      <c r="BC12" s="414">
        <f t="shared" si="24"/>
        <v>142</v>
      </c>
      <c r="BD12" s="414">
        <f t="shared" si="24"/>
        <v>225</v>
      </c>
      <c r="BE12" s="415">
        <f t="shared" ref="BE12:BE25" si="25">IF(BD12&lt;1,0,AX12/BG12*100)</f>
        <v>97.333333333333343</v>
      </c>
      <c r="BF12" s="415">
        <f t="shared" ref="BF12:BF25" si="26">IF(BD12&lt;1,0,BA12/BG12*100)</f>
        <v>2.666666666666667</v>
      </c>
      <c r="BG12" s="416">
        <f t="shared" ref="BG12" si="27">SUM(BG49,BG85)</f>
        <v>225</v>
      </c>
      <c r="BK12" s="466">
        <v>2</v>
      </c>
      <c r="BL12" s="265" t="s">
        <v>20</v>
      </c>
      <c r="BM12" s="262">
        <f t="shared" ref="BM12:BN12" si="28">SUM(BM49,BM85)</f>
        <v>4</v>
      </c>
      <c r="BN12" s="262">
        <f t="shared" si="28"/>
        <v>0</v>
      </c>
      <c r="BO12" s="266">
        <f t="shared" ref="BO12:BO24" si="29">SUM(BM12:BN12)</f>
        <v>4</v>
      </c>
      <c r="BP12" s="262">
        <f t="shared" ref="BP12:BX12" si="30">SUM(BP49,BP85)</f>
        <v>4</v>
      </c>
      <c r="BQ12" s="262">
        <f t="shared" si="30"/>
        <v>3</v>
      </c>
      <c r="BR12" s="262">
        <f t="shared" si="30"/>
        <v>7</v>
      </c>
      <c r="BS12" s="262">
        <f t="shared" si="30"/>
        <v>8</v>
      </c>
      <c r="BT12" s="262">
        <f t="shared" si="30"/>
        <v>3</v>
      </c>
      <c r="BU12" s="262">
        <f t="shared" si="30"/>
        <v>11</v>
      </c>
      <c r="BV12" s="263">
        <f t="shared" si="30"/>
        <v>36.363636363636367</v>
      </c>
      <c r="BW12" s="263">
        <f t="shared" si="30"/>
        <v>63.636363636363633</v>
      </c>
      <c r="BX12" s="467">
        <f t="shared" si="30"/>
        <v>11</v>
      </c>
      <c r="BY12" s="476"/>
    </row>
    <row r="13" spans="1:78" ht="15.75" thickBot="1" x14ac:dyDescent="0.3">
      <c r="A13" s="431">
        <v>3</v>
      </c>
      <c r="B13" s="428" t="s">
        <v>21</v>
      </c>
      <c r="C13" s="414">
        <f t="shared" si="11"/>
        <v>81</v>
      </c>
      <c r="D13" s="414">
        <f t="shared" si="11"/>
        <v>132</v>
      </c>
      <c r="E13" s="417">
        <f t="shared" si="12"/>
        <v>213</v>
      </c>
      <c r="F13" s="414">
        <f t="shared" si="13"/>
        <v>59</v>
      </c>
      <c r="G13" s="414">
        <f t="shared" si="13"/>
        <v>98</v>
      </c>
      <c r="H13" s="414">
        <f t="shared" si="13"/>
        <v>157</v>
      </c>
      <c r="I13" s="414">
        <f t="shared" si="13"/>
        <v>140</v>
      </c>
      <c r="J13" s="414">
        <f t="shared" si="13"/>
        <v>230</v>
      </c>
      <c r="K13" s="414">
        <f t="shared" si="13"/>
        <v>370</v>
      </c>
      <c r="L13" s="415">
        <f t="shared" si="14"/>
        <v>57.567567567567565</v>
      </c>
      <c r="M13" s="415">
        <f t="shared" si="15"/>
        <v>42.432432432432435</v>
      </c>
      <c r="N13" s="416">
        <f t="shared" si="13"/>
        <v>370</v>
      </c>
      <c r="P13" s="440">
        <v>3</v>
      </c>
      <c r="Q13" s="18" t="s">
        <v>21</v>
      </c>
      <c r="R13" s="27">
        <f t="shared" ref="R13:S24" si="31">SUM(R50,R86)</f>
        <v>11</v>
      </c>
      <c r="S13" s="27">
        <f t="shared" si="31"/>
        <v>8</v>
      </c>
      <c r="T13" s="30">
        <f t="shared" si="17"/>
        <v>19</v>
      </c>
      <c r="U13" s="27">
        <f t="shared" si="18"/>
        <v>132</v>
      </c>
      <c r="V13" s="27">
        <f t="shared" si="18"/>
        <v>219</v>
      </c>
      <c r="W13" s="27">
        <f t="shared" si="18"/>
        <v>351</v>
      </c>
      <c r="X13" s="27">
        <f t="shared" si="18"/>
        <v>143</v>
      </c>
      <c r="Y13" s="27">
        <f t="shared" si="18"/>
        <v>227</v>
      </c>
      <c r="Z13" s="27">
        <f t="shared" si="18"/>
        <v>370</v>
      </c>
      <c r="AA13" s="53">
        <f t="shared" si="18"/>
        <v>5.1351351351351351</v>
      </c>
      <c r="AB13" s="53">
        <f t="shared" si="18"/>
        <v>94.864864864864856</v>
      </c>
      <c r="AC13" s="441">
        <f t="shared" si="18"/>
        <v>370</v>
      </c>
      <c r="AE13" s="451">
        <v>3</v>
      </c>
      <c r="AF13" s="18" t="s">
        <v>21</v>
      </c>
      <c r="AG13" s="27">
        <f t="shared" ref="AG13:AH24" si="32">SUM(AG50,AG86)</f>
        <v>52</v>
      </c>
      <c r="AH13" s="27">
        <f t="shared" si="32"/>
        <v>156</v>
      </c>
      <c r="AI13" s="30">
        <f t="shared" si="20"/>
        <v>208</v>
      </c>
      <c r="AJ13" s="27">
        <f t="shared" si="21"/>
        <v>91</v>
      </c>
      <c r="AK13" s="27">
        <f t="shared" si="21"/>
        <v>71</v>
      </c>
      <c r="AL13" s="27">
        <f t="shared" si="21"/>
        <v>162</v>
      </c>
      <c r="AM13" s="27">
        <f t="shared" si="21"/>
        <v>143</v>
      </c>
      <c r="AN13" s="27">
        <f t="shared" si="21"/>
        <v>227</v>
      </c>
      <c r="AO13" s="27">
        <f t="shared" si="21"/>
        <v>370</v>
      </c>
      <c r="AP13" s="53">
        <f t="shared" si="21"/>
        <v>56.216216216216218</v>
      </c>
      <c r="AQ13" s="53">
        <f t="shared" si="21"/>
        <v>43.78378378378379</v>
      </c>
      <c r="AR13" s="452">
        <f t="shared" si="21"/>
        <v>370</v>
      </c>
      <c r="AS13"/>
      <c r="AT13" s="431">
        <v>3</v>
      </c>
      <c r="AU13" s="428" t="s">
        <v>21</v>
      </c>
      <c r="AV13" s="414">
        <f t="shared" ref="AV13:AW13" si="33">SUM(AV50,AV86)</f>
        <v>81</v>
      </c>
      <c r="AW13" s="414">
        <f t="shared" si="33"/>
        <v>132</v>
      </c>
      <c r="AX13" s="417">
        <f t="shared" si="23"/>
        <v>213</v>
      </c>
      <c r="AY13" s="414">
        <f t="shared" ref="AY13:BD13" si="34">SUM(AY50,AY86)</f>
        <v>0</v>
      </c>
      <c r="AZ13" s="414">
        <f t="shared" si="34"/>
        <v>0</v>
      </c>
      <c r="BA13" s="414">
        <f t="shared" si="34"/>
        <v>0</v>
      </c>
      <c r="BB13" s="414">
        <f t="shared" si="34"/>
        <v>81</v>
      </c>
      <c r="BC13" s="414">
        <f t="shared" si="34"/>
        <v>132</v>
      </c>
      <c r="BD13" s="414">
        <f t="shared" si="34"/>
        <v>213</v>
      </c>
      <c r="BE13" s="415">
        <f t="shared" si="25"/>
        <v>100</v>
      </c>
      <c r="BF13" s="415">
        <f t="shared" si="26"/>
        <v>0</v>
      </c>
      <c r="BG13" s="416">
        <f t="shared" ref="BG13" si="35">SUM(BG50,BG86)</f>
        <v>213</v>
      </c>
      <c r="BK13" s="466">
        <v>3</v>
      </c>
      <c r="BL13" s="250" t="s">
        <v>21</v>
      </c>
      <c r="BM13" s="262">
        <f t="shared" ref="BM13:BN13" si="36">SUM(BM50,BM86)</f>
        <v>1</v>
      </c>
      <c r="BN13" s="262">
        <f t="shared" si="36"/>
        <v>0</v>
      </c>
      <c r="BO13" s="266">
        <f t="shared" si="29"/>
        <v>1</v>
      </c>
      <c r="BP13" s="262">
        <f t="shared" ref="BP13:BX13" si="37">SUM(BP50,BP86)</f>
        <v>8</v>
      </c>
      <c r="BQ13" s="262">
        <f t="shared" si="37"/>
        <v>1</v>
      </c>
      <c r="BR13" s="262">
        <f t="shared" si="37"/>
        <v>9</v>
      </c>
      <c r="BS13" s="262">
        <f t="shared" si="37"/>
        <v>9</v>
      </c>
      <c r="BT13" s="262">
        <f t="shared" si="37"/>
        <v>1</v>
      </c>
      <c r="BU13" s="262">
        <f t="shared" si="37"/>
        <v>10</v>
      </c>
      <c r="BV13" s="263">
        <f t="shared" si="37"/>
        <v>10</v>
      </c>
      <c r="BW13" s="263">
        <f t="shared" si="37"/>
        <v>90</v>
      </c>
      <c r="BX13" s="467">
        <f t="shared" si="37"/>
        <v>10</v>
      </c>
      <c r="BY13" s="476"/>
    </row>
    <row r="14" spans="1:78" ht="15.75" thickBot="1" x14ac:dyDescent="0.3">
      <c r="A14" s="431">
        <v>4</v>
      </c>
      <c r="B14" s="429" t="s">
        <v>22</v>
      </c>
      <c r="C14" s="414">
        <f t="shared" si="11"/>
        <v>69</v>
      </c>
      <c r="D14" s="414">
        <f t="shared" si="11"/>
        <v>175</v>
      </c>
      <c r="E14" s="417">
        <f t="shared" si="12"/>
        <v>244</v>
      </c>
      <c r="F14" s="414">
        <f t="shared" si="13"/>
        <v>54</v>
      </c>
      <c r="G14" s="414">
        <f t="shared" si="13"/>
        <v>104</v>
      </c>
      <c r="H14" s="414">
        <f t="shared" si="13"/>
        <v>158</v>
      </c>
      <c r="I14" s="414">
        <f t="shared" si="13"/>
        <v>123</v>
      </c>
      <c r="J14" s="414">
        <f t="shared" si="13"/>
        <v>279</v>
      </c>
      <c r="K14" s="414">
        <f t="shared" si="13"/>
        <v>402</v>
      </c>
      <c r="L14" s="415">
        <f t="shared" si="14"/>
        <v>60.696517412935322</v>
      </c>
      <c r="M14" s="415">
        <f t="shared" si="15"/>
        <v>39.303482587064678</v>
      </c>
      <c r="N14" s="416">
        <f t="shared" si="13"/>
        <v>402</v>
      </c>
      <c r="P14" s="440">
        <v>4</v>
      </c>
      <c r="Q14" s="29" t="s">
        <v>22</v>
      </c>
      <c r="R14" s="27">
        <f t="shared" si="31"/>
        <v>3</v>
      </c>
      <c r="S14" s="27">
        <f t="shared" si="31"/>
        <v>4</v>
      </c>
      <c r="T14" s="30">
        <f t="shared" si="17"/>
        <v>7</v>
      </c>
      <c r="U14" s="27">
        <f t="shared" si="18"/>
        <v>123</v>
      </c>
      <c r="V14" s="27">
        <f t="shared" si="18"/>
        <v>272</v>
      </c>
      <c r="W14" s="27">
        <f t="shared" si="18"/>
        <v>395</v>
      </c>
      <c r="X14" s="27">
        <f t="shared" si="18"/>
        <v>126</v>
      </c>
      <c r="Y14" s="27">
        <f t="shared" si="18"/>
        <v>276</v>
      </c>
      <c r="Z14" s="27">
        <f t="shared" si="18"/>
        <v>402</v>
      </c>
      <c r="AA14" s="53">
        <f t="shared" si="18"/>
        <v>1.7811704834605597</v>
      </c>
      <c r="AB14" s="53">
        <f t="shared" si="18"/>
        <v>198.21882951653944</v>
      </c>
      <c r="AC14" s="441">
        <f t="shared" si="18"/>
        <v>402</v>
      </c>
      <c r="AE14" s="451">
        <v>4</v>
      </c>
      <c r="AF14" s="29" t="s">
        <v>22</v>
      </c>
      <c r="AG14" s="27">
        <f t="shared" si="32"/>
        <v>54</v>
      </c>
      <c r="AH14" s="27">
        <f t="shared" si="32"/>
        <v>137</v>
      </c>
      <c r="AI14" s="30">
        <f t="shared" si="20"/>
        <v>191</v>
      </c>
      <c r="AJ14" s="27">
        <f t="shared" si="21"/>
        <v>72</v>
      </c>
      <c r="AK14" s="27">
        <f t="shared" si="21"/>
        <v>139</v>
      </c>
      <c r="AL14" s="27">
        <f t="shared" si="21"/>
        <v>211</v>
      </c>
      <c r="AM14" s="27">
        <f t="shared" si="21"/>
        <v>126</v>
      </c>
      <c r="AN14" s="27">
        <f t="shared" si="21"/>
        <v>276</v>
      </c>
      <c r="AO14" s="27">
        <f t="shared" si="21"/>
        <v>402</v>
      </c>
      <c r="AP14" s="53">
        <f t="shared" si="21"/>
        <v>48.600508905852422</v>
      </c>
      <c r="AQ14" s="53">
        <f t="shared" si="21"/>
        <v>151.39949109414758</v>
      </c>
      <c r="AR14" s="452">
        <f t="shared" si="21"/>
        <v>402</v>
      </c>
      <c r="AS14"/>
      <c r="AT14" s="431">
        <v>4</v>
      </c>
      <c r="AU14" s="429" t="s">
        <v>22</v>
      </c>
      <c r="AV14" s="414">
        <f t="shared" ref="AV14:AW14" si="38">SUM(AV51,AV87)</f>
        <v>69</v>
      </c>
      <c r="AW14" s="414">
        <f t="shared" si="38"/>
        <v>175</v>
      </c>
      <c r="AX14" s="417">
        <f t="shared" si="23"/>
        <v>244</v>
      </c>
      <c r="AY14" s="414">
        <f t="shared" ref="AY14:BD14" si="39">SUM(AY51,AY87)</f>
        <v>0</v>
      </c>
      <c r="AZ14" s="414">
        <f t="shared" si="39"/>
        <v>7</v>
      </c>
      <c r="BA14" s="414">
        <f t="shared" si="39"/>
        <v>7</v>
      </c>
      <c r="BB14" s="414">
        <f t="shared" si="39"/>
        <v>69</v>
      </c>
      <c r="BC14" s="414">
        <f t="shared" si="39"/>
        <v>182</v>
      </c>
      <c r="BD14" s="414">
        <f t="shared" si="39"/>
        <v>251</v>
      </c>
      <c r="BE14" s="415">
        <f t="shared" si="25"/>
        <v>97.211155378486055</v>
      </c>
      <c r="BF14" s="415">
        <f t="shared" si="26"/>
        <v>2.788844621513944</v>
      </c>
      <c r="BG14" s="416">
        <f t="shared" ref="BG14" si="40">SUM(BG51,BG87)</f>
        <v>251</v>
      </c>
      <c r="BK14" s="466">
        <v>4</v>
      </c>
      <c r="BL14" s="265" t="s">
        <v>22</v>
      </c>
      <c r="BM14" s="262">
        <f t="shared" ref="BM14:BN14" si="41">SUM(BM51,BM87)</f>
        <v>3</v>
      </c>
      <c r="BN14" s="262">
        <f t="shared" si="41"/>
        <v>0</v>
      </c>
      <c r="BO14" s="266">
        <f t="shared" si="29"/>
        <v>3</v>
      </c>
      <c r="BP14" s="262">
        <f t="shared" ref="BP14:BX14" si="42">SUM(BP51,BP87)</f>
        <v>14</v>
      </c>
      <c r="BQ14" s="262">
        <f t="shared" si="42"/>
        <v>3</v>
      </c>
      <c r="BR14" s="262">
        <f t="shared" si="42"/>
        <v>17</v>
      </c>
      <c r="BS14" s="262">
        <f t="shared" si="42"/>
        <v>17</v>
      </c>
      <c r="BT14" s="262">
        <f t="shared" si="42"/>
        <v>3</v>
      </c>
      <c r="BU14" s="262">
        <f t="shared" si="42"/>
        <v>20</v>
      </c>
      <c r="BV14" s="263">
        <f t="shared" si="42"/>
        <v>15</v>
      </c>
      <c r="BW14" s="263">
        <f t="shared" si="42"/>
        <v>85</v>
      </c>
      <c r="BX14" s="467">
        <f t="shared" si="42"/>
        <v>20</v>
      </c>
      <c r="BY14" s="476"/>
    </row>
    <row r="15" spans="1:78" ht="15.75" thickBot="1" x14ac:dyDescent="0.3">
      <c r="A15" s="431">
        <v>5</v>
      </c>
      <c r="B15" s="428" t="s">
        <v>23</v>
      </c>
      <c r="C15" s="417">
        <f t="shared" si="11"/>
        <v>56</v>
      </c>
      <c r="D15" s="417">
        <f t="shared" si="11"/>
        <v>118</v>
      </c>
      <c r="E15" s="417">
        <f t="shared" si="12"/>
        <v>174</v>
      </c>
      <c r="F15" s="414">
        <f t="shared" si="13"/>
        <v>29</v>
      </c>
      <c r="G15" s="414">
        <f t="shared" si="13"/>
        <v>83</v>
      </c>
      <c r="H15" s="414">
        <f t="shared" si="13"/>
        <v>112</v>
      </c>
      <c r="I15" s="414">
        <f t="shared" si="13"/>
        <v>85</v>
      </c>
      <c r="J15" s="414">
        <f t="shared" si="13"/>
        <v>201</v>
      </c>
      <c r="K15" s="414">
        <f t="shared" si="13"/>
        <v>286</v>
      </c>
      <c r="L15" s="415">
        <f t="shared" si="14"/>
        <v>60.839160839160847</v>
      </c>
      <c r="M15" s="415">
        <f t="shared" si="15"/>
        <v>39.16083916083916</v>
      </c>
      <c r="N15" s="416">
        <f t="shared" si="13"/>
        <v>286</v>
      </c>
      <c r="P15" s="440">
        <v>5</v>
      </c>
      <c r="Q15" s="18" t="s">
        <v>23</v>
      </c>
      <c r="R15" s="30">
        <f t="shared" si="31"/>
        <v>3</v>
      </c>
      <c r="S15" s="30">
        <f t="shared" si="31"/>
        <v>7</v>
      </c>
      <c r="T15" s="30">
        <f t="shared" si="17"/>
        <v>10</v>
      </c>
      <c r="U15" s="27">
        <f t="shared" si="18"/>
        <v>86</v>
      </c>
      <c r="V15" s="27">
        <f t="shared" si="18"/>
        <v>190</v>
      </c>
      <c r="W15" s="27">
        <f t="shared" si="18"/>
        <v>276</v>
      </c>
      <c r="X15" s="27">
        <f t="shared" si="18"/>
        <v>89</v>
      </c>
      <c r="Y15" s="27">
        <f t="shared" si="18"/>
        <v>197</v>
      </c>
      <c r="Z15" s="27">
        <f t="shared" si="18"/>
        <v>286</v>
      </c>
      <c r="AA15" s="53">
        <f t="shared" si="18"/>
        <v>3.4965034965034967</v>
      </c>
      <c r="AB15" s="53">
        <f t="shared" si="18"/>
        <v>96.503496503496507</v>
      </c>
      <c r="AC15" s="441">
        <f t="shared" si="18"/>
        <v>286</v>
      </c>
      <c r="AE15" s="451">
        <v>5</v>
      </c>
      <c r="AF15" s="18" t="s">
        <v>23</v>
      </c>
      <c r="AG15" s="30">
        <f t="shared" si="32"/>
        <v>32</v>
      </c>
      <c r="AH15" s="30">
        <f t="shared" si="32"/>
        <v>120</v>
      </c>
      <c r="AI15" s="30">
        <f t="shared" si="20"/>
        <v>152</v>
      </c>
      <c r="AJ15" s="27">
        <f t="shared" si="21"/>
        <v>57</v>
      </c>
      <c r="AK15" s="27">
        <f t="shared" si="21"/>
        <v>77</v>
      </c>
      <c r="AL15" s="27">
        <f t="shared" si="21"/>
        <v>134</v>
      </c>
      <c r="AM15" s="27">
        <f t="shared" si="21"/>
        <v>89</v>
      </c>
      <c r="AN15" s="27">
        <f t="shared" si="21"/>
        <v>197</v>
      </c>
      <c r="AO15" s="27">
        <f t="shared" si="21"/>
        <v>286</v>
      </c>
      <c r="AP15" s="53">
        <f t="shared" si="21"/>
        <v>53.146853146853147</v>
      </c>
      <c r="AQ15" s="53">
        <f t="shared" si="21"/>
        <v>46.853146853146853</v>
      </c>
      <c r="AR15" s="452">
        <f t="shared" si="21"/>
        <v>286</v>
      </c>
      <c r="AS15"/>
      <c r="AT15" s="431">
        <v>5</v>
      </c>
      <c r="AU15" s="428" t="s">
        <v>23</v>
      </c>
      <c r="AV15" s="417">
        <f t="shared" ref="AV15:AW15" si="43">SUM(AV52,AV88)</f>
        <v>56</v>
      </c>
      <c r="AW15" s="417">
        <f t="shared" si="43"/>
        <v>118</v>
      </c>
      <c r="AX15" s="417">
        <f t="shared" si="23"/>
        <v>174</v>
      </c>
      <c r="AY15" s="414">
        <f t="shared" ref="AY15:BD15" si="44">SUM(AY52,AY88)</f>
        <v>0</v>
      </c>
      <c r="AZ15" s="414">
        <f t="shared" si="44"/>
        <v>0</v>
      </c>
      <c r="BA15" s="414">
        <f t="shared" si="44"/>
        <v>0</v>
      </c>
      <c r="BB15" s="414">
        <f t="shared" si="44"/>
        <v>56</v>
      </c>
      <c r="BC15" s="414">
        <f t="shared" si="44"/>
        <v>118</v>
      </c>
      <c r="BD15" s="414">
        <f t="shared" si="44"/>
        <v>174</v>
      </c>
      <c r="BE15" s="415">
        <f t="shared" si="25"/>
        <v>100</v>
      </c>
      <c r="BF15" s="415">
        <f t="shared" si="26"/>
        <v>0</v>
      </c>
      <c r="BG15" s="416">
        <f t="shared" ref="BG15" si="45">SUM(BG52,BG88)</f>
        <v>174</v>
      </c>
      <c r="BK15" s="466">
        <v>5</v>
      </c>
      <c r="BL15" s="250" t="s">
        <v>23</v>
      </c>
      <c r="BM15" s="266">
        <f t="shared" ref="BM15:BN15" si="46">SUM(BM52,BM88)</f>
        <v>3</v>
      </c>
      <c r="BN15" s="266">
        <f t="shared" si="46"/>
        <v>0</v>
      </c>
      <c r="BO15" s="266">
        <f t="shared" si="29"/>
        <v>3</v>
      </c>
      <c r="BP15" s="262">
        <f t="shared" ref="BP15:BX15" si="47">SUM(BP52,BP88)</f>
        <v>9</v>
      </c>
      <c r="BQ15" s="262">
        <f t="shared" si="47"/>
        <v>5</v>
      </c>
      <c r="BR15" s="262">
        <f t="shared" si="47"/>
        <v>14</v>
      </c>
      <c r="BS15" s="262">
        <f t="shared" si="47"/>
        <v>12</v>
      </c>
      <c r="BT15" s="262">
        <f t="shared" si="47"/>
        <v>5</v>
      </c>
      <c r="BU15" s="262">
        <f t="shared" si="47"/>
        <v>17</v>
      </c>
      <c r="BV15" s="263">
        <f t="shared" si="47"/>
        <v>17.647058823529413</v>
      </c>
      <c r="BW15" s="263">
        <f t="shared" si="47"/>
        <v>82.35294117647058</v>
      </c>
      <c r="BX15" s="467">
        <f t="shared" si="47"/>
        <v>17</v>
      </c>
      <c r="BY15" s="476"/>
    </row>
    <row r="16" spans="1:78" ht="15.75" thickBot="1" x14ac:dyDescent="0.3">
      <c r="A16" s="431">
        <v>6</v>
      </c>
      <c r="B16" s="429" t="s">
        <v>24</v>
      </c>
      <c r="C16" s="414">
        <f t="shared" si="11"/>
        <v>86</v>
      </c>
      <c r="D16" s="414">
        <f t="shared" si="11"/>
        <v>149</v>
      </c>
      <c r="E16" s="417">
        <f t="shared" si="12"/>
        <v>235</v>
      </c>
      <c r="F16" s="414">
        <f t="shared" si="13"/>
        <v>49</v>
      </c>
      <c r="G16" s="414">
        <f t="shared" si="13"/>
        <v>95</v>
      </c>
      <c r="H16" s="414">
        <f t="shared" si="13"/>
        <v>144</v>
      </c>
      <c r="I16" s="414">
        <f t="shared" si="13"/>
        <v>135</v>
      </c>
      <c r="J16" s="414">
        <f t="shared" si="13"/>
        <v>244</v>
      </c>
      <c r="K16" s="414">
        <f t="shared" si="13"/>
        <v>379</v>
      </c>
      <c r="L16" s="415">
        <f t="shared" si="14"/>
        <v>62.005277044854878</v>
      </c>
      <c r="M16" s="415">
        <f t="shared" si="15"/>
        <v>37.994722955145114</v>
      </c>
      <c r="N16" s="416">
        <f t="shared" si="13"/>
        <v>379</v>
      </c>
      <c r="P16" s="440">
        <v>6</v>
      </c>
      <c r="Q16" s="29" t="s">
        <v>24</v>
      </c>
      <c r="R16" s="27">
        <f t="shared" si="31"/>
        <v>13</v>
      </c>
      <c r="S16" s="27">
        <f t="shared" si="31"/>
        <v>7</v>
      </c>
      <c r="T16" s="30">
        <f t="shared" si="17"/>
        <v>20</v>
      </c>
      <c r="U16" s="27">
        <f t="shared" si="18"/>
        <v>125</v>
      </c>
      <c r="V16" s="27">
        <f t="shared" si="18"/>
        <v>234</v>
      </c>
      <c r="W16" s="27">
        <f t="shared" si="18"/>
        <v>359</v>
      </c>
      <c r="X16" s="27">
        <f t="shared" si="18"/>
        <v>138</v>
      </c>
      <c r="Y16" s="27">
        <f t="shared" si="18"/>
        <v>241</v>
      </c>
      <c r="Z16" s="27">
        <f t="shared" si="18"/>
        <v>379</v>
      </c>
      <c r="AA16" s="53">
        <f t="shared" si="18"/>
        <v>5.2770448548812663</v>
      </c>
      <c r="AB16" s="53">
        <f t="shared" si="18"/>
        <v>94.722955145118732</v>
      </c>
      <c r="AC16" s="441">
        <f t="shared" si="18"/>
        <v>379</v>
      </c>
      <c r="AE16" s="451">
        <v>6</v>
      </c>
      <c r="AF16" s="29" t="s">
        <v>24</v>
      </c>
      <c r="AG16" s="27">
        <f t="shared" si="32"/>
        <v>45</v>
      </c>
      <c r="AH16" s="27">
        <f t="shared" si="32"/>
        <v>145</v>
      </c>
      <c r="AI16" s="30">
        <f t="shared" si="20"/>
        <v>190</v>
      </c>
      <c r="AJ16" s="27">
        <f t="shared" si="21"/>
        <v>93</v>
      </c>
      <c r="AK16" s="27">
        <f t="shared" si="21"/>
        <v>96</v>
      </c>
      <c r="AL16" s="27">
        <f t="shared" si="21"/>
        <v>189</v>
      </c>
      <c r="AM16" s="27">
        <f t="shared" si="21"/>
        <v>138</v>
      </c>
      <c r="AN16" s="27">
        <f t="shared" si="21"/>
        <v>241</v>
      </c>
      <c r="AO16" s="27">
        <f t="shared" si="21"/>
        <v>379</v>
      </c>
      <c r="AP16" s="53">
        <f t="shared" si="21"/>
        <v>50.131926121372025</v>
      </c>
      <c r="AQ16" s="53">
        <f t="shared" si="21"/>
        <v>49.868073878627968</v>
      </c>
      <c r="AR16" s="452">
        <f t="shared" si="21"/>
        <v>379</v>
      </c>
      <c r="AS16"/>
      <c r="AT16" s="431">
        <v>6</v>
      </c>
      <c r="AU16" s="429" t="s">
        <v>24</v>
      </c>
      <c r="AV16" s="414">
        <f t="shared" ref="AV16:AW16" si="48">SUM(AV53,AV89)</f>
        <v>86</v>
      </c>
      <c r="AW16" s="414">
        <f t="shared" si="48"/>
        <v>149</v>
      </c>
      <c r="AX16" s="417">
        <f t="shared" si="23"/>
        <v>235</v>
      </c>
      <c r="AY16" s="414">
        <f t="shared" ref="AY16:BD16" si="49">SUM(AY53,AY89)</f>
        <v>0</v>
      </c>
      <c r="AZ16" s="414">
        <f t="shared" si="49"/>
        <v>0</v>
      </c>
      <c r="BA16" s="414">
        <f t="shared" si="49"/>
        <v>0</v>
      </c>
      <c r="BB16" s="414">
        <f t="shared" si="49"/>
        <v>86</v>
      </c>
      <c r="BC16" s="414">
        <f t="shared" si="49"/>
        <v>149</v>
      </c>
      <c r="BD16" s="414">
        <f t="shared" si="49"/>
        <v>235</v>
      </c>
      <c r="BE16" s="415">
        <f t="shared" si="25"/>
        <v>100</v>
      </c>
      <c r="BF16" s="415">
        <f t="shared" si="26"/>
        <v>0</v>
      </c>
      <c r="BG16" s="416">
        <f t="shared" ref="BG16" si="50">SUM(BG53,BG89)</f>
        <v>235</v>
      </c>
      <c r="BK16" s="466">
        <v>6</v>
      </c>
      <c r="BL16" s="265" t="s">
        <v>24</v>
      </c>
      <c r="BM16" s="262">
        <f t="shared" ref="BM16:BN16" si="51">SUM(BM53,BM89)</f>
        <v>1</v>
      </c>
      <c r="BN16" s="262">
        <f t="shared" si="51"/>
        <v>0</v>
      </c>
      <c r="BO16" s="266">
        <f t="shared" si="29"/>
        <v>1</v>
      </c>
      <c r="BP16" s="262">
        <f t="shared" ref="BP16:BX16" si="52">SUM(BP53,BP89)</f>
        <v>7</v>
      </c>
      <c r="BQ16" s="262">
        <f t="shared" si="52"/>
        <v>0</v>
      </c>
      <c r="BR16" s="262">
        <f t="shared" si="52"/>
        <v>7</v>
      </c>
      <c r="BS16" s="262">
        <f t="shared" si="52"/>
        <v>8</v>
      </c>
      <c r="BT16" s="262">
        <f t="shared" si="52"/>
        <v>0</v>
      </c>
      <c r="BU16" s="262">
        <f t="shared" si="52"/>
        <v>8</v>
      </c>
      <c r="BV16" s="263">
        <f t="shared" si="52"/>
        <v>12.5</v>
      </c>
      <c r="BW16" s="263">
        <f t="shared" si="52"/>
        <v>87.5</v>
      </c>
      <c r="BX16" s="467">
        <f t="shared" si="52"/>
        <v>8</v>
      </c>
      <c r="BY16" s="476"/>
    </row>
    <row r="17" spans="1:77" ht="15.75" thickBot="1" x14ac:dyDescent="0.3">
      <c r="A17" s="431">
        <v>7</v>
      </c>
      <c r="B17" s="428" t="s">
        <v>25</v>
      </c>
      <c r="C17" s="417">
        <f t="shared" si="11"/>
        <v>71</v>
      </c>
      <c r="D17" s="417">
        <f t="shared" si="11"/>
        <v>249</v>
      </c>
      <c r="E17" s="417">
        <f t="shared" si="12"/>
        <v>320</v>
      </c>
      <c r="F17" s="414">
        <f t="shared" si="13"/>
        <v>91</v>
      </c>
      <c r="G17" s="414">
        <f t="shared" si="13"/>
        <v>215</v>
      </c>
      <c r="H17" s="414">
        <f t="shared" si="13"/>
        <v>306</v>
      </c>
      <c r="I17" s="414">
        <f t="shared" si="13"/>
        <v>162</v>
      </c>
      <c r="J17" s="414">
        <f t="shared" si="13"/>
        <v>464</v>
      </c>
      <c r="K17" s="414">
        <f t="shared" si="13"/>
        <v>626</v>
      </c>
      <c r="L17" s="415">
        <f t="shared" si="14"/>
        <v>51.118210862619804</v>
      </c>
      <c r="M17" s="415">
        <f t="shared" si="15"/>
        <v>48.881789137380196</v>
      </c>
      <c r="N17" s="416">
        <f t="shared" si="13"/>
        <v>626</v>
      </c>
      <c r="P17" s="440">
        <v>7</v>
      </c>
      <c r="Q17" s="18" t="s">
        <v>25</v>
      </c>
      <c r="R17" s="30">
        <f t="shared" si="31"/>
        <v>15</v>
      </c>
      <c r="S17" s="30">
        <f t="shared" si="31"/>
        <v>21</v>
      </c>
      <c r="T17" s="30">
        <f t="shared" si="17"/>
        <v>36</v>
      </c>
      <c r="U17" s="27">
        <f t="shared" si="18"/>
        <v>154</v>
      </c>
      <c r="V17" s="27">
        <f t="shared" si="18"/>
        <v>436</v>
      </c>
      <c r="W17" s="27">
        <f t="shared" si="18"/>
        <v>590</v>
      </c>
      <c r="X17" s="27">
        <f t="shared" si="18"/>
        <v>169</v>
      </c>
      <c r="Y17" s="27">
        <f t="shared" si="18"/>
        <v>457</v>
      </c>
      <c r="Z17" s="27">
        <f t="shared" si="18"/>
        <v>626</v>
      </c>
      <c r="AA17" s="53">
        <f t="shared" si="18"/>
        <v>23.852201257861637</v>
      </c>
      <c r="AB17" s="53">
        <f t="shared" si="18"/>
        <v>176.14779874213835</v>
      </c>
      <c r="AC17" s="441">
        <f t="shared" si="18"/>
        <v>626</v>
      </c>
      <c r="AE17" s="451">
        <v>7</v>
      </c>
      <c r="AF17" s="18" t="s">
        <v>25</v>
      </c>
      <c r="AG17" s="30">
        <f t="shared" si="32"/>
        <v>86</v>
      </c>
      <c r="AH17" s="30">
        <f t="shared" si="32"/>
        <v>272</v>
      </c>
      <c r="AI17" s="30">
        <f t="shared" si="20"/>
        <v>358</v>
      </c>
      <c r="AJ17" s="27">
        <f t="shared" si="21"/>
        <v>83</v>
      </c>
      <c r="AK17" s="27">
        <f t="shared" si="21"/>
        <v>185</v>
      </c>
      <c r="AL17" s="27">
        <f t="shared" si="21"/>
        <v>268</v>
      </c>
      <c r="AM17" s="27">
        <f t="shared" si="21"/>
        <v>169</v>
      </c>
      <c r="AN17" s="27">
        <f t="shared" si="21"/>
        <v>457</v>
      </c>
      <c r="AO17" s="27">
        <f t="shared" si="21"/>
        <v>626</v>
      </c>
      <c r="AP17" s="53">
        <f t="shared" si="21"/>
        <v>138.34512578616352</v>
      </c>
      <c r="AQ17" s="53">
        <f t="shared" si="21"/>
        <v>61.654874213836479</v>
      </c>
      <c r="AR17" s="452">
        <f t="shared" si="21"/>
        <v>626</v>
      </c>
      <c r="AS17"/>
      <c r="AT17" s="431">
        <v>7</v>
      </c>
      <c r="AU17" s="428" t="s">
        <v>25</v>
      </c>
      <c r="AV17" s="417">
        <f t="shared" ref="AV17:AW17" si="53">SUM(AV54,AV90)</f>
        <v>71</v>
      </c>
      <c r="AW17" s="417">
        <f t="shared" si="53"/>
        <v>249</v>
      </c>
      <c r="AX17" s="417">
        <f t="shared" si="23"/>
        <v>320</v>
      </c>
      <c r="AY17" s="414">
        <f t="shared" ref="AY17:BD17" si="54">SUM(AY54,AY90)</f>
        <v>30</v>
      </c>
      <c r="AZ17" s="414">
        <f t="shared" si="54"/>
        <v>44</v>
      </c>
      <c r="BA17" s="414">
        <f t="shared" si="54"/>
        <v>74</v>
      </c>
      <c r="BB17" s="414">
        <f t="shared" si="54"/>
        <v>101</v>
      </c>
      <c r="BC17" s="414">
        <f t="shared" si="54"/>
        <v>293</v>
      </c>
      <c r="BD17" s="414">
        <f t="shared" si="54"/>
        <v>394</v>
      </c>
      <c r="BE17" s="415">
        <f t="shared" si="25"/>
        <v>81.218274111675129</v>
      </c>
      <c r="BF17" s="415">
        <f t="shared" si="26"/>
        <v>18.781725888324875</v>
      </c>
      <c r="BG17" s="416">
        <f t="shared" ref="BG17" si="55">SUM(BG54,BG90)</f>
        <v>394</v>
      </c>
      <c r="BK17" s="466">
        <v>7</v>
      </c>
      <c r="BL17" s="250" t="s">
        <v>25</v>
      </c>
      <c r="BM17" s="266">
        <f t="shared" ref="BM17:BN17" si="56">SUM(BM54,BM90)</f>
        <v>2</v>
      </c>
      <c r="BN17" s="266">
        <f t="shared" si="56"/>
        <v>0</v>
      </c>
      <c r="BO17" s="266">
        <f t="shared" si="29"/>
        <v>2</v>
      </c>
      <c r="BP17" s="262">
        <f t="shared" ref="BP17:BX17" si="57">SUM(BP54,BP90)</f>
        <v>16</v>
      </c>
      <c r="BQ17" s="262">
        <f t="shared" si="57"/>
        <v>13</v>
      </c>
      <c r="BR17" s="262">
        <f t="shared" si="57"/>
        <v>29</v>
      </c>
      <c r="BS17" s="262">
        <f t="shared" si="57"/>
        <v>18</v>
      </c>
      <c r="BT17" s="262">
        <f t="shared" si="57"/>
        <v>13</v>
      </c>
      <c r="BU17" s="262">
        <f t="shared" si="57"/>
        <v>31</v>
      </c>
      <c r="BV17" s="263">
        <f t="shared" si="57"/>
        <v>8.3333333333333321</v>
      </c>
      <c r="BW17" s="263">
        <f t="shared" si="57"/>
        <v>191.66666666666666</v>
      </c>
      <c r="BX17" s="467">
        <f t="shared" si="57"/>
        <v>31</v>
      </c>
      <c r="BY17" s="476"/>
    </row>
    <row r="18" spans="1:77" ht="15.75" thickBot="1" x14ac:dyDescent="0.3">
      <c r="A18" s="431">
        <v>8</v>
      </c>
      <c r="B18" s="429" t="s">
        <v>26</v>
      </c>
      <c r="C18" s="414">
        <f t="shared" si="11"/>
        <v>67</v>
      </c>
      <c r="D18" s="414">
        <f t="shared" si="11"/>
        <v>159</v>
      </c>
      <c r="E18" s="417">
        <f t="shared" si="12"/>
        <v>226</v>
      </c>
      <c r="F18" s="414">
        <f t="shared" si="13"/>
        <v>58</v>
      </c>
      <c r="G18" s="414">
        <f t="shared" si="13"/>
        <v>125</v>
      </c>
      <c r="H18" s="414">
        <f t="shared" si="13"/>
        <v>183</v>
      </c>
      <c r="I18" s="414">
        <f t="shared" si="13"/>
        <v>125</v>
      </c>
      <c r="J18" s="414">
        <f t="shared" si="13"/>
        <v>284</v>
      </c>
      <c r="K18" s="414">
        <f t="shared" si="13"/>
        <v>409</v>
      </c>
      <c r="L18" s="415">
        <f t="shared" si="14"/>
        <v>55.256723716381416</v>
      </c>
      <c r="M18" s="415">
        <f t="shared" si="15"/>
        <v>44.743276283618584</v>
      </c>
      <c r="N18" s="416">
        <f t="shared" si="13"/>
        <v>409</v>
      </c>
      <c r="P18" s="440">
        <v>8</v>
      </c>
      <c r="Q18" s="29" t="s">
        <v>26</v>
      </c>
      <c r="R18" s="27">
        <f t="shared" si="31"/>
        <v>5</v>
      </c>
      <c r="S18" s="27">
        <f t="shared" si="31"/>
        <v>7</v>
      </c>
      <c r="T18" s="30">
        <f t="shared" si="17"/>
        <v>12</v>
      </c>
      <c r="U18" s="27">
        <f t="shared" si="18"/>
        <v>125</v>
      </c>
      <c r="V18" s="27">
        <f t="shared" si="18"/>
        <v>272</v>
      </c>
      <c r="W18" s="27">
        <f t="shared" si="18"/>
        <v>397</v>
      </c>
      <c r="X18" s="27">
        <f t="shared" si="18"/>
        <v>130</v>
      </c>
      <c r="Y18" s="27">
        <f t="shared" si="18"/>
        <v>279</v>
      </c>
      <c r="Z18" s="27">
        <f t="shared" si="18"/>
        <v>409</v>
      </c>
      <c r="AA18" s="53">
        <f t="shared" si="18"/>
        <v>3.116883116883117</v>
      </c>
      <c r="AB18" s="53">
        <f t="shared" si="18"/>
        <v>196.88311688311688</v>
      </c>
      <c r="AC18" s="441">
        <f t="shared" si="18"/>
        <v>409</v>
      </c>
      <c r="AE18" s="451">
        <v>8</v>
      </c>
      <c r="AF18" s="29" t="s">
        <v>26</v>
      </c>
      <c r="AG18" s="27">
        <f t="shared" si="32"/>
        <v>56</v>
      </c>
      <c r="AH18" s="27">
        <f t="shared" si="32"/>
        <v>173</v>
      </c>
      <c r="AI18" s="30">
        <f t="shared" si="20"/>
        <v>229</v>
      </c>
      <c r="AJ18" s="27">
        <f t="shared" si="21"/>
        <v>74</v>
      </c>
      <c r="AK18" s="27">
        <f t="shared" si="21"/>
        <v>106</v>
      </c>
      <c r="AL18" s="27">
        <f t="shared" si="21"/>
        <v>180</v>
      </c>
      <c r="AM18" s="27">
        <f t="shared" si="21"/>
        <v>130</v>
      </c>
      <c r="AN18" s="27">
        <f t="shared" si="21"/>
        <v>279</v>
      </c>
      <c r="AO18" s="27">
        <f t="shared" si="21"/>
        <v>409</v>
      </c>
      <c r="AP18" s="53">
        <f t="shared" si="21"/>
        <v>153.24675324675326</v>
      </c>
      <c r="AQ18" s="53">
        <f t="shared" si="21"/>
        <v>46.753246753246749</v>
      </c>
      <c r="AR18" s="452">
        <f t="shared" si="21"/>
        <v>409</v>
      </c>
      <c r="AS18"/>
      <c r="AT18" s="431">
        <v>8</v>
      </c>
      <c r="AU18" s="429" t="s">
        <v>26</v>
      </c>
      <c r="AV18" s="414">
        <f t="shared" ref="AV18:AW18" si="58">SUM(AV55,AV91)</f>
        <v>67</v>
      </c>
      <c r="AW18" s="414">
        <f t="shared" si="58"/>
        <v>159</v>
      </c>
      <c r="AX18" s="417">
        <f t="shared" si="23"/>
        <v>226</v>
      </c>
      <c r="AY18" s="414">
        <f t="shared" ref="AY18:BD18" si="59">SUM(AY55,AY91)</f>
        <v>7</v>
      </c>
      <c r="AZ18" s="414">
        <f t="shared" si="59"/>
        <v>15</v>
      </c>
      <c r="BA18" s="414">
        <f t="shared" si="59"/>
        <v>22</v>
      </c>
      <c r="BB18" s="414">
        <f t="shared" si="59"/>
        <v>74</v>
      </c>
      <c r="BC18" s="414">
        <f t="shared" si="59"/>
        <v>174</v>
      </c>
      <c r="BD18" s="414">
        <f t="shared" si="59"/>
        <v>248</v>
      </c>
      <c r="BE18" s="415">
        <f t="shared" si="25"/>
        <v>91.129032258064512</v>
      </c>
      <c r="BF18" s="415">
        <f t="shared" si="26"/>
        <v>8.870967741935484</v>
      </c>
      <c r="BG18" s="416">
        <f t="shared" ref="BG18" si="60">SUM(BG55,BG91)</f>
        <v>248</v>
      </c>
      <c r="BK18" s="466">
        <v>8</v>
      </c>
      <c r="BL18" s="265" t="s">
        <v>26</v>
      </c>
      <c r="BM18" s="262">
        <f t="shared" ref="BM18:BN18" si="61">SUM(BM55,BM91)</f>
        <v>3</v>
      </c>
      <c r="BN18" s="262">
        <f t="shared" si="61"/>
        <v>0</v>
      </c>
      <c r="BO18" s="266">
        <f t="shared" si="29"/>
        <v>3</v>
      </c>
      <c r="BP18" s="262">
        <f t="shared" ref="BP18:BX18" si="62">SUM(BP55,BP91)</f>
        <v>6</v>
      </c>
      <c r="BQ18" s="262">
        <f t="shared" si="62"/>
        <v>3</v>
      </c>
      <c r="BR18" s="262">
        <f t="shared" si="62"/>
        <v>9</v>
      </c>
      <c r="BS18" s="262">
        <f t="shared" si="62"/>
        <v>9</v>
      </c>
      <c r="BT18" s="262">
        <f t="shared" si="62"/>
        <v>3</v>
      </c>
      <c r="BU18" s="262">
        <f t="shared" si="62"/>
        <v>12</v>
      </c>
      <c r="BV18" s="263">
        <f t="shared" si="62"/>
        <v>27.27272727272727</v>
      </c>
      <c r="BW18" s="263">
        <f t="shared" si="62"/>
        <v>172.72727272727275</v>
      </c>
      <c r="BX18" s="467">
        <f t="shared" si="62"/>
        <v>12</v>
      </c>
      <c r="BY18" s="476"/>
    </row>
    <row r="19" spans="1:77" ht="15.75" thickBot="1" x14ac:dyDescent="0.3">
      <c r="A19" s="431">
        <v>9</v>
      </c>
      <c r="B19" s="428" t="s">
        <v>27</v>
      </c>
      <c r="C19" s="414">
        <f t="shared" si="11"/>
        <v>53</v>
      </c>
      <c r="D19" s="414">
        <f t="shared" si="11"/>
        <v>89</v>
      </c>
      <c r="E19" s="417">
        <f t="shared" si="12"/>
        <v>142</v>
      </c>
      <c r="F19" s="414">
        <f t="shared" si="13"/>
        <v>59</v>
      </c>
      <c r="G19" s="414">
        <f t="shared" si="13"/>
        <v>91</v>
      </c>
      <c r="H19" s="414">
        <f t="shared" si="13"/>
        <v>150</v>
      </c>
      <c r="I19" s="414">
        <f t="shared" si="13"/>
        <v>112</v>
      </c>
      <c r="J19" s="414">
        <f t="shared" si="13"/>
        <v>180</v>
      </c>
      <c r="K19" s="414">
        <f t="shared" si="13"/>
        <v>292</v>
      </c>
      <c r="L19" s="415">
        <f t="shared" si="14"/>
        <v>48.630136986301373</v>
      </c>
      <c r="M19" s="415">
        <f t="shared" si="15"/>
        <v>51.369863013698634</v>
      </c>
      <c r="N19" s="416">
        <f t="shared" si="13"/>
        <v>292</v>
      </c>
      <c r="P19" s="440">
        <v>9</v>
      </c>
      <c r="Q19" s="18" t="s">
        <v>27</v>
      </c>
      <c r="R19" s="27">
        <f t="shared" si="31"/>
        <v>11</v>
      </c>
      <c r="S19" s="27">
        <f t="shared" si="31"/>
        <v>7</v>
      </c>
      <c r="T19" s="30">
        <f t="shared" si="17"/>
        <v>18</v>
      </c>
      <c r="U19" s="27">
        <f t="shared" si="18"/>
        <v>101</v>
      </c>
      <c r="V19" s="27">
        <f t="shared" si="18"/>
        <v>173</v>
      </c>
      <c r="W19" s="27">
        <f t="shared" si="18"/>
        <v>274</v>
      </c>
      <c r="X19" s="27">
        <f t="shared" si="18"/>
        <v>112</v>
      </c>
      <c r="Y19" s="27">
        <f t="shared" si="18"/>
        <v>180</v>
      </c>
      <c r="Z19" s="27">
        <f t="shared" si="18"/>
        <v>292</v>
      </c>
      <c r="AA19" s="53">
        <f t="shared" si="18"/>
        <v>6.1643835616438354</v>
      </c>
      <c r="AB19" s="53">
        <f t="shared" si="18"/>
        <v>93.835616438356169</v>
      </c>
      <c r="AC19" s="441">
        <f t="shared" si="18"/>
        <v>292</v>
      </c>
      <c r="AE19" s="451">
        <v>9</v>
      </c>
      <c r="AF19" s="18" t="s">
        <v>27</v>
      </c>
      <c r="AG19" s="27">
        <f t="shared" si="32"/>
        <v>60</v>
      </c>
      <c r="AH19" s="27">
        <f t="shared" si="32"/>
        <v>120</v>
      </c>
      <c r="AI19" s="30">
        <f t="shared" si="20"/>
        <v>180</v>
      </c>
      <c r="AJ19" s="27">
        <f t="shared" si="21"/>
        <v>52</v>
      </c>
      <c r="AK19" s="27">
        <f t="shared" si="21"/>
        <v>60</v>
      </c>
      <c r="AL19" s="27">
        <f t="shared" si="21"/>
        <v>112</v>
      </c>
      <c r="AM19" s="27">
        <f t="shared" si="21"/>
        <v>112</v>
      </c>
      <c r="AN19" s="27">
        <f t="shared" si="21"/>
        <v>180</v>
      </c>
      <c r="AO19" s="27">
        <f t="shared" si="21"/>
        <v>292</v>
      </c>
      <c r="AP19" s="53">
        <f t="shared" si="21"/>
        <v>61.643835616438359</v>
      </c>
      <c r="AQ19" s="53">
        <f t="shared" si="21"/>
        <v>38.356164383561641</v>
      </c>
      <c r="AR19" s="452">
        <f t="shared" si="21"/>
        <v>292</v>
      </c>
      <c r="AS19"/>
      <c r="AT19" s="431">
        <v>9</v>
      </c>
      <c r="AU19" s="428" t="s">
        <v>27</v>
      </c>
      <c r="AV19" s="414">
        <f t="shared" ref="AV19:AW19" si="63">SUM(AV56,AV92)</f>
        <v>53</v>
      </c>
      <c r="AW19" s="414">
        <f t="shared" si="63"/>
        <v>89</v>
      </c>
      <c r="AX19" s="417">
        <f t="shared" si="23"/>
        <v>142</v>
      </c>
      <c r="AY19" s="414">
        <f t="shared" ref="AY19:BD19" si="64">SUM(AY56,AY92)</f>
        <v>0</v>
      </c>
      <c r="AZ19" s="414">
        <f t="shared" si="64"/>
        <v>0</v>
      </c>
      <c r="BA19" s="414">
        <f t="shared" si="64"/>
        <v>0</v>
      </c>
      <c r="BB19" s="414">
        <f t="shared" si="64"/>
        <v>53</v>
      </c>
      <c r="BC19" s="414">
        <f t="shared" si="64"/>
        <v>89</v>
      </c>
      <c r="BD19" s="414">
        <f t="shared" si="64"/>
        <v>142</v>
      </c>
      <c r="BE19" s="415">
        <f t="shared" si="25"/>
        <v>100</v>
      </c>
      <c r="BF19" s="415">
        <f t="shared" si="26"/>
        <v>0</v>
      </c>
      <c r="BG19" s="416">
        <f t="shared" ref="BG19" si="65">SUM(BG56,BG92)</f>
        <v>142</v>
      </c>
      <c r="BK19" s="466">
        <v>9</v>
      </c>
      <c r="BL19" s="250" t="s">
        <v>27</v>
      </c>
      <c r="BM19" s="262">
        <f t="shared" ref="BM19:BN19" si="66">SUM(BM56,BM92)</f>
        <v>1</v>
      </c>
      <c r="BN19" s="262">
        <f t="shared" si="66"/>
        <v>0</v>
      </c>
      <c r="BO19" s="266">
        <f t="shared" si="29"/>
        <v>1</v>
      </c>
      <c r="BP19" s="262">
        <f t="shared" ref="BP19:BX19" si="67">SUM(BP56,BP92)</f>
        <v>17</v>
      </c>
      <c r="BQ19" s="262">
        <f t="shared" si="67"/>
        <v>3</v>
      </c>
      <c r="BR19" s="262">
        <f t="shared" si="67"/>
        <v>20</v>
      </c>
      <c r="BS19" s="262">
        <f t="shared" si="67"/>
        <v>18</v>
      </c>
      <c r="BT19" s="262">
        <f t="shared" si="67"/>
        <v>3</v>
      </c>
      <c r="BU19" s="262">
        <f t="shared" si="67"/>
        <v>21</v>
      </c>
      <c r="BV19" s="263">
        <f t="shared" si="67"/>
        <v>4.7619047619047619</v>
      </c>
      <c r="BW19" s="263">
        <f t="shared" si="67"/>
        <v>95.238095238095227</v>
      </c>
      <c r="BX19" s="467">
        <f t="shared" si="67"/>
        <v>21</v>
      </c>
      <c r="BY19" s="476"/>
    </row>
    <row r="20" spans="1:77" ht="15.75" thickBot="1" x14ac:dyDescent="0.3">
      <c r="A20" s="431">
        <v>10</v>
      </c>
      <c r="B20" s="429" t="s">
        <v>28</v>
      </c>
      <c r="C20" s="414">
        <f t="shared" si="11"/>
        <v>57</v>
      </c>
      <c r="D20" s="414">
        <f t="shared" si="11"/>
        <v>106</v>
      </c>
      <c r="E20" s="417">
        <f t="shared" si="12"/>
        <v>163</v>
      </c>
      <c r="F20" s="414">
        <f t="shared" si="13"/>
        <v>30</v>
      </c>
      <c r="G20" s="414">
        <f t="shared" si="13"/>
        <v>68</v>
      </c>
      <c r="H20" s="414">
        <f t="shared" si="13"/>
        <v>98</v>
      </c>
      <c r="I20" s="414">
        <f t="shared" si="13"/>
        <v>87</v>
      </c>
      <c r="J20" s="414">
        <f t="shared" si="13"/>
        <v>174</v>
      </c>
      <c r="K20" s="414">
        <f t="shared" si="13"/>
        <v>261</v>
      </c>
      <c r="L20" s="415">
        <f t="shared" si="14"/>
        <v>62.452107279693493</v>
      </c>
      <c r="M20" s="415">
        <f t="shared" si="15"/>
        <v>37.547892720306514</v>
      </c>
      <c r="N20" s="416">
        <f t="shared" si="13"/>
        <v>261</v>
      </c>
      <c r="P20" s="440">
        <v>10</v>
      </c>
      <c r="Q20" s="29" t="s">
        <v>28</v>
      </c>
      <c r="R20" s="27">
        <f t="shared" si="31"/>
        <v>2</v>
      </c>
      <c r="S20" s="27">
        <f t="shared" si="31"/>
        <v>1</v>
      </c>
      <c r="T20" s="30">
        <f t="shared" si="17"/>
        <v>3</v>
      </c>
      <c r="U20" s="27">
        <f t="shared" si="18"/>
        <v>86</v>
      </c>
      <c r="V20" s="27">
        <f t="shared" si="18"/>
        <v>172</v>
      </c>
      <c r="W20" s="27">
        <f t="shared" si="18"/>
        <v>258</v>
      </c>
      <c r="X20" s="27">
        <f t="shared" si="18"/>
        <v>88</v>
      </c>
      <c r="Y20" s="27">
        <f t="shared" si="18"/>
        <v>173</v>
      </c>
      <c r="Z20" s="27">
        <f t="shared" si="18"/>
        <v>261</v>
      </c>
      <c r="AA20" s="53">
        <f t="shared" si="18"/>
        <v>1.1494252873563218</v>
      </c>
      <c r="AB20" s="53">
        <f t="shared" si="18"/>
        <v>98.850574712643677</v>
      </c>
      <c r="AC20" s="441">
        <f t="shared" si="18"/>
        <v>261</v>
      </c>
      <c r="AE20" s="451">
        <v>10</v>
      </c>
      <c r="AF20" s="29" t="s">
        <v>28</v>
      </c>
      <c r="AG20" s="27">
        <f t="shared" si="32"/>
        <v>24</v>
      </c>
      <c r="AH20" s="27">
        <f t="shared" si="32"/>
        <v>104</v>
      </c>
      <c r="AI20" s="30">
        <f t="shared" si="20"/>
        <v>128</v>
      </c>
      <c r="AJ20" s="27">
        <f t="shared" si="21"/>
        <v>64</v>
      </c>
      <c r="AK20" s="27">
        <f t="shared" si="21"/>
        <v>69</v>
      </c>
      <c r="AL20" s="27">
        <f t="shared" si="21"/>
        <v>133</v>
      </c>
      <c r="AM20" s="27">
        <f t="shared" si="21"/>
        <v>88</v>
      </c>
      <c r="AN20" s="27">
        <f t="shared" si="21"/>
        <v>173</v>
      </c>
      <c r="AO20" s="27">
        <f t="shared" si="21"/>
        <v>261</v>
      </c>
      <c r="AP20" s="53">
        <f t="shared" si="21"/>
        <v>49.042145593869726</v>
      </c>
      <c r="AQ20" s="53">
        <f t="shared" si="21"/>
        <v>50.957854406130267</v>
      </c>
      <c r="AR20" s="452">
        <f t="shared" si="21"/>
        <v>261</v>
      </c>
      <c r="AS20"/>
      <c r="AT20" s="431">
        <v>10</v>
      </c>
      <c r="AU20" s="429" t="s">
        <v>28</v>
      </c>
      <c r="AV20" s="414">
        <f t="shared" ref="AV20:AW20" si="68">SUM(AV57,AV93)</f>
        <v>57</v>
      </c>
      <c r="AW20" s="414">
        <f t="shared" si="68"/>
        <v>106</v>
      </c>
      <c r="AX20" s="417">
        <f t="shared" si="23"/>
        <v>163</v>
      </c>
      <c r="AY20" s="414">
        <f t="shared" ref="AY20:BD20" si="69">SUM(AY57,AY93)</f>
        <v>0</v>
      </c>
      <c r="AZ20" s="414">
        <f t="shared" si="69"/>
        <v>0</v>
      </c>
      <c r="BA20" s="414">
        <f t="shared" si="69"/>
        <v>0</v>
      </c>
      <c r="BB20" s="414">
        <f t="shared" si="69"/>
        <v>57</v>
      </c>
      <c r="BC20" s="414">
        <f t="shared" si="69"/>
        <v>106</v>
      </c>
      <c r="BD20" s="414">
        <f t="shared" si="69"/>
        <v>163</v>
      </c>
      <c r="BE20" s="415">
        <f t="shared" si="25"/>
        <v>100</v>
      </c>
      <c r="BF20" s="415">
        <f t="shared" si="26"/>
        <v>0</v>
      </c>
      <c r="BG20" s="416">
        <f t="shared" ref="BG20" si="70">SUM(BG57,BG93)</f>
        <v>163</v>
      </c>
      <c r="BK20" s="466">
        <v>10</v>
      </c>
      <c r="BL20" s="265" t="s">
        <v>28</v>
      </c>
      <c r="BM20" s="262">
        <f t="shared" ref="BM20:BN20" si="71">SUM(BM57,BM93)</f>
        <v>1</v>
      </c>
      <c r="BN20" s="262">
        <f t="shared" si="71"/>
        <v>0</v>
      </c>
      <c r="BO20" s="266">
        <f t="shared" si="29"/>
        <v>1</v>
      </c>
      <c r="BP20" s="262">
        <f t="shared" ref="BP20:BX20" si="72">SUM(BP57,BP93)</f>
        <v>9</v>
      </c>
      <c r="BQ20" s="262">
        <f t="shared" si="72"/>
        <v>2</v>
      </c>
      <c r="BR20" s="262">
        <f t="shared" si="72"/>
        <v>11</v>
      </c>
      <c r="BS20" s="262">
        <f t="shared" si="72"/>
        <v>10</v>
      </c>
      <c r="BT20" s="262">
        <f t="shared" si="72"/>
        <v>2</v>
      </c>
      <c r="BU20" s="262">
        <f t="shared" si="72"/>
        <v>12</v>
      </c>
      <c r="BV20" s="263">
        <f t="shared" si="72"/>
        <v>8.3333333333333321</v>
      </c>
      <c r="BW20" s="263">
        <f t="shared" si="72"/>
        <v>91.666666666666657</v>
      </c>
      <c r="BX20" s="467">
        <f t="shared" si="72"/>
        <v>12</v>
      </c>
      <c r="BY20" s="476"/>
    </row>
    <row r="21" spans="1:77" ht="15.75" thickBot="1" x14ac:dyDescent="0.3">
      <c r="A21" s="431">
        <v>11</v>
      </c>
      <c r="B21" s="428" t="s">
        <v>29</v>
      </c>
      <c r="C21" s="414">
        <f t="shared" si="11"/>
        <v>63</v>
      </c>
      <c r="D21" s="414">
        <f t="shared" si="11"/>
        <v>153</v>
      </c>
      <c r="E21" s="417">
        <f t="shared" si="12"/>
        <v>216</v>
      </c>
      <c r="F21" s="414">
        <f t="shared" si="13"/>
        <v>37</v>
      </c>
      <c r="G21" s="414">
        <f t="shared" si="13"/>
        <v>100</v>
      </c>
      <c r="H21" s="414">
        <f t="shared" si="13"/>
        <v>137</v>
      </c>
      <c r="I21" s="414">
        <f t="shared" si="13"/>
        <v>100</v>
      </c>
      <c r="J21" s="414">
        <f t="shared" si="13"/>
        <v>253</v>
      </c>
      <c r="K21" s="414">
        <f t="shared" si="13"/>
        <v>353</v>
      </c>
      <c r="L21" s="415">
        <f t="shared" si="14"/>
        <v>61.189801699716718</v>
      </c>
      <c r="M21" s="415">
        <f t="shared" si="15"/>
        <v>38.81019830028329</v>
      </c>
      <c r="N21" s="416">
        <f t="shared" si="13"/>
        <v>353</v>
      </c>
      <c r="P21" s="440">
        <v>11</v>
      </c>
      <c r="Q21" s="18" t="s">
        <v>29</v>
      </c>
      <c r="R21" s="27">
        <f t="shared" si="31"/>
        <v>15</v>
      </c>
      <c r="S21" s="27">
        <f t="shared" si="31"/>
        <v>1</v>
      </c>
      <c r="T21" s="30">
        <f t="shared" si="17"/>
        <v>16</v>
      </c>
      <c r="U21" s="27">
        <f t="shared" si="18"/>
        <v>87</v>
      </c>
      <c r="V21" s="27">
        <f t="shared" si="18"/>
        <v>250</v>
      </c>
      <c r="W21" s="27">
        <f t="shared" si="18"/>
        <v>337</v>
      </c>
      <c r="X21" s="27">
        <f t="shared" si="18"/>
        <v>102</v>
      </c>
      <c r="Y21" s="27">
        <f t="shared" si="18"/>
        <v>251</v>
      </c>
      <c r="Z21" s="27">
        <f t="shared" si="18"/>
        <v>353</v>
      </c>
      <c r="AA21" s="53">
        <f t="shared" si="18"/>
        <v>4.5325779036827196</v>
      </c>
      <c r="AB21" s="53">
        <f t="shared" si="18"/>
        <v>95.467422096317279</v>
      </c>
      <c r="AC21" s="441">
        <f t="shared" si="18"/>
        <v>353</v>
      </c>
      <c r="AE21" s="451">
        <v>11</v>
      </c>
      <c r="AF21" s="18" t="s">
        <v>29</v>
      </c>
      <c r="AG21" s="27">
        <f t="shared" si="32"/>
        <v>34</v>
      </c>
      <c r="AH21" s="27">
        <f t="shared" si="32"/>
        <v>136</v>
      </c>
      <c r="AI21" s="30">
        <f t="shared" si="20"/>
        <v>170</v>
      </c>
      <c r="AJ21" s="27">
        <f t="shared" si="21"/>
        <v>68</v>
      </c>
      <c r="AK21" s="27">
        <f t="shared" si="21"/>
        <v>115</v>
      </c>
      <c r="AL21" s="27">
        <f t="shared" si="21"/>
        <v>183</v>
      </c>
      <c r="AM21" s="27">
        <f t="shared" si="21"/>
        <v>102</v>
      </c>
      <c r="AN21" s="27">
        <f t="shared" si="21"/>
        <v>251</v>
      </c>
      <c r="AO21" s="27">
        <f t="shared" si="21"/>
        <v>353</v>
      </c>
      <c r="AP21" s="53">
        <f t="shared" si="21"/>
        <v>48.158640226628897</v>
      </c>
      <c r="AQ21" s="53">
        <f t="shared" si="21"/>
        <v>51.84135977337111</v>
      </c>
      <c r="AR21" s="452">
        <f t="shared" si="21"/>
        <v>353</v>
      </c>
      <c r="AS21"/>
      <c r="AT21" s="431">
        <v>11</v>
      </c>
      <c r="AU21" s="428" t="s">
        <v>29</v>
      </c>
      <c r="AV21" s="414">
        <f t="shared" ref="AV21:AW21" si="73">SUM(AV58,AV94)</f>
        <v>63</v>
      </c>
      <c r="AW21" s="414">
        <f t="shared" si="73"/>
        <v>153</v>
      </c>
      <c r="AX21" s="417">
        <f t="shared" si="23"/>
        <v>216</v>
      </c>
      <c r="AY21" s="414">
        <f t="shared" ref="AY21:BD21" si="74">SUM(AY58,AY94)</f>
        <v>0</v>
      </c>
      <c r="AZ21" s="414">
        <f t="shared" si="74"/>
        <v>0</v>
      </c>
      <c r="BA21" s="414">
        <f t="shared" si="74"/>
        <v>0</v>
      </c>
      <c r="BB21" s="414">
        <f t="shared" si="74"/>
        <v>63</v>
      </c>
      <c r="BC21" s="414">
        <f t="shared" si="74"/>
        <v>153</v>
      </c>
      <c r="BD21" s="414">
        <f t="shared" si="74"/>
        <v>216</v>
      </c>
      <c r="BE21" s="415">
        <f t="shared" si="25"/>
        <v>100</v>
      </c>
      <c r="BF21" s="415">
        <f t="shared" si="26"/>
        <v>0</v>
      </c>
      <c r="BG21" s="416">
        <f t="shared" ref="BG21" si="75">SUM(BG58,BG94)</f>
        <v>216</v>
      </c>
      <c r="BK21" s="466">
        <v>11</v>
      </c>
      <c r="BL21" s="250" t="s">
        <v>29</v>
      </c>
      <c r="BM21" s="262">
        <f t="shared" ref="BM21:BN21" si="76">SUM(BM58,BM94)</f>
        <v>0</v>
      </c>
      <c r="BN21" s="262">
        <f t="shared" si="76"/>
        <v>1</v>
      </c>
      <c r="BO21" s="266">
        <f t="shared" si="29"/>
        <v>1</v>
      </c>
      <c r="BP21" s="262">
        <f t="shared" ref="BP21:BX21" si="77">SUM(BP58,BP94)</f>
        <v>9</v>
      </c>
      <c r="BQ21" s="262">
        <f t="shared" si="77"/>
        <v>5</v>
      </c>
      <c r="BR21" s="262">
        <f t="shared" si="77"/>
        <v>14</v>
      </c>
      <c r="BS21" s="262">
        <f t="shared" si="77"/>
        <v>9</v>
      </c>
      <c r="BT21" s="262">
        <f t="shared" si="77"/>
        <v>6</v>
      </c>
      <c r="BU21" s="262">
        <f t="shared" si="77"/>
        <v>15</v>
      </c>
      <c r="BV21" s="263">
        <f t="shared" si="77"/>
        <v>6.666666666666667</v>
      </c>
      <c r="BW21" s="263">
        <f t="shared" si="77"/>
        <v>93.333333333333329</v>
      </c>
      <c r="BX21" s="467">
        <f t="shared" si="77"/>
        <v>15</v>
      </c>
      <c r="BY21" s="476"/>
    </row>
    <row r="22" spans="1:77" ht="15.75" thickBot="1" x14ac:dyDescent="0.3">
      <c r="A22" s="431">
        <v>12</v>
      </c>
      <c r="B22" s="429" t="s">
        <v>30</v>
      </c>
      <c r="C22" s="414">
        <f t="shared" si="11"/>
        <v>52</v>
      </c>
      <c r="D22" s="414">
        <f t="shared" si="11"/>
        <v>110</v>
      </c>
      <c r="E22" s="417">
        <f t="shared" si="12"/>
        <v>162</v>
      </c>
      <c r="F22" s="414">
        <f t="shared" si="13"/>
        <v>24</v>
      </c>
      <c r="G22" s="414">
        <f t="shared" si="13"/>
        <v>82</v>
      </c>
      <c r="H22" s="414">
        <f t="shared" si="13"/>
        <v>106</v>
      </c>
      <c r="I22" s="414">
        <f t="shared" si="13"/>
        <v>76</v>
      </c>
      <c r="J22" s="414">
        <f t="shared" si="13"/>
        <v>192</v>
      </c>
      <c r="K22" s="414">
        <f t="shared" si="13"/>
        <v>268</v>
      </c>
      <c r="L22" s="415">
        <f t="shared" si="14"/>
        <v>60.447761194029844</v>
      </c>
      <c r="M22" s="415">
        <f t="shared" si="15"/>
        <v>39.552238805970148</v>
      </c>
      <c r="N22" s="416">
        <f t="shared" si="13"/>
        <v>268</v>
      </c>
      <c r="P22" s="440">
        <v>12</v>
      </c>
      <c r="Q22" s="29" t="s">
        <v>30</v>
      </c>
      <c r="R22" s="27">
        <f t="shared" si="31"/>
        <v>8</v>
      </c>
      <c r="S22" s="27">
        <f t="shared" si="31"/>
        <v>7</v>
      </c>
      <c r="T22" s="30">
        <f t="shared" si="17"/>
        <v>15</v>
      </c>
      <c r="U22" s="27">
        <f t="shared" si="18"/>
        <v>76</v>
      </c>
      <c r="V22" s="27">
        <f t="shared" si="18"/>
        <v>177</v>
      </c>
      <c r="W22" s="27">
        <f t="shared" si="18"/>
        <v>253</v>
      </c>
      <c r="X22" s="27">
        <f t="shared" si="18"/>
        <v>84</v>
      </c>
      <c r="Y22" s="27">
        <f t="shared" si="18"/>
        <v>184</v>
      </c>
      <c r="Z22" s="27">
        <f t="shared" si="18"/>
        <v>268</v>
      </c>
      <c r="AA22" s="53">
        <f t="shared" si="18"/>
        <v>5.5970149253731343</v>
      </c>
      <c r="AB22" s="53">
        <f t="shared" si="18"/>
        <v>94.402985074626869</v>
      </c>
      <c r="AC22" s="441">
        <f t="shared" si="18"/>
        <v>268</v>
      </c>
      <c r="AE22" s="451">
        <v>12</v>
      </c>
      <c r="AF22" s="29" t="s">
        <v>30</v>
      </c>
      <c r="AG22" s="27">
        <f t="shared" si="32"/>
        <v>20</v>
      </c>
      <c r="AH22" s="27">
        <f t="shared" si="32"/>
        <v>115</v>
      </c>
      <c r="AI22" s="30">
        <f t="shared" si="20"/>
        <v>135</v>
      </c>
      <c r="AJ22" s="27">
        <f t="shared" si="21"/>
        <v>64</v>
      </c>
      <c r="AK22" s="27">
        <f t="shared" si="21"/>
        <v>69</v>
      </c>
      <c r="AL22" s="27">
        <f t="shared" si="21"/>
        <v>133</v>
      </c>
      <c r="AM22" s="27">
        <f t="shared" si="21"/>
        <v>84</v>
      </c>
      <c r="AN22" s="27">
        <f t="shared" si="21"/>
        <v>184</v>
      </c>
      <c r="AO22" s="27">
        <f t="shared" si="21"/>
        <v>268</v>
      </c>
      <c r="AP22" s="53">
        <f t="shared" si="21"/>
        <v>50.373134328358205</v>
      </c>
      <c r="AQ22" s="53">
        <f t="shared" si="21"/>
        <v>49.626865671641788</v>
      </c>
      <c r="AR22" s="452">
        <f t="shared" si="21"/>
        <v>268</v>
      </c>
      <c r="AS22"/>
      <c r="AT22" s="431">
        <v>12</v>
      </c>
      <c r="AU22" s="429" t="s">
        <v>30</v>
      </c>
      <c r="AV22" s="414">
        <f t="shared" ref="AV22:AW22" si="78">SUM(AV59,AV95)</f>
        <v>52</v>
      </c>
      <c r="AW22" s="414">
        <f t="shared" si="78"/>
        <v>110</v>
      </c>
      <c r="AX22" s="417">
        <f t="shared" si="23"/>
        <v>162</v>
      </c>
      <c r="AY22" s="414">
        <f t="shared" ref="AY22:BD22" si="79">SUM(AY59,AY95)</f>
        <v>0</v>
      </c>
      <c r="AZ22" s="414">
        <f t="shared" si="79"/>
        <v>0</v>
      </c>
      <c r="BA22" s="414">
        <f t="shared" si="79"/>
        <v>0</v>
      </c>
      <c r="BB22" s="414">
        <f t="shared" si="79"/>
        <v>52</v>
      </c>
      <c r="BC22" s="414">
        <f t="shared" si="79"/>
        <v>110</v>
      </c>
      <c r="BD22" s="414">
        <f t="shared" si="79"/>
        <v>162</v>
      </c>
      <c r="BE22" s="415">
        <f t="shared" si="25"/>
        <v>100</v>
      </c>
      <c r="BF22" s="415">
        <f t="shared" si="26"/>
        <v>0</v>
      </c>
      <c r="BG22" s="416">
        <f t="shared" ref="BG22" si="80">SUM(BG59,BG95)</f>
        <v>162</v>
      </c>
      <c r="BK22" s="466">
        <v>12</v>
      </c>
      <c r="BL22" s="265" t="s">
        <v>30</v>
      </c>
      <c r="BM22" s="262">
        <f t="shared" ref="BM22:BN22" si="81">SUM(BM59,BM95)</f>
        <v>2</v>
      </c>
      <c r="BN22" s="262">
        <f t="shared" si="81"/>
        <v>0</v>
      </c>
      <c r="BO22" s="266">
        <f t="shared" si="29"/>
        <v>2</v>
      </c>
      <c r="BP22" s="262">
        <f t="shared" ref="BP22:BX22" si="82">SUM(BP59,BP95)</f>
        <v>6</v>
      </c>
      <c r="BQ22" s="262">
        <f t="shared" si="82"/>
        <v>1</v>
      </c>
      <c r="BR22" s="262">
        <f t="shared" si="82"/>
        <v>7</v>
      </c>
      <c r="BS22" s="262">
        <f t="shared" si="82"/>
        <v>8</v>
      </c>
      <c r="BT22" s="262">
        <f t="shared" si="82"/>
        <v>1</v>
      </c>
      <c r="BU22" s="262">
        <f t="shared" si="82"/>
        <v>9</v>
      </c>
      <c r="BV22" s="263">
        <f t="shared" si="82"/>
        <v>22.222222222222221</v>
      </c>
      <c r="BW22" s="263">
        <f t="shared" si="82"/>
        <v>77.777777777777786</v>
      </c>
      <c r="BX22" s="467">
        <f t="shared" si="82"/>
        <v>9</v>
      </c>
      <c r="BY22" s="476"/>
    </row>
    <row r="23" spans="1:77" ht="15.75" thickBot="1" x14ac:dyDescent="0.3">
      <c r="A23" s="431">
        <v>13</v>
      </c>
      <c r="B23" s="428" t="s">
        <v>31</v>
      </c>
      <c r="C23" s="414">
        <f t="shared" si="11"/>
        <v>62</v>
      </c>
      <c r="D23" s="414">
        <f t="shared" si="11"/>
        <v>79</v>
      </c>
      <c r="E23" s="417">
        <f t="shared" si="12"/>
        <v>141</v>
      </c>
      <c r="F23" s="414">
        <f t="shared" si="13"/>
        <v>22</v>
      </c>
      <c r="G23" s="414">
        <f t="shared" si="13"/>
        <v>83</v>
      </c>
      <c r="H23" s="414">
        <f t="shared" si="13"/>
        <v>105</v>
      </c>
      <c r="I23" s="414">
        <f t="shared" si="13"/>
        <v>84</v>
      </c>
      <c r="J23" s="414">
        <f t="shared" si="13"/>
        <v>162</v>
      </c>
      <c r="K23" s="414">
        <f t="shared" si="13"/>
        <v>246</v>
      </c>
      <c r="L23" s="415">
        <f t="shared" si="14"/>
        <v>57.317073170731703</v>
      </c>
      <c r="M23" s="415">
        <f t="shared" si="15"/>
        <v>42.68292682926829</v>
      </c>
      <c r="N23" s="416">
        <f t="shared" si="13"/>
        <v>246</v>
      </c>
      <c r="P23" s="440">
        <v>13</v>
      </c>
      <c r="Q23" s="18" t="s">
        <v>31</v>
      </c>
      <c r="R23" s="27">
        <f t="shared" si="31"/>
        <v>8</v>
      </c>
      <c r="S23" s="27">
        <f t="shared" si="31"/>
        <v>11</v>
      </c>
      <c r="T23" s="30">
        <f t="shared" si="17"/>
        <v>19</v>
      </c>
      <c r="U23" s="27">
        <f t="shared" si="18"/>
        <v>81</v>
      </c>
      <c r="V23" s="27">
        <f t="shared" si="18"/>
        <v>146</v>
      </c>
      <c r="W23" s="27">
        <f t="shared" si="18"/>
        <v>227</v>
      </c>
      <c r="X23" s="27">
        <f t="shared" si="18"/>
        <v>89</v>
      </c>
      <c r="Y23" s="27">
        <f t="shared" si="18"/>
        <v>157</v>
      </c>
      <c r="Z23" s="27">
        <f t="shared" si="18"/>
        <v>246</v>
      </c>
      <c r="AA23" s="53">
        <f t="shared" si="18"/>
        <v>7.9497907949790791</v>
      </c>
      <c r="AB23" s="53">
        <f t="shared" si="18"/>
        <v>192.05020920502091</v>
      </c>
      <c r="AC23" s="441">
        <f t="shared" si="18"/>
        <v>246</v>
      </c>
      <c r="AE23" s="451">
        <v>13</v>
      </c>
      <c r="AF23" s="18" t="s">
        <v>31</v>
      </c>
      <c r="AG23" s="27">
        <f t="shared" si="32"/>
        <v>26</v>
      </c>
      <c r="AH23" s="27">
        <f t="shared" si="32"/>
        <v>106</v>
      </c>
      <c r="AI23" s="30">
        <f t="shared" si="20"/>
        <v>132</v>
      </c>
      <c r="AJ23" s="27">
        <f t="shared" si="21"/>
        <v>63</v>
      </c>
      <c r="AK23" s="27">
        <f t="shared" si="21"/>
        <v>51</v>
      </c>
      <c r="AL23" s="27">
        <f t="shared" si="21"/>
        <v>114</v>
      </c>
      <c r="AM23" s="27">
        <f t="shared" si="21"/>
        <v>89</v>
      </c>
      <c r="AN23" s="27">
        <f t="shared" si="21"/>
        <v>157</v>
      </c>
      <c r="AO23" s="27">
        <f t="shared" si="21"/>
        <v>246</v>
      </c>
      <c r="AP23" s="53">
        <f t="shared" si="21"/>
        <v>138.43395098625223</v>
      </c>
      <c r="AQ23" s="53">
        <f t="shared" si="21"/>
        <v>61.566049013747758</v>
      </c>
      <c r="AR23" s="452">
        <f t="shared" si="21"/>
        <v>246</v>
      </c>
      <c r="AS23"/>
      <c r="AT23" s="431">
        <v>13</v>
      </c>
      <c r="AU23" s="428" t="s">
        <v>31</v>
      </c>
      <c r="AV23" s="414">
        <f t="shared" ref="AV23:AW23" si="83">SUM(AV60,AV96)</f>
        <v>62</v>
      </c>
      <c r="AW23" s="414">
        <f t="shared" si="83"/>
        <v>79</v>
      </c>
      <c r="AX23" s="417">
        <f t="shared" si="23"/>
        <v>141</v>
      </c>
      <c r="AY23" s="414">
        <f t="shared" ref="AY23:BD23" si="84">SUM(AY60,AY96)</f>
        <v>3</v>
      </c>
      <c r="AZ23" s="414">
        <f t="shared" si="84"/>
        <v>4</v>
      </c>
      <c r="BA23" s="414">
        <f t="shared" si="84"/>
        <v>7</v>
      </c>
      <c r="BB23" s="414">
        <f t="shared" si="84"/>
        <v>65</v>
      </c>
      <c r="BC23" s="414">
        <f t="shared" si="84"/>
        <v>83</v>
      </c>
      <c r="BD23" s="414">
        <f t="shared" si="84"/>
        <v>148</v>
      </c>
      <c r="BE23" s="415">
        <f t="shared" si="25"/>
        <v>95.270270270270274</v>
      </c>
      <c r="BF23" s="415">
        <f t="shared" si="26"/>
        <v>4.7297297297297298</v>
      </c>
      <c r="BG23" s="416">
        <f t="shared" ref="BG23" si="85">SUM(BG60,BG96)</f>
        <v>148</v>
      </c>
      <c r="BK23" s="466">
        <v>13</v>
      </c>
      <c r="BL23" s="250" t="s">
        <v>31</v>
      </c>
      <c r="BM23" s="262">
        <f t="shared" ref="BM23:BN23" si="86">SUM(BM60,BM96)</f>
        <v>0</v>
      </c>
      <c r="BN23" s="262">
        <f t="shared" si="86"/>
        <v>0</v>
      </c>
      <c r="BO23" s="266">
        <f t="shared" si="29"/>
        <v>0</v>
      </c>
      <c r="BP23" s="262">
        <f t="shared" ref="BP23:BX23" si="87">SUM(BP60,BP96)</f>
        <v>4</v>
      </c>
      <c r="BQ23" s="262">
        <f t="shared" si="87"/>
        <v>1</v>
      </c>
      <c r="BR23" s="262">
        <f t="shared" si="87"/>
        <v>5</v>
      </c>
      <c r="BS23" s="262">
        <f t="shared" si="87"/>
        <v>4</v>
      </c>
      <c r="BT23" s="262">
        <f t="shared" si="87"/>
        <v>1</v>
      </c>
      <c r="BU23" s="262">
        <f t="shared" si="87"/>
        <v>5</v>
      </c>
      <c r="BV23" s="263">
        <f t="shared" si="87"/>
        <v>0</v>
      </c>
      <c r="BW23" s="263">
        <f t="shared" si="87"/>
        <v>100</v>
      </c>
      <c r="BX23" s="467">
        <f t="shared" si="87"/>
        <v>5</v>
      </c>
      <c r="BY23" s="476"/>
    </row>
    <row r="24" spans="1:77" ht="15.75" thickBot="1" x14ac:dyDescent="0.3">
      <c r="A24" s="432">
        <v>14</v>
      </c>
      <c r="B24" s="430" t="s">
        <v>32</v>
      </c>
      <c r="C24" s="418">
        <f t="shared" si="11"/>
        <v>45</v>
      </c>
      <c r="D24" s="418">
        <f t="shared" si="11"/>
        <v>88</v>
      </c>
      <c r="E24" s="419">
        <f t="shared" si="12"/>
        <v>133</v>
      </c>
      <c r="F24" s="418">
        <f t="shared" si="13"/>
        <v>29</v>
      </c>
      <c r="G24" s="418">
        <f t="shared" si="13"/>
        <v>53</v>
      </c>
      <c r="H24" s="418">
        <f t="shared" si="13"/>
        <v>82</v>
      </c>
      <c r="I24" s="418">
        <f t="shared" si="13"/>
        <v>74</v>
      </c>
      <c r="J24" s="418">
        <f t="shared" si="13"/>
        <v>141</v>
      </c>
      <c r="K24" s="418">
        <f t="shared" si="13"/>
        <v>215</v>
      </c>
      <c r="L24" s="420">
        <f t="shared" si="14"/>
        <v>61.860465116279073</v>
      </c>
      <c r="M24" s="420">
        <f t="shared" si="15"/>
        <v>38.139534883720934</v>
      </c>
      <c r="N24" s="421">
        <f t="shared" si="13"/>
        <v>215</v>
      </c>
      <c r="P24" s="442">
        <v>14</v>
      </c>
      <c r="Q24" s="49" t="s">
        <v>32</v>
      </c>
      <c r="R24" s="52">
        <f t="shared" si="31"/>
        <v>0</v>
      </c>
      <c r="S24" s="52">
        <f t="shared" si="31"/>
        <v>2</v>
      </c>
      <c r="T24" s="50">
        <f t="shared" si="17"/>
        <v>2</v>
      </c>
      <c r="U24" s="52">
        <f t="shared" si="18"/>
        <v>78</v>
      </c>
      <c r="V24" s="52">
        <f t="shared" si="18"/>
        <v>135</v>
      </c>
      <c r="W24" s="52">
        <f t="shared" si="18"/>
        <v>213</v>
      </c>
      <c r="X24" s="52">
        <f t="shared" si="18"/>
        <v>78</v>
      </c>
      <c r="Y24" s="52">
        <f t="shared" si="18"/>
        <v>137</v>
      </c>
      <c r="Z24" s="52">
        <f t="shared" si="18"/>
        <v>215</v>
      </c>
      <c r="AA24" s="54">
        <f t="shared" si="18"/>
        <v>0.93023255813953487</v>
      </c>
      <c r="AB24" s="54">
        <f t="shared" si="18"/>
        <v>99.069767441860463</v>
      </c>
      <c r="AC24" s="443">
        <f t="shared" si="18"/>
        <v>215</v>
      </c>
      <c r="AE24" s="453">
        <v>14</v>
      </c>
      <c r="AF24" s="49" t="s">
        <v>32</v>
      </c>
      <c r="AG24" s="52">
        <f t="shared" si="32"/>
        <v>23</v>
      </c>
      <c r="AH24" s="52">
        <f t="shared" si="32"/>
        <v>79</v>
      </c>
      <c r="AI24" s="50">
        <f t="shared" si="20"/>
        <v>102</v>
      </c>
      <c r="AJ24" s="52">
        <f t="shared" si="21"/>
        <v>55</v>
      </c>
      <c r="AK24" s="52">
        <f t="shared" si="21"/>
        <v>58</v>
      </c>
      <c r="AL24" s="52">
        <f t="shared" si="21"/>
        <v>113</v>
      </c>
      <c r="AM24" s="52">
        <f t="shared" si="21"/>
        <v>78</v>
      </c>
      <c r="AN24" s="52">
        <f t="shared" si="21"/>
        <v>137</v>
      </c>
      <c r="AO24" s="52">
        <f t="shared" si="21"/>
        <v>215</v>
      </c>
      <c r="AP24" s="54">
        <f t="shared" si="21"/>
        <v>47.441860465116278</v>
      </c>
      <c r="AQ24" s="54">
        <f t="shared" si="21"/>
        <v>52.558139534883722</v>
      </c>
      <c r="AR24" s="454">
        <f t="shared" si="21"/>
        <v>215</v>
      </c>
      <c r="AS24"/>
      <c r="AT24" s="432">
        <v>14</v>
      </c>
      <c r="AU24" s="430" t="s">
        <v>32</v>
      </c>
      <c r="AV24" s="418">
        <f t="shared" ref="AV24:AW24" si="88">SUM(AV61,AV97)</f>
        <v>45</v>
      </c>
      <c r="AW24" s="418">
        <f t="shared" si="88"/>
        <v>88</v>
      </c>
      <c r="AX24" s="419">
        <f t="shared" si="23"/>
        <v>133</v>
      </c>
      <c r="AY24" s="418">
        <f t="shared" ref="AY24:BD24" si="89">SUM(AY61,AY97)</f>
        <v>0</v>
      </c>
      <c r="AZ24" s="418">
        <f t="shared" si="89"/>
        <v>0</v>
      </c>
      <c r="BA24" s="418">
        <f t="shared" si="89"/>
        <v>0</v>
      </c>
      <c r="BB24" s="418">
        <f t="shared" si="89"/>
        <v>45</v>
      </c>
      <c r="BC24" s="418">
        <f t="shared" si="89"/>
        <v>88</v>
      </c>
      <c r="BD24" s="418">
        <f t="shared" si="89"/>
        <v>133</v>
      </c>
      <c r="BE24" s="420">
        <f t="shared" si="25"/>
        <v>100</v>
      </c>
      <c r="BF24" s="420">
        <f t="shared" si="26"/>
        <v>0</v>
      </c>
      <c r="BG24" s="421">
        <f t="shared" ref="BG24" si="90">SUM(BG61,BG97)</f>
        <v>133</v>
      </c>
      <c r="BK24" s="468">
        <v>14</v>
      </c>
      <c r="BL24" s="268" t="s">
        <v>32</v>
      </c>
      <c r="BM24" s="269">
        <f t="shared" ref="BM24:BN24" si="91">SUM(BM61,BM97)</f>
        <v>0</v>
      </c>
      <c r="BN24" s="269">
        <f t="shared" si="91"/>
        <v>0</v>
      </c>
      <c r="BO24" s="270">
        <f t="shared" si="29"/>
        <v>0</v>
      </c>
      <c r="BP24" s="269">
        <f t="shared" ref="BP24:BX24" si="92">SUM(BP61,BP97)</f>
        <v>6</v>
      </c>
      <c r="BQ24" s="269">
        <f t="shared" si="92"/>
        <v>0</v>
      </c>
      <c r="BR24" s="269">
        <f t="shared" si="92"/>
        <v>6</v>
      </c>
      <c r="BS24" s="269">
        <f t="shared" si="92"/>
        <v>6</v>
      </c>
      <c r="BT24" s="269">
        <f t="shared" si="92"/>
        <v>0</v>
      </c>
      <c r="BU24" s="269">
        <f t="shared" si="92"/>
        <v>6</v>
      </c>
      <c r="BV24" s="271">
        <f t="shared" si="92"/>
        <v>0</v>
      </c>
      <c r="BW24" s="271">
        <f t="shared" si="92"/>
        <v>100</v>
      </c>
      <c r="BX24" s="469">
        <f t="shared" si="92"/>
        <v>6</v>
      </c>
      <c r="BY24" s="476"/>
    </row>
    <row r="25" spans="1:77" ht="17.25" thickBot="1" x14ac:dyDescent="0.35">
      <c r="A25" s="422"/>
      <c r="B25" s="423" t="s">
        <v>12</v>
      </c>
      <c r="C25" s="424">
        <f>SUM(C11:C24)</f>
        <v>941</v>
      </c>
      <c r="D25" s="424">
        <f t="shared" ref="D25:K25" si="93">SUM(D11:D24)</f>
        <v>1968</v>
      </c>
      <c r="E25" s="424">
        <f t="shared" si="93"/>
        <v>2909</v>
      </c>
      <c r="F25" s="424">
        <f t="shared" si="93"/>
        <v>693</v>
      </c>
      <c r="G25" s="424">
        <f t="shared" si="93"/>
        <v>1501</v>
      </c>
      <c r="H25" s="424">
        <f t="shared" si="93"/>
        <v>2194</v>
      </c>
      <c r="I25" s="424">
        <f t="shared" si="93"/>
        <v>1634</v>
      </c>
      <c r="J25" s="424">
        <f t="shared" si="93"/>
        <v>3469</v>
      </c>
      <c r="K25" s="424">
        <f t="shared" si="93"/>
        <v>5103</v>
      </c>
      <c r="L25" s="425">
        <f t="shared" si="14"/>
        <v>57.00568293160886</v>
      </c>
      <c r="M25" s="425">
        <f t="shared" si="15"/>
        <v>42.99431706839114</v>
      </c>
      <c r="N25" s="426">
        <f>SUM(E25,H25)</f>
        <v>5103</v>
      </c>
      <c r="P25" s="444"/>
      <c r="Q25" s="445" t="s">
        <v>12</v>
      </c>
      <c r="R25" s="446">
        <f>SUM(R11:R24)</f>
        <v>123</v>
      </c>
      <c r="S25" s="446">
        <f t="shared" ref="S25:Z25" si="94">SUM(S11:S24)</f>
        <v>106</v>
      </c>
      <c r="T25" s="446">
        <f t="shared" si="94"/>
        <v>229</v>
      </c>
      <c r="U25" s="446">
        <f t="shared" si="94"/>
        <v>1559</v>
      </c>
      <c r="V25" s="446">
        <f t="shared" si="94"/>
        <v>3315</v>
      </c>
      <c r="W25" s="446">
        <f t="shared" si="94"/>
        <v>4874</v>
      </c>
      <c r="X25" s="446">
        <f t="shared" si="94"/>
        <v>1682</v>
      </c>
      <c r="Y25" s="446">
        <f t="shared" si="94"/>
        <v>3421</v>
      </c>
      <c r="Z25" s="446">
        <f t="shared" si="94"/>
        <v>5103</v>
      </c>
      <c r="AA25" s="447">
        <f>T25/AC25*100</f>
        <v>4.487556339408191</v>
      </c>
      <c r="AB25" s="447">
        <f>W25/AC25*100</f>
        <v>95.512443660591799</v>
      </c>
      <c r="AC25" s="448">
        <f>SUM(T25,W25)</f>
        <v>5103</v>
      </c>
      <c r="AE25" s="455"/>
      <c r="AF25" s="456" t="s">
        <v>12</v>
      </c>
      <c r="AG25" s="457">
        <f>SUM(AG11:AG24)</f>
        <v>642</v>
      </c>
      <c r="AH25" s="457">
        <f t="shared" ref="AH25:AO25" si="95">SUM(AH11:AH24)</f>
        <v>2029</v>
      </c>
      <c r="AI25" s="457">
        <f t="shared" si="95"/>
        <v>2671</v>
      </c>
      <c r="AJ25" s="457">
        <f t="shared" si="95"/>
        <v>1040</v>
      </c>
      <c r="AK25" s="457">
        <f t="shared" si="95"/>
        <v>1392</v>
      </c>
      <c r="AL25" s="457">
        <f t="shared" si="95"/>
        <v>2432</v>
      </c>
      <c r="AM25" s="457">
        <f t="shared" si="95"/>
        <v>1682</v>
      </c>
      <c r="AN25" s="457">
        <f t="shared" si="95"/>
        <v>3421</v>
      </c>
      <c r="AO25" s="457">
        <f t="shared" si="95"/>
        <v>5103</v>
      </c>
      <c r="AP25" s="458">
        <f>AI25/AR25*100</f>
        <v>52.34175974916716</v>
      </c>
      <c r="AQ25" s="458">
        <f>AL25/AR25*100</f>
        <v>47.658240250832847</v>
      </c>
      <c r="AR25" s="459">
        <f>SUM(AI25,AL25)</f>
        <v>5103</v>
      </c>
      <c r="AS25"/>
      <c r="AT25" s="422"/>
      <c r="AU25" s="423" t="s">
        <v>12</v>
      </c>
      <c r="AV25" s="424">
        <f>SUM(AV11:AV24)</f>
        <v>941</v>
      </c>
      <c r="AW25" s="424">
        <f t="shared" ref="AW25:BD25" si="96">SUM(AW11:AW24)</f>
        <v>1968</v>
      </c>
      <c r="AX25" s="424">
        <f t="shared" si="96"/>
        <v>2909</v>
      </c>
      <c r="AY25" s="424">
        <f t="shared" si="96"/>
        <v>69</v>
      </c>
      <c r="AZ25" s="424">
        <f t="shared" si="96"/>
        <v>157</v>
      </c>
      <c r="BA25" s="424">
        <f t="shared" si="96"/>
        <v>226</v>
      </c>
      <c r="BB25" s="424">
        <f t="shared" si="96"/>
        <v>1010</v>
      </c>
      <c r="BC25" s="424">
        <f t="shared" si="96"/>
        <v>2125</v>
      </c>
      <c r="BD25" s="424">
        <f t="shared" si="96"/>
        <v>3135</v>
      </c>
      <c r="BE25" s="425">
        <f t="shared" si="25"/>
        <v>92.791068580542273</v>
      </c>
      <c r="BF25" s="425">
        <f t="shared" si="26"/>
        <v>7.2089314194577359</v>
      </c>
      <c r="BG25" s="426">
        <f>SUM(AX25,BA25)</f>
        <v>3135</v>
      </c>
      <c r="BK25" s="470"/>
      <c r="BL25" s="471" t="s">
        <v>12</v>
      </c>
      <c r="BM25" s="472">
        <f>SUM(BM11:BM24)</f>
        <v>23</v>
      </c>
      <c r="BN25" s="472">
        <f t="shared" ref="BN25:BU25" si="97">SUM(BN11:BN24)</f>
        <v>1</v>
      </c>
      <c r="BO25" s="472">
        <f t="shared" si="97"/>
        <v>24</v>
      </c>
      <c r="BP25" s="472">
        <f t="shared" si="97"/>
        <v>124</v>
      </c>
      <c r="BQ25" s="472">
        <f t="shared" si="97"/>
        <v>51</v>
      </c>
      <c r="BR25" s="472">
        <f t="shared" si="97"/>
        <v>175</v>
      </c>
      <c r="BS25" s="472">
        <f t="shared" si="97"/>
        <v>147</v>
      </c>
      <c r="BT25" s="472">
        <f t="shared" si="97"/>
        <v>52</v>
      </c>
      <c r="BU25" s="472">
        <f t="shared" si="97"/>
        <v>199</v>
      </c>
      <c r="BV25" s="473">
        <f>BO25/BX25*100</f>
        <v>12.060301507537687</v>
      </c>
      <c r="BW25" s="473">
        <f>BR25/BX25*100</f>
        <v>87.939698492462313</v>
      </c>
      <c r="BX25" s="474">
        <f>SUM(BO25,BR25)</f>
        <v>199</v>
      </c>
      <c r="BY25" s="477"/>
    </row>
    <row r="26" spans="1:77" ht="15.75" thickTop="1" x14ac:dyDescent="0.25">
      <c r="AS26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250"/>
      <c r="BX26" s="250"/>
      <c r="BY26" s="250"/>
    </row>
    <row r="27" spans="1:77" ht="15.75" x14ac:dyDescent="0.25">
      <c r="K27" s="427" t="s">
        <v>1351</v>
      </c>
      <c r="AS27"/>
      <c r="BD27" s="427" t="s">
        <v>258</v>
      </c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250"/>
      <c r="BV27" s="250"/>
      <c r="BW27" s="250"/>
      <c r="BX27" s="250"/>
      <c r="BY27" s="250"/>
    </row>
    <row r="28" spans="1:77" ht="15.75" x14ac:dyDescent="0.25">
      <c r="K28" s="427" t="s">
        <v>228</v>
      </c>
      <c r="BD28" s="427" t="s">
        <v>228</v>
      </c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</row>
    <row r="29" spans="1:77" ht="15.75" x14ac:dyDescent="0.25">
      <c r="K29" s="427" t="s">
        <v>229</v>
      </c>
      <c r="BD29" s="427" t="s">
        <v>229</v>
      </c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</row>
    <row r="30" spans="1:77" ht="15.75" x14ac:dyDescent="0.25">
      <c r="K30" s="427"/>
      <c r="BD30" s="427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</row>
    <row r="31" spans="1:77" ht="15.75" x14ac:dyDescent="0.25">
      <c r="K31" s="427"/>
      <c r="BD31" s="427"/>
      <c r="BK31" s="250"/>
      <c r="BL31" s="250"/>
      <c r="BM31" s="250"/>
      <c r="BN31" s="250"/>
      <c r="BO31" s="250"/>
      <c r="BP31" s="250"/>
      <c r="BQ31" s="250"/>
      <c r="BR31" s="250"/>
      <c r="BS31" s="250"/>
      <c r="BT31" s="250"/>
      <c r="BU31" s="250"/>
      <c r="BV31" s="250"/>
      <c r="BW31" s="250"/>
      <c r="BX31" s="250"/>
      <c r="BY31" s="250"/>
    </row>
    <row r="32" spans="1:77" ht="15.75" x14ac:dyDescent="0.25">
      <c r="K32" s="427"/>
      <c r="BD32" s="427"/>
      <c r="BK32" s="250"/>
      <c r="BL32" s="250"/>
      <c r="BM32" s="250"/>
      <c r="BN32" s="250"/>
      <c r="BO32" s="250"/>
      <c r="BP32" s="250"/>
      <c r="BQ32" s="250"/>
      <c r="BR32" s="250"/>
      <c r="BS32" s="250"/>
      <c r="BT32" s="250"/>
      <c r="BU32" s="250"/>
      <c r="BV32" s="250"/>
      <c r="BW32" s="250"/>
      <c r="BX32" s="250"/>
      <c r="BY32" s="250"/>
    </row>
    <row r="33" spans="1:78" ht="15.75" x14ac:dyDescent="0.25">
      <c r="K33" s="427" t="s">
        <v>219</v>
      </c>
      <c r="BD33" s="427" t="s">
        <v>219</v>
      </c>
      <c r="BK33" s="250"/>
      <c r="BL33" s="250"/>
      <c r="BM33" s="250"/>
      <c r="BN33" s="250"/>
      <c r="BO33" s="250"/>
      <c r="BP33" s="250"/>
      <c r="BQ33" s="250"/>
      <c r="BR33" s="250"/>
      <c r="BS33" s="250"/>
      <c r="BT33" s="250"/>
      <c r="BU33" s="250"/>
      <c r="BV33" s="250"/>
      <c r="BW33" s="250"/>
      <c r="BX33" s="250"/>
      <c r="BY33" s="250"/>
    </row>
    <row r="34" spans="1:78" ht="15.75" x14ac:dyDescent="0.25">
      <c r="K34" s="427" t="s">
        <v>220</v>
      </c>
      <c r="BD34" s="427" t="s">
        <v>220</v>
      </c>
      <c r="BK34" s="250"/>
      <c r="BL34" s="250"/>
      <c r="BM34" s="250"/>
      <c r="BN34" s="250"/>
      <c r="BO34" s="250"/>
      <c r="BP34" s="250"/>
      <c r="BQ34" s="250"/>
      <c r="BR34" s="250"/>
      <c r="BS34" s="250"/>
      <c r="BT34" s="250"/>
      <c r="BU34" s="250"/>
      <c r="BV34" s="250"/>
      <c r="BW34" s="250"/>
      <c r="BX34" s="250"/>
      <c r="BY34" s="250"/>
    </row>
    <row r="35" spans="1:78" ht="15.75" x14ac:dyDescent="0.25">
      <c r="K35" s="427" t="s">
        <v>221</v>
      </c>
      <c r="BD35" s="427" t="s">
        <v>221</v>
      </c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</row>
    <row r="36" spans="1:78" x14ac:dyDescent="0.25">
      <c r="BK36" s="250"/>
      <c r="BL36" s="250"/>
      <c r="BM36" s="250"/>
      <c r="BN36" s="250"/>
      <c r="BO36" s="250"/>
      <c r="BP36" s="250"/>
      <c r="BQ36" s="250"/>
      <c r="BR36" s="250"/>
      <c r="BS36" s="250"/>
      <c r="BT36" s="250"/>
      <c r="BU36" s="250"/>
      <c r="BV36" s="250"/>
      <c r="BW36" s="250"/>
      <c r="BX36" s="250"/>
      <c r="BY36" s="250"/>
    </row>
    <row r="37" spans="1:78" x14ac:dyDescent="0.25">
      <c r="BK37" s="250"/>
      <c r="BL37" s="250"/>
      <c r="BM37" s="250"/>
      <c r="BN37" s="250"/>
      <c r="BO37" s="250"/>
      <c r="BP37" s="250"/>
      <c r="BQ37" s="250"/>
      <c r="BR37" s="250"/>
      <c r="BS37" s="250"/>
      <c r="BT37" s="250"/>
      <c r="BU37" s="250"/>
      <c r="BV37" s="250"/>
      <c r="BW37" s="250"/>
      <c r="BX37" s="250"/>
      <c r="BY37" s="250"/>
    </row>
    <row r="38" spans="1:78" ht="30.75" thickBot="1" x14ac:dyDescent="0.5">
      <c r="C38" s="251" t="str">
        <f>$C$1</f>
        <v>DATA GURU</v>
      </c>
      <c r="D38" s="19"/>
      <c r="E38" s="19"/>
      <c r="F38" s="20"/>
      <c r="G38" s="20"/>
      <c r="H38" s="20"/>
      <c r="I38"/>
      <c r="R38" s="36" t="str">
        <f>$C$1</f>
        <v>DATA GURU</v>
      </c>
      <c r="S38" s="19"/>
      <c r="T38" s="19"/>
      <c r="U38" s="20"/>
      <c r="V38" s="20"/>
      <c r="W38" s="20"/>
      <c r="X38" s="20"/>
      <c r="AG38" s="36" t="str">
        <f>$C$1</f>
        <v>DATA GURU</v>
      </c>
      <c r="AH38" s="19"/>
      <c r="AI38" s="19"/>
      <c r="AJ38" s="20"/>
      <c r="AK38" s="20"/>
      <c r="AL38" s="20"/>
      <c r="AM38" s="20"/>
      <c r="AV38" s="251" t="str">
        <f>$C$1</f>
        <v>DATA GURU</v>
      </c>
      <c r="AW38" s="19"/>
      <c r="AX38" s="19"/>
      <c r="AY38" s="20"/>
      <c r="AZ38" s="20"/>
      <c r="BA38" s="20"/>
      <c r="BB38"/>
      <c r="BK38" s="250"/>
      <c r="BL38" s="250"/>
      <c r="BM38" s="251" t="s">
        <v>188</v>
      </c>
      <c r="BN38" s="252"/>
      <c r="BO38" s="252"/>
      <c r="BP38" s="253"/>
      <c r="BQ38" s="253"/>
      <c r="BR38" s="253"/>
      <c r="BS38" s="253"/>
      <c r="BT38" s="253"/>
      <c r="BU38" s="250"/>
      <c r="BV38" s="250"/>
      <c r="BW38" s="250"/>
      <c r="BX38" s="250"/>
      <c r="BY38" s="250"/>
    </row>
    <row r="39" spans="1:78" s="21" customFormat="1" ht="18.75" x14ac:dyDescent="0.3">
      <c r="C39" s="23" t="str">
        <f>$B$6&amp;" NEGERI BERDASARKAN STATUS KEPEGAWAIAN"</f>
        <v>SD NEGERI BERDASARKAN STATUS KEPEGAWAIAN</v>
      </c>
      <c r="D39" s="22"/>
      <c r="E39" s="22"/>
      <c r="H39" s="18"/>
      <c r="I39"/>
      <c r="J39" s="18"/>
      <c r="K39" s="18"/>
      <c r="R39" s="23" t="str">
        <f>$B$6&amp;" NEGERI KUALIFIKASI PENDIDIKAN"</f>
        <v>SD NEGERI KUALIFIKASI PENDIDIKAN</v>
      </c>
      <c r="S39" s="22"/>
      <c r="T39" s="22"/>
      <c r="AG39" s="23" t="str">
        <f>$B$6&amp;" NEGERI KUALIFIKASI PENDIDIKAN"</f>
        <v>SD NEGERI KUALIFIKASI PENDIDIKAN</v>
      </c>
      <c r="AH39" s="22"/>
      <c r="AI39" s="22"/>
      <c r="AV39" s="23" t="str">
        <f>$B$6&amp;" NEGERI BERDASARKAN STATUS KEPEGAWAIAN"</f>
        <v>SD NEGERI BERDASARKAN STATUS KEPEGAWAIAN</v>
      </c>
      <c r="AW39" s="22"/>
      <c r="AX39" s="22"/>
      <c r="BA39" s="18"/>
      <c r="BB39"/>
      <c r="BC39" s="18"/>
      <c r="BD39" s="18"/>
      <c r="BK39" s="254"/>
      <c r="BL39" s="254"/>
      <c r="BM39" s="255" t="str">
        <f>$B$6&amp;" NEGERI BERDASARKAN STATUS KEPEGAWAIAN"</f>
        <v>SD NEGERI BERDASARKAN STATUS KEPEGAWAIAN</v>
      </c>
      <c r="BN39" s="256"/>
      <c r="BO39" s="256"/>
      <c r="BP39" s="254"/>
      <c r="BQ39" s="254"/>
      <c r="BR39" s="250"/>
      <c r="BS39" s="250"/>
      <c r="BT39" s="250"/>
      <c r="BU39" s="250"/>
      <c r="BV39" s="254"/>
      <c r="BW39" s="254"/>
      <c r="BX39" s="254"/>
      <c r="BY39" s="254"/>
    </row>
    <row r="40" spans="1:78" ht="18.75" x14ac:dyDescent="0.3">
      <c r="C40" s="407" t="str">
        <f>$C$3</f>
        <v>TAHUN PELAJARAN 2019/2020</v>
      </c>
      <c r="R40" s="24" t="str">
        <f>$C$3</f>
        <v>TAHUN PELAJARAN 2019/2020</v>
      </c>
      <c r="AG40" s="24" t="str">
        <f>$C$3</f>
        <v>TAHUN PELAJARAN 2019/2020</v>
      </c>
      <c r="AV40" s="407" t="str">
        <f>$C$3</f>
        <v>TAHUN PELAJARAN 2019/2020</v>
      </c>
      <c r="BK40" s="250"/>
      <c r="BL40" s="250"/>
      <c r="BM40" s="257" t="str">
        <f>$C$3</f>
        <v>TAHUN PELAJARAN 2019/2020</v>
      </c>
      <c r="BN40" s="250"/>
      <c r="BO40" s="250"/>
      <c r="BP40" s="250"/>
      <c r="BQ40" s="250"/>
      <c r="BR40" s="250"/>
      <c r="BS40" s="250"/>
      <c r="BT40" s="250"/>
      <c r="BU40" s="250"/>
      <c r="BV40" s="250"/>
      <c r="BW40" s="250"/>
      <c r="BX40" s="250"/>
      <c r="BY40" s="250"/>
    </row>
    <row r="41" spans="1:78" x14ac:dyDescent="0.25">
      <c r="C41" s="308" t="str">
        <f>$C$4</f>
        <v>Dinas Pendidikan dan Kebudayaan</v>
      </c>
      <c r="R41" s="18" t="s">
        <v>58</v>
      </c>
      <c r="AG41" s="18" t="str">
        <f>$C$4</f>
        <v>Dinas Pendidikan dan Kebudayaan</v>
      </c>
      <c r="AV41" s="308" t="str">
        <f>$C$4</f>
        <v>Dinas Pendidikan dan Kebudayaan</v>
      </c>
      <c r="BK41" s="250"/>
      <c r="BL41" s="250"/>
      <c r="BM41" s="250" t="str">
        <f>$C$4</f>
        <v>Dinas Pendidikan dan Kebudayaan</v>
      </c>
      <c r="BN41" s="250"/>
      <c r="BO41" s="250"/>
      <c r="BP41" s="250"/>
      <c r="BQ41" s="250"/>
      <c r="BR41" s="250"/>
      <c r="BS41" s="250"/>
      <c r="BT41" s="250"/>
      <c r="BU41" s="250"/>
      <c r="BV41" s="250"/>
      <c r="BW41" s="250"/>
      <c r="BX41" s="250"/>
      <c r="BY41" s="250"/>
    </row>
    <row r="42" spans="1:78" x14ac:dyDescent="0.25">
      <c r="C42" s="18" t="s">
        <v>59</v>
      </c>
      <c r="N42" s="55" t="s">
        <v>52</v>
      </c>
      <c r="R42" s="18" t="s">
        <v>59</v>
      </c>
      <c r="AC42" s="55" t="s">
        <v>52</v>
      </c>
      <c r="AG42" s="18" t="s">
        <v>59</v>
      </c>
      <c r="AR42" s="55" t="s">
        <v>52</v>
      </c>
      <c r="AS42" s="35"/>
      <c r="AV42" s="18" t="s">
        <v>59</v>
      </c>
      <c r="BG42" s="55" t="s">
        <v>52</v>
      </c>
      <c r="BK42" s="250"/>
      <c r="BL42" s="250"/>
      <c r="BM42" s="250" t="s">
        <v>59</v>
      </c>
      <c r="BN42" s="250"/>
      <c r="BO42" s="250"/>
      <c r="BP42" s="250"/>
      <c r="BQ42" s="250"/>
      <c r="BR42" s="250"/>
      <c r="BS42" s="250"/>
      <c r="BT42" s="250"/>
      <c r="BU42" s="250"/>
      <c r="BV42" s="250"/>
      <c r="BW42" s="250"/>
      <c r="BX42" s="273" t="s">
        <v>52</v>
      </c>
      <c r="BY42"/>
    </row>
    <row r="43" spans="1:78" ht="15.75" thickBot="1" x14ac:dyDescent="0.3"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/>
    </row>
    <row r="44" spans="1:78" ht="18" thickTop="1" thickBot="1" x14ac:dyDescent="0.3">
      <c r="A44" s="913" t="s">
        <v>60</v>
      </c>
      <c r="B44" s="916" t="s">
        <v>61</v>
      </c>
      <c r="C44" s="919" t="str">
        <f>$B$6&amp;" NEGERI"</f>
        <v>SD NEGERI</v>
      </c>
      <c r="D44" s="920"/>
      <c r="E44" s="920"/>
      <c r="F44" s="920"/>
      <c r="G44" s="920"/>
      <c r="H44" s="920"/>
      <c r="I44" s="920"/>
      <c r="J44" s="920"/>
      <c r="K44" s="920"/>
      <c r="L44" s="920"/>
      <c r="M44" s="920"/>
      <c r="N44" s="921"/>
      <c r="P44" s="898" t="s">
        <v>60</v>
      </c>
      <c r="Q44" s="901" t="s">
        <v>61</v>
      </c>
      <c r="R44" s="904" t="s">
        <v>71</v>
      </c>
      <c r="S44" s="905"/>
      <c r="T44" s="905"/>
      <c r="U44" s="905"/>
      <c r="V44" s="905"/>
      <c r="W44" s="905"/>
      <c r="X44" s="905"/>
      <c r="Y44" s="905"/>
      <c r="Z44" s="905"/>
      <c r="AA44" s="905"/>
      <c r="AB44" s="905"/>
      <c r="AC44" s="906"/>
      <c r="AE44" s="868" t="s">
        <v>60</v>
      </c>
      <c r="AF44" s="871" t="s">
        <v>61</v>
      </c>
      <c r="AG44" s="874" t="str">
        <f>$B$6&amp;" NEGERI"</f>
        <v>SD NEGERI</v>
      </c>
      <c r="AH44" s="875"/>
      <c r="AI44" s="875"/>
      <c r="AJ44" s="875"/>
      <c r="AK44" s="875"/>
      <c r="AL44" s="875"/>
      <c r="AM44" s="875"/>
      <c r="AN44" s="875"/>
      <c r="AO44" s="875"/>
      <c r="AP44" s="875"/>
      <c r="AQ44" s="875"/>
      <c r="AR44" s="876"/>
      <c r="AS44" s="247"/>
      <c r="AT44" s="953" t="s">
        <v>60</v>
      </c>
      <c r="AU44" s="956" t="s">
        <v>61</v>
      </c>
      <c r="AV44" s="941" t="str">
        <f>$B$6&amp;" NEGERI"</f>
        <v>SD NEGERI</v>
      </c>
      <c r="AW44" s="942"/>
      <c r="AX44" s="942"/>
      <c r="AY44" s="942"/>
      <c r="AZ44" s="942"/>
      <c r="BA44" s="942"/>
      <c r="BB44" s="942"/>
      <c r="BC44" s="942"/>
      <c r="BD44" s="942"/>
      <c r="BE44" s="942"/>
      <c r="BF44" s="942"/>
      <c r="BG44" s="943"/>
      <c r="BK44" s="950" t="s">
        <v>60</v>
      </c>
      <c r="BL44" s="959" t="s">
        <v>61</v>
      </c>
      <c r="BM44" s="962" t="str">
        <f>$B$6&amp;" NEGERI"</f>
        <v>SD NEGERI</v>
      </c>
      <c r="BN44" s="963"/>
      <c r="BO44" s="963"/>
      <c r="BP44" s="963"/>
      <c r="BQ44" s="963"/>
      <c r="BR44" s="963"/>
      <c r="BS44" s="963"/>
      <c r="BT44" s="963"/>
      <c r="BU44" s="963"/>
      <c r="BV44" s="963"/>
      <c r="BW44" s="963"/>
      <c r="BX44" s="964"/>
      <c r="BY44"/>
    </row>
    <row r="45" spans="1:78" ht="30.75" thickBot="1" x14ac:dyDescent="0.3">
      <c r="A45" s="914"/>
      <c r="B45" s="917"/>
      <c r="C45" s="922" t="s">
        <v>68</v>
      </c>
      <c r="D45" s="923"/>
      <c r="E45" s="924"/>
      <c r="F45" s="922" t="s">
        <v>63</v>
      </c>
      <c r="G45" s="923"/>
      <c r="H45" s="924"/>
      <c r="I45" s="925" t="s">
        <v>56</v>
      </c>
      <c r="J45" s="923"/>
      <c r="K45" s="924"/>
      <c r="L45" s="922" t="s">
        <v>69</v>
      </c>
      <c r="M45" s="924"/>
      <c r="N45" s="911" t="s">
        <v>4</v>
      </c>
      <c r="P45" s="899"/>
      <c r="Q45" s="902"/>
      <c r="R45" s="862" t="s">
        <v>49</v>
      </c>
      <c r="S45" s="863"/>
      <c r="T45" s="864"/>
      <c r="U45" s="862" t="s">
        <v>67</v>
      </c>
      <c r="V45" s="863"/>
      <c r="W45" s="864"/>
      <c r="X45" s="865" t="s">
        <v>70</v>
      </c>
      <c r="Y45" s="863"/>
      <c r="Z45" s="864"/>
      <c r="AA45" s="862" t="s">
        <v>69</v>
      </c>
      <c r="AB45" s="864"/>
      <c r="AC45" s="866" t="s">
        <v>4</v>
      </c>
      <c r="AE45" s="869"/>
      <c r="AF45" s="872"/>
      <c r="AG45" s="886" t="s">
        <v>47</v>
      </c>
      <c r="AH45" s="887"/>
      <c r="AI45" s="888"/>
      <c r="AJ45" s="886" t="s">
        <v>72</v>
      </c>
      <c r="AK45" s="887"/>
      <c r="AL45" s="888"/>
      <c r="AM45" s="886" t="s">
        <v>73</v>
      </c>
      <c r="AN45" s="887"/>
      <c r="AO45" s="888"/>
      <c r="AP45" s="886" t="s">
        <v>69</v>
      </c>
      <c r="AQ45" s="888"/>
      <c r="AR45" s="849" t="s">
        <v>4</v>
      </c>
      <c r="AS45" s="248"/>
      <c r="AT45" s="954"/>
      <c r="AU45" s="957"/>
      <c r="AV45" s="944" t="s">
        <v>68</v>
      </c>
      <c r="AW45" s="945"/>
      <c r="AX45" s="946"/>
      <c r="AY45" s="944" t="s">
        <v>201</v>
      </c>
      <c r="AZ45" s="945"/>
      <c r="BA45" s="946"/>
      <c r="BB45" s="947" t="s">
        <v>56</v>
      </c>
      <c r="BC45" s="945"/>
      <c r="BD45" s="946"/>
      <c r="BE45" s="944" t="s">
        <v>69</v>
      </c>
      <c r="BF45" s="946"/>
      <c r="BG45" s="948" t="s">
        <v>4</v>
      </c>
      <c r="BK45" s="951"/>
      <c r="BL45" s="960"/>
      <c r="BM45" s="965" t="s">
        <v>189</v>
      </c>
      <c r="BN45" s="966"/>
      <c r="BO45" s="967"/>
      <c r="BP45" s="965" t="s">
        <v>190</v>
      </c>
      <c r="BQ45" s="966"/>
      <c r="BR45" s="967"/>
      <c r="BS45" s="968" t="s">
        <v>56</v>
      </c>
      <c r="BT45" s="969"/>
      <c r="BU45" s="970"/>
      <c r="BV45" s="971" t="s">
        <v>69</v>
      </c>
      <c r="BW45" s="970"/>
      <c r="BX45" s="972" t="s">
        <v>4</v>
      </c>
      <c r="BY45"/>
      <c r="BZ45" s="437" t="s">
        <v>260</v>
      </c>
    </row>
    <row r="46" spans="1:78" ht="32.25" thickBot="1" x14ac:dyDescent="0.3">
      <c r="A46" s="915"/>
      <c r="B46" s="918"/>
      <c r="C46" s="433" t="s">
        <v>34</v>
      </c>
      <c r="D46" s="433" t="s">
        <v>35</v>
      </c>
      <c r="E46" s="433" t="s">
        <v>11</v>
      </c>
      <c r="F46" s="433" t="s">
        <v>34</v>
      </c>
      <c r="G46" s="433" t="s">
        <v>35</v>
      </c>
      <c r="H46" s="433" t="s">
        <v>11</v>
      </c>
      <c r="I46" s="433" t="s">
        <v>34</v>
      </c>
      <c r="J46" s="433" t="s">
        <v>35</v>
      </c>
      <c r="K46" s="433" t="s">
        <v>11</v>
      </c>
      <c r="L46" s="433" t="s">
        <v>2</v>
      </c>
      <c r="M46" s="433" t="s">
        <v>3</v>
      </c>
      <c r="N46" s="912"/>
      <c r="P46" s="900"/>
      <c r="Q46" s="903"/>
      <c r="R46" s="436" t="s">
        <v>34</v>
      </c>
      <c r="S46" s="436" t="s">
        <v>35</v>
      </c>
      <c r="T46" s="436" t="s">
        <v>11</v>
      </c>
      <c r="U46" s="436" t="s">
        <v>34</v>
      </c>
      <c r="V46" s="436" t="s">
        <v>35</v>
      </c>
      <c r="W46" s="436" t="s">
        <v>11</v>
      </c>
      <c r="X46" s="436" t="s">
        <v>34</v>
      </c>
      <c r="Y46" s="436" t="s">
        <v>35</v>
      </c>
      <c r="Z46" s="436" t="s">
        <v>11</v>
      </c>
      <c r="AA46" s="436" t="s">
        <v>49</v>
      </c>
      <c r="AB46" s="436" t="s">
        <v>67</v>
      </c>
      <c r="AC46" s="867"/>
      <c r="AE46" s="870"/>
      <c r="AF46" s="873"/>
      <c r="AG46" s="435" t="s">
        <v>34</v>
      </c>
      <c r="AH46" s="435" t="s">
        <v>35</v>
      </c>
      <c r="AI46" s="435" t="s">
        <v>11</v>
      </c>
      <c r="AJ46" s="435" t="s">
        <v>34</v>
      </c>
      <c r="AK46" s="435" t="s">
        <v>35</v>
      </c>
      <c r="AL46" s="435" t="s">
        <v>11</v>
      </c>
      <c r="AM46" s="435" t="s">
        <v>34</v>
      </c>
      <c r="AN46" s="435" t="s">
        <v>35</v>
      </c>
      <c r="AO46" s="435" t="s">
        <v>11</v>
      </c>
      <c r="AP46" s="59" t="s">
        <v>47</v>
      </c>
      <c r="AQ46" s="435" t="s">
        <v>72</v>
      </c>
      <c r="AR46" s="850"/>
      <c r="AS46" s="248"/>
      <c r="AT46" s="955"/>
      <c r="AU46" s="958"/>
      <c r="AV46" s="486" t="s">
        <v>34</v>
      </c>
      <c r="AW46" s="486" t="s">
        <v>35</v>
      </c>
      <c r="AX46" s="486" t="s">
        <v>11</v>
      </c>
      <c r="AY46" s="486" t="s">
        <v>34</v>
      </c>
      <c r="AZ46" s="486" t="s">
        <v>35</v>
      </c>
      <c r="BA46" s="486" t="s">
        <v>11</v>
      </c>
      <c r="BB46" s="486" t="s">
        <v>34</v>
      </c>
      <c r="BC46" s="486" t="s">
        <v>35</v>
      </c>
      <c r="BD46" s="486" t="s">
        <v>11</v>
      </c>
      <c r="BE46" s="486" t="s">
        <v>2</v>
      </c>
      <c r="BF46" s="487" t="s">
        <v>201</v>
      </c>
      <c r="BG46" s="949"/>
      <c r="BK46" s="952"/>
      <c r="BL46" s="961"/>
      <c r="BM46" s="463" t="s">
        <v>34</v>
      </c>
      <c r="BN46" s="463" t="s">
        <v>35</v>
      </c>
      <c r="BO46" s="463" t="s">
        <v>11</v>
      </c>
      <c r="BP46" s="463" t="s">
        <v>34</v>
      </c>
      <c r="BQ46" s="463" t="s">
        <v>35</v>
      </c>
      <c r="BR46" s="463" t="s">
        <v>11</v>
      </c>
      <c r="BS46" s="463" t="s">
        <v>34</v>
      </c>
      <c r="BT46" s="463" t="s">
        <v>35</v>
      </c>
      <c r="BU46" s="463" t="s">
        <v>11</v>
      </c>
      <c r="BV46" s="463" t="s">
        <v>2</v>
      </c>
      <c r="BW46" s="463" t="s">
        <v>3</v>
      </c>
      <c r="BX46" s="973"/>
      <c r="BY46"/>
    </row>
    <row r="47" spans="1:78" ht="15.75" thickBot="1" x14ac:dyDescent="0.3">
      <c r="A47" s="409"/>
      <c r="B47" s="410" t="s">
        <v>62</v>
      </c>
      <c r="C47" s="411">
        <f>SUM(C48:C61)</f>
        <v>941</v>
      </c>
      <c r="D47" s="411">
        <f t="shared" ref="D47:K47" si="98">SUM(D48:D61)</f>
        <v>1966</v>
      </c>
      <c r="E47" s="411">
        <f t="shared" si="98"/>
        <v>2907</v>
      </c>
      <c r="F47" s="411">
        <f t="shared" si="98"/>
        <v>614</v>
      </c>
      <c r="G47" s="411">
        <f t="shared" si="98"/>
        <v>1322</v>
      </c>
      <c r="H47" s="411">
        <f t="shared" si="98"/>
        <v>1936</v>
      </c>
      <c r="I47" s="411">
        <f t="shared" si="98"/>
        <v>1555</v>
      </c>
      <c r="J47" s="411">
        <f t="shared" si="98"/>
        <v>3288</v>
      </c>
      <c r="K47" s="411">
        <f t="shared" si="98"/>
        <v>4843</v>
      </c>
      <c r="L47" s="412">
        <f>IF(K47&lt;1,0,E47/N47*100)</f>
        <v>60.024778030146607</v>
      </c>
      <c r="M47" s="412">
        <f>IF(K47&lt;1,0,H47/N47*100)</f>
        <v>39.975221969853401</v>
      </c>
      <c r="N47" s="413">
        <f>SUM(E47,H47)</f>
        <v>4843</v>
      </c>
      <c r="P47" s="438"/>
      <c r="Q47" s="25" t="s">
        <v>62</v>
      </c>
      <c r="R47" s="26">
        <f>SUM(R48:R61)</f>
        <v>108</v>
      </c>
      <c r="S47" s="26">
        <f t="shared" ref="S47:Z47" si="99">SUM(S48:S61)</f>
        <v>92</v>
      </c>
      <c r="T47" s="26">
        <f t="shared" si="99"/>
        <v>200</v>
      </c>
      <c r="U47" s="26">
        <f t="shared" si="99"/>
        <v>1493</v>
      </c>
      <c r="V47" s="26">
        <f t="shared" si="99"/>
        <v>3150</v>
      </c>
      <c r="W47" s="26">
        <f t="shared" si="99"/>
        <v>4643</v>
      </c>
      <c r="X47" s="26">
        <f t="shared" si="99"/>
        <v>1601</v>
      </c>
      <c r="Y47" s="26">
        <f t="shared" si="99"/>
        <v>3242</v>
      </c>
      <c r="Z47" s="26">
        <f t="shared" si="99"/>
        <v>4843</v>
      </c>
      <c r="AA47" s="48">
        <f>IF(Z47&lt;1,0,T47/AC47*100)</f>
        <v>4.1296716911005573</v>
      </c>
      <c r="AB47" s="48">
        <f>IF(Z47&lt;1,0,W47/AC47*100)</f>
        <v>95.870328308899445</v>
      </c>
      <c r="AC47" s="439">
        <f>SUM(T47,W47)</f>
        <v>4843</v>
      </c>
      <c r="AE47" s="449"/>
      <c r="AF47" s="25" t="s">
        <v>62</v>
      </c>
      <c r="AG47" s="26">
        <f>SUM(AG48:AG61)</f>
        <v>580</v>
      </c>
      <c r="AH47" s="26">
        <f t="shared" ref="AH47:AO47" si="100">SUM(AH48:AH61)</f>
        <v>1902</v>
      </c>
      <c r="AI47" s="26">
        <f t="shared" si="100"/>
        <v>2482</v>
      </c>
      <c r="AJ47" s="26">
        <f t="shared" si="100"/>
        <v>1021</v>
      </c>
      <c r="AK47" s="26">
        <f t="shared" si="100"/>
        <v>1340</v>
      </c>
      <c r="AL47" s="26">
        <f t="shared" si="100"/>
        <v>2361</v>
      </c>
      <c r="AM47" s="26">
        <f t="shared" si="100"/>
        <v>1601</v>
      </c>
      <c r="AN47" s="26">
        <f t="shared" si="100"/>
        <v>3242</v>
      </c>
      <c r="AO47" s="26">
        <f t="shared" si="100"/>
        <v>4843</v>
      </c>
      <c r="AP47" s="48">
        <f>AI47/AR47*100</f>
        <v>51.249225686557921</v>
      </c>
      <c r="AQ47" s="48">
        <f>AL47/AR47*100</f>
        <v>48.750774313442079</v>
      </c>
      <c r="AR47" s="450">
        <f>SUM(AI47,AL47)</f>
        <v>4843</v>
      </c>
      <c r="AS47" s="60"/>
      <c r="AT47" s="409"/>
      <c r="AU47" s="410" t="s">
        <v>62</v>
      </c>
      <c r="AV47" s="411">
        <f>SUM(AV48:AV61)</f>
        <v>941</v>
      </c>
      <c r="AW47" s="411">
        <f t="shared" ref="AW47:BD47" si="101">SUM(AW48:AW61)</f>
        <v>1966</v>
      </c>
      <c r="AX47" s="411">
        <f t="shared" si="101"/>
        <v>2907</v>
      </c>
      <c r="AY47" s="411">
        <f t="shared" si="101"/>
        <v>0</v>
      </c>
      <c r="AZ47" s="411">
        <f t="shared" si="101"/>
        <v>0</v>
      </c>
      <c r="BA47" s="411">
        <f t="shared" si="101"/>
        <v>0</v>
      </c>
      <c r="BB47" s="411">
        <f t="shared" si="101"/>
        <v>941</v>
      </c>
      <c r="BC47" s="411">
        <f t="shared" si="101"/>
        <v>1966</v>
      </c>
      <c r="BD47" s="411">
        <f t="shared" si="101"/>
        <v>2907</v>
      </c>
      <c r="BE47" s="412">
        <f>IF(BD47&lt;1,0,AX47/BG47*100)</f>
        <v>100</v>
      </c>
      <c r="BF47" s="412">
        <f>IF(BD47&lt;1,0,BA47/BG47*100)</f>
        <v>0</v>
      </c>
      <c r="BG47" s="413">
        <f>SUM(AX47,BA47)</f>
        <v>2907</v>
      </c>
      <c r="BK47" s="464"/>
      <c r="BL47" s="259" t="s">
        <v>62</v>
      </c>
      <c r="BM47" s="260">
        <f>SUM(BM48:BM61)</f>
        <v>23</v>
      </c>
      <c r="BN47" s="260">
        <f t="shared" ref="BN47:BU47" si="102">SUM(BN48:BN61)</f>
        <v>1</v>
      </c>
      <c r="BO47" s="260">
        <f t="shared" si="102"/>
        <v>24</v>
      </c>
      <c r="BP47" s="260">
        <f t="shared" si="102"/>
        <v>120</v>
      </c>
      <c r="BQ47" s="260">
        <f t="shared" si="102"/>
        <v>38</v>
      </c>
      <c r="BR47" s="260">
        <f t="shared" si="102"/>
        <v>158</v>
      </c>
      <c r="BS47" s="260">
        <f t="shared" si="102"/>
        <v>143</v>
      </c>
      <c r="BT47" s="260">
        <f t="shared" si="102"/>
        <v>39</v>
      </c>
      <c r="BU47" s="260">
        <f t="shared" si="102"/>
        <v>182</v>
      </c>
      <c r="BV47" s="261">
        <f>BO47/BX47*100</f>
        <v>13.186813186813188</v>
      </c>
      <c r="BW47" s="261">
        <f>BR47/BX47*100</f>
        <v>86.813186813186817</v>
      </c>
      <c r="BX47" s="465">
        <f>SUM(BO47,BR47)</f>
        <v>182</v>
      </c>
      <c r="BY47" s="475"/>
    </row>
    <row r="48" spans="1:78" ht="15.75" thickBot="1" x14ac:dyDescent="0.3">
      <c r="A48" s="431">
        <v>1</v>
      </c>
      <c r="B48" s="428" t="s">
        <v>19</v>
      </c>
      <c r="C48" s="414">
        <f t="shared" ref="C48:C61" si="103">SUMIFS(GTK_PNS_Laki_laki,STATUS_SEKOLAH,$N$42,KECAMATAN,$B48,JENJANG_PENDIDIKAN,$B$6)</f>
        <v>96</v>
      </c>
      <c r="D48" s="414">
        <f t="shared" ref="D48:D61" si="104">SUMIFS(GTK_PNS_Perempuan,STATUS_SEKOLAH,$N$42,KECAMATAN,$B48,JENJANG_PENDIDIKAN,$B$6)</f>
        <v>225</v>
      </c>
      <c r="E48" s="414">
        <f>SUM(C48:D48)</f>
        <v>321</v>
      </c>
      <c r="F48" s="414">
        <f t="shared" ref="F48:F61" si="105">SUMIFS(GTK_NON_PNS_Laki_laki,STATUS_SEKOLAH,$N$42,KECAMATAN,$B48,JENJANG_PENDIDIKAN,$B$6)</f>
        <v>67</v>
      </c>
      <c r="G48" s="414">
        <f t="shared" ref="G48:G61" si="106">SUMIFS(GTK_NON_PNS_Perempuan,STATUS_SEKOLAH,$N$42,KECAMATAN,$B48,JENJANG_PENDIDIKAN,$B$6)</f>
        <v>132</v>
      </c>
      <c r="H48" s="414">
        <f>SUM(F48:G48)</f>
        <v>199</v>
      </c>
      <c r="I48" s="414">
        <f>SUM(C48,F48)</f>
        <v>163</v>
      </c>
      <c r="J48" s="414">
        <f>SUM(D48,G48)</f>
        <v>357</v>
      </c>
      <c r="K48" s="414">
        <f>SUM(I48:J48)</f>
        <v>520</v>
      </c>
      <c r="L48" s="415">
        <f>IF(K48&lt;1,0,E48/N48*100)</f>
        <v>61.730769230769234</v>
      </c>
      <c r="M48" s="415">
        <f>IF(K48&lt;1,0,H48/N48*100)</f>
        <v>38.269230769230766</v>
      </c>
      <c r="N48" s="416">
        <f>SUM(E48,H48)</f>
        <v>520</v>
      </c>
      <c r="P48" s="440">
        <v>1</v>
      </c>
      <c r="Q48" s="18" t="s">
        <v>19</v>
      </c>
      <c r="R48" s="27">
        <f t="shared" ref="R48:R61" si="107">SUMIFS(GTK_BLM_SARJANA_Laki_laki,STATUS_SEKOLAH,$N$42,KECAMATAN,$B48,JENJANG_PENDIDIKAN,$B$6)</f>
        <v>16</v>
      </c>
      <c r="S48" s="27">
        <f t="shared" ref="S48:S61" si="108">SUMIFS(GTK_BLM_SARJANA_Perempuan,STATUS_SEKOLAH,$N$42,KECAMATAN,$B48,JENJANG_PENDIDIKAN,$B$6)</f>
        <v>14</v>
      </c>
      <c r="T48" s="27">
        <f>SUM(R48:S48)</f>
        <v>30</v>
      </c>
      <c r="U48" s="27">
        <f t="shared" ref="U48:U61" si="109">SUMIFS(GTK_SARJANA_Laki_laki,STATUS_SEKOLAH,$N$42,KECAMATAN,$B48,JENJANG_PENDIDIKAN,$B$6)</f>
        <v>147</v>
      </c>
      <c r="V48" s="27">
        <f t="shared" ref="V48:V61" si="110">SUMIFS(GTK_SARJANA_Perempuan,STATUS_SEKOLAH,$N$42,KECAMATAN,$B48,JENJANG_PENDIDIKAN,$B$6)</f>
        <v>343</v>
      </c>
      <c r="W48" s="27">
        <f>SUM(U48:V48)</f>
        <v>490</v>
      </c>
      <c r="X48" s="27">
        <f>SUM(R48,U48)</f>
        <v>163</v>
      </c>
      <c r="Y48" s="27">
        <f>SUM(S48,V48)</f>
        <v>357</v>
      </c>
      <c r="Z48" s="27">
        <f>SUM(X48:Y48)</f>
        <v>520</v>
      </c>
      <c r="AA48" s="53">
        <f>IF(Z48&lt;1,0,T48/AC48*100)</f>
        <v>5.7692307692307692</v>
      </c>
      <c r="AB48" s="53">
        <f>IF(Z48&lt;1,0,W48/AC48*100)</f>
        <v>94.230769230769226</v>
      </c>
      <c r="AC48" s="441">
        <f>SUM(T48,W48)</f>
        <v>520</v>
      </c>
      <c r="AE48" s="451">
        <v>1</v>
      </c>
      <c r="AF48" s="18" t="s">
        <v>19</v>
      </c>
      <c r="AG48" s="27">
        <f>SUMIFS('ALL-DIKBUD-KEMANAG'!AE$13:AE$1029,STATUS_SEKOLAH,$AR$42,KECAMATAN,$AF48,JENJANG_PENDIDIKAN,$B$6)</f>
        <v>54</v>
      </c>
      <c r="AH48" s="27">
        <f>SUMIFS('ALL-DIKBUD-KEMANAG'!AF$13:AF$1029,STATUS_SEKOLAH,$AR$42,KECAMATAN,$AF48,JENJANG_PENDIDIKAN,$B$6)</f>
        <v>197</v>
      </c>
      <c r="AI48" s="28">
        <f>SUM(AG48:AH48)</f>
        <v>251</v>
      </c>
      <c r="AJ48" s="27">
        <f>SUMIFS('ALL-DIKBUD-KEMANAG'!AH$13:AH$1029,STATUS_SEKOLAH,$AR$42,KECAMATAN,$AF48,JENJANG_PENDIDIKAN,$B$6)</f>
        <v>109</v>
      </c>
      <c r="AK48" s="27">
        <f>SUMIFS('ALL-DIKBUD-KEMANAG'!AI$13:AI$1029,STATUS_SEKOLAH,$AR$42,KECAMATAN,$AF48,JENJANG_PENDIDIKAN,$B$6)</f>
        <v>160</v>
      </c>
      <c r="AL48" s="28">
        <f>SUM(AJ48:AK48)</f>
        <v>269</v>
      </c>
      <c r="AM48" s="27">
        <f>SUM(AG48,AJ48)</f>
        <v>163</v>
      </c>
      <c r="AN48" s="27">
        <f>SUM(AH48,AK48)</f>
        <v>357</v>
      </c>
      <c r="AO48" s="28">
        <f>SUM(AM48:AN48)</f>
        <v>520</v>
      </c>
      <c r="AP48" s="51">
        <f>IF(AO48&lt;1,0,AI48/AR48*100)</f>
        <v>48.269230769230766</v>
      </c>
      <c r="AQ48" s="51">
        <f>IF(AO48&lt;1,0,AL48/AR48*100)</f>
        <v>51.730769230769234</v>
      </c>
      <c r="AR48" s="452">
        <f>SUM(AI48,AL48)</f>
        <v>520</v>
      </c>
      <c r="AS48" s="60"/>
      <c r="AT48" s="431">
        <v>1</v>
      </c>
      <c r="AU48" s="428" t="s">
        <v>19</v>
      </c>
      <c r="AV48" s="414">
        <f t="shared" ref="AV48:AV61" si="111">SUMIFS(GTK_PNS_Laki_laki,STATUS_SEKOLAH,$N$42,KECAMATAN,$B48,JENJANG_PENDIDIKAN,$B$6)</f>
        <v>96</v>
      </c>
      <c r="AW48" s="414">
        <f t="shared" ref="AW48:AW61" si="112">SUMIFS(GTK_PNS_Perempuan,STATUS_SEKOLAH,$N$42,KECAMATAN,$B48,JENJANG_PENDIDIKAN,$B$6)</f>
        <v>225</v>
      </c>
      <c r="AX48" s="414">
        <f>SUM(AV48:AW48)</f>
        <v>321</v>
      </c>
      <c r="AY48" s="414">
        <v>0</v>
      </c>
      <c r="AZ48" s="414">
        <v>0</v>
      </c>
      <c r="BA48" s="414">
        <f>SUM(AY48:AZ48)</f>
        <v>0</v>
      </c>
      <c r="BB48" s="414">
        <f>SUM(AV48,AY48)</f>
        <v>96</v>
      </c>
      <c r="BC48" s="414">
        <f>SUM(AW48,AZ48)</f>
        <v>225</v>
      </c>
      <c r="BD48" s="414">
        <f>SUM(BB48:BC48)</f>
        <v>321</v>
      </c>
      <c r="BE48" s="415">
        <f>IF(BD48&lt;1,0,AX48/BG48*100)</f>
        <v>100</v>
      </c>
      <c r="BF48" s="415">
        <f>IF(BD48&lt;1,0,BA48/BG48*100)</f>
        <v>0</v>
      </c>
      <c r="BG48" s="416">
        <f>SUM(AX48,BA48)</f>
        <v>321</v>
      </c>
      <c r="BH48" s="32"/>
      <c r="BI48" s="32"/>
      <c r="BJ48" s="32"/>
      <c r="BK48" s="466">
        <v>1</v>
      </c>
      <c r="BL48" s="250" t="s">
        <v>19</v>
      </c>
      <c r="BM48" s="262">
        <f t="shared" ref="BM48:BM61" si="113">SUMIFS(Tenaga_Kependidikan_PNS_Laki_laki,STATUS_SEKOLAH,$N$42,KECAMATAN,$B48,JENJANG_PENDIDIKAN,$B$6)</f>
        <v>2</v>
      </c>
      <c r="BN48" s="262">
        <f t="shared" ref="BN48:BN61" si="114">SUMIFS(Tenaga_Kependidikan_PNS_Perempuan,STATUS_SEKOLAH,$N$42,KECAMATAN,$B48,JENJANG_PENDIDIKAN,$B$6)</f>
        <v>0</v>
      </c>
      <c r="BO48" s="262">
        <f>SUM(BM48:BN48)</f>
        <v>2</v>
      </c>
      <c r="BP48" s="262">
        <f t="shared" ref="BP48:BP61" si="115">SUMIFS(Tenaga_Kependidikan_NON_PNS_Laki_laki,STATUS_SEKOLAH,$N$42,KECAMATAN,$B48,JENJANG_PENDIDIKAN,$B$6)</f>
        <v>8</v>
      </c>
      <c r="BQ48" s="262">
        <f t="shared" ref="BQ48:BQ61" si="116">SUMIFS(Tenaga_Kependidikan_NON_PNS_Perempuan,STATUS_SEKOLAH,$N$42,KECAMATAN,$B48,JENJANG_PENDIDIKAN,$B$6)</f>
        <v>3</v>
      </c>
      <c r="BR48" s="262">
        <f>SUM(BP48:BQ48)</f>
        <v>11</v>
      </c>
      <c r="BS48" s="262">
        <f>SUM(BM48,BP48)</f>
        <v>10</v>
      </c>
      <c r="BT48" s="262">
        <f>SUM(BN48,BQ48)</f>
        <v>3</v>
      </c>
      <c r="BU48" s="262">
        <f>SUM(BS48:BT48)</f>
        <v>13</v>
      </c>
      <c r="BV48" s="263">
        <f>IF(BU48&lt;1,0,BO48/BX48*100)</f>
        <v>15.384615384615385</v>
      </c>
      <c r="BW48" s="263">
        <f>IF(BU48&lt;1,0,BR48/BX48*100)</f>
        <v>84.615384615384613</v>
      </c>
      <c r="BX48" s="467">
        <f>SUM(BO48,BR48)</f>
        <v>13</v>
      </c>
      <c r="BY48" s="476"/>
    </row>
    <row r="49" spans="1:77" ht="15.75" thickBot="1" x14ac:dyDescent="0.3">
      <c r="A49" s="431">
        <v>2</v>
      </c>
      <c r="B49" s="429" t="s">
        <v>20</v>
      </c>
      <c r="C49" s="414">
        <f t="shared" si="103"/>
        <v>83</v>
      </c>
      <c r="D49" s="414">
        <f t="shared" si="104"/>
        <v>136</v>
      </c>
      <c r="E49" s="417">
        <f t="shared" ref="E49:E61" si="117">SUM(C49:D49)</f>
        <v>219</v>
      </c>
      <c r="F49" s="414">
        <f t="shared" si="105"/>
        <v>54</v>
      </c>
      <c r="G49" s="414">
        <f t="shared" si="106"/>
        <v>79</v>
      </c>
      <c r="H49" s="414">
        <f t="shared" ref="H49:H61" si="118">SUM(F49:G49)</f>
        <v>133</v>
      </c>
      <c r="I49" s="414">
        <f t="shared" ref="I49:J61" si="119">SUM(C49,F49)</f>
        <v>137</v>
      </c>
      <c r="J49" s="414">
        <f t="shared" si="119"/>
        <v>215</v>
      </c>
      <c r="K49" s="414">
        <f t="shared" ref="K49:K61" si="120">SUM(I49:J49)</f>
        <v>352</v>
      </c>
      <c r="L49" s="415">
        <f t="shared" ref="L49:L62" si="121">IF(K49&lt;1,0,E49/N49*100)</f>
        <v>62.215909090909093</v>
      </c>
      <c r="M49" s="415">
        <f t="shared" ref="M49:M62" si="122">IF(K49&lt;1,0,H49/N49*100)</f>
        <v>37.784090909090914</v>
      </c>
      <c r="N49" s="416">
        <f t="shared" ref="N49:N61" si="123">SUM(E49,H49)</f>
        <v>352</v>
      </c>
      <c r="P49" s="440">
        <v>2</v>
      </c>
      <c r="Q49" s="29" t="s">
        <v>20</v>
      </c>
      <c r="R49" s="27">
        <f t="shared" si="107"/>
        <v>8</v>
      </c>
      <c r="S49" s="27">
        <f t="shared" si="108"/>
        <v>5</v>
      </c>
      <c r="T49" s="30">
        <f t="shared" ref="T49:T61" si="124">SUM(R49:S49)</f>
        <v>13</v>
      </c>
      <c r="U49" s="27">
        <f t="shared" si="109"/>
        <v>131</v>
      </c>
      <c r="V49" s="27">
        <f t="shared" si="110"/>
        <v>208</v>
      </c>
      <c r="W49" s="27">
        <f t="shared" ref="W49:W61" si="125">SUM(U49:V49)</f>
        <v>339</v>
      </c>
      <c r="X49" s="27">
        <f>SUM(R49,U49)</f>
        <v>139</v>
      </c>
      <c r="Y49" s="27">
        <f t="shared" ref="Y49:Y61" si="126">SUM(S49,V49)</f>
        <v>213</v>
      </c>
      <c r="Z49" s="27">
        <f t="shared" ref="Z49:Z61" si="127">SUM(X49:Y49)</f>
        <v>352</v>
      </c>
      <c r="AA49" s="53">
        <f t="shared" ref="AA49:AA61" si="128">IF(Z49&lt;1,0,T49/AC49*100)</f>
        <v>3.6931818181818183</v>
      </c>
      <c r="AB49" s="53">
        <f t="shared" ref="AB49:AB61" si="129">IF(Z49&lt;1,0,W49/AC49*100)</f>
        <v>96.306818181818173</v>
      </c>
      <c r="AC49" s="441">
        <f t="shared" ref="AC49:AC61" si="130">SUM(T49,W49)</f>
        <v>352</v>
      </c>
      <c r="AE49" s="451">
        <v>2</v>
      </c>
      <c r="AF49" s="29" t="s">
        <v>20</v>
      </c>
      <c r="AG49" s="27">
        <f>SUMIFS('ALL-DIKBUD-KEMANAG'!AE$13:AE$1029,STATUS_SEKOLAH,$AR$42,KECAMATAN,$AF49,JENJANG_PENDIDIKAN,$B$6)</f>
        <v>55</v>
      </c>
      <c r="AH49" s="27">
        <f>SUMIFS('ALL-DIKBUD-KEMANAG'!AF$13:AF$1029,STATUS_SEKOLAH,$AR$42,KECAMATAN,$AF49,JENJANG_PENDIDIKAN,$B$6)</f>
        <v>114</v>
      </c>
      <c r="AI49" s="56">
        <f t="shared" ref="AI49:AI61" si="131">SUM(AG49:AH49)</f>
        <v>169</v>
      </c>
      <c r="AJ49" s="27">
        <f>SUMIFS('ALL-DIKBUD-KEMANAG'!AH$13:AH$1029,STATUS_SEKOLAH,$AR$42,KECAMATAN,$AF49,JENJANG_PENDIDIKAN,$B$6)</f>
        <v>84</v>
      </c>
      <c r="AK49" s="27">
        <f>SUMIFS('ALL-DIKBUD-KEMANAG'!AI$13:AI$1029,STATUS_SEKOLAH,$AR$42,KECAMATAN,$AF49,JENJANG_PENDIDIKAN,$B$6)</f>
        <v>99</v>
      </c>
      <c r="AL49" s="28">
        <f t="shared" ref="AL49:AL61" si="132">SUM(AJ49:AK49)</f>
        <v>183</v>
      </c>
      <c r="AM49" s="27">
        <f>SUM(AG49,AJ49)</f>
        <v>139</v>
      </c>
      <c r="AN49" s="27">
        <f t="shared" ref="AN49:AN61" si="133">SUM(AH49,AK49)</f>
        <v>213</v>
      </c>
      <c r="AO49" s="28">
        <f t="shared" ref="AO49:AO61" si="134">SUM(AM49:AN49)</f>
        <v>352</v>
      </c>
      <c r="AP49" s="51">
        <f t="shared" ref="AP49:AP61" si="135">IF(AO49&lt;1,0,AI49/AR49*100)</f>
        <v>48.011363636363633</v>
      </c>
      <c r="AQ49" s="51">
        <f t="shared" ref="AQ49:AQ61" si="136">IF(AO49&lt;1,0,AL49/AR49*100)</f>
        <v>51.988636363636367</v>
      </c>
      <c r="AR49" s="452">
        <f t="shared" ref="AR49:AR61" si="137">SUM(AI49,AL49)</f>
        <v>352</v>
      </c>
      <c r="AS49" s="60"/>
      <c r="AT49" s="431">
        <v>2</v>
      </c>
      <c r="AU49" s="429" t="s">
        <v>20</v>
      </c>
      <c r="AV49" s="414">
        <f t="shared" si="111"/>
        <v>83</v>
      </c>
      <c r="AW49" s="414">
        <f t="shared" si="112"/>
        <v>136</v>
      </c>
      <c r="AX49" s="417">
        <f t="shared" ref="AX49:AX61" si="138">SUM(AV49:AW49)</f>
        <v>219</v>
      </c>
      <c r="AY49" s="414">
        <v>0</v>
      </c>
      <c r="AZ49" s="414">
        <v>0</v>
      </c>
      <c r="BA49" s="414">
        <f t="shared" ref="BA49:BA61" si="139">SUM(AY49:AZ49)</f>
        <v>0</v>
      </c>
      <c r="BB49" s="414">
        <f t="shared" ref="BB49:BB61" si="140">SUM(AV49,AY49)</f>
        <v>83</v>
      </c>
      <c r="BC49" s="414">
        <f t="shared" ref="BC49:BC61" si="141">SUM(AW49,AZ49)</f>
        <v>136</v>
      </c>
      <c r="BD49" s="414">
        <f t="shared" ref="BD49:BD61" si="142">SUM(BB49:BC49)</f>
        <v>219</v>
      </c>
      <c r="BE49" s="415">
        <f t="shared" ref="BE49:BE62" si="143">IF(BD49&lt;1,0,AX49/BG49*100)</f>
        <v>100</v>
      </c>
      <c r="BF49" s="415">
        <f t="shared" ref="BF49:BF62" si="144">IF(BD49&lt;1,0,BA49/BG49*100)</f>
        <v>0</v>
      </c>
      <c r="BG49" s="416">
        <f t="shared" ref="BG49:BG61" si="145">SUM(AX49,BA49)</f>
        <v>219</v>
      </c>
      <c r="BH49" s="32"/>
      <c r="BI49" s="32"/>
      <c r="BJ49" s="32"/>
      <c r="BK49" s="466">
        <v>2</v>
      </c>
      <c r="BL49" s="265" t="s">
        <v>20</v>
      </c>
      <c r="BM49" s="262">
        <f t="shared" si="113"/>
        <v>4</v>
      </c>
      <c r="BN49" s="262">
        <f t="shared" si="114"/>
        <v>0</v>
      </c>
      <c r="BO49" s="266">
        <f t="shared" ref="BO49:BO61" si="146">SUM(BM49:BN49)</f>
        <v>4</v>
      </c>
      <c r="BP49" s="262">
        <f t="shared" si="115"/>
        <v>4</v>
      </c>
      <c r="BQ49" s="262">
        <f t="shared" si="116"/>
        <v>3</v>
      </c>
      <c r="BR49" s="262">
        <f t="shared" ref="BR49:BR61" si="147">SUM(BP49:BQ49)</f>
        <v>7</v>
      </c>
      <c r="BS49" s="262">
        <f t="shared" ref="BS49:BS61" si="148">SUM(BM49,BP49)</f>
        <v>8</v>
      </c>
      <c r="BT49" s="262">
        <f t="shared" ref="BT49:BT61" si="149">SUM(BN49,BQ49)</f>
        <v>3</v>
      </c>
      <c r="BU49" s="262">
        <f t="shared" ref="BU49:BU61" si="150">SUM(BS49:BT49)</f>
        <v>11</v>
      </c>
      <c r="BV49" s="263">
        <f t="shared" ref="BV49:BV61" si="151">IF(BU49&lt;1,0,BO49/BX49*100)</f>
        <v>36.363636363636367</v>
      </c>
      <c r="BW49" s="263">
        <f t="shared" ref="BW49:BW61" si="152">IF(BU49&lt;1,0,BR49/BX49*100)</f>
        <v>63.636363636363633</v>
      </c>
      <c r="BX49" s="467">
        <f t="shared" ref="BX49:BX61" si="153">SUM(BO49,BR49)</f>
        <v>11</v>
      </c>
      <c r="BY49" s="476"/>
    </row>
    <row r="50" spans="1:77" ht="15.75" thickBot="1" x14ac:dyDescent="0.3">
      <c r="A50" s="431">
        <v>3</v>
      </c>
      <c r="B50" s="428" t="s">
        <v>21</v>
      </c>
      <c r="C50" s="414">
        <f t="shared" si="103"/>
        <v>81</v>
      </c>
      <c r="D50" s="414">
        <f t="shared" si="104"/>
        <v>132</v>
      </c>
      <c r="E50" s="417">
        <f t="shared" si="117"/>
        <v>213</v>
      </c>
      <c r="F50" s="414">
        <f t="shared" si="105"/>
        <v>59</v>
      </c>
      <c r="G50" s="414">
        <f t="shared" si="106"/>
        <v>98</v>
      </c>
      <c r="H50" s="414">
        <f t="shared" si="118"/>
        <v>157</v>
      </c>
      <c r="I50" s="414">
        <f t="shared" si="119"/>
        <v>140</v>
      </c>
      <c r="J50" s="414">
        <f t="shared" si="119"/>
        <v>230</v>
      </c>
      <c r="K50" s="414">
        <f t="shared" si="120"/>
        <v>370</v>
      </c>
      <c r="L50" s="415">
        <f t="shared" si="121"/>
        <v>57.567567567567565</v>
      </c>
      <c r="M50" s="415">
        <f t="shared" si="122"/>
        <v>42.432432432432435</v>
      </c>
      <c r="N50" s="416">
        <f t="shared" si="123"/>
        <v>370</v>
      </c>
      <c r="P50" s="440">
        <v>3</v>
      </c>
      <c r="Q50" s="18" t="s">
        <v>21</v>
      </c>
      <c r="R50" s="27">
        <f t="shared" si="107"/>
        <v>11</v>
      </c>
      <c r="S50" s="27">
        <f t="shared" si="108"/>
        <v>8</v>
      </c>
      <c r="T50" s="30">
        <f t="shared" si="124"/>
        <v>19</v>
      </c>
      <c r="U50" s="27">
        <f t="shared" si="109"/>
        <v>132</v>
      </c>
      <c r="V50" s="27">
        <f t="shared" si="110"/>
        <v>219</v>
      </c>
      <c r="W50" s="27">
        <f t="shared" si="125"/>
        <v>351</v>
      </c>
      <c r="X50" s="27">
        <f t="shared" ref="X50:X61" si="154">SUM(R50,U50)</f>
        <v>143</v>
      </c>
      <c r="Y50" s="27">
        <f t="shared" si="126"/>
        <v>227</v>
      </c>
      <c r="Z50" s="27">
        <f t="shared" si="127"/>
        <v>370</v>
      </c>
      <c r="AA50" s="53">
        <f t="shared" si="128"/>
        <v>5.1351351351351351</v>
      </c>
      <c r="AB50" s="53">
        <f t="shared" si="129"/>
        <v>94.864864864864856</v>
      </c>
      <c r="AC50" s="441">
        <f t="shared" si="130"/>
        <v>370</v>
      </c>
      <c r="AE50" s="451">
        <v>3</v>
      </c>
      <c r="AF50" s="18" t="s">
        <v>21</v>
      </c>
      <c r="AG50" s="27">
        <f>SUMIFS('ALL-DIKBUD-KEMANAG'!AE$13:AE$1029,STATUS_SEKOLAH,$AR$42,KECAMATAN,$AF50,JENJANG_PENDIDIKAN,$B$6)</f>
        <v>52</v>
      </c>
      <c r="AH50" s="27">
        <f>SUMIFS('ALL-DIKBUD-KEMANAG'!AF$13:AF$1029,STATUS_SEKOLAH,$AR$42,KECAMATAN,$AF50,JENJANG_PENDIDIKAN,$B$6)</f>
        <v>156</v>
      </c>
      <c r="AI50" s="56">
        <f t="shared" si="131"/>
        <v>208</v>
      </c>
      <c r="AJ50" s="27">
        <f>SUMIFS('ALL-DIKBUD-KEMANAG'!AH$13:AH$1029,STATUS_SEKOLAH,$AR$42,KECAMATAN,$AF50,JENJANG_PENDIDIKAN,$B$6)</f>
        <v>91</v>
      </c>
      <c r="AK50" s="27">
        <f>SUMIFS('ALL-DIKBUD-KEMANAG'!AI$13:AI$1029,STATUS_SEKOLAH,$AR$42,KECAMATAN,$AF50,JENJANG_PENDIDIKAN,$B$6)</f>
        <v>71</v>
      </c>
      <c r="AL50" s="28">
        <f t="shared" si="132"/>
        <v>162</v>
      </c>
      <c r="AM50" s="27">
        <f t="shared" ref="AM50:AM61" si="155">SUM(AG50,AJ50)</f>
        <v>143</v>
      </c>
      <c r="AN50" s="27">
        <f t="shared" si="133"/>
        <v>227</v>
      </c>
      <c r="AO50" s="28">
        <f t="shared" si="134"/>
        <v>370</v>
      </c>
      <c r="AP50" s="51">
        <f t="shared" si="135"/>
        <v>56.216216216216218</v>
      </c>
      <c r="AQ50" s="51">
        <f t="shared" si="136"/>
        <v>43.78378378378379</v>
      </c>
      <c r="AR50" s="452">
        <f t="shared" si="137"/>
        <v>370</v>
      </c>
      <c r="AS50" s="60"/>
      <c r="AT50" s="431">
        <v>3</v>
      </c>
      <c r="AU50" s="428" t="s">
        <v>21</v>
      </c>
      <c r="AV50" s="414">
        <f t="shared" si="111"/>
        <v>81</v>
      </c>
      <c r="AW50" s="414">
        <f t="shared" si="112"/>
        <v>132</v>
      </c>
      <c r="AX50" s="417">
        <f t="shared" si="138"/>
        <v>213</v>
      </c>
      <c r="AY50" s="414">
        <v>0</v>
      </c>
      <c r="AZ50" s="414">
        <v>0</v>
      </c>
      <c r="BA50" s="414">
        <f t="shared" si="139"/>
        <v>0</v>
      </c>
      <c r="BB50" s="414">
        <f t="shared" si="140"/>
        <v>81</v>
      </c>
      <c r="BC50" s="414">
        <f t="shared" si="141"/>
        <v>132</v>
      </c>
      <c r="BD50" s="414">
        <f t="shared" si="142"/>
        <v>213</v>
      </c>
      <c r="BE50" s="415">
        <f t="shared" si="143"/>
        <v>100</v>
      </c>
      <c r="BF50" s="415">
        <f t="shared" si="144"/>
        <v>0</v>
      </c>
      <c r="BG50" s="416">
        <f t="shared" si="145"/>
        <v>213</v>
      </c>
      <c r="BH50" s="32"/>
      <c r="BI50" s="32"/>
      <c r="BJ50" s="32"/>
      <c r="BK50" s="466">
        <v>3</v>
      </c>
      <c r="BL50" s="250" t="s">
        <v>21</v>
      </c>
      <c r="BM50" s="262">
        <f t="shared" si="113"/>
        <v>1</v>
      </c>
      <c r="BN50" s="262">
        <f t="shared" si="114"/>
        <v>0</v>
      </c>
      <c r="BO50" s="266">
        <f t="shared" si="146"/>
        <v>1</v>
      </c>
      <c r="BP50" s="262">
        <f t="shared" si="115"/>
        <v>8</v>
      </c>
      <c r="BQ50" s="262">
        <f t="shared" si="116"/>
        <v>1</v>
      </c>
      <c r="BR50" s="262">
        <f t="shared" si="147"/>
        <v>9</v>
      </c>
      <c r="BS50" s="262">
        <f t="shared" si="148"/>
        <v>9</v>
      </c>
      <c r="BT50" s="262">
        <f t="shared" si="149"/>
        <v>1</v>
      </c>
      <c r="BU50" s="262">
        <f t="shared" si="150"/>
        <v>10</v>
      </c>
      <c r="BV50" s="263">
        <f t="shared" si="151"/>
        <v>10</v>
      </c>
      <c r="BW50" s="263">
        <f t="shared" si="152"/>
        <v>90</v>
      </c>
      <c r="BX50" s="467">
        <f t="shared" si="153"/>
        <v>10</v>
      </c>
      <c r="BY50" s="476"/>
    </row>
    <row r="51" spans="1:77" ht="15.75" thickBot="1" x14ac:dyDescent="0.3">
      <c r="A51" s="431">
        <v>4</v>
      </c>
      <c r="B51" s="429" t="s">
        <v>22</v>
      </c>
      <c r="C51" s="414">
        <f t="shared" si="103"/>
        <v>69</v>
      </c>
      <c r="D51" s="414">
        <f t="shared" si="104"/>
        <v>173</v>
      </c>
      <c r="E51" s="417">
        <f t="shared" si="117"/>
        <v>242</v>
      </c>
      <c r="F51" s="414">
        <f t="shared" si="105"/>
        <v>54</v>
      </c>
      <c r="G51" s="414">
        <f t="shared" si="106"/>
        <v>97</v>
      </c>
      <c r="H51" s="414">
        <f t="shared" si="118"/>
        <v>151</v>
      </c>
      <c r="I51" s="414">
        <f t="shared" si="119"/>
        <v>123</v>
      </c>
      <c r="J51" s="414">
        <f t="shared" si="119"/>
        <v>270</v>
      </c>
      <c r="K51" s="414">
        <f t="shared" si="120"/>
        <v>393</v>
      </c>
      <c r="L51" s="415">
        <f t="shared" si="121"/>
        <v>61.577608142493631</v>
      </c>
      <c r="M51" s="415">
        <f t="shared" si="122"/>
        <v>38.422391857506362</v>
      </c>
      <c r="N51" s="416">
        <f t="shared" si="123"/>
        <v>393</v>
      </c>
      <c r="P51" s="440">
        <v>4</v>
      </c>
      <c r="Q51" s="29" t="s">
        <v>22</v>
      </c>
      <c r="R51" s="27">
        <f t="shared" si="107"/>
        <v>3</v>
      </c>
      <c r="S51" s="27">
        <f t="shared" si="108"/>
        <v>4</v>
      </c>
      <c r="T51" s="30">
        <f t="shared" si="124"/>
        <v>7</v>
      </c>
      <c r="U51" s="27">
        <f t="shared" si="109"/>
        <v>122</v>
      </c>
      <c r="V51" s="27">
        <f t="shared" si="110"/>
        <v>264</v>
      </c>
      <c r="W51" s="27">
        <f t="shared" si="125"/>
        <v>386</v>
      </c>
      <c r="X51" s="27">
        <f t="shared" si="154"/>
        <v>125</v>
      </c>
      <c r="Y51" s="27">
        <f t="shared" si="126"/>
        <v>268</v>
      </c>
      <c r="Z51" s="27">
        <f t="shared" si="127"/>
        <v>393</v>
      </c>
      <c r="AA51" s="53">
        <f t="shared" si="128"/>
        <v>1.7811704834605597</v>
      </c>
      <c r="AB51" s="53">
        <f t="shared" si="129"/>
        <v>98.218829516539444</v>
      </c>
      <c r="AC51" s="441">
        <f t="shared" si="130"/>
        <v>393</v>
      </c>
      <c r="AE51" s="451">
        <v>4</v>
      </c>
      <c r="AF51" s="29" t="s">
        <v>22</v>
      </c>
      <c r="AG51" s="27">
        <f>SUMIFS('ALL-DIKBUD-KEMANAG'!AE$13:AE$1029,STATUS_SEKOLAH,$AR$42,KECAMATAN,$AF51,JENJANG_PENDIDIKAN,$B$6)</f>
        <v>54</v>
      </c>
      <c r="AH51" s="27">
        <f>SUMIFS('ALL-DIKBUD-KEMANAG'!AF$13:AF$1029,STATUS_SEKOLAH,$AR$42,KECAMATAN,$AF51,JENJANG_PENDIDIKAN,$B$6)</f>
        <v>137</v>
      </c>
      <c r="AI51" s="56">
        <f t="shared" si="131"/>
        <v>191</v>
      </c>
      <c r="AJ51" s="27">
        <f>SUMIFS('ALL-DIKBUD-KEMANAG'!AH$13:AH$1029,STATUS_SEKOLAH,$AR$42,KECAMATAN,$AF51,JENJANG_PENDIDIKAN,$B$6)</f>
        <v>71</v>
      </c>
      <c r="AK51" s="27">
        <f>SUMIFS('ALL-DIKBUD-KEMANAG'!AI$13:AI$1029,STATUS_SEKOLAH,$AR$42,KECAMATAN,$AF51,JENJANG_PENDIDIKAN,$B$6)</f>
        <v>131</v>
      </c>
      <c r="AL51" s="28">
        <f t="shared" si="132"/>
        <v>202</v>
      </c>
      <c r="AM51" s="27">
        <f t="shared" si="155"/>
        <v>125</v>
      </c>
      <c r="AN51" s="27">
        <f t="shared" si="133"/>
        <v>268</v>
      </c>
      <c r="AO51" s="28">
        <f t="shared" si="134"/>
        <v>393</v>
      </c>
      <c r="AP51" s="51">
        <f t="shared" si="135"/>
        <v>48.600508905852422</v>
      </c>
      <c r="AQ51" s="51">
        <f t="shared" si="136"/>
        <v>51.399491094147585</v>
      </c>
      <c r="AR51" s="452">
        <f t="shared" si="137"/>
        <v>393</v>
      </c>
      <c r="AS51" s="60"/>
      <c r="AT51" s="431">
        <v>4</v>
      </c>
      <c r="AU51" s="429" t="s">
        <v>22</v>
      </c>
      <c r="AV51" s="414">
        <f t="shared" si="111"/>
        <v>69</v>
      </c>
      <c r="AW51" s="414">
        <f t="shared" si="112"/>
        <v>173</v>
      </c>
      <c r="AX51" s="417">
        <f t="shared" si="138"/>
        <v>242</v>
      </c>
      <c r="AY51" s="414">
        <v>0</v>
      </c>
      <c r="AZ51" s="414">
        <v>0</v>
      </c>
      <c r="BA51" s="414">
        <f t="shared" si="139"/>
        <v>0</v>
      </c>
      <c r="BB51" s="414">
        <f t="shared" si="140"/>
        <v>69</v>
      </c>
      <c r="BC51" s="414">
        <f t="shared" si="141"/>
        <v>173</v>
      </c>
      <c r="BD51" s="414">
        <f t="shared" si="142"/>
        <v>242</v>
      </c>
      <c r="BE51" s="415">
        <f t="shared" si="143"/>
        <v>100</v>
      </c>
      <c r="BF51" s="415">
        <f t="shared" si="144"/>
        <v>0</v>
      </c>
      <c r="BG51" s="416">
        <f t="shared" si="145"/>
        <v>242</v>
      </c>
      <c r="BH51" s="32"/>
      <c r="BI51" s="32"/>
      <c r="BJ51" s="32"/>
      <c r="BK51" s="466">
        <v>4</v>
      </c>
      <c r="BL51" s="265" t="s">
        <v>22</v>
      </c>
      <c r="BM51" s="262">
        <f t="shared" si="113"/>
        <v>3</v>
      </c>
      <c r="BN51" s="262">
        <f t="shared" si="114"/>
        <v>0</v>
      </c>
      <c r="BO51" s="266">
        <f t="shared" si="146"/>
        <v>3</v>
      </c>
      <c r="BP51" s="262">
        <f t="shared" si="115"/>
        <v>14</v>
      </c>
      <c r="BQ51" s="262">
        <f t="shared" si="116"/>
        <v>3</v>
      </c>
      <c r="BR51" s="262">
        <f t="shared" si="147"/>
        <v>17</v>
      </c>
      <c r="BS51" s="262">
        <f t="shared" si="148"/>
        <v>17</v>
      </c>
      <c r="BT51" s="262">
        <f t="shared" si="149"/>
        <v>3</v>
      </c>
      <c r="BU51" s="262">
        <f t="shared" si="150"/>
        <v>20</v>
      </c>
      <c r="BV51" s="263">
        <f t="shared" si="151"/>
        <v>15</v>
      </c>
      <c r="BW51" s="263">
        <f t="shared" si="152"/>
        <v>85</v>
      </c>
      <c r="BX51" s="467">
        <f t="shared" si="153"/>
        <v>20</v>
      </c>
      <c r="BY51" s="476"/>
    </row>
    <row r="52" spans="1:77" ht="15.75" thickBot="1" x14ac:dyDescent="0.3">
      <c r="A52" s="431">
        <v>5</v>
      </c>
      <c r="B52" s="428" t="s">
        <v>23</v>
      </c>
      <c r="C52" s="414">
        <f t="shared" si="103"/>
        <v>56</v>
      </c>
      <c r="D52" s="414">
        <f t="shared" si="104"/>
        <v>118</v>
      </c>
      <c r="E52" s="417">
        <f t="shared" si="117"/>
        <v>174</v>
      </c>
      <c r="F52" s="414">
        <f t="shared" si="105"/>
        <v>29</v>
      </c>
      <c r="G52" s="414">
        <f t="shared" si="106"/>
        <v>83</v>
      </c>
      <c r="H52" s="414">
        <f t="shared" si="118"/>
        <v>112</v>
      </c>
      <c r="I52" s="414">
        <f t="shared" si="119"/>
        <v>85</v>
      </c>
      <c r="J52" s="414">
        <f t="shared" si="119"/>
        <v>201</v>
      </c>
      <c r="K52" s="414">
        <f t="shared" si="120"/>
        <v>286</v>
      </c>
      <c r="L52" s="415">
        <f t="shared" si="121"/>
        <v>60.839160839160847</v>
      </c>
      <c r="M52" s="415">
        <f t="shared" si="122"/>
        <v>39.16083916083916</v>
      </c>
      <c r="N52" s="416">
        <f t="shared" si="123"/>
        <v>286</v>
      </c>
      <c r="P52" s="440">
        <v>5</v>
      </c>
      <c r="Q52" s="18" t="s">
        <v>23</v>
      </c>
      <c r="R52" s="30">
        <f t="shared" si="107"/>
        <v>3</v>
      </c>
      <c r="S52" s="30">
        <f t="shared" si="108"/>
        <v>7</v>
      </c>
      <c r="T52" s="30">
        <f t="shared" si="124"/>
        <v>10</v>
      </c>
      <c r="U52" s="27">
        <f t="shared" si="109"/>
        <v>86</v>
      </c>
      <c r="V52" s="27">
        <f t="shared" si="110"/>
        <v>190</v>
      </c>
      <c r="W52" s="27">
        <f t="shared" si="125"/>
        <v>276</v>
      </c>
      <c r="X52" s="27">
        <f t="shared" si="154"/>
        <v>89</v>
      </c>
      <c r="Y52" s="27">
        <f t="shared" si="126"/>
        <v>197</v>
      </c>
      <c r="Z52" s="27">
        <f t="shared" si="127"/>
        <v>286</v>
      </c>
      <c r="AA52" s="53">
        <f t="shared" si="128"/>
        <v>3.4965034965034967</v>
      </c>
      <c r="AB52" s="53">
        <f t="shared" si="129"/>
        <v>96.503496503496507</v>
      </c>
      <c r="AC52" s="441">
        <f t="shared" si="130"/>
        <v>286</v>
      </c>
      <c r="AE52" s="451">
        <v>5</v>
      </c>
      <c r="AF52" s="18" t="s">
        <v>23</v>
      </c>
      <c r="AG52" s="27">
        <f>SUMIFS('ALL-DIKBUD-KEMANAG'!AE$13:AE$1029,STATUS_SEKOLAH,$AR$42,KECAMATAN,$AF52,JENJANG_PENDIDIKAN,$B$6)</f>
        <v>32</v>
      </c>
      <c r="AH52" s="27">
        <f>SUMIFS('ALL-DIKBUD-KEMANAG'!AF$13:AF$1029,STATUS_SEKOLAH,$AR$42,KECAMATAN,$AF52,JENJANG_PENDIDIKAN,$B$6)</f>
        <v>120</v>
      </c>
      <c r="AI52" s="56">
        <f t="shared" si="131"/>
        <v>152</v>
      </c>
      <c r="AJ52" s="27">
        <f>SUMIFS('ALL-DIKBUD-KEMANAG'!AH$13:AH$1029,STATUS_SEKOLAH,$AR$42,KECAMATAN,$AF52,JENJANG_PENDIDIKAN,$B$6)</f>
        <v>57</v>
      </c>
      <c r="AK52" s="27">
        <f>SUMIFS('ALL-DIKBUD-KEMANAG'!AI$13:AI$1029,STATUS_SEKOLAH,$AR$42,KECAMATAN,$AF52,JENJANG_PENDIDIKAN,$B$6)</f>
        <v>77</v>
      </c>
      <c r="AL52" s="56">
        <f t="shared" si="132"/>
        <v>134</v>
      </c>
      <c r="AM52" s="27">
        <f t="shared" si="155"/>
        <v>89</v>
      </c>
      <c r="AN52" s="27">
        <f t="shared" si="133"/>
        <v>197</v>
      </c>
      <c r="AO52" s="56">
        <f t="shared" si="134"/>
        <v>286</v>
      </c>
      <c r="AP52" s="51">
        <f t="shared" si="135"/>
        <v>53.146853146853147</v>
      </c>
      <c r="AQ52" s="51">
        <f t="shared" si="136"/>
        <v>46.853146853146853</v>
      </c>
      <c r="AR52" s="452">
        <f t="shared" si="137"/>
        <v>286</v>
      </c>
      <c r="AS52" s="60"/>
      <c r="AT52" s="431">
        <v>5</v>
      </c>
      <c r="AU52" s="428" t="s">
        <v>23</v>
      </c>
      <c r="AV52" s="414">
        <f t="shared" si="111"/>
        <v>56</v>
      </c>
      <c r="AW52" s="414">
        <f t="shared" si="112"/>
        <v>118</v>
      </c>
      <c r="AX52" s="417">
        <f t="shared" si="138"/>
        <v>174</v>
      </c>
      <c r="AY52" s="414">
        <v>0</v>
      </c>
      <c r="AZ52" s="414">
        <v>0</v>
      </c>
      <c r="BA52" s="414">
        <f t="shared" si="139"/>
        <v>0</v>
      </c>
      <c r="BB52" s="414">
        <f t="shared" si="140"/>
        <v>56</v>
      </c>
      <c r="BC52" s="414">
        <f t="shared" si="141"/>
        <v>118</v>
      </c>
      <c r="BD52" s="414">
        <f t="shared" si="142"/>
        <v>174</v>
      </c>
      <c r="BE52" s="415">
        <f t="shared" si="143"/>
        <v>100</v>
      </c>
      <c r="BF52" s="415">
        <f t="shared" si="144"/>
        <v>0</v>
      </c>
      <c r="BG52" s="416">
        <f t="shared" si="145"/>
        <v>174</v>
      </c>
      <c r="BH52" s="32"/>
      <c r="BI52" s="32"/>
      <c r="BJ52" s="32"/>
      <c r="BK52" s="466">
        <v>5</v>
      </c>
      <c r="BL52" s="250" t="s">
        <v>23</v>
      </c>
      <c r="BM52" s="266">
        <f t="shared" si="113"/>
        <v>3</v>
      </c>
      <c r="BN52" s="266">
        <f t="shared" si="114"/>
        <v>0</v>
      </c>
      <c r="BO52" s="266">
        <f t="shared" si="146"/>
        <v>3</v>
      </c>
      <c r="BP52" s="262">
        <f t="shared" si="115"/>
        <v>9</v>
      </c>
      <c r="BQ52" s="262">
        <f t="shared" si="116"/>
        <v>5</v>
      </c>
      <c r="BR52" s="262">
        <f t="shared" si="147"/>
        <v>14</v>
      </c>
      <c r="BS52" s="262">
        <f t="shared" si="148"/>
        <v>12</v>
      </c>
      <c r="BT52" s="262">
        <f t="shared" si="149"/>
        <v>5</v>
      </c>
      <c r="BU52" s="262">
        <f t="shared" si="150"/>
        <v>17</v>
      </c>
      <c r="BV52" s="263">
        <f t="shared" si="151"/>
        <v>17.647058823529413</v>
      </c>
      <c r="BW52" s="263">
        <f t="shared" si="152"/>
        <v>82.35294117647058</v>
      </c>
      <c r="BX52" s="467">
        <f t="shared" si="153"/>
        <v>17</v>
      </c>
      <c r="BY52" s="476"/>
    </row>
    <row r="53" spans="1:77" ht="15.75" thickBot="1" x14ac:dyDescent="0.3">
      <c r="A53" s="431">
        <v>6</v>
      </c>
      <c r="B53" s="429" t="s">
        <v>24</v>
      </c>
      <c r="C53" s="414">
        <f t="shared" si="103"/>
        <v>86</v>
      </c>
      <c r="D53" s="414">
        <f t="shared" si="104"/>
        <v>149</v>
      </c>
      <c r="E53" s="417">
        <f t="shared" si="117"/>
        <v>235</v>
      </c>
      <c r="F53" s="414">
        <f t="shared" si="105"/>
        <v>49</v>
      </c>
      <c r="G53" s="414">
        <f t="shared" si="106"/>
        <v>95</v>
      </c>
      <c r="H53" s="414">
        <f t="shared" si="118"/>
        <v>144</v>
      </c>
      <c r="I53" s="414">
        <f t="shared" si="119"/>
        <v>135</v>
      </c>
      <c r="J53" s="414">
        <f t="shared" si="119"/>
        <v>244</v>
      </c>
      <c r="K53" s="414">
        <f t="shared" si="120"/>
        <v>379</v>
      </c>
      <c r="L53" s="415">
        <f t="shared" si="121"/>
        <v>62.005277044854878</v>
      </c>
      <c r="M53" s="415">
        <f t="shared" si="122"/>
        <v>37.994722955145114</v>
      </c>
      <c r="N53" s="416">
        <f t="shared" si="123"/>
        <v>379</v>
      </c>
      <c r="P53" s="440">
        <v>6</v>
      </c>
      <c r="Q53" s="29" t="s">
        <v>24</v>
      </c>
      <c r="R53" s="27">
        <f t="shared" si="107"/>
        <v>13</v>
      </c>
      <c r="S53" s="27">
        <f t="shared" si="108"/>
        <v>7</v>
      </c>
      <c r="T53" s="30">
        <f t="shared" si="124"/>
        <v>20</v>
      </c>
      <c r="U53" s="27">
        <f t="shared" si="109"/>
        <v>125</v>
      </c>
      <c r="V53" s="27">
        <f t="shared" si="110"/>
        <v>234</v>
      </c>
      <c r="W53" s="27">
        <f t="shared" si="125"/>
        <v>359</v>
      </c>
      <c r="X53" s="27">
        <f t="shared" si="154"/>
        <v>138</v>
      </c>
      <c r="Y53" s="27">
        <f t="shared" si="126"/>
        <v>241</v>
      </c>
      <c r="Z53" s="27">
        <f t="shared" si="127"/>
        <v>379</v>
      </c>
      <c r="AA53" s="53">
        <f t="shared" si="128"/>
        <v>5.2770448548812663</v>
      </c>
      <c r="AB53" s="53">
        <f t="shared" si="129"/>
        <v>94.722955145118732</v>
      </c>
      <c r="AC53" s="441">
        <f t="shared" si="130"/>
        <v>379</v>
      </c>
      <c r="AE53" s="451">
        <v>6</v>
      </c>
      <c r="AF53" s="29" t="s">
        <v>24</v>
      </c>
      <c r="AG53" s="27">
        <f>SUMIFS('ALL-DIKBUD-KEMANAG'!AE$13:AE$1029,STATUS_SEKOLAH,$AR$42,KECAMATAN,$AF53,JENJANG_PENDIDIKAN,$B$6)</f>
        <v>45</v>
      </c>
      <c r="AH53" s="27">
        <f>SUMIFS('ALL-DIKBUD-KEMANAG'!AF$13:AF$1029,STATUS_SEKOLAH,$AR$42,KECAMATAN,$AF53,JENJANG_PENDIDIKAN,$B$6)</f>
        <v>145</v>
      </c>
      <c r="AI53" s="56">
        <f t="shared" si="131"/>
        <v>190</v>
      </c>
      <c r="AJ53" s="27">
        <f>SUMIFS('ALL-DIKBUD-KEMANAG'!AH$13:AH$1029,STATUS_SEKOLAH,$AR$42,KECAMATAN,$AF53,JENJANG_PENDIDIKAN,$B$6)</f>
        <v>93</v>
      </c>
      <c r="AK53" s="27">
        <f>SUMIFS('ALL-DIKBUD-KEMANAG'!AI$13:AI$1029,STATUS_SEKOLAH,$AR$42,KECAMATAN,$AF53,JENJANG_PENDIDIKAN,$B$6)</f>
        <v>96</v>
      </c>
      <c r="AL53" s="28">
        <f t="shared" si="132"/>
        <v>189</v>
      </c>
      <c r="AM53" s="27">
        <f t="shared" si="155"/>
        <v>138</v>
      </c>
      <c r="AN53" s="27">
        <f t="shared" si="133"/>
        <v>241</v>
      </c>
      <c r="AO53" s="28">
        <f t="shared" si="134"/>
        <v>379</v>
      </c>
      <c r="AP53" s="51">
        <f t="shared" si="135"/>
        <v>50.131926121372025</v>
      </c>
      <c r="AQ53" s="51">
        <f t="shared" si="136"/>
        <v>49.868073878627968</v>
      </c>
      <c r="AR53" s="452">
        <f t="shared" si="137"/>
        <v>379</v>
      </c>
      <c r="AS53" s="60"/>
      <c r="AT53" s="431">
        <v>6</v>
      </c>
      <c r="AU53" s="429" t="s">
        <v>24</v>
      </c>
      <c r="AV53" s="414">
        <f t="shared" si="111"/>
        <v>86</v>
      </c>
      <c r="AW53" s="414">
        <f t="shared" si="112"/>
        <v>149</v>
      </c>
      <c r="AX53" s="417">
        <f t="shared" si="138"/>
        <v>235</v>
      </c>
      <c r="AY53" s="414">
        <v>0</v>
      </c>
      <c r="AZ53" s="414">
        <v>0</v>
      </c>
      <c r="BA53" s="414">
        <f t="shared" si="139"/>
        <v>0</v>
      </c>
      <c r="BB53" s="414">
        <f t="shared" si="140"/>
        <v>86</v>
      </c>
      <c r="BC53" s="414">
        <f t="shared" si="141"/>
        <v>149</v>
      </c>
      <c r="BD53" s="414">
        <f t="shared" si="142"/>
        <v>235</v>
      </c>
      <c r="BE53" s="415">
        <f t="shared" si="143"/>
        <v>100</v>
      </c>
      <c r="BF53" s="415">
        <f t="shared" si="144"/>
        <v>0</v>
      </c>
      <c r="BG53" s="416">
        <f t="shared" si="145"/>
        <v>235</v>
      </c>
      <c r="BH53" s="32"/>
      <c r="BI53" s="32"/>
      <c r="BJ53" s="32"/>
      <c r="BK53" s="466">
        <v>6</v>
      </c>
      <c r="BL53" s="265" t="s">
        <v>24</v>
      </c>
      <c r="BM53" s="262">
        <f t="shared" si="113"/>
        <v>1</v>
      </c>
      <c r="BN53" s="262">
        <f t="shared" si="114"/>
        <v>0</v>
      </c>
      <c r="BO53" s="266">
        <f t="shared" si="146"/>
        <v>1</v>
      </c>
      <c r="BP53" s="262">
        <f t="shared" si="115"/>
        <v>7</v>
      </c>
      <c r="BQ53" s="262">
        <f t="shared" si="116"/>
        <v>0</v>
      </c>
      <c r="BR53" s="262">
        <f t="shared" si="147"/>
        <v>7</v>
      </c>
      <c r="BS53" s="262">
        <f t="shared" si="148"/>
        <v>8</v>
      </c>
      <c r="BT53" s="262">
        <f t="shared" si="149"/>
        <v>0</v>
      </c>
      <c r="BU53" s="262">
        <f t="shared" si="150"/>
        <v>8</v>
      </c>
      <c r="BV53" s="263">
        <f t="shared" si="151"/>
        <v>12.5</v>
      </c>
      <c r="BW53" s="263">
        <f t="shared" si="152"/>
        <v>87.5</v>
      </c>
      <c r="BX53" s="467">
        <f t="shared" si="153"/>
        <v>8</v>
      </c>
      <c r="BY53" s="476"/>
    </row>
    <row r="54" spans="1:77" ht="15.75" thickBot="1" x14ac:dyDescent="0.3">
      <c r="A54" s="431">
        <v>7</v>
      </c>
      <c r="B54" s="428" t="s">
        <v>25</v>
      </c>
      <c r="C54" s="414">
        <f t="shared" si="103"/>
        <v>71</v>
      </c>
      <c r="D54" s="414">
        <f t="shared" si="104"/>
        <v>249</v>
      </c>
      <c r="E54" s="417">
        <f t="shared" si="117"/>
        <v>320</v>
      </c>
      <c r="F54" s="414">
        <f t="shared" si="105"/>
        <v>55</v>
      </c>
      <c r="G54" s="414">
        <f t="shared" si="106"/>
        <v>155</v>
      </c>
      <c r="H54" s="414">
        <f t="shared" si="118"/>
        <v>210</v>
      </c>
      <c r="I54" s="414">
        <f t="shared" si="119"/>
        <v>126</v>
      </c>
      <c r="J54" s="414">
        <f t="shared" si="119"/>
        <v>404</v>
      </c>
      <c r="K54" s="414">
        <f t="shared" si="120"/>
        <v>530</v>
      </c>
      <c r="L54" s="415">
        <f t="shared" si="121"/>
        <v>60.377358490566039</v>
      </c>
      <c r="M54" s="415">
        <f t="shared" si="122"/>
        <v>39.622641509433961</v>
      </c>
      <c r="N54" s="416">
        <f t="shared" si="123"/>
        <v>530</v>
      </c>
      <c r="P54" s="440">
        <v>7</v>
      </c>
      <c r="Q54" s="18" t="s">
        <v>25</v>
      </c>
      <c r="R54" s="30">
        <f t="shared" si="107"/>
        <v>5</v>
      </c>
      <c r="S54" s="30">
        <f t="shared" si="108"/>
        <v>11</v>
      </c>
      <c r="T54" s="30">
        <f t="shared" si="124"/>
        <v>16</v>
      </c>
      <c r="U54" s="27">
        <f t="shared" si="109"/>
        <v>128</v>
      </c>
      <c r="V54" s="27">
        <f t="shared" si="110"/>
        <v>386</v>
      </c>
      <c r="W54" s="27">
        <f t="shared" si="125"/>
        <v>514</v>
      </c>
      <c r="X54" s="27">
        <f t="shared" si="154"/>
        <v>133</v>
      </c>
      <c r="Y54" s="27">
        <f t="shared" si="126"/>
        <v>397</v>
      </c>
      <c r="Z54" s="27">
        <f t="shared" si="127"/>
        <v>530</v>
      </c>
      <c r="AA54" s="53">
        <f t="shared" si="128"/>
        <v>3.0188679245283021</v>
      </c>
      <c r="AB54" s="53">
        <f t="shared" si="129"/>
        <v>96.981132075471692</v>
      </c>
      <c r="AC54" s="441">
        <f t="shared" si="130"/>
        <v>530</v>
      </c>
      <c r="AE54" s="451">
        <v>7</v>
      </c>
      <c r="AF54" s="18" t="s">
        <v>25</v>
      </c>
      <c r="AG54" s="27">
        <f>SUMIFS('ALL-DIKBUD-KEMANAG'!AE$13:AE$1029,STATUS_SEKOLAH,$AR$42,KECAMATAN,$AF54,JENJANG_PENDIDIKAN,$B$6)</f>
        <v>56</v>
      </c>
      <c r="AH54" s="27">
        <f>SUMIFS('ALL-DIKBUD-KEMANAG'!AF$13:AF$1029,STATUS_SEKOLAH,$AR$42,KECAMATAN,$AF54,JENJANG_PENDIDIKAN,$B$6)</f>
        <v>219</v>
      </c>
      <c r="AI54" s="56">
        <f t="shared" si="131"/>
        <v>275</v>
      </c>
      <c r="AJ54" s="27">
        <f>SUMIFS('ALL-DIKBUD-KEMANAG'!AH$13:AH$1029,STATUS_SEKOLAH,$AR$42,KECAMATAN,$AF54,JENJANG_PENDIDIKAN,$B$6)</f>
        <v>77</v>
      </c>
      <c r="AK54" s="27">
        <f>SUMIFS('ALL-DIKBUD-KEMANAG'!AI$13:AI$1029,STATUS_SEKOLAH,$AR$42,KECAMATAN,$AF54,JENJANG_PENDIDIKAN,$B$6)</f>
        <v>178</v>
      </c>
      <c r="AL54" s="56">
        <f t="shared" si="132"/>
        <v>255</v>
      </c>
      <c r="AM54" s="27">
        <f t="shared" si="155"/>
        <v>133</v>
      </c>
      <c r="AN54" s="27">
        <f t="shared" si="133"/>
        <v>397</v>
      </c>
      <c r="AO54" s="56">
        <f t="shared" si="134"/>
        <v>530</v>
      </c>
      <c r="AP54" s="51">
        <f t="shared" si="135"/>
        <v>51.886792452830186</v>
      </c>
      <c r="AQ54" s="51">
        <f t="shared" si="136"/>
        <v>48.113207547169814</v>
      </c>
      <c r="AR54" s="452">
        <f t="shared" si="137"/>
        <v>530</v>
      </c>
      <c r="AS54" s="60"/>
      <c r="AT54" s="431">
        <v>7</v>
      </c>
      <c r="AU54" s="428" t="s">
        <v>25</v>
      </c>
      <c r="AV54" s="414">
        <f t="shared" si="111"/>
        <v>71</v>
      </c>
      <c r="AW54" s="414">
        <f t="shared" si="112"/>
        <v>249</v>
      </c>
      <c r="AX54" s="417">
        <f t="shared" si="138"/>
        <v>320</v>
      </c>
      <c r="AY54" s="414">
        <v>0</v>
      </c>
      <c r="AZ54" s="414">
        <v>0</v>
      </c>
      <c r="BA54" s="414">
        <f t="shared" si="139"/>
        <v>0</v>
      </c>
      <c r="BB54" s="414">
        <f t="shared" si="140"/>
        <v>71</v>
      </c>
      <c r="BC54" s="414">
        <f t="shared" si="141"/>
        <v>249</v>
      </c>
      <c r="BD54" s="414">
        <f t="shared" si="142"/>
        <v>320</v>
      </c>
      <c r="BE54" s="415">
        <f t="shared" si="143"/>
        <v>100</v>
      </c>
      <c r="BF54" s="415">
        <f t="shared" si="144"/>
        <v>0</v>
      </c>
      <c r="BG54" s="416">
        <f t="shared" si="145"/>
        <v>320</v>
      </c>
      <c r="BH54" s="32"/>
      <c r="BI54" s="32"/>
      <c r="BJ54" s="32"/>
      <c r="BK54" s="466">
        <v>7</v>
      </c>
      <c r="BL54" s="250" t="s">
        <v>25</v>
      </c>
      <c r="BM54" s="266">
        <f t="shared" si="113"/>
        <v>2</v>
      </c>
      <c r="BN54" s="266">
        <f t="shared" si="114"/>
        <v>0</v>
      </c>
      <c r="BO54" s="266">
        <f t="shared" si="146"/>
        <v>2</v>
      </c>
      <c r="BP54" s="262">
        <f t="shared" si="115"/>
        <v>13</v>
      </c>
      <c r="BQ54" s="262">
        <f t="shared" si="116"/>
        <v>9</v>
      </c>
      <c r="BR54" s="262">
        <f t="shared" si="147"/>
        <v>22</v>
      </c>
      <c r="BS54" s="262">
        <f t="shared" si="148"/>
        <v>15</v>
      </c>
      <c r="BT54" s="262">
        <f t="shared" si="149"/>
        <v>9</v>
      </c>
      <c r="BU54" s="262">
        <f t="shared" si="150"/>
        <v>24</v>
      </c>
      <c r="BV54" s="263">
        <f t="shared" si="151"/>
        <v>8.3333333333333321</v>
      </c>
      <c r="BW54" s="263">
        <f t="shared" si="152"/>
        <v>91.666666666666657</v>
      </c>
      <c r="BX54" s="467">
        <f t="shared" si="153"/>
        <v>24</v>
      </c>
      <c r="BY54" s="476"/>
    </row>
    <row r="55" spans="1:77" ht="15.75" thickBot="1" x14ac:dyDescent="0.3">
      <c r="A55" s="431">
        <v>8</v>
      </c>
      <c r="B55" s="429" t="s">
        <v>26</v>
      </c>
      <c r="C55" s="414">
        <f t="shared" si="103"/>
        <v>67</v>
      </c>
      <c r="D55" s="414">
        <f t="shared" si="104"/>
        <v>159</v>
      </c>
      <c r="E55" s="417">
        <f t="shared" si="117"/>
        <v>226</v>
      </c>
      <c r="F55" s="414">
        <f t="shared" si="105"/>
        <v>49</v>
      </c>
      <c r="G55" s="414">
        <f t="shared" si="106"/>
        <v>110</v>
      </c>
      <c r="H55" s="414">
        <f t="shared" si="118"/>
        <v>159</v>
      </c>
      <c r="I55" s="414">
        <f t="shared" si="119"/>
        <v>116</v>
      </c>
      <c r="J55" s="414">
        <f t="shared" si="119"/>
        <v>269</v>
      </c>
      <c r="K55" s="414">
        <f t="shared" si="120"/>
        <v>385</v>
      </c>
      <c r="L55" s="415">
        <f t="shared" si="121"/>
        <v>58.701298701298697</v>
      </c>
      <c r="M55" s="415">
        <f t="shared" si="122"/>
        <v>41.298701298701303</v>
      </c>
      <c r="N55" s="416">
        <f t="shared" si="123"/>
        <v>385</v>
      </c>
      <c r="P55" s="440">
        <v>8</v>
      </c>
      <c r="Q55" s="29" t="s">
        <v>26</v>
      </c>
      <c r="R55" s="27">
        <f t="shared" si="107"/>
        <v>5</v>
      </c>
      <c r="S55" s="27">
        <f t="shared" si="108"/>
        <v>7</v>
      </c>
      <c r="T55" s="30">
        <f t="shared" si="124"/>
        <v>12</v>
      </c>
      <c r="U55" s="27">
        <f t="shared" si="109"/>
        <v>116</v>
      </c>
      <c r="V55" s="27">
        <f t="shared" si="110"/>
        <v>257</v>
      </c>
      <c r="W55" s="27">
        <f t="shared" si="125"/>
        <v>373</v>
      </c>
      <c r="X55" s="27">
        <f t="shared" si="154"/>
        <v>121</v>
      </c>
      <c r="Y55" s="27">
        <f t="shared" si="126"/>
        <v>264</v>
      </c>
      <c r="Z55" s="27">
        <f t="shared" si="127"/>
        <v>385</v>
      </c>
      <c r="AA55" s="53">
        <f t="shared" si="128"/>
        <v>3.116883116883117</v>
      </c>
      <c r="AB55" s="53">
        <f t="shared" si="129"/>
        <v>96.883116883116884</v>
      </c>
      <c r="AC55" s="441">
        <f t="shared" si="130"/>
        <v>385</v>
      </c>
      <c r="AE55" s="451">
        <v>8</v>
      </c>
      <c r="AF55" s="29" t="s">
        <v>26</v>
      </c>
      <c r="AG55" s="27">
        <f>SUMIFS('ALL-DIKBUD-KEMANAG'!AE$13:AE$1029,STATUS_SEKOLAH,$AR$42,KECAMATAN,$AF55,JENJANG_PENDIDIKAN,$B$6)</f>
        <v>47</v>
      </c>
      <c r="AH55" s="27">
        <f>SUMIFS('ALL-DIKBUD-KEMANAG'!AF$13:AF$1029,STATUS_SEKOLAH,$AR$42,KECAMATAN,$AF55,JENJANG_PENDIDIKAN,$B$6)</f>
        <v>158</v>
      </c>
      <c r="AI55" s="56">
        <f t="shared" si="131"/>
        <v>205</v>
      </c>
      <c r="AJ55" s="27">
        <f>SUMIFS('ALL-DIKBUD-KEMANAG'!AH$13:AH$1029,STATUS_SEKOLAH,$AR$42,KECAMATAN,$AF55,JENJANG_PENDIDIKAN,$B$6)</f>
        <v>74</v>
      </c>
      <c r="AK55" s="27">
        <f>SUMIFS('ALL-DIKBUD-KEMANAG'!AI$13:AI$1029,STATUS_SEKOLAH,$AR$42,KECAMATAN,$AF55,JENJANG_PENDIDIKAN,$B$6)</f>
        <v>106</v>
      </c>
      <c r="AL55" s="28">
        <f t="shared" si="132"/>
        <v>180</v>
      </c>
      <c r="AM55" s="27">
        <f t="shared" si="155"/>
        <v>121</v>
      </c>
      <c r="AN55" s="27">
        <f t="shared" si="133"/>
        <v>264</v>
      </c>
      <c r="AO55" s="28">
        <f t="shared" si="134"/>
        <v>385</v>
      </c>
      <c r="AP55" s="51">
        <f t="shared" si="135"/>
        <v>53.246753246753244</v>
      </c>
      <c r="AQ55" s="51">
        <f t="shared" si="136"/>
        <v>46.753246753246749</v>
      </c>
      <c r="AR55" s="452">
        <f t="shared" si="137"/>
        <v>385</v>
      </c>
      <c r="AS55" s="60"/>
      <c r="AT55" s="431">
        <v>8</v>
      </c>
      <c r="AU55" s="429" t="s">
        <v>26</v>
      </c>
      <c r="AV55" s="414">
        <f t="shared" si="111"/>
        <v>67</v>
      </c>
      <c r="AW55" s="414">
        <f t="shared" si="112"/>
        <v>159</v>
      </c>
      <c r="AX55" s="417">
        <f t="shared" si="138"/>
        <v>226</v>
      </c>
      <c r="AY55" s="414">
        <v>0</v>
      </c>
      <c r="AZ55" s="414">
        <v>0</v>
      </c>
      <c r="BA55" s="414">
        <f t="shared" si="139"/>
        <v>0</v>
      </c>
      <c r="BB55" s="414">
        <f t="shared" si="140"/>
        <v>67</v>
      </c>
      <c r="BC55" s="414">
        <f t="shared" si="141"/>
        <v>159</v>
      </c>
      <c r="BD55" s="414">
        <f t="shared" si="142"/>
        <v>226</v>
      </c>
      <c r="BE55" s="415">
        <f t="shared" si="143"/>
        <v>100</v>
      </c>
      <c r="BF55" s="415">
        <f t="shared" si="144"/>
        <v>0</v>
      </c>
      <c r="BG55" s="416">
        <f t="shared" si="145"/>
        <v>226</v>
      </c>
      <c r="BH55" s="32"/>
      <c r="BI55" s="32"/>
      <c r="BJ55" s="32"/>
      <c r="BK55" s="466">
        <v>8</v>
      </c>
      <c r="BL55" s="265" t="s">
        <v>26</v>
      </c>
      <c r="BM55" s="262">
        <f t="shared" si="113"/>
        <v>3</v>
      </c>
      <c r="BN55" s="262">
        <f t="shared" si="114"/>
        <v>0</v>
      </c>
      <c r="BO55" s="266">
        <f t="shared" si="146"/>
        <v>3</v>
      </c>
      <c r="BP55" s="262">
        <f t="shared" si="115"/>
        <v>6</v>
      </c>
      <c r="BQ55" s="262">
        <f t="shared" si="116"/>
        <v>2</v>
      </c>
      <c r="BR55" s="262">
        <f t="shared" si="147"/>
        <v>8</v>
      </c>
      <c r="BS55" s="262">
        <f t="shared" si="148"/>
        <v>9</v>
      </c>
      <c r="BT55" s="262">
        <f t="shared" si="149"/>
        <v>2</v>
      </c>
      <c r="BU55" s="262">
        <f t="shared" si="150"/>
        <v>11</v>
      </c>
      <c r="BV55" s="263">
        <f t="shared" si="151"/>
        <v>27.27272727272727</v>
      </c>
      <c r="BW55" s="263">
        <f t="shared" si="152"/>
        <v>72.727272727272734</v>
      </c>
      <c r="BX55" s="467">
        <f t="shared" si="153"/>
        <v>11</v>
      </c>
      <c r="BY55" s="476"/>
    </row>
    <row r="56" spans="1:77" ht="15.75" thickBot="1" x14ac:dyDescent="0.3">
      <c r="A56" s="431">
        <v>9</v>
      </c>
      <c r="B56" s="428" t="s">
        <v>27</v>
      </c>
      <c r="C56" s="414">
        <f t="shared" si="103"/>
        <v>53</v>
      </c>
      <c r="D56" s="414">
        <f t="shared" si="104"/>
        <v>89</v>
      </c>
      <c r="E56" s="417">
        <f t="shared" si="117"/>
        <v>142</v>
      </c>
      <c r="F56" s="414">
        <f t="shared" si="105"/>
        <v>59</v>
      </c>
      <c r="G56" s="414">
        <f t="shared" si="106"/>
        <v>91</v>
      </c>
      <c r="H56" s="414">
        <f t="shared" si="118"/>
        <v>150</v>
      </c>
      <c r="I56" s="414">
        <f t="shared" si="119"/>
        <v>112</v>
      </c>
      <c r="J56" s="414">
        <f t="shared" si="119"/>
        <v>180</v>
      </c>
      <c r="K56" s="414">
        <f t="shared" si="120"/>
        <v>292</v>
      </c>
      <c r="L56" s="415">
        <f t="shared" si="121"/>
        <v>48.630136986301373</v>
      </c>
      <c r="M56" s="415">
        <f t="shared" si="122"/>
        <v>51.369863013698634</v>
      </c>
      <c r="N56" s="416">
        <f t="shared" si="123"/>
        <v>292</v>
      </c>
      <c r="P56" s="440">
        <v>9</v>
      </c>
      <c r="Q56" s="18" t="s">
        <v>27</v>
      </c>
      <c r="R56" s="27">
        <f t="shared" si="107"/>
        <v>11</v>
      </c>
      <c r="S56" s="27">
        <f t="shared" si="108"/>
        <v>7</v>
      </c>
      <c r="T56" s="30">
        <f t="shared" si="124"/>
        <v>18</v>
      </c>
      <c r="U56" s="27">
        <f t="shared" si="109"/>
        <v>101</v>
      </c>
      <c r="V56" s="27">
        <f t="shared" si="110"/>
        <v>173</v>
      </c>
      <c r="W56" s="27">
        <f t="shared" si="125"/>
        <v>274</v>
      </c>
      <c r="X56" s="27">
        <f t="shared" si="154"/>
        <v>112</v>
      </c>
      <c r="Y56" s="27">
        <f t="shared" si="126"/>
        <v>180</v>
      </c>
      <c r="Z56" s="27">
        <f t="shared" si="127"/>
        <v>292</v>
      </c>
      <c r="AA56" s="53">
        <f t="shared" si="128"/>
        <v>6.1643835616438354</v>
      </c>
      <c r="AB56" s="53">
        <f t="shared" si="129"/>
        <v>93.835616438356169</v>
      </c>
      <c r="AC56" s="441">
        <f t="shared" si="130"/>
        <v>292</v>
      </c>
      <c r="AE56" s="451">
        <v>9</v>
      </c>
      <c r="AF56" s="18" t="s">
        <v>27</v>
      </c>
      <c r="AG56" s="27">
        <f>SUMIFS('ALL-DIKBUD-KEMANAG'!AE$13:AE$1029,STATUS_SEKOLAH,$AR$42,KECAMATAN,$AF56,JENJANG_PENDIDIKAN,$B$6)</f>
        <v>60</v>
      </c>
      <c r="AH56" s="27">
        <f>SUMIFS('ALL-DIKBUD-KEMANAG'!AF$13:AF$1029,STATUS_SEKOLAH,$AR$42,KECAMATAN,$AF56,JENJANG_PENDIDIKAN,$B$6)</f>
        <v>120</v>
      </c>
      <c r="AI56" s="56">
        <f t="shared" si="131"/>
        <v>180</v>
      </c>
      <c r="AJ56" s="27">
        <f>SUMIFS('ALL-DIKBUD-KEMANAG'!AH$13:AH$1029,STATUS_SEKOLAH,$AR$42,KECAMATAN,$AF56,JENJANG_PENDIDIKAN,$B$6)</f>
        <v>52</v>
      </c>
      <c r="AK56" s="27">
        <f>SUMIFS('ALL-DIKBUD-KEMANAG'!AI$13:AI$1029,STATUS_SEKOLAH,$AR$42,KECAMATAN,$AF56,JENJANG_PENDIDIKAN,$B$6)</f>
        <v>60</v>
      </c>
      <c r="AL56" s="28">
        <f t="shared" si="132"/>
        <v>112</v>
      </c>
      <c r="AM56" s="27">
        <f t="shared" si="155"/>
        <v>112</v>
      </c>
      <c r="AN56" s="27">
        <f t="shared" si="133"/>
        <v>180</v>
      </c>
      <c r="AO56" s="28">
        <f t="shared" si="134"/>
        <v>292</v>
      </c>
      <c r="AP56" s="51">
        <f t="shared" si="135"/>
        <v>61.643835616438359</v>
      </c>
      <c r="AQ56" s="51">
        <f t="shared" si="136"/>
        <v>38.356164383561641</v>
      </c>
      <c r="AR56" s="452">
        <f t="shared" si="137"/>
        <v>292</v>
      </c>
      <c r="AS56" s="60"/>
      <c r="AT56" s="431">
        <v>9</v>
      </c>
      <c r="AU56" s="428" t="s">
        <v>27</v>
      </c>
      <c r="AV56" s="414">
        <f t="shared" si="111"/>
        <v>53</v>
      </c>
      <c r="AW56" s="414">
        <f t="shared" si="112"/>
        <v>89</v>
      </c>
      <c r="AX56" s="417">
        <f t="shared" si="138"/>
        <v>142</v>
      </c>
      <c r="AY56" s="414">
        <v>0</v>
      </c>
      <c r="AZ56" s="414">
        <v>0</v>
      </c>
      <c r="BA56" s="414">
        <f t="shared" si="139"/>
        <v>0</v>
      </c>
      <c r="BB56" s="414">
        <f t="shared" si="140"/>
        <v>53</v>
      </c>
      <c r="BC56" s="414">
        <f t="shared" si="141"/>
        <v>89</v>
      </c>
      <c r="BD56" s="414">
        <f t="shared" si="142"/>
        <v>142</v>
      </c>
      <c r="BE56" s="415">
        <f t="shared" si="143"/>
        <v>100</v>
      </c>
      <c r="BF56" s="415">
        <f t="shared" si="144"/>
        <v>0</v>
      </c>
      <c r="BG56" s="416">
        <f t="shared" si="145"/>
        <v>142</v>
      </c>
      <c r="BH56" s="32"/>
      <c r="BI56" s="32"/>
      <c r="BJ56" s="32"/>
      <c r="BK56" s="466">
        <v>9</v>
      </c>
      <c r="BL56" s="250" t="s">
        <v>27</v>
      </c>
      <c r="BM56" s="262">
        <f t="shared" si="113"/>
        <v>1</v>
      </c>
      <c r="BN56" s="262">
        <f t="shared" si="114"/>
        <v>0</v>
      </c>
      <c r="BO56" s="266">
        <f t="shared" si="146"/>
        <v>1</v>
      </c>
      <c r="BP56" s="262">
        <f t="shared" si="115"/>
        <v>17</v>
      </c>
      <c r="BQ56" s="262">
        <f t="shared" si="116"/>
        <v>3</v>
      </c>
      <c r="BR56" s="262">
        <f t="shared" si="147"/>
        <v>20</v>
      </c>
      <c r="BS56" s="262">
        <f t="shared" si="148"/>
        <v>18</v>
      </c>
      <c r="BT56" s="262">
        <f t="shared" si="149"/>
        <v>3</v>
      </c>
      <c r="BU56" s="262">
        <f t="shared" si="150"/>
        <v>21</v>
      </c>
      <c r="BV56" s="263">
        <f t="shared" si="151"/>
        <v>4.7619047619047619</v>
      </c>
      <c r="BW56" s="263">
        <f t="shared" si="152"/>
        <v>95.238095238095227</v>
      </c>
      <c r="BX56" s="467">
        <f t="shared" si="153"/>
        <v>21</v>
      </c>
      <c r="BY56" s="476"/>
    </row>
    <row r="57" spans="1:77" ht="15.75" thickBot="1" x14ac:dyDescent="0.3">
      <c r="A57" s="431">
        <v>10</v>
      </c>
      <c r="B57" s="429" t="s">
        <v>28</v>
      </c>
      <c r="C57" s="414">
        <f t="shared" si="103"/>
        <v>57</v>
      </c>
      <c r="D57" s="414">
        <f t="shared" si="104"/>
        <v>106</v>
      </c>
      <c r="E57" s="417">
        <f t="shared" si="117"/>
        <v>163</v>
      </c>
      <c r="F57" s="414">
        <f t="shared" si="105"/>
        <v>30</v>
      </c>
      <c r="G57" s="414">
        <f t="shared" si="106"/>
        <v>68</v>
      </c>
      <c r="H57" s="414">
        <f t="shared" si="118"/>
        <v>98</v>
      </c>
      <c r="I57" s="414">
        <f t="shared" si="119"/>
        <v>87</v>
      </c>
      <c r="J57" s="414">
        <f t="shared" si="119"/>
        <v>174</v>
      </c>
      <c r="K57" s="414">
        <f t="shared" si="120"/>
        <v>261</v>
      </c>
      <c r="L57" s="415">
        <f t="shared" si="121"/>
        <v>62.452107279693493</v>
      </c>
      <c r="M57" s="415">
        <f t="shared" si="122"/>
        <v>37.547892720306514</v>
      </c>
      <c r="N57" s="416">
        <f t="shared" si="123"/>
        <v>261</v>
      </c>
      <c r="P57" s="440">
        <v>10</v>
      </c>
      <c r="Q57" s="29" t="s">
        <v>28</v>
      </c>
      <c r="R57" s="27">
        <f t="shared" si="107"/>
        <v>2</v>
      </c>
      <c r="S57" s="27">
        <f t="shared" si="108"/>
        <v>1</v>
      </c>
      <c r="T57" s="30">
        <f t="shared" si="124"/>
        <v>3</v>
      </c>
      <c r="U57" s="27">
        <f t="shared" si="109"/>
        <v>86</v>
      </c>
      <c r="V57" s="27">
        <f t="shared" si="110"/>
        <v>172</v>
      </c>
      <c r="W57" s="27">
        <f t="shared" si="125"/>
        <v>258</v>
      </c>
      <c r="X57" s="27">
        <f t="shared" si="154"/>
        <v>88</v>
      </c>
      <c r="Y57" s="27">
        <f t="shared" si="126"/>
        <v>173</v>
      </c>
      <c r="Z57" s="27">
        <f t="shared" si="127"/>
        <v>261</v>
      </c>
      <c r="AA57" s="53">
        <f t="shared" si="128"/>
        <v>1.1494252873563218</v>
      </c>
      <c r="AB57" s="53">
        <f t="shared" si="129"/>
        <v>98.850574712643677</v>
      </c>
      <c r="AC57" s="441">
        <f t="shared" si="130"/>
        <v>261</v>
      </c>
      <c r="AE57" s="451">
        <v>10</v>
      </c>
      <c r="AF57" s="29" t="s">
        <v>28</v>
      </c>
      <c r="AG57" s="27">
        <f>SUMIFS('ALL-DIKBUD-KEMANAG'!AE$13:AE$1029,STATUS_SEKOLAH,$AR$42,KECAMATAN,$AF57,JENJANG_PENDIDIKAN,$B$6)</f>
        <v>24</v>
      </c>
      <c r="AH57" s="27">
        <f>SUMIFS('ALL-DIKBUD-KEMANAG'!AF$13:AF$1029,STATUS_SEKOLAH,$AR$42,KECAMATAN,$AF57,JENJANG_PENDIDIKAN,$B$6)</f>
        <v>104</v>
      </c>
      <c r="AI57" s="56">
        <f t="shared" si="131"/>
        <v>128</v>
      </c>
      <c r="AJ57" s="27">
        <f>SUMIFS('ALL-DIKBUD-KEMANAG'!AH$13:AH$1029,STATUS_SEKOLAH,$AR$42,KECAMATAN,$AF57,JENJANG_PENDIDIKAN,$B$6)</f>
        <v>64</v>
      </c>
      <c r="AK57" s="27">
        <f>SUMIFS('ALL-DIKBUD-KEMANAG'!AI$13:AI$1029,STATUS_SEKOLAH,$AR$42,KECAMATAN,$AF57,JENJANG_PENDIDIKAN,$B$6)</f>
        <v>69</v>
      </c>
      <c r="AL57" s="28">
        <f t="shared" si="132"/>
        <v>133</v>
      </c>
      <c r="AM57" s="27">
        <f t="shared" si="155"/>
        <v>88</v>
      </c>
      <c r="AN57" s="27">
        <f t="shared" si="133"/>
        <v>173</v>
      </c>
      <c r="AO57" s="28">
        <f t="shared" si="134"/>
        <v>261</v>
      </c>
      <c r="AP57" s="51">
        <f t="shared" si="135"/>
        <v>49.042145593869726</v>
      </c>
      <c r="AQ57" s="51">
        <f t="shared" si="136"/>
        <v>50.957854406130267</v>
      </c>
      <c r="AR57" s="452">
        <f t="shared" si="137"/>
        <v>261</v>
      </c>
      <c r="AS57" s="60"/>
      <c r="AT57" s="431">
        <v>10</v>
      </c>
      <c r="AU57" s="429" t="s">
        <v>28</v>
      </c>
      <c r="AV57" s="414">
        <f t="shared" si="111"/>
        <v>57</v>
      </c>
      <c r="AW57" s="414">
        <f t="shared" si="112"/>
        <v>106</v>
      </c>
      <c r="AX57" s="417">
        <f t="shared" si="138"/>
        <v>163</v>
      </c>
      <c r="AY57" s="414">
        <v>0</v>
      </c>
      <c r="AZ57" s="414">
        <v>0</v>
      </c>
      <c r="BA57" s="414">
        <f t="shared" si="139"/>
        <v>0</v>
      </c>
      <c r="BB57" s="414">
        <f t="shared" si="140"/>
        <v>57</v>
      </c>
      <c r="BC57" s="414">
        <f t="shared" si="141"/>
        <v>106</v>
      </c>
      <c r="BD57" s="414">
        <f t="shared" si="142"/>
        <v>163</v>
      </c>
      <c r="BE57" s="415">
        <f t="shared" si="143"/>
        <v>100</v>
      </c>
      <c r="BF57" s="415">
        <f t="shared" si="144"/>
        <v>0</v>
      </c>
      <c r="BG57" s="416">
        <f t="shared" si="145"/>
        <v>163</v>
      </c>
      <c r="BH57" s="32"/>
      <c r="BI57" s="32"/>
      <c r="BJ57" s="32"/>
      <c r="BK57" s="466">
        <v>10</v>
      </c>
      <c r="BL57" s="265" t="s">
        <v>28</v>
      </c>
      <c r="BM57" s="262">
        <f t="shared" si="113"/>
        <v>1</v>
      </c>
      <c r="BN57" s="262">
        <f t="shared" si="114"/>
        <v>0</v>
      </c>
      <c r="BO57" s="266">
        <f t="shared" si="146"/>
        <v>1</v>
      </c>
      <c r="BP57" s="262">
        <f t="shared" si="115"/>
        <v>9</v>
      </c>
      <c r="BQ57" s="262">
        <f t="shared" si="116"/>
        <v>2</v>
      </c>
      <c r="BR57" s="262">
        <f t="shared" si="147"/>
        <v>11</v>
      </c>
      <c r="BS57" s="262">
        <f t="shared" si="148"/>
        <v>10</v>
      </c>
      <c r="BT57" s="262">
        <f t="shared" si="149"/>
        <v>2</v>
      </c>
      <c r="BU57" s="262">
        <f t="shared" si="150"/>
        <v>12</v>
      </c>
      <c r="BV57" s="263">
        <f t="shared" si="151"/>
        <v>8.3333333333333321</v>
      </c>
      <c r="BW57" s="263">
        <f t="shared" si="152"/>
        <v>91.666666666666657</v>
      </c>
      <c r="BX57" s="467">
        <f t="shared" si="153"/>
        <v>12</v>
      </c>
      <c r="BY57" s="476"/>
    </row>
    <row r="58" spans="1:77" ht="15.75" thickBot="1" x14ac:dyDescent="0.3">
      <c r="A58" s="431">
        <v>11</v>
      </c>
      <c r="B58" s="428" t="s">
        <v>29</v>
      </c>
      <c r="C58" s="414">
        <f t="shared" si="103"/>
        <v>63</v>
      </c>
      <c r="D58" s="414">
        <f t="shared" si="104"/>
        <v>153</v>
      </c>
      <c r="E58" s="417">
        <f t="shared" si="117"/>
        <v>216</v>
      </c>
      <c r="F58" s="414">
        <f t="shared" si="105"/>
        <v>37</v>
      </c>
      <c r="G58" s="414">
        <f t="shared" si="106"/>
        <v>100</v>
      </c>
      <c r="H58" s="414">
        <f t="shared" si="118"/>
        <v>137</v>
      </c>
      <c r="I58" s="414">
        <f t="shared" si="119"/>
        <v>100</v>
      </c>
      <c r="J58" s="414">
        <f t="shared" si="119"/>
        <v>253</v>
      </c>
      <c r="K58" s="414">
        <f t="shared" si="120"/>
        <v>353</v>
      </c>
      <c r="L58" s="415">
        <f t="shared" si="121"/>
        <v>61.189801699716718</v>
      </c>
      <c r="M58" s="415">
        <f t="shared" si="122"/>
        <v>38.81019830028329</v>
      </c>
      <c r="N58" s="416">
        <f t="shared" si="123"/>
        <v>353</v>
      </c>
      <c r="P58" s="440">
        <v>11</v>
      </c>
      <c r="Q58" s="18" t="s">
        <v>29</v>
      </c>
      <c r="R58" s="27">
        <f t="shared" si="107"/>
        <v>15</v>
      </c>
      <c r="S58" s="27">
        <f t="shared" si="108"/>
        <v>1</v>
      </c>
      <c r="T58" s="30">
        <f t="shared" si="124"/>
        <v>16</v>
      </c>
      <c r="U58" s="27">
        <f t="shared" si="109"/>
        <v>87</v>
      </c>
      <c r="V58" s="27">
        <f t="shared" si="110"/>
        <v>250</v>
      </c>
      <c r="W58" s="27">
        <f t="shared" si="125"/>
        <v>337</v>
      </c>
      <c r="X58" s="27">
        <f t="shared" si="154"/>
        <v>102</v>
      </c>
      <c r="Y58" s="27">
        <f t="shared" si="126"/>
        <v>251</v>
      </c>
      <c r="Z58" s="27">
        <f t="shared" si="127"/>
        <v>353</v>
      </c>
      <c r="AA58" s="53">
        <f t="shared" si="128"/>
        <v>4.5325779036827196</v>
      </c>
      <c r="AB58" s="53">
        <f t="shared" si="129"/>
        <v>95.467422096317279</v>
      </c>
      <c r="AC58" s="441">
        <f t="shared" si="130"/>
        <v>353</v>
      </c>
      <c r="AE58" s="451">
        <v>11</v>
      </c>
      <c r="AF58" s="18" t="s">
        <v>29</v>
      </c>
      <c r="AG58" s="27">
        <f>SUMIFS('ALL-DIKBUD-KEMANAG'!AE$13:AE$1029,STATUS_SEKOLAH,$AR$42,KECAMATAN,$AF58,JENJANG_PENDIDIKAN,$B$6)</f>
        <v>34</v>
      </c>
      <c r="AH58" s="27">
        <f>SUMIFS('ALL-DIKBUD-KEMANAG'!AF$13:AF$1029,STATUS_SEKOLAH,$AR$42,KECAMATAN,$AF58,JENJANG_PENDIDIKAN,$B$6)</f>
        <v>136</v>
      </c>
      <c r="AI58" s="56">
        <f t="shared" si="131"/>
        <v>170</v>
      </c>
      <c r="AJ58" s="27">
        <f>SUMIFS('ALL-DIKBUD-KEMANAG'!AH$13:AH$1029,STATUS_SEKOLAH,$AR$42,KECAMATAN,$AF58,JENJANG_PENDIDIKAN,$B$6)</f>
        <v>68</v>
      </c>
      <c r="AK58" s="27">
        <f>SUMIFS('ALL-DIKBUD-KEMANAG'!AI$13:AI$1029,STATUS_SEKOLAH,$AR$42,KECAMATAN,$AF58,JENJANG_PENDIDIKAN,$B$6)</f>
        <v>115</v>
      </c>
      <c r="AL58" s="28">
        <f t="shared" si="132"/>
        <v>183</v>
      </c>
      <c r="AM58" s="27">
        <f t="shared" si="155"/>
        <v>102</v>
      </c>
      <c r="AN58" s="27">
        <f t="shared" si="133"/>
        <v>251</v>
      </c>
      <c r="AO58" s="28">
        <f t="shared" si="134"/>
        <v>353</v>
      </c>
      <c r="AP58" s="51">
        <f t="shared" si="135"/>
        <v>48.158640226628897</v>
      </c>
      <c r="AQ58" s="51">
        <f t="shared" si="136"/>
        <v>51.84135977337111</v>
      </c>
      <c r="AR58" s="452">
        <f t="shared" si="137"/>
        <v>353</v>
      </c>
      <c r="AS58" s="60"/>
      <c r="AT58" s="431">
        <v>11</v>
      </c>
      <c r="AU58" s="428" t="s">
        <v>29</v>
      </c>
      <c r="AV58" s="414">
        <f t="shared" si="111"/>
        <v>63</v>
      </c>
      <c r="AW58" s="414">
        <f t="shared" si="112"/>
        <v>153</v>
      </c>
      <c r="AX58" s="417">
        <f t="shared" si="138"/>
        <v>216</v>
      </c>
      <c r="AY58" s="414">
        <v>0</v>
      </c>
      <c r="AZ58" s="414">
        <v>0</v>
      </c>
      <c r="BA58" s="414">
        <f t="shared" si="139"/>
        <v>0</v>
      </c>
      <c r="BB58" s="414">
        <f t="shared" si="140"/>
        <v>63</v>
      </c>
      <c r="BC58" s="414">
        <f t="shared" si="141"/>
        <v>153</v>
      </c>
      <c r="BD58" s="414">
        <f t="shared" si="142"/>
        <v>216</v>
      </c>
      <c r="BE58" s="415">
        <f t="shared" si="143"/>
        <v>100</v>
      </c>
      <c r="BF58" s="415">
        <f t="shared" si="144"/>
        <v>0</v>
      </c>
      <c r="BG58" s="416">
        <f t="shared" si="145"/>
        <v>216</v>
      </c>
      <c r="BH58" s="32"/>
      <c r="BI58" s="32"/>
      <c r="BJ58" s="32"/>
      <c r="BK58" s="466">
        <v>11</v>
      </c>
      <c r="BL58" s="250" t="s">
        <v>29</v>
      </c>
      <c r="BM58" s="262">
        <f t="shared" si="113"/>
        <v>0</v>
      </c>
      <c r="BN58" s="262">
        <f t="shared" si="114"/>
        <v>1</v>
      </c>
      <c r="BO58" s="266">
        <f t="shared" si="146"/>
        <v>1</v>
      </c>
      <c r="BP58" s="262">
        <f t="shared" si="115"/>
        <v>9</v>
      </c>
      <c r="BQ58" s="262">
        <f t="shared" si="116"/>
        <v>5</v>
      </c>
      <c r="BR58" s="262">
        <f t="shared" si="147"/>
        <v>14</v>
      </c>
      <c r="BS58" s="262">
        <f t="shared" si="148"/>
        <v>9</v>
      </c>
      <c r="BT58" s="262">
        <f t="shared" si="149"/>
        <v>6</v>
      </c>
      <c r="BU58" s="262">
        <f t="shared" si="150"/>
        <v>15</v>
      </c>
      <c r="BV58" s="263">
        <f t="shared" si="151"/>
        <v>6.666666666666667</v>
      </c>
      <c r="BW58" s="263">
        <f t="shared" si="152"/>
        <v>93.333333333333329</v>
      </c>
      <c r="BX58" s="467">
        <f t="shared" si="153"/>
        <v>15</v>
      </c>
      <c r="BY58" s="476"/>
    </row>
    <row r="59" spans="1:77" ht="15.75" thickBot="1" x14ac:dyDescent="0.3">
      <c r="A59" s="431">
        <v>12</v>
      </c>
      <c r="B59" s="429" t="s">
        <v>30</v>
      </c>
      <c r="C59" s="414">
        <f t="shared" si="103"/>
        <v>52</v>
      </c>
      <c r="D59" s="414">
        <f t="shared" si="104"/>
        <v>110</v>
      </c>
      <c r="E59" s="417">
        <f t="shared" si="117"/>
        <v>162</v>
      </c>
      <c r="F59" s="414">
        <f t="shared" si="105"/>
        <v>24</v>
      </c>
      <c r="G59" s="414">
        <f t="shared" si="106"/>
        <v>82</v>
      </c>
      <c r="H59" s="414">
        <f t="shared" si="118"/>
        <v>106</v>
      </c>
      <c r="I59" s="414">
        <f t="shared" si="119"/>
        <v>76</v>
      </c>
      <c r="J59" s="414">
        <f t="shared" si="119"/>
        <v>192</v>
      </c>
      <c r="K59" s="414">
        <f t="shared" si="120"/>
        <v>268</v>
      </c>
      <c r="L59" s="415">
        <f t="shared" si="121"/>
        <v>60.447761194029844</v>
      </c>
      <c r="M59" s="415">
        <f t="shared" si="122"/>
        <v>39.552238805970148</v>
      </c>
      <c r="N59" s="416">
        <f t="shared" si="123"/>
        <v>268</v>
      </c>
      <c r="P59" s="440">
        <v>12</v>
      </c>
      <c r="Q59" s="29" t="s">
        <v>30</v>
      </c>
      <c r="R59" s="27">
        <f t="shared" si="107"/>
        <v>8</v>
      </c>
      <c r="S59" s="27">
        <f t="shared" si="108"/>
        <v>7</v>
      </c>
      <c r="T59" s="30">
        <f t="shared" si="124"/>
        <v>15</v>
      </c>
      <c r="U59" s="27">
        <f t="shared" si="109"/>
        <v>76</v>
      </c>
      <c r="V59" s="27">
        <f t="shared" si="110"/>
        <v>177</v>
      </c>
      <c r="W59" s="27">
        <f t="shared" si="125"/>
        <v>253</v>
      </c>
      <c r="X59" s="27">
        <f t="shared" si="154"/>
        <v>84</v>
      </c>
      <c r="Y59" s="27">
        <f t="shared" si="126"/>
        <v>184</v>
      </c>
      <c r="Z59" s="27">
        <f t="shared" si="127"/>
        <v>268</v>
      </c>
      <c r="AA59" s="53">
        <f t="shared" si="128"/>
        <v>5.5970149253731343</v>
      </c>
      <c r="AB59" s="53">
        <f t="shared" si="129"/>
        <v>94.402985074626869</v>
      </c>
      <c r="AC59" s="441">
        <f t="shared" si="130"/>
        <v>268</v>
      </c>
      <c r="AE59" s="451">
        <v>12</v>
      </c>
      <c r="AF59" s="29" t="s">
        <v>30</v>
      </c>
      <c r="AG59" s="27">
        <f>SUMIFS('ALL-DIKBUD-KEMANAG'!AE$13:AE$1029,STATUS_SEKOLAH,$AR$42,KECAMATAN,$AF59,JENJANG_PENDIDIKAN,$B$6)</f>
        <v>20</v>
      </c>
      <c r="AH59" s="27">
        <f>SUMIFS('ALL-DIKBUD-KEMANAG'!AF$13:AF$1029,STATUS_SEKOLAH,$AR$42,KECAMATAN,$AF59,JENJANG_PENDIDIKAN,$B$6)</f>
        <v>115</v>
      </c>
      <c r="AI59" s="56">
        <f t="shared" si="131"/>
        <v>135</v>
      </c>
      <c r="AJ59" s="27">
        <f>SUMIFS('ALL-DIKBUD-KEMANAG'!AH$13:AH$1029,STATUS_SEKOLAH,$AR$42,KECAMATAN,$AF59,JENJANG_PENDIDIKAN,$B$6)</f>
        <v>64</v>
      </c>
      <c r="AK59" s="27">
        <f>SUMIFS('ALL-DIKBUD-KEMANAG'!AI$13:AI$1029,STATUS_SEKOLAH,$AR$42,KECAMATAN,$AF59,JENJANG_PENDIDIKAN,$B$6)</f>
        <v>69</v>
      </c>
      <c r="AL59" s="28">
        <f t="shared" si="132"/>
        <v>133</v>
      </c>
      <c r="AM59" s="27">
        <f t="shared" si="155"/>
        <v>84</v>
      </c>
      <c r="AN59" s="27">
        <f t="shared" si="133"/>
        <v>184</v>
      </c>
      <c r="AO59" s="28">
        <f t="shared" si="134"/>
        <v>268</v>
      </c>
      <c r="AP59" s="51">
        <f t="shared" si="135"/>
        <v>50.373134328358205</v>
      </c>
      <c r="AQ59" s="51">
        <f t="shared" si="136"/>
        <v>49.626865671641788</v>
      </c>
      <c r="AR59" s="452">
        <f t="shared" si="137"/>
        <v>268</v>
      </c>
      <c r="AS59" s="60"/>
      <c r="AT59" s="431">
        <v>12</v>
      </c>
      <c r="AU59" s="429" t="s">
        <v>30</v>
      </c>
      <c r="AV59" s="414">
        <f t="shared" si="111"/>
        <v>52</v>
      </c>
      <c r="AW59" s="414">
        <f t="shared" si="112"/>
        <v>110</v>
      </c>
      <c r="AX59" s="417">
        <f t="shared" si="138"/>
        <v>162</v>
      </c>
      <c r="AY59" s="414">
        <v>0</v>
      </c>
      <c r="AZ59" s="414">
        <v>0</v>
      </c>
      <c r="BA59" s="414">
        <f t="shared" si="139"/>
        <v>0</v>
      </c>
      <c r="BB59" s="414">
        <f t="shared" si="140"/>
        <v>52</v>
      </c>
      <c r="BC59" s="414">
        <f t="shared" si="141"/>
        <v>110</v>
      </c>
      <c r="BD59" s="414">
        <f t="shared" si="142"/>
        <v>162</v>
      </c>
      <c r="BE59" s="415">
        <f t="shared" si="143"/>
        <v>100</v>
      </c>
      <c r="BF59" s="415">
        <f t="shared" si="144"/>
        <v>0</v>
      </c>
      <c r="BG59" s="416">
        <f t="shared" si="145"/>
        <v>162</v>
      </c>
      <c r="BH59" s="32"/>
      <c r="BI59" s="32"/>
      <c r="BJ59" s="32"/>
      <c r="BK59" s="466">
        <v>12</v>
      </c>
      <c r="BL59" s="265" t="s">
        <v>30</v>
      </c>
      <c r="BM59" s="262">
        <f t="shared" si="113"/>
        <v>2</v>
      </c>
      <c r="BN59" s="262">
        <f t="shared" si="114"/>
        <v>0</v>
      </c>
      <c r="BO59" s="266">
        <f t="shared" si="146"/>
        <v>2</v>
      </c>
      <c r="BP59" s="262">
        <f t="shared" si="115"/>
        <v>6</v>
      </c>
      <c r="BQ59" s="262">
        <f t="shared" si="116"/>
        <v>1</v>
      </c>
      <c r="BR59" s="262">
        <f t="shared" si="147"/>
        <v>7</v>
      </c>
      <c r="BS59" s="262">
        <f t="shared" si="148"/>
        <v>8</v>
      </c>
      <c r="BT59" s="262">
        <f t="shared" si="149"/>
        <v>1</v>
      </c>
      <c r="BU59" s="262">
        <f t="shared" si="150"/>
        <v>9</v>
      </c>
      <c r="BV59" s="263">
        <f t="shared" si="151"/>
        <v>22.222222222222221</v>
      </c>
      <c r="BW59" s="263">
        <f t="shared" si="152"/>
        <v>77.777777777777786</v>
      </c>
      <c r="BX59" s="467">
        <f t="shared" si="153"/>
        <v>9</v>
      </c>
      <c r="BY59" s="476"/>
    </row>
    <row r="60" spans="1:77" ht="15.75" thickBot="1" x14ac:dyDescent="0.3">
      <c r="A60" s="431">
        <v>13</v>
      </c>
      <c r="B60" s="428" t="s">
        <v>31</v>
      </c>
      <c r="C60" s="414">
        <f t="shared" si="103"/>
        <v>62</v>
      </c>
      <c r="D60" s="414">
        <f t="shared" si="104"/>
        <v>79</v>
      </c>
      <c r="E60" s="417">
        <f t="shared" si="117"/>
        <v>141</v>
      </c>
      <c r="F60" s="414">
        <f t="shared" si="105"/>
        <v>19</v>
      </c>
      <c r="G60" s="414">
        <f t="shared" si="106"/>
        <v>79</v>
      </c>
      <c r="H60" s="414">
        <f t="shared" si="118"/>
        <v>98</v>
      </c>
      <c r="I60" s="414">
        <f t="shared" si="119"/>
        <v>81</v>
      </c>
      <c r="J60" s="414">
        <f t="shared" si="119"/>
        <v>158</v>
      </c>
      <c r="K60" s="414">
        <f t="shared" si="120"/>
        <v>239</v>
      </c>
      <c r="L60" s="415">
        <f t="shared" si="121"/>
        <v>58.995815899581594</v>
      </c>
      <c r="M60" s="415">
        <f t="shared" si="122"/>
        <v>41.004184100418414</v>
      </c>
      <c r="N60" s="416">
        <f t="shared" si="123"/>
        <v>239</v>
      </c>
      <c r="P60" s="440">
        <v>13</v>
      </c>
      <c r="Q60" s="18" t="s">
        <v>31</v>
      </c>
      <c r="R60" s="27">
        <f t="shared" si="107"/>
        <v>8</v>
      </c>
      <c r="S60" s="27">
        <f t="shared" si="108"/>
        <v>11</v>
      </c>
      <c r="T60" s="30">
        <f t="shared" si="124"/>
        <v>19</v>
      </c>
      <c r="U60" s="27">
        <f t="shared" si="109"/>
        <v>78</v>
      </c>
      <c r="V60" s="27">
        <f t="shared" si="110"/>
        <v>142</v>
      </c>
      <c r="W60" s="27">
        <f t="shared" si="125"/>
        <v>220</v>
      </c>
      <c r="X60" s="27">
        <f t="shared" si="154"/>
        <v>86</v>
      </c>
      <c r="Y60" s="27">
        <f t="shared" si="126"/>
        <v>153</v>
      </c>
      <c r="Z60" s="27">
        <f t="shared" si="127"/>
        <v>239</v>
      </c>
      <c r="AA60" s="53">
        <f t="shared" si="128"/>
        <v>7.9497907949790791</v>
      </c>
      <c r="AB60" s="53">
        <f t="shared" si="129"/>
        <v>92.05020920502092</v>
      </c>
      <c r="AC60" s="441">
        <f t="shared" si="130"/>
        <v>239</v>
      </c>
      <c r="AE60" s="451">
        <v>13</v>
      </c>
      <c r="AF60" s="18" t="s">
        <v>31</v>
      </c>
      <c r="AG60" s="27">
        <f>SUMIFS('ALL-DIKBUD-KEMANAG'!AE$13:AE$1029,STATUS_SEKOLAH,$AR$42,KECAMATAN,$AF60,JENJANG_PENDIDIKAN,$B$6)</f>
        <v>24</v>
      </c>
      <c r="AH60" s="27">
        <f>SUMIFS('ALL-DIKBUD-KEMANAG'!AF$13:AF$1029,STATUS_SEKOLAH,$AR$42,KECAMATAN,$AF60,JENJANG_PENDIDIKAN,$B$6)</f>
        <v>102</v>
      </c>
      <c r="AI60" s="56">
        <f t="shared" si="131"/>
        <v>126</v>
      </c>
      <c r="AJ60" s="27">
        <f>SUMIFS('ALL-DIKBUD-KEMANAG'!AH$13:AH$1029,STATUS_SEKOLAH,$AR$42,KECAMATAN,$AF60,JENJANG_PENDIDIKAN,$B$6)</f>
        <v>62</v>
      </c>
      <c r="AK60" s="27">
        <f>SUMIFS('ALL-DIKBUD-KEMANAG'!AI$13:AI$1029,STATUS_SEKOLAH,$AR$42,KECAMATAN,$AF60,JENJANG_PENDIDIKAN,$B$6)</f>
        <v>51</v>
      </c>
      <c r="AL60" s="28">
        <f t="shared" si="132"/>
        <v>113</v>
      </c>
      <c r="AM60" s="27">
        <f t="shared" si="155"/>
        <v>86</v>
      </c>
      <c r="AN60" s="27">
        <f t="shared" si="133"/>
        <v>153</v>
      </c>
      <c r="AO60" s="28">
        <f t="shared" si="134"/>
        <v>239</v>
      </c>
      <c r="AP60" s="51">
        <f t="shared" si="135"/>
        <v>52.719665271966534</v>
      </c>
      <c r="AQ60" s="51">
        <f t="shared" si="136"/>
        <v>47.280334728033473</v>
      </c>
      <c r="AR60" s="452">
        <f t="shared" si="137"/>
        <v>239</v>
      </c>
      <c r="AS60" s="60"/>
      <c r="AT60" s="431">
        <v>13</v>
      </c>
      <c r="AU60" s="428" t="s">
        <v>31</v>
      </c>
      <c r="AV60" s="414">
        <f t="shared" si="111"/>
        <v>62</v>
      </c>
      <c r="AW60" s="414">
        <f t="shared" si="112"/>
        <v>79</v>
      </c>
      <c r="AX60" s="417">
        <f t="shared" si="138"/>
        <v>141</v>
      </c>
      <c r="AY60" s="414">
        <v>0</v>
      </c>
      <c r="AZ60" s="414">
        <v>0</v>
      </c>
      <c r="BA60" s="414">
        <f t="shared" si="139"/>
        <v>0</v>
      </c>
      <c r="BB60" s="414">
        <f t="shared" si="140"/>
        <v>62</v>
      </c>
      <c r="BC60" s="414">
        <f t="shared" si="141"/>
        <v>79</v>
      </c>
      <c r="BD60" s="414">
        <f t="shared" si="142"/>
        <v>141</v>
      </c>
      <c r="BE60" s="415">
        <f t="shared" si="143"/>
        <v>100</v>
      </c>
      <c r="BF60" s="415">
        <f t="shared" si="144"/>
        <v>0</v>
      </c>
      <c r="BG60" s="416">
        <f t="shared" si="145"/>
        <v>141</v>
      </c>
      <c r="BH60" s="32"/>
      <c r="BI60" s="32"/>
      <c r="BJ60" s="32"/>
      <c r="BK60" s="466">
        <v>13</v>
      </c>
      <c r="BL60" s="250" t="s">
        <v>31</v>
      </c>
      <c r="BM60" s="262">
        <f t="shared" si="113"/>
        <v>0</v>
      </c>
      <c r="BN60" s="262">
        <f t="shared" si="114"/>
        <v>0</v>
      </c>
      <c r="BO60" s="266">
        <f t="shared" si="146"/>
        <v>0</v>
      </c>
      <c r="BP60" s="262">
        <f t="shared" si="115"/>
        <v>4</v>
      </c>
      <c r="BQ60" s="262">
        <f t="shared" si="116"/>
        <v>1</v>
      </c>
      <c r="BR60" s="262">
        <f t="shared" si="147"/>
        <v>5</v>
      </c>
      <c r="BS60" s="262">
        <f t="shared" si="148"/>
        <v>4</v>
      </c>
      <c r="BT60" s="262">
        <f t="shared" si="149"/>
        <v>1</v>
      </c>
      <c r="BU60" s="262">
        <f t="shared" si="150"/>
        <v>5</v>
      </c>
      <c r="BV60" s="263">
        <f t="shared" si="151"/>
        <v>0</v>
      </c>
      <c r="BW60" s="263">
        <f t="shared" si="152"/>
        <v>100</v>
      </c>
      <c r="BX60" s="467">
        <f t="shared" si="153"/>
        <v>5</v>
      </c>
      <c r="BY60" s="476"/>
    </row>
    <row r="61" spans="1:77" ht="15.75" thickBot="1" x14ac:dyDescent="0.3">
      <c r="A61" s="432">
        <v>14</v>
      </c>
      <c r="B61" s="430" t="s">
        <v>32</v>
      </c>
      <c r="C61" s="414">
        <f t="shared" si="103"/>
        <v>45</v>
      </c>
      <c r="D61" s="414">
        <f t="shared" si="104"/>
        <v>88</v>
      </c>
      <c r="E61" s="419">
        <f t="shared" si="117"/>
        <v>133</v>
      </c>
      <c r="F61" s="414">
        <f t="shared" si="105"/>
        <v>29</v>
      </c>
      <c r="G61" s="414">
        <f t="shared" si="106"/>
        <v>53</v>
      </c>
      <c r="H61" s="418">
        <f t="shared" si="118"/>
        <v>82</v>
      </c>
      <c r="I61" s="418">
        <f t="shared" si="119"/>
        <v>74</v>
      </c>
      <c r="J61" s="418">
        <f t="shared" si="119"/>
        <v>141</v>
      </c>
      <c r="K61" s="418">
        <f t="shared" si="120"/>
        <v>215</v>
      </c>
      <c r="L61" s="420">
        <f t="shared" si="121"/>
        <v>61.860465116279073</v>
      </c>
      <c r="M61" s="420">
        <f t="shared" si="122"/>
        <v>38.139534883720934</v>
      </c>
      <c r="N61" s="421">
        <f t="shared" si="123"/>
        <v>215</v>
      </c>
      <c r="P61" s="442">
        <v>14</v>
      </c>
      <c r="Q61" s="49" t="s">
        <v>32</v>
      </c>
      <c r="R61" s="52">
        <f t="shared" si="107"/>
        <v>0</v>
      </c>
      <c r="S61" s="52">
        <f t="shared" si="108"/>
        <v>2</v>
      </c>
      <c r="T61" s="50">
        <f t="shared" si="124"/>
        <v>2</v>
      </c>
      <c r="U61" s="52">
        <f t="shared" si="109"/>
        <v>78</v>
      </c>
      <c r="V61" s="52">
        <f t="shared" si="110"/>
        <v>135</v>
      </c>
      <c r="W61" s="52">
        <f t="shared" si="125"/>
        <v>213</v>
      </c>
      <c r="X61" s="52">
        <f t="shared" si="154"/>
        <v>78</v>
      </c>
      <c r="Y61" s="52">
        <f t="shared" si="126"/>
        <v>137</v>
      </c>
      <c r="Z61" s="52">
        <f t="shared" si="127"/>
        <v>215</v>
      </c>
      <c r="AA61" s="54">
        <f t="shared" si="128"/>
        <v>0.93023255813953487</v>
      </c>
      <c r="AB61" s="54">
        <f t="shared" si="129"/>
        <v>99.069767441860463</v>
      </c>
      <c r="AC61" s="443">
        <f t="shared" si="130"/>
        <v>215</v>
      </c>
      <c r="AE61" s="460">
        <v>14</v>
      </c>
      <c r="AF61" s="31" t="s">
        <v>32</v>
      </c>
      <c r="AG61" s="27">
        <f>SUMIFS('ALL-DIKBUD-KEMANAG'!AE$13:AE$1029,STATUS_SEKOLAH,$AR$42,KECAMATAN,$AF61,JENJANG_PENDIDIKAN,$B$6)</f>
        <v>23</v>
      </c>
      <c r="AH61" s="27">
        <f>SUMIFS('ALL-DIKBUD-KEMANAG'!AF$13:AF$1029,STATUS_SEKOLAH,$AR$42,KECAMATAN,$AF61,JENJANG_PENDIDIKAN,$B$6)</f>
        <v>79</v>
      </c>
      <c r="AI61" s="57">
        <f t="shared" si="131"/>
        <v>102</v>
      </c>
      <c r="AJ61" s="27">
        <f>SUMIFS('ALL-DIKBUD-KEMANAG'!AH$13:AH$1029,STATUS_SEKOLAH,$AR$42,KECAMATAN,$AF61,JENJANG_PENDIDIKAN,$B$6)</f>
        <v>55</v>
      </c>
      <c r="AK61" s="27">
        <f>SUMIFS('ALL-DIKBUD-KEMANAG'!AI$13:AI$1029,STATUS_SEKOLAH,$AR$42,KECAMATAN,$AF61,JENJANG_PENDIDIKAN,$B$6)</f>
        <v>58</v>
      </c>
      <c r="AL61" s="57">
        <f t="shared" si="132"/>
        <v>113</v>
      </c>
      <c r="AM61" s="50">
        <f t="shared" si="155"/>
        <v>78</v>
      </c>
      <c r="AN61" s="50">
        <f t="shared" si="133"/>
        <v>137</v>
      </c>
      <c r="AO61" s="58">
        <f t="shared" si="134"/>
        <v>215</v>
      </c>
      <c r="AP61" s="51">
        <f t="shared" si="135"/>
        <v>47.441860465116278</v>
      </c>
      <c r="AQ61" s="51">
        <f t="shared" si="136"/>
        <v>52.558139534883722</v>
      </c>
      <c r="AR61" s="454">
        <f t="shared" si="137"/>
        <v>215</v>
      </c>
      <c r="AS61" s="60"/>
      <c r="AT61" s="432">
        <v>14</v>
      </c>
      <c r="AU61" s="430" t="s">
        <v>32</v>
      </c>
      <c r="AV61" s="414">
        <f t="shared" si="111"/>
        <v>45</v>
      </c>
      <c r="AW61" s="414">
        <f t="shared" si="112"/>
        <v>88</v>
      </c>
      <c r="AX61" s="419">
        <f t="shared" si="138"/>
        <v>133</v>
      </c>
      <c r="AY61" s="414">
        <v>0</v>
      </c>
      <c r="AZ61" s="414">
        <v>0</v>
      </c>
      <c r="BA61" s="418">
        <f t="shared" si="139"/>
        <v>0</v>
      </c>
      <c r="BB61" s="418">
        <f t="shared" si="140"/>
        <v>45</v>
      </c>
      <c r="BC61" s="418">
        <f t="shared" si="141"/>
        <v>88</v>
      </c>
      <c r="BD61" s="418">
        <f t="shared" si="142"/>
        <v>133</v>
      </c>
      <c r="BE61" s="420">
        <f t="shared" si="143"/>
        <v>100</v>
      </c>
      <c r="BF61" s="420">
        <f t="shared" si="144"/>
        <v>0</v>
      </c>
      <c r="BG61" s="421">
        <f t="shared" si="145"/>
        <v>133</v>
      </c>
      <c r="BH61" s="32"/>
      <c r="BI61" s="32"/>
      <c r="BJ61" s="32"/>
      <c r="BK61" s="468">
        <v>14</v>
      </c>
      <c r="BL61" s="268" t="s">
        <v>32</v>
      </c>
      <c r="BM61" s="269">
        <f t="shared" si="113"/>
        <v>0</v>
      </c>
      <c r="BN61" s="269">
        <f t="shared" si="114"/>
        <v>0</v>
      </c>
      <c r="BO61" s="270">
        <f t="shared" si="146"/>
        <v>0</v>
      </c>
      <c r="BP61" s="269">
        <f t="shared" si="115"/>
        <v>6</v>
      </c>
      <c r="BQ61" s="269">
        <f t="shared" si="116"/>
        <v>0</v>
      </c>
      <c r="BR61" s="269">
        <f t="shared" si="147"/>
        <v>6</v>
      </c>
      <c r="BS61" s="269">
        <f t="shared" si="148"/>
        <v>6</v>
      </c>
      <c r="BT61" s="269">
        <f t="shared" si="149"/>
        <v>0</v>
      </c>
      <c r="BU61" s="269">
        <f t="shared" si="150"/>
        <v>6</v>
      </c>
      <c r="BV61" s="271">
        <f t="shared" si="151"/>
        <v>0</v>
      </c>
      <c r="BW61" s="271">
        <f t="shared" si="152"/>
        <v>100</v>
      </c>
      <c r="BX61" s="469">
        <f t="shared" si="153"/>
        <v>6</v>
      </c>
      <c r="BY61" s="476"/>
    </row>
    <row r="62" spans="1:77" ht="17.25" thickBot="1" x14ac:dyDescent="0.35">
      <c r="A62" s="422"/>
      <c r="B62" s="423" t="s">
        <v>15</v>
      </c>
      <c r="C62" s="424">
        <f>SUM(C48:C61)</f>
        <v>941</v>
      </c>
      <c r="D62" s="424">
        <f t="shared" ref="D62:K62" si="156">SUM(D48:D61)</f>
        <v>1966</v>
      </c>
      <c r="E62" s="424">
        <f t="shared" si="156"/>
        <v>2907</v>
      </c>
      <c r="F62" s="424">
        <f t="shared" si="156"/>
        <v>614</v>
      </c>
      <c r="G62" s="424">
        <f t="shared" si="156"/>
        <v>1322</v>
      </c>
      <c r="H62" s="424">
        <f t="shared" si="156"/>
        <v>1936</v>
      </c>
      <c r="I62" s="424">
        <f t="shared" si="156"/>
        <v>1555</v>
      </c>
      <c r="J62" s="424">
        <f t="shared" si="156"/>
        <v>3288</v>
      </c>
      <c r="K62" s="424">
        <f t="shared" si="156"/>
        <v>4843</v>
      </c>
      <c r="L62" s="425">
        <f t="shared" si="121"/>
        <v>60.024778030146607</v>
      </c>
      <c r="M62" s="425">
        <f t="shared" si="122"/>
        <v>39.975221969853401</v>
      </c>
      <c r="N62" s="426">
        <f>SUM(E62,H62)</f>
        <v>4843</v>
      </c>
      <c r="P62" s="444"/>
      <c r="Q62" s="445" t="s">
        <v>15</v>
      </c>
      <c r="R62" s="446">
        <f>SUM(R48:R61)</f>
        <v>108</v>
      </c>
      <c r="S62" s="446">
        <f t="shared" ref="S62:Z62" si="157">SUM(S48:S61)</f>
        <v>92</v>
      </c>
      <c r="T62" s="446">
        <f t="shared" si="157"/>
        <v>200</v>
      </c>
      <c r="U62" s="446">
        <f t="shared" si="157"/>
        <v>1493</v>
      </c>
      <c r="V62" s="446">
        <f t="shared" si="157"/>
        <v>3150</v>
      </c>
      <c r="W62" s="446">
        <f t="shared" si="157"/>
        <v>4643</v>
      </c>
      <c r="X62" s="446">
        <f t="shared" si="157"/>
        <v>1601</v>
      </c>
      <c r="Y62" s="446">
        <f t="shared" si="157"/>
        <v>3242</v>
      </c>
      <c r="Z62" s="446">
        <f t="shared" si="157"/>
        <v>4843</v>
      </c>
      <c r="AA62" s="447">
        <f t="shared" ref="AA62" si="158">IF(Z62&lt;1,0,T62/AC62*100)</f>
        <v>4.1296716911005573</v>
      </c>
      <c r="AB62" s="447">
        <f t="shared" ref="AB62" si="159">IF(Z62&lt;1,0,W62/AC62*100)</f>
        <v>95.870328308899445</v>
      </c>
      <c r="AC62" s="448">
        <f>SUM(T62,W62)</f>
        <v>4843</v>
      </c>
      <c r="AE62" s="461"/>
      <c r="AF62" s="462" t="s">
        <v>15</v>
      </c>
      <c r="AG62" s="457">
        <f>SUM(AG48:AG61)</f>
        <v>580</v>
      </c>
      <c r="AH62" s="457">
        <f t="shared" ref="AH62:AO62" si="160">SUM(AH48:AH61)</f>
        <v>1902</v>
      </c>
      <c r="AI62" s="457">
        <f t="shared" si="160"/>
        <v>2482</v>
      </c>
      <c r="AJ62" s="457">
        <f t="shared" si="160"/>
        <v>1021</v>
      </c>
      <c r="AK62" s="457">
        <f t="shared" si="160"/>
        <v>1340</v>
      </c>
      <c r="AL62" s="457">
        <f t="shared" si="160"/>
        <v>2361</v>
      </c>
      <c r="AM62" s="457">
        <f t="shared" si="160"/>
        <v>1601</v>
      </c>
      <c r="AN62" s="457">
        <f t="shared" si="160"/>
        <v>3242</v>
      </c>
      <c r="AO62" s="457">
        <f t="shared" si="160"/>
        <v>4843</v>
      </c>
      <c r="AP62" s="458">
        <f>AI62/AR62*100</f>
        <v>51.249225686557921</v>
      </c>
      <c r="AQ62" s="458">
        <f>AL62/AR62*100</f>
        <v>48.750774313442079</v>
      </c>
      <c r="AR62" s="459">
        <f>SUM(AI62,AL62)</f>
        <v>4843</v>
      </c>
      <c r="AS62" s="60"/>
      <c r="AT62" s="422"/>
      <c r="AU62" s="423" t="s">
        <v>15</v>
      </c>
      <c r="AV62" s="424">
        <f>SUM(AV48:AV61)</f>
        <v>941</v>
      </c>
      <c r="AW62" s="424">
        <f t="shared" ref="AW62:BD62" si="161">SUM(AW48:AW61)</f>
        <v>1966</v>
      </c>
      <c r="AX62" s="424">
        <f t="shared" si="161"/>
        <v>2907</v>
      </c>
      <c r="AY62" s="424">
        <f t="shared" si="161"/>
        <v>0</v>
      </c>
      <c r="AZ62" s="424">
        <f t="shared" si="161"/>
        <v>0</v>
      </c>
      <c r="BA62" s="424">
        <f t="shared" si="161"/>
        <v>0</v>
      </c>
      <c r="BB62" s="424">
        <f t="shared" si="161"/>
        <v>941</v>
      </c>
      <c r="BC62" s="424">
        <f t="shared" si="161"/>
        <v>1966</v>
      </c>
      <c r="BD62" s="424">
        <f t="shared" si="161"/>
        <v>2907</v>
      </c>
      <c r="BE62" s="425">
        <f t="shared" si="143"/>
        <v>100</v>
      </c>
      <c r="BF62" s="425">
        <f t="shared" si="144"/>
        <v>0</v>
      </c>
      <c r="BG62" s="426">
        <f>SUM(AX62,BA62)</f>
        <v>2907</v>
      </c>
      <c r="BK62" s="470"/>
      <c r="BL62" s="471" t="s">
        <v>15</v>
      </c>
      <c r="BM62" s="472">
        <f>SUM(BM48:BM61)</f>
        <v>23</v>
      </c>
      <c r="BN62" s="472">
        <f t="shared" ref="BN62:BU62" si="162">SUM(BN48:BN61)</f>
        <v>1</v>
      </c>
      <c r="BO62" s="472">
        <f t="shared" si="162"/>
        <v>24</v>
      </c>
      <c r="BP62" s="472">
        <f t="shared" si="162"/>
        <v>120</v>
      </c>
      <c r="BQ62" s="472">
        <f t="shared" si="162"/>
        <v>38</v>
      </c>
      <c r="BR62" s="472">
        <f t="shared" si="162"/>
        <v>158</v>
      </c>
      <c r="BS62" s="472">
        <f t="shared" si="162"/>
        <v>143</v>
      </c>
      <c r="BT62" s="472">
        <f t="shared" si="162"/>
        <v>39</v>
      </c>
      <c r="BU62" s="472">
        <f t="shared" si="162"/>
        <v>182</v>
      </c>
      <c r="BV62" s="473">
        <f>BO62/BX62*100</f>
        <v>13.186813186813188</v>
      </c>
      <c r="BW62" s="473">
        <f>BR62/BX62*100</f>
        <v>86.813186813186817</v>
      </c>
      <c r="BX62" s="474">
        <f>SUM(BO62,BR62)</f>
        <v>182</v>
      </c>
      <c r="BY62" s="477"/>
    </row>
    <row r="63" spans="1:77" ht="15.75" thickTop="1" x14ac:dyDescent="0.25">
      <c r="A63" s="33"/>
      <c r="AT63" s="33"/>
      <c r="BK63" s="267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</row>
    <row r="64" spans="1:77" x14ac:dyDescent="0.25">
      <c r="A64" s="33"/>
      <c r="K64" s="35" t="str">
        <f>K27</f>
        <v>Demak, 27 Februari 2019</v>
      </c>
      <c r="AT64" s="33"/>
      <c r="BD64" s="35" t="str">
        <f>BD27</f>
        <v>Demak, 16 Juli 2018</v>
      </c>
      <c r="BK64" s="267"/>
      <c r="BL64" s="250"/>
      <c r="BM64" s="250"/>
      <c r="BN64" s="250"/>
      <c r="BO64" s="250"/>
      <c r="BP64" s="250"/>
      <c r="BQ64" s="250"/>
      <c r="BR64" s="250"/>
      <c r="BS64" s="250"/>
      <c r="BT64" s="250"/>
      <c r="BU64" s="250"/>
      <c r="BV64" s="250"/>
      <c r="BW64" s="250"/>
      <c r="BX64" s="250"/>
      <c r="BY64" s="250"/>
    </row>
    <row r="65" spans="1:77" x14ac:dyDescent="0.25">
      <c r="A65" s="33"/>
      <c r="K65" s="35" t="str">
        <f t="shared" ref="K65:K71" si="163">K28</f>
        <v>Kepala Dinas Pendidikan Dan Kebudayaan</v>
      </c>
      <c r="AT65" s="33"/>
      <c r="BD65" s="35" t="str">
        <f t="shared" ref="BD65:BD71" si="164">BD28</f>
        <v>Kepala Dinas Pendidikan Dan Kebudayaan</v>
      </c>
      <c r="BK65" s="267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</row>
    <row r="66" spans="1:77" x14ac:dyDescent="0.25">
      <c r="A66" s="33"/>
      <c r="K66" s="35" t="str">
        <f t="shared" si="163"/>
        <v>Kab. Demak</v>
      </c>
      <c r="AT66" s="33"/>
      <c r="BD66" s="35" t="str">
        <f t="shared" si="164"/>
        <v>Kab. Demak</v>
      </c>
      <c r="BK66" s="267"/>
      <c r="BL66" s="250"/>
      <c r="BM66" s="250"/>
      <c r="BN66" s="250"/>
      <c r="BO66" s="250"/>
      <c r="BP66" s="250"/>
      <c r="BQ66" s="250"/>
      <c r="BR66" s="250"/>
      <c r="BS66" s="250"/>
      <c r="BT66" s="250"/>
      <c r="BU66" s="250"/>
      <c r="BV66" s="250"/>
      <c r="BW66" s="250"/>
      <c r="BX66" s="250"/>
      <c r="BY66" s="250"/>
    </row>
    <row r="67" spans="1:77" x14ac:dyDescent="0.25">
      <c r="A67" s="33"/>
      <c r="K67" s="35"/>
      <c r="AT67" s="33"/>
      <c r="BD67" s="35"/>
      <c r="BK67" s="267"/>
      <c r="BL67" s="250"/>
      <c r="BM67" s="250"/>
      <c r="BN67" s="250"/>
      <c r="BO67" s="250"/>
      <c r="BP67" s="250"/>
      <c r="BQ67" s="250"/>
      <c r="BR67" s="250"/>
      <c r="BS67" s="250"/>
      <c r="BT67" s="250"/>
      <c r="BU67" s="250"/>
      <c r="BV67" s="250"/>
      <c r="BW67" s="250"/>
      <c r="BX67" s="250"/>
      <c r="BY67" s="250"/>
    </row>
    <row r="68" spans="1:77" x14ac:dyDescent="0.25">
      <c r="A68" s="33"/>
      <c r="K68" s="35"/>
      <c r="AT68" s="33"/>
      <c r="BD68" s="35"/>
      <c r="BK68" s="267"/>
      <c r="BL68" s="250"/>
      <c r="BM68" s="250"/>
      <c r="BN68" s="250"/>
      <c r="BO68" s="250"/>
      <c r="BP68" s="250"/>
      <c r="BQ68" s="250"/>
      <c r="BR68" s="250"/>
      <c r="BS68" s="250"/>
      <c r="BT68" s="250"/>
      <c r="BU68" s="250"/>
      <c r="BV68" s="250"/>
      <c r="BW68" s="250"/>
      <c r="BX68" s="250"/>
      <c r="BY68" s="250"/>
    </row>
    <row r="69" spans="1:77" x14ac:dyDescent="0.25">
      <c r="A69" s="33"/>
      <c r="K69" s="35"/>
      <c r="AT69" s="33"/>
      <c r="BD69" s="35"/>
      <c r="BK69" s="267"/>
      <c r="BL69" s="250"/>
      <c r="BM69" s="250"/>
      <c r="BN69" s="250"/>
      <c r="BO69" s="250"/>
      <c r="BP69" s="250"/>
      <c r="BQ69" s="250"/>
      <c r="BR69" s="250"/>
      <c r="BS69" s="250"/>
      <c r="BT69" s="250"/>
      <c r="BU69" s="250"/>
      <c r="BV69" s="250"/>
      <c r="BW69" s="250"/>
      <c r="BX69" s="250"/>
      <c r="BY69" s="250"/>
    </row>
    <row r="70" spans="1:77" x14ac:dyDescent="0.25">
      <c r="A70" s="33"/>
      <c r="K70" s="35" t="str">
        <f t="shared" si="163"/>
        <v>Drs. ANJAR GUNADI, M.Pd</v>
      </c>
      <c r="AT70" s="33"/>
      <c r="BD70" s="35" t="str">
        <f t="shared" si="164"/>
        <v>Drs. ANJAR GUNADI, M.Pd</v>
      </c>
      <c r="BK70" s="267"/>
      <c r="BL70" s="250"/>
      <c r="BM70" s="250"/>
      <c r="BN70" s="250"/>
      <c r="BO70" s="250"/>
      <c r="BP70" s="250"/>
      <c r="BQ70" s="250"/>
      <c r="BR70" s="250"/>
      <c r="BS70" s="250"/>
      <c r="BT70" s="250"/>
      <c r="BU70" s="250"/>
      <c r="BV70" s="250"/>
      <c r="BW70" s="250"/>
      <c r="BX70" s="250"/>
      <c r="BY70" s="250"/>
    </row>
    <row r="71" spans="1:77" x14ac:dyDescent="0.25">
      <c r="A71" s="33"/>
      <c r="K71" s="35" t="str">
        <f t="shared" si="163"/>
        <v>Pembina Utama Muda</v>
      </c>
      <c r="AT71" s="33"/>
      <c r="BD71" s="35" t="str">
        <f t="shared" si="164"/>
        <v>Pembina Utama Muda</v>
      </c>
      <c r="BK71" s="267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</row>
    <row r="72" spans="1:77" x14ac:dyDescent="0.25">
      <c r="A72" s="33"/>
      <c r="K72" s="35" t="str">
        <f>K35</f>
        <v>NIP. 19590714 198803 1 002</v>
      </c>
      <c r="AT72" s="33"/>
      <c r="BD72" s="35" t="str">
        <f>BD35</f>
        <v>NIP. 19590714 198803 1 002</v>
      </c>
      <c r="BK72" s="267"/>
      <c r="BL72" s="250"/>
      <c r="BM72" s="250"/>
      <c r="BN72" s="250"/>
      <c r="BO72" s="250"/>
      <c r="BP72" s="250"/>
      <c r="BQ72" s="250"/>
      <c r="BR72" s="250"/>
      <c r="BS72" s="250"/>
      <c r="BT72" s="250"/>
      <c r="BU72" s="250"/>
      <c r="BV72" s="250"/>
      <c r="BW72" s="250"/>
      <c r="BX72" s="250"/>
      <c r="BY72" s="250"/>
    </row>
    <row r="73" spans="1:77" x14ac:dyDescent="0.25">
      <c r="A73" s="33"/>
      <c r="AT73" s="33"/>
      <c r="BK73" s="267"/>
      <c r="BL73" s="250"/>
      <c r="BM73" s="250"/>
      <c r="BN73" s="250"/>
      <c r="BO73" s="250"/>
      <c r="BP73" s="250"/>
      <c r="BQ73" s="250"/>
      <c r="BR73" s="250"/>
      <c r="BS73" s="250"/>
      <c r="BT73" s="250"/>
      <c r="BU73" s="250"/>
      <c r="BV73" s="250"/>
      <c r="BW73" s="250"/>
      <c r="BX73" s="250"/>
      <c r="BY73" s="250"/>
    </row>
    <row r="74" spans="1:77" ht="30.75" thickBot="1" x14ac:dyDescent="0.5">
      <c r="C74" s="251" t="str">
        <f>$C$1</f>
        <v>DATA GURU</v>
      </c>
      <c r="D74" s="19"/>
      <c r="E74" s="19"/>
      <c r="F74" s="20"/>
      <c r="G74" s="20"/>
      <c r="H74" s="20"/>
      <c r="N74" s="34"/>
      <c r="R74" s="36" t="str">
        <f>$C$1</f>
        <v>DATA GURU</v>
      </c>
      <c r="S74" s="19"/>
      <c r="T74" s="19"/>
      <c r="U74" s="20"/>
      <c r="V74" s="20"/>
      <c r="W74" s="20"/>
      <c r="X74" s="20"/>
      <c r="AG74" s="36" t="s">
        <v>64</v>
      </c>
      <c r="AH74" s="19"/>
      <c r="AI74" s="19"/>
      <c r="AJ74" s="20"/>
      <c r="AK74" s="20"/>
      <c r="AL74" s="20"/>
      <c r="AM74" s="20"/>
      <c r="AV74" s="251" t="str">
        <f>$C$1</f>
        <v>DATA GURU</v>
      </c>
      <c r="AW74" s="19"/>
      <c r="AX74" s="19"/>
      <c r="AY74" s="20"/>
      <c r="AZ74" s="20"/>
      <c r="BA74" s="20"/>
      <c r="BG74" s="34"/>
      <c r="BK74" s="250"/>
      <c r="BL74" s="250"/>
      <c r="BM74" s="251" t="s">
        <v>188</v>
      </c>
      <c r="BN74" s="252"/>
      <c r="BO74" s="252"/>
      <c r="BP74" s="253"/>
      <c r="BQ74" s="253"/>
      <c r="BR74" s="253"/>
      <c r="BS74" s="253"/>
      <c r="BT74" s="253"/>
      <c r="BU74" s="250"/>
      <c r="BV74" s="250"/>
      <c r="BW74" s="250"/>
      <c r="BX74" s="274"/>
      <c r="BY74" s="274"/>
    </row>
    <row r="75" spans="1:77" ht="18.75" x14ac:dyDescent="0.3">
      <c r="A75" s="21"/>
      <c r="B75" s="21"/>
      <c r="C75" s="23" t="str">
        <f>$B$6&amp;" SWASTA BERDASARKAN STATUS KEPEGAWAIAN"</f>
        <v>SD SWASTA BERDASARKAN STATUS KEPEGAWAIAN</v>
      </c>
      <c r="D75" s="22"/>
      <c r="E75" s="22"/>
      <c r="F75" s="21"/>
      <c r="G75" s="21"/>
      <c r="H75" s="21"/>
      <c r="N75" s="34"/>
      <c r="Q75" s="21"/>
      <c r="R75" s="23" t="str">
        <f>$B$6&amp;" SWASTA KUALIFIKASI PENDIDIKAN"</f>
        <v>SD SWASTA KUALIFIKASI PENDIDIKAN</v>
      </c>
      <c r="S75" s="22"/>
      <c r="T75" s="22"/>
      <c r="U75" s="21"/>
      <c r="V75" s="21"/>
      <c r="AF75" s="21"/>
      <c r="AG75" s="23" t="str">
        <f>$B$6&amp;" SWASTA KUALIFIKASI PENDIDIKAN"</f>
        <v>SD SWASTA KUALIFIKASI PENDIDIKAN</v>
      </c>
      <c r="AH75" s="22"/>
      <c r="AI75" s="22"/>
      <c r="AJ75" s="21"/>
      <c r="AK75" s="21"/>
      <c r="AT75" s="21"/>
      <c r="AU75" s="21"/>
      <c r="AV75" s="23" t="str">
        <f>$B$6&amp;" SWASTA BERDASARKAN STATUS KEPEGAWAIAN"</f>
        <v>SD SWASTA BERDASARKAN STATUS KEPEGAWAIAN</v>
      </c>
      <c r="AW75" s="22"/>
      <c r="AX75" s="22"/>
      <c r="AY75" s="21"/>
      <c r="AZ75" s="21"/>
      <c r="BA75" s="21"/>
      <c r="BG75" s="34"/>
      <c r="BK75" s="254"/>
      <c r="BL75" s="254"/>
      <c r="BM75" s="255" t="str">
        <f>$B$6&amp;" SWASTA BERDASARKAN STATUS KEPEGAWAIAN"</f>
        <v>SD SWASTA BERDASARKAN STATUS KEPEGAWAIAN</v>
      </c>
      <c r="BN75" s="256"/>
      <c r="BO75" s="256"/>
      <c r="BP75" s="254"/>
      <c r="BQ75" s="254"/>
      <c r="BR75" s="254"/>
      <c r="BS75" s="250"/>
      <c r="BT75" s="250"/>
      <c r="BU75" s="250"/>
      <c r="BV75" s="250"/>
      <c r="BW75" s="250"/>
      <c r="BX75" s="274"/>
      <c r="BY75" s="274"/>
    </row>
    <row r="76" spans="1:77" ht="18.75" x14ac:dyDescent="0.3">
      <c r="C76" s="407" t="str">
        <f>$C$3</f>
        <v>TAHUN PELAJARAN 2019/2020</v>
      </c>
      <c r="N76" s="34"/>
      <c r="R76" s="24" t="str">
        <f>$C$3</f>
        <v>TAHUN PELAJARAN 2019/2020</v>
      </c>
      <c r="AG76" s="24" t="s">
        <v>57</v>
      </c>
      <c r="AV76" s="407" t="str">
        <f>$C$3</f>
        <v>TAHUN PELAJARAN 2019/2020</v>
      </c>
      <c r="BG76" s="34"/>
      <c r="BK76" s="250"/>
      <c r="BL76" s="250"/>
      <c r="BM76" s="257" t="str">
        <f>$C$3</f>
        <v>TAHUN PELAJARAN 2019/2020</v>
      </c>
      <c r="BN76" s="250"/>
      <c r="BO76" s="250"/>
      <c r="BP76" s="250"/>
      <c r="BQ76" s="250"/>
      <c r="BR76" s="250"/>
      <c r="BS76" s="250"/>
      <c r="BT76" s="250"/>
      <c r="BU76" s="250"/>
      <c r="BV76" s="250"/>
      <c r="BW76" s="250"/>
      <c r="BX76" s="274"/>
      <c r="BY76" s="274"/>
    </row>
    <row r="77" spans="1:77" x14ac:dyDescent="0.25">
      <c r="C77" s="308" t="str">
        <f>$C$4</f>
        <v>Dinas Pendidikan dan Kebudayaan</v>
      </c>
      <c r="N77" s="34"/>
      <c r="R77" s="18" t="str">
        <f>$C$4</f>
        <v>Dinas Pendidikan dan Kebudayaan</v>
      </c>
      <c r="AG77" s="18" t="str">
        <f>$C$4</f>
        <v>Dinas Pendidikan dan Kebudayaan</v>
      </c>
      <c r="AV77" s="308" t="str">
        <f>$C$4</f>
        <v>Dinas Pendidikan dan Kebudayaan</v>
      </c>
      <c r="BG77" s="34"/>
      <c r="BK77" s="250"/>
      <c r="BL77" s="250"/>
      <c r="BM77" s="250" t="str">
        <f>$C$4</f>
        <v>Dinas Pendidikan dan Kebudayaan</v>
      </c>
      <c r="BN77" s="250"/>
      <c r="BO77" s="250"/>
      <c r="BP77" s="250"/>
      <c r="BQ77" s="250"/>
      <c r="BR77" s="250"/>
      <c r="BS77" s="250"/>
      <c r="BT77" s="250"/>
      <c r="BU77" s="250"/>
      <c r="BV77" s="250"/>
      <c r="BW77" s="250"/>
      <c r="BX77" s="274"/>
      <c r="BY77" s="274"/>
    </row>
    <row r="78" spans="1:77" x14ac:dyDescent="0.25">
      <c r="C78" s="18" t="s">
        <v>59</v>
      </c>
      <c r="N78" s="406" t="s">
        <v>53</v>
      </c>
      <c r="R78" s="18" t="s">
        <v>59</v>
      </c>
      <c r="AC78" s="406" t="s">
        <v>53</v>
      </c>
      <c r="AG78" s="18" t="s">
        <v>59</v>
      </c>
      <c r="AR78" s="246" t="s">
        <v>53</v>
      </c>
      <c r="AS78" s="249"/>
      <c r="AV78" s="18" t="s">
        <v>59</v>
      </c>
      <c r="BG78" s="406" t="s">
        <v>53</v>
      </c>
      <c r="BK78" s="250"/>
      <c r="BL78" s="250"/>
      <c r="BM78" s="250" t="s">
        <v>59</v>
      </c>
      <c r="BN78" s="250"/>
      <c r="BO78" s="250"/>
      <c r="BP78" s="250"/>
      <c r="BQ78" s="250"/>
      <c r="BR78" s="250"/>
      <c r="BS78" s="250"/>
      <c r="BT78" s="250"/>
      <c r="BU78" s="250"/>
      <c r="BV78" s="250"/>
      <c r="BW78" s="250"/>
      <c r="BX78" s="275" t="s">
        <v>53</v>
      </c>
      <c r="BY78"/>
    </row>
    <row r="79" spans="1:77" ht="15.75" thickBot="1" x14ac:dyDescent="0.3">
      <c r="B79" s="35"/>
      <c r="N79" s="34"/>
      <c r="AU79" s="35"/>
      <c r="BG79" s="34"/>
      <c r="BK79" s="250"/>
      <c r="BL79" s="276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74"/>
      <c r="BY79"/>
    </row>
    <row r="80" spans="1:77" ht="18" thickTop="1" thickBot="1" x14ac:dyDescent="0.3">
      <c r="A80" s="889" t="s">
        <v>60</v>
      </c>
      <c r="B80" s="892" t="s">
        <v>61</v>
      </c>
      <c r="C80" s="895" t="str">
        <f>$B$6&amp;" SWASTA"</f>
        <v>SD SWASTA</v>
      </c>
      <c r="D80" s="896"/>
      <c r="E80" s="896"/>
      <c r="F80" s="896"/>
      <c r="G80" s="896"/>
      <c r="H80" s="896"/>
      <c r="I80" s="896"/>
      <c r="J80" s="896"/>
      <c r="K80" s="896"/>
      <c r="L80" s="896"/>
      <c r="M80" s="896"/>
      <c r="N80" s="897"/>
      <c r="P80" s="898" t="s">
        <v>60</v>
      </c>
      <c r="Q80" s="901" t="s">
        <v>61</v>
      </c>
      <c r="R80" s="904" t="str">
        <f>$B$6&amp;" SWASTA"</f>
        <v>SD SWASTA</v>
      </c>
      <c r="S80" s="905"/>
      <c r="T80" s="905"/>
      <c r="U80" s="905"/>
      <c r="V80" s="905"/>
      <c r="W80" s="905"/>
      <c r="X80" s="905"/>
      <c r="Y80" s="905"/>
      <c r="Z80" s="905"/>
      <c r="AA80" s="905"/>
      <c r="AB80" s="905"/>
      <c r="AC80" s="906"/>
      <c r="AE80" s="868" t="s">
        <v>60</v>
      </c>
      <c r="AF80" s="871" t="s">
        <v>61</v>
      </c>
      <c r="AG80" s="874" t="str">
        <f>$B$6&amp;" SWASTA"</f>
        <v>SD SWASTA</v>
      </c>
      <c r="AH80" s="875"/>
      <c r="AI80" s="875"/>
      <c r="AJ80" s="875"/>
      <c r="AK80" s="875"/>
      <c r="AL80" s="875"/>
      <c r="AM80" s="875"/>
      <c r="AN80" s="875"/>
      <c r="AO80" s="875"/>
      <c r="AP80" s="875"/>
      <c r="AQ80" s="875"/>
      <c r="AR80" s="876"/>
      <c r="AS80" s="247"/>
      <c r="AT80" s="953" t="s">
        <v>60</v>
      </c>
      <c r="AU80" s="956" t="s">
        <v>61</v>
      </c>
      <c r="AV80" s="941" t="str">
        <f>$B$6&amp;" SWASTA"</f>
        <v>SD SWASTA</v>
      </c>
      <c r="AW80" s="942"/>
      <c r="AX80" s="942"/>
      <c r="AY80" s="942"/>
      <c r="AZ80" s="942"/>
      <c r="BA80" s="942"/>
      <c r="BB80" s="942"/>
      <c r="BC80" s="942"/>
      <c r="BD80" s="942"/>
      <c r="BE80" s="942"/>
      <c r="BF80" s="942"/>
      <c r="BG80" s="943"/>
      <c r="BK80" s="950" t="s">
        <v>60</v>
      </c>
      <c r="BL80" s="959" t="s">
        <v>61</v>
      </c>
      <c r="BM80" s="962" t="str">
        <f>$B$6&amp;" SWASTA"</f>
        <v>SD SWASTA</v>
      </c>
      <c r="BN80" s="963"/>
      <c r="BO80" s="963"/>
      <c r="BP80" s="963"/>
      <c r="BQ80" s="963"/>
      <c r="BR80" s="963"/>
      <c r="BS80" s="963"/>
      <c r="BT80" s="963"/>
      <c r="BU80" s="963"/>
      <c r="BV80" s="963"/>
      <c r="BW80" s="963"/>
      <c r="BX80" s="964"/>
      <c r="BY80"/>
    </row>
    <row r="81" spans="1:78" ht="30.75" thickBot="1" x14ac:dyDescent="0.3">
      <c r="A81" s="890"/>
      <c r="B81" s="893"/>
      <c r="C81" s="907" t="s">
        <v>68</v>
      </c>
      <c r="D81" s="908"/>
      <c r="E81" s="909"/>
      <c r="F81" s="907" t="s">
        <v>63</v>
      </c>
      <c r="G81" s="908"/>
      <c r="H81" s="909"/>
      <c r="I81" s="910" t="s">
        <v>56</v>
      </c>
      <c r="J81" s="908"/>
      <c r="K81" s="909"/>
      <c r="L81" s="907" t="s">
        <v>69</v>
      </c>
      <c r="M81" s="909"/>
      <c r="N81" s="860" t="s">
        <v>4</v>
      </c>
      <c r="P81" s="899"/>
      <c r="Q81" s="902"/>
      <c r="R81" s="862" t="s">
        <v>49</v>
      </c>
      <c r="S81" s="863"/>
      <c r="T81" s="864"/>
      <c r="U81" s="862" t="s">
        <v>67</v>
      </c>
      <c r="V81" s="863"/>
      <c r="W81" s="864"/>
      <c r="X81" s="865" t="s">
        <v>70</v>
      </c>
      <c r="Y81" s="863"/>
      <c r="Z81" s="864"/>
      <c r="AA81" s="862" t="s">
        <v>69</v>
      </c>
      <c r="AB81" s="864"/>
      <c r="AC81" s="866" t="s">
        <v>4</v>
      </c>
      <c r="AE81" s="869"/>
      <c r="AF81" s="872"/>
      <c r="AG81" s="886" t="s">
        <v>47</v>
      </c>
      <c r="AH81" s="887"/>
      <c r="AI81" s="888"/>
      <c r="AJ81" s="886" t="s">
        <v>72</v>
      </c>
      <c r="AK81" s="887"/>
      <c r="AL81" s="888"/>
      <c r="AM81" s="886" t="s">
        <v>73</v>
      </c>
      <c r="AN81" s="887"/>
      <c r="AO81" s="888"/>
      <c r="AP81" s="886" t="s">
        <v>69</v>
      </c>
      <c r="AQ81" s="888"/>
      <c r="AR81" s="849" t="s">
        <v>4</v>
      </c>
      <c r="AS81" s="248"/>
      <c r="AT81" s="954"/>
      <c r="AU81" s="957"/>
      <c r="AV81" s="944" t="s">
        <v>68</v>
      </c>
      <c r="AW81" s="945"/>
      <c r="AX81" s="946"/>
      <c r="AY81" s="944" t="s">
        <v>201</v>
      </c>
      <c r="AZ81" s="945"/>
      <c r="BA81" s="946"/>
      <c r="BB81" s="947" t="s">
        <v>56</v>
      </c>
      <c r="BC81" s="945"/>
      <c r="BD81" s="946"/>
      <c r="BE81" s="944" t="s">
        <v>69</v>
      </c>
      <c r="BF81" s="946"/>
      <c r="BG81" s="948" t="s">
        <v>4</v>
      </c>
      <c r="BK81" s="951"/>
      <c r="BL81" s="960"/>
      <c r="BM81" s="965" t="s">
        <v>189</v>
      </c>
      <c r="BN81" s="966"/>
      <c r="BO81" s="967"/>
      <c r="BP81" s="965" t="s">
        <v>190</v>
      </c>
      <c r="BQ81" s="966"/>
      <c r="BR81" s="967"/>
      <c r="BS81" s="968" t="s">
        <v>56</v>
      </c>
      <c r="BT81" s="969"/>
      <c r="BU81" s="970"/>
      <c r="BV81" s="971" t="s">
        <v>69</v>
      </c>
      <c r="BW81" s="970"/>
      <c r="BX81" s="972" t="s">
        <v>4</v>
      </c>
      <c r="BY81"/>
      <c r="BZ81" s="437" t="s">
        <v>260</v>
      </c>
    </row>
    <row r="82" spans="1:78" ht="32.25" thickBot="1" x14ac:dyDescent="0.3">
      <c r="A82" s="891"/>
      <c r="B82" s="894"/>
      <c r="C82" s="434" t="s">
        <v>34</v>
      </c>
      <c r="D82" s="434" t="s">
        <v>35</v>
      </c>
      <c r="E82" s="434" t="s">
        <v>11</v>
      </c>
      <c r="F82" s="434" t="s">
        <v>34</v>
      </c>
      <c r="G82" s="434" t="s">
        <v>35</v>
      </c>
      <c r="H82" s="434" t="s">
        <v>11</v>
      </c>
      <c r="I82" s="434" t="s">
        <v>34</v>
      </c>
      <c r="J82" s="434" t="s">
        <v>35</v>
      </c>
      <c r="K82" s="434" t="s">
        <v>11</v>
      </c>
      <c r="L82" s="434" t="s">
        <v>2</v>
      </c>
      <c r="M82" s="434" t="s">
        <v>3</v>
      </c>
      <c r="N82" s="861"/>
      <c r="P82" s="900"/>
      <c r="Q82" s="903"/>
      <c r="R82" s="436" t="s">
        <v>34</v>
      </c>
      <c r="S82" s="436" t="s">
        <v>35</v>
      </c>
      <c r="T82" s="436" t="s">
        <v>11</v>
      </c>
      <c r="U82" s="436" t="s">
        <v>34</v>
      </c>
      <c r="V82" s="436" t="s">
        <v>35</v>
      </c>
      <c r="W82" s="436" t="s">
        <v>11</v>
      </c>
      <c r="X82" s="436" t="s">
        <v>34</v>
      </c>
      <c r="Y82" s="436" t="s">
        <v>35</v>
      </c>
      <c r="Z82" s="436" t="s">
        <v>11</v>
      </c>
      <c r="AA82" s="436" t="s">
        <v>49</v>
      </c>
      <c r="AB82" s="436" t="s">
        <v>67</v>
      </c>
      <c r="AC82" s="867"/>
      <c r="AE82" s="870"/>
      <c r="AF82" s="873"/>
      <c r="AG82" s="435" t="s">
        <v>34</v>
      </c>
      <c r="AH82" s="435" t="s">
        <v>35</v>
      </c>
      <c r="AI82" s="435" t="s">
        <v>11</v>
      </c>
      <c r="AJ82" s="435" t="s">
        <v>34</v>
      </c>
      <c r="AK82" s="435" t="s">
        <v>35</v>
      </c>
      <c r="AL82" s="435" t="s">
        <v>11</v>
      </c>
      <c r="AM82" s="435" t="s">
        <v>34</v>
      </c>
      <c r="AN82" s="435" t="s">
        <v>35</v>
      </c>
      <c r="AO82" s="435" t="s">
        <v>11</v>
      </c>
      <c r="AP82" s="59" t="s">
        <v>47</v>
      </c>
      <c r="AQ82" s="435" t="s">
        <v>72</v>
      </c>
      <c r="AR82" s="850"/>
      <c r="AS82" s="248"/>
      <c r="AT82" s="955"/>
      <c r="AU82" s="958"/>
      <c r="AV82" s="486" t="s">
        <v>34</v>
      </c>
      <c r="AW82" s="486" t="s">
        <v>35</v>
      </c>
      <c r="AX82" s="486" t="s">
        <v>11</v>
      </c>
      <c r="AY82" s="486" t="s">
        <v>34</v>
      </c>
      <c r="AZ82" s="486" t="s">
        <v>35</v>
      </c>
      <c r="BA82" s="486" t="s">
        <v>11</v>
      </c>
      <c r="BB82" s="486" t="s">
        <v>34</v>
      </c>
      <c r="BC82" s="486" t="s">
        <v>35</v>
      </c>
      <c r="BD82" s="486" t="s">
        <v>11</v>
      </c>
      <c r="BE82" s="486" t="s">
        <v>2</v>
      </c>
      <c r="BF82" s="487" t="s">
        <v>201</v>
      </c>
      <c r="BG82" s="949"/>
      <c r="BK82" s="952"/>
      <c r="BL82" s="961"/>
      <c r="BM82" s="463" t="s">
        <v>34</v>
      </c>
      <c r="BN82" s="463" t="s">
        <v>35</v>
      </c>
      <c r="BO82" s="463" t="s">
        <v>11</v>
      </c>
      <c r="BP82" s="463" t="s">
        <v>34</v>
      </c>
      <c r="BQ82" s="463" t="s">
        <v>35</v>
      </c>
      <c r="BR82" s="463" t="s">
        <v>11</v>
      </c>
      <c r="BS82" s="463" t="s">
        <v>34</v>
      </c>
      <c r="BT82" s="463" t="s">
        <v>35</v>
      </c>
      <c r="BU82" s="463" t="s">
        <v>11</v>
      </c>
      <c r="BV82" s="463" t="s">
        <v>2</v>
      </c>
      <c r="BW82" s="463" t="s">
        <v>3</v>
      </c>
      <c r="BX82" s="973"/>
      <c r="BY82"/>
    </row>
    <row r="83" spans="1:78" ht="15.75" thickBot="1" x14ac:dyDescent="0.3">
      <c r="A83" s="409"/>
      <c r="B83" s="410" t="s">
        <v>62</v>
      </c>
      <c r="C83" s="411">
        <f>SUM(C84:C97)</f>
        <v>0</v>
      </c>
      <c r="D83" s="411">
        <f t="shared" ref="D83:K83" si="165">SUM(D84:D97)</f>
        <v>2</v>
      </c>
      <c r="E83" s="411">
        <f t="shared" si="165"/>
        <v>2</v>
      </c>
      <c r="F83" s="411">
        <f t="shared" si="165"/>
        <v>79</v>
      </c>
      <c r="G83" s="411">
        <f t="shared" si="165"/>
        <v>179</v>
      </c>
      <c r="H83" s="411">
        <f t="shared" si="165"/>
        <v>258</v>
      </c>
      <c r="I83" s="411">
        <f t="shared" si="165"/>
        <v>79</v>
      </c>
      <c r="J83" s="411">
        <f t="shared" si="165"/>
        <v>181</v>
      </c>
      <c r="K83" s="411">
        <f t="shared" si="165"/>
        <v>260</v>
      </c>
      <c r="L83" s="412">
        <f>IF(K83&lt;1,0,E83/N83*100)</f>
        <v>0.76923076923076927</v>
      </c>
      <c r="M83" s="412">
        <f>IF(K83&lt;1,0,H83/N83*100)</f>
        <v>99.230769230769226</v>
      </c>
      <c r="N83" s="413">
        <f>SUM(E83,H83)</f>
        <v>260</v>
      </c>
      <c r="P83" s="438"/>
      <c r="Q83" s="25" t="s">
        <v>62</v>
      </c>
      <c r="R83" s="26">
        <f>SUM(R84:R97)</f>
        <v>15</v>
      </c>
      <c r="S83" s="26">
        <f t="shared" ref="S83:Z83" si="166">SUM(S84:S97)</f>
        <v>14</v>
      </c>
      <c r="T83" s="26">
        <f t="shared" si="166"/>
        <v>29</v>
      </c>
      <c r="U83" s="26">
        <f t="shared" si="166"/>
        <v>66</v>
      </c>
      <c r="V83" s="26">
        <f t="shared" si="166"/>
        <v>165</v>
      </c>
      <c r="W83" s="26">
        <f t="shared" si="166"/>
        <v>231</v>
      </c>
      <c r="X83" s="26">
        <f t="shared" si="166"/>
        <v>81</v>
      </c>
      <c r="Y83" s="26">
        <f t="shared" si="166"/>
        <v>179</v>
      </c>
      <c r="Z83" s="26">
        <f t="shared" si="166"/>
        <v>260</v>
      </c>
      <c r="AA83" s="48">
        <f>IF(Z83&lt;1,0,T83/AC83*100)</f>
        <v>11.153846153846155</v>
      </c>
      <c r="AB83" s="48">
        <f>IF(Z83&lt;1,0,W83/AC83*100)</f>
        <v>88.84615384615384</v>
      </c>
      <c r="AC83" s="439">
        <f>SUM(T83,W83)</f>
        <v>260</v>
      </c>
      <c r="AE83" s="449"/>
      <c r="AF83" s="25" t="s">
        <v>62</v>
      </c>
      <c r="AG83" s="26">
        <f>SUM(AG84:AG97)</f>
        <v>62</v>
      </c>
      <c r="AH83" s="26">
        <f t="shared" ref="AH83:AO83" si="167">SUM(AH84:AH97)</f>
        <v>127</v>
      </c>
      <c r="AI83" s="26">
        <f t="shared" si="167"/>
        <v>189</v>
      </c>
      <c r="AJ83" s="26">
        <f t="shared" si="167"/>
        <v>19</v>
      </c>
      <c r="AK83" s="26">
        <f t="shared" si="167"/>
        <v>52</v>
      </c>
      <c r="AL83" s="26">
        <f t="shared" si="167"/>
        <v>71</v>
      </c>
      <c r="AM83" s="26">
        <f t="shared" si="167"/>
        <v>81</v>
      </c>
      <c r="AN83" s="26">
        <f t="shared" si="167"/>
        <v>179</v>
      </c>
      <c r="AO83" s="26">
        <f t="shared" si="167"/>
        <v>260</v>
      </c>
      <c r="AP83" s="48">
        <f>AI83/AR83*100</f>
        <v>72.692307692307693</v>
      </c>
      <c r="AQ83" s="48">
        <f>AL83/AR83*100</f>
        <v>27.307692307692307</v>
      </c>
      <c r="AR83" s="450">
        <f>SUM(AI83,AL83)</f>
        <v>260</v>
      </c>
      <c r="AS83" s="60"/>
      <c r="AT83" s="409"/>
      <c r="AU83" s="410" t="s">
        <v>62</v>
      </c>
      <c r="AV83" s="411">
        <f>SUM(AV84:AV97)</f>
        <v>0</v>
      </c>
      <c r="AW83" s="411">
        <f t="shared" ref="AW83:BD83" si="168">SUM(AW84:AW97)</f>
        <v>2</v>
      </c>
      <c r="AX83" s="411">
        <f t="shared" si="168"/>
        <v>2</v>
      </c>
      <c r="AY83" s="411">
        <f t="shared" si="168"/>
        <v>69</v>
      </c>
      <c r="AZ83" s="411">
        <f t="shared" si="168"/>
        <v>157</v>
      </c>
      <c r="BA83" s="411">
        <f t="shared" si="168"/>
        <v>226</v>
      </c>
      <c r="BB83" s="411">
        <f t="shared" si="168"/>
        <v>69</v>
      </c>
      <c r="BC83" s="411">
        <f t="shared" si="168"/>
        <v>159</v>
      </c>
      <c r="BD83" s="411">
        <f t="shared" si="168"/>
        <v>228</v>
      </c>
      <c r="BE83" s="412">
        <f>IF(BD83&lt;1,0,AX83/BG83*100)</f>
        <v>0.8771929824561403</v>
      </c>
      <c r="BF83" s="412">
        <f>IF(BD83&lt;1,0,BA83/BG83*100)</f>
        <v>99.122807017543863</v>
      </c>
      <c r="BG83" s="413">
        <f>SUM(AX83,BA83)</f>
        <v>228</v>
      </c>
      <c r="BK83" s="464"/>
      <c r="BL83" s="259" t="s">
        <v>62</v>
      </c>
      <c r="BM83" s="260">
        <f>SUM(BM84:BM97)</f>
        <v>0</v>
      </c>
      <c r="BN83" s="260">
        <f t="shared" ref="BN83:BU83" si="169">SUM(BN84:BN97)</f>
        <v>0</v>
      </c>
      <c r="BO83" s="260">
        <f t="shared" si="169"/>
        <v>0</v>
      </c>
      <c r="BP83" s="260">
        <f t="shared" si="169"/>
        <v>4</v>
      </c>
      <c r="BQ83" s="260">
        <f t="shared" si="169"/>
        <v>13</v>
      </c>
      <c r="BR83" s="260">
        <f t="shared" si="169"/>
        <v>17</v>
      </c>
      <c r="BS83" s="260">
        <f t="shared" si="169"/>
        <v>4</v>
      </c>
      <c r="BT83" s="260">
        <f t="shared" si="169"/>
        <v>13</v>
      </c>
      <c r="BU83" s="260">
        <f t="shared" si="169"/>
        <v>17</v>
      </c>
      <c r="BV83" s="261">
        <f>BO83/BX83*100</f>
        <v>0</v>
      </c>
      <c r="BW83" s="261">
        <f>BR83/BX83*100</f>
        <v>100</v>
      </c>
      <c r="BX83" s="465">
        <f>SUM(BO83,BR83)</f>
        <v>17</v>
      </c>
      <c r="BY83"/>
    </row>
    <row r="84" spans="1:78" ht="15.75" thickBot="1" x14ac:dyDescent="0.3">
      <c r="A84" s="431">
        <v>1</v>
      </c>
      <c r="B84" s="428" t="s">
        <v>19</v>
      </c>
      <c r="C84" s="414">
        <f t="shared" ref="C84:C97" si="170">SUMIFS(GTK_PNS_Laki_laki,STATUS_SEKOLAH,$N$78,KECAMATAN,$B84,JENJANG_PENDIDIKAN,$B$6)</f>
        <v>0</v>
      </c>
      <c r="D84" s="414">
        <f t="shared" ref="D84:D97" si="171">SUMIFS(GTK_PNS_Perempuan,STATUS_SEKOLAH,$N$78,KECAMATAN,$B84,JENJANG_PENDIDIKAN,$B$6)</f>
        <v>0</v>
      </c>
      <c r="E84" s="414">
        <f>SUM(C84:D84)</f>
        <v>0</v>
      </c>
      <c r="F84" s="414">
        <f t="shared" ref="F84:F97" si="172">SUMIFS(GTK_NON_PNS_Laki_laki,STATUS_SEKOLAH,$N$78,KECAMATAN,$B84,JENJANG_PENDIDIKAN,$B$6)</f>
        <v>31</v>
      </c>
      <c r="G84" s="414">
        <f t="shared" ref="G84:G97" si="173">SUMIFS(GTK_NON_PNS_Perempuan,STATUS_SEKOLAH,$N$78,KECAMATAN,$B84,JENJANG_PENDIDIKAN,$B$6)</f>
        <v>87</v>
      </c>
      <c r="H84" s="414">
        <f>SUM(F84:G84)</f>
        <v>118</v>
      </c>
      <c r="I84" s="414">
        <f>SUM(C84,F84)</f>
        <v>31</v>
      </c>
      <c r="J84" s="414">
        <f>SUM(D84,G84)</f>
        <v>87</v>
      </c>
      <c r="K84" s="414">
        <f>SUM(I84:J84)</f>
        <v>118</v>
      </c>
      <c r="L84" s="415">
        <f>IF(K84&lt;1,0,E84/N84*100)</f>
        <v>0</v>
      </c>
      <c r="M84" s="415">
        <f>IF(K84&lt;1,0,H84/N84*100)</f>
        <v>100</v>
      </c>
      <c r="N84" s="416">
        <f>SUM(E84,H84)</f>
        <v>118</v>
      </c>
      <c r="P84" s="440">
        <v>1</v>
      </c>
      <c r="Q84" s="18" t="s">
        <v>19</v>
      </c>
      <c r="R84" s="27">
        <f t="shared" ref="R84:R97" si="174">SUMIFS(GTK_BLM_SARJANA_Laki_laki,STATUS_SEKOLAH,$N$78,KECAMATAN,$B84,JENJANG_PENDIDIKAN,$B$6)</f>
        <v>5</v>
      </c>
      <c r="S84" s="27">
        <f t="shared" ref="S84:S97" si="175">SUMIFS(GTK_BLM_SARJANA_Perempuan,STATUS_SEKOLAH,$N$78,KECAMATAN,$B84,JENJANG_PENDIDIKAN,$B$6)</f>
        <v>4</v>
      </c>
      <c r="T84" s="27">
        <f>SUM(R84:S84)</f>
        <v>9</v>
      </c>
      <c r="U84" s="27">
        <f t="shared" ref="U84:U97" si="176">SUMIFS(GTK_SARJANA_Laki_laki,STATUS_SEKOLAH,$N$78,KECAMATAN,$B84,JENJANG_PENDIDIKAN,$B$6)</f>
        <v>27</v>
      </c>
      <c r="V84" s="27">
        <f t="shared" ref="V84:V97" si="177">SUMIFS(GTK_SARJANA_Perempuan,STATUS_SEKOLAH,$N$78,KECAMATAN,$B84,JENJANG_PENDIDIKAN,$B$6)</f>
        <v>82</v>
      </c>
      <c r="W84" s="27">
        <f>SUM(U84:V84)</f>
        <v>109</v>
      </c>
      <c r="X84" s="27">
        <f>SUM(R84,U84)</f>
        <v>32</v>
      </c>
      <c r="Y84" s="27">
        <f>SUM(S84,V84)</f>
        <v>86</v>
      </c>
      <c r="Z84" s="27">
        <f>SUM(X84:Y84)</f>
        <v>118</v>
      </c>
      <c r="AA84" s="53">
        <f>IF(Z84&lt;1,0,T84/AC84*100)</f>
        <v>7.6271186440677967</v>
      </c>
      <c r="AB84" s="53">
        <f>IF(Z84&lt;1,0,W84/AC84*100)</f>
        <v>92.372881355932208</v>
      </c>
      <c r="AC84" s="441">
        <f>SUM(T84,W84)</f>
        <v>118</v>
      </c>
      <c r="AE84" s="451">
        <v>1</v>
      </c>
      <c r="AF84" s="18" t="s">
        <v>19</v>
      </c>
      <c r="AG84" s="27">
        <f>SUMIFS('ALL-DIKBUD-KEMANAG'!AE$13:AE$1029,STATUS_SEKOLAH,$AR$78,KECAMATAN,$AF84,JENJANG_PENDIDIKAN,$B$6)</f>
        <v>21</v>
      </c>
      <c r="AH84" s="27">
        <f>SUMIFS('ALL-DIKBUD-KEMANAG'!AF$13:AF$1029,STATUS_SEKOLAH,$AR$78,KECAMATAN,$AF84,JENJANG_PENDIDIKAN,$B$6)</f>
        <v>50</v>
      </c>
      <c r="AI84" s="28">
        <f>SUM(AG84:AH84)</f>
        <v>71</v>
      </c>
      <c r="AJ84" s="27">
        <f>SUMIFS('ALL-DIKBUD-KEMANAG'!AH$13:AH$1029,STATUS_SEKOLAH,$AR$78,KECAMATAN,$AF84,JENJANG_PENDIDIKAN,$B$6)</f>
        <v>11</v>
      </c>
      <c r="AK84" s="27">
        <f>SUMIFS('ALL-DIKBUD-KEMANAG'!AI$13:AI$1029,STATUS_SEKOLAH,$AR$78,KECAMATAN,$AF84,JENJANG_PENDIDIKAN,$B$6)</f>
        <v>36</v>
      </c>
      <c r="AL84" s="28">
        <f>SUM(AJ84:AK84)</f>
        <v>47</v>
      </c>
      <c r="AM84" s="27">
        <f>SUM(AG84,AJ84)</f>
        <v>32</v>
      </c>
      <c r="AN84" s="27">
        <f>SUM(AH84,AK84)</f>
        <v>86</v>
      </c>
      <c r="AO84" s="28">
        <f>SUM(AM84:AN84)</f>
        <v>118</v>
      </c>
      <c r="AP84" s="51">
        <f>IF(AO84&lt;1,0,AI84/AR84*100)</f>
        <v>60.169491525423723</v>
      </c>
      <c r="AQ84" s="51">
        <f>IF(AO84&lt;1,0,AL84/AR84*100)</f>
        <v>39.83050847457627</v>
      </c>
      <c r="AR84" s="452">
        <f>SUM(AI84,AL84)</f>
        <v>118</v>
      </c>
      <c r="AS84" s="60"/>
      <c r="AT84" s="431">
        <v>1</v>
      </c>
      <c r="AU84" s="428" t="s">
        <v>19</v>
      </c>
      <c r="AV84" s="414">
        <f t="shared" ref="AV84:AV97" si="178">SUMIFS(GTK_PNS_Laki_laki,STATUS_SEKOLAH,$N$78,KECAMATAN,$B84,JENJANG_PENDIDIKAN,$B$6)</f>
        <v>0</v>
      </c>
      <c r="AW84" s="414">
        <f t="shared" ref="AW84:AW97" si="179">SUMIFS(GTK_PNS_Perempuan,STATUS_SEKOLAH,$N$78,KECAMATAN,$B84,JENJANG_PENDIDIKAN,$B$6)</f>
        <v>0</v>
      </c>
      <c r="AX84" s="414">
        <f>SUM(AV84:AW84)</f>
        <v>0</v>
      </c>
      <c r="AY84" s="414">
        <f t="shared" ref="AY84:AY97" si="180">SUMIFS(GTK_GTY_Laki,STATUS_SEKOLAH,$BG$78,KECAMATAN,$B84,JENJANG_PENDIDIKAN,$B$6)</f>
        <v>29</v>
      </c>
      <c r="AZ84" s="414">
        <f t="shared" ref="AZ84:AZ97" si="181">SUMIFS(GTK_GTY_perempuan,STATUS_SEKOLAH,$BG$78,KECAMATAN,$B84,JENJANG_PENDIDIKAN,$B$6)</f>
        <v>81</v>
      </c>
      <c r="BA84" s="414">
        <f>SUM(AY84:AZ84)</f>
        <v>110</v>
      </c>
      <c r="BB84" s="414">
        <f>SUM(AV84,AY84)</f>
        <v>29</v>
      </c>
      <c r="BC84" s="414">
        <f>SUM(AW84,AZ84)</f>
        <v>81</v>
      </c>
      <c r="BD84" s="414">
        <f>SUM(BB84:BC84)</f>
        <v>110</v>
      </c>
      <c r="BE84" s="415">
        <f>IF(BD84&lt;1,0,AX84/BG84*100)</f>
        <v>0</v>
      </c>
      <c r="BF84" s="415">
        <f>IF(BD84&lt;1,0,BA84/BG84*100)</f>
        <v>100</v>
      </c>
      <c r="BG84" s="416">
        <f>SUM(AX84,BA84)</f>
        <v>110</v>
      </c>
      <c r="BH84" s="32"/>
      <c r="BI84" s="32"/>
      <c r="BJ84" s="32"/>
      <c r="BK84" s="466">
        <v>1</v>
      </c>
      <c r="BL84" s="250" t="s">
        <v>19</v>
      </c>
      <c r="BM84" s="262">
        <f t="shared" ref="BM84:BM97" si="182">SUMIFS(Tenaga_Kependidikan_PNS_Laki_laki,STATUS_SEKOLAH,$N$78,KECAMATAN,$B84,JENJANG_PENDIDIKAN,$B$6)</f>
        <v>0</v>
      </c>
      <c r="BN84" s="262">
        <f t="shared" ref="BN84:BN97" si="183">SUMIFS(Tenaga_Kependidikan_PNS_Perempuan,STATUS_SEKOLAH,$N$78,KECAMATAN,$B84,JENJANG_PENDIDIKAN,$B$6)</f>
        <v>0</v>
      </c>
      <c r="BO84" s="262">
        <f>SUM(BM84:BN84)</f>
        <v>0</v>
      </c>
      <c r="BP84" s="262">
        <f t="shared" ref="BP84:BP97" si="184">SUMIFS(Tenaga_Kependidikan_NON_PNS_Laki_laki,STATUS_SEKOLAH,$N$78,KECAMATAN,$B84,JENJANG_PENDIDIKAN,$B$6)</f>
        <v>1</v>
      </c>
      <c r="BQ84" s="262">
        <f t="shared" ref="BQ84:BQ97" si="185">SUMIFS(Tenaga_Kependidikan_NON_PNS_Perempuan,STATUS_SEKOLAH,$N$78,KECAMATAN,$B84,JENJANG_PENDIDIKAN,$B$6)</f>
        <v>8</v>
      </c>
      <c r="BR84" s="262">
        <f>SUM(BP84:BQ84)</f>
        <v>9</v>
      </c>
      <c r="BS84" s="262">
        <f>SUM(BM84,BP84)</f>
        <v>1</v>
      </c>
      <c r="BT84" s="262">
        <f>SUM(BN84,BQ84)</f>
        <v>8</v>
      </c>
      <c r="BU84" s="262">
        <f>SUM(BS84:BT84)</f>
        <v>9</v>
      </c>
      <c r="BV84" s="263">
        <f>IF(BU84&lt;1,0,BO84/BX84*100)</f>
        <v>0</v>
      </c>
      <c r="BW84" s="263">
        <f>IF(BU84&lt;1,0,BR84/BX84*100)</f>
        <v>100</v>
      </c>
      <c r="BX84" s="467">
        <f>SUM(BO84,BR84)</f>
        <v>9</v>
      </c>
      <c r="BY84"/>
    </row>
    <row r="85" spans="1:78" ht="15.75" thickBot="1" x14ac:dyDescent="0.3">
      <c r="A85" s="431">
        <v>2</v>
      </c>
      <c r="B85" s="429" t="s">
        <v>20</v>
      </c>
      <c r="C85" s="414">
        <f t="shared" si="170"/>
        <v>0</v>
      </c>
      <c r="D85" s="414">
        <f t="shared" si="171"/>
        <v>0</v>
      </c>
      <c r="E85" s="417">
        <f t="shared" ref="E85:E97" si="186">SUM(C85:D85)</f>
        <v>0</v>
      </c>
      <c r="F85" s="414">
        <f t="shared" si="172"/>
        <v>0</v>
      </c>
      <c r="G85" s="414">
        <f t="shared" si="173"/>
        <v>6</v>
      </c>
      <c r="H85" s="414">
        <f t="shared" ref="H85:H97" si="187">SUM(F85:G85)</f>
        <v>6</v>
      </c>
      <c r="I85" s="414">
        <f t="shared" ref="I85:J97" si="188">SUM(C85,F85)</f>
        <v>0</v>
      </c>
      <c r="J85" s="414">
        <f t="shared" si="188"/>
        <v>6</v>
      </c>
      <c r="K85" s="414">
        <f t="shared" ref="K85:K97" si="189">SUM(I85:J85)</f>
        <v>6</v>
      </c>
      <c r="L85" s="415">
        <f t="shared" ref="L85:L98" si="190">IF(K85&lt;1,0,E85/N85*100)</f>
        <v>0</v>
      </c>
      <c r="M85" s="415">
        <f t="shared" ref="M85:M98" si="191">IF(K85&lt;1,0,H85/N85*100)</f>
        <v>100</v>
      </c>
      <c r="N85" s="416">
        <f t="shared" ref="N85:N97" si="192">SUM(E85,H85)</f>
        <v>6</v>
      </c>
      <c r="P85" s="440">
        <v>2</v>
      </c>
      <c r="Q85" s="29" t="s">
        <v>20</v>
      </c>
      <c r="R85" s="27">
        <f t="shared" si="174"/>
        <v>0</v>
      </c>
      <c r="S85" s="27">
        <f t="shared" si="175"/>
        <v>0</v>
      </c>
      <c r="T85" s="30">
        <f t="shared" ref="T85:T97" si="193">SUM(R85:S85)</f>
        <v>0</v>
      </c>
      <c r="U85" s="27">
        <f t="shared" si="176"/>
        <v>0</v>
      </c>
      <c r="V85" s="27">
        <f t="shared" si="177"/>
        <v>6</v>
      </c>
      <c r="W85" s="27">
        <f t="shared" ref="W85:W97" si="194">SUM(U85:V85)</f>
        <v>6</v>
      </c>
      <c r="X85" s="27">
        <f>SUM(R85,U85)</f>
        <v>0</v>
      </c>
      <c r="Y85" s="27">
        <f t="shared" ref="Y85:Y97" si="195">SUM(S85,V85)</f>
        <v>6</v>
      </c>
      <c r="Z85" s="27">
        <f t="shared" ref="Z85:Z97" si="196">SUM(X85:Y85)</f>
        <v>6</v>
      </c>
      <c r="AA85" s="53">
        <f t="shared" ref="AA85:AA97" si="197">IF(Z85&lt;1,0,T85/AC85*100)</f>
        <v>0</v>
      </c>
      <c r="AB85" s="53">
        <f t="shared" ref="AB85:AB97" si="198">IF(Z85&lt;1,0,W85/AC85*100)</f>
        <v>100</v>
      </c>
      <c r="AC85" s="441">
        <f t="shared" ref="AC85:AC97" si="199">SUM(T85,W85)</f>
        <v>6</v>
      </c>
      <c r="AE85" s="451">
        <v>2</v>
      </c>
      <c r="AF85" s="29" t="s">
        <v>20</v>
      </c>
      <c r="AG85" s="27">
        <f>SUMIFS('ALL-DIKBUD-KEMANAG'!AE$13:AE$1029,STATUS_SEKOLAH,$AR$78,KECAMATAN,$AF85,JENJANG_PENDIDIKAN,$B$6)</f>
        <v>0</v>
      </c>
      <c r="AH85" s="27">
        <f>SUMIFS('ALL-DIKBUD-KEMANAG'!AF$13:AF$1029,STATUS_SEKOLAH,$AR$78,KECAMATAN,$AF85,JENJANG_PENDIDIKAN,$B$6)</f>
        <v>5</v>
      </c>
      <c r="AI85" s="28">
        <f t="shared" ref="AI85:AI97" si="200">SUM(AG85:AH85)</f>
        <v>5</v>
      </c>
      <c r="AJ85" s="27">
        <f>SUMIFS('ALL-DIKBUD-KEMANAG'!AH$13:AH$1029,STATUS_SEKOLAH,$AR$78,KECAMATAN,$AF85,JENJANG_PENDIDIKAN,$B$6)</f>
        <v>0</v>
      </c>
      <c r="AK85" s="27">
        <f>SUMIFS('ALL-DIKBUD-KEMANAG'!AI$13:AI$1029,STATUS_SEKOLAH,$AR$78,KECAMATAN,$AF85,JENJANG_PENDIDIKAN,$B$6)</f>
        <v>1</v>
      </c>
      <c r="AL85" s="28">
        <f t="shared" ref="AL85:AL97" si="201">SUM(AJ85:AK85)</f>
        <v>1</v>
      </c>
      <c r="AM85" s="27">
        <f>SUM(AG85,AJ85)</f>
        <v>0</v>
      </c>
      <c r="AN85" s="27">
        <f t="shared" ref="AN85:AN97" si="202">SUM(AH85,AK85)</f>
        <v>6</v>
      </c>
      <c r="AO85" s="28">
        <f t="shared" ref="AO85:AO97" si="203">SUM(AM85:AN85)</f>
        <v>6</v>
      </c>
      <c r="AP85" s="51">
        <f t="shared" ref="AP85:AP97" si="204">IF(AO85&lt;1,0,AI85/AR85*100)</f>
        <v>83.333333333333343</v>
      </c>
      <c r="AQ85" s="51">
        <f t="shared" ref="AQ85:AQ97" si="205">IF(AO85&lt;1,0,AL85/AR85*100)</f>
        <v>16.666666666666664</v>
      </c>
      <c r="AR85" s="452">
        <f t="shared" ref="AR85:AR97" si="206">SUM(AI85,AL85)</f>
        <v>6</v>
      </c>
      <c r="AS85" s="60"/>
      <c r="AT85" s="431">
        <v>2</v>
      </c>
      <c r="AU85" s="429" t="s">
        <v>20</v>
      </c>
      <c r="AV85" s="414">
        <f t="shared" si="178"/>
        <v>0</v>
      </c>
      <c r="AW85" s="414">
        <f t="shared" si="179"/>
        <v>0</v>
      </c>
      <c r="AX85" s="417">
        <f t="shared" ref="AX85:AX97" si="207">SUM(AV85:AW85)</f>
        <v>0</v>
      </c>
      <c r="AY85" s="414">
        <f t="shared" si="180"/>
        <v>0</v>
      </c>
      <c r="AZ85" s="414">
        <f t="shared" si="181"/>
        <v>6</v>
      </c>
      <c r="BA85" s="414">
        <f t="shared" ref="BA85:BA97" si="208">SUM(AY85:AZ85)</f>
        <v>6</v>
      </c>
      <c r="BB85" s="414">
        <f t="shared" ref="BB85:BB97" si="209">SUM(AV85,AY85)</f>
        <v>0</v>
      </c>
      <c r="BC85" s="414">
        <f t="shared" ref="BC85:BC97" si="210">SUM(AW85,AZ85)</f>
        <v>6</v>
      </c>
      <c r="BD85" s="414">
        <f t="shared" ref="BD85:BD97" si="211">SUM(BB85:BC85)</f>
        <v>6</v>
      </c>
      <c r="BE85" s="415">
        <f t="shared" ref="BE85:BE98" si="212">IF(BD85&lt;1,0,AX85/BG85*100)</f>
        <v>0</v>
      </c>
      <c r="BF85" s="415">
        <f t="shared" ref="BF85:BF98" si="213">IF(BD85&lt;1,0,BA85/BG85*100)</f>
        <v>100</v>
      </c>
      <c r="BG85" s="416">
        <f t="shared" ref="BG85:BG97" si="214">SUM(AX85,BA85)</f>
        <v>6</v>
      </c>
      <c r="BH85" s="32"/>
      <c r="BI85" s="32"/>
      <c r="BJ85" s="32"/>
      <c r="BK85" s="466">
        <v>2</v>
      </c>
      <c r="BL85" s="265" t="s">
        <v>20</v>
      </c>
      <c r="BM85" s="262">
        <f t="shared" si="182"/>
        <v>0</v>
      </c>
      <c r="BN85" s="262">
        <f t="shared" si="183"/>
        <v>0</v>
      </c>
      <c r="BO85" s="266">
        <f t="shared" ref="BO85:BO97" si="215">SUM(BM85:BN85)</f>
        <v>0</v>
      </c>
      <c r="BP85" s="262">
        <f t="shared" si="184"/>
        <v>0</v>
      </c>
      <c r="BQ85" s="262">
        <f t="shared" si="185"/>
        <v>0</v>
      </c>
      <c r="BR85" s="262">
        <f t="shared" ref="BR85:BR97" si="216">SUM(BP85:BQ85)</f>
        <v>0</v>
      </c>
      <c r="BS85" s="262">
        <f t="shared" ref="BS85:BS97" si="217">SUM(BM85,BP85)</f>
        <v>0</v>
      </c>
      <c r="BT85" s="262">
        <f t="shared" ref="BT85:BT97" si="218">SUM(BN85,BQ85)</f>
        <v>0</v>
      </c>
      <c r="BU85" s="262">
        <f t="shared" ref="BU85:BU97" si="219">SUM(BS85:BT85)</f>
        <v>0</v>
      </c>
      <c r="BV85" s="263">
        <f t="shared" ref="BV85:BV97" si="220">IF(BU85&lt;1,0,BO85/BX85*100)</f>
        <v>0</v>
      </c>
      <c r="BW85" s="263">
        <f t="shared" ref="BW85:BW97" si="221">IF(BU85&lt;1,0,BR85/BX85*100)</f>
        <v>0</v>
      </c>
      <c r="BX85" s="467">
        <f t="shared" ref="BX85:BX97" si="222">SUM(BO85,BR85)</f>
        <v>0</v>
      </c>
      <c r="BY85"/>
    </row>
    <row r="86" spans="1:78" ht="15.75" thickBot="1" x14ac:dyDescent="0.3">
      <c r="A86" s="431">
        <v>3</v>
      </c>
      <c r="B86" s="428" t="s">
        <v>21</v>
      </c>
      <c r="C86" s="414">
        <f t="shared" si="170"/>
        <v>0</v>
      </c>
      <c r="D86" s="414">
        <f t="shared" si="171"/>
        <v>0</v>
      </c>
      <c r="E86" s="417">
        <f t="shared" si="186"/>
        <v>0</v>
      </c>
      <c r="F86" s="414">
        <f t="shared" si="172"/>
        <v>0</v>
      </c>
      <c r="G86" s="414">
        <f t="shared" si="173"/>
        <v>0</v>
      </c>
      <c r="H86" s="414">
        <f t="shared" si="187"/>
        <v>0</v>
      </c>
      <c r="I86" s="414">
        <f t="shared" si="188"/>
        <v>0</v>
      </c>
      <c r="J86" s="414">
        <f t="shared" si="188"/>
        <v>0</v>
      </c>
      <c r="K86" s="414">
        <f t="shared" si="189"/>
        <v>0</v>
      </c>
      <c r="L86" s="415">
        <f t="shared" si="190"/>
        <v>0</v>
      </c>
      <c r="M86" s="415">
        <f t="shared" si="191"/>
        <v>0</v>
      </c>
      <c r="N86" s="416">
        <f t="shared" si="192"/>
        <v>0</v>
      </c>
      <c r="P86" s="440">
        <v>3</v>
      </c>
      <c r="Q86" s="18" t="s">
        <v>21</v>
      </c>
      <c r="R86" s="27">
        <f t="shared" si="174"/>
        <v>0</v>
      </c>
      <c r="S86" s="27">
        <f t="shared" si="175"/>
        <v>0</v>
      </c>
      <c r="T86" s="30">
        <f t="shared" si="193"/>
        <v>0</v>
      </c>
      <c r="U86" s="27">
        <f t="shared" si="176"/>
        <v>0</v>
      </c>
      <c r="V86" s="27">
        <f t="shared" si="177"/>
        <v>0</v>
      </c>
      <c r="W86" s="27">
        <f t="shared" si="194"/>
        <v>0</v>
      </c>
      <c r="X86" s="27">
        <f t="shared" ref="X86:X97" si="223">SUM(R86,U86)</f>
        <v>0</v>
      </c>
      <c r="Y86" s="27">
        <f t="shared" si="195"/>
        <v>0</v>
      </c>
      <c r="Z86" s="27">
        <f t="shared" si="196"/>
        <v>0</v>
      </c>
      <c r="AA86" s="53">
        <f t="shared" si="197"/>
        <v>0</v>
      </c>
      <c r="AB86" s="53">
        <f t="shared" si="198"/>
        <v>0</v>
      </c>
      <c r="AC86" s="441">
        <f t="shared" si="199"/>
        <v>0</v>
      </c>
      <c r="AE86" s="451">
        <v>3</v>
      </c>
      <c r="AF86" s="18" t="s">
        <v>21</v>
      </c>
      <c r="AG86" s="27">
        <f>SUMIFS('ALL-DIKBUD-KEMANAG'!AE$13:AE$1029,STATUS_SEKOLAH,$AR$78,KECAMATAN,$AF86,JENJANG_PENDIDIKAN,$B$6)</f>
        <v>0</v>
      </c>
      <c r="AH86" s="27">
        <f>SUMIFS('ALL-DIKBUD-KEMANAG'!AF$13:AF$1029,STATUS_SEKOLAH,$AR$78,KECAMATAN,$AF86,JENJANG_PENDIDIKAN,$B$6)</f>
        <v>0</v>
      </c>
      <c r="AI86" s="28">
        <f t="shared" si="200"/>
        <v>0</v>
      </c>
      <c r="AJ86" s="27">
        <f>SUMIFS('ALL-DIKBUD-KEMANAG'!AH$13:AH$1029,STATUS_SEKOLAH,$AR$78,KECAMATAN,$AF86,JENJANG_PENDIDIKAN,$B$6)</f>
        <v>0</v>
      </c>
      <c r="AK86" s="27">
        <f>SUMIFS('ALL-DIKBUD-KEMANAG'!AI$13:AI$1029,STATUS_SEKOLAH,$AR$78,KECAMATAN,$AF86,JENJANG_PENDIDIKAN,$B$6)</f>
        <v>0</v>
      </c>
      <c r="AL86" s="28">
        <f t="shared" si="201"/>
        <v>0</v>
      </c>
      <c r="AM86" s="27">
        <f t="shared" ref="AM86:AM97" si="224">SUM(AG86,AJ86)</f>
        <v>0</v>
      </c>
      <c r="AN86" s="27">
        <f t="shared" si="202"/>
        <v>0</v>
      </c>
      <c r="AO86" s="28">
        <f t="shared" si="203"/>
        <v>0</v>
      </c>
      <c r="AP86" s="51">
        <f t="shared" si="204"/>
        <v>0</v>
      </c>
      <c r="AQ86" s="51">
        <f t="shared" si="205"/>
        <v>0</v>
      </c>
      <c r="AR86" s="452">
        <f t="shared" si="206"/>
        <v>0</v>
      </c>
      <c r="AS86" s="60"/>
      <c r="AT86" s="431">
        <v>3</v>
      </c>
      <c r="AU86" s="428" t="s">
        <v>21</v>
      </c>
      <c r="AV86" s="414">
        <f t="shared" si="178"/>
        <v>0</v>
      </c>
      <c r="AW86" s="414">
        <f t="shared" si="179"/>
        <v>0</v>
      </c>
      <c r="AX86" s="417">
        <f t="shared" si="207"/>
        <v>0</v>
      </c>
      <c r="AY86" s="414">
        <f t="shared" si="180"/>
        <v>0</v>
      </c>
      <c r="AZ86" s="414">
        <f t="shared" si="181"/>
        <v>0</v>
      </c>
      <c r="BA86" s="414">
        <f t="shared" si="208"/>
        <v>0</v>
      </c>
      <c r="BB86" s="414">
        <f t="shared" si="209"/>
        <v>0</v>
      </c>
      <c r="BC86" s="414">
        <f t="shared" si="210"/>
        <v>0</v>
      </c>
      <c r="BD86" s="414">
        <f t="shared" si="211"/>
        <v>0</v>
      </c>
      <c r="BE86" s="415">
        <f t="shared" si="212"/>
        <v>0</v>
      </c>
      <c r="BF86" s="415">
        <f t="shared" si="213"/>
        <v>0</v>
      </c>
      <c r="BG86" s="416">
        <f t="shared" si="214"/>
        <v>0</v>
      </c>
      <c r="BH86" s="32"/>
      <c r="BI86" s="32"/>
      <c r="BJ86" s="32"/>
      <c r="BK86" s="466">
        <v>3</v>
      </c>
      <c r="BL86" s="250" t="s">
        <v>21</v>
      </c>
      <c r="BM86" s="262">
        <f t="shared" si="182"/>
        <v>0</v>
      </c>
      <c r="BN86" s="262">
        <f t="shared" si="183"/>
        <v>0</v>
      </c>
      <c r="BO86" s="266">
        <f t="shared" si="215"/>
        <v>0</v>
      </c>
      <c r="BP86" s="262">
        <f t="shared" si="184"/>
        <v>0</v>
      </c>
      <c r="BQ86" s="262">
        <f t="shared" si="185"/>
        <v>0</v>
      </c>
      <c r="BR86" s="262">
        <f t="shared" si="216"/>
        <v>0</v>
      </c>
      <c r="BS86" s="262">
        <f t="shared" si="217"/>
        <v>0</v>
      </c>
      <c r="BT86" s="262">
        <f t="shared" si="218"/>
        <v>0</v>
      </c>
      <c r="BU86" s="262">
        <f t="shared" si="219"/>
        <v>0</v>
      </c>
      <c r="BV86" s="263">
        <f t="shared" si="220"/>
        <v>0</v>
      </c>
      <c r="BW86" s="263">
        <f t="shared" si="221"/>
        <v>0</v>
      </c>
      <c r="BX86" s="467">
        <f t="shared" si="222"/>
        <v>0</v>
      </c>
      <c r="BY86" s="476"/>
    </row>
    <row r="87" spans="1:78" ht="15.75" thickBot="1" x14ac:dyDescent="0.3">
      <c r="A87" s="431">
        <v>4</v>
      </c>
      <c r="B87" s="429" t="s">
        <v>22</v>
      </c>
      <c r="C87" s="414">
        <f t="shared" si="170"/>
        <v>0</v>
      </c>
      <c r="D87" s="414">
        <f t="shared" si="171"/>
        <v>2</v>
      </c>
      <c r="E87" s="417">
        <f t="shared" si="186"/>
        <v>2</v>
      </c>
      <c r="F87" s="414">
        <f t="shared" si="172"/>
        <v>0</v>
      </c>
      <c r="G87" s="414">
        <f t="shared" si="173"/>
        <v>7</v>
      </c>
      <c r="H87" s="414">
        <f t="shared" si="187"/>
        <v>7</v>
      </c>
      <c r="I87" s="414">
        <f t="shared" si="188"/>
        <v>0</v>
      </c>
      <c r="J87" s="414">
        <f t="shared" si="188"/>
        <v>9</v>
      </c>
      <c r="K87" s="414">
        <f t="shared" si="189"/>
        <v>9</v>
      </c>
      <c r="L87" s="415">
        <f t="shared" si="190"/>
        <v>22.222222222222221</v>
      </c>
      <c r="M87" s="415">
        <f t="shared" si="191"/>
        <v>77.777777777777786</v>
      </c>
      <c r="N87" s="416">
        <f t="shared" si="192"/>
        <v>9</v>
      </c>
      <c r="P87" s="440">
        <v>4</v>
      </c>
      <c r="Q87" s="29" t="s">
        <v>22</v>
      </c>
      <c r="R87" s="27">
        <f t="shared" si="174"/>
        <v>0</v>
      </c>
      <c r="S87" s="27">
        <f t="shared" si="175"/>
        <v>0</v>
      </c>
      <c r="T87" s="30">
        <f t="shared" si="193"/>
        <v>0</v>
      </c>
      <c r="U87" s="27">
        <f t="shared" si="176"/>
        <v>1</v>
      </c>
      <c r="V87" s="27">
        <f t="shared" si="177"/>
        <v>8</v>
      </c>
      <c r="W87" s="27">
        <f t="shared" si="194"/>
        <v>9</v>
      </c>
      <c r="X87" s="27">
        <f t="shared" si="223"/>
        <v>1</v>
      </c>
      <c r="Y87" s="27">
        <f t="shared" si="195"/>
        <v>8</v>
      </c>
      <c r="Z87" s="27">
        <f t="shared" si="196"/>
        <v>9</v>
      </c>
      <c r="AA87" s="53">
        <f t="shared" si="197"/>
        <v>0</v>
      </c>
      <c r="AB87" s="53">
        <f t="shared" si="198"/>
        <v>100</v>
      </c>
      <c r="AC87" s="441">
        <f t="shared" si="199"/>
        <v>9</v>
      </c>
      <c r="AE87" s="451">
        <v>4</v>
      </c>
      <c r="AF87" s="29" t="s">
        <v>22</v>
      </c>
      <c r="AG87" s="27">
        <f>SUMIFS('ALL-DIKBUD-KEMANAG'!AE$13:AE$1029,STATUS_SEKOLAH,$AR$78,KECAMATAN,$AF87,JENJANG_PENDIDIKAN,$B$6)</f>
        <v>0</v>
      </c>
      <c r="AH87" s="27">
        <f>SUMIFS('ALL-DIKBUD-KEMANAG'!AF$13:AF$1029,STATUS_SEKOLAH,$AR$78,KECAMATAN,$AF87,JENJANG_PENDIDIKAN,$B$6)</f>
        <v>0</v>
      </c>
      <c r="AI87" s="28">
        <f t="shared" si="200"/>
        <v>0</v>
      </c>
      <c r="AJ87" s="27">
        <f>SUMIFS('ALL-DIKBUD-KEMANAG'!AH$13:AH$1029,STATUS_SEKOLAH,$AR$78,KECAMATAN,$AF87,JENJANG_PENDIDIKAN,$B$6)</f>
        <v>1</v>
      </c>
      <c r="AK87" s="27">
        <f>SUMIFS('ALL-DIKBUD-KEMANAG'!AI$13:AI$1029,STATUS_SEKOLAH,$AR$78,KECAMATAN,$AF87,JENJANG_PENDIDIKAN,$B$6)</f>
        <v>8</v>
      </c>
      <c r="AL87" s="28">
        <f t="shared" si="201"/>
        <v>9</v>
      </c>
      <c r="AM87" s="27">
        <f t="shared" si="224"/>
        <v>1</v>
      </c>
      <c r="AN87" s="27">
        <f t="shared" si="202"/>
        <v>8</v>
      </c>
      <c r="AO87" s="28">
        <f t="shared" si="203"/>
        <v>9</v>
      </c>
      <c r="AP87" s="51">
        <f t="shared" si="204"/>
        <v>0</v>
      </c>
      <c r="AQ87" s="51">
        <f t="shared" si="205"/>
        <v>100</v>
      </c>
      <c r="AR87" s="452">
        <f t="shared" si="206"/>
        <v>9</v>
      </c>
      <c r="AS87" s="60"/>
      <c r="AT87" s="431">
        <v>4</v>
      </c>
      <c r="AU87" s="429" t="s">
        <v>22</v>
      </c>
      <c r="AV87" s="414">
        <f t="shared" si="178"/>
        <v>0</v>
      </c>
      <c r="AW87" s="414">
        <f t="shared" si="179"/>
        <v>2</v>
      </c>
      <c r="AX87" s="417">
        <f t="shared" si="207"/>
        <v>2</v>
      </c>
      <c r="AY87" s="414">
        <f t="shared" si="180"/>
        <v>0</v>
      </c>
      <c r="AZ87" s="414">
        <f t="shared" si="181"/>
        <v>7</v>
      </c>
      <c r="BA87" s="414">
        <f t="shared" si="208"/>
        <v>7</v>
      </c>
      <c r="BB87" s="414">
        <f t="shared" si="209"/>
        <v>0</v>
      </c>
      <c r="BC87" s="414">
        <f t="shared" si="210"/>
        <v>9</v>
      </c>
      <c r="BD87" s="414">
        <f t="shared" si="211"/>
        <v>9</v>
      </c>
      <c r="BE87" s="415">
        <f t="shared" si="212"/>
        <v>22.222222222222221</v>
      </c>
      <c r="BF87" s="415">
        <f t="shared" si="213"/>
        <v>77.777777777777786</v>
      </c>
      <c r="BG87" s="416">
        <f t="shared" si="214"/>
        <v>9</v>
      </c>
      <c r="BH87" s="32"/>
      <c r="BI87" s="32"/>
      <c r="BJ87" s="32"/>
      <c r="BK87" s="466">
        <v>4</v>
      </c>
      <c r="BL87" s="265" t="s">
        <v>22</v>
      </c>
      <c r="BM87" s="262">
        <f t="shared" si="182"/>
        <v>0</v>
      </c>
      <c r="BN87" s="262">
        <f t="shared" si="183"/>
        <v>0</v>
      </c>
      <c r="BO87" s="266">
        <f t="shared" si="215"/>
        <v>0</v>
      </c>
      <c r="BP87" s="262">
        <f t="shared" si="184"/>
        <v>0</v>
      </c>
      <c r="BQ87" s="262">
        <f t="shared" si="185"/>
        <v>0</v>
      </c>
      <c r="BR87" s="262">
        <f t="shared" si="216"/>
        <v>0</v>
      </c>
      <c r="BS87" s="262">
        <f t="shared" si="217"/>
        <v>0</v>
      </c>
      <c r="BT87" s="262">
        <f t="shared" si="218"/>
        <v>0</v>
      </c>
      <c r="BU87" s="262">
        <f t="shared" si="219"/>
        <v>0</v>
      </c>
      <c r="BV87" s="263">
        <f t="shared" si="220"/>
        <v>0</v>
      </c>
      <c r="BW87" s="263">
        <f t="shared" si="221"/>
        <v>0</v>
      </c>
      <c r="BX87" s="467">
        <f t="shared" si="222"/>
        <v>0</v>
      </c>
      <c r="BY87" s="476"/>
    </row>
    <row r="88" spans="1:78" ht="15.75" thickBot="1" x14ac:dyDescent="0.3">
      <c r="A88" s="431">
        <v>5</v>
      </c>
      <c r="B88" s="428" t="s">
        <v>23</v>
      </c>
      <c r="C88" s="414">
        <f t="shared" si="170"/>
        <v>0</v>
      </c>
      <c r="D88" s="414">
        <f t="shared" si="171"/>
        <v>0</v>
      </c>
      <c r="E88" s="417">
        <f t="shared" si="186"/>
        <v>0</v>
      </c>
      <c r="F88" s="414">
        <f t="shared" si="172"/>
        <v>0</v>
      </c>
      <c r="G88" s="414">
        <f t="shared" si="173"/>
        <v>0</v>
      </c>
      <c r="H88" s="414">
        <f t="shared" si="187"/>
        <v>0</v>
      </c>
      <c r="I88" s="414">
        <f t="shared" si="188"/>
        <v>0</v>
      </c>
      <c r="J88" s="414">
        <f t="shared" si="188"/>
        <v>0</v>
      </c>
      <c r="K88" s="414">
        <f t="shared" si="189"/>
        <v>0</v>
      </c>
      <c r="L88" s="415">
        <f t="shared" si="190"/>
        <v>0</v>
      </c>
      <c r="M88" s="415">
        <f t="shared" si="191"/>
        <v>0</v>
      </c>
      <c r="N88" s="416">
        <f t="shared" si="192"/>
        <v>0</v>
      </c>
      <c r="P88" s="440">
        <v>5</v>
      </c>
      <c r="Q88" s="18" t="s">
        <v>23</v>
      </c>
      <c r="R88" s="30">
        <f t="shared" si="174"/>
        <v>0</v>
      </c>
      <c r="S88" s="30">
        <f t="shared" si="175"/>
        <v>0</v>
      </c>
      <c r="T88" s="30">
        <f t="shared" si="193"/>
        <v>0</v>
      </c>
      <c r="U88" s="27">
        <f t="shared" si="176"/>
        <v>0</v>
      </c>
      <c r="V88" s="27">
        <f t="shared" si="177"/>
        <v>0</v>
      </c>
      <c r="W88" s="27">
        <f t="shared" si="194"/>
        <v>0</v>
      </c>
      <c r="X88" s="27">
        <f t="shared" si="223"/>
        <v>0</v>
      </c>
      <c r="Y88" s="27">
        <f t="shared" si="195"/>
        <v>0</v>
      </c>
      <c r="Z88" s="27">
        <f t="shared" si="196"/>
        <v>0</v>
      </c>
      <c r="AA88" s="53">
        <f t="shared" si="197"/>
        <v>0</v>
      </c>
      <c r="AB88" s="53">
        <f t="shared" si="198"/>
        <v>0</v>
      </c>
      <c r="AC88" s="441">
        <f t="shared" si="199"/>
        <v>0</v>
      </c>
      <c r="AE88" s="451">
        <v>5</v>
      </c>
      <c r="AF88" s="18" t="s">
        <v>23</v>
      </c>
      <c r="AG88" s="27">
        <f>SUMIFS('ALL-DIKBUD-KEMANAG'!AE$13:AE$1029,STATUS_SEKOLAH,$AR$78,KECAMATAN,$AF88,JENJANG_PENDIDIKAN,$B$6)</f>
        <v>0</v>
      </c>
      <c r="AH88" s="27">
        <f>SUMIFS('ALL-DIKBUD-KEMANAG'!AF$13:AF$1029,STATUS_SEKOLAH,$AR$78,KECAMATAN,$AF88,JENJANG_PENDIDIKAN,$B$6)</f>
        <v>0</v>
      </c>
      <c r="AI88" s="28">
        <f t="shared" si="200"/>
        <v>0</v>
      </c>
      <c r="AJ88" s="27">
        <f>SUMIFS('ALL-DIKBUD-KEMANAG'!AH$13:AH$1029,STATUS_SEKOLAH,$AR$78,KECAMATAN,$AF88,JENJANG_PENDIDIKAN,$B$6)</f>
        <v>0</v>
      </c>
      <c r="AK88" s="27">
        <f>SUMIFS('ALL-DIKBUD-KEMANAG'!AI$13:AI$1029,STATUS_SEKOLAH,$AR$78,KECAMATAN,$AF88,JENJANG_PENDIDIKAN,$B$6)</f>
        <v>0</v>
      </c>
      <c r="AL88" s="28">
        <f t="shared" si="201"/>
        <v>0</v>
      </c>
      <c r="AM88" s="27">
        <f t="shared" si="224"/>
        <v>0</v>
      </c>
      <c r="AN88" s="27">
        <f t="shared" si="202"/>
        <v>0</v>
      </c>
      <c r="AO88" s="28">
        <f t="shared" si="203"/>
        <v>0</v>
      </c>
      <c r="AP88" s="51">
        <f t="shared" si="204"/>
        <v>0</v>
      </c>
      <c r="AQ88" s="51">
        <f t="shared" si="205"/>
        <v>0</v>
      </c>
      <c r="AR88" s="452">
        <f t="shared" si="206"/>
        <v>0</v>
      </c>
      <c r="AS88" s="60"/>
      <c r="AT88" s="431">
        <v>5</v>
      </c>
      <c r="AU88" s="428" t="s">
        <v>23</v>
      </c>
      <c r="AV88" s="414">
        <f t="shared" si="178"/>
        <v>0</v>
      </c>
      <c r="AW88" s="414">
        <f t="shared" si="179"/>
        <v>0</v>
      </c>
      <c r="AX88" s="417">
        <f t="shared" si="207"/>
        <v>0</v>
      </c>
      <c r="AY88" s="414">
        <f t="shared" si="180"/>
        <v>0</v>
      </c>
      <c r="AZ88" s="414">
        <f t="shared" si="181"/>
        <v>0</v>
      </c>
      <c r="BA88" s="414">
        <f t="shared" si="208"/>
        <v>0</v>
      </c>
      <c r="BB88" s="414">
        <f t="shared" si="209"/>
        <v>0</v>
      </c>
      <c r="BC88" s="414">
        <f t="shared" si="210"/>
        <v>0</v>
      </c>
      <c r="BD88" s="414">
        <f t="shared" si="211"/>
        <v>0</v>
      </c>
      <c r="BE88" s="415">
        <f t="shared" si="212"/>
        <v>0</v>
      </c>
      <c r="BF88" s="415">
        <f t="shared" si="213"/>
        <v>0</v>
      </c>
      <c r="BG88" s="416">
        <f t="shared" si="214"/>
        <v>0</v>
      </c>
      <c r="BH88" s="32"/>
      <c r="BI88" s="32"/>
      <c r="BJ88" s="32"/>
      <c r="BK88" s="466">
        <v>5</v>
      </c>
      <c r="BL88" s="250" t="s">
        <v>23</v>
      </c>
      <c r="BM88" s="266">
        <f t="shared" si="182"/>
        <v>0</v>
      </c>
      <c r="BN88" s="266">
        <f t="shared" si="183"/>
        <v>0</v>
      </c>
      <c r="BO88" s="266">
        <f t="shared" si="215"/>
        <v>0</v>
      </c>
      <c r="BP88" s="262">
        <f t="shared" si="184"/>
        <v>0</v>
      </c>
      <c r="BQ88" s="262">
        <f t="shared" si="185"/>
        <v>0</v>
      </c>
      <c r="BR88" s="262">
        <f t="shared" si="216"/>
        <v>0</v>
      </c>
      <c r="BS88" s="262">
        <f t="shared" si="217"/>
        <v>0</v>
      </c>
      <c r="BT88" s="262">
        <f t="shared" si="218"/>
        <v>0</v>
      </c>
      <c r="BU88" s="262">
        <f t="shared" si="219"/>
        <v>0</v>
      </c>
      <c r="BV88" s="263">
        <f t="shared" si="220"/>
        <v>0</v>
      </c>
      <c r="BW88" s="263">
        <f t="shared" si="221"/>
        <v>0</v>
      </c>
      <c r="BX88" s="467">
        <f t="shared" si="222"/>
        <v>0</v>
      </c>
      <c r="BY88" s="476"/>
    </row>
    <row r="89" spans="1:78" ht="15.75" thickBot="1" x14ac:dyDescent="0.3">
      <c r="A89" s="431">
        <v>6</v>
      </c>
      <c r="B89" s="429" t="s">
        <v>24</v>
      </c>
      <c r="C89" s="414">
        <f t="shared" si="170"/>
        <v>0</v>
      </c>
      <c r="D89" s="414">
        <f t="shared" si="171"/>
        <v>0</v>
      </c>
      <c r="E89" s="417">
        <f t="shared" si="186"/>
        <v>0</v>
      </c>
      <c r="F89" s="414">
        <f t="shared" si="172"/>
        <v>0</v>
      </c>
      <c r="G89" s="414">
        <f t="shared" si="173"/>
        <v>0</v>
      </c>
      <c r="H89" s="414">
        <f t="shared" si="187"/>
        <v>0</v>
      </c>
      <c r="I89" s="414">
        <f t="shared" si="188"/>
        <v>0</v>
      </c>
      <c r="J89" s="414">
        <f t="shared" si="188"/>
        <v>0</v>
      </c>
      <c r="K89" s="414">
        <f t="shared" si="189"/>
        <v>0</v>
      </c>
      <c r="L89" s="415">
        <f t="shared" si="190"/>
        <v>0</v>
      </c>
      <c r="M89" s="415">
        <f t="shared" si="191"/>
        <v>0</v>
      </c>
      <c r="N89" s="416">
        <f t="shared" si="192"/>
        <v>0</v>
      </c>
      <c r="P89" s="440">
        <v>6</v>
      </c>
      <c r="Q89" s="29" t="s">
        <v>24</v>
      </c>
      <c r="R89" s="27">
        <f t="shared" si="174"/>
        <v>0</v>
      </c>
      <c r="S89" s="27">
        <f t="shared" si="175"/>
        <v>0</v>
      </c>
      <c r="T89" s="30">
        <f t="shared" si="193"/>
        <v>0</v>
      </c>
      <c r="U89" s="27">
        <f t="shared" si="176"/>
        <v>0</v>
      </c>
      <c r="V89" s="27">
        <f t="shared" si="177"/>
        <v>0</v>
      </c>
      <c r="W89" s="27">
        <f t="shared" si="194"/>
        <v>0</v>
      </c>
      <c r="X89" s="27">
        <f t="shared" si="223"/>
        <v>0</v>
      </c>
      <c r="Y89" s="27">
        <f t="shared" si="195"/>
        <v>0</v>
      </c>
      <c r="Z89" s="27">
        <f t="shared" si="196"/>
        <v>0</v>
      </c>
      <c r="AA89" s="53">
        <f t="shared" si="197"/>
        <v>0</v>
      </c>
      <c r="AB89" s="53">
        <f t="shared" si="198"/>
        <v>0</v>
      </c>
      <c r="AC89" s="441">
        <f t="shared" si="199"/>
        <v>0</v>
      </c>
      <c r="AE89" s="451">
        <v>6</v>
      </c>
      <c r="AF89" s="29" t="s">
        <v>24</v>
      </c>
      <c r="AG89" s="27">
        <f>SUMIFS('ALL-DIKBUD-KEMANAG'!AE$13:AE$1029,STATUS_SEKOLAH,$AR$78,KECAMATAN,$AF89,JENJANG_PENDIDIKAN,$B$6)</f>
        <v>0</v>
      </c>
      <c r="AH89" s="27">
        <f>SUMIFS('ALL-DIKBUD-KEMANAG'!AF$13:AF$1029,STATUS_SEKOLAH,$AR$78,KECAMATAN,$AF89,JENJANG_PENDIDIKAN,$B$6)</f>
        <v>0</v>
      </c>
      <c r="AI89" s="28">
        <f t="shared" si="200"/>
        <v>0</v>
      </c>
      <c r="AJ89" s="27">
        <f>SUMIFS('ALL-DIKBUD-KEMANAG'!AH$13:AH$1029,STATUS_SEKOLAH,$AR$78,KECAMATAN,$AF89,JENJANG_PENDIDIKAN,$B$6)</f>
        <v>0</v>
      </c>
      <c r="AK89" s="27">
        <f>SUMIFS('ALL-DIKBUD-KEMANAG'!AI$13:AI$1029,STATUS_SEKOLAH,$AR$78,KECAMATAN,$AF89,JENJANG_PENDIDIKAN,$B$6)</f>
        <v>0</v>
      </c>
      <c r="AL89" s="28">
        <f t="shared" si="201"/>
        <v>0</v>
      </c>
      <c r="AM89" s="27">
        <f t="shared" si="224"/>
        <v>0</v>
      </c>
      <c r="AN89" s="27">
        <f t="shared" si="202"/>
        <v>0</v>
      </c>
      <c r="AO89" s="28">
        <f t="shared" si="203"/>
        <v>0</v>
      </c>
      <c r="AP89" s="51">
        <f t="shared" si="204"/>
        <v>0</v>
      </c>
      <c r="AQ89" s="51">
        <f t="shared" si="205"/>
        <v>0</v>
      </c>
      <c r="AR89" s="452">
        <f t="shared" si="206"/>
        <v>0</v>
      </c>
      <c r="AS89" s="60"/>
      <c r="AT89" s="431">
        <v>6</v>
      </c>
      <c r="AU89" s="429" t="s">
        <v>24</v>
      </c>
      <c r="AV89" s="414">
        <f t="shared" si="178"/>
        <v>0</v>
      </c>
      <c r="AW89" s="414">
        <f t="shared" si="179"/>
        <v>0</v>
      </c>
      <c r="AX89" s="417">
        <f t="shared" si="207"/>
        <v>0</v>
      </c>
      <c r="AY89" s="414">
        <f t="shared" si="180"/>
        <v>0</v>
      </c>
      <c r="AZ89" s="414">
        <f t="shared" si="181"/>
        <v>0</v>
      </c>
      <c r="BA89" s="414">
        <f t="shared" si="208"/>
        <v>0</v>
      </c>
      <c r="BB89" s="414">
        <f t="shared" si="209"/>
        <v>0</v>
      </c>
      <c r="BC89" s="414">
        <f t="shared" si="210"/>
        <v>0</v>
      </c>
      <c r="BD89" s="414">
        <f t="shared" si="211"/>
        <v>0</v>
      </c>
      <c r="BE89" s="415">
        <f t="shared" si="212"/>
        <v>0</v>
      </c>
      <c r="BF89" s="415">
        <f t="shared" si="213"/>
        <v>0</v>
      </c>
      <c r="BG89" s="416">
        <f t="shared" si="214"/>
        <v>0</v>
      </c>
      <c r="BH89" s="32"/>
      <c r="BI89" s="32"/>
      <c r="BJ89" s="32"/>
      <c r="BK89" s="466">
        <v>6</v>
      </c>
      <c r="BL89" s="265" t="s">
        <v>24</v>
      </c>
      <c r="BM89" s="262">
        <f t="shared" si="182"/>
        <v>0</v>
      </c>
      <c r="BN89" s="262">
        <f t="shared" si="183"/>
        <v>0</v>
      </c>
      <c r="BO89" s="266">
        <f t="shared" si="215"/>
        <v>0</v>
      </c>
      <c r="BP89" s="262">
        <f t="shared" si="184"/>
        <v>0</v>
      </c>
      <c r="BQ89" s="262">
        <f t="shared" si="185"/>
        <v>0</v>
      </c>
      <c r="BR89" s="262">
        <f t="shared" si="216"/>
        <v>0</v>
      </c>
      <c r="BS89" s="262">
        <f t="shared" si="217"/>
        <v>0</v>
      </c>
      <c r="BT89" s="262">
        <f t="shared" si="218"/>
        <v>0</v>
      </c>
      <c r="BU89" s="262">
        <f t="shared" si="219"/>
        <v>0</v>
      </c>
      <c r="BV89" s="263">
        <f t="shared" si="220"/>
        <v>0</v>
      </c>
      <c r="BW89" s="263">
        <f t="shared" si="221"/>
        <v>0</v>
      </c>
      <c r="BX89" s="467">
        <f t="shared" si="222"/>
        <v>0</v>
      </c>
      <c r="BY89" s="476"/>
    </row>
    <row r="90" spans="1:78" ht="15.75" thickBot="1" x14ac:dyDescent="0.3">
      <c r="A90" s="431">
        <v>7</v>
      </c>
      <c r="B90" s="428" t="s">
        <v>25</v>
      </c>
      <c r="C90" s="414">
        <f t="shared" si="170"/>
        <v>0</v>
      </c>
      <c r="D90" s="414">
        <f t="shared" si="171"/>
        <v>0</v>
      </c>
      <c r="E90" s="417">
        <f t="shared" si="186"/>
        <v>0</v>
      </c>
      <c r="F90" s="414">
        <f t="shared" si="172"/>
        <v>36</v>
      </c>
      <c r="G90" s="414">
        <f t="shared" si="173"/>
        <v>60</v>
      </c>
      <c r="H90" s="414">
        <f t="shared" si="187"/>
        <v>96</v>
      </c>
      <c r="I90" s="414">
        <f t="shared" si="188"/>
        <v>36</v>
      </c>
      <c r="J90" s="414">
        <f t="shared" si="188"/>
        <v>60</v>
      </c>
      <c r="K90" s="414">
        <f t="shared" si="189"/>
        <v>96</v>
      </c>
      <c r="L90" s="415">
        <f t="shared" si="190"/>
        <v>0</v>
      </c>
      <c r="M90" s="415">
        <f t="shared" si="191"/>
        <v>100</v>
      </c>
      <c r="N90" s="416">
        <f t="shared" si="192"/>
        <v>96</v>
      </c>
      <c r="P90" s="440">
        <v>7</v>
      </c>
      <c r="Q90" s="18" t="s">
        <v>25</v>
      </c>
      <c r="R90" s="30">
        <f t="shared" si="174"/>
        <v>10</v>
      </c>
      <c r="S90" s="30">
        <f t="shared" si="175"/>
        <v>10</v>
      </c>
      <c r="T90" s="30">
        <f t="shared" si="193"/>
        <v>20</v>
      </c>
      <c r="U90" s="27">
        <f t="shared" si="176"/>
        <v>26</v>
      </c>
      <c r="V90" s="27">
        <f t="shared" si="177"/>
        <v>50</v>
      </c>
      <c r="W90" s="27">
        <f t="shared" si="194"/>
        <v>76</v>
      </c>
      <c r="X90" s="27">
        <f t="shared" si="223"/>
        <v>36</v>
      </c>
      <c r="Y90" s="27">
        <f t="shared" si="195"/>
        <v>60</v>
      </c>
      <c r="Z90" s="27">
        <f t="shared" si="196"/>
        <v>96</v>
      </c>
      <c r="AA90" s="53">
        <f t="shared" si="197"/>
        <v>20.833333333333336</v>
      </c>
      <c r="AB90" s="53">
        <f t="shared" si="198"/>
        <v>79.166666666666657</v>
      </c>
      <c r="AC90" s="441">
        <f t="shared" si="199"/>
        <v>96</v>
      </c>
      <c r="AE90" s="451">
        <v>7</v>
      </c>
      <c r="AF90" s="18" t="s">
        <v>25</v>
      </c>
      <c r="AG90" s="27">
        <f>SUMIFS('ALL-DIKBUD-KEMANAG'!AE$13:AE$1029,STATUS_SEKOLAH,$AR$78,KECAMATAN,$AF90,JENJANG_PENDIDIKAN,$B$6)</f>
        <v>30</v>
      </c>
      <c r="AH90" s="27">
        <f>SUMIFS('ALL-DIKBUD-KEMANAG'!AF$13:AF$1029,STATUS_SEKOLAH,$AR$78,KECAMATAN,$AF90,JENJANG_PENDIDIKAN,$B$6)</f>
        <v>53</v>
      </c>
      <c r="AI90" s="28">
        <f t="shared" si="200"/>
        <v>83</v>
      </c>
      <c r="AJ90" s="27">
        <f>SUMIFS('ALL-DIKBUD-KEMANAG'!AH$13:AH$1029,STATUS_SEKOLAH,$AR$78,KECAMATAN,$AF90,JENJANG_PENDIDIKAN,$B$6)</f>
        <v>6</v>
      </c>
      <c r="AK90" s="27">
        <f>SUMIFS('ALL-DIKBUD-KEMANAG'!AI$13:AI$1029,STATUS_SEKOLAH,$AR$78,KECAMATAN,$AF90,JENJANG_PENDIDIKAN,$B$6)</f>
        <v>7</v>
      </c>
      <c r="AL90" s="28">
        <f t="shared" si="201"/>
        <v>13</v>
      </c>
      <c r="AM90" s="27">
        <f t="shared" si="224"/>
        <v>36</v>
      </c>
      <c r="AN90" s="27">
        <f t="shared" si="202"/>
        <v>60</v>
      </c>
      <c r="AO90" s="28">
        <f t="shared" si="203"/>
        <v>96</v>
      </c>
      <c r="AP90" s="51">
        <f t="shared" si="204"/>
        <v>86.458333333333343</v>
      </c>
      <c r="AQ90" s="51">
        <f t="shared" si="205"/>
        <v>13.541666666666666</v>
      </c>
      <c r="AR90" s="452">
        <f t="shared" si="206"/>
        <v>96</v>
      </c>
      <c r="AS90" s="60"/>
      <c r="AT90" s="431">
        <v>7</v>
      </c>
      <c r="AU90" s="428" t="s">
        <v>25</v>
      </c>
      <c r="AV90" s="414">
        <f t="shared" si="178"/>
        <v>0</v>
      </c>
      <c r="AW90" s="414">
        <f t="shared" si="179"/>
        <v>0</v>
      </c>
      <c r="AX90" s="417">
        <f t="shared" si="207"/>
        <v>0</v>
      </c>
      <c r="AY90" s="414">
        <f t="shared" si="180"/>
        <v>30</v>
      </c>
      <c r="AZ90" s="414">
        <f t="shared" si="181"/>
        <v>44</v>
      </c>
      <c r="BA90" s="414">
        <f t="shared" si="208"/>
        <v>74</v>
      </c>
      <c r="BB90" s="414">
        <f t="shared" si="209"/>
        <v>30</v>
      </c>
      <c r="BC90" s="414">
        <f t="shared" si="210"/>
        <v>44</v>
      </c>
      <c r="BD90" s="414">
        <f t="shared" si="211"/>
        <v>74</v>
      </c>
      <c r="BE90" s="415">
        <f t="shared" si="212"/>
        <v>0</v>
      </c>
      <c r="BF90" s="415">
        <f t="shared" si="213"/>
        <v>100</v>
      </c>
      <c r="BG90" s="416">
        <f t="shared" si="214"/>
        <v>74</v>
      </c>
      <c r="BH90" s="32"/>
      <c r="BI90" s="32"/>
      <c r="BJ90" s="32"/>
      <c r="BK90" s="466">
        <v>7</v>
      </c>
      <c r="BL90" s="250" t="s">
        <v>25</v>
      </c>
      <c r="BM90" s="266">
        <f t="shared" si="182"/>
        <v>0</v>
      </c>
      <c r="BN90" s="266">
        <f t="shared" si="183"/>
        <v>0</v>
      </c>
      <c r="BO90" s="266">
        <f t="shared" si="215"/>
        <v>0</v>
      </c>
      <c r="BP90" s="262">
        <f t="shared" si="184"/>
        <v>3</v>
      </c>
      <c r="BQ90" s="262">
        <f t="shared" si="185"/>
        <v>4</v>
      </c>
      <c r="BR90" s="262">
        <f t="shared" si="216"/>
        <v>7</v>
      </c>
      <c r="BS90" s="262">
        <f t="shared" si="217"/>
        <v>3</v>
      </c>
      <c r="BT90" s="262">
        <f t="shared" si="218"/>
        <v>4</v>
      </c>
      <c r="BU90" s="262">
        <f t="shared" si="219"/>
        <v>7</v>
      </c>
      <c r="BV90" s="263">
        <f t="shared" si="220"/>
        <v>0</v>
      </c>
      <c r="BW90" s="263">
        <f t="shared" si="221"/>
        <v>100</v>
      </c>
      <c r="BX90" s="467">
        <f t="shared" si="222"/>
        <v>7</v>
      </c>
      <c r="BY90" s="476"/>
    </row>
    <row r="91" spans="1:78" ht="15.75" thickBot="1" x14ac:dyDescent="0.3">
      <c r="A91" s="431">
        <v>8</v>
      </c>
      <c r="B91" s="429" t="s">
        <v>26</v>
      </c>
      <c r="C91" s="414">
        <f t="shared" si="170"/>
        <v>0</v>
      </c>
      <c r="D91" s="414">
        <f t="shared" si="171"/>
        <v>0</v>
      </c>
      <c r="E91" s="417">
        <f t="shared" si="186"/>
        <v>0</v>
      </c>
      <c r="F91" s="414">
        <f t="shared" si="172"/>
        <v>9</v>
      </c>
      <c r="G91" s="414">
        <f t="shared" si="173"/>
        <v>15</v>
      </c>
      <c r="H91" s="414">
        <f t="shared" si="187"/>
        <v>24</v>
      </c>
      <c r="I91" s="414">
        <f t="shared" si="188"/>
        <v>9</v>
      </c>
      <c r="J91" s="414">
        <f t="shared" si="188"/>
        <v>15</v>
      </c>
      <c r="K91" s="414">
        <f t="shared" si="189"/>
        <v>24</v>
      </c>
      <c r="L91" s="415">
        <f t="shared" si="190"/>
        <v>0</v>
      </c>
      <c r="M91" s="415">
        <f t="shared" si="191"/>
        <v>100</v>
      </c>
      <c r="N91" s="416">
        <f t="shared" si="192"/>
        <v>24</v>
      </c>
      <c r="P91" s="440">
        <v>8</v>
      </c>
      <c r="Q91" s="29" t="s">
        <v>26</v>
      </c>
      <c r="R91" s="27">
        <f t="shared" si="174"/>
        <v>0</v>
      </c>
      <c r="S91" s="27">
        <f t="shared" si="175"/>
        <v>0</v>
      </c>
      <c r="T91" s="30">
        <f t="shared" si="193"/>
        <v>0</v>
      </c>
      <c r="U91" s="27">
        <f t="shared" si="176"/>
        <v>9</v>
      </c>
      <c r="V91" s="27">
        <f t="shared" si="177"/>
        <v>15</v>
      </c>
      <c r="W91" s="27">
        <f t="shared" si="194"/>
        <v>24</v>
      </c>
      <c r="X91" s="27">
        <f t="shared" si="223"/>
        <v>9</v>
      </c>
      <c r="Y91" s="27">
        <f t="shared" si="195"/>
        <v>15</v>
      </c>
      <c r="Z91" s="27">
        <f t="shared" si="196"/>
        <v>24</v>
      </c>
      <c r="AA91" s="53">
        <f t="shared" si="197"/>
        <v>0</v>
      </c>
      <c r="AB91" s="53">
        <f t="shared" si="198"/>
        <v>100</v>
      </c>
      <c r="AC91" s="441">
        <f t="shared" si="199"/>
        <v>24</v>
      </c>
      <c r="AE91" s="451">
        <v>8</v>
      </c>
      <c r="AF91" s="29" t="s">
        <v>26</v>
      </c>
      <c r="AG91" s="27">
        <f>SUMIFS('ALL-DIKBUD-KEMANAG'!AE$13:AE$1029,STATUS_SEKOLAH,$AR$78,KECAMATAN,$AF91,JENJANG_PENDIDIKAN,$B$6)</f>
        <v>9</v>
      </c>
      <c r="AH91" s="27">
        <f>SUMIFS('ALL-DIKBUD-KEMANAG'!AF$13:AF$1029,STATUS_SEKOLAH,$AR$78,KECAMATAN,$AF91,JENJANG_PENDIDIKAN,$B$6)</f>
        <v>15</v>
      </c>
      <c r="AI91" s="28">
        <f t="shared" si="200"/>
        <v>24</v>
      </c>
      <c r="AJ91" s="27">
        <f>SUMIFS('ALL-DIKBUD-KEMANAG'!AH$13:AH$1029,STATUS_SEKOLAH,$AR$78,KECAMATAN,$AF91,JENJANG_PENDIDIKAN,$B$6)</f>
        <v>0</v>
      </c>
      <c r="AK91" s="27">
        <f>SUMIFS('ALL-DIKBUD-KEMANAG'!AI$13:AI$1029,STATUS_SEKOLAH,$AR$78,KECAMATAN,$AF91,JENJANG_PENDIDIKAN,$B$6)</f>
        <v>0</v>
      </c>
      <c r="AL91" s="28">
        <f t="shared" si="201"/>
        <v>0</v>
      </c>
      <c r="AM91" s="27">
        <f t="shared" si="224"/>
        <v>9</v>
      </c>
      <c r="AN91" s="27">
        <f t="shared" si="202"/>
        <v>15</v>
      </c>
      <c r="AO91" s="28">
        <f t="shared" si="203"/>
        <v>24</v>
      </c>
      <c r="AP91" s="51">
        <f t="shared" si="204"/>
        <v>100</v>
      </c>
      <c r="AQ91" s="51">
        <f t="shared" si="205"/>
        <v>0</v>
      </c>
      <c r="AR91" s="452">
        <f t="shared" si="206"/>
        <v>24</v>
      </c>
      <c r="AS91" s="60"/>
      <c r="AT91" s="431">
        <v>8</v>
      </c>
      <c r="AU91" s="429" t="s">
        <v>26</v>
      </c>
      <c r="AV91" s="414">
        <f t="shared" si="178"/>
        <v>0</v>
      </c>
      <c r="AW91" s="414">
        <f t="shared" si="179"/>
        <v>0</v>
      </c>
      <c r="AX91" s="417">
        <f t="shared" si="207"/>
        <v>0</v>
      </c>
      <c r="AY91" s="414">
        <f t="shared" si="180"/>
        <v>7</v>
      </c>
      <c r="AZ91" s="414">
        <f t="shared" si="181"/>
        <v>15</v>
      </c>
      <c r="BA91" s="414">
        <f t="shared" si="208"/>
        <v>22</v>
      </c>
      <c r="BB91" s="414">
        <f t="shared" si="209"/>
        <v>7</v>
      </c>
      <c r="BC91" s="414">
        <f t="shared" si="210"/>
        <v>15</v>
      </c>
      <c r="BD91" s="414">
        <f t="shared" si="211"/>
        <v>22</v>
      </c>
      <c r="BE91" s="415">
        <f t="shared" si="212"/>
        <v>0</v>
      </c>
      <c r="BF91" s="415">
        <f t="shared" si="213"/>
        <v>100</v>
      </c>
      <c r="BG91" s="416">
        <f t="shared" si="214"/>
        <v>22</v>
      </c>
      <c r="BH91" s="32"/>
      <c r="BI91" s="32"/>
      <c r="BJ91" s="32"/>
      <c r="BK91" s="466">
        <v>8</v>
      </c>
      <c r="BL91" s="265" t="s">
        <v>26</v>
      </c>
      <c r="BM91" s="262">
        <f t="shared" si="182"/>
        <v>0</v>
      </c>
      <c r="BN91" s="262">
        <f t="shared" si="183"/>
        <v>0</v>
      </c>
      <c r="BO91" s="266">
        <f t="shared" si="215"/>
        <v>0</v>
      </c>
      <c r="BP91" s="262">
        <f t="shared" si="184"/>
        <v>0</v>
      </c>
      <c r="BQ91" s="262">
        <f t="shared" si="185"/>
        <v>1</v>
      </c>
      <c r="BR91" s="262">
        <f t="shared" si="216"/>
        <v>1</v>
      </c>
      <c r="BS91" s="262">
        <f t="shared" si="217"/>
        <v>0</v>
      </c>
      <c r="BT91" s="262">
        <f t="shared" si="218"/>
        <v>1</v>
      </c>
      <c r="BU91" s="262">
        <f t="shared" si="219"/>
        <v>1</v>
      </c>
      <c r="BV91" s="263">
        <f t="shared" si="220"/>
        <v>0</v>
      </c>
      <c r="BW91" s="263">
        <f t="shared" si="221"/>
        <v>100</v>
      </c>
      <c r="BX91" s="467">
        <f t="shared" si="222"/>
        <v>1</v>
      </c>
      <c r="BY91" s="476"/>
    </row>
    <row r="92" spans="1:78" ht="15.75" thickBot="1" x14ac:dyDescent="0.3">
      <c r="A92" s="431">
        <v>9</v>
      </c>
      <c r="B92" s="428" t="s">
        <v>27</v>
      </c>
      <c r="C92" s="414">
        <f t="shared" si="170"/>
        <v>0</v>
      </c>
      <c r="D92" s="414">
        <f t="shared" si="171"/>
        <v>0</v>
      </c>
      <c r="E92" s="417">
        <f t="shared" si="186"/>
        <v>0</v>
      </c>
      <c r="F92" s="414">
        <f t="shared" si="172"/>
        <v>0</v>
      </c>
      <c r="G92" s="414">
        <f t="shared" si="173"/>
        <v>0</v>
      </c>
      <c r="H92" s="414">
        <f t="shared" si="187"/>
        <v>0</v>
      </c>
      <c r="I92" s="414">
        <f t="shared" si="188"/>
        <v>0</v>
      </c>
      <c r="J92" s="414">
        <f t="shared" si="188"/>
        <v>0</v>
      </c>
      <c r="K92" s="414">
        <f t="shared" si="189"/>
        <v>0</v>
      </c>
      <c r="L92" s="415">
        <f t="shared" si="190"/>
        <v>0</v>
      </c>
      <c r="M92" s="415">
        <f t="shared" si="191"/>
        <v>0</v>
      </c>
      <c r="N92" s="416">
        <f t="shared" si="192"/>
        <v>0</v>
      </c>
      <c r="P92" s="440">
        <v>9</v>
      </c>
      <c r="Q92" s="18" t="s">
        <v>27</v>
      </c>
      <c r="R92" s="27">
        <f t="shared" si="174"/>
        <v>0</v>
      </c>
      <c r="S92" s="27">
        <f t="shared" si="175"/>
        <v>0</v>
      </c>
      <c r="T92" s="30">
        <f t="shared" si="193"/>
        <v>0</v>
      </c>
      <c r="U92" s="27">
        <f t="shared" si="176"/>
        <v>0</v>
      </c>
      <c r="V92" s="27">
        <f t="shared" si="177"/>
        <v>0</v>
      </c>
      <c r="W92" s="27">
        <f t="shared" si="194"/>
        <v>0</v>
      </c>
      <c r="X92" s="27">
        <f t="shared" si="223"/>
        <v>0</v>
      </c>
      <c r="Y92" s="27">
        <f t="shared" si="195"/>
        <v>0</v>
      </c>
      <c r="Z92" s="27">
        <f t="shared" si="196"/>
        <v>0</v>
      </c>
      <c r="AA92" s="53">
        <f t="shared" si="197"/>
        <v>0</v>
      </c>
      <c r="AB92" s="53">
        <f t="shared" si="198"/>
        <v>0</v>
      </c>
      <c r="AC92" s="441">
        <f t="shared" si="199"/>
        <v>0</v>
      </c>
      <c r="AE92" s="451">
        <v>9</v>
      </c>
      <c r="AF92" s="18" t="s">
        <v>27</v>
      </c>
      <c r="AG92" s="27">
        <f>SUMIFS('ALL-DIKBUD-KEMANAG'!AE$13:AE$1029,STATUS_SEKOLAH,$AR$78,KECAMATAN,$AF92,JENJANG_PENDIDIKAN,$B$6)</f>
        <v>0</v>
      </c>
      <c r="AH92" s="27">
        <f>SUMIFS('ALL-DIKBUD-KEMANAG'!AF$13:AF$1029,STATUS_SEKOLAH,$AR$78,KECAMATAN,$AF92,JENJANG_PENDIDIKAN,$B$6)</f>
        <v>0</v>
      </c>
      <c r="AI92" s="28">
        <f t="shared" si="200"/>
        <v>0</v>
      </c>
      <c r="AJ92" s="27">
        <f>SUMIFS('ALL-DIKBUD-KEMANAG'!AH$13:AH$1029,STATUS_SEKOLAH,$AR$78,KECAMATAN,$AF92,JENJANG_PENDIDIKAN,$B$6)</f>
        <v>0</v>
      </c>
      <c r="AK92" s="27">
        <f>SUMIFS('ALL-DIKBUD-KEMANAG'!AI$13:AI$1029,STATUS_SEKOLAH,$AR$78,KECAMATAN,$AF92,JENJANG_PENDIDIKAN,$B$6)</f>
        <v>0</v>
      </c>
      <c r="AL92" s="28">
        <f t="shared" si="201"/>
        <v>0</v>
      </c>
      <c r="AM92" s="27">
        <f t="shared" si="224"/>
        <v>0</v>
      </c>
      <c r="AN92" s="27">
        <f t="shared" si="202"/>
        <v>0</v>
      </c>
      <c r="AO92" s="28">
        <f t="shared" si="203"/>
        <v>0</v>
      </c>
      <c r="AP92" s="51">
        <f t="shared" si="204"/>
        <v>0</v>
      </c>
      <c r="AQ92" s="51">
        <f t="shared" si="205"/>
        <v>0</v>
      </c>
      <c r="AR92" s="452">
        <f t="shared" si="206"/>
        <v>0</v>
      </c>
      <c r="AS92" s="60"/>
      <c r="AT92" s="431">
        <v>9</v>
      </c>
      <c r="AU92" s="428" t="s">
        <v>27</v>
      </c>
      <c r="AV92" s="414">
        <f t="shared" si="178"/>
        <v>0</v>
      </c>
      <c r="AW92" s="414">
        <f t="shared" si="179"/>
        <v>0</v>
      </c>
      <c r="AX92" s="417">
        <f t="shared" si="207"/>
        <v>0</v>
      </c>
      <c r="AY92" s="414">
        <f t="shared" si="180"/>
        <v>0</v>
      </c>
      <c r="AZ92" s="414">
        <f t="shared" si="181"/>
        <v>0</v>
      </c>
      <c r="BA92" s="414">
        <f t="shared" si="208"/>
        <v>0</v>
      </c>
      <c r="BB92" s="414">
        <f t="shared" si="209"/>
        <v>0</v>
      </c>
      <c r="BC92" s="414">
        <f t="shared" si="210"/>
        <v>0</v>
      </c>
      <c r="BD92" s="414">
        <f t="shared" si="211"/>
        <v>0</v>
      </c>
      <c r="BE92" s="415">
        <f t="shared" si="212"/>
        <v>0</v>
      </c>
      <c r="BF92" s="415">
        <f t="shared" si="213"/>
        <v>0</v>
      </c>
      <c r="BG92" s="416">
        <f t="shared" si="214"/>
        <v>0</v>
      </c>
      <c r="BH92" s="32"/>
      <c r="BI92" s="32"/>
      <c r="BJ92" s="32"/>
      <c r="BK92" s="466">
        <v>9</v>
      </c>
      <c r="BL92" s="250" t="s">
        <v>27</v>
      </c>
      <c r="BM92" s="262">
        <f t="shared" si="182"/>
        <v>0</v>
      </c>
      <c r="BN92" s="262">
        <f t="shared" si="183"/>
        <v>0</v>
      </c>
      <c r="BO92" s="266">
        <f t="shared" si="215"/>
        <v>0</v>
      </c>
      <c r="BP92" s="262">
        <f t="shared" si="184"/>
        <v>0</v>
      </c>
      <c r="BQ92" s="262">
        <f t="shared" si="185"/>
        <v>0</v>
      </c>
      <c r="BR92" s="262">
        <f t="shared" si="216"/>
        <v>0</v>
      </c>
      <c r="BS92" s="262">
        <f t="shared" si="217"/>
        <v>0</v>
      </c>
      <c r="BT92" s="262">
        <f t="shared" si="218"/>
        <v>0</v>
      </c>
      <c r="BU92" s="262">
        <f t="shared" si="219"/>
        <v>0</v>
      </c>
      <c r="BV92" s="263">
        <f t="shared" si="220"/>
        <v>0</v>
      </c>
      <c r="BW92" s="263">
        <f t="shared" si="221"/>
        <v>0</v>
      </c>
      <c r="BX92" s="467">
        <f t="shared" si="222"/>
        <v>0</v>
      </c>
      <c r="BY92" s="476"/>
    </row>
    <row r="93" spans="1:78" ht="15.75" thickBot="1" x14ac:dyDescent="0.3">
      <c r="A93" s="431">
        <v>10</v>
      </c>
      <c r="B93" s="429" t="s">
        <v>28</v>
      </c>
      <c r="C93" s="414">
        <f t="shared" si="170"/>
        <v>0</v>
      </c>
      <c r="D93" s="414">
        <f t="shared" si="171"/>
        <v>0</v>
      </c>
      <c r="E93" s="417">
        <f t="shared" si="186"/>
        <v>0</v>
      </c>
      <c r="F93" s="414">
        <f t="shared" si="172"/>
        <v>0</v>
      </c>
      <c r="G93" s="414">
        <f t="shared" si="173"/>
        <v>0</v>
      </c>
      <c r="H93" s="414">
        <f t="shared" si="187"/>
        <v>0</v>
      </c>
      <c r="I93" s="414">
        <f t="shared" si="188"/>
        <v>0</v>
      </c>
      <c r="J93" s="414">
        <f t="shared" si="188"/>
        <v>0</v>
      </c>
      <c r="K93" s="414">
        <f t="shared" si="189"/>
        <v>0</v>
      </c>
      <c r="L93" s="415">
        <f t="shared" si="190"/>
        <v>0</v>
      </c>
      <c r="M93" s="415">
        <f t="shared" si="191"/>
        <v>0</v>
      </c>
      <c r="N93" s="416">
        <f t="shared" si="192"/>
        <v>0</v>
      </c>
      <c r="P93" s="440">
        <v>10</v>
      </c>
      <c r="Q93" s="29" t="s">
        <v>28</v>
      </c>
      <c r="R93" s="27">
        <f t="shared" si="174"/>
        <v>0</v>
      </c>
      <c r="S93" s="27">
        <f t="shared" si="175"/>
        <v>0</v>
      </c>
      <c r="T93" s="30">
        <f t="shared" si="193"/>
        <v>0</v>
      </c>
      <c r="U93" s="27">
        <f t="shared" si="176"/>
        <v>0</v>
      </c>
      <c r="V93" s="27">
        <f t="shared" si="177"/>
        <v>0</v>
      </c>
      <c r="W93" s="27">
        <f t="shared" si="194"/>
        <v>0</v>
      </c>
      <c r="X93" s="27">
        <f t="shared" si="223"/>
        <v>0</v>
      </c>
      <c r="Y93" s="27">
        <f t="shared" si="195"/>
        <v>0</v>
      </c>
      <c r="Z93" s="27">
        <f t="shared" si="196"/>
        <v>0</v>
      </c>
      <c r="AA93" s="53">
        <f t="shared" si="197"/>
        <v>0</v>
      </c>
      <c r="AB93" s="53">
        <f t="shared" si="198"/>
        <v>0</v>
      </c>
      <c r="AC93" s="441">
        <f t="shared" si="199"/>
        <v>0</v>
      </c>
      <c r="AE93" s="451">
        <v>10</v>
      </c>
      <c r="AF93" s="29" t="s">
        <v>28</v>
      </c>
      <c r="AG93" s="27">
        <f>SUMIFS('ALL-DIKBUD-KEMANAG'!AE$13:AE$1029,STATUS_SEKOLAH,$AR$78,KECAMATAN,$AF93,JENJANG_PENDIDIKAN,$B$6)</f>
        <v>0</v>
      </c>
      <c r="AH93" s="27">
        <f>SUMIFS('ALL-DIKBUD-KEMANAG'!AF$13:AF$1029,STATUS_SEKOLAH,$AR$78,KECAMATAN,$AF93,JENJANG_PENDIDIKAN,$B$6)</f>
        <v>0</v>
      </c>
      <c r="AI93" s="28">
        <f t="shared" si="200"/>
        <v>0</v>
      </c>
      <c r="AJ93" s="27">
        <f>SUMIFS('ALL-DIKBUD-KEMANAG'!AH$13:AH$1029,STATUS_SEKOLAH,$AR$78,KECAMATAN,$AF93,JENJANG_PENDIDIKAN,$B$6)</f>
        <v>0</v>
      </c>
      <c r="AK93" s="27">
        <f>SUMIFS('ALL-DIKBUD-KEMANAG'!AI$13:AI$1029,STATUS_SEKOLAH,$AR$78,KECAMATAN,$AF93,JENJANG_PENDIDIKAN,$B$6)</f>
        <v>0</v>
      </c>
      <c r="AL93" s="28">
        <f t="shared" si="201"/>
        <v>0</v>
      </c>
      <c r="AM93" s="27">
        <f t="shared" si="224"/>
        <v>0</v>
      </c>
      <c r="AN93" s="27">
        <f t="shared" si="202"/>
        <v>0</v>
      </c>
      <c r="AO93" s="28">
        <f t="shared" si="203"/>
        <v>0</v>
      </c>
      <c r="AP93" s="51">
        <f t="shared" si="204"/>
        <v>0</v>
      </c>
      <c r="AQ93" s="51">
        <f t="shared" si="205"/>
        <v>0</v>
      </c>
      <c r="AR93" s="452">
        <f t="shared" si="206"/>
        <v>0</v>
      </c>
      <c r="AS93" s="60"/>
      <c r="AT93" s="431">
        <v>10</v>
      </c>
      <c r="AU93" s="429" t="s">
        <v>28</v>
      </c>
      <c r="AV93" s="414">
        <f t="shared" si="178"/>
        <v>0</v>
      </c>
      <c r="AW93" s="414">
        <f t="shared" si="179"/>
        <v>0</v>
      </c>
      <c r="AX93" s="417">
        <f t="shared" si="207"/>
        <v>0</v>
      </c>
      <c r="AY93" s="414">
        <f t="shared" si="180"/>
        <v>0</v>
      </c>
      <c r="AZ93" s="414">
        <f t="shared" si="181"/>
        <v>0</v>
      </c>
      <c r="BA93" s="414">
        <f t="shared" si="208"/>
        <v>0</v>
      </c>
      <c r="BB93" s="414">
        <f t="shared" si="209"/>
        <v>0</v>
      </c>
      <c r="BC93" s="414">
        <f t="shared" si="210"/>
        <v>0</v>
      </c>
      <c r="BD93" s="414">
        <f t="shared" si="211"/>
        <v>0</v>
      </c>
      <c r="BE93" s="415">
        <f t="shared" si="212"/>
        <v>0</v>
      </c>
      <c r="BF93" s="415">
        <f t="shared" si="213"/>
        <v>0</v>
      </c>
      <c r="BG93" s="416">
        <f t="shared" si="214"/>
        <v>0</v>
      </c>
      <c r="BH93" s="32"/>
      <c r="BI93" s="32"/>
      <c r="BJ93" s="32"/>
      <c r="BK93" s="466">
        <v>10</v>
      </c>
      <c r="BL93" s="265" t="s">
        <v>28</v>
      </c>
      <c r="BM93" s="262">
        <f t="shared" si="182"/>
        <v>0</v>
      </c>
      <c r="BN93" s="262">
        <f t="shared" si="183"/>
        <v>0</v>
      </c>
      <c r="BO93" s="266">
        <f t="shared" si="215"/>
        <v>0</v>
      </c>
      <c r="BP93" s="262">
        <f t="shared" si="184"/>
        <v>0</v>
      </c>
      <c r="BQ93" s="262">
        <f t="shared" si="185"/>
        <v>0</v>
      </c>
      <c r="BR93" s="262">
        <f t="shared" si="216"/>
        <v>0</v>
      </c>
      <c r="BS93" s="262">
        <f t="shared" si="217"/>
        <v>0</v>
      </c>
      <c r="BT93" s="262">
        <f t="shared" si="218"/>
        <v>0</v>
      </c>
      <c r="BU93" s="262">
        <f t="shared" si="219"/>
        <v>0</v>
      </c>
      <c r="BV93" s="263">
        <f t="shared" si="220"/>
        <v>0</v>
      </c>
      <c r="BW93" s="263">
        <f t="shared" si="221"/>
        <v>0</v>
      </c>
      <c r="BX93" s="467">
        <f t="shared" si="222"/>
        <v>0</v>
      </c>
      <c r="BY93" s="476"/>
    </row>
    <row r="94" spans="1:78" ht="15.75" thickBot="1" x14ac:dyDescent="0.3">
      <c r="A94" s="431">
        <v>11</v>
      </c>
      <c r="B94" s="428" t="s">
        <v>29</v>
      </c>
      <c r="C94" s="414">
        <f t="shared" si="170"/>
        <v>0</v>
      </c>
      <c r="D94" s="414">
        <f t="shared" si="171"/>
        <v>0</v>
      </c>
      <c r="E94" s="417">
        <f t="shared" si="186"/>
        <v>0</v>
      </c>
      <c r="F94" s="414">
        <f t="shared" si="172"/>
        <v>0</v>
      </c>
      <c r="G94" s="414">
        <f t="shared" si="173"/>
        <v>0</v>
      </c>
      <c r="H94" s="414">
        <f t="shared" si="187"/>
        <v>0</v>
      </c>
      <c r="I94" s="414">
        <f t="shared" si="188"/>
        <v>0</v>
      </c>
      <c r="J94" s="414">
        <f t="shared" si="188"/>
        <v>0</v>
      </c>
      <c r="K94" s="414">
        <f t="shared" si="189"/>
        <v>0</v>
      </c>
      <c r="L94" s="415">
        <f t="shared" si="190"/>
        <v>0</v>
      </c>
      <c r="M94" s="415">
        <f t="shared" si="191"/>
        <v>0</v>
      </c>
      <c r="N94" s="416">
        <f t="shared" si="192"/>
        <v>0</v>
      </c>
      <c r="P94" s="440">
        <v>11</v>
      </c>
      <c r="Q94" s="18" t="s">
        <v>29</v>
      </c>
      <c r="R94" s="27">
        <f t="shared" si="174"/>
        <v>0</v>
      </c>
      <c r="S94" s="27">
        <f t="shared" si="175"/>
        <v>0</v>
      </c>
      <c r="T94" s="30">
        <f t="shared" si="193"/>
        <v>0</v>
      </c>
      <c r="U94" s="27">
        <f t="shared" si="176"/>
        <v>0</v>
      </c>
      <c r="V94" s="27">
        <f t="shared" si="177"/>
        <v>0</v>
      </c>
      <c r="W94" s="27">
        <f t="shared" si="194"/>
        <v>0</v>
      </c>
      <c r="X94" s="27">
        <f t="shared" si="223"/>
        <v>0</v>
      </c>
      <c r="Y94" s="27">
        <f t="shared" si="195"/>
        <v>0</v>
      </c>
      <c r="Z94" s="27">
        <f t="shared" si="196"/>
        <v>0</v>
      </c>
      <c r="AA94" s="53">
        <f t="shared" si="197"/>
        <v>0</v>
      </c>
      <c r="AB94" s="53">
        <f t="shared" si="198"/>
        <v>0</v>
      </c>
      <c r="AC94" s="441">
        <f t="shared" si="199"/>
        <v>0</v>
      </c>
      <c r="AE94" s="451">
        <v>11</v>
      </c>
      <c r="AF94" s="18" t="s">
        <v>29</v>
      </c>
      <c r="AG94" s="27">
        <f>SUMIFS('ALL-DIKBUD-KEMANAG'!AE$13:AE$1029,STATUS_SEKOLAH,$AR$78,KECAMATAN,$AF94,JENJANG_PENDIDIKAN,$B$6)</f>
        <v>0</v>
      </c>
      <c r="AH94" s="27">
        <f>SUMIFS('ALL-DIKBUD-KEMANAG'!AF$13:AF$1029,STATUS_SEKOLAH,$AR$78,KECAMATAN,$AF94,JENJANG_PENDIDIKAN,$B$6)</f>
        <v>0</v>
      </c>
      <c r="AI94" s="28">
        <f t="shared" si="200"/>
        <v>0</v>
      </c>
      <c r="AJ94" s="27">
        <f>SUMIFS('ALL-DIKBUD-KEMANAG'!AH$13:AH$1029,STATUS_SEKOLAH,$AR$78,KECAMATAN,$AF94,JENJANG_PENDIDIKAN,$B$6)</f>
        <v>0</v>
      </c>
      <c r="AK94" s="27">
        <f>SUMIFS('ALL-DIKBUD-KEMANAG'!AI$13:AI$1029,STATUS_SEKOLAH,$AR$78,KECAMATAN,$AF94,JENJANG_PENDIDIKAN,$B$6)</f>
        <v>0</v>
      </c>
      <c r="AL94" s="28">
        <f t="shared" si="201"/>
        <v>0</v>
      </c>
      <c r="AM94" s="27">
        <f t="shared" si="224"/>
        <v>0</v>
      </c>
      <c r="AN94" s="27">
        <f t="shared" si="202"/>
        <v>0</v>
      </c>
      <c r="AO94" s="28">
        <f t="shared" si="203"/>
        <v>0</v>
      </c>
      <c r="AP94" s="51">
        <f t="shared" si="204"/>
        <v>0</v>
      </c>
      <c r="AQ94" s="51">
        <f t="shared" si="205"/>
        <v>0</v>
      </c>
      <c r="AR94" s="452">
        <f t="shared" si="206"/>
        <v>0</v>
      </c>
      <c r="AS94" s="60"/>
      <c r="AT94" s="431">
        <v>11</v>
      </c>
      <c r="AU94" s="428" t="s">
        <v>29</v>
      </c>
      <c r="AV94" s="414">
        <f t="shared" si="178"/>
        <v>0</v>
      </c>
      <c r="AW94" s="414">
        <f t="shared" si="179"/>
        <v>0</v>
      </c>
      <c r="AX94" s="417">
        <f t="shared" si="207"/>
        <v>0</v>
      </c>
      <c r="AY94" s="414">
        <f t="shared" si="180"/>
        <v>0</v>
      </c>
      <c r="AZ94" s="414">
        <f t="shared" si="181"/>
        <v>0</v>
      </c>
      <c r="BA94" s="414">
        <f t="shared" si="208"/>
        <v>0</v>
      </c>
      <c r="BB94" s="414">
        <f t="shared" si="209"/>
        <v>0</v>
      </c>
      <c r="BC94" s="414">
        <f t="shared" si="210"/>
        <v>0</v>
      </c>
      <c r="BD94" s="414">
        <f t="shared" si="211"/>
        <v>0</v>
      </c>
      <c r="BE94" s="415">
        <f t="shared" si="212"/>
        <v>0</v>
      </c>
      <c r="BF94" s="415">
        <f t="shared" si="213"/>
        <v>0</v>
      </c>
      <c r="BG94" s="416">
        <f t="shared" si="214"/>
        <v>0</v>
      </c>
      <c r="BH94" s="32"/>
      <c r="BI94" s="32"/>
      <c r="BJ94" s="32"/>
      <c r="BK94" s="466">
        <v>11</v>
      </c>
      <c r="BL94" s="250" t="s">
        <v>29</v>
      </c>
      <c r="BM94" s="262">
        <f t="shared" si="182"/>
        <v>0</v>
      </c>
      <c r="BN94" s="262">
        <f t="shared" si="183"/>
        <v>0</v>
      </c>
      <c r="BO94" s="266">
        <f t="shared" si="215"/>
        <v>0</v>
      </c>
      <c r="BP94" s="262">
        <f t="shared" si="184"/>
        <v>0</v>
      </c>
      <c r="BQ94" s="262">
        <f t="shared" si="185"/>
        <v>0</v>
      </c>
      <c r="BR94" s="262">
        <f t="shared" si="216"/>
        <v>0</v>
      </c>
      <c r="BS94" s="262">
        <f t="shared" si="217"/>
        <v>0</v>
      </c>
      <c r="BT94" s="262">
        <f t="shared" si="218"/>
        <v>0</v>
      </c>
      <c r="BU94" s="262">
        <f t="shared" si="219"/>
        <v>0</v>
      </c>
      <c r="BV94" s="263">
        <f t="shared" si="220"/>
        <v>0</v>
      </c>
      <c r="BW94" s="263">
        <f t="shared" si="221"/>
        <v>0</v>
      </c>
      <c r="BX94" s="467">
        <f t="shared" si="222"/>
        <v>0</v>
      </c>
      <c r="BY94" s="476"/>
    </row>
    <row r="95" spans="1:78" ht="15.75" thickBot="1" x14ac:dyDescent="0.3">
      <c r="A95" s="431">
        <v>12</v>
      </c>
      <c r="B95" s="429" t="s">
        <v>30</v>
      </c>
      <c r="C95" s="414">
        <f t="shared" si="170"/>
        <v>0</v>
      </c>
      <c r="D95" s="414">
        <f t="shared" si="171"/>
        <v>0</v>
      </c>
      <c r="E95" s="417">
        <f t="shared" si="186"/>
        <v>0</v>
      </c>
      <c r="F95" s="414">
        <f t="shared" si="172"/>
        <v>0</v>
      </c>
      <c r="G95" s="414">
        <f t="shared" si="173"/>
        <v>0</v>
      </c>
      <c r="H95" s="414">
        <f t="shared" si="187"/>
        <v>0</v>
      </c>
      <c r="I95" s="414">
        <f t="shared" si="188"/>
        <v>0</v>
      </c>
      <c r="J95" s="414">
        <f t="shared" si="188"/>
        <v>0</v>
      </c>
      <c r="K95" s="414">
        <f t="shared" si="189"/>
        <v>0</v>
      </c>
      <c r="L95" s="415">
        <f t="shared" si="190"/>
        <v>0</v>
      </c>
      <c r="M95" s="415">
        <f t="shared" si="191"/>
        <v>0</v>
      </c>
      <c r="N95" s="416">
        <f t="shared" si="192"/>
        <v>0</v>
      </c>
      <c r="P95" s="440">
        <v>12</v>
      </c>
      <c r="Q95" s="29" t="s">
        <v>30</v>
      </c>
      <c r="R95" s="27">
        <f t="shared" si="174"/>
        <v>0</v>
      </c>
      <c r="S95" s="27">
        <f t="shared" si="175"/>
        <v>0</v>
      </c>
      <c r="T95" s="30">
        <f t="shared" si="193"/>
        <v>0</v>
      </c>
      <c r="U95" s="27">
        <f t="shared" si="176"/>
        <v>0</v>
      </c>
      <c r="V95" s="27">
        <f t="shared" si="177"/>
        <v>0</v>
      </c>
      <c r="W95" s="27">
        <f t="shared" si="194"/>
        <v>0</v>
      </c>
      <c r="X95" s="27">
        <f t="shared" si="223"/>
        <v>0</v>
      </c>
      <c r="Y95" s="27">
        <f t="shared" si="195"/>
        <v>0</v>
      </c>
      <c r="Z95" s="27">
        <f t="shared" si="196"/>
        <v>0</v>
      </c>
      <c r="AA95" s="53">
        <f t="shared" si="197"/>
        <v>0</v>
      </c>
      <c r="AB95" s="53">
        <f t="shared" si="198"/>
        <v>0</v>
      </c>
      <c r="AC95" s="441">
        <f t="shared" si="199"/>
        <v>0</v>
      </c>
      <c r="AE95" s="451">
        <v>12</v>
      </c>
      <c r="AF95" s="29" t="s">
        <v>30</v>
      </c>
      <c r="AG95" s="27">
        <f>SUMIFS('ALL-DIKBUD-KEMANAG'!AE$13:AE$1029,STATUS_SEKOLAH,$AR$78,KECAMATAN,$AF95,JENJANG_PENDIDIKAN,$B$6)</f>
        <v>0</v>
      </c>
      <c r="AH95" s="27">
        <f>SUMIFS('ALL-DIKBUD-KEMANAG'!AF$13:AF$1029,STATUS_SEKOLAH,$AR$78,KECAMATAN,$AF95,JENJANG_PENDIDIKAN,$B$6)</f>
        <v>0</v>
      </c>
      <c r="AI95" s="28">
        <f t="shared" si="200"/>
        <v>0</v>
      </c>
      <c r="AJ95" s="27">
        <f>SUMIFS('ALL-DIKBUD-KEMANAG'!AH$13:AH$1029,STATUS_SEKOLAH,$AR$78,KECAMATAN,$AF95,JENJANG_PENDIDIKAN,$B$6)</f>
        <v>0</v>
      </c>
      <c r="AK95" s="27">
        <f>SUMIFS('ALL-DIKBUD-KEMANAG'!AI$13:AI$1029,STATUS_SEKOLAH,$AR$78,KECAMATAN,$AF95,JENJANG_PENDIDIKAN,$B$6)</f>
        <v>0</v>
      </c>
      <c r="AL95" s="28">
        <f t="shared" si="201"/>
        <v>0</v>
      </c>
      <c r="AM95" s="27">
        <f t="shared" si="224"/>
        <v>0</v>
      </c>
      <c r="AN95" s="27">
        <f t="shared" si="202"/>
        <v>0</v>
      </c>
      <c r="AO95" s="28">
        <f t="shared" si="203"/>
        <v>0</v>
      </c>
      <c r="AP95" s="51">
        <f t="shared" si="204"/>
        <v>0</v>
      </c>
      <c r="AQ95" s="51">
        <f t="shared" si="205"/>
        <v>0</v>
      </c>
      <c r="AR95" s="452">
        <f t="shared" si="206"/>
        <v>0</v>
      </c>
      <c r="AS95" s="60"/>
      <c r="AT95" s="431">
        <v>12</v>
      </c>
      <c r="AU95" s="429" t="s">
        <v>30</v>
      </c>
      <c r="AV95" s="414">
        <f t="shared" si="178"/>
        <v>0</v>
      </c>
      <c r="AW95" s="414">
        <f t="shared" si="179"/>
        <v>0</v>
      </c>
      <c r="AX95" s="417">
        <f t="shared" si="207"/>
        <v>0</v>
      </c>
      <c r="AY95" s="414">
        <f t="shared" si="180"/>
        <v>0</v>
      </c>
      <c r="AZ95" s="414">
        <f t="shared" si="181"/>
        <v>0</v>
      </c>
      <c r="BA95" s="414">
        <f t="shared" si="208"/>
        <v>0</v>
      </c>
      <c r="BB95" s="414">
        <f t="shared" si="209"/>
        <v>0</v>
      </c>
      <c r="BC95" s="414">
        <f t="shared" si="210"/>
        <v>0</v>
      </c>
      <c r="BD95" s="414">
        <f t="shared" si="211"/>
        <v>0</v>
      </c>
      <c r="BE95" s="415">
        <f t="shared" si="212"/>
        <v>0</v>
      </c>
      <c r="BF95" s="415">
        <f t="shared" si="213"/>
        <v>0</v>
      </c>
      <c r="BG95" s="416">
        <f t="shared" si="214"/>
        <v>0</v>
      </c>
      <c r="BH95" s="32"/>
      <c r="BI95" s="32"/>
      <c r="BJ95" s="32"/>
      <c r="BK95" s="466">
        <v>12</v>
      </c>
      <c r="BL95" s="265" t="s">
        <v>30</v>
      </c>
      <c r="BM95" s="262">
        <f t="shared" si="182"/>
        <v>0</v>
      </c>
      <c r="BN95" s="262">
        <f t="shared" si="183"/>
        <v>0</v>
      </c>
      <c r="BO95" s="266">
        <f t="shared" si="215"/>
        <v>0</v>
      </c>
      <c r="BP95" s="262">
        <f t="shared" si="184"/>
        <v>0</v>
      </c>
      <c r="BQ95" s="262">
        <f t="shared" si="185"/>
        <v>0</v>
      </c>
      <c r="BR95" s="262">
        <f t="shared" si="216"/>
        <v>0</v>
      </c>
      <c r="BS95" s="262">
        <f t="shared" si="217"/>
        <v>0</v>
      </c>
      <c r="BT95" s="262">
        <f t="shared" si="218"/>
        <v>0</v>
      </c>
      <c r="BU95" s="262">
        <f t="shared" si="219"/>
        <v>0</v>
      </c>
      <c r="BV95" s="263">
        <f t="shared" si="220"/>
        <v>0</v>
      </c>
      <c r="BW95" s="263">
        <f t="shared" si="221"/>
        <v>0</v>
      </c>
      <c r="BX95" s="467">
        <f t="shared" si="222"/>
        <v>0</v>
      </c>
      <c r="BY95" s="476"/>
    </row>
    <row r="96" spans="1:78" ht="15.75" thickBot="1" x14ac:dyDescent="0.3">
      <c r="A96" s="431">
        <v>13</v>
      </c>
      <c r="B96" s="428" t="s">
        <v>31</v>
      </c>
      <c r="C96" s="414">
        <f t="shared" si="170"/>
        <v>0</v>
      </c>
      <c r="D96" s="414">
        <f t="shared" si="171"/>
        <v>0</v>
      </c>
      <c r="E96" s="417">
        <f t="shared" si="186"/>
        <v>0</v>
      </c>
      <c r="F96" s="414">
        <f t="shared" si="172"/>
        <v>3</v>
      </c>
      <c r="G96" s="414">
        <f t="shared" si="173"/>
        <v>4</v>
      </c>
      <c r="H96" s="414">
        <f t="shared" si="187"/>
        <v>7</v>
      </c>
      <c r="I96" s="414">
        <f t="shared" si="188"/>
        <v>3</v>
      </c>
      <c r="J96" s="414">
        <f t="shared" si="188"/>
        <v>4</v>
      </c>
      <c r="K96" s="414">
        <f t="shared" si="189"/>
        <v>7</v>
      </c>
      <c r="L96" s="415">
        <f t="shared" si="190"/>
        <v>0</v>
      </c>
      <c r="M96" s="415">
        <f t="shared" si="191"/>
        <v>100</v>
      </c>
      <c r="N96" s="416">
        <f t="shared" si="192"/>
        <v>7</v>
      </c>
      <c r="P96" s="440">
        <v>13</v>
      </c>
      <c r="Q96" s="18" t="s">
        <v>31</v>
      </c>
      <c r="R96" s="27">
        <f t="shared" si="174"/>
        <v>0</v>
      </c>
      <c r="S96" s="27">
        <f t="shared" si="175"/>
        <v>0</v>
      </c>
      <c r="T96" s="30">
        <f t="shared" si="193"/>
        <v>0</v>
      </c>
      <c r="U96" s="27">
        <f t="shared" si="176"/>
        <v>3</v>
      </c>
      <c r="V96" s="27">
        <f t="shared" si="177"/>
        <v>4</v>
      </c>
      <c r="W96" s="27">
        <f t="shared" si="194"/>
        <v>7</v>
      </c>
      <c r="X96" s="27">
        <f t="shared" si="223"/>
        <v>3</v>
      </c>
      <c r="Y96" s="27">
        <f t="shared" si="195"/>
        <v>4</v>
      </c>
      <c r="Z96" s="27">
        <f t="shared" si="196"/>
        <v>7</v>
      </c>
      <c r="AA96" s="53">
        <f t="shared" si="197"/>
        <v>0</v>
      </c>
      <c r="AB96" s="53">
        <f t="shared" si="198"/>
        <v>100</v>
      </c>
      <c r="AC96" s="441">
        <f t="shared" si="199"/>
        <v>7</v>
      </c>
      <c r="AE96" s="451">
        <v>13</v>
      </c>
      <c r="AF96" s="18" t="s">
        <v>31</v>
      </c>
      <c r="AG96" s="27">
        <f>SUMIFS('ALL-DIKBUD-KEMANAG'!AE$13:AE$1029,STATUS_SEKOLAH,$AR$78,KECAMATAN,$AF96,JENJANG_PENDIDIKAN,$B$6)</f>
        <v>2</v>
      </c>
      <c r="AH96" s="27">
        <f>SUMIFS('ALL-DIKBUD-KEMANAG'!AF$13:AF$1029,STATUS_SEKOLAH,$AR$78,KECAMATAN,$AF96,JENJANG_PENDIDIKAN,$B$6)</f>
        <v>4</v>
      </c>
      <c r="AI96" s="28">
        <f t="shared" si="200"/>
        <v>6</v>
      </c>
      <c r="AJ96" s="27">
        <f>SUMIFS('ALL-DIKBUD-KEMANAG'!AH$13:AH$1029,STATUS_SEKOLAH,$AR$78,KECAMATAN,$AF96,JENJANG_PENDIDIKAN,$B$6)</f>
        <v>1</v>
      </c>
      <c r="AK96" s="27">
        <f>SUMIFS('ALL-DIKBUD-KEMANAG'!AI$13:AI$1029,STATUS_SEKOLAH,$AR$78,KECAMATAN,$AF96,JENJANG_PENDIDIKAN,$B$6)</f>
        <v>0</v>
      </c>
      <c r="AL96" s="28">
        <f t="shared" si="201"/>
        <v>1</v>
      </c>
      <c r="AM96" s="27">
        <f t="shared" si="224"/>
        <v>3</v>
      </c>
      <c r="AN96" s="27">
        <f t="shared" si="202"/>
        <v>4</v>
      </c>
      <c r="AO96" s="28">
        <f t="shared" si="203"/>
        <v>7</v>
      </c>
      <c r="AP96" s="51">
        <f t="shared" si="204"/>
        <v>85.714285714285708</v>
      </c>
      <c r="AQ96" s="51">
        <f t="shared" si="205"/>
        <v>14.285714285714285</v>
      </c>
      <c r="AR96" s="452">
        <f t="shared" si="206"/>
        <v>7</v>
      </c>
      <c r="AS96" s="60"/>
      <c r="AT96" s="431">
        <v>13</v>
      </c>
      <c r="AU96" s="428" t="s">
        <v>31</v>
      </c>
      <c r="AV96" s="414">
        <f t="shared" si="178"/>
        <v>0</v>
      </c>
      <c r="AW96" s="414">
        <f t="shared" si="179"/>
        <v>0</v>
      </c>
      <c r="AX96" s="417">
        <f t="shared" si="207"/>
        <v>0</v>
      </c>
      <c r="AY96" s="414">
        <f t="shared" si="180"/>
        <v>3</v>
      </c>
      <c r="AZ96" s="414">
        <f t="shared" si="181"/>
        <v>4</v>
      </c>
      <c r="BA96" s="414">
        <f t="shared" si="208"/>
        <v>7</v>
      </c>
      <c r="BB96" s="414">
        <f t="shared" si="209"/>
        <v>3</v>
      </c>
      <c r="BC96" s="414">
        <f t="shared" si="210"/>
        <v>4</v>
      </c>
      <c r="BD96" s="414">
        <f t="shared" si="211"/>
        <v>7</v>
      </c>
      <c r="BE96" s="415">
        <f t="shared" si="212"/>
        <v>0</v>
      </c>
      <c r="BF96" s="415">
        <f t="shared" si="213"/>
        <v>100</v>
      </c>
      <c r="BG96" s="416">
        <f t="shared" si="214"/>
        <v>7</v>
      </c>
      <c r="BH96" s="32"/>
      <c r="BI96" s="32"/>
      <c r="BJ96" s="32"/>
      <c r="BK96" s="466">
        <v>13</v>
      </c>
      <c r="BL96" s="250" t="s">
        <v>31</v>
      </c>
      <c r="BM96" s="262">
        <f t="shared" si="182"/>
        <v>0</v>
      </c>
      <c r="BN96" s="262">
        <f t="shared" si="183"/>
        <v>0</v>
      </c>
      <c r="BO96" s="266">
        <f t="shared" si="215"/>
        <v>0</v>
      </c>
      <c r="BP96" s="262">
        <f t="shared" si="184"/>
        <v>0</v>
      </c>
      <c r="BQ96" s="262">
        <f t="shared" si="185"/>
        <v>0</v>
      </c>
      <c r="BR96" s="262">
        <f t="shared" si="216"/>
        <v>0</v>
      </c>
      <c r="BS96" s="262">
        <f t="shared" si="217"/>
        <v>0</v>
      </c>
      <c r="BT96" s="262">
        <f t="shared" si="218"/>
        <v>0</v>
      </c>
      <c r="BU96" s="262">
        <f t="shared" si="219"/>
        <v>0</v>
      </c>
      <c r="BV96" s="263">
        <f t="shared" si="220"/>
        <v>0</v>
      </c>
      <c r="BW96" s="263">
        <f t="shared" si="221"/>
        <v>0</v>
      </c>
      <c r="BX96" s="467">
        <f t="shared" si="222"/>
        <v>0</v>
      </c>
      <c r="BY96" s="476"/>
    </row>
    <row r="97" spans="1:77" ht="15.75" thickBot="1" x14ac:dyDescent="0.3">
      <c r="A97" s="432">
        <v>14</v>
      </c>
      <c r="B97" s="430" t="s">
        <v>32</v>
      </c>
      <c r="C97" s="414">
        <f t="shared" si="170"/>
        <v>0</v>
      </c>
      <c r="D97" s="414">
        <f t="shared" si="171"/>
        <v>0</v>
      </c>
      <c r="E97" s="419">
        <f t="shared" si="186"/>
        <v>0</v>
      </c>
      <c r="F97" s="414">
        <f t="shared" si="172"/>
        <v>0</v>
      </c>
      <c r="G97" s="414">
        <f t="shared" si="173"/>
        <v>0</v>
      </c>
      <c r="H97" s="418">
        <f t="shared" si="187"/>
        <v>0</v>
      </c>
      <c r="I97" s="418">
        <f t="shared" si="188"/>
        <v>0</v>
      </c>
      <c r="J97" s="418">
        <f t="shared" si="188"/>
        <v>0</v>
      </c>
      <c r="K97" s="418">
        <f t="shared" si="189"/>
        <v>0</v>
      </c>
      <c r="L97" s="420">
        <f t="shared" si="190"/>
        <v>0</v>
      </c>
      <c r="M97" s="420">
        <f t="shared" si="191"/>
        <v>0</v>
      </c>
      <c r="N97" s="421">
        <f t="shared" si="192"/>
        <v>0</v>
      </c>
      <c r="P97" s="442">
        <v>14</v>
      </c>
      <c r="Q97" s="49" t="s">
        <v>32</v>
      </c>
      <c r="R97" s="52">
        <f t="shared" si="174"/>
        <v>0</v>
      </c>
      <c r="S97" s="52">
        <f t="shared" si="175"/>
        <v>0</v>
      </c>
      <c r="T97" s="50">
        <f t="shared" si="193"/>
        <v>0</v>
      </c>
      <c r="U97" s="52">
        <f t="shared" si="176"/>
        <v>0</v>
      </c>
      <c r="V97" s="52">
        <f t="shared" si="177"/>
        <v>0</v>
      </c>
      <c r="W97" s="52">
        <f t="shared" si="194"/>
        <v>0</v>
      </c>
      <c r="X97" s="52">
        <f t="shared" si="223"/>
        <v>0</v>
      </c>
      <c r="Y97" s="52">
        <f t="shared" si="195"/>
        <v>0</v>
      </c>
      <c r="Z97" s="52">
        <f t="shared" si="196"/>
        <v>0</v>
      </c>
      <c r="AA97" s="54">
        <f t="shared" si="197"/>
        <v>0</v>
      </c>
      <c r="AB97" s="54">
        <f t="shared" si="198"/>
        <v>0</v>
      </c>
      <c r="AC97" s="443">
        <f t="shared" si="199"/>
        <v>0</v>
      </c>
      <c r="AE97" s="460">
        <v>14</v>
      </c>
      <c r="AF97" s="31" t="s">
        <v>32</v>
      </c>
      <c r="AG97" s="27">
        <f>SUMIFS('ALL-DIKBUD-KEMANAG'!AE$13:AE$1029,STATUS_SEKOLAH,$AR$78,KECAMATAN,$AF97,JENJANG_PENDIDIKAN,$B$6)</f>
        <v>0</v>
      </c>
      <c r="AH97" s="27">
        <f>SUMIFS('ALL-DIKBUD-KEMANAG'!AF$13:AF$1029,STATUS_SEKOLAH,$AR$78,KECAMATAN,$AF97,JENJANG_PENDIDIKAN,$B$6)</f>
        <v>0</v>
      </c>
      <c r="AI97" s="28">
        <f t="shared" si="200"/>
        <v>0</v>
      </c>
      <c r="AJ97" s="27">
        <f>SUMIFS('ALL-DIKBUD-KEMANAG'!AH$13:AH$1029,STATUS_SEKOLAH,$AR$78,KECAMATAN,$AF97,JENJANG_PENDIDIKAN,$B$6)</f>
        <v>0</v>
      </c>
      <c r="AK97" s="27">
        <f>SUMIFS('ALL-DIKBUD-KEMANAG'!AI$13:AI$1029,STATUS_SEKOLAH,$AR$78,KECAMATAN,$AF97,JENJANG_PENDIDIKAN,$B$6)</f>
        <v>0</v>
      </c>
      <c r="AL97" s="28">
        <f t="shared" si="201"/>
        <v>0</v>
      </c>
      <c r="AM97" s="50">
        <f t="shared" si="224"/>
        <v>0</v>
      </c>
      <c r="AN97" s="50">
        <f t="shared" si="202"/>
        <v>0</v>
      </c>
      <c r="AO97" s="28">
        <f t="shared" si="203"/>
        <v>0</v>
      </c>
      <c r="AP97" s="51">
        <f t="shared" si="204"/>
        <v>0</v>
      </c>
      <c r="AQ97" s="51">
        <f t="shared" si="205"/>
        <v>0</v>
      </c>
      <c r="AR97" s="454">
        <f t="shared" si="206"/>
        <v>0</v>
      </c>
      <c r="AS97" s="60"/>
      <c r="AT97" s="432">
        <v>14</v>
      </c>
      <c r="AU97" s="430" t="s">
        <v>32</v>
      </c>
      <c r="AV97" s="414">
        <f t="shared" si="178"/>
        <v>0</v>
      </c>
      <c r="AW97" s="414">
        <f t="shared" si="179"/>
        <v>0</v>
      </c>
      <c r="AX97" s="419">
        <f t="shared" si="207"/>
        <v>0</v>
      </c>
      <c r="AY97" s="414">
        <f t="shared" si="180"/>
        <v>0</v>
      </c>
      <c r="AZ97" s="414">
        <f t="shared" si="181"/>
        <v>0</v>
      </c>
      <c r="BA97" s="418">
        <f t="shared" si="208"/>
        <v>0</v>
      </c>
      <c r="BB97" s="418">
        <f t="shared" si="209"/>
        <v>0</v>
      </c>
      <c r="BC97" s="418">
        <f t="shared" si="210"/>
        <v>0</v>
      </c>
      <c r="BD97" s="418">
        <f t="shared" si="211"/>
        <v>0</v>
      </c>
      <c r="BE97" s="420">
        <f t="shared" si="212"/>
        <v>0</v>
      </c>
      <c r="BF97" s="420">
        <f t="shared" si="213"/>
        <v>0</v>
      </c>
      <c r="BG97" s="421">
        <f t="shared" si="214"/>
        <v>0</v>
      </c>
      <c r="BH97" s="32"/>
      <c r="BI97" s="32"/>
      <c r="BJ97" s="32"/>
      <c r="BK97" s="468">
        <v>14</v>
      </c>
      <c r="BL97" s="268" t="s">
        <v>32</v>
      </c>
      <c r="BM97" s="269">
        <f t="shared" si="182"/>
        <v>0</v>
      </c>
      <c r="BN97" s="269">
        <f t="shared" si="183"/>
        <v>0</v>
      </c>
      <c r="BO97" s="270">
        <f t="shared" si="215"/>
        <v>0</v>
      </c>
      <c r="BP97" s="269">
        <f t="shared" si="184"/>
        <v>0</v>
      </c>
      <c r="BQ97" s="269">
        <f t="shared" si="185"/>
        <v>0</v>
      </c>
      <c r="BR97" s="269">
        <f t="shared" si="216"/>
        <v>0</v>
      </c>
      <c r="BS97" s="269">
        <f t="shared" si="217"/>
        <v>0</v>
      </c>
      <c r="BT97" s="269">
        <f t="shared" si="218"/>
        <v>0</v>
      </c>
      <c r="BU97" s="269">
        <f t="shared" si="219"/>
        <v>0</v>
      </c>
      <c r="BV97" s="271">
        <f t="shared" si="220"/>
        <v>0</v>
      </c>
      <c r="BW97" s="271">
        <f t="shared" si="221"/>
        <v>0</v>
      </c>
      <c r="BX97" s="469">
        <f t="shared" si="222"/>
        <v>0</v>
      </c>
      <c r="BY97" s="476"/>
    </row>
    <row r="98" spans="1:77" ht="17.25" thickBot="1" x14ac:dyDescent="0.35">
      <c r="A98" s="422"/>
      <c r="B98" s="423" t="s">
        <v>15</v>
      </c>
      <c r="C98" s="424">
        <f>SUM(C84:C97)</f>
        <v>0</v>
      </c>
      <c r="D98" s="424">
        <f t="shared" ref="D98:K98" si="225">SUM(D84:D97)</f>
        <v>2</v>
      </c>
      <c r="E98" s="424">
        <f t="shared" si="225"/>
        <v>2</v>
      </c>
      <c r="F98" s="424">
        <f t="shared" si="225"/>
        <v>79</v>
      </c>
      <c r="G98" s="424">
        <f t="shared" si="225"/>
        <v>179</v>
      </c>
      <c r="H98" s="424">
        <f t="shared" si="225"/>
        <v>258</v>
      </c>
      <c r="I98" s="424">
        <f t="shared" si="225"/>
        <v>79</v>
      </c>
      <c r="J98" s="424">
        <f t="shared" si="225"/>
        <v>181</v>
      </c>
      <c r="K98" s="424">
        <f t="shared" si="225"/>
        <v>260</v>
      </c>
      <c r="L98" s="425">
        <f t="shared" si="190"/>
        <v>0.76923076923076927</v>
      </c>
      <c r="M98" s="425">
        <f t="shared" si="191"/>
        <v>99.230769230769226</v>
      </c>
      <c r="N98" s="426">
        <f>SUM(E98,H98)</f>
        <v>260</v>
      </c>
      <c r="P98" s="444"/>
      <c r="Q98" s="445" t="s">
        <v>15</v>
      </c>
      <c r="R98" s="446">
        <f>SUM(R84:R97)</f>
        <v>15</v>
      </c>
      <c r="S98" s="446">
        <f t="shared" ref="S98:Z98" si="226">SUM(S84:S97)</f>
        <v>14</v>
      </c>
      <c r="T98" s="446">
        <f t="shared" si="226"/>
        <v>29</v>
      </c>
      <c r="U98" s="446">
        <f t="shared" si="226"/>
        <v>66</v>
      </c>
      <c r="V98" s="446">
        <f t="shared" si="226"/>
        <v>165</v>
      </c>
      <c r="W98" s="446">
        <f t="shared" si="226"/>
        <v>231</v>
      </c>
      <c r="X98" s="446">
        <f t="shared" si="226"/>
        <v>81</v>
      </c>
      <c r="Y98" s="446">
        <f t="shared" si="226"/>
        <v>179</v>
      </c>
      <c r="Z98" s="446">
        <f t="shared" si="226"/>
        <v>260</v>
      </c>
      <c r="AA98" s="447">
        <f t="shared" ref="AA98" si="227">IF(Z98&lt;1,0,T98/AC98*100)</f>
        <v>11.153846153846155</v>
      </c>
      <c r="AB98" s="447">
        <f t="shared" ref="AB98" si="228">IF(Z98&lt;1,0,W98/AC98*100)</f>
        <v>88.84615384615384</v>
      </c>
      <c r="AC98" s="448">
        <f>SUM(T98,W98)</f>
        <v>260</v>
      </c>
      <c r="AE98" s="461"/>
      <c r="AF98" s="462" t="s">
        <v>15</v>
      </c>
      <c r="AG98" s="457">
        <f>SUM(AG84:AG97)</f>
        <v>62</v>
      </c>
      <c r="AH98" s="457">
        <f t="shared" ref="AH98:AO98" si="229">SUM(AH84:AH97)</f>
        <v>127</v>
      </c>
      <c r="AI98" s="457">
        <f t="shared" si="229"/>
        <v>189</v>
      </c>
      <c r="AJ98" s="457">
        <f t="shared" si="229"/>
        <v>19</v>
      </c>
      <c r="AK98" s="457">
        <f t="shared" si="229"/>
        <v>52</v>
      </c>
      <c r="AL98" s="457">
        <f t="shared" si="229"/>
        <v>71</v>
      </c>
      <c r="AM98" s="457">
        <f t="shared" si="229"/>
        <v>81</v>
      </c>
      <c r="AN98" s="457">
        <f t="shared" si="229"/>
        <v>179</v>
      </c>
      <c r="AO98" s="457">
        <f t="shared" si="229"/>
        <v>260</v>
      </c>
      <c r="AP98" s="458">
        <f>AI98/AR98*100</f>
        <v>72.692307692307693</v>
      </c>
      <c r="AQ98" s="458">
        <f>AL98/AR98*100</f>
        <v>27.307692307692307</v>
      </c>
      <c r="AR98" s="459">
        <f>SUM(AI98,AL98)</f>
        <v>260</v>
      </c>
      <c r="AS98" s="60"/>
      <c r="AT98" s="422"/>
      <c r="AU98" s="423" t="s">
        <v>15</v>
      </c>
      <c r="AV98" s="424">
        <f>SUM(AV84:AV97)</f>
        <v>0</v>
      </c>
      <c r="AW98" s="424">
        <f t="shared" ref="AW98:BD98" si="230">SUM(AW84:AW97)</f>
        <v>2</v>
      </c>
      <c r="AX98" s="424">
        <f t="shared" si="230"/>
        <v>2</v>
      </c>
      <c r="AY98" s="424">
        <f t="shared" si="230"/>
        <v>69</v>
      </c>
      <c r="AZ98" s="424">
        <f t="shared" si="230"/>
        <v>157</v>
      </c>
      <c r="BA98" s="424">
        <f t="shared" si="230"/>
        <v>226</v>
      </c>
      <c r="BB98" s="424">
        <f t="shared" si="230"/>
        <v>69</v>
      </c>
      <c r="BC98" s="424">
        <f t="shared" si="230"/>
        <v>159</v>
      </c>
      <c r="BD98" s="424">
        <f t="shared" si="230"/>
        <v>228</v>
      </c>
      <c r="BE98" s="425">
        <f t="shared" si="212"/>
        <v>0.8771929824561403</v>
      </c>
      <c r="BF98" s="425">
        <f t="shared" si="213"/>
        <v>99.122807017543863</v>
      </c>
      <c r="BG98" s="426">
        <f>SUM(AX98,BA98)</f>
        <v>228</v>
      </c>
      <c r="BK98" s="470"/>
      <c r="BL98" s="471" t="s">
        <v>15</v>
      </c>
      <c r="BM98" s="472">
        <f>SUM(BM84:BM97)</f>
        <v>0</v>
      </c>
      <c r="BN98" s="472">
        <f t="shared" ref="BN98:BU98" si="231">SUM(BN84:BN97)</f>
        <v>0</v>
      </c>
      <c r="BO98" s="472">
        <f t="shared" si="231"/>
        <v>0</v>
      </c>
      <c r="BP98" s="472">
        <f t="shared" si="231"/>
        <v>4</v>
      </c>
      <c r="BQ98" s="472">
        <f t="shared" si="231"/>
        <v>13</v>
      </c>
      <c r="BR98" s="472">
        <f t="shared" si="231"/>
        <v>17</v>
      </c>
      <c r="BS98" s="472">
        <f t="shared" si="231"/>
        <v>4</v>
      </c>
      <c r="BT98" s="472">
        <f t="shared" si="231"/>
        <v>13</v>
      </c>
      <c r="BU98" s="472">
        <f t="shared" si="231"/>
        <v>17</v>
      </c>
      <c r="BV98" s="473">
        <f>BO98/BX98*100</f>
        <v>0</v>
      </c>
      <c r="BW98" s="473">
        <f>BR98/BX98*100</f>
        <v>100</v>
      </c>
      <c r="BX98" s="474">
        <f>SUM(BO98,BR98)</f>
        <v>17</v>
      </c>
      <c r="BY98" s="477"/>
    </row>
    <row r="99" spans="1:77" ht="15.75" thickTop="1" x14ac:dyDescent="0.25"/>
    <row r="100" spans="1:77" x14ac:dyDescent="0.25">
      <c r="K100" s="35" t="str">
        <f>K64</f>
        <v>Demak, 27 Februari 2019</v>
      </c>
      <c r="BD100" s="35" t="str">
        <f>BD64</f>
        <v>Demak, 16 Juli 2018</v>
      </c>
    </row>
    <row r="101" spans="1:77" x14ac:dyDescent="0.25">
      <c r="K101" s="35" t="str">
        <f>K65</f>
        <v>Kepala Dinas Pendidikan Dan Kebudayaan</v>
      </c>
      <c r="BD101" s="35" t="str">
        <f>BD65</f>
        <v>Kepala Dinas Pendidikan Dan Kebudayaan</v>
      </c>
    </row>
    <row r="102" spans="1:77" x14ac:dyDescent="0.25">
      <c r="K102" s="35" t="str">
        <f>K66</f>
        <v>Kab. Demak</v>
      </c>
      <c r="BD102" s="35" t="str">
        <f>BD66</f>
        <v>Kab. Demak</v>
      </c>
    </row>
    <row r="103" spans="1:77" x14ac:dyDescent="0.25">
      <c r="K103" s="35"/>
      <c r="BD103" s="35"/>
    </row>
    <row r="104" spans="1:77" x14ac:dyDescent="0.25">
      <c r="K104" s="35"/>
      <c r="BD104" s="35"/>
    </row>
    <row r="105" spans="1:77" x14ac:dyDescent="0.25">
      <c r="K105" s="35"/>
      <c r="BD105" s="35"/>
    </row>
    <row r="106" spans="1:77" x14ac:dyDescent="0.25">
      <c r="K106" s="35" t="str">
        <f>K70</f>
        <v>Drs. ANJAR GUNADI, M.Pd</v>
      </c>
      <c r="BD106" s="35" t="str">
        <f>BD70</f>
        <v>Drs. ANJAR GUNADI, M.Pd</v>
      </c>
    </row>
    <row r="107" spans="1:77" x14ac:dyDescent="0.25">
      <c r="K107" s="35" t="str">
        <f>K71</f>
        <v>Pembina Utama Muda</v>
      </c>
      <c r="BD107" s="35" t="str">
        <f>BD71</f>
        <v>Pembina Utama Muda</v>
      </c>
    </row>
    <row r="108" spans="1:77" x14ac:dyDescent="0.25">
      <c r="K108" s="35" t="str">
        <f>K72</f>
        <v>NIP. 19590714 198803 1 002</v>
      </c>
      <c r="BD108" s="35" t="str">
        <f>BD72</f>
        <v>NIP. 19590714 198803 1 002</v>
      </c>
    </row>
  </sheetData>
  <mergeCells count="120">
    <mergeCell ref="C8:E8"/>
    <mergeCell ref="F8:H8"/>
    <mergeCell ref="I8:K8"/>
    <mergeCell ref="L8:M8"/>
    <mergeCell ref="N8:N9"/>
    <mergeCell ref="R8:T8"/>
    <mergeCell ref="U8:W8"/>
    <mergeCell ref="X8:Z8"/>
    <mergeCell ref="AA8:AB8"/>
    <mergeCell ref="P7:P9"/>
    <mergeCell ref="A44:A46"/>
    <mergeCell ref="N45:N46"/>
    <mergeCell ref="R45:T45"/>
    <mergeCell ref="U45:W45"/>
    <mergeCell ref="X45:Z45"/>
    <mergeCell ref="AA45:AB45"/>
    <mergeCell ref="AC45:AC46"/>
    <mergeCell ref="AE7:AE9"/>
    <mergeCell ref="AF7:AF9"/>
    <mergeCell ref="AC8:AC9"/>
    <mergeCell ref="B44:B46"/>
    <mergeCell ref="C44:N44"/>
    <mergeCell ref="Q44:Q46"/>
    <mergeCell ref="R44:AC44"/>
    <mergeCell ref="C45:E45"/>
    <mergeCell ref="F45:H45"/>
    <mergeCell ref="I45:K45"/>
    <mergeCell ref="L45:M45"/>
    <mergeCell ref="P44:P46"/>
    <mergeCell ref="A7:A9"/>
    <mergeCell ref="B7:B9"/>
    <mergeCell ref="C7:N7"/>
    <mergeCell ref="Q7:Q9"/>
    <mergeCell ref="R7:AC7"/>
    <mergeCell ref="BL7:BL9"/>
    <mergeCell ref="BM7:BX7"/>
    <mergeCell ref="BM8:BO8"/>
    <mergeCell ref="BP8:BR8"/>
    <mergeCell ref="BS8:BU8"/>
    <mergeCell ref="BV8:BW8"/>
    <mergeCell ref="BX8:BX9"/>
    <mergeCell ref="AE44:AE46"/>
    <mergeCell ref="AF44:AF46"/>
    <mergeCell ref="AG44:AR44"/>
    <mergeCell ref="AG45:AI45"/>
    <mergeCell ref="AJ45:AL45"/>
    <mergeCell ref="AM45:AO45"/>
    <mergeCell ref="AP45:AQ45"/>
    <mergeCell ref="AR45:AR46"/>
    <mergeCell ref="AG7:AR7"/>
    <mergeCell ref="AG8:AI8"/>
    <mergeCell ref="AJ8:AL8"/>
    <mergeCell ref="AM8:AO8"/>
    <mergeCell ref="AP8:AQ8"/>
    <mergeCell ref="AR8:AR9"/>
    <mergeCell ref="AT7:AT9"/>
    <mergeCell ref="AU7:AU9"/>
    <mergeCell ref="BL44:BL46"/>
    <mergeCell ref="BM44:BX44"/>
    <mergeCell ref="BM45:BO45"/>
    <mergeCell ref="BP45:BR45"/>
    <mergeCell ref="BS45:BU45"/>
    <mergeCell ref="BV45:BW45"/>
    <mergeCell ref="BX45:BX46"/>
    <mergeCell ref="L81:M81"/>
    <mergeCell ref="N81:N82"/>
    <mergeCell ref="R81:T81"/>
    <mergeCell ref="U81:W81"/>
    <mergeCell ref="X81:Z81"/>
    <mergeCell ref="AA81:AB81"/>
    <mergeCell ref="P80:P82"/>
    <mergeCell ref="BE45:BF45"/>
    <mergeCell ref="BG45:BG46"/>
    <mergeCell ref="A80:A82"/>
    <mergeCell ref="BL80:BL82"/>
    <mergeCell ref="BM80:BX80"/>
    <mergeCell ref="BM81:BO81"/>
    <mergeCell ref="BP81:BR81"/>
    <mergeCell ref="BS81:BU81"/>
    <mergeCell ref="BV81:BW81"/>
    <mergeCell ref="BX81:BX82"/>
    <mergeCell ref="AE80:AE82"/>
    <mergeCell ref="AF80:AF82"/>
    <mergeCell ref="AG80:AR80"/>
    <mergeCell ref="AG81:AI81"/>
    <mergeCell ref="AJ81:AL81"/>
    <mergeCell ref="AM81:AO81"/>
    <mergeCell ref="AP81:AQ81"/>
    <mergeCell ref="AR81:AR82"/>
    <mergeCell ref="AC81:AC82"/>
    <mergeCell ref="B80:B82"/>
    <mergeCell ref="C80:N80"/>
    <mergeCell ref="Q80:Q82"/>
    <mergeCell ref="R80:AC80"/>
    <mergeCell ref="C81:E81"/>
    <mergeCell ref="F81:H81"/>
    <mergeCell ref="I81:K81"/>
    <mergeCell ref="AV7:BG7"/>
    <mergeCell ref="AV8:AX8"/>
    <mergeCell ref="AY8:BA8"/>
    <mergeCell ref="BB8:BD8"/>
    <mergeCell ref="BE8:BF8"/>
    <mergeCell ref="BG8:BG9"/>
    <mergeCell ref="BK80:BK82"/>
    <mergeCell ref="BK44:BK46"/>
    <mergeCell ref="AT80:AT82"/>
    <mergeCell ref="AU80:AU82"/>
    <mergeCell ref="AV80:BG80"/>
    <mergeCell ref="AV81:AX81"/>
    <mergeCell ref="AY81:BA81"/>
    <mergeCell ref="BB81:BD81"/>
    <mergeCell ref="BE81:BF81"/>
    <mergeCell ref="BG81:BG82"/>
    <mergeCell ref="AT44:AT46"/>
    <mergeCell ref="AU44:AU46"/>
    <mergeCell ref="AV44:BG44"/>
    <mergeCell ref="AV45:AX45"/>
    <mergeCell ref="AY45:BA45"/>
    <mergeCell ref="BB45:BD45"/>
    <mergeCell ref="BK7:BK9"/>
  </mergeCells>
  <conditionalFormatting sqref="A11:N24">
    <cfRule type="expression" dxfId="23" priority="42">
      <formula>MOD(ROW(),2)=0</formula>
    </cfRule>
  </conditionalFormatting>
  <conditionalFormatting sqref="P11:Q24">
    <cfRule type="expression" dxfId="22" priority="41">
      <formula>MOD(ROW(),2)=0</formula>
    </cfRule>
  </conditionalFormatting>
  <conditionalFormatting sqref="R11:AC24">
    <cfRule type="expression" dxfId="21" priority="35">
      <formula>MOD(ROW(),2)=0</formula>
    </cfRule>
  </conditionalFormatting>
  <conditionalFormatting sqref="AG11:AR24">
    <cfRule type="expression" dxfId="20" priority="24">
      <formula>MOD(ROW(),2)=0</formula>
    </cfRule>
  </conditionalFormatting>
  <conditionalFormatting sqref="AG48:AR61">
    <cfRule type="expression" dxfId="19" priority="23">
      <formula>MOD(ROW(),2)=0</formula>
    </cfRule>
  </conditionalFormatting>
  <conditionalFormatting sqref="AE11:AF24">
    <cfRule type="expression" dxfId="18" priority="27">
      <formula>MOD(ROW(),2)=0</formula>
    </cfRule>
  </conditionalFormatting>
  <conditionalFormatting sqref="AE48:AF61">
    <cfRule type="expression" dxfId="17" priority="26">
      <formula>MOD(ROW(),2)=0</formula>
    </cfRule>
  </conditionalFormatting>
  <conditionalFormatting sqref="AE84:AF97">
    <cfRule type="expression" dxfId="16" priority="25">
      <formula>MOD(ROW(),2)=0</formula>
    </cfRule>
  </conditionalFormatting>
  <conditionalFormatting sqref="AM85:AN97 AP85:AR97">
    <cfRule type="expression" dxfId="15" priority="22">
      <formula>MOD(ROW(),2)=0</formula>
    </cfRule>
  </conditionalFormatting>
  <conditionalFormatting sqref="AM84:AR84 AO85:AO97 AI85:AI97 AL85:AL97">
    <cfRule type="expression" dxfId="14" priority="21">
      <formula>MOD(ROW(),2)=0</formula>
    </cfRule>
  </conditionalFormatting>
  <conditionalFormatting sqref="BK11:BY24">
    <cfRule type="expression" dxfId="13" priority="20">
      <formula>MOD(ROW(),2)=0</formula>
    </cfRule>
  </conditionalFormatting>
  <conditionalFormatting sqref="A48:N61">
    <cfRule type="expression" dxfId="12" priority="13">
      <formula>MOD(ROW(),2)=0</formula>
    </cfRule>
  </conditionalFormatting>
  <conditionalFormatting sqref="AG84:AL84 AG85:AH97 AJ85:AK97">
    <cfRule type="expression" dxfId="11" priority="14">
      <formula>MOD(ROW(),2)=0</formula>
    </cfRule>
  </conditionalFormatting>
  <conditionalFormatting sqref="A84:N97">
    <cfRule type="expression" dxfId="10" priority="12">
      <formula>MOD(ROW(),2)=0</formula>
    </cfRule>
  </conditionalFormatting>
  <conditionalFormatting sqref="P48:Q61">
    <cfRule type="expression" dxfId="9" priority="11">
      <formula>MOD(ROW(),2)=0</formula>
    </cfRule>
  </conditionalFormatting>
  <conditionalFormatting sqref="R48:AC61">
    <cfRule type="expression" dxfId="8" priority="10">
      <formula>MOD(ROW(),2)=0</formula>
    </cfRule>
  </conditionalFormatting>
  <conditionalFormatting sqref="P84:Q97">
    <cfRule type="expression" dxfId="7" priority="9">
      <formula>MOD(ROW(),2)=0</formula>
    </cfRule>
  </conditionalFormatting>
  <conditionalFormatting sqref="R84:AC97">
    <cfRule type="expression" dxfId="6" priority="8">
      <formula>MOD(ROW(),2)=0</formula>
    </cfRule>
  </conditionalFormatting>
  <conditionalFormatting sqref="BK48:BY61">
    <cfRule type="expression" dxfId="5" priority="7">
      <formula>MOD(ROW(),2)=0</formula>
    </cfRule>
  </conditionalFormatting>
  <conditionalFormatting sqref="BK86:BY97 BK84:BX85">
    <cfRule type="expression" dxfId="4" priority="6">
      <formula>MOD(ROW(),2)=0</formula>
    </cfRule>
  </conditionalFormatting>
  <conditionalFormatting sqref="AT11:BG24">
    <cfRule type="expression" dxfId="3" priority="5">
      <formula>MOD(ROW(),2)=0</formula>
    </cfRule>
  </conditionalFormatting>
  <conditionalFormatting sqref="AT48:BG61">
    <cfRule type="expression" dxfId="2" priority="4">
      <formula>MOD(ROW(),2)=0</formula>
    </cfRule>
  </conditionalFormatting>
  <conditionalFormatting sqref="AT84:AX97 BA84:BG97">
    <cfRule type="expression" dxfId="1" priority="3">
      <formula>MOD(ROW(),2)=0</formula>
    </cfRule>
  </conditionalFormatting>
  <conditionalFormatting sqref="AY84:AZ97">
    <cfRule type="expression" dxfId="0" priority="1">
      <formula>MOD(ROW(),2)=0</formula>
    </cfRule>
  </conditionalFormatting>
  <pageMargins left="0.70866141732283472" right="1.1811023622047245" top="0.55118110236220474" bottom="0.24" header="0.31496062992125984" footer="0.12"/>
  <pageSetup paperSize="5" scale="90" orientation="landscape" r:id="rId1"/>
  <rowBreaks count="2" manualBreakCount="2">
    <brk id="36" max="76" man="1"/>
    <brk id="73" max="16383" man="1"/>
  </rowBreaks>
  <colBreaks count="4" manualBreakCount="4">
    <brk id="15" max="108" man="1"/>
    <brk id="30" max="1048575" man="1"/>
    <brk id="45" max="108" man="1"/>
    <brk id="60" max="10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37"/>
  <sheetViews>
    <sheetView workbookViewId="0">
      <selection activeCell="C7" sqref="C7"/>
    </sheetView>
  </sheetViews>
  <sheetFormatPr defaultRowHeight="15" x14ac:dyDescent="0.25"/>
  <cols>
    <col min="1" max="1" width="4.42578125" bestFit="1" customWidth="1"/>
    <col min="2" max="2" width="17.5703125" customWidth="1"/>
    <col min="3" max="3" width="11.42578125" customWidth="1"/>
    <col min="5" max="5" width="4.42578125" bestFit="1" customWidth="1"/>
    <col min="6" max="6" width="15" customWidth="1"/>
  </cols>
  <sheetData>
    <row r="1" spans="1:9" ht="15" customHeight="1" x14ac:dyDescent="0.25">
      <c r="A1" s="393" t="s">
        <v>239</v>
      </c>
      <c r="B1" s="393" t="s">
        <v>240</v>
      </c>
      <c r="C1" s="393">
        <v>2017</v>
      </c>
      <c r="D1" s="383"/>
      <c r="E1" s="974" t="s">
        <v>239</v>
      </c>
      <c r="F1" s="975" t="s">
        <v>240</v>
      </c>
      <c r="G1" s="974" t="s">
        <v>251</v>
      </c>
      <c r="H1" s="974"/>
      <c r="I1" s="974"/>
    </row>
    <row r="2" spans="1:9" ht="15.75" customHeight="1" x14ac:dyDescent="0.25">
      <c r="A2" s="394"/>
      <c r="B2" s="394"/>
      <c r="C2" s="394"/>
      <c r="D2" s="383"/>
      <c r="E2" s="974"/>
      <c r="F2" s="975"/>
      <c r="G2" s="398">
        <v>2015</v>
      </c>
      <c r="H2" s="398">
        <v>2016</v>
      </c>
      <c r="I2" s="398">
        <v>2017</v>
      </c>
    </row>
    <row r="3" spans="1:9" ht="15.75" x14ac:dyDescent="0.25">
      <c r="A3" s="395">
        <v>1</v>
      </c>
      <c r="B3" s="391" t="s">
        <v>241</v>
      </c>
      <c r="C3" s="392">
        <f>SUM(C4:C5)</f>
        <v>1033</v>
      </c>
      <c r="D3" s="383"/>
      <c r="E3" s="395">
        <v>1</v>
      </c>
      <c r="F3" s="399" t="s">
        <v>166</v>
      </c>
      <c r="G3" s="384"/>
      <c r="H3" s="384"/>
      <c r="I3" s="384"/>
    </row>
    <row r="4" spans="1:9" ht="15.75" x14ac:dyDescent="0.25">
      <c r="A4" s="396"/>
      <c r="B4" s="384" t="s">
        <v>242</v>
      </c>
      <c r="C4" s="386">
        <v>14</v>
      </c>
      <c r="D4" s="383"/>
      <c r="E4" s="396"/>
      <c r="F4" s="399" t="s">
        <v>252</v>
      </c>
      <c r="G4" s="384"/>
      <c r="H4" s="384"/>
      <c r="I4" s="384"/>
    </row>
    <row r="5" spans="1:9" ht="15.75" x14ac:dyDescent="0.25">
      <c r="A5" s="396"/>
      <c r="B5" s="384" t="s">
        <v>243</v>
      </c>
      <c r="C5" s="386">
        <v>1019</v>
      </c>
      <c r="D5" s="383"/>
      <c r="E5" s="396"/>
      <c r="F5" s="399" t="s">
        <v>253</v>
      </c>
      <c r="G5" s="384"/>
      <c r="H5" s="384"/>
      <c r="I5" s="384"/>
    </row>
    <row r="6" spans="1:9" ht="15.75" x14ac:dyDescent="0.25">
      <c r="A6" s="396"/>
      <c r="B6" s="384" t="s">
        <v>244</v>
      </c>
      <c r="C6" s="387">
        <f>C4/$C$3*100</f>
        <v>1.3552758954501452</v>
      </c>
      <c r="D6" s="383"/>
      <c r="E6" s="396"/>
      <c r="F6" s="399" t="s">
        <v>103</v>
      </c>
      <c r="G6" s="384"/>
      <c r="H6" s="384"/>
      <c r="I6" s="384"/>
    </row>
    <row r="7" spans="1:9" ht="15.75" x14ac:dyDescent="0.25">
      <c r="A7" s="396"/>
      <c r="B7" s="384" t="s">
        <v>245</v>
      </c>
      <c r="C7" s="387">
        <f>C5/$C$3*100</f>
        <v>98.644724104549852</v>
      </c>
      <c r="D7" s="383"/>
      <c r="E7" s="396"/>
      <c r="F7" s="399" t="s">
        <v>104</v>
      </c>
      <c r="G7" s="384"/>
      <c r="H7" s="384"/>
      <c r="I7" s="384"/>
    </row>
    <row r="8" spans="1:9" ht="15.75" x14ac:dyDescent="0.25">
      <c r="A8" s="396"/>
      <c r="B8" s="384" t="s">
        <v>246</v>
      </c>
      <c r="C8" s="385"/>
      <c r="D8" s="383"/>
      <c r="E8" s="397"/>
      <c r="F8" s="399" t="s">
        <v>105</v>
      </c>
      <c r="G8" s="384"/>
      <c r="H8" s="384"/>
      <c r="I8" s="384"/>
    </row>
    <row r="9" spans="1:9" ht="15.75" x14ac:dyDescent="0.25">
      <c r="A9" s="397"/>
      <c r="B9" s="384" t="s">
        <v>247</v>
      </c>
      <c r="C9" s="385"/>
      <c r="D9" s="383"/>
      <c r="E9" s="395">
        <v>2</v>
      </c>
      <c r="F9" s="399" t="s">
        <v>254</v>
      </c>
      <c r="G9" s="384"/>
      <c r="H9" s="384"/>
      <c r="I9" s="384"/>
    </row>
    <row r="10" spans="1:9" ht="15.75" x14ac:dyDescent="0.25">
      <c r="A10" s="395">
        <v>2</v>
      </c>
      <c r="B10" s="384" t="s">
        <v>166</v>
      </c>
      <c r="C10" s="388">
        <f>SUM(C11:C12)</f>
        <v>5103</v>
      </c>
      <c r="D10" s="383"/>
      <c r="E10" s="396"/>
      <c r="F10" s="399" t="s">
        <v>252</v>
      </c>
      <c r="G10" s="384"/>
      <c r="H10" s="384"/>
      <c r="I10" s="384"/>
    </row>
    <row r="11" spans="1:9" ht="15.75" x14ac:dyDescent="0.25">
      <c r="A11" s="396"/>
      <c r="B11" s="384" t="s">
        <v>242</v>
      </c>
      <c r="C11" s="389">
        <f>'GTK-SD-SMP-SMA-SMK-SLB'!C147</f>
        <v>1634</v>
      </c>
      <c r="D11" s="383"/>
      <c r="E11" s="396"/>
      <c r="F11" s="399" t="s">
        <v>253</v>
      </c>
      <c r="G11" s="384"/>
      <c r="H11" s="384"/>
      <c r="I11" s="384"/>
    </row>
    <row r="12" spans="1:9" ht="15.75" x14ac:dyDescent="0.25">
      <c r="A12" s="396"/>
      <c r="B12" s="384" t="s">
        <v>243</v>
      </c>
      <c r="C12" s="389">
        <f>'GTK-SD-SMP-SMA-SMK-SLB'!D147</f>
        <v>3469</v>
      </c>
      <c r="D12" s="383"/>
      <c r="E12" s="396"/>
      <c r="F12" s="399" t="s">
        <v>103</v>
      </c>
      <c r="G12" s="384"/>
      <c r="H12" s="384"/>
      <c r="I12" s="384"/>
    </row>
    <row r="13" spans="1:9" ht="15.75" x14ac:dyDescent="0.25">
      <c r="A13" s="396"/>
      <c r="B13" s="384" t="s">
        <v>244</v>
      </c>
      <c r="C13" s="387">
        <f>C11/$C$10*100</f>
        <v>32.02038016852832</v>
      </c>
      <c r="D13" s="383"/>
      <c r="E13" s="396"/>
      <c r="F13" s="399" t="s">
        <v>104</v>
      </c>
      <c r="G13" s="384"/>
      <c r="H13" s="384"/>
      <c r="I13" s="384"/>
    </row>
    <row r="14" spans="1:9" ht="15.75" x14ac:dyDescent="0.25">
      <c r="A14" s="396"/>
      <c r="B14" s="384" t="s">
        <v>245</v>
      </c>
      <c r="C14" s="387">
        <f>C12/$C$10*100</f>
        <v>67.97961983147168</v>
      </c>
      <c r="D14" s="383"/>
      <c r="E14" s="397"/>
      <c r="F14" s="399" t="s">
        <v>105</v>
      </c>
      <c r="G14" s="384"/>
      <c r="H14" s="384"/>
      <c r="I14" s="384"/>
    </row>
    <row r="15" spans="1:9" ht="15.75" x14ac:dyDescent="0.25">
      <c r="A15" s="396"/>
      <c r="B15" s="384" t="s">
        <v>246</v>
      </c>
      <c r="C15" s="384"/>
      <c r="D15" s="383"/>
      <c r="E15" s="395">
        <v>3</v>
      </c>
      <c r="F15" s="399" t="s">
        <v>255</v>
      </c>
      <c r="G15" s="384"/>
      <c r="H15" s="384"/>
      <c r="I15" s="384"/>
    </row>
    <row r="16" spans="1:9" ht="15.75" x14ac:dyDescent="0.25">
      <c r="A16" s="397"/>
      <c r="B16" s="384" t="s">
        <v>247</v>
      </c>
      <c r="C16" s="384"/>
      <c r="D16" s="383"/>
      <c r="E16" s="396"/>
      <c r="F16" s="399" t="s">
        <v>103</v>
      </c>
      <c r="G16" s="384"/>
      <c r="H16" s="384"/>
      <c r="I16" s="384"/>
    </row>
    <row r="17" spans="1:9" ht="15.75" x14ac:dyDescent="0.25">
      <c r="A17" s="395">
        <v>3</v>
      </c>
      <c r="B17" s="384" t="s">
        <v>167</v>
      </c>
      <c r="C17" s="388">
        <f>SUM(C18:C19)</f>
        <v>1600</v>
      </c>
      <c r="D17" s="383"/>
      <c r="E17" s="396"/>
      <c r="F17" s="399" t="s">
        <v>104</v>
      </c>
      <c r="G17" s="384"/>
      <c r="H17" s="384"/>
      <c r="I17" s="384"/>
    </row>
    <row r="18" spans="1:9" ht="15.75" x14ac:dyDescent="0.25">
      <c r="A18" s="396"/>
      <c r="B18" s="384" t="s">
        <v>242</v>
      </c>
      <c r="C18" s="389">
        <f>'GTK-SD-SMP-SMA-SMK-SLB'!F147</f>
        <v>621</v>
      </c>
      <c r="D18" s="383"/>
      <c r="E18" s="396"/>
      <c r="F18" s="399" t="s">
        <v>105</v>
      </c>
      <c r="G18" s="384"/>
      <c r="H18" s="384"/>
      <c r="I18" s="384"/>
    </row>
    <row r="19" spans="1:9" ht="15.75" x14ac:dyDescent="0.25">
      <c r="A19" s="396"/>
      <c r="B19" s="384" t="s">
        <v>243</v>
      </c>
      <c r="C19" s="389">
        <f>'GTK-SD-SMP-SMA-SMK-SLB'!G147</f>
        <v>979</v>
      </c>
      <c r="D19" s="383"/>
      <c r="E19" s="397"/>
      <c r="F19" s="399" t="s">
        <v>4</v>
      </c>
      <c r="G19" s="384"/>
      <c r="H19" s="384"/>
      <c r="I19" s="384"/>
    </row>
    <row r="20" spans="1:9" ht="15.75" x14ac:dyDescent="0.25">
      <c r="A20" s="396"/>
      <c r="B20" s="384" t="s">
        <v>244</v>
      </c>
      <c r="C20" s="387">
        <f>C18/$C$17*100</f>
        <v>38.8125</v>
      </c>
      <c r="D20" s="383"/>
    </row>
    <row r="21" spans="1:9" ht="15.75" x14ac:dyDescent="0.25">
      <c r="A21" s="396"/>
      <c r="B21" s="384" t="s">
        <v>245</v>
      </c>
      <c r="C21" s="387">
        <f>C19/$C$17*100</f>
        <v>61.187499999999993</v>
      </c>
      <c r="D21" s="383"/>
    </row>
    <row r="22" spans="1:9" ht="15.75" x14ac:dyDescent="0.25">
      <c r="A22" s="396"/>
      <c r="B22" s="384" t="s">
        <v>246</v>
      </c>
      <c r="C22" s="384"/>
      <c r="D22" s="383"/>
    </row>
    <row r="23" spans="1:9" ht="15.75" x14ac:dyDescent="0.25">
      <c r="A23" s="397"/>
      <c r="B23" s="384" t="s">
        <v>247</v>
      </c>
      <c r="C23" s="384"/>
      <c r="D23" s="383"/>
    </row>
    <row r="24" spans="1:9" ht="15.75" x14ac:dyDescent="0.25">
      <c r="A24" s="395">
        <v>4</v>
      </c>
      <c r="B24" s="384" t="s">
        <v>168</v>
      </c>
      <c r="C24" s="388">
        <f>SUM(C25:C26)</f>
        <v>781</v>
      </c>
      <c r="D24" s="383"/>
    </row>
    <row r="25" spans="1:9" ht="15.75" x14ac:dyDescent="0.25">
      <c r="A25" s="396"/>
      <c r="B25" s="384" t="s">
        <v>242</v>
      </c>
      <c r="C25" s="389">
        <f>'GTK-SD-SMP-SMA-SMK-SLB'!I147</f>
        <v>326</v>
      </c>
      <c r="D25" s="383"/>
    </row>
    <row r="26" spans="1:9" ht="15.75" x14ac:dyDescent="0.25">
      <c r="A26" s="396"/>
      <c r="B26" s="384" t="s">
        <v>243</v>
      </c>
      <c r="C26" s="389">
        <f>'GTK-SD-SMP-SMA-SMK-SLB'!J147</f>
        <v>455</v>
      </c>
      <c r="D26" s="383"/>
    </row>
    <row r="27" spans="1:9" ht="15.75" x14ac:dyDescent="0.25">
      <c r="A27" s="396"/>
      <c r="B27" s="384" t="s">
        <v>244</v>
      </c>
      <c r="C27" s="387">
        <f>C25/$C$24*100</f>
        <v>41.741357234314982</v>
      </c>
      <c r="D27" s="383"/>
    </row>
    <row r="28" spans="1:9" ht="15.75" x14ac:dyDescent="0.25">
      <c r="A28" s="396"/>
      <c r="B28" s="384" t="s">
        <v>245</v>
      </c>
      <c r="C28" s="387">
        <f>C26/$C$24*100</f>
        <v>58.258642765685018</v>
      </c>
      <c r="D28" s="383"/>
    </row>
    <row r="29" spans="1:9" ht="15.75" x14ac:dyDescent="0.25">
      <c r="A29" s="396"/>
      <c r="B29" s="384" t="s">
        <v>246</v>
      </c>
      <c r="C29" s="384"/>
      <c r="D29" s="383"/>
    </row>
    <row r="30" spans="1:9" ht="15.75" x14ac:dyDescent="0.25">
      <c r="A30" s="397"/>
      <c r="B30" s="384" t="s">
        <v>247</v>
      </c>
      <c r="C30" s="384"/>
      <c r="D30" s="383"/>
    </row>
    <row r="31" spans="1:9" ht="15.75" x14ac:dyDescent="0.25">
      <c r="A31" s="395">
        <v>5</v>
      </c>
      <c r="B31" s="384" t="s">
        <v>171</v>
      </c>
      <c r="C31" s="388">
        <f>SUM(C32:C33)</f>
        <v>1001</v>
      </c>
      <c r="D31" s="383"/>
    </row>
    <row r="32" spans="1:9" ht="15.75" x14ac:dyDescent="0.25">
      <c r="A32" s="396"/>
      <c r="B32" s="384" t="s">
        <v>242</v>
      </c>
      <c r="C32" s="389">
        <f>'GTK-SD-SMP-SMA-SMK-SLB'!L147</f>
        <v>510</v>
      </c>
      <c r="D32" s="383"/>
    </row>
    <row r="33" spans="1:4" ht="15.75" x14ac:dyDescent="0.25">
      <c r="A33" s="396"/>
      <c r="B33" s="384" t="s">
        <v>243</v>
      </c>
      <c r="C33" s="389">
        <f>'GTK-SD-SMP-SMA-SMK-SLB'!M147</f>
        <v>491</v>
      </c>
      <c r="D33" s="383"/>
    </row>
    <row r="34" spans="1:4" ht="15.75" x14ac:dyDescent="0.25">
      <c r="A34" s="396"/>
      <c r="B34" s="384" t="s">
        <v>244</v>
      </c>
      <c r="C34" s="390">
        <f>C32/$C$31*100</f>
        <v>50.949050949050942</v>
      </c>
      <c r="D34" s="383"/>
    </row>
    <row r="35" spans="1:4" ht="15.75" x14ac:dyDescent="0.25">
      <c r="A35" s="396"/>
      <c r="B35" s="384" t="s">
        <v>245</v>
      </c>
      <c r="C35" s="390">
        <f>C33/$C$31*100</f>
        <v>49.05094905094905</v>
      </c>
      <c r="D35" s="383"/>
    </row>
    <row r="36" spans="1:4" ht="15.75" x14ac:dyDescent="0.25">
      <c r="A36" s="396"/>
      <c r="B36" s="384" t="s">
        <v>246</v>
      </c>
      <c r="C36" s="384"/>
      <c r="D36" s="383"/>
    </row>
    <row r="37" spans="1:4" ht="15.75" x14ac:dyDescent="0.25">
      <c r="A37" s="397"/>
      <c r="B37" s="384" t="s">
        <v>247</v>
      </c>
      <c r="C37" s="384"/>
      <c r="D37" s="383"/>
    </row>
  </sheetData>
  <mergeCells count="3">
    <mergeCell ref="E1:E2"/>
    <mergeCell ref="F1:F2"/>
    <mergeCell ref="G1:I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2:AL172"/>
  <sheetViews>
    <sheetView view="pageBreakPreview" topLeftCell="A28" zoomScaleNormal="100" zoomScaleSheetLayoutView="100" workbookViewId="0">
      <selection activeCell="E15" sqref="E15"/>
    </sheetView>
  </sheetViews>
  <sheetFormatPr defaultRowHeight="15" x14ac:dyDescent="0.25"/>
  <cols>
    <col min="1" max="1" width="5" style="318" customWidth="1"/>
    <col min="2" max="2" width="16.140625" style="318" bestFit="1" customWidth="1"/>
    <col min="3" max="18" width="7.85546875" style="318" customWidth="1"/>
    <col min="19" max="20" width="2.7109375" style="318" customWidth="1"/>
    <col min="21" max="21" width="5" style="318" bestFit="1" customWidth="1"/>
    <col min="22" max="22" width="20.28515625" style="318" customWidth="1"/>
    <col min="23" max="26" width="9.140625" style="318"/>
    <col min="27" max="27" width="10.5703125" style="318" bestFit="1" customWidth="1"/>
    <col min="28" max="16384" width="9.140625" style="318"/>
  </cols>
  <sheetData>
    <row r="2" spans="1:29" ht="21.75" thickBot="1" x14ac:dyDescent="0.4">
      <c r="C2" s="346" t="s">
        <v>230</v>
      </c>
      <c r="D2" s="319"/>
      <c r="E2" s="319"/>
      <c r="F2" s="319"/>
      <c r="G2" s="319"/>
      <c r="H2" s="319"/>
      <c r="I2" s="319"/>
      <c r="J2" s="319"/>
      <c r="K2"/>
    </row>
    <row r="3" spans="1:29" ht="15.75" x14ac:dyDescent="0.25">
      <c r="C3" s="320" t="str">
        <f>TAHUN_PELAJARAN</f>
        <v>TAHUN PELAJARAN 2019/2020</v>
      </c>
      <c r="K3"/>
    </row>
    <row r="4" spans="1:29" x14ac:dyDescent="0.25">
      <c r="C4" s="321" t="s">
        <v>222</v>
      </c>
    </row>
    <row r="5" spans="1:29" ht="15.75" x14ac:dyDescent="0.25">
      <c r="B5" s="322"/>
      <c r="C5" s="318" t="s">
        <v>13</v>
      </c>
      <c r="H5" s="404"/>
      <c r="I5" s="404"/>
    </row>
    <row r="6" spans="1:29" ht="15.75" thickBot="1" x14ac:dyDescent="0.3">
      <c r="H6" s="404"/>
    </row>
    <row r="7" spans="1:29" ht="14.45" customHeight="1" thickTop="1" x14ac:dyDescent="0.25">
      <c r="A7" s="983" t="s">
        <v>60</v>
      </c>
      <c r="B7" s="985" t="s">
        <v>61</v>
      </c>
      <c r="C7" s="981" t="s">
        <v>6</v>
      </c>
      <c r="D7" s="982"/>
      <c r="E7" s="982"/>
      <c r="F7" s="981" t="s">
        <v>7</v>
      </c>
      <c r="G7" s="982"/>
      <c r="H7" s="982"/>
      <c r="I7" s="981" t="s">
        <v>8</v>
      </c>
      <c r="J7" s="982"/>
      <c r="K7" s="982"/>
      <c r="L7" s="982" t="s">
        <v>9</v>
      </c>
      <c r="M7" s="982"/>
      <c r="N7" s="982"/>
      <c r="O7" s="982" t="s">
        <v>10</v>
      </c>
      <c r="P7" s="982"/>
      <c r="Q7" s="982"/>
      <c r="R7" s="976" t="s">
        <v>12</v>
      </c>
      <c r="U7" s="989" t="s">
        <v>60</v>
      </c>
      <c r="V7" s="986" t="s">
        <v>61</v>
      </c>
      <c r="W7" s="987" t="s">
        <v>231</v>
      </c>
      <c r="X7" s="988"/>
      <c r="Y7" s="988"/>
    </row>
    <row r="8" spans="1:29" ht="24.75" thickBot="1" x14ac:dyDescent="0.3">
      <c r="A8" s="984"/>
      <c r="B8" s="986"/>
      <c r="C8" s="357" t="s">
        <v>52</v>
      </c>
      <c r="D8" s="357" t="s">
        <v>53</v>
      </c>
      <c r="E8" s="357" t="s">
        <v>4</v>
      </c>
      <c r="F8" s="357" t="s">
        <v>52</v>
      </c>
      <c r="G8" s="357" t="s">
        <v>53</v>
      </c>
      <c r="H8" s="357" t="s">
        <v>4</v>
      </c>
      <c r="I8" s="357" t="s">
        <v>52</v>
      </c>
      <c r="J8" s="357" t="s">
        <v>53</v>
      </c>
      <c r="K8" s="357" t="s">
        <v>4</v>
      </c>
      <c r="L8" s="357" t="s">
        <v>52</v>
      </c>
      <c r="M8" s="357" t="s">
        <v>53</v>
      </c>
      <c r="N8" s="357" t="s">
        <v>4</v>
      </c>
      <c r="O8" s="357" t="s">
        <v>52</v>
      </c>
      <c r="P8" s="357" t="s">
        <v>53</v>
      </c>
      <c r="Q8" s="357" t="s">
        <v>4</v>
      </c>
      <c r="R8" s="977"/>
      <c r="U8" s="990"/>
      <c r="V8" s="991"/>
      <c r="W8" s="323" t="s">
        <v>225</v>
      </c>
      <c r="X8" s="323" t="s">
        <v>226</v>
      </c>
      <c r="Y8" s="323" t="s">
        <v>4</v>
      </c>
    </row>
    <row r="9" spans="1:29" ht="16.5" thickTop="1" thickBot="1" x14ac:dyDescent="0.3">
      <c r="A9" s="364"/>
      <c r="B9" s="365" t="s">
        <v>62</v>
      </c>
      <c r="C9" s="366">
        <f>SUM(C10:C23)</f>
        <v>4843</v>
      </c>
      <c r="D9" s="366">
        <f>SUM(D10:D23)</f>
        <v>260</v>
      </c>
      <c r="E9" s="366">
        <f>SUM(E10:E23)</f>
        <v>5103</v>
      </c>
      <c r="F9" s="366">
        <f t="shared" ref="F9:R9" si="0">SUM(F10:F23)</f>
        <v>1187</v>
      </c>
      <c r="G9" s="366">
        <f t="shared" si="0"/>
        <v>413</v>
      </c>
      <c r="H9" s="366">
        <f t="shared" si="0"/>
        <v>1600</v>
      </c>
      <c r="I9" s="366">
        <f t="shared" si="0"/>
        <v>516</v>
      </c>
      <c r="J9" s="366">
        <f t="shared" si="0"/>
        <v>265</v>
      </c>
      <c r="K9" s="366">
        <f t="shared" si="0"/>
        <v>781</v>
      </c>
      <c r="L9" s="366">
        <f t="shared" si="0"/>
        <v>200</v>
      </c>
      <c r="M9" s="366">
        <f t="shared" si="0"/>
        <v>801</v>
      </c>
      <c r="N9" s="366">
        <f t="shared" si="0"/>
        <v>1001</v>
      </c>
      <c r="O9" s="366">
        <f t="shared" si="0"/>
        <v>0</v>
      </c>
      <c r="P9" s="366">
        <f t="shared" si="0"/>
        <v>29</v>
      </c>
      <c r="Q9" s="366">
        <f t="shared" si="0"/>
        <v>29</v>
      </c>
      <c r="R9" s="367">
        <f t="shared" si="0"/>
        <v>8514</v>
      </c>
      <c r="S9" s="347"/>
      <c r="T9" s="325"/>
      <c r="U9" s="324"/>
      <c r="V9" s="326" t="s">
        <v>62</v>
      </c>
      <c r="W9" s="327">
        <f>SUM(W10:W23)</f>
        <v>6030</v>
      </c>
      <c r="X9" s="327">
        <f>SUM(X10:X23)</f>
        <v>673</v>
      </c>
      <c r="Y9" s="327">
        <f>SUM(Y10:Y23)</f>
        <v>6703</v>
      </c>
      <c r="AA9" s="318" t="s">
        <v>1354</v>
      </c>
      <c r="AB9" s="318">
        <v>5900</v>
      </c>
      <c r="AC9" s="404">
        <f>W9-AB9</f>
        <v>130</v>
      </c>
    </row>
    <row r="10" spans="1:29" ht="15.75" thickTop="1" x14ac:dyDescent="0.25">
      <c r="A10" s="358">
        <v>1</v>
      </c>
      <c r="B10" s="359" t="s">
        <v>19</v>
      </c>
      <c r="C10" s="360">
        <f>SUMIFS('ALL-DIKBUD-KEMANAG'!$AD$13:$AD$1029,STATUS_SEKOLAH,C$8,KECAMATAN,$B10,JENJANG_PENDIDIKAN,$C$7)</f>
        <v>520</v>
      </c>
      <c r="D10" s="360">
        <f>SUMIFS('ALL-DIKBUD-KEMANAG'!$AD$13:$AD$1029,STATUS_SEKOLAH,D$8,KECAMATAN,$B10,JENJANG_PENDIDIKAN,$C$7)</f>
        <v>118</v>
      </c>
      <c r="E10" s="361">
        <f>SUM(C10:D10)</f>
        <v>638</v>
      </c>
      <c r="F10" s="360">
        <f>SUMIFS('ALL-DIKBUD-KEMANAG'!$AD$13:$AD$1029,STATUS_SEKOLAH,F$8,KECAMATAN,$B10,JENJANG_PENDIDIKAN,$F$7)</f>
        <v>150</v>
      </c>
      <c r="G10" s="360">
        <f>SUMIFS('ALL-DIKBUD-KEMANAG'!$AD$13:$AD$1029,STATUS_SEKOLAH,G$8,KECAMATAN,$B10,JENJANG_PENDIDIKAN,$F$7)</f>
        <v>123</v>
      </c>
      <c r="H10" s="361">
        <f>SUM(F10:G10)</f>
        <v>273</v>
      </c>
      <c r="I10" s="360">
        <f>SUMIFS('ALL-DIKBUD-KEMANAG'!$AD$13:$AD$1029,STATUS_SEKOLAH,I$8,KECAMATAN,$B10,JENJANG_PENDIDIKAN,$I$7)</f>
        <v>101</v>
      </c>
      <c r="J10" s="360">
        <f>SUMIFS('ALL-DIKBUD-KEMANAG'!$AD$13:$AD$1029,STATUS_SEKOLAH,J$8,KECAMATAN,$B10,JENJANG_PENDIDIKAN,$I$7)</f>
        <v>70</v>
      </c>
      <c r="K10" s="361">
        <f>SUM(I10:J10)</f>
        <v>171</v>
      </c>
      <c r="L10" s="360">
        <f>SUMIFS('ALL-DIKBUD-KEMANAG'!$AD$13:$AD$1029,STATUS_SEKOLAH,L$8,KECAMATAN,$B10,JENJANG_PENDIDIKAN,$L$7)</f>
        <v>0</v>
      </c>
      <c r="M10" s="360">
        <f>SUMIFS('ALL-DIKBUD-KEMANAG'!$AD$13:$AD$1029,STATUS_SEKOLAH,M$8,KECAMATAN,$B10,JENJANG_PENDIDIKAN,$L$7)</f>
        <v>221</v>
      </c>
      <c r="N10" s="361">
        <f>SUM(L10:M10)</f>
        <v>221</v>
      </c>
      <c r="O10" s="360">
        <f>SUMIFS('ALL-DIKBUD-KEMANAG'!$AD$13:$AD$1029,STATUS_SEKOLAH,O$8,KECAMATAN,$B10,JENJANG_PENDIDIKAN,$O$7)</f>
        <v>0</v>
      </c>
      <c r="P10" s="360">
        <f>SUMIFS('ALL-DIKBUD-KEMANAG'!$AD$13:$AD$1029,STATUS_SEKOLAH,P$8,KECAMATAN,$B10,JENJANG_PENDIDIKAN,$O$7)</f>
        <v>0</v>
      </c>
      <c r="Q10" s="362">
        <f>SUM(O10:P10)</f>
        <v>0</v>
      </c>
      <c r="R10" s="363">
        <f>SUM(E10,H10,K10,Q10,N10)</f>
        <v>1303</v>
      </c>
      <c r="U10" s="328">
        <v>1</v>
      </c>
      <c r="V10" s="329" t="s">
        <v>19</v>
      </c>
      <c r="W10" s="330">
        <f>SUM(C10,F10)</f>
        <v>670</v>
      </c>
      <c r="X10" s="330">
        <f>SUM(D10,G10)</f>
        <v>241</v>
      </c>
      <c r="Y10" s="331">
        <f>SUM(W10:X10)</f>
        <v>911</v>
      </c>
    </row>
    <row r="11" spans="1:29" x14ac:dyDescent="0.25">
      <c r="A11" s="350">
        <v>2</v>
      </c>
      <c r="B11" s="334" t="s">
        <v>20</v>
      </c>
      <c r="C11" s="330">
        <f>SUMIFS('ALL-DIKBUD-KEMANAG'!$AD$13:$AD$1029,STATUS_SEKOLAH,C$8,KECAMATAN,$B11,JENJANG_PENDIDIKAN,$C$7)</f>
        <v>352</v>
      </c>
      <c r="D11" s="330">
        <f>SUMIFS('ALL-DIKBUD-KEMANAG'!$AD$13:$AD$1029,STATUS_SEKOLAH,D$8,KECAMATAN,$B11,JENJANG_PENDIDIKAN,$C$7)</f>
        <v>6</v>
      </c>
      <c r="E11" s="331">
        <f t="shared" ref="E11:E23" si="1">SUM(C11:D11)</f>
        <v>358</v>
      </c>
      <c r="F11" s="330">
        <f>SUMIFS('ALL-DIKBUD-KEMANAG'!$AD$13:$AD$1029,STATUS_SEKOLAH,F$8,KECAMATAN,$B11,JENJANG_PENDIDIKAN,$F$7)</f>
        <v>78</v>
      </c>
      <c r="G11" s="330">
        <f>SUMIFS('ALL-DIKBUD-KEMANAG'!$AD$13:$AD$1029,STATUS_SEKOLAH,G$8,KECAMATAN,$B11,JENJANG_PENDIDIKAN,$F$7)</f>
        <v>47</v>
      </c>
      <c r="H11" s="331">
        <f t="shared" ref="H11:H23" si="2">SUM(F11:G11)</f>
        <v>125</v>
      </c>
      <c r="I11" s="330">
        <f>SUMIFS('ALL-DIKBUD-KEMANAG'!$AD$13:$AD$1029,STATUS_SEKOLAH,I$8,KECAMATAN,$B11,JENJANG_PENDIDIKAN,$I$7)</f>
        <v>0</v>
      </c>
      <c r="J11" s="330">
        <f>SUMIFS('ALL-DIKBUD-KEMANAG'!$AD$13:$AD$1029,STATUS_SEKOLAH,J$8,KECAMATAN,$B11,JENJANG_PENDIDIKAN,$I$7)</f>
        <v>28</v>
      </c>
      <c r="K11" s="331">
        <f t="shared" ref="K11:K23" si="3">SUM(I11:J11)</f>
        <v>28</v>
      </c>
      <c r="L11" s="330">
        <f>SUMIFS('ALL-DIKBUD-KEMANAG'!$AD$13:$AD$1029,STATUS_SEKOLAH,L$8,KECAMATAN,$B11,JENJANG_PENDIDIKAN,$L$7)</f>
        <v>42</v>
      </c>
      <c r="M11" s="330">
        <f>SUMIFS('ALL-DIKBUD-KEMANAG'!$AD$13:$AD$1029,STATUS_SEKOLAH,M$8,KECAMATAN,$B11,JENJANG_PENDIDIKAN,$L$7)</f>
        <v>70</v>
      </c>
      <c r="N11" s="331">
        <f t="shared" ref="N11:N23" si="4">SUM(L11:M11)</f>
        <v>112</v>
      </c>
      <c r="O11" s="330">
        <f>SUMIFS('ALL-DIKBUD-KEMANAG'!$AD$13:$AD$1029,STATUS_SEKOLAH,O$8,KECAMATAN,$B11,JENJANG_PENDIDIKAN,$O$7)</f>
        <v>0</v>
      </c>
      <c r="P11" s="330">
        <f>SUMIFS('ALL-DIKBUD-KEMANAG'!$AD$13:$AD$1029,STATUS_SEKOLAH,P$8,KECAMATAN,$B11,JENJANG_PENDIDIKAN,$O$7)</f>
        <v>0</v>
      </c>
      <c r="Q11" s="332">
        <f t="shared" ref="Q11:Q23" si="5">SUM(O11:P11)</f>
        <v>0</v>
      </c>
      <c r="R11" s="349">
        <f t="shared" ref="R11:R23" si="6">SUM(E11,H11,K11,Q11,N11)</f>
        <v>623</v>
      </c>
      <c r="U11" s="333">
        <v>2</v>
      </c>
      <c r="V11" s="334" t="s">
        <v>20</v>
      </c>
      <c r="W11" s="330">
        <f t="shared" ref="W11:W23" si="7">SUM(C11,F11)</f>
        <v>430</v>
      </c>
      <c r="X11" s="330">
        <f t="shared" ref="X11:X23" si="8">SUM(D11,G11)</f>
        <v>53</v>
      </c>
      <c r="Y11" s="331">
        <f t="shared" ref="Y11:Y23" si="9">SUM(W11:X11)</f>
        <v>483</v>
      </c>
    </row>
    <row r="12" spans="1:29" x14ac:dyDescent="0.25">
      <c r="A12" s="348">
        <v>3</v>
      </c>
      <c r="B12" s="334" t="s">
        <v>21</v>
      </c>
      <c r="C12" s="330">
        <f>SUMIFS('ALL-DIKBUD-KEMANAG'!$AD$13:$AD$1029,STATUS_SEKOLAH,C$8,KECAMATAN,$B12,JENJANG_PENDIDIKAN,$C$7)</f>
        <v>370</v>
      </c>
      <c r="D12" s="330">
        <f>SUMIFS('ALL-DIKBUD-KEMANAG'!$AD$13:$AD$1029,STATUS_SEKOLAH,D$8,KECAMATAN,$B12,JENJANG_PENDIDIKAN,$C$7)</f>
        <v>0</v>
      </c>
      <c r="E12" s="331">
        <f t="shared" si="1"/>
        <v>370</v>
      </c>
      <c r="F12" s="330">
        <f>SUMIFS('ALL-DIKBUD-KEMANAG'!$AD$13:$AD$1029,STATUS_SEKOLAH,F$8,KECAMATAN,$B12,JENJANG_PENDIDIKAN,$F$7)</f>
        <v>68</v>
      </c>
      <c r="G12" s="330">
        <f>SUMIFS('ALL-DIKBUD-KEMANAG'!$AD$13:$AD$1029,STATUS_SEKOLAH,G$8,KECAMATAN,$B12,JENJANG_PENDIDIKAN,$F$7)</f>
        <v>12</v>
      </c>
      <c r="H12" s="331">
        <f t="shared" si="2"/>
        <v>80</v>
      </c>
      <c r="I12" s="330">
        <f>SUMIFS('ALL-DIKBUD-KEMANAG'!$AD$13:$AD$1029,STATUS_SEKOLAH,I$8,KECAMATAN,$B12,JENJANG_PENDIDIKAN,$I$7)</f>
        <v>42</v>
      </c>
      <c r="J12" s="330">
        <f>SUMIFS('ALL-DIKBUD-KEMANAG'!$AD$13:$AD$1029,STATUS_SEKOLAH,J$8,KECAMATAN,$B12,JENJANG_PENDIDIKAN,$I$7)</f>
        <v>0</v>
      </c>
      <c r="K12" s="331">
        <f t="shared" si="3"/>
        <v>42</v>
      </c>
      <c r="L12" s="330">
        <f>SUMIFS('ALL-DIKBUD-KEMANAG'!$AD$13:$AD$1029,STATUS_SEKOLAH,L$8,KECAMATAN,$B12,JENJANG_PENDIDIKAN,$L$7)</f>
        <v>0</v>
      </c>
      <c r="M12" s="330">
        <f>SUMIFS('ALL-DIKBUD-KEMANAG'!$AD$13:$AD$1029,STATUS_SEKOLAH,M$8,KECAMATAN,$B12,JENJANG_PENDIDIKAN,$L$7)</f>
        <v>33</v>
      </c>
      <c r="N12" s="331">
        <f t="shared" si="4"/>
        <v>33</v>
      </c>
      <c r="O12" s="330">
        <f>SUMIFS('ALL-DIKBUD-KEMANAG'!$AD$13:$AD$1029,STATUS_SEKOLAH,O$8,KECAMATAN,$B12,JENJANG_PENDIDIKAN,$O$7)</f>
        <v>0</v>
      </c>
      <c r="P12" s="330">
        <f>SUMIFS('ALL-DIKBUD-KEMANAG'!$AD$13:$AD$1029,STATUS_SEKOLAH,P$8,KECAMATAN,$B12,JENJANG_PENDIDIKAN,$O$7)</f>
        <v>0</v>
      </c>
      <c r="Q12" s="332">
        <f t="shared" si="5"/>
        <v>0</v>
      </c>
      <c r="R12" s="349">
        <f t="shared" si="6"/>
        <v>525</v>
      </c>
      <c r="U12" s="328">
        <v>3</v>
      </c>
      <c r="V12" s="334" t="s">
        <v>21</v>
      </c>
      <c r="W12" s="330">
        <f t="shared" si="7"/>
        <v>438</v>
      </c>
      <c r="X12" s="330">
        <f t="shared" si="8"/>
        <v>12</v>
      </c>
      <c r="Y12" s="331">
        <f t="shared" si="9"/>
        <v>450</v>
      </c>
    </row>
    <row r="13" spans="1:29" x14ac:dyDescent="0.25">
      <c r="A13" s="350">
        <v>4</v>
      </c>
      <c r="B13" s="334" t="s">
        <v>22</v>
      </c>
      <c r="C13" s="330">
        <f>SUMIFS('ALL-DIKBUD-KEMANAG'!$AD$13:$AD$1029,STATUS_SEKOLAH,C$8,KECAMATAN,$B13,JENJANG_PENDIDIKAN,$C$7)</f>
        <v>393</v>
      </c>
      <c r="D13" s="330">
        <f>SUMIFS('ALL-DIKBUD-KEMANAG'!$AD$13:$AD$1029,STATUS_SEKOLAH,D$8,KECAMATAN,$B13,JENJANG_PENDIDIKAN,$C$7)</f>
        <v>9</v>
      </c>
      <c r="E13" s="331">
        <f t="shared" si="1"/>
        <v>402</v>
      </c>
      <c r="F13" s="330">
        <f>SUMIFS('ALL-DIKBUD-KEMANAG'!$AD$13:$AD$1029,STATUS_SEKOLAH,F$8,KECAMATAN,$B13,JENJANG_PENDIDIKAN,$F$7)</f>
        <v>85</v>
      </c>
      <c r="G13" s="330">
        <f>SUMIFS('ALL-DIKBUD-KEMANAG'!$AD$13:$AD$1029,STATUS_SEKOLAH,G$8,KECAMATAN,$B13,JENJANG_PENDIDIKAN,$F$7)</f>
        <v>43</v>
      </c>
      <c r="H13" s="331">
        <f t="shared" si="2"/>
        <v>128</v>
      </c>
      <c r="I13" s="330">
        <f>SUMIFS('ALL-DIKBUD-KEMANAG'!$AD$13:$AD$1029,STATUS_SEKOLAH,I$8,KECAMATAN,$B13,JENJANG_PENDIDIKAN,$I$7)</f>
        <v>26</v>
      </c>
      <c r="J13" s="330">
        <f>SUMIFS('ALL-DIKBUD-KEMANAG'!$AD$13:$AD$1029,STATUS_SEKOLAH,J$8,KECAMATAN,$B13,JENJANG_PENDIDIKAN,$I$7)</f>
        <v>3</v>
      </c>
      <c r="K13" s="331">
        <f t="shared" si="3"/>
        <v>29</v>
      </c>
      <c r="L13" s="330">
        <f>SUMIFS('ALL-DIKBUD-KEMANAG'!$AD$13:$AD$1029,STATUS_SEKOLAH,L$8,KECAMATAN,$B13,JENJANG_PENDIDIKAN,$L$7)</f>
        <v>37</v>
      </c>
      <c r="M13" s="330">
        <f>SUMIFS('ALL-DIKBUD-KEMANAG'!$AD$13:$AD$1029,STATUS_SEKOLAH,M$8,KECAMATAN,$B13,JENJANG_PENDIDIKAN,$L$7)</f>
        <v>31</v>
      </c>
      <c r="N13" s="331">
        <f t="shared" si="4"/>
        <v>68</v>
      </c>
      <c r="O13" s="330">
        <f>SUMIFS('ALL-DIKBUD-KEMANAG'!$AD$13:$AD$1029,STATUS_SEKOLAH,O$8,KECAMATAN,$B13,JENJANG_PENDIDIKAN,$O$7)</f>
        <v>0</v>
      </c>
      <c r="P13" s="330">
        <f>SUMIFS('ALL-DIKBUD-KEMANAG'!$AD$13:$AD$1029,STATUS_SEKOLAH,P$8,KECAMATAN,$B13,JENJANG_PENDIDIKAN,$O$7)</f>
        <v>0</v>
      </c>
      <c r="Q13" s="332">
        <f t="shared" si="5"/>
        <v>0</v>
      </c>
      <c r="R13" s="349">
        <f t="shared" si="6"/>
        <v>627</v>
      </c>
      <c r="U13" s="333">
        <v>4</v>
      </c>
      <c r="V13" s="334" t="s">
        <v>22</v>
      </c>
      <c r="W13" s="330">
        <f t="shared" si="7"/>
        <v>478</v>
      </c>
      <c r="X13" s="330">
        <f t="shared" si="8"/>
        <v>52</v>
      </c>
      <c r="Y13" s="331">
        <f t="shared" si="9"/>
        <v>530</v>
      </c>
    </row>
    <row r="14" spans="1:29" x14ac:dyDescent="0.25">
      <c r="A14" s="348">
        <v>5</v>
      </c>
      <c r="B14" s="334" t="s">
        <v>23</v>
      </c>
      <c r="C14" s="330">
        <f>SUMIFS('ALL-DIKBUD-KEMANAG'!$AD$13:$AD$1029,STATUS_SEKOLAH,C$8,KECAMATAN,$B14,JENJANG_PENDIDIKAN,$C$7)</f>
        <v>286</v>
      </c>
      <c r="D14" s="330">
        <f>SUMIFS('ALL-DIKBUD-KEMANAG'!$AD$13:$AD$1029,STATUS_SEKOLAH,D$8,KECAMATAN,$B14,JENJANG_PENDIDIKAN,$C$7)</f>
        <v>0</v>
      </c>
      <c r="E14" s="331">
        <f t="shared" si="1"/>
        <v>286</v>
      </c>
      <c r="F14" s="330">
        <f>SUMIFS('ALL-DIKBUD-KEMANAG'!$AD$13:$AD$1029,STATUS_SEKOLAH,F$8,KECAMATAN,$B14,JENJANG_PENDIDIKAN,$F$7)</f>
        <v>72</v>
      </c>
      <c r="G14" s="330">
        <f>SUMIFS('ALL-DIKBUD-KEMANAG'!$AD$13:$AD$1029,STATUS_SEKOLAH,G$8,KECAMATAN,$B14,JENJANG_PENDIDIKAN,$F$7)</f>
        <v>18</v>
      </c>
      <c r="H14" s="331">
        <f t="shared" si="2"/>
        <v>90</v>
      </c>
      <c r="I14" s="330">
        <f>SUMIFS('ALL-DIKBUD-KEMANAG'!$AD$13:$AD$1029,STATUS_SEKOLAH,I$8,KECAMATAN,$B14,JENJANG_PENDIDIKAN,$I$7)</f>
        <v>42</v>
      </c>
      <c r="J14" s="330">
        <f>SUMIFS('ALL-DIKBUD-KEMANAG'!$AD$13:$AD$1029,STATUS_SEKOLAH,J$8,KECAMATAN,$B14,JENJANG_PENDIDIKAN,$I$7)</f>
        <v>18</v>
      </c>
      <c r="K14" s="331">
        <f t="shared" si="3"/>
        <v>60</v>
      </c>
      <c r="L14" s="330">
        <f>SUMIFS('ALL-DIKBUD-KEMANAG'!$AD$13:$AD$1029,STATUS_SEKOLAH,L$8,KECAMATAN,$B14,JENJANG_PENDIDIKAN,$L$7)</f>
        <v>0</v>
      </c>
      <c r="M14" s="330">
        <f>SUMIFS('ALL-DIKBUD-KEMANAG'!$AD$13:$AD$1029,STATUS_SEKOLAH,M$8,KECAMATAN,$B14,JENJANG_PENDIDIKAN,$L$7)</f>
        <v>44</v>
      </c>
      <c r="N14" s="331">
        <f t="shared" si="4"/>
        <v>44</v>
      </c>
      <c r="O14" s="330">
        <f>SUMIFS('ALL-DIKBUD-KEMANAG'!$AD$13:$AD$1029,STATUS_SEKOLAH,O$8,KECAMATAN,$B14,JENJANG_PENDIDIKAN,$O$7)</f>
        <v>0</v>
      </c>
      <c r="P14" s="330">
        <f>SUMIFS('ALL-DIKBUD-KEMANAG'!$AD$13:$AD$1029,STATUS_SEKOLAH,P$8,KECAMATAN,$B14,JENJANG_PENDIDIKAN,$O$7)</f>
        <v>0</v>
      </c>
      <c r="Q14" s="332">
        <f t="shared" si="5"/>
        <v>0</v>
      </c>
      <c r="R14" s="349">
        <f t="shared" si="6"/>
        <v>480</v>
      </c>
      <c r="U14" s="328">
        <v>5</v>
      </c>
      <c r="V14" s="334" t="s">
        <v>23</v>
      </c>
      <c r="W14" s="330">
        <f t="shared" si="7"/>
        <v>358</v>
      </c>
      <c r="X14" s="330">
        <f t="shared" si="8"/>
        <v>18</v>
      </c>
      <c r="Y14" s="331">
        <f t="shared" si="9"/>
        <v>376</v>
      </c>
    </row>
    <row r="15" spans="1:29" x14ac:dyDescent="0.25">
      <c r="A15" s="350">
        <v>6</v>
      </c>
      <c r="B15" s="334" t="s">
        <v>24</v>
      </c>
      <c r="C15" s="330">
        <f>SUMIFS('ALL-DIKBUD-KEMANAG'!$AD$13:$AD$1029,STATUS_SEKOLAH,C$8,KECAMATAN,$B15,JENJANG_PENDIDIKAN,$C$7)</f>
        <v>379</v>
      </c>
      <c r="D15" s="330">
        <f>SUMIFS('ALL-DIKBUD-KEMANAG'!$AD$13:$AD$1029,STATUS_SEKOLAH,D$8,KECAMATAN,$B15,JENJANG_PENDIDIKAN,$C$7)</f>
        <v>0</v>
      </c>
      <c r="E15" s="331">
        <f t="shared" si="1"/>
        <v>379</v>
      </c>
      <c r="F15" s="330">
        <f>SUMIFS('ALL-DIKBUD-KEMANAG'!$AD$13:$AD$1029,STATUS_SEKOLAH,F$8,KECAMATAN,$B15,JENJANG_PENDIDIKAN,$F$7)</f>
        <v>87</v>
      </c>
      <c r="G15" s="330">
        <f>SUMIFS('ALL-DIKBUD-KEMANAG'!$AD$13:$AD$1029,STATUS_SEKOLAH,G$8,KECAMATAN,$B15,JENJANG_PENDIDIKAN,$F$7)</f>
        <v>35</v>
      </c>
      <c r="H15" s="331">
        <f t="shared" si="2"/>
        <v>122</v>
      </c>
      <c r="I15" s="330">
        <f>SUMIFS('ALL-DIKBUD-KEMANAG'!$AD$13:$AD$1029,STATUS_SEKOLAH,I$8,KECAMATAN,$B15,JENJANG_PENDIDIKAN,$I$7)</f>
        <v>0</v>
      </c>
      <c r="J15" s="330">
        <f>SUMIFS('ALL-DIKBUD-KEMANAG'!$AD$13:$AD$1029,STATUS_SEKOLAH,J$8,KECAMATAN,$B15,JENJANG_PENDIDIKAN,$I$7)</f>
        <v>27</v>
      </c>
      <c r="K15" s="331">
        <f t="shared" si="3"/>
        <v>27</v>
      </c>
      <c r="L15" s="330">
        <f>SUMIFS('ALL-DIKBUD-KEMANAG'!$AD$13:$AD$1029,STATUS_SEKOLAH,L$8,KECAMATAN,$B15,JENJANG_PENDIDIKAN,$L$7)</f>
        <v>0</v>
      </c>
      <c r="M15" s="330">
        <f>SUMIFS('ALL-DIKBUD-KEMANAG'!$AD$13:$AD$1029,STATUS_SEKOLAH,M$8,KECAMATAN,$B15,JENJANG_PENDIDIKAN,$L$7)</f>
        <v>34</v>
      </c>
      <c r="N15" s="331">
        <f t="shared" si="4"/>
        <v>34</v>
      </c>
      <c r="O15" s="330">
        <f>SUMIFS('ALL-DIKBUD-KEMANAG'!$AD$13:$AD$1029,STATUS_SEKOLAH,O$8,KECAMATAN,$B15,JENJANG_PENDIDIKAN,$O$7)</f>
        <v>0</v>
      </c>
      <c r="P15" s="330">
        <f>SUMIFS('ALL-DIKBUD-KEMANAG'!$AD$13:$AD$1029,STATUS_SEKOLAH,P$8,KECAMATAN,$B15,JENJANG_PENDIDIKAN,$O$7)</f>
        <v>0</v>
      </c>
      <c r="Q15" s="332">
        <f t="shared" si="5"/>
        <v>0</v>
      </c>
      <c r="R15" s="349">
        <f t="shared" si="6"/>
        <v>562</v>
      </c>
      <c r="U15" s="333">
        <v>6</v>
      </c>
      <c r="V15" s="334" t="s">
        <v>24</v>
      </c>
      <c r="W15" s="330">
        <f t="shared" si="7"/>
        <v>466</v>
      </c>
      <c r="X15" s="330">
        <f t="shared" si="8"/>
        <v>35</v>
      </c>
      <c r="Y15" s="331">
        <f t="shared" si="9"/>
        <v>501</v>
      </c>
    </row>
    <row r="16" spans="1:29" x14ac:dyDescent="0.25">
      <c r="A16" s="348">
        <v>7</v>
      </c>
      <c r="B16" s="334" t="s">
        <v>25</v>
      </c>
      <c r="C16" s="330">
        <f>SUMIFS('ALL-DIKBUD-KEMANAG'!$AD$13:$AD$1029,STATUS_SEKOLAH,C$8,KECAMATAN,$B16,JENJANG_PENDIDIKAN,$C$7)</f>
        <v>530</v>
      </c>
      <c r="D16" s="330">
        <f>SUMIFS('ALL-DIKBUD-KEMANAG'!$AD$13:$AD$1029,STATUS_SEKOLAH,D$8,KECAMATAN,$B16,JENJANG_PENDIDIKAN,$C$7)</f>
        <v>96</v>
      </c>
      <c r="E16" s="331">
        <f t="shared" si="1"/>
        <v>626</v>
      </c>
      <c r="F16" s="330">
        <f>SUMIFS('ALL-DIKBUD-KEMANAG'!$AD$13:$AD$1029,STATUS_SEKOLAH,F$8,KECAMATAN,$B16,JENJANG_PENDIDIKAN,$F$7)</f>
        <v>245</v>
      </c>
      <c r="G16" s="330">
        <f>SUMIFS('ALL-DIKBUD-KEMANAG'!$AD$13:$AD$1029,STATUS_SEKOLAH,G$8,KECAMATAN,$B16,JENJANG_PENDIDIKAN,$F$7)</f>
        <v>50</v>
      </c>
      <c r="H16" s="331">
        <f t="shared" si="2"/>
        <v>295</v>
      </c>
      <c r="I16" s="330">
        <f>SUMIFS('ALL-DIKBUD-KEMANAG'!$AD$13:$AD$1029,STATUS_SEKOLAH,I$8,KECAMATAN,$B16,JENJANG_PENDIDIKAN,$I$7)</f>
        <v>161</v>
      </c>
      <c r="J16" s="330">
        <f>SUMIFS('ALL-DIKBUD-KEMANAG'!$AD$13:$AD$1029,STATUS_SEKOLAH,J$8,KECAMATAN,$B16,JENJANG_PENDIDIKAN,$I$7)</f>
        <v>25</v>
      </c>
      <c r="K16" s="331">
        <f t="shared" si="3"/>
        <v>186</v>
      </c>
      <c r="L16" s="330">
        <f>SUMIFS('ALL-DIKBUD-KEMANAG'!$AD$13:$AD$1029,STATUS_SEKOLAH,L$8,KECAMATAN,$B16,JENJANG_PENDIDIKAN,$L$7)</f>
        <v>121</v>
      </c>
      <c r="M16" s="330">
        <f>SUMIFS('ALL-DIKBUD-KEMANAG'!$AD$13:$AD$1029,STATUS_SEKOLAH,M$8,KECAMATAN,$B16,JENJANG_PENDIDIKAN,$L$7)</f>
        <v>106</v>
      </c>
      <c r="N16" s="331">
        <f t="shared" si="4"/>
        <v>227</v>
      </c>
      <c r="O16" s="330">
        <f>SUMIFS('ALL-DIKBUD-KEMANAG'!$AD$13:$AD$1029,STATUS_SEKOLAH,O$8,KECAMATAN,$B16,JENJANG_PENDIDIKAN,$O$7)</f>
        <v>0</v>
      </c>
      <c r="P16" s="330">
        <f>SUMIFS('ALL-DIKBUD-KEMANAG'!$AD$13:$AD$1029,STATUS_SEKOLAH,P$8,KECAMATAN,$B16,JENJANG_PENDIDIKAN,$O$7)</f>
        <v>29</v>
      </c>
      <c r="Q16" s="332">
        <f t="shared" si="5"/>
        <v>29</v>
      </c>
      <c r="R16" s="349">
        <f t="shared" si="6"/>
        <v>1363</v>
      </c>
      <c r="U16" s="328">
        <v>7</v>
      </c>
      <c r="V16" s="334" t="s">
        <v>25</v>
      </c>
      <c r="W16" s="330">
        <f t="shared" si="7"/>
        <v>775</v>
      </c>
      <c r="X16" s="330">
        <f t="shared" si="8"/>
        <v>146</v>
      </c>
      <c r="Y16" s="331">
        <f t="shared" si="9"/>
        <v>921</v>
      </c>
    </row>
    <row r="17" spans="1:25" x14ac:dyDescent="0.25">
      <c r="A17" s="350">
        <v>8</v>
      </c>
      <c r="B17" s="334" t="s">
        <v>26</v>
      </c>
      <c r="C17" s="330">
        <f>SUMIFS('ALL-DIKBUD-KEMANAG'!$AD$13:$AD$1029,STATUS_SEKOLAH,C$8,KECAMATAN,$B17,JENJANG_PENDIDIKAN,$C$7)</f>
        <v>385</v>
      </c>
      <c r="D17" s="330">
        <f>SUMIFS('ALL-DIKBUD-KEMANAG'!$AD$13:$AD$1029,STATUS_SEKOLAH,D$8,KECAMATAN,$B17,JENJANG_PENDIDIKAN,$C$7)</f>
        <v>24</v>
      </c>
      <c r="E17" s="331">
        <f t="shared" si="1"/>
        <v>409</v>
      </c>
      <c r="F17" s="330">
        <f>SUMIFS('ALL-DIKBUD-KEMANAG'!$AD$13:$AD$1029,STATUS_SEKOLAH,F$8,KECAMATAN,$B17,JENJANG_PENDIDIKAN,$F$7)</f>
        <v>58</v>
      </c>
      <c r="G17" s="330">
        <f>SUMIFS('ALL-DIKBUD-KEMANAG'!$AD$13:$AD$1029,STATUS_SEKOLAH,G$8,KECAMATAN,$B17,JENJANG_PENDIDIKAN,$F$7)</f>
        <v>47</v>
      </c>
      <c r="H17" s="331">
        <f t="shared" si="2"/>
        <v>105</v>
      </c>
      <c r="I17" s="330">
        <f>SUMIFS('ALL-DIKBUD-KEMANAG'!$AD$13:$AD$1029,STATUS_SEKOLAH,I$8,KECAMATAN,$B17,JENJANG_PENDIDIKAN,$I$7)</f>
        <v>0</v>
      </c>
      <c r="J17" s="330">
        <f>SUMIFS('ALL-DIKBUD-KEMANAG'!$AD$13:$AD$1029,STATUS_SEKOLAH,J$8,KECAMATAN,$B17,JENJANG_PENDIDIKAN,$I$7)</f>
        <v>47</v>
      </c>
      <c r="K17" s="331">
        <f t="shared" si="3"/>
        <v>47</v>
      </c>
      <c r="L17" s="330">
        <f>SUMIFS('ALL-DIKBUD-KEMANAG'!$AD$13:$AD$1029,STATUS_SEKOLAH,L$8,KECAMATAN,$B17,JENJANG_PENDIDIKAN,$L$7)</f>
        <v>0</v>
      </c>
      <c r="M17" s="330">
        <f>SUMIFS('ALL-DIKBUD-KEMANAG'!$AD$13:$AD$1029,STATUS_SEKOLAH,M$8,KECAMATAN,$B17,JENJANG_PENDIDIKAN,$L$7)</f>
        <v>95</v>
      </c>
      <c r="N17" s="331">
        <f t="shared" si="4"/>
        <v>95</v>
      </c>
      <c r="O17" s="330">
        <f>SUMIFS('ALL-DIKBUD-KEMANAG'!$AD$13:$AD$1029,STATUS_SEKOLAH,O$8,KECAMATAN,$B17,JENJANG_PENDIDIKAN,$O$7)</f>
        <v>0</v>
      </c>
      <c r="P17" s="330">
        <f>SUMIFS('ALL-DIKBUD-KEMANAG'!$AD$13:$AD$1029,STATUS_SEKOLAH,P$8,KECAMATAN,$B17,JENJANG_PENDIDIKAN,$O$7)</f>
        <v>0</v>
      </c>
      <c r="Q17" s="332">
        <f t="shared" si="5"/>
        <v>0</v>
      </c>
      <c r="R17" s="349">
        <f t="shared" si="6"/>
        <v>656</v>
      </c>
      <c r="U17" s="333">
        <v>8</v>
      </c>
      <c r="V17" s="334" t="s">
        <v>26</v>
      </c>
      <c r="W17" s="330">
        <f t="shared" si="7"/>
        <v>443</v>
      </c>
      <c r="X17" s="330">
        <f t="shared" si="8"/>
        <v>71</v>
      </c>
      <c r="Y17" s="331">
        <f t="shared" si="9"/>
        <v>514</v>
      </c>
    </row>
    <row r="18" spans="1:25" x14ac:dyDescent="0.25">
      <c r="A18" s="348">
        <v>9</v>
      </c>
      <c r="B18" s="334" t="s">
        <v>27</v>
      </c>
      <c r="C18" s="330">
        <f>SUMIFS('ALL-DIKBUD-KEMANAG'!$AD$13:$AD$1029,STATUS_SEKOLAH,C$8,KECAMATAN,$B18,JENJANG_PENDIDIKAN,$C$7)</f>
        <v>292</v>
      </c>
      <c r="D18" s="330">
        <f>SUMIFS('ALL-DIKBUD-KEMANAG'!$AD$13:$AD$1029,STATUS_SEKOLAH,D$8,KECAMATAN,$B18,JENJANG_PENDIDIKAN,$C$7)</f>
        <v>0</v>
      </c>
      <c r="E18" s="331">
        <f t="shared" si="1"/>
        <v>292</v>
      </c>
      <c r="F18" s="330">
        <f>SUMIFS('ALL-DIKBUD-KEMANAG'!$AD$13:$AD$1029,STATUS_SEKOLAH,F$8,KECAMATAN,$B18,JENJANG_PENDIDIKAN,$F$7)</f>
        <v>75</v>
      </c>
      <c r="G18" s="330">
        <f>SUMIFS('ALL-DIKBUD-KEMANAG'!$AD$13:$AD$1029,STATUS_SEKOLAH,G$8,KECAMATAN,$B18,JENJANG_PENDIDIKAN,$F$7)</f>
        <v>0</v>
      </c>
      <c r="H18" s="331">
        <f t="shared" si="2"/>
        <v>75</v>
      </c>
      <c r="I18" s="330">
        <f>SUMIFS('ALL-DIKBUD-KEMANAG'!$AD$13:$AD$1029,STATUS_SEKOLAH,I$8,KECAMATAN,$B18,JENJANG_PENDIDIKAN,$I$7)</f>
        <v>54</v>
      </c>
      <c r="J18" s="330">
        <f>SUMIFS('ALL-DIKBUD-KEMANAG'!$AD$13:$AD$1029,STATUS_SEKOLAH,J$8,KECAMATAN,$B18,JENJANG_PENDIDIKAN,$I$7)</f>
        <v>0</v>
      </c>
      <c r="K18" s="331">
        <f t="shared" si="3"/>
        <v>54</v>
      </c>
      <c r="L18" s="330">
        <f>SUMIFS('ALL-DIKBUD-KEMANAG'!$AD$13:$AD$1029,STATUS_SEKOLAH,L$8,KECAMATAN,$B18,JENJANG_PENDIDIKAN,$L$7)</f>
        <v>0</v>
      </c>
      <c r="M18" s="330">
        <f>SUMIFS('ALL-DIKBUD-KEMANAG'!$AD$13:$AD$1029,STATUS_SEKOLAH,M$8,KECAMATAN,$B18,JENJANG_PENDIDIKAN,$L$7)</f>
        <v>0</v>
      </c>
      <c r="N18" s="331">
        <f t="shared" si="4"/>
        <v>0</v>
      </c>
      <c r="O18" s="330">
        <f>SUMIFS('ALL-DIKBUD-KEMANAG'!$AD$13:$AD$1029,STATUS_SEKOLAH,O$8,KECAMATAN,$B18,JENJANG_PENDIDIKAN,$O$7)</f>
        <v>0</v>
      </c>
      <c r="P18" s="330">
        <f>SUMIFS('ALL-DIKBUD-KEMANAG'!$AD$13:$AD$1029,STATUS_SEKOLAH,P$8,KECAMATAN,$B18,JENJANG_PENDIDIKAN,$O$7)</f>
        <v>0</v>
      </c>
      <c r="Q18" s="332">
        <f t="shared" si="5"/>
        <v>0</v>
      </c>
      <c r="R18" s="349">
        <f t="shared" si="6"/>
        <v>421</v>
      </c>
      <c r="U18" s="328">
        <v>9</v>
      </c>
      <c r="V18" s="334" t="s">
        <v>27</v>
      </c>
      <c r="W18" s="330">
        <f t="shared" si="7"/>
        <v>367</v>
      </c>
      <c r="X18" s="330">
        <f t="shared" si="8"/>
        <v>0</v>
      </c>
      <c r="Y18" s="331">
        <f t="shared" si="9"/>
        <v>367</v>
      </c>
    </row>
    <row r="19" spans="1:25" x14ac:dyDescent="0.25">
      <c r="A19" s="350">
        <v>10</v>
      </c>
      <c r="B19" s="334" t="s">
        <v>28</v>
      </c>
      <c r="C19" s="330">
        <f>SUMIFS('ALL-DIKBUD-KEMANAG'!$AD$13:$AD$1029,STATUS_SEKOLAH,C$8,KECAMATAN,$B19,JENJANG_PENDIDIKAN,$C$7)</f>
        <v>261</v>
      </c>
      <c r="D19" s="330">
        <f>SUMIFS('ALL-DIKBUD-KEMANAG'!$AD$13:$AD$1029,STATUS_SEKOLAH,D$8,KECAMATAN,$B19,JENJANG_PENDIDIKAN,$C$7)</f>
        <v>0</v>
      </c>
      <c r="E19" s="331">
        <f t="shared" si="1"/>
        <v>261</v>
      </c>
      <c r="F19" s="330">
        <f>SUMIFS('ALL-DIKBUD-KEMANAG'!$AD$13:$AD$1029,STATUS_SEKOLAH,F$8,KECAMATAN,$B19,JENJANG_PENDIDIKAN,$F$7)</f>
        <v>55</v>
      </c>
      <c r="G19" s="330">
        <f>SUMIFS('ALL-DIKBUD-KEMANAG'!$AD$13:$AD$1029,STATUS_SEKOLAH,G$8,KECAMATAN,$B19,JENJANG_PENDIDIKAN,$F$7)</f>
        <v>19</v>
      </c>
      <c r="H19" s="331">
        <f t="shared" si="2"/>
        <v>74</v>
      </c>
      <c r="I19" s="330">
        <f>SUMIFS('ALL-DIKBUD-KEMANAG'!$AD$13:$AD$1029,STATUS_SEKOLAH,I$8,KECAMATAN,$B19,JENJANG_PENDIDIKAN,$I$7)</f>
        <v>0</v>
      </c>
      <c r="J19" s="330">
        <f>SUMIFS('ALL-DIKBUD-KEMANAG'!$AD$13:$AD$1029,STATUS_SEKOLAH,J$8,KECAMATAN,$B19,JENJANG_PENDIDIKAN,$I$7)</f>
        <v>13</v>
      </c>
      <c r="K19" s="331">
        <f t="shared" si="3"/>
        <v>13</v>
      </c>
      <c r="L19" s="330">
        <f>SUMIFS('ALL-DIKBUD-KEMANAG'!$AD$13:$AD$1029,STATUS_SEKOLAH,L$8,KECAMATAN,$B19,JENJANG_PENDIDIKAN,$L$7)</f>
        <v>0</v>
      </c>
      <c r="M19" s="330">
        <f>SUMIFS('ALL-DIKBUD-KEMANAG'!$AD$13:$AD$1029,STATUS_SEKOLAH,M$8,KECAMATAN,$B19,JENJANG_PENDIDIKAN,$L$7)</f>
        <v>45</v>
      </c>
      <c r="N19" s="331">
        <f t="shared" si="4"/>
        <v>45</v>
      </c>
      <c r="O19" s="330">
        <f>SUMIFS('ALL-DIKBUD-KEMANAG'!$AD$13:$AD$1029,STATUS_SEKOLAH,O$8,KECAMATAN,$B19,JENJANG_PENDIDIKAN,$O$7)</f>
        <v>0</v>
      </c>
      <c r="P19" s="330">
        <f>SUMIFS('ALL-DIKBUD-KEMANAG'!$AD$13:$AD$1029,STATUS_SEKOLAH,P$8,KECAMATAN,$B19,JENJANG_PENDIDIKAN,$O$7)</f>
        <v>0</v>
      </c>
      <c r="Q19" s="332">
        <f t="shared" si="5"/>
        <v>0</v>
      </c>
      <c r="R19" s="349">
        <f t="shared" si="6"/>
        <v>393</v>
      </c>
      <c r="U19" s="333">
        <v>10</v>
      </c>
      <c r="V19" s="334" t="s">
        <v>28</v>
      </c>
      <c r="W19" s="330">
        <f t="shared" si="7"/>
        <v>316</v>
      </c>
      <c r="X19" s="330">
        <f t="shared" si="8"/>
        <v>19</v>
      </c>
      <c r="Y19" s="331">
        <f t="shared" si="9"/>
        <v>335</v>
      </c>
    </row>
    <row r="20" spans="1:25" x14ac:dyDescent="0.25">
      <c r="A20" s="348">
        <v>11</v>
      </c>
      <c r="B20" s="334" t="s">
        <v>29</v>
      </c>
      <c r="C20" s="330">
        <f>SUMIFS('ALL-DIKBUD-KEMANAG'!$AD$13:$AD$1029,STATUS_SEKOLAH,C$8,KECAMATAN,$B20,JENJANG_PENDIDIKAN,$C$7)</f>
        <v>353</v>
      </c>
      <c r="D20" s="330">
        <f>SUMIFS('ALL-DIKBUD-KEMANAG'!$AD$13:$AD$1029,STATUS_SEKOLAH,D$8,KECAMATAN,$B20,JENJANG_PENDIDIKAN,$C$7)</f>
        <v>0</v>
      </c>
      <c r="E20" s="331">
        <f t="shared" si="1"/>
        <v>353</v>
      </c>
      <c r="F20" s="330">
        <f>SUMIFS('ALL-DIKBUD-KEMANAG'!$AD$13:$AD$1029,STATUS_SEKOLAH,F$8,KECAMATAN,$B20,JENJANG_PENDIDIKAN,$F$7)</f>
        <v>49</v>
      </c>
      <c r="G20" s="330">
        <f>SUMIFS('ALL-DIKBUD-KEMANAG'!$AD$13:$AD$1029,STATUS_SEKOLAH,G$8,KECAMATAN,$B20,JENJANG_PENDIDIKAN,$F$7)</f>
        <v>0</v>
      </c>
      <c r="H20" s="331">
        <f t="shared" si="2"/>
        <v>49</v>
      </c>
      <c r="I20" s="330">
        <f>SUMIFS('ALL-DIKBUD-KEMANAG'!$AD$13:$AD$1029,STATUS_SEKOLAH,I$8,KECAMATAN,$B20,JENJANG_PENDIDIKAN,$I$7)</f>
        <v>38</v>
      </c>
      <c r="J20" s="330">
        <f>SUMIFS('ALL-DIKBUD-KEMANAG'!$AD$13:$AD$1029,STATUS_SEKOLAH,J$8,KECAMATAN,$B20,JENJANG_PENDIDIKAN,$I$7)</f>
        <v>0</v>
      </c>
      <c r="K20" s="331">
        <f t="shared" si="3"/>
        <v>38</v>
      </c>
      <c r="L20" s="330">
        <f>SUMIFS('ALL-DIKBUD-KEMANAG'!$AD$13:$AD$1029,STATUS_SEKOLAH,L$8,KECAMATAN,$B20,JENJANG_PENDIDIKAN,$L$7)</f>
        <v>0</v>
      </c>
      <c r="M20" s="330">
        <f>SUMIFS('ALL-DIKBUD-KEMANAG'!$AD$13:$AD$1029,STATUS_SEKOLAH,M$8,KECAMATAN,$B20,JENJANG_PENDIDIKAN,$L$7)</f>
        <v>16</v>
      </c>
      <c r="N20" s="331">
        <f t="shared" si="4"/>
        <v>16</v>
      </c>
      <c r="O20" s="330">
        <f>SUMIFS('ALL-DIKBUD-KEMANAG'!$AD$13:$AD$1029,STATUS_SEKOLAH,O$8,KECAMATAN,$B20,JENJANG_PENDIDIKAN,$O$7)</f>
        <v>0</v>
      </c>
      <c r="P20" s="330">
        <f>SUMIFS('ALL-DIKBUD-KEMANAG'!$AD$13:$AD$1029,STATUS_SEKOLAH,P$8,KECAMATAN,$B20,JENJANG_PENDIDIKAN,$O$7)</f>
        <v>0</v>
      </c>
      <c r="Q20" s="332">
        <f t="shared" si="5"/>
        <v>0</v>
      </c>
      <c r="R20" s="349">
        <f t="shared" si="6"/>
        <v>456</v>
      </c>
      <c r="U20" s="328">
        <v>11</v>
      </c>
      <c r="V20" s="334" t="s">
        <v>29</v>
      </c>
      <c r="W20" s="330">
        <f t="shared" si="7"/>
        <v>402</v>
      </c>
      <c r="X20" s="330">
        <f t="shared" si="8"/>
        <v>0</v>
      </c>
      <c r="Y20" s="331">
        <f t="shared" si="9"/>
        <v>402</v>
      </c>
    </row>
    <row r="21" spans="1:25" x14ac:dyDescent="0.25">
      <c r="A21" s="350">
        <v>12</v>
      </c>
      <c r="B21" s="334" t="s">
        <v>30</v>
      </c>
      <c r="C21" s="330">
        <f>SUMIFS('ALL-DIKBUD-KEMANAG'!$AD$13:$AD$1029,STATUS_SEKOLAH,C$8,KECAMATAN,$B21,JENJANG_PENDIDIKAN,$C$7)</f>
        <v>268</v>
      </c>
      <c r="D21" s="330">
        <f>SUMIFS('ALL-DIKBUD-KEMANAG'!$AD$13:$AD$1029,STATUS_SEKOLAH,D$8,KECAMATAN,$B21,JENJANG_PENDIDIKAN,$C$7)</f>
        <v>0</v>
      </c>
      <c r="E21" s="331">
        <f t="shared" si="1"/>
        <v>268</v>
      </c>
      <c r="F21" s="330">
        <f>SUMIFS('ALL-DIKBUD-KEMANAG'!$AD$13:$AD$1029,STATUS_SEKOLAH,F$8,KECAMATAN,$B21,JENJANG_PENDIDIKAN,$F$7)</f>
        <v>76</v>
      </c>
      <c r="G21" s="330">
        <f>SUMIFS('ALL-DIKBUD-KEMANAG'!$AD$13:$AD$1029,STATUS_SEKOLAH,G$8,KECAMATAN,$B21,JENJANG_PENDIDIKAN,$F$7)</f>
        <v>5</v>
      </c>
      <c r="H21" s="331">
        <f t="shared" si="2"/>
        <v>81</v>
      </c>
      <c r="I21" s="330">
        <f>SUMIFS('ALL-DIKBUD-KEMANAG'!$AD$13:$AD$1029,STATUS_SEKOLAH,I$8,KECAMATAN,$B21,JENJANG_PENDIDIKAN,$I$7)</f>
        <v>38</v>
      </c>
      <c r="J21" s="330">
        <f>SUMIFS('ALL-DIKBUD-KEMANAG'!$AD$13:$AD$1029,STATUS_SEKOLAH,J$8,KECAMATAN,$B21,JENJANG_PENDIDIKAN,$I$7)</f>
        <v>7</v>
      </c>
      <c r="K21" s="331">
        <f t="shared" si="3"/>
        <v>45</v>
      </c>
      <c r="L21" s="330">
        <f>SUMIFS('ALL-DIKBUD-KEMANAG'!$AD$13:$AD$1029,STATUS_SEKOLAH,L$8,KECAMATAN,$B21,JENJANG_PENDIDIKAN,$L$7)</f>
        <v>0</v>
      </c>
      <c r="M21" s="330">
        <f>SUMIFS('ALL-DIKBUD-KEMANAG'!$AD$13:$AD$1029,STATUS_SEKOLAH,M$8,KECAMATAN,$B21,JENJANG_PENDIDIKAN,$L$7)</f>
        <v>57</v>
      </c>
      <c r="N21" s="331">
        <f t="shared" si="4"/>
        <v>57</v>
      </c>
      <c r="O21" s="330">
        <f>SUMIFS('ALL-DIKBUD-KEMANAG'!$AD$13:$AD$1029,STATUS_SEKOLAH,O$8,KECAMATAN,$B21,JENJANG_PENDIDIKAN,$O$7)</f>
        <v>0</v>
      </c>
      <c r="P21" s="330">
        <f>SUMIFS('ALL-DIKBUD-KEMANAG'!$AD$13:$AD$1029,STATUS_SEKOLAH,P$8,KECAMATAN,$B21,JENJANG_PENDIDIKAN,$O$7)</f>
        <v>0</v>
      </c>
      <c r="Q21" s="332">
        <f t="shared" si="5"/>
        <v>0</v>
      </c>
      <c r="R21" s="349">
        <f t="shared" si="6"/>
        <v>451</v>
      </c>
      <c r="U21" s="333">
        <v>12</v>
      </c>
      <c r="V21" s="334" t="s">
        <v>30</v>
      </c>
      <c r="W21" s="330">
        <f t="shared" si="7"/>
        <v>344</v>
      </c>
      <c r="X21" s="330">
        <f t="shared" si="8"/>
        <v>5</v>
      </c>
      <c r="Y21" s="331">
        <f t="shared" si="9"/>
        <v>349</v>
      </c>
    </row>
    <row r="22" spans="1:25" x14ac:dyDescent="0.25">
      <c r="A22" s="348">
        <v>13</v>
      </c>
      <c r="B22" s="334" t="s">
        <v>31</v>
      </c>
      <c r="C22" s="330">
        <f>SUMIFS('ALL-DIKBUD-KEMANAG'!$AD$13:$AD$1029,STATUS_SEKOLAH,C$8,KECAMATAN,$B22,JENJANG_PENDIDIKAN,$C$7)</f>
        <v>239</v>
      </c>
      <c r="D22" s="330">
        <f>SUMIFS('ALL-DIKBUD-KEMANAG'!$AD$13:$AD$1029,STATUS_SEKOLAH,D$8,KECAMATAN,$B22,JENJANG_PENDIDIKAN,$C$7)</f>
        <v>7</v>
      </c>
      <c r="E22" s="331">
        <f t="shared" si="1"/>
        <v>246</v>
      </c>
      <c r="F22" s="330">
        <f>SUMIFS('ALL-DIKBUD-KEMANAG'!$AD$13:$AD$1029,STATUS_SEKOLAH,F$8,KECAMATAN,$B22,JENJANG_PENDIDIKAN,$F$7)</f>
        <v>48</v>
      </c>
      <c r="G22" s="330">
        <f>SUMIFS('ALL-DIKBUD-KEMANAG'!$AD$13:$AD$1029,STATUS_SEKOLAH,G$8,KECAMATAN,$B22,JENJANG_PENDIDIKAN,$F$7)</f>
        <v>7</v>
      </c>
      <c r="H22" s="331">
        <f t="shared" si="2"/>
        <v>55</v>
      </c>
      <c r="I22" s="330">
        <f>SUMIFS('ALL-DIKBUD-KEMANAG'!$AD$13:$AD$1029,STATUS_SEKOLAH,I$8,KECAMATAN,$B22,JENJANG_PENDIDIKAN,$I$7)</f>
        <v>14</v>
      </c>
      <c r="J22" s="330">
        <f>SUMIFS('ALL-DIKBUD-KEMANAG'!$AD$13:$AD$1029,STATUS_SEKOLAH,J$8,KECAMATAN,$B22,JENJANG_PENDIDIKAN,$I$7)</f>
        <v>27</v>
      </c>
      <c r="K22" s="331">
        <f t="shared" si="3"/>
        <v>41</v>
      </c>
      <c r="L22" s="330">
        <f>SUMIFS('ALL-DIKBUD-KEMANAG'!$AD$13:$AD$1029,STATUS_SEKOLAH,L$8,KECAMATAN,$B22,JENJANG_PENDIDIKAN,$L$7)</f>
        <v>0</v>
      </c>
      <c r="M22" s="330">
        <f>SUMIFS('ALL-DIKBUD-KEMANAG'!$AD$13:$AD$1029,STATUS_SEKOLAH,M$8,KECAMATAN,$B22,JENJANG_PENDIDIKAN,$L$7)</f>
        <v>30</v>
      </c>
      <c r="N22" s="331">
        <f t="shared" si="4"/>
        <v>30</v>
      </c>
      <c r="O22" s="330">
        <f>SUMIFS('ALL-DIKBUD-KEMANAG'!$AD$13:$AD$1029,STATUS_SEKOLAH,O$8,KECAMATAN,$B22,JENJANG_PENDIDIKAN,$O$7)</f>
        <v>0</v>
      </c>
      <c r="P22" s="330">
        <f>SUMIFS('ALL-DIKBUD-KEMANAG'!$AD$13:$AD$1029,STATUS_SEKOLAH,P$8,KECAMATAN,$B22,JENJANG_PENDIDIKAN,$O$7)</f>
        <v>0</v>
      </c>
      <c r="Q22" s="332">
        <f t="shared" si="5"/>
        <v>0</v>
      </c>
      <c r="R22" s="349">
        <f t="shared" si="6"/>
        <v>372</v>
      </c>
      <c r="U22" s="328">
        <v>13</v>
      </c>
      <c r="V22" s="334" t="s">
        <v>31</v>
      </c>
      <c r="W22" s="330">
        <f t="shared" si="7"/>
        <v>287</v>
      </c>
      <c r="X22" s="330">
        <f t="shared" si="8"/>
        <v>14</v>
      </c>
      <c r="Y22" s="331">
        <f t="shared" si="9"/>
        <v>301</v>
      </c>
    </row>
    <row r="23" spans="1:25" ht="15.75" thickBot="1" x14ac:dyDescent="0.3">
      <c r="A23" s="351">
        <v>14</v>
      </c>
      <c r="B23" s="352" t="s">
        <v>32</v>
      </c>
      <c r="C23" s="353">
        <f>SUMIFS('ALL-DIKBUD-KEMANAG'!$AD$13:$AD$1029,STATUS_SEKOLAH,C$8,KECAMATAN,$B23,JENJANG_PENDIDIKAN,$C$7)</f>
        <v>215</v>
      </c>
      <c r="D23" s="353">
        <f>SUMIFS('ALL-DIKBUD-KEMANAG'!$AD$13:$AD$1029,STATUS_SEKOLAH,D$8,KECAMATAN,$B23,JENJANG_PENDIDIKAN,$C$7)</f>
        <v>0</v>
      </c>
      <c r="E23" s="354">
        <f t="shared" si="1"/>
        <v>215</v>
      </c>
      <c r="F23" s="353">
        <f>SUMIFS('ALL-DIKBUD-KEMANAG'!$AD$13:$AD$1029,STATUS_SEKOLAH,F$8,KECAMATAN,$B23,JENJANG_PENDIDIKAN,$F$7)</f>
        <v>41</v>
      </c>
      <c r="G23" s="353">
        <f>SUMIFS('ALL-DIKBUD-KEMANAG'!$AD$13:$AD$1029,STATUS_SEKOLAH,G$8,KECAMATAN,$B23,JENJANG_PENDIDIKAN,$F$7)</f>
        <v>7</v>
      </c>
      <c r="H23" s="354">
        <f t="shared" si="2"/>
        <v>48</v>
      </c>
      <c r="I23" s="353">
        <f>SUMIFS('ALL-DIKBUD-KEMANAG'!$AD$13:$AD$1029,STATUS_SEKOLAH,I$8,KECAMATAN,$B23,JENJANG_PENDIDIKAN,$I$7)</f>
        <v>0</v>
      </c>
      <c r="J23" s="353">
        <f>SUMIFS('ALL-DIKBUD-KEMANAG'!$AD$13:$AD$1029,STATUS_SEKOLAH,J$8,KECAMATAN,$B23,JENJANG_PENDIDIKAN,$I$7)</f>
        <v>0</v>
      </c>
      <c r="K23" s="354">
        <f t="shared" si="3"/>
        <v>0</v>
      </c>
      <c r="L23" s="353">
        <f>SUMIFS('ALL-DIKBUD-KEMANAG'!$AD$13:$AD$1029,STATUS_SEKOLAH,L$8,KECAMATAN,$B23,JENJANG_PENDIDIKAN,$L$7)</f>
        <v>0</v>
      </c>
      <c r="M23" s="353">
        <f>SUMIFS('ALL-DIKBUD-KEMANAG'!$AD$13:$AD$1029,STATUS_SEKOLAH,M$8,KECAMATAN,$B23,JENJANG_PENDIDIKAN,$L$7)</f>
        <v>19</v>
      </c>
      <c r="N23" s="354">
        <f t="shared" si="4"/>
        <v>19</v>
      </c>
      <c r="O23" s="353">
        <f>SUMIFS('ALL-DIKBUD-KEMANAG'!$AD$13:$AD$1029,STATUS_SEKOLAH,O$8,KECAMATAN,$B23,JENJANG_PENDIDIKAN,$O$7)</f>
        <v>0</v>
      </c>
      <c r="P23" s="353">
        <f>SUMIFS('ALL-DIKBUD-KEMANAG'!$AD$13:$AD$1029,STATUS_SEKOLAH,P$8,KECAMATAN,$B23,JENJANG_PENDIDIKAN,$O$7)</f>
        <v>0</v>
      </c>
      <c r="Q23" s="355">
        <f t="shared" si="5"/>
        <v>0</v>
      </c>
      <c r="R23" s="356">
        <f t="shared" si="6"/>
        <v>282</v>
      </c>
      <c r="U23" s="337">
        <v>14</v>
      </c>
      <c r="V23" s="335" t="s">
        <v>32</v>
      </c>
      <c r="W23" s="330">
        <f t="shared" si="7"/>
        <v>256</v>
      </c>
      <c r="X23" s="330">
        <f t="shared" si="8"/>
        <v>7</v>
      </c>
      <c r="Y23" s="336">
        <f t="shared" si="9"/>
        <v>263</v>
      </c>
    </row>
    <row r="24" spans="1:25" ht="18" customHeight="1" thickTop="1" x14ac:dyDescent="0.25">
      <c r="B24" s="338" t="s">
        <v>4</v>
      </c>
      <c r="C24" s="339">
        <f>SUM(C10:C23)</f>
        <v>4843</v>
      </c>
      <c r="D24" s="339">
        <f t="shared" ref="D24:R24" si="10">SUM(D10:D23)</f>
        <v>260</v>
      </c>
      <c r="E24" s="339">
        <f t="shared" si="10"/>
        <v>5103</v>
      </c>
      <c r="F24" s="339">
        <f t="shared" si="10"/>
        <v>1187</v>
      </c>
      <c r="G24" s="339">
        <f t="shared" si="10"/>
        <v>413</v>
      </c>
      <c r="H24" s="339">
        <f t="shared" si="10"/>
        <v>1600</v>
      </c>
      <c r="I24" s="339">
        <f t="shared" si="10"/>
        <v>516</v>
      </c>
      <c r="J24" s="339">
        <f t="shared" si="10"/>
        <v>265</v>
      </c>
      <c r="K24" s="339">
        <f t="shared" si="10"/>
        <v>781</v>
      </c>
      <c r="L24" s="339">
        <f t="shared" si="10"/>
        <v>200</v>
      </c>
      <c r="M24" s="339">
        <f t="shared" si="10"/>
        <v>801</v>
      </c>
      <c r="N24" s="339">
        <f t="shared" si="10"/>
        <v>1001</v>
      </c>
      <c r="O24" s="339">
        <f t="shared" si="10"/>
        <v>0</v>
      </c>
      <c r="P24" s="339">
        <f t="shared" si="10"/>
        <v>29</v>
      </c>
      <c r="Q24" s="339">
        <f t="shared" si="10"/>
        <v>29</v>
      </c>
      <c r="R24" s="339">
        <f t="shared" si="10"/>
        <v>8514</v>
      </c>
      <c r="U24" s="340"/>
      <c r="V24" s="338" t="s">
        <v>4</v>
      </c>
      <c r="W24" s="339">
        <f>SUM(W10:W23)</f>
        <v>6030</v>
      </c>
      <c r="X24" s="339">
        <f t="shared" ref="X24:Y24" si="11">SUM(X10:X23)</f>
        <v>673</v>
      </c>
      <c r="Y24" s="339">
        <f t="shared" si="11"/>
        <v>6703</v>
      </c>
    </row>
    <row r="25" spans="1:25" x14ac:dyDescent="0.25">
      <c r="H25" s="341"/>
      <c r="Q25" s="342"/>
    </row>
    <row r="26" spans="1:25" ht="15.75" x14ac:dyDescent="0.25">
      <c r="K26" s="344"/>
      <c r="L26" s="344"/>
      <c r="M26" s="344"/>
      <c r="N26" s="344"/>
      <c r="O26" s="343" t="s">
        <v>227</v>
      </c>
    </row>
    <row r="27" spans="1:25" ht="15.75" x14ac:dyDescent="0.25">
      <c r="O27" s="345" t="s">
        <v>228</v>
      </c>
    </row>
    <row r="28" spans="1:25" ht="15.75" x14ac:dyDescent="0.25">
      <c r="O28" s="345" t="s">
        <v>229</v>
      </c>
    </row>
    <row r="29" spans="1:25" ht="15.75" x14ac:dyDescent="0.25">
      <c r="O29" s="343"/>
    </row>
    <row r="30" spans="1:25" ht="15.75" x14ac:dyDescent="0.25">
      <c r="O30" s="343"/>
    </row>
    <row r="31" spans="1:25" ht="15.75" x14ac:dyDescent="0.25">
      <c r="O31" s="343"/>
    </row>
    <row r="32" spans="1:25" ht="15.75" x14ac:dyDescent="0.25">
      <c r="O32" s="345" t="s">
        <v>219</v>
      </c>
    </row>
    <row r="33" spans="1:19" ht="15.75" x14ac:dyDescent="0.25">
      <c r="O33" s="345" t="s">
        <v>220</v>
      </c>
    </row>
    <row r="34" spans="1:19" ht="15.75" x14ac:dyDescent="0.25">
      <c r="O34" s="345" t="s">
        <v>221</v>
      </c>
    </row>
    <row r="36" spans="1:19" ht="21.75" thickBot="1" x14ac:dyDescent="0.4">
      <c r="C36" s="346" t="s">
        <v>232</v>
      </c>
      <c r="D36" s="319"/>
      <c r="E36" s="319"/>
      <c r="F36" s="319"/>
      <c r="G36" s="319"/>
      <c r="H36" s="319"/>
      <c r="I36" s="319"/>
      <c r="J36" s="319"/>
      <c r="K36" s="319"/>
    </row>
    <row r="37" spans="1:19" ht="15.75" x14ac:dyDescent="0.25">
      <c r="C37" s="320" t="s">
        <v>224</v>
      </c>
    </row>
    <row r="38" spans="1:19" x14ac:dyDescent="0.25">
      <c r="C38" s="321" t="s">
        <v>222</v>
      </c>
    </row>
    <row r="39" spans="1:19" ht="15.75" x14ac:dyDescent="0.25">
      <c r="B39" s="322"/>
      <c r="C39" s="318" t="s">
        <v>13</v>
      </c>
    </row>
    <row r="40" spans="1:19" ht="15.75" thickBot="1" x14ac:dyDescent="0.3"/>
    <row r="41" spans="1:19" ht="15.75" thickTop="1" x14ac:dyDescent="0.25">
      <c r="A41" s="983" t="s">
        <v>60</v>
      </c>
      <c r="B41" s="985" t="s">
        <v>61</v>
      </c>
      <c r="C41" s="978" t="s">
        <v>6</v>
      </c>
      <c r="D41" s="979"/>
      <c r="E41" s="980"/>
      <c r="F41" s="981" t="s">
        <v>7</v>
      </c>
      <c r="G41" s="982"/>
      <c r="H41" s="982"/>
      <c r="I41" s="981" t="s">
        <v>8</v>
      </c>
      <c r="J41" s="982"/>
      <c r="K41" s="982"/>
      <c r="L41" s="982" t="s">
        <v>9</v>
      </c>
      <c r="M41" s="982"/>
      <c r="N41" s="982"/>
      <c r="O41" s="982" t="s">
        <v>10</v>
      </c>
      <c r="P41" s="982"/>
      <c r="Q41" s="982"/>
      <c r="R41" s="976" t="s">
        <v>12</v>
      </c>
    </row>
    <row r="42" spans="1:19" ht="24" x14ac:dyDescent="0.25">
      <c r="A42" s="984"/>
      <c r="B42" s="986"/>
      <c r="C42" s="357" t="s">
        <v>2</v>
      </c>
      <c r="D42" s="357" t="s">
        <v>3</v>
      </c>
      <c r="E42" s="357" t="s">
        <v>4</v>
      </c>
      <c r="F42" s="357" t="s">
        <v>2</v>
      </c>
      <c r="G42" s="357" t="s">
        <v>3</v>
      </c>
      <c r="H42" s="357" t="s">
        <v>4</v>
      </c>
      <c r="I42" s="357" t="s">
        <v>2</v>
      </c>
      <c r="J42" s="357" t="s">
        <v>3</v>
      </c>
      <c r="K42" s="357" t="s">
        <v>4</v>
      </c>
      <c r="L42" s="357" t="s">
        <v>2</v>
      </c>
      <c r="M42" s="357" t="s">
        <v>3</v>
      </c>
      <c r="N42" s="357" t="s">
        <v>4</v>
      </c>
      <c r="O42" s="357" t="s">
        <v>2</v>
      </c>
      <c r="P42" s="357" t="s">
        <v>3</v>
      </c>
      <c r="Q42" s="357" t="s">
        <v>4</v>
      </c>
      <c r="R42" s="977"/>
    </row>
    <row r="43" spans="1:19" ht="15.75" thickBot="1" x14ac:dyDescent="0.3">
      <c r="A43" s="364"/>
      <c r="B43" s="365" t="s">
        <v>62</v>
      </c>
      <c r="C43" s="366">
        <f>SUM(C44:C57)</f>
        <v>2909</v>
      </c>
      <c r="D43" s="366">
        <f>SUM(D44:D57)</f>
        <v>2194</v>
      </c>
      <c r="E43" s="366">
        <f>SUM(E44:E57)</f>
        <v>5103</v>
      </c>
      <c r="F43" s="366">
        <f t="shared" ref="F43:R43" si="12">SUM(F44:F57)</f>
        <v>884</v>
      </c>
      <c r="G43" s="366">
        <f t="shared" si="12"/>
        <v>716</v>
      </c>
      <c r="H43" s="366">
        <f t="shared" si="12"/>
        <v>1600</v>
      </c>
      <c r="I43" s="366">
        <f t="shared" si="12"/>
        <v>333</v>
      </c>
      <c r="J43" s="366">
        <f t="shared" si="12"/>
        <v>448</v>
      </c>
      <c r="K43" s="366">
        <f t="shared" si="12"/>
        <v>781</v>
      </c>
      <c r="L43" s="366">
        <f t="shared" si="12"/>
        <v>106</v>
      </c>
      <c r="M43" s="366">
        <f t="shared" si="12"/>
        <v>895</v>
      </c>
      <c r="N43" s="366">
        <f t="shared" si="12"/>
        <v>1001</v>
      </c>
      <c r="O43" s="366">
        <f t="shared" si="12"/>
        <v>9</v>
      </c>
      <c r="P43" s="366">
        <f t="shared" si="12"/>
        <v>20</v>
      </c>
      <c r="Q43" s="366">
        <f t="shared" si="12"/>
        <v>29</v>
      </c>
      <c r="R43" s="367">
        <f t="shared" si="12"/>
        <v>8514</v>
      </c>
      <c r="S43" s="347"/>
    </row>
    <row r="44" spans="1:19" ht="15.75" thickTop="1" x14ac:dyDescent="0.25">
      <c r="A44" s="358">
        <v>1</v>
      </c>
      <c r="B44" s="359" t="s">
        <v>19</v>
      </c>
      <c r="C44" s="360">
        <f>SUMIFS('ALL-DIKBUD-KEMANAG'!$R$13:$R$1029,JENJANG_PENDIDIKAN,$C$41,KECAMATAN,$B44)</f>
        <v>321</v>
      </c>
      <c r="D44" s="360">
        <f>SUMIFS('ALL-DIKBUD-KEMANAG'!$AA$13:$AA$1029,JENJANG_PENDIDIKAN,$C$41,KECAMATAN,$B44)</f>
        <v>317</v>
      </c>
      <c r="E44" s="361">
        <f>SUM(C44:D44)</f>
        <v>638</v>
      </c>
      <c r="F44" s="360">
        <f>SUMIFS('ALL-DIKBUD-KEMANAG'!$R$13:$R$1029,JENJANG_PENDIDIKAN,$F$41,KECAMATAN,$B44)</f>
        <v>132</v>
      </c>
      <c r="G44" s="360">
        <f>SUMIFS('ALL-DIKBUD-KEMANAG'!$AA$13:$AA$1029,JENJANG_PENDIDIKAN,$F$41,KECAMATAN,$B44)</f>
        <v>141</v>
      </c>
      <c r="H44" s="361">
        <f>SUM(F44:G44)</f>
        <v>273</v>
      </c>
      <c r="I44" s="360">
        <f>SUMIFS('ALL-DIKBUD-KEMANAG'!$R$13:$R$1029,JENJANG_PENDIDIKAN,$I$41,KECAMATAN,$B44)</f>
        <v>70</v>
      </c>
      <c r="J44" s="360">
        <f>SUMIFS('ALL-DIKBUD-KEMANAG'!$AA$13:$AA$1029,JENJANG_PENDIDIKAN,$I$41,KECAMATAN,$B44)</f>
        <v>101</v>
      </c>
      <c r="K44" s="361">
        <f>SUM(I44:J44)</f>
        <v>171</v>
      </c>
      <c r="L44" s="360">
        <f>SUMIFS('ALL-DIKBUD-KEMANAG'!$R$13:$R$1029,JENJANG_PENDIDIKAN,$L$41,KECAMATAN,$B44)</f>
        <v>0</v>
      </c>
      <c r="M44" s="360">
        <f>SUMIFS('ALL-DIKBUD-KEMANAG'!$AA$13:$AA$1029,JENJANG_PENDIDIKAN,$L$41,KECAMATAN,$B44)</f>
        <v>221</v>
      </c>
      <c r="N44" s="361">
        <f>SUM(L44:M44)</f>
        <v>221</v>
      </c>
      <c r="O44" s="360">
        <f>SUMIFS('ALL-DIKBUD-KEMANAG'!$R$13:$R$1029,JENJANG_PENDIDIKAN,$O$41,KECAMATAN,$B44)</f>
        <v>0</v>
      </c>
      <c r="P44" s="360">
        <f>SUMIFS('ALL-DIKBUD-KEMANAG'!$AA$13:$AA$1029,JENJANG_PENDIDIKAN,$O$41,KECAMATAN,$B44)</f>
        <v>0</v>
      </c>
      <c r="Q44" s="362">
        <f>SUM(O44:P44)</f>
        <v>0</v>
      </c>
      <c r="R44" s="363">
        <f>SUM(E44,H44,K44,Q44,N44)</f>
        <v>1303</v>
      </c>
    </row>
    <row r="45" spans="1:19" x14ac:dyDescent="0.25">
      <c r="A45" s="350">
        <v>2</v>
      </c>
      <c r="B45" s="334" t="s">
        <v>20</v>
      </c>
      <c r="C45" s="360">
        <f>SUMIFS('ALL-DIKBUD-KEMANAG'!$R$13:$R$1029,JENJANG_PENDIDIKAN,$C$41,KECAMATAN,$B45)</f>
        <v>219</v>
      </c>
      <c r="D45" s="360">
        <f>SUMIFS('ALL-DIKBUD-KEMANAG'!$AA$13:$AA$1029,JENJANG_PENDIDIKAN,$C$41,KECAMATAN,$B45)</f>
        <v>139</v>
      </c>
      <c r="E45" s="331">
        <f t="shared" ref="E45:E57" si="13">SUM(C45:D45)</f>
        <v>358</v>
      </c>
      <c r="F45" s="360">
        <f>SUMIFS('ALL-DIKBUD-KEMANAG'!$R$13:$R$1029,JENJANG_PENDIDIKAN,$F$41,KECAMATAN,$B45)</f>
        <v>63</v>
      </c>
      <c r="G45" s="360">
        <f>SUMIFS('ALL-DIKBUD-KEMANAG'!$AA$13:$AA$1029,JENJANG_PENDIDIKAN,$F$41,KECAMATAN,$B45)</f>
        <v>62</v>
      </c>
      <c r="H45" s="331">
        <f t="shared" ref="H45:H57" si="14">SUM(F45:G45)</f>
        <v>125</v>
      </c>
      <c r="I45" s="360">
        <f>SUMIFS('ALL-DIKBUD-KEMANAG'!$R$13:$R$1029,JENJANG_PENDIDIKAN,$I$41,KECAMATAN,$B45)</f>
        <v>0</v>
      </c>
      <c r="J45" s="360">
        <f>SUMIFS('ALL-DIKBUD-KEMANAG'!$AA$13:$AA$1029,JENJANG_PENDIDIKAN,$I$41,KECAMATAN,$B45)</f>
        <v>28</v>
      </c>
      <c r="K45" s="331">
        <f t="shared" ref="K45:K57" si="15">SUM(I45:J45)</f>
        <v>28</v>
      </c>
      <c r="L45" s="360">
        <f>SUMIFS('ALL-DIKBUD-KEMANAG'!$R$13:$R$1029,JENJANG_PENDIDIKAN,$L$41,KECAMATAN,$B45)</f>
        <v>17</v>
      </c>
      <c r="M45" s="360">
        <f>SUMIFS('ALL-DIKBUD-KEMANAG'!$AA$13:$AA$1029,JENJANG_PENDIDIKAN,$L$41,KECAMATAN,$B45)</f>
        <v>95</v>
      </c>
      <c r="N45" s="331">
        <f t="shared" ref="N45:N57" si="16">SUM(L45:M45)</f>
        <v>112</v>
      </c>
      <c r="O45" s="360">
        <f>SUMIFS('ALL-DIKBUD-KEMANAG'!$R$13:$R$1029,JENJANG_PENDIDIKAN,$O$41,KECAMATAN,$B45)</f>
        <v>0</v>
      </c>
      <c r="P45" s="360">
        <f>SUMIFS('ALL-DIKBUD-KEMANAG'!$AA$13:$AA$1029,JENJANG_PENDIDIKAN,$O$41,KECAMATAN,$B45)</f>
        <v>0</v>
      </c>
      <c r="Q45" s="332">
        <f t="shared" ref="Q45:Q57" si="17">SUM(O45:P45)</f>
        <v>0</v>
      </c>
      <c r="R45" s="349">
        <f t="shared" ref="R45:R57" si="18">SUM(E45,H45,K45,Q45,N45)</f>
        <v>623</v>
      </c>
    </row>
    <row r="46" spans="1:19" x14ac:dyDescent="0.25">
      <c r="A46" s="348">
        <v>3</v>
      </c>
      <c r="B46" s="334" t="s">
        <v>21</v>
      </c>
      <c r="C46" s="360">
        <f>SUMIFS('ALL-DIKBUD-KEMANAG'!$R$13:$R$1029,JENJANG_PENDIDIKAN,$C$41,KECAMATAN,$B46)</f>
        <v>213</v>
      </c>
      <c r="D46" s="360">
        <f>SUMIFS('ALL-DIKBUD-KEMANAG'!$AA$13:$AA$1029,JENJANG_PENDIDIKAN,$C$41,KECAMATAN,$B46)</f>
        <v>157</v>
      </c>
      <c r="E46" s="331">
        <f t="shared" si="13"/>
        <v>370</v>
      </c>
      <c r="F46" s="360">
        <f>SUMIFS('ALL-DIKBUD-KEMANAG'!$R$13:$R$1029,JENJANG_PENDIDIKAN,$F$41,KECAMATAN,$B46)</f>
        <v>50</v>
      </c>
      <c r="G46" s="360">
        <f>SUMIFS('ALL-DIKBUD-KEMANAG'!$AA$13:$AA$1029,JENJANG_PENDIDIKAN,$F$41,KECAMATAN,$B46)</f>
        <v>30</v>
      </c>
      <c r="H46" s="331">
        <f t="shared" si="14"/>
        <v>80</v>
      </c>
      <c r="I46" s="360">
        <f>SUMIFS('ALL-DIKBUD-KEMANAG'!$R$13:$R$1029,JENJANG_PENDIDIKAN,$I$41,KECAMATAN,$B46)</f>
        <v>25</v>
      </c>
      <c r="J46" s="360">
        <f>SUMIFS('ALL-DIKBUD-KEMANAG'!$AA$13:$AA$1029,JENJANG_PENDIDIKAN,$I$41,KECAMATAN,$B46)</f>
        <v>17</v>
      </c>
      <c r="K46" s="331">
        <f t="shared" si="15"/>
        <v>42</v>
      </c>
      <c r="L46" s="360">
        <f>SUMIFS('ALL-DIKBUD-KEMANAG'!$R$13:$R$1029,JENJANG_PENDIDIKAN,$L$41,KECAMATAN,$B46)</f>
        <v>0</v>
      </c>
      <c r="M46" s="360">
        <f>SUMIFS('ALL-DIKBUD-KEMANAG'!$AA$13:$AA$1029,JENJANG_PENDIDIKAN,$L$41,KECAMATAN,$B46)</f>
        <v>33</v>
      </c>
      <c r="N46" s="331">
        <f t="shared" si="16"/>
        <v>33</v>
      </c>
      <c r="O46" s="360">
        <f>SUMIFS('ALL-DIKBUD-KEMANAG'!$R$13:$R$1029,JENJANG_PENDIDIKAN,$O$41,KECAMATAN,$B46)</f>
        <v>0</v>
      </c>
      <c r="P46" s="360">
        <f>SUMIFS('ALL-DIKBUD-KEMANAG'!$AA$13:$AA$1029,JENJANG_PENDIDIKAN,$O$41,KECAMATAN,$B46)</f>
        <v>0</v>
      </c>
      <c r="Q46" s="332">
        <f t="shared" si="17"/>
        <v>0</v>
      </c>
      <c r="R46" s="349">
        <f t="shared" si="18"/>
        <v>525</v>
      </c>
    </row>
    <row r="47" spans="1:19" x14ac:dyDescent="0.25">
      <c r="A47" s="350">
        <v>4</v>
      </c>
      <c r="B47" s="334" t="s">
        <v>22</v>
      </c>
      <c r="C47" s="360">
        <f>SUMIFS('ALL-DIKBUD-KEMANAG'!$R$13:$R$1029,JENJANG_PENDIDIKAN,$C$41,KECAMATAN,$B47)</f>
        <v>244</v>
      </c>
      <c r="D47" s="360">
        <f>SUMIFS('ALL-DIKBUD-KEMANAG'!$AA$13:$AA$1029,JENJANG_PENDIDIKAN,$C$41,KECAMATAN,$B47)</f>
        <v>158</v>
      </c>
      <c r="E47" s="331">
        <f t="shared" si="13"/>
        <v>402</v>
      </c>
      <c r="F47" s="360">
        <f>SUMIFS('ALL-DIKBUD-KEMANAG'!$R$13:$R$1029,JENJANG_PENDIDIKAN,$F$41,KECAMATAN,$B47)</f>
        <v>67</v>
      </c>
      <c r="G47" s="360">
        <f>SUMIFS('ALL-DIKBUD-KEMANAG'!$AA$13:$AA$1029,JENJANG_PENDIDIKAN,$F$41,KECAMATAN,$B47)</f>
        <v>61</v>
      </c>
      <c r="H47" s="331">
        <f t="shared" si="14"/>
        <v>128</v>
      </c>
      <c r="I47" s="360">
        <f>SUMIFS('ALL-DIKBUD-KEMANAG'!$R$13:$R$1029,JENJANG_PENDIDIKAN,$I$41,KECAMATAN,$B47)</f>
        <v>16</v>
      </c>
      <c r="J47" s="360">
        <f>SUMIFS('ALL-DIKBUD-KEMANAG'!$AA$13:$AA$1029,JENJANG_PENDIDIKAN,$I$41,KECAMATAN,$B47)</f>
        <v>13</v>
      </c>
      <c r="K47" s="331">
        <f t="shared" si="15"/>
        <v>29</v>
      </c>
      <c r="L47" s="360">
        <f>SUMIFS('ALL-DIKBUD-KEMANAG'!$R$13:$R$1029,JENJANG_PENDIDIKAN,$L$41,KECAMATAN,$B47)</f>
        <v>20</v>
      </c>
      <c r="M47" s="360">
        <f>SUMIFS('ALL-DIKBUD-KEMANAG'!$AA$13:$AA$1029,JENJANG_PENDIDIKAN,$L$41,KECAMATAN,$B47)</f>
        <v>48</v>
      </c>
      <c r="N47" s="331">
        <f t="shared" si="16"/>
        <v>68</v>
      </c>
      <c r="O47" s="360">
        <f>SUMIFS('ALL-DIKBUD-KEMANAG'!$R$13:$R$1029,JENJANG_PENDIDIKAN,$O$41,KECAMATAN,$B47)</f>
        <v>0</v>
      </c>
      <c r="P47" s="360">
        <f>SUMIFS('ALL-DIKBUD-KEMANAG'!$AA$13:$AA$1029,JENJANG_PENDIDIKAN,$O$41,KECAMATAN,$B47)</f>
        <v>0</v>
      </c>
      <c r="Q47" s="332">
        <f t="shared" si="17"/>
        <v>0</v>
      </c>
      <c r="R47" s="349">
        <f t="shared" si="18"/>
        <v>627</v>
      </c>
    </row>
    <row r="48" spans="1:19" x14ac:dyDescent="0.25">
      <c r="A48" s="348">
        <v>5</v>
      </c>
      <c r="B48" s="334" t="s">
        <v>23</v>
      </c>
      <c r="C48" s="360">
        <f>SUMIFS('ALL-DIKBUD-KEMANAG'!$R$13:$R$1029,JENJANG_PENDIDIKAN,$C$41,KECAMATAN,$B48)</f>
        <v>174</v>
      </c>
      <c r="D48" s="360">
        <f>SUMIFS('ALL-DIKBUD-KEMANAG'!$AA$13:$AA$1029,JENJANG_PENDIDIKAN,$C$41,KECAMATAN,$B48)</f>
        <v>112</v>
      </c>
      <c r="E48" s="331">
        <f t="shared" si="13"/>
        <v>286</v>
      </c>
      <c r="F48" s="360">
        <f>SUMIFS('ALL-DIKBUD-KEMANAG'!$R$13:$R$1029,JENJANG_PENDIDIKAN,$F$41,KECAMATAN,$B48)</f>
        <v>60</v>
      </c>
      <c r="G48" s="360">
        <f>SUMIFS('ALL-DIKBUD-KEMANAG'!$AA$13:$AA$1029,JENJANG_PENDIDIKAN,$F$41,KECAMATAN,$B48)</f>
        <v>30</v>
      </c>
      <c r="H48" s="331">
        <f t="shared" si="14"/>
        <v>90</v>
      </c>
      <c r="I48" s="360">
        <f>SUMIFS('ALL-DIKBUD-KEMANAG'!$R$13:$R$1029,JENJANG_PENDIDIKAN,$I$41,KECAMATAN,$B48)</f>
        <v>27</v>
      </c>
      <c r="J48" s="360">
        <f>SUMIFS('ALL-DIKBUD-KEMANAG'!$AA$13:$AA$1029,JENJANG_PENDIDIKAN,$I$41,KECAMATAN,$B48)</f>
        <v>33</v>
      </c>
      <c r="K48" s="331">
        <f t="shared" si="15"/>
        <v>60</v>
      </c>
      <c r="L48" s="360">
        <f>SUMIFS('ALL-DIKBUD-KEMANAG'!$R$13:$R$1029,JENJANG_PENDIDIKAN,$L$41,KECAMATAN,$B48)</f>
        <v>0</v>
      </c>
      <c r="M48" s="360">
        <f>SUMIFS('ALL-DIKBUD-KEMANAG'!$AA$13:$AA$1029,JENJANG_PENDIDIKAN,$L$41,KECAMATAN,$B48)</f>
        <v>44</v>
      </c>
      <c r="N48" s="331">
        <f t="shared" si="16"/>
        <v>44</v>
      </c>
      <c r="O48" s="360">
        <f>SUMIFS('ALL-DIKBUD-KEMANAG'!$R$13:$R$1029,JENJANG_PENDIDIKAN,$O$41,KECAMATAN,$B48)</f>
        <v>0</v>
      </c>
      <c r="P48" s="360">
        <f>SUMIFS('ALL-DIKBUD-KEMANAG'!$AA$13:$AA$1029,JENJANG_PENDIDIKAN,$O$41,KECAMATAN,$B48)</f>
        <v>0</v>
      </c>
      <c r="Q48" s="332">
        <f t="shared" si="17"/>
        <v>0</v>
      </c>
      <c r="R48" s="349">
        <f t="shared" si="18"/>
        <v>480</v>
      </c>
    </row>
    <row r="49" spans="1:18" x14ac:dyDescent="0.25">
      <c r="A49" s="350">
        <v>6</v>
      </c>
      <c r="B49" s="334" t="s">
        <v>24</v>
      </c>
      <c r="C49" s="360">
        <f>SUMIFS('ALL-DIKBUD-KEMANAG'!$R$13:$R$1029,JENJANG_PENDIDIKAN,$C$41,KECAMATAN,$B49)</f>
        <v>235</v>
      </c>
      <c r="D49" s="360">
        <f>SUMIFS('ALL-DIKBUD-KEMANAG'!$AA$13:$AA$1029,JENJANG_PENDIDIKAN,$C$41,KECAMATAN,$B49)</f>
        <v>144</v>
      </c>
      <c r="E49" s="331">
        <f t="shared" si="13"/>
        <v>379</v>
      </c>
      <c r="F49" s="360">
        <f>SUMIFS('ALL-DIKBUD-KEMANAG'!$R$13:$R$1029,JENJANG_PENDIDIKAN,$F$41,KECAMATAN,$B49)</f>
        <v>56</v>
      </c>
      <c r="G49" s="360">
        <f>SUMIFS('ALL-DIKBUD-KEMANAG'!$AA$13:$AA$1029,JENJANG_PENDIDIKAN,$F$41,KECAMATAN,$B49)</f>
        <v>66</v>
      </c>
      <c r="H49" s="331">
        <f t="shared" si="14"/>
        <v>122</v>
      </c>
      <c r="I49" s="360">
        <f>SUMIFS('ALL-DIKBUD-KEMANAG'!$R$13:$R$1029,JENJANG_PENDIDIKAN,$I$41,KECAMATAN,$B49)</f>
        <v>0</v>
      </c>
      <c r="J49" s="360">
        <f>SUMIFS('ALL-DIKBUD-KEMANAG'!$AA$13:$AA$1029,JENJANG_PENDIDIKAN,$I$41,KECAMATAN,$B49)</f>
        <v>27</v>
      </c>
      <c r="K49" s="331">
        <f t="shared" si="15"/>
        <v>27</v>
      </c>
      <c r="L49" s="360">
        <f>SUMIFS('ALL-DIKBUD-KEMANAG'!$R$13:$R$1029,JENJANG_PENDIDIKAN,$L$41,KECAMATAN,$B49)</f>
        <v>0</v>
      </c>
      <c r="M49" s="360">
        <f>SUMIFS('ALL-DIKBUD-KEMANAG'!$AA$13:$AA$1029,JENJANG_PENDIDIKAN,$L$41,KECAMATAN,$B49)</f>
        <v>34</v>
      </c>
      <c r="N49" s="331">
        <f t="shared" si="16"/>
        <v>34</v>
      </c>
      <c r="O49" s="360">
        <f>SUMIFS('ALL-DIKBUD-KEMANAG'!$R$13:$R$1029,JENJANG_PENDIDIKAN,$O$41,KECAMATAN,$B49)</f>
        <v>0</v>
      </c>
      <c r="P49" s="360">
        <f>SUMIFS('ALL-DIKBUD-KEMANAG'!$AA$13:$AA$1029,JENJANG_PENDIDIKAN,$O$41,KECAMATAN,$B49)</f>
        <v>0</v>
      </c>
      <c r="Q49" s="332">
        <f t="shared" si="17"/>
        <v>0</v>
      </c>
      <c r="R49" s="349">
        <f t="shared" si="18"/>
        <v>562</v>
      </c>
    </row>
    <row r="50" spans="1:18" x14ac:dyDescent="0.25">
      <c r="A50" s="348">
        <v>7</v>
      </c>
      <c r="B50" s="334" t="s">
        <v>25</v>
      </c>
      <c r="C50" s="360">
        <f>SUMIFS('ALL-DIKBUD-KEMANAG'!$R$13:$R$1029,JENJANG_PENDIDIKAN,$C$41,KECAMATAN,$B50)</f>
        <v>320</v>
      </c>
      <c r="D50" s="360">
        <f>SUMIFS('ALL-DIKBUD-KEMANAG'!$AA$13:$AA$1029,JENJANG_PENDIDIKAN,$C$41,KECAMATAN,$B50)</f>
        <v>306</v>
      </c>
      <c r="E50" s="331">
        <f t="shared" si="13"/>
        <v>626</v>
      </c>
      <c r="F50" s="360">
        <f>SUMIFS('ALL-DIKBUD-KEMANAG'!$R$13:$R$1029,JENJANG_PENDIDIKAN,$F$41,KECAMATAN,$B50)</f>
        <v>187</v>
      </c>
      <c r="G50" s="360">
        <f>SUMIFS('ALL-DIKBUD-KEMANAG'!$AA$13:$AA$1029,JENJANG_PENDIDIKAN,$F$41,KECAMATAN,$B50)</f>
        <v>108</v>
      </c>
      <c r="H50" s="331">
        <f t="shared" si="14"/>
        <v>295</v>
      </c>
      <c r="I50" s="360">
        <f>SUMIFS('ALL-DIKBUD-KEMANAG'!$R$13:$R$1029,JENJANG_PENDIDIKAN,$I$41,KECAMATAN,$B50)</f>
        <v>115</v>
      </c>
      <c r="J50" s="360">
        <f>SUMIFS('ALL-DIKBUD-KEMANAG'!$AA$13:$AA$1029,JENJANG_PENDIDIKAN,$I$41,KECAMATAN,$B50)</f>
        <v>71</v>
      </c>
      <c r="K50" s="331">
        <f t="shared" si="15"/>
        <v>186</v>
      </c>
      <c r="L50" s="360">
        <f>SUMIFS('ALL-DIKBUD-KEMANAG'!$R$13:$R$1029,JENJANG_PENDIDIKAN,$L$41,KECAMATAN,$B50)</f>
        <v>68</v>
      </c>
      <c r="M50" s="360">
        <f>SUMIFS('ALL-DIKBUD-KEMANAG'!$AA$13:$AA$1029,JENJANG_PENDIDIKAN,$L$41,KECAMATAN,$B50)</f>
        <v>159</v>
      </c>
      <c r="N50" s="331">
        <f t="shared" si="16"/>
        <v>227</v>
      </c>
      <c r="O50" s="360">
        <f>SUMIFS('ALL-DIKBUD-KEMANAG'!$R$13:$R$1029,JENJANG_PENDIDIKAN,$O$41,KECAMATAN,$B50)</f>
        <v>9</v>
      </c>
      <c r="P50" s="360">
        <f>SUMIFS('ALL-DIKBUD-KEMANAG'!$AA$13:$AA$1029,JENJANG_PENDIDIKAN,$O$41,KECAMATAN,$B50)</f>
        <v>20</v>
      </c>
      <c r="Q50" s="332">
        <f t="shared" si="17"/>
        <v>29</v>
      </c>
      <c r="R50" s="349">
        <f t="shared" si="18"/>
        <v>1363</v>
      </c>
    </row>
    <row r="51" spans="1:18" x14ac:dyDescent="0.25">
      <c r="A51" s="350">
        <v>8</v>
      </c>
      <c r="B51" s="334" t="s">
        <v>26</v>
      </c>
      <c r="C51" s="360">
        <f>SUMIFS('ALL-DIKBUD-KEMANAG'!$R$13:$R$1029,JENJANG_PENDIDIKAN,$C$41,KECAMATAN,$B51)</f>
        <v>226</v>
      </c>
      <c r="D51" s="360">
        <f>SUMIFS('ALL-DIKBUD-KEMANAG'!$AA$13:$AA$1029,JENJANG_PENDIDIKAN,$C$41,KECAMATAN,$B51)</f>
        <v>183</v>
      </c>
      <c r="E51" s="331">
        <f t="shared" si="13"/>
        <v>409</v>
      </c>
      <c r="F51" s="360">
        <f>SUMIFS('ALL-DIKBUD-KEMANAG'!$R$13:$R$1029,JENJANG_PENDIDIKAN,$F$41,KECAMATAN,$B51)</f>
        <v>43</v>
      </c>
      <c r="G51" s="360">
        <f>SUMIFS('ALL-DIKBUD-KEMANAG'!$AA$13:$AA$1029,JENJANG_PENDIDIKAN,$F$41,KECAMATAN,$B51)</f>
        <v>62</v>
      </c>
      <c r="H51" s="331">
        <f t="shared" si="14"/>
        <v>105</v>
      </c>
      <c r="I51" s="360">
        <f>SUMIFS('ALL-DIKBUD-KEMANAG'!$R$13:$R$1029,JENJANG_PENDIDIKAN,$I$41,KECAMATAN,$B51)</f>
        <v>0</v>
      </c>
      <c r="J51" s="360">
        <f>SUMIFS('ALL-DIKBUD-KEMANAG'!$AA$13:$AA$1029,JENJANG_PENDIDIKAN,$I$41,KECAMATAN,$B51)</f>
        <v>47</v>
      </c>
      <c r="K51" s="331">
        <f t="shared" si="15"/>
        <v>47</v>
      </c>
      <c r="L51" s="360">
        <f>SUMIFS('ALL-DIKBUD-KEMANAG'!$R$13:$R$1029,JENJANG_PENDIDIKAN,$L$41,KECAMATAN,$B51)</f>
        <v>0</v>
      </c>
      <c r="M51" s="360">
        <f>SUMIFS('ALL-DIKBUD-KEMANAG'!$AA$13:$AA$1029,JENJANG_PENDIDIKAN,$L$41,KECAMATAN,$B51)</f>
        <v>95</v>
      </c>
      <c r="N51" s="331">
        <f t="shared" si="16"/>
        <v>95</v>
      </c>
      <c r="O51" s="360">
        <f>SUMIFS('ALL-DIKBUD-KEMANAG'!$R$13:$R$1029,JENJANG_PENDIDIKAN,$O$41,KECAMATAN,$B51)</f>
        <v>0</v>
      </c>
      <c r="P51" s="360">
        <f>SUMIFS('ALL-DIKBUD-KEMANAG'!$AA$13:$AA$1029,JENJANG_PENDIDIKAN,$O$41,KECAMATAN,$B51)</f>
        <v>0</v>
      </c>
      <c r="Q51" s="332">
        <f t="shared" si="17"/>
        <v>0</v>
      </c>
      <c r="R51" s="349">
        <f t="shared" si="18"/>
        <v>656</v>
      </c>
    </row>
    <row r="52" spans="1:18" x14ac:dyDescent="0.25">
      <c r="A52" s="348">
        <v>9</v>
      </c>
      <c r="B52" s="334" t="s">
        <v>27</v>
      </c>
      <c r="C52" s="360">
        <f>SUMIFS('ALL-DIKBUD-KEMANAG'!$R$13:$R$1029,JENJANG_PENDIDIKAN,$C$41,KECAMATAN,$B52)</f>
        <v>142</v>
      </c>
      <c r="D52" s="360">
        <f>SUMIFS('ALL-DIKBUD-KEMANAG'!$AA$13:$AA$1029,JENJANG_PENDIDIKAN,$C$41,KECAMATAN,$B52)</f>
        <v>150</v>
      </c>
      <c r="E52" s="331">
        <f t="shared" si="13"/>
        <v>292</v>
      </c>
      <c r="F52" s="360">
        <f>SUMIFS('ALL-DIKBUD-KEMANAG'!$R$13:$R$1029,JENJANG_PENDIDIKAN,$F$41,KECAMATAN,$B52)</f>
        <v>55</v>
      </c>
      <c r="G52" s="360">
        <f>SUMIFS('ALL-DIKBUD-KEMANAG'!$AA$13:$AA$1029,JENJANG_PENDIDIKAN,$F$41,KECAMATAN,$B52)</f>
        <v>20</v>
      </c>
      <c r="H52" s="331">
        <f t="shared" si="14"/>
        <v>75</v>
      </c>
      <c r="I52" s="360">
        <f>SUMIFS('ALL-DIKBUD-KEMANAG'!$R$13:$R$1029,JENJANG_PENDIDIKAN,$I$41,KECAMATAN,$B52)</f>
        <v>32</v>
      </c>
      <c r="J52" s="360">
        <f>SUMIFS('ALL-DIKBUD-KEMANAG'!$AA$13:$AA$1029,JENJANG_PENDIDIKAN,$I$41,KECAMATAN,$B52)</f>
        <v>22</v>
      </c>
      <c r="K52" s="331">
        <f t="shared" si="15"/>
        <v>54</v>
      </c>
      <c r="L52" s="360">
        <f>SUMIFS('ALL-DIKBUD-KEMANAG'!$R$13:$R$1029,JENJANG_PENDIDIKAN,$L$41,KECAMATAN,$B52)</f>
        <v>0</v>
      </c>
      <c r="M52" s="360">
        <f>SUMIFS('ALL-DIKBUD-KEMANAG'!$AA$13:$AA$1029,JENJANG_PENDIDIKAN,$L$41,KECAMATAN,$B52)</f>
        <v>0</v>
      </c>
      <c r="N52" s="331">
        <f t="shared" si="16"/>
        <v>0</v>
      </c>
      <c r="O52" s="360">
        <f>SUMIFS('ALL-DIKBUD-KEMANAG'!$R$13:$R$1029,JENJANG_PENDIDIKAN,$O$41,KECAMATAN,$B52)</f>
        <v>0</v>
      </c>
      <c r="P52" s="360">
        <f>SUMIFS('ALL-DIKBUD-KEMANAG'!$AA$13:$AA$1029,JENJANG_PENDIDIKAN,$O$41,KECAMATAN,$B52)</f>
        <v>0</v>
      </c>
      <c r="Q52" s="332">
        <f t="shared" si="17"/>
        <v>0</v>
      </c>
      <c r="R52" s="349">
        <f t="shared" si="18"/>
        <v>421</v>
      </c>
    </row>
    <row r="53" spans="1:18" x14ac:dyDescent="0.25">
      <c r="A53" s="350">
        <v>10</v>
      </c>
      <c r="B53" s="334" t="s">
        <v>28</v>
      </c>
      <c r="C53" s="360">
        <f>SUMIFS('ALL-DIKBUD-KEMANAG'!$R$13:$R$1029,JENJANG_PENDIDIKAN,$C$41,KECAMATAN,$B53)</f>
        <v>163</v>
      </c>
      <c r="D53" s="360">
        <f>SUMIFS('ALL-DIKBUD-KEMANAG'!$AA$13:$AA$1029,JENJANG_PENDIDIKAN,$C$41,KECAMATAN,$B53)</f>
        <v>98</v>
      </c>
      <c r="E53" s="331">
        <f t="shared" si="13"/>
        <v>261</v>
      </c>
      <c r="F53" s="360">
        <f>SUMIFS('ALL-DIKBUD-KEMANAG'!$R$13:$R$1029,JENJANG_PENDIDIKAN,$F$41,KECAMATAN,$B53)</f>
        <v>32</v>
      </c>
      <c r="G53" s="360">
        <f>SUMIFS('ALL-DIKBUD-KEMANAG'!$AA$13:$AA$1029,JENJANG_PENDIDIKAN,$F$41,KECAMATAN,$B53)</f>
        <v>42</v>
      </c>
      <c r="H53" s="331">
        <f t="shared" si="14"/>
        <v>74</v>
      </c>
      <c r="I53" s="360">
        <f>SUMIFS('ALL-DIKBUD-KEMANAG'!$R$13:$R$1029,JENJANG_PENDIDIKAN,$I$41,KECAMATAN,$B53)</f>
        <v>0</v>
      </c>
      <c r="J53" s="360">
        <f>SUMIFS('ALL-DIKBUD-KEMANAG'!$AA$13:$AA$1029,JENJANG_PENDIDIKAN,$I$41,KECAMATAN,$B53)</f>
        <v>13</v>
      </c>
      <c r="K53" s="331">
        <f t="shared" si="15"/>
        <v>13</v>
      </c>
      <c r="L53" s="360">
        <f>SUMIFS('ALL-DIKBUD-KEMANAG'!$R$13:$R$1029,JENJANG_PENDIDIKAN,$L$41,KECAMATAN,$B53)</f>
        <v>1</v>
      </c>
      <c r="M53" s="360">
        <f>SUMIFS('ALL-DIKBUD-KEMANAG'!$AA$13:$AA$1029,JENJANG_PENDIDIKAN,$L$41,KECAMATAN,$B53)</f>
        <v>44</v>
      </c>
      <c r="N53" s="331">
        <f t="shared" si="16"/>
        <v>45</v>
      </c>
      <c r="O53" s="360">
        <f>SUMIFS('ALL-DIKBUD-KEMANAG'!$R$13:$R$1029,JENJANG_PENDIDIKAN,$O$41,KECAMATAN,$B53)</f>
        <v>0</v>
      </c>
      <c r="P53" s="360">
        <f>SUMIFS('ALL-DIKBUD-KEMANAG'!$AA$13:$AA$1029,JENJANG_PENDIDIKAN,$O$41,KECAMATAN,$B53)</f>
        <v>0</v>
      </c>
      <c r="Q53" s="332">
        <f t="shared" si="17"/>
        <v>0</v>
      </c>
      <c r="R53" s="349">
        <f t="shared" si="18"/>
        <v>393</v>
      </c>
    </row>
    <row r="54" spans="1:18" x14ac:dyDescent="0.25">
      <c r="A54" s="348">
        <v>11</v>
      </c>
      <c r="B54" s="334" t="s">
        <v>29</v>
      </c>
      <c r="C54" s="360">
        <f>SUMIFS('ALL-DIKBUD-KEMANAG'!$R$13:$R$1029,JENJANG_PENDIDIKAN,$C$41,KECAMATAN,$B54)</f>
        <v>216</v>
      </c>
      <c r="D54" s="360">
        <f>SUMIFS('ALL-DIKBUD-KEMANAG'!$AA$13:$AA$1029,JENJANG_PENDIDIKAN,$C$41,KECAMATAN,$B54)</f>
        <v>137</v>
      </c>
      <c r="E54" s="331">
        <f t="shared" si="13"/>
        <v>353</v>
      </c>
      <c r="F54" s="360">
        <f>SUMIFS('ALL-DIKBUD-KEMANAG'!$R$13:$R$1029,JENJANG_PENDIDIKAN,$F$41,KECAMATAN,$B54)</f>
        <v>40</v>
      </c>
      <c r="G54" s="360">
        <f>SUMIFS('ALL-DIKBUD-KEMANAG'!$AA$13:$AA$1029,JENJANG_PENDIDIKAN,$F$41,KECAMATAN,$B54)</f>
        <v>9</v>
      </c>
      <c r="H54" s="331">
        <f t="shared" si="14"/>
        <v>49</v>
      </c>
      <c r="I54" s="360">
        <f>SUMIFS('ALL-DIKBUD-KEMANAG'!$R$13:$R$1029,JENJANG_PENDIDIKAN,$I$41,KECAMATAN,$B54)</f>
        <v>22</v>
      </c>
      <c r="J54" s="360">
        <f>SUMIFS('ALL-DIKBUD-KEMANAG'!$AA$13:$AA$1029,JENJANG_PENDIDIKAN,$I$41,KECAMATAN,$B54)</f>
        <v>16</v>
      </c>
      <c r="K54" s="331">
        <f t="shared" si="15"/>
        <v>38</v>
      </c>
      <c r="L54" s="360">
        <f>SUMIFS('ALL-DIKBUD-KEMANAG'!$R$13:$R$1029,JENJANG_PENDIDIKAN,$L$41,KECAMATAN,$B54)</f>
        <v>0</v>
      </c>
      <c r="M54" s="360">
        <f>SUMIFS('ALL-DIKBUD-KEMANAG'!$AA$13:$AA$1029,JENJANG_PENDIDIKAN,$L$41,KECAMATAN,$B54)</f>
        <v>16</v>
      </c>
      <c r="N54" s="331">
        <f t="shared" si="16"/>
        <v>16</v>
      </c>
      <c r="O54" s="360">
        <f>SUMIFS('ALL-DIKBUD-KEMANAG'!$R$13:$R$1029,JENJANG_PENDIDIKAN,$O$41,KECAMATAN,$B54)</f>
        <v>0</v>
      </c>
      <c r="P54" s="360">
        <f>SUMIFS('ALL-DIKBUD-KEMANAG'!$AA$13:$AA$1029,JENJANG_PENDIDIKAN,$O$41,KECAMATAN,$B54)</f>
        <v>0</v>
      </c>
      <c r="Q54" s="332">
        <f t="shared" si="17"/>
        <v>0</v>
      </c>
      <c r="R54" s="349">
        <f t="shared" si="18"/>
        <v>456</v>
      </c>
    </row>
    <row r="55" spans="1:18" x14ac:dyDescent="0.25">
      <c r="A55" s="350">
        <v>12</v>
      </c>
      <c r="B55" s="334" t="s">
        <v>30</v>
      </c>
      <c r="C55" s="360">
        <f>SUMIFS('ALL-DIKBUD-KEMANAG'!$R$13:$R$1029,JENJANG_PENDIDIKAN,$C$41,KECAMATAN,$B55)</f>
        <v>162</v>
      </c>
      <c r="D55" s="360">
        <f>SUMIFS('ALL-DIKBUD-KEMANAG'!$AA$13:$AA$1029,JENJANG_PENDIDIKAN,$C$41,KECAMATAN,$B55)</f>
        <v>106</v>
      </c>
      <c r="E55" s="331">
        <f t="shared" si="13"/>
        <v>268</v>
      </c>
      <c r="F55" s="360">
        <f>SUMIFS('ALL-DIKBUD-KEMANAG'!$R$13:$R$1029,JENJANG_PENDIDIKAN,$F$41,KECAMATAN,$B55)</f>
        <v>44</v>
      </c>
      <c r="G55" s="360">
        <f>SUMIFS('ALL-DIKBUD-KEMANAG'!$AA$13:$AA$1029,JENJANG_PENDIDIKAN,$F$41,KECAMATAN,$B55)</f>
        <v>37</v>
      </c>
      <c r="H55" s="331">
        <f t="shared" si="14"/>
        <v>81</v>
      </c>
      <c r="I55" s="360">
        <f>SUMIFS('ALL-DIKBUD-KEMANAG'!$R$13:$R$1029,JENJANG_PENDIDIKAN,$I$41,KECAMATAN,$B55)</f>
        <v>21</v>
      </c>
      <c r="J55" s="360">
        <f>SUMIFS('ALL-DIKBUD-KEMANAG'!$AA$13:$AA$1029,JENJANG_PENDIDIKAN,$I$41,KECAMATAN,$B55)</f>
        <v>24</v>
      </c>
      <c r="K55" s="331">
        <f t="shared" si="15"/>
        <v>45</v>
      </c>
      <c r="L55" s="360">
        <f>SUMIFS('ALL-DIKBUD-KEMANAG'!$R$13:$R$1029,JENJANG_PENDIDIKAN,$L$41,KECAMATAN,$B55)</f>
        <v>0</v>
      </c>
      <c r="M55" s="360">
        <f>SUMIFS('ALL-DIKBUD-KEMANAG'!$AA$13:$AA$1029,JENJANG_PENDIDIKAN,$L$41,KECAMATAN,$B55)</f>
        <v>57</v>
      </c>
      <c r="N55" s="331">
        <f t="shared" si="16"/>
        <v>57</v>
      </c>
      <c r="O55" s="360">
        <f>SUMIFS('ALL-DIKBUD-KEMANAG'!$R$13:$R$1029,JENJANG_PENDIDIKAN,$O$41,KECAMATAN,$B55)</f>
        <v>0</v>
      </c>
      <c r="P55" s="360">
        <f>SUMIFS('ALL-DIKBUD-KEMANAG'!$AA$13:$AA$1029,JENJANG_PENDIDIKAN,$O$41,KECAMATAN,$B55)</f>
        <v>0</v>
      </c>
      <c r="Q55" s="332">
        <f t="shared" si="17"/>
        <v>0</v>
      </c>
      <c r="R55" s="349">
        <f t="shared" si="18"/>
        <v>451</v>
      </c>
    </row>
    <row r="56" spans="1:18" x14ac:dyDescent="0.25">
      <c r="A56" s="348">
        <v>13</v>
      </c>
      <c r="B56" s="334" t="s">
        <v>31</v>
      </c>
      <c r="C56" s="360">
        <f>SUMIFS('ALL-DIKBUD-KEMANAG'!$R$13:$R$1029,JENJANG_PENDIDIKAN,$C$41,KECAMATAN,$B56)</f>
        <v>141</v>
      </c>
      <c r="D56" s="360">
        <f>SUMIFS('ALL-DIKBUD-KEMANAG'!$AA$13:$AA$1029,JENJANG_PENDIDIKAN,$C$41,KECAMATAN,$B56)</f>
        <v>105</v>
      </c>
      <c r="E56" s="331">
        <f t="shared" si="13"/>
        <v>246</v>
      </c>
      <c r="F56" s="360">
        <f>SUMIFS('ALL-DIKBUD-KEMANAG'!$R$13:$R$1029,JENJANG_PENDIDIKAN,$F$41,KECAMATAN,$B56)</f>
        <v>25</v>
      </c>
      <c r="G56" s="360">
        <f>SUMIFS('ALL-DIKBUD-KEMANAG'!$AA$13:$AA$1029,JENJANG_PENDIDIKAN,$F$41,KECAMATAN,$B56)</f>
        <v>30</v>
      </c>
      <c r="H56" s="331">
        <f t="shared" si="14"/>
        <v>55</v>
      </c>
      <c r="I56" s="360">
        <f>SUMIFS('ALL-DIKBUD-KEMANAG'!$R$13:$R$1029,JENJANG_PENDIDIKAN,$I$41,KECAMATAN,$B56)</f>
        <v>5</v>
      </c>
      <c r="J56" s="360">
        <f>SUMIFS('ALL-DIKBUD-KEMANAG'!$AA$13:$AA$1029,JENJANG_PENDIDIKAN,$I$41,KECAMATAN,$B56)</f>
        <v>36</v>
      </c>
      <c r="K56" s="331">
        <f t="shared" si="15"/>
        <v>41</v>
      </c>
      <c r="L56" s="360">
        <f>SUMIFS('ALL-DIKBUD-KEMANAG'!$R$13:$R$1029,JENJANG_PENDIDIKAN,$L$41,KECAMATAN,$B56)</f>
        <v>0</v>
      </c>
      <c r="M56" s="360">
        <f>SUMIFS('ALL-DIKBUD-KEMANAG'!$AA$13:$AA$1029,JENJANG_PENDIDIKAN,$L$41,KECAMATAN,$B56)</f>
        <v>30</v>
      </c>
      <c r="N56" s="331">
        <f t="shared" si="16"/>
        <v>30</v>
      </c>
      <c r="O56" s="360">
        <f>SUMIFS('ALL-DIKBUD-KEMANAG'!$R$13:$R$1029,JENJANG_PENDIDIKAN,$O$41,KECAMATAN,$B56)</f>
        <v>0</v>
      </c>
      <c r="P56" s="360">
        <f>SUMIFS('ALL-DIKBUD-KEMANAG'!$AA$13:$AA$1029,JENJANG_PENDIDIKAN,$O$41,KECAMATAN,$B56)</f>
        <v>0</v>
      </c>
      <c r="Q56" s="332">
        <f t="shared" si="17"/>
        <v>0</v>
      </c>
      <c r="R56" s="349">
        <f t="shared" si="18"/>
        <v>372</v>
      </c>
    </row>
    <row r="57" spans="1:18" ht="15.75" thickBot="1" x14ac:dyDescent="0.3">
      <c r="A57" s="351">
        <v>14</v>
      </c>
      <c r="B57" s="352" t="s">
        <v>32</v>
      </c>
      <c r="C57" s="360">
        <f>SUMIFS('ALL-DIKBUD-KEMANAG'!$R$13:$R$1029,JENJANG_PENDIDIKAN,$C$41,KECAMATAN,$B57)</f>
        <v>133</v>
      </c>
      <c r="D57" s="360">
        <f>SUMIFS('ALL-DIKBUD-KEMANAG'!$AA$13:$AA$1029,JENJANG_PENDIDIKAN,$C$41,KECAMATAN,$B57)</f>
        <v>82</v>
      </c>
      <c r="E57" s="354">
        <f t="shared" si="13"/>
        <v>215</v>
      </c>
      <c r="F57" s="360">
        <f>SUMIFS('ALL-DIKBUD-KEMANAG'!$R$13:$R$1029,JENJANG_PENDIDIKAN,$F$41,KECAMATAN,$B57)</f>
        <v>30</v>
      </c>
      <c r="G57" s="360">
        <f>SUMIFS('ALL-DIKBUD-KEMANAG'!$AA$13:$AA$1029,JENJANG_PENDIDIKAN,$F$41,KECAMATAN,$B57)</f>
        <v>18</v>
      </c>
      <c r="H57" s="354">
        <f t="shared" si="14"/>
        <v>48</v>
      </c>
      <c r="I57" s="360">
        <f>SUMIFS('ALL-DIKBUD-KEMANAG'!$R$13:$R$1029,JENJANG_PENDIDIKAN,$I$41,KECAMATAN,$B57)</f>
        <v>0</v>
      </c>
      <c r="J57" s="360">
        <f>SUMIFS('ALL-DIKBUD-KEMANAG'!$AA$13:$AA$1029,JENJANG_PENDIDIKAN,$I$41,KECAMATAN,$B57)</f>
        <v>0</v>
      </c>
      <c r="K57" s="354">
        <f t="shared" si="15"/>
        <v>0</v>
      </c>
      <c r="L57" s="360">
        <f>SUMIFS('ALL-DIKBUD-KEMANAG'!$R$13:$R$1029,JENJANG_PENDIDIKAN,$L$41,KECAMATAN,$B57)</f>
        <v>0</v>
      </c>
      <c r="M57" s="360">
        <f>SUMIFS('ALL-DIKBUD-KEMANAG'!$AA$13:$AA$1029,JENJANG_PENDIDIKAN,$L$41,KECAMATAN,$B57)</f>
        <v>19</v>
      </c>
      <c r="N57" s="354">
        <f t="shared" si="16"/>
        <v>19</v>
      </c>
      <c r="O57" s="360">
        <f>SUMIFS('ALL-DIKBUD-KEMANAG'!$R$13:$R$1029,JENJANG_PENDIDIKAN,$O$41,KECAMATAN,$B57)</f>
        <v>0</v>
      </c>
      <c r="P57" s="360">
        <f>SUMIFS('ALL-DIKBUD-KEMANAG'!$AA$13:$AA$1029,JENJANG_PENDIDIKAN,$O$41,KECAMATAN,$B57)</f>
        <v>0</v>
      </c>
      <c r="Q57" s="355">
        <f t="shared" si="17"/>
        <v>0</v>
      </c>
      <c r="R57" s="356">
        <f t="shared" si="18"/>
        <v>282</v>
      </c>
    </row>
    <row r="58" spans="1:18" ht="15.75" thickTop="1" x14ac:dyDescent="0.25">
      <c r="B58" s="338" t="s">
        <v>4</v>
      </c>
      <c r="C58" s="339">
        <f>SUM(C44:C57)</f>
        <v>2909</v>
      </c>
      <c r="D58" s="339">
        <f t="shared" ref="D58:R58" si="19">SUM(D44:D57)</f>
        <v>2194</v>
      </c>
      <c r="E58" s="339">
        <f t="shared" si="19"/>
        <v>5103</v>
      </c>
      <c r="F58" s="339">
        <f t="shared" si="19"/>
        <v>884</v>
      </c>
      <c r="G58" s="339">
        <f t="shared" si="19"/>
        <v>716</v>
      </c>
      <c r="H58" s="339">
        <f t="shared" si="19"/>
        <v>1600</v>
      </c>
      <c r="I58" s="339">
        <f t="shared" si="19"/>
        <v>333</v>
      </c>
      <c r="J58" s="339">
        <f t="shared" si="19"/>
        <v>448</v>
      </c>
      <c r="K58" s="339">
        <f t="shared" si="19"/>
        <v>781</v>
      </c>
      <c r="L58" s="339">
        <f t="shared" si="19"/>
        <v>106</v>
      </c>
      <c r="M58" s="339">
        <f t="shared" si="19"/>
        <v>895</v>
      </c>
      <c r="N58" s="339">
        <f t="shared" si="19"/>
        <v>1001</v>
      </c>
      <c r="O58" s="339">
        <f t="shared" si="19"/>
        <v>9</v>
      </c>
      <c r="P58" s="339">
        <f t="shared" si="19"/>
        <v>20</v>
      </c>
      <c r="Q58" s="339">
        <f t="shared" si="19"/>
        <v>29</v>
      </c>
      <c r="R58" s="339">
        <f t="shared" si="19"/>
        <v>8514</v>
      </c>
    </row>
    <row r="59" spans="1:18" x14ac:dyDescent="0.25">
      <c r="H59" s="341"/>
      <c r="Q59" s="342"/>
    </row>
    <row r="60" spans="1:18" ht="15.75" x14ac:dyDescent="0.25">
      <c r="K60" s="344"/>
      <c r="L60" s="344"/>
      <c r="M60" s="344"/>
      <c r="N60" s="344"/>
      <c r="O60" s="343" t="s">
        <v>227</v>
      </c>
    </row>
    <row r="61" spans="1:18" ht="15.75" x14ac:dyDescent="0.25">
      <c r="O61" s="345" t="s">
        <v>228</v>
      </c>
    </row>
    <row r="62" spans="1:18" ht="15.75" x14ac:dyDescent="0.25">
      <c r="O62" s="345" t="s">
        <v>229</v>
      </c>
    </row>
    <row r="63" spans="1:18" ht="15.75" x14ac:dyDescent="0.25">
      <c r="O63" s="343"/>
    </row>
    <row r="64" spans="1:18" ht="15.75" x14ac:dyDescent="0.25">
      <c r="O64" s="343"/>
    </row>
    <row r="65" spans="1:38" ht="15.75" x14ac:dyDescent="0.25">
      <c r="O65" s="343"/>
    </row>
    <row r="66" spans="1:38" ht="15.75" x14ac:dyDescent="0.25">
      <c r="O66" s="345" t="s">
        <v>219</v>
      </c>
    </row>
    <row r="67" spans="1:38" ht="15.75" x14ac:dyDescent="0.25">
      <c r="O67" s="345" t="s">
        <v>220</v>
      </c>
    </row>
    <row r="68" spans="1:38" ht="15.75" x14ac:dyDescent="0.25">
      <c r="O68" s="345" t="s">
        <v>221</v>
      </c>
    </row>
    <row r="71" spans="1:38" ht="21.75" thickBot="1" x14ac:dyDescent="0.4">
      <c r="C71" s="346" t="s">
        <v>234</v>
      </c>
      <c r="D71" s="319"/>
      <c r="E71" s="319"/>
      <c r="F71" s="319"/>
      <c r="G71" s="319"/>
      <c r="H71" s="319"/>
      <c r="I71" s="319"/>
      <c r="J71" s="319"/>
      <c r="K71"/>
      <c r="W71" s="346" t="s">
        <v>234</v>
      </c>
      <c r="X71" s="319"/>
      <c r="Y71" s="319"/>
      <c r="Z71" s="319"/>
      <c r="AA71" s="319"/>
      <c r="AB71" s="319"/>
      <c r="AC71" s="319"/>
      <c r="AD71" s="618"/>
      <c r="AE71"/>
    </row>
    <row r="72" spans="1:38" ht="15.75" x14ac:dyDescent="0.25">
      <c r="C72" s="320" t="s">
        <v>1323</v>
      </c>
      <c r="K72"/>
      <c r="W72" s="320" t="s">
        <v>1323</v>
      </c>
      <c r="AD72" s="618"/>
      <c r="AE72"/>
    </row>
    <row r="73" spans="1:38" x14ac:dyDescent="0.25">
      <c r="C73" s="321" t="s">
        <v>222</v>
      </c>
      <c r="W73" s="321" t="s">
        <v>222</v>
      </c>
    </row>
    <row r="74" spans="1:38" ht="15.75" x14ac:dyDescent="0.25">
      <c r="B74" s="322"/>
      <c r="C74" s="318" t="s">
        <v>13</v>
      </c>
      <c r="I74" s="404">
        <f>D78+G78</f>
        <v>6422</v>
      </c>
      <c r="V74" s="322"/>
      <c r="W74" s="318" t="s">
        <v>13</v>
      </c>
      <c r="AA74" s="404"/>
      <c r="AC74" s="404"/>
      <c r="AL74" s="617" t="s">
        <v>52</v>
      </c>
    </row>
    <row r="75" spans="1:38" ht="15.75" thickBot="1" x14ac:dyDescent="0.3"/>
    <row r="76" spans="1:38" ht="15.75" thickTop="1" x14ac:dyDescent="0.25">
      <c r="A76" s="983" t="s">
        <v>60</v>
      </c>
      <c r="B76" s="985" t="s">
        <v>61</v>
      </c>
      <c r="C76" s="978" t="s">
        <v>6</v>
      </c>
      <c r="D76" s="979"/>
      <c r="E76" s="980"/>
      <c r="F76" s="981" t="s">
        <v>7</v>
      </c>
      <c r="G76" s="982"/>
      <c r="H76" s="982"/>
      <c r="I76" s="981" t="s">
        <v>8</v>
      </c>
      <c r="J76" s="982"/>
      <c r="K76" s="982"/>
      <c r="L76" s="982" t="s">
        <v>9</v>
      </c>
      <c r="M76" s="982"/>
      <c r="N76" s="982"/>
      <c r="O76" s="982" t="s">
        <v>10</v>
      </c>
      <c r="P76" s="982"/>
      <c r="Q76" s="982"/>
      <c r="R76" s="976" t="s">
        <v>12</v>
      </c>
      <c r="U76" s="983" t="s">
        <v>60</v>
      </c>
      <c r="V76" s="985" t="s">
        <v>61</v>
      </c>
      <c r="W76" s="978" t="s">
        <v>6</v>
      </c>
      <c r="X76" s="979"/>
      <c r="Y76" s="980"/>
      <c r="Z76" s="981" t="s">
        <v>7</v>
      </c>
      <c r="AA76" s="982"/>
      <c r="AB76" s="982"/>
      <c r="AC76" s="981" t="s">
        <v>8</v>
      </c>
      <c r="AD76" s="982"/>
      <c r="AE76" s="982"/>
      <c r="AF76" s="982" t="s">
        <v>9</v>
      </c>
      <c r="AG76" s="982"/>
      <c r="AH76" s="982"/>
      <c r="AI76" s="982" t="s">
        <v>10</v>
      </c>
      <c r="AJ76" s="982"/>
      <c r="AK76" s="982"/>
      <c r="AL76" s="976" t="s">
        <v>12</v>
      </c>
    </row>
    <row r="77" spans="1:38" x14ac:dyDescent="0.25">
      <c r="A77" s="984"/>
      <c r="B77" s="986"/>
      <c r="C77" s="382" t="s">
        <v>235</v>
      </c>
      <c r="D77" s="357" t="s">
        <v>236</v>
      </c>
      <c r="E77" s="357" t="s">
        <v>4</v>
      </c>
      <c r="F77" s="382" t="s">
        <v>235</v>
      </c>
      <c r="G77" s="357" t="s">
        <v>236</v>
      </c>
      <c r="H77" s="357" t="s">
        <v>4</v>
      </c>
      <c r="I77" s="382" t="s">
        <v>235</v>
      </c>
      <c r="J77" s="357" t="s">
        <v>236</v>
      </c>
      <c r="K77" s="357" t="s">
        <v>4</v>
      </c>
      <c r="L77" s="382" t="s">
        <v>235</v>
      </c>
      <c r="M77" s="357" t="s">
        <v>236</v>
      </c>
      <c r="N77" s="357" t="s">
        <v>4</v>
      </c>
      <c r="O77" s="382" t="s">
        <v>235</v>
      </c>
      <c r="P77" s="357" t="s">
        <v>236</v>
      </c>
      <c r="Q77" s="357" t="s">
        <v>4</v>
      </c>
      <c r="R77" s="977"/>
      <c r="U77" s="984"/>
      <c r="V77" s="986"/>
      <c r="W77" s="382" t="s">
        <v>235</v>
      </c>
      <c r="X77" s="357" t="s">
        <v>236</v>
      </c>
      <c r="Y77" s="357" t="s">
        <v>4</v>
      </c>
      <c r="Z77" s="382" t="s">
        <v>235</v>
      </c>
      <c r="AA77" s="357" t="s">
        <v>236</v>
      </c>
      <c r="AB77" s="357" t="s">
        <v>4</v>
      </c>
      <c r="AC77" s="382" t="s">
        <v>235</v>
      </c>
      <c r="AD77" s="357" t="s">
        <v>236</v>
      </c>
      <c r="AE77" s="357" t="s">
        <v>4</v>
      </c>
      <c r="AF77" s="382" t="s">
        <v>235</v>
      </c>
      <c r="AG77" s="357" t="s">
        <v>236</v>
      </c>
      <c r="AH77" s="357" t="s">
        <v>4</v>
      </c>
      <c r="AI77" s="382" t="s">
        <v>235</v>
      </c>
      <c r="AJ77" s="357" t="s">
        <v>236</v>
      </c>
      <c r="AK77" s="357" t="s">
        <v>4</v>
      </c>
      <c r="AL77" s="977"/>
    </row>
    <row r="78" spans="1:38" ht="15.75" thickBot="1" x14ac:dyDescent="0.3">
      <c r="A78" s="364"/>
      <c r="B78" s="365" t="s">
        <v>62</v>
      </c>
      <c r="C78" s="366">
        <f>SUM(C79:C92)</f>
        <v>229</v>
      </c>
      <c r="D78" s="366">
        <f>SUM(D79:D92)</f>
        <v>4874</v>
      </c>
      <c r="E78" s="366">
        <f>SUM(E79:E92)</f>
        <v>5103</v>
      </c>
      <c r="F78" s="366">
        <f t="shared" ref="F78:R78" si="20">SUM(F79:F92)</f>
        <v>52</v>
      </c>
      <c r="G78" s="366">
        <f t="shared" si="20"/>
        <v>1548</v>
      </c>
      <c r="H78" s="366">
        <f t="shared" si="20"/>
        <v>1600</v>
      </c>
      <c r="I78" s="366">
        <f t="shared" si="20"/>
        <v>6</v>
      </c>
      <c r="J78" s="366">
        <f t="shared" si="20"/>
        <v>765</v>
      </c>
      <c r="K78" s="366">
        <f t="shared" si="20"/>
        <v>771</v>
      </c>
      <c r="L78" s="366">
        <f t="shared" si="20"/>
        <v>16</v>
      </c>
      <c r="M78" s="366">
        <f t="shared" si="20"/>
        <v>961</v>
      </c>
      <c r="N78" s="366">
        <f t="shared" si="20"/>
        <v>977</v>
      </c>
      <c r="O78" s="366">
        <f t="shared" si="20"/>
        <v>0</v>
      </c>
      <c r="P78" s="366">
        <f t="shared" si="20"/>
        <v>29</v>
      </c>
      <c r="Q78" s="366">
        <f t="shared" si="20"/>
        <v>29</v>
      </c>
      <c r="R78" s="367">
        <f t="shared" si="20"/>
        <v>8480</v>
      </c>
      <c r="U78" s="364"/>
      <c r="V78" s="365" t="s">
        <v>62</v>
      </c>
      <c r="W78" s="366">
        <f>SUM(W79:W92)</f>
        <v>200</v>
      </c>
      <c r="X78" s="366">
        <f>SUM(X79:X92)</f>
        <v>4643</v>
      </c>
      <c r="Y78" s="366">
        <f>SUM(Y79:Y92)</f>
        <v>4843</v>
      </c>
      <c r="Z78" s="366">
        <f t="shared" ref="Z78:AL78" si="21">SUM(Z79:Z92)</f>
        <v>14</v>
      </c>
      <c r="AA78" s="366">
        <f t="shared" si="21"/>
        <v>1173</v>
      </c>
      <c r="AB78" s="366">
        <f t="shared" si="21"/>
        <v>1187</v>
      </c>
      <c r="AC78" s="366">
        <f t="shared" si="21"/>
        <v>2</v>
      </c>
      <c r="AD78" s="366">
        <f t="shared" si="21"/>
        <v>514</v>
      </c>
      <c r="AE78" s="366">
        <f t="shared" si="21"/>
        <v>516</v>
      </c>
      <c r="AF78" s="366">
        <f t="shared" si="21"/>
        <v>1</v>
      </c>
      <c r="AG78" s="366">
        <f t="shared" si="21"/>
        <v>198</v>
      </c>
      <c r="AH78" s="366">
        <f t="shared" si="21"/>
        <v>199</v>
      </c>
      <c r="AI78" s="366">
        <f t="shared" si="21"/>
        <v>0</v>
      </c>
      <c r="AJ78" s="366">
        <f t="shared" si="21"/>
        <v>0</v>
      </c>
      <c r="AK78" s="366">
        <f t="shared" si="21"/>
        <v>0</v>
      </c>
      <c r="AL78" s="367">
        <f t="shared" si="21"/>
        <v>6745</v>
      </c>
    </row>
    <row r="79" spans="1:38" ht="15.75" thickTop="1" x14ac:dyDescent="0.25">
      <c r="A79" s="358">
        <v>1</v>
      </c>
      <c r="B79" s="359" t="s">
        <v>19</v>
      </c>
      <c r="C79" s="360">
        <f>SUMIFS('ALL-DIKBUD-KEMANAG'!$BF$13:$BF$1029,JENJANG_PENDIDIKAN,$C$41,KECAMATAN,$B79)</f>
        <v>39</v>
      </c>
      <c r="D79" s="360">
        <f>SUMIFS('ALL-DIKBUD-KEMANAG'!$BI$13:$BI$1029,JENJANG_PENDIDIKAN,$C$41,KECAMATAN,$B79)</f>
        <v>599</v>
      </c>
      <c r="E79" s="361">
        <f>SUM(C79:D79)</f>
        <v>638</v>
      </c>
      <c r="F79" s="360">
        <f>SUMIFS('ALL-DIKBUD-KEMANAG'!$BF$13:$BF$1029,JENJANG_PENDIDIKAN,$F$41,KECAMATAN,$B79)</f>
        <v>16</v>
      </c>
      <c r="G79" s="360">
        <f>SUMIFS('ALL-DIKBUD-KEMANAG'!$BI$13:$BI$1029,JENJANG_PENDIDIKAN,$F$41,KECAMATAN,$B79)</f>
        <v>257</v>
      </c>
      <c r="H79" s="361">
        <f>SUM(F79:G79)</f>
        <v>273</v>
      </c>
      <c r="I79" s="360">
        <f>SUMIFS('ALL-DIKBUD-KEMANAG'!$BF$13:$BF$1029,JENJANG_PENDIDIKAN,$I$41,KECAMATAN,$B79)</f>
        <v>0</v>
      </c>
      <c r="J79" s="360">
        <f>SUMIFS('ALL-DIKBUD-KEMANAG'!$BI$13:$BI$1029,JENJANG_PENDIDIKAN,$I$41,KECAMATAN,$B79)</f>
        <v>171</v>
      </c>
      <c r="K79" s="361">
        <f>SUM(I79:J79)</f>
        <v>171</v>
      </c>
      <c r="L79" s="360">
        <f>SUMIFS('ALL-DIKBUD-KEMANAG'!$BF$13:$BF$1029,JENJANG_PENDIDIKAN,$L$41,KECAMATAN,$B79)</f>
        <v>5</v>
      </c>
      <c r="M79" s="360">
        <f>SUMIFS('ALL-DIKBUD-KEMANAG'!$BI$13:$BI$1029,JENJANG_PENDIDIKAN,$L$41,KECAMATAN,$B79)</f>
        <v>205</v>
      </c>
      <c r="N79" s="361">
        <f>SUM(L79:M79)</f>
        <v>210</v>
      </c>
      <c r="O79" s="360">
        <f>SUMIFS('ALL-DIKBUD-KEMANAG'!$BF$13:$BF$1029,JENJANG_PENDIDIKAN,$O$41,KECAMATAN,$B79)</f>
        <v>0</v>
      </c>
      <c r="P79" s="360">
        <f>SUMIFS('ALL-DIKBUD-KEMANAG'!$BI$13:$BI$1029,JENJANG_PENDIDIKAN,$O$41,KECAMATAN,$B79)</f>
        <v>0</v>
      </c>
      <c r="Q79" s="362">
        <f>SUM(O79:P79)</f>
        <v>0</v>
      </c>
      <c r="R79" s="363">
        <f>SUM(E79,H79,K79,Q79,N79)</f>
        <v>1292</v>
      </c>
      <c r="U79" s="358">
        <v>1</v>
      </c>
      <c r="V79" s="359" t="s">
        <v>19</v>
      </c>
      <c r="W79" s="360">
        <f>SUMIFS('ALL-DIKBUD-KEMANAG'!$BF$13:$BF$1029,JENJANG_PENDIDIKAN,$C$41,KECAMATAN,$B79,STATUS_SEKOLAH,'GTK-SD-SMP-SMA-SMK-SLB'!$AL$74)</f>
        <v>30</v>
      </c>
      <c r="X79" s="360">
        <f>SUMIFS('ALL-DIKBUD-KEMANAG'!$BI$13:$BI$1029,JENJANG_PENDIDIKAN,$C$41,KECAMATAN,$B79,STATUS_SEKOLAH,'GTK-SD-SMP-SMA-SMK-SLB'!$AL$74)</f>
        <v>490</v>
      </c>
      <c r="Y79" s="361">
        <f>SUM(W79:X79)</f>
        <v>520</v>
      </c>
      <c r="Z79" s="360">
        <f>SUMIFS('ALL-DIKBUD-KEMANAG'!$BF$13:$BF$1029,JENJANG_PENDIDIKAN,$F$41,KECAMATAN,$B79,STATUS_SEKOLAH,$AL$74)</f>
        <v>2</v>
      </c>
      <c r="AA79" s="360">
        <f>SUMIFS('ALL-DIKBUD-KEMANAG'!$BI$13:$BI$1029,JENJANG_PENDIDIKAN,$F$41,KECAMATAN,$B79,STATUS_SEKOLAH,$AL$74)</f>
        <v>148</v>
      </c>
      <c r="AB79" s="361">
        <f>SUM(Z79:AA79)</f>
        <v>150</v>
      </c>
      <c r="AC79" s="360">
        <f>SUMIFS('ALL-DIKBUD-KEMANAG'!$BF$13:$BF$1029,JENJANG_PENDIDIKAN,$I$41,KECAMATAN,$B79,STATUS_SEKOLAH,$AL$74)</f>
        <v>0</v>
      </c>
      <c r="AD79" s="360">
        <f>SUMIFS('ALL-DIKBUD-KEMANAG'!$BI$13:$BI$1029,JENJANG_PENDIDIKAN,$I$41,KECAMATAN,$B79,STATUS_SEKOLAH,$AL$74)</f>
        <v>101</v>
      </c>
      <c r="AE79" s="361">
        <f>SUM(AC79:AD79)</f>
        <v>101</v>
      </c>
      <c r="AF79" s="360">
        <f>SUMIFS('ALL-DIKBUD-KEMANAG'!$BF$13:$BF$1029,JENJANG_PENDIDIKAN,$L$41,KECAMATAN,$B79,STATUS_SEKOLAH,$AL$74)</f>
        <v>0</v>
      </c>
      <c r="AG79" s="360">
        <f>SUMIFS('ALL-DIKBUD-KEMANAG'!$BI$13:$BI$1029,JENJANG_PENDIDIKAN,$L$41,KECAMATAN,$B79,STATUS_SEKOLAH,$AL$74)</f>
        <v>0</v>
      </c>
      <c r="AH79" s="361">
        <f>SUM(AF79:AG79)</f>
        <v>0</v>
      </c>
      <c r="AI79" s="360">
        <f>SUMIFS('ALL-DIKBUD-KEMANAG'!$BF$13:$BF$1029,JENJANG_PENDIDIKAN,$O$41,KECAMATAN,$B79,STATUS_SEKOLAH,$AL$74)</f>
        <v>0</v>
      </c>
      <c r="AJ79" s="360">
        <f>SUMIFS('ALL-DIKBUD-KEMANAG'!$BI$13:$BI$1029,JENJANG_PENDIDIKAN,$O$41,KECAMATAN,$B79,STATUS_SEKOLAH,$AL$74)</f>
        <v>0</v>
      </c>
      <c r="AK79" s="362">
        <f>SUM(AI79:AJ79)</f>
        <v>0</v>
      </c>
      <c r="AL79" s="363">
        <f>SUM(Y79,AB79,AE79,AK79,AH79)</f>
        <v>771</v>
      </c>
    </row>
    <row r="80" spans="1:38" x14ac:dyDescent="0.25">
      <c r="A80" s="350">
        <v>2</v>
      </c>
      <c r="B80" s="334" t="s">
        <v>20</v>
      </c>
      <c r="C80" s="360">
        <f>SUMIFS('ALL-DIKBUD-KEMANAG'!$BF$13:$BF$1029,JENJANG_PENDIDIKAN,$C$41,KECAMATAN,$B80)</f>
        <v>13</v>
      </c>
      <c r="D80" s="360">
        <f>SUMIFS('ALL-DIKBUD-KEMANAG'!$BI$13:$BI$1029,JENJANG_PENDIDIKAN,$C$41,KECAMATAN,$B80)</f>
        <v>345</v>
      </c>
      <c r="E80" s="331">
        <f t="shared" ref="E80:E92" si="22">SUM(C80:D80)</f>
        <v>358</v>
      </c>
      <c r="F80" s="360">
        <f>SUMIFS('ALL-DIKBUD-KEMANAG'!$BF$13:$BF$1029,JENJANG_PENDIDIKAN,$F$41,KECAMATAN,$B80)</f>
        <v>7</v>
      </c>
      <c r="G80" s="360">
        <f>SUMIFS('ALL-DIKBUD-KEMANAG'!$BI$13:$BI$1029,JENJANG_PENDIDIKAN,$F$41,KECAMATAN,$B80)</f>
        <v>118</v>
      </c>
      <c r="H80" s="331">
        <f t="shared" ref="H80:H92" si="23">SUM(F80:G80)</f>
        <v>125</v>
      </c>
      <c r="I80" s="360">
        <f>SUMIFS('ALL-DIKBUD-KEMANAG'!$BF$13:$BF$1029,JENJANG_PENDIDIKAN,$I$41,KECAMATAN,$B80)</f>
        <v>1</v>
      </c>
      <c r="J80" s="360">
        <f>SUMIFS('ALL-DIKBUD-KEMANAG'!$BI$13:$BI$1029,JENJANG_PENDIDIKAN,$I$41,KECAMATAN,$B80)</f>
        <v>25</v>
      </c>
      <c r="K80" s="331">
        <f t="shared" ref="K80:K92" si="24">SUM(I80:J80)</f>
        <v>26</v>
      </c>
      <c r="L80" s="360">
        <f>SUMIFS('ALL-DIKBUD-KEMANAG'!$BF$13:$BF$1029,JENJANG_PENDIDIKAN,$L$41,KECAMATAN,$B80)</f>
        <v>0</v>
      </c>
      <c r="M80" s="360">
        <f>SUMIFS('ALL-DIKBUD-KEMANAG'!$BI$13:$BI$1029,JENJANG_PENDIDIKAN,$L$41,KECAMATAN,$B80)</f>
        <v>112</v>
      </c>
      <c r="N80" s="331">
        <f t="shared" ref="N80:N92" si="25">SUM(L80:M80)</f>
        <v>112</v>
      </c>
      <c r="O80" s="360">
        <f>SUMIFS('ALL-DIKBUD-KEMANAG'!$BF$13:$BF$1029,JENJANG_PENDIDIKAN,$O$41,KECAMATAN,$B80)</f>
        <v>0</v>
      </c>
      <c r="P80" s="360">
        <f>SUMIFS('ALL-DIKBUD-KEMANAG'!$BI$13:$BI$1029,JENJANG_PENDIDIKAN,$O$41,KECAMATAN,$B80)</f>
        <v>0</v>
      </c>
      <c r="Q80" s="332">
        <f t="shared" ref="Q80:Q92" si="26">SUM(O80:P80)</f>
        <v>0</v>
      </c>
      <c r="R80" s="349">
        <f t="shared" ref="R80:R92" si="27">SUM(E80,H80,K80,Q80,N80)</f>
        <v>621</v>
      </c>
      <c r="U80" s="350">
        <v>2</v>
      </c>
      <c r="V80" s="334" t="s">
        <v>20</v>
      </c>
      <c r="W80" s="360">
        <f>SUMIFS('ALL-DIKBUD-KEMANAG'!$BF$13:$BF$1029,JENJANG_PENDIDIKAN,$C$41,KECAMATAN,$B80,STATUS_SEKOLAH,'GTK-SD-SMP-SMA-SMK-SLB'!$AL$74)</f>
        <v>13</v>
      </c>
      <c r="X80" s="360">
        <f>SUMIFS('ALL-DIKBUD-KEMANAG'!$BI$13:$BI$1029,JENJANG_PENDIDIKAN,$C$41,KECAMATAN,$B80,STATUS_SEKOLAH,'GTK-SD-SMP-SMA-SMK-SLB'!$AL$74)</f>
        <v>339</v>
      </c>
      <c r="Y80" s="331">
        <f t="shared" ref="Y80:Y92" si="28">SUM(W80:X80)</f>
        <v>352</v>
      </c>
      <c r="Z80" s="360">
        <f>SUMIFS('ALL-DIKBUD-KEMANAG'!$BF$13:$BF$1029,JENJANG_PENDIDIKAN,$F$41,KECAMATAN,$B80,STATUS_SEKOLAH,$AL$74)</f>
        <v>0</v>
      </c>
      <c r="AA80" s="360">
        <f>SUMIFS('ALL-DIKBUD-KEMANAG'!$BI$13:$BI$1029,JENJANG_PENDIDIKAN,$F$41,KECAMATAN,$B80,STATUS_SEKOLAH,$AL$74)</f>
        <v>78</v>
      </c>
      <c r="AB80" s="331">
        <f t="shared" ref="AB80:AB92" si="29">SUM(Z80:AA80)</f>
        <v>78</v>
      </c>
      <c r="AC80" s="360">
        <f>SUMIFS('ALL-DIKBUD-KEMANAG'!$BF$13:$BF$1029,JENJANG_PENDIDIKAN,$I$41,KECAMATAN,$B80,STATUS_SEKOLAH,$AL$74)</f>
        <v>0</v>
      </c>
      <c r="AD80" s="360">
        <f>SUMIFS('ALL-DIKBUD-KEMANAG'!$BI$13:$BI$1029,JENJANG_PENDIDIKAN,$I$41,KECAMATAN,$B80,STATUS_SEKOLAH,$AL$74)</f>
        <v>0</v>
      </c>
      <c r="AE80" s="331">
        <f t="shared" ref="AE80:AE92" si="30">SUM(AC80:AD80)</f>
        <v>0</v>
      </c>
      <c r="AF80" s="360">
        <f>SUMIFS('ALL-DIKBUD-KEMANAG'!$BF$13:$BF$1029,JENJANG_PENDIDIKAN,$L$41,KECAMATAN,$B80,STATUS_SEKOLAH,$AL$74)</f>
        <v>0</v>
      </c>
      <c r="AG80" s="360">
        <f>SUMIFS('ALL-DIKBUD-KEMANAG'!$BI$13:$BI$1029,JENJANG_PENDIDIKAN,$L$41,KECAMATAN,$B80,STATUS_SEKOLAH,$AL$74)</f>
        <v>42</v>
      </c>
      <c r="AH80" s="331">
        <f t="shared" ref="AH80:AH92" si="31">SUM(AF80:AG80)</f>
        <v>42</v>
      </c>
      <c r="AI80" s="360">
        <f>SUMIFS('ALL-DIKBUD-KEMANAG'!$BF$13:$BF$1029,JENJANG_PENDIDIKAN,$O$41,KECAMATAN,$B80,STATUS_SEKOLAH,$AL$74)</f>
        <v>0</v>
      </c>
      <c r="AJ80" s="360">
        <f>SUMIFS('ALL-DIKBUD-KEMANAG'!$BI$13:$BI$1029,JENJANG_PENDIDIKAN,$O$41,KECAMATAN,$B80,STATUS_SEKOLAH,$AL$74)</f>
        <v>0</v>
      </c>
      <c r="AK80" s="332">
        <f t="shared" ref="AK80:AK92" si="32">SUM(AI80:AJ80)</f>
        <v>0</v>
      </c>
      <c r="AL80" s="349">
        <f t="shared" ref="AL80:AL92" si="33">SUM(Y80,AB80,AE80,AK80,AH80)</f>
        <v>472</v>
      </c>
    </row>
    <row r="81" spans="1:38" x14ac:dyDescent="0.25">
      <c r="A81" s="348">
        <v>3</v>
      </c>
      <c r="B81" s="334" t="s">
        <v>21</v>
      </c>
      <c r="C81" s="360">
        <f>SUMIFS('ALL-DIKBUD-KEMANAG'!$BF$13:$BF$1029,JENJANG_PENDIDIKAN,$C$41,KECAMATAN,$B81)</f>
        <v>19</v>
      </c>
      <c r="D81" s="360">
        <f>SUMIFS('ALL-DIKBUD-KEMANAG'!$BI$13:$BI$1029,JENJANG_PENDIDIKAN,$C$41,KECAMATAN,$B81)</f>
        <v>351</v>
      </c>
      <c r="E81" s="331">
        <f t="shared" si="22"/>
        <v>370</v>
      </c>
      <c r="F81" s="360">
        <f>SUMIFS('ALL-DIKBUD-KEMANAG'!$BF$13:$BF$1029,JENJANG_PENDIDIKAN,$F$41,KECAMATAN,$B81)</f>
        <v>3</v>
      </c>
      <c r="G81" s="360">
        <f>SUMIFS('ALL-DIKBUD-KEMANAG'!$BI$13:$BI$1029,JENJANG_PENDIDIKAN,$F$41,KECAMATAN,$B81)</f>
        <v>77</v>
      </c>
      <c r="H81" s="331">
        <f t="shared" si="23"/>
        <v>80</v>
      </c>
      <c r="I81" s="360">
        <f>SUMIFS('ALL-DIKBUD-KEMANAG'!$BF$13:$BF$1029,JENJANG_PENDIDIKAN,$I$41,KECAMATAN,$B81)</f>
        <v>0</v>
      </c>
      <c r="J81" s="360">
        <f>SUMIFS('ALL-DIKBUD-KEMANAG'!$BI$13:$BI$1029,JENJANG_PENDIDIKAN,$I$41,KECAMATAN,$B81)</f>
        <v>42</v>
      </c>
      <c r="K81" s="331">
        <f t="shared" si="24"/>
        <v>42</v>
      </c>
      <c r="L81" s="360">
        <f>SUMIFS('ALL-DIKBUD-KEMANAG'!$BF$13:$BF$1029,JENJANG_PENDIDIKAN,$L$41,KECAMATAN,$B81)</f>
        <v>0</v>
      </c>
      <c r="M81" s="360">
        <f>SUMIFS('ALL-DIKBUD-KEMANAG'!$BI$13:$BI$1029,JENJANG_PENDIDIKAN,$L$41,KECAMATAN,$B81)</f>
        <v>33</v>
      </c>
      <c r="N81" s="331">
        <f t="shared" si="25"/>
        <v>33</v>
      </c>
      <c r="O81" s="360">
        <f>SUMIFS('ALL-DIKBUD-KEMANAG'!$BF$13:$BF$1029,JENJANG_PENDIDIKAN,$O$41,KECAMATAN,$B81)</f>
        <v>0</v>
      </c>
      <c r="P81" s="360">
        <f>SUMIFS('ALL-DIKBUD-KEMANAG'!$BI$13:$BI$1029,JENJANG_PENDIDIKAN,$O$41,KECAMATAN,$B81)</f>
        <v>0</v>
      </c>
      <c r="Q81" s="332">
        <f t="shared" si="26"/>
        <v>0</v>
      </c>
      <c r="R81" s="349">
        <f t="shared" si="27"/>
        <v>525</v>
      </c>
      <c r="U81" s="348">
        <v>3</v>
      </c>
      <c r="V81" s="334" t="s">
        <v>21</v>
      </c>
      <c r="W81" s="360">
        <f>SUMIFS('ALL-DIKBUD-KEMANAG'!$BF$13:$BF$1029,JENJANG_PENDIDIKAN,$C$41,KECAMATAN,$B81,STATUS_SEKOLAH,'GTK-SD-SMP-SMA-SMK-SLB'!$AL$74)</f>
        <v>19</v>
      </c>
      <c r="X81" s="360">
        <f>SUMIFS('ALL-DIKBUD-KEMANAG'!$BI$13:$BI$1029,JENJANG_PENDIDIKAN,$C$41,KECAMATAN,$B81,STATUS_SEKOLAH,'GTK-SD-SMP-SMA-SMK-SLB'!$AL$74)</f>
        <v>351</v>
      </c>
      <c r="Y81" s="331">
        <f t="shared" si="28"/>
        <v>370</v>
      </c>
      <c r="Z81" s="360">
        <f>SUMIFS('ALL-DIKBUD-KEMANAG'!$BF$13:$BF$1029,JENJANG_PENDIDIKAN,$F$41,KECAMATAN,$B81,STATUS_SEKOLAH,$AL$74)</f>
        <v>1</v>
      </c>
      <c r="AA81" s="360">
        <f>SUMIFS('ALL-DIKBUD-KEMANAG'!$BI$13:$BI$1029,JENJANG_PENDIDIKAN,$F$41,KECAMATAN,$B81,STATUS_SEKOLAH,$AL$74)</f>
        <v>67</v>
      </c>
      <c r="AB81" s="331">
        <f t="shared" si="29"/>
        <v>68</v>
      </c>
      <c r="AC81" s="360">
        <f>SUMIFS('ALL-DIKBUD-KEMANAG'!$BF$13:$BF$1029,JENJANG_PENDIDIKAN,$I$41,KECAMATAN,$B81,STATUS_SEKOLAH,$AL$74)</f>
        <v>0</v>
      </c>
      <c r="AD81" s="360">
        <f>SUMIFS('ALL-DIKBUD-KEMANAG'!$BI$13:$BI$1029,JENJANG_PENDIDIKAN,$I$41,KECAMATAN,$B81,STATUS_SEKOLAH,$AL$74)</f>
        <v>42</v>
      </c>
      <c r="AE81" s="331">
        <f t="shared" si="30"/>
        <v>42</v>
      </c>
      <c r="AF81" s="360">
        <f>SUMIFS('ALL-DIKBUD-KEMANAG'!$BF$13:$BF$1029,JENJANG_PENDIDIKAN,$L$41,KECAMATAN,$B81,STATUS_SEKOLAH,$AL$74)</f>
        <v>0</v>
      </c>
      <c r="AG81" s="360">
        <f>SUMIFS('ALL-DIKBUD-KEMANAG'!$BI$13:$BI$1029,JENJANG_PENDIDIKAN,$L$41,KECAMATAN,$B81,STATUS_SEKOLAH,$AL$74)</f>
        <v>0</v>
      </c>
      <c r="AH81" s="331">
        <f t="shared" si="31"/>
        <v>0</v>
      </c>
      <c r="AI81" s="360">
        <f>SUMIFS('ALL-DIKBUD-KEMANAG'!$BF$13:$BF$1029,JENJANG_PENDIDIKAN,$O$41,KECAMATAN,$B81,STATUS_SEKOLAH,$AL$74)</f>
        <v>0</v>
      </c>
      <c r="AJ81" s="360">
        <f>SUMIFS('ALL-DIKBUD-KEMANAG'!$BI$13:$BI$1029,JENJANG_PENDIDIKAN,$O$41,KECAMATAN,$B81,STATUS_SEKOLAH,$AL$74)</f>
        <v>0</v>
      </c>
      <c r="AK81" s="332">
        <f t="shared" si="32"/>
        <v>0</v>
      </c>
      <c r="AL81" s="349">
        <f t="shared" si="33"/>
        <v>480</v>
      </c>
    </row>
    <row r="82" spans="1:38" x14ac:dyDescent="0.25">
      <c r="A82" s="350">
        <v>4</v>
      </c>
      <c r="B82" s="334" t="s">
        <v>22</v>
      </c>
      <c r="C82" s="360">
        <f>SUMIFS('ALL-DIKBUD-KEMANAG'!$BF$13:$BF$1029,JENJANG_PENDIDIKAN,$C$41,KECAMATAN,$B82)</f>
        <v>7</v>
      </c>
      <c r="D82" s="360">
        <f>SUMIFS('ALL-DIKBUD-KEMANAG'!$BI$13:$BI$1029,JENJANG_PENDIDIKAN,$C$41,KECAMATAN,$B82)</f>
        <v>395</v>
      </c>
      <c r="E82" s="331">
        <f t="shared" si="22"/>
        <v>402</v>
      </c>
      <c r="F82" s="360">
        <f>SUMIFS('ALL-DIKBUD-KEMANAG'!$BF$13:$BF$1029,JENJANG_PENDIDIKAN,$F$41,KECAMATAN,$B82)</f>
        <v>3</v>
      </c>
      <c r="G82" s="360">
        <f>SUMIFS('ALL-DIKBUD-KEMANAG'!$BI$13:$BI$1029,JENJANG_PENDIDIKAN,$F$41,KECAMATAN,$B82)</f>
        <v>125</v>
      </c>
      <c r="H82" s="331">
        <f t="shared" si="23"/>
        <v>128</v>
      </c>
      <c r="I82" s="360">
        <f>SUMIFS('ALL-DIKBUD-KEMANAG'!$BF$13:$BF$1029,JENJANG_PENDIDIKAN,$I$41,KECAMATAN,$B82)</f>
        <v>0</v>
      </c>
      <c r="J82" s="360">
        <f>SUMIFS('ALL-DIKBUD-KEMANAG'!$BI$13:$BI$1029,JENJANG_PENDIDIKAN,$I$41,KECAMATAN,$B82)</f>
        <v>29</v>
      </c>
      <c r="K82" s="331">
        <f t="shared" si="24"/>
        <v>29</v>
      </c>
      <c r="L82" s="360">
        <f>SUMIFS('ALL-DIKBUD-KEMANAG'!$BF$13:$BF$1029,JENJANG_PENDIDIKAN,$L$41,KECAMATAN,$B82)</f>
        <v>0</v>
      </c>
      <c r="M82" s="360">
        <f>SUMIFS('ALL-DIKBUD-KEMANAG'!$BI$13:$BI$1029,JENJANG_PENDIDIKAN,$L$41,KECAMATAN,$B82)</f>
        <v>67</v>
      </c>
      <c r="N82" s="331">
        <f t="shared" si="25"/>
        <v>67</v>
      </c>
      <c r="O82" s="360">
        <f>SUMIFS('ALL-DIKBUD-KEMANAG'!$BF$13:$BF$1029,JENJANG_PENDIDIKAN,$O$41,KECAMATAN,$B82)</f>
        <v>0</v>
      </c>
      <c r="P82" s="360">
        <f>SUMIFS('ALL-DIKBUD-KEMANAG'!$BI$13:$BI$1029,JENJANG_PENDIDIKAN,$O$41,KECAMATAN,$B82)</f>
        <v>0</v>
      </c>
      <c r="Q82" s="332">
        <f t="shared" si="26"/>
        <v>0</v>
      </c>
      <c r="R82" s="349">
        <f t="shared" si="27"/>
        <v>626</v>
      </c>
      <c r="U82" s="350">
        <v>4</v>
      </c>
      <c r="V82" s="334" t="s">
        <v>22</v>
      </c>
      <c r="W82" s="360">
        <f>SUMIFS('ALL-DIKBUD-KEMANAG'!$BF$13:$BF$1029,JENJANG_PENDIDIKAN,$C$41,KECAMATAN,$B82,STATUS_SEKOLAH,'GTK-SD-SMP-SMA-SMK-SLB'!$AL$74)</f>
        <v>7</v>
      </c>
      <c r="X82" s="360">
        <f>SUMIFS('ALL-DIKBUD-KEMANAG'!$BI$13:$BI$1029,JENJANG_PENDIDIKAN,$C$41,KECAMATAN,$B82,STATUS_SEKOLAH,'GTK-SD-SMP-SMA-SMK-SLB'!$AL$74)</f>
        <v>386</v>
      </c>
      <c r="Y82" s="331">
        <f t="shared" si="28"/>
        <v>393</v>
      </c>
      <c r="Z82" s="360">
        <f>SUMIFS('ALL-DIKBUD-KEMANAG'!$BF$13:$BF$1029,JENJANG_PENDIDIKAN,$F$41,KECAMATAN,$B82,STATUS_SEKOLAH,$AL$74)</f>
        <v>1</v>
      </c>
      <c r="AA82" s="360">
        <f>SUMIFS('ALL-DIKBUD-KEMANAG'!$BI$13:$BI$1029,JENJANG_PENDIDIKAN,$F$41,KECAMATAN,$B82,STATUS_SEKOLAH,$AL$74)</f>
        <v>84</v>
      </c>
      <c r="AB82" s="331">
        <f t="shared" si="29"/>
        <v>85</v>
      </c>
      <c r="AC82" s="360">
        <f>SUMIFS('ALL-DIKBUD-KEMANAG'!$BF$13:$BF$1029,JENJANG_PENDIDIKAN,$I$41,KECAMATAN,$B82,STATUS_SEKOLAH,$AL$74)</f>
        <v>0</v>
      </c>
      <c r="AD82" s="360">
        <f>SUMIFS('ALL-DIKBUD-KEMANAG'!$BI$13:$BI$1029,JENJANG_PENDIDIKAN,$I$41,KECAMATAN,$B82,STATUS_SEKOLAH,$AL$74)</f>
        <v>26</v>
      </c>
      <c r="AE82" s="331">
        <f t="shared" si="30"/>
        <v>26</v>
      </c>
      <c r="AF82" s="360">
        <f>SUMIFS('ALL-DIKBUD-KEMANAG'!$BF$13:$BF$1029,JENJANG_PENDIDIKAN,$L$41,KECAMATAN,$B82,STATUS_SEKOLAH,$AL$74)</f>
        <v>0</v>
      </c>
      <c r="AG82" s="360">
        <f>SUMIFS('ALL-DIKBUD-KEMANAG'!$BI$13:$BI$1029,JENJANG_PENDIDIKAN,$L$41,KECAMATAN,$B82,STATUS_SEKOLAH,$AL$74)</f>
        <v>36</v>
      </c>
      <c r="AH82" s="331">
        <f t="shared" si="31"/>
        <v>36</v>
      </c>
      <c r="AI82" s="360">
        <f>SUMIFS('ALL-DIKBUD-KEMANAG'!$BF$13:$BF$1029,JENJANG_PENDIDIKAN,$O$41,KECAMATAN,$B82,STATUS_SEKOLAH,$AL$74)</f>
        <v>0</v>
      </c>
      <c r="AJ82" s="360">
        <f>SUMIFS('ALL-DIKBUD-KEMANAG'!$BI$13:$BI$1029,JENJANG_PENDIDIKAN,$O$41,KECAMATAN,$B82,STATUS_SEKOLAH,$AL$74)</f>
        <v>0</v>
      </c>
      <c r="AK82" s="332">
        <f t="shared" si="32"/>
        <v>0</v>
      </c>
      <c r="AL82" s="349">
        <f t="shared" si="33"/>
        <v>540</v>
      </c>
    </row>
    <row r="83" spans="1:38" x14ac:dyDescent="0.25">
      <c r="A83" s="348">
        <v>5</v>
      </c>
      <c r="B83" s="334" t="s">
        <v>23</v>
      </c>
      <c r="C83" s="360">
        <f>SUMIFS('ALL-DIKBUD-KEMANAG'!$BF$13:$BF$1029,JENJANG_PENDIDIKAN,$C$41,KECAMATAN,$B83)</f>
        <v>10</v>
      </c>
      <c r="D83" s="360">
        <f>SUMIFS('ALL-DIKBUD-KEMANAG'!$BI$13:$BI$1029,JENJANG_PENDIDIKAN,$C$41,KECAMATAN,$B83)</f>
        <v>276</v>
      </c>
      <c r="E83" s="331">
        <f t="shared" si="22"/>
        <v>286</v>
      </c>
      <c r="F83" s="360">
        <f>SUMIFS('ALL-DIKBUD-KEMANAG'!$BF$13:$BF$1029,JENJANG_PENDIDIKAN,$F$41,KECAMATAN,$B83)</f>
        <v>2</v>
      </c>
      <c r="G83" s="360">
        <f>SUMIFS('ALL-DIKBUD-KEMANAG'!$BI$13:$BI$1029,JENJANG_PENDIDIKAN,$F$41,KECAMATAN,$B83)</f>
        <v>88</v>
      </c>
      <c r="H83" s="331">
        <f t="shared" si="23"/>
        <v>90</v>
      </c>
      <c r="I83" s="360">
        <f>SUMIFS('ALL-DIKBUD-KEMANAG'!$BF$13:$BF$1029,JENJANG_PENDIDIKAN,$I$41,KECAMATAN,$B83)</f>
        <v>0</v>
      </c>
      <c r="J83" s="360">
        <f>SUMIFS('ALL-DIKBUD-KEMANAG'!$BI$13:$BI$1029,JENJANG_PENDIDIKAN,$I$41,KECAMATAN,$B83)</f>
        <v>60</v>
      </c>
      <c r="K83" s="331">
        <f t="shared" si="24"/>
        <v>60</v>
      </c>
      <c r="L83" s="360">
        <f>SUMIFS('ALL-DIKBUD-KEMANAG'!$BF$13:$BF$1029,JENJANG_PENDIDIKAN,$L$41,KECAMATAN,$B83)</f>
        <v>0</v>
      </c>
      <c r="M83" s="360">
        <f>SUMIFS('ALL-DIKBUD-KEMANAG'!$BI$13:$BI$1029,JENJANG_PENDIDIKAN,$L$41,KECAMATAN,$B83)</f>
        <v>42</v>
      </c>
      <c r="N83" s="331">
        <f t="shared" si="25"/>
        <v>42</v>
      </c>
      <c r="O83" s="360">
        <f>SUMIFS('ALL-DIKBUD-KEMANAG'!$BF$13:$BF$1029,JENJANG_PENDIDIKAN,$O$41,KECAMATAN,$B83)</f>
        <v>0</v>
      </c>
      <c r="P83" s="360">
        <f>SUMIFS('ALL-DIKBUD-KEMANAG'!$BI$13:$BI$1029,JENJANG_PENDIDIKAN,$O$41,KECAMATAN,$B83)</f>
        <v>0</v>
      </c>
      <c r="Q83" s="332">
        <f t="shared" si="26"/>
        <v>0</v>
      </c>
      <c r="R83" s="349">
        <f t="shared" si="27"/>
        <v>478</v>
      </c>
      <c r="U83" s="348">
        <v>5</v>
      </c>
      <c r="V83" s="334" t="s">
        <v>23</v>
      </c>
      <c r="W83" s="360">
        <f>SUMIFS('ALL-DIKBUD-KEMANAG'!$BF$13:$BF$1029,JENJANG_PENDIDIKAN,$C$41,KECAMATAN,$B83,STATUS_SEKOLAH,'GTK-SD-SMP-SMA-SMK-SLB'!$AL$74)</f>
        <v>10</v>
      </c>
      <c r="X83" s="360">
        <f>SUMIFS('ALL-DIKBUD-KEMANAG'!$BI$13:$BI$1029,JENJANG_PENDIDIKAN,$C$41,KECAMATAN,$B83,STATUS_SEKOLAH,'GTK-SD-SMP-SMA-SMK-SLB'!$AL$74)</f>
        <v>276</v>
      </c>
      <c r="Y83" s="331">
        <f t="shared" si="28"/>
        <v>286</v>
      </c>
      <c r="Z83" s="360">
        <f>SUMIFS('ALL-DIKBUD-KEMANAG'!$BF$13:$BF$1029,JENJANG_PENDIDIKAN,$F$41,KECAMATAN,$B83,STATUS_SEKOLAH,$AL$74)</f>
        <v>1</v>
      </c>
      <c r="AA83" s="360">
        <f>SUMIFS('ALL-DIKBUD-KEMANAG'!$BI$13:$BI$1029,JENJANG_PENDIDIKAN,$F$41,KECAMATAN,$B83,STATUS_SEKOLAH,$AL$74)</f>
        <v>71</v>
      </c>
      <c r="AB83" s="331">
        <f t="shared" si="29"/>
        <v>72</v>
      </c>
      <c r="AC83" s="360">
        <f>SUMIFS('ALL-DIKBUD-KEMANAG'!$BF$13:$BF$1029,JENJANG_PENDIDIKAN,$I$41,KECAMATAN,$B83,STATUS_SEKOLAH,$AL$74)</f>
        <v>0</v>
      </c>
      <c r="AD83" s="360">
        <f>SUMIFS('ALL-DIKBUD-KEMANAG'!$BI$13:$BI$1029,JENJANG_PENDIDIKAN,$I$41,KECAMATAN,$B83,STATUS_SEKOLAH,$AL$74)</f>
        <v>42</v>
      </c>
      <c r="AE83" s="331">
        <f t="shared" si="30"/>
        <v>42</v>
      </c>
      <c r="AF83" s="360">
        <f>SUMIFS('ALL-DIKBUD-KEMANAG'!$BF$13:$BF$1029,JENJANG_PENDIDIKAN,$L$41,KECAMATAN,$B83,STATUS_SEKOLAH,$AL$74)</f>
        <v>0</v>
      </c>
      <c r="AG83" s="360">
        <f>SUMIFS('ALL-DIKBUD-KEMANAG'!$BI$13:$BI$1029,JENJANG_PENDIDIKAN,$L$41,KECAMATAN,$B83,STATUS_SEKOLAH,$AL$74)</f>
        <v>0</v>
      </c>
      <c r="AH83" s="331">
        <f t="shared" si="31"/>
        <v>0</v>
      </c>
      <c r="AI83" s="360">
        <f>SUMIFS('ALL-DIKBUD-KEMANAG'!$BF$13:$BF$1029,JENJANG_PENDIDIKAN,$O$41,KECAMATAN,$B83,STATUS_SEKOLAH,$AL$74)</f>
        <v>0</v>
      </c>
      <c r="AJ83" s="360">
        <f>SUMIFS('ALL-DIKBUD-KEMANAG'!$BI$13:$BI$1029,JENJANG_PENDIDIKAN,$O$41,KECAMATAN,$B83,STATUS_SEKOLAH,$AL$74)</f>
        <v>0</v>
      </c>
      <c r="AK83" s="332">
        <f t="shared" si="32"/>
        <v>0</v>
      </c>
      <c r="AL83" s="349">
        <f t="shared" si="33"/>
        <v>400</v>
      </c>
    </row>
    <row r="84" spans="1:38" x14ac:dyDescent="0.25">
      <c r="A84" s="350">
        <v>6</v>
      </c>
      <c r="B84" s="334" t="s">
        <v>24</v>
      </c>
      <c r="C84" s="360">
        <f>SUMIFS('ALL-DIKBUD-KEMANAG'!$BF$13:$BF$1029,JENJANG_PENDIDIKAN,$C$41,KECAMATAN,$B84)</f>
        <v>20</v>
      </c>
      <c r="D84" s="360">
        <f>SUMIFS('ALL-DIKBUD-KEMANAG'!$BI$13:$BI$1029,JENJANG_PENDIDIKAN,$C$41,KECAMATAN,$B84)</f>
        <v>359</v>
      </c>
      <c r="E84" s="331">
        <f t="shared" si="22"/>
        <v>379</v>
      </c>
      <c r="F84" s="360">
        <f>SUMIFS('ALL-DIKBUD-KEMANAG'!$BF$13:$BF$1029,JENJANG_PENDIDIKAN,$F$41,KECAMATAN,$B84)</f>
        <v>3</v>
      </c>
      <c r="G84" s="360">
        <f>SUMIFS('ALL-DIKBUD-KEMANAG'!$BI$13:$BI$1029,JENJANG_PENDIDIKAN,$F$41,KECAMATAN,$B84)</f>
        <v>119</v>
      </c>
      <c r="H84" s="331">
        <f t="shared" si="23"/>
        <v>122</v>
      </c>
      <c r="I84" s="360">
        <f>SUMIFS('ALL-DIKBUD-KEMANAG'!$BF$13:$BF$1029,JENJANG_PENDIDIKAN,$I$41,KECAMATAN,$B84)</f>
        <v>0</v>
      </c>
      <c r="J84" s="360">
        <f>SUMIFS('ALL-DIKBUD-KEMANAG'!$BI$13:$BI$1029,JENJANG_PENDIDIKAN,$I$41,KECAMATAN,$B84)</f>
        <v>26</v>
      </c>
      <c r="K84" s="331">
        <f t="shared" si="24"/>
        <v>26</v>
      </c>
      <c r="L84" s="360">
        <f>SUMIFS('ALL-DIKBUD-KEMANAG'!$BF$13:$BF$1029,JENJANG_PENDIDIKAN,$L$41,KECAMATAN,$B84)</f>
        <v>2</v>
      </c>
      <c r="M84" s="360">
        <f>SUMIFS('ALL-DIKBUD-KEMANAG'!$BI$13:$BI$1029,JENJANG_PENDIDIKAN,$L$41,KECAMATAN,$B84)</f>
        <v>30</v>
      </c>
      <c r="N84" s="331">
        <f t="shared" si="25"/>
        <v>32</v>
      </c>
      <c r="O84" s="360">
        <f>SUMIFS('ALL-DIKBUD-KEMANAG'!$BF$13:$BF$1029,JENJANG_PENDIDIKAN,$O$41,KECAMATAN,$B84)</f>
        <v>0</v>
      </c>
      <c r="P84" s="360">
        <f>SUMIFS('ALL-DIKBUD-KEMANAG'!$BI$13:$BI$1029,JENJANG_PENDIDIKAN,$O$41,KECAMATAN,$B84)</f>
        <v>0</v>
      </c>
      <c r="Q84" s="332">
        <f t="shared" si="26"/>
        <v>0</v>
      </c>
      <c r="R84" s="349">
        <f t="shared" si="27"/>
        <v>559</v>
      </c>
      <c r="U84" s="350">
        <v>6</v>
      </c>
      <c r="V84" s="334" t="s">
        <v>24</v>
      </c>
      <c r="W84" s="360">
        <f>SUMIFS('ALL-DIKBUD-KEMANAG'!$BF$13:$BF$1029,JENJANG_PENDIDIKAN,$C$41,KECAMATAN,$B84,STATUS_SEKOLAH,'GTK-SD-SMP-SMA-SMK-SLB'!$AL$74)</f>
        <v>20</v>
      </c>
      <c r="X84" s="360">
        <f>SUMIFS('ALL-DIKBUD-KEMANAG'!$BI$13:$BI$1029,JENJANG_PENDIDIKAN,$C$41,KECAMATAN,$B84,STATUS_SEKOLAH,'GTK-SD-SMP-SMA-SMK-SLB'!$AL$74)</f>
        <v>359</v>
      </c>
      <c r="Y84" s="331">
        <f t="shared" si="28"/>
        <v>379</v>
      </c>
      <c r="Z84" s="360">
        <f>SUMIFS('ALL-DIKBUD-KEMANAG'!$BF$13:$BF$1029,JENJANG_PENDIDIKAN,$F$41,KECAMATAN,$B84,STATUS_SEKOLAH,$AL$74)</f>
        <v>2</v>
      </c>
      <c r="AA84" s="360">
        <f>SUMIFS('ALL-DIKBUD-KEMANAG'!$BI$13:$BI$1029,JENJANG_PENDIDIKAN,$F$41,KECAMATAN,$B84,STATUS_SEKOLAH,$AL$74)</f>
        <v>85</v>
      </c>
      <c r="AB84" s="331">
        <f t="shared" si="29"/>
        <v>87</v>
      </c>
      <c r="AC84" s="360">
        <f>SUMIFS('ALL-DIKBUD-KEMANAG'!$BF$13:$BF$1029,JENJANG_PENDIDIKAN,$I$41,KECAMATAN,$B84,STATUS_SEKOLAH,$AL$74)</f>
        <v>0</v>
      </c>
      <c r="AD84" s="360">
        <f>SUMIFS('ALL-DIKBUD-KEMANAG'!$BI$13:$BI$1029,JENJANG_PENDIDIKAN,$I$41,KECAMATAN,$B84,STATUS_SEKOLAH,$AL$74)</f>
        <v>0</v>
      </c>
      <c r="AE84" s="331">
        <f t="shared" si="30"/>
        <v>0</v>
      </c>
      <c r="AF84" s="360">
        <f>SUMIFS('ALL-DIKBUD-KEMANAG'!$BF$13:$BF$1029,JENJANG_PENDIDIKAN,$L$41,KECAMATAN,$B84,STATUS_SEKOLAH,$AL$74)</f>
        <v>0</v>
      </c>
      <c r="AG84" s="360">
        <f>SUMIFS('ALL-DIKBUD-KEMANAG'!$BI$13:$BI$1029,JENJANG_PENDIDIKAN,$L$41,KECAMATAN,$B84,STATUS_SEKOLAH,$AL$74)</f>
        <v>0</v>
      </c>
      <c r="AH84" s="331">
        <f t="shared" si="31"/>
        <v>0</v>
      </c>
      <c r="AI84" s="360">
        <f>SUMIFS('ALL-DIKBUD-KEMANAG'!$BF$13:$BF$1029,JENJANG_PENDIDIKAN,$O$41,KECAMATAN,$B84,STATUS_SEKOLAH,$AL$74)</f>
        <v>0</v>
      </c>
      <c r="AJ84" s="360">
        <f>SUMIFS('ALL-DIKBUD-KEMANAG'!$BI$13:$BI$1029,JENJANG_PENDIDIKAN,$O$41,KECAMATAN,$B84,STATUS_SEKOLAH,$AL$74)</f>
        <v>0</v>
      </c>
      <c r="AK84" s="332">
        <f t="shared" si="32"/>
        <v>0</v>
      </c>
      <c r="AL84" s="349">
        <f t="shared" si="33"/>
        <v>466</v>
      </c>
    </row>
    <row r="85" spans="1:38" x14ac:dyDescent="0.25">
      <c r="A85" s="348">
        <v>7</v>
      </c>
      <c r="B85" s="334" t="s">
        <v>25</v>
      </c>
      <c r="C85" s="360">
        <f>SUMIFS('ALL-DIKBUD-KEMANAG'!$BF$13:$BF$1029,JENJANG_PENDIDIKAN,$C$41,KECAMATAN,$B85)</f>
        <v>36</v>
      </c>
      <c r="D85" s="360">
        <f>SUMIFS('ALL-DIKBUD-KEMANAG'!$BI$13:$BI$1029,JENJANG_PENDIDIKAN,$C$41,KECAMATAN,$B85)</f>
        <v>590</v>
      </c>
      <c r="E85" s="331">
        <f t="shared" si="22"/>
        <v>626</v>
      </c>
      <c r="F85" s="360">
        <f>SUMIFS('ALL-DIKBUD-KEMANAG'!$BF$13:$BF$1029,JENJANG_PENDIDIKAN,$F$41,KECAMATAN,$B85)</f>
        <v>5</v>
      </c>
      <c r="G85" s="360">
        <f>SUMIFS('ALL-DIKBUD-KEMANAG'!$BI$13:$BI$1029,JENJANG_PENDIDIKAN,$F$41,KECAMATAN,$B85)</f>
        <v>290</v>
      </c>
      <c r="H85" s="331">
        <f t="shared" si="23"/>
        <v>295</v>
      </c>
      <c r="I85" s="360">
        <f>SUMIFS('ALL-DIKBUD-KEMANAG'!$BF$13:$BF$1029,JENJANG_PENDIDIKAN,$I$41,KECAMATAN,$B85)</f>
        <v>1</v>
      </c>
      <c r="J85" s="360">
        <f>SUMIFS('ALL-DIKBUD-KEMANAG'!$BI$13:$BI$1029,JENJANG_PENDIDIKAN,$I$41,KECAMATAN,$B85)</f>
        <v>185</v>
      </c>
      <c r="K85" s="331">
        <f t="shared" si="24"/>
        <v>186</v>
      </c>
      <c r="L85" s="360">
        <f>SUMIFS('ALL-DIKBUD-KEMANAG'!$BF$13:$BF$1029,JENJANG_PENDIDIKAN,$L$41,KECAMATAN,$B85)</f>
        <v>2</v>
      </c>
      <c r="M85" s="360">
        <f>SUMIFS('ALL-DIKBUD-KEMANAG'!$BI$13:$BI$1029,JENJANG_PENDIDIKAN,$L$41,KECAMATAN,$B85)</f>
        <v>224</v>
      </c>
      <c r="N85" s="331">
        <f t="shared" si="25"/>
        <v>226</v>
      </c>
      <c r="O85" s="360">
        <f>SUMIFS('ALL-DIKBUD-KEMANAG'!$BF$13:$BF$1029,JENJANG_PENDIDIKAN,$O$41,KECAMATAN,$B85)</f>
        <v>0</v>
      </c>
      <c r="P85" s="360">
        <f>SUMIFS('ALL-DIKBUD-KEMANAG'!$BI$13:$BI$1029,JENJANG_PENDIDIKAN,$O$41,KECAMATAN,$B85)</f>
        <v>29</v>
      </c>
      <c r="Q85" s="332">
        <f t="shared" si="26"/>
        <v>29</v>
      </c>
      <c r="R85" s="349">
        <f t="shared" si="27"/>
        <v>1362</v>
      </c>
      <c r="U85" s="348">
        <v>7</v>
      </c>
      <c r="V85" s="334" t="s">
        <v>25</v>
      </c>
      <c r="W85" s="360">
        <f>SUMIFS('ALL-DIKBUD-KEMANAG'!$BF$13:$BF$1029,JENJANG_PENDIDIKAN,$C$41,KECAMATAN,$B85,STATUS_SEKOLAH,'GTK-SD-SMP-SMA-SMK-SLB'!$AL$74)</f>
        <v>16</v>
      </c>
      <c r="X85" s="360">
        <f>SUMIFS('ALL-DIKBUD-KEMANAG'!$BI$13:$BI$1029,JENJANG_PENDIDIKAN,$C$41,KECAMATAN,$B85,STATUS_SEKOLAH,'GTK-SD-SMP-SMA-SMK-SLB'!$AL$74)</f>
        <v>514</v>
      </c>
      <c r="Y85" s="331">
        <f t="shared" si="28"/>
        <v>530</v>
      </c>
      <c r="Z85" s="360">
        <f>SUMIFS('ALL-DIKBUD-KEMANAG'!$BF$13:$BF$1029,JENJANG_PENDIDIKAN,$F$41,KECAMATAN,$B85,STATUS_SEKOLAH,$AL$74)</f>
        <v>1</v>
      </c>
      <c r="AA85" s="360">
        <f>SUMIFS('ALL-DIKBUD-KEMANAG'!$BI$13:$BI$1029,JENJANG_PENDIDIKAN,$F$41,KECAMATAN,$B85,STATUS_SEKOLAH,$AL$74)</f>
        <v>244</v>
      </c>
      <c r="AB85" s="331">
        <f t="shared" si="29"/>
        <v>245</v>
      </c>
      <c r="AC85" s="360">
        <f>SUMIFS('ALL-DIKBUD-KEMANAG'!$BF$13:$BF$1029,JENJANG_PENDIDIKAN,$I$41,KECAMATAN,$B85,STATUS_SEKOLAH,$AL$74)</f>
        <v>0</v>
      </c>
      <c r="AD85" s="360">
        <f>SUMIFS('ALL-DIKBUD-KEMANAG'!$BI$13:$BI$1029,JENJANG_PENDIDIKAN,$I$41,KECAMATAN,$B85,STATUS_SEKOLAH,$AL$74)</f>
        <v>161</v>
      </c>
      <c r="AE85" s="331">
        <f t="shared" si="30"/>
        <v>161</v>
      </c>
      <c r="AF85" s="360">
        <f>SUMIFS('ALL-DIKBUD-KEMANAG'!$BF$13:$BF$1029,JENJANG_PENDIDIKAN,$L$41,KECAMATAN,$B85,STATUS_SEKOLAH,$AL$74)</f>
        <v>1</v>
      </c>
      <c r="AG85" s="360">
        <f>SUMIFS('ALL-DIKBUD-KEMANAG'!$BI$13:$BI$1029,JENJANG_PENDIDIKAN,$L$41,KECAMATAN,$B85,STATUS_SEKOLAH,$AL$74)</f>
        <v>120</v>
      </c>
      <c r="AH85" s="331">
        <f t="shared" si="31"/>
        <v>121</v>
      </c>
      <c r="AI85" s="360">
        <f>SUMIFS('ALL-DIKBUD-KEMANAG'!$BF$13:$BF$1029,JENJANG_PENDIDIKAN,$O$41,KECAMATAN,$B85,STATUS_SEKOLAH,$AL$74)</f>
        <v>0</v>
      </c>
      <c r="AJ85" s="360">
        <f>SUMIFS('ALL-DIKBUD-KEMANAG'!$BI$13:$BI$1029,JENJANG_PENDIDIKAN,$O$41,KECAMATAN,$B85,STATUS_SEKOLAH,$AL$74)</f>
        <v>0</v>
      </c>
      <c r="AK85" s="332">
        <f t="shared" si="32"/>
        <v>0</v>
      </c>
      <c r="AL85" s="349">
        <f t="shared" si="33"/>
        <v>1057</v>
      </c>
    </row>
    <row r="86" spans="1:38" x14ac:dyDescent="0.25">
      <c r="A86" s="350">
        <v>8</v>
      </c>
      <c r="B86" s="334" t="s">
        <v>26</v>
      </c>
      <c r="C86" s="360">
        <f>SUMIFS('ALL-DIKBUD-KEMANAG'!$BF$13:$BF$1029,JENJANG_PENDIDIKAN,$C$41,KECAMATAN,$B86)</f>
        <v>12</v>
      </c>
      <c r="D86" s="360">
        <f>SUMIFS('ALL-DIKBUD-KEMANAG'!$BI$13:$BI$1029,JENJANG_PENDIDIKAN,$C$41,KECAMATAN,$B86)</f>
        <v>397</v>
      </c>
      <c r="E86" s="331">
        <f t="shared" si="22"/>
        <v>409</v>
      </c>
      <c r="F86" s="360">
        <f>SUMIFS('ALL-DIKBUD-KEMANAG'!$BF$13:$BF$1029,JENJANG_PENDIDIKAN,$F$41,KECAMATAN,$B86)</f>
        <v>2</v>
      </c>
      <c r="G86" s="360">
        <f>SUMIFS('ALL-DIKBUD-KEMANAG'!$BI$13:$BI$1029,JENJANG_PENDIDIKAN,$F$41,KECAMATAN,$B86)</f>
        <v>103</v>
      </c>
      <c r="H86" s="331">
        <f t="shared" si="23"/>
        <v>105</v>
      </c>
      <c r="I86" s="360">
        <f>SUMIFS('ALL-DIKBUD-KEMANAG'!$BF$13:$BF$1029,JENJANG_PENDIDIKAN,$I$41,KECAMATAN,$B86)</f>
        <v>1</v>
      </c>
      <c r="J86" s="360">
        <f>SUMIFS('ALL-DIKBUD-KEMANAG'!$BI$13:$BI$1029,JENJANG_PENDIDIKAN,$I$41,KECAMATAN,$B86)</f>
        <v>40</v>
      </c>
      <c r="K86" s="331">
        <f t="shared" si="24"/>
        <v>41</v>
      </c>
      <c r="L86" s="360">
        <f>SUMIFS('ALL-DIKBUD-KEMANAG'!$BF$13:$BF$1029,JENJANG_PENDIDIKAN,$L$41,KECAMATAN,$B86)</f>
        <v>4</v>
      </c>
      <c r="M86" s="360">
        <f>SUMIFS('ALL-DIKBUD-KEMANAG'!$BI$13:$BI$1029,JENJANG_PENDIDIKAN,$L$41,KECAMATAN,$B86)</f>
        <v>88</v>
      </c>
      <c r="N86" s="331">
        <f t="shared" si="25"/>
        <v>92</v>
      </c>
      <c r="O86" s="360">
        <f>SUMIFS('ALL-DIKBUD-KEMANAG'!$BF$13:$BF$1029,JENJANG_PENDIDIKAN,$O$41,KECAMATAN,$B86)</f>
        <v>0</v>
      </c>
      <c r="P86" s="360">
        <f>SUMIFS('ALL-DIKBUD-KEMANAG'!$BI$13:$BI$1029,JENJANG_PENDIDIKAN,$O$41,KECAMATAN,$B86)</f>
        <v>0</v>
      </c>
      <c r="Q86" s="332">
        <f t="shared" si="26"/>
        <v>0</v>
      </c>
      <c r="R86" s="349">
        <f t="shared" si="27"/>
        <v>647</v>
      </c>
      <c r="U86" s="350">
        <v>8</v>
      </c>
      <c r="V86" s="334" t="s">
        <v>26</v>
      </c>
      <c r="W86" s="360">
        <f>SUMIFS('ALL-DIKBUD-KEMANAG'!$BF$13:$BF$1029,JENJANG_PENDIDIKAN,$C$41,KECAMATAN,$B86,STATUS_SEKOLAH,'GTK-SD-SMP-SMA-SMK-SLB'!$AL$74)</f>
        <v>12</v>
      </c>
      <c r="X86" s="360">
        <f>SUMIFS('ALL-DIKBUD-KEMANAG'!$BI$13:$BI$1029,JENJANG_PENDIDIKAN,$C$41,KECAMATAN,$B86,STATUS_SEKOLAH,'GTK-SD-SMP-SMA-SMK-SLB'!$AL$74)</f>
        <v>373</v>
      </c>
      <c r="Y86" s="331">
        <f t="shared" si="28"/>
        <v>385</v>
      </c>
      <c r="Z86" s="360">
        <f>SUMIFS('ALL-DIKBUD-KEMANAG'!$BF$13:$BF$1029,JENJANG_PENDIDIKAN,$F$41,KECAMATAN,$B86,STATUS_SEKOLAH,$AL$74)</f>
        <v>1</v>
      </c>
      <c r="AA86" s="360">
        <f>SUMIFS('ALL-DIKBUD-KEMANAG'!$BI$13:$BI$1029,JENJANG_PENDIDIKAN,$F$41,KECAMATAN,$B86,STATUS_SEKOLAH,$AL$74)</f>
        <v>57</v>
      </c>
      <c r="AB86" s="331">
        <f t="shared" si="29"/>
        <v>58</v>
      </c>
      <c r="AC86" s="360">
        <f>SUMIFS('ALL-DIKBUD-KEMANAG'!$BF$13:$BF$1029,JENJANG_PENDIDIKAN,$I$41,KECAMATAN,$B86,STATUS_SEKOLAH,$AL$74)</f>
        <v>0</v>
      </c>
      <c r="AD86" s="360">
        <f>SUMIFS('ALL-DIKBUD-KEMANAG'!$BI$13:$BI$1029,JENJANG_PENDIDIKAN,$I$41,KECAMATAN,$B86,STATUS_SEKOLAH,$AL$74)</f>
        <v>0</v>
      </c>
      <c r="AE86" s="331">
        <f t="shared" si="30"/>
        <v>0</v>
      </c>
      <c r="AF86" s="360">
        <f>SUMIFS('ALL-DIKBUD-KEMANAG'!$BF$13:$BF$1029,JENJANG_PENDIDIKAN,$L$41,KECAMATAN,$B86,STATUS_SEKOLAH,$AL$74)</f>
        <v>0</v>
      </c>
      <c r="AG86" s="360">
        <f>SUMIFS('ALL-DIKBUD-KEMANAG'!$BI$13:$BI$1029,JENJANG_PENDIDIKAN,$L$41,KECAMATAN,$B86,STATUS_SEKOLAH,$AL$74)</f>
        <v>0</v>
      </c>
      <c r="AH86" s="331">
        <f t="shared" si="31"/>
        <v>0</v>
      </c>
      <c r="AI86" s="360">
        <f>SUMIFS('ALL-DIKBUD-KEMANAG'!$BF$13:$BF$1029,JENJANG_PENDIDIKAN,$O$41,KECAMATAN,$B86,STATUS_SEKOLAH,$AL$74)</f>
        <v>0</v>
      </c>
      <c r="AJ86" s="360">
        <f>SUMIFS('ALL-DIKBUD-KEMANAG'!$BI$13:$BI$1029,JENJANG_PENDIDIKAN,$O$41,KECAMATAN,$B86,STATUS_SEKOLAH,$AL$74)</f>
        <v>0</v>
      </c>
      <c r="AK86" s="332">
        <f t="shared" si="32"/>
        <v>0</v>
      </c>
      <c r="AL86" s="349">
        <f t="shared" si="33"/>
        <v>443</v>
      </c>
    </row>
    <row r="87" spans="1:38" x14ac:dyDescent="0.25">
      <c r="A87" s="348">
        <v>9</v>
      </c>
      <c r="B87" s="334" t="s">
        <v>27</v>
      </c>
      <c r="C87" s="360">
        <f>SUMIFS('ALL-DIKBUD-KEMANAG'!$BF$13:$BF$1029,JENJANG_PENDIDIKAN,$C$41,KECAMATAN,$B87)</f>
        <v>18</v>
      </c>
      <c r="D87" s="360">
        <f>SUMIFS('ALL-DIKBUD-KEMANAG'!$BI$13:$BI$1029,JENJANG_PENDIDIKAN,$C$41,KECAMATAN,$B87)</f>
        <v>274</v>
      </c>
      <c r="E87" s="331">
        <f t="shared" si="22"/>
        <v>292</v>
      </c>
      <c r="F87" s="360">
        <f>SUMIFS('ALL-DIKBUD-KEMANAG'!$BF$13:$BF$1029,JENJANG_PENDIDIKAN,$F$41,KECAMATAN,$B87)</f>
        <v>3</v>
      </c>
      <c r="G87" s="360">
        <f>SUMIFS('ALL-DIKBUD-KEMANAG'!$BI$13:$BI$1029,JENJANG_PENDIDIKAN,$F$41,KECAMATAN,$B87)</f>
        <v>72</v>
      </c>
      <c r="H87" s="331">
        <f t="shared" si="23"/>
        <v>75</v>
      </c>
      <c r="I87" s="360">
        <f>SUMIFS('ALL-DIKBUD-KEMANAG'!$BF$13:$BF$1029,JENJANG_PENDIDIKAN,$I$41,KECAMATAN,$B87)</f>
        <v>0</v>
      </c>
      <c r="J87" s="360">
        <f>SUMIFS('ALL-DIKBUD-KEMANAG'!$BI$13:$BI$1029,JENJANG_PENDIDIKAN,$I$41,KECAMATAN,$B87)</f>
        <v>54</v>
      </c>
      <c r="K87" s="331">
        <f t="shared" si="24"/>
        <v>54</v>
      </c>
      <c r="L87" s="360">
        <f>SUMIFS('ALL-DIKBUD-KEMANAG'!$BF$13:$BF$1029,JENJANG_PENDIDIKAN,$L$41,KECAMATAN,$B87)</f>
        <v>0</v>
      </c>
      <c r="M87" s="360">
        <f>SUMIFS('ALL-DIKBUD-KEMANAG'!$BI$13:$BI$1029,JENJANG_PENDIDIKAN,$L$41,KECAMATAN,$B87)</f>
        <v>0</v>
      </c>
      <c r="N87" s="331">
        <f t="shared" si="25"/>
        <v>0</v>
      </c>
      <c r="O87" s="360">
        <f>SUMIFS('ALL-DIKBUD-KEMANAG'!$BF$13:$BF$1029,JENJANG_PENDIDIKAN,$O$41,KECAMATAN,$B87)</f>
        <v>0</v>
      </c>
      <c r="P87" s="360">
        <f>SUMIFS('ALL-DIKBUD-KEMANAG'!$BI$13:$BI$1029,JENJANG_PENDIDIKAN,$O$41,KECAMATAN,$B87)</f>
        <v>0</v>
      </c>
      <c r="Q87" s="332">
        <f t="shared" si="26"/>
        <v>0</v>
      </c>
      <c r="R87" s="349">
        <f t="shared" si="27"/>
        <v>421</v>
      </c>
      <c r="U87" s="348">
        <v>9</v>
      </c>
      <c r="V87" s="334" t="s">
        <v>27</v>
      </c>
      <c r="W87" s="360">
        <f>SUMIFS('ALL-DIKBUD-KEMANAG'!$BF$13:$BF$1029,JENJANG_PENDIDIKAN,$C$41,KECAMATAN,$B87,STATUS_SEKOLAH,'GTK-SD-SMP-SMA-SMK-SLB'!$AL$74)</f>
        <v>18</v>
      </c>
      <c r="X87" s="360">
        <f>SUMIFS('ALL-DIKBUD-KEMANAG'!$BI$13:$BI$1029,JENJANG_PENDIDIKAN,$C$41,KECAMATAN,$B87,STATUS_SEKOLAH,'GTK-SD-SMP-SMA-SMK-SLB'!$AL$74)</f>
        <v>274</v>
      </c>
      <c r="Y87" s="331">
        <f t="shared" si="28"/>
        <v>292</v>
      </c>
      <c r="Z87" s="360">
        <f>SUMIFS('ALL-DIKBUD-KEMANAG'!$BF$13:$BF$1029,JENJANG_PENDIDIKAN,$F$41,KECAMATAN,$B87,STATUS_SEKOLAH,$AL$74)</f>
        <v>3</v>
      </c>
      <c r="AA87" s="360">
        <f>SUMIFS('ALL-DIKBUD-KEMANAG'!$BI$13:$BI$1029,JENJANG_PENDIDIKAN,$F$41,KECAMATAN,$B87,STATUS_SEKOLAH,$AL$74)</f>
        <v>72</v>
      </c>
      <c r="AB87" s="331">
        <f t="shared" si="29"/>
        <v>75</v>
      </c>
      <c r="AC87" s="360">
        <f>SUMIFS('ALL-DIKBUD-KEMANAG'!$BF$13:$BF$1029,JENJANG_PENDIDIKAN,$I$41,KECAMATAN,$B87,STATUS_SEKOLAH,$AL$74)</f>
        <v>0</v>
      </c>
      <c r="AD87" s="360">
        <f>SUMIFS('ALL-DIKBUD-KEMANAG'!$BI$13:$BI$1029,JENJANG_PENDIDIKAN,$I$41,KECAMATAN,$B87,STATUS_SEKOLAH,$AL$74)</f>
        <v>54</v>
      </c>
      <c r="AE87" s="331">
        <f t="shared" si="30"/>
        <v>54</v>
      </c>
      <c r="AF87" s="360">
        <f>SUMIFS('ALL-DIKBUD-KEMANAG'!$BF$13:$BF$1029,JENJANG_PENDIDIKAN,$L$41,KECAMATAN,$B87,STATUS_SEKOLAH,$AL$74)</f>
        <v>0</v>
      </c>
      <c r="AG87" s="360">
        <f>SUMIFS('ALL-DIKBUD-KEMANAG'!$BI$13:$BI$1029,JENJANG_PENDIDIKAN,$L$41,KECAMATAN,$B87,STATUS_SEKOLAH,$AL$74)</f>
        <v>0</v>
      </c>
      <c r="AH87" s="331">
        <f t="shared" si="31"/>
        <v>0</v>
      </c>
      <c r="AI87" s="360">
        <f>SUMIFS('ALL-DIKBUD-KEMANAG'!$BF$13:$BF$1029,JENJANG_PENDIDIKAN,$O$41,KECAMATAN,$B87,STATUS_SEKOLAH,$AL$74)</f>
        <v>0</v>
      </c>
      <c r="AJ87" s="360">
        <f>SUMIFS('ALL-DIKBUD-KEMANAG'!$BI$13:$BI$1029,JENJANG_PENDIDIKAN,$O$41,KECAMATAN,$B87,STATUS_SEKOLAH,$AL$74)</f>
        <v>0</v>
      </c>
      <c r="AK87" s="332">
        <f t="shared" si="32"/>
        <v>0</v>
      </c>
      <c r="AL87" s="349">
        <f t="shared" si="33"/>
        <v>421</v>
      </c>
    </row>
    <row r="88" spans="1:38" x14ac:dyDescent="0.25">
      <c r="A88" s="350">
        <v>10</v>
      </c>
      <c r="B88" s="334" t="s">
        <v>28</v>
      </c>
      <c r="C88" s="360">
        <f>SUMIFS('ALL-DIKBUD-KEMANAG'!$BF$13:$BF$1029,JENJANG_PENDIDIKAN,$C$41,KECAMATAN,$B88)</f>
        <v>3</v>
      </c>
      <c r="D88" s="360">
        <f>SUMIFS('ALL-DIKBUD-KEMANAG'!$BI$13:$BI$1029,JENJANG_PENDIDIKAN,$C$41,KECAMATAN,$B88)</f>
        <v>258</v>
      </c>
      <c r="E88" s="331">
        <f t="shared" si="22"/>
        <v>261</v>
      </c>
      <c r="F88" s="360">
        <f>SUMIFS('ALL-DIKBUD-KEMANAG'!$BF$13:$BF$1029,JENJANG_PENDIDIKAN,$F$41,KECAMATAN,$B88)</f>
        <v>6</v>
      </c>
      <c r="G88" s="360">
        <f>SUMIFS('ALL-DIKBUD-KEMANAG'!$BI$13:$BI$1029,JENJANG_PENDIDIKAN,$F$41,KECAMATAN,$B88)</f>
        <v>68</v>
      </c>
      <c r="H88" s="331">
        <f t="shared" si="23"/>
        <v>74</v>
      </c>
      <c r="I88" s="360">
        <f>SUMIFS('ALL-DIKBUD-KEMANAG'!$BF$13:$BF$1029,JENJANG_PENDIDIKAN,$I$41,KECAMATAN,$B88)</f>
        <v>0</v>
      </c>
      <c r="J88" s="360">
        <f>SUMIFS('ALL-DIKBUD-KEMANAG'!$BI$13:$BI$1029,JENJANG_PENDIDIKAN,$I$41,KECAMATAN,$B88)</f>
        <v>13</v>
      </c>
      <c r="K88" s="331">
        <f t="shared" si="24"/>
        <v>13</v>
      </c>
      <c r="L88" s="360">
        <f>SUMIFS('ALL-DIKBUD-KEMANAG'!$BF$13:$BF$1029,JENJANG_PENDIDIKAN,$L$41,KECAMATAN,$B88)</f>
        <v>0</v>
      </c>
      <c r="M88" s="360">
        <f>SUMIFS('ALL-DIKBUD-KEMANAG'!$BI$13:$BI$1029,JENJANG_PENDIDIKAN,$L$41,KECAMATAN,$B88)</f>
        <v>45</v>
      </c>
      <c r="N88" s="331">
        <f t="shared" si="25"/>
        <v>45</v>
      </c>
      <c r="O88" s="360">
        <f>SUMIFS('ALL-DIKBUD-KEMANAG'!$BF$13:$BF$1029,JENJANG_PENDIDIKAN,$O$41,KECAMATAN,$B88)</f>
        <v>0</v>
      </c>
      <c r="P88" s="360">
        <f>SUMIFS('ALL-DIKBUD-KEMANAG'!$BI$13:$BI$1029,JENJANG_PENDIDIKAN,$O$41,KECAMATAN,$B88)</f>
        <v>0</v>
      </c>
      <c r="Q88" s="332">
        <f t="shared" si="26"/>
        <v>0</v>
      </c>
      <c r="R88" s="349">
        <f t="shared" si="27"/>
        <v>393</v>
      </c>
      <c r="U88" s="350">
        <v>10</v>
      </c>
      <c r="V88" s="334" t="s">
        <v>28</v>
      </c>
      <c r="W88" s="360">
        <f>SUMIFS('ALL-DIKBUD-KEMANAG'!$BF$13:$BF$1029,JENJANG_PENDIDIKAN,$C$41,KECAMATAN,$B88,STATUS_SEKOLAH,'GTK-SD-SMP-SMA-SMK-SLB'!$AL$74)</f>
        <v>3</v>
      </c>
      <c r="X88" s="360">
        <f>SUMIFS('ALL-DIKBUD-KEMANAG'!$BI$13:$BI$1029,JENJANG_PENDIDIKAN,$C$41,KECAMATAN,$B88,STATUS_SEKOLAH,'GTK-SD-SMP-SMA-SMK-SLB'!$AL$74)</f>
        <v>258</v>
      </c>
      <c r="Y88" s="331">
        <f t="shared" si="28"/>
        <v>261</v>
      </c>
      <c r="Z88" s="360">
        <f>SUMIFS('ALL-DIKBUD-KEMANAG'!$BF$13:$BF$1029,JENJANG_PENDIDIKAN,$F$41,KECAMATAN,$B88,STATUS_SEKOLAH,$AL$74)</f>
        <v>1</v>
      </c>
      <c r="AA88" s="360">
        <f>SUMIFS('ALL-DIKBUD-KEMANAG'!$BI$13:$BI$1029,JENJANG_PENDIDIKAN,$F$41,KECAMATAN,$B88,STATUS_SEKOLAH,$AL$74)</f>
        <v>54</v>
      </c>
      <c r="AB88" s="331">
        <f t="shared" si="29"/>
        <v>55</v>
      </c>
      <c r="AC88" s="360">
        <f>SUMIFS('ALL-DIKBUD-KEMANAG'!$BF$13:$BF$1029,JENJANG_PENDIDIKAN,$I$41,KECAMATAN,$B88,STATUS_SEKOLAH,$AL$74)</f>
        <v>0</v>
      </c>
      <c r="AD88" s="360">
        <f>SUMIFS('ALL-DIKBUD-KEMANAG'!$BI$13:$BI$1029,JENJANG_PENDIDIKAN,$I$41,KECAMATAN,$B88,STATUS_SEKOLAH,$AL$74)</f>
        <v>0</v>
      </c>
      <c r="AE88" s="331">
        <f t="shared" si="30"/>
        <v>0</v>
      </c>
      <c r="AF88" s="360">
        <f>SUMIFS('ALL-DIKBUD-KEMANAG'!$BF$13:$BF$1029,JENJANG_PENDIDIKAN,$L$41,KECAMATAN,$B88,STATUS_SEKOLAH,$AL$74)</f>
        <v>0</v>
      </c>
      <c r="AG88" s="360">
        <f>SUMIFS('ALL-DIKBUD-KEMANAG'!$BI$13:$BI$1029,JENJANG_PENDIDIKAN,$L$41,KECAMATAN,$B88,STATUS_SEKOLAH,$AL$74)</f>
        <v>0</v>
      </c>
      <c r="AH88" s="331">
        <f t="shared" si="31"/>
        <v>0</v>
      </c>
      <c r="AI88" s="360">
        <f>SUMIFS('ALL-DIKBUD-KEMANAG'!$BF$13:$BF$1029,JENJANG_PENDIDIKAN,$O$41,KECAMATAN,$B88,STATUS_SEKOLAH,$AL$74)</f>
        <v>0</v>
      </c>
      <c r="AJ88" s="360">
        <f>SUMIFS('ALL-DIKBUD-KEMANAG'!$BI$13:$BI$1029,JENJANG_PENDIDIKAN,$O$41,KECAMATAN,$B88,STATUS_SEKOLAH,$AL$74)</f>
        <v>0</v>
      </c>
      <c r="AK88" s="332">
        <f t="shared" si="32"/>
        <v>0</v>
      </c>
      <c r="AL88" s="349">
        <f t="shared" si="33"/>
        <v>316</v>
      </c>
    </row>
    <row r="89" spans="1:38" x14ac:dyDescent="0.25">
      <c r="A89" s="348">
        <v>11</v>
      </c>
      <c r="B89" s="334" t="s">
        <v>29</v>
      </c>
      <c r="C89" s="360">
        <f>SUMIFS('ALL-DIKBUD-KEMANAG'!$BF$13:$BF$1029,JENJANG_PENDIDIKAN,$C$41,KECAMATAN,$B89)</f>
        <v>16</v>
      </c>
      <c r="D89" s="360">
        <f>SUMIFS('ALL-DIKBUD-KEMANAG'!$BI$13:$BI$1029,JENJANG_PENDIDIKAN,$C$41,KECAMATAN,$B89)</f>
        <v>337</v>
      </c>
      <c r="E89" s="331">
        <f t="shared" si="22"/>
        <v>353</v>
      </c>
      <c r="F89" s="360">
        <f>SUMIFS('ALL-DIKBUD-KEMANAG'!$BF$13:$BF$1029,JENJANG_PENDIDIKAN,$F$41,KECAMATAN,$B89)</f>
        <v>0</v>
      </c>
      <c r="G89" s="360">
        <f>SUMIFS('ALL-DIKBUD-KEMANAG'!$BI$13:$BI$1029,JENJANG_PENDIDIKAN,$F$41,KECAMATAN,$B89)</f>
        <v>49</v>
      </c>
      <c r="H89" s="331">
        <f t="shared" si="23"/>
        <v>49</v>
      </c>
      <c r="I89" s="360">
        <f>SUMIFS('ALL-DIKBUD-KEMANAG'!$BF$13:$BF$1029,JENJANG_PENDIDIKAN,$I$41,KECAMATAN,$B89)</f>
        <v>2</v>
      </c>
      <c r="J89" s="360">
        <f>SUMIFS('ALL-DIKBUD-KEMANAG'!$BI$13:$BI$1029,JENJANG_PENDIDIKAN,$I$41,KECAMATAN,$B89)</f>
        <v>36</v>
      </c>
      <c r="K89" s="331">
        <f t="shared" si="24"/>
        <v>38</v>
      </c>
      <c r="L89" s="360">
        <f>SUMIFS('ALL-DIKBUD-KEMANAG'!$BF$13:$BF$1029,JENJANG_PENDIDIKAN,$L$41,KECAMATAN,$B89)</f>
        <v>1</v>
      </c>
      <c r="M89" s="360">
        <f>SUMIFS('ALL-DIKBUD-KEMANAG'!$BI$13:$BI$1029,JENJANG_PENDIDIKAN,$L$41,KECAMATAN,$B89)</f>
        <v>14</v>
      </c>
      <c r="N89" s="331">
        <f t="shared" si="25"/>
        <v>15</v>
      </c>
      <c r="O89" s="360">
        <f>SUMIFS('ALL-DIKBUD-KEMANAG'!$BF$13:$BF$1029,JENJANG_PENDIDIKAN,$O$41,KECAMATAN,$B89)</f>
        <v>0</v>
      </c>
      <c r="P89" s="360">
        <f>SUMIFS('ALL-DIKBUD-KEMANAG'!$BI$13:$BI$1029,JENJANG_PENDIDIKAN,$O$41,KECAMATAN,$B89)</f>
        <v>0</v>
      </c>
      <c r="Q89" s="332">
        <f t="shared" si="26"/>
        <v>0</v>
      </c>
      <c r="R89" s="349">
        <f t="shared" si="27"/>
        <v>455</v>
      </c>
      <c r="U89" s="348">
        <v>11</v>
      </c>
      <c r="V89" s="334" t="s">
        <v>29</v>
      </c>
      <c r="W89" s="360">
        <f>SUMIFS('ALL-DIKBUD-KEMANAG'!$BF$13:$BF$1029,JENJANG_PENDIDIKAN,$C$41,KECAMATAN,$B89,STATUS_SEKOLAH,'GTK-SD-SMP-SMA-SMK-SLB'!$AL$74)</f>
        <v>16</v>
      </c>
      <c r="X89" s="360">
        <f>SUMIFS('ALL-DIKBUD-KEMANAG'!$BI$13:$BI$1029,JENJANG_PENDIDIKAN,$C$41,KECAMATAN,$B89,STATUS_SEKOLAH,'GTK-SD-SMP-SMA-SMK-SLB'!$AL$74)</f>
        <v>337</v>
      </c>
      <c r="Y89" s="331">
        <f t="shared" si="28"/>
        <v>353</v>
      </c>
      <c r="Z89" s="360">
        <f>SUMIFS('ALL-DIKBUD-KEMANAG'!$BF$13:$BF$1029,JENJANG_PENDIDIKAN,$F$41,KECAMATAN,$B89,STATUS_SEKOLAH,$AL$74)</f>
        <v>0</v>
      </c>
      <c r="AA89" s="360">
        <f>SUMIFS('ALL-DIKBUD-KEMANAG'!$BI$13:$BI$1029,JENJANG_PENDIDIKAN,$F$41,KECAMATAN,$B89,STATUS_SEKOLAH,$AL$74)</f>
        <v>49</v>
      </c>
      <c r="AB89" s="331">
        <f t="shared" si="29"/>
        <v>49</v>
      </c>
      <c r="AC89" s="360">
        <f>SUMIFS('ALL-DIKBUD-KEMANAG'!$BF$13:$BF$1029,JENJANG_PENDIDIKAN,$I$41,KECAMATAN,$B89,STATUS_SEKOLAH,$AL$74)</f>
        <v>2</v>
      </c>
      <c r="AD89" s="360">
        <f>SUMIFS('ALL-DIKBUD-KEMANAG'!$BI$13:$BI$1029,JENJANG_PENDIDIKAN,$I$41,KECAMATAN,$B89,STATUS_SEKOLAH,$AL$74)</f>
        <v>36</v>
      </c>
      <c r="AE89" s="331">
        <f t="shared" si="30"/>
        <v>38</v>
      </c>
      <c r="AF89" s="360">
        <f>SUMIFS('ALL-DIKBUD-KEMANAG'!$BF$13:$BF$1029,JENJANG_PENDIDIKAN,$L$41,KECAMATAN,$B89,STATUS_SEKOLAH,$AL$74)</f>
        <v>0</v>
      </c>
      <c r="AG89" s="360">
        <f>SUMIFS('ALL-DIKBUD-KEMANAG'!$BI$13:$BI$1029,JENJANG_PENDIDIKAN,$L$41,KECAMATAN,$B89,STATUS_SEKOLAH,$AL$74)</f>
        <v>0</v>
      </c>
      <c r="AH89" s="331">
        <f t="shared" si="31"/>
        <v>0</v>
      </c>
      <c r="AI89" s="360">
        <f>SUMIFS('ALL-DIKBUD-KEMANAG'!$BF$13:$BF$1029,JENJANG_PENDIDIKAN,$O$41,KECAMATAN,$B89,STATUS_SEKOLAH,$AL$74)</f>
        <v>0</v>
      </c>
      <c r="AJ89" s="360">
        <f>SUMIFS('ALL-DIKBUD-KEMANAG'!$BI$13:$BI$1029,JENJANG_PENDIDIKAN,$O$41,KECAMATAN,$B89,STATUS_SEKOLAH,$AL$74)</f>
        <v>0</v>
      </c>
      <c r="AK89" s="332">
        <f t="shared" si="32"/>
        <v>0</v>
      </c>
      <c r="AL89" s="349">
        <f t="shared" si="33"/>
        <v>440</v>
      </c>
    </row>
    <row r="90" spans="1:38" x14ac:dyDescent="0.25">
      <c r="A90" s="350">
        <v>12</v>
      </c>
      <c r="B90" s="334" t="s">
        <v>30</v>
      </c>
      <c r="C90" s="360">
        <f>SUMIFS('ALL-DIKBUD-KEMANAG'!$BF$13:$BF$1029,JENJANG_PENDIDIKAN,$C$41,KECAMATAN,$B90)</f>
        <v>15</v>
      </c>
      <c r="D90" s="360">
        <f>SUMIFS('ALL-DIKBUD-KEMANAG'!$BI$13:$BI$1029,JENJANG_PENDIDIKAN,$C$41,KECAMATAN,$B90)</f>
        <v>253</v>
      </c>
      <c r="E90" s="331">
        <f t="shared" si="22"/>
        <v>268</v>
      </c>
      <c r="F90" s="360">
        <f>SUMIFS('ALL-DIKBUD-KEMANAG'!$BF$13:$BF$1029,JENJANG_PENDIDIKAN,$F$41,KECAMATAN,$B90)</f>
        <v>0</v>
      </c>
      <c r="G90" s="360">
        <f>SUMIFS('ALL-DIKBUD-KEMANAG'!$BI$13:$BI$1029,JENJANG_PENDIDIKAN,$F$41,KECAMATAN,$B90)</f>
        <v>81</v>
      </c>
      <c r="H90" s="331">
        <f t="shared" si="23"/>
        <v>81</v>
      </c>
      <c r="I90" s="360">
        <f>SUMIFS('ALL-DIKBUD-KEMANAG'!$BF$13:$BF$1029,JENJANG_PENDIDIKAN,$I$41,KECAMATAN,$B90)</f>
        <v>0</v>
      </c>
      <c r="J90" s="360">
        <f>SUMIFS('ALL-DIKBUD-KEMANAG'!$BI$13:$BI$1029,JENJANG_PENDIDIKAN,$I$41,KECAMATAN,$B90)</f>
        <v>45</v>
      </c>
      <c r="K90" s="331">
        <f t="shared" si="24"/>
        <v>45</v>
      </c>
      <c r="L90" s="360">
        <f>SUMIFS('ALL-DIKBUD-KEMANAG'!$BF$13:$BF$1029,JENJANG_PENDIDIKAN,$L$41,KECAMATAN,$B90)</f>
        <v>2</v>
      </c>
      <c r="M90" s="360">
        <f>SUMIFS('ALL-DIKBUD-KEMANAG'!$BI$13:$BI$1029,JENJANG_PENDIDIKAN,$L$41,KECAMATAN,$B90)</f>
        <v>53</v>
      </c>
      <c r="N90" s="331">
        <f t="shared" si="25"/>
        <v>55</v>
      </c>
      <c r="O90" s="360">
        <f>SUMIFS('ALL-DIKBUD-KEMANAG'!$BF$13:$BF$1029,JENJANG_PENDIDIKAN,$O$41,KECAMATAN,$B90)</f>
        <v>0</v>
      </c>
      <c r="P90" s="360">
        <f>SUMIFS('ALL-DIKBUD-KEMANAG'!$BI$13:$BI$1029,JENJANG_PENDIDIKAN,$O$41,KECAMATAN,$B90)</f>
        <v>0</v>
      </c>
      <c r="Q90" s="332">
        <f t="shared" si="26"/>
        <v>0</v>
      </c>
      <c r="R90" s="349">
        <f t="shared" si="27"/>
        <v>449</v>
      </c>
      <c r="U90" s="350">
        <v>12</v>
      </c>
      <c r="V90" s="334" t="s">
        <v>30</v>
      </c>
      <c r="W90" s="360">
        <f>SUMIFS('ALL-DIKBUD-KEMANAG'!$BF$13:$BF$1029,JENJANG_PENDIDIKAN,$C$41,KECAMATAN,$B90,STATUS_SEKOLAH,'GTK-SD-SMP-SMA-SMK-SLB'!$AL$74)</f>
        <v>15</v>
      </c>
      <c r="X90" s="360">
        <f>SUMIFS('ALL-DIKBUD-KEMANAG'!$BI$13:$BI$1029,JENJANG_PENDIDIKAN,$C$41,KECAMATAN,$B90,STATUS_SEKOLAH,'GTK-SD-SMP-SMA-SMK-SLB'!$AL$74)</f>
        <v>253</v>
      </c>
      <c r="Y90" s="331">
        <f t="shared" si="28"/>
        <v>268</v>
      </c>
      <c r="Z90" s="360">
        <f>SUMIFS('ALL-DIKBUD-KEMANAG'!$BF$13:$BF$1029,JENJANG_PENDIDIKAN,$F$41,KECAMATAN,$B90,STATUS_SEKOLAH,$AL$74)</f>
        <v>0</v>
      </c>
      <c r="AA90" s="360">
        <f>SUMIFS('ALL-DIKBUD-KEMANAG'!$BI$13:$BI$1029,JENJANG_PENDIDIKAN,$F$41,KECAMATAN,$B90,STATUS_SEKOLAH,$AL$74)</f>
        <v>76</v>
      </c>
      <c r="AB90" s="331">
        <f t="shared" si="29"/>
        <v>76</v>
      </c>
      <c r="AC90" s="360">
        <f>SUMIFS('ALL-DIKBUD-KEMANAG'!$BF$13:$BF$1029,JENJANG_PENDIDIKAN,$I$41,KECAMATAN,$B90,STATUS_SEKOLAH,$AL$74)</f>
        <v>0</v>
      </c>
      <c r="AD90" s="360">
        <f>SUMIFS('ALL-DIKBUD-KEMANAG'!$BI$13:$BI$1029,JENJANG_PENDIDIKAN,$I$41,KECAMATAN,$B90,STATUS_SEKOLAH,$AL$74)</f>
        <v>38</v>
      </c>
      <c r="AE90" s="331">
        <f t="shared" si="30"/>
        <v>38</v>
      </c>
      <c r="AF90" s="360">
        <f>SUMIFS('ALL-DIKBUD-KEMANAG'!$BF$13:$BF$1029,JENJANG_PENDIDIKAN,$L$41,KECAMATAN,$B90,STATUS_SEKOLAH,$AL$74)</f>
        <v>0</v>
      </c>
      <c r="AG90" s="360">
        <f>SUMIFS('ALL-DIKBUD-KEMANAG'!$BI$13:$BI$1029,JENJANG_PENDIDIKAN,$L$41,KECAMATAN,$B90,STATUS_SEKOLAH,$AL$74)</f>
        <v>0</v>
      </c>
      <c r="AH90" s="331">
        <f t="shared" si="31"/>
        <v>0</v>
      </c>
      <c r="AI90" s="360">
        <f>SUMIFS('ALL-DIKBUD-KEMANAG'!$BF$13:$BF$1029,JENJANG_PENDIDIKAN,$O$41,KECAMATAN,$B90,STATUS_SEKOLAH,$AL$74)</f>
        <v>0</v>
      </c>
      <c r="AJ90" s="360">
        <f>SUMIFS('ALL-DIKBUD-KEMANAG'!$BI$13:$BI$1029,JENJANG_PENDIDIKAN,$O$41,KECAMATAN,$B90,STATUS_SEKOLAH,$AL$74)</f>
        <v>0</v>
      </c>
      <c r="AK90" s="332">
        <f t="shared" si="32"/>
        <v>0</v>
      </c>
      <c r="AL90" s="349">
        <f t="shared" si="33"/>
        <v>382</v>
      </c>
    </row>
    <row r="91" spans="1:38" x14ac:dyDescent="0.25">
      <c r="A91" s="348">
        <v>13</v>
      </c>
      <c r="B91" s="334" t="s">
        <v>31</v>
      </c>
      <c r="C91" s="360">
        <f>SUMIFS('ALL-DIKBUD-KEMANAG'!$BF$13:$BF$1029,JENJANG_PENDIDIKAN,$C$41,KECAMATAN,$B91)</f>
        <v>19</v>
      </c>
      <c r="D91" s="360">
        <f>SUMIFS('ALL-DIKBUD-KEMANAG'!$BI$13:$BI$1029,JENJANG_PENDIDIKAN,$C$41,KECAMATAN,$B91)</f>
        <v>227</v>
      </c>
      <c r="E91" s="331">
        <f t="shared" si="22"/>
        <v>246</v>
      </c>
      <c r="F91" s="360">
        <f>SUMIFS('ALL-DIKBUD-KEMANAG'!$BF$13:$BF$1029,JENJANG_PENDIDIKAN,$F$41,KECAMATAN,$B91)</f>
        <v>2</v>
      </c>
      <c r="G91" s="360">
        <f>SUMIFS('ALL-DIKBUD-KEMANAG'!$BI$13:$BI$1029,JENJANG_PENDIDIKAN,$F$41,KECAMATAN,$B91)</f>
        <v>53</v>
      </c>
      <c r="H91" s="331">
        <f t="shared" si="23"/>
        <v>55</v>
      </c>
      <c r="I91" s="360">
        <f>SUMIFS('ALL-DIKBUD-KEMANAG'!$BF$13:$BF$1029,JENJANG_PENDIDIKAN,$I$41,KECAMATAN,$B91)</f>
        <v>1</v>
      </c>
      <c r="J91" s="360">
        <f>SUMIFS('ALL-DIKBUD-KEMANAG'!$BI$13:$BI$1029,JENJANG_PENDIDIKAN,$I$41,KECAMATAN,$B91)</f>
        <v>39</v>
      </c>
      <c r="K91" s="331">
        <f t="shared" si="24"/>
        <v>40</v>
      </c>
      <c r="L91" s="360">
        <f>SUMIFS('ALL-DIKBUD-KEMANAG'!$BF$13:$BF$1029,JENJANG_PENDIDIKAN,$L$41,KECAMATAN,$B91)</f>
        <v>0</v>
      </c>
      <c r="M91" s="360">
        <f>SUMIFS('ALL-DIKBUD-KEMANAG'!$BI$13:$BI$1029,JENJANG_PENDIDIKAN,$L$41,KECAMATAN,$B91)</f>
        <v>30</v>
      </c>
      <c r="N91" s="331">
        <f t="shared" si="25"/>
        <v>30</v>
      </c>
      <c r="O91" s="360">
        <f>SUMIFS('ALL-DIKBUD-KEMANAG'!$BF$13:$BF$1029,JENJANG_PENDIDIKAN,$O$41,KECAMATAN,$B91)</f>
        <v>0</v>
      </c>
      <c r="P91" s="360">
        <f>SUMIFS('ALL-DIKBUD-KEMANAG'!$BI$13:$BI$1029,JENJANG_PENDIDIKAN,$O$41,KECAMATAN,$B91)</f>
        <v>0</v>
      </c>
      <c r="Q91" s="332">
        <f t="shared" si="26"/>
        <v>0</v>
      </c>
      <c r="R91" s="349">
        <f t="shared" si="27"/>
        <v>371</v>
      </c>
      <c r="U91" s="348">
        <v>13</v>
      </c>
      <c r="V91" s="334" t="s">
        <v>31</v>
      </c>
      <c r="W91" s="360">
        <f>SUMIFS('ALL-DIKBUD-KEMANAG'!$BF$13:$BF$1029,JENJANG_PENDIDIKAN,$C$41,KECAMATAN,$B91,STATUS_SEKOLAH,'GTK-SD-SMP-SMA-SMK-SLB'!$AL$74)</f>
        <v>19</v>
      </c>
      <c r="X91" s="360">
        <f>SUMIFS('ALL-DIKBUD-KEMANAG'!$BI$13:$BI$1029,JENJANG_PENDIDIKAN,$C$41,KECAMATAN,$B91,STATUS_SEKOLAH,'GTK-SD-SMP-SMA-SMK-SLB'!$AL$74)</f>
        <v>220</v>
      </c>
      <c r="Y91" s="331">
        <f t="shared" si="28"/>
        <v>239</v>
      </c>
      <c r="Z91" s="360">
        <f>SUMIFS('ALL-DIKBUD-KEMANAG'!$BF$13:$BF$1029,JENJANG_PENDIDIKAN,$F$41,KECAMATAN,$B91,STATUS_SEKOLAH,$AL$74)</f>
        <v>1</v>
      </c>
      <c r="AA91" s="360">
        <f>SUMIFS('ALL-DIKBUD-KEMANAG'!$BI$13:$BI$1029,JENJANG_PENDIDIKAN,$F$41,KECAMATAN,$B91,STATUS_SEKOLAH,$AL$74)</f>
        <v>47</v>
      </c>
      <c r="AB91" s="331">
        <f t="shared" si="29"/>
        <v>48</v>
      </c>
      <c r="AC91" s="360">
        <f>SUMIFS('ALL-DIKBUD-KEMANAG'!$BF$13:$BF$1029,JENJANG_PENDIDIKAN,$I$41,KECAMATAN,$B91,STATUS_SEKOLAH,$AL$74)</f>
        <v>0</v>
      </c>
      <c r="AD91" s="360">
        <f>SUMIFS('ALL-DIKBUD-KEMANAG'!$BI$13:$BI$1029,JENJANG_PENDIDIKAN,$I$41,KECAMATAN,$B91,STATUS_SEKOLAH,$AL$74)</f>
        <v>14</v>
      </c>
      <c r="AE91" s="331">
        <f t="shared" si="30"/>
        <v>14</v>
      </c>
      <c r="AF91" s="360">
        <f>SUMIFS('ALL-DIKBUD-KEMANAG'!$BF$13:$BF$1029,JENJANG_PENDIDIKAN,$L$41,KECAMATAN,$B91,STATUS_SEKOLAH,$AL$74)</f>
        <v>0</v>
      </c>
      <c r="AG91" s="360">
        <f>SUMIFS('ALL-DIKBUD-KEMANAG'!$BI$13:$BI$1029,JENJANG_PENDIDIKAN,$L$41,KECAMATAN,$B91,STATUS_SEKOLAH,$AL$74)</f>
        <v>0</v>
      </c>
      <c r="AH91" s="331">
        <f t="shared" si="31"/>
        <v>0</v>
      </c>
      <c r="AI91" s="360">
        <f>SUMIFS('ALL-DIKBUD-KEMANAG'!$BF$13:$BF$1029,JENJANG_PENDIDIKAN,$O$41,KECAMATAN,$B91,STATUS_SEKOLAH,$AL$74)</f>
        <v>0</v>
      </c>
      <c r="AJ91" s="360">
        <f>SUMIFS('ALL-DIKBUD-KEMANAG'!$BI$13:$BI$1029,JENJANG_PENDIDIKAN,$O$41,KECAMATAN,$B91,STATUS_SEKOLAH,$AL$74)</f>
        <v>0</v>
      </c>
      <c r="AK91" s="332">
        <f t="shared" si="32"/>
        <v>0</v>
      </c>
      <c r="AL91" s="349">
        <f t="shared" si="33"/>
        <v>301</v>
      </c>
    </row>
    <row r="92" spans="1:38" ht="15.75" thickBot="1" x14ac:dyDescent="0.3">
      <c r="A92" s="351">
        <v>14</v>
      </c>
      <c r="B92" s="352" t="s">
        <v>32</v>
      </c>
      <c r="C92" s="360">
        <f>SUMIFS('ALL-DIKBUD-KEMANAG'!$BF$13:$BF$1029,JENJANG_PENDIDIKAN,$C$41,KECAMATAN,$B92)</f>
        <v>2</v>
      </c>
      <c r="D92" s="360">
        <f>SUMIFS('ALL-DIKBUD-KEMANAG'!$BI$13:$BI$1029,JENJANG_PENDIDIKAN,$C$41,KECAMATAN,$B92)</f>
        <v>213</v>
      </c>
      <c r="E92" s="354">
        <f t="shared" si="22"/>
        <v>215</v>
      </c>
      <c r="F92" s="360">
        <f>SUMIFS('ALL-DIKBUD-KEMANAG'!$BF$13:$BF$1029,JENJANG_PENDIDIKAN,$F$41,KECAMATAN,$B92)</f>
        <v>0</v>
      </c>
      <c r="G92" s="360">
        <f>SUMIFS('ALL-DIKBUD-KEMANAG'!$BI$13:$BI$1029,JENJANG_PENDIDIKAN,$F$41,KECAMATAN,$B92)</f>
        <v>48</v>
      </c>
      <c r="H92" s="354">
        <f t="shared" si="23"/>
        <v>48</v>
      </c>
      <c r="I92" s="360">
        <f>SUMIFS('ALL-DIKBUD-KEMANAG'!$BF$13:$BF$1029,JENJANG_PENDIDIKAN,$I$41,KECAMATAN,$B92)</f>
        <v>0</v>
      </c>
      <c r="J92" s="360">
        <f>SUMIFS('ALL-DIKBUD-KEMANAG'!$BI$13:$BI$1029,JENJANG_PENDIDIKAN,$I$41,KECAMATAN,$B92)</f>
        <v>0</v>
      </c>
      <c r="K92" s="354">
        <f t="shared" si="24"/>
        <v>0</v>
      </c>
      <c r="L92" s="360">
        <f>SUMIFS('ALL-DIKBUD-KEMANAG'!$BF$13:$BF$1029,JENJANG_PENDIDIKAN,$L$41,KECAMATAN,$B92)</f>
        <v>0</v>
      </c>
      <c r="M92" s="360">
        <f>SUMIFS('ALL-DIKBUD-KEMANAG'!$BI$13:$BI$1029,JENJANG_PENDIDIKAN,$L$41,KECAMATAN,$B92)</f>
        <v>18</v>
      </c>
      <c r="N92" s="354">
        <f t="shared" si="25"/>
        <v>18</v>
      </c>
      <c r="O92" s="360">
        <f>SUMIFS('ALL-DIKBUD-KEMANAG'!$BF$13:$BF$1029,JENJANG_PENDIDIKAN,$O$41,KECAMATAN,$B92)</f>
        <v>0</v>
      </c>
      <c r="P92" s="360">
        <f>SUMIFS('ALL-DIKBUD-KEMANAG'!$BI$13:$BI$1029,JENJANG_PENDIDIKAN,$O$41,KECAMATAN,$B92)</f>
        <v>0</v>
      </c>
      <c r="Q92" s="355">
        <f t="shared" si="26"/>
        <v>0</v>
      </c>
      <c r="R92" s="356">
        <f t="shared" si="27"/>
        <v>281</v>
      </c>
      <c r="U92" s="351">
        <v>14</v>
      </c>
      <c r="V92" s="352" t="s">
        <v>32</v>
      </c>
      <c r="W92" s="360">
        <f>SUMIFS('ALL-DIKBUD-KEMANAG'!$BF$13:$BF$1029,JENJANG_PENDIDIKAN,$C$41,KECAMATAN,$B92,STATUS_SEKOLAH,'GTK-SD-SMP-SMA-SMK-SLB'!$AL$74)</f>
        <v>2</v>
      </c>
      <c r="X92" s="360">
        <f>SUMIFS('ALL-DIKBUD-KEMANAG'!$BI$13:$BI$1029,JENJANG_PENDIDIKAN,$C$41,KECAMATAN,$B92,STATUS_SEKOLAH,'GTK-SD-SMP-SMA-SMK-SLB'!$AL$74)</f>
        <v>213</v>
      </c>
      <c r="Y92" s="354">
        <f t="shared" si="28"/>
        <v>215</v>
      </c>
      <c r="Z92" s="360">
        <f>SUMIFS('ALL-DIKBUD-KEMANAG'!$BF$13:$BF$1029,JENJANG_PENDIDIKAN,$F$41,KECAMATAN,$B92,STATUS_SEKOLAH,$AL$74)</f>
        <v>0</v>
      </c>
      <c r="AA92" s="360">
        <f>SUMIFS('ALL-DIKBUD-KEMANAG'!$BI$13:$BI$1029,JENJANG_PENDIDIKAN,$F$41,KECAMATAN,$B92,STATUS_SEKOLAH,$AL$74)</f>
        <v>41</v>
      </c>
      <c r="AB92" s="354">
        <f t="shared" si="29"/>
        <v>41</v>
      </c>
      <c r="AC92" s="360">
        <f>SUMIFS('ALL-DIKBUD-KEMANAG'!$BF$13:$BF$1029,JENJANG_PENDIDIKAN,$I$41,KECAMATAN,$B92,STATUS_SEKOLAH,$AL$74)</f>
        <v>0</v>
      </c>
      <c r="AD92" s="360">
        <f>SUMIFS('ALL-DIKBUD-KEMANAG'!$BI$13:$BI$1029,JENJANG_PENDIDIKAN,$I$41,KECAMATAN,$B92,STATUS_SEKOLAH,$AL$74)</f>
        <v>0</v>
      </c>
      <c r="AE92" s="354">
        <f t="shared" si="30"/>
        <v>0</v>
      </c>
      <c r="AF92" s="360">
        <f>SUMIFS('ALL-DIKBUD-KEMANAG'!$BF$13:$BF$1029,JENJANG_PENDIDIKAN,$L$41,KECAMATAN,$B92,STATUS_SEKOLAH,$AL$74)</f>
        <v>0</v>
      </c>
      <c r="AG92" s="360">
        <f>SUMIFS('ALL-DIKBUD-KEMANAG'!$BI$13:$BI$1029,JENJANG_PENDIDIKAN,$L$41,KECAMATAN,$B92,STATUS_SEKOLAH,$AL$74)</f>
        <v>0</v>
      </c>
      <c r="AH92" s="354">
        <f t="shared" si="31"/>
        <v>0</v>
      </c>
      <c r="AI92" s="360">
        <f>SUMIFS('ALL-DIKBUD-KEMANAG'!$BF$13:$BF$1029,JENJANG_PENDIDIKAN,$O$41,KECAMATAN,$B92,STATUS_SEKOLAH,$AL$74)</f>
        <v>0</v>
      </c>
      <c r="AJ92" s="360">
        <f>SUMIFS('ALL-DIKBUD-KEMANAG'!$BI$13:$BI$1029,JENJANG_PENDIDIKAN,$O$41,KECAMATAN,$B92,STATUS_SEKOLAH,$AL$74)</f>
        <v>0</v>
      </c>
      <c r="AK92" s="355">
        <f t="shared" si="32"/>
        <v>0</v>
      </c>
      <c r="AL92" s="356">
        <f t="shared" si="33"/>
        <v>256</v>
      </c>
    </row>
    <row r="93" spans="1:38" ht="15.75" thickTop="1" x14ac:dyDescent="0.25">
      <c r="B93" s="338" t="s">
        <v>4</v>
      </c>
      <c r="C93" s="339">
        <f>SUM(C79:C92)</f>
        <v>229</v>
      </c>
      <c r="D93" s="339">
        <f t="shared" ref="D93:R93" si="34">SUM(D79:D92)</f>
        <v>4874</v>
      </c>
      <c r="E93" s="339">
        <f t="shared" si="34"/>
        <v>5103</v>
      </c>
      <c r="F93" s="339">
        <f t="shared" si="34"/>
        <v>52</v>
      </c>
      <c r="G93" s="339">
        <f>SUM(G79:G92)</f>
        <v>1548</v>
      </c>
      <c r="H93" s="339">
        <f t="shared" si="34"/>
        <v>1600</v>
      </c>
      <c r="I93" s="339">
        <f t="shared" si="34"/>
        <v>6</v>
      </c>
      <c r="J93" s="339">
        <f t="shared" si="34"/>
        <v>765</v>
      </c>
      <c r="K93" s="339">
        <f t="shared" si="34"/>
        <v>771</v>
      </c>
      <c r="L93" s="339">
        <f t="shared" si="34"/>
        <v>16</v>
      </c>
      <c r="M93" s="339">
        <f t="shared" si="34"/>
        <v>961</v>
      </c>
      <c r="N93" s="339">
        <f t="shared" si="34"/>
        <v>977</v>
      </c>
      <c r="O93" s="339">
        <f t="shared" si="34"/>
        <v>0</v>
      </c>
      <c r="P93" s="339">
        <f t="shared" si="34"/>
        <v>29</v>
      </c>
      <c r="Q93" s="339">
        <f t="shared" si="34"/>
        <v>29</v>
      </c>
      <c r="R93" s="339">
        <f t="shared" si="34"/>
        <v>8480</v>
      </c>
      <c r="V93" s="338" t="s">
        <v>4</v>
      </c>
      <c r="W93" s="339">
        <f>SUM(W79:W92)</f>
        <v>200</v>
      </c>
      <c r="X93" s="339">
        <f t="shared" ref="X93:Z93" si="35">SUM(X79:X92)</f>
        <v>4643</v>
      </c>
      <c r="Y93" s="339">
        <f t="shared" si="35"/>
        <v>4843</v>
      </c>
      <c r="Z93" s="339">
        <f t="shared" si="35"/>
        <v>14</v>
      </c>
      <c r="AA93" s="339">
        <f>SUM(AA79:AA92)</f>
        <v>1173</v>
      </c>
      <c r="AB93" s="339">
        <f t="shared" ref="AB93:AL93" si="36">SUM(AB79:AB92)</f>
        <v>1187</v>
      </c>
      <c r="AC93" s="339">
        <f t="shared" si="36"/>
        <v>2</v>
      </c>
      <c r="AD93" s="339">
        <f t="shared" si="36"/>
        <v>514</v>
      </c>
      <c r="AE93" s="339">
        <f t="shared" si="36"/>
        <v>516</v>
      </c>
      <c r="AF93" s="339">
        <f t="shared" si="36"/>
        <v>1</v>
      </c>
      <c r="AG93" s="339">
        <f t="shared" si="36"/>
        <v>198</v>
      </c>
      <c r="AH93" s="339">
        <f t="shared" si="36"/>
        <v>199</v>
      </c>
      <c r="AI93" s="339">
        <f t="shared" si="36"/>
        <v>0</v>
      </c>
      <c r="AJ93" s="339">
        <f t="shared" si="36"/>
        <v>0</v>
      </c>
      <c r="AK93" s="339">
        <f t="shared" si="36"/>
        <v>0</v>
      </c>
      <c r="AL93" s="339">
        <f t="shared" si="36"/>
        <v>6745</v>
      </c>
    </row>
    <row r="94" spans="1:38" x14ac:dyDescent="0.25">
      <c r="H94" s="341"/>
      <c r="Q94" s="342"/>
      <c r="AB94" s="341"/>
      <c r="AK94" s="342"/>
    </row>
    <row r="95" spans="1:38" ht="15.75" x14ac:dyDescent="0.25">
      <c r="K95" s="344"/>
      <c r="L95" s="344"/>
      <c r="M95" s="344"/>
      <c r="N95" s="344"/>
      <c r="O95" s="343" t="s">
        <v>227</v>
      </c>
      <c r="AE95" s="344"/>
      <c r="AF95" s="344"/>
      <c r="AG95" s="344"/>
      <c r="AH95" s="344"/>
      <c r="AI95" s="343" t="s">
        <v>227</v>
      </c>
    </row>
    <row r="96" spans="1:38" ht="15.75" x14ac:dyDescent="0.25">
      <c r="O96" s="345" t="s">
        <v>228</v>
      </c>
      <c r="AI96" s="345" t="s">
        <v>228</v>
      </c>
    </row>
    <row r="97" spans="1:35" ht="15.75" x14ac:dyDescent="0.25">
      <c r="O97" s="345" t="s">
        <v>229</v>
      </c>
      <c r="AI97" s="345" t="s">
        <v>229</v>
      </c>
    </row>
    <row r="98" spans="1:35" ht="15.75" x14ac:dyDescent="0.25">
      <c r="O98" s="343"/>
      <c r="AI98" s="343"/>
    </row>
    <row r="99" spans="1:35" ht="15.75" x14ac:dyDescent="0.25">
      <c r="O99" s="343"/>
      <c r="AI99" s="343"/>
    </row>
    <row r="100" spans="1:35" ht="15.75" x14ac:dyDescent="0.25">
      <c r="O100" s="343"/>
      <c r="AI100" s="343"/>
    </row>
    <row r="101" spans="1:35" ht="15.75" x14ac:dyDescent="0.25">
      <c r="O101" s="345" t="s">
        <v>219</v>
      </c>
      <c r="AI101" s="345" t="s">
        <v>219</v>
      </c>
    </row>
    <row r="102" spans="1:35" ht="15.75" x14ac:dyDescent="0.25">
      <c r="O102" s="345" t="s">
        <v>220</v>
      </c>
      <c r="AI102" s="345" t="s">
        <v>220</v>
      </c>
    </row>
    <row r="103" spans="1:35" ht="15.75" x14ac:dyDescent="0.25">
      <c r="O103" s="345" t="s">
        <v>221</v>
      </c>
      <c r="AI103" s="345" t="s">
        <v>221</v>
      </c>
    </row>
    <row r="107" spans="1:35" ht="21.75" thickBot="1" x14ac:dyDescent="0.4">
      <c r="C107" s="346" t="s">
        <v>238</v>
      </c>
      <c r="D107" s="319"/>
      <c r="E107" s="319"/>
      <c r="F107" s="319"/>
      <c r="G107" s="319"/>
      <c r="H107" s="319"/>
      <c r="I107" s="319"/>
      <c r="J107" s="319"/>
      <c r="K107"/>
    </row>
    <row r="108" spans="1:35" ht="15.75" x14ac:dyDescent="0.25">
      <c r="C108" s="320" t="s">
        <v>224</v>
      </c>
      <c r="K108"/>
    </row>
    <row r="109" spans="1:35" x14ac:dyDescent="0.25">
      <c r="C109" s="321" t="s">
        <v>222</v>
      </c>
    </row>
    <row r="110" spans="1:35" ht="15.75" x14ac:dyDescent="0.25">
      <c r="B110" s="322"/>
      <c r="C110" s="318" t="s">
        <v>13</v>
      </c>
    </row>
    <row r="111" spans="1:35" ht="15.75" thickBot="1" x14ac:dyDescent="0.3"/>
    <row r="112" spans="1:35" ht="15.75" thickTop="1" x14ac:dyDescent="0.25">
      <c r="A112" s="983" t="s">
        <v>60</v>
      </c>
      <c r="B112" s="985" t="s">
        <v>61</v>
      </c>
      <c r="C112" s="978" t="s">
        <v>6</v>
      </c>
      <c r="D112" s="979"/>
      <c r="E112" s="980"/>
      <c r="F112" s="981" t="s">
        <v>7</v>
      </c>
      <c r="G112" s="982"/>
      <c r="H112" s="982"/>
      <c r="I112" s="981" t="s">
        <v>8</v>
      </c>
      <c r="J112" s="982"/>
      <c r="K112" s="982"/>
      <c r="L112" s="982" t="s">
        <v>9</v>
      </c>
      <c r="M112" s="982"/>
      <c r="N112" s="982"/>
      <c r="O112" s="982" t="s">
        <v>10</v>
      </c>
      <c r="P112" s="982"/>
      <c r="Q112" s="982"/>
      <c r="R112" s="976" t="s">
        <v>12</v>
      </c>
    </row>
    <row r="113" spans="1:26" ht="36" x14ac:dyDescent="0.25">
      <c r="A113" s="984"/>
      <c r="B113" s="986"/>
      <c r="C113" s="382" t="s">
        <v>74</v>
      </c>
      <c r="D113" s="382" t="s">
        <v>237</v>
      </c>
      <c r="E113" s="357" t="s">
        <v>4</v>
      </c>
      <c r="F113" s="382" t="s">
        <v>74</v>
      </c>
      <c r="G113" s="382" t="s">
        <v>237</v>
      </c>
      <c r="H113" s="357" t="s">
        <v>4</v>
      </c>
      <c r="I113" s="382" t="s">
        <v>74</v>
      </c>
      <c r="J113" s="382" t="s">
        <v>237</v>
      </c>
      <c r="K113" s="357" t="s">
        <v>4</v>
      </c>
      <c r="L113" s="382" t="s">
        <v>74</v>
      </c>
      <c r="M113" s="382" t="s">
        <v>237</v>
      </c>
      <c r="N113" s="357" t="s">
        <v>4</v>
      </c>
      <c r="O113" s="382" t="s">
        <v>74</v>
      </c>
      <c r="P113" s="382" t="s">
        <v>237</v>
      </c>
      <c r="Q113" s="357" t="s">
        <v>4</v>
      </c>
      <c r="R113" s="977"/>
    </row>
    <row r="114" spans="1:26" ht="15.75" thickBot="1" x14ac:dyDescent="0.3">
      <c r="A114" s="364"/>
      <c r="B114" s="365" t="s">
        <v>62</v>
      </c>
      <c r="C114" s="366">
        <f>SUM(C115:C128)</f>
        <v>2671</v>
      </c>
      <c r="D114" s="366">
        <f>SUM(D115:D128)</f>
        <v>2432</v>
      </c>
      <c r="E114" s="366">
        <f>SUM(E115:E128)</f>
        <v>5103</v>
      </c>
      <c r="F114" s="366">
        <f t="shared" ref="F114:R114" si="37">SUM(F115:F128)</f>
        <v>621</v>
      </c>
      <c r="G114" s="366">
        <f t="shared" si="37"/>
        <v>979</v>
      </c>
      <c r="H114" s="366">
        <f t="shared" si="37"/>
        <v>1600</v>
      </c>
      <c r="I114" s="366">
        <f t="shared" si="37"/>
        <v>335</v>
      </c>
      <c r="J114" s="366">
        <f t="shared" si="37"/>
        <v>446</v>
      </c>
      <c r="K114" s="366">
        <f t="shared" si="37"/>
        <v>781</v>
      </c>
      <c r="L114" s="366">
        <f t="shared" si="37"/>
        <v>685</v>
      </c>
      <c r="M114" s="366">
        <f t="shared" si="37"/>
        <v>316</v>
      </c>
      <c r="N114" s="366">
        <f t="shared" si="37"/>
        <v>1001</v>
      </c>
      <c r="O114" s="366">
        <f t="shared" si="37"/>
        <v>19</v>
      </c>
      <c r="P114" s="366">
        <f t="shared" si="37"/>
        <v>10</v>
      </c>
      <c r="Q114" s="366">
        <f t="shared" si="37"/>
        <v>29</v>
      </c>
      <c r="R114" s="367">
        <f t="shared" si="37"/>
        <v>8514</v>
      </c>
      <c r="U114" s="402">
        <v>467</v>
      </c>
      <c r="V114" s="402">
        <v>835</v>
      </c>
      <c r="W114" s="402">
        <v>1302</v>
      </c>
      <c r="X114" s="403">
        <f>C114+U114</f>
        <v>3138</v>
      </c>
      <c r="Y114" s="403">
        <f t="shared" ref="Y114:Z114" si="38">D114+V114</f>
        <v>3267</v>
      </c>
      <c r="Z114" s="403">
        <f t="shared" si="38"/>
        <v>6405</v>
      </c>
    </row>
    <row r="115" spans="1:26" ht="15.75" thickTop="1" x14ac:dyDescent="0.25">
      <c r="A115" s="358">
        <v>1</v>
      </c>
      <c r="B115" s="359" t="s">
        <v>19</v>
      </c>
      <c r="C115" s="360">
        <f>SUMIFS('ALL-DIKBUD-KEMANAG'!$AG$13:$AG$1029,JENJANG_PENDIDIKAN,$C$41,KECAMATAN,$B115)</f>
        <v>322</v>
      </c>
      <c r="D115" s="360">
        <f>SUMIFS('ALL-DIKBUD-KEMANAG'!$AJ$13:$AJ$1029,JENJANG_PENDIDIKAN,$C$41,KECAMATAN,$B115)</f>
        <v>316</v>
      </c>
      <c r="E115" s="361">
        <f>SUM(C115:D115)</f>
        <v>638</v>
      </c>
      <c r="F115" s="360">
        <f>SUMIFS('ALL-DIKBUD-KEMANAG'!$AG$13:$AG$1029,JENJANG_PENDIDIKAN,$F$41,KECAMATAN,$B115)</f>
        <v>102</v>
      </c>
      <c r="G115" s="360">
        <f>SUMIFS('ALL-DIKBUD-KEMANAG'!$AJ$13:$AJ$1029,JENJANG_PENDIDIKAN,$F$41,KECAMATAN,$B115)</f>
        <v>171</v>
      </c>
      <c r="H115" s="361">
        <f>SUM(F115:G115)</f>
        <v>273</v>
      </c>
      <c r="I115" s="360">
        <f>SUMIFS('ALL-DIKBUD-KEMANAG'!$AG$13:$AG$1029,JENJANG_PENDIDIKAN,$I$41,KECAMATAN,$B115)</f>
        <v>54</v>
      </c>
      <c r="J115" s="360">
        <f>SUMIFS('ALL-DIKBUD-KEMANAG'!$AJ$13:$AJ$1029,JENJANG_PENDIDIKAN,$I$41,KECAMATAN,$B115)</f>
        <v>117</v>
      </c>
      <c r="K115" s="361">
        <f>SUM(I115:J115)</f>
        <v>171</v>
      </c>
      <c r="L115" s="360">
        <f>SUMIFS('ALL-DIKBUD-KEMANAG'!$AG$13:$AG$1029,JENJANG_PENDIDIKAN,$L$41,KECAMATAN,$B115)</f>
        <v>142</v>
      </c>
      <c r="M115" s="360">
        <f>SUMIFS('ALL-DIKBUD-KEMANAG'!$AJ$13:$AJ$1029,JENJANG_PENDIDIKAN,$L$41,KECAMATAN,$B115)</f>
        <v>79</v>
      </c>
      <c r="N115" s="361">
        <f>SUM(L115:M115)</f>
        <v>221</v>
      </c>
      <c r="O115" s="360">
        <f>SUMIFS('ALL-DIKBUD-KEMANAG'!$AG$13:$AG$1029,JENJANG_PENDIDIKAN,$O$41,KECAMATAN,$B115)</f>
        <v>0</v>
      </c>
      <c r="P115" s="360">
        <f>SUMIFS('ALL-DIKBUD-KEMANAG'!$AJ$13:$AJ$1029,JENJANG_PENDIDIKAN,$O$41,KECAMATAN,$B115)</f>
        <v>0</v>
      </c>
      <c r="Q115" s="362">
        <f>SUM(O115:P115)</f>
        <v>0</v>
      </c>
      <c r="R115" s="363">
        <f>SUM(E115,H115,K115,Q115,N115)</f>
        <v>1303</v>
      </c>
    </row>
    <row r="116" spans="1:26" x14ac:dyDescent="0.25">
      <c r="A116" s="350">
        <v>2</v>
      </c>
      <c r="B116" s="334" t="s">
        <v>20</v>
      </c>
      <c r="C116" s="360">
        <f>SUMIFS('ALL-DIKBUD-KEMANAG'!$AG$13:$AG$1029,JENJANG_PENDIDIKAN,$C$41,KECAMATAN,$B116)</f>
        <v>174</v>
      </c>
      <c r="D116" s="360">
        <f>SUMIFS('ALL-DIKBUD-KEMANAG'!$AJ$13:$AJ$1029,JENJANG_PENDIDIKAN,$C$41,KECAMATAN,$B116)</f>
        <v>184</v>
      </c>
      <c r="E116" s="331">
        <f t="shared" ref="E116:E128" si="39">SUM(C116:D116)</f>
        <v>358</v>
      </c>
      <c r="F116" s="360">
        <f>SUMIFS('ALL-DIKBUD-KEMANAG'!$AG$13:$AG$1029,JENJANG_PENDIDIKAN,$F$41,KECAMATAN,$B116)</f>
        <v>45</v>
      </c>
      <c r="G116" s="360">
        <f>SUMIFS('ALL-DIKBUD-KEMANAG'!$AJ$13:$AJ$1029,JENJANG_PENDIDIKAN,$F$41,KECAMATAN,$B116)</f>
        <v>80</v>
      </c>
      <c r="H116" s="331">
        <f t="shared" ref="H116:H128" si="40">SUM(F116:G116)</f>
        <v>125</v>
      </c>
      <c r="I116" s="360">
        <f>SUMIFS('ALL-DIKBUD-KEMANAG'!$AG$13:$AG$1029,JENJANG_PENDIDIKAN,$I$41,KECAMATAN,$B116)</f>
        <v>26</v>
      </c>
      <c r="J116" s="360">
        <f>SUMIFS('ALL-DIKBUD-KEMANAG'!$AJ$13:$AJ$1029,JENJANG_PENDIDIKAN,$I$41,KECAMATAN,$B116)</f>
        <v>2</v>
      </c>
      <c r="K116" s="331">
        <f t="shared" ref="K116:K128" si="41">SUM(I116:J116)</f>
        <v>28</v>
      </c>
      <c r="L116" s="360">
        <f>SUMIFS('ALL-DIKBUD-KEMANAG'!$AG$13:$AG$1029,JENJANG_PENDIDIKAN,$L$41,KECAMATAN,$B116)</f>
        <v>65</v>
      </c>
      <c r="M116" s="360">
        <f>SUMIFS('ALL-DIKBUD-KEMANAG'!$AJ$13:$AJ$1029,JENJANG_PENDIDIKAN,$L$41,KECAMATAN,$B116)</f>
        <v>47</v>
      </c>
      <c r="N116" s="331">
        <f t="shared" ref="N116:N128" si="42">SUM(L116:M116)</f>
        <v>112</v>
      </c>
      <c r="O116" s="360">
        <f>SUMIFS('ALL-DIKBUD-KEMANAG'!$AG$13:$AG$1029,JENJANG_PENDIDIKAN,$O$41,KECAMATAN,$B116)</f>
        <v>0</v>
      </c>
      <c r="P116" s="360">
        <f>SUMIFS('ALL-DIKBUD-KEMANAG'!$AJ$13:$AJ$1029,JENJANG_PENDIDIKAN,$O$41,KECAMATAN,$B116)</f>
        <v>0</v>
      </c>
      <c r="Q116" s="332">
        <f t="shared" ref="Q116:Q128" si="43">SUM(O116:P116)</f>
        <v>0</v>
      </c>
      <c r="R116" s="349">
        <f t="shared" ref="R116:R128" si="44">SUM(E116,H116,K116,Q116,N116)</f>
        <v>623</v>
      </c>
      <c r="U116" s="318">
        <v>1100</v>
      </c>
      <c r="V116" s="318">
        <v>1328</v>
      </c>
      <c r="W116" s="318">
        <v>2428</v>
      </c>
      <c r="X116" s="404">
        <f>U116+F114</f>
        <v>1721</v>
      </c>
      <c r="Y116" s="404">
        <f>V116+G114</f>
        <v>2307</v>
      </c>
      <c r="Z116" s="404">
        <f>SUM(X116:Y116)</f>
        <v>4028</v>
      </c>
    </row>
    <row r="117" spans="1:26" x14ac:dyDescent="0.25">
      <c r="A117" s="348">
        <v>3</v>
      </c>
      <c r="B117" s="334" t="s">
        <v>21</v>
      </c>
      <c r="C117" s="360">
        <f>SUMIFS('ALL-DIKBUD-KEMANAG'!$AG$13:$AG$1029,JENJANG_PENDIDIKAN,$C$41,KECAMATAN,$B117)</f>
        <v>208</v>
      </c>
      <c r="D117" s="360">
        <f>SUMIFS('ALL-DIKBUD-KEMANAG'!$AJ$13:$AJ$1029,JENJANG_PENDIDIKAN,$C$41,KECAMATAN,$B117)</f>
        <v>162</v>
      </c>
      <c r="E117" s="331">
        <f t="shared" si="39"/>
        <v>370</v>
      </c>
      <c r="F117" s="360">
        <f>SUMIFS('ALL-DIKBUD-KEMANAG'!$AG$13:$AG$1029,JENJANG_PENDIDIKAN,$F$41,KECAMATAN,$B117)</f>
        <v>29</v>
      </c>
      <c r="G117" s="360">
        <f>SUMIFS('ALL-DIKBUD-KEMANAG'!$AJ$13:$AJ$1029,JENJANG_PENDIDIKAN,$F$41,KECAMATAN,$B117)</f>
        <v>51</v>
      </c>
      <c r="H117" s="331">
        <f t="shared" si="40"/>
        <v>80</v>
      </c>
      <c r="I117" s="360">
        <f>SUMIFS('ALL-DIKBUD-KEMANAG'!$AG$13:$AG$1029,JENJANG_PENDIDIKAN,$I$41,KECAMATAN,$B117)</f>
        <v>19</v>
      </c>
      <c r="J117" s="360">
        <f>SUMIFS('ALL-DIKBUD-KEMANAG'!$AJ$13:$AJ$1029,JENJANG_PENDIDIKAN,$I$41,KECAMATAN,$B117)</f>
        <v>23</v>
      </c>
      <c r="K117" s="331">
        <f t="shared" si="41"/>
        <v>42</v>
      </c>
      <c r="L117" s="360">
        <f>SUMIFS('ALL-DIKBUD-KEMANAG'!$AG$13:$AG$1029,JENJANG_PENDIDIKAN,$L$41,KECAMATAN,$B117)</f>
        <v>30</v>
      </c>
      <c r="M117" s="360">
        <f>SUMIFS('ALL-DIKBUD-KEMANAG'!$AJ$13:$AJ$1029,JENJANG_PENDIDIKAN,$L$41,KECAMATAN,$B117)</f>
        <v>3</v>
      </c>
      <c r="N117" s="331">
        <f t="shared" si="42"/>
        <v>33</v>
      </c>
      <c r="O117" s="360">
        <f>SUMIFS('ALL-DIKBUD-KEMANAG'!$AG$13:$AG$1029,JENJANG_PENDIDIKAN,$O$41,KECAMATAN,$B117)</f>
        <v>0</v>
      </c>
      <c r="P117" s="360">
        <f>SUMIFS('ALL-DIKBUD-KEMANAG'!$AJ$13:$AJ$1029,JENJANG_PENDIDIKAN,$O$41,KECAMATAN,$B117)</f>
        <v>0</v>
      </c>
      <c r="Q117" s="332">
        <f t="shared" si="43"/>
        <v>0</v>
      </c>
      <c r="R117" s="349">
        <f t="shared" si="44"/>
        <v>525</v>
      </c>
    </row>
    <row r="118" spans="1:26" x14ac:dyDescent="0.25">
      <c r="A118" s="350">
        <v>4</v>
      </c>
      <c r="B118" s="334" t="s">
        <v>22</v>
      </c>
      <c r="C118" s="360">
        <f>SUMIFS('ALL-DIKBUD-KEMANAG'!$AG$13:$AG$1029,JENJANG_PENDIDIKAN,$C$41,KECAMATAN,$B118)</f>
        <v>191</v>
      </c>
      <c r="D118" s="360">
        <f>SUMIFS('ALL-DIKBUD-KEMANAG'!$AJ$13:$AJ$1029,JENJANG_PENDIDIKAN,$C$41,KECAMATAN,$B118)</f>
        <v>211</v>
      </c>
      <c r="E118" s="331">
        <f t="shared" si="39"/>
        <v>402</v>
      </c>
      <c r="F118" s="360">
        <f>SUMIFS('ALL-DIKBUD-KEMANAG'!$AG$13:$AG$1029,JENJANG_PENDIDIKAN,$F$41,KECAMATAN,$B118)</f>
        <v>51</v>
      </c>
      <c r="G118" s="360">
        <f>SUMIFS('ALL-DIKBUD-KEMANAG'!$AJ$13:$AJ$1029,JENJANG_PENDIDIKAN,$F$41,KECAMATAN,$B118)</f>
        <v>77</v>
      </c>
      <c r="H118" s="331">
        <f t="shared" si="40"/>
        <v>128</v>
      </c>
      <c r="I118" s="360">
        <f>SUMIFS('ALL-DIKBUD-KEMANAG'!$AG$13:$AG$1029,JENJANG_PENDIDIKAN,$I$41,KECAMATAN,$B118)</f>
        <v>10</v>
      </c>
      <c r="J118" s="360">
        <f>SUMIFS('ALL-DIKBUD-KEMANAG'!$AJ$13:$AJ$1029,JENJANG_PENDIDIKAN,$I$41,KECAMATAN,$B118)</f>
        <v>19</v>
      </c>
      <c r="K118" s="331">
        <f t="shared" si="41"/>
        <v>29</v>
      </c>
      <c r="L118" s="360">
        <f>SUMIFS('ALL-DIKBUD-KEMANAG'!$AG$13:$AG$1029,JENJANG_PENDIDIKAN,$L$41,KECAMATAN,$B118)</f>
        <v>37</v>
      </c>
      <c r="M118" s="360">
        <f>SUMIFS('ALL-DIKBUD-KEMANAG'!$AJ$13:$AJ$1029,JENJANG_PENDIDIKAN,$L$41,KECAMATAN,$B118)</f>
        <v>31</v>
      </c>
      <c r="N118" s="331">
        <f t="shared" si="42"/>
        <v>68</v>
      </c>
      <c r="O118" s="360">
        <f>SUMIFS('ALL-DIKBUD-KEMANAG'!$AG$13:$AG$1029,JENJANG_PENDIDIKAN,$O$41,KECAMATAN,$B118)</f>
        <v>0</v>
      </c>
      <c r="P118" s="360">
        <f>SUMIFS('ALL-DIKBUD-KEMANAG'!$AJ$13:$AJ$1029,JENJANG_PENDIDIKAN,$O$41,KECAMATAN,$B118)</f>
        <v>0</v>
      </c>
      <c r="Q118" s="332">
        <f t="shared" si="43"/>
        <v>0</v>
      </c>
      <c r="R118" s="349">
        <f t="shared" si="44"/>
        <v>627</v>
      </c>
    </row>
    <row r="119" spans="1:26" x14ac:dyDescent="0.25">
      <c r="A119" s="348">
        <v>5</v>
      </c>
      <c r="B119" s="334" t="s">
        <v>23</v>
      </c>
      <c r="C119" s="360">
        <f>SUMIFS('ALL-DIKBUD-KEMANAG'!$AG$13:$AG$1029,JENJANG_PENDIDIKAN,$C$41,KECAMATAN,$B119)</f>
        <v>152</v>
      </c>
      <c r="D119" s="360">
        <f>SUMIFS('ALL-DIKBUD-KEMANAG'!$AJ$13:$AJ$1029,JENJANG_PENDIDIKAN,$C$41,KECAMATAN,$B119)</f>
        <v>134</v>
      </c>
      <c r="E119" s="331">
        <f t="shared" si="39"/>
        <v>286</v>
      </c>
      <c r="F119" s="360">
        <f>SUMIFS('ALL-DIKBUD-KEMANAG'!$AG$13:$AG$1029,JENJANG_PENDIDIKAN,$F$41,KECAMATAN,$B119)</f>
        <v>22</v>
      </c>
      <c r="G119" s="360">
        <f>SUMIFS('ALL-DIKBUD-KEMANAG'!$AJ$13:$AJ$1029,JENJANG_PENDIDIKAN,$F$41,KECAMATAN,$B119)</f>
        <v>68</v>
      </c>
      <c r="H119" s="331">
        <f t="shared" si="40"/>
        <v>90</v>
      </c>
      <c r="I119" s="360">
        <f>SUMIFS('ALL-DIKBUD-KEMANAG'!$AG$13:$AG$1029,JENJANG_PENDIDIKAN,$I$41,KECAMATAN,$B119)</f>
        <v>22</v>
      </c>
      <c r="J119" s="360">
        <f>SUMIFS('ALL-DIKBUD-KEMANAG'!$AJ$13:$AJ$1029,JENJANG_PENDIDIKAN,$I$41,KECAMATAN,$B119)</f>
        <v>38</v>
      </c>
      <c r="K119" s="331">
        <f t="shared" si="41"/>
        <v>60</v>
      </c>
      <c r="L119" s="360">
        <f>SUMIFS('ALL-DIKBUD-KEMANAG'!$AG$13:$AG$1029,JENJANG_PENDIDIKAN,$L$41,KECAMATAN,$B119)</f>
        <v>35</v>
      </c>
      <c r="M119" s="360">
        <f>SUMIFS('ALL-DIKBUD-KEMANAG'!$AJ$13:$AJ$1029,JENJANG_PENDIDIKAN,$L$41,KECAMATAN,$B119)</f>
        <v>9</v>
      </c>
      <c r="N119" s="331">
        <f t="shared" si="42"/>
        <v>44</v>
      </c>
      <c r="O119" s="360">
        <f>SUMIFS('ALL-DIKBUD-KEMANAG'!$AG$13:$AG$1029,JENJANG_PENDIDIKAN,$O$41,KECAMATAN,$B119)</f>
        <v>0</v>
      </c>
      <c r="P119" s="360">
        <f>SUMIFS('ALL-DIKBUD-KEMANAG'!$AJ$13:$AJ$1029,JENJANG_PENDIDIKAN,$O$41,KECAMATAN,$B119)</f>
        <v>0</v>
      </c>
      <c r="Q119" s="332">
        <f t="shared" si="43"/>
        <v>0</v>
      </c>
      <c r="R119" s="349">
        <f t="shared" si="44"/>
        <v>480</v>
      </c>
    </row>
    <row r="120" spans="1:26" x14ac:dyDescent="0.25">
      <c r="A120" s="350">
        <v>6</v>
      </c>
      <c r="B120" s="334" t="s">
        <v>24</v>
      </c>
      <c r="C120" s="360">
        <f>SUMIFS('ALL-DIKBUD-KEMANAG'!$AG$13:$AG$1029,JENJANG_PENDIDIKAN,$C$41,KECAMATAN,$B120)</f>
        <v>190</v>
      </c>
      <c r="D120" s="360">
        <f>SUMIFS('ALL-DIKBUD-KEMANAG'!$AJ$13:$AJ$1029,JENJANG_PENDIDIKAN,$C$41,KECAMATAN,$B120)</f>
        <v>189</v>
      </c>
      <c r="E120" s="331">
        <f t="shared" si="39"/>
        <v>379</v>
      </c>
      <c r="F120" s="360">
        <f>SUMIFS('ALL-DIKBUD-KEMANAG'!$AG$13:$AG$1029,JENJANG_PENDIDIKAN,$F$41,KECAMATAN,$B120)</f>
        <v>58</v>
      </c>
      <c r="G120" s="360">
        <f>SUMIFS('ALL-DIKBUD-KEMANAG'!$AJ$13:$AJ$1029,JENJANG_PENDIDIKAN,$F$41,KECAMATAN,$B120)</f>
        <v>64</v>
      </c>
      <c r="H120" s="331">
        <f t="shared" si="40"/>
        <v>122</v>
      </c>
      <c r="I120" s="360">
        <f>SUMIFS('ALL-DIKBUD-KEMANAG'!$AG$13:$AG$1029,JENJANG_PENDIDIKAN,$I$41,KECAMATAN,$B120)</f>
        <v>22</v>
      </c>
      <c r="J120" s="360">
        <f>SUMIFS('ALL-DIKBUD-KEMANAG'!$AJ$13:$AJ$1029,JENJANG_PENDIDIKAN,$I$41,KECAMATAN,$B120)</f>
        <v>5</v>
      </c>
      <c r="K120" s="331">
        <f t="shared" si="41"/>
        <v>27</v>
      </c>
      <c r="L120" s="360">
        <f>SUMIFS('ALL-DIKBUD-KEMANAG'!$AG$13:$AG$1029,JENJANG_PENDIDIKAN,$L$41,KECAMATAN,$B120)</f>
        <v>28</v>
      </c>
      <c r="M120" s="360">
        <f>SUMIFS('ALL-DIKBUD-KEMANAG'!$AJ$13:$AJ$1029,JENJANG_PENDIDIKAN,$L$41,KECAMATAN,$B120)</f>
        <v>6</v>
      </c>
      <c r="N120" s="331">
        <f t="shared" si="42"/>
        <v>34</v>
      </c>
      <c r="O120" s="360">
        <f>SUMIFS('ALL-DIKBUD-KEMANAG'!$AG$13:$AG$1029,JENJANG_PENDIDIKAN,$O$41,KECAMATAN,$B120)</f>
        <v>0</v>
      </c>
      <c r="P120" s="360">
        <f>SUMIFS('ALL-DIKBUD-KEMANAG'!$AJ$13:$AJ$1029,JENJANG_PENDIDIKAN,$O$41,KECAMATAN,$B120)</f>
        <v>0</v>
      </c>
      <c r="Q120" s="332">
        <f t="shared" si="43"/>
        <v>0</v>
      </c>
      <c r="R120" s="349">
        <f t="shared" si="44"/>
        <v>562</v>
      </c>
    </row>
    <row r="121" spans="1:26" x14ac:dyDescent="0.25">
      <c r="A121" s="348">
        <v>7</v>
      </c>
      <c r="B121" s="334" t="s">
        <v>25</v>
      </c>
      <c r="C121" s="360">
        <f>SUMIFS('ALL-DIKBUD-KEMANAG'!$AG$13:$AG$1029,JENJANG_PENDIDIKAN,$C$41,KECAMATAN,$B121)</f>
        <v>358</v>
      </c>
      <c r="D121" s="360">
        <f>SUMIFS('ALL-DIKBUD-KEMANAG'!$AJ$13:$AJ$1029,JENJANG_PENDIDIKAN,$C$41,KECAMATAN,$B121)</f>
        <v>268</v>
      </c>
      <c r="E121" s="331">
        <f t="shared" si="39"/>
        <v>626</v>
      </c>
      <c r="F121" s="360">
        <f>SUMIFS('ALL-DIKBUD-KEMANAG'!$AG$13:$AG$1029,JENJANG_PENDIDIKAN,$F$41,KECAMATAN,$B121)</f>
        <v>90</v>
      </c>
      <c r="G121" s="360">
        <f>SUMIFS('ALL-DIKBUD-KEMANAG'!$AJ$13:$AJ$1029,JENJANG_PENDIDIKAN,$F$41,KECAMATAN,$B121)</f>
        <v>205</v>
      </c>
      <c r="H121" s="331">
        <f t="shared" si="40"/>
        <v>295</v>
      </c>
      <c r="I121" s="360">
        <f>SUMIFS('ALL-DIKBUD-KEMANAG'!$AG$13:$AG$1029,JENJANG_PENDIDIKAN,$I$41,KECAMATAN,$B121)</f>
        <v>58</v>
      </c>
      <c r="J121" s="360">
        <f>SUMIFS('ALL-DIKBUD-KEMANAG'!$AJ$13:$AJ$1029,JENJANG_PENDIDIKAN,$I$41,KECAMATAN,$B121)</f>
        <v>128</v>
      </c>
      <c r="K121" s="331">
        <f t="shared" si="41"/>
        <v>186</v>
      </c>
      <c r="L121" s="360">
        <f>SUMIFS('ALL-DIKBUD-KEMANAG'!$AG$13:$AG$1029,JENJANG_PENDIDIKAN,$L$41,KECAMATAN,$B121)</f>
        <v>142</v>
      </c>
      <c r="M121" s="360">
        <f>SUMIFS('ALL-DIKBUD-KEMANAG'!$AJ$13:$AJ$1029,JENJANG_PENDIDIKAN,$L$41,KECAMATAN,$B121)</f>
        <v>85</v>
      </c>
      <c r="N121" s="331">
        <f t="shared" si="42"/>
        <v>227</v>
      </c>
      <c r="O121" s="360">
        <f>SUMIFS('ALL-DIKBUD-KEMANAG'!$AG$13:$AG$1029,JENJANG_PENDIDIKAN,$O$41,KECAMATAN,$B121)</f>
        <v>19</v>
      </c>
      <c r="P121" s="360">
        <f>SUMIFS('ALL-DIKBUD-KEMANAG'!$AJ$13:$AJ$1029,JENJANG_PENDIDIKAN,$O$41,KECAMATAN,$B121)</f>
        <v>10</v>
      </c>
      <c r="Q121" s="332">
        <f t="shared" si="43"/>
        <v>29</v>
      </c>
      <c r="R121" s="349">
        <f t="shared" si="44"/>
        <v>1363</v>
      </c>
    </row>
    <row r="122" spans="1:26" x14ac:dyDescent="0.25">
      <c r="A122" s="350">
        <v>8</v>
      </c>
      <c r="B122" s="334" t="s">
        <v>26</v>
      </c>
      <c r="C122" s="360">
        <f>SUMIFS('ALL-DIKBUD-KEMANAG'!$AG$13:$AG$1029,JENJANG_PENDIDIKAN,$C$41,KECAMATAN,$B122)</f>
        <v>229</v>
      </c>
      <c r="D122" s="360">
        <f>SUMIFS('ALL-DIKBUD-KEMANAG'!$AJ$13:$AJ$1029,JENJANG_PENDIDIKAN,$C$41,KECAMATAN,$B122)</f>
        <v>180</v>
      </c>
      <c r="E122" s="331">
        <f t="shared" si="39"/>
        <v>409</v>
      </c>
      <c r="F122" s="360">
        <f>SUMIFS('ALL-DIKBUD-KEMANAG'!$AG$13:$AG$1029,JENJANG_PENDIDIKAN,$F$41,KECAMATAN,$B122)</f>
        <v>56</v>
      </c>
      <c r="G122" s="360">
        <f>SUMIFS('ALL-DIKBUD-KEMANAG'!$AJ$13:$AJ$1029,JENJANG_PENDIDIKAN,$F$41,KECAMATAN,$B122)</f>
        <v>49</v>
      </c>
      <c r="H122" s="331">
        <f t="shared" si="40"/>
        <v>105</v>
      </c>
      <c r="I122" s="360">
        <f>SUMIFS('ALL-DIKBUD-KEMANAG'!$AG$13:$AG$1029,JENJANG_PENDIDIKAN,$I$41,KECAMATAN,$B122)</f>
        <v>34</v>
      </c>
      <c r="J122" s="360">
        <f>SUMIFS('ALL-DIKBUD-KEMANAG'!$AJ$13:$AJ$1029,JENJANG_PENDIDIKAN,$I$41,KECAMATAN,$B122)</f>
        <v>13</v>
      </c>
      <c r="K122" s="331">
        <f t="shared" si="41"/>
        <v>47</v>
      </c>
      <c r="L122" s="360">
        <f>SUMIFS('ALL-DIKBUD-KEMANAG'!$AG$13:$AG$1029,JENJANG_PENDIDIKAN,$L$41,KECAMATAN,$B122)</f>
        <v>84</v>
      </c>
      <c r="M122" s="360">
        <f>SUMIFS('ALL-DIKBUD-KEMANAG'!$AJ$13:$AJ$1029,JENJANG_PENDIDIKAN,$L$41,KECAMATAN,$B122)</f>
        <v>11</v>
      </c>
      <c r="N122" s="331">
        <f t="shared" si="42"/>
        <v>95</v>
      </c>
      <c r="O122" s="360">
        <f>SUMIFS('ALL-DIKBUD-KEMANAG'!$AG$13:$AG$1029,JENJANG_PENDIDIKAN,$O$41,KECAMATAN,$B122)</f>
        <v>0</v>
      </c>
      <c r="P122" s="360">
        <f>SUMIFS('ALL-DIKBUD-KEMANAG'!$AJ$13:$AJ$1029,JENJANG_PENDIDIKAN,$O$41,KECAMATAN,$B122)</f>
        <v>0</v>
      </c>
      <c r="Q122" s="332">
        <f t="shared" si="43"/>
        <v>0</v>
      </c>
      <c r="R122" s="349">
        <f t="shared" si="44"/>
        <v>656</v>
      </c>
    </row>
    <row r="123" spans="1:26" x14ac:dyDescent="0.25">
      <c r="A123" s="348">
        <v>9</v>
      </c>
      <c r="B123" s="334" t="s">
        <v>27</v>
      </c>
      <c r="C123" s="360">
        <f>SUMIFS('ALL-DIKBUD-KEMANAG'!$AG$13:$AG$1029,JENJANG_PENDIDIKAN,$C$41,KECAMATAN,$B123)</f>
        <v>180</v>
      </c>
      <c r="D123" s="360">
        <f>SUMIFS('ALL-DIKBUD-KEMANAG'!$AJ$13:$AJ$1029,JENJANG_PENDIDIKAN,$C$41,KECAMATAN,$B123)</f>
        <v>112</v>
      </c>
      <c r="E123" s="331">
        <f t="shared" si="39"/>
        <v>292</v>
      </c>
      <c r="F123" s="360">
        <f>SUMIFS('ALL-DIKBUD-KEMANAG'!$AG$13:$AG$1029,JENJANG_PENDIDIKAN,$F$41,KECAMATAN,$B123)</f>
        <v>26</v>
      </c>
      <c r="G123" s="360">
        <f>SUMIFS('ALL-DIKBUD-KEMANAG'!$AJ$13:$AJ$1029,JENJANG_PENDIDIKAN,$F$41,KECAMATAN,$B123)</f>
        <v>49</v>
      </c>
      <c r="H123" s="331">
        <f t="shared" si="40"/>
        <v>75</v>
      </c>
      <c r="I123" s="360">
        <f>SUMIFS('ALL-DIKBUD-KEMANAG'!$AG$13:$AG$1029,JENJANG_PENDIDIKAN,$I$41,KECAMATAN,$B123)</f>
        <v>26</v>
      </c>
      <c r="J123" s="360">
        <f>SUMIFS('ALL-DIKBUD-KEMANAG'!$AJ$13:$AJ$1029,JENJANG_PENDIDIKAN,$I$41,KECAMATAN,$B123)</f>
        <v>28</v>
      </c>
      <c r="K123" s="331">
        <f t="shared" si="41"/>
        <v>54</v>
      </c>
      <c r="L123" s="360">
        <f>SUMIFS('ALL-DIKBUD-KEMANAG'!$AG$13:$AG$1029,JENJANG_PENDIDIKAN,$L$41,KECAMATAN,$B123)</f>
        <v>0</v>
      </c>
      <c r="M123" s="360">
        <f>SUMIFS('ALL-DIKBUD-KEMANAG'!$AJ$13:$AJ$1029,JENJANG_PENDIDIKAN,$L$41,KECAMATAN,$B123)</f>
        <v>0</v>
      </c>
      <c r="N123" s="331">
        <f t="shared" si="42"/>
        <v>0</v>
      </c>
      <c r="O123" s="360">
        <f>SUMIFS('ALL-DIKBUD-KEMANAG'!$AG$13:$AG$1029,JENJANG_PENDIDIKAN,$O$41,KECAMATAN,$B123)</f>
        <v>0</v>
      </c>
      <c r="P123" s="360">
        <f>SUMIFS('ALL-DIKBUD-KEMANAG'!$AJ$13:$AJ$1029,JENJANG_PENDIDIKAN,$O$41,KECAMATAN,$B123)</f>
        <v>0</v>
      </c>
      <c r="Q123" s="332">
        <f t="shared" si="43"/>
        <v>0</v>
      </c>
      <c r="R123" s="349">
        <f t="shared" si="44"/>
        <v>421</v>
      </c>
    </row>
    <row r="124" spans="1:26" x14ac:dyDescent="0.25">
      <c r="A124" s="350">
        <v>10</v>
      </c>
      <c r="B124" s="334" t="s">
        <v>28</v>
      </c>
      <c r="C124" s="360">
        <f>SUMIFS('ALL-DIKBUD-KEMANAG'!$AG$13:$AG$1029,JENJANG_PENDIDIKAN,$C$41,KECAMATAN,$B124)</f>
        <v>128</v>
      </c>
      <c r="D124" s="360">
        <f>SUMIFS('ALL-DIKBUD-KEMANAG'!$AJ$13:$AJ$1029,JENJANG_PENDIDIKAN,$C$41,KECAMATAN,$B124)</f>
        <v>133</v>
      </c>
      <c r="E124" s="331">
        <f t="shared" si="39"/>
        <v>261</v>
      </c>
      <c r="F124" s="360">
        <f>SUMIFS('ALL-DIKBUD-KEMANAG'!$AG$13:$AG$1029,JENJANG_PENDIDIKAN,$F$41,KECAMATAN,$B124)</f>
        <v>42</v>
      </c>
      <c r="G124" s="360">
        <f>SUMIFS('ALL-DIKBUD-KEMANAG'!$AJ$13:$AJ$1029,JENJANG_PENDIDIKAN,$F$41,KECAMATAN,$B124)</f>
        <v>32</v>
      </c>
      <c r="H124" s="331">
        <f t="shared" si="40"/>
        <v>74</v>
      </c>
      <c r="I124" s="360">
        <f>SUMIFS('ALL-DIKBUD-KEMANAG'!$AG$13:$AG$1029,JENJANG_PENDIDIKAN,$I$41,KECAMATAN,$B124)</f>
        <v>8</v>
      </c>
      <c r="J124" s="360">
        <f>SUMIFS('ALL-DIKBUD-KEMANAG'!$AJ$13:$AJ$1029,JENJANG_PENDIDIKAN,$I$41,KECAMATAN,$B124)</f>
        <v>5</v>
      </c>
      <c r="K124" s="331">
        <f t="shared" si="41"/>
        <v>13</v>
      </c>
      <c r="L124" s="360">
        <f>SUMIFS('ALL-DIKBUD-KEMANAG'!$AG$13:$AG$1029,JENJANG_PENDIDIKAN,$L$41,KECAMATAN,$B124)</f>
        <v>28</v>
      </c>
      <c r="M124" s="360">
        <f>SUMIFS('ALL-DIKBUD-KEMANAG'!$AJ$13:$AJ$1029,JENJANG_PENDIDIKAN,$L$41,KECAMATAN,$B124)</f>
        <v>17</v>
      </c>
      <c r="N124" s="331">
        <f t="shared" si="42"/>
        <v>45</v>
      </c>
      <c r="O124" s="360">
        <f>SUMIFS('ALL-DIKBUD-KEMANAG'!$AG$13:$AG$1029,JENJANG_PENDIDIKAN,$O$41,KECAMATAN,$B124)</f>
        <v>0</v>
      </c>
      <c r="P124" s="360">
        <f>SUMIFS('ALL-DIKBUD-KEMANAG'!$AJ$13:$AJ$1029,JENJANG_PENDIDIKAN,$O$41,KECAMATAN,$B124)</f>
        <v>0</v>
      </c>
      <c r="Q124" s="332">
        <f t="shared" si="43"/>
        <v>0</v>
      </c>
      <c r="R124" s="349">
        <f t="shared" si="44"/>
        <v>393</v>
      </c>
    </row>
    <row r="125" spans="1:26" x14ac:dyDescent="0.25">
      <c r="A125" s="348">
        <v>11</v>
      </c>
      <c r="B125" s="334" t="s">
        <v>29</v>
      </c>
      <c r="C125" s="360">
        <f>SUMIFS('ALL-DIKBUD-KEMANAG'!$AG$13:$AG$1029,JENJANG_PENDIDIKAN,$C$41,KECAMATAN,$B125)</f>
        <v>170</v>
      </c>
      <c r="D125" s="360">
        <f>SUMIFS('ALL-DIKBUD-KEMANAG'!$AJ$13:$AJ$1029,JENJANG_PENDIDIKAN,$C$41,KECAMATAN,$B125)</f>
        <v>183</v>
      </c>
      <c r="E125" s="331">
        <f t="shared" si="39"/>
        <v>353</v>
      </c>
      <c r="F125" s="360">
        <f>SUMIFS('ALL-DIKBUD-KEMANAG'!$AG$13:$AG$1029,JENJANG_PENDIDIKAN,$F$41,KECAMATAN,$B125)</f>
        <v>12</v>
      </c>
      <c r="G125" s="360">
        <f>SUMIFS('ALL-DIKBUD-KEMANAG'!$AJ$13:$AJ$1029,JENJANG_PENDIDIKAN,$F$41,KECAMATAN,$B125)</f>
        <v>37</v>
      </c>
      <c r="H125" s="331">
        <f t="shared" si="40"/>
        <v>49</v>
      </c>
      <c r="I125" s="360">
        <f>SUMIFS('ALL-DIKBUD-KEMANAG'!$AG$13:$AG$1029,JENJANG_PENDIDIKAN,$I$41,KECAMATAN,$B125)</f>
        <v>14</v>
      </c>
      <c r="J125" s="360">
        <f>SUMIFS('ALL-DIKBUD-KEMANAG'!$AJ$13:$AJ$1029,JENJANG_PENDIDIKAN,$I$41,KECAMATAN,$B125)</f>
        <v>24</v>
      </c>
      <c r="K125" s="331">
        <f t="shared" si="41"/>
        <v>38</v>
      </c>
      <c r="L125" s="360">
        <f>SUMIFS('ALL-DIKBUD-KEMANAG'!$AG$13:$AG$1029,JENJANG_PENDIDIKAN,$L$41,KECAMATAN,$B125)</f>
        <v>10</v>
      </c>
      <c r="M125" s="360">
        <f>SUMIFS('ALL-DIKBUD-KEMANAG'!$AJ$13:$AJ$1029,JENJANG_PENDIDIKAN,$L$41,KECAMATAN,$B125)</f>
        <v>6</v>
      </c>
      <c r="N125" s="331">
        <f t="shared" si="42"/>
        <v>16</v>
      </c>
      <c r="O125" s="360">
        <f>SUMIFS('ALL-DIKBUD-KEMANAG'!$AG$13:$AG$1029,JENJANG_PENDIDIKAN,$O$41,KECAMATAN,$B125)</f>
        <v>0</v>
      </c>
      <c r="P125" s="360">
        <f>SUMIFS('ALL-DIKBUD-KEMANAG'!$AJ$13:$AJ$1029,JENJANG_PENDIDIKAN,$O$41,KECAMATAN,$B125)</f>
        <v>0</v>
      </c>
      <c r="Q125" s="332">
        <f t="shared" si="43"/>
        <v>0</v>
      </c>
      <c r="R125" s="349">
        <f t="shared" si="44"/>
        <v>456</v>
      </c>
    </row>
    <row r="126" spans="1:26" x14ac:dyDescent="0.25">
      <c r="A126" s="350">
        <v>12</v>
      </c>
      <c r="B126" s="334" t="s">
        <v>30</v>
      </c>
      <c r="C126" s="360">
        <f>SUMIFS('ALL-DIKBUD-KEMANAG'!$AG$13:$AG$1029,JENJANG_PENDIDIKAN,$C$41,KECAMATAN,$B126)</f>
        <v>135</v>
      </c>
      <c r="D126" s="360">
        <f>SUMIFS('ALL-DIKBUD-KEMANAG'!$AJ$13:$AJ$1029,JENJANG_PENDIDIKAN,$C$41,KECAMATAN,$B126)</f>
        <v>133</v>
      </c>
      <c r="E126" s="331">
        <f t="shared" si="39"/>
        <v>268</v>
      </c>
      <c r="F126" s="360">
        <f>SUMIFS('ALL-DIKBUD-KEMANAG'!$AG$13:$AG$1029,JENJANG_PENDIDIKAN,$F$41,KECAMATAN,$B126)</f>
        <v>33</v>
      </c>
      <c r="G126" s="360">
        <f>SUMIFS('ALL-DIKBUD-KEMANAG'!$AJ$13:$AJ$1029,JENJANG_PENDIDIKAN,$F$41,KECAMATAN,$B126)</f>
        <v>48</v>
      </c>
      <c r="H126" s="331">
        <f t="shared" si="40"/>
        <v>81</v>
      </c>
      <c r="I126" s="360">
        <f>SUMIFS('ALL-DIKBUD-KEMANAG'!$AG$13:$AG$1029,JENJANG_PENDIDIKAN,$I$41,KECAMATAN,$B126)</f>
        <v>16</v>
      </c>
      <c r="J126" s="360">
        <f>SUMIFS('ALL-DIKBUD-KEMANAG'!$AJ$13:$AJ$1029,JENJANG_PENDIDIKAN,$I$41,KECAMATAN,$B126)</f>
        <v>29</v>
      </c>
      <c r="K126" s="331">
        <f t="shared" si="41"/>
        <v>45</v>
      </c>
      <c r="L126" s="360">
        <f>SUMIFS('ALL-DIKBUD-KEMANAG'!$AG$13:$AG$1029,JENJANG_PENDIDIKAN,$L$41,KECAMATAN,$B126)</f>
        <v>47</v>
      </c>
      <c r="M126" s="360">
        <f>SUMIFS('ALL-DIKBUD-KEMANAG'!$AJ$13:$AJ$1029,JENJANG_PENDIDIKAN,$L$41,KECAMATAN,$B126)</f>
        <v>10</v>
      </c>
      <c r="N126" s="331">
        <f t="shared" si="42"/>
        <v>57</v>
      </c>
      <c r="O126" s="360">
        <f>SUMIFS('ALL-DIKBUD-KEMANAG'!$AG$13:$AG$1029,JENJANG_PENDIDIKAN,$O$41,KECAMATAN,$B126)</f>
        <v>0</v>
      </c>
      <c r="P126" s="360">
        <f>SUMIFS('ALL-DIKBUD-KEMANAG'!$AJ$13:$AJ$1029,JENJANG_PENDIDIKAN,$O$41,KECAMATAN,$B126)</f>
        <v>0</v>
      </c>
      <c r="Q126" s="332">
        <f t="shared" si="43"/>
        <v>0</v>
      </c>
      <c r="R126" s="349">
        <f t="shared" si="44"/>
        <v>451</v>
      </c>
    </row>
    <row r="127" spans="1:26" x14ac:dyDescent="0.25">
      <c r="A127" s="348">
        <v>13</v>
      </c>
      <c r="B127" s="334" t="s">
        <v>31</v>
      </c>
      <c r="C127" s="360">
        <f>SUMIFS('ALL-DIKBUD-KEMANAG'!$AG$13:$AG$1029,JENJANG_PENDIDIKAN,$C$41,KECAMATAN,$B127)</f>
        <v>132</v>
      </c>
      <c r="D127" s="360">
        <f>SUMIFS('ALL-DIKBUD-KEMANAG'!$AJ$13:$AJ$1029,JENJANG_PENDIDIKAN,$C$41,KECAMATAN,$B127)</f>
        <v>114</v>
      </c>
      <c r="E127" s="331">
        <f t="shared" si="39"/>
        <v>246</v>
      </c>
      <c r="F127" s="360">
        <f>SUMIFS('ALL-DIKBUD-KEMANAG'!$AG$13:$AG$1029,JENJANG_PENDIDIKAN,$F$41,KECAMATAN,$B127)</f>
        <v>33</v>
      </c>
      <c r="G127" s="360">
        <f>SUMIFS('ALL-DIKBUD-KEMANAG'!$AJ$13:$AJ$1029,JENJANG_PENDIDIKAN,$F$41,KECAMATAN,$B127)</f>
        <v>22</v>
      </c>
      <c r="H127" s="331">
        <f t="shared" si="40"/>
        <v>55</v>
      </c>
      <c r="I127" s="360">
        <f>SUMIFS('ALL-DIKBUD-KEMANAG'!$AG$13:$AG$1029,JENJANG_PENDIDIKAN,$I$41,KECAMATAN,$B127)</f>
        <v>26</v>
      </c>
      <c r="J127" s="360">
        <f>SUMIFS('ALL-DIKBUD-KEMANAG'!$AJ$13:$AJ$1029,JENJANG_PENDIDIKAN,$I$41,KECAMATAN,$B127)</f>
        <v>15</v>
      </c>
      <c r="K127" s="331">
        <f t="shared" si="41"/>
        <v>41</v>
      </c>
      <c r="L127" s="360">
        <f>SUMIFS('ALL-DIKBUD-KEMANAG'!$AG$13:$AG$1029,JENJANG_PENDIDIKAN,$L$41,KECAMATAN,$B127)</f>
        <v>23</v>
      </c>
      <c r="M127" s="360">
        <f>SUMIFS('ALL-DIKBUD-KEMANAG'!$AJ$13:$AJ$1029,JENJANG_PENDIDIKAN,$L$41,KECAMATAN,$B127)</f>
        <v>7</v>
      </c>
      <c r="N127" s="331">
        <f t="shared" si="42"/>
        <v>30</v>
      </c>
      <c r="O127" s="360">
        <f>SUMIFS('ALL-DIKBUD-KEMANAG'!$AG$13:$AG$1029,JENJANG_PENDIDIKAN,$O$41,KECAMATAN,$B127)</f>
        <v>0</v>
      </c>
      <c r="P127" s="360">
        <f>SUMIFS('ALL-DIKBUD-KEMANAG'!$AJ$13:$AJ$1029,JENJANG_PENDIDIKAN,$O$41,KECAMATAN,$B127)</f>
        <v>0</v>
      </c>
      <c r="Q127" s="332">
        <f t="shared" si="43"/>
        <v>0</v>
      </c>
      <c r="R127" s="349">
        <f t="shared" si="44"/>
        <v>372</v>
      </c>
    </row>
    <row r="128" spans="1:26" ht="15.75" thickBot="1" x14ac:dyDescent="0.3">
      <c r="A128" s="351">
        <v>14</v>
      </c>
      <c r="B128" s="352" t="s">
        <v>32</v>
      </c>
      <c r="C128" s="360">
        <f>SUMIFS('ALL-DIKBUD-KEMANAG'!$AG$13:$AG$1029,JENJANG_PENDIDIKAN,$C$41,KECAMATAN,$B128)</f>
        <v>102</v>
      </c>
      <c r="D128" s="360">
        <f>SUMIFS('ALL-DIKBUD-KEMANAG'!$AJ$13:$AJ$1029,JENJANG_PENDIDIKAN,$C$41,KECAMATAN,$B128)</f>
        <v>113</v>
      </c>
      <c r="E128" s="354">
        <f t="shared" si="39"/>
        <v>215</v>
      </c>
      <c r="F128" s="360">
        <f>SUMIFS('ALL-DIKBUD-KEMANAG'!$AG$13:$AG$1029,JENJANG_PENDIDIKAN,$F$41,KECAMATAN,$B128)</f>
        <v>22</v>
      </c>
      <c r="G128" s="360">
        <f>SUMIFS('ALL-DIKBUD-KEMANAG'!$AJ$13:$AJ$1029,JENJANG_PENDIDIKAN,$F$41,KECAMATAN,$B128)</f>
        <v>26</v>
      </c>
      <c r="H128" s="354">
        <f t="shared" si="40"/>
        <v>48</v>
      </c>
      <c r="I128" s="360">
        <f>SUMIFS('ALL-DIKBUD-KEMANAG'!$AG$13:$AG$1029,JENJANG_PENDIDIKAN,$I$41,KECAMATAN,$B128)</f>
        <v>0</v>
      </c>
      <c r="J128" s="360">
        <f>SUMIFS('ALL-DIKBUD-KEMANAG'!$AJ$13:$AJ$1029,JENJANG_PENDIDIKAN,$I$41,KECAMATAN,$B128)</f>
        <v>0</v>
      </c>
      <c r="K128" s="354">
        <f t="shared" si="41"/>
        <v>0</v>
      </c>
      <c r="L128" s="360">
        <f>SUMIFS('ALL-DIKBUD-KEMANAG'!$AG$13:$AG$1029,JENJANG_PENDIDIKAN,$L$41,KECAMATAN,$B128)</f>
        <v>14</v>
      </c>
      <c r="M128" s="360">
        <f>SUMIFS('ALL-DIKBUD-KEMANAG'!$AJ$13:$AJ$1029,JENJANG_PENDIDIKAN,$L$41,KECAMATAN,$B128)</f>
        <v>5</v>
      </c>
      <c r="N128" s="354">
        <f t="shared" si="42"/>
        <v>19</v>
      </c>
      <c r="O128" s="360">
        <f>SUMIFS('ALL-DIKBUD-KEMANAG'!$AG$13:$AG$1029,JENJANG_PENDIDIKAN,$O$41,KECAMATAN,$B128)</f>
        <v>0</v>
      </c>
      <c r="P128" s="360">
        <f>SUMIFS('ALL-DIKBUD-KEMANAG'!$AJ$13:$AJ$1029,JENJANG_PENDIDIKAN,$O$41,KECAMATAN,$B128)</f>
        <v>0</v>
      </c>
      <c r="Q128" s="355">
        <f t="shared" si="43"/>
        <v>0</v>
      </c>
      <c r="R128" s="356">
        <f t="shared" si="44"/>
        <v>282</v>
      </c>
    </row>
    <row r="129" spans="2:18" ht="15.75" thickTop="1" x14ac:dyDescent="0.25">
      <c r="B129" s="338" t="s">
        <v>4</v>
      </c>
      <c r="C129" s="339">
        <f>SUM(C115:C128)</f>
        <v>2671</v>
      </c>
      <c r="D129" s="339">
        <f t="shared" ref="D129:F129" si="45">SUM(D115:D128)</f>
        <v>2432</v>
      </c>
      <c r="E129" s="339">
        <f t="shared" si="45"/>
        <v>5103</v>
      </c>
      <c r="F129" s="339">
        <f t="shared" si="45"/>
        <v>621</v>
      </c>
      <c r="G129" s="339">
        <f>SUM(G115:G128)</f>
        <v>979</v>
      </c>
      <c r="H129" s="339">
        <f t="shared" ref="H129:R129" si="46">SUM(H115:H128)</f>
        <v>1600</v>
      </c>
      <c r="I129" s="339">
        <f t="shared" si="46"/>
        <v>335</v>
      </c>
      <c r="J129" s="339">
        <f t="shared" si="46"/>
        <v>446</v>
      </c>
      <c r="K129" s="339">
        <f t="shared" si="46"/>
        <v>781</v>
      </c>
      <c r="L129" s="339">
        <f t="shared" si="46"/>
        <v>685</v>
      </c>
      <c r="M129" s="339">
        <f t="shared" si="46"/>
        <v>316</v>
      </c>
      <c r="N129" s="339">
        <f t="shared" si="46"/>
        <v>1001</v>
      </c>
      <c r="O129" s="339">
        <f t="shared" si="46"/>
        <v>19</v>
      </c>
      <c r="P129" s="339">
        <f t="shared" si="46"/>
        <v>10</v>
      </c>
      <c r="Q129" s="339">
        <f t="shared" si="46"/>
        <v>29</v>
      </c>
      <c r="R129" s="339">
        <f t="shared" si="46"/>
        <v>8514</v>
      </c>
    </row>
    <row r="130" spans="2:18" x14ac:dyDescent="0.25">
      <c r="H130" s="341"/>
      <c r="Q130" s="342"/>
    </row>
    <row r="131" spans="2:18" ht="15.75" x14ac:dyDescent="0.25">
      <c r="K131" s="344"/>
      <c r="L131" s="344"/>
      <c r="M131" s="344"/>
      <c r="N131" s="344"/>
      <c r="O131" s="343" t="s">
        <v>227</v>
      </c>
    </row>
    <row r="132" spans="2:18" ht="15.75" x14ac:dyDescent="0.25">
      <c r="O132" s="345" t="s">
        <v>228</v>
      </c>
    </row>
    <row r="133" spans="2:18" ht="15.75" x14ac:dyDescent="0.25">
      <c r="O133" s="345" t="s">
        <v>229</v>
      </c>
    </row>
    <row r="134" spans="2:18" ht="15.75" x14ac:dyDescent="0.25">
      <c r="O134" s="343"/>
    </row>
    <row r="135" spans="2:18" ht="15.75" x14ac:dyDescent="0.25">
      <c r="O135" s="343"/>
    </row>
    <row r="136" spans="2:18" ht="15.75" x14ac:dyDescent="0.25">
      <c r="O136" s="343"/>
    </row>
    <row r="137" spans="2:18" ht="15.75" x14ac:dyDescent="0.25">
      <c r="O137" s="345" t="s">
        <v>219</v>
      </c>
    </row>
    <row r="138" spans="2:18" ht="15.75" x14ac:dyDescent="0.25">
      <c r="O138" s="345" t="s">
        <v>220</v>
      </c>
    </row>
    <row r="139" spans="2:18" ht="15.75" x14ac:dyDescent="0.25">
      <c r="O139" s="345" t="s">
        <v>221</v>
      </c>
    </row>
    <row r="140" spans="2:18" ht="21.75" thickBot="1" x14ac:dyDescent="0.4">
      <c r="C140" s="346" t="s">
        <v>248</v>
      </c>
      <c r="D140" s="319"/>
      <c r="E140" s="319"/>
      <c r="F140" s="319"/>
      <c r="G140" s="319"/>
      <c r="H140" s="319"/>
      <c r="I140" s="319"/>
      <c r="J140" s="319"/>
      <c r="K140"/>
    </row>
    <row r="141" spans="2:18" ht="15.75" x14ac:dyDescent="0.25">
      <c r="C141" s="320" t="s">
        <v>224</v>
      </c>
      <c r="K141"/>
    </row>
    <row r="142" spans="2:18" x14ac:dyDescent="0.25">
      <c r="C142" s="321" t="s">
        <v>222</v>
      </c>
    </row>
    <row r="143" spans="2:18" ht="15.75" x14ac:dyDescent="0.25">
      <c r="B143" s="322"/>
      <c r="C143" s="318" t="s">
        <v>13</v>
      </c>
    </row>
    <row r="144" spans="2:18" ht="15.75" thickBot="1" x14ac:dyDescent="0.3"/>
    <row r="145" spans="1:19" ht="15.75" thickTop="1" x14ac:dyDescent="0.25">
      <c r="A145" s="983" t="s">
        <v>60</v>
      </c>
      <c r="B145" s="985" t="s">
        <v>61</v>
      </c>
      <c r="C145" s="981" t="s">
        <v>6</v>
      </c>
      <c r="D145" s="982"/>
      <c r="E145" s="982"/>
      <c r="F145" s="981" t="s">
        <v>7</v>
      </c>
      <c r="G145" s="982"/>
      <c r="H145" s="982"/>
      <c r="I145" s="981" t="s">
        <v>8</v>
      </c>
      <c r="J145" s="982"/>
      <c r="K145" s="982"/>
      <c r="L145" s="982" t="s">
        <v>9</v>
      </c>
      <c r="M145" s="982"/>
      <c r="N145" s="982"/>
      <c r="O145" s="982" t="s">
        <v>10</v>
      </c>
      <c r="P145" s="982"/>
      <c r="Q145" s="982"/>
      <c r="R145" s="976" t="s">
        <v>12</v>
      </c>
    </row>
    <row r="146" spans="1:19" x14ac:dyDescent="0.25">
      <c r="A146" s="984"/>
      <c r="B146" s="986"/>
      <c r="C146" s="357" t="s">
        <v>250</v>
      </c>
      <c r="D146" s="357" t="s">
        <v>249</v>
      </c>
      <c r="E146" s="357" t="s">
        <v>4</v>
      </c>
      <c r="F146" s="357" t="s">
        <v>250</v>
      </c>
      <c r="G146" s="357" t="s">
        <v>249</v>
      </c>
      <c r="H146" s="357" t="s">
        <v>4</v>
      </c>
      <c r="I146" s="357" t="s">
        <v>250</v>
      </c>
      <c r="J146" s="357" t="s">
        <v>249</v>
      </c>
      <c r="K146" s="357" t="s">
        <v>4</v>
      </c>
      <c r="L146" s="357" t="s">
        <v>250</v>
      </c>
      <c r="M146" s="357" t="s">
        <v>249</v>
      </c>
      <c r="N146" s="357" t="s">
        <v>4</v>
      </c>
      <c r="O146" s="357" t="s">
        <v>250</v>
      </c>
      <c r="P146" s="357" t="s">
        <v>249</v>
      </c>
      <c r="Q146" s="357" t="s">
        <v>4</v>
      </c>
      <c r="R146" s="977"/>
    </row>
    <row r="147" spans="1:19" ht="15.75" thickBot="1" x14ac:dyDescent="0.3">
      <c r="A147" s="364"/>
      <c r="B147" s="365" t="s">
        <v>62</v>
      </c>
      <c r="C147" s="366">
        <f>SUM(C148:C161)</f>
        <v>1634</v>
      </c>
      <c r="D147" s="366">
        <f>SUM(D148:D161)</f>
        <v>3469</v>
      </c>
      <c r="E147" s="366">
        <f>SUM(E148:E161)</f>
        <v>5103</v>
      </c>
      <c r="F147" s="366">
        <f t="shared" ref="F147:R147" si="47">SUM(F148:F161)</f>
        <v>621</v>
      </c>
      <c r="G147" s="366">
        <f t="shared" si="47"/>
        <v>979</v>
      </c>
      <c r="H147" s="366">
        <f t="shared" si="47"/>
        <v>1600</v>
      </c>
      <c r="I147" s="366">
        <f t="shared" si="47"/>
        <v>326</v>
      </c>
      <c r="J147" s="366">
        <f t="shared" si="47"/>
        <v>455</v>
      </c>
      <c r="K147" s="366">
        <f t="shared" si="47"/>
        <v>781</v>
      </c>
      <c r="L147" s="366">
        <f t="shared" si="47"/>
        <v>510</v>
      </c>
      <c r="M147" s="366">
        <f t="shared" si="47"/>
        <v>491</v>
      </c>
      <c r="N147" s="366">
        <f t="shared" si="47"/>
        <v>1001</v>
      </c>
      <c r="O147" s="366">
        <f t="shared" si="47"/>
        <v>5</v>
      </c>
      <c r="P147" s="366">
        <f t="shared" si="47"/>
        <v>24</v>
      </c>
      <c r="Q147" s="366">
        <f t="shared" si="47"/>
        <v>29</v>
      </c>
      <c r="R147" s="367">
        <f t="shared" si="47"/>
        <v>8514</v>
      </c>
      <c r="S147" s="347"/>
    </row>
    <row r="148" spans="1:19" ht="15.75" thickTop="1" x14ac:dyDescent="0.25">
      <c r="A148" s="358">
        <v>1</v>
      </c>
      <c r="B148" s="359" t="s">
        <v>19</v>
      </c>
      <c r="C148" s="360">
        <f>SUMIFS('ALL-DIKBUD-KEMANAG'!$AB$13:$AB$1029,KECAMATAN,$B148,JENJANG_PENDIDIKAN,$C$7)</f>
        <v>194</v>
      </c>
      <c r="D148" s="360">
        <f>SUMIFS('ALL-DIKBUD-KEMANAG'!$AC$13:$AC$1029,KECAMATAN,$B148,JENJANG_PENDIDIKAN,$C$7)</f>
        <v>444</v>
      </c>
      <c r="E148" s="361">
        <f>SUM(C148:D148)</f>
        <v>638</v>
      </c>
      <c r="F148" s="360">
        <f>SUMIFS('ALL-DIKBUD-KEMANAG'!$AB$13:$AB$1029,KECAMATAN,$B148,JENJANG_PENDIDIKAN,$F$7)</f>
        <v>109</v>
      </c>
      <c r="G148" s="360">
        <f>SUMIFS('ALL-DIKBUD-KEMANAG'!$AC$13:$AC$1029,KECAMATAN,$B148,JENJANG_PENDIDIKAN,$F$7)</f>
        <v>164</v>
      </c>
      <c r="H148" s="361">
        <f>SUM(F148:G148)</f>
        <v>273</v>
      </c>
      <c r="I148" s="360">
        <f>SUMIFS('ALL-DIKBUD-KEMANAG'!$AB$13:$AB$1029,KECAMATAN,$B148,JENJANG_PENDIDIKAN,$I$7)</f>
        <v>71</v>
      </c>
      <c r="J148" s="360">
        <f>SUMIFS('ALL-DIKBUD-KEMANAG'!$AC$13:$AC$1029,KECAMATAN,$B148,JENJANG_PENDIDIKAN,$I$7)</f>
        <v>100</v>
      </c>
      <c r="K148" s="361">
        <f>SUM(I148:J148)</f>
        <v>171</v>
      </c>
      <c r="L148" s="360">
        <f>SUMIFS('ALL-DIKBUD-KEMANAG'!$AB$13:$AB$1029,KECAMATAN,$B148,JENJANG_PENDIDIKAN,$L$7)</f>
        <v>120</v>
      </c>
      <c r="M148" s="360">
        <f>SUMIFS('ALL-DIKBUD-KEMANAG'!$AC$13:$AC$1029,KECAMATAN,$B148,JENJANG_PENDIDIKAN,$L$7)</f>
        <v>101</v>
      </c>
      <c r="N148" s="361">
        <f>SUM(L148:M148)</f>
        <v>221</v>
      </c>
      <c r="O148" s="360">
        <f>SUMIFS('ALL-DIKBUD-KEMANAG'!$AB$13:$AB$1029,KECAMATAN,$B148,JENJANG_PENDIDIKAN,$O$7)</f>
        <v>0</v>
      </c>
      <c r="P148" s="360">
        <f>SUMIFS('ALL-DIKBUD-KEMANAG'!$AC$13:$AC$1029,KECAMATAN,$B148,JENJANG_PENDIDIKAN,$O$7)</f>
        <v>0</v>
      </c>
      <c r="Q148" s="362">
        <f>SUM(O148:P148)</f>
        <v>0</v>
      </c>
      <c r="R148" s="363">
        <f>SUM(E148,H148,K148,Q148,N148)</f>
        <v>1303</v>
      </c>
    </row>
    <row r="149" spans="1:19" x14ac:dyDescent="0.25">
      <c r="A149" s="350">
        <v>2</v>
      </c>
      <c r="B149" s="334" t="s">
        <v>20</v>
      </c>
      <c r="C149" s="360">
        <f>SUMIFS('ALL-DIKBUD-KEMANAG'!$AB$13:$AB$1029,KECAMATAN,$B149,JENJANG_PENDIDIKAN,$C$7)</f>
        <v>137</v>
      </c>
      <c r="D149" s="360">
        <f>SUMIFS('ALL-DIKBUD-KEMANAG'!$AC$13:$AC$1029,KECAMATAN,$B149,JENJANG_PENDIDIKAN,$C$7)</f>
        <v>221</v>
      </c>
      <c r="E149" s="331">
        <f t="shared" ref="E149:E161" si="48">SUM(C149:D149)</f>
        <v>358</v>
      </c>
      <c r="F149" s="360">
        <f>SUMIFS('ALL-DIKBUD-KEMANAG'!$AB$13:$AB$1029,KECAMATAN,$B149,JENJANG_PENDIDIKAN,$F$7)</f>
        <v>53</v>
      </c>
      <c r="G149" s="360">
        <f>SUMIFS('ALL-DIKBUD-KEMANAG'!$AC$13:$AC$1029,KECAMATAN,$B149,JENJANG_PENDIDIKAN,$F$7)</f>
        <v>72</v>
      </c>
      <c r="H149" s="331">
        <f t="shared" ref="H149:H161" si="49">SUM(F149:G149)</f>
        <v>125</v>
      </c>
      <c r="I149" s="360">
        <f>SUMIFS('ALL-DIKBUD-KEMANAG'!$AB$13:$AB$1029,KECAMATAN,$B149,JENJANG_PENDIDIKAN,$I$7)</f>
        <v>12</v>
      </c>
      <c r="J149" s="360">
        <f>SUMIFS('ALL-DIKBUD-KEMANAG'!$AC$13:$AC$1029,KECAMATAN,$B149,JENJANG_PENDIDIKAN,$I$7)</f>
        <v>16</v>
      </c>
      <c r="K149" s="331">
        <f t="shared" ref="K149:K161" si="50">SUM(I149:J149)</f>
        <v>28</v>
      </c>
      <c r="L149" s="360">
        <f>SUMIFS('ALL-DIKBUD-KEMANAG'!$AB$13:$AB$1029,KECAMATAN,$B149,JENJANG_PENDIDIKAN,$L$7)</f>
        <v>55</v>
      </c>
      <c r="M149" s="360">
        <f>SUMIFS('ALL-DIKBUD-KEMANAG'!$AC$13:$AC$1029,KECAMATAN,$B149,JENJANG_PENDIDIKAN,$L$7)</f>
        <v>57</v>
      </c>
      <c r="N149" s="331">
        <f t="shared" ref="N149:N161" si="51">SUM(L149:M149)</f>
        <v>112</v>
      </c>
      <c r="O149" s="360">
        <f>SUMIFS('ALL-DIKBUD-KEMANAG'!$AB$13:$AB$1029,KECAMATAN,$B149,JENJANG_PENDIDIKAN,$O$7)</f>
        <v>0</v>
      </c>
      <c r="P149" s="360">
        <f>SUMIFS('ALL-DIKBUD-KEMANAG'!$AC$13:$AC$1029,KECAMATAN,$B149,JENJANG_PENDIDIKAN,$O$7)</f>
        <v>0</v>
      </c>
      <c r="Q149" s="332">
        <f t="shared" ref="Q149:Q161" si="52">SUM(O149:P149)</f>
        <v>0</v>
      </c>
      <c r="R149" s="349">
        <f t="shared" ref="R149:R161" si="53">SUM(E149,H149,K149,Q149,N149)</f>
        <v>623</v>
      </c>
    </row>
    <row r="150" spans="1:19" x14ac:dyDescent="0.25">
      <c r="A150" s="348">
        <v>3</v>
      </c>
      <c r="B150" s="334" t="s">
        <v>21</v>
      </c>
      <c r="C150" s="360">
        <f>SUMIFS('ALL-DIKBUD-KEMANAG'!$AB$13:$AB$1029,KECAMATAN,$B150,JENJANG_PENDIDIKAN,$C$7)</f>
        <v>140</v>
      </c>
      <c r="D150" s="360">
        <f>SUMIFS('ALL-DIKBUD-KEMANAG'!$AC$13:$AC$1029,KECAMATAN,$B150,JENJANG_PENDIDIKAN,$C$7)</f>
        <v>230</v>
      </c>
      <c r="E150" s="331">
        <f t="shared" si="48"/>
        <v>370</v>
      </c>
      <c r="F150" s="360">
        <f>SUMIFS('ALL-DIKBUD-KEMANAG'!$AB$13:$AB$1029,KECAMATAN,$B150,JENJANG_PENDIDIKAN,$F$7)</f>
        <v>35</v>
      </c>
      <c r="G150" s="360">
        <f>SUMIFS('ALL-DIKBUD-KEMANAG'!$AC$13:$AC$1029,KECAMATAN,$B150,JENJANG_PENDIDIKAN,$F$7)</f>
        <v>45</v>
      </c>
      <c r="H150" s="331">
        <f t="shared" si="49"/>
        <v>80</v>
      </c>
      <c r="I150" s="360">
        <f>SUMIFS('ALL-DIKBUD-KEMANAG'!$AB$13:$AB$1029,KECAMATAN,$B150,JENJANG_PENDIDIKAN,$I$7)</f>
        <v>17</v>
      </c>
      <c r="J150" s="360">
        <f>SUMIFS('ALL-DIKBUD-KEMANAG'!$AC$13:$AC$1029,KECAMATAN,$B150,JENJANG_PENDIDIKAN,$I$7)</f>
        <v>25</v>
      </c>
      <c r="K150" s="331">
        <f t="shared" si="50"/>
        <v>42</v>
      </c>
      <c r="L150" s="360">
        <f>SUMIFS('ALL-DIKBUD-KEMANAG'!$AB$13:$AB$1029,KECAMATAN,$B150,JENJANG_PENDIDIKAN,$L$7)</f>
        <v>21</v>
      </c>
      <c r="M150" s="360">
        <f>SUMIFS('ALL-DIKBUD-KEMANAG'!$AC$13:$AC$1029,KECAMATAN,$B150,JENJANG_PENDIDIKAN,$L$7)</f>
        <v>12</v>
      </c>
      <c r="N150" s="331">
        <f t="shared" si="51"/>
        <v>33</v>
      </c>
      <c r="O150" s="360">
        <f>SUMIFS('ALL-DIKBUD-KEMANAG'!$AB$13:$AB$1029,KECAMATAN,$B150,JENJANG_PENDIDIKAN,$O$7)</f>
        <v>0</v>
      </c>
      <c r="P150" s="360">
        <f>SUMIFS('ALL-DIKBUD-KEMANAG'!$AC$13:$AC$1029,KECAMATAN,$B150,JENJANG_PENDIDIKAN,$O$7)</f>
        <v>0</v>
      </c>
      <c r="Q150" s="332">
        <f t="shared" si="52"/>
        <v>0</v>
      </c>
      <c r="R150" s="349">
        <f t="shared" si="53"/>
        <v>525</v>
      </c>
    </row>
    <row r="151" spans="1:19" x14ac:dyDescent="0.25">
      <c r="A151" s="350">
        <v>4</v>
      </c>
      <c r="B151" s="334" t="s">
        <v>22</v>
      </c>
      <c r="C151" s="360">
        <f>SUMIFS('ALL-DIKBUD-KEMANAG'!$AB$13:$AB$1029,KECAMATAN,$B151,JENJANG_PENDIDIKAN,$C$7)</f>
        <v>123</v>
      </c>
      <c r="D151" s="360">
        <f>SUMIFS('ALL-DIKBUD-KEMANAG'!$AC$13:$AC$1029,KECAMATAN,$B151,JENJANG_PENDIDIKAN,$C$7)</f>
        <v>279</v>
      </c>
      <c r="E151" s="331">
        <f t="shared" si="48"/>
        <v>402</v>
      </c>
      <c r="F151" s="360">
        <f>SUMIFS('ALL-DIKBUD-KEMANAG'!$AB$13:$AB$1029,KECAMATAN,$B151,JENJANG_PENDIDIKAN,$F$7)</f>
        <v>53</v>
      </c>
      <c r="G151" s="360">
        <f>SUMIFS('ALL-DIKBUD-KEMANAG'!$AC$13:$AC$1029,KECAMATAN,$B151,JENJANG_PENDIDIKAN,$F$7)</f>
        <v>75</v>
      </c>
      <c r="H151" s="331">
        <f t="shared" si="49"/>
        <v>128</v>
      </c>
      <c r="I151" s="360">
        <f>SUMIFS('ALL-DIKBUD-KEMANAG'!$AB$13:$AB$1029,KECAMATAN,$B151,JENJANG_PENDIDIKAN,$I$7)</f>
        <v>13</v>
      </c>
      <c r="J151" s="360">
        <f>SUMIFS('ALL-DIKBUD-KEMANAG'!$AC$13:$AC$1029,KECAMATAN,$B151,JENJANG_PENDIDIKAN,$I$7)</f>
        <v>16</v>
      </c>
      <c r="K151" s="331">
        <f t="shared" si="50"/>
        <v>29</v>
      </c>
      <c r="L151" s="360">
        <f>SUMIFS('ALL-DIKBUD-KEMANAG'!$AB$13:$AB$1029,KECAMATAN,$B151,JENJANG_PENDIDIKAN,$L$7)</f>
        <v>32</v>
      </c>
      <c r="M151" s="360">
        <f>SUMIFS('ALL-DIKBUD-KEMANAG'!$AC$13:$AC$1029,KECAMATAN,$B151,JENJANG_PENDIDIKAN,$L$7)</f>
        <v>36</v>
      </c>
      <c r="N151" s="331">
        <f t="shared" si="51"/>
        <v>68</v>
      </c>
      <c r="O151" s="360">
        <f>SUMIFS('ALL-DIKBUD-KEMANAG'!$AB$13:$AB$1029,KECAMATAN,$B151,JENJANG_PENDIDIKAN,$O$7)</f>
        <v>0</v>
      </c>
      <c r="P151" s="360">
        <f>SUMIFS('ALL-DIKBUD-KEMANAG'!$AC$13:$AC$1029,KECAMATAN,$B151,JENJANG_PENDIDIKAN,$O$7)</f>
        <v>0</v>
      </c>
      <c r="Q151" s="332">
        <f t="shared" si="52"/>
        <v>0</v>
      </c>
      <c r="R151" s="349">
        <f t="shared" si="53"/>
        <v>627</v>
      </c>
    </row>
    <row r="152" spans="1:19" x14ac:dyDescent="0.25">
      <c r="A152" s="348">
        <v>5</v>
      </c>
      <c r="B152" s="334" t="s">
        <v>23</v>
      </c>
      <c r="C152" s="360">
        <f>SUMIFS('ALL-DIKBUD-KEMANAG'!$AB$13:$AB$1029,KECAMATAN,$B152,JENJANG_PENDIDIKAN,$C$7)</f>
        <v>85</v>
      </c>
      <c r="D152" s="360">
        <f>SUMIFS('ALL-DIKBUD-KEMANAG'!$AC$13:$AC$1029,KECAMATAN,$B152,JENJANG_PENDIDIKAN,$C$7)</f>
        <v>201</v>
      </c>
      <c r="E152" s="331">
        <f t="shared" si="48"/>
        <v>286</v>
      </c>
      <c r="F152" s="360">
        <f>SUMIFS('ALL-DIKBUD-KEMANAG'!$AB$13:$AB$1029,KECAMATAN,$B152,JENJANG_PENDIDIKAN,$F$7)</f>
        <v>36</v>
      </c>
      <c r="G152" s="360">
        <f>SUMIFS('ALL-DIKBUD-KEMANAG'!$AC$13:$AC$1029,KECAMATAN,$B152,JENJANG_PENDIDIKAN,$F$7)</f>
        <v>54</v>
      </c>
      <c r="H152" s="331">
        <f t="shared" si="49"/>
        <v>90</v>
      </c>
      <c r="I152" s="360">
        <f>SUMIFS('ALL-DIKBUD-KEMANAG'!$AB$13:$AB$1029,KECAMATAN,$B152,JENJANG_PENDIDIKAN,$I$7)</f>
        <v>20</v>
      </c>
      <c r="J152" s="360">
        <f>SUMIFS('ALL-DIKBUD-KEMANAG'!$AC$13:$AC$1029,KECAMATAN,$B152,JENJANG_PENDIDIKAN,$I$7)</f>
        <v>40</v>
      </c>
      <c r="K152" s="331">
        <f t="shared" si="50"/>
        <v>60</v>
      </c>
      <c r="L152" s="360">
        <f>SUMIFS('ALL-DIKBUD-KEMANAG'!$AB$13:$AB$1029,KECAMATAN,$B152,JENJANG_PENDIDIKAN,$L$7)</f>
        <v>18</v>
      </c>
      <c r="M152" s="360">
        <f>SUMIFS('ALL-DIKBUD-KEMANAG'!$AC$13:$AC$1029,KECAMATAN,$B152,JENJANG_PENDIDIKAN,$L$7)</f>
        <v>26</v>
      </c>
      <c r="N152" s="331">
        <f t="shared" si="51"/>
        <v>44</v>
      </c>
      <c r="O152" s="360">
        <f>SUMIFS('ALL-DIKBUD-KEMANAG'!$AB$13:$AB$1029,KECAMATAN,$B152,JENJANG_PENDIDIKAN,$O$7)</f>
        <v>0</v>
      </c>
      <c r="P152" s="360">
        <f>SUMIFS('ALL-DIKBUD-KEMANAG'!$AC$13:$AC$1029,KECAMATAN,$B152,JENJANG_PENDIDIKAN,$O$7)</f>
        <v>0</v>
      </c>
      <c r="Q152" s="332">
        <f t="shared" si="52"/>
        <v>0</v>
      </c>
      <c r="R152" s="349">
        <f t="shared" si="53"/>
        <v>480</v>
      </c>
    </row>
    <row r="153" spans="1:19" x14ac:dyDescent="0.25">
      <c r="A153" s="350">
        <v>6</v>
      </c>
      <c r="B153" s="334" t="s">
        <v>24</v>
      </c>
      <c r="C153" s="360">
        <f>SUMIFS('ALL-DIKBUD-KEMANAG'!$AB$13:$AB$1029,KECAMATAN,$B153,JENJANG_PENDIDIKAN,$C$7)</f>
        <v>135</v>
      </c>
      <c r="D153" s="360">
        <f>SUMIFS('ALL-DIKBUD-KEMANAG'!$AC$13:$AC$1029,KECAMATAN,$B153,JENJANG_PENDIDIKAN,$C$7)</f>
        <v>244</v>
      </c>
      <c r="E153" s="331">
        <f t="shared" si="48"/>
        <v>379</v>
      </c>
      <c r="F153" s="360">
        <f>SUMIFS('ALL-DIKBUD-KEMANAG'!$AB$13:$AB$1029,KECAMATAN,$B153,JENJANG_PENDIDIKAN,$F$7)</f>
        <v>42</v>
      </c>
      <c r="G153" s="360">
        <f>SUMIFS('ALL-DIKBUD-KEMANAG'!$AC$13:$AC$1029,KECAMATAN,$B153,JENJANG_PENDIDIKAN,$F$7)</f>
        <v>80</v>
      </c>
      <c r="H153" s="331">
        <f t="shared" si="49"/>
        <v>122</v>
      </c>
      <c r="I153" s="360">
        <f>SUMIFS('ALL-DIKBUD-KEMANAG'!$AB$13:$AB$1029,KECAMATAN,$B153,JENJANG_PENDIDIKAN,$I$7)</f>
        <v>12</v>
      </c>
      <c r="J153" s="360">
        <f>SUMIFS('ALL-DIKBUD-KEMANAG'!$AC$13:$AC$1029,KECAMATAN,$B153,JENJANG_PENDIDIKAN,$I$7)</f>
        <v>15</v>
      </c>
      <c r="K153" s="331">
        <f t="shared" si="50"/>
        <v>27</v>
      </c>
      <c r="L153" s="360">
        <f>SUMIFS('ALL-DIKBUD-KEMANAG'!$AB$13:$AB$1029,KECAMATAN,$B153,JENJANG_PENDIDIKAN,$L$7)</f>
        <v>21</v>
      </c>
      <c r="M153" s="360">
        <f>SUMIFS('ALL-DIKBUD-KEMANAG'!$AC$13:$AC$1029,KECAMATAN,$B153,JENJANG_PENDIDIKAN,$L$7)</f>
        <v>13</v>
      </c>
      <c r="N153" s="331">
        <f t="shared" si="51"/>
        <v>34</v>
      </c>
      <c r="O153" s="360">
        <f>SUMIFS('ALL-DIKBUD-KEMANAG'!$AB$13:$AB$1029,KECAMATAN,$B153,JENJANG_PENDIDIKAN,$O$7)</f>
        <v>0</v>
      </c>
      <c r="P153" s="360">
        <f>SUMIFS('ALL-DIKBUD-KEMANAG'!$AC$13:$AC$1029,KECAMATAN,$B153,JENJANG_PENDIDIKAN,$O$7)</f>
        <v>0</v>
      </c>
      <c r="Q153" s="332">
        <f t="shared" si="52"/>
        <v>0</v>
      </c>
      <c r="R153" s="349">
        <f t="shared" si="53"/>
        <v>562</v>
      </c>
    </row>
    <row r="154" spans="1:19" x14ac:dyDescent="0.25">
      <c r="A154" s="348">
        <v>7</v>
      </c>
      <c r="B154" s="334" t="s">
        <v>25</v>
      </c>
      <c r="C154" s="360">
        <f>SUMIFS('ALL-DIKBUD-KEMANAG'!$AB$13:$AB$1029,KECAMATAN,$B154,JENJANG_PENDIDIKAN,$C$7)</f>
        <v>162</v>
      </c>
      <c r="D154" s="360">
        <f>SUMIFS('ALL-DIKBUD-KEMANAG'!$AC$13:$AC$1029,KECAMATAN,$B154,JENJANG_PENDIDIKAN,$C$7)</f>
        <v>464</v>
      </c>
      <c r="E154" s="331">
        <f t="shared" si="48"/>
        <v>626</v>
      </c>
      <c r="F154" s="360">
        <f>SUMIFS('ALL-DIKBUD-KEMANAG'!$AB$13:$AB$1029,KECAMATAN,$B154,JENJANG_PENDIDIKAN,$F$7)</f>
        <v>106</v>
      </c>
      <c r="G154" s="360">
        <f>SUMIFS('ALL-DIKBUD-KEMANAG'!$AC$13:$AC$1029,KECAMATAN,$B154,JENJANG_PENDIDIKAN,$F$7)</f>
        <v>189</v>
      </c>
      <c r="H154" s="331">
        <f t="shared" si="49"/>
        <v>295</v>
      </c>
      <c r="I154" s="360">
        <f>SUMIFS('ALL-DIKBUD-KEMANAG'!$AB$13:$AB$1029,KECAMATAN,$B154,JENJANG_PENDIDIKAN,$I$7)</f>
        <v>69</v>
      </c>
      <c r="J154" s="360">
        <f>SUMIFS('ALL-DIKBUD-KEMANAG'!$AC$13:$AC$1029,KECAMATAN,$B154,JENJANG_PENDIDIKAN,$I$7)</f>
        <v>117</v>
      </c>
      <c r="K154" s="331">
        <f t="shared" si="50"/>
        <v>186</v>
      </c>
      <c r="L154" s="360">
        <f>SUMIFS('ALL-DIKBUD-KEMANAG'!$AB$13:$AB$1029,KECAMATAN,$B154,JENJANG_PENDIDIKAN,$L$7)</f>
        <v>113</v>
      </c>
      <c r="M154" s="360">
        <f>SUMIFS('ALL-DIKBUD-KEMANAG'!$AC$13:$AC$1029,KECAMATAN,$B154,JENJANG_PENDIDIKAN,$L$7)</f>
        <v>114</v>
      </c>
      <c r="N154" s="331">
        <f t="shared" si="51"/>
        <v>227</v>
      </c>
      <c r="O154" s="360">
        <f>SUMIFS('ALL-DIKBUD-KEMANAG'!$AB$13:$AB$1029,KECAMATAN,$B154,JENJANG_PENDIDIKAN,$O$7)</f>
        <v>5</v>
      </c>
      <c r="P154" s="360">
        <f>SUMIFS('ALL-DIKBUD-KEMANAG'!$AC$13:$AC$1029,KECAMATAN,$B154,JENJANG_PENDIDIKAN,$O$7)</f>
        <v>24</v>
      </c>
      <c r="Q154" s="332">
        <f t="shared" si="52"/>
        <v>29</v>
      </c>
      <c r="R154" s="349">
        <f t="shared" si="53"/>
        <v>1363</v>
      </c>
    </row>
    <row r="155" spans="1:19" x14ac:dyDescent="0.25">
      <c r="A155" s="350">
        <v>8</v>
      </c>
      <c r="B155" s="334" t="s">
        <v>26</v>
      </c>
      <c r="C155" s="360">
        <f>SUMIFS('ALL-DIKBUD-KEMANAG'!$AB$13:$AB$1029,KECAMATAN,$B155,JENJANG_PENDIDIKAN,$C$7)</f>
        <v>125</v>
      </c>
      <c r="D155" s="360">
        <f>SUMIFS('ALL-DIKBUD-KEMANAG'!$AC$13:$AC$1029,KECAMATAN,$B155,JENJANG_PENDIDIKAN,$C$7)</f>
        <v>284</v>
      </c>
      <c r="E155" s="331">
        <f t="shared" si="48"/>
        <v>409</v>
      </c>
      <c r="F155" s="360">
        <f>SUMIFS('ALL-DIKBUD-KEMANAG'!$AB$13:$AB$1029,KECAMATAN,$B155,JENJANG_PENDIDIKAN,$F$7)</f>
        <v>40</v>
      </c>
      <c r="G155" s="360">
        <f>SUMIFS('ALL-DIKBUD-KEMANAG'!$AC$13:$AC$1029,KECAMATAN,$B155,JENJANG_PENDIDIKAN,$F$7)</f>
        <v>65</v>
      </c>
      <c r="H155" s="331">
        <f t="shared" si="49"/>
        <v>105</v>
      </c>
      <c r="I155" s="360">
        <f>SUMIFS('ALL-DIKBUD-KEMANAG'!$AB$13:$AB$1029,KECAMATAN,$B155,JENJANG_PENDIDIKAN,$I$7)</f>
        <v>21</v>
      </c>
      <c r="J155" s="360">
        <f>SUMIFS('ALL-DIKBUD-KEMANAG'!$AC$13:$AC$1029,KECAMATAN,$B155,JENJANG_PENDIDIKAN,$I$7)</f>
        <v>26</v>
      </c>
      <c r="K155" s="331">
        <f t="shared" si="50"/>
        <v>47</v>
      </c>
      <c r="L155" s="360">
        <f>SUMIFS('ALL-DIKBUD-KEMANAG'!$AB$13:$AB$1029,KECAMATAN,$B155,JENJANG_PENDIDIKAN,$L$7)</f>
        <v>47</v>
      </c>
      <c r="M155" s="360">
        <f>SUMIFS('ALL-DIKBUD-KEMANAG'!$AC$13:$AC$1029,KECAMATAN,$B155,JENJANG_PENDIDIKAN,$L$7)</f>
        <v>48</v>
      </c>
      <c r="N155" s="331">
        <f t="shared" si="51"/>
        <v>95</v>
      </c>
      <c r="O155" s="360">
        <f>SUMIFS('ALL-DIKBUD-KEMANAG'!$AB$13:$AB$1029,KECAMATAN,$B155,JENJANG_PENDIDIKAN,$O$7)</f>
        <v>0</v>
      </c>
      <c r="P155" s="360">
        <f>SUMIFS('ALL-DIKBUD-KEMANAG'!$AC$13:$AC$1029,KECAMATAN,$B155,JENJANG_PENDIDIKAN,$O$7)</f>
        <v>0</v>
      </c>
      <c r="Q155" s="332">
        <f t="shared" si="52"/>
        <v>0</v>
      </c>
      <c r="R155" s="349">
        <f t="shared" si="53"/>
        <v>656</v>
      </c>
    </row>
    <row r="156" spans="1:19" x14ac:dyDescent="0.25">
      <c r="A156" s="348">
        <v>9</v>
      </c>
      <c r="B156" s="334" t="s">
        <v>27</v>
      </c>
      <c r="C156" s="360">
        <f>SUMIFS('ALL-DIKBUD-KEMANAG'!$AB$13:$AB$1029,KECAMATAN,$B156,JENJANG_PENDIDIKAN,$C$7)</f>
        <v>112</v>
      </c>
      <c r="D156" s="360">
        <f>SUMIFS('ALL-DIKBUD-KEMANAG'!$AC$13:$AC$1029,KECAMATAN,$B156,JENJANG_PENDIDIKAN,$C$7)</f>
        <v>180</v>
      </c>
      <c r="E156" s="331">
        <f t="shared" si="48"/>
        <v>292</v>
      </c>
      <c r="F156" s="360">
        <f>SUMIFS('ALL-DIKBUD-KEMANAG'!$AB$13:$AB$1029,KECAMATAN,$B156,JENJANG_PENDIDIKAN,$F$7)</f>
        <v>27</v>
      </c>
      <c r="G156" s="360">
        <f>SUMIFS('ALL-DIKBUD-KEMANAG'!$AC$13:$AC$1029,KECAMATAN,$B156,JENJANG_PENDIDIKAN,$F$7)</f>
        <v>48</v>
      </c>
      <c r="H156" s="331">
        <f t="shared" si="49"/>
        <v>75</v>
      </c>
      <c r="I156" s="360">
        <f>SUMIFS('ALL-DIKBUD-KEMANAG'!$AB$13:$AB$1029,KECAMATAN,$B156,JENJANG_PENDIDIKAN,$I$7)</f>
        <v>26</v>
      </c>
      <c r="J156" s="360">
        <f>SUMIFS('ALL-DIKBUD-KEMANAG'!$AC$13:$AC$1029,KECAMATAN,$B156,JENJANG_PENDIDIKAN,$I$7)</f>
        <v>28</v>
      </c>
      <c r="K156" s="331">
        <f t="shared" si="50"/>
        <v>54</v>
      </c>
      <c r="L156" s="360">
        <f>SUMIFS('ALL-DIKBUD-KEMANAG'!$AB$13:$AB$1029,KECAMATAN,$B156,JENJANG_PENDIDIKAN,$L$7)</f>
        <v>0</v>
      </c>
      <c r="M156" s="360">
        <f>SUMIFS('ALL-DIKBUD-KEMANAG'!$AC$13:$AC$1029,KECAMATAN,$B156,JENJANG_PENDIDIKAN,$L$7)</f>
        <v>0</v>
      </c>
      <c r="N156" s="331">
        <f t="shared" si="51"/>
        <v>0</v>
      </c>
      <c r="O156" s="360">
        <f>SUMIFS('ALL-DIKBUD-KEMANAG'!$AB$13:$AB$1029,KECAMATAN,$B156,JENJANG_PENDIDIKAN,$O$7)</f>
        <v>0</v>
      </c>
      <c r="P156" s="360">
        <f>SUMIFS('ALL-DIKBUD-KEMANAG'!$AC$13:$AC$1029,KECAMATAN,$B156,JENJANG_PENDIDIKAN,$O$7)</f>
        <v>0</v>
      </c>
      <c r="Q156" s="332">
        <f t="shared" si="52"/>
        <v>0</v>
      </c>
      <c r="R156" s="349">
        <f t="shared" si="53"/>
        <v>421</v>
      </c>
    </row>
    <row r="157" spans="1:19" x14ac:dyDescent="0.25">
      <c r="A157" s="350">
        <v>10</v>
      </c>
      <c r="B157" s="334" t="s">
        <v>28</v>
      </c>
      <c r="C157" s="360">
        <f>SUMIFS('ALL-DIKBUD-KEMANAG'!$AB$13:$AB$1029,KECAMATAN,$B157,JENJANG_PENDIDIKAN,$C$7)</f>
        <v>87</v>
      </c>
      <c r="D157" s="360">
        <f>SUMIFS('ALL-DIKBUD-KEMANAG'!$AC$13:$AC$1029,KECAMATAN,$B157,JENJANG_PENDIDIKAN,$C$7)</f>
        <v>174</v>
      </c>
      <c r="E157" s="331">
        <f t="shared" si="48"/>
        <v>261</v>
      </c>
      <c r="F157" s="360">
        <f>SUMIFS('ALL-DIKBUD-KEMANAG'!$AB$13:$AB$1029,KECAMATAN,$B157,JENJANG_PENDIDIKAN,$F$7)</f>
        <v>24</v>
      </c>
      <c r="G157" s="360">
        <f>SUMIFS('ALL-DIKBUD-KEMANAG'!$AC$13:$AC$1029,KECAMATAN,$B157,JENJANG_PENDIDIKAN,$F$7)</f>
        <v>50</v>
      </c>
      <c r="H157" s="331">
        <f t="shared" si="49"/>
        <v>74</v>
      </c>
      <c r="I157" s="360">
        <f>SUMIFS('ALL-DIKBUD-KEMANAG'!$AB$13:$AB$1029,KECAMATAN,$B157,JENJANG_PENDIDIKAN,$I$7)</f>
        <v>8</v>
      </c>
      <c r="J157" s="360">
        <f>SUMIFS('ALL-DIKBUD-KEMANAG'!$AC$13:$AC$1029,KECAMATAN,$B157,JENJANG_PENDIDIKAN,$I$7)</f>
        <v>5</v>
      </c>
      <c r="K157" s="331">
        <f t="shared" si="50"/>
        <v>13</v>
      </c>
      <c r="L157" s="360">
        <f>SUMIFS('ALL-DIKBUD-KEMANAG'!$AB$13:$AB$1029,KECAMATAN,$B157,JENJANG_PENDIDIKAN,$L$7)</f>
        <v>16</v>
      </c>
      <c r="M157" s="360">
        <f>SUMIFS('ALL-DIKBUD-KEMANAG'!$AC$13:$AC$1029,KECAMATAN,$B157,JENJANG_PENDIDIKAN,$L$7)</f>
        <v>29</v>
      </c>
      <c r="N157" s="331">
        <f t="shared" si="51"/>
        <v>45</v>
      </c>
      <c r="O157" s="360">
        <f>SUMIFS('ALL-DIKBUD-KEMANAG'!$AB$13:$AB$1029,KECAMATAN,$B157,JENJANG_PENDIDIKAN,$O$7)</f>
        <v>0</v>
      </c>
      <c r="P157" s="360">
        <f>SUMIFS('ALL-DIKBUD-KEMANAG'!$AC$13:$AC$1029,KECAMATAN,$B157,JENJANG_PENDIDIKAN,$O$7)</f>
        <v>0</v>
      </c>
      <c r="Q157" s="332">
        <f t="shared" si="52"/>
        <v>0</v>
      </c>
      <c r="R157" s="349">
        <f t="shared" si="53"/>
        <v>393</v>
      </c>
    </row>
    <row r="158" spans="1:19" x14ac:dyDescent="0.25">
      <c r="A158" s="348">
        <v>11</v>
      </c>
      <c r="B158" s="334" t="s">
        <v>29</v>
      </c>
      <c r="C158" s="360">
        <f>SUMIFS('ALL-DIKBUD-KEMANAG'!$AB$13:$AB$1029,KECAMATAN,$B158,JENJANG_PENDIDIKAN,$C$7)</f>
        <v>100</v>
      </c>
      <c r="D158" s="360">
        <f>SUMIFS('ALL-DIKBUD-KEMANAG'!$AC$13:$AC$1029,KECAMATAN,$B158,JENJANG_PENDIDIKAN,$C$7)</f>
        <v>253</v>
      </c>
      <c r="E158" s="331">
        <f t="shared" si="48"/>
        <v>353</v>
      </c>
      <c r="F158" s="360">
        <f>SUMIFS('ALL-DIKBUD-KEMANAG'!$AB$13:$AB$1029,KECAMATAN,$B158,JENJANG_PENDIDIKAN,$F$7)</f>
        <v>17</v>
      </c>
      <c r="G158" s="360">
        <f>SUMIFS('ALL-DIKBUD-KEMANAG'!$AC$13:$AC$1029,KECAMATAN,$B158,JENJANG_PENDIDIKAN,$F$7)</f>
        <v>32</v>
      </c>
      <c r="H158" s="331">
        <f t="shared" si="49"/>
        <v>49</v>
      </c>
      <c r="I158" s="360">
        <f>SUMIFS('ALL-DIKBUD-KEMANAG'!$AB$13:$AB$1029,KECAMATAN,$B158,JENJANG_PENDIDIKAN,$I$7)</f>
        <v>16</v>
      </c>
      <c r="J158" s="360">
        <f>SUMIFS('ALL-DIKBUD-KEMANAG'!$AC$13:$AC$1029,KECAMATAN,$B158,JENJANG_PENDIDIKAN,$I$7)</f>
        <v>22</v>
      </c>
      <c r="K158" s="331">
        <f t="shared" si="50"/>
        <v>38</v>
      </c>
      <c r="L158" s="360">
        <f>SUMIFS('ALL-DIKBUD-KEMANAG'!$AB$13:$AB$1029,KECAMATAN,$B158,JENJANG_PENDIDIKAN,$L$7)</f>
        <v>10</v>
      </c>
      <c r="M158" s="360">
        <f>SUMIFS('ALL-DIKBUD-KEMANAG'!$AC$13:$AC$1029,KECAMATAN,$B158,JENJANG_PENDIDIKAN,$L$7)</f>
        <v>6</v>
      </c>
      <c r="N158" s="331">
        <f t="shared" si="51"/>
        <v>16</v>
      </c>
      <c r="O158" s="360">
        <f>SUMIFS('ALL-DIKBUD-KEMANAG'!$AB$13:$AB$1029,KECAMATAN,$B158,JENJANG_PENDIDIKAN,$O$7)</f>
        <v>0</v>
      </c>
      <c r="P158" s="360">
        <f>SUMIFS('ALL-DIKBUD-KEMANAG'!$AC$13:$AC$1029,KECAMATAN,$B158,JENJANG_PENDIDIKAN,$O$7)</f>
        <v>0</v>
      </c>
      <c r="Q158" s="332">
        <f t="shared" si="52"/>
        <v>0</v>
      </c>
      <c r="R158" s="349">
        <f t="shared" si="53"/>
        <v>456</v>
      </c>
    </row>
    <row r="159" spans="1:19" x14ac:dyDescent="0.25">
      <c r="A159" s="350">
        <v>12</v>
      </c>
      <c r="B159" s="334" t="s">
        <v>30</v>
      </c>
      <c r="C159" s="360">
        <f>SUMIFS('ALL-DIKBUD-KEMANAG'!$AB$13:$AB$1029,KECAMATAN,$B159,JENJANG_PENDIDIKAN,$C$7)</f>
        <v>76</v>
      </c>
      <c r="D159" s="360">
        <f>SUMIFS('ALL-DIKBUD-KEMANAG'!$AC$13:$AC$1029,KECAMATAN,$B159,JENJANG_PENDIDIKAN,$C$7)</f>
        <v>192</v>
      </c>
      <c r="E159" s="331">
        <f t="shared" si="48"/>
        <v>268</v>
      </c>
      <c r="F159" s="360">
        <f>SUMIFS('ALL-DIKBUD-KEMANAG'!$AB$13:$AB$1029,KECAMATAN,$B159,JENJANG_PENDIDIKAN,$F$7)</f>
        <v>31</v>
      </c>
      <c r="G159" s="360">
        <f>SUMIFS('ALL-DIKBUD-KEMANAG'!$AC$13:$AC$1029,KECAMATAN,$B159,JENJANG_PENDIDIKAN,$F$7)</f>
        <v>50</v>
      </c>
      <c r="H159" s="331">
        <f t="shared" si="49"/>
        <v>81</v>
      </c>
      <c r="I159" s="360">
        <f>SUMIFS('ALL-DIKBUD-KEMANAG'!$AB$13:$AB$1029,KECAMATAN,$B159,JENJANG_PENDIDIKAN,$I$7)</f>
        <v>23</v>
      </c>
      <c r="J159" s="360">
        <f>SUMIFS('ALL-DIKBUD-KEMANAG'!$AC$13:$AC$1029,KECAMATAN,$B159,JENJANG_PENDIDIKAN,$I$7)</f>
        <v>22</v>
      </c>
      <c r="K159" s="331">
        <f t="shared" si="50"/>
        <v>45</v>
      </c>
      <c r="L159" s="360">
        <f>SUMIFS('ALL-DIKBUD-KEMANAG'!$AB$13:$AB$1029,KECAMATAN,$B159,JENJANG_PENDIDIKAN,$L$7)</f>
        <v>32</v>
      </c>
      <c r="M159" s="360">
        <f>SUMIFS('ALL-DIKBUD-KEMANAG'!$AC$13:$AC$1029,KECAMATAN,$B159,JENJANG_PENDIDIKAN,$L$7)</f>
        <v>25</v>
      </c>
      <c r="N159" s="331">
        <f t="shared" si="51"/>
        <v>57</v>
      </c>
      <c r="O159" s="360">
        <f>SUMIFS('ALL-DIKBUD-KEMANAG'!$AB$13:$AB$1029,KECAMATAN,$B159,JENJANG_PENDIDIKAN,$O$7)</f>
        <v>0</v>
      </c>
      <c r="P159" s="360">
        <f>SUMIFS('ALL-DIKBUD-KEMANAG'!$AC$13:$AC$1029,KECAMATAN,$B159,JENJANG_PENDIDIKAN,$O$7)</f>
        <v>0</v>
      </c>
      <c r="Q159" s="332">
        <f t="shared" si="52"/>
        <v>0</v>
      </c>
      <c r="R159" s="349">
        <f t="shared" si="53"/>
        <v>451</v>
      </c>
    </row>
    <row r="160" spans="1:19" x14ac:dyDescent="0.25">
      <c r="A160" s="348">
        <v>13</v>
      </c>
      <c r="B160" s="334" t="s">
        <v>31</v>
      </c>
      <c r="C160" s="360">
        <f>SUMIFS('ALL-DIKBUD-KEMANAG'!$AB$13:$AB$1029,KECAMATAN,$B160,JENJANG_PENDIDIKAN,$C$7)</f>
        <v>84</v>
      </c>
      <c r="D160" s="360">
        <f>SUMIFS('ALL-DIKBUD-KEMANAG'!$AC$13:$AC$1029,KECAMATAN,$B160,JENJANG_PENDIDIKAN,$C$7)</f>
        <v>162</v>
      </c>
      <c r="E160" s="331">
        <f t="shared" si="48"/>
        <v>246</v>
      </c>
      <c r="F160" s="360">
        <f>SUMIFS('ALL-DIKBUD-KEMANAG'!$AB$13:$AB$1029,KECAMATAN,$B160,JENJANG_PENDIDIKAN,$F$7)</f>
        <v>26</v>
      </c>
      <c r="G160" s="360">
        <f>SUMIFS('ALL-DIKBUD-KEMANAG'!$AC$13:$AC$1029,KECAMATAN,$B160,JENJANG_PENDIDIKAN,$F$7)</f>
        <v>29</v>
      </c>
      <c r="H160" s="331">
        <f t="shared" si="49"/>
        <v>55</v>
      </c>
      <c r="I160" s="360">
        <f>SUMIFS('ALL-DIKBUD-KEMANAG'!$AB$13:$AB$1029,KECAMATAN,$B160,JENJANG_PENDIDIKAN,$I$7)</f>
        <v>18</v>
      </c>
      <c r="J160" s="360">
        <f>SUMIFS('ALL-DIKBUD-KEMANAG'!$AC$13:$AC$1029,KECAMATAN,$B160,JENJANG_PENDIDIKAN,$I$7)</f>
        <v>23</v>
      </c>
      <c r="K160" s="331">
        <f t="shared" si="50"/>
        <v>41</v>
      </c>
      <c r="L160" s="360">
        <f>SUMIFS('ALL-DIKBUD-KEMANAG'!$AB$13:$AB$1029,KECAMATAN,$B160,JENJANG_PENDIDIKAN,$L$7)</f>
        <v>15</v>
      </c>
      <c r="M160" s="360">
        <f>SUMIFS('ALL-DIKBUD-KEMANAG'!$AC$13:$AC$1029,KECAMATAN,$B160,JENJANG_PENDIDIKAN,$L$7)</f>
        <v>15</v>
      </c>
      <c r="N160" s="331">
        <f t="shared" si="51"/>
        <v>30</v>
      </c>
      <c r="O160" s="360">
        <f>SUMIFS('ALL-DIKBUD-KEMANAG'!$AB$13:$AB$1029,KECAMATAN,$B160,JENJANG_PENDIDIKAN,$O$7)</f>
        <v>0</v>
      </c>
      <c r="P160" s="360">
        <f>SUMIFS('ALL-DIKBUD-KEMANAG'!$AC$13:$AC$1029,KECAMATAN,$B160,JENJANG_PENDIDIKAN,$O$7)</f>
        <v>0</v>
      </c>
      <c r="Q160" s="332">
        <f t="shared" si="52"/>
        <v>0</v>
      </c>
      <c r="R160" s="349">
        <f t="shared" si="53"/>
        <v>372</v>
      </c>
    </row>
    <row r="161" spans="1:18" ht="15.75" thickBot="1" x14ac:dyDescent="0.3">
      <c r="A161" s="351">
        <v>14</v>
      </c>
      <c r="B161" s="352" t="s">
        <v>32</v>
      </c>
      <c r="C161" s="360">
        <f>SUMIFS('ALL-DIKBUD-KEMANAG'!$AB$13:$AB$1029,KECAMATAN,$B161,JENJANG_PENDIDIKAN,$C$7)</f>
        <v>74</v>
      </c>
      <c r="D161" s="360">
        <f>SUMIFS('ALL-DIKBUD-KEMANAG'!$AC$13:$AC$1029,KECAMATAN,$B161,JENJANG_PENDIDIKAN,$C$7)</f>
        <v>141</v>
      </c>
      <c r="E161" s="354">
        <f t="shared" si="48"/>
        <v>215</v>
      </c>
      <c r="F161" s="360">
        <f>SUMIFS('ALL-DIKBUD-KEMANAG'!$AB$13:$AB$1029,KECAMATAN,$B161,JENJANG_PENDIDIKAN,$F$7)</f>
        <v>22</v>
      </c>
      <c r="G161" s="360">
        <f>SUMIFS('ALL-DIKBUD-KEMANAG'!$AC$13:$AC$1029,KECAMATAN,$B161,JENJANG_PENDIDIKAN,$F$7)</f>
        <v>26</v>
      </c>
      <c r="H161" s="354">
        <f t="shared" si="49"/>
        <v>48</v>
      </c>
      <c r="I161" s="360">
        <f>SUMIFS('ALL-DIKBUD-KEMANAG'!$AB$13:$AB$1029,KECAMATAN,$B161,JENJANG_PENDIDIKAN,$I$7)</f>
        <v>0</v>
      </c>
      <c r="J161" s="360">
        <f>SUMIFS('ALL-DIKBUD-KEMANAG'!$AC$13:$AC$1029,KECAMATAN,$B161,JENJANG_PENDIDIKAN,$I$7)</f>
        <v>0</v>
      </c>
      <c r="K161" s="354">
        <f t="shared" si="50"/>
        <v>0</v>
      </c>
      <c r="L161" s="360">
        <f>SUMIFS('ALL-DIKBUD-KEMANAG'!$AB$13:$AB$1029,KECAMATAN,$B161,JENJANG_PENDIDIKAN,$L$7)</f>
        <v>10</v>
      </c>
      <c r="M161" s="360">
        <f>SUMIFS('ALL-DIKBUD-KEMANAG'!$AC$13:$AC$1029,KECAMATAN,$B161,JENJANG_PENDIDIKAN,$L$7)</f>
        <v>9</v>
      </c>
      <c r="N161" s="354">
        <f t="shared" si="51"/>
        <v>19</v>
      </c>
      <c r="O161" s="360">
        <f>SUMIFS('ALL-DIKBUD-KEMANAG'!$AB$13:$AB$1029,KECAMATAN,$B161,JENJANG_PENDIDIKAN,$O$7)</f>
        <v>0</v>
      </c>
      <c r="P161" s="360">
        <f>SUMIFS('ALL-DIKBUD-KEMANAG'!$AC$13:$AC$1029,KECAMATAN,$B161,JENJANG_PENDIDIKAN,$O$7)</f>
        <v>0</v>
      </c>
      <c r="Q161" s="355">
        <f t="shared" si="52"/>
        <v>0</v>
      </c>
      <c r="R161" s="356">
        <f t="shared" si="53"/>
        <v>282</v>
      </c>
    </row>
    <row r="162" spans="1:18" ht="15.75" thickTop="1" x14ac:dyDescent="0.25">
      <c r="B162" s="338" t="s">
        <v>4</v>
      </c>
      <c r="C162" s="339">
        <f>SUM(C148:C161)</f>
        <v>1634</v>
      </c>
      <c r="D162" s="339">
        <f t="shared" ref="D162:R162" si="54">SUM(D148:D161)</f>
        <v>3469</v>
      </c>
      <c r="E162" s="339">
        <f t="shared" si="54"/>
        <v>5103</v>
      </c>
      <c r="F162" s="339">
        <f t="shared" si="54"/>
        <v>621</v>
      </c>
      <c r="G162" s="339">
        <f t="shared" si="54"/>
        <v>979</v>
      </c>
      <c r="H162" s="339">
        <f t="shared" si="54"/>
        <v>1600</v>
      </c>
      <c r="I162" s="339">
        <f t="shared" si="54"/>
        <v>326</v>
      </c>
      <c r="J162" s="339">
        <f t="shared" si="54"/>
        <v>455</v>
      </c>
      <c r="K162" s="339">
        <f t="shared" si="54"/>
        <v>781</v>
      </c>
      <c r="L162" s="339">
        <f t="shared" si="54"/>
        <v>510</v>
      </c>
      <c r="M162" s="339">
        <f t="shared" si="54"/>
        <v>491</v>
      </c>
      <c r="N162" s="339">
        <f t="shared" si="54"/>
        <v>1001</v>
      </c>
      <c r="O162" s="339">
        <f t="shared" si="54"/>
        <v>5</v>
      </c>
      <c r="P162" s="339">
        <f t="shared" si="54"/>
        <v>24</v>
      </c>
      <c r="Q162" s="339">
        <f t="shared" si="54"/>
        <v>29</v>
      </c>
      <c r="R162" s="339">
        <f t="shared" si="54"/>
        <v>8514</v>
      </c>
    </row>
    <row r="163" spans="1:18" x14ac:dyDescent="0.25">
      <c r="H163" s="341"/>
      <c r="Q163" s="342"/>
    </row>
    <row r="164" spans="1:18" ht="15.75" x14ac:dyDescent="0.25">
      <c r="K164" s="344"/>
      <c r="L164" s="344"/>
      <c r="M164" s="344"/>
      <c r="N164" s="344"/>
      <c r="O164" s="343" t="s">
        <v>227</v>
      </c>
    </row>
    <row r="165" spans="1:18" ht="15.75" x14ac:dyDescent="0.25">
      <c r="O165" s="345" t="s">
        <v>228</v>
      </c>
    </row>
    <row r="166" spans="1:18" ht="15.75" x14ac:dyDescent="0.25">
      <c r="O166" s="345" t="s">
        <v>229</v>
      </c>
    </row>
    <row r="167" spans="1:18" ht="15.75" x14ac:dyDescent="0.25">
      <c r="O167" s="343"/>
    </row>
    <row r="168" spans="1:18" ht="15.75" x14ac:dyDescent="0.25">
      <c r="O168" s="343"/>
    </row>
    <row r="169" spans="1:18" ht="15.75" x14ac:dyDescent="0.25">
      <c r="O169" s="343"/>
    </row>
    <row r="170" spans="1:18" ht="15.75" x14ac:dyDescent="0.25">
      <c r="O170" s="345" t="s">
        <v>219</v>
      </c>
    </row>
    <row r="171" spans="1:18" ht="15.75" x14ac:dyDescent="0.25">
      <c r="O171" s="345" t="s">
        <v>220</v>
      </c>
    </row>
    <row r="172" spans="1:18" ht="15.75" x14ac:dyDescent="0.25">
      <c r="O172" s="345" t="s">
        <v>221</v>
      </c>
    </row>
  </sheetData>
  <mergeCells count="51">
    <mergeCell ref="A145:A146"/>
    <mergeCell ref="B145:B146"/>
    <mergeCell ref="C145:E145"/>
    <mergeCell ref="F145:H145"/>
    <mergeCell ref="I145:K145"/>
    <mergeCell ref="L145:N145"/>
    <mergeCell ref="O145:Q145"/>
    <mergeCell ref="R145:R146"/>
    <mergeCell ref="U7:U8"/>
    <mergeCell ref="V7:V8"/>
    <mergeCell ref="L76:N76"/>
    <mergeCell ref="O76:Q76"/>
    <mergeCell ref="R76:R77"/>
    <mergeCell ref="R7:R8"/>
    <mergeCell ref="L112:N112"/>
    <mergeCell ref="O112:Q112"/>
    <mergeCell ref="R112:R113"/>
    <mergeCell ref="U76:U77"/>
    <mergeCell ref="V76:V77"/>
    <mergeCell ref="W7:Y7"/>
    <mergeCell ref="A41:A42"/>
    <mergeCell ref="B41:B42"/>
    <mergeCell ref="C41:E41"/>
    <mergeCell ref="F41:H41"/>
    <mergeCell ref="I41:K41"/>
    <mergeCell ref="A7:A8"/>
    <mergeCell ref="B7:B8"/>
    <mergeCell ref="C7:E7"/>
    <mergeCell ref="F7:H7"/>
    <mergeCell ref="I7:K7"/>
    <mergeCell ref="L7:N7"/>
    <mergeCell ref="L41:N41"/>
    <mergeCell ref="O41:Q41"/>
    <mergeCell ref="R41:R42"/>
    <mergeCell ref="O7:Q7"/>
    <mergeCell ref="A76:A77"/>
    <mergeCell ref="B76:B77"/>
    <mergeCell ref="C76:E76"/>
    <mergeCell ref="F76:H76"/>
    <mergeCell ref="I76:K76"/>
    <mergeCell ref="A112:A113"/>
    <mergeCell ref="B112:B113"/>
    <mergeCell ref="C112:E112"/>
    <mergeCell ref="F112:H112"/>
    <mergeCell ref="I112:K112"/>
    <mergeCell ref="AL76:AL77"/>
    <mergeCell ref="W76:Y76"/>
    <mergeCell ref="Z76:AB76"/>
    <mergeCell ref="AC76:AE76"/>
    <mergeCell ref="AF76:AH76"/>
    <mergeCell ref="AI76:AK76"/>
  </mergeCells>
  <hyperlinks>
    <hyperlink ref="R7" r:id="rId1" tooltip="Click here to sort" display="javascript:__doPostBack('ctl00$centerPage$gridPTKKab$ctl00$ctl02$ctl00$ctl01','')" xr:uid="{00000000-0004-0000-1300-000000000000}"/>
    <hyperlink ref="H8" r:id="rId2" tooltip="Click here to sort" display="javascript:__doPostBack('ctl00$centerPage$gridPTKKab$ctl00$ctl02$ctl01$ctl05','')" xr:uid="{00000000-0004-0000-1300-000001000000}"/>
    <hyperlink ref="K8" r:id="rId3" tooltip="Click here to sort" display="javascript:__doPostBack('ctl00$centerPage$gridPTKKab$ctl00$ctl02$ctl01$ctl08','')" xr:uid="{00000000-0004-0000-1300-000002000000}"/>
    <hyperlink ref="Q8" r:id="rId4" tooltip="Click here to sort" display="javascript:__doPostBack('ctl00$centerPage$gridPTKKab$ctl00$ctl02$ctl01$ctl11','')" xr:uid="{00000000-0004-0000-1300-000003000000}"/>
    <hyperlink ref="N8" r:id="rId5" tooltip="Click here to sort" display="javascript:__doPostBack('ctl00$centerPage$gridPTKKab$ctl00$ctl02$ctl01$ctl11','')" xr:uid="{00000000-0004-0000-1300-000004000000}"/>
    <hyperlink ref="R41" r:id="rId6" tooltip="Click here to sort" display="javascript:__doPostBack('ctl00$centerPage$gridPTKKab$ctl00$ctl02$ctl00$ctl01','')" xr:uid="{00000000-0004-0000-1300-000005000000}"/>
    <hyperlink ref="Q42" r:id="rId7" tooltip="Click here to sort" display="javascript:__doPostBack('ctl00$centerPage$gridPTKKab$ctl00$ctl02$ctl01$ctl11','')" xr:uid="{00000000-0004-0000-1300-000006000000}"/>
    <hyperlink ref="N42" r:id="rId8" tooltip="Click here to sort" display="javascript:__doPostBack('ctl00$centerPage$gridPTKKab$ctl00$ctl02$ctl01$ctl11','')" xr:uid="{00000000-0004-0000-1300-000007000000}"/>
    <hyperlink ref="K42" r:id="rId9" tooltip="Click here to sort" display="javascript:__doPostBack('ctl00$centerPage$gridPTKKab$ctl00$ctl02$ctl01$ctl08','')" xr:uid="{00000000-0004-0000-1300-000008000000}"/>
    <hyperlink ref="H42" r:id="rId10" tooltip="Click here to sort" display="javascript:__doPostBack('ctl00$centerPage$gridPTKKab$ctl00$ctl02$ctl01$ctl05','')" xr:uid="{00000000-0004-0000-1300-000009000000}"/>
    <hyperlink ref="R76" r:id="rId11" tooltip="Click here to sort" display="javascript:__doPostBack('ctl00$centerPage$gridPTKKab$ctl00$ctl02$ctl00$ctl01','')" xr:uid="{00000000-0004-0000-1300-00000A000000}"/>
    <hyperlink ref="Q77" r:id="rId12" tooltip="Click here to sort" display="javascript:__doPostBack('ctl00$centerPage$gridPTKKab$ctl00$ctl02$ctl01$ctl11','')" xr:uid="{00000000-0004-0000-1300-00000B000000}"/>
    <hyperlink ref="N77" r:id="rId13" tooltip="Click here to sort" display="javascript:__doPostBack('ctl00$centerPage$gridPTKKab$ctl00$ctl02$ctl01$ctl11','')" xr:uid="{00000000-0004-0000-1300-00000C000000}"/>
    <hyperlink ref="K77" r:id="rId14" tooltip="Click here to sort" display="javascript:__doPostBack('ctl00$centerPage$gridPTKKab$ctl00$ctl02$ctl01$ctl08','')" xr:uid="{00000000-0004-0000-1300-00000D000000}"/>
    <hyperlink ref="H77" r:id="rId15" tooltip="Click here to sort" display="javascript:__doPostBack('ctl00$centerPage$gridPTKKab$ctl00$ctl02$ctl01$ctl05','')" xr:uid="{00000000-0004-0000-1300-00000E000000}"/>
    <hyperlink ref="R112" r:id="rId16" tooltip="Click here to sort" display="javascript:__doPostBack('ctl00$centerPage$gridPTKKab$ctl00$ctl02$ctl00$ctl01','')" xr:uid="{00000000-0004-0000-1300-00000F000000}"/>
    <hyperlink ref="Q113" r:id="rId17" tooltip="Click here to sort" display="javascript:__doPostBack('ctl00$centerPage$gridPTKKab$ctl00$ctl02$ctl01$ctl11','')" xr:uid="{00000000-0004-0000-1300-000010000000}"/>
    <hyperlink ref="N113" r:id="rId18" tooltip="Click here to sort" display="javascript:__doPostBack('ctl00$centerPage$gridPTKKab$ctl00$ctl02$ctl01$ctl11','')" xr:uid="{00000000-0004-0000-1300-000011000000}"/>
    <hyperlink ref="K113" r:id="rId19" tooltip="Click here to sort" display="javascript:__doPostBack('ctl00$centerPage$gridPTKKab$ctl00$ctl02$ctl01$ctl08','')" xr:uid="{00000000-0004-0000-1300-000012000000}"/>
    <hyperlink ref="H113" r:id="rId20" tooltip="Click here to sort" display="javascript:__doPostBack('ctl00$centerPage$gridPTKKab$ctl00$ctl02$ctl01$ctl05','')" xr:uid="{00000000-0004-0000-1300-000013000000}"/>
    <hyperlink ref="R145" r:id="rId21" tooltip="Click here to sort" display="javascript:__doPostBack('ctl00$centerPage$gridPTKKab$ctl00$ctl02$ctl00$ctl01','')" xr:uid="{00000000-0004-0000-1300-000014000000}"/>
    <hyperlink ref="H146" r:id="rId22" tooltip="Click here to sort" display="javascript:__doPostBack('ctl00$centerPage$gridPTKKab$ctl00$ctl02$ctl01$ctl05','')" xr:uid="{00000000-0004-0000-1300-000015000000}"/>
    <hyperlink ref="K146" r:id="rId23" tooltip="Click here to sort" display="javascript:__doPostBack('ctl00$centerPage$gridPTKKab$ctl00$ctl02$ctl01$ctl08','')" xr:uid="{00000000-0004-0000-1300-000016000000}"/>
    <hyperlink ref="Q146" r:id="rId24" tooltip="Click here to sort" display="javascript:__doPostBack('ctl00$centerPage$gridPTKKab$ctl00$ctl02$ctl01$ctl11','')" xr:uid="{00000000-0004-0000-1300-000017000000}"/>
    <hyperlink ref="N146" r:id="rId25" tooltip="Click here to sort" display="javascript:__doPostBack('ctl00$centerPage$gridPTKKab$ctl00$ctl02$ctl01$ctl11','')" xr:uid="{00000000-0004-0000-1300-000018000000}"/>
    <hyperlink ref="AL76" r:id="rId26" tooltip="Click here to sort" display="javascript:__doPostBack('ctl00$centerPage$gridPTKKab$ctl00$ctl02$ctl00$ctl01','')" xr:uid="{48BEAE3E-7585-45D8-BA24-81766E439684}"/>
    <hyperlink ref="AK77" r:id="rId27" tooltip="Click here to sort" display="javascript:__doPostBack('ctl00$centerPage$gridPTKKab$ctl00$ctl02$ctl01$ctl11','')" xr:uid="{CCB3A7CF-470C-4A86-A058-826357D01B40}"/>
    <hyperlink ref="AH77" r:id="rId28" tooltip="Click here to sort" display="javascript:__doPostBack('ctl00$centerPage$gridPTKKab$ctl00$ctl02$ctl01$ctl11','')" xr:uid="{E27E2868-8ECD-4FF6-B694-6758AAAC34E1}"/>
    <hyperlink ref="AE77" r:id="rId29" tooltip="Click here to sort" display="javascript:__doPostBack('ctl00$centerPage$gridPTKKab$ctl00$ctl02$ctl01$ctl08','')" xr:uid="{FB3BB77D-6DB8-404B-9814-698507665724}"/>
    <hyperlink ref="AB77" r:id="rId30" tooltip="Click here to sort" display="javascript:__doPostBack('ctl00$centerPage$gridPTKKab$ctl00$ctl02$ctl01$ctl05','')" xr:uid="{9713AFFF-E32E-46F9-918A-619B2042248C}"/>
  </hyperlinks>
  <pageMargins left="0.82" right="1.1811023622047245" top="0.6692913385826772" bottom="0.51181102362204722" header="0.51181102362204722" footer="0.31496062992125984"/>
  <pageSetup paperSize="5" scale="95" orientation="landscape" horizontalDpi="4294967292" r:id="rId31"/>
  <rowBreaks count="2" manualBreakCount="2">
    <brk id="34" max="16383" man="1"/>
    <brk id="139" max="16383" man="1"/>
  </rowBreaks>
  <colBreaks count="1" manualBreakCount="1">
    <brk id="19" max="1048575" man="1"/>
  </colBreaks>
  <drawing r:id="rId32"/>
  <legacyDrawing r:id="rId3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B1:AZ85"/>
  <sheetViews>
    <sheetView showGridLines="0" view="pageBreakPreview" topLeftCell="A64" zoomScale="85" zoomScaleNormal="75" zoomScaleSheetLayoutView="85" workbookViewId="0">
      <selection activeCell="F77" sqref="F77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2.7109375" style="202" customWidth="1"/>
    <col min="4" max="7" width="9.7109375" style="202" customWidth="1"/>
    <col min="8" max="8" width="11.140625" style="202" bestFit="1" customWidth="1"/>
    <col min="9" max="9" width="12.28515625" style="202" customWidth="1"/>
    <col min="10" max="15" width="8.85546875" style="202"/>
    <col min="16" max="16" width="8.85546875" style="202" customWidth="1"/>
    <col min="17" max="17" width="22.7109375" style="202" customWidth="1"/>
    <col min="18" max="18" width="8.85546875" style="202"/>
    <col min="19" max="20" width="12.7109375" style="202" customWidth="1"/>
    <col min="21" max="21" width="9.85546875" style="202" bestFit="1" customWidth="1"/>
    <col min="22" max="22" width="11.140625" style="202" bestFit="1" customWidth="1"/>
    <col min="23" max="28" width="8.85546875" style="202"/>
    <col min="29" max="29" width="7.28515625" style="202" customWidth="1"/>
    <col min="30" max="30" width="8.85546875" style="202"/>
    <col min="31" max="31" width="23.42578125" style="202" bestFit="1" customWidth="1"/>
    <col min="32" max="35" width="8.85546875" style="202"/>
    <col min="36" max="36" width="11.140625" style="202" bestFit="1" customWidth="1"/>
    <col min="37" max="44" width="8.85546875" style="202"/>
    <col min="45" max="45" width="23.42578125" style="202" bestFit="1" customWidth="1"/>
    <col min="46" max="46" width="8.85546875" style="202"/>
    <col min="47" max="47" width="9" style="202" bestFit="1" customWidth="1"/>
    <col min="48" max="48" width="9.140625" style="202" bestFit="1" customWidth="1"/>
    <col min="49" max="49" width="8.85546875" style="202"/>
    <col min="50" max="50" width="8.85546875" style="202" customWidth="1"/>
    <col min="51" max="16384" width="8.85546875" style="202"/>
  </cols>
  <sheetData>
    <row r="1" spans="2:52" ht="18" x14ac:dyDescent="0.25">
      <c r="B1" s="201" t="str">
        <f>"Persentase Guru "&amp;$B$5&amp;" Menurut Kualifikasi  S1"</f>
        <v>Persentase Guru SD Menurut Kualifikasi  S1</v>
      </c>
      <c r="P1" s="201" t="str">
        <f>"Persentase Guru "&amp;P$5&amp;" Menurut Kualifikasi  S1"</f>
        <v>Persentase Guru SMP Menurut Kualifikasi  S1</v>
      </c>
      <c r="AD1" s="201" t="str">
        <f>"Persentase Guru "&amp;AD$5&amp;" Menurut Kualifikasi  S1"</f>
        <v>Persentase Guru SMA Menurut Kualifikasi  S1</v>
      </c>
      <c r="AR1" s="201" t="str">
        <f>"Persentase Guru "&amp;AR$5&amp;" Menurut Kualifikasi  S1"</f>
        <v>Persentase Guru SMK Menurut Kualifikasi  S1</v>
      </c>
    </row>
    <row r="2" spans="2:52" ht="15.75" x14ac:dyDescent="0.25">
      <c r="B2" s="203" t="s">
        <v>2073</v>
      </c>
      <c r="P2" s="203" t="s">
        <v>1330</v>
      </c>
      <c r="AD2" s="203" t="s">
        <v>1330</v>
      </c>
      <c r="AR2" s="203" t="s">
        <v>1330</v>
      </c>
    </row>
    <row r="3" spans="2:52" ht="15.75" x14ac:dyDescent="0.25">
      <c r="B3" s="203" t="s">
        <v>33</v>
      </c>
      <c r="H3" s="279" t="s">
        <v>191</v>
      </c>
      <c r="P3" s="203" t="s">
        <v>33</v>
      </c>
      <c r="V3" s="279" t="s">
        <v>191</v>
      </c>
      <c r="AD3" s="203" t="s">
        <v>33</v>
      </c>
      <c r="AJ3" s="279" t="s">
        <v>191</v>
      </c>
      <c r="AR3" s="203" t="s">
        <v>33</v>
      </c>
      <c r="AX3" s="279" t="s">
        <v>191</v>
      </c>
    </row>
    <row r="4" spans="2:52" ht="15.75" x14ac:dyDescent="0.25">
      <c r="B4" s="203"/>
      <c r="H4"/>
      <c r="P4" s="203"/>
      <c r="V4"/>
      <c r="AD4" s="203"/>
      <c r="AJ4"/>
      <c r="AR4" s="203"/>
      <c r="AX4"/>
    </row>
    <row r="5" spans="2:52" ht="15.75" thickBot="1" x14ac:dyDescent="0.3">
      <c r="B5" s="603" t="s">
        <v>6</v>
      </c>
      <c r="P5" s="244" t="s">
        <v>7</v>
      </c>
      <c r="AD5" s="244" t="s">
        <v>8</v>
      </c>
      <c r="AR5" s="244" t="s">
        <v>9</v>
      </c>
    </row>
    <row r="6" spans="2:52" ht="45.75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
KUALIFIKASI S1"</f>
        <v>GURU SD 
KUALIFIKASI S1</v>
      </c>
      <c r="F6" s="822"/>
      <c r="G6" s="823" t="s">
        <v>16</v>
      </c>
      <c r="H6" s="824"/>
      <c r="I6" s="305" t="s">
        <v>1338</v>
      </c>
      <c r="P6" s="819" t="s">
        <v>14</v>
      </c>
      <c r="Q6" s="819" t="s">
        <v>61</v>
      </c>
      <c r="R6" s="819" t="s">
        <v>15</v>
      </c>
      <c r="S6" s="821" t="str">
        <f>"GURU "&amp;P$5&amp;" 
KUALIFIKASI S1"</f>
        <v>GURU SMP 
KUALIFIKASI S1</v>
      </c>
      <c r="T6" s="822"/>
      <c r="U6" s="823" t="s">
        <v>16</v>
      </c>
      <c r="V6" s="824"/>
      <c r="W6" s="305" t="s">
        <v>1338</v>
      </c>
      <c r="AD6" s="819" t="s">
        <v>14</v>
      </c>
      <c r="AE6" s="819" t="s">
        <v>61</v>
      </c>
      <c r="AF6" s="819" t="s">
        <v>15</v>
      </c>
      <c r="AG6" s="821" t="str">
        <f>"GURU "&amp;AD$5&amp;" 
KUALIFIKASI S1"</f>
        <v>GURU SMA 
KUALIFIKASI S1</v>
      </c>
      <c r="AH6" s="822"/>
      <c r="AI6" s="823" t="s">
        <v>16</v>
      </c>
      <c r="AJ6" s="824"/>
      <c r="AK6" s="305" t="s">
        <v>1338</v>
      </c>
      <c r="AR6" s="819" t="s">
        <v>14</v>
      </c>
      <c r="AS6" s="819" t="s">
        <v>61</v>
      </c>
      <c r="AT6" s="819" t="s">
        <v>15</v>
      </c>
      <c r="AU6" s="821" t="str">
        <f>"GURU "&amp;AR$5&amp;" 
KUALIFIKASI S1"</f>
        <v>GURU SMK 
KUALIFIKASI S1</v>
      </c>
      <c r="AV6" s="822"/>
      <c r="AW6" s="823" t="s">
        <v>16</v>
      </c>
      <c r="AX6" s="824"/>
      <c r="AY6" s="305" t="s">
        <v>1338</v>
      </c>
    </row>
    <row r="7" spans="2:52" ht="45.75" thickBot="1" x14ac:dyDescent="0.3">
      <c r="B7" s="820"/>
      <c r="C7" s="820"/>
      <c r="D7" s="820"/>
      <c r="E7" s="226" t="s">
        <v>17</v>
      </c>
      <c r="F7" s="224" t="s">
        <v>146</v>
      </c>
      <c r="G7" s="226" t="s">
        <v>17</v>
      </c>
      <c r="H7" s="226" t="s">
        <v>18</v>
      </c>
      <c r="P7" s="820"/>
      <c r="Q7" s="820"/>
      <c r="R7" s="820"/>
      <c r="S7" s="226" t="s">
        <v>17</v>
      </c>
      <c r="T7" s="224" t="s">
        <v>146</v>
      </c>
      <c r="U7" s="226" t="s">
        <v>17</v>
      </c>
      <c r="V7" s="226" t="s">
        <v>18</v>
      </c>
      <c r="AD7" s="820"/>
      <c r="AE7" s="820"/>
      <c r="AF7" s="820"/>
      <c r="AG7" s="226" t="s">
        <v>17</v>
      </c>
      <c r="AH7" s="224" t="s">
        <v>146</v>
      </c>
      <c r="AI7" s="226" t="s">
        <v>17</v>
      </c>
      <c r="AJ7" s="226" t="s">
        <v>18</v>
      </c>
      <c r="AR7" s="820"/>
      <c r="AS7" s="820"/>
      <c r="AT7" s="820"/>
      <c r="AU7" s="226" t="s">
        <v>17</v>
      </c>
      <c r="AV7" s="224" t="s">
        <v>146</v>
      </c>
      <c r="AW7" s="226" t="s">
        <v>17</v>
      </c>
      <c r="AX7" s="226" t="s">
        <v>18</v>
      </c>
    </row>
    <row r="8" spans="2:52" ht="14.45" customHeight="1" thickBot="1" x14ac:dyDescent="0.3">
      <c r="B8" s="217"/>
      <c r="C8" s="223" t="s">
        <v>62</v>
      </c>
      <c r="D8" s="218">
        <f>SUM(D9:D22)</f>
        <v>5103</v>
      </c>
      <c r="E8" s="218">
        <f>SUM(E9:E22)</f>
        <v>229</v>
      </c>
      <c r="F8" s="218">
        <f>SUM(F9:F22)</f>
        <v>4874</v>
      </c>
      <c r="G8" s="219">
        <f>E8/$D8*100</f>
        <v>4.487556339408191</v>
      </c>
      <c r="H8" s="219">
        <f>F8/$D8*100</f>
        <v>95.512443660591799</v>
      </c>
      <c r="J8" s="204"/>
      <c r="P8" s="217"/>
      <c r="Q8" s="223" t="s">
        <v>62</v>
      </c>
      <c r="R8" s="218">
        <f>SUM(R9:R22)</f>
        <v>1600</v>
      </c>
      <c r="S8" s="218">
        <f>SUM(S9:S22)</f>
        <v>52</v>
      </c>
      <c r="T8" s="218">
        <f>SUM(T9:T22)</f>
        <v>1548</v>
      </c>
      <c r="U8" s="219">
        <f>IF(R8&lt;1,0,S8/R8*100)</f>
        <v>3.25</v>
      </c>
      <c r="V8" s="219">
        <f>IF(R8&lt;1,0,T8/R8*100)</f>
        <v>96.75</v>
      </c>
      <c r="X8" s="204"/>
      <c r="AD8" s="217"/>
      <c r="AE8" s="223" t="s">
        <v>62</v>
      </c>
      <c r="AF8" s="218">
        <f>SUM(AF9:AF22)</f>
        <v>771</v>
      </c>
      <c r="AG8" s="218">
        <f>SUM(AG9:AG22)</f>
        <v>6</v>
      </c>
      <c r="AH8" s="218">
        <f>SUM(AH9:AH22)</f>
        <v>765</v>
      </c>
      <c r="AI8" s="219">
        <f>IF(AF8&lt;1,0,AG8/AF8*100)</f>
        <v>0.77821011673151752</v>
      </c>
      <c r="AJ8" s="219">
        <f>IF(AF8&lt;1,0,AH8/AF8*100)</f>
        <v>99.221789883268485</v>
      </c>
      <c r="AL8" s="204"/>
      <c r="AR8" s="217"/>
      <c r="AS8" s="223" t="s">
        <v>62</v>
      </c>
      <c r="AT8" s="218">
        <f>SUM(AT9:AT22)</f>
        <v>977</v>
      </c>
      <c r="AU8" s="218">
        <f>SUM(AU9:AU22)</f>
        <v>16</v>
      </c>
      <c r="AV8" s="218">
        <f>SUM(AV9:AV22)</f>
        <v>961</v>
      </c>
      <c r="AW8" s="219">
        <f>IF(AT8&lt;1,0,AU8/AT8*100)</f>
        <v>1.6376663254861823</v>
      </c>
      <c r="AX8" s="219">
        <f>IF(AT8&lt;1,0,AV8/AT8*100)</f>
        <v>98.36233367451382</v>
      </c>
      <c r="AZ8" s="204"/>
    </row>
    <row r="9" spans="2:52" ht="15.75" thickBot="1" x14ac:dyDescent="0.3">
      <c r="B9" s="205">
        <v>1</v>
      </c>
      <c r="C9" s="222" t="s">
        <v>19</v>
      </c>
      <c r="D9" s="214">
        <f>SUM(E9:F9)</f>
        <v>638</v>
      </c>
      <c r="E9" s="214">
        <f>SUM(E34,E59)</f>
        <v>39</v>
      </c>
      <c r="F9" s="214">
        <f>SUM(F34,F59)</f>
        <v>599</v>
      </c>
      <c r="G9" s="207">
        <f>E9/$D9*100</f>
        <v>6.1128526645768027</v>
      </c>
      <c r="H9" s="207">
        <f>F9/$D9*100</f>
        <v>93.887147335423194</v>
      </c>
      <c r="P9" s="205">
        <v>1</v>
      </c>
      <c r="Q9" s="222" t="s">
        <v>19</v>
      </c>
      <c r="R9" s="214">
        <f>SUM(S9:T9)</f>
        <v>273</v>
      </c>
      <c r="S9" s="214">
        <f>SUM(S34,S59)</f>
        <v>16</v>
      </c>
      <c r="T9" s="214">
        <f>SUM(T34,T59)</f>
        <v>257</v>
      </c>
      <c r="U9" s="207">
        <f t="shared" ref="U9:U23" si="0">IF(R9&lt;1,0,S9/R9*100)</f>
        <v>5.8608058608058604</v>
      </c>
      <c r="V9" s="207">
        <f t="shared" ref="V9:V23" si="1">IF(R9&lt;1,0,T9/R9*100)</f>
        <v>94.139194139194132</v>
      </c>
      <c r="AD9" s="205">
        <v>1</v>
      </c>
      <c r="AE9" s="222" t="s">
        <v>19</v>
      </c>
      <c r="AF9" s="214">
        <f>SUM(AG9:AH9)</f>
        <v>171</v>
      </c>
      <c r="AG9" s="214">
        <f>SUM(AG34,AG59)</f>
        <v>0</v>
      </c>
      <c r="AH9" s="214">
        <f>SUM(AH34,AH59)</f>
        <v>171</v>
      </c>
      <c r="AI9" s="207">
        <f t="shared" ref="AI9:AI23" si="2">IF(AF9&lt;1,0,AG9/AF9*100)</f>
        <v>0</v>
      </c>
      <c r="AJ9" s="207">
        <f t="shared" ref="AJ9:AJ23" si="3">IF(AF9&lt;1,0,AH9/AF9*100)</f>
        <v>100</v>
      </c>
      <c r="AR9" s="205">
        <v>1</v>
      </c>
      <c r="AS9" s="222" t="s">
        <v>19</v>
      </c>
      <c r="AT9" s="214">
        <f>SUM(AU9:AV9)</f>
        <v>210</v>
      </c>
      <c r="AU9" s="214">
        <f>SUM(AU34,AU59)</f>
        <v>5</v>
      </c>
      <c r="AV9" s="214">
        <f>SUM(AV34,AV59)</f>
        <v>205</v>
      </c>
      <c r="AW9" s="207">
        <f t="shared" ref="AW9:AW23" si="4">IF(AT9&lt;1,0,AU9/AT9*100)</f>
        <v>2.3809523809523809</v>
      </c>
      <c r="AX9" s="207">
        <f t="shared" ref="AX9:AX23" si="5">IF(AT9&lt;1,0,AV9/AT9*100)</f>
        <v>97.61904761904762</v>
      </c>
    </row>
    <row r="10" spans="2:52" ht="15.75" thickBot="1" x14ac:dyDescent="0.3">
      <c r="B10" s="208">
        <v>2</v>
      </c>
      <c r="C10" s="209" t="s">
        <v>20</v>
      </c>
      <c r="D10" s="214">
        <f t="shared" ref="D10:D22" si="6">SUM(E10:F10)</f>
        <v>358</v>
      </c>
      <c r="E10" s="214">
        <f t="shared" ref="E10:F22" si="7">SUM(E35,E60)</f>
        <v>13</v>
      </c>
      <c r="F10" s="214">
        <f t="shared" si="7"/>
        <v>345</v>
      </c>
      <c r="G10" s="210">
        <f t="shared" ref="G10:G22" si="8">E10/D10*100</f>
        <v>3.6312849162011176</v>
      </c>
      <c r="H10" s="210">
        <f t="shared" ref="H10:H22" si="9">F10/$D10*100</f>
        <v>96.36871508379889</v>
      </c>
      <c r="P10" s="208">
        <v>2</v>
      </c>
      <c r="Q10" s="209" t="s">
        <v>20</v>
      </c>
      <c r="R10" s="214">
        <f t="shared" ref="R10:R22" si="10">SUM(S10:T10)</f>
        <v>125</v>
      </c>
      <c r="S10" s="214">
        <f t="shared" ref="S10:T10" si="11">SUM(S35,S60)</f>
        <v>7</v>
      </c>
      <c r="T10" s="214">
        <f t="shared" si="11"/>
        <v>118</v>
      </c>
      <c r="U10" s="210">
        <f t="shared" si="0"/>
        <v>5.6000000000000005</v>
      </c>
      <c r="V10" s="210">
        <f t="shared" si="1"/>
        <v>94.399999999999991</v>
      </c>
      <c r="AD10" s="208">
        <v>2</v>
      </c>
      <c r="AE10" s="209" t="s">
        <v>20</v>
      </c>
      <c r="AF10" s="214">
        <f t="shared" ref="AF10:AF22" si="12">SUM(AG10:AH10)</f>
        <v>26</v>
      </c>
      <c r="AG10" s="214">
        <f t="shared" ref="AG10:AH10" si="13">SUM(AG35,AG60)</f>
        <v>1</v>
      </c>
      <c r="AH10" s="214">
        <f t="shared" si="13"/>
        <v>25</v>
      </c>
      <c r="AI10" s="210">
        <f t="shared" si="2"/>
        <v>3.8461538461538463</v>
      </c>
      <c r="AJ10" s="210">
        <f t="shared" si="3"/>
        <v>96.15384615384616</v>
      </c>
      <c r="AR10" s="208">
        <v>2</v>
      </c>
      <c r="AS10" s="209" t="s">
        <v>20</v>
      </c>
      <c r="AT10" s="214">
        <f t="shared" ref="AT10:AT22" si="14">SUM(AU10:AV10)</f>
        <v>112</v>
      </c>
      <c r="AU10" s="214">
        <f t="shared" ref="AU10:AV10" si="15">SUM(AU35,AU60)</f>
        <v>0</v>
      </c>
      <c r="AV10" s="214">
        <f t="shared" si="15"/>
        <v>112</v>
      </c>
      <c r="AW10" s="210">
        <f t="shared" si="4"/>
        <v>0</v>
      </c>
      <c r="AX10" s="210">
        <f t="shared" si="5"/>
        <v>100</v>
      </c>
    </row>
    <row r="11" spans="2:52" ht="15.75" thickBot="1" x14ac:dyDescent="0.3">
      <c r="B11" s="206">
        <v>3</v>
      </c>
      <c r="C11" s="211" t="s">
        <v>21</v>
      </c>
      <c r="D11" s="214">
        <f t="shared" si="6"/>
        <v>370</v>
      </c>
      <c r="E11" s="214">
        <f t="shared" si="7"/>
        <v>19</v>
      </c>
      <c r="F11" s="214">
        <f t="shared" si="7"/>
        <v>351</v>
      </c>
      <c r="G11" s="210">
        <f t="shared" si="8"/>
        <v>5.1351351351351351</v>
      </c>
      <c r="H11" s="210">
        <f t="shared" si="9"/>
        <v>94.864864864864856</v>
      </c>
      <c r="P11" s="206">
        <v>3</v>
      </c>
      <c r="Q11" s="211" t="s">
        <v>21</v>
      </c>
      <c r="R11" s="214">
        <f t="shared" si="10"/>
        <v>80</v>
      </c>
      <c r="S11" s="214">
        <f t="shared" ref="S11:T11" si="16">SUM(S36,S61)</f>
        <v>3</v>
      </c>
      <c r="T11" s="214">
        <f t="shared" si="16"/>
        <v>77</v>
      </c>
      <c r="U11" s="210">
        <f t="shared" si="0"/>
        <v>3.75</v>
      </c>
      <c r="V11" s="210">
        <f t="shared" si="1"/>
        <v>96.25</v>
      </c>
      <c r="AD11" s="206">
        <v>3</v>
      </c>
      <c r="AE11" s="211" t="s">
        <v>21</v>
      </c>
      <c r="AF11" s="214">
        <f t="shared" si="12"/>
        <v>42</v>
      </c>
      <c r="AG11" s="214">
        <f t="shared" ref="AG11:AH11" si="17">SUM(AG36,AG61)</f>
        <v>0</v>
      </c>
      <c r="AH11" s="214">
        <f t="shared" si="17"/>
        <v>42</v>
      </c>
      <c r="AI11" s="210">
        <f t="shared" si="2"/>
        <v>0</v>
      </c>
      <c r="AJ11" s="210">
        <f t="shared" si="3"/>
        <v>100</v>
      </c>
      <c r="AR11" s="206">
        <v>3</v>
      </c>
      <c r="AS11" s="211" t="s">
        <v>21</v>
      </c>
      <c r="AT11" s="214">
        <f t="shared" si="14"/>
        <v>33</v>
      </c>
      <c r="AU11" s="214">
        <f t="shared" ref="AU11:AV11" si="18">SUM(AU36,AU61)</f>
        <v>0</v>
      </c>
      <c r="AV11" s="214">
        <f t="shared" si="18"/>
        <v>33</v>
      </c>
      <c r="AW11" s="210">
        <f t="shared" si="4"/>
        <v>0</v>
      </c>
      <c r="AX11" s="210">
        <f t="shared" si="5"/>
        <v>100</v>
      </c>
    </row>
    <row r="12" spans="2:52" ht="15.75" thickBot="1" x14ac:dyDescent="0.3">
      <c r="B12" s="208">
        <v>4</v>
      </c>
      <c r="C12" s="209" t="s">
        <v>22</v>
      </c>
      <c r="D12" s="214">
        <f t="shared" si="6"/>
        <v>402</v>
      </c>
      <c r="E12" s="214">
        <f t="shared" si="7"/>
        <v>7</v>
      </c>
      <c r="F12" s="214">
        <f t="shared" si="7"/>
        <v>395</v>
      </c>
      <c r="G12" s="210">
        <f t="shared" si="8"/>
        <v>1.7412935323383085</v>
      </c>
      <c r="H12" s="210">
        <f t="shared" si="9"/>
        <v>98.258706467661696</v>
      </c>
      <c r="P12" s="208">
        <v>4</v>
      </c>
      <c r="Q12" s="209" t="s">
        <v>22</v>
      </c>
      <c r="R12" s="214">
        <f t="shared" si="10"/>
        <v>128</v>
      </c>
      <c r="S12" s="214">
        <f t="shared" ref="S12:T12" si="19">SUM(S37,S62)</f>
        <v>3</v>
      </c>
      <c r="T12" s="214">
        <f t="shared" si="19"/>
        <v>125</v>
      </c>
      <c r="U12" s="210">
        <f t="shared" si="0"/>
        <v>2.34375</v>
      </c>
      <c r="V12" s="210">
        <f t="shared" si="1"/>
        <v>97.65625</v>
      </c>
      <c r="AD12" s="208">
        <v>4</v>
      </c>
      <c r="AE12" s="209" t="s">
        <v>22</v>
      </c>
      <c r="AF12" s="214">
        <f t="shared" si="12"/>
        <v>29</v>
      </c>
      <c r="AG12" s="214">
        <f t="shared" ref="AG12:AH12" si="20">SUM(AG37,AG62)</f>
        <v>0</v>
      </c>
      <c r="AH12" s="214">
        <f t="shared" si="20"/>
        <v>29</v>
      </c>
      <c r="AI12" s="210">
        <f t="shared" si="2"/>
        <v>0</v>
      </c>
      <c r="AJ12" s="210">
        <f t="shared" si="3"/>
        <v>100</v>
      </c>
      <c r="AR12" s="208">
        <v>4</v>
      </c>
      <c r="AS12" s="209" t="s">
        <v>22</v>
      </c>
      <c r="AT12" s="214">
        <f t="shared" si="14"/>
        <v>67</v>
      </c>
      <c r="AU12" s="214">
        <f t="shared" ref="AU12:AV12" si="21">SUM(AU37,AU62)</f>
        <v>0</v>
      </c>
      <c r="AV12" s="214">
        <f t="shared" si="21"/>
        <v>67</v>
      </c>
      <c r="AW12" s="210">
        <f t="shared" si="4"/>
        <v>0</v>
      </c>
      <c r="AX12" s="210">
        <f t="shared" si="5"/>
        <v>100</v>
      </c>
    </row>
    <row r="13" spans="2:52" ht="15.75" thickBot="1" x14ac:dyDescent="0.3">
      <c r="B13" s="206">
        <v>5</v>
      </c>
      <c r="C13" s="211" t="s">
        <v>23</v>
      </c>
      <c r="D13" s="214">
        <f t="shared" si="6"/>
        <v>286</v>
      </c>
      <c r="E13" s="214">
        <f t="shared" si="7"/>
        <v>10</v>
      </c>
      <c r="F13" s="214">
        <f t="shared" si="7"/>
        <v>276</v>
      </c>
      <c r="G13" s="210">
        <f t="shared" si="8"/>
        <v>3.4965034965034967</v>
      </c>
      <c r="H13" s="210">
        <f t="shared" si="9"/>
        <v>96.503496503496507</v>
      </c>
      <c r="P13" s="206">
        <v>5</v>
      </c>
      <c r="Q13" s="211" t="s">
        <v>23</v>
      </c>
      <c r="R13" s="214">
        <f t="shared" si="10"/>
        <v>90</v>
      </c>
      <c r="S13" s="214">
        <f t="shared" ref="S13:T13" si="22">SUM(S38,S63)</f>
        <v>2</v>
      </c>
      <c r="T13" s="214">
        <f t="shared" si="22"/>
        <v>88</v>
      </c>
      <c r="U13" s="210">
        <f t="shared" si="0"/>
        <v>2.2222222222222223</v>
      </c>
      <c r="V13" s="210">
        <f t="shared" si="1"/>
        <v>97.777777777777771</v>
      </c>
      <c r="AD13" s="206">
        <v>5</v>
      </c>
      <c r="AE13" s="211" t="s">
        <v>23</v>
      </c>
      <c r="AF13" s="214">
        <f t="shared" si="12"/>
        <v>60</v>
      </c>
      <c r="AG13" s="214">
        <f t="shared" ref="AG13:AH13" si="23">SUM(AG38,AG63)</f>
        <v>0</v>
      </c>
      <c r="AH13" s="214">
        <f t="shared" si="23"/>
        <v>60</v>
      </c>
      <c r="AI13" s="210">
        <f t="shared" si="2"/>
        <v>0</v>
      </c>
      <c r="AJ13" s="210">
        <f t="shared" si="3"/>
        <v>100</v>
      </c>
      <c r="AR13" s="206">
        <v>5</v>
      </c>
      <c r="AS13" s="211" t="s">
        <v>23</v>
      </c>
      <c r="AT13" s="214">
        <f t="shared" si="14"/>
        <v>42</v>
      </c>
      <c r="AU13" s="214">
        <f t="shared" ref="AU13:AV13" si="24">SUM(AU38,AU63)</f>
        <v>0</v>
      </c>
      <c r="AV13" s="214">
        <f t="shared" si="24"/>
        <v>42</v>
      </c>
      <c r="AW13" s="210">
        <f t="shared" si="4"/>
        <v>0</v>
      </c>
      <c r="AX13" s="210">
        <f t="shared" si="5"/>
        <v>100</v>
      </c>
    </row>
    <row r="14" spans="2:52" ht="15.75" thickBot="1" x14ac:dyDescent="0.3">
      <c r="B14" s="208">
        <v>6</v>
      </c>
      <c r="C14" s="209" t="s">
        <v>24</v>
      </c>
      <c r="D14" s="214">
        <f t="shared" si="6"/>
        <v>379</v>
      </c>
      <c r="E14" s="214">
        <f t="shared" si="7"/>
        <v>20</v>
      </c>
      <c r="F14" s="214">
        <f t="shared" si="7"/>
        <v>359</v>
      </c>
      <c r="G14" s="210">
        <f t="shared" si="8"/>
        <v>5.2770448548812663</v>
      </c>
      <c r="H14" s="210">
        <f t="shared" si="9"/>
        <v>94.722955145118732</v>
      </c>
      <c r="P14" s="208">
        <v>6</v>
      </c>
      <c r="Q14" s="209" t="s">
        <v>24</v>
      </c>
      <c r="R14" s="214">
        <f t="shared" si="10"/>
        <v>122</v>
      </c>
      <c r="S14" s="214">
        <f t="shared" ref="S14:T14" si="25">SUM(S39,S64)</f>
        <v>3</v>
      </c>
      <c r="T14" s="214">
        <f t="shared" si="25"/>
        <v>119</v>
      </c>
      <c r="U14" s="210">
        <f t="shared" si="0"/>
        <v>2.459016393442623</v>
      </c>
      <c r="V14" s="210">
        <f t="shared" si="1"/>
        <v>97.540983606557376</v>
      </c>
      <c r="AD14" s="208">
        <v>6</v>
      </c>
      <c r="AE14" s="209" t="s">
        <v>24</v>
      </c>
      <c r="AF14" s="214">
        <f t="shared" si="12"/>
        <v>26</v>
      </c>
      <c r="AG14" s="214">
        <f t="shared" ref="AG14:AH14" si="26">SUM(AG39,AG64)</f>
        <v>0</v>
      </c>
      <c r="AH14" s="214">
        <f t="shared" si="26"/>
        <v>26</v>
      </c>
      <c r="AI14" s="210">
        <f t="shared" si="2"/>
        <v>0</v>
      </c>
      <c r="AJ14" s="210">
        <f t="shared" si="3"/>
        <v>100</v>
      </c>
      <c r="AR14" s="208">
        <v>6</v>
      </c>
      <c r="AS14" s="209" t="s">
        <v>24</v>
      </c>
      <c r="AT14" s="214">
        <f t="shared" si="14"/>
        <v>32</v>
      </c>
      <c r="AU14" s="214">
        <f t="shared" ref="AU14:AV14" si="27">SUM(AU39,AU64)</f>
        <v>2</v>
      </c>
      <c r="AV14" s="214">
        <f t="shared" si="27"/>
        <v>30</v>
      </c>
      <c r="AW14" s="210">
        <f t="shared" si="4"/>
        <v>6.25</v>
      </c>
      <c r="AX14" s="210">
        <f t="shared" si="5"/>
        <v>93.75</v>
      </c>
    </row>
    <row r="15" spans="2:52" ht="15.75" thickBot="1" x14ac:dyDescent="0.3">
      <c r="B15" s="206">
        <v>7</v>
      </c>
      <c r="C15" s="211" t="s">
        <v>25</v>
      </c>
      <c r="D15" s="214">
        <f t="shared" si="6"/>
        <v>626</v>
      </c>
      <c r="E15" s="214">
        <f t="shared" si="7"/>
        <v>36</v>
      </c>
      <c r="F15" s="214">
        <f t="shared" si="7"/>
        <v>590</v>
      </c>
      <c r="G15" s="210">
        <f t="shared" si="8"/>
        <v>5.7507987220447285</v>
      </c>
      <c r="H15" s="210">
        <f t="shared" si="9"/>
        <v>94.249201277955279</v>
      </c>
      <c r="P15" s="206">
        <v>7</v>
      </c>
      <c r="Q15" s="211" t="s">
        <v>25</v>
      </c>
      <c r="R15" s="214">
        <f t="shared" si="10"/>
        <v>295</v>
      </c>
      <c r="S15" s="214">
        <f t="shared" ref="S15:T15" si="28">SUM(S40,S65)</f>
        <v>5</v>
      </c>
      <c r="T15" s="214">
        <f t="shared" si="28"/>
        <v>290</v>
      </c>
      <c r="U15" s="210">
        <f t="shared" si="0"/>
        <v>1.6949152542372881</v>
      </c>
      <c r="V15" s="210">
        <f t="shared" si="1"/>
        <v>98.305084745762713</v>
      </c>
      <c r="AD15" s="206">
        <v>7</v>
      </c>
      <c r="AE15" s="211" t="s">
        <v>25</v>
      </c>
      <c r="AF15" s="214">
        <f t="shared" si="12"/>
        <v>186</v>
      </c>
      <c r="AG15" s="214">
        <f t="shared" ref="AG15:AH15" si="29">SUM(AG40,AG65)</f>
        <v>1</v>
      </c>
      <c r="AH15" s="214">
        <f t="shared" si="29"/>
        <v>185</v>
      </c>
      <c r="AI15" s="210">
        <f t="shared" si="2"/>
        <v>0.53763440860215062</v>
      </c>
      <c r="AJ15" s="210">
        <f t="shared" si="3"/>
        <v>99.462365591397855</v>
      </c>
      <c r="AR15" s="206">
        <v>7</v>
      </c>
      <c r="AS15" s="211" t="s">
        <v>25</v>
      </c>
      <c r="AT15" s="214">
        <f t="shared" si="14"/>
        <v>226</v>
      </c>
      <c r="AU15" s="214">
        <f t="shared" ref="AU15:AV15" si="30">SUM(AU40,AU65)</f>
        <v>2</v>
      </c>
      <c r="AV15" s="214">
        <f t="shared" si="30"/>
        <v>224</v>
      </c>
      <c r="AW15" s="210">
        <f t="shared" si="4"/>
        <v>0.88495575221238942</v>
      </c>
      <c r="AX15" s="210">
        <f t="shared" si="5"/>
        <v>99.115044247787608</v>
      </c>
    </row>
    <row r="16" spans="2:52" ht="15.75" thickBot="1" x14ac:dyDescent="0.3">
      <c r="B16" s="208">
        <v>8</v>
      </c>
      <c r="C16" s="209" t="s">
        <v>26</v>
      </c>
      <c r="D16" s="214">
        <f t="shared" si="6"/>
        <v>409</v>
      </c>
      <c r="E16" s="214">
        <f t="shared" si="7"/>
        <v>12</v>
      </c>
      <c r="F16" s="214">
        <f t="shared" si="7"/>
        <v>397</v>
      </c>
      <c r="G16" s="210">
        <f t="shared" si="8"/>
        <v>2.9339853300733498</v>
      </c>
      <c r="H16" s="210">
        <f t="shared" si="9"/>
        <v>97.066014669926645</v>
      </c>
      <c r="P16" s="208">
        <v>8</v>
      </c>
      <c r="Q16" s="209" t="s">
        <v>26</v>
      </c>
      <c r="R16" s="214">
        <f t="shared" si="10"/>
        <v>105</v>
      </c>
      <c r="S16" s="214">
        <f t="shared" ref="S16:T16" si="31">SUM(S41,S66)</f>
        <v>2</v>
      </c>
      <c r="T16" s="214">
        <f t="shared" si="31"/>
        <v>103</v>
      </c>
      <c r="U16" s="210">
        <f t="shared" si="0"/>
        <v>1.9047619047619049</v>
      </c>
      <c r="V16" s="210">
        <f t="shared" si="1"/>
        <v>98.095238095238088</v>
      </c>
      <c r="AD16" s="208">
        <v>8</v>
      </c>
      <c r="AE16" s="209" t="s">
        <v>26</v>
      </c>
      <c r="AF16" s="214">
        <f t="shared" si="12"/>
        <v>41</v>
      </c>
      <c r="AG16" s="214">
        <f t="shared" ref="AG16:AH16" si="32">SUM(AG41,AG66)</f>
        <v>1</v>
      </c>
      <c r="AH16" s="214">
        <f t="shared" si="32"/>
        <v>40</v>
      </c>
      <c r="AI16" s="210">
        <f t="shared" si="2"/>
        <v>2.4390243902439024</v>
      </c>
      <c r="AJ16" s="210">
        <f t="shared" si="3"/>
        <v>97.560975609756099</v>
      </c>
      <c r="AR16" s="208">
        <v>8</v>
      </c>
      <c r="AS16" s="209" t="s">
        <v>26</v>
      </c>
      <c r="AT16" s="214">
        <f t="shared" si="14"/>
        <v>92</v>
      </c>
      <c r="AU16" s="214">
        <f t="shared" ref="AU16:AV16" si="33">SUM(AU41,AU66)</f>
        <v>4</v>
      </c>
      <c r="AV16" s="214">
        <f t="shared" si="33"/>
        <v>88</v>
      </c>
      <c r="AW16" s="210">
        <f t="shared" si="4"/>
        <v>4.3478260869565215</v>
      </c>
      <c r="AX16" s="210">
        <f t="shared" si="5"/>
        <v>95.652173913043484</v>
      </c>
    </row>
    <row r="17" spans="2:51" ht="15.75" thickBot="1" x14ac:dyDescent="0.3">
      <c r="B17" s="206">
        <v>9</v>
      </c>
      <c r="C17" s="211" t="s">
        <v>27</v>
      </c>
      <c r="D17" s="214">
        <f t="shared" si="6"/>
        <v>292</v>
      </c>
      <c r="E17" s="214">
        <f t="shared" si="7"/>
        <v>18</v>
      </c>
      <c r="F17" s="214">
        <f t="shared" si="7"/>
        <v>274</v>
      </c>
      <c r="G17" s="210">
        <f t="shared" si="8"/>
        <v>6.1643835616438354</v>
      </c>
      <c r="H17" s="210">
        <f t="shared" si="9"/>
        <v>93.835616438356169</v>
      </c>
      <c r="P17" s="206">
        <v>9</v>
      </c>
      <c r="Q17" s="211" t="s">
        <v>27</v>
      </c>
      <c r="R17" s="214">
        <f t="shared" si="10"/>
        <v>75</v>
      </c>
      <c r="S17" s="214">
        <f t="shared" ref="S17:T17" si="34">SUM(S42,S67)</f>
        <v>3</v>
      </c>
      <c r="T17" s="214">
        <f t="shared" si="34"/>
        <v>72</v>
      </c>
      <c r="U17" s="210">
        <f t="shared" si="0"/>
        <v>4</v>
      </c>
      <c r="V17" s="210">
        <f t="shared" si="1"/>
        <v>96</v>
      </c>
      <c r="AD17" s="206">
        <v>9</v>
      </c>
      <c r="AE17" s="211" t="s">
        <v>27</v>
      </c>
      <c r="AF17" s="214">
        <f t="shared" si="12"/>
        <v>54</v>
      </c>
      <c r="AG17" s="214">
        <f t="shared" ref="AG17:AH17" si="35">SUM(AG42,AG67)</f>
        <v>0</v>
      </c>
      <c r="AH17" s="214">
        <f t="shared" si="35"/>
        <v>54</v>
      </c>
      <c r="AI17" s="210">
        <f t="shared" si="2"/>
        <v>0</v>
      </c>
      <c r="AJ17" s="210">
        <f t="shared" si="3"/>
        <v>100</v>
      </c>
      <c r="AR17" s="206">
        <v>9</v>
      </c>
      <c r="AS17" s="211" t="s">
        <v>27</v>
      </c>
      <c r="AT17" s="214">
        <f t="shared" si="14"/>
        <v>0</v>
      </c>
      <c r="AU17" s="214">
        <f t="shared" ref="AU17:AV17" si="36">SUM(AU42,AU67)</f>
        <v>0</v>
      </c>
      <c r="AV17" s="214">
        <f t="shared" si="36"/>
        <v>0</v>
      </c>
      <c r="AW17" s="210">
        <f t="shared" si="4"/>
        <v>0</v>
      </c>
      <c r="AX17" s="210">
        <f t="shared" si="5"/>
        <v>0</v>
      </c>
    </row>
    <row r="18" spans="2:51" ht="15.75" thickBot="1" x14ac:dyDescent="0.3">
      <c r="B18" s="208">
        <v>10</v>
      </c>
      <c r="C18" s="209" t="s">
        <v>28</v>
      </c>
      <c r="D18" s="214">
        <f t="shared" si="6"/>
        <v>261</v>
      </c>
      <c r="E18" s="214">
        <f t="shared" si="7"/>
        <v>3</v>
      </c>
      <c r="F18" s="214">
        <f t="shared" si="7"/>
        <v>258</v>
      </c>
      <c r="G18" s="210">
        <f t="shared" si="8"/>
        <v>1.1494252873563218</v>
      </c>
      <c r="H18" s="210">
        <f t="shared" si="9"/>
        <v>98.850574712643677</v>
      </c>
      <c r="P18" s="208">
        <v>10</v>
      </c>
      <c r="Q18" s="209" t="s">
        <v>28</v>
      </c>
      <c r="R18" s="214">
        <f t="shared" si="10"/>
        <v>74</v>
      </c>
      <c r="S18" s="214">
        <f t="shared" ref="S18:T18" si="37">SUM(S43,S68)</f>
        <v>6</v>
      </c>
      <c r="T18" s="214">
        <f t="shared" si="37"/>
        <v>68</v>
      </c>
      <c r="U18" s="210">
        <f t="shared" si="0"/>
        <v>8.1081081081081088</v>
      </c>
      <c r="V18" s="210">
        <f t="shared" si="1"/>
        <v>91.891891891891902</v>
      </c>
      <c r="AD18" s="208">
        <v>10</v>
      </c>
      <c r="AE18" s="209" t="s">
        <v>28</v>
      </c>
      <c r="AF18" s="214">
        <f t="shared" si="12"/>
        <v>13</v>
      </c>
      <c r="AG18" s="214">
        <f t="shared" ref="AG18:AH18" si="38">SUM(AG43,AG68)</f>
        <v>0</v>
      </c>
      <c r="AH18" s="214">
        <f t="shared" si="38"/>
        <v>13</v>
      </c>
      <c r="AI18" s="210">
        <f t="shared" si="2"/>
        <v>0</v>
      </c>
      <c r="AJ18" s="210">
        <f t="shared" si="3"/>
        <v>100</v>
      </c>
      <c r="AR18" s="208">
        <v>10</v>
      </c>
      <c r="AS18" s="209" t="s">
        <v>28</v>
      </c>
      <c r="AT18" s="214">
        <f t="shared" si="14"/>
        <v>45</v>
      </c>
      <c r="AU18" s="214">
        <f t="shared" ref="AU18:AV18" si="39">SUM(AU43,AU68)</f>
        <v>0</v>
      </c>
      <c r="AV18" s="214">
        <f t="shared" si="39"/>
        <v>45</v>
      </c>
      <c r="AW18" s="210">
        <f t="shared" si="4"/>
        <v>0</v>
      </c>
      <c r="AX18" s="210">
        <f t="shared" si="5"/>
        <v>100</v>
      </c>
    </row>
    <row r="19" spans="2:51" ht="15.75" thickBot="1" x14ac:dyDescent="0.3">
      <c r="B19" s="206">
        <v>11</v>
      </c>
      <c r="C19" s="211" t="s">
        <v>29</v>
      </c>
      <c r="D19" s="214">
        <f t="shared" si="6"/>
        <v>353</v>
      </c>
      <c r="E19" s="214">
        <f t="shared" si="7"/>
        <v>16</v>
      </c>
      <c r="F19" s="214">
        <f t="shared" si="7"/>
        <v>337</v>
      </c>
      <c r="G19" s="210">
        <f t="shared" si="8"/>
        <v>4.5325779036827196</v>
      </c>
      <c r="H19" s="210">
        <f t="shared" si="9"/>
        <v>95.467422096317279</v>
      </c>
      <c r="P19" s="206">
        <v>11</v>
      </c>
      <c r="Q19" s="211" t="s">
        <v>29</v>
      </c>
      <c r="R19" s="214">
        <f t="shared" si="10"/>
        <v>49</v>
      </c>
      <c r="S19" s="214">
        <f t="shared" ref="S19:T19" si="40">SUM(S44,S69)</f>
        <v>0</v>
      </c>
      <c r="T19" s="214">
        <f t="shared" si="40"/>
        <v>49</v>
      </c>
      <c r="U19" s="210">
        <f t="shared" si="0"/>
        <v>0</v>
      </c>
      <c r="V19" s="210">
        <f t="shared" si="1"/>
        <v>100</v>
      </c>
      <c r="AD19" s="206">
        <v>11</v>
      </c>
      <c r="AE19" s="211" t="s">
        <v>29</v>
      </c>
      <c r="AF19" s="214">
        <f t="shared" si="12"/>
        <v>38</v>
      </c>
      <c r="AG19" s="214">
        <f t="shared" ref="AG19:AH19" si="41">SUM(AG44,AG69)</f>
        <v>2</v>
      </c>
      <c r="AH19" s="214">
        <f t="shared" si="41"/>
        <v>36</v>
      </c>
      <c r="AI19" s="210">
        <f t="shared" si="2"/>
        <v>5.2631578947368416</v>
      </c>
      <c r="AJ19" s="210">
        <f t="shared" si="3"/>
        <v>94.73684210526315</v>
      </c>
      <c r="AR19" s="206">
        <v>11</v>
      </c>
      <c r="AS19" s="211" t="s">
        <v>29</v>
      </c>
      <c r="AT19" s="214">
        <f t="shared" si="14"/>
        <v>15</v>
      </c>
      <c r="AU19" s="214">
        <f t="shared" ref="AU19:AV19" si="42">SUM(AU44,AU69)</f>
        <v>1</v>
      </c>
      <c r="AV19" s="214">
        <f t="shared" si="42"/>
        <v>14</v>
      </c>
      <c r="AW19" s="210">
        <f t="shared" si="4"/>
        <v>6.666666666666667</v>
      </c>
      <c r="AX19" s="210">
        <f t="shared" si="5"/>
        <v>93.333333333333329</v>
      </c>
    </row>
    <row r="20" spans="2:51" ht="15.75" thickBot="1" x14ac:dyDescent="0.3">
      <c r="B20" s="208">
        <v>12</v>
      </c>
      <c r="C20" s="209" t="s">
        <v>30</v>
      </c>
      <c r="D20" s="214">
        <f t="shared" si="6"/>
        <v>268</v>
      </c>
      <c r="E20" s="214">
        <f t="shared" si="7"/>
        <v>15</v>
      </c>
      <c r="F20" s="214">
        <f t="shared" si="7"/>
        <v>253</v>
      </c>
      <c r="G20" s="210">
        <f t="shared" si="8"/>
        <v>5.5970149253731343</v>
      </c>
      <c r="H20" s="210">
        <f t="shared" si="9"/>
        <v>94.402985074626869</v>
      </c>
      <c r="P20" s="208">
        <v>12</v>
      </c>
      <c r="Q20" s="209" t="s">
        <v>30</v>
      </c>
      <c r="R20" s="214">
        <f t="shared" si="10"/>
        <v>81</v>
      </c>
      <c r="S20" s="214">
        <f t="shared" ref="S20:T20" si="43">SUM(S45,S70)</f>
        <v>0</v>
      </c>
      <c r="T20" s="214">
        <f t="shared" si="43"/>
        <v>81</v>
      </c>
      <c r="U20" s="210">
        <f t="shared" si="0"/>
        <v>0</v>
      </c>
      <c r="V20" s="210">
        <f t="shared" si="1"/>
        <v>100</v>
      </c>
      <c r="AD20" s="208">
        <v>12</v>
      </c>
      <c r="AE20" s="209" t="s">
        <v>30</v>
      </c>
      <c r="AF20" s="214">
        <f t="shared" si="12"/>
        <v>45</v>
      </c>
      <c r="AG20" s="214">
        <f t="shared" ref="AG20:AH20" si="44">SUM(AG45,AG70)</f>
        <v>0</v>
      </c>
      <c r="AH20" s="214">
        <f t="shared" si="44"/>
        <v>45</v>
      </c>
      <c r="AI20" s="210">
        <f t="shared" si="2"/>
        <v>0</v>
      </c>
      <c r="AJ20" s="210">
        <f t="shared" si="3"/>
        <v>100</v>
      </c>
      <c r="AR20" s="208">
        <v>12</v>
      </c>
      <c r="AS20" s="209" t="s">
        <v>30</v>
      </c>
      <c r="AT20" s="214">
        <f t="shared" si="14"/>
        <v>55</v>
      </c>
      <c r="AU20" s="214">
        <f t="shared" ref="AU20:AV20" si="45">SUM(AU45,AU70)</f>
        <v>2</v>
      </c>
      <c r="AV20" s="214">
        <f t="shared" si="45"/>
        <v>53</v>
      </c>
      <c r="AW20" s="210">
        <f t="shared" si="4"/>
        <v>3.6363636363636362</v>
      </c>
      <c r="AX20" s="210">
        <f t="shared" si="5"/>
        <v>96.36363636363636</v>
      </c>
    </row>
    <row r="21" spans="2:51" ht="15.75" thickBot="1" x14ac:dyDescent="0.3">
      <c r="B21" s="206">
        <v>13</v>
      </c>
      <c r="C21" s="211" t="s">
        <v>31</v>
      </c>
      <c r="D21" s="214">
        <f t="shared" si="6"/>
        <v>246</v>
      </c>
      <c r="E21" s="214">
        <f t="shared" si="7"/>
        <v>19</v>
      </c>
      <c r="F21" s="214">
        <f t="shared" si="7"/>
        <v>227</v>
      </c>
      <c r="G21" s="210">
        <f t="shared" si="8"/>
        <v>7.7235772357723578</v>
      </c>
      <c r="H21" s="210">
        <f t="shared" si="9"/>
        <v>92.276422764227632</v>
      </c>
      <c r="P21" s="206">
        <v>13</v>
      </c>
      <c r="Q21" s="211" t="s">
        <v>31</v>
      </c>
      <c r="R21" s="214">
        <f t="shared" si="10"/>
        <v>55</v>
      </c>
      <c r="S21" s="214">
        <f t="shared" ref="S21:T21" si="46">SUM(S46,S71)</f>
        <v>2</v>
      </c>
      <c r="T21" s="214">
        <f t="shared" si="46"/>
        <v>53</v>
      </c>
      <c r="U21" s="210">
        <f t="shared" si="0"/>
        <v>3.6363636363636362</v>
      </c>
      <c r="V21" s="210">
        <f t="shared" si="1"/>
        <v>96.36363636363636</v>
      </c>
      <c r="AD21" s="206">
        <v>13</v>
      </c>
      <c r="AE21" s="211" t="s">
        <v>31</v>
      </c>
      <c r="AF21" s="214">
        <f t="shared" si="12"/>
        <v>40</v>
      </c>
      <c r="AG21" s="214">
        <f t="shared" ref="AG21:AH21" si="47">SUM(AG46,AG71)</f>
        <v>1</v>
      </c>
      <c r="AH21" s="214">
        <f t="shared" si="47"/>
        <v>39</v>
      </c>
      <c r="AI21" s="210">
        <f t="shared" si="2"/>
        <v>2.5</v>
      </c>
      <c r="AJ21" s="210">
        <f t="shared" si="3"/>
        <v>97.5</v>
      </c>
      <c r="AR21" s="206">
        <v>13</v>
      </c>
      <c r="AS21" s="211" t="s">
        <v>31</v>
      </c>
      <c r="AT21" s="214">
        <f t="shared" si="14"/>
        <v>30</v>
      </c>
      <c r="AU21" s="214">
        <f t="shared" ref="AU21:AV21" si="48">SUM(AU46,AU71)</f>
        <v>0</v>
      </c>
      <c r="AV21" s="214">
        <f t="shared" si="48"/>
        <v>30</v>
      </c>
      <c r="AW21" s="210">
        <f t="shared" si="4"/>
        <v>0</v>
      </c>
      <c r="AX21" s="210">
        <f t="shared" si="5"/>
        <v>100</v>
      </c>
    </row>
    <row r="22" spans="2:51" ht="15.75" thickBot="1" x14ac:dyDescent="0.3">
      <c r="B22" s="212">
        <v>14</v>
      </c>
      <c r="C22" s="209" t="s">
        <v>32</v>
      </c>
      <c r="D22" s="214">
        <f t="shared" si="6"/>
        <v>215</v>
      </c>
      <c r="E22" s="214">
        <f t="shared" si="7"/>
        <v>2</v>
      </c>
      <c r="F22" s="214">
        <f t="shared" si="7"/>
        <v>213</v>
      </c>
      <c r="G22" s="210">
        <f t="shared" si="8"/>
        <v>0.93023255813953487</v>
      </c>
      <c r="H22" s="210">
        <f t="shared" si="9"/>
        <v>99.069767441860463</v>
      </c>
      <c r="P22" s="212">
        <v>14</v>
      </c>
      <c r="Q22" s="209" t="s">
        <v>32</v>
      </c>
      <c r="R22" s="214">
        <f t="shared" si="10"/>
        <v>48</v>
      </c>
      <c r="S22" s="214">
        <f t="shared" ref="S22:T22" si="49">SUM(S47,S72)</f>
        <v>0</v>
      </c>
      <c r="T22" s="214">
        <f t="shared" si="49"/>
        <v>48</v>
      </c>
      <c r="U22" s="210">
        <f t="shared" si="0"/>
        <v>0</v>
      </c>
      <c r="V22" s="210">
        <f t="shared" si="1"/>
        <v>100</v>
      </c>
      <c r="AD22" s="212">
        <v>14</v>
      </c>
      <c r="AE22" s="209" t="s">
        <v>32</v>
      </c>
      <c r="AF22" s="214">
        <f t="shared" si="12"/>
        <v>0</v>
      </c>
      <c r="AG22" s="214">
        <f t="shared" ref="AG22:AH22" si="50">SUM(AG47,AG72)</f>
        <v>0</v>
      </c>
      <c r="AH22" s="214">
        <f t="shared" si="50"/>
        <v>0</v>
      </c>
      <c r="AI22" s="210">
        <f t="shared" si="2"/>
        <v>0</v>
      </c>
      <c r="AJ22" s="210">
        <f t="shared" si="3"/>
        <v>0</v>
      </c>
      <c r="AR22" s="212">
        <v>14</v>
      </c>
      <c r="AS22" s="209" t="s">
        <v>32</v>
      </c>
      <c r="AT22" s="214">
        <f t="shared" si="14"/>
        <v>18</v>
      </c>
      <c r="AU22" s="214">
        <f t="shared" ref="AU22:AV22" si="51">SUM(AU47,AU72)</f>
        <v>0</v>
      </c>
      <c r="AV22" s="214">
        <f t="shared" si="51"/>
        <v>18</v>
      </c>
      <c r="AW22" s="210">
        <f t="shared" si="4"/>
        <v>0</v>
      </c>
      <c r="AX22" s="210">
        <f t="shared" si="5"/>
        <v>100</v>
      </c>
    </row>
    <row r="23" spans="2:51" ht="15.75" thickBot="1" x14ac:dyDescent="0.3">
      <c r="B23" s="213"/>
      <c r="C23" s="220" t="s">
        <v>12</v>
      </c>
      <c r="D23" s="216">
        <f>SUM(D9:D22)</f>
        <v>5103</v>
      </c>
      <c r="E23" s="216">
        <f t="shared" ref="E23:F23" si="52">SUM(E9:E22)</f>
        <v>229</v>
      </c>
      <c r="F23" s="216">
        <f t="shared" si="52"/>
        <v>4874</v>
      </c>
      <c r="G23" s="219">
        <f>E23/$D23*100</f>
        <v>4.487556339408191</v>
      </c>
      <c r="H23" s="219">
        <f>F23/$D23*100</f>
        <v>95.512443660591799</v>
      </c>
      <c r="P23" s="213"/>
      <c r="Q23" s="220" t="s">
        <v>12</v>
      </c>
      <c r="R23" s="216">
        <f>SUM(R9:R22)</f>
        <v>1600</v>
      </c>
      <c r="S23" s="216">
        <f t="shared" ref="S23:T23" si="53">SUM(S9:S22)</f>
        <v>52</v>
      </c>
      <c r="T23" s="216">
        <f t="shared" si="53"/>
        <v>1548</v>
      </c>
      <c r="U23" s="219">
        <f t="shared" si="0"/>
        <v>3.25</v>
      </c>
      <c r="V23" s="219">
        <f t="shared" si="1"/>
        <v>96.75</v>
      </c>
      <c r="AD23" s="213"/>
      <c r="AE23" s="220" t="s">
        <v>12</v>
      </c>
      <c r="AF23" s="216">
        <f>SUM(AF9:AF22)</f>
        <v>771</v>
      </c>
      <c r="AG23" s="216">
        <f t="shared" ref="AG23:AH23" si="54">SUM(AG9:AG22)</f>
        <v>6</v>
      </c>
      <c r="AH23" s="216">
        <f t="shared" si="54"/>
        <v>765</v>
      </c>
      <c r="AI23" s="219">
        <f t="shared" si="2"/>
        <v>0.77821011673151752</v>
      </c>
      <c r="AJ23" s="219">
        <f t="shared" si="3"/>
        <v>99.221789883268485</v>
      </c>
      <c r="AR23" s="213"/>
      <c r="AS23" s="220" t="s">
        <v>12</v>
      </c>
      <c r="AT23" s="216">
        <f>SUM(AT9:AT22)</f>
        <v>977</v>
      </c>
      <c r="AU23" s="216">
        <f t="shared" ref="AU23:AV23" si="55">SUM(AU9:AU22)</f>
        <v>16</v>
      </c>
      <c r="AV23" s="216">
        <f t="shared" si="55"/>
        <v>961</v>
      </c>
      <c r="AW23" s="219">
        <f t="shared" si="4"/>
        <v>1.6376663254861823</v>
      </c>
      <c r="AX23" s="219">
        <f t="shared" si="5"/>
        <v>98.36233367451382</v>
      </c>
    </row>
    <row r="24" spans="2:51" ht="15.75" thickBot="1" x14ac:dyDescent="0.3">
      <c r="C24" s="215" t="s">
        <v>76</v>
      </c>
      <c r="D24" s="220">
        <f>D23/$D$23*100</f>
        <v>100</v>
      </c>
      <c r="E24" s="221">
        <f t="shared" ref="E24:F24" si="56">E23/$D$23*100</f>
        <v>4.487556339408191</v>
      </c>
      <c r="F24" s="221">
        <f t="shared" si="56"/>
        <v>95.512443660591799</v>
      </c>
      <c r="G24"/>
      <c r="H24"/>
      <c r="Q24" s="215" t="s">
        <v>76</v>
      </c>
      <c r="R24" s="220">
        <f>R23/R23*100</f>
        <v>100</v>
      </c>
      <c r="S24" s="221">
        <f>S23/R$23*100</f>
        <v>3.25</v>
      </c>
      <c r="T24" s="221">
        <f>T23/R$23*100</f>
        <v>96.75</v>
      </c>
      <c r="U24"/>
      <c r="V24"/>
      <c r="AE24" s="215" t="s">
        <v>76</v>
      </c>
      <c r="AF24" s="220">
        <f>AF23/AF23*100</f>
        <v>100</v>
      </c>
      <c r="AG24" s="221">
        <f>AG23/AF$23*100</f>
        <v>0.77821011673151752</v>
      </c>
      <c r="AH24" s="221">
        <f>AH23/AF$23*100</f>
        <v>99.221789883268485</v>
      </c>
      <c r="AI24"/>
      <c r="AJ24"/>
      <c r="AS24" s="215" t="s">
        <v>76</v>
      </c>
      <c r="AT24" s="220">
        <f>AT23/AT23*100</f>
        <v>100</v>
      </c>
      <c r="AU24" s="221">
        <f>AU23/AT$23*100</f>
        <v>1.6376663254861823</v>
      </c>
      <c r="AV24" s="221">
        <f>AV23/AT$23*100</f>
        <v>98.36233367451382</v>
      </c>
      <c r="AW24"/>
      <c r="AX24"/>
    </row>
    <row r="27" spans="2:51" ht="18" x14ac:dyDescent="0.25">
      <c r="B27" s="201" t="str">
        <f>"Persentase Guru "&amp;B5&amp;" Negeri Menurut Kualifikasi S1"</f>
        <v>Persentase Guru SD Negeri Menurut Kualifikasi S1</v>
      </c>
      <c r="P27" s="201" t="str">
        <f>"Persentase Guru "&amp;P5&amp;" Negeri Menurut Kualifikasi S1"</f>
        <v>Persentase Guru SMP Negeri Menurut Kualifikasi S1</v>
      </c>
      <c r="AD27" s="201" t="str">
        <f>"Persentase Guru "&amp;AD5&amp;" Negeri Menurut Kualifikasi S1"</f>
        <v>Persentase Guru SMA Negeri Menurut Kualifikasi S1</v>
      </c>
      <c r="AR27" s="201" t="str">
        <f>"Persentase Guru "&amp;AR5&amp;" Negeri Menurut Kualifikasi S1"</f>
        <v>Persentase Guru SMK Negeri Menurut Kualifikasi S1</v>
      </c>
    </row>
    <row r="28" spans="2:51" ht="15.75" x14ac:dyDescent="0.25">
      <c r="B28" s="203" t="str">
        <f>$B$2</f>
        <v>TAHUN 2019</v>
      </c>
      <c r="P28" s="203" t="str">
        <f>$B$2</f>
        <v>TAHUN 2019</v>
      </c>
      <c r="AD28" s="203" t="str">
        <f>$B$2</f>
        <v>TAHUN 2019</v>
      </c>
      <c r="AR28" s="203" t="str">
        <f>$B$2</f>
        <v>TAHUN 2019</v>
      </c>
    </row>
    <row r="29" spans="2:51" ht="15.75" x14ac:dyDescent="0.25">
      <c r="B29" s="203" t="s">
        <v>33</v>
      </c>
      <c r="H29" s="279" t="s">
        <v>52</v>
      </c>
      <c r="P29" s="203" t="s">
        <v>33</v>
      </c>
      <c r="V29" s="279" t="s">
        <v>52</v>
      </c>
      <c r="AD29" s="203" t="s">
        <v>33</v>
      </c>
      <c r="AJ29" s="279" t="s">
        <v>52</v>
      </c>
      <c r="AR29" s="203" t="s">
        <v>33</v>
      </c>
      <c r="AX29" s="279" t="s">
        <v>52</v>
      </c>
    </row>
    <row r="30" spans="2:51" ht="15.75" thickBot="1" x14ac:dyDescent="0.3">
      <c r="B30" s="315"/>
      <c r="P30" s="315"/>
      <c r="AD30" s="315"/>
      <c r="AR30" s="315"/>
    </row>
    <row r="31" spans="2:51" ht="45.75" customHeight="1" thickBot="1" x14ac:dyDescent="0.3">
      <c r="B31" s="819" t="s">
        <v>14</v>
      </c>
      <c r="C31" s="819" t="s">
        <v>61</v>
      </c>
      <c r="D31" s="819" t="s">
        <v>15</v>
      </c>
      <c r="E31" s="821" t="str">
        <f>"GURU "&amp;$B$5&amp;" "&amp;H29&amp;
" KUALIFIKASI S1"</f>
        <v>GURU SD NEGERI KUALIFIKASI S1</v>
      </c>
      <c r="F31" s="822"/>
      <c r="G31" s="823" t="s">
        <v>16</v>
      </c>
      <c r="H31" s="824"/>
      <c r="I31" s="305" t="s">
        <v>1338</v>
      </c>
      <c r="P31" s="819" t="s">
        <v>14</v>
      </c>
      <c r="Q31" s="819" t="s">
        <v>61</v>
      </c>
      <c r="R31" s="819" t="s">
        <v>15</v>
      </c>
      <c r="S31" s="821" t="str">
        <f>"GURU "&amp;P$5&amp;" "&amp;V29&amp;
" KUALIFIKASI S1"</f>
        <v>GURU SMP NEGERI KUALIFIKASI S1</v>
      </c>
      <c r="T31" s="822"/>
      <c r="U31" s="823" t="s">
        <v>16</v>
      </c>
      <c r="V31" s="824"/>
      <c r="W31" s="305" t="s">
        <v>1338</v>
      </c>
      <c r="AD31" s="819" t="s">
        <v>14</v>
      </c>
      <c r="AE31" s="819" t="s">
        <v>61</v>
      </c>
      <c r="AF31" s="819" t="s">
        <v>15</v>
      </c>
      <c r="AG31" s="821" t="str">
        <f>"GURU "&amp;AD$5&amp;" "&amp;AJ29&amp;
" KUALIFIKASI S1"</f>
        <v>GURU SMA NEGERI KUALIFIKASI S1</v>
      </c>
      <c r="AH31" s="822"/>
      <c r="AI31" s="823" t="s">
        <v>16</v>
      </c>
      <c r="AJ31" s="824"/>
      <c r="AK31" s="305" t="s">
        <v>1338</v>
      </c>
      <c r="AR31" s="819" t="s">
        <v>14</v>
      </c>
      <c r="AS31" s="819" t="s">
        <v>61</v>
      </c>
      <c r="AT31" s="819" t="s">
        <v>15</v>
      </c>
      <c r="AU31" s="821" t="str">
        <f>"GURU "&amp;AR$5&amp;" "&amp;AX29&amp;
" KUALIFIKASI S1"</f>
        <v>GURU SMK NEGERI KUALIFIKASI S1</v>
      </c>
      <c r="AV31" s="822"/>
      <c r="AW31" s="823" t="s">
        <v>16</v>
      </c>
      <c r="AX31" s="824"/>
      <c r="AY31" s="305" t="s">
        <v>1338</v>
      </c>
    </row>
    <row r="32" spans="2:51" ht="45.75" thickBot="1" x14ac:dyDescent="0.3">
      <c r="B32" s="820"/>
      <c r="C32" s="820"/>
      <c r="D32" s="820"/>
      <c r="E32" s="226" t="s">
        <v>17</v>
      </c>
      <c r="F32" s="224" t="s">
        <v>146</v>
      </c>
      <c r="G32" s="226" t="s">
        <v>17</v>
      </c>
      <c r="H32" s="226" t="s">
        <v>18</v>
      </c>
      <c r="P32" s="820"/>
      <c r="Q32" s="820"/>
      <c r="R32" s="820"/>
      <c r="S32" s="226" t="s">
        <v>17</v>
      </c>
      <c r="T32" s="224" t="s">
        <v>146</v>
      </c>
      <c r="U32" s="226" t="s">
        <v>17</v>
      </c>
      <c r="V32" s="226" t="s">
        <v>18</v>
      </c>
      <c r="AD32" s="820"/>
      <c r="AE32" s="820"/>
      <c r="AF32" s="820"/>
      <c r="AG32" s="226" t="s">
        <v>17</v>
      </c>
      <c r="AH32" s="224" t="s">
        <v>146</v>
      </c>
      <c r="AI32" s="226" t="s">
        <v>17</v>
      </c>
      <c r="AJ32" s="226" t="s">
        <v>18</v>
      </c>
      <c r="AR32" s="820"/>
      <c r="AS32" s="820"/>
      <c r="AT32" s="820"/>
      <c r="AU32" s="226" t="s">
        <v>17</v>
      </c>
      <c r="AV32" s="224" t="s">
        <v>146</v>
      </c>
      <c r="AW32" s="226" t="s">
        <v>17</v>
      </c>
      <c r="AX32" s="226" t="s">
        <v>18</v>
      </c>
    </row>
    <row r="33" spans="2:50" ht="45.75" customHeight="1" thickBot="1" x14ac:dyDescent="0.3">
      <c r="B33" s="217"/>
      <c r="C33" s="223" t="s">
        <v>62</v>
      </c>
      <c r="D33" s="218">
        <f>SUM(D34:D47)</f>
        <v>4843</v>
      </c>
      <c r="E33" s="218">
        <f>SUM(E34:E47)</f>
        <v>200</v>
      </c>
      <c r="F33" s="218">
        <f>SUM(F34:F47)</f>
        <v>4643</v>
      </c>
      <c r="G33" s="492">
        <f>IF(D33&gt;=1,E33/$D33*100,0)</f>
        <v>4.1296716911005573</v>
      </c>
      <c r="H33" s="492">
        <f>IF(D33&gt;=1,F33/$D33*100,0)</f>
        <v>95.870328308899445</v>
      </c>
      <c r="I33" s="204">
        <f>F33+T33</f>
        <v>5816</v>
      </c>
      <c r="P33" s="217"/>
      <c r="Q33" s="223" t="s">
        <v>62</v>
      </c>
      <c r="R33" s="218">
        <f>SUM(R34:R47)</f>
        <v>1187</v>
      </c>
      <c r="S33" s="218">
        <f>SUM(S34:S47)</f>
        <v>14</v>
      </c>
      <c r="T33" s="218">
        <f>SUM(T34:T47)</f>
        <v>1173</v>
      </c>
      <c r="U33" s="492">
        <f>IF(R33&lt;1,0,S33/R33*100)</f>
        <v>1.1794439764111204</v>
      </c>
      <c r="V33" s="492">
        <f>IF(R33&lt;1,0,T33/R33*100)</f>
        <v>98.820556023588878</v>
      </c>
      <c r="AD33" s="217"/>
      <c r="AE33" s="223" t="s">
        <v>62</v>
      </c>
      <c r="AF33" s="218">
        <f>SUM(AF34:AF47)</f>
        <v>516</v>
      </c>
      <c r="AG33" s="218">
        <f>SUM(AG34:AG47)</f>
        <v>2</v>
      </c>
      <c r="AH33" s="218">
        <f>SUM(AH34:AH47)</f>
        <v>514</v>
      </c>
      <c r="AI33" s="492">
        <f>IF(AF33&lt;1,0,AG33/AF33*100)</f>
        <v>0.38759689922480622</v>
      </c>
      <c r="AJ33" s="492">
        <f>IF(AF33&lt;1,0,AH33/AF33*100)</f>
        <v>99.612403100775197</v>
      </c>
      <c r="AR33" s="217"/>
      <c r="AS33" s="223" t="s">
        <v>62</v>
      </c>
      <c r="AT33" s="218">
        <f>SUM(AT34:AT47)</f>
        <v>199</v>
      </c>
      <c r="AU33" s="218">
        <f>SUM(AU34:AU47)</f>
        <v>1</v>
      </c>
      <c r="AV33" s="218">
        <f>SUM(AV34:AV47)</f>
        <v>198</v>
      </c>
      <c r="AW33" s="492">
        <f>IF(AT33&lt;1,0,AU33/AT33*100)</f>
        <v>0.50251256281407031</v>
      </c>
      <c r="AX33" s="492">
        <f>IF(AT33&lt;1,0,AV33/AT33*100)</f>
        <v>99.497487437185924</v>
      </c>
    </row>
    <row r="34" spans="2:50" ht="15.75" thickBot="1" x14ac:dyDescent="0.3">
      <c r="B34" s="205">
        <v>1</v>
      </c>
      <c r="C34" s="222" t="s">
        <v>19</v>
      </c>
      <c r="D34" s="214">
        <f>SUM(E34:F34)</f>
        <v>520</v>
      </c>
      <c r="E34" s="214">
        <f>SUMIFS('ALL-DIKBUD-KEMANAG'!$BF$13:$BF$1029,JENJANG_PENDIDIKAN,$B$5,KECAMATAN,$C34,STATUS_SEKOLAH,$H$29)</f>
        <v>30</v>
      </c>
      <c r="F34" s="214">
        <f>SUMIFS('ALL-DIKBUD-KEMANAG'!$BI$13:$BI$1029,JENJANG_PENDIDIKAN,$B$5,KECAMATAN,$C34,STATUS_SEKOLAH,$H$29)</f>
        <v>490</v>
      </c>
      <c r="G34" s="207">
        <f>IF(D34&gt;=1,E34/$D34*100,0)</f>
        <v>5.7692307692307692</v>
      </c>
      <c r="H34" s="207">
        <f>IF(D34&gt;=1,F34/$D34*100,0)</f>
        <v>94.230769230769226</v>
      </c>
      <c r="P34" s="205">
        <v>1</v>
      </c>
      <c r="Q34" s="222" t="s">
        <v>19</v>
      </c>
      <c r="R34" s="214">
        <f>SUM(S34:T34)</f>
        <v>150</v>
      </c>
      <c r="S34" s="214">
        <f>SUMIFS('ALL-DIKBUD-KEMANAG'!$BF$13:$BF$1029,JENJANG_PENDIDIKAN,P$5,KECAMATAN,$C34,STATUS_SEKOLAH,$H$29)</f>
        <v>2</v>
      </c>
      <c r="T34" s="214">
        <f>SUMIFS('ALL-DIKBUD-KEMANAG'!$BI$13:$BI$1029,JENJANG_PENDIDIKAN,P$5,KECAMATAN,$C34,STATUS_SEKOLAH,$H$29)</f>
        <v>148</v>
      </c>
      <c r="U34" s="207">
        <f t="shared" ref="U34:U48" si="57">IF(R34&lt;1,0,S34/R34*100)</f>
        <v>1.3333333333333335</v>
      </c>
      <c r="V34" s="207">
        <f t="shared" ref="V34:V48" si="58">IF(R34&lt;1,0,T34/R34*100)</f>
        <v>98.666666666666671</v>
      </c>
      <c r="AD34" s="205">
        <v>1</v>
      </c>
      <c r="AE34" s="222" t="s">
        <v>19</v>
      </c>
      <c r="AF34" s="214">
        <f>SUM(AG34:AH34)</f>
        <v>101</v>
      </c>
      <c r="AG34" s="214">
        <f>SUMIFS('ALL-DIKBUD-KEMANAG'!$BF$13:$BF$1029,JENJANG_PENDIDIKAN,AD$5,KECAMATAN,$C34,STATUS_SEKOLAH,$H$29)</f>
        <v>0</v>
      </c>
      <c r="AH34" s="214">
        <f>SUMIFS('ALL-DIKBUD-KEMANAG'!$BI$13:$BI$1029,JENJANG_PENDIDIKAN,AD$5,KECAMATAN,$C34,STATUS_SEKOLAH,$H$29)</f>
        <v>101</v>
      </c>
      <c r="AI34" s="207">
        <f t="shared" ref="AI34:AI48" si="59">IF(AF34&lt;1,0,AG34/AF34*100)</f>
        <v>0</v>
      </c>
      <c r="AJ34" s="207">
        <f t="shared" ref="AJ34:AJ48" si="60">IF(AF34&lt;1,0,AH34/AF34*100)</f>
        <v>100</v>
      </c>
      <c r="AR34" s="205">
        <v>1</v>
      </c>
      <c r="AS34" s="222" t="s">
        <v>19</v>
      </c>
      <c r="AT34" s="214">
        <f>SUM(AU34:AV34)</f>
        <v>0</v>
      </c>
      <c r="AU34" s="214">
        <f>SUMIFS('ALL-DIKBUD-KEMANAG'!$BF$13:$BF$1029,JENJANG_PENDIDIKAN,AR$5,KECAMATAN,$C34,STATUS_SEKOLAH,$H$29)</f>
        <v>0</v>
      </c>
      <c r="AV34" s="214">
        <f>SUMIFS('ALL-DIKBUD-KEMANAG'!$BI$13:$BI$1029,JENJANG_PENDIDIKAN,AR$5,KECAMATAN,$C34,STATUS_SEKOLAH,$H$29)</f>
        <v>0</v>
      </c>
      <c r="AW34" s="207">
        <f t="shared" ref="AW34:AW48" si="61">IF(AT34&lt;1,0,AU34/AT34*100)</f>
        <v>0</v>
      </c>
      <c r="AX34" s="207">
        <f t="shared" ref="AX34:AX48" si="62">IF(AT34&lt;1,0,AV34/AT34*100)</f>
        <v>0</v>
      </c>
    </row>
    <row r="35" spans="2:50" ht="15.75" thickBot="1" x14ac:dyDescent="0.3">
      <c r="B35" s="208">
        <v>2</v>
      </c>
      <c r="C35" s="209" t="s">
        <v>20</v>
      </c>
      <c r="D35" s="214">
        <f t="shared" ref="D35:D47" si="63">SUM(E35:F35)</f>
        <v>352</v>
      </c>
      <c r="E35" s="214">
        <f>SUMIFS('ALL-DIKBUD-KEMANAG'!$BF$13:$BF$1029,JENJANG_PENDIDIKAN,$B$5,KECAMATAN,$C35,STATUS_SEKOLAH,$H$29)</f>
        <v>13</v>
      </c>
      <c r="F35" s="214">
        <f>SUMIFS('ALL-DIKBUD-KEMANAG'!$BI$13:$BI$1029,JENJANG_PENDIDIKAN,$B$5,KECAMATAN,$C35,STATUS_SEKOLAH,$H$29)</f>
        <v>339</v>
      </c>
      <c r="G35" s="210">
        <f t="shared" ref="G35:G48" si="64">IF(D35&gt;=1,E35/$D35*100,0)</f>
        <v>3.6931818181818183</v>
      </c>
      <c r="H35" s="210">
        <f t="shared" ref="H35:H48" si="65">IF(D35&gt;=1,F35/$D35*100,0)</f>
        <v>96.306818181818173</v>
      </c>
      <c r="P35" s="208">
        <v>2</v>
      </c>
      <c r="Q35" s="209" t="s">
        <v>20</v>
      </c>
      <c r="R35" s="214">
        <f t="shared" ref="R35:R47" si="66">SUM(S35:T35)</f>
        <v>78</v>
      </c>
      <c r="S35" s="214">
        <f>SUMIFS('ALL-DIKBUD-KEMANAG'!$BF$13:$BF$1029,JENJANG_PENDIDIKAN,P$5,KECAMATAN,$C35,STATUS_SEKOLAH,$H$29)</f>
        <v>0</v>
      </c>
      <c r="T35" s="214">
        <f>SUMIFS('ALL-DIKBUD-KEMANAG'!$BI$13:$BI$1029,JENJANG_PENDIDIKAN,P$5,KECAMATAN,$C35,STATUS_SEKOLAH,$H$29)</f>
        <v>78</v>
      </c>
      <c r="U35" s="210">
        <f t="shared" si="57"/>
        <v>0</v>
      </c>
      <c r="V35" s="210">
        <f t="shared" si="58"/>
        <v>100</v>
      </c>
      <c r="AD35" s="208">
        <v>2</v>
      </c>
      <c r="AE35" s="209" t="s">
        <v>20</v>
      </c>
      <c r="AF35" s="214">
        <f t="shared" ref="AF35:AF47" si="67">SUM(AG35:AH35)</f>
        <v>0</v>
      </c>
      <c r="AG35" s="214">
        <f>SUMIFS('ALL-DIKBUD-KEMANAG'!$BF$13:$BF$1029,JENJANG_PENDIDIKAN,AD$5,KECAMATAN,$C35,STATUS_SEKOLAH,$H$29)</f>
        <v>0</v>
      </c>
      <c r="AH35" s="214">
        <f>SUMIFS('ALL-DIKBUD-KEMANAG'!$BI$13:$BI$1029,JENJANG_PENDIDIKAN,AD$5,KECAMATAN,$C35,STATUS_SEKOLAH,$H$29)</f>
        <v>0</v>
      </c>
      <c r="AI35" s="210">
        <f t="shared" si="59"/>
        <v>0</v>
      </c>
      <c r="AJ35" s="210">
        <f t="shared" si="60"/>
        <v>0</v>
      </c>
      <c r="AR35" s="208">
        <v>2</v>
      </c>
      <c r="AS35" s="209" t="s">
        <v>20</v>
      </c>
      <c r="AT35" s="214">
        <f t="shared" ref="AT35:AT47" si="68">SUM(AU35:AV35)</f>
        <v>42</v>
      </c>
      <c r="AU35" s="214">
        <f>SUMIFS('ALL-DIKBUD-KEMANAG'!$BF$13:$BF$1029,JENJANG_PENDIDIKAN,AR$5,KECAMATAN,$C35,STATUS_SEKOLAH,$H$29)</f>
        <v>0</v>
      </c>
      <c r="AV35" s="214">
        <f>SUMIFS('ALL-DIKBUD-KEMANAG'!$BI$13:$BI$1029,JENJANG_PENDIDIKAN,AR$5,KECAMATAN,$C35,STATUS_SEKOLAH,$H$29)</f>
        <v>42</v>
      </c>
      <c r="AW35" s="210">
        <f t="shared" si="61"/>
        <v>0</v>
      </c>
      <c r="AX35" s="210">
        <f t="shared" si="62"/>
        <v>100</v>
      </c>
    </row>
    <row r="36" spans="2:50" ht="15.75" thickBot="1" x14ac:dyDescent="0.3">
      <c r="B36" s="206">
        <v>3</v>
      </c>
      <c r="C36" s="211" t="s">
        <v>21</v>
      </c>
      <c r="D36" s="214">
        <f t="shared" si="63"/>
        <v>370</v>
      </c>
      <c r="E36" s="214">
        <f>SUMIFS('ALL-DIKBUD-KEMANAG'!$BF$13:$BF$1029,JENJANG_PENDIDIKAN,$B$5,KECAMATAN,$C36,STATUS_SEKOLAH,$H$29)</f>
        <v>19</v>
      </c>
      <c r="F36" s="214">
        <f>SUMIFS('ALL-DIKBUD-KEMANAG'!$BI$13:$BI$1029,JENJANG_PENDIDIKAN,$B$5,KECAMATAN,$C36,STATUS_SEKOLAH,$H$29)</f>
        <v>351</v>
      </c>
      <c r="G36" s="210">
        <f t="shared" si="64"/>
        <v>5.1351351351351351</v>
      </c>
      <c r="H36" s="210">
        <f t="shared" si="65"/>
        <v>94.864864864864856</v>
      </c>
      <c r="P36" s="206">
        <v>3</v>
      </c>
      <c r="Q36" s="211" t="s">
        <v>21</v>
      </c>
      <c r="R36" s="214">
        <f t="shared" si="66"/>
        <v>68</v>
      </c>
      <c r="S36" s="214">
        <f>SUMIFS('ALL-DIKBUD-KEMANAG'!$BF$13:$BF$1029,JENJANG_PENDIDIKAN,P$5,KECAMATAN,$C36,STATUS_SEKOLAH,$H$29)</f>
        <v>1</v>
      </c>
      <c r="T36" s="214">
        <f>SUMIFS('ALL-DIKBUD-KEMANAG'!$BI$13:$BI$1029,JENJANG_PENDIDIKAN,P$5,KECAMATAN,$C36,STATUS_SEKOLAH,$H$29)</f>
        <v>67</v>
      </c>
      <c r="U36" s="210">
        <f t="shared" si="57"/>
        <v>1.4705882352941175</v>
      </c>
      <c r="V36" s="210">
        <f t="shared" si="58"/>
        <v>98.529411764705884</v>
      </c>
      <c r="AD36" s="206">
        <v>3</v>
      </c>
      <c r="AE36" s="211" t="s">
        <v>21</v>
      </c>
      <c r="AF36" s="214">
        <f t="shared" si="67"/>
        <v>42</v>
      </c>
      <c r="AG36" s="214">
        <f>SUMIFS('ALL-DIKBUD-KEMANAG'!$BF$13:$BF$1029,JENJANG_PENDIDIKAN,AD$5,KECAMATAN,$C36,STATUS_SEKOLAH,$H$29)</f>
        <v>0</v>
      </c>
      <c r="AH36" s="214">
        <f>SUMIFS('ALL-DIKBUD-KEMANAG'!$BI$13:$BI$1029,JENJANG_PENDIDIKAN,AD$5,KECAMATAN,$C36,STATUS_SEKOLAH,$H$29)</f>
        <v>42</v>
      </c>
      <c r="AI36" s="210">
        <f t="shared" si="59"/>
        <v>0</v>
      </c>
      <c r="AJ36" s="210">
        <f t="shared" si="60"/>
        <v>100</v>
      </c>
      <c r="AR36" s="206">
        <v>3</v>
      </c>
      <c r="AS36" s="211" t="s">
        <v>21</v>
      </c>
      <c r="AT36" s="214">
        <f t="shared" si="68"/>
        <v>0</v>
      </c>
      <c r="AU36" s="214">
        <f>SUMIFS('ALL-DIKBUD-KEMANAG'!$BF$13:$BF$1029,JENJANG_PENDIDIKAN,AR$5,KECAMATAN,$C36,STATUS_SEKOLAH,$H$29)</f>
        <v>0</v>
      </c>
      <c r="AV36" s="214">
        <f>SUMIFS('ALL-DIKBUD-KEMANAG'!$BI$13:$BI$1029,JENJANG_PENDIDIKAN,AR$5,KECAMATAN,$C36,STATUS_SEKOLAH,$H$29)</f>
        <v>0</v>
      </c>
      <c r="AW36" s="210">
        <f t="shared" si="61"/>
        <v>0</v>
      </c>
      <c r="AX36" s="210">
        <f t="shared" si="62"/>
        <v>0</v>
      </c>
    </row>
    <row r="37" spans="2:50" ht="15.75" thickBot="1" x14ac:dyDescent="0.3">
      <c r="B37" s="208">
        <v>4</v>
      </c>
      <c r="C37" s="209" t="s">
        <v>22</v>
      </c>
      <c r="D37" s="214">
        <f t="shared" si="63"/>
        <v>393</v>
      </c>
      <c r="E37" s="214">
        <f>SUMIFS('ALL-DIKBUD-KEMANAG'!$BF$13:$BF$1029,JENJANG_PENDIDIKAN,$B$5,KECAMATAN,$C37,STATUS_SEKOLAH,$H$29)</f>
        <v>7</v>
      </c>
      <c r="F37" s="214">
        <f>SUMIFS('ALL-DIKBUD-KEMANAG'!$BI$13:$BI$1029,JENJANG_PENDIDIKAN,$B$5,KECAMATAN,$C37,STATUS_SEKOLAH,$H$29)</f>
        <v>386</v>
      </c>
      <c r="G37" s="210">
        <f t="shared" si="64"/>
        <v>1.7811704834605597</v>
      </c>
      <c r="H37" s="210">
        <f t="shared" si="65"/>
        <v>98.218829516539444</v>
      </c>
      <c r="P37" s="208">
        <v>4</v>
      </c>
      <c r="Q37" s="209" t="s">
        <v>22</v>
      </c>
      <c r="R37" s="214">
        <f t="shared" si="66"/>
        <v>85</v>
      </c>
      <c r="S37" s="214">
        <f>SUMIFS('ALL-DIKBUD-KEMANAG'!$BF$13:$BF$1029,JENJANG_PENDIDIKAN,P$5,KECAMATAN,$C37,STATUS_SEKOLAH,$H$29)</f>
        <v>1</v>
      </c>
      <c r="T37" s="214">
        <f>SUMIFS('ALL-DIKBUD-KEMANAG'!$BI$13:$BI$1029,JENJANG_PENDIDIKAN,P$5,KECAMATAN,$C37,STATUS_SEKOLAH,$H$29)</f>
        <v>84</v>
      </c>
      <c r="U37" s="210">
        <f t="shared" si="57"/>
        <v>1.1764705882352942</v>
      </c>
      <c r="V37" s="210">
        <f t="shared" si="58"/>
        <v>98.82352941176471</v>
      </c>
      <c r="AD37" s="208">
        <v>4</v>
      </c>
      <c r="AE37" s="209" t="s">
        <v>22</v>
      </c>
      <c r="AF37" s="214">
        <f t="shared" si="67"/>
        <v>26</v>
      </c>
      <c r="AG37" s="214">
        <f>SUMIFS('ALL-DIKBUD-KEMANAG'!$BF$13:$BF$1029,JENJANG_PENDIDIKAN,AD$5,KECAMATAN,$C37,STATUS_SEKOLAH,$H$29)</f>
        <v>0</v>
      </c>
      <c r="AH37" s="214">
        <f>SUMIFS('ALL-DIKBUD-KEMANAG'!$BI$13:$BI$1029,JENJANG_PENDIDIKAN,AD$5,KECAMATAN,$C37,STATUS_SEKOLAH,$H$29)</f>
        <v>26</v>
      </c>
      <c r="AI37" s="210">
        <f t="shared" si="59"/>
        <v>0</v>
      </c>
      <c r="AJ37" s="210">
        <f t="shared" si="60"/>
        <v>100</v>
      </c>
      <c r="AR37" s="208">
        <v>4</v>
      </c>
      <c r="AS37" s="209" t="s">
        <v>22</v>
      </c>
      <c r="AT37" s="214">
        <f t="shared" si="68"/>
        <v>36</v>
      </c>
      <c r="AU37" s="214">
        <f>SUMIFS('ALL-DIKBUD-KEMANAG'!$BF$13:$BF$1029,JENJANG_PENDIDIKAN,AR$5,KECAMATAN,$C37,STATUS_SEKOLAH,$H$29)</f>
        <v>0</v>
      </c>
      <c r="AV37" s="214">
        <f>SUMIFS('ALL-DIKBUD-KEMANAG'!$BI$13:$BI$1029,JENJANG_PENDIDIKAN,AR$5,KECAMATAN,$C37,STATUS_SEKOLAH,$H$29)</f>
        <v>36</v>
      </c>
      <c r="AW37" s="210">
        <f t="shared" si="61"/>
        <v>0</v>
      </c>
      <c r="AX37" s="210">
        <f t="shared" si="62"/>
        <v>100</v>
      </c>
    </row>
    <row r="38" spans="2:50" ht="15.75" thickBot="1" x14ac:dyDescent="0.3">
      <c r="B38" s="206">
        <v>5</v>
      </c>
      <c r="C38" s="211" t="s">
        <v>23</v>
      </c>
      <c r="D38" s="214">
        <f t="shared" si="63"/>
        <v>286</v>
      </c>
      <c r="E38" s="214">
        <f>SUMIFS('ALL-DIKBUD-KEMANAG'!$BF$13:$BF$1029,JENJANG_PENDIDIKAN,$B$5,KECAMATAN,$C38,STATUS_SEKOLAH,$H$29)</f>
        <v>10</v>
      </c>
      <c r="F38" s="214">
        <f>SUMIFS('ALL-DIKBUD-KEMANAG'!$BI$13:$BI$1029,JENJANG_PENDIDIKAN,$B$5,KECAMATAN,$C38,STATUS_SEKOLAH,$H$29)</f>
        <v>276</v>
      </c>
      <c r="G38" s="210">
        <f t="shared" si="64"/>
        <v>3.4965034965034967</v>
      </c>
      <c r="H38" s="210">
        <f t="shared" si="65"/>
        <v>96.503496503496507</v>
      </c>
      <c r="P38" s="206">
        <v>5</v>
      </c>
      <c r="Q38" s="211" t="s">
        <v>23</v>
      </c>
      <c r="R38" s="214">
        <f t="shared" si="66"/>
        <v>72</v>
      </c>
      <c r="S38" s="214">
        <f>SUMIFS('ALL-DIKBUD-KEMANAG'!$BF$13:$BF$1029,JENJANG_PENDIDIKAN,P$5,KECAMATAN,$C38,STATUS_SEKOLAH,$H$29)</f>
        <v>1</v>
      </c>
      <c r="T38" s="214">
        <f>SUMIFS('ALL-DIKBUD-KEMANAG'!$BI$13:$BI$1029,JENJANG_PENDIDIKAN,P$5,KECAMATAN,$C38,STATUS_SEKOLAH,$H$29)</f>
        <v>71</v>
      </c>
      <c r="U38" s="210">
        <f t="shared" si="57"/>
        <v>1.3888888888888888</v>
      </c>
      <c r="V38" s="210">
        <f t="shared" si="58"/>
        <v>98.611111111111114</v>
      </c>
      <c r="AD38" s="206">
        <v>5</v>
      </c>
      <c r="AE38" s="211" t="s">
        <v>23</v>
      </c>
      <c r="AF38" s="214">
        <f t="shared" si="67"/>
        <v>42</v>
      </c>
      <c r="AG38" s="214">
        <f>SUMIFS('ALL-DIKBUD-KEMANAG'!$BF$13:$BF$1029,JENJANG_PENDIDIKAN,AD$5,KECAMATAN,$C38,STATUS_SEKOLAH,$H$29)</f>
        <v>0</v>
      </c>
      <c r="AH38" s="214">
        <f>SUMIFS('ALL-DIKBUD-KEMANAG'!$BI$13:$BI$1029,JENJANG_PENDIDIKAN,AD$5,KECAMATAN,$C38,STATUS_SEKOLAH,$H$29)</f>
        <v>42</v>
      </c>
      <c r="AI38" s="210">
        <f t="shared" si="59"/>
        <v>0</v>
      </c>
      <c r="AJ38" s="210">
        <f t="shared" si="60"/>
        <v>100</v>
      </c>
      <c r="AR38" s="206">
        <v>5</v>
      </c>
      <c r="AS38" s="211" t="s">
        <v>23</v>
      </c>
      <c r="AT38" s="214">
        <f t="shared" si="68"/>
        <v>0</v>
      </c>
      <c r="AU38" s="214">
        <f>SUMIFS('ALL-DIKBUD-KEMANAG'!$BF$13:$BF$1029,JENJANG_PENDIDIKAN,AR$5,KECAMATAN,$C38,STATUS_SEKOLAH,$H$29)</f>
        <v>0</v>
      </c>
      <c r="AV38" s="214">
        <f>SUMIFS('ALL-DIKBUD-KEMANAG'!$BI$13:$BI$1029,JENJANG_PENDIDIKAN,AR$5,KECAMATAN,$C38,STATUS_SEKOLAH,$H$29)</f>
        <v>0</v>
      </c>
      <c r="AW38" s="210">
        <f t="shared" si="61"/>
        <v>0</v>
      </c>
      <c r="AX38" s="210">
        <f t="shared" si="62"/>
        <v>0</v>
      </c>
    </row>
    <row r="39" spans="2:50" ht="15.75" thickBot="1" x14ac:dyDescent="0.3">
      <c r="B39" s="208">
        <v>6</v>
      </c>
      <c r="C39" s="209" t="s">
        <v>24</v>
      </c>
      <c r="D39" s="214">
        <f t="shared" si="63"/>
        <v>379</v>
      </c>
      <c r="E39" s="214">
        <f>SUMIFS('ALL-DIKBUD-KEMANAG'!$BF$13:$BF$1029,JENJANG_PENDIDIKAN,$B$5,KECAMATAN,$C39,STATUS_SEKOLAH,$H$29)</f>
        <v>20</v>
      </c>
      <c r="F39" s="214">
        <f>SUMIFS('ALL-DIKBUD-KEMANAG'!$BI$13:$BI$1029,JENJANG_PENDIDIKAN,$B$5,KECAMATAN,$C39,STATUS_SEKOLAH,$H$29)</f>
        <v>359</v>
      </c>
      <c r="G39" s="210">
        <f t="shared" si="64"/>
        <v>5.2770448548812663</v>
      </c>
      <c r="H39" s="210">
        <f t="shared" si="65"/>
        <v>94.722955145118732</v>
      </c>
      <c r="P39" s="208">
        <v>6</v>
      </c>
      <c r="Q39" s="209" t="s">
        <v>24</v>
      </c>
      <c r="R39" s="214">
        <f t="shared" si="66"/>
        <v>87</v>
      </c>
      <c r="S39" s="214">
        <f>SUMIFS('ALL-DIKBUD-KEMANAG'!$BF$13:$BF$1029,JENJANG_PENDIDIKAN,P$5,KECAMATAN,$C39,STATUS_SEKOLAH,$H$29)</f>
        <v>2</v>
      </c>
      <c r="T39" s="214">
        <f>SUMIFS('ALL-DIKBUD-KEMANAG'!$BI$13:$BI$1029,JENJANG_PENDIDIKAN,P$5,KECAMATAN,$C39,STATUS_SEKOLAH,$H$29)</f>
        <v>85</v>
      </c>
      <c r="U39" s="210">
        <f t="shared" si="57"/>
        <v>2.2988505747126435</v>
      </c>
      <c r="V39" s="210">
        <f t="shared" si="58"/>
        <v>97.701149425287355</v>
      </c>
      <c r="AD39" s="208">
        <v>6</v>
      </c>
      <c r="AE39" s="209" t="s">
        <v>24</v>
      </c>
      <c r="AF39" s="214">
        <f t="shared" si="67"/>
        <v>0</v>
      </c>
      <c r="AG39" s="214">
        <f>SUMIFS('ALL-DIKBUD-KEMANAG'!$BF$13:$BF$1029,JENJANG_PENDIDIKAN,AD$5,KECAMATAN,$C39,STATUS_SEKOLAH,$H$29)</f>
        <v>0</v>
      </c>
      <c r="AH39" s="214">
        <f>SUMIFS('ALL-DIKBUD-KEMANAG'!$BI$13:$BI$1029,JENJANG_PENDIDIKAN,AD$5,KECAMATAN,$C39,STATUS_SEKOLAH,$H$29)</f>
        <v>0</v>
      </c>
      <c r="AI39" s="210">
        <f t="shared" si="59"/>
        <v>0</v>
      </c>
      <c r="AJ39" s="210">
        <f t="shared" si="60"/>
        <v>0</v>
      </c>
      <c r="AR39" s="208">
        <v>6</v>
      </c>
      <c r="AS39" s="209" t="s">
        <v>24</v>
      </c>
      <c r="AT39" s="214">
        <f t="shared" si="68"/>
        <v>0</v>
      </c>
      <c r="AU39" s="214">
        <f>SUMIFS('ALL-DIKBUD-KEMANAG'!$BF$13:$BF$1029,JENJANG_PENDIDIKAN,AR$5,KECAMATAN,$C39,STATUS_SEKOLAH,$H$29)</f>
        <v>0</v>
      </c>
      <c r="AV39" s="214">
        <f>SUMIFS('ALL-DIKBUD-KEMANAG'!$BI$13:$BI$1029,JENJANG_PENDIDIKAN,AR$5,KECAMATAN,$C39,STATUS_SEKOLAH,$H$29)</f>
        <v>0</v>
      </c>
      <c r="AW39" s="210">
        <f t="shared" si="61"/>
        <v>0</v>
      </c>
      <c r="AX39" s="210">
        <f t="shared" si="62"/>
        <v>0</v>
      </c>
    </row>
    <row r="40" spans="2:50" ht="15.75" thickBot="1" x14ac:dyDescent="0.3">
      <c r="B40" s="206">
        <v>7</v>
      </c>
      <c r="C40" s="211" t="s">
        <v>25</v>
      </c>
      <c r="D40" s="214">
        <f t="shared" si="63"/>
        <v>530</v>
      </c>
      <c r="E40" s="214">
        <f>SUMIFS('ALL-DIKBUD-KEMANAG'!$BF$13:$BF$1029,JENJANG_PENDIDIKAN,$B$5,KECAMATAN,$C40,STATUS_SEKOLAH,$H$29)</f>
        <v>16</v>
      </c>
      <c r="F40" s="214">
        <f>SUMIFS('ALL-DIKBUD-KEMANAG'!$BI$13:$BI$1029,JENJANG_PENDIDIKAN,$B$5,KECAMATAN,$C40,STATUS_SEKOLAH,$H$29)</f>
        <v>514</v>
      </c>
      <c r="G40" s="210">
        <f t="shared" si="64"/>
        <v>3.0188679245283021</v>
      </c>
      <c r="H40" s="210">
        <f t="shared" si="65"/>
        <v>96.981132075471692</v>
      </c>
      <c r="P40" s="206">
        <v>7</v>
      </c>
      <c r="Q40" s="211" t="s">
        <v>25</v>
      </c>
      <c r="R40" s="214">
        <f t="shared" si="66"/>
        <v>245</v>
      </c>
      <c r="S40" s="214">
        <f>SUMIFS('ALL-DIKBUD-KEMANAG'!$BF$13:$BF$1029,JENJANG_PENDIDIKAN,P$5,KECAMATAN,$C40,STATUS_SEKOLAH,$H$29)</f>
        <v>1</v>
      </c>
      <c r="T40" s="214">
        <f>SUMIFS('ALL-DIKBUD-KEMANAG'!$BI$13:$BI$1029,JENJANG_PENDIDIKAN,P$5,KECAMATAN,$C40,STATUS_SEKOLAH,$H$29)</f>
        <v>244</v>
      </c>
      <c r="U40" s="210">
        <f t="shared" si="57"/>
        <v>0.40816326530612246</v>
      </c>
      <c r="V40" s="210">
        <f t="shared" si="58"/>
        <v>99.591836734693871</v>
      </c>
      <c r="AD40" s="206">
        <v>7</v>
      </c>
      <c r="AE40" s="211" t="s">
        <v>25</v>
      </c>
      <c r="AF40" s="214">
        <f t="shared" si="67"/>
        <v>161</v>
      </c>
      <c r="AG40" s="214">
        <f>SUMIFS('ALL-DIKBUD-KEMANAG'!$BF$13:$BF$1029,JENJANG_PENDIDIKAN,AD$5,KECAMATAN,$C40,STATUS_SEKOLAH,$H$29)</f>
        <v>0</v>
      </c>
      <c r="AH40" s="214">
        <f>SUMIFS('ALL-DIKBUD-KEMANAG'!$BI$13:$BI$1029,JENJANG_PENDIDIKAN,AD$5,KECAMATAN,$C40,STATUS_SEKOLAH,$H$29)</f>
        <v>161</v>
      </c>
      <c r="AI40" s="210">
        <f t="shared" si="59"/>
        <v>0</v>
      </c>
      <c r="AJ40" s="210">
        <f t="shared" si="60"/>
        <v>100</v>
      </c>
      <c r="AR40" s="206">
        <v>7</v>
      </c>
      <c r="AS40" s="211" t="s">
        <v>25</v>
      </c>
      <c r="AT40" s="214">
        <f t="shared" si="68"/>
        <v>121</v>
      </c>
      <c r="AU40" s="214">
        <f>SUMIFS('ALL-DIKBUD-KEMANAG'!$BF$13:$BF$1029,JENJANG_PENDIDIKAN,AR$5,KECAMATAN,$C40,STATUS_SEKOLAH,$H$29)</f>
        <v>1</v>
      </c>
      <c r="AV40" s="214">
        <f>SUMIFS('ALL-DIKBUD-KEMANAG'!$BI$13:$BI$1029,JENJANG_PENDIDIKAN,AR$5,KECAMATAN,$C40,STATUS_SEKOLAH,$H$29)</f>
        <v>120</v>
      </c>
      <c r="AW40" s="210">
        <f t="shared" si="61"/>
        <v>0.82644628099173556</v>
      </c>
      <c r="AX40" s="210">
        <f t="shared" si="62"/>
        <v>99.173553719008268</v>
      </c>
    </row>
    <row r="41" spans="2:50" ht="15.75" thickBot="1" x14ac:dyDescent="0.3">
      <c r="B41" s="208">
        <v>8</v>
      </c>
      <c r="C41" s="209" t="s">
        <v>26</v>
      </c>
      <c r="D41" s="214">
        <f t="shared" si="63"/>
        <v>385</v>
      </c>
      <c r="E41" s="214">
        <f>SUMIFS('ALL-DIKBUD-KEMANAG'!$BF$13:$BF$1029,JENJANG_PENDIDIKAN,$B$5,KECAMATAN,$C41,STATUS_SEKOLAH,$H$29)</f>
        <v>12</v>
      </c>
      <c r="F41" s="214">
        <f>SUMIFS('ALL-DIKBUD-KEMANAG'!$BI$13:$BI$1029,JENJANG_PENDIDIKAN,$B$5,KECAMATAN,$C41,STATUS_SEKOLAH,$H$29)</f>
        <v>373</v>
      </c>
      <c r="G41" s="210">
        <f t="shared" si="64"/>
        <v>3.116883116883117</v>
      </c>
      <c r="H41" s="210">
        <f t="shared" si="65"/>
        <v>96.883116883116884</v>
      </c>
      <c r="P41" s="208">
        <v>8</v>
      </c>
      <c r="Q41" s="209" t="s">
        <v>26</v>
      </c>
      <c r="R41" s="214">
        <f t="shared" si="66"/>
        <v>58</v>
      </c>
      <c r="S41" s="214">
        <f>SUMIFS('ALL-DIKBUD-KEMANAG'!$BF$13:$BF$1029,JENJANG_PENDIDIKAN,P$5,KECAMATAN,$C41,STATUS_SEKOLAH,$H$29)</f>
        <v>1</v>
      </c>
      <c r="T41" s="214">
        <f>SUMIFS('ALL-DIKBUD-KEMANAG'!$BI$13:$BI$1029,JENJANG_PENDIDIKAN,P$5,KECAMATAN,$C41,STATUS_SEKOLAH,$H$29)</f>
        <v>57</v>
      </c>
      <c r="U41" s="210">
        <f t="shared" si="57"/>
        <v>1.7241379310344827</v>
      </c>
      <c r="V41" s="210">
        <f t="shared" si="58"/>
        <v>98.275862068965509</v>
      </c>
      <c r="AD41" s="208">
        <v>8</v>
      </c>
      <c r="AE41" s="209" t="s">
        <v>26</v>
      </c>
      <c r="AF41" s="214">
        <f t="shared" si="67"/>
        <v>0</v>
      </c>
      <c r="AG41" s="214">
        <f>SUMIFS('ALL-DIKBUD-KEMANAG'!$BF$13:$BF$1029,JENJANG_PENDIDIKAN,AD$5,KECAMATAN,$C41,STATUS_SEKOLAH,$H$29)</f>
        <v>0</v>
      </c>
      <c r="AH41" s="214">
        <f>SUMIFS('ALL-DIKBUD-KEMANAG'!$BI$13:$BI$1029,JENJANG_PENDIDIKAN,AD$5,KECAMATAN,$C41,STATUS_SEKOLAH,$H$29)</f>
        <v>0</v>
      </c>
      <c r="AI41" s="210">
        <f t="shared" si="59"/>
        <v>0</v>
      </c>
      <c r="AJ41" s="210">
        <f t="shared" si="60"/>
        <v>0</v>
      </c>
      <c r="AR41" s="208">
        <v>8</v>
      </c>
      <c r="AS41" s="209" t="s">
        <v>26</v>
      </c>
      <c r="AT41" s="214">
        <f t="shared" si="68"/>
        <v>0</v>
      </c>
      <c r="AU41" s="214">
        <f>SUMIFS('ALL-DIKBUD-KEMANAG'!$BF$13:$BF$1029,JENJANG_PENDIDIKAN,AR$5,KECAMATAN,$C41,STATUS_SEKOLAH,$H$29)</f>
        <v>0</v>
      </c>
      <c r="AV41" s="214">
        <f>SUMIFS('ALL-DIKBUD-KEMANAG'!$BI$13:$BI$1029,JENJANG_PENDIDIKAN,AR$5,KECAMATAN,$C41,STATUS_SEKOLAH,$H$29)</f>
        <v>0</v>
      </c>
      <c r="AW41" s="210">
        <f t="shared" si="61"/>
        <v>0</v>
      </c>
      <c r="AX41" s="210">
        <f t="shared" si="62"/>
        <v>0</v>
      </c>
    </row>
    <row r="42" spans="2:50" ht="15.75" thickBot="1" x14ac:dyDescent="0.3">
      <c r="B42" s="206">
        <v>9</v>
      </c>
      <c r="C42" s="211" t="s">
        <v>27</v>
      </c>
      <c r="D42" s="214">
        <f t="shared" si="63"/>
        <v>292</v>
      </c>
      <c r="E42" s="214">
        <f>SUMIFS('ALL-DIKBUD-KEMANAG'!$BF$13:$BF$1029,JENJANG_PENDIDIKAN,$B$5,KECAMATAN,$C42,STATUS_SEKOLAH,$H$29)</f>
        <v>18</v>
      </c>
      <c r="F42" s="214">
        <f>SUMIFS('ALL-DIKBUD-KEMANAG'!$BI$13:$BI$1029,JENJANG_PENDIDIKAN,$B$5,KECAMATAN,$C42,STATUS_SEKOLAH,$H$29)</f>
        <v>274</v>
      </c>
      <c r="G42" s="210">
        <f t="shared" si="64"/>
        <v>6.1643835616438354</v>
      </c>
      <c r="H42" s="210">
        <f t="shared" si="65"/>
        <v>93.835616438356169</v>
      </c>
      <c r="P42" s="206">
        <v>9</v>
      </c>
      <c r="Q42" s="211" t="s">
        <v>27</v>
      </c>
      <c r="R42" s="214">
        <f t="shared" si="66"/>
        <v>75</v>
      </c>
      <c r="S42" s="214">
        <f>SUMIFS('ALL-DIKBUD-KEMANAG'!$BF$13:$BF$1029,JENJANG_PENDIDIKAN,P$5,KECAMATAN,$C42,STATUS_SEKOLAH,$H$29)</f>
        <v>3</v>
      </c>
      <c r="T42" s="214">
        <f>SUMIFS('ALL-DIKBUD-KEMANAG'!$BI$13:$BI$1029,JENJANG_PENDIDIKAN,P$5,KECAMATAN,$C42,STATUS_SEKOLAH,$H$29)</f>
        <v>72</v>
      </c>
      <c r="U42" s="210">
        <f t="shared" si="57"/>
        <v>4</v>
      </c>
      <c r="V42" s="210">
        <f t="shared" si="58"/>
        <v>96</v>
      </c>
      <c r="AD42" s="206">
        <v>9</v>
      </c>
      <c r="AE42" s="211" t="s">
        <v>27</v>
      </c>
      <c r="AF42" s="214">
        <f t="shared" si="67"/>
        <v>54</v>
      </c>
      <c r="AG42" s="214">
        <f>SUMIFS('ALL-DIKBUD-KEMANAG'!$BF$13:$BF$1029,JENJANG_PENDIDIKAN,AD$5,KECAMATAN,$C42,STATUS_SEKOLAH,$H$29)</f>
        <v>0</v>
      </c>
      <c r="AH42" s="214">
        <f>SUMIFS('ALL-DIKBUD-KEMANAG'!$BI$13:$BI$1029,JENJANG_PENDIDIKAN,AD$5,KECAMATAN,$C42,STATUS_SEKOLAH,$H$29)</f>
        <v>54</v>
      </c>
      <c r="AI42" s="210">
        <f t="shared" si="59"/>
        <v>0</v>
      </c>
      <c r="AJ42" s="210">
        <f t="shared" si="60"/>
        <v>100</v>
      </c>
      <c r="AR42" s="206">
        <v>9</v>
      </c>
      <c r="AS42" s="211" t="s">
        <v>27</v>
      </c>
      <c r="AT42" s="214">
        <f t="shared" si="68"/>
        <v>0</v>
      </c>
      <c r="AU42" s="214">
        <f>SUMIFS('ALL-DIKBUD-KEMANAG'!$BF$13:$BF$1029,JENJANG_PENDIDIKAN,AR$5,KECAMATAN,$C42,STATUS_SEKOLAH,$H$29)</f>
        <v>0</v>
      </c>
      <c r="AV42" s="214">
        <f>SUMIFS('ALL-DIKBUD-KEMANAG'!$BI$13:$BI$1029,JENJANG_PENDIDIKAN,AR$5,KECAMATAN,$C42,STATUS_SEKOLAH,$H$29)</f>
        <v>0</v>
      </c>
      <c r="AW42" s="210">
        <f t="shared" si="61"/>
        <v>0</v>
      </c>
      <c r="AX42" s="210">
        <f t="shared" si="62"/>
        <v>0</v>
      </c>
    </row>
    <row r="43" spans="2:50" ht="15.75" thickBot="1" x14ac:dyDescent="0.3">
      <c r="B43" s="208">
        <v>10</v>
      </c>
      <c r="C43" s="209" t="s">
        <v>28</v>
      </c>
      <c r="D43" s="214">
        <f t="shared" si="63"/>
        <v>261</v>
      </c>
      <c r="E43" s="214">
        <f>SUMIFS('ALL-DIKBUD-KEMANAG'!$BF$13:$BF$1029,JENJANG_PENDIDIKAN,$B$5,KECAMATAN,$C43,STATUS_SEKOLAH,$H$29)</f>
        <v>3</v>
      </c>
      <c r="F43" s="214">
        <f>SUMIFS('ALL-DIKBUD-KEMANAG'!$BI$13:$BI$1029,JENJANG_PENDIDIKAN,$B$5,KECAMATAN,$C43,STATUS_SEKOLAH,$H$29)</f>
        <v>258</v>
      </c>
      <c r="G43" s="210">
        <f t="shared" si="64"/>
        <v>1.1494252873563218</v>
      </c>
      <c r="H43" s="210">
        <f t="shared" si="65"/>
        <v>98.850574712643677</v>
      </c>
      <c r="P43" s="208">
        <v>10</v>
      </c>
      <c r="Q43" s="209" t="s">
        <v>28</v>
      </c>
      <c r="R43" s="214">
        <f t="shared" si="66"/>
        <v>55</v>
      </c>
      <c r="S43" s="214">
        <f>SUMIFS('ALL-DIKBUD-KEMANAG'!$BF$13:$BF$1029,JENJANG_PENDIDIKAN,P$5,KECAMATAN,$C43,STATUS_SEKOLAH,$H$29)</f>
        <v>1</v>
      </c>
      <c r="T43" s="214">
        <f>SUMIFS('ALL-DIKBUD-KEMANAG'!$BI$13:$BI$1029,JENJANG_PENDIDIKAN,P$5,KECAMATAN,$C43,STATUS_SEKOLAH,$H$29)</f>
        <v>54</v>
      </c>
      <c r="U43" s="210">
        <f t="shared" si="57"/>
        <v>1.8181818181818181</v>
      </c>
      <c r="V43" s="210">
        <f t="shared" si="58"/>
        <v>98.181818181818187</v>
      </c>
      <c r="AD43" s="208">
        <v>10</v>
      </c>
      <c r="AE43" s="209" t="s">
        <v>28</v>
      </c>
      <c r="AF43" s="214">
        <f t="shared" si="67"/>
        <v>0</v>
      </c>
      <c r="AG43" s="214">
        <f>SUMIFS('ALL-DIKBUD-KEMANAG'!$BF$13:$BF$1029,JENJANG_PENDIDIKAN,AD$5,KECAMATAN,$C43,STATUS_SEKOLAH,$H$29)</f>
        <v>0</v>
      </c>
      <c r="AH43" s="214">
        <f>SUMIFS('ALL-DIKBUD-KEMANAG'!$BI$13:$BI$1029,JENJANG_PENDIDIKAN,AD$5,KECAMATAN,$C43,STATUS_SEKOLAH,$H$29)</f>
        <v>0</v>
      </c>
      <c r="AI43" s="210">
        <f t="shared" si="59"/>
        <v>0</v>
      </c>
      <c r="AJ43" s="210">
        <f t="shared" si="60"/>
        <v>0</v>
      </c>
      <c r="AR43" s="208">
        <v>10</v>
      </c>
      <c r="AS43" s="209" t="s">
        <v>28</v>
      </c>
      <c r="AT43" s="214">
        <f t="shared" si="68"/>
        <v>0</v>
      </c>
      <c r="AU43" s="214">
        <f>SUMIFS('ALL-DIKBUD-KEMANAG'!$BF$13:$BF$1029,JENJANG_PENDIDIKAN,AR$5,KECAMATAN,$C43,STATUS_SEKOLAH,$H$29)</f>
        <v>0</v>
      </c>
      <c r="AV43" s="214">
        <f>SUMIFS('ALL-DIKBUD-KEMANAG'!$BI$13:$BI$1029,JENJANG_PENDIDIKAN,AR$5,KECAMATAN,$C43,STATUS_SEKOLAH,$H$29)</f>
        <v>0</v>
      </c>
      <c r="AW43" s="210">
        <f t="shared" si="61"/>
        <v>0</v>
      </c>
      <c r="AX43" s="210">
        <f t="shared" si="62"/>
        <v>0</v>
      </c>
    </row>
    <row r="44" spans="2:50" ht="15.75" thickBot="1" x14ac:dyDescent="0.3">
      <c r="B44" s="206">
        <v>11</v>
      </c>
      <c r="C44" s="211" t="s">
        <v>29</v>
      </c>
      <c r="D44" s="214">
        <f t="shared" si="63"/>
        <v>353</v>
      </c>
      <c r="E44" s="214">
        <f>SUMIFS('ALL-DIKBUD-KEMANAG'!$BF$13:$BF$1029,JENJANG_PENDIDIKAN,$B$5,KECAMATAN,$C44,STATUS_SEKOLAH,$H$29)</f>
        <v>16</v>
      </c>
      <c r="F44" s="214">
        <f>SUMIFS('ALL-DIKBUD-KEMANAG'!$BI$13:$BI$1029,JENJANG_PENDIDIKAN,$B$5,KECAMATAN,$C44,STATUS_SEKOLAH,$H$29)</f>
        <v>337</v>
      </c>
      <c r="G44" s="210">
        <f t="shared" si="64"/>
        <v>4.5325779036827196</v>
      </c>
      <c r="H44" s="210">
        <f t="shared" si="65"/>
        <v>95.467422096317279</v>
      </c>
      <c r="P44" s="206">
        <v>11</v>
      </c>
      <c r="Q44" s="211" t="s">
        <v>29</v>
      </c>
      <c r="R44" s="214">
        <f t="shared" si="66"/>
        <v>49</v>
      </c>
      <c r="S44" s="214">
        <f>SUMIFS('ALL-DIKBUD-KEMANAG'!$BF$13:$BF$1029,JENJANG_PENDIDIKAN,P$5,KECAMATAN,$C44,STATUS_SEKOLAH,$H$29)</f>
        <v>0</v>
      </c>
      <c r="T44" s="214">
        <f>SUMIFS('ALL-DIKBUD-KEMANAG'!$BI$13:$BI$1029,JENJANG_PENDIDIKAN,P$5,KECAMATAN,$C44,STATUS_SEKOLAH,$H$29)</f>
        <v>49</v>
      </c>
      <c r="U44" s="210">
        <f t="shared" si="57"/>
        <v>0</v>
      </c>
      <c r="V44" s="210">
        <f t="shared" si="58"/>
        <v>100</v>
      </c>
      <c r="AD44" s="206">
        <v>11</v>
      </c>
      <c r="AE44" s="211" t="s">
        <v>29</v>
      </c>
      <c r="AF44" s="214">
        <f t="shared" si="67"/>
        <v>38</v>
      </c>
      <c r="AG44" s="214">
        <f>SUMIFS('ALL-DIKBUD-KEMANAG'!$BF$13:$BF$1029,JENJANG_PENDIDIKAN,AD$5,KECAMATAN,$C44,STATUS_SEKOLAH,$H$29)</f>
        <v>2</v>
      </c>
      <c r="AH44" s="214">
        <f>SUMIFS('ALL-DIKBUD-KEMANAG'!$BI$13:$BI$1029,JENJANG_PENDIDIKAN,AD$5,KECAMATAN,$C44,STATUS_SEKOLAH,$H$29)</f>
        <v>36</v>
      </c>
      <c r="AI44" s="210">
        <f t="shared" si="59"/>
        <v>5.2631578947368416</v>
      </c>
      <c r="AJ44" s="210">
        <f t="shared" si="60"/>
        <v>94.73684210526315</v>
      </c>
      <c r="AR44" s="206">
        <v>11</v>
      </c>
      <c r="AS44" s="211" t="s">
        <v>29</v>
      </c>
      <c r="AT44" s="214">
        <f t="shared" si="68"/>
        <v>0</v>
      </c>
      <c r="AU44" s="214">
        <f>SUMIFS('ALL-DIKBUD-KEMANAG'!$BF$13:$BF$1029,JENJANG_PENDIDIKAN,AR$5,KECAMATAN,$C44,STATUS_SEKOLAH,$H$29)</f>
        <v>0</v>
      </c>
      <c r="AV44" s="214">
        <f>SUMIFS('ALL-DIKBUD-KEMANAG'!$BI$13:$BI$1029,JENJANG_PENDIDIKAN,AR$5,KECAMATAN,$C44,STATUS_SEKOLAH,$H$29)</f>
        <v>0</v>
      </c>
      <c r="AW44" s="210">
        <f t="shared" si="61"/>
        <v>0</v>
      </c>
      <c r="AX44" s="210">
        <f t="shared" si="62"/>
        <v>0</v>
      </c>
    </row>
    <row r="45" spans="2:50" ht="15.75" thickBot="1" x14ac:dyDescent="0.3">
      <c r="B45" s="208">
        <v>12</v>
      </c>
      <c r="C45" s="209" t="s">
        <v>30</v>
      </c>
      <c r="D45" s="214">
        <f t="shared" si="63"/>
        <v>268</v>
      </c>
      <c r="E45" s="214">
        <f>SUMIFS('ALL-DIKBUD-KEMANAG'!$BF$13:$BF$1029,JENJANG_PENDIDIKAN,$B$5,KECAMATAN,$C45,STATUS_SEKOLAH,$H$29)</f>
        <v>15</v>
      </c>
      <c r="F45" s="214">
        <f>SUMIFS('ALL-DIKBUD-KEMANAG'!$BI$13:$BI$1029,JENJANG_PENDIDIKAN,$B$5,KECAMATAN,$C45,STATUS_SEKOLAH,$H$29)</f>
        <v>253</v>
      </c>
      <c r="G45" s="210">
        <f t="shared" si="64"/>
        <v>5.5970149253731343</v>
      </c>
      <c r="H45" s="210">
        <f t="shared" si="65"/>
        <v>94.402985074626869</v>
      </c>
      <c r="P45" s="208">
        <v>12</v>
      </c>
      <c r="Q45" s="209" t="s">
        <v>30</v>
      </c>
      <c r="R45" s="214">
        <f t="shared" si="66"/>
        <v>76</v>
      </c>
      <c r="S45" s="214">
        <f>SUMIFS('ALL-DIKBUD-KEMANAG'!$BF$13:$BF$1029,JENJANG_PENDIDIKAN,P$5,KECAMATAN,$C45,STATUS_SEKOLAH,$H$29)</f>
        <v>0</v>
      </c>
      <c r="T45" s="214">
        <f>SUMIFS('ALL-DIKBUD-KEMANAG'!$BI$13:$BI$1029,JENJANG_PENDIDIKAN,P$5,KECAMATAN,$C45,STATUS_SEKOLAH,$H$29)</f>
        <v>76</v>
      </c>
      <c r="U45" s="210">
        <f t="shared" si="57"/>
        <v>0</v>
      </c>
      <c r="V45" s="210">
        <f t="shared" si="58"/>
        <v>100</v>
      </c>
      <c r="AD45" s="208">
        <v>12</v>
      </c>
      <c r="AE45" s="209" t="s">
        <v>30</v>
      </c>
      <c r="AF45" s="214">
        <f t="shared" si="67"/>
        <v>38</v>
      </c>
      <c r="AG45" s="214">
        <f>SUMIFS('ALL-DIKBUD-KEMANAG'!$BF$13:$BF$1029,JENJANG_PENDIDIKAN,AD$5,KECAMATAN,$C45,STATUS_SEKOLAH,$H$29)</f>
        <v>0</v>
      </c>
      <c r="AH45" s="214">
        <f>SUMIFS('ALL-DIKBUD-KEMANAG'!$BI$13:$BI$1029,JENJANG_PENDIDIKAN,AD$5,KECAMATAN,$C45,STATUS_SEKOLAH,$H$29)</f>
        <v>38</v>
      </c>
      <c r="AI45" s="210">
        <f t="shared" si="59"/>
        <v>0</v>
      </c>
      <c r="AJ45" s="210">
        <f t="shared" si="60"/>
        <v>100</v>
      </c>
      <c r="AR45" s="208">
        <v>12</v>
      </c>
      <c r="AS45" s="209" t="s">
        <v>30</v>
      </c>
      <c r="AT45" s="214">
        <f t="shared" si="68"/>
        <v>0</v>
      </c>
      <c r="AU45" s="214">
        <f>SUMIFS('ALL-DIKBUD-KEMANAG'!$BF$13:$BF$1029,JENJANG_PENDIDIKAN,AR$5,KECAMATAN,$C45,STATUS_SEKOLAH,$H$29)</f>
        <v>0</v>
      </c>
      <c r="AV45" s="214">
        <f>SUMIFS('ALL-DIKBUD-KEMANAG'!$BI$13:$BI$1029,JENJANG_PENDIDIKAN,AR$5,KECAMATAN,$C45,STATUS_SEKOLAH,$H$29)</f>
        <v>0</v>
      </c>
      <c r="AW45" s="210">
        <f t="shared" si="61"/>
        <v>0</v>
      </c>
      <c r="AX45" s="210">
        <f t="shared" si="62"/>
        <v>0</v>
      </c>
    </row>
    <row r="46" spans="2:50" ht="15.75" thickBot="1" x14ac:dyDescent="0.3">
      <c r="B46" s="206">
        <v>13</v>
      </c>
      <c r="C46" s="211" t="s">
        <v>31</v>
      </c>
      <c r="D46" s="214">
        <f t="shared" si="63"/>
        <v>239</v>
      </c>
      <c r="E46" s="214">
        <f>SUMIFS('ALL-DIKBUD-KEMANAG'!$BF$13:$BF$1029,JENJANG_PENDIDIKAN,$B$5,KECAMATAN,$C46,STATUS_SEKOLAH,$H$29)</f>
        <v>19</v>
      </c>
      <c r="F46" s="214">
        <f>SUMIFS('ALL-DIKBUD-KEMANAG'!$BI$13:$BI$1029,JENJANG_PENDIDIKAN,$B$5,KECAMATAN,$C46,STATUS_SEKOLAH,$H$29)</f>
        <v>220</v>
      </c>
      <c r="G46" s="210">
        <f t="shared" si="64"/>
        <v>7.9497907949790791</v>
      </c>
      <c r="H46" s="210">
        <f t="shared" si="65"/>
        <v>92.05020920502092</v>
      </c>
      <c r="P46" s="206">
        <v>13</v>
      </c>
      <c r="Q46" s="211" t="s">
        <v>31</v>
      </c>
      <c r="R46" s="214">
        <f t="shared" si="66"/>
        <v>48</v>
      </c>
      <c r="S46" s="214">
        <f>SUMIFS('ALL-DIKBUD-KEMANAG'!$BF$13:$BF$1029,JENJANG_PENDIDIKAN,P$5,KECAMATAN,$C46,STATUS_SEKOLAH,$H$29)</f>
        <v>1</v>
      </c>
      <c r="T46" s="214">
        <f>SUMIFS('ALL-DIKBUD-KEMANAG'!$BI$13:$BI$1029,JENJANG_PENDIDIKAN,P$5,KECAMATAN,$C46,STATUS_SEKOLAH,$H$29)</f>
        <v>47</v>
      </c>
      <c r="U46" s="210">
        <f t="shared" si="57"/>
        <v>2.083333333333333</v>
      </c>
      <c r="V46" s="210">
        <f t="shared" si="58"/>
        <v>97.916666666666657</v>
      </c>
      <c r="AD46" s="206">
        <v>13</v>
      </c>
      <c r="AE46" s="211" t="s">
        <v>31</v>
      </c>
      <c r="AF46" s="214">
        <f t="shared" si="67"/>
        <v>14</v>
      </c>
      <c r="AG46" s="214">
        <f>SUMIFS('ALL-DIKBUD-KEMANAG'!$BF$13:$BF$1029,JENJANG_PENDIDIKAN,AD$5,KECAMATAN,$C46,STATUS_SEKOLAH,$H$29)</f>
        <v>0</v>
      </c>
      <c r="AH46" s="214">
        <f>SUMIFS('ALL-DIKBUD-KEMANAG'!$BI$13:$BI$1029,JENJANG_PENDIDIKAN,AD$5,KECAMATAN,$C46,STATUS_SEKOLAH,$H$29)</f>
        <v>14</v>
      </c>
      <c r="AI46" s="210">
        <f t="shared" si="59"/>
        <v>0</v>
      </c>
      <c r="AJ46" s="210">
        <f t="shared" si="60"/>
        <v>100</v>
      </c>
      <c r="AR46" s="206">
        <v>13</v>
      </c>
      <c r="AS46" s="211" t="s">
        <v>31</v>
      </c>
      <c r="AT46" s="214">
        <f t="shared" si="68"/>
        <v>0</v>
      </c>
      <c r="AU46" s="214">
        <f>SUMIFS('ALL-DIKBUD-KEMANAG'!$BF$13:$BF$1029,JENJANG_PENDIDIKAN,AR$5,KECAMATAN,$C46,STATUS_SEKOLAH,$H$29)</f>
        <v>0</v>
      </c>
      <c r="AV46" s="214">
        <f>SUMIFS('ALL-DIKBUD-KEMANAG'!$BI$13:$BI$1029,JENJANG_PENDIDIKAN,AR$5,KECAMATAN,$C46,STATUS_SEKOLAH,$H$29)</f>
        <v>0</v>
      </c>
      <c r="AW46" s="210">
        <f t="shared" si="61"/>
        <v>0</v>
      </c>
      <c r="AX46" s="210">
        <f t="shared" si="62"/>
        <v>0</v>
      </c>
    </row>
    <row r="47" spans="2:50" ht="15.75" thickBot="1" x14ac:dyDescent="0.3">
      <c r="B47" s="212">
        <v>14</v>
      </c>
      <c r="C47" s="209" t="s">
        <v>32</v>
      </c>
      <c r="D47" s="214">
        <f t="shared" si="63"/>
        <v>215</v>
      </c>
      <c r="E47" s="214">
        <f>SUMIFS('ALL-DIKBUD-KEMANAG'!$BF$13:$BF$1029,JENJANG_PENDIDIKAN,$B$5,KECAMATAN,$C47,STATUS_SEKOLAH,$H$29)</f>
        <v>2</v>
      </c>
      <c r="F47" s="214">
        <f>SUMIFS('ALL-DIKBUD-KEMANAG'!$BI$13:$BI$1029,JENJANG_PENDIDIKAN,$B$5,KECAMATAN,$C47,STATUS_SEKOLAH,$H$29)</f>
        <v>213</v>
      </c>
      <c r="G47" s="210">
        <f t="shared" si="64"/>
        <v>0.93023255813953487</v>
      </c>
      <c r="H47" s="210">
        <f t="shared" si="65"/>
        <v>99.069767441860463</v>
      </c>
      <c r="P47" s="212">
        <v>14</v>
      </c>
      <c r="Q47" s="209" t="s">
        <v>32</v>
      </c>
      <c r="R47" s="214">
        <f t="shared" si="66"/>
        <v>41</v>
      </c>
      <c r="S47" s="214">
        <f>SUMIFS('ALL-DIKBUD-KEMANAG'!$BF$13:$BF$1029,JENJANG_PENDIDIKAN,P$5,KECAMATAN,$C47,STATUS_SEKOLAH,$H$29)</f>
        <v>0</v>
      </c>
      <c r="T47" s="214">
        <f>SUMIFS('ALL-DIKBUD-KEMANAG'!$BI$13:$BI$1029,JENJANG_PENDIDIKAN,P$5,KECAMATAN,$C47,STATUS_SEKOLAH,$H$29)</f>
        <v>41</v>
      </c>
      <c r="U47" s="210">
        <f t="shared" si="57"/>
        <v>0</v>
      </c>
      <c r="V47" s="210">
        <f t="shared" si="58"/>
        <v>100</v>
      </c>
      <c r="AD47" s="212">
        <v>14</v>
      </c>
      <c r="AE47" s="209" t="s">
        <v>32</v>
      </c>
      <c r="AF47" s="214">
        <f t="shared" si="67"/>
        <v>0</v>
      </c>
      <c r="AG47" s="214">
        <f>SUMIFS('ALL-DIKBUD-KEMANAG'!$BF$13:$BF$1029,JENJANG_PENDIDIKAN,AD$5,KECAMATAN,$C47,STATUS_SEKOLAH,$H$29)</f>
        <v>0</v>
      </c>
      <c r="AH47" s="214">
        <f>SUMIFS('ALL-DIKBUD-KEMANAG'!$BI$13:$BI$1029,JENJANG_PENDIDIKAN,AD$5,KECAMATAN,$C47,STATUS_SEKOLAH,$H$29)</f>
        <v>0</v>
      </c>
      <c r="AI47" s="210">
        <f t="shared" si="59"/>
        <v>0</v>
      </c>
      <c r="AJ47" s="210">
        <f t="shared" si="60"/>
        <v>0</v>
      </c>
      <c r="AR47" s="212">
        <v>14</v>
      </c>
      <c r="AS47" s="209" t="s">
        <v>32</v>
      </c>
      <c r="AT47" s="214">
        <f t="shared" si="68"/>
        <v>0</v>
      </c>
      <c r="AU47" s="214">
        <f>SUMIFS('ALL-DIKBUD-KEMANAG'!$BF$13:$BF$1029,JENJANG_PENDIDIKAN,AR$5,KECAMATAN,$C47,STATUS_SEKOLAH,$H$29)</f>
        <v>0</v>
      </c>
      <c r="AV47" s="214">
        <f>SUMIFS('ALL-DIKBUD-KEMANAG'!$BI$13:$BI$1029,JENJANG_PENDIDIKAN,AR$5,KECAMATAN,$C47,STATUS_SEKOLAH,$H$29)</f>
        <v>0</v>
      </c>
      <c r="AW47" s="210">
        <f t="shared" si="61"/>
        <v>0</v>
      </c>
      <c r="AX47" s="210">
        <f t="shared" si="62"/>
        <v>0</v>
      </c>
    </row>
    <row r="48" spans="2:50" ht="15.75" thickBot="1" x14ac:dyDescent="0.3">
      <c r="B48" s="213"/>
      <c r="C48" s="220" t="s">
        <v>12</v>
      </c>
      <c r="D48" s="216">
        <f>SUM(D34:D47)</f>
        <v>4843</v>
      </c>
      <c r="E48" s="216">
        <f t="shared" ref="E48:F48" si="69">SUM(E34:E47)</f>
        <v>200</v>
      </c>
      <c r="F48" s="216">
        <f t="shared" si="69"/>
        <v>4643</v>
      </c>
      <c r="G48" s="219">
        <f t="shared" si="64"/>
        <v>4.1296716911005573</v>
      </c>
      <c r="H48" s="219">
        <f t="shared" si="65"/>
        <v>95.870328308899445</v>
      </c>
      <c r="P48" s="213"/>
      <c r="Q48" s="220" t="s">
        <v>12</v>
      </c>
      <c r="R48" s="216">
        <f>SUM(R34:R47)</f>
        <v>1187</v>
      </c>
      <c r="S48" s="216">
        <f t="shared" ref="S48:T48" si="70">SUM(S34:S47)</f>
        <v>14</v>
      </c>
      <c r="T48" s="216">
        <f t="shared" si="70"/>
        <v>1173</v>
      </c>
      <c r="U48" s="219">
        <f t="shared" si="57"/>
        <v>1.1794439764111204</v>
      </c>
      <c r="V48" s="219">
        <f t="shared" si="58"/>
        <v>98.820556023588878</v>
      </c>
      <c r="AD48" s="213"/>
      <c r="AE48" s="220" t="s">
        <v>12</v>
      </c>
      <c r="AF48" s="216">
        <f>SUM(AF34:AF47)</f>
        <v>516</v>
      </c>
      <c r="AG48" s="216">
        <f t="shared" ref="AG48:AH48" si="71">SUM(AG34:AG47)</f>
        <v>2</v>
      </c>
      <c r="AH48" s="216">
        <f t="shared" si="71"/>
        <v>514</v>
      </c>
      <c r="AI48" s="219">
        <f t="shared" si="59"/>
        <v>0.38759689922480622</v>
      </c>
      <c r="AJ48" s="219">
        <f t="shared" si="60"/>
        <v>99.612403100775197</v>
      </c>
      <c r="AR48" s="213"/>
      <c r="AS48" s="220" t="s">
        <v>12</v>
      </c>
      <c r="AT48" s="216">
        <f>SUM(AT34:AT47)</f>
        <v>199</v>
      </c>
      <c r="AU48" s="216">
        <f t="shared" ref="AU48:AV48" si="72">SUM(AU34:AU47)</f>
        <v>1</v>
      </c>
      <c r="AV48" s="216">
        <f t="shared" si="72"/>
        <v>198</v>
      </c>
      <c r="AW48" s="219">
        <f t="shared" si="61"/>
        <v>0.50251256281407031</v>
      </c>
      <c r="AX48" s="219">
        <f t="shared" si="62"/>
        <v>99.497487437185924</v>
      </c>
    </row>
    <row r="49" spans="2:51" ht="15.75" thickBot="1" x14ac:dyDescent="0.3">
      <c r="C49" s="215" t="s">
        <v>76</v>
      </c>
      <c r="D49" s="220">
        <f>D48/$D$48*100</f>
        <v>100</v>
      </c>
      <c r="E49" s="221">
        <f t="shared" ref="E49:F49" si="73">E48/$D$48*100</f>
        <v>4.1296716911005573</v>
      </c>
      <c r="F49" s="221">
        <f t="shared" si="73"/>
        <v>95.870328308899445</v>
      </c>
      <c r="G49"/>
      <c r="H49"/>
      <c r="Q49" s="215" t="s">
        <v>76</v>
      </c>
      <c r="R49" s="220">
        <f>R48/R48*100</f>
        <v>100</v>
      </c>
      <c r="S49" s="221">
        <f>S48/R48*100</f>
        <v>1.1794439764111204</v>
      </c>
      <c r="T49" s="221">
        <f>T48/R48*100</f>
        <v>98.820556023588878</v>
      </c>
      <c r="U49"/>
      <c r="V49"/>
      <c r="AE49" s="215" t="s">
        <v>76</v>
      </c>
      <c r="AF49" s="220">
        <f>AF48/AF48*100</f>
        <v>100</v>
      </c>
      <c r="AG49" s="221">
        <f>AG48/AF48*100</f>
        <v>0.38759689922480622</v>
      </c>
      <c r="AH49" s="221">
        <f>AH48/AF48*100</f>
        <v>99.612403100775197</v>
      </c>
      <c r="AI49"/>
      <c r="AJ49"/>
      <c r="AS49" s="215" t="s">
        <v>76</v>
      </c>
      <c r="AT49" s="220">
        <f>AT48/AT48*100</f>
        <v>100</v>
      </c>
      <c r="AU49" s="221">
        <f>AU48/AT48*100</f>
        <v>0.50251256281407031</v>
      </c>
      <c r="AV49" s="221">
        <f>AV48/AT48*100</f>
        <v>99.497487437185924</v>
      </c>
      <c r="AW49"/>
      <c r="AX49"/>
    </row>
    <row r="51" spans="2:51" x14ac:dyDescent="0.25">
      <c r="F51" s="306"/>
      <c r="T51" s="306"/>
      <c r="AH51" s="306"/>
      <c r="AV51" s="306"/>
    </row>
    <row r="52" spans="2:51" ht="18" x14ac:dyDescent="0.25">
      <c r="B52" s="201" t="str">
        <f>"Persentase Guru "&amp;B5&amp;" Swasta Menurut Kualifikasi  S1"</f>
        <v>Persentase Guru SD Swasta Menurut Kualifikasi  S1</v>
      </c>
      <c r="P52" s="201" t="str">
        <f>"Persentase Guru "&amp;P5&amp;" Swasta Menurut Kualifikasi  S1"</f>
        <v>Persentase Guru SMP Swasta Menurut Kualifikasi  S1</v>
      </c>
      <c r="AD52" s="201" t="str">
        <f>"Persentase Guru "&amp;AD5&amp;" Swasta Menurut Kualifikasi  S1"</f>
        <v>Persentase Guru SMA Swasta Menurut Kualifikasi  S1</v>
      </c>
      <c r="AR52" s="201" t="str">
        <f>"Persentase Guru "&amp;AR5&amp;" Swasta Menurut Kualifikasi  S1"</f>
        <v>Persentase Guru SMK Swasta Menurut Kualifikasi  S1</v>
      </c>
    </row>
    <row r="53" spans="2:51" ht="15.75" x14ac:dyDescent="0.25">
      <c r="B53" s="203" t="str">
        <f>$B$2</f>
        <v>TAHUN 2019</v>
      </c>
      <c r="P53" s="203" t="str">
        <f>$B$2</f>
        <v>TAHUN 2019</v>
      </c>
      <c r="AD53" s="203" t="str">
        <f>$B$2</f>
        <v>TAHUN 2019</v>
      </c>
      <c r="AR53" s="203" t="str">
        <f>$B$2</f>
        <v>TAHUN 2019</v>
      </c>
    </row>
    <row r="54" spans="2:51" ht="15.75" x14ac:dyDescent="0.25">
      <c r="B54" s="203" t="s">
        <v>33</v>
      </c>
      <c r="H54" s="279" t="s">
        <v>53</v>
      </c>
      <c r="P54" s="203" t="s">
        <v>33</v>
      </c>
      <c r="V54" s="279" t="s">
        <v>53</v>
      </c>
      <c r="AD54" s="203" t="s">
        <v>33</v>
      </c>
      <c r="AJ54" s="279" t="s">
        <v>53</v>
      </c>
      <c r="AR54" s="203" t="s">
        <v>33</v>
      </c>
      <c r="AX54" s="279" t="s">
        <v>53</v>
      </c>
    </row>
    <row r="55" spans="2:51" ht="15.75" thickBot="1" x14ac:dyDescent="0.3">
      <c r="B55" s="315"/>
      <c r="P55" s="315"/>
      <c r="AD55" s="315"/>
      <c r="AR55" s="315"/>
    </row>
    <row r="56" spans="2:51" ht="45.75" customHeight="1" thickBot="1" x14ac:dyDescent="0.3">
      <c r="B56" s="819" t="s">
        <v>14</v>
      </c>
      <c r="C56" s="819" t="s">
        <v>61</v>
      </c>
      <c r="D56" s="819" t="s">
        <v>15</v>
      </c>
      <c r="E56" s="821" t="str">
        <f>"GURU "&amp;$B$5&amp;" "&amp;H54&amp;
" KUALIFIKASI S1"</f>
        <v>GURU SD SWASTA KUALIFIKASI S1</v>
      </c>
      <c r="F56" s="822"/>
      <c r="G56" s="823" t="s">
        <v>16</v>
      </c>
      <c r="H56" s="824"/>
      <c r="I56" s="305" t="s">
        <v>1338</v>
      </c>
      <c r="P56" s="819" t="s">
        <v>14</v>
      </c>
      <c r="Q56" s="819" t="s">
        <v>61</v>
      </c>
      <c r="R56" s="819" t="s">
        <v>15</v>
      </c>
      <c r="S56" s="821" t="str">
        <f>"GURU "&amp;P$5&amp;" "&amp;V54&amp;
" KUALIFIKASI S1"</f>
        <v>GURU SMP SWASTA KUALIFIKASI S1</v>
      </c>
      <c r="T56" s="822"/>
      <c r="U56" s="823" t="s">
        <v>16</v>
      </c>
      <c r="V56" s="824"/>
      <c r="W56" s="305" t="s">
        <v>1338</v>
      </c>
      <c r="AD56" s="819" t="s">
        <v>14</v>
      </c>
      <c r="AE56" s="819" t="s">
        <v>61</v>
      </c>
      <c r="AF56" s="819" t="s">
        <v>15</v>
      </c>
      <c r="AG56" s="821" t="str">
        <f>"GURU "&amp;AD$5&amp;" "&amp;AJ54&amp;
" KUALIFIKASI S1"</f>
        <v>GURU SMA SWASTA KUALIFIKASI S1</v>
      </c>
      <c r="AH56" s="822"/>
      <c r="AI56" s="823" t="s">
        <v>16</v>
      </c>
      <c r="AJ56" s="824"/>
      <c r="AK56" s="305" t="s">
        <v>1338</v>
      </c>
      <c r="AR56" s="819" t="s">
        <v>14</v>
      </c>
      <c r="AS56" s="819" t="s">
        <v>61</v>
      </c>
      <c r="AT56" s="819" t="s">
        <v>15</v>
      </c>
      <c r="AU56" s="821" t="str">
        <f>"GURU "&amp;AR$5&amp;" "&amp;AX54&amp;
" KUALIFIKASI S1"</f>
        <v>GURU SMK SWASTA KUALIFIKASI S1</v>
      </c>
      <c r="AV56" s="822"/>
      <c r="AW56" s="823" t="s">
        <v>16</v>
      </c>
      <c r="AX56" s="824"/>
      <c r="AY56" s="305" t="s">
        <v>1338</v>
      </c>
    </row>
    <row r="57" spans="2:51" ht="45.75" thickBot="1" x14ac:dyDescent="0.3">
      <c r="B57" s="820"/>
      <c r="C57" s="820"/>
      <c r="D57" s="820"/>
      <c r="E57" s="226" t="s">
        <v>17</v>
      </c>
      <c r="F57" s="224" t="s">
        <v>146</v>
      </c>
      <c r="G57" s="226" t="s">
        <v>17</v>
      </c>
      <c r="H57" s="226" t="s">
        <v>18</v>
      </c>
      <c r="P57" s="820"/>
      <c r="Q57" s="820"/>
      <c r="R57" s="820"/>
      <c r="S57" s="226" t="s">
        <v>17</v>
      </c>
      <c r="T57" s="224" t="s">
        <v>146</v>
      </c>
      <c r="U57" s="226" t="s">
        <v>17</v>
      </c>
      <c r="V57" s="226" t="s">
        <v>18</v>
      </c>
      <c r="AD57" s="820"/>
      <c r="AE57" s="820"/>
      <c r="AF57" s="820"/>
      <c r="AG57" s="226" t="s">
        <v>17</v>
      </c>
      <c r="AH57" s="224" t="s">
        <v>146</v>
      </c>
      <c r="AI57" s="226" t="s">
        <v>17</v>
      </c>
      <c r="AJ57" s="226" t="s">
        <v>18</v>
      </c>
      <c r="AR57" s="820"/>
      <c r="AS57" s="820"/>
      <c r="AT57" s="820"/>
      <c r="AU57" s="226" t="s">
        <v>17</v>
      </c>
      <c r="AV57" s="224" t="s">
        <v>146</v>
      </c>
      <c r="AW57" s="226" t="s">
        <v>17</v>
      </c>
      <c r="AX57" s="226" t="s">
        <v>18</v>
      </c>
    </row>
    <row r="58" spans="2:51" ht="45.75" customHeight="1" thickBot="1" x14ac:dyDescent="0.3">
      <c r="B58" s="217"/>
      <c r="C58" s="223" t="s">
        <v>62</v>
      </c>
      <c r="D58" s="218">
        <f>SUM(D59:D72)</f>
        <v>260</v>
      </c>
      <c r="E58" s="218">
        <f>SUM(E59:E72)</f>
        <v>29</v>
      </c>
      <c r="F58" s="218">
        <f>SUM(F59:F72)</f>
        <v>231</v>
      </c>
      <c r="G58" s="492">
        <f>IF(D58&gt;=1,E58/$D58*100,0)</f>
        <v>11.153846153846155</v>
      </c>
      <c r="H58" s="492">
        <f>IF(D58&gt;=1,F58/$D58*100,0)</f>
        <v>88.84615384615384</v>
      </c>
      <c r="P58" s="217"/>
      <c r="Q58" s="223" t="s">
        <v>62</v>
      </c>
      <c r="R58" s="218">
        <f>SUM(R59:R72)</f>
        <v>413</v>
      </c>
      <c r="S58" s="218">
        <f>SUM(S59:S72)</f>
        <v>38</v>
      </c>
      <c r="T58" s="218">
        <f>SUM(T59:T72)</f>
        <v>375</v>
      </c>
      <c r="U58" s="492">
        <f t="shared" ref="U58:U73" si="74">IF(R58&lt;1,0,S58/R58*100)</f>
        <v>9.2009685230024214</v>
      </c>
      <c r="V58" s="492">
        <f t="shared" ref="V58:V73" si="75">IF(R58&lt;1,0,T58/R58*100)</f>
        <v>90.799031476997584</v>
      </c>
      <c r="AD58" s="217"/>
      <c r="AE58" s="223" t="s">
        <v>62</v>
      </c>
      <c r="AF58" s="218">
        <f>SUM(AF59:AF72)</f>
        <v>255</v>
      </c>
      <c r="AG58" s="218">
        <f>SUM(AG59:AG72)</f>
        <v>4</v>
      </c>
      <c r="AH58" s="218">
        <f>SUM(AH59:AH72)</f>
        <v>251</v>
      </c>
      <c r="AI58" s="492">
        <f t="shared" ref="AI58:AI73" si="76">IF(AF58&lt;1,0,AG58/AF58*100)</f>
        <v>1.5686274509803921</v>
      </c>
      <c r="AJ58" s="492">
        <f t="shared" ref="AJ58:AJ73" si="77">IF(AF58&lt;1,0,AH58/AF58*100)</f>
        <v>98.431372549019599</v>
      </c>
      <c r="AR58" s="217"/>
      <c r="AS58" s="223" t="s">
        <v>62</v>
      </c>
      <c r="AT58" s="218">
        <f>SUM(AT59:AT72)</f>
        <v>778</v>
      </c>
      <c r="AU58" s="218">
        <f>SUM(AU59:AU72)</f>
        <v>15</v>
      </c>
      <c r="AV58" s="218">
        <f>SUM(AV59:AV72)</f>
        <v>763</v>
      </c>
      <c r="AW58" s="492">
        <f t="shared" ref="AW58:AW73" si="78">IF(AT58&lt;1,0,AU58/AT58*100)</f>
        <v>1.9280205655526992</v>
      </c>
      <c r="AX58" s="492">
        <f t="shared" ref="AX58:AX73" si="79">IF(AT58&lt;1,0,AV58/AT58*100)</f>
        <v>98.0719794344473</v>
      </c>
    </row>
    <row r="59" spans="2:51" ht="15.75" thickBot="1" x14ac:dyDescent="0.3">
      <c r="B59" s="205">
        <v>1</v>
      </c>
      <c r="C59" s="222" t="s">
        <v>19</v>
      </c>
      <c r="D59" s="214">
        <f>SUM(E59:F59)</f>
        <v>118</v>
      </c>
      <c r="E59" s="214">
        <f>SUMIFS('ALL-DIKBUD-KEMANAG'!$BF$13:$BF$1029,JENJANG_PENDIDIKAN,$B$5,KECAMATAN,$C59,STATUS_SEKOLAH,$H$54)</f>
        <v>9</v>
      </c>
      <c r="F59" s="214">
        <f>SUMIFS('ALL-DIKBUD-KEMANAG'!$BI$13:$BI$1029,JENJANG_PENDIDIKAN,$B$5,KECAMATAN,$C59,STATUS_SEKOLAH,$H$54)</f>
        <v>109</v>
      </c>
      <c r="G59" s="207">
        <f>IF(D59&gt;=1,E59/$D59*100,0)</f>
        <v>7.6271186440677967</v>
      </c>
      <c r="H59" s="207">
        <f>IF(D59&gt;=1,F59/$D59*100,0)</f>
        <v>92.372881355932208</v>
      </c>
      <c r="P59" s="205">
        <v>1</v>
      </c>
      <c r="Q59" s="222" t="s">
        <v>19</v>
      </c>
      <c r="R59" s="214">
        <f>SUM(S59:T59)</f>
        <v>123</v>
      </c>
      <c r="S59" s="214">
        <f>SUMIFS('ALL-DIKBUD-KEMANAG'!$BF$13:$BF$1029,JENJANG_PENDIDIKAN,P$5,KECAMATAN,$C59,STATUS_SEKOLAH,$H$54)</f>
        <v>14</v>
      </c>
      <c r="T59" s="214">
        <f>SUMIFS('ALL-DIKBUD-KEMANAG'!$BI$13:$BI$1029,JENJANG_PENDIDIKAN,P$5,KECAMATAN,$C59,STATUS_SEKOLAH,$H$54)</f>
        <v>109</v>
      </c>
      <c r="U59" s="207">
        <f t="shared" si="74"/>
        <v>11.38211382113821</v>
      </c>
      <c r="V59" s="207">
        <f t="shared" si="75"/>
        <v>88.617886178861795</v>
      </c>
      <c r="AD59" s="205">
        <v>1</v>
      </c>
      <c r="AE59" s="222" t="s">
        <v>19</v>
      </c>
      <c r="AF59" s="214">
        <f>SUM(AG59:AH59)</f>
        <v>70</v>
      </c>
      <c r="AG59" s="214">
        <f>SUMIFS('ALL-DIKBUD-KEMANAG'!$BF$13:$BF$1029,JENJANG_PENDIDIKAN,AD$5,KECAMATAN,$C59,STATUS_SEKOLAH,$H$54)</f>
        <v>0</v>
      </c>
      <c r="AH59" s="214">
        <f>SUMIFS('ALL-DIKBUD-KEMANAG'!$BI$13:$BI$1029,JENJANG_PENDIDIKAN,AD$5,KECAMATAN,$C59,STATUS_SEKOLAH,$H$54)</f>
        <v>70</v>
      </c>
      <c r="AI59" s="207">
        <f t="shared" si="76"/>
        <v>0</v>
      </c>
      <c r="AJ59" s="207">
        <f t="shared" si="77"/>
        <v>100</v>
      </c>
      <c r="AR59" s="205">
        <v>1</v>
      </c>
      <c r="AS59" s="222" t="s">
        <v>19</v>
      </c>
      <c r="AT59" s="214">
        <f>SUM(AU59:AV59)</f>
        <v>210</v>
      </c>
      <c r="AU59" s="214">
        <f>SUMIFS('ALL-DIKBUD-KEMANAG'!$BF$13:$BF$1029,JENJANG_PENDIDIKAN,AR$5,KECAMATAN,$C59,STATUS_SEKOLAH,$H$54)</f>
        <v>5</v>
      </c>
      <c r="AV59" s="214">
        <f>SUMIFS('ALL-DIKBUD-KEMANAG'!$BI$13:$BI$1029,JENJANG_PENDIDIKAN,AR$5,KECAMATAN,$C59,STATUS_SEKOLAH,$H$54)</f>
        <v>205</v>
      </c>
      <c r="AW59" s="207">
        <f t="shared" si="78"/>
        <v>2.3809523809523809</v>
      </c>
      <c r="AX59" s="207">
        <f t="shared" si="79"/>
        <v>97.61904761904762</v>
      </c>
    </row>
    <row r="60" spans="2:51" ht="15.75" thickBot="1" x14ac:dyDescent="0.3">
      <c r="B60" s="208">
        <v>2</v>
      </c>
      <c r="C60" s="209" t="s">
        <v>20</v>
      </c>
      <c r="D60" s="214">
        <f t="shared" ref="D60:D72" si="80">SUM(E60:F60)</f>
        <v>6</v>
      </c>
      <c r="E60" s="214">
        <f>SUMIFS('ALL-DIKBUD-KEMANAG'!$BF$13:$BF$1029,JENJANG_PENDIDIKAN,$B$5,KECAMATAN,$C60,STATUS_SEKOLAH,$H$54)</f>
        <v>0</v>
      </c>
      <c r="F60" s="214">
        <f>SUMIFS('ALL-DIKBUD-KEMANAG'!$BI$13:$BI$1029,JENJANG_PENDIDIKAN,$B$5,KECAMATAN,$C60,STATUS_SEKOLAH,$H$54)</f>
        <v>6</v>
      </c>
      <c r="G60" s="210">
        <f t="shared" ref="G60:G73" si="81">IF(D60&gt;=1,E60/$D60*100,0)</f>
        <v>0</v>
      </c>
      <c r="H60" s="210">
        <f t="shared" ref="H60:H73" si="82">IF(D60&gt;=1,F60/$D60*100,0)</f>
        <v>100</v>
      </c>
      <c r="P60" s="208">
        <v>2</v>
      </c>
      <c r="Q60" s="209" t="s">
        <v>20</v>
      </c>
      <c r="R60" s="214">
        <f t="shared" ref="R60:R72" si="83">SUM(S60:T60)</f>
        <v>47</v>
      </c>
      <c r="S60" s="214">
        <f>SUMIFS('ALL-DIKBUD-KEMANAG'!$BF$13:$BF$1029,JENJANG_PENDIDIKAN,P$5,KECAMATAN,$C60,STATUS_SEKOLAH,$H$54)</f>
        <v>7</v>
      </c>
      <c r="T60" s="214">
        <f>SUMIFS('ALL-DIKBUD-KEMANAG'!$BI$13:$BI$1029,JENJANG_PENDIDIKAN,P$5,KECAMATAN,$C60,STATUS_SEKOLAH,$H$54)</f>
        <v>40</v>
      </c>
      <c r="U60" s="210">
        <f t="shared" si="74"/>
        <v>14.893617021276595</v>
      </c>
      <c r="V60" s="210">
        <f t="shared" si="75"/>
        <v>85.106382978723403</v>
      </c>
      <c r="AD60" s="208">
        <v>2</v>
      </c>
      <c r="AE60" s="209" t="s">
        <v>20</v>
      </c>
      <c r="AF60" s="214">
        <f t="shared" ref="AF60:AF72" si="84">SUM(AG60:AH60)</f>
        <v>26</v>
      </c>
      <c r="AG60" s="214">
        <f>SUMIFS('ALL-DIKBUD-KEMANAG'!$BF$13:$BF$1029,JENJANG_PENDIDIKAN,AD$5,KECAMATAN,$C60,STATUS_SEKOLAH,$H$54)</f>
        <v>1</v>
      </c>
      <c r="AH60" s="214">
        <f>SUMIFS('ALL-DIKBUD-KEMANAG'!$BI$13:$BI$1029,JENJANG_PENDIDIKAN,AD$5,KECAMATAN,$C60,STATUS_SEKOLAH,$H$54)</f>
        <v>25</v>
      </c>
      <c r="AI60" s="210">
        <f t="shared" si="76"/>
        <v>3.8461538461538463</v>
      </c>
      <c r="AJ60" s="210">
        <f t="shared" si="77"/>
        <v>96.15384615384616</v>
      </c>
      <c r="AR60" s="208">
        <v>2</v>
      </c>
      <c r="AS60" s="209" t="s">
        <v>20</v>
      </c>
      <c r="AT60" s="214">
        <f t="shared" ref="AT60:AT72" si="85">SUM(AU60:AV60)</f>
        <v>70</v>
      </c>
      <c r="AU60" s="214">
        <f>SUMIFS('ALL-DIKBUD-KEMANAG'!$BF$13:$BF$1029,JENJANG_PENDIDIKAN,AR$5,KECAMATAN,$C60,STATUS_SEKOLAH,$H$54)</f>
        <v>0</v>
      </c>
      <c r="AV60" s="214">
        <f>SUMIFS('ALL-DIKBUD-KEMANAG'!$BI$13:$BI$1029,JENJANG_PENDIDIKAN,AR$5,KECAMATAN,$C60,STATUS_SEKOLAH,$H$54)</f>
        <v>70</v>
      </c>
      <c r="AW60" s="210">
        <f t="shared" si="78"/>
        <v>0</v>
      </c>
      <c r="AX60" s="210">
        <f t="shared" si="79"/>
        <v>100</v>
      </c>
    </row>
    <row r="61" spans="2:51" ht="15.75" thickBot="1" x14ac:dyDescent="0.3">
      <c r="B61" s="206">
        <v>3</v>
      </c>
      <c r="C61" s="211" t="s">
        <v>21</v>
      </c>
      <c r="D61" s="214">
        <f t="shared" si="80"/>
        <v>0</v>
      </c>
      <c r="E61" s="214">
        <f>SUMIFS('ALL-DIKBUD-KEMANAG'!$BF$13:$BF$1029,JENJANG_PENDIDIKAN,$B$5,KECAMATAN,$C61,STATUS_SEKOLAH,$H$54)</f>
        <v>0</v>
      </c>
      <c r="F61" s="214">
        <f>SUMIFS('ALL-DIKBUD-KEMANAG'!$BI$13:$BI$1029,JENJANG_PENDIDIKAN,$B$5,KECAMATAN,$C61,STATUS_SEKOLAH,$H$54)</f>
        <v>0</v>
      </c>
      <c r="G61" s="210">
        <f t="shared" si="81"/>
        <v>0</v>
      </c>
      <c r="H61" s="210">
        <f t="shared" si="82"/>
        <v>0</v>
      </c>
      <c r="P61" s="206">
        <v>3</v>
      </c>
      <c r="Q61" s="211" t="s">
        <v>21</v>
      </c>
      <c r="R61" s="214">
        <f t="shared" si="83"/>
        <v>12</v>
      </c>
      <c r="S61" s="214">
        <f>SUMIFS('ALL-DIKBUD-KEMANAG'!$BF$13:$BF$1029,JENJANG_PENDIDIKAN,P$5,KECAMATAN,$C61,STATUS_SEKOLAH,$H$54)</f>
        <v>2</v>
      </c>
      <c r="T61" s="214">
        <f>SUMIFS('ALL-DIKBUD-KEMANAG'!$BI$13:$BI$1029,JENJANG_PENDIDIKAN,P$5,KECAMATAN,$C61,STATUS_SEKOLAH,$H$54)</f>
        <v>10</v>
      </c>
      <c r="U61" s="210">
        <f t="shared" si="74"/>
        <v>16.666666666666664</v>
      </c>
      <c r="V61" s="210">
        <f t="shared" si="75"/>
        <v>83.333333333333343</v>
      </c>
      <c r="AD61" s="206">
        <v>3</v>
      </c>
      <c r="AE61" s="211" t="s">
        <v>21</v>
      </c>
      <c r="AF61" s="214">
        <f t="shared" si="84"/>
        <v>0</v>
      </c>
      <c r="AG61" s="214">
        <f>SUMIFS('ALL-DIKBUD-KEMANAG'!$BF$13:$BF$1029,JENJANG_PENDIDIKAN,AD$5,KECAMATAN,$C61,STATUS_SEKOLAH,$H$54)</f>
        <v>0</v>
      </c>
      <c r="AH61" s="214">
        <f>SUMIFS('ALL-DIKBUD-KEMANAG'!$BI$13:$BI$1029,JENJANG_PENDIDIKAN,AD$5,KECAMATAN,$C61,STATUS_SEKOLAH,$H$54)</f>
        <v>0</v>
      </c>
      <c r="AI61" s="210">
        <f t="shared" si="76"/>
        <v>0</v>
      </c>
      <c r="AJ61" s="210">
        <f t="shared" si="77"/>
        <v>0</v>
      </c>
      <c r="AR61" s="206">
        <v>3</v>
      </c>
      <c r="AS61" s="211" t="s">
        <v>21</v>
      </c>
      <c r="AT61" s="214">
        <f t="shared" si="85"/>
        <v>33</v>
      </c>
      <c r="AU61" s="214">
        <f>SUMIFS('ALL-DIKBUD-KEMANAG'!$BF$13:$BF$1029,JENJANG_PENDIDIKAN,AR$5,KECAMATAN,$C61,STATUS_SEKOLAH,$H$54)</f>
        <v>0</v>
      </c>
      <c r="AV61" s="214">
        <f>SUMIFS('ALL-DIKBUD-KEMANAG'!$BI$13:$BI$1029,JENJANG_PENDIDIKAN,AR$5,KECAMATAN,$C61,STATUS_SEKOLAH,$H$54)</f>
        <v>33</v>
      </c>
      <c r="AW61" s="210">
        <f t="shared" si="78"/>
        <v>0</v>
      </c>
      <c r="AX61" s="210">
        <f t="shared" si="79"/>
        <v>100</v>
      </c>
    </row>
    <row r="62" spans="2:51" ht="15.75" thickBot="1" x14ac:dyDescent="0.3">
      <c r="B62" s="208">
        <v>4</v>
      </c>
      <c r="C62" s="209" t="s">
        <v>22</v>
      </c>
      <c r="D62" s="214">
        <f t="shared" si="80"/>
        <v>9</v>
      </c>
      <c r="E62" s="214">
        <f>SUMIFS('ALL-DIKBUD-KEMANAG'!$BF$13:$BF$1029,JENJANG_PENDIDIKAN,$B$5,KECAMATAN,$C62,STATUS_SEKOLAH,$H$54)</f>
        <v>0</v>
      </c>
      <c r="F62" s="214">
        <f>SUMIFS('ALL-DIKBUD-KEMANAG'!$BI$13:$BI$1029,JENJANG_PENDIDIKAN,$B$5,KECAMATAN,$C62,STATUS_SEKOLAH,$H$54)</f>
        <v>9</v>
      </c>
      <c r="G62" s="210">
        <f t="shared" si="81"/>
        <v>0</v>
      </c>
      <c r="H62" s="210">
        <f t="shared" si="82"/>
        <v>100</v>
      </c>
      <c r="P62" s="208">
        <v>4</v>
      </c>
      <c r="Q62" s="209" t="s">
        <v>22</v>
      </c>
      <c r="R62" s="214">
        <f t="shared" si="83"/>
        <v>43</v>
      </c>
      <c r="S62" s="214">
        <f>SUMIFS('ALL-DIKBUD-KEMANAG'!$BF$13:$BF$1029,JENJANG_PENDIDIKAN,P$5,KECAMATAN,$C62,STATUS_SEKOLAH,$H$54)</f>
        <v>2</v>
      </c>
      <c r="T62" s="214">
        <f>SUMIFS('ALL-DIKBUD-KEMANAG'!$BI$13:$BI$1029,JENJANG_PENDIDIKAN,P$5,KECAMATAN,$C62,STATUS_SEKOLAH,$H$54)</f>
        <v>41</v>
      </c>
      <c r="U62" s="210">
        <f t="shared" si="74"/>
        <v>4.6511627906976747</v>
      </c>
      <c r="V62" s="210">
        <f t="shared" si="75"/>
        <v>95.348837209302332</v>
      </c>
      <c r="AD62" s="208">
        <v>4</v>
      </c>
      <c r="AE62" s="209" t="s">
        <v>22</v>
      </c>
      <c r="AF62" s="214">
        <f t="shared" si="84"/>
        <v>3</v>
      </c>
      <c r="AG62" s="214">
        <f>SUMIFS('ALL-DIKBUD-KEMANAG'!$BF$13:$BF$1029,JENJANG_PENDIDIKAN,AD$5,KECAMATAN,$C62,STATUS_SEKOLAH,$H$54)</f>
        <v>0</v>
      </c>
      <c r="AH62" s="214">
        <f>SUMIFS('ALL-DIKBUD-KEMANAG'!$BI$13:$BI$1029,JENJANG_PENDIDIKAN,AD$5,KECAMATAN,$C62,STATUS_SEKOLAH,$H$54)</f>
        <v>3</v>
      </c>
      <c r="AI62" s="210">
        <f t="shared" si="76"/>
        <v>0</v>
      </c>
      <c r="AJ62" s="210">
        <f t="shared" si="77"/>
        <v>100</v>
      </c>
      <c r="AR62" s="208">
        <v>4</v>
      </c>
      <c r="AS62" s="209" t="s">
        <v>22</v>
      </c>
      <c r="AT62" s="214">
        <f t="shared" si="85"/>
        <v>31</v>
      </c>
      <c r="AU62" s="214">
        <f>SUMIFS('ALL-DIKBUD-KEMANAG'!$BF$13:$BF$1029,JENJANG_PENDIDIKAN,AR$5,KECAMATAN,$C62,STATUS_SEKOLAH,$H$54)</f>
        <v>0</v>
      </c>
      <c r="AV62" s="214">
        <f>SUMIFS('ALL-DIKBUD-KEMANAG'!$BI$13:$BI$1029,JENJANG_PENDIDIKAN,AR$5,KECAMATAN,$C62,STATUS_SEKOLAH,$H$54)</f>
        <v>31</v>
      </c>
      <c r="AW62" s="210">
        <f t="shared" si="78"/>
        <v>0</v>
      </c>
      <c r="AX62" s="210">
        <f t="shared" si="79"/>
        <v>100</v>
      </c>
    </row>
    <row r="63" spans="2:51" ht="15.75" thickBot="1" x14ac:dyDescent="0.3">
      <c r="B63" s="206">
        <v>5</v>
      </c>
      <c r="C63" s="211" t="s">
        <v>23</v>
      </c>
      <c r="D63" s="214">
        <f t="shared" si="80"/>
        <v>0</v>
      </c>
      <c r="E63" s="214">
        <f>SUMIFS('ALL-DIKBUD-KEMANAG'!$BF$13:$BF$1029,JENJANG_PENDIDIKAN,$B$5,KECAMATAN,$C63,STATUS_SEKOLAH,$H$54)</f>
        <v>0</v>
      </c>
      <c r="F63" s="214">
        <f>SUMIFS('ALL-DIKBUD-KEMANAG'!$BI$13:$BI$1029,JENJANG_PENDIDIKAN,$B$5,KECAMATAN,$C63,STATUS_SEKOLAH,$H$54)</f>
        <v>0</v>
      </c>
      <c r="G63" s="210">
        <f t="shared" si="81"/>
        <v>0</v>
      </c>
      <c r="H63" s="210">
        <f t="shared" si="82"/>
        <v>0</v>
      </c>
      <c r="P63" s="206">
        <v>5</v>
      </c>
      <c r="Q63" s="211" t="s">
        <v>23</v>
      </c>
      <c r="R63" s="214">
        <f t="shared" si="83"/>
        <v>18</v>
      </c>
      <c r="S63" s="214">
        <f>SUMIFS('ALL-DIKBUD-KEMANAG'!$BF$13:$BF$1029,JENJANG_PENDIDIKAN,P$5,KECAMATAN,$C63,STATUS_SEKOLAH,$H$54)</f>
        <v>1</v>
      </c>
      <c r="T63" s="214">
        <f>SUMIFS('ALL-DIKBUD-KEMANAG'!$BI$13:$BI$1029,JENJANG_PENDIDIKAN,P$5,KECAMATAN,$C63,STATUS_SEKOLAH,$H$54)</f>
        <v>17</v>
      </c>
      <c r="U63" s="210">
        <f t="shared" si="74"/>
        <v>5.5555555555555554</v>
      </c>
      <c r="V63" s="210">
        <f t="shared" si="75"/>
        <v>94.444444444444443</v>
      </c>
      <c r="AD63" s="206">
        <v>5</v>
      </c>
      <c r="AE63" s="211" t="s">
        <v>23</v>
      </c>
      <c r="AF63" s="214">
        <f t="shared" si="84"/>
        <v>18</v>
      </c>
      <c r="AG63" s="214">
        <f>SUMIFS('ALL-DIKBUD-KEMANAG'!$BF$13:$BF$1029,JENJANG_PENDIDIKAN,AD$5,KECAMATAN,$C63,STATUS_SEKOLAH,$H$54)</f>
        <v>0</v>
      </c>
      <c r="AH63" s="214">
        <f>SUMIFS('ALL-DIKBUD-KEMANAG'!$BI$13:$BI$1029,JENJANG_PENDIDIKAN,AD$5,KECAMATAN,$C63,STATUS_SEKOLAH,$H$54)</f>
        <v>18</v>
      </c>
      <c r="AI63" s="210">
        <f t="shared" si="76"/>
        <v>0</v>
      </c>
      <c r="AJ63" s="210">
        <f t="shared" si="77"/>
        <v>100</v>
      </c>
      <c r="AR63" s="206">
        <v>5</v>
      </c>
      <c r="AS63" s="211" t="s">
        <v>23</v>
      </c>
      <c r="AT63" s="214">
        <f t="shared" si="85"/>
        <v>42</v>
      </c>
      <c r="AU63" s="214">
        <f>SUMIFS('ALL-DIKBUD-KEMANAG'!$BF$13:$BF$1029,JENJANG_PENDIDIKAN,AR$5,KECAMATAN,$C63,STATUS_SEKOLAH,$H$54)</f>
        <v>0</v>
      </c>
      <c r="AV63" s="214">
        <f>SUMIFS('ALL-DIKBUD-KEMANAG'!$BI$13:$BI$1029,JENJANG_PENDIDIKAN,AR$5,KECAMATAN,$C63,STATUS_SEKOLAH,$H$54)</f>
        <v>42</v>
      </c>
      <c r="AW63" s="210">
        <f t="shared" si="78"/>
        <v>0</v>
      </c>
      <c r="AX63" s="210">
        <f t="shared" si="79"/>
        <v>100</v>
      </c>
    </row>
    <row r="64" spans="2:51" ht="15.75" thickBot="1" x14ac:dyDescent="0.3">
      <c r="B64" s="208">
        <v>6</v>
      </c>
      <c r="C64" s="209" t="s">
        <v>24</v>
      </c>
      <c r="D64" s="214">
        <f t="shared" si="80"/>
        <v>0</v>
      </c>
      <c r="E64" s="214">
        <f>SUMIFS('ALL-DIKBUD-KEMANAG'!$BF$13:$BF$1029,JENJANG_PENDIDIKAN,$B$5,KECAMATAN,$C64,STATUS_SEKOLAH,$H$54)</f>
        <v>0</v>
      </c>
      <c r="F64" s="214">
        <f>SUMIFS('ALL-DIKBUD-KEMANAG'!$BI$13:$BI$1029,JENJANG_PENDIDIKAN,$B$5,KECAMATAN,$C64,STATUS_SEKOLAH,$H$54)</f>
        <v>0</v>
      </c>
      <c r="G64" s="210">
        <f t="shared" si="81"/>
        <v>0</v>
      </c>
      <c r="H64" s="210">
        <f t="shared" si="82"/>
        <v>0</v>
      </c>
      <c r="P64" s="208">
        <v>6</v>
      </c>
      <c r="Q64" s="209" t="s">
        <v>24</v>
      </c>
      <c r="R64" s="214">
        <f t="shared" si="83"/>
        <v>35</v>
      </c>
      <c r="S64" s="214">
        <f>SUMIFS('ALL-DIKBUD-KEMANAG'!$BF$13:$BF$1029,JENJANG_PENDIDIKAN,P$5,KECAMATAN,$C64,STATUS_SEKOLAH,$H$54)</f>
        <v>1</v>
      </c>
      <c r="T64" s="214">
        <f>SUMIFS('ALL-DIKBUD-KEMANAG'!$BI$13:$BI$1029,JENJANG_PENDIDIKAN,P$5,KECAMATAN,$C64,STATUS_SEKOLAH,$H$54)</f>
        <v>34</v>
      </c>
      <c r="U64" s="210">
        <f t="shared" si="74"/>
        <v>2.8571428571428572</v>
      </c>
      <c r="V64" s="210">
        <f t="shared" si="75"/>
        <v>97.142857142857139</v>
      </c>
      <c r="AD64" s="208">
        <v>6</v>
      </c>
      <c r="AE64" s="209" t="s">
        <v>24</v>
      </c>
      <c r="AF64" s="214">
        <f t="shared" si="84"/>
        <v>26</v>
      </c>
      <c r="AG64" s="214">
        <f>SUMIFS('ALL-DIKBUD-KEMANAG'!$BF$13:$BF$1029,JENJANG_PENDIDIKAN,AD$5,KECAMATAN,$C64,STATUS_SEKOLAH,$H$54)</f>
        <v>0</v>
      </c>
      <c r="AH64" s="214">
        <f>SUMIFS('ALL-DIKBUD-KEMANAG'!$BI$13:$BI$1029,JENJANG_PENDIDIKAN,AD$5,KECAMATAN,$C64,STATUS_SEKOLAH,$H$54)</f>
        <v>26</v>
      </c>
      <c r="AI64" s="210">
        <f t="shared" si="76"/>
        <v>0</v>
      </c>
      <c r="AJ64" s="210">
        <f t="shared" si="77"/>
        <v>100</v>
      </c>
      <c r="AR64" s="208">
        <v>6</v>
      </c>
      <c r="AS64" s="209" t="s">
        <v>24</v>
      </c>
      <c r="AT64" s="214">
        <f t="shared" si="85"/>
        <v>32</v>
      </c>
      <c r="AU64" s="214">
        <f>SUMIFS('ALL-DIKBUD-KEMANAG'!$BF$13:$BF$1029,JENJANG_PENDIDIKAN,AR$5,KECAMATAN,$C64,STATUS_SEKOLAH,$H$54)</f>
        <v>2</v>
      </c>
      <c r="AV64" s="214">
        <f>SUMIFS('ALL-DIKBUD-KEMANAG'!$BI$13:$BI$1029,JENJANG_PENDIDIKAN,AR$5,KECAMATAN,$C64,STATUS_SEKOLAH,$H$54)</f>
        <v>30</v>
      </c>
      <c r="AW64" s="210">
        <f t="shared" si="78"/>
        <v>6.25</v>
      </c>
      <c r="AX64" s="210">
        <f t="shared" si="79"/>
        <v>93.75</v>
      </c>
    </row>
    <row r="65" spans="2:50" ht="15.75" thickBot="1" x14ac:dyDescent="0.3">
      <c r="B65" s="206">
        <v>7</v>
      </c>
      <c r="C65" s="211" t="s">
        <v>25</v>
      </c>
      <c r="D65" s="214">
        <f t="shared" si="80"/>
        <v>96</v>
      </c>
      <c r="E65" s="214">
        <f>SUMIFS('ALL-DIKBUD-KEMANAG'!$BF$13:$BF$1029,JENJANG_PENDIDIKAN,$B$5,KECAMATAN,$C65,STATUS_SEKOLAH,$H$54)</f>
        <v>20</v>
      </c>
      <c r="F65" s="214">
        <f>SUMIFS('ALL-DIKBUD-KEMANAG'!$BI$13:$BI$1029,JENJANG_PENDIDIKAN,$B$5,KECAMATAN,$C65,STATUS_SEKOLAH,$H$54)</f>
        <v>76</v>
      </c>
      <c r="G65" s="210">
        <f t="shared" si="81"/>
        <v>20.833333333333336</v>
      </c>
      <c r="H65" s="210">
        <f t="shared" si="82"/>
        <v>79.166666666666657</v>
      </c>
      <c r="P65" s="206">
        <v>7</v>
      </c>
      <c r="Q65" s="211" t="s">
        <v>25</v>
      </c>
      <c r="R65" s="214">
        <f t="shared" si="83"/>
        <v>50</v>
      </c>
      <c r="S65" s="214">
        <f>SUMIFS('ALL-DIKBUD-KEMANAG'!$BF$13:$BF$1029,JENJANG_PENDIDIKAN,P$5,KECAMATAN,$C65,STATUS_SEKOLAH,$H$54)</f>
        <v>4</v>
      </c>
      <c r="T65" s="214">
        <f>SUMIFS('ALL-DIKBUD-KEMANAG'!$BI$13:$BI$1029,JENJANG_PENDIDIKAN,P$5,KECAMATAN,$C65,STATUS_SEKOLAH,$H$54)</f>
        <v>46</v>
      </c>
      <c r="U65" s="210">
        <f t="shared" si="74"/>
        <v>8</v>
      </c>
      <c r="V65" s="210">
        <f t="shared" si="75"/>
        <v>92</v>
      </c>
      <c r="AD65" s="206">
        <v>7</v>
      </c>
      <c r="AE65" s="211" t="s">
        <v>25</v>
      </c>
      <c r="AF65" s="214">
        <f t="shared" si="84"/>
        <v>25</v>
      </c>
      <c r="AG65" s="214">
        <f>SUMIFS('ALL-DIKBUD-KEMANAG'!$BF$13:$BF$1029,JENJANG_PENDIDIKAN,AD$5,KECAMATAN,$C65,STATUS_SEKOLAH,$H$54)</f>
        <v>1</v>
      </c>
      <c r="AH65" s="214">
        <f>SUMIFS('ALL-DIKBUD-KEMANAG'!$BI$13:$BI$1029,JENJANG_PENDIDIKAN,AD$5,KECAMATAN,$C65,STATUS_SEKOLAH,$H$54)</f>
        <v>24</v>
      </c>
      <c r="AI65" s="210">
        <f t="shared" si="76"/>
        <v>4</v>
      </c>
      <c r="AJ65" s="210">
        <f t="shared" si="77"/>
        <v>96</v>
      </c>
      <c r="AR65" s="206">
        <v>7</v>
      </c>
      <c r="AS65" s="211" t="s">
        <v>25</v>
      </c>
      <c r="AT65" s="214">
        <f t="shared" si="85"/>
        <v>105</v>
      </c>
      <c r="AU65" s="214">
        <f>SUMIFS('ALL-DIKBUD-KEMANAG'!$BF$13:$BF$1029,JENJANG_PENDIDIKAN,AR$5,KECAMATAN,$C65,STATUS_SEKOLAH,$H$54)</f>
        <v>1</v>
      </c>
      <c r="AV65" s="214">
        <f>SUMIFS('ALL-DIKBUD-KEMANAG'!$BI$13:$BI$1029,JENJANG_PENDIDIKAN,AR$5,KECAMATAN,$C65,STATUS_SEKOLAH,$H$54)</f>
        <v>104</v>
      </c>
      <c r="AW65" s="210">
        <f t="shared" si="78"/>
        <v>0.95238095238095244</v>
      </c>
      <c r="AX65" s="210">
        <f t="shared" si="79"/>
        <v>99.047619047619051</v>
      </c>
    </row>
    <row r="66" spans="2:50" ht="15.75" thickBot="1" x14ac:dyDescent="0.3">
      <c r="B66" s="208">
        <v>8</v>
      </c>
      <c r="C66" s="209" t="s">
        <v>26</v>
      </c>
      <c r="D66" s="214">
        <f t="shared" si="80"/>
        <v>24</v>
      </c>
      <c r="E66" s="214">
        <f>SUMIFS('ALL-DIKBUD-KEMANAG'!$BF$13:$BF$1029,JENJANG_PENDIDIKAN,$B$5,KECAMATAN,$C66,STATUS_SEKOLAH,$H$54)</f>
        <v>0</v>
      </c>
      <c r="F66" s="214">
        <f>SUMIFS('ALL-DIKBUD-KEMANAG'!$BI$13:$BI$1029,JENJANG_PENDIDIKAN,$B$5,KECAMATAN,$C66,STATUS_SEKOLAH,$H$54)</f>
        <v>24</v>
      </c>
      <c r="G66" s="210">
        <f t="shared" si="81"/>
        <v>0</v>
      </c>
      <c r="H66" s="210">
        <f t="shared" si="82"/>
        <v>100</v>
      </c>
      <c r="P66" s="208">
        <v>8</v>
      </c>
      <c r="Q66" s="209" t="s">
        <v>26</v>
      </c>
      <c r="R66" s="214">
        <f t="shared" si="83"/>
        <v>47</v>
      </c>
      <c r="S66" s="214">
        <f>SUMIFS('ALL-DIKBUD-KEMANAG'!$BF$13:$BF$1029,JENJANG_PENDIDIKAN,P$5,KECAMATAN,$C66,STATUS_SEKOLAH,$H$54)</f>
        <v>1</v>
      </c>
      <c r="T66" s="214">
        <f>SUMIFS('ALL-DIKBUD-KEMANAG'!$BI$13:$BI$1029,JENJANG_PENDIDIKAN,P$5,KECAMATAN,$C66,STATUS_SEKOLAH,$H$54)</f>
        <v>46</v>
      </c>
      <c r="U66" s="210">
        <f t="shared" si="74"/>
        <v>2.1276595744680851</v>
      </c>
      <c r="V66" s="210">
        <f t="shared" si="75"/>
        <v>97.872340425531917</v>
      </c>
      <c r="AD66" s="208">
        <v>8</v>
      </c>
      <c r="AE66" s="209" t="s">
        <v>26</v>
      </c>
      <c r="AF66" s="214">
        <f t="shared" si="84"/>
        <v>41</v>
      </c>
      <c r="AG66" s="214">
        <f>SUMIFS('ALL-DIKBUD-KEMANAG'!$BF$13:$BF$1029,JENJANG_PENDIDIKAN,AD$5,KECAMATAN,$C66,STATUS_SEKOLAH,$H$54)</f>
        <v>1</v>
      </c>
      <c r="AH66" s="214">
        <f>SUMIFS('ALL-DIKBUD-KEMANAG'!$BI$13:$BI$1029,JENJANG_PENDIDIKAN,AD$5,KECAMATAN,$C66,STATUS_SEKOLAH,$H$54)</f>
        <v>40</v>
      </c>
      <c r="AI66" s="210">
        <f t="shared" si="76"/>
        <v>2.4390243902439024</v>
      </c>
      <c r="AJ66" s="210">
        <f t="shared" si="77"/>
        <v>97.560975609756099</v>
      </c>
      <c r="AR66" s="208">
        <v>8</v>
      </c>
      <c r="AS66" s="209" t="s">
        <v>26</v>
      </c>
      <c r="AT66" s="214">
        <f t="shared" si="85"/>
        <v>92</v>
      </c>
      <c r="AU66" s="214">
        <f>SUMIFS('ALL-DIKBUD-KEMANAG'!$BF$13:$BF$1029,JENJANG_PENDIDIKAN,AR$5,KECAMATAN,$C66,STATUS_SEKOLAH,$H$54)</f>
        <v>4</v>
      </c>
      <c r="AV66" s="214">
        <f>SUMIFS('ALL-DIKBUD-KEMANAG'!$BI$13:$BI$1029,JENJANG_PENDIDIKAN,AR$5,KECAMATAN,$C66,STATUS_SEKOLAH,$H$54)</f>
        <v>88</v>
      </c>
      <c r="AW66" s="210">
        <f t="shared" si="78"/>
        <v>4.3478260869565215</v>
      </c>
      <c r="AX66" s="210">
        <f t="shared" si="79"/>
        <v>95.652173913043484</v>
      </c>
    </row>
    <row r="67" spans="2:50" ht="15.75" thickBot="1" x14ac:dyDescent="0.3">
      <c r="B67" s="206">
        <v>9</v>
      </c>
      <c r="C67" s="211" t="s">
        <v>27</v>
      </c>
      <c r="D67" s="214">
        <f t="shared" si="80"/>
        <v>0</v>
      </c>
      <c r="E67" s="214">
        <f>SUMIFS('ALL-DIKBUD-KEMANAG'!$BF$13:$BF$1029,JENJANG_PENDIDIKAN,$B$5,KECAMATAN,$C67,STATUS_SEKOLAH,$H$54)</f>
        <v>0</v>
      </c>
      <c r="F67" s="214">
        <f>SUMIFS('ALL-DIKBUD-KEMANAG'!$BI$13:$BI$1029,JENJANG_PENDIDIKAN,$B$5,KECAMATAN,$C67,STATUS_SEKOLAH,$H$54)</f>
        <v>0</v>
      </c>
      <c r="G67" s="210">
        <f t="shared" si="81"/>
        <v>0</v>
      </c>
      <c r="H67" s="210">
        <f t="shared" si="82"/>
        <v>0</v>
      </c>
      <c r="P67" s="206">
        <v>9</v>
      </c>
      <c r="Q67" s="211" t="s">
        <v>27</v>
      </c>
      <c r="R67" s="214">
        <f t="shared" si="83"/>
        <v>0</v>
      </c>
      <c r="S67" s="214">
        <f>SUMIFS('ALL-DIKBUD-KEMANAG'!$BF$13:$BF$1029,JENJANG_PENDIDIKAN,P$5,KECAMATAN,$C67,STATUS_SEKOLAH,$H$54)</f>
        <v>0</v>
      </c>
      <c r="T67" s="214">
        <f>SUMIFS('ALL-DIKBUD-KEMANAG'!$BI$13:$BI$1029,JENJANG_PENDIDIKAN,P$5,KECAMATAN,$C67,STATUS_SEKOLAH,$H$54)</f>
        <v>0</v>
      </c>
      <c r="U67" s="210">
        <f t="shared" si="74"/>
        <v>0</v>
      </c>
      <c r="V67" s="210">
        <f t="shared" si="75"/>
        <v>0</v>
      </c>
      <c r="AD67" s="206">
        <v>9</v>
      </c>
      <c r="AE67" s="211" t="s">
        <v>27</v>
      </c>
      <c r="AF67" s="214">
        <f t="shared" si="84"/>
        <v>0</v>
      </c>
      <c r="AG67" s="214">
        <f>SUMIFS('ALL-DIKBUD-KEMANAG'!$BF$13:$BF$1029,JENJANG_PENDIDIKAN,AD$5,KECAMATAN,$C67,STATUS_SEKOLAH,$H$54)</f>
        <v>0</v>
      </c>
      <c r="AH67" s="214">
        <f>SUMIFS('ALL-DIKBUD-KEMANAG'!$BI$13:$BI$1029,JENJANG_PENDIDIKAN,AD$5,KECAMATAN,$C67,STATUS_SEKOLAH,$H$54)</f>
        <v>0</v>
      </c>
      <c r="AI67" s="210">
        <f t="shared" si="76"/>
        <v>0</v>
      </c>
      <c r="AJ67" s="210">
        <f t="shared" si="77"/>
        <v>0</v>
      </c>
      <c r="AR67" s="206">
        <v>9</v>
      </c>
      <c r="AS67" s="211" t="s">
        <v>27</v>
      </c>
      <c r="AT67" s="214">
        <f t="shared" si="85"/>
        <v>0</v>
      </c>
      <c r="AU67" s="214">
        <f>SUMIFS('ALL-DIKBUD-KEMANAG'!$BF$13:$BF$1029,JENJANG_PENDIDIKAN,AR$5,KECAMATAN,$C67,STATUS_SEKOLAH,$H$54)</f>
        <v>0</v>
      </c>
      <c r="AV67" s="214">
        <f>SUMIFS('ALL-DIKBUD-KEMANAG'!$BI$13:$BI$1029,JENJANG_PENDIDIKAN,AR$5,KECAMATAN,$C67,STATUS_SEKOLAH,$H$54)</f>
        <v>0</v>
      </c>
      <c r="AW67" s="210">
        <f t="shared" si="78"/>
        <v>0</v>
      </c>
      <c r="AX67" s="210">
        <f t="shared" si="79"/>
        <v>0</v>
      </c>
    </row>
    <row r="68" spans="2:50" ht="15.75" thickBot="1" x14ac:dyDescent="0.3">
      <c r="B68" s="208">
        <v>10</v>
      </c>
      <c r="C68" s="209" t="s">
        <v>28</v>
      </c>
      <c r="D68" s="214">
        <f t="shared" si="80"/>
        <v>0</v>
      </c>
      <c r="E68" s="214">
        <f>SUMIFS('ALL-DIKBUD-KEMANAG'!$BF$13:$BF$1029,JENJANG_PENDIDIKAN,$B$5,KECAMATAN,$C68,STATUS_SEKOLAH,$H$54)</f>
        <v>0</v>
      </c>
      <c r="F68" s="214">
        <f>SUMIFS('ALL-DIKBUD-KEMANAG'!$BI$13:$BI$1029,JENJANG_PENDIDIKAN,$B$5,KECAMATAN,$C68,STATUS_SEKOLAH,$H$54)</f>
        <v>0</v>
      </c>
      <c r="G68" s="210">
        <f t="shared" si="81"/>
        <v>0</v>
      </c>
      <c r="H68" s="210">
        <f t="shared" si="82"/>
        <v>0</v>
      </c>
      <c r="P68" s="208">
        <v>10</v>
      </c>
      <c r="Q68" s="209" t="s">
        <v>28</v>
      </c>
      <c r="R68" s="214">
        <f t="shared" si="83"/>
        <v>19</v>
      </c>
      <c r="S68" s="214">
        <f>SUMIFS('ALL-DIKBUD-KEMANAG'!$BF$13:$BF$1029,JENJANG_PENDIDIKAN,P$5,KECAMATAN,$C68,STATUS_SEKOLAH,$H$54)</f>
        <v>5</v>
      </c>
      <c r="T68" s="214">
        <f>SUMIFS('ALL-DIKBUD-KEMANAG'!$BI$13:$BI$1029,JENJANG_PENDIDIKAN,P$5,KECAMATAN,$C68,STATUS_SEKOLAH,$H$54)</f>
        <v>14</v>
      </c>
      <c r="U68" s="210">
        <f t="shared" si="74"/>
        <v>26.315789473684209</v>
      </c>
      <c r="V68" s="210">
        <f t="shared" si="75"/>
        <v>73.68421052631578</v>
      </c>
      <c r="AD68" s="208">
        <v>10</v>
      </c>
      <c r="AE68" s="209" t="s">
        <v>28</v>
      </c>
      <c r="AF68" s="214">
        <f t="shared" si="84"/>
        <v>13</v>
      </c>
      <c r="AG68" s="214">
        <f>SUMIFS('ALL-DIKBUD-KEMANAG'!$BF$13:$BF$1029,JENJANG_PENDIDIKAN,AD$5,KECAMATAN,$C68,STATUS_SEKOLAH,$H$54)</f>
        <v>0</v>
      </c>
      <c r="AH68" s="214">
        <f>SUMIFS('ALL-DIKBUD-KEMANAG'!$BI$13:$BI$1029,JENJANG_PENDIDIKAN,AD$5,KECAMATAN,$C68,STATUS_SEKOLAH,$H$54)</f>
        <v>13</v>
      </c>
      <c r="AI68" s="210">
        <f t="shared" si="76"/>
        <v>0</v>
      </c>
      <c r="AJ68" s="210">
        <f t="shared" si="77"/>
        <v>100</v>
      </c>
      <c r="AR68" s="208">
        <v>10</v>
      </c>
      <c r="AS68" s="209" t="s">
        <v>28</v>
      </c>
      <c r="AT68" s="214">
        <f t="shared" si="85"/>
        <v>45</v>
      </c>
      <c r="AU68" s="214">
        <f>SUMIFS('ALL-DIKBUD-KEMANAG'!$BF$13:$BF$1029,JENJANG_PENDIDIKAN,AR$5,KECAMATAN,$C68,STATUS_SEKOLAH,$H$54)</f>
        <v>0</v>
      </c>
      <c r="AV68" s="214">
        <f>SUMIFS('ALL-DIKBUD-KEMANAG'!$BI$13:$BI$1029,JENJANG_PENDIDIKAN,AR$5,KECAMATAN,$C68,STATUS_SEKOLAH,$H$54)</f>
        <v>45</v>
      </c>
      <c r="AW68" s="210">
        <f t="shared" si="78"/>
        <v>0</v>
      </c>
      <c r="AX68" s="210">
        <f t="shared" si="79"/>
        <v>100</v>
      </c>
    </row>
    <row r="69" spans="2:50" ht="15.75" thickBot="1" x14ac:dyDescent="0.3">
      <c r="B69" s="206">
        <v>11</v>
      </c>
      <c r="C69" s="211" t="s">
        <v>29</v>
      </c>
      <c r="D69" s="214">
        <f t="shared" si="80"/>
        <v>0</v>
      </c>
      <c r="E69" s="214">
        <f>SUMIFS('ALL-DIKBUD-KEMANAG'!$BF$13:$BF$1029,JENJANG_PENDIDIKAN,$B$5,KECAMATAN,$C69,STATUS_SEKOLAH,$H$54)</f>
        <v>0</v>
      </c>
      <c r="F69" s="214">
        <f>SUMIFS('ALL-DIKBUD-KEMANAG'!$BI$13:$BI$1029,JENJANG_PENDIDIKAN,$B$5,KECAMATAN,$C69,STATUS_SEKOLAH,$H$54)</f>
        <v>0</v>
      </c>
      <c r="G69" s="210">
        <f t="shared" si="81"/>
        <v>0</v>
      </c>
      <c r="H69" s="210">
        <f t="shared" si="82"/>
        <v>0</v>
      </c>
      <c r="P69" s="206">
        <v>11</v>
      </c>
      <c r="Q69" s="211" t="s">
        <v>29</v>
      </c>
      <c r="R69" s="214">
        <f t="shared" si="83"/>
        <v>0</v>
      </c>
      <c r="S69" s="214">
        <f>SUMIFS('ALL-DIKBUD-KEMANAG'!$BF$13:$BF$1029,JENJANG_PENDIDIKAN,P$5,KECAMATAN,$C69,STATUS_SEKOLAH,$H$54)</f>
        <v>0</v>
      </c>
      <c r="T69" s="214">
        <f>SUMIFS('ALL-DIKBUD-KEMANAG'!$BI$13:$BI$1029,JENJANG_PENDIDIKAN,P$5,KECAMATAN,$C69,STATUS_SEKOLAH,$H$54)</f>
        <v>0</v>
      </c>
      <c r="U69" s="210">
        <f t="shared" si="74"/>
        <v>0</v>
      </c>
      <c r="V69" s="210">
        <f t="shared" si="75"/>
        <v>0</v>
      </c>
      <c r="AD69" s="206">
        <v>11</v>
      </c>
      <c r="AE69" s="211" t="s">
        <v>29</v>
      </c>
      <c r="AF69" s="214">
        <f t="shared" si="84"/>
        <v>0</v>
      </c>
      <c r="AG69" s="214">
        <f>SUMIFS('ALL-DIKBUD-KEMANAG'!$BF$13:$BF$1029,JENJANG_PENDIDIKAN,AD$5,KECAMATAN,$C69,STATUS_SEKOLAH,$H$54)</f>
        <v>0</v>
      </c>
      <c r="AH69" s="214">
        <f>SUMIFS('ALL-DIKBUD-KEMANAG'!$BI$13:$BI$1029,JENJANG_PENDIDIKAN,AD$5,KECAMATAN,$C69,STATUS_SEKOLAH,$H$54)</f>
        <v>0</v>
      </c>
      <c r="AI69" s="210">
        <f t="shared" si="76"/>
        <v>0</v>
      </c>
      <c r="AJ69" s="210">
        <f t="shared" si="77"/>
        <v>0</v>
      </c>
      <c r="AR69" s="206">
        <v>11</v>
      </c>
      <c r="AS69" s="211" t="s">
        <v>29</v>
      </c>
      <c r="AT69" s="214">
        <f t="shared" si="85"/>
        <v>15</v>
      </c>
      <c r="AU69" s="214">
        <f>SUMIFS('ALL-DIKBUD-KEMANAG'!$BF$13:$BF$1029,JENJANG_PENDIDIKAN,AR$5,KECAMATAN,$C69,STATUS_SEKOLAH,$H$54)</f>
        <v>1</v>
      </c>
      <c r="AV69" s="214">
        <f>SUMIFS('ALL-DIKBUD-KEMANAG'!$BI$13:$BI$1029,JENJANG_PENDIDIKAN,AR$5,KECAMATAN,$C69,STATUS_SEKOLAH,$H$54)</f>
        <v>14</v>
      </c>
      <c r="AW69" s="210">
        <f t="shared" si="78"/>
        <v>6.666666666666667</v>
      </c>
      <c r="AX69" s="210">
        <f t="shared" si="79"/>
        <v>93.333333333333329</v>
      </c>
    </row>
    <row r="70" spans="2:50" ht="15.75" thickBot="1" x14ac:dyDescent="0.3">
      <c r="B70" s="208">
        <v>12</v>
      </c>
      <c r="C70" s="209" t="s">
        <v>30</v>
      </c>
      <c r="D70" s="214">
        <f t="shared" si="80"/>
        <v>0</v>
      </c>
      <c r="E70" s="214">
        <f>SUMIFS('ALL-DIKBUD-KEMANAG'!$BF$13:$BF$1029,JENJANG_PENDIDIKAN,$B$5,KECAMATAN,$C70,STATUS_SEKOLAH,$H$54)</f>
        <v>0</v>
      </c>
      <c r="F70" s="214">
        <f>SUMIFS('ALL-DIKBUD-KEMANAG'!$BI$13:$BI$1029,JENJANG_PENDIDIKAN,$B$5,KECAMATAN,$C70,STATUS_SEKOLAH,$H$54)</f>
        <v>0</v>
      </c>
      <c r="G70" s="210">
        <f t="shared" si="81"/>
        <v>0</v>
      </c>
      <c r="H70" s="210">
        <f t="shared" si="82"/>
        <v>0</v>
      </c>
      <c r="P70" s="208">
        <v>12</v>
      </c>
      <c r="Q70" s="209" t="s">
        <v>30</v>
      </c>
      <c r="R70" s="214">
        <f t="shared" si="83"/>
        <v>5</v>
      </c>
      <c r="S70" s="214">
        <f>SUMIFS('ALL-DIKBUD-KEMANAG'!$BF$13:$BF$1029,JENJANG_PENDIDIKAN,P$5,KECAMATAN,$C70,STATUS_SEKOLAH,$H$54)</f>
        <v>0</v>
      </c>
      <c r="T70" s="214">
        <f>SUMIFS('ALL-DIKBUD-KEMANAG'!$BI$13:$BI$1029,JENJANG_PENDIDIKAN,P$5,KECAMATAN,$C70,STATUS_SEKOLAH,$H$54)</f>
        <v>5</v>
      </c>
      <c r="U70" s="210">
        <f t="shared" si="74"/>
        <v>0</v>
      </c>
      <c r="V70" s="210">
        <f t="shared" si="75"/>
        <v>100</v>
      </c>
      <c r="AD70" s="208">
        <v>12</v>
      </c>
      <c r="AE70" s="209" t="s">
        <v>30</v>
      </c>
      <c r="AF70" s="214">
        <f t="shared" si="84"/>
        <v>7</v>
      </c>
      <c r="AG70" s="214">
        <f>SUMIFS('ALL-DIKBUD-KEMANAG'!$BF$13:$BF$1029,JENJANG_PENDIDIKAN,AD$5,KECAMATAN,$C70,STATUS_SEKOLAH,$H$54)</f>
        <v>0</v>
      </c>
      <c r="AH70" s="214">
        <f>SUMIFS('ALL-DIKBUD-KEMANAG'!$BI$13:$BI$1029,JENJANG_PENDIDIKAN,AD$5,KECAMATAN,$C70,STATUS_SEKOLAH,$H$54)</f>
        <v>7</v>
      </c>
      <c r="AI70" s="210">
        <f t="shared" si="76"/>
        <v>0</v>
      </c>
      <c r="AJ70" s="210">
        <f t="shared" si="77"/>
        <v>100</v>
      </c>
      <c r="AR70" s="208">
        <v>12</v>
      </c>
      <c r="AS70" s="209" t="s">
        <v>30</v>
      </c>
      <c r="AT70" s="214">
        <f t="shared" si="85"/>
        <v>55</v>
      </c>
      <c r="AU70" s="214">
        <f>SUMIFS('ALL-DIKBUD-KEMANAG'!$BF$13:$BF$1029,JENJANG_PENDIDIKAN,AR$5,KECAMATAN,$C70,STATUS_SEKOLAH,$H$54)</f>
        <v>2</v>
      </c>
      <c r="AV70" s="214">
        <f>SUMIFS('ALL-DIKBUD-KEMANAG'!$BI$13:$BI$1029,JENJANG_PENDIDIKAN,AR$5,KECAMATAN,$C70,STATUS_SEKOLAH,$H$54)</f>
        <v>53</v>
      </c>
      <c r="AW70" s="210">
        <f t="shared" si="78"/>
        <v>3.6363636363636362</v>
      </c>
      <c r="AX70" s="210">
        <f t="shared" si="79"/>
        <v>96.36363636363636</v>
      </c>
    </row>
    <row r="71" spans="2:50" ht="15.75" thickBot="1" x14ac:dyDescent="0.3">
      <c r="B71" s="206">
        <v>13</v>
      </c>
      <c r="C71" s="211" t="s">
        <v>31</v>
      </c>
      <c r="D71" s="214">
        <f t="shared" si="80"/>
        <v>7</v>
      </c>
      <c r="E71" s="214">
        <f>SUMIFS('ALL-DIKBUD-KEMANAG'!$BF$13:$BF$1029,JENJANG_PENDIDIKAN,$B$5,KECAMATAN,$C71,STATUS_SEKOLAH,$H$54)</f>
        <v>0</v>
      </c>
      <c r="F71" s="214">
        <f>SUMIFS('ALL-DIKBUD-KEMANAG'!$BI$13:$BI$1029,JENJANG_PENDIDIKAN,$B$5,KECAMATAN,$C71,STATUS_SEKOLAH,$H$54)</f>
        <v>7</v>
      </c>
      <c r="G71" s="210">
        <f t="shared" si="81"/>
        <v>0</v>
      </c>
      <c r="H71" s="210">
        <f t="shared" si="82"/>
        <v>100</v>
      </c>
      <c r="P71" s="206">
        <v>13</v>
      </c>
      <c r="Q71" s="211" t="s">
        <v>31</v>
      </c>
      <c r="R71" s="214">
        <f t="shared" si="83"/>
        <v>7</v>
      </c>
      <c r="S71" s="214">
        <f>SUMIFS('ALL-DIKBUD-KEMANAG'!$BF$13:$BF$1029,JENJANG_PENDIDIKAN,P$5,KECAMATAN,$C71,STATUS_SEKOLAH,$H$54)</f>
        <v>1</v>
      </c>
      <c r="T71" s="214">
        <f>SUMIFS('ALL-DIKBUD-KEMANAG'!$BI$13:$BI$1029,JENJANG_PENDIDIKAN,P$5,KECAMATAN,$C71,STATUS_SEKOLAH,$H$54)</f>
        <v>6</v>
      </c>
      <c r="U71" s="210">
        <f t="shared" si="74"/>
        <v>14.285714285714285</v>
      </c>
      <c r="V71" s="210">
        <f t="shared" si="75"/>
        <v>85.714285714285708</v>
      </c>
      <c r="AD71" s="206">
        <v>13</v>
      </c>
      <c r="AE71" s="211" t="s">
        <v>31</v>
      </c>
      <c r="AF71" s="214">
        <f t="shared" si="84"/>
        <v>26</v>
      </c>
      <c r="AG71" s="214">
        <f>SUMIFS('ALL-DIKBUD-KEMANAG'!$BF$13:$BF$1029,JENJANG_PENDIDIKAN,AD$5,KECAMATAN,$C71,STATUS_SEKOLAH,$H$54)</f>
        <v>1</v>
      </c>
      <c r="AH71" s="214">
        <f>SUMIFS('ALL-DIKBUD-KEMANAG'!$BI$13:$BI$1029,JENJANG_PENDIDIKAN,AD$5,KECAMATAN,$C71,STATUS_SEKOLAH,$H$54)</f>
        <v>25</v>
      </c>
      <c r="AI71" s="210">
        <f t="shared" si="76"/>
        <v>3.8461538461538463</v>
      </c>
      <c r="AJ71" s="210">
        <f t="shared" si="77"/>
        <v>96.15384615384616</v>
      </c>
      <c r="AR71" s="206">
        <v>13</v>
      </c>
      <c r="AS71" s="211" t="s">
        <v>31</v>
      </c>
      <c r="AT71" s="214">
        <f t="shared" si="85"/>
        <v>30</v>
      </c>
      <c r="AU71" s="214">
        <f>SUMIFS('ALL-DIKBUD-KEMANAG'!$BF$13:$BF$1029,JENJANG_PENDIDIKAN,AR$5,KECAMATAN,$C71,STATUS_SEKOLAH,$H$54)</f>
        <v>0</v>
      </c>
      <c r="AV71" s="214">
        <f>SUMIFS('ALL-DIKBUD-KEMANAG'!$BI$13:$BI$1029,JENJANG_PENDIDIKAN,AR$5,KECAMATAN,$C71,STATUS_SEKOLAH,$H$54)</f>
        <v>30</v>
      </c>
      <c r="AW71" s="210">
        <f t="shared" si="78"/>
        <v>0</v>
      </c>
      <c r="AX71" s="210">
        <f t="shared" si="79"/>
        <v>100</v>
      </c>
    </row>
    <row r="72" spans="2:50" ht="15.75" thickBot="1" x14ac:dyDescent="0.3">
      <c r="B72" s="212">
        <v>14</v>
      </c>
      <c r="C72" s="209" t="s">
        <v>32</v>
      </c>
      <c r="D72" s="214">
        <f t="shared" si="80"/>
        <v>0</v>
      </c>
      <c r="E72" s="214">
        <f>SUMIFS('ALL-DIKBUD-KEMANAG'!$BF$13:$BF$1029,JENJANG_PENDIDIKAN,$B$5,KECAMATAN,$C72,STATUS_SEKOLAH,$H$54)</f>
        <v>0</v>
      </c>
      <c r="F72" s="214">
        <f>SUMIFS('ALL-DIKBUD-KEMANAG'!$BI$13:$BI$1029,JENJANG_PENDIDIKAN,$B$5,KECAMATAN,$C72,STATUS_SEKOLAH,$H$54)</f>
        <v>0</v>
      </c>
      <c r="G72" s="210">
        <f t="shared" si="81"/>
        <v>0</v>
      </c>
      <c r="H72" s="210">
        <f t="shared" si="82"/>
        <v>0</v>
      </c>
      <c r="P72" s="212">
        <v>14</v>
      </c>
      <c r="Q72" s="209" t="s">
        <v>32</v>
      </c>
      <c r="R72" s="214">
        <f t="shared" si="83"/>
        <v>7</v>
      </c>
      <c r="S72" s="214">
        <f>SUMIFS('ALL-DIKBUD-KEMANAG'!$BF$13:$BF$1029,JENJANG_PENDIDIKAN,P$5,KECAMATAN,$C72,STATUS_SEKOLAH,$H$54)</f>
        <v>0</v>
      </c>
      <c r="T72" s="214">
        <f>SUMIFS('ALL-DIKBUD-KEMANAG'!$BI$13:$BI$1029,JENJANG_PENDIDIKAN,P$5,KECAMATAN,$C72,STATUS_SEKOLAH,$H$54)</f>
        <v>7</v>
      </c>
      <c r="U72" s="210">
        <f t="shared" si="74"/>
        <v>0</v>
      </c>
      <c r="V72" s="210">
        <f t="shared" si="75"/>
        <v>100</v>
      </c>
      <c r="AD72" s="212">
        <v>14</v>
      </c>
      <c r="AE72" s="209" t="s">
        <v>32</v>
      </c>
      <c r="AF72" s="214">
        <f t="shared" si="84"/>
        <v>0</v>
      </c>
      <c r="AG72" s="214">
        <f>SUMIFS('ALL-DIKBUD-KEMANAG'!$BF$13:$BF$1029,JENJANG_PENDIDIKAN,AD$5,KECAMATAN,$C72,STATUS_SEKOLAH,$H$54)</f>
        <v>0</v>
      </c>
      <c r="AH72" s="214">
        <f>SUMIFS('ALL-DIKBUD-KEMANAG'!$BI$13:$BI$1029,JENJANG_PENDIDIKAN,AD$5,KECAMATAN,$C72,STATUS_SEKOLAH,$H$54)</f>
        <v>0</v>
      </c>
      <c r="AI72" s="210">
        <f t="shared" si="76"/>
        <v>0</v>
      </c>
      <c r="AJ72" s="210">
        <f t="shared" si="77"/>
        <v>0</v>
      </c>
      <c r="AR72" s="212">
        <v>14</v>
      </c>
      <c r="AS72" s="209" t="s">
        <v>32</v>
      </c>
      <c r="AT72" s="214">
        <f t="shared" si="85"/>
        <v>18</v>
      </c>
      <c r="AU72" s="214">
        <f>SUMIFS('ALL-DIKBUD-KEMANAG'!$BF$13:$BF$1029,JENJANG_PENDIDIKAN,AR$5,KECAMATAN,$C72,STATUS_SEKOLAH,$H$54)</f>
        <v>0</v>
      </c>
      <c r="AV72" s="214">
        <f>SUMIFS('ALL-DIKBUD-KEMANAG'!$BI$13:$BI$1029,JENJANG_PENDIDIKAN,AR$5,KECAMATAN,$C72,STATUS_SEKOLAH,$H$54)</f>
        <v>18</v>
      </c>
      <c r="AW72" s="210">
        <f t="shared" si="78"/>
        <v>0</v>
      </c>
      <c r="AX72" s="210">
        <f t="shared" si="79"/>
        <v>100</v>
      </c>
    </row>
    <row r="73" spans="2:50" ht="15.75" thickBot="1" x14ac:dyDescent="0.3">
      <c r="B73" s="213"/>
      <c r="C73" s="220" t="s">
        <v>12</v>
      </c>
      <c r="D73" s="216">
        <f>SUM(D59:D72)</f>
        <v>260</v>
      </c>
      <c r="E73" s="216">
        <f t="shared" ref="E73:F73" si="86">SUM(E59:E72)</f>
        <v>29</v>
      </c>
      <c r="F73" s="216">
        <f t="shared" si="86"/>
        <v>231</v>
      </c>
      <c r="G73" s="219">
        <f t="shared" si="81"/>
        <v>11.153846153846155</v>
      </c>
      <c r="H73" s="219">
        <f t="shared" si="82"/>
        <v>88.84615384615384</v>
      </c>
      <c r="P73" s="213"/>
      <c r="Q73" s="220" t="s">
        <v>12</v>
      </c>
      <c r="R73" s="216">
        <f>SUM(R59:R72)</f>
        <v>413</v>
      </c>
      <c r="S73" s="216">
        <f t="shared" ref="S73:T73" si="87">SUM(S59:S72)</f>
        <v>38</v>
      </c>
      <c r="T73" s="216">
        <f t="shared" si="87"/>
        <v>375</v>
      </c>
      <c r="U73" s="219">
        <f t="shared" si="74"/>
        <v>9.2009685230024214</v>
      </c>
      <c r="V73" s="219">
        <f t="shared" si="75"/>
        <v>90.799031476997584</v>
      </c>
      <c r="AD73" s="213"/>
      <c r="AE73" s="220" t="s">
        <v>12</v>
      </c>
      <c r="AF73" s="216">
        <f>SUM(AF59:AF72)</f>
        <v>255</v>
      </c>
      <c r="AG73" s="216">
        <f t="shared" ref="AG73:AH73" si="88">SUM(AG59:AG72)</f>
        <v>4</v>
      </c>
      <c r="AH73" s="216">
        <f t="shared" si="88"/>
        <v>251</v>
      </c>
      <c r="AI73" s="219">
        <f t="shared" si="76"/>
        <v>1.5686274509803921</v>
      </c>
      <c r="AJ73" s="219">
        <f t="shared" si="77"/>
        <v>98.431372549019599</v>
      </c>
      <c r="AR73" s="213"/>
      <c r="AS73" s="220" t="s">
        <v>12</v>
      </c>
      <c r="AT73" s="216">
        <f>SUM(AT59:AT72)</f>
        <v>778</v>
      </c>
      <c r="AU73" s="216">
        <f t="shared" ref="AU73:AV73" si="89">SUM(AU59:AU72)</f>
        <v>15</v>
      </c>
      <c r="AV73" s="216">
        <f t="shared" si="89"/>
        <v>763</v>
      </c>
      <c r="AW73" s="219">
        <f t="shared" si="78"/>
        <v>1.9280205655526992</v>
      </c>
      <c r="AX73" s="219">
        <f t="shared" si="79"/>
        <v>98.0719794344473</v>
      </c>
    </row>
    <row r="74" spans="2:50" ht="15.75" thickBot="1" x14ac:dyDescent="0.3">
      <c r="C74" s="215" t="s">
        <v>76</v>
      </c>
      <c r="D74" s="220">
        <f>D73/$D$73*100</f>
        <v>100</v>
      </c>
      <c r="E74" s="221">
        <f t="shared" ref="E74:F74" si="90">E73/$D$73*100</f>
        <v>11.153846153846155</v>
      </c>
      <c r="F74" s="221">
        <f t="shared" si="90"/>
        <v>88.84615384615384</v>
      </c>
      <c r="G74"/>
      <c r="H74"/>
      <c r="Q74" s="215" t="s">
        <v>76</v>
      </c>
      <c r="R74" s="220">
        <f>R73/R73*100</f>
        <v>100</v>
      </c>
      <c r="S74" s="220">
        <f>S73/R73*100</f>
        <v>9.2009685230024214</v>
      </c>
      <c r="T74" s="220">
        <f>T73/R73*100</f>
        <v>90.799031476997584</v>
      </c>
      <c r="U74"/>
      <c r="V74"/>
      <c r="AE74" s="215" t="s">
        <v>76</v>
      </c>
      <c r="AF74" s="220">
        <f>AF73/AF73*100</f>
        <v>100</v>
      </c>
      <c r="AG74" s="220">
        <f>AG73/AF73*100</f>
        <v>1.5686274509803921</v>
      </c>
      <c r="AH74" s="220">
        <f>AH73/AF73*100</f>
        <v>98.431372549019599</v>
      </c>
      <c r="AI74"/>
      <c r="AJ74"/>
      <c r="AS74" s="215" t="s">
        <v>76</v>
      </c>
      <c r="AT74" s="220">
        <f>AT73/AT73*100</f>
        <v>100</v>
      </c>
      <c r="AU74" s="220">
        <f>AU73/AT73*100</f>
        <v>1.9280205655526992</v>
      </c>
      <c r="AV74" s="220">
        <f>AV73/AT73*100</f>
        <v>98.0719794344473</v>
      </c>
      <c r="AW74"/>
      <c r="AX74"/>
    </row>
    <row r="77" spans="2:50" x14ac:dyDescent="0.25">
      <c r="F77" s="307" t="str">
        <f ca="1">"Demak, "&amp;TEXT(NOW(),"dd mmmm yyyy")</f>
        <v>Demak, 08 Agustus 2020</v>
      </c>
      <c r="T77" s="307" t="str">
        <f ca="1">"Demak, "&amp;TEXT(NOW(),"dd mmmm yyyy")</f>
        <v>Demak, 08 Agustus 2020</v>
      </c>
      <c r="AH77" s="307" t="str">
        <f ca="1">"Demak, "&amp;TEXT(NOW(),"dd mmmm yyyy")</f>
        <v>Demak, 08 Agustus 2020</v>
      </c>
      <c r="AV77" s="307" t="str">
        <f ca="1">"Demak, "&amp;TEXT(NOW(),"dd mmmm yyyy")</f>
        <v>Demak, 08 Agustus 2020</v>
      </c>
    </row>
    <row r="78" spans="2:50" x14ac:dyDescent="0.25">
      <c r="F78" s="307" t="s">
        <v>192</v>
      </c>
      <c r="T78" s="307" t="s">
        <v>192</v>
      </c>
      <c r="AH78" s="307" t="s">
        <v>192</v>
      </c>
      <c r="AV78" s="307" t="s">
        <v>192</v>
      </c>
    </row>
    <row r="79" spans="2:50" x14ac:dyDescent="0.25">
      <c r="F79" s="307" t="s">
        <v>13</v>
      </c>
      <c r="T79" s="307" t="s">
        <v>13</v>
      </c>
      <c r="AH79" s="307" t="s">
        <v>13</v>
      </c>
      <c r="AV79" s="307" t="s">
        <v>13</v>
      </c>
    </row>
    <row r="80" spans="2:50" x14ac:dyDescent="0.25">
      <c r="F80" s="307"/>
      <c r="T80" s="307"/>
      <c r="AH80" s="307"/>
      <c r="AV80" s="307"/>
    </row>
    <row r="81" spans="6:48" x14ac:dyDescent="0.25">
      <c r="F81" s="307"/>
      <c r="T81" s="307"/>
      <c r="AH81" s="307"/>
      <c r="AV81" s="307"/>
    </row>
    <row r="82" spans="6:48" x14ac:dyDescent="0.25">
      <c r="F82" s="307"/>
      <c r="T82" s="307"/>
      <c r="AH82" s="307"/>
      <c r="AV82" s="307"/>
    </row>
    <row r="83" spans="6:48" x14ac:dyDescent="0.25">
      <c r="F83" s="307" t="s">
        <v>219</v>
      </c>
      <c r="T83" s="307" t="s">
        <v>219</v>
      </c>
      <c r="AH83" s="307" t="s">
        <v>219</v>
      </c>
      <c r="AV83" s="307" t="s">
        <v>219</v>
      </c>
    </row>
    <row r="84" spans="6:48" x14ac:dyDescent="0.25">
      <c r="F84" s="307" t="s">
        <v>220</v>
      </c>
      <c r="T84" s="307" t="s">
        <v>220</v>
      </c>
      <c r="AH84" s="307" t="s">
        <v>220</v>
      </c>
      <c r="AV84" s="307" t="s">
        <v>220</v>
      </c>
    </row>
    <row r="85" spans="6:48" x14ac:dyDescent="0.25">
      <c r="F85" s="307" t="s">
        <v>221</v>
      </c>
      <c r="T85" s="307" t="s">
        <v>221</v>
      </c>
      <c r="AH85" s="307" t="s">
        <v>221</v>
      </c>
      <c r="AV85" s="307" t="s">
        <v>221</v>
      </c>
    </row>
  </sheetData>
  <mergeCells count="60">
    <mergeCell ref="B56:B57"/>
    <mergeCell ref="C56:C57"/>
    <mergeCell ref="D56:D57"/>
    <mergeCell ref="E56:F56"/>
    <mergeCell ref="G56:H56"/>
    <mergeCell ref="B6:B7"/>
    <mergeCell ref="C6:C7"/>
    <mergeCell ref="D6:D7"/>
    <mergeCell ref="E6:F6"/>
    <mergeCell ref="G6:H6"/>
    <mergeCell ref="B31:B32"/>
    <mergeCell ref="C31:C32"/>
    <mergeCell ref="D31:D32"/>
    <mergeCell ref="E31:F31"/>
    <mergeCell ref="G31:H31"/>
    <mergeCell ref="P6:P7"/>
    <mergeCell ref="Q6:Q7"/>
    <mergeCell ref="R6:R7"/>
    <mergeCell ref="S6:T6"/>
    <mergeCell ref="U6:V6"/>
    <mergeCell ref="P31:P32"/>
    <mergeCell ref="Q31:Q32"/>
    <mergeCell ref="R31:R32"/>
    <mergeCell ref="S31:T31"/>
    <mergeCell ref="U31:V31"/>
    <mergeCell ref="P56:P57"/>
    <mergeCell ref="Q56:Q57"/>
    <mergeCell ref="R56:R57"/>
    <mergeCell ref="S56:T56"/>
    <mergeCell ref="U56:V56"/>
    <mergeCell ref="AD6:AD7"/>
    <mergeCell ref="AE6:AE7"/>
    <mergeCell ref="AF6:AF7"/>
    <mergeCell ref="AG6:AH6"/>
    <mergeCell ref="AI6:AJ6"/>
    <mergeCell ref="AD31:AD32"/>
    <mergeCell ref="AE31:AE32"/>
    <mergeCell ref="AF31:AF32"/>
    <mergeCell ref="AG31:AH31"/>
    <mergeCell ref="AI31:AJ31"/>
    <mergeCell ref="AD56:AD57"/>
    <mergeCell ref="AE56:AE57"/>
    <mergeCell ref="AF56:AF57"/>
    <mergeCell ref="AG56:AH56"/>
    <mergeCell ref="AI56:AJ56"/>
    <mergeCell ref="AR6:AR7"/>
    <mergeCell ref="AS6:AS7"/>
    <mergeCell ref="AT6:AT7"/>
    <mergeCell ref="AU6:AV6"/>
    <mergeCell ref="AW6:AX6"/>
    <mergeCell ref="AR31:AR32"/>
    <mergeCell ref="AS31:AS32"/>
    <mergeCell ref="AT31:AT32"/>
    <mergeCell ref="AU31:AV31"/>
    <mergeCell ref="AW31:AX31"/>
    <mergeCell ref="AR56:AR57"/>
    <mergeCell ref="AS56:AS57"/>
    <mergeCell ref="AT56:AT57"/>
    <mergeCell ref="AU56:AV56"/>
    <mergeCell ref="AW56:AX56"/>
  </mergeCells>
  <pageMargins left="0.70866141732283472" right="0.70866141732283472" top="0.59055118110236227" bottom="1.1811023622047245" header="0.39370078740157483" footer="0.94"/>
  <pageSetup paperSize="5" scale="90" orientation="portrait" horizontalDpi="4294967293" r:id="rId1"/>
  <rowBreaks count="1" manualBreakCount="1">
    <brk id="51" max="16383" man="1"/>
  </rowBreaks>
  <colBreaks count="7" manualBreakCount="7">
    <brk id="8" max="1048575" man="1"/>
    <brk id="15" max="1048575" man="1"/>
    <brk id="22" max="1048575" man="1"/>
    <brk id="29" max="1048575" man="1"/>
    <brk id="36" max="1048575" man="1"/>
    <brk id="43" max="1048575" man="1"/>
    <brk id="50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DB15E-9343-419D-8396-7099923432C6}">
  <sheetPr>
    <tabColor rgb="FFFF0000"/>
  </sheetPr>
  <dimension ref="B1:S85"/>
  <sheetViews>
    <sheetView showGridLines="0" tabSelected="1" zoomScale="75" zoomScaleNormal="75" workbookViewId="0">
      <selection activeCell="E4" sqref="E4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5" width="11.28515625" style="202" customWidth="1"/>
    <col min="6" max="6" width="13.42578125" style="202" customWidth="1"/>
    <col min="7" max="8" width="9.85546875" style="202" customWidth="1"/>
    <col min="9" max="16384" width="8.85546875" style="202"/>
  </cols>
  <sheetData>
    <row r="1" spans="2:19" ht="18" x14ac:dyDescent="0.25">
      <c r="B1" s="201" t="str">
        <f>"Persentase Guru "&amp;$B$5&amp;" Menurut Status Jenis Kelamin"</f>
        <v>Persentase Guru SMP Menurut Status Jenis Kelamin</v>
      </c>
    </row>
    <row r="2" spans="2:19" ht="15.75" x14ac:dyDescent="0.25">
      <c r="B2" s="203" t="str">
        <f>TAHUN_PELAJARAN</f>
        <v>TAHUN PELAJARAN 2019/2020</v>
      </c>
    </row>
    <row r="3" spans="2:19" ht="15.75" x14ac:dyDescent="0.25">
      <c r="B3" s="203" t="s">
        <v>33</v>
      </c>
      <c r="H3" s="279" t="s">
        <v>191</v>
      </c>
    </row>
    <row r="4" spans="2:19" ht="15.75" x14ac:dyDescent="0.25">
      <c r="B4" s="203"/>
      <c r="H4"/>
    </row>
    <row r="5" spans="2:19" ht="15.75" thickBot="1" x14ac:dyDescent="0.3">
      <c r="B5" s="244" t="s">
        <v>7</v>
      </c>
    </row>
    <row r="6" spans="2:19" ht="30.75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
STATUS PEGAWAI"</f>
        <v>GURU SMP 
STATUS PEGAWAI</v>
      </c>
      <c r="F6" s="822"/>
      <c r="G6" s="823" t="s">
        <v>16</v>
      </c>
      <c r="H6" s="824"/>
      <c r="I6" s="305" t="s">
        <v>68</v>
      </c>
    </row>
    <row r="7" spans="2:19" ht="30.75" thickBot="1" x14ac:dyDescent="0.3">
      <c r="B7" s="820"/>
      <c r="C7" s="820"/>
      <c r="D7" s="820"/>
      <c r="E7" s="769" t="s">
        <v>242</v>
      </c>
      <c r="F7" s="224" t="s">
        <v>243</v>
      </c>
      <c r="G7" s="769" t="s">
        <v>242</v>
      </c>
      <c r="H7" s="224" t="s">
        <v>243</v>
      </c>
    </row>
    <row r="8" spans="2:19" ht="14.45" customHeight="1" thickBot="1" x14ac:dyDescent="0.3">
      <c r="B8" s="217"/>
      <c r="C8" s="223" t="s">
        <v>62</v>
      </c>
      <c r="D8" s="218">
        <f>SUM(D9:D22)</f>
        <v>1600</v>
      </c>
      <c r="E8" s="218">
        <f>SUM(E9:E22)</f>
        <v>621</v>
      </c>
      <c r="F8" s="218">
        <f>SUM(F9:F22)</f>
        <v>979</v>
      </c>
      <c r="G8" s="219">
        <f>E8/$D8*100</f>
        <v>38.8125</v>
      </c>
      <c r="H8" s="219">
        <f>F8/$D8*100</f>
        <v>61.187499999999993</v>
      </c>
      <c r="J8" s="204"/>
      <c r="S8" s="204"/>
    </row>
    <row r="9" spans="2:19" ht="15.75" thickBot="1" x14ac:dyDescent="0.3">
      <c r="B9" s="205">
        <v>1</v>
      </c>
      <c r="C9" s="222" t="s">
        <v>19</v>
      </c>
      <c r="D9" s="214">
        <f>SUM(E9:F9)</f>
        <v>273</v>
      </c>
      <c r="E9" s="214">
        <f>SUM(E34,E59)</f>
        <v>109</v>
      </c>
      <c r="F9" s="214">
        <f>SUM(F34,F59)</f>
        <v>164</v>
      </c>
      <c r="G9" s="207">
        <f>E9/$D9*100</f>
        <v>39.926739926739927</v>
      </c>
      <c r="H9" s="207">
        <f>F9/$D9*100</f>
        <v>60.073260073260073</v>
      </c>
    </row>
    <row r="10" spans="2:19" ht="15.75" thickBot="1" x14ac:dyDescent="0.3">
      <c r="B10" s="208">
        <v>2</v>
      </c>
      <c r="C10" s="209" t="s">
        <v>20</v>
      </c>
      <c r="D10" s="214">
        <f t="shared" ref="D10:D22" si="0">SUM(E10:F10)</f>
        <v>125</v>
      </c>
      <c r="E10" s="214">
        <f t="shared" ref="E10:F22" si="1">SUM(E35,E60)</f>
        <v>53</v>
      </c>
      <c r="F10" s="214">
        <f t="shared" si="1"/>
        <v>72</v>
      </c>
      <c r="G10" s="210">
        <f t="shared" ref="G10:G22" si="2">E10/D10*100</f>
        <v>42.4</v>
      </c>
      <c r="H10" s="210">
        <f t="shared" ref="H10:H22" si="3">F10/$D10*100</f>
        <v>57.599999999999994</v>
      </c>
    </row>
    <row r="11" spans="2:19" ht="15.75" thickBot="1" x14ac:dyDescent="0.3">
      <c r="B11" s="206">
        <v>3</v>
      </c>
      <c r="C11" s="211" t="s">
        <v>21</v>
      </c>
      <c r="D11" s="214">
        <f t="shared" si="0"/>
        <v>80</v>
      </c>
      <c r="E11" s="214">
        <f t="shared" si="1"/>
        <v>35</v>
      </c>
      <c r="F11" s="214">
        <f t="shared" si="1"/>
        <v>45</v>
      </c>
      <c r="G11" s="210">
        <f t="shared" si="2"/>
        <v>43.75</v>
      </c>
      <c r="H11" s="210">
        <f t="shared" si="3"/>
        <v>56.25</v>
      </c>
    </row>
    <row r="12" spans="2:19" ht="15.75" thickBot="1" x14ac:dyDescent="0.3">
      <c r="B12" s="208">
        <v>4</v>
      </c>
      <c r="C12" s="209" t="s">
        <v>22</v>
      </c>
      <c r="D12" s="214">
        <f t="shared" si="0"/>
        <v>128</v>
      </c>
      <c r="E12" s="214">
        <f t="shared" si="1"/>
        <v>53</v>
      </c>
      <c r="F12" s="214">
        <f t="shared" si="1"/>
        <v>75</v>
      </c>
      <c r="G12" s="210">
        <f t="shared" si="2"/>
        <v>41.40625</v>
      </c>
      <c r="H12" s="210">
        <f t="shared" si="3"/>
        <v>58.59375</v>
      </c>
    </row>
    <row r="13" spans="2:19" ht="15.75" thickBot="1" x14ac:dyDescent="0.3">
      <c r="B13" s="206">
        <v>5</v>
      </c>
      <c r="C13" s="211" t="s">
        <v>23</v>
      </c>
      <c r="D13" s="214">
        <f t="shared" si="0"/>
        <v>90</v>
      </c>
      <c r="E13" s="214">
        <f t="shared" si="1"/>
        <v>36</v>
      </c>
      <c r="F13" s="214">
        <f t="shared" si="1"/>
        <v>54</v>
      </c>
      <c r="G13" s="210">
        <f t="shared" si="2"/>
        <v>40</v>
      </c>
      <c r="H13" s="210">
        <f t="shared" si="3"/>
        <v>60</v>
      </c>
    </row>
    <row r="14" spans="2:19" ht="15.75" thickBot="1" x14ac:dyDescent="0.3">
      <c r="B14" s="208">
        <v>6</v>
      </c>
      <c r="C14" s="209" t="s">
        <v>24</v>
      </c>
      <c r="D14" s="214">
        <f t="shared" si="0"/>
        <v>122</v>
      </c>
      <c r="E14" s="214">
        <f t="shared" si="1"/>
        <v>42</v>
      </c>
      <c r="F14" s="214">
        <f t="shared" si="1"/>
        <v>80</v>
      </c>
      <c r="G14" s="210">
        <f t="shared" si="2"/>
        <v>34.42622950819672</v>
      </c>
      <c r="H14" s="210">
        <f t="shared" si="3"/>
        <v>65.573770491803273</v>
      </c>
    </row>
    <row r="15" spans="2:19" ht="15.75" thickBot="1" x14ac:dyDescent="0.3">
      <c r="B15" s="206">
        <v>7</v>
      </c>
      <c r="C15" s="211" t="s">
        <v>25</v>
      </c>
      <c r="D15" s="214">
        <f t="shared" si="0"/>
        <v>295</v>
      </c>
      <c r="E15" s="214">
        <f t="shared" si="1"/>
        <v>106</v>
      </c>
      <c r="F15" s="214">
        <f t="shared" si="1"/>
        <v>189</v>
      </c>
      <c r="G15" s="210">
        <f t="shared" si="2"/>
        <v>35.932203389830505</v>
      </c>
      <c r="H15" s="210">
        <f t="shared" si="3"/>
        <v>64.067796610169495</v>
      </c>
    </row>
    <row r="16" spans="2:19" ht="15.75" thickBot="1" x14ac:dyDescent="0.3">
      <c r="B16" s="208">
        <v>8</v>
      </c>
      <c r="C16" s="209" t="s">
        <v>26</v>
      </c>
      <c r="D16" s="214">
        <f t="shared" si="0"/>
        <v>105</v>
      </c>
      <c r="E16" s="214">
        <f t="shared" si="1"/>
        <v>40</v>
      </c>
      <c r="F16" s="214">
        <f t="shared" si="1"/>
        <v>65</v>
      </c>
      <c r="G16" s="210">
        <f t="shared" si="2"/>
        <v>38.095238095238095</v>
      </c>
      <c r="H16" s="210">
        <f t="shared" si="3"/>
        <v>61.904761904761905</v>
      </c>
    </row>
    <row r="17" spans="2:10" ht="15.75" thickBot="1" x14ac:dyDescent="0.3">
      <c r="B17" s="206">
        <v>9</v>
      </c>
      <c r="C17" s="211" t="s">
        <v>27</v>
      </c>
      <c r="D17" s="214">
        <f t="shared" si="0"/>
        <v>75</v>
      </c>
      <c r="E17" s="214">
        <f t="shared" si="1"/>
        <v>27</v>
      </c>
      <c r="F17" s="214">
        <f t="shared" si="1"/>
        <v>48</v>
      </c>
      <c r="G17" s="210">
        <f t="shared" si="2"/>
        <v>36</v>
      </c>
      <c r="H17" s="210">
        <f t="shared" si="3"/>
        <v>64</v>
      </c>
    </row>
    <row r="18" spans="2:10" ht="15.75" thickBot="1" x14ac:dyDescent="0.3">
      <c r="B18" s="208">
        <v>10</v>
      </c>
      <c r="C18" s="209" t="s">
        <v>28</v>
      </c>
      <c r="D18" s="214">
        <f t="shared" si="0"/>
        <v>74</v>
      </c>
      <c r="E18" s="214">
        <f t="shared" si="1"/>
        <v>24</v>
      </c>
      <c r="F18" s="214">
        <f t="shared" si="1"/>
        <v>50</v>
      </c>
      <c r="G18" s="210">
        <f t="shared" si="2"/>
        <v>32.432432432432435</v>
      </c>
      <c r="H18" s="210">
        <f t="shared" si="3"/>
        <v>67.567567567567565</v>
      </c>
    </row>
    <row r="19" spans="2:10" ht="15.75" thickBot="1" x14ac:dyDescent="0.3">
      <c r="B19" s="206">
        <v>11</v>
      </c>
      <c r="C19" s="211" t="s">
        <v>29</v>
      </c>
      <c r="D19" s="214">
        <f t="shared" si="0"/>
        <v>49</v>
      </c>
      <c r="E19" s="214">
        <f t="shared" si="1"/>
        <v>17</v>
      </c>
      <c r="F19" s="214">
        <f t="shared" si="1"/>
        <v>32</v>
      </c>
      <c r="G19" s="210">
        <f t="shared" si="2"/>
        <v>34.693877551020407</v>
      </c>
      <c r="H19" s="210">
        <f t="shared" si="3"/>
        <v>65.306122448979593</v>
      </c>
    </row>
    <row r="20" spans="2:10" ht="15.75" thickBot="1" x14ac:dyDescent="0.3">
      <c r="B20" s="208">
        <v>12</v>
      </c>
      <c r="C20" s="209" t="s">
        <v>30</v>
      </c>
      <c r="D20" s="214">
        <f t="shared" si="0"/>
        <v>81</v>
      </c>
      <c r="E20" s="214">
        <f t="shared" si="1"/>
        <v>31</v>
      </c>
      <c r="F20" s="214">
        <f t="shared" si="1"/>
        <v>50</v>
      </c>
      <c r="G20" s="210">
        <f t="shared" si="2"/>
        <v>38.271604938271601</v>
      </c>
      <c r="H20" s="210">
        <f t="shared" si="3"/>
        <v>61.728395061728392</v>
      </c>
    </row>
    <row r="21" spans="2:10" ht="15.75" thickBot="1" x14ac:dyDescent="0.3">
      <c r="B21" s="206">
        <v>13</v>
      </c>
      <c r="C21" s="211" t="s">
        <v>31</v>
      </c>
      <c r="D21" s="214">
        <f t="shared" si="0"/>
        <v>55</v>
      </c>
      <c r="E21" s="214">
        <f t="shared" si="1"/>
        <v>26</v>
      </c>
      <c r="F21" s="214">
        <f t="shared" si="1"/>
        <v>29</v>
      </c>
      <c r="G21" s="210">
        <f t="shared" si="2"/>
        <v>47.272727272727273</v>
      </c>
      <c r="H21" s="210">
        <f t="shared" si="3"/>
        <v>52.72727272727272</v>
      </c>
    </row>
    <row r="22" spans="2:10" ht="15.75" thickBot="1" x14ac:dyDescent="0.3">
      <c r="B22" s="212">
        <v>14</v>
      </c>
      <c r="C22" s="209" t="s">
        <v>32</v>
      </c>
      <c r="D22" s="214">
        <f t="shared" si="0"/>
        <v>48</v>
      </c>
      <c r="E22" s="214">
        <f t="shared" si="1"/>
        <v>22</v>
      </c>
      <c r="F22" s="214">
        <f t="shared" si="1"/>
        <v>26</v>
      </c>
      <c r="G22" s="210">
        <f t="shared" si="2"/>
        <v>45.833333333333329</v>
      </c>
      <c r="H22" s="210">
        <f t="shared" si="3"/>
        <v>54.166666666666664</v>
      </c>
    </row>
    <row r="23" spans="2:10" ht="15.75" thickBot="1" x14ac:dyDescent="0.3">
      <c r="B23" s="213"/>
      <c r="C23" s="220" t="s">
        <v>12</v>
      </c>
      <c r="D23" s="216">
        <f>SUM(D9:D22)</f>
        <v>1600</v>
      </c>
      <c r="E23" s="216">
        <f t="shared" ref="E23:F23" si="4">SUM(E9:E22)</f>
        <v>621</v>
      </c>
      <c r="F23" s="216">
        <f t="shared" si="4"/>
        <v>979</v>
      </c>
      <c r="G23" s="219">
        <f>E23/$D23*100</f>
        <v>38.8125</v>
      </c>
      <c r="H23" s="219">
        <f>F23/$D23*100</f>
        <v>61.187499999999993</v>
      </c>
    </row>
    <row r="24" spans="2:10" ht="15.75" thickBot="1" x14ac:dyDescent="0.3">
      <c r="C24" s="215" t="s">
        <v>76</v>
      </c>
      <c r="D24" s="220">
        <f>D23/$D$23*100</f>
        <v>100</v>
      </c>
      <c r="E24" s="221">
        <f t="shared" ref="E24:F24" si="5">E23/$D$23*100</f>
        <v>38.8125</v>
      </c>
      <c r="F24" s="221">
        <f t="shared" si="5"/>
        <v>61.187499999999993</v>
      </c>
      <c r="G24"/>
      <c r="H24"/>
      <c r="J24" s="204"/>
    </row>
    <row r="27" spans="2:10" ht="18" x14ac:dyDescent="0.25">
      <c r="B27" s="201" t="str">
        <f>"Persentase Guru "&amp;B5&amp;" Negeri Menurut Jenis Kelamin"</f>
        <v>Persentase Guru SMP Negeri Menurut Jenis Kelamin</v>
      </c>
    </row>
    <row r="28" spans="2:10" ht="15.75" x14ac:dyDescent="0.25">
      <c r="B28" s="203" t="str">
        <f>$B$2</f>
        <v>TAHUN PELAJARAN 2019/2020</v>
      </c>
    </row>
    <row r="29" spans="2:10" ht="15.75" x14ac:dyDescent="0.25">
      <c r="B29" s="203" t="s">
        <v>33</v>
      </c>
      <c r="H29" s="279" t="s">
        <v>52</v>
      </c>
    </row>
    <row r="30" spans="2:10" ht="15.75" thickBot="1" x14ac:dyDescent="0.3">
      <c r="B30" s="315"/>
    </row>
    <row r="31" spans="2:10" ht="30.75" thickBot="1" x14ac:dyDescent="0.3">
      <c r="B31" s="819" t="s">
        <v>14</v>
      </c>
      <c r="C31" s="819" t="s">
        <v>61</v>
      </c>
      <c r="D31" s="819" t="s">
        <v>15</v>
      </c>
      <c r="E31" s="821" t="str">
        <f>"GURU "&amp;$B$5&amp;" 
STATUS PEGAWAI"</f>
        <v>GURU SMP 
STATUS PEGAWAI</v>
      </c>
      <c r="F31" s="822"/>
      <c r="G31" s="823" t="s">
        <v>16</v>
      </c>
      <c r="H31" s="824"/>
      <c r="I31" s="305" t="s">
        <v>68</v>
      </c>
    </row>
    <row r="32" spans="2:10" ht="30.75" thickBot="1" x14ac:dyDescent="0.3">
      <c r="B32" s="820"/>
      <c r="C32" s="820"/>
      <c r="D32" s="820"/>
      <c r="E32" s="769" t="s">
        <v>242</v>
      </c>
      <c r="F32" s="224" t="s">
        <v>243</v>
      </c>
      <c r="G32" s="769" t="s">
        <v>242</v>
      </c>
      <c r="H32" s="224" t="s">
        <v>243</v>
      </c>
    </row>
    <row r="33" spans="2:8" ht="15.75" thickBot="1" x14ac:dyDescent="0.3">
      <c r="B33" s="217"/>
      <c r="C33" s="223" t="s">
        <v>62</v>
      </c>
      <c r="D33" s="218">
        <f>SUM(D34:D47)</f>
        <v>1187</v>
      </c>
      <c r="E33" s="218">
        <f>SUM(E34:E47)</f>
        <v>448</v>
      </c>
      <c r="F33" s="218">
        <f>SUM(F34:F47)</f>
        <v>739</v>
      </c>
      <c r="G33" s="219">
        <f>IF(D33&gt;=1,E33/$D33*100,0)</f>
        <v>37.742207245155853</v>
      </c>
      <c r="H33" s="219">
        <f>IF(D33&gt;=1,F33/$D33*100,0)</f>
        <v>62.257792754844147</v>
      </c>
    </row>
    <row r="34" spans="2:8" ht="15.75" thickBot="1" x14ac:dyDescent="0.3">
      <c r="B34" s="205">
        <v>1</v>
      </c>
      <c r="C34" s="222" t="s">
        <v>19</v>
      </c>
      <c r="D34" s="214">
        <f>SUM(E34:F34)</f>
        <v>150</v>
      </c>
      <c r="E34" s="214">
        <f>SUMIFS(Jumlah_Guru_Laki_laki,JENJANG_PENDIDIKAN,$B$5,KECAMATAN,$C34,STATUS_SEKOLAH,$H$29)</f>
        <v>54</v>
      </c>
      <c r="F34" s="214">
        <f>SUMIFS(Jumlah_Guru_Perempuan,JENJANG_PENDIDIKAN,$B$5,KECAMATAN,$C34,STATUS_SEKOLAH,$H$29)</f>
        <v>96</v>
      </c>
      <c r="G34" s="207">
        <f>IF(D34&gt;=1,E34/$D34*100,0)</f>
        <v>36</v>
      </c>
      <c r="H34" s="207">
        <f>IF(D34&gt;=1,F34/$D34*100,0)</f>
        <v>64</v>
      </c>
    </row>
    <row r="35" spans="2:8" ht="15.75" thickBot="1" x14ac:dyDescent="0.3">
      <c r="B35" s="208">
        <v>2</v>
      </c>
      <c r="C35" s="209" t="s">
        <v>20</v>
      </c>
      <c r="D35" s="214">
        <f t="shared" ref="D35:D47" si="6">SUM(E35:F35)</f>
        <v>78</v>
      </c>
      <c r="E35" s="214">
        <f>SUMIFS(Jumlah_Guru_Laki_laki,JENJANG_PENDIDIKAN,$B$5,KECAMATAN,$C35,STATUS_SEKOLAH,$H$29)</f>
        <v>34</v>
      </c>
      <c r="F35" s="214">
        <f>SUMIFS(Jumlah_Guru_Perempuan,JENJANG_PENDIDIKAN,$B$5,KECAMATAN,$C35,STATUS_SEKOLAH,$H$29)</f>
        <v>44</v>
      </c>
      <c r="G35" s="210">
        <f t="shared" ref="G35:G48" si="7">IF(D35&gt;=1,E35/$D35*100,0)</f>
        <v>43.589743589743591</v>
      </c>
      <c r="H35" s="210">
        <f t="shared" ref="H35:H48" si="8">IF(D35&gt;=1,F35/$D35*100,0)</f>
        <v>56.410256410256409</v>
      </c>
    </row>
    <row r="36" spans="2:8" ht="15.75" thickBot="1" x14ac:dyDescent="0.3">
      <c r="B36" s="206">
        <v>3</v>
      </c>
      <c r="C36" s="211" t="s">
        <v>21</v>
      </c>
      <c r="D36" s="214">
        <f t="shared" si="6"/>
        <v>68</v>
      </c>
      <c r="E36" s="214">
        <f>SUMIFS(Jumlah_Guru_Laki_laki,JENJANG_PENDIDIKAN,$B$5,KECAMATAN,$C36,STATUS_SEKOLAH,$H$29)</f>
        <v>28</v>
      </c>
      <c r="F36" s="214">
        <f>SUMIFS(Jumlah_Guru_Perempuan,JENJANG_PENDIDIKAN,$B$5,KECAMATAN,$C36,STATUS_SEKOLAH,$H$29)</f>
        <v>40</v>
      </c>
      <c r="G36" s="210">
        <f t="shared" si="7"/>
        <v>41.17647058823529</v>
      </c>
      <c r="H36" s="210">
        <f t="shared" si="8"/>
        <v>58.82352941176471</v>
      </c>
    </row>
    <row r="37" spans="2:8" ht="15.75" thickBot="1" x14ac:dyDescent="0.3">
      <c r="B37" s="208">
        <v>4</v>
      </c>
      <c r="C37" s="209" t="s">
        <v>22</v>
      </c>
      <c r="D37" s="214">
        <f t="shared" si="6"/>
        <v>85</v>
      </c>
      <c r="E37" s="214">
        <f>SUMIFS(Jumlah_Guru_Laki_laki,JENJANG_PENDIDIKAN,$B$5,KECAMATAN,$C37,STATUS_SEKOLAH,$H$29)</f>
        <v>33</v>
      </c>
      <c r="F37" s="214">
        <f>SUMIFS(Jumlah_Guru_Perempuan,JENJANG_PENDIDIKAN,$B$5,KECAMATAN,$C37,STATUS_SEKOLAH,$H$29)</f>
        <v>52</v>
      </c>
      <c r="G37" s="210">
        <f t="shared" si="7"/>
        <v>38.82352941176471</v>
      </c>
      <c r="H37" s="210">
        <f t="shared" si="8"/>
        <v>61.176470588235297</v>
      </c>
    </row>
    <row r="38" spans="2:8" ht="15.75" thickBot="1" x14ac:dyDescent="0.3">
      <c r="B38" s="206">
        <v>5</v>
      </c>
      <c r="C38" s="211" t="s">
        <v>23</v>
      </c>
      <c r="D38" s="214">
        <f t="shared" si="6"/>
        <v>72</v>
      </c>
      <c r="E38" s="214">
        <f>SUMIFS(Jumlah_Guru_Laki_laki,JENJANG_PENDIDIKAN,$B$5,KECAMATAN,$C38,STATUS_SEKOLAH,$H$29)</f>
        <v>25</v>
      </c>
      <c r="F38" s="214">
        <f>SUMIFS(Jumlah_Guru_Perempuan,JENJANG_PENDIDIKAN,$B$5,KECAMATAN,$C38,STATUS_SEKOLAH,$H$29)</f>
        <v>47</v>
      </c>
      <c r="G38" s="210">
        <f t="shared" si="7"/>
        <v>34.722222222222221</v>
      </c>
      <c r="H38" s="210">
        <f t="shared" si="8"/>
        <v>65.277777777777786</v>
      </c>
    </row>
    <row r="39" spans="2:8" ht="15.75" thickBot="1" x14ac:dyDescent="0.3">
      <c r="B39" s="208">
        <v>6</v>
      </c>
      <c r="C39" s="209" t="s">
        <v>24</v>
      </c>
      <c r="D39" s="214">
        <f t="shared" si="6"/>
        <v>87</v>
      </c>
      <c r="E39" s="214">
        <f>SUMIFS(Jumlah_Guru_Laki_laki,JENJANG_PENDIDIKAN,$B$5,KECAMATAN,$C39,STATUS_SEKOLAH,$H$29)</f>
        <v>31</v>
      </c>
      <c r="F39" s="214">
        <f>SUMIFS(Jumlah_Guru_Perempuan,JENJANG_PENDIDIKAN,$B$5,KECAMATAN,$C39,STATUS_SEKOLAH,$H$29)</f>
        <v>56</v>
      </c>
      <c r="G39" s="210">
        <f t="shared" si="7"/>
        <v>35.632183908045981</v>
      </c>
      <c r="H39" s="210">
        <f t="shared" si="8"/>
        <v>64.367816091954026</v>
      </c>
    </row>
    <row r="40" spans="2:8" ht="15.75" thickBot="1" x14ac:dyDescent="0.3">
      <c r="B40" s="206">
        <v>7</v>
      </c>
      <c r="C40" s="211" t="s">
        <v>25</v>
      </c>
      <c r="D40" s="214">
        <f t="shared" si="6"/>
        <v>245</v>
      </c>
      <c r="E40" s="214">
        <f>SUMIFS(Jumlah_Guru_Laki_laki,JENJANG_PENDIDIKAN,$B$5,KECAMATAN,$C40,STATUS_SEKOLAH,$H$29)</f>
        <v>82</v>
      </c>
      <c r="F40" s="214">
        <f>SUMIFS(Jumlah_Guru_Perempuan,JENJANG_PENDIDIKAN,$B$5,KECAMATAN,$C40,STATUS_SEKOLAH,$H$29)</f>
        <v>163</v>
      </c>
      <c r="G40" s="210">
        <f t="shared" si="7"/>
        <v>33.469387755102041</v>
      </c>
      <c r="H40" s="210">
        <f t="shared" si="8"/>
        <v>66.530612244897952</v>
      </c>
    </row>
    <row r="41" spans="2:8" ht="15.75" thickBot="1" x14ac:dyDescent="0.3">
      <c r="B41" s="208">
        <v>8</v>
      </c>
      <c r="C41" s="209" t="s">
        <v>26</v>
      </c>
      <c r="D41" s="214">
        <f t="shared" si="6"/>
        <v>58</v>
      </c>
      <c r="E41" s="214">
        <f>SUMIFS(Jumlah_Guru_Laki_laki,JENJANG_PENDIDIKAN,$B$5,KECAMATAN,$C41,STATUS_SEKOLAH,$H$29)</f>
        <v>28</v>
      </c>
      <c r="F41" s="214">
        <f>SUMIFS(Jumlah_Guru_Perempuan,JENJANG_PENDIDIKAN,$B$5,KECAMATAN,$C41,STATUS_SEKOLAH,$H$29)</f>
        <v>30</v>
      </c>
      <c r="G41" s="210">
        <f t="shared" si="7"/>
        <v>48.275862068965516</v>
      </c>
      <c r="H41" s="210">
        <f t="shared" si="8"/>
        <v>51.724137931034484</v>
      </c>
    </row>
    <row r="42" spans="2:8" ht="15.75" thickBot="1" x14ac:dyDescent="0.3">
      <c r="B42" s="206">
        <v>9</v>
      </c>
      <c r="C42" s="211" t="s">
        <v>27</v>
      </c>
      <c r="D42" s="214">
        <f t="shared" si="6"/>
        <v>75</v>
      </c>
      <c r="E42" s="214">
        <f>SUMIFS(Jumlah_Guru_Laki_laki,JENJANG_PENDIDIKAN,$B$5,KECAMATAN,$C42,STATUS_SEKOLAH,$H$29)</f>
        <v>27</v>
      </c>
      <c r="F42" s="214">
        <f>SUMIFS(Jumlah_Guru_Perempuan,JENJANG_PENDIDIKAN,$B$5,KECAMATAN,$C42,STATUS_SEKOLAH,$H$29)</f>
        <v>48</v>
      </c>
      <c r="G42" s="210">
        <f t="shared" si="7"/>
        <v>36</v>
      </c>
      <c r="H42" s="210">
        <f t="shared" si="8"/>
        <v>64</v>
      </c>
    </row>
    <row r="43" spans="2:8" ht="15.75" thickBot="1" x14ac:dyDescent="0.3">
      <c r="B43" s="208">
        <v>10</v>
      </c>
      <c r="C43" s="209" t="s">
        <v>28</v>
      </c>
      <c r="D43" s="214">
        <f t="shared" si="6"/>
        <v>55</v>
      </c>
      <c r="E43" s="214">
        <f>SUMIFS(Jumlah_Guru_Laki_laki,JENJANG_PENDIDIKAN,$B$5,KECAMATAN,$C43,STATUS_SEKOLAH,$H$29)</f>
        <v>17</v>
      </c>
      <c r="F43" s="214">
        <f>SUMIFS(Jumlah_Guru_Perempuan,JENJANG_PENDIDIKAN,$B$5,KECAMATAN,$C43,STATUS_SEKOLAH,$H$29)</f>
        <v>38</v>
      </c>
      <c r="G43" s="210">
        <f t="shared" si="7"/>
        <v>30.909090909090907</v>
      </c>
      <c r="H43" s="210">
        <f t="shared" si="8"/>
        <v>69.090909090909093</v>
      </c>
    </row>
    <row r="44" spans="2:8" ht="15.75" thickBot="1" x14ac:dyDescent="0.3">
      <c r="B44" s="206">
        <v>11</v>
      </c>
      <c r="C44" s="211" t="s">
        <v>29</v>
      </c>
      <c r="D44" s="214">
        <f t="shared" si="6"/>
        <v>49</v>
      </c>
      <c r="E44" s="214">
        <f>SUMIFS(Jumlah_Guru_Laki_laki,JENJANG_PENDIDIKAN,$B$5,KECAMATAN,$C44,STATUS_SEKOLAH,$H$29)</f>
        <v>17</v>
      </c>
      <c r="F44" s="214">
        <f>SUMIFS(Jumlah_Guru_Perempuan,JENJANG_PENDIDIKAN,$B$5,KECAMATAN,$C44,STATUS_SEKOLAH,$H$29)</f>
        <v>32</v>
      </c>
      <c r="G44" s="210">
        <f t="shared" si="7"/>
        <v>34.693877551020407</v>
      </c>
      <c r="H44" s="210">
        <f t="shared" si="8"/>
        <v>65.306122448979593</v>
      </c>
    </row>
    <row r="45" spans="2:8" ht="15.75" thickBot="1" x14ac:dyDescent="0.3">
      <c r="B45" s="208">
        <v>12</v>
      </c>
      <c r="C45" s="209" t="s">
        <v>30</v>
      </c>
      <c r="D45" s="214">
        <f t="shared" si="6"/>
        <v>76</v>
      </c>
      <c r="E45" s="214">
        <f>SUMIFS(Jumlah_Guru_Laki_laki,JENJANG_PENDIDIKAN,$B$5,KECAMATAN,$C45,STATUS_SEKOLAH,$H$29)</f>
        <v>31</v>
      </c>
      <c r="F45" s="214">
        <f>SUMIFS(Jumlah_Guru_Perempuan,JENJANG_PENDIDIKAN,$B$5,KECAMATAN,$C45,STATUS_SEKOLAH,$H$29)</f>
        <v>45</v>
      </c>
      <c r="G45" s="210">
        <f t="shared" si="7"/>
        <v>40.789473684210527</v>
      </c>
      <c r="H45" s="210">
        <f t="shared" si="8"/>
        <v>59.210526315789465</v>
      </c>
    </row>
    <row r="46" spans="2:8" ht="15.75" thickBot="1" x14ac:dyDescent="0.3">
      <c r="B46" s="206">
        <v>13</v>
      </c>
      <c r="C46" s="211" t="s">
        <v>31</v>
      </c>
      <c r="D46" s="214">
        <f t="shared" si="6"/>
        <v>48</v>
      </c>
      <c r="E46" s="214">
        <f>SUMIFS(Jumlah_Guru_Laki_laki,JENJANG_PENDIDIKAN,$B$5,KECAMATAN,$C46,STATUS_SEKOLAH,$H$29)</f>
        <v>22</v>
      </c>
      <c r="F46" s="214">
        <f>SUMIFS(Jumlah_Guru_Perempuan,JENJANG_PENDIDIKAN,$B$5,KECAMATAN,$C46,STATUS_SEKOLAH,$H$29)</f>
        <v>26</v>
      </c>
      <c r="G46" s="210">
        <f t="shared" si="7"/>
        <v>45.833333333333329</v>
      </c>
      <c r="H46" s="210">
        <f t="shared" si="8"/>
        <v>54.166666666666664</v>
      </c>
    </row>
    <row r="47" spans="2:8" ht="15.75" thickBot="1" x14ac:dyDescent="0.3">
      <c r="B47" s="212">
        <v>14</v>
      </c>
      <c r="C47" s="209" t="s">
        <v>32</v>
      </c>
      <c r="D47" s="214">
        <f t="shared" si="6"/>
        <v>41</v>
      </c>
      <c r="E47" s="214">
        <f>SUMIFS(Jumlah_Guru_Laki_laki,JENJANG_PENDIDIKAN,$B$5,KECAMATAN,$C47,STATUS_SEKOLAH,$H$29)</f>
        <v>19</v>
      </c>
      <c r="F47" s="214">
        <f>SUMIFS(Jumlah_Guru_Perempuan,JENJANG_PENDIDIKAN,$B$5,KECAMATAN,$C47,STATUS_SEKOLAH,$H$29)</f>
        <v>22</v>
      </c>
      <c r="G47" s="210">
        <f t="shared" si="7"/>
        <v>46.341463414634148</v>
      </c>
      <c r="H47" s="210">
        <f t="shared" si="8"/>
        <v>53.658536585365859</v>
      </c>
    </row>
    <row r="48" spans="2:8" ht="15.75" thickBot="1" x14ac:dyDescent="0.3">
      <c r="B48" s="213"/>
      <c r="C48" s="220" t="s">
        <v>12</v>
      </c>
      <c r="D48" s="216">
        <f>SUM(D34:D47)</f>
        <v>1187</v>
      </c>
      <c r="E48" s="216">
        <f t="shared" ref="E48:F48" si="9">SUM(E34:E47)</f>
        <v>448</v>
      </c>
      <c r="F48" s="216">
        <f t="shared" si="9"/>
        <v>739</v>
      </c>
      <c r="G48" s="219">
        <f t="shared" si="7"/>
        <v>37.742207245155853</v>
      </c>
      <c r="H48" s="219">
        <f t="shared" si="8"/>
        <v>62.257792754844147</v>
      </c>
    </row>
    <row r="49" spans="2:9" ht="15.75" thickBot="1" x14ac:dyDescent="0.3">
      <c r="C49" s="215" t="s">
        <v>76</v>
      </c>
      <c r="D49" s="220">
        <f>D48/$D$48*100</f>
        <v>100</v>
      </c>
      <c r="E49" s="221">
        <f t="shared" ref="E49:F49" si="10">E48/$D$48*100</f>
        <v>37.742207245155853</v>
      </c>
      <c r="F49" s="221">
        <f t="shared" si="10"/>
        <v>62.257792754844147</v>
      </c>
      <c r="G49"/>
      <c r="H49"/>
    </row>
    <row r="51" spans="2:9" x14ac:dyDescent="0.25">
      <c r="F51" s="306"/>
    </row>
    <row r="52" spans="2:9" ht="18" x14ac:dyDescent="0.25">
      <c r="B52" s="201" t="str">
        <f>"Persentase Guru "&amp;B5&amp;" Swasta Menurut Jenis Kelamin"</f>
        <v>Persentase Guru SMP Swasta Menurut Jenis Kelamin</v>
      </c>
    </row>
    <row r="53" spans="2:9" ht="15.75" x14ac:dyDescent="0.25">
      <c r="B53" s="203" t="str">
        <f>$B$2</f>
        <v>TAHUN PELAJARAN 2019/2020</v>
      </c>
    </row>
    <row r="54" spans="2:9" ht="15.75" x14ac:dyDescent="0.25">
      <c r="B54" s="203" t="s">
        <v>33</v>
      </c>
      <c r="H54" s="279" t="s">
        <v>53</v>
      </c>
    </row>
    <row r="55" spans="2:9" ht="15.75" thickBot="1" x14ac:dyDescent="0.3">
      <c r="B55" s="315"/>
    </row>
    <row r="56" spans="2:9" ht="30.75" thickBot="1" x14ac:dyDescent="0.3">
      <c r="B56" s="819" t="s">
        <v>14</v>
      </c>
      <c r="C56" s="819" t="s">
        <v>61</v>
      </c>
      <c r="D56" s="819" t="s">
        <v>15</v>
      </c>
      <c r="E56" s="821" t="str">
        <f>"GURU "&amp;$B$5&amp;" 
STATUS PEGAWAI"</f>
        <v>GURU SMP 
STATUS PEGAWAI</v>
      </c>
      <c r="F56" s="822"/>
      <c r="G56" s="823" t="s">
        <v>16</v>
      </c>
      <c r="H56" s="824"/>
      <c r="I56" s="305" t="s">
        <v>68</v>
      </c>
    </row>
    <row r="57" spans="2:9" ht="30.75" thickBot="1" x14ac:dyDescent="0.3">
      <c r="B57" s="820"/>
      <c r="C57" s="820"/>
      <c r="D57" s="820"/>
      <c r="E57" s="769" t="s">
        <v>242</v>
      </c>
      <c r="F57" s="224" t="s">
        <v>243</v>
      </c>
      <c r="G57" s="769" t="s">
        <v>242</v>
      </c>
      <c r="H57" s="224" t="s">
        <v>243</v>
      </c>
    </row>
    <row r="58" spans="2:9" ht="15.75" thickBot="1" x14ac:dyDescent="0.3">
      <c r="B58" s="217"/>
      <c r="C58" s="223" t="s">
        <v>62</v>
      </c>
      <c r="D58" s="218">
        <f>SUM(D59:D72)</f>
        <v>413</v>
      </c>
      <c r="E58" s="218">
        <f>SUM(E59:E72)</f>
        <v>173</v>
      </c>
      <c r="F58" s="218">
        <f>SUM(F59:F72)</f>
        <v>240</v>
      </c>
      <c r="G58" s="219">
        <f>IF(D58&gt;=1,E58/$D58*100,0)</f>
        <v>41.888619854721547</v>
      </c>
      <c r="H58" s="219">
        <f>IF(D58&gt;=1,F58/$D58*100,0)</f>
        <v>58.111380145278446</v>
      </c>
    </row>
    <row r="59" spans="2:9" ht="15.75" thickBot="1" x14ac:dyDescent="0.3">
      <c r="B59" s="205">
        <v>1</v>
      </c>
      <c r="C59" s="222" t="s">
        <v>19</v>
      </c>
      <c r="D59" s="214">
        <f>SUM(E59:F59)</f>
        <v>123</v>
      </c>
      <c r="E59" s="214">
        <f>SUMIFS(Jumlah_Guru_Laki_laki,JENJANG_PENDIDIKAN,$B$5,KECAMATAN,$C59,STATUS_SEKOLAH,$H$54)</f>
        <v>55</v>
      </c>
      <c r="F59" s="214">
        <f>SUMIFS(Jumlah_Guru_Perempuan,JENJANG_PENDIDIKAN,$B$5,KECAMATAN,$C59,STATUS_SEKOLAH,$H$54)</f>
        <v>68</v>
      </c>
      <c r="G59" s="207">
        <f>IF(D59&gt;=1,E59/$D59*100,0)</f>
        <v>44.715447154471541</v>
      </c>
      <c r="H59" s="207">
        <f>IF(D59&gt;=1,F59/$D59*100,0)</f>
        <v>55.284552845528459</v>
      </c>
    </row>
    <row r="60" spans="2:9" ht="15.75" thickBot="1" x14ac:dyDescent="0.3">
      <c r="B60" s="208">
        <v>2</v>
      </c>
      <c r="C60" s="209" t="s">
        <v>20</v>
      </c>
      <c r="D60" s="214">
        <f t="shared" ref="D60:D72" si="11">SUM(E60:F60)</f>
        <v>47</v>
      </c>
      <c r="E60" s="214">
        <f>SUMIFS(Jumlah_Guru_Laki_laki,JENJANG_PENDIDIKAN,$B$5,KECAMATAN,$C60,STATUS_SEKOLAH,$H$54)</f>
        <v>19</v>
      </c>
      <c r="F60" s="214">
        <f>SUMIFS(Jumlah_Guru_Perempuan,JENJANG_PENDIDIKAN,$B$5,KECAMATAN,$C60,STATUS_SEKOLAH,$H$54)</f>
        <v>28</v>
      </c>
      <c r="G60" s="210">
        <f t="shared" ref="G60:G73" si="12">IF(D60&gt;=1,E60/$D60*100,0)</f>
        <v>40.425531914893611</v>
      </c>
      <c r="H60" s="210">
        <f t="shared" ref="H60:H73" si="13">IF(D60&gt;=1,F60/$D60*100,0)</f>
        <v>59.574468085106382</v>
      </c>
    </row>
    <row r="61" spans="2:9" ht="15.75" thickBot="1" x14ac:dyDescent="0.3">
      <c r="B61" s="206">
        <v>3</v>
      </c>
      <c r="C61" s="211" t="s">
        <v>21</v>
      </c>
      <c r="D61" s="214">
        <f t="shared" si="11"/>
        <v>12</v>
      </c>
      <c r="E61" s="214">
        <f>SUMIFS(Jumlah_Guru_Laki_laki,JENJANG_PENDIDIKAN,$B$5,KECAMATAN,$C61,STATUS_SEKOLAH,$H$54)</f>
        <v>7</v>
      </c>
      <c r="F61" s="214">
        <f>SUMIFS(Jumlah_Guru_Perempuan,JENJANG_PENDIDIKAN,$B$5,KECAMATAN,$C61,STATUS_SEKOLAH,$H$54)</f>
        <v>5</v>
      </c>
      <c r="G61" s="210">
        <f t="shared" si="12"/>
        <v>58.333333333333336</v>
      </c>
      <c r="H61" s="210">
        <f t="shared" si="13"/>
        <v>41.666666666666671</v>
      </c>
    </row>
    <row r="62" spans="2:9" ht="15.75" thickBot="1" x14ac:dyDescent="0.3">
      <c r="B62" s="208">
        <v>4</v>
      </c>
      <c r="C62" s="209" t="s">
        <v>22</v>
      </c>
      <c r="D62" s="214">
        <f t="shared" si="11"/>
        <v>43</v>
      </c>
      <c r="E62" s="214">
        <f>SUMIFS(Jumlah_Guru_Laki_laki,JENJANG_PENDIDIKAN,$B$5,KECAMATAN,$C62,STATUS_SEKOLAH,$H$54)</f>
        <v>20</v>
      </c>
      <c r="F62" s="214">
        <f>SUMIFS(Jumlah_Guru_Perempuan,JENJANG_PENDIDIKAN,$B$5,KECAMATAN,$C62,STATUS_SEKOLAH,$H$54)</f>
        <v>23</v>
      </c>
      <c r="G62" s="210">
        <f t="shared" si="12"/>
        <v>46.511627906976742</v>
      </c>
      <c r="H62" s="210">
        <f t="shared" si="13"/>
        <v>53.488372093023251</v>
      </c>
    </row>
    <row r="63" spans="2:9" ht="15.75" thickBot="1" x14ac:dyDescent="0.3">
      <c r="B63" s="206">
        <v>5</v>
      </c>
      <c r="C63" s="211" t="s">
        <v>23</v>
      </c>
      <c r="D63" s="214">
        <f t="shared" si="11"/>
        <v>18</v>
      </c>
      <c r="E63" s="214">
        <f>SUMIFS(Jumlah_Guru_Laki_laki,JENJANG_PENDIDIKAN,$B$5,KECAMATAN,$C63,STATUS_SEKOLAH,$H$54)</f>
        <v>11</v>
      </c>
      <c r="F63" s="214">
        <f>SUMIFS(Jumlah_Guru_Perempuan,JENJANG_PENDIDIKAN,$B$5,KECAMATAN,$C63,STATUS_SEKOLAH,$H$54)</f>
        <v>7</v>
      </c>
      <c r="G63" s="210">
        <f t="shared" si="12"/>
        <v>61.111111111111114</v>
      </c>
      <c r="H63" s="210">
        <f t="shared" si="13"/>
        <v>38.888888888888893</v>
      </c>
    </row>
    <row r="64" spans="2:9" ht="15.75" thickBot="1" x14ac:dyDescent="0.3">
      <c r="B64" s="208">
        <v>6</v>
      </c>
      <c r="C64" s="209" t="s">
        <v>24</v>
      </c>
      <c r="D64" s="214">
        <f t="shared" si="11"/>
        <v>35</v>
      </c>
      <c r="E64" s="214">
        <f>SUMIFS(Jumlah_Guru_Laki_laki,JENJANG_PENDIDIKAN,$B$5,KECAMATAN,$C64,STATUS_SEKOLAH,$H$54)</f>
        <v>11</v>
      </c>
      <c r="F64" s="214">
        <f>SUMIFS(Jumlah_Guru_Perempuan,JENJANG_PENDIDIKAN,$B$5,KECAMATAN,$C64,STATUS_SEKOLAH,$H$54)</f>
        <v>24</v>
      </c>
      <c r="G64" s="210">
        <f t="shared" si="12"/>
        <v>31.428571428571427</v>
      </c>
      <c r="H64" s="210">
        <f t="shared" si="13"/>
        <v>68.571428571428569</v>
      </c>
    </row>
    <row r="65" spans="2:8" ht="15.75" thickBot="1" x14ac:dyDescent="0.3">
      <c r="B65" s="206">
        <v>7</v>
      </c>
      <c r="C65" s="211" t="s">
        <v>25</v>
      </c>
      <c r="D65" s="214">
        <f t="shared" si="11"/>
        <v>50</v>
      </c>
      <c r="E65" s="214">
        <f>SUMIFS(Jumlah_Guru_Laki_laki,JENJANG_PENDIDIKAN,$B$5,KECAMATAN,$C65,STATUS_SEKOLAH,$H$54)</f>
        <v>24</v>
      </c>
      <c r="F65" s="214">
        <f>SUMIFS(Jumlah_Guru_Perempuan,JENJANG_PENDIDIKAN,$B$5,KECAMATAN,$C65,STATUS_SEKOLAH,$H$54)</f>
        <v>26</v>
      </c>
      <c r="G65" s="210">
        <f t="shared" si="12"/>
        <v>48</v>
      </c>
      <c r="H65" s="210">
        <f t="shared" si="13"/>
        <v>52</v>
      </c>
    </row>
    <row r="66" spans="2:8" ht="15.75" thickBot="1" x14ac:dyDescent="0.3">
      <c r="B66" s="208">
        <v>8</v>
      </c>
      <c r="C66" s="209" t="s">
        <v>26</v>
      </c>
      <c r="D66" s="214">
        <f t="shared" si="11"/>
        <v>47</v>
      </c>
      <c r="E66" s="214">
        <f>SUMIFS(Jumlah_Guru_Laki_laki,JENJANG_PENDIDIKAN,$B$5,KECAMATAN,$C66,STATUS_SEKOLAH,$H$54)</f>
        <v>12</v>
      </c>
      <c r="F66" s="214">
        <f>SUMIFS(Jumlah_Guru_Perempuan,JENJANG_PENDIDIKAN,$B$5,KECAMATAN,$C66,STATUS_SEKOLAH,$H$54)</f>
        <v>35</v>
      </c>
      <c r="G66" s="210">
        <f t="shared" si="12"/>
        <v>25.531914893617021</v>
      </c>
      <c r="H66" s="210">
        <f t="shared" si="13"/>
        <v>74.468085106382972</v>
      </c>
    </row>
    <row r="67" spans="2:8" ht="15.75" thickBot="1" x14ac:dyDescent="0.3">
      <c r="B67" s="206">
        <v>9</v>
      </c>
      <c r="C67" s="211" t="s">
        <v>27</v>
      </c>
      <c r="D67" s="214">
        <f t="shared" si="11"/>
        <v>0</v>
      </c>
      <c r="E67" s="214">
        <f>SUMIFS(Jumlah_Guru_Laki_laki,JENJANG_PENDIDIKAN,$B$5,KECAMATAN,$C67,STATUS_SEKOLAH,$H$54)</f>
        <v>0</v>
      </c>
      <c r="F67" s="214">
        <f>SUMIFS(Jumlah_Guru_Perempuan,JENJANG_PENDIDIKAN,$B$5,KECAMATAN,$C67,STATUS_SEKOLAH,$H$54)</f>
        <v>0</v>
      </c>
      <c r="G67" s="210">
        <f t="shared" si="12"/>
        <v>0</v>
      </c>
      <c r="H67" s="210">
        <f t="shared" si="13"/>
        <v>0</v>
      </c>
    </row>
    <row r="68" spans="2:8" ht="15.75" thickBot="1" x14ac:dyDescent="0.3">
      <c r="B68" s="208">
        <v>10</v>
      </c>
      <c r="C68" s="209" t="s">
        <v>28</v>
      </c>
      <c r="D68" s="214">
        <f t="shared" si="11"/>
        <v>19</v>
      </c>
      <c r="E68" s="214">
        <f>SUMIFS(Jumlah_Guru_Laki_laki,JENJANG_PENDIDIKAN,$B$5,KECAMATAN,$C68,STATUS_SEKOLAH,$H$54)</f>
        <v>7</v>
      </c>
      <c r="F68" s="214">
        <f>SUMIFS(Jumlah_Guru_Perempuan,JENJANG_PENDIDIKAN,$B$5,KECAMATAN,$C68,STATUS_SEKOLAH,$H$54)</f>
        <v>12</v>
      </c>
      <c r="G68" s="210">
        <f t="shared" si="12"/>
        <v>36.84210526315789</v>
      </c>
      <c r="H68" s="210">
        <f t="shared" si="13"/>
        <v>63.157894736842103</v>
      </c>
    </row>
    <row r="69" spans="2:8" ht="15.75" thickBot="1" x14ac:dyDescent="0.3">
      <c r="B69" s="206">
        <v>11</v>
      </c>
      <c r="C69" s="211" t="s">
        <v>29</v>
      </c>
      <c r="D69" s="214">
        <f t="shared" si="11"/>
        <v>0</v>
      </c>
      <c r="E69" s="214">
        <f>SUMIFS(Jumlah_Guru_Laki_laki,JENJANG_PENDIDIKAN,$B$5,KECAMATAN,$C69,STATUS_SEKOLAH,$H$54)</f>
        <v>0</v>
      </c>
      <c r="F69" s="214">
        <f>SUMIFS(Jumlah_Guru_Perempuan,JENJANG_PENDIDIKAN,$B$5,KECAMATAN,$C69,STATUS_SEKOLAH,$H$54)</f>
        <v>0</v>
      </c>
      <c r="G69" s="210">
        <f t="shared" si="12"/>
        <v>0</v>
      </c>
      <c r="H69" s="210">
        <f t="shared" si="13"/>
        <v>0</v>
      </c>
    </row>
    <row r="70" spans="2:8" ht="15.75" thickBot="1" x14ac:dyDescent="0.3">
      <c r="B70" s="208">
        <v>12</v>
      </c>
      <c r="C70" s="209" t="s">
        <v>30</v>
      </c>
      <c r="D70" s="214">
        <f t="shared" si="11"/>
        <v>5</v>
      </c>
      <c r="E70" s="214">
        <f>SUMIFS(Jumlah_Guru_Laki_laki,JENJANG_PENDIDIKAN,$B$5,KECAMATAN,$C70,STATUS_SEKOLAH,$H$54)</f>
        <v>0</v>
      </c>
      <c r="F70" s="214">
        <f>SUMIFS(Jumlah_Guru_Perempuan,JENJANG_PENDIDIKAN,$B$5,KECAMATAN,$C70,STATUS_SEKOLAH,$H$54)</f>
        <v>5</v>
      </c>
      <c r="G70" s="210">
        <f t="shared" si="12"/>
        <v>0</v>
      </c>
      <c r="H70" s="210">
        <f t="shared" si="13"/>
        <v>100</v>
      </c>
    </row>
    <row r="71" spans="2:8" ht="15.75" thickBot="1" x14ac:dyDescent="0.3">
      <c r="B71" s="206">
        <v>13</v>
      </c>
      <c r="C71" s="211" t="s">
        <v>31</v>
      </c>
      <c r="D71" s="214">
        <f t="shared" si="11"/>
        <v>7</v>
      </c>
      <c r="E71" s="214">
        <f>SUMIFS(Jumlah_Guru_Laki_laki,JENJANG_PENDIDIKAN,$B$5,KECAMATAN,$C71,STATUS_SEKOLAH,$H$54)</f>
        <v>4</v>
      </c>
      <c r="F71" s="214">
        <f>SUMIFS(Jumlah_Guru_Perempuan,JENJANG_PENDIDIKAN,$B$5,KECAMATAN,$C71,STATUS_SEKOLAH,$H$54)</f>
        <v>3</v>
      </c>
      <c r="G71" s="210">
        <f t="shared" si="12"/>
        <v>57.142857142857139</v>
      </c>
      <c r="H71" s="210">
        <f t="shared" si="13"/>
        <v>42.857142857142854</v>
      </c>
    </row>
    <row r="72" spans="2:8" ht="15.75" thickBot="1" x14ac:dyDescent="0.3">
      <c r="B72" s="212">
        <v>14</v>
      </c>
      <c r="C72" s="209" t="s">
        <v>32</v>
      </c>
      <c r="D72" s="214">
        <f t="shared" si="11"/>
        <v>7</v>
      </c>
      <c r="E72" s="214">
        <f>SUMIFS(Jumlah_Guru_Laki_laki,JENJANG_PENDIDIKAN,$B$5,KECAMATAN,$C72,STATUS_SEKOLAH,$H$54)</f>
        <v>3</v>
      </c>
      <c r="F72" s="214">
        <f>SUMIFS(Jumlah_Guru_Perempuan,JENJANG_PENDIDIKAN,$B$5,KECAMATAN,$C72,STATUS_SEKOLAH,$H$54)</f>
        <v>4</v>
      </c>
      <c r="G72" s="210">
        <f t="shared" si="12"/>
        <v>42.857142857142854</v>
      </c>
      <c r="H72" s="210">
        <f t="shared" si="13"/>
        <v>57.142857142857139</v>
      </c>
    </row>
    <row r="73" spans="2:8" ht="15.75" thickBot="1" x14ac:dyDescent="0.3">
      <c r="B73" s="213"/>
      <c r="C73" s="220" t="s">
        <v>12</v>
      </c>
      <c r="D73" s="216">
        <f>SUM(D59:D72)</f>
        <v>413</v>
      </c>
      <c r="E73" s="216">
        <f t="shared" ref="E73:F73" si="14">SUM(E59:E72)</f>
        <v>173</v>
      </c>
      <c r="F73" s="216">
        <f t="shared" si="14"/>
        <v>240</v>
      </c>
      <c r="G73" s="219">
        <f t="shared" si="12"/>
        <v>41.888619854721547</v>
      </c>
      <c r="H73" s="219">
        <f t="shared" si="13"/>
        <v>58.111380145278446</v>
      </c>
    </row>
    <row r="74" spans="2:8" ht="15.75" thickBot="1" x14ac:dyDescent="0.3">
      <c r="C74" s="215" t="s">
        <v>76</v>
      </c>
      <c r="D74" s="220">
        <f>D73/$D$73*100</f>
        <v>100</v>
      </c>
      <c r="E74" s="221">
        <f t="shared" ref="E74:F74" si="15">E73/$D$73*100</f>
        <v>41.888619854721547</v>
      </c>
      <c r="F74" s="221">
        <f t="shared" si="15"/>
        <v>58.111380145278446</v>
      </c>
      <c r="G74"/>
      <c r="H74"/>
    </row>
    <row r="77" spans="2:8" x14ac:dyDescent="0.25">
      <c r="F77" s="307" t="s">
        <v>2087</v>
      </c>
    </row>
    <row r="78" spans="2:8" x14ac:dyDescent="0.25">
      <c r="F78" s="307" t="s">
        <v>2088</v>
      </c>
    </row>
    <row r="79" spans="2:8" x14ac:dyDescent="0.25">
      <c r="F79" s="307" t="s">
        <v>229</v>
      </c>
    </row>
    <row r="80" spans="2:8" x14ac:dyDescent="0.25">
      <c r="F80" s="307"/>
    </row>
    <row r="81" spans="6:6" x14ac:dyDescent="0.25">
      <c r="F81" s="307"/>
    </row>
    <row r="82" spans="6:6" x14ac:dyDescent="0.25">
      <c r="F82" s="307"/>
    </row>
    <row r="83" spans="6:6" x14ac:dyDescent="0.25">
      <c r="F83" s="307" t="s">
        <v>2089</v>
      </c>
    </row>
    <row r="84" spans="6:6" x14ac:dyDescent="0.25">
      <c r="F84" s="307" t="s">
        <v>220</v>
      </c>
    </row>
    <row r="85" spans="6:6" x14ac:dyDescent="0.25">
      <c r="F85" s="307" t="s">
        <v>2090</v>
      </c>
    </row>
  </sheetData>
  <mergeCells count="15">
    <mergeCell ref="B56:B57"/>
    <mergeCell ref="C56:C57"/>
    <mergeCell ref="D56:D57"/>
    <mergeCell ref="E56:F56"/>
    <mergeCell ref="G56:H56"/>
    <mergeCell ref="B6:B7"/>
    <mergeCell ref="C6:C7"/>
    <mergeCell ref="D6:D7"/>
    <mergeCell ref="E6:F6"/>
    <mergeCell ref="G6:H6"/>
    <mergeCell ref="B31:B32"/>
    <mergeCell ref="C31:C32"/>
    <mergeCell ref="D31:D32"/>
    <mergeCell ref="E31:F31"/>
    <mergeCell ref="G31:H31"/>
  </mergeCells>
  <pageMargins left="0.70866141732283472" right="0.70866141732283472" top="0.6" bottom="0.66" header="0.4" footer="0.48"/>
  <pageSetup paperSize="9" scale="90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0"/>
  <sheetViews>
    <sheetView workbookViewId="0">
      <selection activeCell="C4" sqref="C4"/>
    </sheetView>
  </sheetViews>
  <sheetFormatPr defaultRowHeight="15" x14ac:dyDescent="0.25"/>
  <cols>
    <col min="1" max="1" width="6.140625" bestFit="1" customWidth="1"/>
    <col min="2" max="2" width="2" bestFit="1" customWidth="1"/>
    <col min="3" max="3" width="4" customWidth="1"/>
    <col min="10" max="10" width="9.42578125" bestFit="1" customWidth="1"/>
  </cols>
  <sheetData>
    <row r="1" spans="1:10" x14ac:dyDescent="0.25">
      <c r="C1" t="s">
        <v>1331</v>
      </c>
    </row>
    <row r="2" spans="1:10" x14ac:dyDescent="0.25">
      <c r="C2" t="s">
        <v>149</v>
      </c>
    </row>
    <row r="3" spans="1:10" x14ac:dyDescent="0.25">
      <c r="C3" t="s">
        <v>33</v>
      </c>
    </row>
    <row r="4" spans="1:10" x14ac:dyDescent="0.25">
      <c r="C4" s="693" t="s">
        <v>2040</v>
      </c>
    </row>
    <row r="6" spans="1:10" x14ac:dyDescent="0.25">
      <c r="A6" t="s">
        <v>154</v>
      </c>
      <c r="B6">
        <v>1</v>
      </c>
      <c r="C6" t="s">
        <v>153</v>
      </c>
    </row>
    <row r="7" spans="1:10" x14ac:dyDescent="0.25">
      <c r="C7" s="240" t="s">
        <v>155</v>
      </c>
      <c r="D7" t="s">
        <v>156</v>
      </c>
    </row>
    <row r="8" spans="1:10" x14ac:dyDescent="0.25">
      <c r="C8" s="240" t="s">
        <v>159</v>
      </c>
      <c r="D8" s="241" t="s">
        <v>157</v>
      </c>
    </row>
    <row r="9" spans="1:10" x14ac:dyDescent="0.25">
      <c r="C9" s="240" t="s">
        <v>160</v>
      </c>
      <c r="D9" s="241" t="s">
        <v>158</v>
      </c>
    </row>
    <row r="10" spans="1:10" x14ac:dyDescent="0.25">
      <c r="A10" t="s">
        <v>154</v>
      </c>
      <c r="B10">
        <v>2</v>
      </c>
      <c r="C10" t="s">
        <v>150</v>
      </c>
    </row>
    <row r="11" spans="1:10" x14ac:dyDescent="0.25">
      <c r="C11" s="240" t="s">
        <v>161</v>
      </c>
      <c r="D11" t="s">
        <v>165</v>
      </c>
    </row>
    <row r="12" spans="1:10" x14ac:dyDescent="0.25">
      <c r="C12" s="240" t="s">
        <v>162</v>
      </c>
      <c r="D12" s="241" t="s">
        <v>166</v>
      </c>
    </row>
    <row r="13" spans="1:10" x14ac:dyDescent="0.25">
      <c r="C13" s="240" t="s">
        <v>163</v>
      </c>
      <c r="D13" t="s">
        <v>167</v>
      </c>
    </row>
    <row r="14" spans="1:10" x14ac:dyDescent="0.25">
      <c r="C14" s="240" t="s">
        <v>164</v>
      </c>
      <c r="D14" t="s">
        <v>168</v>
      </c>
    </row>
    <row r="15" spans="1:10" x14ac:dyDescent="0.25">
      <c r="C15" s="240" t="s">
        <v>169</v>
      </c>
      <c r="D15" t="s">
        <v>171</v>
      </c>
      <c r="J15" s="243"/>
    </row>
    <row r="16" spans="1:10" x14ac:dyDescent="0.25">
      <c r="C16" s="240" t="s">
        <v>170</v>
      </c>
      <c r="D16" t="s">
        <v>172</v>
      </c>
    </row>
    <row r="17" spans="1:4" x14ac:dyDescent="0.25">
      <c r="A17" t="s">
        <v>154</v>
      </c>
      <c r="B17">
        <v>3</v>
      </c>
      <c r="C17" t="s">
        <v>151</v>
      </c>
    </row>
    <row r="18" spans="1:4" x14ac:dyDescent="0.25">
      <c r="C18" s="242" t="s">
        <v>173</v>
      </c>
      <c r="D18" t="s">
        <v>165</v>
      </c>
    </row>
    <row r="19" spans="1:4" x14ac:dyDescent="0.25">
      <c r="C19" s="242" t="s">
        <v>174</v>
      </c>
      <c r="D19" s="241" t="s">
        <v>166</v>
      </c>
    </row>
    <row r="20" spans="1:4" x14ac:dyDescent="0.25">
      <c r="C20" s="242" t="s">
        <v>175</v>
      </c>
      <c r="D20" t="s">
        <v>167</v>
      </c>
    </row>
    <row r="21" spans="1:4" x14ac:dyDescent="0.25">
      <c r="C21" s="242" t="s">
        <v>176</v>
      </c>
      <c r="D21" t="s">
        <v>168</v>
      </c>
    </row>
    <row r="22" spans="1:4" x14ac:dyDescent="0.25">
      <c r="C22" s="242" t="s">
        <v>177</v>
      </c>
      <c r="D22" t="s">
        <v>171</v>
      </c>
    </row>
    <row r="23" spans="1:4" x14ac:dyDescent="0.25">
      <c r="C23" s="242" t="s">
        <v>178</v>
      </c>
      <c r="D23" t="s">
        <v>172</v>
      </c>
    </row>
    <row r="24" spans="1:4" x14ac:dyDescent="0.25">
      <c r="A24" t="s">
        <v>154</v>
      </c>
      <c r="B24">
        <v>4</v>
      </c>
      <c r="C24" t="s">
        <v>152</v>
      </c>
    </row>
    <row r="25" spans="1:4" x14ac:dyDescent="0.25">
      <c r="C25" s="242" t="s">
        <v>179</v>
      </c>
      <c r="D25" t="s">
        <v>165</v>
      </c>
    </row>
    <row r="26" spans="1:4" x14ac:dyDescent="0.25">
      <c r="C26" s="242" t="s">
        <v>180</v>
      </c>
      <c r="D26" s="241" t="s">
        <v>166</v>
      </c>
    </row>
    <row r="27" spans="1:4" x14ac:dyDescent="0.25">
      <c r="C27" s="242" t="s">
        <v>181</v>
      </c>
      <c r="D27" t="s">
        <v>167</v>
      </c>
    </row>
    <row r="28" spans="1:4" x14ac:dyDescent="0.25">
      <c r="C28" s="242" t="s">
        <v>182</v>
      </c>
      <c r="D28" t="s">
        <v>168</v>
      </c>
    </row>
    <row r="29" spans="1:4" x14ac:dyDescent="0.25">
      <c r="C29" s="242" t="s">
        <v>183</v>
      </c>
      <c r="D29" t="s">
        <v>171</v>
      </c>
    </row>
    <row r="30" spans="1:4" x14ac:dyDescent="0.25">
      <c r="C30" s="242" t="s">
        <v>184</v>
      </c>
      <c r="D30" t="s">
        <v>172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</sheetPr>
  <dimension ref="A1:CH1041"/>
  <sheetViews>
    <sheetView view="pageBreakPreview" topLeftCell="A3" zoomScale="90" zoomScaleNormal="85" zoomScaleSheetLayoutView="90" workbookViewId="0">
      <selection activeCell="AC13" sqref="AC13:AC1029"/>
    </sheetView>
  </sheetViews>
  <sheetFormatPr defaultColWidth="8.85546875" defaultRowHeight="12.75" x14ac:dyDescent="0.2"/>
  <cols>
    <col min="1" max="1" width="8.85546875" style="1"/>
    <col min="2" max="2" width="7" style="1" bestFit="1" customWidth="1"/>
    <col min="3" max="3" width="12.140625" style="1" customWidth="1"/>
    <col min="4" max="4" width="18" style="1" customWidth="1"/>
    <col min="5" max="5" width="9" style="1" customWidth="1"/>
    <col min="6" max="6" width="33.42578125" style="1" customWidth="1"/>
    <col min="7" max="7" width="9.7109375" style="1" customWidth="1"/>
    <col min="8" max="10" width="5.28515625" style="1" customWidth="1"/>
    <col min="11" max="11" width="5.140625" style="1" customWidth="1"/>
    <col min="12" max="15" width="6" style="1" bestFit="1" customWidth="1"/>
    <col min="16" max="17" width="5.7109375" style="1" customWidth="1"/>
    <col min="18" max="18" width="8.5703125" style="1" customWidth="1"/>
    <col min="19" max="26" width="5.7109375" style="1" customWidth="1"/>
    <col min="27" max="29" width="8.5703125" style="1" customWidth="1"/>
    <col min="30" max="30" width="10.42578125" style="1" customWidth="1"/>
    <col min="31" max="32" width="5.7109375" style="1" customWidth="1"/>
    <col min="33" max="33" width="8.140625" style="1" customWidth="1"/>
    <col min="34" max="35" width="5.7109375" style="1" customWidth="1"/>
    <col min="36" max="38" width="8.140625" style="1" customWidth="1"/>
    <col min="39" max="39" width="9" style="1" customWidth="1"/>
    <col min="40" max="57" width="5.7109375" style="1" customWidth="1"/>
    <col min="58" max="58" width="8.140625" style="1" customWidth="1"/>
    <col min="59" max="59" width="7.28515625" style="1" bestFit="1" customWidth="1"/>
    <col min="60" max="60" width="5.7109375" style="1" customWidth="1"/>
    <col min="61" max="63" width="8.140625" style="1" customWidth="1"/>
    <col min="64" max="64" width="8.7109375" style="1" customWidth="1"/>
    <col min="65" max="76" width="6.42578125" style="1" customWidth="1"/>
    <col min="77" max="77" width="9.140625" style="1" customWidth="1"/>
    <col min="78" max="81" width="8.85546875" style="1"/>
    <col min="82" max="83" width="6" style="1" bestFit="1" customWidth="1"/>
    <col min="84" max="16384" width="8.85546875" style="1"/>
  </cols>
  <sheetData>
    <row r="1" spans="1:86" ht="24" thickBot="1" x14ac:dyDescent="0.4">
      <c r="F1" s="2" t="s">
        <v>36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46"/>
      <c r="T1" s="46"/>
      <c r="U1" s="46"/>
      <c r="V1" s="46"/>
      <c r="W1" s="46"/>
      <c r="X1" s="46"/>
      <c r="BD1" s="704"/>
      <c r="BE1" s="704"/>
      <c r="BF1" s="704"/>
      <c r="BG1" s="704"/>
      <c r="BH1" s="704"/>
      <c r="BI1" s="1" t="s">
        <v>6</v>
      </c>
      <c r="BJ1" s="702">
        <f>SUMIFS(BJ$13:BJ$1029,JENJANG_PENDIDIKAN,$BI1)</f>
        <v>1682</v>
      </c>
      <c r="BK1" s="702">
        <f>SUMIFS(BK$13:BK$1029,JENJANG_PENDIDIKAN,$BI1)</f>
        <v>3421</v>
      </c>
      <c r="BL1" s="703">
        <f>SUM(BJ1:BK1)</f>
        <v>5103</v>
      </c>
    </row>
    <row r="2" spans="1:86" ht="23.25" x14ac:dyDescent="0.35">
      <c r="F2" s="46" t="s">
        <v>66</v>
      </c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BD2" s="702"/>
      <c r="BE2" s="702"/>
      <c r="BF2" s="702"/>
      <c r="BG2" s="704"/>
      <c r="BH2" s="704"/>
      <c r="BI2" s="1" t="s">
        <v>7</v>
      </c>
      <c r="BJ2" s="702">
        <f>SUMIFS(BJ$13:BJ$1029,JENJANG_PENDIDIKAN,$BI2)</f>
        <v>622</v>
      </c>
      <c r="BK2" s="702">
        <f>SUMIFS(BK$13:BK$1029,JENJANG_PENDIDIKAN,$BI2)</f>
        <v>978</v>
      </c>
      <c r="BL2" s="703">
        <f>SUM(BJ2:BK2)</f>
        <v>1600</v>
      </c>
    </row>
    <row r="3" spans="1:86" ht="18" x14ac:dyDescent="0.25">
      <c r="B3" s="3"/>
      <c r="C3" s="3"/>
      <c r="D3" s="3"/>
      <c r="E3" s="3"/>
      <c r="F3" s="770" t="s">
        <v>2091</v>
      </c>
      <c r="G3" s="3"/>
      <c r="H3" s="3"/>
      <c r="I3" s="3"/>
      <c r="J3" s="3"/>
      <c r="K3" s="3"/>
      <c r="L3" s="3"/>
      <c r="M3" s="3"/>
      <c r="N3" s="3"/>
      <c r="O3" s="3"/>
    </row>
    <row r="4" spans="1:86" ht="21" x14ac:dyDescent="0.35">
      <c r="B4" s="3"/>
      <c r="C4" s="3"/>
      <c r="D4" s="3"/>
      <c r="E4" s="3"/>
      <c r="F4" s="4" t="s">
        <v>37</v>
      </c>
      <c r="G4" s="3"/>
      <c r="H4" s="3"/>
      <c r="I4" s="3"/>
      <c r="J4" s="3"/>
      <c r="K4" s="3"/>
      <c r="L4" s="3"/>
      <c r="M4" s="3"/>
      <c r="N4" s="3"/>
      <c r="O4" s="3"/>
    </row>
    <row r="5" spans="1:86" ht="18" x14ac:dyDescent="0.25">
      <c r="B5" s="3"/>
      <c r="C5" s="3"/>
      <c r="D5" s="3"/>
      <c r="E5" s="3"/>
      <c r="F5" s="5" t="s">
        <v>13</v>
      </c>
      <c r="G5" s="3"/>
      <c r="H5" s="3"/>
      <c r="I5" s="3"/>
      <c r="J5" s="3"/>
      <c r="K5" s="3"/>
      <c r="L5" s="3"/>
      <c r="M5" s="3"/>
      <c r="N5" s="3"/>
      <c r="O5" s="3"/>
      <c r="Y5" s="6"/>
      <c r="Z5" s="6"/>
      <c r="AA5" s="6"/>
      <c r="AB5" s="6"/>
      <c r="AC5" s="6"/>
      <c r="AD5" s="6"/>
    </row>
    <row r="6" spans="1:86" ht="18" x14ac:dyDescent="0.25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86" ht="15" customHeight="1" x14ac:dyDescent="0.25">
      <c r="A7" s="1057" t="s">
        <v>266</v>
      </c>
      <c r="B7" s="1023" t="s">
        <v>0</v>
      </c>
      <c r="C7" s="1024" t="s">
        <v>193</v>
      </c>
      <c r="D7" s="1023" t="s">
        <v>38</v>
      </c>
      <c r="E7" s="1023" t="s">
        <v>39</v>
      </c>
      <c r="F7" s="1023" t="s">
        <v>40</v>
      </c>
      <c r="G7" s="992" t="s">
        <v>41</v>
      </c>
      <c r="H7" s="1011" t="s">
        <v>194</v>
      </c>
      <c r="I7" s="1012"/>
      <c r="J7" s="1012"/>
      <c r="K7" s="1012"/>
      <c r="L7" s="1012"/>
      <c r="M7" s="1012"/>
      <c r="N7" s="1012"/>
      <c r="O7" s="1013"/>
      <c r="P7" s="995" t="s">
        <v>42</v>
      </c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1002" t="s">
        <v>43</v>
      </c>
      <c r="AF7" s="1003"/>
      <c r="AG7" s="1003"/>
      <c r="AH7" s="1003"/>
      <c r="AI7" s="1003"/>
      <c r="AJ7" s="1003"/>
      <c r="AK7" s="1003"/>
      <c r="AL7" s="1003"/>
      <c r="AM7" s="1004"/>
      <c r="AN7" s="999" t="s">
        <v>204</v>
      </c>
      <c r="AO7" s="1000"/>
      <c r="AP7" s="1000"/>
      <c r="AQ7" s="1000"/>
      <c r="AR7" s="1000"/>
      <c r="AS7" s="1000"/>
      <c r="AT7" s="1000"/>
      <c r="AU7" s="1000"/>
      <c r="AV7" s="1000"/>
      <c r="AW7" s="1000"/>
      <c r="AX7" s="1000"/>
      <c r="AY7" s="1000"/>
      <c r="AZ7" s="1000"/>
      <c r="BA7" s="1000"/>
      <c r="BB7" s="1000"/>
      <c r="BC7" s="1001"/>
      <c r="BD7" s="996" t="s">
        <v>44</v>
      </c>
      <c r="BE7" s="997"/>
      <c r="BF7" s="997"/>
      <c r="BG7" s="997"/>
      <c r="BH7" s="997"/>
      <c r="BI7" s="997"/>
      <c r="BJ7" s="997"/>
      <c r="BK7" s="997"/>
      <c r="BL7" s="998"/>
      <c r="BM7" s="999" t="s">
        <v>45</v>
      </c>
      <c r="BN7" s="1000"/>
      <c r="BO7" s="1000"/>
      <c r="BP7" s="1000"/>
      <c r="BQ7" s="1000"/>
      <c r="BR7" s="1000"/>
      <c r="BS7" s="1000"/>
      <c r="BT7" s="1000"/>
      <c r="BU7" s="1000"/>
      <c r="BV7" s="1000"/>
      <c r="BW7" s="1000"/>
      <c r="BX7" s="1000"/>
      <c r="BY7" s="1001"/>
      <c r="BZ7" s="993" t="s">
        <v>213</v>
      </c>
      <c r="CA7" s="994"/>
      <c r="CB7" s="994"/>
      <c r="CC7" s="994"/>
      <c r="CD7" s="994"/>
      <c r="CE7" s="994"/>
      <c r="CF7" s="994"/>
      <c r="CG7"/>
    </row>
    <row r="8" spans="1:86" ht="15" customHeight="1" x14ac:dyDescent="0.25">
      <c r="A8" s="1058"/>
      <c r="B8" s="1023"/>
      <c r="C8" s="1025"/>
      <c r="D8" s="1023"/>
      <c r="E8" s="1023"/>
      <c r="F8" s="1023"/>
      <c r="G8" s="992"/>
      <c r="H8" s="1014" t="s">
        <v>195</v>
      </c>
      <c r="I8" s="1015"/>
      <c r="J8" s="1014" t="s">
        <v>196</v>
      </c>
      <c r="K8" s="1015"/>
      <c r="L8" s="1014" t="s">
        <v>197</v>
      </c>
      <c r="M8" s="1015"/>
      <c r="N8" s="1014" t="s">
        <v>198</v>
      </c>
      <c r="O8" s="1015"/>
      <c r="P8" s="1014" t="s">
        <v>2</v>
      </c>
      <c r="Q8" s="1015"/>
      <c r="R8" s="1018" t="s">
        <v>199</v>
      </c>
      <c r="S8" s="1020" t="s">
        <v>3</v>
      </c>
      <c r="T8" s="1021"/>
      <c r="U8" s="1021"/>
      <c r="V8" s="1021"/>
      <c r="W8" s="1021"/>
      <c r="X8" s="1021"/>
      <c r="Y8" s="1021"/>
      <c r="Z8" s="1022"/>
      <c r="AA8" s="1027" t="s">
        <v>200</v>
      </c>
      <c r="AB8" s="1007" t="s">
        <v>56</v>
      </c>
      <c r="AC8" s="1008"/>
      <c r="AD8" s="1033" t="s">
        <v>203</v>
      </c>
      <c r="AE8" s="1029" t="s">
        <v>47</v>
      </c>
      <c r="AF8" s="1035"/>
      <c r="AG8" s="1027" t="s">
        <v>4</v>
      </c>
      <c r="AH8" s="1038" t="s">
        <v>48</v>
      </c>
      <c r="AI8" s="1039"/>
      <c r="AJ8" s="1042" t="s">
        <v>4</v>
      </c>
      <c r="AK8" s="1053" t="s">
        <v>65</v>
      </c>
      <c r="AL8" s="1054"/>
      <c r="AM8" s="1034" t="s">
        <v>46</v>
      </c>
      <c r="AN8" s="1043" t="s">
        <v>8</v>
      </c>
      <c r="AO8" s="1044"/>
      <c r="AP8" s="1045" t="s">
        <v>100</v>
      </c>
      <c r="AQ8" s="1030"/>
      <c r="AR8" s="1045" t="s">
        <v>101</v>
      </c>
      <c r="AS8" s="1030"/>
      <c r="AT8" s="1045" t="s">
        <v>102</v>
      </c>
      <c r="AU8" s="1030"/>
      <c r="AV8" s="1043" t="s">
        <v>205</v>
      </c>
      <c r="AW8" s="1044"/>
      <c r="AX8" s="1046" t="s">
        <v>103</v>
      </c>
      <c r="AY8" s="1047"/>
      <c r="AZ8" s="1046" t="s">
        <v>104</v>
      </c>
      <c r="BA8" s="1047"/>
      <c r="BB8" s="1046" t="s">
        <v>105</v>
      </c>
      <c r="BC8" s="1047"/>
      <c r="BD8" s="1029" t="s">
        <v>49</v>
      </c>
      <c r="BE8" s="1035"/>
      <c r="BF8" s="1081" t="s">
        <v>4</v>
      </c>
      <c r="BG8" s="1048" t="s">
        <v>50</v>
      </c>
      <c r="BH8" s="1049"/>
      <c r="BI8" s="1052" t="s">
        <v>4</v>
      </c>
      <c r="BJ8" s="1053" t="s">
        <v>206</v>
      </c>
      <c r="BK8" s="1054"/>
      <c r="BL8" s="1073" t="s">
        <v>46</v>
      </c>
      <c r="BM8" s="1074" t="s">
        <v>2</v>
      </c>
      <c r="BN8" s="1075"/>
      <c r="BO8" s="1045" t="s">
        <v>207</v>
      </c>
      <c r="BP8" s="1078"/>
      <c r="BQ8" s="1078"/>
      <c r="BR8" s="1078"/>
      <c r="BS8" s="1078"/>
      <c r="BT8" s="1078"/>
      <c r="BU8" s="1078"/>
      <c r="BV8" s="1030"/>
      <c r="BW8" s="1005" t="s">
        <v>4</v>
      </c>
      <c r="BX8" s="1006"/>
      <c r="BY8" s="1034" t="s">
        <v>212</v>
      </c>
      <c r="BZ8" s="1059" t="s">
        <v>51</v>
      </c>
      <c r="CA8" s="1060"/>
      <c r="CB8" s="1063" t="s">
        <v>214</v>
      </c>
      <c r="CC8" s="1064"/>
      <c r="CD8" s="1067" t="s">
        <v>215</v>
      </c>
      <c r="CE8" s="1068"/>
      <c r="CF8" s="1071" t="s">
        <v>216</v>
      </c>
      <c r="CG8"/>
      <c r="CH8" s="7"/>
    </row>
    <row r="9" spans="1:86" ht="26.25" x14ac:dyDescent="0.25">
      <c r="A9" s="1058"/>
      <c r="B9" s="1023"/>
      <c r="C9" s="1025"/>
      <c r="D9" s="1023"/>
      <c r="E9" s="1023"/>
      <c r="F9" s="1023"/>
      <c r="G9" s="992"/>
      <c r="H9" s="286"/>
      <c r="I9" s="287"/>
      <c r="J9" s="286"/>
      <c r="K9" s="287"/>
      <c r="L9" s="286"/>
      <c r="M9" s="287"/>
      <c r="N9" s="286"/>
      <c r="O9" s="287"/>
      <c r="P9" s="1016"/>
      <c r="Q9" s="1017"/>
      <c r="R9" s="1019"/>
      <c r="S9" s="1020" t="s">
        <v>201</v>
      </c>
      <c r="T9" s="1022"/>
      <c r="U9" s="1020" t="s">
        <v>202</v>
      </c>
      <c r="V9" s="1022"/>
      <c r="W9" s="1029" t="s">
        <v>1220</v>
      </c>
      <c r="X9" s="1030"/>
      <c r="Y9" s="1031" t="s">
        <v>3</v>
      </c>
      <c r="Z9" s="1032"/>
      <c r="AA9" s="1028"/>
      <c r="AB9" s="1009"/>
      <c r="AC9" s="1010"/>
      <c r="AD9" s="1034"/>
      <c r="AE9" s="1036"/>
      <c r="AF9" s="1037"/>
      <c r="AG9" s="1028"/>
      <c r="AH9" s="1040"/>
      <c r="AI9" s="1041"/>
      <c r="AJ9" s="1042"/>
      <c r="AK9" s="1055"/>
      <c r="AL9" s="1056"/>
      <c r="AM9" s="1034"/>
      <c r="AN9" s="293"/>
      <c r="AO9" s="294"/>
      <c r="AP9" s="291"/>
      <c r="AQ9" s="292"/>
      <c r="AR9" s="291"/>
      <c r="AS9" s="292"/>
      <c r="AT9" s="291"/>
      <c r="AU9" s="292"/>
      <c r="AV9" s="293"/>
      <c r="AW9" s="294"/>
      <c r="AX9" s="295"/>
      <c r="AY9" s="296"/>
      <c r="AZ9" s="295"/>
      <c r="BA9" s="296"/>
      <c r="BB9" s="295"/>
      <c r="BC9" s="296"/>
      <c r="BD9" s="1036"/>
      <c r="BE9" s="1037"/>
      <c r="BF9" s="1081"/>
      <c r="BG9" s="1050"/>
      <c r="BH9" s="1051"/>
      <c r="BI9" s="1052"/>
      <c r="BJ9" s="1055"/>
      <c r="BK9" s="1056"/>
      <c r="BL9" s="1073"/>
      <c r="BM9" s="1076"/>
      <c r="BN9" s="1077"/>
      <c r="BO9" s="1079" t="s">
        <v>208</v>
      </c>
      <c r="BP9" s="1079"/>
      <c r="BQ9" s="1079" t="s">
        <v>209</v>
      </c>
      <c r="BR9" s="1079"/>
      <c r="BS9" s="1080" t="s">
        <v>210</v>
      </c>
      <c r="BT9" s="1079"/>
      <c r="BU9" s="1079" t="s">
        <v>11</v>
      </c>
      <c r="BV9" s="1079"/>
      <c r="BW9" s="1005" t="s">
        <v>211</v>
      </c>
      <c r="BX9" s="1006"/>
      <c r="BY9" s="1034"/>
      <c r="BZ9" s="1061"/>
      <c r="CA9" s="1062"/>
      <c r="CB9" s="1065"/>
      <c r="CC9" s="1066"/>
      <c r="CD9" s="1069"/>
      <c r="CE9" s="1070"/>
      <c r="CF9" s="1072"/>
      <c r="CG9"/>
      <c r="CH9" s="301" t="s">
        <v>217</v>
      </c>
    </row>
    <row r="10" spans="1:86" ht="15" x14ac:dyDescent="0.25">
      <c r="A10" s="1058"/>
      <c r="B10" s="1023"/>
      <c r="C10" s="1026"/>
      <c r="D10" s="1023"/>
      <c r="E10" s="1023"/>
      <c r="F10" s="1023"/>
      <c r="G10" s="992"/>
      <c r="H10" s="280" t="s">
        <v>34</v>
      </c>
      <c r="I10" s="280" t="s">
        <v>35</v>
      </c>
      <c r="J10" s="280" t="s">
        <v>34</v>
      </c>
      <c r="K10" s="280" t="s">
        <v>35</v>
      </c>
      <c r="L10" s="280" t="s">
        <v>34</v>
      </c>
      <c r="M10" s="280" t="s">
        <v>35</v>
      </c>
      <c r="N10" s="280" t="s">
        <v>34</v>
      </c>
      <c r="O10" s="280" t="s">
        <v>35</v>
      </c>
      <c r="P10" s="281" t="s">
        <v>34</v>
      </c>
      <c r="Q10" s="281" t="s">
        <v>35</v>
      </c>
      <c r="R10" s="1019"/>
      <c r="S10" s="288" t="s">
        <v>34</v>
      </c>
      <c r="T10" s="288" t="s">
        <v>35</v>
      </c>
      <c r="U10" s="288" t="s">
        <v>34</v>
      </c>
      <c r="V10" s="288" t="s">
        <v>35</v>
      </c>
      <c r="W10" s="288" t="s">
        <v>34</v>
      </c>
      <c r="X10" s="288" t="s">
        <v>35</v>
      </c>
      <c r="Y10" s="288" t="s">
        <v>34</v>
      </c>
      <c r="Z10" s="288" t="s">
        <v>35</v>
      </c>
      <c r="AA10" s="1028"/>
      <c r="AB10" s="45" t="s">
        <v>34</v>
      </c>
      <c r="AC10" s="45" t="s">
        <v>35</v>
      </c>
      <c r="AD10" s="1034"/>
      <c r="AE10" s="282" t="s">
        <v>34</v>
      </c>
      <c r="AF10" s="282" t="s">
        <v>35</v>
      </c>
      <c r="AG10" s="1028"/>
      <c r="AH10" s="290" t="s">
        <v>34</v>
      </c>
      <c r="AI10" s="290" t="s">
        <v>35</v>
      </c>
      <c r="AJ10" s="1042"/>
      <c r="AK10" s="45" t="s">
        <v>34</v>
      </c>
      <c r="AL10" s="45" t="s">
        <v>35</v>
      </c>
      <c r="AM10" s="1034"/>
      <c r="AN10" s="297" t="s">
        <v>34</v>
      </c>
      <c r="AO10" s="297" t="s">
        <v>35</v>
      </c>
      <c r="AP10" s="297" t="s">
        <v>34</v>
      </c>
      <c r="AQ10" s="297" t="s">
        <v>35</v>
      </c>
      <c r="AR10" s="297" t="s">
        <v>34</v>
      </c>
      <c r="AS10" s="297" t="s">
        <v>35</v>
      </c>
      <c r="AT10" s="297" t="s">
        <v>34</v>
      </c>
      <c r="AU10" s="297" t="s">
        <v>35</v>
      </c>
      <c r="AV10" s="297" t="s">
        <v>34</v>
      </c>
      <c r="AW10" s="297" t="s">
        <v>35</v>
      </c>
      <c r="AX10" s="297" t="s">
        <v>34</v>
      </c>
      <c r="AY10" s="297" t="s">
        <v>35</v>
      </c>
      <c r="AZ10" s="297" t="s">
        <v>34</v>
      </c>
      <c r="BA10" s="297"/>
      <c r="BB10" s="297" t="s">
        <v>35</v>
      </c>
      <c r="BC10" s="297" t="s">
        <v>34</v>
      </c>
      <c r="BD10" s="281" t="s">
        <v>34</v>
      </c>
      <c r="BE10" s="281" t="s">
        <v>35</v>
      </c>
      <c r="BF10" s="1081"/>
      <c r="BG10" s="281" t="s">
        <v>34</v>
      </c>
      <c r="BH10" s="281" t="s">
        <v>35</v>
      </c>
      <c r="BI10" s="1052"/>
      <c r="BJ10" s="45" t="s">
        <v>34</v>
      </c>
      <c r="BK10" s="45" t="s">
        <v>35</v>
      </c>
      <c r="BL10" s="1073"/>
      <c r="BM10" s="298" t="s">
        <v>34</v>
      </c>
      <c r="BN10" s="298" t="s">
        <v>35</v>
      </c>
      <c r="BO10" s="288" t="s">
        <v>34</v>
      </c>
      <c r="BP10" s="288" t="s">
        <v>35</v>
      </c>
      <c r="BQ10" s="288" t="s">
        <v>34</v>
      </c>
      <c r="BR10" s="288" t="s">
        <v>35</v>
      </c>
      <c r="BS10" s="288" t="s">
        <v>34</v>
      </c>
      <c r="BT10" s="288" t="s">
        <v>35</v>
      </c>
      <c r="BU10" s="281" t="s">
        <v>34</v>
      </c>
      <c r="BV10" s="281" t="s">
        <v>35</v>
      </c>
      <c r="BW10" s="45" t="s">
        <v>34</v>
      </c>
      <c r="BX10" s="45" t="s">
        <v>35</v>
      </c>
      <c r="BY10" s="1034"/>
      <c r="BZ10" s="281" t="s">
        <v>34</v>
      </c>
      <c r="CA10" s="281" t="s">
        <v>35</v>
      </c>
      <c r="CB10" s="281" t="s">
        <v>34</v>
      </c>
      <c r="CC10" s="281" t="s">
        <v>35</v>
      </c>
      <c r="CD10" s="45" t="s">
        <v>34</v>
      </c>
      <c r="CE10" s="45" t="s">
        <v>35</v>
      </c>
      <c r="CF10" s="1072"/>
      <c r="CG10"/>
    </row>
    <row r="11" spans="1:86" s="8" customFormat="1" ht="15" x14ac:dyDescent="0.25">
      <c r="B11" s="285">
        <v>1</v>
      </c>
      <c r="C11" s="285">
        <v>2</v>
      </c>
      <c r="D11" s="285">
        <v>3</v>
      </c>
      <c r="E11" s="285">
        <v>4</v>
      </c>
      <c r="F11" s="285">
        <v>5</v>
      </c>
      <c r="G11" s="285">
        <v>6</v>
      </c>
      <c r="H11" s="285">
        <v>7</v>
      </c>
      <c r="I11" s="285">
        <v>8</v>
      </c>
      <c r="J11" s="285">
        <v>9</v>
      </c>
      <c r="K11" s="285">
        <v>10</v>
      </c>
      <c r="L11" s="285">
        <v>11</v>
      </c>
      <c r="M11" s="285">
        <v>12</v>
      </c>
      <c r="N11" s="285">
        <v>13</v>
      </c>
      <c r="O11" s="285">
        <v>14</v>
      </c>
      <c r="P11" s="285">
        <v>15</v>
      </c>
      <c r="Q11" s="285">
        <v>16</v>
      </c>
      <c r="R11" s="285">
        <v>17</v>
      </c>
      <c r="S11" s="285">
        <v>18</v>
      </c>
      <c r="T11" s="285">
        <v>19</v>
      </c>
      <c r="U11" s="285">
        <v>20</v>
      </c>
      <c r="V11" s="285">
        <v>21</v>
      </c>
      <c r="W11" s="285">
        <v>22</v>
      </c>
      <c r="X11" s="285">
        <v>23</v>
      </c>
      <c r="Y11" s="285">
        <v>24</v>
      </c>
      <c r="Z11" s="285">
        <v>25</v>
      </c>
      <c r="AA11" s="285">
        <v>26</v>
      </c>
      <c r="AB11" s="285">
        <v>27</v>
      </c>
      <c r="AC11" s="285">
        <v>28</v>
      </c>
      <c r="AD11" s="285">
        <v>29</v>
      </c>
      <c r="AE11" s="285">
        <v>30</v>
      </c>
      <c r="AF11" s="285">
        <v>31</v>
      </c>
      <c r="AG11" s="285">
        <v>32</v>
      </c>
      <c r="AH11" s="285">
        <v>33</v>
      </c>
      <c r="AI11" s="285">
        <v>34</v>
      </c>
      <c r="AJ11" s="285">
        <v>35</v>
      </c>
      <c r="AK11" s="285">
        <v>36</v>
      </c>
      <c r="AL11" s="285">
        <v>37</v>
      </c>
      <c r="AM11" s="285">
        <v>38</v>
      </c>
      <c r="AN11" s="285">
        <v>39</v>
      </c>
      <c r="AO11" s="285">
        <v>40</v>
      </c>
      <c r="AP11" s="285">
        <v>41</v>
      </c>
      <c r="AQ11" s="285">
        <v>42</v>
      </c>
      <c r="AR11" s="285">
        <v>43</v>
      </c>
      <c r="AS11" s="285">
        <v>44</v>
      </c>
      <c r="AT11" s="285">
        <v>45</v>
      </c>
      <c r="AU11" s="285">
        <v>46</v>
      </c>
      <c r="AV11" s="285">
        <v>47</v>
      </c>
      <c r="AW11" s="285">
        <v>48</v>
      </c>
      <c r="AX11" s="285">
        <v>49</v>
      </c>
      <c r="AY11" s="285">
        <v>50</v>
      </c>
      <c r="AZ11" s="285">
        <v>51</v>
      </c>
      <c r="BA11" s="285">
        <v>52</v>
      </c>
      <c r="BB11" s="285">
        <v>53</v>
      </c>
      <c r="BC11" s="285">
        <v>54</v>
      </c>
      <c r="BD11" s="285">
        <v>55</v>
      </c>
      <c r="BE11" s="285">
        <v>56</v>
      </c>
      <c r="BF11" s="285">
        <v>57</v>
      </c>
      <c r="BG11" s="285">
        <v>58</v>
      </c>
      <c r="BH11" s="285">
        <v>59</v>
      </c>
      <c r="BI11" s="285">
        <v>60</v>
      </c>
      <c r="BJ11" s="285">
        <v>61</v>
      </c>
      <c r="BK11" s="285">
        <v>62</v>
      </c>
      <c r="BL11" s="285">
        <v>63</v>
      </c>
      <c r="BM11" s="285">
        <v>64</v>
      </c>
      <c r="BN11" s="285">
        <v>65</v>
      </c>
      <c r="BO11" s="285">
        <v>66</v>
      </c>
      <c r="BP11" s="285">
        <v>67</v>
      </c>
      <c r="BQ11" s="285">
        <v>68</v>
      </c>
      <c r="BR11" s="285">
        <v>69</v>
      </c>
      <c r="BS11" s="285">
        <v>70</v>
      </c>
      <c r="BT11" s="285">
        <v>71</v>
      </c>
      <c r="BU11" s="285">
        <v>72</v>
      </c>
      <c r="BV11" s="285">
        <v>73</v>
      </c>
      <c r="BW11" s="285">
        <v>74</v>
      </c>
      <c r="BX11" s="285">
        <v>75</v>
      </c>
      <c r="BY11" s="285">
        <v>76</v>
      </c>
      <c r="BZ11" s="284">
        <v>77</v>
      </c>
      <c r="CA11" s="284">
        <v>78</v>
      </c>
      <c r="CB11" s="284">
        <v>79</v>
      </c>
      <c r="CC11" s="284">
        <v>80</v>
      </c>
      <c r="CD11" s="284">
        <v>81</v>
      </c>
      <c r="CE11" s="284">
        <v>82</v>
      </c>
      <c r="CF11" s="284">
        <v>83</v>
      </c>
      <c r="CG11"/>
    </row>
    <row r="12" spans="1:86" s="8" customFormat="1" ht="15" x14ac:dyDescent="0.25">
      <c r="B12" s="283"/>
      <c r="C12" s="283"/>
      <c r="D12" s="283" t="s">
        <v>62</v>
      </c>
      <c r="E12" s="283"/>
      <c r="F12" s="283"/>
      <c r="G12" s="283"/>
      <c r="H12" s="511">
        <f t="shared" ref="H12:AM12" si="0">SUM(H13:H1029)</f>
        <v>35</v>
      </c>
      <c r="I12" s="511">
        <f t="shared" si="0"/>
        <v>64</v>
      </c>
      <c r="J12" s="511">
        <f t="shared" si="0"/>
        <v>36</v>
      </c>
      <c r="K12" s="511">
        <f t="shared" si="0"/>
        <v>41</v>
      </c>
      <c r="L12" s="511">
        <f t="shared" si="0"/>
        <v>619</v>
      </c>
      <c r="M12" s="511">
        <f t="shared" si="0"/>
        <v>1070</v>
      </c>
      <c r="N12" s="511">
        <f t="shared" si="0"/>
        <v>1299</v>
      </c>
      <c r="O12" s="511">
        <f t="shared" si="0"/>
        <v>2050</v>
      </c>
      <c r="P12" s="511">
        <f t="shared" si="0"/>
        <v>1989</v>
      </c>
      <c r="Q12" s="511">
        <f t="shared" si="0"/>
        <v>3225</v>
      </c>
      <c r="R12" s="511">
        <f t="shared" si="0"/>
        <v>5214</v>
      </c>
      <c r="S12" s="511">
        <f t="shared" si="0"/>
        <v>3076</v>
      </c>
      <c r="T12" s="511">
        <f t="shared" si="0"/>
        <v>2440</v>
      </c>
      <c r="U12" s="511">
        <f t="shared" si="0"/>
        <v>391</v>
      </c>
      <c r="V12" s="511">
        <f t="shared" si="0"/>
        <v>758</v>
      </c>
      <c r="W12" s="511">
        <f t="shared" si="0"/>
        <v>506</v>
      </c>
      <c r="X12" s="511">
        <f t="shared" si="0"/>
        <v>1047</v>
      </c>
      <c r="Y12" s="511">
        <f t="shared" si="0"/>
        <v>3973</v>
      </c>
      <c r="Z12" s="511">
        <f t="shared" si="0"/>
        <v>4245</v>
      </c>
      <c r="AA12" s="511">
        <f t="shared" si="0"/>
        <v>8218</v>
      </c>
      <c r="AB12" s="511">
        <f t="shared" si="0"/>
        <v>5962</v>
      </c>
      <c r="AC12" s="511">
        <f t="shared" si="0"/>
        <v>7470</v>
      </c>
      <c r="AD12" s="511">
        <f t="shared" si="0"/>
        <v>13432</v>
      </c>
      <c r="AE12" s="511">
        <f t="shared" si="0"/>
        <v>2592</v>
      </c>
      <c r="AF12" s="511">
        <f t="shared" si="0"/>
        <v>3857</v>
      </c>
      <c r="AG12" s="511">
        <f t="shared" si="0"/>
        <v>6449</v>
      </c>
      <c r="AH12" s="511">
        <f t="shared" si="0"/>
        <v>3422</v>
      </c>
      <c r="AI12" s="511">
        <f t="shared" si="0"/>
        <v>3561</v>
      </c>
      <c r="AJ12" s="511">
        <f t="shared" si="0"/>
        <v>6983</v>
      </c>
      <c r="AK12" s="511">
        <f t="shared" si="0"/>
        <v>6014</v>
      </c>
      <c r="AL12" s="511">
        <f t="shared" si="0"/>
        <v>7418</v>
      </c>
      <c r="AM12" s="511">
        <f t="shared" si="0"/>
        <v>13432</v>
      </c>
      <c r="AN12" s="511">
        <f t="shared" ref="AN12:BS12" si="1">SUM(AN13:AN1029)</f>
        <v>62</v>
      </c>
      <c r="AO12" s="511">
        <f t="shared" si="1"/>
        <v>52</v>
      </c>
      <c r="AP12" s="511">
        <f t="shared" si="1"/>
        <v>3</v>
      </c>
      <c r="AQ12" s="511">
        <f t="shared" si="1"/>
        <v>5</v>
      </c>
      <c r="AR12" s="511">
        <f t="shared" si="1"/>
        <v>87</v>
      </c>
      <c r="AS12" s="511">
        <f t="shared" si="1"/>
        <v>65</v>
      </c>
      <c r="AT12" s="511">
        <f t="shared" si="1"/>
        <v>385</v>
      </c>
      <c r="AU12" s="511">
        <f t="shared" si="1"/>
        <v>95</v>
      </c>
      <c r="AV12" s="511">
        <f t="shared" si="1"/>
        <v>0</v>
      </c>
      <c r="AW12" s="511">
        <f t="shared" si="1"/>
        <v>0</v>
      </c>
      <c r="AX12" s="511">
        <f t="shared" si="1"/>
        <v>5063</v>
      </c>
      <c r="AY12" s="511">
        <f t="shared" si="1"/>
        <v>6964</v>
      </c>
      <c r="AZ12" s="511">
        <f t="shared" si="1"/>
        <v>382</v>
      </c>
      <c r="BA12" s="511">
        <f t="shared" si="1"/>
        <v>233</v>
      </c>
      <c r="BB12" s="511">
        <f t="shared" si="1"/>
        <v>1</v>
      </c>
      <c r="BC12" s="511">
        <f t="shared" si="1"/>
        <v>1</v>
      </c>
      <c r="BD12" s="511">
        <f t="shared" si="1"/>
        <v>537</v>
      </c>
      <c r="BE12" s="511">
        <f t="shared" si="1"/>
        <v>217</v>
      </c>
      <c r="BF12" s="511">
        <f t="shared" si="1"/>
        <v>754</v>
      </c>
      <c r="BG12" s="511">
        <f t="shared" si="1"/>
        <v>5446</v>
      </c>
      <c r="BH12" s="511">
        <f t="shared" si="1"/>
        <v>7198</v>
      </c>
      <c r="BI12" s="511">
        <f t="shared" si="1"/>
        <v>12644</v>
      </c>
      <c r="BJ12" s="511">
        <f t="shared" si="1"/>
        <v>5983</v>
      </c>
      <c r="BK12" s="511">
        <f t="shared" si="1"/>
        <v>7415</v>
      </c>
      <c r="BL12" s="511">
        <f t="shared" si="1"/>
        <v>13398</v>
      </c>
      <c r="BM12" s="511">
        <f t="shared" si="1"/>
        <v>93</v>
      </c>
      <c r="BN12" s="511">
        <f t="shared" si="1"/>
        <v>67</v>
      </c>
      <c r="BO12" s="511">
        <f t="shared" si="1"/>
        <v>408</v>
      </c>
      <c r="BP12" s="511">
        <f t="shared" si="1"/>
        <v>261</v>
      </c>
      <c r="BQ12" s="511">
        <f t="shared" si="1"/>
        <v>101</v>
      </c>
      <c r="BR12" s="511">
        <f t="shared" si="1"/>
        <v>58</v>
      </c>
      <c r="BS12" s="511">
        <f t="shared" si="1"/>
        <v>212</v>
      </c>
      <c r="BT12" s="511">
        <f t="shared" ref="BT12:CF12" si="2">SUM(BT13:BT1029)</f>
        <v>135</v>
      </c>
      <c r="BU12" s="511">
        <f t="shared" si="2"/>
        <v>721</v>
      </c>
      <c r="BV12" s="511">
        <f t="shared" si="2"/>
        <v>454</v>
      </c>
      <c r="BW12" s="511">
        <f t="shared" si="2"/>
        <v>814</v>
      </c>
      <c r="BX12" s="511">
        <f t="shared" si="2"/>
        <v>521</v>
      </c>
      <c r="BY12" s="511">
        <f t="shared" si="2"/>
        <v>1335</v>
      </c>
      <c r="BZ12" s="511">
        <f t="shared" si="2"/>
        <v>5962</v>
      </c>
      <c r="CA12" s="511">
        <f t="shared" si="2"/>
        <v>7470</v>
      </c>
      <c r="CB12" s="511">
        <f t="shared" si="2"/>
        <v>814</v>
      </c>
      <c r="CC12" s="511">
        <f t="shared" si="2"/>
        <v>521</v>
      </c>
      <c r="CD12" s="511">
        <f t="shared" si="2"/>
        <v>6776</v>
      </c>
      <c r="CE12" s="511">
        <f t="shared" si="2"/>
        <v>7991</v>
      </c>
      <c r="CF12" s="511">
        <f t="shared" si="2"/>
        <v>14767</v>
      </c>
      <c r="CG12"/>
    </row>
    <row r="13" spans="1:86" ht="14.25" x14ac:dyDescent="0.25">
      <c r="A13" s="6">
        <v>1</v>
      </c>
      <c r="B13" s="495">
        <v>1</v>
      </c>
      <c r="C13" s="495" t="s">
        <v>6</v>
      </c>
      <c r="D13" s="496" t="s">
        <v>24</v>
      </c>
      <c r="E13" s="624">
        <v>20319897</v>
      </c>
      <c r="F13" s="625" t="s">
        <v>1223</v>
      </c>
      <c r="G13" s="624" t="s">
        <v>52</v>
      </c>
      <c r="H13" s="9">
        <f>VLOOKUP($E13,'ALL-GTK-SD-SMP-SMA-SMK-SLB'!$F$14:$CG$713,'ALL-GTK-SD-SMP-SMA-SMK-SLB'!I$7,FALSE)</f>
        <v>0</v>
      </c>
      <c r="I13" s="9">
        <f>VLOOKUP($E13,'ALL-GTK-SD-SMP-SMA-SMK-SLB'!$F$14:$CG$713,'ALL-GTK-SD-SMP-SMA-SMK-SLB'!J$7,FALSE)</f>
        <v>0</v>
      </c>
      <c r="J13" s="9">
        <f>VLOOKUP($E13,'ALL-GTK-SD-SMP-SMA-SMK-SLB'!$F$14:$CG$713,'ALL-GTK-SD-SMP-SMA-SMK-SLB'!K$7,FALSE)</f>
        <v>0</v>
      </c>
      <c r="K13" s="9">
        <f>VLOOKUP($E13,'ALL-GTK-SD-SMP-SMA-SMK-SLB'!$F$14:$CG$713,'ALL-GTK-SD-SMP-SMA-SMK-SLB'!L$7,FALSE)</f>
        <v>0</v>
      </c>
      <c r="L13" s="9">
        <f>VLOOKUP($E13,'ALL-GTK-SD-SMP-SMA-SMK-SLB'!$F$14:$CG$713,'ALL-GTK-SD-SMP-SMA-SMK-SLB'!M$7,FALSE)</f>
        <v>0</v>
      </c>
      <c r="M13" s="9">
        <f>VLOOKUP($E13,'ALL-GTK-SD-SMP-SMA-SMK-SLB'!$F$14:$CG$713,'ALL-GTK-SD-SMP-SMA-SMK-SLB'!N$7,FALSE)</f>
        <v>2</v>
      </c>
      <c r="N13" s="9">
        <f>VLOOKUP($E13,'ALL-GTK-SD-SMP-SMA-SMK-SLB'!$F$14:$CG$713,'ALL-GTK-SD-SMP-SMA-SMK-SLB'!O$7,FALSE)</f>
        <v>2</v>
      </c>
      <c r="O13" s="9">
        <f>VLOOKUP($E13,'ALL-GTK-SD-SMP-SMA-SMK-SLB'!$F$14:$CG$713,'ALL-GTK-SD-SMP-SMA-SMK-SLB'!P$7,FALSE)</f>
        <v>5</v>
      </c>
      <c r="P13" s="299">
        <f>SUM(H13,J13,L13,N13)</f>
        <v>2</v>
      </c>
      <c r="Q13" s="299">
        <f>SUM(I13,K13,M13,O13)</f>
        <v>7</v>
      </c>
      <c r="R13" s="300">
        <f>SUM(P13:Q13)</f>
        <v>9</v>
      </c>
      <c r="S13" s="9">
        <f>VLOOKUP($E13,'ALL-GTK-SD-SMP-SMA-SMK-SLB'!$F$14:$CG$713,'ALL-GTK-SD-SMP-SMA-SMK-SLB'!T$7,FALSE)</f>
        <v>0</v>
      </c>
      <c r="T13" s="9">
        <f>VLOOKUP($E13,'ALL-GTK-SD-SMP-SMA-SMK-SLB'!$F$14:$CG$713,'ALL-GTK-SD-SMP-SMA-SMK-SLB'!U$7,FALSE)</f>
        <v>0</v>
      </c>
      <c r="U13" s="9">
        <f>VLOOKUP($E13,'ALL-GTK-SD-SMP-SMA-SMK-SLB'!$F$14:$CG$713,'ALL-GTK-SD-SMP-SMA-SMK-SLB'!V$7,FALSE)</f>
        <v>0</v>
      </c>
      <c r="V13" s="9">
        <f>VLOOKUP($E13,'ALL-GTK-SD-SMP-SMA-SMK-SLB'!$F$14:$CG$713,'ALL-GTK-SD-SMP-SMA-SMK-SLB'!W$7,FALSE)</f>
        <v>1</v>
      </c>
      <c r="W13" s="9">
        <f>VLOOKUP($E13,'ALL-GTK-SD-SMP-SMA-SMK-SLB'!$F$14:$CG$713,'ALL-GTK-SD-SMP-SMA-SMK-SLB'!X$7,FALSE)</f>
        <v>3</v>
      </c>
      <c r="X13" s="9">
        <f>VLOOKUP($E13,'ALL-GTK-SD-SMP-SMA-SMK-SLB'!$F$14:$CG$713,'ALL-GTK-SD-SMP-SMA-SMK-SLB'!Y$7,FALSE)</f>
        <v>1</v>
      </c>
      <c r="Y13" s="299">
        <f>SUM(S13,U13,W13)</f>
        <v>3</v>
      </c>
      <c r="Z13" s="299">
        <f>SUM(T13,V13,X13)</f>
        <v>2</v>
      </c>
      <c r="AA13" s="10">
        <f>SUM(Y13:Z13)</f>
        <v>5</v>
      </c>
      <c r="AB13" s="44">
        <f>SUM(P13,Y13)</f>
        <v>5</v>
      </c>
      <c r="AC13" s="44">
        <f>SUM(Q13,Z13)</f>
        <v>9</v>
      </c>
      <c r="AD13" s="11">
        <f>SUM(AB13:AC13)</f>
        <v>14</v>
      </c>
      <c r="AE13" s="9">
        <f>VLOOKUP($E13,'ALL-GTK-SD-SMP-SMA-SMK-SLB'!$F$14:$CG$713,'ALL-GTK-SD-SMP-SMA-SMK-SLB'!AF$7,FALSE)</f>
        <v>2</v>
      </c>
      <c r="AF13" s="9">
        <f>VLOOKUP($E13,'ALL-GTK-SD-SMP-SMA-SMK-SLB'!$F$14:$CG$713,'ALL-GTK-SD-SMP-SMA-SMK-SLB'!AG$7,FALSE)</f>
        <v>4</v>
      </c>
      <c r="AG13" s="10">
        <f t="shared" ref="AG13" si="3">SUM(AE13:AF13)</f>
        <v>6</v>
      </c>
      <c r="AH13" s="9">
        <f>VLOOKUP($E13,'ALL-GTK-SD-SMP-SMA-SMK-SLB'!$F$14:$CG$713,'ALL-GTK-SD-SMP-SMA-SMK-SLB'!AI$7,FALSE)</f>
        <v>3</v>
      </c>
      <c r="AI13" s="9">
        <f>VLOOKUP($E13,'ALL-GTK-SD-SMP-SMA-SMK-SLB'!$F$14:$CG$713,'ALL-GTK-SD-SMP-SMA-SMK-SLB'!AJ$7,FALSE)</f>
        <v>5</v>
      </c>
      <c r="AJ13" s="10">
        <f t="shared" ref="AJ13" si="4">SUM(AH13:AI13)</f>
        <v>8</v>
      </c>
      <c r="AK13" s="44">
        <f>SUM(AE13,AH13)</f>
        <v>5</v>
      </c>
      <c r="AL13" s="44">
        <f>SUM(AF13,AI13)</f>
        <v>9</v>
      </c>
      <c r="AM13" s="11">
        <f>SUM(AK13:AL13)</f>
        <v>14</v>
      </c>
      <c r="AN13" s="299">
        <f>VLOOKUP($E13,'ALL-GTK-SD-SMP-SMA-SMK-SLB'!$F$14:$CG$713,'ALL-GTK-SD-SMP-SMA-SMK-SLB'!AO$7,FALSE)</f>
        <v>0</v>
      </c>
      <c r="AO13" s="299">
        <f>VLOOKUP($E13,'ALL-GTK-SD-SMP-SMA-SMK-SLB'!$F$14:$CG$713,'ALL-GTK-SD-SMP-SMA-SMK-SLB'!AP$7,FALSE)</f>
        <v>0</v>
      </c>
      <c r="AP13" s="9">
        <f>VLOOKUP($E13,'ALL-GTK-SD-SMP-SMA-SMK-SLB'!$F$14:$CG$713,'ALL-GTK-SD-SMP-SMA-SMK-SLB'!AQ$7,FALSE)</f>
        <v>0</v>
      </c>
      <c r="AQ13" s="9">
        <f>VLOOKUP($E13,'ALL-GTK-SD-SMP-SMA-SMK-SLB'!$F$14:$CG$713,'ALL-GTK-SD-SMP-SMA-SMK-SLB'!AR$7,FALSE)</f>
        <v>0</v>
      </c>
      <c r="AR13" s="9">
        <f>VLOOKUP($E13,'ALL-GTK-SD-SMP-SMA-SMK-SLB'!$F$14:$CG$713,'ALL-GTK-SD-SMP-SMA-SMK-SLB'!AS$7,FALSE)</f>
        <v>0</v>
      </c>
      <c r="AS13" s="9">
        <f>VLOOKUP($E13,'ALL-GTK-SD-SMP-SMA-SMK-SLB'!$F$14:$CG$713,'ALL-GTK-SD-SMP-SMA-SMK-SLB'!AT$7,FALSE)</f>
        <v>1</v>
      </c>
      <c r="AT13" s="9">
        <f>VLOOKUP($E13,'ALL-GTK-SD-SMP-SMA-SMK-SLB'!$F$14:$CG$713,'ALL-GTK-SD-SMP-SMA-SMK-SLB'!AU$7,FALSE)</f>
        <v>0</v>
      </c>
      <c r="AU13" s="9">
        <f>VLOOKUP($E13,'ALL-GTK-SD-SMP-SMA-SMK-SLB'!$F$14:$CG$713,'ALL-GTK-SD-SMP-SMA-SMK-SLB'!AV$7,FALSE)</f>
        <v>1</v>
      </c>
      <c r="AV13" s="9">
        <f>VLOOKUP($E13,'ALL-GTK-SD-SMP-SMA-SMK-SLB'!$F$14:$CG$713,'ALL-GTK-SD-SMP-SMA-SMK-SLB'!AW$7,FALSE)</f>
        <v>0</v>
      </c>
      <c r="AW13" s="9">
        <f>VLOOKUP($E13,'ALL-GTK-SD-SMP-SMA-SMK-SLB'!$F$14:$CG$713,'ALL-GTK-SD-SMP-SMA-SMK-SLB'!AX$7,FALSE)</f>
        <v>0</v>
      </c>
      <c r="AX13" s="9">
        <f>VLOOKUP($E13,'ALL-GTK-SD-SMP-SMA-SMK-SLB'!$F$14:$CG$713,'ALL-GTK-SD-SMP-SMA-SMK-SLB'!AY$7,FALSE)</f>
        <v>5</v>
      </c>
      <c r="AY13" s="9">
        <f>VLOOKUP($E13,'ALL-GTK-SD-SMP-SMA-SMK-SLB'!$F$14:$CG$713,'ALL-GTK-SD-SMP-SMA-SMK-SLB'!AZ$7,FALSE)</f>
        <v>6</v>
      </c>
      <c r="AZ13" s="9">
        <f>VLOOKUP($E13,'ALL-GTK-SD-SMP-SMA-SMK-SLB'!$F$14:$CG$713,'ALL-GTK-SD-SMP-SMA-SMK-SLB'!BA$7,FALSE)</f>
        <v>0</v>
      </c>
      <c r="BA13" s="9">
        <f>VLOOKUP($E13,'ALL-GTK-SD-SMP-SMA-SMK-SLB'!$F$14:$CG$713,'ALL-GTK-SD-SMP-SMA-SMK-SLB'!BB$7,FALSE)</f>
        <v>1</v>
      </c>
      <c r="BB13" s="9">
        <f>VLOOKUP($E13,'ALL-GTK-SD-SMP-SMA-SMK-SLB'!$F$14:$CG$713,'ALL-GTK-SD-SMP-SMA-SMK-SLB'!BC$7,FALSE)</f>
        <v>0</v>
      </c>
      <c r="BC13" s="9">
        <f>VLOOKUP($E13,'ALL-GTK-SD-SMP-SMA-SMK-SLB'!$F$14:$CG$713,'ALL-GTK-SD-SMP-SMA-SMK-SLB'!BD$7,FALSE)</f>
        <v>0</v>
      </c>
      <c r="BD13" s="310">
        <f>SUM(AN13,AP13,AR13,AT13)</f>
        <v>0</v>
      </c>
      <c r="BE13" s="310">
        <f>SUM(AO13,AQ13,AS13,AU13)</f>
        <v>2</v>
      </c>
      <c r="BF13" s="10">
        <f>SUM(BD13:BE13)</f>
        <v>2</v>
      </c>
      <c r="BG13" s="311">
        <f>SUM(AV13,AX13,AZ13,BB13,)</f>
        <v>5</v>
      </c>
      <c r="BH13" s="311">
        <f>SUM(AW13,AY13,BA13,BC13,)</f>
        <v>7</v>
      </c>
      <c r="BI13" s="10">
        <f>SUM(BG13:BH13)</f>
        <v>12</v>
      </c>
      <c r="BJ13" s="44">
        <f>SUM(BD13,BG13)</f>
        <v>5</v>
      </c>
      <c r="BK13" s="44">
        <f>SUM(BE13,BH13)</f>
        <v>9</v>
      </c>
      <c r="BL13" s="11">
        <f t="shared" ref="BL13" si="5">SUM(BF13,BI13)</f>
        <v>14</v>
      </c>
      <c r="BM13" s="9">
        <f>VLOOKUP($E13,'ALL-GTK-SD-SMP-SMA-SMK-SLB'!$F$14:$CG$713,'ALL-GTK-SD-SMP-SMA-SMK-SLB'!BN$7,FALSE)</f>
        <v>0</v>
      </c>
      <c r="BN13" s="9">
        <f>VLOOKUP($E13,'ALL-GTK-SD-SMP-SMA-SMK-SLB'!$F$14:$CG$713,'ALL-GTK-SD-SMP-SMA-SMK-SLB'!BO$7,FALSE)</f>
        <v>0</v>
      </c>
      <c r="BO13" s="9">
        <f>VLOOKUP($E13,'ALL-GTK-SD-SMP-SMA-SMK-SLB'!$F$14:$CG$713,'ALL-GTK-SD-SMP-SMA-SMK-SLB'!BP$7,FALSE)</f>
        <v>0</v>
      </c>
      <c r="BP13" s="9">
        <f>VLOOKUP($E13,'ALL-GTK-SD-SMP-SMA-SMK-SLB'!$F$14:$CG$713,'ALL-GTK-SD-SMP-SMA-SMK-SLB'!BQ$7,FALSE)</f>
        <v>0</v>
      </c>
      <c r="BQ13" s="9">
        <f>VLOOKUP($E13,'ALL-GTK-SD-SMP-SMA-SMK-SLB'!$F$14:$CG$713,'ALL-GTK-SD-SMP-SMA-SMK-SLB'!BR$7,FALSE)</f>
        <v>0</v>
      </c>
      <c r="BR13" s="9">
        <f>VLOOKUP($E13,'ALL-GTK-SD-SMP-SMA-SMK-SLB'!$F$14:$CG$713,'ALL-GTK-SD-SMP-SMA-SMK-SLB'!BS$7,FALSE)</f>
        <v>0</v>
      </c>
      <c r="BS13" s="9">
        <f>VLOOKUP($E13,'ALL-GTK-SD-SMP-SMA-SMK-SLB'!$F$14:$CG$713,'ALL-GTK-SD-SMP-SMA-SMK-SLB'!BT$7,FALSE)</f>
        <v>0</v>
      </c>
      <c r="BT13" s="9">
        <f>VLOOKUP($E13,'ALL-GTK-SD-SMP-SMA-SMK-SLB'!$F$14:$CG$713,'ALL-GTK-SD-SMP-SMA-SMK-SLB'!BU$7,FALSE)</f>
        <v>0</v>
      </c>
      <c r="BU13" s="299">
        <f>SUM(BO13,BQ13,BS13)</f>
        <v>0</v>
      </c>
      <c r="BV13" s="299">
        <f>SUM(BP13,BR13,BT13)</f>
        <v>0</v>
      </c>
      <c r="BW13" s="44">
        <f>SUM(BM13,BU13)</f>
        <v>0</v>
      </c>
      <c r="BX13" s="44">
        <f>SUM(BN13,BV13)</f>
        <v>0</v>
      </c>
      <c r="BY13" s="11">
        <f>SUM(BW13:BX13)</f>
        <v>0</v>
      </c>
      <c r="BZ13" s="14">
        <f>SUM(P13,Y13)</f>
        <v>5</v>
      </c>
      <c r="CA13" s="14">
        <f>SUM(Q13,Z13)</f>
        <v>9</v>
      </c>
      <c r="CB13" s="13">
        <f>SUM(BM13,BU13)</f>
        <v>0</v>
      </c>
      <c r="CC13" s="13">
        <f>SUM(BN13,BV13)</f>
        <v>0</v>
      </c>
      <c r="CD13" s="312">
        <f>SUM(BZ13,CB13)</f>
        <v>5</v>
      </c>
      <c r="CE13" s="312">
        <f>SUM(CA13,CC13)</f>
        <v>9</v>
      </c>
      <c r="CF13" s="313">
        <f>SUM(CD13:CE13)</f>
        <v>14</v>
      </c>
      <c r="CG13" s="302" t="str">
        <f>IF(AM13=BL13,"OK","REVISI")</f>
        <v>OK</v>
      </c>
    </row>
    <row r="14" spans="1:86" ht="14.25" x14ac:dyDescent="0.25">
      <c r="A14" s="6">
        <v>2</v>
      </c>
      <c r="B14" s="495">
        <v>2</v>
      </c>
      <c r="C14" s="495" t="s">
        <v>6</v>
      </c>
      <c r="D14" s="496" t="s">
        <v>24</v>
      </c>
      <c r="E14" s="624">
        <v>20319934</v>
      </c>
      <c r="F14" s="625" t="s">
        <v>269</v>
      </c>
      <c r="G14" s="624" t="s">
        <v>52</v>
      </c>
      <c r="H14" s="9">
        <f>VLOOKUP($E14,'ALL-GTK-SD-SMP-SMA-SMK-SLB'!$F$14:$CG$713,'ALL-GTK-SD-SMP-SMA-SMK-SLB'!I$7,FALSE)</f>
        <v>2</v>
      </c>
      <c r="I14" s="9">
        <f>VLOOKUP($E14,'ALL-GTK-SD-SMP-SMA-SMK-SLB'!$F$14:$CG$713,'ALL-GTK-SD-SMP-SMA-SMK-SLB'!J$7,FALSE)</f>
        <v>0</v>
      </c>
      <c r="J14" s="9">
        <f>VLOOKUP($E14,'ALL-GTK-SD-SMP-SMA-SMK-SLB'!$F$14:$CG$713,'ALL-GTK-SD-SMP-SMA-SMK-SLB'!K$7,FALSE)</f>
        <v>0</v>
      </c>
      <c r="K14" s="9">
        <f>VLOOKUP($E14,'ALL-GTK-SD-SMP-SMA-SMK-SLB'!$F$14:$CG$713,'ALL-GTK-SD-SMP-SMA-SMK-SLB'!L$7,FALSE)</f>
        <v>0</v>
      </c>
      <c r="L14" s="9">
        <f>VLOOKUP($E14,'ALL-GTK-SD-SMP-SMA-SMK-SLB'!$F$14:$CG$713,'ALL-GTK-SD-SMP-SMA-SMK-SLB'!M$7,FALSE)</f>
        <v>2</v>
      </c>
      <c r="M14" s="9">
        <f>VLOOKUP($E14,'ALL-GTK-SD-SMP-SMA-SMK-SLB'!$F$14:$CG$713,'ALL-GTK-SD-SMP-SMA-SMK-SLB'!N$7,FALSE)</f>
        <v>1</v>
      </c>
      <c r="N14" s="9">
        <f>VLOOKUP($E14,'ALL-GTK-SD-SMP-SMA-SMK-SLB'!$F$14:$CG$713,'ALL-GTK-SD-SMP-SMA-SMK-SLB'!O$7,FALSE)</f>
        <v>0</v>
      </c>
      <c r="O14" s="9">
        <f>VLOOKUP($E14,'ALL-GTK-SD-SMP-SMA-SMK-SLB'!$F$14:$CG$713,'ALL-GTK-SD-SMP-SMA-SMK-SLB'!P$7,FALSE)</f>
        <v>1</v>
      </c>
      <c r="P14" s="299">
        <f t="shared" ref="P14:P77" si="6">SUM(H14,J14,L14,N14)</f>
        <v>4</v>
      </c>
      <c r="Q14" s="299">
        <f t="shared" ref="Q14:Q77" si="7">SUM(I14,K14,M14,O14)</f>
        <v>2</v>
      </c>
      <c r="R14" s="300">
        <f t="shared" ref="R14:R77" si="8">SUM(P14:Q14)</f>
        <v>6</v>
      </c>
      <c r="S14" s="9">
        <f>VLOOKUP($E14,'ALL-GTK-SD-SMP-SMA-SMK-SLB'!$F$14:$CG$713,'ALL-GTK-SD-SMP-SMA-SMK-SLB'!T$7,FALSE)</f>
        <v>0</v>
      </c>
      <c r="T14" s="9">
        <f>VLOOKUP($E14,'ALL-GTK-SD-SMP-SMA-SMK-SLB'!$F$14:$CG$713,'ALL-GTK-SD-SMP-SMA-SMK-SLB'!U$7,FALSE)</f>
        <v>0</v>
      </c>
      <c r="U14" s="9">
        <f>VLOOKUP($E14,'ALL-GTK-SD-SMP-SMA-SMK-SLB'!$F$14:$CG$713,'ALL-GTK-SD-SMP-SMA-SMK-SLB'!V$7,FALSE)</f>
        <v>1</v>
      </c>
      <c r="V14" s="9">
        <f>VLOOKUP($E14,'ALL-GTK-SD-SMP-SMA-SMK-SLB'!$F$14:$CG$713,'ALL-GTK-SD-SMP-SMA-SMK-SLB'!W$7,FALSE)</f>
        <v>1</v>
      </c>
      <c r="W14" s="9">
        <f>VLOOKUP($E14,'ALL-GTK-SD-SMP-SMA-SMK-SLB'!$F$14:$CG$713,'ALL-GTK-SD-SMP-SMA-SMK-SLB'!X$7,FALSE)</f>
        <v>1</v>
      </c>
      <c r="X14" s="9">
        <f>VLOOKUP($E14,'ALL-GTK-SD-SMP-SMA-SMK-SLB'!$F$14:$CG$713,'ALL-GTK-SD-SMP-SMA-SMK-SLB'!Y$7,FALSE)</f>
        <v>1</v>
      </c>
      <c r="Y14" s="299">
        <f t="shared" ref="Y14:Y77" si="9">SUM(S14,U14,W14)</f>
        <v>2</v>
      </c>
      <c r="Z14" s="299">
        <f t="shared" ref="Z14:Z77" si="10">SUM(T14,V14,X14)</f>
        <v>2</v>
      </c>
      <c r="AA14" s="10">
        <f t="shared" ref="AA14:AA77" si="11">SUM(Y14:Z14)</f>
        <v>4</v>
      </c>
      <c r="AB14" s="44">
        <f t="shared" ref="AB14:AB77" si="12">SUM(P14,Y14)</f>
        <v>6</v>
      </c>
      <c r="AC14" s="44">
        <f t="shared" ref="AC14:AC77" si="13">SUM(Q14,Z14)</f>
        <v>4</v>
      </c>
      <c r="AD14" s="11">
        <f t="shared" ref="AD14:AD77" si="14">SUM(AB14:AC14)</f>
        <v>10</v>
      </c>
      <c r="AE14" s="9">
        <f>VLOOKUP($E14,'ALL-GTK-SD-SMP-SMA-SMK-SLB'!$F$14:$CG$713,'ALL-GTK-SD-SMP-SMA-SMK-SLB'!AF$7,FALSE)</f>
        <v>3</v>
      </c>
      <c r="AF14" s="9">
        <f>VLOOKUP($E14,'ALL-GTK-SD-SMP-SMA-SMK-SLB'!$F$14:$CG$713,'ALL-GTK-SD-SMP-SMA-SMK-SLB'!AG$7,FALSE)</f>
        <v>3</v>
      </c>
      <c r="AG14" s="10">
        <f t="shared" ref="AG14:AG77" si="15">SUM(AE14:AF14)</f>
        <v>6</v>
      </c>
      <c r="AH14" s="9">
        <f>VLOOKUP($E14,'ALL-GTK-SD-SMP-SMA-SMK-SLB'!$F$14:$CG$713,'ALL-GTK-SD-SMP-SMA-SMK-SLB'!AI$7,FALSE)</f>
        <v>3</v>
      </c>
      <c r="AI14" s="9">
        <f>VLOOKUP($E14,'ALL-GTK-SD-SMP-SMA-SMK-SLB'!$F$14:$CG$713,'ALL-GTK-SD-SMP-SMA-SMK-SLB'!AJ$7,FALSE)</f>
        <v>1</v>
      </c>
      <c r="AJ14" s="10">
        <f t="shared" ref="AJ14:AJ77" si="16">SUM(AH14:AI14)</f>
        <v>4</v>
      </c>
      <c r="AK14" s="44">
        <f t="shared" ref="AK14:AK77" si="17">SUM(AE14,AH14)</f>
        <v>6</v>
      </c>
      <c r="AL14" s="44">
        <f t="shared" ref="AL14:AL77" si="18">SUM(AF14,AI14)</f>
        <v>4</v>
      </c>
      <c r="AM14" s="11">
        <f t="shared" ref="AM14:AM77" si="19">SUM(AK14:AL14)</f>
        <v>10</v>
      </c>
      <c r="AN14" s="299">
        <f>VLOOKUP($E14,'ALL-GTK-SD-SMP-SMA-SMK-SLB'!$F$14:$CG$713,'ALL-GTK-SD-SMP-SMA-SMK-SLB'!AO$7,FALSE)</f>
        <v>1</v>
      </c>
      <c r="AO14" s="299">
        <f>VLOOKUP($E14,'ALL-GTK-SD-SMP-SMA-SMK-SLB'!$F$14:$CG$713,'ALL-GTK-SD-SMP-SMA-SMK-SLB'!AP$7,FALSE)</f>
        <v>0</v>
      </c>
      <c r="AP14" s="9">
        <f>VLOOKUP($E14,'ALL-GTK-SD-SMP-SMA-SMK-SLB'!$F$14:$CG$713,'ALL-GTK-SD-SMP-SMA-SMK-SLB'!AQ$7,FALSE)</f>
        <v>0</v>
      </c>
      <c r="AQ14" s="9">
        <f>VLOOKUP($E14,'ALL-GTK-SD-SMP-SMA-SMK-SLB'!$F$14:$CG$713,'ALL-GTK-SD-SMP-SMA-SMK-SLB'!AR$7,FALSE)</f>
        <v>0</v>
      </c>
      <c r="AR14" s="9">
        <f>VLOOKUP($E14,'ALL-GTK-SD-SMP-SMA-SMK-SLB'!$F$14:$CG$713,'ALL-GTK-SD-SMP-SMA-SMK-SLB'!AS$7,FALSE)</f>
        <v>0</v>
      </c>
      <c r="AS14" s="9">
        <f>VLOOKUP($E14,'ALL-GTK-SD-SMP-SMA-SMK-SLB'!$F$14:$CG$713,'ALL-GTK-SD-SMP-SMA-SMK-SLB'!AT$7,FALSE)</f>
        <v>0</v>
      </c>
      <c r="AT14" s="9">
        <f>VLOOKUP($E14,'ALL-GTK-SD-SMP-SMA-SMK-SLB'!$F$14:$CG$713,'ALL-GTK-SD-SMP-SMA-SMK-SLB'!AU$7,FALSE)</f>
        <v>0</v>
      </c>
      <c r="AU14" s="9">
        <f>VLOOKUP($E14,'ALL-GTK-SD-SMP-SMA-SMK-SLB'!$F$14:$CG$713,'ALL-GTK-SD-SMP-SMA-SMK-SLB'!AV$7,FALSE)</f>
        <v>0</v>
      </c>
      <c r="AV14" s="9">
        <f>VLOOKUP($E14,'ALL-GTK-SD-SMP-SMA-SMK-SLB'!$F$14:$CG$713,'ALL-GTK-SD-SMP-SMA-SMK-SLB'!AW$7,FALSE)</f>
        <v>0</v>
      </c>
      <c r="AW14" s="9">
        <f>VLOOKUP($E14,'ALL-GTK-SD-SMP-SMA-SMK-SLB'!$F$14:$CG$713,'ALL-GTK-SD-SMP-SMA-SMK-SLB'!AX$7,FALSE)</f>
        <v>0</v>
      </c>
      <c r="AX14" s="9">
        <f>VLOOKUP($E14,'ALL-GTK-SD-SMP-SMA-SMK-SLB'!$F$14:$CG$713,'ALL-GTK-SD-SMP-SMA-SMK-SLB'!AY$7,FALSE)</f>
        <v>4</v>
      </c>
      <c r="AY14" s="9">
        <f>VLOOKUP($E14,'ALL-GTK-SD-SMP-SMA-SMK-SLB'!$F$14:$CG$713,'ALL-GTK-SD-SMP-SMA-SMK-SLB'!AZ$7,FALSE)</f>
        <v>3</v>
      </c>
      <c r="AZ14" s="9">
        <f>VLOOKUP($E14,'ALL-GTK-SD-SMP-SMA-SMK-SLB'!$F$14:$CG$713,'ALL-GTK-SD-SMP-SMA-SMK-SLB'!BA$7,FALSE)</f>
        <v>1</v>
      </c>
      <c r="BA14" s="9">
        <f>VLOOKUP($E14,'ALL-GTK-SD-SMP-SMA-SMK-SLB'!$F$14:$CG$713,'ALL-GTK-SD-SMP-SMA-SMK-SLB'!BB$7,FALSE)</f>
        <v>1</v>
      </c>
      <c r="BB14" s="9">
        <f>VLOOKUP($E14,'ALL-GTK-SD-SMP-SMA-SMK-SLB'!$F$14:$CG$713,'ALL-GTK-SD-SMP-SMA-SMK-SLB'!BC$7,FALSE)</f>
        <v>0</v>
      </c>
      <c r="BC14" s="9">
        <f>VLOOKUP($E14,'ALL-GTK-SD-SMP-SMA-SMK-SLB'!$F$14:$CG$713,'ALL-GTK-SD-SMP-SMA-SMK-SLB'!BD$7,FALSE)</f>
        <v>0</v>
      </c>
      <c r="BD14" s="310">
        <f t="shared" ref="BD14:BD77" si="20">SUM(AN14,AP14,AR14,AT14)</f>
        <v>1</v>
      </c>
      <c r="BE14" s="310">
        <f t="shared" ref="BE14:BE77" si="21">SUM(AO14,AQ14,AS14,AU14)</f>
        <v>0</v>
      </c>
      <c r="BF14" s="10">
        <f t="shared" ref="BF14:BF77" si="22">SUM(BD14:BE14)</f>
        <v>1</v>
      </c>
      <c r="BG14" s="311">
        <f t="shared" ref="BG14:BG77" si="23">SUM(AV14,AX14,AZ14,BB14,)</f>
        <v>5</v>
      </c>
      <c r="BH14" s="311">
        <f t="shared" ref="BH14:BH77" si="24">SUM(AW14,AY14,BA14,BC14,)</f>
        <v>4</v>
      </c>
      <c r="BI14" s="10">
        <f t="shared" ref="BI14:BI77" si="25">SUM(BG14:BH14)</f>
        <v>9</v>
      </c>
      <c r="BJ14" s="44">
        <f t="shared" ref="BJ14:BJ77" si="26">SUM(BD14,BG14)</f>
        <v>6</v>
      </c>
      <c r="BK14" s="44">
        <f t="shared" ref="BK14:BK77" si="27">SUM(BE14,BH14)</f>
        <v>4</v>
      </c>
      <c r="BL14" s="11">
        <f t="shared" ref="BL14:BL77" si="28">SUM(BF14,BI14)</f>
        <v>10</v>
      </c>
      <c r="BM14" s="9">
        <f>VLOOKUP($E14,'ALL-GTK-SD-SMP-SMA-SMK-SLB'!$F$14:$CG$713,'ALL-GTK-SD-SMP-SMA-SMK-SLB'!BN$7,FALSE)</f>
        <v>0</v>
      </c>
      <c r="BN14" s="9">
        <f>VLOOKUP($E14,'ALL-GTK-SD-SMP-SMA-SMK-SLB'!$F$14:$CG$713,'ALL-GTK-SD-SMP-SMA-SMK-SLB'!BO$7,FALSE)</f>
        <v>0</v>
      </c>
      <c r="BO14" s="9">
        <f>VLOOKUP($E14,'ALL-GTK-SD-SMP-SMA-SMK-SLB'!$F$14:$CG$713,'ALL-GTK-SD-SMP-SMA-SMK-SLB'!BP$7,FALSE)</f>
        <v>0</v>
      </c>
      <c r="BP14" s="9">
        <f>VLOOKUP($E14,'ALL-GTK-SD-SMP-SMA-SMK-SLB'!$F$14:$CG$713,'ALL-GTK-SD-SMP-SMA-SMK-SLB'!BQ$7,FALSE)</f>
        <v>0</v>
      </c>
      <c r="BQ14" s="9">
        <f>VLOOKUP($E14,'ALL-GTK-SD-SMP-SMA-SMK-SLB'!$F$14:$CG$713,'ALL-GTK-SD-SMP-SMA-SMK-SLB'!BR$7,FALSE)</f>
        <v>0</v>
      </c>
      <c r="BR14" s="9">
        <f>VLOOKUP($E14,'ALL-GTK-SD-SMP-SMA-SMK-SLB'!$F$14:$CG$713,'ALL-GTK-SD-SMP-SMA-SMK-SLB'!BS$7,FALSE)</f>
        <v>0</v>
      </c>
      <c r="BS14" s="9">
        <f>VLOOKUP($E14,'ALL-GTK-SD-SMP-SMA-SMK-SLB'!$F$14:$CG$713,'ALL-GTK-SD-SMP-SMA-SMK-SLB'!BT$7,FALSE)</f>
        <v>0</v>
      </c>
      <c r="BT14" s="9">
        <f>VLOOKUP($E14,'ALL-GTK-SD-SMP-SMA-SMK-SLB'!$F$14:$CG$713,'ALL-GTK-SD-SMP-SMA-SMK-SLB'!BU$7,FALSE)</f>
        <v>0</v>
      </c>
      <c r="BU14" s="299">
        <f t="shared" ref="BU14:BU77" si="29">SUM(BO14,BQ14,BS14)</f>
        <v>0</v>
      </c>
      <c r="BV14" s="299">
        <f t="shared" ref="BV14:BV77" si="30">SUM(BP14,BR14,BT14)</f>
        <v>0</v>
      </c>
      <c r="BW14" s="44">
        <f t="shared" ref="BW14:BW77" si="31">SUM(BM14,BU14)</f>
        <v>0</v>
      </c>
      <c r="BX14" s="44">
        <f t="shared" ref="BX14:BX77" si="32">SUM(BN14,BV14)</f>
        <v>0</v>
      </c>
      <c r="BY14" s="11">
        <f t="shared" ref="BY14:BY77" si="33">SUM(BW14:BX14)</f>
        <v>0</v>
      </c>
      <c r="BZ14" s="14">
        <f t="shared" ref="BZ14:BZ77" si="34">SUM(P14,Y14)</f>
        <v>6</v>
      </c>
      <c r="CA14" s="14">
        <f t="shared" ref="CA14:CA77" si="35">SUM(Q14,Z14)</f>
        <v>4</v>
      </c>
      <c r="CB14" s="13">
        <f t="shared" ref="CB14:CB77" si="36">SUM(BM14,BU14)</f>
        <v>0</v>
      </c>
      <c r="CC14" s="13">
        <f t="shared" ref="CC14:CC77" si="37">SUM(BN14,BV14)</f>
        <v>0</v>
      </c>
      <c r="CD14" s="312">
        <f t="shared" ref="CD14:CD77" si="38">SUM(BZ14,CB14)</f>
        <v>6</v>
      </c>
      <c r="CE14" s="312">
        <f t="shared" ref="CE14:CE77" si="39">SUM(CA14,CC14)</f>
        <v>4</v>
      </c>
      <c r="CF14" s="313">
        <f t="shared" ref="CF14:CF77" si="40">SUM(CD14:CE14)</f>
        <v>10</v>
      </c>
      <c r="CG14" s="302" t="str">
        <f t="shared" ref="CG14:CG77" si="41">IF(AM14=BL14,"OK","REVISI")</f>
        <v>OK</v>
      </c>
    </row>
    <row r="15" spans="1:86" ht="14.25" x14ac:dyDescent="0.25">
      <c r="A15" s="6">
        <v>3</v>
      </c>
      <c r="B15" s="495">
        <v>3</v>
      </c>
      <c r="C15" s="495" t="s">
        <v>6</v>
      </c>
      <c r="D15" s="496" t="s">
        <v>24</v>
      </c>
      <c r="E15" s="624">
        <v>20319909</v>
      </c>
      <c r="F15" s="625" t="s">
        <v>270</v>
      </c>
      <c r="G15" s="624" t="s">
        <v>52</v>
      </c>
      <c r="H15" s="9">
        <f>VLOOKUP($E15,'ALL-GTK-SD-SMP-SMA-SMK-SLB'!$F$14:$CG$713,'ALL-GTK-SD-SMP-SMA-SMK-SLB'!I$7,FALSE)</f>
        <v>0</v>
      </c>
      <c r="I15" s="9">
        <f>VLOOKUP($E15,'ALL-GTK-SD-SMP-SMA-SMK-SLB'!$F$14:$CG$713,'ALL-GTK-SD-SMP-SMA-SMK-SLB'!J$7,FALSE)</f>
        <v>0</v>
      </c>
      <c r="J15" s="9">
        <f>VLOOKUP($E15,'ALL-GTK-SD-SMP-SMA-SMK-SLB'!$F$14:$CG$713,'ALL-GTK-SD-SMP-SMA-SMK-SLB'!K$7,FALSE)</f>
        <v>0</v>
      </c>
      <c r="K15" s="9">
        <f>VLOOKUP($E15,'ALL-GTK-SD-SMP-SMA-SMK-SLB'!$F$14:$CG$713,'ALL-GTK-SD-SMP-SMA-SMK-SLB'!L$7,FALSE)</f>
        <v>0</v>
      </c>
      <c r="L15" s="9">
        <f>VLOOKUP($E15,'ALL-GTK-SD-SMP-SMA-SMK-SLB'!$F$14:$CG$713,'ALL-GTK-SD-SMP-SMA-SMK-SLB'!M$7,FALSE)</f>
        <v>0</v>
      </c>
      <c r="M15" s="9">
        <f>VLOOKUP($E15,'ALL-GTK-SD-SMP-SMA-SMK-SLB'!$F$14:$CG$713,'ALL-GTK-SD-SMP-SMA-SMK-SLB'!N$7,FALSE)</f>
        <v>2</v>
      </c>
      <c r="N15" s="9">
        <f>VLOOKUP($E15,'ALL-GTK-SD-SMP-SMA-SMK-SLB'!$F$14:$CG$713,'ALL-GTK-SD-SMP-SMA-SMK-SLB'!O$7,FALSE)</f>
        <v>2</v>
      </c>
      <c r="O15" s="9">
        <f>VLOOKUP($E15,'ALL-GTK-SD-SMP-SMA-SMK-SLB'!$F$14:$CG$713,'ALL-GTK-SD-SMP-SMA-SMK-SLB'!P$7,FALSE)</f>
        <v>3</v>
      </c>
      <c r="P15" s="299">
        <f t="shared" si="6"/>
        <v>2</v>
      </c>
      <c r="Q15" s="299">
        <f t="shared" si="7"/>
        <v>5</v>
      </c>
      <c r="R15" s="300">
        <f t="shared" si="8"/>
        <v>7</v>
      </c>
      <c r="S15" s="9">
        <f>VLOOKUP($E15,'ALL-GTK-SD-SMP-SMA-SMK-SLB'!$F$14:$CG$713,'ALL-GTK-SD-SMP-SMA-SMK-SLB'!T$7,FALSE)</f>
        <v>0</v>
      </c>
      <c r="T15" s="9">
        <f>VLOOKUP($E15,'ALL-GTK-SD-SMP-SMA-SMK-SLB'!$F$14:$CG$713,'ALL-GTK-SD-SMP-SMA-SMK-SLB'!U$7,FALSE)</f>
        <v>0</v>
      </c>
      <c r="U15" s="9">
        <f>VLOOKUP($E15,'ALL-GTK-SD-SMP-SMA-SMK-SLB'!$F$14:$CG$713,'ALL-GTK-SD-SMP-SMA-SMK-SLB'!V$7,FALSE)</f>
        <v>0</v>
      </c>
      <c r="V15" s="9">
        <f>VLOOKUP($E15,'ALL-GTK-SD-SMP-SMA-SMK-SLB'!$F$14:$CG$713,'ALL-GTK-SD-SMP-SMA-SMK-SLB'!W$7,FALSE)</f>
        <v>2</v>
      </c>
      <c r="W15" s="9">
        <f>VLOOKUP($E15,'ALL-GTK-SD-SMP-SMA-SMK-SLB'!$F$14:$CG$713,'ALL-GTK-SD-SMP-SMA-SMK-SLB'!X$7,FALSE)</f>
        <v>1</v>
      </c>
      <c r="X15" s="9">
        <f>VLOOKUP($E15,'ALL-GTK-SD-SMP-SMA-SMK-SLB'!$F$14:$CG$713,'ALL-GTK-SD-SMP-SMA-SMK-SLB'!Y$7,FALSE)</f>
        <v>3</v>
      </c>
      <c r="Y15" s="299">
        <f t="shared" si="9"/>
        <v>1</v>
      </c>
      <c r="Z15" s="299">
        <f t="shared" si="10"/>
        <v>5</v>
      </c>
      <c r="AA15" s="10">
        <f t="shared" si="11"/>
        <v>6</v>
      </c>
      <c r="AB15" s="44">
        <f t="shared" si="12"/>
        <v>3</v>
      </c>
      <c r="AC15" s="44">
        <f t="shared" si="13"/>
        <v>10</v>
      </c>
      <c r="AD15" s="11">
        <f t="shared" si="14"/>
        <v>13</v>
      </c>
      <c r="AE15" s="9">
        <f>VLOOKUP($E15,'ALL-GTK-SD-SMP-SMA-SMK-SLB'!$F$14:$CG$713,'ALL-GTK-SD-SMP-SMA-SMK-SLB'!AF$7,FALSE)</f>
        <v>0</v>
      </c>
      <c r="AF15" s="9">
        <f>VLOOKUP($E15,'ALL-GTK-SD-SMP-SMA-SMK-SLB'!$F$14:$CG$713,'ALL-GTK-SD-SMP-SMA-SMK-SLB'!AG$7,FALSE)</f>
        <v>7</v>
      </c>
      <c r="AG15" s="10">
        <f t="shared" si="15"/>
        <v>7</v>
      </c>
      <c r="AH15" s="9">
        <f>VLOOKUP($E15,'ALL-GTK-SD-SMP-SMA-SMK-SLB'!$F$14:$CG$713,'ALL-GTK-SD-SMP-SMA-SMK-SLB'!AI$7,FALSE)</f>
        <v>3</v>
      </c>
      <c r="AI15" s="9">
        <f>VLOOKUP($E15,'ALL-GTK-SD-SMP-SMA-SMK-SLB'!$F$14:$CG$713,'ALL-GTK-SD-SMP-SMA-SMK-SLB'!AJ$7,FALSE)</f>
        <v>3</v>
      </c>
      <c r="AJ15" s="10">
        <f t="shared" si="16"/>
        <v>6</v>
      </c>
      <c r="AK15" s="44">
        <f t="shared" si="17"/>
        <v>3</v>
      </c>
      <c r="AL15" s="44">
        <f t="shared" si="18"/>
        <v>10</v>
      </c>
      <c r="AM15" s="11">
        <f t="shared" si="19"/>
        <v>13</v>
      </c>
      <c r="AN15" s="299">
        <f>VLOOKUP($E15,'ALL-GTK-SD-SMP-SMA-SMK-SLB'!$F$14:$CG$713,'ALL-GTK-SD-SMP-SMA-SMK-SLB'!AO$7,FALSE)</f>
        <v>0</v>
      </c>
      <c r="AO15" s="299">
        <f>VLOOKUP($E15,'ALL-GTK-SD-SMP-SMA-SMK-SLB'!$F$14:$CG$713,'ALL-GTK-SD-SMP-SMA-SMK-SLB'!AP$7,FALSE)</f>
        <v>0</v>
      </c>
      <c r="AP15" s="9">
        <f>VLOOKUP($E15,'ALL-GTK-SD-SMP-SMA-SMK-SLB'!$F$14:$CG$713,'ALL-GTK-SD-SMP-SMA-SMK-SLB'!AQ$7,FALSE)</f>
        <v>0</v>
      </c>
      <c r="AQ15" s="9">
        <f>VLOOKUP($E15,'ALL-GTK-SD-SMP-SMA-SMK-SLB'!$F$14:$CG$713,'ALL-GTK-SD-SMP-SMA-SMK-SLB'!AR$7,FALSE)</f>
        <v>0</v>
      </c>
      <c r="AR15" s="9">
        <f>VLOOKUP($E15,'ALL-GTK-SD-SMP-SMA-SMK-SLB'!$F$14:$CG$713,'ALL-GTK-SD-SMP-SMA-SMK-SLB'!AS$7,FALSE)</f>
        <v>0</v>
      </c>
      <c r="AS15" s="9">
        <f>VLOOKUP($E15,'ALL-GTK-SD-SMP-SMA-SMK-SLB'!$F$14:$CG$713,'ALL-GTK-SD-SMP-SMA-SMK-SLB'!AT$7,FALSE)</f>
        <v>0</v>
      </c>
      <c r="AT15" s="9">
        <f>VLOOKUP($E15,'ALL-GTK-SD-SMP-SMA-SMK-SLB'!$F$14:$CG$713,'ALL-GTK-SD-SMP-SMA-SMK-SLB'!AU$7,FALSE)</f>
        <v>0</v>
      </c>
      <c r="AU15" s="9">
        <f>VLOOKUP($E15,'ALL-GTK-SD-SMP-SMA-SMK-SLB'!$F$14:$CG$713,'ALL-GTK-SD-SMP-SMA-SMK-SLB'!AV$7,FALSE)</f>
        <v>0</v>
      </c>
      <c r="AV15" s="9">
        <f>VLOOKUP($E15,'ALL-GTK-SD-SMP-SMA-SMK-SLB'!$F$14:$CG$713,'ALL-GTK-SD-SMP-SMA-SMK-SLB'!AW$7,FALSE)</f>
        <v>0</v>
      </c>
      <c r="AW15" s="9">
        <f>VLOOKUP($E15,'ALL-GTK-SD-SMP-SMA-SMK-SLB'!$F$14:$CG$713,'ALL-GTK-SD-SMP-SMA-SMK-SLB'!AX$7,FALSE)</f>
        <v>0</v>
      </c>
      <c r="AX15" s="9">
        <f>VLOOKUP($E15,'ALL-GTK-SD-SMP-SMA-SMK-SLB'!$F$14:$CG$713,'ALL-GTK-SD-SMP-SMA-SMK-SLB'!AY$7,FALSE)</f>
        <v>3</v>
      </c>
      <c r="AY15" s="9">
        <f>VLOOKUP($E15,'ALL-GTK-SD-SMP-SMA-SMK-SLB'!$F$14:$CG$713,'ALL-GTK-SD-SMP-SMA-SMK-SLB'!AZ$7,FALSE)</f>
        <v>10</v>
      </c>
      <c r="AZ15" s="9">
        <f>VLOOKUP($E15,'ALL-GTK-SD-SMP-SMA-SMK-SLB'!$F$14:$CG$713,'ALL-GTK-SD-SMP-SMA-SMK-SLB'!BA$7,FALSE)</f>
        <v>0</v>
      </c>
      <c r="BA15" s="9">
        <f>VLOOKUP($E15,'ALL-GTK-SD-SMP-SMA-SMK-SLB'!$F$14:$CG$713,'ALL-GTK-SD-SMP-SMA-SMK-SLB'!BB$7,FALSE)</f>
        <v>0</v>
      </c>
      <c r="BB15" s="9">
        <f>VLOOKUP($E15,'ALL-GTK-SD-SMP-SMA-SMK-SLB'!$F$14:$CG$713,'ALL-GTK-SD-SMP-SMA-SMK-SLB'!BC$7,FALSE)</f>
        <v>0</v>
      </c>
      <c r="BC15" s="9">
        <f>VLOOKUP($E15,'ALL-GTK-SD-SMP-SMA-SMK-SLB'!$F$14:$CG$713,'ALL-GTK-SD-SMP-SMA-SMK-SLB'!BD$7,FALSE)</f>
        <v>0</v>
      </c>
      <c r="BD15" s="310">
        <f t="shared" si="20"/>
        <v>0</v>
      </c>
      <c r="BE15" s="310">
        <f t="shared" si="21"/>
        <v>0</v>
      </c>
      <c r="BF15" s="10">
        <f t="shared" si="22"/>
        <v>0</v>
      </c>
      <c r="BG15" s="311">
        <f t="shared" si="23"/>
        <v>3</v>
      </c>
      <c r="BH15" s="311">
        <f t="shared" si="24"/>
        <v>10</v>
      </c>
      <c r="BI15" s="10">
        <f t="shared" si="25"/>
        <v>13</v>
      </c>
      <c r="BJ15" s="44">
        <f t="shared" si="26"/>
        <v>3</v>
      </c>
      <c r="BK15" s="44">
        <f t="shared" si="27"/>
        <v>10</v>
      </c>
      <c r="BL15" s="11">
        <f t="shared" si="28"/>
        <v>13</v>
      </c>
      <c r="BM15" s="9">
        <f>VLOOKUP($E15,'ALL-GTK-SD-SMP-SMA-SMK-SLB'!$F$14:$CG$713,'ALL-GTK-SD-SMP-SMA-SMK-SLB'!BN$7,FALSE)</f>
        <v>0</v>
      </c>
      <c r="BN15" s="9">
        <f>VLOOKUP($E15,'ALL-GTK-SD-SMP-SMA-SMK-SLB'!$F$14:$CG$713,'ALL-GTK-SD-SMP-SMA-SMK-SLB'!BO$7,FALSE)</f>
        <v>0</v>
      </c>
      <c r="BO15" s="9">
        <f>VLOOKUP($E15,'ALL-GTK-SD-SMP-SMA-SMK-SLB'!$F$14:$CG$713,'ALL-GTK-SD-SMP-SMA-SMK-SLB'!BP$7,FALSE)</f>
        <v>0</v>
      </c>
      <c r="BP15" s="9">
        <f>VLOOKUP($E15,'ALL-GTK-SD-SMP-SMA-SMK-SLB'!$F$14:$CG$713,'ALL-GTK-SD-SMP-SMA-SMK-SLB'!BQ$7,FALSE)</f>
        <v>0</v>
      </c>
      <c r="BQ15" s="9">
        <f>VLOOKUP($E15,'ALL-GTK-SD-SMP-SMA-SMK-SLB'!$F$14:$CG$713,'ALL-GTK-SD-SMP-SMA-SMK-SLB'!BR$7,FALSE)</f>
        <v>0</v>
      </c>
      <c r="BR15" s="9">
        <f>VLOOKUP($E15,'ALL-GTK-SD-SMP-SMA-SMK-SLB'!$F$14:$CG$713,'ALL-GTK-SD-SMP-SMA-SMK-SLB'!BS$7,FALSE)</f>
        <v>0</v>
      </c>
      <c r="BS15" s="9">
        <f>VLOOKUP($E15,'ALL-GTK-SD-SMP-SMA-SMK-SLB'!$F$14:$CG$713,'ALL-GTK-SD-SMP-SMA-SMK-SLB'!BT$7,FALSE)</f>
        <v>1</v>
      </c>
      <c r="BT15" s="9">
        <f>VLOOKUP($E15,'ALL-GTK-SD-SMP-SMA-SMK-SLB'!$F$14:$CG$713,'ALL-GTK-SD-SMP-SMA-SMK-SLB'!BU$7,FALSE)</f>
        <v>0</v>
      </c>
      <c r="BU15" s="299">
        <f t="shared" si="29"/>
        <v>1</v>
      </c>
      <c r="BV15" s="299">
        <f t="shared" si="30"/>
        <v>0</v>
      </c>
      <c r="BW15" s="44">
        <f t="shared" si="31"/>
        <v>1</v>
      </c>
      <c r="BX15" s="44">
        <f t="shared" si="32"/>
        <v>0</v>
      </c>
      <c r="BY15" s="11">
        <f t="shared" si="33"/>
        <v>1</v>
      </c>
      <c r="BZ15" s="14">
        <f t="shared" si="34"/>
        <v>3</v>
      </c>
      <c r="CA15" s="14">
        <f t="shared" si="35"/>
        <v>10</v>
      </c>
      <c r="CB15" s="13">
        <f t="shared" si="36"/>
        <v>1</v>
      </c>
      <c r="CC15" s="13">
        <f t="shared" si="37"/>
        <v>0</v>
      </c>
      <c r="CD15" s="312">
        <f t="shared" si="38"/>
        <v>4</v>
      </c>
      <c r="CE15" s="312">
        <f t="shared" si="39"/>
        <v>10</v>
      </c>
      <c r="CF15" s="313">
        <f t="shared" si="40"/>
        <v>14</v>
      </c>
      <c r="CG15" s="302" t="str">
        <f t="shared" si="41"/>
        <v>OK</v>
      </c>
    </row>
    <row r="16" spans="1:86" ht="14.25" x14ac:dyDescent="0.25">
      <c r="A16" s="6">
        <v>4</v>
      </c>
      <c r="B16" s="495">
        <v>4</v>
      </c>
      <c r="C16" s="495" t="s">
        <v>6</v>
      </c>
      <c r="D16" s="496" t="s">
        <v>24</v>
      </c>
      <c r="E16" s="624">
        <v>20319737</v>
      </c>
      <c r="F16" s="625" t="s">
        <v>271</v>
      </c>
      <c r="G16" s="624" t="s">
        <v>52</v>
      </c>
      <c r="H16" s="9">
        <f>VLOOKUP($E16,'ALL-GTK-SD-SMP-SMA-SMK-SLB'!$F$14:$CG$713,'ALL-GTK-SD-SMP-SMA-SMK-SLB'!I$7,FALSE)</f>
        <v>0</v>
      </c>
      <c r="I16" s="9">
        <f>VLOOKUP($E16,'ALL-GTK-SD-SMP-SMA-SMK-SLB'!$F$14:$CG$713,'ALL-GTK-SD-SMP-SMA-SMK-SLB'!J$7,FALSE)</f>
        <v>0</v>
      </c>
      <c r="J16" s="9">
        <f>VLOOKUP($E16,'ALL-GTK-SD-SMP-SMA-SMK-SLB'!$F$14:$CG$713,'ALL-GTK-SD-SMP-SMA-SMK-SLB'!K$7,FALSE)</f>
        <v>0</v>
      </c>
      <c r="K16" s="9">
        <f>VLOOKUP($E16,'ALL-GTK-SD-SMP-SMA-SMK-SLB'!$F$14:$CG$713,'ALL-GTK-SD-SMP-SMA-SMK-SLB'!L$7,FALSE)</f>
        <v>0</v>
      </c>
      <c r="L16" s="9">
        <f>VLOOKUP($E16,'ALL-GTK-SD-SMP-SMA-SMK-SLB'!$F$14:$CG$713,'ALL-GTK-SD-SMP-SMA-SMK-SLB'!M$7,FALSE)</f>
        <v>3</v>
      </c>
      <c r="M16" s="9">
        <f>VLOOKUP($E16,'ALL-GTK-SD-SMP-SMA-SMK-SLB'!$F$14:$CG$713,'ALL-GTK-SD-SMP-SMA-SMK-SLB'!N$7,FALSE)</f>
        <v>2</v>
      </c>
      <c r="N16" s="9">
        <f>VLOOKUP($E16,'ALL-GTK-SD-SMP-SMA-SMK-SLB'!$F$14:$CG$713,'ALL-GTK-SD-SMP-SMA-SMK-SLB'!O$7,FALSE)</f>
        <v>1</v>
      </c>
      <c r="O16" s="9">
        <f>VLOOKUP($E16,'ALL-GTK-SD-SMP-SMA-SMK-SLB'!$F$14:$CG$713,'ALL-GTK-SD-SMP-SMA-SMK-SLB'!P$7,FALSE)</f>
        <v>3</v>
      </c>
      <c r="P16" s="299">
        <f t="shared" si="6"/>
        <v>4</v>
      </c>
      <c r="Q16" s="299">
        <f t="shared" si="7"/>
        <v>5</v>
      </c>
      <c r="R16" s="300">
        <f t="shared" si="8"/>
        <v>9</v>
      </c>
      <c r="S16" s="9">
        <f>VLOOKUP($E16,'ALL-GTK-SD-SMP-SMA-SMK-SLB'!$F$14:$CG$713,'ALL-GTK-SD-SMP-SMA-SMK-SLB'!T$7,FALSE)</f>
        <v>0</v>
      </c>
      <c r="T16" s="9">
        <f>VLOOKUP($E16,'ALL-GTK-SD-SMP-SMA-SMK-SLB'!$F$14:$CG$713,'ALL-GTK-SD-SMP-SMA-SMK-SLB'!U$7,FALSE)</f>
        <v>0</v>
      </c>
      <c r="U16" s="9">
        <f>VLOOKUP($E16,'ALL-GTK-SD-SMP-SMA-SMK-SLB'!$F$14:$CG$713,'ALL-GTK-SD-SMP-SMA-SMK-SLB'!V$7,FALSE)</f>
        <v>1</v>
      </c>
      <c r="V16" s="9">
        <f>VLOOKUP($E16,'ALL-GTK-SD-SMP-SMA-SMK-SLB'!$F$14:$CG$713,'ALL-GTK-SD-SMP-SMA-SMK-SLB'!W$7,FALSE)</f>
        <v>6</v>
      </c>
      <c r="W16" s="9">
        <f>VLOOKUP($E16,'ALL-GTK-SD-SMP-SMA-SMK-SLB'!$F$14:$CG$713,'ALL-GTK-SD-SMP-SMA-SMK-SLB'!X$7,FALSE)</f>
        <v>0</v>
      </c>
      <c r="X16" s="9">
        <f>VLOOKUP($E16,'ALL-GTK-SD-SMP-SMA-SMK-SLB'!$F$14:$CG$713,'ALL-GTK-SD-SMP-SMA-SMK-SLB'!Y$7,FALSE)</f>
        <v>0</v>
      </c>
      <c r="Y16" s="299">
        <f t="shared" si="9"/>
        <v>1</v>
      </c>
      <c r="Z16" s="299">
        <f t="shared" si="10"/>
        <v>6</v>
      </c>
      <c r="AA16" s="10">
        <f t="shared" si="11"/>
        <v>7</v>
      </c>
      <c r="AB16" s="44">
        <f t="shared" si="12"/>
        <v>5</v>
      </c>
      <c r="AC16" s="44">
        <f t="shared" si="13"/>
        <v>11</v>
      </c>
      <c r="AD16" s="11">
        <f t="shared" si="14"/>
        <v>16</v>
      </c>
      <c r="AE16" s="9">
        <f>VLOOKUP($E16,'ALL-GTK-SD-SMP-SMA-SMK-SLB'!$F$14:$CG$713,'ALL-GTK-SD-SMP-SMA-SMK-SLB'!AF$7,FALSE)</f>
        <v>0</v>
      </c>
      <c r="AF16" s="9">
        <f>VLOOKUP($E16,'ALL-GTK-SD-SMP-SMA-SMK-SLB'!$F$14:$CG$713,'ALL-GTK-SD-SMP-SMA-SMK-SLB'!AG$7,FALSE)</f>
        <v>9</v>
      </c>
      <c r="AG16" s="10">
        <f t="shared" si="15"/>
        <v>9</v>
      </c>
      <c r="AH16" s="9">
        <f>VLOOKUP($E16,'ALL-GTK-SD-SMP-SMA-SMK-SLB'!$F$14:$CG$713,'ALL-GTK-SD-SMP-SMA-SMK-SLB'!AI$7,FALSE)</f>
        <v>5</v>
      </c>
      <c r="AI16" s="9">
        <f>VLOOKUP($E16,'ALL-GTK-SD-SMP-SMA-SMK-SLB'!$F$14:$CG$713,'ALL-GTK-SD-SMP-SMA-SMK-SLB'!AJ$7,FALSE)</f>
        <v>2</v>
      </c>
      <c r="AJ16" s="10">
        <f t="shared" si="16"/>
        <v>7</v>
      </c>
      <c r="AK16" s="44">
        <f t="shared" si="17"/>
        <v>5</v>
      </c>
      <c r="AL16" s="44">
        <f t="shared" si="18"/>
        <v>11</v>
      </c>
      <c r="AM16" s="11">
        <f t="shared" si="19"/>
        <v>16</v>
      </c>
      <c r="AN16" s="299">
        <f>VLOOKUP($E16,'ALL-GTK-SD-SMP-SMA-SMK-SLB'!$F$14:$CG$713,'ALL-GTK-SD-SMP-SMA-SMK-SLB'!AO$7,FALSE)</f>
        <v>0</v>
      </c>
      <c r="AO16" s="299">
        <f>VLOOKUP($E16,'ALL-GTK-SD-SMP-SMA-SMK-SLB'!$F$14:$CG$713,'ALL-GTK-SD-SMP-SMA-SMK-SLB'!AP$7,FALSE)</f>
        <v>1</v>
      </c>
      <c r="AP16" s="9">
        <f>VLOOKUP($E16,'ALL-GTK-SD-SMP-SMA-SMK-SLB'!$F$14:$CG$713,'ALL-GTK-SD-SMP-SMA-SMK-SLB'!AQ$7,FALSE)</f>
        <v>0</v>
      </c>
      <c r="AQ16" s="9">
        <f>VLOOKUP($E16,'ALL-GTK-SD-SMP-SMA-SMK-SLB'!$F$14:$CG$713,'ALL-GTK-SD-SMP-SMA-SMK-SLB'!AR$7,FALSE)</f>
        <v>0</v>
      </c>
      <c r="AR16" s="9">
        <f>VLOOKUP($E16,'ALL-GTK-SD-SMP-SMA-SMK-SLB'!$F$14:$CG$713,'ALL-GTK-SD-SMP-SMA-SMK-SLB'!AS$7,FALSE)</f>
        <v>0</v>
      </c>
      <c r="AS16" s="9">
        <f>VLOOKUP($E16,'ALL-GTK-SD-SMP-SMA-SMK-SLB'!$F$14:$CG$713,'ALL-GTK-SD-SMP-SMA-SMK-SLB'!AT$7,FALSE)</f>
        <v>0</v>
      </c>
      <c r="AT16" s="9">
        <f>VLOOKUP($E16,'ALL-GTK-SD-SMP-SMA-SMK-SLB'!$F$14:$CG$713,'ALL-GTK-SD-SMP-SMA-SMK-SLB'!AU$7,FALSE)</f>
        <v>0</v>
      </c>
      <c r="AU16" s="9">
        <f>VLOOKUP($E16,'ALL-GTK-SD-SMP-SMA-SMK-SLB'!$F$14:$CG$713,'ALL-GTK-SD-SMP-SMA-SMK-SLB'!AV$7,FALSE)</f>
        <v>0</v>
      </c>
      <c r="AV16" s="9">
        <f>VLOOKUP($E16,'ALL-GTK-SD-SMP-SMA-SMK-SLB'!$F$14:$CG$713,'ALL-GTK-SD-SMP-SMA-SMK-SLB'!AW$7,FALSE)</f>
        <v>0</v>
      </c>
      <c r="AW16" s="9">
        <f>VLOOKUP($E16,'ALL-GTK-SD-SMP-SMA-SMK-SLB'!$F$14:$CG$713,'ALL-GTK-SD-SMP-SMA-SMK-SLB'!AX$7,FALSE)</f>
        <v>0</v>
      </c>
      <c r="AX16" s="9">
        <f>VLOOKUP($E16,'ALL-GTK-SD-SMP-SMA-SMK-SLB'!$F$14:$CG$713,'ALL-GTK-SD-SMP-SMA-SMK-SLB'!AY$7,FALSE)</f>
        <v>4</v>
      </c>
      <c r="AY16" s="9">
        <f>VLOOKUP($E16,'ALL-GTK-SD-SMP-SMA-SMK-SLB'!$F$14:$CG$713,'ALL-GTK-SD-SMP-SMA-SMK-SLB'!AZ$7,FALSE)</f>
        <v>10</v>
      </c>
      <c r="AZ16" s="9">
        <f>VLOOKUP($E16,'ALL-GTK-SD-SMP-SMA-SMK-SLB'!$F$14:$CG$713,'ALL-GTK-SD-SMP-SMA-SMK-SLB'!BA$7,FALSE)</f>
        <v>1</v>
      </c>
      <c r="BA16" s="9">
        <f>VLOOKUP($E16,'ALL-GTK-SD-SMP-SMA-SMK-SLB'!$F$14:$CG$713,'ALL-GTK-SD-SMP-SMA-SMK-SLB'!BB$7,FALSE)</f>
        <v>0</v>
      </c>
      <c r="BB16" s="9">
        <f>VLOOKUP($E16,'ALL-GTK-SD-SMP-SMA-SMK-SLB'!$F$14:$CG$713,'ALL-GTK-SD-SMP-SMA-SMK-SLB'!BC$7,FALSE)</f>
        <v>0</v>
      </c>
      <c r="BC16" s="9">
        <f>VLOOKUP($E16,'ALL-GTK-SD-SMP-SMA-SMK-SLB'!$F$14:$CG$713,'ALL-GTK-SD-SMP-SMA-SMK-SLB'!BD$7,FALSE)</f>
        <v>0</v>
      </c>
      <c r="BD16" s="310">
        <f t="shared" si="20"/>
        <v>0</v>
      </c>
      <c r="BE16" s="310">
        <f t="shared" si="21"/>
        <v>1</v>
      </c>
      <c r="BF16" s="10">
        <f t="shared" si="22"/>
        <v>1</v>
      </c>
      <c r="BG16" s="311">
        <f t="shared" si="23"/>
        <v>5</v>
      </c>
      <c r="BH16" s="311">
        <f t="shared" si="24"/>
        <v>10</v>
      </c>
      <c r="BI16" s="10">
        <f t="shared" si="25"/>
        <v>15</v>
      </c>
      <c r="BJ16" s="44">
        <f t="shared" si="26"/>
        <v>5</v>
      </c>
      <c r="BK16" s="44">
        <f t="shared" si="27"/>
        <v>11</v>
      </c>
      <c r="BL16" s="11">
        <f t="shared" si="28"/>
        <v>16</v>
      </c>
      <c r="BM16" s="9">
        <f>VLOOKUP($E16,'ALL-GTK-SD-SMP-SMA-SMK-SLB'!$F$14:$CG$713,'ALL-GTK-SD-SMP-SMA-SMK-SLB'!BN$7,FALSE)</f>
        <v>0</v>
      </c>
      <c r="BN16" s="9">
        <f>VLOOKUP($E16,'ALL-GTK-SD-SMP-SMA-SMK-SLB'!$F$14:$CG$713,'ALL-GTK-SD-SMP-SMA-SMK-SLB'!BO$7,FALSE)</f>
        <v>0</v>
      </c>
      <c r="BO16" s="9">
        <f>VLOOKUP($E16,'ALL-GTK-SD-SMP-SMA-SMK-SLB'!$F$14:$CG$713,'ALL-GTK-SD-SMP-SMA-SMK-SLB'!BP$7,FALSE)</f>
        <v>0</v>
      </c>
      <c r="BP16" s="9">
        <f>VLOOKUP($E16,'ALL-GTK-SD-SMP-SMA-SMK-SLB'!$F$14:$CG$713,'ALL-GTK-SD-SMP-SMA-SMK-SLB'!BQ$7,FALSE)</f>
        <v>0</v>
      </c>
      <c r="BQ16" s="9">
        <f>VLOOKUP($E16,'ALL-GTK-SD-SMP-SMA-SMK-SLB'!$F$14:$CG$713,'ALL-GTK-SD-SMP-SMA-SMK-SLB'!BR$7,FALSE)</f>
        <v>1</v>
      </c>
      <c r="BR16" s="9">
        <f>VLOOKUP($E16,'ALL-GTK-SD-SMP-SMA-SMK-SLB'!$F$14:$CG$713,'ALL-GTK-SD-SMP-SMA-SMK-SLB'!BS$7,FALSE)</f>
        <v>0</v>
      </c>
      <c r="BS16" s="9">
        <f>VLOOKUP($E16,'ALL-GTK-SD-SMP-SMA-SMK-SLB'!$F$14:$CG$713,'ALL-GTK-SD-SMP-SMA-SMK-SLB'!BT$7,FALSE)</f>
        <v>0</v>
      </c>
      <c r="BT16" s="9">
        <f>VLOOKUP($E16,'ALL-GTK-SD-SMP-SMA-SMK-SLB'!$F$14:$CG$713,'ALL-GTK-SD-SMP-SMA-SMK-SLB'!BU$7,FALSE)</f>
        <v>0</v>
      </c>
      <c r="BU16" s="299">
        <f t="shared" si="29"/>
        <v>1</v>
      </c>
      <c r="BV16" s="299">
        <f t="shared" si="30"/>
        <v>0</v>
      </c>
      <c r="BW16" s="44">
        <f t="shared" si="31"/>
        <v>1</v>
      </c>
      <c r="BX16" s="44">
        <f t="shared" si="32"/>
        <v>0</v>
      </c>
      <c r="BY16" s="11">
        <f t="shared" si="33"/>
        <v>1</v>
      </c>
      <c r="BZ16" s="14">
        <f t="shared" si="34"/>
        <v>5</v>
      </c>
      <c r="CA16" s="14">
        <f t="shared" si="35"/>
        <v>11</v>
      </c>
      <c r="CB16" s="13">
        <f t="shared" si="36"/>
        <v>1</v>
      </c>
      <c r="CC16" s="13">
        <f t="shared" si="37"/>
        <v>0</v>
      </c>
      <c r="CD16" s="312">
        <f t="shared" si="38"/>
        <v>6</v>
      </c>
      <c r="CE16" s="312">
        <f t="shared" si="39"/>
        <v>11</v>
      </c>
      <c r="CF16" s="313">
        <f t="shared" si="40"/>
        <v>17</v>
      </c>
      <c r="CG16" s="302" t="str">
        <f t="shared" si="41"/>
        <v>OK</v>
      </c>
    </row>
    <row r="17" spans="1:85" ht="14.25" x14ac:dyDescent="0.25">
      <c r="A17" s="6">
        <v>5</v>
      </c>
      <c r="B17" s="495">
        <v>5</v>
      </c>
      <c r="C17" s="495" t="s">
        <v>6</v>
      </c>
      <c r="D17" s="496" t="s">
        <v>24</v>
      </c>
      <c r="E17" s="624">
        <v>20319735</v>
      </c>
      <c r="F17" s="625" t="s">
        <v>272</v>
      </c>
      <c r="G17" s="624" t="s">
        <v>52</v>
      </c>
      <c r="H17" s="9">
        <f>VLOOKUP($E17,'ALL-GTK-SD-SMP-SMA-SMK-SLB'!$F$14:$CG$713,'ALL-GTK-SD-SMP-SMA-SMK-SLB'!I$7,FALSE)</f>
        <v>0</v>
      </c>
      <c r="I17" s="9">
        <f>VLOOKUP($E17,'ALL-GTK-SD-SMP-SMA-SMK-SLB'!$F$14:$CG$713,'ALL-GTK-SD-SMP-SMA-SMK-SLB'!J$7,FALSE)</f>
        <v>0</v>
      </c>
      <c r="J17" s="9">
        <f>VLOOKUP($E17,'ALL-GTK-SD-SMP-SMA-SMK-SLB'!$F$14:$CG$713,'ALL-GTK-SD-SMP-SMA-SMK-SLB'!K$7,FALSE)</f>
        <v>0</v>
      </c>
      <c r="K17" s="9">
        <f>VLOOKUP($E17,'ALL-GTK-SD-SMP-SMA-SMK-SLB'!$F$14:$CG$713,'ALL-GTK-SD-SMP-SMA-SMK-SLB'!L$7,FALSE)</f>
        <v>0</v>
      </c>
      <c r="L17" s="9">
        <f>VLOOKUP($E17,'ALL-GTK-SD-SMP-SMA-SMK-SLB'!$F$14:$CG$713,'ALL-GTK-SD-SMP-SMA-SMK-SLB'!M$7,FALSE)</f>
        <v>1</v>
      </c>
      <c r="M17" s="9">
        <f>VLOOKUP($E17,'ALL-GTK-SD-SMP-SMA-SMK-SLB'!$F$14:$CG$713,'ALL-GTK-SD-SMP-SMA-SMK-SLB'!N$7,FALSE)</f>
        <v>1</v>
      </c>
      <c r="N17" s="9">
        <f>VLOOKUP($E17,'ALL-GTK-SD-SMP-SMA-SMK-SLB'!$F$14:$CG$713,'ALL-GTK-SD-SMP-SMA-SMK-SLB'!O$7,FALSE)</f>
        <v>0</v>
      </c>
      <c r="O17" s="9">
        <f>VLOOKUP($E17,'ALL-GTK-SD-SMP-SMA-SMK-SLB'!$F$14:$CG$713,'ALL-GTK-SD-SMP-SMA-SMK-SLB'!P$7,FALSE)</f>
        <v>1</v>
      </c>
      <c r="P17" s="299">
        <f t="shared" si="6"/>
        <v>1</v>
      </c>
      <c r="Q17" s="299">
        <f t="shared" si="7"/>
        <v>2</v>
      </c>
      <c r="R17" s="300">
        <f t="shared" si="8"/>
        <v>3</v>
      </c>
      <c r="S17" s="9">
        <f>VLOOKUP($E17,'ALL-GTK-SD-SMP-SMA-SMK-SLB'!$F$14:$CG$713,'ALL-GTK-SD-SMP-SMA-SMK-SLB'!T$7,FALSE)</f>
        <v>0</v>
      </c>
      <c r="T17" s="9">
        <f>VLOOKUP($E17,'ALL-GTK-SD-SMP-SMA-SMK-SLB'!$F$14:$CG$713,'ALL-GTK-SD-SMP-SMA-SMK-SLB'!U$7,FALSE)</f>
        <v>0</v>
      </c>
      <c r="U17" s="9">
        <f>VLOOKUP($E17,'ALL-GTK-SD-SMP-SMA-SMK-SLB'!$F$14:$CG$713,'ALL-GTK-SD-SMP-SMA-SMK-SLB'!V$7,FALSE)</f>
        <v>2</v>
      </c>
      <c r="V17" s="9">
        <f>VLOOKUP($E17,'ALL-GTK-SD-SMP-SMA-SMK-SLB'!$F$14:$CG$713,'ALL-GTK-SD-SMP-SMA-SMK-SLB'!W$7,FALSE)</f>
        <v>1</v>
      </c>
      <c r="W17" s="9">
        <f>VLOOKUP($E17,'ALL-GTK-SD-SMP-SMA-SMK-SLB'!$F$14:$CG$713,'ALL-GTK-SD-SMP-SMA-SMK-SLB'!X$7,FALSE)</f>
        <v>0</v>
      </c>
      <c r="X17" s="9">
        <f>VLOOKUP($E17,'ALL-GTK-SD-SMP-SMA-SMK-SLB'!$F$14:$CG$713,'ALL-GTK-SD-SMP-SMA-SMK-SLB'!Y$7,FALSE)</f>
        <v>0</v>
      </c>
      <c r="Y17" s="299">
        <f t="shared" si="9"/>
        <v>2</v>
      </c>
      <c r="Z17" s="299">
        <f t="shared" si="10"/>
        <v>1</v>
      </c>
      <c r="AA17" s="10">
        <f t="shared" si="11"/>
        <v>3</v>
      </c>
      <c r="AB17" s="44">
        <f t="shared" si="12"/>
        <v>3</v>
      </c>
      <c r="AC17" s="44">
        <f t="shared" si="13"/>
        <v>3</v>
      </c>
      <c r="AD17" s="11">
        <f t="shared" si="14"/>
        <v>6</v>
      </c>
      <c r="AE17" s="9">
        <f>VLOOKUP($E17,'ALL-GTK-SD-SMP-SMA-SMK-SLB'!$F$14:$CG$713,'ALL-GTK-SD-SMP-SMA-SMK-SLB'!AF$7,FALSE)</f>
        <v>2</v>
      </c>
      <c r="AF17" s="9">
        <f>VLOOKUP($E17,'ALL-GTK-SD-SMP-SMA-SMK-SLB'!$F$14:$CG$713,'ALL-GTK-SD-SMP-SMA-SMK-SLB'!AG$7,FALSE)</f>
        <v>1</v>
      </c>
      <c r="AG17" s="10">
        <f t="shared" si="15"/>
        <v>3</v>
      </c>
      <c r="AH17" s="9">
        <f>VLOOKUP($E17,'ALL-GTK-SD-SMP-SMA-SMK-SLB'!$F$14:$CG$713,'ALL-GTK-SD-SMP-SMA-SMK-SLB'!AI$7,FALSE)</f>
        <v>1</v>
      </c>
      <c r="AI17" s="9">
        <f>VLOOKUP($E17,'ALL-GTK-SD-SMP-SMA-SMK-SLB'!$F$14:$CG$713,'ALL-GTK-SD-SMP-SMA-SMK-SLB'!AJ$7,FALSE)</f>
        <v>2</v>
      </c>
      <c r="AJ17" s="10">
        <f t="shared" si="16"/>
        <v>3</v>
      </c>
      <c r="AK17" s="44">
        <f t="shared" si="17"/>
        <v>3</v>
      </c>
      <c r="AL17" s="44">
        <f t="shared" si="18"/>
        <v>3</v>
      </c>
      <c r="AM17" s="11">
        <f t="shared" si="19"/>
        <v>6</v>
      </c>
      <c r="AN17" s="299">
        <f>VLOOKUP($E17,'ALL-GTK-SD-SMP-SMA-SMK-SLB'!$F$14:$CG$713,'ALL-GTK-SD-SMP-SMA-SMK-SLB'!AO$7,FALSE)</f>
        <v>0</v>
      </c>
      <c r="AO17" s="299">
        <f>VLOOKUP($E17,'ALL-GTK-SD-SMP-SMA-SMK-SLB'!$F$14:$CG$713,'ALL-GTK-SD-SMP-SMA-SMK-SLB'!AP$7,FALSE)</f>
        <v>0</v>
      </c>
      <c r="AP17" s="9">
        <f>VLOOKUP($E17,'ALL-GTK-SD-SMP-SMA-SMK-SLB'!$F$14:$CG$713,'ALL-GTK-SD-SMP-SMA-SMK-SLB'!AQ$7,FALSE)</f>
        <v>0</v>
      </c>
      <c r="AQ17" s="9">
        <f>VLOOKUP($E17,'ALL-GTK-SD-SMP-SMA-SMK-SLB'!$F$14:$CG$713,'ALL-GTK-SD-SMP-SMA-SMK-SLB'!AR$7,FALSE)</f>
        <v>0</v>
      </c>
      <c r="AR17" s="9">
        <f>VLOOKUP($E17,'ALL-GTK-SD-SMP-SMA-SMK-SLB'!$F$14:$CG$713,'ALL-GTK-SD-SMP-SMA-SMK-SLB'!AS$7,FALSE)</f>
        <v>0</v>
      </c>
      <c r="AS17" s="9">
        <f>VLOOKUP($E17,'ALL-GTK-SD-SMP-SMA-SMK-SLB'!$F$14:$CG$713,'ALL-GTK-SD-SMP-SMA-SMK-SLB'!AT$7,FALSE)</f>
        <v>0</v>
      </c>
      <c r="AT17" s="9">
        <f>VLOOKUP($E17,'ALL-GTK-SD-SMP-SMA-SMK-SLB'!$F$14:$CG$713,'ALL-GTK-SD-SMP-SMA-SMK-SLB'!AU$7,FALSE)</f>
        <v>0</v>
      </c>
      <c r="AU17" s="9">
        <f>VLOOKUP($E17,'ALL-GTK-SD-SMP-SMA-SMK-SLB'!$F$14:$CG$713,'ALL-GTK-SD-SMP-SMA-SMK-SLB'!AV$7,FALSE)</f>
        <v>0</v>
      </c>
      <c r="AV17" s="9">
        <f>VLOOKUP($E17,'ALL-GTK-SD-SMP-SMA-SMK-SLB'!$F$14:$CG$713,'ALL-GTK-SD-SMP-SMA-SMK-SLB'!AW$7,FALSE)</f>
        <v>0</v>
      </c>
      <c r="AW17" s="9">
        <f>VLOOKUP($E17,'ALL-GTK-SD-SMP-SMA-SMK-SLB'!$F$14:$CG$713,'ALL-GTK-SD-SMP-SMA-SMK-SLB'!AX$7,FALSE)</f>
        <v>0</v>
      </c>
      <c r="AX17" s="9">
        <f>VLOOKUP($E17,'ALL-GTK-SD-SMP-SMA-SMK-SLB'!$F$14:$CG$713,'ALL-GTK-SD-SMP-SMA-SMK-SLB'!AY$7,FALSE)</f>
        <v>3</v>
      </c>
      <c r="AY17" s="9">
        <f>VLOOKUP($E17,'ALL-GTK-SD-SMP-SMA-SMK-SLB'!$F$14:$CG$713,'ALL-GTK-SD-SMP-SMA-SMK-SLB'!AZ$7,FALSE)</f>
        <v>3</v>
      </c>
      <c r="AZ17" s="9">
        <f>VLOOKUP($E17,'ALL-GTK-SD-SMP-SMA-SMK-SLB'!$F$14:$CG$713,'ALL-GTK-SD-SMP-SMA-SMK-SLB'!BA$7,FALSE)</f>
        <v>0</v>
      </c>
      <c r="BA17" s="9">
        <f>VLOOKUP($E17,'ALL-GTK-SD-SMP-SMA-SMK-SLB'!$F$14:$CG$713,'ALL-GTK-SD-SMP-SMA-SMK-SLB'!BB$7,FALSE)</f>
        <v>0</v>
      </c>
      <c r="BB17" s="9">
        <f>VLOOKUP($E17,'ALL-GTK-SD-SMP-SMA-SMK-SLB'!$F$14:$CG$713,'ALL-GTK-SD-SMP-SMA-SMK-SLB'!BC$7,FALSE)</f>
        <v>0</v>
      </c>
      <c r="BC17" s="9">
        <f>VLOOKUP($E17,'ALL-GTK-SD-SMP-SMA-SMK-SLB'!$F$14:$CG$713,'ALL-GTK-SD-SMP-SMA-SMK-SLB'!BD$7,FALSE)</f>
        <v>0</v>
      </c>
      <c r="BD17" s="310">
        <f t="shared" si="20"/>
        <v>0</v>
      </c>
      <c r="BE17" s="310">
        <f t="shared" si="21"/>
        <v>0</v>
      </c>
      <c r="BF17" s="10">
        <f t="shared" si="22"/>
        <v>0</v>
      </c>
      <c r="BG17" s="311">
        <f t="shared" si="23"/>
        <v>3</v>
      </c>
      <c r="BH17" s="311">
        <f t="shared" si="24"/>
        <v>3</v>
      </c>
      <c r="BI17" s="10">
        <f t="shared" si="25"/>
        <v>6</v>
      </c>
      <c r="BJ17" s="44">
        <f t="shared" si="26"/>
        <v>3</v>
      </c>
      <c r="BK17" s="44">
        <f t="shared" si="27"/>
        <v>3</v>
      </c>
      <c r="BL17" s="11">
        <f t="shared" si="28"/>
        <v>6</v>
      </c>
      <c r="BM17" s="9">
        <f>VLOOKUP($E17,'ALL-GTK-SD-SMP-SMA-SMK-SLB'!$F$14:$CG$713,'ALL-GTK-SD-SMP-SMA-SMK-SLB'!BN$7,FALSE)</f>
        <v>0</v>
      </c>
      <c r="BN17" s="9">
        <f>VLOOKUP($E17,'ALL-GTK-SD-SMP-SMA-SMK-SLB'!$F$14:$CG$713,'ALL-GTK-SD-SMP-SMA-SMK-SLB'!BO$7,FALSE)</f>
        <v>0</v>
      </c>
      <c r="BO17" s="9">
        <f>VLOOKUP($E17,'ALL-GTK-SD-SMP-SMA-SMK-SLB'!$F$14:$CG$713,'ALL-GTK-SD-SMP-SMA-SMK-SLB'!BP$7,FALSE)</f>
        <v>0</v>
      </c>
      <c r="BP17" s="9">
        <f>VLOOKUP($E17,'ALL-GTK-SD-SMP-SMA-SMK-SLB'!$F$14:$CG$713,'ALL-GTK-SD-SMP-SMA-SMK-SLB'!BQ$7,FALSE)</f>
        <v>0</v>
      </c>
      <c r="BQ17" s="9">
        <f>VLOOKUP($E17,'ALL-GTK-SD-SMP-SMA-SMK-SLB'!$F$14:$CG$713,'ALL-GTK-SD-SMP-SMA-SMK-SLB'!BR$7,FALSE)</f>
        <v>0</v>
      </c>
      <c r="BR17" s="9">
        <f>VLOOKUP($E17,'ALL-GTK-SD-SMP-SMA-SMK-SLB'!$F$14:$CG$713,'ALL-GTK-SD-SMP-SMA-SMK-SLB'!BS$7,FALSE)</f>
        <v>0</v>
      </c>
      <c r="BS17" s="9">
        <f>VLOOKUP($E17,'ALL-GTK-SD-SMP-SMA-SMK-SLB'!$F$14:$CG$713,'ALL-GTK-SD-SMP-SMA-SMK-SLB'!BT$7,FALSE)</f>
        <v>0</v>
      </c>
      <c r="BT17" s="9">
        <f>VLOOKUP($E17,'ALL-GTK-SD-SMP-SMA-SMK-SLB'!$F$14:$CG$713,'ALL-GTK-SD-SMP-SMA-SMK-SLB'!BU$7,FALSE)</f>
        <v>0</v>
      </c>
      <c r="BU17" s="299">
        <f t="shared" si="29"/>
        <v>0</v>
      </c>
      <c r="BV17" s="299">
        <f t="shared" si="30"/>
        <v>0</v>
      </c>
      <c r="BW17" s="44">
        <f t="shared" si="31"/>
        <v>0</v>
      </c>
      <c r="BX17" s="44">
        <f t="shared" si="32"/>
        <v>0</v>
      </c>
      <c r="BY17" s="11">
        <f t="shared" si="33"/>
        <v>0</v>
      </c>
      <c r="BZ17" s="14">
        <f t="shared" si="34"/>
        <v>3</v>
      </c>
      <c r="CA17" s="14">
        <f t="shared" si="35"/>
        <v>3</v>
      </c>
      <c r="CB17" s="13">
        <f t="shared" si="36"/>
        <v>0</v>
      </c>
      <c r="CC17" s="13">
        <f t="shared" si="37"/>
        <v>0</v>
      </c>
      <c r="CD17" s="312">
        <f t="shared" si="38"/>
        <v>3</v>
      </c>
      <c r="CE17" s="312">
        <f t="shared" si="39"/>
        <v>3</v>
      </c>
      <c r="CF17" s="313">
        <f t="shared" si="40"/>
        <v>6</v>
      </c>
      <c r="CG17" s="302" t="str">
        <f t="shared" si="41"/>
        <v>OK</v>
      </c>
    </row>
    <row r="18" spans="1:85" ht="14.25" x14ac:dyDescent="0.25">
      <c r="A18" s="6">
        <v>6</v>
      </c>
      <c r="B18" s="495">
        <v>6</v>
      </c>
      <c r="C18" s="495" t="s">
        <v>6</v>
      </c>
      <c r="D18" s="496" t="s">
        <v>24</v>
      </c>
      <c r="E18" s="624">
        <v>20319734</v>
      </c>
      <c r="F18" s="625" t="s">
        <v>273</v>
      </c>
      <c r="G18" s="624" t="s">
        <v>52</v>
      </c>
      <c r="H18" s="9">
        <f>VLOOKUP($E18,'ALL-GTK-SD-SMP-SMA-SMK-SLB'!$F$14:$CG$713,'ALL-GTK-SD-SMP-SMA-SMK-SLB'!I$7,FALSE)</f>
        <v>0</v>
      </c>
      <c r="I18" s="9">
        <f>VLOOKUP($E18,'ALL-GTK-SD-SMP-SMA-SMK-SLB'!$F$14:$CG$713,'ALL-GTK-SD-SMP-SMA-SMK-SLB'!J$7,FALSE)</f>
        <v>0</v>
      </c>
      <c r="J18" s="9">
        <f>VLOOKUP($E18,'ALL-GTK-SD-SMP-SMA-SMK-SLB'!$F$14:$CG$713,'ALL-GTK-SD-SMP-SMA-SMK-SLB'!K$7,FALSE)</f>
        <v>0</v>
      </c>
      <c r="K18" s="9">
        <f>VLOOKUP($E18,'ALL-GTK-SD-SMP-SMA-SMK-SLB'!$F$14:$CG$713,'ALL-GTK-SD-SMP-SMA-SMK-SLB'!L$7,FALSE)</f>
        <v>0</v>
      </c>
      <c r="L18" s="9">
        <f>VLOOKUP($E18,'ALL-GTK-SD-SMP-SMA-SMK-SLB'!$F$14:$CG$713,'ALL-GTK-SD-SMP-SMA-SMK-SLB'!M$7,FALSE)</f>
        <v>2</v>
      </c>
      <c r="M18" s="9">
        <f>VLOOKUP($E18,'ALL-GTK-SD-SMP-SMA-SMK-SLB'!$F$14:$CG$713,'ALL-GTK-SD-SMP-SMA-SMK-SLB'!N$7,FALSE)</f>
        <v>2</v>
      </c>
      <c r="N18" s="9">
        <f>VLOOKUP($E18,'ALL-GTK-SD-SMP-SMA-SMK-SLB'!$F$14:$CG$713,'ALL-GTK-SD-SMP-SMA-SMK-SLB'!O$7,FALSE)</f>
        <v>1</v>
      </c>
      <c r="O18" s="9">
        <f>VLOOKUP($E18,'ALL-GTK-SD-SMP-SMA-SMK-SLB'!$F$14:$CG$713,'ALL-GTK-SD-SMP-SMA-SMK-SLB'!P$7,FALSE)</f>
        <v>2</v>
      </c>
      <c r="P18" s="299">
        <f t="shared" si="6"/>
        <v>3</v>
      </c>
      <c r="Q18" s="299">
        <f t="shared" si="7"/>
        <v>4</v>
      </c>
      <c r="R18" s="300">
        <f t="shared" si="8"/>
        <v>7</v>
      </c>
      <c r="S18" s="9">
        <f>VLOOKUP($E18,'ALL-GTK-SD-SMP-SMA-SMK-SLB'!$F$14:$CG$713,'ALL-GTK-SD-SMP-SMA-SMK-SLB'!T$7,FALSE)</f>
        <v>0</v>
      </c>
      <c r="T18" s="9">
        <f>VLOOKUP($E18,'ALL-GTK-SD-SMP-SMA-SMK-SLB'!$F$14:$CG$713,'ALL-GTK-SD-SMP-SMA-SMK-SLB'!U$7,FALSE)</f>
        <v>0</v>
      </c>
      <c r="U18" s="9">
        <f>VLOOKUP($E18,'ALL-GTK-SD-SMP-SMA-SMK-SLB'!$F$14:$CG$713,'ALL-GTK-SD-SMP-SMA-SMK-SLB'!V$7,FALSE)</f>
        <v>0</v>
      </c>
      <c r="V18" s="9">
        <f>VLOOKUP($E18,'ALL-GTK-SD-SMP-SMA-SMK-SLB'!$F$14:$CG$713,'ALL-GTK-SD-SMP-SMA-SMK-SLB'!W$7,FALSE)</f>
        <v>2</v>
      </c>
      <c r="W18" s="9">
        <f>VLOOKUP($E18,'ALL-GTK-SD-SMP-SMA-SMK-SLB'!$F$14:$CG$713,'ALL-GTK-SD-SMP-SMA-SMK-SLB'!X$7,FALSE)</f>
        <v>0</v>
      </c>
      <c r="X18" s="9">
        <f>VLOOKUP($E18,'ALL-GTK-SD-SMP-SMA-SMK-SLB'!$F$14:$CG$713,'ALL-GTK-SD-SMP-SMA-SMK-SLB'!Y$7,FALSE)</f>
        <v>2</v>
      </c>
      <c r="Y18" s="299">
        <f t="shared" si="9"/>
        <v>0</v>
      </c>
      <c r="Z18" s="299">
        <f t="shared" si="10"/>
        <v>4</v>
      </c>
      <c r="AA18" s="10">
        <f t="shared" si="11"/>
        <v>4</v>
      </c>
      <c r="AB18" s="44">
        <f t="shared" si="12"/>
        <v>3</v>
      </c>
      <c r="AC18" s="44">
        <f t="shared" si="13"/>
        <v>8</v>
      </c>
      <c r="AD18" s="11">
        <f t="shared" si="14"/>
        <v>11</v>
      </c>
      <c r="AE18" s="9">
        <f>VLOOKUP($E18,'ALL-GTK-SD-SMP-SMA-SMK-SLB'!$F$14:$CG$713,'ALL-GTK-SD-SMP-SMA-SMK-SLB'!AF$7,FALSE)</f>
        <v>2</v>
      </c>
      <c r="AF18" s="9">
        <f>VLOOKUP($E18,'ALL-GTK-SD-SMP-SMA-SMK-SLB'!$F$14:$CG$713,'ALL-GTK-SD-SMP-SMA-SMK-SLB'!AG$7,FALSE)</f>
        <v>4</v>
      </c>
      <c r="AG18" s="10">
        <f t="shared" si="15"/>
        <v>6</v>
      </c>
      <c r="AH18" s="9">
        <f>VLOOKUP($E18,'ALL-GTK-SD-SMP-SMA-SMK-SLB'!$F$14:$CG$713,'ALL-GTK-SD-SMP-SMA-SMK-SLB'!AI$7,FALSE)</f>
        <v>1</v>
      </c>
      <c r="AI18" s="9">
        <f>VLOOKUP($E18,'ALL-GTK-SD-SMP-SMA-SMK-SLB'!$F$14:$CG$713,'ALL-GTK-SD-SMP-SMA-SMK-SLB'!AJ$7,FALSE)</f>
        <v>4</v>
      </c>
      <c r="AJ18" s="10">
        <f t="shared" si="16"/>
        <v>5</v>
      </c>
      <c r="AK18" s="44">
        <f t="shared" si="17"/>
        <v>3</v>
      </c>
      <c r="AL18" s="44">
        <f t="shared" si="18"/>
        <v>8</v>
      </c>
      <c r="AM18" s="11">
        <f t="shared" si="19"/>
        <v>11</v>
      </c>
      <c r="AN18" s="299">
        <f>VLOOKUP($E18,'ALL-GTK-SD-SMP-SMA-SMK-SLB'!$F$14:$CG$713,'ALL-GTK-SD-SMP-SMA-SMK-SLB'!AO$7,FALSE)</f>
        <v>0</v>
      </c>
      <c r="AO18" s="299">
        <f>VLOOKUP($E18,'ALL-GTK-SD-SMP-SMA-SMK-SLB'!$F$14:$CG$713,'ALL-GTK-SD-SMP-SMA-SMK-SLB'!AP$7,FALSE)</f>
        <v>0</v>
      </c>
      <c r="AP18" s="9">
        <f>VLOOKUP($E18,'ALL-GTK-SD-SMP-SMA-SMK-SLB'!$F$14:$CG$713,'ALL-GTK-SD-SMP-SMA-SMK-SLB'!AQ$7,FALSE)</f>
        <v>0</v>
      </c>
      <c r="AQ18" s="9">
        <f>VLOOKUP($E18,'ALL-GTK-SD-SMP-SMA-SMK-SLB'!$F$14:$CG$713,'ALL-GTK-SD-SMP-SMA-SMK-SLB'!AR$7,FALSE)</f>
        <v>0</v>
      </c>
      <c r="AR18" s="9">
        <f>VLOOKUP($E18,'ALL-GTK-SD-SMP-SMA-SMK-SLB'!$F$14:$CG$713,'ALL-GTK-SD-SMP-SMA-SMK-SLB'!AS$7,FALSE)</f>
        <v>0</v>
      </c>
      <c r="AS18" s="9">
        <f>VLOOKUP($E18,'ALL-GTK-SD-SMP-SMA-SMK-SLB'!$F$14:$CG$713,'ALL-GTK-SD-SMP-SMA-SMK-SLB'!AT$7,FALSE)</f>
        <v>0</v>
      </c>
      <c r="AT18" s="9">
        <f>VLOOKUP($E18,'ALL-GTK-SD-SMP-SMA-SMK-SLB'!$F$14:$CG$713,'ALL-GTK-SD-SMP-SMA-SMK-SLB'!AU$7,FALSE)</f>
        <v>0</v>
      </c>
      <c r="AU18" s="9">
        <f>VLOOKUP($E18,'ALL-GTK-SD-SMP-SMA-SMK-SLB'!$F$14:$CG$713,'ALL-GTK-SD-SMP-SMA-SMK-SLB'!AV$7,FALSE)</f>
        <v>0</v>
      </c>
      <c r="AV18" s="9">
        <f>VLOOKUP($E18,'ALL-GTK-SD-SMP-SMA-SMK-SLB'!$F$14:$CG$713,'ALL-GTK-SD-SMP-SMA-SMK-SLB'!AW$7,FALSE)</f>
        <v>0</v>
      </c>
      <c r="AW18" s="9">
        <f>VLOOKUP($E18,'ALL-GTK-SD-SMP-SMA-SMK-SLB'!$F$14:$CG$713,'ALL-GTK-SD-SMP-SMA-SMK-SLB'!AX$7,FALSE)</f>
        <v>0</v>
      </c>
      <c r="AX18" s="9">
        <f>VLOOKUP($E18,'ALL-GTK-SD-SMP-SMA-SMK-SLB'!$F$14:$CG$713,'ALL-GTK-SD-SMP-SMA-SMK-SLB'!AY$7,FALSE)</f>
        <v>3</v>
      </c>
      <c r="AY18" s="9">
        <f>VLOOKUP($E18,'ALL-GTK-SD-SMP-SMA-SMK-SLB'!$F$14:$CG$713,'ALL-GTK-SD-SMP-SMA-SMK-SLB'!AZ$7,FALSE)</f>
        <v>8</v>
      </c>
      <c r="AZ18" s="9">
        <f>VLOOKUP($E18,'ALL-GTK-SD-SMP-SMA-SMK-SLB'!$F$14:$CG$713,'ALL-GTK-SD-SMP-SMA-SMK-SLB'!BA$7,FALSE)</f>
        <v>0</v>
      </c>
      <c r="BA18" s="9">
        <f>VLOOKUP($E18,'ALL-GTK-SD-SMP-SMA-SMK-SLB'!$F$14:$CG$713,'ALL-GTK-SD-SMP-SMA-SMK-SLB'!BB$7,FALSE)</f>
        <v>0</v>
      </c>
      <c r="BB18" s="9">
        <f>VLOOKUP($E18,'ALL-GTK-SD-SMP-SMA-SMK-SLB'!$F$14:$CG$713,'ALL-GTK-SD-SMP-SMA-SMK-SLB'!BC$7,FALSE)</f>
        <v>0</v>
      </c>
      <c r="BC18" s="9">
        <f>VLOOKUP($E18,'ALL-GTK-SD-SMP-SMA-SMK-SLB'!$F$14:$CG$713,'ALL-GTK-SD-SMP-SMA-SMK-SLB'!BD$7,FALSE)</f>
        <v>0</v>
      </c>
      <c r="BD18" s="310">
        <f t="shared" si="20"/>
        <v>0</v>
      </c>
      <c r="BE18" s="310">
        <f t="shared" si="21"/>
        <v>0</v>
      </c>
      <c r="BF18" s="10">
        <f t="shared" si="22"/>
        <v>0</v>
      </c>
      <c r="BG18" s="311">
        <f t="shared" si="23"/>
        <v>3</v>
      </c>
      <c r="BH18" s="311">
        <f t="shared" si="24"/>
        <v>8</v>
      </c>
      <c r="BI18" s="10">
        <f t="shared" si="25"/>
        <v>11</v>
      </c>
      <c r="BJ18" s="44">
        <f t="shared" si="26"/>
        <v>3</v>
      </c>
      <c r="BK18" s="44">
        <f t="shared" si="27"/>
        <v>8</v>
      </c>
      <c r="BL18" s="11">
        <f t="shared" si="28"/>
        <v>11</v>
      </c>
      <c r="BM18" s="9">
        <f>VLOOKUP($E18,'ALL-GTK-SD-SMP-SMA-SMK-SLB'!$F$14:$CG$713,'ALL-GTK-SD-SMP-SMA-SMK-SLB'!BN$7,FALSE)</f>
        <v>0</v>
      </c>
      <c r="BN18" s="9">
        <f>VLOOKUP($E18,'ALL-GTK-SD-SMP-SMA-SMK-SLB'!$F$14:$CG$713,'ALL-GTK-SD-SMP-SMA-SMK-SLB'!BO$7,FALSE)</f>
        <v>0</v>
      </c>
      <c r="BO18" s="9">
        <f>VLOOKUP($E18,'ALL-GTK-SD-SMP-SMA-SMK-SLB'!$F$14:$CG$713,'ALL-GTK-SD-SMP-SMA-SMK-SLB'!BP$7,FALSE)</f>
        <v>0</v>
      </c>
      <c r="BP18" s="9">
        <f>VLOOKUP($E18,'ALL-GTK-SD-SMP-SMA-SMK-SLB'!$F$14:$CG$713,'ALL-GTK-SD-SMP-SMA-SMK-SLB'!BQ$7,FALSE)</f>
        <v>0</v>
      </c>
      <c r="BQ18" s="9">
        <f>VLOOKUP($E18,'ALL-GTK-SD-SMP-SMA-SMK-SLB'!$F$14:$CG$713,'ALL-GTK-SD-SMP-SMA-SMK-SLB'!BR$7,FALSE)</f>
        <v>0</v>
      </c>
      <c r="BR18" s="9">
        <f>VLOOKUP($E18,'ALL-GTK-SD-SMP-SMA-SMK-SLB'!$F$14:$CG$713,'ALL-GTK-SD-SMP-SMA-SMK-SLB'!BS$7,FALSE)</f>
        <v>0</v>
      </c>
      <c r="BS18" s="9">
        <f>VLOOKUP($E18,'ALL-GTK-SD-SMP-SMA-SMK-SLB'!$F$14:$CG$713,'ALL-GTK-SD-SMP-SMA-SMK-SLB'!BT$7,FALSE)</f>
        <v>0</v>
      </c>
      <c r="BT18" s="9">
        <f>VLOOKUP($E18,'ALL-GTK-SD-SMP-SMA-SMK-SLB'!$F$14:$CG$713,'ALL-GTK-SD-SMP-SMA-SMK-SLB'!BU$7,FALSE)</f>
        <v>0</v>
      </c>
      <c r="BU18" s="299">
        <f t="shared" si="29"/>
        <v>0</v>
      </c>
      <c r="BV18" s="299">
        <f t="shared" si="30"/>
        <v>0</v>
      </c>
      <c r="BW18" s="44">
        <f t="shared" si="31"/>
        <v>0</v>
      </c>
      <c r="BX18" s="44">
        <f t="shared" si="32"/>
        <v>0</v>
      </c>
      <c r="BY18" s="11">
        <f t="shared" si="33"/>
        <v>0</v>
      </c>
      <c r="BZ18" s="14">
        <f t="shared" si="34"/>
        <v>3</v>
      </c>
      <c r="CA18" s="14">
        <f t="shared" si="35"/>
        <v>8</v>
      </c>
      <c r="CB18" s="13">
        <f t="shared" si="36"/>
        <v>0</v>
      </c>
      <c r="CC18" s="13">
        <f t="shared" si="37"/>
        <v>0</v>
      </c>
      <c r="CD18" s="312">
        <f t="shared" si="38"/>
        <v>3</v>
      </c>
      <c r="CE18" s="312">
        <f t="shared" si="39"/>
        <v>8</v>
      </c>
      <c r="CF18" s="313">
        <f t="shared" si="40"/>
        <v>11</v>
      </c>
      <c r="CG18" s="302" t="str">
        <f t="shared" si="41"/>
        <v>OK</v>
      </c>
    </row>
    <row r="19" spans="1:85" ht="14.25" x14ac:dyDescent="0.25">
      <c r="A19" s="6">
        <v>7</v>
      </c>
      <c r="B19" s="495">
        <v>7</v>
      </c>
      <c r="C19" s="495" t="s">
        <v>6</v>
      </c>
      <c r="D19" s="496" t="s">
        <v>24</v>
      </c>
      <c r="E19" s="624">
        <v>20319733</v>
      </c>
      <c r="F19" s="625" t="s">
        <v>274</v>
      </c>
      <c r="G19" s="624" t="s">
        <v>52</v>
      </c>
      <c r="H19" s="9">
        <f>VLOOKUP($E19,'ALL-GTK-SD-SMP-SMA-SMK-SLB'!$F$14:$CG$713,'ALL-GTK-SD-SMP-SMA-SMK-SLB'!I$7,FALSE)</f>
        <v>0</v>
      </c>
      <c r="I19" s="9">
        <f>VLOOKUP($E19,'ALL-GTK-SD-SMP-SMA-SMK-SLB'!$F$14:$CG$713,'ALL-GTK-SD-SMP-SMA-SMK-SLB'!J$7,FALSE)</f>
        <v>0</v>
      </c>
      <c r="J19" s="9">
        <f>VLOOKUP($E19,'ALL-GTK-SD-SMP-SMA-SMK-SLB'!$F$14:$CG$713,'ALL-GTK-SD-SMP-SMA-SMK-SLB'!K$7,FALSE)</f>
        <v>1</v>
      </c>
      <c r="K19" s="9">
        <f>VLOOKUP($E19,'ALL-GTK-SD-SMP-SMA-SMK-SLB'!$F$14:$CG$713,'ALL-GTK-SD-SMP-SMA-SMK-SLB'!L$7,FALSE)</f>
        <v>0</v>
      </c>
      <c r="L19" s="9">
        <f>VLOOKUP($E19,'ALL-GTK-SD-SMP-SMA-SMK-SLB'!$F$14:$CG$713,'ALL-GTK-SD-SMP-SMA-SMK-SLB'!M$7,FALSE)</f>
        <v>0</v>
      </c>
      <c r="M19" s="9">
        <f>VLOOKUP($E19,'ALL-GTK-SD-SMP-SMA-SMK-SLB'!$F$14:$CG$713,'ALL-GTK-SD-SMP-SMA-SMK-SLB'!N$7,FALSE)</f>
        <v>1</v>
      </c>
      <c r="N19" s="9">
        <f>VLOOKUP($E19,'ALL-GTK-SD-SMP-SMA-SMK-SLB'!$F$14:$CG$713,'ALL-GTK-SD-SMP-SMA-SMK-SLB'!O$7,FALSE)</f>
        <v>1</v>
      </c>
      <c r="O19" s="9">
        <f>VLOOKUP($E19,'ALL-GTK-SD-SMP-SMA-SMK-SLB'!$F$14:$CG$713,'ALL-GTK-SD-SMP-SMA-SMK-SLB'!P$7,FALSE)</f>
        <v>1</v>
      </c>
      <c r="P19" s="299">
        <f t="shared" si="6"/>
        <v>2</v>
      </c>
      <c r="Q19" s="299">
        <f t="shared" si="7"/>
        <v>2</v>
      </c>
      <c r="R19" s="300">
        <f t="shared" si="8"/>
        <v>4</v>
      </c>
      <c r="S19" s="9">
        <f>VLOOKUP($E19,'ALL-GTK-SD-SMP-SMA-SMK-SLB'!$F$14:$CG$713,'ALL-GTK-SD-SMP-SMA-SMK-SLB'!T$7,FALSE)</f>
        <v>0</v>
      </c>
      <c r="T19" s="9">
        <f>VLOOKUP($E19,'ALL-GTK-SD-SMP-SMA-SMK-SLB'!$F$14:$CG$713,'ALL-GTK-SD-SMP-SMA-SMK-SLB'!U$7,FALSE)</f>
        <v>0</v>
      </c>
      <c r="U19" s="9">
        <f>VLOOKUP($E19,'ALL-GTK-SD-SMP-SMA-SMK-SLB'!$F$14:$CG$713,'ALL-GTK-SD-SMP-SMA-SMK-SLB'!V$7,FALSE)</f>
        <v>1</v>
      </c>
      <c r="V19" s="9">
        <f>VLOOKUP($E19,'ALL-GTK-SD-SMP-SMA-SMK-SLB'!$F$14:$CG$713,'ALL-GTK-SD-SMP-SMA-SMK-SLB'!W$7,FALSE)</f>
        <v>2</v>
      </c>
      <c r="W19" s="9">
        <f>VLOOKUP($E19,'ALL-GTK-SD-SMP-SMA-SMK-SLB'!$F$14:$CG$713,'ALL-GTK-SD-SMP-SMA-SMK-SLB'!X$7,FALSE)</f>
        <v>0</v>
      </c>
      <c r="X19" s="9">
        <f>VLOOKUP($E19,'ALL-GTK-SD-SMP-SMA-SMK-SLB'!$F$14:$CG$713,'ALL-GTK-SD-SMP-SMA-SMK-SLB'!Y$7,FALSE)</f>
        <v>0</v>
      </c>
      <c r="Y19" s="299">
        <f t="shared" si="9"/>
        <v>1</v>
      </c>
      <c r="Z19" s="299">
        <f t="shared" si="10"/>
        <v>2</v>
      </c>
      <c r="AA19" s="10">
        <f t="shared" si="11"/>
        <v>3</v>
      </c>
      <c r="AB19" s="44">
        <f t="shared" si="12"/>
        <v>3</v>
      </c>
      <c r="AC19" s="44">
        <f t="shared" si="13"/>
        <v>4</v>
      </c>
      <c r="AD19" s="11">
        <f t="shared" si="14"/>
        <v>7</v>
      </c>
      <c r="AE19" s="9">
        <f>VLOOKUP($E19,'ALL-GTK-SD-SMP-SMA-SMK-SLB'!$F$14:$CG$713,'ALL-GTK-SD-SMP-SMA-SMK-SLB'!AF$7,FALSE)</f>
        <v>1</v>
      </c>
      <c r="AF19" s="9">
        <f>VLOOKUP($E19,'ALL-GTK-SD-SMP-SMA-SMK-SLB'!$F$14:$CG$713,'ALL-GTK-SD-SMP-SMA-SMK-SLB'!AG$7,FALSE)</f>
        <v>4</v>
      </c>
      <c r="AG19" s="10">
        <f t="shared" si="15"/>
        <v>5</v>
      </c>
      <c r="AH19" s="9">
        <f>VLOOKUP($E19,'ALL-GTK-SD-SMP-SMA-SMK-SLB'!$F$14:$CG$713,'ALL-GTK-SD-SMP-SMA-SMK-SLB'!AI$7,FALSE)</f>
        <v>2</v>
      </c>
      <c r="AI19" s="9">
        <f>VLOOKUP($E19,'ALL-GTK-SD-SMP-SMA-SMK-SLB'!$F$14:$CG$713,'ALL-GTK-SD-SMP-SMA-SMK-SLB'!AJ$7,FALSE)</f>
        <v>0</v>
      </c>
      <c r="AJ19" s="10">
        <f t="shared" si="16"/>
        <v>2</v>
      </c>
      <c r="AK19" s="44">
        <f t="shared" si="17"/>
        <v>3</v>
      </c>
      <c r="AL19" s="44">
        <f t="shared" si="18"/>
        <v>4</v>
      </c>
      <c r="AM19" s="11">
        <f t="shared" si="19"/>
        <v>7</v>
      </c>
      <c r="AN19" s="299">
        <f>VLOOKUP($E19,'ALL-GTK-SD-SMP-SMA-SMK-SLB'!$F$14:$CG$713,'ALL-GTK-SD-SMP-SMA-SMK-SLB'!AO$7,FALSE)</f>
        <v>0</v>
      </c>
      <c r="AO19" s="299">
        <f>VLOOKUP($E19,'ALL-GTK-SD-SMP-SMA-SMK-SLB'!$F$14:$CG$713,'ALL-GTK-SD-SMP-SMA-SMK-SLB'!AP$7,FALSE)</f>
        <v>0</v>
      </c>
      <c r="AP19" s="9">
        <f>VLOOKUP($E19,'ALL-GTK-SD-SMP-SMA-SMK-SLB'!$F$14:$CG$713,'ALL-GTK-SD-SMP-SMA-SMK-SLB'!AQ$7,FALSE)</f>
        <v>0</v>
      </c>
      <c r="AQ19" s="9">
        <f>VLOOKUP($E19,'ALL-GTK-SD-SMP-SMA-SMK-SLB'!$F$14:$CG$713,'ALL-GTK-SD-SMP-SMA-SMK-SLB'!AR$7,FALSE)</f>
        <v>0</v>
      </c>
      <c r="AR19" s="9">
        <f>VLOOKUP($E19,'ALL-GTK-SD-SMP-SMA-SMK-SLB'!$F$14:$CG$713,'ALL-GTK-SD-SMP-SMA-SMK-SLB'!AS$7,FALSE)</f>
        <v>1</v>
      </c>
      <c r="AS19" s="9">
        <f>VLOOKUP($E19,'ALL-GTK-SD-SMP-SMA-SMK-SLB'!$F$14:$CG$713,'ALL-GTK-SD-SMP-SMA-SMK-SLB'!AT$7,FALSE)</f>
        <v>0</v>
      </c>
      <c r="AT19" s="9">
        <f>VLOOKUP($E19,'ALL-GTK-SD-SMP-SMA-SMK-SLB'!$F$14:$CG$713,'ALL-GTK-SD-SMP-SMA-SMK-SLB'!AU$7,FALSE)</f>
        <v>0</v>
      </c>
      <c r="AU19" s="9">
        <f>VLOOKUP($E19,'ALL-GTK-SD-SMP-SMA-SMK-SLB'!$F$14:$CG$713,'ALL-GTK-SD-SMP-SMA-SMK-SLB'!AV$7,FALSE)</f>
        <v>0</v>
      </c>
      <c r="AV19" s="9">
        <f>VLOOKUP($E19,'ALL-GTK-SD-SMP-SMA-SMK-SLB'!$F$14:$CG$713,'ALL-GTK-SD-SMP-SMA-SMK-SLB'!AW$7,FALSE)</f>
        <v>0</v>
      </c>
      <c r="AW19" s="9">
        <f>VLOOKUP($E19,'ALL-GTK-SD-SMP-SMA-SMK-SLB'!$F$14:$CG$713,'ALL-GTK-SD-SMP-SMA-SMK-SLB'!AX$7,FALSE)</f>
        <v>0</v>
      </c>
      <c r="AX19" s="9">
        <f>VLOOKUP($E19,'ALL-GTK-SD-SMP-SMA-SMK-SLB'!$F$14:$CG$713,'ALL-GTK-SD-SMP-SMA-SMK-SLB'!AY$7,FALSE)</f>
        <v>2</v>
      </c>
      <c r="AY19" s="9">
        <f>VLOOKUP($E19,'ALL-GTK-SD-SMP-SMA-SMK-SLB'!$F$14:$CG$713,'ALL-GTK-SD-SMP-SMA-SMK-SLB'!AZ$7,FALSE)</f>
        <v>4</v>
      </c>
      <c r="AZ19" s="9">
        <f>VLOOKUP($E19,'ALL-GTK-SD-SMP-SMA-SMK-SLB'!$F$14:$CG$713,'ALL-GTK-SD-SMP-SMA-SMK-SLB'!BA$7,FALSE)</f>
        <v>0</v>
      </c>
      <c r="BA19" s="9">
        <f>VLOOKUP($E19,'ALL-GTK-SD-SMP-SMA-SMK-SLB'!$F$14:$CG$713,'ALL-GTK-SD-SMP-SMA-SMK-SLB'!BB$7,FALSE)</f>
        <v>0</v>
      </c>
      <c r="BB19" s="9">
        <f>VLOOKUP($E19,'ALL-GTK-SD-SMP-SMA-SMK-SLB'!$F$14:$CG$713,'ALL-GTK-SD-SMP-SMA-SMK-SLB'!BC$7,FALSE)</f>
        <v>0</v>
      </c>
      <c r="BC19" s="9">
        <f>VLOOKUP($E19,'ALL-GTK-SD-SMP-SMA-SMK-SLB'!$F$14:$CG$713,'ALL-GTK-SD-SMP-SMA-SMK-SLB'!BD$7,FALSE)</f>
        <v>0</v>
      </c>
      <c r="BD19" s="310">
        <f t="shared" si="20"/>
        <v>1</v>
      </c>
      <c r="BE19" s="310">
        <f t="shared" si="21"/>
        <v>0</v>
      </c>
      <c r="BF19" s="10">
        <f t="shared" si="22"/>
        <v>1</v>
      </c>
      <c r="BG19" s="311">
        <f t="shared" si="23"/>
        <v>2</v>
      </c>
      <c r="BH19" s="311">
        <f t="shared" si="24"/>
        <v>4</v>
      </c>
      <c r="BI19" s="10">
        <f t="shared" si="25"/>
        <v>6</v>
      </c>
      <c r="BJ19" s="44">
        <f t="shared" si="26"/>
        <v>3</v>
      </c>
      <c r="BK19" s="44">
        <f t="shared" si="27"/>
        <v>4</v>
      </c>
      <c r="BL19" s="11">
        <f t="shared" si="28"/>
        <v>7</v>
      </c>
      <c r="BM19" s="9">
        <f>VLOOKUP($E19,'ALL-GTK-SD-SMP-SMA-SMK-SLB'!$F$14:$CG$713,'ALL-GTK-SD-SMP-SMA-SMK-SLB'!BN$7,FALSE)</f>
        <v>0</v>
      </c>
      <c r="BN19" s="9">
        <f>VLOOKUP($E19,'ALL-GTK-SD-SMP-SMA-SMK-SLB'!$F$14:$CG$713,'ALL-GTK-SD-SMP-SMA-SMK-SLB'!BO$7,FALSE)</f>
        <v>0</v>
      </c>
      <c r="BO19" s="9">
        <f>VLOOKUP($E19,'ALL-GTK-SD-SMP-SMA-SMK-SLB'!$F$14:$CG$713,'ALL-GTK-SD-SMP-SMA-SMK-SLB'!BP$7,FALSE)</f>
        <v>0</v>
      </c>
      <c r="BP19" s="9">
        <f>VLOOKUP($E19,'ALL-GTK-SD-SMP-SMA-SMK-SLB'!$F$14:$CG$713,'ALL-GTK-SD-SMP-SMA-SMK-SLB'!BQ$7,FALSE)</f>
        <v>0</v>
      </c>
      <c r="BQ19" s="9">
        <f>VLOOKUP($E19,'ALL-GTK-SD-SMP-SMA-SMK-SLB'!$F$14:$CG$713,'ALL-GTK-SD-SMP-SMA-SMK-SLB'!BR$7,FALSE)</f>
        <v>0</v>
      </c>
      <c r="BR19" s="9">
        <f>VLOOKUP($E19,'ALL-GTK-SD-SMP-SMA-SMK-SLB'!$F$14:$CG$713,'ALL-GTK-SD-SMP-SMA-SMK-SLB'!BS$7,FALSE)</f>
        <v>0</v>
      </c>
      <c r="BS19" s="9">
        <f>VLOOKUP($E19,'ALL-GTK-SD-SMP-SMA-SMK-SLB'!$F$14:$CG$713,'ALL-GTK-SD-SMP-SMA-SMK-SLB'!BT$7,FALSE)</f>
        <v>0</v>
      </c>
      <c r="BT19" s="9">
        <f>VLOOKUP($E19,'ALL-GTK-SD-SMP-SMA-SMK-SLB'!$F$14:$CG$713,'ALL-GTK-SD-SMP-SMA-SMK-SLB'!BU$7,FALSE)</f>
        <v>0</v>
      </c>
      <c r="BU19" s="299">
        <f t="shared" si="29"/>
        <v>0</v>
      </c>
      <c r="BV19" s="299">
        <f t="shared" si="30"/>
        <v>0</v>
      </c>
      <c r="BW19" s="44">
        <f t="shared" si="31"/>
        <v>0</v>
      </c>
      <c r="BX19" s="44">
        <f t="shared" si="32"/>
        <v>0</v>
      </c>
      <c r="BY19" s="11">
        <f t="shared" si="33"/>
        <v>0</v>
      </c>
      <c r="BZ19" s="14">
        <f t="shared" si="34"/>
        <v>3</v>
      </c>
      <c r="CA19" s="14">
        <f t="shared" si="35"/>
        <v>4</v>
      </c>
      <c r="CB19" s="13">
        <f t="shared" si="36"/>
        <v>0</v>
      </c>
      <c r="CC19" s="13">
        <f t="shared" si="37"/>
        <v>0</v>
      </c>
      <c r="CD19" s="312">
        <f t="shared" si="38"/>
        <v>3</v>
      </c>
      <c r="CE19" s="312">
        <f t="shared" si="39"/>
        <v>4</v>
      </c>
      <c r="CF19" s="313">
        <f t="shared" si="40"/>
        <v>7</v>
      </c>
      <c r="CG19" s="302" t="str">
        <f t="shared" si="41"/>
        <v>OK</v>
      </c>
    </row>
    <row r="20" spans="1:85" ht="14.25" x14ac:dyDescent="0.25">
      <c r="A20" s="6">
        <v>8</v>
      </c>
      <c r="B20" s="495">
        <v>8</v>
      </c>
      <c r="C20" s="495" t="s">
        <v>6</v>
      </c>
      <c r="D20" s="496" t="s">
        <v>24</v>
      </c>
      <c r="E20" s="624">
        <v>20319828</v>
      </c>
      <c r="F20" s="625" t="s">
        <v>275</v>
      </c>
      <c r="G20" s="624" t="s">
        <v>52</v>
      </c>
      <c r="H20" s="9">
        <f>VLOOKUP($E20,'ALL-GTK-SD-SMP-SMA-SMK-SLB'!$F$14:$CG$713,'ALL-GTK-SD-SMP-SMA-SMK-SLB'!I$7,FALSE)</f>
        <v>0</v>
      </c>
      <c r="I20" s="9">
        <f>VLOOKUP($E20,'ALL-GTK-SD-SMP-SMA-SMK-SLB'!$F$14:$CG$713,'ALL-GTK-SD-SMP-SMA-SMK-SLB'!J$7,FALSE)</f>
        <v>0</v>
      </c>
      <c r="J20" s="9">
        <f>VLOOKUP($E20,'ALL-GTK-SD-SMP-SMA-SMK-SLB'!$F$14:$CG$713,'ALL-GTK-SD-SMP-SMA-SMK-SLB'!K$7,FALSE)</f>
        <v>0</v>
      </c>
      <c r="K20" s="9">
        <f>VLOOKUP($E20,'ALL-GTK-SD-SMP-SMA-SMK-SLB'!$F$14:$CG$713,'ALL-GTK-SD-SMP-SMA-SMK-SLB'!L$7,FALSE)</f>
        <v>0</v>
      </c>
      <c r="L20" s="9">
        <f>VLOOKUP($E20,'ALL-GTK-SD-SMP-SMA-SMK-SLB'!$F$14:$CG$713,'ALL-GTK-SD-SMP-SMA-SMK-SLB'!M$7,FALSE)</f>
        <v>0</v>
      </c>
      <c r="M20" s="9">
        <f>VLOOKUP($E20,'ALL-GTK-SD-SMP-SMA-SMK-SLB'!$F$14:$CG$713,'ALL-GTK-SD-SMP-SMA-SMK-SLB'!N$7,FALSE)</f>
        <v>3</v>
      </c>
      <c r="N20" s="9">
        <f>VLOOKUP($E20,'ALL-GTK-SD-SMP-SMA-SMK-SLB'!$F$14:$CG$713,'ALL-GTK-SD-SMP-SMA-SMK-SLB'!O$7,FALSE)</f>
        <v>3</v>
      </c>
      <c r="O20" s="9">
        <f>VLOOKUP($E20,'ALL-GTK-SD-SMP-SMA-SMK-SLB'!$F$14:$CG$713,'ALL-GTK-SD-SMP-SMA-SMK-SLB'!P$7,FALSE)</f>
        <v>1</v>
      </c>
      <c r="P20" s="299">
        <f t="shared" si="6"/>
        <v>3</v>
      </c>
      <c r="Q20" s="299">
        <f t="shared" si="7"/>
        <v>4</v>
      </c>
      <c r="R20" s="300">
        <f t="shared" si="8"/>
        <v>7</v>
      </c>
      <c r="S20" s="9">
        <f>VLOOKUP($E20,'ALL-GTK-SD-SMP-SMA-SMK-SLB'!$F$14:$CG$713,'ALL-GTK-SD-SMP-SMA-SMK-SLB'!T$7,FALSE)</f>
        <v>0</v>
      </c>
      <c r="T20" s="9">
        <f>VLOOKUP($E20,'ALL-GTK-SD-SMP-SMA-SMK-SLB'!$F$14:$CG$713,'ALL-GTK-SD-SMP-SMA-SMK-SLB'!U$7,FALSE)</f>
        <v>0</v>
      </c>
      <c r="U20" s="9">
        <f>VLOOKUP($E20,'ALL-GTK-SD-SMP-SMA-SMK-SLB'!$F$14:$CG$713,'ALL-GTK-SD-SMP-SMA-SMK-SLB'!V$7,FALSE)</f>
        <v>1</v>
      </c>
      <c r="V20" s="9">
        <f>VLOOKUP($E20,'ALL-GTK-SD-SMP-SMA-SMK-SLB'!$F$14:$CG$713,'ALL-GTK-SD-SMP-SMA-SMK-SLB'!W$7,FALSE)</f>
        <v>4</v>
      </c>
      <c r="W20" s="9">
        <f>VLOOKUP($E20,'ALL-GTK-SD-SMP-SMA-SMK-SLB'!$F$14:$CG$713,'ALL-GTK-SD-SMP-SMA-SMK-SLB'!X$7,FALSE)</f>
        <v>1</v>
      </c>
      <c r="X20" s="9">
        <f>VLOOKUP($E20,'ALL-GTK-SD-SMP-SMA-SMK-SLB'!$F$14:$CG$713,'ALL-GTK-SD-SMP-SMA-SMK-SLB'!Y$7,FALSE)</f>
        <v>2</v>
      </c>
      <c r="Y20" s="299">
        <f t="shared" si="9"/>
        <v>2</v>
      </c>
      <c r="Z20" s="299">
        <f t="shared" si="10"/>
        <v>6</v>
      </c>
      <c r="AA20" s="10">
        <f t="shared" si="11"/>
        <v>8</v>
      </c>
      <c r="AB20" s="44">
        <f t="shared" si="12"/>
        <v>5</v>
      </c>
      <c r="AC20" s="44">
        <f t="shared" si="13"/>
        <v>10</v>
      </c>
      <c r="AD20" s="11">
        <f t="shared" si="14"/>
        <v>15</v>
      </c>
      <c r="AE20" s="9">
        <f>VLOOKUP($E20,'ALL-GTK-SD-SMP-SMA-SMK-SLB'!$F$14:$CG$713,'ALL-GTK-SD-SMP-SMA-SMK-SLB'!AF$7,FALSE)</f>
        <v>2</v>
      </c>
      <c r="AF20" s="9">
        <f>VLOOKUP($E20,'ALL-GTK-SD-SMP-SMA-SMK-SLB'!$F$14:$CG$713,'ALL-GTK-SD-SMP-SMA-SMK-SLB'!AG$7,FALSE)</f>
        <v>7</v>
      </c>
      <c r="AG20" s="10">
        <f t="shared" si="15"/>
        <v>9</v>
      </c>
      <c r="AH20" s="9">
        <f>VLOOKUP($E20,'ALL-GTK-SD-SMP-SMA-SMK-SLB'!$F$14:$CG$713,'ALL-GTK-SD-SMP-SMA-SMK-SLB'!AI$7,FALSE)</f>
        <v>3</v>
      </c>
      <c r="AI20" s="9">
        <f>VLOOKUP($E20,'ALL-GTK-SD-SMP-SMA-SMK-SLB'!$F$14:$CG$713,'ALL-GTK-SD-SMP-SMA-SMK-SLB'!AJ$7,FALSE)</f>
        <v>3</v>
      </c>
      <c r="AJ20" s="10">
        <f t="shared" si="16"/>
        <v>6</v>
      </c>
      <c r="AK20" s="44">
        <f t="shared" si="17"/>
        <v>5</v>
      </c>
      <c r="AL20" s="44">
        <f t="shared" si="18"/>
        <v>10</v>
      </c>
      <c r="AM20" s="11">
        <f t="shared" si="19"/>
        <v>15</v>
      </c>
      <c r="AN20" s="299">
        <f>VLOOKUP($E20,'ALL-GTK-SD-SMP-SMA-SMK-SLB'!$F$14:$CG$713,'ALL-GTK-SD-SMP-SMA-SMK-SLB'!AO$7,FALSE)</f>
        <v>0</v>
      </c>
      <c r="AO20" s="299">
        <f>VLOOKUP($E20,'ALL-GTK-SD-SMP-SMA-SMK-SLB'!$F$14:$CG$713,'ALL-GTK-SD-SMP-SMA-SMK-SLB'!AP$7,FALSE)</f>
        <v>0</v>
      </c>
      <c r="AP20" s="9">
        <f>VLOOKUP($E20,'ALL-GTK-SD-SMP-SMA-SMK-SLB'!$F$14:$CG$713,'ALL-GTK-SD-SMP-SMA-SMK-SLB'!AQ$7,FALSE)</f>
        <v>0</v>
      </c>
      <c r="AQ20" s="9">
        <f>VLOOKUP($E20,'ALL-GTK-SD-SMP-SMA-SMK-SLB'!$F$14:$CG$713,'ALL-GTK-SD-SMP-SMA-SMK-SLB'!AR$7,FALSE)</f>
        <v>0</v>
      </c>
      <c r="AR20" s="9">
        <f>VLOOKUP($E20,'ALL-GTK-SD-SMP-SMA-SMK-SLB'!$F$14:$CG$713,'ALL-GTK-SD-SMP-SMA-SMK-SLB'!AS$7,FALSE)</f>
        <v>0</v>
      </c>
      <c r="AS20" s="9">
        <f>VLOOKUP($E20,'ALL-GTK-SD-SMP-SMA-SMK-SLB'!$F$14:$CG$713,'ALL-GTK-SD-SMP-SMA-SMK-SLB'!AT$7,FALSE)</f>
        <v>0</v>
      </c>
      <c r="AT20" s="9">
        <f>VLOOKUP($E20,'ALL-GTK-SD-SMP-SMA-SMK-SLB'!$F$14:$CG$713,'ALL-GTK-SD-SMP-SMA-SMK-SLB'!AU$7,FALSE)</f>
        <v>0</v>
      </c>
      <c r="AU20" s="9">
        <f>VLOOKUP($E20,'ALL-GTK-SD-SMP-SMA-SMK-SLB'!$F$14:$CG$713,'ALL-GTK-SD-SMP-SMA-SMK-SLB'!AV$7,FALSE)</f>
        <v>0</v>
      </c>
      <c r="AV20" s="9">
        <f>VLOOKUP($E20,'ALL-GTK-SD-SMP-SMA-SMK-SLB'!$F$14:$CG$713,'ALL-GTK-SD-SMP-SMA-SMK-SLB'!AW$7,FALSE)</f>
        <v>0</v>
      </c>
      <c r="AW20" s="9">
        <f>VLOOKUP($E20,'ALL-GTK-SD-SMP-SMA-SMK-SLB'!$F$14:$CG$713,'ALL-GTK-SD-SMP-SMA-SMK-SLB'!AX$7,FALSE)</f>
        <v>0</v>
      </c>
      <c r="AX20" s="9">
        <f>VLOOKUP($E20,'ALL-GTK-SD-SMP-SMA-SMK-SLB'!$F$14:$CG$713,'ALL-GTK-SD-SMP-SMA-SMK-SLB'!AY$7,FALSE)</f>
        <v>5</v>
      </c>
      <c r="AY20" s="9">
        <f>VLOOKUP($E20,'ALL-GTK-SD-SMP-SMA-SMK-SLB'!$F$14:$CG$713,'ALL-GTK-SD-SMP-SMA-SMK-SLB'!AZ$7,FALSE)</f>
        <v>10</v>
      </c>
      <c r="AZ20" s="9">
        <f>VLOOKUP($E20,'ALL-GTK-SD-SMP-SMA-SMK-SLB'!$F$14:$CG$713,'ALL-GTK-SD-SMP-SMA-SMK-SLB'!BA$7,FALSE)</f>
        <v>0</v>
      </c>
      <c r="BA20" s="9">
        <f>VLOOKUP($E20,'ALL-GTK-SD-SMP-SMA-SMK-SLB'!$F$14:$CG$713,'ALL-GTK-SD-SMP-SMA-SMK-SLB'!BB$7,FALSE)</f>
        <v>0</v>
      </c>
      <c r="BB20" s="9">
        <f>VLOOKUP($E20,'ALL-GTK-SD-SMP-SMA-SMK-SLB'!$F$14:$CG$713,'ALL-GTK-SD-SMP-SMA-SMK-SLB'!BC$7,FALSE)</f>
        <v>0</v>
      </c>
      <c r="BC20" s="9">
        <f>VLOOKUP($E20,'ALL-GTK-SD-SMP-SMA-SMK-SLB'!$F$14:$CG$713,'ALL-GTK-SD-SMP-SMA-SMK-SLB'!BD$7,FALSE)</f>
        <v>0</v>
      </c>
      <c r="BD20" s="310">
        <f t="shared" si="20"/>
        <v>0</v>
      </c>
      <c r="BE20" s="310">
        <f t="shared" si="21"/>
        <v>0</v>
      </c>
      <c r="BF20" s="10">
        <f t="shared" si="22"/>
        <v>0</v>
      </c>
      <c r="BG20" s="311">
        <f t="shared" si="23"/>
        <v>5</v>
      </c>
      <c r="BH20" s="311">
        <f t="shared" si="24"/>
        <v>10</v>
      </c>
      <c r="BI20" s="10">
        <f t="shared" si="25"/>
        <v>15</v>
      </c>
      <c r="BJ20" s="44">
        <f t="shared" si="26"/>
        <v>5</v>
      </c>
      <c r="BK20" s="44">
        <f t="shared" si="27"/>
        <v>10</v>
      </c>
      <c r="BL20" s="11">
        <f t="shared" si="28"/>
        <v>15</v>
      </c>
      <c r="BM20" s="9">
        <f>VLOOKUP($E20,'ALL-GTK-SD-SMP-SMA-SMK-SLB'!$F$14:$CG$713,'ALL-GTK-SD-SMP-SMA-SMK-SLB'!BN$7,FALSE)</f>
        <v>0</v>
      </c>
      <c r="BN20" s="9">
        <f>VLOOKUP($E20,'ALL-GTK-SD-SMP-SMA-SMK-SLB'!$F$14:$CG$713,'ALL-GTK-SD-SMP-SMA-SMK-SLB'!BO$7,FALSE)</f>
        <v>0</v>
      </c>
      <c r="BO20" s="9">
        <f>VLOOKUP($E20,'ALL-GTK-SD-SMP-SMA-SMK-SLB'!$F$14:$CG$713,'ALL-GTK-SD-SMP-SMA-SMK-SLB'!BP$7,FALSE)</f>
        <v>0</v>
      </c>
      <c r="BP20" s="9">
        <f>VLOOKUP($E20,'ALL-GTK-SD-SMP-SMA-SMK-SLB'!$F$14:$CG$713,'ALL-GTK-SD-SMP-SMA-SMK-SLB'!BQ$7,FALSE)</f>
        <v>0</v>
      </c>
      <c r="BQ20" s="9">
        <f>VLOOKUP($E20,'ALL-GTK-SD-SMP-SMA-SMK-SLB'!$F$14:$CG$713,'ALL-GTK-SD-SMP-SMA-SMK-SLB'!BR$7,FALSE)</f>
        <v>0</v>
      </c>
      <c r="BR20" s="9">
        <f>VLOOKUP($E20,'ALL-GTK-SD-SMP-SMA-SMK-SLB'!$F$14:$CG$713,'ALL-GTK-SD-SMP-SMA-SMK-SLB'!BS$7,FALSE)</f>
        <v>0</v>
      </c>
      <c r="BS20" s="9">
        <f>VLOOKUP($E20,'ALL-GTK-SD-SMP-SMA-SMK-SLB'!$F$14:$CG$713,'ALL-GTK-SD-SMP-SMA-SMK-SLB'!BT$7,FALSE)</f>
        <v>1</v>
      </c>
      <c r="BT20" s="9">
        <f>VLOOKUP($E20,'ALL-GTK-SD-SMP-SMA-SMK-SLB'!$F$14:$CG$713,'ALL-GTK-SD-SMP-SMA-SMK-SLB'!BU$7,FALSE)</f>
        <v>0</v>
      </c>
      <c r="BU20" s="299">
        <f t="shared" si="29"/>
        <v>1</v>
      </c>
      <c r="BV20" s="299">
        <f t="shared" si="30"/>
        <v>0</v>
      </c>
      <c r="BW20" s="44">
        <f t="shared" si="31"/>
        <v>1</v>
      </c>
      <c r="BX20" s="44">
        <f t="shared" si="32"/>
        <v>0</v>
      </c>
      <c r="BY20" s="11">
        <f t="shared" si="33"/>
        <v>1</v>
      </c>
      <c r="BZ20" s="14">
        <f t="shared" si="34"/>
        <v>5</v>
      </c>
      <c r="CA20" s="14">
        <f t="shared" si="35"/>
        <v>10</v>
      </c>
      <c r="CB20" s="13">
        <f t="shared" si="36"/>
        <v>1</v>
      </c>
      <c r="CC20" s="13">
        <f t="shared" si="37"/>
        <v>0</v>
      </c>
      <c r="CD20" s="312">
        <f t="shared" si="38"/>
        <v>6</v>
      </c>
      <c r="CE20" s="312">
        <f t="shared" si="39"/>
        <v>10</v>
      </c>
      <c r="CF20" s="313">
        <f t="shared" si="40"/>
        <v>16</v>
      </c>
      <c r="CG20" s="302" t="str">
        <f t="shared" si="41"/>
        <v>OK</v>
      </c>
    </row>
    <row r="21" spans="1:85" ht="14.25" x14ac:dyDescent="0.25">
      <c r="A21" s="6">
        <v>9</v>
      </c>
      <c r="B21" s="495">
        <v>9</v>
      </c>
      <c r="C21" s="495" t="s">
        <v>6</v>
      </c>
      <c r="D21" s="496" t="s">
        <v>24</v>
      </c>
      <c r="E21" s="624">
        <v>20319827</v>
      </c>
      <c r="F21" s="625" t="s">
        <v>276</v>
      </c>
      <c r="G21" s="624" t="s">
        <v>52</v>
      </c>
      <c r="H21" s="9">
        <f>VLOOKUP($E21,'ALL-GTK-SD-SMP-SMA-SMK-SLB'!$F$14:$CG$713,'ALL-GTK-SD-SMP-SMA-SMK-SLB'!I$7,FALSE)</f>
        <v>0</v>
      </c>
      <c r="I21" s="9">
        <f>VLOOKUP($E21,'ALL-GTK-SD-SMP-SMA-SMK-SLB'!$F$14:$CG$713,'ALL-GTK-SD-SMP-SMA-SMK-SLB'!J$7,FALSE)</f>
        <v>0</v>
      </c>
      <c r="J21" s="9">
        <f>VLOOKUP($E21,'ALL-GTK-SD-SMP-SMA-SMK-SLB'!$F$14:$CG$713,'ALL-GTK-SD-SMP-SMA-SMK-SLB'!K$7,FALSE)</f>
        <v>0</v>
      </c>
      <c r="K21" s="9">
        <f>VLOOKUP($E21,'ALL-GTK-SD-SMP-SMA-SMK-SLB'!$F$14:$CG$713,'ALL-GTK-SD-SMP-SMA-SMK-SLB'!L$7,FALSE)</f>
        <v>0</v>
      </c>
      <c r="L21" s="9">
        <f>VLOOKUP($E21,'ALL-GTK-SD-SMP-SMA-SMK-SLB'!$F$14:$CG$713,'ALL-GTK-SD-SMP-SMA-SMK-SLB'!M$7,FALSE)</f>
        <v>1</v>
      </c>
      <c r="M21" s="9">
        <f>VLOOKUP($E21,'ALL-GTK-SD-SMP-SMA-SMK-SLB'!$F$14:$CG$713,'ALL-GTK-SD-SMP-SMA-SMK-SLB'!N$7,FALSE)</f>
        <v>2</v>
      </c>
      <c r="N21" s="9">
        <f>VLOOKUP($E21,'ALL-GTK-SD-SMP-SMA-SMK-SLB'!$F$14:$CG$713,'ALL-GTK-SD-SMP-SMA-SMK-SLB'!O$7,FALSE)</f>
        <v>3</v>
      </c>
      <c r="O21" s="9">
        <f>VLOOKUP($E21,'ALL-GTK-SD-SMP-SMA-SMK-SLB'!$F$14:$CG$713,'ALL-GTK-SD-SMP-SMA-SMK-SLB'!P$7,FALSE)</f>
        <v>1</v>
      </c>
      <c r="P21" s="299">
        <f t="shared" si="6"/>
        <v>4</v>
      </c>
      <c r="Q21" s="299">
        <f t="shared" si="7"/>
        <v>3</v>
      </c>
      <c r="R21" s="300">
        <f t="shared" si="8"/>
        <v>7</v>
      </c>
      <c r="S21" s="9">
        <f>VLOOKUP($E21,'ALL-GTK-SD-SMP-SMA-SMK-SLB'!$F$14:$CG$713,'ALL-GTK-SD-SMP-SMA-SMK-SLB'!T$7,FALSE)</f>
        <v>0</v>
      </c>
      <c r="T21" s="9">
        <f>VLOOKUP($E21,'ALL-GTK-SD-SMP-SMA-SMK-SLB'!$F$14:$CG$713,'ALL-GTK-SD-SMP-SMA-SMK-SLB'!U$7,FALSE)</f>
        <v>0</v>
      </c>
      <c r="U21" s="9">
        <f>VLOOKUP($E21,'ALL-GTK-SD-SMP-SMA-SMK-SLB'!$F$14:$CG$713,'ALL-GTK-SD-SMP-SMA-SMK-SLB'!V$7,FALSE)</f>
        <v>0</v>
      </c>
      <c r="V21" s="9">
        <f>VLOOKUP($E21,'ALL-GTK-SD-SMP-SMA-SMK-SLB'!$F$14:$CG$713,'ALL-GTK-SD-SMP-SMA-SMK-SLB'!W$7,FALSE)</f>
        <v>1</v>
      </c>
      <c r="W21" s="9">
        <f>VLOOKUP($E21,'ALL-GTK-SD-SMP-SMA-SMK-SLB'!$F$14:$CG$713,'ALL-GTK-SD-SMP-SMA-SMK-SLB'!X$7,FALSE)</f>
        <v>0</v>
      </c>
      <c r="X21" s="9">
        <f>VLOOKUP($E21,'ALL-GTK-SD-SMP-SMA-SMK-SLB'!$F$14:$CG$713,'ALL-GTK-SD-SMP-SMA-SMK-SLB'!Y$7,FALSE)</f>
        <v>0</v>
      </c>
      <c r="Y21" s="299">
        <f t="shared" si="9"/>
        <v>0</v>
      </c>
      <c r="Z21" s="299">
        <f t="shared" si="10"/>
        <v>1</v>
      </c>
      <c r="AA21" s="10">
        <f t="shared" si="11"/>
        <v>1</v>
      </c>
      <c r="AB21" s="44">
        <f t="shared" si="12"/>
        <v>4</v>
      </c>
      <c r="AC21" s="44">
        <f t="shared" si="13"/>
        <v>4</v>
      </c>
      <c r="AD21" s="11">
        <f t="shared" si="14"/>
        <v>8</v>
      </c>
      <c r="AE21" s="9">
        <f>VLOOKUP($E21,'ALL-GTK-SD-SMP-SMA-SMK-SLB'!$F$14:$CG$713,'ALL-GTK-SD-SMP-SMA-SMK-SLB'!AF$7,FALSE)</f>
        <v>0</v>
      </c>
      <c r="AF21" s="9">
        <f>VLOOKUP($E21,'ALL-GTK-SD-SMP-SMA-SMK-SLB'!$F$14:$CG$713,'ALL-GTK-SD-SMP-SMA-SMK-SLB'!AG$7,FALSE)</f>
        <v>2</v>
      </c>
      <c r="AG21" s="10">
        <f t="shared" si="15"/>
        <v>2</v>
      </c>
      <c r="AH21" s="9">
        <f>VLOOKUP($E21,'ALL-GTK-SD-SMP-SMA-SMK-SLB'!$F$14:$CG$713,'ALL-GTK-SD-SMP-SMA-SMK-SLB'!AI$7,FALSE)</f>
        <v>5</v>
      </c>
      <c r="AI21" s="9">
        <f>VLOOKUP($E21,'ALL-GTK-SD-SMP-SMA-SMK-SLB'!$F$14:$CG$713,'ALL-GTK-SD-SMP-SMA-SMK-SLB'!AJ$7,FALSE)</f>
        <v>1</v>
      </c>
      <c r="AJ21" s="10">
        <f t="shared" si="16"/>
        <v>6</v>
      </c>
      <c r="AK21" s="44">
        <f t="shared" si="17"/>
        <v>5</v>
      </c>
      <c r="AL21" s="44">
        <f t="shared" si="18"/>
        <v>3</v>
      </c>
      <c r="AM21" s="11">
        <f t="shared" si="19"/>
        <v>8</v>
      </c>
      <c r="AN21" s="299">
        <f>VLOOKUP($E21,'ALL-GTK-SD-SMP-SMA-SMK-SLB'!$F$14:$CG$713,'ALL-GTK-SD-SMP-SMA-SMK-SLB'!AO$7,FALSE)</f>
        <v>0</v>
      </c>
      <c r="AO21" s="299">
        <f>VLOOKUP($E21,'ALL-GTK-SD-SMP-SMA-SMK-SLB'!$F$14:$CG$713,'ALL-GTK-SD-SMP-SMA-SMK-SLB'!AP$7,FALSE)</f>
        <v>0</v>
      </c>
      <c r="AP21" s="9">
        <f>VLOOKUP($E21,'ALL-GTK-SD-SMP-SMA-SMK-SLB'!$F$14:$CG$713,'ALL-GTK-SD-SMP-SMA-SMK-SLB'!AQ$7,FALSE)</f>
        <v>0</v>
      </c>
      <c r="AQ21" s="9">
        <f>VLOOKUP($E21,'ALL-GTK-SD-SMP-SMA-SMK-SLB'!$F$14:$CG$713,'ALL-GTK-SD-SMP-SMA-SMK-SLB'!AR$7,FALSE)</f>
        <v>0</v>
      </c>
      <c r="AR21" s="9">
        <f>VLOOKUP($E21,'ALL-GTK-SD-SMP-SMA-SMK-SLB'!$F$14:$CG$713,'ALL-GTK-SD-SMP-SMA-SMK-SLB'!AS$7,FALSE)</f>
        <v>1</v>
      </c>
      <c r="AS21" s="9">
        <f>VLOOKUP($E21,'ALL-GTK-SD-SMP-SMA-SMK-SLB'!$F$14:$CG$713,'ALL-GTK-SD-SMP-SMA-SMK-SLB'!AT$7,FALSE)</f>
        <v>0</v>
      </c>
      <c r="AT21" s="9">
        <f>VLOOKUP($E21,'ALL-GTK-SD-SMP-SMA-SMK-SLB'!$F$14:$CG$713,'ALL-GTK-SD-SMP-SMA-SMK-SLB'!AU$7,FALSE)</f>
        <v>0</v>
      </c>
      <c r="AU21" s="9">
        <f>VLOOKUP($E21,'ALL-GTK-SD-SMP-SMA-SMK-SLB'!$F$14:$CG$713,'ALL-GTK-SD-SMP-SMA-SMK-SLB'!AV$7,FALSE)</f>
        <v>0</v>
      </c>
      <c r="AV21" s="9">
        <f>VLOOKUP($E21,'ALL-GTK-SD-SMP-SMA-SMK-SLB'!$F$14:$CG$713,'ALL-GTK-SD-SMP-SMA-SMK-SLB'!AW$7,FALSE)</f>
        <v>0</v>
      </c>
      <c r="AW21" s="9">
        <f>VLOOKUP($E21,'ALL-GTK-SD-SMP-SMA-SMK-SLB'!$F$14:$CG$713,'ALL-GTK-SD-SMP-SMA-SMK-SLB'!AX$7,FALSE)</f>
        <v>0</v>
      </c>
      <c r="AX21" s="9">
        <f>VLOOKUP($E21,'ALL-GTK-SD-SMP-SMA-SMK-SLB'!$F$14:$CG$713,'ALL-GTK-SD-SMP-SMA-SMK-SLB'!AY$7,FALSE)</f>
        <v>4</v>
      </c>
      <c r="AY21" s="9">
        <f>VLOOKUP($E21,'ALL-GTK-SD-SMP-SMA-SMK-SLB'!$F$14:$CG$713,'ALL-GTK-SD-SMP-SMA-SMK-SLB'!AZ$7,FALSE)</f>
        <v>3</v>
      </c>
      <c r="AZ21" s="9">
        <f>VLOOKUP($E21,'ALL-GTK-SD-SMP-SMA-SMK-SLB'!$F$14:$CG$713,'ALL-GTK-SD-SMP-SMA-SMK-SLB'!BA$7,FALSE)</f>
        <v>0</v>
      </c>
      <c r="BA21" s="9">
        <f>VLOOKUP($E21,'ALL-GTK-SD-SMP-SMA-SMK-SLB'!$F$14:$CG$713,'ALL-GTK-SD-SMP-SMA-SMK-SLB'!BB$7,FALSE)</f>
        <v>0</v>
      </c>
      <c r="BB21" s="9">
        <f>VLOOKUP($E21,'ALL-GTK-SD-SMP-SMA-SMK-SLB'!$F$14:$CG$713,'ALL-GTK-SD-SMP-SMA-SMK-SLB'!BC$7,FALSE)</f>
        <v>0</v>
      </c>
      <c r="BC21" s="9">
        <f>VLOOKUP($E21,'ALL-GTK-SD-SMP-SMA-SMK-SLB'!$F$14:$CG$713,'ALL-GTK-SD-SMP-SMA-SMK-SLB'!BD$7,FALSE)</f>
        <v>0</v>
      </c>
      <c r="BD21" s="310">
        <f t="shared" si="20"/>
        <v>1</v>
      </c>
      <c r="BE21" s="310">
        <f t="shared" si="21"/>
        <v>0</v>
      </c>
      <c r="BF21" s="10">
        <f t="shared" si="22"/>
        <v>1</v>
      </c>
      <c r="BG21" s="311">
        <f t="shared" si="23"/>
        <v>4</v>
      </c>
      <c r="BH21" s="311">
        <f t="shared" si="24"/>
        <v>3</v>
      </c>
      <c r="BI21" s="10">
        <f t="shared" si="25"/>
        <v>7</v>
      </c>
      <c r="BJ21" s="44">
        <f t="shared" si="26"/>
        <v>5</v>
      </c>
      <c r="BK21" s="44">
        <f t="shared" si="27"/>
        <v>3</v>
      </c>
      <c r="BL21" s="11">
        <f t="shared" si="28"/>
        <v>8</v>
      </c>
      <c r="BM21" s="9">
        <f>VLOOKUP($E21,'ALL-GTK-SD-SMP-SMA-SMK-SLB'!$F$14:$CG$713,'ALL-GTK-SD-SMP-SMA-SMK-SLB'!BN$7,FALSE)</f>
        <v>0</v>
      </c>
      <c r="BN21" s="9">
        <f>VLOOKUP($E21,'ALL-GTK-SD-SMP-SMA-SMK-SLB'!$F$14:$CG$713,'ALL-GTK-SD-SMP-SMA-SMK-SLB'!BO$7,FALSE)</f>
        <v>0</v>
      </c>
      <c r="BO21" s="9">
        <f>VLOOKUP($E21,'ALL-GTK-SD-SMP-SMA-SMK-SLB'!$F$14:$CG$713,'ALL-GTK-SD-SMP-SMA-SMK-SLB'!BP$7,FALSE)</f>
        <v>0</v>
      </c>
      <c r="BP21" s="9">
        <f>VLOOKUP($E21,'ALL-GTK-SD-SMP-SMA-SMK-SLB'!$F$14:$CG$713,'ALL-GTK-SD-SMP-SMA-SMK-SLB'!BQ$7,FALSE)</f>
        <v>0</v>
      </c>
      <c r="BQ21" s="9">
        <f>VLOOKUP($E21,'ALL-GTK-SD-SMP-SMA-SMK-SLB'!$F$14:$CG$713,'ALL-GTK-SD-SMP-SMA-SMK-SLB'!BR$7,FALSE)</f>
        <v>0</v>
      </c>
      <c r="BR21" s="9">
        <f>VLOOKUP($E21,'ALL-GTK-SD-SMP-SMA-SMK-SLB'!$F$14:$CG$713,'ALL-GTK-SD-SMP-SMA-SMK-SLB'!BS$7,FALSE)</f>
        <v>0</v>
      </c>
      <c r="BS21" s="9">
        <f>VLOOKUP($E21,'ALL-GTK-SD-SMP-SMA-SMK-SLB'!$F$14:$CG$713,'ALL-GTK-SD-SMP-SMA-SMK-SLB'!BT$7,FALSE)</f>
        <v>0</v>
      </c>
      <c r="BT21" s="9">
        <f>VLOOKUP($E21,'ALL-GTK-SD-SMP-SMA-SMK-SLB'!$F$14:$CG$713,'ALL-GTK-SD-SMP-SMA-SMK-SLB'!BU$7,FALSE)</f>
        <v>0</v>
      </c>
      <c r="BU21" s="299">
        <f t="shared" si="29"/>
        <v>0</v>
      </c>
      <c r="BV21" s="299">
        <f t="shared" si="30"/>
        <v>0</v>
      </c>
      <c r="BW21" s="44">
        <f t="shared" si="31"/>
        <v>0</v>
      </c>
      <c r="BX21" s="44">
        <f t="shared" si="32"/>
        <v>0</v>
      </c>
      <c r="BY21" s="11">
        <f t="shared" si="33"/>
        <v>0</v>
      </c>
      <c r="BZ21" s="14">
        <f t="shared" si="34"/>
        <v>4</v>
      </c>
      <c r="CA21" s="14">
        <f t="shared" si="35"/>
        <v>4</v>
      </c>
      <c r="CB21" s="13">
        <f t="shared" si="36"/>
        <v>0</v>
      </c>
      <c r="CC21" s="13">
        <f t="shared" si="37"/>
        <v>0</v>
      </c>
      <c r="CD21" s="312">
        <f t="shared" si="38"/>
        <v>4</v>
      </c>
      <c r="CE21" s="312">
        <f t="shared" si="39"/>
        <v>4</v>
      </c>
      <c r="CF21" s="313">
        <f t="shared" si="40"/>
        <v>8</v>
      </c>
      <c r="CG21" s="302" t="str">
        <f t="shared" si="41"/>
        <v>OK</v>
      </c>
    </row>
    <row r="22" spans="1:85" ht="14.25" x14ac:dyDescent="0.25">
      <c r="A22" s="6">
        <v>10</v>
      </c>
      <c r="B22" s="495">
        <v>10</v>
      </c>
      <c r="C22" s="495" t="s">
        <v>6</v>
      </c>
      <c r="D22" s="496" t="s">
        <v>24</v>
      </c>
      <c r="E22" s="624">
        <v>20319823</v>
      </c>
      <c r="F22" s="625" t="s">
        <v>277</v>
      </c>
      <c r="G22" s="624" t="s">
        <v>52</v>
      </c>
      <c r="H22" s="9">
        <f>VLOOKUP($E22,'ALL-GTK-SD-SMP-SMA-SMK-SLB'!$F$14:$CG$713,'ALL-GTK-SD-SMP-SMA-SMK-SLB'!I$7,FALSE)</f>
        <v>0</v>
      </c>
      <c r="I22" s="9">
        <f>VLOOKUP($E22,'ALL-GTK-SD-SMP-SMA-SMK-SLB'!$F$14:$CG$713,'ALL-GTK-SD-SMP-SMA-SMK-SLB'!J$7,FALSE)</f>
        <v>0</v>
      </c>
      <c r="J22" s="9">
        <f>VLOOKUP($E22,'ALL-GTK-SD-SMP-SMA-SMK-SLB'!$F$14:$CG$713,'ALL-GTK-SD-SMP-SMA-SMK-SLB'!K$7,FALSE)</f>
        <v>0</v>
      </c>
      <c r="K22" s="9">
        <f>VLOOKUP($E22,'ALL-GTK-SD-SMP-SMA-SMK-SLB'!$F$14:$CG$713,'ALL-GTK-SD-SMP-SMA-SMK-SLB'!L$7,FALSE)</f>
        <v>0</v>
      </c>
      <c r="L22" s="9">
        <f>VLOOKUP($E22,'ALL-GTK-SD-SMP-SMA-SMK-SLB'!$F$14:$CG$713,'ALL-GTK-SD-SMP-SMA-SMK-SLB'!M$7,FALSE)</f>
        <v>3</v>
      </c>
      <c r="M22" s="9">
        <f>VLOOKUP($E22,'ALL-GTK-SD-SMP-SMA-SMK-SLB'!$F$14:$CG$713,'ALL-GTK-SD-SMP-SMA-SMK-SLB'!N$7,FALSE)</f>
        <v>0</v>
      </c>
      <c r="N22" s="9">
        <f>VLOOKUP($E22,'ALL-GTK-SD-SMP-SMA-SMK-SLB'!$F$14:$CG$713,'ALL-GTK-SD-SMP-SMA-SMK-SLB'!O$7,FALSE)</f>
        <v>2</v>
      </c>
      <c r="O22" s="9">
        <f>VLOOKUP($E22,'ALL-GTK-SD-SMP-SMA-SMK-SLB'!$F$14:$CG$713,'ALL-GTK-SD-SMP-SMA-SMK-SLB'!P$7,FALSE)</f>
        <v>3</v>
      </c>
      <c r="P22" s="299">
        <f t="shared" si="6"/>
        <v>5</v>
      </c>
      <c r="Q22" s="299">
        <f t="shared" si="7"/>
        <v>3</v>
      </c>
      <c r="R22" s="300">
        <f t="shared" si="8"/>
        <v>8</v>
      </c>
      <c r="S22" s="9">
        <f>VLOOKUP($E22,'ALL-GTK-SD-SMP-SMA-SMK-SLB'!$F$14:$CG$713,'ALL-GTK-SD-SMP-SMA-SMK-SLB'!T$7,FALSE)</f>
        <v>0</v>
      </c>
      <c r="T22" s="9">
        <f>VLOOKUP($E22,'ALL-GTK-SD-SMP-SMA-SMK-SLB'!$F$14:$CG$713,'ALL-GTK-SD-SMP-SMA-SMK-SLB'!U$7,FALSE)</f>
        <v>0</v>
      </c>
      <c r="U22" s="9">
        <f>VLOOKUP($E22,'ALL-GTK-SD-SMP-SMA-SMK-SLB'!$F$14:$CG$713,'ALL-GTK-SD-SMP-SMA-SMK-SLB'!V$7,FALSE)</f>
        <v>1</v>
      </c>
      <c r="V22" s="9">
        <f>VLOOKUP($E22,'ALL-GTK-SD-SMP-SMA-SMK-SLB'!$F$14:$CG$713,'ALL-GTK-SD-SMP-SMA-SMK-SLB'!W$7,FALSE)</f>
        <v>2</v>
      </c>
      <c r="W22" s="9">
        <f>VLOOKUP($E22,'ALL-GTK-SD-SMP-SMA-SMK-SLB'!$F$14:$CG$713,'ALL-GTK-SD-SMP-SMA-SMK-SLB'!X$7,FALSE)</f>
        <v>0</v>
      </c>
      <c r="X22" s="9">
        <f>VLOOKUP($E22,'ALL-GTK-SD-SMP-SMA-SMK-SLB'!$F$14:$CG$713,'ALL-GTK-SD-SMP-SMA-SMK-SLB'!Y$7,FALSE)</f>
        <v>0</v>
      </c>
      <c r="Y22" s="299">
        <f t="shared" si="9"/>
        <v>1</v>
      </c>
      <c r="Z22" s="299">
        <f t="shared" si="10"/>
        <v>2</v>
      </c>
      <c r="AA22" s="10">
        <f t="shared" si="11"/>
        <v>3</v>
      </c>
      <c r="AB22" s="44">
        <f t="shared" si="12"/>
        <v>6</v>
      </c>
      <c r="AC22" s="44">
        <f t="shared" si="13"/>
        <v>5</v>
      </c>
      <c r="AD22" s="11">
        <f t="shared" si="14"/>
        <v>11</v>
      </c>
      <c r="AE22" s="9">
        <f>VLOOKUP($E22,'ALL-GTK-SD-SMP-SMA-SMK-SLB'!$F$14:$CG$713,'ALL-GTK-SD-SMP-SMA-SMK-SLB'!AF$7,FALSE)</f>
        <v>1</v>
      </c>
      <c r="AF22" s="9">
        <f>VLOOKUP($E22,'ALL-GTK-SD-SMP-SMA-SMK-SLB'!$F$14:$CG$713,'ALL-GTK-SD-SMP-SMA-SMK-SLB'!AG$7,FALSE)</f>
        <v>1</v>
      </c>
      <c r="AG22" s="10">
        <f t="shared" si="15"/>
        <v>2</v>
      </c>
      <c r="AH22" s="9">
        <f>VLOOKUP($E22,'ALL-GTK-SD-SMP-SMA-SMK-SLB'!$F$14:$CG$713,'ALL-GTK-SD-SMP-SMA-SMK-SLB'!AI$7,FALSE)</f>
        <v>5</v>
      </c>
      <c r="AI22" s="9">
        <f>VLOOKUP($E22,'ALL-GTK-SD-SMP-SMA-SMK-SLB'!$F$14:$CG$713,'ALL-GTK-SD-SMP-SMA-SMK-SLB'!AJ$7,FALSE)</f>
        <v>4</v>
      </c>
      <c r="AJ22" s="10">
        <f t="shared" si="16"/>
        <v>9</v>
      </c>
      <c r="AK22" s="44">
        <f t="shared" si="17"/>
        <v>6</v>
      </c>
      <c r="AL22" s="44">
        <f t="shared" si="18"/>
        <v>5</v>
      </c>
      <c r="AM22" s="11">
        <f t="shared" si="19"/>
        <v>11</v>
      </c>
      <c r="AN22" s="299">
        <f>VLOOKUP($E22,'ALL-GTK-SD-SMP-SMA-SMK-SLB'!$F$14:$CG$713,'ALL-GTK-SD-SMP-SMA-SMK-SLB'!AO$7,FALSE)</f>
        <v>0</v>
      </c>
      <c r="AO22" s="299">
        <f>VLOOKUP($E22,'ALL-GTK-SD-SMP-SMA-SMK-SLB'!$F$14:$CG$713,'ALL-GTK-SD-SMP-SMA-SMK-SLB'!AP$7,FALSE)</f>
        <v>0</v>
      </c>
      <c r="AP22" s="9">
        <f>VLOOKUP($E22,'ALL-GTK-SD-SMP-SMA-SMK-SLB'!$F$14:$CG$713,'ALL-GTK-SD-SMP-SMA-SMK-SLB'!AQ$7,FALSE)</f>
        <v>0</v>
      </c>
      <c r="AQ22" s="9">
        <f>VLOOKUP($E22,'ALL-GTK-SD-SMP-SMA-SMK-SLB'!$F$14:$CG$713,'ALL-GTK-SD-SMP-SMA-SMK-SLB'!AR$7,FALSE)</f>
        <v>0</v>
      </c>
      <c r="AR22" s="9">
        <f>VLOOKUP($E22,'ALL-GTK-SD-SMP-SMA-SMK-SLB'!$F$14:$CG$713,'ALL-GTK-SD-SMP-SMA-SMK-SLB'!AS$7,FALSE)</f>
        <v>0</v>
      </c>
      <c r="AS22" s="9">
        <f>VLOOKUP($E22,'ALL-GTK-SD-SMP-SMA-SMK-SLB'!$F$14:$CG$713,'ALL-GTK-SD-SMP-SMA-SMK-SLB'!AT$7,FALSE)</f>
        <v>0</v>
      </c>
      <c r="AT22" s="9">
        <f>VLOOKUP($E22,'ALL-GTK-SD-SMP-SMA-SMK-SLB'!$F$14:$CG$713,'ALL-GTK-SD-SMP-SMA-SMK-SLB'!AU$7,FALSE)</f>
        <v>0</v>
      </c>
      <c r="AU22" s="9">
        <f>VLOOKUP($E22,'ALL-GTK-SD-SMP-SMA-SMK-SLB'!$F$14:$CG$713,'ALL-GTK-SD-SMP-SMA-SMK-SLB'!AV$7,FALSE)</f>
        <v>0</v>
      </c>
      <c r="AV22" s="9">
        <f>VLOOKUP($E22,'ALL-GTK-SD-SMP-SMA-SMK-SLB'!$F$14:$CG$713,'ALL-GTK-SD-SMP-SMA-SMK-SLB'!AW$7,FALSE)</f>
        <v>0</v>
      </c>
      <c r="AW22" s="9">
        <f>VLOOKUP($E22,'ALL-GTK-SD-SMP-SMA-SMK-SLB'!$F$14:$CG$713,'ALL-GTK-SD-SMP-SMA-SMK-SLB'!AX$7,FALSE)</f>
        <v>0</v>
      </c>
      <c r="AX22" s="9">
        <f>VLOOKUP($E22,'ALL-GTK-SD-SMP-SMA-SMK-SLB'!$F$14:$CG$713,'ALL-GTK-SD-SMP-SMA-SMK-SLB'!AY$7,FALSE)</f>
        <v>6</v>
      </c>
      <c r="AY22" s="9">
        <f>VLOOKUP($E22,'ALL-GTK-SD-SMP-SMA-SMK-SLB'!$F$14:$CG$713,'ALL-GTK-SD-SMP-SMA-SMK-SLB'!AZ$7,FALSE)</f>
        <v>5</v>
      </c>
      <c r="AZ22" s="9">
        <f>VLOOKUP($E22,'ALL-GTK-SD-SMP-SMA-SMK-SLB'!$F$14:$CG$713,'ALL-GTK-SD-SMP-SMA-SMK-SLB'!BA$7,FALSE)</f>
        <v>0</v>
      </c>
      <c r="BA22" s="9">
        <f>VLOOKUP($E22,'ALL-GTK-SD-SMP-SMA-SMK-SLB'!$F$14:$CG$713,'ALL-GTK-SD-SMP-SMA-SMK-SLB'!BB$7,FALSE)</f>
        <v>0</v>
      </c>
      <c r="BB22" s="9">
        <f>VLOOKUP($E22,'ALL-GTK-SD-SMP-SMA-SMK-SLB'!$F$14:$CG$713,'ALL-GTK-SD-SMP-SMA-SMK-SLB'!BC$7,FALSE)</f>
        <v>0</v>
      </c>
      <c r="BC22" s="9">
        <f>VLOOKUP($E22,'ALL-GTK-SD-SMP-SMA-SMK-SLB'!$F$14:$CG$713,'ALL-GTK-SD-SMP-SMA-SMK-SLB'!BD$7,FALSE)</f>
        <v>0</v>
      </c>
      <c r="BD22" s="310">
        <f t="shared" si="20"/>
        <v>0</v>
      </c>
      <c r="BE22" s="310">
        <f t="shared" si="21"/>
        <v>0</v>
      </c>
      <c r="BF22" s="10">
        <f t="shared" si="22"/>
        <v>0</v>
      </c>
      <c r="BG22" s="311">
        <f t="shared" si="23"/>
        <v>6</v>
      </c>
      <c r="BH22" s="311">
        <f t="shared" si="24"/>
        <v>5</v>
      </c>
      <c r="BI22" s="10">
        <f t="shared" si="25"/>
        <v>11</v>
      </c>
      <c r="BJ22" s="44">
        <f t="shared" si="26"/>
        <v>6</v>
      </c>
      <c r="BK22" s="44">
        <f t="shared" si="27"/>
        <v>5</v>
      </c>
      <c r="BL22" s="11">
        <f t="shared" si="28"/>
        <v>11</v>
      </c>
      <c r="BM22" s="9">
        <f>VLOOKUP($E22,'ALL-GTK-SD-SMP-SMA-SMK-SLB'!$F$14:$CG$713,'ALL-GTK-SD-SMP-SMA-SMK-SLB'!BN$7,FALSE)</f>
        <v>0</v>
      </c>
      <c r="BN22" s="9">
        <f>VLOOKUP($E22,'ALL-GTK-SD-SMP-SMA-SMK-SLB'!$F$14:$CG$713,'ALL-GTK-SD-SMP-SMA-SMK-SLB'!BO$7,FALSE)</f>
        <v>0</v>
      </c>
      <c r="BO22" s="9">
        <f>VLOOKUP($E22,'ALL-GTK-SD-SMP-SMA-SMK-SLB'!$F$14:$CG$713,'ALL-GTK-SD-SMP-SMA-SMK-SLB'!BP$7,FALSE)</f>
        <v>0</v>
      </c>
      <c r="BP22" s="9">
        <f>VLOOKUP($E22,'ALL-GTK-SD-SMP-SMA-SMK-SLB'!$F$14:$CG$713,'ALL-GTK-SD-SMP-SMA-SMK-SLB'!BQ$7,FALSE)</f>
        <v>0</v>
      </c>
      <c r="BQ22" s="9">
        <f>VLOOKUP($E22,'ALL-GTK-SD-SMP-SMA-SMK-SLB'!$F$14:$CG$713,'ALL-GTK-SD-SMP-SMA-SMK-SLB'!BR$7,FALSE)</f>
        <v>0</v>
      </c>
      <c r="BR22" s="9">
        <f>VLOOKUP($E22,'ALL-GTK-SD-SMP-SMA-SMK-SLB'!$F$14:$CG$713,'ALL-GTK-SD-SMP-SMA-SMK-SLB'!BS$7,FALSE)</f>
        <v>0</v>
      </c>
      <c r="BS22" s="9">
        <f>VLOOKUP($E22,'ALL-GTK-SD-SMP-SMA-SMK-SLB'!$F$14:$CG$713,'ALL-GTK-SD-SMP-SMA-SMK-SLB'!BT$7,FALSE)</f>
        <v>0</v>
      </c>
      <c r="BT22" s="9">
        <f>VLOOKUP($E22,'ALL-GTK-SD-SMP-SMA-SMK-SLB'!$F$14:$CG$713,'ALL-GTK-SD-SMP-SMA-SMK-SLB'!BU$7,FALSE)</f>
        <v>0</v>
      </c>
      <c r="BU22" s="299">
        <f t="shared" si="29"/>
        <v>0</v>
      </c>
      <c r="BV22" s="299">
        <f t="shared" si="30"/>
        <v>0</v>
      </c>
      <c r="BW22" s="44">
        <f t="shared" si="31"/>
        <v>0</v>
      </c>
      <c r="BX22" s="44">
        <f t="shared" si="32"/>
        <v>0</v>
      </c>
      <c r="BY22" s="11">
        <f t="shared" si="33"/>
        <v>0</v>
      </c>
      <c r="BZ22" s="14">
        <f t="shared" si="34"/>
        <v>6</v>
      </c>
      <c r="CA22" s="14">
        <f t="shared" si="35"/>
        <v>5</v>
      </c>
      <c r="CB22" s="13">
        <f t="shared" si="36"/>
        <v>0</v>
      </c>
      <c r="CC22" s="13">
        <f t="shared" si="37"/>
        <v>0</v>
      </c>
      <c r="CD22" s="312">
        <f t="shared" si="38"/>
        <v>6</v>
      </c>
      <c r="CE22" s="312">
        <f t="shared" si="39"/>
        <v>5</v>
      </c>
      <c r="CF22" s="313">
        <f t="shared" si="40"/>
        <v>11</v>
      </c>
      <c r="CG22" s="302" t="str">
        <f t="shared" si="41"/>
        <v>OK</v>
      </c>
    </row>
    <row r="23" spans="1:85" ht="14.25" x14ac:dyDescent="0.25">
      <c r="A23" s="6">
        <v>11</v>
      </c>
      <c r="B23" s="495">
        <v>11</v>
      </c>
      <c r="C23" s="495" t="s">
        <v>6</v>
      </c>
      <c r="D23" s="496" t="s">
        <v>24</v>
      </c>
      <c r="E23" s="624">
        <v>20319819</v>
      </c>
      <c r="F23" s="625" t="s">
        <v>278</v>
      </c>
      <c r="G23" s="624" t="s">
        <v>52</v>
      </c>
      <c r="H23" s="9">
        <f>VLOOKUP($E23,'ALL-GTK-SD-SMP-SMA-SMK-SLB'!$F$14:$CG$713,'ALL-GTK-SD-SMP-SMA-SMK-SLB'!I$7,FALSE)</f>
        <v>0</v>
      </c>
      <c r="I23" s="9">
        <f>VLOOKUP($E23,'ALL-GTK-SD-SMP-SMA-SMK-SLB'!$F$14:$CG$713,'ALL-GTK-SD-SMP-SMA-SMK-SLB'!J$7,FALSE)</f>
        <v>0</v>
      </c>
      <c r="J23" s="9">
        <f>VLOOKUP($E23,'ALL-GTK-SD-SMP-SMA-SMK-SLB'!$F$14:$CG$713,'ALL-GTK-SD-SMP-SMA-SMK-SLB'!K$7,FALSE)</f>
        <v>0</v>
      </c>
      <c r="K23" s="9">
        <f>VLOOKUP($E23,'ALL-GTK-SD-SMP-SMA-SMK-SLB'!$F$14:$CG$713,'ALL-GTK-SD-SMP-SMA-SMK-SLB'!L$7,FALSE)</f>
        <v>0</v>
      </c>
      <c r="L23" s="9">
        <f>VLOOKUP($E23,'ALL-GTK-SD-SMP-SMA-SMK-SLB'!$F$14:$CG$713,'ALL-GTK-SD-SMP-SMA-SMK-SLB'!M$7,FALSE)</f>
        <v>2</v>
      </c>
      <c r="M23" s="9">
        <f>VLOOKUP($E23,'ALL-GTK-SD-SMP-SMA-SMK-SLB'!$F$14:$CG$713,'ALL-GTK-SD-SMP-SMA-SMK-SLB'!N$7,FALSE)</f>
        <v>0</v>
      </c>
      <c r="N23" s="9">
        <f>VLOOKUP($E23,'ALL-GTK-SD-SMP-SMA-SMK-SLB'!$F$14:$CG$713,'ALL-GTK-SD-SMP-SMA-SMK-SLB'!O$7,FALSE)</f>
        <v>2</v>
      </c>
      <c r="O23" s="9">
        <f>VLOOKUP($E23,'ALL-GTK-SD-SMP-SMA-SMK-SLB'!$F$14:$CG$713,'ALL-GTK-SD-SMP-SMA-SMK-SLB'!P$7,FALSE)</f>
        <v>4</v>
      </c>
      <c r="P23" s="299">
        <f t="shared" si="6"/>
        <v>4</v>
      </c>
      <c r="Q23" s="299">
        <f t="shared" si="7"/>
        <v>4</v>
      </c>
      <c r="R23" s="300">
        <f t="shared" si="8"/>
        <v>8</v>
      </c>
      <c r="S23" s="9">
        <f>VLOOKUP($E23,'ALL-GTK-SD-SMP-SMA-SMK-SLB'!$F$14:$CG$713,'ALL-GTK-SD-SMP-SMA-SMK-SLB'!T$7,FALSE)</f>
        <v>0</v>
      </c>
      <c r="T23" s="9">
        <f>VLOOKUP($E23,'ALL-GTK-SD-SMP-SMA-SMK-SLB'!$F$14:$CG$713,'ALL-GTK-SD-SMP-SMA-SMK-SLB'!U$7,FALSE)</f>
        <v>0</v>
      </c>
      <c r="U23" s="9">
        <f>VLOOKUP($E23,'ALL-GTK-SD-SMP-SMA-SMK-SLB'!$F$14:$CG$713,'ALL-GTK-SD-SMP-SMA-SMK-SLB'!V$7,FALSE)</f>
        <v>0</v>
      </c>
      <c r="V23" s="9">
        <f>VLOOKUP($E23,'ALL-GTK-SD-SMP-SMA-SMK-SLB'!$F$14:$CG$713,'ALL-GTK-SD-SMP-SMA-SMK-SLB'!W$7,FALSE)</f>
        <v>1</v>
      </c>
      <c r="W23" s="9">
        <f>VLOOKUP($E23,'ALL-GTK-SD-SMP-SMA-SMK-SLB'!$F$14:$CG$713,'ALL-GTK-SD-SMP-SMA-SMK-SLB'!X$7,FALSE)</f>
        <v>0</v>
      </c>
      <c r="X23" s="9">
        <f>VLOOKUP($E23,'ALL-GTK-SD-SMP-SMA-SMK-SLB'!$F$14:$CG$713,'ALL-GTK-SD-SMP-SMA-SMK-SLB'!Y$7,FALSE)</f>
        <v>1</v>
      </c>
      <c r="Y23" s="299">
        <f t="shared" si="9"/>
        <v>0</v>
      </c>
      <c r="Z23" s="299">
        <f t="shared" si="10"/>
        <v>2</v>
      </c>
      <c r="AA23" s="10">
        <f t="shared" si="11"/>
        <v>2</v>
      </c>
      <c r="AB23" s="44">
        <f t="shared" si="12"/>
        <v>4</v>
      </c>
      <c r="AC23" s="44">
        <f t="shared" si="13"/>
        <v>6</v>
      </c>
      <c r="AD23" s="11">
        <f t="shared" si="14"/>
        <v>10</v>
      </c>
      <c r="AE23" s="9">
        <f>VLOOKUP($E23,'ALL-GTK-SD-SMP-SMA-SMK-SLB'!$F$14:$CG$713,'ALL-GTK-SD-SMP-SMA-SMK-SLB'!AF$7,FALSE)</f>
        <v>0</v>
      </c>
      <c r="AF23" s="9">
        <f>VLOOKUP($E23,'ALL-GTK-SD-SMP-SMA-SMK-SLB'!$F$14:$CG$713,'ALL-GTK-SD-SMP-SMA-SMK-SLB'!AG$7,FALSE)</f>
        <v>2</v>
      </c>
      <c r="AG23" s="10">
        <f t="shared" si="15"/>
        <v>2</v>
      </c>
      <c r="AH23" s="9">
        <f>VLOOKUP($E23,'ALL-GTK-SD-SMP-SMA-SMK-SLB'!$F$14:$CG$713,'ALL-GTK-SD-SMP-SMA-SMK-SLB'!AI$7,FALSE)</f>
        <v>4</v>
      </c>
      <c r="AI23" s="9">
        <f>VLOOKUP($E23,'ALL-GTK-SD-SMP-SMA-SMK-SLB'!$F$14:$CG$713,'ALL-GTK-SD-SMP-SMA-SMK-SLB'!AJ$7,FALSE)</f>
        <v>4</v>
      </c>
      <c r="AJ23" s="10">
        <f t="shared" si="16"/>
        <v>8</v>
      </c>
      <c r="AK23" s="44">
        <f t="shared" si="17"/>
        <v>4</v>
      </c>
      <c r="AL23" s="44">
        <f t="shared" si="18"/>
        <v>6</v>
      </c>
      <c r="AM23" s="11">
        <f t="shared" si="19"/>
        <v>10</v>
      </c>
      <c r="AN23" s="299">
        <f>VLOOKUP($E23,'ALL-GTK-SD-SMP-SMA-SMK-SLB'!$F$14:$CG$713,'ALL-GTK-SD-SMP-SMA-SMK-SLB'!AO$7,FALSE)</f>
        <v>0</v>
      </c>
      <c r="AO23" s="299">
        <f>VLOOKUP($E23,'ALL-GTK-SD-SMP-SMA-SMK-SLB'!$F$14:$CG$713,'ALL-GTK-SD-SMP-SMA-SMK-SLB'!AP$7,FALSE)</f>
        <v>0</v>
      </c>
      <c r="AP23" s="9">
        <f>VLOOKUP($E23,'ALL-GTK-SD-SMP-SMA-SMK-SLB'!$F$14:$CG$713,'ALL-GTK-SD-SMP-SMA-SMK-SLB'!AQ$7,FALSE)</f>
        <v>0</v>
      </c>
      <c r="AQ23" s="9">
        <f>VLOOKUP($E23,'ALL-GTK-SD-SMP-SMA-SMK-SLB'!$F$14:$CG$713,'ALL-GTK-SD-SMP-SMA-SMK-SLB'!AR$7,FALSE)</f>
        <v>0</v>
      </c>
      <c r="AR23" s="9">
        <f>VLOOKUP($E23,'ALL-GTK-SD-SMP-SMA-SMK-SLB'!$F$14:$CG$713,'ALL-GTK-SD-SMP-SMA-SMK-SLB'!AS$7,FALSE)</f>
        <v>0</v>
      </c>
      <c r="AS23" s="9">
        <f>VLOOKUP($E23,'ALL-GTK-SD-SMP-SMA-SMK-SLB'!$F$14:$CG$713,'ALL-GTK-SD-SMP-SMA-SMK-SLB'!AT$7,FALSE)</f>
        <v>0</v>
      </c>
      <c r="AT23" s="9">
        <f>VLOOKUP($E23,'ALL-GTK-SD-SMP-SMA-SMK-SLB'!$F$14:$CG$713,'ALL-GTK-SD-SMP-SMA-SMK-SLB'!AU$7,FALSE)</f>
        <v>0</v>
      </c>
      <c r="AU23" s="9">
        <f>VLOOKUP($E23,'ALL-GTK-SD-SMP-SMA-SMK-SLB'!$F$14:$CG$713,'ALL-GTK-SD-SMP-SMA-SMK-SLB'!AV$7,FALSE)</f>
        <v>0</v>
      </c>
      <c r="AV23" s="9">
        <f>VLOOKUP($E23,'ALL-GTK-SD-SMP-SMA-SMK-SLB'!$F$14:$CG$713,'ALL-GTK-SD-SMP-SMA-SMK-SLB'!AW$7,FALSE)</f>
        <v>0</v>
      </c>
      <c r="AW23" s="9">
        <f>VLOOKUP($E23,'ALL-GTK-SD-SMP-SMA-SMK-SLB'!$F$14:$CG$713,'ALL-GTK-SD-SMP-SMA-SMK-SLB'!AX$7,FALSE)</f>
        <v>0</v>
      </c>
      <c r="AX23" s="9">
        <f>VLOOKUP($E23,'ALL-GTK-SD-SMP-SMA-SMK-SLB'!$F$14:$CG$713,'ALL-GTK-SD-SMP-SMA-SMK-SLB'!AY$7,FALSE)</f>
        <v>4</v>
      </c>
      <c r="AY23" s="9">
        <f>VLOOKUP($E23,'ALL-GTK-SD-SMP-SMA-SMK-SLB'!$F$14:$CG$713,'ALL-GTK-SD-SMP-SMA-SMK-SLB'!AZ$7,FALSE)</f>
        <v>6</v>
      </c>
      <c r="AZ23" s="9">
        <f>VLOOKUP($E23,'ALL-GTK-SD-SMP-SMA-SMK-SLB'!$F$14:$CG$713,'ALL-GTK-SD-SMP-SMA-SMK-SLB'!BA$7,FALSE)</f>
        <v>0</v>
      </c>
      <c r="BA23" s="9">
        <f>VLOOKUP($E23,'ALL-GTK-SD-SMP-SMA-SMK-SLB'!$F$14:$CG$713,'ALL-GTK-SD-SMP-SMA-SMK-SLB'!BB$7,FALSE)</f>
        <v>0</v>
      </c>
      <c r="BB23" s="9">
        <f>VLOOKUP($E23,'ALL-GTK-SD-SMP-SMA-SMK-SLB'!$F$14:$CG$713,'ALL-GTK-SD-SMP-SMA-SMK-SLB'!BC$7,FALSE)</f>
        <v>0</v>
      </c>
      <c r="BC23" s="9">
        <f>VLOOKUP($E23,'ALL-GTK-SD-SMP-SMA-SMK-SLB'!$F$14:$CG$713,'ALL-GTK-SD-SMP-SMA-SMK-SLB'!BD$7,FALSE)</f>
        <v>0</v>
      </c>
      <c r="BD23" s="310">
        <f t="shared" si="20"/>
        <v>0</v>
      </c>
      <c r="BE23" s="310">
        <f t="shared" si="21"/>
        <v>0</v>
      </c>
      <c r="BF23" s="10">
        <f t="shared" si="22"/>
        <v>0</v>
      </c>
      <c r="BG23" s="311">
        <f t="shared" si="23"/>
        <v>4</v>
      </c>
      <c r="BH23" s="311">
        <f t="shared" si="24"/>
        <v>6</v>
      </c>
      <c r="BI23" s="10">
        <f t="shared" si="25"/>
        <v>10</v>
      </c>
      <c r="BJ23" s="44">
        <f t="shared" si="26"/>
        <v>4</v>
      </c>
      <c r="BK23" s="44">
        <f t="shared" si="27"/>
        <v>6</v>
      </c>
      <c r="BL23" s="11">
        <f t="shared" si="28"/>
        <v>10</v>
      </c>
      <c r="BM23" s="9">
        <f>VLOOKUP($E23,'ALL-GTK-SD-SMP-SMA-SMK-SLB'!$F$14:$CG$713,'ALL-GTK-SD-SMP-SMA-SMK-SLB'!BN$7,FALSE)</f>
        <v>0</v>
      </c>
      <c r="BN23" s="9">
        <f>VLOOKUP($E23,'ALL-GTK-SD-SMP-SMA-SMK-SLB'!$F$14:$CG$713,'ALL-GTK-SD-SMP-SMA-SMK-SLB'!BO$7,FALSE)</f>
        <v>0</v>
      </c>
      <c r="BO23" s="9">
        <f>VLOOKUP($E23,'ALL-GTK-SD-SMP-SMA-SMK-SLB'!$F$14:$CG$713,'ALL-GTK-SD-SMP-SMA-SMK-SLB'!BP$7,FALSE)</f>
        <v>0</v>
      </c>
      <c r="BP23" s="9">
        <f>VLOOKUP($E23,'ALL-GTK-SD-SMP-SMA-SMK-SLB'!$F$14:$CG$713,'ALL-GTK-SD-SMP-SMA-SMK-SLB'!BQ$7,FALSE)</f>
        <v>0</v>
      </c>
      <c r="BQ23" s="9">
        <f>VLOOKUP($E23,'ALL-GTK-SD-SMP-SMA-SMK-SLB'!$F$14:$CG$713,'ALL-GTK-SD-SMP-SMA-SMK-SLB'!BR$7,FALSE)</f>
        <v>0</v>
      </c>
      <c r="BR23" s="9">
        <f>VLOOKUP($E23,'ALL-GTK-SD-SMP-SMA-SMK-SLB'!$F$14:$CG$713,'ALL-GTK-SD-SMP-SMA-SMK-SLB'!BS$7,FALSE)</f>
        <v>0</v>
      </c>
      <c r="BS23" s="9">
        <f>VLOOKUP($E23,'ALL-GTK-SD-SMP-SMA-SMK-SLB'!$F$14:$CG$713,'ALL-GTK-SD-SMP-SMA-SMK-SLB'!BT$7,FALSE)</f>
        <v>0</v>
      </c>
      <c r="BT23" s="9">
        <f>VLOOKUP($E23,'ALL-GTK-SD-SMP-SMA-SMK-SLB'!$F$14:$CG$713,'ALL-GTK-SD-SMP-SMA-SMK-SLB'!BU$7,FALSE)</f>
        <v>0</v>
      </c>
      <c r="BU23" s="299">
        <f t="shared" si="29"/>
        <v>0</v>
      </c>
      <c r="BV23" s="299">
        <f t="shared" si="30"/>
        <v>0</v>
      </c>
      <c r="BW23" s="44">
        <f t="shared" si="31"/>
        <v>0</v>
      </c>
      <c r="BX23" s="44">
        <f t="shared" si="32"/>
        <v>0</v>
      </c>
      <c r="BY23" s="11">
        <f t="shared" si="33"/>
        <v>0</v>
      </c>
      <c r="BZ23" s="14">
        <f t="shared" si="34"/>
        <v>4</v>
      </c>
      <c r="CA23" s="14">
        <f t="shared" si="35"/>
        <v>6</v>
      </c>
      <c r="CB23" s="13">
        <f t="shared" si="36"/>
        <v>0</v>
      </c>
      <c r="CC23" s="13">
        <f t="shared" si="37"/>
        <v>0</v>
      </c>
      <c r="CD23" s="312">
        <f t="shared" si="38"/>
        <v>4</v>
      </c>
      <c r="CE23" s="312">
        <f t="shared" si="39"/>
        <v>6</v>
      </c>
      <c r="CF23" s="313">
        <f t="shared" si="40"/>
        <v>10</v>
      </c>
      <c r="CG23" s="302" t="str">
        <f t="shared" si="41"/>
        <v>OK</v>
      </c>
    </row>
    <row r="24" spans="1:85" ht="14.25" x14ac:dyDescent="0.25">
      <c r="A24" s="6">
        <v>12</v>
      </c>
      <c r="B24" s="495">
        <v>12</v>
      </c>
      <c r="C24" s="495" t="s">
        <v>6</v>
      </c>
      <c r="D24" s="496" t="s">
        <v>24</v>
      </c>
      <c r="E24" s="624">
        <v>20319199</v>
      </c>
      <c r="F24" s="625" t="s">
        <v>279</v>
      </c>
      <c r="G24" s="624" t="s">
        <v>52</v>
      </c>
      <c r="H24" s="9">
        <f>VLOOKUP($E24,'ALL-GTK-SD-SMP-SMA-SMK-SLB'!$F$14:$CG$713,'ALL-GTK-SD-SMP-SMA-SMK-SLB'!I$7,FALSE)</f>
        <v>0</v>
      </c>
      <c r="I24" s="9">
        <f>VLOOKUP($E24,'ALL-GTK-SD-SMP-SMA-SMK-SLB'!$F$14:$CG$713,'ALL-GTK-SD-SMP-SMA-SMK-SLB'!J$7,FALSE)</f>
        <v>0</v>
      </c>
      <c r="J24" s="9">
        <f>VLOOKUP($E24,'ALL-GTK-SD-SMP-SMA-SMK-SLB'!$F$14:$CG$713,'ALL-GTK-SD-SMP-SMA-SMK-SLB'!K$7,FALSE)</f>
        <v>0</v>
      </c>
      <c r="K24" s="9">
        <f>VLOOKUP($E24,'ALL-GTK-SD-SMP-SMA-SMK-SLB'!$F$14:$CG$713,'ALL-GTK-SD-SMP-SMA-SMK-SLB'!L$7,FALSE)</f>
        <v>0</v>
      </c>
      <c r="L24" s="9">
        <f>VLOOKUP($E24,'ALL-GTK-SD-SMP-SMA-SMK-SLB'!$F$14:$CG$713,'ALL-GTK-SD-SMP-SMA-SMK-SLB'!M$7,FALSE)</f>
        <v>1</v>
      </c>
      <c r="M24" s="9">
        <f>VLOOKUP($E24,'ALL-GTK-SD-SMP-SMA-SMK-SLB'!$F$14:$CG$713,'ALL-GTK-SD-SMP-SMA-SMK-SLB'!N$7,FALSE)</f>
        <v>1</v>
      </c>
      <c r="N24" s="9">
        <f>VLOOKUP($E24,'ALL-GTK-SD-SMP-SMA-SMK-SLB'!$F$14:$CG$713,'ALL-GTK-SD-SMP-SMA-SMK-SLB'!O$7,FALSE)</f>
        <v>4</v>
      </c>
      <c r="O24" s="9">
        <f>VLOOKUP($E24,'ALL-GTK-SD-SMP-SMA-SMK-SLB'!$F$14:$CG$713,'ALL-GTK-SD-SMP-SMA-SMK-SLB'!P$7,FALSE)</f>
        <v>1</v>
      </c>
      <c r="P24" s="299">
        <f t="shared" si="6"/>
        <v>5</v>
      </c>
      <c r="Q24" s="299">
        <f t="shared" si="7"/>
        <v>2</v>
      </c>
      <c r="R24" s="300">
        <f t="shared" si="8"/>
        <v>7</v>
      </c>
      <c r="S24" s="9">
        <f>VLOOKUP($E24,'ALL-GTK-SD-SMP-SMA-SMK-SLB'!$F$14:$CG$713,'ALL-GTK-SD-SMP-SMA-SMK-SLB'!T$7,FALSE)</f>
        <v>0</v>
      </c>
      <c r="T24" s="9">
        <f>VLOOKUP($E24,'ALL-GTK-SD-SMP-SMA-SMK-SLB'!$F$14:$CG$713,'ALL-GTK-SD-SMP-SMA-SMK-SLB'!U$7,FALSE)</f>
        <v>0</v>
      </c>
      <c r="U24" s="9">
        <f>VLOOKUP($E24,'ALL-GTK-SD-SMP-SMA-SMK-SLB'!$F$14:$CG$713,'ALL-GTK-SD-SMP-SMA-SMK-SLB'!V$7,FALSE)</f>
        <v>0</v>
      </c>
      <c r="V24" s="9">
        <f>VLOOKUP($E24,'ALL-GTK-SD-SMP-SMA-SMK-SLB'!$F$14:$CG$713,'ALL-GTK-SD-SMP-SMA-SMK-SLB'!W$7,FALSE)</f>
        <v>0</v>
      </c>
      <c r="W24" s="9">
        <f>VLOOKUP($E24,'ALL-GTK-SD-SMP-SMA-SMK-SLB'!$F$14:$CG$713,'ALL-GTK-SD-SMP-SMA-SMK-SLB'!X$7,FALSE)</f>
        <v>1</v>
      </c>
      <c r="X24" s="9">
        <f>VLOOKUP($E24,'ALL-GTK-SD-SMP-SMA-SMK-SLB'!$F$14:$CG$713,'ALL-GTK-SD-SMP-SMA-SMK-SLB'!Y$7,FALSE)</f>
        <v>2</v>
      </c>
      <c r="Y24" s="299">
        <f t="shared" si="9"/>
        <v>1</v>
      </c>
      <c r="Z24" s="299">
        <f t="shared" si="10"/>
        <v>2</v>
      </c>
      <c r="AA24" s="10">
        <f t="shared" si="11"/>
        <v>3</v>
      </c>
      <c r="AB24" s="44">
        <f t="shared" si="12"/>
        <v>6</v>
      </c>
      <c r="AC24" s="44">
        <f t="shared" si="13"/>
        <v>4</v>
      </c>
      <c r="AD24" s="11">
        <f t="shared" si="14"/>
        <v>10</v>
      </c>
      <c r="AE24" s="9">
        <f>VLOOKUP($E24,'ALL-GTK-SD-SMP-SMA-SMK-SLB'!$F$14:$CG$713,'ALL-GTK-SD-SMP-SMA-SMK-SLB'!AF$7,FALSE)</f>
        <v>1</v>
      </c>
      <c r="AF24" s="9">
        <f>VLOOKUP($E24,'ALL-GTK-SD-SMP-SMA-SMK-SLB'!$F$14:$CG$713,'ALL-GTK-SD-SMP-SMA-SMK-SLB'!AG$7,FALSE)</f>
        <v>3</v>
      </c>
      <c r="AG24" s="10">
        <f t="shared" si="15"/>
        <v>4</v>
      </c>
      <c r="AH24" s="9">
        <f>VLOOKUP($E24,'ALL-GTK-SD-SMP-SMA-SMK-SLB'!$F$14:$CG$713,'ALL-GTK-SD-SMP-SMA-SMK-SLB'!AI$7,FALSE)</f>
        <v>5</v>
      </c>
      <c r="AI24" s="9">
        <f>VLOOKUP($E24,'ALL-GTK-SD-SMP-SMA-SMK-SLB'!$F$14:$CG$713,'ALL-GTK-SD-SMP-SMA-SMK-SLB'!AJ$7,FALSE)</f>
        <v>1</v>
      </c>
      <c r="AJ24" s="10">
        <f t="shared" si="16"/>
        <v>6</v>
      </c>
      <c r="AK24" s="44">
        <f t="shared" si="17"/>
        <v>6</v>
      </c>
      <c r="AL24" s="44">
        <f t="shared" si="18"/>
        <v>4</v>
      </c>
      <c r="AM24" s="11">
        <f t="shared" si="19"/>
        <v>10</v>
      </c>
      <c r="AN24" s="299">
        <f>VLOOKUP($E24,'ALL-GTK-SD-SMP-SMA-SMK-SLB'!$F$14:$CG$713,'ALL-GTK-SD-SMP-SMA-SMK-SLB'!AO$7,FALSE)</f>
        <v>1</v>
      </c>
      <c r="AO24" s="299">
        <f>VLOOKUP($E24,'ALL-GTK-SD-SMP-SMA-SMK-SLB'!$F$14:$CG$713,'ALL-GTK-SD-SMP-SMA-SMK-SLB'!AP$7,FALSE)</f>
        <v>1</v>
      </c>
      <c r="AP24" s="9">
        <f>VLOOKUP($E24,'ALL-GTK-SD-SMP-SMA-SMK-SLB'!$F$14:$CG$713,'ALL-GTK-SD-SMP-SMA-SMK-SLB'!AQ$7,FALSE)</f>
        <v>0</v>
      </c>
      <c r="AQ24" s="9">
        <f>VLOOKUP($E24,'ALL-GTK-SD-SMP-SMA-SMK-SLB'!$F$14:$CG$713,'ALL-GTK-SD-SMP-SMA-SMK-SLB'!AR$7,FALSE)</f>
        <v>0</v>
      </c>
      <c r="AR24" s="9">
        <f>VLOOKUP($E24,'ALL-GTK-SD-SMP-SMA-SMK-SLB'!$F$14:$CG$713,'ALL-GTK-SD-SMP-SMA-SMK-SLB'!AS$7,FALSE)</f>
        <v>2</v>
      </c>
      <c r="AS24" s="9">
        <f>VLOOKUP($E24,'ALL-GTK-SD-SMP-SMA-SMK-SLB'!$F$14:$CG$713,'ALL-GTK-SD-SMP-SMA-SMK-SLB'!AT$7,FALSE)</f>
        <v>0</v>
      </c>
      <c r="AT24" s="9">
        <f>VLOOKUP($E24,'ALL-GTK-SD-SMP-SMA-SMK-SLB'!$F$14:$CG$713,'ALL-GTK-SD-SMP-SMA-SMK-SLB'!AU$7,FALSE)</f>
        <v>0</v>
      </c>
      <c r="AU24" s="9">
        <f>VLOOKUP($E24,'ALL-GTK-SD-SMP-SMA-SMK-SLB'!$F$14:$CG$713,'ALL-GTK-SD-SMP-SMA-SMK-SLB'!AV$7,FALSE)</f>
        <v>0</v>
      </c>
      <c r="AV24" s="9">
        <f>VLOOKUP($E24,'ALL-GTK-SD-SMP-SMA-SMK-SLB'!$F$14:$CG$713,'ALL-GTK-SD-SMP-SMA-SMK-SLB'!AW$7,FALSE)</f>
        <v>0</v>
      </c>
      <c r="AW24" s="9">
        <f>VLOOKUP($E24,'ALL-GTK-SD-SMP-SMA-SMK-SLB'!$F$14:$CG$713,'ALL-GTK-SD-SMP-SMA-SMK-SLB'!AX$7,FALSE)</f>
        <v>0</v>
      </c>
      <c r="AX24" s="9">
        <f>VLOOKUP($E24,'ALL-GTK-SD-SMP-SMA-SMK-SLB'!$F$14:$CG$713,'ALL-GTK-SD-SMP-SMA-SMK-SLB'!AY$7,FALSE)</f>
        <v>3</v>
      </c>
      <c r="AY24" s="9">
        <f>VLOOKUP($E24,'ALL-GTK-SD-SMP-SMA-SMK-SLB'!$F$14:$CG$713,'ALL-GTK-SD-SMP-SMA-SMK-SLB'!AZ$7,FALSE)</f>
        <v>3</v>
      </c>
      <c r="AZ24" s="9">
        <f>VLOOKUP($E24,'ALL-GTK-SD-SMP-SMA-SMK-SLB'!$F$14:$CG$713,'ALL-GTK-SD-SMP-SMA-SMK-SLB'!BA$7,FALSE)</f>
        <v>0</v>
      </c>
      <c r="BA24" s="9">
        <f>VLOOKUP($E24,'ALL-GTK-SD-SMP-SMA-SMK-SLB'!$F$14:$CG$713,'ALL-GTK-SD-SMP-SMA-SMK-SLB'!BB$7,FALSE)</f>
        <v>0</v>
      </c>
      <c r="BB24" s="9">
        <f>VLOOKUP($E24,'ALL-GTK-SD-SMP-SMA-SMK-SLB'!$F$14:$CG$713,'ALL-GTK-SD-SMP-SMA-SMK-SLB'!BC$7,FALSE)</f>
        <v>0</v>
      </c>
      <c r="BC24" s="9">
        <f>VLOOKUP($E24,'ALL-GTK-SD-SMP-SMA-SMK-SLB'!$F$14:$CG$713,'ALL-GTK-SD-SMP-SMA-SMK-SLB'!BD$7,FALSE)</f>
        <v>0</v>
      </c>
      <c r="BD24" s="310">
        <f t="shared" si="20"/>
        <v>3</v>
      </c>
      <c r="BE24" s="310">
        <f t="shared" si="21"/>
        <v>1</v>
      </c>
      <c r="BF24" s="10">
        <f t="shared" si="22"/>
        <v>4</v>
      </c>
      <c r="BG24" s="311">
        <f t="shared" si="23"/>
        <v>3</v>
      </c>
      <c r="BH24" s="311">
        <f t="shared" si="24"/>
        <v>3</v>
      </c>
      <c r="BI24" s="10">
        <f t="shared" si="25"/>
        <v>6</v>
      </c>
      <c r="BJ24" s="44">
        <f t="shared" si="26"/>
        <v>6</v>
      </c>
      <c r="BK24" s="44">
        <f t="shared" si="27"/>
        <v>4</v>
      </c>
      <c r="BL24" s="11">
        <f t="shared" si="28"/>
        <v>10</v>
      </c>
      <c r="BM24" s="9">
        <f>VLOOKUP($E24,'ALL-GTK-SD-SMP-SMA-SMK-SLB'!$F$14:$CG$713,'ALL-GTK-SD-SMP-SMA-SMK-SLB'!BN$7,FALSE)</f>
        <v>0</v>
      </c>
      <c r="BN24" s="9">
        <f>VLOOKUP($E24,'ALL-GTK-SD-SMP-SMA-SMK-SLB'!$F$14:$CG$713,'ALL-GTK-SD-SMP-SMA-SMK-SLB'!BO$7,FALSE)</f>
        <v>0</v>
      </c>
      <c r="BO24" s="9">
        <f>VLOOKUP($E24,'ALL-GTK-SD-SMP-SMA-SMK-SLB'!$F$14:$CG$713,'ALL-GTK-SD-SMP-SMA-SMK-SLB'!BP$7,FALSE)</f>
        <v>0</v>
      </c>
      <c r="BP24" s="9">
        <f>VLOOKUP($E24,'ALL-GTK-SD-SMP-SMA-SMK-SLB'!$F$14:$CG$713,'ALL-GTK-SD-SMP-SMA-SMK-SLB'!BQ$7,FALSE)</f>
        <v>0</v>
      </c>
      <c r="BQ24" s="9">
        <f>VLOOKUP($E24,'ALL-GTK-SD-SMP-SMA-SMK-SLB'!$F$14:$CG$713,'ALL-GTK-SD-SMP-SMA-SMK-SLB'!BR$7,FALSE)</f>
        <v>0</v>
      </c>
      <c r="BR24" s="9">
        <f>VLOOKUP($E24,'ALL-GTK-SD-SMP-SMA-SMK-SLB'!$F$14:$CG$713,'ALL-GTK-SD-SMP-SMA-SMK-SLB'!BS$7,FALSE)</f>
        <v>0</v>
      </c>
      <c r="BS24" s="9">
        <f>VLOOKUP($E24,'ALL-GTK-SD-SMP-SMA-SMK-SLB'!$F$14:$CG$713,'ALL-GTK-SD-SMP-SMA-SMK-SLB'!BT$7,FALSE)</f>
        <v>0</v>
      </c>
      <c r="BT24" s="9">
        <f>VLOOKUP($E24,'ALL-GTK-SD-SMP-SMA-SMK-SLB'!$F$14:$CG$713,'ALL-GTK-SD-SMP-SMA-SMK-SLB'!BU$7,FALSE)</f>
        <v>0</v>
      </c>
      <c r="BU24" s="299">
        <f t="shared" si="29"/>
        <v>0</v>
      </c>
      <c r="BV24" s="299">
        <f t="shared" si="30"/>
        <v>0</v>
      </c>
      <c r="BW24" s="44">
        <f t="shared" si="31"/>
        <v>0</v>
      </c>
      <c r="BX24" s="44">
        <f t="shared" si="32"/>
        <v>0</v>
      </c>
      <c r="BY24" s="11">
        <f t="shared" si="33"/>
        <v>0</v>
      </c>
      <c r="BZ24" s="14">
        <f t="shared" si="34"/>
        <v>6</v>
      </c>
      <c r="CA24" s="14">
        <f t="shared" si="35"/>
        <v>4</v>
      </c>
      <c r="CB24" s="13">
        <f t="shared" si="36"/>
        <v>0</v>
      </c>
      <c r="CC24" s="13">
        <f t="shared" si="37"/>
        <v>0</v>
      </c>
      <c r="CD24" s="312">
        <f t="shared" si="38"/>
        <v>6</v>
      </c>
      <c r="CE24" s="312">
        <f t="shared" si="39"/>
        <v>4</v>
      </c>
      <c r="CF24" s="313">
        <f t="shared" si="40"/>
        <v>10</v>
      </c>
      <c r="CG24" s="302" t="str">
        <f t="shared" si="41"/>
        <v>OK</v>
      </c>
    </row>
    <row r="25" spans="1:85" ht="14.25" x14ac:dyDescent="0.25">
      <c r="A25" s="6">
        <v>13</v>
      </c>
      <c r="B25" s="495">
        <v>13</v>
      </c>
      <c r="C25" s="495" t="s">
        <v>6</v>
      </c>
      <c r="D25" s="496" t="s">
        <v>24</v>
      </c>
      <c r="E25" s="624">
        <v>20319194</v>
      </c>
      <c r="F25" s="625" t="s">
        <v>280</v>
      </c>
      <c r="G25" s="624" t="s">
        <v>52</v>
      </c>
      <c r="H25" s="9">
        <f>VLOOKUP($E25,'ALL-GTK-SD-SMP-SMA-SMK-SLB'!$F$14:$CG$713,'ALL-GTK-SD-SMP-SMA-SMK-SLB'!I$7,FALSE)</f>
        <v>0</v>
      </c>
      <c r="I25" s="9">
        <f>VLOOKUP($E25,'ALL-GTK-SD-SMP-SMA-SMK-SLB'!$F$14:$CG$713,'ALL-GTK-SD-SMP-SMA-SMK-SLB'!J$7,FALSE)</f>
        <v>0</v>
      </c>
      <c r="J25" s="9">
        <f>VLOOKUP($E25,'ALL-GTK-SD-SMP-SMA-SMK-SLB'!$F$14:$CG$713,'ALL-GTK-SD-SMP-SMA-SMK-SLB'!K$7,FALSE)</f>
        <v>0</v>
      </c>
      <c r="K25" s="9">
        <f>VLOOKUP($E25,'ALL-GTK-SD-SMP-SMA-SMK-SLB'!$F$14:$CG$713,'ALL-GTK-SD-SMP-SMA-SMK-SLB'!L$7,FALSE)</f>
        <v>1</v>
      </c>
      <c r="L25" s="9">
        <f>VLOOKUP($E25,'ALL-GTK-SD-SMP-SMA-SMK-SLB'!$F$14:$CG$713,'ALL-GTK-SD-SMP-SMA-SMK-SLB'!M$7,FALSE)</f>
        <v>0</v>
      </c>
      <c r="M25" s="9">
        <f>VLOOKUP($E25,'ALL-GTK-SD-SMP-SMA-SMK-SLB'!$F$14:$CG$713,'ALL-GTK-SD-SMP-SMA-SMK-SLB'!N$7,FALSE)</f>
        <v>2</v>
      </c>
      <c r="N25" s="9">
        <f>VLOOKUP($E25,'ALL-GTK-SD-SMP-SMA-SMK-SLB'!$F$14:$CG$713,'ALL-GTK-SD-SMP-SMA-SMK-SLB'!O$7,FALSE)</f>
        <v>1</v>
      </c>
      <c r="O25" s="9">
        <f>VLOOKUP($E25,'ALL-GTK-SD-SMP-SMA-SMK-SLB'!$F$14:$CG$713,'ALL-GTK-SD-SMP-SMA-SMK-SLB'!P$7,FALSE)</f>
        <v>2</v>
      </c>
      <c r="P25" s="299">
        <f t="shared" si="6"/>
        <v>1</v>
      </c>
      <c r="Q25" s="299">
        <f t="shared" si="7"/>
        <v>5</v>
      </c>
      <c r="R25" s="300">
        <f t="shared" si="8"/>
        <v>6</v>
      </c>
      <c r="S25" s="9">
        <f>VLOOKUP($E25,'ALL-GTK-SD-SMP-SMA-SMK-SLB'!$F$14:$CG$713,'ALL-GTK-SD-SMP-SMA-SMK-SLB'!T$7,FALSE)</f>
        <v>0</v>
      </c>
      <c r="T25" s="9">
        <f>VLOOKUP($E25,'ALL-GTK-SD-SMP-SMA-SMK-SLB'!$F$14:$CG$713,'ALL-GTK-SD-SMP-SMA-SMK-SLB'!U$7,FALSE)</f>
        <v>0</v>
      </c>
      <c r="U25" s="9">
        <f>VLOOKUP($E25,'ALL-GTK-SD-SMP-SMA-SMK-SLB'!$F$14:$CG$713,'ALL-GTK-SD-SMP-SMA-SMK-SLB'!V$7,FALSE)</f>
        <v>0</v>
      </c>
      <c r="V25" s="9">
        <f>VLOOKUP($E25,'ALL-GTK-SD-SMP-SMA-SMK-SLB'!$F$14:$CG$713,'ALL-GTK-SD-SMP-SMA-SMK-SLB'!W$7,FALSE)</f>
        <v>4</v>
      </c>
      <c r="W25" s="9">
        <f>VLOOKUP($E25,'ALL-GTK-SD-SMP-SMA-SMK-SLB'!$F$14:$CG$713,'ALL-GTK-SD-SMP-SMA-SMK-SLB'!X$7,FALSE)</f>
        <v>0</v>
      </c>
      <c r="X25" s="9">
        <f>VLOOKUP($E25,'ALL-GTK-SD-SMP-SMA-SMK-SLB'!$F$14:$CG$713,'ALL-GTK-SD-SMP-SMA-SMK-SLB'!Y$7,FALSE)</f>
        <v>0</v>
      </c>
      <c r="Y25" s="299">
        <f t="shared" si="9"/>
        <v>0</v>
      </c>
      <c r="Z25" s="299">
        <f t="shared" si="10"/>
        <v>4</v>
      </c>
      <c r="AA25" s="10">
        <f t="shared" si="11"/>
        <v>4</v>
      </c>
      <c r="AB25" s="44">
        <f t="shared" si="12"/>
        <v>1</v>
      </c>
      <c r="AC25" s="44">
        <f t="shared" si="13"/>
        <v>9</v>
      </c>
      <c r="AD25" s="11">
        <f t="shared" si="14"/>
        <v>10</v>
      </c>
      <c r="AE25" s="9">
        <f>VLOOKUP($E25,'ALL-GTK-SD-SMP-SMA-SMK-SLB'!$F$14:$CG$713,'ALL-GTK-SD-SMP-SMA-SMK-SLB'!AF$7,FALSE)</f>
        <v>0</v>
      </c>
      <c r="AF25" s="9">
        <f>VLOOKUP($E25,'ALL-GTK-SD-SMP-SMA-SMK-SLB'!$F$14:$CG$713,'ALL-GTK-SD-SMP-SMA-SMK-SLB'!AG$7,FALSE)</f>
        <v>7</v>
      </c>
      <c r="AG25" s="10">
        <f t="shared" si="15"/>
        <v>7</v>
      </c>
      <c r="AH25" s="9">
        <f>VLOOKUP($E25,'ALL-GTK-SD-SMP-SMA-SMK-SLB'!$F$14:$CG$713,'ALL-GTK-SD-SMP-SMA-SMK-SLB'!AI$7,FALSE)</f>
        <v>2</v>
      </c>
      <c r="AI25" s="9">
        <f>VLOOKUP($E25,'ALL-GTK-SD-SMP-SMA-SMK-SLB'!$F$14:$CG$713,'ALL-GTK-SD-SMP-SMA-SMK-SLB'!AJ$7,FALSE)</f>
        <v>1</v>
      </c>
      <c r="AJ25" s="10">
        <f t="shared" si="16"/>
        <v>3</v>
      </c>
      <c r="AK25" s="44">
        <f t="shared" si="17"/>
        <v>2</v>
      </c>
      <c r="AL25" s="44">
        <f t="shared" si="18"/>
        <v>8</v>
      </c>
      <c r="AM25" s="11">
        <f t="shared" si="19"/>
        <v>10</v>
      </c>
      <c r="AN25" s="299">
        <f>VLOOKUP($E25,'ALL-GTK-SD-SMP-SMA-SMK-SLB'!$F$14:$CG$713,'ALL-GTK-SD-SMP-SMA-SMK-SLB'!AO$7,FALSE)</f>
        <v>0</v>
      </c>
      <c r="AO25" s="299">
        <f>VLOOKUP($E25,'ALL-GTK-SD-SMP-SMA-SMK-SLB'!$F$14:$CG$713,'ALL-GTK-SD-SMP-SMA-SMK-SLB'!AP$7,FALSE)</f>
        <v>0</v>
      </c>
      <c r="AP25" s="9">
        <f>VLOOKUP($E25,'ALL-GTK-SD-SMP-SMA-SMK-SLB'!$F$14:$CG$713,'ALL-GTK-SD-SMP-SMA-SMK-SLB'!AQ$7,FALSE)</f>
        <v>0</v>
      </c>
      <c r="AQ25" s="9">
        <f>VLOOKUP($E25,'ALL-GTK-SD-SMP-SMA-SMK-SLB'!$F$14:$CG$713,'ALL-GTK-SD-SMP-SMA-SMK-SLB'!AR$7,FALSE)</f>
        <v>0</v>
      </c>
      <c r="AR25" s="9">
        <f>VLOOKUP($E25,'ALL-GTK-SD-SMP-SMA-SMK-SLB'!$F$14:$CG$713,'ALL-GTK-SD-SMP-SMA-SMK-SLB'!AS$7,FALSE)</f>
        <v>0</v>
      </c>
      <c r="AS25" s="9">
        <f>VLOOKUP($E25,'ALL-GTK-SD-SMP-SMA-SMK-SLB'!$F$14:$CG$713,'ALL-GTK-SD-SMP-SMA-SMK-SLB'!AT$7,FALSE)</f>
        <v>0</v>
      </c>
      <c r="AT25" s="9">
        <f>VLOOKUP($E25,'ALL-GTK-SD-SMP-SMA-SMK-SLB'!$F$14:$CG$713,'ALL-GTK-SD-SMP-SMA-SMK-SLB'!AU$7,FALSE)</f>
        <v>0</v>
      </c>
      <c r="AU25" s="9">
        <f>VLOOKUP($E25,'ALL-GTK-SD-SMP-SMA-SMK-SLB'!$F$14:$CG$713,'ALL-GTK-SD-SMP-SMA-SMK-SLB'!AV$7,FALSE)</f>
        <v>0</v>
      </c>
      <c r="AV25" s="9">
        <f>VLOOKUP($E25,'ALL-GTK-SD-SMP-SMA-SMK-SLB'!$F$14:$CG$713,'ALL-GTK-SD-SMP-SMA-SMK-SLB'!AW$7,FALSE)</f>
        <v>0</v>
      </c>
      <c r="AW25" s="9">
        <f>VLOOKUP($E25,'ALL-GTK-SD-SMP-SMA-SMK-SLB'!$F$14:$CG$713,'ALL-GTK-SD-SMP-SMA-SMK-SLB'!AX$7,FALSE)</f>
        <v>0</v>
      </c>
      <c r="AX25" s="9">
        <f>VLOOKUP($E25,'ALL-GTK-SD-SMP-SMA-SMK-SLB'!$F$14:$CG$713,'ALL-GTK-SD-SMP-SMA-SMK-SLB'!AY$7,FALSE)</f>
        <v>2</v>
      </c>
      <c r="AY25" s="9">
        <f>VLOOKUP($E25,'ALL-GTK-SD-SMP-SMA-SMK-SLB'!$F$14:$CG$713,'ALL-GTK-SD-SMP-SMA-SMK-SLB'!AZ$7,FALSE)</f>
        <v>8</v>
      </c>
      <c r="AZ25" s="9">
        <f>VLOOKUP($E25,'ALL-GTK-SD-SMP-SMA-SMK-SLB'!$F$14:$CG$713,'ALL-GTK-SD-SMP-SMA-SMK-SLB'!BA$7,FALSE)</f>
        <v>0</v>
      </c>
      <c r="BA25" s="9">
        <f>VLOOKUP($E25,'ALL-GTK-SD-SMP-SMA-SMK-SLB'!$F$14:$CG$713,'ALL-GTK-SD-SMP-SMA-SMK-SLB'!BB$7,FALSE)</f>
        <v>0</v>
      </c>
      <c r="BB25" s="9">
        <f>VLOOKUP($E25,'ALL-GTK-SD-SMP-SMA-SMK-SLB'!$F$14:$CG$713,'ALL-GTK-SD-SMP-SMA-SMK-SLB'!BC$7,FALSE)</f>
        <v>0</v>
      </c>
      <c r="BC25" s="9">
        <f>VLOOKUP($E25,'ALL-GTK-SD-SMP-SMA-SMK-SLB'!$F$14:$CG$713,'ALL-GTK-SD-SMP-SMA-SMK-SLB'!BD$7,FALSE)</f>
        <v>0</v>
      </c>
      <c r="BD25" s="310">
        <f t="shared" si="20"/>
        <v>0</v>
      </c>
      <c r="BE25" s="310">
        <f t="shared" si="21"/>
        <v>0</v>
      </c>
      <c r="BF25" s="10">
        <f t="shared" si="22"/>
        <v>0</v>
      </c>
      <c r="BG25" s="311">
        <f t="shared" si="23"/>
        <v>2</v>
      </c>
      <c r="BH25" s="311">
        <f t="shared" si="24"/>
        <v>8</v>
      </c>
      <c r="BI25" s="10">
        <f t="shared" si="25"/>
        <v>10</v>
      </c>
      <c r="BJ25" s="44">
        <f t="shared" si="26"/>
        <v>2</v>
      </c>
      <c r="BK25" s="44">
        <f t="shared" si="27"/>
        <v>8</v>
      </c>
      <c r="BL25" s="11">
        <f t="shared" si="28"/>
        <v>10</v>
      </c>
      <c r="BM25" s="9">
        <f>VLOOKUP($E25,'ALL-GTK-SD-SMP-SMA-SMK-SLB'!$F$14:$CG$713,'ALL-GTK-SD-SMP-SMA-SMK-SLB'!BN$7,FALSE)</f>
        <v>0</v>
      </c>
      <c r="BN25" s="9">
        <f>VLOOKUP($E25,'ALL-GTK-SD-SMP-SMA-SMK-SLB'!$F$14:$CG$713,'ALL-GTK-SD-SMP-SMA-SMK-SLB'!BO$7,FALSE)</f>
        <v>0</v>
      </c>
      <c r="BO25" s="9">
        <f>VLOOKUP($E25,'ALL-GTK-SD-SMP-SMA-SMK-SLB'!$F$14:$CG$713,'ALL-GTK-SD-SMP-SMA-SMK-SLB'!BP$7,FALSE)</f>
        <v>0</v>
      </c>
      <c r="BP25" s="9">
        <f>VLOOKUP($E25,'ALL-GTK-SD-SMP-SMA-SMK-SLB'!$F$14:$CG$713,'ALL-GTK-SD-SMP-SMA-SMK-SLB'!BQ$7,FALSE)</f>
        <v>0</v>
      </c>
      <c r="BQ25" s="9">
        <f>VLOOKUP($E25,'ALL-GTK-SD-SMP-SMA-SMK-SLB'!$F$14:$CG$713,'ALL-GTK-SD-SMP-SMA-SMK-SLB'!BR$7,FALSE)</f>
        <v>1</v>
      </c>
      <c r="BR25" s="9">
        <f>VLOOKUP($E25,'ALL-GTK-SD-SMP-SMA-SMK-SLB'!$F$14:$CG$713,'ALL-GTK-SD-SMP-SMA-SMK-SLB'!BS$7,FALSE)</f>
        <v>0</v>
      </c>
      <c r="BS25" s="9">
        <f>VLOOKUP($E25,'ALL-GTK-SD-SMP-SMA-SMK-SLB'!$F$14:$CG$713,'ALL-GTK-SD-SMP-SMA-SMK-SLB'!BT$7,FALSE)</f>
        <v>0</v>
      </c>
      <c r="BT25" s="9">
        <f>VLOOKUP($E25,'ALL-GTK-SD-SMP-SMA-SMK-SLB'!$F$14:$CG$713,'ALL-GTK-SD-SMP-SMA-SMK-SLB'!BU$7,FALSE)</f>
        <v>0</v>
      </c>
      <c r="BU25" s="299">
        <f t="shared" si="29"/>
        <v>1</v>
      </c>
      <c r="BV25" s="299">
        <f t="shared" si="30"/>
        <v>0</v>
      </c>
      <c r="BW25" s="44">
        <f t="shared" si="31"/>
        <v>1</v>
      </c>
      <c r="BX25" s="44">
        <f t="shared" si="32"/>
        <v>0</v>
      </c>
      <c r="BY25" s="11">
        <f t="shared" si="33"/>
        <v>1</v>
      </c>
      <c r="BZ25" s="14">
        <f t="shared" si="34"/>
        <v>1</v>
      </c>
      <c r="CA25" s="14">
        <f t="shared" si="35"/>
        <v>9</v>
      </c>
      <c r="CB25" s="13">
        <f t="shared" si="36"/>
        <v>1</v>
      </c>
      <c r="CC25" s="13">
        <f t="shared" si="37"/>
        <v>0</v>
      </c>
      <c r="CD25" s="312">
        <f t="shared" si="38"/>
        <v>2</v>
      </c>
      <c r="CE25" s="312">
        <f t="shared" si="39"/>
        <v>9</v>
      </c>
      <c r="CF25" s="313">
        <f t="shared" si="40"/>
        <v>11</v>
      </c>
      <c r="CG25" s="302" t="str">
        <f t="shared" si="41"/>
        <v>OK</v>
      </c>
    </row>
    <row r="26" spans="1:85" ht="14.25" x14ac:dyDescent="0.25">
      <c r="A26" s="6">
        <v>14</v>
      </c>
      <c r="B26" s="495">
        <v>14</v>
      </c>
      <c r="C26" s="495" t="s">
        <v>6</v>
      </c>
      <c r="D26" s="496" t="s">
        <v>24</v>
      </c>
      <c r="E26" s="624">
        <v>20319184</v>
      </c>
      <c r="F26" s="625" t="s">
        <v>281</v>
      </c>
      <c r="G26" s="624" t="s">
        <v>52</v>
      </c>
      <c r="H26" s="9">
        <f>VLOOKUP($E26,'ALL-GTK-SD-SMP-SMA-SMK-SLB'!$F$14:$CG$713,'ALL-GTK-SD-SMP-SMA-SMK-SLB'!I$7,FALSE)</f>
        <v>0</v>
      </c>
      <c r="I26" s="9">
        <f>VLOOKUP($E26,'ALL-GTK-SD-SMP-SMA-SMK-SLB'!$F$14:$CG$713,'ALL-GTK-SD-SMP-SMA-SMK-SLB'!J$7,FALSE)</f>
        <v>0</v>
      </c>
      <c r="J26" s="9">
        <f>VLOOKUP($E26,'ALL-GTK-SD-SMP-SMA-SMK-SLB'!$F$14:$CG$713,'ALL-GTK-SD-SMP-SMA-SMK-SLB'!K$7,FALSE)</f>
        <v>0</v>
      </c>
      <c r="K26" s="9">
        <f>VLOOKUP($E26,'ALL-GTK-SD-SMP-SMA-SMK-SLB'!$F$14:$CG$713,'ALL-GTK-SD-SMP-SMA-SMK-SLB'!L$7,FALSE)</f>
        <v>0</v>
      </c>
      <c r="L26" s="9">
        <f>VLOOKUP($E26,'ALL-GTK-SD-SMP-SMA-SMK-SLB'!$F$14:$CG$713,'ALL-GTK-SD-SMP-SMA-SMK-SLB'!M$7,FALSE)</f>
        <v>1</v>
      </c>
      <c r="M26" s="9">
        <f>VLOOKUP($E26,'ALL-GTK-SD-SMP-SMA-SMK-SLB'!$F$14:$CG$713,'ALL-GTK-SD-SMP-SMA-SMK-SLB'!N$7,FALSE)</f>
        <v>2</v>
      </c>
      <c r="N26" s="9">
        <f>VLOOKUP($E26,'ALL-GTK-SD-SMP-SMA-SMK-SLB'!$F$14:$CG$713,'ALL-GTK-SD-SMP-SMA-SMK-SLB'!O$7,FALSE)</f>
        <v>0</v>
      </c>
      <c r="O26" s="9">
        <f>VLOOKUP($E26,'ALL-GTK-SD-SMP-SMA-SMK-SLB'!$F$14:$CG$713,'ALL-GTK-SD-SMP-SMA-SMK-SLB'!P$7,FALSE)</f>
        <v>1</v>
      </c>
      <c r="P26" s="299">
        <f t="shared" si="6"/>
        <v>1</v>
      </c>
      <c r="Q26" s="299">
        <f t="shared" si="7"/>
        <v>3</v>
      </c>
      <c r="R26" s="300">
        <f t="shared" si="8"/>
        <v>4</v>
      </c>
      <c r="S26" s="9">
        <f>VLOOKUP($E26,'ALL-GTK-SD-SMP-SMA-SMK-SLB'!$F$14:$CG$713,'ALL-GTK-SD-SMP-SMA-SMK-SLB'!T$7,FALSE)</f>
        <v>0</v>
      </c>
      <c r="T26" s="9">
        <f>VLOOKUP($E26,'ALL-GTK-SD-SMP-SMA-SMK-SLB'!$F$14:$CG$713,'ALL-GTK-SD-SMP-SMA-SMK-SLB'!U$7,FALSE)</f>
        <v>0</v>
      </c>
      <c r="U26" s="9">
        <f>VLOOKUP($E26,'ALL-GTK-SD-SMP-SMA-SMK-SLB'!$F$14:$CG$713,'ALL-GTK-SD-SMP-SMA-SMK-SLB'!V$7,FALSE)</f>
        <v>0</v>
      </c>
      <c r="V26" s="9">
        <f>VLOOKUP($E26,'ALL-GTK-SD-SMP-SMA-SMK-SLB'!$F$14:$CG$713,'ALL-GTK-SD-SMP-SMA-SMK-SLB'!W$7,FALSE)</f>
        <v>1</v>
      </c>
      <c r="W26" s="9">
        <f>VLOOKUP($E26,'ALL-GTK-SD-SMP-SMA-SMK-SLB'!$F$14:$CG$713,'ALL-GTK-SD-SMP-SMA-SMK-SLB'!X$7,FALSE)</f>
        <v>1</v>
      </c>
      <c r="X26" s="9">
        <f>VLOOKUP($E26,'ALL-GTK-SD-SMP-SMA-SMK-SLB'!$F$14:$CG$713,'ALL-GTK-SD-SMP-SMA-SMK-SLB'!Y$7,FALSE)</f>
        <v>1</v>
      </c>
      <c r="Y26" s="299">
        <f t="shared" si="9"/>
        <v>1</v>
      </c>
      <c r="Z26" s="299">
        <f t="shared" si="10"/>
        <v>2</v>
      </c>
      <c r="AA26" s="10">
        <f t="shared" si="11"/>
        <v>3</v>
      </c>
      <c r="AB26" s="44">
        <f t="shared" si="12"/>
        <v>2</v>
      </c>
      <c r="AC26" s="44">
        <f t="shared" si="13"/>
        <v>5</v>
      </c>
      <c r="AD26" s="11">
        <f t="shared" si="14"/>
        <v>7</v>
      </c>
      <c r="AE26" s="9">
        <f>VLOOKUP($E26,'ALL-GTK-SD-SMP-SMA-SMK-SLB'!$F$14:$CG$713,'ALL-GTK-SD-SMP-SMA-SMK-SLB'!AF$7,FALSE)</f>
        <v>0</v>
      </c>
      <c r="AF26" s="9">
        <f>VLOOKUP($E26,'ALL-GTK-SD-SMP-SMA-SMK-SLB'!$F$14:$CG$713,'ALL-GTK-SD-SMP-SMA-SMK-SLB'!AG$7,FALSE)</f>
        <v>5</v>
      </c>
      <c r="AG26" s="10">
        <f t="shared" si="15"/>
        <v>5</v>
      </c>
      <c r="AH26" s="9">
        <f>VLOOKUP($E26,'ALL-GTK-SD-SMP-SMA-SMK-SLB'!$F$14:$CG$713,'ALL-GTK-SD-SMP-SMA-SMK-SLB'!AI$7,FALSE)</f>
        <v>2</v>
      </c>
      <c r="AI26" s="9">
        <f>VLOOKUP($E26,'ALL-GTK-SD-SMP-SMA-SMK-SLB'!$F$14:$CG$713,'ALL-GTK-SD-SMP-SMA-SMK-SLB'!AJ$7,FALSE)</f>
        <v>0</v>
      </c>
      <c r="AJ26" s="10">
        <f t="shared" si="16"/>
        <v>2</v>
      </c>
      <c r="AK26" s="44">
        <f t="shared" si="17"/>
        <v>2</v>
      </c>
      <c r="AL26" s="44">
        <f t="shared" si="18"/>
        <v>5</v>
      </c>
      <c r="AM26" s="11">
        <f t="shared" si="19"/>
        <v>7</v>
      </c>
      <c r="AN26" s="299">
        <f>VLOOKUP($E26,'ALL-GTK-SD-SMP-SMA-SMK-SLB'!$F$14:$CG$713,'ALL-GTK-SD-SMP-SMA-SMK-SLB'!AO$7,FALSE)</f>
        <v>0</v>
      </c>
      <c r="AO26" s="299">
        <f>VLOOKUP($E26,'ALL-GTK-SD-SMP-SMA-SMK-SLB'!$F$14:$CG$713,'ALL-GTK-SD-SMP-SMA-SMK-SLB'!AP$7,FALSE)</f>
        <v>0</v>
      </c>
      <c r="AP26" s="9">
        <f>VLOOKUP($E26,'ALL-GTK-SD-SMP-SMA-SMK-SLB'!$F$14:$CG$713,'ALL-GTK-SD-SMP-SMA-SMK-SLB'!AQ$7,FALSE)</f>
        <v>0</v>
      </c>
      <c r="AQ26" s="9">
        <f>VLOOKUP($E26,'ALL-GTK-SD-SMP-SMA-SMK-SLB'!$F$14:$CG$713,'ALL-GTK-SD-SMP-SMA-SMK-SLB'!AR$7,FALSE)</f>
        <v>0</v>
      </c>
      <c r="AR26" s="9">
        <f>VLOOKUP($E26,'ALL-GTK-SD-SMP-SMA-SMK-SLB'!$F$14:$CG$713,'ALL-GTK-SD-SMP-SMA-SMK-SLB'!AS$7,FALSE)</f>
        <v>1</v>
      </c>
      <c r="AS26" s="9">
        <f>VLOOKUP($E26,'ALL-GTK-SD-SMP-SMA-SMK-SLB'!$F$14:$CG$713,'ALL-GTK-SD-SMP-SMA-SMK-SLB'!AT$7,FALSE)</f>
        <v>0</v>
      </c>
      <c r="AT26" s="9">
        <f>VLOOKUP($E26,'ALL-GTK-SD-SMP-SMA-SMK-SLB'!$F$14:$CG$713,'ALL-GTK-SD-SMP-SMA-SMK-SLB'!AU$7,FALSE)</f>
        <v>0</v>
      </c>
      <c r="AU26" s="9">
        <f>VLOOKUP($E26,'ALL-GTK-SD-SMP-SMA-SMK-SLB'!$F$14:$CG$713,'ALL-GTK-SD-SMP-SMA-SMK-SLB'!AV$7,FALSE)</f>
        <v>0</v>
      </c>
      <c r="AV26" s="9">
        <f>VLOOKUP($E26,'ALL-GTK-SD-SMP-SMA-SMK-SLB'!$F$14:$CG$713,'ALL-GTK-SD-SMP-SMA-SMK-SLB'!AW$7,FALSE)</f>
        <v>0</v>
      </c>
      <c r="AW26" s="9">
        <f>VLOOKUP($E26,'ALL-GTK-SD-SMP-SMA-SMK-SLB'!$F$14:$CG$713,'ALL-GTK-SD-SMP-SMA-SMK-SLB'!AX$7,FALSE)</f>
        <v>0</v>
      </c>
      <c r="AX26" s="9">
        <f>VLOOKUP($E26,'ALL-GTK-SD-SMP-SMA-SMK-SLB'!$F$14:$CG$713,'ALL-GTK-SD-SMP-SMA-SMK-SLB'!AY$7,FALSE)</f>
        <v>0</v>
      </c>
      <c r="AY26" s="9">
        <f>VLOOKUP($E26,'ALL-GTK-SD-SMP-SMA-SMK-SLB'!$F$14:$CG$713,'ALL-GTK-SD-SMP-SMA-SMK-SLB'!AZ$7,FALSE)</f>
        <v>5</v>
      </c>
      <c r="AZ26" s="9">
        <f>VLOOKUP($E26,'ALL-GTK-SD-SMP-SMA-SMK-SLB'!$F$14:$CG$713,'ALL-GTK-SD-SMP-SMA-SMK-SLB'!BA$7,FALSE)</f>
        <v>1</v>
      </c>
      <c r="BA26" s="9">
        <f>VLOOKUP($E26,'ALL-GTK-SD-SMP-SMA-SMK-SLB'!$F$14:$CG$713,'ALL-GTK-SD-SMP-SMA-SMK-SLB'!BB$7,FALSE)</f>
        <v>0</v>
      </c>
      <c r="BB26" s="9">
        <f>VLOOKUP($E26,'ALL-GTK-SD-SMP-SMA-SMK-SLB'!$F$14:$CG$713,'ALL-GTK-SD-SMP-SMA-SMK-SLB'!BC$7,FALSE)</f>
        <v>0</v>
      </c>
      <c r="BC26" s="9">
        <f>VLOOKUP($E26,'ALL-GTK-SD-SMP-SMA-SMK-SLB'!$F$14:$CG$713,'ALL-GTK-SD-SMP-SMA-SMK-SLB'!BD$7,FALSE)</f>
        <v>0</v>
      </c>
      <c r="BD26" s="310">
        <f t="shared" si="20"/>
        <v>1</v>
      </c>
      <c r="BE26" s="310">
        <f t="shared" si="21"/>
        <v>0</v>
      </c>
      <c r="BF26" s="10">
        <f t="shared" si="22"/>
        <v>1</v>
      </c>
      <c r="BG26" s="311">
        <f t="shared" si="23"/>
        <v>1</v>
      </c>
      <c r="BH26" s="311">
        <f t="shared" si="24"/>
        <v>5</v>
      </c>
      <c r="BI26" s="10">
        <f t="shared" si="25"/>
        <v>6</v>
      </c>
      <c r="BJ26" s="44">
        <f t="shared" si="26"/>
        <v>2</v>
      </c>
      <c r="BK26" s="44">
        <f t="shared" si="27"/>
        <v>5</v>
      </c>
      <c r="BL26" s="11">
        <f t="shared" si="28"/>
        <v>7</v>
      </c>
      <c r="BM26" s="9">
        <f>VLOOKUP($E26,'ALL-GTK-SD-SMP-SMA-SMK-SLB'!$F$14:$CG$713,'ALL-GTK-SD-SMP-SMA-SMK-SLB'!BN$7,FALSE)</f>
        <v>0</v>
      </c>
      <c r="BN26" s="9">
        <f>VLOOKUP($E26,'ALL-GTK-SD-SMP-SMA-SMK-SLB'!$F$14:$CG$713,'ALL-GTK-SD-SMP-SMA-SMK-SLB'!BO$7,FALSE)</f>
        <v>0</v>
      </c>
      <c r="BO26" s="9">
        <f>VLOOKUP($E26,'ALL-GTK-SD-SMP-SMA-SMK-SLB'!$F$14:$CG$713,'ALL-GTK-SD-SMP-SMA-SMK-SLB'!BP$7,FALSE)</f>
        <v>0</v>
      </c>
      <c r="BP26" s="9">
        <f>VLOOKUP($E26,'ALL-GTK-SD-SMP-SMA-SMK-SLB'!$F$14:$CG$713,'ALL-GTK-SD-SMP-SMA-SMK-SLB'!BQ$7,FALSE)</f>
        <v>0</v>
      </c>
      <c r="BQ26" s="9">
        <f>VLOOKUP($E26,'ALL-GTK-SD-SMP-SMA-SMK-SLB'!$F$14:$CG$713,'ALL-GTK-SD-SMP-SMA-SMK-SLB'!BR$7,FALSE)</f>
        <v>0</v>
      </c>
      <c r="BR26" s="9">
        <f>VLOOKUP($E26,'ALL-GTK-SD-SMP-SMA-SMK-SLB'!$F$14:$CG$713,'ALL-GTK-SD-SMP-SMA-SMK-SLB'!BS$7,FALSE)</f>
        <v>0</v>
      </c>
      <c r="BS26" s="9">
        <f>VLOOKUP($E26,'ALL-GTK-SD-SMP-SMA-SMK-SLB'!$F$14:$CG$713,'ALL-GTK-SD-SMP-SMA-SMK-SLB'!BT$7,FALSE)</f>
        <v>0</v>
      </c>
      <c r="BT26" s="9">
        <f>VLOOKUP($E26,'ALL-GTK-SD-SMP-SMA-SMK-SLB'!$F$14:$CG$713,'ALL-GTK-SD-SMP-SMA-SMK-SLB'!BU$7,FALSE)</f>
        <v>0</v>
      </c>
      <c r="BU26" s="299">
        <f t="shared" si="29"/>
        <v>0</v>
      </c>
      <c r="BV26" s="299">
        <f t="shared" si="30"/>
        <v>0</v>
      </c>
      <c r="BW26" s="44">
        <f t="shared" si="31"/>
        <v>0</v>
      </c>
      <c r="BX26" s="44">
        <f t="shared" si="32"/>
        <v>0</v>
      </c>
      <c r="BY26" s="11">
        <f t="shared" si="33"/>
        <v>0</v>
      </c>
      <c r="BZ26" s="14">
        <f t="shared" si="34"/>
        <v>2</v>
      </c>
      <c r="CA26" s="14">
        <f t="shared" si="35"/>
        <v>5</v>
      </c>
      <c r="CB26" s="13">
        <f t="shared" si="36"/>
        <v>0</v>
      </c>
      <c r="CC26" s="13">
        <f t="shared" si="37"/>
        <v>0</v>
      </c>
      <c r="CD26" s="312">
        <f t="shared" si="38"/>
        <v>2</v>
      </c>
      <c r="CE26" s="312">
        <f t="shared" si="39"/>
        <v>5</v>
      </c>
      <c r="CF26" s="313">
        <f t="shared" si="40"/>
        <v>7</v>
      </c>
      <c r="CG26" s="302" t="str">
        <f t="shared" si="41"/>
        <v>OK</v>
      </c>
    </row>
    <row r="27" spans="1:85" ht="14.25" x14ac:dyDescent="0.25">
      <c r="A27" s="6">
        <v>15</v>
      </c>
      <c r="B27" s="495">
        <v>15</v>
      </c>
      <c r="C27" s="495" t="s">
        <v>6</v>
      </c>
      <c r="D27" s="496" t="s">
        <v>24</v>
      </c>
      <c r="E27" s="624">
        <v>20319253</v>
      </c>
      <c r="F27" s="625" t="s">
        <v>282</v>
      </c>
      <c r="G27" s="624" t="s">
        <v>52</v>
      </c>
      <c r="H27" s="9">
        <f>VLOOKUP($E27,'ALL-GTK-SD-SMP-SMA-SMK-SLB'!$F$14:$CG$713,'ALL-GTK-SD-SMP-SMA-SMK-SLB'!I$7,FALSE)</f>
        <v>0</v>
      </c>
      <c r="I27" s="9">
        <f>VLOOKUP($E27,'ALL-GTK-SD-SMP-SMA-SMK-SLB'!$F$14:$CG$713,'ALL-GTK-SD-SMP-SMA-SMK-SLB'!J$7,FALSE)</f>
        <v>0</v>
      </c>
      <c r="J27" s="9">
        <f>VLOOKUP($E27,'ALL-GTK-SD-SMP-SMA-SMK-SLB'!$F$14:$CG$713,'ALL-GTK-SD-SMP-SMA-SMK-SLB'!K$7,FALSE)</f>
        <v>0</v>
      </c>
      <c r="K27" s="9">
        <f>VLOOKUP($E27,'ALL-GTK-SD-SMP-SMA-SMK-SLB'!$F$14:$CG$713,'ALL-GTK-SD-SMP-SMA-SMK-SLB'!L$7,FALSE)</f>
        <v>0</v>
      </c>
      <c r="L27" s="9">
        <f>VLOOKUP($E27,'ALL-GTK-SD-SMP-SMA-SMK-SLB'!$F$14:$CG$713,'ALL-GTK-SD-SMP-SMA-SMK-SLB'!M$7,FALSE)</f>
        <v>3</v>
      </c>
      <c r="M27" s="9">
        <f>VLOOKUP($E27,'ALL-GTK-SD-SMP-SMA-SMK-SLB'!$F$14:$CG$713,'ALL-GTK-SD-SMP-SMA-SMK-SLB'!N$7,FALSE)</f>
        <v>1</v>
      </c>
      <c r="N27" s="9">
        <f>VLOOKUP($E27,'ALL-GTK-SD-SMP-SMA-SMK-SLB'!$F$14:$CG$713,'ALL-GTK-SD-SMP-SMA-SMK-SLB'!O$7,FALSE)</f>
        <v>1</v>
      </c>
      <c r="O27" s="9">
        <f>VLOOKUP($E27,'ALL-GTK-SD-SMP-SMA-SMK-SLB'!$F$14:$CG$713,'ALL-GTK-SD-SMP-SMA-SMK-SLB'!P$7,FALSE)</f>
        <v>1</v>
      </c>
      <c r="P27" s="299">
        <f t="shared" si="6"/>
        <v>4</v>
      </c>
      <c r="Q27" s="299">
        <f t="shared" si="7"/>
        <v>2</v>
      </c>
      <c r="R27" s="300">
        <f t="shared" si="8"/>
        <v>6</v>
      </c>
      <c r="S27" s="9">
        <f>VLOOKUP($E27,'ALL-GTK-SD-SMP-SMA-SMK-SLB'!$F$14:$CG$713,'ALL-GTK-SD-SMP-SMA-SMK-SLB'!T$7,FALSE)</f>
        <v>0</v>
      </c>
      <c r="T27" s="9">
        <f>VLOOKUP($E27,'ALL-GTK-SD-SMP-SMA-SMK-SLB'!$F$14:$CG$713,'ALL-GTK-SD-SMP-SMA-SMK-SLB'!U$7,FALSE)</f>
        <v>0</v>
      </c>
      <c r="U27" s="9">
        <f>VLOOKUP($E27,'ALL-GTK-SD-SMP-SMA-SMK-SLB'!$F$14:$CG$713,'ALL-GTK-SD-SMP-SMA-SMK-SLB'!V$7,FALSE)</f>
        <v>1</v>
      </c>
      <c r="V27" s="9">
        <f>VLOOKUP($E27,'ALL-GTK-SD-SMP-SMA-SMK-SLB'!$F$14:$CG$713,'ALL-GTK-SD-SMP-SMA-SMK-SLB'!W$7,FALSE)</f>
        <v>1</v>
      </c>
      <c r="W27" s="9">
        <f>VLOOKUP($E27,'ALL-GTK-SD-SMP-SMA-SMK-SLB'!$F$14:$CG$713,'ALL-GTK-SD-SMP-SMA-SMK-SLB'!X$7,FALSE)</f>
        <v>0</v>
      </c>
      <c r="X27" s="9">
        <f>VLOOKUP($E27,'ALL-GTK-SD-SMP-SMA-SMK-SLB'!$F$14:$CG$713,'ALL-GTK-SD-SMP-SMA-SMK-SLB'!Y$7,FALSE)</f>
        <v>0</v>
      </c>
      <c r="Y27" s="299">
        <f t="shared" si="9"/>
        <v>1</v>
      </c>
      <c r="Z27" s="299">
        <f t="shared" si="10"/>
        <v>1</v>
      </c>
      <c r="AA27" s="10">
        <f t="shared" si="11"/>
        <v>2</v>
      </c>
      <c r="AB27" s="44">
        <f t="shared" si="12"/>
        <v>5</v>
      </c>
      <c r="AC27" s="44">
        <f t="shared" si="13"/>
        <v>3</v>
      </c>
      <c r="AD27" s="11">
        <f t="shared" si="14"/>
        <v>8</v>
      </c>
      <c r="AE27" s="9">
        <f>VLOOKUP($E27,'ALL-GTK-SD-SMP-SMA-SMK-SLB'!$F$14:$CG$713,'ALL-GTK-SD-SMP-SMA-SMK-SLB'!AF$7,FALSE)</f>
        <v>1</v>
      </c>
      <c r="AF27" s="9">
        <f>VLOOKUP($E27,'ALL-GTK-SD-SMP-SMA-SMK-SLB'!$F$14:$CG$713,'ALL-GTK-SD-SMP-SMA-SMK-SLB'!AG$7,FALSE)</f>
        <v>2</v>
      </c>
      <c r="AG27" s="10">
        <f t="shared" si="15"/>
        <v>3</v>
      </c>
      <c r="AH27" s="9">
        <f>VLOOKUP($E27,'ALL-GTK-SD-SMP-SMA-SMK-SLB'!$F$14:$CG$713,'ALL-GTK-SD-SMP-SMA-SMK-SLB'!AI$7,FALSE)</f>
        <v>4</v>
      </c>
      <c r="AI27" s="9">
        <f>VLOOKUP($E27,'ALL-GTK-SD-SMP-SMA-SMK-SLB'!$F$14:$CG$713,'ALL-GTK-SD-SMP-SMA-SMK-SLB'!AJ$7,FALSE)</f>
        <v>1</v>
      </c>
      <c r="AJ27" s="10">
        <f t="shared" si="16"/>
        <v>5</v>
      </c>
      <c r="AK27" s="44">
        <f t="shared" si="17"/>
        <v>5</v>
      </c>
      <c r="AL27" s="44">
        <f t="shared" si="18"/>
        <v>3</v>
      </c>
      <c r="AM27" s="11">
        <f t="shared" si="19"/>
        <v>8</v>
      </c>
      <c r="AN27" s="299">
        <f>VLOOKUP($E27,'ALL-GTK-SD-SMP-SMA-SMK-SLB'!$F$14:$CG$713,'ALL-GTK-SD-SMP-SMA-SMK-SLB'!AO$7,FALSE)</f>
        <v>0</v>
      </c>
      <c r="AO27" s="299">
        <f>VLOOKUP($E27,'ALL-GTK-SD-SMP-SMA-SMK-SLB'!$F$14:$CG$713,'ALL-GTK-SD-SMP-SMA-SMK-SLB'!AP$7,FALSE)</f>
        <v>0</v>
      </c>
      <c r="AP27" s="9">
        <f>VLOOKUP($E27,'ALL-GTK-SD-SMP-SMA-SMK-SLB'!$F$14:$CG$713,'ALL-GTK-SD-SMP-SMA-SMK-SLB'!AQ$7,FALSE)</f>
        <v>0</v>
      </c>
      <c r="AQ27" s="9">
        <f>VLOOKUP($E27,'ALL-GTK-SD-SMP-SMA-SMK-SLB'!$F$14:$CG$713,'ALL-GTK-SD-SMP-SMA-SMK-SLB'!AR$7,FALSE)</f>
        <v>0</v>
      </c>
      <c r="AR27" s="9">
        <f>VLOOKUP($E27,'ALL-GTK-SD-SMP-SMA-SMK-SLB'!$F$14:$CG$713,'ALL-GTK-SD-SMP-SMA-SMK-SLB'!AS$7,FALSE)</f>
        <v>0</v>
      </c>
      <c r="AS27" s="9">
        <f>VLOOKUP($E27,'ALL-GTK-SD-SMP-SMA-SMK-SLB'!$F$14:$CG$713,'ALL-GTK-SD-SMP-SMA-SMK-SLB'!AT$7,FALSE)</f>
        <v>0</v>
      </c>
      <c r="AT27" s="9">
        <f>VLOOKUP($E27,'ALL-GTK-SD-SMP-SMA-SMK-SLB'!$F$14:$CG$713,'ALL-GTK-SD-SMP-SMA-SMK-SLB'!AU$7,FALSE)</f>
        <v>0</v>
      </c>
      <c r="AU27" s="9">
        <f>VLOOKUP($E27,'ALL-GTK-SD-SMP-SMA-SMK-SLB'!$F$14:$CG$713,'ALL-GTK-SD-SMP-SMA-SMK-SLB'!AV$7,FALSE)</f>
        <v>0</v>
      </c>
      <c r="AV27" s="9">
        <f>VLOOKUP($E27,'ALL-GTK-SD-SMP-SMA-SMK-SLB'!$F$14:$CG$713,'ALL-GTK-SD-SMP-SMA-SMK-SLB'!AW$7,FALSE)</f>
        <v>0</v>
      </c>
      <c r="AW27" s="9">
        <f>VLOOKUP($E27,'ALL-GTK-SD-SMP-SMA-SMK-SLB'!$F$14:$CG$713,'ALL-GTK-SD-SMP-SMA-SMK-SLB'!AX$7,FALSE)</f>
        <v>0</v>
      </c>
      <c r="AX27" s="9">
        <f>VLOOKUP($E27,'ALL-GTK-SD-SMP-SMA-SMK-SLB'!$F$14:$CG$713,'ALL-GTK-SD-SMP-SMA-SMK-SLB'!AY$7,FALSE)</f>
        <v>5</v>
      </c>
      <c r="AY27" s="9">
        <f>VLOOKUP($E27,'ALL-GTK-SD-SMP-SMA-SMK-SLB'!$F$14:$CG$713,'ALL-GTK-SD-SMP-SMA-SMK-SLB'!AZ$7,FALSE)</f>
        <v>3</v>
      </c>
      <c r="AZ27" s="9">
        <f>VLOOKUP($E27,'ALL-GTK-SD-SMP-SMA-SMK-SLB'!$F$14:$CG$713,'ALL-GTK-SD-SMP-SMA-SMK-SLB'!BA$7,FALSE)</f>
        <v>0</v>
      </c>
      <c r="BA27" s="9">
        <f>VLOOKUP($E27,'ALL-GTK-SD-SMP-SMA-SMK-SLB'!$F$14:$CG$713,'ALL-GTK-SD-SMP-SMA-SMK-SLB'!BB$7,FALSE)</f>
        <v>0</v>
      </c>
      <c r="BB27" s="9">
        <f>VLOOKUP($E27,'ALL-GTK-SD-SMP-SMA-SMK-SLB'!$F$14:$CG$713,'ALL-GTK-SD-SMP-SMA-SMK-SLB'!BC$7,FALSE)</f>
        <v>0</v>
      </c>
      <c r="BC27" s="9">
        <f>VLOOKUP($E27,'ALL-GTK-SD-SMP-SMA-SMK-SLB'!$F$14:$CG$713,'ALL-GTK-SD-SMP-SMA-SMK-SLB'!BD$7,FALSE)</f>
        <v>0</v>
      </c>
      <c r="BD27" s="310">
        <f t="shared" si="20"/>
        <v>0</v>
      </c>
      <c r="BE27" s="310">
        <f t="shared" si="21"/>
        <v>0</v>
      </c>
      <c r="BF27" s="10">
        <f t="shared" si="22"/>
        <v>0</v>
      </c>
      <c r="BG27" s="311">
        <f t="shared" si="23"/>
        <v>5</v>
      </c>
      <c r="BH27" s="311">
        <f t="shared" si="24"/>
        <v>3</v>
      </c>
      <c r="BI27" s="10">
        <f t="shared" si="25"/>
        <v>8</v>
      </c>
      <c r="BJ27" s="44">
        <f t="shared" si="26"/>
        <v>5</v>
      </c>
      <c r="BK27" s="44">
        <f t="shared" si="27"/>
        <v>3</v>
      </c>
      <c r="BL27" s="11">
        <f t="shared" si="28"/>
        <v>8</v>
      </c>
      <c r="BM27" s="9">
        <f>VLOOKUP($E27,'ALL-GTK-SD-SMP-SMA-SMK-SLB'!$F$14:$CG$713,'ALL-GTK-SD-SMP-SMA-SMK-SLB'!BN$7,FALSE)</f>
        <v>1</v>
      </c>
      <c r="BN27" s="9">
        <f>VLOOKUP($E27,'ALL-GTK-SD-SMP-SMA-SMK-SLB'!$F$14:$CG$713,'ALL-GTK-SD-SMP-SMA-SMK-SLB'!BO$7,FALSE)</f>
        <v>0</v>
      </c>
      <c r="BO27" s="9">
        <f>VLOOKUP($E27,'ALL-GTK-SD-SMP-SMA-SMK-SLB'!$F$14:$CG$713,'ALL-GTK-SD-SMP-SMA-SMK-SLB'!BP$7,FALSE)</f>
        <v>0</v>
      </c>
      <c r="BP27" s="9">
        <f>VLOOKUP($E27,'ALL-GTK-SD-SMP-SMA-SMK-SLB'!$F$14:$CG$713,'ALL-GTK-SD-SMP-SMA-SMK-SLB'!BQ$7,FALSE)</f>
        <v>0</v>
      </c>
      <c r="BQ27" s="9">
        <f>VLOOKUP($E27,'ALL-GTK-SD-SMP-SMA-SMK-SLB'!$F$14:$CG$713,'ALL-GTK-SD-SMP-SMA-SMK-SLB'!BR$7,FALSE)</f>
        <v>0</v>
      </c>
      <c r="BR27" s="9">
        <f>VLOOKUP($E27,'ALL-GTK-SD-SMP-SMA-SMK-SLB'!$F$14:$CG$713,'ALL-GTK-SD-SMP-SMA-SMK-SLB'!BS$7,FALSE)</f>
        <v>0</v>
      </c>
      <c r="BS27" s="9">
        <f>VLOOKUP($E27,'ALL-GTK-SD-SMP-SMA-SMK-SLB'!$F$14:$CG$713,'ALL-GTK-SD-SMP-SMA-SMK-SLB'!BT$7,FALSE)</f>
        <v>0</v>
      </c>
      <c r="BT27" s="9">
        <f>VLOOKUP($E27,'ALL-GTK-SD-SMP-SMA-SMK-SLB'!$F$14:$CG$713,'ALL-GTK-SD-SMP-SMA-SMK-SLB'!BU$7,FALSE)</f>
        <v>0</v>
      </c>
      <c r="BU27" s="299">
        <f t="shared" si="29"/>
        <v>0</v>
      </c>
      <c r="BV27" s="299">
        <f t="shared" si="30"/>
        <v>0</v>
      </c>
      <c r="BW27" s="44">
        <f t="shared" si="31"/>
        <v>1</v>
      </c>
      <c r="BX27" s="44">
        <f t="shared" si="32"/>
        <v>0</v>
      </c>
      <c r="BY27" s="11">
        <f t="shared" si="33"/>
        <v>1</v>
      </c>
      <c r="BZ27" s="14">
        <f t="shared" si="34"/>
        <v>5</v>
      </c>
      <c r="CA27" s="14">
        <f t="shared" si="35"/>
        <v>3</v>
      </c>
      <c r="CB27" s="13">
        <f t="shared" si="36"/>
        <v>1</v>
      </c>
      <c r="CC27" s="13">
        <f t="shared" si="37"/>
        <v>0</v>
      </c>
      <c r="CD27" s="312">
        <f t="shared" si="38"/>
        <v>6</v>
      </c>
      <c r="CE27" s="312">
        <f t="shared" si="39"/>
        <v>3</v>
      </c>
      <c r="CF27" s="313">
        <f t="shared" si="40"/>
        <v>9</v>
      </c>
      <c r="CG27" s="302" t="str">
        <f t="shared" si="41"/>
        <v>OK</v>
      </c>
    </row>
    <row r="28" spans="1:85" ht="14.25" x14ac:dyDescent="0.25">
      <c r="A28" s="6">
        <v>16</v>
      </c>
      <c r="B28" s="495">
        <v>16</v>
      </c>
      <c r="C28" s="495" t="s">
        <v>6</v>
      </c>
      <c r="D28" s="496" t="s">
        <v>24</v>
      </c>
      <c r="E28" s="624">
        <v>20319227</v>
      </c>
      <c r="F28" s="625" t="s">
        <v>283</v>
      </c>
      <c r="G28" s="624" t="s">
        <v>52</v>
      </c>
      <c r="H28" s="9">
        <f>VLOOKUP($E28,'ALL-GTK-SD-SMP-SMA-SMK-SLB'!$F$14:$CG$713,'ALL-GTK-SD-SMP-SMA-SMK-SLB'!I$7,FALSE)</f>
        <v>0</v>
      </c>
      <c r="I28" s="9">
        <f>VLOOKUP($E28,'ALL-GTK-SD-SMP-SMA-SMK-SLB'!$F$14:$CG$713,'ALL-GTK-SD-SMP-SMA-SMK-SLB'!J$7,FALSE)</f>
        <v>0</v>
      </c>
      <c r="J28" s="9">
        <f>VLOOKUP($E28,'ALL-GTK-SD-SMP-SMA-SMK-SLB'!$F$14:$CG$713,'ALL-GTK-SD-SMP-SMA-SMK-SLB'!K$7,FALSE)</f>
        <v>0</v>
      </c>
      <c r="K28" s="9">
        <f>VLOOKUP($E28,'ALL-GTK-SD-SMP-SMA-SMK-SLB'!$F$14:$CG$713,'ALL-GTK-SD-SMP-SMA-SMK-SLB'!L$7,FALSE)</f>
        <v>0</v>
      </c>
      <c r="L28" s="9">
        <f>VLOOKUP($E28,'ALL-GTK-SD-SMP-SMA-SMK-SLB'!$F$14:$CG$713,'ALL-GTK-SD-SMP-SMA-SMK-SLB'!M$7,FALSE)</f>
        <v>0</v>
      </c>
      <c r="M28" s="9">
        <f>VLOOKUP($E28,'ALL-GTK-SD-SMP-SMA-SMK-SLB'!$F$14:$CG$713,'ALL-GTK-SD-SMP-SMA-SMK-SLB'!N$7,FALSE)</f>
        <v>2</v>
      </c>
      <c r="N28" s="9">
        <f>VLOOKUP($E28,'ALL-GTK-SD-SMP-SMA-SMK-SLB'!$F$14:$CG$713,'ALL-GTK-SD-SMP-SMA-SMK-SLB'!O$7,FALSE)</f>
        <v>1</v>
      </c>
      <c r="O28" s="9">
        <f>VLOOKUP($E28,'ALL-GTK-SD-SMP-SMA-SMK-SLB'!$F$14:$CG$713,'ALL-GTK-SD-SMP-SMA-SMK-SLB'!P$7,FALSE)</f>
        <v>2</v>
      </c>
      <c r="P28" s="299">
        <f t="shared" si="6"/>
        <v>1</v>
      </c>
      <c r="Q28" s="299">
        <f t="shared" si="7"/>
        <v>4</v>
      </c>
      <c r="R28" s="300">
        <f t="shared" si="8"/>
        <v>5</v>
      </c>
      <c r="S28" s="9">
        <f>VLOOKUP($E28,'ALL-GTK-SD-SMP-SMA-SMK-SLB'!$F$14:$CG$713,'ALL-GTK-SD-SMP-SMA-SMK-SLB'!T$7,FALSE)</f>
        <v>0</v>
      </c>
      <c r="T28" s="9">
        <f>VLOOKUP($E28,'ALL-GTK-SD-SMP-SMA-SMK-SLB'!$F$14:$CG$713,'ALL-GTK-SD-SMP-SMA-SMK-SLB'!U$7,FALSE)</f>
        <v>0</v>
      </c>
      <c r="U28" s="9">
        <f>VLOOKUP($E28,'ALL-GTK-SD-SMP-SMA-SMK-SLB'!$F$14:$CG$713,'ALL-GTK-SD-SMP-SMA-SMK-SLB'!V$7,FALSE)</f>
        <v>1</v>
      </c>
      <c r="V28" s="9">
        <f>VLOOKUP($E28,'ALL-GTK-SD-SMP-SMA-SMK-SLB'!$F$14:$CG$713,'ALL-GTK-SD-SMP-SMA-SMK-SLB'!W$7,FALSE)</f>
        <v>0</v>
      </c>
      <c r="W28" s="9">
        <f>VLOOKUP($E28,'ALL-GTK-SD-SMP-SMA-SMK-SLB'!$F$14:$CG$713,'ALL-GTK-SD-SMP-SMA-SMK-SLB'!X$7,FALSE)</f>
        <v>0</v>
      </c>
      <c r="X28" s="9">
        <f>VLOOKUP($E28,'ALL-GTK-SD-SMP-SMA-SMK-SLB'!$F$14:$CG$713,'ALL-GTK-SD-SMP-SMA-SMK-SLB'!Y$7,FALSE)</f>
        <v>1</v>
      </c>
      <c r="Y28" s="299">
        <f t="shared" si="9"/>
        <v>1</v>
      </c>
      <c r="Z28" s="299">
        <f t="shared" si="10"/>
        <v>1</v>
      </c>
      <c r="AA28" s="10">
        <f t="shared" si="11"/>
        <v>2</v>
      </c>
      <c r="AB28" s="44">
        <f t="shared" si="12"/>
        <v>2</v>
      </c>
      <c r="AC28" s="44">
        <f t="shared" si="13"/>
        <v>5</v>
      </c>
      <c r="AD28" s="11">
        <f t="shared" si="14"/>
        <v>7</v>
      </c>
      <c r="AE28" s="9">
        <f>VLOOKUP($E28,'ALL-GTK-SD-SMP-SMA-SMK-SLB'!$F$14:$CG$713,'ALL-GTK-SD-SMP-SMA-SMK-SLB'!AF$7,FALSE)</f>
        <v>0</v>
      </c>
      <c r="AF28" s="9">
        <f>VLOOKUP($E28,'ALL-GTK-SD-SMP-SMA-SMK-SLB'!$F$14:$CG$713,'ALL-GTK-SD-SMP-SMA-SMK-SLB'!AG$7,FALSE)</f>
        <v>3</v>
      </c>
      <c r="AG28" s="10">
        <f t="shared" si="15"/>
        <v>3</v>
      </c>
      <c r="AH28" s="9">
        <f>VLOOKUP($E28,'ALL-GTK-SD-SMP-SMA-SMK-SLB'!$F$14:$CG$713,'ALL-GTK-SD-SMP-SMA-SMK-SLB'!AI$7,FALSE)</f>
        <v>2</v>
      </c>
      <c r="AI28" s="9">
        <f>VLOOKUP($E28,'ALL-GTK-SD-SMP-SMA-SMK-SLB'!$F$14:$CG$713,'ALL-GTK-SD-SMP-SMA-SMK-SLB'!AJ$7,FALSE)</f>
        <v>2</v>
      </c>
      <c r="AJ28" s="10">
        <f t="shared" si="16"/>
        <v>4</v>
      </c>
      <c r="AK28" s="44">
        <f t="shared" si="17"/>
        <v>2</v>
      </c>
      <c r="AL28" s="44">
        <f t="shared" si="18"/>
        <v>5</v>
      </c>
      <c r="AM28" s="11">
        <f t="shared" si="19"/>
        <v>7</v>
      </c>
      <c r="AN28" s="299">
        <f>VLOOKUP($E28,'ALL-GTK-SD-SMP-SMA-SMK-SLB'!$F$14:$CG$713,'ALL-GTK-SD-SMP-SMA-SMK-SLB'!AO$7,FALSE)</f>
        <v>0</v>
      </c>
      <c r="AO28" s="299">
        <f>VLOOKUP($E28,'ALL-GTK-SD-SMP-SMA-SMK-SLB'!$F$14:$CG$713,'ALL-GTK-SD-SMP-SMA-SMK-SLB'!AP$7,FALSE)</f>
        <v>0</v>
      </c>
      <c r="AP28" s="9">
        <f>VLOOKUP($E28,'ALL-GTK-SD-SMP-SMA-SMK-SLB'!$F$14:$CG$713,'ALL-GTK-SD-SMP-SMA-SMK-SLB'!AQ$7,FALSE)</f>
        <v>0</v>
      </c>
      <c r="AQ28" s="9">
        <f>VLOOKUP($E28,'ALL-GTK-SD-SMP-SMA-SMK-SLB'!$F$14:$CG$713,'ALL-GTK-SD-SMP-SMA-SMK-SLB'!AR$7,FALSE)</f>
        <v>0</v>
      </c>
      <c r="AR28" s="9">
        <f>VLOOKUP($E28,'ALL-GTK-SD-SMP-SMA-SMK-SLB'!$F$14:$CG$713,'ALL-GTK-SD-SMP-SMA-SMK-SLB'!AS$7,FALSE)</f>
        <v>0</v>
      </c>
      <c r="AS28" s="9">
        <f>VLOOKUP($E28,'ALL-GTK-SD-SMP-SMA-SMK-SLB'!$F$14:$CG$713,'ALL-GTK-SD-SMP-SMA-SMK-SLB'!AT$7,FALSE)</f>
        <v>0</v>
      </c>
      <c r="AT28" s="9">
        <f>VLOOKUP($E28,'ALL-GTK-SD-SMP-SMA-SMK-SLB'!$F$14:$CG$713,'ALL-GTK-SD-SMP-SMA-SMK-SLB'!AU$7,FALSE)</f>
        <v>0</v>
      </c>
      <c r="AU28" s="9">
        <f>VLOOKUP($E28,'ALL-GTK-SD-SMP-SMA-SMK-SLB'!$F$14:$CG$713,'ALL-GTK-SD-SMP-SMA-SMK-SLB'!AV$7,FALSE)</f>
        <v>0</v>
      </c>
      <c r="AV28" s="9">
        <f>VLOOKUP($E28,'ALL-GTK-SD-SMP-SMA-SMK-SLB'!$F$14:$CG$713,'ALL-GTK-SD-SMP-SMA-SMK-SLB'!AW$7,FALSE)</f>
        <v>0</v>
      </c>
      <c r="AW28" s="9">
        <f>VLOOKUP($E28,'ALL-GTK-SD-SMP-SMA-SMK-SLB'!$F$14:$CG$713,'ALL-GTK-SD-SMP-SMA-SMK-SLB'!AX$7,FALSE)</f>
        <v>0</v>
      </c>
      <c r="AX28" s="9">
        <f>VLOOKUP($E28,'ALL-GTK-SD-SMP-SMA-SMK-SLB'!$F$14:$CG$713,'ALL-GTK-SD-SMP-SMA-SMK-SLB'!AY$7,FALSE)</f>
        <v>2</v>
      </c>
      <c r="AY28" s="9">
        <f>VLOOKUP($E28,'ALL-GTK-SD-SMP-SMA-SMK-SLB'!$F$14:$CG$713,'ALL-GTK-SD-SMP-SMA-SMK-SLB'!AZ$7,FALSE)</f>
        <v>5</v>
      </c>
      <c r="AZ28" s="9">
        <f>VLOOKUP($E28,'ALL-GTK-SD-SMP-SMA-SMK-SLB'!$F$14:$CG$713,'ALL-GTK-SD-SMP-SMA-SMK-SLB'!BA$7,FALSE)</f>
        <v>0</v>
      </c>
      <c r="BA28" s="9">
        <f>VLOOKUP($E28,'ALL-GTK-SD-SMP-SMA-SMK-SLB'!$F$14:$CG$713,'ALL-GTK-SD-SMP-SMA-SMK-SLB'!BB$7,FALSE)</f>
        <v>0</v>
      </c>
      <c r="BB28" s="9">
        <f>VLOOKUP($E28,'ALL-GTK-SD-SMP-SMA-SMK-SLB'!$F$14:$CG$713,'ALL-GTK-SD-SMP-SMA-SMK-SLB'!BC$7,FALSE)</f>
        <v>0</v>
      </c>
      <c r="BC28" s="9">
        <f>VLOOKUP($E28,'ALL-GTK-SD-SMP-SMA-SMK-SLB'!$F$14:$CG$713,'ALL-GTK-SD-SMP-SMA-SMK-SLB'!BD$7,FALSE)</f>
        <v>0</v>
      </c>
      <c r="BD28" s="310">
        <f t="shared" si="20"/>
        <v>0</v>
      </c>
      <c r="BE28" s="310">
        <f t="shared" si="21"/>
        <v>0</v>
      </c>
      <c r="BF28" s="10">
        <f t="shared" si="22"/>
        <v>0</v>
      </c>
      <c r="BG28" s="311">
        <f t="shared" si="23"/>
        <v>2</v>
      </c>
      <c r="BH28" s="311">
        <f t="shared" si="24"/>
        <v>5</v>
      </c>
      <c r="BI28" s="10">
        <f t="shared" si="25"/>
        <v>7</v>
      </c>
      <c r="BJ28" s="44">
        <f t="shared" si="26"/>
        <v>2</v>
      </c>
      <c r="BK28" s="44">
        <f t="shared" si="27"/>
        <v>5</v>
      </c>
      <c r="BL28" s="11">
        <f t="shared" si="28"/>
        <v>7</v>
      </c>
      <c r="BM28" s="9">
        <f>VLOOKUP($E28,'ALL-GTK-SD-SMP-SMA-SMK-SLB'!$F$14:$CG$713,'ALL-GTK-SD-SMP-SMA-SMK-SLB'!BN$7,FALSE)</f>
        <v>0</v>
      </c>
      <c r="BN28" s="9">
        <f>VLOOKUP($E28,'ALL-GTK-SD-SMP-SMA-SMK-SLB'!$F$14:$CG$713,'ALL-GTK-SD-SMP-SMA-SMK-SLB'!BO$7,FALSE)</f>
        <v>0</v>
      </c>
      <c r="BO28" s="9">
        <f>VLOOKUP($E28,'ALL-GTK-SD-SMP-SMA-SMK-SLB'!$F$14:$CG$713,'ALL-GTK-SD-SMP-SMA-SMK-SLB'!BP$7,FALSE)</f>
        <v>0</v>
      </c>
      <c r="BP28" s="9">
        <f>VLOOKUP($E28,'ALL-GTK-SD-SMP-SMA-SMK-SLB'!$F$14:$CG$713,'ALL-GTK-SD-SMP-SMA-SMK-SLB'!BQ$7,FALSE)</f>
        <v>0</v>
      </c>
      <c r="BQ28" s="9">
        <f>VLOOKUP($E28,'ALL-GTK-SD-SMP-SMA-SMK-SLB'!$F$14:$CG$713,'ALL-GTK-SD-SMP-SMA-SMK-SLB'!BR$7,FALSE)</f>
        <v>0</v>
      </c>
      <c r="BR28" s="9">
        <f>VLOOKUP($E28,'ALL-GTK-SD-SMP-SMA-SMK-SLB'!$F$14:$CG$713,'ALL-GTK-SD-SMP-SMA-SMK-SLB'!BS$7,FALSE)</f>
        <v>0</v>
      </c>
      <c r="BS28" s="9">
        <f>VLOOKUP($E28,'ALL-GTK-SD-SMP-SMA-SMK-SLB'!$F$14:$CG$713,'ALL-GTK-SD-SMP-SMA-SMK-SLB'!BT$7,FALSE)</f>
        <v>0</v>
      </c>
      <c r="BT28" s="9">
        <f>VLOOKUP($E28,'ALL-GTK-SD-SMP-SMA-SMK-SLB'!$F$14:$CG$713,'ALL-GTK-SD-SMP-SMA-SMK-SLB'!BU$7,FALSE)</f>
        <v>0</v>
      </c>
      <c r="BU28" s="299">
        <f t="shared" si="29"/>
        <v>0</v>
      </c>
      <c r="BV28" s="299">
        <f t="shared" si="30"/>
        <v>0</v>
      </c>
      <c r="BW28" s="44">
        <f t="shared" si="31"/>
        <v>0</v>
      </c>
      <c r="BX28" s="44">
        <f t="shared" si="32"/>
        <v>0</v>
      </c>
      <c r="BY28" s="11">
        <f t="shared" si="33"/>
        <v>0</v>
      </c>
      <c r="BZ28" s="14">
        <f t="shared" si="34"/>
        <v>2</v>
      </c>
      <c r="CA28" s="14">
        <f t="shared" si="35"/>
        <v>5</v>
      </c>
      <c r="CB28" s="13">
        <f t="shared" si="36"/>
        <v>0</v>
      </c>
      <c r="CC28" s="13">
        <f t="shared" si="37"/>
        <v>0</v>
      </c>
      <c r="CD28" s="312">
        <f t="shared" si="38"/>
        <v>2</v>
      </c>
      <c r="CE28" s="312">
        <f t="shared" si="39"/>
        <v>5</v>
      </c>
      <c r="CF28" s="313">
        <f t="shared" si="40"/>
        <v>7</v>
      </c>
      <c r="CG28" s="302" t="str">
        <f t="shared" si="41"/>
        <v>OK</v>
      </c>
    </row>
    <row r="29" spans="1:85" ht="14.25" x14ac:dyDescent="0.25">
      <c r="A29" s="6">
        <v>17</v>
      </c>
      <c r="B29" s="495">
        <v>17</v>
      </c>
      <c r="C29" s="495" t="s">
        <v>6</v>
      </c>
      <c r="D29" s="496" t="s">
        <v>24</v>
      </c>
      <c r="E29" s="624">
        <v>20319088</v>
      </c>
      <c r="F29" s="625" t="s">
        <v>284</v>
      </c>
      <c r="G29" s="624" t="s">
        <v>52</v>
      </c>
      <c r="H29" s="9">
        <f>VLOOKUP($E29,'ALL-GTK-SD-SMP-SMA-SMK-SLB'!$F$14:$CG$713,'ALL-GTK-SD-SMP-SMA-SMK-SLB'!I$7,FALSE)</f>
        <v>0</v>
      </c>
      <c r="I29" s="9">
        <f>VLOOKUP($E29,'ALL-GTK-SD-SMP-SMA-SMK-SLB'!$F$14:$CG$713,'ALL-GTK-SD-SMP-SMA-SMK-SLB'!J$7,FALSE)</f>
        <v>0</v>
      </c>
      <c r="J29" s="9">
        <f>VLOOKUP($E29,'ALL-GTK-SD-SMP-SMA-SMK-SLB'!$F$14:$CG$713,'ALL-GTK-SD-SMP-SMA-SMK-SLB'!K$7,FALSE)</f>
        <v>0</v>
      </c>
      <c r="K29" s="9">
        <f>VLOOKUP($E29,'ALL-GTK-SD-SMP-SMA-SMK-SLB'!$F$14:$CG$713,'ALL-GTK-SD-SMP-SMA-SMK-SLB'!L$7,FALSE)</f>
        <v>1</v>
      </c>
      <c r="L29" s="9">
        <f>VLOOKUP($E29,'ALL-GTK-SD-SMP-SMA-SMK-SLB'!$F$14:$CG$713,'ALL-GTK-SD-SMP-SMA-SMK-SLB'!M$7,FALSE)</f>
        <v>1</v>
      </c>
      <c r="M29" s="9">
        <f>VLOOKUP($E29,'ALL-GTK-SD-SMP-SMA-SMK-SLB'!$F$14:$CG$713,'ALL-GTK-SD-SMP-SMA-SMK-SLB'!N$7,FALSE)</f>
        <v>0</v>
      </c>
      <c r="N29" s="9">
        <f>VLOOKUP($E29,'ALL-GTK-SD-SMP-SMA-SMK-SLB'!$F$14:$CG$713,'ALL-GTK-SD-SMP-SMA-SMK-SLB'!O$7,FALSE)</f>
        <v>1</v>
      </c>
      <c r="O29" s="9">
        <f>VLOOKUP($E29,'ALL-GTK-SD-SMP-SMA-SMK-SLB'!$F$14:$CG$713,'ALL-GTK-SD-SMP-SMA-SMK-SLB'!P$7,FALSE)</f>
        <v>2</v>
      </c>
      <c r="P29" s="299">
        <f t="shared" si="6"/>
        <v>2</v>
      </c>
      <c r="Q29" s="299">
        <f t="shared" si="7"/>
        <v>3</v>
      </c>
      <c r="R29" s="300">
        <f t="shared" si="8"/>
        <v>5</v>
      </c>
      <c r="S29" s="9">
        <f>VLOOKUP($E29,'ALL-GTK-SD-SMP-SMA-SMK-SLB'!$F$14:$CG$713,'ALL-GTK-SD-SMP-SMA-SMK-SLB'!T$7,FALSE)</f>
        <v>0</v>
      </c>
      <c r="T29" s="9">
        <f>VLOOKUP($E29,'ALL-GTK-SD-SMP-SMA-SMK-SLB'!$F$14:$CG$713,'ALL-GTK-SD-SMP-SMA-SMK-SLB'!U$7,FALSE)</f>
        <v>0</v>
      </c>
      <c r="U29" s="9">
        <f>VLOOKUP($E29,'ALL-GTK-SD-SMP-SMA-SMK-SLB'!$F$14:$CG$713,'ALL-GTK-SD-SMP-SMA-SMK-SLB'!V$7,FALSE)</f>
        <v>0</v>
      </c>
      <c r="V29" s="9">
        <f>VLOOKUP($E29,'ALL-GTK-SD-SMP-SMA-SMK-SLB'!$F$14:$CG$713,'ALL-GTK-SD-SMP-SMA-SMK-SLB'!W$7,FALSE)</f>
        <v>0</v>
      </c>
      <c r="W29" s="9">
        <f>VLOOKUP($E29,'ALL-GTK-SD-SMP-SMA-SMK-SLB'!$F$14:$CG$713,'ALL-GTK-SD-SMP-SMA-SMK-SLB'!X$7,FALSE)</f>
        <v>1</v>
      </c>
      <c r="X29" s="9">
        <f>VLOOKUP($E29,'ALL-GTK-SD-SMP-SMA-SMK-SLB'!$F$14:$CG$713,'ALL-GTK-SD-SMP-SMA-SMK-SLB'!Y$7,FALSE)</f>
        <v>3</v>
      </c>
      <c r="Y29" s="299">
        <f t="shared" si="9"/>
        <v>1</v>
      </c>
      <c r="Z29" s="299">
        <f t="shared" si="10"/>
        <v>3</v>
      </c>
      <c r="AA29" s="10">
        <f t="shared" si="11"/>
        <v>4</v>
      </c>
      <c r="AB29" s="44">
        <f t="shared" si="12"/>
        <v>3</v>
      </c>
      <c r="AC29" s="44">
        <f t="shared" si="13"/>
        <v>6</v>
      </c>
      <c r="AD29" s="11">
        <f t="shared" si="14"/>
        <v>9</v>
      </c>
      <c r="AE29" s="9">
        <f>VLOOKUP($E29,'ALL-GTK-SD-SMP-SMA-SMK-SLB'!$F$14:$CG$713,'ALL-GTK-SD-SMP-SMA-SMK-SLB'!AF$7,FALSE)</f>
        <v>0</v>
      </c>
      <c r="AF29" s="9">
        <f>VLOOKUP($E29,'ALL-GTK-SD-SMP-SMA-SMK-SLB'!$F$14:$CG$713,'ALL-GTK-SD-SMP-SMA-SMK-SLB'!AG$7,FALSE)</f>
        <v>5</v>
      </c>
      <c r="AG29" s="10">
        <f t="shared" si="15"/>
        <v>5</v>
      </c>
      <c r="AH29" s="9">
        <f>VLOOKUP($E29,'ALL-GTK-SD-SMP-SMA-SMK-SLB'!$F$14:$CG$713,'ALL-GTK-SD-SMP-SMA-SMK-SLB'!AI$7,FALSE)</f>
        <v>3</v>
      </c>
      <c r="AI29" s="9">
        <f>VLOOKUP($E29,'ALL-GTK-SD-SMP-SMA-SMK-SLB'!$F$14:$CG$713,'ALL-GTK-SD-SMP-SMA-SMK-SLB'!AJ$7,FALSE)</f>
        <v>1</v>
      </c>
      <c r="AJ29" s="10">
        <f t="shared" si="16"/>
        <v>4</v>
      </c>
      <c r="AK29" s="44">
        <f t="shared" si="17"/>
        <v>3</v>
      </c>
      <c r="AL29" s="44">
        <f t="shared" si="18"/>
        <v>6</v>
      </c>
      <c r="AM29" s="11">
        <f t="shared" si="19"/>
        <v>9</v>
      </c>
      <c r="AN29" s="299">
        <f>VLOOKUP($E29,'ALL-GTK-SD-SMP-SMA-SMK-SLB'!$F$14:$CG$713,'ALL-GTK-SD-SMP-SMA-SMK-SLB'!AO$7,FALSE)</f>
        <v>0</v>
      </c>
      <c r="AO29" s="299">
        <f>VLOOKUP($E29,'ALL-GTK-SD-SMP-SMA-SMK-SLB'!$F$14:$CG$713,'ALL-GTK-SD-SMP-SMA-SMK-SLB'!AP$7,FALSE)</f>
        <v>0</v>
      </c>
      <c r="AP29" s="9">
        <f>VLOOKUP($E29,'ALL-GTK-SD-SMP-SMA-SMK-SLB'!$F$14:$CG$713,'ALL-GTK-SD-SMP-SMA-SMK-SLB'!AQ$7,FALSE)</f>
        <v>0</v>
      </c>
      <c r="AQ29" s="9">
        <f>VLOOKUP($E29,'ALL-GTK-SD-SMP-SMA-SMK-SLB'!$F$14:$CG$713,'ALL-GTK-SD-SMP-SMA-SMK-SLB'!AR$7,FALSE)</f>
        <v>0</v>
      </c>
      <c r="AR29" s="9">
        <f>VLOOKUP($E29,'ALL-GTK-SD-SMP-SMA-SMK-SLB'!$F$14:$CG$713,'ALL-GTK-SD-SMP-SMA-SMK-SLB'!AS$7,FALSE)</f>
        <v>0</v>
      </c>
      <c r="AS29" s="9">
        <f>VLOOKUP($E29,'ALL-GTK-SD-SMP-SMA-SMK-SLB'!$F$14:$CG$713,'ALL-GTK-SD-SMP-SMA-SMK-SLB'!AT$7,FALSE)</f>
        <v>0</v>
      </c>
      <c r="AT29" s="9">
        <f>VLOOKUP($E29,'ALL-GTK-SD-SMP-SMA-SMK-SLB'!$F$14:$CG$713,'ALL-GTK-SD-SMP-SMA-SMK-SLB'!AU$7,FALSE)</f>
        <v>0</v>
      </c>
      <c r="AU29" s="9">
        <f>VLOOKUP($E29,'ALL-GTK-SD-SMP-SMA-SMK-SLB'!$F$14:$CG$713,'ALL-GTK-SD-SMP-SMA-SMK-SLB'!AV$7,FALSE)</f>
        <v>0</v>
      </c>
      <c r="AV29" s="9">
        <f>VLOOKUP($E29,'ALL-GTK-SD-SMP-SMA-SMK-SLB'!$F$14:$CG$713,'ALL-GTK-SD-SMP-SMA-SMK-SLB'!AW$7,FALSE)</f>
        <v>0</v>
      </c>
      <c r="AW29" s="9">
        <f>VLOOKUP($E29,'ALL-GTK-SD-SMP-SMA-SMK-SLB'!$F$14:$CG$713,'ALL-GTK-SD-SMP-SMA-SMK-SLB'!AX$7,FALSE)</f>
        <v>0</v>
      </c>
      <c r="AX29" s="9">
        <f>VLOOKUP($E29,'ALL-GTK-SD-SMP-SMA-SMK-SLB'!$F$14:$CG$713,'ALL-GTK-SD-SMP-SMA-SMK-SLB'!AY$7,FALSE)</f>
        <v>3</v>
      </c>
      <c r="AY29" s="9">
        <f>VLOOKUP($E29,'ALL-GTK-SD-SMP-SMA-SMK-SLB'!$F$14:$CG$713,'ALL-GTK-SD-SMP-SMA-SMK-SLB'!AZ$7,FALSE)</f>
        <v>6</v>
      </c>
      <c r="AZ29" s="9">
        <f>VLOOKUP($E29,'ALL-GTK-SD-SMP-SMA-SMK-SLB'!$F$14:$CG$713,'ALL-GTK-SD-SMP-SMA-SMK-SLB'!BA$7,FALSE)</f>
        <v>0</v>
      </c>
      <c r="BA29" s="9">
        <f>VLOOKUP($E29,'ALL-GTK-SD-SMP-SMA-SMK-SLB'!$F$14:$CG$713,'ALL-GTK-SD-SMP-SMA-SMK-SLB'!BB$7,FALSE)</f>
        <v>0</v>
      </c>
      <c r="BB29" s="9">
        <f>VLOOKUP($E29,'ALL-GTK-SD-SMP-SMA-SMK-SLB'!$F$14:$CG$713,'ALL-GTK-SD-SMP-SMA-SMK-SLB'!BC$7,FALSE)</f>
        <v>0</v>
      </c>
      <c r="BC29" s="9">
        <f>VLOOKUP($E29,'ALL-GTK-SD-SMP-SMA-SMK-SLB'!$F$14:$CG$713,'ALL-GTK-SD-SMP-SMA-SMK-SLB'!BD$7,FALSE)</f>
        <v>0</v>
      </c>
      <c r="BD29" s="310">
        <f t="shared" si="20"/>
        <v>0</v>
      </c>
      <c r="BE29" s="310">
        <f t="shared" si="21"/>
        <v>0</v>
      </c>
      <c r="BF29" s="10">
        <f t="shared" si="22"/>
        <v>0</v>
      </c>
      <c r="BG29" s="311">
        <f t="shared" si="23"/>
        <v>3</v>
      </c>
      <c r="BH29" s="311">
        <f t="shared" si="24"/>
        <v>6</v>
      </c>
      <c r="BI29" s="10">
        <f t="shared" si="25"/>
        <v>9</v>
      </c>
      <c r="BJ29" s="44">
        <f t="shared" si="26"/>
        <v>3</v>
      </c>
      <c r="BK29" s="44">
        <f t="shared" si="27"/>
        <v>6</v>
      </c>
      <c r="BL29" s="11">
        <f t="shared" si="28"/>
        <v>9</v>
      </c>
      <c r="BM29" s="9">
        <f>VLOOKUP($E29,'ALL-GTK-SD-SMP-SMA-SMK-SLB'!$F$14:$CG$713,'ALL-GTK-SD-SMP-SMA-SMK-SLB'!BN$7,FALSE)</f>
        <v>0</v>
      </c>
      <c r="BN29" s="9">
        <f>VLOOKUP($E29,'ALL-GTK-SD-SMP-SMA-SMK-SLB'!$F$14:$CG$713,'ALL-GTK-SD-SMP-SMA-SMK-SLB'!BO$7,FALSE)</f>
        <v>0</v>
      </c>
      <c r="BO29" s="9">
        <f>VLOOKUP($E29,'ALL-GTK-SD-SMP-SMA-SMK-SLB'!$F$14:$CG$713,'ALL-GTK-SD-SMP-SMA-SMK-SLB'!BP$7,FALSE)</f>
        <v>0</v>
      </c>
      <c r="BP29" s="9">
        <f>VLOOKUP($E29,'ALL-GTK-SD-SMP-SMA-SMK-SLB'!$F$14:$CG$713,'ALL-GTK-SD-SMP-SMA-SMK-SLB'!BQ$7,FALSE)</f>
        <v>0</v>
      </c>
      <c r="BQ29" s="9">
        <f>VLOOKUP($E29,'ALL-GTK-SD-SMP-SMA-SMK-SLB'!$F$14:$CG$713,'ALL-GTK-SD-SMP-SMA-SMK-SLB'!BR$7,FALSE)</f>
        <v>0</v>
      </c>
      <c r="BR29" s="9">
        <f>VLOOKUP($E29,'ALL-GTK-SD-SMP-SMA-SMK-SLB'!$F$14:$CG$713,'ALL-GTK-SD-SMP-SMA-SMK-SLB'!BS$7,FALSE)</f>
        <v>0</v>
      </c>
      <c r="BS29" s="9">
        <f>VLOOKUP($E29,'ALL-GTK-SD-SMP-SMA-SMK-SLB'!$F$14:$CG$713,'ALL-GTK-SD-SMP-SMA-SMK-SLB'!BT$7,FALSE)</f>
        <v>0</v>
      </c>
      <c r="BT29" s="9">
        <f>VLOOKUP($E29,'ALL-GTK-SD-SMP-SMA-SMK-SLB'!$F$14:$CG$713,'ALL-GTK-SD-SMP-SMA-SMK-SLB'!BU$7,FALSE)</f>
        <v>0</v>
      </c>
      <c r="BU29" s="299">
        <f t="shared" si="29"/>
        <v>0</v>
      </c>
      <c r="BV29" s="299">
        <f t="shared" si="30"/>
        <v>0</v>
      </c>
      <c r="BW29" s="44">
        <f t="shared" si="31"/>
        <v>0</v>
      </c>
      <c r="BX29" s="44">
        <f t="shared" si="32"/>
        <v>0</v>
      </c>
      <c r="BY29" s="11">
        <f t="shared" si="33"/>
        <v>0</v>
      </c>
      <c r="BZ29" s="14">
        <f t="shared" si="34"/>
        <v>3</v>
      </c>
      <c r="CA29" s="14">
        <f t="shared" si="35"/>
        <v>6</v>
      </c>
      <c r="CB29" s="13">
        <f t="shared" si="36"/>
        <v>0</v>
      </c>
      <c r="CC29" s="13">
        <f t="shared" si="37"/>
        <v>0</v>
      </c>
      <c r="CD29" s="312">
        <f t="shared" si="38"/>
        <v>3</v>
      </c>
      <c r="CE29" s="312">
        <f t="shared" si="39"/>
        <v>6</v>
      </c>
      <c r="CF29" s="313">
        <f t="shared" si="40"/>
        <v>9</v>
      </c>
      <c r="CG29" s="302" t="str">
        <f t="shared" si="41"/>
        <v>OK</v>
      </c>
    </row>
    <row r="30" spans="1:85" ht="14.25" x14ac:dyDescent="0.25">
      <c r="A30" s="6">
        <v>18</v>
      </c>
      <c r="B30" s="495">
        <v>18</v>
      </c>
      <c r="C30" s="495" t="s">
        <v>6</v>
      </c>
      <c r="D30" s="496" t="s">
        <v>24</v>
      </c>
      <c r="E30" s="624">
        <v>20319071</v>
      </c>
      <c r="F30" s="625" t="s">
        <v>285</v>
      </c>
      <c r="G30" s="624" t="s">
        <v>52</v>
      </c>
      <c r="H30" s="9">
        <f>VLOOKUP($E30,'ALL-GTK-SD-SMP-SMA-SMK-SLB'!$F$14:$CG$713,'ALL-GTK-SD-SMP-SMA-SMK-SLB'!I$7,FALSE)</f>
        <v>1</v>
      </c>
      <c r="I30" s="9">
        <f>VLOOKUP($E30,'ALL-GTK-SD-SMP-SMA-SMK-SLB'!$F$14:$CG$713,'ALL-GTK-SD-SMP-SMA-SMK-SLB'!J$7,FALSE)</f>
        <v>0</v>
      </c>
      <c r="J30" s="9">
        <f>VLOOKUP($E30,'ALL-GTK-SD-SMP-SMA-SMK-SLB'!$F$14:$CG$713,'ALL-GTK-SD-SMP-SMA-SMK-SLB'!K$7,FALSE)</f>
        <v>0</v>
      </c>
      <c r="K30" s="9">
        <f>VLOOKUP($E30,'ALL-GTK-SD-SMP-SMA-SMK-SLB'!$F$14:$CG$713,'ALL-GTK-SD-SMP-SMA-SMK-SLB'!L$7,FALSE)</f>
        <v>0</v>
      </c>
      <c r="L30" s="9">
        <f>VLOOKUP($E30,'ALL-GTK-SD-SMP-SMA-SMK-SLB'!$F$14:$CG$713,'ALL-GTK-SD-SMP-SMA-SMK-SLB'!M$7,FALSE)</f>
        <v>2</v>
      </c>
      <c r="M30" s="9">
        <f>VLOOKUP($E30,'ALL-GTK-SD-SMP-SMA-SMK-SLB'!$F$14:$CG$713,'ALL-GTK-SD-SMP-SMA-SMK-SLB'!N$7,FALSE)</f>
        <v>0</v>
      </c>
      <c r="N30" s="9">
        <f>VLOOKUP($E30,'ALL-GTK-SD-SMP-SMA-SMK-SLB'!$F$14:$CG$713,'ALL-GTK-SD-SMP-SMA-SMK-SLB'!O$7,FALSE)</f>
        <v>2</v>
      </c>
      <c r="O30" s="9">
        <f>VLOOKUP($E30,'ALL-GTK-SD-SMP-SMA-SMK-SLB'!$F$14:$CG$713,'ALL-GTK-SD-SMP-SMA-SMK-SLB'!P$7,FALSE)</f>
        <v>3</v>
      </c>
      <c r="P30" s="299">
        <f t="shared" si="6"/>
        <v>5</v>
      </c>
      <c r="Q30" s="299">
        <f t="shared" si="7"/>
        <v>3</v>
      </c>
      <c r="R30" s="300">
        <f t="shared" si="8"/>
        <v>8</v>
      </c>
      <c r="S30" s="9">
        <f>VLOOKUP($E30,'ALL-GTK-SD-SMP-SMA-SMK-SLB'!$F$14:$CG$713,'ALL-GTK-SD-SMP-SMA-SMK-SLB'!T$7,FALSE)</f>
        <v>0</v>
      </c>
      <c r="T30" s="9">
        <f>VLOOKUP($E30,'ALL-GTK-SD-SMP-SMA-SMK-SLB'!$F$14:$CG$713,'ALL-GTK-SD-SMP-SMA-SMK-SLB'!U$7,FALSE)</f>
        <v>0</v>
      </c>
      <c r="U30" s="9">
        <f>VLOOKUP($E30,'ALL-GTK-SD-SMP-SMA-SMK-SLB'!$F$14:$CG$713,'ALL-GTK-SD-SMP-SMA-SMK-SLB'!V$7,FALSE)</f>
        <v>0</v>
      </c>
      <c r="V30" s="9">
        <f>VLOOKUP($E30,'ALL-GTK-SD-SMP-SMA-SMK-SLB'!$F$14:$CG$713,'ALL-GTK-SD-SMP-SMA-SMK-SLB'!W$7,FALSE)</f>
        <v>1</v>
      </c>
      <c r="W30" s="9">
        <f>VLOOKUP($E30,'ALL-GTK-SD-SMP-SMA-SMK-SLB'!$F$14:$CG$713,'ALL-GTK-SD-SMP-SMA-SMK-SLB'!X$7,FALSE)</f>
        <v>4</v>
      </c>
      <c r="X30" s="9">
        <f>VLOOKUP($E30,'ALL-GTK-SD-SMP-SMA-SMK-SLB'!$F$14:$CG$713,'ALL-GTK-SD-SMP-SMA-SMK-SLB'!Y$7,FALSE)</f>
        <v>4</v>
      </c>
      <c r="Y30" s="299">
        <f t="shared" si="9"/>
        <v>4</v>
      </c>
      <c r="Z30" s="299">
        <f t="shared" si="10"/>
        <v>5</v>
      </c>
      <c r="AA30" s="10">
        <f t="shared" si="11"/>
        <v>9</v>
      </c>
      <c r="AB30" s="44">
        <f t="shared" si="12"/>
        <v>9</v>
      </c>
      <c r="AC30" s="44">
        <f t="shared" si="13"/>
        <v>8</v>
      </c>
      <c r="AD30" s="11">
        <f t="shared" si="14"/>
        <v>17</v>
      </c>
      <c r="AE30" s="9">
        <f>VLOOKUP($E30,'ALL-GTK-SD-SMP-SMA-SMK-SLB'!$F$14:$CG$713,'ALL-GTK-SD-SMP-SMA-SMK-SLB'!AF$7,FALSE)</f>
        <v>4</v>
      </c>
      <c r="AF30" s="9">
        <f>VLOOKUP($E30,'ALL-GTK-SD-SMP-SMA-SMK-SLB'!$F$14:$CG$713,'ALL-GTK-SD-SMP-SMA-SMK-SLB'!AG$7,FALSE)</f>
        <v>6</v>
      </c>
      <c r="AG30" s="10">
        <f t="shared" si="15"/>
        <v>10</v>
      </c>
      <c r="AH30" s="9">
        <f>VLOOKUP($E30,'ALL-GTK-SD-SMP-SMA-SMK-SLB'!$F$14:$CG$713,'ALL-GTK-SD-SMP-SMA-SMK-SLB'!AI$7,FALSE)</f>
        <v>5</v>
      </c>
      <c r="AI30" s="9">
        <f>VLOOKUP($E30,'ALL-GTK-SD-SMP-SMA-SMK-SLB'!$F$14:$CG$713,'ALL-GTK-SD-SMP-SMA-SMK-SLB'!AJ$7,FALSE)</f>
        <v>2</v>
      </c>
      <c r="AJ30" s="10">
        <f t="shared" si="16"/>
        <v>7</v>
      </c>
      <c r="AK30" s="44">
        <f t="shared" si="17"/>
        <v>9</v>
      </c>
      <c r="AL30" s="44">
        <f t="shared" si="18"/>
        <v>8</v>
      </c>
      <c r="AM30" s="11">
        <f t="shared" si="19"/>
        <v>17</v>
      </c>
      <c r="AN30" s="299">
        <f>VLOOKUP($E30,'ALL-GTK-SD-SMP-SMA-SMK-SLB'!$F$14:$CG$713,'ALL-GTK-SD-SMP-SMA-SMK-SLB'!AO$7,FALSE)</f>
        <v>0</v>
      </c>
      <c r="AO30" s="299">
        <f>VLOOKUP($E30,'ALL-GTK-SD-SMP-SMA-SMK-SLB'!$F$14:$CG$713,'ALL-GTK-SD-SMP-SMA-SMK-SLB'!AP$7,FALSE)</f>
        <v>0</v>
      </c>
      <c r="AP30" s="9">
        <f>VLOOKUP($E30,'ALL-GTK-SD-SMP-SMA-SMK-SLB'!$F$14:$CG$713,'ALL-GTK-SD-SMP-SMA-SMK-SLB'!AQ$7,FALSE)</f>
        <v>0</v>
      </c>
      <c r="AQ30" s="9">
        <f>VLOOKUP($E30,'ALL-GTK-SD-SMP-SMA-SMK-SLB'!$F$14:$CG$713,'ALL-GTK-SD-SMP-SMA-SMK-SLB'!AR$7,FALSE)</f>
        <v>0</v>
      </c>
      <c r="AR30" s="9">
        <f>VLOOKUP($E30,'ALL-GTK-SD-SMP-SMA-SMK-SLB'!$F$14:$CG$713,'ALL-GTK-SD-SMP-SMA-SMK-SLB'!AS$7,FALSE)</f>
        <v>0</v>
      </c>
      <c r="AS30" s="9">
        <f>VLOOKUP($E30,'ALL-GTK-SD-SMP-SMA-SMK-SLB'!$F$14:$CG$713,'ALL-GTK-SD-SMP-SMA-SMK-SLB'!AT$7,FALSE)</f>
        <v>0</v>
      </c>
      <c r="AT30" s="9">
        <f>VLOOKUP($E30,'ALL-GTK-SD-SMP-SMA-SMK-SLB'!$F$14:$CG$713,'ALL-GTK-SD-SMP-SMA-SMK-SLB'!AU$7,FALSE)</f>
        <v>0</v>
      </c>
      <c r="AU30" s="9">
        <f>VLOOKUP($E30,'ALL-GTK-SD-SMP-SMA-SMK-SLB'!$F$14:$CG$713,'ALL-GTK-SD-SMP-SMA-SMK-SLB'!AV$7,FALSE)</f>
        <v>0</v>
      </c>
      <c r="AV30" s="9">
        <f>VLOOKUP($E30,'ALL-GTK-SD-SMP-SMA-SMK-SLB'!$F$14:$CG$713,'ALL-GTK-SD-SMP-SMA-SMK-SLB'!AW$7,FALSE)</f>
        <v>0</v>
      </c>
      <c r="AW30" s="9">
        <f>VLOOKUP($E30,'ALL-GTK-SD-SMP-SMA-SMK-SLB'!$F$14:$CG$713,'ALL-GTK-SD-SMP-SMA-SMK-SLB'!AX$7,FALSE)</f>
        <v>0</v>
      </c>
      <c r="AX30" s="9">
        <f>VLOOKUP($E30,'ALL-GTK-SD-SMP-SMA-SMK-SLB'!$F$14:$CG$713,'ALL-GTK-SD-SMP-SMA-SMK-SLB'!AY$7,FALSE)</f>
        <v>7</v>
      </c>
      <c r="AY30" s="9">
        <f>VLOOKUP($E30,'ALL-GTK-SD-SMP-SMA-SMK-SLB'!$F$14:$CG$713,'ALL-GTK-SD-SMP-SMA-SMK-SLB'!AZ$7,FALSE)</f>
        <v>8</v>
      </c>
      <c r="AZ30" s="9">
        <f>VLOOKUP($E30,'ALL-GTK-SD-SMP-SMA-SMK-SLB'!$F$14:$CG$713,'ALL-GTK-SD-SMP-SMA-SMK-SLB'!BA$7,FALSE)</f>
        <v>2</v>
      </c>
      <c r="BA30" s="9">
        <f>VLOOKUP($E30,'ALL-GTK-SD-SMP-SMA-SMK-SLB'!$F$14:$CG$713,'ALL-GTK-SD-SMP-SMA-SMK-SLB'!BB$7,FALSE)</f>
        <v>0</v>
      </c>
      <c r="BB30" s="9">
        <f>VLOOKUP($E30,'ALL-GTK-SD-SMP-SMA-SMK-SLB'!$F$14:$CG$713,'ALL-GTK-SD-SMP-SMA-SMK-SLB'!BC$7,FALSE)</f>
        <v>0</v>
      </c>
      <c r="BC30" s="9">
        <f>VLOOKUP($E30,'ALL-GTK-SD-SMP-SMA-SMK-SLB'!$F$14:$CG$713,'ALL-GTK-SD-SMP-SMA-SMK-SLB'!BD$7,FALSE)</f>
        <v>0</v>
      </c>
      <c r="BD30" s="310">
        <f t="shared" si="20"/>
        <v>0</v>
      </c>
      <c r="BE30" s="310">
        <f t="shared" si="21"/>
        <v>0</v>
      </c>
      <c r="BF30" s="10">
        <f t="shared" si="22"/>
        <v>0</v>
      </c>
      <c r="BG30" s="311">
        <f t="shared" si="23"/>
        <v>9</v>
      </c>
      <c r="BH30" s="311">
        <f t="shared" si="24"/>
        <v>8</v>
      </c>
      <c r="BI30" s="10">
        <f t="shared" si="25"/>
        <v>17</v>
      </c>
      <c r="BJ30" s="44">
        <f t="shared" si="26"/>
        <v>9</v>
      </c>
      <c r="BK30" s="44">
        <f t="shared" si="27"/>
        <v>8</v>
      </c>
      <c r="BL30" s="11">
        <f t="shared" si="28"/>
        <v>17</v>
      </c>
      <c r="BM30" s="9">
        <f>VLOOKUP($E30,'ALL-GTK-SD-SMP-SMA-SMK-SLB'!$F$14:$CG$713,'ALL-GTK-SD-SMP-SMA-SMK-SLB'!BN$7,FALSE)</f>
        <v>0</v>
      </c>
      <c r="BN30" s="9">
        <f>VLOOKUP($E30,'ALL-GTK-SD-SMP-SMA-SMK-SLB'!$F$14:$CG$713,'ALL-GTK-SD-SMP-SMA-SMK-SLB'!BO$7,FALSE)</f>
        <v>0</v>
      </c>
      <c r="BO30" s="9">
        <f>VLOOKUP($E30,'ALL-GTK-SD-SMP-SMA-SMK-SLB'!$F$14:$CG$713,'ALL-GTK-SD-SMP-SMA-SMK-SLB'!BP$7,FALSE)</f>
        <v>0</v>
      </c>
      <c r="BP30" s="9">
        <f>VLOOKUP($E30,'ALL-GTK-SD-SMP-SMA-SMK-SLB'!$F$14:$CG$713,'ALL-GTK-SD-SMP-SMA-SMK-SLB'!BQ$7,FALSE)</f>
        <v>0</v>
      </c>
      <c r="BQ30" s="9">
        <f>VLOOKUP($E30,'ALL-GTK-SD-SMP-SMA-SMK-SLB'!$F$14:$CG$713,'ALL-GTK-SD-SMP-SMA-SMK-SLB'!BR$7,FALSE)</f>
        <v>0</v>
      </c>
      <c r="BR30" s="9">
        <f>VLOOKUP($E30,'ALL-GTK-SD-SMP-SMA-SMK-SLB'!$F$14:$CG$713,'ALL-GTK-SD-SMP-SMA-SMK-SLB'!BS$7,FALSE)</f>
        <v>0</v>
      </c>
      <c r="BS30" s="9">
        <f>VLOOKUP($E30,'ALL-GTK-SD-SMP-SMA-SMK-SLB'!$F$14:$CG$713,'ALL-GTK-SD-SMP-SMA-SMK-SLB'!BT$7,FALSE)</f>
        <v>0</v>
      </c>
      <c r="BT30" s="9">
        <f>VLOOKUP($E30,'ALL-GTK-SD-SMP-SMA-SMK-SLB'!$F$14:$CG$713,'ALL-GTK-SD-SMP-SMA-SMK-SLB'!BU$7,FALSE)</f>
        <v>0</v>
      </c>
      <c r="BU30" s="299">
        <f t="shared" si="29"/>
        <v>0</v>
      </c>
      <c r="BV30" s="299">
        <f t="shared" si="30"/>
        <v>0</v>
      </c>
      <c r="BW30" s="44">
        <f t="shared" si="31"/>
        <v>0</v>
      </c>
      <c r="BX30" s="44">
        <f t="shared" si="32"/>
        <v>0</v>
      </c>
      <c r="BY30" s="11">
        <f t="shared" si="33"/>
        <v>0</v>
      </c>
      <c r="BZ30" s="14">
        <f t="shared" si="34"/>
        <v>9</v>
      </c>
      <c r="CA30" s="14">
        <f t="shared" si="35"/>
        <v>8</v>
      </c>
      <c r="CB30" s="13">
        <f t="shared" si="36"/>
        <v>0</v>
      </c>
      <c r="CC30" s="13">
        <f t="shared" si="37"/>
        <v>0</v>
      </c>
      <c r="CD30" s="312">
        <f t="shared" si="38"/>
        <v>9</v>
      </c>
      <c r="CE30" s="312">
        <f t="shared" si="39"/>
        <v>8</v>
      </c>
      <c r="CF30" s="313">
        <f t="shared" si="40"/>
        <v>17</v>
      </c>
      <c r="CG30" s="302" t="str">
        <f t="shared" si="41"/>
        <v>OK</v>
      </c>
    </row>
    <row r="31" spans="1:85" ht="14.25" x14ac:dyDescent="0.25">
      <c r="A31" s="6">
        <v>19</v>
      </c>
      <c r="B31" s="495">
        <v>19</v>
      </c>
      <c r="C31" s="495" t="s">
        <v>6</v>
      </c>
      <c r="D31" s="496" t="s">
        <v>24</v>
      </c>
      <c r="E31" s="624">
        <v>20319146</v>
      </c>
      <c r="F31" s="625" t="s">
        <v>286</v>
      </c>
      <c r="G31" s="624" t="s">
        <v>52</v>
      </c>
      <c r="H31" s="9">
        <f>VLOOKUP($E31,'ALL-GTK-SD-SMP-SMA-SMK-SLB'!$F$14:$CG$713,'ALL-GTK-SD-SMP-SMA-SMK-SLB'!I$7,FALSE)</f>
        <v>1</v>
      </c>
      <c r="I31" s="9">
        <f>VLOOKUP($E31,'ALL-GTK-SD-SMP-SMA-SMK-SLB'!$F$14:$CG$713,'ALL-GTK-SD-SMP-SMA-SMK-SLB'!J$7,FALSE)</f>
        <v>1</v>
      </c>
      <c r="J31" s="9">
        <f>VLOOKUP($E31,'ALL-GTK-SD-SMP-SMA-SMK-SLB'!$F$14:$CG$713,'ALL-GTK-SD-SMP-SMA-SMK-SLB'!K$7,FALSE)</f>
        <v>0</v>
      </c>
      <c r="K31" s="9">
        <f>VLOOKUP($E31,'ALL-GTK-SD-SMP-SMA-SMK-SLB'!$F$14:$CG$713,'ALL-GTK-SD-SMP-SMA-SMK-SLB'!L$7,FALSE)</f>
        <v>0</v>
      </c>
      <c r="L31" s="9">
        <f>VLOOKUP($E31,'ALL-GTK-SD-SMP-SMA-SMK-SLB'!$F$14:$CG$713,'ALL-GTK-SD-SMP-SMA-SMK-SLB'!M$7,FALSE)</f>
        <v>0</v>
      </c>
      <c r="M31" s="9">
        <f>VLOOKUP($E31,'ALL-GTK-SD-SMP-SMA-SMK-SLB'!$F$14:$CG$713,'ALL-GTK-SD-SMP-SMA-SMK-SLB'!N$7,FALSE)</f>
        <v>0</v>
      </c>
      <c r="N31" s="9">
        <f>VLOOKUP($E31,'ALL-GTK-SD-SMP-SMA-SMK-SLB'!$F$14:$CG$713,'ALL-GTK-SD-SMP-SMA-SMK-SLB'!O$7,FALSE)</f>
        <v>1</v>
      </c>
      <c r="O31" s="9">
        <f>VLOOKUP($E31,'ALL-GTK-SD-SMP-SMA-SMK-SLB'!$F$14:$CG$713,'ALL-GTK-SD-SMP-SMA-SMK-SLB'!P$7,FALSE)</f>
        <v>2</v>
      </c>
      <c r="P31" s="299">
        <f t="shared" si="6"/>
        <v>2</v>
      </c>
      <c r="Q31" s="299">
        <f t="shared" si="7"/>
        <v>3</v>
      </c>
      <c r="R31" s="300">
        <f t="shared" si="8"/>
        <v>5</v>
      </c>
      <c r="S31" s="9">
        <f>VLOOKUP($E31,'ALL-GTK-SD-SMP-SMA-SMK-SLB'!$F$14:$CG$713,'ALL-GTK-SD-SMP-SMA-SMK-SLB'!T$7,FALSE)</f>
        <v>0</v>
      </c>
      <c r="T31" s="9">
        <f>VLOOKUP($E31,'ALL-GTK-SD-SMP-SMA-SMK-SLB'!$F$14:$CG$713,'ALL-GTK-SD-SMP-SMA-SMK-SLB'!U$7,FALSE)</f>
        <v>0</v>
      </c>
      <c r="U31" s="9">
        <f>VLOOKUP($E31,'ALL-GTK-SD-SMP-SMA-SMK-SLB'!$F$14:$CG$713,'ALL-GTK-SD-SMP-SMA-SMK-SLB'!V$7,FALSE)</f>
        <v>0</v>
      </c>
      <c r="V31" s="9">
        <f>VLOOKUP($E31,'ALL-GTK-SD-SMP-SMA-SMK-SLB'!$F$14:$CG$713,'ALL-GTK-SD-SMP-SMA-SMK-SLB'!W$7,FALSE)</f>
        <v>0</v>
      </c>
      <c r="W31" s="9">
        <f>VLOOKUP($E31,'ALL-GTK-SD-SMP-SMA-SMK-SLB'!$F$14:$CG$713,'ALL-GTK-SD-SMP-SMA-SMK-SLB'!X$7,FALSE)</f>
        <v>1</v>
      </c>
      <c r="X31" s="9">
        <f>VLOOKUP($E31,'ALL-GTK-SD-SMP-SMA-SMK-SLB'!$F$14:$CG$713,'ALL-GTK-SD-SMP-SMA-SMK-SLB'!Y$7,FALSE)</f>
        <v>2</v>
      </c>
      <c r="Y31" s="299">
        <f t="shared" si="9"/>
        <v>1</v>
      </c>
      <c r="Z31" s="299">
        <f t="shared" si="10"/>
        <v>2</v>
      </c>
      <c r="AA31" s="10">
        <f t="shared" si="11"/>
        <v>3</v>
      </c>
      <c r="AB31" s="44">
        <f t="shared" si="12"/>
        <v>3</v>
      </c>
      <c r="AC31" s="44">
        <f t="shared" si="13"/>
        <v>5</v>
      </c>
      <c r="AD31" s="11">
        <f t="shared" si="14"/>
        <v>8</v>
      </c>
      <c r="AE31" s="9">
        <f>VLOOKUP($E31,'ALL-GTK-SD-SMP-SMA-SMK-SLB'!$F$14:$CG$713,'ALL-GTK-SD-SMP-SMA-SMK-SLB'!AF$7,FALSE)</f>
        <v>2</v>
      </c>
      <c r="AF31" s="9">
        <f>VLOOKUP($E31,'ALL-GTK-SD-SMP-SMA-SMK-SLB'!$F$14:$CG$713,'ALL-GTK-SD-SMP-SMA-SMK-SLB'!AG$7,FALSE)</f>
        <v>3</v>
      </c>
      <c r="AG31" s="10">
        <f t="shared" si="15"/>
        <v>5</v>
      </c>
      <c r="AH31" s="9">
        <f>VLOOKUP($E31,'ALL-GTK-SD-SMP-SMA-SMK-SLB'!$F$14:$CG$713,'ALL-GTK-SD-SMP-SMA-SMK-SLB'!AI$7,FALSE)</f>
        <v>1</v>
      </c>
      <c r="AI31" s="9">
        <f>VLOOKUP($E31,'ALL-GTK-SD-SMP-SMA-SMK-SLB'!$F$14:$CG$713,'ALL-GTK-SD-SMP-SMA-SMK-SLB'!AJ$7,FALSE)</f>
        <v>2</v>
      </c>
      <c r="AJ31" s="10">
        <f t="shared" si="16"/>
        <v>3</v>
      </c>
      <c r="AK31" s="44">
        <f t="shared" si="17"/>
        <v>3</v>
      </c>
      <c r="AL31" s="44">
        <f t="shared" si="18"/>
        <v>5</v>
      </c>
      <c r="AM31" s="11">
        <f t="shared" si="19"/>
        <v>8</v>
      </c>
      <c r="AN31" s="299">
        <f>VLOOKUP($E31,'ALL-GTK-SD-SMP-SMA-SMK-SLB'!$F$14:$CG$713,'ALL-GTK-SD-SMP-SMA-SMK-SLB'!AO$7,FALSE)</f>
        <v>0</v>
      </c>
      <c r="AO31" s="299">
        <f>VLOOKUP($E31,'ALL-GTK-SD-SMP-SMA-SMK-SLB'!$F$14:$CG$713,'ALL-GTK-SD-SMP-SMA-SMK-SLB'!AP$7,FALSE)</f>
        <v>0</v>
      </c>
      <c r="AP31" s="9">
        <f>VLOOKUP($E31,'ALL-GTK-SD-SMP-SMA-SMK-SLB'!$F$14:$CG$713,'ALL-GTK-SD-SMP-SMA-SMK-SLB'!AQ$7,FALSE)</f>
        <v>0</v>
      </c>
      <c r="AQ31" s="9">
        <f>VLOOKUP($E31,'ALL-GTK-SD-SMP-SMA-SMK-SLB'!$F$14:$CG$713,'ALL-GTK-SD-SMP-SMA-SMK-SLB'!AR$7,FALSE)</f>
        <v>0</v>
      </c>
      <c r="AR31" s="9">
        <f>VLOOKUP($E31,'ALL-GTK-SD-SMP-SMA-SMK-SLB'!$F$14:$CG$713,'ALL-GTK-SD-SMP-SMA-SMK-SLB'!AS$7,FALSE)</f>
        <v>0</v>
      </c>
      <c r="AS31" s="9">
        <f>VLOOKUP($E31,'ALL-GTK-SD-SMP-SMA-SMK-SLB'!$F$14:$CG$713,'ALL-GTK-SD-SMP-SMA-SMK-SLB'!AT$7,FALSE)</f>
        <v>0</v>
      </c>
      <c r="AT31" s="9">
        <f>VLOOKUP($E31,'ALL-GTK-SD-SMP-SMA-SMK-SLB'!$F$14:$CG$713,'ALL-GTK-SD-SMP-SMA-SMK-SLB'!AU$7,FALSE)</f>
        <v>0</v>
      </c>
      <c r="AU31" s="9">
        <f>VLOOKUP($E31,'ALL-GTK-SD-SMP-SMA-SMK-SLB'!$F$14:$CG$713,'ALL-GTK-SD-SMP-SMA-SMK-SLB'!AV$7,FALSE)</f>
        <v>0</v>
      </c>
      <c r="AV31" s="9">
        <f>VLOOKUP($E31,'ALL-GTK-SD-SMP-SMA-SMK-SLB'!$F$14:$CG$713,'ALL-GTK-SD-SMP-SMA-SMK-SLB'!AW$7,FALSE)</f>
        <v>0</v>
      </c>
      <c r="AW31" s="9">
        <f>VLOOKUP($E31,'ALL-GTK-SD-SMP-SMA-SMK-SLB'!$F$14:$CG$713,'ALL-GTK-SD-SMP-SMA-SMK-SLB'!AX$7,FALSE)</f>
        <v>0</v>
      </c>
      <c r="AX31" s="9">
        <f>VLOOKUP($E31,'ALL-GTK-SD-SMP-SMA-SMK-SLB'!$F$14:$CG$713,'ALL-GTK-SD-SMP-SMA-SMK-SLB'!AY$7,FALSE)</f>
        <v>3</v>
      </c>
      <c r="AY31" s="9">
        <f>VLOOKUP($E31,'ALL-GTK-SD-SMP-SMA-SMK-SLB'!$F$14:$CG$713,'ALL-GTK-SD-SMP-SMA-SMK-SLB'!AZ$7,FALSE)</f>
        <v>5</v>
      </c>
      <c r="AZ31" s="9">
        <f>VLOOKUP($E31,'ALL-GTK-SD-SMP-SMA-SMK-SLB'!$F$14:$CG$713,'ALL-GTK-SD-SMP-SMA-SMK-SLB'!BA$7,FALSE)</f>
        <v>0</v>
      </c>
      <c r="BA31" s="9">
        <f>VLOOKUP($E31,'ALL-GTK-SD-SMP-SMA-SMK-SLB'!$F$14:$CG$713,'ALL-GTK-SD-SMP-SMA-SMK-SLB'!BB$7,FALSE)</f>
        <v>0</v>
      </c>
      <c r="BB31" s="9">
        <f>VLOOKUP($E31,'ALL-GTK-SD-SMP-SMA-SMK-SLB'!$F$14:$CG$713,'ALL-GTK-SD-SMP-SMA-SMK-SLB'!BC$7,FALSE)</f>
        <v>0</v>
      </c>
      <c r="BC31" s="9">
        <f>VLOOKUP($E31,'ALL-GTK-SD-SMP-SMA-SMK-SLB'!$F$14:$CG$713,'ALL-GTK-SD-SMP-SMA-SMK-SLB'!BD$7,FALSE)</f>
        <v>0</v>
      </c>
      <c r="BD31" s="310">
        <f t="shared" si="20"/>
        <v>0</v>
      </c>
      <c r="BE31" s="310">
        <f t="shared" si="21"/>
        <v>0</v>
      </c>
      <c r="BF31" s="10">
        <f t="shared" si="22"/>
        <v>0</v>
      </c>
      <c r="BG31" s="311">
        <f t="shared" si="23"/>
        <v>3</v>
      </c>
      <c r="BH31" s="311">
        <f t="shared" si="24"/>
        <v>5</v>
      </c>
      <c r="BI31" s="10">
        <f t="shared" si="25"/>
        <v>8</v>
      </c>
      <c r="BJ31" s="44">
        <f t="shared" si="26"/>
        <v>3</v>
      </c>
      <c r="BK31" s="44">
        <f t="shared" si="27"/>
        <v>5</v>
      </c>
      <c r="BL31" s="11">
        <f t="shared" si="28"/>
        <v>8</v>
      </c>
      <c r="BM31" s="9">
        <f>VLOOKUP($E31,'ALL-GTK-SD-SMP-SMA-SMK-SLB'!$F$14:$CG$713,'ALL-GTK-SD-SMP-SMA-SMK-SLB'!BN$7,FALSE)</f>
        <v>0</v>
      </c>
      <c r="BN31" s="9">
        <f>VLOOKUP($E31,'ALL-GTK-SD-SMP-SMA-SMK-SLB'!$F$14:$CG$713,'ALL-GTK-SD-SMP-SMA-SMK-SLB'!BO$7,FALSE)</f>
        <v>0</v>
      </c>
      <c r="BO31" s="9">
        <f>VLOOKUP($E31,'ALL-GTK-SD-SMP-SMA-SMK-SLB'!$F$14:$CG$713,'ALL-GTK-SD-SMP-SMA-SMK-SLB'!BP$7,FALSE)</f>
        <v>0</v>
      </c>
      <c r="BP31" s="9">
        <f>VLOOKUP($E31,'ALL-GTK-SD-SMP-SMA-SMK-SLB'!$F$14:$CG$713,'ALL-GTK-SD-SMP-SMA-SMK-SLB'!BQ$7,FALSE)</f>
        <v>0</v>
      </c>
      <c r="BQ31" s="9">
        <f>VLOOKUP($E31,'ALL-GTK-SD-SMP-SMA-SMK-SLB'!$F$14:$CG$713,'ALL-GTK-SD-SMP-SMA-SMK-SLB'!BR$7,FALSE)</f>
        <v>0</v>
      </c>
      <c r="BR31" s="9">
        <f>VLOOKUP($E31,'ALL-GTK-SD-SMP-SMA-SMK-SLB'!$F$14:$CG$713,'ALL-GTK-SD-SMP-SMA-SMK-SLB'!BS$7,FALSE)</f>
        <v>0</v>
      </c>
      <c r="BS31" s="9">
        <f>VLOOKUP($E31,'ALL-GTK-SD-SMP-SMA-SMK-SLB'!$F$14:$CG$713,'ALL-GTK-SD-SMP-SMA-SMK-SLB'!BT$7,FALSE)</f>
        <v>0</v>
      </c>
      <c r="BT31" s="9">
        <f>VLOOKUP($E31,'ALL-GTK-SD-SMP-SMA-SMK-SLB'!$F$14:$CG$713,'ALL-GTK-SD-SMP-SMA-SMK-SLB'!BU$7,FALSE)</f>
        <v>0</v>
      </c>
      <c r="BU31" s="299">
        <f t="shared" si="29"/>
        <v>0</v>
      </c>
      <c r="BV31" s="299">
        <f t="shared" si="30"/>
        <v>0</v>
      </c>
      <c r="BW31" s="44">
        <f t="shared" si="31"/>
        <v>0</v>
      </c>
      <c r="BX31" s="44">
        <f t="shared" si="32"/>
        <v>0</v>
      </c>
      <c r="BY31" s="11">
        <f t="shared" si="33"/>
        <v>0</v>
      </c>
      <c r="BZ31" s="14">
        <f t="shared" si="34"/>
        <v>3</v>
      </c>
      <c r="CA31" s="14">
        <f t="shared" si="35"/>
        <v>5</v>
      </c>
      <c r="CB31" s="13">
        <f t="shared" si="36"/>
        <v>0</v>
      </c>
      <c r="CC31" s="13">
        <f t="shared" si="37"/>
        <v>0</v>
      </c>
      <c r="CD31" s="312">
        <f t="shared" si="38"/>
        <v>3</v>
      </c>
      <c r="CE31" s="312">
        <f t="shared" si="39"/>
        <v>5</v>
      </c>
      <c r="CF31" s="313">
        <f t="shared" si="40"/>
        <v>8</v>
      </c>
      <c r="CG31" s="302" t="str">
        <f t="shared" si="41"/>
        <v>OK</v>
      </c>
    </row>
    <row r="32" spans="1:85" ht="14.25" x14ac:dyDescent="0.25">
      <c r="A32" s="6">
        <v>20</v>
      </c>
      <c r="B32" s="495">
        <v>20</v>
      </c>
      <c r="C32" s="495" t="s">
        <v>6</v>
      </c>
      <c r="D32" s="496" t="s">
        <v>24</v>
      </c>
      <c r="E32" s="624">
        <v>20319145</v>
      </c>
      <c r="F32" s="625" t="s">
        <v>287</v>
      </c>
      <c r="G32" s="624" t="s">
        <v>52</v>
      </c>
      <c r="H32" s="9">
        <f>VLOOKUP($E32,'ALL-GTK-SD-SMP-SMA-SMK-SLB'!$F$14:$CG$713,'ALL-GTK-SD-SMP-SMA-SMK-SLB'!I$7,FALSE)</f>
        <v>0</v>
      </c>
      <c r="I32" s="9">
        <f>VLOOKUP($E32,'ALL-GTK-SD-SMP-SMA-SMK-SLB'!$F$14:$CG$713,'ALL-GTK-SD-SMP-SMA-SMK-SLB'!J$7,FALSE)</f>
        <v>0</v>
      </c>
      <c r="J32" s="9">
        <f>VLOOKUP($E32,'ALL-GTK-SD-SMP-SMA-SMK-SLB'!$F$14:$CG$713,'ALL-GTK-SD-SMP-SMA-SMK-SLB'!K$7,FALSE)</f>
        <v>0</v>
      </c>
      <c r="K32" s="9">
        <f>VLOOKUP($E32,'ALL-GTK-SD-SMP-SMA-SMK-SLB'!$F$14:$CG$713,'ALL-GTK-SD-SMP-SMA-SMK-SLB'!L$7,FALSE)</f>
        <v>0</v>
      </c>
      <c r="L32" s="9">
        <f>VLOOKUP($E32,'ALL-GTK-SD-SMP-SMA-SMK-SLB'!$F$14:$CG$713,'ALL-GTK-SD-SMP-SMA-SMK-SLB'!M$7,FALSE)</f>
        <v>0</v>
      </c>
      <c r="M32" s="9">
        <f>VLOOKUP($E32,'ALL-GTK-SD-SMP-SMA-SMK-SLB'!$F$14:$CG$713,'ALL-GTK-SD-SMP-SMA-SMK-SLB'!N$7,FALSE)</f>
        <v>2</v>
      </c>
      <c r="N32" s="9">
        <f>VLOOKUP($E32,'ALL-GTK-SD-SMP-SMA-SMK-SLB'!$F$14:$CG$713,'ALL-GTK-SD-SMP-SMA-SMK-SLB'!O$7,FALSE)</f>
        <v>0</v>
      </c>
      <c r="O32" s="9">
        <f>VLOOKUP($E32,'ALL-GTK-SD-SMP-SMA-SMK-SLB'!$F$14:$CG$713,'ALL-GTK-SD-SMP-SMA-SMK-SLB'!P$7,FALSE)</f>
        <v>3</v>
      </c>
      <c r="P32" s="299">
        <f t="shared" si="6"/>
        <v>0</v>
      </c>
      <c r="Q32" s="299">
        <f t="shared" si="7"/>
        <v>5</v>
      </c>
      <c r="R32" s="300">
        <f t="shared" si="8"/>
        <v>5</v>
      </c>
      <c r="S32" s="9">
        <f>VLOOKUP($E32,'ALL-GTK-SD-SMP-SMA-SMK-SLB'!$F$14:$CG$713,'ALL-GTK-SD-SMP-SMA-SMK-SLB'!T$7,FALSE)</f>
        <v>0</v>
      </c>
      <c r="T32" s="9">
        <f>VLOOKUP($E32,'ALL-GTK-SD-SMP-SMA-SMK-SLB'!$F$14:$CG$713,'ALL-GTK-SD-SMP-SMA-SMK-SLB'!U$7,FALSE)</f>
        <v>0</v>
      </c>
      <c r="U32" s="9">
        <f>VLOOKUP($E32,'ALL-GTK-SD-SMP-SMA-SMK-SLB'!$F$14:$CG$713,'ALL-GTK-SD-SMP-SMA-SMK-SLB'!V$7,FALSE)</f>
        <v>0</v>
      </c>
      <c r="V32" s="9">
        <f>VLOOKUP($E32,'ALL-GTK-SD-SMP-SMA-SMK-SLB'!$F$14:$CG$713,'ALL-GTK-SD-SMP-SMA-SMK-SLB'!W$7,FALSE)</f>
        <v>0</v>
      </c>
      <c r="W32" s="9">
        <f>VLOOKUP($E32,'ALL-GTK-SD-SMP-SMA-SMK-SLB'!$F$14:$CG$713,'ALL-GTK-SD-SMP-SMA-SMK-SLB'!X$7,FALSE)</f>
        <v>1</v>
      </c>
      <c r="X32" s="9">
        <f>VLOOKUP($E32,'ALL-GTK-SD-SMP-SMA-SMK-SLB'!$F$14:$CG$713,'ALL-GTK-SD-SMP-SMA-SMK-SLB'!Y$7,FALSE)</f>
        <v>2</v>
      </c>
      <c r="Y32" s="299">
        <f t="shared" si="9"/>
        <v>1</v>
      </c>
      <c r="Z32" s="299">
        <f t="shared" si="10"/>
        <v>2</v>
      </c>
      <c r="AA32" s="10">
        <f t="shared" si="11"/>
        <v>3</v>
      </c>
      <c r="AB32" s="44">
        <f t="shared" si="12"/>
        <v>1</v>
      </c>
      <c r="AC32" s="44">
        <f t="shared" si="13"/>
        <v>7</v>
      </c>
      <c r="AD32" s="11">
        <f t="shared" si="14"/>
        <v>8</v>
      </c>
      <c r="AE32" s="9">
        <f>VLOOKUP($E32,'ALL-GTK-SD-SMP-SMA-SMK-SLB'!$F$14:$CG$713,'ALL-GTK-SD-SMP-SMA-SMK-SLB'!AF$7,FALSE)</f>
        <v>0</v>
      </c>
      <c r="AF32" s="9">
        <f>VLOOKUP($E32,'ALL-GTK-SD-SMP-SMA-SMK-SLB'!$F$14:$CG$713,'ALL-GTK-SD-SMP-SMA-SMK-SLB'!AG$7,FALSE)</f>
        <v>4</v>
      </c>
      <c r="AG32" s="10">
        <f t="shared" si="15"/>
        <v>4</v>
      </c>
      <c r="AH32" s="9">
        <f>VLOOKUP($E32,'ALL-GTK-SD-SMP-SMA-SMK-SLB'!$F$14:$CG$713,'ALL-GTK-SD-SMP-SMA-SMK-SLB'!AI$7,FALSE)</f>
        <v>1</v>
      </c>
      <c r="AI32" s="9">
        <f>VLOOKUP($E32,'ALL-GTK-SD-SMP-SMA-SMK-SLB'!$F$14:$CG$713,'ALL-GTK-SD-SMP-SMA-SMK-SLB'!AJ$7,FALSE)</f>
        <v>3</v>
      </c>
      <c r="AJ32" s="10">
        <f t="shared" si="16"/>
        <v>4</v>
      </c>
      <c r="AK32" s="44">
        <f t="shared" si="17"/>
        <v>1</v>
      </c>
      <c r="AL32" s="44">
        <f t="shared" si="18"/>
        <v>7</v>
      </c>
      <c r="AM32" s="11">
        <f t="shared" si="19"/>
        <v>8</v>
      </c>
      <c r="AN32" s="299">
        <f>VLOOKUP($E32,'ALL-GTK-SD-SMP-SMA-SMK-SLB'!$F$14:$CG$713,'ALL-GTK-SD-SMP-SMA-SMK-SLB'!AO$7,FALSE)</f>
        <v>0</v>
      </c>
      <c r="AO32" s="299">
        <f>VLOOKUP($E32,'ALL-GTK-SD-SMP-SMA-SMK-SLB'!$F$14:$CG$713,'ALL-GTK-SD-SMP-SMA-SMK-SLB'!AP$7,FALSE)</f>
        <v>0</v>
      </c>
      <c r="AP32" s="9">
        <f>VLOOKUP($E32,'ALL-GTK-SD-SMP-SMA-SMK-SLB'!$F$14:$CG$713,'ALL-GTK-SD-SMP-SMA-SMK-SLB'!AQ$7,FALSE)</f>
        <v>0</v>
      </c>
      <c r="AQ32" s="9">
        <f>VLOOKUP($E32,'ALL-GTK-SD-SMP-SMA-SMK-SLB'!$F$14:$CG$713,'ALL-GTK-SD-SMP-SMA-SMK-SLB'!AR$7,FALSE)</f>
        <v>0</v>
      </c>
      <c r="AR32" s="9">
        <f>VLOOKUP($E32,'ALL-GTK-SD-SMP-SMA-SMK-SLB'!$F$14:$CG$713,'ALL-GTK-SD-SMP-SMA-SMK-SLB'!AS$7,FALSE)</f>
        <v>0</v>
      </c>
      <c r="AS32" s="9">
        <f>VLOOKUP($E32,'ALL-GTK-SD-SMP-SMA-SMK-SLB'!$F$14:$CG$713,'ALL-GTK-SD-SMP-SMA-SMK-SLB'!AT$7,FALSE)</f>
        <v>0</v>
      </c>
      <c r="AT32" s="9">
        <f>VLOOKUP($E32,'ALL-GTK-SD-SMP-SMA-SMK-SLB'!$F$14:$CG$713,'ALL-GTK-SD-SMP-SMA-SMK-SLB'!AU$7,FALSE)</f>
        <v>0</v>
      </c>
      <c r="AU32" s="9">
        <f>VLOOKUP($E32,'ALL-GTK-SD-SMP-SMA-SMK-SLB'!$F$14:$CG$713,'ALL-GTK-SD-SMP-SMA-SMK-SLB'!AV$7,FALSE)</f>
        <v>0</v>
      </c>
      <c r="AV32" s="9">
        <f>VLOOKUP($E32,'ALL-GTK-SD-SMP-SMA-SMK-SLB'!$F$14:$CG$713,'ALL-GTK-SD-SMP-SMA-SMK-SLB'!AW$7,FALSE)</f>
        <v>0</v>
      </c>
      <c r="AW32" s="9">
        <f>VLOOKUP($E32,'ALL-GTK-SD-SMP-SMA-SMK-SLB'!$F$14:$CG$713,'ALL-GTK-SD-SMP-SMA-SMK-SLB'!AX$7,FALSE)</f>
        <v>0</v>
      </c>
      <c r="AX32" s="9">
        <f>VLOOKUP($E32,'ALL-GTK-SD-SMP-SMA-SMK-SLB'!$F$14:$CG$713,'ALL-GTK-SD-SMP-SMA-SMK-SLB'!AY$7,FALSE)</f>
        <v>1</v>
      </c>
      <c r="AY32" s="9">
        <f>VLOOKUP($E32,'ALL-GTK-SD-SMP-SMA-SMK-SLB'!$F$14:$CG$713,'ALL-GTK-SD-SMP-SMA-SMK-SLB'!AZ$7,FALSE)</f>
        <v>7</v>
      </c>
      <c r="AZ32" s="9">
        <f>VLOOKUP($E32,'ALL-GTK-SD-SMP-SMA-SMK-SLB'!$F$14:$CG$713,'ALL-GTK-SD-SMP-SMA-SMK-SLB'!BA$7,FALSE)</f>
        <v>0</v>
      </c>
      <c r="BA32" s="9">
        <f>VLOOKUP($E32,'ALL-GTK-SD-SMP-SMA-SMK-SLB'!$F$14:$CG$713,'ALL-GTK-SD-SMP-SMA-SMK-SLB'!BB$7,FALSE)</f>
        <v>0</v>
      </c>
      <c r="BB32" s="9">
        <f>VLOOKUP($E32,'ALL-GTK-SD-SMP-SMA-SMK-SLB'!$F$14:$CG$713,'ALL-GTK-SD-SMP-SMA-SMK-SLB'!BC$7,FALSE)</f>
        <v>0</v>
      </c>
      <c r="BC32" s="9">
        <f>VLOOKUP($E32,'ALL-GTK-SD-SMP-SMA-SMK-SLB'!$F$14:$CG$713,'ALL-GTK-SD-SMP-SMA-SMK-SLB'!BD$7,FALSE)</f>
        <v>0</v>
      </c>
      <c r="BD32" s="310">
        <f t="shared" si="20"/>
        <v>0</v>
      </c>
      <c r="BE32" s="310">
        <f t="shared" si="21"/>
        <v>0</v>
      </c>
      <c r="BF32" s="10">
        <f t="shared" si="22"/>
        <v>0</v>
      </c>
      <c r="BG32" s="311">
        <f t="shared" si="23"/>
        <v>1</v>
      </c>
      <c r="BH32" s="311">
        <f t="shared" si="24"/>
        <v>7</v>
      </c>
      <c r="BI32" s="10">
        <f t="shared" si="25"/>
        <v>8</v>
      </c>
      <c r="BJ32" s="44">
        <f t="shared" si="26"/>
        <v>1</v>
      </c>
      <c r="BK32" s="44">
        <f t="shared" si="27"/>
        <v>7</v>
      </c>
      <c r="BL32" s="11">
        <f t="shared" si="28"/>
        <v>8</v>
      </c>
      <c r="BM32" s="9">
        <f>VLOOKUP($E32,'ALL-GTK-SD-SMP-SMA-SMK-SLB'!$F$14:$CG$713,'ALL-GTK-SD-SMP-SMA-SMK-SLB'!BN$7,FALSE)</f>
        <v>0</v>
      </c>
      <c r="BN32" s="9">
        <f>VLOOKUP($E32,'ALL-GTK-SD-SMP-SMA-SMK-SLB'!$F$14:$CG$713,'ALL-GTK-SD-SMP-SMA-SMK-SLB'!BO$7,FALSE)</f>
        <v>0</v>
      </c>
      <c r="BO32" s="9">
        <f>VLOOKUP($E32,'ALL-GTK-SD-SMP-SMA-SMK-SLB'!$F$14:$CG$713,'ALL-GTK-SD-SMP-SMA-SMK-SLB'!BP$7,FALSE)</f>
        <v>0</v>
      </c>
      <c r="BP32" s="9">
        <f>VLOOKUP($E32,'ALL-GTK-SD-SMP-SMA-SMK-SLB'!$F$14:$CG$713,'ALL-GTK-SD-SMP-SMA-SMK-SLB'!BQ$7,FALSE)</f>
        <v>0</v>
      </c>
      <c r="BQ32" s="9">
        <f>VLOOKUP($E32,'ALL-GTK-SD-SMP-SMA-SMK-SLB'!$F$14:$CG$713,'ALL-GTK-SD-SMP-SMA-SMK-SLB'!BR$7,FALSE)</f>
        <v>0</v>
      </c>
      <c r="BR32" s="9">
        <f>VLOOKUP($E32,'ALL-GTK-SD-SMP-SMA-SMK-SLB'!$F$14:$CG$713,'ALL-GTK-SD-SMP-SMA-SMK-SLB'!BS$7,FALSE)</f>
        <v>0</v>
      </c>
      <c r="BS32" s="9">
        <f>VLOOKUP($E32,'ALL-GTK-SD-SMP-SMA-SMK-SLB'!$F$14:$CG$713,'ALL-GTK-SD-SMP-SMA-SMK-SLB'!BT$7,FALSE)</f>
        <v>0</v>
      </c>
      <c r="BT32" s="9">
        <f>VLOOKUP($E32,'ALL-GTK-SD-SMP-SMA-SMK-SLB'!$F$14:$CG$713,'ALL-GTK-SD-SMP-SMA-SMK-SLB'!BU$7,FALSE)</f>
        <v>0</v>
      </c>
      <c r="BU32" s="299">
        <f t="shared" si="29"/>
        <v>0</v>
      </c>
      <c r="BV32" s="299">
        <f t="shared" si="30"/>
        <v>0</v>
      </c>
      <c r="BW32" s="44">
        <f t="shared" si="31"/>
        <v>0</v>
      </c>
      <c r="BX32" s="44">
        <f t="shared" si="32"/>
        <v>0</v>
      </c>
      <c r="BY32" s="11">
        <f t="shared" si="33"/>
        <v>0</v>
      </c>
      <c r="BZ32" s="14">
        <f t="shared" si="34"/>
        <v>1</v>
      </c>
      <c r="CA32" s="14">
        <f t="shared" si="35"/>
        <v>7</v>
      </c>
      <c r="CB32" s="13">
        <f t="shared" si="36"/>
        <v>0</v>
      </c>
      <c r="CC32" s="13">
        <f t="shared" si="37"/>
        <v>0</v>
      </c>
      <c r="CD32" s="312">
        <f t="shared" si="38"/>
        <v>1</v>
      </c>
      <c r="CE32" s="312">
        <f t="shared" si="39"/>
        <v>7</v>
      </c>
      <c r="CF32" s="313">
        <f t="shared" si="40"/>
        <v>8</v>
      </c>
      <c r="CG32" s="302" t="str">
        <f t="shared" si="41"/>
        <v>OK</v>
      </c>
    </row>
    <row r="33" spans="1:85" ht="14.25" x14ac:dyDescent="0.25">
      <c r="A33" s="6">
        <v>21</v>
      </c>
      <c r="B33" s="495">
        <v>21</v>
      </c>
      <c r="C33" s="495" t="s">
        <v>6</v>
      </c>
      <c r="D33" s="496" t="s">
        <v>24</v>
      </c>
      <c r="E33" s="624">
        <v>20319144</v>
      </c>
      <c r="F33" s="625" t="s">
        <v>288</v>
      </c>
      <c r="G33" s="624" t="s">
        <v>52</v>
      </c>
      <c r="H33" s="9">
        <f>VLOOKUP($E33,'ALL-GTK-SD-SMP-SMA-SMK-SLB'!$F$14:$CG$713,'ALL-GTK-SD-SMP-SMA-SMK-SLB'!I$7,FALSE)</f>
        <v>0</v>
      </c>
      <c r="I33" s="9">
        <f>VLOOKUP($E33,'ALL-GTK-SD-SMP-SMA-SMK-SLB'!$F$14:$CG$713,'ALL-GTK-SD-SMP-SMA-SMK-SLB'!J$7,FALSE)</f>
        <v>0</v>
      </c>
      <c r="J33" s="9">
        <f>VLOOKUP($E33,'ALL-GTK-SD-SMP-SMA-SMK-SLB'!$F$14:$CG$713,'ALL-GTK-SD-SMP-SMA-SMK-SLB'!K$7,FALSE)</f>
        <v>0</v>
      </c>
      <c r="K33" s="9">
        <f>VLOOKUP($E33,'ALL-GTK-SD-SMP-SMA-SMK-SLB'!$F$14:$CG$713,'ALL-GTK-SD-SMP-SMA-SMK-SLB'!L$7,FALSE)</f>
        <v>1</v>
      </c>
      <c r="L33" s="9">
        <f>VLOOKUP($E33,'ALL-GTK-SD-SMP-SMA-SMK-SLB'!$F$14:$CG$713,'ALL-GTK-SD-SMP-SMA-SMK-SLB'!M$7,FALSE)</f>
        <v>0</v>
      </c>
      <c r="M33" s="9">
        <f>VLOOKUP($E33,'ALL-GTK-SD-SMP-SMA-SMK-SLB'!$F$14:$CG$713,'ALL-GTK-SD-SMP-SMA-SMK-SLB'!N$7,FALSE)</f>
        <v>1</v>
      </c>
      <c r="N33" s="9">
        <f>VLOOKUP($E33,'ALL-GTK-SD-SMP-SMA-SMK-SLB'!$F$14:$CG$713,'ALL-GTK-SD-SMP-SMA-SMK-SLB'!O$7,FALSE)</f>
        <v>1</v>
      </c>
      <c r="O33" s="9">
        <f>VLOOKUP($E33,'ALL-GTK-SD-SMP-SMA-SMK-SLB'!$F$14:$CG$713,'ALL-GTK-SD-SMP-SMA-SMK-SLB'!P$7,FALSE)</f>
        <v>0</v>
      </c>
      <c r="P33" s="299">
        <f t="shared" si="6"/>
        <v>1</v>
      </c>
      <c r="Q33" s="299">
        <f t="shared" si="7"/>
        <v>2</v>
      </c>
      <c r="R33" s="300">
        <f t="shared" si="8"/>
        <v>3</v>
      </c>
      <c r="S33" s="9">
        <f>VLOOKUP($E33,'ALL-GTK-SD-SMP-SMA-SMK-SLB'!$F$14:$CG$713,'ALL-GTK-SD-SMP-SMA-SMK-SLB'!T$7,FALSE)</f>
        <v>0</v>
      </c>
      <c r="T33" s="9">
        <f>VLOOKUP($E33,'ALL-GTK-SD-SMP-SMA-SMK-SLB'!$F$14:$CG$713,'ALL-GTK-SD-SMP-SMA-SMK-SLB'!U$7,FALSE)</f>
        <v>0</v>
      </c>
      <c r="U33" s="9">
        <f>VLOOKUP($E33,'ALL-GTK-SD-SMP-SMA-SMK-SLB'!$F$14:$CG$713,'ALL-GTK-SD-SMP-SMA-SMK-SLB'!V$7,FALSE)</f>
        <v>1</v>
      </c>
      <c r="V33" s="9">
        <f>VLOOKUP($E33,'ALL-GTK-SD-SMP-SMA-SMK-SLB'!$F$14:$CG$713,'ALL-GTK-SD-SMP-SMA-SMK-SLB'!W$7,FALSE)</f>
        <v>1</v>
      </c>
      <c r="W33" s="9">
        <f>VLOOKUP($E33,'ALL-GTK-SD-SMP-SMA-SMK-SLB'!$F$14:$CG$713,'ALL-GTK-SD-SMP-SMA-SMK-SLB'!X$7,FALSE)</f>
        <v>0</v>
      </c>
      <c r="X33" s="9">
        <f>VLOOKUP($E33,'ALL-GTK-SD-SMP-SMA-SMK-SLB'!$F$14:$CG$713,'ALL-GTK-SD-SMP-SMA-SMK-SLB'!Y$7,FALSE)</f>
        <v>2</v>
      </c>
      <c r="Y33" s="299">
        <f t="shared" si="9"/>
        <v>1</v>
      </c>
      <c r="Z33" s="299">
        <f t="shared" si="10"/>
        <v>3</v>
      </c>
      <c r="AA33" s="10">
        <f t="shared" si="11"/>
        <v>4</v>
      </c>
      <c r="AB33" s="44">
        <f t="shared" si="12"/>
        <v>2</v>
      </c>
      <c r="AC33" s="44">
        <f t="shared" si="13"/>
        <v>5</v>
      </c>
      <c r="AD33" s="11">
        <f t="shared" si="14"/>
        <v>7</v>
      </c>
      <c r="AE33" s="9">
        <f>VLOOKUP($E33,'ALL-GTK-SD-SMP-SMA-SMK-SLB'!$F$14:$CG$713,'ALL-GTK-SD-SMP-SMA-SMK-SLB'!AF$7,FALSE)</f>
        <v>1</v>
      </c>
      <c r="AF33" s="9">
        <f>VLOOKUP($E33,'ALL-GTK-SD-SMP-SMA-SMK-SLB'!$F$14:$CG$713,'ALL-GTK-SD-SMP-SMA-SMK-SLB'!AG$7,FALSE)</f>
        <v>4</v>
      </c>
      <c r="AG33" s="10">
        <f t="shared" si="15"/>
        <v>5</v>
      </c>
      <c r="AH33" s="9">
        <f>VLOOKUP($E33,'ALL-GTK-SD-SMP-SMA-SMK-SLB'!$F$14:$CG$713,'ALL-GTK-SD-SMP-SMA-SMK-SLB'!AI$7,FALSE)</f>
        <v>1</v>
      </c>
      <c r="AI33" s="9">
        <f>VLOOKUP($E33,'ALL-GTK-SD-SMP-SMA-SMK-SLB'!$F$14:$CG$713,'ALL-GTK-SD-SMP-SMA-SMK-SLB'!AJ$7,FALSE)</f>
        <v>1</v>
      </c>
      <c r="AJ33" s="10">
        <f t="shared" si="16"/>
        <v>2</v>
      </c>
      <c r="AK33" s="44">
        <f t="shared" si="17"/>
        <v>2</v>
      </c>
      <c r="AL33" s="44">
        <f t="shared" si="18"/>
        <v>5</v>
      </c>
      <c r="AM33" s="11">
        <f t="shared" si="19"/>
        <v>7</v>
      </c>
      <c r="AN33" s="299">
        <f>VLOOKUP($E33,'ALL-GTK-SD-SMP-SMA-SMK-SLB'!$F$14:$CG$713,'ALL-GTK-SD-SMP-SMA-SMK-SLB'!AO$7,FALSE)</f>
        <v>0</v>
      </c>
      <c r="AO33" s="299">
        <f>VLOOKUP($E33,'ALL-GTK-SD-SMP-SMA-SMK-SLB'!$F$14:$CG$713,'ALL-GTK-SD-SMP-SMA-SMK-SLB'!AP$7,FALSE)</f>
        <v>0</v>
      </c>
      <c r="AP33" s="9">
        <f>VLOOKUP($E33,'ALL-GTK-SD-SMP-SMA-SMK-SLB'!$F$14:$CG$713,'ALL-GTK-SD-SMP-SMA-SMK-SLB'!AQ$7,FALSE)</f>
        <v>0</v>
      </c>
      <c r="AQ33" s="9">
        <f>VLOOKUP($E33,'ALL-GTK-SD-SMP-SMA-SMK-SLB'!$F$14:$CG$713,'ALL-GTK-SD-SMP-SMA-SMK-SLB'!AR$7,FALSE)</f>
        <v>0</v>
      </c>
      <c r="AR33" s="9">
        <f>VLOOKUP($E33,'ALL-GTK-SD-SMP-SMA-SMK-SLB'!$F$14:$CG$713,'ALL-GTK-SD-SMP-SMA-SMK-SLB'!AS$7,FALSE)</f>
        <v>0</v>
      </c>
      <c r="AS33" s="9">
        <f>VLOOKUP($E33,'ALL-GTK-SD-SMP-SMA-SMK-SLB'!$F$14:$CG$713,'ALL-GTK-SD-SMP-SMA-SMK-SLB'!AT$7,FALSE)</f>
        <v>0</v>
      </c>
      <c r="AT33" s="9">
        <f>VLOOKUP($E33,'ALL-GTK-SD-SMP-SMA-SMK-SLB'!$F$14:$CG$713,'ALL-GTK-SD-SMP-SMA-SMK-SLB'!AU$7,FALSE)</f>
        <v>0</v>
      </c>
      <c r="AU33" s="9">
        <f>VLOOKUP($E33,'ALL-GTK-SD-SMP-SMA-SMK-SLB'!$F$14:$CG$713,'ALL-GTK-SD-SMP-SMA-SMK-SLB'!AV$7,FALSE)</f>
        <v>0</v>
      </c>
      <c r="AV33" s="9">
        <f>VLOOKUP($E33,'ALL-GTK-SD-SMP-SMA-SMK-SLB'!$F$14:$CG$713,'ALL-GTK-SD-SMP-SMA-SMK-SLB'!AW$7,FALSE)</f>
        <v>0</v>
      </c>
      <c r="AW33" s="9">
        <f>VLOOKUP($E33,'ALL-GTK-SD-SMP-SMA-SMK-SLB'!$F$14:$CG$713,'ALL-GTK-SD-SMP-SMA-SMK-SLB'!AX$7,FALSE)</f>
        <v>0</v>
      </c>
      <c r="AX33" s="9">
        <f>VLOOKUP($E33,'ALL-GTK-SD-SMP-SMA-SMK-SLB'!$F$14:$CG$713,'ALL-GTK-SD-SMP-SMA-SMK-SLB'!AY$7,FALSE)</f>
        <v>2</v>
      </c>
      <c r="AY33" s="9">
        <f>VLOOKUP($E33,'ALL-GTK-SD-SMP-SMA-SMK-SLB'!$F$14:$CG$713,'ALL-GTK-SD-SMP-SMA-SMK-SLB'!AZ$7,FALSE)</f>
        <v>5</v>
      </c>
      <c r="AZ33" s="9">
        <f>VLOOKUP($E33,'ALL-GTK-SD-SMP-SMA-SMK-SLB'!$F$14:$CG$713,'ALL-GTK-SD-SMP-SMA-SMK-SLB'!BA$7,FALSE)</f>
        <v>0</v>
      </c>
      <c r="BA33" s="9">
        <f>VLOOKUP($E33,'ALL-GTK-SD-SMP-SMA-SMK-SLB'!$F$14:$CG$713,'ALL-GTK-SD-SMP-SMA-SMK-SLB'!BB$7,FALSE)</f>
        <v>0</v>
      </c>
      <c r="BB33" s="9">
        <f>VLOOKUP($E33,'ALL-GTK-SD-SMP-SMA-SMK-SLB'!$F$14:$CG$713,'ALL-GTK-SD-SMP-SMA-SMK-SLB'!BC$7,FALSE)</f>
        <v>0</v>
      </c>
      <c r="BC33" s="9">
        <f>VLOOKUP($E33,'ALL-GTK-SD-SMP-SMA-SMK-SLB'!$F$14:$CG$713,'ALL-GTK-SD-SMP-SMA-SMK-SLB'!BD$7,FALSE)</f>
        <v>0</v>
      </c>
      <c r="BD33" s="310">
        <f t="shared" si="20"/>
        <v>0</v>
      </c>
      <c r="BE33" s="310">
        <f t="shared" si="21"/>
        <v>0</v>
      </c>
      <c r="BF33" s="10">
        <f t="shared" si="22"/>
        <v>0</v>
      </c>
      <c r="BG33" s="311">
        <f t="shared" si="23"/>
        <v>2</v>
      </c>
      <c r="BH33" s="311">
        <f t="shared" si="24"/>
        <v>5</v>
      </c>
      <c r="BI33" s="10">
        <f t="shared" si="25"/>
        <v>7</v>
      </c>
      <c r="BJ33" s="44">
        <f t="shared" si="26"/>
        <v>2</v>
      </c>
      <c r="BK33" s="44">
        <f t="shared" si="27"/>
        <v>5</v>
      </c>
      <c r="BL33" s="11">
        <f t="shared" si="28"/>
        <v>7</v>
      </c>
      <c r="BM33" s="9">
        <f>VLOOKUP($E33,'ALL-GTK-SD-SMP-SMA-SMK-SLB'!$F$14:$CG$713,'ALL-GTK-SD-SMP-SMA-SMK-SLB'!BN$7,FALSE)</f>
        <v>0</v>
      </c>
      <c r="BN33" s="9">
        <f>VLOOKUP($E33,'ALL-GTK-SD-SMP-SMA-SMK-SLB'!$F$14:$CG$713,'ALL-GTK-SD-SMP-SMA-SMK-SLB'!BO$7,FALSE)</f>
        <v>0</v>
      </c>
      <c r="BO33" s="9">
        <f>VLOOKUP($E33,'ALL-GTK-SD-SMP-SMA-SMK-SLB'!$F$14:$CG$713,'ALL-GTK-SD-SMP-SMA-SMK-SLB'!BP$7,FALSE)</f>
        <v>0</v>
      </c>
      <c r="BP33" s="9">
        <f>VLOOKUP($E33,'ALL-GTK-SD-SMP-SMA-SMK-SLB'!$F$14:$CG$713,'ALL-GTK-SD-SMP-SMA-SMK-SLB'!BQ$7,FALSE)</f>
        <v>0</v>
      </c>
      <c r="BQ33" s="9">
        <f>VLOOKUP($E33,'ALL-GTK-SD-SMP-SMA-SMK-SLB'!$F$14:$CG$713,'ALL-GTK-SD-SMP-SMA-SMK-SLB'!BR$7,FALSE)</f>
        <v>0</v>
      </c>
      <c r="BR33" s="9">
        <f>VLOOKUP($E33,'ALL-GTK-SD-SMP-SMA-SMK-SLB'!$F$14:$CG$713,'ALL-GTK-SD-SMP-SMA-SMK-SLB'!BS$7,FALSE)</f>
        <v>0</v>
      </c>
      <c r="BS33" s="9">
        <f>VLOOKUP($E33,'ALL-GTK-SD-SMP-SMA-SMK-SLB'!$F$14:$CG$713,'ALL-GTK-SD-SMP-SMA-SMK-SLB'!BT$7,FALSE)</f>
        <v>0</v>
      </c>
      <c r="BT33" s="9">
        <f>VLOOKUP($E33,'ALL-GTK-SD-SMP-SMA-SMK-SLB'!$F$14:$CG$713,'ALL-GTK-SD-SMP-SMA-SMK-SLB'!BU$7,FALSE)</f>
        <v>0</v>
      </c>
      <c r="BU33" s="299">
        <f t="shared" si="29"/>
        <v>0</v>
      </c>
      <c r="BV33" s="299">
        <f t="shared" si="30"/>
        <v>0</v>
      </c>
      <c r="BW33" s="44">
        <f t="shared" si="31"/>
        <v>0</v>
      </c>
      <c r="BX33" s="44">
        <f t="shared" si="32"/>
        <v>0</v>
      </c>
      <c r="BY33" s="11">
        <f t="shared" si="33"/>
        <v>0</v>
      </c>
      <c r="BZ33" s="14">
        <f t="shared" si="34"/>
        <v>2</v>
      </c>
      <c r="CA33" s="14">
        <f t="shared" si="35"/>
        <v>5</v>
      </c>
      <c r="CB33" s="13">
        <f t="shared" si="36"/>
        <v>0</v>
      </c>
      <c r="CC33" s="13">
        <f t="shared" si="37"/>
        <v>0</v>
      </c>
      <c r="CD33" s="312">
        <f t="shared" si="38"/>
        <v>2</v>
      </c>
      <c r="CE33" s="312">
        <f t="shared" si="39"/>
        <v>5</v>
      </c>
      <c r="CF33" s="313">
        <f t="shared" si="40"/>
        <v>7</v>
      </c>
      <c r="CG33" s="302" t="str">
        <f t="shared" si="41"/>
        <v>OK</v>
      </c>
    </row>
    <row r="34" spans="1:85" ht="14.25" x14ac:dyDescent="0.25">
      <c r="A34" s="6">
        <v>22</v>
      </c>
      <c r="B34" s="495">
        <v>22</v>
      </c>
      <c r="C34" s="495" t="s">
        <v>6</v>
      </c>
      <c r="D34" s="496" t="s">
        <v>24</v>
      </c>
      <c r="E34" s="624">
        <v>20319143</v>
      </c>
      <c r="F34" s="625" t="s">
        <v>289</v>
      </c>
      <c r="G34" s="624" t="s">
        <v>52</v>
      </c>
      <c r="H34" s="9">
        <f>VLOOKUP($E34,'ALL-GTK-SD-SMP-SMA-SMK-SLB'!$F$14:$CG$713,'ALL-GTK-SD-SMP-SMA-SMK-SLB'!I$7,FALSE)</f>
        <v>0</v>
      </c>
      <c r="I34" s="9">
        <f>VLOOKUP($E34,'ALL-GTK-SD-SMP-SMA-SMK-SLB'!$F$14:$CG$713,'ALL-GTK-SD-SMP-SMA-SMK-SLB'!J$7,FALSE)</f>
        <v>1</v>
      </c>
      <c r="J34" s="9">
        <f>VLOOKUP($E34,'ALL-GTK-SD-SMP-SMA-SMK-SLB'!$F$14:$CG$713,'ALL-GTK-SD-SMP-SMA-SMK-SLB'!K$7,FALSE)</f>
        <v>0</v>
      </c>
      <c r="K34" s="9">
        <f>VLOOKUP($E34,'ALL-GTK-SD-SMP-SMA-SMK-SLB'!$F$14:$CG$713,'ALL-GTK-SD-SMP-SMA-SMK-SLB'!L$7,FALSE)</f>
        <v>1</v>
      </c>
      <c r="L34" s="9">
        <f>VLOOKUP($E34,'ALL-GTK-SD-SMP-SMA-SMK-SLB'!$F$14:$CG$713,'ALL-GTK-SD-SMP-SMA-SMK-SLB'!M$7,FALSE)</f>
        <v>0</v>
      </c>
      <c r="M34" s="9">
        <f>VLOOKUP($E34,'ALL-GTK-SD-SMP-SMA-SMK-SLB'!$F$14:$CG$713,'ALL-GTK-SD-SMP-SMA-SMK-SLB'!N$7,FALSE)</f>
        <v>2</v>
      </c>
      <c r="N34" s="9">
        <f>VLOOKUP($E34,'ALL-GTK-SD-SMP-SMA-SMK-SLB'!$F$14:$CG$713,'ALL-GTK-SD-SMP-SMA-SMK-SLB'!O$7,FALSE)</f>
        <v>1</v>
      </c>
      <c r="O34" s="9">
        <f>VLOOKUP($E34,'ALL-GTK-SD-SMP-SMA-SMK-SLB'!$F$14:$CG$713,'ALL-GTK-SD-SMP-SMA-SMK-SLB'!P$7,FALSE)</f>
        <v>1</v>
      </c>
      <c r="P34" s="299">
        <f t="shared" si="6"/>
        <v>1</v>
      </c>
      <c r="Q34" s="299">
        <f t="shared" si="7"/>
        <v>5</v>
      </c>
      <c r="R34" s="300">
        <f t="shared" si="8"/>
        <v>6</v>
      </c>
      <c r="S34" s="9">
        <f>VLOOKUP($E34,'ALL-GTK-SD-SMP-SMA-SMK-SLB'!$F$14:$CG$713,'ALL-GTK-SD-SMP-SMA-SMK-SLB'!T$7,FALSE)</f>
        <v>0</v>
      </c>
      <c r="T34" s="9">
        <f>VLOOKUP($E34,'ALL-GTK-SD-SMP-SMA-SMK-SLB'!$F$14:$CG$713,'ALL-GTK-SD-SMP-SMA-SMK-SLB'!U$7,FALSE)</f>
        <v>0</v>
      </c>
      <c r="U34" s="9">
        <f>VLOOKUP($E34,'ALL-GTK-SD-SMP-SMA-SMK-SLB'!$F$14:$CG$713,'ALL-GTK-SD-SMP-SMA-SMK-SLB'!V$7,FALSE)</f>
        <v>0</v>
      </c>
      <c r="V34" s="9">
        <f>VLOOKUP($E34,'ALL-GTK-SD-SMP-SMA-SMK-SLB'!$F$14:$CG$713,'ALL-GTK-SD-SMP-SMA-SMK-SLB'!W$7,FALSE)</f>
        <v>0</v>
      </c>
      <c r="W34" s="9">
        <f>VLOOKUP($E34,'ALL-GTK-SD-SMP-SMA-SMK-SLB'!$F$14:$CG$713,'ALL-GTK-SD-SMP-SMA-SMK-SLB'!X$7,FALSE)</f>
        <v>1</v>
      </c>
      <c r="X34" s="9">
        <f>VLOOKUP($E34,'ALL-GTK-SD-SMP-SMA-SMK-SLB'!$F$14:$CG$713,'ALL-GTK-SD-SMP-SMA-SMK-SLB'!Y$7,FALSE)</f>
        <v>1</v>
      </c>
      <c r="Y34" s="299">
        <f t="shared" si="9"/>
        <v>1</v>
      </c>
      <c r="Z34" s="299">
        <f t="shared" si="10"/>
        <v>1</v>
      </c>
      <c r="AA34" s="10">
        <f t="shared" si="11"/>
        <v>2</v>
      </c>
      <c r="AB34" s="44">
        <f t="shared" si="12"/>
        <v>2</v>
      </c>
      <c r="AC34" s="44">
        <f t="shared" si="13"/>
        <v>6</v>
      </c>
      <c r="AD34" s="11">
        <f t="shared" si="14"/>
        <v>8</v>
      </c>
      <c r="AE34" s="9">
        <f>VLOOKUP($E34,'ALL-GTK-SD-SMP-SMA-SMK-SLB'!$F$14:$CG$713,'ALL-GTK-SD-SMP-SMA-SMK-SLB'!AF$7,FALSE)</f>
        <v>0</v>
      </c>
      <c r="AF34" s="9">
        <f>VLOOKUP($E34,'ALL-GTK-SD-SMP-SMA-SMK-SLB'!$F$14:$CG$713,'ALL-GTK-SD-SMP-SMA-SMK-SLB'!AG$7,FALSE)</f>
        <v>4</v>
      </c>
      <c r="AG34" s="10">
        <f t="shared" si="15"/>
        <v>4</v>
      </c>
      <c r="AH34" s="9">
        <f>VLOOKUP($E34,'ALL-GTK-SD-SMP-SMA-SMK-SLB'!$F$14:$CG$713,'ALL-GTK-SD-SMP-SMA-SMK-SLB'!AI$7,FALSE)</f>
        <v>2</v>
      </c>
      <c r="AI34" s="9">
        <f>VLOOKUP($E34,'ALL-GTK-SD-SMP-SMA-SMK-SLB'!$F$14:$CG$713,'ALL-GTK-SD-SMP-SMA-SMK-SLB'!AJ$7,FALSE)</f>
        <v>2</v>
      </c>
      <c r="AJ34" s="10">
        <f t="shared" si="16"/>
        <v>4</v>
      </c>
      <c r="AK34" s="44">
        <f t="shared" si="17"/>
        <v>2</v>
      </c>
      <c r="AL34" s="44">
        <f t="shared" si="18"/>
        <v>6</v>
      </c>
      <c r="AM34" s="11">
        <f t="shared" si="19"/>
        <v>8</v>
      </c>
      <c r="AN34" s="299">
        <f>VLOOKUP($E34,'ALL-GTK-SD-SMP-SMA-SMK-SLB'!$F$14:$CG$713,'ALL-GTK-SD-SMP-SMA-SMK-SLB'!AO$7,FALSE)</f>
        <v>1</v>
      </c>
      <c r="AO34" s="299">
        <f>VLOOKUP($E34,'ALL-GTK-SD-SMP-SMA-SMK-SLB'!$F$14:$CG$713,'ALL-GTK-SD-SMP-SMA-SMK-SLB'!AP$7,FALSE)</f>
        <v>0</v>
      </c>
      <c r="AP34" s="9">
        <f>VLOOKUP($E34,'ALL-GTK-SD-SMP-SMA-SMK-SLB'!$F$14:$CG$713,'ALL-GTK-SD-SMP-SMA-SMK-SLB'!AQ$7,FALSE)</f>
        <v>0</v>
      </c>
      <c r="AQ34" s="9">
        <f>VLOOKUP($E34,'ALL-GTK-SD-SMP-SMA-SMK-SLB'!$F$14:$CG$713,'ALL-GTK-SD-SMP-SMA-SMK-SLB'!AR$7,FALSE)</f>
        <v>0</v>
      </c>
      <c r="AR34" s="9">
        <f>VLOOKUP($E34,'ALL-GTK-SD-SMP-SMA-SMK-SLB'!$F$14:$CG$713,'ALL-GTK-SD-SMP-SMA-SMK-SLB'!AS$7,FALSE)</f>
        <v>0</v>
      </c>
      <c r="AS34" s="9">
        <f>VLOOKUP($E34,'ALL-GTK-SD-SMP-SMA-SMK-SLB'!$F$14:$CG$713,'ALL-GTK-SD-SMP-SMA-SMK-SLB'!AT$7,FALSE)</f>
        <v>0</v>
      </c>
      <c r="AT34" s="9">
        <f>VLOOKUP($E34,'ALL-GTK-SD-SMP-SMA-SMK-SLB'!$F$14:$CG$713,'ALL-GTK-SD-SMP-SMA-SMK-SLB'!AU$7,FALSE)</f>
        <v>0</v>
      </c>
      <c r="AU34" s="9">
        <f>VLOOKUP($E34,'ALL-GTK-SD-SMP-SMA-SMK-SLB'!$F$14:$CG$713,'ALL-GTK-SD-SMP-SMA-SMK-SLB'!AV$7,FALSE)</f>
        <v>0</v>
      </c>
      <c r="AV34" s="9">
        <f>VLOOKUP($E34,'ALL-GTK-SD-SMP-SMA-SMK-SLB'!$F$14:$CG$713,'ALL-GTK-SD-SMP-SMA-SMK-SLB'!AW$7,FALSE)</f>
        <v>0</v>
      </c>
      <c r="AW34" s="9">
        <f>VLOOKUP($E34,'ALL-GTK-SD-SMP-SMA-SMK-SLB'!$F$14:$CG$713,'ALL-GTK-SD-SMP-SMA-SMK-SLB'!AX$7,FALSE)</f>
        <v>0</v>
      </c>
      <c r="AX34" s="9">
        <f>VLOOKUP($E34,'ALL-GTK-SD-SMP-SMA-SMK-SLB'!$F$14:$CG$713,'ALL-GTK-SD-SMP-SMA-SMK-SLB'!AY$7,FALSE)</f>
        <v>1</v>
      </c>
      <c r="AY34" s="9">
        <f>VLOOKUP($E34,'ALL-GTK-SD-SMP-SMA-SMK-SLB'!$F$14:$CG$713,'ALL-GTK-SD-SMP-SMA-SMK-SLB'!AZ$7,FALSE)</f>
        <v>6</v>
      </c>
      <c r="AZ34" s="9">
        <f>VLOOKUP($E34,'ALL-GTK-SD-SMP-SMA-SMK-SLB'!$F$14:$CG$713,'ALL-GTK-SD-SMP-SMA-SMK-SLB'!BA$7,FALSE)</f>
        <v>0</v>
      </c>
      <c r="BA34" s="9">
        <f>VLOOKUP($E34,'ALL-GTK-SD-SMP-SMA-SMK-SLB'!$F$14:$CG$713,'ALL-GTK-SD-SMP-SMA-SMK-SLB'!BB$7,FALSE)</f>
        <v>0</v>
      </c>
      <c r="BB34" s="9">
        <f>VLOOKUP($E34,'ALL-GTK-SD-SMP-SMA-SMK-SLB'!$F$14:$CG$713,'ALL-GTK-SD-SMP-SMA-SMK-SLB'!BC$7,FALSE)</f>
        <v>0</v>
      </c>
      <c r="BC34" s="9">
        <f>VLOOKUP($E34,'ALL-GTK-SD-SMP-SMA-SMK-SLB'!$F$14:$CG$713,'ALL-GTK-SD-SMP-SMA-SMK-SLB'!BD$7,FALSE)</f>
        <v>0</v>
      </c>
      <c r="BD34" s="310">
        <f t="shared" si="20"/>
        <v>1</v>
      </c>
      <c r="BE34" s="310">
        <f t="shared" si="21"/>
        <v>0</v>
      </c>
      <c r="BF34" s="10">
        <f t="shared" si="22"/>
        <v>1</v>
      </c>
      <c r="BG34" s="311">
        <f t="shared" si="23"/>
        <v>1</v>
      </c>
      <c r="BH34" s="311">
        <f t="shared" si="24"/>
        <v>6</v>
      </c>
      <c r="BI34" s="10">
        <f t="shared" si="25"/>
        <v>7</v>
      </c>
      <c r="BJ34" s="44">
        <f t="shared" si="26"/>
        <v>2</v>
      </c>
      <c r="BK34" s="44">
        <f t="shared" si="27"/>
        <v>6</v>
      </c>
      <c r="BL34" s="11">
        <f t="shared" si="28"/>
        <v>8</v>
      </c>
      <c r="BM34" s="9">
        <f>VLOOKUP($E34,'ALL-GTK-SD-SMP-SMA-SMK-SLB'!$F$14:$CG$713,'ALL-GTK-SD-SMP-SMA-SMK-SLB'!BN$7,FALSE)</f>
        <v>0</v>
      </c>
      <c r="BN34" s="9">
        <f>VLOOKUP($E34,'ALL-GTK-SD-SMP-SMA-SMK-SLB'!$F$14:$CG$713,'ALL-GTK-SD-SMP-SMA-SMK-SLB'!BO$7,FALSE)</f>
        <v>0</v>
      </c>
      <c r="BO34" s="9">
        <f>VLOOKUP($E34,'ALL-GTK-SD-SMP-SMA-SMK-SLB'!$F$14:$CG$713,'ALL-GTK-SD-SMP-SMA-SMK-SLB'!BP$7,FALSE)</f>
        <v>0</v>
      </c>
      <c r="BP34" s="9">
        <f>VLOOKUP($E34,'ALL-GTK-SD-SMP-SMA-SMK-SLB'!$F$14:$CG$713,'ALL-GTK-SD-SMP-SMA-SMK-SLB'!BQ$7,FALSE)</f>
        <v>0</v>
      </c>
      <c r="BQ34" s="9">
        <f>VLOOKUP($E34,'ALL-GTK-SD-SMP-SMA-SMK-SLB'!$F$14:$CG$713,'ALL-GTK-SD-SMP-SMA-SMK-SLB'!BR$7,FALSE)</f>
        <v>0</v>
      </c>
      <c r="BR34" s="9">
        <f>VLOOKUP($E34,'ALL-GTK-SD-SMP-SMA-SMK-SLB'!$F$14:$CG$713,'ALL-GTK-SD-SMP-SMA-SMK-SLB'!BS$7,FALSE)</f>
        <v>0</v>
      </c>
      <c r="BS34" s="9">
        <f>VLOOKUP($E34,'ALL-GTK-SD-SMP-SMA-SMK-SLB'!$F$14:$CG$713,'ALL-GTK-SD-SMP-SMA-SMK-SLB'!BT$7,FALSE)</f>
        <v>0</v>
      </c>
      <c r="BT34" s="9">
        <f>VLOOKUP($E34,'ALL-GTK-SD-SMP-SMA-SMK-SLB'!$F$14:$CG$713,'ALL-GTK-SD-SMP-SMA-SMK-SLB'!BU$7,FALSE)</f>
        <v>0</v>
      </c>
      <c r="BU34" s="299">
        <f t="shared" si="29"/>
        <v>0</v>
      </c>
      <c r="BV34" s="299">
        <f t="shared" si="30"/>
        <v>0</v>
      </c>
      <c r="BW34" s="44">
        <f t="shared" si="31"/>
        <v>0</v>
      </c>
      <c r="BX34" s="44">
        <f t="shared" si="32"/>
        <v>0</v>
      </c>
      <c r="BY34" s="11">
        <f t="shared" si="33"/>
        <v>0</v>
      </c>
      <c r="BZ34" s="14">
        <f t="shared" si="34"/>
        <v>2</v>
      </c>
      <c r="CA34" s="14">
        <f t="shared" si="35"/>
        <v>6</v>
      </c>
      <c r="CB34" s="13">
        <f t="shared" si="36"/>
        <v>0</v>
      </c>
      <c r="CC34" s="13">
        <f t="shared" si="37"/>
        <v>0</v>
      </c>
      <c r="CD34" s="312">
        <f t="shared" si="38"/>
        <v>2</v>
      </c>
      <c r="CE34" s="312">
        <f t="shared" si="39"/>
        <v>6</v>
      </c>
      <c r="CF34" s="313">
        <f t="shared" si="40"/>
        <v>8</v>
      </c>
      <c r="CG34" s="302" t="str">
        <f t="shared" si="41"/>
        <v>OK</v>
      </c>
    </row>
    <row r="35" spans="1:85" ht="14.25" x14ac:dyDescent="0.25">
      <c r="A35" s="6">
        <v>23</v>
      </c>
      <c r="B35" s="495">
        <v>23</v>
      </c>
      <c r="C35" s="495" t="s">
        <v>6</v>
      </c>
      <c r="D35" s="496" t="s">
        <v>24</v>
      </c>
      <c r="E35" s="624">
        <v>20319121</v>
      </c>
      <c r="F35" s="625" t="s">
        <v>290</v>
      </c>
      <c r="G35" s="624" t="s">
        <v>52</v>
      </c>
      <c r="H35" s="9">
        <f>VLOOKUP($E35,'ALL-GTK-SD-SMP-SMA-SMK-SLB'!$F$14:$CG$713,'ALL-GTK-SD-SMP-SMA-SMK-SLB'!I$7,FALSE)</f>
        <v>1</v>
      </c>
      <c r="I35" s="9">
        <f>VLOOKUP($E35,'ALL-GTK-SD-SMP-SMA-SMK-SLB'!$F$14:$CG$713,'ALL-GTK-SD-SMP-SMA-SMK-SLB'!J$7,FALSE)</f>
        <v>1</v>
      </c>
      <c r="J35" s="9">
        <f>VLOOKUP($E35,'ALL-GTK-SD-SMP-SMA-SMK-SLB'!$F$14:$CG$713,'ALL-GTK-SD-SMP-SMA-SMK-SLB'!K$7,FALSE)</f>
        <v>0</v>
      </c>
      <c r="K35" s="9">
        <f>VLOOKUP($E35,'ALL-GTK-SD-SMP-SMA-SMK-SLB'!$F$14:$CG$713,'ALL-GTK-SD-SMP-SMA-SMK-SLB'!L$7,FALSE)</f>
        <v>0</v>
      </c>
      <c r="L35" s="9">
        <f>VLOOKUP($E35,'ALL-GTK-SD-SMP-SMA-SMK-SLB'!$F$14:$CG$713,'ALL-GTK-SD-SMP-SMA-SMK-SLB'!M$7,FALSE)</f>
        <v>0</v>
      </c>
      <c r="M35" s="9">
        <f>VLOOKUP($E35,'ALL-GTK-SD-SMP-SMA-SMK-SLB'!$F$14:$CG$713,'ALL-GTK-SD-SMP-SMA-SMK-SLB'!N$7,FALSE)</f>
        <v>0</v>
      </c>
      <c r="N35" s="9">
        <f>VLOOKUP($E35,'ALL-GTK-SD-SMP-SMA-SMK-SLB'!$F$14:$CG$713,'ALL-GTK-SD-SMP-SMA-SMK-SLB'!O$7,FALSE)</f>
        <v>1</v>
      </c>
      <c r="O35" s="9">
        <f>VLOOKUP($E35,'ALL-GTK-SD-SMP-SMA-SMK-SLB'!$F$14:$CG$713,'ALL-GTK-SD-SMP-SMA-SMK-SLB'!P$7,FALSE)</f>
        <v>4</v>
      </c>
      <c r="P35" s="299">
        <f t="shared" si="6"/>
        <v>2</v>
      </c>
      <c r="Q35" s="299">
        <f t="shared" si="7"/>
        <v>5</v>
      </c>
      <c r="R35" s="300">
        <f t="shared" si="8"/>
        <v>7</v>
      </c>
      <c r="S35" s="9">
        <f>VLOOKUP($E35,'ALL-GTK-SD-SMP-SMA-SMK-SLB'!$F$14:$CG$713,'ALL-GTK-SD-SMP-SMA-SMK-SLB'!T$7,FALSE)</f>
        <v>0</v>
      </c>
      <c r="T35" s="9">
        <f>VLOOKUP($E35,'ALL-GTK-SD-SMP-SMA-SMK-SLB'!$F$14:$CG$713,'ALL-GTK-SD-SMP-SMA-SMK-SLB'!U$7,FALSE)</f>
        <v>0</v>
      </c>
      <c r="U35" s="9">
        <f>VLOOKUP($E35,'ALL-GTK-SD-SMP-SMA-SMK-SLB'!$F$14:$CG$713,'ALL-GTK-SD-SMP-SMA-SMK-SLB'!V$7,FALSE)</f>
        <v>3</v>
      </c>
      <c r="V35" s="9">
        <f>VLOOKUP($E35,'ALL-GTK-SD-SMP-SMA-SMK-SLB'!$F$14:$CG$713,'ALL-GTK-SD-SMP-SMA-SMK-SLB'!W$7,FALSE)</f>
        <v>2</v>
      </c>
      <c r="W35" s="9">
        <f>VLOOKUP($E35,'ALL-GTK-SD-SMP-SMA-SMK-SLB'!$F$14:$CG$713,'ALL-GTK-SD-SMP-SMA-SMK-SLB'!X$7,FALSE)</f>
        <v>0</v>
      </c>
      <c r="X35" s="9">
        <f>VLOOKUP($E35,'ALL-GTK-SD-SMP-SMA-SMK-SLB'!$F$14:$CG$713,'ALL-GTK-SD-SMP-SMA-SMK-SLB'!Y$7,FALSE)</f>
        <v>0</v>
      </c>
      <c r="Y35" s="299">
        <f t="shared" si="9"/>
        <v>3</v>
      </c>
      <c r="Z35" s="299">
        <f t="shared" si="10"/>
        <v>2</v>
      </c>
      <c r="AA35" s="10">
        <f t="shared" si="11"/>
        <v>5</v>
      </c>
      <c r="AB35" s="44">
        <f t="shared" si="12"/>
        <v>5</v>
      </c>
      <c r="AC35" s="44">
        <f t="shared" si="13"/>
        <v>7</v>
      </c>
      <c r="AD35" s="11">
        <f t="shared" si="14"/>
        <v>12</v>
      </c>
      <c r="AE35" s="9">
        <f>VLOOKUP($E35,'ALL-GTK-SD-SMP-SMA-SMK-SLB'!$F$14:$CG$713,'ALL-GTK-SD-SMP-SMA-SMK-SLB'!AF$7,FALSE)</f>
        <v>2</v>
      </c>
      <c r="AF35" s="9">
        <f>VLOOKUP($E35,'ALL-GTK-SD-SMP-SMA-SMK-SLB'!$F$14:$CG$713,'ALL-GTK-SD-SMP-SMA-SMK-SLB'!AG$7,FALSE)</f>
        <v>3</v>
      </c>
      <c r="AG35" s="10">
        <f t="shared" si="15"/>
        <v>5</v>
      </c>
      <c r="AH35" s="9">
        <f>VLOOKUP($E35,'ALL-GTK-SD-SMP-SMA-SMK-SLB'!$F$14:$CG$713,'ALL-GTK-SD-SMP-SMA-SMK-SLB'!AI$7,FALSE)</f>
        <v>3</v>
      </c>
      <c r="AI35" s="9">
        <f>VLOOKUP($E35,'ALL-GTK-SD-SMP-SMA-SMK-SLB'!$F$14:$CG$713,'ALL-GTK-SD-SMP-SMA-SMK-SLB'!AJ$7,FALSE)</f>
        <v>4</v>
      </c>
      <c r="AJ35" s="10">
        <f t="shared" si="16"/>
        <v>7</v>
      </c>
      <c r="AK35" s="44">
        <f t="shared" si="17"/>
        <v>5</v>
      </c>
      <c r="AL35" s="44">
        <f t="shared" si="18"/>
        <v>7</v>
      </c>
      <c r="AM35" s="11">
        <f t="shared" si="19"/>
        <v>12</v>
      </c>
      <c r="AN35" s="299">
        <f>VLOOKUP($E35,'ALL-GTK-SD-SMP-SMA-SMK-SLB'!$F$14:$CG$713,'ALL-GTK-SD-SMP-SMA-SMK-SLB'!AO$7,FALSE)</f>
        <v>0</v>
      </c>
      <c r="AO35" s="299">
        <f>VLOOKUP($E35,'ALL-GTK-SD-SMP-SMA-SMK-SLB'!$F$14:$CG$713,'ALL-GTK-SD-SMP-SMA-SMK-SLB'!AP$7,FALSE)</f>
        <v>0</v>
      </c>
      <c r="AP35" s="9">
        <f>VLOOKUP($E35,'ALL-GTK-SD-SMP-SMA-SMK-SLB'!$F$14:$CG$713,'ALL-GTK-SD-SMP-SMA-SMK-SLB'!AQ$7,FALSE)</f>
        <v>0</v>
      </c>
      <c r="AQ35" s="9">
        <f>VLOOKUP($E35,'ALL-GTK-SD-SMP-SMA-SMK-SLB'!$F$14:$CG$713,'ALL-GTK-SD-SMP-SMA-SMK-SLB'!AR$7,FALSE)</f>
        <v>0</v>
      </c>
      <c r="AR35" s="9">
        <f>VLOOKUP($E35,'ALL-GTK-SD-SMP-SMA-SMK-SLB'!$F$14:$CG$713,'ALL-GTK-SD-SMP-SMA-SMK-SLB'!AS$7,FALSE)</f>
        <v>0</v>
      </c>
      <c r="AS35" s="9">
        <f>VLOOKUP($E35,'ALL-GTK-SD-SMP-SMA-SMK-SLB'!$F$14:$CG$713,'ALL-GTK-SD-SMP-SMA-SMK-SLB'!AT$7,FALSE)</f>
        <v>0</v>
      </c>
      <c r="AT35" s="9">
        <f>VLOOKUP($E35,'ALL-GTK-SD-SMP-SMA-SMK-SLB'!$F$14:$CG$713,'ALL-GTK-SD-SMP-SMA-SMK-SLB'!AU$7,FALSE)</f>
        <v>0</v>
      </c>
      <c r="AU35" s="9">
        <f>VLOOKUP($E35,'ALL-GTK-SD-SMP-SMA-SMK-SLB'!$F$14:$CG$713,'ALL-GTK-SD-SMP-SMA-SMK-SLB'!AV$7,FALSE)</f>
        <v>0</v>
      </c>
      <c r="AV35" s="9">
        <f>VLOOKUP($E35,'ALL-GTK-SD-SMP-SMA-SMK-SLB'!$F$14:$CG$713,'ALL-GTK-SD-SMP-SMA-SMK-SLB'!AW$7,FALSE)</f>
        <v>0</v>
      </c>
      <c r="AW35" s="9">
        <f>VLOOKUP($E35,'ALL-GTK-SD-SMP-SMA-SMK-SLB'!$F$14:$CG$713,'ALL-GTK-SD-SMP-SMA-SMK-SLB'!AX$7,FALSE)</f>
        <v>0</v>
      </c>
      <c r="AX35" s="9">
        <f>VLOOKUP($E35,'ALL-GTK-SD-SMP-SMA-SMK-SLB'!$F$14:$CG$713,'ALL-GTK-SD-SMP-SMA-SMK-SLB'!AY$7,FALSE)</f>
        <v>5</v>
      </c>
      <c r="AY35" s="9">
        <f>VLOOKUP($E35,'ALL-GTK-SD-SMP-SMA-SMK-SLB'!$F$14:$CG$713,'ALL-GTK-SD-SMP-SMA-SMK-SLB'!AZ$7,FALSE)</f>
        <v>7</v>
      </c>
      <c r="AZ35" s="9">
        <f>VLOOKUP($E35,'ALL-GTK-SD-SMP-SMA-SMK-SLB'!$F$14:$CG$713,'ALL-GTK-SD-SMP-SMA-SMK-SLB'!BA$7,FALSE)</f>
        <v>0</v>
      </c>
      <c r="BA35" s="9">
        <f>VLOOKUP($E35,'ALL-GTK-SD-SMP-SMA-SMK-SLB'!$F$14:$CG$713,'ALL-GTK-SD-SMP-SMA-SMK-SLB'!BB$7,FALSE)</f>
        <v>0</v>
      </c>
      <c r="BB35" s="9">
        <f>VLOOKUP($E35,'ALL-GTK-SD-SMP-SMA-SMK-SLB'!$F$14:$CG$713,'ALL-GTK-SD-SMP-SMA-SMK-SLB'!BC$7,FALSE)</f>
        <v>0</v>
      </c>
      <c r="BC35" s="9">
        <f>VLOOKUP($E35,'ALL-GTK-SD-SMP-SMA-SMK-SLB'!$F$14:$CG$713,'ALL-GTK-SD-SMP-SMA-SMK-SLB'!BD$7,FALSE)</f>
        <v>0</v>
      </c>
      <c r="BD35" s="310">
        <f t="shared" si="20"/>
        <v>0</v>
      </c>
      <c r="BE35" s="310">
        <f t="shared" si="21"/>
        <v>0</v>
      </c>
      <c r="BF35" s="10">
        <f t="shared" si="22"/>
        <v>0</v>
      </c>
      <c r="BG35" s="311">
        <f t="shared" si="23"/>
        <v>5</v>
      </c>
      <c r="BH35" s="311">
        <f t="shared" si="24"/>
        <v>7</v>
      </c>
      <c r="BI35" s="10">
        <f t="shared" si="25"/>
        <v>12</v>
      </c>
      <c r="BJ35" s="44">
        <f t="shared" si="26"/>
        <v>5</v>
      </c>
      <c r="BK35" s="44">
        <f t="shared" si="27"/>
        <v>7</v>
      </c>
      <c r="BL35" s="11">
        <f t="shared" si="28"/>
        <v>12</v>
      </c>
      <c r="BM35" s="9">
        <f>VLOOKUP($E35,'ALL-GTK-SD-SMP-SMA-SMK-SLB'!$F$14:$CG$713,'ALL-GTK-SD-SMP-SMA-SMK-SLB'!BN$7,FALSE)</f>
        <v>0</v>
      </c>
      <c r="BN35" s="9">
        <f>VLOOKUP($E35,'ALL-GTK-SD-SMP-SMA-SMK-SLB'!$F$14:$CG$713,'ALL-GTK-SD-SMP-SMA-SMK-SLB'!BO$7,FALSE)</f>
        <v>0</v>
      </c>
      <c r="BO35" s="9">
        <f>VLOOKUP($E35,'ALL-GTK-SD-SMP-SMA-SMK-SLB'!$F$14:$CG$713,'ALL-GTK-SD-SMP-SMA-SMK-SLB'!BP$7,FALSE)</f>
        <v>0</v>
      </c>
      <c r="BP35" s="9">
        <f>VLOOKUP($E35,'ALL-GTK-SD-SMP-SMA-SMK-SLB'!$F$14:$CG$713,'ALL-GTK-SD-SMP-SMA-SMK-SLB'!BQ$7,FALSE)</f>
        <v>0</v>
      </c>
      <c r="BQ35" s="9">
        <f>VLOOKUP($E35,'ALL-GTK-SD-SMP-SMA-SMK-SLB'!$F$14:$CG$713,'ALL-GTK-SD-SMP-SMA-SMK-SLB'!BR$7,FALSE)</f>
        <v>0</v>
      </c>
      <c r="BR35" s="9">
        <f>VLOOKUP($E35,'ALL-GTK-SD-SMP-SMA-SMK-SLB'!$F$14:$CG$713,'ALL-GTK-SD-SMP-SMA-SMK-SLB'!BS$7,FALSE)</f>
        <v>0</v>
      </c>
      <c r="BS35" s="9">
        <f>VLOOKUP($E35,'ALL-GTK-SD-SMP-SMA-SMK-SLB'!$F$14:$CG$713,'ALL-GTK-SD-SMP-SMA-SMK-SLB'!BT$7,FALSE)</f>
        <v>0</v>
      </c>
      <c r="BT35" s="9">
        <f>VLOOKUP($E35,'ALL-GTK-SD-SMP-SMA-SMK-SLB'!$F$14:$CG$713,'ALL-GTK-SD-SMP-SMA-SMK-SLB'!BU$7,FALSE)</f>
        <v>0</v>
      </c>
      <c r="BU35" s="299">
        <f t="shared" si="29"/>
        <v>0</v>
      </c>
      <c r="BV35" s="299">
        <f t="shared" si="30"/>
        <v>0</v>
      </c>
      <c r="BW35" s="44">
        <f t="shared" si="31"/>
        <v>0</v>
      </c>
      <c r="BX35" s="44">
        <f t="shared" si="32"/>
        <v>0</v>
      </c>
      <c r="BY35" s="11">
        <f t="shared" si="33"/>
        <v>0</v>
      </c>
      <c r="BZ35" s="14">
        <f t="shared" si="34"/>
        <v>5</v>
      </c>
      <c r="CA35" s="14">
        <f t="shared" si="35"/>
        <v>7</v>
      </c>
      <c r="CB35" s="13">
        <f t="shared" si="36"/>
        <v>0</v>
      </c>
      <c r="CC35" s="13">
        <f t="shared" si="37"/>
        <v>0</v>
      </c>
      <c r="CD35" s="312">
        <f t="shared" si="38"/>
        <v>5</v>
      </c>
      <c r="CE35" s="312">
        <f t="shared" si="39"/>
        <v>7</v>
      </c>
      <c r="CF35" s="313">
        <f t="shared" si="40"/>
        <v>12</v>
      </c>
      <c r="CG35" s="302" t="str">
        <f t="shared" si="41"/>
        <v>OK</v>
      </c>
    </row>
    <row r="36" spans="1:85" ht="14.25" x14ac:dyDescent="0.25">
      <c r="A36" s="6">
        <v>24</v>
      </c>
      <c r="B36" s="495">
        <v>24</v>
      </c>
      <c r="C36" s="495" t="s">
        <v>6</v>
      </c>
      <c r="D36" s="496" t="s">
        <v>24</v>
      </c>
      <c r="E36" s="624">
        <v>20319122</v>
      </c>
      <c r="F36" s="625" t="s">
        <v>291</v>
      </c>
      <c r="G36" s="624" t="s">
        <v>52</v>
      </c>
      <c r="H36" s="9">
        <f>VLOOKUP($E36,'ALL-GTK-SD-SMP-SMA-SMK-SLB'!$F$14:$CG$713,'ALL-GTK-SD-SMP-SMA-SMK-SLB'!I$7,FALSE)</f>
        <v>0</v>
      </c>
      <c r="I36" s="9">
        <f>VLOOKUP($E36,'ALL-GTK-SD-SMP-SMA-SMK-SLB'!$F$14:$CG$713,'ALL-GTK-SD-SMP-SMA-SMK-SLB'!J$7,FALSE)</f>
        <v>0</v>
      </c>
      <c r="J36" s="9">
        <f>VLOOKUP($E36,'ALL-GTK-SD-SMP-SMA-SMK-SLB'!$F$14:$CG$713,'ALL-GTK-SD-SMP-SMA-SMK-SLB'!K$7,FALSE)</f>
        <v>0</v>
      </c>
      <c r="K36" s="9">
        <f>VLOOKUP($E36,'ALL-GTK-SD-SMP-SMA-SMK-SLB'!$F$14:$CG$713,'ALL-GTK-SD-SMP-SMA-SMK-SLB'!L$7,FALSE)</f>
        <v>0</v>
      </c>
      <c r="L36" s="9">
        <f>VLOOKUP($E36,'ALL-GTK-SD-SMP-SMA-SMK-SLB'!$F$14:$CG$713,'ALL-GTK-SD-SMP-SMA-SMK-SLB'!M$7,FALSE)</f>
        <v>0</v>
      </c>
      <c r="M36" s="9">
        <f>VLOOKUP($E36,'ALL-GTK-SD-SMP-SMA-SMK-SLB'!$F$14:$CG$713,'ALL-GTK-SD-SMP-SMA-SMK-SLB'!N$7,FALSE)</f>
        <v>2</v>
      </c>
      <c r="N36" s="9">
        <f>VLOOKUP($E36,'ALL-GTK-SD-SMP-SMA-SMK-SLB'!$F$14:$CG$713,'ALL-GTK-SD-SMP-SMA-SMK-SLB'!O$7,FALSE)</f>
        <v>0</v>
      </c>
      <c r="O36" s="9">
        <f>VLOOKUP($E36,'ALL-GTK-SD-SMP-SMA-SMK-SLB'!$F$14:$CG$713,'ALL-GTK-SD-SMP-SMA-SMK-SLB'!P$7,FALSE)</f>
        <v>3</v>
      </c>
      <c r="P36" s="299">
        <f t="shared" si="6"/>
        <v>0</v>
      </c>
      <c r="Q36" s="299">
        <f t="shared" si="7"/>
        <v>5</v>
      </c>
      <c r="R36" s="300">
        <f t="shared" si="8"/>
        <v>5</v>
      </c>
      <c r="S36" s="9">
        <f>VLOOKUP($E36,'ALL-GTK-SD-SMP-SMA-SMK-SLB'!$F$14:$CG$713,'ALL-GTK-SD-SMP-SMA-SMK-SLB'!T$7,FALSE)</f>
        <v>0</v>
      </c>
      <c r="T36" s="9">
        <f>VLOOKUP($E36,'ALL-GTK-SD-SMP-SMA-SMK-SLB'!$F$14:$CG$713,'ALL-GTK-SD-SMP-SMA-SMK-SLB'!U$7,FALSE)</f>
        <v>0</v>
      </c>
      <c r="U36" s="9">
        <f>VLOOKUP($E36,'ALL-GTK-SD-SMP-SMA-SMK-SLB'!$F$14:$CG$713,'ALL-GTK-SD-SMP-SMA-SMK-SLB'!V$7,FALSE)</f>
        <v>1</v>
      </c>
      <c r="V36" s="9">
        <f>VLOOKUP($E36,'ALL-GTK-SD-SMP-SMA-SMK-SLB'!$F$14:$CG$713,'ALL-GTK-SD-SMP-SMA-SMK-SLB'!W$7,FALSE)</f>
        <v>0</v>
      </c>
      <c r="W36" s="9">
        <f>VLOOKUP($E36,'ALL-GTK-SD-SMP-SMA-SMK-SLB'!$F$14:$CG$713,'ALL-GTK-SD-SMP-SMA-SMK-SLB'!X$7,FALSE)</f>
        <v>2</v>
      </c>
      <c r="X36" s="9">
        <f>VLOOKUP($E36,'ALL-GTK-SD-SMP-SMA-SMK-SLB'!$F$14:$CG$713,'ALL-GTK-SD-SMP-SMA-SMK-SLB'!Y$7,FALSE)</f>
        <v>2</v>
      </c>
      <c r="Y36" s="299">
        <f t="shared" si="9"/>
        <v>3</v>
      </c>
      <c r="Z36" s="299">
        <f t="shared" si="10"/>
        <v>2</v>
      </c>
      <c r="AA36" s="10">
        <f t="shared" si="11"/>
        <v>5</v>
      </c>
      <c r="AB36" s="44">
        <f t="shared" si="12"/>
        <v>3</v>
      </c>
      <c r="AC36" s="44">
        <f t="shared" si="13"/>
        <v>7</v>
      </c>
      <c r="AD36" s="11">
        <f t="shared" si="14"/>
        <v>10</v>
      </c>
      <c r="AE36" s="9">
        <f>VLOOKUP($E36,'ALL-GTK-SD-SMP-SMA-SMK-SLB'!$F$14:$CG$713,'ALL-GTK-SD-SMP-SMA-SMK-SLB'!AF$7,FALSE)</f>
        <v>3</v>
      </c>
      <c r="AF36" s="9">
        <f>VLOOKUP($E36,'ALL-GTK-SD-SMP-SMA-SMK-SLB'!$F$14:$CG$713,'ALL-GTK-SD-SMP-SMA-SMK-SLB'!AG$7,FALSE)</f>
        <v>4</v>
      </c>
      <c r="AG36" s="10">
        <f t="shared" si="15"/>
        <v>7</v>
      </c>
      <c r="AH36" s="9">
        <f>VLOOKUP($E36,'ALL-GTK-SD-SMP-SMA-SMK-SLB'!$F$14:$CG$713,'ALL-GTK-SD-SMP-SMA-SMK-SLB'!AI$7,FALSE)</f>
        <v>0</v>
      </c>
      <c r="AI36" s="9">
        <f>VLOOKUP($E36,'ALL-GTK-SD-SMP-SMA-SMK-SLB'!$F$14:$CG$713,'ALL-GTK-SD-SMP-SMA-SMK-SLB'!AJ$7,FALSE)</f>
        <v>3</v>
      </c>
      <c r="AJ36" s="10">
        <f t="shared" si="16"/>
        <v>3</v>
      </c>
      <c r="AK36" s="44">
        <f t="shared" si="17"/>
        <v>3</v>
      </c>
      <c r="AL36" s="44">
        <f t="shared" si="18"/>
        <v>7</v>
      </c>
      <c r="AM36" s="11">
        <f t="shared" si="19"/>
        <v>10</v>
      </c>
      <c r="AN36" s="299">
        <f>VLOOKUP($E36,'ALL-GTK-SD-SMP-SMA-SMK-SLB'!$F$14:$CG$713,'ALL-GTK-SD-SMP-SMA-SMK-SLB'!AO$7,FALSE)</f>
        <v>0</v>
      </c>
      <c r="AO36" s="299">
        <f>VLOOKUP($E36,'ALL-GTK-SD-SMP-SMA-SMK-SLB'!$F$14:$CG$713,'ALL-GTK-SD-SMP-SMA-SMK-SLB'!AP$7,FALSE)</f>
        <v>0</v>
      </c>
      <c r="AP36" s="9">
        <f>VLOOKUP($E36,'ALL-GTK-SD-SMP-SMA-SMK-SLB'!$F$14:$CG$713,'ALL-GTK-SD-SMP-SMA-SMK-SLB'!AQ$7,FALSE)</f>
        <v>0</v>
      </c>
      <c r="AQ36" s="9">
        <f>VLOOKUP($E36,'ALL-GTK-SD-SMP-SMA-SMK-SLB'!$F$14:$CG$713,'ALL-GTK-SD-SMP-SMA-SMK-SLB'!AR$7,FALSE)</f>
        <v>0</v>
      </c>
      <c r="AR36" s="9">
        <f>VLOOKUP($E36,'ALL-GTK-SD-SMP-SMA-SMK-SLB'!$F$14:$CG$713,'ALL-GTK-SD-SMP-SMA-SMK-SLB'!AS$7,FALSE)</f>
        <v>0</v>
      </c>
      <c r="AS36" s="9">
        <f>VLOOKUP($E36,'ALL-GTK-SD-SMP-SMA-SMK-SLB'!$F$14:$CG$713,'ALL-GTK-SD-SMP-SMA-SMK-SLB'!AT$7,FALSE)</f>
        <v>0</v>
      </c>
      <c r="AT36" s="9">
        <f>VLOOKUP($E36,'ALL-GTK-SD-SMP-SMA-SMK-SLB'!$F$14:$CG$713,'ALL-GTK-SD-SMP-SMA-SMK-SLB'!AU$7,FALSE)</f>
        <v>0</v>
      </c>
      <c r="AU36" s="9">
        <f>VLOOKUP($E36,'ALL-GTK-SD-SMP-SMA-SMK-SLB'!$F$14:$CG$713,'ALL-GTK-SD-SMP-SMA-SMK-SLB'!AV$7,FALSE)</f>
        <v>0</v>
      </c>
      <c r="AV36" s="9">
        <f>VLOOKUP($E36,'ALL-GTK-SD-SMP-SMA-SMK-SLB'!$F$14:$CG$713,'ALL-GTK-SD-SMP-SMA-SMK-SLB'!AW$7,FALSE)</f>
        <v>0</v>
      </c>
      <c r="AW36" s="9">
        <f>VLOOKUP($E36,'ALL-GTK-SD-SMP-SMA-SMK-SLB'!$F$14:$CG$713,'ALL-GTK-SD-SMP-SMA-SMK-SLB'!AX$7,FALSE)</f>
        <v>0</v>
      </c>
      <c r="AX36" s="9">
        <f>VLOOKUP($E36,'ALL-GTK-SD-SMP-SMA-SMK-SLB'!$F$14:$CG$713,'ALL-GTK-SD-SMP-SMA-SMK-SLB'!AY$7,FALSE)</f>
        <v>3</v>
      </c>
      <c r="AY36" s="9">
        <f>VLOOKUP($E36,'ALL-GTK-SD-SMP-SMA-SMK-SLB'!$F$14:$CG$713,'ALL-GTK-SD-SMP-SMA-SMK-SLB'!AZ$7,FALSE)</f>
        <v>7</v>
      </c>
      <c r="AZ36" s="9">
        <f>VLOOKUP($E36,'ALL-GTK-SD-SMP-SMA-SMK-SLB'!$F$14:$CG$713,'ALL-GTK-SD-SMP-SMA-SMK-SLB'!BA$7,FALSE)</f>
        <v>0</v>
      </c>
      <c r="BA36" s="9">
        <f>VLOOKUP($E36,'ALL-GTK-SD-SMP-SMA-SMK-SLB'!$F$14:$CG$713,'ALL-GTK-SD-SMP-SMA-SMK-SLB'!BB$7,FALSE)</f>
        <v>0</v>
      </c>
      <c r="BB36" s="9">
        <f>VLOOKUP($E36,'ALL-GTK-SD-SMP-SMA-SMK-SLB'!$F$14:$CG$713,'ALL-GTK-SD-SMP-SMA-SMK-SLB'!BC$7,FALSE)</f>
        <v>0</v>
      </c>
      <c r="BC36" s="9">
        <f>VLOOKUP($E36,'ALL-GTK-SD-SMP-SMA-SMK-SLB'!$F$14:$CG$713,'ALL-GTK-SD-SMP-SMA-SMK-SLB'!BD$7,FALSE)</f>
        <v>0</v>
      </c>
      <c r="BD36" s="310">
        <f t="shared" si="20"/>
        <v>0</v>
      </c>
      <c r="BE36" s="310">
        <f t="shared" si="21"/>
        <v>0</v>
      </c>
      <c r="BF36" s="10">
        <f t="shared" si="22"/>
        <v>0</v>
      </c>
      <c r="BG36" s="311">
        <f t="shared" si="23"/>
        <v>3</v>
      </c>
      <c r="BH36" s="311">
        <f t="shared" si="24"/>
        <v>7</v>
      </c>
      <c r="BI36" s="10">
        <f t="shared" si="25"/>
        <v>10</v>
      </c>
      <c r="BJ36" s="44">
        <f t="shared" si="26"/>
        <v>3</v>
      </c>
      <c r="BK36" s="44">
        <f t="shared" si="27"/>
        <v>7</v>
      </c>
      <c r="BL36" s="11">
        <f t="shared" si="28"/>
        <v>10</v>
      </c>
      <c r="BM36" s="9">
        <f>VLOOKUP($E36,'ALL-GTK-SD-SMP-SMA-SMK-SLB'!$F$14:$CG$713,'ALL-GTK-SD-SMP-SMA-SMK-SLB'!BN$7,FALSE)</f>
        <v>0</v>
      </c>
      <c r="BN36" s="9">
        <f>VLOOKUP($E36,'ALL-GTK-SD-SMP-SMA-SMK-SLB'!$F$14:$CG$713,'ALL-GTK-SD-SMP-SMA-SMK-SLB'!BO$7,FALSE)</f>
        <v>0</v>
      </c>
      <c r="BO36" s="9">
        <f>VLOOKUP($E36,'ALL-GTK-SD-SMP-SMA-SMK-SLB'!$F$14:$CG$713,'ALL-GTK-SD-SMP-SMA-SMK-SLB'!BP$7,FALSE)</f>
        <v>0</v>
      </c>
      <c r="BP36" s="9">
        <f>VLOOKUP($E36,'ALL-GTK-SD-SMP-SMA-SMK-SLB'!$F$14:$CG$713,'ALL-GTK-SD-SMP-SMA-SMK-SLB'!BQ$7,FALSE)</f>
        <v>0</v>
      </c>
      <c r="BQ36" s="9">
        <f>VLOOKUP($E36,'ALL-GTK-SD-SMP-SMA-SMK-SLB'!$F$14:$CG$713,'ALL-GTK-SD-SMP-SMA-SMK-SLB'!BR$7,FALSE)</f>
        <v>0</v>
      </c>
      <c r="BR36" s="9">
        <f>VLOOKUP($E36,'ALL-GTK-SD-SMP-SMA-SMK-SLB'!$F$14:$CG$713,'ALL-GTK-SD-SMP-SMA-SMK-SLB'!BS$7,FALSE)</f>
        <v>0</v>
      </c>
      <c r="BS36" s="9">
        <f>VLOOKUP($E36,'ALL-GTK-SD-SMP-SMA-SMK-SLB'!$F$14:$CG$713,'ALL-GTK-SD-SMP-SMA-SMK-SLB'!BT$7,FALSE)</f>
        <v>1</v>
      </c>
      <c r="BT36" s="9">
        <f>VLOOKUP($E36,'ALL-GTK-SD-SMP-SMA-SMK-SLB'!$F$14:$CG$713,'ALL-GTK-SD-SMP-SMA-SMK-SLB'!BU$7,FALSE)</f>
        <v>0</v>
      </c>
      <c r="BU36" s="299">
        <f t="shared" si="29"/>
        <v>1</v>
      </c>
      <c r="BV36" s="299">
        <f t="shared" si="30"/>
        <v>0</v>
      </c>
      <c r="BW36" s="44">
        <f t="shared" si="31"/>
        <v>1</v>
      </c>
      <c r="BX36" s="44">
        <f t="shared" si="32"/>
        <v>0</v>
      </c>
      <c r="BY36" s="11">
        <f t="shared" si="33"/>
        <v>1</v>
      </c>
      <c r="BZ36" s="14">
        <f t="shared" si="34"/>
        <v>3</v>
      </c>
      <c r="CA36" s="14">
        <f t="shared" si="35"/>
        <v>7</v>
      </c>
      <c r="CB36" s="13">
        <f t="shared" si="36"/>
        <v>1</v>
      </c>
      <c r="CC36" s="13">
        <f t="shared" si="37"/>
        <v>0</v>
      </c>
      <c r="CD36" s="312">
        <f t="shared" si="38"/>
        <v>4</v>
      </c>
      <c r="CE36" s="312">
        <f t="shared" si="39"/>
        <v>7</v>
      </c>
      <c r="CF36" s="313">
        <f t="shared" si="40"/>
        <v>11</v>
      </c>
      <c r="CG36" s="302" t="str">
        <f t="shared" si="41"/>
        <v>OK</v>
      </c>
    </row>
    <row r="37" spans="1:85" ht="14.25" x14ac:dyDescent="0.25">
      <c r="A37" s="6">
        <v>25</v>
      </c>
      <c r="B37" s="495">
        <v>25</v>
      </c>
      <c r="C37" s="495" t="s">
        <v>6</v>
      </c>
      <c r="D37" s="496" t="s">
        <v>24</v>
      </c>
      <c r="E37" s="624">
        <v>20319420</v>
      </c>
      <c r="F37" s="625" t="s">
        <v>292</v>
      </c>
      <c r="G37" s="624" t="s">
        <v>52</v>
      </c>
      <c r="H37" s="9">
        <f>VLOOKUP($E37,'ALL-GTK-SD-SMP-SMA-SMK-SLB'!$F$14:$CG$713,'ALL-GTK-SD-SMP-SMA-SMK-SLB'!I$7,FALSE)</f>
        <v>0</v>
      </c>
      <c r="I37" s="9">
        <f>VLOOKUP($E37,'ALL-GTK-SD-SMP-SMA-SMK-SLB'!$F$14:$CG$713,'ALL-GTK-SD-SMP-SMA-SMK-SLB'!J$7,FALSE)</f>
        <v>0</v>
      </c>
      <c r="J37" s="9">
        <f>VLOOKUP($E37,'ALL-GTK-SD-SMP-SMA-SMK-SLB'!$F$14:$CG$713,'ALL-GTK-SD-SMP-SMA-SMK-SLB'!K$7,FALSE)</f>
        <v>0</v>
      </c>
      <c r="K37" s="9">
        <f>VLOOKUP($E37,'ALL-GTK-SD-SMP-SMA-SMK-SLB'!$F$14:$CG$713,'ALL-GTK-SD-SMP-SMA-SMK-SLB'!L$7,FALSE)</f>
        <v>0</v>
      </c>
      <c r="L37" s="9">
        <f>VLOOKUP($E37,'ALL-GTK-SD-SMP-SMA-SMK-SLB'!$F$14:$CG$713,'ALL-GTK-SD-SMP-SMA-SMK-SLB'!M$7,FALSE)</f>
        <v>2</v>
      </c>
      <c r="M37" s="9">
        <f>VLOOKUP($E37,'ALL-GTK-SD-SMP-SMA-SMK-SLB'!$F$14:$CG$713,'ALL-GTK-SD-SMP-SMA-SMK-SLB'!N$7,FALSE)</f>
        <v>2</v>
      </c>
      <c r="N37" s="9">
        <f>VLOOKUP($E37,'ALL-GTK-SD-SMP-SMA-SMK-SLB'!$F$14:$CG$713,'ALL-GTK-SD-SMP-SMA-SMK-SLB'!O$7,FALSE)</f>
        <v>1</v>
      </c>
      <c r="O37" s="9">
        <f>VLOOKUP($E37,'ALL-GTK-SD-SMP-SMA-SMK-SLB'!$F$14:$CG$713,'ALL-GTK-SD-SMP-SMA-SMK-SLB'!P$7,FALSE)</f>
        <v>3</v>
      </c>
      <c r="P37" s="299">
        <f t="shared" si="6"/>
        <v>3</v>
      </c>
      <c r="Q37" s="299">
        <f t="shared" si="7"/>
        <v>5</v>
      </c>
      <c r="R37" s="300">
        <f t="shared" si="8"/>
        <v>8</v>
      </c>
      <c r="S37" s="9">
        <f>VLOOKUP($E37,'ALL-GTK-SD-SMP-SMA-SMK-SLB'!$F$14:$CG$713,'ALL-GTK-SD-SMP-SMA-SMK-SLB'!T$7,FALSE)</f>
        <v>0</v>
      </c>
      <c r="T37" s="9">
        <f>VLOOKUP($E37,'ALL-GTK-SD-SMP-SMA-SMK-SLB'!$F$14:$CG$713,'ALL-GTK-SD-SMP-SMA-SMK-SLB'!U$7,FALSE)</f>
        <v>0</v>
      </c>
      <c r="U37" s="9">
        <f>VLOOKUP($E37,'ALL-GTK-SD-SMP-SMA-SMK-SLB'!$F$14:$CG$713,'ALL-GTK-SD-SMP-SMA-SMK-SLB'!V$7,FALSE)</f>
        <v>1</v>
      </c>
      <c r="V37" s="9">
        <f>VLOOKUP($E37,'ALL-GTK-SD-SMP-SMA-SMK-SLB'!$F$14:$CG$713,'ALL-GTK-SD-SMP-SMA-SMK-SLB'!W$7,FALSE)</f>
        <v>2</v>
      </c>
      <c r="W37" s="9">
        <f>VLOOKUP($E37,'ALL-GTK-SD-SMP-SMA-SMK-SLB'!$F$14:$CG$713,'ALL-GTK-SD-SMP-SMA-SMK-SLB'!X$7,FALSE)</f>
        <v>0</v>
      </c>
      <c r="X37" s="9">
        <f>VLOOKUP($E37,'ALL-GTK-SD-SMP-SMA-SMK-SLB'!$F$14:$CG$713,'ALL-GTK-SD-SMP-SMA-SMK-SLB'!Y$7,FALSE)</f>
        <v>0</v>
      </c>
      <c r="Y37" s="299">
        <f t="shared" si="9"/>
        <v>1</v>
      </c>
      <c r="Z37" s="299">
        <f t="shared" si="10"/>
        <v>2</v>
      </c>
      <c r="AA37" s="10">
        <f t="shared" si="11"/>
        <v>3</v>
      </c>
      <c r="AB37" s="44">
        <f t="shared" si="12"/>
        <v>4</v>
      </c>
      <c r="AC37" s="44">
        <f t="shared" si="13"/>
        <v>7</v>
      </c>
      <c r="AD37" s="11">
        <f t="shared" si="14"/>
        <v>11</v>
      </c>
      <c r="AE37" s="9">
        <f>VLOOKUP($E37,'ALL-GTK-SD-SMP-SMA-SMK-SLB'!$F$14:$CG$713,'ALL-GTK-SD-SMP-SMA-SMK-SLB'!AF$7,FALSE)</f>
        <v>1</v>
      </c>
      <c r="AF37" s="9">
        <f>VLOOKUP($E37,'ALL-GTK-SD-SMP-SMA-SMK-SLB'!$F$14:$CG$713,'ALL-GTK-SD-SMP-SMA-SMK-SLB'!AG$7,FALSE)</f>
        <v>4</v>
      </c>
      <c r="AG37" s="10">
        <f t="shared" si="15"/>
        <v>5</v>
      </c>
      <c r="AH37" s="9">
        <f>VLOOKUP($E37,'ALL-GTK-SD-SMP-SMA-SMK-SLB'!$F$14:$CG$713,'ALL-GTK-SD-SMP-SMA-SMK-SLB'!AI$7,FALSE)</f>
        <v>3</v>
      </c>
      <c r="AI37" s="9">
        <f>VLOOKUP($E37,'ALL-GTK-SD-SMP-SMA-SMK-SLB'!$F$14:$CG$713,'ALL-GTK-SD-SMP-SMA-SMK-SLB'!AJ$7,FALSE)</f>
        <v>3</v>
      </c>
      <c r="AJ37" s="10">
        <f t="shared" si="16"/>
        <v>6</v>
      </c>
      <c r="AK37" s="44">
        <f t="shared" si="17"/>
        <v>4</v>
      </c>
      <c r="AL37" s="44">
        <f t="shared" si="18"/>
        <v>7</v>
      </c>
      <c r="AM37" s="11">
        <f t="shared" si="19"/>
        <v>11</v>
      </c>
      <c r="AN37" s="299">
        <f>VLOOKUP($E37,'ALL-GTK-SD-SMP-SMA-SMK-SLB'!$F$14:$CG$713,'ALL-GTK-SD-SMP-SMA-SMK-SLB'!AO$7,FALSE)</f>
        <v>0</v>
      </c>
      <c r="AO37" s="299">
        <f>VLOOKUP($E37,'ALL-GTK-SD-SMP-SMA-SMK-SLB'!$F$14:$CG$713,'ALL-GTK-SD-SMP-SMA-SMK-SLB'!AP$7,FALSE)</f>
        <v>0</v>
      </c>
      <c r="AP37" s="9">
        <f>VLOOKUP($E37,'ALL-GTK-SD-SMP-SMA-SMK-SLB'!$F$14:$CG$713,'ALL-GTK-SD-SMP-SMA-SMK-SLB'!AQ$7,FALSE)</f>
        <v>0</v>
      </c>
      <c r="AQ37" s="9">
        <f>VLOOKUP($E37,'ALL-GTK-SD-SMP-SMA-SMK-SLB'!$F$14:$CG$713,'ALL-GTK-SD-SMP-SMA-SMK-SLB'!AR$7,FALSE)</f>
        <v>0</v>
      </c>
      <c r="AR37" s="9">
        <f>VLOOKUP($E37,'ALL-GTK-SD-SMP-SMA-SMK-SLB'!$F$14:$CG$713,'ALL-GTK-SD-SMP-SMA-SMK-SLB'!AS$7,FALSE)</f>
        <v>0</v>
      </c>
      <c r="AS37" s="9">
        <f>VLOOKUP($E37,'ALL-GTK-SD-SMP-SMA-SMK-SLB'!$F$14:$CG$713,'ALL-GTK-SD-SMP-SMA-SMK-SLB'!AT$7,FALSE)</f>
        <v>0</v>
      </c>
      <c r="AT37" s="9">
        <f>VLOOKUP($E37,'ALL-GTK-SD-SMP-SMA-SMK-SLB'!$F$14:$CG$713,'ALL-GTK-SD-SMP-SMA-SMK-SLB'!AU$7,FALSE)</f>
        <v>0</v>
      </c>
      <c r="AU37" s="9">
        <f>VLOOKUP($E37,'ALL-GTK-SD-SMP-SMA-SMK-SLB'!$F$14:$CG$713,'ALL-GTK-SD-SMP-SMA-SMK-SLB'!AV$7,FALSE)</f>
        <v>0</v>
      </c>
      <c r="AV37" s="9">
        <f>VLOOKUP($E37,'ALL-GTK-SD-SMP-SMA-SMK-SLB'!$F$14:$CG$713,'ALL-GTK-SD-SMP-SMA-SMK-SLB'!AW$7,FALSE)</f>
        <v>0</v>
      </c>
      <c r="AW37" s="9">
        <f>VLOOKUP($E37,'ALL-GTK-SD-SMP-SMA-SMK-SLB'!$F$14:$CG$713,'ALL-GTK-SD-SMP-SMA-SMK-SLB'!AX$7,FALSE)</f>
        <v>0</v>
      </c>
      <c r="AX37" s="9">
        <f>VLOOKUP($E37,'ALL-GTK-SD-SMP-SMA-SMK-SLB'!$F$14:$CG$713,'ALL-GTK-SD-SMP-SMA-SMK-SLB'!AY$7,FALSE)</f>
        <v>3</v>
      </c>
      <c r="AY37" s="9">
        <f>VLOOKUP($E37,'ALL-GTK-SD-SMP-SMA-SMK-SLB'!$F$14:$CG$713,'ALL-GTK-SD-SMP-SMA-SMK-SLB'!AZ$7,FALSE)</f>
        <v>7</v>
      </c>
      <c r="AZ37" s="9">
        <f>VLOOKUP($E37,'ALL-GTK-SD-SMP-SMA-SMK-SLB'!$F$14:$CG$713,'ALL-GTK-SD-SMP-SMA-SMK-SLB'!BA$7,FALSE)</f>
        <v>1</v>
      </c>
      <c r="BA37" s="9">
        <f>VLOOKUP($E37,'ALL-GTK-SD-SMP-SMA-SMK-SLB'!$F$14:$CG$713,'ALL-GTK-SD-SMP-SMA-SMK-SLB'!BB$7,FALSE)</f>
        <v>0</v>
      </c>
      <c r="BB37" s="9">
        <f>VLOOKUP($E37,'ALL-GTK-SD-SMP-SMA-SMK-SLB'!$F$14:$CG$713,'ALL-GTK-SD-SMP-SMA-SMK-SLB'!BC$7,FALSE)</f>
        <v>0</v>
      </c>
      <c r="BC37" s="9">
        <f>VLOOKUP($E37,'ALL-GTK-SD-SMP-SMA-SMK-SLB'!$F$14:$CG$713,'ALL-GTK-SD-SMP-SMA-SMK-SLB'!BD$7,FALSE)</f>
        <v>0</v>
      </c>
      <c r="BD37" s="310">
        <f t="shared" si="20"/>
        <v>0</v>
      </c>
      <c r="BE37" s="310">
        <f t="shared" si="21"/>
        <v>0</v>
      </c>
      <c r="BF37" s="10">
        <f t="shared" si="22"/>
        <v>0</v>
      </c>
      <c r="BG37" s="311">
        <f t="shared" si="23"/>
        <v>4</v>
      </c>
      <c r="BH37" s="311">
        <f t="shared" si="24"/>
        <v>7</v>
      </c>
      <c r="BI37" s="10">
        <f t="shared" si="25"/>
        <v>11</v>
      </c>
      <c r="BJ37" s="44">
        <f t="shared" si="26"/>
        <v>4</v>
      </c>
      <c r="BK37" s="44">
        <f t="shared" si="27"/>
        <v>7</v>
      </c>
      <c r="BL37" s="11">
        <f t="shared" si="28"/>
        <v>11</v>
      </c>
      <c r="BM37" s="9">
        <f>VLOOKUP($E37,'ALL-GTK-SD-SMP-SMA-SMK-SLB'!$F$14:$CG$713,'ALL-GTK-SD-SMP-SMA-SMK-SLB'!BN$7,FALSE)</f>
        <v>0</v>
      </c>
      <c r="BN37" s="9">
        <f>VLOOKUP($E37,'ALL-GTK-SD-SMP-SMA-SMK-SLB'!$F$14:$CG$713,'ALL-GTK-SD-SMP-SMA-SMK-SLB'!BO$7,FALSE)</f>
        <v>0</v>
      </c>
      <c r="BO37" s="9">
        <f>VLOOKUP($E37,'ALL-GTK-SD-SMP-SMA-SMK-SLB'!$F$14:$CG$713,'ALL-GTK-SD-SMP-SMA-SMK-SLB'!BP$7,FALSE)</f>
        <v>0</v>
      </c>
      <c r="BP37" s="9">
        <f>VLOOKUP($E37,'ALL-GTK-SD-SMP-SMA-SMK-SLB'!$F$14:$CG$713,'ALL-GTK-SD-SMP-SMA-SMK-SLB'!BQ$7,FALSE)</f>
        <v>0</v>
      </c>
      <c r="BQ37" s="9">
        <f>VLOOKUP($E37,'ALL-GTK-SD-SMP-SMA-SMK-SLB'!$F$14:$CG$713,'ALL-GTK-SD-SMP-SMA-SMK-SLB'!BR$7,FALSE)</f>
        <v>1</v>
      </c>
      <c r="BR37" s="9">
        <f>VLOOKUP($E37,'ALL-GTK-SD-SMP-SMA-SMK-SLB'!$F$14:$CG$713,'ALL-GTK-SD-SMP-SMA-SMK-SLB'!BS$7,FALSE)</f>
        <v>0</v>
      </c>
      <c r="BS37" s="9">
        <f>VLOOKUP($E37,'ALL-GTK-SD-SMP-SMA-SMK-SLB'!$F$14:$CG$713,'ALL-GTK-SD-SMP-SMA-SMK-SLB'!BT$7,FALSE)</f>
        <v>0</v>
      </c>
      <c r="BT37" s="9">
        <f>VLOOKUP($E37,'ALL-GTK-SD-SMP-SMA-SMK-SLB'!$F$14:$CG$713,'ALL-GTK-SD-SMP-SMA-SMK-SLB'!BU$7,FALSE)</f>
        <v>0</v>
      </c>
      <c r="BU37" s="299">
        <f t="shared" si="29"/>
        <v>1</v>
      </c>
      <c r="BV37" s="299">
        <f t="shared" si="30"/>
        <v>0</v>
      </c>
      <c r="BW37" s="44">
        <f t="shared" si="31"/>
        <v>1</v>
      </c>
      <c r="BX37" s="44">
        <f t="shared" si="32"/>
        <v>0</v>
      </c>
      <c r="BY37" s="11">
        <f t="shared" si="33"/>
        <v>1</v>
      </c>
      <c r="BZ37" s="14">
        <f t="shared" si="34"/>
        <v>4</v>
      </c>
      <c r="CA37" s="14">
        <f t="shared" si="35"/>
        <v>7</v>
      </c>
      <c r="CB37" s="13">
        <f t="shared" si="36"/>
        <v>1</v>
      </c>
      <c r="CC37" s="13">
        <f t="shared" si="37"/>
        <v>0</v>
      </c>
      <c r="CD37" s="312">
        <f t="shared" si="38"/>
        <v>5</v>
      </c>
      <c r="CE37" s="312">
        <f t="shared" si="39"/>
        <v>7</v>
      </c>
      <c r="CF37" s="313">
        <f t="shared" si="40"/>
        <v>12</v>
      </c>
      <c r="CG37" s="302" t="str">
        <f t="shared" si="41"/>
        <v>OK</v>
      </c>
    </row>
    <row r="38" spans="1:85" ht="14.25" x14ac:dyDescent="0.25">
      <c r="A38" s="6">
        <v>26</v>
      </c>
      <c r="B38" s="495">
        <v>26</v>
      </c>
      <c r="C38" s="495" t="s">
        <v>6</v>
      </c>
      <c r="D38" s="496" t="s">
        <v>24</v>
      </c>
      <c r="E38" s="624">
        <v>20319431</v>
      </c>
      <c r="F38" s="625" t="s">
        <v>293</v>
      </c>
      <c r="G38" s="624" t="s">
        <v>52</v>
      </c>
      <c r="H38" s="9">
        <f>VLOOKUP($E38,'ALL-GTK-SD-SMP-SMA-SMK-SLB'!$F$14:$CG$713,'ALL-GTK-SD-SMP-SMA-SMK-SLB'!I$7,FALSE)</f>
        <v>0</v>
      </c>
      <c r="I38" s="9">
        <f>VLOOKUP($E38,'ALL-GTK-SD-SMP-SMA-SMK-SLB'!$F$14:$CG$713,'ALL-GTK-SD-SMP-SMA-SMK-SLB'!J$7,FALSE)</f>
        <v>1</v>
      </c>
      <c r="J38" s="9">
        <f>VLOOKUP($E38,'ALL-GTK-SD-SMP-SMA-SMK-SLB'!$F$14:$CG$713,'ALL-GTK-SD-SMP-SMA-SMK-SLB'!K$7,FALSE)</f>
        <v>0</v>
      </c>
      <c r="K38" s="9">
        <f>VLOOKUP($E38,'ALL-GTK-SD-SMP-SMA-SMK-SLB'!$F$14:$CG$713,'ALL-GTK-SD-SMP-SMA-SMK-SLB'!L$7,FALSE)</f>
        <v>1</v>
      </c>
      <c r="L38" s="9">
        <f>VLOOKUP($E38,'ALL-GTK-SD-SMP-SMA-SMK-SLB'!$F$14:$CG$713,'ALL-GTK-SD-SMP-SMA-SMK-SLB'!M$7,FALSE)</f>
        <v>0</v>
      </c>
      <c r="M38" s="9">
        <f>VLOOKUP($E38,'ALL-GTK-SD-SMP-SMA-SMK-SLB'!$F$14:$CG$713,'ALL-GTK-SD-SMP-SMA-SMK-SLB'!N$7,FALSE)</f>
        <v>0</v>
      </c>
      <c r="N38" s="9">
        <f>VLOOKUP($E38,'ALL-GTK-SD-SMP-SMA-SMK-SLB'!$F$14:$CG$713,'ALL-GTK-SD-SMP-SMA-SMK-SLB'!O$7,FALSE)</f>
        <v>1</v>
      </c>
      <c r="O38" s="9">
        <f>VLOOKUP($E38,'ALL-GTK-SD-SMP-SMA-SMK-SLB'!$F$14:$CG$713,'ALL-GTK-SD-SMP-SMA-SMK-SLB'!P$7,FALSE)</f>
        <v>3</v>
      </c>
      <c r="P38" s="299">
        <f t="shared" si="6"/>
        <v>1</v>
      </c>
      <c r="Q38" s="299">
        <f t="shared" si="7"/>
        <v>5</v>
      </c>
      <c r="R38" s="300">
        <f t="shared" si="8"/>
        <v>6</v>
      </c>
      <c r="S38" s="9">
        <f>VLOOKUP($E38,'ALL-GTK-SD-SMP-SMA-SMK-SLB'!$F$14:$CG$713,'ALL-GTK-SD-SMP-SMA-SMK-SLB'!T$7,FALSE)</f>
        <v>0</v>
      </c>
      <c r="T38" s="9">
        <f>VLOOKUP($E38,'ALL-GTK-SD-SMP-SMA-SMK-SLB'!$F$14:$CG$713,'ALL-GTK-SD-SMP-SMA-SMK-SLB'!U$7,FALSE)</f>
        <v>0</v>
      </c>
      <c r="U38" s="9">
        <f>VLOOKUP($E38,'ALL-GTK-SD-SMP-SMA-SMK-SLB'!$F$14:$CG$713,'ALL-GTK-SD-SMP-SMA-SMK-SLB'!V$7,FALSE)</f>
        <v>0</v>
      </c>
      <c r="V38" s="9">
        <f>VLOOKUP($E38,'ALL-GTK-SD-SMP-SMA-SMK-SLB'!$F$14:$CG$713,'ALL-GTK-SD-SMP-SMA-SMK-SLB'!W$7,FALSE)</f>
        <v>5</v>
      </c>
      <c r="W38" s="9">
        <f>VLOOKUP($E38,'ALL-GTK-SD-SMP-SMA-SMK-SLB'!$F$14:$CG$713,'ALL-GTK-SD-SMP-SMA-SMK-SLB'!X$7,FALSE)</f>
        <v>0</v>
      </c>
      <c r="X38" s="9">
        <f>VLOOKUP($E38,'ALL-GTK-SD-SMP-SMA-SMK-SLB'!$F$14:$CG$713,'ALL-GTK-SD-SMP-SMA-SMK-SLB'!Y$7,FALSE)</f>
        <v>0</v>
      </c>
      <c r="Y38" s="299">
        <f t="shared" si="9"/>
        <v>0</v>
      </c>
      <c r="Z38" s="299">
        <f t="shared" si="10"/>
        <v>5</v>
      </c>
      <c r="AA38" s="10">
        <f t="shared" si="11"/>
        <v>5</v>
      </c>
      <c r="AB38" s="44">
        <f t="shared" si="12"/>
        <v>1</v>
      </c>
      <c r="AC38" s="44">
        <f t="shared" si="13"/>
        <v>10</v>
      </c>
      <c r="AD38" s="11">
        <f t="shared" si="14"/>
        <v>11</v>
      </c>
      <c r="AE38" s="9">
        <f>VLOOKUP($E38,'ALL-GTK-SD-SMP-SMA-SMK-SLB'!$F$14:$CG$713,'ALL-GTK-SD-SMP-SMA-SMK-SLB'!AF$7,FALSE)</f>
        <v>0</v>
      </c>
      <c r="AF38" s="9">
        <f>VLOOKUP($E38,'ALL-GTK-SD-SMP-SMA-SMK-SLB'!$F$14:$CG$713,'ALL-GTK-SD-SMP-SMA-SMK-SLB'!AG$7,FALSE)</f>
        <v>7</v>
      </c>
      <c r="AG38" s="10">
        <f t="shared" si="15"/>
        <v>7</v>
      </c>
      <c r="AH38" s="9">
        <f>VLOOKUP($E38,'ALL-GTK-SD-SMP-SMA-SMK-SLB'!$F$14:$CG$713,'ALL-GTK-SD-SMP-SMA-SMK-SLB'!AI$7,FALSE)</f>
        <v>2</v>
      </c>
      <c r="AI38" s="9">
        <f>VLOOKUP($E38,'ALL-GTK-SD-SMP-SMA-SMK-SLB'!$F$14:$CG$713,'ALL-GTK-SD-SMP-SMA-SMK-SLB'!AJ$7,FALSE)</f>
        <v>2</v>
      </c>
      <c r="AJ38" s="10">
        <f t="shared" si="16"/>
        <v>4</v>
      </c>
      <c r="AK38" s="44">
        <f t="shared" si="17"/>
        <v>2</v>
      </c>
      <c r="AL38" s="44">
        <f t="shared" si="18"/>
        <v>9</v>
      </c>
      <c r="AM38" s="11">
        <f t="shared" si="19"/>
        <v>11</v>
      </c>
      <c r="AN38" s="299">
        <f>VLOOKUP($E38,'ALL-GTK-SD-SMP-SMA-SMK-SLB'!$F$14:$CG$713,'ALL-GTK-SD-SMP-SMA-SMK-SLB'!AO$7,FALSE)</f>
        <v>0</v>
      </c>
      <c r="AO38" s="299">
        <f>VLOOKUP($E38,'ALL-GTK-SD-SMP-SMA-SMK-SLB'!$F$14:$CG$713,'ALL-GTK-SD-SMP-SMA-SMK-SLB'!AP$7,FALSE)</f>
        <v>0</v>
      </c>
      <c r="AP38" s="9">
        <f>VLOOKUP($E38,'ALL-GTK-SD-SMP-SMA-SMK-SLB'!$F$14:$CG$713,'ALL-GTK-SD-SMP-SMA-SMK-SLB'!AQ$7,FALSE)</f>
        <v>0</v>
      </c>
      <c r="AQ38" s="9">
        <f>VLOOKUP($E38,'ALL-GTK-SD-SMP-SMA-SMK-SLB'!$F$14:$CG$713,'ALL-GTK-SD-SMP-SMA-SMK-SLB'!AR$7,FALSE)</f>
        <v>0</v>
      </c>
      <c r="AR38" s="9">
        <f>VLOOKUP($E38,'ALL-GTK-SD-SMP-SMA-SMK-SLB'!$F$14:$CG$713,'ALL-GTK-SD-SMP-SMA-SMK-SLB'!AS$7,FALSE)</f>
        <v>0</v>
      </c>
      <c r="AS38" s="9">
        <f>VLOOKUP($E38,'ALL-GTK-SD-SMP-SMA-SMK-SLB'!$F$14:$CG$713,'ALL-GTK-SD-SMP-SMA-SMK-SLB'!AT$7,FALSE)</f>
        <v>1</v>
      </c>
      <c r="AT38" s="9">
        <f>VLOOKUP($E38,'ALL-GTK-SD-SMP-SMA-SMK-SLB'!$F$14:$CG$713,'ALL-GTK-SD-SMP-SMA-SMK-SLB'!AU$7,FALSE)</f>
        <v>0</v>
      </c>
      <c r="AU38" s="9">
        <f>VLOOKUP($E38,'ALL-GTK-SD-SMP-SMA-SMK-SLB'!$F$14:$CG$713,'ALL-GTK-SD-SMP-SMA-SMK-SLB'!AV$7,FALSE)</f>
        <v>0</v>
      </c>
      <c r="AV38" s="9">
        <f>VLOOKUP($E38,'ALL-GTK-SD-SMP-SMA-SMK-SLB'!$F$14:$CG$713,'ALL-GTK-SD-SMP-SMA-SMK-SLB'!AW$7,FALSE)</f>
        <v>0</v>
      </c>
      <c r="AW38" s="9">
        <f>VLOOKUP($E38,'ALL-GTK-SD-SMP-SMA-SMK-SLB'!$F$14:$CG$713,'ALL-GTK-SD-SMP-SMA-SMK-SLB'!AX$7,FALSE)</f>
        <v>0</v>
      </c>
      <c r="AX38" s="9">
        <f>VLOOKUP($E38,'ALL-GTK-SD-SMP-SMA-SMK-SLB'!$F$14:$CG$713,'ALL-GTK-SD-SMP-SMA-SMK-SLB'!AY$7,FALSE)</f>
        <v>2</v>
      </c>
      <c r="AY38" s="9">
        <f>VLOOKUP($E38,'ALL-GTK-SD-SMP-SMA-SMK-SLB'!$F$14:$CG$713,'ALL-GTK-SD-SMP-SMA-SMK-SLB'!AZ$7,FALSE)</f>
        <v>8</v>
      </c>
      <c r="AZ38" s="9">
        <f>VLOOKUP($E38,'ALL-GTK-SD-SMP-SMA-SMK-SLB'!$F$14:$CG$713,'ALL-GTK-SD-SMP-SMA-SMK-SLB'!BA$7,FALSE)</f>
        <v>0</v>
      </c>
      <c r="BA38" s="9">
        <f>VLOOKUP($E38,'ALL-GTK-SD-SMP-SMA-SMK-SLB'!$F$14:$CG$713,'ALL-GTK-SD-SMP-SMA-SMK-SLB'!BB$7,FALSE)</f>
        <v>0</v>
      </c>
      <c r="BB38" s="9">
        <f>VLOOKUP($E38,'ALL-GTK-SD-SMP-SMA-SMK-SLB'!$F$14:$CG$713,'ALL-GTK-SD-SMP-SMA-SMK-SLB'!BC$7,FALSE)</f>
        <v>0</v>
      </c>
      <c r="BC38" s="9">
        <f>VLOOKUP($E38,'ALL-GTK-SD-SMP-SMA-SMK-SLB'!$F$14:$CG$713,'ALL-GTK-SD-SMP-SMA-SMK-SLB'!BD$7,FALSE)</f>
        <v>0</v>
      </c>
      <c r="BD38" s="310">
        <f t="shared" si="20"/>
        <v>0</v>
      </c>
      <c r="BE38" s="310">
        <f t="shared" si="21"/>
        <v>1</v>
      </c>
      <c r="BF38" s="10">
        <f t="shared" si="22"/>
        <v>1</v>
      </c>
      <c r="BG38" s="311">
        <f t="shared" si="23"/>
        <v>2</v>
      </c>
      <c r="BH38" s="311">
        <f t="shared" si="24"/>
        <v>8</v>
      </c>
      <c r="BI38" s="10">
        <f t="shared" si="25"/>
        <v>10</v>
      </c>
      <c r="BJ38" s="44">
        <f t="shared" si="26"/>
        <v>2</v>
      </c>
      <c r="BK38" s="44">
        <f t="shared" si="27"/>
        <v>9</v>
      </c>
      <c r="BL38" s="11">
        <f t="shared" si="28"/>
        <v>11</v>
      </c>
      <c r="BM38" s="9">
        <f>VLOOKUP($E38,'ALL-GTK-SD-SMP-SMA-SMK-SLB'!$F$14:$CG$713,'ALL-GTK-SD-SMP-SMA-SMK-SLB'!BN$7,FALSE)</f>
        <v>0</v>
      </c>
      <c r="BN38" s="9">
        <f>VLOOKUP($E38,'ALL-GTK-SD-SMP-SMA-SMK-SLB'!$F$14:$CG$713,'ALL-GTK-SD-SMP-SMA-SMK-SLB'!BO$7,FALSE)</f>
        <v>0</v>
      </c>
      <c r="BO38" s="9">
        <f>VLOOKUP($E38,'ALL-GTK-SD-SMP-SMA-SMK-SLB'!$F$14:$CG$713,'ALL-GTK-SD-SMP-SMA-SMK-SLB'!BP$7,FALSE)</f>
        <v>0</v>
      </c>
      <c r="BP38" s="9">
        <f>VLOOKUP($E38,'ALL-GTK-SD-SMP-SMA-SMK-SLB'!$F$14:$CG$713,'ALL-GTK-SD-SMP-SMA-SMK-SLB'!BQ$7,FALSE)</f>
        <v>0</v>
      </c>
      <c r="BQ38" s="9">
        <f>VLOOKUP($E38,'ALL-GTK-SD-SMP-SMA-SMK-SLB'!$F$14:$CG$713,'ALL-GTK-SD-SMP-SMA-SMK-SLB'!BR$7,FALSE)</f>
        <v>0</v>
      </c>
      <c r="BR38" s="9">
        <f>VLOOKUP($E38,'ALL-GTK-SD-SMP-SMA-SMK-SLB'!$F$14:$CG$713,'ALL-GTK-SD-SMP-SMA-SMK-SLB'!BS$7,FALSE)</f>
        <v>0</v>
      </c>
      <c r="BS38" s="9">
        <f>VLOOKUP($E38,'ALL-GTK-SD-SMP-SMA-SMK-SLB'!$F$14:$CG$713,'ALL-GTK-SD-SMP-SMA-SMK-SLB'!BT$7,FALSE)</f>
        <v>0</v>
      </c>
      <c r="BT38" s="9">
        <f>VLOOKUP($E38,'ALL-GTK-SD-SMP-SMA-SMK-SLB'!$F$14:$CG$713,'ALL-GTK-SD-SMP-SMA-SMK-SLB'!BU$7,FALSE)</f>
        <v>0</v>
      </c>
      <c r="BU38" s="299">
        <f t="shared" si="29"/>
        <v>0</v>
      </c>
      <c r="BV38" s="299">
        <f t="shared" si="30"/>
        <v>0</v>
      </c>
      <c r="BW38" s="44">
        <f t="shared" si="31"/>
        <v>0</v>
      </c>
      <c r="BX38" s="44">
        <f t="shared" si="32"/>
        <v>0</v>
      </c>
      <c r="BY38" s="11">
        <f t="shared" si="33"/>
        <v>0</v>
      </c>
      <c r="BZ38" s="14">
        <f t="shared" si="34"/>
        <v>1</v>
      </c>
      <c r="CA38" s="14">
        <f t="shared" si="35"/>
        <v>10</v>
      </c>
      <c r="CB38" s="13">
        <f t="shared" si="36"/>
        <v>0</v>
      </c>
      <c r="CC38" s="13">
        <f t="shared" si="37"/>
        <v>0</v>
      </c>
      <c r="CD38" s="312">
        <f t="shared" si="38"/>
        <v>1</v>
      </c>
      <c r="CE38" s="312">
        <f t="shared" si="39"/>
        <v>10</v>
      </c>
      <c r="CF38" s="313">
        <f t="shared" si="40"/>
        <v>11</v>
      </c>
      <c r="CG38" s="302" t="str">
        <f t="shared" si="41"/>
        <v>OK</v>
      </c>
    </row>
    <row r="39" spans="1:85" ht="14.25" x14ac:dyDescent="0.25">
      <c r="A39" s="6">
        <v>27</v>
      </c>
      <c r="B39" s="495">
        <v>27</v>
      </c>
      <c r="C39" s="495" t="s">
        <v>6</v>
      </c>
      <c r="D39" s="496" t="s">
        <v>24</v>
      </c>
      <c r="E39" s="624">
        <v>20340599</v>
      </c>
      <c r="F39" s="625" t="s">
        <v>294</v>
      </c>
      <c r="G39" s="624" t="s">
        <v>52</v>
      </c>
      <c r="H39" s="9">
        <f>VLOOKUP($E39,'ALL-GTK-SD-SMP-SMA-SMK-SLB'!$F$14:$CG$713,'ALL-GTK-SD-SMP-SMA-SMK-SLB'!I$7,FALSE)</f>
        <v>0</v>
      </c>
      <c r="I39" s="9">
        <f>VLOOKUP($E39,'ALL-GTK-SD-SMP-SMA-SMK-SLB'!$F$14:$CG$713,'ALL-GTK-SD-SMP-SMA-SMK-SLB'!J$7,FALSE)</f>
        <v>0</v>
      </c>
      <c r="J39" s="9">
        <f>VLOOKUP($E39,'ALL-GTK-SD-SMP-SMA-SMK-SLB'!$F$14:$CG$713,'ALL-GTK-SD-SMP-SMA-SMK-SLB'!K$7,FALSE)</f>
        <v>0</v>
      </c>
      <c r="K39" s="9">
        <f>VLOOKUP($E39,'ALL-GTK-SD-SMP-SMA-SMK-SLB'!$F$14:$CG$713,'ALL-GTK-SD-SMP-SMA-SMK-SLB'!L$7,FALSE)</f>
        <v>0</v>
      </c>
      <c r="L39" s="9">
        <f>VLOOKUP($E39,'ALL-GTK-SD-SMP-SMA-SMK-SLB'!$F$14:$CG$713,'ALL-GTK-SD-SMP-SMA-SMK-SLB'!M$7,FALSE)</f>
        <v>2</v>
      </c>
      <c r="M39" s="9">
        <f>VLOOKUP($E39,'ALL-GTK-SD-SMP-SMA-SMK-SLB'!$F$14:$CG$713,'ALL-GTK-SD-SMP-SMA-SMK-SLB'!N$7,FALSE)</f>
        <v>2</v>
      </c>
      <c r="N39" s="9">
        <f>VLOOKUP($E39,'ALL-GTK-SD-SMP-SMA-SMK-SLB'!$F$14:$CG$713,'ALL-GTK-SD-SMP-SMA-SMK-SLB'!O$7,FALSE)</f>
        <v>2</v>
      </c>
      <c r="O39" s="9">
        <f>VLOOKUP($E39,'ALL-GTK-SD-SMP-SMA-SMK-SLB'!$F$14:$CG$713,'ALL-GTK-SD-SMP-SMA-SMK-SLB'!P$7,FALSE)</f>
        <v>3</v>
      </c>
      <c r="P39" s="299">
        <f t="shared" si="6"/>
        <v>4</v>
      </c>
      <c r="Q39" s="299">
        <f t="shared" si="7"/>
        <v>5</v>
      </c>
      <c r="R39" s="300">
        <f t="shared" si="8"/>
        <v>9</v>
      </c>
      <c r="S39" s="9">
        <f>VLOOKUP($E39,'ALL-GTK-SD-SMP-SMA-SMK-SLB'!$F$14:$CG$713,'ALL-GTK-SD-SMP-SMA-SMK-SLB'!T$7,FALSE)</f>
        <v>0</v>
      </c>
      <c r="T39" s="9">
        <f>VLOOKUP($E39,'ALL-GTK-SD-SMP-SMA-SMK-SLB'!$F$14:$CG$713,'ALL-GTK-SD-SMP-SMA-SMK-SLB'!U$7,FALSE)</f>
        <v>0</v>
      </c>
      <c r="U39" s="9">
        <f>VLOOKUP($E39,'ALL-GTK-SD-SMP-SMA-SMK-SLB'!$F$14:$CG$713,'ALL-GTK-SD-SMP-SMA-SMK-SLB'!V$7,FALSE)</f>
        <v>0</v>
      </c>
      <c r="V39" s="9">
        <f>VLOOKUP($E39,'ALL-GTK-SD-SMP-SMA-SMK-SLB'!$F$14:$CG$713,'ALL-GTK-SD-SMP-SMA-SMK-SLB'!W$7,FALSE)</f>
        <v>0</v>
      </c>
      <c r="W39" s="9">
        <f>VLOOKUP($E39,'ALL-GTK-SD-SMP-SMA-SMK-SLB'!$F$14:$CG$713,'ALL-GTK-SD-SMP-SMA-SMK-SLB'!X$7,FALSE)</f>
        <v>2</v>
      </c>
      <c r="X39" s="9">
        <f>VLOOKUP($E39,'ALL-GTK-SD-SMP-SMA-SMK-SLB'!$F$14:$CG$713,'ALL-GTK-SD-SMP-SMA-SMK-SLB'!Y$7,FALSE)</f>
        <v>2</v>
      </c>
      <c r="Y39" s="299">
        <f t="shared" si="9"/>
        <v>2</v>
      </c>
      <c r="Z39" s="299">
        <f t="shared" si="10"/>
        <v>2</v>
      </c>
      <c r="AA39" s="10">
        <f t="shared" si="11"/>
        <v>4</v>
      </c>
      <c r="AB39" s="44">
        <f t="shared" si="12"/>
        <v>6</v>
      </c>
      <c r="AC39" s="44">
        <f t="shared" si="13"/>
        <v>7</v>
      </c>
      <c r="AD39" s="11">
        <f t="shared" si="14"/>
        <v>13</v>
      </c>
      <c r="AE39" s="9">
        <f>VLOOKUP($E39,'ALL-GTK-SD-SMP-SMA-SMK-SLB'!$F$14:$CG$713,'ALL-GTK-SD-SMP-SMA-SMK-SLB'!AF$7,FALSE)</f>
        <v>4</v>
      </c>
      <c r="AF39" s="9">
        <f>VLOOKUP($E39,'ALL-GTK-SD-SMP-SMA-SMK-SLB'!$F$14:$CG$713,'ALL-GTK-SD-SMP-SMA-SMK-SLB'!AG$7,FALSE)</f>
        <v>2</v>
      </c>
      <c r="AG39" s="10">
        <f t="shared" si="15"/>
        <v>6</v>
      </c>
      <c r="AH39" s="9">
        <f>VLOOKUP($E39,'ALL-GTK-SD-SMP-SMA-SMK-SLB'!$F$14:$CG$713,'ALL-GTK-SD-SMP-SMA-SMK-SLB'!AI$7,FALSE)</f>
        <v>2</v>
      </c>
      <c r="AI39" s="9">
        <f>VLOOKUP($E39,'ALL-GTK-SD-SMP-SMA-SMK-SLB'!$F$14:$CG$713,'ALL-GTK-SD-SMP-SMA-SMK-SLB'!AJ$7,FALSE)</f>
        <v>5</v>
      </c>
      <c r="AJ39" s="10">
        <f t="shared" si="16"/>
        <v>7</v>
      </c>
      <c r="AK39" s="44">
        <f t="shared" si="17"/>
        <v>6</v>
      </c>
      <c r="AL39" s="44">
        <f t="shared" si="18"/>
        <v>7</v>
      </c>
      <c r="AM39" s="11">
        <f t="shared" si="19"/>
        <v>13</v>
      </c>
      <c r="AN39" s="299">
        <f>VLOOKUP($E39,'ALL-GTK-SD-SMP-SMA-SMK-SLB'!$F$14:$CG$713,'ALL-GTK-SD-SMP-SMA-SMK-SLB'!AO$7,FALSE)</f>
        <v>0</v>
      </c>
      <c r="AO39" s="299">
        <f>VLOOKUP($E39,'ALL-GTK-SD-SMP-SMA-SMK-SLB'!$F$14:$CG$713,'ALL-GTK-SD-SMP-SMA-SMK-SLB'!AP$7,FALSE)</f>
        <v>0</v>
      </c>
      <c r="AP39" s="9">
        <f>VLOOKUP($E39,'ALL-GTK-SD-SMP-SMA-SMK-SLB'!$F$14:$CG$713,'ALL-GTK-SD-SMP-SMA-SMK-SLB'!AQ$7,FALSE)</f>
        <v>0</v>
      </c>
      <c r="AQ39" s="9">
        <f>VLOOKUP($E39,'ALL-GTK-SD-SMP-SMA-SMK-SLB'!$F$14:$CG$713,'ALL-GTK-SD-SMP-SMA-SMK-SLB'!AR$7,FALSE)</f>
        <v>0</v>
      </c>
      <c r="AR39" s="9">
        <f>VLOOKUP($E39,'ALL-GTK-SD-SMP-SMA-SMK-SLB'!$F$14:$CG$713,'ALL-GTK-SD-SMP-SMA-SMK-SLB'!AS$7,FALSE)</f>
        <v>1</v>
      </c>
      <c r="AS39" s="9">
        <f>VLOOKUP($E39,'ALL-GTK-SD-SMP-SMA-SMK-SLB'!$F$14:$CG$713,'ALL-GTK-SD-SMP-SMA-SMK-SLB'!AT$7,FALSE)</f>
        <v>0</v>
      </c>
      <c r="AT39" s="9">
        <f>VLOOKUP($E39,'ALL-GTK-SD-SMP-SMA-SMK-SLB'!$F$14:$CG$713,'ALL-GTK-SD-SMP-SMA-SMK-SLB'!AU$7,FALSE)</f>
        <v>0</v>
      </c>
      <c r="AU39" s="9">
        <f>VLOOKUP($E39,'ALL-GTK-SD-SMP-SMA-SMK-SLB'!$F$14:$CG$713,'ALL-GTK-SD-SMP-SMA-SMK-SLB'!AV$7,FALSE)</f>
        <v>0</v>
      </c>
      <c r="AV39" s="9">
        <f>VLOOKUP($E39,'ALL-GTK-SD-SMP-SMA-SMK-SLB'!$F$14:$CG$713,'ALL-GTK-SD-SMP-SMA-SMK-SLB'!AW$7,FALSE)</f>
        <v>0</v>
      </c>
      <c r="AW39" s="9">
        <f>VLOOKUP($E39,'ALL-GTK-SD-SMP-SMA-SMK-SLB'!$F$14:$CG$713,'ALL-GTK-SD-SMP-SMA-SMK-SLB'!AX$7,FALSE)</f>
        <v>0</v>
      </c>
      <c r="AX39" s="9">
        <f>VLOOKUP($E39,'ALL-GTK-SD-SMP-SMA-SMK-SLB'!$F$14:$CG$713,'ALL-GTK-SD-SMP-SMA-SMK-SLB'!AY$7,FALSE)</f>
        <v>5</v>
      </c>
      <c r="AY39" s="9">
        <f>VLOOKUP($E39,'ALL-GTK-SD-SMP-SMA-SMK-SLB'!$F$14:$CG$713,'ALL-GTK-SD-SMP-SMA-SMK-SLB'!AZ$7,FALSE)</f>
        <v>7</v>
      </c>
      <c r="AZ39" s="9">
        <f>VLOOKUP($E39,'ALL-GTK-SD-SMP-SMA-SMK-SLB'!$F$14:$CG$713,'ALL-GTK-SD-SMP-SMA-SMK-SLB'!BA$7,FALSE)</f>
        <v>0</v>
      </c>
      <c r="BA39" s="9">
        <f>VLOOKUP($E39,'ALL-GTK-SD-SMP-SMA-SMK-SLB'!$F$14:$CG$713,'ALL-GTK-SD-SMP-SMA-SMK-SLB'!BB$7,FALSE)</f>
        <v>0</v>
      </c>
      <c r="BB39" s="9">
        <f>VLOOKUP($E39,'ALL-GTK-SD-SMP-SMA-SMK-SLB'!$F$14:$CG$713,'ALL-GTK-SD-SMP-SMA-SMK-SLB'!BC$7,FALSE)</f>
        <v>0</v>
      </c>
      <c r="BC39" s="9">
        <f>VLOOKUP($E39,'ALL-GTK-SD-SMP-SMA-SMK-SLB'!$F$14:$CG$713,'ALL-GTK-SD-SMP-SMA-SMK-SLB'!BD$7,FALSE)</f>
        <v>0</v>
      </c>
      <c r="BD39" s="310">
        <f t="shared" si="20"/>
        <v>1</v>
      </c>
      <c r="BE39" s="310">
        <f t="shared" si="21"/>
        <v>0</v>
      </c>
      <c r="BF39" s="10">
        <f t="shared" si="22"/>
        <v>1</v>
      </c>
      <c r="BG39" s="311">
        <f t="shared" si="23"/>
        <v>5</v>
      </c>
      <c r="BH39" s="311">
        <f t="shared" si="24"/>
        <v>7</v>
      </c>
      <c r="BI39" s="10">
        <f t="shared" si="25"/>
        <v>12</v>
      </c>
      <c r="BJ39" s="44">
        <f t="shared" si="26"/>
        <v>6</v>
      </c>
      <c r="BK39" s="44">
        <f t="shared" si="27"/>
        <v>7</v>
      </c>
      <c r="BL39" s="11">
        <f t="shared" si="28"/>
        <v>13</v>
      </c>
      <c r="BM39" s="9">
        <f>VLOOKUP($E39,'ALL-GTK-SD-SMP-SMA-SMK-SLB'!$F$14:$CG$713,'ALL-GTK-SD-SMP-SMA-SMK-SLB'!BN$7,FALSE)</f>
        <v>0</v>
      </c>
      <c r="BN39" s="9">
        <f>VLOOKUP($E39,'ALL-GTK-SD-SMP-SMA-SMK-SLB'!$F$14:$CG$713,'ALL-GTK-SD-SMP-SMA-SMK-SLB'!BO$7,FALSE)</f>
        <v>0</v>
      </c>
      <c r="BO39" s="9">
        <f>VLOOKUP($E39,'ALL-GTK-SD-SMP-SMA-SMK-SLB'!$F$14:$CG$713,'ALL-GTK-SD-SMP-SMA-SMK-SLB'!BP$7,FALSE)</f>
        <v>0</v>
      </c>
      <c r="BP39" s="9">
        <f>VLOOKUP($E39,'ALL-GTK-SD-SMP-SMA-SMK-SLB'!$F$14:$CG$713,'ALL-GTK-SD-SMP-SMA-SMK-SLB'!BQ$7,FALSE)</f>
        <v>0</v>
      </c>
      <c r="BQ39" s="9">
        <f>VLOOKUP($E39,'ALL-GTK-SD-SMP-SMA-SMK-SLB'!$F$14:$CG$713,'ALL-GTK-SD-SMP-SMA-SMK-SLB'!BR$7,FALSE)</f>
        <v>0</v>
      </c>
      <c r="BR39" s="9">
        <f>VLOOKUP($E39,'ALL-GTK-SD-SMP-SMA-SMK-SLB'!$F$14:$CG$713,'ALL-GTK-SD-SMP-SMA-SMK-SLB'!BS$7,FALSE)</f>
        <v>0</v>
      </c>
      <c r="BS39" s="9">
        <f>VLOOKUP($E39,'ALL-GTK-SD-SMP-SMA-SMK-SLB'!$F$14:$CG$713,'ALL-GTK-SD-SMP-SMA-SMK-SLB'!BT$7,FALSE)</f>
        <v>0</v>
      </c>
      <c r="BT39" s="9">
        <f>VLOOKUP($E39,'ALL-GTK-SD-SMP-SMA-SMK-SLB'!$F$14:$CG$713,'ALL-GTK-SD-SMP-SMA-SMK-SLB'!BU$7,FALSE)</f>
        <v>0</v>
      </c>
      <c r="BU39" s="299">
        <f t="shared" si="29"/>
        <v>0</v>
      </c>
      <c r="BV39" s="299">
        <f t="shared" si="30"/>
        <v>0</v>
      </c>
      <c r="BW39" s="44">
        <f t="shared" si="31"/>
        <v>0</v>
      </c>
      <c r="BX39" s="44">
        <f t="shared" si="32"/>
        <v>0</v>
      </c>
      <c r="BY39" s="11">
        <f t="shared" si="33"/>
        <v>0</v>
      </c>
      <c r="BZ39" s="14">
        <f t="shared" si="34"/>
        <v>6</v>
      </c>
      <c r="CA39" s="14">
        <f t="shared" si="35"/>
        <v>7</v>
      </c>
      <c r="CB39" s="13">
        <f t="shared" si="36"/>
        <v>0</v>
      </c>
      <c r="CC39" s="13">
        <f t="shared" si="37"/>
        <v>0</v>
      </c>
      <c r="CD39" s="312">
        <f t="shared" si="38"/>
        <v>6</v>
      </c>
      <c r="CE39" s="312">
        <f t="shared" si="39"/>
        <v>7</v>
      </c>
      <c r="CF39" s="313">
        <f t="shared" si="40"/>
        <v>13</v>
      </c>
      <c r="CG39" s="302" t="str">
        <f t="shared" si="41"/>
        <v>OK</v>
      </c>
    </row>
    <row r="40" spans="1:85" ht="14.25" x14ac:dyDescent="0.25">
      <c r="A40" s="6">
        <v>28</v>
      </c>
      <c r="B40" s="495">
        <v>28</v>
      </c>
      <c r="C40" s="495" t="s">
        <v>6</v>
      </c>
      <c r="D40" s="496" t="s">
        <v>24</v>
      </c>
      <c r="E40" s="624">
        <v>20340325</v>
      </c>
      <c r="F40" s="625" t="s">
        <v>295</v>
      </c>
      <c r="G40" s="624" t="s">
        <v>52</v>
      </c>
      <c r="H40" s="9">
        <f>VLOOKUP($E40,'ALL-GTK-SD-SMP-SMA-SMK-SLB'!$F$14:$CG$713,'ALL-GTK-SD-SMP-SMA-SMK-SLB'!I$7,FALSE)</f>
        <v>0</v>
      </c>
      <c r="I40" s="9">
        <f>VLOOKUP($E40,'ALL-GTK-SD-SMP-SMA-SMK-SLB'!$F$14:$CG$713,'ALL-GTK-SD-SMP-SMA-SMK-SLB'!J$7,FALSE)</f>
        <v>0</v>
      </c>
      <c r="J40" s="9">
        <f>VLOOKUP($E40,'ALL-GTK-SD-SMP-SMA-SMK-SLB'!$F$14:$CG$713,'ALL-GTK-SD-SMP-SMA-SMK-SLB'!K$7,FALSE)</f>
        <v>0</v>
      </c>
      <c r="K40" s="9">
        <f>VLOOKUP($E40,'ALL-GTK-SD-SMP-SMA-SMK-SLB'!$F$14:$CG$713,'ALL-GTK-SD-SMP-SMA-SMK-SLB'!L$7,FALSE)</f>
        <v>0</v>
      </c>
      <c r="L40" s="9">
        <f>VLOOKUP($E40,'ALL-GTK-SD-SMP-SMA-SMK-SLB'!$F$14:$CG$713,'ALL-GTK-SD-SMP-SMA-SMK-SLB'!M$7,FALSE)</f>
        <v>1</v>
      </c>
      <c r="M40" s="9">
        <f>VLOOKUP($E40,'ALL-GTK-SD-SMP-SMA-SMK-SLB'!$F$14:$CG$713,'ALL-GTK-SD-SMP-SMA-SMK-SLB'!N$7,FALSE)</f>
        <v>3</v>
      </c>
      <c r="N40" s="9">
        <f>VLOOKUP($E40,'ALL-GTK-SD-SMP-SMA-SMK-SLB'!$F$14:$CG$713,'ALL-GTK-SD-SMP-SMA-SMK-SLB'!O$7,FALSE)</f>
        <v>2</v>
      </c>
      <c r="O40" s="9">
        <f>VLOOKUP($E40,'ALL-GTK-SD-SMP-SMA-SMK-SLB'!$F$14:$CG$713,'ALL-GTK-SD-SMP-SMA-SMK-SLB'!P$7,FALSE)</f>
        <v>2</v>
      </c>
      <c r="P40" s="299">
        <f t="shared" si="6"/>
        <v>3</v>
      </c>
      <c r="Q40" s="299">
        <f t="shared" si="7"/>
        <v>5</v>
      </c>
      <c r="R40" s="300">
        <f t="shared" si="8"/>
        <v>8</v>
      </c>
      <c r="S40" s="9">
        <f>VLOOKUP($E40,'ALL-GTK-SD-SMP-SMA-SMK-SLB'!$F$14:$CG$713,'ALL-GTK-SD-SMP-SMA-SMK-SLB'!T$7,FALSE)</f>
        <v>0</v>
      </c>
      <c r="T40" s="9">
        <f>VLOOKUP($E40,'ALL-GTK-SD-SMP-SMA-SMK-SLB'!$F$14:$CG$713,'ALL-GTK-SD-SMP-SMA-SMK-SLB'!U$7,FALSE)</f>
        <v>0</v>
      </c>
      <c r="U40" s="9">
        <f>VLOOKUP($E40,'ALL-GTK-SD-SMP-SMA-SMK-SLB'!$F$14:$CG$713,'ALL-GTK-SD-SMP-SMA-SMK-SLB'!V$7,FALSE)</f>
        <v>2</v>
      </c>
      <c r="V40" s="9">
        <f>VLOOKUP($E40,'ALL-GTK-SD-SMP-SMA-SMK-SLB'!$F$14:$CG$713,'ALL-GTK-SD-SMP-SMA-SMK-SLB'!W$7,FALSE)</f>
        <v>3</v>
      </c>
      <c r="W40" s="9">
        <f>VLOOKUP($E40,'ALL-GTK-SD-SMP-SMA-SMK-SLB'!$F$14:$CG$713,'ALL-GTK-SD-SMP-SMA-SMK-SLB'!X$7,FALSE)</f>
        <v>0</v>
      </c>
      <c r="X40" s="9">
        <f>VLOOKUP($E40,'ALL-GTK-SD-SMP-SMA-SMK-SLB'!$F$14:$CG$713,'ALL-GTK-SD-SMP-SMA-SMK-SLB'!Y$7,FALSE)</f>
        <v>0</v>
      </c>
      <c r="Y40" s="299">
        <f t="shared" si="9"/>
        <v>2</v>
      </c>
      <c r="Z40" s="299">
        <f t="shared" si="10"/>
        <v>3</v>
      </c>
      <c r="AA40" s="10">
        <f t="shared" si="11"/>
        <v>5</v>
      </c>
      <c r="AB40" s="44">
        <f t="shared" si="12"/>
        <v>5</v>
      </c>
      <c r="AC40" s="44">
        <f t="shared" si="13"/>
        <v>8</v>
      </c>
      <c r="AD40" s="11">
        <f t="shared" si="14"/>
        <v>13</v>
      </c>
      <c r="AE40" s="9">
        <f>VLOOKUP($E40,'ALL-GTK-SD-SMP-SMA-SMK-SLB'!$F$14:$CG$713,'ALL-GTK-SD-SMP-SMA-SMK-SLB'!AF$7,FALSE)</f>
        <v>2</v>
      </c>
      <c r="AF40" s="9">
        <f>VLOOKUP($E40,'ALL-GTK-SD-SMP-SMA-SMK-SLB'!$F$14:$CG$713,'ALL-GTK-SD-SMP-SMA-SMK-SLB'!AG$7,FALSE)</f>
        <v>4</v>
      </c>
      <c r="AG40" s="10">
        <f t="shared" si="15"/>
        <v>6</v>
      </c>
      <c r="AH40" s="9">
        <f>VLOOKUP($E40,'ALL-GTK-SD-SMP-SMA-SMK-SLB'!$F$14:$CG$713,'ALL-GTK-SD-SMP-SMA-SMK-SLB'!AI$7,FALSE)</f>
        <v>3</v>
      </c>
      <c r="AI40" s="9">
        <f>VLOOKUP($E40,'ALL-GTK-SD-SMP-SMA-SMK-SLB'!$F$14:$CG$713,'ALL-GTK-SD-SMP-SMA-SMK-SLB'!AJ$7,FALSE)</f>
        <v>4</v>
      </c>
      <c r="AJ40" s="10">
        <f t="shared" si="16"/>
        <v>7</v>
      </c>
      <c r="AK40" s="44">
        <f t="shared" si="17"/>
        <v>5</v>
      </c>
      <c r="AL40" s="44">
        <f t="shared" si="18"/>
        <v>8</v>
      </c>
      <c r="AM40" s="11">
        <f t="shared" si="19"/>
        <v>13</v>
      </c>
      <c r="AN40" s="299">
        <f>VLOOKUP($E40,'ALL-GTK-SD-SMP-SMA-SMK-SLB'!$F$14:$CG$713,'ALL-GTK-SD-SMP-SMA-SMK-SLB'!AO$7,FALSE)</f>
        <v>1</v>
      </c>
      <c r="AO40" s="299">
        <f>VLOOKUP($E40,'ALL-GTK-SD-SMP-SMA-SMK-SLB'!$F$14:$CG$713,'ALL-GTK-SD-SMP-SMA-SMK-SLB'!AP$7,FALSE)</f>
        <v>0</v>
      </c>
      <c r="AP40" s="9">
        <f>VLOOKUP($E40,'ALL-GTK-SD-SMP-SMA-SMK-SLB'!$F$14:$CG$713,'ALL-GTK-SD-SMP-SMA-SMK-SLB'!AQ$7,FALSE)</f>
        <v>0</v>
      </c>
      <c r="AQ40" s="9">
        <f>VLOOKUP($E40,'ALL-GTK-SD-SMP-SMA-SMK-SLB'!$F$14:$CG$713,'ALL-GTK-SD-SMP-SMA-SMK-SLB'!AR$7,FALSE)</f>
        <v>0</v>
      </c>
      <c r="AR40" s="9">
        <f>VLOOKUP($E40,'ALL-GTK-SD-SMP-SMA-SMK-SLB'!$F$14:$CG$713,'ALL-GTK-SD-SMP-SMA-SMK-SLB'!AS$7,FALSE)</f>
        <v>0</v>
      </c>
      <c r="AS40" s="9">
        <f>VLOOKUP($E40,'ALL-GTK-SD-SMP-SMA-SMK-SLB'!$F$14:$CG$713,'ALL-GTK-SD-SMP-SMA-SMK-SLB'!AT$7,FALSE)</f>
        <v>0</v>
      </c>
      <c r="AT40" s="9">
        <f>VLOOKUP($E40,'ALL-GTK-SD-SMP-SMA-SMK-SLB'!$F$14:$CG$713,'ALL-GTK-SD-SMP-SMA-SMK-SLB'!AU$7,FALSE)</f>
        <v>0</v>
      </c>
      <c r="AU40" s="9">
        <f>VLOOKUP($E40,'ALL-GTK-SD-SMP-SMA-SMK-SLB'!$F$14:$CG$713,'ALL-GTK-SD-SMP-SMA-SMK-SLB'!AV$7,FALSE)</f>
        <v>0</v>
      </c>
      <c r="AV40" s="9">
        <f>VLOOKUP($E40,'ALL-GTK-SD-SMP-SMA-SMK-SLB'!$F$14:$CG$713,'ALL-GTK-SD-SMP-SMA-SMK-SLB'!AW$7,FALSE)</f>
        <v>0</v>
      </c>
      <c r="AW40" s="9">
        <f>VLOOKUP($E40,'ALL-GTK-SD-SMP-SMA-SMK-SLB'!$F$14:$CG$713,'ALL-GTK-SD-SMP-SMA-SMK-SLB'!AX$7,FALSE)</f>
        <v>0</v>
      </c>
      <c r="AX40" s="9">
        <f>VLOOKUP($E40,'ALL-GTK-SD-SMP-SMA-SMK-SLB'!$F$14:$CG$713,'ALL-GTK-SD-SMP-SMA-SMK-SLB'!AY$7,FALSE)</f>
        <v>4</v>
      </c>
      <c r="AY40" s="9">
        <f>VLOOKUP($E40,'ALL-GTK-SD-SMP-SMA-SMK-SLB'!$F$14:$CG$713,'ALL-GTK-SD-SMP-SMA-SMK-SLB'!AZ$7,FALSE)</f>
        <v>8</v>
      </c>
      <c r="AZ40" s="9">
        <f>VLOOKUP($E40,'ALL-GTK-SD-SMP-SMA-SMK-SLB'!$F$14:$CG$713,'ALL-GTK-SD-SMP-SMA-SMK-SLB'!BA$7,FALSE)</f>
        <v>0</v>
      </c>
      <c r="BA40" s="9">
        <f>VLOOKUP($E40,'ALL-GTK-SD-SMP-SMA-SMK-SLB'!$F$14:$CG$713,'ALL-GTK-SD-SMP-SMA-SMK-SLB'!BB$7,FALSE)</f>
        <v>0</v>
      </c>
      <c r="BB40" s="9">
        <f>VLOOKUP($E40,'ALL-GTK-SD-SMP-SMA-SMK-SLB'!$F$14:$CG$713,'ALL-GTK-SD-SMP-SMA-SMK-SLB'!BC$7,FALSE)</f>
        <v>0</v>
      </c>
      <c r="BC40" s="9">
        <f>VLOOKUP($E40,'ALL-GTK-SD-SMP-SMA-SMK-SLB'!$F$14:$CG$713,'ALL-GTK-SD-SMP-SMA-SMK-SLB'!BD$7,FALSE)</f>
        <v>0</v>
      </c>
      <c r="BD40" s="310">
        <f t="shared" si="20"/>
        <v>1</v>
      </c>
      <c r="BE40" s="310">
        <f t="shared" si="21"/>
        <v>0</v>
      </c>
      <c r="BF40" s="10">
        <f t="shared" si="22"/>
        <v>1</v>
      </c>
      <c r="BG40" s="311">
        <f t="shared" si="23"/>
        <v>4</v>
      </c>
      <c r="BH40" s="311">
        <f t="shared" si="24"/>
        <v>8</v>
      </c>
      <c r="BI40" s="10">
        <f t="shared" si="25"/>
        <v>12</v>
      </c>
      <c r="BJ40" s="44">
        <f t="shared" si="26"/>
        <v>5</v>
      </c>
      <c r="BK40" s="44">
        <f t="shared" si="27"/>
        <v>8</v>
      </c>
      <c r="BL40" s="11">
        <f t="shared" si="28"/>
        <v>13</v>
      </c>
      <c r="BM40" s="9">
        <f>VLOOKUP($E40,'ALL-GTK-SD-SMP-SMA-SMK-SLB'!$F$14:$CG$713,'ALL-GTK-SD-SMP-SMA-SMK-SLB'!BN$7,FALSE)</f>
        <v>0</v>
      </c>
      <c r="BN40" s="9">
        <f>VLOOKUP($E40,'ALL-GTK-SD-SMP-SMA-SMK-SLB'!$F$14:$CG$713,'ALL-GTK-SD-SMP-SMA-SMK-SLB'!BO$7,FALSE)</f>
        <v>0</v>
      </c>
      <c r="BO40" s="9">
        <f>VLOOKUP($E40,'ALL-GTK-SD-SMP-SMA-SMK-SLB'!$F$14:$CG$713,'ALL-GTK-SD-SMP-SMA-SMK-SLB'!BP$7,FALSE)</f>
        <v>0</v>
      </c>
      <c r="BP40" s="9">
        <f>VLOOKUP($E40,'ALL-GTK-SD-SMP-SMA-SMK-SLB'!$F$14:$CG$713,'ALL-GTK-SD-SMP-SMA-SMK-SLB'!BQ$7,FALSE)</f>
        <v>0</v>
      </c>
      <c r="BQ40" s="9">
        <f>VLOOKUP($E40,'ALL-GTK-SD-SMP-SMA-SMK-SLB'!$F$14:$CG$713,'ALL-GTK-SD-SMP-SMA-SMK-SLB'!BR$7,FALSE)</f>
        <v>0</v>
      </c>
      <c r="BR40" s="9">
        <f>VLOOKUP($E40,'ALL-GTK-SD-SMP-SMA-SMK-SLB'!$F$14:$CG$713,'ALL-GTK-SD-SMP-SMA-SMK-SLB'!BS$7,FALSE)</f>
        <v>0</v>
      </c>
      <c r="BS40" s="9">
        <f>VLOOKUP($E40,'ALL-GTK-SD-SMP-SMA-SMK-SLB'!$F$14:$CG$713,'ALL-GTK-SD-SMP-SMA-SMK-SLB'!BT$7,FALSE)</f>
        <v>0</v>
      </c>
      <c r="BT40" s="9">
        <f>VLOOKUP($E40,'ALL-GTK-SD-SMP-SMA-SMK-SLB'!$F$14:$CG$713,'ALL-GTK-SD-SMP-SMA-SMK-SLB'!BU$7,FALSE)</f>
        <v>0</v>
      </c>
      <c r="BU40" s="299">
        <f t="shared" si="29"/>
        <v>0</v>
      </c>
      <c r="BV40" s="299">
        <f t="shared" si="30"/>
        <v>0</v>
      </c>
      <c r="BW40" s="44">
        <f t="shared" si="31"/>
        <v>0</v>
      </c>
      <c r="BX40" s="44">
        <f t="shared" si="32"/>
        <v>0</v>
      </c>
      <c r="BY40" s="11">
        <f t="shared" si="33"/>
        <v>0</v>
      </c>
      <c r="BZ40" s="14">
        <f t="shared" si="34"/>
        <v>5</v>
      </c>
      <c r="CA40" s="14">
        <f t="shared" si="35"/>
        <v>8</v>
      </c>
      <c r="CB40" s="13">
        <f t="shared" si="36"/>
        <v>0</v>
      </c>
      <c r="CC40" s="13">
        <f t="shared" si="37"/>
        <v>0</v>
      </c>
      <c r="CD40" s="312">
        <f t="shared" si="38"/>
        <v>5</v>
      </c>
      <c r="CE40" s="312">
        <f t="shared" si="39"/>
        <v>8</v>
      </c>
      <c r="CF40" s="313">
        <f t="shared" si="40"/>
        <v>13</v>
      </c>
      <c r="CG40" s="302" t="str">
        <f t="shared" si="41"/>
        <v>OK</v>
      </c>
    </row>
    <row r="41" spans="1:85" ht="14.25" x14ac:dyDescent="0.25">
      <c r="A41" s="6">
        <v>29</v>
      </c>
      <c r="B41" s="495">
        <v>29</v>
      </c>
      <c r="C41" s="495" t="s">
        <v>6</v>
      </c>
      <c r="D41" s="496" t="s">
        <v>24</v>
      </c>
      <c r="E41" s="624">
        <v>20319391</v>
      </c>
      <c r="F41" s="625" t="s">
        <v>296</v>
      </c>
      <c r="G41" s="624" t="s">
        <v>52</v>
      </c>
      <c r="H41" s="9">
        <f>VLOOKUP($E41,'ALL-GTK-SD-SMP-SMA-SMK-SLB'!$F$14:$CG$713,'ALL-GTK-SD-SMP-SMA-SMK-SLB'!I$7,FALSE)</f>
        <v>0</v>
      </c>
      <c r="I41" s="9">
        <f>VLOOKUP($E41,'ALL-GTK-SD-SMP-SMA-SMK-SLB'!$F$14:$CG$713,'ALL-GTK-SD-SMP-SMA-SMK-SLB'!J$7,FALSE)</f>
        <v>0</v>
      </c>
      <c r="J41" s="9">
        <f>VLOOKUP($E41,'ALL-GTK-SD-SMP-SMA-SMK-SLB'!$F$14:$CG$713,'ALL-GTK-SD-SMP-SMA-SMK-SLB'!K$7,FALSE)</f>
        <v>0</v>
      </c>
      <c r="K41" s="9">
        <f>VLOOKUP($E41,'ALL-GTK-SD-SMP-SMA-SMK-SLB'!$F$14:$CG$713,'ALL-GTK-SD-SMP-SMA-SMK-SLB'!L$7,FALSE)</f>
        <v>0</v>
      </c>
      <c r="L41" s="9">
        <f>VLOOKUP($E41,'ALL-GTK-SD-SMP-SMA-SMK-SLB'!$F$14:$CG$713,'ALL-GTK-SD-SMP-SMA-SMK-SLB'!M$7,FALSE)</f>
        <v>1</v>
      </c>
      <c r="M41" s="9">
        <f>VLOOKUP($E41,'ALL-GTK-SD-SMP-SMA-SMK-SLB'!$F$14:$CG$713,'ALL-GTK-SD-SMP-SMA-SMK-SLB'!N$7,FALSE)</f>
        <v>0</v>
      </c>
      <c r="N41" s="9">
        <f>VLOOKUP($E41,'ALL-GTK-SD-SMP-SMA-SMK-SLB'!$F$14:$CG$713,'ALL-GTK-SD-SMP-SMA-SMK-SLB'!O$7,FALSE)</f>
        <v>1</v>
      </c>
      <c r="O41" s="9">
        <f>VLOOKUP($E41,'ALL-GTK-SD-SMP-SMA-SMK-SLB'!$F$14:$CG$713,'ALL-GTK-SD-SMP-SMA-SMK-SLB'!P$7,FALSE)</f>
        <v>5</v>
      </c>
      <c r="P41" s="299">
        <f t="shared" si="6"/>
        <v>2</v>
      </c>
      <c r="Q41" s="299">
        <f t="shared" si="7"/>
        <v>5</v>
      </c>
      <c r="R41" s="300">
        <f t="shared" si="8"/>
        <v>7</v>
      </c>
      <c r="S41" s="9">
        <f>VLOOKUP($E41,'ALL-GTK-SD-SMP-SMA-SMK-SLB'!$F$14:$CG$713,'ALL-GTK-SD-SMP-SMA-SMK-SLB'!T$7,FALSE)</f>
        <v>0</v>
      </c>
      <c r="T41" s="9">
        <f>VLOOKUP($E41,'ALL-GTK-SD-SMP-SMA-SMK-SLB'!$F$14:$CG$713,'ALL-GTK-SD-SMP-SMA-SMK-SLB'!U$7,FALSE)</f>
        <v>0</v>
      </c>
      <c r="U41" s="9">
        <f>VLOOKUP($E41,'ALL-GTK-SD-SMP-SMA-SMK-SLB'!$F$14:$CG$713,'ALL-GTK-SD-SMP-SMA-SMK-SLB'!V$7,FALSE)</f>
        <v>1</v>
      </c>
      <c r="V41" s="9">
        <f>VLOOKUP($E41,'ALL-GTK-SD-SMP-SMA-SMK-SLB'!$F$14:$CG$713,'ALL-GTK-SD-SMP-SMA-SMK-SLB'!W$7,FALSE)</f>
        <v>1</v>
      </c>
      <c r="W41" s="9">
        <f>VLOOKUP($E41,'ALL-GTK-SD-SMP-SMA-SMK-SLB'!$F$14:$CG$713,'ALL-GTK-SD-SMP-SMA-SMK-SLB'!X$7,FALSE)</f>
        <v>0</v>
      </c>
      <c r="X41" s="9">
        <f>VLOOKUP($E41,'ALL-GTK-SD-SMP-SMA-SMK-SLB'!$F$14:$CG$713,'ALL-GTK-SD-SMP-SMA-SMK-SLB'!Y$7,FALSE)</f>
        <v>0</v>
      </c>
      <c r="Y41" s="299">
        <f t="shared" si="9"/>
        <v>1</v>
      </c>
      <c r="Z41" s="299">
        <f t="shared" si="10"/>
        <v>1</v>
      </c>
      <c r="AA41" s="10">
        <f t="shared" si="11"/>
        <v>2</v>
      </c>
      <c r="AB41" s="44">
        <f t="shared" si="12"/>
        <v>3</v>
      </c>
      <c r="AC41" s="44">
        <f t="shared" si="13"/>
        <v>6</v>
      </c>
      <c r="AD41" s="11">
        <f t="shared" si="14"/>
        <v>9</v>
      </c>
      <c r="AE41" s="9">
        <f>VLOOKUP($E41,'ALL-GTK-SD-SMP-SMA-SMK-SLB'!$F$14:$CG$713,'ALL-GTK-SD-SMP-SMA-SMK-SLB'!AF$7,FALSE)</f>
        <v>0</v>
      </c>
      <c r="AF41" s="9">
        <f>VLOOKUP($E41,'ALL-GTK-SD-SMP-SMA-SMK-SLB'!$F$14:$CG$713,'ALL-GTK-SD-SMP-SMA-SMK-SLB'!AG$7,FALSE)</f>
        <v>2</v>
      </c>
      <c r="AG41" s="10">
        <f t="shared" si="15"/>
        <v>2</v>
      </c>
      <c r="AH41" s="9">
        <f>VLOOKUP($E41,'ALL-GTK-SD-SMP-SMA-SMK-SLB'!$F$14:$CG$713,'ALL-GTK-SD-SMP-SMA-SMK-SLB'!AI$7,FALSE)</f>
        <v>3</v>
      </c>
      <c r="AI41" s="9">
        <f>VLOOKUP($E41,'ALL-GTK-SD-SMP-SMA-SMK-SLB'!$F$14:$CG$713,'ALL-GTK-SD-SMP-SMA-SMK-SLB'!AJ$7,FALSE)</f>
        <v>4</v>
      </c>
      <c r="AJ41" s="10">
        <f t="shared" si="16"/>
        <v>7</v>
      </c>
      <c r="AK41" s="44">
        <f t="shared" si="17"/>
        <v>3</v>
      </c>
      <c r="AL41" s="44">
        <f t="shared" si="18"/>
        <v>6</v>
      </c>
      <c r="AM41" s="11">
        <f t="shared" si="19"/>
        <v>9</v>
      </c>
      <c r="AN41" s="299">
        <f>VLOOKUP($E41,'ALL-GTK-SD-SMP-SMA-SMK-SLB'!$F$14:$CG$713,'ALL-GTK-SD-SMP-SMA-SMK-SLB'!AO$7,FALSE)</f>
        <v>0</v>
      </c>
      <c r="AO41" s="299">
        <f>VLOOKUP($E41,'ALL-GTK-SD-SMP-SMA-SMK-SLB'!$F$14:$CG$713,'ALL-GTK-SD-SMP-SMA-SMK-SLB'!AP$7,FALSE)</f>
        <v>0</v>
      </c>
      <c r="AP41" s="9">
        <f>VLOOKUP($E41,'ALL-GTK-SD-SMP-SMA-SMK-SLB'!$F$14:$CG$713,'ALL-GTK-SD-SMP-SMA-SMK-SLB'!AQ$7,FALSE)</f>
        <v>0</v>
      </c>
      <c r="AQ41" s="9">
        <f>VLOOKUP($E41,'ALL-GTK-SD-SMP-SMA-SMK-SLB'!$F$14:$CG$713,'ALL-GTK-SD-SMP-SMA-SMK-SLB'!AR$7,FALSE)</f>
        <v>0</v>
      </c>
      <c r="AR41" s="9">
        <f>VLOOKUP($E41,'ALL-GTK-SD-SMP-SMA-SMK-SLB'!$F$14:$CG$713,'ALL-GTK-SD-SMP-SMA-SMK-SLB'!AS$7,FALSE)</f>
        <v>0</v>
      </c>
      <c r="AS41" s="9">
        <f>VLOOKUP($E41,'ALL-GTK-SD-SMP-SMA-SMK-SLB'!$F$14:$CG$713,'ALL-GTK-SD-SMP-SMA-SMK-SLB'!AT$7,FALSE)</f>
        <v>1</v>
      </c>
      <c r="AT41" s="9">
        <f>VLOOKUP($E41,'ALL-GTK-SD-SMP-SMA-SMK-SLB'!$F$14:$CG$713,'ALL-GTK-SD-SMP-SMA-SMK-SLB'!AU$7,FALSE)</f>
        <v>0</v>
      </c>
      <c r="AU41" s="9">
        <f>VLOOKUP($E41,'ALL-GTK-SD-SMP-SMA-SMK-SLB'!$F$14:$CG$713,'ALL-GTK-SD-SMP-SMA-SMK-SLB'!AV$7,FALSE)</f>
        <v>0</v>
      </c>
      <c r="AV41" s="9">
        <f>VLOOKUP($E41,'ALL-GTK-SD-SMP-SMA-SMK-SLB'!$F$14:$CG$713,'ALL-GTK-SD-SMP-SMA-SMK-SLB'!AW$7,FALSE)</f>
        <v>0</v>
      </c>
      <c r="AW41" s="9">
        <f>VLOOKUP($E41,'ALL-GTK-SD-SMP-SMA-SMK-SLB'!$F$14:$CG$713,'ALL-GTK-SD-SMP-SMA-SMK-SLB'!AX$7,FALSE)</f>
        <v>0</v>
      </c>
      <c r="AX41" s="9">
        <f>VLOOKUP($E41,'ALL-GTK-SD-SMP-SMA-SMK-SLB'!$F$14:$CG$713,'ALL-GTK-SD-SMP-SMA-SMK-SLB'!AY$7,FALSE)</f>
        <v>3</v>
      </c>
      <c r="AY41" s="9">
        <f>VLOOKUP($E41,'ALL-GTK-SD-SMP-SMA-SMK-SLB'!$F$14:$CG$713,'ALL-GTK-SD-SMP-SMA-SMK-SLB'!AZ$7,FALSE)</f>
        <v>5</v>
      </c>
      <c r="AZ41" s="9">
        <f>VLOOKUP($E41,'ALL-GTK-SD-SMP-SMA-SMK-SLB'!$F$14:$CG$713,'ALL-GTK-SD-SMP-SMA-SMK-SLB'!BA$7,FALSE)</f>
        <v>0</v>
      </c>
      <c r="BA41" s="9">
        <f>VLOOKUP($E41,'ALL-GTK-SD-SMP-SMA-SMK-SLB'!$F$14:$CG$713,'ALL-GTK-SD-SMP-SMA-SMK-SLB'!BB$7,FALSE)</f>
        <v>0</v>
      </c>
      <c r="BB41" s="9">
        <f>VLOOKUP($E41,'ALL-GTK-SD-SMP-SMA-SMK-SLB'!$F$14:$CG$713,'ALL-GTK-SD-SMP-SMA-SMK-SLB'!BC$7,FALSE)</f>
        <v>0</v>
      </c>
      <c r="BC41" s="9">
        <f>VLOOKUP($E41,'ALL-GTK-SD-SMP-SMA-SMK-SLB'!$F$14:$CG$713,'ALL-GTK-SD-SMP-SMA-SMK-SLB'!BD$7,FALSE)</f>
        <v>0</v>
      </c>
      <c r="BD41" s="310">
        <f t="shared" si="20"/>
        <v>0</v>
      </c>
      <c r="BE41" s="310">
        <f t="shared" si="21"/>
        <v>1</v>
      </c>
      <c r="BF41" s="10">
        <f t="shared" si="22"/>
        <v>1</v>
      </c>
      <c r="BG41" s="311">
        <f t="shared" si="23"/>
        <v>3</v>
      </c>
      <c r="BH41" s="311">
        <f t="shared" si="24"/>
        <v>5</v>
      </c>
      <c r="BI41" s="10">
        <f t="shared" si="25"/>
        <v>8</v>
      </c>
      <c r="BJ41" s="44">
        <f t="shared" si="26"/>
        <v>3</v>
      </c>
      <c r="BK41" s="44">
        <f t="shared" si="27"/>
        <v>6</v>
      </c>
      <c r="BL41" s="11">
        <f t="shared" si="28"/>
        <v>9</v>
      </c>
      <c r="BM41" s="9">
        <f>VLOOKUP($E41,'ALL-GTK-SD-SMP-SMA-SMK-SLB'!$F$14:$CG$713,'ALL-GTK-SD-SMP-SMA-SMK-SLB'!BN$7,FALSE)</f>
        <v>0</v>
      </c>
      <c r="BN41" s="9">
        <f>VLOOKUP($E41,'ALL-GTK-SD-SMP-SMA-SMK-SLB'!$F$14:$CG$713,'ALL-GTK-SD-SMP-SMA-SMK-SLB'!BO$7,FALSE)</f>
        <v>0</v>
      </c>
      <c r="BO41" s="9">
        <f>VLOOKUP($E41,'ALL-GTK-SD-SMP-SMA-SMK-SLB'!$F$14:$CG$713,'ALL-GTK-SD-SMP-SMA-SMK-SLB'!BP$7,FALSE)</f>
        <v>0</v>
      </c>
      <c r="BP41" s="9">
        <f>VLOOKUP($E41,'ALL-GTK-SD-SMP-SMA-SMK-SLB'!$F$14:$CG$713,'ALL-GTK-SD-SMP-SMA-SMK-SLB'!BQ$7,FALSE)</f>
        <v>0</v>
      </c>
      <c r="BQ41" s="9">
        <f>VLOOKUP($E41,'ALL-GTK-SD-SMP-SMA-SMK-SLB'!$F$14:$CG$713,'ALL-GTK-SD-SMP-SMA-SMK-SLB'!BR$7,FALSE)</f>
        <v>0</v>
      </c>
      <c r="BR41" s="9">
        <f>VLOOKUP($E41,'ALL-GTK-SD-SMP-SMA-SMK-SLB'!$F$14:$CG$713,'ALL-GTK-SD-SMP-SMA-SMK-SLB'!BS$7,FALSE)</f>
        <v>0</v>
      </c>
      <c r="BS41" s="9">
        <f>VLOOKUP($E41,'ALL-GTK-SD-SMP-SMA-SMK-SLB'!$F$14:$CG$713,'ALL-GTK-SD-SMP-SMA-SMK-SLB'!BT$7,FALSE)</f>
        <v>0</v>
      </c>
      <c r="BT41" s="9">
        <f>VLOOKUP($E41,'ALL-GTK-SD-SMP-SMA-SMK-SLB'!$F$14:$CG$713,'ALL-GTK-SD-SMP-SMA-SMK-SLB'!BU$7,FALSE)</f>
        <v>0</v>
      </c>
      <c r="BU41" s="299">
        <f t="shared" si="29"/>
        <v>0</v>
      </c>
      <c r="BV41" s="299">
        <f t="shared" si="30"/>
        <v>0</v>
      </c>
      <c r="BW41" s="44">
        <f t="shared" si="31"/>
        <v>0</v>
      </c>
      <c r="BX41" s="44">
        <f t="shared" si="32"/>
        <v>0</v>
      </c>
      <c r="BY41" s="11">
        <f t="shared" si="33"/>
        <v>0</v>
      </c>
      <c r="BZ41" s="14">
        <f t="shared" si="34"/>
        <v>3</v>
      </c>
      <c r="CA41" s="14">
        <f t="shared" si="35"/>
        <v>6</v>
      </c>
      <c r="CB41" s="13">
        <f t="shared" si="36"/>
        <v>0</v>
      </c>
      <c r="CC41" s="13">
        <f t="shared" si="37"/>
        <v>0</v>
      </c>
      <c r="CD41" s="312">
        <f t="shared" si="38"/>
        <v>3</v>
      </c>
      <c r="CE41" s="312">
        <f t="shared" si="39"/>
        <v>6</v>
      </c>
      <c r="CF41" s="313">
        <f t="shared" si="40"/>
        <v>9</v>
      </c>
      <c r="CG41" s="302" t="str">
        <f t="shared" si="41"/>
        <v>OK</v>
      </c>
    </row>
    <row r="42" spans="1:85" ht="14.25" x14ac:dyDescent="0.25">
      <c r="A42" s="6">
        <v>30</v>
      </c>
      <c r="B42" s="495">
        <v>30</v>
      </c>
      <c r="C42" s="495" t="s">
        <v>6</v>
      </c>
      <c r="D42" s="496" t="s">
        <v>24</v>
      </c>
      <c r="E42" s="624">
        <v>20319447</v>
      </c>
      <c r="F42" s="625" t="s">
        <v>297</v>
      </c>
      <c r="G42" s="624" t="s">
        <v>52</v>
      </c>
      <c r="H42" s="9">
        <f>VLOOKUP($E42,'ALL-GTK-SD-SMP-SMA-SMK-SLB'!$F$14:$CG$713,'ALL-GTK-SD-SMP-SMA-SMK-SLB'!I$7,FALSE)</f>
        <v>0</v>
      </c>
      <c r="I42" s="9">
        <f>VLOOKUP($E42,'ALL-GTK-SD-SMP-SMA-SMK-SLB'!$F$14:$CG$713,'ALL-GTK-SD-SMP-SMA-SMK-SLB'!J$7,FALSE)</f>
        <v>0</v>
      </c>
      <c r="J42" s="9">
        <f>VLOOKUP($E42,'ALL-GTK-SD-SMP-SMA-SMK-SLB'!$F$14:$CG$713,'ALL-GTK-SD-SMP-SMA-SMK-SLB'!K$7,FALSE)</f>
        <v>0</v>
      </c>
      <c r="K42" s="9">
        <f>VLOOKUP($E42,'ALL-GTK-SD-SMP-SMA-SMK-SLB'!$F$14:$CG$713,'ALL-GTK-SD-SMP-SMA-SMK-SLB'!L$7,FALSE)</f>
        <v>0</v>
      </c>
      <c r="L42" s="9">
        <f>VLOOKUP($E42,'ALL-GTK-SD-SMP-SMA-SMK-SLB'!$F$14:$CG$713,'ALL-GTK-SD-SMP-SMA-SMK-SLB'!M$7,FALSE)</f>
        <v>1</v>
      </c>
      <c r="M42" s="9">
        <f>VLOOKUP($E42,'ALL-GTK-SD-SMP-SMA-SMK-SLB'!$F$14:$CG$713,'ALL-GTK-SD-SMP-SMA-SMK-SLB'!N$7,FALSE)</f>
        <v>0</v>
      </c>
      <c r="N42" s="9">
        <f>VLOOKUP($E42,'ALL-GTK-SD-SMP-SMA-SMK-SLB'!$F$14:$CG$713,'ALL-GTK-SD-SMP-SMA-SMK-SLB'!O$7,FALSE)</f>
        <v>0</v>
      </c>
      <c r="O42" s="9">
        <f>VLOOKUP($E42,'ALL-GTK-SD-SMP-SMA-SMK-SLB'!$F$14:$CG$713,'ALL-GTK-SD-SMP-SMA-SMK-SLB'!P$7,FALSE)</f>
        <v>4</v>
      </c>
      <c r="P42" s="299">
        <f t="shared" si="6"/>
        <v>1</v>
      </c>
      <c r="Q42" s="299">
        <f t="shared" si="7"/>
        <v>4</v>
      </c>
      <c r="R42" s="300">
        <f t="shared" si="8"/>
        <v>5</v>
      </c>
      <c r="S42" s="9">
        <f>VLOOKUP($E42,'ALL-GTK-SD-SMP-SMA-SMK-SLB'!$F$14:$CG$713,'ALL-GTK-SD-SMP-SMA-SMK-SLB'!T$7,FALSE)</f>
        <v>0</v>
      </c>
      <c r="T42" s="9">
        <f>VLOOKUP($E42,'ALL-GTK-SD-SMP-SMA-SMK-SLB'!$F$14:$CG$713,'ALL-GTK-SD-SMP-SMA-SMK-SLB'!U$7,FALSE)</f>
        <v>0</v>
      </c>
      <c r="U42" s="9">
        <f>VLOOKUP($E42,'ALL-GTK-SD-SMP-SMA-SMK-SLB'!$F$14:$CG$713,'ALL-GTK-SD-SMP-SMA-SMK-SLB'!V$7,FALSE)</f>
        <v>1</v>
      </c>
      <c r="V42" s="9">
        <f>VLOOKUP($E42,'ALL-GTK-SD-SMP-SMA-SMK-SLB'!$F$14:$CG$713,'ALL-GTK-SD-SMP-SMA-SMK-SLB'!W$7,FALSE)</f>
        <v>1</v>
      </c>
      <c r="W42" s="9">
        <f>VLOOKUP($E42,'ALL-GTK-SD-SMP-SMA-SMK-SLB'!$F$14:$CG$713,'ALL-GTK-SD-SMP-SMA-SMK-SLB'!X$7,FALSE)</f>
        <v>0</v>
      </c>
      <c r="X42" s="9">
        <f>VLOOKUP($E42,'ALL-GTK-SD-SMP-SMA-SMK-SLB'!$F$14:$CG$713,'ALL-GTK-SD-SMP-SMA-SMK-SLB'!Y$7,FALSE)</f>
        <v>1</v>
      </c>
      <c r="Y42" s="299">
        <f t="shared" si="9"/>
        <v>1</v>
      </c>
      <c r="Z42" s="299">
        <f t="shared" si="10"/>
        <v>2</v>
      </c>
      <c r="AA42" s="10">
        <f t="shared" si="11"/>
        <v>3</v>
      </c>
      <c r="AB42" s="44">
        <f t="shared" si="12"/>
        <v>2</v>
      </c>
      <c r="AC42" s="44">
        <f t="shared" si="13"/>
        <v>6</v>
      </c>
      <c r="AD42" s="11">
        <f t="shared" si="14"/>
        <v>8</v>
      </c>
      <c r="AE42" s="9">
        <f>VLOOKUP($E42,'ALL-GTK-SD-SMP-SMA-SMK-SLB'!$F$14:$CG$713,'ALL-GTK-SD-SMP-SMA-SMK-SLB'!AF$7,FALSE)</f>
        <v>2</v>
      </c>
      <c r="AF42" s="9">
        <f>VLOOKUP($E42,'ALL-GTK-SD-SMP-SMA-SMK-SLB'!$F$14:$CG$713,'ALL-GTK-SD-SMP-SMA-SMK-SLB'!AG$7,FALSE)</f>
        <v>2</v>
      </c>
      <c r="AG42" s="10">
        <f t="shared" si="15"/>
        <v>4</v>
      </c>
      <c r="AH42" s="9">
        <f>VLOOKUP($E42,'ALL-GTK-SD-SMP-SMA-SMK-SLB'!$F$14:$CG$713,'ALL-GTK-SD-SMP-SMA-SMK-SLB'!AI$7,FALSE)</f>
        <v>0</v>
      </c>
      <c r="AI42" s="9">
        <f>VLOOKUP($E42,'ALL-GTK-SD-SMP-SMA-SMK-SLB'!$F$14:$CG$713,'ALL-GTK-SD-SMP-SMA-SMK-SLB'!AJ$7,FALSE)</f>
        <v>4</v>
      </c>
      <c r="AJ42" s="10">
        <f t="shared" si="16"/>
        <v>4</v>
      </c>
      <c r="AK42" s="44">
        <f t="shared" si="17"/>
        <v>2</v>
      </c>
      <c r="AL42" s="44">
        <f t="shared" si="18"/>
        <v>6</v>
      </c>
      <c r="AM42" s="11">
        <f t="shared" si="19"/>
        <v>8</v>
      </c>
      <c r="AN42" s="299">
        <f>VLOOKUP($E42,'ALL-GTK-SD-SMP-SMA-SMK-SLB'!$F$14:$CG$713,'ALL-GTK-SD-SMP-SMA-SMK-SLB'!AO$7,FALSE)</f>
        <v>0</v>
      </c>
      <c r="AO42" s="299">
        <f>VLOOKUP($E42,'ALL-GTK-SD-SMP-SMA-SMK-SLB'!$F$14:$CG$713,'ALL-GTK-SD-SMP-SMA-SMK-SLB'!AP$7,FALSE)</f>
        <v>0</v>
      </c>
      <c r="AP42" s="9">
        <f>VLOOKUP($E42,'ALL-GTK-SD-SMP-SMA-SMK-SLB'!$F$14:$CG$713,'ALL-GTK-SD-SMP-SMA-SMK-SLB'!AQ$7,FALSE)</f>
        <v>0</v>
      </c>
      <c r="AQ42" s="9">
        <f>VLOOKUP($E42,'ALL-GTK-SD-SMP-SMA-SMK-SLB'!$F$14:$CG$713,'ALL-GTK-SD-SMP-SMA-SMK-SLB'!AR$7,FALSE)</f>
        <v>0</v>
      </c>
      <c r="AR42" s="9">
        <f>VLOOKUP($E42,'ALL-GTK-SD-SMP-SMA-SMK-SLB'!$F$14:$CG$713,'ALL-GTK-SD-SMP-SMA-SMK-SLB'!AS$7,FALSE)</f>
        <v>0</v>
      </c>
      <c r="AS42" s="9">
        <f>VLOOKUP($E42,'ALL-GTK-SD-SMP-SMA-SMK-SLB'!$F$14:$CG$713,'ALL-GTK-SD-SMP-SMA-SMK-SLB'!AT$7,FALSE)</f>
        <v>0</v>
      </c>
      <c r="AT42" s="9">
        <f>VLOOKUP($E42,'ALL-GTK-SD-SMP-SMA-SMK-SLB'!$F$14:$CG$713,'ALL-GTK-SD-SMP-SMA-SMK-SLB'!AU$7,FALSE)</f>
        <v>0</v>
      </c>
      <c r="AU42" s="9">
        <f>VLOOKUP($E42,'ALL-GTK-SD-SMP-SMA-SMK-SLB'!$F$14:$CG$713,'ALL-GTK-SD-SMP-SMA-SMK-SLB'!AV$7,FALSE)</f>
        <v>0</v>
      </c>
      <c r="AV42" s="9">
        <f>VLOOKUP($E42,'ALL-GTK-SD-SMP-SMA-SMK-SLB'!$F$14:$CG$713,'ALL-GTK-SD-SMP-SMA-SMK-SLB'!AW$7,FALSE)</f>
        <v>0</v>
      </c>
      <c r="AW42" s="9">
        <f>VLOOKUP($E42,'ALL-GTK-SD-SMP-SMA-SMK-SLB'!$F$14:$CG$713,'ALL-GTK-SD-SMP-SMA-SMK-SLB'!AX$7,FALSE)</f>
        <v>0</v>
      </c>
      <c r="AX42" s="9">
        <f>VLOOKUP($E42,'ALL-GTK-SD-SMP-SMA-SMK-SLB'!$F$14:$CG$713,'ALL-GTK-SD-SMP-SMA-SMK-SLB'!AY$7,FALSE)</f>
        <v>2</v>
      </c>
      <c r="AY42" s="9">
        <f>VLOOKUP($E42,'ALL-GTK-SD-SMP-SMA-SMK-SLB'!$F$14:$CG$713,'ALL-GTK-SD-SMP-SMA-SMK-SLB'!AZ$7,FALSE)</f>
        <v>6</v>
      </c>
      <c r="AZ42" s="9">
        <f>VLOOKUP($E42,'ALL-GTK-SD-SMP-SMA-SMK-SLB'!$F$14:$CG$713,'ALL-GTK-SD-SMP-SMA-SMK-SLB'!BA$7,FALSE)</f>
        <v>0</v>
      </c>
      <c r="BA42" s="9">
        <f>VLOOKUP($E42,'ALL-GTK-SD-SMP-SMA-SMK-SLB'!$F$14:$CG$713,'ALL-GTK-SD-SMP-SMA-SMK-SLB'!BB$7,FALSE)</f>
        <v>0</v>
      </c>
      <c r="BB42" s="9">
        <f>VLOOKUP($E42,'ALL-GTK-SD-SMP-SMA-SMK-SLB'!$F$14:$CG$713,'ALL-GTK-SD-SMP-SMA-SMK-SLB'!BC$7,FALSE)</f>
        <v>0</v>
      </c>
      <c r="BC42" s="9">
        <f>VLOOKUP($E42,'ALL-GTK-SD-SMP-SMA-SMK-SLB'!$F$14:$CG$713,'ALL-GTK-SD-SMP-SMA-SMK-SLB'!BD$7,FALSE)</f>
        <v>0</v>
      </c>
      <c r="BD42" s="310">
        <f t="shared" si="20"/>
        <v>0</v>
      </c>
      <c r="BE42" s="310">
        <f t="shared" si="21"/>
        <v>0</v>
      </c>
      <c r="BF42" s="10">
        <f t="shared" si="22"/>
        <v>0</v>
      </c>
      <c r="BG42" s="311">
        <f t="shared" si="23"/>
        <v>2</v>
      </c>
      <c r="BH42" s="311">
        <f t="shared" si="24"/>
        <v>6</v>
      </c>
      <c r="BI42" s="10">
        <f t="shared" si="25"/>
        <v>8</v>
      </c>
      <c r="BJ42" s="44">
        <f t="shared" si="26"/>
        <v>2</v>
      </c>
      <c r="BK42" s="44">
        <f t="shared" si="27"/>
        <v>6</v>
      </c>
      <c r="BL42" s="11">
        <f t="shared" si="28"/>
        <v>8</v>
      </c>
      <c r="BM42" s="9">
        <f>VLOOKUP($E42,'ALL-GTK-SD-SMP-SMA-SMK-SLB'!$F$14:$CG$713,'ALL-GTK-SD-SMP-SMA-SMK-SLB'!BN$7,FALSE)</f>
        <v>0</v>
      </c>
      <c r="BN42" s="9">
        <f>VLOOKUP($E42,'ALL-GTK-SD-SMP-SMA-SMK-SLB'!$F$14:$CG$713,'ALL-GTK-SD-SMP-SMA-SMK-SLB'!BO$7,FALSE)</f>
        <v>0</v>
      </c>
      <c r="BO42" s="9">
        <f>VLOOKUP($E42,'ALL-GTK-SD-SMP-SMA-SMK-SLB'!$F$14:$CG$713,'ALL-GTK-SD-SMP-SMA-SMK-SLB'!BP$7,FALSE)</f>
        <v>0</v>
      </c>
      <c r="BP42" s="9">
        <f>VLOOKUP($E42,'ALL-GTK-SD-SMP-SMA-SMK-SLB'!$F$14:$CG$713,'ALL-GTK-SD-SMP-SMA-SMK-SLB'!BQ$7,FALSE)</f>
        <v>0</v>
      </c>
      <c r="BQ42" s="9">
        <f>VLOOKUP($E42,'ALL-GTK-SD-SMP-SMA-SMK-SLB'!$F$14:$CG$713,'ALL-GTK-SD-SMP-SMA-SMK-SLB'!BR$7,FALSE)</f>
        <v>0</v>
      </c>
      <c r="BR42" s="9">
        <f>VLOOKUP($E42,'ALL-GTK-SD-SMP-SMA-SMK-SLB'!$F$14:$CG$713,'ALL-GTK-SD-SMP-SMA-SMK-SLB'!BS$7,FALSE)</f>
        <v>0</v>
      </c>
      <c r="BS42" s="9">
        <f>VLOOKUP($E42,'ALL-GTK-SD-SMP-SMA-SMK-SLB'!$F$14:$CG$713,'ALL-GTK-SD-SMP-SMA-SMK-SLB'!BT$7,FALSE)</f>
        <v>0</v>
      </c>
      <c r="BT42" s="9">
        <f>VLOOKUP($E42,'ALL-GTK-SD-SMP-SMA-SMK-SLB'!$F$14:$CG$713,'ALL-GTK-SD-SMP-SMA-SMK-SLB'!BU$7,FALSE)</f>
        <v>0</v>
      </c>
      <c r="BU42" s="299">
        <f t="shared" si="29"/>
        <v>0</v>
      </c>
      <c r="BV42" s="299">
        <f t="shared" si="30"/>
        <v>0</v>
      </c>
      <c r="BW42" s="44">
        <f t="shared" si="31"/>
        <v>0</v>
      </c>
      <c r="BX42" s="44">
        <f t="shared" si="32"/>
        <v>0</v>
      </c>
      <c r="BY42" s="11">
        <f t="shared" si="33"/>
        <v>0</v>
      </c>
      <c r="BZ42" s="14">
        <f t="shared" si="34"/>
        <v>2</v>
      </c>
      <c r="CA42" s="14">
        <f t="shared" si="35"/>
        <v>6</v>
      </c>
      <c r="CB42" s="13">
        <f t="shared" si="36"/>
        <v>0</v>
      </c>
      <c r="CC42" s="13">
        <f t="shared" si="37"/>
        <v>0</v>
      </c>
      <c r="CD42" s="312">
        <f t="shared" si="38"/>
        <v>2</v>
      </c>
      <c r="CE42" s="312">
        <f t="shared" si="39"/>
        <v>6</v>
      </c>
      <c r="CF42" s="313">
        <f t="shared" si="40"/>
        <v>8</v>
      </c>
      <c r="CG42" s="302" t="str">
        <f t="shared" si="41"/>
        <v>OK</v>
      </c>
    </row>
    <row r="43" spans="1:85" ht="14.25" x14ac:dyDescent="0.25">
      <c r="A43" s="6">
        <v>31</v>
      </c>
      <c r="B43" s="495">
        <v>31</v>
      </c>
      <c r="C43" s="495" t="s">
        <v>6</v>
      </c>
      <c r="D43" s="496" t="s">
        <v>24</v>
      </c>
      <c r="E43" s="624">
        <v>20319501</v>
      </c>
      <c r="F43" s="625" t="s">
        <v>298</v>
      </c>
      <c r="G43" s="624" t="s">
        <v>52</v>
      </c>
      <c r="H43" s="9">
        <f>VLOOKUP($E43,'ALL-GTK-SD-SMP-SMA-SMK-SLB'!$F$14:$CG$713,'ALL-GTK-SD-SMP-SMA-SMK-SLB'!I$7,FALSE)</f>
        <v>0</v>
      </c>
      <c r="I43" s="9">
        <f>VLOOKUP($E43,'ALL-GTK-SD-SMP-SMA-SMK-SLB'!$F$14:$CG$713,'ALL-GTK-SD-SMP-SMA-SMK-SLB'!J$7,FALSE)</f>
        <v>0</v>
      </c>
      <c r="J43" s="9">
        <f>VLOOKUP($E43,'ALL-GTK-SD-SMP-SMA-SMK-SLB'!$F$14:$CG$713,'ALL-GTK-SD-SMP-SMA-SMK-SLB'!K$7,FALSE)</f>
        <v>0</v>
      </c>
      <c r="K43" s="9">
        <f>VLOOKUP($E43,'ALL-GTK-SD-SMP-SMA-SMK-SLB'!$F$14:$CG$713,'ALL-GTK-SD-SMP-SMA-SMK-SLB'!L$7,FALSE)</f>
        <v>0</v>
      </c>
      <c r="L43" s="9">
        <f>VLOOKUP($E43,'ALL-GTK-SD-SMP-SMA-SMK-SLB'!$F$14:$CG$713,'ALL-GTK-SD-SMP-SMA-SMK-SLB'!M$7,FALSE)</f>
        <v>0</v>
      </c>
      <c r="M43" s="9">
        <f>VLOOKUP($E43,'ALL-GTK-SD-SMP-SMA-SMK-SLB'!$F$14:$CG$713,'ALL-GTK-SD-SMP-SMA-SMK-SLB'!N$7,FALSE)</f>
        <v>3</v>
      </c>
      <c r="N43" s="9">
        <f>VLOOKUP($E43,'ALL-GTK-SD-SMP-SMA-SMK-SLB'!$F$14:$CG$713,'ALL-GTK-SD-SMP-SMA-SMK-SLB'!O$7,FALSE)</f>
        <v>0</v>
      </c>
      <c r="O43" s="9">
        <f>VLOOKUP($E43,'ALL-GTK-SD-SMP-SMA-SMK-SLB'!$F$14:$CG$713,'ALL-GTK-SD-SMP-SMA-SMK-SLB'!P$7,FALSE)</f>
        <v>4</v>
      </c>
      <c r="P43" s="299">
        <f t="shared" si="6"/>
        <v>0</v>
      </c>
      <c r="Q43" s="299">
        <f t="shared" si="7"/>
        <v>7</v>
      </c>
      <c r="R43" s="300">
        <f t="shared" si="8"/>
        <v>7</v>
      </c>
      <c r="S43" s="9">
        <f>VLOOKUP($E43,'ALL-GTK-SD-SMP-SMA-SMK-SLB'!$F$14:$CG$713,'ALL-GTK-SD-SMP-SMA-SMK-SLB'!T$7,FALSE)</f>
        <v>0</v>
      </c>
      <c r="T43" s="9">
        <f>VLOOKUP($E43,'ALL-GTK-SD-SMP-SMA-SMK-SLB'!$F$14:$CG$713,'ALL-GTK-SD-SMP-SMA-SMK-SLB'!U$7,FALSE)</f>
        <v>0</v>
      </c>
      <c r="U43" s="9">
        <f>VLOOKUP($E43,'ALL-GTK-SD-SMP-SMA-SMK-SLB'!$F$14:$CG$713,'ALL-GTK-SD-SMP-SMA-SMK-SLB'!V$7,FALSE)</f>
        <v>1</v>
      </c>
      <c r="V43" s="9">
        <f>VLOOKUP($E43,'ALL-GTK-SD-SMP-SMA-SMK-SLB'!$F$14:$CG$713,'ALL-GTK-SD-SMP-SMA-SMK-SLB'!W$7,FALSE)</f>
        <v>2</v>
      </c>
      <c r="W43" s="9">
        <f>VLOOKUP($E43,'ALL-GTK-SD-SMP-SMA-SMK-SLB'!$F$14:$CG$713,'ALL-GTK-SD-SMP-SMA-SMK-SLB'!X$7,FALSE)</f>
        <v>0</v>
      </c>
      <c r="X43" s="9">
        <f>VLOOKUP($E43,'ALL-GTK-SD-SMP-SMA-SMK-SLB'!$F$14:$CG$713,'ALL-GTK-SD-SMP-SMA-SMK-SLB'!Y$7,FALSE)</f>
        <v>0</v>
      </c>
      <c r="Y43" s="299">
        <f t="shared" si="9"/>
        <v>1</v>
      </c>
      <c r="Z43" s="299">
        <f t="shared" si="10"/>
        <v>2</v>
      </c>
      <c r="AA43" s="10">
        <f t="shared" si="11"/>
        <v>3</v>
      </c>
      <c r="AB43" s="44">
        <f t="shared" si="12"/>
        <v>1</v>
      </c>
      <c r="AC43" s="44">
        <f t="shared" si="13"/>
        <v>9</v>
      </c>
      <c r="AD43" s="11">
        <f t="shared" si="14"/>
        <v>10</v>
      </c>
      <c r="AE43" s="9">
        <f>VLOOKUP($E43,'ALL-GTK-SD-SMP-SMA-SMK-SLB'!$F$14:$CG$713,'ALL-GTK-SD-SMP-SMA-SMK-SLB'!AF$7,FALSE)</f>
        <v>0</v>
      </c>
      <c r="AF43" s="9">
        <f>VLOOKUP($E43,'ALL-GTK-SD-SMP-SMA-SMK-SLB'!$F$14:$CG$713,'ALL-GTK-SD-SMP-SMA-SMK-SLB'!AG$7,FALSE)</f>
        <v>4</v>
      </c>
      <c r="AG43" s="10">
        <f t="shared" si="15"/>
        <v>4</v>
      </c>
      <c r="AH43" s="9">
        <f>VLOOKUP($E43,'ALL-GTK-SD-SMP-SMA-SMK-SLB'!$F$14:$CG$713,'ALL-GTK-SD-SMP-SMA-SMK-SLB'!AI$7,FALSE)</f>
        <v>1</v>
      </c>
      <c r="AI43" s="9">
        <f>VLOOKUP($E43,'ALL-GTK-SD-SMP-SMA-SMK-SLB'!$F$14:$CG$713,'ALL-GTK-SD-SMP-SMA-SMK-SLB'!AJ$7,FALSE)</f>
        <v>5</v>
      </c>
      <c r="AJ43" s="10">
        <f t="shared" si="16"/>
        <v>6</v>
      </c>
      <c r="AK43" s="44">
        <f t="shared" si="17"/>
        <v>1</v>
      </c>
      <c r="AL43" s="44">
        <f t="shared" si="18"/>
        <v>9</v>
      </c>
      <c r="AM43" s="11">
        <f t="shared" si="19"/>
        <v>10</v>
      </c>
      <c r="AN43" s="299">
        <f>VLOOKUP($E43,'ALL-GTK-SD-SMP-SMA-SMK-SLB'!$F$14:$CG$713,'ALL-GTK-SD-SMP-SMA-SMK-SLB'!AO$7,FALSE)</f>
        <v>0</v>
      </c>
      <c r="AO43" s="299">
        <f>VLOOKUP($E43,'ALL-GTK-SD-SMP-SMA-SMK-SLB'!$F$14:$CG$713,'ALL-GTK-SD-SMP-SMA-SMK-SLB'!AP$7,FALSE)</f>
        <v>0</v>
      </c>
      <c r="AP43" s="9">
        <f>VLOOKUP($E43,'ALL-GTK-SD-SMP-SMA-SMK-SLB'!$F$14:$CG$713,'ALL-GTK-SD-SMP-SMA-SMK-SLB'!AQ$7,FALSE)</f>
        <v>0</v>
      </c>
      <c r="AQ43" s="9">
        <f>VLOOKUP($E43,'ALL-GTK-SD-SMP-SMA-SMK-SLB'!$F$14:$CG$713,'ALL-GTK-SD-SMP-SMA-SMK-SLB'!AR$7,FALSE)</f>
        <v>0</v>
      </c>
      <c r="AR43" s="9">
        <f>VLOOKUP($E43,'ALL-GTK-SD-SMP-SMA-SMK-SLB'!$F$14:$CG$713,'ALL-GTK-SD-SMP-SMA-SMK-SLB'!AS$7,FALSE)</f>
        <v>0</v>
      </c>
      <c r="AS43" s="9">
        <f>VLOOKUP($E43,'ALL-GTK-SD-SMP-SMA-SMK-SLB'!$F$14:$CG$713,'ALL-GTK-SD-SMP-SMA-SMK-SLB'!AT$7,FALSE)</f>
        <v>0</v>
      </c>
      <c r="AT43" s="9">
        <f>VLOOKUP($E43,'ALL-GTK-SD-SMP-SMA-SMK-SLB'!$F$14:$CG$713,'ALL-GTK-SD-SMP-SMA-SMK-SLB'!AU$7,FALSE)</f>
        <v>0</v>
      </c>
      <c r="AU43" s="9">
        <f>VLOOKUP($E43,'ALL-GTK-SD-SMP-SMA-SMK-SLB'!$F$14:$CG$713,'ALL-GTK-SD-SMP-SMA-SMK-SLB'!AV$7,FALSE)</f>
        <v>0</v>
      </c>
      <c r="AV43" s="9">
        <f>VLOOKUP($E43,'ALL-GTK-SD-SMP-SMA-SMK-SLB'!$F$14:$CG$713,'ALL-GTK-SD-SMP-SMA-SMK-SLB'!AW$7,FALSE)</f>
        <v>0</v>
      </c>
      <c r="AW43" s="9">
        <f>VLOOKUP($E43,'ALL-GTK-SD-SMP-SMA-SMK-SLB'!$F$14:$CG$713,'ALL-GTK-SD-SMP-SMA-SMK-SLB'!AX$7,FALSE)</f>
        <v>0</v>
      </c>
      <c r="AX43" s="9">
        <f>VLOOKUP($E43,'ALL-GTK-SD-SMP-SMA-SMK-SLB'!$F$14:$CG$713,'ALL-GTK-SD-SMP-SMA-SMK-SLB'!AY$7,FALSE)</f>
        <v>1</v>
      </c>
      <c r="AY43" s="9">
        <f>VLOOKUP($E43,'ALL-GTK-SD-SMP-SMA-SMK-SLB'!$F$14:$CG$713,'ALL-GTK-SD-SMP-SMA-SMK-SLB'!AZ$7,FALSE)</f>
        <v>8</v>
      </c>
      <c r="AZ43" s="9">
        <f>VLOOKUP($E43,'ALL-GTK-SD-SMP-SMA-SMK-SLB'!$F$14:$CG$713,'ALL-GTK-SD-SMP-SMA-SMK-SLB'!BA$7,FALSE)</f>
        <v>0</v>
      </c>
      <c r="BA43" s="9">
        <f>VLOOKUP($E43,'ALL-GTK-SD-SMP-SMA-SMK-SLB'!$F$14:$CG$713,'ALL-GTK-SD-SMP-SMA-SMK-SLB'!BB$7,FALSE)</f>
        <v>1</v>
      </c>
      <c r="BB43" s="9">
        <f>VLOOKUP($E43,'ALL-GTK-SD-SMP-SMA-SMK-SLB'!$F$14:$CG$713,'ALL-GTK-SD-SMP-SMA-SMK-SLB'!BC$7,FALSE)</f>
        <v>0</v>
      </c>
      <c r="BC43" s="9">
        <f>VLOOKUP($E43,'ALL-GTK-SD-SMP-SMA-SMK-SLB'!$F$14:$CG$713,'ALL-GTK-SD-SMP-SMA-SMK-SLB'!BD$7,FALSE)</f>
        <v>0</v>
      </c>
      <c r="BD43" s="310">
        <f t="shared" si="20"/>
        <v>0</v>
      </c>
      <c r="BE43" s="310">
        <f t="shared" si="21"/>
        <v>0</v>
      </c>
      <c r="BF43" s="10">
        <f t="shared" si="22"/>
        <v>0</v>
      </c>
      <c r="BG43" s="311">
        <f t="shared" si="23"/>
        <v>1</v>
      </c>
      <c r="BH43" s="311">
        <f t="shared" si="24"/>
        <v>9</v>
      </c>
      <c r="BI43" s="10">
        <f t="shared" si="25"/>
        <v>10</v>
      </c>
      <c r="BJ43" s="44">
        <f t="shared" si="26"/>
        <v>1</v>
      </c>
      <c r="BK43" s="44">
        <f t="shared" si="27"/>
        <v>9</v>
      </c>
      <c r="BL43" s="11">
        <f t="shared" si="28"/>
        <v>10</v>
      </c>
      <c r="BM43" s="9">
        <f>VLOOKUP($E43,'ALL-GTK-SD-SMP-SMA-SMK-SLB'!$F$14:$CG$713,'ALL-GTK-SD-SMP-SMA-SMK-SLB'!BN$7,FALSE)</f>
        <v>0</v>
      </c>
      <c r="BN43" s="9">
        <f>VLOOKUP($E43,'ALL-GTK-SD-SMP-SMA-SMK-SLB'!$F$14:$CG$713,'ALL-GTK-SD-SMP-SMA-SMK-SLB'!BO$7,FALSE)</f>
        <v>0</v>
      </c>
      <c r="BO43" s="9">
        <f>VLOOKUP($E43,'ALL-GTK-SD-SMP-SMA-SMK-SLB'!$F$14:$CG$713,'ALL-GTK-SD-SMP-SMA-SMK-SLB'!BP$7,FALSE)</f>
        <v>0</v>
      </c>
      <c r="BP43" s="9">
        <f>VLOOKUP($E43,'ALL-GTK-SD-SMP-SMA-SMK-SLB'!$F$14:$CG$713,'ALL-GTK-SD-SMP-SMA-SMK-SLB'!BQ$7,FALSE)</f>
        <v>0</v>
      </c>
      <c r="BQ43" s="9">
        <f>VLOOKUP($E43,'ALL-GTK-SD-SMP-SMA-SMK-SLB'!$F$14:$CG$713,'ALL-GTK-SD-SMP-SMA-SMK-SLB'!BR$7,FALSE)</f>
        <v>0</v>
      </c>
      <c r="BR43" s="9">
        <f>VLOOKUP($E43,'ALL-GTK-SD-SMP-SMA-SMK-SLB'!$F$14:$CG$713,'ALL-GTK-SD-SMP-SMA-SMK-SLB'!BS$7,FALSE)</f>
        <v>0</v>
      </c>
      <c r="BS43" s="9">
        <f>VLOOKUP($E43,'ALL-GTK-SD-SMP-SMA-SMK-SLB'!$F$14:$CG$713,'ALL-GTK-SD-SMP-SMA-SMK-SLB'!BT$7,FALSE)</f>
        <v>0</v>
      </c>
      <c r="BT43" s="9">
        <f>VLOOKUP($E43,'ALL-GTK-SD-SMP-SMA-SMK-SLB'!$F$14:$CG$713,'ALL-GTK-SD-SMP-SMA-SMK-SLB'!BU$7,FALSE)</f>
        <v>0</v>
      </c>
      <c r="BU43" s="299">
        <f t="shared" si="29"/>
        <v>0</v>
      </c>
      <c r="BV43" s="299">
        <f t="shared" si="30"/>
        <v>0</v>
      </c>
      <c r="BW43" s="44">
        <f t="shared" si="31"/>
        <v>0</v>
      </c>
      <c r="BX43" s="44">
        <f t="shared" si="32"/>
        <v>0</v>
      </c>
      <c r="BY43" s="11">
        <f t="shared" si="33"/>
        <v>0</v>
      </c>
      <c r="BZ43" s="14">
        <f t="shared" si="34"/>
        <v>1</v>
      </c>
      <c r="CA43" s="14">
        <f t="shared" si="35"/>
        <v>9</v>
      </c>
      <c r="CB43" s="13">
        <f t="shared" si="36"/>
        <v>0</v>
      </c>
      <c r="CC43" s="13">
        <f t="shared" si="37"/>
        <v>0</v>
      </c>
      <c r="CD43" s="312">
        <f t="shared" si="38"/>
        <v>1</v>
      </c>
      <c r="CE43" s="312">
        <f t="shared" si="39"/>
        <v>9</v>
      </c>
      <c r="CF43" s="313">
        <f t="shared" si="40"/>
        <v>10</v>
      </c>
      <c r="CG43" s="302" t="str">
        <f t="shared" si="41"/>
        <v>OK</v>
      </c>
    </row>
    <row r="44" spans="1:85" ht="14.25" x14ac:dyDescent="0.25">
      <c r="A44" s="6">
        <v>32</v>
      </c>
      <c r="B44" s="495">
        <v>32</v>
      </c>
      <c r="C44" s="495" t="s">
        <v>6</v>
      </c>
      <c r="D44" s="496" t="s">
        <v>24</v>
      </c>
      <c r="E44" s="624">
        <v>20319500</v>
      </c>
      <c r="F44" s="625" t="s">
        <v>299</v>
      </c>
      <c r="G44" s="624" t="s">
        <v>52</v>
      </c>
      <c r="H44" s="9">
        <f>VLOOKUP($E44,'ALL-GTK-SD-SMP-SMA-SMK-SLB'!$F$14:$CG$713,'ALL-GTK-SD-SMP-SMA-SMK-SLB'!I$7,FALSE)</f>
        <v>0</v>
      </c>
      <c r="I44" s="9">
        <f>VLOOKUP($E44,'ALL-GTK-SD-SMP-SMA-SMK-SLB'!$F$14:$CG$713,'ALL-GTK-SD-SMP-SMA-SMK-SLB'!J$7,FALSE)</f>
        <v>0</v>
      </c>
      <c r="J44" s="9">
        <f>VLOOKUP($E44,'ALL-GTK-SD-SMP-SMA-SMK-SLB'!$F$14:$CG$713,'ALL-GTK-SD-SMP-SMA-SMK-SLB'!K$7,FALSE)</f>
        <v>0</v>
      </c>
      <c r="K44" s="9">
        <f>VLOOKUP($E44,'ALL-GTK-SD-SMP-SMA-SMK-SLB'!$F$14:$CG$713,'ALL-GTK-SD-SMP-SMA-SMK-SLB'!L$7,FALSE)</f>
        <v>0</v>
      </c>
      <c r="L44" s="9">
        <f>VLOOKUP($E44,'ALL-GTK-SD-SMP-SMA-SMK-SLB'!$F$14:$CG$713,'ALL-GTK-SD-SMP-SMA-SMK-SLB'!M$7,FALSE)</f>
        <v>0</v>
      </c>
      <c r="M44" s="9">
        <f>VLOOKUP($E44,'ALL-GTK-SD-SMP-SMA-SMK-SLB'!$F$14:$CG$713,'ALL-GTK-SD-SMP-SMA-SMK-SLB'!N$7,FALSE)</f>
        <v>1</v>
      </c>
      <c r="N44" s="9">
        <f>VLOOKUP($E44,'ALL-GTK-SD-SMP-SMA-SMK-SLB'!$F$14:$CG$713,'ALL-GTK-SD-SMP-SMA-SMK-SLB'!O$7,FALSE)</f>
        <v>1</v>
      </c>
      <c r="O44" s="9">
        <f>VLOOKUP($E44,'ALL-GTK-SD-SMP-SMA-SMK-SLB'!$F$14:$CG$713,'ALL-GTK-SD-SMP-SMA-SMK-SLB'!P$7,FALSE)</f>
        <v>3</v>
      </c>
      <c r="P44" s="299">
        <f t="shared" si="6"/>
        <v>1</v>
      </c>
      <c r="Q44" s="299">
        <f t="shared" si="7"/>
        <v>4</v>
      </c>
      <c r="R44" s="300">
        <f t="shared" si="8"/>
        <v>5</v>
      </c>
      <c r="S44" s="9">
        <f>VLOOKUP($E44,'ALL-GTK-SD-SMP-SMA-SMK-SLB'!$F$14:$CG$713,'ALL-GTK-SD-SMP-SMA-SMK-SLB'!T$7,FALSE)</f>
        <v>0</v>
      </c>
      <c r="T44" s="9">
        <f>VLOOKUP($E44,'ALL-GTK-SD-SMP-SMA-SMK-SLB'!$F$14:$CG$713,'ALL-GTK-SD-SMP-SMA-SMK-SLB'!U$7,FALSE)</f>
        <v>0</v>
      </c>
      <c r="U44" s="9">
        <f>VLOOKUP($E44,'ALL-GTK-SD-SMP-SMA-SMK-SLB'!$F$14:$CG$713,'ALL-GTK-SD-SMP-SMA-SMK-SLB'!V$7,FALSE)</f>
        <v>0</v>
      </c>
      <c r="V44" s="9">
        <f>VLOOKUP($E44,'ALL-GTK-SD-SMP-SMA-SMK-SLB'!$F$14:$CG$713,'ALL-GTK-SD-SMP-SMA-SMK-SLB'!W$7,FALSE)</f>
        <v>0</v>
      </c>
      <c r="W44" s="9">
        <f>VLOOKUP($E44,'ALL-GTK-SD-SMP-SMA-SMK-SLB'!$F$14:$CG$713,'ALL-GTK-SD-SMP-SMA-SMK-SLB'!X$7,FALSE)</f>
        <v>0</v>
      </c>
      <c r="X44" s="9">
        <f>VLOOKUP($E44,'ALL-GTK-SD-SMP-SMA-SMK-SLB'!$F$14:$CG$713,'ALL-GTK-SD-SMP-SMA-SMK-SLB'!Y$7,FALSE)</f>
        <v>3</v>
      </c>
      <c r="Y44" s="299">
        <f t="shared" si="9"/>
        <v>0</v>
      </c>
      <c r="Z44" s="299">
        <f t="shared" si="10"/>
        <v>3</v>
      </c>
      <c r="AA44" s="10">
        <f t="shared" si="11"/>
        <v>3</v>
      </c>
      <c r="AB44" s="44">
        <f t="shared" si="12"/>
        <v>1</v>
      </c>
      <c r="AC44" s="44">
        <f t="shared" si="13"/>
        <v>7</v>
      </c>
      <c r="AD44" s="11">
        <f t="shared" si="14"/>
        <v>8</v>
      </c>
      <c r="AE44" s="9">
        <f>VLOOKUP($E44,'ALL-GTK-SD-SMP-SMA-SMK-SLB'!$F$14:$CG$713,'ALL-GTK-SD-SMP-SMA-SMK-SLB'!AF$7,FALSE)</f>
        <v>0</v>
      </c>
      <c r="AF44" s="9">
        <f>VLOOKUP($E44,'ALL-GTK-SD-SMP-SMA-SMK-SLB'!$F$14:$CG$713,'ALL-GTK-SD-SMP-SMA-SMK-SLB'!AG$7,FALSE)</f>
        <v>4</v>
      </c>
      <c r="AG44" s="10">
        <f t="shared" si="15"/>
        <v>4</v>
      </c>
      <c r="AH44" s="9">
        <f>VLOOKUP($E44,'ALL-GTK-SD-SMP-SMA-SMK-SLB'!$F$14:$CG$713,'ALL-GTK-SD-SMP-SMA-SMK-SLB'!AI$7,FALSE)</f>
        <v>1</v>
      </c>
      <c r="AI44" s="9">
        <f>VLOOKUP($E44,'ALL-GTK-SD-SMP-SMA-SMK-SLB'!$F$14:$CG$713,'ALL-GTK-SD-SMP-SMA-SMK-SLB'!AJ$7,FALSE)</f>
        <v>3</v>
      </c>
      <c r="AJ44" s="10">
        <f t="shared" si="16"/>
        <v>4</v>
      </c>
      <c r="AK44" s="44">
        <f t="shared" si="17"/>
        <v>1</v>
      </c>
      <c r="AL44" s="44">
        <f t="shared" si="18"/>
        <v>7</v>
      </c>
      <c r="AM44" s="11">
        <f t="shared" si="19"/>
        <v>8</v>
      </c>
      <c r="AN44" s="299">
        <f>VLOOKUP($E44,'ALL-GTK-SD-SMP-SMA-SMK-SLB'!$F$14:$CG$713,'ALL-GTK-SD-SMP-SMA-SMK-SLB'!AO$7,FALSE)</f>
        <v>0</v>
      </c>
      <c r="AO44" s="299">
        <f>VLOOKUP($E44,'ALL-GTK-SD-SMP-SMA-SMK-SLB'!$F$14:$CG$713,'ALL-GTK-SD-SMP-SMA-SMK-SLB'!AP$7,FALSE)</f>
        <v>0</v>
      </c>
      <c r="AP44" s="9">
        <f>VLOOKUP($E44,'ALL-GTK-SD-SMP-SMA-SMK-SLB'!$F$14:$CG$713,'ALL-GTK-SD-SMP-SMA-SMK-SLB'!AQ$7,FALSE)</f>
        <v>0</v>
      </c>
      <c r="AQ44" s="9">
        <f>VLOOKUP($E44,'ALL-GTK-SD-SMP-SMA-SMK-SLB'!$F$14:$CG$713,'ALL-GTK-SD-SMP-SMA-SMK-SLB'!AR$7,FALSE)</f>
        <v>0</v>
      </c>
      <c r="AR44" s="9">
        <f>VLOOKUP($E44,'ALL-GTK-SD-SMP-SMA-SMK-SLB'!$F$14:$CG$713,'ALL-GTK-SD-SMP-SMA-SMK-SLB'!AS$7,FALSE)</f>
        <v>0</v>
      </c>
      <c r="AS44" s="9">
        <f>VLOOKUP($E44,'ALL-GTK-SD-SMP-SMA-SMK-SLB'!$F$14:$CG$713,'ALL-GTK-SD-SMP-SMA-SMK-SLB'!AT$7,FALSE)</f>
        <v>0</v>
      </c>
      <c r="AT44" s="9">
        <f>VLOOKUP($E44,'ALL-GTK-SD-SMP-SMA-SMK-SLB'!$F$14:$CG$713,'ALL-GTK-SD-SMP-SMA-SMK-SLB'!AU$7,FALSE)</f>
        <v>0</v>
      </c>
      <c r="AU44" s="9">
        <f>VLOOKUP($E44,'ALL-GTK-SD-SMP-SMA-SMK-SLB'!$F$14:$CG$713,'ALL-GTK-SD-SMP-SMA-SMK-SLB'!AV$7,FALSE)</f>
        <v>0</v>
      </c>
      <c r="AV44" s="9">
        <f>VLOOKUP($E44,'ALL-GTK-SD-SMP-SMA-SMK-SLB'!$F$14:$CG$713,'ALL-GTK-SD-SMP-SMA-SMK-SLB'!AW$7,FALSE)</f>
        <v>0</v>
      </c>
      <c r="AW44" s="9">
        <f>VLOOKUP($E44,'ALL-GTK-SD-SMP-SMA-SMK-SLB'!$F$14:$CG$713,'ALL-GTK-SD-SMP-SMA-SMK-SLB'!AX$7,FALSE)</f>
        <v>0</v>
      </c>
      <c r="AX44" s="9">
        <f>VLOOKUP($E44,'ALL-GTK-SD-SMP-SMA-SMK-SLB'!$F$14:$CG$713,'ALL-GTK-SD-SMP-SMA-SMK-SLB'!AY$7,FALSE)</f>
        <v>1</v>
      </c>
      <c r="AY44" s="9">
        <f>VLOOKUP($E44,'ALL-GTK-SD-SMP-SMA-SMK-SLB'!$F$14:$CG$713,'ALL-GTK-SD-SMP-SMA-SMK-SLB'!AZ$7,FALSE)</f>
        <v>7</v>
      </c>
      <c r="AZ44" s="9">
        <f>VLOOKUP($E44,'ALL-GTK-SD-SMP-SMA-SMK-SLB'!$F$14:$CG$713,'ALL-GTK-SD-SMP-SMA-SMK-SLB'!BA$7,FALSE)</f>
        <v>0</v>
      </c>
      <c r="BA44" s="9">
        <f>VLOOKUP($E44,'ALL-GTK-SD-SMP-SMA-SMK-SLB'!$F$14:$CG$713,'ALL-GTK-SD-SMP-SMA-SMK-SLB'!BB$7,FALSE)</f>
        <v>0</v>
      </c>
      <c r="BB44" s="9">
        <f>VLOOKUP($E44,'ALL-GTK-SD-SMP-SMA-SMK-SLB'!$F$14:$CG$713,'ALL-GTK-SD-SMP-SMA-SMK-SLB'!BC$7,FALSE)</f>
        <v>0</v>
      </c>
      <c r="BC44" s="9">
        <f>VLOOKUP($E44,'ALL-GTK-SD-SMP-SMA-SMK-SLB'!$F$14:$CG$713,'ALL-GTK-SD-SMP-SMA-SMK-SLB'!BD$7,FALSE)</f>
        <v>0</v>
      </c>
      <c r="BD44" s="310">
        <f t="shared" si="20"/>
        <v>0</v>
      </c>
      <c r="BE44" s="310">
        <f t="shared" si="21"/>
        <v>0</v>
      </c>
      <c r="BF44" s="10">
        <f t="shared" si="22"/>
        <v>0</v>
      </c>
      <c r="BG44" s="311">
        <f t="shared" si="23"/>
        <v>1</v>
      </c>
      <c r="BH44" s="311">
        <f t="shared" si="24"/>
        <v>7</v>
      </c>
      <c r="BI44" s="10">
        <f t="shared" si="25"/>
        <v>8</v>
      </c>
      <c r="BJ44" s="44">
        <f t="shared" si="26"/>
        <v>1</v>
      </c>
      <c r="BK44" s="44">
        <f t="shared" si="27"/>
        <v>7</v>
      </c>
      <c r="BL44" s="11">
        <f t="shared" si="28"/>
        <v>8</v>
      </c>
      <c r="BM44" s="9">
        <f>VLOOKUP($E44,'ALL-GTK-SD-SMP-SMA-SMK-SLB'!$F$14:$CG$713,'ALL-GTK-SD-SMP-SMA-SMK-SLB'!BN$7,FALSE)</f>
        <v>0</v>
      </c>
      <c r="BN44" s="9">
        <f>VLOOKUP($E44,'ALL-GTK-SD-SMP-SMA-SMK-SLB'!$F$14:$CG$713,'ALL-GTK-SD-SMP-SMA-SMK-SLB'!BO$7,FALSE)</f>
        <v>0</v>
      </c>
      <c r="BO44" s="9">
        <f>VLOOKUP($E44,'ALL-GTK-SD-SMP-SMA-SMK-SLB'!$F$14:$CG$713,'ALL-GTK-SD-SMP-SMA-SMK-SLB'!BP$7,FALSE)</f>
        <v>0</v>
      </c>
      <c r="BP44" s="9">
        <f>VLOOKUP($E44,'ALL-GTK-SD-SMP-SMA-SMK-SLB'!$F$14:$CG$713,'ALL-GTK-SD-SMP-SMA-SMK-SLB'!BQ$7,FALSE)</f>
        <v>0</v>
      </c>
      <c r="BQ44" s="9">
        <f>VLOOKUP($E44,'ALL-GTK-SD-SMP-SMA-SMK-SLB'!$F$14:$CG$713,'ALL-GTK-SD-SMP-SMA-SMK-SLB'!BR$7,FALSE)</f>
        <v>0</v>
      </c>
      <c r="BR44" s="9">
        <f>VLOOKUP($E44,'ALL-GTK-SD-SMP-SMA-SMK-SLB'!$F$14:$CG$713,'ALL-GTK-SD-SMP-SMA-SMK-SLB'!BS$7,FALSE)</f>
        <v>0</v>
      </c>
      <c r="BS44" s="9">
        <f>VLOOKUP($E44,'ALL-GTK-SD-SMP-SMA-SMK-SLB'!$F$14:$CG$713,'ALL-GTK-SD-SMP-SMA-SMK-SLB'!BT$7,FALSE)</f>
        <v>0</v>
      </c>
      <c r="BT44" s="9">
        <f>VLOOKUP($E44,'ALL-GTK-SD-SMP-SMA-SMK-SLB'!$F$14:$CG$713,'ALL-GTK-SD-SMP-SMA-SMK-SLB'!BU$7,FALSE)</f>
        <v>0</v>
      </c>
      <c r="BU44" s="299">
        <f t="shared" si="29"/>
        <v>0</v>
      </c>
      <c r="BV44" s="299">
        <f t="shared" si="30"/>
        <v>0</v>
      </c>
      <c r="BW44" s="44">
        <f t="shared" si="31"/>
        <v>0</v>
      </c>
      <c r="BX44" s="44">
        <f t="shared" si="32"/>
        <v>0</v>
      </c>
      <c r="BY44" s="11">
        <f t="shared" si="33"/>
        <v>0</v>
      </c>
      <c r="BZ44" s="14">
        <f t="shared" si="34"/>
        <v>1</v>
      </c>
      <c r="CA44" s="14">
        <f t="shared" si="35"/>
        <v>7</v>
      </c>
      <c r="CB44" s="13">
        <f t="shared" si="36"/>
        <v>0</v>
      </c>
      <c r="CC44" s="13">
        <f t="shared" si="37"/>
        <v>0</v>
      </c>
      <c r="CD44" s="312">
        <f t="shared" si="38"/>
        <v>1</v>
      </c>
      <c r="CE44" s="312">
        <f t="shared" si="39"/>
        <v>7</v>
      </c>
      <c r="CF44" s="313">
        <f t="shared" si="40"/>
        <v>8</v>
      </c>
      <c r="CG44" s="302" t="str">
        <f t="shared" si="41"/>
        <v>OK</v>
      </c>
    </row>
    <row r="45" spans="1:85" ht="14.25" x14ac:dyDescent="0.25">
      <c r="A45" s="6">
        <v>33</v>
      </c>
      <c r="B45" s="495">
        <v>33</v>
      </c>
      <c r="C45" s="495" t="s">
        <v>6</v>
      </c>
      <c r="D45" s="496" t="s">
        <v>24</v>
      </c>
      <c r="E45" s="624">
        <v>20319451</v>
      </c>
      <c r="F45" s="625" t="s">
        <v>300</v>
      </c>
      <c r="G45" s="624" t="s">
        <v>52</v>
      </c>
      <c r="H45" s="9">
        <f>VLOOKUP($E45,'ALL-GTK-SD-SMP-SMA-SMK-SLB'!$F$14:$CG$713,'ALL-GTK-SD-SMP-SMA-SMK-SLB'!I$7,FALSE)</f>
        <v>2</v>
      </c>
      <c r="I45" s="9">
        <f>VLOOKUP($E45,'ALL-GTK-SD-SMP-SMA-SMK-SLB'!$F$14:$CG$713,'ALL-GTK-SD-SMP-SMA-SMK-SLB'!J$7,FALSE)</f>
        <v>0</v>
      </c>
      <c r="J45" s="9">
        <f>VLOOKUP($E45,'ALL-GTK-SD-SMP-SMA-SMK-SLB'!$F$14:$CG$713,'ALL-GTK-SD-SMP-SMA-SMK-SLB'!K$7,FALSE)</f>
        <v>0</v>
      </c>
      <c r="K45" s="9">
        <f>VLOOKUP($E45,'ALL-GTK-SD-SMP-SMA-SMK-SLB'!$F$14:$CG$713,'ALL-GTK-SD-SMP-SMA-SMK-SLB'!L$7,FALSE)</f>
        <v>0</v>
      </c>
      <c r="L45" s="9">
        <f>VLOOKUP($E45,'ALL-GTK-SD-SMP-SMA-SMK-SLB'!$F$14:$CG$713,'ALL-GTK-SD-SMP-SMA-SMK-SLB'!M$7,FALSE)</f>
        <v>1</v>
      </c>
      <c r="M45" s="9">
        <f>VLOOKUP($E45,'ALL-GTK-SD-SMP-SMA-SMK-SLB'!$F$14:$CG$713,'ALL-GTK-SD-SMP-SMA-SMK-SLB'!N$7,FALSE)</f>
        <v>0</v>
      </c>
      <c r="N45" s="9">
        <f>VLOOKUP($E45,'ALL-GTK-SD-SMP-SMA-SMK-SLB'!$F$14:$CG$713,'ALL-GTK-SD-SMP-SMA-SMK-SLB'!O$7,FALSE)</f>
        <v>4</v>
      </c>
      <c r="O45" s="9">
        <f>VLOOKUP($E45,'ALL-GTK-SD-SMP-SMA-SMK-SLB'!$F$14:$CG$713,'ALL-GTK-SD-SMP-SMA-SMK-SLB'!P$7,FALSE)</f>
        <v>2</v>
      </c>
      <c r="P45" s="299">
        <f t="shared" si="6"/>
        <v>7</v>
      </c>
      <c r="Q45" s="299">
        <f t="shared" si="7"/>
        <v>2</v>
      </c>
      <c r="R45" s="300">
        <f t="shared" si="8"/>
        <v>9</v>
      </c>
      <c r="S45" s="9">
        <f>VLOOKUP($E45,'ALL-GTK-SD-SMP-SMA-SMK-SLB'!$F$14:$CG$713,'ALL-GTK-SD-SMP-SMA-SMK-SLB'!T$7,FALSE)</f>
        <v>0</v>
      </c>
      <c r="T45" s="9">
        <f>VLOOKUP($E45,'ALL-GTK-SD-SMP-SMA-SMK-SLB'!$F$14:$CG$713,'ALL-GTK-SD-SMP-SMA-SMK-SLB'!U$7,FALSE)</f>
        <v>0</v>
      </c>
      <c r="U45" s="9">
        <f>VLOOKUP($E45,'ALL-GTK-SD-SMP-SMA-SMK-SLB'!$F$14:$CG$713,'ALL-GTK-SD-SMP-SMA-SMK-SLB'!V$7,FALSE)</f>
        <v>1</v>
      </c>
      <c r="V45" s="9">
        <f>VLOOKUP($E45,'ALL-GTK-SD-SMP-SMA-SMK-SLB'!$F$14:$CG$713,'ALL-GTK-SD-SMP-SMA-SMK-SLB'!W$7,FALSE)</f>
        <v>2</v>
      </c>
      <c r="W45" s="9">
        <f>VLOOKUP($E45,'ALL-GTK-SD-SMP-SMA-SMK-SLB'!$F$14:$CG$713,'ALL-GTK-SD-SMP-SMA-SMK-SLB'!X$7,FALSE)</f>
        <v>3</v>
      </c>
      <c r="X45" s="9">
        <f>VLOOKUP($E45,'ALL-GTK-SD-SMP-SMA-SMK-SLB'!$F$14:$CG$713,'ALL-GTK-SD-SMP-SMA-SMK-SLB'!Y$7,FALSE)</f>
        <v>1</v>
      </c>
      <c r="Y45" s="299">
        <f t="shared" si="9"/>
        <v>4</v>
      </c>
      <c r="Z45" s="299">
        <f t="shared" si="10"/>
        <v>3</v>
      </c>
      <c r="AA45" s="10">
        <f t="shared" si="11"/>
        <v>7</v>
      </c>
      <c r="AB45" s="44">
        <f t="shared" si="12"/>
        <v>11</v>
      </c>
      <c r="AC45" s="44">
        <f t="shared" si="13"/>
        <v>5</v>
      </c>
      <c r="AD45" s="11">
        <f t="shared" si="14"/>
        <v>16</v>
      </c>
      <c r="AE45" s="9">
        <f>VLOOKUP($E45,'ALL-GTK-SD-SMP-SMA-SMK-SLB'!$F$14:$CG$713,'ALL-GTK-SD-SMP-SMA-SMK-SLB'!AF$7,FALSE)</f>
        <v>6</v>
      </c>
      <c r="AF45" s="9">
        <f>VLOOKUP($E45,'ALL-GTK-SD-SMP-SMA-SMK-SLB'!$F$14:$CG$713,'ALL-GTK-SD-SMP-SMA-SMK-SLB'!AG$7,FALSE)</f>
        <v>4</v>
      </c>
      <c r="AG45" s="10">
        <f t="shared" si="15"/>
        <v>10</v>
      </c>
      <c r="AH45" s="9">
        <f>VLOOKUP($E45,'ALL-GTK-SD-SMP-SMA-SMK-SLB'!$F$14:$CG$713,'ALL-GTK-SD-SMP-SMA-SMK-SLB'!AI$7,FALSE)</f>
        <v>5</v>
      </c>
      <c r="AI45" s="9">
        <f>VLOOKUP($E45,'ALL-GTK-SD-SMP-SMA-SMK-SLB'!$F$14:$CG$713,'ALL-GTK-SD-SMP-SMA-SMK-SLB'!AJ$7,FALSE)</f>
        <v>1</v>
      </c>
      <c r="AJ45" s="10">
        <f t="shared" si="16"/>
        <v>6</v>
      </c>
      <c r="AK45" s="44">
        <f t="shared" si="17"/>
        <v>11</v>
      </c>
      <c r="AL45" s="44">
        <f t="shared" si="18"/>
        <v>5</v>
      </c>
      <c r="AM45" s="11">
        <f t="shared" si="19"/>
        <v>16</v>
      </c>
      <c r="AN45" s="299">
        <f>VLOOKUP($E45,'ALL-GTK-SD-SMP-SMA-SMK-SLB'!$F$14:$CG$713,'ALL-GTK-SD-SMP-SMA-SMK-SLB'!AO$7,FALSE)</f>
        <v>1</v>
      </c>
      <c r="AO45" s="299">
        <f>VLOOKUP($E45,'ALL-GTK-SD-SMP-SMA-SMK-SLB'!$F$14:$CG$713,'ALL-GTK-SD-SMP-SMA-SMK-SLB'!AP$7,FALSE)</f>
        <v>0</v>
      </c>
      <c r="AP45" s="9">
        <f>VLOOKUP($E45,'ALL-GTK-SD-SMP-SMA-SMK-SLB'!$F$14:$CG$713,'ALL-GTK-SD-SMP-SMA-SMK-SLB'!AQ$7,FALSE)</f>
        <v>0</v>
      </c>
      <c r="AQ45" s="9">
        <f>VLOOKUP($E45,'ALL-GTK-SD-SMP-SMA-SMK-SLB'!$F$14:$CG$713,'ALL-GTK-SD-SMP-SMA-SMK-SLB'!AR$7,FALSE)</f>
        <v>0</v>
      </c>
      <c r="AR45" s="9">
        <f>VLOOKUP($E45,'ALL-GTK-SD-SMP-SMA-SMK-SLB'!$F$14:$CG$713,'ALL-GTK-SD-SMP-SMA-SMK-SLB'!AS$7,FALSE)</f>
        <v>0</v>
      </c>
      <c r="AS45" s="9">
        <f>VLOOKUP($E45,'ALL-GTK-SD-SMP-SMA-SMK-SLB'!$F$14:$CG$713,'ALL-GTK-SD-SMP-SMA-SMK-SLB'!AT$7,FALSE)</f>
        <v>0</v>
      </c>
      <c r="AT45" s="9">
        <f>VLOOKUP($E45,'ALL-GTK-SD-SMP-SMA-SMK-SLB'!$F$14:$CG$713,'ALL-GTK-SD-SMP-SMA-SMK-SLB'!AU$7,FALSE)</f>
        <v>0</v>
      </c>
      <c r="AU45" s="9">
        <f>VLOOKUP($E45,'ALL-GTK-SD-SMP-SMA-SMK-SLB'!$F$14:$CG$713,'ALL-GTK-SD-SMP-SMA-SMK-SLB'!AV$7,FALSE)</f>
        <v>0</v>
      </c>
      <c r="AV45" s="9">
        <f>VLOOKUP($E45,'ALL-GTK-SD-SMP-SMA-SMK-SLB'!$F$14:$CG$713,'ALL-GTK-SD-SMP-SMA-SMK-SLB'!AW$7,FALSE)</f>
        <v>0</v>
      </c>
      <c r="AW45" s="9">
        <f>VLOOKUP($E45,'ALL-GTK-SD-SMP-SMA-SMK-SLB'!$F$14:$CG$713,'ALL-GTK-SD-SMP-SMA-SMK-SLB'!AX$7,FALSE)</f>
        <v>0</v>
      </c>
      <c r="AX45" s="9">
        <f>VLOOKUP($E45,'ALL-GTK-SD-SMP-SMA-SMK-SLB'!$F$14:$CG$713,'ALL-GTK-SD-SMP-SMA-SMK-SLB'!AY$7,FALSE)</f>
        <v>10</v>
      </c>
      <c r="AY45" s="9">
        <f>VLOOKUP($E45,'ALL-GTK-SD-SMP-SMA-SMK-SLB'!$F$14:$CG$713,'ALL-GTK-SD-SMP-SMA-SMK-SLB'!AZ$7,FALSE)</f>
        <v>5</v>
      </c>
      <c r="AZ45" s="9">
        <f>VLOOKUP($E45,'ALL-GTK-SD-SMP-SMA-SMK-SLB'!$F$14:$CG$713,'ALL-GTK-SD-SMP-SMA-SMK-SLB'!BA$7,FALSE)</f>
        <v>0</v>
      </c>
      <c r="BA45" s="9">
        <f>VLOOKUP($E45,'ALL-GTK-SD-SMP-SMA-SMK-SLB'!$F$14:$CG$713,'ALL-GTK-SD-SMP-SMA-SMK-SLB'!BB$7,FALSE)</f>
        <v>0</v>
      </c>
      <c r="BB45" s="9">
        <f>VLOOKUP($E45,'ALL-GTK-SD-SMP-SMA-SMK-SLB'!$F$14:$CG$713,'ALL-GTK-SD-SMP-SMA-SMK-SLB'!BC$7,FALSE)</f>
        <v>0</v>
      </c>
      <c r="BC45" s="9">
        <f>VLOOKUP($E45,'ALL-GTK-SD-SMP-SMA-SMK-SLB'!$F$14:$CG$713,'ALL-GTK-SD-SMP-SMA-SMK-SLB'!BD$7,FALSE)</f>
        <v>0</v>
      </c>
      <c r="BD45" s="310">
        <f t="shared" si="20"/>
        <v>1</v>
      </c>
      <c r="BE45" s="310">
        <f t="shared" si="21"/>
        <v>0</v>
      </c>
      <c r="BF45" s="10">
        <f t="shared" si="22"/>
        <v>1</v>
      </c>
      <c r="BG45" s="311">
        <f t="shared" si="23"/>
        <v>10</v>
      </c>
      <c r="BH45" s="311">
        <f t="shared" si="24"/>
        <v>5</v>
      </c>
      <c r="BI45" s="10">
        <f t="shared" si="25"/>
        <v>15</v>
      </c>
      <c r="BJ45" s="44">
        <f t="shared" si="26"/>
        <v>11</v>
      </c>
      <c r="BK45" s="44">
        <f t="shared" si="27"/>
        <v>5</v>
      </c>
      <c r="BL45" s="11">
        <f t="shared" si="28"/>
        <v>16</v>
      </c>
      <c r="BM45" s="9">
        <f>VLOOKUP($E45,'ALL-GTK-SD-SMP-SMA-SMK-SLB'!$F$14:$CG$713,'ALL-GTK-SD-SMP-SMA-SMK-SLB'!BN$7,FALSE)</f>
        <v>0</v>
      </c>
      <c r="BN45" s="9">
        <f>VLOOKUP($E45,'ALL-GTK-SD-SMP-SMA-SMK-SLB'!$F$14:$CG$713,'ALL-GTK-SD-SMP-SMA-SMK-SLB'!BO$7,FALSE)</f>
        <v>0</v>
      </c>
      <c r="BO45" s="9">
        <f>VLOOKUP($E45,'ALL-GTK-SD-SMP-SMA-SMK-SLB'!$F$14:$CG$713,'ALL-GTK-SD-SMP-SMA-SMK-SLB'!BP$7,FALSE)</f>
        <v>0</v>
      </c>
      <c r="BP45" s="9">
        <f>VLOOKUP($E45,'ALL-GTK-SD-SMP-SMA-SMK-SLB'!$F$14:$CG$713,'ALL-GTK-SD-SMP-SMA-SMK-SLB'!BQ$7,FALSE)</f>
        <v>0</v>
      </c>
      <c r="BQ45" s="9">
        <f>VLOOKUP($E45,'ALL-GTK-SD-SMP-SMA-SMK-SLB'!$F$14:$CG$713,'ALL-GTK-SD-SMP-SMA-SMK-SLB'!BR$7,FALSE)</f>
        <v>0</v>
      </c>
      <c r="BR45" s="9">
        <f>VLOOKUP($E45,'ALL-GTK-SD-SMP-SMA-SMK-SLB'!$F$14:$CG$713,'ALL-GTK-SD-SMP-SMA-SMK-SLB'!BS$7,FALSE)</f>
        <v>0</v>
      </c>
      <c r="BS45" s="9">
        <f>VLOOKUP($E45,'ALL-GTK-SD-SMP-SMA-SMK-SLB'!$F$14:$CG$713,'ALL-GTK-SD-SMP-SMA-SMK-SLB'!BT$7,FALSE)</f>
        <v>0</v>
      </c>
      <c r="BT45" s="9">
        <f>VLOOKUP($E45,'ALL-GTK-SD-SMP-SMA-SMK-SLB'!$F$14:$CG$713,'ALL-GTK-SD-SMP-SMA-SMK-SLB'!BU$7,FALSE)</f>
        <v>0</v>
      </c>
      <c r="BU45" s="299">
        <f t="shared" si="29"/>
        <v>0</v>
      </c>
      <c r="BV45" s="299">
        <f t="shared" si="30"/>
        <v>0</v>
      </c>
      <c r="BW45" s="44">
        <f t="shared" si="31"/>
        <v>0</v>
      </c>
      <c r="BX45" s="44">
        <f t="shared" si="32"/>
        <v>0</v>
      </c>
      <c r="BY45" s="11">
        <f t="shared" si="33"/>
        <v>0</v>
      </c>
      <c r="BZ45" s="14">
        <f t="shared" si="34"/>
        <v>11</v>
      </c>
      <c r="CA45" s="14">
        <f t="shared" si="35"/>
        <v>5</v>
      </c>
      <c r="CB45" s="13">
        <f t="shared" si="36"/>
        <v>0</v>
      </c>
      <c r="CC45" s="13">
        <f t="shared" si="37"/>
        <v>0</v>
      </c>
      <c r="CD45" s="312">
        <f t="shared" si="38"/>
        <v>11</v>
      </c>
      <c r="CE45" s="312">
        <f t="shared" si="39"/>
        <v>5</v>
      </c>
      <c r="CF45" s="313">
        <f t="shared" si="40"/>
        <v>16</v>
      </c>
      <c r="CG45" s="302" t="str">
        <f t="shared" si="41"/>
        <v>OK</v>
      </c>
    </row>
    <row r="46" spans="1:85" ht="14.25" x14ac:dyDescent="0.25">
      <c r="A46" s="6">
        <v>34</v>
      </c>
      <c r="B46" s="495">
        <v>34</v>
      </c>
      <c r="C46" s="495" t="s">
        <v>6</v>
      </c>
      <c r="D46" s="496" t="s">
        <v>24</v>
      </c>
      <c r="E46" s="624">
        <v>20319449</v>
      </c>
      <c r="F46" s="625" t="s">
        <v>301</v>
      </c>
      <c r="G46" s="624" t="s">
        <v>52</v>
      </c>
      <c r="H46" s="9">
        <f>VLOOKUP($E46,'ALL-GTK-SD-SMP-SMA-SMK-SLB'!$F$14:$CG$713,'ALL-GTK-SD-SMP-SMA-SMK-SLB'!I$7,FALSE)</f>
        <v>0</v>
      </c>
      <c r="I46" s="9">
        <f>VLOOKUP($E46,'ALL-GTK-SD-SMP-SMA-SMK-SLB'!$F$14:$CG$713,'ALL-GTK-SD-SMP-SMA-SMK-SLB'!J$7,FALSE)</f>
        <v>0</v>
      </c>
      <c r="J46" s="9">
        <f>VLOOKUP($E46,'ALL-GTK-SD-SMP-SMA-SMK-SLB'!$F$14:$CG$713,'ALL-GTK-SD-SMP-SMA-SMK-SLB'!K$7,FALSE)</f>
        <v>0</v>
      </c>
      <c r="K46" s="9">
        <f>VLOOKUP($E46,'ALL-GTK-SD-SMP-SMA-SMK-SLB'!$F$14:$CG$713,'ALL-GTK-SD-SMP-SMA-SMK-SLB'!L$7,FALSE)</f>
        <v>0</v>
      </c>
      <c r="L46" s="9">
        <f>VLOOKUP($E46,'ALL-GTK-SD-SMP-SMA-SMK-SLB'!$F$14:$CG$713,'ALL-GTK-SD-SMP-SMA-SMK-SLB'!M$7,FALSE)</f>
        <v>1</v>
      </c>
      <c r="M46" s="9">
        <f>VLOOKUP($E46,'ALL-GTK-SD-SMP-SMA-SMK-SLB'!$F$14:$CG$713,'ALL-GTK-SD-SMP-SMA-SMK-SLB'!N$7,FALSE)</f>
        <v>3</v>
      </c>
      <c r="N46" s="9">
        <f>VLOOKUP($E46,'ALL-GTK-SD-SMP-SMA-SMK-SLB'!$F$14:$CG$713,'ALL-GTK-SD-SMP-SMA-SMK-SLB'!O$7,FALSE)</f>
        <v>2</v>
      </c>
      <c r="O46" s="9">
        <f>VLOOKUP($E46,'ALL-GTK-SD-SMP-SMA-SMK-SLB'!$F$14:$CG$713,'ALL-GTK-SD-SMP-SMA-SMK-SLB'!P$7,FALSE)</f>
        <v>3</v>
      </c>
      <c r="P46" s="299">
        <f t="shared" si="6"/>
        <v>3</v>
      </c>
      <c r="Q46" s="299">
        <f t="shared" si="7"/>
        <v>6</v>
      </c>
      <c r="R46" s="300">
        <f t="shared" si="8"/>
        <v>9</v>
      </c>
      <c r="S46" s="9">
        <f>VLOOKUP($E46,'ALL-GTK-SD-SMP-SMA-SMK-SLB'!$F$14:$CG$713,'ALL-GTK-SD-SMP-SMA-SMK-SLB'!T$7,FALSE)</f>
        <v>0</v>
      </c>
      <c r="T46" s="9">
        <f>VLOOKUP($E46,'ALL-GTK-SD-SMP-SMA-SMK-SLB'!$F$14:$CG$713,'ALL-GTK-SD-SMP-SMA-SMK-SLB'!U$7,FALSE)</f>
        <v>0</v>
      </c>
      <c r="U46" s="9">
        <f>VLOOKUP($E46,'ALL-GTK-SD-SMP-SMA-SMK-SLB'!$F$14:$CG$713,'ALL-GTK-SD-SMP-SMA-SMK-SLB'!V$7,FALSE)</f>
        <v>0</v>
      </c>
      <c r="V46" s="9">
        <f>VLOOKUP($E46,'ALL-GTK-SD-SMP-SMA-SMK-SLB'!$F$14:$CG$713,'ALL-GTK-SD-SMP-SMA-SMK-SLB'!W$7,FALSE)</f>
        <v>3</v>
      </c>
      <c r="W46" s="9">
        <f>VLOOKUP($E46,'ALL-GTK-SD-SMP-SMA-SMK-SLB'!$F$14:$CG$713,'ALL-GTK-SD-SMP-SMA-SMK-SLB'!X$7,FALSE)</f>
        <v>0</v>
      </c>
      <c r="X46" s="9">
        <f>VLOOKUP($E46,'ALL-GTK-SD-SMP-SMA-SMK-SLB'!$F$14:$CG$713,'ALL-GTK-SD-SMP-SMA-SMK-SLB'!Y$7,FALSE)</f>
        <v>0</v>
      </c>
      <c r="Y46" s="299">
        <f t="shared" si="9"/>
        <v>0</v>
      </c>
      <c r="Z46" s="299">
        <f t="shared" si="10"/>
        <v>3</v>
      </c>
      <c r="AA46" s="10">
        <f t="shared" si="11"/>
        <v>3</v>
      </c>
      <c r="AB46" s="44">
        <f t="shared" si="12"/>
        <v>3</v>
      </c>
      <c r="AC46" s="44">
        <f t="shared" si="13"/>
        <v>9</v>
      </c>
      <c r="AD46" s="11">
        <f t="shared" si="14"/>
        <v>12</v>
      </c>
      <c r="AE46" s="9">
        <f>VLOOKUP($E46,'ALL-GTK-SD-SMP-SMA-SMK-SLB'!$F$14:$CG$713,'ALL-GTK-SD-SMP-SMA-SMK-SLB'!AF$7,FALSE)</f>
        <v>0</v>
      </c>
      <c r="AF46" s="9">
        <f>VLOOKUP($E46,'ALL-GTK-SD-SMP-SMA-SMK-SLB'!$F$14:$CG$713,'ALL-GTK-SD-SMP-SMA-SMK-SLB'!AG$7,FALSE)</f>
        <v>5</v>
      </c>
      <c r="AG46" s="10">
        <f t="shared" si="15"/>
        <v>5</v>
      </c>
      <c r="AH46" s="9">
        <f>VLOOKUP($E46,'ALL-GTK-SD-SMP-SMA-SMK-SLB'!$F$14:$CG$713,'ALL-GTK-SD-SMP-SMA-SMK-SLB'!AI$7,FALSE)</f>
        <v>3</v>
      </c>
      <c r="AI46" s="9">
        <f>VLOOKUP($E46,'ALL-GTK-SD-SMP-SMA-SMK-SLB'!$F$14:$CG$713,'ALL-GTK-SD-SMP-SMA-SMK-SLB'!AJ$7,FALSE)</f>
        <v>4</v>
      </c>
      <c r="AJ46" s="10">
        <f t="shared" si="16"/>
        <v>7</v>
      </c>
      <c r="AK46" s="44">
        <f t="shared" si="17"/>
        <v>3</v>
      </c>
      <c r="AL46" s="44">
        <f t="shared" si="18"/>
        <v>9</v>
      </c>
      <c r="AM46" s="11">
        <f t="shared" si="19"/>
        <v>12</v>
      </c>
      <c r="AN46" s="299">
        <f>VLOOKUP($E46,'ALL-GTK-SD-SMP-SMA-SMK-SLB'!$F$14:$CG$713,'ALL-GTK-SD-SMP-SMA-SMK-SLB'!AO$7,FALSE)</f>
        <v>0</v>
      </c>
      <c r="AO46" s="299">
        <f>VLOOKUP($E46,'ALL-GTK-SD-SMP-SMA-SMK-SLB'!$F$14:$CG$713,'ALL-GTK-SD-SMP-SMA-SMK-SLB'!AP$7,FALSE)</f>
        <v>0</v>
      </c>
      <c r="AP46" s="9">
        <f>VLOOKUP($E46,'ALL-GTK-SD-SMP-SMA-SMK-SLB'!$F$14:$CG$713,'ALL-GTK-SD-SMP-SMA-SMK-SLB'!AQ$7,FALSE)</f>
        <v>0</v>
      </c>
      <c r="AQ46" s="9">
        <f>VLOOKUP($E46,'ALL-GTK-SD-SMP-SMA-SMK-SLB'!$F$14:$CG$713,'ALL-GTK-SD-SMP-SMA-SMK-SLB'!AR$7,FALSE)</f>
        <v>0</v>
      </c>
      <c r="AR46" s="9">
        <f>VLOOKUP($E46,'ALL-GTK-SD-SMP-SMA-SMK-SLB'!$F$14:$CG$713,'ALL-GTK-SD-SMP-SMA-SMK-SLB'!AS$7,FALSE)</f>
        <v>2</v>
      </c>
      <c r="AS46" s="9">
        <f>VLOOKUP($E46,'ALL-GTK-SD-SMP-SMA-SMK-SLB'!$F$14:$CG$713,'ALL-GTK-SD-SMP-SMA-SMK-SLB'!AT$7,FALSE)</f>
        <v>1</v>
      </c>
      <c r="AT46" s="9">
        <f>VLOOKUP($E46,'ALL-GTK-SD-SMP-SMA-SMK-SLB'!$F$14:$CG$713,'ALL-GTK-SD-SMP-SMA-SMK-SLB'!AU$7,FALSE)</f>
        <v>0</v>
      </c>
      <c r="AU46" s="9">
        <f>VLOOKUP($E46,'ALL-GTK-SD-SMP-SMA-SMK-SLB'!$F$14:$CG$713,'ALL-GTK-SD-SMP-SMA-SMK-SLB'!AV$7,FALSE)</f>
        <v>0</v>
      </c>
      <c r="AV46" s="9">
        <f>VLOOKUP($E46,'ALL-GTK-SD-SMP-SMA-SMK-SLB'!$F$14:$CG$713,'ALL-GTK-SD-SMP-SMA-SMK-SLB'!AW$7,FALSE)</f>
        <v>0</v>
      </c>
      <c r="AW46" s="9">
        <f>VLOOKUP($E46,'ALL-GTK-SD-SMP-SMA-SMK-SLB'!$F$14:$CG$713,'ALL-GTK-SD-SMP-SMA-SMK-SLB'!AX$7,FALSE)</f>
        <v>0</v>
      </c>
      <c r="AX46" s="9">
        <f>VLOOKUP($E46,'ALL-GTK-SD-SMP-SMA-SMK-SLB'!$F$14:$CG$713,'ALL-GTK-SD-SMP-SMA-SMK-SLB'!AY$7,FALSE)</f>
        <v>1</v>
      </c>
      <c r="AY46" s="9">
        <f>VLOOKUP($E46,'ALL-GTK-SD-SMP-SMA-SMK-SLB'!$F$14:$CG$713,'ALL-GTK-SD-SMP-SMA-SMK-SLB'!AZ$7,FALSE)</f>
        <v>8</v>
      </c>
      <c r="AZ46" s="9">
        <f>VLOOKUP($E46,'ALL-GTK-SD-SMP-SMA-SMK-SLB'!$F$14:$CG$713,'ALL-GTK-SD-SMP-SMA-SMK-SLB'!BA$7,FALSE)</f>
        <v>0</v>
      </c>
      <c r="BA46" s="9">
        <f>VLOOKUP($E46,'ALL-GTK-SD-SMP-SMA-SMK-SLB'!$F$14:$CG$713,'ALL-GTK-SD-SMP-SMA-SMK-SLB'!BB$7,FALSE)</f>
        <v>0</v>
      </c>
      <c r="BB46" s="9">
        <f>VLOOKUP($E46,'ALL-GTK-SD-SMP-SMA-SMK-SLB'!$F$14:$CG$713,'ALL-GTK-SD-SMP-SMA-SMK-SLB'!BC$7,FALSE)</f>
        <v>0</v>
      </c>
      <c r="BC46" s="9">
        <f>VLOOKUP($E46,'ALL-GTK-SD-SMP-SMA-SMK-SLB'!$F$14:$CG$713,'ALL-GTK-SD-SMP-SMA-SMK-SLB'!BD$7,FALSE)</f>
        <v>0</v>
      </c>
      <c r="BD46" s="310">
        <f t="shared" si="20"/>
        <v>2</v>
      </c>
      <c r="BE46" s="310">
        <f t="shared" si="21"/>
        <v>1</v>
      </c>
      <c r="BF46" s="10">
        <f t="shared" si="22"/>
        <v>3</v>
      </c>
      <c r="BG46" s="311">
        <f t="shared" si="23"/>
        <v>1</v>
      </c>
      <c r="BH46" s="311">
        <f t="shared" si="24"/>
        <v>8</v>
      </c>
      <c r="BI46" s="10">
        <f t="shared" si="25"/>
        <v>9</v>
      </c>
      <c r="BJ46" s="44">
        <f t="shared" si="26"/>
        <v>3</v>
      </c>
      <c r="BK46" s="44">
        <f t="shared" si="27"/>
        <v>9</v>
      </c>
      <c r="BL46" s="11">
        <f t="shared" si="28"/>
        <v>12</v>
      </c>
      <c r="BM46" s="9">
        <f>VLOOKUP($E46,'ALL-GTK-SD-SMP-SMA-SMK-SLB'!$F$14:$CG$713,'ALL-GTK-SD-SMP-SMA-SMK-SLB'!BN$7,FALSE)</f>
        <v>0</v>
      </c>
      <c r="BN46" s="9">
        <f>VLOOKUP($E46,'ALL-GTK-SD-SMP-SMA-SMK-SLB'!$F$14:$CG$713,'ALL-GTK-SD-SMP-SMA-SMK-SLB'!BO$7,FALSE)</f>
        <v>0</v>
      </c>
      <c r="BO46" s="9">
        <f>VLOOKUP($E46,'ALL-GTK-SD-SMP-SMA-SMK-SLB'!$F$14:$CG$713,'ALL-GTK-SD-SMP-SMA-SMK-SLB'!BP$7,FALSE)</f>
        <v>0</v>
      </c>
      <c r="BP46" s="9">
        <f>VLOOKUP($E46,'ALL-GTK-SD-SMP-SMA-SMK-SLB'!$F$14:$CG$713,'ALL-GTK-SD-SMP-SMA-SMK-SLB'!BQ$7,FALSE)</f>
        <v>0</v>
      </c>
      <c r="BQ46" s="9">
        <f>VLOOKUP($E46,'ALL-GTK-SD-SMP-SMA-SMK-SLB'!$F$14:$CG$713,'ALL-GTK-SD-SMP-SMA-SMK-SLB'!BR$7,FALSE)</f>
        <v>0</v>
      </c>
      <c r="BR46" s="9">
        <f>VLOOKUP($E46,'ALL-GTK-SD-SMP-SMA-SMK-SLB'!$F$14:$CG$713,'ALL-GTK-SD-SMP-SMA-SMK-SLB'!BS$7,FALSE)</f>
        <v>0</v>
      </c>
      <c r="BS46" s="9">
        <f>VLOOKUP($E46,'ALL-GTK-SD-SMP-SMA-SMK-SLB'!$F$14:$CG$713,'ALL-GTK-SD-SMP-SMA-SMK-SLB'!BT$7,FALSE)</f>
        <v>0</v>
      </c>
      <c r="BT46" s="9">
        <f>VLOOKUP($E46,'ALL-GTK-SD-SMP-SMA-SMK-SLB'!$F$14:$CG$713,'ALL-GTK-SD-SMP-SMA-SMK-SLB'!BU$7,FALSE)</f>
        <v>0</v>
      </c>
      <c r="BU46" s="299">
        <f t="shared" si="29"/>
        <v>0</v>
      </c>
      <c r="BV46" s="299">
        <f t="shared" si="30"/>
        <v>0</v>
      </c>
      <c r="BW46" s="44">
        <f t="shared" si="31"/>
        <v>0</v>
      </c>
      <c r="BX46" s="44">
        <f t="shared" si="32"/>
        <v>0</v>
      </c>
      <c r="BY46" s="11">
        <f t="shared" si="33"/>
        <v>0</v>
      </c>
      <c r="BZ46" s="14">
        <f t="shared" si="34"/>
        <v>3</v>
      </c>
      <c r="CA46" s="14">
        <f t="shared" si="35"/>
        <v>9</v>
      </c>
      <c r="CB46" s="13">
        <f t="shared" si="36"/>
        <v>0</v>
      </c>
      <c r="CC46" s="13">
        <f t="shared" si="37"/>
        <v>0</v>
      </c>
      <c r="CD46" s="312">
        <f t="shared" si="38"/>
        <v>3</v>
      </c>
      <c r="CE46" s="312">
        <f t="shared" si="39"/>
        <v>9</v>
      </c>
      <c r="CF46" s="313">
        <f t="shared" si="40"/>
        <v>12</v>
      </c>
      <c r="CG46" s="302" t="str">
        <f t="shared" si="41"/>
        <v>OK</v>
      </c>
    </row>
    <row r="47" spans="1:85" ht="14.25" x14ac:dyDescent="0.25">
      <c r="A47" s="6">
        <v>35</v>
      </c>
      <c r="B47" s="495">
        <v>35</v>
      </c>
      <c r="C47" s="495" t="s">
        <v>6</v>
      </c>
      <c r="D47" s="496" t="s">
        <v>24</v>
      </c>
      <c r="E47" s="624">
        <v>20319461</v>
      </c>
      <c r="F47" s="625" t="s">
        <v>302</v>
      </c>
      <c r="G47" s="624" t="s">
        <v>52</v>
      </c>
      <c r="H47" s="9">
        <f>VLOOKUP($E47,'ALL-GTK-SD-SMP-SMA-SMK-SLB'!$F$14:$CG$713,'ALL-GTK-SD-SMP-SMA-SMK-SLB'!I$7,FALSE)</f>
        <v>0</v>
      </c>
      <c r="I47" s="9">
        <f>VLOOKUP($E47,'ALL-GTK-SD-SMP-SMA-SMK-SLB'!$F$14:$CG$713,'ALL-GTK-SD-SMP-SMA-SMK-SLB'!J$7,FALSE)</f>
        <v>0</v>
      </c>
      <c r="J47" s="9">
        <f>VLOOKUP($E47,'ALL-GTK-SD-SMP-SMA-SMK-SLB'!$F$14:$CG$713,'ALL-GTK-SD-SMP-SMA-SMK-SLB'!K$7,FALSE)</f>
        <v>0</v>
      </c>
      <c r="K47" s="9">
        <f>VLOOKUP($E47,'ALL-GTK-SD-SMP-SMA-SMK-SLB'!$F$14:$CG$713,'ALL-GTK-SD-SMP-SMA-SMK-SLB'!L$7,FALSE)</f>
        <v>0</v>
      </c>
      <c r="L47" s="9">
        <f>VLOOKUP($E47,'ALL-GTK-SD-SMP-SMA-SMK-SLB'!$F$14:$CG$713,'ALL-GTK-SD-SMP-SMA-SMK-SLB'!M$7,FALSE)</f>
        <v>0</v>
      </c>
      <c r="M47" s="9">
        <f>VLOOKUP($E47,'ALL-GTK-SD-SMP-SMA-SMK-SLB'!$F$14:$CG$713,'ALL-GTK-SD-SMP-SMA-SMK-SLB'!N$7,FALSE)</f>
        <v>3</v>
      </c>
      <c r="N47" s="9">
        <f>VLOOKUP($E47,'ALL-GTK-SD-SMP-SMA-SMK-SLB'!$F$14:$CG$713,'ALL-GTK-SD-SMP-SMA-SMK-SLB'!O$7,FALSE)</f>
        <v>1</v>
      </c>
      <c r="O47" s="9">
        <f>VLOOKUP($E47,'ALL-GTK-SD-SMP-SMA-SMK-SLB'!$F$14:$CG$713,'ALL-GTK-SD-SMP-SMA-SMK-SLB'!P$7,FALSE)</f>
        <v>3</v>
      </c>
      <c r="P47" s="299">
        <f t="shared" si="6"/>
        <v>1</v>
      </c>
      <c r="Q47" s="299">
        <f t="shared" si="7"/>
        <v>6</v>
      </c>
      <c r="R47" s="300">
        <f t="shared" si="8"/>
        <v>7</v>
      </c>
      <c r="S47" s="9">
        <f>VLOOKUP($E47,'ALL-GTK-SD-SMP-SMA-SMK-SLB'!$F$14:$CG$713,'ALL-GTK-SD-SMP-SMA-SMK-SLB'!T$7,FALSE)</f>
        <v>0</v>
      </c>
      <c r="T47" s="9">
        <f>VLOOKUP($E47,'ALL-GTK-SD-SMP-SMA-SMK-SLB'!$F$14:$CG$713,'ALL-GTK-SD-SMP-SMA-SMK-SLB'!U$7,FALSE)</f>
        <v>0</v>
      </c>
      <c r="U47" s="9">
        <f>VLOOKUP($E47,'ALL-GTK-SD-SMP-SMA-SMK-SLB'!$F$14:$CG$713,'ALL-GTK-SD-SMP-SMA-SMK-SLB'!V$7,FALSE)</f>
        <v>0</v>
      </c>
      <c r="V47" s="9">
        <f>VLOOKUP($E47,'ALL-GTK-SD-SMP-SMA-SMK-SLB'!$F$14:$CG$713,'ALL-GTK-SD-SMP-SMA-SMK-SLB'!W$7,FALSE)</f>
        <v>0</v>
      </c>
      <c r="W47" s="9">
        <f>VLOOKUP($E47,'ALL-GTK-SD-SMP-SMA-SMK-SLB'!$F$14:$CG$713,'ALL-GTK-SD-SMP-SMA-SMK-SLB'!X$7,FALSE)</f>
        <v>1</v>
      </c>
      <c r="X47" s="9">
        <f>VLOOKUP($E47,'ALL-GTK-SD-SMP-SMA-SMK-SLB'!$F$14:$CG$713,'ALL-GTK-SD-SMP-SMA-SMK-SLB'!Y$7,FALSE)</f>
        <v>1</v>
      </c>
      <c r="Y47" s="299">
        <f t="shared" si="9"/>
        <v>1</v>
      </c>
      <c r="Z47" s="299">
        <f t="shared" si="10"/>
        <v>1</v>
      </c>
      <c r="AA47" s="10">
        <f t="shared" si="11"/>
        <v>2</v>
      </c>
      <c r="AB47" s="44">
        <f t="shared" si="12"/>
        <v>2</v>
      </c>
      <c r="AC47" s="44">
        <f t="shared" si="13"/>
        <v>7</v>
      </c>
      <c r="AD47" s="11">
        <f t="shared" si="14"/>
        <v>9</v>
      </c>
      <c r="AE47" s="9">
        <f>VLOOKUP($E47,'ALL-GTK-SD-SMP-SMA-SMK-SLB'!$F$14:$CG$713,'ALL-GTK-SD-SMP-SMA-SMK-SLB'!AF$7,FALSE)</f>
        <v>0</v>
      </c>
      <c r="AF47" s="9">
        <f>VLOOKUP($E47,'ALL-GTK-SD-SMP-SMA-SMK-SLB'!$F$14:$CG$713,'ALL-GTK-SD-SMP-SMA-SMK-SLB'!AG$7,FALSE)</f>
        <v>3</v>
      </c>
      <c r="AG47" s="10">
        <f t="shared" si="15"/>
        <v>3</v>
      </c>
      <c r="AH47" s="9">
        <f>VLOOKUP($E47,'ALL-GTK-SD-SMP-SMA-SMK-SLB'!$F$14:$CG$713,'ALL-GTK-SD-SMP-SMA-SMK-SLB'!AI$7,FALSE)</f>
        <v>2</v>
      </c>
      <c r="AI47" s="9">
        <f>VLOOKUP($E47,'ALL-GTK-SD-SMP-SMA-SMK-SLB'!$F$14:$CG$713,'ALL-GTK-SD-SMP-SMA-SMK-SLB'!AJ$7,FALSE)</f>
        <v>4</v>
      </c>
      <c r="AJ47" s="10">
        <f t="shared" si="16"/>
        <v>6</v>
      </c>
      <c r="AK47" s="44">
        <f t="shared" si="17"/>
        <v>2</v>
      </c>
      <c r="AL47" s="44">
        <f t="shared" si="18"/>
        <v>7</v>
      </c>
      <c r="AM47" s="11">
        <f t="shared" si="19"/>
        <v>9</v>
      </c>
      <c r="AN47" s="299">
        <f>VLOOKUP($E47,'ALL-GTK-SD-SMP-SMA-SMK-SLB'!$F$14:$CG$713,'ALL-GTK-SD-SMP-SMA-SMK-SLB'!AO$7,FALSE)</f>
        <v>0</v>
      </c>
      <c r="AO47" s="299">
        <f>VLOOKUP($E47,'ALL-GTK-SD-SMP-SMA-SMK-SLB'!$F$14:$CG$713,'ALL-GTK-SD-SMP-SMA-SMK-SLB'!AP$7,FALSE)</f>
        <v>0</v>
      </c>
      <c r="AP47" s="9">
        <f>VLOOKUP($E47,'ALL-GTK-SD-SMP-SMA-SMK-SLB'!$F$14:$CG$713,'ALL-GTK-SD-SMP-SMA-SMK-SLB'!AQ$7,FALSE)</f>
        <v>0</v>
      </c>
      <c r="AQ47" s="9">
        <f>VLOOKUP($E47,'ALL-GTK-SD-SMP-SMA-SMK-SLB'!$F$14:$CG$713,'ALL-GTK-SD-SMP-SMA-SMK-SLB'!AR$7,FALSE)</f>
        <v>0</v>
      </c>
      <c r="AR47" s="9">
        <f>VLOOKUP($E47,'ALL-GTK-SD-SMP-SMA-SMK-SLB'!$F$14:$CG$713,'ALL-GTK-SD-SMP-SMA-SMK-SLB'!AS$7,FALSE)</f>
        <v>0</v>
      </c>
      <c r="AS47" s="9">
        <f>VLOOKUP($E47,'ALL-GTK-SD-SMP-SMA-SMK-SLB'!$F$14:$CG$713,'ALL-GTK-SD-SMP-SMA-SMK-SLB'!AT$7,FALSE)</f>
        <v>0</v>
      </c>
      <c r="AT47" s="9">
        <f>VLOOKUP($E47,'ALL-GTK-SD-SMP-SMA-SMK-SLB'!$F$14:$CG$713,'ALL-GTK-SD-SMP-SMA-SMK-SLB'!AU$7,FALSE)</f>
        <v>0</v>
      </c>
      <c r="AU47" s="9">
        <f>VLOOKUP($E47,'ALL-GTK-SD-SMP-SMA-SMK-SLB'!$F$14:$CG$713,'ALL-GTK-SD-SMP-SMA-SMK-SLB'!AV$7,FALSE)</f>
        <v>0</v>
      </c>
      <c r="AV47" s="9">
        <f>VLOOKUP($E47,'ALL-GTK-SD-SMP-SMA-SMK-SLB'!$F$14:$CG$713,'ALL-GTK-SD-SMP-SMA-SMK-SLB'!AW$7,FALSE)</f>
        <v>0</v>
      </c>
      <c r="AW47" s="9">
        <f>VLOOKUP($E47,'ALL-GTK-SD-SMP-SMA-SMK-SLB'!$F$14:$CG$713,'ALL-GTK-SD-SMP-SMA-SMK-SLB'!AX$7,FALSE)</f>
        <v>0</v>
      </c>
      <c r="AX47" s="9">
        <f>VLOOKUP($E47,'ALL-GTK-SD-SMP-SMA-SMK-SLB'!$F$14:$CG$713,'ALL-GTK-SD-SMP-SMA-SMK-SLB'!AY$7,FALSE)</f>
        <v>2</v>
      </c>
      <c r="AY47" s="9">
        <f>VLOOKUP($E47,'ALL-GTK-SD-SMP-SMA-SMK-SLB'!$F$14:$CG$713,'ALL-GTK-SD-SMP-SMA-SMK-SLB'!AZ$7,FALSE)</f>
        <v>7</v>
      </c>
      <c r="AZ47" s="9">
        <f>VLOOKUP($E47,'ALL-GTK-SD-SMP-SMA-SMK-SLB'!$F$14:$CG$713,'ALL-GTK-SD-SMP-SMA-SMK-SLB'!BA$7,FALSE)</f>
        <v>0</v>
      </c>
      <c r="BA47" s="9">
        <f>VLOOKUP($E47,'ALL-GTK-SD-SMP-SMA-SMK-SLB'!$F$14:$CG$713,'ALL-GTK-SD-SMP-SMA-SMK-SLB'!BB$7,FALSE)</f>
        <v>0</v>
      </c>
      <c r="BB47" s="9">
        <f>VLOOKUP($E47,'ALL-GTK-SD-SMP-SMA-SMK-SLB'!$F$14:$CG$713,'ALL-GTK-SD-SMP-SMA-SMK-SLB'!BC$7,FALSE)</f>
        <v>0</v>
      </c>
      <c r="BC47" s="9">
        <f>VLOOKUP($E47,'ALL-GTK-SD-SMP-SMA-SMK-SLB'!$F$14:$CG$713,'ALL-GTK-SD-SMP-SMA-SMK-SLB'!BD$7,FALSE)</f>
        <v>0</v>
      </c>
      <c r="BD47" s="310">
        <f t="shared" si="20"/>
        <v>0</v>
      </c>
      <c r="BE47" s="310">
        <f t="shared" si="21"/>
        <v>0</v>
      </c>
      <c r="BF47" s="10">
        <f t="shared" si="22"/>
        <v>0</v>
      </c>
      <c r="BG47" s="311">
        <f t="shared" si="23"/>
        <v>2</v>
      </c>
      <c r="BH47" s="311">
        <f t="shared" si="24"/>
        <v>7</v>
      </c>
      <c r="BI47" s="10">
        <f t="shared" si="25"/>
        <v>9</v>
      </c>
      <c r="BJ47" s="44">
        <f t="shared" si="26"/>
        <v>2</v>
      </c>
      <c r="BK47" s="44">
        <f t="shared" si="27"/>
        <v>7</v>
      </c>
      <c r="BL47" s="11">
        <f t="shared" si="28"/>
        <v>9</v>
      </c>
      <c r="BM47" s="9">
        <f>VLOOKUP($E47,'ALL-GTK-SD-SMP-SMA-SMK-SLB'!$F$14:$CG$713,'ALL-GTK-SD-SMP-SMA-SMK-SLB'!BN$7,FALSE)</f>
        <v>0</v>
      </c>
      <c r="BN47" s="9">
        <f>VLOOKUP($E47,'ALL-GTK-SD-SMP-SMA-SMK-SLB'!$F$14:$CG$713,'ALL-GTK-SD-SMP-SMA-SMK-SLB'!BO$7,FALSE)</f>
        <v>0</v>
      </c>
      <c r="BO47" s="9">
        <f>VLOOKUP($E47,'ALL-GTK-SD-SMP-SMA-SMK-SLB'!$F$14:$CG$713,'ALL-GTK-SD-SMP-SMA-SMK-SLB'!BP$7,FALSE)</f>
        <v>0</v>
      </c>
      <c r="BP47" s="9">
        <f>VLOOKUP($E47,'ALL-GTK-SD-SMP-SMA-SMK-SLB'!$F$14:$CG$713,'ALL-GTK-SD-SMP-SMA-SMK-SLB'!BQ$7,FALSE)</f>
        <v>0</v>
      </c>
      <c r="BQ47" s="9">
        <f>VLOOKUP($E47,'ALL-GTK-SD-SMP-SMA-SMK-SLB'!$F$14:$CG$713,'ALL-GTK-SD-SMP-SMA-SMK-SLB'!BR$7,FALSE)</f>
        <v>0</v>
      </c>
      <c r="BR47" s="9">
        <f>VLOOKUP($E47,'ALL-GTK-SD-SMP-SMA-SMK-SLB'!$F$14:$CG$713,'ALL-GTK-SD-SMP-SMA-SMK-SLB'!BS$7,FALSE)</f>
        <v>0</v>
      </c>
      <c r="BS47" s="9">
        <f>VLOOKUP($E47,'ALL-GTK-SD-SMP-SMA-SMK-SLB'!$F$14:$CG$713,'ALL-GTK-SD-SMP-SMA-SMK-SLB'!BT$7,FALSE)</f>
        <v>0</v>
      </c>
      <c r="BT47" s="9">
        <f>VLOOKUP($E47,'ALL-GTK-SD-SMP-SMA-SMK-SLB'!$F$14:$CG$713,'ALL-GTK-SD-SMP-SMA-SMK-SLB'!BU$7,FALSE)</f>
        <v>0</v>
      </c>
      <c r="BU47" s="299">
        <f t="shared" si="29"/>
        <v>0</v>
      </c>
      <c r="BV47" s="299">
        <f t="shared" si="30"/>
        <v>0</v>
      </c>
      <c r="BW47" s="44">
        <f t="shared" si="31"/>
        <v>0</v>
      </c>
      <c r="BX47" s="44">
        <f t="shared" si="32"/>
        <v>0</v>
      </c>
      <c r="BY47" s="11">
        <f t="shared" si="33"/>
        <v>0</v>
      </c>
      <c r="BZ47" s="14">
        <f t="shared" si="34"/>
        <v>2</v>
      </c>
      <c r="CA47" s="14">
        <f t="shared" si="35"/>
        <v>7</v>
      </c>
      <c r="CB47" s="13">
        <f t="shared" si="36"/>
        <v>0</v>
      </c>
      <c r="CC47" s="13">
        <f t="shared" si="37"/>
        <v>0</v>
      </c>
      <c r="CD47" s="312">
        <f t="shared" si="38"/>
        <v>2</v>
      </c>
      <c r="CE47" s="312">
        <f t="shared" si="39"/>
        <v>7</v>
      </c>
      <c r="CF47" s="313">
        <f t="shared" si="40"/>
        <v>9</v>
      </c>
      <c r="CG47" s="302" t="str">
        <f t="shared" si="41"/>
        <v>OK</v>
      </c>
    </row>
    <row r="48" spans="1:85" ht="14.25" x14ac:dyDescent="0.25">
      <c r="A48" s="6">
        <v>36</v>
      </c>
      <c r="B48" s="495">
        <v>36</v>
      </c>
      <c r="C48" s="495" t="s">
        <v>6</v>
      </c>
      <c r="D48" s="496" t="s">
        <v>24</v>
      </c>
      <c r="E48" s="624">
        <v>20319312</v>
      </c>
      <c r="F48" s="625" t="s">
        <v>303</v>
      </c>
      <c r="G48" s="624" t="s">
        <v>52</v>
      </c>
      <c r="H48" s="9">
        <f>VLOOKUP($E48,'ALL-GTK-SD-SMP-SMA-SMK-SLB'!$F$14:$CG$713,'ALL-GTK-SD-SMP-SMA-SMK-SLB'!I$7,FALSE)</f>
        <v>0</v>
      </c>
      <c r="I48" s="9">
        <f>VLOOKUP($E48,'ALL-GTK-SD-SMP-SMA-SMK-SLB'!$F$14:$CG$713,'ALL-GTK-SD-SMP-SMA-SMK-SLB'!J$7,FALSE)</f>
        <v>0</v>
      </c>
      <c r="J48" s="9">
        <f>VLOOKUP($E48,'ALL-GTK-SD-SMP-SMA-SMK-SLB'!$F$14:$CG$713,'ALL-GTK-SD-SMP-SMA-SMK-SLB'!K$7,FALSE)</f>
        <v>0</v>
      </c>
      <c r="K48" s="9">
        <f>VLOOKUP($E48,'ALL-GTK-SD-SMP-SMA-SMK-SLB'!$F$14:$CG$713,'ALL-GTK-SD-SMP-SMA-SMK-SLB'!L$7,FALSE)</f>
        <v>0</v>
      </c>
      <c r="L48" s="9">
        <f>VLOOKUP($E48,'ALL-GTK-SD-SMP-SMA-SMK-SLB'!$F$14:$CG$713,'ALL-GTK-SD-SMP-SMA-SMK-SLB'!M$7,FALSE)</f>
        <v>1</v>
      </c>
      <c r="M48" s="9">
        <f>VLOOKUP($E48,'ALL-GTK-SD-SMP-SMA-SMK-SLB'!$F$14:$CG$713,'ALL-GTK-SD-SMP-SMA-SMK-SLB'!N$7,FALSE)</f>
        <v>3</v>
      </c>
      <c r="N48" s="9">
        <f>VLOOKUP($E48,'ALL-GTK-SD-SMP-SMA-SMK-SLB'!$F$14:$CG$713,'ALL-GTK-SD-SMP-SMA-SMK-SLB'!O$7,FALSE)</f>
        <v>0</v>
      </c>
      <c r="O48" s="9">
        <f>VLOOKUP($E48,'ALL-GTK-SD-SMP-SMA-SMK-SLB'!$F$14:$CG$713,'ALL-GTK-SD-SMP-SMA-SMK-SLB'!P$7,FALSE)</f>
        <v>4</v>
      </c>
      <c r="P48" s="299">
        <f t="shared" si="6"/>
        <v>1</v>
      </c>
      <c r="Q48" s="299">
        <f t="shared" si="7"/>
        <v>7</v>
      </c>
      <c r="R48" s="300">
        <f t="shared" si="8"/>
        <v>8</v>
      </c>
      <c r="S48" s="9">
        <f>VLOOKUP($E48,'ALL-GTK-SD-SMP-SMA-SMK-SLB'!$F$14:$CG$713,'ALL-GTK-SD-SMP-SMA-SMK-SLB'!T$7,FALSE)</f>
        <v>0</v>
      </c>
      <c r="T48" s="9">
        <f>VLOOKUP($E48,'ALL-GTK-SD-SMP-SMA-SMK-SLB'!$F$14:$CG$713,'ALL-GTK-SD-SMP-SMA-SMK-SLB'!U$7,FALSE)</f>
        <v>0</v>
      </c>
      <c r="U48" s="9">
        <f>VLOOKUP($E48,'ALL-GTK-SD-SMP-SMA-SMK-SLB'!$F$14:$CG$713,'ALL-GTK-SD-SMP-SMA-SMK-SLB'!V$7,FALSE)</f>
        <v>3</v>
      </c>
      <c r="V48" s="9">
        <f>VLOOKUP($E48,'ALL-GTK-SD-SMP-SMA-SMK-SLB'!$F$14:$CG$713,'ALL-GTK-SD-SMP-SMA-SMK-SLB'!W$7,FALSE)</f>
        <v>2</v>
      </c>
      <c r="W48" s="9">
        <f>VLOOKUP($E48,'ALL-GTK-SD-SMP-SMA-SMK-SLB'!$F$14:$CG$713,'ALL-GTK-SD-SMP-SMA-SMK-SLB'!X$7,FALSE)</f>
        <v>1</v>
      </c>
      <c r="X48" s="9">
        <f>VLOOKUP($E48,'ALL-GTK-SD-SMP-SMA-SMK-SLB'!$F$14:$CG$713,'ALL-GTK-SD-SMP-SMA-SMK-SLB'!Y$7,FALSE)</f>
        <v>3</v>
      </c>
      <c r="Y48" s="299">
        <f t="shared" si="9"/>
        <v>4</v>
      </c>
      <c r="Z48" s="299">
        <f t="shared" si="10"/>
        <v>5</v>
      </c>
      <c r="AA48" s="10">
        <f t="shared" si="11"/>
        <v>9</v>
      </c>
      <c r="AB48" s="44">
        <f t="shared" si="12"/>
        <v>5</v>
      </c>
      <c r="AC48" s="44">
        <f t="shared" si="13"/>
        <v>12</v>
      </c>
      <c r="AD48" s="11">
        <f t="shared" si="14"/>
        <v>17</v>
      </c>
      <c r="AE48" s="9">
        <f>VLOOKUP($E48,'ALL-GTK-SD-SMP-SMA-SMK-SLB'!$F$14:$CG$713,'ALL-GTK-SD-SMP-SMA-SMK-SLB'!AF$7,FALSE)</f>
        <v>3</v>
      </c>
      <c r="AF48" s="9">
        <f>VLOOKUP($E48,'ALL-GTK-SD-SMP-SMA-SMK-SLB'!$F$14:$CG$713,'ALL-GTK-SD-SMP-SMA-SMK-SLB'!AG$7,FALSE)</f>
        <v>7</v>
      </c>
      <c r="AG48" s="10">
        <f t="shared" si="15"/>
        <v>10</v>
      </c>
      <c r="AH48" s="9">
        <f>VLOOKUP($E48,'ALL-GTK-SD-SMP-SMA-SMK-SLB'!$F$14:$CG$713,'ALL-GTK-SD-SMP-SMA-SMK-SLB'!AI$7,FALSE)</f>
        <v>2</v>
      </c>
      <c r="AI48" s="9">
        <f>VLOOKUP($E48,'ALL-GTK-SD-SMP-SMA-SMK-SLB'!$F$14:$CG$713,'ALL-GTK-SD-SMP-SMA-SMK-SLB'!AJ$7,FALSE)</f>
        <v>5</v>
      </c>
      <c r="AJ48" s="10">
        <f t="shared" si="16"/>
        <v>7</v>
      </c>
      <c r="AK48" s="44">
        <f t="shared" si="17"/>
        <v>5</v>
      </c>
      <c r="AL48" s="44">
        <f t="shared" si="18"/>
        <v>12</v>
      </c>
      <c r="AM48" s="11">
        <f t="shared" si="19"/>
        <v>17</v>
      </c>
      <c r="AN48" s="299">
        <f>VLOOKUP($E48,'ALL-GTK-SD-SMP-SMA-SMK-SLB'!$F$14:$CG$713,'ALL-GTK-SD-SMP-SMA-SMK-SLB'!AO$7,FALSE)</f>
        <v>0</v>
      </c>
      <c r="AO48" s="299">
        <f>VLOOKUP($E48,'ALL-GTK-SD-SMP-SMA-SMK-SLB'!$F$14:$CG$713,'ALL-GTK-SD-SMP-SMA-SMK-SLB'!AP$7,FALSE)</f>
        <v>0</v>
      </c>
      <c r="AP48" s="9">
        <f>VLOOKUP($E48,'ALL-GTK-SD-SMP-SMA-SMK-SLB'!$F$14:$CG$713,'ALL-GTK-SD-SMP-SMA-SMK-SLB'!AQ$7,FALSE)</f>
        <v>0</v>
      </c>
      <c r="AQ48" s="9">
        <f>VLOOKUP($E48,'ALL-GTK-SD-SMP-SMA-SMK-SLB'!$F$14:$CG$713,'ALL-GTK-SD-SMP-SMA-SMK-SLB'!AR$7,FALSE)</f>
        <v>0</v>
      </c>
      <c r="AR48" s="9">
        <f>VLOOKUP($E48,'ALL-GTK-SD-SMP-SMA-SMK-SLB'!$F$14:$CG$713,'ALL-GTK-SD-SMP-SMA-SMK-SLB'!AS$7,FALSE)</f>
        <v>0</v>
      </c>
      <c r="AS48" s="9">
        <f>VLOOKUP($E48,'ALL-GTK-SD-SMP-SMA-SMK-SLB'!$F$14:$CG$713,'ALL-GTK-SD-SMP-SMA-SMK-SLB'!AT$7,FALSE)</f>
        <v>0</v>
      </c>
      <c r="AT48" s="9">
        <f>VLOOKUP($E48,'ALL-GTK-SD-SMP-SMA-SMK-SLB'!$F$14:$CG$713,'ALL-GTK-SD-SMP-SMA-SMK-SLB'!AU$7,FALSE)</f>
        <v>0</v>
      </c>
      <c r="AU48" s="9">
        <f>VLOOKUP($E48,'ALL-GTK-SD-SMP-SMA-SMK-SLB'!$F$14:$CG$713,'ALL-GTK-SD-SMP-SMA-SMK-SLB'!AV$7,FALSE)</f>
        <v>0</v>
      </c>
      <c r="AV48" s="9">
        <f>VLOOKUP($E48,'ALL-GTK-SD-SMP-SMA-SMK-SLB'!$F$14:$CG$713,'ALL-GTK-SD-SMP-SMA-SMK-SLB'!AW$7,FALSE)</f>
        <v>0</v>
      </c>
      <c r="AW48" s="9">
        <f>VLOOKUP($E48,'ALL-GTK-SD-SMP-SMA-SMK-SLB'!$F$14:$CG$713,'ALL-GTK-SD-SMP-SMA-SMK-SLB'!AX$7,FALSE)</f>
        <v>0</v>
      </c>
      <c r="AX48" s="9">
        <f>VLOOKUP($E48,'ALL-GTK-SD-SMP-SMA-SMK-SLB'!$F$14:$CG$713,'ALL-GTK-SD-SMP-SMA-SMK-SLB'!AY$7,FALSE)</f>
        <v>4</v>
      </c>
      <c r="AY48" s="9">
        <f>VLOOKUP($E48,'ALL-GTK-SD-SMP-SMA-SMK-SLB'!$F$14:$CG$713,'ALL-GTK-SD-SMP-SMA-SMK-SLB'!AZ$7,FALSE)</f>
        <v>12</v>
      </c>
      <c r="AZ48" s="9">
        <f>VLOOKUP($E48,'ALL-GTK-SD-SMP-SMA-SMK-SLB'!$F$14:$CG$713,'ALL-GTK-SD-SMP-SMA-SMK-SLB'!BA$7,FALSE)</f>
        <v>1</v>
      </c>
      <c r="BA48" s="9">
        <f>VLOOKUP($E48,'ALL-GTK-SD-SMP-SMA-SMK-SLB'!$F$14:$CG$713,'ALL-GTK-SD-SMP-SMA-SMK-SLB'!BB$7,FALSE)</f>
        <v>0</v>
      </c>
      <c r="BB48" s="9">
        <f>VLOOKUP($E48,'ALL-GTK-SD-SMP-SMA-SMK-SLB'!$F$14:$CG$713,'ALL-GTK-SD-SMP-SMA-SMK-SLB'!BC$7,FALSE)</f>
        <v>0</v>
      </c>
      <c r="BC48" s="9">
        <f>VLOOKUP($E48,'ALL-GTK-SD-SMP-SMA-SMK-SLB'!$F$14:$CG$713,'ALL-GTK-SD-SMP-SMA-SMK-SLB'!BD$7,FALSE)</f>
        <v>0</v>
      </c>
      <c r="BD48" s="310">
        <f t="shared" si="20"/>
        <v>0</v>
      </c>
      <c r="BE48" s="310">
        <f t="shared" si="21"/>
        <v>0</v>
      </c>
      <c r="BF48" s="10">
        <f t="shared" si="22"/>
        <v>0</v>
      </c>
      <c r="BG48" s="311">
        <f t="shared" si="23"/>
        <v>5</v>
      </c>
      <c r="BH48" s="311">
        <f t="shared" si="24"/>
        <v>12</v>
      </c>
      <c r="BI48" s="10">
        <f t="shared" si="25"/>
        <v>17</v>
      </c>
      <c r="BJ48" s="44">
        <f t="shared" si="26"/>
        <v>5</v>
      </c>
      <c r="BK48" s="44">
        <f t="shared" si="27"/>
        <v>12</v>
      </c>
      <c r="BL48" s="11">
        <f t="shared" si="28"/>
        <v>17</v>
      </c>
      <c r="BM48" s="9">
        <f>VLOOKUP($E48,'ALL-GTK-SD-SMP-SMA-SMK-SLB'!$F$14:$CG$713,'ALL-GTK-SD-SMP-SMA-SMK-SLB'!BN$7,FALSE)</f>
        <v>0</v>
      </c>
      <c r="BN48" s="9">
        <f>VLOOKUP($E48,'ALL-GTK-SD-SMP-SMA-SMK-SLB'!$F$14:$CG$713,'ALL-GTK-SD-SMP-SMA-SMK-SLB'!BO$7,FALSE)</f>
        <v>0</v>
      </c>
      <c r="BO48" s="9">
        <f>VLOOKUP($E48,'ALL-GTK-SD-SMP-SMA-SMK-SLB'!$F$14:$CG$713,'ALL-GTK-SD-SMP-SMA-SMK-SLB'!BP$7,FALSE)</f>
        <v>0</v>
      </c>
      <c r="BP48" s="9">
        <f>VLOOKUP($E48,'ALL-GTK-SD-SMP-SMA-SMK-SLB'!$F$14:$CG$713,'ALL-GTK-SD-SMP-SMA-SMK-SLB'!BQ$7,FALSE)</f>
        <v>0</v>
      </c>
      <c r="BQ48" s="9">
        <f>VLOOKUP($E48,'ALL-GTK-SD-SMP-SMA-SMK-SLB'!$F$14:$CG$713,'ALL-GTK-SD-SMP-SMA-SMK-SLB'!BR$7,FALSE)</f>
        <v>1</v>
      </c>
      <c r="BR48" s="9">
        <f>VLOOKUP($E48,'ALL-GTK-SD-SMP-SMA-SMK-SLB'!$F$14:$CG$713,'ALL-GTK-SD-SMP-SMA-SMK-SLB'!BS$7,FALSE)</f>
        <v>0</v>
      </c>
      <c r="BS48" s="9">
        <f>VLOOKUP($E48,'ALL-GTK-SD-SMP-SMA-SMK-SLB'!$F$14:$CG$713,'ALL-GTK-SD-SMP-SMA-SMK-SLB'!BT$7,FALSE)</f>
        <v>0</v>
      </c>
      <c r="BT48" s="9">
        <f>VLOOKUP($E48,'ALL-GTK-SD-SMP-SMA-SMK-SLB'!$F$14:$CG$713,'ALL-GTK-SD-SMP-SMA-SMK-SLB'!BU$7,FALSE)</f>
        <v>0</v>
      </c>
      <c r="BU48" s="299">
        <f t="shared" si="29"/>
        <v>1</v>
      </c>
      <c r="BV48" s="299">
        <f t="shared" si="30"/>
        <v>0</v>
      </c>
      <c r="BW48" s="44">
        <f t="shared" si="31"/>
        <v>1</v>
      </c>
      <c r="BX48" s="44">
        <f t="shared" si="32"/>
        <v>0</v>
      </c>
      <c r="BY48" s="11">
        <f t="shared" si="33"/>
        <v>1</v>
      </c>
      <c r="BZ48" s="14">
        <f t="shared" si="34"/>
        <v>5</v>
      </c>
      <c r="CA48" s="14">
        <f t="shared" si="35"/>
        <v>12</v>
      </c>
      <c r="CB48" s="13">
        <f t="shared" si="36"/>
        <v>1</v>
      </c>
      <c r="CC48" s="13">
        <f t="shared" si="37"/>
        <v>0</v>
      </c>
      <c r="CD48" s="312">
        <f t="shared" si="38"/>
        <v>6</v>
      </c>
      <c r="CE48" s="312">
        <f t="shared" si="39"/>
        <v>12</v>
      </c>
      <c r="CF48" s="313">
        <f t="shared" si="40"/>
        <v>18</v>
      </c>
      <c r="CG48" s="302" t="str">
        <f t="shared" si="41"/>
        <v>OK</v>
      </c>
    </row>
    <row r="49" spans="1:85" ht="14.25" x14ac:dyDescent="0.25">
      <c r="A49" s="6">
        <v>37</v>
      </c>
      <c r="B49" s="495">
        <v>37</v>
      </c>
      <c r="C49" s="495" t="s">
        <v>6</v>
      </c>
      <c r="D49" s="496" t="s">
        <v>25</v>
      </c>
      <c r="E49" s="624">
        <v>20319849</v>
      </c>
      <c r="F49" s="625" t="s">
        <v>304</v>
      </c>
      <c r="G49" s="624" t="s">
        <v>52</v>
      </c>
      <c r="H49" s="9">
        <f>VLOOKUP($E49,'ALL-GTK-SD-SMP-SMA-SMK-SLB'!$F$14:$CG$713,'ALL-GTK-SD-SMP-SMA-SMK-SLB'!I$7,FALSE)</f>
        <v>0</v>
      </c>
      <c r="I49" s="9">
        <f>VLOOKUP($E49,'ALL-GTK-SD-SMP-SMA-SMK-SLB'!$F$14:$CG$713,'ALL-GTK-SD-SMP-SMA-SMK-SLB'!J$7,FALSE)</f>
        <v>0</v>
      </c>
      <c r="J49" s="9">
        <f>VLOOKUP($E49,'ALL-GTK-SD-SMP-SMA-SMK-SLB'!$F$14:$CG$713,'ALL-GTK-SD-SMP-SMA-SMK-SLB'!K$7,FALSE)</f>
        <v>0</v>
      </c>
      <c r="K49" s="9">
        <f>VLOOKUP($E49,'ALL-GTK-SD-SMP-SMA-SMK-SLB'!$F$14:$CG$713,'ALL-GTK-SD-SMP-SMA-SMK-SLB'!L$7,FALSE)</f>
        <v>0</v>
      </c>
      <c r="L49" s="9">
        <f>VLOOKUP($E49,'ALL-GTK-SD-SMP-SMA-SMK-SLB'!$F$14:$CG$713,'ALL-GTK-SD-SMP-SMA-SMK-SLB'!M$7,FALSE)</f>
        <v>1</v>
      </c>
      <c r="M49" s="9">
        <f>VLOOKUP($E49,'ALL-GTK-SD-SMP-SMA-SMK-SLB'!$F$14:$CG$713,'ALL-GTK-SD-SMP-SMA-SMK-SLB'!N$7,FALSE)</f>
        <v>1</v>
      </c>
      <c r="N49" s="9">
        <f>VLOOKUP($E49,'ALL-GTK-SD-SMP-SMA-SMK-SLB'!$F$14:$CG$713,'ALL-GTK-SD-SMP-SMA-SMK-SLB'!O$7,FALSE)</f>
        <v>1</v>
      </c>
      <c r="O49" s="9">
        <f>VLOOKUP($E49,'ALL-GTK-SD-SMP-SMA-SMK-SLB'!$F$14:$CG$713,'ALL-GTK-SD-SMP-SMA-SMK-SLB'!P$7,FALSE)</f>
        <v>6</v>
      </c>
      <c r="P49" s="299">
        <f t="shared" si="6"/>
        <v>2</v>
      </c>
      <c r="Q49" s="299">
        <f t="shared" si="7"/>
        <v>7</v>
      </c>
      <c r="R49" s="300">
        <f t="shared" si="8"/>
        <v>9</v>
      </c>
      <c r="S49" s="9">
        <f>VLOOKUP($E49,'ALL-GTK-SD-SMP-SMA-SMK-SLB'!$F$14:$CG$713,'ALL-GTK-SD-SMP-SMA-SMK-SLB'!T$7,FALSE)</f>
        <v>0</v>
      </c>
      <c r="T49" s="9">
        <f>VLOOKUP($E49,'ALL-GTK-SD-SMP-SMA-SMK-SLB'!$F$14:$CG$713,'ALL-GTK-SD-SMP-SMA-SMK-SLB'!U$7,FALSE)</f>
        <v>0</v>
      </c>
      <c r="U49" s="9">
        <f>VLOOKUP($E49,'ALL-GTK-SD-SMP-SMA-SMK-SLB'!$F$14:$CG$713,'ALL-GTK-SD-SMP-SMA-SMK-SLB'!V$7,FALSE)</f>
        <v>0</v>
      </c>
      <c r="V49" s="9">
        <f>VLOOKUP($E49,'ALL-GTK-SD-SMP-SMA-SMK-SLB'!$F$14:$CG$713,'ALL-GTK-SD-SMP-SMA-SMK-SLB'!W$7,FALSE)</f>
        <v>0</v>
      </c>
      <c r="W49" s="9">
        <f>VLOOKUP($E49,'ALL-GTK-SD-SMP-SMA-SMK-SLB'!$F$14:$CG$713,'ALL-GTK-SD-SMP-SMA-SMK-SLB'!X$7,FALSE)</f>
        <v>2</v>
      </c>
      <c r="X49" s="9">
        <f>VLOOKUP($E49,'ALL-GTK-SD-SMP-SMA-SMK-SLB'!$F$14:$CG$713,'ALL-GTK-SD-SMP-SMA-SMK-SLB'!Y$7,FALSE)</f>
        <v>5</v>
      </c>
      <c r="Y49" s="299">
        <f t="shared" si="9"/>
        <v>2</v>
      </c>
      <c r="Z49" s="299">
        <f t="shared" si="10"/>
        <v>5</v>
      </c>
      <c r="AA49" s="10">
        <f t="shared" si="11"/>
        <v>7</v>
      </c>
      <c r="AB49" s="44">
        <f t="shared" si="12"/>
        <v>4</v>
      </c>
      <c r="AC49" s="44">
        <f t="shared" si="13"/>
        <v>12</v>
      </c>
      <c r="AD49" s="11">
        <f t="shared" si="14"/>
        <v>16</v>
      </c>
      <c r="AE49" s="9">
        <f>VLOOKUP($E49,'ALL-GTK-SD-SMP-SMA-SMK-SLB'!$F$14:$CG$713,'ALL-GTK-SD-SMP-SMA-SMK-SLB'!AF$7,FALSE)</f>
        <v>2</v>
      </c>
      <c r="AF49" s="9">
        <f>VLOOKUP($E49,'ALL-GTK-SD-SMP-SMA-SMK-SLB'!$F$14:$CG$713,'ALL-GTK-SD-SMP-SMA-SMK-SLB'!AG$7,FALSE)</f>
        <v>7</v>
      </c>
      <c r="AG49" s="10">
        <f t="shared" si="15"/>
        <v>9</v>
      </c>
      <c r="AH49" s="9">
        <f>VLOOKUP($E49,'ALL-GTK-SD-SMP-SMA-SMK-SLB'!$F$14:$CG$713,'ALL-GTK-SD-SMP-SMA-SMK-SLB'!AI$7,FALSE)</f>
        <v>2</v>
      </c>
      <c r="AI49" s="9">
        <f>VLOOKUP($E49,'ALL-GTK-SD-SMP-SMA-SMK-SLB'!$F$14:$CG$713,'ALL-GTK-SD-SMP-SMA-SMK-SLB'!AJ$7,FALSE)</f>
        <v>5</v>
      </c>
      <c r="AJ49" s="10">
        <f t="shared" si="16"/>
        <v>7</v>
      </c>
      <c r="AK49" s="44">
        <f t="shared" si="17"/>
        <v>4</v>
      </c>
      <c r="AL49" s="44">
        <f t="shared" si="18"/>
        <v>12</v>
      </c>
      <c r="AM49" s="11">
        <f t="shared" si="19"/>
        <v>16</v>
      </c>
      <c r="AN49" s="299">
        <f>VLOOKUP($E49,'ALL-GTK-SD-SMP-SMA-SMK-SLB'!$F$14:$CG$713,'ALL-GTK-SD-SMP-SMA-SMK-SLB'!AO$7,FALSE)</f>
        <v>0</v>
      </c>
      <c r="AO49" s="299">
        <f>VLOOKUP($E49,'ALL-GTK-SD-SMP-SMA-SMK-SLB'!$F$14:$CG$713,'ALL-GTK-SD-SMP-SMA-SMK-SLB'!AP$7,FALSE)</f>
        <v>0</v>
      </c>
      <c r="AP49" s="9">
        <f>VLOOKUP($E49,'ALL-GTK-SD-SMP-SMA-SMK-SLB'!$F$14:$CG$713,'ALL-GTK-SD-SMP-SMA-SMK-SLB'!AQ$7,FALSE)</f>
        <v>0</v>
      </c>
      <c r="AQ49" s="9">
        <f>VLOOKUP($E49,'ALL-GTK-SD-SMP-SMA-SMK-SLB'!$F$14:$CG$713,'ALL-GTK-SD-SMP-SMA-SMK-SLB'!AR$7,FALSE)</f>
        <v>0</v>
      </c>
      <c r="AR49" s="9">
        <f>VLOOKUP($E49,'ALL-GTK-SD-SMP-SMA-SMK-SLB'!$F$14:$CG$713,'ALL-GTK-SD-SMP-SMA-SMK-SLB'!AS$7,FALSE)</f>
        <v>1</v>
      </c>
      <c r="AS49" s="9">
        <f>VLOOKUP($E49,'ALL-GTK-SD-SMP-SMA-SMK-SLB'!$F$14:$CG$713,'ALL-GTK-SD-SMP-SMA-SMK-SLB'!AT$7,FALSE)</f>
        <v>0</v>
      </c>
      <c r="AT49" s="9">
        <f>VLOOKUP($E49,'ALL-GTK-SD-SMP-SMA-SMK-SLB'!$F$14:$CG$713,'ALL-GTK-SD-SMP-SMA-SMK-SLB'!AU$7,FALSE)</f>
        <v>0</v>
      </c>
      <c r="AU49" s="9">
        <f>VLOOKUP($E49,'ALL-GTK-SD-SMP-SMA-SMK-SLB'!$F$14:$CG$713,'ALL-GTK-SD-SMP-SMA-SMK-SLB'!AV$7,FALSE)</f>
        <v>0</v>
      </c>
      <c r="AV49" s="9">
        <f>VLOOKUP($E49,'ALL-GTK-SD-SMP-SMA-SMK-SLB'!$F$14:$CG$713,'ALL-GTK-SD-SMP-SMA-SMK-SLB'!AW$7,FALSE)</f>
        <v>0</v>
      </c>
      <c r="AW49" s="9">
        <f>VLOOKUP($E49,'ALL-GTK-SD-SMP-SMA-SMK-SLB'!$F$14:$CG$713,'ALL-GTK-SD-SMP-SMA-SMK-SLB'!AX$7,FALSE)</f>
        <v>0</v>
      </c>
      <c r="AX49" s="9">
        <f>VLOOKUP($E49,'ALL-GTK-SD-SMP-SMA-SMK-SLB'!$F$14:$CG$713,'ALL-GTK-SD-SMP-SMA-SMK-SLB'!AY$7,FALSE)</f>
        <v>3</v>
      </c>
      <c r="AY49" s="9">
        <f>VLOOKUP($E49,'ALL-GTK-SD-SMP-SMA-SMK-SLB'!$F$14:$CG$713,'ALL-GTK-SD-SMP-SMA-SMK-SLB'!AZ$7,FALSE)</f>
        <v>12</v>
      </c>
      <c r="AZ49" s="9">
        <f>VLOOKUP($E49,'ALL-GTK-SD-SMP-SMA-SMK-SLB'!$F$14:$CG$713,'ALL-GTK-SD-SMP-SMA-SMK-SLB'!BA$7,FALSE)</f>
        <v>0</v>
      </c>
      <c r="BA49" s="9">
        <f>VLOOKUP($E49,'ALL-GTK-SD-SMP-SMA-SMK-SLB'!$F$14:$CG$713,'ALL-GTK-SD-SMP-SMA-SMK-SLB'!BB$7,FALSE)</f>
        <v>0</v>
      </c>
      <c r="BB49" s="9">
        <f>VLOOKUP($E49,'ALL-GTK-SD-SMP-SMA-SMK-SLB'!$F$14:$CG$713,'ALL-GTK-SD-SMP-SMA-SMK-SLB'!BC$7,FALSE)</f>
        <v>0</v>
      </c>
      <c r="BC49" s="9">
        <f>VLOOKUP($E49,'ALL-GTK-SD-SMP-SMA-SMK-SLB'!$F$14:$CG$713,'ALL-GTK-SD-SMP-SMA-SMK-SLB'!BD$7,FALSE)</f>
        <v>0</v>
      </c>
      <c r="BD49" s="310">
        <f t="shared" si="20"/>
        <v>1</v>
      </c>
      <c r="BE49" s="310">
        <f t="shared" si="21"/>
        <v>0</v>
      </c>
      <c r="BF49" s="10">
        <f t="shared" si="22"/>
        <v>1</v>
      </c>
      <c r="BG49" s="311">
        <f t="shared" si="23"/>
        <v>3</v>
      </c>
      <c r="BH49" s="311">
        <f t="shared" si="24"/>
        <v>12</v>
      </c>
      <c r="BI49" s="10">
        <f t="shared" si="25"/>
        <v>15</v>
      </c>
      <c r="BJ49" s="44">
        <f t="shared" si="26"/>
        <v>4</v>
      </c>
      <c r="BK49" s="44">
        <f t="shared" si="27"/>
        <v>12</v>
      </c>
      <c r="BL49" s="11">
        <f t="shared" si="28"/>
        <v>16</v>
      </c>
      <c r="BM49" s="9">
        <f>VLOOKUP($E49,'ALL-GTK-SD-SMP-SMA-SMK-SLB'!$F$14:$CG$713,'ALL-GTK-SD-SMP-SMA-SMK-SLB'!BN$7,FALSE)</f>
        <v>0</v>
      </c>
      <c r="BN49" s="9">
        <f>VLOOKUP($E49,'ALL-GTK-SD-SMP-SMA-SMK-SLB'!$F$14:$CG$713,'ALL-GTK-SD-SMP-SMA-SMK-SLB'!BO$7,FALSE)</f>
        <v>0</v>
      </c>
      <c r="BO49" s="9">
        <f>VLOOKUP($E49,'ALL-GTK-SD-SMP-SMA-SMK-SLB'!$F$14:$CG$713,'ALL-GTK-SD-SMP-SMA-SMK-SLB'!BP$7,FALSE)</f>
        <v>0</v>
      </c>
      <c r="BP49" s="9">
        <f>VLOOKUP($E49,'ALL-GTK-SD-SMP-SMA-SMK-SLB'!$F$14:$CG$713,'ALL-GTK-SD-SMP-SMA-SMK-SLB'!BQ$7,FALSE)</f>
        <v>0</v>
      </c>
      <c r="BQ49" s="9">
        <f>VLOOKUP($E49,'ALL-GTK-SD-SMP-SMA-SMK-SLB'!$F$14:$CG$713,'ALL-GTK-SD-SMP-SMA-SMK-SLB'!BR$7,FALSE)</f>
        <v>0</v>
      </c>
      <c r="BR49" s="9">
        <f>VLOOKUP($E49,'ALL-GTK-SD-SMP-SMA-SMK-SLB'!$F$14:$CG$713,'ALL-GTK-SD-SMP-SMA-SMK-SLB'!BS$7,FALSE)</f>
        <v>0</v>
      </c>
      <c r="BS49" s="9">
        <f>VLOOKUP($E49,'ALL-GTK-SD-SMP-SMA-SMK-SLB'!$F$14:$CG$713,'ALL-GTK-SD-SMP-SMA-SMK-SLB'!BT$7,FALSE)</f>
        <v>0</v>
      </c>
      <c r="BT49" s="9">
        <f>VLOOKUP($E49,'ALL-GTK-SD-SMP-SMA-SMK-SLB'!$F$14:$CG$713,'ALL-GTK-SD-SMP-SMA-SMK-SLB'!BU$7,FALSE)</f>
        <v>0</v>
      </c>
      <c r="BU49" s="299">
        <f t="shared" si="29"/>
        <v>0</v>
      </c>
      <c r="BV49" s="299">
        <f t="shared" si="30"/>
        <v>0</v>
      </c>
      <c r="BW49" s="44">
        <f t="shared" si="31"/>
        <v>0</v>
      </c>
      <c r="BX49" s="44">
        <f t="shared" si="32"/>
        <v>0</v>
      </c>
      <c r="BY49" s="11">
        <f t="shared" si="33"/>
        <v>0</v>
      </c>
      <c r="BZ49" s="14">
        <f t="shared" si="34"/>
        <v>4</v>
      </c>
      <c r="CA49" s="14">
        <f t="shared" si="35"/>
        <v>12</v>
      </c>
      <c r="CB49" s="13">
        <f t="shared" si="36"/>
        <v>0</v>
      </c>
      <c r="CC49" s="13">
        <f t="shared" si="37"/>
        <v>0</v>
      </c>
      <c r="CD49" s="312">
        <f t="shared" si="38"/>
        <v>4</v>
      </c>
      <c r="CE49" s="312">
        <f t="shared" si="39"/>
        <v>12</v>
      </c>
      <c r="CF49" s="313">
        <f t="shared" si="40"/>
        <v>16</v>
      </c>
      <c r="CG49" s="302" t="str">
        <f t="shared" si="41"/>
        <v>OK</v>
      </c>
    </row>
    <row r="50" spans="1:85" ht="14.25" x14ac:dyDescent="0.25">
      <c r="A50" s="6">
        <v>38</v>
      </c>
      <c r="B50" s="495">
        <v>38</v>
      </c>
      <c r="C50" s="495" t="s">
        <v>6</v>
      </c>
      <c r="D50" s="496" t="s">
        <v>25</v>
      </c>
      <c r="E50" s="624">
        <v>20319848</v>
      </c>
      <c r="F50" s="625" t="s">
        <v>305</v>
      </c>
      <c r="G50" s="624" t="s">
        <v>52</v>
      </c>
      <c r="H50" s="9">
        <f>VLOOKUP($E50,'ALL-GTK-SD-SMP-SMA-SMK-SLB'!$F$14:$CG$713,'ALL-GTK-SD-SMP-SMA-SMK-SLB'!I$7,FALSE)</f>
        <v>0</v>
      </c>
      <c r="I50" s="9">
        <f>VLOOKUP($E50,'ALL-GTK-SD-SMP-SMA-SMK-SLB'!$F$14:$CG$713,'ALL-GTK-SD-SMP-SMA-SMK-SLB'!J$7,FALSE)</f>
        <v>0</v>
      </c>
      <c r="J50" s="9">
        <f>VLOOKUP($E50,'ALL-GTK-SD-SMP-SMA-SMK-SLB'!$F$14:$CG$713,'ALL-GTK-SD-SMP-SMA-SMK-SLB'!K$7,FALSE)</f>
        <v>0</v>
      </c>
      <c r="K50" s="9">
        <f>VLOOKUP($E50,'ALL-GTK-SD-SMP-SMA-SMK-SLB'!$F$14:$CG$713,'ALL-GTK-SD-SMP-SMA-SMK-SLB'!L$7,FALSE)</f>
        <v>0</v>
      </c>
      <c r="L50" s="9">
        <f>VLOOKUP($E50,'ALL-GTK-SD-SMP-SMA-SMK-SLB'!$F$14:$CG$713,'ALL-GTK-SD-SMP-SMA-SMK-SLB'!M$7,FALSE)</f>
        <v>0</v>
      </c>
      <c r="M50" s="9">
        <f>VLOOKUP($E50,'ALL-GTK-SD-SMP-SMA-SMK-SLB'!$F$14:$CG$713,'ALL-GTK-SD-SMP-SMA-SMK-SLB'!N$7,FALSE)</f>
        <v>3</v>
      </c>
      <c r="N50" s="9">
        <f>VLOOKUP($E50,'ALL-GTK-SD-SMP-SMA-SMK-SLB'!$F$14:$CG$713,'ALL-GTK-SD-SMP-SMA-SMK-SLB'!O$7,FALSE)</f>
        <v>0</v>
      </c>
      <c r="O50" s="9">
        <f>VLOOKUP($E50,'ALL-GTK-SD-SMP-SMA-SMK-SLB'!$F$14:$CG$713,'ALL-GTK-SD-SMP-SMA-SMK-SLB'!P$7,FALSE)</f>
        <v>6</v>
      </c>
      <c r="P50" s="299">
        <f t="shared" si="6"/>
        <v>0</v>
      </c>
      <c r="Q50" s="299">
        <f t="shared" si="7"/>
        <v>9</v>
      </c>
      <c r="R50" s="300">
        <f t="shared" si="8"/>
        <v>9</v>
      </c>
      <c r="S50" s="9">
        <f>VLOOKUP($E50,'ALL-GTK-SD-SMP-SMA-SMK-SLB'!$F$14:$CG$713,'ALL-GTK-SD-SMP-SMA-SMK-SLB'!T$7,FALSE)</f>
        <v>0</v>
      </c>
      <c r="T50" s="9">
        <f>VLOOKUP($E50,'ALL-GTK-SD-SMP-SMA-SMK-SLB'!$F$14:$CG$713,'ALL-GTK-SD-SMP-SMA-SMK-SLB'!U$7,FALSE)</f>
        <v>0</v>
      </c>
      <c r="U50" s="9">
        <f>VLOOKUP($E50,'ALL-GTK-SD-SMP-SMA-SMK-SLB'!$F$14:$CG$713,'ALL-GTK-SD-SMP-SMA-SMK-SLB'!V$7,FALSE)</f>
        <v>0</v>
      </c>
      <c r="V50" s="9">
        <f>VLOOKUP($E50,'ALL-GTK-SD-SMP-SMA-SMK-SLB'!$F$14:$CG$713,'ALL-GTK-SD-SMP-SMA-SMK-SLB'!W$7,FALSE)</f>
        <v>0</v>
      </c>
      <c r="W50" s="9">
        <f>VLOOKUP($E50,'ALL-GTK-SD-SMP-SMA-SMK-SLB'!$F$14:$CG$713,'ALL-GTK-SD-SMP-SMA-SMK-SLB'!X$7,FALSE)</f>
        <v>3</v>
      </c>
      <c r="X50" s="9">
        <f>VLOOKUP($E50,'ALL-GTK-SD-SMP-SMA-SMK-SLB'!$F$14:$CG$713,'ALL-GTK-SD-SMP-SMA-SMK-SLB'!Y$7,FALSE)</f>
        <v>4</v>
      </c>
      <c r="Y50" s="299">
        <f t="shared" si="9"/>
        <v>3</v>
      </c>
      <c r="Z50" s="299">
        <f t="shared" si="10"/>
        <v>4</v>
      </c>
      <c r="AA50" s="10">
        <f t="shared" si="11"/>
        <v>7</v>
      </c>
      <c r="AB50" s="44">
        <f t="shared" si="12"/>
        <v>3</v>
      </c>
      <c r="AC50" s="44">
        <f t="shared" si="13"/>
        <v>13</v>
      </c>
      <c r="AD50" s="11">
        <f t="shared" si="14"/>
        <v>16</v>
      </c>
      <c r="AE50" s="9">
        <f>VLOOKUP($E50,'ALL-GTK-SD-SMP-SMA-SMK-SLB'!$F$14:$CG$713,'ALL-GTK-SD-SMP-SMA-SMK-SLB'!AF$7,FALSE)</f>
        <v>2</v>
      </c>
      <c r="AF50" s="9">
        <f>VLOOKUP($E50,'ALL-GTK-SD-SMP-SMA-SMK-SLB'!$F$14:$CG$713,'ALL-GTK-SD-SMP-SMA-SMK-SLB'!AG$7,FALSE)</f>
        <v>5</v>
      </c>
      <c r="AG50" s="10">
        <f t="shared" si="15"/>
        <v>7</v>
      </c>
      <c r="AH50" s="9">
        <f>VLOOKUP($E50,'ALL-GTK-SD-SMP-SMA-SMK-SLB'!$F$14:$CG$713,'ALL-GTK-SD-SMP-SMA-SMK-SLB'!AI$7,FALSE)</f>
        <v>1</v>
      </c>
      <c r="AI50" s="9">
        <f>VLOOKUP($E50,'ALL-GTK-SD-SMP-SMA-SMK-SLB'!$F$14:$CG$713,'ALL-GTK-SD-SMP-SMA-SMK-SLB'!AJ$7,FALSE)</f>
        <v>8</v>
      </c>
      <c r="AJ50" s="10">
        <f t="shared" si="16"/>
        <v>9</v>
      </c>
      <c r="AK50" s="44">
        <f t="shared" si="17"/>
        <v>3</v>
      </c>
      <c r="AL50" s="44">
        <f t="shared" si="18"/>
        <v>13</v>
      </c>
      <c r="AM50" s="11">
        <f t="shared" si="19"/>
        <v>16</v>
      </c>
      <c r="AN50" s="299">
        <f>VLOOKUP($E50,'ALL-GTK-SD-SMP-SMA-SMK-SLB'!$F$14:$CG$713,'ALL-GTK-SD-SMP-SMA-SMK-SLB'!AO$7,FALSE)</f>
        <v>0</v>
      </c>
      <c r="AO50" s="299">
        <f>VLOOKUP($E50,'ALL-GTK-SD-SMP-SMA-SMK-SLB'!$F$14:$CG$713,'ALL-GTK-SD-SMP-SMA-SMK-SLB'!AP$7,FALSE)</f>
        <v>0</v>
      </c>
      <c r="AP50" s="9">
        <f>VLOOKUP($E50,'ALL-GTK-SD-SMP-SMA-SMK-SLB'!$F$14:$CG$713,'ALL-GTK-SD-SMP-SMA-SMK-SLB'!AQ$7,FALSE)</f>
        <v>0</v>
      </c>
      <c r="AQ50" s="9">
        <f>VLOOKUP($E50,'ALL-GTK-SD-SMP-SMA-SMK-SLB'!$F$14:$CG$713,'ALL-GTK-SD-SMP-SMA-SMK-SLB'!AR$7,FALSE)</f>
        <v>0</v>
      </c>
      <c r="AR50" s="9">
        <f>VLOOKUP($E50,'ALL-GTK-SD-SMP-SMA-SMK-SLB'!$F$14:$CG$713,'ALL-GTK-SD-SMP-SMA-SMK-SLB'!AS$7,FALSE)</f>
        <v>0</v>
      </c>
      <c r="AS50" s="9">
        <f>VLOOKUP($E50,'ALL-GTK-SD-SMP-SMA-SMK-SLB'!$F$14:$CG$713,'ALL-GTK-SD-SMP-SMA-SMK-SLB'!AT$7,FALSE)</f>
        <v>0</v>
      </c>
      <c r="AT50" s="9">
        <f>VLOOKUP($E50,'ALL-GTK-SD-SMP-SMA-SMK-SLB'!$F$14:$CG$713,'ALL-GTK-SD-SMP-SMA-SMK-SLB'!AU$7,FALSE)</f>
        <v>0</v>
      </c>
      <c r="AU50" s="9">
        <f>VLOOKUP($E50,'ALL-GTK-SD-SMP-SMA-SMK-SLB'!$F$14:$CG$713,'ALL-GTK-SD-SMP-SMA-SMK-SLB'!AV$7,FALSE)</f>
        <v>0</v>
      </c>
      <c r="AV50" s="9">
        <f>VLOOKUP($E50,'ALL-GTK-SD-SMP-SMA-SMK-SLB'!$F$14:$CG$713,'ALL-GTK-SD-SMP-SMA-SMK-SLB'!AW$7,FALSE)</f>
        <v>0</v>
      </c>
      <c r="AW50" s="9">
        <f>VLOOKUP($E50,'ALL-GTK-SD-SMP-SMA-SMK-SLB'!$F$14:$CG$713,'ALL-GTK-SD-SMP-SMA-SMK-SLB'!AX$7,FALSE)</f>
        <v>0</v>
      </c>
      <c r="AX50" s="9">
        <f>VLOOKUP($E50,'ALL-GTK-SD-SMP-SMA-SMK-SLB'!$F$14:$CG$713,'ALL-GTK-SD-SMP-SMA-SMK-SLB'!AY$7,FALSE)</f>
        <v>3</v>
      </c>
      <c r="AY50" s="9">
        <f>VLOOKUP($E50,'ALL-GTK-SD-SMP-SMA-SMK-SLB'!$F$14:$CG$713,'ALL-GTK-SD-SMP-SMA-SMK-SLB'!AZ$7,FALSE)</f>
        <v>13</v>
      </c>
      <c r="AZ50" s="9">
        <f>VLOOKUP($E50,'ALL-GTK-SD-SMP-SMA-SMK-SLB'!$F$14:$CG$713,'ALL-GTK-SD-SMP-SMA-SMK-SLB'!BA$7,FALSE)</f>
        <v>0</v>
      </c>
      <c r="BA50" s="9">
        <f>VLOOKUP($E50,'ALL-GTK-SD-SMP-SMA-SMK-SLB'!$F$14:$CG$713,'ALL-GTK-SD-SMP-SMA-SMK-SLB'!BB$7,FALSE)</f>
        <v>0</v>
      </c>
      <c r="BB50" s="9">
        <f>VLOOKUP($E50,'ALL-GTK-SD-SMP-SMA-SMK-SLB'!$F$14:$CG$713,'ALL-GTK-SD-SMP-SMA-SMK-SLB'!BC$7,FALSE)</f>
        <v>0</v>
      </c>
      <c r="BC50" s="9">
        <f>VLOOKUP($E50,'ALL-GTK-SD-SMP-SMA-SMK-SLB'!$F$14:$CG$713,'ALL-GTK-SD-SMP-SMA-SMK-SLB'!BD$7,FALSE)</f>
        <v>0</v>
      </c>
      <c r="BD50" s="310">
        <f t="shared" si="20"/>
        <v>0</v>
      </c>
      <c r="BE50" s="310">
        <f t="shared" si="21"/>
        <v>0</v>
      </c>
      <c r="BF50" s="10">
        <f t="shared" si="22"/>
        <v>0</v>
      </c>
      <c r="BG50" s="311">
        <f t="shared" si="23"/>
        <v>3</v>
      </c>
      <c r="BH50" s="311">
        <f t="shared" si="24"/>
        <v>13</v>
      </c>
      <c r="BI50" s="10">
        <f t="shared" si="25"/>
        <v>16</v>
      </c>
      <c r="BJ50" s="44">
        <f t="shared" si="26"/>
        <v>3</v>
      </c>
      <c r="BK50" s="44">
        <f t="shared" si="27"/>
        <v>13</v>
      </c>
      <c r="BL50" s="11">
        <f t="shared" si="28"/>
        <v>16</v>
      </c>
      <c r="BM50" s="9">
        <f>VLOOKUP($E50,'ALL-GTK-SD-SMP-SMA-SMK-SLB'!$F$14:$CG$713,'ALL-GTK-SD-SMP-SMA-SMK-SLB'!BN$7,FALSE)</f>
        <v>0</v>
      </c>
      <c r="BN50" s="9">
        <f>VLOOKUP($E50,'ALL-GTK-SD-SMP-SMA-SMK-SLB'!$F$14:$CG$713,'ALL-GTK-SD-SMP-SMA-SMK-SLB'!BO$7,FALSE)</f>
        <v>0</v>
      </c>
      <c r="BO50" s="9">
        <f>VLOOKUP($E50,'ALL-GTK-SD-SMP-SMA-SMK-SLB'!$F$14:$CG$713,'ALL-GTK-SD-SMP-SMA-SMK-SLB'!BP$7,FALSE)</f>
        <v>0</v>
      </c>
      <c r="BP50" s="9">
        <f>VLOOKUP($E50,'ALL-GTK-SD-SMP-SMA-SMK-SLB'!$F$14:$CG$713,'ALL-GTK-SD-SMP-SMA-SMK-SLB'!BQ$7,FALSE)</f>
        <v>0</v>
      </c>
      <c r="BQ50" s="9">
        <f>VLOOKUP($E50,'ALL-GTK-SD-SMP-SMA-SMK-SLB'!$F$14:$CG$713,'ALL-GTK-SD-SMP-SMA-SMK-SLB'!BR$7,FALSE)</f>
        <v>0</v>
      </c>
      <c r="BR50" s="9">
        <f>VLOOKUP($E50,'ALL-GTK-SD-SMP-SMA-SMK-SLB'!$F$14:$CG$713,'ALL-GTK-SD-SMP-SMA-SMK-SLB'!BS$7,FALSE)</f>
        <v>0</v>
      </c>
      <c r="BS50" s="9">
        <f>VLOOKUP($E50,'ALL-GTK-SD-SMP-SMA-SMK-SLB'!$F$14:$CG$713,'ALL-GTK-SD-SMP-SMA-SMK-SLB'!BT$7,FALSE)</f>
        <v>1</v>
      </c>
      <c r="BT50" s="9">
        <f>VLOOKUP($E50,'ALL-GTK-SD-SMP-SMA-SMK-SLB'!$F$14:$CG$713,'ALL-GTK-SD-SMP-SMA-SMK-SLB'!BU$7,FALSE)</f>
        <v>0</v>
      </c>
      <c r="BU50" s="299">
        <f t="shared" si="29"/>
        <v>1</v>
      </c>
      <c r="BV50" s="299">
        <f t="shared" si="30"/>
        <v>0</v>
      </c>
      <c r="BW50" s="44">
        <f t="shared" si="31"/>
        <v>1</v>
      </c>
      <c r="BX50" s="44">
        <f t="shared" si="32"/>
        <v>0</v>
      </c>
      <c r="BY50" s="11">
        <f t="shared" si="33"/>
        <v>1</v>
      </c>
      <c r="BZ50" s="14">
        <f t="shared" si="34"/>
        <v>3</v>
      </c>
      <c r="CA50" s="14">
        <f t="shared" si="35"/>
        <v>13</v>
      </c>
      <c r="CB50" s="13">
        <f t="shared" si="36"/>
        <v>1</v>
      </c>
      <c r="CC50" s="13">
        <f t="shared" si="37"/>
        <v>0</v>
      </c>
      <c r="CD50" s="312">
        <f t="shared" si="38"/>
        <v>4</v>
      </c>
      <c r="CE50" s="312">
        <f t="shared" si="39"/>
        <v>13</v>
      </c>
      <c r="CF50" s="313">
        <f t="shared" si="40"/>
        <v>17</v>
      </c>
      <c r="CG50" s="302" t="str">
        <f t="shared" si="41"/>
        <v>OK</v>
      </c>
    </row>
    <row r="51" spans="1:85" ht="14.25" x14ac:dyDescent="0.25">
      <c r="A51" s="6">
        <v>39</v>
      </c>
      <c r="B51" s="495">
        <v>39</v>
      </c>
      <c r="C51" s="495" t="s">
        <v>6</v>
      </c>
      <c r="D51" s="496" t="s">
        <v>25</v>
      </c>
      <c r="E51" s="626">
        <v>20319933</v>
      </c>
      <c r="F51" s="627" t="s">
        <v>306</v>
      </c>
      <c r="G51" s="624" t="s">
        <v>52</v>
      </c>
      <c r="H51" s="9">
        <f>VLOOKUP($E51,'ALL-GTK-SD-SMP-SMA-SMK-SLB'!$F$14:$CG$713,'ALL-GTK-SD-SMP-SMA-SMK-SLB'!I$7,FALSE)</f>
        <v>1</v>
      </c>
      <c r="I51" s="9">
        <f>VLOOKUP($E51,'ALL-GTK-SD-SMP-SMA-SMK-SLB'!$F$14:$CG$713,'ALL-GTK-SD-SMP-SMA-SMK-SLB'!J$7,FALSE)</f>
        <v>1</v>
      </c>
      <c r="J51" s="9">
        <f>VLOOKUP($E51,'ALL-GTK-SD-SMP-SMA-SMK-SLB'!$F$14:$CG$713,'ALL-GTK-SD-SMP-SMA-SMK-SLB'!K$7,FALSE)</f>
        <v>0</v>
      </c>
      <c r="K51" s="9">
        <f>VLOOKUP($E51,'ALL-GTK-SD-SMP-SMA-SMK-SLB'!$F$14:$CG$713,'ALL-GTK-SD-SMP-SMA-SMK-SLB'!L$7,FALSE)</f>
        <v>0</v>
      </c>
      <c r="L51" s="9">
        <f>VLOOKUP($E51,'ALL-GTK-SD-SMP-SMA-SMK-SLB'!$F$14:$CG$713,'ALL-GTK-SD-SMP-SMA-SMK-SLB'!M$7,FALSE)</f>
        <v>0</v>
      </c>
      <c r="M51" s="9">
        <f>VLOOKUP($E51,'ALL-GTK-SD-SMP-SMA-SMK-SLB'!$F$14:$CG$713,'ALL-GTK-SD-SMP-SMA-SMK-SLB'!N$7,FALSE)</f>
        <v>3</v>
      </c>
      <c r="N51" s="9">
        <f>VLOOKUP($E51,'ALL-GTK-SD-SMP-SMA-SMK-SLB'!$F$14:$CG$713,'ALL-GTK-SD-SMP-SMA-SMK-SLB'!O$7,FALSE)</f>
        <v>0</v>
      </c>
      <c r="O51" s="9">
        <f>VLOOKUP($E51,'ALL-GTK-SD-SMP-SMA-SMK-SLB'!$F$14:$CG$713,'ALL-GTK-SD-SMP-SMA-SMK-SLB'!P$7,FALSE)</f>
        <v>3</v>
      </c>
      <c r="P51" s="299">
        <f t="shared" si="6"/>
        <v>1</v>
      </c>
      <c r="Q51" s="299">
        <f t="shared" si="7"/>
        <v>7</v>
      </c>
      <c r="R51" s="300">
        <f t="shared" si="8"/>
        <v>8</v>
      </c>
      <c r="S51" s="9">
        <f>VLOOKUP($E51,'ALL-GTK-SD-SMP-SMA-SMK-SLB'!$F$14:$CG$713,'ALL-GTK-SD-SMP-SMA-SMK-SLB'!T$7,FALSE)</f>
        <v>0</v>
      </c>
      <c r="T51" s="9">
        <f>VLOOKUP($E51,'ALL-GTK-SD-SMP-SMA-SMK-SLB'!$F$14:$CG$713,'ALL-GTK-SD-SMP-SMA-SMK-SLB'!U$7,FALSE)</f>
        <v>0</v>
      </c>
      <c r="U51" s="9">
        <f>VLOOKUP($E51,'ALL-GTK-SD-SMP-SMA-SMK-SLB'!$F$14:$CG$713,'ALL-GTK-SD-SMP-SMA-SMK-SLB'!V$7,FALSE)</f>
        <v>0</v>
      </c>
      <c r="V51" s="9">
        <f>VLOOKUP($E51,'ALL-GTK-SD-SMP-SMA-SMK-SLB'!$F$14:$CG$713,'ALL-GTK-SD-SMP-SMA-SMK-SLB'!W$7,FALSE)</f>
        <v>0</v>
      </c>
      <c r="W51" s="9">
        <f>VLOOKUP($E51,'ALL-GTK-SD-SMP-SMA-SMK-SLB'!$F$14:$CG$713,'ALL-GTK-SD-SMP-SMA-SMK-SLB'!X$7,FALSE)</f>
        <v>1</v>
      </c>
      <c r="X51" s="9">
        <f>VLOOKUP($E51,'ALL-GTK-SD-SMP-SMA-SMK-SLB'!$F$14:$CG$713,'ALL-GTK-SD-SMP-SMA-SMK-SLB'!Y$7,FALSE)</f>
        <v>2</v>
      </c>
      <c r="Y51" s="299">
        <f t="shared" si="9"/>
        <v>1</v>
      </c>
      <c r="Z51" s="299">
        <f t="shared" si="10"/>
        <v>2</v>
      </c>
      <c r="AA51" s="10">
        <f t="shared" si="11"/>
        <v>3</v>
      </c>
      <c r="AB51" s="44">
        <f t="shared" si="12"/>
        <v>2</v>
      </c>
      <c r="AC51" s="44">
        <f t="shared" si="13"/>
        <v>9</v>
      </c>
      <c r="AD51" s="11">
        <f t="shared" si="14"/>
        <v>11</v>
      </c>
      <c r="AE51" s="9">
        <f>VLOOKUP($E51,'ALL-GTK-SD-SMP-SMA-SMK-SLB'!$F$14:$CG$713,'ALL-GTK-SD-SMP-SMA-SMK-SLB'!AF$7,FALSE)</f>
        <v>2</v>
      </c>
      <c r="AF51" s="9">
        <f>VLOOKUP($E51,'ALL-GTK-SD-SMP-SMA-SMK-SLB'!$F$14:$CG$713,'ALL-GTK-SD-SMP-SMA-SMK-SLB'!AG$7,FALSE)</f>
        <v>3</v>
      </c>
      <c r="AG51" s="10">
        <f t="shared" si="15"/>
        <v>5</v>
      </c>
      <c r="AH51" s="9">
        <f>VLOOKUP($E51,'ALL-GTK-SD-SMP-SMA-SMK-SLB'!$F$14:$CG$713,'ALL-GTK-SD-SMP-SMA-SMK-SLB'!AI$7,FALSE)</f>
        <v>0</v>
      </c>
      <c r="AI51" s="9">
        <f>VLOOKUP($E51,'ALL-GTK-SD-SMP-SMA-SMK-SLB'!$F$14:$CG$713,'ALL-GTK-SD-SMP-SMA-SMK-SLB'!AJ$7,FALSE)</f>
        <v>6</v>
      </c>
      <c r="AJ51" s="10">
        <f t="shared" si="16"/>
        <v>6</v>
      </c>
      <c r="AK51" s="44">
        <f t="shared" si="17"/>
        <v>2</v>
      </c>
      <c r="AL51" s="44">
        <f t="shared" si="18"/>
        <v>9</v>
      </c>
      <c r="AM51" s="11">
        <f t="shared" si="19"/>
        <v>11</v>
      </c>
      <c r="AN51" s="299">
        <f>VLOOKUP($E51,'ALL-GTK-SD-SMP-SMA-SMK-SLB'!$F$14:$CG$713,'ALL-GTK-SD-SMP-SMA-SMK-SLB'!AO$7,FALSE)</f>
        <v>0</v>
      </c>
      <c r="AO51" s="299">
        <f>VLOOKUP($E51,'ALL-GTK-SD-SMP-SMA-SMK-SLB'!$F$14:$CG$713,'ALL-GTK-SD-SMP-SMA-SMK-SLB'!AP$7,FALSE)</f>
        <v>0</v>
      </c>
      <c r="AP51" s="9">
        <f>VLOOKUP($E51,'ALL-GTK-SD-SMP-SMA-SMK-SLB'!$F$14:$CG$713,'ALL-GTK-SD-SMP-SMA-SMK-SLB'!AQ$7,FALSE)</f>
        <v>0</v>
      </c>
      <c r="AQ51" s="9">
        <f>VLOOKUP($E51,'ALL-GTK-SD-SMP-SMA-SMK-SLB'!$F$14:$CG$713,'ALL-GTK-SD-SMP-SMA-SMK-SLB'!AR$7,FALSE)</f>
        <v>0</v>
      </c>
      <c r="AR51" s="9">
        <f>VLOOKUP($E51,'ALL-GTK-SD-SMP-SMA-SMK-SLB'!$F$14:$CG$713,'ALL-GTK-SD-SMP-SMA-SMK-SLB'!AS$7,FALSE)</f>
        <v>0</v>
      </c>
      <c r="AS51" s="9">
        <f>VLOOKUP($E51,'ALL-GTK-SD-SMP-SMA-SMK-SLB'!$F$14:$CG$713,'ALL-GTK-SD-SMP-SMA-SMK-SLB'!AT$7,FALSE)</f>
        <v>1</v>
      </c>
      <c r="AT51" s="9">
        <f>VLOOKUP($E51,'ALL-GTK-SD-SMP-SMA-SMK-SLB'!$F$14:$CG$713,'ALL-GTK-SD-SMP-SMA-SMK-SLB'!AU$7,FALSE)</f>
        <v>0</v>
      </c>
      <c r="AU51" s="9">
        <f>VLOOKUP($E51,'ALL-GTK-SD-SMP-SMA-SMK-SLB'!$F$14:$CG$713,'ALL-GTK-SD-SMP-SMA-SMK-SLB'!AV$7,FALSE)</f>
        <v>0</v>
      </c>
      <c r="AV51" s="9">
        <f>VLOOKUP($E51,'ALL-GTK-SD-SMP-SMA-SMK-SLB'!$F$14:$CG$713,'ALL-GTK-SD-SMP-SMA-SMK-SLB'!AW$7,FALSE)</f>
        <v>0</v>
      </c>
      <c r="AW51" s="9">
        <f>VLOOKUP($E51,'ALL-GTK-SD-SMP-SMA-SMK-SLB'!$F$14:$CG$713,'ALL-GTK-SD-SMP-SMA-SMK-SLB'!AX$7,FALSE)</f>
        <v>0</v>
      </c>
      <c r="AX51" s="9">
        <f>VLOOKUP($E51,'ALL-GTK-SD-SMP-SMA-SMK-SLB'!$F$14:$CG$713,'ALL-GTK-SD-SMP-SMA-SMK-SLB'!AY$7,FALSE)</f>
        <v>2</v>
      </c>
      <c r="AY51" s="9">
        <f>VLOOKUP($E51,'ALL-GTK-SD-SMP-SMA-SMK-SLB'!$F$14:$CG$713,'ALL-GTK-SD-SMP-SMA-SMK-SLB'!AZ$7,FALSE)</f>
        <v>8</v>
      </c>
      <c r="AZ51" s="9">
        <f>VLOOKUP($E51,'ALL-GTK-SD-SMP-SMA-SMK-SLB'!$F$14:$CG$713,'ALL-GTK-SD-SMP-SMA-SMK-SLB'!BA$7,FALSE)</f>
        <v>0</v>
      </c>
      <c r="BA51" s="9">
        <f>VLOOKUP($E51,'ALL-GTK-SD-SMP-SMA-SMK-SLB'!$F$14:$CG$713,'ALL-GTK-SD-SMP-SMA-SMK-SLB'!BB$7,FALSE)</f>
        <v>0</v>
      </c>
      <c r="BB51" s="9">
        <f>VLOOKUP($E51,'ALL-GTK-SD-SMP-SMA-SMK-SLB'!$F$14:$CG$713,'ALL-GTK-SD-SMP-SMA-SMK-SLB'!BC$7,FALSE)</f>
        <v>0</v>
      </c>
      <c r="BC51" s="9">
        <f>VLOOKUP($E51,'ALL-GTK-SD-SMP-SMA-SMK-SLB'!$F$14:$CG$713,'ALL-GTK-SD-SMP-SMA-SMK-SLB'!BD$7,FALSE)</f>
        <v>0</v>
      </c>
      <c r="BD51" s="310">
        <f t="shared" si="20"/>
        <v>0</v>
      </c>
      <c r="BE51" s="310">
        <f t="shared" si="21"/>
        <v>1</v>
      </c>
      <c r="BF51" s="10">
        <f t="shared" si="22"/>
        <v>1</v>
      </c>
      <c r="BG51" s="311">
        <f t="shared" si="23"/>
        <v>2</v>
      </c>
      <c r="BH51" s="311">
        <f t="shared" si="24"/>
        <v>8</v>
      </c>
      <c r="BI51" s="10">
        <f t="shared" si="25"/>
        <v>10</v>
      </c>
      <c r="BJ51" s="44">
        <f t="shared" si="26"/>
        <v>2</v>
      </c>
      <c r="BK51" s="44">
        <f t="shared" si="27"/>
        <v>9</v>
      </c>
      <c r="BL51" s="11">
        <f t="shared" si="28"/>
        <v>11</v>
      </c>
      <c r="BM51" s="9">
        <f>VLOOKUP($E51,'ALL-GTK-SD-SMP-SMA-SMK-SLB'!$F$14:$CG$713,'ALL-GTK-SD-SMP-SMA-SMK-SLB'!BN$7,FALSE)</f>
        <v>0</v>
      </c>
      <c r="BN51" s="9">
        <f>VLOOKUP($E51,'ALL-GTK-SD-SMP-SMA-SMK-SLB'!$F$14:$CG$713,'ALL-GTK-SD-SMP-SMA-SMK-SLB'!BO$7,FALSE)</f>
        <v>0</v>
      </c>
      <c r="BO51" s="9">
        <f>VLOOKUP($E51,'ALL-GTK-SD-SMP-SMA-SMK-SLB'!$F$14:$CG$713,'ALL-GTK-SD-SMP-SMA-SMK-SLB'!BP$7,FALSE)</f>
        <v>0</v>
      </c>
      <c r="BP51" s="9">
        <f>VLOOKUP($E51,'ALL-GTK-SD-SMP-SMA-SMK-SLB'!$F$14:$CG$713,'ALL-GTK-SD-SMP-SMA-SMK-SLB'!BQ$7,FALSE)</f>
        <v>0</v>
      </c>
      <c r="BQ51" s="9">
        <f>VLOOKUP($E51,'ALL-GTK-SD-SMP-SMA-SMK-SLB'!$F$14:$CG$713,'ALL-GTK-SD-SMP-SMA-SMK-SLB'!BR$7,FALSE)</f>
        <v>0</v>
      </c>
      <c r="BR51" s="9">
        <f>VLOOKUP($E51,'ALL-GTK-SD-SMP-SMA-SMK-SLB'!$F$14:$CG$713,'ALL-GTK-SD-SMP-SMA-SMK-SLB'!BS$7,FALSE)</f>
        <v>0</v>
      </c>
      <c r="BS51" s="9">
        <f>VLOOKUP($E51,'ALL-GTK-SD-SMP-SMA-SMK-SLB'!$F$14:$CG$713,'ALL-GTK-SD-SMP-SMA-SMK-SLB'!BT$7,FALSE)</f>
        <v>1</v>
      </c>
      <c r="BT51" s="9">
        <f>VLOOKUP($E51,'ALL-GTK-SD-SMP-SMA-SMK-SLB'!$F$14:$CG$713,'ALL-GTK-SD-SMP-SMA-SMK-SLB'!BU$7,FALSE)</f>
        <v>0</v>
      </c>
      <c r="BU51" s="299">
        <f t="shared" si="29"/>
        <v>1</v>
      </c>
      <c r="BV51" s="299">
        <f t="shared" si="30"/>
        <v>0</v>
      </c>
      <c r="BW51" s="44">
        <f t="shared" si="31"/>
        <v>1</v>
      </c>
      <c r="BX51" s="44">
        <f t="shared" si="32"/>
        <v>0</v>
      </c>
      <c r="BY51" s="11">
        <f t="shared" si="33"/>
        <v>1</v>
      </c>
      <c r="BZ51" s="14">
        <f t="shared" si="34"/>
        <v>2</v>
      </c>
      <c r="CA51" s="14">
        <f t="shared" si="35"/>
        <v>9</v>
      </c>
      <c r="CB51" s="13">
        <f t="shared" si="36"/>
        <v>1</v>
      </c>
      <c r="CC51" s="13">
        <f t="shared" si="37"/>
        <v>0</v>
      </c>
      <c r="CD51" s="312">
        <f t="shared" si="38"/>
        <v>3</v>
      </c>
      <c r="CE51" s="312">
        <f t="shared" si="39"/>
        <v>9</v>
      </c>
      <c r="CF51" s="313">
        <f t="shared" si="40"/>
        <v>12</v>
      </c>
      <c r="CG51" s="302" t="str">
        <f t="shared" si="41"/>
        <v>OK</v>
      </c>
    </row>
    <row r="52" spans="1:85" ht="14.25" x14ac:dyDescent="0.25">
      <c r="A52" s="6">
        <v>40</v>
      </c>
      <c r="B52" s="495">
        <v>40</v>
      </c>
      <c r="C52" s="495" t="s">
        <v>6</v>
      </c>
      <c r="D52" s="496" t="s">
        <v>25</v>
      </c>
      <c r="E52" s="626">
        <v>20319932</v>
      </c>
      <c r="F52" s="627" t="s">
        <v>307</v>
      </c>
      <c r="G52" s="624" t="s">
        <v>52</v>
      </c>
      <c r="H52" s="9">
        <f>VLOOKUP($E52,'ALL-GTK-SD-SMP-SMA-SMK-SLB'!$F$14:$CG$713,'ALL-GTK-SD-SMP-SMA-SMK-SLB'!I$7,FALSE)</f>
        <v>0</v>
      </c>
      <c r="I52" s="9">
        <f>VLOOKUP($E52,'ALL-GTK-SD-SMP-SMA-SMK-SLB'!$F$14:$CG$713,'ALL-GTK-SD-SMP-SMA-SMK-SLB'!J$7,FALSE)</f>
        <v>0</v>
      </c>
      <c r="J52" s="9">
        <f>VLOOKUP($E52,'ALL-GTK-SD-SMP-SMA-SMK-SLB'!$F$14:$CG$713,'ALL-GTK-SD-SMP-SMA-SMK-SLB'!K$7,FALSE)</f>
        <v>1</v>
      </c>
      <c r="K52" s="9">
        <f>VLOOKUP($E52,'ALL-GTK-SD-SMP-SMA-SMK-SLB'!$F$14:$CG$713,'ALL-GTK-SD-SMP-SMA-SMK-SLB'!L$7,FALSE)</f>
        <v>0</v>
      </c>
      <c r="L52" s="9">
        <f>VLOOKUP($E52,'ALL-GTK-SD-SMP-SMA-SMK-SLB'!$F$14:$CG$713,'ALL-GTK-SD-SMP-SMA-SMK-SLB'!M$7,FALSE)</f>
        <v>1</v>
      </c>
      <c r="M52" s="9">
        <f>VLOOKUP($E52,'ALL-GTK-SD-SMP-SMA-SMK-SLB'!$F$14:$CG$713,'ALL-GTK-SD-SMP-SMA-SMK-SLB'!N$7,FALSE)</f>
        <v>1</v>
      </c>
      <c r="N52" s="9">
        <f>VLOOKUP($E52,'ALL-GTK-SD-SMP-SMA-SMK-SLB'!$F$14:$CG$713,'ALL-GTK-SD-SMP-SMA-SMK-SLB'!O$7,FALSE)</f>
        <v>0</v>
      </c>
      <c r="O52" s="9">
        <f>VLOOKUP($E52,'ALL-GTK-SD-SMP-SMA-SMK-SLB'!$F$14:$CG$713,'ALL-GTK-SD-SMP-SMA-SMK-SLB'!P$7,FALSE)</f>
        <v>1</v>
      </c>
      <c r="P52" s="299">
        <f t="shared" si="6"/>
        <v>2</v>
      </c>
      <c r="Q52" s="299">
        <f t="shared" si="7"/>
        <v>2</v>
      </c>
      <c r="R52" s="300">
        <f t="shared" si="8"/>
        <v>4</v>
      </c>
      <c r="S52" s="9">
        <f>VLOOKUP($E52,'ALL-GTK-SD-SMP-SMA-SMK-SLB'!$F$14:$CG$713,'ALL-GTK-SD-SMP-SMA-SMK-SLB'!T$7,FALSE)</f>
        <v>0</v>
      </c>
      <c r="T52" s="9">
        <f>VLOOKUP($E52,'ALL-GTK-SD-SMP-SMA-SMK-SLB'!$F$14:$CG$713,'ALL-GTK-SD-SMP-SMA-SMK-SLB'!U$7,FALSE)</f>
        <v>0</v>
      </c>
      <c r="U52" s="9">
        <f>VLOOKUP($E52,'ALL-GTK-SD-SMP-SMA-SMK-SLB'!$F$14:$CG$713,'ALL-GTK-SD-SMP-SMA-SMK-SLB'!V$7,FALSE)</f>
        <v>0</v>
      </c>
      <c r="V52" s="9">
        <f>VLOOKUP($E52,'ALL-GTK-SD-SMP-SMA-SMK-SLB'!$F$14:$CG$713,'ALL-GTK-SD-SMP-SMA-SMK-SLB'!W$7,FALSE)</f>
        <v>0</v>
      </c>
      <c r="W52" s="9">
        <f>VLOOKUP($E52,'ALL-GTK-SD-SMP-SMA-SMK-SLB'!$F$14:$CG$713,'ALL-GTK-SD-SMP-SMA-SMK-SLB'!X$7,FALSE)</f>
        <v>0</v>
      </c>
      <c r="X52" s="9">
        <f>VLOOKUP($E52,'ALL-GTK-SD-SMP-SMA-SMK-SLB'!$F$14:$CG$713,'ALL-GTK-SD-SMP-SMA-SMK-SLB'!Y$7,FALSE)</f>
        <v>4</v>
      </c>
      <c r="Y52" s="299">
        <f t="shared" si="9"/>
        <v>0</v>
      </c>
      <c r="Z52" s="299">
        <f t="shared" si="10"/>
        <v>4</v>
      </c>
      <c r="AA52" s="10">
        <f t="shared" si="11"/>
        <v>4</v>
      </c>
      <c r="AB52" s="44">
        <f t="shared" si="12"/>
        <v>2</v>
      </c>
      <c r="AC52" s="44">
        <f t="shared" si="13"/>
        <v>6</v>
      </c>
      <c r="AD52" s="11">
        <f t="shared" si="14"/>
        <v>8</v>
      </c>
      <c r="AE52" s="9">
        <f>VLOOKUP($E52,'ALL-GTK-SD-SMP-SMA-SMK-SLB'!$F$14:$CG$713,'ALL-GTK-SD-SMP-SMA-SMK-SLB'!AF$7,FALSE)</f>
        <v>0</v>
      </c>
      <c r="AF52" s="9">
        <f>VLOOKUP($E52,'ALL-GTK-SD-SMP-SMA-SMK-SLB'!$F$14:$CG$713,'ALL-GTK-SD-SMP-SMA-SMK-SLB'!AG$7,FALSE)</f>
        <v>6</v>
      </c>
      <c r="AG52" s="10">
        <f t="shared" si="15"/>
        <v>6</v>
      </c>
      <c r="AH52" s="9">
        <f>VLOOKUP($E52,'ALL-GTK-SD-SMP-SMA-SMK-SLB'!$F$14:$CG$713,'ALL-GTK-SD-SMP-SMA-SMK-SLB'!AI$7,FALSE)</f>
        <v>2</v>
      </c>
      <c r="AI52" s="9">
        <f>VLOOKUP($E52,'ALL-GTK-SD-SMP-SMA-SMK-SLB'!$F$14:$CG$713,'ALL-GTK-SD-SMP-SMA-SMK-SLB'!AJ$7,FALSE)</f>
        <v>0</v>
      </c>
      <c r="AJ52" s="10">
        <f t="shared" si="16"/>
        <v>2</v>
      </c>
      <c r="AK52" s="44">
        <f t="shared" si="17"/>
        <v>2</v>
      </c>
      <c r="AL52" s="44">
        <f t="shared" si="18"/>
        <v>6</v>
      </c>
      <c r="AM52" s="11">
        <f t="shared" si="19"/>
        <v>8</v>
      </c>
      <c r="AN52" s="299">
        <f>VLOOKUP($E52,'ALL-GTK-SD-SMP-SMA-SMK-SLB'!$F$14:$CG$713,'ALL-GTK-SD-SMP-SMA-SMK-SLB'!AO$7,FALSE)</f>
        <v>0</v>
      </c>
      <c r="AO52" s="299">
        <f>VLOOKUP($E52,'ALL-GTK-SD-SMP-SMA-SMK-SLB'!$F$14:$CG$713,'ALL-GTK-SD-SMP-SMA-SMK-SLB'!AP$7,FALSE)</f>
        <v>0</v>
      </c>
      <c r="AP52" s="9">
        <f>VLOOKUP($E52,'ALL-GTK-SD-SMP-SMA-SMK-SLB'!$F$14:$CG$713,'ALL-GTK-SD-SMP-SMA-SMK-SLB'!AQ$7,FALSE)</f>
        <v>0</v>
      </c>
      <c r="AQ52" s="9">
        <f>VLOOKUP($E52,'ALL-GTK-SD-SMP-SMA-SMK-SLB'!$F$14:$CG$713,'ALL-GTK-SD-SMP-SMA-SMK-SLB'!AR$7,FALSE)</f>
        <v>0</v>
      </c>
      <c r="AR52" s="9">
        <f>VLOOKUP($E52,'ALL-GTK-SD-SMP-SMA-SMK-SLB'!$F$14:$CG$713,'ALL-GTK-SD-SMP-SMA-SMK-SLB'!AS$7,FALSE)</f>
        <v>0</v>
      </c>
      <c r="AS52" s="9">
        <f>VLOOKUP($E52,'ALL-GTK-SD-SMP-SMA-SMK-SLB'!$F$14:$CG$713,'ALL-GTK-SD-SMP-SMA-SMK-SLB'!AT$7,FALSE)</f>
        <v>0</v>
      </c>
      <c r="AT52" s="9">
        <f>VLOOKUP($E52,'ALL-GTK-SD-SMP-SMA-SMK-SLB'!$F$14:$CG$713,'ALL-GTK-SD-SMP-SMA-SMK-SLB'!AU$7,FALSE)</f>
        <v>0</v>
      </c>
      <c r="AU52" s="9">
        <f>VLOOKUP($E52,'ALL-GTK-SD-SMP-SMA-SMK-SLB'!$F$14:$CG$713,'ALL-GTK-SD-SMP-SMA-SMK-SLB'!AV$7,FALSE)</f>
        <v>0</v>
      </c>
      <c r="AV52" s="9">
        <f>VLOOKUP($E52,'ALL-GTK-SD-SMP-SMA-SMK-SLB'!$F$14:$CG$713,'ALL-GTK-SD-SMP-SMA-SMK-SLB'!AW$7,FALSE)</f>
        <v>0</v>
      </c>
      <c r="AW52" s="9">
        <f>VLOOKUP($E52,'ALL-GTK-SD-SMP-SMA-SMK-SLB'!$F$14:$CG$713,'ALL-GTK-SD-SMP-SMA-SMK-SLB'!AX$7,FALSE)</f>
        <v>0</v>
      </c>
      <c r="AX52" s="9">
        <f>VLOOKUP($E52,'ALL-GTK-SD-SMP-SMA-SMK-SLB'!$F$14:$CG$713,'ALL-GTK-SD-SMP-SMA-SMK-SLB'!AY$7,FALSE)</f>
        <v>2</v>
      </c>
      <c r="AY52" s="9">
        <f>VLOOKUP($E52,'ALL-GTK-SD-SMP-SMA-SMK-SLB'!$F$14:$CG$713,'ALL-GTK-SD-SMP-SMA-SMK-SLB'!AZ$7,FALSE)</f>
        <v>6</v>
      </c>
      <c r="AZ52" s="9">
        <f>VLOOKUP($E52,'ALL-GTK-SD-SMP-SMA-SMK-SLB'!$F$14:$CG$713,'ALL-GTK-SD-SMP-SMA-SMK-SLB'!BA$7,FALSE)</f>
        <v>0</v>
      </c>
      <c r="BA52" s="9">
        <f>VLOOKUP($E52,'ALL-GTK-SD-SMP-SMA-SMK-SLB'!$F$14:$CG$713,'ALL-GTK-SD-SMP-SMA-SMK-SLB'!BB$7,FALSE)</f>
        <v>0</v>
      </c>
      <c r="BB52" s="9">
        <f>VLOOKUP($E52,'ALL-GTK-SD-SMP-SMA-SMK-SLB'!$F$14:$CG$713,'ALL-GTK-SD-SMP-SMA-SMK-SLB'!BC$7,FALSE)</f>
        <v>0</v>
      </c>
      <c r="BC52" s="9">
        <f>VLOOKUP($E52,'ALL-GTK-SD-SMP-SMA-SMK-SLB'!$F$14:$CG$713,'ALL-GTK-SD-SMP-SMA-SMK-SLB'!BD$7,FALSE)</f>
        <v>0</v>
      </c>
      <c r="BD52" s="310">
        <f t="shared" si="20"/>
        <v>0</v>
      </c>
      <c r="BE52" s="310">
        <f t="shared" si="21"/>
        <v>0</v>
      </c>
      <c r="BF52" s="10">
        <f t="shared" si="22"/>
        <v>0</v>
      </c>
      <c r="BG52" s="311">
        <f t="shared" si="23"/>
        <v>2</v>
      </c>
      <c r="BH52" s="311">
        <f t="shared" si="24"/>
        <v>6</v>
      </c>
      <c r="BI52" s="10">
        <f t="shared" si="25"/>
        <v>8</v>
      </c>
      <c r="BJ52" s="44">
        <f t="shared" si="26"/>
        <v>2</v>
      </c>
      <c r="BK52" s="44">
        <f t="shared" si="27"/>
        <v>6</v>
      </c>
      <c r="BL52" s="11">
        <f t="shared" si="28"/>
        <v>8</v>
      </c>
      <c r="BM52" s="9">
        <f>VLOOKUP($E52,'ALL-GTK-SD-SMP-SMA-SMK-SLB'!$F$14:$CG$713,'ALL-GTK-SD-SMP-SMA-SMK-SLB'!BN$7,FALSE)</f>
        <v>0</v>
      </c>
      <c r="BN52" s="9">
        <f>VLOOKUP($E52,'ALL-GTK-SD-SMP-SMA-SMK-SLB'!$F$14:$CG$713,'ALL-GTK-SD-SMP-SMA-SMK-SLB'!BO$7,FALSE)</f>
        <v>0</v>
      </c>
      <c r="BO52" s="9">
        <f>VLOOKUP($E52,'ALL-GTK-SD-SMP-SMA-SMK-SLB'!$F$14:$CG$713,'ALL-GTK-SD-SMP-SMA-SMK-SLB'!BP$7,FALSE)</f>
        <v>0</v>
      </c>
      <c r="BP52" s="9">
        <f>VLOOKUP($E52,'ALL-GTK-SD-SMP-SMA-SMK-SLB'!$F$14:$CG$713,'ALL-GTK-SD-SMP-SMA-SMK-SLB'!BQ$7,FALSE)</f>
        <v>0</v>
      </c>
      <c r="BQ52" s="9">
        <f>VLOOKUP($E52,'ALL-GTK-SD-SMP-SMA-SMK-SLB'!$F$14:$CG$713,'ALL-GTK-SD-SMP-SMA-SMK-SLB'!BR$7,FALSE)</f>
        <v>0</v>
      </c>
      <c r="BR52" s="9">
        <f>VLOOKUP($E52,'ALL-GTK-SD-SMP-SMA-SMK-SLB'!$F$14:$CG$713,'ALL-GTK-SD-SMP-SMA-SMK-SLB'!BS$7,FALSE)</f>
        <v>0</v>
      </c>
      <c r="BS52" s="9">
        <f>VLOOKUP($E52,'ALL-GTK-SD-SMP-SMA-SMK-SLB'!$F$14:$CG$713,'ALL-GTK-SD-SMP-SMA-SMK-SLB'!BT$7,FALSE)</f>
        <v>0</v>
      </c>
      <c r="BT52" s="9">
        <f>VLOOKUP($E52,'ALL-GTK-SD-SMP-SMA-SMK-SLB'!$F$14:$CG$713,'ALL-GTK-SD-SMP-SMA-SMK-SLB'!BU$7,FALSE)</f>
        <v>0</v>
      </c>
      <c r="BU52" s="299">
        <f t="shared" si="29"/>
        <v>0</v>
      </c>
      <c r="BV52" s="299">
        <f t="shared" si="30"/>
        <v>0</v>
      </c>
      <c r="BW52" s="44">
        <f t="shared" si="31"/>
        <v>0</v>
      </c>
      <c r="BX52" s="44">
        <f t="shared" si="32"/>
        <v>0</v>
      </c>
      <c r="BY52" s="11">
        <f t="shared" si="33"/>
        <v>0</v>
      </c>
      <c r="BZ52" s="14">
        <f t="shared" si="34"/>
        <v>2</v>
      </c>
      <c r="CA52" s="14">
        <f t="shared" si="35"/>
        <v>6</v>
      </c>
      <c r="CB52" s="13">
        <f t="shared" si="36"/>
        <v>0</v>
      </c>
      <c r="CC52" s="13">
        <f t="shared" si="37"/>
        <v>0</v>
      </c>
      <c r="CD52" s="312">
        <f t="shared" si="38"/>
        <v>2</v>
      </c>
      <c r="CE52" s="312">
        <f t="shared" si="39"/>
        <v>6</v>
      </c>
      <c r="CF52" s="313">
        <f t="shared" si="40"/>
        <v>8</v>
      </c>
      <c r="CG52" s="302" t="str">
        <f t="shared" si="41"/>
        <v>OK</v>
      </c>
    </row>
    <row r="53" spans="1:85" ht="14.25" x14ac:dyDescent="0.25">
      <c r="A53" s="6">
        <v>41</v>
      </c>
      <c r="B53" s="495">
        <v>41</v>
      </c>
      <c r="C53" s="495" t="s">
        <v>6</v>
      </c>
      <c r="D53" s="496" t="s">
        <v>25</v>
      </c>
      <c r="E53" s="626">
        <v>20319931</v>
      </c>
      <c r="F53" s="628" t="s">
        <v>308</v>
      </c>
      <c r="G53" s="624" t="s">
        <v>52</v>
      </c>
      <c r="H53" s="9">
        <f>VLOOKUP($E53,'ALL-GTK-SD-SMP-SMA-SMK-SLB'!$F$14:$CG$713,'ALL-GTK-SD-SMP-SMA-SMK-SLB'!I$7,FALSE)</f>
        <v>0</v>
      </c>
      <c r="I53" s="9">
        <f>VLOOKUP($E53,'ALL-GTK-SD-SMP-SMA-SMK-SLB'!$F$14:$CG$713,'ALL-GTK-SD-SMP-SMA-SMK-SLB'!J$7,FALSE)</f>
        <v>0</v>
      </c>
      <c r="J53" s="9">
        <f>VLOOKUP($E53,'ALL-GTK-SD-SMP-SMA-SMK-SLB'!$F$14:$CG$713,'ALL-GTK-SD-SMP-SMA-SMK-SLB'!K$7,FALSE)</f>
        <v>0</v>
      </c>
      <c r="K53" s="9">
        <f>VLOOKUP($E53,'ALL-GTK-SD-SMP-SMA-SMK-SLB'!$F$14:$CG$713,'ALL-GTK-SD-SMP-SMA-SMK-SLB'!L$7,FALSE)</f>
        <v>0</v>
      </c>
      <c r="L53" s="9">
        <f>VLOOKUP($E53,'ALL-GTK-SD-SMP-SMA-SMK-SLB'!$F$14:$CG$713,'ALL-GTK-SD-SMP-SMA-SMK-SLB'!M$7,FALSE)</f>
        <v>0</v>
      </c>
      <c r="M53" s="9">
        <f>VLOOKUP($E53,'ALL-GTK-SD-SMP-SMA-SMK-SLB'!$F$14:$CG$713,'ALL-GTK-SD-SMP-SMA-SMK-SLB'!N$7,FALSE)</f>
        <v>0</v>
      </c>
      <c r="N53" s="9">
        <f>VLOOKUP($E53,'ALL-GTK-SD-SMP-SMA-SMK-SLB'!$F$14:$CG$713,'ALL-GTK-SD-SMP-SMA-SMK-SLB'!O$7,FALSE)</f>
        <v>1</v>
      </c>
      <c r="O53" s="9">
        <f>VLOOKUP($E53,'ALL-GTK-SD-SMP-SMA-SMK-SLB'!$F$14:$CG$713,'ALL-GTK-SD-SMP-SMA-SMK-SLB'!P$7,FALSE)</f>
        <v>5</v>
      </c>
      <c r="P53" s="299">
        <f t="shared" si="6"/>
        <v>1</v>
      </c>
      <c r="Q53" s="299">
        <f t="shared" si="7"/>
        <v>5</v>
      </c>
      <c r="R53" s="300">
        <f t="shared" si="8"/>
        <v>6</v>
      </c>
      <c r="S53" s="9">
        <f>VLOOKUP($E53,'ALL-GTK-SD-SMP-SMA-SMK-SLB'!$F$14:$CG$713,'ALL-GTK-SD-SMP-SMA-SMK-SLB'!T$7,FALSE)</f>
        <v>0</v>
      </c>
      <c r="T53" s="9">
        <f>VLOOKUP($E53,'ALL-GTK-SD-SMP-SMA-SMK-SLB'!$F$14:$CG$713,'ALL-GTK-SD-SMP-SMA-SMK-SLB'!U$7,FALSE)</f>
        <v>0</v>
      </c>
      <c r="U53" s="9">
        <f>VLOOKUP($E53,'ALL-GTK-SD-SMP-SMA-SMK-SLB'!$F$14:$CG$713,'ALL-GTK-SD-SMP-SMA-SMK-SLB'!V$7,FALSE)</f>
        <v>0</v>
      </c>
      <c r="V53" s="9">
        <f>VLOOKUP($E53,'ALL-GTK-SD-SMP-SMA-SMK-SLB'!$F$14:$CG$713,'ALL-GTK-SD-SMP-SMA-SMK-SLB'!W$7,FALSE)</f>
        <v>2</v>
      </c>
      <c r="W53" s="9">
        <f>VLOOKUP($E53,'ALL-GTK-SD-SMP-SMA-SMK-SLB'!$F$14:$CG$713,'ALL-GTK-SD-SMP-SMA-SMK-SLB'!X$7,FALSE)</f>
        <v>0</v>
      </c>
      <c r="X53" s="9">
        <f>VLOOKUP($E53,'ALL-GTK-SD-SMP-SMA-SMK-SLB'!$F$14:$CG$713,'ALL-GTK-SD-SMP-SMA-SMK-SLB'!Y$7,FALSE)</f>
        <v>2</v>
      </c>
      <c r="Y53" s="299">
        <f t="shared" si="9"/>
        <v>0</v>
      </c>
      <c r="Z53" s="299">
        <f t="shared" si="10"/>
        <v>4</v>
      </c>
      <c r="AA53" s="10">
        <f t="shared" si="11"/>
        <v>4</v>
      </c>
      <c r="AB53" s="44">
        <f t="shared" si="12"/>
        <v>1</v>
      </c>
      <c r="AC53" s="44">
        <f t="shared" si="13"/>
        <v>9</v>
      </c>
      <c r="AD53" s="11">
        <f t="shared" si="14"/>
        <v>10</v>
      </c>
      <c r="AE53" s="9">
        <f>VLOOKUP($E53,'ALL-GTK-SD-SMP-SMA-SMK-SLB'!$F$14:$CG$713,'ALL-GTK-SD-SMP-SMA-SMK-SLB'!AF$7,FALSE)</f>
        <v>0</v>
      </c>
      <c r="AF53" s="9">
        <f>VLOOKUP($E53,'ALL-GTK-SD-SMP-SMA-SMK-SLB'!$F$14:$CG$713,'ALL-GTK-SD-SMP-SMA-SMK-SLB'!AG$7,FALSE)</f>
        <v>4</v>
      </c>
      <c r="AG53" s="10">
        <f t="shared" si="15"/>
        <v>4</v>
      </c>
      <c r="AH53" s="9">
        <f>VLOOKUP($E53,'ALL-GTK-SD-SMP-SMA-SMK-SLB'!$F$14:$CG$713,'ALL-GTK-SD-SMP-SMA-SMK-SLB'!AI$7,FALSE)</f>
        <v>2</v>
      </c>
      <c r="AI53" s="9">
        <f>VLOOKUP($E53,'ALL-GTK-SD-SMP-SMA-SMK-SLB'!$F$14:$CG$713,'ALL-GTK-SD-SMP-SMA-SMK-SLB'!AJ$7,FALSE)</f>
        <v>4</v>
      </c>
      <c r="AJ53" s="10">
        <f t="shared" si="16"/>
        <v>6</v>
      </c>
      <c r="AK53" s="44">
        <f t="shared" si="17"/>
        <v>2</v>
      </c>
      <c r="AL53" s="44">
        <f t="shared" si="18"/>
        <v>8</v>
      </c>
      <c r="AM53" s="11">
        <f t="shared" si="19"/>
        <v>10</v>
      </c>
      <c r="AN53" s="299">
        <f>VLOOKUP($E53,'ALL-GTK-SD-SMP-SMA-SMK-SLB'!$F$14:$CG$713,'ALL-GTK-SD-SMP-SMA-SMK-SLB'!AO$7,FALSE)</f>
        <v>0</v>
      </c>
      <c r="AO53" s="299">
        <f>VLOOKUP($E53,'ALL-GTK-SD-SMP-SMA-SMK-SLB'!$F$14:$CG$713,'ALL-GTK-SD-SMP-SMA-SMK-SLB'!AP$7,FALSE)</f>
        <v>0</v>
      </c>
      <c r="AP53" s="9">
        <f>VLOOKUP($E53,'ALL-GTK-SD-SMP-SMA-SMK-SLB'!$F$14:$CG$713,'ALL-GTK-SD-SMP-SMA-SMK-SLB'!AQ$7,FALSE)</f>
        <v>0</v>
      </c>
      <c r="AQ53" s="9">
        <f>VLOOKUP($E53,'ALL-GTK-SD-SMP-SMA-SMK-SLB'!$F$14:$CG$713,'ALL-GTK-SD-SMP-SMA-SMK-SLB'!AR$7,FALSE)</f>
        <v>0</v>
      </c>
      <c r="AR53" s="9">
        <f>VLOOKUP($E53,'ALL-GTK-SD-SMP-SMA-SMK-SLB'!$F$14:$CG$713,'ALL-GTK-SD-SMP-SMA-SMK-SLB'!AS$7,FALSE)</f>
        <v>1</v>
      </c>
      <c r="AS53" s="9">
        <f>VLOOKUP($E53,'ALL-GTK-SD-SMP-SMA-SMK-SLB'!$F$14:$CG$713,'ALL-GTK-SD-SMP-SMA-SMK-SLB'!AT$7,FALSE)</f>
        <v>0</v>
      </c>
      <c r="AT53" s="9">
        <f>VLOOKUP($E53,'ALL-GTK-SD-SMP-SMA-SMK-SLB'!$F$14:$CG$713,'ALL-GTK-SD-SMP-SMA-SMK-SLB'!AU$7,FALSE)</f>
        <v>0</v>
      </c>
      <c r="AU53" s="9">
        <f>VLOOKUP($E53,'ALL-GTK-SD-SMP-SMA-SMK-SLB'!$F$14:$CG$713,'ALL-GTK-SD-SMP-SMA-SMK-SLB'!AV$7,FALSE)</f>
        <v>0</v>
      </c>
      <c r="AV53" s="9">
        <f>VLOOKUP($E53,'ALL-GTK-SD-SMP-SMA-SMK-SLB'!$F$14:$CG$713,'ALL-GTK-SD-SMP-SMA-SMK-SLB'!AW$7,FALSE)</f>
        <v>0</v>
      </c>
      <c r="AW53" s="9">
        <f>VLOOKUP($E53,'ALL-GTK-SD-SMP-SMA-SMK-SLB'!$F$14:$CG$713,'ALL-GTK-SD-SMP-SMA-SMK-SLB'!AX$7,FALSE)</f>
        <v>0</v>
      </c>
      <c r="AX53" s="9">
        <f>VLOOKUP($E53,'ALL-GTK-SD-SMP-SMA-SMK-SLB'!$F$14:$CG$713,'ALL-GTK-SD-SMP-SMA-SMK-SLB'!AY$7,FALSE)</f>
        <v>1</v>
      </c>
      <c r="AY53" s="9">
        <f>VLOOKUP($E53,'ALL-GTK-SD-SMP-SMA-SMK-SLB'!$F$14:$CG$713,'ALL-GTK-SD-SMP-SMA-SMK-SLB'!AZ$7,FALSE)</f>
        <v>8</v>
      </c>
      <c r="AZ53" s="9">
        <f>VLOOKUP($E53,'ALL-GTK-SD-SMP-SMA-SMK-SLB'!$F$14:$CG$713,'ALL-GTK-SD-SMP-SMA-SMK-SLB'!BA$7,FALSE)</f>
        <v>0</v>
      </c>
      <c r="BA53" s="9">
        <f>VLOOKUP($E53,'ALL-GTK-SD-SMP-SMA-SMK-SLB'!$F$14:$CG$713,'ALL-GTK-SD-SMP-SMA-SMK-SLB'!BB$7,FALSE)</f>
        <v>0</v>
      </c>
      <c r="BB53" s="9">
        <f>VLOOKUP($E53,'ALL-GTK-SD-SMP-SMA-SMK-SLB'!$F$14:$CG$713,'ALL-GTK-SD-SMP-SMA-SMK-SLB'!BC$7,FALSE)</f>
        <v>0</v>
      </c>
      <c r="BC53" s="9">
        <f>VLOOKUP($E53,'ALL-GTK-SD-SMP-SMA-SMK-SLB'!$F$14:$CG$713,'ALL-GTK-SD-SMP-SMA-SMK-SLB'!BD$7,FALSE)</f>
        <v>0</v>
      </c>
      <c r="BD53" s="310">
        <f t="shared" si="20"/>
        <v>1</v>
      </c>
      <c r="BE53" s="310">
        <f t="shared" si="21"/>
        <v>0</v>
      </c>
      <c r="BF53" s="10">
        <f t="shared" si="22"/>
        <v>1</v>
      </c>
      <c r="BG53" s="311">
        <f t="shared" si="23"/>
        <v>1</v>
      </c>
      <c r="BH53" s="311">
        <f t="shared" si="24"/>
        <v>8</v>
      </c>
      <c r="BI53" s="10">
        <f t="shared" si="25"/>
        <v>9</v>
      </c>
      <c r="BJ53" s="44">
        <f t="shared" si="26"/>
        <v>2</v>
      </c>
      <c r="BK53" s="44">
        <f t="shared" si="27"/>
        <v>8</v>
      </c>
      <c r="BL53" s="11">
        <f t="shared" si="28"/>
        <v>10</v>
      </c>
      <c r="BM53" s="9">
        <f>VLOOKUP($E53,'ALL-GTK-SD-SMP-SMA-SMK-SLB'!$F$14:$CG$713,'ALL-GTK-SD-SMP-SMA-SMK-SLB'!BN$7,FALSE)</f>
        <v>0</v>
      </c>
      <c r="BN53" s="9">
        <f>VLOOKUP($E53,'ALL-GTK-SD-SMP-SMA-SMK-SLB'!$F$14:$CG$713,'ALL-GTK-SD-SMP-SMA-SMK-SLB'!BO$7,FALSE)</f>
        <v>0</v>
      </c>
      <c r="BO53" s="9">
        <f>VLOOKUP($E53,'ALL-GTK-SD-SMP-SMA-SMK-SLB'!$F$14:$CG$713,'ALL-GTK-SD-SMP-SMA-SMK-SLB'!BP$7,FALSE)</f>
        <v>0</v>
      </c>
      <c r="BP53" s="9">
        <f>VLOOKUP($E53,'ALL-GTK-SD-SMP-SMA-SMK-SLB'!$F$14:$CG$713,'ALL-GTK-SD-SMP-SMA-SMK-SLB'!BQ$7,FALSE)</f>
        <v>0</v>
      </c>
      <c r="BQ53" s="9">
        <f>VLOOKUP($E53,'ALL-GTK-SD-SMP-SMA-SMK-SLB'!$F$14:$CG$713,'ALL-GTK-SD-SMP-SMA-SMK-SLB'!BR$7,FALSE)</f>
        <v>0</v>
      </c>
      <c r="BR53" s="9">
        <f>VLOOKUP($E53,'ALL-GTK-SD-SMP-SMA-SMK-SLB'!$F$14:$CG$713,'ALL-GTK-SD-SMP-SMA-SMK-SLB'!BS$7,FALSE)</f>
        <v>0</v>
      </c>
      <c r="BS53" s="9">
        <f>VLOOKUP($E53,'ALL-GTK-SD-SMP-SMA-SMK-SLB'!$F$14:$CG$713,'ALL-GTK-SD-SMP-SMA-SMK-SLB'!BT$7,FALSE)</f>
        <v>0</v>
      </c>
      <c r="BT53" s="9">
        <f>VLOOKUP($E53,'ALL-GTK-SD-SMP-SMA-SMK-SLB'!$F$14:$CG$713,'ALL-GTK-SD-SMP-SMA-SMK-SLB'!BU$7,FALSE)</f>
        <v>1</v>
      </c>
      <c r="BU53" s="299">
        <f t="shared" si="29"/>
        <v>0</v>
      </c>
      <c r="BV53" s="299">
        <f t="shared" si="30"/>
        <v>1</v>
      </c>
      <c r="BW53" s="44">
        <f t="shared" si="31"/>
        <v>0</v>
      </c>
      <c r="BX53" s="44">
        <f t="shared" si="32"/>
        <v>1</v>
      </c>
      <c r="BY53" s="11">
        <f t="shared" si="33"/>
        <v>1</v>
      </c>
      <c r="BZ53" s="14">
        <f t="shared" si="34"/>
        <v>1</v>
      </c>
      <c r="CA53" s="14">
        <f t="shared" si="35"/>
        <v>9</v>
      </c>
      <c r="CB53" s="13">
        <f t="shared" si="36"/>
        <v>0</v>
      </c>
      <c r="CC53" s="13">
        <f t="shared" si="37"/>
        <v>1</v>
      </c>
      <c r="CD53" s="312">
        <f t="shared" si="38"/>
        <v>1</v>
      </c>
      <c r="CE53" s="312">
        <f t="shared" si="39"/>
        <v>10</v>
      </c>
      <c r="CF53" s="313">
        <f t="shared" si="40"/>
        <v>11</v>
      </c>
      <c r="CG53" s="302" t="str">
        <f t="shared" si="41"/>
        <v>OK</v>
      </c>
    </row>
    <row r="54" spans="1:85" ht="14.25" x14ac:dyDescent="0.25">
      <c r="A54" s="6">
        <v>42</v>
      </c>
      <c r="B54" s="495">
        <v>42</v>
      </c>
      <c r="C54" s="495" t="s">
        <v>6</v>
      </c>
      <c r="D54" s="496" t="s">
        <v>25</v>
      </c>
      <c r="E54" s="626">
        <v>20319942</v>
      </c>
      <c r="F54" s="627" t="s">
        <v>309</v>
      </c>
      <c r="G54" s="624" t="s">
        <v>52</v>
      </c>
      <c r="H54" s="9">
        <f>VLOOKUP($E54,'ALL-GTK-SD-SMP-SMA-SMK-SLB'!$F$14:$CG$713,'ALL-GTK-SD-SMP-SMA-SMK-SLB'!I$7,FALSE)</f>
        <v>0</v>
      </c>
      <c r="I54" s="9">
        <f>VLOOKUP($E54,'ALL-GTK-SD-SMP-SMA-SMK-SLB'!$F$14:$CG$713,'ALL-GTK-SD-SMP-SMA-SMK-SLB'!J$7,FALSE)</f>
        <v>1</v>
      </c>
      <c r="J54" s="9">
        <f>VLOOKUP($E54,'ALL-GTK-SD-SMP-SMA-SMK-SLB'!$F$14:$CG$713,'ALL-GTK-SD-SMP-SMA-SMK-SLB'!K$7,FALSE)</f>
        <v>0</v>
      </c>
      <c r="K54" s="9">
        <f>VLOOKUP($E54,'ALL-GTK-SD-SMP-SMA-SMK-SLB'!$F$14:$CG$713,'ALL-GTK-SD-SMP-SMA-SMK-SLB'!L$7,FALSE)</f>
        <v>0</v>
      </c>
      <c r="L54" s="9">
        <f>VLOOKUP($E54,'ALL-GTK-SD-SMP-SMA-SMK-SLB'!$F$14:$CG$713,'ALL-GTK-SD-SMP-SMA-SMK-SLB'!M$7,FALSE)</f>
        <v>1</v>
      </c>
      <c r="M54" s="9">
        <f>VLOOKUP($E54,'ALL-GTK-SD-SMP-SMA-SMK-SLB'!$F$14:$CG$713,'ALL-GTK-SD-SMP-SMA-SMK-SLB'!N$7,FALSE)</f>
        <v>5</v>
      </c>
      <c r="N54" s="9">
        <f>VLOOKUP($E54,'ALL-GTK-SD-SMP-SMA-SMK-SLB'!$F$14:$CG$713,'ALL-GTK-SD-SMP-SMA-SMK-SLB'!O$7,FALSE)</f>
        <v>3</v>
      </c>
      <c r="O54" s="9">
        <f>VLOOKUP($E54,'ALL-GTK-SD-SMP-SMA-SMK-SLB'!$F$14:$CG$713,'ALL-GTK-SD-SMP-SMA-SMK-SLB'!P$7,FALSE)</f>
        <v>3</v>
      </c>
      <c r="P54" s="299">
        <f t="shared" si="6"/>
        <v>4</v>
      </c>
      <c r="Q54" s="299">
        <f t="shared" si="7"/>
        <v>9</v>
      </c>
      <c r="R54" s="300">
        <f t="shared" si="8"/>
        <v>13</v>
      </c>
      <c r="S54" s="9">
        <f>VLOOKUP($E54,'ALL-GTK-SD-SMP-SMA-SMK-SLB'!$F$14:$CG$713,'ALL-GTK-SD-SMP-SMA-SMK-SLB'!T$7,FALSE)</f>
        <v>0</v>
      </c>
      <c r="T54" s="9">
        <f>VLOOKUP($E54,'ALL-GTK-SD-SMP-SMA-SMK-SLB'!$F$14:$CG$713,'ALL-GTK-SD-SMP-SMA-SMK-SLB'!U$7,FALSE)</f>
        <v>0</v>
      </c>
      <c r="U54" s="9">
        <f>VLOOKUP($E54,'ALL-GTK-SD-SMP-SMA-SMK-SLB'!$F$14:$CG$713,'ALL-GTK-SD-SMP-SMA-SMK-SLB'!V$7,FALSE)</f>
        <v>0</v>
      </c>
      <c r="V54" s="9">
        <f>VLOOKUP($E54,'ALL-GTK-SD-SMP-SMA-SMK-SLB'!$F$14:$CG$713,'ALL-GTK-SD-SMP-SMA-SMK-SLB'!W$7,FALSE)</f>
        <v>0</v>
      </c>
      <c r="W54" s="9">
        <f>VLOOKUP($E54,'ALL-GTK-SD-SMP-SMA-SMK-SLB'!$F$14:$CG$713,'ALL-GTK-SD-SMP-SMA-SMK-SLB'!X$7,FALSE)</f>
        <v>2</v>
      </c>
      <c r="X54" s="9">
        <f>VLOOKUP($E54,'ALL-GTK-SD-SMP-SMA-SMK-SLB'!$F$14:$CG$713,'ALL-GTK-SD-SMP-SMA-SMK-SLB'!Y$7,FALSE)</f>
        <v>4</v>
      </c>
      <c r="Y54" s="299">
        <f t="shared" si="9"/>
        <v>2</v>
      </c>
      <c r="Z54" s="299">
        <f t="shared" si="10"/>
        <v>4</v>
      </c>
      <c r="AA54" s="10">
        <f t="shared" si="11"/>
        <v>6</v>
      </c>
      <c r="AB54" s="44">
        <f t="shared" si="12"/>
        <v>6</v>
      </c>
      <c r="AC54" s="44">
        <f t="shared" si="13"/>
        <v>13</v>
      </c>
      <c r="AD54" s="11">
        <f t="shared" si="14"/>
        <v>19</v>
      </c>
      <c r="AE54" s="9">
        <f>VLOOKUP($E54,'ALL-GTK-SD-SMP-SMA-SMK-SLB'!$F$14:$CG$713,'ALL-GTK-SD-SMP-SMA-SMK-SLB'!AF$7,FALSE)</f>
        <v>2</v>
      </c>
      <c r="AF54" s="9">
        <f>VLOOKUP($E54,'ALL-GTK-SD-SMP-SMA-SMK-SLB'!$F$14:$CG$713,'ALL-GTK-SD-SMP-SMA-SMK-SLB'!AG$7,FALSE)</f>
        <v>6</v>
      </c>
      <c r="AG54" s="10">
        <f t="shared" si="15"/>
        <v>8</v>
      </c>
      <c r="AH54" s="9">
        <f>VLOOKUP($E54,'ALL-GTK-SD-SMP-SMA-SMK-SLB'!$F$14:$CG$713,'ALL-GTK-SD-SMP-SMA-SMK-SLB'!AI$7,FALSE)</f>
        <v>4</v>
      </c>
      <c r="AI54" s="9">
        <f>VLOOKUP($E54,'ALL-GTK-SD-SMP-SMA-SMK-SLB'!$F$14:$CG$713,'ALL-GTK-SD-SMP-SMA-SMK-SLB'!AJ$7,FALSE)</f>
        <v>7</v>
      </c>
      <c r="AJ54" s="10">
        <f t="shared" si="16"/>
        <v>11</v>
      </c>
      <c r="AK54" s="44">
        <f t="shared" si="17"/>
        <v>6</v>
      </c>
      <c r="AL54" s="44">
        <f t="shared" si="18"/>
        <v>13</v>
      </c>
      <c r="AM54" s="11">
        <f t="shared" si="19"/>
        <v>19</v>
      </c>
      <c r="AN54" s="299">
        <f>VLOOKUP($E54,'ALL-GTK-SD-SMP-SMA-SMK-SLB'!$F$14:$CG$713,'ALL-GTK-SD-SMP-SMA-SMK-SLB'!AO$7,FALSE)</f>
        <v>0</v>
      </c>
      <c r="AO54" s="299">
        <f>VLOOKUP($E54,'ALL-GTK-SD-SMP-SMA-SMK-SLB'!$F$14:$CG$713,'ALL-GTK-SD-SMP-SMA-SMK-SLB'!AP$7,FALSE)</f>
        <v>1</v>
      </c>
      <c r="AP54" s="9">
        <f>VLOOKUP($E54,'ALL-GTK-SD-SMP-SMA-SMK-SLB'!$F$14:$CG$713,'ALL-GTK-SD-SMP-SMA-SMK-SLB'!AQ$7,FALSE)</f>
        <v>0</v>
      </c>
      <c r="AQ54" s="9">
        <f>VLOOKUP($E54,'ALL-GTK-SD-SMP-SMA-SMK-SLB'!$F$14:$CG$713,'ALL-GTK-SD-SMP-SMA-SMK-SLB'!AR$7,FALSE)</f>
        <v>0</v>
      </c>
      <c r="AR54" s="9">
        <f>VLOOKUP($E54,'ALL-GTK-SD-SMP-SMA-SMK-SLB'!$F$14:$CG$713,'ALL-GTK-SD-SMP-SMA-SMK-SLB'!AS$7,FALSE)</f>
        <v>0</v>
      </c>
      <c r="AS54" s="9">
        <f>VLOOKUP($E54,'ALL-GTK-SD-SMP-SMA-SMK-SLB'!$F$14:$CG$713,'ALL-GTK-SD-SMP-SMA-SMK-SLB'!AT$7,FALSE)</f>
        <v>0</v>
      </c>
      <c r="AT54" s="9">
        <f>VLOOKUP($E54,'ALL-GTK-SD-SMP-SMA-SMK-SLB'!$F$14:$CG$713,'ALL-GTK-SD-SMP-SMA-SMK-SLB'!AU$7,FALSE)</f>
        <v>0</v>
      </c>
      <c r="AU54" s="9">
        <f>VLOOKUP($E54,'ALL-GTK-SD-SMP-SMA-SMK-SLB'!$F$14:$CG$713,'ALL-GTK-SD-SMP-SMA-SMK-SLB'!AV$7,FALSE)</f>
        <v>0</v>
      </c>
      <c r="AV54" s="9">
        <f>VLOOKUP($E54,'ALL-GTK-SD-SMP-SMA-SMK-SLB'!$F$14:$CG$713,'ALL-GTK-SD-SMP-SMA-SMK-SLB'!AW$7,FALSE)</f>
        <v>0</v>
      </c>
      <c r="AW54" s="9">
        <f>VLOOKUP($E54,'ALL-GTK-SD-SMP-SMA-SMK-SLB'!$F$14:$CG$713,'ALL-GTK-SD-SMP-SMA-SMK-SLB'!AX$7,FALSE)</f>
        <v>0</v>
      </c>
      <c r="AX54" s="9">
        <f>VLOOKUP($E54,'ALL-GTK-SD-SMP-SMA-SMK-SLB'!$F$14:$CG$713,'ALL-GTK-SD-SMP-SMA-SMK-SLB'!AY$7,FALSE)</f>
        <v>5</v>
      </c>
      <c r="AY54" s="9">
        <f>VLOOKUP($E54,'ALL-GTK-SD-SMP-SMA-SMK-SLB'!$F$14:$CG$713,'ALL-GTK-SD-SMP-SMA-SMK-SLB'!AZ$7,FALSE)</f>
        <v>12</v>
      </c>
      <c r="AZ54" s="9">
        <f>VLOOKUP($E54,'ALL-GTK-SD-SMP-SMA-SMK-SLB'!$F$14:$CG$713,'ALL-GTK-SD-SMP-SMA-SMK-SLB'!BA$7,FALSE)</f>
        <v>1</v>
      </c>
      <c r="BA54" s="9">
        <f>VLOOKUP($E54,'ALL-GTK-SD-SMP-SMA-SMK-SLB'!$F$14:$CG$713,'ALL-GTK-SD-SMP-SMA-SMK-SLB'!BB$7,FALSE)</f>
        <v>0</v>
      </c>
      <c r="BB54" s="9">
        <f>VLOOKUP($E54,'ALL-GTK-SD-SMP-SMA-SMK-SLB'!$F$14:$CG$713,'ALL-GTK-SD-SMP-SMA-SMK-SLB'!BC$7,FALSE)</f>
        <v>0</v>
      </c>
      <c r="BC54" s="9">
        <f>VLOOKUP($E54,'ALL-GTK-SD-SMP-SMA-SMK-SLB'!$F$14:$CG$713,'ALL-GTK-SD-SMP-SMA-SMK-SLB'!BD$7,FALSE)</f>
        <v>0</v>
      </c>
      <c r="BD54" s="310">
        <f t="shared" si="20"/>
        <v>0</v>
      </c>
      <c r="BE54" s="310">
        <f t="shared" si="21"/>
        <v>1</v>
      </c>
      <c r="BF54" s="10">
        <f t="shared" si="22"/>
        <v>1</v>
      </c>
      <c r="BG54" s="311">
        <f t="shared" si="23"/>
        <v>6</v>
      </c>
      <c r="BH54" s="311">
        <f t="shared" si="24"/>
        <v>12</v>
      </c>
      <c r="BI54" s="10">
        <f t="shared" si="25"/>
        <v>18</v>
      </c>
      <c r="BJ54" s="44">
        <f t="shared" si="26"/>
        <v>6</v>
      </c>
      <c r="BK54" s="44">
        <f t="shared" si="27"/>
        <v>13</v>
      </c>
      <c r="BL54" s="11">
        <f t="shared" si="28"/>
        <v>19</v>
      </c>
      <c r="BM54" s="9">
        <f>VLOOKUP($E54,'ALL-GTK-SD-SMP-SMA-SMK-SLB'!$F$14:$CG$713,'ALL-GTK-SD-SMP-SMA-SMK-SLB'!BN$7,FALSE)</f>
        <v>0</v>
      </c>
      <c r="BN54" s="9">
        <f>VLOOKUP($E54,'ALL-GTK-SD-SMP-SMA-SMK-SLB'!$F$14:$CG$713,'ALL-GTK-SD-SMP-SMA-SMK-SLB'!BO$7,FALSE)</f>
        <v>0</v>
      </c>
      <c r="BO54" s="9">
        <f>VLOOKUP($E54,'ALL-GTK-SD-SMP-SMA-SMK-SLB'!$F$14:$CG$713,'ALL-GTK-SD-SMP-SMA-SMK-SLB'!BP$7,FALSE)</f>
        <v>0</v>
      </c>
      <c r="BP54" s="9">
        <f>VLOOKUP($E54,'ALL-GTK-SD-SMP-SMA-SMK-SLB'!$F$14:$CG$713,'ALL-GTK-SD-SMP-SMA-SMK-SLB'!BQ$7,FALSE)</f>
        <v>0</v>
      </c>
      <c r="BQ54" s="9">
        <f>VLOOKUP($E54,'ALL-GTK-SD-SMP-SMA-SMK-SLB'!$F$14:$CG$713,'ALL-GTK-SD-SMP-SMA-SMK-SLB'!BR$7,FALSE)</f>
        <v>0</v>
      </c>
      <c r="BR54" s="9">
        <f>VLOOKUP($E54,'ALL-GTK-SD-SMP-SMA-SMK-SLB'!$F$14:$CG$713,'ALL-GTK-SD-SMP-SMA-SMK-SLB'!BS$7,FALSE)</f>
        <v>0</v>
      </c>
      <c r="BS54" s="9">
        <f>VLOOKUP($E54,'ALL-GTK-SD-SMP-SMA-SMK-SLB'!$F$14:$CG$713,'ALL-GTK-SD-SMP-SMA-SMK-SLB'!BT$7,FALSE)</f>
        <v>1</v>
      </c>
      <c r="BT54" s="9">
        <f>VLOOKUP($E54,'ALL-GTK-SD-SMP-SMA-SMK-SLB'!$F$14:$CG$713,'ALL-GTK-SD-SMP-SMA-SMK-SLB'!BU$7,FALSE)</f>
        <v>1</v>
      </c>
      <c r="BU54" s="299">
        <f t="shared" si="29"/>
        <v>1</v>
      </c>
      <c r="BV54" s="299">
        <f t="shared" si="30"/>
        <v>1</v>
      </c>
      <c r="BW54" s="44">
        <f t="shared" si="31"/>
        <v>1</v>
      </c>
      <c r="BX54" s="44">
        <f t="shared" si="32"/>
        <v>1</v>
      </c>
      <c r="BY54" s="11">
        <f t="shared" si="33"/>
        <v>2</v>
      </c>
      <c r="BZ54" s="14">
        <f t="shared" si="34"/>
        <v>6</v>
      </c>
      <c r="CA54" s="14">
        <f t="shared" si="35"/>
        <v>13</v>
      </c>
      <c r="CB54" s="13">
        <f t="shared" si="36"/>
        <v>1</v>
      </c>
      <c r="CC54" s="13">
        <f t="shared" si="37"/>
        <v>1</v>
      </c>
      <c r="CD54" s="312">
        <f t="shared" si="38"/>
        <v>7</v>
      </c>
      <c r="CE54" s="312">
        <f t="shared" si="39"/>
        <v>14</v>
      </c>
      <c r="CF54" s="313">
        <f t="shared" si="40"/>
        <v>21</v>
      </c>
      <c r="CG54" s="302" t="str">
        <f t="shared" si="41"/>
        <v>OK</v>
      </c>
    </row>
    <row r="55" spans="1:85" ht="14.25" x14ac:dyDescent="0.25">
      <c r="A55" s="6">
        <v>43</v>
      </c>
      <c r="B55" s="495">
        <v>43</v>
      </c>
      <c r="C55" s="495" t="s">
        <v>6</v>
      </c>
      <c r="D55" s="496" t="s">
        <v>25</v>
      </c>
      <c r="E55" s="626">
        <v>20319955</v>
      </c>
      <c r="F55" s="627" t="s">
        <v>310</v>
      </c>
      <c r="G55" s="624" t="s">
        <v>52</v>
      </c>
      <c r="H55" s="9">
        <f>VLOOKUP($E55,'ALL-GTK-SD-SMP-SMA-SMK-SLB'!$F$14:$CG$713,'ALL-GTK-SD-SMP-SMA-SMK-SLB'!I$7,FALSE)</f>
        <v>0</v>
      </c>
      <c r="I55" s="9">
        <f>VLOOKUP($E55,'ALL-GTK-SD-SMP-SMA-SMK-SLB'!$F$14:$CG$713,'ALL-GTK-SD-SMP-SMA-SMK-SLB'!J$7,FALSE)</f>
        <v>0</v>
      </c>
      <c r="J55" s="9">
        <f>VLOOKUP($E55,'ALL-GTK-SD-SMP-SMA-SMK-SLB'!$F$14:$CG$713,'ALL-GTK-SD-SMP-SMA-SMK-SLB'!K$7,FALSE)</f>
        <v>0</v>
      </c>
      <c r="K55" s="9">
        <f>VLOOKUP($E55,'ALL-GTK-SD-SMP-SMA-SMK-SLB'!$F$14:$CG$713,'ALL-GTK-SD-SMP-SMA-SMK-SLB'!L$7,FALSE)</f>
        <v>0</v>
      </c>
      <c r="L55" s="9">
        <f>VLOOKUP($E55,'ALL-GTK-SD-SMP-SMA-SMK-SLB'!$F$14:$CG$713,'ALL-GTK-SD-SMP-SMA-SMK-SLB'!M$7,FALSE)</f>
        <v>1</v>
      </c>
      <c r="M55" s="9">
        <f>VLOOKUP($E55,'ALL-GTK-SD-SMP-SMA-SMK-SLB'!$F$14:$CG$713,'ALL-GTK-SD-SMP-SMA-SMK-SLB'!N$7,FALSE)</f>
        <v>2</v>
      </c>
      <c r="N55" s="9">
        <f>VLOOKUP($E55,'ALL-GTK-SD-SMP-SMA-SMK-SLB'!$F$14:$CG$713,'ALL-GTK-SD-SMP-SMA-SMK-SLB'!O$7,FALSE)</f>
        <v>0</v>
      </c>
      <c r="O55" s="9">
        <f>VLOOKUP($E55,'ALL-GTK-SD-SMP-SMA-SMK-SLB'!$F$14:$CG$713,'ALL-GTK-SD-SMP-SMA-SMK-SLB'!P$7,FALSE)</f>
        <v>3</v>
      </c>
      <c r="P55" s="299">
        <f t="shared" si="6"/>
        <v>1</v>
      </c>
      <c r="Q55" s="299">
        <f t="shared" si="7"/>
        <v>5</v>
      </c>
      <c r="R55" s="300">
        <f t="shared" si="8"/>
        <v>6</v>
      </c>
      <c r="S55" s="9">
        <f>VLOOKUP($E55,'ALL-GTK-SD-SMP-SMA-SMK-SLB'!$F$14:$CG$713,'ALL-GTK-SD-SMP-SMA-SMK-SLB'!T$7,FALSE)</f>
        <v>0</v>
      </c>
      <c r="T55" s="9">
        <f>VLOOKUP($E55,'ALL-GTK-SD-SMP-SMA-SMK-SLB'!$F$14:$CG$713,'ALL-GTK-SD-SMP-SMA-SMK-SLB'!U$7,FALSE)</f>
        <v>0</v>
      </c>
      <c r="U55" s="9">
        <f>VLOOKUP($E55,'ALL-GTK-SD-SMP-SMA-SMK-SLB'!$F$14:$CG$713,'ALL-GTK-SD-SMP-SMA-SMK-SLB'!V$7,FALSE)</f>
        <v>1</v>
      </c>
      <c r="V55" s="9">
        <f>VLOOKUP($E55,'ALL-GTK-SD-SMP-SMA-SMK-SLB'!$F$14:$CG$713,'ALL-GTK-SD-SMP-SMA-SMK-SLB'!W$7,FALSE)</f>
        <v>1</v>
      </c>
      <c r="W55" s="9">
        <f>VLOOKUP($E55,'ALL-GTK-SD-SMP-SMA-SMK-SLB'!$F$14:$CG$713,'ALL-GTK-SD-SMP-SMA-SMK-SLB'!X$7,FALSE)</f>
        <v>0</v>
      </c>
      <c r="X55" s="9">
        <f>VLOOKUP($E55,'ALL-GTK-SD-SMP-SMA-SMK-SLB'!$F$14:$CG$713,'ALL-GTK-SD-SMP-SMA-SMK-SLB'!Y$7,FALSE)</f>
        <v>1</v>
      </c>
      <c r="Y55" s="299">
        <f t="shared" si="9"/>
        <v>1</v>
      </c>
      <c r="Z55" s="299">
        <f t="shared" si="10"/>
        <v>2</v>
      </c>
      <c r="AA55" s="10">
        <f t="shared" si="11"/>
        <v>3</v>
      </c>
      <c r="AB55" s="44">
        <f t="shared" si="12"/>
        <v>2</v>
      </c>
      <c r="AC55" s="44">
        <f t="shared" si="13"/>
        <v>7</v>
      </c>
      <c r="AD55" s="11">
        <f t="shared" si="14"/>
        <v>9</v>
      </c>
      <c r="AE55" s="9">
        <f>VLOOKUP($E55,'ALL-GTK-SD-SMP-SMA-SMK-SLB'!$F$14:$CG$713,'ALL-GTK-SD-SMP-SMA-SMK-SLB'!AF$7,FALSE)</f>
        <v>1</v>
      </c>
      <c r="AF55" s="9">
        <f>VLOOKUP($E55,'ALL-GTK-SD-SMP-SMA-SMK-SLB'!$F$14:$CG$713,'ALL-GTK-SD-SMP-SMA-SMK-SLB'!AG$7,FALSE)</f>
        <v>2</v>
      </c>
      <c r="AG55" s="10">
        <f t="shared" si="15"/>
        <v>3</v>
      </c>
      <c r="AH55" s="9">
        <f>VLOOKUP($E55,'ALL-GTK-SD-SMP-SMA-SMK-SLB'!$F$14:$CG$713,'ALL-GTK-SD-SMP-SMA-SMK-SLB'!AI$7,FALSE)</f>
        <v>1</v>
      </c>
      <c r="AI55" s="9">
        <f>VLOOKUP($E55,'ALL-GTK-SD-SMP-SMA-SMK-SLB'!$F$14:$CG$713,'ALL-GTK-SD-SMP-SMA-SMK-SLB'!AJ$7,FALSE)</f>
        <v>5</v>
      </c>
      <c r="AJ55" s="10">
        <f t="shared" si="16"/>
        <v>6</v>
      </c>
      <c r="AK55" s="44">
        <f t="shared" si="17"/>
        <v>2</v>
      </c>
      <c r="AL55" s="44">
        <f t="shared" si="18"/>
        <v>7</v>
      </c>
      <c r="AM55" s="11">
        <f t="shared" si="19"/>
        <v>9</v>
      </c>
      <c r="AN55" s="299">
        <f>VLOOKUP($E55,'ALL-GTK-SD-SMP-SMA-SMK-SLB'!$F$14:$CG$713,'ALL-GTK-SD-SMP-SMA-SMK-SLB'!AO$7,FALSE)</f>
        <v>0</v>
      </c>
      <c r="AO55" s="299">
        <f>VLOOKUP($E55,'ALL-GTK-SD-SMP-SMA-SMK-SLB'!$F$14:$CG$713,'ALL-GTK-SD-SMP-SMA-SMK-SLB'!AP$7,FALSE)</f>
        <v>0</v>
      </c>
      <c r="AP55" s="9">
        <f>VLOOKUP($E55,'ALL-GTK-SD-SMP-SMA-SMK-SLB'!$F$14:$CG$713,'ALL-GTK-SD-SMP-SMA-SMK-SLB'!AQ$7,FALSE)</f>
        <v>0</v>
      </c>
      <c r="AQ55" s="9">
        <f>VLOOKUP($E55,'ALL-GTK-SD-SMP-SMA-SMK-SLB'!$F$14:$CG$713,'ALL-GTK-SD-SMP-SMA-SMK-SLB'!AR$7,FALSE)</f>
        <v>0</v>
      </c>
      <c r="AR55" s="9">
        <f>VLOOKUP($E55,'ALL-GTK-SD-SMP-SMA-SMK-SLB'!$F$14:$CG$713,'ALL-GTK-SD-SMP-SMA-SMK-SLB'!AS$7,FALSE)</f>
        <v>0</v>
      </c>
      <c r="AS55" s="9">
        <f>VLOOKUP($E55,'ALL-GTK-SD-SMP-SMA-SMK-SLB'!$F$14:$CG$713,'ALL-GTK-SD-SMP-SMA-SMK-SLB'!AT$7,FALSE)</f>
        <v>0</v>
      </c>
      <c r="AT55" s="9">
        <f>VLOOKUP($E55,'ALL-GTK-SD-SMP-SMA-SMK-SLB'!$F$14:$CG$713,'ALL-GTK-SD-SMP-SMA-SMK-SLB'!AU$7,FALSE)</f>
        <v>0</v>
      </c>
      <c r="AU55" s="9">
        <f>VLOOKUP($E55,'ALL-GTK-SD-SMP-SMA-SMK-SLB'!$F$14:$CG$713,'ALL-GTK-SD-SMP-SMA-SMK-SLB'!AV$7,FALSE)</f>
        <v>0</v>
      </c>
      <c r="AV55" s="9">
        <f>VLOOKUP($E55,'ALL-GTK-SD-SMP-SMA-SMK-SLB'!$F$14:$CG$713,'ALL-GTK-SD-SMP-SMA-SMK-SLB'!AW$7,FALSE)</f>
        <v>0</v>
      </c>
      <c r="AW55" s="9">
        <f>VLOOKUP($E55,'ALL-GTK-SD-SMP-SMA-SMK-SLB'!$F$14:$CG$713,'ALL-GTK-SD-SMP-SMA-SMK-SLB'!AX$7,FALSE)</f>
        <v>0</v>
      </c>
      <c r="AX55" s="9">
        <f>VLOOKUP($E55,'ALL-GTK-SD-SMP-SMA-SMK-SLB'!$F$14:$CG$713,'ALL-GTK-SD-SMP-SMA-SMK-SLB'!AY$7,FALSE)</f>
        <v>2</v>
      </c>
      <c r="AY55" s="9">
        <f>VLOOKUP($E55,'ALL-GTK-SD-SMP-SMA-SMK-SLB'!$F$14:$CG$713,'ALL-GTK-SD-SMP-SMA-SMK-SLB'!AZ$7,FALSE)</f>
        <v>6</v>
      </c>
      <c r="AZ55" s="9">
        <f>VLOOKUP($E55,'ALL-GTK-SD-SMP-SMA-SMK-SLB'!$F$14:$CG$713,'ALL-GTK-SD-SMP-SMA-SMK-SLB'!BA$7,FALSE)</f>
        <v>0</v>
      </c>
      <c r="BA55" s="9">
        <f>VLOOKUP($E55,'ALL-GTK-SD-SMP-SMA-SMK-SLB'!$F$14:$CG$713,'ALL-GTK-SD-SMP-SMA-SMK-SLB'!BB$7,FALSE)</f>
        <v>1</v>
      </c>
      <c r="BB55" s="9">
        <f>VLOOKUP($E55,'ALL-GTK-SD-SMP-SMA-SMK-SLB'!$F$14:$CG$713,'ALL-GTK-SD-SMP-SMA-SMK-SLB'!BC$7,FALSE)</f>
        <v>0</v>
      </c>
      <c r="BC55" s="9">
        <f>VLOOKUP($E55,'ALL-GTK-SD-SMP-SMA-SMK-SLB'!$F$14:$CG$713,'ALL-GTK-SD-SMP-SMA-SMK-SLB'!BD$7,FALSE)</f>
        <v>0</v>
      </c>
      <c r="BD55" s="310">
        <f t="shared" si="20"/>
        <v>0</v>
      </c>
      <c r="BE55" s="310">
        <f t="shared" si="21"/>
        <v>0</v>
      </c>
      <c r="BF55" s="10">
        <f t="shared" si="22"/>
        <v>0</v>
      </c>
      <c r="BG55" s="311">
        <f t="shared" si="23"/>
        <v>2</v>
      </c>
      <c r="BH55" s="311">
        <f t="shared" si="24"/>
        <v>7</v>
      </c>
      <c r="BI55" s="10">
        <f t="shared" si="25"/>
        <v>9</v>
      </c>
      <c r="BJ55" s="44">
        <f t="shared" si="26"/>
        <v>2</v>
      </c>
      <c r="BK55" s="44">
        <f t="shared" si="27"/>
        <v>7</v>
      </c>
      <c r="BL55" s="11">
        <f t="shared" si="28"/>
        <v>9</v>
      </c>
      <c r="BM55" s="9">
        <f>VLOOKUP($E55,'ALL-GTK-SD-SMP-SMA-SMK-SLB'!$F$14:$CG$713,'ALL-GTK-SD-SMP-SMA-SMK-SLB'!BN$7,FALSE)</f>
        <v>0</v>
      </c>
      <c r="BN55" s="9">
        <f>VLOOKUP($E55,'ALL-GTK-SD-SMP-SMA-SMK-SLB'!$F$14:$CG$713,'ALL-GTK-SD-SMP-SMA-SMK-SLB'!BO$7,FALSE)</f>
        <v>0</v>
      </c>
      <c r="BO55" s="9">
        <f>VLOOKUP($E55,'ALL-GTK-SD-SMP-SMA-SMK-SLB'!$F$14:$CG$713,'ALL-GTK-SD-SMP-SMA-SMK-SLB'!BP$7,FALSE)</f>
        <v>0</v>
      </c>
      <c r="BP55" s="9">
        <f>VLOOKUP($E55,'ALL-GTK-SD-SMP-SMA-SMK-SLB'!$F$14:$CG$713,'ALL-GTK-SD-SMP-SMA-SMK-SLB'!BQ$7,FALSE)</f>
        <v>0</v>
      </c>
      <c r="BQ55" s="9">
        <f>VLOOKUP($E55,'ALL-GTK-SD-SMP-SMA-SMK-SLB'!$F$14:$CG$713,'ALL-GTK-SD-SMP-SMA-SMK-SLB'!BR$7,FALSE)</f>
        <v>0</v>
      </c>
      <c r="BR55" s="9">
        <f>VLOOKUP($E55,'ALL-GTK-SD-SMP-SMA-SMK-SLB'!$F$14:$CG$713,'ALL-GTK-SD-SMP-SMA-SMK-SLB'!BS$7,FALSE)</f>
        <v>0</v>
      </c>
      <c r="BS55" s="9">
        <f>VLOOKUP($E55,'ALL-GTK-SD-SMP-SMA-SMK-SLB'!$F$14:$CG$713,'ALL-GTK-SD-SMP-SMA-SMK-SLB'!BT$7,FALSE)</f>
        <v>0</v>
      </c>
      <c r="BT55" s="9">
        <f>VLOOKUP($E55,'ALL-GTK-SD-SMP-SMA-SMK-SLB'!$F$14:$CG$713,'ALL-GTK-SD-SMP-SMA-SMK-SLB'!BU$7,FALSE)</f>
        <v>1</v>
      </c>
      <c r="BU55" s="299">
        <f t="shared" si="29"/>
        <v>0</v>
      </c>
      <c r="BV55" s="299">
        <f t="shared" si="30"/>
        <v>1</v>
      </c>
      <c r="BW55" s="44">
        <f t="shared" si="31"/>
        <v>0</v>
      </c>
      <c r="BX55" s="44">
        <f t="shared" si="32"/>
        <v>1</v>
      </c>
      <c r="BY55" s="11">
        <f t="shared" si="33"/>
        <v>1</v>
      </c>
      <c r="BZ55" s="14">
        <f t="shared" si="34"/>
        <v>2</v>
      </c>
      <c r="CA55" s="14">
        <f t="shared" si="35"/>
        <v>7</v>
      </c>
      <c r="CB55" s="13">
        <f t="shared" si="36"/>
        <v>0</v>
      </c>
      <c r="CC55" s="13">
        <f t="shared" si="37"/>
        <v>1</v>
      </c>
      <c r="CD55" s="312">
        <f t="shared" si="38"/>
        <v>2</v>
      </c>
      <c r="CE55" s="312">
        <f t="shared" si="39"/>
        <v>8</v>
      </c>
      <c r="CF55" s="313">
        <f t="shared" si="40"/>
        <v>10</v>
      </c>
      <c r="CG55" s="302" t="str">
        <f t="shared" si="41"/>
        <v>OK</v>
      </c>
    </row>
    <row r="56" spans="1:85" ht="14.25" x14ac:dyDescent="0.25">
      <c r="A56" s="6">
        <v>44</v>
      </c>
      <c r="B56" s="495">
        <v>44</v>
      </c>
      <c r="C56" s="495" t="s">
        <v>6</v>
      </c>
      <c r="D56" s="496" t="s">
        <v>25</v>
      </c>
      <c r="E56" s="626">
        <v>20319951</v>
      </c>
      <c r="F56" s="627" t="s">
        <v>311</v>
      </c>
      <c r="G56" s="624" t="s">
        <v>52</v>
      </c>
      <c r="H56" s="9">
        <f>VLOOKUP($E56,'ALL-GTK-SD-SMP-SMA-SMK-SLB'!$F$14:$CG$713,'ALL-GTK-SD-SMP-SMA-SMK-SLB'!I$7,FALSE)</f>
        <v>0</v>
      </c>
      <c r="I56" s="9">
        <f>VLOOKUP($E56,'ALL-GTK-SD-SMP-SMA-SMK-SLB'!$F$14:$CG$713,'ALL-GTK-SD-SMP-SMA-SMK-SLB'!J$7,FALSE)</f>
        <v>0</v>
      </c>
      <c r="J56" s="9">
        <f>VLOOKUP($E56,'ALL-GTK-SD-SMP-SMA-SMK-SLB'!$F$14:$CG$713,'ALL-GTK-SD-SMP-SMA-SMK-SLB'!K$7,FALSE)</f>
        <v>0</v>
      </c>
      <c r="K56" s="9">
        <f>VLOOKUP($E56,'ALL-GTK-SD-SMP-SMA-SMK-SLB'!$F$14:$CG$713,'ALL-GTK-SD-SMP-SMA-SMK-SLB'!L$7,FALSE)</f>
        <v>0</v>
      </c>
      <c r="L56" s="9">
        <f>VLOOKUP($E56,'ALL-GTK-SD-SMP-SMA-SMK-SLB'!$F$14:$CG$713,'ALL-GTK-SD-SMP-SMA-SMK-SLB'!M$7,FALSE)</f>
        <v>1</v>
      </c>
      <c r="M56" s="9">
        <f>VLOOKUP($E56,'ALL-GTK-SD-SMP-SMA-SMK-SLB'!$F$14:$CG$713,'ALL-GTK-SD-SMP-SMA-SMK-SLB'!N$7,FALSE)</f>
        <v>2</v>
      </c>
      <c r="N56" s="9">
        <f>VLOOKUP($E56,'ALL-GTK-SD-SMP-SMA-SMK-SLB'!$F$14:$CG$713,'ALL-GTK-SD-SMP-SMA-SMK-SLB'!O$7,FALSE)</f>
        <v>2</v>
      </c>
      <c r="O56" s="9">
        <f>VLOOKUP($E56,'ALL-GTK-SD-SMP-SMA-SMK-SLB'!$F$14:$CG$713,'ALL-GTK-SD-SMP-SMA-SMK-SLB'!P$7,FALSE)</f>
        <v>11</v>
      </c>
      <c r="P56" s="299">
        <f t="shared" si="6"/>
        <v>3</v>
      </c>
      <c r="Q56" s="299">
        <f t="shared" si="7"/>
        <v>13</v>
      </c>
      <c r="R56" s="300">
        <f t="shared" si="8"/>
        <v>16</v>
      </c>
      <c r="S56" s="9">
        <f>VLOOKUP($E56,'ALL-GTK-SD-SMP-SMA-SMK-SLB'!$F$14:$CG$713,'ALL-GTK-SD-SMP-SMA-SMK-SLB'!T$7,FALSE)</f>
        <v>0</v>
      </c>
      <c r="T56" s="9">
        <f>VLOOKUP($E56,'ALL-GTK-SD-SMP-SMA-SMK-SLB'!$F$14:$CG$713,'ALL-GTK-SD-SMP-SMA-SMK-SLB'!U$7,FALSE)</f>
        <v>0</v>
      </c>
      <c r="U56" s="9">
        <f>VLOOKUP($E56,'ALL-GTK-SD-SMP-SMA-SMK-SLB'!$F$14:$CG$713,'ALL-GTK-SD-SMP-SMA-SMK-SLB'!V$7,FALSE)</f>
        <v>1</v>
      </c>
      <c r="V56" s="9">
        <f>VLOOKUP($E56,'ALL-GTK-SD-SMP-SMA-SMK-SLB'!$F$14:$CG$713,'ALL-GTK-SD-SMP-SMA-SMK-SLB'!W$7,FALSE)</f>
        <v>1</v>
      </c>
      <c r="W56" s="9">
        <f>VLOOKUP($E56,'ALL-GTK-SD-SMP-SMA-SMK-SLB'!$F$14:$CG$713,'ALL-GTK-SD-SMP-SMA-SMK-SLB'!X$7,FALSE)</f>
        <v>1</v>
      </c>
      <c r="X56" s="9">
        <f>VLOOKUP($E56,'ALL-GTK-SD-SMP-SMA-SMK-SLB'!$F$14:$CG$713,'ALL-GTK-SD-SMP-SMA-SMK-SLB'!Y$7,FALSE)</f>
        <v>4</v>
      </c>
      <c r="Y56" s="299">
        <f t="shared" si="9"/>
        <v>2</v>
      </c>
      <c r="Z56" s="299">
        <f t="shared" si="10"/>
        <v>5</v>
      </c>
      <c r="AA56" s="10">
        <f t="shared" si="11"/>
        <v>7</v>
      </c>
      <c r="AB56" s="44">
        <f t="shared" si="12"/>
        <v>5</v>
      </c>
      <c r="AC56" s="44">
        <f t="shared" si="13"/>
        <v>18</v>
      </c>
      <c r="AD56" s="11">
        <f t="shared" si="14"/>
        <v>23</v>
      </c>
      <c r="AE56" s="9">
        <f>VLOOKUP($E56,'ALL-GTK-SD-SMP-SMA-SMK-SLB'!$F$14:$CG$713,'ALL-GTK-SD-SMP-SMA-SMK-SLB'!AF$7,FALSE)</f>
        <v>1</v>
      </c>
      <c r="AF56" s="9">
        <f>VLOOKUP($E56,'ALL-GTK-SD-SMP-SMA-SMK-SLB'!$F$14:$CG$713,'ALL-GTK-SD-SMP-SMA-SMK-SLB'!AG$7,FALSE)</f>
        <v>7</v>
      </c>
      <c r="AG56" s="10">
        <f t="shared" si="15"/>
        <v>8</v>
      </c>
      <c r="AH56" s="9">
        <f>VLOOKUP($E56,'ALL-GTK-SD-SMP-SMA-SMK-SLB'!$F$14:$CG$713,'ALL-GTK-SD-SMP-SMA-SMK-SLB'!AI$7,FALSE)</f>
        <v>4</v>
      </c>
      <c r="AI56" s="9">
        <f>VLOOKUP($E56,'ALL-GTK-SD-SMP-SMA-SMK-SLB'!$F$14:$CG$713,'ALL-GTK-SD-SMP-SMA-SMK-SLB'!AJ$7,FALSE)</f>
        <v>11</v>
      </c>
      <c r="AJ56" s="10">
        <f t="shared" si="16"/>
        <v>15</v>
      </c>
      <c r="AK56" s="44">
        <f t="shared" si="17"/>
        <v>5</v>
      </c>
      <c r="AL56" s="44">
        <f t="shared" si="18"/>
        <v>18</v>
      </c>
      <c r="AM56" s="11">
        <f t="shared" si="19"/>
        <v>23</v>
      </c>
      <c r="AN56" s="299">
        <f>VLOOKUP($E56,'ALL-GTK-SD-SMP-SMA-SMK-SLB'!$F$14:$CG$713,'ALL-GTK-SD-SMP-SMA-SMK-SLB'!AO$7,FALSE)</f>
        <v>0</v>
      </c>
      <c r="AO56" s="299">
        <f>VLOOKUP($E56,'ALL-GTK-SD-SMP-SMA-SMK-SLB'!$F$14:$CG$713,'ALL-GTK-SD-SMP-SMA-SMK-SLB'!AP$7,FALSE)</f>
        <v>0</v>
      </c>
      <c r="AP56" s="9">
        <f>VLOOKUP($E56,'ALL-GTK-SD-SMP-SMA-SMK-SLB'!$F$14:$CG$713,'ALL-GTK-SD-SMP-SMA-SMK-SLB'!AQ$7,FALSE)</f>
        <v>0</v>
      </c>
      <c r="AQ56" s="9">
        <f>VLOOKUP($E56,'ALL-GTK-SD-SMP-SMA-SMK-SLB'!$F$14:$CG$713,'ALL-GTK-SD-SMP-SMA-SMK-SLB'!AR$7,FALSE)</f>
        <v>0</v>
      </c>
      <c r="AR56" s="9">
        <f>VLOOKUP($E56,'ALL-GTK-SD-SMP-SMA-SMK-SLB'!$F$14:$CG$713,'ALL-GTK-SD-SMP-SMA-SMK-SLB'!AS$7,FALSE)</f>
        <v>0</v>
      </c>
      <c r="AS56" s="9">
        <f>VLOOKUP($E56,'ALL-GTK-SD-SMP-SMA-SMK-SLB'!$F$14:$CG$713,'ALL-GTK-SD-SMP-SMA-SMK-SLB'!AT$7,FALSE)</f>
        <v>0</v>
      </c>
      <c r="AT56" s="9">
        <f>VLOOKUP($E56,'ALL-GTK-SD-SMP-SMA-SMK-SLB'!$F$14:$CG$713,'ALL-GTK-SD-SMP-SMA-SMK-SLB'!AU$7,FALSE)</f>
        <v>0</v>
      </c>
      <c r="AU56" s="9">
        <f>VLOOKUP($E56,'ALL-GTK-SD-SMP-SMA-SMK-SLB'!$F$14:$CG$713,'ALL-GTK-SD-SMP-SMA-SMK-SLB'!AV$7,FALSE)</f>
        <v>0</v>
      </c>
      <c r="AV56" s="9">
        <f>VLOOKUP($E56,'ALL-GTK-SD-SMP-SMA-SMK-SLB'!$F$14:$CG$713,'ALL-GTK-SD-SMP-SMA-SMK-SLB'!AW$7,FALSE)</f>
        <v>0</v>
      </c>
      <c r="AW56" s="9">
        <f>VLOOKUP($E56,'ALL-GTK-SD-SMP-SMA-SMK-SLB'!$F$14:$CG$713,'ALL-GTK-SD-SMP-SMA-SMK-SLB'!AX$7,FALSE)</f>
        <v>0</v>
      </c>
      <c r="AX56" s="9">
        <f>VLOOKUP($E56,'ALL-GTK-SD-SMP-SMA-SMK-SLB'!$F$14:$CG$713,'ALL-GTK-SD-SMP-SMA-SMK-SLB'!AY$7,FALSE)</f>
        <v>4</v>
      </c>
      <c r="AY56" s="9">
        <f>VLOOKUP($E56,'ALL-GTK-SD-SMP-SMA-SMK-SLB'!$F$14:$CG$713,'ALL-GTK-SD-SMP-SMA-SMK-SLB'!AZ$7,FALSE)</f>
        <v>18</v>
      </c>
      <c r="AZ56" s="9">
        <f>VLOOKUP($E56,'ALL-GTK-SD-SMP-SMA-SMK-SLB'!$F$14:$CG$713,'ALL-GTK-SD-SMP-SMA-SMK-SLB'!BA$7,FALSE)</f>
        <v>1</v>
      </c>
      <c r="BA56" s="9">
        <f>VLOOKUP($E56,'ALL-GTK-SD-SMP-SMA-SMK-SLB'!$F$14:$CG$713,'ALL-GTK-SD-SMP-SMA-SMK-SLB'!BB$7,FALSE)</f>
        <v>0</v>
      </c>
      <c r="BB56" s="9">
        <f>VLOOKUP($E56,'ALL-GTK-SD-SMP-SMA-SMK-SLB'!$F$14:$CG$713,'ALL-GTK-SD-SMP-SMA-SMK-SLB'!BC$7,FALSE)</f>
        <v>0</v>
      </c>
      <c r="BC56" s="9">
        <f>VLOOKUP($E56,'ALL-GTK-SD-SMP-SMA-SMK-SLB'!$F$14:$CG$713,'ALL-GTK-SD-SMP-SMA-SMK-SLB'!BD$7,FALSE)</f>
        <v>0</v>
      </c>
      <c r="BD56" s="310">
        <f t="shared" si="20"/>
        <v>0</v>
      </c>
      <c r="BE56" s="310">
        <f t="shared" si="21"/>
        <v>0</v>
      </c>
      <c r="BF56" s="10">
        <f t="shared" si="22"/>
        <v>0</v>
      </c>
      <c r="BG56" s="311">
        <f t="shared" si="23"/>
        <v>5</v>
      </c>
      <c r="BH56" s="311">
        <f t="shared" si="24"/>
        <v>18</v>
      </c>
      <c r="BI56" s="10">
        <f t="shared" si="25"/>
        <v>23</v>
      </c>
      <c r="BJ56" s="44">
        <f t="shared" si="26"/>
        <v>5</v>
      </c>
      <c r="BK56" s="44">
        <f t="shared" si="27"/>
        <v>18</v>
      </c>
      <c r="BL56" s="11">
        <f t="shared" si="28"/>
        <v>23</v>
      </c>
      <c r="BM56" s="9">
        <f>VLOOKUP($E56,'ALL-GTK-SD-SMP-SMA-SMK-SLB'!$F$14:$CG$713,'ALL-GTK-SD-SMP-SMA-SMK-SLB'!BN$7,FALSE)</f>
        <v>0</v>
      </c>
      <c r="BN56" s="9">
        <f>VLOOKUP($E56,'ALL-GTK-SD-SMP-SMA-SMK-SLB'!$F$14:$CG$713,'ALL-GTK-SD-SMP-SMA-SMK-SLB'!BO$7,FALSE)</f>
        <v>0</v>
      </c>
      <c r="BO56" s="9">
        <f>VLOOKUP($E56,'ALL-GTK-SD-SMP-SMA-SMK-SLB'!$F$14:$CG$713,'ALL-GTK-SD-SMP-SMA-SMK-SLB'!BP$7,FALSE)</f>
        <v>0</v>
      </c>
      <c r="BP56" s="9">
        <f>VLOOKUP($E56,'ALL-GTK-SD-SMP-SMA-SMK-SLB'!$F$14:$CG$713,'ALL-GTK-SD-SMP-SMA-SMK-SLB'!BQ$7,FALSE)</f>
        <v>0</v>
      </c>
      <c r="BQ56" s="9">
        <f>VLOOKUP($E56,'ALL-GTK-SD-SMP-SMA-SMK-SLB'!$F$14:$CG$713,'ALL-GTK-SD-SMP-SMA-SMK-SLB'!BR$7,FALSE)</f>
        <v>0</v>
      </c>
      <c r="BR56" s="9">
        <f>VLOOKUP($E56,'ALL-GTK-SD-SMP-SMA-SMK-SLB'!$F$14:$CG$713,'ALL-GTK-SD-SMP-SMA-SMK-SLB'!BS$7,FALSE)</f>
        <v>0</v>
      </c>
      <c r="BS56" s="9">
        <f>VLOOKUP($E56,'ALL-GTK-SD-SMP-SMA-SMK-SLB'!$F$14:$CG$713,'ALL-GTK-SD-SMP-SMA-SMK-SLB'!BT$7,FALSE)</f>
        <v>2</v>
      </c>
      <c r="BT56" s="9">
        <f>VLOOKUP($E56,'ALL-GTK-SD-SMP-SMA-SMK-SLB'!$F$14:$CG$713,'ALL-GTK-SD-SMP-SMA-SMK-SLB'!BU$7,FALSE)</f>
        <v>0</v>
      </c>
      <c r="BU56" s="299">
        <f t="shared" si="29"/>
        <v>2</v>
      </c>
      <c r="BV56" s="299">
        <f t="shared" si="30"/>
        <v>0</v>
      </c>
      <c r="BW56" s="44">
        <f t="shared" si="31"/>
        <v>2</v>
      </c>
      <c r="BX56" s="44">
        <f t="shared" si="32"/>
        <v>0</v>
      </c>
      <c r="BY56" s="11">
        <f t="shared" si="33"/>
        <v>2</v>
      </c>
      <c r="BZ56" s="14">
        <f t="shared" si="34"/>
        <v>5</v>
      </c>
      <c r="CA56" s="14">
        <f t="shared" si="35"/>
        <v>18</v>
      </c>
      <c r="CB56" s="13">
        <f t="shared" si="36"/>
        <v>2</v>
      </c>
      <c r="CC56" s="13">
        <f t="shared" si="37"/>
        <v>0</v>
      </c>
      <c r="CD56" s="312">
        <f t="shared" si="38"/>
        <v>7</v>
      </c>
      <c r="CE56" s="312">
        <f t="shared" si="39"/>
        <v>18</v>
      </c>
      <c r="CF56" s="313">
        <f t="shared" si="40"/>
        <v>25</v>
      </c>
      <c r="CG56" s="302" t="str">
        <f t="shared" si="41"/>
        <v>OK</v>
      </c>
    </row>
    <row r="57" spans="1:85" ht="14.25" x14ac:dyDescent="0.25">
      <c r="A57" s="6">
        <v>45</v>
      </c>
      <c r="B57" s="495">
        <v>45</v>
      </c>
      <c r="C57" s="495" t="s">
        <v>6</v>
      </c>
      <c r="D57" s="496" t="s">
        <v>25</v>
      </c>
      <c r="E57" s="626">
        <v>20319950</v>
      </c>
      <c r="F57" s="627" t="s">
        <v>312</v>
      </c>
      <c r="G57" s="624" t="s">
        <v>52</v>
      </c>
      <c r="H57" s="9">
        <f>VLOOKUP($E57,'ALL-GTK-SD-SMP-SMA-SMK-SLB'!$F$14:$CG$713,'ALL-GTK-SD-SMP-SMA-SMK-SLB'!I$7,FALSE)</f>
        <v>0</v>
      </c>
      <c r="I57" s="9">
        <f>VLOOKUP($E57,'ALL-GTK-SD-SMP-SMA-SMK-SLB'!$F$14:$CG$713,'ALL-GTK-SD-SMP-SMA-SMK-SLB'!J$7,FALSE)</f>
        <v>0</v>
      </c>
      <c r="J57" s="9">
        <f>VLOOKUP($E57,'ALL-GTK-SD-SMP-SMA-SMK-SLB'!$F$14:$CG$713,'ALL-GTK-SD-SMP-SMA-SMK-SLB'!K$7,FALSE)</f>
        <v>0</v>
      </c>
      <c r="K57" s="9">
        <f>VLOOKUP($E57,'ALL-GTK-SD-SMP-SMA-SMK-SLB'!$F$14:$CG$713,'ALL-GTK-SD-SMP-SMA-SMK-SLB'!L$7,FALSE)</f>
        <v>0</v>
      </c>
      <c r="L57" s="9">
        <f>VLOOKUP($E57,'ALL-GTK-SD-SMP-SMA-SMK-SLB'!$F$14:$CG$713,'ALL-GTK-SD-SMP-SMA-SMK-SLB'!M$7,FALSE)</f>
        <v>3</v>
      </c>
      <c r="M57" s="9">
        <f>VLOOKUP($E57,'ALL-GTK-SD-SMP-SMA-SMK-SLB'!$F$14:$CG$713,'ALL-GTK-SD-SMP-SMA-SMK-SLB'!N$7,FALSE)</f>
        <v>1</v>
      </c>
      <c r="N57" s="9">
        <f>VLOOKUP($E57,'ALL-GTK-SD-SMP-SMA-SMK-SLB'!$F$14:$CG$713,'ALL-GTK-SD-SMP-SMA-SMK-SLB'!O$7,FALSE)</f>
        <v>1</v>
      </c>
      <c r="O57" s="9">
        <f>VLOOKUP($E57,'ALL-GTK-SD-SMP-SMA-SMK-SLB'!$F$14:$CG$713,'ALL-GTK-SD-SMP-SMA-SMK-SLB'!P$7,FALSE)</f>
        <v>4</v>
      </c>
      <c r="P57" s="299">
        <f t="shared" si="6"/>
        <v>4</v>
      </c>
      <c r="Q57" s="299">
        <f t="shared" si="7"/>
        <v>5</v>
      </c>
      <c r="R57" s="300">
        <f t="shared" si="8"/>
        <v>9</v>
      </c>
      <c r="S57" s="9">
        <f>VLOOKUP($E57,'ALL-GTK-SD-SMP-SMA-SMK-SLB'!$F$14:$CG$713,'ALL-GTK-SD-SMP-SMA-SMK-SLB'!T$7,FALSE)</f>
        <v>0</v>
      </c>
      <c r="T57" s="9">
        <f>VLOOKUP($E57,'ALL-GTK-SD-SMP-SMA-SMK-SLB'!$F$14:$CG$713,'ALL-GTK-SD-SMP-SMA-SMK-SLB'!U$7,FALSE)</f>
        <v>0</v>
      </c>
      <c r="U57" s="9">
        <f>VLOOKUP($E57,'ALL-GTK-SD-SMP-SMA-SMK-SLB'!$F$14:$CG$713,'ALL-GTK-SD-SMP-SMA-SMK-SLB'!V$7,FALSE)</f>
        <v>0</v>
      </c>
      <c r="V57" s="9">
        <f>VLOOKUP($E57,'ALL-GTK-SD-SMP-SMA-SMK-SLB'!$F$14:$CG$713,'ALL-GTK-SD-SMP-SMA-SMK-SLB'!W$7,FALSE)</f>
        <v>3</v>
      </c>
      <c r="W57" s="9">
        <f>VLOOKUP($E57,'ALL-GTK-SD-SMP-SMA-SMK-SLB'!$F$14:$CG$713,'ALL-GTK-SD-SMP-SMA-SMK-SLB'!X$7,FALSE)</f>
        <v>3</v>
      </c>
      <c r="X57" s="9">
        <f>VLOOKUP($E57,'ALL-GTK-SD-SMP-SMA-SMK-SLB'!$F$14:$CG$713,'ALL-GTK-SD-SMP-SMA-SMK-SLB'!Y$7,FALSE)</f>
        <v>3</v>
      </c>
      <c r="Y57" s="299">
        <f t="shared" si="9"/>
        <v>3</v>
      </c>
      <c r="Z57" s="299">
        <f t="shared" si="10"/>
        <v>6</v>
      </c>
      <c r="AA57" s="10">
        <f t="shared" si="11"/>
        <v>9</v>
      </c>
      <c r="AB57" s="44">
        <f t="shared" si="12"/>
        <v>7</v>
      </c>
      <c r="AC57" s="44">
        <f t="shared" si="13"/>
        <v>11</v>
      </c>
      <c r="AD57" s="11">
        <f t="shared" si="14"/>
        <v>18</v>
      </c>
      <c r="AE57" s="9">
        <f>VLOOKUP($E57,'ALL-GTK-SD-SMP-SMA-SMK-SLB'!$F$14:$CG$713,'ALL-GTK-SD-SMP-SMA-SMK-SLB'!AF$7,FALSE)</f>
        <v>3</v>
      </c>
      <c r="AF57" s="9">
        <f>VLOOKUP($E57,'ALL-GTK-SD-SMP-SMA-SMK-SLB'!$F$14:$CG$713,'ALL-GTK-SD-SMP-SMA-SMK-SLB'!AG$7,FALSE)</f>
        <v>7</v>
      </c>
      <c r="AG57" s="10">
        <f t="shared" si="15"/>
        <v>10</v>
      </c>
      <c r="AH57" s="9">
        <f>VLOOKUP($E57,'ALL-GTK-SD-SMP-SMA-SMK-SLB'!$F$14:$CG$713,'ALL-GTK-SD-SMP-SMA-SMK-SLB'!AI$7,FALSE)</f>
        <v>4</v>
      </c>
      <c r="AI57" s="9">
        <f>VLOOKUP($E57,'ALL-GTK-SD-SMP-SMA-SMK-SLB'!$F$14:$CG$713,'ALL-GTK-SD-SMP-SMA-SMK-SLB'!AJ$7,FALSE)</f>
        <v>4</v>
      </c>
      <c r="AJ57" s="10">
        <f t="shared" si="16"/>
        <v>8</v>
      </c>
      <c r="AK57" s="44">
        <f t="shared" si="17"/>
        <v>7</v>
      </c>
      <c r="AL57" s="44">
        <f t="shared" si="18"/>
        <v>11</v>
      </c>
      <c r="AM57" s="11">
        <f t="shared" si="19"/>
        <v>18</v>
      </c>
      <c r="AN57" s="299">
        <f>VLOOKUP($E57,'ALL-GTK-SD-SMP-SMA-SMK-SLB'!$F$14:$CG$713,'ALL-GTK-SD-SMP-SMA-SMK-SLB'!AO$7,FALSE)</f>
        <v>0</v>
      </c>
      <c r="AO57" s="299">
        <f>VLOOKUP($E57,'ALL-GTK-SD-SMP-SMA-SMK-SLB'!$F$14:$CG$713,'ALL-GTK-SD-SMP-SMA-SMK-SLB'!AP$7,FALSE)</f>
        <v>0</v>
      </c>
      <c r="AP57" s="9">
        <f>VLOOKUP($E57,'ALL-GTK-SD-SMP-SMA-SMK-SLB'!$F$14:$CG$713,'ALL-GTK-SD-SMP-SMA-SMK-SLB'!AQ$7,FALSE)</f>
        <v>0</v>
      </c>
      <c r="AQ57" s="9">
        <f>VLOOKUP($E57,'ALL-GTK-SD-SMP-SMA-SMK-SLB'!$F$14:$CG$713,'ALL-GTK-SD-SMP-SMA-SMK-SLB'!AR$7,FALSE)</f>
        <v>0</v>
      </c>
      <c r="AR57" s="9">
        <f>VLOOKUP($E57,'ALL-GTK-SD-SMP-SMA-SMK-SLB'!$F$14:$CG$713,'ALL-GTK-SD-SMP-SMA-SMK-SLB'!AS$7,FALSE)</f>
        <v>1</v>
      </c>
      <c r="AS57" s="9">
        <f>VLOOKUP($E57,'ALL-GTK-SD-SMP-SMA-SMK-SLB'!$F$14:$CG$713,'ALL-GTK-SD-SMP-SMA-SMK-SLB'!AT$7,FALSE)</f>
        <v>0</v>
      </c>
      <c r="AT57" s="9">
        <f>VLOOKUP($E57,'ALL-GTK-SD-SMP-SMA-SMK-SLB'!$F$14:$CG$713,'ALL-GTK-SD-SMP-SMA-SMK-SLB'!AU$7,FALSE)</f>
        <v>0</v>
      </c>
      <c r="AU57" s="9">
        <f>VLOOKUP($E57,'ALL-GTK-SD-SMP-SMA-SMK-SLB'!$F$14:$CG$713,'ALL-GTK-SD-SMP-SMA-SMK-SLB'!AV$7,FALSE)</f>
        <v>0</v>
      </c>
      <c r="AV57" s="9">
        <f>VLOOKUP($E57,'ALL-GTK-SD-SMP-SMA-SMK-SLB'!$F$14:$CG$713,'ALL-GTK-SD-SMP-SMA-SMK-SLB'!AW$7,FALSE)</f>
        <v>0</v>
      </c>
      <c r="AW57" s="9">
        <f>VLOOKUP($E57,'ALL-GTK-SD-SMP-SMA-SMK-SLB'!$F$14:$CG$713,'ALL-GTK-SD-SMP-SMA-SMK-SLB'!AX$7,FALSE)</f>
        <v>0</v>
      </c>
      <c r="AX57" s="9">
        <f>VLOOKUP($E57,'ALL-GTK-SD-SMP-SMA-SMK-SLB'!$F$14:$CG$713,'ALL-GTK-SD-SMP-SMA-SMK-SLB'!AY$7,FALSE)</f>
        <v>3</v>
      </c>
      <c r="AY57" s="9">
        <f>VLOOKUP($E57,'ALL-GTK-SD-SMP-SMA-SMK-SLB'!$F$14:$CG$713,'ALL-GTK-SD-SMP-SMA-SMK-SLB'!AZ$7,FALSE)</f>
        <v>11</v>
      </c>
      <c r="AZ57" s="9">
        <f>VLOOKUP($E57,'ALL-GTK-SD-SMP-SMA-SMK-SLB'!$F$14:$CG$713,'ALL-GTK-SD-SMP-SMA-SMK-SLB'!BA$7,FALSE)</f>
        <v>3</v>
      </c>
      <c r="BA57" s="9">
        <f>VLOOKUP($E57,'ALL-GTK-SD-SMP-SMA-SMK-SLB'!$F$14:$CG$713,'ALL-GTK-SD-SMP-SMA-SMK-SLB'!BB$7,FALSE)</f>
        <v>0</v>
      </c>
      <c r="BB57" s="9">
        <f>VLOOKUP($E57,'ALL-GTK-SD-SMP-SMA-SMK-SLB'!$F$14:$CG$713,'ALL-GTK-SD-SMP-SMA-SMK-SLB'!BC$7,FALSE)</f>
        <v>0</v>
      </c>
      <c r="BC57" s="9">
        <f>VLOOKUP($E57,'ALL-GTK-SD-SMP-SMA-SMK-SLB'!$F$14:$CG$713,'ALL-GTK-SD-SMP-SMA-SMK-SLB'!BD$7,FALSE)</f>
        <v>0</v>
      </c>
      <c r="BD57" s="310">
        <f t="shared" si="20"/>
        <v>1</v>
      </c>
      <c r="BE57" s="310">
        <f t="shared" si="21"/>
        <v>0</v>
      </c>
      <c r="BF57" s="10">
        <f t="shared" si="22"/>
        <v>1</v>
      </c>
      <c r="BG57" s="311">
        <f t="shared" si="23"/>
        <v>6</v>
      </c>
      <c r="BH57" s="311">
        <f t="shared" si="24"/>
        <v>11</v>
      </c>
      <c r="BI57" s="10">
        <f t="shared" si="25"/>
        <v>17</v>
      </c>
      <c r="BJ57" s="44">
        <f t="shared" si="26"/>
        <v>7</v>
      </c>
      <c r="BK57" s="44">
        <f t="shared" si="27"/>
        <v>11</v>
      </c>
      <c r="BL57" s="11">
        <f t="shared" si="28"/>
        <v>18</v>
      </c>
      <c r="BM57" s="9">
        <f>VLOOKUP($E57,'ALL-GTK-SD-SMP-SMA-SMK-SLB'!$F$14:$CG$713,'ALL-GTK-SD-SMP-SMA-SMK-SLB'!BN$7,FALSE)</f>
        <v>0</v>
      </c>
      <c r="BN57" s="9">
        <f>VLOOKUP($E57,'ALL-GTK-SD-SMP-SMA-SMK-SLB'!$F$14:$CG$713,'ALL-GTK-SD-SMP-SMA-SMK-SLB'!BO$7,FALSE)</f>
        <v>0</v>
      </c>
      <c r="BO57" s="9">
        <f>VLOOKUP($E57,'ALL-GTK-SD-SMP-SMA-SMK-SLB'!$F$14:$CG$713,'ALL-GTK-SD-SMP-SMA-SMK-SLB'!BP$7,FALSE)</f>
        <v>0</v>
      </c>
      <c r="BP57" s="9">
        <f>VLOOKUP($E57,'ALL-GTK-SD-SMP-SMA-SMK-SLB'!$F$14:$CG$713,'ALL-GTK-SD-SMP-SMA-SMK-SLB'!BQ$7,FALSE)</f>
        <v>0</v>
      </c>
      <c r="BQ57" s="9">
        <f>VLOOKUP($E57,'ALL-GTK-SD-SMP-SMA-SMK-SLB'!$F$14:$CG$713,'ALL-GTK-SD-SMP-SMA-SMK-SLB'!BR$7,FALSE)</f>
        <v>0</v>
      </c>
      <c r="BR57" s="9">
        <f>VLOOKUP($E57,'ALL-GTK-SD-SMP-SMA-SMK-SLB'!$F$14:$CG$713,'ALL-GTK-SD-SMP-SMA-SMK-SLB'!BS$7,FALSE)</f>
        <v>0</v>
      </c>
      <c r="BS57" s="9">
        <f>VLOOKUP($E57,'ALL-GTK-SD-SMP-SMA-SMK-SLB'!$F$14:$CG$713,'ALL-GTK-SD-SMP-SMA-SMK-SLB'!BT$7,FALSE)</f>
        <v>0</v>
      </c>
      <c r="BT57" s="9">
        <f>VLOOKUP($E57,'ALL-GTK-SD-SMP-SMA-SMK-SLB'!$F$14:$CG$713,'ALL-GTK-SD-SMP-SMA-SMK-SLB'!BU$7,FALSE)</f>
        <v>0</v>
      </c>
      <c r="BU57" s="299">
        <f t="shared" si="29"/>
        <v>0</v>
      </c>
      <c r="BV57" s="299">
        <f t="shared" si="30"/>
        <v>0</v>
      </c>
      <c r="BW57" s="44">
        <f t="shared" si="31"/>
        <v>0</v>
      </c>
      <c r="BX57" s="44">
        <f t="shared" si="32"/>
        <v>0</v>
      </c>
      <c r="BY57" s="11">
        <f t="shared" si="33"/>
        <v>0</v>
      </c>
      <c r="BZ57" s="14">
        <f t="shared" si="34"/>
        <v>7</v>
      </c>
      <c r="CA57" s="14">
        <f t="shared" si="35"/>
        <v>11</v>
      </c>
      <c r="CB57" s="13">
        <f t="shared" si="36"/>
        <v>0</v>
      </c>
      <c r="CC57" s="13">
        <f t="shared" si="37"/>
        <v>0</v>
      </c>
      <c r="CD57" s="312">
        <f t="shared" si="38"/>
        <v>7</v>
      </c>
      <c r="CE57" s="312">
        <f t="shared" si="39"/>
        <v>11</v>
      </c>
      <c r="CF57" s="313">
        <f t="shared" si="40"/>
        <v>18</v>
      </c>
      <c r="CG57" s="302" t="str">
        <f t="shared" si="41"/>
        <v>OK</v>
      </c>
    </row>
    <row r="58" spans="1:85" ht="14.25" x14ac:dyDescent="0.25">
      <c r="A58" s="6">
        <v>46</v>
      </c>
      <c r="B58" s="495">
        <v>46</v>
      </c>
      <c r="C58" s="495" t="s">
        <v>6</v>
      </c>
      <c r="D58" s="496" t="s">
        <v>25</v>
      </c>
      <c r="E58" s="626">
        <v>20319949</v>
      </c>
      <c r="F58" s="627" t="s">
        <v>313</v>
      </c>
      <c r="G58" s="624" t="s">
        <v>52</v>
      </c>
      <c r="H58" s="9">
        <f>VLOOKUP($E58,'ALL-GTK-SD-SMP-SMA-SMK-SLB'!$F$14:$CG$713,'ALL-GTK-SD-SMP-SMA-SMK-SLB'!I$7,FALSE)</f>
        <v>0</v>
      </c>
      <c r="I58" s="9">
        <f>VLOOKUP($E58,'ALL-GTK-SD-SMP-SMA-SMK-SLB'!$F$14:$CG$713,'ALL-GTK-SD-SMP-SMA-SMK-SLB'!J$7,FALSE)</f>
        <v>0</v>
      </c>
      <c r="J58" s="9">
        <f>VLOOKUP($E58,'ALL-GTK-SD-SMP-SMA-SMK-SLB'!$F$14:$CG$713,'ALL-GTK-SD-SMP-SMA-SMK-SLB'!K$7,FALSE)</f>
        <v>0</v>
      </c>
      <c r="K58" s="9">
        <f>VLOOKUP($E58,'ALL-GTK-SD-SMP-SMA-SMK-SLB'!$F$14:$CG$713,'ALL-GTK-SD-SMP-SMA-SMK-SLB'!L$7,FALSE)</f>
        <v>0</v>
      </c>
      <c r="L58" s="9">
        <f>VLOOKUP($E58,'ALL-GTK-SD-SMP-SMA-SMK-SLB'!$F$14:$CG$713,'ALL-GTK-SD-SMP-SMA-SMK-SLB'!M$7,FALSE)</f>
        <v>1</v>
      </c>
      <c r="M58" s="9">
        <f>VLOOKUP($E58,'ALL-GTK-SD-SMP-SMA-SMK-SLB'!$F$14:$CG$713,'ALL-GTK-SD-SMP-SMA-SMK-SLB'!N$7,FALSE)</f>
        <v>1</v>
      </c>
      <c r="N58" s="9">
        <f>VLOOKUP($E58,'ALL-GTK-SD-SMP-SMA-SMK-SLB'!$F$14:$CG$713,'ALL-GTK-SD-SMP-SMA-SMK-SLB'!O$7,FALSE)</f>
        <v>1</v>
      </c>
      <c r="O58" s="9">
        <f>VLOOKUP($E58,'ALL-GTK-SD-SMP-SMA-SMK-SLB'!$F$14:$CG$713,'ALL-GTK-SD-SMP-SMA-SMK-SLB'!P$7,FALSE)</f>
        <v>6</v>
      </c>
      <c r="P58" s="299">
        <f t="shared" si="6"/>
        <v>2</v>
      </c>
      <c r="Q58" s="299">
        <f t="shared" si="7"/>
        <v>7</v>
      </c>
      <c r="R58" s="300">
        <f t="shared" si="8"/>
        <v>9</v>
      </c>
      <c r="S58" s="9">
        <f>VLOOKUP($E58,'ALL-GTK-SD-SMP-SMA-SMK-SLB'!$F$14:$CG$713,'ALL-GTK-SD-SMP-SMA-SMK-SLB'!T$7,FALSE)</f>
        <v>0</v>
      </c>
      <c r="T58" s="9">
        <f>VLOOKUP($E58,'ALL-GTK-SD-SMP-SMA-SMK-SLB'!$F$14:$CG$713,'ALL-GTK-SD-SMP-SMA-SMK-SLB'!U$7,FALSE)</f>
        <v>0</v>
      </c>
      <c r="U58" s="9">
        <f>VLOOKUP($E58,'ALL-GTK-SD-SMP-SMA-SMK-SLB'!$F$14:$CG$713,'ALL-GTK-SD-SMP-SMA-SMK-SLB'!V$7,FALSE)</f>
        <v>0</v>
      </c>
      <c r="V58" s="9">
        <f>VLOOKUP($E58,'ALL-GTK-SD-SMP-SMA-SMK-SLB'!$F$14:$CG$713,'ALL-GTK-SD-SMP-SMA-SMK-SLB'!W$7,FALSE)</f>
        <v>0</v>
      </c>
      <c r="W58" s="9">
        <f>VLOOKUP($E58,'ALL-GTK-SD-SMP-SMA-SMK-SLB'!$F$14:$CG$713,'ALL-GTK-SD-SMP-SMA-SMK-SLB'!X$7,FALSE)</f>
        <v>5</v>
      </c>
      <c r="X58" s="9">
        <f>VLOOKUP($E58,'ALL-GTK-SD-SMP-SMA-SMK-SLB'!$F$14:$CG$713,'ALL-GTK-SD-SMP-SMA-SMK-SLB'!Y$7,FALSE)</f>
        <v>2</v>
      </c>
      <c r="Y58" s="299">
        <f t="shared" si="9"/>
        <v>5</v>
      </c>
      <c r="Z58" s="299">
        <f t="shared" si="10"/>
        <v>2</v>
      </c>
      <c r="AA58" s="10">
        <f t="shared" si="11"/>
        <v>7</v>
      </c>
      <c r="AB58" s="44">
        <f t="shared" si="12"/>
        <v>7</v>
      </c>
      <c r="AC58" s="44">
        <f t="shared" si="13"/>
        <v>9</v>
      </c>
      <c r="AD58" s="11">
        <f t="shared" si="14"/>
        <v>16</v>
      </c>
      <c r="AE58" s="9">
        <f>VLOOKUP($E58,'ALL-GTK-SD-SMP-SMA-SMK-SLB'!$F$14:$CG$713,'ALL-GTK-SD-SMP-SMA-SMK-SLB'!AF$7,FALSE)</f>
        <v>4</v>
      </c>
      <c r="AF58" s="9">
        <f>VLOOKUP($E58,'ALL-GTK-SD-SMP-SMA-SMK-SLB'!$F$14:$CG$713,'ALL-GTK-SD-SMP-SMA-SMK-SLB'!AG$7,FALSE)</f>
        <v>3</v>
      </c>
      <c r="AG58" s="10">
        <f t="shared" si="15"/>
        <v>7</v>
      </c>
      <c r="AH58" s="9">
        <f>VLOOKUP($E58,'ALL-GTK-SD-SMP-SMA-SMK-SLB'!$F$14:$CG$713,'ALL-GTK-SD-SMP-SMA-SMK-SLB'!AI$7,FALSE)</f>
        <v>3</v>
      </c>
      <c r="AI58" s="9">
        <f>VLOOKUP($E58,'ALL-GTK-SD-SMP-SMA-SMK-SLB'!$F$14:$CG$713,'ALL-GTK-SD-SMP-SMA-SMK-SLB'!AJ$7,FALSE)</f>
        <v>6</v>
      </c>
      <c r="AJ58" s="10">
        <f t="shared" si="16"/>
        <v>9</v>
      </c>
      <c r="AK58" s="44">
        <f t="shared" si="17"/>
        <v>7</v>
      </c>
      <c r="AL58" s="44">
        <f t="shared" si="18"/>
        <v>9</v>
      </c>
      <c r="AM58" s="11">
        <f t="shared" si="19"/>
        <v>16</v>
      </c>
      <c r="AN58" s="299">
        <f>VLOOKUP($E58,'ALL-GTK-SD-SMP-SMA-SMK-SLB'!$F$14:$CG$713,'ALL-GTK-SD-SMP-SMA-SMK-SLB'!AO$7,FALSE)</f>
        <v>0</v>
      </c>
      <c r="AO58" s="299">
        <f>VLOOKUP($E58,'ALL-GTK-SD-SMP-SMA-SMK-SLB'!$F$14:$CG$713,'ALL-GTK-SD-SMP-SMA-SMK-SLB'!AP$7,FALSE)</f>
        <v>0</v>
      </c>
      <c r="AP58" s="9">
        <f>VLOOKUP($E58,'ALL-GTK-SD-SMP-SMA-SMK-SLB'!$F$14:$CG$713,'ALL-GTK-SD-SMP-SMA-SMK-SLB'!AQ$7,FALSE)</f>
        <v>0</v>
      </c>
      <c r="AQ58" s="9">
        <f>VLOOKUP($E58,'ALL-GTK-SD-SMP-SMA-SMK-SLB'!$F$14:$CG$713,'ALL-GTK-SD-SMP-SMA-SMK-SLB'!AR$7,FALSE)</f>
        <v>0</v>
      </c>
      <c r="AR58" s="9">
        <f>VLOOKUP($E58,'ALL-GTK-SD-SMP-SMA-SMK-SLB'!$F$14:$CG$713,'ALL-GTK-SD-SMP-SMA-SMK-SLB'!AS$7,FALSE)</f>
        <v>0</v>
      </c>
      <c r="AS58" s="9">
        <f>VLOOKUP($E58,'ALL-GTK-SD-SMP-SMA-SMK-SLB'!$F$14:$CG$713,'ALL-GTK-SD-SMP-SMA-SMK-SLB'!AT$7,FALSE)</f>
        <v>0</v>
      </c>
      <c r="AT58" s="9">
        <f>VLOOKUP($E58,'ALL-GTK-SD-SMP-SMA-SMK-SLB'!$F$14:$CG$713,'ALL-GTK-SD-SMP-SMA-SMK-SLB'!AU$7,FALSE)</f>
        <v>0</v>
      </c>
      <c r="AU58" s="9">
        <f>VLOOKUP($E58,'ALL-GTK-SD-SMP-SMA-SMK-SLB'!$F$14:$CG$713,'ALL-GTK-SD-SMP-SMA-SMK-SLB'!AV$7,FALSE)</f>
        <v>0</v>
      </c>
      <c r="AV58" s="9">
        <f>VLOOKUP($E58,'ALL-GTK-SD-SMP-SMA-SMK-SLB'!$F$14:$CG$713,'ALL-GTK-SD-SMP-SMA-SMK-SLB'!AW$7,FALSE)</f>
        <v>0</v>
      </c>
      <c r="AW58" s="9">
        <f>VLOOKUP($E58,'ALL-GTK-SD-SMP-SMA-SMK-SLB'!$F$14:$CG$713,'ALL-GTK-SD-SMP-SMA-SMK-SLB'!AX$7,FALSE)</f>
        <v>0</v>
      </c>
      <c r="AX58" s="9">
        <f>VLOOKUP($E58,'ALL-GTK-SD-SMP-SMA-SMK-SLB'!$F$14:$CG$713,'ALL-GTK-SD-SMP-SMA-SMK-SLB'!AY$7,FALSE)</f>
        <v>7</v>
      </c>
      <c r="AY58" s="9">
        <f>VLOOKUP($E58,'ALL-GTK-SD-SMP-SMA-SMK-SLB'!$F$14:$CG$713,'ALL-GTK-SD-SMP-SMA-SMK-SLB'!AZ$7,FALSE)</f>
        <v>8</v>
      </c>
      <c r="AZ58" s="9">
        <f>VLOOKUP($E58,'ALL-GTK-SD-SMP-SMA-SMK-SLB'!$F$14:$CG$713,'ALL-GTK-SD-SMP-SMA-SMK-SLB'!BA$7,FALSE)</f>
        <v>0</v>
      </c>
      <c r="BA58" s="9">
        <f>VLOOKUP($E58,'ALL-GTK-SD-SMP-SMA-SMK-SLB'!$F$14:$CG$713,'ALL-GTK-SD-SMP-SMA-SMK-SLB'!BB$7,FALSE)</f>
        <v>1</v>
      </c>
      <c r="BB58" s="9">
        <f>VLOOKUP($E58,'ALL-GTK-SD-SMP-SMA-SMK-SLB'!$F$14:$CG$713,'ALL-GTK-SD-SMP-SMA-SMK-SLB'!BC$7,FALSE)</f>
        <v>0</v>
      </c>
      <c r="BC58" s="9">
        <f>VLOOKUP($E58,'ALL-GTK-SD-SMP-SMA-SMK-SLB'!$F$14:$CG$713,'ALL-GTK-SD-SMP-SMA-SMK-SLB'!BD$7,FALSE)</f>
        <v>0</v>
      </c>
      <c r="BD58" s="310">
        <f t="shared" si="20"/>
        <v>0</v>
      </c>
      <c r="BE58" s="310">
        <f t="shared" si="21"/>
        <v>0</v>
      </c>
      <c r="BF58" s="10">
        <f t="shared" si="22"/>
        <v>0</v>
      </c>
      <c r="BG58" s="311">
        <f t="shared" si="23"/>
        <v>7</v>
      </c>
      <c r="BH58" s="311">
        <f t="shared" si="24"/>
        <v>9</v>
      </c>
      <c r="BI58" s="10">
        <f t="shared" si="25"/>
        <v>16</v>
      </c>
      <c r="BJ58" s="44">
        <f t="shared" si="26"/>
        <v>7</v>
      </c>
      <c r="BK58" s="44">
        <f t="shared" si="27"/>
        <v>9</v>
      </c>
      <c r="BL58" s="11">
        <f t="shared" si="28"/>
        <v>16</v>
      </c>
      <c r="BM58" s="9">
        <f>VLOOKUP($E58,'ALL-GTK-SD-SMP-SMA-SMK-SLB'!$F$14:$CG$713,'ALL-GTK-SD-SMP-SMA-SMK-SLB'!BN$7,FALSE)</f>
        <v>0</v>
      </c>
      <c r="BN58" s="9">
        <f>VLOOKUP($E58,'ALL-GTK-SD-SMP-SMA-SMK-SLB'!$F$14:$CG$713,'ALL-GTK-SD-SMP-SMA-SMK-SLB'!BO$7,FALSE)</f>
        <v>0</v>
      </c>
      <c r="BO58" s="9">
        <f>VLOOKUP($E58,'ALL-GTK-SD-SMP-SMA-SMK-SLB'!$F$14:$CG$713,'ALL-GTK-SD-SMP-SMA-SMK-SLB'!BP$7,FALSE)</f>
        <v>0</v>
      </c>
      <c r="BP58" s="9">
        <f>VLOOKUP($E58,'ALL-GTK-SD-SMP-SMA-SMK-SLB'!$F$14:$CG$713,'ALL-GTK-SD-SMP-SMA-SMK-SLB'!BQ$7,FALSE)</f>
        <v>0</v>
      </c>
      <c r="BQ58" s="9">
        <f>VLOOKUP($E58,'ALL-GTK-SD-SMP-SMA-SMK-SLB'!$F$14:$CG$713,'ALL-GTK-SD-SMP-SMA-SMK-SLB'!BR$7,FALSE)</f>
        <v>0</v>
      </c>
      <c r="BR58" s="9">
        <f>VLOOKUP($E58,'ALL-GTK-SD-SMP-SMA-SMK-SLB'!$F$14:$CG$713,'ALL-GTK-SD-SMP-SMA-SMK-SLB'!BS$7,FALSE)</f>
        <v>0</v>
      </c>
      <c r="BS58" s="9">
        <f>VLOOKUP($E58,'ALL-GTK-SD-SMP-SMA-SMK-SLB'!$F$14:$CG$713,'ALL-GTK-SD-SMP-SMA-SMK-SLB'!BT$7,FALSE)</f>
        <v>0</v>
      </c>
      <c r="BT58" s="9">
        <f>VLOOKUP($E58,'ALL-GTK-SD-SMP-SMA-SMK-SLB'!$F$14:$CG$713,'ALL-GTK-SD-SMP-SMA-SMK-SLB'!BU$7,FALSE)</f>
        <v>2</v>
      </c>
      <c r="BU58" s="299">
        <f t="shared" si="29"/>
        <v>0</v>
      </c>
      <c r="BV58" s="299">
        <f t="shared" si="30"/>
        <v>2</v>
      </c>
      <c r="BW58" s="44">
        <f t="shared" si="31"/>
        <v>0</v>
      </c>
      <c r="BX58" s="44">
        <f t="shared" si="32"/>
        <v>2</v>
      </c>
      <c r="BY58" s="11">
        <f t="shared" si="33"/>
        <v>2</v>
      </c>
      <c r="BZ58" s="14">
        <f t="shared" si="34"/>
        <v>7</v>
      </c>
      <c r="CA58" s="14">
        <f t="shared" si="35"/>
        <v>9</v>
      </c>
      <c r="CB58" s="13">
        <f t="shared" si="36"/>
        <v>0</v>
      </c>
      <c r="CC58" s="13">
        <f t="shared" si="37"/>
        <v>2</v>
      </c>
      <c r="CD58" s="312">
        <f t="shared" si="38"/>
        <v>7</v>
      </c>
      <c r="CE58" s="312">
        <f t="shared" si="39"/>
        <v>11</v>
      </c>
      <c r="CF58" s="313">
        <f t="shared" si="40"/>
        <v>18</v>
      </c>
      <c r="CG58" s="302" t="str">
        <f t="shared" si="41"/>
        <v>OK</v>
      </c>
    </row>
    <row r="59" spans="1:85" ht="14.25" x14ac:dyDescent="0.25">
      <c r="A59" s="6">
        <v>47</v>
      </c>
      <c r="B59" s="495">
        <v>47</v>
      </c>
      <c r="C59" s="495" t="s">
        <v>6</v>
      </c>
      <c r="D59" s="496" t="s">
        <v>25</v>
      </c>
      <c r="E59" s="626">
        <v>20319948</v>
      </c>
      <c r="F59" s="627" t="s">
        <v>314</v>
      </c>
      <c r="G59" s="624" t="s">
        <v>52</v>
      </c>
      <c r="H59" s="9">
        <f>VLOOKUP($E59,'ALL-GTK-SD-SMP-SMA-SMK-SLB'!$F$14:$CG$713,'ALL-GTK-SD-SMP-SMA-SMK-SLB'!I$7,FALSE)</f>
        <v>0</v>
      </c>
      <c r="I59" s="9">
        <f>VLOOKUP($E59,'ALL-GTK-SD-SMP-SMA-SMK-SLB'!$F$14:$CG$713,'ALL-GTK-SD-SMP-SMA-SMK-SLB'!J$7,FALSE)</f>
        <v>0</v>
      </c>
      <c r="J59" s="9">
        <f>VLOOKUP($E59,'ALL-GTK-SD-SMP-SMA-SMK-SLB'!$F$14:$CG$713,'ALL-GTK-SD-SMP-SMA-SMK-SLB'!K$7,FALSE)</f>
        <v>0</v>
      </c>
      <c r="K59" s="9">
        <f>VLOOKUP($E59,'ALL-GTK-SD-SMP-SMA-SMK-SLB'!$F$14:$CG$713,'ALL-GTK-SD-SMP-SMA-SMK-SLB'!L$7,FALSE)</f>
        <v>0</v>
      </c>
      <c r="L59" s="9">
        <f>VLOOKUP($E59,'ALL-GTK-SD-SMP-SMA-SMK-SLB'!$F$14:$CG$713,'ALL-GTK-SD-SMP-SMA-SMK-SLB'!M$7,FALSE)</f>
        <v>0</v>
      </c>
      <c r="M59" s="9">
        <f>VLOOKUP($E59,'ALL-GTK-SD-SMP-SMA-SMK-SLB'!$F$14:$CG$713,'ALL-GTK-SD-SMP-SMA-SMK-SLB'!N$7,FALSE)</f>
        <v>0</v>
      </c>
      <c r="N59" s="9">
        <f>VLOOKUP($E59,'ALL-GTK-SD-SMP-SMA-SMK-SLB'!$F$14:$CG$713,'ALL-GTK-SD-SMP-SMA-SMK-SLB'!O$7,FALSE)</f>
        <v>0</v>
      </c>
      <c r="O59" s="9">
        <f>VLOOKUP($E59,'ALL-GTK-SD-SMP-SMA-SMK-SLB'!$F$14:$CG$713,'ALL-GTK-SD-SMP-SMA-SMK-SLB'!P$7,FALSE)</f>
        <v>6</v>
      </c>
      <c r="P59" s="299">
        <f t="shared" si="6"/>
        <v>0</v>
      </c>
      <c r="Q59" s="299">
        <f t="shared" si="7"/>
        <v>6</v>
      </c>
      <c r="R59" s="300">
        <f t="shared" si="8"/>
        <v>6</v>
      </c>
      <c r="S59" s="9">
        <f>VLOOKUP($E59,'ALL-GTK-SD-SMP-SMA-SMK-SLB'!$F$14:$CG$713,'ALL-GTK-SD-SMP-SMA-SMK-SLB'!T$7,FALSE)</f>
        <v>0</v>
      </c>
      <c r="T59" s="9">
        <f>VLOOKUP($E59,'ALL-GTK-SD-SMP-SMA-SMK-SLB'!$F$14:$CG$713,'ALL-GTK-SD-SMP-SMA-SMK-SLB'!U$7,FALSE)</f>
        <v>0</v>
      </c>
      <c r="U59" s="9">
        <f>VLOOKUP($E59,'ALL-GTK-SD-SMP-SMA-SMK-SLB'!$F$14:$CG$713,'ALL-GTK-SD-SMP-SMA-SMK-SLB'!V$7,FALSE)</f>
        <v>2</v>
      </c>
      <c r="V59" s="9">
        <f>VLOOKUP($E59,'ALL-GTK-SD-SMP-SMA-SMK-SLB'!$F$14:$CG$713,'ALL-GTK-SD-SMP-SMA-SMK-SLB'!W$7,FALSE)</f>
        <v>2</v>
      </c>
      <c r="W59" s="9">
        <f>VLOOKUP($E59,'ALL-GTK-SD-SMP-SMA-SMK-SLB'!$F$14:$CG$713,'ALL-GTK-SD-SMP-SMA-SMK-SLB'!X$7,FALSE)</f>
        <v>0</v>
      </c>
      <c r="X59" s="9">
        <f>VLOOKUP($E59,'ALL-GTK-SD-SMP-SMA-SMK-SLB'!$F$14:$CG$713,'ALL-GTK-SD-SMP-SMA-SMK-SLB'!Y$7,FALSE)</f>
        <v>1</v>
      </c>
      <c r="Y59" s="299">
        <f t="shared" si="9"/>
        <v>2</v>
      </c>
      <c r="Z59" s="299">
        <f t="shared" si="10"/>
        <v>3</v>
      </c>
      <c r="AA59" s="10">
        <f t="shared" si="11"/>
        <v>5</v>
      </c>
      <c r="AB59" s="44">
        <f t="shared" si="12"/>
        <v>2</v>
      </c>
      <c r="AC59" s="44">
        <f t="shared" si="13"/>
        <v>9</v>
      </c>
      <c r="AD59" s="11">
        <f t="shared" si="14"/>
        <v>11</v>
      </c>
      <c r="AE59" s="9">
        <f>VLOOKUP($E59,'ALL-GTK-SD-SMP-SMA-SMK-SLB'!$F$14:$CG$713,'ALL-GTK-SD-SMP-SMA-SMK-SLB'!AF$7,FALSE)</f>
        <v>2</v>
      </c>
      <c r="AF59" s="9">
        <f>VLOOKUP($E59,'ALL-GTK-SD-SMP-SMA-SMK-SLB'!$F$14:$CG$713,'ALL-GTK-SD-SMP-SMA-SMK-SLB'!AG$7,FALSE)</f>
        <v>3</v>
      </c>
      <c r="AG59" s="10">
        <f t="shared" si="15"/>
        <v>5</v>
      </c>
      <c r="AH59" s="9">
        <f>VLOOKUP($E59,'ALL-GTK-SD-SMP-SMA-SMK-SLB'!$F$14:$CG$713,'ALL-GTK-SD-SMP-SMA-SMK-SLB'!AI$7,FALSE)</f>
        <v>0</v>
      </c>
      <c r="AI59" s="9">
        <f>VLOOKUP($E59,'ALL-GTK-SD-SMP-SMA-SMK-SLB'!$F$14:$CG$713,'ALL-GTK-SD-SMP-SMA-SMK-SLB'!AJ$7,FALSE)</f>
        <v>6</v>
      </c>
      <c r="AJ59" s="10">
        <f t="shared" si="16"/>
        <v>6</v>
      </c>
      <c r="AK59" s="44">
        <f t="shared" si="17"/>
        <v>2</v>
      </c>
      <c r="AL59" s="44">
        <f t="shared" si="18"/>
        <v>9</v>
      </c>
      <c r="AM59" s="11">
        <f t="shared" si="19"/>
        <v>11</v>
      </c>
      <c r="AN59" s="299">
        <f>VLOOKUP($E59,'ALL-GTK-SD-SMP-SMA-SMK-SLB'!$F$14:$CG$713,'ALL-GTK-SD-SMP-SMA-SMK-SLB'!AO$7,FALSE)</f>
        <v>0</v>
      </c>
      <c r="AO59" s="299">
        <f>VLOOKUP($E59,'ALL-GTK-SD-SMP-SMA-SMK-SLB'!$F$14:$CG$713,'ALL-GTK-SD-SMP-SMA-SMK-SLB'!AP$7,FALSE)</f>
        <v>0</v>
      </c>
      <c r="AP59" s="9">
        <f>VLOOKUP($E59,'ALL-GTK-SD-SMP-SMA-SMK-SLB'!$F$14:$CG$713,'ALL-GTK-SD-SMP-SMA-SMK-SLB'!AQ$7,FALSE)</f>
        <v>0</v>
      </c>
      <c r="AQ59" s="9">
        <f>VLOOKUP($E59,'ALL-GTK-SD-SMP-SMA-SMK-SLB'!$F$14:$CG$713,'ALL-GTK-SD-SMP-SMA-SMK-SLB'!AR$7,FALSE)</f>
        <v>0</v>
      </c>
      <c r="AR59" s="9">
        <f>VLOOKUP($E59,'ALL-GTK-SD-SMP-SMA-SMK-SLB'!$F$14:$CG$713,'ALL-GTK-SD-SMP-SMA-SMK-SLB'!AS$7,FALSE)</f>
        <v>0</v>
      </c>
      <c r="AS59" s="9">
        <f>VLOOKUP($E59,'ALL-GTK-SD-SMP-SMA-SMK-SLB'!$F$14:$CG$713,'ALL-GTK-SD-SMP-SMA-SMK-SLB'!AT$7,FALSE)</f>
        <v>0</v>
      </c>
      <c r="AT59" s="9">
        <f>VLOOKUP($E59,'ALL-GTK-SD-SMP-SMA-SMK-SLB'!$F$14:$CG$713,'ALL-GTK-SD-SMP-SMA-SMK-SLB'!AU$7,FALSE)</f>
        <v>0</v>
      </c>
      <c r="AU59" s="9">
        <f>VLOOKUP($E59,'ALL-GTK-SD-SMP-SMA-SMK-SLB'!$F$14:$CG$713,'ALL-GTK-SD-SMP-SMA-SMK-SLB'!AV$7,FALSE)</f>
        <v>0</v>
      </c>
      <c r="AV59" s="9">
        <f>VLOOKUP($E59,'ALL-GTK-SD-SMP-SMA-SMK-SLB'!$F$14:$CG$713,'ALL-GTK-SD-SMP-SMA-SMK-SLB'!AW$7,FALSE)</f>
        <v>0</v>
      </c>
      <c r="AW59" s="9">
        <f>VLOOKUP($E59,'ALL-GTK-SD-SMP-SMA-SMK-SLB'!$F$14:$CG$713,'ALL-GTK-SD-SMP-SMA-SMK-SLB'!AX$7,FALSE)</f>
        <v>0</v>
      </c>
      <c r="AX59" s="9">
        <f>VLOOKUP($E59,'ALL-GTK-SD-SMP-SMA-SMK-SLB'!$F$14:$CG$713,'ALL-GTK-SD-SMP-SMA-SMK-SLB'!AY$7,FALSE)</f>
        <v>2</v>
      </c>
      <c r="AY59" s="9">
        <f>VLOOKUP($E59,'ALL-GTK-SD-SMP-SMA-SMK-SLB'!$F$14:$CG$713,'ALL-GTK-SD-SMP-SMA-SMK-SLB'!AZ$7,FALSE)</f>
        <v>9</v>
      </c>
      <c r="AZ59" s="9">
        <f>VLOOKUP($E59,'ALL-GTK-SD-SMP-SMA-SMK-SLB'!$F$14:$CG$713,'ALL-GTK-SD-SMP-SMA-SMK-SLB'!BA$7,FALSE)</f>
        <v>0</v>
      </c>
      <c r="BA59" s="9">
        <f>VLOOKUP($E59,'ALL-GTK-SD-SMP-SMA-SMK-SLB'!$F$14:$CG$713,'ALL-GTK-SD-SMP-SMA-SMK-SLB'!BB$7,FALSE)</f>
        <v>0</v>
      </c>
      <c r="BB59" s="9">
        <f>VLOOKUP($E59,'ALL-GTK-SD-SMP-SMA-SMK-SLB'!$F$14:$CG$713,'ALL-GTK-SD-SMP-SMA-SMK-SLB'!BC$7,FALSE)</f>
        <v>0</v>
      </c>
      <c r="BC59" s="9">
        <f>VLOOKUP($E59,'ALL-GTK-SD-SMP-SMA-SMK-SLB'!$F$14:$CG$713,'ALL-GTK-SD-SMP-SMA-SMK-SLB'!BD$7,FALSE)</f>
        <v>0</v>
      </c>
      <c r="BD59" s="310">
        <f t="shared" si="20"/>
        <v>0</v>
      </c>
      <c r="BE59" s="310">
        <f t="shared" si="21"/>
        <v>0</v>
      </c>
      <c r="BF59" s="10">
        <f t="shared" si="22"/>
        <v>0</v>
      </c>
      <c r="BG59" s="311">
        <f t="shared" si="23"/>
        <v>2</v>
      </c>
      <c r="BH59" s="311">
        <f t="shared" si="24"/>
        <v>9</v>
      </c>
      <c r="BI59" s="10">
        <f t="shared" si="25"/>
        <v>11</v>
      </c>
      <c r="BJ59" s="44">
        <f t="shared" si="26"/>
        <v>2</v>
      </c>
      <c r="BK59" s="44">
        <f t="shared" si="27"/>
        <v>9</v>
      </c>
      <c r="BL59" s="11">
        <f t="shared" si="28"/>
        <v>11</v>
      </c>
      <c r="BM59" s="9">
        <f>VLOOKUP($E59,'ALL-GTK-SD-SMP-SMA-SMK-SLB'!$F$14:$CG$713,'ALL-GTK-SD-SMP-SMA-SMK-SLB'!BN$7,FALSE)</f>
        <v>0</v>
      </c>
      <c r="BN59" s="9">
        <f>VLOOKUP($E59,'ALL-GTK-SD-SMP-SMA-SMK-SLB'!$F$14:$CG$713,'ALL-GTK-SD-SMP-SMA-SMK-SLB'!BO$7,FALSE)</f>
        <v>0</v>
      </c>
      <c r="BO59" s="9">
        <f>VLOOKUP($E59,'ALL-GTK-SD-SMP-SMA-SMK-SLB'!$F$14:$CG$713,'ALL-GTK-SD-SMP-SMA-SMK-SLB'!BP$7,FALSE)</f>
        <v>0</v>
      </c>
      <c r="BP59" s="9">
        <f>VLOOKUP($E59,'ALL-GTK-SD-SMP-SMA-SMK-SLB'!$F$14:$CG$713,'ALL-GTK-SD-SMP-SMA-SMK-SLB'!BQ$7,FALSE)</f>
        <v>0</v>
      </c>
      <c r="BQ59" s="9">
        <f>VLOOKUP($E59,'ALL-GTK-SD-SMP-SMA-SMK-SLB'!$F$14:$CG$713,'ALL-GTK-SD-SMP-SMA-SMK-SLB'!BR$7,FALSE)</f>
        <v>0</v>
      </c>
      <c r="BR59" s="9">
        <f>VLOOKUP($E59,'ALL-GTK-SD-SMP-SMA-SMK-SLB'!$F$14:$CG$713,'ALL-GTK-SD-SMP-SMA-SMK-SLB'!BS$7,FALSE)</f>
        <v>0</v>
      </c>
      <c r="BS59" s="9">
        <f>VLOOKUP($E59,'ALL-GTK-SD-SMP-SMA-SMK-SLB'!$F$14:$CG$713,'ALL-GTK-SD-SMP-SMA-SMK-SLB'!BT$7,FALSE)</f>
        <v>1</v>
      </c>
      <c r="BT59" s="9">
        <f>VLOOKUP($E59,'ALL-GTK-SD-SMP-SMA-SMK-SLB'!$F$14:$CG$713,'ALL-GTK-SD-SMP-SMA-SMK-SLB'!BU$7,FALSE)</f>
        <v>0</v>
      </c>
      <c r="BU59" s="299">
        <f t="shared" si="29"/>
        <v>1</v>
      </c>
      <c r="BV59" s="299">
        <f t="shared" si="30"/>
        <v>0</v>
      </c>
      <c r="BW59" s="44">
        <f t="shared" si="31"/>
        <v>1</v>
      </c>
      <c r="BX59" s="44">
        <f t="shared" si="32"/>
        <v>0</v>
      </c>
      <c r="BY59" s="11">
        <f t="shared" si="33"/>
        <v>1</v>
      </c>
      <c r="BZ59" s="14">
        <f t="shared" si="34"/>
        <v>2</v>
      </c>
      <c r="CA59" s="14">
        <f t="shared" si="35"/>
        <v>9</v>
      </c>
      <c r="CB59" s="13">
        <f t="shared" si="36"/>
        <v>1</v>
      </c>
      <c r="CC59" s="13">
        <f t="shared" si="37"/>
        <v>0</v>
      </c>
      <c r="CD59" s="312">
        <f t="shared" si="38"/>
        <v>3</v>
      </c>
      <c r="CE59" s="312">
        <f t="shared" si="39"/>
        <v>9</v>
      </c>
      <c r="CF59" s="313">
        <f t="shared" si="40"/>
        <v>12</v>
      </c>
      <c r="CG59" s="302" t="str">
        <f t="shared" si="41"/>
        <v>OK</v>
      </c>
    </row>
    <row r="60" spans="1:85" ht="14.25" x14ac:dyDescent="0.25">
      <c r="A60" s="6">
        <v>48</v>
      </c>
      <c r="B60" s="495">
        <v>48</v>
      </c>
      <c r="C60" s="495" t="s">
        <v>6</v>
      </c>
      <c r="D60" s="496" t="s">
        <v>25</v>
      </c>
      <c r="E60" s="626">
        <v>20319947</v>
      </c>
      <c r="F60" s="627" t="s">
        <v>315</v>
      </c>
      <c r="G60" s="624" t="s">
        <v>52</v>
      </c>
      <c r="H60" s="9">
        <f>VLOOKUP($E60,'ALL-GTK-SD-SMP-SMA-SMK-SLB'!$F$14:$CG$713,'ALL-GTK-SD-SMP-SMA-SMK-SLB'!I$7,FALSE)</f>
        <v>0</v>
      </c>
      <c r="I60" s="9">
        <f>VLOOKUP($E60,'ALL-GTK-SD-SMP-SMA-SMK-SLB'!$F$14:$CG$713,'ALL-GTK-SD-SMP-SMA-SMK-SLB'!J$7,FALSE)</f>
        <v>0</v>
      </c>
      <c r="J60" s="9">
        <f>VLOOKUP($E60,'ALL-GTK-SD-SMP-SMA-SMK-SLB'!$F$14:$CG$713,'ALL-GTK-SD-SMP-SMA-SMK-SLB'!K$7,FALSE)</f>
        <v>0</v>
      </c>
      <c r="K60" s="9">
        <f>VLOOKUP($E60,'ALL-GTK-SD-SMP-SMA-SMK-SLB'!$F$14:$CG$713,'ALL-GTK-SD-SMP-SMA-SMK-SLB'!L$7,FALSE)</f>
        <v>0</v>
      </c>
      <c r="L60" s="9">
        <f>VLOOKUP($E60,'ALL-GTK-SD-SMP-SMA-SMK-SLB'!$F$14:$CG$713,'ALL-GTK-SD-SMP-SMA-SMK-SLB'!M$7,FALSE)</f>
        <v>2</v>
      </c>
      <c r="M60" s="9">
        <f>VLOOKUP($E60,'ALL-GTK-SD-SMP-SMA-SMK-SLB'!$F$14:$CG$713,'ALL-GTK-SD-SMP-SMA-SMK-SLB'!N$7,FALSE)</f>
        <v>2</v>
      </c>
      <c r="N60" s="9">
        <f>VLOOKUP($E60,'ALL-GTK-SD-SMP-SMA-SMK-SLB'!$F$14:$CG$713,'ALL-GTK-SD-SMP-SMA-SMK-SLB'!O$7,FALSE)</f>
        <v>0</v>
      </c>
      <c r="O60" s="9">
        <f>VLOOKUP($E60,'ALL-GTK-SD-SMP-SMA-SMK-SLB'!$F$14:$CG$713,'ALL-GTK-SD-SMP-SMA-SMK-SLB'!P$7,FALSE)</f>
        <v>1</v>
      </c>
      <c r="P60" s="299">
        <f t="shared" si="6"/>
        <v>2</v>
      </c>
      <c r="Q60" s="299">
        <f t="shared" si="7"/>
        <v>3</v>
      </c>
      <c r="R60" s="300">
        <f t="shared" si="8"/>
        <v>5</v>
      </c>
      <c r="S60" s="9">
        <f>VLOOKUP($E60,'ALL-GTK-SD-SMP-SMA-SMK-SLB'!$F$14:$CG$713,'ALL-GTK-SD-SMP-SMA-SMK-SLB'!T$7,FALSE)</f>
        <v>0</v>
      </c>
      <c r="T60" s="9">
        <f>VLOOKUP($E60,'ALL-GTK-SD-SMP-SMA-SMK-SLB'!$F$14:$CG$713,'ALL-GTK-SD-SMP-SMA-SMK-SLB'!U$7,FALSE)</f>
        <v>0</v>
      </c>
      <c r="U60" s="9">
        <f>VLOOKUP($E60,'ALL-GTK-SD-SMP-SMA-SMK-SLB'!$F$14:$CG$713,'ALL-GTK-SD-SMP-SMA-SMK-SLB'!V$7,FALSE)</f>
        <v>0</v>
      </c>
      <c r="V60" s="9">
        <f>VLOOKUP($E60,'ALL-GTK-SD-SMP-SMA-SMK-SLB'!$F$14:$CG$713,'ALL-GTK-SD-SMP-SMA-SMK-SLB'!W$7,FALSE)</f>
        <v>2</v>
      </c>
      <c r="W60" s="9">
        <f>VLOOKUP($E60,'ALL-GTK-SD-SMP-SMA-SMK-SLB'!$F$14:$CG$713,'ALL-GTK-SD-SMP-SMA-SMK-SLB'!X$7,FALSE)</f>
        <v>0</v>
      </c>
      <c r="X60" s="9">
        <f>VLOOKUP($E60,'ALL-GTK-SD-SMP-SMA-SMK-SLB'!$F$14:$CG$713,'ALL-GTK-SD-SMP-SMA-SMK-SLB'!Y$7,FALSE)</f>
        <v>2</v>
      </c>
      <c r="Y60" s="299">
        <f t="shared" si="9"/>
        <v>0</v>
      </c>
      <c r="Z60" s="299">
        <f t="shared" si="10"/>
        <v>4</v>
      </c>
      <c r="AA60" s="10">
        <f t="shared" si="11"/>
        <v>4</v>
      </c>
      <c r="AB60" s="44">
        <f t="shared" si="12"/>
        <v>2</v>
      </c>
      <c r="AC60" s="44">
        <f t="shared" si="13"/>
        <v>7</v>
      </c>
      <c r="AD60" s="11">
        <f t="shared" si="14"/>
        <v>9</v>
      </c>
      <c r="AE60" s="9">
        <f>VLOOKUP($E60,'ALL-GTK-SD-SMP-SMA-SMK-SLB'!$F$14:$CG$713,'ALL-GTK-SD-SMP-SMA-SMK-SLB'!AF$7,FALSE)</f>
        <v>1</v>
      </c>
      <c r="AF60" s="9">
        <f>VLOOKUP($E60,'ALL-GTK-SD-SMP-SMA-SMK-SLB'!$F$14:$CG$713,'ALL-GTK-SD-SMP-SMA-SMK-SLB'!AG$7,FALSE)</f>
        <v>4</v>
      </c>
      <c r="AG60" s="10">
        <f t="shared" si="15"/>
        <v>5</v>
      </c>
      <c r="AH60" s="9">
        <f>VLOOKUP($E60,'ALL-GTK-SD-SMP-SMA-SMK-SLB'!$F$14:$CG$713,'ALL-GTK-SD-SMP-SMA-SMK-SLB'!AI$7,FALSE)</f>
        <v>1</v>
      </c>
      <c r="AI60" s="9">
        <f>VLOOKUP($E60,'ALL-GTK-SD-SMP-SMA-SMK-SLB'!$F$14:$CG$713,'ALL-GTK-SD-SMP-SMA-SMK-SLB'!AJ$7,FALSE)</f>
        <v>3</v>
      </c>
      <c r="AJ60" s="10">
        <f t="shared" si="16"/>
        <v>4</v>
      </c>
      <c r="AK60" s="44">
        <f t="shared" si="17"/>
        <v>2</v>
      </c>
      <c r="AL60" s="44">
        <f t="shared" si="18"/>
        <v>7</v>
      </c>
      <c r="AM60" s="11">
        <f t="shared" si="19"/>
        <v>9</v>
      </c>
      <c r="AN60" s="299">
        <f>VLOOKUP($E60,'ALL-GTK-SD-SMP-SMA-SMK-SLB'!$F$14:$CG$713,'ALL-GTK-SD-SMP-SMA-SMK-SLB'!AO$7,FALSE)</f>
        <v>0</v>
      </c>
      <c r="AO60" s="299">
        <f>VLOOKUP($E60,'ALL-GTK-SD-SMP-SMA-SMK-SLB'!$F$14:$CG$713,'ALL-GTK-SD-SMP-SMA-SMK-SLB'!AP$7,FALSE)</f>
        <v>0</v>
      </c>
      <c r="AP60" s="9">
        <f>VLOOKUP($E60,'ALL-GTK-SD-SMP-SMA-SMK-SLB'!$F$14:$CG$713,'ALL-GTK-SD-SMP-SMA-SMK-SLB'!AQ$7,FALSE)</f>
        <v>0</v>
      </c>
      <c r="AQ60" s="9">
        <f>VLOOKUP($E60,'ALL-GTK-SD-SMP-SMA-SMK-SLB'!$F$14:$CG$713,'ALL-GTK-SD-SMP-SMA-SMK-SLB'!AR$7,FALSE)</f>
        <v>0</v>
      </c>
      <c r="AR60" s="9">
        <f>VLOOKUP($E60,'ALL-GTK-SD-SMP-SMA-SMK-SLB'!$F$14:$CG$713,'ALL-GTK-SD-SMP-SMA-SMK-SLB'!AS$7,FALSE)</f>
        <v>0</v>
      </c>
      <c r="AS60" s="9">
        <f>VLOOKUP($E60,'ALL-GTK-SD-SMP-SMA-SMK-SLB'!$F$14:$CG$713,'ALL-GTK-SD-SMP-SMA-SMK-SLB'!AT$7,FALSE)</f>
        <v>0</v>
      </c>
      <c r="AT60" s="9">
        <f>VLOOKUP($E60,'ALL-GTK-SD-SMP-SMA-SMK-SLB'!$F$14:$CG$713,'ALL-GTK-SD-SMP-SMA-SMK-SLB'!AU$7,FALSE)</f>
        <v>0</v>
      </c>
      <c r="AU60" s="9">
        <f>VLOOKUP($E60,'ALL-GTK-SD-SMP-SMA-SMK-SLB'!$F$14:$CG$713,'ALL-GTK-SD-SMP-SMA-SMK-SLB'!AV$7,FALSE)</f>
        <v>0</v>
      </c>
      <c r="AV60" s="9">
        <f>VLOOKUP($E60,'ALL-GTK-SD-SMP-SMA-SMK-SLB'!$F$14:$CG$713,'ALL-GTK-SD-SMP-SMA-SMK-SLB'!AW$7,FALSE)</f>
        <v>0</v>
      </c>
      <c r="AW60" s="9">
        <f>VLOOKUP($E60,'ALL-GTK-SD-SMP-SMA-SMK-SLB'!$F$14:$CG$713,'ALL-GTK-SD-SMP-SMA-SMK-SLB'!AX$7,FALSE)</f>
        <v>0</v>
      </c>
      <c r="AX60" s="9">
        <f>VLOOKUP($E60,'ALL-GTK-SD-SMP-SMA-SMK-SLB'!$F$14:$CG$713,'ALL-GTK-SD-SMP-SMA-SMK-SLB'!AY$7,FALSE)</f>
        <v>2</v>
      </c>
      <c r="AY60" s="9">
        <f>VLOOKUP($E60,'ALL-GTK-SD-SMP-SMA-SMK-SLB'!$F$14:$CG$713,'ALL-GTK-SD-SMP-SMA-SMK-SLB'!AZ$7,FALSE)</f>
        <v>7</v>
      </c>
      <c r="AZ60" s="9">
        <f>VLOOKUP($E60,'ALL-GTK-SD-SMP-SMA-SMK-SLB'!$F$14:$CG$713,'ALL-GTK-SD-SMP-SMA-SMK-SLB'!BA$7,FALSE)</f>
        <v>0</v>
      </c>
      <c r="BA60" s="9">
        <f>VLOOKUP($E60,'ALL-GTK-SD-SMP-SMA-SMK-SLB'!$F$14:$CG$713,'ALL-GTK-SD-SMP-SMA-SMK-SLB'!BB$7,FALSE)</f>
        <v>0</v>
      </c>
      <c r="BB60" s="9">
        <f>VLOOKUP($E60,'ALL-GTK-SD-SMP-SMA-SMK-SLB'!$F$14:$CG$713,'ALL-GTK-SD-SMP-SMA-SMK-SLB'!BC$7,FALSE)</f>
        <v>0</v>
      </c>
      <c r="BC60" s="9">
        <f>VLOOKUP($E60,'ALL-GTK-SD-SMP-SMA-SMK-SLB'!$F$14:$CG$713,'ALL-GTK-SD-SMP-SMA-SMK-SLB'!BD$7,FALSE)</f>
        <v>0</v>
      </c>
      <c r="BD60" s="310">
        <f t="shared" si="20"/>
        <v>0</v>
      </c>
      <c r="BE60" s="310">
        <f t="shared" si="21"/>
        <v>0</v>
      </c>
      <c r="BF60" s="10">
        <f t="shared" si="22"/>
        <v>0</v>
      </c>
      <c r="BG60" s="311">
        <f t="shared" si="23"/>
        <v>2</v>
      </c>
      <c r="BH60" s="311">
        <f t="shared" si="24"/>
        <v>7</v>
      </c>
      <c r="BI60" s="10">
        <f t="shared" si="25"/>
        <v>9</v>
      </c>
      <c r="BJ60" s="44">
        <f t="shared" si="26"/>
        <v>2</v>
      </c>
      <c r="BK60" s="44">
        <f t="shared" si="27"/>
        <v>7</v>
      </c>
      <c r="BL60" s="11">
        <f t="shared" si="28"/>
        <v>9</v>
      </c>
      <c r="BM60" s="9">
        <f>VLOOKUP($E60,'ALL-GTK-SD-SMP-SMA-SMK-SLB'!$F$14:$CG$713,'ALL-GTK-SD-SMP-SMA-SMK-SLB'!BN$7,FALSE)</f>
        <v>0</v>
      </c>
      <c r="BN60" s="9">
        <f>VLOOKUP($E60,'ALL-GTK-SD-SMP-SMA-SMK-SLB'!$F$14:$CG$713,'ALL-GTK-SD-SMP-SMA-SMK-SLB'!BO$7,FALSE)</f>
        <v>0</v>
      </c>
      <c r="BO60" s="9">
        <f>VLOOKUP($E60,'ALL-GTK-SD-SMP-SMA-SMK-SLB'!$F$14:$CG$713,'ALL-GTK-SD-SMP-SMA-SMK-SLB'!BP$7,FALSE)</f>
        <v>0</v>
      </c>
      <c r="BP60" s="9">
        <f>VLOOKUP($E60,'ALL-GTK-SD-SMP-SMA-SMK-SLB'!$F$14:$CG$713,'ALL-GTK-SD-SMP-SMA-SMK-SLB'!BQ$7,FALSE)</f>
        <v>0</v>
      </c>
      <c r="BQ60" s="9">
        <f>VLOOKUP($E60,'ALL-GTK-SD-SMP-SMA-SMK-SLB'!$F$14:$CG$713,'ALL-GTK-SD-SMP-SMA-SMK-SLB'!BR$7,FALSE)</f>
        <v>0</v>
      </c>
      <c r="BR60" s="9">
        <f>VLOOKUP($E60,'ALL-GTK-SD-SMP-SMA-SMK-SLB'!$F$14:$CG$713,'ALL-GTK-SD-SMP-SMA-SMK-SLB'!BS$7,FALSE)</f>
        <v>0</v>
      </c>
      <c r="BS60" s="9">
        <f>VLOOKUP($E60,'ALL-GTK-SD-SMP-SMA-SMK-SLB'!$F$14:$CG$713,'ALL-GTK-SD-SMP-SMA-SMK-SLB'!BT$7,FALSE)</f>
        <v>0</v>
      </c>
      <c r="BT60" s="9">
        <f>VLOOKUP($E60,'ALL-GTK-SD-SMP-SMA-SMK-SLB'!$F$14:$CG$713,'ALL-GTK-SD-SMP-SMA-SMK-SLB'!BU$7,FALSE)</f>
        <v>1</v>
      </c>
      <c r="BU60" s="299">
        <f t="shared" si="29"/>
        <v>0</v>
      </c>
      <c r="BV60" s="299">
        <f t="shared" si="30"/>
        <v>1</v>
      </c>
      <c r="BW60" s="44">
        <f t="shared" si="31"/>
        <v>0</v>
      </c>
      <c r="BX60" s="44">
        <f t="shared" si="32"/>
        <v>1</v>
      </c>
      <c r="BY60" s="11">
        <f t="shared" si="33"/>
        <v>1</v>
      </c>
      <c r="BZ60" s="14">
        <f t="shared" si="34"/>
        <v>2</v>
      </c>
      <c r="CA60" s="14">
        <f t="shared" si="35"/>
        <v>7</v>
      </c>
      <c r="CB60" s="13">
        <f t="shared" si="36"/>
        <v>0</v>
      </c>
      <c r="CC60" s="13">
        <f t="shared" si="37"/>
        <v>1</v>
      </c>
      <c r="CD60" s="312">
        <f t="shared" si="38"/>
        <v>2</v>
      </c>
      <c r="CE60" s="312">
        <f t="shared" si="39"/>
        <v>8</v>
      </c>
      <c r="CF60" s="313">
        <f t="shared" si="40"/>
        <v>10</v>
      </c>
      <c r="CG60" s="302" t="str">
        <f t="shared" si="41"/>
        <v>OK</v>
      </c>
    </row>
    <row r="61" spans="1:85" ht="14.25" x14ac:dyDescent="0.25">
      <c r="A61" s="6">
        <v>49</v>
      </c>
      <c r="B61" s="495">
        <v>49</v>
      </c>
      <c r="C61" s="495" t="s">
        <v>6</v>
      </c>
      <c r="D61" s="496" t="s">
        <v>25</v>
      </c>
      <c r="E61" s="626">
        <v>20319943</v>
      </c>
      <c r="F61" s="627" t="s">
        <v>316</v>
      </c>
      <c r="G61" s="624" t="s">
        <v>52</v>
      </c>
      <c r="H61" s="9">
        <f>VLOOKUP($E61,'ALL-GTK-SD-SMP-SMA-SMK-SLB'!$F$14:$CG$713,'ALL-GTK-SD-SMP-SMA-SMK-SLB'!I$7,FALSE)</f>
        <v>0</v>
      </c>
      <c r="I61" s="9">
        <f>VLOOKUP($E61,'ALL-GTK-SD-SMP-SMA-SMK-SLB'!$F$14:$CG$713,'ALL-GTK-SD-SMP-SMA-SMK-SLB'!J$7,FALSE)</f>
        <v>0</v>
      </c>
      <c r="J61" s="9">
        <f>VLOOKUP($E61,'ALL-GTK-SD-SMP-SMA-SMK-SLB'!$F$14:$CG$713,'ALL-GTK-SD-SMP-SMA-SMK-SLB'!K$7,FALSE)</f>
        <v>0</v>
      </c>
      <c r="K61" s="9">
        <f>VLOOKUP($E61,'ALL-GTK-SD-SMP-SMA-SMK-SLB'!$F$14:$CG$713,'ALL-GTK-SD-SMP-SMA-SMK-SLB'!L$7,FALSE)</f>
        <v>0</v>
      </c>
      <c r="L61" s="9">
        <f>VLOOKUP($E61,'ALL-GTK-SD-SMP-SMA-SMK-SLB'!$F$14:$CG$713,'ALL-GTK-SD-SMP-SMA-SMK-SLB'!M$7,FALSE)</f>
        <v>0</v>
      </c>
      <c r="M61" s="9">
        <f>VLOOKUP($E61,'ALL-GTK-SD-SMP-SMA-SMK-SLB'!$F$14:$CG$713,'ALL-GTK-SD-SMP-SMA-SMK-SLB'!N$7,FALSE)</f>
        <v>0</v>
      </c>
      <c r="N61" s="9">
        <f>VLOOKUP($E61,'ALL-GTK-SD-SMP-SMA-SMK-SLB'!$F$14:$CG$713,'ALL-GTK-SD-SMP-SMA-SMK-SLB'!O$7,FALSE)</f>
        <v>0</v>
      </c>
      <c r="O61" s="9">
        <f>VLOOKUP($E61,'ALL-GTK-SD-SMP-SMA-SMK-SLB'!$F$14:$CG$713,'ALL-GTK-SD-SMP-SMA-SMK-SLB'!P$7,FALSE)</f>
        <v>7</v>
      </c>
      <c r="P61" s="299">
        <f t="shared" si="6"/>
        <v>0</v>
      </c>
      <c r="Q61" s="299">
        <f t="shared" si="7"/>
        <v>7</v>
      </c>
      <c r="R61" s="300">
        <f t="shared" si="8"/>
        <v>7</v>
      </c>
      <c r="S61" s="9">
        <f>VLOOKUP($E61,'ALL-GTK-SD-SMP-SMA-SMK-SLB'!$F$14:$CG$713,'ALL-GTK-SD-SMP-SMA-SMK-SLB'!T$7,FALSE)</f>
        <v>0</v>
      </c>
      <c r="T61" s="9">
        <f>VLOOKUP($E61,'ALL-GTK-SD-SMP-SMA-SMK-SLB'!$F$14:$CG$713,'ALL-GTK-SD-SMP-SMA-SMK-SLB'!U$7,FALSE)</f>
        <v>0</v>
      </c>
      <c r="U61" s="9">
        <f>VLOOKUP($E61,'ALL-GTK-SD-SMP-SMA-SMK-SLB'!$F$14:$CG$713,'ALL-GTK-SD-SMP-SMA-SMK-SLB'!V$7,FALSE)</f>
        <v>1</v>
      </c>
      <c r="V61" s="9">
        <f>VLOOKUP($E61,'ALL-GTK-SD-SMP-SMA-SMK-SLB'!$F$14:$CG$713,'ALL-GTK-SD-SMP-SMA-SMK-SLB'!W$7,FALSE)</f>
        <v>2</v>
      </c>
      <c r="W61" s="9">
        <f>VLOOKUP($E61,'ALL-GTK-SD-SMP-SMA-SMK-SLB'!$F$14:$CG$713,'ALL-GTK-SD-SMP-SMA-SMK-SLB'!X$7,FALSE)</f>
        <v>0</v>
      </c>
      <c r="X61" s="9">
        <f>VLOOKUP($E61,'ALL-GTK-SD-SMP-SMA-SMK-SLB'!$F$14:$CG$713,'ALL-GTK-SD-SMP-SMA-SMK-SLB'!Y$7,FALSE)</f>
        <v>1</v>
      </c>
      <c r="Y61" s="299">
        <f t="shared" si="9"/>
        <v>1</v>
      </c>
      <c r="Z61" s="299">
        <f t="shared" si="10"/>
        <v>3</v>
      </c>
      <c r="AA61" s="10">
        <f t="shared" si="11"/>
        <v>4</v>
      </c>
      <c r="AB61" s="44">
        <f t="shared" si="12"/>
        <v>1</v>
      </c>
      <c r="AC61" s="44">
        <f t="shared" si="13"/>
        <v>10</v>
      </c>
      <c r="AD61" s="11">
        <f t="shared" si="14"/>
        <v>11</v>
      </c>
      <c r="AE61" s="9">
        <f>VLOOKUP($E61,'ALL-GTK-SD-SMP-SMA-SMK-SLB'!$F$14:$CG$713,'ALL-GTK-SD-SMP-SMA-SMK-SLB'!AF$7,FALSE)</f>
        <v>1</v>
      </c>
      <c r="AF61" s="9">
        <f>VLOOKUP($E61,'ALL-GTK-SD-SMP-SMA-SMK-SLB'!$F$14:$CG$713,'ALL-GTK-SD-SMP-SMA-SMK-SLB'!AG$7,FALSE)</f>
        <v>3</v>
      </c>
      <c r="AG61" s="10">
        <f t="shared" si="15"/>
        <v>4</v>
      </c>
      <c r="AH61" s="9">
        <f>VLOOKUP($E61,'ALL-GTK-SD-SMP-SMA-SMK-SLB'!$F$14:$CG$713,'ALL-GTK-SD-SMP-SMA-SMK-SLB'!AI$7,FALSE)</f>
        <v>0</v>
      </c>
      <c r="AI61" s="9">
        <f>VLOOKUP($E61,'ALL-GTK-SD-SMP-SMA-SMK-SLB'!$F$14:$CG$713,'ALL-GTK-SD-SMP-SMA-SMK-SLB'!AJ$7,FALSE)</f>
        <v>7</v>
      </c>
      <c r="AJ61" s="10">
        <f t="shared" si="16"/>
        <v>7</v>
      </c>
      <c r="AK61" s="44">
        <f t="shared" si="17"/>
        <v>1</v>
      </c>
      <c r="AL61" s="44">
        <f t="shared" si="18"/>
        <v>10</v>
      </c>
      <c r="AM61" s="11">
        <f t="shared" si="19"/>
        <v>11</v>
      </c>
      <c r="AN61" s="299">
        <f>VLOOKUP($E61,'ALL-GTK-SD-SMP-SMA-SMK-SLB'!$F$14:$CG$713,'ALL-GTK-SD-SMP-SMA-SMK-SLB'!AO$7,FALSE)</f>
        <v>0</v>
      </c>
      <c r="AO61" s="299">
        <f>VLOOKUP($E61,'ALL-GTK-SD-SMP-SMA-SMK-SLB'!$F$14:$CG$713,'ALL-GTK-SD-SMP-SMA-SMK-SLB'!AP$7,FALSE)</f>
        <v>0</v>
      </c>
      <c r="AP61" s="9">
        <f>VLOOKUP($E61,'ALL-GTK-SD-SMP-SMA-SMK-SLB'!$F$14:$CG$713,'ALL-GTK-SD-SMP-SMA-SMK-SLB'!AQ$7,FALSE)</f>
        <v>0</v>
      </c>
      <c r="AQ61" s="9">
        <f>VLOOKUP($E61,'ALL-GTK-SD-SMP-SMA-SMK-SLB'!$F$14:$CG$713,'ALL-GTK-SD-SMP-SMA-SMK-SLB'!AR$7,FALSE)</f>
        <v>0</v>
      </c>
      <c r="AR61" s="9">
        <f>VLOOKUP($E61,'ALL-GTK-SD-SMP-SMA-SMK-SLB'!$F$14:$CG$713,'ALL-GTK-SD-SMP-SMA-SMK-SLB'!AS$7,FALSE)</f>
        <v>0</v>
      </c>
      <c r="AS61" s="9">
        <f>VLOOKUP($E61,'ALL-GTK-SD-SMP-SMA-SMK-SLB'!$F$14:$CG$713,'ALL-GTK-SD-SMP-SMA-SMK-SLB'!AT$7,FALSE)</f>
        <v>2</v>
      </c>
      <c r="AT61" s="9">
        <f>VLOOKUP($E61,'ALL-GTK-SD-SMP-SMA-SMK-SLB'!$F$14:$CG$713,'ALL-GTK-SD-SMP-SMA-SMK-SLB'!AU$7,FALSE)</f>
        <v>0</v>
      </c>
      <c r="AU61" s="9">
        <f>VLOOKUP($E61,'ALL-GTK-SD-SMP-SMA-SMK-SLB'!$F$14:$CG$713,'ALL-GTK-SD-SMP-SMA-SMK-SLB'!AV$7,FALSE)</f>
        <v>0</v>
      </c>
      <c r="AV61" s="9">
        <f>VLOOKUP($E61,'ALL-GTK-SD-SMP-SMA-SMK-SLB'!$F$14:$CG$713,'ALL-GTK-SD-SMP-SMA-SMK-SLB'!AW$7,FALSE)</f>
        <v>0</v>
      </c>
      <c r="AW61" s="9">
        <f>VLOOKUP($E61,'ALL-GTK-SD-SMP-SMA-SMK-SLB'!$F$14:$CG$713,'ALL-GTK-SD-SMP-SMA-SMK-SLB'!AX$7,FALSE)</f>
        <v>0</v>
      </c>
      <c r="AX61" s="9">
        <f>VLOOKUP($E61,'ALL-GTK-SD-SMP-SMA-SMK-SLB'!$F$14:$CG$713,'ALL-GTK-SD-SMP-SMA-SMK-SLB'!AY$7,FALSE)</f>
        <v>1</v>
      </c>
      <c r="AY61" s="9">
        <f>VLOOKUP($E61,'ALL-GTK-SD-SMP-SMA-SMK-SLB'!$F$14:$CG$713,'ALL-GTK-SD-SMP-SMA-SMK-SLB'!AZ$7,FALSE)</f>
        <v>8</v>
      </c>
      <c r="AZ61" s="9">
        <f>VLOOKUP($E61,'ALL-GTK-SD-SMP-SMA-SMK-SLB'!$F$14:$CG$713,'ALL-GTK-SD-SMP-SMA-SMK-SLB'!BA$7,FALSE)</f>
        <v>0</v>
      </c>
      <c r="BA61" s="9">
        <f>VLOOKUP($E61,'ALL-GTK-SD-SMP-SMA-SMK-SLB'!$F$14:$CG$713,'ALL-GTK-SD-SMP-SMA-SMK-SLB'!BB$7,FALSE)</f>
        <v>0</v>
      </c>
      <c r="BB61" s="9">
        <f>VLOOKUP($E61,'ALL-GTK-SD-SMP-SMA-SMK-SLB'!$F$14:$CG$713,'ALL-GTK-SD-SMP-SMA-SMK-SLB'!BC$7,FALSE)</f>
        <v>0</v>
      </c>
      <c r="BC61" s="9">
        <f>VLOOKUP($E61,'ALL-GTK-SD-SMP-SMA-SMK-SLB'!$F$14:$CG$713,'ALL-GTK-SD-SMP-SMA-SMK-SLB'!BD$7,FALSE)</f>
        <v>0</v>
      </c>
      <c r="BD61" s="310">
        <f t="shared" si="20"/>
        <v>0</v>
      </c>
      <c r="BE61" s="310">
        <f t="shared" si="21"/>
        <v>2</v>
      </c>
      <c r="BF61" s="10">
        <f t="shared" si="22"/>
        <v>2</v>
      </c>
      <c r="BG61" s="311">
        <f t="shared" si="23"/>
        <v>1</v>
      </c>
      <c r="BH61" s="311">
        <f t="shared" si="24"/>
        <v>8</v>
      </c>
      <c r="BI61" s="10">
        <f t="shared" si="25"/>
        <v>9</v>
      </c>
      <c r="BJ61" s="44">
        <f t="shared" si="26"/>
        <v>1</v>
      </c>
      <c r="BK61" s="44">
        <f t="shared" si="27"/>
        <v>10</v>
      </c>
      <c r="BL61" s="11">
        <f t="shared" si="28"/>
        <v>11</v>
      </c>
      <c r="BM61" s="9">
        <f>VLOOKUP($E61,'ALL-GTK-SD-SMP-SMA-SMK-SLB'!$F$14:$CG$713,'ALL-GTK-SD-SMP-SMA-SMK-SLB'!BN$7,FALSE)</f>
        <v>1</v>
      </c>
      <c r="BN61" s="9">
        <f>VLOOKUP($E61,'ALL-GTK-SD-SMP-SMA-SMK-SLB'!$F$14:$CG$713,'ALL-GTK-SD-SMP-SMA-SMK-SLB'!BO$7,FALSE)</f>
        <v>0</v>
      </c>
      <c r="BO61" s="9">
        <f>VLOOKUP($E61,'ALL-GTK-SD-SMP-SMA-SMK-SLB'!$F$14:$CG$713,'ALL-GTK-SD-SMP-SMA-SMK-SLB'!BP$7,FALSE)</f>
        <v>0</v>
      </c>
      <c r="BP61" s="9">
        <f>VLOOKUP($E61,'ALL-GTK-SD-SMP-SMA-SMK-SLB'!$F$14:$CG$713,'ALL-GTK-SD-SMP-SMA-SMK-SLB'!BQ$7,FALSE)</f>
        <v>0</v>
      </c>
      <c r="BQ61" s="9">
        <f>VLOOKUP($E61,'ALL-GTK-SD-SMP-SMA-SMK-SLB'!$F$14:$CG$713,'ALL-GTK-SD-SMP-SMA-SMK-SLB'!BR$7,FALSE)</f>
        <v>1</v>
      </c>
      <c r="BR61" s="9">
        <f>VLOOKUP($E61,'ALL-GTK-SD-SMP-SMA-SMK-SLB'!$F$14:$CG$713,'ALL-GTK-SD-SMP-SMA-SMK-SLB'!BS$7,FALSE)</f>
        <v>0</v>
      </c>
      <c r="BS61" s="9">
        <f>VLOOKUP($E61,'ALL-GTK-SD-SMP-SMA-SMK-SLB'!$F$14:$CG$713,'ALL-GTK-SD-SMP-SMA-SMK-SLB'!BT$7,FALSE)</f>
        <v>0</v>
      </c>
      <c r="BT61" s="9">
        <f>VLOOKUP($E61,'ALL-GTK-SD-SMP-SMA-SMK-SLB'!$F$14:$CG$713,'ALL-GTK-SD-SMP-SMA-SMK-SLB'!BU$7,FALSE)</f>
        <v>0</v>
      </c>
      <c r="BU61" s="299">
        <f t="shared" si="29"/>
        <v>1</v>
      </c>
      <c r="BV61" s="299">
        <f t="shared" si="30"/>
        <v>0</v>
      </c>
      <c r="BW61" s="44">
        <f t="shared" si="31"/>
        <v>2</v>
      </c>
      <c r="BX61" s="44">
        <f t="shared" si="32"/>
        <v>0</v>
      </c>
      <c r="BY61" s="11">
        <f t="shared" si="33"/>
        <v>2</v>
      </c>
      <c r="BZ61" s="14">
        <f t="shared" si="34"/>
        <v>1</v>
      </c>
      <c r="CA61" s="14">
        <f t="shared" si="35"/>
        <v>10</v>
      </c>
      <c r="CB61" s="13">
        <f t="shared" si="36"/>
        <v>2</v>
      </c>
      <c r="CC61" s="13">
        <f t="shared" si="37"/>
        <v>0</v>
      </c>
      <c r="CD61" s="312">
        <f t="shared" si="38"/>
        <v>3</v>
      </c>
      <c r="CE61" s="312">
        <f t="shared" si="39"/>
        <v>10</v>
      </c>
      <c r="CF61" s="313">
        <f t="shared" si="40"/>
        <v>13</v>
      </c>
      <c r="CG61" s="302" t="str">
        <f t="shared" si="41"/>
        <v>OK</v>
      </c>
    </row>
    <row r="62" spans="1:85" ht="14.25" x14ac:dyDescent="0.25">
      <c r="A62" s="6">
        <v>50</v>
      </c>
      <c r="B62" s="495">
        <v>50</v>
      </c>
      <c r="C62" s="495" t="s">
        <v>6</v>
      </c>
      <c r="D62" s="496" t="s">
        <v>25</v>
      </c>
      <c r="E62" s="626">
        <v>20319952</v>
      </c>
      <c r="F62" s="627" t="s">
        <v>317</v>
      </c>
      <c r="G62" s="624" t="s">
        <v>52</v>
      </c>
      <c r="H62" s="9">
        <f>VLOOKUP($E62,'ALL-GTK-SD-SMP-SMA-SMK-SLB'!$F$14:$CG$713,'ALL-GTK-SD-SMP-SMA-SMK-SLB'!I$7,FALSE)</f>
        <v>1</v>
      </c>
      <c r="I62" s="9">
        <f>VLOOKUP($E62,'ALL-GTK-SD-SMP-SMA-SMK-SLB'!$F$14:$CG$713,'ALL-GTK-SD-SMP-SMA-SMK-SLB'!J$7,FALSE)</f>
        <v>1</v>
      </c>
      <c r="J62" s="9">
        <f>VLOOKUP($E62,'ALL-GTK-SD-SMP-SMA-SMK-SLB'!$F$14:$CG$713,'ALL-GTK-SD-SMP-SMA-SMK-SLB'!K$7,FALSE)</f>
        <v>0</v>
      </c>
      <c r="K62" s="9">
        <f>VLOOKUP($E62,'ALL-GTK-SD-SMP-SMA-SMK-SLB'!$F$14:$CG$713,'ALL-GTK-SD-SMP-SMA-SMK-SLB'!L$7,FALSE)</f>
        <v>0</v>
      </c>
      <c r="L62" s="9">
        <f>VLOOKUP($E62,'ALL-GTK-SD-SMP-SMA-SMK-SLB'!$F$14:$CG$713,'ALL-GTK-SD-SMP-SMA-SMK-SLB'!M$7,FALSE)</f>
        <v>0</v>
      </c>
      <c r="M62" s="9">
        <f>VLOOKUP($E62,'ALL-GTK-SD-SMP-SMA-SMK-SLB'!$F$14:$CG$713,'ALL-GTK-SD-SMP-SMA-SMK-SLB'!N$7,FALSE)</f>
        <v>1</v>
      </c>
      <c r="N62" s="9">
        <f>VLOOKUP($E62,'ALL-GTK-SD-SMP-SMA-SMK-SLB'!$F$14:$CG$713,'ALL-GTK-SD-SMP-SMA-SMK-SLB'!O$7,FALSE)</f>
        <v>2</v>
      </c>
      <c r="O62" s="9">
        <f>VLOOKUP($E62,'ALL-GTK-SD-SMP-SMA-SMK-SLB'!$F$14:$CG$713,'ALL-GTK-SD-SMP-SMA-SMK-SLB'!P$7,FALSE)</f>
        <v>1</v>
      </c>
      <c r="P62" s="299">
        <f t="shared" si="6"/>
        <v>3</v>
      </c>
      <c r="Q62" s="299">
        <f t="shared" si="7"/>
        <v>3</v>
      </c>
      <c r="R62" s="300">
        <f t="shared" si="8"/>
        <v>6</v>
      </c>
      <c r="S62" s="9">
        <f>VLOOKUP($E62,'ALL-GTK-SD-SMP-SMA-SMK-SLB'!$F$14:$CG$713,'ALL-GTK-SD-SMP-SMA-SMK-SLB'!T$7,FALSE)</f>
        <v>0</v>
      </c>
      <c r="T62" s="9">
        <f>VLOOKUP($E62,'ALL-GTK-SD-SMP-SMA-SMK-SLB'!$F$14:$CG$713,'ALL-GTK-SD-SMP-SMA-SMK-SLB'!U$7,FALSE)</f>
        <v>0</v>
      </c>
      <c r="U62" s="9">
        <f>VLOOKUP($E62,'ALL-GTK-SD-SMP-SMA-SMK-SLB'!$F$14:$CG$713,'ALL-GTK-SD-SMP-SMA-SMK-SLB'!V$7,FALSE)</f>
        <v>0</v>
      </c>
      <c r="V62" s="9">
        <f>VLOOKUP($E62,'ALL-GTK-SD-SMP-SMA-SMK-SLB'!$F$14:$CG$713,'ALL-GTK-SD-SMP-SMA-SMK-SLB'!W$7,FALSE)</f>
        <v>2</v>
      </c>
      <c r="W62" s="9">
        <f>VLOOKUP($E62,'ALL-GTK-SD-SMP-SMA-SMK-SLB'!$F$14:$CG$713,'ALL-GTK-SD-SMP-SMA-SMK-SLB'!X$7,FALSE)</f>
        <v>0</v>
      </c>
      <c r="X62" s="9">
        <f>VLOOKUP($E62,'ALL-GTK-SD-SMP-SMA-SMK-SLB'!$F$14:$CG$713,'ALL-GTK-SD-SMP-SMA-SMK-SLB'!Y$7,FALSE)</f>
        <v>0</v>
      </c>
      <c r="Y62" s="299">
        <f t="shared" si="9"/>
        <v>0</v>
      </c>
      <c r="Z62" s="299">
        <f t="shared" si="10"/>
        <v>2</v>
      </c>
      <c r="AA62" s="10">
        <f t="shared" si="11"/>
        <v>2</v>
      </c>
      <c r="AB62" s="44">
        <f t="shared" si="12"/>
        <v>3</v>
      </c>
      <c r="AC62" s="44">
        <f t="shared" si="13"/>
        <v>5</v>
      </c>
      <c r="AD62" s="11">
        <f t="shared" si="14"/>
        <v>8</v>
      </c>
      <c r="AE62" s="9">
        <f>VLOOKUP($E62,'ALL-GTK-SD-SMP-SMA-SMK-SLB'!$F$14:$CG$713,'ALL-GTK-SD-SMP-SMA-SMK-SLB'!AF$7,FALSE)</f>
        <v>1</v>
      </c>
      <c r="AF62" s="9">
        <f>VLOOKUP($E62,'ALL-GTK-SD-SMP-SMA-SMK-SLB'!$F$14:$CG$713,'ALL-GTK-SD-SMP-SMA-SMK-SLB'!AG$7,FALSE)</f>
        <v>4</v>
      </c>
      <c r="AG62" s="10">
        <f t="shared" si="15"/>
        <v>5</v>
      </c>
      <c r="AH62" s="9">
        <f>VLOOKUP($E62,'ALL-GTK-SD-SMP-SMA-SMK-SLB'!$F$14:$CG$713,'ALL-GTK-SD-SMP-SMA-SMK-SLB'!AI$7,FALSE)</f>
        <v>2</v>
      </c>
      <c r="AI62" s="9">
        <f>VLOOKUP($E62,'ALL-GTK-SD-SMP-SMA-SMK-SLB'!$F$14:$CG$713,'ALL-GTK-SD-SMP-SMA-SMK-SLB'!AJ$7,FALSE)</f>
        <v>1</v>
      </c>
      <c r="AJ62" s="10">
        <f t="shared" si="16"/>
        <v>3</v>
      </c>
      <c r="AK62" s="44">
        <f t="shared" si="17"/>
        <v>3</v>
      </c>
      <c r="AL62" s="44">
        <f t="shared" si="18"/>
        <v>5</v>
      </c>
      <c r="AM62" s="11">
        <f t="shared" si="19"/>
        <v>8</v>
      </c>
      <c r="AN62" s="299">
        <f>VLOOKUP($E62,'ALL-GTK-SD-SMP-SMA-SMK-SLB'!$F$14:$CG$713,'ALL-GTK-SD-SMP-SMA-SMK-SLB'!AO$7,FALSE)</f>
        <v>0</v>
      </c>
      <c r="AO62" s="299">
        <f>VLOOKUP($E62,'ALL-GTK-SD-SMP-SMA-SMK-SLB'!$F$14:$CG$713,'ALL-GTK-SD-SMP-SMA-SMK-SLB'!AP$7,FALSE)</f>
        <v>0</v>
      </c>
      <c r="AP62" s="9">
        <f>VLOOKUP($E62,'ALL-GTK-SD-SMP-SMA-SMK-SLB'!$F$14:$CG$713,'ALL-GTK-SD-SMP-SMA-SMK-SLB'!AQ$7,FALSE)</f>
        <v>0</v>
      </c>
      <c r="AQ62" s="9">
        <f>VLOOKUP($E62,'ALL-GTK-SD-SMP-SMA-SMK-SLB'!$F$14:$CG$713,'ALL-GTK-SD-SMP-SMA-SMK-SLB'!AR$7,FALSE)</f>
        <v>0</v>
      </c>
      <c r="AR62" s="9">
        <f>VLOOKUP($E62,'ALL-GTK-SD-SMP-SMA-SMK-SLB'!$F$14:$CG$713,'ALL-GTK-SD-SMP-SMA-SMK-SLB'!AS$7,FALSE)</f>
        <v>0</v>
      </c>
      <c r="AS62" s="9">
        <f>VLOOKUP($E62,'ALL-GTK-SD-SMP-SMA-SMK-SLB'!$F$14:$CG$713,'ALL-GTK-SD-SMP-SMA-SMK-SLB'!AT$7,FALSE)</f>
        <v>0</v>
      </c>
      <c r="AT62" s="9">
        <f>VLOOKUP($E62,'ALL-GTK-SD-SMP-SMA-SMK-SLB'!$F$14:$CG$713,'ALL-GTK-SD-SMP-SMA-SMK-SLB'!AU$7,FALSE)</f>
        <v>0</v>
      </c>
      <c r="AU62" s="9">
        <f>VLOOKUP($E62,'ALL-GTK-SD-SMP-SMA-SMK-SLB'!$F$14:$CG$713,'ALL-GTK-SD-SMP-SMA-SMK-SLB'!AV$7,FALSE)</f>
        <v>0</v>
      </c>
      <c r="AV62" s="9">
        <f>VLOOKUP($E62,'ALL-GTK-SD-SMP-SMA-SMK-SLB'!$F$14:$CG$713,'ALL-GTK-SD-SMP-SMA-SMK-SLB'!AW$7,FALSE)</f>
        <v>0</v>
      </c>
      <c r="AW62" s="9">
        <f>VLOOKUP($E62,'ALL-GTK-SD-SMP-SMA-SMK-SLB'!$F$14:$CG$713,'ALL-GTK-SD-SMP-SMA-SMK-SLB'!AX$7,FALSE)</f>
        <v>0</v>
      </c>
      <c r="AX62" s="9">
        <f>VLOOKUP($E62,'ALL-GTK-SD-SMP-SMA-SMK-SLB'!$F$14:$CG$713,'ALL-GTK-SD-SMP-SMA-SMK-SLB'!AY$7,FALSE)</f>
        <v>2</v>
      </c>
      <c r="AY62" s="9">
        <f>VLOOKUP($E62,'ALL-GTK-SD-SMP-SMA-SMK-SLB'!$F$14:$CG$713,'ALL-GTK-SD-SMP-SMA-SMK-SLB'!AZ$7,FALSE)</f>
        <v>5</v>
      </c>
      <c r="AZ62" s="9">
        <f>VLOOKUP($E62,'ALL-GTK-SD-SMP-SMA-SMK-SLB'!$F$14:$CG$713,'ALL-GTK-SD-SMP-SMA-SMK-SLB'!BA$7,FALSE)</f>
        <v>1</v>
      </c>
      <c r="BA62" s="9">
        <f>VLOOKUP($E62,'ALL-GTK-SD-SMP-SMA-SMK-SLB'!$F$14:$CG$713,'ALL-GTK-SD-SMP-SMA-SMK-SLB'!BB$7,FALSE)</f>
        <v>0</v>
      </c>
      <c r="BB62" s="9">
        <f>VLOOKUP($E62,'ALL-GTK-SD-SMP-SMA-SMK-SLB'!$F$14:$CG$713,'ALL-GTK-SD-SMP-SMA-SMK-SLB'!BC$7,FALSE)</f>
        <v>0</v>
      </c>
      <c r="BC62" s="9">
        <f>VLOOKUP($E62,'ALL-GTK-SD-SMP-SMA-SMK-SLB'!$F$14:$CG$713,'ALL-GTK-SD-SMP-SMA-SMK-SLB'!BD$7,FALSE)</f>
        <v>0</v>
      </c>
      <c r="BD62" s="310">
        <f t="shared" si="20"/>
        <v>0</v>
      </c>
      <c r="BE62" s="310">
        <f t="shared" si="21"/>
        <v>0</v>
      </c>
      <c r="BF62" s="10">
        <f t="shared" si="22"/>
        <v>0</v>
      </c>
      <c r="BG62" s="311">
        <f t="shared" si="23"/>
        <v>3</v>
      </c>
      <c r="BH62" s="311">
        <f t="shared" si="24"/>
        <v>5</v>
      </c>
      <c r="BI62" s="10">
        <f t="shared" si="25"/>
        <v>8</v>
      </c>
      <c r="BJ62" s="44">
        <f t="shared" si="26"/>
        <v>3</v>
      </c>
      <c r="BK62" s="44">
        <f t="shared" si="27"/>
        <v>5</v>
      </c>
      <c r="BL62" s="11">
        <f t="shared" si="28"/>
        <v>8</v>
      </c>
      <c r="BM62" s="9">
        <f>VLOOKUP($E62,'ALL-GTK-SD-SMP-SMA-SMK-SLB'!$F$14:$CG$713,'ALL-GTK-SD-SMP-SMA-SMK-SLB'!BN$7,FALSE)</f>
        <v>0</v>
      </c>
      <c r="BN62" s="9">
        <f>VLOOKUP($E62,'ALL-GTK-SD-SMP-SMA-SMK-SLB'!$F$14:$CG$713,'ALL-GTK-SD-SMP-SMA-SMK-SLB'!BO$7,FALSE)</f>
        <v>0</v>
      </c>
      <c r="BO62" s="9">
        <f>VLOOKUP($E62,'ALL-GTK-SD-SMP-SMA-SMK-SLB'!$F$14:$CG$713,'ALL-GTK-SD-SMP-SMA-SMK-SLB'!BP$7,FALSE)</f>
        <v>0</v>
      </c>
      <c r="BP62" s="9">
        <f>VLOOKUP($E62,'ALL-GTK-SD-SMP-SMA-SMK-SLB'!$F$14:$CG$713,'ALL-GTK-SD-SMP-SMA-SMK-SLB'!BQ$7,FALSE)</f>
        <v>0</v>
      </c>
      <c r="BQ62" s="9">
        <f>VLOOKUP($E62,'ALL-GTK-SD-SMP-SMA-SMK-SLB'!$F$14:$CG$713,'ALL-GTK-SD-SMP-SMA-SMK-SLB'!BR$7,FALSE)</f>
        <v>0</v>
      </c>
      <c r="BR62" s="9">
        <f>VLOOKUP($E62,'ALL-GTK-SD-SMP-SMA-SMK-SLB'!$F$14:$CG$713,'ALL-GTK-SD-SMP-SMA-SMK-SLB'!BS$7,FALSE)</f>
        <v>0</v>
      </c>
      <c r="BS62" s="9">
        <f>VLOOKUP($E62,'ALL-GTK-SD-SMP-SMA-SMK-SLB'!$F$14:$CG$713,'ALL-GTK-SD-SMP-SMA-SMK-SLB'!BT$7,FALSE)</f>
        <v>0</v>
      </c>
      <c r="BT62" s="9">
        <f>VLOOKUP($E62,'ALL-GTK-SD-SMP-SMA-SMK-SLB'!$F$14:$CG$713,'ALL-GTK-SD-SMP-SMA-SMK-SLB'!BU$7,FALSE)</f>
        <v>0</v>
      </c>
      <c r="BU62" s="299">
        <f t="shared" si="29"/>
        <v>0</v>
      </c>
      <c r="BV62" s="299">
        <f t="shared" si="30"/>
        <v>0</v>
      </c>
      <c r="BW62" s="44">
        <f t="shared" si="31"/>
        <v>0</v>
      </c>
      <c r="BX62" s="44">
        <f t="shared" si="32"/>
        <v>0</v>
      </c>
      <c r="BY62" s="11">
        <f t="shared" si="33"/>
        <v>0</v>
      </c>
      <c r="BZ62" s="14">
        <f t="shared" si="34"/>
        <v>3</v>
      </c>
      <c r="CA62" s="14">
        <f t="shared" si="35"/>
        <v>5</v>
      </c>
      <c r="CB62" s="13">
        <f t="shared" si="36"/>
        <v>0</v>
      </c>
      <c r="CC62" s="13">
        <f t="shared" si="37"/>
        <v>0</v>
      </c>
      <c r="CD62" s="312">
        <f t="shared" si="38"/>
        <v>3</v>
      </c>
      <c r="CE62" s="312">
        <f t="shared" si="39"/>
        <v>5</v>
      </c>
      <c r="CF62" s="313">
        <f t="shared" si="40"/>
        <v>8</v>
      </c>
      <c r="CG62" s="302" t="str">
        <f t="shared" si="41"/>
        <v>OK</v>
      </c>
    </row>
    <row r="63" spans="1:85" ht="14.25" x14ac:dyDescent="0.25">
      <c r="A63" s="6">
        <v>51</v>
      </c>
      <c r="B63" s="495">
        <v>51</v>
      </c>
      <c r="C63" s="495" t="s">
        <v>6</v>
      </c>
      <c r="D63" s="496" t="s">
        <v>25</v>
      </c>
      <c r="E63" s="626">
        <v>20319953</v>
      </c>
      <c r="F63" s="628" t="s">
        <v>318</v>
      </c>
      <c r="G63" s="624" t="s">
        <v>52</v>
      </c>
      <c r="H63" s="9">
        <f>VLOOKUP($E63,'ALL-GTK-SD-SMP-SMA-SMK-SLB'!$F$14:$CG$713,'ALL-GTK-SD-SMP-SMA-SMK-SLB'!I$7,FALSE)</f>
        <v>0</v>
      </c>
      <c r="I63" s="9">
        <f>VLOOKUP($E63,'ALL-GTK-SD-SMP-SMA-SMK-SLB'!$F$14:$CG$713,'ALL-GTK-SD-SMP-SMA-SMK-SLB'!J$7,FALSE)</f>
        <v>0</v>
      </c>
      <c r="J63" s="9">
        <f>VLOOKUP($E63,'ALL-GTK-SD-SMP-SMA-SMK-SLB'!$F$14:$CG$713,'ALL-GTK-SD-SMP-SMA-SMK-SLB'!K$7,FALSE)</f>
        <v>0</v>
      </c>
      <c r="K63" s="9">
        <f>VLOOKUP($E63,'ALL-GTK-SD-SMP-SMA-SMK-SLB'!$F$14:$CG$713,'ALL-GTK-SD-SMP-SMA-SMK-SLB'!L$7,FALSE)</f>
        <v>0</v>
      </c>
      <c r="L63" s="9">
        <f>VLOOKUP($E63,'ALL-GTK-SD-SMP-SMA-SMK-SLB'!$F$14:$CG$713,'ALL-GTK-SD-SMP-SMA-SMK-SLB'!M$7,FALSE)</f>
        <v>1</v>
      </c>
      <c r="M63" s="9">
        <f>VLOOKUP($E63,'ALL-GTK-SD-SMP-SMA-SMK-SLB'!$F$14:$CG$713,'ALL-GTK-SD-SMP-SMA-SMK-SLB'!N$7,FALSE)</f>
        <v>4</v>
      </c>
      <c r="N63" s="9">
        <f>VLOOKUP($E63,'ALL-GTK-SD-SMP-SMA-SMK-SLB'!$F$14:$CG$713,'ALL-GTK-SD-SMP-SMA-SMK-SLB'!O$7,FALSE)</f>
        <v>0</v>
      </c>
      <c r="O63" s="9">
        <f>VLOOKUP($E63,'ALL-GTK-SD-SMP-SMA-SMK-SLB'!$F$14:$CG$713,'ALL-GTK-SD-SMP-SMA-SMK-SLB'!P$7,FALSE)</f>
        <v>1</v>
      </c>
      <c r="P63" s="299">
        <f t="shared" si="6"/>
        <v>1</v>
      </c>
      <c r="Q63" s="299">
        <f t="shared" si="7"/>
        <v>5</v>
      </c>
      <c r="R63" s="300">
        <f t="shared" si="8"/>
        <v>6</v>
      </c>
      <c r="S63" s="9">
        <f>VLOOKUP($E63,'ALL-GTK-SD-SMP-SMA-SMK-SLB'!$F$14:$CG$713,'ALL-GTK-SD-SMP-SMA-SMK-SLB'!T$7,FALSE)</f>
        <v>0</v>
      </c>
      <c r="T63" s="9">
        <f>VLOOKUP($E63,'ALL-GTK-SD-SMP-SMA-SMK-SLB'!$F$14:$CG$713,'ALL-GTK-SD-SMP-SMA-SMK-SLB'!U$7,FALSE)</f>
        <v>0</v>
      </c>
      <c r="U63" s="9">
        <f>VLOOKUP($E63,'ALL-GTK-SD-SMP-SMA-SMK-SLB'!$F$14:$CG$713,'ALL-GTK-SD-SMP-SMA-SMK-SLB'!V$7,FALSE)</f>
        <v>0</v>
      </c>
      <c r="V63" s="9">
        <f>VLOOKUP($E63,'ALL-GTK-SD-SMP-SMA-SMK-SLB'!$F$14:$CG$713,'ALL-GTK-SD-SMP-SMA-SMK-SLB'!W$7,FALSE)</f>
        <v>0</v>
      </c>
      <c r="W63" s="9">
        <f>VLOOKUP($E63,'ALL-GTK-SD-SMP-SMA-SMK-SLB'!$F$14:$CG$713,'ALL-GTK-SD-SMP-SMA-SMK-SLB'!X$7,FALSE)</f>
        <v>0</v>
      </c>
      <c r="X63" s="9">
        <f>VLOOKUP($E63,'ALL-GTK-SD-SMP-SMA-SMK-SLB'!$F$14:$CG$713,'ALL-GTK-SD-SMP-SMA-SMK-SLB'!Y$7,FALSE)</f>
        <v>4</v>
      </c>
      <c r="Y63" s="299">
        <f t="shared" si="9"/>
        <v>0</v>
      </c>
      <c r="Z63" s="299">
        <f t="shared" si="10"/>
        <v>4</v>
      </c>
      <c r="AA63" s="10">
        <f t="shared" si="11"/>
        <v>4</v>
      </c>
      <c r="AB63" s="44">
        <f t="shared" si="12"/>
        <v>1</v>
      </c>
      <c r="AC63" s="44">
        <f t="shared" si="13"/>
        <v>9</v>
      </c>
      <c r="AD63" s="11">
        <f t="shared" si="14"/>
        <v>10</v>
      </c>
      <c r="AE63" s="9">
        <f>VLOOKUP($E63,'ALL-GTK-SD-SMP-SMA-SMK-SLB'!$F$14:$CG$713,'ALL-GTK-SD-SMP-SMA-SMK-SLB'!AF$7,FALSE)</f>
        <v>0</v>
      </c>
      <c r="AF63" s="9">
        <f>VLOOKUP($E63,'ALL-GTK-SD-SMP-SMA-SMK-SLB'!$F$14:$CG$713,'ALL-GTK-SD-SMP-SMA-SMK-SLB'!AG$7,FALSE)</f>
        <v>7</v>
      </c>
      <c r="AG63" s="10">
        <f t="shared" si="15"/>
        <v>7</v>
      </c>
      <c r="AH63" s="9">
        <f>VLOOKUP($E63,'ALL-GTK-SD-SMP-SMA-SMK-SLB'!$F$14:$CG$713,'ALL-GTK-SD-SMP-SMA-SMK-SLB'!AI$7,FALSE)</f>
        <v>2</v>
      </c>
      <c r="AI63" s="9">
        <f>VLOOKUP($E63,'ALL-GTK-SD-SMP-SMA-SMK-SLB'!$F$14:$CG$713,'ALL-GTK-SD-SMP-SMA-SMK-SLB'!AJ$7,FALSE)</f>
        <v>1</v>
      </c>
      <c r="AJ63" s="10">
        <f t="shared" si="16"/>
        <v>3</v>
      </c>
      <c r="AK63" s="44">
        <f t="shared" si="17"/>
        <v>2</v>
      </c>
      <c r="AL63" s="44">
        <f t="shared" si="18"/>
        <v>8</v>
      </c>
      <c r="AM63" s="11">
        <f t="shared" si="19"/>
        <v>10</v>
      </c>
      <c r="AN63" s="299">
        <f>VLOOKUP($E63,'ALL-GTK-SD-SMP-SMA-SMK-SLB'!$F$14:$CG$713,'ALL-GTK-SD-SMP-SMA-SMK-SLB'!AO$7,FALSE)</f>
        <v>0</v>
      </c>
      <c r="AO63" s="299">
        <f>VLOOKUP($E63,'ALL-GTK-SD-SMP-SMA-SMK-SLB'!$F$14:$CG$713,'ALL-GTK-SD-SMP-SMA-SMK-SLB'!AP$7,FALSE)</f>
        <v>0</v>
      </c>
      <c r="AP63" s="9">
        <f>VLOOKUP($E63,'ALL-GTK-SD-SMP-SMA-SMK-SLB'!$F$14:$CG$713,'ALL-GTK-SD-SMP-SMA-SMK-SLB'!AQ$7,FALSE)</f>
        <v>0</v>
      </c>
      <c r="AQ63" s="9">
        <f>VLOOKUP($E63,'ALL-GTK-SD-SMP-SMA-SMK-SLB'!$F$14:$CG$713,'ALL-GTK-SD-SMP-SMA-SMK-SLB'!AR$7,FALSE)</f>
        <v>0</v>
      </c>
      <c r="AR63" s="9">
        <f>VLOOKUP($E63,'ALL-GTK-SD-SMP-SMA-SMK-SLB'!$F$14:$CG$713,'ALL-GTK-SD-SMP-SMA-SMK-SLB'!AS$7,FALSE)</f>
        <v>0</v>
      </c>
      <c r="AS63" s="9">
        <f>VLOOKUP($E63,'ALL-GTK-SD-SMP-SMA-SMK-SLB'!$F$14:$CG$713,'ALL-GTK-SD-SMP-SMA-SMK-SLB'!AT$7,FALSE)</f>
        <v>0</v>
      </c>
      <c r="AT63" s="9">
        <f>VLOOKUP($E63,'ALL-GTK-SD-SMP-SMA-SMK-SLB'!$F$14:$CG$713,'ALL-GTK-SD-SMP-SMA-SMK-SLB'!AU$7,FALSE)</f>
        <v>0</v>
      </c>
      <c r="AU63" s="9">
        <f>VLOOKUP($E63,'ALL-GTK-SD-SMP-SMA-SMK-SLB'!$F$14:$CG$713,'ALL-GTK-SD-SMP-SMA-SMK-SLB'!AV$7,FALSE)</f>
        <v>0</v>
      </c>
      <c r="AV63" s="9">
        <f>VLOOKUP($E63,'ALL-GTK-SD-SMP-SMA-SMK-SLB'!$F$14:$CG$713,'ALL-GTK-SD-SMP-SMA-SMK-SLB'!AW$7,FALSE)</f>
        <v>0</v>
      </c>
      <c r="AW63" s="9">
        <f>VLOOKUP($E63,'ALL-GTK-SD-SMP-SMA-SMK-SLB'!$F$14:$CG$713,'ALL-GTK-SD-SMP-SMA-SMK-SLB'!AX$7,FALSE)</f>
        <v>0</v>
      </c>
      <c r="AX63" s="9">
        <f>VLOOKUP($E63,'ALL-GTK-SD-SMP-SMA-SMK-SLB'!$F$14:$CG$713,'ALL-GTK-SD-SMP-SMA-SMK-SLB'!AY$7,FALSE)</f>
        <v>2</v>
      </c>
      <c r="AY63" s="9">
        <f>VLOOKUP($E63,'ALL-GTK-SD-SMP-SMA-SMK-SLB'!$F$14:$CG$713,'ALL-GTK-SD-SMP-SMA-SMK-SLB'!AZ$7,FALSE)</f>
        <v>8</v>
      </c>
      <c r="AZ63" s="9">
        <f>VLOOKUP($E63,'ALL-GTK-SD-SMP-SMA-SMK-SLB'!$F$14:$CG$713,'ALL-GTK-SD-SMP-SMA-SMK-SLB'!BA$7,FALSE)</f>
        <v>0</v>
      </c>
      <c r="BA63" s="9">
        <f>VLOOKUP($E63,'ALL-GTK-SD-SMP-SMA-SMK-SLB'!$F$14:$CG$713,'ALL-GTK-SD-SMP-SMA-SMK-SLB'!BB$7,FALSE)</f>
        <v>0</v>
      </c>
      <c r="BB63" s="9">
        <f>VLOOKUP($E63,'ALL-GTK-SD-SMP-SMA-SMK-SLB'!$F$14:$CG$713,'ALL-GTK-SD-SMP-SMA-SMK-SLB'!BC$7,FALSE)</f>
        <v>0</v>
      </c>
      <c r="BC63" s="9">
        <f>VLOOKUP($E63,'ALL-GTK-SD-SMP-SMA-SMK-SLB'!$F$14:$CG$713,'ALL-GTK-SD-SMP-SMA-SMK-SLB'!BD$7,FALSE)</f>
        <v>0</v>
      </c>
      <c r="BD63" s="310">
        <f t="shared" si="20"/>
        <v>0</v>
      </c>
      <c r="BE63" s="310">
        <f t="shared" si="21"/>
        <v>0</v>
      </c>
      <c r="BF63" s="10">
        <f t="shared" si="22"/>
        <v>0</v>
      </c>
      <c r="BG63" s="311">
        <f t="shared" si="23"/>
        <v>2</v>
      </c>
      <c r="BH63" s="311">
        <f t="shared" si="24"/>
        <v>8</v>
      </c>
      <c r="BI63" s="10">
        <f t="shared" si="25"/>
        <v>10</v>
      </c>
      <c r="BJ63" s="44">
        <f t="shared" si="26"/>
        <v>2</v>
      </c>
      <c r="BK63" s="44">
        <f t="shared" si="27"/>
        <v>8</v>
      </c>
      <c r="BL63" s="11">
        <f t="shared" si="28"/>
        <v>10</v>
      </c>
      <c r="BM63" s="9">
        <f>VLOOKUP($E63,'ALL-GTK-SD-SMP-SMA-SMK-SLB'!$F$14:$CG$713,'ALL-GTK-SD-SMP-SMA-SMK-SLB'!BN$7,FALSE)</f>
        <v>0</v>
      </c>
      <c r="BN63" s="9">
        <f>VLOOKUP($E63,'ALL-GTK-SD-SMP-SMA-SMK-SLB'!$F$14:$CG$713,'ALL-GTK-SD-SMP-SMA-SMK-SLB'!BO$7,FALSE)</f>
        <v>0</v>
      </c>
      <c r="BO63" s="9">
        <f>VLOOKUP($E63,'ALL-GTK-SD-SMP-SMA-SMK-SLB'!$F$14:$CG$713,'ALL-GTK-SD-SMP-SMA-SMK-SLB'!BP$7,FALSE)</f>
        <v>0</v>
      </c>
      <c r="BP63" s="9">
        <f>VLOOKUP($E63,'ALL-GTK-SD-SMP-SMA-SMK-SLB'!$F$14:$CG$713,'ALL-GTK-SD-SMP-SMA-SMK-SLB'!BQ$7,FALSE)</f>
        <v>0</v>
      </c>
      <c r="BQ63" s="9">
        <f>VLOOKUP($E63,'ALL-GTK-SD-SMP-SMA-SMK-SLB'!$F$14:$CG$713,'ALL-GTK-SD-SMP-SMA-SMK-SLB'!BR$7,FALSE)</f>
        <v>0</v>
      </c>
      <c r="BR63" s="9">
        <f>VLOOKUP($E63,'ALL-GTK-SD-SMP-SMA-SMK-SLB'!$F$14:$CG$713,'ALL-GTK-SD-SMP-SMA-SMK-SLB'!BS$7,FALSE)</f>
        <v>0</v>
      </c>
      <c r="BS63" s="9">
        <f>VLOOKUP($E63,'ALL-GTK-SD-SMP-SMA-SMK-SLB'!$F$14:$CG$713,'ALL-GTK-SD-SMP-SMA-SMK-SLB'!BT$7,FALSE)</f>
        <v>0</v>
      </c>
      <c r="BT63" s="9">
        <f>VLOOKUP($E63,'ALL-GTK-SD-SMP-SMA-SMK-SLB'!$F$14:$CG$713,'ALL-GTK-SD-SMP-SMA-SMK-SLB'!BU$7,FALSE)</f>
        <v>0</v>
      </c>
      <c r="BU63" s="299">
        <f t="shared" si="29"/>
        <v>0</v>
      </c>
      <c r="BV63" s="299">
        <f t="shared" si="30"/>
        <v>0</v>
      </c>
      <c r="BW63" s="44">
        <f t="shared" si="31"/>
        <v>0</v>
      </c>
      <c r="BX63" s="44">
        <f t="shared" si="32"/>
        <v>0</v>
      </c>
      <c r="BY63" s="11">
        <f t="shared" si="33"/>
        <v>0</v>
      </c>
      <c r="BZ63" s="14">
        <f t="shared" si="34"/>
        <v>1</v>
      </c>
      <c r="CA63" s="14">
        <f t="shared" si="35"/>
        <v>9</v>
      </c>
      <c r="CB63" s="13">
        <f t="shared" si="36"/>
        <v>0</v>
      </c>
      <c r="CC63" s="13">
        <f t="shared" si="37"/>
        <v>0</v>
      </c>
      <c r="CD63" s="312">
        <f t="shared" si="38"/>
        <v>1</v>
      </c>
      <c r="CE63" s="312">
        <f t="shared" si="39"/>
        <v>9</v>
      </c>
      <c r="CF63" s="313">
        <f t="shared" si="40"/>
        <v>10</v>
      </c>
      <c r="CG63" s="302" t="str">
        <f t="shared" si="41"/>
        <v>OK</v>
      </c>
    </row>
    <row r="64" spans="1:85" ht="14.25" x14ac:dyDescent="0.25">
      <c r="A64" s="6">
        <v>52</v>
      </c>
      <c r="B64" s="495">
        <v>52</v>
      </c>
      <c r="C64" s="495" t="s">
        <v>6</v>
      </c>
      <c r="D64" s="496" t="s">
        <v>25</v>
      </c>
      <c r="E64" s="626">
        <v>20319954</v>
      </c>
      <c r="F64" s="627" t="s">
        <v>319</v>
      </c>
      <c r="G64" s="624" t="s">
        <v>52</v>
      </c>
      <c r="H64" s="9">
        <f>VLOOKUP($E64,'ALL-GTK-SD-SMP-SMA-SMK-SLB'!$F$14:$CG$713,'ALL-GTK-SD-SMP-SMA-SMK-SLB'!I$7,FALSE)</f>
        <v>0</v>
      </c>
      <c r="I64" s="9">
        <f>VLOOKUP($E64,'ALL-GTK-SD-SMP-SMA-SMK-SLB'!$F$14:$CG$713,'ALL-GTK-SD-SMP-SMA-SMK-SLB'!J$7,FALSE)</f>
        <v>0</v>
      </c>
      <c r="J64" s="9">
        <f>VLOOKUP($E64,'ALL-GTK-SD-SMP-SMA-SMK-SLB'!$F$14:$CG$713,'ALL-GTK-SD-SMP-SMA-SMK-SLB'!K$7,FALSE)</f>
        <v>0</v>
      </c>
      <c r="K64" s="9">
        <f>VLOOKUP($E64,'ALL-GTK-SD-SMP-SMA-SMK-SLB'!$F$14:$CG$713,'ALL-GTK-SD-SMP-SMA-SMK-SLB'!L$7,FALSE)</f>
        <v>0</v>
      </c>
      <c r="L64" s="9">
        <f>VLOOKUP($E64,'ALL-GTK-SD-SMP-SMA-SMK-SLB'!$F$14:$CG$713,'ALL-GTK-SD-SMP-SMA-SMK-SLB'!M$7,FALSE)</f>
        <v>1</v>
      </c>
      <c r="M64" s="9">
        <f>VLOOKUP($E64,'ALL-GTK-SD-SMP-SMA-SMK-SLB'!$F$14:$CG$713,'ALL-GTK-SD-SMP-SMA-SMK-SLB'!N$7,FALSE)</f>
        <v>0</v>
      </c>
      <c r="N64" s="9">
        <f>VLOOKUP($E64,'ALL-GTK-SD-SMP-SMA-SMK-SLB'!$F$14:$CG$713,'ALL-GTK-SD-SMP-SMA-SMK-SLB'!O$7,FALSE)</f>
        <v>0</v>
      </c>
      <c r="O64" s="9">
        <f>VLOOKUP($E64,'ALL-GTK-SD-SMP-SMA-SMK-SLB'!$F$14:$CG$713,'ALL-GTK-SD-SMP-SMA-SMK-SLB'!P$7,FALSE)</f>
        <v>6</v>
      </c>
      <c r="P64" s="299">
        <f t="shared" si="6"/>
        <v>1</v>
      </c>
      <c r="Q64" s="299">
        <f t="shared" si="7"/>
        <v>6</v>
      </c>
      <c r="R64" s="300">
        <f t="shared" si="8"/>
        <v>7</v>
      </c>
      <c r="S64" s="9">
        <f>VLOOKUP($E64,'ALL-GTK-SD-SMP-SMA-SMK-SLB'!$F$14:$CG$713,'ALL-GTK-SD-SMP-SMA-SMK-SLB'!T$7,FALSE)</f>
        <v>0</v>
      </c>
      <c r="T64" s="9">
        <f>VLOOKUP($E64,'ALL-GTK-SD-SMP-SMA-SMK-SLB'!$F$14:$CG$713,'ALL-GTK-SD-SMP-SMA-SMK-SLB'!U$7,FALSE)</f>
        <v>0</v>
      </c>
      <c r="U64" s="9">
        <f>VLOOKUP($E64,'ALL-GTK-SD-SMP-SMA-SMK-SLB'!$F$14:$CG$713,'ALL-GTK-SD-SMP-SMA-SMK-SLB'!V$7,FALSE)</f>
        <v>0</v>
      </c>
      <c r="V64" s="9">
        <f>VLOOKUP($E64,'ALL-GTK-SD-SMP-SMA-SMK-SLB'!$F$14:$CG$713,'ALL-GTK-SD-SMP-SMA-SMK-SLB'!W$7,FALSE)</f>
        <v>0</v>
      </c>
      <c r="W64" s="9">
        <f>VLOOKUP($E64,'ALL-GTK-SD-SMP-SMA-SMK-SLB'!$F$14:$CG$713,'ALL-GTK-SD-SMP-SMA-SMK-SLB'!X$7,FALSE)</f>
        <v>0</v>
      </c>
      <c r="X64" s="9">
        <f>VLOOKUP($E64,'ALL-GTK-SD-SMP-SMA-SMK-SLB'!$F$14:$CG$713,'ALL-GTK-SD-SMP-SMA-SMK-SLB'!Y$7,FALSE)</f>
        <v>3</v>
      </c>
      <c r="Y64" s="299">
        <f t="shared" si="9"/>
        <v>0</v>
      </c>
      <c r="Z64" s="299">
        <f t="shared" si="10"/>
        <v>3</v>
      </c>
      <c r="AA64" s="10">
        <f t="shared" si="11"/>
        <v>3</v>
      </c>
      <c r="AB64" s="44">
        <f t="shared" si="12"/>
        <v>1</v>
      </c>
      <c r="AC64" s="44">
        <f t="shared" si="13"/>
        <v>9</v>
      </c>
      <c r="AD64" s="11">
        <f t="shared" si="14"/>
        <v>10</v>
      </c>
      <c r="AE64" s="9">
        <f>VLOOKUP($E64,'ALL-GTK-SD-SMP-SMA-SMK-SLB'!$F$14:$CG$713,'ALL-GTK-SD-SMP-SMA-SMK-SLB'!AF$7,FALSE)</f>
        <v>0</v>
      </c>
      <c r="AF64" s="9">
        <f>VLOOKUP($E64,'ALL-GTK-SD-SMP-SMA-SMK-SLB'!$F$14:$CG$713,'ALL-GTK-SD-SMP-SMA-SMK-SLB'!AG$7,FALSE)</f>
        <v>5</v>
      </c>
      <c r="AG64" s="10">
        <f t="shared" si="15"/>
        <v>5</v>
      </c>
      <c r="AH64" s="9">
        <f>VLOOKUP($E64,'ALL-GTK-SD-SMP-SMA-SMK-SLB'!$F$14:$CG$713,'ALL-GTK-SD-SMP-SMA-SMK-SLB'!AI$7,FALSE)</f>
        <v>1</v>
      </c>
      <c r="AI64" s="9">
        <f>VLOOKUP($E64,'ALL-GTK-SD-SMP-SMA-SMK-SLB'!$F$14:$CG$713,'ALL-GTK-SD-SMP-SMA-SMK-SLB'!AJ$7,FALSE)</f>
        <v>4</v>
      </c>
      <c r="AJ64" s="10">
        <f t="shared" si="16"/>
        <v>5</v>
      </c>
      <c r="AK64" s="44">
        <f t="shared" si="17"/>
        <v>1</v>
      </c>
      <c r="AL64" s="44">
        <f t="shared" si="18"/>
        <v>9</v>
      </c>
      <c r="AM64" s="11">
        <f t="shared" si="19"/>
        <v>10</v>
      </c>
      <c r="AN64" s="299">
        <f>VLOOKUP($E64,'ALL-GTK-SD-SMP-SMA-SMK-SLB'!$F$14:$CG$713,'ALL-GTK-SD-SMP-SMA-SMK-SLB'!AO$7,FALSE)</f>
        <v>0</v>
      </c>
      <c r="AO64" s="299">
        <f>VLOOKUP($E64,'ALL-GTK-SD-SMP-SMA-SMK-SLB'!$F$14:$CG$713,'ALL-GTK-SD-SMP-SMA-SMK-SLB'!AP$7,FALSE)</f>
        <v>1</v>
      </c>
      <c r="AP64" s="9">
        <f>VLOOKUP($E64,'ALL-GTK-SD-SMP-SMA-SMK-SLB'!$F$14:$CG$713,'ALL-GTK-SD-SMP-SMA-SMK-SLB'!AQ$7,FALSE)</f>
        <v>0</v>
      </c>
      <c r="AQ64" s="9">
        <f>VLOOKUP($E64,'ALL-GTK-SD-SMP-SMA-SMK-SLB'!$F$14:$CG$713,'ALL-GTK-SD-SMP-SMA-SMK-SLB'!AR$7,FALSE)</f>
        <v>0</v>
      </c>
      <c r="AR64" s="9">
        <f>VLOOKUP($E64,'ALL-GTK-SD-SMP-SMA-SMK-SLB'!$F$14:$CG$713,'ALL-GTK-SD-SMP-SMA-SMK-SLB'!AS$7,FALSE)</f>
        <v>0</v>
      </c>
      <c r="AS64" s="9">
        <f>VLOOKUP($E64,'ALL-GTK-SD-SMP-SMA-SMK-SLB'!$F$14:$CG$713,'ALL-GTK-SD-SMP-SMA-SMK-SLB'!AT$7,FALSE)</f>
        <v>0</v>
      </c>
      <c r="AT64" s="9">
        <f>VLOOKUP($E64,'ALL-GTK-SD-SMP-SMA-SMK-SLB'!$F$14:$CG$713,'ALL-GTK-SD-SMP-SMA-SMK-SLB'!AU$7,FALSE)</f>
        <v>0</v>
      </c>
      <c r="AU64" s="9">
        <f>VLOOKUP($E64,'ALL-GTK-SD-SMP-SMA-SMK-SLB'!$F$14:$CG$713,'ALL-GTK-SD-SMP-SMA-SMK-SLB'!AV$7,FALSE)</f>
        <v>0</v>
      </c>
      <c r="AV64" s="9">
        <f>VLOOKUP($E64,'ALL-GTK-SD-SMP-SMA-SMK-SLB'!$F$14:$CG$713,'ALL-GTK-SD-SMP-SMA-SMK-SLB'!AW$7,FALSE)</f>
        <v>0</v>
      </c>
      <c r="AW64" s="9">
        <f>VLOOKUP($E64,'ALL-GTK-SD-SMP-SMA-SMK-SLB'!$F$14:$CG$713,'ALL-GTK-SD-SMP-SMA-SMK-SLB'!AX$7,FALSE)</f>
        <v>0</v>
      </c>
      <c r="AX64" s="9">
        <f>VLOOKUP($E64,'ALL-GTK-SD-SMP-SMA-SMK-SLB'!$F$14:$CG$713,'ALL-GTK-SD-SMP-SMA-SMK-SLB'!AY$7,FALSE)</f>
        <v>1</v>
      </c>
      <c r="AY64" s="9">
        <f>VLOOKUP($E64,'ALL-GTK-SD-SMP-SMA-SMK-SLB'!$F$14:$CG$713,'ALL-GTK-SD-SMP-SMA-SMK-SLB'!AZ$7,FALSE)</f>
        <v>8</v>
      </c>
      <c r="AZ64" s="9">
        <f>VLOOKUP($E64,'ALL-GTK-SD-SMP-SMA-SMK-SLB'!$F$14:$CG$713,'ALL-GTK-SD-SMP-SMA-SMK-SLB'!BA$7,FALSE)</f>
        <v>0</v>
      </c>
      <c r="BA64" s="9">
        <f>VLOOKUP($E64,'ALL-GTK-SD-SMP-SMA-SMK-SLB'!$F$14:$CG$713,'ALL-GTK-SD-SMP-SMA-SMK-SLB'!BB$7,FALSE)</f>
        <v>0</v>
      </c>
      <c r="BB64" s="9">
        <f>VLOOKUP($E64,'ALL-GTK-SD-SMP-SMA-SMK-SLB'!$F$14:$CG$713,'ALL-GTK-SD-SMP-SMA-SMK-SLB'!BC$7,FALSE)</f>
        <v>0</v>
      </c>
      <c r="BC64" s="9">
        <f>VLOOKUP($E64,'ALL-GTK-SD-SMP-SMA-SMK-SLB'!$F$14:$CG$713,'ALL-GTK-SD-SMP-SMA-SMK-SLB'!BD$7,FALSE)</f>
        <v>0</v>
      </c>
      <c r="BD64" s="310">
        <f t="shared" si="20"/>
        <v>0</v>
      </c>
      <c r="BE64" s="310">
        <f t="shared" si="21"/>
        <v>1</v>
      </c>
      <c r="BF64" s="10">
        <f t="shared" si="22"/>
        <v>1</v>
      </c>
      <c r="BG64" s="311">
        <f t="shared" si="23"/>
        <v>1</v>
      </c>
      <c r="BH64" s="311">
        <f t="shared" si="24"/>
        <v>8</v>
      </c>
      <c r="BI64" s="10">
        <f t="shared" si="25"/>
        <v>9</v>
      </c>
      <c r="BJ64" s="44">
        <f t="shared" si="26"/>
        <v>1</v>
      </c>
      <c r="BK64" s="44">
        <f t="shared" si="27"/>
        <v>9</v>
      </c>
      <c r="BL64" s="11">
        <f t="shared" si="28"/>
        <v>10</v>
      </c>
      <c r="BM64" s="9">
        <f>VLOOKUP($E64,'ALL-GTK-SD-SMP-SMA-SMK-SLB'!$F$14:$CG$713,'ALL-GTK-SD-SMP-SMA-SMK-SLB'!BN$7,FALSE)</f>
        <v>0</v>
      </c>
      <c r="BN64" s="9">
        <f>VLOOKUP($E64,'ALL-GTK-SD-SMP-SMA-SMK-SLB'!$F$14:$CG$713,'ALL-GTK-SD-SMP-SMA-SMK-SLB'!BO$7,FALSE)</f>
        <v>0</v>
      </c>
      <c r="BO64" s="9">
        <f>VLOOKUP($E64,'ALL-GTK-SD-SMP-SMA-SMK-SLB'!$F$14:$CG$713,'ALL-GTK-SD-SMP-SMA-SMK-SLB'!BP$7,FALSE)</f>
        <v>0</v>
      </c>
      <c r="BP64" s="9">
        <f>VLOOKUP($E64,'ALL-GTK-SD-SMP-SMA-SMK-SLB'!$F$14:$CG$713,'ALL-GTK-SD-SMP-SMA-SMK-SLB'!BQ$7,FALSE)</f>
        <v>0</v>
      </c>
      <c r="BQ64" s="9">
        <f>VLOOKUP($E64,'ALL-GTK-SD-SMP-SMA-SMK-SLB'!$F$14:$CG$713,'ALL-GTK-SD-SMP-SMA-SMK-SLB'!BR$7,FALSE)</f>
        <v>0</v>
      </c>
      <c r="BR64" s="9">
        <f>VLOOKUP($E64,'ALL-GTK-SD-SMP-SMA-SMK-SLB'!$F$14:$CG$713,'ALL-GTK-SD-SMP-SMA-SMK-SLB'!BS$7,FALSE)</f>
        <v>0</v>
      </c>
      <c r="BS64" s="9">
        <f>VLOOKUP($E64,'ALL-GTK-SD-SMP-SMA-SMK-SLB'!$F$14:$CG$713,'ALL-GTK-SD-SMP-SMA-SMK-SLB'!BT$7,FALSE)</f>
        <v>0</v>
      </c>
      <c r="BT64" s="9">
        <f>VLOOKUP($E64,'ALL-GTK-SD-SMP-SMA-SMK-SLB'!$F$14:$CG$713,'ALL-GTK-SD-SMP-SMA-SMK-SLB'!BU$7,FALSE)</f>
        <v>0</v>
      </c>
      <c r="BU64" s="299">
        <f t="shared" si="29"/>
        <v>0</v>
      </c>
      <c r="BV64" s="299">
        <f t="shared" si="30"/>
        <v>0</v>
      </c>
      <c r="BW64" s="44">
        <f t="shared" si="31"/>
        <v>0</v>
      </c>
      <c r="BX64" s="44">
        <f t="shared" si="32"/>
        <v>0</v>
      </c>
      <c r="BY64" s="11">
        <f t="shared" si="33"/>
        <v>0</v>
      </c>
      <c r="BZ64" s="14">
        <f t="shared" si="34"/>
        <v>1</v>
      </c>
      <c r="CA64" s="14">
        <f t="shared" si="35"/>
        <v>9</v>
      </c>
      <c r="CB64" s="13">
        <f t="shared" si="36"/>
        <v>0</v>
      </c>
      <c r="CC64" s="13">
        <f t="shared" si="37"/>
        <v>0</v>
      </c>
      <c r="CD64" s="312">
        <f t="shared" si="38"/>
        <v>1</v>
      </c>
      <c r="CE64" s="312">
        <f t="shared" si="39"/>
        <v>9</v>
      </c>
      <c r="CF64" s="313">
        <f t="shared" si="40"/>
        <v>10</v>
      </c>
      <c r="CG64" s="302" t="str">
        <f t="shared" si="41"/>
        <v>OK</v>
      </c>
    </row>
    <row r="65" spans="1:85" ht="14.25" x14ac:dyDescent="0.25">
      <c r="A65" s="6">
        <v>53</v>
      </c>
      <c r="B65" s="495">
        <v>53</v>
      </c>
      <c r="C65" s="495" t="s">
        <v>6</v>
      </c>
      <c r="D65" s="496" t="s">
        <v>25</v>
      </c>
      <c r="E65" s="626">
        <v>20319911</v>
      </c>
      <c r="F65" s="627" t="s">
        <v>320</v>
      </c>
      <c r="G65" s="624" t="s">
        <v>52</v>
      </c>
      <c r="H65" s="9">
        <f>VLOOKUP($E65,'ALL-GTK-SD-SMP-SMA-SMK-SLB'!$F$14:$CG$713,'ALL-GTK-SD-SMP-SMA-SMK-SLB'!I$7,FALSE)</f>
        <v>0</v>
      </c>
      <c r="I65" s="9">
        <f>VLOOKUP($E65,'ALL-GTK-SD-SMP-SMA-SMK-SLB'!$F$14:$CG$713,'ALL-GTK-SD-SMP-SMA-SMK-SLB'!J$7,FALSE)</f>
        <v>0</v>
      </c>
      <c r="J65" s="9">
        <f>VLOOKUP($E65,'ALL-GTK-SD-SMP-SMA-SMK-SLB'!$F$14:$CG$713,'ALL-GTK-SD-SMP-SMA-SMK-SLB'!K$7,FALSE)</f>
        <v>0</v>
      </c>
      <c r="K65" s="9">
        <f>VLOOKUP($E65,'ALL-GTK-SD-SMP-SMA-SMK-SLB'!$F$14:$CG$713,'ALL-GTK-SD-SMP-SMA-SMK-SLB'!L$7,FALSE)</f>
        <v>0</v>
      </c>
      <c r="L65" s="9">
        <f>VLOOKUP($E65,'ALL-GTK-SD-SMP-SMA-SMK-SLB'!$F$14:$CG$713,'ALL-GTK-SD-SMP-SMA-SMK-SLB'!M$7,FALSE)</f>
        <v>1</v>
      </c>
      <c r="M65" s="9">
        <f>VLOOKUP($E65,'ALL-GTK-SD-SMP-SMA-SMK-SLB'!$F$14:$CG$713,'ALL-GTK-SD-SMP-SMA-SMK-SLB'!N$7,FALSE)</f>
        <v>3</v>
      </c>
      <c r="N65" s="9">
        <f>VLOOKUP($E65,'ALL-GTK-SD-SMP-SMA-SMK-SLB'!$F$14:$CG$713,'ALL-GTK-SD-SMP-SMA-SMK-SLB'!O$7,FALSE)</f>
        <v>3</v>
      </c>
      <c r="O65" s="9">
        <f>VLOOKUP($E65,'ALL-GTK-SD-SMP-SMA-SMK-SLB'!$F$14:$CG$713,'ALL-GTK-SD-SMP-SMA-SMK-SLB'!P$7,FALSE)</f>
        <v>4</v>
      </c>
      <c r="P65" s="299">
        <f t="shared" si="6"/>
        <v>4</v>
      </c>
      <c r="Q65" s="299">
        <f t="shared" si="7"/>
        <v>7</v>
      </c>
      <c r="R65" s="300">
        <f t="shared" si="8"/>
        <v>11</v>
      </c>
      <c r="S65" s="9">
        <f>VLOOKUP($E65,'ALL-GTK-SD-SMP-SMA-SMK-SLB'!$F$14:$CG$713,'ALL-GTK-SD-SMP-SMA-SMK-SLB'!T$7,FALSE)</f>
        <v>0</v>
      </c>
      <c r="T65" s="9">
        <f>VLOOKUP($E65,'ALL-GTK-SD-SMP-SMA-SMK-SLB'!$F$14:$CG$713,'ALL-GTK-SD-SMP-SMA-SMK-SLB'!U$7,FALSE)</f>
        <v>0</v>
      </c>
      <c r="U65" s="9">
        <f>VLOOKUP($E65,'ALL-GTK-SD-SMP-SMA-SMK-SLB'!$F$14:$CG$713,'ALL-GTK-SD-SMP-SMA-SMK-SLB'!V$7,FALSE)</f>
        <v>0</v>
      </c>
      <c r="V65" s="9">
        <f>VLOOKUP($E65,'ALL-GTK-SD-SMP-SMA-SMK-SLB'!$F$14:$CG$713,'ALL-GTK-SD-SMP-SMA-SMK-SLB'!W$7,FALSE)</f>
        <v>0</v>
      </c>
      <c r="W65" s="9">
        <f>VLOOKUP($E65,'ALL-GTK-SD-SMP-SMA-SMK-SLB'!$F$14:$CG$713,'ALL-GTK-SD-SMP-SMA-SMK-SLB'!X$7,FALSE)</f>
        <v>1</v>
      </c>
      <c r="X65" s="9">
        <f>VLOOKUP($E65,'ALL-GTK-SD-SMP-SMA-SMK-SLB'!$F$14:$CG$713,'ALL-GTK-SD-SMP-SMA-SMK-SLB'!Y$7,FALSE)</f>
        <v>5</v>
      </c>
      <c r="Y65" s="299">
        <f t="shared" si="9"/>
        <v>1</v>
      </c>
      <c r="Z65" s="299">
        <f t="shared" si="10"/>
        <v>5</v>
      </c>
      <c r="AA65" s="10">
        <f t="shared" si="11"/>
        <v>6</v>
      </c>
      <c r="AB65" s="44">
        <f t="shared" si="12"/>
        <v>5</v>
      </c>
      <c r="AC65" s="44">
        <f t="shared" si="13"/>
        <v>12</v>
      </c>
      <c r="AD65" s="11">
        <f t="shared" si="14"/>
        <v>17</v>
      </c>
      <c r="AE65" s="9">
        <f>VLOOKUP($E65,'ALL-GTK-SD-SMP-SMA-SMK-SLB'!$F$14:$CG$713,'ALL-GTK-SD-SMP-SMA-SMK-SLB'!AF$7,FALSE)</f>
        <v>1</v>
      </c>
      <c r="AF65" s="9">
        <f>VLOOKUP($E65,'ALL-GTK-SD-SMP-SMA-SMK-SLB'!$F$14:$CG$713,'ALL-GTK-SD-SMP-SMA-SMK-SLB'!AG$7,FALSE)</f>
        <v>7</v>
      </c>
      <c r="AG65" s="10">
        <f t="shared" si="15"/>
        <v>8</v>
      </c>
      <c r="AH65" s="9">
        <f>VLOOKUP($E65,'ALL-GTK-SD-SMP-SMA-SMK-SLB'!$F$14:$CG$713,'ALL-GTK-SD-SMP-SMA-SMK-SLB'!AI$7,FALSE)</f>
        <v>4</v>
      </c>
      <c r="AI65" s="9">
        <f>VLOOKUP($E65,'ALL-GTK-SD-SMP-SMA-SMK-SLB'!$F$14:$CG$713,'ALL-GTK-SD-SMP-SMA-SMK-SLB'!AJ$7,FALSE)</f>
        <v>5</v>
      </c>
      <c r="AJ65" s="10">
        <f t="shared" si="16"/>
        <v>9</v>
      </c>
      <c r="AK65" s="44">
        <f t="shared" si="17"/>
        <v>5</v>
      </c>
      <c r="AL65" s="44">
        <f t="shared" si="18"/>
        <v>12</v>
      </c>
      <c r="AM65" s="11">
        <f t="shared" si="19"/>
        <v>17</v>
      </c>
      <c r="AN65" s="299">
        <f>VLOOKUP($E65,'ALL-GTK-SD-SMP-SMA-SMK-SLB'!$F$14:$CG$713,'ALL-GTK-SD-SMP-SMA-SMK-SLB'!AO$7,FALSE)</f>
        <v>0</v>
      </c>
      <c r="AO65" s="299">
        <f>VLOOKUP($E65,'ALL-GTK-SD-SMP-SMA-SMK-SLB'!$F$14:$CG$713,'ALL-GTK-SD-SMP-SMA-SMK-SLB'!AP$7,FALSE)</f>
        <v>0</v>
      </c>
      <c r="AP65" s="9">
        <f>VLOOKUP($E65,'ALL-GTK-SD-SMP-SMA-SMK-SLB'!$F$14:$CG$713,'ALL-GTK-SD-SMP-SMA-SMK-SLB'!AQ$7,FALSE)</f>
        <v>0</v>
      </c>
      <c r="AQ65" s="9">
        <f>VLOOKUP($E65,'ALL-GTK-SD-SMP-SMA-SMK-SLB'!$F$14:$CG$713,'ALL-GTK-SD-SMP-SMA-SMK-SLB'!AR$7,FALSE)</f>
        <v>0</v>
      </c>
      <c r="AR65" s="9">
        <f>VLOOKUP($E65,'ALL-GTK-SD-SMP-SMA-SMK-SLB'!$F$14:$CG$713,'ALL-GTK-SD-SMP-SMA-SMK-SLB'!AS$7,FALSE)</f>
        <v>0</v>
      </c>
      <c r="AS65" s="9">
        <f>VLOOKUP($E65,'ALL-GTK-SD-SMP-SMA-SMK-SLB'!$F$14:$CG$713,'ALL-GTK-SD-SMP-SMA-SMK-SLB'!AT$7,FALSE)</f>
        <v>1</v>
      </c>
      <c r="AT65" s="9">
        <f>VLOOKUP($E65,'ALL-GTK-SD-SMP-SMA-SMK-SLB'!$F$14:$CG$713,'ALL-GTK-SD-SMP-SMA-SMK-SLB'!AU$7,FALSE)</f>
        <v>0</v>
      </c>
      <c r="AU65" s="9">
        <f>VLOOKUP($E65,'ALL-GTK-SD-SMP-SMA-SMK-SLB'!$F$14:$CG$713,'ALL-GTK-SD-SMP-SMA-SMK-SLB'!AV$7,FALSE)</f>
        <v>0</v>
      </c>
      <c r="AV65" s="9">
        <f>VLOOKUP($E65,'ALL-GTK-SD-SMP-SMA-SMK-SLB'!$F$14:$CG$713,'ALL-GTK-SD-SMP-SMA-SMK-SLB'!AW$7,FALSE)</f>
        <v>0</v>
      </c>
      <c r="AW65" s="9">
        <f>VLOOKUP($E65,'ALL-GTK-SD-SMP-SMA-SMK-SLB'!$F$14:$CG$713,'ALL-GTK-SD-SMP-SMA-SMK-SLB'!AX$7,FALSE)</f>
        <v>0</v>
      </c>
      <c r="AX65" s="9">
        <f>VLOOKUP($E65,'ALL-GTK-SD-SMP-SMA-SMK-SLB'!$F$14:$CG$713,'ALL-GTK-SD-SMP-SMA-SMK-SLB'!AY$7,FALSE)</f>
        <v>4</v>
      </c>
      <c r="AY65" s="9">
        <f>VLOOKUP($E65,'ALL-GTK-SD-SMP-SMA-SMK-SLB'!$F$14:$CG$713,'ALL-GTK-SD-SMP-SMA-SMK-SLB'!AZ$7,FALSE)</f>
        <v>11</v>
      </c>
      <c r="AZ65" s="9">
        <f>VLOOKUP($E65,'ALL-GTK-SD-SMP-SMA-SMK-SLB'!$F$14:$CG$713,'ALL-GTK-SD-SMP-SMA-SMK-SLB'!BA$7,FALSE)</f>
        <v>1</v>
      </c>
      <c r="BA65" s="9">
        <f>VLOOKUP($E65,'ALL-GTK-SD-SMP-SMA-SMK-SLB'!$F$14:$CG$713,'ALL-GTK-SD-SMP-SMA-SMK-SLB'!BB$7,FALSE)</f>
        <v>0</v>
      </c>
      <c r="BB65" s="9">
        <f>VLOOKUP($E65,'ALL-GTK-SD-SMP-SMA-SMK-SLB'!$F$14:$CG$713,'ALL-GTK-SD-SMP-SMA-SMK-SLB'!BC$7,FALSE)</f>
        <v>0</v>
      </c>
      <c r="BC65" s="9">
        <f>VLOOKUP($E65,'ALL-GTK-SD-SMP-SMA-SMK-SLB'!$F$14:$CG$713,'ALL-GTK-SD-SMP-SMA-SMK-SLB'!BD$7,FALSE)</f>
        <v>0</v>
      </c>
      <c r="BD65" s="310">
        <f t="shared" si="20"/>
        <v>0</v>
      </c>
      <c r="BE65" s="310">
        <f t="shared" si="21"/>
        <v>1</v>
      </c>
      <c r="BF65" s="10">
        <f t="shared" si="22"/>
        <v>1</v>
      </c>
      <c r="BG65" s="311">
        <f t="shared" si="23"/>
        <v>5</v>
      </c>
      <c r="BH65" s="311">
        <f t="shared" si="24"/>
        <v>11</v>
      </c>
      <c r="BI65" s="10">
        <f t="shared" si="25"/>
        <v>16</v>
      </c>
      <c r="BJ65" s="44">
        <f t="shared" si="26"/>
        <v>5</v>
      </c>
      <c r="BK65" s="44">
        <f t="shared" si="27"/>
        <v>12</v>
      </c>
      <c r="BL65" s="11">
        <f t="shared" si="28"/>
        <v>17</v>
      </c>
      <c r="BM65" s="9">
        <f>VLOOKUP($E65,'ALL-GTK-SD-SMP-SMA-SMK-SLB'!$F$14:$CG$713,'ALL-GTK-SD-SMP-SMA-SMK-SLB'!BN$7,FALSE)</f>
        <v>0</v>
      </c>
      <c r="BN65" s="9">
        <f>VLOOKUP($E65,'ALL-GTK-SD-SMP-SMA-SMK-SLB'!$F$14:$CG$713,'ALL-GTK-SD-SMP-SMA-SMK-SLB'!BO$7,FALSE)</f>
        <v>0</v>
      </c>
      <c r="BO65" s="9">
        <f>VLOOKUP($E65,'ALL-GTK-SD-SMP-SMA-SMK-SLB'!$F$14:$CG$713,'ALL-GTK-SD-SMP-SMA-SMK-SLB'!BP$7,FALSE)</f>
        <v>0</v>
      </c>
      <c r="BP65" s="9">
        <f>VLOOKUP($E65,'ALL-GTK-SD-SMP-SMA-SMK-SLB'!$F$14:$CG$713,'ALL-GTK-SD-SMP-SMA-SMK-SLB'!BQ$7,FALSE)</f>
        <v>0</v>
      </c>
      <c r="BQ65" s="9">
        <f>VLOOKUP($E65,'ALL-GTK-SD-SMP-SMA-SMK-SLB'!$F$14:$CG$713,'ALL-GTK-SD-SMP-SMA-SMK-SLB'!BR$7,FALSE)</f>
        <v>0</v>
      </c>
      <c r="BR65" s="9">
        <f>VLOOKUP($E65,'ALL-GTK-SD-SMP-SMA-SMK-SLB'!$F$14:$CG$713,'ALL-GTK-SD-SMP-SMA-SMK-SLB'!BS$7,FALSE)</f>
        <v>0</v>
      </c>
      <c r="BS65" s="9">
        <f>VLOOKUP($E65,'ALL-GTK-SD-SMP-SMA-SMK-SLB'!$F$14:$CG$713,'ALL-GTK-SD-SMP-SMA-SMK-SLB'!BT$7,FALSE)</f>
        <v>1</v>
      </c>
      <c r="BT65" s="9">
        <f>VLOOKUP($E65,'ALL-GTK-SD-SMP-SMA-SMK-SLB'!$F$14:$CG$713,'ALL-GTK-SD-SMP-SMA-SMK-SLB'!BU$7,FALSE)</f>
        <v>0</v>
      </c>
      <c r="BU65" s="299">
        <f t="shared" si="29"/>
        <v>1</v>
      </c>
      <c r="BV65" s="299">
        <f t="shared" si="30"/>
        <v>0</v>
      </c>
      <c r="BW65" s="44">
        <f t="shared" si="31"/>
        <v>1</v>
      </c>
      <c r="BX65" s="44">
        <f t="shared" si="32"/>
        <v>0</v>
      </c>
      <c r="BY65" s="11">
        <f t="shared" si="33"/>
        <v>1</v>
      </c>
      <c r="BZ65" s="14">
        <f t="shared" si="34"/>
        <v>5</v>
      </c>
      <c r="CA65" s="14">
        <f t="shared" si="35"/>
        <v>12</v>
      </c>
      <c r="CB65" s="13">
        <f t="shared" si="36"/>
        <v>1</v>
      </c>
      <c r="CC65" s="13">
        <f t="shared" si="37"/>
        <v>0</v>
      </c>
      <c r="CD65" s="312">
        <f t="shared" si="38"/>
        <v>6</v>
      </c>
      <c r="CE65" s="312">
        <f t="shared" si="39"/>
        <v>12</v>
      </c>
      <c r="CF65" s="313">
        <f t="shared" si="40"/>
        <v>18</v>
      </c>
      <c r="CG65" s="302" t="str">
        <f t="shared" si="41"/>
        <v>OK</v>
      </c>
    </row>
    <row r="66" spans="1:85" ht="14.25" x14ac:dyDescent="0.25">
      <c r="A66" s="6">
        <v>54</v>
      </c>
      <c r="B66" s="495">
        <v>54</v>
      </c>
      <c r="C66" s="495" t="s">
        <v>6</v>
      </c>
      <c r="D66" s="496" t="s">
        <v>25</v>
      </c>
      <c r="E66" s="626">
        <v>20319786</v>
      </c>
      <c r="F66" s="627" t="s">
        <v>321</v>
      </c>
      <c r="G66" s="624" t="s">
        <v>52</v>
      </c>
      <c r="H66" s="9">
        <f>VLOOKUP($E66,'ALL-GTK-SD-SMP-SMA-SMK-SLB'!$F$14:$CG$713,'ALL-GTK-SD-SMP-SMA-SMK-SLB'!I$7,FALSE)</f>
        <v>0</v>
      </c>
      <c r="I66" s="9">
        <f>VLOOKUP($E66,'ALL-GTK-SD-SMP-SMA-SMK-SLB'!$F$14:$CG$713,'ALL-GTK-SD-SMP-SMA-SMK-SLB'!J$7,FALSE)</f>
        <v>0</v>
      </c>
      <c r="J66" s="9">
        <f>VLOOKUP($E66,'ALL-GTK-SD-SMP-SMA-SMK-SLB'!$F$14:$CG$713,'ALL-GTK-SD-SMP-SMA-SMK-SLB'!K$7,FALSE)</f>
        <v>0</v>
      </c>
      <c r="K66" s="9">
        <f>VLOOKUP($E66,'ALL-GTK-SD-SMP-SMA-SMK-SLB'!$F$14:$CG$713,'ALL-GTK-SD-SMP-SMA-SMK-SLB'!L$7,FALSE)</f>
        <v>0</v>
      </c>
      <c r="L66" s="9">
        <f>VLOOKUP($E66,'ALL-GTK-SD-SMP-SMA-SMK-SLB'!$F$14:$CG$713,'ALL-GTK-SD-SMP-SMA-SMK-SLB'!M$7,FALSE)</f>
        <v>0</v>
      </c>
      <c r="M66" s="9">
        <f>VLOOKUP($E66,'ALL-GTK-SD-SMP-SMA-SMK-SLB'!$F$14:$CG$713,'ALL-GTK-SD-SMP-SMA-SMK-SLB'!N$7,FALSE)</f>
        <v>3</v>
      </c>
      <c r="N66" s="9">
        <f>VLOOKUP($E66,'ALL-GTK-SD-SMP-SMA-SMK-SLB'!$F$14:$CG$713,'ALL-GTK-SD-SMP-SMA-SMK-SLB'!O$7,FALSE)</f>
        <v>0</v>
      </c>
      <c r="O66" s="9">
        <f>VLOOKUP($E66,'ALL-GTK-SD-SMP-SMA-SMK-SLB'!$F$14:$CG$713,'ALL-GTK-SD-SMP-SMA-SMK-SLB'!P$7,FALSE)</f>
        <v>2</v>
      </c>
      <c r="P66" s="299">
        <f t="shared" si="6"/>
        <v>0</v>
      </c>
      <c r="Q66" s="299">
        <f t="shared" si="7"/>
        <v>5</v>
      </c>
      <c r="R66" s="300">
        <f t="shared" si="8"/>
        <v>5</v>
      </c>
      <c r="S66" s="9">
        <f>VLOOKUP($E66,'ALL-GTK-SD-SMP-SMA-SMK-SLB'!$F$14:$CG$713,'ALL-GTK-SD-SMP-SMA-SMK-SLB'!T$7,FALSE)</f>
        <v>0</v>
      </c>
      <c r="T66" s="9">
        <f>VLOOKUP($E66,'ALL-GTK-SD-SMP-SMA-SMK-SLB'!$F$14:$CG$713,'ALL-GTK-SD-SMP-SMA-SMK-SLB'!U$7,FALSE)</f>
        <v>0</v>
      </c>
      <c r="U66" s="9">
        <f>VLOOKUP($E66,'ALL-GTK-SD-SMP-SMA-SMK-SLB'!$F$14:$CG$713,'ALL-GTK-SD-SMP-SMA-SMK-SLB'!V$7,FALSE)</f>
        <v>0</v>
      </c>
      <c r="V66" s="9">
        <f>VLOOKUP($E66,'ALL-GTK-SD-SMP-SMA-SMK-SLB'!$F$14:$CG$713,'ALL-GTK-SD-SMP-SMA-SMK-SLB'!W$7,FALSE)</f>
        <v>1</v>
      </c>
      <c r="W66" s="9">
        <f>VLOOKUP($E66,'ALL-GTK-SD-SMP-SMA-SMK-SLB'!$F$14:$CG$713,'ALL-GTK-SD-SMP-SMA-SMK-SLB'!X$7,FALSE)</f>
        <v>1</v>
      </c>
      <c r="X66" s="9">
        <f>VLOOKUP($E66,'ALL-GTK-SD-SMP-SMA-SMK-SLB'!$F$14:$CG$713,'ALL-GTK-SD-SMP-SMA-SMK-SLB'!Y$7,FALSE)</f>
        <v>1</v>
      </c>
      <c r="Y66" s="299">
        <f t="shared" si="9"/>
        <v>1</v>
      </c>
      <c r="Z66" s="299">
        <f t="shared" si="10"/>
        <v>2</v>
      </c>
      <c r="AA66" s="10">
        <f t="shared" si="11"/>
        <v>3</v>
      </c>
      <c r="AB66" s="44">
        <f t="shared" si="12"/>
        <v>1</v>
      </c>
      <c r="AC66" s="44">
        <f t="shared" si="13"/>
        <v>7</v>
      </c>
      <c r="AD66" s="11">
        <f t="shared" si="14"/>
        <v>8</v>
      </c>
      <c r="AE66" s="9">
        <f>VLOOKUP($E66,'ALL-GTK-SD-SMP-SMA-SMK-SLB'!$F$14:$CG$713,'ALL-GTK-SD-SMP-SMA-SMK-SLB'!AF$7,FALSE)</f>
        <v>1</v>
      </c>
      <c r="AF66" s="9">
        <f>VLOOKUP($E66,'ALL-GTK-SD-SMP-SMA-SMK-SLB'!$F$14:$CG$713,'ALL-GTK-SD-SMP-SMA-SMK-SLB'!AG$7,FALSE)</f>
        <v>5</v>
      </c>
      <c r="AG66" s="10">
        <f t="shared" si="15"/>
        <v>6</v>
      </c>
      <c r="AH66" s="9">
        <f>VLOOKUP($E66,'ALL-GTK-SD-SMP-SMA-SMK-SLB'!$F$14:$CG$713,'ALL-GTK-SD-SMP-SMA-SMK-SLB'!AI$7,FALSE)</f>
        <v>0</v>
      </c>
      <c r="AI66" s="9">
        <f>VLOOKUP($E66,'ALL-GTK-SD-SMP-SMA-SMK-SLB'!$F$14:$CG$713,'ALL-GTK-SD-SMP-SMA-SMK-SLB'!AJ$7,FALSE)</f>
        <v>2</v>
      </c>
      <c r="AJ66" s="10">
        <f t="shared" si="16"/>
        <v>2</v>
      </c>
      <c r="AK66" s="44">
        <f t="shared" si="17"/>
        <v>1</v>
      </c>
      <c r="AL66" s="44">
        <f t="shared" si="18"/>
        <v>7</v>
      </c>
      <c r="AM66" s="11">
        <f t="shared" si="19"/>
        <v>8</v>
      </c>
      <c r="AN66" s="299">
        <f>VLOOKUP($E66,'ALL-GTK-SD-SMP-SMA-SMK-SLB'!$F$14:$CG$713,'ALL-GTK-SD-SMP-SMA-SMK-SLB'!AO$7,FALSE)</f>
        <v>0</v>
      </c>
      <c r="AO66" s="299">
        <f>VLOOKUP($E66,'ALL-GTK-SD-SMP-SMA-SMK-SLB'!$F$14:$CG$713,'ALL-GTK-SD-SMP-SMA-SMK-SLB'!AP$7,FALSE)</f>
        <v>0</v>
      </c>
      <c r="AP66" s="9">
        <f>VLOOKUP($E66,'ALL-GTK-SD-SMP-SMA-SMK-SLB'!$F$14:$CG$713,'ALL-GTK-SD-SMP-SMA-SMK-SLB'!AQ$7,FALSE)</f>
        <v>0</v>
      </c>
      <c r="AQ66" s="9">
        <f>VLOOKUP($E66,'ALL-GTK-SD-SMP-SMA-SMK-SLB'!$F$14:$CG$713,'ALL-GTK-SD-SMP-SMA-SMK-SLB'!AR$7,FALSE)</f>
        <v>0</v>
      </c>
      <c r="AR66" s="9">
        <f>VLOOKUP($E66,'ALL-GTK-SD-SMP-SMA-SMK-SLB'!$F$14:$CG$713,'ALL-GTK-SD-SMP-SMA-SMK-SLB'!AS$7,FALSE)</f>
        <v>0</v>
      </c>
      <c r="AS66" s="9">
        <f>VLOOKUP($E66,'ALL-GTK-SD-SMP-SMA-SMK-SLB'!$F$14:$CG$713,'ALL-GTK-SD-SMP-SMA-SMK-SLB'!AT$7,FALSE)</f>
        <v>0</v>
      </c>
      <c r="AT66" s="9">
        <f>VLOOKUP($E66,'ALL-GTK-SD-SMP-SMA-SMK-SLB'!$F$14:$CG$713,'ALL-GTK-SD-SMP-SMA-SMK-SLB'!AU$7,FALSE)</f>
        <v>0</v>
      </c>
      <c r="AU66" s="9">
        <f>VLOOKUP($E66,'ALL-GTK-SD-SMP-SMA-SMK-SLB'!$F$14:$CG$713,'ALL-GTK-SD-SMP-SMA-SMK-SLB'!AV$7,FALSE)</f>
        <v>0</v>
      </c>
      <c r="AV66" s="9">
        <f>VLOOKUP($E66,'ALL-GTK-SD-SMP-SMA-SMK-SLB'!$F$14:$CG$713,'ALL-GTK-SD-SMP-SMA-SMK-SLB'!AW$7,FALSE)</f>
        <v>0</v>
      </c>
      <c r="AW66" s="9">
        <f>VLOOKUP($E66,'ALL-GTK-SD-SMP-SMA-SMK-SLB'!$F$14:$CG$713,'ALL-GTK-SD-SMP-SMA-SMK-SLB'!AX$7,FALSE)</f>
        <v>0</v>
      </c>
      <c r="AX66" s="9">
        <f>VLOOKUP($E66,'ALL-GTK-SD-SMP-SMA-SMK-SLB'!$F$14:$CG$713,'ALL-GTK-SD-SMP-SMA-SMK-SLB'!AY$7,FALSE)</f>
        <v>1</v>
      </c>
      <c r="AY66" s="9">
        <f>VLOOKUP($E66,'ALL-GTK-SD-SMP-SMA-SMK-SLB'!$F$14:$CG$713,'ALL-GTK-SD-SMP-SMA-SMK-SLB'!AZ$7,FALSE)</f>
        <v>6</v>
      </c>
      <c r="AZ66" s="9">
        <f>VLOOKUP($E66,'ALL-GTK-SD-SMP-SMA-SMK-SLB'!$F$14:$CG$713,'ALL-GTK-SD-SMP-SMA-SMK-SLB'!BA$7,FALSE)</f>
        <v>0</v>
      </c>
      <c r="BA66" s="9">
        <f>VLOOKUP($E66,'ALL-GTK-SD-SMP-SMA-SMK-SLB'!$F$14:$CG$713,'ALL-GTK-SD-SMP-SMA-SMK-SLB'!BB$7,FALSE)</f>
        <v>1</v>
      </c>
      <c r="BB66" s="9">
        <f>VLOOKUP($E66,'ALL-GTK-SD-SMP-SMA-SMK-SLB'!$F$14:$CG$713,'ALL-GTK-SD-SMP-SMA-SMK-SLB'!BC$7,FALSE)</f>
        <v>0</v>
      </c>
      <c r="BC66" s="9">
        <f>VLOOKUP($E66,'ALL-GTK-SD-SMP-SMA-SMK-SLB'!$F$14:$CG$713,'ALL-GTK-SD-SMP-SMA-SMK-SLB'!BD$7,FALSE)</f>
        <v>0</v>
      </c>
      <c r="BD66" s="310">
        <f t="shared" si="20"/>
        <v>0</v>
      </c>
      <c r="BE66" s="310">
        <f t="shared" si="21"/>
        <v>0</v>
      </c>
      <c r="BF66" s="10">
        <f t="shared" si="22"/>
        <v>0</v>
      </c>
      <c r="BG66" s="311">
        <f t="shared" si="23"/>
        <v>1</v>
      </c>
      <c r="BH66" s="311">
        <f t="shared" si="24"/>
        <v>7</v>
      </c>
      <c r="BI66" s="10">
        <f t="shared" si="25"/>
        <v>8</v>
      </c>
      <c r="BJ66" s="44">
        <f t="shared" si="26"/>
        <v>1</v>
      </c>
      <c r="BK66" s="44">
        <f t="shared" si="27"/>
        <v>7</v>
      </c>
      <c r="BL66" s="11">
        <f t="shared" si="28"/>
        <v>8</v>
      </c>
      <c r="BM66" s="9">
        <f>VLOOKUP($E66,'ALL-GTK-SD-SMP-SMA-SMK-SLB'!$F$14:$CG$713,'ALL-GTK-SD-SMP-SMA-SMK-SLB'!BN$7,FALSE)</f>
        <v>0</v>
      </c>
      <c r="BN66" s="9">
        <f>VLOOKUP($E66,'ALL-GTK-SD-SMP-SMA-SMK-SLB'!$F$14:$CG$713,'ALL-GTK-SD-SMP-SMA-SMK-SLB'!BO$7,FALSE)</f>
        <v>0</v>
      </c>
      <c r="BO66" s="9">
        <f>VLOOKUP($E66,'ALL-GTK-SD-SMP-SMA-SMK-SLB'!$F$14:$CG$713,'ALL-GTK-SD-SMP-SMA-SMK-SLB'!BP$7,FALSE)</f>
        <v>0</v>
      </c>
      <c r="BP66" s="9">
        <f>VLOOKUP($E66,'ALL-GTK-SD-SMP-SMA-SMK-SLB'!$F$14:$CG$713,'ALL-GTK-SD-SMP-SMA-SMK-SLB'!BQ$7,FALSE)</f>
        <v>0</v>
      </c>
      <c r="BQ66" s="9">
        <f>VLOOKUP($E66,'ALL-GTK-SD-SMP-SMA-SMK-SLB'!$F$14:$CG$713,'ALL-GTK-SD-SMP-SMA-SMK-SLB'!BR$7,FALSE)</f>
        <v>0</v>
      </c>
      <c r="BR66" s="9">
        <f>VLOOKUP($E66,'ALL-GTK-SD-SMP-SMA-SMK-SLB'!$F$14:$CG$713,'ALL-GTK-SD-SMP-SMA-SMK-SLB'!BS$7,FALSE)</f>
        <v>0</v>
      </c>
      <c r="BS66" s="9">
        <f>VLOOKUP($E66,'ALL-GTK-SD-SMP-SMA-SMK-SLB'!$F$14:$CG$713,'ALL-GTK-SD-SMP-SMA-SMK-SLB'!BT$7,FALSE)</f>
        <v>0</v>
      </c>
      <c r="BT66" s="9">
        <f>VLOOKUP($E66,'ALL-GTK-SD-SMP-SMA-SMK-SLB'!$F$14:$CG$713,'ALL-GTK-SD-SMP-SMA-SMK-SLB'!BU$7,FALSE)</f>
        <v>0</v>
      </c>
      <c r="BU66" s="299">
        <f t="shared" si="29"/>
        <v>0</v>
      </c>
      <c r="BV66" s="299">
        <f t="shared" si="30"/>
        <v>0</v>
      </c>
      <c r="BW66" s="44">
        <f t="shared" si="31"/>
        <v>0</v>
      </c>
      <c r="BX66" s="44">
        <f t="shared" si="32"/>
        <v>0</v>
      </c>
      <c r="BY66" s="11">
        <f t="shared" si="33"/>
        <v>0</v>
      </c>
      <c r="BZ66" s="14">
        <f t="shared" si="34"/>
        <v>1</v>
      </c>
      <c r="CA66" s="14">
        <f t="shared" si="35"/>
        <v>7</v>
      </c>
      <c r="CB66" s="13">
        <f t="shared" si="36"/>
        <v>0</v>
      </c>
      <c r="CC66" s="13">
        <f t="shared" si="37"/>
        <v>0</v>
      </c>
      <c r="CD66" s="312">
        <f t="shared" si="38"/>
        <v>1</v>
      </c>
      <c r="CE66" s="312">
        <f t="shared" si="39"/>
        <v>7</v>
      </c>
      <c r="CF66" s="313">
        <f t="shared" si="40"/>
        <v>8</v>
      </c>
      <c r="CG66" s="302" t="str">
        <f t="shared" si="41"/>
        <v>OK</v>
      </c>
    </row>
    <row r="67" spans="1:85" ht="14.25" x14ac:dyDescent="0.25">
      <c r="A67" s="6">
        <v>55</v>
      </c>
      <c r="B67" s="495">
        <v>55</v>
      </c>
      <c r="C67" s="495" t="s">
        <v>6</v>
      </c>
      <c r="D67" s="496" t="s">
        <v>25</v>
      </c>
      <c r="E67" s="626">
        <v>20319770</v>
      </c>
      <c r="F67" s="627" t="s">
        <v>322</v>
      </c>
      <c r="G67" s="624" t="s">
        <v>52</v>
      </c>
      <c r="H67" s="9">
        <f>VLOOKUP($E67,'ALL-GTK-SD-SMP-SMA-SMK-SLB'!$F$14:$CG$713,'ALL-GTK-SD-SMP-SMA-SMK-SLB'!I$7,FALSE)</f>
        <v>0</v>
      </c>
      <c r="I67" s="9">
        <f>VLOOKUP($E67,'ALL-GTK-SD-SMP-SMA-SMK-SLB'!$F$14:$CG$713,'ALL-GTK-SD-SMP-SMA-SMK-SLB'!J$7,FALSE)</f>
        <v>0</v>
      </c>
      <c r="J67" s="9">
        <f>VLOOKUP($E67,'ALL-GTK-SD-SMP-SMA-SMK-SLB'!$F$14:$CG$713,'ALL-GTK-SD-SMP-SMA-SMK-SLB'!K$7,FALSE)</f>
        <v>0</v>
      </c>
      <c r="K67" s="9">
        <f>VLOOKUP($E67,'ALL-GTK-SD-SMP-SMA-SMK-SLB'!$F$14:$CG$713,'ALL-GTK-SD-SMP-SMA-SMK-SLB'!L$7,FALSE)</f>
        <v>0</v>
      </c>
      <c r="L67" s="9">
        <f>VLOOKUP($E67,'ALL-GTK-SD-SMP-SMA-SMK-SLB'!$F$14:$CG$713,'ALL-GTK-SD-SMP-SMA-SMK-SLB'!M$7,FALSE)</f>
        <v>0</v>
      </c>
      <c r="M67" s="9">
        <f>VLOOKUP($E67,'ALL-GTK-SD-SMP-SMA-SMK-SLB'!$F$14:$CG$713,'ALL-GTK-SD-SMP-SMA-SMK-SLB'!N$7,FALSE)</f>
        <v>1</v>
      </c>
      <c r="N67" s="9">
        <f>VLOOKUP($E67,'ALL-GTK-SD-SMP-SMA-SMK-SLB'!$F$14:$CG$713,'ALL-GTK-SD-SMP-SMA-SMK-SLB'!O$7,FALSE)</f>
        <v>1</v>
      </c>
      <c r="O67" s="9">
        <f>VLOOKUP($E67,'ALL-GTK-SD-SMP-SMA-SMK-SLB'!$F$14:$CG$713,'ALL-GTK-SD-SMP-SMA-SMK-SLB'!P$7,FALSE)</f>
        <v>3</v>
      </c>
      <c r="P67" s="299">
        <f t="shared" si="6"/>
        <v>1</v>
      </c>
      <c r="Q67" s="299">
        <f t="shared" si="7"/>
        <v>4</v>
      </c>
      <c r="R67" s="300">
        <f t="shared" si="8"/>
        <v>5</v>
      </c>
      <c r="S67" s="9">
        <f>VLOOKUP($E67,'ALL-GTK-SD-SMP-SMA-SMK-SLB'!$F$14:$CG$713,'ALL-GTK-SD-SMP-SMA-SMK-SLB'!T$7,FALSE)</f>
        <v>0</v>
      </c>
      <c r="T67" s="9">
        <f>VLOOKUP($E67,'ALL-GTK-SD-SMP-SMA-SMK-SLB'!$F$14:$CG$713,'ALL-GTK-SD-SMP-SMA-SMK-SLB'!U$7,FALSE)</f>
        <v>0</v>
      </c>
      <c r="U67" s="9">
        <f>VLOOKUP($E67,'ALL-GTK-SD-SMP-SMA-SMK-SLB'!$F$14:$CG$713,'ALL-GTK-SD-SMP-SMA-SMK-SLB'!V$7,FALSE)</f>
        <v>1</v>
      </c>
      <c r="V67" s="9">
        <f>VLOOKUP($E67,'ALL-GTK-SD-SMP-SMA-SMK-SLB'!$F$14:$CG$713,'ALL-GTK-SD-SMP-SMA-SMK-SLB'!W$7,FALSE)</f>
        <v>4</v>
      </c>
      <c r="W67" s="9">
        <f>VLOOKUP($E67,'ALL-GTK-SD-SMP-SMA-SMK-SLB'!$F$14:$CG$713,'ALL-GTK-SD-SMP-SMA-SMK-SLB'!X$7,FALSE)</f>
        <v>0</v>
      </c>
      <c r="X67" s="9">
        <f>VLOOKUP($E67,'ALL-GTK-SD-SMP-SMA-SMK-SLB'!$F$14:$CG$713,'ALL-GTK-SD-SMP-SMA-SMK-SLB'!Y$7,FALSE)</f>
        <v>0</v>
      </c>
      <c r="Y67" s="299">
        <f t="shared" si="9"/>
        <v>1</v>
      </c>
      <c r="Z67" s="299">
        <f t="shared" si="10"/>
        <v>4</v>
      </c>
      <c r="AA67" s="10">
        <f t="shared" si="11"/>
        <v>5</v>
      </c>
      <c r="AB67" s="44">
        <f t="shared" si="12"/>
        <v>2</v>
      </c>
      <c r="AC67" s="44">
        <f t="shared" si="13"/>
        <v>8</v>
      </c>
      <c r="AD67" s="11">
        <f t="shared" si="14"/>
        <v>10</v>
      </c>
      <c r="AE67" s="9">
        <f>VLOOKUP($E67,'ALL-GTK-SD-SMP-SMA-SMK-SLB'!$F$14:$CG$713,'ALL-GTK-SD-SMP-SMA-SMK-SLB'!AF$7,FALSE)</f>
        <v>0</v>
      </c>
      <c r="AF67" s="9">
        <f>VLOOKUP($E67,'ALL-GTK-SD-SMP-SMA-SMK-SLB'!$F$14:$CG$713,'ALL-GTK-SD-SMP-SMA-SMK-SLB'!AG$7,FALSE)</f>
        <v>5</v>
      </c>
      <c r="AG67" s="10">
        <f t="shared" si="15"/>
        <v>5</v>
      </c>
      <c r="AH67" s="9">
        <f>VLOOKUP($E67,'ALL-GTK-SD-SMP-SMA-SMK-SLB'!$F$14:$CG$713,'ALL-GTK-SD-SMP-SMA-SMK-SLB'!AI$7,FALSE)</f>
        <v>2</v>
      </c>
      <c r="AI67" s="9">
        <f>VLOOKUP($E67,'ALL-GTK-SD-SMP-SMA-SMK-SLB'!$F$14:$CG$713,'ALL-GTK-SD-SMP-SMA-SMK-SLB'!AJ$7,FALSE)</f>
        <v>3</v>
      </c>
      <c r="AJ67" s="10">
        <f t="shared" si="16"/>
        <v>5</v>
      </c>
      <c r="AK67" s="44">
        <f t="shared" si="17"/>
        <v>2</v>
      </c>
      <c r="AL67" s="44">
        <f t="shared" si="18"/>
        <v>8</v>
      </c>
      <c r="AM67" s="11">
        <f t="shared" si="19"/>
        <v>10</v>
      </c>
      <c r="AN67" s="299">
        <f>VLOOKUP($E67,'ALL-GTK-SD-SMP-SMA-SMK-SLB'!$F$14:$CG$713,'ALL-GTK-SD-SMP-SMA-SMK-SLB'!AO$7,FALSE)</f>
        <v>0</v>
      </c>
      <c r="AO67" s="299">
        <f>VLOOKUP($E67,'ALL-GTK-SD-SMP-SMA-SMK-SLB'!$F$14:$CG$713,'ALL-GTK-SD-SMP-SMA-SMK-SLB'!AP$7,FALSE)</f>
        <v>0</v>
      </c>
      <c r="AP67" s="9">
        <f>VLOOKUP($E67,'ALL-GTK-SD-SMP-SMA-SMK-SLB'!$F$14:$CG$713,'ALL-GTK-SD-SMP-SMA-SMK-SLB'!AQ$7,FALSE)</f>
        <v>0</v>
      </c>
      <c r="AQ67" s="9">
        <f>VLOOKUP($E67,'ALL-GTK-SD-SMP-SMA-SMK-SLB'!$F$14:$CG$713,'ALL-GTK-SD-SMP-SMA-SMK-SLB'!AR$7,FALSE)</f>
        <v>0</v>
      </c>
      <c r="AR67" s="9">
        <f>VLOOKUP($E67,'ALL-GTK-SD-SMP-SMA-SMK-SLB'!$F$14:$CG$713,'ALL-GTK-SD-SMP-SMA-SMK-SLB'!AS$7,FALSE)</f>
        <v>0</v>
      </c>
      <c r="AS67" s="9">
        <f>VLOOKUP($E67,'ALL-GTK-SD-SMP-SMA-SMK-SLB'!$F$14:$CG$713,'ALL-GTK-SD-SMP-SMA-SMK-SLB'!AT$7,FALSE)</f>
        <v>0</v>
      </c>
      <c r="AT67" s="9">
        <f>VLOOKUP($E67,'ALL-GTK-SD-SMP-SMA-SMK-SLB'!$F$14:$CG$713,'ALL-GTK-SD-SMP-SMA-SMK-SLB'!AU$7,FALSE)</f>
        <v>0</v>
      </c>
      <c r="AU67" s="9">
        <f>VLOOKUP($E67,'ALL-GTK-SD-SMP-SMA-SMK-SLB'!$F$14:$CG$713,'ALL-GTK-SD-SMP-SMA-SMK-SLB'!AV$7,FALSE)</f>
        <v>0</v>
      </c>
      <c r="AV67" s="9">
        <f>VLOOKUP($E67,'ALL-GTK-SD-SMP-SMA-SMK-SLB'!$F$14:$CG$713,'ALL-GTK-SD-SMP-SMA-SMK-SLB'!AW$7,FALSE)</f>
        <v>0</v>
      </c>
      <c r="AW67" s="9">
        <f>VLOOKUP($E67,'ALL-GTK-SD-SMP-SMA-SMK-SLB'!$F$14:$CG$713,'ALL-GTK-SD-SMP-SMA-SMK-SLB'!AX$7,FALSE)</f>
        <v>0</v>
      </c>
      <c r="AX67" s="9">
        <f>VLOOKUP($E67,'ALL-GTK-SD-SMP-SMA-SMK-SLB'!$F$14:$CG$713,'ALL-GTK-SD-SMP-SMA-SMK-SLB'!AY$7,FALSE)</f>
        <v>2</v>
      </c>
      <c r="AY67" s="9">
        <f>VLOOKUP($E67,'ALL-GTK-SD-SMP-SMA-SMK-SLB'!$F$14:$CG$713,'ALL-GTK-SD-SMP-SMA-SMK-SLB'!AZ$7,FALSE)</f>
        <v>8</v>
      </c>
      <c r="AZ67" s="9">
        <f>VLOOKUP($E67,'ALL-GTK-SD-SMP-SMA-SMK-SLB'!$F$14:$CG$713,'ALL-GTK-SD-SMP-SMA-SMK-SLB'!BA$7,FALSE)</f>
        <v>0</v>
      </c>
      <c r="BA67" s="9">
        <f>VLOOKUP($E67,'ALL-GTK-SD-SMP-SMA-SMK-SLB'!$F$14:$CG$713,'ALL-GTK-SD-SMP-SMA-SMK-SLB'!BB$7,FALSE)</f>
        <v>0</v>
      </c>
      <c r="BB67" s="9">
        <f>VLOOKUP($E67,'ALL-GTK-SD-SMP-SMA-SMK-SLB'!$F$14:$CG$713,'ALL-GTK-SD-SMP-SMA-SMK-SLB'!BC$7,FALSE)</f>
        <v>0</v>
      </c>
      <c r="BC67" s="9">
        <f>VLOOKUP($E67,'ALL-GTK-SD-SMP-SMA-SMK-SLB'!$F$14:$CG$713,'ALL-GTK-SD-SMP-SMA-SMK-SLB'!BD$7,FALSE)</f>
        <v>0</v>
      </c>
      <c r="BD67" s="310">
        <f t="shared" si="20"/>
        <v>0</v>
      </c>
      <c r="BE67" s="310">
        <f t="shared" si="21"/>
        <v>0</v>
      </c>
      <c r="BF67" s="10">
        <f t="shared" si="22"/>
        <v>0</v>
      </c>
      <c r="BG67" s="311">
        <f t="shared" si="23"/>
        <v>2</v>
      </c>
      <c r="BH67" s="311">
        <f t="shared" si="24"/>
        <v>8</v>
      </c>
      <c r="BI67" s="10">
        <f t="shared" si="25"/>
        <v>10</v>
      </c>
      <c r="BJ67" s="44">
        <f t="shared" si="26"/>
        <v>2</v>
      </c>
      <c r="BK67" s="44">
        <f t="shared" si="27"/>
        <v>8</v>
      </c>
      <c r="BL67" s="11">
        <f t="shared" si="28"/>
        <v>10</v>
      </c>
      <c r="BM67" s="9">
        <f>VLOOKUP($E67,'ALL-GTK-SD-SMP-SMA-SMK-SLB'!$F$14:$CG$713,'ALL-GTK-SD-SMP-SMA-SMK-SLB'!BN$7,FALSE)</f>
        <v>1</v>
      </c>
      <c r="BN67" s="9">
        <f>VLOOKUP($E67,'ALL-GTK-SD-SMP-SMA-SMK-SLB'!$F$14:$CG$713,'ALL-GTK-SD-SMP-SMA-SMK-SLB'!BO$7,FALSE)</f>
        <v>0</v>
      </c>
      <c r="BO67" s="9">
        <f>VLOOKUP($E67,'ALL-GTK-SD-SMP-SMA-SMK-SLB'!$F$14:$CG$713,'ALL-GTK-SD-SMP-SMA-SMK-SLB'!BP$7,FALSE)</f>
        <v>0</v>
      </c>
      <c r="BP67" s="9">
        <f>VLOOKUP($E67,'ALL-GTK-SD-SMP-SMA-SMK-SLB'!$F$14:$CG$713,'ALL-GTK-SD-SMP-SMA-SMK-SLB'!BQ$7,FALSE)</f>
        <v>0</v>
      </c>
      <c r="BQ67" s="9">
        <f>VLOOKUP($E67,'ALL-GTK-SD-SMP-SMA-SMK-SLB'!$F$14:$CG$713,'ALL-GTK-SD-SMP-SMA-SMK-SLB'!BR$7,FALSE)</f>
        <v>0</v>
      </c>
      <c r="BR67" s="9">
        <f>VLOOKUP($E67,'ALL-GTK-SD-SMP-SMA-SMK-SLB'!$F$14:$CG$713,'ALL-GTK-SD-SMP-SMA-SMK-SLB'!BS$7,FALSE)</f>
        <v>0</v>
      </c>
      <c r="BS67" s="9">
        <f>VLOOKUP($E67,'ALL-GTK-SD-SMP-SMA-SMK-SLB'!$F$14:$CG$713,'ALL-GTK-SD-SMP-SMA-SMK-SLB'!BT$7,FALSE)</f>
        <v>0</v>
      </c>
      <c r="BT67" s="9">
        <f>VLOOKUP($E67,'ALL-GTK-SD-SMP-SMA-SMK-SLB'!$F$14:$CG$713,'ALL-GTK-SD-SMP-SMA-SMK-SLB'!BU$7,FALSE)</f>
        <v>0</v>
      </c>
      <c r="BU67" s="299">
        <f t="shared" si="29"/>
        <v>0</v>
      </c>
      <c r="BV67" s="299">
        <f t="shared" si="30"/>
        <v>0</v>
      </c>
      <c r="BW67" s="44">
        <f t="shared" si="31"/>
        <v>1</v>
      </c>
      <c r="BX67" s="44">
        <f t="shared" si="32"/>
        <v>0</v>
      </c>
      <c r="BY67" s="11">
        <f t="shared" si="33"/>
        <v>1</v>
      </c>
      <c r="BZ67" s="14">
        <f t="shared" si="34"/>
        <v>2</v>
      </c>
      <c r="CA67" s="14">
        <f t="shared" si="35"/>
        <v>8</v>
      </c>
      <c r="CB67" s="13">
        <f t="shared" si="36"/>
        <v>1</v>
      </c>
      <c r="CC67" s="13">
        <f t="shared" si="37"/>
        <v>0</v>
      </c>
      <c r="CD67" s="312">
        <f t="shared" si="38"/>
        <v>3</v>
      </c>
      <c r="CE67" s="312">
        <f t="shared" si="39"/>
        <v>8</v>
      </c>
      <c r="CF67" s="313">
        <f t="shared" si="40"/>
        <v>11</v>
      </c>
      <c r="CG67" s="302" t="str">
        <f t="shared" si="41"/>
        <v>OK</v>
      </c>
    </row>
    <row r="68" spans="1:85" ht="14.25" x14ac:dyDescent="0.25">
      <c r="A68" s="6">
        <v>56</v>
      </c>
      <c r="B68" s="495">
        <v>56</v>
      </c>
      <c r="C68" s="495" t="s">
        <v>6</v>
      </c>
      <c r="D68" s="496" t="s">
        <v>25</v>
      </c>
      <c r="E68" s="626">
        <v>20319769</v>
      </c>
      <c r="F68" s="627" t="s">
        <v>323</v>
      </c>
      <c r="G68" s="624" t="s">
        <v>52</v>
      </c>
      <c r="H68" s="9">
        <f>VLOOKUP($E68,'ALL-GTK-SD-SMP-SMA-SMK-SLB'!$F$14:$CG$713,'ALL-GTK-SD-SMP-SMA-SMK-SLB'!I$7,FALSE)</f>
        <v>0</v>
      </c>
      <c r="I68" s="9">
        <f>VLOOKUP($E68,'ALL-GTK-SD-SMP-SMA-SMK-SLB'!$F$14:$CG$713,'ALL-GTK-SD-SMP-SMA-SMK-SLB'!J$7,FALSE)</f>
        <v>0</v>
      </c>
      <c r="J68" s="9">
        <f>VLOOKUP($E68,'ALL-GTK-SD-SMP-SMA-SMK-SLB'!$F$14:$CG$713,'ALL-GTK-SD-SMP-SMA-SMK-SLB'!K$7,FALSE)</f>
        <v>0</v>
      </c>
      <c r="K68" s="9">
        <f>VLOOKUP($E68,'ALL-GTK-SD-SMP-SMA-SMK-SLB'!$F$14:$CG$713,'ALL-GTK-SD-SMP-SMA-SMK-SLB'!L$7,FALSE)</f>
        <v>0</v>
      </c>
      <c r="L68" s="9">
        <f>VLOOKUP($E68,'ALL-GTK-SD-SMP-SMA-SMK-SLB'!$F$14:$CG$713,'ALL-GTK-SD-SMP-SMA-SMK-SLB'!M$7,FALSE)</f>
        <v>0</v>
      </c>
      <c r="M68" s="9">
        <f>VLOOKUP($E68,'ALL-GTK-SD-SMP-SMA-SMK-SLB'!$F$14:$CG$713,'ALL-GTK-SD-SMP-SMA-SMK-SLB'!N$7,FALSE)</f>
        <v>2</v>
      </c>
      <c r="N68" s="9">
        <f>VLOOKUP($E68,'ALL-GTK-SD-SMP-SMA-SMK-SLB'!$F$14:$CG$713,'ALL-GTK-SD-SMP-SMA-SMK-SLB'!O$7,FALSE)</f>
        <v>1</v>
      </c>
      <c r="O68" s="9">
        <f>VLOOKUP($E68,'ALL-GTK-SD-SMP-SMA-SMK-SLB'!$F$14:$CG$713,'ALL-GTK-SD-SMP-SMA-SMK-SLB'!P$7,FALSE)</f>
        <v>2</v>
      </c>
      <c r="P68" s="299">
        <f t="shared" si="6"/>
        <v>1</v>
      </c>
      <c r="Q68" s="299">
        <f t="shared" si="7"/>
        <v>4</v>
      </c>
      <c r="R68" s="300">
        <f t="shared" si="8"/>
        <v>5</v>
      </c>
      <c r="S68" s="9">
        <f>VLOOKUP($E68,'ALL-GTK-SD-SMP-SMA-SMK-SLB'!$F$14:$CG$713,'ALL-GTK-SD-SMP-SMA-SMK-SLB'!T$7,FALSE)</f>
        <v>0</v>
      </c>
      <c r="T68" s="9">
        <f>VLOOKUP($E68,'ALL-GTK-SD-SMP-SMA-SMK-SLB'!$F$14:$CG$713,'ALL-GTK-SD-SMP-SMA-SMK-SLB'!U$7,FALSE)</f>
        <v>0</v>
      </c>
      <c r="U68" s="9">
        <f>VLOOKUP($E68,'ALL-GTK-SD-SMP-SMA-SMK-SLB'!$F$14:$CG$713,'ALL-GTK-SD-SMP-SMA-SMK-SLB'!V$7,FALSE)</f>
        <v>1</v>
      </c>
      <c r="V68" s="9">
        <f>VLOOKUP($E68,'ALL-GTK-SD-SMP-SMA-SMK-SLB'!$F$14:$CG$713,'ALL-GTK-SD-SMP-SMA-SMK-SLB'!W$7,FALSE)</f>
        <v>0</v>
      </c>
      <c r="W68" s="9">
        <f>VLOOKUP($E68,'ALL-GTK-SD-SMP-SMA-SMK-SLB'!$F$14:$CG$713,'ALL-GTK-SD-SMP-SMA-SMK-SLB'!X$7,FALSE)</f>
        <v>0</v>
      </c>
      <c r="X68" s="9">
        <f>VLOOKUP($E68,'ALL-GTK-SD-SMP-SMA-SMK-SLB'!$F$14:$CG$713,'ALL-GTK-SD-SMP-SMA-SMK-SLB'!Y$7,FALSE)</f>
        <v>2</v>
      </c>
      <c r="Y68" s="299">
        <f t="shared" si="9"/>
        <v>1</v>
      </c>
      <c r="Z68" s="299">
        <f t="shared" si="10"/>
        <v>2</v>
      </c>
      <c r="AA68" s="10">
        <f t="shared" si="11"/>
        <v>3</v>
      </c>
      <c r="AB68" s="44">
        <f t="shared" si="12"/>
        <v>2</v>
      </c>
      <c r="AC68" s="44">
        <f t="shared" si="13"/>
        <v>6</v>
      </c>
      <c r="AD68" s="11">
        <f t="shared" si="14"/>
        <v>8</v>
      </c>
      <c r="AE68" s="9">
        <f>VLOOKUP($E68,'ALL-GTK-SD-SMP-SMA-SMK-SLB'!$F$14:$CG$713,'ALL-GTK-SD-SMP-SMA-SMK-SLB'!AF$7,FALSE)</f>
        <v>0</v>
      </c>
      <c r="AF68" s="9">
        <f>VLOOKUP($E68,'ALL-GTK-SD-SMP-SMA-SMK-SLB'!$F$14:$CG$713,'ALL-GTK-SD-SMP-SMA-SMK-SLB'!AG$7,FALSE)</f>
        <v>4</v>
      </c>
      <c r="AG68" s="10">
        <f t="shared" si="15"/>
        <v>4</v>
      </c>
      <c r="AH68" s="9">
        <f>VLOOKUP($E68,'ALL-GTK-SD-SMP-SMA-SMK-SLB'!$F$14:$CG$713,'ALL-GTK-SD-SMP-SMA-SMK-SLB'!AI$7,FALSE)</f>
        <v>2</v>
      </c>
      <c r="AI68" s="9">
        <f>VLOOKUP($E68,'ALL-GTK-SD-SMP-SMA-SMK-SLB'!$F$14:$CG$713,'ALL-GTK-SD-SMP-SMA-SMK-SLB'!AJ$7,FALSE)</f>
        <v>2</v>
      </c>
      <c r="AJ68" s="10">
        <f t="shared" si="16"/>
        <v>4</v>
      </c>
      <c r="AK68" s="44">
        <f t="shared" si="17"/>
        <v>2</v>
      </c>
      <c r="AL68" s="44">
        <f t="shared" si="18"/>
        <v>6</v>
      </c>
      <c r="AM68" s="11">
        <f t="shared" si="19"/>
        <v>8</v>
      </c>
      <c r="AN68" s="299">
        <f>VLOOKUP($E68,'ALL-GTK-SD-SMP-SMA-SMK-SLB'!$F$14:$CG$713,'ALL-GTK-SD-SMP-SMA-SMK-SLB'!AO$7,FALSE)</f>
        <v>0</v>
      </c>
      <c r="AO68" s="299">
        <f>VLOOKUP($E68,'ALL-GTK-SD-SMP-SMA-SMK-SLB'!$F$14:$CG$713,'ALL-GTK-SD-SMP-SMA-SMK-SLB'!AP$7,FALSE)</f>
        <v>0</v>
      </c>
      <c r="AP68" s="9">
        <f>VLOOKUP($E68,'ALL-GTK-SD-SMP-SMA-SMK-SLB'!$F$14:$CG$713,'ALL-GTK-SD-SMP-SMA-SMK-SLB'!AQ$7,FALSE)</f>
        <v>0</v>
      </c>
      <c r="AQ68" s="9">
        <f>VLOOKUP($E68,'ALL-GTK-SD-SMP-SMA-SMK-SLB'!$F$14:$CG$713,'ALL-GTK-SD-SMP-SMA-SMK-SLB'!AR$7,FALSE)</f>
        <v>0</v>
      </c>
      <c r="AR68" s="9">
        <f>VLOOKUP($E68,'ALL-GTK-SD-SMP-SMA-SMK-SLB'!$F$14:$CG$713,'ALL-GTK-SD-SMP-SMA-SMK-SLB'!AS$7,FALSE)</f>
        <v>0</v>
      </c>
      <c r="AS68" s="9">
        <f>VLOOKUP($E68,'ALL-GTK-SD-SMP-SMA-SMK-SLB'!$F$14:$CG$713,'ALL-GTK-SD-SMP-SMA-SMK-SLB'!AT$7,FALSE)</f>
        <v>0</v>
      </c>
      <c r="AT68" s="9">
        <f>VLOOKUP($E68,'ALL-GTK-SD-SMP-SMA-SMK-SLB'!$F$14:$CG$713,'ALL-GTK-SD-SMP-SMA-SMK-SLB'!AU$7,FALSE)</f>
        <v>0</v>
      </c>
      <c r="AU68" s="9">
        <f>VLOOKUP($E68,'ALL-GTK-SD-SMP-SMA-SMK-SLB'!$F$14:$CG$713,'ALL-GTK-SD-SMP-SMA-SMK-SLB'!AV$7,FALSE)</f>
        <v>0</v>
      </c>
      <c r="AV68" s="9">
        <f>VLOOKUP($E68,'ALL-GTK-SD-SMP-SMA-SMK-SLB'!$F$14:$CG$713,'ALL-GTK-SD-SMP-SMA-SMK-SLB'!AW$7,FALSE)</f>
        <v>0</v>
      </c>
      <c r="AW68" s="9">
        <f>VLOOKUP($E68,'ALL-GTK-SD-SMP-SMA-SMK-SLB'!$F$14:$CG$713,'ALL-GTK-SD-SMP-SMA-SMK-SLB'!AX$7,FALSE)</f>
        <v>0</v>
      </c>
      <c r="AX68" s="9">
        <f>VLOOKUP($E68,'ALL-GTK-SD-SMP-SMA-SMK-SLB'!$F$14:$CG$713,'ALL-GTK-SD-SMP-SMA-SMK-SLB'!AY$7,FALSE)</f>
        <v>2</v>
      </c>
      <c r="AY68" s="9">
        <f>VLOOKUP($E68,'ALL-GTK-SD-SMP-SMA-SMK-SLB'!$F$14:$CG$713,'ALL-GTK-SD-SMP-SMA-SMK-SLB'!AZ$7,FALSE)</f>
        <v>6</v>
      </c>
      <c r="AZ68" s="9">
        <f>VLOOKUP($E68,'ALL-GTK-SD-SMP-SMA-SMK-SLB'!$F$14:$CG$713,'ALL-GTK-SD-SMP-SMA-SMK-SLB'!BA$7,FALSE)</f>
        <v>0</v>
      </c>
      <c r="BA68" s="9">
        <f>VLOOKUP($E68,'ALL-GTK-SD-SMP-SMA-SMK-SLB'!$F$14:$CG$713,'ALL-GTK-SD-SMP-SMA-SMK-SLB'!BB$7,FALSE)</f>
        <v>0</v>
      </c>
      <c r="BB68" s="9">
        <f>VLOOKUP($E68,'ALL-GTK-SD-SMP-SMA-SMK-SLB'!$F$14:$CG$713,'ALL-GTK-SD-SMP-SMA-SMK-SLB'!BC$7,FALSE)</f>
        <v>0</v>
      </c>
      <c r="BC68" s="9">
        <f>VLOOKUP($E68,'ALL-GTK-SD-SMP-SMA-SMK-SLB'!$F$14:$CG$713,'ALL-GTK-SD-SMP-SMA-SMK-SLB'!BD$7,FALSE)</f>
        <v>0</v>
      </c>
      <c r="BD68" s="310">
        <f t="shared" si="20"/>
        <v>0</v>
      </c>
      <c r="BE68" s="310">
        <f t="shared" si="21"/>
        <v>0</v>
      </c>
      <c r="BF68" s="10">
        <f t="shared" si="22"/>
        <v>0</v>
      </c>
      <c r="BG68" s="311">
        <f t="shared" si="23"/>
        <v>2</v>
      </c>
      <c r="BH68" s="311">
        <f t="shared" si="24"/>
        <v>6</v>
      </c>
      <c r="BI68" s="10">
        <f t="shared" si="25"/>
        <v>8</v>
      </c>
      <c r="BJ68" s="44">
        <f t="shared" si="26"/>
        <v>2</v>
      </c>
      <c r="BK68" s="44">
        <f t="shared" si="27"/>
        <v>6</v>
      </c>
      <c r="BL68" s="11">
        <f t="shared" si="28"/>
        <v>8</v>
      </c>
      <c r="BM68" s="9">
        <f>VLOOKUP($E68,'ALL-GTK-SD-SMP-SMA-SMK-SLB'!$F$14:$CG$713,'ALL-GTK-SD-SMP-SMA-SMK-SLB'!BN$7,FALSE)</f>
        <v>0</v>
      </c>
      <c r="BN68" s="9">
        <f>VLOOKUP($E68,'ALL-GTK-SD-SMP-SMA-SMK-SLB'!$F$14:$CG$713,'ALL-GTK-SD-SMP-SMA-SMK-SLB'!BO$7,FALSE)</f>
        <v>0</v>
      </c>
      <c r="BO68" s="9">
        <f>VLOOKUP($E68,'ALL-GTK-SD-SMP-SMA-SMK-SLB'!$F$14:$CG$713,'ALL-GTK-SD-SMP-SMA-SMK-SLB'!BP$7,FALSE)</f>
        <v>0</v>
      </c>
      <c r="BP68" s="9">
        <f>VLOOKUP($E68,'ALL-GTK-SD-SMP-SMA-SMK-SLB'!$F$14:$CG$713,'ALL-GTK-SD-SMP-SMA-SMK-SLB'!BQ$7,FALSE)</f>
        <v>0</v>
      </c>
      <c r="BQ68" s="9">
        <f>VLOOKUP($E68,'ALL-GTK-SD-SMP-SMA-SMK-SLB'!$F$14:$CG$713,'ALL-GTK-SD-SMP-SMA-SMK-SLB'!BR$7,FALSE)</f>
        <v>0</v>
      </c>
      <c r="BR68" s="9">
        <f>VLOOKUP($E68,'ALL-GTK-SD-SMP-SMA-SMK-SLB'!$F$14:$CG$713,'ALL-GTK-SD-SMP-SMA-SMK-SLB'!BS$7,FALSE)</f>
        <v>0</v>
      </c>
      <c r="BS68" s="9">
        <f>VLOOKUP($E68,'ALL-GTK-SD-SMP-SMA-SMK-SLB'!$F$14:$CG$713,'ALL-GTK-SD-SMP-SMA-SMK-SLB'!BT$7,FALSE)</f>
        <v>0</v>
      </c>
      <c r="BT68" s="9">
        <f>VLOOKUP($E68,'ALL-GTK-SD-SMP-SMA-SMK-SLB'!$F$14:$CG$713,'ALL-GTK-SD-SMP-SMA-SMK-SLB'!BU$7,FALSE)</f>
        <v>0</v>
      </c>
      <c r="BU68" s="299">
        <f t="shared" si="29"/>
        <v>0</v>
      </c>
      <c r="BV68" s="299">
        <f t="shared" si="30"/>
        <v>0</v>
      </c>
      <c r="BW68" s="44">
        <f t="shared" si="31"/>
        <v>0</v>
      </c>
      <c r="BX68" s="44">
        <f t="shared" si="32"/>
        <v>0</v>
      </c>
      <c r="BY68" s="11">
        <f t="shared" si="33"/>
        <v>0</v>
      </c>
      <c r="BZ68" s="14">
        <f t="shared" si="34"/>
        <v>2</v>
      </c>
      <c r="CA68" s="14">
        <f t="shared" si="35"/>
        <v>6</v>
      </c>
      <c r="CB68" s="13">
        <f t="shared" si="36"/>
        <v>0</v>
      </c>
      <c r="CC68" s="13">
        <f t="shared" si="37"/>
        <v>0</v>
      </c>
      <c r="CD68" s="312">
        <f t="shared" si="38"/>
        <v>2</v>
      </c>
      <c r="CE68" s="312">
        <f t="shared" si="39"/>
        <v>6</v>
      </c>
      <c r="CF68" s="313">
        <f t="shared" si="40"/>
        <v>8</v>
      </c>
      <c r="CG68" s="302" t="str">
        <f t="shared" si="41"/>
        <v>OK</v>
      </c>
    </row>
    <row r="69" spans="1:85" ht="14.25" x14ac:dyDescent="0.25">
      <c r="A69" s="6">
        <v>57</v>
      </c>
      <c r="B69" s="495">
        <v>57</v>
      </c>
      <c r="C69" s="495" t="s">
        <v>6</v>
      </c>
      <c r="D69" s="496" t="s">
        <v>25</v>
      </c>
      <c r="E69" s="626">
        <v>20319776</v>
      </c>
      <c r="F69" s="627" t="s">
        <v>324</v>
      </c>
      <c r="G69" s="624" t="s">
        <v>52</v>
      </c>
      <c r="H69" s="9">
        <f>VLOOKUP($E69,'ALL-GTK-SD-SMP-SMA-SMK-SLB'!$F$14:$CG$713,'ALL-GTK-SD-SMP-SMA-SMK-SLB'!I$7,FALSE)</f>
        <v>0</v>
      </c>
      <c r="I69" s="9">
        <f>VLOOKUP($E69,'ALL-GTK-SD-SMP-SMA-SMK-SLB'!$F$14:$CG$713,'ALL-GTK-SD-SMP-SMA-SMK-SLB'!J$7,FALSE)</f>
        <v>0</v>
      </c>
      <c r="J69" s="9">
        <f>VLOOKUP($E69,'ALL-GTK-SD-SMP-SMA-SMK-SLB'!$F$14:$CG$713,'ALL-GTK-SD-SMP-SMA-SMK-SLB'!K$7,FALSE)</f>
        <v>1</v>
      </c>
      <c r="K69" s="9">
        <f>VLOOKUP($E69,'ALL-GTK-SD-SMP-SMA-SMK-SLB'!$F$14:$CG$713,'ALL-GTK-SD-SMP-SMA-SMK-SLB'!L$7,FALSE)</f>
        <v>1</v>
      </c>
      <c r="L69" s="9">
        <f>VLOOKUP($E69,'ALL-GTK-SD-SMP-SMA-SMK-SLB'!$F$14:$CG$713,'ALL-GTK-SD-SMP-SMA-SMK-SLB'!M$7,FALSE)</f>
        <v>1</v>
      </c>
      <c r="M69" s="9">
        <f>VLOOKUP($E69,'ALL-GTK-SD-SMP-SMA-SMK-SLB'!$F$14:$CG$713,'ALL-GTK-SD-SMP-SMA-SMK-SLB'!N$7,FALSE)</f>
        <v>2</v>
      </c>
      <c r="N69" s="9">
        <f>VLOOKUP($E69,'ALL-GTK-SD-SMP-SMA-SMK-SLB'!$F$14:$CG$713,'ALL-GTK-SD-SMP-SMA-SMK-SLB'!O$7,FALSE)</f>
        <v>0</v>
      </c>
      <c r="O69" s="9">
        <f>VLOOKUP($E69,'ALL-GTK-SD-SMP-SMA-SMK-SLB'!$F$14:$CG$713,'ALL-GTK-SD-SMP-SMA-SMK-SLB'!P$7,FALSE)</f>
        <v>2</v>
      </c>
      <c r="P69" s="299">
        <f t="shared" si="6"/>
        <v>2</v>
      </c>
      <c r="Q69" s="299">
        <f t="shared" si="7"/>
        <v>5</v>
      </c>
      <c r="R69" s="300">
        <f t="shared" si="8"/>
        <v>7</v>
      </c>
      <c r="S69" s="9">
        <f>VLOOKUP($E69,'ALL-GTK-SD-SMP-SMA-SMK-SLB'!$F$14:$CG$713,'ALL-GTK-SD-SMP-SMA-SMK-SLB'!T$7,FALSE)</f>
        <v>0</v>
      </c>
      <c r="T69" s="9">
        <f>VLOOKUP($E69,'ALL-GTK-SD-SMP-SMA-SMK-SLB'!$F$14:$CG$713,'ALL-GTK-SD-SMP-SMA-SMK-SLB'!U$7,FALSE)</f>
        <v>1</v>
      </c>
      <c r="U69" s="9">
        <f>VLOOKUP($E69,'ALL-GTK-SD-SMP-SMA-SMK-SLB'!$F$14:$CG$713,'ALL-GTK-SD-SMP-SMA-SMK-SLB'!V$7,FALSE)</f>
        <v>0</v>
      </c>
      <c r="V69" s="9">
        <f>VLOOKUP($E69,'ALL-GTK-SD-SMP-SMA-SMK-SLB'!$F$14:$CG$713,'ALL-GTK-SD-SMP-SMA-SMK-SLB'!W$7,FALSE)</f>
        <v>3</v>
      </c>
      <c r="W69" s="9">
        <f>VLOOKUP($E69,'ALL-GTK-SD-SMP-SMA-SMK-SLB'!$F$14:$CG$713,'ALL-GTK-SD-SMP-SMA-SMK-SLB'!X$7,FALSE)</f>
        <v>1</v>
      </c>
      <c r="X69" s="9">
        <f>VLOOKUP($E69,'ALL-GTK-SD-SMP-SMA-SMK-SLB'!$F$14:$CG$713,'ALL-GTK-SD-SMP-SMA-SMK-SLB'!Y$7,FALSE)</f>
        <v>0</v>
      </c>
      <c r="Y69" s="299">
        <f t="shared" si="9"/>
        <v>1</v>
      </c>
      <c r="Z69" s="299">
        <f t="shared" si="10"/>
        <v>4</v>
      </c>
      <c r="AA69" s="10">
        <f t="shared" si="11"/>
        <v>5</v>
      </c>
      <c r="AB69" s="44">
        <f t="shared" si="12"/>
        <v>3</v>
      </c>
      <c r="AC69" s="44">
        <f t="shared" si="13"/>
        <v>9</v>
      </c>
      <c r="AD69" s="11">
        <f t="shared" si="14"/>
        <v>12</v>
      </c>
      <c r="AE69" s="9">
        <f>VLOOKUP($E69,'ALL-GTK-SD-SMP-SMA-SMK-SLB'!$F$14:$CG$713,'ALL-GTK-SD-SMP-SMA-SMK-SLB'!AF$7,FALSE)</f>
        <v>1</v>
      </c>
      <c r="AF69" s="9">
        <f>VLOOKUP($E69,'ALL-GTK-SD-SMP-SMA-SMK-SLB'!$F$14:$CG$713,'ALL-GTK-SD-SMP-SMA-SMK-SLB'!AG$7,FALSE)</f>
        <v>7</v>
      </c>
      <c r="AG69" s="10">
        <f t="shared" si="15"/>
        <v>8</v>
      </c>
      <c r="AH69" s="9">
        <f>VLOOKUP($E69,'ALL-GTK-SD-SMP-SMA-SMK-SLB'!$F$14:$CG$713,'ALL-GTK-SD-SMP-SMA-SMK-SLB'!AI$7,FALSE)</f>
        <v>2</v>
      </c>
      <c r="AI69" s="9">
        <f>VLOOKUP($E69,'ALL-GTK-SD-SMP-SMA-SMK-SLB'!$F$14:$CG$713,'ALL-GTK-SD-SMP-SMA-SMK-SLB'!AJ$7,FALSE)</f>
        <v>2</v>
      </c>
      <c r="AJ69" s="10">
        <f t="shared" si="16"/>
        <v>4</v>
      </c>
      <c r="AK69" s="44">
        <f t="shared" si="17"/>
        <v>3</v>
      </c>
      <c r="AL69" s="44">
        <f t="shared" si="18"/>
        <v>9</v>
      </c>
      <c r="AM69" s="11">
        <f t="shared" si="19"/>
        <v>12</v>
      </c>
      <c r="AN69" s="299">
        <f>VLOOKUP($E69,'ALL-GTK-SD-SMP-SMA-SMK-SLB'!$F$14:$CG$713,'ALL-GTK-SD-SMP-SMA-SMK-SLB'!AO$7,FALSE)</f>
        <v>0</v>
      </c>
      <c r="AO69" s="299">
        <f>VLOOKUP($E69,'ALL-GTK-SD-SMP-SMA-SMK-SLB'!$F$14:$CG$713,'ALL-GTK-SD-SMP-SMA-SMK-SLB'!AP$7,FALSE)</f>
        <v>0</v>
      </c>
      <c r="AP69" s="9">
        <f>VLOOKUP($E69,'ALL-GTK-SD-SMP-SMA-SMK-SLB'!$F$14:$CG$713,'ALL-GTK-SD-SMP-SMA-SMK-SLB'!AQ$7,FALSE)</f>
        <v>0</v>
      </c>
      <c r="AQ69" s="9">
        <f>VLOOKUP($E69,'ALL-GTK-SD-SMP-SMA-SMK-SLB'!$F$14:$CG$713,'ALL-GTK-SD-SMP-SMA-SMK-SLB'!AR$7,FALSE)</f>
        <v>0</v>
      </c>
      <c r="AR69" s="9">
        <f>VLOOKUP($E69,'ALL-GTK-SD-SMP-SMA-SMK-SLB'!$F$14:$CG$713,'ALL-GTK-SD-SMP-SMA-SMK-SLB'!AS$7,FALSE)</f>
        <v>0</v>
      </c>
      <c r="AS69" s="9">
        <f>VLOOKUP($E69,'ALL-GTK-SD-SMP-SMA-SMK-SLB'!$F$14:$CG$713,'ALL-GTK-SD-SMP-SMA-SMK-SLB'!AT$7,FALSE)</f>
        <v>0</v>
      </c>
      <c r="AT69" s="9">
        <f>VLOOKUP($E69,'ALL-GTK-SD-SMP-SMA-SMK-SLB'!$F$14:$CG$713,'ALL-GTK-SD-SMP-SMA-SMK-SLB'!AU$7,FALSE)</f>
        <v>0</v>
      </c>
      <c r="AU69" s="9">
        <f>VLOOKUP($E69,'ALL-GTK-SD-SMP-SMA-SMK-SLB'!$F$14:$CG$713,'ALL-GTK-SD-SMP-SMA-SMK-SLB'!AV$7,FALSE)</f>
        <v>0</v>
      </c>
      <c r="AV69" s="9">
        <f>VLOOKUP($E69,'ALL-GTK-SD-SMP-SMA-SMK-SLB'!$F$14:$CG$713,'ALL-GTK-SD-SMP-SMA-SMK-SLB'!AW$7,FALSE)</f>
        <v>0</v>
      </c>
      <c r="AW69" s="9">
        <f>VLOOKUP($E69,'ALL-GTK-SD-SMP-SMA-SMK-SLB'!$F$14:$CG$713,'ALL-GTK-SD-SMP-SMA-SMK-SLB'!AX$7,FALSE)</f>
        <v>0</v>
      </c>
      <c r="AX69" s="9">
        <f>VLOOKUP($E69,'ALL-GTK-SD-SMP-SMA-SMK-SLB'!$F$14:$CG$713,'ALL-GTK-SD-SMP-SMA-SMK-SLB'!AY$7,FALSE)</f>
        <v>3</v>
      </c>
      <c r="AY69" s="9">
        <f>VLOOKUP($E69,'ALL-GTK-SD-SMP-SMA-SMK-SLB'!$F$14:$CG$713,'ALL-GTK-SD-SMP-SMA-SMK-SLB'!AZ$7,FALSE)</f>
        <v>9</v>
      </c>
      <c r="AZ69" s="9">
        <f>VLOOKUP($E69,'ALL-GTK-SD-SMP-SMA-SMK-SLB'!$F$14:$CG$713,'ALL-GTK-SD-SMP-SMA-SMK-SLB'!BA$7,FALSE)</f>
        <v>0</v>
      </c>
      <c r="BA69" s="9">
        <f>VLOOKUP($E69,'ALL-GTK-SD-SMP-SMA-SMK-SLB'!$F$14:$CG$713,'ALL-GTK-SD-SMP-SMA-SMK-SLB'!BB$7,FALSE)</f>
        <v>0</v>
      </c>
      <c r="BB69" s="9">
        <f>VLOOKUP($E69,'ALL-GTK-SD-SMP-SMA-SMK-SLB'!$F$14:$CG$713,'ALL-GTK-SD-SMP-SMA-SMK-SLB'!BC$7,FALSE)</f>
        <v>0</v>
      </c>
      <c r="BC69" s="9">
        <f>VLOOKUP($E69,'ALL-GTK-SD-SMP-SMA-SMK-SLB'!$F$14:$CG$713,'ALL-GTK-SD-SMP-SMA-SMK-SLB'!BD$7,FALSE)</f>
        <v>0</v>
      </c>
      <c r="BD69" s="310">
        <f t="shared" si="20"/>
        <v>0</v>
      </c>
      <c r="BE69" s="310">
        <f t="shared" si="21"/>
        <v>0</v>
      </c>
      <c r="BF69" s="10">
        <f t="shared" si="22"/>
        <v>0</v>
      </c>
      <c r="BG69" s="311">
        <f t="shared" si="23"/>
        <v>3</v>
      </c>
      <c r="BH69" s="311">
        <f t="shared" si="24"/>
        <v>9</v>
      </c>
      <c r="BI69" s="10">
        <f t="shared" si="25"/>
        <v>12</v>
      </c>
      <c r="BJ69" s="44">
        <f t="shared" si="26"/>
        <v>3</v>
      </c>
      <c r="BK69" s="44">
        <f t="shared" si="27"/>
        <v>9</v>
      </c>
      <c r="BL69" s="11">
        <f t="shared" si="28"/>
        <v>12</v>
      </c>
      <c r="BM69" s="9">
        <f>VLOOKUP($E69,'ALL-GTK-SD-SMP-SMA-SMK-SLB'!$F$14:$CG$713,'ALL-GTK-SD-SMP-SMA-SMK-SLB'!BN$7,FALSE)</f>
        <v>0</v>
      </c>
      <c r="BN69" s="9">
        <f>VLOOKUP($E69,'ALL-GTK-SD-SMP-SMA-SMK-SLB'!$F$14:$CG$713,'ALL-GTK-SD-SMP-SMA-SMK-SLB'!BO$7,FALSE)</f>
        <v>0</v>
      </c>
      <c r="BO69" s="9">
        <f>VLOOKUP($E69,'ALL-GTK-SD-SMP-SMA-SMK-SLB'!$F$14:$CG$713,'ALL-GTK-SD-SMP-SMA-SMK-SLB'!BP$7,FALSE)</f>
        <v>0</v>
      </c>
      <c r="BP69" s="9">
        <f>VLOOKUP($E69,'ALL-GTK-SD-SMP-SMA-SMK-SLB'!$F$14:$CG$713,'ALL-GTK-SD-SMP-SMA-SMK-SLB'!BQ$7,FALSE)</f>
        <v>0</v>
      </c>
      <c r="BQ69" s="9">
        <f>VLOOKUP($E69,'ALL-GTK-SD-SMP-SMA-SMK-SLB'!$F$14:$CG$713,'ALL-GTK-SD-SMP-SMA-SMK-SLB'!BR$7,FALSE)</f>
        <v>0</v>
      </c>
      <c r="BR69" s="9">
        <f>VLOOKUP($E69,'ALL-GTK-SD-SMP-SMA-SMK-SLB'!$F$14:$CG$713,'ALL-GTK-SD-SMP-SMA-SMK-SLB'!BS$7,FALSE)</f>
        <v>0</v>
      </c>
      <c r="BS69" s="9">
        <f>VLOOKUP($E69,'ALL-GTK-SD-SMP-SMA-SMK-SLB'!$F$14:$CG$713,'ALL-GTK-SD-SMP-SMA-SMK-SLB'!BT$7,FALSE)</f>
        <v>0</v>
      </c>
      <c r="BT69" s="9">
        <f>VLOOKUP($E69,'ALL-GTK-SD-SMP-SMA-SMK-SLB'!$F$14:$CG$713,'ALL-GTK-SD-SMP-SMA-SMK-SLB'!BU$7,FALSE)</f>
        <v>0</v>
      </c>
      <c r="BU69" s="299">
        <f t="shared" si="29"/>
        <v>0</v>
      </c>
      <c r="BV69" s="299">
        <f t="shared" si="30"/>
        <v>0</v>
      </c>
      <c r="BW69" s="44">
        <f t="shared" si="31"/>
        <v>0</v>
      </c>
      <c r="BX69" s="44">
        <f t="shared" si="32"/>
        <v>0</v>
      </c>
      <c r="BY69" s="11">
        <f t="shared" si="33"/>
        <v>0</v>
      </c>
      <c r="BZ69" s="14">
        <f t="shared" si="34"/>
        <v>3</v>
      </c>
      <c r="CA69" s="14">
        <f t="shared" si="35"/>
        <v>9</v>
      </c>
      <c r="CB69" s="13">
        <f t="shared" si="36"/>
        <v>0</v>
      </c>
      <c r="CC69" s="13">
        <f t="shared" si="37"/>
        <v>0</v>
      </c>
      <c r="CD69" s="312">
        <f t="shared" si="38"/>
        <v>3</v>
      </c>
      <c r="CE69" s="312">
        <f t="shared" si="39"/>
        <v>9</v>
      </c>
      <c r="CF69" s="313">
        <f t="shared" si="40"/>
        <v>12</v>
      </c>
      <c r="CG69" s="302" t="str">
        <f t="shared" si="41"/>
        <v>OK</v>
      </c>
    </row>
    <row r="70" spans="1:85" ht="14.25" x14ac:dyDescent="0.25">
      <c r="A70" s="6">
        <v>58</v>
      </c>
      <c r="B70" s="495">
        <v>58</v>
      </c>
      <c r="C70" s="495" t="s">
        <v>6</v>
      </c>
      <c r="D70" s="496" t="s">
        <v>25</v>
      </c>
      <c r="E70" s="626">
        <v>20319775</v>
      </c>
      <c r="F70" s="627" t="s">
        <v>325</v>
      </c>
      <c r="G70" s="624" t="s">
        <v>52</v>
      </c>
      <c r="H70" s="9">
        <f>VLOOKUP($E70,'ALL-GTK-SD-SMP-SMA-SMK-SLB'!$F$14:$CG$713,'ALL-GTK-SD-SMP-SMA-SMK-SLB'!I$7,FALSE)</f>
        <v>0</v>
      </c>
      <c r="I70" s="9">
        <f>VLOOKUP($E70,'ALL-GTK-SD-SMP-SMA-SMK-SLB'!$F$14:$CG$713,'ALL-GTK-SD-SMP-SMA-SMK-SLB'!J$7,FALSE)</f>
        <v>0</v>
      </c>
      <c r="J70" s="9">
        <f>VLOOKUP($E70,'ALL-GTK-SD-SMP-SMA-SMK-SLB'!$F$14:$CG$713,'ALL-GTK-SD-SMP-SMA-SMK-SLB'!K$7,FALSE)</f>
        <v>0</v>
      </c>
      <c r="K70" s="9">
        <f>VLOOKUP($E70,'ALL-GTK-SD-SMP-SMA-SMK-SLB'!$F$14:$CG$713,'ALL-GTK-SD-SMP-SMA-SMK-SLB'!L$7,FALSE)</f>
        <v>0</v>
      </c>
      <c r="L70" s="9">
        <f>VLOOKUP($E70,'ALL-GTK-SD-SMP-SMA-SMK-SLB'!$F$14:$CG$713,'ALL-GTK-SD-SMP-SMA-SMK-SLB'!M$7,FALSE)</f>
        <v>1</v>
      </c>
      <c r="M70" s="9">
        <f>VLOOKUP($E70,'ALL-GTK-SD-SMP-SMA-SMK-SLB'!$F$14:$CG$713,'ALL-GTK-SD-SMP-SMA-SMK-SLB'!N$7,FALSE)</f>
        <v>1</v>
      </c>
      <c r="N70" s="9">
        <f>VLOOKUP($E70,'ALL-GTK-SD-SMP-SMA-SMK-SLB'!$F$14:$CG$713,'ALL-GTK-SD-SMP-SMA-SMK-SLB'!O$7,FALSE)</f>
        <v>1</v>
      </c>
      <c r="O70" s="9">
        <f>VLOOKUP($E70,'ALL-GTK-SD-SMP-SMA-SMK-SLB'!$F$14:$CG$713,'ALL-GTK-SD-SMP-SMA-SMK-SLB'!P$7,FALSE)</f>
        <v>2</v>
      </c>
      <c r="P70" s="299">
        <f t="shared" si="6"/>
        <v>2</v>
      </c>
      <c r="Q70" s="299">
        <f t="shared" si="7"/>
        <v>3</v>
      </c>
      <c r="R70" s="300">
        <f t="shared" si="8"/>
        <v>5</v>
      </c>
      <c r="S70" s="9">
        <f>VLOOKUP($E70,'ALL-GTK-SD-SMP-SMA-SMK-SLB'!$F$14:$CG$713,'ALL-GTK-SD-SMP-SMA-SMK-SLB'!T$7,FALSE)</f>
        <v>0</v>
      </c>
      <c r="T70" s="9">
        <f>VLOOKUP($E70,'ALL-GTK-SD-SMP-SMA-SMK-SLB'!$F$14:$CG$713,'ALL-GTK-SD-SMP-SMA-SMK-SLB'!U$7,FALSE)</f>
        <v>0</v>
      </c>
      <c r="U70" s="9">
        <f>VLOOKUP($E70,'ALL-GTK-SD-SMP-SMA-SMK-SLB'!$F$14:$CG$713,'ALL-GTK-SD-SMP-SMA-SMK-SLB'!V$7,FALSE)</f>
        <v>0</v>
      </c>
      <c r="V70" s="9">
        <f>VLOOKUP($E70,'ALL-GTK-SD-SMP-SMA-SMK-SLB'!$F$14:$CG$713,'ALL-GTK-SD-SMP-SMA-SMK-SLB'!W$7,FALSE)</f>
        <v>0</v>
      </c>
      <c r="W70" s="9">
        <f>VLOOKUP($E70,'ALL-GTK-SD-SMP-SMA-SMK-SLB'!$F$14:$CG$713,'ALL-GTK-SD-SMP-SMA-SMK-SLB'!X$7,FALSE)</f>
        <v>2</v>
      </c>
      <c r="X70" s="9">
        <f>VLOOKUP($E70,'ALL-GTK-SD-SMP-SMA-SMK-SLB'!$F$14:$CG$713,'ALL-GTK-SD-SMP-SMA-SMK-SLB'!Y$7,FALSE)</f>
        <v>2</v>
      </c>
      <c r="Y70" s="299">
        <f t="shared" si="9"/>
        <v>2</v>
      </c>
      <c r="Z70" s="299">
        <f t="shared" si="10"/>
        <v>2</v>
      </c>
      <c r="AA70" s="10">
        <f t="shared" si="11"/>
        <v>4</v>
      </c>
      <c r="AB70" s="44">
        <f t="shared" si="12"/>
        <v>4</v>
      </c>
      <c r="AC70" s="44">
        <f t="shared" si="13"/>
        <v>5</v>
      </c>
      <c r="AD70" s="11">
        <f t="shared" si="14"/>
        <v>9</v>
      </c>
      <c r="AE70" s="9">
        <f>VLOOKUP($E70,'ALL-GTK-SD-SMP-SMA-SMK-SLB'!$F$14:$CG$713,'ALL-GTK-SD-SMP-SMA-SMK-SLB'!AF$7,FALSE)</f>
        <v>3</v>
      </c>
      <c r="AF70" s="9">
        <f>VLOOKUP($E70,'ALL-GTK-SD-SMP-SMA-SMK-SLB'!$F$14:$CG$713,'ALL-GTK-SD-SMP-SMA-SMK-SLB'!AG$7,FALSE)</f>
        <v>2</v>
      </c>
      <c r="AG70" s="10">
        <f t="shared" si="15"/>
        <v>5</v>
      </c>
      <c r="AH70" s="9">
        <f>VLOOKUP($E70,'ALL-GTK-SD-SMP-SMA-SMK-SLB'!$F$14:$CG$713,'ALL-GTK-SD-SMP-SMA-SMK-SLB'!AI$7,FALSE)</f>
        <v>1</v>
      </c>
      <c r="AI70" s="9">
        <f>VLOOKUP($E70,'ALL-GTK-SD-SMP-SMA-SMK-SLB'!$F$14:$CG$713,'ALL-GTK-SD-SMP-SMA-SMK-SLB'!AJ$7,FALSE)</f>
        <v>3</v>
      </c>
      <c r="AJ70" s="10">
        <f t="shared" si="16"/>
        <v>4</v>
      </c>
      <c r="AK70" s="44">
        <f t="shared" si="17"/>
        <v>4</v>
      </c>
      <c r="AL70" s="44">
        <f t="shared" si="18"/>
        <v>5</v>
      </c>
      <c r="AM70" s="11">
        <f t="shared" si="19"/>
        <v>9</v>
      </c>
      <c r="AN70" s="299">
        <f>VLOOKUP($E70,'ALL-GTK-SD-SMP-SMA-SMK-SLB'!$F$14:$CG$713,'ALL-GTK-SD-SMP-SMA-SMK-SLB'!AO$7,FALSE)</f>
        <v>0</v>
      </c>
      <c r="AO70" s="299">
        <f>VLOOKUP($E70,'ALL-GTK-SD-SMP-SMA-SMK-SLB'!$F$14:$CG$713,'ALL-GTK-SD-SMP-SMA-SMK-SLB'!AP$7,FALSE)</f>
        <v>0</v>
      </c>
      <c r="AP70" s="9">
        <f>VLOOKUP($E70,'ALL-GTK-SD-SMP-SMA-SMK-SLB'!$F$14:$CG$713,'ALL-GTK-SD-SMP-SMA-SMK-SLB'!AQ$7,FALSE)</f>
        <v>0</v>
      </c>
      <c r="AQ70" s="9">
        <f>VLOOKUP($E70,'ALL-GTK-SD-SMP-SMA-SMK-SLB'!$F$14:$CG$713,'ALL-GTK-SD-SMP-SMA-SMK-SLB'!AR$7,FALSE)</f>
        <v>0</v>
      </c>
      <c r="AR70" s="9">
        <f>VLOOKUP($E70,'ALL-GTK-SD-SMP-SMA-SMK-SLB'!$F$14:$CG$713,'ALL-GTK-SD-SMP-SMA-SMK-SLB'!AS$7,FALSE)</f>
        <v>0</v>
      </c>
      <c r="AS70" s="9">
        <f>VLOOKUP($E70,'ALL-GTK-SD-SMP-SMA-SMK-SLB'!$F$14:$CG$713,'ALL-GTK-SD-SMP-SMA-SMK-SLB'!AT$7,FALSE)</f>
        <v>0</v>
      </c>
      <c r="AT70" s="9">
        <f>VLOOKUP($E70,'ALL-GTK-SD-SMP-SMA-SMK-SLB'!$F$14:$CG$713,'ALL-GTK-SD-SMP-SMA-SMK-SLB'!AU$7,FALSE)</f>
        <v>0</v>
      </c>
      <c r="AU70" s="9">
        <f>VLOOKUP($E70,'ALL-GTK-SD-SMP-SMA-SMK-SLB'!$F$14:$CG$713,'ALL-GTK-SD-SMP-SMA-SMK-SLB'!AV$7,FALSE)</f>
        <v>0</v>
      </c>
      <c r="AV70" s="9">
        <f>VLOOKUP($E70,'ALL-GTK-SD-SMP-SMA-SMK-SLB'!$F$14:$CG$713,'ALL-GTK-SD-SMP-SMA-SMK-SLB'!AW$7,FALSE)</f>
        <v>0</v>
      </c>
      <c r="AW70" s="9">
        <f>VLOOKUP($E70,'ALL-GTK-SD-SMP-SMA-SMK-SLB'!$F$14:$CG$713,'ALL-GTK-SD-SMP-SMA-SMK-SLB'!AX$7,FALSE)</f>
        <v>0</v>
      </c>
      <c r="AX70" s="9">
        <f>VLOOKUP($E70,'ALL-GTK-SD-SMP-SMA-SMK-SLB'!$F$14:$CG$713,'ALL-GTK-SD-SMP-SMA-SMK-SLB'!AY$7,FALSE)</f>
        <v>4</v>
      </c>
      <c r="AY70" s="9">
        <f>VLOOKUP($E70,'ALL-GTK-SD-SMP-SMA-SMK-SLB'!$F$14:$CG$713,'ALL-GTK-SD-SMP-SMA-SMK-SLB'!AZ$7,FALSE)</f>
        <v>5</v>
      </c>
      <c r="AZ70" s="9">
        <f>VLOOKUP($E70,'ALL-GTK-SD-SMP-SMA-SMK-SLB'!$F$14:$CG$713,'ALL-GTK-SD-SMP-SMA-SMK-SLB'!BA$7,FALSE)</f>
        <v>0</v>
      </c>
      <c r="BA70" s="9">
        <f>VLOOKUP($E70,'ALL-GTK-SD-SMP-SMA-SMK-SLB'!$F$14:$CG$713,'ALL-GTK-SD-SMP-SMA-SMK-SLB'!BB$7,FALSE)</f>
        <v>0</v>
      </c>
      <c r="BB70" s="9">
        <f>VLOOKUP($E70,'ALL-GTK-SD-SMP-SMA-SMK-SLB'!$F$14:$CG$713,'ALL-GTK-SD-SMP-SMA-SMK-SLB'!BC$7,FALSE)</f>
        <v>0</v>
      </c>
      <c r="BC70" s="9">
        <f>VLOOKUP($E70,'ALL-GTK-SD-SMP-SMA-SMK-SLB'!$F$14:$CG$713,'ALL-GTK-SD-SMP-SMA-SMK-SLB'!BD$7,FALSE)</f>
        <v>0</v>
      </c>
      <c r="BD70" s="310">
        <f t="shared" si="20"/>
        <v>0</v>
      </c>
      <c r="BE70" s="310">
        <f t="shared" si="21"/>
        <v>0</v>
      </c>
      <c r="BF70" s="10">
        <f t="shared" si="22"/>
        <v>0</v>
      </c>
      <c r="BG70" s="311">
        <f t="shared" si="23"/>
        <v>4</v>
      </c>
      <c r="BH70" s="311">
        <f t="shared" si="24"/>
        <v>5</v>
      </c>
      <c r="BI70" s="10">
        <f t="shared" si="25"/>
        <v>9</v>
      </c>
      <c r="BJ70" s="44">
        <f t="shared" si="26"/>
        <v>4</v>
      </c>
      <c r="BK70" s="44">
        <f t="shared" si="27"/>
        <v>5</v>
      </c>
      <c r="BL70" s="11">
        <f t="shared" si="28"/>
        <v>9</v>
      </c>
      <c r="BM70" s="9">
        <f>VLOOKUP($E70,'ALL-GTK-SD-SMP-SMA-SMK-SLB'!$F$14:$CG$713,'ALL-GTK-SD-SMP-SMA-SMK-SLB'!BN$7,FALSE)</f>
        <v>0</v>
      </c>
      <c r="BN70" s="9">
        <f>VLOOKUP($E70,'ALL-GTK-SD-SMP-SMA-SMK-SLB'!$F$14:$CG$713,'ALL-GTK-SD-SMP-SMA-SMK-SLB'!BO$7,FALSE)</f>
        <v>0</v>
      </c>
      <c r="BO70" s="9">
        <f>VLOOKUP($E70,'ALL-GTK-SD-SMP-SMA-SMK-SLB'!$F$14:$CG$713,'ALL-GTK-SD-SMP-SMA-SMK-SLB'!BP$7,FALSE)</f>
        <v>0</v>
      </c>
      <c r="BP70" s="9">
        <f>VLOOKUP($E70,'ALL-GTK-SD-SMP-SMA-SMK-SLB'!$F$14:$CG$713,'ALL-GTK-SD-SMP-SMA-SMK-SLB'!BQ$7,FALSE)</f>
        <v>0</v>
      </c>
      <c r="BQ70" s="9">
        <f>VLOOKUP($E70,'ALL-GTK-SD-SMP-SMA-SMK-SLB'!$F$14:$CG$713,'ALL-GTK-SD-SMP-SMA-SMK-SLB'!BR$7,FALSE)</f>
        <v>0</v>
      </c>
      <c r="BR70" s="9">
        <f>VLOOKUP($E70,'ALL-GTK-SD-SMP-SMA-SMK-SLB'!$F$14:$CG$713,'ALL-GTK-SD-SMP-SMA-SMK-SLB'!BS$7,FALSE)</f>
        <v>0</v>
      </c>
      <c r="BS70" s="9">
        <f>VLOOKUP($E70,'ALL-GTK-SD-SMP-SMA-SMK-SLB'!$F$14:$CG$713,'ALL-GTK-SD-SMP-SMA-SMK-SLB'!BT$7,FALSE)</f>
        <v>1</v>
      </c>
      <c r="BT70" s="9">
        <f>VLOOKUP($E70,'ALL-GTK-SD-SMP-SMA-SMK-SLB'!$F$14:$CG$713,'ALL-GTK-SD-SMP-SMA-SMK-SLB'!BU$7,FALSE)</f>
        <v>0</v>
      </c>
      <c r="BU70" s="299">
        <f t="shared" si="29"/>
        <v>1</v>
      </c>
      <c r="BV70" s="299">
        <f t="shared" si="30"/>
        <v>0</v>
      </c>
      <c r="BW70" s="44">
        <f t="shared" si="31"/>
        <v>1</v>
      </c>
      <c r="BX70" s="44">
        <f t="shared" si="32"/>
        <v>0</v>
      </c>
      <c r="BY70" s="11">
        <f t="shared" si="33"/>
        <v>1</v>
      </c>
      <c r="BZ70" s="14">
        <f t="shared" si="34"/>
        <v>4</v>
      </c>
      <c r="CA70" s="14">
        <f t="shared" si="35"/>
        <v>5</v>
      </c>
      <c r="CB70" s="13">
        <f t="shared" si="36"/>
        <v>1</v>
      </c>
      <c r="CC70" s="13">
        <f t="shared" si="37"/>
        <v>0</v>
      </c>
      <c r="CD70" s="312">
        <f t="shared" si="38"/>
        <v>5</v>
      </c>
      <c r="CE70" s="312">
        <f t="shared" si="39"/>
        <v>5</v>
      </c>
      <c r="CF70" s="313">
        <f t="shared" si="40"/>
        <v>10</v>
      </c>
      <c r="CG70" s="302" t="str">
        <f t="shared" si="41"/>
        <v>OK</v>
      </c>
    </row>
    <row r="71" spans="1:85" ht="14.25" x14ac:dyDescent="0.25">
      <c r="A71" s="6">
        <v>59</v>
      </c>
      <c r="B71" s="495">
        <v>59</v>
      </c>
      <c r="C71" s="495" t="s">
        <v>6</v>
      </c>
      <c r="D71" s="496" t="s">
        <v>25</v>
      </c>
      <c r="E71" s="626">
        <v>20319815</v>
      </c>
      <c r="F71" s="627" t="s">
        <v>326</v>
      </c>
      <c r="G71" s="624" t="s">
        <v>52</v>
      </c>
      <c r="H71" s="9">
        <f>VLOOKUP($E71,'ALL-GTK-SD-SMP-SMA-SMK-SLB'!$F$14:$CG$713,'ALL-GTK-SD-SMP-SMA-SMK-SLB'!I$7,FALSE)</f>
        <v>0</v>
      </c>
      <c r="I71" s="9">
        <f>VLOOKUP($E71,'ALL-GTK-SD-SMP-SMA-SMK-SLB'!$F$14:$CG$713,'ALL-GTK-SD-SMP-SMA-SMK-SLB'!J$7,FALSE)</f>
        <v>0</v>
      </c>
      <c r="J71" s="9">
        <f>VLOOKUP($E71,'ALL-GTK-SD-SMP-SMA-SMK-SLB'!$F$14:$CG$713,'ALL-GTK-SD-SMP-SMA-SMK-SLB'!K$7,FALSE)</f>
        <v>0</v>
      </c>
      <c r="K71" s="9">
        <f>VLOOKUP($E71,'ALL-GTK-SD-SMP-SMA-SMK-SLB'!$F$14:$CG$713,'ALL-GTK-SD-SMP-SMA-SMK-SLB'!L$7,FALSE)</f>
        <v>0</v>
      </c>
      <c r="L71" s="9">
        <f>VLOOKUP($E71,'ALL-GTK-SD-SMP-SMA-SMK-SLB'!$F$14:$CG$713,'ALL-GTK-SD-SMP-SMA-SMK-SLB'!M$7,FALSE)</f>
        <v>0</v>
      </c>
      <c r="M71" s="9">
        <f>VLOOKUP($E71,'ALL-GTK-SD-SMP-SMA-SMK-SLB'!$F$14:$CG$713,'ALL-GTK-SD-SMP-SMA-SMK-SLB'!N$7,FALSE)</f>
        <v>1</v>
      </c>
      <c r="N71" s="9">
        <f>VLOOKUP($E71,'ALL-GTK-SD-SMP-SMA-SMK-SLB'!$F$14:$CG$713,'ALL-GTK-SD-SMP-SMA-SMK-SLB'!O$7,FALSE)</f>
        <v>1</v>
      </c>
      <c r="O71" s="9">
        <f>VLOOKUP($E71,'ALL-GTK-SD-SMP-SMA-SMK-SLB'!$F$14:$CG$713,'ALL-GTK-SD-SMP-SMA-SMK-SLB'!P$7,FALSE)</f>
        <v>4</v>
      </c>
      <c r="P71" s="299">
        <f t="shared" si="6"/>
        <v>1</v>
      </c>
      <c r="Q71" s="299">
        <f t="shared" si="7"/>
        <v>5</v>
      </c>
      <c r="R71" s="300">
        <f t="shared" si="8"/>
        <v>6</v>
      </c>
      <c r="S71" s="9">
        <f>VLOOKUP($E71,'ALL-GTK-SD-SMP-SMA-SMK-SLB'!$F$14:$CG$713,'ALL-GTK-SD-SMP-SMA-SMK-SLB'!T$7,FALSE)</f>
        <v>0</v>
      </c>
      <c r="T71" s="9">
        <f>VLOOKUP($E71,'ALL-GTK-SD-SMP-SMA-SMK-SLB'!$F$14:$CG$713,'ALL-GTK-SD-SMP-SMA-SMK-SLB'!U$7,FALSE)</f>
        <v>0</v>
      </c>
      <c r="U71" s="9">
        <f>VLOOKUP($E71,'ALL-GTK-SD-SMP-SMA-SMK-SLB'!$F$14:$CG$713,'ALL-GTK-SD-SMP-SMA-SMK-SLB'!V$7,FALSE)</f>
        <v>0</v>
      </c>
      <c r="V71" s="9">
        <f>VLOOKUP($E71,'ALL-GTK-SD-SMP-SMA-SMK-SLB'!$F$14:$CG$713,'ALL-GTK-SD-SMP-SMA-SMK-SLB'!W$7,FALSE)</f>
        <v>2</v>
      </c>
      <c r="W71" s="9">
        <f>VLOOKUP($E71,'ALL-GTK-SD-SMP-SMA-SMK-SLB'!$F$14:$CG$713,'ALL-GTK-SD-SMP-SMA-SMK-SLB'!X$7,FALSE)</f>
        <v>1</v>
      </c>
      <c r="X71" s="9">
        <f>VLOOKUP($E71,'ALL-GTK-SD-SMP-SMA-SMK-SLB'!$F$14:$CG$713,'ALL-GTK-SD-SMP-SMA-SMK-SLB'!Y$7,FALSE)</f>
        <v>1</v>
      </c>
      <c r="Y71" s="299">
        <f t="shared" si="9"/>
        <v>1</v>
      </c>
      <c r="Z71" s="299">
        <f t="shared" si="10"/>
        <v>3</v>
      </c>
      <c r="AA71" s="10">
        <f t="shared" si="11"/>
        <v>4</v>
      </c>
      <c r="AB71" s="44">
        <f t="shared" si="12"/>
        <v>2</v>
      </c>
      <c r="AC71" s="44">
        <f t="shared" si="13"/>
        <v>8</v>
      </c>
      <c r="AD71" s="11">
        <f t="shared" si="14"/>
        <v>10</v>
      </c>
      <c r="AE71" s="9">
        <f>VLOOKUP($E71,'ALL-GTK-SD-SMP-SMA-SMK-SLB'!$F$14:$CG$713,'ALL-GTK-SD-SMP-SMA-SMK-SLB'!AF$7,FALSE)</f>
        <v>1</v>
      </c>
      <c r="AF71" s="9">
        <f>VLOOKUP($E71,'ALL-GTK-SD-SMP-SMA-SMK-SLB'!$F$14:$CG$713,'ALL-GTK-SD-SMP-SMA-SMK-SLB'!AG$7,FALSE)</f>
        <v>3</v>
      </c>
      <c r="AG71" s="10">
        <f t="shared" si="15"/>
        <v>4</v>
      </c>
      <c r="AH71" s="9">
        <f>VLOOKUP($E71,'ALL-GTK-SD-SMP-SMA-SMK-SLB'!$F$14:$CG$713,'ALL-GTK-SD-SMP-SMA-SMK-SLB'!AI$7,FALSE)</f>
        <v>1</v>
      </c>
      <c r="AI71" s="9">
        <f>VLOOKUP($E71,'ALL-GTK-SD-SMP-SMA-SMK-SLB'!$F$14:$CG$713,'ALL-GTK-SD-SMP-SMA-SMK-SLB'!AJ$7,FALSE)</f>
        <v>5</v>
      </c>
      <c r="AJ71" s="10">
        <f t="shared" si="16"/>
        <v>6</v>
      </c>
      <c r="AK71" s="44">
        <f t="shared" si="17"/>
        <v>2</v>
      </c>
      <c r="AL71" s="44">
        <f t="shared" si="18"/>
        <v>8</v>
      </c>
      <c r="AM71" s="11">
        <f t="shared" si="19"/>
        <v>10</v>
      </c>
      <c r="AN71" s="299">
        <f>VLOOKUP($E71,'ALL-GTK-SD-SMP-SMA-SMK-SLB'!$F$14:$CG$713,'ALL-GTK-SD-SMP-SMA-SMK-SLB'!AO$7,FALSE)</f>
        <v>0</v>
      </c>
      <c r="AO71" s="299">
        <f>VLOOKUP($E71,'ALL-GTK-SD-SMP-SMA-SMK-SLB'!$F$14:$CG$713,'ALL-GTK-SD-SMP-SMA-SMK-SLB'!AP$7,FALSE)</f>
        <v>1</v>
      </c>
      <c r="AP71" s="9">
        <f>VLOOKUP($E71,'ALL-GTK-SD-SMP-SMA-SMK-SLB'!$F$14:$CG$713,'ALL-GTK-SD-SMP-SMA-SMK-SLB'!AQ$7,FALSE)</f>
        <v>0</v>
      </c>
      <c r="AQ71" s="9">
        <f>VLOOKUP($E71,'ALL-GTK-SD-SMP-SMA-SMK-SLB'!$F$14:$CG$713,'ALL-GTK-SD-SMP-SMA-SMK-SLB'!AR$7,FALSE)</f>
        <v>0</v>
      </c>
      <c r="AR71" s="9">
        <f>VLOOKUP($E71,'ALL-GTK-SD-SMP-SMA-SMK-SLB'!$F$14:$CG$713,'ALL-GTK-SD-SMP-SMA-SMK-SLB'!AS$7,FALSE)</f>
        <v>0</v>
      </c>
      <c r="AS71" s="9">
        <f>VLOOKUP($E71,'ALL-GTK-SD-SMP-SMA-SMK-SLB'!$F$14:$CG$713,'ALL-GTK-SD-SMP-SMA-SMK-SLB'!AT$7,FALSE)</f>
        <v>0</v>
      </c>
      <c r="AT71" s="9">
        <f>VLOOKUP($E71,'ALL-GTK-SD-SMP-SMA-SMK-SLB'!$F$14:$CG$713,'ALL-GTK-SD-SMP-SMA-SMK-SLB'!AU$7,FALSE)</f>
        <v>0</v>
      </c>
      <c r="AU71" s="9">
        <f>VLOOKUP($E71,'ALL-GTK-SD-SMP-SMA-SMK-SLB'!$F$14:$CG$713,'ALL-GTK-SD-SMP-SMA-SMK-SLB'!AV$7,FALSE)</f>
        <v>0</v>
      </c>
      <c r="AV71" s="9">
        <f>VLOOKUP($E71,'ALL-GTK-SD-SMP-SMA-SMK-SLB'!$F$14:$CG$713,'ALL-GTK-SD-SMP-SMA-SMK-SLB'!AW$7,FALSE)</f>
        <v>0</v>
      </c>
      <c r="AW71" s="9">
        <f>VLOOKUP($E71,'ALL-GTK-SD-SMP-SMA-SMK-SLB'!$F$14:$CG$713,'ALL-GTK-SD-SMP-SMA-SMK-SLB'!AX$7,FALSE)</f>
        <v>0</v>
      </c>
      <c r="AX71" s="9">
        <f>VLOOKUP($E71,'ALL-GTK-SD-SMP-SMA-SMK-SLB'!$F$14:$CG$713,'ALL-GTK-SD-SMP-SMA-SMK-SLB'!AY$7,FALSE)</f>
        <v>2</v>
      </c>
      <c r="AY71" s="9">
        <f>VLOOKUP($E71,'ALL-GTK-SD-SMP-SMA-SMK-SLB'!$F$14:$CG$713,'ALL-GTK-SD-SMP-SMA-SMK-SLB'!AZ$7,FALSE)</f>
        <v>7</v>
      </c>
      <c r="AZ71" s="9">
        <f>VLOOKUP($E71,'ALL-GTK-SD-SMP-SMA-SMK-SLB'!$F$14:$CG$713,'ALL-GTK-SD-SMP-SMA-SMK-SLB'!BA$7,FALSE)</f>
        <v>0</v>
      </c>
      <c r="BA71" s="9">
        <f>VLOOKUP($E71,'ALL-GTK-SD-SMP-SMA-SMK-SLB'!$F$14:$CG$713,'ALL-GTK-SD-SMP-SMA-SMK-SLB'!BB$7,FALSE)</f>
        <v>0</v>
      </c>
      <c r="BB71" s="9">
        <f>VLOOKUP($E71,'ALL-GTK-SD-SMP-SMA-SMK-SLB'!$F$14:$CG$713,'ALL-GTK-SD-SMP-SMA-SMK-SLB'!BC$7,FALSE)</f>
        <v>0</v>
      </c>
      <c r="BC71" s="9">
        <f>VLOOKUP($E71,'ALL-GTK-SD-SMP-SMA-SMK-SLB'!$F$14:$CG$713,'ALL-GTK-SD-SMP-SMA-SMK-SLB'!BD$7,FALSE)</f>
        <v>0</v>
      </c>
      <c r="BD71" s="310">
        <f t="shared" si="20"/>
        <v>0</v>
      </c>
      <c r="BE71" s="310">
        <f t="shared" si="21"/>
        <v>1</v>
      </c>
      <c r="BF71" s="10">
        <f t="shared" si="22"/>
        <v>1</v>
      </c>
      <c r="BG71" s="311">
        <f t="shared" si="23"/>
        <v>2</v>
      </c>
      <c r="BH71" s="311">
        <f t="shared" si="24"/>
        <v>7</v>
      </c>
      <c r="BI71" s="10">
        <f t="shared" si="25"/>
        <v>9</v>
      </c>
      <c r="BJ71" s="44">
        <f t="shared" si="26"/>
        <v>2</v>
      </c>
      <c r="BK71" s="44">
        <f t="shared" si="27"/>
        <v>8</v>
      </c>
      <c r="BL71" s="11">
        <f t="shared" si="28"/>
        <v>10</v>
      </c>
      <c r="BM71" s="9">
        <f>VLOOKUP($E71,'ALL-GTK-SD-SMP-SMA-SMK-SLB'!$F$14:$CG$713,'ALL-GTK-SD-SMP-SMA-SMK-SLB'!BN$7,FALSE)</f>
        <v>0</v>
      </c>
      <c r="BN71" s="9">
        <f>VLOOKUP($E71,'ALL-GTK-SD-SMP-SMA-SMK-SLB'!$F$14:$CG$713,'ALL-GTK-SD-SMP-SMA-SMK-SLB'!BO$7,FALSE)</f>
        <v>0</v>
      </c>
      <c r="BO71" s="9">
        <f>VLOOKUP($E71,'ALL-GTK-SD-SMP-SMA-SMK-SLB'!$F$14:$CG$713,'ALL-GTK-SD-SMP-SMA-SMK-SLB'!BP$7,FALSE)</f>
        <v>0</v>
      </c>
      <c r="BP71" s="9">
        <f>VLOOKUP($E71,'ALL-GTK-SD-SMP-SMA-SMK-SLB'!$F$14:$CG$713,'ALL-GTK-SD-SMP-SMA-SMK-SLB'!BQ$7,FALSE)</f>
        <v>0</v>
      </c>
      <c r="BQ71" s="9">
        <f>VLOOKUP($E71,'ALL-GTK-SD-SMP-SMA-SMK-SLB'!$F$14:$CG$713,'ALL-GTK-SD-SMP-SMA-SMK-SLB'!BR$7,FALSE)</f>
        <v>0</v>
      </c>
      <c r="BR71" s="9">
        <f>VLOOKUP($E71,'ALL-GTK-SD-SMP-SMA-SMK-SLB'!$F$14:$CG$713,'ALL-GTK-SD-SMP-SMA-SMK-SLB'!BS$7,FALSE)</f>
        <v>0</v>
      </c>
      <c r="BS71" s="9">
        <f>VLOOKUP($E71,'ALL-GTK-SD-SMP-SMA-SMK-SLB'!$F$14:$CG$713,'ALL-GTK-SD-SMP-SMA-SMK-SLB'!BT$7,FALSE)</f>
        <v>0</v>
      </c>
      <c r="BT71" s="9">
        <f>VLOOKUP($E71,'ALL-GTK-SD-SMP-SMA-SMK-SLB'!$F$14:$CG$713,'ALL-GTK-SD-SMP-SMA-SMK-SLB'!BU$7,FALSE)</f>
        <v>1</v>
      </c>
      <c r="BU71" s="299">
        <f t="shared" si="29"/>
        <v>0</v>
      </c>
      <c r="BV71" s="299">
        <f t="shared" si="30"/>
        <v>1</v>
      </c>
      <c r="BW71" s="44">
        <f t="shared" si="31"/>
        <v>0</v>
      </c>
      <c r="BX71" s="44">
        <f t="shared" si="32"/>
        <v>1</v>
      </c>
      <c r="BY71" s="11">
        <f t="shared" si="33"/>
        <v>1</v>
      </c>
      <c r="BZ71" s="14">
        <f t="shared" si="34"/>
        <v>2</v>
      </c>
      <c r="CA71" s="14">
        <f t="shared" si="35"/>
        <v>8</v>
      </c>
      <c r="CB71" s="13">
        <f t="shared" si="36"/>
        <v>0</v>
      </c>
      <c r="CC71" s="13">
        <f t="shared" si="37"/>
        <v>1</v>
      </c>
      <c r="CD71" s="312">
        <f t="shared" si="38"/>
        <v>2</v>
      </c>
      <c r="CE71" s="312">
        <f t="shared" si="39"/>
        <v>9</v>
      </c>
      <c r="CF71" s="313">
        <f t="shared" si="40"/>
        <v>11</v>
      </c>
      <c r="CG71" s="302" t="str">
        <f t="shared" si="41"/>
        <v>OK</v>
      </c>
    </row>
    <row r="72" spans="1:85" ht="14.25" x14ac:dyDescent="0.25">
      <c r="A72" s="6">
        <v>60</v>
      </c>
      <c r="B72" s="495">
        <v>60</v>
      </c>
      <c r="C72" s="495" t="s">
        <v>6</v>
      </c>
      <c r="D72" s="496" t="s">
        <v>25</v>
      </c>
      <c r="E72" s="626">
        <v>20319800</v>
      </c>
      <c r="F72" s="627" t="s">
        <v>327</v>
      </c>
      <c r="G72" s="624" t="s">
        <v>52</v>
      </c>
      <c r="H72" s="9">
        <f>VLOOKUP($E72,'ALL-GTK-SD-SMP-SMA-SMK-SLB'!$F$14:$CG$713,'ALL-GTK-SD-SMP-SMA-SMK-SLB'!I$7,FALSE)</f>
        <v>0</v>
      </c>
      <c r="I72" s="9">
        <f>VLOOKUP($E72,'ALL-GTK-SD-SMP-SMA-SMK-SLB'!$F$14:$CG$713,'ALL-GTK-SD-SMP-SMA-SMK-SLB'!J$7,FALSE)</f>
        <v>0</v>
      </c>
      <c r="J72" s="9">
        <f>VLOOKUP($E72,'ALL-GTK-SD-SMP-SMA-SMK-SLB'!$F$14:$CG$713,'ALL-GTK-SD-SMP-SMA-SMK-SLB'!K$7,FALSE)</f>
        <v>0</v>
      </c>
      <c r="K72" s="9">
        <f>VLOOKUP($E72,'ALL-GTK-SD-SMP-SMA-SMK-SLB'!$F$14:$CG$713,'ALL-GTK-SD-SMP-SMA-SMK-SLB'!L$7,FALSE)</f>
        <v>0</v>
      </c>
      <c r="L72" s="9">
        <f>VLOOKUP($E72,'ALL-GTK-SD-SMP-SMA-SMK-SLB'!$F$14:$CG$713,'ALL-GTK-SD-SMP-SMA-SMK-SLB'!M$7,FALSE)</f>
        <v>0</v>
      </c>
      <c r="M72" s="9">
        <f>VLOOKUP($E72,'ALL-GTK-SD-SMP-SMA-SMK-SLB'!$F$14:$CG$713,'ALL-GTK-SD-SMP-SMA-SMK-SLB'!N$7,FALSE)</f>
        <v>0</v>
      </c>
      <c r="N72" s="9">
        <f>VLOOKUP($E72,'ALL-GTK-SD-SMP-SMA-SMK-SLB'!$F$14:$CG$713,'ALL-GTK-SD-SMP-SMA-SMK-SLB'!O$7,FALSE)</f>
        <v>0</v>
      </c>
      <c r="O72" s="9">
        <f>VLOOKUP($E72,'ALL-GTK-SD-SMP-SMA-SMK-SLB'!$F$14:$CG$713,'ALL-GTK-SD-SMP-SMA-SMK-SLB'!P$7,FALSE)</f>
        <v>5</v>
      </c>
      <c r="P72" s="299">
        <f t="shared" si="6"/>
        <v>0</v>
      </c>
      <c r="Q72" s="299">
        <f t="shared" si="7"/>
        <v>5</v>
      </c>
      <c r="R72" s="300">
        <f t="shared" si="8"/>
        <v>5</v>
      </c>
      <c r="S72" s="9">
        <f>VLOOKUP($E72,'ALL-GTK-SD-SMP-SMA-SMK-SLB'!$F$14:$CG$713,'ALL-GTK-SD-SMP-SMA-SMK-SLB'!T$7,FALSE)</f>
        <v>0</v>
      </c>
      <c r="T72" s="9">
        <f>VLOOKUP($E72,'ALL-GTK-SD-SMP-SMA-SMK-SLB'!$F$14:$CG$713,'ALL-GTK-SD-SMP-SMA-SMK-SLB'!U$7,FALSE)</f>
        <v>0</v>
      </c>
      <c r="U72" s="9">
        <f>VLOOKUP($E72,'ALL-GTK-SD-SMP-SMA-SMK-SLB'!$F$14:$CG$713,'ALL-GTK-SD-SMP-SMA-SMK-SLB'!V$7,FALSE)</f>
        <v>0</v>
      </c>
      <c r="V72" s="9">
        <f>VLOOKUP($E72,'ALL-GTK-SD-SMP-SMA-SMK-SLB'!$F$14:$CG$713,'ALL-GTK-SD-SMP-SMA-SMK-SLB'!W$7,FALSE)</f>
        <v>0</v>
      </c>
      <c r="W72" s="9">
        <f>VLOOKUP($E72,'ALL-GTK-SD-SMP-SMA-SMK-SLB'!$F$14:$CG$713,'ALL-GTK-SD-SMP-SMA-SMK-SLB'!X$7,FALSE)</f>
        <v>0</v>
      </c>
      <c r="X72" s="9">
        <f>VLOOKUP($E72,'ALL-GTK-SD-SMP-SMA-SMK-SLB'!$F$14:$CG$713,'ALL-GTK-SD-SMP-SMA-SMK-SLB'!Y$7,FALSE)</f>
        <v>2</v>
      </c>
      <c r="Y72" s="299">
        <f t="shared" si="9"/>
        <v>0</v>
      </c>
      <c r="Z72" s="299">
        <f t="shared" si="10"/>
        <v>2</v>
      </c>
      <c r="AA72" s="10">
        <f t="shared" si="11"/>
        <v>2</v>
      </c>
      <c r="AB72" s="44">
        <f t="shared" si="12"/>
        <v>0</v>
      </c>
      <c r="AC72" s="44">
        <f t="shared" si="13"/>
        <v>7</v>
      </c>
      <c r="AD72" s="11">
        <f t="shared" si="14"/>
        <v>7</v>
      </c>
      <c r="AE72" s="9">
        <f>VLOOKUP($E72,'ALL-GTK-SD-SMP-SMA-SMK-SLB'!$F$14:$CG$713,'ALL-GTK-SD-SMP-SMA-SMK-SLB'!AF$7,FALSE)</f>
        <v>0</v>
      </c>
      <c r="AF72" s="9">
        <f>VLOOKUP($E72,'ALL-GTK-SD-SMP-SMA-SMK-SLB'!$F$14:$CG$713,'ALL-GTK-SD-SMP-SMA-SMK-SLB'!AG$7,FALSE)</f>
        <v>2</v>
      </c>
      <c r="AG72" s="10">
        <f t="shared" si="15"/>
        <v>2</v>
      </c>
      <c r="AH72" s="9">
        <f>VLOOKUP($E72,'ALL-GTK-SD-SMP-SMA-SMK-SLB'!$F$14:$CG$713,'ALL-GTK-SD-SMP-SMA-SMK-SLB'!AI$7,FALSE)</f>
        <v>1</v>
      </c>
      <c r="AI72" s="9">
        <f>VLOOKUP($E72,'ALL-GTK-SD-SMP-SMA-SMK-SLB'!$F$14:$CG$713,'ALL-GTK-SD-SMP-SMA-SMK-SLB'!AJ$7,FALSE)</f>
        <v>4</v>
      </c>
      <c r="AJ72" s="10">
        <f t="shared" si="16"/>
        <v>5</v>
      </c>
      <c r="AK72" s="44">
        <f t="shared" si="17"/>
        <v>1</v>
      </c>
      <c r="AL72" s="44">
        <f t="shared" si="18"/>
        <v>6</v>
      </c>
      <c r="AM72" s="11">
        <f t="shared" si="19"/>
        <v>7</v>
      </c>
      <c r="AN72" s="299">
        <f>VLOOKUP($E72,'ALL-GTK-SD-SMP-SMA-SMK-SLB'!$F$14:$CG$713,'ALL-GTK-SD-SMP-SMA-SMK-SLB'!AO$7,FALSE)</f>
        <v>0</v>
      </c>
      <c r="AO72" s="299">
        <f>VLOOKUP($E72,'ALL-GTK-SD-SMP-SMA-SMK-SLB'!$F$14:$CG$713,'ALL-GTK-SD-SMP-SMA-SMK-SLB'!AP$7,FALSE)</f>
        <v>0</v>
      </c>
      <c r="AP72" s="9">
        <f>VLOOKUP($E72,'ALL-GTK-SD-SMP-SMA-SMK-SLB'!$F$14:$CG$713,'ALL-GTK-SD-SMP-SMA-SMK-SLB'!AQ$7,FALSE)</f>
        <v>0</v>
      </c>
      <c r="AQ72" s="9">
        <f>VLOOKUP($E72,'ALL-GTK-SD-SMP-SMA-SMK-SLB'!$F$14:$CG$713,'ALL-GTK-SD-SMP-SMA-SMK-SLB'!AR$7,FALSE)</f>
        <v>0</v>
      </c>
      <c r="AR72" s="9">
        <f>VLOOKUP($E72,'ALL-GTK-SD-SMP-SMA-SMK-SLB'!$F$14:$CG$713,'ALL-GTK-SD-SMP-SMA-SMK-SLB'!AS$7,FALSE)</f>
        <v>0</v>
      </c>
      <c r="AS72" s="9">
        <f>VLOOKUP($E72,'ALL-GTK-SD-SMP-SMA-SMK-SLB'!$F$14:$CG$713,'ALL-GTK-SD-SMP-SMA-SMK-SLB'!AT$7,FALSE)</f>
        <v>0</v>
      </c>
      <c r="AT72" s="9">
        <f>VLOOKUP($E72,'ALL-GTK-SD-SMP-SMA-SMK-SLB'!$F$14:$CG$713,'ALL-GTK-SD-SMP-SMA-SMK-SLB'!AU$7,FALSE)</f>
        <v>0</v>
      </c>
      <c r="AU72" s="9">
        <f>VLOOKUP($E72,'ALL-GTK-SD-SMP-SMA-SMK-SLB'!$F$14:$CG$713,'ALL-GTK-SD-SMP-SMA-SMK-SLB'!AV$7,FALSE)</f>
        <v>0</v>
      </c>
      <c r="AV72" s="9">
        <f>VLOOKUP($E72,'ALL-GTK-SD-SMP-SMA-SMK-SLB'!$F$14:$CG$713,'ALL-GTK-SD-SMP-SMA-SMK-SLB'!AW$7,FALSE)</f>
        <v>0</v>
      </c>
      <c r="AW72" s="9">
        <f>VLOOKUP($E72,'ALL-GTK-SD-SMP-SMA-SMK-SLB'!$F$14:$CG$713,'ALL-GTK-SD-SMP-SMA-SMK-SLB'!AX$7,FALSE)</f>
        <v>0</v>
      </c>
      <c r="AX72" s="9">
        <f>VLOOKUP($E72,'ALL-GTK-SD-SMP-SMA-SMK-SLB'!$F$14:$CG$713,'ALL-GTK-SD-SMP-SMA-SMK-SLB'!AY$7,FALSE)</f>
        <v>1</v>
      </c>
      <c r="AY72" s="9">
        <f>VLOOKUP($E72,'ALL-GTK-SD-SMP-SMA-SMK-SLB'!$F$14:$CG$713,'ALL-GTK-SD-SMP-SMA-SMK-SLB'!AZ$7,FALSE)</f>
        <v>6</v>
      </c>
      <c r="AZ72" s="9">
        <f>VLOOKUP($E72,'ALL-GTK-SD-SMP-SMA-SMK-SLB'!$F$14:$CG$713,'ALL-GTK-SD-SMP-SMA-SMK-SLB'!BA$7,FALSE)</f>
        <v>0</v>
      </c>
      <c r="BA72" s="9">
        <f>VLOOKUP($E72,'ALL-GTK-SD-SMP-SMA-SMK-SLB'!$F$14:$CG$713,'ALL-GTK-SD-SMP-SMA-SMK-SLB'!BB$7,FALSE)</f>
        <v>0</v>
      </c>
      <c r="BB72" s="9">
        <f>VLOOKUP($E72,'ALL-GTK-SD-SMP-SMA-SMK-SLB'!$F$14:$CG$713,'ALL-GTK-SD-SMP-SMA-SMK-SLB'!BC$7,FALSE)</f>
        <v>0</v>
      </c>
      <c r="BC72" s="9">
        <f>VLOOKUP($E72,'ALL-GTK-SD-SMP-SMA-SMK-SLB'!$F$14:$CG$713,'ALL-GTK-SD-SMP-SMA-SMK-SLB'!BD$7,FALSE)</f>
        <v>0</v>
      </c>
      <c r="BD72" s="310">
        <f t="shared" si="20"/>
        <v>0</v>
      </c>
      <c r="BE72" s="310">
        <f t="shared" si="21"/>
        <v>0</v>
      </c>
      <c r="BF72" s="10">
        <f t="shared" si="22"/>
        <v>0</v>
      </c>
      <c r="BG72" s="311">
        <f t="shared" si="23"/>
        <v>1</v>
      </c>
      <c r="BH72" s="311">
        <f t="shared" si="24"/>
        <v>6</v>
      </c>
      <c r="BI72" s="10">
        <f t="shared" si="25"/>
        <v>7</v>
      </c>
      <c r="BJ72" s="44">
        <f t="shared" si="26"/>
        <v>1</v>
      </c>
      <c r="BK72" s="44">
        <f t="shared" si="27"/>
        <v>6</v>
      </c>
      <c r="BL72" s="11">
        <f t="shared" si="28"/>
        <v>7</v>
      </c>
      <c r="BM72" s="9">
        <f>VLOOKUP($E72,'ALL-GTK-SD-SMP-SMA-SMK-SLB'!$F$14:$CG$713,'ALL-GTK-SD-SMP-SMA-SMK-SLB'!BN$7,FALSE)</f>
        <v>0</v>
      </c>
      <c r="BN72" s="9">
        <f>VLOOKUP($E72,'ALL-GTK-SD-SMP-SMA-SMK-SLB'!$F$14:$CG$713,'ALL-GTK-SD-SMP-SMA-SMK-SLB'!BO$7,FALSE)</f>
        <v>0</v>
      </c>
      <c r="BO72" s="9">
        <f>VLOOKUP($E72,'ALL-GTK-SD-SMP-SMA-SMK-SLB'!$F$14:$CG$713,'ALL-GTK-SD-SMP-SMA-SMK-SLB'!BP$7,FALSE)</f>
        <v>0</v>
      </c>
      <c r="BP72" s="9">
        <f>VLOOKUP($E72,'ALL-GTK-SD-SMP-SMA-SMK-SLB'!$F$14:$CG$713,'ALL-GTK-SD-SMP-SMA-SMK-SLB'!BQ$7,FALSE)</f>
        <v>0</v>
      </c>
      <c r="BQ72" s="9">
        <f>VLOOKUP($E72,'ALL-GTK-SD-SMP-SMA-SMK-SLB'!$F$14:$CG$713,'ALL-GTK-SD-SMP-SMA-SMK-SLB'!BR$7,FALSE)</f>
        <v>0</v>
      </c>
      <c r="BR72" s="9">
        <f>VLOOKUP($E72,'ALL-GTK-SD-SMP-SMA-SMK-SLB'!$F$14:$CG$713,'ALL-GTK-SD-SMP-SMA-SMK-SLB'!BS$7,FALSE)</f>
        <v>0</v>
      </c>
      <c r="BS72" s="9">
        <f>VLOOKUP($E72,'ALL-GTK-SD-SMP-SMA-SMK-SLB'!$F$14:$CG$713,'ALL-GTK-SD-SMP-SMA-SMK-SLB'!BT$7,FALSE)</f>
        <v>0</v>
      </c>
      <c r="BT72" s="9">
        <f>VLOOKUP($E72,'ALL-GTK-SD-SMP-SMA-SMK-SLB'!$F$14:$CG$713,'ALL-GTK-SD-SMP-SMA-SMK-SLB'!BU$7,FALSE)</f>
        <v>0</v>
      </c>
      <c r="BU72" s="299">
        <f t="shared" si="29"/>
        <v>0</v>
      </c>
      <c r="BV72" s="299">
        <f t="shared" si="30"/>
        <v>0</v>
      </c>
      <c r="BW72" s="44">
        <f t="shared" si="31"/>
        <v>0</v>
      </c>
      <c r="BX72" s="44">
        <f t="shared" si="32"/>
        <v>0</v>
      </c>
      <c r="BY72" s="11">
        <f t="shared" si="33"/>
        <v>0</v>
      </c>
      <c r="BZ72" s="14">
        <f t="shared" si="34"/>
        <v>0</v>
      </c>
      <c r="CA72" s="14">
        <f t="shared" si="35"/>
        <v>7</v>
      </c>
      <c r="CB72" s="13">
        <f t="shared" si="36"/>
        <v>0</v>
      </c>
      <c r="CC72" s="13">
        <f t="shared" si="37"/>
        <v>0</v>
      </c>
      <c r="CD72" s="312">
        <f t="shared" si="38"/>
        <v>0</v>
      </c>
      <c r="CE72" s="312">
        <f t="shared" si="39"/>
        <v>7</v>
      </c>
      <c r="CF72" s="313">
        <f t="shared" si="40"/>
        <v>7</v>
      </c>
      <c r="CG72" s="302" t="str">
        <f t="shared" si="41"/>
        <v>OK</v>
      </c>
    </row>
    <row r="73" spans="1:85" ht="14.25" x14ac:dyDescent="0.25">
      <c r="A73" s="6">
        <v>61</v>
      </c>
      <c r="B73" s="495">
        <v>61</v>
      </c>
      <c r="C73" s="495" t="s">
        <v>6</v>
      </c>
      <c r="D73" s="496" t="s">
        <v>25</v>
      </c>
      <c r="E73" s="626">
        <v>20319797</v>
      </c>
      <c r="F73" s="627" t="s">
        <v>328</v>
      </c>
      <c r="G73" s="624" t="s">
        <v>52</v>
      </c>
      <c r="H73" s="9">
        <f>VLOOKUP($E73,'ALL-GTK-SD-SMP-SMA-SMK-SLB'!$F$14:$CG$713,'ALL-GTK-SD-SMP-SMA-SMK-SLB'!I$7,FALSE)</f>
        <v>0</v>
      </c>
      <c r="I73" s="9">
        <f>VLOOKUP($E73,'ALL-GTK-SD-SMP-SMA-SMK-SLB'!$F$14:$CG$713,'ALL-GTK-SD-SMP-SMA-SMK-SLB'!J$7,FALSE)</f>
        <v>0</v>
      </c>
      <c r="J73" s="9">
        <f>VLOOKUP($E73,'ALL-GTK-SD-SMP-SMA-SMK-SLB'!$F$14:$CG$713,'ALL-GTK-SD-SMP-SMA-SMK-SLB'!K$7,FALSE)</f>
        <v>0</v>
      </c>
      <c r="K73" s="9">
        <f>VLOOKUP($E73,'ALL-GTK-SD-SMP-SMA-SMK-SLB'!$F$14:$CG$713,'ALL-GTK-SD-SMP-SMA-SMK-SLB'!L$7,FALSE)</f>
        <v>0</v>
      </c>
      <c r="L73" s="9">
        <f>VLOOKUP($E73,'ALL-GTK-SD-SMP-SMA-SMK-SLB'!$F$14:$CG$713,'ALL-GTK-SD-SMP-SMA-SMK-SLB'!M$7,FALSE)</f>
        <v>1</v>
      </c>
      <c r="M73" s="9">
        <f>VLOOKUP($E73,'ALL-GTK-SD-SMP-SMA-SMK-SLB'!$F$14:$CG$713,'ALL-GTK-SD-SMP-SMA-SMK-SLB'!N$7,FALSE)</f>
        <v>1</v>
      </c>
      <c r="N73" s="9">
        <f>VLOOKUP($E73,'ALL-GTK-SD-SMP-SMA-SMK-SLB'!$F$14:$CG$713,'ALL-GTK-SD-SMP-SMA-SMK-SLB'!O$7,FALSE)</f>
        <v>0</v>
      </c>
      <c r="O73" s="9">
        <f>VLOOKUP($E73,'ALL-GTK-SD-SMP-SMA-SMK-SLB'!$F$14:$CG$713,'ALL-GTK-SD-SMP-SMA-SMK-SLB'!P$7,FALSE)</f>
        <v>5</v>
      </c>
      <c r="P73" s="299">
        <f t="shared" si="6"/>
        <v>1</v>
      </c>
      <c r="Q73" s="299">
        <f t="shared" si="7"/>
        <v>6</v>
      </c>
      <c r="R73" s="300">
        <f t="shared" si="8"/>
        <v>7</v>
      </c>
      <c r="S73" s="9">
        <f>VLOOKUP($E73,'ALL-GTK-SD-SMP-SMA-SMK-SLB'!$F$14:$CG$713,'ALL-GTK-SD-SMP-SMA-SMK-SLB'!T$7,FALSE)</f>
        <v>0</v>
      </c>
      <c r="T73" s="9">
        <f>VLOOKUP($E73,'ALL-GTK-SD-SMP-SMA-SMK-SLB'!$F$14:$CG$713,'ALL-GTK-SD-SMP-SMA-SMK-SLB'!U$7,FALSE)</f>
        <v>0</v>
      </c>
      <c r="U73" s="9">
        <f>VLOOKUP($E73,'ALL-GTK-SD-SMP-SMA-SMK-SLB'!$F$14:$CG$713,'ALL-GTK-SD-SMP-SMA-SMK-SLB'!V$7,FALSE)</f>
        <v>2</v>
      </c>
      <c r="V73" s="9">
        <f>VLOOKUP($E73,'ALL-GTK-SD-SMP-SMA-SMK-SLB'!$F$14:$CG$713,'ALL-GTK-SD-SMP-SMA-SMK-SLB'!W$7,FALSE)</f>
        <v>2</v>
      </c>
      <c r="W73" s="9">
        <f>VLOOKUP($E73,'ALL-GTK-SD-SMP-SMA-SMK-SLB'!$F$14:$CG$713,'ALL-GTK-SD-SMP-SMA-SMK-SLB'!X$7,FALSE)</f>
        <v>0</v>
      </c>
      <c r="X73" s="9">
        <f>VLOOKUP($E73,'ALL-GTK-SD-SMP-SMA-SMK-SLB'!$F$14:$CG$713,'ALL-GTK-SD-SMP-SMA-SMK-SLB'!Y$7,FALSE)</f>
        <v>0</v>
      </c>
      <c r="Y73" s="299">
        <f t="shared" si="9"/>
        <v>2</v>
      </c>
      <c r="Z73" s="299">
        <f t="shared" si="10"/>
        <v>2</v>
      </c>
      <c r="AA73" s="10">
        <f t="shared" si="11"/>
        <v>4</v>
      </c>
      <c r="AB73" s="44">
        <f t="shared" si="12"/>
        <v>3</v>
      </c>
      <c r="AC73" s="44">
        <f t="shared" si="13"/>
        <v>8</v>
      </c>
      <c r="AD73" s="11">
        <f t="shared" si="14"/>
        <v>11</v>
      </c>
      <c r="AE73" s="9">
        <f>VLOOKUP($E73,'ALL-GTK-SD-SMP-SMA-SMK-SLB'!$F$14:$CG$713,'ALL-GTK-SD-SMP-SMA-SMK-SLB'!AF$7,FALSE)</f>
        <v>2</v>
      </c>
      <c r="AF73" s="9">
        <f>VLOOKUP($E73,'ALL-GTK-SD-SMP-SMA-SMK-SLB'!$F$14:$CG$713,'ALL-GTK-SD-SMP-SMA-SMK-SLB'!AG$7,FALSE)</f>
        <v>4</v>
      </c>
      <c r="AG73" s="10">
        <f t="shared" si="15"/>
        <v>6</v>
      </c>
      <c r="AH73" s="9">
        <f>VLOOKUP($E73,'ALL-GTK-SD-SMP-SMA-SMK-SLB'!$F$14:$CG$713,'ALL-GTK-SD-SMP-SMA-SMK-SLB'!AI$7,FALSE)</f>
        <v>1</v>
      </c>
      <c r="AI73" s="9">
        <f>VLOOKUP($E73,'ALL-GTK-SD-SMP-SMA-SMK-SLB'!$F$14:$CG$713,'ALL-GTK-SD-SMP-SMA-SMK-SLB'!AJ$7,FALSE)</f>
        <v>4</v>
      </c>
      <c r="AJ73" s="10">
        <f t="shared" si="16"/>
        <v>5</v>
      </c>
      <c r="AK73" s="44">
        <f t="shared" si="17"/>
        <v>3</v>
      </c>
      <c r="AL73" s="44">
        <f t="shared" si="18"/>
        <v>8</v>
      </c>
      <c r="AM73" s="11">
        <f t="shared" si="19"/>
        <v>11</v>
      </c>
      <c r="AN73" s="299">
        <f>VLOOKUP($E73,'ALL-GTK-SD-SMP-SMA-SMK-SLB'!$F$14:$CG$713,'ALL-GTK-SD-SMP-SMA-SMK-SLB'!AO$7,FALSE)</f>
        <v>0</v>
      </c>
      <c r="AO73" s="299">
        <f>VLOOKUP($E73,'ALL-GTK-SD-SMP-SMA-SMK-SLB'!$F$14:$CG$713,'ALL-GTK-SD-SMP-SMA-SMK-SLB'!AP$7,FALSE)</f>
        <v>0</v>
      </c>
      <c r="AP73" s="9">
        <f>VLOOKUP($E73,'ALL-GTK-SD-SMP-SMA-SMK-SLB'!$F$14:$CG$713,'ALL-GTK-SD-SMP-SMA-SMK-SLB'!AQ$7,FALSE)</f>
        <v>0</v>
      </c>
      <c r="AQ73" s="9">
        <f>VLOOKUP($E73,'ALL-GTK-SD-SMP-SMA-SMK-SLB'!$F$14:$CG$713,'ALL-GTK-SD-SMP-SMA-SMK-SLB'!AR$7,FALSE)</f>
        <v>0</v>
      </c>
      <c r="AR73" s="9">
        <f>VLOOKUP($E73,'ALL-GTK-SD-SMP-SMA-SMK-SLB'!$F$14:$CG$713,'ALL-GTK-SD-SMP-SMA-SMK-SLB'!AS$7,FALSE)</f>
        <v>0</v>
      </c>
      <c r="AS73" s="9">
        <f>VLOOKUP($E73,'ALL-GTK-SD-SMP-SMA-SMK-SLB'!$F$14:$CG$713,'ALL-GTK-SD-SMP-SMA-SMK-SLB'!AT$7,FALSE)</f>
        <v>1</v>
      </c>
      <c r="AT73" s="9">
        <f>VLOOKUP($E73,'ALL-GTK-SD-SMP-SMA-SMK-SLB'!$F$14:$CG$713,'ALL-GTK-SD-SMP-SMA-SMK-SLB'!AU$7,FALSE)</f>
        <v>0</v>
      </c>
      <c r="AU73" s="9">
        <f>VLOOKUP($E73,'ALL-GTK-SD-SMP-SMA-SMK-SLB'!$F$14:$CG$713,'ALL-GTK-SD-SMP-SMA-SMK-SLB'!AV$7,FALSE)</f>
        <v>0</v>
      </c>
      <c r="AV73" s="9">
        <f>VLOOKUP($E73,'ALL-GTK-SD-SMP-SMA-SMK-SLB'!$F$14:$CG$713,'ALL-GTK-SD-SMP-SMA-SMK-SLB'!AW$7,FALSE)</f>
        <v>0</v>
      </c>
      <c r="AW73" s="9">
        <f>VLOOKUP($E73,'ALL-GTK-SD-SMP-SMA-SMK-SLB'!$F$14:$CG$713,'ALL-GTK-SD-SMP-SMA-SMK-SLB'!AX$7,FALSE)</f>
        <v>0</v>
      </c>
      <c r="AX73" s="9">
        <f>VLOOKUP($E73,'ALL-GTK-SD-SMP-SMA-SMK-SLB'!$F$14:$CG$713,'ALL-GTK-SD-SMP-SMA-SMK-SLB'!AY$7,FALSE)</f>
        <v>3</v>
      </c>
      <c r="AY73" s="9">
        <f>VLOOKUP($E73,'ALL-GTK-SD-SMP-SMA-SMK-SLB'!$F$14:$CG$713,'ALL-GTK-SD-SMP-SMA-SMK-SLB'!AZ$7,FALSE)</f>
        <v>7</v>
      </c>
      <c r="AZ73" s="9">
        <f>VLOOKUP($E73,'ALL-GTK-SD-SMP-SMA-SMK-SLB'!$F$14:$CG$713,'ALL-GTK-SD-SMP-SMA-SMK-SLB'!BA$7,FALSE)</f>
        <v>0</v>
      </c>
      <c r="BA73" s="9">
        <f>VLOOKUP($E73,'ALL-GTK-SD-SMP-SMA-SMK-SLB'!$F$14:$CG$713,'ALL-GTK-SD-SMP-SMA-SMK-SLB'!BB$7,FALSE)</f>
        <v>0</v>
      </c>
      <c r="BB73" s="9">
        <f>VLOOKUP($E73,'ALL-GTK-SD-SMP-SMA-SMK-SLB'!$F$14:$CG$713,'ALL-GTK-SD-SMP-SMA-SMK-SLB'!BC$7,FALSE)</f>
        <v>0</v>
      </c>
      <c r="BC73" s="9">
        <f>VLOOKUP($E73,'ALL-GTK-SD-SMP-SMA-SMK-SLB'!$F$14:$CG$713,'ALL-GTK-SD-SMP-SMA-SMK-SLB'!BD$7,FALSE)</f>
        <v>0</v>
      </c>
      <c r="BD73" s="310">
        <f t="shared" si="20"/>
        <v>0</v>
      </c>
      <c r="BE73" s="310">
        <f t="shared" si="21"/>
        <v>1</v>
      </c>
      <c r="BF73" s="10">
        <f t="shared" si="22"/>
        <v>1</v>
      </c>
      <c r="BG73" s="311">
        <f t="shared" si="23"/>
        <v>3</v>
      </c>
      <c r="BH73" s="311">
        <f t="shared" si="24"/>
        <v>7</v>
      </c>
      <c r="BI73" s="10">
        <f t="shared" si="25"/>
        <v>10</v>
      </c>
      <c r="BJ73" s="44">
        <f t="shared" si="26"/>
        <v>3</v>
      </c>
      <c r="BK73" s="44">
        <f t="shared" si="27"/>
        <v>8</v>
      </c>
      <c r="BL73" s="11">
        <f t="shared" si="28"/>
        <v>11</v>
      </c>
      <c r="BM73" s="9">
        <f>VLOOKUP($E73,'ALL-GTK-SD-SMP-SMA-SMK-SLB'!$F$14:$CG$713,'ALL-GTK-SD-SMP-SMA-SMK-SLB'!BN$7,FALSE)</f>
        <v>0</v>
      </c>
      <c r="BN73" s="9">
        <f>VLOOKUP($E73,'ALL-GTK-SD-SMP-SMA-SMK-SLB'!$F$14:$CG$713,'ALL-GTK-SD-SMP-SMA-SMK-SLB'!BO$7,FALSE)</f>
        <v>0</v>
      </c>
      <c r="BO73" s="9">
        <f>VLOOKUP($E73,'ALL-GTK-SD-SMP-SMA-SMK-SLB'!$F$14:$CG$713,'ALL-GTK-SD-SMP-SMA-SMK-SLB'!BP$7,FALSE)</f>
        <v>0</v>
      </c>
      <c r="BP73" s="9">
        <f>VLOOKUP($E73,'ALL-GTK-SD-SMP-SMA-SMK-SLB'!$F$14:$CG$713,'ALL-GTK-SD-SMP-SMA-SMK-SLB'!BQ$7,FALSE)</f>
        <v>0</v>
      </c>
      <c r="BQ73" s="9">
        <f>VLOOKUP($E73,'ALL-GTK-SD-SMP-SMA-SMK-SLB'!$F$14:$CG$713,'ALL-GTK-SD-SMP-SMA-SMK-SLB'!BR$7,FALSE)</f>
        <v>0</v>
      </c>
      <c r="BR73" s="9">
        <f>VLOOKUP($E73,'ALL-GTK-SD-SMP-SMA-SMK-SLB'!$F$14:$CG$713,'ALL-GTK-SD-SMP-SMA-SMK-SLB'!BS$7,FALSE)</f>
        <v>0</v>
      </c>
      <c r="BS73" s="9">
        <f>VLOOKUP($E73,'ALL-GTK-SD-SMP-SMA-SMK-SLB'!$F$14:$CG$713,'ALL-GTK-SD-SMP-SMA-SMK-SLB'!BT$7,FALSE)</f>
        <v>0</v>
      </c>
      <c r="BT73" s="9">
        <f>VLOOKUP($E73,'ALL-GTK-SD-SMP-SMA-SMK-SLB'!$F$14:$CG$713,'ALL-GTK-SD-SMP-SMA-SMK-SLB'!BU$7,FALSE)</f>
        <v>0</v>
      </c>
      <c r="BU73" s="299">
        <f t="shared" si="29"/>
        <v>0</v>
      </c>
      <c r="BV73" s="299">
        <f t="shared" si="30"/>
        <v>0</v>
      </c>
      <c r="BW73" s="44">
        <f t="shared" si="31"/>
        <v>0</v>
      </c>
      <c r="BX73" s="44">
        <f t="shared" si="32"/>
        <v>0</v>
      </c>
      <c r="BY73" s="11">
        <f t="shared" si="33"/>
        <v>0</v>
      </c>
      <c r="BZ73" s="14">
        <f t="shared" si="34"/>
        <v>3</v>
      </c>
      <c r="CA73" s="14">
        <f t="shared" si="35"/>
        <v>8</v>
      </c>
      <c r="CB73" s="13">
        <f t="shared" si="36"/>
        <v>0</v>
      </c>
      <c r="CC73" s="13">
        <f t="shared" si="37"/>
        <v>0</v>
      </c>
      <c r="CD73" s="312">
        <f t="shared" si="38"/>
        <v>3</v>
      </c>
      <c r="CE73" s="312">
        <f t="shared" si="39"/>
        <v>8</v>
      </c>
      <c r="CF73" s="313">
        <f t="shared" si="40"/>
        <v>11</v>
      </c>
      <c r="CG73" s="302" t="str">
        <f t="shared" si="41"/>
        <v>OK</v>
      </c>
    </row>
    <row r="74" spans="1:85" ht="14.25" x14ac:dyDescent="0.25">
      <c r="A74" s="6">
        <v>62</v>
      </c>
      <c r="B74" s="495">
        <v>62</v>
      </c>
      <c r="C74" s="495" t="s">
        <v>6</v>
      </c>
      <c r="D74" s="496" t="s">
        <v>25</v>
      </c>
      <c r="E74" s="626">
        <v>20319796</v>
      </c>
      <c r="F74" s="627" t="s">
        <v>329</v>
      </c>
      <c r="G74" s="624" t="s">
        <v>52</v>
      </c>
      <c r="H74" s="9">
        <f>VLOOKUP($E74,'ALL-GTK-SD-SMP-SMA-SMK-SLB'!$F$14:$CG$713,'ALL-GTK-SD-SMP-SMA-SMK-SLB'!I$7,FALSE)</f>
        <v>1</v>
      </c>
      <c r="I74" s="9">
        <f>VLOOKUP($E74,'ALL-GTK-SD-SMP-SMA-SMK-SLB'!$F$14:$CG$713,'ALL-GTK-SD-SMP-SMA-SMK-SLB'!J$7,FALSE)</f>
        <v>0</v>
      </c>
      <c r="J74" s="9">
        <f>VLOOKUP($E74,'ALL-GTK-SD-SMP-SMA-SMK-SLB'!$F$14:$CG$713,'ALL-GTK-SD-SMP-SMA-SMK-SLB'!K$7,FALSE)</f>
        <v>0</v>
      </c>
      <c r="K74" s="9">
        <f>VLOOKUP($E74,'ALL-GTK-SD-SMP-SMA-SMK-SLB'!$F$14:$CG$713,'ALL-GTK-SD-SMP-SMA-SMK-SLB'!L$7,FALSE)</f>
        <v>0</v>
      </c>
      <c r="L74" s="9">
        <f>VLOOKUP($E74,'ALL-GTK-SD-SMP-SMA-SMK-SLB'!$F$14:$CG$713,'ALL-GTK-SD-SMP-SMA-SMK-SLB'!M$7,FALSE)</f>
        <v>0</v>
      </c>
      <c r="M74" s="9">
        <f>VLOOKUP($E74,'ALL-GTK-SD-SMP-SMA-SMK-SLB'!$F$14:$CG$713,'ALL-GTK-SD-SMP-SMA-SMK-SLB'!N$7,FALSE)</f>
        <v>2</v>
      </c>
      <c r="N74" s="9">
        <f>VLOOKUP($E74,'ALL-GTK-SD-SMP-SMA-SMK-SLB'!$F$14:$CG$713,'ALL-GTK-SD-SMP-SMA-SMK-SLB'!O$7,FALSE)</f>
        <v>1</v>
      </c>
      <c r="O74" s="9">
        <f>VLOOKUP($E74,'ALL-GTK-SD-SMP-SMA-SMK-SLB'!$F$14:$CG$713,'ALL-GTK-SD-SMP-SMA-SMK-SLB'!P$7,FALSE)</f>
        <v>3</v>
      </c>
      <c r="P74" s="299">
        <f t="shared" si="6"/>
        <v>2</v>
      </c>
      <c r="Q74" s="299">
        <f t="shared" si="7"/>
        <v>5</v>
      </c>
      <c r="R74" s="300">
        <f t="shared" si="8"/>
        <v>7</v>
      </c>
      <c r="S74" s="9">
        <f>VLOOKUP($E74,'ALL-GTK-SD-SMP-SMA-SMK-SLB'!$F$14:$CG$713,'ALL-GTK-SD-SMP-SMA-SMK-SLB'!T$7,FALSE)</f>
        <v>0</v>
      </c>
      <c r="T74" s="9">
        <f>VLOOKUP($E74,'ALL-GTK-SD-SMP-SMA-SMK-SLB'!$F$14:$CG$713,'ALL-GTK-SD-SMP-SMA-SMK-SLB'!U$7,FALSE)</f>
        <v>0</v>
      </c>
      <c r="U74" s="9">
        <f>VLOOKUP($E74,'ALL-GTK-SD-SMP-SMA-SMK-SLB'!$F$14:$CG$713,'ALL-GTK-SD-SMP-SMA-SMK-SLB'!V$7,FALSE)</f>
        <v>0</v>
      </c>
      <c r="V74" s="9">
        <f>VLOOKUP($E74,'ALL-GTK-SD-SMP-SMA-SMK-SLB'!$F$14:$CG$713,'ALL-GTK-SD-SMP-SMA-SMK-SLB'!W$7,FALSE)</f>
        <v>0</v>
      </c>
      <c r="W74" s="9">
        <f>VLOOKUP($E74,'ALL-GTK-SD-SMP-SMA-SMK-SLB'!$F$14:$CG$713,'ALL-GTK-SD-SMP-SMA-SMK-SLB'!X$7,FALSE)</f>
        <v>1</v>
      </c>
      <c r="X74" s="9">
        <f>VLOOKUP($E74,'ALL-GTK-SD-SMP-SMA-SMK-SLB'!$F$14:$CG$713,'ALL-GTK-SD-SMP-SMA-SMK-SLB'!Y$7,FALSE)</f>
        <v>6</v>
      </c>
      <c r="Y74" s="299">
        <f t="shared" si="9"/>
        <v>1</v>
      </c>
      <c r="Z74" s="299">
        <f t="shared" si="10"/>
        <v>6</v>
      </c>
      <c r="AA74" s="10">
        <f t="shared" si="11"/>
        <v>7</v>
      </c>
      <c r="AB74" s="44">
        <f t="shared" si="12"/>
        <v>3</v>
      </c>
      <c r="AC74" s="44">
        <f t="shared" si="13"/>
        <v>11</v>
      </c>
      <c r="AD74" s="11">
        <f t="shared" si="14"/>
        <v>14</v>
      </c>
      <c r="AE74" s="9">
        <f>VLOOKUP($E74,'ALL-GTK-SD-SMP-SMA-SMK-SLB'!$F$14:$CG$713,'ALL-GTK-SD-SMP-SMA-SMK-SLB'!AF$7,FALSE)</f>
        <v>2</v>
      </c>
      <c r="AF74" s="9">
        <f>VLOOKUP($E74,'ALL-GTK-SD-SMP-SMA-SMK-SLB'!$F$14:$CG$713,'ALL-GTK-SD-SMP-SMA-SMK-SLB'!AG$7,FALSE)</f>
        <v>8</v>
      </c>
      <c r="AG74" s="10">
        <f t="shared" si="15"/>
        <v>10</v>
      </c>
      <c r="AH74" s="9">
        <f>VLOOKUP($E74,'ALL-GTK-SD-SMP-SMA-SMK-SLB'!$F$14:$CG$713,'ALL-GTK-SD-SMP-SMA-SMK-SLB'!AI$7,FALSE)</f>
        <v>1</v>
      </c>
      <c r="AI74" s="9">
        <f>VLOOKUP($E74,'ALL-GTK-SD-SMP-SMA-SMK-SLB'!$F$14:$CG$713,'ALL-GTK-SD-SMP-SMA-SMK-SLB'!AJ$7,FALSE)</f>
        <v>3</v>
      </c>
      <c r="AJ74" s="10">
        <f t="shared" si="16"/>
        <v>4</v>
      </c>
      <c r="AK74" s="44">
        <f t="shared" si="17"/>
        <v>3</v>
      </c>
      <c r="AL74" s="44">
        <f t="shared" si="18"/>
        <v>11</v>
      </c>
      <c r="AM74" s="11">
        <f t="shared" si="19"/>
        <v>14</v>
      </c>
      <c r="AN74" s="299">
        <f>VLOOKUP($E74,'ALL-GTK-SD-SMP-SMA-SMK-SLB'!$F$14:$CG$713,'ALL-GTK-SD-SMP-SMA-SMK-SLB'!AO$7,FALSE)</f>
        <v>0</v>
      </c>
      <c r="AO74" s="299">
        <f>VLOOKUP($E74,'ALL-GTK-SD-SMP-SMA-SMK-SLB'!$F$14:$CG$713,'ALL-GTK-SD-SMP-SMA-SMK-SLB'!AP$7,FALSE)</f>
        <v>1</v>
      </c>
      <c r="AP74" s="9">
        <f>VLOOKUP($E74,'ALL-GTK-SD-SMP-SMA-SMK-SLB'!$F$14:$CG$713,'ALL-GTK-SD-SMP-SMA-SMK-SLB'!AQ$7,FALSE)</f>
        <v>0</v>
      </c>
      <c r="AQ74" s="9">
        <f>VLOOKUP($E74,'ALL-GTK-SD-SMP-SMA-SMK-SLB'!$F$14:$CG$713,'ALL-GTK-SD-SMP-SMA-SMK-SLB'!AR$7,FALSE)</f>
        <v>0</v>
      </c>
      <c r="AR74" s="9">
        <f>VLOOKUP($E74,'ALL-GTK-SD-SMP-SMA-SMK-SLB'!$F$14:$CG$713,'ALL-GTK-SD-SMP-SMA-SMK-SLB'!AS$7,FALSE)</f>
        <v>0</v>
      </c>
      <c r="AS74" s="9">
        <f>VLOOKUP($E74,'ALL-GTK-SD-SMP-SMA-SMK-SLB'!$F$14:$CG$713,'ALL-GTK-SD-SMP-SMA-SMK-SLB'!AT$7,FALSE)</f>
        <v>0</v>
      </c>
      <c r="AT74" s="9">
        <f>VLOOKUP($E74,'ALL-GTK-SD-SMP-SMA-SMK-SLB'!$F$14:$CG$713,'ALL-GTK-SD-SMP-SMA-SMK-SLB'!AU$7,FALSE)</f>
        <v>0</v>
      </c>
      <c r="AU74" s="9">
        <f>VLOOKUP($E74,'ALL-GTK-SD-SMP-SMA-SMK-SLB'!$F$14:$CG$713,'ALL-GTK-SD-SMP-SMA-SMK-SLB'!AV$7,FALSE)</f>
        <v>0</v>
      </c>
      <c r="AV74" s="9">
        <f>VLOOKUP($E74,'ALL-GTK-SD-SMP-SMA-SMK-SLB'!$F$14:$CG$713,'ALL-GTK-SD-SMP-SMA-SMK-SLB'!AW$7,FALSE)</f>
        <v>0</v>
      </c>
      <c r="AW74" s="9">
        <f>VLOOKUP($E74,'ALL-GTK-SD-SMP-SMA-SMK-SLB'!$F$14:$CG$713,'ALL-GTK-SD-SMP-SMA-SMK-SLB'!AX$7,FALSE)</f>
        <v>0</v>
      </c>
      <c r="AX74" s="9">
        <f>VLOOKUP($E74,'ALL-GTK-SD-SMP-SMA-SMK-SLB'!$F$14:$CG$713,'ALL-GTK-SD-SMP-SMA-SMK-SLB'!AY$7,FALSE)</f>
        <v>3</v>
      </c>
      <c r="AY74" s="9">
        <f>VLOOKUP($E74,'ALL-GTK-SD-SMP-SMA-SMK-SLB'!$F$14:$CG$713,'ALL-GTK-SD-SMP-SMA-SMK-SLB'!AZ$7,FALSE)</f>
        <v>10</v>
      </c>
      <c r="AZ74" s="9">
        <f>VLOOKUP($E74,'ALL-GTK-SD-SMP-SMA-SMK-SLB'!$F$14:$CG$713,'ALL-GTK-SD-SMP-SMA-SMK-SLB'!BA$7,FALSE)</f>
        <v>0</v>
      </c>
      <c r="BA74" s="9">
        <f>VLOOKUP($E74,'ALL-GTK-SD-SMP-SMA-SMK-SLB'!$F$14:$CG$713,'ALL-GTK-SD-SMP-SMA-SMK-SLB'!BB$7,FALSE)</f>
        <v>0</v>
      </c>
      <c r="BB74" s="9">
        <f>VLOOKUP($E74,'ALL-GTK-SD-SMP-SMA-SMK-SLB'!$F$14:$CG$713,'ALL-GTK-SD-SMP-SMA-SMK-SLB'!BC$7,FALSE)</f>
        <v>0</v>
      </c>
      <c r="BC74" s="9">
        <f>VLOOKUP($E74,'ALL-GTK-SD-SMP-SMA-SMK-SLB'!$F$14:$CG$713,'ALL-GTK-SD-SMP-SMA-SMK-SLB'!BD$7,FALSE)</f>
        <v>0</v>
      </c>
      <c r="BD74" s="310">
        <f t="shared" si="20"/>
        <v>0</v>
      </c>
      <c r="BE74" s="310">
        <f t="shared" si="21"/>
        <v>1</v>
      </c>
      <c r="BF74" s="10">
        <f t="shared" si="22"/>
        <v>1</v>
      </c>
      <c r="BG74" s="311">
        <f t="shared" si="23"/>
        <v>3</v>
      </c>
      <c r="BH74" s="311">
        <f t="shared" si="24"/>
        <v>10</v>
      </c>
      <c r="BI74" s="10">
        <f t="shared" si="25"/>
        <v>13</v>
      </c>
      <c r="BJ74" s="44">
        <f t="shared" si="26"/>
        <v>3</v>
      </c>
      <c r="BK74" s="44">
        <f t="shared" si="27"/>
        <v>11</v>
      </c>
      <c r="BL74" s="11">
        <f t="shared" si="28"/>
        <v>14</v>
      </c>
      <c r="BM74" s="9">
        <f>VLOOKUP($E74,'ALL-GTK-SD-SMP-SMA-SMK-SLB'!$F$14:$CG$713,'ALL-GTK-SD-SMP-SMA-SMK-SLB'!BN$7,FALSE)</f>
        <v>0</v>
      </c>
      <c r="BN74" s="9">
        <f>VLOOKUP($E74,'ALL-GTK-SD-SMP-SMA-SMK-SLB'!$F$14:$CG$713,'ALL-GTK-SD-SMP-SMA-SMK-SLB'!BO$7,FALSE)</f>
        <v>0</v>
      </c>
      <c r="BO74" s="9">
        <f>VLOOKUP($E74,'ALL-GTK-SD-SMP-SMA-SMK-SLB'!$F$14:$CG$713,'ALL-GTK-SD-SMP-SMA-SMK-SLB'!BP$7,FALSE)</f>
        <v>0</v>
      </c>
      <c r="BP74" s="9">
        <f>VLOOKUP($E74,'ALL-GTK-SD-SMP-SMA-SMK-SLB'!$F$14:$CG$713,'ALL-GTK-SD-SMP-SMA-SMK-SLB'!BQ$7,FALSE)</f>
        <v>0</v>
      </c>
      <c r="BQ74" s="9">
        <f>VLOOKUP($E74,'ALL-GTK-SD-SMP-SMA-SMK-SLB'!$F$14:$CG$713,'ALL-GTK-SD-SMP-SMA-SMK-SLB'!BR$7,FALSE)</f>
        <v>0</v>
      </c>
      <c r="BR74" s="9">
        <f>VLOOKUP($E74,'ALL-GTK-SD-SMP-SMA-SMK-SLB'!$F$14:$CG$713,'ALL-GTK-SD-SMP-SMA-SMK-SLB'!BS$7,FALSE)</f>
        <v>0</v>
      </c>
      <c r="BS74" s="9">
        <f>VLOOKUP($E74,'ALL-GTK-SD-SMP-SMA-SMK-SLB'!$F$14:$CG$713,'ALL-GTK-SD-SMP-SMA-SMK-SLB'!BT$7,FALSE)</f>
        <v>0</v>
      </c>
      <c r="BT74" s="9">
        <f>VLOOKUP($E74,'ALL-GTK-SD-SMP-SMA-SMK-SLB'!$F$14:$CG$713,'ALL-GTK-SD-SMP-SMA-SMK-SLB'!BU$7,FALSE)</f>
        <v>0</v>
      </c>
      <c r="BU74" s="299">
        <f t="shared" si="29"/>
        <v>0</v>
      </c>
      <c r="BV74" s="299">
        <f t="shared" si="30"/>
        <v>0</v>
      </c>
      <c r="BW74" s="44">
        <f t="shared" si="31"/>
        <v>0</v>
      </c>
      <c r="BX74" s="44">
        <f t="shared" si="32"/>
        <v>0</v>
      </c>
      <c r="BY74" s="11">
        <f t="shared" si="33"/>
        <v>0</v>
      </c>
      <c r="BZ74" s="14">
        <f t="shared" si="34"/>
        <v>3</v>
      </c>
      <c r="CA74" s="14">
        <f t="shared" si="35"/>
        <v>11</v>
      </c>
      <c r="CB74" s="13">
        <f t="shared" si="36"/>
        <v>0</v>
      </c>
      <c r="CC74" s="13">
        <f t="shared" si="37"/>
        <v>0</v>
      </c>
      <c r="CD74" s="312">
        <f t="shared" si="38"/>
        <v>3</v>
      </c>
      <c r="CE74" s="312">
        <f t="shared" si="39"/>
        <v>11</v>
      </c>
      <c r="CF74" s="313">
        <f t="shared" si="40"/>
        <v>14</v>
      </c>
      <c r="CG74" s="302" t="str">
        <f t="shared" si="41"/>
        <v>OK</v>
      </c>
    </row>
    <row r="75" spans="1:85" ht="14.25" x14ac:dyDescent="0.25">
      <c r="A75" s="6">
        <v>63</v>
      </c>
      <c r="B75" s="495">
        <v>63</v>
      </c>
      <c r="C75" s="495" t="s">
        <v>6</v>
      </c>
      <c r="D75" s="496" t="s">
        <v>25</v>
      </c>
      <c r="E75" s="626">
        <v>20319795</v>
      </c>
      <c r="F75" s="627" t="s">
        <v>330</v>
      </c>
      <c r="G75" s="624" t="s">
        <v>52</v>
      </c>
      <c r="H75" s="9">
        <f>VLOOKUP($E75,'ALL-GTK-SD-SMP-SMA-SMK-SLB'!$F$14:$CG$713,'ALL-GTK-SD-SMP-SMA-SMK-SLB'!I$7,FALSE)</f>
        <v>0</v>
      </c>
      <c r="I75" s="9">
        <f>VLOOKUP($E75,'ALL-GTK-SD-SMP-SMA-SMK-SLB'!$F$14:$CG$713,'ALL-GTK-SD-SMP-SMA-SMK-SLB'!J$7,FALSE)</f>
        <v>0</v>
      </c>
      <c r="J75" s="9">
        <f>VLOOKUP($E75,'ALL-GTK-SD-SMP-SMA-SMK-SLB'!$F$14:$CG$713,'ALL-GTK-SD-SMP-SMA-SMK-SLB'!K$7,FALSE)</f>
        <v>0</v>
      </c>
      <c r="K75" s="9">
        <f>VLOOKUP($E75,'ALL-GTK-SD-SMP-SMA-SMK-SLB'!$F$14:$CG$713,'ALL-GTK-SD-SMP-SMA-SMK-SLB'!L$7,FALSE)</f>
        <v>0</v>
      </c>
      <c r="L75" s="9">
        <f>VLOOKUP($E75,'ALL-GTK-SD-SMP-SMA-SMK-SLB'!$F$14:$CG$713,'ALL-GTK-SD-SMP-SMA-SMK-SLB'!M$7,FALSE)</f>
        <v>0</v>
      </c>
      <c r="M75" s="9">
        <f>VLOOKUP($E75,'ALL-GTK-SD-SMP-SMA-SMK-SLB'!$F$14:$CG$713,'ALL-GTK-SD-SMP-SMA-SMK-SLB'!N$7,FALSE)</f>
        <v>2</v>
      </c>
      <c r="N75" s="9">
        <f>VLOOKUP($E75,'ALL-GTK-SD-SMP-SMA-SMK-SLB'!$F$14:$CG$713,'ALL-GTK-SD-SMP-SMA-SMK-SLB'!O$7,FALSE)</f>
        <v>1</v>
      </c>
      <c r="O75" s="9">
        <f>VLOOKUP($E75,'ALL-GTK-SD-SMP-SMA-SMK-SLB'!$F$14:$CG$713,'ALL-GTK-SD-SMP-SMA-SMK-SLB'!P$7,FALSE)</f>
        <v>1</v>
      </c>
      <c r="P75" s="299">
        <f t="shared" si="6"/>
        <v>1</v>
      </c>
      <c r="Q75" s="299">
        <f t="shared" si="7"/>
        <v>3</v>
      </c>
      <c r="R75" s="300">
        <f t="shared" si="8"/>
        <v>4</v>
      </c>
      <c r="S75" s="9">
        <f>VLOOKUP($E75,'ALL-GTK-SD-SMP-SMA-SMK-SLB'!$F$14:$CG$713,'ALL-GTK-SD-SMP-SMA-SMK-SLB'!T$7,FALSE)</f>
        <v>0</v>
      </c>
      <c r="T75" s="9">
        <f>VLOOKUP($E75,'ALL-GTK-SD-SMP-SMA-SMK-SLB'!$F$14:$CG$713,'ALL-GTK-SD-SMP-SMA-SMK-SLB'!U$7,FALSE)</f>
        <v>0</v>
      </c>
      <c r="U75" s="9">
        <f>VLOOKUP($E75,'ALL-GTK-SD-SMP-SMA-SMK-SLB'!$F$14:$CG$713,'ALL-GTK-SD-SMP-SMA-SMK-SLB'!V$7,FALSE)</f>
        <v>0</v>
      </c>
      <c r="V75" s="9">
        <f>VLOOKUP($E75,'ALL-GTK-SD-SMP-SMA-SMK-SLB'!$F$14:$CG$713,'ALL-GTK-SD-SMP-SMA-SMK-SLB'!W$7,FALSE)</f>
        <v>1</v>
      </c>
      <c r="W75" s="9">
        <f>VLOOKUP($E75,'ALL-GTK-SD-SMP-SMA-SMK-SLB'!$F$14:$CG$713,'ALL-GTK-SD-SMP-SMA-SMK-SLB'!X$7,FALSE)</f>
        <v>1</v>
      </c>
      <c r="X75" s="9">
        <f>VLOOKUP($E75,'ALL-GTK-SD-SMP-SMA-SMK-SLB'!$F$14:$CG$713,'ALL-GTK-SD-SMP-SMA-SMK-SLB'!Y$7,FALSE)</f>
        <v>4</v>
      </c>
      <c r="Y75" s="299">
        <f t="shared" si="9"/>
        <v>1</v>
      </c>
      <c r="Z75" s="299">
        <f t="shared" si="10"/>
        <v>5</v>
      </c>
      <c r="AA75" s="10">
        <f t="shared" si="11"/>
        <v>6</v>
      </c>
      <c r="AB75" s="44">
        <f t="shared" si="12"/>
        <v>2</v>
      </c>
      <c r="AC75" s="44">
        <f t="shared" si="13"/>
        <v>8</v>
      </c>
      <c r="AD75" s="11">
        <f t="shared" si="14"/>
        <v>10</v>
      </c>
      <c r="AE75" s="9">
        <f>VLOOKUP($E75,'ALL-GTK-SD-SMP-SMA-SMK-SLB'!$F$14:$CG$713,'ALL-GTK-SD-SMP-SMA-SMK-SLB'!AF$7,FALSE)</f>
        <v>0</v>
      </c>
      <c r="AF75" s="9">
        <f>VLOOKUP($E75,'ALL-GTK-SD-SMP-SMA-SMK-SLB'!$F$14:$CG$713,'ALL-GTK-SD-SMP-SMA-SMK-SLB'!AG$7,FALSE)</f>
        <v>7</v>
      </c>
      <c r="AG75" s="10">
        <f t="shared" si="15"/>
        <v>7</v>
      </c>
      <c r="AH75" s="9">
        <f>VLOOKUP($E75,'ALL-GTK-SD-SMP-SMA-SMK-SLB'!$F$14:$CG$713,'ALL-GTK-SD-SMP-SMA-SMK-SLB'!AI$7,FALSE)</f>
        <v>2</v>
      </c>
      <c r="AI75" s="9">
        <f>VLOOKUP($E75,'ALL-GTK-SD-SMP-SMA-SMK-SLB'!$F$14:$CG$713,'ALL-GTK-SD-SMP-SMA-SMK-SLB'!AJ$7,FALSE)</f>
        <v>1</v>
      </c>
      <c r="AJ75" s="10">
        <f t="shared" si="16"/>
        <v>3</v>
      </c>
      <c r="AK75" s="44">
        <f t="shared" si="17"/>
        <v>2</v>
      </c>
      <c r="AL75" s="44">
        <f t="shared" si="18"/>
        <v>8</v>
      </c>
      <c r="AM75" s="11">
        <f t="shared" si="19"/>
        <v>10</v>
      </c>
      <c r="AN75" s="299">
        <f>VLOOKUP($E75,'ALL-GTK-SD-SMP-SMA-SMK-SLB'!$F$14:$CG$713,'ALL-GTK-SD-SMP-SMA-SMK-SLB'!AO$7,FALSE)</f>
        <v>0</v>
      </c>
      <c r="AO75" s="299">
        <f>VLOOKUP($E75,'ALL-GTK-SD-SMP-SMA-SMK-SLB'!$F$14:$CG$713,'ALL-GTK-SD-SMP-SMA-SMK-SLB'!AP$7,FALSE)</f>
        <v>1</v>
      </c>
      <c r="AP75" s="9">
        <f>VLOOKUP($E75,'ALL-GTK-SD-SMP-SMA-SMK-SLB'!$F$14:$CG$713,'ALL-GTK-SD-SMP-SMA-SMK-SLB'!AQ$7,FALSE)</f>
        <v>0</v>
      </c>
      <c r="AQ75" s="9">
        <f>VLOOKUP($E75,'ALL-GTK-SD-SMP-SMA-SMK-SLB'!$F$14:$CG$713,'ALL-GTK-SD-SMP-SMA-SMK-SLB'!AR$7,FALSE)</f>
        <v>0</v>
      </c>
      <c r="AR75" s="9">
        <f>VLOOKUP($E75,'ALL-GTK-SD-SMP-SMA-SMK-SLB'!$F$14:$CG$713,'ALL-GTK-SD-SMP-SMA-SMK-SLB'!AS$7,FALSE)</f>
        <v>0</v>
      </c>
      <c r="AS75" s="9">
        <f>VLOOKUP($E75,'ALL-GTK-SD-SMP-SMA-SMK-SLB'!$F$14:$CG$713,'ALL-GTK-SD-SMP-SMA-SMK-SLB'!AT$7,FALSE)</f>
        <v>0</v>
      </c>
      <c r="AT75" s="9">
        <f>VLOOKUP($E75,'ALL-GTK-SD-SMP-SMA-SMK-SLB'!$F$14:$CG$713,'ALL-GTK-SD-SMP-SMA-SMK-SLB'!AU$7,FALSE)</f>
        <v>0</v>
      </c>
      <c r="AU75" s="9">
        <f>VLOOKUP($E75,'ALL-GTK-SD-SMP-SMA-SMK-SLB'!$F$14:$CG$713,'ALL-GTK-SD-SMP-SMA-SMK-SLB'!AV$7,FALSE)</f>
        <v>0</v>
      </c>
      <c r="AV75" s="9">
        <f>VLOOKUP($E75,'ALL-GTK-SD-SMP-SMA-SMK-SLB'!$F$14:$CG$713,'ALL-GTK-SD-SMP-SMA-SMK-SLB'!AW$7,FALSE)</f>
        <v>0</v>
      </c>
      <c r="AW75" s="9">
        <f>VLOOKUP($E75,'ALL-GTK-SD-SMP-SMA-SMK-SLB'!$F$14:$CG$713,'ALL-GTK-SD-SMP-SMA-SMK-SLB'!AX$7,FALSE)</f>
        <v>0</v>
      </c>
      <c r="AX75" s="9">
        <f>VLOOKUP($E75,'ALL-GTK-SD-SMP-SMA-SMK-SLB'!$F$14:$CG$713,'ALL-GTK-SD-SMP-SMA-SMK-SLB'!AY$7,FALSE)</f>
        <v>2</v>
      </c>
      <c r="AY75" s="9">
        <f>VLOOKUP($E75,'ALL-GTK-SD-SMP-SMA-SMK-SLB'!$F$14:$CG$713,'ALL-GTK-SD-SMP-SMA-SMK-SLB'!AZ$7,FALSE)</f>
        <v>7</v>
      </c>
      <c r="AZ75" s="9">
        <f>VLOOKUP($E75,'ALL-GTK-SD-SMP-SMA-SMK-SLB'!$F$14:$CG$713,'ALL-GTK-SD-SMP-SMA-SMK-SLB'!BA$7,FALSE)</f>
        <v>0</v>
      </c>
      <c r="BA75" s="9">
        <f>VLOOKUP($E75,'ALL-GTK-SD-SMP-SMA-SMK-SLB'!$F$14:$CG$713,'ALL-GTK-SD-SMP-SMA-SMK-SLB'!BB$7,FALSE)</f>
        <v>0</v>
      </c>
      <c r="BB75" s="9">
        <f>VLOOKUP($E75,'ALL-GTK-SD-SMP-SMA-SMK-SLB'!$F$14:$CG$713,'ALL-GTK-SD-SMP-SMA-SMK-SLB'!BC$7,FALSE)</f>
        <v>0</v>
      </c>
      <c r="BC75" s="9">
        <f>VLOOKUP($E75,'ALL-GTK-SD-SMP-SMA-SMK-SLB'!$F$14:$CG$713,'ALL-GTK-SD-SMP-SMA-SMK-SLB'!BD$7,FALSE)</f>
        <v>0</v>
      </c>
      <c r="BD75" s="310">
        <f t="shared" si="20"/>
        <v>0</v>
      </c>
      <c r="BE75" s="310">
        <f t="shared" si="21"/>
        <v>1</v>
      </c>
      <c r="BF75" s="10">
        <f t="shared" si="22"/>
        <v>1</v>
      </c>
      <c r="BG75" s="311">
        <f t="shared" si="23"/>
        <v>2</v>
      </c>
      <c r="BH75" s="311">
        <f t="shared" si="24"/>
        <v>7</v>
      </c>
      <c r="BI75" s="10">
        <f t="shared" si="25"/>
        <v>9</v>
      </c>
      <c r="BJ75" s="44">
        <f t="shared" si="26"/>
        <v>2</v>
      </c>
      <c r="BK75" s="44">
        <f t="shared" si="27"/>
        <v>8</v>
      </c>
      <c r="BL75" s="11">
        <f t="shared" si="28"/>
        <v>10</v>
      </c>
      <c r="BM75" s="9">
        <f>VLOOKUP($E75,'ALL-GTK-SD-SMP-SMA-SMK-SLB'!$F$14:$CG$713,'ALL-GTK-SD-SMP-SMA-SMK-SLB'!BN$7,FALSE)</f>
        <v>0</v>
      </c>
      <c r="BN75" s="9">
        <f>VLOOKUP($E75,'ALL-GTK-SD-SMP-SMA-SMK-SLB'!$F$14:$CG$713,'ALL-GTK-SD-SMP-SMA-SMK-SLB'!BO$7,FALSE)</f>
        <v>0</v>
      </c>
      <c r="BO75" s="9">
        <f>VLOOKUP($E75,'ALL-GTK-SD-SMP-SMA-SMK-SLB'!$F$14:$CG$713,'ALL-GTK-SD-SMP-SMA-SMK-SLB'!BP$7,FALSE)</f>
        <v>0</v>
      </c>
      <c r="BP75" s="9">
        <f>VLOOKUP($E75,'ALL-GTK-SD-SMP-SMA-SMK-SLB'!$F$14:$CG$713,'ALL-GTK-SD-SMP-SMA-SMK-SLB'!BQ$7,FALSE)</f>
        <v>0</v>
      </c>
      <c r="BQ75" s="9">
        <f>VLOOKUP($E75,'ALL-GTK-SD-SMP-SMA-SMK-SLB'!$F$14:$CG$713,'ALL-GTK-SD-SMP-SMA-SMK-SLB'!BR$7,FALSE)</f>
        <v>0</v>
      </c>
      <c r="BR75" s="9">
        <f>VLOOKUP($E75,'ALL-GTK-SD-SMP-SMA-SMK-SLB'!$F$14:$CG$713,'ALL-GTK-SD-SMP-SMA-SMK-SLB'!BS$7,FALSE)</f>
        <v>0</v>
      </c>
      <c r="BS75" s="9">
        <f>VLOOKUP($E75,'ALL-GTK-SD-SMP-SMA-SMK-SLB'!$F$14:$CG$713,'ALL-GTK-SD-SMP-SMA-SMK-SLB'!BT$7,FALSE)</f>
        <v>0</v>
      </c>
      <c r="BT75" s="9">
        <f>VLOOKUP($E75,'ALL-GTK-SD-SMP-SMA-SMK-SLB'!$F$14:$CG$713,'ALL-GTK-SD-SMP-SMA-SMK-SLB'!BU$7,FALSE)</f>
        <v>0</v>
      </c>
      <c r="BU75" s="299">
        <f t="shared" si="29"/>
        <v>0</v>
      </c>
      <c r="BV75" s="299">
        <f t="shared" si="30"/>
        <v>0</v>
      </c>
      <c r="BW75" s="44">
        <f t="shared" si="31"/>
        <v>0</v>
      </c>
      <c r="BX75" s="44">
        <f t="shared" si="32"/>
        <v>0</v>
      </c>
      <c r="BY75" s="11">
        <f t="shared" si="33"/>
        <v>0</v>
      </c>
      <c r="BZ75" s="14">
        <f t="shared" si="34"/>
        <v>2</v>
      </c>
      <c r="CA75" s="14">
        <f t="shared" si="35"/>
        <v>8</v>
      </c>
      <c r="CB75" s="13">
        <f t="shared" si="36"/>
        <v>0</v>
      </c>
      <c r="CC75" s="13">
        <f t="shared" si="37"/>
        <v>0</v>
      </c>
      <c r="CD75" s="312">
        <f t="shared" si="38"/>
        <v>2</v>
      </c>
      <c r="CE75" s="312">
        <f t="shared" si="39"/>
        <v>8</v>
      </c>
      <c r="CF75" s="313">
        <f t="shared" si="40"/>
        <v>10</v>
      </c>
      <c r="CG75" s="302" t="str">
        <f t="shared" si="41"/>
        <v>OK</v>
      </c>
    </row>
    <row r="76" spans="1:85" ht="14.25" x14ac:dyDescent="0.25">
      <c r="A76" s="6">
        <v>64</v>
      </c>
      <c r="B76" s="495">
        <v>64</v>
      </c>
      <c r="C76" s="495" t="s">
        <v>6</v>
      </c>
      <c r="D76" s="496" t="s">
        <v>25</v>
      </c>
      <c r="E76" s="626">
        <v>20319793</v>
      </c>
      <c r="F76" s="627" t="s">
        <v>331</v>
      </c>
      <c r="G76" s="624" t="s">
        <v>52</v>
      </c>
      <c r="H76" s="9">
        <f>VLOOKUP($E76,'ALL-GTK-SD-SMP-SMA-SMK-SLB'!$F$14:$CG$713,'ALL-GTK-SD-SMP-SMA-SMK-SLB'!I$7,FALSE)</f>
        <v>0</v>
      </c>
      <c r="I76" s="9">
        <f>VLOOKUP($E76,'ALL-GTK-SD-SMP-SMA-SMK-SLB'!$F$14:$CG$713,'ALL-GTK-SD-SMP-SMA-SMK-SLB'!J$7,FALSE)</f>
        <v>0</v>
      </c>
      <c r="J76" s="9">
        <f>VLOOKUP($E76,'ALL-GTK-SD-SMP-SMA-SMK-SLB'!$F$14:$CG$713,'ALL-GTK-SD-SMP-SMA-SMK-SLB'!K$7,FALSE)</f>
        <v>1</v>
      </c>
      <c r="K76" s="9">
        <f>VLOOKUP($E76,'ALL-GTK-SD-SMP-SMA-SMK-SLB'!$F$14:$CG$713,'ALL-GTK-SD-SMP-SMA-SMK-SLB'!L$7,FALSE)</f>
        <v>0</v>
      </c>
      <c r="L76" s="9">
        <f>VLOOKUP($E76,'ALL-GTK-SD-SMP-SMA-SMK-SLB'!$F$14:$CG$713,'ALL-GTK-SD-SMP-SMA-SMK-SLB'!M$7,FALSE)</f>
        <v>0</v>
      </c>
      <c r="M76" s="9">
        <f>VLOOKUP($E76,'ALL-GTK-SD-SMP-SMA-SMK-SLB'!$F$14:$CG$713,'ALL-GTK-SD-SMP-SMA-SMK-SLB'!N$7,FALSE)</f>
        <v>1</v>
      </c>
      <c r="N76" s="9">
        <f>VLOOKUP($E76,'ALL-GTK-SD-SMP-SMA-SMK-SLB'!$F$14:$CG$713,'ALL-GTK-SD-SMP-SMA-SMK-SLB'!O$7,FALSE)</f>
        <v>1</v>
      </c>
      <c r="O76" s="9">
        <f>VLOOKUP($E76,'ALL-GTK-SD-SMP-SMA-SMK-SLB'!$F$14:$CG$713,'ALL-GTK-SD-SMP-SMA-SMK-SLB'!P$7,FALSE)</f>
        <v>4</v>
      </c>
      <c r="P76" s="299">
        <f t="shared" si="6"/>
        <v>2</v>
      </c>
      <c r="Q76" s="299">
        <f t="shared" si="7"/>
        <v>5</v>
      </c>
      <c r="R76" s="300">
        <f t="shared" si="8"/>
        <v>7</v>
      </c>
      <c r="S76" s="9">
        <f>VLOOKUP($E76,'ALL-GTK-SD-SMP-SMA-SMK-SLB'!$F$14:$CG$713,'ALL-GTK-SD-SMP-SMA-SMK-SLB'!T$7,FALSE)</f>
        <v>0</v>
      </c>
      <c r="T76" s="9">
        <f>VLOOKUP($E76,'ALL-GTK-SD-SMP-SMA-SMK-SLB'!$F$14:$CG$713,'ALL-GTK-SD-SMP-SMA-SMK-SLB'!U$7,FALSE)</f>
        <v>0</v>
      </c>
      <c r="U76" s="9">
        <f>VLOOKUP($E76,'ALL-GTK-SD-SMP-SMA-SMK-SLB'!$F$14:$CG$713,'ALL-GTK-SD-SMP-SMA-SMK-SLB'!V$7,FALSE)</f>
        <v>0</v>
      </c>
      <c r="V76" s="9">
        <f>VLOOKUP($E76,'ALL-GTK-SD-SMP-SMA-SMK-SLB'!$F$14:$CG$713,'ALL-GTK-SD-SMP-SMA-SMK-SLB'!W$7,FALSE)</f>
        <v>0</v>
      </c>
      <c r="W76" s="9">
        <f>VLOOKUP($E76,'ALL-GTK-SD-SMP-SMA-SMK-SLB'!$F$14:$CG$713,'ALL-GTK-SD-SMP-SMA-SMK-SLB'!X$7,FALSE)</f>
        <v>1</v>
      </c>
      <c r="X76" s="9">
        <f>VLOOKUP($E76,'ALL-GTK-SD-SMP-SMA-SMK-SLB'!$F$14:$CG$713,'ALL-GTK-SD-SMP-SMA-SMK-SLB'!Y$7,FALSE)</f>
        <v>4</v>
      </c>
      <c r="Y76" s="299">
        <f t="shared" si="9"/>
        <v>1</v>
      </c>
      <c r="Z76" s="299">
        <f t="shared" si="10"/>
        <v>4</v>
      </c>
      <c r="AA76" s="10">
        <f t="shared" si="11"/>
        <v>5</v>
      </c>
      <c r="AB76" s="44">
        <f t="shared" si="12"/>
        <v>3</v>
      </c>
      <c r="AC76" s="44">
        <f t="shared" si="13"/>
        <v>9</v>
      </c>
      <c r="AD76" s="11">
        <f t="shared" si="14"/>
        <v>12</v>
      </c>
      <c r="AE76" s="9">
        <f>VLOOKUP($E76,'ALL-GTK-SD-SMP-SMA-SMK-SLB'!$F$14:$CG$713,'ALL-GTK-SD-SMP-SMA-SMK-SLB'!AF$7,FALSE)</f>
        <v>2</v>
      </c>
      <c r="AF76" s="9">
        <f>VLOOKUP($E76,'ALL-GTK-SD-SMP-SMA-SMK-SLB'!$F$14:$CG$713,'ALL-GTK-SD-SMP-SMA-SMK-SLB'!AG$7,FALSE)</f>
        <v>4</v>
      </c>
      <c r="AG76" s="10">
        <f t="shared" si="15"/>
        <v>6</v>
      </c>
      <c r="AH76" s="9">
        <f>VLOOKUP($E76,'ALL-GTK-SD-SMP-SMA-SMK-SLB'!$F$14:$CG$713,'ALL-GTK-SD-SMP-SMA-SMK-SLB'!AI$7,FALSE)</f>
        <v>1</v>
      </c>
      <c r="AI76" s="9">
        <f>VLOOKUP($E76,'ALL-GTK-SD-SMP-SMA-SMK-SLB'!$F$14:$CG$713,'ALL-GTK-SD-SMP-SMA-SMK-SLB'!AJ$7,FALSE)</f>
        <v>5</v>
      </c>
      <c r="AJ76" s="10">
        <f t="shared" si="16"/>
        <v>6</v>
      </c>
      <c r="AK76" s="44">
        <f t="shared" si="17"/>
        <v>3</v>
      </c>
      <c r="AL76" s="44">
        <f t="shared" si="18"/>
        <v>9</v>
      </c>
      <c r="AM76" s="11">
        <f t="shared" si="19"/>
        <v>12</v>
      </c>
      <c r="AN76" s="299">
        <f>VLOOKUP($E76,'ALL-GTK-SD-SMP-SMA-SMK-SLB'!$F$14:$CG$713,'ALL-GTK-SD-SMP-SMA-SMK-SLB'!AO$7,FALSE)</f>
        <v>0</v>
      </c>
      <c r="AO76" s="299">
        <f>VLOOKUP($E76,'ALL-GTK-SD-SMP-SMA-SMK-SLB'!$F$14:$CG$713,'ALL-GTK-SD-SMP-SMA-SMK-SLB'!AP$7,FALSE)</f>
        <v>0</v>
      </c>
      <c r="AP76" s="9">
        <f>VLOOKUP($E76,'ALL-GTK-SD-SMP-SMA-SMK-SLB'!$F$14:$CG$713,'ALL-GTK-SD-SMP-SMA-SMK-SLB'!AQ$7,FALSE)</f>
        <v>0</v>
      </c>
      <c r="AQ76" s="9">
        <f>VLOOKUP($E76,'ALL-GTK-SD-SMP-SMA-SMK-SLB'!$F$14:$CG$713,'ALL-GTK-SD-SMP-SMA-SMK-SLB'!AR$7,FALSE)</f>
        <v>0</v>
      </c>
      <c r="AR76" s="9">
        <f>VLOOKUP($E76,'ALL-GTK-SD-SMP-SMA-SMK-SLB'!$F$14:$CG$713,'ALL-GTK-SD-SMP-SMA-SMK-SLB'!AS$7,FALSE)</f>
        <v>1</v>
      </c>
      <c r="AS76" s="9">
        <f>VLOOKUP($E76,'ALL-GTK-SD-SMP-SMA-SMK-SLB'!$F$14:$CG$713,'ALL-GTK-SD-SMP-SMA-SMK-SLB'!AT$7,FALSE)</f>
        <v>0</v>
      </c>
      <c r="AT76" s="9">
        <f>VLOOKUP($E76,'ALL-GTK-SD-SMP-SMA-SMK-SLB'!$F$14:$CG$713,'ALL-GTK-SD-SMP-SMA-SMK-SLB'!AU$7,FALSE)</f>
        <v>0</v>
      </c>
      <c r="AU76" s="9">
        <f>VLOOKUP($E76,'ALL-GTK-SD-SMP-SMA-SMK-SLB'!$F$14:$CG$713,'ALL-GTK-SD-SMP-SMA-SMK-SLB'!AV$7,FALSE)</f>
        <v>0</v>
      </c>
      <c r="AV76" s="9">
        <f>VLOOKUP($E76,'ALL-GTK-SD-SMP-SMA-SMK-SLB'!$F$14:$CG$713,'ALL-GTK-SD-SMP-SMA-SMK-SLB'!AW$7,FALSE)</f>
        <v>0</v>
      </c>
      <c r="AW76" s="9">
        <f>VLOOKUP($E76,'ALL-GTK-SD-SMP-SMA-SMK-SLB'!$F$14:$CG$713,'ALL-GTK-SD-SMP-SMA-SMK-SLB'!AX$7,FALSE)</f>
        <v>0</v>
      </c>
      <c r="AX76" s="9">
        <f>VLOOKUP($E76,'ALL-GTK-SD-SMP-SMA-SMK-SLB'!$F$14:$CG$713,'ALL-GTK-SD-SMP-SMA-SMK-SLB'!AY$7,FALSE)</f>
        <v>2</v>
      </c>
      <c r="AY76" s="9">
        <f>VLOOKUP($E76,'ALL-GTK-SD-SMP-SMA-SMK-SLB'!$F$14:$CG$713,'ALL-GTK-SD-SMP-SMA-SMK-SLB'!AZ$7,FALSE)</f>
        <v>9</v>
      </c>
      <c r="AZ76" s="9">
        <f>VLOOKUP($E76,'ALL-GTK-SD-SMP-SMA-SMK-SLB'!$F$14:$CG$713,'ALL-GTK-SD-SMP-SMA-SMK-SLB'!BA$7,FALSE)</f>
        <v>0</v>
      </c>
      <c r="BA76" s="9">
        <f>VLOOKUP($E76,'ALL-GTK-SD-SMP-SMA-SMK-SLB'!$F$14:$CG$713,'ALL-GTK-SD-SMP-SMA-SMK-SLB'!BB$7,FALSE)</f>
        <v>0</v>
      </c>
      <c r="BB76" s="9">
        <f>VLOOKUP($E76,'ALL-GTK-SD-SMP-SMA-SMK-SLB'!$F$14:$CG$713,'ALL-GTK-SD-SMP-SMA-SMK-SLB'!BC$7,FALSE)</f>
        <v>0</v>
      </c>
      <c r="BC76" s="9">
        <f>VLOOKUP($E76,'ALL-GTK-SD-SMP-SMA-SMK-SLB'!$F$14:$CG$713,'ALL-GTK-SD-SMP-SMA-SMK-SLB'!BD$7,FALSE)</f>
        <v>0</v>
      </c>
      <c r="BD76" s="310">
        <f t="shared" si="20"/>
        <v>1</v>
      </c>
      <c r="BE76" s="310">
        <f t="shared" si="21"/>
        <v>0</v>
      </c>
      <c r="BF76" s="10">
        <f t="shared" si="22"/>
        <v>1</v>
      </c>
      <c r="BG76" s="311">
        <f t="shared" si="23"/>
        <v>2</v>
      </c>
      <c r="BH76" s="311">
        <f t="shared" si="24"/>
        <v>9</v>
      </c>
      <c r="BI76" s="10">
        <f t="shared" si="25"/>
        <v>11</v>
      </c>
      <c r="BJ76" s="44">
        <f t="shared" si="26"/>
        <v>3</v>
      </c>
      <c r="BK76" s="44">
        <f t="shared" si="27"/>
        <v>9</v>
      </c>
      <c r="BL76" s="11">
        <f t="shared" si="28"/>
        <v>12</v>
      </c>
      <c r="BM76" s="9">
        <f>VLOOKUP($E76,'ALL-GTK-SD-SMP-SMA-SMK-SLB'!$F$14:$CG$713,'ALL-GTK-SD-SMP-SMA-SMK-SLB'!BN$7,FALSE)</f>
        <v>0</v>
      </c>
      <c r="BN76" s="9">
        <f>VLOOKUP($E76,'ALL-GTK-SD-SMP-SMA-SMK-SLB'!$F$14:$CG$713,'ALL-GTK-SD-SMP-SMA-SMK-SLB'!BO$7,FALSE)</f>
        <v>0</v>
      </c>
      <c r="BO76" s="9">
        <f>VLOOKUP($E76,'ALL-GTK-SD-SMP-SMA-SMK-SLB'!$F$14:$CG$713,'ALL-GTK-SD-SMP-SMA-SMK-SLB'!BP$7,FALSE)</f>
        <v>0</v>
      </c>
      <c r="BP76" s="9">
        <f>VLOOKUP($E76,'ALL-GTK-SD-SMP-SMA-SMK-SLB'!$F$14:$CG$713,'ALL-GTK-SD-SMP-SMA-SMK-SLB'!BQ$7,FALSE)</f>
        <v>0</v>
      </c>
      <c r="BQ76" s="9">
        <f>VLOOKUP($E76,'ALL-GTK-SD-SMP-SMA-SMK-SLB'!$F$14:$CG$713,'ALL-GTK-SD-SMP-SMA-SMK-SLB'!BR$7,FALSE)</f>
        <v>0</v>
      </c>
      <c r="BR76" s="9">
        <f>VLOOKUP($E76,'ALL-GTK-SD-SMP-SMA-SMK-SLB'!$F$14:$CG$713,'ALL-GTK-SD-SMP-SMA-SMK-SLB'!BS$7,FALSE)</f>
        <v>0</v>
      </c>
      <c r="BS76" s="9">
        <f>VLOOKUP($E76,'ALL-GTK-SD-SMP-SMA-SMK-SLB'!$F$14:$CG$713,'ALL-GTK-SD-SMP-SMA-SMK-SLB'!BT$7,FALSE)</f>
        <v>0</v>
      </c>
      <c r="BT76" s="9">
        <f>VLOOKUP($E76,'ALL-GTK-SD-SMP-SMA-SMK-SLB'!$F$14:$CG$713,'ALL-GTK-SD-SMP-SMA-SMK-SLB'!BU$7,FALSE)</f>
        <v>0</v>
      </c>
      <c r="BU76" s="299">
        <f t="shared" si="29"/>
        <v>0</v>
      </c>
      <c r="BV76" s="299">
        <f t="shared" si="30"/>
        <v>0</v>
      </c>
      <c r="BW76" s="44">
        <f t="shared" si="31"/>
        <v>0</v>
      </c>
      <c r="BX76" s="44">
        <f t="shared" si="32"/>
        <v>0</v>
      </c>
      <c r="BY76" s="11">
        <f t="shared" si="33"/>
        <v>0</v>
      </c>
      <c r="BZ76" s="14">
        <f t="shared" si="34"/>
        <v>3</v>
      </c>
      <c r="CA76" s="14">
        <f t="shared" si="35"/>
        <v>9</v>
      </c>
      <c r="CB76" s="13">
        <f t="shared" si="36"/>
        <v>0</v>
      </c>
      <c r="CC76" s="13">
        <f t="shared" si="37"/>
        <v>0</v>
      </c>
      <c r="CD76" s="312">
        <f t="shared" si="38"/>
        <v>3</v>
      </c>
      <c r="CE76" s="312">
        <f t="shared" si="39"/>
        <v>9</v>
      </c>
      <c r="CF76" s="313">
        <f t="shared" si="40"/>
        <v>12</v>
      </c>
      <c r="CG76" s="302" t="str">
        <f t="shared" si="41"/>
        <v>OK</v>
      </c>
    </row>
    <row r="77" spans="1:85" ht="14.25" x14ac:dyDescent="0.25">
      <c r="A77" s="6">
        <v>65</v>
      </c>
      <c r="B77" s="495">
        <v>65</v>
      </c>
      <c r="C77" s="495" t="s">
        <v>6</v>
      </c>
      <c r="D77" s="496" t="s">
        <v>25</v>
      </c>
      <c r="E77" s="626">
        <v>20319201</v>
      </c>
      <c r="F77" s="627" t="s">
        <v>332</v>
      </c>
      <c r="G77" s="624" t="s">
        <v>52</v>
      </c>
      <c r="H77" s="9">
        <f>VLOOKUP($E77,'ALL-GTK-SD-SMP-SMA-SMK-SLB'!$F$14:$CG$713,'ALL-GTK-SD-SMP-SMA-SMK-SLB'!I$7,FALSE)</f>
        <v>0</v>
      </c>
      <c r="I77" s="9">
        <f>VLOOKUP($E77,'ALL-GTK-SD-SMP-SMA-SMK-SLB'!$F$14:$CG$713,'ALL-GTK-SD-SMP-SMA-SMK-SLB'!J$7,FALSE)</f>
        <v>0</v>
      </c>
      <c r="J77" s="9">
        <f>VLOOKUP($E77,'ALL-GTK-SD-SMP-SMA-SMK-SLB'!$F$14:$CG$713,'ALL-GTK-SD-SMP-SMA-SMK-SLB'!K$7,FALSE)</f>
        <v>0</v>
      </c>
      <c r="K77" s="9">
        <f>VLOOKUP($E77,'ALL-GTK-SD-SMP-SMA-SMK-SLB'!$F$14:$CG$713,'ALL-GTK-SD-SMP-SMA-SMK-SLB'!L$7,FALSE)</f>
        <v>0</v>
      </c>
      <c r="L77" s="9">
        <f>VLOOKUP($E77,'ALL-GTK-SD-SMP-SMA-SMK-SLB'!$F$14:$CG$713,'ALL-GTK-SD-SMP-SMA-SMK-SLB'!M$7,FALSE)</f>
        <v>1</v>
      </c>
      <c r="M77" s="9">
        <f>VLOOKUP($E77,'ALL-GTK-SD-SMP-SMA-SMK-SLB'!$F$14:$CG$713,'ALL-GTK-SD-SMP-SMA-SMK-SLB'!N$7,FALSE)</f>
        <v>2</v>
      </c>
      <c r="N77" s="9">
        <f>VLOOKUP($E77,'ALL-GTK-SD-SMP-SMA-SMK-SLB'!$F$14:$CG$713,'ALL-GTK-SD-SMP-SMA-SMK-SLB'!O$7,FALSE)</f>
        <v>0</v>
      </c>
      <c r="O77" s="9">
        <f>VLOOKUP($E77,'ALL-GTK-SD-SMP-SMA-SMK-SLB'!$F$14:$CG$713,'ALL-GTK-SD-SMP-SMA-SMK-SLB'!P$7,FALSE)</f>
        <v>2</v>
      </c>
      <c r="P77" s="299">
        <f t="shared" si="6"/>
        <v>1</v>
      </c>
      <c r="Q77" s="299">
        <f t="shared" si="7"/>
        <v>4</v>
      </c>
      <c r="R77" s="300">
        <f t="shared" si="8"/>
        <v>5</v>
      </c>
      <c r="S77" s="9">
        <f>VLOOKUP($E77,'ALL-GTK-SD-SMP-SMA-SMK-SLB'!$F$14:$CG$713,'ALL-GTK-SD-SMP-SMA-SMK-SLB'!T$7,FALSE)</f>
        <v>0</v>
      </c>
      <c r="T77" s="9">
        <f>VLOOKUP($E77,'ALL-GTK-SD-SMP-SMA-SMK-SLB'!$F$14:$CG$713,'ALL-GTK-SD-SMP-SMA-SMK-SLB'!U$7,FALSE)</f>
        <v>0</v>
      </c>
      <c r="U77" s="9">
        <f>VLOOKUP($E77,'ALL-GTK-SD-SMP-SMA-SMK-SLB'!$F$14:$CG$713,'ALL-GTK-SD-SMP-SMA-SMK-SLB'!V$7,FALSE)</f>
        <v>0</v>
      </c>
      <c r="V77" s="9">
        <f>VLOOKUP($E77,'ALL-GTK-SD-SMP-SMA-SMK-SLB'!$F$14:$CG$713,'ALL-GTK-SD-SMP-SMA-SMK-SLB'!W$7,FALSE)</f>
        <v>1</v>
      </c>
      <c r="W77" s="9">
        <f>VLOOKUP($E77,'ALL-GTK-SD-SMP-SMA-SMK-SLB'!$F$14:$CG$713,'ALL-GTK-SD-SMP-SMA-SMK-SLB'!X$7,FALSE)</f>
        <v>0</v>
      </c>
      <c r="X77" s="9">
        <f>VLOOKUP($E77,'ALL-GTK-SD-SMP-SMA-SMK-SLB'!$F$14:$CG$713,'ALL-GTK-SD-SMP-SMA-SMK-SLB'!Y$7,FALSE)</f>
        <v>0</v>
      </c>
      <c r="Y77" s="299">
        <f t="shared" si="9"/>
        <v>0</v>
      </c>
      <c r="Z77" s="299">
        <f t="shared" si="10"/>
        <v>1</v>
      </c>
      <c r="AA77" s="10">
        <f t="shared" si="11"/>
        <v>1</v>
      </c>
      <c r="AB77" s="44">
        <f t="shared" si="12"/>
        <v>1</v>
      </c>
      <c r="AC77" s="44">
        <f t="shared" si="13"/>
        <v>5</v>
      </c>
      <c r="AD77" s="11">
        <f t="shared" si="14"/>
        <v>6</v>
      </c>
      <c r="AE77" s="9">
        <f>VLOOKUP($E77,'ALL-GTK-SD-SMP-SMA-SMK-SLB'!$F$14:$CG$713,'ALL-GTK-SD-SMP-SMA-SMK-SLB'!AF$7,FALSE)</f>
        <v>1</v>
      </c>
      <c r="AF77" s="9">
        <f>VLOOKUP($E77,'ALL-GTK-SD-SMP-SMA-SMK-SLB'!$F$14:$CG$713,'ALL-GTK-SD-SMP-SMA-SMK-SLB'!AG$7,FALSE)</f>
        <v>3</v>
      </c>
      <c r="AG77" s="10">
        <f t="shared" si="15"/>
        <v>4</v>
      </c>
      <c r="AH77" s="9">
        <f>VLOOKUP($E77,'ALL-GTK-SD-SMP-SMA-SMK-SLB'!$F$14:$CG$713,'ALL-GTK-SD-SMP-SMA-SMK-SLB'!AI$7,FALSE)</f>
        <v>0</v>
      </c>
      <c r="AI77" s="9">
        <f>VLOOKUP($E77,'ALL-GTK-SD-SMP-SMA-SMK-SLB'!$F$14:$CG$713,'ALL-GTK-SD-SMP-SMA-SMK-SLB'!AJ$7,FALSE)</f>
        <v>2</v>
      </c>
      <c r="AJ77" s="10">
        <f t="shared" si="16"/>
        <v>2</v>
      </c>
      <c r="AK77" s="44">
        <f t="shared" si="17"/>
        <v>1</v>
      </c>
      <c r="AL77" s="44">
        <f t="shared" si="18"/>
        <v>5</v>
      </c>
      <c r="AM77" s="11">
        <f t="shared" si="19"/>
        <v>6</v>
      </c>
      <c r="AN77" s="299">
        <f>VLOOKUP($E77,'ALL-GTK-SD-SMP-SMA-SMK-SLB'!$F$14:$CG$713,'ALL-GTK-SD-SMP-SMA-SMK-SLB'!AO$7,FALSE)</f>
        <v>0</v>
      </c>
      <c r="AO77" s="299">
        <f>VLOOKUP($E77,'ALL-GTK-SD-SMP-SMA-SMK-SLB'!$F$14:$CG$713,'ALL-GTK-SD-SMP-SMA-SMK-SLB'!AP$7,FALSE)</f>
        <v>0</v>
      </c>
      <c r="AP77" s="9">
        <f>VLOOKUP($E77,'ALL-GTK-SD-SMP-SMA-SMK-SLB'!$F$14:$CG$713,'ALL-GTK-SD-SMP-SMA-SMK-SLB'!AQ$7,FALSE)</f>
        <v>0</v>
      </c>
      <c r="AQ77" s="9">
        <f>VLOOKUP($E77,'ALL-GTK-SD-SMP-SMA-SMK-SLB'!$F$14:$CG$713,'ALL-GTK-SD-SMP-SMA-SMK-SLB'!AR$7,FALSE)</f>
        <v>0</v>
      </c>
      <c r="AR77" s="9">
        <f>VLOOKUP($E77,'ALL-GTK-SD-SMP-SMA-SMK-SLB'!$F$14:$CG$713,'ALL-GTK-SD-SMP-SMA-SMK-SLB'!AS$7,FALSE)</f>
        <v>0</v>
      </c>
      <c r="AS77" s="9">
        <f>VLOOKUP($E77,'ALL-GTK-SD-SMP-SMA-SMK-SLB'!$F$14:$CG$713,'ALL-GTK-SD-SMP-SMA-SMK-SLB'!AT$7,FALSE)</f>
        <v>0</v>
      </c>
      <c r="AT77" s="9">
        <f>VLOOKUP($E77,'ALL-GTK-SD-SMP-SMA-SMK-SLB'!$F$14:$CG$713,'ALL-GTK-SD-SMP-SMA-SMK-SLB'!AU$7,FALSE)</f>
        <v>0</v>
      </c>
      <c r="AU77" s="9">
        <f>VLOOKUP($E77,'ALL-GTK-SD-SMP-SMA-SMK-SLB'!$F$14:$CG$713,'ALL-GTK-SD-SMP-SMA-SMK-SLB'!AV$7,FALSE)</f>
        <v>0</v>
      </c>
      <c r="AV77" s="9">
        <f>VLOOKUP($E77,'ALL-GTK-SD-SMP-SMA-SMK-SLB'!$F$14:$CG$713,'ALL-GTK-SD-SMP-SMA-SMK-SLB'!AW$7,FALSE)</f>
        <v>0</v>
      </c>
      <c r="AW77" s="9">
        <f>VLOOKUP($E77,'ALL-GTK-SD-SMP-SMA-SMK-SLB'!$F$14:$CG$713,'ALL-GTK-SD-SMP-SMA-SMK-SLB'!AX$7,FALSE)</f>
        <v>0</v>
      </c>
      <c r="AX77" s="9">
        <f>VLOOKUP($E77,'ALL-GTK-SD-SMP-SMA-SMK-SLB'!$F$14:$CG$713,'ALL-GTK-SD-SMP-SMA-SMK-SLB'!AY$7,FALSE)</f>
        <v>1</v>
      </c>
      <c r="AY77" s="9">
        <f>VLOOKUP($E77,'ALL-GTK-SD-SMP-SMA-SMK-SLB'!$F$14:$CG$713,'ALL-GTK-SD-SMP-SMA-SMK-SLB'!AZ$7,FALSE)</f>
        <v>4</v>
      </c>
      <c r="AZ77" s="9">
        <f>VLOOKUP($E77,'ALL-GTK-SD-SMP-SMA-SMK-SLB'!$F$14:$CG$713,'ALL-GTK-SD-SMP-SMA-SMK-SLB'!BA$7,FALSE)</f>
        <v>0</v>
      </c>
      <c r="BA77" s="9">
        <f>VLOOKUP($E77,'ALL-GTK-SD-SMP-SMA-SMK-SLB'!$F$14:$CG$713,'ALL-GTK-SD-SMP-SMA-SMK-SLB'!BB$7,FALSE)</f>
        <v>1</v>
      </c>
      <c r="BB77" s="9">
        <f>VLOOKUP($E77,'ALL-GTK-SD-SMP-SMA-SMK-SLB'!$F$14:$CG$713,'ALL-GTK-SD-SMP-SMA-SMK-SLB'!BC$7,FALSE)</f>
        <v>0</v>
      </c>
      <c r="BC77" s="9">
        <f>VLOOKUP($E77,'ALL-GTK-SD-SMP-SMA-SMK-SLB'!$F$14:$CG$713,'ALL-GTK-SD-SMP-SMA-SMK-SLB'!BD$7,FALSE)</f>
        <v>0</v>
      </c>
      <c r="BD77" s="310">
        <f t="shared" si="20"/>
        <v>0</v>
      </c>
      <c r="BE77" s="310">
        <f t="shared" si="21"/>
        <v>0</v>
      </c>
      <c r="BF77" s="10">
        <f t="shared" si="22"/>
        <v>0</v>
      </c>
      <c r="BG77" s="311">
        <f t="shared" si="23"/>
        <v>1</v>
      </c>
      <c r="BH77" s="311">
        <f t="shared" si="24"/>
        <v>5</v>
      </c>
      <c r="BI77" s="10">
        <f t="shared" si="25"/>
        <v>6</v>
      </c>
      <c r="BJ77" s="44">
        <f t="shared" si="26"/>
        <v>1</v>
      </c>
      <c r="BK77" s="44">
        <f t="shared" si="27"/>
        <v>5</v>
      </c>
      <c r="BL77" s="11">
        <f t="shared" si="28"/>
        <v>6</v>
      </c>
      <c r="BM77" s="9">
        <f>VLOOKUP($E77,'ALL-GTK-SD-SMP-SMA-SMK-SLB'!$F$14:$CG$713,'ALL-GTK-SD-SMP-SMA-SMK-SLB'!BN$7,FALSE)</f>
        <v>0</v>
      </c>
      <c r="BN77" s="9">
        <f>VLOOKUP($E77,'ALL-GTK-SD-SMP-SMA-SMK-SLB'!$F$14:$CG$713,'ALL-GTK-SD-SMP-SMA-SMK-SLB'!BO$7,FALSE)</f>
        <v>0</v>
      </c>
      <c r="BO77" s="9">
        <f>VLOOKUP($E77,'ALL-GTK-SD-SMP-SMA-SMK-SLB'!$F$14:$CG$713,'ALL-GTK-SD-SMP-SMA-SMK-SLB'!BP$7,FALSE)</f>
        <v>0</v>
      </c>
      <c r="BP77" s="9">
        <f>VLOOKUP($E77,'ALL-GTK-SD-SMP-SMA-SMK-SLB'!$F$14:$CG$713,'ALL-GTK-SD-SMP-SMA-SMK-SLB'!BQ$7,FALSE)</f>
        <v>0</v>
      </c>
      <c r="BQ77" s="9">
        <f>VLOOKUP($E77,'ALL-GTK-SD-SMP-SMA-SMK-SLB'!$F$14:$CG$713,'ALL-GTK-SD-SMP-SMA-SMK-SLB'!BR$7,FALSE)</f>
        <v>0</v>
      </c>
      <c r="BR77" s="9">
        <f>VLOOKUP($E77,'ALL-GTK-SD-SMP-SMA-SMK-SLB'!$F$14:$CG$713,'ALL-GTK-SD-SMP-SMA-SMK-SLB'!BS$7,FALSE)</f>
        <v>0</v>
      </c>
      <c r="BS77" s="9">
        <f>VLOOKUP($E77,'ALL-GTK-SD-SMP-SMA-SMK-SLB'!$F$14:$CG$713,'ALL-GTK-SD-SMP-SMA-SMK-SLB'!BT$7,FALSE)</f>
        <v>0</v>
      </c>
      <c r="BT77" s="9">
        <f>VLOOKUP($E77,'ALL-GTK-SD-SMP-SMA-SMK-SLB'!$F$14:$CG$713,'ALL-GTK-SD-SMP-SMA-SMK-SLB'!BU$7,FALSE)</f>
        <v>0</v>
      </c>
      <c r="BU77" s="299">
        <f t="shared" si="29"/>
        <v>0</v>
      </c>
      <c r="BV77" s="299">
        <f t="shared" si="30"/>
        <v>0</v>
      </c>
      <c r="BW77" s="44">
        <f t="shared" si="31"/>
        <v>0</v>
      </c>
      <c r="BX77" s="44">
        <f t="shared" si="32"/>
        <v>0</v>
      </c>
      <c r="BY77" s="11">
        <f t="shared" si="33"/>
        <v>0</v>
      </c>
      <c r="BZ77" s="14">
        <f t="shared" si="34"/>
        <v>1</v>
      </c>
      <c r="CA77" s="14">
        <f t="shared" si="35"/>
        <v>5</v>
      </c>
      <c r="CB77" s="13">
        <f t="shared" si="36"/>
        <v>0</v>
      </c>
      <c r="CC77" s="13">
        <f t="shared" si="37"/>
        <v>0</v>
      </c>
      <c r="CD77" s="312">
        <f t="shared" si="38"/>
        <v>1</v>
      </c>
      <c r="CE77" s="312">
        <f t="shared" si="39"/>
        <v>5</v>
      </c>
      <c r="CF77" s="313">
        <f t="shared" si="40"/>
        <v>6</v>
      </c>
      <c r="CG77" s="302" t="str">
        <f t="shared" si="41"/>
        <v>OK</v>
      </c>
    </row>
    <row r="78" spans="1:85" ht="14.25" x14ac:dyDescent="0.25">
      <c r="A78" s="6">
        <v>66</v>
      </c>
      <c r="B78" s="495">
        <v>66</v>
      </c>
      <c r="C78" s="495" t="s">
        <v>6</v>
      </c>
      <c r="D78" s="496" t="s">
        <v>25</v>
      </c>
      <c r="E78" s="626">
        <v>20319200</v>
      </c>
      <c r="F78" s="627" t="s">
        <v>333</v>
      </c>
      <c r="G78" s="624" t="s">
        <v>52</v>
      </c>
      <c r="H78" s="9">
        <f>VLOOKUP($E78,'ALL-GTK-SD-SMP-SMA-SMK-SLB'!$F$14:$CG$713,'ALL-GTK-SD-SMP-SMA-SMK-SLB'!I$7,FALSE)</f>
        <v>0</v>
      </c>
      <c r="I78" s="9">
        <f>VLOOKUP($E78,'ALL-GTK-SD-SMP-SMA-SMK-SLB'!$F$14:$CG$713,'ALL-GTK-SD-SMP-SMA-SMK-SLB'!J$7,FALSE)</f>
        <v>0</v>
      </c>
      <c r="J78" s="9">
        <f>VLOOKUP($E78,'ALL-GTK-SD-SMP-SMA-SMK-SLB'!$F$14:$CG$713,'ALL-GTK-SD-SMP-SMA-SMK-SLB'!K$7,FALSE)</f>
        <v>0</v>
      </c>
      <c r="K78" s="9">
        <f>VLOOKUP($E78,'ALL-GTK-SD-SMP-SMA-SMK-SLB'!$F$14:$CG$713,'ALL-GTK-SD-SMP-SMA-SMK-SLB'!L$7,FALSE)</f>
        <v>0</v>
      </c>
      <c r="L78" s="9">
        <f>VLOOKUP($E78,'ALL-GTK-SD-SMP-SMA-SMK-SLB'!$F$14:$CG$713,'ALL-GTK-SD-SMP-SMA-SMK-SLB'!M$7,FALSE)</f>
        <v>0</v>
      </c>
      <c r="M78" s="9">
        <f>VLOOKUP($E78,'ALL-GTK-SD-SMP-SMA-SMK-SLB'!$F$14:$CG$713,'ALL-GTK-SD-SMP-SMA-SMK-SLB'!N$7,FALSE)</f>
        <v>3</v>
      </c>
      <c r="N78" s="9">
        <f>VLOOKUP($E78,'ALL-GTK-SD-SMP-SMA-SMK-SLB'!$F$14:$CG$713,'ALL-GTK-SD-SMP-SMA-SMK-SLB'!O$7,FALSE)</f>
        <v>1</v>
      </c>
      <c r="O78" s="9">
        <f>VLOOKUP($E78,'ALL-GTK-SD-SMP-SMA-SMK-SLB'!$F$14:$CG$713,'ALL-GTK-SD-SMP-SMA-SMK-SLB'!P$7,FALSE)</f>
        <v>2</v>
      </c>
      <c r="P78" s="299">
        <f t="shared" ref="P78:P141" si="42">SUM(H78,J78,L78,N78)</f>
        <v>1</v>
      </c>
      <c r="Q78" s="299">
        <f t="shared" ref="Q78:Q141" si="43">SUM(I78,K78,M78,O78)</f>
        <v>5</v>
      </c>
      <c r="R78" s="300">
        <f t="shared" ref="R78:R141" si="44">SUM(P78:Q78)</f>
        <v>6</v>
      </c>
      <c r="S78" s="9">
        <f>VLOOKUP($E78,'ALL-GTK-SD-SMP-SMA-SMK-SLB'!$F$14:$CG$713,'ALL-GTK-SD-SMP-SMA-SMK-SLB'!T$7,FALSE)</f>
        <v>0</v>
      </c>
      <c r="T78" s="9">
        <f>VLOOKUP($E78,'ALL-GTK-SD-SMP-SMA-SMK-SLB'!$F$14:$CG$713,'ALL-GTK-SD-SMP-SMA-SMK-SLB'!U$7,FALSE)</f>
        <v>0</v>
      </c>
      <c r="U78" s="9">
        <f>VLOOKUP($E78,'ALL-GTK-SD-SMP-SMA-SMK-SLB'!$F$14:$CG$713,'ALL-GTK-SD-SMP-SMA-SMK-SLB'!V$7,FALSE)</f>
        <v>0</v>
      </c>
      <c r="V78" s="9">
        <f>VLOOKUP($E78,'ALL-GTK-SD-SMP-SMA-SMK-SLB'!$F$14:$CG$713,'ALL-GTK-SD-SMP-SMA-SMK-SLB'!W$7,FALSE)</f>
        <v>1</v>
      </c>
      <c r="W78" s="9">
        <f>VLOOKUP($E78,'ALL-GTK-SD-SMP-SMA-SMK-SLB'!$F$14:$CG$713,'ALL-GTK-SD-SMP-SMA-SMK-SLB'!X$7,FALSE)</f>
        <v>0</v>
      </c>
      <c r="X78" s="9">
        <f>VLOOKUP($E78,'ALL-GTK-SD-SMP-SMA-SMK-SLB'!$F$14:$CG$713,'ALL-GTK-SD-SMP-SMA-SMK-SLB'!Y$7,FALSE)</f>
        <v>2</v>
      </c>
      <c r="Y78" s="299">
        <f t="shared" ref="Y78:Y141" si="45">SUM(S78,U78,W78)</f>
        <v>0</v>
      </c>
      <c r="Z78" s="299">
        <f t="shared" ref="Z78:Z141" si="46">SUM(T78,V78,X78)</f>
        <v>3</v>
      </c>
      <c r="AA78" s="10">
        <f t="shared" ref="AA78:AA141" si="47">SUM(Y78:Z78)</f>
        <v>3</v>
      </c>
      <c r="AB78" s="44">
        <f t="shared" ref="AB78:AB141" si="48">SUM(P78,Y78)</f>
        <v>1</v>
      </c>
      <c r="AC78" s="44">
        <f t="shared" ref="AC78:AC141" si="49">SUM(Q78,Z78)</f>
        <v>8</v>
      </c>
      <c r="AD78" s="11">
        <f t="shared" ref="AD78:AD141" si="50">SUM(AB78:AC78)</f>
        <v>9</v>
      </c>
      <c r="AE78" s="9">
        <f>VLOOKUP($E78,'ALL-GTK-SD-SMP-SMA-SMK-SLB'!$F$14:$CG$713,'ALL-GTK-SD-SMP-SMA-SMK-SLB'!AF$7,FALSE)</f>
        <v>0</v>
      </c>
      <c r="AF78" s="9">
        <f>VLOOKUP($E78,'ALL-GTK-SD-SMP-SMA-SMK-SLB'!$F$14:$CG$713,'ALL-GTK-SD-SMP-SMA-SMK-SLB'!AG$7,FALSE)</f>
        <v>4</v>
      </c>
      <c r="AG78" s="10">
        <f t="shared" ref="AG78:AG141" si="51">SUM(AE78:AF78)</f>
        <v>4</v>
      </c>
      <c r="AH78" s="9">
        <f>VLOOKUP($E78,'ALL-GTK-SD-SMP-SMA-SMK-SLB'!$F$14:$CG$713,'ALL-GTK-SD-SMP-SMA-SMK-SLB'!AI$7,FALSE)</f>
        <v>1</v>
      </c>
      <c r="AI78" s="9">
        <f>VLOOKUP($E78,'ALL-GTK-SD-SMP-SMA-SMK-SLB'!$F$14:$CG$713,'ALL-GTK-SD-SMP-SMA-SMK-SLB'!AJ$7,FALSE)</f>
        <v>4</v>
      </c>
      <c r="AJ78" s="10">
        <f t="shared" ref="AJ78:AJ141" si="52">SUM(AH78:AI78)</f>
        <v>5</v>
      </c>
      <c r="AK78" s="44">
        <f t="shared" ref="AK78:AK141" si="53">SUM(AE78,AH78)</f>
        <v>1</v>
      </c>
      <c r="AL78" s="44">
        <f t="shared" ref="AL78:AL141" si="54">SUM(AF78,AI78)</f>
        <v>8</v>
      </c>
      <c r="AM78" s="11">
        <f t="shared" ref="AM78:AM141" si="55">SUM(AK78:AL78)</f>
        <v>9</v>
      </c>
      <c r="AN78" s="299">
        <f>VLOOKUP($E78,'ALL-GTK-SD-SMP-SMA-SMK-SLB'!$F$14:$CG$713,'ALL-GTK-SD-SMP-SMA-SMK-SLB'!AO$7,FALSE)</f>
        <v>0</v>
      </c>
      <c r="AO78" s="299">
        <f>VLOOKUP($E78,'ALL-GTK-SD-SMP-SMA-SMK-SLB'!$F$14:$CG$713,'ALL-GTK-SD-SMP-SMA-SMK-SLB'!AP$7,FALSE)</f>
        <v>0</v>
      </c>
      <c r="AP78" s="9">
        <f>VLOOKUP($E78,'ALL-GTK-SD-SMP-SMA-SMK-SLB'!$F$14:$CG$713,'ALL-GTK-SD-SMP-SMA-SMK-SLB'!AQ$7,FALSE)</f>
        <v>0</v>
      </c>
      <c r="AQ78" s="9">
        <f>VLOOKUP($E78,'ALL-GTK-SD-SMP-SMA-SMK-SLB'!$F$14:$CG$713,'ALL-GTK-SD-SMP-SMA-SMK-SLB'!AR$7,FALSE)</f>
        <v>0</v>
      </c>
      <c r="AR78" s="9">
        <f>VLOOKUP($E78,'ALL-GTK-SD-SMP-SMA-SMK-SLB'!$F$14:$CG$713,'ALL-GTK-SD-SMP-SMA-SMK-SLB'!AS$7,FALSE)</f>
        <v>0</v>
      </c>
      <c r="AS78" s="9">
        <f>VLOOKUP($E78,'ALL-GTK-SD-SMP-SMA-SMK-SLB'!$F$14:$CG$713,'ALL-GTK-SD-SMP-SMA-SMK-SLB'!AT$7,FALSE)</f>
        <v>0</v>
      </c>
      <c r="AT78" s="9">
        <f>VLOOKUP($E78,'ALL-GTK-SD-SMP-SMA-SMK-SLB'!$F$14:$CG$713,'ALL-GTK-SD-SMP-SMA-SMK-SLB'!AU$7,FALSE)</f>
        <v>0</v>
      </c>
      <c r="AU78" s="9">
        <f>VLOOKUP($E78,'ALL-GTK-SD-SMP-SMA-SMK-SLB'!$F$14:$CG$713,'ALL-GTK-SD-SMP-SMA-SMK-SLB'!AV$7,FALSE)</f>
        <v>0</v>
      </c>
      <c r="AV78" s="9">
        <f>VLOOKUP($E78,'ALL-GTK-SD-SMP-SMA-SMK-SLB'!$F$14:$CG$713,'ALL-GTK-SD-SMP-SMA-SMK-SLB'!AW$7,FALSE)</f>
        <v>0</v>
      </c>
      <c r="AW78" s="9">
        <f>VLOOKUP($E78,'ALL-GTK-SD-SMP-SMA-SMK-SLB'!$F$14:$CG$713,'ALL-GTK-SD-SMP-SMA-SMK-SLB'!AX$7,FALSE)</f>
        <v>0</v>
      </c>
      <c r="AX78" s="9">
        <f>VLOOKUP($E78,'ALL-GTK-SD-SMP-SMA-SMK-SLB'!$F$14:$CG$713,'ALL-GTK-SD-SMP-SMA-SMK-SLB'!AY$7,FALSE)</f>
        <v>1</v>
      </c>
      <c r="AY78" s="9">
        <f>VLOOKUP($E78,'ALL-GTK-SD-SMP-SMA-SMK-SLB'!$F$14:$CG$713,'ALL-GTK-SD-SMP-SMA-SMK-SLB'!AZ$7,FALSE)</f>
        <v>8</v>
      </c>
      <c r="AZ78" s="9">
        <f>VLOOKUP($E78,'ALL-GTK-SD-SMP-SMA-SMK-SLB'!$F$14:$CG$713,'ALL-GTK-SD-SMP-SMA-SMK-SLB'!BA$7,FALSE)</f>
        <v>0</v>
      </c>
      <c r="BA78" s="9">
        <f>VLOOKUP($E78,'ALL-GTK-SD-SMP-SMA-SMK-SLB'!$F$14:$CG$713,'ALL-GTK-SD-SMP-SMA-SMK-SLB'!BB$7,FALSE)</f>
        <v>0</v>
      </c>
      <c r="BB78" s="9">
        <f>VLOOKUP($E78,'ALL-GTK-SD-SMP-SMA-SMK-SLB'!$F$14:$CG$713,'ALL-GTK-SD-SMP-SMA-SMK-SLB'!BC$7,FALSE)</f>
        <v>0</v>
      </c>
      <c r="BC78" s="9">
        <f>VLOOKUP($E78,'ALL-GTK-SD-SMP-SMA-SMK-SLB'!$F$14:$CG$713,'ALL-GTK-SD-SMP-SMA-SMK-SLB'!BD$7,FALSE)</f>
        <v>0</v>
      </c>
      <c r="BD78" s="310">
        <f t="shared" ref="BD78:BD141" si="56">SUM(AN78,AP78,AR78,AT78)</f>
        <v>0</v>
      </c>
      <c r="BE78" s="310">
        <f t="shared" ref="BE78:BE141" si="57">SUM(AO78,AQ78,AS78,AU78)</f>
        <v>0</v>
      </c>
      <c r="BF78" s="10">
        <f t="shared" ref="BF78:BF141" si="58">SUM(BD78:BE78)</f>
        <v>0</v>
      </c>
      <c r="BG78" s="311">
        <f t="shared" ref="BG78:BG141" si="59">SUM(AV78,AX78,AZ78,BB78,)</f>
        <v>1</v>
      </c>
      <c r="BH78" s="311">
        <f t="shared" ref="BH78:BH141" si="60">SUM(AW78,AY78,BA78,BC78,)</f>
        <v>8</v>
      </c>
      <c r="BI78" s="10">
        <f t="shared" ref="BI78:BI141" si="61">SUM(BG78:BH78)</f>
        <v>9</v>
      </c>
      <c r="BJ78" s="44">
        <f t="shared" ref="BJ78:BJ141" si="62">SUM(BD78,BG78)</f>
        <v>1</v>
      </c>
      <c r="BK78" s="44">
        <f t="shared" ref="BK78:BK141" si="63">SUM(BE78,BH78)</f>
        <v>8</v>
      </c>
      <c r="BL78" s="11">
        <f t="shared" ref="BL78:BL141" si="64">SUM(BF78,BI78)</f>
        <v>9</v>
      </c>
      <c r="BM78" s="9">
        <f>VLOOKUP($E78,'ALL-GTK-SD-SMP-SMA-SMK-SLB'!$F$14:$CG$713,'ALL-GTK-SD-SMP-SMA-SMK-SLB'!BN$7,FALSE)</f>
        <v>0</v>
      </c>
      <c r="BN78" s="9">
        <f>VLOOKUP($E78,'ALL-GTK-SD-SMP-SMA-SMK-SLB'!$F$14:$CG$713,'ALL-GTK-SD-SMP-SMA-SMK-SLB'!BO$7,FALSE)</f>
        <v>0</v>
      </c>
      <c r="BO78" s="9">
        <f>VLOOKUP($E78,'ALL-GTK-SD-SMP-SMA-SMK-SLB'!$F$14:$CG$713,'ALL-GTK-SD-SMP-SMA-SMK-SLB'!BP$7,FALSE)</f>
        <v>0</v>
      </c>
      <c r="BP78" s="9">
        <f>VLOOKUP($E78,'ALL-GTK-SD-SMP-SMA-SMK-SLB'!$F$14:$CG$713,'ALL-GTK-SD-SMP-SMA-SMK-SLB'!BQ$7,FALSE)</f>
        <v>0</v>
      </c>
      <c r="BQ78" s="9">
        <f>VLOOKUP($E78,'ALL-GTK-SD-SMP-SMA-SMK-SLB'!$F$14:$CG$713,'ALL-GTK-SD-SMP-SMA-SMK-SLB'!BR$7,FALSE)</f>
        <v>0</v>
      </c>
      <c r="BR78" s="9">
        <f>VLOOKUP($E78,'ALL-GTK-SD-SMP-SMA-SMK-SLB'!$F$14:$CG$713,'ALL-GTK-SD-SMP-SMA-SMK-SLB'!BS$7,FALSE)</f>
        <v>0</v>
      </c>
      <c r="BS78" s="9">
        <f>VLOOKUP($E78,'ALL-GTK-SD-SMP-SMA-SMK-SLB'!$F$14:$CG$713,'ALL-GTK-SD-SMP-SMA-SMK-SLB'!BT$7,FALSE)</f>
        <v>0</v>
      </c>
      <c r="BT78" s="9">
        <f>VLOOKUP($E78,'ALL-GTK-SD-SMP-SMA-SMK-SLB'!$F$14:$CG$713,'ALL-GTK-SD-SMP-SMA-SMK-SLB'!BU$7,FALSE)</f>
        <v>0</v>
      </c>
      <c r="BU78" s="299">
        <f t="shared" ref="BU78:BU141" si="65">SUM(BO78,BQ78,BS78)</f>
        <v>0</v>
      </c>
      <c r="BV78" s="299">
        <f t="shared" ref="BV78:BV141" si="66">SUM(BP78,BR78,BT78)</f>
        <v>0</v>
      </c>
      <c r="BW78" s="44">
        <f t="shared" ref="BW78:BW141" si="67">SUM(BM78,BU78)</f>
        <v>0</v>
      </c>
      <c r="BX78" s="44">
        <f t="shared" ref="BX78:BX141" si="68">SUM(BN78,BV78)</f>
        <v>0</v>
      </c>
      <c r="BY78" s="11">
        <f t="shared" ref="BY78:BY141" si="69">SUM(BW78:BX78)</f>
        <v>0</v>
      </c>
      <c r="BZ78" s="14">
        <f t="shared" ref="BZ78:BZ141" si="70">SUM(P78,Y78)</f>
        <v>1</v>
      </c>
      <c r="CA78" s="14">
        <f t="shared" ref="CA78:CA141" si="71">SUM(Q78,Z78)</f>
        <v>8</v>
      </c>
      <c r="CB78" s="13">
        <f t="shared" ref="CB78:CB141" si="72">SUM(BM78,BU78)</f>
        <v>0</v>
      </c>
      <c r="CC78" s="13">
        <f t="shared" ref="CC78:CC141" si="73">SUM(BN78,BV78)</f>
        <v>0</v>
      </c>
      <c r="CD78" s="312">
        <f t="shared" ref="CD78:CD141" si="74">SUM(BZ78,CB78)</f>
        <v>1</v>
      </c>
      <c r="CE78" s="312">
        <f t="shared" ref="CE78:CE141" si="75">SUM(CA78,CC78)</f>
        <v>8</v>
      </c>
      <c r="CF78" s="313">
        <f t="shared" ref="CF78:CF141" si="76">SUM(CD78:CE78)</f>
        <v>9</v>
      </c>
      <c r="CG78" s="302" t="str">
        <f t="shared" ref="CG78:CG141" si="77">IF(AM78=BL78,"OK","REVISI")</f>
        <v>OK</v>
      </c>
    </row>
    <row r="79" spans="1:85" ht="14.25" x14ac:dyDescent="0.25">
      <c r="A79" s="6">
        <v>67</v>
      </c>
      <c r="B79" s="495">
        <v>67</v>
      </c>
      <c r="C79" s="495" t="s">
        <v>6</v>
      </c>
      <c r="D79" s="496" t="s">
        <v>25</v>
      </c>
      <c r="E79" s="626">
        <v>20319211</v>
      </c>
      <c r="F79" s="627" t="s">
        <v>334</v>
      </c>
      <c r="G79" s="624" t="s">
        <v>52</v>
      </c>
      <c r="H79" s="9">
        <f>VLOOKUP($E79,'ALL-GTK-SD-SMP-SMA-SMK-SLB'!$F$14:$CG$713,'ALL-GTK-SD-SMP-SMA-SMK-SLB'!I$7,FALSE)</f>
        <v>0</v>
      </c>
      <c r="I79" s="9">
        <f>VLOOKUP($E79,'ALL-GTK-SD-SMP-SMA-SMK-SLB'!$F$14:$CG$713,'ALL-GTK-SD-SMP-SMA-SMK-SLB'!J$7,FALSE)</f>
        <v>0</v>
      </c>
      <c r="J79" s="9">
        <f>VLOOKUP($E79,'ALL-GTK-SD-SMP-SMA-SMK-SLB'!$F$14:$CG$713,'ALL-GTK-SD-SMP-SMA-SMK-SLB'!K$7,FALSE)</f>
        <v>0</v>
      </c>
      <c r="K79" s="9">
        <f>VLOOKUP($E79,'ALL-GTK-SD-SMP-SMA-SMK-SLB'!$F$14:$CG$713,'ALL-GTK-SD-SMP-SMA-SMK-SLB'!L$7,FALSE)</f>
        <v>0</v>
      </c>
      <c r="L79" s="9">
        <f>VLOOKUP($E79,'ALL-GTK-SD-SMP-SMA-SMK-SLB'!$F$14:$CG$713,'ALL-GTK-SD-SMP-SMA-SMK-SLB'!M$7,FALSE)</f>
        <v>1</v>
      </c>
      <c r="M79" s="9">
        <f>VLOOKUP($E79,'ALL-GTK-SD-SMP-SMA-SMK-SLB'!$F$14:$CG$713,'ALL-GTK-SD-SMP-SMA-SMK-SLB'!N$7,FALSE)</f>
        <v>3</v>
      </c>
      <c r="N79" s="9">
        <f>VLOOKUP($E79,'ALL-GTK-SD-SMP-SMA-SMK-SLB'!$F$14:$CG$713,'ALL-GTK-SD-SMP-SMA-SMK-SLB'!O$7,FALSE)</f>
        <v>2</v>
      </c>
      <c r="O79" s="9">
        <f>VLOOKUP($E79,'ALL-GTK-SD-SMP-SMA-SMK-SLB'!$F$14:$CG$713,'ALL-GTK-SD-SMP-SMA-SMK-SLB'!P$7,FALSE)</f>
        <v>3</v>
      </c>
      <c r="P79" s="299">
        <f t="shared" si="42"/>
        <v>3</v>
      </c>
      <c r="Q79" s="299">
        <f t="shared" si="43"/>
        <v>6</v>
      </c>
      <c r="R79" s="300">
        <f t="shared" si="44"/>
        <v>9</v>
      </c>
      <c r="S79" s="9">
        <f>VLOOKUP($E79,'ALL-GTK-SD-SMP-SMA-SMK-SLB'!$F$14:$CG$713,'ALL-GTK-SD-SMP-SMA-SMK-SLB'!T$7,FALSE)</f>
        <v>0</v>
      </c>
      <c r="T79" s="9">
        <f>VLOOKUP($E79,'ALL-GTK-SD-SMP-SMA-SMK-SLB'!$F$14:$CG$713,'ALL-GTK-SD-SMP-SMA-SMK-SLB'!U$7,FALSE)</f>
        <v>0</v>
      </c>
      <c r="U79" s="9">
        <f>VLOOKUP($E79,'ALL-GTK-SD-SMP-SMA-SMK-SLB'!$F$14:$CG$713,'ALL-GTK-SD-SMP-SMA-SMK-SLB'!V$7,FALSE)</f>
        <v>1</v>
      </c>
      <c r="V79" s="9">
        <f>VLOOKUP($E79,'ALL-GTK-SD-SMP-SMA-SMK-SLB'!$F$14:$CG$713,'ALL-GTK-SD-SMP-SMA-SMK-SLB'!W$7,FALSE)</f>
        <v>4</v>
      </c>
      <c r="W79" s="9">
        <f>VLOOKUP($E79,'ALL-GTK-SD-SMP-SMA-SMK-SLB'!$F$14:$CG$713,'ALL-GTK-SD-SMP-SMA-SMK-SLB'!X$7,FALSE)</f>
        <v>0</v>
      </c>
      <c r="X79" s="9">
        <f>VLOOKUP($E79,'ALL-GTK-SD-SMP-SMA-SMK-SLB'!$F$14:$CG$713,'ALL-GTK-SD-SMP-SMA-SMK-SLB'!Y$7,FALSE)</f>
        <v>2</v>
      </c>
      <c r="Y79" s="299">
        <f t="shared" si="45"/>
        <v>1</v>
      </c>
      <c r="Z79" s="299">
        <f t="shared" si="46"/>
        <v>6</v>
      </c>
      <c r="AA79" s="10">
        <f t="shared" si="47"/>
        <v>7</v>
      </c>
      <c r="AB79" s="44">
        <f t="shared" si="48"/>
        <v>4</v>
      </c>
      <c r="AC79" s="44">
        <f t="shared" si="49"/>
        <v>12</v>
      </c>
      <c r="AD79" s="11">
        <f t="shared" si="50"/>
        <v>16</v>
      </c>
      <c r="AE79" s="9">
        <f>VLOOKUP($E79,'ALL-GTK-SD-SMP-SMA-SMK-SLB'!$F$14:$CG$713,'ALL-GTK-SD-SMP-SMA-SMK-SLB'!AF$7,FALSE)</f>
        <v>2</v>
      </c>
      <c r="AF79" s="9">
        <f>VLOOKUP($E79,'ALL-GTK-SD-SMP-SMA-SMK-SLB'!$F$14:$CG$713,'ALL-GTK-SD-SMP-SMA-SMK-SLB'!AG$7,FALSE)</f>
        <v>8</v>
      </c>
      <c r="AG79" s="10">
        <f t="shared" si="51"/>
        <v>10</v>
      </c>
      <c r="AH79" s="9">
        <f>VLOOKUP($E79,'ALL-GTK-SD-SMP-SMA-SMK-SLB'!$F$14:$CG$713,'ALL-GTK-SD-SMP-SMA-SMK-SLB'!AI$7,FALSE)</f>
        <v>2</v>
      </c>
      <c r="AI79" s="9">
        <f>VLOOKUP($E79,'ALL-GTK-SD-SMP-SMA-SMK-SLB'!$F$14:$CG$713,'ALL-GTK-SD-SMP-SMA-SMK-SLB'!AJ$7,FALSE)</f>
        <v>4</v>
      </c>
      <c r="AJ79" s="10">
        <f t="shared" si="52"/>
        <v>6</v>
      </c>
      <c r="AK79" s="44">
        <f t="shared" si="53"/>
        <v>4</v>
      </c>
      <c r="AL79" s="44">
        <f t="shared" si="54"/>
        <v>12</v>
      </c>
      <c r="AM79" s="11">
        <f t="shared" si="55"/>
        <v>16</v>
      </c>
      <c r="AN79" s="299">
        <f>VLOOKUP($E79,'ALL-GTK-SD-SMP-SMA-SMK-SLB'!$F$14:$CG$713,'ALL-GTK-SD-SMP-SMA-SMK-SLB'!AO$7,FALSE)</f>
        <v>0</v>
      </c>
      <c r="AO79" s="299">
        <f>VLOOKUP($E79,'ALL-GTK-SD-SMP-SMA-SMK-SLB'!$F$14:$CG$713,'ALL-GTK-SD-SMP-SMA-SMK-SLB'!AP$7,FALSE)</f>
        <v>0</v>
      </c>
      <c r="AP79" s="9">
        <f>VLOOKUP($E79,'ALL-GTK-SD-SMP-SMA-SMK-SLB'!$F$14:$CG$713,'ALL-GTK-SD-SMP-SMA-SMK-SLB'!AQ$7,FALSE)</f>
        <v>0</v>
      </c>
      <c r="AQ79" s="9">
        <f>VLOOKUP($E79,'ALL-GTK-SD-SMP-SMA-SMK-SLB'!$F$14:$CG$713,'ALL-GTK-SD-SMP-SMA-SMK-SLB'!AR$7,FALSE)</f>
        <v>0</v>
      </c>
      <c r="AR79" s="9">
        <f>VLOOKUP($E79,'ALL-GTK-SD-SMP-SMA-SMK-SLB'!$F$14:$CG$713,'ALL-GTK-SD-SMP-SMA-SMK-SLB'!AS$7,FALSE)</f>
        <v>0</v>
      </c>
      <c r="AS79" s="9">
        <f>VLOOKUP($E79,'ALL-GTK-SD-SMP-SMA-SMK-SLB'!$F$14:$CG$713,'ALL-GTK-SD-SMP-SMA-SMK-SLB'!AT$7,FALSE)</f>
        <v>0</v>
      </c>
      <c r="AT79" s="9">
        <f>VLOOKUP($E79,'ALL-GTK-SD-SMP-SMA-SMK-SLB'!$F$14:$CG$713,'ALL-GTK-SD-SMP-SMA-SMK-SLB'!AU$7,FALSE)</f>
        <v>0</v>
      </c>
      <c r="AU79" s="9">
        <f>VLOOKUP($E79,'ALL-GTK-SD-SMP-SMA-SMK-SLB'!$F$14:$CG$713,'ALL-GTK-SD-SMP-SMA-SMK-SLB'!AV$7,FALSE)</f>
        <v>0</v>
      </c>
      <c r="AV79" s="9">
        <f>VLOOKUP($E79,'ALL-GTK-SD-SMP-SMA-SMK-SLB'!$F$14:$CG$713,'ALL-GTK-SD-SMP-SMA-SMK-SLB'!AW$7,FALSE)</f>
        <v>0</v>
      </c>
      <c r="AW79" s="9">
        <f>VLOOKUP($E79,'ALL-GTK-SD-SMP-SMA-SMK-SLB'!$F$14:$CG$713,'ALL-GTK-SD-SMP-SMA-SMK-SLB'!AX$7,FALSE)</f>
        <v>0</v>
      </c>
      <c r="AX79" s="9">
        <f>VLOOKUP($E79,'ALL-GTK-SD-SMP-SMA-SMK-SLB'!$F$14:$CG$713,'ALL-GTK-SD-SMP-SMA-SMK-SLB'!AY$7,FALSE)</f>
        <v>3</v>
      </c>
      <c r="AY79" s="9">
        <f>VLOOKUP($E79,'ALL-GTK-SD-SMP-SMA-SMK-SLB'!$F$14:$CG$713,'ALL-GTK-SD-SMP-SMA-SMK-SLB'!AZ$7,FALSE)</f>
        <v>10</v>
      </c>
      <c r="AZ79" s="9">
        <f>VLOOKUP($E79,'ALL-GTK-SD-SMP-SMA-SMK-SLB'!$F$14:$CG$713,'ALL-GTK-SD-SMP-SMA-SMK-SLB'!BA$7,FALSE)</f>
        <v>1</v>
      </c>
      <c r="BA79" s="9">
        <f>VLOOKUP($E79,'ALL-GTK-SD-SMP-SMA-SMK-SLB'!$F$14:$CG$713,'ALL-GTK-SD-SMP-SMA-SMK-SLB'!BB$7,FALSE)</f>
        <v>2</v>
      </c>
      <c r="BB79" s="9">
        <f>VLOOKUP($E79,'ALL-GTK-SD-SMP-SMA-SMK-SLB'!$F$14:$CG$713,'ALL-GTK-SD-SMP-SMA-SMK-SLB'!BC$7,FALSE)</f>
        <v>0</v>
      </c>
      <c r="BC79" s="9">
        <f>VLOOKUP($E79,'ALL-GTK-SD-SMP-SMA-SMK-SLB'!$F$14:$CG$713,'ALL-GTK-SD-SMP-SMA-SMK-SLB'!BD$7,FALSE)</f>
        <v>0</v>
      </c>
      <c r="BD79" s="310">
        <f t="shared" si="56"/>
        <v>0</v>
      </c>
      <c r="BE79" s="310">
        <f t="shared" si="57"/>
        <v>0</v>
      </c>
      <c r="BF79" s="10">
        <f t="shared" si="58"/>
        <v>0</v>
      </c>
      <c r="BG79" s="311">
        <f t="shared" si="59"/>
        <v>4</v>
      </c>
      <c r="BH79" s="311">
        <f t="shared" si="60"/>
        <v>12</v>
      </c>
      <c r="BI79" s="10">
        <f t="shared" si="61"/>
        <v>16</v>
      </c>
      <c r="BJ79" s="44">
        <f t="shared" si="62"/>
        <v>4</v>
      </c>
      <c r="BK79" s="44">
        <f t="shared" si="63"/>
        <v>12</v>
      </c>
      <c r="BL79" s="11">
        <f t="shared" si="64"/>
        <v>16</v>
      </c>
      <c r="BM79" s="9">
        <f>VLOOKUP($E79,'ALL-GTK-SD-SMP-SMA-SMK-SLB'!$F$14:$CG$713,'ALL-GTK-SD-SMP-SMA-SMK-SLB'!BN$7,FALSE)</f>
        <v>0</v>
      </c>
      <c r="BN79" s="9">
        <f>VLOOKUP($E79,'ALL-GTK-SD-SMP-SMA-SMK-SLB'!$F$14:$CG$713,'ALL-GTK-SD-SMP-SMA-SMK-SLB'!BO$7,FALSE)</f>
        <v>0</v>
      </c>
      <c r="BO79" s="9">
        <f>VLOOKUP($E79,'ALL-GTK-SD-SMP-SMA-SMK-SLB'!$F$14:$CG$713,'ALL-GTK-SD-SMP-SMA-SMK-SLB'!BP$7,FALSE)</f>
        <v>0</v>
      </c>
      <c r="BP79" s="9">
        <f>VLOOKUP($E79,'ALL-GTK-SD-SMP-SMA-SMK-SLB'!$F$14:$CG$713,'ALL-GTK-SD-SMP-SMA-SMK-SLB'!BQ$7,FALSE)</f>
        <v>0</v>
      </c>
      <c r="BQ79" s="9">
        <f>VLOOKUP($E79,'ALL-GTK-SD-SMP-SMA-SMK-SLB'!$F$14:$CG$713,'ALL-GTK-SD-SMP-SMA-SMK-SLB'!BR$7,FALSE)</f>
        <v>1</v>
      </c>
      <c r="BR79" s="9">
        <f>VLOOKUP($E79,'ALL-GTK-SD-SMP-SMA-SMK-SLB'!$F$14:$CG$713,'ALL-GTK-SD-SMP-SMA-SMK-SLB'!BS$7,FALSE)</f>
        <v>0</v>
      </c>
      <c r="BS79" s="9">
        <f>VLOOKUP($E79,'ALL-GTK-SD-SMP-SMA-SMK-SLB'!$F$14:$CG$713,'ALL-GTK-SD-SMP-SMA-SMK-SLB'!BT$7,FALSE)</f>
        <v>0</v>
      </c>
      <c r="BT79" s="9">
        <f>VLOOKUP($E79,'ALL-GTK-SD-SMP-SMA-SMK-SLB'!$F$14:$CG$713,'ALL-GTK-SD-SMP-SMA-SMK-SLB'!BU$7,FALSE)</f>
        <v>0</v>
      </c>
      <c r="BU79" s="299">
        <f t="shared" si="65"/>
        <v>1</v>
      </c>
      <c r="BV79" s="299">
        <f t="shared" si="66"/>
        <v>0</v>
      </c>
      <c r="BW79" s="44">
        <f t="shared" si="67"/>
        <v>1</v>
      </c>
      <c r="BX79" s="44">
        <f t="shared" si="68"/>
        <v>0</v>
      </c>
      <c r="BY79" s="11">
        <f t="shared" si="69"/>
        <v>1</v>
      </c>
      <c r="BZ79" s="14">
        <f t="shared" si="70"/>
        <v>4</v>
      </c>
      <c r="CA79" s="14">
        <f t="shared" si="71"/>
        <v>12</v>
      </c>
      <c r="CB79" s="13">
        <f t="shared" si="72"/>
        <v>1</v>
      </c>
      <c r="CC79" s="13">
        <f t="shared" si="73"/>
        <v>0</v>
      </c>
      <c r="CD79" s="312">
        <f t="shared" si="74"/>
        <v>5</v>
      </c>
      <c r="CE79" s="312">
        <f t="shared" si="75"/>
        <v>12</v>
      </c>
      <c r="CF79" s="313">
        <f t="shared" si="76"/>
        <v>17</v>
      </c>
      <c r="CG79" s="302" t="str">
        <f t="shared" si="77"/>
        <v>OK</v>
      </c>
    </row>
    <row r="80" spans="1:85" ht="14.25" x14ac:dyDescent="0.25">
      <c r="A80" s="6">
        <v>68</v>
      </c>
      <c r="B80" s="495">
        <v>68</v>
      </c>
      <c r="C80" s="495" t="s">
        <v>6</v>
      </c>
      <c r="D80" s="496" t="s">
        <v>25</v>
      </c>
      <c r="E80" s="626">
        <v>20319209</v>
      </c>
      <c r="F80" s="627" t="s">
        <v>335</v>
      </c>
      <c r="G80" s="624" t="s">
        <v>52</v>
      </c>
      <c r="H80" s="9">
        <f>VLOOKUP($E80,'ALL-GTK-SD-SMP-SMA-SMK-SLB'!$F$14:$CG$713,'ALL-GTK-SD-SMP-SMA-SMK-SLB'!I$7,FALSE)</f>
        <v>0</v>
      </c>
      <c r="I80" s="9">
        <f>VLOOKUP($E80,'ALL-GTK-SD-SMP-SMA-SMK-SLB'!$F$14:$CG$713,'ALL-GTK-SD-SMP-SMA-SMK-SLB'!J$7,FALSE)</f>
        <v>0</v>
      </c>
      <c r="J80" s="9">
        <f>VLOOKUP($E80,'ALL-GTK-SD-SMP-SMA-SMK-SLB'!$F$14:$CG$713,'ALL-GTK-SD-SMP-SMA-SMK-SLB'!K$7,FALSE)</f>
        <v>0</v>
      </c>
      <c r="K80" s="9">
        <f>VLOOKUP($E80,'ALL-GTK-SD-SMP-SMA-SMK-SLB'!$F$14:$CG$713,'ALL-GTK-SD-SMP-SMA-SMK-SLB'!L$7,FALSE)</f>
        <v>0</v>
      </c>
      <c r="L80" s="9">
        <f>VLOOKUP($E80,'ALL-GTK-SD-SMP-SMA-SMK-SLB'!$F$14:$CG$713,'ALL-GTK-SD-SMP-SMA-SMK-SLB'!M$7,FALSE)</f>
        <v>0</v>
      </c>
      <c r="M80" s="9">
        <f>VLOOKUP($E80,'ALL-GTK-SD-SMP-SMA-SMK-SLB'!$F$14:$CG$713,'ALL-GTK-SD-SMP-SMA-SMK-SLB'!N$7,FALSE)</f>
        <v>2</v>
      </c>
      <c r="N80" s="9">
        <f>VLOOKUP($E80,'ALL-GTK-SD-SMP-SMA-SMK-SLB'!$F$14:$CG$713,'ALL-GTK-SD-SMP-SMA-SMK-SLB'!O$7,FALSE)</f>
        <v>1</v>
      </c>
      <c r="O80" s="9">
        <f>VLOOKUP($E80,'ALL-GTK-SD-SMP-SMA-SMK-SLB'!$F$14:$CG$713,'ALL-GTK-SD-SMP-SMA-SMK-SLB'!P$7,FALSE)</f>
        <v>4</v>
      </c>
      <c r="P80" s="299">
        <f t="shared" si="42"/>
        <v>1</v>
      </c>
      <c r="Q80" s="299">
        <f t="shared" si="43"/>
        <v>6</v>
      </c>
      <c r="R80" s="300">
        <f t="shared" si="44"/>
        <v>7</v>
      </c>
      <c r="S80" s="9">
        <f>VLOOKUP($E80,'ALL-GTK-SD-SMP-SMA-SMK-SLB'!$F$14:$CG$713,'ALL-GTK-SD-SMP-SMA-SMK-SLB'!T$7,FALSE)</f>
        <v>0</v>
      </c>
      <c r="T80" s="9">
        <f>VLOOKUP($E80,'ALL-GTK-SD-SMP-SMA-SMK-SLB'!$F$14:$CG$713,'ALL-GTK-SD-SMP-SMA-SMK-SLB'!U$7,FALSE)</f>
        <v>0</v>
      </c>
      <c r="U80" s="9">
        <f>VLOOKUP($E80,'ALL-GTK-SD-SMP-SMA-SMK-SLB'!$F$14:$CG$713,'ALL-GTK-SD-SMP-SMA-SMK-SLB'!V$7,FALSE)</f>
        <v>0</v>
      </c>
      <c r="V80" s="9">
        <f>VLOOKUP($E80,'ALL-GTK-SD-SMP-SMA-SMK-SLB'!$F$14:$CG$713,'ALL-GTK-SD-SMP-SMA-SMK-SLB'!W$7,FALSE)</f>
        <v>0</v>
      </c>
      <c r="W80" s="9">
        <f>VLOOKUP($E80,'ALL-GTK-SD-SMP-SMA-SMK-SLB'!$F$14:$CG$713,'ALL-GTK-SD-SMP-SMA-SMK-SLB'!X$7,FALSE)</f>
        <v>0</v>
      </c>
      <c r="X80" s="9">
        <f>VLOOKUP($E80,'ALL-GTK-SD-SMP-SMA-SMK-SLB'!$F$14:$CG$713,'ALL-GTK-SD-SMP-SMA-SMK-SLB'!Y$7,FALSE)</f>
        <v>2</v>
      </c>
      <c r="Y80" s="299">
        <f t="shared" si="45"/>
        <v>0</v>
      </c>
      <c r="Z80" s="299">
        <f t="shared" si="46"/>
        <v>2</v>
      </c>
      <c r="AA80" s="10">
        <f t="shared" si="47"/>
        <v>2</v>
      </c>
      <c r="AB80" s="44">
        <f t="shared" si="48"/>
        <v>1</v>
      </c>
      <c r="AC80" s="44">
        <f t="shared" si="49"/>
        <v>8</v>
      </c>
      <c r="AD80" s="11">
        <f t="shared" si="50"/>
        <v>9</v>
      </c>
      <c r="AE80" s="9">
        <f>VLOOKUP($E80,'ALL-GTK-SD-SMP-SMA-SMK-SLB'!$F$14:$CG$713,'ALL-GTK-SD-SMP-SMA-SMK-SLB'!AF$7,FALSE)</f>
        <v>0</v>
      </c>
      <c r="AF80" s="9">
        <f>VLOOKUP($E80,'ALL-GTK-SD-SMP-SMA-SMK-SLB'!$F$14:$CG$713,'ALL-GTK-SD-SMP-SMA-SMK-SLB'!AG$7,FALSE)</f>
        <v>3</v>
      </c>
      <c r="AG80" s="10">
        <f t="shared" si="51"/>
        <v>3</v>
      </c>
      <c r="AH80" s="9">
        <f>VLOOKUP($E80,'ALL-GTK-SD-SMP-SMA-SMK-SLB'!$F$14:$CG$713,'ALL-GTK-SD-SMP-SMA-SMK-SLB'!AI$7,FALSE)</f>
        <v>2</v>
      </c>
      <c r="AI80" s="9">
        <f>VLOOKUP($E80,'ALL-GTK-SD-SMP-SMA-SMK-SLB'!$F$14:$CG$713,'ALL-GTK-SD-SMP-SMA-SMK-SLB'!AJ$7,FALSE)</f>
        <v>4</v>
      </c>
      <c r="AJ80" s="10">
        <f t="shared" si="52"/>
        <v>6</v>
      </c>
      <c r="AK80" s="44">
        <f t="shared" si="53"/>
        <v>2</v>
      </c>
      <c r="AL80" s="44">
        <f t="shared" si="54"/>
        <v>7</v>
      </c>
      <c r="AM80" s="11">
        <f t="shared" si="55"/>
        <v>9</v>
      </c>
      <c r="AN80" s="299">
        <f>VLOOKUP($E80,'ALL-GTK-SD-SMP-SMA-SMK-SLB'!$F$14:$CG$713,'ALL-GTK-SD-SMP-SMA-SMK-SLB'!AO$7,FALSE)</f>
        <v>0</v>
      </c>
      <c r="AO80" s="299">
        <f>VLOOKUP($E80,'ALL-GTK-SD-SMP-SMA-SMK-SLB'!$F$14:$CG$713,'ALL-GTK-SD-SMP-SMA-SMK-SLB'!AP$7,FALSE)</f>
        <v>0</v>
      </c>
      <c r="AP80" s="9">
        <f>VLOOKUP($E80,'ALL-GTK-SD-SMP-SMA-SMK-SLB'!$F$14:$CG$713,'ALL-GTK-SD-SMP-SMA-SMK-SLB'!AQ$7,FALSE)</f>
        <v>0</v>
      </c>
      <c r="AQ80" s="9">
        <f>VLOOKUP($E80,'ALL-GTK-SD-SMP-SMA-SMK-SLB'!$F$14:$CG$713,'ALL-GTK-SD-SMP-SMA-SMK-SLB'!AR$7,FALSE)</f>
        <v>0</v>
      </c>
      <c r="AR80" s="9">
        <f>VLOOKUP($E80,'ALL-GTK-SD-SMP-SMA-SMK-SLB'!$F$14:$CG$713,'ALL-GTK-SD-SMP-SMA-SMK-SLB'!AS$7,FALSE)</f>
        <v>0</v>
      </c>
      <c r="AS80" s="9">
        <f>VLOOKUP($E80,'ALL-GTK-SD-SMP-SMA-SMK-SLB'!$F$14:$CG$713,'ALL-GTK-SD-SMP-SMA-SMK-SLB'!AT$7,FALSE)</f>
        <v>0</v>
      </c>
      <c r="AT80" s="9">
        <f>VLOOKUP($E80,'ALL-GTK-SD-SMP-SMA-SMK-SLB'!$F$14:$CG$713,'ALL-GTK-SD-SMP-SMA-SMK-SLB'!AU$7,FALSE)</f>
        <v>0</v>
      </c>
      <c r="AU80" s="9">
        <f>VLOOKUP($E80,'ALL-GTK-SD-SMP-SMA-SMK-SLB'!$F$14:$CG$713,'ALL-GTK-SD-SMP-SMA-SMK-SLB'!AV$7,FALSE)</f>
        <v>0</v>
      </c>
      <c r="AV80" s="9">
        <f>VLOOKUP($E80,'ALL-GTK-SD-SMP-SMA-SMK-SLB'!$F$14:$CG$713,'ALL-GTK-SD-SMP-SMA-SMK-SLB'!AW$7,FALSE)</f>
        <v>0</v>
      </c>
      <c r="AW80" s="9">
        <f>VLOOKUP($E80,'ALL-GTK-SD-SMP-SMA-SMK-SLB'!$F$14:$CG$713,'ALL-GTK-SD-SMP-SMA-SMK-SLB'!AX$7,FALSE)</f>
        <v>0</v>
      </c>
      <c r="AX80" s="9">
        <f>VLOOKUP($E80,'ALL-GTK-SD-SMP-SMA-SMK-SLB'!$F$14:$CG$713,'ALL-GTK-SD-SMP-SMA-SMK-SLB'!AY$7,FALSE)</f>
        <v>2</v>
      </c>
      <c r="AY80" s="9">
        <f>VLOOKUP($E80,'ALL-GTK-SD-SMP-SMA-SMK-SLB'!$F$14:$CG$713,'ALL-GTK-SD-SMP-SMA-SMK-SLB'!AZ$7,FALSE)</f>
        <v>5</v>
      </c>
      <c r="AZ80" s="9">
        <f>VLOOKUP($E80,'ALL-GTK-SD-SMP-SMA-SMK-SLB'!$F$14:$CG$713,'ALL-GTK-SD-SMP-SMA-SMK-SLB'!BA$7,FALSE)</f>
        <v>0</v>
      </c>
      <c r="BA80" s="9">
        <f>VLOOKUP($E80,'ALL-GTK-SD-SMP-SMA-SMK-SLB'!$F$14:$CG$713,'ALL-GTK-SD-SMP-SMA-SMK-SLB'!BB$7,FALSE)</f>
        <v>2</v>
      </c>
      <c r="BB80" s="9">
        <f>VLOOKUP($E80,'ALL-GTK-SD-SMP-SMA-SMK-SLB'!$F$14:$CG$713,'ALL-GTK-SD-SMP-SMA-SMK-SLB'!BC$7,FALSE)</f>
        <v>0</v>
      </c>
      <c r="BC80" s="9">
        <f>VLOOKUP($E80,'ALL-GTK-SD-SMP-SMA-SMK-SLB'!$F$14:$CG$713,'ALL-GTK-SD-SMP-SMA-SMK-SLB'!BD$7,FALSE)</f>
        <v>0</v>
      </c>
      <c r="BD80" s="310">
        <f t="shared" si="56"/>
        <v>0</v>
      </c>
      <c r="BE80" s="310">
        <f t="shared" si="57"/>
        <v>0</v>
      </c>
      <c r="BF80" s="10">
        <f t="shared" si="58"/>
        <v>0</v>
      </c>
      <c r="BG80" s="311">
        <f t="shared" si="59"/>
        <v>2</v>
      </c>
      <c r="BH80" s="311">
        <f t="shared" si="60"/>
        <v>7</v>
      </c>
      <c r="BI80" s="10">
        <f t="shared" si="61"/>
        <v>9</v>
      </c>
      <c r="BJ80" s="44">
        <f t="shared" si="62"/>
        <v>2</v>
      </c>
      <c r="BK80" s="44">
        <f t="shared" si="63"/>
        <v>7</v>
      </c>
      <c r="BL80" s="11">
        <f t="shared" si="64"/>
        <v>9</v>
      </c>
      <c r="BM80" s="9">
        <f>VLOOKUP($E80,'ALL-GTK-SD-SMP-SMA-SMK-SLB'!$F$14:$CG$713,'ALL-GTK-SD-SMP-SMA-SMK-SLB'!BN$7,FALSE)</f>
        <v>0</v>
      </c>
      <c r="BN80" s="9">
        <f>VLOOKUP($E80,'ALL-GTK-SD-SMP-SMA-SMK-SLB'!$F$14:$CG$713,'ALL-GTK-SD-SMP-SMA-SMK-SLB'!BO$7,FALSE)</f>
        <v>0</v>
      </c>
      <c r="BO80" s="9">
        <f>VLOOKUP($E80,'ALL-GTK-SD-SMP-SMA-SMK-SLB'!$F$14:$CG$713,'ALL-GTK-SD-SMP-SMA-SMK-SLB'!BP$7,FALSE)</f>
        <v>0</v>
      </c>
      <c r="BP80" s="9">
        <f>VLOOKUP($E80,'ALL-GTK-SD-SMP-SMA-SMK-SLB'!$F$14:$CG$713,'ALL-GTK-SD-SMP-SMA-SMK-SLB'!BQ$7,FALSE)</f>
        <v>0</v>
      </c>
      <c r="BQ80" s="9">
        <f>VLOOKUP($E80,'ALL-GTK-SD-SMP-SMA-SMK-SLB'!$F$14:$CG$713,'ALL-GTK-SD-SMP-SMA-SMK-SLB'!BR$7,FALSE)</f>
        <v>0</v>
      </c>
      <c r="BR80" s="9">
        <f>VLOOKUP($E80,'ALL-GTK-SD-SMP-SMA-SMK-SLB'!$F$14:$CG$713,'ALL-GTK-SD-SMP-SMA-SMK-SLB'!BS$7,FALSE)</f>
        <v>0</v>
      </c>
      <c r="BS80" s="9">
        <f>VLOOKUP($E80,'ALL-GTK-SD-SMP-SMA-SMK-SLB'!$F$14:$CG$713,'ALL-GTK-SD-SMP-SMA-SMK-SLB'!BT$7,FALSE)</f>
        <v>0</v>
      </c>
      <c r="BT80" s="9">
        <f>VLOOKUP($E80,'ALL-GTK-SD-SMP-SMA-SMK-SLB'!$F$14:$CG$713,'ALL-GTK-SD-SMP-SMA-SMK-SLB'!BU$7,FALSE)</f>
        <v>0</v>
      </c>
      <c r="BU80" s="299">
        <f t="shared" si="65"/>
        <v>0</v>
      </c>
      <c r="BV80" s="299">
        <f t="shared" si="66"/>
        <v>0</v>
      </c>
      <c r="BW80" s="44">
        <f t="shared" si="67"/>
        <v>0</v>
      </c>
      <c r="BX80" s="44">
        <f t="shared" si="68"/>
        <v>0</v>
      </c>
      <c r="BY80" s="11">
        <f t="shared" si="69"/>
        <v>0</v>
      </c>
      <c r="BZ80" s="14">
        <f t="shared" si="70"/>
        <v>1</v>
      </c>
      <c r="CA80" s="14">
        <f t="shared" si="71"/>
        <v>8</v>
      </c>
      <c r="CB80" s="13">
        <f t="shared" si="72"/>
        <v>0</v>
      </c>
      <c r="CC80" s="13">
        <f t="shared" si="73"/>
        <v>0</v>
      </c>
      <c r="CD80" s="312">
        <f t="shared" si="74"/>
        <v>1</v>
      </c>
      <c r="CE80" s="312">
        <f t="shared" si="75"/>
        <v>8</v>
      </c>
      <c r="CF80" s="313">
        <f t="shared" si="76"/>
        <v>9</v>
      </c>
      <c r="CG80" s="302" t="str">
        <f t="shared" si="77"/>
        <v>OK</v>
      </c>
    </row>
    <row r="81" spans="1:85" ht="14.25" x14ac:dyDescent="0.25">
      <c r="A81" s="6">
        <v>69</v>
      </c>
      <c r="B81" s="495">
        <v>69</v>
      </c>
      <c r="C81" s="495" t="s">
        <v>6</v>
      </c>
      <c r="D81" s="496" t="s">
        <v>25</v>
      </c>
      <c r="E81" s="626">
        <v>20340596</v>
      </c>
      <c r="F81" s="627" t="s">
        <v>336</v>
      </c>
      <c r="G81" s="624" t="s">
        <v>52</v>
      </c>
      <c r="H81" s="9">
        <f>VLOOKUP($E81,'ALL-GTK-SD-SMP-SMA-SMK-SLB'!$F$14:$CG$713,'ALL-GTK-SD-SMP-SMA-SMK-SLB'!I$7,FALSE)</f>
        <v>0</v>
      </c>
      <c r="I81" s="9">
        <f>VLOOKUP($E81,'ALL-GTK-SD-SMP-SMA-SMK-SLB'!$F$14:$CG$713,'ALL-GTK-SD-SMP-SMA-SMK-SLB'!J$7,FALSE)</f>
        <v>0</v>
      </c>
      <c r="J81" s="9">
        <f>VLOOKUP($E81,'ALL-GTK-SD-SMP-SMA-SMK-SLB'!$F$14:$CG$713,'ALL-GTK-SD-SMP-SMA-SMK-SLB'!K$7,FALSE)</f>
        <v>0</v>
      </c>
      <c r="K81" s="9">
        <f>VLOOKUP($E81,'ALL-GTK-SD-SMP-SMA-SMK-SLB'!$F$14:$CG$713,'ALL-GTK-SD-SMP-SMA-SMK-SLB'!L$7,FALSE)</f>
        <v>0</v>
      </c>
      <c r="L81" s="9">
        <f>VLOOKUP($E81,'ALL-GTK-SD-SMP-SMA-SMK-SLB'!$F$14:$CG$713,'ALL-GTK-SD-SMP-SMA-SMK-SLB'!M$7,FALSE)</f>
        <v>1</v>
      </c>
      <c r="M81" s="9">
        <f>VLOOKUP($E81,'ALL-GTK-SD-SMP-SMA-SMK-SLB'!$F$14:$CG$713,'ALL-GTK-SD-SMP-SMA-SMK-SLB'!N$7,FALSE)</f>
        <v>0</v>
      </c>
      <c r="N81" s="9">
        <f>VLOOKUP($E81,'ALL-GTK-SD-SMP-SMA-SMK-SLB'!$F$14:$CG$713,'ALL-GTK-SD-SMP-SMA-SMK-SLB'!O$7,FALSE)</f>
        <v>0</v>
      </c>
      <c r="O81" s="9">
        <f>VLOOKUP($E81,'ALL-GTK-SD-SMP-SMA-SMK-SLB'!$F$14:$CG$713,'ALL-GTK-SD-SMP-SMA-SMK-SLB'!P$7,FALSE)</f>
        <v>3</v>
      </c>
      <c r="P81" s="299">
        <f t="shared" si="42"/>
        <v>1</v>
      </c>
      <c r="Q81" s="299">
        <f t="shared" si="43"/>
        <v>3</v>
      </c>
      <c r="R81" s="300">
        <f t="shared" si="44"/>
        <v>4</v>
      </c>
      <c r="S81" s="9">
        <f>VLOOKUP($E81,'ALL-GTK-SD-SMP-SMA-SMK-SLB'!$F$14:$CG$713,'ALL-GTK-SD-SMP-SMA-SMK-SLB'!T$7,FALSE)</f>
        <v>0</v>
      </c>
      <c r="T81" s="9">
        <f>VLOOKUP($E81,'ALL-GTK-SD-SMP-SMA-SMK-SLB'!$F$14:$CG$713,'ALL-GTK-SD-SMP-SMA-SMK-SLB'!U$7,FALSE)</f>
        <v>0</v>
      </c>
      <c r="U81" s="9">
        <f>VLOOKUP($E81,'ALL-GTK-SD-SMP-SMA-SMK-SLB'!$F$14:$CG$713,'ALL-GTK-SD-SMP-SMA-SMK-SLB'!V$7,FALSE)</f>
        <v>0</v>
      </c>
      <c r="V81" s="9">
        <f>VLOOKUP($E81,'ALL-GTK-SD-SMP-SMA-SMK-SLB'!$F$14:$CG$713,'ALL-GTK-SD-SMP-SMA-SMK-SLB'!W$7,FALSE)</f>
        <v>1</v>
      </c>
      <c r="W81" s="9">
        <f>VLOOKUP($E81,'ALL-GTK-SD-SMP-SMA-SMK-SLB'!$F$14:$CG$713,'ALL-GTK-SD-SMP-SMA-SMK-SLB'!X$7,FALSE)</f>
        <v>1</v>
      </c>
      <c r="X81" s="9">
        <f>VLOOKUP($E81,'ALL-GTK-SD-SMP-SMA-SMK-SLB'!$F$14:$CG$713,'ALL-GTK-SD-SMP-SMA-SMK-SLB'!Y$7,FALSE)</f>
        <v>2</v>
      </c>
      <c r="Y81" s="299">
        <f t="shared" si="45"/>
        <v>1</v>
      </c>
      <c r="Z81" s="299">
        <f t="shared" si="46"/>
        <v>3</v>
      </c>
      <c r="AA81" s="10">
        <f t="shared" si="47"/>
        <v>4</v>
      </c>
      <c r="AB81" s="44">
        <f t="shared" si="48"/>
        <v>2</v>
      </c>
      <c r="AC81" s="44">
        <f t="shared" si="49"/>
        <v>6</v>
      </c>
      <c r="AD81" s="11">
        <f t="shared" si="50"/>
        <v>8</v>
      </c>
      <c r="AE81" s="9">
        <f>VLOOKUP($E81,'ALL-GTK-SD-SMP-SMA-SMK-SLB'!$F$14:$CG$713,'ALL-GTK-SD-SMP-SMA-SMK-SLB'!AF$7,FALSE)</f>
        <v>2</v>
      </c>
      <c r="AF81" s="9">
        <f>VLOOKUP($E81,'ALL-GTK-SD-SMP-SMA-SMK-SLB'!$F$14:$CG$713,'ALL-GTK-SD-SMP-SMA-SMK-SLB'!AG$7,FALSE)</f>
        <v>3</v>
      </c>
      <c r="AG81" s="10">
        <f t="shared" si="51"/>
        <v>5</v>
      </c>
      <c r="AH81" s="9">
        <f>VLOOKUP($E81,'ALL-GTK-SD-SMP-SMA-SMK-SLB'!$F$14:$CG$713,'ALL-GTK-SD-SMP-SMA-SMK-SLB'!AI$7,FALSE)</f>
        <v>0</v>
      </c>
      <c r="AI81" s="9">
        <f>VLOOKUP($E81,'ALL-GTK-SD-SMP-SMA-SMK-SLB'!$F$14:$CG$713,'ALL-GTK-SD-SMP-SMA-SMK-SLB'!AJ$7,FALSE)</f>
        <v>3</v>
      </c>
      <c r="AJ81" s="10">
        <f t="shared" si="52"/>
        <v>3</v>
      </c>
      <c r="AK81" s="44">
        <f t="shared" si="53"/>
        <v>2</v>
      </c>
      <c r="AL81" s="44">
        <f t="shared" si="54"/>
        <v>6</v>
      </c>
      <c r="AM81" s="11">
        <f t="shared" si="55"/>
        <v>8</v>
      </c>
      <c r="AN81" s="299">
        <f>VLOOKUP($E81,'ALL-GTK-SD-SMP-SMA-SMK-SLB'!$F$14:$CG$713,'ALL-GTK-SD-SMP-SMA-SMK-SLB'!AO$7,FALSE)</f>
        <v>0</v>
      </c>
      <c r="AO81" s="299">
        <f>VLOOKUP($E81,'ALL-GTK-SD-SMP-SMA-SMK-SLB'!$F$14:$CG$713,'ALL-GTK-SD-SMP-SMA-SMK-SLB'!AP$7,FALSE)</f>
        <v>0</v>
      </c>
      <c r="AP81" s="9">
        <f>VLOOKUP($E81,'ALL-GTK-SD-SMP-SMA-SMK-SLB'!$F$14:$CG$713,'ALL-GTK-SD-SMP-SMA-SMK-SLB'!AQ$7,FALSE)</f>
        <v>0</v>
      </c>
      <c r="AQ81" s="9">
        <f>VLOOKUP($E81,'ALL-GTK-SD-SMP-SMA-SMK-SLB'!$F$14:$CG$713,'ALL-GTK-SD-SMP-SMA-SMK-SLB'!AR$7,FALSE)</f>
        <v>0</v>
      </c>
      <c r="AR81" s="9">
        <f>VLOOKUP($E81,'ALL-GTK-SD-SMP-SMA-SMK-SLB'!$F$14:$CG$713,'ALL-GTK-SD-SMP-SMA-SMK-SLB'!AS$7,FALSE)</f>
        <v>0</v>
      </c>
      <c r="AS81" s="9">
        <f>VLOOKUP($E81,'ALL-GTK-SD-SMP-SMA-SMK-SLB'!$F$14:$CG$713,'ALL-GTK-SD-SMP-SMA-SMK-SLB'!AT$7,FALSE)</f>
        <v>0</v>
      </c>
      <c r="AT81" s="9">
        <f>VLOOKUP($E81,'ALL-GTK-SD-SMP-SMA-SMK-SLB'!$F$14:$CG$713,'ALL-GTK-SD-SMP-SMA-SMK-SLB'!AU$7,FALSE)</f>
        <v>0</v>
      </c>
      <c r="AU81" s="9">
        <f>VLOOKUP($E81,'ALL-GTK-SD-SMP-SMA-SMK-SLB'!$F$14:$CG$713,'ALL-GTK-SD-SMP-SMA-SMK-SLB'!AV$7,FALSE)</f>
        <v>0</v>
      </c>
      <c r="AV81" s="9">
        <f>VLOOKUP($E81,'ALL-GTK-SD-SMP-SMA-SMK-SLB'!$F$14:$CG$713,'ALL-GTK-SD-SMP-SMA-SMK-SLB'!AW$7,FALSE)</f>
        <v>0</v>
      </c>
      <c r="AW81" s="9">
        <f>VLOOKUP($E81,'ALL-GTK-SD-SMP-SMA-SMK-SLB'!$F$14:$CG$713,'ALL-GTK-SD-SMP-SMA-SMK-SLB'!AX$7,FALSE)</f>
        <v>0</v>
      </c>
      <c r="AX81" s="9">
        <f>VLOOKUP($E81,'ALL-GTK-SD-SMP-SMA-SMK-SLB'!$F$14:$CG$713,'ALL-GTK-SD-SMP-SMA-SMK-SLB'!AY$7,FALSE)</f>
        <v>2</v>
      </c>
      <c r="AY81" s="9">
        <f>VLOOKUP($E81,'ALL-GTK-SD-SMP-SMA-SMK-SLB'!$F$14:$CG$713,'ALL-GTK-SD-SMP-SMA-SMK-SLB'!AZ$7,FALSE)</f>
        <v>6</v>
      </c>
      <c r="AZ81" s="9">
        <f>VLOOKUP($E81,'ALL-GTK-SD-SMP-SMA-SMK-SLB'!$F$14:$CG$713,'ALL-GTK-SD-SMP-SMA-SMK-SLB'!BA$7,FALSE)</f>
        <v>0</v>
      </c>
      <c r="BA81" s="9">
        <f>VLOOKUP($E81,'ALL-GTK-SD-SMP-SMA-SMK-SLB'!$F$14:$CG$713,'ALL-GTK-SD-SMP-SMA-SMK-SLB'!BB$7,FALSE)</f>
        <v>0</v>
      </c>
      <c r="BB81" s="9">
        <f>VLOOKUP($E81,'ALL-GTK-SD-SMP-SMA-SMK-SLB'!$F$14:$CG$713,'ALL-GTK-SD-SMP-SMA-SMK-SLB'!BC$7,FALSE)</f>
        <v>0</v>
      </c>
      <c r="BC81" s="9">
        <f>VLOOKUP($E81,'ALL-GTK-SD-SMP-SMA-SMK-SLB'!$F$14:$CG$713,'ALL-GTK-SD-SMP-SMA-SMK-SLB'!BD$7,FALSE)</f>
        <v>0</v>
      </c>
      <c r="BD81" s="310">
        <f t="shared" si="56"/>
        <v>0</v>
      </c>
      <c r="BE81" s="310">
        <f t="shared" si="57"/>
        <v>0</v>
      </c>
      <c r="BF81" s="10">
        <f t="shared" si="58"/>
        <v>0</v>
      </c>
      <c r="BG81" s="311">
        <f t="shared" si="59"/>
        <v>2</v>
      </c>
      <c r="BH81" s="311">
        <f t="shared" si="60"/>
        <v>6</v>
      </c>
      <c r="BI81" s="10">
        <f t="shared" si="61"/>
        <v>8</v>
      </c>
      <c r="BJ81" s="44">
        <f t="shared" si="62"/>
        <v>2</v>
      </c>
      <c r="BK81" s="44">
        <f t="shared" si="63"/>
        <v>6</v>
      </c>
      <c r="BL81" s="11">
        <f t="shared" si="64"/>
        <v>8</v>
      </c>
      <c r="BM81" s="9">
        <f>VLOOKUP($E81,'ALL-GTK-SD-SMP-SMA-SMK-SLB'!$F$14:$CG$713,'ALL-GTK-SD-SMP-SMA-SMK-SLB'!BN$7,FALSE)</f>
        <v>0</v>
      </c>
      <c r="BN81" s="9">
        <f>VLOOKUP($E81,'ALL-GTK-SD-SMP-SMA-SMK-SLB'!$F$14:$CG$713,'ALL-GTK-SD-SMP-SMA-SMK-SLB'!BO$7,FALSE)</f>
        <v>0</v>
      </c>
      <c r="BO81" s="9">
        <f>VLOOKUP($E81,'ALL-GTK-SD-SMP-SMA-SMK-SLB'!$F$14:$CG$713,'ALL-GTK-SD-SMP-SMA-SMK-SLB'!BP$7,FALSE)</f>
        <v>0</v>
      </c>
      <c r="BP81" s="9">
        <f>VLOOKUP($E81,'ALL-GTK-SD-SMP-SMA-SMK-SLB'!$F$14:$CG$713,'ALL-GTK-SD-SMP-SMA-SMK-SLB'!BQ$7,FALSE)</f>
        <v>0</v>
      </c>
      <c r="BQ81" s="9">
        <f>VLOOKUP($E81,'ALL-GTK-SD-SMP-SMA-SMK-SLB'!$F$14:$CG$713,'ALL-GTK-SD-SMP-SMA-SMK-SLB'!BR$7,FALSE)</f>
        <v>0</v>
      </c>
      <c r="BR81" s="9">
        <f>VLOOKUP($E81,'ALL-GTK-SD-SMP-SMA-SMK-SLB'!$F$14:$CG$713,'ALL-GTK-SD-SMP-SMA-SMK-SLB'!BS$7,FALSE)</f>
        <v>0</v>
      </c>
      <c r="BS81" s="9">
        <f>VLOOKUP($E81,'ALL-GTK-SD-SMP-SMA-SMK-SLB'!$F$14:$CG$713,'ALL-GTK-SD-SMP-SMA-SMK-SLB'!BT$7,FALSE)</f>
        <v>1</v>
      </c>
      <c r="BT81" s="9">
        <f>VLOOKUP($E81,'ALL-GTK-SD-SMP-SMA-SMK-SLB'!$F$14:$CG$713,'ALL-GTK-SD-SMP-SMA-SMK-SLB'!BU$7,FALSE)</f>
        <v>0</v>
      </c>
      <c r="BU81" s="299">
        <f t="shared" si="65"/>
        <v>1</v>
      </c>
      <c r="BV81" s="299">
        <f t="shared" si="66"/>
        <v>0</v>
      </c>
      <c r="BW81" s="44">
        <f t="shared" si="67"/>
        <v>1</v>
      </c>
      <c r="BX81" s="44">
        <f t="shared" si="68"/>
        <v>0</v>
      </c>
      <c r="BY81" s="11">
        <f t="shared" si="69"/>
        <v>1</v>
      </c>
      <c r="BZ81" s="14">
        <f t="shared" si="70"/>
        <v>2</v>
      </c>
      <c r="CA81" s="14">
        <f t="shared" si="71"/>
        <v>6</v>
      </c>
      <c r="CB81" s="13">
        <f t="shared" si="72"/>
        <v>1</v>
      </c>
      <c r="CC81" s="13">
        <f t="shared" si="73"/>
        <v>0</v>
      </c>
      <c r="CD81" s="312">
        <f t="shared" si="74"/>
        <v>3</v>
      </c>
      <c r="CE81" s="312">
        <f t="shared" si="75"/>
        <v>6</v>
      </c>
      <c r="CF81" s="313">
        <f t="shared" si="76"/>
        <v>9</v>
      </c>
      <c r="CG81" s="302" t="str">
        <f t="shared" si="77"/>
        <v>OK</v>
      </c>
    </row>
    <row r="82" spans="1:85" ht="14.25" x14ac:dyDescent="0.25">
      <c r="A82" s="6">
        <v>70</v>
      </c>
      <c r="B82" s="495">
        <v>70</v>
      </c>
      <c r="C82" s="495" t="s">
        <v>6</v>
      </c>
      <c r="D82" s="496" t="s">
        <v>25</v>
      </c>
      <c r="E82" s="626">
        <v>20340597</v>
      </c>
      <c r="F82" s="627" t="s">
        <v>337</v>
      </c>
      <c r="G82" s="624" t="s">
        <v>52</v>
      </c>
      <c r="H82" s="9">
        <f>VLOOKUP($E82,'ALL-GTK-SD-SMP-SMA-SMK-SLB'!$F$14:$CG$713,'ALL-GTK-SD-SMP-SMA-SMK-SLB'!I$7,FALSE)</f>
        <v>0</v>
      </c>
      <c r="I82" s="9">
        <f>VLOOKUP($E82,'ALL-GTK-SD-SMP-SMA-SMK-SLB'!$F$14:$CG$713,'ALL-GTK-SD-SMP-SMA-SMK-SLB'!J$7,FALSE)</f>
        <v>0</v>
      </c>
      <c r="J82" s="9">
        <f>VLOOKUP($E82,'ALL-GTK-SD-SMP-SMA-SMK-SLB'!$F$14:$CG$713,'ALL-GTK-SD-SMP-SMA-SMK-SLB'!K$7,FALSE)</f>
        <v>0</v>
      </c>
      <c r="K82" s="9">
        <f>VLOOKUP($E82,'ALL-GTK-SD-SMP-SMA-SMK-SLB'!$F$14:$CG$713,'ALL-GTK-SD-SMP-SMA-SMK-SLB'!L$7,FALSE)</f>
        <v>1</v>
      </c>
      <c r="L82" s="9">
        <f>VLOOKUP($E82,'ALL-GTK-SD-SMP-SMA-SMK-SLB'!$F$14:$CG$713,'ALL-GTK-SD-SMP-SMA-SMK-SLB'!M$7,FALSE)</f>
        <v>1</v>
      </c>
      <c r="M82" s="9">
        <f>VLOOKUP($E82,'ALL-GTK-SD-SMP-SMA-SMK-SLB'!$F$14:$CG$713,'ALL-GTK-SD-SMP-SMA-SMK-SLB'!N$7,FALSE)</f>
        <v>0</v>
      </c>
      <c r="N82" s="9">
        <f>VLOOKUP($E82,'ALL-GTK-SD-SMP-SMA-SMK-SLB'!$F$14:$CG$713,'ALL-GTK-SD-SMP-SMA-SMK-SLB'!O$7,FALSE)</f>
        <v>2</v>
      </c>
      <c r="O82" s="9">
        <f>VLOOKUP($E82,'ALL-GTK-SD-SMP-SMA-SMK-SLB'!$F$14:$CG$713,'ALL-GTK-SD-SMP-SMA-SMK-SLB'!P$7,FALSE)</f>
        <v>2</v>
      </c>
      <c r="P82" s="299">
        <f t="shared" si="42"/>
        <v>3</v>
      </c>
      <c r="Q82" s="299">
        <f t="shared" si="43"/>
        <v>3</v>
      </c>
      <c r="R82" s="300">
        <f t="shared" si="44"/>
        <v>6</v>
      </c>
      <c r="S82" s="9">
        <f>VLOOKUP($E82,'ALL-GTK-SD-SMP-SMA-SMK-SLB'!$F$14:$CG$713,'ALL-GTK-SD-SMP-SMA-SMK-SLB'!T$7,FALSE)</f>
        <v>0</v>
      </c>
      <c r="T82" s="9">
        <f>VLOOKUP($E82,'ALL-GTK-SD-SMP-SMA-SMK-SLB'!$F$14:$CG$713,'ALL-GTK-SD-SMP-SMA-SMK-SLB'!U$7,FALSE)</f>
        <v>0</v>
      </c>
      <c r="U82" s="9">
        <f>VLOOKUP($E82,'ALL-GTK-SD-SMP-SMA-SMK-SLB'!$F$14:$CG$713,'ALL-GTK-SD-SMP-SMA-SMK-SLB'!V$7,FALSE)</f>
        <v>0</v>
      </c>
      <c r="V82" s="9">
        <f>VLOOKUP($E82,'ALL-GTK-SD-SMP-SMA-SMK-SLB'!$F$14:$CG$713,'ALL-GTK-SD-SMP-SMA-SMK-SLB'!W$7,FALSE)</f>
        <v>0</v>
      </c>
      <c r="W82" s="9">
        <f>VLOOKUP($E82,'ALL-GTK-SD-SMP-SMA-SMK-SLB'!$F$14:$CG$713,'ALL-GTK-SD-SMP-SMA-SMK-SLB'!X$7,FALSE)</f>
        <v>2</v>
      </c>
      <c r="X82" s="9">
        <f>VLOOKUP($E82,'ALL-GTK-SD-SMP-SMA-SMK-SLB'!$F$14:$CG$713,'ALL-GTK-SD-SMP-SMA-SMK-SLB'!Y$7,FALSE)</f>
        <v>2</v>
      </c>
      <c r="Y82" s="299">
        <f t="shared" si="45"/>
        <v>2</v>
      </c>
      <c r="Z82" s="299">
        <f t="shared" si="46"/>
        <v>2</v>
      </c>
      <c r="AA82" s="10">
        <f t="shared" si="47"/>
        <v>4</v>
      </c>
      <c r="AB82" s="44">
        <f t="shared" si="48"/>
        <v>5</v>
      </c>
      <c r="AC82" s="44">
        <f t="shared" si="49"/>
        <v>5</v>
      </c>
      <c r="AD82" s="11">
        <f t="shared" si="50"/>
        <v>10</v>
      </c>
      <c r="AE82" s="9">
        <f>VLOOKUP($E82,'ALL-GTK-SD-SMP-SMA-SMK-SLB'!$F$14:$CG$713,'ALL-GTK-SD-SMP-SMA-SMK-SLB'!AF$7,FALSE)</f>
        <v>3</v>
      </c>
      <c r="AF82" s="9">
        <f>VLOOKUP($E82,'ALL-GTK-SD-SMP-SMA-SMK-SLB'!$F$14:$CG$713,'ALL-GTK-SD-SMP-SMA-SMK-SLB'!AG$7,FALSE)</f>
        <v>2</v>
      </c>
      <c r="AG82" s="10">
        <f t="shared" si="51"/>
        <v>5</v>
      </c>
      <c r="AH82" s="9">
        <f>VLOOKUP($E82,'ALL-GTK-SD-SMP-SMA-SMK-SLB'!$F$14:$CG$713,'ALL-GTK-SD-SMP-SMA-SMK-SLB'!AI$7,FALSE)</f>
        <v>2</v>
      </c>
      <c r="AI82" s="9">
        <f>VLOOKUP($E82,'ALL-GTK-SD-SMP-SMA-SMK-SLB'!$F$14:$CG$713,'ALL-GTK-SD-SMP-SMA-SMK-SLB'!AJ$7,FALSE)</f>
        <v>3</v>
      </c>
      <c r="AJ82" s="10">
        <f t="shared" si="52"/>
        <v>5</v>
      </c>
      <c r="AK82" s="44">
        <f t="shared" si="53"/>
        <v>5</v>
      </c>
      <c r="AL82" s="44">
        <f t="shared" si="54"/>
        <v>5</v>
      </c>
      <c r="AM82" s="11">
        <f t="shared" si="55"/>
        <v>10</v>
      </c>
      <c r="AN82" s="299">
        <f>VLOOKUP($E82,'ALL-GTK-SD-SMP-SMA-SMK-SLB'!$F$14:$CG$713,'ALL-GTK-SD-SMP-SMA-SMK-SLB'!AO$7,FALSE)</f>
        <v>0</v>
      </c>
      <c r="AO82" s="299">
        <f>VLOOKUP($E82,'ALL-GTK-SD-SMP-SMA-SMK-SLB'!$F$14:$CG$713,'ALL-GTK-SD-SMP-SMA-SMK-SLB'!AP$7,FALSE)</f>
        <v>1</v>
      </c>
      <c r="AP82" s="9">
        <f>VLOOKUP($E82,'ALL-GTK-SD-SMP-SMA-SMK-SLB'!$F$14:$CG$713,'ALL-GTK-SD-SMP-SMA-SMK-SLB'!AQ$7,FALSE)</f>
        <v>0</v>
      </c>
      <c r="AQ82" s="9">
        <f>VLOOKUP($E82,'ALL-GTK-SD-SMP-SMA-SMK-SLB'!$F$14:$CG$713,'ALL-GTK-SD-SMP-SMA-SMK-SLB'!AR$7,FALSE)</f>
        <v>0</v>
      </c>
      <c r="AR82" s="9">
        <f>VLOOKUP($E82,'ALL-GTK-SD-SMP-SMA-SMK-SLB'!$F$14:$CG$713,'ALL-GTK-SD-SMP-SMA-SMK-SLB'!AS$7,FALSE)</f>
        <v>0</v>
      </c>
      <c r="AS82" s="9">
        <f>VLOOKUP($E82,'ALL-GTK-SD-SMP-SMA-SMK-SLB'!$F$14:$CG$713,'ALL-GTK-SD-SMP-SMA-SMK-SLB'!AT$7,FALSE)</f>
        <v>0</v>
      </c>
      <c r="AT82" s="9">
        <f>VLOOKUP($E82,'ALL-GTK-SD-SMP-SMA-SMK-SLB'!$F$14:$CG$713,'ALL-GTK-SD-SMP-SMA-SMK-SLB'!AU$7,FALSE)</f>
        <v>0</v>
      </c>
      <c r="AU82" s="9">
        <f>VLOOKUP($E82,'ALL-GTK-SD-SMP-SMA-SMK-SLB'!$F$14:$CG$713,'ALL-GTK-SD-SMP-SMA-SMK-SLB'!AV$7,FALSE)</f>
        <v>0</v>
      </c>
      <c r="AV82" s="9">
        <f>VLOOKUP($E82,'ALL-GTK-SD-SMP-SMA-SMK-SLB'!$F$14:$CG$713,'ALL-GTK-SD-SMP-SMA-SMK-SLB'!AW$7,FALSE)</f>
        <v>0</v>
      </c>
      <c r="AW82" s="9">
        <f>VLOOKUP($E82,'ALL-GTK-SD-SMP-SMA-SMK-SLB'!$F$14:$CG$713,'ALL-GTK-SD-SMP-SMA-SMK-SLB'!AX$7,FALSE)</f>
        <v>0</v>
      </c>
      <c r="AX82" s="9">
        <f>VLOOKUP($E82,'ALL-GTK-SD-SMP-SMA-SMK-SLB'!$F$14:$CG$713,'ALL-GTK-SD-SMP-SMA-SMK-SLB'!AY$7,FALSE)</f>
        <v>5</v>
      </c>
      <c r="AY82" s="9">
        <f>VLOOKUP($E82,'ALL-GTK-SD-SMP-SMA-SMK-SLB'!$F$14:$CG$713,'ALL-GTK-SD-SMP-SMA-SMK-SLB'!AZ$7,FALSE)</f>
        <v>4</v>
      </c>
      <c r="AZ82" s="9">
        <f>VLOOKUP($E82,'ALL-GTK-SD-SMP-SMA-SMK-SLB'!$F$14:$CG$713,'ALL-GTK-SD-SMP-SMA-SMK-SLB'!BA$7,FALSE)</f>
        <v>0</v>
      </c>
      <c r="BA82" s="9">
        <f>VLOOKUP($E82,'ALL-GTK-SD-SMP-SMA-SMK-SLB'!$F$14:$CG$713,'ALL-GTK-SD-SMP-SMA-SMK-SLB'!BB$7,FALSE)</f>
        <v>0</v>
      </c>
      <c r="BB82" s="9">
        <f>VLOOKUP($E82,'ALL-GTK-SD-SMP-SMA-SMK-SLB'!$F$14:$CG$713,'ALL-GTK-SD-SMP-SMA-SMK-SLB'!BC$7,FALSE)</f>
        <v>0</v>
      </c>
      <c r="BC82" s="9">
        <f>VLOOKUP($E82,'ALL-GTK-SD-SMP-SMA-SMK-SLB'!$F$14:$CG$713,'ALL-GTK-SD-SMP-SMA-SMK-SLB'!BD$7,FALSE)</f>
        <v>0</v>
      </c>
      <c r="BD82" s="310">
        <f t="shared" si="56"/>
        <v>0</v>
      </c>
      <c r="BE82" s="310">
        <f t="shared" si="57"/>
        <v>1</v>
      </c>
      <c r="BF82" s="10">
        <f t="shared" si="58"/>
        <v>1</v>
      </c>
      <c r="BG82" s="311">
        <f t="shared" si="59"/>
        <v>5</v>
      </c>
      <c r="BH82" s="311">
        <f t="shared" si="60"/>
        <v>4</v>
      </c>
      <c r="BI82" s="10">
        <f t="shared" si="61"/>
        <v>9</v>
      </c>
      <c r="BJ82" s="44">
        <f t="shared" si="62"/>
        <v>5</v>
      </c>
      <c r="BK82" s="44">
        <f t="shared" si="63"/>
        <v>5</v>
      </c>
      <c r="BL82" s="11">
        <f t="shared" si="64"/>
        <v>10</v>
      </c>
      <c r="BM82" s="9">
        <f>VLOOKUP($E82,'ALL-GTK-SD-SMP-SMA-SMK-SLB'!$F$14:$CG$713,'ALL-GTK-SD-SMP-SMA-SMK-SLB'!BN$7,FALSE)</f>
        <v>0</v>
      </c>
      <c r="BN82" s="9">
        <f>VLOOKUP($E82,'ALL-GTK-SD-SMP-SMA-SMK-SLB'!$F$14:$CG$713,'ALL-GTK-SD-SMP-SMA-SMK-SLB'!BO$7,FALSE)</f>
        <v>0</v>
      </c>
      <c r="BO82" s="9">
        <f>VLOOKUP($E82,'ALL-GTK-SD-SMP-SMA-SMK-SLB'!$F$14:$CG$713,'ALL-GTK-SD-SMP-SMA-SMK-SLB'!BP$7,FALSE)</f>
        <v>0</v>
      </c>
      <c r="BP82" s="9">
        <f>VLOOKUP($E82,'ALL-GTK-SD-SMP-SMA-SMK-SLB'!$F$14:$CG$713,'ALL-GTK-SD-SMP-SMA-SMK-SLB'!BQ$7,FALSE)</f>
        <v>0</v>
      </c>
      <c r="BQ82" s="9">
        <f>VLOOKUP($E82,'ALL-GTK-SD-SMP-SMA-SMK-SLB'!$F$14:$CG$713,'ALL-GTK-SD-SMP-SMA-SMK-SLB'!BR$7,FALSE)</f>
        <v>0</v>
      </c>
      <c r="BR82" s="9">
        <f>VLOOKUP($E82,'ALL-GTK-SD-SMP-SMA-SMK-SLB'!$F$14:$CG$713,'ALL-GTK-SD-SMP-SMA-SMK-SLB'!BS$7,FALSE)</f>
        <v>0</v>
      </c>
      <c r="BS82" s="9">
        <f>VLOOKUP($E82,'ALL-GTK-SD-SMP-SMA-SMK-SLB'!$F$14:$CG$713,'ALL-GTK-SD-SMP-SMA-SMK-SLB'!BT$7,FALSE)</f>
        <v>0</v>
      </c>
      <c r="BT82" s="9">
        <f>VLOOKUP($E82,'ALL-GTK-SD-SMP-SMA-SMK-SLB'!$F$14:$CG$713,'ALL-GTK-SD-SMP-SMA-SMK-SLB'!BU$7,FALSE)</f>
        <v>0</v>
      </c>
      <c r="BU82" s="299">
        <f t="shared" si="65"/>
        <v>0</v>
      </c>
      <c r="BV82" s="299">
        <f t="shared" si="66"/>
        <v>0</v>
      </c>
      <c r="BW82" s="44">
        <f t="shared" si="67"/>
        <v>0</v>
      </c>
      <c r="BX82" s="44">
        <f t="shared" si="68"/>
        <v>0</v>
      </c>
      <c r="BY82" s="11">
        <f t="shared" si="69"/>
        <v>0</v>
      </c>
      <c r="BZ82" s="14">
        <f t="shared" si="70"/>
        <v>5</v>
      </c>
      <c r="CA82" s="14">
        <f t="shared" si="71"/>
        <v>5</v>
      </c>
      <c r="CB82" s="13">
        <f t="shared" si="72"/>
        <v>0</v>
      </c>
      <c r="CC82" s="13">
        <f t="shared" si="73"/>
        <v>0</v>
      </c>
      <c r="CD82" s="312">
        <f t="shared" si="74"/>
        <v>5</v>
      </c>
      <c r="CE82" s="312">
        <f t="shared" si="75"/>
        <v>5</v>
      </c>
      <c r="CF82" s="313">
        <f t="shared" si="76"/>
        <v>10</v>
      </c>
      <c r="CG82" s="302" t="str">
        <f t="shared" si="77"/>
        <v>OK</v>
      </c>
    </row>
    <row r="83" spans="1:85" ht="14.25" x14ac:dyDescent="0.25">
      <c r="A83" s="6">
        <v>71</v>
      </c>
      <c r="B83" s="495">
        <v>71</v>
      </c>
      <c r="C83" s="495" t="s">
        <v>6</v>
      </c>
      <c r="D83" s="496" t="s">
        <v>25</v>
      </c>
      <c r="E83" s="626">
        <v>20340598</v>
      </c>
      <c r="F83" s="627" t="s">
        <v>338</v>
      </c>
      <c r="G83" s="624" t="s">
        <v>52</v>
      </c>
      <c r="H83" s="9">
        <f>VLOOKUP($E83,'ALL-GTK-SD-SMP-SMA-SMK-SLB'!$F$14:$CG$713,'ALL-GTK-SD-SMP-SMA-SMK-SLB'!I$7,FALSE)</f>
        <v>0</v>
      </c>
      <c r="I83" s="9">
        <f>VLOOKUP($E83,'ALL-GTK-SD-SMP-SMA-SMK-SLB'!$F$14:$CG$713,'ALL-GTK-SD-SMP-SMA-SMK-SLB'!J$7,FALSE)</f>
        <v>0</v>
      </c>
      <c r="J83" s="9">
        <f>VLOOKUP($E83,'ALL-GTK-SD-SMP-SMA-SMK-SLB'!$F$14:$CG$713,'ALL-GTK-SD-SMP-SMA-SMK-SLB'!K$7,FALSE)</f>
        <v>0</v>
      </c>
      <c r="K83" s="9">
        <f>VLOOKUP($E83,'ALL-GTK-SD-SMP-SMA-SMK-SLB'!$F$14:$CG$713,'ALL-GTK-SD-SMP-SMA-SMK-SLB'!L$7,FALSE)</f>
        <v>0</v>
      </c>
      <c r="L83" s="9">
        <f>VLOOKUP($E83,'ALL-GTK-SD-SMP-SMA-SMK-SLB'!$F$14:$CG$713,'ALL-GTK-SD-SMP-SMA-SMK-SLB'!M$7,FALSE)</f>
        <v>0</v>
      </c>
      <c r="M83" s="9">
        <f>VLOOKUP($E83,'ALL-GTK-SD-SMP-SMA-SMK-SLB'!$F$14:$CG$713,'ALL-GTK-SD-SMP-SMA-SMK-SLB'!N$7,FALSE)</f>
        <v>0</v>
      </c>
      <c r="N83" s="9">
        <f>VLOOKUP($E83,'ALL-GTK-SD-SMP-SMA-SMK-SLB'!$F$14:$CG$713,'ALL-GTK-SD-SMP-SMA-SMK-SLB'!O$7,FALSE)</f>
        <v>0</v>
      </c>
      <c r="O83" s="9">
        <f>VLOOKUP($E83,'ALL-GTK-SD-SMP-SMA-SMK-SLB'!$F$14:$CG$713,'ALL-GTK-SD-SMP-SMA-SMK-SLB'!P$7,FALSE)</f>
        <v>3</v>
      </c>
      <c r="P83" s="299">
        <f t="shared" si="42"/>
        <v>0</v>
      </c>
      <c r="Q83" s="299">
        <f t="shared" si="43"/>
        <v>3</v>
      </c>
      <c r="R83" s="300">
        <f t="shared" si="44"/>
        <v>3</v>
      </c>
      <c r="S83" s="9">
        <f>VLOOKUP($E83,'ALL-GTK-SD-SMP-SMA-SMK-SLB'!$F$14:$CG$713,'ALL-GTK-SD-SMP-SMA-SMK-SLB'!T$7,FALSE)</f>
        <v>0</v>
      </c>
      <c r="T83" s="9">
        <f>VLOOKUP($E83,'ALL-GTK-SD-SMP-SMA-SMK-SLB'!$F$14:$CG$713,'ALL-GTK-SD-SMP-SMA-SMK-SLB'!U$7,FALSE)</f>
        <v>0</v>
      </c>
      <c r="U83" s="9">
        <f>VLOOKUP($E83,'ALL-GTK-SD-SMP-SMA-SMK-SLB'!$F$14:$CG$713,'ALL-GTK-SD-SMP-SMA-SMK-SLB'!V$7,FALSE)</f>
        <v>0</v>
      </c>
      <c r="V83" s="9">
        <f>VLOOKUP($E83,'ALL-GTK-SD-SMP-SMA-SMK-SLB'!$F$14:$CG$713,'ALL-GTK-SD-SMP-SMA-SMK-SLB'!W$7,FALSE)</f>
        <v>0</v>
      </c>
      <c r="W83" s="9">
        <f>VLOOKUP($E83,'ALL-GTK-SD-SMP-SMA-SMK-SLB'!$F$14:$CG$713,'ALL-GTK-SD-SMP-SMA-SMK-SLB'!X$7,FALSE)</f>
        <v>3</v>
      </c>
      <c r="X83" s="9">
        <f>VLOOKUP($E83,'ALL-GTK-SD-SMP-SMA-SMK-SLB'!$F$14:$CG$713,'ALL-GTK-SD-SMP-SMA-SMK-SLB'!Y$7,FALSE)</f>
        <v>2</v>
      </c>
      <c r="Y83" s="299">
        <f t="shared" si="45"/>
        <v>3</v>
      </c>
      <c r="Z83" s="299">
        <f t="shared" si="46"/>
        <v>2</v>
      </c>
      <c r="AA83" s="10">
        <f t="shared" si="47"/>
        <v>5</v>
      </c>
      <c r="AB83" s="44">
        <f t="shared" si="48"/>
        <v>3</v>
      </c>
      <c r="AC83" s="44">
        <f t="shared" si="49"/>
        <v>5</v>
      </c>
      <c r="AD83" s="11">
        <f t="shared" si="50"/>
        <v>8</v>
      </c>
      <c r="AE83" s="9">
        <f>VLOOKUP($E83,'ALL-GTK-SD-SMP-SMA-SMK-SLB'!$F$14:$CG$713,'ALL-GTK-SD-SMP-SMA-SMK-SLB'!AF$7,FALSE)</f>
        <v>2</v>
      </c>
      <c r="AF83" s="9">
        <f>VLOOKUP($E83,'ALL-GTK-SD-SMP-SMA-SMK-SLB'!$F$14:$CG$713,'ALL-GTK-SD-SMP-SMA-SMK-SLB'!AG$7,FALSE)</f>
        <v>3</v>
      </c>
      <c r="AG83" s="10">
        <f t="shared" si="51"/>
        <v>5</v>
      </c>
      <c r="AH83" s="9">
        <f>VLOOKUP($E83,'ALL-GTK-SD-SMP-SMA-SMK-SLB'!$F$14:$CG$713,'ALL-GTK-SD-SMP-SMA-SMK-SLB'!AI$7,FALSE)</f>
        <v>1</v>
      </c>
      <c r="AI83" s="9">
        <f>VLOOKUP($E83,'ALL-GTK-SD-SMP-SMA-SMK-SLB'!$F$14:$CG$713,'ALL-GTK-SD-SMP-SMA-SMK-SLB'!AJ$7,FALSE)</f>
        <v>2</v>
      </c>
      <c r="AJ83" s="10">
        <f t="shared" si="52"/>
        <v>3</v>
      </c>
      <c r="AK83" s="44">
        <f t="shared" si="53"/>
        <v>3</v>
      </c>
      <c r="AL83" s="44">
        <f t="shared" si="54"/>
        <v>5</v>
      </c>
      <c r="AM83" s="11">
        <f t="shared" si="55"/>
        <v>8</v>
      </c>
      <c r="AN83" s="299">
        <f>VLOOKUP($E83,'ALL-GTK-SD-SMP-SMA-SMK-SLB'!$F$14:$CG$713,'ALL-GTK-SD-SMP-SMA-SMK-SLB'!AO$7,FALSE)</f>
        <v>0</v>
      </c>
      <c r="AO83" s="299">
        <f>VLOOKUP($E83,'ALL-GTK-SD-SMP-SMA-SMK-SLB'!$F$14:$CG$713,'ALL-GTK-SD-SMP-SMA-SMK-SLB'!AP$7,FALSE)</f>
        <v>0</v>
      </c>
      <c r="AP83" s="9">
        <f>VLOOKUP($E83,'ALL-GTK-SD-SMP-SMA-SMK-SLB'!$F$14:$CG$713,'ALL-GTK-SD-SMP-SMA-SMK-SLB'!AQ$7,FALSE)</f>
        <v>0</v>
      </c>
      <c r="AQ83" s="9">
        <f>VLOOKUP($E83,'ALL-GTK-SD-SMP-SMA-SMK-SLB'!$F$14:$CG$713,'ALL-GTK-SD-SMP-SMA-SMK-SLB'!AR$7,FALSE)</f>
        <v>0</v>
      </c>
      <c r="AR83" s="9">
        <f>VLOOKUP($E83,'ALL-GTK-SD-SMP-SMA-SMK-SLB'!$F$14:$CG$713,'ALL-GTK-SD-SMP-SMA-SMK-SLB'!AS$7,FALSE)</f>
        <v>0</v>
      </c>
      <c r="AS83" s="9">
        <f>VLOOKUP($E83,'ALL-GTK-SD-SMP-SMA-SMK-SLB'!$F$14:$CG$713,'ALL-GTK-SD-SMP-SMA-SMK-SLB'!AT$7,FALSE)</f>
        <v>0</v>
      </c>
      <c r="AT83" s="9">
        <f>VLOOKUP($E83,'ALL-GTK-SD-SMP-SMA-SMK-SLB'!$F$14:$CG$713,'ALL-GTK-SD-SMP-SMA-SMK-SLB'!AU$7,FALSE)</f>
        <v>0</v>
      </c>
      <c r="AU83" s="9">
        <f>VLOOKUP($E83,'ALL-GTK-SD-SMP-SMA-SMK-SLB'!$F$14:$CG$713,'ALL-GTK-SD-SMP-SMA-SMK-SLB'!AV$7,FALSE)</f>
        <v>0</v>
      </c>
      <c r="AV83" s="9">
        <f>VLOOKUP($E83,'ALL-GTK-SD-SMP-SMA-SMK-SLB'!$F$14:$CG$713,'ALL-GTK-SD-SMP-SMA-SMK-SLB'!AW$7,FALSE)</f>
        <v>0</v>
      </c>
      <c r="AW83" s="9">
        <f>VLOOKUP($E83,'ALL-GTK-SD-SMP-SMA-SMK-SLB'!$F$14:$CG$713,'ALL-GTK-SD-SMP-SMA-SMK-SLB'!AX$7,FALSE)</f>
        <v>0</v>
      </c>
      <c r="AX83" s="9">
        <f>VLOOKUP($E83,'ALL-GTK-SD-SMP-SMA-SMK-SLB'!$F$14:$CG$713,'ALL-GTK-SD-SMP-SMA-SMK-SLB'!AY$7,FALSE)</f>
        <v>3</v>
      </c>
      <c r="AY83" s="9">
        <f>VLOOKUP($E83,'ALL-GTK-SD-SMP-SMA-SMK-SLB'!$F$14:$CG$713,'ALL-GTK-SD-SMP-SMA-SMK-SLB'!AZ$7,FALSE)</f>
        <v>5</v>
      </c>
      <c r="AZ83" s="9">
        <f>VLOOKUP($E83,'ALL-GTK-SD-SMP-SMA-SMK-SLB'!$F$14:$CG$713,'ALL-GTK-SD-SMP-SMA-SMK-SLB'!BA$7,FALSE)</f>
        <v>0</v>
      </c>
      <c r="BA83" s="9">
        <f>VLOOKUP($E83,'ALL-GTK-SD-SMP-SMA-SMK-SLB'!$F$14:$CG$713,'ALL-GTK-SD-SMP-SMA-SMK-SLB'!BB$7,FALSE)</f>
        <v>0</v>
      </c>
      <c r="BB83" s="9">
        <f>VLOOKUP($E83,'ALL-GTK-SD-SMP-SMA-SMK-SLB'!$F$14:$CG$713,'ALL-GTK-SD-SMP-SMA-SMK-SLB'!BC$7,FALSE)</f>
        <v>0</v>
      </c>
      <c r="BC83" s="9">
        <f>VLOOKUP($E83,'ALL-GTK-SD-SMP-SMA-SMK-SLB'!$F$14:$CG$713,'ALL-GTK-SD-SMP-SMA-SMK-SLB'!BD$7,FALSE)</f>
        <v>0</v>
      </c>
      <c r="BD83" s="310">
        <f t="shared" si="56"/>
        <v>0</v>
      </c>
      <c r="BE83" s="310">
        <f t="shared" si="57"/>
        <v>0</v>
      </c>
      <c r="BF83" s="10">
        <f t="shared" si="58"/>
        <v>0</v>
      </c>
      <c r="BG83" s="311">
        <f t="shared" si="59"/>
        <v>3</v>
      </c>
      <c r="BH83" s="311">
        <f t="shared" si="60"/>
        <v>5</v>
      </c>
      <c r="BI83" s="10">
        <f t="shared" si="61"/>
        <v>8</v>
      </c>
      <c r="BJ83" s="44">
        <f t="shared" si="62"/>
        <v>3</v>
      </c>
      <c r="BK83" s="44">
        <f t="shared" si="63"/>
        <v>5</v>
      </c>
      <c r="BL83" s="11">
        <f t="shared" si="64"/>
        <v>8</v>
      </c>
      <c r="BM83" s="9">
        <f>VLOOKUP($E83,'ALL-GTK-SD-SMP-SMA-SMK-SLB'!$F$14:$CG$713,'ALL-GTK-SD-SMP-SMA-SMK-SLB'!BN$7,FALSE)</f>
        <v>0</v>
      </c>
      <c r="BN83" s="9">
        <f>VLOOKUP($E83,'ALL-GTK-SD-SMP-SMA-SMK-SLB'!$F$14:$CG$713,'ALL-GTK-SD-SMP-SMA-SMK-SLB'!BO$7,FALSE)</f>
        <v>0</v>
      </c>
      <c r="BO83" s="9">
        <f>VLOOKUP($E83,'ALL-GTK-SD-SMP-SMA-SMK-SLB'!$F$14:$CG$713,'ALL-GTK-SD-SMP-SMA-SMK-SLB'!BP$7,FALSE)</f>
        <v>0</v>
      </c>
      <c r="BP83" s="9">
        <f>VLOOKUP($E83,'ALL-GTK-SD-SMP-SMA-SMK-SLB'!$F$14:$CG$713,'ALL-GTK-SD-SMP-SMA-SMK-SLB'!BQ$7,FALSE)</f>
        <v>0</v>
      </c>
      <c r="BQ83" s="9">
        <f>VLOOKUP($E83,'ALL-GTK-SD-SMP-SMA-SMK-SLB'!$F$14:$CG$713,'ALL-GTK-SD-SMP-SMA-SMK-SLB'!BR$7,FALSE)</f>
        <v>0</v>
      </c>
      <c r="BR83" s="9">
        <f>VLOOKUP($E83,'ALL-GTK-SD-SMP-SMA-SMK-SLB'!$F$14:$CG$713,'ALL-GTK-SD-SMP-SMA-SMK-SLB'!BS$7,FALSE)</f>
        <v>0</v>
      </c>
      <c r="BS83" s="9">
        <f>VLOOKUP($E83,'ALL-GTK-SD-SMP-SMA-SMK-SLB'!$F$14:$CG$713,'ALL-GTK-SD-SMP-SMA-SMK-SLB'!BT$7,FALSE)</f>
        <v>0</v>
      </c>
      <c r="BT83" s="9">
        <f>VLOOKUP($E83,'ALL-GTK-SD-SMP-SMA-SMK-SLB'!$F$14:$CG$713,'ALL-GTK-SD-SMP-SMA-SMK-SLB'!BU$7,FALSE)</f>
        <v>0</v>
      </c>
      <c r="BU83" s="299">
        <f t="shared" si="65"/>
        <v>0</v>
      </c>
      <c r="BV83" s="299">
        <f t="shared" si="66"/>
        <v>0</v>
      </c>
      <c r="BW83" s="44">
        <f t="shared" si="67"/>
        <v>0</v>
      </c>
      <c r="BX83" s="44">
        <f t="shared" si="68"/>
        <v>0</v>
      </c>
      <c r="BY83" s="11">
        <f t="shared" si="69"/>
        <v>0</v>
      </c>
      <c r="BZ83" s="14">
        <f t="shared" si="70"/>
        <v>3</v>
      </c>
      <c r="CA83" s="14">
        <f t="shared" si="71"/>
        <v>5</v>
      </c>
      <c r="CB83" s="13">
        <f t="shared" si="72"/>
        <v>0</v>
      </c>
      <c r="CC83" s="13">
        <f t="shared" si="73"/>
        <v>0</v>
      </c>
      <c r="CD83" s="312">
        <f t="shared" si="74"/>
        <v>3</v>
      </c>
      <c r="CE83" s="312">
        <f t="shared" si="75"/>
        <v>5</v>
      </c>
      <c r="CF83" s="313">
        <f t="shared" si="76"/>
        <v>8</v>
      </c>
      <c r="CG83" s="302" t="str">
        <f t="shared" si="77"/>
        <v>OK</v>
      </c>
    </row>
    <row r="84" spans="1:85" ht="14.25" x14ac:dyDescent="0.25">
      <c r="A84" s="6">
        <v>72</v>
      </c>
      <c r="B84" s="495">
        <v>72</v>
      </c>
      <c r="C84" s="495" t="s">
        <v>6</v>
      </c>
      <c r="D84" s="496" t="s">
        <v>25</v>
      </c>
      <c r="E84" s="626">
        <v>20319250</v>
      </c>
      <c r="F84" s="627" t="s">
        <v>339</v>
      </c>
      <c r="G84" s="624" t="s">
        <v>52</v>
      </c>
      <c r="H84" s="9">
        <f>VLOOKUP($E84,'ALL-GTK-SD-SMP-SMA-SMK-SLB'!$F$14:$CG$713,'ALL-GTK-SD-SMP-SMA-SMK-SLB'!I$7,FALSE)</f>
        <v>0</v>
      </c>
      <c r="I84" s="9">
        <f>VLOOKUP($E84,'ALL-GTK-SD-SMP-SMA-SMK-SLB'!$F$14:$CG$713,'ALL-GTK-SD-SMP-SMA-SMK-SLB'!J$7,FALSE)</f>
        <v>0</v>
      </c>
      <c r="J84" s="9">
        <f>VLOOKUP($E84,'ALL-GTK-SD-SMP-SMA-SMK-SLB'!$F$14:$CG$713,'ALL-GTK-SD-SMP-SMA-SMK-SLB'!K$7,FALSE)</f>
        <v>0</v>
      </c>
      <c r="K84" s="9">
        <f>VLOOKUP($E84,'ALL-GTK-SD-SMP-SMA-SMK-SLB'!$F$14:$CG$713,'ALL-GTK-SD-SMP-SMA-SMK-SLB'!L$7,FALSE)</f>
        <v>0</v>
      </c>
      <c r="L84" s="9">
        <f>VLOOKUP($E84,'ALL-GTK-SD-SMP-SMA-SMK-SLB'!$F$14:$CG$713,'ALL-GTK-SD-SMP-SMA-SMK-SLB'!M$7,FALSE)</f>
        <v>0</v>
      </c>
      <c r="M84" s="9">
        <f>VLOOKUP($E84,'ALL-GTK-SD-SMP-SMA-SMK-SLB'!$F$14:$CG$713,'ALL-GTK-SD-SMP-SMA-SMK-SLB'!N$7,FALSE)</f>
        <v>2</v>
      </c>
      <c r="N84" s="9">
        <f>VLOOKUP($E84,'ALL-GTK-SD-SMP-SMA-SMK-SLB'!$F$14:$CG$713,'ALL-GTK-SD-SMP-SMA-SMK-SLB'!O$7,FALSE)</f>
        <v>1</v>
      </c>
      <c r="O84" s="9">
        <f>VLOOKUP($E84,'ALL-GTK-SD-SMP-SMA-SMK-SLB'!$F$14:$CG$713,'ALL-GTK-SD-SMP-SMA-SMK-SLB'!P$7,FALSE)</f>
        <v>3</v>
      </c>
      <c r="P84" s="299">
        <f t="shared" si="42"/>
        <v>1</v>
      </c>
      <c r="Q84" s="299">
        <f t="shared" si="43"/>
        <v>5</v>
      </c>
      <c r="R84" s="300">
        <f t="shared" si="44"/>
        <v>6</v>
      </c>
      <c r="S84" s="9">
        <f>VLOOKUP($E84,'ALL-GTK-SD-SMP-SMA-SMK-SLB'!$F$14:$CG$713,'ALL-GTK-SD-SMP-SMA-SMK-SLB'!T$7,FALSE)</f>
        <v>0</v>
      </c>
      <c r="T84" s="9">
        <f>VLOOKUP($E84,'ALL-GTK-SD-SMP-SMA-SMK-SLB'!$F$14:$CG$713,'ALL-GTK-SD-SMP-SMA-SMK-SLB'!U$7,FALSE)</f>
        <v>0</v>
      </c>
      <c r="U84" s="9">
        <f>VLOOKUP($E84,'ALL-GTK-SD-SMP-SMA-SMK-SLB'!$F$14:$CG$713,'ALL-GTK-SD-SMP-SMA-SMK-SLB'!V$7,FALSE)</f>
        <v>0</v>
      </c>
      <c r="V84" s="9">
        <f>VLOOKUP($E84,'ALL-GTK-SD-SMP-SMA-SMK-SLB'!$F$14:$CG$713,'ALL-GTK-SD-SMP-SMA-SMK-SLB'!W$7,FALSE)</f>
        <v>1</v>
      </c>
      <c r="W84" s="9">
        <f>VLOOKUP($E84,'ALL-GTK-SD-SMP-SMA-SMK-SLB'!$F$14:$CG$713,'ALL-GTK-SD-SMP-SMA-SMK-SLB'!X$7,FALSE)</f>
        <v>0</v>
      </c>
      <c r="X84" s="9">
        <f>VLOOKUP($E84,'ALL-GTK-SD-SMP-SMA-SMK-SLB'!$F$14:$CG$713,'ALL-GTK-SD-SMP-SMA-SMK-SLB'!Y$7,FALSE)</f>
        <v>1</v>
      </c>
      <c r="Y84" s="299">
        <f t="shared" si="45"/>
        <v>0</v>
      </c>
      <c r="Z84" s="299">
        <f t="shared" si="46"/>
        <v>2</v>
      </c>
      <c r="AA84" s="10">
        <f t="shared" si="47"/>
        <v>2</v>
      </c>
      <c r="AB84" s="44">
        <f t="shared" si="48"/>
        <v>1</v>
      </c>
      <c r="AC84" s="44">
        <f t="shared" si="49"/>
        <v>7</v>
      </c>
      <c r="AD84" s="11">
        <f t="shared" si="50"/>
        <v>8</v>
      </c>
      <c r="AE84" s="9">
        <f>VLOOKUP($E84,'ALL-GTK-SD-SMP-SMA-SMK-SLB'!$F$14:$CG$713,'ALL-GTK-SD-SMP-SMA-SMK-SLB'!AF$7,FALSE)</f>
        <v>0</v>
      </c>
      <c r="AF84" s="9">
        <f>VLOOKUP($E84,'ALL-GTK-SD-SMP-SMA-SMK-SLB'!$F$14:$CG$713,'ALL-GTK-SD-SMP-SMA-SMK-SLB'!AG$7,FALSE)</f>
        <v>3</v>
      </c>
      <c r="AG84" s="10">
        <f t="shared" si="51"/>
        <v>3</v>
      </c>
      <c r="AH84" s="9">
        <f>VLOOKUP($E84,'ALL-GTK-SD-SMP-SMA-SMK-SLB'!$F$14:$CG$713,'ALL-GTK-SD-SMP-SMA-SMK-SLB'!AI$7,FALSE)</f>
        <v>1</v>
      </c>
      <c r="AI84" s="9">
        <f>VLOOKUP($E84,'ALL-GTK-SD-SMP-SMA-SMK-SLB'!$F$14:$CG$713,'ALL-GTK-SD-SMP-SMA-SMK-SLB'!AJ$7,FALSE)</f>
        <v>4</v>
      </c>
      <c r="AJ84" s="10">
        <f t="shared" si="52"/>
        <v>5</v>
      </c>
      <c r="AK84" s="44">
        <f t="shared" si="53"/>
        <v>1</v>
      </c>
      <c r="AL84" s="44">
        <f t="shared" si="54"/>
        <v>7</v>
      </c>
      <c r="AM84" s="11">
        <f t="shared" si="55"/>
        <v>8</v>
      </c>
      <c r="AN84" s="299">
        <f>VLOOKUP($E84,'ALL-GTK-SD-SMP-SMA-SMK-SLB'!$F$14:$CG$713,'ALL-GTK-SD-SMP-SMA-SMK-SLB'!AO$7,FALSE)</f>
        <v>0</v>
      </c>
      <c r="AO84" s="299">
        <f>VLOOKUP($E84,'ALL-GTK-SD-SMP-SMA-SMK-SLB'!$F$14:$CG$713,'ALL-GTK-SD-SMP-SMA-SMK-SLB'!AP$7,FALSE)</f>
        <v>0</v>
      </c>
      <c r="AP84" s="9">
        <f>VLOOKUP($E84,'ALL-GTK-SD-SMP-SMA-SMK-SLB'!$F$14:$CG$713,'ALL-GTK-SD-SMP-SMA-SMK-SLB'!AQ$7,FALSE)</f>
        <v>0</v>
      </c>
      <c r="AQ84" s="9">
        <f>VLOOKUP($E84,'ALL-GTK-SD-SMP-SMA-SMK-SLB'!$F$14:$CG$713,'ALL-GTK-SD-SMP-SMA-SMK-SLB'!AR$7,FALSE)</f>
        <v>0</v>
      </c>
      <c r="AR84" s="9">
        <f>VLOOKUP($E84,'ALL-GTK-SD-SMP-SMA-SMK-SLB'!$F$14:$CG$713,'ALL-GTK-SD-SMP-SMA-SMK-SLB'!AS$7,FALSE)</f>
        <v>0</v>
      </c>
      <c r="AS84" s="9">
        <f>VLOOKUP($E84,'ALL-GTK-SD-SMP-SMA-SMK-SLB'!$F$14:$CG$713,'ALL-GTK-SD-SMP-SMA-SMK-SLB'!AT$7,FALSE)</f>
        <v>0</v>
      </c>
      <c r="AT84" s="9">
        <f>VLOOKUP($E84,'ALL-GTK-SD-SMP-SMA-SMK-SLB'!$F$14:$CG$713,'ALL-GTK-SD-SMP-SMA-SMK-SLB'!AU$7,FALSE)</f>
        <v>0</v>
      </c>
      <c r="AU84" s="9">
        <f>VLOOKUP($E84,'ALL-GTK-SD-SMP-SMA-SMK-SLB'!$F$14:$CG$713,'ALL-GTK-SD-SMP-SMA-SMK-SLB'!AV$7,FALSE)</f>
        <v>0</v>
      </c>
      <c r="AV84" s="9">
        <f>VLOOKUP($E84,'ALL-GTK-SD-SMP-SMA-SMK-SLB'!$F$14:$CG$713,'ALL-GTK-SD-SMP-SMA-SMK-SLB'!AW$7,FALSE)</f>
        <v>0</v>
      </c>
      <c r="AW84" s="9">
        <f>VLOOKUP($E84,'ALL-GTK-SD-SMP-SMA-SMK-SLB'!$F$14:$CG$713,'ALL-GTK-SD-SMP-SMA-SMK-SLB'!AX$7,FALSE)</f>
        <v>0</v>
      </c>
      <c r="AX84" s="9">
        <f>VLOOKUP($E84,'ALL-GTK-SD-SMP-SMA-SMK-SLB'!$F$14:$CG$713,'ALL-GTK-SD-SMP-SMA-SMK-SLB'!AY$7,FALSE)</f>
        <v>0</v>
      </c>
      <c r="AY84" s="9">
        <f>VLOOKUP($E84,'ALL-GTK-SD-SMP-SMA-SMK-SLB'!$F$14:$CG$713,'ALL-GTK-SD-SMP-SMA-SMK-SLB'!AZ$7,FALSE)</f>
        <v>7</v>
      </c>
      <c r="AZ84" s="9">
        <f>VLOOKUP($E84,'ALL-GTK-SD-SMP-SMA-SMK-SLB'!$F$14:$CG$713,'ALL-GTK-SD-SMP-SMA-SMK-SLB'!BA$7,FALSE)</f>
        <v>1</v>
      </c>
      <c r="BA84" s="9">
        <f>VLOOKUP($E84,'ALL-GTK-SD-SMP-SMA-SMK-SLB'!$F$14:$CG$713,'ALL-GTK-SD-SMP-SMA-SMK-SLB'!BB$7,FALSE)</f>
        <v>0</v>
      </c>
      <c r="BB84" s="9">
        <f>VLOOKUP($E84,'ALL-GTK-SD-SMP-SMA-SMK-SLB'!$F$14:$CG$713,'ALL-GTK-SD-SMP-SMA-SMK-SLB'!BC$7,FALSE)</f>
        <v>0</v>
      </c>
      <c r="BC84" s="9">
        <f>VLOOKUP($E84,'ALL-GTK-SD-SMP-SMA-SMK-SLB'!$F$14:$CG$713,'ALL-GTK-SD-SMP-SMA-SMK-SLB'!BD$7,FALSE)</f>
        <v>0</v>
      </c>
      <c r="BD84" s="310">
        <f t="shared" si="56"/>
        <v>0</v>
      </c>
      <c r="BE84" s="310">
        <f t="shared" si="57"/>
        <v>0</v>
      </c>
      <c r="BF84" s="10">
        <f t="shared" si="58"/>
        <v>0</v>
      </c>
      <c r="BG84" s="311">
        <f t="shared" si="59"/>
        <v>1</v>
      </c>
      <c r="BH84" s="311">
        <f t="shared" si="60"/>
        <v>7</v>
      </c>
      <c r="BI84" s="10">
        <f t="shared" si="61"/>
        <v>8</v>
      </c>
      <c r="BJ84" s="44">
        <f t="shared" si="62"/>
        <v>1</v>
      </c>
      <c r="BK84" s="44">
        <f t="shared" si="63"/>
        <v>7</v>
      </c>
      <c r="BL84" s="11">
        <f t="shared" si="64"/>
        <v>8</v>
      </c>
      <c r="BM84" s="9">
        <f>VLOOKUP($E84,'ALL-GTK-SD-SMP-SMA-SMK-SLB'!$F$14:$CG$713,'ALL-GTK-SD-SMP-SMA-SMK-SLB'!BN$7,FALSE)</f>
        <v>0</v>
      </c>
      <c r="BN84" s="9">
        <f>VLOOKUP($E84,'ALL-GTK-SD-SMP-SMA-SMK-SLB'!$F$14:$CG$713,'ALL-GTK-SD-SMP-SMA-SMK-SLB'!BO$7,FALSE)</f>
        <v>0</v>
      </c>
      <c r="BO84" s="9">
        <f>VLOOKUP($E84,'ALL-GTK-SD-SMP-SMA-SMK-SLB'!$F$14:$CG$713,'ALL-GTK-SD-SMP-SMA-SMK-SLB'!BP$7,FALSE)</f>
        <v>0</v>
      </c>
      <c r="BP84" s="9">
        <f>VLOOKUP($E84,'ALL-GTK-SD-SMP-SMA-SMK-SLB'!$F$14:$CG$713,'ALL-GTK-SD-SMP-SMA-SMK-SLB'!BQ$7,FALSE)</f>
        <v>0</v>
      </c>
      <c r="BQ84" s="9">
        <f>VLOOKUP($E84,'ALL-GTK-SD-SMP-SMA-SMK-SLB'!$F$14:$CG$713,'ALL-GTK-SD-SMP-SMA-SMK-SLB'!BR$7,FALSE)</f>
        <v>0</v>
      </c>
      <c r="BR84" s="9">
        <f>VLOOKUP($E84,'ALL-GTK-SD-SMP-SMA-SMK-SLB'!$F$14:$CG$713,'ALL-GTK-SD-SMP-SMA-SMK-SLB'!BS$7,FALSE)</f>
        <v>0</v>
      </c>
      <c r="BS84" s="9">
        <f>VLOOKUP($E84,'ALL-GTK-SD-SMP-SMA-SMK-SLB'!$F$14:$CG$713,'ALL-GTK-SD-SMP-SMA-SMK-SLB'!BT$7,FALSE)</f>
        <v>0</v>
      </c>
      <c r="BT84" s="9">
        <f>VLOOKUP($E84,'ALL-GTK-SD-SMP-SMA-SMK-SLB'!$F$14:$CG$713,'ALL-GTK-SD-SMP-SMA-SMK-SLB'!BU$7,FALSE)</f>
        <v>0</v>
      </c>
      <c r="BU84" s="299">
        <f t="shared" si="65"/>
        <v>0</v>
      </c>
      <c r="BV84" s="299">
        <f t="shared" si="66"/>
        <v>0</v>
      </c>
      <c r="BW84" s="44">
        <f t="shared" si="67"/>
        <v>0</v>
      </c>
      <c r="BX84" s="44">
        <f t="shared" si="68"/>
        <v>0</v>
      </c>
      <c r="BY84" s="11">
        <f t="shared" si="69"/>
        <v>0</v>
      </c>
      <c r="BZ84" s="14">
        <f t="shared" si="70"/>
        <v>1</v>
      </c>
      <c r="CA84" s="14">
        <f t="shared" si="71"/>
        <v>7</v>
      </c>
      <c r="CB84" s="13">
        <f t="shared" si="72"/>
        <v>0</v>
      </c>
      <c r="CC84" s="13">
        <f t="shared" si="73"/>
        <v>0</v>
      </c>
      <c r="CD84" s="312">
        <f t="shared" si="74"/>
        <v>1</v>
      </c>
      <c r="CE84" s="312">
        <f t="shared" si="75"/>
        <v>7</v>
      </c>
      <c r="CF84" s="313">
        <f t="shared" si="76"/>
        <v>8</v>
      </c>
      <c r="CG84" s="302" t="str">
        <f t="shared" si="77"/>
        <v>OK</v>
      </c>
    </row>
    <row r="85" spans="1:85" ht="14.25" x14ac:dyDescent="0.25">
      <c r="A85" s="6">
        <v>73</v>
      </c>
      <c r="B85" s="495">
        <v>73</v>
      </c>
      <c r="C85" s="495" t="s">
        <v>6</v>
      </c>
      <c r="D85" s="496" t="s">
        <v>25</v>
      </c>
      <c r="E85" s="626">
        <v>20319249</v>
      </c>
      <c r="F85" s="627" t="s">
        <v>340</v>
      </c>
      <c r="G85" s="624" t="s">
        <v>52</v>
      </c>
      <c r="H85" s="9">
        <f>VLOOKUP($E85,'ALL-GTK-SD-SMP-SMA-SMK-SLB'!$F$14:$CG$713,'ALL-GTK-SD-SMP-SMA-SMK-SLB'!I$7,FALSE)</f>
        <v>0</v>
      </c>
      <c r="I85" s="9">
        <f>VLOOKUP($E85,'ALL-GTK-SD-SMP-SMA-SMK-SLB'!$F$14:$CG$713,'ALL-GTK-SD-SMP-SMA-SMK-SLB'!J$7,FALSE)</f>
        <v>0</v>
      </c>
      <c r="J85" s="9">
        <f>VLOOKUP($E85,'ALL-GTK-SD-SMP-SMA-SMK-SLB'!$F$14:$CG$713,'ALL-GTK-SD-SMP-SMA-SMK-SLB'!K$7,FALSE)</f>
        <v>0</v>
      </c>
      <c r="K85" s="9">
        <f>VLOOKUP($E85,'ALL-GTK-SD-SMP-SMA-SMK-SLB'!$F$14:$CG$713,'ALL-GTK-SD-SMP-SMA-SMK-SLB'!L$7,FALSE)</f>
        <v>0</v>
      </c>
      <c r="L85" s="9">
        <f>VLOOKUP($E85,'ALL-GTK-SD-SMP-SMA-SMK-SLB'!$F$14:$CG$713,'ALL-GTK-SD-SMP-SMA-SMK-SLB'!M$7,FALSE)</f>
        <v>1</v>
      </c>
      <c r="M85" s="9">
        <f>VLOOKUP($E85,'ALL-GTK-SD-SMP-SMA-SMK-SLB'!$F$14:$CG$713,'ALL-GTK-SD-SMP-SMA-SMK-SLB'!N$7,FALSE)</f>
        <v>2</v>
      </c>
      <c r="N85" s="9">
        <f>VLOOKUP($E85,'ALL-GTK-SD-SMP-SMA-SMK-SLB'!$F$14:$CG$713,'ALL-GTK-SD-SMP-SMA-SMK-SLB'!O$7,FALSE)</f>
        <v>1</v>
      </c>
      <c r="O85" s="9">
        <f>VLOOKUP($E85,'ALL-GTK-SD-SMP-SMA-SMK-SLB'!$F$14:$CG$713,'ALL-GTK-SD-SMP-SMA-SMK-SLB'!P$7,FALSE)</f>
        <v>4</v>
      </c>
      <c r="P85" s="299">
        <f t="shared" si="42"/>
        <v>2</v>
      </c>
      <c r="Q85" s="299">
        <f t="shared" si="43"/>
        <v>6</v>
      </c>
      <c r="R85" s="300">
        <f t="shared" si="44"/>
        <v>8</v>
      </c>
      <c r="S85" s="9">
        <f>VLOOKUP($E85,'ALL-GTK-SD-SMP-SMA-SMK-SLB'!$F$14:$CG$713,'ALL-GTK-SD-SMP-SMA-SMK-SLB'!T$7,FALSE)</f>
        <v>0</v>
      </c>
      <c r="T85" s="9">
        <f>VLOOKUP($E85,'ALL-GTK-SD-SMP-SMA-SMK-SLB'!$F$14:$CG$713,'ALL-GTK-SD-SMP-SMA-SMK-SLB'!U$7,FALSE)</f>
        <v>0</v>
      </c>
      <c r="U85" s="9">
        <f>VLOOKUP($E85,'ALL-GTK-SD-SMP-SMA-SMK-SLB'!$F$14:$CG$713,'ALL-GTK-SD-SMP-SMA-SMK-SLB'!V$7,FALSE)</f>
        <v>0</v>
      </c>
      <c r="V85" s="9">
        <f>VLOOKUP($E85,'ALL-GTK-SD-SMP-SMA-SMK-SLB'!$F$14:$CG$713,'ALL-GTK-SD-SMP-SMA-SMK-SLB'!W$7,FALSE)</f>
        <v>0</v>
      </c>
      <c r="W85" s="9">
        <f>VLOOKUP($E85,'ALL-GTK-SD-SMP-SMA-SMK-SLB'!$F$14:$CG$713,'ALL-GTK-SD-SMP-SMA-SMK-SLB'!X$7,FALSE)</f>
        <v>1</v>
      </c>
      <c r="X85" s="9">
        <f>VLOOKUP($E85,'ALL-GTK-SD-SMP-SMA-SMK-SLB'!$F$14:$CG$713,'ALL-GTK-SD-SMP-SMA-SMK-SLB'!Y$7,FALSE)</f>
        <v>2</v>
      </c>
      <c r="Y85" s="299">
        <f t="shared" si="45"/>
        <v>1</v>
      </c>
      <c r="Z85" s="299">
        <f t="shared" si="46"/>
        <v>2</v>
      </c>
      <c r="AA85" s="10">
        <f t="shared" si="47"/>
        <v>3</v>
      </c>
      <c r="AB85" s="44">
        <f t="shared" si="48"/>
        <v>3</v>
      </c>
      <c r="AC85" s="44">
        <f t="shared" si="49"/>
        <v>8</v>
      </c>
      <c r="AD85" s="11">
        <f t="shared" si="50"/>
        <v>11</v>
      </c>
      <c r="AE85" s="9">
        <f>VLOOKUP($E85,'ALL-GTK-SD-SMP-SMA-SMK-SLB'!$F$14:$CG$713,'ALL-GTK-SD-SMP-SMA-SMK-SLB'!AF$7,FALSE)</f>
        <v>1</v>
      </c>
      <c r="AF85" s="9">
        <f>VLOOKUP($E85,'ALL-GTK-SD-SMP-SMA-SMK-SLB'!$F$14:$CG$713,'ALL-GTK-SD-SMP-SMA-SMK-SLB'!AG$7,FALSE)</f>
        <v>4</v>
      </c>
      <c r="AG85" s="10">
        <f t="shared" si="51"/>
        <v>5</v>
      </c>
      <c r="AH85" s="9">
        <f>VLOOKUP($E85,'ALL-GTK-SD-SMP-SMA-SMK-SLB'!$F$14:$CG$713,'ALL-GTK-SD-SMP-SMA-SMK-SLB'!AI$7,FALSE)</f>
        <v>2</v>
      </c>
      <c r="AI85" s="9">
        <f>VLOOKUP($E85,'ALL-GTK-SD-SMP-SMA-SMK-SLB'!$F$14:$CG$713,'ALL-GTK-SD-SMP-SMA-SMK-SLB'!AJ$7,FALSE)</f>
        <v>4</v>
      </c>
      <c r="AJ85" s="10">
        <f t="shared" si="52"/>
        <v>6</v>
      </c>
      <c r="AK85" s="44">
        <f t="shared" si="53"/>
        <v>3</v>
      </c>
      <c r="AL85" s="44">
        <f t="shared" si="54"/>
        <v>8</v>
      </c>
      <c r="AM85" s="11">
        <f t="shared" si="55"/>
        <v>11</v>
      </c>
      <c r="AN85" s="299">
        <f>VLOOKUP($E85,'ALL-GTK-SD-SMP-SMA-SMK-SLB'!$F$14:$CG$713,'ALL-GTK-SD-SMP-SMA-SMK-SLB'!AO$7,FALSE)</f>
        <v>1</v>
      </c>
      <c r="AO85" s="299">
        <f>VLOOKUP($E85,'ALL-GTK-SD-SMP-SMA-SMK-SLB'!$F$14:$CG$713,'ALL-GTK-SD-SMP-SMA-SMK-SLB'!AP$7,FALSE)</f>
        <v>0</v>
      </c>
      <c r="AP85" s="9">
        <f>VLOOKUP($E85,'ALL-GTK-SD-SMP-SMA-SMK-SLB'!$F$14:$CG$713,'ALL-GTK-SD-SMP-SMA-SMK-SLB'!AQ$7,FALSE)</f>
        <v>0</v>
      </c>
      <c r="AQ85" s="9">
        <f>VLOOKUP($E85,'ALL-GTK-SD-SMP-SMA-SMK-SLB'!$F$14:$CG$713,'ALL-GTK-SD-SMP-SMA-SMK-SLB'!AR$7,FALSE)</f>
        <v>0</v>
      </c>
      <c r="AR85" s="9">
        <f>VLOOKUP($E85,'ALL-GTK-SD-SMP-SMA-SMK-SLB'!$F$14:$CG$713,'ALL-GTK-SD-SMP-SMA-SMK-SLB'!AS$7,FALSE)</f>
        <v>0</v>
      </c>
      <c r="AS85" s="9">
        <f>VLOOKUP($E85,'ALL-GTK-SD-SMP-SMA-SMK-SLB'!$F$14:$CG$713,'ALL-GTK-SD-SMP-SMA-SMK-SLB'!AT$7,FALSE)</f>
        <v>0</v>
      </c>
      <c r="AT85" s="9">
        <f>VLOOKUP($E85,'ALL-GTK-SD-SMP-SMA-SMK-SLB'!$F$14:$CG$713,'ALL-GTK-SD-SMP-SMA-SMK-SLB'!AU$7,FALSE)</f>
        <v>0</v>
      </c>
      <c r="AU85" s="9">
        <f>VLOOKUP($E85,'ALL-GTK-SD-SMP-SMA-SMK-SLB'!$F$14:$CG$713,'ALL-GTK-SD-SMP-SMA-SMK-SLB'!AV$7,FALSE)</f>
        <v>0</v>
      </c>
      <c r="AV85" s="9">
        <f>VLOOKUP($E85,'ALL-GTK-SD-SMP-SMA-SMK-SLB'!$F$14:$CG$713,'ALL-GTK-SD-SMP-SMA-SMK-SLB'!AW$7,FALSE)</f>
        <v>0</v>
      </c>
      <c r="AW85" s="9">
        <f>VLOOKUP($E85,'ALL-GTK-SD-SMP-SMA-SMK-SLB'!$F$14:$CG$713,'ALL-GTK-SD-SMP-SMA-SMK-SLB'!AX$7,FALSE)</f>
        <v>0</v>
      </c>
      <c r="AX85" s="9">
        <f>VLOOKUP($E85,'ALL-GTK-SD-SMP-SMA-SMK-SLB'!$F$14:$CG$713,'ALL-GTK-SD-SMP-SMA-SMK-SLB'!AY$7,FALSE)</f>
        <v>2</v>
      </c>
      <c r="AY85" s="9">
        <f>VLOOKUP($E85,'ALL-GTK-SD-SMP-SMA-SMK-SLB'!$F$14:$CG$713,'ALL-GTK-SD-SMP-SMA-SMK-SLB'!AZ$7,FALSE)</f>
        <v>8</v>
      </c>
      <c r="AZ85" s="9">
        <f>VLOOKUP($E85,'ALL-GTK-SD-SMP-SMA-SMK-SLB'!$F$14:$CG$713,'ALL-GTK-SD-SMP-SMA-SMK-SLB'!BA$7,FALSE)</f>
        <v>0</v>
      </c>
      <c r="BA85" s="9">
        <f>VLOOKUP($E85,'ALL-GTK-SD-SMP-SMA-SMK-SLB'!$F$14:$CG$713,'ALL-GTK-SD-SMP-SMA-SMK-SLB'!BB$7,FALSE)</f>
        <v>0</v>
      </c>
      <c r="BB85" s="9">
        <f>VLOOKUP($E85,'ALL-GTK-SD-SMP-SMA-SMK-SLB'!$F$14:$CG$713,'ALL-GTK-SD-SMP-SMA-SMK-SLB'!BC$7,FALSE)</f>
        <v>0</v>
      </c>
      <c r="BC85" s="9">
        <f>VLOOKUP($E85,'ALL-GTK-SD-SMP-SMA-SMK-SLB'!$F$14:$CG$713,'ALL-GTK-SD-SMP-SMA-SMK-SLB'!BD$7,FALSE)</f>
        <v>0</v>
      </c>
      <c r="BD85" s="310">
        <f t="shared" si="56"/>
        <v>1</v>
      </c>
      <c r="BE85" s="310">
        <f t="shared" si="57"/>
        <v>0</v>
      </c>
      <c r="BF85" s="10">
        <f t="shared" si="58"/>
        <v>1</v>
      </c>
      <c r="BG85" s="311">
        <f t="shared" si="59"/>
        <v>2</v>
      </c>
      <c r="BH85" s="311">
        <f t="shared" si="60"/>
        <v>8</v>
      </c>
      <c r="BI85" s="10">
        <f t="shared" si="61"/>
        <v>10</v>
      </c>
      <c r="BJ85" s="44">
        <f t="shared" si="62"/>
        <v>3</v>
      </c>
      <c r="BK85" s="44">
        <f t="shared" si="63"/>
        <v>8</v>
      </c>
      <c r="BL85" s="11">
        <f t="shared" si="64"/>
        <v>11</v>
      </c>
      <c r="BM85" s="9">
        <f>VLOOKUP($E85,'ALL-GTK-SD-SMP-SMA-SMK-SLB'!$F$14:$CG$713,'ALL-GTK-SD-SMP-SMA-SMK-SLB'!BN$7,FALSE)</f>
        <v>0</v>
      </c>
      <c r="BN85" s="9">
        <f>VLOOKUP($E85,'ALL-GTK-SD-SMP-SMA-SMK-SLB'!$F$14:$CG$713,'ALL-GTK-SD-SMP-SMA-SMK-SLB'!BO$7,FALSE)</f>
        <v>0</v>
      </c>
      <c r="BO85" s="9">
        <f>VLOOKUP($E85,'ALL-GTK-SD-SMP-SMA-SMK-SLB'!$F$14:$CG$713,'ALL-GTK-SD-SMP-SMA-SMK-SLB'!BP$7,FALSE)</f>
        <v>0</v>
      </c>
      <c r="BP85" s="9">
        <f>VLOOKUP($E85,'ALL-GTK-SD-SMP-SMA-SMK-SLB'!$F$14:$CG$713,'ALL-GTK-SD-SMP-SMA-SMK-SLB'!BQ$7,FALSE)</f>
        <v>0</v>
      </c>
      <c r="BQ85" s="9">
        <f>VLOOKUP($E85,'ALL-GTK-SD-SMP-SMA-SMK-SLB'!$F$14:$CG$713,'ALL-GTK-SD-SMP-SMA-SMK-SLB'!BR$7,FALSE)</f>
        <v>0</v>
      </c>
      <c r="BR85" s="9">
        <f>VLOOKUP($E85,'ALL-GTK-SD-SMP-SMA-SMK-SLB'!$F$14:$CG$713,'ALL-GTK-SD-SMP-SMA-SMK-SLB'!BS$7,FALSE)</f>
        <v>0</v>
      </c>
      <c r="BS85" s="9">
        <f>VLOOKUP($E85,'ALL-GTK-SD-SMP-SMA-SMK-SLB'!$F$14:$CG$713,'ALL-GTK-SD-SMP-SMA-SMK-SLB'!BT$7,FALSE)</f>
        <v>0</v>
      </c>
      <c r="BT85" s="9">
        <f>VLOOKUP($E85,'ALL-GTK-SD-SMP-SMA-SMK-SLB'!$F$14:$CG$713,'ALL-GTK-SD-SMP-SMA-SMK-SLB'!BU$7,FALSE)</f>
        <v>0</v>
      </c>
      <c r="BU85" s="299">
        <f t="shared" si="65"/>
        <v>0</v>
      </c>
      <c r="BV85" s="299">
        <f t="shared" si="66"/>
        <v>0</v>
      </c>
      <c r="BW85" s="44">
        <f t="shared" si="67"/>
        <v>0</v>
      </c>
      <c r="BX85" s="44">
        <f t="shared" si="68"/>
        <v>0</v>
      </c>
      <c r="BY85" s="11">
        <f t="shared" si="69"/>
        <v>0</v>
      </c>
      <c r="BZ85" s="14">
        <f t="shared" si="70"/>
        <v>3</v>
      </c>
      <c r="CA85" s="14">
        <f t="shared" si="71"/>
        <v>8</v>
      </c>
      <c r="CB85" s="13">
        <f t="shared" si="72"/>
        <v>0</v>
      </c>
      <c r="CC85" s="13">
        <f t="shared" si="73"/>
        <v>0</v>
      </c>
      <c r="CD85" s="312">
        <f t="shared" si="74"/>
        <v>3</v>
      </c>
      <c r="CE85" s="312">
        <f t="shared" si="75"/>
        <v>8</v>
      </c>
      <c r="CF85" s="313">
        <f t="shared" si="76"/>
        <v>11</v>
      </c>
      <c r="CG85" s="302" t="str">
        <f t="shared" si="77"/>
        <v>OK</v>
      </c>
    </row>
    <row r="86" spans="1:85" ht="14.25" x14ac:dyDescent="0.25">
      <c r="A86" s="6">
        <v>74</v>
      </c>
      <c r="B86" s="495">
        <v>74</v>
      </c>
      <c r="C86" s="495" t="s">
        <v>6</v>
      </c>
      <c r="D86" s="496" t="s">
        <v>25</v>
      </c>
      <c r="E86" s="626">
        <v>20319233</v>
      </c>
      <c r="F86" s="627" t="s">
        <v>341</v>
      </c>
      <c r="G86" s="624" t="s">
        <v>52</v>
      </c>
      <c r="H86" s="9">
        <f>VLOOKUP($E86,'ALL-GTK-SD-SMP-SMA-SMK-SLB'!$F$14:$CG$713,'ALL-GTK-SD-SMP-SMA-SMK-SLB'!I$7,FALSE)</f>
        <v>0</v>
      </c>
      <c r="I86" s="9">
        <f>VLOOKUP($E86,'ALL-GTK-SD-SMP-SMA-SMK-SLB'!$F$14:$CG$713,'ALL-GTK-SD-SMP-SMA-SMK-SLB'!J$7,FALSE)</f>
        <v>0</v>
      </c>
      <c r="J86" s="9">
        <f>VLOOKUP($E86,'ALL-GTK-SD-SMP-SMA-SMK-SLB'!$F$14:$CG$713,'ALL-GTK-SD-SMP-SMA-SMK-SLB'!K$7,FALSE)</f>
        <v>0</v>
      </c>
      <c r="K86" s="9">
        <f>VLOOKUP($E86,'ALL-GTK-SD-SMP-SMA-SMK-SLB'!$F$14:$CG$713,'ALL-GTK-SD-SMP-SMA-SMK-SLB'!L$7,FALSE)</f>
        <v>0</v>
      </c>
      <c r="L86" s="9">
        <f>VLOOKUP($E86,'ALL-GTK-SD-SMP-SMA-SMK-SLB'!$F$14:$CG$713,'ALL-GTK-SD-SMP-SMA-SMK-SLB'!M$7,FALSE)</f>
        <v>0</v>
      </c>
      <c r="M86" s="9">
        <f>VLOOKUP($E86,'ALL-GTK-SD-SMP-SMA-SMK-SLB'!$F$14:$CG$713,'ALL-GTK-SD-SMP-SMA-SMK-SLB'!N$7,FALSE)</f>
        <v>2</v>
      </c>
      <c r="N86" s="9">
        <f>VLOOKUP($E86,'ALL-GTK-SD-SMP-SMA-SMK-SLB'!$F$14:$CG$713,'ALL-GTK-SD-SMP-SMA-SMK-SLB'!O$7,FALSE)</f>
        <v>1</v>
      </c>
      <c r="O86" s="9">
        <f>VLOOKUP($E86,'ALL-GTK-SD-SMP-SMA-SMK-SLB'!$F$14:$CG$713,'ALL-GTK-SD-SMP-SMA-SMK-SLB'!P$7,FALSE)</f>
        <v>2</v>
      </c>
      <c r="P86" s="299">
        <f t="shared" si="42"/>
        <v>1</v>
      </c>
      <c r="Q86" s="299">
        <f t="shared" si="43"/>
        <v>4</v>
      </c>
      <c r="R86" s="300">
        <f t="shared" si="44"/>
        <v>5</v>
      </c>
      <c r="S86" s="9">
        <f>VLOOKUP($E86,'ALL-GTK-SD-SMP-SMA-SMK-SLB'!$F$14:$CG$713,'ALL-GTK-SD-SMP-SMA-SMK-SLB'!T$7,FALSE)</f>
        <v>0</v>
      </c>
      <c r="T86" s="9">
        <f>VLOOKUP($E86,'ALL-GTK-SD-SMP-SMA-SMK-SLB'!$F$14:$CG$713,'ALL-GTK-SD-SMP-SMA-SMK-SLB'!U$7,FALSE)</f>
        <v>0</v>
      </c>
      <c r="U86" s="9">
        <f>VLOOKUP($E86,'ALL-GTK-SD-SMP-SMA-SMK-SLB'!$F$14:$CG$713,'ALL-GTK-SD-SMP-SMA-SMK-SLB'!V$7,FALSE)</f>
        <v>0</v>
      </c>
      <c r="V86" s="9">
        <f>VLOOKUP($E86,'ALL-GTK-SD-SMP-SMA-SMK-SLB'!$F$14:$CG$713,'ALL-GTK-SD-SMP-SMA-SMK-SLB'!W$7,FALSE)</f>
        <v>2</v>
      </c>
      <c r="W86" s="9">
        <f>VLOOKUP($E86,'ALL-GTK-SD-SMP-SMA-SMK-SLB'!$F$14:$CG$713,'ALL-GTK-SD-SMP-SMA-SMK-SLB'!X$7,FALSE)</f>
        <v>0</v>
      </c>
      <c r="X86" s="9">
        <f>VLOOKUP($E86,'ALL-GTK-SD-SMP-SMA-SMK-SLB'!$F$14:$CG$713,'ALL-GTK-SD-SMP-SMA-SMK-SLB'!Y$7,FALSE)</f>
        <v>3</v>
      </c>
      <c r="Y86" s="299">
        <f t="shared" si="45"/>
        <v>0</v>
      </c>
      <c r="Z86" s="299">
        <f t="shared" si="46"/>
        <v>5</v>
      </c>
      <c r="AA86" s="10">
        <f t="shared" si="47"/>
        <v>5</v>
      </c>
      <c r="AB86" s="44">
        <f t="shared" si="48"/>
        <v>1</v>
      </c>
      <c r="AC86" s="44">
        <f t="shared" si="49"/>
        <v>9</v>
      </c>
      <c r="AD86" s="11">
        <f t="shared" si="50"/>
        <v>10</v>
      </c>
      <c r="AE86" s="9">
        <f>VLOOKUP($E86,'ALL-GTK-SD-SMP-SMA-SMK-SLB'!$F$14:$CG$713,'ALL-GTK-SD-SMP-SMA-SMK-SLB'!AF$7,FALSE)</f>
        <v>0</v>
      </c>
      <c r="AF86" s="9">
        <f>VLOOKUP($E86,'ALL-GTK-SD-SMP-SMA-SMK-SLB'!$F$14:$CG$713,'ALL-GTK-SD-SMP-SMA-SMK-SLB'!AG$7,FALSE)</f>
        <v>6</v>
      </c>
      <c r="AG86" s="10">
        <f t="shared" si="51"/>
        <v>6</v>
      </c>
      <c r="AH86" s="9">
        <f>VLOOKUP($E86,'ALL-GTK-SD-SMP-SMA-SMK-SLB'!$F$14:$CG$713,'ALL-GTK-SD-SMP-SMA-SMK-SLB'!AI$7,FALSE)</f>
        <v>2</v>
      </c>
      <c r="AI86" s="9">
        <f>VLOOKUP($E86,'ALL-GTK-SD-SMP-SMA-SMK-SLB'!$F$14:$CG$713,'ALL-GTK-SD-SMP-SMA-SMK-SLB'!AJ$7,FALSE)</f>
        <v>2</v>
      </c>
      <c r="AJ86" s="10">
        <f t="shared" si="52"/>
        <v>4</v>
      </c>
      <c r="AK86" s="44">
        <f t="shared" si="53"/>
        <v>2</v>
      </c>
      <c r="AL86" s="44">
        <f t="shared" si="54"/>
        <v>8</v>
      </c>
      <c r="AM86" s="11">
        <f t="shared" si="55"/>
        <v>10</v>
      </c>
      <c r="AN86" s="299">
        <f>VLOOKUP($E86,'ALL-GTK-SD-SMP-SMA-SMK-SLB'!$F$14:$CG$713,'ALL-GTK-SD-SMP-SMA-SMK-SLB'!AO$7,FALSE)</f>
        <v>0</v>
      </c>
      <c r="AO86" s="299">
        <f>VLOOKUP($E86,'ALL-GTK-SD-SMP-SMA-SMK-SLB'!$F$14:$CG$713,'ALL-GTK-SD-SMP-SMA-SMK-SLB'!AP$7,FALSE)</f>
        <v>0</v>
      </c>
      <c r="AP86" s="9">
        <f>VLOOKUP($E86,'ALL-GTK-SD-SMP-SMA-SMK-SLB'!$F$14:$CG$713,'ALL-GTK-SD-SMP-SMA-SMK-SLB'!AQ$7,FALSE)</f>
        <v>0</v>
      </c>
      <c r="AQ86" s="9">
        <f>VLOOKUP($E86,'ALL-GTK-SD-SMP-SMA-SMK-SLB'!$F$14:$CG$713,'ALL-GTK-SD-SMP-SMA-SMK-SLB'!AR$7,FALSE)</f>
        <v>0</v>
      </c>
      <c r="AR86" s="9">
        <f>VLOOKUP($E86,'ALL-GTK-SD-SMP-SMA-SMK-SLB'!$F$14:$CG$713,'ALL-GTK-SD-SMP-SMA-SMK-SLB'!AS$7,FALSE)</f>
        <v>0</v>
      </c>
      <c r="AS86" s="9">
        <f>VLOOKUP($E86,'ALL-GTK-SD-SMP-SMA-SMK-SLB'!$F$14:$CG$713,'ALL-GTK-SD-SMP-SMA-SMK-SLB'!AT$7,FALSE)</f>
        <v>0</v>
      </c>
      <c r="AT86" s="9">
        <f>VLOOKUP($E86,'ALL-GTK-SD-SMP-SMA-SMK-SLB'!$F$14:$CG$713,'ALL-GTK-SD-SMP-SMA-SMK-SLB'!AU$7,FALSE)</f>
        <v>0</v>
      </c>
      <c r="AU86" s="9">
        <f>VLOOKUP($E86,'ALL-GTK-SD-SMP-SMA-SMK-SLB'!$F$14:$CG$713,'ALL-GTK-SD-SMP-SMA-SMK-SLB'!AV$7,FALSE)</f>
        <v>0</v>
      </c>
      <c r="AV86" s="9">
        <f>VLOOKUP($E86,'ALL-GTK-SD-SMP-SMA-SMK-SLB'!$F$14:$CG$713,'ALL-GTK-SD-SMP-SMA-SMK-SLB'!AW$7,FALSE)</f>
        <v>0</v>
      </c>
      <c r="AW86" s="9">
        <f>VLOOKUP($E86,'ALL-GTK-SD-SMP-SMA-SMK-SLB'!$F$14:$CG$713,'ALL-GTK-SD-SMP-SMA-SMK-SLB'!AX$7,FALSE)</f>
        <v>0</v>
      </c>
      <c r="AX86" s="9">
        <f>VLOOKUP($E86,'ALL-GTK-SD-SMP-SMA-SMK-SLB'!$F$14:$CG$713,'ALL-GTK-SD-SMP-SMA-SMK-SLB'!AY$7,FALSE)</f>
        <v>2</v>
      </c>
      <c r="AY86" s="9">
        <f>VLOOKUP($E86,'ALL-GTK-SD-SMP-SMA-SMK-SLB'!$F$14:$CG$713,'ALL-GTK-SD-SMP-SMA-SMK-SLB'!AZ$7,FALSE)</f>
        <v>8</v>
      </c>
      <c r="AZ86" s="9">
        <f>VLOOKUP($E86,'ALL-GTK-SD-SMP-SMA-SMK-SLB'!$F$14:$CG$713,'ALL-GTK-SD-SMP-SMA-SMK-SLB'!BA$7,FALSE)</f>
        <v>0</v>
      </c>
      <c r="BA86" s="9">
        <f>VLOOKUP($E86,'ALL-GTK-SD-SMP-SMA-SMK-SLB'!$F$14:$CG$713,'ALL-GTK-SD-SMP-SMA-SMK-SLB'!BB$7,FALSE)</f>
        <v>0</v>
      </c>
      <c r="BB86" s="9">
        <f>VLOOKUP($E86,'ALL-GTK-SD-SMP-SMA-SMK-SLB'!$F$14:$CG$713,'ALL-GTK-SD-SMP-SMA-SMK-SLB'!BC$7,FALSE)</f>
        <v>0</v>
      </c>
      <c r="BC86" s="9">
        <f>VLOOKUP($E86,'ALL-GTK-SD-SMP-SMA-SMK-SLB'!$F$14:$CG$713,'ALL-GTK-SD-SMP-SMA-SMK-SLB'!BD$7,FALSE)</f>
        <v>0</v>
      </c>
      <c r="BD86" s="310">
        <f t="shared" si="56"/>
        <v>0</v>
      </c>
      <c r="BE86" s="310">
        <f t="shared" si="57"/>
        <v>0</v>
      </c>
      <c r="BF86" s="10">
        <f t="shared" si="58"/>
        <v>0</v>
      </c>
      <c r="BG86" s="311">
        <f t="shared" si="59"/>
        <v>2</v>
      </c>
      <c r="BH86" s="311">
        <f t="shared" si="60"/>
        <v>8</v>
      </c>
      <c r="BI86" s="10">
        <f t="shared" si="61"/>
        <v>10</v>
      </c>
      <c r="BJ86" s="44">
        <f t="shared" si="62"/>
        <v>2</v>
      </c>
      <c r="BK86" s="44">
        <f t="shared" si="63"/>
        <v>8</v>
      </c>
      <c r="BL86" s="11">
        <f t="shared" si="64"/>
        <v>10</v>
      </c>
      <c r="BM86" s="9">
        <f>VLOOKUP($E86,'ALL-GTK-SD-SMP-SMA-SMK-SLB'!$F$14:$CG$713,'ALL-GTK-SD-SMP-SMA-SMK-SLB'!BN$7,FALSE)</f>
        <v>0</v>
      </c>
      <c r="BN86" s="9">
        <f>VLOOKUP($E86,'ALL-GTK-SD-SMP-SMA-SMK-SLB'!$F$14:$CG$713,'ALL-GTK-SD-SMP-SMA-SMK-SLB'!BO$7,FALSE)</f>
        <v>0</v>
      </c>
      <c r="BO86" s="9">
        <f>VLOOKUP($E86,'ALL-GTK-SD-SMP-SMA-SMK-SLB'!$F$14:$CG$713,'ALL-GTK-SD-SMP-SMA-SMK-SLB'!BP$7,FALSE)</f>
        <v>0</v>
      </c>
      <c r="BP86" s="9">
        <f>VLOOKUP($E86,'ALL-GTK-SD-SMP-SMA-SMK-SLB'!$F$14:$CG$713,'ALL-GTK-SD-SMP-SMA-SMK-SLB'!BQ$7,FALSE)</f>
        <v>0</v>
      </c>
      <c r="BQ86" s="9">
        <f>VLOOKUP($E86,'ALL-GTK-SD-SMP-SMA-SMK-SLB'!$F$14:$CG$713,'ALL-GTK-SD-SMP-SMA-SMK-SLB'!BR$7,FALSE)</f>
        <v>0</v>
      </c>
      <c r="BR86" s="9">
        <f>VLOOKUP($E86,'ALL-GTK-SD-SMP-SMA-SMK-SLB'!$F$14:$CG$713,'ALL-GTK-SD-SMP-SMA-SMK-SLB'!BS$7,FALSE)</f>
        <v>0</v>
      </c>
      <c r="BS86" s="9">
        <f>VLOOKUP($E86,'ALL-GTK-SD-SMP-SMA-SMK-SLB'!$F$14:$CG$713,'ALL-GTK-SD-SMP-SMA-SMK-SLB'!BT$7,FALSE)</f>
        <v>0</v>
      </c>
      <c r="BT86" s="9">
        <f>VLOOKUP($E86,'ALL-GTK-SD-SMP-SMA-SMK-SLB'!$F$14:$CG$713,'ALL-GTK-SD-SMP-SMA-SMK-SLB'!BU$7,FALSE)</f>
        <v>0</v>
      </c>
      <c r="BU86" s="299">
        <f t="shared" si="65"/>
        <v>0</v>
      </c>
      <c r="BV86" s="299">
        <f t="shared" si="66"/>
        <v>0</v>
      </c>
      <c r="BW86" s="44">
        <f t="shared" si="67"/>
        <v>0</v>
      </c>
      <c r="BX86" s="44">
        <f t="shared" si="68"/>
        <v>0</v>
      </c>
      <c r="BY86" s="11">
        <f t="shared" si="69"/>
        <v>0</v>
      </c>
      <c r="BZ86" s="14">
        <f t="shared" si="70"/>
        <v>1</v>
      </c>
      <c r="CA86" s="14">
        <f t="shared" si="71"/>
        <v>9</v>
      </c>
      <c r="CB86" s="13">
        <f t="shared" si="72"/>
        <v>0</v>
      </c>
      <c r="CC86" s="13">
        <f t="shared" si="73"/>
        <v>0</v>
      </c>
      <c r="CD86" s="312">
        <f t="shared" si="74"/>
        <v>1</v>
      </c>
      <c r="CE86" s="312">
        <f t="shared" si="75"/>
        <v>9</v>
      </c>
      <c r="CF86" s="313">
        <f t="shared" si="76"/>
        <v>10</v>
      </c>
      <c r="CG86" s="302" t="str">
        <f t="shared" si="77"/>
        <v>OK</v>
      </c>
    </row>
    <row r="87" spans="1:85" ht="14.25" x14ac:dyDescent="0.25">
      <c r="A87" s="6">
        <v>75</v>
      </c>
      <c r="B87" s="495">
        <v>75</v>
      </c>
      <c r="C87" s="495" t="s">
        <v>6</v>
      </c>
      <c r="D87" s="496" t="s">
        <v>25</v>
      </c>
      <c r="E87" s="626">
        <v>20319094</v>
      </c>
      <c r="F87" s="627" t="s">
        <v>342</v>
      </c>
      <c r="G87" s="624" t="s">
        <v>52</v>
      </c>
      <c r="H87" s="9">
        <f>VLOOKUP($E87,'ALL-GTK-SD-SMP-SMA-SMK-SLB'!$F$14:$CG$713,'ALL-GTK-SD-SMP-SMA-SMK-SLB'!I$7,FALSE)</f>
        <v>0</v>
      </c>
      <c r="I87" s="9">
        <f>VLOOKUP($E87,'ALL-GTK-SD-SMP-SMA-SMK-SLB'!$F$14:$CG$713,'ALL-GTK-SD-SMP-SMA-SMK-SLB'!J$7,FALSE)</f>
        <v>0</v>
      </c>
      <c r="J87" s="9">
        <f>VLOOKUP($E87,'ALL-GTK-SD-SMP-SMA-SMK-SLB'!$F$14:$CG$713,'ALL-GTK-SD-SMP-SMA-SMK-SLB'!K$7,FALSE)</f>
        <v>0</v>
      </c>
      <c r="K87" s="9">
        <f>VLOOKUP($E87,'ALL-GTK-SD-SMP-SMA-SMK-SLB'!$F$14:$CG$713,'ALL-GTK-SD-SMP-SMA-SMK-SLB'!L$7,FALSE)</f>
        <v>0</v>
      </c>
      <c r="L87" s="9">
        <f>VLOOKUP($E87,'ALL-GTK-SD-SMP-SMA-SMK-SLB'!$F$14:$CG$713,'ALL-GTK-SD-SMP-SMA-SMK-SLB'!M$7,FALSE)</f>
        <v>1</v>
      </c>
      <c r="M87" s="9">
        <f>VLOOKUP($E87,'ALL-GTK-SD-SMP-SMA-SMK-SLB'!$F$14:$CG$713,'ALL-GTK-SD-SMP-SMA-SMK-SLB'!N$7,FALSE)</f>
        <v>4</v>
      </c>
      <c r="N87" s="9">
        <f>VLOOKUP($E87,'ALL-GTK-SD-SMP-SMA-SMK-SLB'!$F$14:$CG$713,'ALL-GTK-SD-SMP-SMA-SMK-SLB'!O$7,FALSE)</f>
        <v>0</v>
      </c>
      <c r="O87" s="9">
        <f>VLOOKUP($E87,'ALL-GTK-SD-SMP-SMA-SMK-SLB'!$F$14:$CG$713,'ALL-GTK-SD-SMP-SMA-SMK-SLB'!P$7,FALSE)</f>
        <v>2</v>
      </c>
      <c r="P87" s="299">
        <f t="shared" si="42"/>
        <v>1</v>
      </c>
      <c r="Q87" s="299">
        <f t="shared" si="43"/>
        <v>6</v>
      </c>
      <c r="R87" s="300">
        <f t="shared" si="44"/>
        <v>7</v>
      </c>
      <c r="S87" s="9">
        <f>VLOOKUP($E87,'ALL-GTK-SD-SMP-SMA-SMK-SLB'!$F$14:$CG$713,'ALL-GTK-SD-SMP-SMA-SMK-SLB'!T$7,FALSE)</f>
        <v>0</v>
      </c>
      <c r="T87" s="9">
        <f>VLOOKUP($E87,'ALL-GTK-SD-SMP-SMA-SMK-SLB'!$F$14:$CG$713,'ALL-GTK-SD-SMP-SMA-SMK-SLB'!U$7,FALSE)</f>
        <v>0</v>
      </c>
      <c r="U87" s="9">
        <f>VLOOKUP($E87,'ALL-GTK-SD-SMP-SMA-SMK-SLB'!$F$14:$CG$713,'ALL-GTK-SD-SMP-SMA-SMK-SLB'!V$7,FALSE)</f>
        <v>1</v>
      </c>
      <c r="V87" s="9">
        <f>VLOOKUP($E87,'ALL-GTK-SD-SMP-SMA-SMK-SLB'!$F$14:$CG$713,'ALL-GTK-SD-SMP-SMA-SMK-SLB'!W$7,FALSE)</f>
        <v>1</v>
      </c>
      <c r="W87" s="9">
        <f>VLOOKUP($E87,'ALL-GTK-SD-SMP-SMA-SMK-SLB'!$F$14:$CG$713,'ALL-GTK-SD-SMP-SMA-SMK-SLB'!X$7,FALSE)</f>
        <v>0</v>
      </c>
      <c r="X87" s="9">
        <f>VLOOKUP($E87,'ALL-GTK-SD-SMP-SMA-SMK-SLB'!$F$14:$CG$713,'ALL-GTK-SD-SMP-SMA-SMK-SLB'!Y$7,FALSE)</f>
        <v>0</v>
      </c>
      <c r="Y87" s="299">
        <f t="shared" si="45"/>
        <v>1</v>
      </c>
      <c r="Z87" s="299">
        <f t="shared" si="46"/>
        <v>1</v>
      </c>
      <c r="AA87" s="10">
        <f t="shared" si="47"/>
        <v>2</v>
      </c>
      <c r="AB87" s="44">
        <f t="shared" si="48"/>
        <v>2</v>
      </c>
      <c r="AC87" s="44">
        <f t="shared" si="49"/>
        <v>7</v>
      </c>
      <c r="AD87" s="11">
        <f t="shared" si="50"/>
        <v>9</v>
      </c>
      <c r="AE87" s="9">
        <f>VLOOKUP($E87,'ALL-GTK-SD-SMP-SMA-SMK-SLB'!$F$14:$CG$713,'ALL-GTK-SD-SMP-SMA-SMK-SLB'!AF$7,FALSE)</f>
        <v>0</v>
      </c>
      <c r="AF87" s="9">
        <f>VLOOKUP($E87,'ALL-GTK-SD-SMP-SMA-SMK-SLB'!$F$14:$CG$713,'ALL-GTK-SD-SMP-SMA-SMK-SLB'!AG$7,FALSE)</f>
        <v>4</v>
      </c>
      <c r="AG87" s="10">
        <f t="shared" si="51"/>
        <v>4</v>
      </c>
      <c r="AH87" s="9">
        <f>VLOOKUP($E87,'ALL-GTK-SD-SMP-SMA-SMK-SLB'!$F$14:$CG$713,'ALL-GTK-SD-SMP-SMA-SMK-SLB'!AI$7,FALSE)</f>
        <v>2</v>
      </c>
      <c r="AI87" s="9">
        <f>VLOOKUP($E87,'ALL-GTK-SD-SMP-SMA-SMK-SLB'!$F$14:$CG$713,'ALL-GTK-SD-SMP-SMA-SMK-SLB'!AJ$7,FALSE)</f>
        <v>3</v>
      </c>
      <c r="AJ87" s="10">
        <f t="shared" si="52"/>
        <v>5</v>
      </c>
      <c r="AK87" s="44">
        <f t="shared" si="53"/>
        <v>2</v>
      </c>
      <c r="AL87" s="44">
        <f t="shared" si="54"/>
        <v>7</v>
      </c>
      <c r="AM87" s="11">
        <f t="shared" si="55"/>
        <v>9</v>
      </c>
      <c r="AN87" s="299">
        <f>VLOOKUP($E87,'ALL-GTK-SD-SMP-SMA-SMK-SLB'!$F$14:$CG$713,'ALL-GTK-SD-SMP-SMA-SMK-SLB'!AO$7,FALSE)</f>
        <v>0</v>
      </c>
      <c r="AO87" s="299">
        <f>VLOOKUP($E87,'ALL-GTK-SD-SMP-SMA-SMK-SLB'!$F$14:$CG$713,'ALL-GTK-SD-SMP-SMA-SMK-SLB'!AP$7,FALSE)</f>
        <v>0</v>
      </c>
      <c r="AP87" s="9">
        <f>VLOOKUP($E87,'ALL-GTK-SD-SMP-SMA-SMK-SLB'!$F$14:$CG$713,'ALL-GTK-SD-SMP-SMA-SMK-SLB'!AQ$7,FALSE)</f>
        <v>0</v>
      </c>
      <c r="AQ87" s="9">
        <f>VLOOKUP($E87,'ALL-GTK-SD-SMP-SMA-SMK-SLB'!$F$14:$CG$713,'ALL-GTK-SD-SMP-SMA-SMK-SLB'!AR$7,FALSE)</f>
        <v>0</v>
      </c>
      <c r="AR87" s="9">
        <f>VLOOKUP($E87,'ALL-GTK-SD-SMP-SMA-SMK-SLB'!$F$14:$CG$713,'ALL-GTK-SD-SMP-SMA-SMK-SLB'!AS$7,FALSE)</f>
        <v>0</v>
      </c>
      <c r="AS87" s="9">
        <f>VLOOKUP($E87,'ALL-GTK-SD-SMP-SMA-SMK-SLB'!$F$14:$CG$713,'ALL-GTK-SD-SMP-SMA-SMK-SLB'!AT$7,FALSE)</f>
        <v>0</v>
      </c>
      <c r="AT87" s="9">
        <f>VLOOKUP($E87,'ALL-GTK-SD-SMP-SMA-SMK-SLB'!$F$14:$CG$713,'ALL-GTK-SD-SMP-SMA-SMK-SLB'!AU$7,FALSE)</f>
        <v>0</v>
      </c>
      <c r="AU87" s="9">
        <f>VLOOKUP($E87,'ALL-GTK-SD-SMP-SMA-SMK-SLB'!$F$14:$CG$713,'ALL-GTK-SD-SMP-SMA-SMK-SLB'!AV$7,FALSE)</f>
        <v>0</v>
      </c>
      <c r="AV87" s="9">
        <f>VLOOKUP($E87,'ALL-GTK-SD-SMP-SMA-SMK-SLB'!$F$14:$CG$713,'ALL-GTK-SD-SMP-SMA-SMK-SLB'!AW$7,FALSE)</f>
        <v>0</v>
      </c>
      <c r="AW87" s="9">
        <f>VLOOKUP($E87,'ALL-GTK-SD-SMP-SMA-SMK-SLB'!$F$14:$CG$713,'ALL-GTK-SD-SMP-SMA-SMK-SLB'!AX$7,FALSE)</f>
        <v>0</v>
      </c>
      <c r="AX87" s="9">
        <f>VLOOKUP($E87,'ALL-GTK-SD-SMP-SMA-SMK-SLB'!$F$14:$CG$713,'ALL-GTK-SD-SMP-SMA-SMK-SLB'!AY$7,FALSE)</f>
        <v>2</v>
      </c>
      <c r="AY87" s="9">
        <f>VLOOKUP($E87,'ALL-GTK-SD-SMP-SMA-SMK-SLB'!$F$14:$CG$713,'ALL-GTK-SD-SMP-SMA-SMK-SLB'!AZ$7,FALSE)</f>
        <v>7</v>
      </c>
      <c r="AZ87" s="9">
        <f>VLOOKUP($E87,'ALL-GTK-SD-SMP-SMA-SMK-SLB'!$F$14:$CG$713,'ALL-GTK-SD-SMP-SMA-SMK-SLB'!BA$7,FALSE)</f>
        <v>0</v>
      </c>
      <c r="BA87" s="9">
        <f>VLOOKUP($E87,'ALL-GTK-SD-SMP-SMA-SMK-SLB'!$F$14:$CG$713,'ALL-GTK-SD-SMP-SMA-SMK-SLB'!BB$7,FALSE)</f>
        <v>0</v>
      </c>
      <c r="BB87" s="9">
        <f>VLOOKUP($E87,'ALL-GTK-SD-SMP-SMA-SMK-SLB'!$F$14:$CG$713,'ALL-GTK-SD-SMP-SMA-SMK-SLB'!BC$7,FALSE)</f>
        <v>0</v>
      </c>
      <c r="BC87" s="9">
        <f>VLOOKUP($E87,'ALL-GTK-SD-SMP-SMA-SMK-SLB'!$F$14:$CG$713,'ALL-GTK-SD-SMP-SMA-SMK-SLB'!BD$7,FALSE)</f>
        <v>0</v>
      </c>
      <c r="BD87" s="310">
        <f t="shared" si="56"/>
        <v>0</v>
      </c>
      <c r="BE87" s="310">
        <f t="shared" si="57"/>
        <v>0</v>
      </c>
      <c r="BF87" s="10">
        <f t="shared" si="58"/>
        <v>0</v>
      </c>
      <c r="BG87" s="311">
        <f t="shared" si="59"/>
        <v>2</v>
      </c>
      <c r="BH87" s="311">
        <f t="shared" si="60"/>
        <v>7</v>
      </c>
      <c r="BI87" s="10">
        <f t="shared" si="61"/>
        <v>9</v>
      </c>
      <c r="BJ87" s="44">
        <f t="shared" si="62"/>
        <v>2</v>
      </c>
      <c r="BK87" s="44">
        <f t="shared" si="63"/>
        <v>7</v>
      </c>
      <c r="BL87" s="11">
        <f t="shared" si="64"/>
        <v>9</v>
      </c>
      <c r="BM87" s="9">
        <f>VLOOKUP($E87,'ALL-GTK-SD-SMP-SMA-SMK-SLB'!$F$14:$CG$713,'ALL-GTK-SD-SMP-SMA-SMK-SLB'!BN$7,FALSE)</f>
        <v>0</v>
      </c>
      <c r="BN87" s="9">
        <f>VLOOKUP($E87,'ALL-GTK-SD-SMP-SMA-SMK-SLB'!$F$14:$CG$713,'ALL-GTK-SD-SMP-SMA-SMK-SLB'!BO$7,FALSE)</f>
        <v>0</v>
      </c>
      <c r="BO87" s="9">
        <f>VLOOKUP($E87,'ALL-GTK-SD-SMP-SMA-SMK-SLB'!$F$14:$CG$713,'ALL-GTK-SD-SMP-SMA-SMK-SLB'!BP$7,FALSE)</f>
        <v>0</v>
      </c>
      <c r="BP87" s="9">
        <f>VLOOKUP($E87,'ALL-GTK-SD-SMP-SMA-SMK-SLB'!$F$14:$CG$713,'ALL-GTK-SD-SMP-SMA-SMK-SLB'!BQ$7,FALSE)</f>
        <v>0</v>
      </c>
      <c r="BQ87" s="9">
        <f>VLOOKUP($E87,'ALL-GTK-SD-SMP-SMA-SMK-SLB'!$F$14:$CG$713,'ALL-GTK-SD-SMP-SMA-SMK-SLB'!BR$7,FALSE)</f>
        <v>0</v>
      </c>
      <c r="BR87" s="9">
        <f>VLOOKUP($E87,'ALL-GTK-SD-SMP-SMA-SMK-SLB'!$F$14:$CG$713,'ALL-GTK-SD-SMP-SMA-SMK-SLB'!BS$7,FALSE)</f>
        <v>0</v>
      </c>
      <c r="BS87" s="9">
        <f>VLOOKUP($E87,'ALL-GTK-SD-SMP-SMA-SMK-SLB'!$F$14:$CG$713,'ALL-GTK-SD-SMP-SMA-SMK-SLB'!BT$7,FALSE)</f>
        <v>0</v>
      </c>
      <c r="BT87" s="9">
        <f>VLOOKUP($E87,'ALL-GTK-SD-SMP-SMA-SMK-SLB'!$F$14:$CG$713,'ALL-GTK-SD-SMP-SMA-SMK-SLB'!BU$7,FALSE)</f>
        <v>0</v>
      </c>
      <c r="BU87" s="299">
        <f t="shared" si="65"/>
        <v>0</v>
      </c>
      <c r="BV87" s="299">
        <f t="shared" si="66"/>
        <v>0</v>
      </c>
      <c r="BW87" s="44">
        <f t="shared" si="67"/>
        <v>0</v>
      </c>
      <c r="BX87" s="44">
        <f t="shared" si="68"/>
        <v>0</v>
      </c>
      <c r="BY87" s="11">
        <f t="shared" si="69"/>
        <v>0</v>
      </c>
      <c r="BZ87" s="14">
        <f t="shared" si="70"/>
        <v>2</v>
      </c>
      <c r="CA87" s="14">
        <f t="shared" si="71"/>
        <v>7</v>
      </c>
      <c r="CB87" s="13">
        <f t="shared" si="72"/>
        <v>0</v>
      </c>
      <c r="CC87" s="13">
        <f t="shared" si="73"/>
        <v>0</v>
      </c>
      <c r="CD87" s="312">
        <f t="shared" si="74"/>
        <v>2</v>
      </c>
      <c r="CE87" s="312">
        <f t="shared" si="75"/>
        <v>7</v>
      </c>
      <c r="CF87" s="313">
        <f t="shared" si="76"/>
        <v>9</v>
      </c>
      <c r="CG87" s="302" t="str">
        <f t="shared" si="77"/>
        <v>OK</v>
      </c>
    </row>
    <row r="88" spans="1:85" ht="14.25" x14ac:dyDescent="0.25">
      <c r="A88" s="6">
        <v>76</v>
      </c>
      <c r="B88" s="495">
        <v>76</v>
      </c>
      <c r="C88" s="495" t="s">
        <v>6</v>
      </c>
      <c r="D88" s="496" t="s">
        <v>25</v>
      </c>
      <c r="E88" s="626">
        <v>20319105</v>
      </c>
      <c r="F88" s="627" t="s">
        <v>343</v>
      </c>
      <c r="G88" s="624" t="s">
        <v>52</v>
      </c>
      <c r="H88" s="9">
        <f>VLOOKUP($E88,'ALL-GTK-SD-SMP-SMA-SMK-SLB'!$F$14:$CG$713,'ALL-GTK-SD-SMP-SMA-SMK-SLB'!I$7,FALSE)</f>
        <v>0</v>
      </c>
      <c r="I88" s="9">
        <f>VLOOKUP($E88,'ALL-GTK-SD-SMP-SMA-SMK-SLB'!$F$14:$CG$713,'ALL-GTK-SD-SMP-SMA-SMK-SLB'!J$7,FALSE)</f>
        <v>0</v>
      </c>
      <c r="J88" s="9">
        <f>VLOOKUP($E88,'ALL-GTK-SD-SMP-SMA-SMK-SLB'!$F$14:$CG$713,'ALL-GTK-SD-SMP-SMA-SMK-SLB'!K$7,FALSE)</f>
        <v>0</v>
      </c>
      <c r="K88" s="9">
        <f>VLOOKUP($E88,'ALL-GTK-SD-SMP-SMA-SMK-SLB'!$F$14:$CG$713,'ALL-GTK-SD-SMP-SMA-SMK-SLB'!L$7,FALSE)</f>
        <v>0</v>
      </c>
      <c r="L88" s="9">
        <f>VLOOKUP($E88,'ALL-GTK-SD-SMP-SMA-SMK-SLB'!$F$14:$CG$713,'ALL-GTK-SD-SMP-SMA-SMK-SLB'!M$7,FALSE)</f>
        <v>0</v>
      </c>
      <c r="M88" s="9">
        <f>VLOOKUP($E88,'ALL-GTK-SD-SMP-SMA-SMK-SLB'!$F$14:$CG$713,'ALL-GTK-SD-SMP-SMA-SMK-SLB'!N$7,FALSE)</f>
        <v>2</v>
      </c>
      <c r="N88" s="9">
        <f>VLOOKUP($E88,'ALL-GTK-SD-SMP-SMA-SMK-SLB'!$F$14:$CG$713,'ALL-GTK-SD-SMP-SMA-SMK-SLB'!O$7,FALSE)</f>
        <v>0</v>
      </c>
      <c r="O88" s="9">
        <f>VLOOKUP($E88,'ALL-GTK-SD-SMP-SMA-SMK-SLB'!$F$14:$CG$713,'ALL-GTK-SD-SMP-SMA-SMK-SLB'!P$7,FALSE)</f>
        <v>1</v>
      </c>
      <c r="P88" s="299">
        <f t="shared" si="42"/>
        <v>0</v>
      </c>
      <c r="Q88" s="299">
        <f t="shared" si="43"/>
        <v>3</v>
      </c>
      <c r="R88" s="300">
        <f t="shared" si="44"/>
        <v>3</v>
      </c>
      <c r="S88" s="9">
        <f>VLOOKUP($E88,'ALL-GTK-SD-SMP-SMA-SMK-SLB'!$F$14:$CG$713,'ALL-GTK-SD-SMP-SMA-SMK-SLB'!T$7,FALSE)</f>
        <v>0</v>
      </c>
      <c r="T88" s="9">
        <f>VLOOKUP($E88,'ALL-GTK-SD-SMP-SMA-SMK-SLB'!$F$14:$CG$713,'ALL-GTK-SD-SMP-SMA-SMK-SLB'!U$7,FALSE)</f>
        <v>0</v>
      </c>
      <c r="U88" s="9">
        <f>VLOOKUP($E88,'ALL-GTK-SD-SMP-SMA-SMK-SLB'!$F$14:$CG$713,'ALL-GTK-SD-SMP-SMA-SMK-SLB'!V$7,FALSE)</f>
        <v>2</v>
      </c>
      <c r="V88" s="9">
        <f>VLOOKUP($E88,'ALL-GTK-SD-SMP-SMA-SMK-SLB'!$F$14:$CG$713,'ALL-GTK-SD-SMP-SMA-SMK-SLB'!W$7,FALSE)</f>
        <v>4</v>
      </c>
      <c r="W88" s="9">
        <f>VLOOKUP($E88,'ALL-GTK-SD-SMP-SMA-SMK-SLB'!$F$14:$CG$713,'ALL-GTK-SD-SMP-SMA-SMK-SLB'!X$7,FALSE)</f>
        <v>1</v>
      </c>
      <c r="X88" s="9">
        <f>VLOOKUP($E88,'ALL-GTK-SD-SMP-SMA-SMK-SLB'!$F$14:$CG$713,'ALL-GTK-SD-SMP-SMA-SMK-SLB'!Y$7,FALSE)</f>
        <v>0</v>
      </c>
      <c r="Y88" s="299">
        <f t="shared" si="45"/>
        <v>3</v>
      </c>
      <c r="Z88" s="299">
        <f t="shared" si="46"/>
        <v>4</v>
      </c>
      <c r="AA88" s="10">
        <f t="shared" si="47"/>
        <v>7</v>
      </c>
      <c r="AB88" s="44">
        <f t="shared" si="48"/>
        <v>3</v>
      </c>
      <c r="AC88" s="44">
        <f t="shared" si="49"/>
        <v>7</v>
      </c>
      <c r="AD88" s="11">
        <f t="shared" si="50"/>
        <v>10</v>
      </c>
      <c r="AE88" s="9">
        <f>VLOOKUP($E88,'ALL-GTK-SD-SMP-SMA-SMK-SLB'!$F$14:$CG$713,'ALL-GTK-SD-SMP-SMA-SMK-SLB'!AF$7,FALSE)</f>
        <v>3</v>
      </c>
      <c r="AF88" s="9">
        <f>VLOOKUP($E88,'ALL-GTK-SD-SMP-SMA-SMK-SLB'!$F$14:$CG$713,'ALL-GTK-SD-SMP-SMA-SMK-SLB'!AG$7,FALSE)</f>
        <v>5</v>
      </c>
      <c r="AG88" s="10">
        <f t="shared" si="51"/>
        <v>8</v>
      </c>
      <c r="AH88" s="9">
        <f>VLOOKUP($E88,'ALL-GTK-SD-SMP-SMA-SMK-SLB'!$F$14:$CG$713,'ALL-GTK-SD-SMP-SMA-SMK-SLB'!AI$7,FALSE)</f>
        <v>0</v>
      </c>
      <c r="AI88" s="9">
        <f>VLOOKUP($E88,'ALL-GTK-SD-SMP-SMA-SMK-SLB'!$F$14:$CG$713,'ALL-GTK-SD-SMP-SMA-SMK-SLB'!AJ$7,FALSE)</f>
        <v>2</v>
      </c>
      <c r="AJ88" s="10">
        <f t="shared" si="52"/>
        <v>2</v>
      </c>
      <c r="AK88" s="44">
        <f t="shared" si="53"/>
        <v>3</v>
      </c>
      <c r="AL88" s="44">
        <f t="shared" si="54"/>
        <v>7</v>
      </c>
      <c r="AM88" s="11">
        <f t="shared" si="55"/>
        <v>10</v>
      </c>
      <c r="AN88" s="299">
        <f>VLOOKUP($E88,'ALL-GTK-SD-SMP-SMA-SMK-SLB'!$F$14:$CG$713,'ALL-GTK-SD-SMP-SMA-SMK-SLB'!AO$7,FALSE)</f>
        <v>0</v>
      </c>
      <c r="AO88" s="299">
        <f>VLOOKUP($E88,'ALL-GTK-SD-SMP-SMA-SMK-SLB'!$F$14:$CG$713,'ALL-GTK-SD-SMP-SMA-SMK-SLB'!AP$7,FALSE)</f>
        <v>0</v>
      </c>
      <c r="AP88" s="9">
        <f>VLOOKUP($E88,'ALL-GTK-SD-SMP-SMA-SMK-SLB'!$F$14:$CG$713,'ALL-GTK-SD-SMP-SMA-SMK-SLB'!AQ$7,FALSE)</f>
        <v>0</v>
      </c>
      <c r="AQ88" s="9">
        <f>VLOOKUP($E88,'ALL-GTK-SD-SMP-SMA-SMK-SLB'!$F$14:$CG$713,'ALL-GTK-SD-SMP-SMA-SMK-SLB'!AR$7,FALSE)</f>
        <v>0</v>
      </c>
      <c r="AR88" s="9">
        <f>VLOOKUP($E88,'ALL-GTK-SD-SMP-SMA-SMK-SLB'!$F$14:$CG$713,'ALL-GTK-SD-SMP-SMA-SMK-SLB'!AS$7,FALSE)</f>
        <v>0</v>
      </c>
      <c r="AS88" s="9">
        <f>VLOOKUP($E88,'ALL-GTK-SD-SMP-SMA-SMK-SLB'!$F$14:$CG$713,'ALL-GTK-SD-SMP-SMA-SMK-SLB'!AT$7,FALSE)</f>
        <v>0</v>
      </c>
      <c r="AT88" s="9">
        <f>VLOOKUP($E88,'ALL-GTK-SD-SMP-SMA-SMK-SLB'!$F$14:$CG$713,'ALL-GTK-SD-SMP-SMA-SMK-SLB'!AU$7,FALSE)</f>
        <v>0</v>
      </c>
      <c r="AU88" s="9">
        <f>VLOOKUP($E88,'ALL-GTK-SD-SMP-SMA-SMK-SLB'!$F$14:$CG$713,'ALL-GTK-SD-SMP-SMA-SMK-SLB'!AV$7,FALSE)</f>
        <v>0</v>
      </c>
      <c r="AV88" s="9">
        <f>VLOOKUP($E88,'ALL-GTK-SD-SMP-SMA-SMK-SLB'!$F$14:$CG$713,'ALL-GTK-SD-SMP-SMA-SMK-SLB'!AW$7,FALSE)</f>
        <v>0</v>
      </c>
      <c r="AW88" s="9">
        <f>VLOOKUP($E88,'ALL-GTK-SD-SMP-SMA-SMK-SLB'!$F$14:$CG$713,'ALL-GTK-SD-SMP-SMA-SMK-SLB'!AX$7,FALSE)</f>
        <v>0</v>
      </c>
      <c r="AX88" s="9">
        <f>VLOOKUP($E88,'ALL-GTK-SD-SMP-SMA-SMK-SLB'!$F$14:$CG$713,'ALL-GTK-SD-SMP-SMA-SMK-SLB'!AY$7,FALSE)</f>
        <v>3</v>
      </c>
      <c r="AY88" s="9">
        <f>VLOOKUP($E88,'ALL-GTK-SD-SMP-SMA-SMK-SLB'!$F$14:$CG$713,'ALL-GTK-SD-SMP-SMA-SMK-SLB'!AZ$7,FALSE)</f>
        <v>7</v>
      </c>
      <c r="AZ88" s="9">
        <f>VLOOKUP($E88,'ALL-GTK-SD-SMP-SMA-SMK-SLB'!$F$14:$CG$713,'ALL-GTK-SD-SMP-SMA-SMK-SLB'!BA$7,FALSE)</f>
        <v>0</v>
      </c>
      <c r="BA88" s="9">
        <f>VLOOKUP($E88,'ALL-GTK-SD-SMP-SMA-SMK-SLB'!$F$14:$CG$713,'ALL-GTK-SD-SMP-SMA-SMK-SLB'!BB$7,FALSE)</f>
        <v>0</v>
      </c>
      <c r="BB88" s="9">
        <f>VLOOKUP($E88,'ALL-GTK-SD-SMP-SMA-SMK-SLB'!$F$14:$CG$713,'ALL-GTK-SD-SMP-SMA-SMK-SLB'!BC$7,FALSE)</f>
        <v>0</v>
      </c>
      <c r="BC88" s="9">
        <f>VLOOKUP($E88,'ALL-GTK-SD-SMP-SMA-SMK-SLB'!$F$14:$CG$713,'ALL-GTK-SD-SMP-SMA-SMK-SLB'!BD$7,FALSE)</f>
        <v>0</v>
      </c>
      <c r="BD88" s="310">
        <f t="shared" si="56"/>
        <v>0</v>
      </c>
      <c r="BE88" s="310">
        <f t="shared" si="57"/>
        <v>0</v>
      </c>
      <c r="BF88" s="10">
        <f t="shared" si="58"/>
        <v>0</v>
      </c>
      <c r="BG88" s="311">
        <f t="shared" si="59"/>
        <v>3</v>
      </c>
      <c r="BH88" s="311">
        <f t="shared" si="60"/>
        <v>7</v>
      </c>
      <c r="BI88" s="10">
        <f t="shared" si="61"/>
        <v>10</v>
      </c>
      <c r="BJ88" s="44">
        <f t="shared" si="62"/>
        <v>3</v>
      </c>
      <c r="BK88" s="44">
        <f t="shared" si="63"/>
        <v>7</v>
      </c>
      <c r="BL88" s="11">
        <f t="shared" si="64"/>
        <v>10</v>
      </c>
      <c r="BM88" s="9">
        <f>VLOOKUP($E88,'ALL-GTK-SD-SMP-SMA-SMK-SLB'!$F$14:$CG$713,'ALL-GTK-SD-SMP-SMA-SMK-SLB'!BN$7,FALSE)</f>
        <v>0</v>
      </c>
      <c r="BN88" s="9">
        <f>VLOOKUP($E88,'ALL-GTK-SD-SMP-SMA-SMK-SLB'!$F$14:$CG$713,'ALL-GTK-SD-SMP-SMA-SMK-SLB'!BO$7,FALSE)</f>
        <v>0</v>
      </c>
      <c r="BO88" s="9">
        <f>VLOOKUP($E88,'ALL-GTK-SD-SMP-SMA-SMK-SLB'!$F$14:$CG$713,'ALL-GTK-SD-SMP-SMA-SMK-SLB'!BP$7,FALSE)</f>
        <v>0</v>
      </c>
      <c r="BP88" s="9">
        <f>VLOOKUP($E88,'ALL-GTK-SD-SMP-SMA-SMK-SLB'!$F$14:$CG$713,'ALL-GTK-SD-SMP-SMA-SMK-SLB'!BQ$7,FALSE)</f>
        <v>0</v>
      </c>
      <c r="BQ88" s="9">
        <f>VLOOKUP($E88,'ALL-GTK-SD-SMP-SMA-SMK-SLB'!$F$14:$CG$713,'ALL-GTK-SD-SMP-SMA-SMK-SLB'!BR$7,FALSE)</f>
        <v>0</v>
      </c>
      <c r="BR88" s="9">
        <f>VLOOKUP($E88,'ALL-GTK-SD-SMP-SMA-SMK-SLB'!$F$14:$CG$713,'ALL-GTK-SD-SMP-SMA-SMK-SLB'!BS$7,FALSE)</f>
        <v>0</v>
      </c>
      <c r="BS88" s="9">
        <f>VLOOKUP($E88,'ALL-GTK-SD-SMP-SMA-SMK-SLB'!$F$14:$CG$713,'ALL-GTK-SD-SMP-SMA-SMK-SLB'!BT$7,FALSE)</f>
        <v>0</v>
      </c>
      <c r="BT88" s="9">
        <f>VLOOKUP($E88,'ALL-GTK-SD-SMP-SMA-SMK-SLB'!$F$14:$CG$713,'ALL-GTK-SD-SMP-SMA-SMK-SLB'!BU$7,FALSE)</f>
        <v>0</v>
      </c>
      <c r="BU88" s="299">
        <f t="shared" si="65"/>
        <v>0</v>
      </c>
      <c r="BV88" s="299">
        <f t="shared" si="66"/>
        <v>0</v>
      </c>
      <c r="BW88" s="44">
        <f t="shared" si="67"/>
        <v>0</v>
      </c>
      <c r="BX88" s="44">
        <f t="shared" si="68"/>
        <v>0</v>
      </c>
      <c r="BY88" s="11">
        <f t="shared" si="69"/>
        <v>0</v>
      </c>
      <c r="BZ88" s="14">
        <f t="shared" si="70"/>
        <v>3</v>
      </c>
      <c r="CA88" s="14">
        <f t="shared" si="71"/>
        <v>7</v>
      </c>
      <c r="CB88" s="13">
        <f t="shared" si="72"/>
        <v>0</v>
      </c>
      <c r="CC88" s="13">
        <f t="shared" si="73"/>
        <v>0</v>
      </c>
      <c r="CD88" s="312">
        <f t="shared" si="74"/>
        <v>3</v>
      </c>
      <c r="CE88" s="312">
        <f t="shared" si="75"/>
        <v>7</v>
      </c>
      <c r="CF88" s="313">
        <f t="shared" si="76"/>
        <v>10</v>
      </c>
      <c r="CG88" s="302" t="str">
        <f t="shared" si="77"/>
        <v>OK</v>
      </c>
    </row>
    <row r="89" spans="1:85" ht="14.25" x14ac:dyDescent="0.25">
      <c r="A89" s="6">
        <v>77</v>
      </c>
      <c r="B89" s="495">
        <v>77</v>
      </c>
      <c r="C89" s="495" t="s">
        <v>6</v>
      </c>
      <c r="D89" s="496" t="s">
        <v>25</v>
      </c>
      <c r="E89" s="626">
        <v>20340319</v>
      </c>
      <c r="F89" s="627" t="s">
        <v>344</v>
      </c>
      <c r="G89" s="624" t="s">
        <v>52</v>
      </c>
      <c r="H89" s="9">
        <f>VLOOKUP($E89,'ALL-GTK-SD-SMP-SMA-SMK-SLB'!$F$14:$CG$713,'ALL-GTK-SD-SMP-SMA-SMK-SLB'!I$7,FALSE)</f>
        <v>0</v>
      </c>
      <c r="I89" s="9">
        <f>VLOOKUP($E89,'ALL-GTK-SD-SMP-SMA-SMK-SLB'!$F$14:$CG$713,'ALL-GTK-SD-SMP-SMA-SMK-SLB'!J$7,FALSE)</f>
        <v>1</v>
      </c>
      <c r="J89" s="9">
        <f>VLOOKUP($E89,'ALL-GTK-SD-SMP-SMA-SMK-SLB'!$F$14:$CG$713,'ALL-GTK-SD-SMP-SMA-SMK-SLB'!K$7,FALSE)</f>
        <v>0</v>
      </c>
      <c r="K89" s="9">
        <f>VLOOKUP($E89,'ALL-GTK-SD-SMP-SMA-SMK-SLB'!$F$14:$CG$713,'ALL-GTK-SD-SMP-SMA-SMK-SLB'!L$7,FALSE)</f>
        <v>0</v>
      </c>
      <c r="L89" s="9">
        <f>VLOOKUP($E89,'ALL-GTK-SD-SMP-SMA-SMK-SLB'!$F$14:$CG$713,'ALL-GTK-SD-SMP-SMA-SMK-SLB'!M$7,FALSE)</f>
        <v>2</v>
      </c>
      <c r="M89" s="9">
        <f>VLOOKUP($E89,'ALL-GTK-SD-SMP-SMA-SMK-SLB'!$F$14:$CG$713,'ALL-GTK-SD-SMP-SMA-SMK-SLB'!N$7,FALSE)</f>
        <v>1</v>
      </c>
      <c r="N89" s="9">
        <f>VLOOKUP($E89,'ALL-GTK-SD-SMP-SMA-SMK-SLB'!$F$14:$CG$713,'ALL-GTK-SD-SMP-SMA-SMK-SLB'!O$7,FALSE)</f>
        <v>0</v>
      </c>
      <c r="O89" s="9">
        <f>VLOOKUP($E89,'ALL-GTK-SD-SMP-SMA-SMK-SLB'!$F$14:$CG$713,'ALL-GTK-SD-SMP-SMA-SMK-SLB'!P$7,FALSE)</f>
        <v>2</v>
      </c>
      <c r="P89" s="299">
        <f t="shared" si="42"/>
        <v>2</v>
      </c>
      <c r="Q89" s="299">
        <f t="shared" si="43"/>
        <v>4</v>
      </c>
      <c r="R89" s="300">
        <f t="shared" si="44"/>
        <v>6</v>
      </c>
      <c r="S89" s="9">
        <f>VLOOKUP($E89,'ALL-GTK-SD-SMP-SMA-SMK-SLB'!$F$14:$CG$713,'ALL-GTK-SD-SMP-SMA-SMK-SLB'!T$7,FALSE)</f>
        <v>0</v>
      </c>
      <c r="T89" s="9">
        <f>VLOOKUP($E89,'ALL-GTK-SD-SMP-SMA-SMK-SLB'!$F$14:$CG$713,'ALL-GTK-SD-SMP-SMA-SMK-SLB'!U$7,FALSE)</f>
        <v>0</v>
      </c>
      <c r="U89" s="9">
        <f>VLOOKUP($E89,'ALL-GTK-SD-SMP-SMA-SMK-SLB'!$F$14:$CG$713,'ALL-GTK-SD-SMP-SMA-SMK-SLB'!V$7,FALSE)</f>
        <v>1</v>
      </c>
      <c r="V89" s="9">
        <f>VLOOKUP($E89,'ALL-GTK-SD-SMP-SMA-SMK-SLB'!$F$14:$CG$713,'ALL-GTK-SD-SMP-SMA-SMK-SLB'!W$7,FALSE)</f>
        <v>1</v>
      </c>
      <c r="W89" s="9">
        <f>VLOOKUP($E89,'ALL-GTK-SD-SMP-SMA-SMK-SLB'!$F$14:$CG$713,'ALL-GTK-SD-SMP-SMA-SMK-SLB'!X$7,FALSE)</f>
        <v>4</v>
      </c>
      <c r="X89" s="9">
        <f>VLOOKUP($E89,'ALL-GTK-SD-SMP-SMA-SMK-SLB'!$F$14:$CG$713,'ALL-GTK-SD-SMP-SMA-SMK-SLB'!Y$7,FALSE)</f>
        <v>1</v>
      </c>
      <c r="Y89" s="299">
        <f t="shared" si="45"/>
        <v>5</v>
      </c>
      <c r="Z89" s="299">
        <f t="shared" si="46"/>
        <v>2</v>
      </c>
      <c r="AA89" s="10">
        <f t="shared" si="47"/>
        <v>7</v>
      </c>
      <c r="AB89" s="44">
        <f t="shared" si="48"/>
        <v>7</v>
      </c>
      <c r="AC89" s="44">
        <f t="shared" si="49"/>
        <v>6</v>
      </c>
      <c r="AD89" s="11">
        <f t="shared" si="50"/>
        <v>13</v>
      </c>
      <c r="AE89" s="9">
        <f>VLOOKUP($E89,'ALL-GTK-SD-SMP-SMA-SMK-SLB'!$F$14:$CG$713,'ALL-GTK-SD-SMP-SMA-SMK-SLB'!AF$7,FALSE)</f>
        <v>4</v>
      </c>
      <c r="AF89" s="9">
        <f>VLOOKUP($E89,'ALL-GTK-SD-SMP-SMA-SMK-SLB'!$F$14:$CG$713,'ALL-GTK-SD-SMP-SMA-SMK-SLB'!AG$7,FALSE)</f>
        <v>4</v>
      </c>
      <c r="AG89" s="10">
        <f t="shared" si="51"/>
        <v>8</v>
      </c>
      <c r="AH89" s="9">
        <f>VLOOKUP($E89,'ALL-GTK-SD-SMP-SMA-SMK-SLB'!$F$14:$CG$713,'ALL-GTK-SD-SMP-SMA-SMK-SLB'!AI$7,FALSE)</f>
        <v>3</v>
      </c>
      <c r="AI89" s="9">
        <f>VLOOKUP($E89,'ALL-GTK-SD-SMP-SMA-SMK-SLB'!$F$14:$CG$713,'ALL-GTK-SD-SMP-SMA-SMK-SLB'!AJ$7,FALSE)</f>
        <v>2</v>
      </c>
      <c r="AJ89" s="10">
        <f t="shared" si="52"/>
        <v>5</v>
      </c>
      <c r="AK89" s="44">
        <f t="shared" si="53"/>
        <v>7</v>
      </c>
      <c r="AL89" s="44">
        <f t="shared" si="54"/>
        <v>6</v>
      </c>
      <c r="AM89" s="11">
        <f t="shared" si="55"/>
        <v>13</v>
      </c>
      <c r="AN89" s="299">
        <f>VLOOKUP($E89,'ALL-GTK-SD-SMP-SMA-SMK-SLB'!$F$14:$CG$713,'ALL-GTK-SD-SMP-SMA-SMK-SLB'!AO$7,FALSE)</f>
        <v>0</v>
      </c>
      <c r="AO89" s="299">
        <f>VLOOKUP($E89,'ALL-GTK-SD-SMP-SMA-SMK-SLB'!$F$14:$CG$713,'ALL-GTK-SD-SMP-SMA-SMK-SLB'!AP$7,FALSE)</f>
        <v>0</v>
      </c>
      <c r="AP89" s="9">
        <f>VLOOKUP($E89,'ALL-GTK-SD-SMP-SMA-SMK-SLB'!$F$14:$CG$713,'ALL-GTK-SD-SMP-SMA-SMK-SLB'!AQ$7,FALSE)</f>
        <v>0</v>
      </c>
      <c r="AQ89" s="9">
        <f>VLOOKUP($E89,'ALL-GTK-SD-SMP-SMA-SMK-SLB'!$F$14:$CG$713,'ALL-GTK-SD-SMP-SMA-SMK-SLB'!AR$7,FALSE)</f>
        <v>0</v>
      </c>
      <c r="AR89" s="9">
        <f>VLOOKUP($E89,'ALL-GTK-SD-SMP-SMA-SMK-SLB'!$F$14:$CG$713,'ALL-GTK-SD-SMP-SMA-SMK-SLB'!AS$7,FALSE)</f>
        <v>0</v>
      </c>
      <c r="AS89" s="9">
        <f>VLOOKUP($E89,'ALL-GTK-SD-SMP-SMA-SMK-SLB'!$F$14:$CG$713,'ALL-GTK-SD-SMP-SMA-SMK-SLB'!AT$7,FALSE)</f>
        <v>0</v>
      </c>
      <c r="AT89" s="9">
        <f>VLOOKUP($E89,'ALL-GTK-SD-SMP-SMA-SMK-SLB'!$F$14:$CG$713,'ALL-GTK-SD-SMP-SMA-SMK-SLB'!AU$7,FALSE)</f>
        <v>0</v>
      </c>
      <c r="AU89" s="9">
        <f>VLOOKUP($E89,'ALL-GTK-SD-SMP-SMA-SMK-SLB'!$F$14:$CG$713,'ALL-GTK-SD-SMP-SMA-SMK-SLB'!AV$7,FALSE)</f>
        <v>0</v>
      </c>
      <c r="AV89" s="9">
        <f>VLOOKUP($E89,'ALL-GTK-SD-SMP-SMA-SMK-SLB'!$F$14:$CG$713,'ALL-GTK-SD-SMP-SMA-SMK-SLB'!AW$7,FALSE)</f>
        <v>0</v>
      </c>
      <c r="AW89" s="9">
        <f>VLOOKUP($E89,'ALL-GTK-SD-SMP-SMA-SMK-SLB'!$F$14:$CG$713,'ALL-GTK-SD-SMP-SMA-SMK-SLB'!AX$7,FALSE)</f>
        <v>0</v>
      </c>
      <c r="AX89" s="9">
        <f>VLOOKUP($E89,'ALL-GTK-SD-SMP-SMA-SMK-SLB'!$F$14:$CG$713,'ALL-GTK-SD-SMP-SMA-SMK-SLB'!AY$7,FALSE)</f>
        <v>7</v>
      </c>
      <c r="AY89" s="9">
        <f>VLOOKUP($E89,'ALL-GTK-SD-SMP-SMA-SMK-SLB'!$F$14:$CG$713,'ALL-GTK-SD-SMP-SMA-SMK-SLB'!AZ$7,FALSE)</f>
        <v>6</v>
      </c>
      <c r="AZ89" s="9">
        <f>VLOOKUP($E89,'ALL-GTK-SD-SMP-SMA-SMK-SLB'!$F$14:$CG$713,'ALL-GTK-SD-SMP-SMA-SMK-SLB'!BA$7,FALSE)</f>
        <v>0</v>
      </c>
      <c r="BA89" s="9">
        <f>VLOOKUP($E89,'ALL-GTK-SD-SMP-SMA-SMK-SLB'!$F$14:$CG$713,'ALL-GTK-SD-SMP-SMA-SMK-SLB'!BB$7,FALSE)</f>
        <v>0</v>
      </c>
      <c r="BB89" s="9">
        <f>VLOOKUP($E89,'ALL-GTK-SD-SMP-SMA-SMK-SLB'!$F$14:$CG$713,'ALL-GTK-SD-SMP-SMA-SMK-SLB'!BC$7,FALSE)</f>
        <v>0</v>
      </c>
      <c r="BC89" s="9">
        <f>VLOOKUP($E89,'ALL-GTK-SD-SMP-SMA-SMK-SLB'!$F$14:$CG$713,'ALL-GTK-SD-SMP-SMA-SMK-SLB'!BD$7,FALSE)</f>
        <v>0</v>
      </c>
      <c r="BD89" s="310">
        <f t="shared" si="56"/>
        <v>0</v>
      </c>
      <c r="BE89" s="310">
        <f t="shared" si="57"/>
        <v>0</v>
      </c>
      <c r="BF89" s="10">
        <f t="shared" si="58"/>
        <v>0</v>
      </c>
      <c r="BG89" s="311">
        <f t="shared" si="59"/>
        <v>7</v>
      </c>
      <c r="BH89" s="311">
        <f t="shared" si="60"/>
        <v>6</v>
      </c>
      <c r="BI89" s="10">
        <f t="shared" si="61"/>
        <v>13</v>
      </c>
      <c r="BJ89" s="44">
        <f t="shared" si="62"/>
        <v>7</v>
      </c>
      <c r="BK89" s="44">
        <f t="shared" si="63"/>
        <v>6</v>
      </c>
      <c r="BL89" s="11">
        <f t="shared" si="64"/>
        <v>13</v>
      </c>
      <c r="BM89" s="9">
        <f>VLOOKUP($E89,'ALL-GTK-SD-SMP-SMA-SMK-SLB'!$F$14:$CG$713,'ALL-GTK-SD-SMP-SMA-SMK-SLB'!BN$7,FALSE)</f>
        <v>0</v>
      </c>
      <c r="BN89" s="9">
        <f>VLOOKUP($E89,'ALL-GTK-SD-SMP-SMA-SMK-SLB'!$F$14:$CG$713,'ALL-GTK-SD-SMP-SMA-SMK-SLB'!BO$7,FALSE)</f>
        <v>0</v>
      </c>
      <c r="BO89" s="9">
        <f>VLOOKUP($E89,'ALL-GTK-SD-SMP-SMA-SMK-SLB'!$F$14:$CG$713,'ALL-GTK-SD-SMP-SMA-SMK-SLB'!BP$7,FALSE)</f>
        <v>0</v>
      </c>
      <c r="BP89" s="9">
        <f>VLOOKUP($E89,'ALL-GTK-SD-SMP-SMA-SMK-SLB'!$F$14:$CG$713,'ALL-GTK-SD-SMP-SMA-SMK-SLB'!BQ$7,FALSE)</f>
        <v>0</v>
      </c>
      <c r="BQ89" s="9">
        <f>VLOOKUP($E89,'ALL-GTK-SD-SMP-SMA-SMK-SLB'!$F$14:$CG$713,'ALL-GTK-SD-SMP-SMA-SMK-SLB'!BR$7,FALSE)</f>
        <v>0</v>
      </c>
      <c r="BR89" s="9">
        <f>VLOOKUP($E89,'ALL-GTK-SD-SMP-SMA-SMK-SLB'!$F$14:$CG$713,'ALL-GTK-SD-SMP-SMA-SMK-SLB'!BS$7,FALSE)</f>
        <v>0</v>
      </c>
      <c r="BS89" s="9">
        <f>VLOOKUP($E89,'ALL-GTK-SD-SMP-SMA-SMK-SLB'!$F$14:$CG$713,'ALL-GTK-SD-SMP-SMA-SMK-SLB'!BT$7,FALSE)</f>
        <v>0</v>
      </c>
      <c r="BT89" s="9">
        <f>VLOOKUP($E89,'ALL-GTK-SD-SMP-SMA-SMK-SLB'!$F$14:$CG$713,'ALL-GTK-SD-SMP-SMA-SMK-SLB'!BU$7,FALSE)</f>
        <v>0</v>
      </c>
      <c r="BU89" s="299">
        <f t="shared" si="65"/>
        <v>0</v>
      </c>
      <c r="BV89" s="299">
        <f t="shared" si="66"/>
        <v>0</v>
      </c>
      <c r="BW89" s="44">
        <f t="shared" si="67"/>
        <v>0</v>
      </c>
      <c r="BX89" s="44">
        <f t="shared" si="68"/>
        <v>0</v>
      </c>
      <c r="BY89" s="11">
        <f t="shared" si="69"/>
        <v>0</v>
      </c>
      <c r="BZ89" s="14">
        <f t="shared" si="70"/>
        <v>7</v>
      </c>
      <c r="CA89" s="14">
        <f t="shared" si="71"/>
        <v>6</v>
      </c>
      <c r="CB89" s="13">
        <f t="shared" si="72"/>
        <v>0</v>
      </c>
      <c r="CC89" s="13">
        <f t="shared" si="73"/>
        <v>0</v>
      </c>
      <c r="CD89" s="312">
        <f t="shared" si="74"/>
        <v>7</v>
      </c>
      <c r="CE89" s="312">
        <f t="shared" si="75"/>
        <v>6</v>
      </c>
      <c r="CF89" s="313">
        <f t="shared" si="76"/>
        <v>13</v>
      </c>
      <c r="CG89" s="302" t="str">
        <f t="shared" si="77"/>
        <v>OK</v>
      </c>
    </row>
    <row r="90" spans="1:85" ht="14.25" x14ac:dyDescent="0.25">
      <c r="A90" s="6">
        <v>78</v>
      </c>
      <c r="B90" s="495">
        <v>78</v>
      </c>
      <c r="C90" s="495" t="s">
        <v>6</v>
      </c>
      <c r="D90" s="496" t="s">
        <v>25</v>
      </c>
      <c r="E90" s="626">
        <v>20319112</v>
      </c>
      <c r="F90" s="627" t="s">
        <v>345</v>
      </c>
      <c r="G90" s="624" t="s">
        <v>52</v>
      </c>
      <c r="H90" s="9">
        <f>VLOOKUP($E90,'ALL-GTK-SD-SMP-SMA-SMK-SLB'!$F$14:$CG$713,'ALL-GTK-SD-SMP-SMA-SMK-SLB'!I$7,FALSE)</f>
        <v>0</v>
      </c>
      <c r="I90" s="9">
        <f>VLOOKUP($E90,'ALL-GTK-SD-SMP-SMA-SMK-SLB'!$F$14:$CG$713,'ALL-GTK-SD-SMP-SMA-SMK-SLB'!J$7,FALSE)</f>
        <v>1</v>
      </c>
      <c r="J90" s="9">
        <f>VLOOKUP($E90,'ALL-GTK-SD-SMP-SMA-SMK-SLB'!$F$14:$CG$713,'ALL-GTK-SD-SMP-SMA-SMK-SLB'!K$7,FALSE)</f>
        <v>0</v>
      </c>
      <c r="K90" s="9">
        <f>VLOOKUP($E90,'ALL-GTK-SD-SMP-SMA-SMK-SLB'!$F$14:$CG$713,'ALL-GTK-SD-SMP-SMA-SMK-SLB'!L$7,FALSE)</f>
        <v>0</v>
      </c>
      <c r="L90" s="9">
        <f>VLOOKUP($E90,'ALL-GTK-SD-SMP-SMA-SMK-SLB'!$F$14:$CG$713,'ALL-GTK-SD-SMP-SMA-SMK-SLB'!M$7,FALSE)</f>
        <v>3</v>
      </c>
      <c r="M90" s="9">
        <f>VLOOKUP($E90,'ALL-GTK-SD-SMP-SMA-SMK-SLB'!$F$14:$CG$713,'ALL-GTK-SD-SMP-SMA-SMK-SLB'!N$7,FALSE)</f>
        <v>2</v>
      </c>
      <c r="N90" s="9">
        <f>VLOOKUP($E90,'ALL-GTK-SD-SMP-SMA-SMK-SLB'!$F$14:$CG$713,'ALL-GTK-SD-SMP-SMA-SMK-SLB'!O$7,FALSE)</f>
        <v>0</v>
      </c>
      <c r="O90" s="9">
        <f>VLOOKUP($E90,'ALL-GTK-SD-SMP-SMA-SMK-SLB'!$F$14:$CG$713,'ALL-GTK-SD-SMP-SMA-SMK-SLB'!P$7,FALSE)</f>
        <v>1</v>
      </c>
      <c r="P90" s="299">
        <f t="shared" si="42"/>
        <v>3</v>
      </c>
      <c r="Q90" s="299">
        <f t="shared" si="43"/>
        <v>4</v>
      </c>
      <c r="R90" s="300">
        <f t="shared" si="44"/>
        <v>7</v>
      </c>
      <c r="S90" s="9">
        <f>VLOOKUP($E90,'ALL-GTK-SD-SMP-SMA-SMK-SLB'!$F$14:$CG$713,'ALL-GTK-SD-SMP-SMA-SMK-SLB'!T$7,FALSE)</f>
        <v>0</v>
      </c>
      <c r="T90" s="9">
        <f>VLOOKUP($E90,'ALL-GTK-SD-SMP-SMA-SMK-SLB'!$F$14:$CG$713,'ALL-GTK-SD-SMP-SMA-SMK-SLB'!U$7,FALSE)</f>
        <v>0</v>
      </c>
      <c r="U90" s="9">
        <f>VLOOKUP($E90,'ALL-GTK-SD-SMP-SMA-SMK-SLB'!$F$14:$CG$713,'ALL-GTK-SD-SMP-SMA-SMK-SLB'!V$7,FALSE)</f>
        <v>0</v>
      </c>
      <c r="V90" s="9">
        <f>VLOOKUP($E90,'ALL-GTK-SD-SMP-SMA-SMK-SLB'!$F$14:$CG$713,'ALL-GTK-SD-SMP-SMA-SMK-SLB'!W$7,FALSE)</f>
        <v>1</v>
      </c>
      <c r="W90" s="9">
        <f>VLOOKUP($E90,'ALL-GTK-SD-SMP-SMA-SMK-SLB'!$F$14:$CG$713,'ALL-GTK-SD-SMP-SMA-SMK-SLB'!X$7,FALSE)</f>
        <v>0</v>
      </c>
      <c r="X90" s="9">
        <f>VLOOKUP($E90,'ALL-GTK-SD-SMP-SMA-SMK-SLB'!$F$14:$CG$713,'ALL-GTK-SD-SMP-SMA-SMK-SLB'!Y$7,FALSE)</f>
        <v>0</v>
      </c>
      <c r="Y90" s="299">
        <f t="shared" si="45"/>
        <v>0</v>
      </c>
      <c r="Z90" s="299">
        <f t="shared" si="46"/>
        <v>1</v>
      </c>
      <c r="AA90" s="10">
        <f t="shared" si="47"/>
        <v>1</v>
      </c>
      <c r="AB90" s="44">
        <f t="shared" si="48"/>
        <v>3</v>
      </c>
      <c r="AC90" s="44">
        <f t="shared" si="49"/>
        <v>5</v>
      </c>
      <c r="AD90" s="11">
        <f t="shared" si="50"/>
        <v>8</v>
      </c>
      <c r="AE90" s="9">
        <f>VLOOKUP($E90,'ALL-GTK-SD-SMP-SMA-SMK-SLB'!$F$14:$CG$713,'ALL-GTK-SD-SMP-SMA-SMK-SLB'!AF$7,FALSE)</f>
        <v>1</v>
      </c>
      <c r="AF90" s="9">
        <f>VLOOKUP($E90,'ALL-GTK-SD-SMP-SMA-SMK-SLB'!$F$14:$CG$713,'ALL-GTK-SD-SMP-SMA-SMK-SLB'!AG$7,FALSE)</f>
        <v>3</v>
      </c>
      <c r="AG90" s="10">
        <f t="shared" si="51"/>
        <v>4</v>
      </c>
      <c r="AH90" s="9">
        <f>VLOOKUP($E90,'ALL-GTK-SD-SMP-SMA-SMK-SLB'!$F$14:$CG$713,'ALL-GTK-SD-SMP-SMA-SMK-SLB'!AI$7,FALSE)</f>
        <v>2</v>
      </c>
      <c r="AI90" s="9">
        <f>VLOOKUP($E90,'ALL-GTK-SD-SMP-SMA-SMK-SLB'!$F$14:$CG$713,'ALL-GTK-SD-SMP-SMA-SMK-SLB'!AJ$7,FALSE)</f>
        <v>2</v>
      </c>
      <c r="AJ90" s="10">
        <f t="shared" si="52"/>
        <v>4</v>
      </c>
      <c r="AK90" s="44">
        <f t="shared" si="53"/>
        <v>3</v>
      </c>
      <c r="AL90" s="44">
        <f t="shared" si="54"/>
        <v>5</v>
      </c>
      <c r="AM90" s="11">
        <f t="shared" si="55"/>
        <v>8</v>
      </c>
      <c r="AN90" s="299">
        <f>VLOOKUP($E90,'ALL-GTK-SD-SMP-SMA-SMK-SLB'!$F$14:$CG$713,'ALL-GTK-SD-SMP-SMA-SMK-SLB'!AO$7,FALSE)</f>
        <v>0</v>
      </c>
      <c r="AO90" s="299">
        <f>VLOOKUP($E90,'ALL-GTK-SD-SMP-SMA-SMK-SLB'!$F$14:$CG$713,'ALL-GTK-SD-SMP-SMA-SMK-SLB'!AP$7,FALSE)</f>
        <v>0</v>
      </c>
      <c r="AP90" s="9">
        <f>VLOOKUP($E90,'ALL-GTK-SD-SMP-SMA-SMK-SLB'!$F$14:$CG$713,'ALL-GTK-SD-SMP-SMA-SMK-SLB'!AQ$7,FALSE)</f>
        <v>0</v>
      </c>
      <c r="AQ90" s="9">
        <f>VLOOKUP($E90,'ALL-GTK-SD-SMP-SMA-SMK-SLB'!$F$14:$CG$713,'ALL-GTK-SD-SMP-SMA-SMK-SLB'!AR$7,FALSE)</f>
        <v>0</v>
      </c>
      <c r="AR90" s="9">
        <f>VLOOKUP($E90,'ALL-GTK-SD-SMP-SMA-SMK-SLB'!$F$14:$CG$713,'ALL-GTK-SD-SMP-SMA-SMK-SLB'!AS$7,FALSE)</f>
        <v>0</v>
      </c>
      <c r="AS90" s="9">
        <f>VLOOKUP($E90,'ALL-GTK-SD-SMP-SMA-SMK-SLB'!$F$14:$CG$713,'ALL-GTK-SD-SMP-SMA-SMK-SLB'!AT$7,FALSE)</f>
        <v>0</v>
      </c>
      <c r="AT90" s="9">
        <f>VLOOKUP($E90,'ALL-GTK-SD-SMP-SMA-SMK-SLB'!$F$14:$CG$713,'ALL-GTK-SD-SMP-SMA-SMK-SLB'!AU$7,FALSE)</f>
        <v>0</v>
      </c>
      <c r="AU90" s="9">
        <f>VLOOKUP($E90,'ALL-GTK-SD-SMP-SMA-SMK-SLB'!$F$14:$CG$713,'ALL-GTK-SD-SMP-SMA-SMK-SLB'!AV$7,FALSE)</f>
        <v>0</v>
      </c>
      <c r="AV90" s="9">
        <f>VLOOKUP($E90,'ALL-GTK-SD-SMP-SMA-SMK-SLB'!$F$14:$CG$713,'ALL-GTK-SD-SMP-SMA-SMK-SLB'!AW$7,FALSE)</f>
        <v>0</v>
      </c>
      <c r="AW90" s="9">
        <f>VLOOKUP($E90,'ALL-GTK-SD-SMP-SMA-SMK-SLB'!$F$14:$CG$713,'ALL-GTK-SD-SMP-SMA-SMK-SLB'!AX$7,FALSE)</f>
        <v>0</v>
      </c>
      <c r="AX90" s="9">
        <f>VLOOKUP($E90,'ALL-GTK-SD-SMP-SMA-SMK-SLB'!$F$14:$CG$713,'ALL-GTK-SD-SMP-SMA-SMK-SLB'!AY$7,FALSE)</f>
        <v>2</v>
      </c>
      <c r="AY90" s="9">
        <f>VLOOKUP($E90,'ALL-GTK-SD-SMP-SMA-SMK-SLB'!$F$14:$CG$713,'ALL-GTK-SD-SMP-SMA-SMK-SLB'!AZ$7,FALSE)</f>
        <v>5</v>
      </c>
      <c r="AZ90" s="9">
        <f>VLOOKUP($E90,'ALL-GTK-SD-SMP-SMA-SMK-SLB'!$F$14:$CG$713,'ALL-GTK-SD-SMP-SMA-SMK-SLB'!BA$7,FALSE)</f>
        <v>1</v>
      </c>
      <c r="BA90" s="9">
        <f>VLOOKUP($E90,'ALL-GTK-SD-SMP-SMA-SMK-SLB'!$F$14:$CG$713,'ALL-GTK-SD-SMP-SMA-SMK-SLB'!BB$7,FALSE)</f>
        <v>0</v>
      </c>
      <c r="BB90" s="9">
        <f>VLOOKUP($E90,'ALL-GTK-SD-SMP-SMA-SMK-SLB'!$F$14:$CG$713,'ALL-GTK-SD-SMP-SMA-SMK-SLB'!BC$7,FALSE)</f>
        <v>0</v>
      </c>
      <c r="BC90" s="9">
        <f>VLOOKUP($E90,'ALL-GTK-SD-SMP-SMA-SMK-SLB'!$F$14:$CG$713,'ALL-GTK-SD-SMP-SMA-SMK-SLB'!BD$7,FALSE)</f>
        <v>0</v>
      </c>
      <c r="BD90" s="310">
        <f t="shared" si="56"/>
        <v>0</v>
      </c>
      <c r="BE90" s="310">
        <f t="shared" si="57"/>
        <v>0</v>
      </c>
      <c r="BF90" s="10">
        <f t="shared" si="58"/>
        <v>0</v>
      </c>
      <c r="BG90" s="311">
        <f t="shared" si="59"/>
        <v>3</v>
      </c>
      <c r="BH90" s="311">
        <f t="shared" si="60"/>
        <v>5</v>
      </c>
      <c r="BI90" s="10">
        <f t="shared" si="61"/>
        <v>8</v>
      </c>
      <c r="BJ90" s="44">
        <f t="shared" si="62"/>
        <v>3</v>
      </c>
      <c r="BK90" s="44">
        <f t="shared" si="63"/>
        <v>5</v>
      </c>
      <c r="BL90" s="11">
        <f t="shared" si="64"/>
        <v>8</v>
      </c>
      <c r="BM90" s="9">
        <f>VLOOKUP($E90,'ALL-GTK-SD-SMP-SMA-SMK-SLB'!$F$14:$CG$713,'ALL-GTK-SD-SMP-SMA-SMK-SLB'!BN$7,FALSE)</f>
        <v>0</v>
      </c>
      <c r="BN90" s="9">
        <f>VLOOKUP($E90,'ALL-GTK-SD-SMP-SMA-SMK-SLB'!$F$14:$CG$713,'ALL-GTK-SD-SMP-SMA-SMK-SLB'!BO$7,FALSE)</f>
        <v>0</v>
      </c>
      <c r="BO90" s="9">
        <f>VLOOKUP($E90,'ALL-GTK-SD-SMP-SMA-SMK-SLB'!$F$14:$CG$713,'ALL-GTK-SD-SMP-SMA-SMK-SLB'!BP$7,FALSE)</f>
        <v>0</v>
      </c>
      <c r="BP90" s="9">
        <f>VLOOKUP($E90,'ALL-GTK-SD-SMP-SMA-SMK-SLB'!$F$14:$CG$713,'ALL-GTK-SD-SMP-SMA-SMK-SLB'!BQ$7,FALSE)</f>
        <v>0</v>
      </c>
      <c r="BQ90" s="9">
        <f>VLOOKUP($E90,'ALL-GTK-SD-SMP-SMA-SMK-SLB'!$F$14:$CG$713,'ALL-GTK-SD-SMP-SMA-SMK-SLB'!BR$7,FALSE)</f>
        <v>0</v>
      </c>
      <c r="BR90" s="9">
        <f>VLOOKUP($E90,'ALL-GTK-SD-SMP-SMA-SMK-SLB'!$F$14:$CG$713,'ALL-GTK-SD-SMP-SMA-SMK-SLB'!BS$7,FALSE)</f>
        <v>0</v>
      </c>
      <c r="BS90" s="9">
        <f>VLOOKUP($E90,'ALL-GTK-SD-SMP-SMA-SMK-SLB'!$F$14:$CG$713,'ALL-GTK-SD-SMP-SMA-SMK-SLB'!BT$7,FALSE)</f>
        <v>1</v>
      </c>
      <c r="BT90" s="9">
        <f>VLOOKUP($E90,'ALL-GTK-SD-SMP-SMA-SMK-SLB'!$F$14:$CG$713,'ALL-GTK-SD-SMP-SMA-SMK-SLB'!BU$7,FALSE)</f>
        <v>0</v>
      </c>
      <c r="BU90" s="299">
        <f t="shared" si="65"/>
        <v>1</v>
      </c>
      <c r="BV90" s="299">
        <f t="shared" si="66"/>
        <v>0</v>
      </c>
      <c r="BW90" s="44">
        <f t="shared" si="67"/>
        <v>1</v>
      </c>
      <c r="BX90" s="44">
        <f t="shared" si="68"/>
        <v>0</v>
      </c>
      <c r="BY90" s="11">
        <f t="shared" si="69"/>
        <v>1</v>
      </c>
      <c r="BZ90" s="14">
        <f t="shared" si="70"/>
        <v>3</v>
      </c>
      <c r="CA90" s="14">
        <f t="shared" si="71"/>
        <v>5</v>
      </c>
      <c r="CB90" s="13">
        <f t="shared" si="72"/>
        <v>1</v>
      </c>
      <c r="CC90" s="13">
        <f t="shared" si="73"/>
        <v>0</v>
      </c>
      <c r="CD90" s="312">
        <f t="shared" si="74"/>
        <v>4</v>
      </c>
      <c r="CE90" s="312">
        <f t="shared" si="75"/>
        <v>5</v>
      </c>
      <c r="CF90" s="313">
        <f t="shared" si="76"/>
        <v>9</v>
      </c>
      <c r="CG90" s="302" t="str">
        <f t="shared" si="77"/>
        <v>OK</v>
      </c>
    </row>
    <row r="91" spans="1:85" ht="14.25" x14ac:dyDescent="0.25">
      <c r="A91" s="6">
        <v>79</v>
      </c>
      <c r="B91" s="495">
        <v>79</v>
      </c>
      <c r="C91" s="495" t="s">
        <v>6</v>
      </c>
      <c r="D91" s="496" t="s">
        <v>25</v>
      </c>
      <c r="E91" s="626">
        <v>20319110</v>
      </c>
      <c r="F91" s="627" t="s">
        <v>346</v>
      </c>
      <c r="G91" s="624" t="s">
        <v>52</v>
      </c>
      <c r="H91" s="9">
        <f>VLOOKUP($E91,'ALL-GTK-SD-SMP-SMA-SMK-SLB'!$F$14:$CG$713,'ALL-GTK-SD-SMP-SMA-SMK-SLB'!I$7,FALSE)</f>
        <v>0</v>
      </c>
      <c r="I91" s="9">
        <f>VLOOKUP($E91,'ALL-GTK-SD-SMP-SMA-SMK-SLB'!$F$14:$CG$713,'ALL-GTK-SD-SMP-SMA-SMK-SLB'!J$7,FALSE)</f>
        <v>0</v>
      </c>
      <c r="J91" s="9">
        <f>VLOOKUP($E91,'ALL-GTK-SD-SMP-SMA-SMK-SLB'!$F$14:$CG$713,'ALL-GTK-SD-SMP-SMA-SMK-SLB'!K$7,FALSE)</f>
        <v>0</v>
      </c>
      <c r="K91" s="9">
        <f>VLOOKUP($E91,'ALL-GTK-SD-SMP-SMA-SMK-SLB'!$F$14:$CG$713,'ALL-GTK-SD-SMP-SMA-SMK-SLB'!L$7,FALSE)</f>
        <v>0</v>
      </c>
      <c r="L91" s="9">
        <f>VLOOKUP($E91,'ALL-GTK-SD-SMP-SMA-SMK-SLB'!$F$14:$CG$713,'ALL-GTK-SD-SMP-SMA-SMK-SLB'!M$7,FALSE)</f>
        <v>0</v>
      </c>
      <c r="M91" s="9">
        <f>VLOOKUP($E91,'ALL-GTK-SD-SMP-SMA-SMK-SLB'!$F$14:$CG$713,'ALL-GTK-SD-SMP-SMA-SMK-SLB'!N$7,FALSE)</f>
        <v>2</v>
      </c>
      <c r="N91" s="9">
        <f>VLOOKUP($E91,'ALL-GTK-SD-SMP-SMA-SMK-SLB'!$F$14:$CG$713,'ALL-GTK-SD-SMP-SMA-SMK-SLB'!O$7,FALSE)</f>
        <v>0</v>
      </c>
      <c r="O91" s="9">
        <f>VLOOKUP($E91,'ALL-GTK-SD-SMP-SMA-SMK-SLB'!$F$14:$CG$713,'ALL-GTK-SD-SMP-SMA-SMK-SLB'!P$7,FALSE)</f>
        <v>2</v>
      </c>
      <c r="P91" s="299">
        <f t="shared" si="42"/>
        <v>0</v>
      </c>
      <c r="Q91" s="299">
        <f t="shared" si="43"/>
        <v>4</v>
      </c>
      <c r="R91" s="300">
        <f t="shared" si="44"/>
        <v>4</v>
      </c>
      <c r="S91" s="9">
        <f>VLOOKUP($E91,'ALL-GTK-SD-SMP-SMA-SMK-SLB'!$F$14:$CG$713,'ALL-GTK-SD-SMP-SMA-SMK-SLB'!T$7,FALSE)</f>
        <v>0</v>
      </c>
      <c r="T91" s="9">
        <f>VLOOKUP($E91,'ALL-GTK-SD-SMP-SMA-SMK-SLB'!$F$14:$CG$713,'ALL-GTK-SD-SMP-SMA-SMK-SLB'!U$7,FALSE)</f>
        <v>0</v>
      </c>
      <c r="U91" s="9">
        <f>VLOOKUP($E91,'ALL-GTK-SD-SMP-SMA-SMK-SLB'!$F$14:$CG$713,'ALL-GTK-SD-SMP-SMA-SMK-SLB'!V$7,FALSE)</f>
        <v>0</v>
      </c>
      <c r="V91" s="9">
        <f>VLOOKUP($E91,'ALL-GTK-SD-SMP-SMA-SMK-SLB'!$F$14:$CG$713,'ALL-GTK-SD-SMP-SMA-SMK-SLB'!W$7,FALSE)</f>
        <v>2</v>
      </c>
      <c r="W91" s="9">
        <f>VLOOKUP($E91,'ALL-GTK-SD-SMP-SMA-SMK-SLB'!$F$14:$CG$713,'ALL-GTK-SD-SMP-SMA-SMK-SLB'!X$7,FALSE)</f>
        <v>0</v>
      </c>
      <c r="X91" s="9">
        <f>VLOOKUP($E91,'ALL-GTK-SD-SMP-SMA-SMK-SLB'!$F$14:$CG$713,'ALL-GTK-SD-SMP-SMA-SMK-SLB'!Y$7,FALSE)</f>
        <v>1</v>
      </c>
      <c r="Y91" s="299">
        <f t="shared" si="45"/>
        <v>0</v>
      </c>
      <c r="Z91" s="299">
        <f t="shared" si="46"/>
        <v>3</v>
      </c>
      <c r="AA91" s="10">
        <f t="shared" si="47"/>
        <v>3</v>
      </c>
      <c r="AB91" s="44">
        <f t="shared" si="48"/>
        <v>0</v>
      </c>
      <c r="AC91" s="44">
        <f t="shared" si="49"/>
        <v>7</v>
      </c>
      <c r="AD91" s="11">
        <f t="shared" si="50"/>
        <v>7</v>
      </c>
      <c r="AE91" s="9">
        <f>VLOOKUP($E91,'ALL-GTK-SD-SMP-SMA-SMK-SLB'!$F$14:$CG$713,'ALL-GTK-SD-SMP-SMA-SMK-SLB'!AF$7,FALSE)</f>
        <v>0</v>
      </c>
      <c r="AF91" s="9">
        <f>VLOOKUP($E91,'ALL-GTK-SD-SMP-SMA-SMK-SLB'!$F$14:$CG$713,'ALL-GTK-SD-SMP-SMA-SMK-SLB'!AG$7,FALSE)</f>
        <v>3</v>
      </c>
      <c r="AG91" s="10">
        <f t="shared" si="51"/>
        <v>3</v>
      </c>
      <c r="AH91" s="9">
        <f>VLOOKUP($E91,'ALL-GTK-SD-SMP-SMA-SMK-SLB'!$F$14:$CG$713,'ALL-GTK-SD-SMP-SMA-SMK-SLB'!AI$7,FALSE)</f>
        <v>0</v>
      </c>
      <c r="AI91" s="9">
        <f>VLOOKUP($E91,'ALL-GTK-SD-SMP-SMA-SMK-SLB'!$F$14:$CG$713,'ALL-GTK-SD-SMP-SMA-SMK-SLB'!AJ$7,FALSE)</f>
        <v>4</v>
      </c>
      <c r="AJ91" s="10">
        <f t="shared" si="52"/>
        <v>4</v>
      </c>
      <c r="AK91" s="44">
        <f t="shared" si="53"/>
        <v>0</v>
      </c>
      <c r="AL91" s="44">
        <f t="shared" si="54"/>
        <v>7</v>
      </c>
      <c r="AM91" s="11">
        <f t="shared" si="55"/>
        <v>7</v>
      </c>
      <c r="AN91" s="299">
        <f>VLOOKUP($E91,'ALL-GTK-SD-SMP-SMA-SMK-SLB'!$F$14:$CG$713,'ALL-GTK-SD-SMP-SMA-SMK-SLB'!AO$7,FALSE)</f>
        <v>0</v>
      </c>
      <c r="AO91" s="299">
        <f>VLOOKUP($E91,'ALL-GTK-SD-SMP-SMA-SMK-SLB'!$F$14:$CG$713,'ALL-GTK-SD-SMP-SMA-SMK-SLB'!AP$7,FALSE)</f>
        <v>0</v>
      </c>
      <c r="AP91" s="9">
        <f>VLOOKUP($E91,'ALL-GTK-SD-SMP-SMA-SMK-SLB'!$F$14:$CG$713,'ALL-GTK-SD-SMP-SMA-SMK-SLB'!AQ$7,FALSE)</f>
        <v>0</v>
      </c>
      <c r="AQ91" s="9">
        <f>VLOOKUP($E91,'ALL-GTK-SD-SMP-SMA-SMK-SLB'!$F$14:$CG$713,'ALL-GTK-SD-SMP-SMA-SMK-SLB'!AR$7,FALSE)</f>
        <v>0</v>
      </c>
      <c r="AR91" s="9">
        <f>VLOOKUP($E91,'ALL-GTK-SD-SMP-SMA-SMK-SLB'!$F$14:$CG$713,'ALL-GTK-SD-SMP-SMA-SMK-SLB'!AS$7,FALSE)</f>
        <v>0</v>
      </c>
      <c r="AS91" s="9">
        <f>VLOOKUP($E91,'ALL-GTK-SD-SMP-SMA-SMK-SLB'!$F$14:$CG$713,'ALL-GTK-SD-SMP-SMA-SMK-SLB'!AT$7,FALSE)</f>
        <v>0</v>
      </c>
      <c r="AT91" s="9">
        <f>VLOOKUP($E91,'ALL-GTK-SD-SMP-SMA-SMK-SLB'!$F$14:$CG$713,'ALL-GTK-SD-SMP-SMA-SMK-SLB'!AU$7,FALSE)</f>
        <v>0</v>
      </c>
      <c r="AU91" s="9">
        <f>VLOOKUP($E91,'ALL-GTK-SD-SMP-SMA-SMK-SLB'!$F$14:$CG$713,'ALL-GTK-SD-SMP-SMA-SMK-SLB'!AV$7,FALSE)</f>
        <v>0</v>
      </c>
      <c r="AV91" s="9">
        <f>VLOOKUP($E91,'ALL-GTK-SD-SMP-SMA-SMK-SLB'!$F$14:$CG$713,'ALL-GTK-SD-SMP-SMA-SMK-SLB'!AW$7,FALSE)</f>
        <v>0</v>
      </c>
      <c r="AW91" s="9">
        <f>VLOOKUP($E91,'ALL-GTK-SD-SMP-SMA-SMK-SLB'!$F$14:$CG$713,'ALL-GTK-SD-SMP-SMA-SMK-SLB'!AX$7,FALSE)</f>
        <v>0</v>
      </c>
      <c r="AX91" s="9">
        <f>VLOOKUP($E91,'ALL-GTK-SD-SMP-SMA-SMK-SLB'!$F$14:$CG$713,'ALL-GTK-SD-SMP-SMA-SMK-SLB'!AY$7,FALSE)</f>
        <v>0</v>
      </c>
      <c r="AY91" s="9">
        <f>VLOOKUP($E91,'ALL-GTK-SD-SMP-SMA-SMK-SLB'!$F$14:$CG$713,'ALL-GTK-SD-SMP-SMA-SMK-SLB'!AZ$7,FALSE)</f>
        <v>7</v>
      </c>
      <c r="AZ91" s="9">
        <f>VLOOKUP($E91,'ALL-GTK-SD-SMP-SMA-SMK-SLB'!$F$14:$CG$713,'ALL-GTK-SD-SMP-SMA-SMK-SLB'!BA$7,FALSE)</f>
        <v>0</v>
      </c>
      <c r="BA91" s="9">
        <f>VLOOKUP($E91,'ALL-GTK-SD-SMP-SMA-SMK-SLB'!$F$14:$CG$713,'ALL-GTK-SD-SMP-SMA-SMK-SLB'!BB$7,FALSE)</f>
        <v>0</v>
      </c>
      <c r="BB91" s="9">
        <f>VLOOKUP($E91,'ALL-GTK-SD-SMP-SMA-SMK-SLB'!$F$14:$CG$713,'ALL-GTK-SD-SMP-SMA-SMK-SLB'!BC$7,FALSE)</f>
        <v>0</v>
      </c>
      <c r="BC91" s="9">
        <f>VLOOKUP($E91,'ALL-GTK-SD-SMP-SMA-SMK-SLB'!$F$14:$CG$713,'ALL-GTK-SD-SMP-SMA-SMK-SLB'!BD$7,FALSE)</f>
        <v>0</v>
      </c>
      <c r="BD91" s="310">
        <f t="shared" si="56"/>
        <v>0</v>
      </c>
      <c r="BE91" s="310">
        <f t="shared" si="57"/>
        <v>0</v>
      </c>
      <c r="BF91" s="10">
        <f t="shared" si="58"/>
        <v>0</v>
      </c>
      <c r="BG91" s="311">
        <f t="shared" si="59"/>
        <v>0</v>
      </c>
      <c r="BH91" s="311">
        <f t="shared" si="60"/>
        <v>7</v>
      </c>
      <c r="BI91" s="10">
        <f t="shared" si="61"/>
        <v>7</v>
      </c>
      <c r="BJ91" s="44">
        <f t="shared" si="62"/>
        <v>0</v>
      </c>
      <c r="BK91" s="44">
        <f t="shared" si="63"/>
        <v>7</v>
      </c>
      <c r="BL91" s="11">
        <f t="shared" si="64"/>
        <v>7</v>
      </c>
      <c r="BM91" s="9">
        <f>VLOOKUP($E91,'ALL-GTK-SD-SMP-SMA-SMK-SLB'!$F$14:$CG$713,'ALL-GTK-SD-SMP-SMA-SMK-SLB'!BN$7,FALSE)</f>
        <v>0</v>
      </c>
      <c r="BN91" s="9">
        <f>VLOOKUP($E91,'ALL-GTK-SD-SMP-SMA-SMK-SLB'!$F$14:$CG$713,'ALL-GTK-SD-SMP-SMA-SMK-SLB'!BO$7,FALSE)</f>
        <v>0</v>
      </c>
      <c r="BO91" s="9">
        <f>VLOOKUP($E91,'ALL-GTK-SD-SMP-SMA-SMK-SLB'!$F$14:$CG$713,'ALL-GTK-SD-SMP-SMA-SMK-SLB'!BP$7,FALSE)</f>
        <v>0</v>
      </c>
      <c r="BP91" s="9">
        <f>VLOOKUP($E91,'ALL-GTK-SD-SMP-SMA-SMK-SLB'!$F$14:$CG$713,'ALL-GTK-SD-SMP-SMA-SMK-SLB'!BQ$7,FALSE)</f>
        <v>0</v>
      </c>
      <c r="BQ91" s="9">
        <f>VLOOKUP($E91,'ALL-GTK-SD-SMP-SMA-SMK-SLB'!$F$14:$CG$713,'ALL-GTK-SD-SMP-SMA-SMK-SLB'!BR$7,FALSE)</f>
        <v>0</v>
      </c>
      <c r="BR91" s="9">
        <f>VLOOKUP($E91,'ALL-GTK-SD-SMP-SMA-SMK-SLB'!$F$14:$CG$713,'ALL-GTK-SD-SMP-SMA-SMK-SLB'!BS$7,FALSE)</f>
        <v>0</v>
      </c>
      <c r="BS91" s="9">
        <f>VLOOKUP($E91,'ALL-GTK-SD-SMP-SMA-SMK-SLB'!$F$14:$CG$713,'ALL-GTK-SD-SMP-SMA-SMK-SLB'!BT$7,FALSE)</f>
        <v>1</v>
      </c>
      <c r="BT91" s="9">
        <f>VLOOKUP($E91,'ALL-GTK-SD-SMP-SMA-SMK-SLB'!$F$14:$CG$713,'ALL-GTK-SD-SMP-SMA-SMK-SLB'!BU$7,FALSE)</f>
        <v>0</v>
      </c>
      <c r="BU91" s="299">
        <f t="shared" si="65"/>
        <v>1</v>
      </c>
      <c r="BV91" s="299">
        <f t="shared" si="66"/>
        <v>0</v>
      </c>
      <c r="BW91" s="44">
        <f t="shared" si="67"/>
        <v>1</v>
      </c>
      <c r="BX91" s="44">
        <f t="shared" si="68"/>
        <v>0</v>
      </c>
      <c r="BY91" s="11">
        <f t="shared" si="69"/>
        <v>1</v>
      </c>
      <c r="BZ91" s="14">
        <f t="shared" si="70"/>
        <v>0</v>
      </c>
      <c r="CA91" s="14">
        <f t="shared" si="71"/>
        <v>7</v>
      </c>
      <c r="CB91" s="13">
        <f t="shared" si="72"/>
        <v>1</v>
      </c>
      <c r="CC91" s="13">
        <f t="shared" si="73"/>
        <v>0</v>
      </c>
      <c r="CD91" s="312">
        <f t="shared" si="74"/>
        <v>1</v>
      </c>
      <c r="CE91" s="312">
        <f t="shared" si="75"/>
        <v>7</v>
      </c>
      <c r="CF91" s="313">
        <f t="shared" si="76"/>
        <v>8</v>
      </c>
      <c r="CG91" s="302" t="str">
        <f t="shared" si="77"/>
        <v>OK</v>
      </c>
    </row>
    <row r="92" spans="1:85" ht="14.25" x14ac:dyDescent="0.25">
      <c r="A92" s="6">
        <v>80</v>
      </c>
      <c r="B92" s="495">
        <v>80</v>
      </c>
      <c r="C92" s="495" t="s">
        <v>6</v>
      </c>
      <c r="D92" s="496" t="s">
        <v>25</v>
      </c>
      <c r="E92" s="626">
        <v>20319109</v>
      </c>
      <c r="F92" s="627" t="s">
        <v>347</v>
      </c>
      <c r="G92" s="624" t="s">
        <v>52</v>
      </c>
      <c r="H92" s="9">
        <f>VLOOKUP($E92,'ALL-GTK-SD-SMP-SMA-SMK-SLB'!$F$14:$CG$713,'ALL-GTK-SD-SMP-SMA-SMK-SLB'!I$7,FALSE)</f>
        <v>0</v>
      </c>
      <c r="I92" s="9">
        <f>VLOOKUP($E92,'ALL-GTK-SD-SMP-SMA-SMK-SLB'!$F$14:$CG$713,'ALL-GTK-SD-SMP-SMA-SMK-SLB'!J$7,FALSE)</f>
        <v>0</v>
      </c>
      <c r="J92" s="9">
        <f>VLOOKUP($E92,'ALL-GTK-SD-SMP-SMA-SMK-SLB'!$F$14:$CG$713,'ALL-GTK-SD-SMP-SMA-SMK-SLB'!K$7,FALSE)</f>
        <v>1</v>
      </c>
      <c r="K92" s="9">
        <f>VLOOKUP($E92,'ALL-GTK-SD-SMP-SMA-SMK-SLB'!$F$14:$CG$713,'ALL-GTK-SD-SMP-SMA-SMK-SLB'!L$7,FALSE)</f>
        <v>0</v>
      </c>
      <c r="L92" s="9">
        <f>VLOOKUP($E92,'ALL-GTK-SD-SMP-SMA-SMK-SLB'!$F$14:$CG$713,'ALL-GTK-SD-SMP-SMA-SMK-SLB'!M$7,FALSE)</f>
        <v>0</v>
      </c>
      <c r="M92" s="9">
        <f>VLOOKUP($E92,'ALL-GTK-SD-SMP-SMA-SMK-SLB'!$F$14:$CG$713,'ALL-GTK-SD-SMP-SMA-SMK-SLB'!N$7,FALSE)</f>
        <v>1</v>
      </c>
      <c r="N92" s="9">
        <f>VLOOKUP($E92,'ALL-GTK-SD-SMP-SMA-SMK-SLB'!$F$14:$CG$713,'ALL-GTK-SD-SMP-SMA-SMK-SLB'!O$7,FALSE)</f>
        <v>0</v>
      </c>
      <c r="O92" s="9">
        <f>VLOOKUP($E92,'ALL-GTK-SD-SMP-SMA-SMK-SLB'!$F$14:$CG$713,'ALL-GTK-SD-SMP-SMA-SMK-SLB'!P$7,FALSE)</f>
        <v>4</v>
      </c>
      <c r="P92" s="299">
        <f t="shared" si="42"/>
        <v>1</v>
      </c>
      <c r="Q92" s="299">
        <f t="shared" si="43"/>
        <v>5</v>
      </c>
      <c r="R92" s="300">
        <f t="shared" si="44"/>
        <v>6</v>
      </c>
      <c r="S92" s="9">
        <f>VLOOKUP($E92,'ALL-GTK-SD-SMP-SMA-SMK-SLB'!$F$14:$CG$713,'ALL-GTK-SD-SMP-SMA-SMK-SLB'!T$7,FALSE)</f>
        <v>0</v>
      </c>
      <c r="T92" s="9">
        <f>VLOOKUP($E92,'ALL-GTK-SD-SMP-SMA-SMK-SLB'!$F$14:$CG$713,'ALL-GTK-SD-SMP-SMA-SMK-SLB'!U$7,FALSE)</f>
        <v>0</v>
      </c>
      <c r="U92" s="9">
        <f>VLOOKUP($E92,'ALL-GTK-SD-SMP-SMA-SMK-SLB'!$F$14:$CG$713,'ALL-GTK-SD-SMP-SMA-SMK-SLB'!V$7,FALSE)</f>
        <v>0</v>
      </c>
      <c r="V92" s="9">
        <f>VLOOKUP($E92,'ALL-GTK-SD-SMP-SMA-SMK-SLB'!$F$14:$CG$713,'ALL-GTK-SD-SMP-SMA-SMK-SLB'!W$7,FALSE)</f>
        <v>0</v>
      </c>
      <c r="W92" s="9">
        <f>VLOOKUP($E92,'ALL-GTK-SD-SMP-SMA-SMK-SLB'!$F$14:$CG$713,'ALL-GTK-SD-SMP-SMA-SMK-SLB'!X$7,FALSE)</f>
        <v>1</v>
      </c>
      <c r="X92" s="9">
        <f>VLOOKUP($E92,'ALL-GTK-SD-SMP-SMA-SMK-SLB'!$F$14:$CG$713,'ALL-GTK-SD-SMP-SMA-SMK-SLB'!Y$7,FALSE)</f>
        <v>2</v>
      </c>
      <c r="Y92" s="299">
        <f t="shared" si="45"/>
        <v>1</v>
      </c>
      <c r="Z92" s="299">
        <f t="shared" si="46"/>
        <v>2</v>
      </c>
      <c r="AA92" s="10">
        <f t="shared" si="47"/>
        <v>3</v>
      </c>
      <c r="AB92" s="44">
        <f t="shared" si="48"/>
        <v>2</v>
      </c>
      <c r="AC92" s="44">
        <f t="shared" si="49"/>
        <v>7</v>
      </c>
      <c r="AD92" s="11">
        <f t="shared" si="50"/>
        <v>9</v>
      </c>
      <c r="AE92" s="9">
        <f>VLOOKUP($E92,'ALL-GTK-SD-SMP-SMA-SMK-SLB'!$F$14:$CG$713,'ALL-GTK-SD-SMP-SMA-SMK-SLB'!AF$7,FALSE)</f>
        <v>0</v>
      </c>
      <c r="AF92" s="9">
        <f>VLOOKUP($E92,'ALL-GTK-SD-SMP-SMA-SMK-SLB'!$F$14:$CG$713,'ALL-GTK-SD-SMP-SMA-SMK-SLB'!AG$7,FALSE)</f>
        <v>5</v>
      </c>
      <c r="AG92" s="10">
        <f t="shared" si="51"/>
        <v>5</v>
      </c>
      <c r="AH92" s="9">
        <f>VLOOKUP($E92,'ALL-GTK-SD-SMP-SMA-SMK-SLB'!$F$14:$CG$713,'ALL-GTK-SD-SMP-SMA-SMK-SLB'!AI$7,FALSE)</f>
        <v>2</v>
      </c>
      <c r="AI92" s="9">
        <f>VLOOKUP($E92,'ALL-GTK-SD-SMP-SMA-SMK-SLB'!$F$14:$CG$713,'ALL-GTK-SD-SMP-SMA-SMK-SLB'!AJ$7,FALSE)</f>
        <v>2</v>
      </c>
      <c r="AJ92" s="10">
        <f t="shared" si="52"/>
        <v>4</v>
      </c>
      <c r="AK92" s="44">
        <f t="shared" si="53"/>
        <v>2</v>
      </c>
      <c r="AL92" s="44">
        <f t="shared" si="54"/>
        <v>7</v>
      </c>
      <c r="AM92" s="11">
        <f t="shared" si="55"/>
        <v>9</v>
      </c>
      <c r="AN92" s="299">
        <f>VLOOKUP($E92,'ALL-GTK-SD-SMP-SMA-SMK-SLB'!$F$14:$CG$713,'ALL-GTK-SD-SMP-SMA-SMK-SLB'!AO$7,FALSE)</f>
        <v>0</v>
      </c>
      <c r="AO92" s="299">
        <f>VLOOKUP($E92,'ALL-GTK-SD-SMP-SMA-SMK-SLB'!$F$14:$CG$713,'ALL-GTK-SD-SMP-SMA-SMK-SLB'!AP$7,FALSE)</f>
        <v>0</v>
      </c>
      <c r="AP92" s="9">
        <f>VLOOKUP($E92,'ALL-GTK-SD-SMP-SMA-SMK-SLB'!$F$14:$CG$713,'ALL-GTK-SD-SMP-SMA-SMK-SLB'!AQ$7,FALSE)</f>
        <v>0</v>
      </c>
      <c r="AQ92" s="9">
        <f>VLOOKUP($E92,'ALL-GTK-SD-SMP-SMA-SMK-SLB'!$F$14:$CG$713,'ALL-GTK-SD-SMP-SMA-SMK-SLB'!AR$7,FALSE)</f>
        <v>0</v>
      </c>
      <c r="AR92" s="9">
        <f>VLOOKUP($E92,'ALL-GTK-SD-SMP-SMA-SMK-SLB'!$F$14:$CG$713,'ALL-GTK-SD-SMP-SMA-SMK-SLB'!AS$7,FALSE)</f>
        <v>0</v>
      </c>
      <c r="AS92" s="9">
        <f>VLOOKUP($E92,'ALL-GTK-SD-SMP-SMA-SMK-SLB'!$F$14:$CG$713,'ALL-GTK-SD-SMP-SMA-SMK-SLB'!AT$7,FALSE)</f>
        <v>0</v>
      </c>
      <c r="AT92" s="9">
        <f>VLOOKUP($E92,'ALL-GTK-SD-SMP-SMA-SMK-SLB'!$F$14:$CG$713,'ALL-GTK-SD-SMP-SMA-SMK-SLB'!AU$7,FALSE)</f>
        <v>0</v>
      </c>
      <c r="AU92" s="9">
        <f>VLOOKUP($E92,'ALL-GTK-SD-SMP-SMA-SMK-SLB'!$F$14:$CG$713,'ALL-GTK-SD-SMP-SMA-SMK-SLB'!AV$7,FALSE)</f>
        <v>0</v>
      </c>
      <c r="AV92" s="9">
        <f>VLOOKUP($E92,'ALL-GTK-SD-SMP-SMA-SMK-SLB'!$F$14:$CG$713,'ALL-GTK-SD-SMP-SMA-SMK-SLB'!AW$7,FALSE)</f>
        <v>0</v>
      </c>
      <c r="AW92" s="9">
        <f>VLOOKUP($E92,'ALL-GTK-SD-SMP-SMA-SMK-SLB'!$F$14:$CG$713,'ALL-GTK-SD-SMP-SMA-SMK-SLB'!AX$7,FALSE)</f>
        <v>0</v>
      </c>
      <c r="AX92" s="9">
        <f>VLOOKUP($E92,'ALL-GTK-SD-SMP-SMA-SMK-SLB'!$F$14:$CG$713,'ALL-GTK-SD-SMP-SMA-SMK-SLB'!AY$7,FALSE)</f>
        <v>1</v>
      </c>
      <c r="AY92" s="9">
        <f>VLOOKUP($E92,'ALL-GTK-SD-SMP-SMA-SMK-SLB'!$F$14:$CG$713,'ALL-GTK-SD-SMP-SMA-SMK-SLB'!AZ$7,FALSE)</f>
        <v>7</v>
      </c>
      <c r="AZ92" s="9">
        <f>VLOOKUP($E92,'ALL-GTK-SD-SMP-SMA-SMK-SLB'!$F$14:$CG$713,'ALL-GTK-SD-SMP-SMA-SMK-SLB'!BA$7,FALSE)</f>
        <v>1</v>
      </c>
      <c r="BA92" s="9">
        <f>VLOOKUP($E92,'ALL-GTK-SD-SMP-SMA-SMK-SLB'!$F$14:$CG$713,'ALL-GTK-SD-SMP-SMA-SMK-SLB'!BB$7,FALSE)</f>
        <v>0</v>
      </c>
      <c r="BB92" s="9">
        <f>VLOOKUP($E92,'ALL-GTK-SD-SMP-SMA-SMK-SLB'!$F$14:$CG$713,'ALL-GTK-SD-SMP-SMA-SMK-SLB'!BC$7,FALSE)</f>
        <v>0</v>
      </c>
      <c r="BC92" s="9">
        <f>VLOOKUP($E92,'ALL-GTK-SD-SMP-SMA-SMK-SLB'!$F$14:$CG$713,'ALL-GTK-SD-SMP-SMA-SMK-SLB'!BD$7,FALSE)</f>
        <v>0</v>
      </c>
      <c r="BD92" s="310">
        <f t="shared" si="56"/>
        <v>0</v>
      </c>
      <c r="BE92" s="310">
        <f t="shared" si="57"/>
        <v>0</v>
      </c>
      <c r="BF92" s="10">
        <f t="shared" si="58"/>
        <v>0</v>
      </c>
      <c r="BG92" s="311">
        <f t="shared" si="59"/>
        <v>2</v>
      </c>
      <c r="BH92" s="311">
        <f t="shared" si="60"/>
        <v>7</v>
      </c>
      <c r="BI92" s="10">
        <f t="shared" si="61"/>
        <v>9</v>
      </c>
      <c r="BJ92" s="44">
        <f t="shared" si="62"/>
        <v>2</v>
      </c>
      <c r="BK92" s="44">
        <f t="shared" si="63"/>
        <v>7</v>
      </c>
      <c r="BL92" s="11">
        <f t="shared" si="64"/>
        <v>9</v>
      </c>
      <c r="BM92" s="9">
        <f>VLOOKUP($E92,'ALL-GTK-SD-SMP-SMA-SMK-SLB'!$F$14:$CG$713,'ALL-GTK-SD-SMP-SMA-SMK-SLB'!BN$7,FALSE)</f>
        <v>0</v>
      </c>
      <c r="BN92" s="9">
        <f>VLOOKUP($E92,'ALL-GTK-SD-SMP-SMA-SMK-SLB'!$F$14:$CG$713,'ALL-GTK-SD-SMP-SMA-SMK-SLB'!BO$7,FALSE)</f>
        <v>0</v>
      </c>
      <c r="BO92" s="9">
        <f>VLOOKUP($E92,'ALL-GTK-SD-SMP-SMA-SMK-SLB'!$F$14:$CG$713,'ALL-GTK-SD-SMP-SMA-SMK-SLB'!BP$7,FALSE)</f>
        <v>0</v>
      </c>
      <c r="BP92" s="9">
        <f>VLOOKUP($E92,'ALL-GTK-SD-SMP-SMA-SMK-SLB'!$F$14:$CG$713,'ALL-GTK-SD-SMP-SMA-SMK-SLB'!BQ$7,FALSE)</f>
        <v>0</v>
      </c>
      <c r="BQ92" s="9">
        <f>VLOOKUP($E92,'ALL-GTK-SD-SMP-SMA-SMK-SLB'!$F$14:$CG$713,'ALL-GTK-SD-SMP-SMA-SMK-SLB'!BR$7,FALSE)</f>
        <v>0</v>
      </c>
      <c r="BR92" s="9">
        <f>VLOOKUP($E92,'ALL-GTK-SD-SMP-SMA-SMK-SLB'!$F$14:$CG$713,'ALL-GTK-SD-SMP-SMA-SMK-SLB'!BS$7,FALSE)</f>
        <v>0</v>
      </c>
      <c r="BS92" s="9">
        <f>VLOOKUP($E92,'ALL-GTK-SD-SMP-SMA-SMK-SLB'!$F$14:$CG$713,'ALL-GTK-SD-SMP-SMA-SMK-SLB'!BT$7,FALSE)</f>
        <v>0</v>
      </c>
      <c r="BT92" s="9">
        <f>VLOOKUP($E92,'ALL-GTK-SD-SMP-SMA-SMK-SLB'!$F$14:$CG$713,'ALL-GTK-SD-SMP-SMA-SMK-SLB'!BU$7,FALSE)</f>
        <v>0</v>
      </c>
      <c r="BU92" s="299">
        <f t="shared" si="65"/>
        <v>0</v>
      </c>
      <c r="BV92" s="299">
        <f t="shared" si="66"/>
        <v>0</v>
      </c>
      <c r="BW92" s="44">
        <f t="shared" si="67"/>
        <v>0</v>
      </c>
      <c r="BX92" s="44">
        <f t="shared" si="68"/>
        <v>0</v>
      </c>
      <c r="BY92" s="11">
        <f t="shared" si="69"/>
        <v>0</v>
      </c>
      <c r="BZ92" s="14">
        <f t="shared" si="70"/>
        <v>2</v>
      </c>
      <c r="CA92" s="14">
        <f t="shared" si="71"/>
        <v>7</v>
      </c>
      <c r="CB92" s="13">
        <f t="shared" si="72"/>
        <v>0</v>
      </c>
      <c r="CC92" s="13">
        <f t="shared" si="73"/>
        <v>0</v>
      </c>
      <c r="CD92" s="312">
        <f t="shared" si="74"/>
        <v>2</v>
      </c>
      <c r="CE92" s="312">
        <f t="shared" si="75"/>
        <v>7</v>
      </c>
      <c r="CF92" s="313">
        <f t="shared" si="76"/>
        <v>9</v>
      </c>
      <c r="CG92" s="302" t="str">
        <f t="shared" si="77"/>
        <v>OK</v>
      </c>
    </row>
    <row r="93" spans="1:85" ht="14.25" x14ac:dyDescent="0.25">
      <c r="A93" s="6">
        <v>81</v>
      </c>
      <c r="B93" s="495">
        <v>81</v>
      </c>
      <c r="C93" s="495" t="s">
        <v>6</v>
      </c>
      <c r="D93" s="496" t="s">
        <v>25</v>
      </c>
      <c r="E93" s="626">
        <v>20319429</v>
      </c>
      <c r="F93" s="627" t="s">
        <v>348</v>
      </c>
      <c r="G93" s="624" t="s">
        <v>52</v>
      </c>
      <c r="H93" s="9">
        <f>VLOOKUP($E93,'ALL-GTK-SD-SMP-SMA-SMK-SLB'!$F$14:$CG$713,'ALL-GTK-SD-SMP-SMA-SMK-SLB'!I$7,FALSE)</f>
        <v>0</v>
      </c>
      <c r="I93" s="9">
        <f>VLOOKUP($E93,'ALL-GTK-SD-SMP-SMA-SMK-SLB'!$F$14:$CG$713,'ALL-GTK-SD-SMP-SMA-SMK-SLB'!J$7,FALSE)</f>
        <v>0</v>
      </c>
      <c r="J93" s="9">
        <f>VLOOKUP($E93,'ALL-GTK-SD-SMP-SMA-SMK-SLB'!$F$14:$CG$713,'ALL-GTK-SD-SMP-SMA-SMK-SLB'!K$7,FALSE)</f>
        <v>0</v>
      </c>
      <c r="K93" s="9">
        <f>VLOOKUP($E93,'ALL-GTK-SD-SMP-SMA-SMK-SLB'!$F$14:$CG$713,'ALL-GTK-SD-SMP-SMA-SMK-SLB'!L$7,FALSE)</f>
        <v>0</v>
      </c>
      <c r="L93" s="9">
        <f>VLOOKUP($E93,'ALL-GTK-SD-SMP-SMA-SMK-SLB'!$F$14:$CG$713,'ALL-GTK-SD-SMP-SMA-SMK-SLB'!M$7,FALSE)</f>
        <v>1</v>
      </c>
      <c r="M93" s="9">
        <f>VLOOKUP($E93,'ALL-GTK-SD-SMP-SMA-SMK-SLB'!$F$14:$CG$713,'ALL-GTK-SD-SMP-SMA-SMK-SLB'!N$7,FALSE)</f>
        <v>1</v>
      </c>
      <c r="N93" s="9">
        <f>VLOOKUP($E93,'ALL-GTK-SD-SMP-SMA-SMK-SLB'!$F$14:$CG$713,'ALL-GTK-SD-SMP-SMA-SMK-SLB'!O$7,FALSE)</f>
        <v>1</v>
      </c>
      <c r="O93" s="9">
        <f>VLOOKUP($E93,'ALL-GTK-SD-SMP-SMA-SMK-SLB'!$F$14:$CG$713,'ALL-GTK-SD-SMP-SMA-SMK-SLB'!P$7,FALSE)</f>
        <v>3</v>
      </c>
      <c r="P93" s="299">
        <f t="shared" si="42"/>
        <v>2</v>
      </c>
      <c r="Q93" s="299">
        <f t="shared" si="43"/>
        <v>4</v>
      </c>
      <c r="R93" s="300">
        <f t="shared" si="44"/>
        <v>6</v>
      </c>
      <c r="S93" s="9">
        <f>VLOOKUP($E93,'ALL-GTK-SD-SMP-SMA-SMK-SLB'!$F$14:$CG$713,'ALL-GTK-SD-SMP-SMA-SMK-SLB'!T$7,FALSE)</f>
        <v>0</v>
      </c>
      <c r="T93" s="9">
        <f>VLOOKUP($E93,'ALL-GTK-SD-SMP-SMA-SMK-SLB'!$F$14:$CG$713,'ALL-GTK-SD-SMP-SMA-SMK-SLB'!U$7,FALSE)</f>
        <v>0</v>
      </c>
      <c r="U93" s="9">
        <f>VLOOKUP($E93,'ALL-GTK-SD-SMP-SMA-SMK-SLB'!$F$14:$CG$713,'ALL-GTK-SD-SMP-SMA-SMK-SLB'!V$7,FALSE)</f>
        <v>0</v>
      </c>
      <c r="V93" s="9">
        <f>VLOOKUP($E93,'ALL-GTK-SD-SMP-SMA-SMK-SLB'!$F$14:$CG$713,'ALL-GTK-SD-SMP-SMA-SMK-SLB'!W$7,FALSE)</f>
        <v>2</v>
      </c>
      <c r="W93" s="9">
        <f>VLOOKUP($E93,'ALL-GTK-SD-SMP-SMA-SMK-SLB'!$F$14:$CG$713,'ALL-GTK-SD-SMP-SMA-SMK-SLB'!X$7,FALSE)</f>
        <v>1</v>
      </c>
      <c r="X93" s="9">
        <f>VLOOKUP($E93,'ALL-GTK-SD-SMP-SMA-SMK-SLB'!$F$14:$CG$713,'ALL-GTK-SD-SMP-SMA-SMK-SLB'!Y$7,FALSE)</f>
        <v>1</v>
      </c>
      <c r="Y93" s="299">
        <f t="shared" si="45"/>
        <v>1</v>
      </c>
      <c r="Z93" s="299">
        <f t="shared" si="46"/>
        <v>3</v>
      </c>
      <c r="AA93" s="10">
        <f t="shared" si="47"/>
        <v>4</v>
      </c>
      <c r="AB93" s="44">
        <f t="shared" si="48"/>
        <v>3</v>
      </c>
      <c r="AC93" s="44">
        <f t="shared" si="49"/>
        <v>7</v>
      </c>
      <c r="AD93" s="11">
        <f t="shared" si="50"/>
        <v>10</v>
      </c>
      <c r="AE93" s="9">
        <f>VLOOKUP($E93,'ALL-GTK-SD-SMP-SMA-SMK-SLB'!$F$14:$CG$713,'ALL-GTK-SD-SMP-SMA-SMK-SLB'!AF$7,FALSE)</f>
        <v>2</v>
      </c>
      <c r="AF93" s="9">
        <f>VLOOKUP($E93,'ALL-GTK-SD-SMP-SMA-SMK-SLB'!$F$14:$CG$713,'ALL-GTK-SD-SMP-SMA-SMK-SLB'!AG$7,FALSE)</f>
        <v>4</v>
      </c>
      <c r="AG93" s="10">
        <f t="shared" si="51"/>
        <v>6</v>
      </c>
      <c r="AH93" s="9">
        <f>VLOOKUP($E93,'ALL-GTK-SD-SMP-SMA-SMK-SLB'!$F$14:$CG$713,'ALL-GTK-SD-SMP-SMA-SMK-SLB'!AI$7,FALSE)</f>
        <v>1</v>
      </c>
      <c r="AI93" s="9">
        <f>VLOOKUP($E93,'ALL-GTK-SD-SMP-SMA-SMK-SLB'!$F$14:$CG$713,'ALL-GTK-SD-SMP-SMA-SMK-SLB'!AJ$7,FALSE)</f>
        <v>3</v>
      </c>
      <c r="AJ93" s="10">
        <f t="shared" si="52"/>
        <v>4</v>
      </c>
      <c r="AK93" s="44">
        <f t="shared" si="53"/>
        <v>3</v>
      </c>
      <c r="AL93" s="44">
        <f t="shared" si="54"/>
        <v>7</v>
      </c>
      <c r="AM93" s="11">
        <f t="shared" si="55"/>
        <v>10</v>
      </c>
      <c r="AN93" s="299">
        <f>VLOOKUP($E93,'ALL-GTK-SD-SMP-SMA-SMK-SLB'!$F$14:$CG$713,'ALL-GTK-SD-SMP-SMA-SMK-SLB'!AO$7,FALSE)</f>
        <v>0</v>
      </c>
      <c r="AO93" s="299">
        <f>VLOOKUP($E93,'ALL-GTK-SD-SMP-SMA-SMK-SLB'!$F$14:$CG$713,'ALL-GTK-SD-SMP-SMA-SMK-SLB'!AP$7,FALSE)</f>
        <v>0</v>
      </c>
      <c r="AP93" s="9">
        <f>VLOOKUP($E93,'ALL-GTK-SD-SMP-SMA-SMK-SLB'!$F$14:$CG$713,'ALL-GTK-SD-SMP-SMA-SMK-SLB'!AQ$7,FALSE)</f>
        <v>0</v>
      </c>
      <c r="AQ93" s="9">
        <f>VLOOKUP($E93,'ALL-GTK-SD-SMP-SMA-SMK-SLB'!$F$14:$CG$713,'ALL-GTK-SD-SMP-SMA-SMK-SLB'!AR$7,FALSE)</f>
        <v>0</v>
      </c>
      <c r="AR93" s="9">
        <f>VLOOKUP($E93,'ALL-GTK-SD-SMP-SMA-SMK-SLB'!$F$14:$CG$713,'ALL-GTK-SD-SMP-SMA-SMK-SLB'!AS$7,FALSE)</f>
        <v>0</v>
      </c>
      <c r="AS93" s="9">
        <f>VLOOKUP($E93,'ALL-GTK-SD-SMP-SMA-SMK-SLB'!$F$14:$CG$713,'ALL-GTK-SD-SMP-SMA-SMK-SLB'!AT$7,FALSE)</f>
        <v>0</v>
      </c>
      <c r="AT93" s="9">
        <f>VLOOKUP($E93,'ALL-GTK-SD-SMP-SMA-SMK-SLB'!$F$14:$CG$713,'ALL-GTK-SD-SMP-SMA-SMK-SLB'!AU$7,FALSE)</f>
        <v>0</v>
      </c>
      <c r="AU93" s="9">
        <f>VLOOKUP($E93,'ALL-GTK-SD-SMP-SMA-SMK-SLB'!$F$14:$CG$713,'ALL-GTK-SD-SMP-SMA-SMK-SLB'!AV$7,FALSE)</f>
        <v>0</v>
      </c>
      <c r="AV93" s="9">
        <f>VLOOKUP($E93,'ALL-GTK-SD-SMP-SMA-SMK-SLB'!$F$14:$CG$713,'ALL-GTK-SD-SMP-SMA-SMK-SLB'!AW$7,FALSE)</f>
        <v>0</v>
      </c>
      <c r="AW93" s="9">
        <f>VLOOKUP($E93,'ALL-GTK-SD-SMP-SMA-SMK-SLB'!$F$14:$CG$713,'ALL-GTK-SD-SMP-SMA-SMK-SLB'!AX$7,FALSE)</f>
        <v>0</v>
      </c>
      <c r="AX93" s="9">
        <f>VLOOKUP($E93,'ALL-GTK-SD-SMP-SMA-SMK-SLB'!$F$14:$CG$713,'ALL-GTK-SD-SMP-SMA-SMK-SLB'!AY$7,FALSE)</f>
        <v>3</v>
      </c>
      <c r="AY93" s="9">
        <f>VLOOKUP($E93,'ALL-GTK-SD-SMP-SMA-SMK-SLB'!$F$14:$CG$713,'ALL-GTK-SD-SMP-SMA-SMK-SLB'!AZ$7,FALSE)</f>
        <v>7</v>
      </c>
      <c r="AZ93" s="9">
        <f>VLOOKUP($E93,'ALL-GTK-SD-SMP-SMA-SMK-SLB'!$F$14:$CG$713,'ALL-GTK-SD-SMP-SMA-SMK-SLB'!BA$7,FALSE)</f>
        <v>0</v>
      </c>
      <c r="BA93" s="9">
        <f>VLOOKUP($E93,'ALL-GTK-SD-SMP-SMA-SMK-SLB'!$F$14:$CG$713,'ALL-GTK-SD-SMP-SMA-SMK-SLB'!BB$7,FALSE)</f>
        <v>0</v>
      </c>
      <c r="BB93" s="9">
        <f>VLOOKUP($E93,'ALL-GTK-SD-SMP-SMA-SMK-SLB'!$F$14:$CG$713,'ALL-GTK-SD-SMP-SMA-SMK-SLB'!BC$7,FALSE)</f>
        <v>0</v>
      </c>
      <c r="BC93" s="9">
        <f>VLOOKUP($E93,'ALL-GTK-SD-SMP-SMA-SMK-SLB'!$F$14:$CG$713,'ALL-GTK-SD-SMP-SMA-SMK-SLB'!BD$7,FALSE)</f>
        <v>0</v>
      </c>
      <c r="BD93" s="310">
        <f t="shared" si="56"/>
        <v>0</v>
      </c>
      <c r="BE93" s="310">
        <f t="shared" si="57"/>
        <v>0</v>
      </c>
      <c r="BF93" s="10">
        <f t="shared" si="58"/>
        <v>0</v>
      </c>
      <c r="BG93" s="311">
        <f t="shared" si="59"/>
        <v>3</v>
      </c>
      <c r="BH93" s="311">
        <f t="shared" si="60"/>
        <v>7</v>
      </c>
      <c r="BI93" s="10">
        <f t="shared" si="61"/>
        <v>10</v>
      </c>
      <c r="BJ93" s="44">
        <f t="shared" si="62"/>
        <v>3</v>
      </c>
      <c r="BK93" s="44">
        <f t="shared" si="63"/>
        <v>7</v>
      </c>
      <c r="BL93" s="11">
        <f t="shared" si="64"/>
        <v>10</v>
      </c>
      <c r="BM93" s="9">
        <f>VLOOKUP($E93,'ALL-GTK-SD-SMP-SMA-SMK-SLB'!$F$14:$CG$713,'ALL-GTK-SD-SMP-SMA-SMK-SLB'!BN$7,FALSE)</f>
        <v>0</v>
      </c>
      <c r="BN93" s="9">
        <f>VLOOKUP($E93,'ALL-GTK-SD-SMP-SMA-SMK-SLB'!$F$14:$CG$713,'ALL-GTK-SD-SMP-SMA-SMK-SLB'!BO$7,FALSE)</f>
        <v>0</v>
      </c>
      <c r="BO93" s="9">
        <f>VLOOKUP($E93,'ALL-GTK-SD-SMP-SMA-SMK-SLB'!$F$14:$CG$713,'ALL-GTK-SD-SMP-SMA-SMK-SLB'!BP$7,FALSE)</f>
        <v>0</v>
      </c>
      <c r="BP93" s="9">
        <f>VLOOKUP($E93,'ALL-GTK-SD-SMP-SMA-SMK-SLB'!$F$14:$CG$713,'ALL-GTK-SD-SMP-SMA-SMK-SLB'!BQ$7,FALSE)</f>
        <v>0</v>
      </c>
      <c r="BQ93" s="9">
        <f>VLOOKUP($E93,'ALL-GTK-SD-SMP-SMA-SMK-SLB'!$F$14:$CG$713,'ALL-GTK-SD-SMP-SMA-SMK-SLB'!BR$7,FALSE)</f>
        <v>0</v>
      </c>
      <c r="BR93" s="9">
        <f>VLOOKUP($E93,'ALL-GTK-SD-SMP-SMA-SMK-SLB'!$F$14:$CG$713,'ALL-GTK-SD-SMP-SMA-SMK-SLB'!BS$7,FALSE)</f>
        <v>0</v>
      </c>
      <c r="BS93" s="9">
        <f>VLOOKUP($E93,'ALL-GTK-SD-SMP-SMA-SMK-SLB'!$F$14:$CG$713,'ALL-GTK-SD-SMP-SMA-SMK-SLB'!BT$7,FALSE)</f>
        <v>0</v>
      </c>
      <c r="BT93" s="9">
        <f>VLOOKUP($E93,'ALL-GTK-SD-SMP-SMA-SMK-SLB'!$F$14:$CG$713,'ALL-GTK-SD-SMP-SMA-SMK-SLB'!BU$7,FALSE)</f>
        <v>0</v>
      </c>
      <c r="BU93" s="299">
        <f t="shared" si="65"/>
        <v>0</v>
      </c>
      <c r="BV93" s="299">
        <f t="shared" si="66"/>
        <v>0</v>
      </c>
      <c r="BW93" s="44">
        <f t="shared" si="67"/>
        <v>0</v>
      </c>
      <c r="BX93" s="44">
        <f t="shared" si="68"/>
        <v>0</v>
      </c>
      <c r="BY93" s="11">
        <f t="shared" si="69"/>
        <v>0</v>
      </c>
      <c r="BZ93" s="14">
        <f t="shared" si="70"/>
        <v>3</v>
      </c>
      <c r="CA93" s="14">
        <f t="shared" si="71"/>
        <v>7</v>
      </c>
      <c r="CB93" s="13">
        <f t="shared" si="72"/>
        <v>0</v>
      </c>
      <c r="CC93" s="13">
        <f t="shared" si="73"/>
        <v>0</v>
      </c>
      <c r="CD93" s="312">
        <f t="shared" si="74"/>
        <v>3</v>
      </c>
      <c r="CE93" s="312">
        <f t="shared" si="75"/>
        <v>7</v>
      </c>
      <c r="CF93" s="313">
        <f t="shared" si="76"/>
        <v>10</v>
      </c>
      <c r="CG93" s="302" t="str">
        <f t="shared" si="77"/>
        <v>OK</v>
      </c>
    </row>
    <row r="94" spans="1:85" ht="14.25" x14ac:dyDescent="0.25">
      <c r="A94" s="6">
        <v>82</v>
      </c>
      <c r="B94" s="495">
        <v>82</v>
      </c>
      <c r="C94" s="495" t="s">
        <v>6</v>
      </c>
      <c r="D94" s="496" t="s">
        <v>25</v>
      </c>
      <c r="E94" s="626">
        <v>20319413</v>
      </c>
      <c r="F94" s="627" t="s">
        <v>349</v>
      </c>
      <c r="G94" s="624" t="s">
        <v>52</v>
      </c>
      <c r="H94" s="9">
        <f>VLOOKUP($E94,'ALL-GTK-SD-SMP-SMA-SMK-SLB'!$F$14:$CG$713,'ALL-GTK-SD-SMP-SMA-SMK-SLB'!I$7,FALSE)</f>
        <v>0</v>
      </c>
      <c r="I94" s="9">
        <f>VLOOKUP($E94,'ALL-GTK-SD-SMP-SMA-SMK-SLB'!$F$14:$CG$713,'ALL-GTK-SD-SMP-SMA-SMK-SLB'!J$7,FALSE)</f>
        <v>0</v>
      </c>
      <c r="J94" s="9">
        <f>VLOOKUP($E94,'ALL-GTK-SD-SMP-SMA-SMK-SLB'!$F$14:$CG$713,'ALL-GTK-SD-SMP-SMA-SMK-SLB'!K$7,FALSE)</f>
        <v>0</v>
      </c>
      <c r="K94" s="9">
        <f>VLOOKUP($E94,'ALL-GTK-SD-SMP-SMA-SMK-SLB'!$F$14:$CG$713,'ALL-GTK-SD-SMP-SMA-SMK-SLB'!L$7,FALSE)</f>
        <v>0</v>
      </c>
      <c r="L94" s="9">
        <f>VLOOKUP($E94,'ALL-GTK-SD-SMP-SMA-SMK-SLB'!$F$14:$CG$713,'ALL-GTK-SD-SMP-SMA-SMK-SLB'!M$7,FALSE)</f>
        <v>0</v>
      </c>
      <c r="M94" s="9">
        <f>VLOOKUP($E94,'ALL-GTK-SD-SMP-SMA-SMK-SLB'!$F$14:$CG$713,'ALL-GTK-SD-SMP-SMA-SMK-SLB'!N$7,FALSE)</f>
        <v>3</v>
      </c>
      <c r="N94" s="9">
        <f>VLOOKUP($E94,'ALL-GTK-SD-SMP-SMA-SMK-SLB'!$F$14:$CG$713,'ALL-GTK-SD-SMP-SMA-SMK-SLB'!O$7,FALSE)</f>
        <v>1</v>
      </c>
      <c r="O94" s="9">
        <f>VLOOKUP($E94,'ALL-GTK-SD-SMP-SMA-SMK-SLB'!$F$14:$CG$713,'ALL-GTK-SD-SMP-SMA-SMK-SLB'!P$7,FALSE)</f>
        <v>3</v>
      </c>
      <c r="P94" s="299">
        <f t="shared" si="42"/>
        <v>1</v>
      </c>
      <c r="Q94" s="299">
        <f t="shared" si="43"/>
        <v>6</v>
      </c>
      <c r="R94" s="300">
        <f t="shared" si="44"/>
        <v>7</v>
      </c>
      <c r="S94" s="9">
        <f>VLOOKUP($E94,'ALL-GTK-SD-SMP-SMA-SMK-SLB'!$F$14:$CG$713,'ALL-GTK-SD-SMP-SMA-SMK-SLB'!T$7,FALSE)</f>
        <v>0</v>
      </c>
      <c r="T94" s="9">
        <f>VLOOKUP($E94,'ALL-GTK-SD-SMP-SMA-SMK-SLB'!$F$14:$CG$713,'ALL-GTK-SD-SMP-SMA-SMK-SLB'!U$7,FALSE)</f>
        <v>0</v>
      </c>
      <c r="U94" s="9">
        <f>VLOOKUP($E94,'ALL-GTK-SD-SMP-SMA-SMK-SLB'!$F$14:$CG$713,'ALL-GTK-SD-SMP-SMA-SMK-SLB'!V$7,FALSE)</f>
        <v>0</v>
      </c>
      <c r="V94" s="9">
        <f>VLOOKUP($E94,'ALL-GTK-SD-SMP-SMA-SMK-SLB'!$F$14:$CG$713,'ALL-GTK-SD-SMP-SMA-SMK-SLB'!W$7,FALSE)</f>
        <v>1</v>
      </c>
      <c r="W94" s="9">
        <f>VLOOKUP($E94,'ALL-GTK-SD-SMP-SMA-SMK-SLB'!$F$14:$CG$713,'ALL-GTK-SD-SMP-SMA-SMK-SLB'!X$7,FALSE)</f>
        <v>0</v>
      </c>
      <c r="X94" s="9">
        <f>VLOOKUP($E94,'ALL-GTK-SD-SMP-SMA-SMK-SLB'!$F$14:$CG$713,'ALL-GTK-SD-SMP-SMA-SMK-SLB'!Y$7,FALSE)</f>
        <v>2</v>
      </c>
      <c r="Y94" s="299">
        <f t="shared" si="45"/>
        <v>0</v>
      </c>
      <c r="Z94" s="299">
        <f t="shared" si="46"/>
        <v>3</v>
      </c>
      <c r="AA94" s="10">
        <f t="shared" si="47"/>
        <v>3</v>
      </c>
      <c r="AB94" s="44">
        <f t="shared" si="48"/>
        <v>1</v>
      </c>
      <c r="AC94" s="44">
        <f t="shared" si="49"/>
        <v>9</v>
      </c>
      <c r="AD94" s="11">
        <f t="shared" si="50"/>
        <v>10</v>
      </c>
      <c r="AE94" s="9">
        <f>VLOOKUP($E94,'ALL-GTK-SD-SMP-SMA-SMK-SLB'!$F$14:$CG$713,'ALL-GTK-SD-SMP-SMA-SMK-SLB'!AF$7,FALSE)</f>
        <v>0</v>
      </c>
      <c r="AF94" s="9">
        <f>VLOOKUP($E94,'ALL-GTK-SD-SMP-SMA-SMK-SLB'!$F$14:$CG$713,'ALL-GTK-SD-SMP-SMA-SMK-SLB'!AG$7,FALSE)</f>
        <v>4</v>
      </c>
      <c r="AG94" s="10">
        <f t="shared" si="51"/>
        <v>4</v>
      </c>
      <c r="AH94" s="9">
        <f>VLOOKUP($E94,'ALL-GTK-SD-SMP-SMA-SMK-SLB'!$F$14:$CG$713,'ALL-GTK-SD-SMP-SMA-SMK-SLB'!AI$7,FALSE)</f>
        <v>2</v>
      </c>
      <c r="AI94" s="9">
        <f>VLOOKUP($E94,'ALL-GTK-SD-SMP-SMA-SMK-SLB'!$F$14:$CG$713,'ALL-GTK-SD-SMP-SMA-SMK-SLB'!AJ$7,FALSE)</f>
        <v>4</v>
      </c>
      <c r="AJ94" s="10">
        <f t="shared" si="52"/>
        <v>6</v>
      </c>
      <c r="AK94" s="44">
        <f t="shared" si="53"/>
        <v>2</v>
      </c>
      <c r="AL94" s="44">
        <f t="shared" si="54"/>
        <v>8</v>
      </c>
      <c r="AM94" s="11">
        <f t="shared" si="55"/>
        <v>10</v>
      </c>
      <c r="AN94" s="299">
        <f>VLOOKUP($E94,'ALL-GTK-SD-SMP-SMA-SMK-SLB'!$F$14:$CG$713,'ALL-GTK-SD-SMP-SMA-SMK-SLB'!AO$7,FALSE)</f>
        <v>0</v>
      </c>
      <c r="AO94" s="299">
        <f>VLOOKUP($E94,'ALL-GTK-SD-SMP-SMA-SMK-SLB'!$F$14:$CG$713,'ALL-GTK-SD-SMP-SMA-SMK-SLB'!AP$7,FALSE)</f>
        <v>0</v>
      </c>
      <c r="AP94" s="9">
        <f>VLOOKUP($E94,'ALL-GTK-SD-SMP-SMA-SMK-SLB'!$F$14:$CG$713,'ALL-GTK-SD-SMP-SMA-SMK-SLB'!AQ$7,FALSE)</f>
        <v>0</v>
      </c>
      <c r="AQ94" s="9">
        <f>VLOOKUP($E94,'ALL-GTK-SD-SMP-SMA-SMK-SLB'!$F$14:$CG$713,'ALL-GTK-SD-SMP-SMA-SMK-SLB'!AR$7,FALSE)</f>
        <v>0</v>
      </c>
      <c r="AR94" s="9">
        <f>VLOOKUP($E94,'ALL-GTK-SD-SMP-SMA-SMK-SLB'!$F$14:$CG$713,'ALL-GTK-SD-SMP-SMA-SMK-SLB'!AS$7,FALSE)</f>
        <v>0</v>
      </c>
      <c r="AS94" s="9">
        <f>VLOOKUP($E94,'ALL-GTK-SD-SMP-SMA-SMK-SLB'!$F$14:$CG$713,'ALL-GTK-SD-SMP-SMA-SMK-SLB'!AT$7,FALSE)</f>
        <v>0</v>
      </c>
      <c r="AT94" s="9">
        <f>VLOOKUP($E94,'ALL-GTK-SD-SMP-SMA-SMK-SLB'!$F$14:$CG$713,'ALL-GTK-SD-SMP-SMA-SMK-SLB'!AU$7,FALSE)</f>
        <v>0</v>
      </c>
      <c r="AU94" s="9">
        <f>VLOOKUP($E94,'ALL-GTK-SD-SMP-SMA-SMK-SLB'!$F$14:$CG$713,'ALL-GTK-SD-SMP-SMA-SMK-SLB'!AV$7,FALSE)</f>
        <v>0</v>
      </c>
      <c r="AV94" s="9">
        <f>VLOOKUP($E94,'ALL-GTK-SD-SMP-SMA-SMK-SLB'!$F$14:$CG$713,'ALL-GTK-SD-SMP-SMA-SMK-SLB'!AW$7,FALSE)</f>
        <v>0</v>
      </c>
      <c r="AW94" s="9">
        <f>VLOOKUP($E94,'ALL-GTK-SD-SMP-SMA-SMK-SLB'!$F$14:$CG$713,'ALL-GTK-SD-SMP-SMA-SMK-SLB'!AX$7,FALSE)</f>
        <v>0</v>
      </c>
      <c r="AX94" s="9">
        <f>VLOOKUP($E94,'ALL-GTK-SD-SMP-SMA-SMK-SLB'!$F$14:$CG$713,'ALL-GTK-SD-SMP-SMA-SMK-SLB'!AY$7,FALSE)</f>
        <v>2</v>
      </c>
      <c r="AY94" s="9">
        <f>VLOOKUP($E94,'ALL-GTK-SD-SMP-SMA-SMK-SLB'!$F$14:$CG$713,'ALL-GTK-SD-SMP-SMA-SMK-SLB'!AZ$7,FALSE)</f>
        <v>8</v>
      </c>
      <c r="AZ94" s="9">
        <f>VLOOKUP($E94,'ALL-GTK-SD-SMP-SMA-SMK-SLB'!$F$14:$CG$713,'ALL-GTK-SD-SMP-SMA-SMK-SLB'!BA$7,FALSE)</f>
        <v>0</v>
      </c>
      <c r="BA94" s="9">
        <f>VLOOKUP($E94,'ALL-GTK-SD-SMP-SMA-SMK-SLB'!$F$14:$CG$713,'ALL-GTK-SD-SMP-SMA-SMK-SLB'!BB$7,FALSE)</f>
        <v>0</v>
      </c>
      <c r="BB94" s="9">
        <f>VLOOKUP($E94,'ALL-GTK-SD-SMP-SMA-SMK-SLB'!$F$14:$CG$713,'ALL-GTK-SD-SMP-SMA-SMK-SLB'!BC$7,FALSE)</f>
        <v>0</v>
      </c>
      <c r="BC94" s="9">
        <f>VLOOKUP($E94,'ALL-GTK-SD-SMP-SMA-SMK-SLB'!$F$14:$CG$713,'ALL-GTK-SD-SMP-SMA-SMK-SLB'!BD$7,FALSE)</f>
        <v>0</v>
      </c>
      <c r="BD94" s="310">
        <f t="shared" si="56"/>
        <v>0</v>
      </c>
      <c r="BE94" s="310">
        <f t="shared" si="57"/>
        <v>0</v>
      </c>
      <c r="BF94" s="10">
        <f t="shared" si="58"/>
        <v>0</v>
      </c>
      <c r="BG94" s="311">
        <f t="shared" si="59"/>
        <v>2</v>
      </c>
      <c r="BH94" s="311">
        <f t="shared" si="60"/>
        <v>8</v>
      </c>
      <c r="BI94" s="10">
        <f t="shared" si="61"/>
        <v>10</v>
      </c>
      <c r="BJ94" s="44">
        <f t="shared" si="62"/>
        <v>2</v>
      </c>
      <c r="BK94" s="44">
        <f t="shared" si="63"/>
        <v>8</v>
      </c>
      <c r="BL94" s="11">
        <f t="shared" si="64"/>
        <v>10</v>
      </c>
      <c r="BM94" s="9">
        <f>VLOOKUP($E94,'ALL-GTK-SD-SMP-SMA-SMK-SLB'!$F$14:$CG$713,'ALL-GTK-SD-SMP-SMA-SMK-SLB'!BN$7,FALSE)</f>
        <v>0</v>
      </c>
      <c r="BN94" s="9">
        <f>VLOOKUP($E94,'ALL-GTK-SD-SMP-SMA-SMK-SLB'!$F$14:$CG$713,'ALL-GTK-SD-SMP-SMA-SMK-SLB'!BO$7,FALSE)</f>
        <v>0</v>
      </c>
      <c r="BO94" s="9">
        <f>VLOOKUP($E94,'ALL-GTK-SD-SMP-SMA-SMK-SLB'!$F$14:$CG$713,'ALL-GTK-SD-SMP-SMA-SMK-SLB'!BP$7,FALSE)</f>
        <v>0</v>
      </c>
      <c r="BP94" s="9">
        <f>VLOOKUP($E94,'ALL-GTK-SD-SMP-SMA-SMK-SLB'!$F$14:$CG$713,'ALL-GTK-SD-SMP-SMA-SMK-SLB'!BQ$7,FALSE)</f>
        <v>0</v>
      </c>
      <c r="BQ94" s="9">
        <f>VLOOKUP($E94,'ALL-GTK-SD-SMP-SMA-SMK-SLB'!$F$14:$CG$713,'ALL-GTK-SD-SMP-SMA-SMK-SLB'!BR$7,FALSE)</f>
        <v>0</v>
      </c>
      <c r="BR94" s="9">
        <f>VLOOKUP($E94,'ALL-GTK-SD-SMP-SMA-SMK-SLB'!$F$14:$CG$713,'ALL-GTK-SD-SMP-SMA-SMK-SLB'!BS$7,FALSE)</f>
        <v>0</v>
      </c>
      <c r="BS94" s="9">
        <f>VLOOKUP($E94,'ALL-GTK-SD-SMP-SMA-SMK-SLB'!$F$14:$CG$713,'ALL-GTK-SD-SMP-SMA-SMK-SLB'!BT$7,FALSE)</f>
        <v>0</v>
      </c>
      <c r="BT94" s="9">
        <f>VLOOKUP($E94,'ALL-GTK-SD-SMP-SMA-SMK-SLB'!$F$14:$CG$713,'ALL-GTK-SD-SMP-SMA-SMK-SLB'!BU$7,FALSE)</f>
        <v>2</v>
      </c>
      <c r="BU94" s="299">
        <f t="shared" si="65"/>
        <v>0</v>
      </c>
      <c r="BV94" s="299">
        <f t="shared" si="66"/>
        <v>2</v>
      </c>
      <c r="BW94" s="44">
        <f t="shared" si="67"/>
        <v>0</v>
      </c>
      <c r="BX94" s="44">
        <f t="shared" si="68"/>
        <v>2</v>
      </c>
      <c r="BY94" s="11">
        <f t="shared" si="69"/>
        <v>2</v>
      </c>
      <c r="BZ94" s="14">
        <f t="shared" si="70"/>
        <v>1</v>
      </c>
      <c r="CA94" s="14">
        <f t="shared" si="71"/>
        <v>9</v>
      </c>
      <c r="CB94" s="13">
        <f t="shared" si="72"/>
        <v>0</v>
      </c>
      <c r="CC94" s="13">
        <f t="shared" si="73"/>
        <v>2</v>
      </c>
      <c r="CD94" s="312">
        <f t="shared" si="74"/>
        <v>1</v>
      </c>
      <c r="CE94" s="312">
        <f t="shared" si="75"/>
        <v>11</v>
      </c>
      <c r="CF94" s="313">
        <f t="shared" si="76"/>
        <v>12</v>
      </c>
      <c r="CG94" s="302" t="str">
        <f t="shared" si="77"/>
        <v>OK</v>
      </c>
    </row>
    <row r="95" spans="1:85" ht="14.25" x14ac:dyDescent="0.25">
      <c r="A95" s="6">
        <v>83</v>
      </c>
      <c r="B95" s="495">
        <v>83</v>
      </c>
      <c r="C95" s="495" t="s">
        <v>6</v>
      </c>
      <c r="D95" s="496" t="s">
        <v>25</v>
      </c>
      <c r="E95" s="626">
        <v>20319412</v>
      </c>
      <c r="F95" s="627" t="s">
        <v>350</v>
      </c>
      <c r="G95" s="624" t="s">
        <v>52</v>
      </c>
      <c r="H95" s="9">
        <f>VLOOKUP($E95,'ALL-GTK-SD-SMP-SMA-SMK-SLB'!$F$14:$CG$713,'ALL-GTK-SD-SMP-SMA-SMK-SLB'!I$7,FALSE)</f>
        <v>0</v>
      </c>
      <c r="I95" s="9">
        <f>VLOOKUP($E95,'ALL-GTK-SD-SMP-SMA-SMK-SLB'!$F$14:$CG$713,'ALL-GTK-SD-SMP-SMA-SMK-SLB'!J$7,FALSE)</f>
        <v>0</v>
      </c>
      <c r="J95" s="9">
        <f>VLOOKUP($E95,'ALL-GTK-SD-SMP-SMA-SMK-SLB'!$F$14:$CG$713,'ALL-GTK-SD-SMP-SMA-SMK-SLB'!K$7,FALSE)</f>
        <v>0</v>
      </c>
      <c r="K95" s="9">
        <f>VLOOKUP($E95,'ALL-GTK-SD-SMP-SMA-SMK-SLB'!$F$14:$CG$713,'ALL-GTK-SD-SMP-SMA-SMK-SLB'!L$7,FALSE)</f>
        <v>0</v>
      </c>
      <c r="L95" s="9">
        <f>VLOOKUP($E95,'ALL-GTK-SD-SMP-SMA-SMK-SLB'!$F$14:$CG$713,'ALL-GTK-SD-SMP-SMA-SMK-SLB'!M$7,FALSE)</f>
        <v>0</v>
      </c>
      <c r="M95" s="9">
        <f>VLOOKUP($E95,'ALL-GTK-SD-SMP-SMA-SMK-SLB'!$F$14:$CG$713,'ALL-GTK-SD-SMP-SMA-SMK-SLB'!N$7,FALSE)</f>
        <v>2</v>
      </c>
      <c r="N95" s="9">
        <f>VLOOKUP($E95,'ALL-GTK-SD-SMP-SMA-SMK-SLB'!$F$14:$CG$713,'ALL-GTK-SD-SMP-SMA-SMK-SLB'!O$7,FALSE)</f>
        <v>0</v>
      </c>
      <c r="O95" s="9">
        <f>VLOOKUP($E95,'ALL-GTK-SD-SMP-SMA-SMK-SLB'!$F$14:$CG$713,'ALL-GTK-SD-SMP-SMA-SMK-SLB'!P$7,FALSE)</f>
        <v>3</v>
      </c>
      <c r="P95" s="299">
        <f t="shared" si="42"/>
        <v>0</v>
      </c>
      <c r="Q95" s="299">
        <f t="shared" si="43"/>
        <v>5</v>
      </c>
      <c r="R95" s="300">
        <f t="shared" si="44"/>
        <v>5</v>
      </c>
      <c r="S95" s="9">
        <f>VLOOKUP($E95,'ALL-GTK-SD-SMP-SMA-SMK-SLB'!$F$14:$CG$713,'ALL-GTK-SD-SMP-SMA-SMK-SLB'!T$7,FALSE)</f>
        <v>0</v>
      </c>
      <c r="T95" s="9">
        <f>VLOOKUP($E95,'ALL-GTK-SD-SMP-SMA-SMK-SLB'!$F$14:$CG$713,'ALL-GTK-SD-SMP-SMA-SMK-SLB'!U$7,FALSE)</f>
        <v>0</v>
      </c>
      <c r="U95" s="9">
        <f>VLOOKUP($E95,'ALL-GTK-SD-SMP-SMA-SMK-SLB'!$F$14:$CG$713,'ALL-GTK-SD-SMP-SMA-SMK-SLB'!V$7,FALSE)</f>
        <v>1</v>
      </c>
      <c r="V95" s="9">
        <f>VLOOKUP($E95,'ALL-GTK-SD-SMP-SMA-SMK-SLB'!$F$14:$CG$713,'ALL-GTK-SD-SMP-SMA-SMK-SLB'!W$7,FALSE)</f>
        <v>0</v>
      </c>
      <c r="W95" s="9">
        <f>VLOOKUP($E95,'ALL-GTK-SD-SMP-SMA-SMK-SLB'!$F$14:$CG$713,'ALL-GTK-SD-SMP-SMA-SMK-SLB'!X$7,FALSE)</f>
        <v>0</v>
      </c>
      <c r="X95" s="9">
        <f>VLOOKUP($E95,'ALL-GTK-SD-SMP-SMA-SMK-SLB'!$F$14:$CG$713,'ALL-GTK-SD-SMP-SMA-SMK-SLB'!Y$7,FALSE)</f>
        <v>2</v>
      </c>
      <c r="Y95" s="299">
        <f t="shared" si="45"/>
        <v>1</v>
      </c>
      <c r="Z95" s="299">
        <f t="shared" si="46"/>
        <v>2</v>
      </c>
      <c r="AA95" s="10">
        <f t="shared" si="47"/>
        <v>3</v>
      </c>
      <c r="AB95" s="44">
        <f t="shared" si="48"/>
        <v>1</v>
      </c>
      <c r="AC95" s="44">
        <f t="shared" si="49"/>
        <v>7</v>
      </c>
      <c r="AD95" s="11">
        <f t="shared" si="50"/>
        <v>8</v>
      </c>
      <c r="AE95" s="9">
        <f>VLOOKUP($E95,'ALL-GTK-SD-SMP-SMA-SMK-SLB'!$F$14:$CG$713,'ALL-GTK-SD-SMP-SMA-SMK-SLB'!AF$7,FALSE)</f>
        <v>0</v>
      </c>
      <c r="AF95" s="9">
        <f>VLOOKUP($E95,'ALL-GTK-SD-SMP-SMA-SMK-SLB'!$F$14:$CG$713,'ALL-GTK-SD-SMP-SMA-SMK-SLB'!AG$7,FALSE)</f>
        <v>3</v>
      </c>
      <c r="AG95" s="10">
        <f t="shared" si="51"/>
        <v>3</v>
      </c>
      <c r="AH95" s="9">
        <f>VLOOKUP($E95,'ALL-GTK-SD-SMP-SMA-SMK-SLB'!$F$14:$CG$713,'ALL-GTK-SD-SMP-SMA-SMK-SLB'!AI$7,FALSE)</f>
        <v>1</v>
      </c>
      <c r="AI95" s="9">
        <f>VLOOKUP($E95,'ALL-GTK-SD-SMP-SMA-SMK-SLB'!$F$14:$CG$713,'ALL-GTK-SD-SMP-SMA-SMK-SLB'!AJ$7,FALSE)</f>
        <v>4</v>
      </c>
      <c r="AJ95" s="10">
        <f t="shared" si="52"/>
        <v>5</v>
      </c>
      <c r="AK95" s="44">
        <f t="shared" si="53"/>
        <v>1</v>
      </c>
      <c r="AL95" s="44">
        <f t="shared" si="54"/>
        <v>7</v>
      </c>
      <c r="AM95" s="11">
        <f t="shared" si="55"/>
        <v>8</v>
      </c>
      <c r="AN95" s="299">
        <f>VLOOKUP($E95,'ALL-GTK-SD-SMP-SMA-SMK-SLB'!$F$14:$CG$713,'ALL-GTK-SD-SMP-SMA-SMK-SLB'!AO$7,FALSE)</f>
        <v>0</v>
      </c>
      <c r="AO95" s="299">
        <f>VLOOKUP($E95,'ALL-GTK-SD-SMP-SMA-SMK-SLB'!$F$14:$CG$713,'ALL-GTK-SD-SMP-SMA-SMK-SLB'!AP$7,FALSE)</f>
        <v>0</v>
      </c>
      <c r="AP95" s="9">
        <f>VLOOKUP($E95,'ALL-GTK-SD-SMP-SMA-SMK-SLB'!$F$14:$CG$713,'ALL-GTK-SD-SMP-SMA-SMK-SLB'!AQ$7,FALSE)</f>
        <v>0</v>
      </c>
      <c r="AQ95" s="9">
        <f>VLOOKUP($E95,'ALL-GTK-SD-SMP-SMA-SMK-SLB'!$F$14:$CG$713,'ALL-GTK-SD-SMP-SMA-SMK-SLB'!AR$7,FALSE)</f>
        <v>0</v>
      </c>
      <c r="AR95" s="9">
        <f>VLOOKUP($E95,'ALL-GTK-SD-SMP-SMA-SMK-SLB'!$F$14:$CG$713,'ALL-GTK-SD-SMP-SMA-SMK-SLB'!AS$7,FALSE)</f>
        <v>0</v>
      </c>
      <c r="AS95" s="9">
        <f>VLOOKUP($E95,'ALL-GTK-SD-SMP-SMA-SMK-SLB'!$F$14:$CG$713,'ALL-GTK-SD-SMP-SMA-SMK-SLB'!AT$7,FALSE)</f>
        <v>0</v>
      </c>
      <c r="AT95" s="9">
        <f>VLOOKUP($E95,'ALL-GTK-SD-SMP-SMA-SMK-SLB'!$F$14:$CG$713,'ALL-GTK-SD-SMP-SMA-SMK-SLB'!AU$7,FALSE)</f>
        <v>0</v>
      </c>
      <c r="AU95" s="9">
        <f>VLOOKUP($E95,'ALL-GTK-SD-SMP-SMA-SMK-SLB'!$F$14:$CG$713,'ALL-GTK-SD-SMP-SMA-SMK-SLB'!AV$7,FALSE)</f>
        <v>0</v>
      </c>
      <c r="AV95" s="9">
        <f>VLOOKUP($E95,'ALL-GTK-SD-SMP-SMA-SMK-SLB'!$F$14:$CG$713,'ALL-GTK-SD-SMP-SMA-SMK-SLB'!AW$7,FALSE)</f>
        <v>0</v>
      </c>
      <c r="AW95" s="9">
        <f>VLOOKUP($E95,'ALL-GTK-SD-SMP-SMA-SMK-SLB'!$F$14:$CG$713,'ALL-GTK-SD-SMP-SMA-SMK-SLB'!AX$7,FALSE)</f>
        <v>0</v>
      </c>
      <c r="AX95" s="9">
        <f>VLOOKUP($E95,'ALL-GTK-SD-SMP-SMA-SMK-SLB'!$F$14:$CG$713,'ALL-GTK-SD-SMP-SMA-SMK-SLB'!AY$7,FALSE)</f>
        <v>1</v>
      </c>
      <c r="AY95" s="9">
        <f>VLOOKUP($E95,'ALL-GTK-SD-SMP-SMA-SMK-SLB'!$F$14:$CG$713,'ALL-GTK-SD-SMP-SMA-SMK-SLB'!AZ$7,FALSE)</f>
        <v>7</v>
      </c>
      <c r="AZ95" s="9">
        <f>VLOOKUP($E95,'ALL-GTK-SD-SMP-SMA-SMK-SLB'!$F$14:$CG$713,'ALL-GTK-SD-SMP-SMA-SMK-SLB'!BA$7,FALSE)</f>
        <v>0</v>
      </c>
      <c r="BA95" s="9">
        <f>VLOOKUP($E95,'ALL-GTK-SD-SMP-SMA-SMK-SLB'!$F$14:$CG$713,'ALL-GTK-SD-SMP-SMA-SMK-SLB'!BB$7,FALSE)</f>
        <v>0</v>
      </c>
      <c r="BB95" s="9">
        <f>VLOOKUP($E95,'ALL-GTK-SD-SMP-SMA-SMK-SLB'!$F$14:$CG$713,'ALL-GTK-SD-SMP-SMA-SMK-SLB'!BC$7,FALSE)</f>
        <v>0</v>
      </c>
      <c r="BC95" s="9">
        <f>VLOOKUP($E95,'ALL-GTK-SD-SMP-SMA-SMK-SLB'!$F$14:$CG$713,'ALL-GTK-SD-SMP-SMA-SMK-SLB'!BD$7,FALSE)</f>
        <v>0</v>
      </c>
      <c r="BD95" s="310">
        <f t="shared" si="56"/>
        <v>0</v>
      </c>
      <c r="BE95" s="310">
        <f t="shared" si="57"/>
        <v>0</v>
      </c>
      <c r="BF95" s="10">
        <f t="shared" si="58"/>
        <v>0</v>
      </c>
      <c r="BG95" s="311">
        <f t="shared" si="59"/>
        <v>1</v>
      </c>
      <c r="BH95" s="311">
        <f t="shared" si="60"/>
        <v>7</v>
      </c>
      <c r="BI95" s="10">
        <f t="shared" si="61"/>
        <v>8</v>
      </c>
      <c r="BJ95" s="44">
        <f t="shared" si="62"/>
        <v>1</v>
      </c>
      <c r="BK95" s="44">
        <f t="shared" si="63"/>
        <v>7</v>
      </c>
      <c r="BL95" s="11">
        <f t="shared" si="64"/>
        <v>8</v>
      </c>
      <c r="BM95" s="9">
        <f>VLOOKUP($E95,'ALL-GTK-SD-SMP-SMA-SMK-SLB'!$F$14:$CG$713,'ALL-GTK-SD-SMP-SMA-SMK-SLB'!BN$7,FALSE)</f>
        <v>0</v>
      </c>
      <c r="BN95" s="9">
        <f>VLOOKUP($E95,'ALL-GTK-SD-SMP-SMA-SMK-SLB'!$F$14:$CG$713,'ALL-GTK-SD-SMP-SMA-SMK-SLB'!BO$7,FALSE)</f>
        <v>0</v>
      </c>
      <c r="BO95" s="9">
        <f>VLOOKUP($E95,'ALL-GTK-SD-SMP-SMA-SMK-SLB'!$F$14:$CG$713,'ALL-GTK-SD-SMP-SMA-SMK-SLB'!BP$7,FALSE)</f>
        <v>0</v>
      </c>
      <c r="BP95" s="9">
        <f>VLOOKUP($E95,'ALL-GTK-SD-SMP-SMA-SMK-SLB'!$F$14:$CG$713,'ALL-GTK-SD-SMP-SMA-SMK-SLB'!BQ$7,FALSE)</f>
        <v>0</v>
      </c>
      <c r="BQ95" s="9">
        <f>VLOOKUP($E95,'ALL-GTK-SD-SMP-SMA-SMK-SLB'!$F$14:$CG$713,'ALL-GTK-SD-SMP-SMA-SMK-SLB'!BR$7,FALSE)</f>
        <v>0</v>
      </c>
      <c r="BR95" s="9">
        <f>VLOOKUP($E95,'ALL-GTK-SD-SMP-SMA-SMK-SLB'!$F$14:$CG$713,'ALL-GTK-SD-SMP-SMA-SMK-SLB'!BS$7,FALSE)</f>
        <v>0</v>
      </c>
      <c r="BS95" s="9">
        <f>VLOOKUP($E95,'ALL-GTK-SD-SMP-SMA-SMK-SLB'!$F$14:$CG$713,'ALL-GTK-SD-SMP-SMA-SMK-SLB'!BT$7,FALSE)</f>
        <v>0</v>
      </c>
      <c r="BT95" s="9">
        <f>VLOOKUP($E95,'ALL-GTK-SD-SMP-SMA-SMK-SLB'!$F$14:$CG$713,'ALL-GTK-SD-SMP-SMA-SMK-SLB'!BU$7,FALSE)</f>
        <v>0</v>
      </c>
      <c r="BU95" s="299">
        <f t="shared" si="65"/>
        <v>0</v>
      </c>
      <c r="BV95" s="299">
        <f t="shared" si="66"/>
        <v>0</v>
      </c>
      <c r="BW95" s="44">
        <f t="shared" si="67"/>
        <v>0</v>
      </c>
      <c r="BX95" s="44">
        <f t="shared" si="68"/>
        <v>0</v>
      </c>
      <c r="BY95" s="11">
        <f t="shared" si="69"/>
        <v>0</v>
      </c>
      <c r="BZ95" s="14">
        <f t="shared" si="70"/>
        <v>1</v>
      </c>
      <c r="CA95" s="14">
        <f t="shared" si="71"/>
        <v>7</v>
      </c>
      <c r="CB95" s="13">
        <f t="shared" si="72"/>
        <v>0</v>
      </c>
      <c r="CC95" s="13">
        <f t="shared" si="73"/>
        <v>0</v>
      </c>
      <c r="CD95" s="312">
        <f t="shared" si="74"/>
        <v>1</v>
      </c>
      <c r="CE95" s="312">
        <f t="shared" si="75"/>
        <v>7</v>
      </c>
      <c r="CF95" s="313">
        <f t="shared" si="76"/>
        <v>8</v>
      </c>
      <c r="CG95" s="302" t="str">
        <f t="shared" si="77"/>
        <v>OK</v>
      </c>
    </row>
    <row r="96" spans="1:85" ht="14.25" x14ac:dyDescent="0.25">
      <c r="A96" s="6">
        <v>84</v>
      </c>
      <c r="B96" s="495">
        <v>84</v>
      </c>
      <c r="C96" s="495" t="s">
        <v>6</v>
      </c>
      <c r="D96" s="496" t="s">
        <v>25</v>
      </c>
      <c r="E96" s="626">
        <v>20319477</v>
      </c>
      <c r="F96" s="627" t="s">
        <v>351</v>
      </c>
      <c r="G96" s="624" t="s">
        <v>52</v>
      </c>
      <c r="H96" s="9">
        <f>VLOOKUP($E96,'ALL-GTK-SD-SMP-SMA-SMK-SLB'!$F$14:$CG$713,'ALL-GTK-SD-SMP-SMA-SMK-SLB'!I$7,FALSE)</f>
        <v>0</v>
      </c>
      <c r="I96" s="9">
        <f>VLOOKUP($E96,'ALL-GTK-SD-SMP-SMA-SMK-SLB'!$F$14:$CG$713,'ALL-GTK-SD-SMP-SMA-SMK-SLB'!J$7,FALSE)</f>
        <v>0</v>
      </c>
      <c r="J96" s="9">
        <f>VLOOKUP($E96,'ALL-GTK-SD-SMP-SMA-SMK-SLB'!$F$14:$CG$713,'ALL-GTK-SD-SMP-SMA-SMK-SLB'!K$7,FALSE)</f>
        <v>0</v>
      </c>
      <c r="K96" s="9">
        <f>VLOOKUP($E96,'ALL-GTK-SD-SMP-SMA-SMK-SLB'!$F$14:$CG$713,'ALL-GTK-SD-SMP-SMA-SMK-SLB'!L$7,FALSE)</f>
        <v>0</v>
      </c>
      <c r="L96" s="9">
        <f>VLOOKUP($E96,'ALL-GTK-SD-SMP-SMA-SMK-SLB'!$F$14:$CG$713,'ALL-GTK-SD-SMP-SMA-SMK-SLB'!M$7,FALSE)</f>
        <v>0</v>
      </c>
      <c r="M96" s="9">
        <f>VLOOKUP($E96,'ALL-GTK-SD-SMP-SMA-SMK-SLB'!$F$14:$CG$713,'ALL-GTK-SD-SMP-SMA-SMK-SLB'!N$7,FALSE)</f>
        <v>2</v>
      </c>
      <c r="N96" s="9">
        <f>VLOOKUP($E96,'ALL-GTK-SD-SMP-SMA-SMK-SLB'!$F$14:$CG$713,'ALL-GTK-SD-SMP-SMA-SMK-SLB'!O$7,FALSE)</f>
        <v>1</v>
      </c>
      <c r="O96" s="9">
        <f>VLOOKUP($E96,'ALL-GTK-SD-SMP-SMA-SMK-SLB'!$F$14:$CG$713,'ALL-GTK-SD-SMP-SMA-SMK-SLB'!P$7,FALSE)</f>
        <v>4</v>
      </c>
      <c r="P96" s="299">
        <f t="shared" si="42"/>
        <v>1</v>
      </c>
      <c r="Q96" s="299">
        <f t="shared" si="43"/>
        <v>6</v>
      </c>
      <c r="R96" s="300">
        <f t="shared" si="44"/>
        <v>7</v>
      </c>
      <c r="S96" s="9">
        <f>VLOOKUP($E96,'ALL-GTK-SD-SMP-SMA-SMK-SLB'!$F$14:$CG$713,'ALL-GTK-SD-SMP-SMA-SMK-SLB'!T$7,FALSE)</f>
        <v>0</v>
      </c>
      <c r="T96" s="9">
        <f>VLOOKUP($E96,'ALL-GTK-SD-SMP-SMA-SMK-SLB'!$F$14:$CG$713,'ALL-GTK-SD-SMP-SMA-SMK-SLB'!U$7,FALSE)</f>
        <v>0</v>
      </c>
      <c r="U96" s="9">
        <f>VLOOKUP($E96,'ALL-GTK-SD-SMP-SMA-SMK-SLB'!$F$14:$CG$713,'ALL-GTK-SD-SMP-SMA-SMK-SLB'!V$7,FALSE)</f>
        <v>0</v>
      </c>
      <c r="V96" s="9">
        <f>VLOOKUP($E96,'ALL-GTK-SD-SMP-SMA-SMK-SLB'!$F$14:$CG$713,'ALL-GTK-SD-SMP-SMA-SMK-SLB'!W$7,FALSE)</f>
        <v>4</v>
      </c>
      <c r="W96" s="9">
        <f>VLOOKUP($E96,'ALL-GTK-SD-SMP-SMA-SMK-SLB'!$F$14:$CG$713,'ALL-GTK-SD-SMP-SMA-SMK-SLB'!X$7,FALSE)</f>
        <v>0</v>
      </c>
      <c r="X96" s="9">
        <f>VLOOKUP($E96,'ALL-GTK-SD-SMP-SMA-SMK-SLB'!$F$14:$CG$713,'ALL-GTK-SD-SMP-SMA-SMK-SLB'!Y$7,FALSE)</f>
        <v>0</v>
      </c>
      <c r="Y96" s="299">
        <f t="shared" si="45"/>
        <v>0</v>
      </c>
      <c r="Z96" s="299">
        <f t="shared" si="46"/>
        <v>4</v>
      </c>
      <c r="AA96" s="10">
        <f t="shared" si="47"/>
        <v>4</v>
      </c>
      <c r="AB96" s="44">
        <f t="shared" si="48"/>
        <v>1</v>
      </c>
      <c r="AC96" s="44">
        <f t="shared" si="49"/>
        <v>10</v>
      </c>
      <c r="AD96" s="11">
        <f t="shared" si="50"/>
        <v>11</v>
      </c>
      <c r="AE96" s="9">
        <f>VLOOKUP($E96,'ALL-GTK-SD-SMP-SMA-SMK-SLB'!$F$14:$CG$713,'ALL-GTK-SD-SMP-SMA-SMK-SLB'!AF$7,FALSE)</f>
        <v>0</v>
      </c>
      <c r="AF96" s="9">
        <f>VLOOKUP($E96,'ALL-GTK-SD-SMP-SMA-SMK-SLB'!$F$14:$CG$713,'ALL-GTK-SD-SMP-SMA-SMK-SLB'!AG$7,FALSE)</f>
        <v>6</v>
      </c>
      <c r="AG96" s="10">
        <f t="shared" si="51"/>
        <v>6</v>
      </c>
      <c r="AH96" s="9">
        <f>VLOOKUP($E96,'ALL-GTK-SD-SMP-SMA-SMK-SLB'!$F$14:$CG$713,'ALL-GTK-SD-SMP-SMA-SMK-SLB'!AI$7,FALSE)</f>
        <v>2</v>
      </c>
      <c r="AI96" s="9">
        <f>VLOOKUP($E96,'ALL-GTK-SD-SMP-SMA-SMK-SLB'!$F$14:$CG$713,'ALL-GTK-SD-SMP-SMA-SMK-SLB'!AJ$7,FALSE)</f>
        <v>3</v>
      </c>
      <c r="AJ96" s="10">
        <f t="shared" si="52"/>
        <v>5</v>
      </c>
      <c r="AK96" s="44">
        <f t="shared" si="53"/>
        <v>2</v>
      </c>
      <c r="AL96" s="44">
        <f t="shared" si="54"/>
        <v>9</v>
      </c>
      <c r="AM96" s="11">
        <f t="shared" si="55"/>
        <v>11</v>
      </c>
      <c r="AN96" s="299">
        <f>VLOOKUP($E96,'ALL-GTK-SD-SMP-SMA-SMK-SLB'!$F$14:$CG$713,'ALL-GTK-SD-SMP-SMA-SMK-SLB'!AO$7,FALSE)</f>
        <v>0</v>
      </c>
      <c r="AO96" s="299">
        <f>VLOOKUP($E96,'ALL-GTK-SD-SMP-SMA-SMK-SLB'!$F$14:$CG$713,'ALL-GTK-SD-SMP-SMA-SMK-SLB'!AP$7,FALSE)</f>
        <v>0</v>
      </c>
      <c r="AP96" s="9">
        <f>VLOOKUP($E96,'ALL-GTK-SD-SMP-SMA-SMK-SLB'!$F$14:$CG$713,'ALL-GTK-SD-SMP-SMA-SMK-SLB'!AQ$7,FALSE)</f>
        <v>0</v>
      </c>
      <c r="AQ96" s="9">
        <f>VLOOKUP($E96,'ALL-GTK-SD-SMP-SMA-SMK-SLB'!$F$14:$CG$713,'ALL-GTK-SD-SMP-SMA-SMK-SLB'!AR$7,FALSE)</f>
        <v>0</v>
      </c>
      <c r="AR96" s="9">
        <f>VLOOKUP($E96,'ALL-GTK-SD-SMP-SMA-SMK-SLB'!$F$14:$CG$713,'ALL-GTK-SD-SMP-SMA-SMK-SLB'!AS$7,FALSE)</f>
        <v>0</v>
      </c>
      <c r="AS96" s="9">
        <f>VLOOKUP($E96,'ALL-GTK-SD-SMP-SMA-SMK-SLB'!$F$14:$CG$713,'ALL-GTK-SD-SMP-SMA-SMK-SLB'!AT$7,FALSE)</f>
        <v>0</v>
      </c>
      <c r="AT96" s="9">
        <f>VLOOKUP($E96,'ALL-GTK-SD-SMP-SMA-SMK-SLB'!$F$14:$CG$713,'ALL-GTK-SD-SMP-SMA-SMK-SLB'!AU$7,FALSE)</f>
        <v>0</v>
      </c>
      <c r="AU96" s="9">
        <f>VLOOKUP($E96,'ALL-GTK-SD-SMP-SMA-SMK-SLB'!$F$14:$CG$713,'ALL-GTK-SD-SMP-SMA-SMK-SLB'!AV$7,FALSE)</f>
        <v>0</v>
      </c>
      <c r="AV96" s="9">
        <f>VLOOKUP($E96,'ALL-GTK-SD-SMP-SMA-SMK-SLB'!$F$14:$CG$713,'ALL-GTK-SD-SMP-SMA-SMK-SLB'!AW$7,FALSE)</f>
        <v>0</v>
      </c>
      <c r="AW96" s="9">
        <f>VLOOKUP($E96,'ALL-GTK-SD-SMP-SMA-SMK-SLB'!$F$14:$CG$713,'ALL-GTK-SD-SMP-SMA-SMK-SLB'!AX$7,FALSE)</f>
        <v>0</v>
      </c>
      <c r="AX96" s="9">
        <f>VLOOKUP($E96,'ALL-GTK-SD-SMP-SMA-SMK-SLB'!$F$14:$CG$713,'ALL-GTK-SD-SMP-SMA-SMK-SLB'!AY$7,FALSE)</f>
        <v>2</v>
      </c>
      <c r="AY96" s="9">
        <f>VLOOKUP($E96,'ALL-GTK-SD-SMP-SMA-SMK-SLB'!$F$14:$CG$713,'ALL-GTK-SD-SMP-SMA-SMK-SLB'!AZ$7,FALSE)</f>
        <v>9</v>
      </c>
      <c r="AZ96" s="9">
        <f>VLOOKUP($E96,'ALL-GTK-SD-SMP-SMA-SMK-SLB'!$F$14:$CG$713,'ALL-GTK-SD-SMP-SMA-SMK-SLB'!BA$7,FALSE)</f>
        <v>0</v>
      </c>
      <c r="BA96" s="9">
        <f>VLOOKUP($E96,'ALL-GTK-SD-SMP-SMA-SMK-SLB'!$F$14:$CG$713,'ALL-GTK-SD-SMP-SMA-SMK-SLB'!BB$7,FALSE)</f>
        <v>0</v>
      </c>
      <c r="BB96" s="9">
        <f>VLOOKUP($E96,'ALL-GTK-SD-SMP-SMA-SMK-SLB'!$F$14:$CG$713,'ALL-GTK-SD-SMP-SMA-SMK-SLB'!BC$7,FALSE)</f>
        <v>0</v>
      </c>
      <c r="BC96" s="9">
        <f>VLOOKUP($E96,'ALL-GTK-SD-SMP-SMA-SMK-SLB'!$F$14:$CG$713,'ALL-GTK-SD-SMP-SMA-SMK-SLB'!BD$7,FALSE)</f>
        <v>0</v>
      </c>
      <c r="BD96" s="310">
        <f t="shared" si="56"/>
        <v>0</v>
      </c>
      <c r="BE96" s="310">
        <f t="shared" si="57"/>
        <v>0</v>
      </c>
      <c r="BF96" s="10">
        <f t="shared" si="58"/>
        <v>0</v>
      </c>
      <c r="BG96" s="311">
        <f t="shared" si="59"/>
        <v>2</v>
      </c>
      <c r="BH96" s="311">
        <f t="shared" si="60"/>
        <v>9</v>
      </c>
      <c r="BI96" s="10">
        <f t="shared" si="61"/>
        <v>11</v>
      </c>
      <c r="BJ96" s="44">
        <f t="shared" si="62"/>
        <v>2</v>
      </c>
      <c r="BK96" s="44">
        <f t="shared" si="63"/>
        <v>9</v>
      </c>
      <c r="BL96" s="11">
        <f t="shared" si="64"/>
        <v>11</v>
      </c>
      <c r="BM96" s="9">
        <f>VLOOKUP($E96,'ALL-GTK-SD-SMP-SMA-SMK-SLB'!$F$14:$CG$713,'ALL-GTK-SD-SMP-SMA-SMK-SLB'!BN$7,FALSE)</f>
        <v>0</v>
      </c>
      <c r="BN96" s="9">
        <f>VLOOKUP($E96,'ALL-GTK-SD-SMP-SMA-SMK-SLB'!$F$14:$CG$713,'ALL-GTK-SD-SMP-SMA-SMK-SLB'!BO$7,FALSE)</f>
        <v>0</v>
      </c>
      <c r="BO96" s="9">
        <f>VLOOKUP($E96,'ALL-GTK-SD-SMP-SMA-SMK-SLB'!$F$14:$CG$713,'ALL-GTK-SD-SMP-SMA-SMK-SLB'!BP$7,FALSE)</f>
        <v>0</v>
      </c>
      <c r="BP96" s="9">
        <f>VLOOKUP($E96,'ALL-GTK-SD-SMP-SMA-SMK-SLB'!$F$14:$CG$713,'ALL-GTK-SD-SMP-SMA-SMK-SLB'!BQ$7,FALSE)</f>
        <v>0</v>
      </c>
      <c r="BQ96" s="9">
        <f>VLOOKUP($E96,'ALL-GTK-SD-SMP-SMA-SMK-SLB'!$F$14:$CG$713,'ALL-GTK-SD-SMP-SMA-SMK-SLB'!BR$7,FALSE)</f>
        <v>0</v>
      </c>
      <c r="BR96" s="9">
        <f>VLOOKUP($E96,'ALL-GTK-SD-SMP-SMA-SMK-SLB'!$F$14:$CG$713,'ALL-GTK-SD-SMP-SMA-SMK-SLB'!BS$7,FALSE)</f>
        <v>0</v>
      </c>
      <c r="BS96" s="9">
        <f>VLOOKUP($E96,'ALL-GTK-SD-SMP-SMA-SMK-SLB'!$F$14:$CG$713,'ALL-GTK-SD-SMP-SMA-SMK-SLB'!BT$7,FALSE)</f>
        <v>0</v>
      </c>
      <c r="BT96" s="9">
        <f>VLOOKUP($E96,'ALL-GTK-SD-SMP-SMA-SMK-SLB'!$F$14:$CG$713,'ALL-GTK-SD-SMP-SMA-SMK-SLB'!BU$7,FALSE)</f>
        <v>0</v>
      </c>
      <c r="BU96" s="299">
        <f t="shared" si="65"/>
        <v>0</v>
      </c>
      <c r="BV96" s="299">
        <f t="shared" si="66"/>
        <v>0</v>
      </c>
      <c r="BW96" s="44">
        <f t="shared" si="67"/>
        <v>0</v>
      </c>
      <c r="BX96" s="44">
        <f t="shared" si="68"/>
        <v>0</v>
      </c>
      <c r="BY96" s="11">
        <f t="shared" si="69"/>
        <v>0</v>
      </c>
      <c r="BZ96" s="14">
        <f t="shared" si="70"/>
        <v>1</v>
      </c>
      <c r="CA96" s="14">
        <f t="shared" si="71"/>
        <v>10</v>
      </c>
      <c r="CB96" s="13">
        <f t="shared" si="72"/>
        <v>0</v>
      </c>
      <c r="CC96" s="13">
        <f t="shared" si="73"/>
        <v>0</v>
      </c>
      <c r="CD96" s="312">
        <f t="shared" si="74"/>
        <v>1</v>
      </c>
      <c r="CE96" s="312">
        <f t="shared" si="75"/>
        <v>10</v>
      </c>
      <c r="CF96" s="313">
        <f t="shared" si="76"/>
        <v>11</v>
      </c>
      <c r="CG96" s="302" t="str">
        <f t="shared" si="77"/>
        <v>OK</v>
      </c>
    </row>
    <row r="97" spans="1:85" ht="14.25" x14ac:dyDescent="0.25">
      <c r="A97" s="6">
        <v>85</v>
      </c>
      <c r="B97" s="495">
        <v>85</v>
      </c>
      <c r="C97" s="495" t="s">
        <v>6</v>
      </c>
      <c r="D97" s="496" t="s">
        <v>25</v>
      </c>
      <c r="E97" s="626">
        <v>20319476</v>
      </c>
      <c r="F97" s="627" t="s">
        <v>352</v>
      </c>
      <c r="G97" s="624" t="s">
        <v>52</v>
      </c>
      <c r="H97" s="9">
        <f>VLOOKUP($E97,'ALL-GTK-SD-SMP-SMA-SMK-SLB'!$F$14:$CG$713,'ALL-GTK-SD-SMP-SMA-SMK-SLB'!I$7,FALSE)</f>
        <v>0</v>
      </c>
      <c r="I97" s="9">
        <f>VLOOKUP($E97,'ALL-GTK-SD-SMP-SMA-SMK-SLB'!$F$14:$CG$713,'ALL-GTK-SD-SMP-SMA-SMK-SLB'!J$7,FALSE)</f>
        <v>0</v>
      </c>
      <c r="J97" s="9">
        <f>VLOOKUP($E97,'ALL-GTK-SD-SMP-SMA-SMK-SLB'!$F$14:$CG$713,'ALL-GTK-SD-SMP-SMA-SMK-SLB'!K$7,FALSE)</f>
        <v>1</v>
      </c>
      <c r="K97" s="9">
        <f>VLOOKUP($E97,'ALL-GTK-SD-SMP-SMA-SMK-SLB'!$F$14:$CG$713,'ALL-GTK-SD-SMP-SMA-SMK-SLB'!L$7,FALSE)</f>
        <v>0</v>
      </c>
      <c r="L97" s="9">
        <f>VLOOKUP($E97,'ALL-GTK-SD-SMP-SMA-SMK-SLB'!$F$14:$CG$713,'ALL-GTK-SD-SMP-SMA-SMK-SLB'!M$7,FALSE)</f>
        <v>1</v>
      </c>
      <c r="M97" s="9">
        <f>VLOOKUP($E97,'ALL-GTK-SD-SMP-SMA-SMK-SLB'!$F$14:$CG$713,'ALL-GTK-SD-SMP-SMA-SMK-SLB'!N$7,FALSE)</f>
        <v>0</v>
      </c>
      <c r="N97" s="9">
        <f>VLOOKUP($E97,'ALL-GTK-SD-SMP-SMA-SMK-SLB'!$F$14:$CG$713,'ALL-GTK-SD-SMP-SMA-SMK-SLB'!O$7,FALSE)</f>
        <v>0</v>
      </c>
      <c r="O97" s="9">
        <f>VLOOKUP($E97,'ALL-GTK-SD-SMP-SMA-SMK-SLB'!$F$14:$CG$713,'ALL-GTK-SD-SMP-SMA-SMK-SLB'!P$7,FALSE)</f>
        <v>1</v>
      </c>
      <c r="P97" s="299">
        <f t="shared" si="42"/>
        <v>2</v>
      </c>
      <c r="Q97" s="299">
        <f t="shared" si="43"/>
        <v>1</v>
      </c>
      <c r="R97" s="300">
        <f t="shared" si="44"/>
        <v>3</v>
      </c>
      <c r="S97" s="9">
        <f>VLOOKUP($E97,'ALL-GTK-SD-SMP-SMA-SMK-SLB'!$F$14:$CG$713,'ALL-GTK-SD-SMP-SMA-SMK-SLB'!T$7,FALSE)</f>
        <v>0</v>
      </c>
      <c r="T97" s="9">
        <f>VLOOKUP($E97,'ALL-GTK-SD-SMP-SMA-SMK-SLB'!$F$14:$CG$713,'ALL-GTK-SD-SMP-SMA-SMK-SLB'!U$7,FALSE)</f>
        <v>0</v>
      </c>
      <c r="U97" s="9">
        <f>VLOOKUP($E97,'ALL-GTK-SD-SMP-SMA-SMK-SLB'!$F$14:$CG$713,'ALL-GTK-SD-SMP-SMA-SMK-SLB'!V$7,FALSE)</f>
        <v>0</v>
      </c>
      <c r="V97" s="9">
        <f>VLOOKUP($E97,'ALL-GTK-SD-SMP-SMA-SMK-SLB'!$F$14:$CG$713,'ALL-GTK-SD-SMP-SMA-SMK-SLB'!W$7,FALSE)</f>
        <v>3</v>
      </c>
      <c r="W97" s="9">
        <f>VLOOKUP($E97,'ALL-GTK-SD-SMP-SMA-SMK-SLB'!$F$14:$CG$713,'ALL-GTK-SD-SMP-SMA-SMK-SLB'!X$7,FALSE)</f>
        <v>0</v>
      </c>
      <c r="X97" s="9">
        <f>VLOOKUP($E97,'ALL-GTK-SD-SMP-SMA-SMK-SLB'!$F$14:$CG$713,'ALL-GTK-SD-SMP-SMA-SMK-SLB'!Y$7,FALSE)</f>
        <v>1</v>
      </c>
      <c r="Y97" s="299">
        <f t="shared" si="45"/>
        <v>0</v>
      </c>
      <c r="Z97" s="299">
        <f t="shared" si="46"/>
        <v>4</v>
      </c>
      <c r="AA97" s="10">
        <f t="shared" si="47"/>
        <v>4</v>
      </c>
      <c r="AB97" s="44">
        <f t="shared" si="48"/>
        <v>2</v>
      </c>
      <c r="AC97" s="44">
        <f t="shared" si="49"/>
        <v>5</v>
      </c>
      <c r="AD97" s="11">
        <f t="shared" si="50"/>
        <v>7</v>
      </c>
      <c r="AE97" s="9">
        <f>VLOOKUP($E97,'ALL-GTK-SD-SMP-SMA-SMK-SLB'!$F$14:$CG$713,'ALL-GTK-SD-SMP-SMA-SMK-SLB'!AF$7,FALSE)</f>
        <v>0</v>
      </c>
      <c r="AF97" s="9">
        <f>VLOOKUP($E97,'ALL-GTK-SD-SMP-SMA-SMK-SLB'!$F$14:$CG$713,'ALL-GTK-SD-SMP-SMA-SMK-SLB'!AG$7,FALSE)</f>
        <v>5</v>
      </c>
      <c r="AG97" s="10">
        <f t="shared" si="51"/>
        <v>5</v>
      </c>
      <c r="AH97" s="9">
        <f>VLOOKUP($E97,'ALL-GTK-SD-SMP-SMA-SMK-SLB'!$F$14:$CG$713,'ALL-GTK-SD-SMP-SMA-SMK-SLB'!AI$7,FALSE)</f>
        <v>2</v>
      </c>
      <c r="AI97" s="9">
        <f>VLOOKUP($E97,'ALL-GTK-SD-SMP-SMA-SMK-SLB'!$F$14:$CG$713,'ALL-GTK-SD-SMP-SMA-SMK-SLB'!AJ$7,FALSE)</f>
        <v>0</v>
      </c>
      <c r="AJ97" s="10">
        <f t="shared" si="52"/>
        <v>2</v>
      </c>
      <c r="AK97" s="44">
        <f t="shared" si="53"/>
        <v>2</v>
      </c>
      <c r="AL97" s="44">
        <f t="shared" si="54"/>
        <v>5</v>
      </c>
      <c r="AM97" s="11">
        <f t="shared" si="55"/>
        <v>7</v>
      </c>
      <c r="AN97" s="299">
        <f>VLOOKUP($E97,'ALL-GTK-SD-SMP-SMA-SMK-SLB'!$F$14:$CG$713,'ALL-GTK-SD-SMP-SMA-SMK-SLB'!AO$7,FALSE)</f>
        <v>0</v>
      </c>
      <c r="AO97" s="299">
        <f>VLOOKUP($E97,'ALL-GTK-SD-SMP-SMA-SMK-SLB'!$F$14:$CG$713,'ALL-GTK-SD-SMP-SMA-SMK-SLB'!AP$7,FALSE)</f>
        <v>0</v>
      </c>
      <c r="AP97" s="9">
        <f>VLOOKUP($E97,'ALL-GTK-SD-SMP-SMA-SMK-SLB'!$F$14:$CG$713,'ALL-GTK-SD-SMP-SMA-SMK-SLB'!AQ$7,FALSE)</f>
        <v>0</v>
      </c>
      <c r="AQ97" s="9">
        <f>VLOOKUP($E97,'ALL-GTK-SD-SMP-SMA-SMK-SLB'!$F$14:$CG$713,'ALL-GTK-SD-SMP-SMA-SMK-SLB'!AR$7,FALSE)</f>
        <v>0</v>
      </c>
      <c r="AR97" s="9">
        <f>VLOOKUP($E97,'ALL-GTK-SD-SMP-SMA-SMK-SLB'!$F$14:$CG$713,'ALL-GTK-SD-SMP-SMA-SMK-SLB'!AS$7,FALSE)</f>
        <v>0</v>
      </c>
      <c r="AS97" s="9">
        <f>VLOOKUP($E97,'ALL-GTK-SD-SMP-SMA-SMK-SLB'!$F$14:$CG$713,'ALL-GTK-SD-SMP-SMA-SMK-SLB'!AT$7,FALSE)</f>
        <v>0</v>
      </c>
      <c r="AT97" s="9">
        <f>VLOOKUP($E97,'ALL-GTK-SD-SMP-SMA-SMK-SLB'!$F$14:$CG$713,'ALL-GTK-SD-SMP-SMA-SMK-SLB'!AU$7,FALSE)</f>
        <v>0</v>
      </c>
      <c r="AU97" s="9">
        <f>VLOOKUP($E97,'ALL-GTK-SD-SMP-SMA-SMK-SLB'!$F$14:$CG$713,'ALL-GTK-SD-SMP-SMA-SMK-SLB'!AV$7,FALSE)</f>
        <v>0</v>
      </c>
      <c r="AV97" s="9">
        <f>VLOOKUP($E97,'ALL-GTK-SD-SMP-SMA-SMK-SLB'!$F$14:$CG$713,'ALL-GTK-SD-SMP-SMA-SMK-SLB'!AW$7,FALSE)</f>
        <v>0</v>
      </c>
      <c r="AW97" s="9">
        <f>VLOOKUP($E97,'ALL-GTK-SD-SMP-SMA-SMK-SLB'!$F$14:$CG$713,'ALL-GTK-SD-SMP-SMA-SMK-SLB'!AX$7,FALSE)</f>
        <v>0</v>
      </c>
      <c r="AX97" s="9">
        <f>VLOOKUP($E97,'ALL-GTK-SD-SMP-SMA-SMK-SLB'!$F$14:$CG$713,'ALL-GTK-SD-SMP-SMA-SMK-SLB'!AY$7,FALSE)</f>
        <v>2</v>
      </c>
      <c r="AY97" s="9">
        <f>VLOOKUP($E97,'ALL-GTK-SD-SMP-SMA-SMK-SLB'!$F$14:$CG$713,'ALL-GTK-SD-SMP-SMA-SMK-SLB'!AZ$7,FALSE)</f>
        <v>5</v>
      </c>
      <c r="AZ97" s="9">
        <f>VLOOKUP($E97,'ALL-GTK-SD-SMP-SMA-SMK-SLB'!$F$14:$CG$713,'ALL-GTK-SD-SMP-SMA-SMK-SLB'!BA$7,FALSE)</f>
        <v>0</v>
      </c>
      <c r="BA97" s="9">
        <f>VLOOKUP($E97,'ALL-GTK-SD-SMP-SMA-SMK-SLB'!$F$14:$CG$713,'ALL-GTK-SD-SMP-SMA-SMK-SLB'!BB$7,FALSE)</f>
        <v>0</v>
      </c>
      <c r="BB97" s="9">
        <f>VLOOKUP($E97,'ALL-GTK-SD-SMP-SMA-SMK-SLB'!$F$14:$CG$713,'ALL-GTK-SD-SMP-SMA-SMK-SLB'!BC$7,FALSE)</f>
        <v>0</v>
      </c>
      <c r="BC97" s="9">
        <f>VLOOKUP($E97,'ALL-GTK-SD-SMP-SMA-SMK-SLB'!$F$14:$CG$713,'ALL-GTK-SD-SMP-SMA-SMK-SLB'!BD$7,FALSE)</f>
        <v>0</v>
      </c>
      <c r="BD97" s="310">
        <f t="shared" si="56"/>
        <v>0</v>
      </c>
      <c r="BE97" s="310">
        <f t="shared" si="57"/>
        <v>0</v>
      </c>
      <c r="BF97" s="10">
        <f t="shared" si="58"/>
        <v>0</v>
      </c>
      <c r="BG97" s="311">
        <f t="shared" si="59"/>
        <v>2</v>
      </c>
      <c r="BH97" s="311">
        <f t="shared" si="60"/>
        <v>5</v>
      </c>
      <c r="BI97" s="10">
        <f t="shared" si="61"/>
        <v>7</v>
      </c>
      <c r="BJ97" s="44">
        <f t="shared" si="62"/>
        <v>2</v>
      </c>
      <c r="BK97" s="44">
        <f t="shared" si="63"/>
        <v>5</v>
      </c>
      <c r="BL97" s="11">
        <f t="shared" si="64"/>
        <v>7</v>
      </c>
      <c r="BM97" s="9">
        <f>VLOOKUP($E97,'ALL-GTK-SD-SMP-SMA-SMK-SLB'!$F$14:$CG$713,'ALL-GTK-SD-SMP-SMA-SMK-SLB'!BN$7,FALSE)</f>
        <v>0</v>
      </c>
      <c r="BN97" s="9">
        <f>VLOOKUP($E97,'ALL-GTK-SD-SMP-SMA-SMK-SLB'!$F$14:$CG$713,'ALL-GTK-SD-SMP-SMA-SMK-SLB'!BO$7,FALSE)</f>
        <v>0</v>
      </c>
      <c r="BO97" s="9">
        <f>VLOOKUP($E97,'ALL-GTK-SD-SMP-SMA-SMK-SLB'!$F$14:$CG$713,'ALL-GTK-SD-SMP-SMA-SMK-SLB'!BP$7,FALSE)</f>
        <v>0</v>
      </c>
      <c r="BP97" s="9">
        <f>VLOOKUP($E97,'ALL-GTK-SD-SMP-SMA-SMK-SLB'!$F$14:$CG$713,'ALL-GTK-SD-SMP-SMA-SMK-SLB'!BQ$7,FALSE)</f>
        <v>0</v>
      </c>
      <c r="BQ97" s="9">
        <f>VLOOKUP($E97,'ALL-GTK-SD-SMP-SMA-SMK-SLB'!$F$14:$CG$713,'ALL-GTK-SD-SMP-SMA-SMK-SLB'!BR$7,FALSE)</f>
        <v>0</v>
      </c>
      <c r="BR97" s="9">
        <f>VLOOKUP($E97,'ALL-GTK-SD-SMP-SMA-SMK-SLB'!$F$14:$CG$713,'ALL-GTK-SD-SMP-SMA-SMK-SLB'!BS$7,FALSE)</f>
        <v>0</v>
      </c>
      <c r="BS97" s="9">
        <f>VLOOKUP($E97,'ALL-GTK-SD-SMP-SMA-SMK-SLB'!$F$14:$CG$713,'ALL-GTK-SD-SMP-SMA-SMK-SLB'!BT$7,FALSE)</f>
        <v>0</v>
      </c>
      <c r="BT97" s="9">
        <f>VLOOKUP($E97,'ALL-GTK-SD-SMP-SMA-SMK-SLB'!$F$14:$CG$713,'ALL-GTK-SD-SMP-SMA-SMK-SLB'!BU$7,FALSE)</f>
        <v>0</v>
      </c>
      <c r="BU97" s="299">
        <f t="shared" si="65"/>
        <v>0</v>
      </c>
      <c r="BV97" s="299">
        <f t="shared" si="66"/>
        <v>0</v>
      </c>
      <c r="BW97" s="44">
        <f t="shared" si="67"/>
        <v>0</v>
      </c>
      <c r="BX97" s="44">
        <f t="shared" si="68"/>
        <v>0</v>
      </c>
      <c r="BY97" s="11">
        <f t="shared" si="69"/>
        <v>0</v>
      </c>
      <c r="BZ97" s="14">
        <f t="shared" si="70"/>
        <v>2</v>
      </c>
      <c r="CA97" s="14">
        <f t="shared" si="71"/>
        <v>5</v>
      </c>
      <c r="CB97" s="13">
        <f t="shared" si="72"/>
        <v>0</v>
      </c>
      <c r="CC97" s="13">
        <f t="shared" si="73"/>
        <v>0</v>
      </c>
      <c r="CD97" s="312">
        <f t="shared" si="74"/>
        <v>2</v>
      </c>
      <c r="CE97" s="312">
        <f t="shared" si="75"/>
        <v>5</v>
      </c>
      <c r="CF97" s="313">
        <f t="shared" si="76"/>
        <v>7</v>
      </c>
      <c r="CG97" s="302" t="str">
        <f t="shared" si="77"/>
        <v>OK</v>
      </c>
    </row>
    <row r="98" spans="1:85" ht="14.25" x14ac:dyDescent="0.25">
      <c r="A98" s="6">
        <v>86</v>
      </c>
      <c r="B98" s="495">
        <v>86</v>
      </c>
      <c r="C98" s="495" t="s">
        <v>6</v>
      </c>
      <c r="D98" s="496" t="s">
        <v>27</v>
      </c>
      <c r="E98" s="626">
        <v>20319887</v>
      </c>
      <c r="F98" s="627" t="s">
        <v>353</v>
      </c>
      <c r="G98" s="624" t="s">
        <v>52</v>
      </c>
      <c r="H98" s="9">
        <f>VLOOKUP($E98,'ALL-GTK-SD-SMP-SMA-SMK-SLB'!$F$14:$CG$713,'ALL-GTK-SD-SMP-SMA-SMK-SLB'!I$7,FALSE)</f>
        <v>0</v>
      </c>
      <c r="I98" s="9">
        <f>VLOOKUP($E98,'ALL-GTK-SD-SMP-SMA-SMK-SLB'!$F$14:$CG$713,'ALL-GTK-SD-SMP-SMA-SMK-SLB'!J$7,FALSE)</f>
        <v>0</v>
      </c>
      <c r="J98" s="9">
        <f>VLOOKUP($E98,'ALL-GTK-SD-SMP-SMA-SMK-SLB'!$F$14:$CG$713,'ALL-GTK-SD-SMP-SMA-SMK-SLB'!K$7,FALSE)</f>
        <v>0</v>
      </c>
      <c r="K98" s="9">
        <f>VLOOKUP($E98,'ALL-GTK-SD-SMP-SMA-SMK-SLB'!$F$14:$CG$713,'ALL-GTK-SD-SMP-SMA-SMK-SLB'!L$7,FALSE)</f>
        <v>0</v>
      </c>
      <c r="L98" s="9">
        <f>VLOOKUP($E98,'ALL-GTK-SD-SMP-SMA-SMK-SLB'!$F$14:$CG$713,'ALL-GTK-SD-SMP-SMA-SMK-SLB'!M$7,FALSE)</f>
        <v>2</v>
      </c>
      <c r="M98" s="9">
        <f>VLOOKUP($E98,'ALL-GTK-SD-SMP-SMA-SMK-SLB'!$F$14:$CG$713,'ALL-GTK-SD-SMP-SMA-SMK-SLB'!N$7,FALSE)</f>
        <v>1</v>
      </c>
      <c r="N98" s="9">
        <f>VLOOKUP($E98,'ALL-GTK-SD-SMP-SMA-SMK-SLB'!$F$14:$CG$713,'ALL-GTK-SD-SMP-SMA-SMK-SLB'!O$7,FALSE)</f>
        <v>0</v>
      </c>
      <c r="O98" s="9">
        <f>VLOOKUP($E98,'ALL-GTK-SD-SMP-SMA-SMK-SLB'!$F$14:$CG$713,'ALL-GTK-SD-SMP-SMA-SMK-SLB'!P$7,FALSE)</f>
        <v>1</v>
      </c>
      <c r="P98" s="299">
        <f t="shared" si="42"/>
        <v>2</v>
      </c>
      <c r="Q98" s="299">
        <f t="shared" si="43"/>
        <v>2</v>
      </c>
      <c r="R98" s="300">
        <f t="shared" si="44"/>
        <v>4</v>
      </c>
      <c r="S98" s="9">
        <f>VLOOKUP($E98,'ALL-GTK-SD-SMP-SMA-SMK-SLB'!$F$14:$CG$713,'ALL-GTK-SD-SMP-SMA-SMK-SLB'!T$7,FALSE)</f>
        <v>0</v>
      </c>
      <c r="T98" s="9">
        <f>VLOOKUP($E98,'ALL-GTK-SD-SMP-SMA-SMK-SLB'!$F$14:$CG$713,'ALL-GTK-SD-SMP-SMA-SMK-SLB'!U$7,FALSE)</f>
        <v>0</v>
      </c>
      <c r="U98" s="9">
        <f>VLOOKUP($E98,'ALL-GTK-SD-SMP-SMA-SMK-SLB'!$F$14:$CG$713,'ALL-GTK-SD-SMP-SMA-SMK-SLB'!V$7,FALSE)</f>
        <v>1</v>
      </c>
      <c r="V98" s="9">
        <f>VLOOKUP($E98,'ALL-GTK-SD-SMP-SMA-SMK-SLB'!$F$14:$CG$713,'ALL-GTK-SD-SMP-SMA-SMK-SLB'!W$7,FALSE)</f>
        <v>1</v>
      </c>
      <c r="W98" s="9">
        <f>VLOOKUP($E98,'ALL-GTK-SD-SMP-SMA-SMK-SLB'!$F$14:$CG$713,'ALL-GTK-SD-SMP-SMA-SMK-SLB'!X$7,FALSE)</f>
        <v>1</v>
      </c>
      <c r="X98" s="9">
        <f>VLOOKUP($E98,'ALL-GTK-SD-SMP-SMA-SMK-SLB'!$F$14:$CG$713,'ALL-GTK-SD-SMP-SMA-SMK-SLB'!Y$7,FALSE)</f>
        <v>2</v>
      </c>
      <c r="Y98" s="299">
        <f t="shared" si="45"/>
        <v>2</v>
      </c>
      <c r="Z98" s="299">
        <f t="shared" si="46"/>
        <v>3</v>
      </c>
      <c r="AA98" s="10">
        <f t="shared" si="47"/>
        <v>5</v>
      </c>
      <c r="AB98" s="44">
        <f t="shared" si="48"/>
        <v>4</v>
      </c>
      <c r="AC98" s="44">
        <f t="shared" si="49"/>
        <v>5</v>
      </c>
      <c r="AD98" s="11">
        <f t="shared" si="50"/>
        <v>9</v>
      </c>
      <c r="AE98" s="9">
        <f>VLOOKUP($E98,'ALL-GTK-SD-SMP-SMA-SMK-SLB'!$F$14:$CG$713,'ALL-GTK-SD-SMP-SMA-SMK-SLB'!AF$7,FALSE)</f>
        <v>2</v>
      </c>
      <c r="AF98" s="9">
        <f>VLOOKUP($E98,'ALL-GTK-SD-SMP-SMA-SMK-SLB'!$F$14:$CG$713,'ALL-GTK-SD-SMP-SMA-SMK-SLB'!AG$7,FALSE)</f>
        <v>4</v>
      </c>
      <c r="AG98" s="10">
        <f t="shared" si="51"/>
        <v>6</v>
      </c>
      <c r="AH98" s="9">
        <f>VLOOKUP($E98,'ALL-GTK-SD-SMP-SMA-SMK-SLB'!$F$14:$CG$713,'ALL-GTK-SD-SMP-SMA-SMK-SLB'!AI$7,FALSE)</f>
        <v>2</v>
      </c>
      <c r="AI98" s="9">
        <f>VLOOKUP($E98,'ALL-GTK-SD-SMP-SMA-SMK-SLB'!$F$14:$CG$713,'ALL-GTK-SD-SMP-SMA-SMK-SLB'!AJ$7,FALSE)</f>
        <v>1</v>
      </c>
      <c r="AJ98" s="10">
        <f t="shared" si="52"/>
        <v>3</v>
      </c>
      <c r="AK98" s="44">
        <f t="shared" si="53"/>
        <v>4</v>
      </c>
      <c r="AL98" s="44">
        <f t="shared" si="54"/>
        <v>5</v>
      </c>
      <c r="AM98" s="11">
        <f t="shared" si="55"/>
        <v>9</v>
      </c>
      <c r="AN98" s="299">
        <f>VLOOKUP($E98,'ALL-GTK-SD-SMP-SMA-SMK-SLB'!$F$14:$CG$713,'ALL-GTK-SD-SMP-SMA-SMK-SLB'!AO$7,FALSE)</f>
        <v>0</v>
      </c>
      <c r="AO98" s="299">
        <f>VLOOKUP($E98,'ALL-GTK-SD-SMP-SMA-SMK-SLB'!$F$14:$CG$713,'ALL-GTK-SD-SMP-SMA-SMK-SLB'!AP$7,FALSE)</f>
        <v>0</v>
      </c>
      <c r="AP98" s="9">
        <f>VLOOKUP($E98,'ALL-GTK-SD-SMP-SMA-SMK-SLB'!$F$14:$CG$713,'ALL-GTK-SD-SMP-SMA-SMK-SLB'!AQ$7,FALSE)</f>
        <v>0</v>
      </c>
      <c r="AQ98" s="9">
        <f>VLOOKUP($E98,'ALL-GTK-SD-SMP-SMA-SMK-SLB'!$F$14:$CG$713,'ALL-GTK-SD-SMP-SMA-SMK-SLB'!AR$7,FALSE)</f>
        <v>0</v>
      </c>
      <c r="AR98" s="9">
        <f>VLOOKUP($E98,'ALL-GTK-SD-SMP-SMA-SMK-SLB'!$F$14:$CG$713,'ALL-GTK-SD-SMP-SMA-SMK-SLB'!AS$7,FALSE)</f>
        <v>0</v>
      </c>
      <c r="AS98" s="9">
        <f>VLOOKUP($E98,'ALL-GTK-SD-SMP-SMA-SMK-SLB'!$F$14:$CG$713,'ALL-GTK-SD-SMP-SMA-SMK-SLB'!AT$7,FALSE)</f>
        <v>0</v>
      </c>
      <c r="AT98" s="9">
        <f>VLOOKUP($E98,'ALL-GTK-SD-SMP-SMA-SMK-SLB'!$F$14:$CG$713,'ALL-GTK-SD-SMP-SMA-SMK-SLB'!AU$7,FALSE)</f>
        <v>0</v>
      </c>
      <c r="AU98" s="9">
        <f>VLOOKUP($E98,'ALL-GTK-SD-SMP-SMA-SMK-SLB'!$F$14:$CG$713,'ALL-GTK-SD-SMP-SMA-SMK-SLB'!AV$7,FALSE)</f>
        <v>0</v>
      </c>
      <c r="AV98" s="9">
        <f>VLOOKUP($E98,'ALL-GTK-SD-SMP-SMA-SMK-SLB'!$F$14:$CG$713,'ALL-GTK-SD-SMP-SMA-SMK-SLB'!AW$7,FALSE)</f>
        <v>0</v>
      </c>
      <c r="AW98" s="9">
        <f>VLOOKUP($E98,'ALL-GTK-SD-SMP-SMA-SMK-SLB'!$F$14:$CG$713,'ALL-GTK-SD-SMP-SMA-SMK-SLB'!AX$7,FALSE)</f>
        <v>0</v>
      </c>
      <c r="AX98" s="9">
        <f>VLOOKUP($E98,'ALL-GTK-SD-SMP-SMA-SMK-SLB'!$F$14:$CG$713,'ALL-GTK-SD-SMP-SMA-SMK-SLB'!AY$7,FALSE)</f>
        <v>4</v>
      </c>
      <c r="AY98" s="9">
        <f>VLOOKUP($E98,'ALL-GTK-SD-SMP-SMA-SMK-SLB'!$F$14:$CG$713,'ALL-GTK-SD-SMP-SMA-SMK-SLB'!AZ$7,FALSE)</f>
        <v>5</v>
      </c>
      <c r="AZ98" s="9">
        <f>VLOOKUP($E98,'ALL-GTK-SD-SMP-SMA-SMK-SLB'!$F$14:$CG$713,'ALL-GTK-SD-SMP-SMA-SMK-SLB'!BA$7,FALSE)</f>
        <v>0</v>
      </c>
      <c r="BA98" s="9">
        <f>VLOOKUP($E98,'ALL-GTK-SD-SMP-SMA-SMK-SLB'!$F$14:$CG$713,'ALL-GTK-SD-SMP-SMA-SMK-SLB'!BB$7,FALSE)</f>
        <v>0</v>
      </c>
      <c r="BB98" s="9">
        <f>VLOOKUP($E98,'ALL-GTK-SD-SMP-SMA-SMK-SLB'!$F$14:$CG$713,'ALL-GTK-SD-SMP-SMA-SMK-SLB'!BC$7,FALSE)</f>
        <v>0</v>
      </c>
      <c r="BC98" s="9">
        <f>VLOOKUP($E98,'ALL-GTK-SD-SMP-SMA-SMK-SLB'!$F$14:$CG$713,'ALL-GTK-SD-SMP-SMA-SMK-SLB'!BD$7,FALSE)</f>
        <v>0</v>
      </c>
      <c r="BD98" s="310">
        <f t="shared" si="56"/>
        <v>0</v>
      </c>
      <c r="BE98" s="310">
        <f t="shared" si="57"/>
        <v>0</v>
      </c>
      <c r="BF98" s="10">
        <f t="shared" si="58"/>
        <v>0</v>
      </c>
      <c r="BG98" s="311">
        <f t="shared" si="59"/>
        <v>4</v>
      </c>
      <c r="BH98" s="311">
        <f t="shared" si="60"/>
        <v>5</v>
      </c>
      <c r="BI98" s="10">
        <f t="shared" si="61"/>
        <v>9</v>
      </c>
      <c r="BJ98" s="44">
        <f t="shared" si="62"/>
        <v>4</v>
      </c>
      <c r="BK98" s="44">
        <f t="shared" si="63"/>
        <v>5</v>
      </c>
      <c r="BL98" s="11">
        <f t="shared" si="64"/>
        <v>9</v>
      </c>
      <c r="BM98" s="9">
        <f>VLOOKUP($E98,'ALL-GTK-SD-SMP-SMA-SMK-SLB'!$F$14:$CG$713,'ALL-GTK-SD-SMP-SMA-SMK-SLB'!BN$7,FALSE)</f>
        <v>0</v>
      </c>
      <c r="BN98" s="9">
        <f>VLOOKUP($E98,'ALL-GTK-SD-SMP-SMA-SMK-SLB'!$F$14:$CG$713,'ALL-GTK-SD-SMP-SMA-SMK-SLB'!BO$7,FALSE)</f>
        <v>0</v>
      </c>
      <c r="BO98" s="9">
        <f>VLOOKUP($E98,'ALL-GTK-SD-SMP-SMA-SMK-SLB'!$F$14:$CG$713,'ALL-GTK-SD-SMP-SMA-SMK-SLB'!BP$7,FALSE)</f>
        <v>0</v>
      </c>
      <c r="BP98" s="9">
        <f>VLOOKUP($E98,'ALL-GTK-SD-SMP-SMA-SMK-SLB'!$F$14:$CG$713,'ALL-GTK-SD-SMP-SMA-SMK-SLB'!BQ$7,FALSE)</f>
        <v>0</v>
      </c>
      <c r="BQ98" s="9">
        <f>VLOOKUP($E98,'ALL-GTK-SD-SMP-SMA-SMK-SLB'!$F$14:$CG$713,'ALL-GTK-SD-SMP-SMA-SMK-SLB'!BR$7,FALSE)</f>
        <v>1</v>
      </c>
      <c r="BR98" s="9">
        <f>VLOOKUP($E98,'ALL-GTK-SD-SMP-SMA-SMK-SLB'!$F$14:$CG$713,'ALL-GTK-SD-SMP-SMA-SMK-SLB'!BS$7,FALSE)</f>
        <v>0</v>
      </c>
      <c r="BS98" s="9">
        <f>VLOOKUP($E98,'ALL-GTK-SD-SMP-SMA-SMK-SLB'!$F$14:$CG$713,'ALL-GTK-SD-SMP-SMA-SMK-SLB'!BT$7,FALSE)</f>
        <v>0</v>
      </c>
      <c r="BT98" s="9">
        <f>VLOOKUP($E98,'ALL-GTK-SD-SMP-SMA-SMK-SLB'!$F$14:$CG$713,'ALL-GTK-SD-SMP-SMA-SMK-SLB'!BU$7,FALSE)</f>
        <v>0</v>
      </c>
      <c r="BU98" s="299">
        <f t="shared" si="65"/>
        <v>1</v>
      </c>
      <c r="BV98" s="299">
        <f t="shared" si="66"/>
        <v>0</v>
      </c>
      <c r="BW98" s="44">
        <f t="shared" si="67"/>
        <v>1</v>
      </c>
      <c r="BX98" s="44">
        <f t="shared" si="68"/>
        <v>0</v>
      </c>
      <c r="BY98" s="11">
        <f t="shared" si="69"/>
        <v>1</v>
      </c>
      <c r="BZ98" s="14">
        <f t="shared" si="70"/>
        <v>4</v>
      </c>
      <c r="CA98" s="14">
        <f t="shared" si="71"/>
        <v>5</v>
      </c>
      <c r="CB98" s="13">
        <f t="shared" si="72"/>
        <v>1</v>
      </c>
      <c r="CC98" s="13">
        <f t="shared" si="73"/>
        <v>0</v>
      </c>
      <c r="CD98" s="312">
        <f t="shared" si="74"/>
        <v>5</v>
      </c>
      <c r="CE98" s="312">
        <f t="shared" si="75"/>
        <v>5</v>
      </c>
      <c r="CF98" s="313">
        <f t="shared" si="76"/>
        <v>10</v>
      </c>
      <c r="CG98" s="302" t="str">
        <f t="shared" si="77"/>
        <v>OK</v>
      </c>
    </row>
    <row r="99" spans="1:85" ht="14.25" x14ac:dyDescent="0.25">
      <c r="A99" s="6">
        <v>87</v>
      </c>
      <c r="B99" s="495">
        <v>87</v>
      </c>
      <c r="C99" s="495" t="s">
        <v>6</v>
      </c>
      <c r="D99" s="496" t="s">
        <v>27</v>
      </c>
      <c r="E99" s="626">
        <v>20319872</v>
      </c>
      <c r="F99" s="627" t="s">
        <v>354</v>
      </c>
      <c r="G99" s="624" t="s">
        <v>52</v>
      </c>
      <c r="H99" s="9">
        <f>VLOOKUP($E99,'ALL-GTK-SD-SMP-SMA-SMK-SLB'!$F$14:$CG$713,'ALL-GTK-SD-SMP-SMA-SMK-SLB'!I$7,FALSE)</f>
        <v>0</v>
      </c>
      <c r="I99" s="9">
        <f>VLOOKUP($E99,'ALL-GTK-SD-SMP-SMA-SMK-SLB'!$F$14:$CG$713,'ALL-GTK-SD-SMP-SMA-SMK-SLB'!J$7,FALSE)</f>
        <v>0</v>
      </c>
      <c r="J99" s="9">
        <f>VLOOKUP($E99,'ALL-GTK-SD-SMP-SMA-SMK-SLB'!$F$14:$CG$713,'ALL-GTK-SD-SMP-SMA-SMK-SLB'!K$7,FALSE)</f>
        <v>0</v>
      </c>
      <c r="K99" s="9">
        <f>VLOOKUP($E99,'ALL-GTK-SD-SMP-SMA-SMK-SLB'!$F$14:$CG$713,'ALL-GTK-SD-SMP-SMA-SMK-SLB'!L$7,FALSE)</f>
        <v>0</v>
      </c>
      <c r="L99" s="9">
        <f>VLOOKUP($E99,'ALL-GTK-SD-SMP-SMA-SMK-SLB'!$F$14:$CG$713,'ALL-GTK-SD-SMP-SMA-SMK-SLB'!M$7,FALSE)</f>
        <v>1</v>
      </c>
      <c r="M99" s="9">
        <f>VLOOKUP($E99,'ALL-GTK-SD-SMP-SMA-SMK-SLB'!$F$14:$CG$713,'ALL-GTK-SD-SMP-SMA-SMK-SLB'!N$7,FALSE)</f>
        <v>1</v>
      </c>
      <c r="N99" s="9">
        <f>VLOOKUP($E99,'ALL-GTK-SD-SMP-SMA-SMK-SLB'!$F$14:$CG$713,'ALL-GTK-SD-SMP-SMA-SMK-SLB'!O$7,FALSE)</f>
        <v>0</v>
      </c>
      <c r="O99" s="9">
        <f>VLOOKUP($E99,'ALL-GTK-SD-SMP-SMA-SMK-SLB'!$F$14:$CG$713,'ALL-GTK-SD-SMP-SMA-SMK-SLB'!P$7,FALSE)</f>
        <v>1</v>
      </c>
      <c r="P99" s="299">
        <f t="shared" si="42"/>
        <v>1</v>
      </c>
      <c r="Q99" s="299">
        <f t="shared" si="43"/>
        <v>2</v>
      </c>
      <c r="R99" s="300">
        <f t="shared" si="44"/>
        <v>3</v>
      </c>
      <c r="S99" s="9">
        <f>VLOOKUP($E99,'ALL-GTK-SD-SMP-SMA-SMK-SLB'!$F$14:$CG$713,'ALL-GTK-SD-SMP-SMA-SMK-SLB'!T$7,FALSE)</f>
        <v>0</v>
      </c>
      <c r="T99" s="9">
        <f>VLOOKUP($E99,'ALL-GTK-SD-SMP-SMA-SMK-SLB'!$F$14:$CG$713,'ALL-GTK-SD-SMP-SMA-SMK-SLB'!U$7,FALSE)</f>
        <v>0</v>
      </c>
      <c r="U99" s="9">
        <f>VLOOKUP($E99,'ALL-GTK-SD-SMP-SMA-SMK-SLB'!$F$14:$CG$713,'ALL-GTK-SD-SMP-SMA-SMK-SLB'!V$7,FALSE)</f>
        <v>0</v>
      </c>
      <c r="V99" s="9">
        <f>VLOOKUP($E99,'ALL-GTK-SD-SMP-SMA-SMK-SLB'!$F$14:$CG$713,'ALL-GTK-SD-SMP-SMA-SMK-SLB'!W$7,FALSE)</f>
        <v>0</v>
      </c>
      <c r="W99" s="9">
        <f>VLOOKUP($E99,'ALL-GTK-SD-SMP-SMA-SMK-SLB'!$F$14:$CG$713,'ALL-GTK-SD-SMP-SMA-SMK-SLB'!X$7,FALSE)</f>
        <v>1</v>
      </c>
      <c r="X99" s="9">
        <f>VLOOKUP($E99,'ALL-GTK-SD-SMP-SMA-SMK-SLB'!$F$14:$CG$713,'ALL-GTK-SD-SMP-SMA-SMK-SLB'!Y$7,FALSE)</f>
        <v>3</v>
      </c>
      <c r="Y99" s="299">
        <f t="shared" si="45"/>
        <v>1</v>
      </c>
      <c r="Z99" s="299">
        <f t="shared" si="46"/>
        <v>3</v>
      </c>
      <c r="AA99" s="10">
        <f t="shared" si="47"/>
        <v>4</v>
      </c>
      <c r="AB99" s="44">
        <f t="shared" si="48"/>
        <v>2</v>
      </c>
      <c r="AC99" s="44">
        <f t="shared" si="49"/>
        <v>5</v>
      </c>
      <c r="AD99" s="11">
        <f t="shared" si="50"/>
        <v>7</v>
      </c>
      <c r="AE99" s="9">
        <f>VLOOKUP($E99,'ALL-GTK-SD-SMP-SMA-SMK-SLB'!$F$14:$CG$713,'ALL-GTK-SD-SMP-SMA-SMK-SLB'!AF$7,FALSE)</f>
        <v>1</v>
      </c>
      <c r="AF99" s="9">
        <f>VLOOKUP($E99,'ALL-GTK-SD-SMP-SMA-SMK-SLB'!$F$14:$CG$713,'ALL-GTK-SD-SMP-SMA-SMK-SLB'!AG$7,FALSE)</f>
        <v>4</v>
      </c>
      <c r="AG99" s="10">
        <f t="shared" si="51"/>
        <v>5</v>
      </c>
      <c r="AH99" s="9">
        <f>VLOOKUP($E99,'ALL-GTK-SD-SMP-SMA-SMK-SLB'!$F$14:$CG$713,'ALL-GTK-SD-SMP-SMA-SMK-SLB'!AI$7,FALSE)</f>
        <v>1</v>
      </c>
      <c r="AI99" s="9">
        <f>VLOOKUP($E99,'ALL-GTK-SD-SMP-SMA-SMK-SLB'!$F$14:$CG$713,'ALL-GTK-SD-SMP-SMA-SMK-SLB'!AJ$7,FALSE)</f>
        <v>1</v>
      </c>
      <c r="AJ99" s="10">
        <f t="shared" si="52"/>
        <v>2</v>
      </c>
      <c r="AK99" s="44">
        <f t="shared" si="53"/>
        <v>2</v>
      </c>
      <c r="AL99" s="44">
        <f t="shared" si="54"/>
        <v>5</v>
      </c>
      <c r="AM99" s="11">
        <f t="shared" si="55"/>
        <v>7</v>
      </c>
      <c r="AN99" s="299">
        <f>VLOOKUP($E99,'ALL-GTK-SD-SMP-SMA-SMK-SLB'!$F$14:$CG$713,'ALL-GTK-SD-SMP-SMA-SMK-SLB'!AO$7,FALSE)</f>
        <v>0</v>
      </c>
      <c r="AO99" s="299">
        <f>VLOOKUP($E99,'ALL-GTK-SD-SMP-SMA-SMK-SLB'!$F$14:$CG$713,'ALL-GTK-SD-SMP-SMA-SMK-SLB'!AP$7,FALSE)</f>
        <v>0</v>
      </c>
      <c r="AP99" s="9">
        <f>VLOOKUP($E99,'ALL-GTK-SD-SMP-SMA-SMK-SLB'!$F$14:$CG$713,'ALL-GTK-SD-SMP-SMA-SMK-SLB'!AQ$7,FALSE)</f>
        <v>0</v>
      </c>
      <c r="AQ99" s="9">
        <f>VLOOKUP($E99,'ALL-GTK-SD-SMP-SMA-SMK-SLB'!$F$14:$CG$713,'ALL-GTK-SD-SMP-SMA-SMK-SLB'!AR$7,FALSE)</f>
        <v>0</v>
      </c>
      <c r="AR99" s="9">
        <f>VLOOKUP($E99,'ALL-GTK-SD-SMP-SMA-SMK-SLB'!$F$14:$CG$713,'ALL-GTK-SD-SMP-SMA-SMK-SLB'!AS$7,FALSE)</f>
        <v>0</v>
      </c>
      <c r="AS99" s="9">
        <f>VLOOKUP($E99,'ALL-GTK-SD-SMP-SMA-SMK-SLB'!$F$14:$CG$713,'ALL-GTK-SD-SMP-SMA-SMK-SLB'!AT$7,FALSE)</f>
        <v>0</v>
      </c>
      <c r="AT99" s="9">
        <f>VLOOKUP($E99,'ALL-GTK-SD-SMP-SMA-SMK-SLB'!$F$14:$CG$713,'ALL-GTK-SD-SMP-SMA-SMK-SLB'!AU$7,FALSE)</f>
        <v>0</v>
      </c>
      <c r="AU99" s="9">
        <f>VLOOKUP($E99,'ALL-GTK-SD-SMP-SMA-SMK-SLB'!$F$14:$CG$713,'ALL-GTK-SD-SMP-SMA-SMK-SLB'!AV$7,FALSE)</f>
        <v>0</v>
      </c>
      <c r="AV99" s="9">
        <f>VLOOKUP($E99,'ALL-GTK-SD-SMP-SMA-SMK-SLB'!$F$14:$CG$713,'ALL-GTK-SD-SMP-SMA-SMK-SLB'!AW$7,FALSE)</f>
        <v>0</v>
      </c>
      <c r="AW99" s="9">
        <f>VLOOKUP($E99,'ALL-GTK-SD-SMP-SMA-SMK-SLB'!$F$14:$CG$713,'ALL-GTK-SD-SMP-SMA-SMK-SLB'!AX$7,FALSE)</f>
        <v>0</v>
      </c>
      <c r="AX99" s="9">
        <f>VLOOKUP($E99,'ALL-GTK-SD-SMP-SMA-SMK-SLB'!$F$14:$CG$713,'ALL-GTK-SD-SMP-SMA-SMK-SLB'!AY$7,FALSE)</f>
        <v>2</v>
      </c>
      <c r="AY99" s="9">
        <f>VLOOKUP($E99,'ALL-GTK-SD-SMP-SMA-SMK-SLB'!$F$14:$CG$713,'ALL-GTK-SD-SMP-SMA-SMK-SLB'!AZ$7,FALSE)</f>
        <v>5</v>
      </c>
      <c r="AZ99" s="9">
        <f>VLOOKUP($E99,'ALL-GTK-SD-SMP-SMA-SMK-SLB'!$F$14:$CG$713,'ALL-GTK-SD-SMP-SMA-SMK-SLB'!BA$7,FALSE)</f>
        <v>0</v>
      </c>
      <c r="BA99" s="9">
        <f>VLOOKUP($E99,'ALL-GTK-SD-SMP-SMA-SMK-SLB'!$F$14:$CG$713,'ALL-GTK-SD-SMP-SMA-SMK-SLB'!BB$7,FALSE)</f>
        <v>0</v>
      </c>
      <c r="BB99" s="9">
        <f>VLOOKUP($E99,'ALL-GTK-SD-SMP-SMA-SMK-SLB'!$F$14:$CG$713,'ALL-GTK-SD-SMP-SMA-SMK-SLB'!BC$7,FALSE)</f>
        <v>0</v>
      </c>
      <c r="BC99" s="9">
        <f>VLOOKUP($E99,'ALL-GTK-SD-SMP-SMA-SMK-SLB'!$F$14:$CG$713,'ALL-GTK-SD-SMP-SMA-SMK-SLB'!BD$7,FALSE)</f>
        <v>0</v>
      </c>
      <c r="BD99" s="310">
        <f t="shared" si="56"/>
        <v>0</v>
      </c>
      <c r="BE99" s="310">
        <f t="shared" si="57"/>
        <v>0</v>
      </c>
      <c r="BF99" s="10">
        <f t="shared" si="58"/>
        <v>0</v>
      </c>
      <c r="BG99" s="311">
        <f t="shared" si="59"/>
        <v>2</v>
      </c>
      <c r="BH99" s="311">
        <f t="shared" si="60"/>
        <v>5</v>
      </c>
      <c r="BI99" s="10">
        <f t="shared" si="61"/>
        <v>7</v>
      </c>
      <c r="BJ99" s="44">
        <f t="shared" si="62"/>
        <v>2</v>
      </c>
      <c r="BK99" s="44">
        <f t="shared" si="63"/>
        <v>5</v>
      </c>
      <c r="BL99" s="11">
        <f t="shared" si="64"/>
        <v>7</v>
      </c>
      <c r="BM99" s="9">
        <f>VLOOKUP($E99,'ALL-GTK-SD-SMP-SMA-SMK-SLB'!$F$14:$CG$713,'ALL-GTK-SD-SMP-SMA-SMK-SLB'!BN$7,FALSE)</f>
        <v>0</v>
      </c>
      <c r="BN99" s="9">
        <f>VLOOKUP($E99,'ALL-GTK-SD-SMP-SMA-SMK-SLB'!$F$14:$CG$713,'ALL-GTK-SD-SMP-SMA-SMK-SLB'!BO$7,FALSE)</f>
        <v>0</v>
      </c>
      <c r="BO99" s="9">
        <f>VLOOKUP($E99,'ALL-GTK-SD-SMP-SMA-SMK-SLB'!$F$14:$CG$713,'ALL-GTK-SD-SMP-SMA-SMK-SLB'!BP$7,FALSE)</f>
        <v>0</v>
      </c>
      <c r="BP99" s="9">
        <f>VLOOKUP($E99,'ALL-GTK-SD-SMP-SMA-SMK-SLB'!$F$14:$CG$713,'ALL-GTK-SD-SMP-SMA-SMK-SLB'!BQ$7,FALSE)</f>
        <v>0</v>
      </c>
      <c r="BQ99" s="9">
        <f>VLOOKUP($E99,'ALL-GTK-SD-SMP-SMA-SMK-SLB'!$F$14:$CG$713,'ALL-GTK-SD-SMP-SMA-SMK-SLB'!BR$7,FALSE)</f>
        <v>0</v>
      </c>
      <c r="BR99" s="9">
        <f>VLOOKUP($E99,'ALL-GTK-SD-SMP-SMA-SMK-SLB'!$F$14:$CG$713,'ALL-GTK-SD-SMP-SMA-SMK-SLB'!BS$7,FALSE)</f>
        <v>0</v>
      </c>
      <c r="BS99" s="9">
        <f>VLOOKUP($E99,'ALL-GTK-SD-SMP-SMA-SMK-SLB'!$F$14:$CG$713,'ALL-GTK-SD-SMP-SMA-SMK-SLB'!BT$7,FALSE)</f>
        <v>0</v>
      </c>
      <c r="BT99" s="9">
        <f>VLOOKUP($E99,'ALL-GTK-SD-SMP-SMA-SMK-SLB'!$F$14:$CG$713,'ALL-GTK-SD-SMP-SMA-SMK-SLB'!BU$7,FALSE)</f>
        <v>0</v>
      </c>
      <c r="BU99" s="299">
        <f t="shared" si="65"/>
        <v>0</v>
      </c>
      <c r="BV99" s="299">
        <f t="shared" si="66"/>
        <v>0</v>
      </c>
      <c r="BW99" s="44">
        <f t="shared" si="67"/>
        <v>0</v>
      </c>
      <c r="BX99" s="44">
        <f t="shared" si="68"/>
        <v>0</v>
      </c>
      <c r="BY99" s="11">
        <f t="shared" si="69"/>
        <v>0</v>
      </c>
      <c r="BZ99" s="14">
        <f t="shared" si="70"/>
        <v>2</v>
      </c>
      <c r="CA99" s="14">
        <f t="shared" si="71"/>
        <v>5</v>
      </c>
      <c r="CB99" s="13">
        <f t="shared" si="72"/>
        <v>0</v>
      </c>
      <c r="CC99" s="13">
        <f t="shared" si="73"/>
        <v>0</v>
      </c>
      <c r="CD99" s="312">
        <f t="shared" si="74"/>
        <v>2</v>
      </c>
      <c r="CE99" s="312">
        <f t="shared" si="75"/>
        <v>5</v>
      </c>
      <c r="CF99" s="313">
        <f t="shared" si="76"/>
        <v>7</v>
      </c>
      <c r="CG99" s="302" t="str">
        <f t="shared" si="77"/>
        <v>OK</v>
      </c>
    </row>
    <row r="100" spans="1:85" ht="14.25" x14ac:dyDescent="0.25">
      <c r="A100" s="6">
        <v>88</v>
      </c>
      <c r="B100" s="495">
        <v>88</v>
      </c>
      <c r="C100" s="495" t="s">
        <v>6</v>
      </c>
      <c r="D100" s="496" t="s">
        <v>27</v>
      </c>
      <c r="E100" s="626">
        <v>20319871</v>
      </c>
      <c r="F100" s="627" t="s">
        <v>355</v>
      </c>
      <c r="G100" s="624" t="s">
        <v>52</v>
      </c>
      <c r="H100" s="9">
        <f>VLOOKUP($E100,'ALL-GTK-SD-SMP-SMA-SMK-SLB'!$F$14:$CG$713,'ALL-GTK-SD-SMP-SMA-SMK-SLB'!I$7,FALSE)</f>
        <v>0</v>
      </c>
      <c r="I100" s="9">
        <f>VLOOKUP($E100,'ALL-GTK-SD-SMP-SMA-SMK-SLB'!$F$14:$CG$713,'ALL-GTK-SD-SMP-SMA-SMK-SLB'!J$7,FALSE)</f>
        <v>0</v>
      </c>
      <c r="J100" s="9">
        <f>VLOOKUP($E100,'ALL-GTK-SD-SMP-SMA-SMK-SLB'!$F$14:$CG$713,'ALL-GTK-SD-SMP-SMA-SMK-SLB'!K$7,FALSE)</f>
        <v>0</v>
      </c>
      <c r="K100" s="9">
        <f>VLOOKUP($E100,'ALL-GTK-SD-SMP-SMA-SMK-SLB'!$F$14:$CG$713,'ALL-GTK-SD-SMP-SMA-SMK-SLB'!L$7,FALSE)</f>
        <v>0</v>
      </c>
      <c r="L100" s="9">
        <f>VLOOKUP($E100,'ALL-GTK-SD-SMP-SMA-SMK-SLB'!$F$14:$CG$713,'ALL-GTK-SD-SMP-SMA-SMK-SLB'!M$7,FALSE)</f>
        <v>0</v>
      </c>
      <c r="M100" s="9">
        <f>VLOOKUP($E100,'ALL-GTK-SD-SMP-SMA-SMK-SLB'!$F$14:$CG$713,'ALL-GTK-SD-SMP-SMA-SMK-SLB'!N$7,FALSE)</f>
        <v>0</v>
      </c>
      <c r="N100" s="9">
        <f>VLOOKUP($E100,'ALL-GTK-SD-SMP-SMA-SMK-SLB'!$F$14:$CG$713,'ALL-GTK-SD-SMP-SMA-SMK-SLB'!O$7,FALSE)</f>
        <v>1</v>
      </c>
      <c r="O100" s="9">
        <f>VLOOKUP($E100,'ALL-GTK-SD-SMP-SMA-SMK-SLB'!$F$14:$CG$713,'ALL-GTK-SD-SMP-SMA-SMK-SLB'!P$7,FALSE)</f>
        <v>1</v>
      </c>
      <c r="P100" s="299">
        <f t="shared" si="42"/>
        <v>1</v>
      </c>
      <c r="Q100" s="299">
        <f t="shared" si="43"/>
        <v>1</v>
      </c>
      <c r="R100" s="300">
        <f t="shared" si="44"/>
        <v>2</v>
      </c>
      <c r="S100" s="9">
        <f>VLOOKUP($E100,'ALL-GTK-SD-SMP-SMA-SMK-SLB'!$F$14:$CG$713,'ALL-GTK-SD-SMP-SMA-SMK-SLB'!T$7,FALSE)</f>
        <v>0</v>
      </c>
      <c r="T100" s="9">
        <f>VLOOKUP($E100,'ALL-GTK-SD-SMP-SMA-SMK-SLB'!$F$14:$CG$713,'ALL-GTK-SD-SMP-SMA-SMK-SLB'!U$7,FALSE)</f>
        <v>0</v>
      </c>
      <c r="U100" s="9">
        <f>VLOOKUP($E100,'ALL-GTK-SD-SMP-SMA-SMK-SLB'!$F$14:$CG$713,'ALL-GTK-SD-SMP-SMA-SMK-SLB'!V$7,FALSE)</f>
        <v>0</v>
      </c>
      <c r="V100" s="9">
        <f>VLOOKUP($E100,'ALL-GTK-SD-SMP-SMA-SMK-SLB'!$F$14:$CG$713,'ALL-GTK-SD-SMP-SMA-SMK-SLB'!W$7,FALSE)</f>
        <v>2</v>
      </c>
      <c r="W100" s="9">
        <f>VLOOKUP($E100,'ALL-GTK-SD-SMP-SMA-SMK-SLB'!$F$14:$CG$713,'ALL-GTK-SD-SMP-SMA-SMK-SLB'!X$7,FALSE)</f>
        <v>2</v>
      </c>
      <c r="X100" s="9">
        <f>VLOOKUP($E100,'ALL-GTK-SD-SMP-SMA-SMK-SLB'!$F$14:$CG$713,'ALL-GTK-SD-SMP-SMA-SMK-SLB'!Y$7,FALSE)</f>
        <v>1</v>
      </c>
      <c r="Y100" s="299">
        <f t="shared" si="45"/>
        <v>2</v>
      </c>
      <c r="Z100" s="299">
        <f t="shared" si="46"/>
        <v>3</v>
      </c>
      <c r="AA100" s="10">
        <f t="shared" si="47"/>
        <v>5</v>
      </c>
      <c r="AB100" s="44">
        <f t="shared" si="48"/>
        <v>3</v>
      </c>
      <c r="AC100" s="44">
        <f t="shared" si="49"/>
        <v>4</v>
      </c>
      <c r="AD100" s="11">
        <f t="shared" si="50"/>
        <v>7</v>
      </c>
      <c r="AE100" s="9">
        <f>VLOOKUP($E100,'ALL-GTK-SD-SMP-SMA-SMK-SLB'!$F$14:$CG$713,'ALL-GTK-SD-SMP-SMA-SMK-SLB'!AF$7,FALSE)</f>
        <v>2</v>
      </c>
      <c r="AF100" s="9">
        <f>VLOOKUP($E100,'ALL-GTK-SD-SMP-SMA-SMK-SLB'!$F$14:$CG$713,'ALL-GTK-SD-SMP-SMA-SMK-SLB'!AG$7,FALSE)</f>
        <v>3</v>
      </c>
      <c r="AG100" s="10">
        <f t="shared" si="51"/>
        <v>5</v>
      </c>
      <c r="AH100" s="9">
        <f>VLOOKUP($E100,'ALL-GTK-SD-SMP-SMA-SMK-SLB'!$F$14:$CG$713,'ALL-GTK-SD-SMP-SMA-SMK-SLB'!AI$7,FALSE)</f>
        <v>1</v>
      </c>
      <c r="AI100" s="9">
        <f>VLOOKUP($E100,'ALL-GTK-SD-SMP-SMA-SMK-SLB'!$F$14:$CG$713,'ALL-GTK-SD-SMP-SMA-SMK-SLB'!AJ$7,FALSE)</f>
        <v>1</v>
      </c>
      <c r="AJ100" s="10">
        <f t="shared" si="52"/>
        <v>2</v>
      </c>
      <c r="AK100" s="44">
        <f t="shared" si="53"/>
        <v>3</v>
      </c>
      <c r="AL100" s="44">
        <f t="shared" si="54"/>
        <v>4</v>
      </c>
      <c r="AM100" s="11">
        <f t="shared" si="55"/>
        <v>7</v>
      </c>
      <c r="AN100" s="299">
        <f>VLOOKUP($E100,'ALL-GTK-SD-SMP-SMA-SMK-SLB'!$F$14:$CG$713,'ALL-GTK-SD-SMP-SMA-SMK-SLB'!AO$7,FALSE)</f>
        <v>0</v>
      </c>
      <c r="AO100" s="299">
        <f>VLOOKUP($E100,'ALL-GTK-SD-SMP-SMA-SMK-SLB'!$F$14:$CG$713,'ALL-GTK-SD-SMP-SMA-SMK-SLB'!AP$7,FALSE)</f>
        <v>0</v>
      </c>
      <c r="AP100" s="9">
        <f>VLOOKUP($E100,'ALL-GTK-SD-SMP-SMA-SMK-SLB'!$F$14:$CG$713,'ALL-GTK-SD-SMP-SMA-SMK-SLB'!AQ$7,FALSE)</f>
        <v>0</v>
      </c>
      <c r="AQ100" s="9">
        <f>VLOOKUP($E100,'ALL-GTK-SD-SMP-SMA-SMK-SLB'!$F$14:$CG$713,'ALL-GTK-SD-SMP-SMA-SMK-SLB'!AR$7,FALSE)</f>
        <v>0</v>
      </c>
      <c r="AR100" s="9">
        <f>VLOOKUP($E100,'ALL-GTK-SD-SMP-SMA-SMK-SLB'!$F$14:$CG$713,'ALL-GTK-SD-SMP-SMA-SMK-SLB'!AS$7,FALSE)</f>
        <v>0</v>
      </c>
      <c r="AS100" s="9">
        <f>VLOOKUP($E100,'ALL-GTK-SD-SMP-SMA-SMK-SLB'!$F$14:$CG$713,'ALL-GTK-SD-SMP-SMA-SMK-SLB'!AT$7,FALSE)</f>
        <v>1</v>
      </c>
      <c r="AT100" s="9">
        <f>VLOOKUP($E100,'ALL-GTK-SD-SMP-SMA-SMK-SLB'!$F$14:$CG$713,'ALL-GTK-SD-SMP-SMA-SMK-SLB'!AU$7,FALSE)</f>
        <v>0</v>
      </c>
      <c r="AU100" s="9">
        <f>VLOOKUP($E100,'ALL-GTK-SD-SMP-SMA-SMK-SLB'!$F$14:$CG$713,'ALL-GTK-SD-SMP-SMA-SMK-SLB'!AV$7,FALSE)</f>
        <v>0</v>
      </c>
      <c r="AV100" s="9">
        <f>VLOOKUP($E100,'ALL-GTK-SD-SMP-SMA-SMK-SLB'!$F$14:$CG$713,'ALL-GTK-SD-SMP-SMA-SMK-SLB'!AW$7,FALSE)</f>
        <v>0</v>
      </c>
      <c r="AW100" s="9">
        <f>VLOOKUP($E100,'ALL-GTK-SD-SMP-SMA-SMK-SLB'!$F$14:$CG$713,'ALL-GTK-SD-SMP-SMA-SMK-SLB'!AX$7,FALSE)</f>
        <v>0</v>
      </c>
      <c r="AX100" s="9">
        <f>VLOOKUP($E100,'ALL-GTK-SD-SMP-SMA-SMK-SLB'!$F$14:$CG$713,'ALL-GTK-SD-SMP-SMA-SMK-SLB'!AY$7,FALSE)</f>
        <v>3</v>
      </c>
      <c r="AY100" s="9">
        <f>VLOOKUP($E100,'ALL-GTK-SD-SMP-SMA-SMK-SLB'!$F$14:$CG$713,'ALL-GTK-SD-SMP-SMA-SMK-SLB'!AZ$7,FALSE)</f>
        <v>3</v>
      </c>
      <c r="AZ100" s="9">
        <f>VLOOKUP($E100,'ALL-GTK-SD-SMP-SMA-SMK-SLB'!$F$14:$CG$713,'ALL-GTK-SD-SMP-SMA-SMK-SLB'!BA$7,FALSE)</f>
        <v>0</v>
      </c>
      <c r="BA100" s="9">
        <f>VLOOKUP($E100,'ALL-GTK-SD-SMP-SMA-SMK-SLB'!$F$14:$CG$713,'ALL-GTK-SD-SMP-SMA-SMK-SLB'!BB$7,FALSE)</f>
        <v>0</v>
      </c>
      <c r="BB100" s="9">
        <f>VLOOKUP($E100,'ALL-GTK-SD-SMP-SMA-SMK-SLB'!$F$14:$CG$713,'ALL-GTK-SD-SMP-SMA-SMK-SLB'!BC$7,FALSE)</f>
        <v>0</v>
      </c>
      <c r="BC100" s="9">
        <f>VLOOKUP($E100,'ALL-GTK-SD-SMP-SMA-SMK-SLB'!$F$14:$CG$713,'ALL-GTK-SD-SMP-SMA-SMK-SLB'!BD$7,FALSE)</f>
        <v>0</v>
      </c>
      <c r="BD100" s="310">
        <f t="shared" si="56"/>
        <v>0</v>
      </c>
      <c r="BE100" s="310">
        <f t="shared" si="57"/>
        <v>1</v>
      </c>
      <c r="BF100" s="10">
        <f t="shared" si="58"/>
        <v>1</v>
      </c>
      <c r="BG100" s="311">
        <f t="shared" si="59"/>
        <v>3</v>
      </c>
      <c r="BH100" s="311">
        <f t="shared" si="60"/>
        <v>3</v>
      </c>
      <c r="BI100" s="10">
        <f t="shared" si="61"/>
        <v>6</v>
      </c>
      <c r="BJ100" s="44">
        <f t="shared" si="62"/>
        <v>3</v>
      </c>
      <c r="BK100" s="44">
        <f t="shared" si="63"/>
        <v>4</v>
      </c>
      <c r="BL100" s="11">
        <f t="shared" si="64"/>
        <v>7</v>
      </c>
      <c r="BM100" s="9">
        <f>VLOOKUP($E100,'ALL-GTK-SD-SMP-SMA-SMK-SLB'!$F$14:$CG$713,'ALL-GTK-SD-SMP-SMA-SMK-SLB'!BN$7,FALSE)</f>
        <v>0</v>
      </c>
      <c r="BN100" s="9">
        <f>VLOOKUP($E100,'ALL-GTK-SD-SMP-SMA-SMK-SLB'!$F$14:$CG$713,'ALL-GTK-SD-SMP-SMA-SMK-SLB'!BO$7,FALSE)</f>
        <v>0</v>
      </c>
      <c r="BO100" s="9">
        <f>VLOOKUP($E100,'ALL-GTK-SD-SMP-SMA-SMK-SLB'!$F$14:$CG$713,'ALL-GTK-SD-SMP-SMA-SMK-SLB'!BP$7,FALSE)</f>
        <v>0</v>
      </c>
      <c r="BP100" s="9">
        <f>VLOOKUP($E100,'ALL-GTK-SD-SMP-SMA-SMK-SLB'!$F$14:$CG$713,'ALL-GTK-SD-SMP-SMA-SMK-SLB'!BQ$7,FALSE)</f>
        <v>0</v>
      </c>
      <c r="BQ100" s="9">
        <f>VLOOKUP($E100,'ALL-GTK-SD-SMP-SMA-SMK-SLB'!$F$14:$CG$713,'ALL-GTK-SD-SMP-SMA-SMK-SLB'!BR$7,FALSE)</f>
        <v>0</v>
      </c>
      <c r="BR100" s="9">
        <f>VLOOKUP($E100,'ALL-GTK-SD-SMP-SMA-SMK-SLB'!$F$14:$CG$713,'ALL-GTK-SD-SMP-SMA-SMK-SLB'!BS$7,FALSE)</f>
        <v>0</v>
      </c>
      <c r="BS100" s="9">
        <f>VLOOKUP($E100,'ALL-GTK-SD-SMP-SMA-SMK-SLB'!$F$14:$CG$713,'ALL-GTK-SD-SMP-SMA-SMK-SLB'!BT$7,FALSE)</f>
        <v>1</v>
      </c>
      <c r="BT100" s="9">
        <f>VLOOKUP($E100,'ALL-GTK-SD-SMP-SMA-SMK-SLB'!$F$14:$CG$713,'ALL-GTK-SD-SMP-SMA-SMK-SLB'!BU$7,FALSE)</f>
        <v>0</v>
      </c>
      <c r="BU100" s="299">
        <f t="shared" si="65"/>
        <v>1</v>
      </c>
      <c r="BV100" s="299">
        <f t="shared" si="66"/>
        <v>0</v>
      </c>
      <c r="BW100" s="44">
        <f t="shared" si="67"/>
        <v>1</v>
      </c>
      <c r="BX100" s="44">
        <f t="shared" si="68"/>
        <v>0</v>
      </c>
      <c r="BY100" s="11">
        <f t="shared" si="69"/>
        <v>1</v>
      </c>
      <c r="BZ100" s="14">
        <f t="shared" si="70"/>
        <v>3</v>
      </c>
      <c r="CA100" s="14">
        <f t="shared" si="71"/>
        <v>4</v>
      </c>
      <c r="CB100" s="13">
        <f t="shared" si="72"/>
        <v>1</v>
      </c>
      <c r="CC100" s="13">
        <f t="shared" si="73"/>
        <v>0</v>
      </c>
      <c r="CD100" s="312">
        <f t="shared" si="74"/>
        <v>4</v>
      </c>
      <c r="CE100" s="312">
        <f t="shared" si="75"/>
        <v>4</v>
      </c>
      <c r="CF100" s="313">
        <f t="shared" si="76"/>
        <v>8</v>
      </c>
      <c r="CG100" s="302" t="str">
        <f t="shared" si="77"/>
        <v>OK</v>
      </c>
    </row>
    <row r="101" spans="1:85" ht="14.25" x14ac:dyDescent="0.25">
      <c r="A101" s="6">
        <v>89</v>
      </c>
      <c r="B101" s="495">
        <v>89</v>
      </c>
      <c r="C101" s="495" t="s">
        <v>6</v>
      </c>
      <c r="D101" s="496" t="s">
        <v>27</v>
      </c>
      <c r="E101" s="626">
        <v>20319870</v>
      </c>
      <c r="F101" s="627" t="s">
        <v>356</v>
      </c>
      <c r="G101" s="624" t="s">
        <v>52</v>
      </c>
      <c r="H101" s="9">
        <f>VLOOKUP($E101,'ALL-GTK-SD-SMP-SMA-SMK-SLB'!$F$14:$CG$713,'ALL-GTK-SD-SMP-SMA-SMK-SLB'!I$7,FALSE)</f>
        <v>0</v>
      </c>
      <c r="I101" s="9">
        <f>VLOOKUP($E101,'ALL-GTK-SD-SMP-SMA-SMK-SLB'!$F$14:$CG$713,'ALL-GTK-SD-SMP-SMA-SMK-SLB'!J$7,FALSE)</f>
        <v>0</v>
      </c>
      <c r="J101" s="9">
        <f>VLOOKUP($E101,'ALL-GTK-SD-SMP-SMA-SMK-SLB'!$F$14:$CG$713,'ALL-GTK-SD-SMP-SMA-SMK-SLB'!K$7,FALSE)</f>
        <v>0</v>
      </c>
      <c r="K101" s="9">
        <f>VLOOKUP($E101,'ALL-GTK-SD-SMP-SMA-SMK-SLB'!$F$14:$CG$713,'ALL-GTK-SD-SMP-SMA-SMK-SLB'!L$7,FALSE)</f>
        <v>0</v>
      </c>
      <c r="L101" s="9">
        <f>VLOOKUP($E101,'ALL-GTK-SD-SMP-SMA-SMK-SLB'!$F$14:$CG$713,'ALL-GTK-SD-SMP-SMA-SMK-SLB'!M$7,FALSE)</f>
        <v>1</v>
      </c>
      <c r="M101" s="9">
        <f>VLOOKUP($E101,'ALL-GTK-SD-SMP-SMA-SMK-SLB'!$F$14:$CG$713,'ALL-GTK-SD-SMP-SMA-SMK-SLB'!N$7,FALSE)</f>
        <v>1</v>
      </c>
      <c r="N101" s="9">
        <f>VLOOKUP($E101,'ALL-GTK-SD-SMP-SMA-SMK-SLB'!$F$14:$CG$713,'ALL-GTK-SD-SMP-SMA-SMK-SLB'!O$7,FALSE)</f>
        <v>1</v>
      </c>
      <c r="O101" s="9">
        <f>VLOOKUP($E101,'ALL-GTK-SD-SMP-SMA-SMK-SLB'!$F$14:$CG$713,'ALL-GTK-SD-SMP-SMA-SMK-SLB'!P$7,FALSE)</f>
        <v>1</v>
      </c>
      <c r="P101" s="299">
        <f t="shared" si="42"/>
        <v>2</v>
      </c>
      <c r="Q101" s="299">
        <f t="shared" si="43"/>
        <v>2</v>
      </c>
      <c r="R101" s="300">
        <f t="shared" si="44"/>
        <v>4</v>
      </c>
      <c r="S101" s="9">
        <f>VLOOKUP($E101,'ALL-GTK-SD-SMP-SMA-SMK-SLB'!$F$14:$CG$713,'ALL-GTK-SD-SMP-SMA-SMK-SLB'!T$7,FALSE)</f>
        <v>0</v>
      </c>
      <c r="T101" s="9">
        <f>VLOOKUP($E101,'ALL-GTK-SD-SMP-SMA-SMK-SLB'!$F$14:$CG$713,'ALL-GTK-SD-SMP-SMA-SMK-SLB'!U$7,FALSE)</f>
        <v>0</v>
      </c>
      <c r="U101" s="9">
        <f>VLOOKUP($E101,'ALL-GTK-SD-SMP-SMA-SMK-SLB'!$F$14:$CG$713,'ALL-GTK-SD-SMP-SMA-SMK-SLB'!V$7,FALSE)</f>
        <v>1</v>
      </c>
      <c r="V101" s="9">
        <f>VLOOKUP($E101,'ALL-GTK-SD-SMP-SMA-SMK-SLB'!$F$14:$CG$713,'ALL-GTK-SD-SMP-SMA-SMK-SLB'!W$7,FALSE)</f>
        <v>0</v>
      </c>
      <c r="W101" s="9">
        <f>VLOOKUP($E101,'ALL-GTK-SD-SMP-SMA-SMK-SLB'!$F$14:$CG$713,'ALL-GTK-SD-SMP-SMA-SMK-SLB'!X$7,FALSE)</f>
        <v>2</v>
      </c>
      <c r="X101" s="9">
        <f>VLOOKUP($E101,'ALL-GTK-SD-SMP-SMA-SMK-SLB'!$F$14:$CG$713,'ALL-GTK-SD-SMP-SMA-SMK-SLB'!Y$7,FALSE)</f>
        <v>1</v>
      </c>
      <c r="Y101" s="299">
        <f t="shared" si="45"/>
        <v>3</v>
      </c>
      <c r="Z101" s="299">
        <f t="shared" si="46"/>
        <v>1</v>
      </c>
      <c r="AA101" s="10">
        <f t="shared" si="47"/>
        <v>4</v>
      </c>
      <c r="AB101" s="44">
        <f t="shared" si="48"/>
        <v>5</v>
      </c>
      <c r="AC101" s="44">
        <f t="shared" si="49"/>
        <v>3</v>
      </c>
      <c r="AD101" s="11">
        <f t="shared" si="50"/>
        <v>8</v>
      </c>
      <c r="AE101" s="9">
        <f>VLOOKUP($E101,'ALL-GTK-SD-SMP-SMA-SMK-SLB'!$F$14:$CG$713,'ALL-GTK-SD-SMP-SMA-SMK-SLB'!AF$7,FALSE)</f>
        <v>3</v>
      </c>
      <c r="AF101" s="9">
        <f>VLOOKUP($E101,'ALL-GTK-SD-SMP-SMA-SMK-SLB'!$F$14:$CG$713,'ALL-GTK-SD-SMP-SMA-SMK-SLB'!AG$7,FALSE)</f>
        <v>2</v>
      </c>
      <c r="AG101" s="10">
        <f t="shared" si="51"/>
        <v>5</v>
      </c>
      <c r="AH101" s="9">
        <f>VLOOKUP($E101,'ALL-GTK-SD-SMP-SMA-SMK-SLB'!$F$14:$CG$713,'ALL-GTK-SD-SMP-SMA-SMK-SLB'!AI$7,FALSE)</f>
        <v>2</v>
      </c>
      <c r="AI101" s="9">
        <f>VLOOKUP($E101,'ALL-GTK-SD-SMP-SMA-SMK-SLB'!$F$14:$CG$713,'ALL-GTK-SD-SMP-SMA-SMK-SLB'!AJ$7,FALSE)</f>
        <v>1</v>
      </c>
      <c r="AJ101" s="10">
        <f t="shared" si="52"/>
        <v>3</v>
      </c>
      <c r="AK101" s="44">
        <f t="shared" si="53"/>
        <v>5</v>
      </c>
      <c r="AL101" s="44">
        <f t="shared" si="54"/>
        <v>3</v>
      </c>
      <c r="AM101" s="11">
        <f t="shared" si="55"/>
        <v>8</v>
      </c>
      <c r="AN101" s="299">
        <f>VLOOKUP($E101,'ALL-GTK-SD-SMP-SMA-SMK-SLB'!$F$14:$CG$713,'ALL-GTK-SD-SMP-SMA-SMK-SLB'!AO$7,FALSE)</f>
        <v>0</v>
      </c>
      <c r="AO101" s="299">
        <f>VLOOKUP($E101,'ALL-GTK-SD-SMP-SMA-SMK-SLB'!$F$14:$CG$713,'ALL-GTK-SD-SMP-SMA-SMK-SLB'!AP$7,FALSE)</f>
        <v>0</v>
      </c>
      <c r="AP101" s="9">
        <f>VLOOKUP($E101,'ALL-GTK-SD-SMP-SMA-SMK-SLB'!$F$14:$CG$713,'ALL-GTK-SD-SMP-SMA-SMK-SLB'!AQ$7,FALSE)</f>
        <v>0</v>
      </c>
      <c r="AQ101" s="9">
        <f>VLOOKUP($E101,'ALL-GTK-SD-SMP-SMA-SMK-SLB'!$F$14:$CG$713,'ALL-GTK-SD-SMP-SMA-SMK-SLB'!AR$7,FALSE)</f>
        <v>0</v>
      </c>
      <c r="AR101" s="9">
        <f>VLOOKUP($E101,'ALL-GTK-SD-SMP-SMA-SMK-SLB'!$F$14:$CG$713,'ALL-GTK-SD-SMP-SMA-SMK-SLB'!AS$7,FALSE)</f>
        <v>0</v>
      </c>
      <c r="AS101" s="9">
        <f>VLOOKUP($E101,'ALL-GTK-SD-SMP-SMA-SMK-SLB'!$F$14:$CG$713,'ALL-GTK-SD-SMP-SMA-SMK-SLB'!AT$7,FALSE)</f>
        <v>0</v>
      </c>
      <c r="AT101" s="9">
        <f>VLOOKUP($E101,'ALL-GTK-SD-SMP-SMA-SMK-SLB'!$F$14:$CG$713,'ALL-GTK-SD-SMP-SMA-SMK-SLB'!AU$7,FALSE)</f>
        <v>0</v>
      </c>
      <c r="AU101" s="9">
        <f>VLOOKUP($E101,'ALL-GTK-SD-SMP-SMA-SMK-SLB'!$F$14:$CG$713,'ALL-GTK-SD-SMP-SMA-SMK-SLB'!AV$7,FALSE)</f>
        <v>0</v>
      </c>
      <c r="AV101" s="9">
        <f>VLOOKUP($E101,'ALL-GTK-SD-SMP-SMA-SMK-SLB'!$F$14:$CG$713,'ALL-GTK-SD-SMP-SMA-SMK-SLB'!AW$7,FALSE)</f>
        <v>0</v>
      </c>
      <c r="AW101" s="9">
        <f>VLOOKUP($E101,'ALL-GTK-SD-SMP-SMA-SMK-SLB'!$F$14:$CG$713,'ALL-GTK-SD-SMP-SMA-SMK-SLB'!AX$7,FALSE)</f>
        <v>0</v>
      </c>
      <c r="AX101" s="9">
        <f>VLOOKUP($E101,'ALL-GTK-SD-SMP-SMA-SMK-SLB'!$F$14:$CG$713,'ALL-GTK-SD-SMP-SMA-SMK-SLB'!AY$7,FALSE)</f>
        <v>5</v>
      </c>
      <c r="AY101" s="9">
        <f>VLOOKUP($E101,'ALL-GTK-SD-SMP-SMA-SMK-SLB'!$F$14:$CG$713,'ALL-GTK-SD-SMP-SMA-SMK-SLB'!AZ$7,FALSE)</f>
        <v>3</v>
      </c>
      <c r="AZ101" s="9">
        <f>VLOOKUP($E101,'ALL-GTK-SD-SMP-SMA-SMK-SLB'!$F$14:$CG$713,'ALL-GTK-SD-SMP-SMA-SMK-SLB'!BA$7,FALSE)</f>
        <v>0</v>
      </c>
      <c r="BA101" s="9">
        <f>VLOOKUP($E101,'ALL-GTK-SD-SMP-SMA-SMK-SLB'!$F$14:$CG$713,'ALL-GTK-SD-SMP-SMA-SMK-SLB'!BB$7,FALSE)</f>
        <v>0</v>
      </c>
      <c r="BB101" s="9">
        <f>VLOOKUP($E101,'ALL-GTK-SD-SMP-SMA-SMK-SLB'!$F$14:$CG$713,'ALL-GTK-SD-SMP-SMA-SMK-SLB'!BC$7,FALSE)</f>
        <v>0</v>
      </c>
      <c r="BC101" s="9">
        <f>VLOOKUP($E101,'ALL-GTK-SD-SMP-SMA-SMK-SLB'!$F$14:$CG$713,'ALL-GTK-SD-SMP-SMA-SMK-SLB'!BD$7,FALSE)</f>
        <v>0</v>
      </c>
      <c r="BD101" s="310">
        <f t="shared" si="56"/>
        <v>0</v>
      </c>
      <c r="BE101" s="310">
        <f t="shared" si="57"/>
        <v>0</v>
      </c>
      <c r="BF101" s="10">
        <f t="shared" si="58"/>
        <v>0</v>
      </c>
      <c r="BG101" s="311">
        <f t="shared" si="59"/>
        <v>5</v>
      </c>
      <c r="BH101" s="311">
        <f t="shared" si="60"/>
        <v>3</v>
      </c>
      <c r="BI101" s="10">
        <f t="shared" si="61"/>
        <v>8</v>
      </c>
      <c r="BJ101" s="44">
        <f t="shared" si="62"/>
        <v>5</v>
      </c>
      <c r="BK101" s="44">
        <f t="shared" si="63"/>
        <v>3</v>
      </c>
      <c r="BL101" s="11">
        <f t="shared" si="64"/>
        <v>8</v>
      </c>
      <c r="BM101" s="9">
        <f>VLOOKUP($E101,'ALL-GTK-SD-SMP-SMA-SMK-SLB'!$F$14:$CG$713,'ALL-GTK-SD-SMP-SMA-SMK-SLB'!BN$7,FALSE)</f>
        <v>0</v>
      </c>
      <c r="BN101" s="9">
        <f>VLOOKUP($E101,'ALL-GTK-SD-SMP-SMA-SMK-SLB'!$F$14:$CG$713,'ALL-GTK-SD-SMP-SMA-SMK-SLB'!BO$7,FALSE)</f>
        <v>0</v>
      </c>
      <c r="BO101" s="9">
        <f>VLOOKUP($E101,'ALL-GTK-SD-SMP-SMA-SMK-SLB'!$F$14:$CG$713,'ALL-GTK-SD-SMP-SMA-SMK-SLB'!BP$7,FALSE)</f>
        <v>0</v>
      </c>
      <c r="BP101" s="9">
        <f>VLOOKUP($E101,'ALL-GTK-SD-SMP-SMA-SMK-SLB'!$F$14:$CG$713,'ALL-GTK-SD-SMP-SMA-SMK-SLB'!BQ$7,FALSE)</f>
        <v>0</v>
      </c>
      <c r="BQ101" s="9">
        <f>VLOOKUP($E101,'ALL-GTK-SD-SMP-SMA-SMK-SLB'!$F$14:$CG$713,'ALL-GTK-SD-SMP-SMA-SMK-SLB'!BR$7,FALSE)</f>
        <v>0</v>
      </c>
      <c r="BR101" s="9">
        <f>VLOOKUP($E101,'ALL-GTK-SD-SMP-SMA-SMK-SLB'!$F$14:$CG$713,'ALL-GTK-SD-SMP-SMA-SMK-SLB'!BS$7,FALSE)</f>
        <v>0</v>
      </c>
      <c r="BS101" s="9">
        <f>VLOOKUP($E101,'ALL-GTK-SD-SMP-SMA-SMK-SLB'!$F$14:$CG$713,'ALL-GTK-SD-SMP-SMA-SMK-SLB'!BT$7,FALSE)</f>
        <v>0</v>
      </c>
      <c r="BT101" s="9">
        <f>VLOOKUP($E101,'ALL-GTK-SD-SMP-SMA-SMK-SLB'!$F$14:$CG$713,'ALL-GTK-SD-SMP-SMA-SMK-SLB'!BU$7,FALSE)</f>
        <v>0</v>
      </c>
      <c r="BU101" s="299">
        <f t="shared" si="65"/>
        <v>0</v>
      </c>
      <c r="BV101" s="299">
        <f t="shared" si="66"/>
        <v>0</v>
      </c>
      <c r="BW101" s="44">
        <f t="shared" si="67"/>
        <v>0</v>
      </c>
      <c r="BX101" s="44">
        <f t="shared" si="68"/>
        <v>0</v>
      </c>
      <c r="BY101" s="11">
        <f t="shared" si="69"/>
        <v>0</v>
      </c>
      <c r="BZ101" s="14">
        <f t="shared" si="70"/>
        <v>5</v>
      </c>
      <c r="CA101" s="14">
        <f t="shared" si="71"/>
        <v>3</v>
      </c>
      <c r="CB101" s="13">
        <f t="shared" si="72"/>
        <v>0</v>
      </c>
      <c r="CC101" s="13">
        <f t="shared" si="73"/>
        <v>0</v>
      </c>
      <c r="CD101" s="312">
        <f t="shared" si="74"/>
        <v>5</v>
      </c>
      <c r="CE101" s="312">
        <f t="shared" si="75"/>
        <v>3</v>
      </c>
      <c r="CF101" s="313">
        <f t="shared" si="76"/>
        <v>8</v>
      </c>
      <c r="CG101" s="302" t="str">
        <f t="shared" si="77"/>
        <v>OK</v>
      </c>
    </row>
    <row r="102" spans="1:85" ht="14.25" x14ac:dyDescent="0.25">
      <c r="A102" s="6">
        <v>90</v>
      </c>
      <c r="B102" s="495">
        <v>90</v>
      </c>
      <c r="C102" s="495" t="s">
        <v>6</v>
      </c>
      <c r="D102" s="496" t="s">
        <v>27</v>
      </c>
      <c r="E102" s="626">
        <v>20319855</v>
      </c>
      <c r="F102" s="627" t="s">
        <v>357</v>
      </c>
      <c r="G102" s="624" t="s">
        <v>52</v>
      </c>
      <c r="H102" s="9">
        <f>VLOOKUP($E102,'ALL-GTK-SD-SMP-SMA-SMK-SLB'!$F$14:$CG$713,'ALL-GTK-SD-SMP-SMA-SMK-SLB'!I$7,FALSE)</f>
        <v>0</v>
      </c>
      <c r="I102" s="9">
        <f>VLOOKUP($E102,'ALL-GTK-SD-SMP-SMA-SMK-SLB'!$F$14:$CG$713,'ALL-GTK-SD-SMP-SMA-SMK-SLB'!J$7,FALSE)</f>
        <v>0</v>
      </c>
      <c r="J102" s="9">
        <f>VLOOKUP($E102,'ALL-GTK-SD-SMP-SMA-SMK-SLB'!$F$14:$CG$713,'ALL-GTK-SD-SMP-SMA-SMK-SLB'!K$7,FALSE)</f>
        <v>0</v>
      </c>
      <c r="K102" s="9">
        <f>VLOOKUP($E102,'ALL-GTK-SD-SMP-SMA-SMK-SLB'!$F$14:$CG$713,'ALL-GTK-SD-SMP-SMA-SMK-SLB'!L$7,FALSE)</f>
        <v>0</v>
      </c>
      <c r="L102" s="9">
        <f>VLOOKUP($E102,'ALL-GTK-SD-SMP-SMA-SMK-SLB'!$F$14:$CG$713,'ALL-GTK-SD-SMP-SMA-SMK-SLB'!M$7,FALSE)</f>
        <v>1</v>
      </c>
      <c r="M102" s="9">
        <f>VLOOKUP($E102,'ALL-GTK-SD-SMP-SMA-SMK-SLB'!$F$14:$CG$713,'ALL-GTK-SD-SMP-SMA-SMK-SLB'!N$7,FALSE)</f>
        <v>2</v>
      </c>
      <c r="N102" s="9">
        <f>VLOOKUP($E102,'ALL-GTK-SD-SMP-SMA-SMK-SLB'!$F$14:$CG$713,'ALL-GTK-SD-SMP-SMA-SMK-SLB'!O$7,FALSE)</f>
        <v>0</v>
      </c>
      <c r="O102" s="9">
        <f>VLOOKUP($E102,'ALL-GTK-SD-SMP-SMA-SMK-SLB'!$F$14:$CG$713,'ALL-GTK-SD-SMP-SMA-SMK-SLB'!P$7,FALSE)</f>
        <v>1</v>
      </c>
      <c r="P102" s="299">
        <f t="shared" si="42"/>
        <v>1</v>
      </c>
      <c r="Q102" s="299">
        <f t="shared" si="43"/>
        <v>3</v>
      </c>
      <c r="R102" s="300">
        <f t="shared" si="44"/>
        <v>4</v>
      </c>
      <c r="S102" s="9">
        <f>VLOOKUP($E102,'ALL-GTK-SD-SMP-SMA-SMK-SLB'!$F$14:$CG$713,'ALL-GTK-SD-SMP-SMA-SMK-SLB'!T$7,FALSE)</f>
        <v>0</v>
      </c>
      <c r="T102" s="9">
        <f>VLOOKUP($E102,'ALL-GTK-SD-SMP-SMA-SMK-SLB'!$F$14:$CG$713,'ALL-GTK-SD-SMP-SMA-SMK-SLB'!U$7,FALSE)</f>
        <v>0</v>
      </c>
      <c r="U102" s="9">
        <f>VLOOKUP($E102,'ALL-GTK-SD-SMP-SMA-SMK-SLB'!$F$14:$CG$713,'ALL-GTK-SD-SMP-SMA-SMK-SLB'!V$7,FALSE)</f>
        <v>0</v>
      </c>
      <c r="V102" s="9">
        <f>VLOOKUP($E102,'ALL-GTK-SD-SMP-SMA-SMK-SLB'!$F$14:$CG$713,'ALL-GTK-SD-SMP-SMA-SMK-SLB'!W$7,FALSE)</f>
        <v>0</v>
      </c>
      <c r="W102" s="9">
        <f>VLOOKUP($E102,'ALL-GTK-SD-SMP-SMA-SMK-SLB'!$F$14:$CG$713,'ALL-GTK-SD-SMP-SMA-SMK-SLB'!X$7,FALSE)</f>
        <v>1</v>
      </c>
      <c r="X102" s="9">
        <f>VLOOKUP($E102,'ALL-GTK-SD-SMP-SMA-SMK-SLB'!$F$14:$CG$713,'ALL-GTK-SD-SMP-SMA-SMK-SLB'!Y$7,FALSE)</f>
        <v>3</v>
      </c>
      <c r="Y102" s="299">
        <f t="shared" si="45"/>
        <v>1</v>
      </c>
      <c r="Z102" s="299">
        <f t="shared" si="46"/>
        <v>3</v>
      </c>
      <c r="AA102" s="10">
        <f t="shared" si="47"/>
        <v>4</v>
      </c>
      <c r="AB102" s="44">
        <f t="shared" si="48"/>
        <v>2</v>
      </c>
      <c r="AC102" s="44">
        <f t="shared" si="49"/>
        <v>6</v>
      </c>
      <c r="AD102" s="11">
        <f t="shared" si="50"/>
        <v>8</v>
      </c>
      <c r="AE102" s="9">
        <f>VLOOKUP($E102,'ALL-GTK-SD-SMP-SMA-SMK-SLB'!$F$14:$CG$713,'ALL-GTK-SD-SMP-SMA-SMK-SLB'!AF$7,FALSE)</f>
        <v>1</v>
      </c>
      <c r="AF102" s="9">
        <f>VLOOKUP($E102,'ALL-GTK-SD-SMP-SMA-SMK-SLB'!$F$14:$CG$713,'ALL-GTK-SD-SMP-SMA-SMK-SLB'!AG$7,FALSE)</f>
        <v>4</v>
      </c>
      <c r="AG102" s="10">
        <f t="shared" si="51"/>
        <v>5</v>
      </c>
      <c r="AH102" s="9">
        <f>VLOOKUP($E102,'ALL-GTK-SD-SMP-SMA-SMK-SLB'!$F$14:$CG$713,'ALL-GTK-SD-SMP-SMA-SMK-SLB'!AI$7,FALSE)</f>
        <v>1</v>
      </c>
      <c r="AI102" s="9">
        <f>VLOOKUP($E102,'ALL-GTK-SD-SMP-SMA-SMK-SLB'!$F$14:$CG$713,'ALL-GTK-SD-SMP-SMA-SMK-SLB'!AJ$7,FALSE)</f>
        <v>2</v>
      </c>
      <c r="AJ102" s="10">
        <f t="shared" si="52"/>
        <v>3</v>
      </c>
      <c r="AK102" s="44">
        <f t="shared" si="53"/>
        <v>2</v>
      </c>
      <c r="AL102" s="44">
        <f t="shared" si="54"/>
        <v>6</v>
      </c>
      <c r="AM102" s="11">
        <f t="shared" si="55"/>
        <v>8</v>
      </c>
      <c r="AN102" s="299">
        <f>VLOOKUP($E102,'ALL-GTK-SD-SMP-SMA-SMK-SLB'!$F$14:$CG$713,'ALL-GTK-SD-SMP-SMA-SMK-SLB'!AO$7,FALSE)</f>
        <v>0</v>
      </c>
      <c r="AO102" s="299">
        <f>VLOOKUP($E102,'ALL-GTK-SD-SMP-SMA-SMK-SLB'!$F$14:$CG$713,'ALL-GTK-SD-SMP-SMA-SMK-SLB'!AP$7,FALSE)</f>
        <v>0</v>
      </c>
      <c r="AP102" s="9">
        <f>VLOOKUP($E102,'ALL-GTK-SD-SMP-SMA-SMK-SLB'!$F$14:$CG$713,'ALL-GTK-SD-SMP-SMA-SMK-SLB'!AQ$7,FALSE)</f>
        <v>0</v>
      </c>
      <c r="AQ102" s="9">
        <f>VLOOKUP($E102,'ALL-GTK-SD-SMP-SMA-SMK-SLB'!$F$14:$CG$713,'ALL-GTK-SD-SMP-SMA-SMK-SLB'!AR$7,FALSE)</f>
        <v>0</v>
      </c>
      <c r="AR102" s="9">
        <f>VLOOKUP($E102,'ALL-GTK-SD-SMP-SMA-SMK-SLB'!$F$14:$CG$713,'ALL-GTK-SD-SMP-SMA-SMK-SLB'!AS$7,FALSE)</f>
        <v>0</v>
      </c>
      <c r="AS102" s="9">
        <f>VLOOKUP($E102,'ALL-GTK-SD-SMP-SMA-SMK-SLB'!$F$14:$CG$713,'ALL-GTK-SD-SMP-SMA-SMK-SLB'!AT$7,FALSE)</f>
        <v>0</v>
      </c>
      <c r="AT102" s="9">
        <f>VLOOKUP($E102,'ALL-GTK-SD-SMP-SMA-SMK-SLB'!$F$14:$CG$713,'ALL-GTK-SD-SMP-SMA-SMK-SLB'!AU$7,FALSE)</f>
        <v>0</v>
      </c>
      <c r="AU102" s="9">
        <f>VLOOKUP($E102,'ALL-GTK-SD-SMP-SMA-SMK-SLB'!$F$14:$CG$713,'ALL-GTK-SD-SMP-SMA-SMK-SLB'!AV$7,FALSE)</f>
        <v>0</v>
      </c>
      <c r="AV102" s="9">
        <f>VLOOKUP($E102,'ALL-GTK-SD-SMP-SMA-SMK-SLB'!$F$14:$CG$713,'ALL-GTK-SD-SMP-SMA-SMK-SLB'!AW$7,FALSE)</f>
        <v>0</v>
      </c>
      <c r="AW102" s="9">
        <f>VLOOKUP($E102,'ALL-GTK-SD-SMP-SMA-SMK-SLB'!$F$14:$CG$713,'ALL-GTK-SD-SMP-SMA-SMK-SLB'!AX$7,FALSE)</f>
        <v>0</v>
      </c>
      <c r="AX102" s="9">
        <f>VLOOKUP($E102,'ALL-GTK-SD-SMP-SMA-SMK-SLB'!$F$14:$CG$713,'ALL-GTK-SD-SMP-SMA-SMK-SLB'!AY$7,FALSE)</f>
        <v>2</v>
      </c>
      <c r="AY102" s="9">
        <f>VLOOKUP($E102,'ALL-GTK-SD-SMP-SMA-SMK-SLB'!$F$14:$CG$713,'ALL-GTK-SD-SMP-SMA-SMK-SLB'!AZ$7,FALSE)</f>
        <v>6</v>
      </c>
      <c r="AZ102" s="9">
        <f>VLOOKUP($E102,'ALL-GTK-SD-SMP-SMA-SMK-SLB'!$F$14:$CG$713,'ALL-GTK-SD-SMP-SMA-SMK-SLB'!BA$7,FALSE)</f>
        <v>0</v>
      </c>
      <c r="BA102" s="9">
        <f>VLOOKUP($E102,'ALL-GTK-SD-SMP-SMA-SMK-SLB'!$F$14:$CG$713,'ALL-GTK-SD-SMP-SMA-SMK-SLB'!BB$7,FALSE)</f>
        <v>0</v>
      </c>
      <c r="BB102" s="9">
        <f>VLOOKUP($E102,'ALL-GTK-SD-SMP-SMA-SMK-SLB'!$F$14:$CG$713,'ALL-GTK-SD-SMP-SMA-SMK-SLB'!BC$7,FALSE)</f>
        <v>0</v>
      </c>
      <c r="BC102" s="9">
        <f>VLOOKUP($E102,'ALL-GTK-SD-SMP-SMA-SMK-SLB'!$F$14:$CG$713,'ALL-GTK-SD-SMP-SMA-SMK-SLB'!BD$7,FALSE)</f>
        <v>0</v>
      </c>
      <c r="BD102" s="310">
        <f t="shared" si="56"/>
        <v>0</v>
      </c>
      <c r="BE102" s="310">
        <f t="shared" si="57"/>
        <v>0</v>
      </c>
      <c r="BF102" s="10">
        <f t="shared" si="58"/>
        <v>0</v>
      </c>
      <c r="BG102" s="311">
        <f t="shared" si="59"/>
        <v>2</v>
      </c>
      <c r="BH102" s="311">
        <f t="shared" si="60"/>
        <v>6</v>
      </c>
      <c r="BI102" s="10">
        <f t="shared" si="61"/>
        <v>8</v>
      </c>
      <c r="BJ102" s="44">
        <f t="shared" si="62"/>
        <v>2</v>
      </c>
      <c r="BK102" s="44">
        <f t="shared" si="63"/>
        <v>6</v>
      </c>
      <c r="BL102" s="11">
        <f t="shared" si="64"/>
        <v>8</v>
      </c>
      <c r="BM102" s="9">
        <f>VLOOKUP($E102,'ALL-GTK-SD-SMP-SMA-SMK-SLB'!$F$14:$CG$713,'ALL-GTK-SD-SMP-SMA-SMK-SLB'!BN$7,FALSE)</f>
        <v>0</v>
      </c>
      <c r="BN102" s="9">
        <f>VLOOKUP($E102,'ALL-GTK-SD-SMP-SMA-SMK-SLB'!$F$14:$CG$713,'ALL-GTK-SD-SMP-SMA-SMK-SLB'!BO$7,FALSE)</f>
        <v>0</v>
      </c>
      <c r="BO102" s="9">
        <f>VLOOKUP($E102,'ALL-GTK-SD-SMP-SMA-SMK-SLB'!$F$14:$CG$713,'ALL-GTK-SD-SMP-SMA-SMK-SLB'!BP$7,FALSE)</f>
        <v>0</v>
      </c>
      <c r="BP102" s="9">
        <f>VLOOKUP($E102,'ALL-GTK-SD-SMP-SMA-SMK-SLB'!$F$14:$CG$713,'ALL-GTK-SD-SMP-SMA-SMK-SLB'!BQ$7,FALSE)</f>
        <v>0</v>
      </c>
      <c r="BQ102" s="9">
        <f>VLOOKUP($E102,'ALL-GTK-SD-SMP-SMA-SMK-SLB'!$F$14:$CG$713,'ALL-GTK-SD-SMP-SMA-SMK-SLB'!BR$7,FALSE)</f>
        <v>0</v>
      </c>
      <c r="BR102" s="9">
        <f>VLOOKUP($E102,'ALL-GTK-SD-SMP-SMA-SMK-SLB'!$F$14:$CG$713,'ALL-GTK-SD-SMP-SMA-SMK-SLB'!BS$7,FALSE)</f>
        <v>0</v>
      </c>
      <c r="BS102" s="9">
        <f>VLOOKUP($E102,'ALL-GTK-SD-SMP-SMA-SMK-SLB'!$F$14:$CG$713,'ALL-GTK-SD-SMP-SMA-SMK-SLB'!BT$7,FALSE)</f>
        <v>1</v>
      </c>
      <c r="BT102" s="9">
        <f>VLOOKUP($E102,'ALL-GTK-SD-SMP-SMA-SMK-SLB'!$F$14:$CG$713,'ALL-GTK-SD-SMP-SMA-SMK-SLB'!BU$7,FALSE)</f>
        <v>0</v>
      </c>
      <c r="BU102" s="299">
        <f t="shared" si="65"/>
        <v>1</v>
      </c>
      <c r="BV102" s="299">
        <f t="shared" si="66"/>
        <v>0</v>
      </c>
      <c r="BW102" s="44">
        <f t="shared" si="67"/>
        <v>1</v>
      </c>
      <c r="BX102" s="44">
        <f t="shared" si="68"/>
        <v>0</v>
      </c>
      <c r="BY102" s="11">
        <f t="shared" si="69"/>
        <v>1</v>
      </c>
      <c r="BZ102" s="14">
        <f t="shared" si="70"/>
        <v>2</v>
      </c>
      <c r="CA102" s="14">
        <f t="shared" si="71"/>
        <v>6</v>
      </c>
      <c r="CB102" s="13">
        <f t="shared" si="72"/>
        <v>1</v>
      </c>
      <c r="CC102" s="13">
        <f t="shared" si="73"/>
        <v>0</v>
      </c>
      <c r="CD102" s="312">
        <f t="shared" si="74"/>
        <v>3</v>
      </c>
      <c r="CE102" s="312">
        <f t="shared" si="75"/>
        <v>6</v>
      </c>
      <c r="CF102" s="313">
        <f t="shared" si="76"/>
        <v>9</v>
      </c>
      <c r="CG102" s="302" t="str">
        <f t="shared" si="77"/>
        <v>OK</v>
      </c>
    </row>
    <row r="103" spans="1:85" ht="14.25" x14ac:dyDescent="0.25">
      <c r="A103" s="6">
        <v>91</v>
      </c>
      <c r="B103" s="495">
        <v>91</v>
      </c>
      <c r="C103" s="495" t="s">
        <v>6</v>
      </c>
      <c r="D103" s="496" t="s">
        <v>27</v>
      </c>
      <c r="E103" s="626">
        <v>20319906</v>
      </c>
      <c r="F103" s="627" t="s">
        <v>358</v>
      </c>
      <c r="G103" s="624" t="s">
        <v>52</v>
      </c>
      <c r="H103" s="9">
        <f>VLOOKUP($E103,'ALL-GTK-SD-SMP-SMA-SMK-SLB'!$F$14:$CG$713,'ALL-GTK-SD-SMP-SMA-SMK-SLB'!I$7,FALSE)</f>
        <v>0</v>
      </c>
      <c r="I103" s="9">
        <f>VLOOKUP($E103,'ALL-GTK-SD-SMP-SMA-SMK-SLB'!$F$14:$CG$713,'ALL-GTK-SD-SMP-SMA-SMK-SLB'!J$7,FALSE)</f>
        <v>1</v>
      </c>
      <c r="J103" s="9">
        <f>VLOOKUP($E103,'ALL-GTK-SD-SMP-SMA-SMK-SLB'!$F$14:$CG$713,'ALL-GTK-SD-SMP-SMA-SMK-SLB'!K$7,FALSE)</f>
        <v>0</v>
      </c>
      <c r="K103" s="9">
        <f>VLOOKUP($E103,'ALL-GTK-SD-SMP-SMA-SMK-SLB'!$F$14:$CG$713,'ALL-GTK-SD-SMP-SMA-SMK-SLB'!L$7,FALSE)</f>
        <v>0</v>
      </c>
      <c r="L103" s="9">
        <f>VLOOKUP($E103,'ALL-GTK-SD-SMP-SMA-SMK-SLB'!$F$14:$CG$713,'ALL-GTK-SD-SMP-SMA-SMK-SLB'!M$7,FALSE)</f>
        <v>0</v>
      </c>
      <c r="M103" s="9">
        <f>VLOOKUP($E103,'ALL-GTK-SD-SMP-SMA-SMK-SLB'!$F$14:$CG$713,'ALL-GTK-SD-SMP-SMA-SMK-SLB'!N$7,FALSE)</f>
        <v>1</v>
      </c>
      <c r="N103" s="9">
        <f>VLOOKUP($E103,'ALL-GTK-SD-SMP-SMA-SMK-SLB'!$F$14:$CG$713,'ALL-GTK-SD-SMP-SMA-SMK-SLB'!O$7,FALSE)</f>
        <v>1</v>
      </c>
      <c r="O103" s="9">
        <f>VLOOKUP($E103,'ALL-GTK-SD-SMP-SMA-SMK-SLB'!$F$14:$CG$713,'ALL-GTK-SD-SMP-SMA-SMK-SLB'!P$7,FALSE)</f>
        <v>4</v>
      </c>
      <c r="P103" s="299">
        <f t="shared" si="42"/>
        <v>1</v>
      </c>
      <c r="Q103" s="299">
        <f t="shared" si="43"/>
        <v>6</v>
      </c>
      <c r="R103" s="300">
        <f t="shared" si="44"/>
        <v>7</v>
      </c>
      <c r="S103" s="9">
        <f>VLOOKUP($E103,'ALL-GTK-SD-SMP-SMA-SMK-SLB'!$F$14:$CG$713,'ALL-GTK-SD-SMP-SMA-SMK-SLB'!T$7,FALSE)</f>
        <v>0</v>
      </c>
      <c r="T103" s="9">
        <f>VLOOKUP($E103,'ALL-GTK-SD-SMP-SMA-SMK-SLB'!$F$14:$CG$713,'ALL-GTK-SD-SMP-SMA-SMK-SLB'!U$7,FALSE)</f>
        <v>0</v>
      </c>
      <c r="U103" s="9">
        <f>VLOOKUP($E103,'ALL-GTK-SD-SMP-SMA-SMK-SLB'!$F$14:$CG$713,'ALL-GTK-SD-SMP-SMA-SMK-SLB'!V$7,FALSE)</f>
        <v>0</v>
      </c>
      <c r="V103" s="9">
        <f>VLOOKUP($E103,'ALL-GTK-SD-SMP-SMA-SMK-SLB'!$F$14:$CG$713,'ALL-GTK-SD-SMP-SMA-SMK-SLB'!W$7,FALSE)</f>
        <v>0</v>
      </c>
      <c r="W103" s="9">
        <f>VLOOKUP($E103,'ALL-GTK-SD-SMP-SMA-SMK-SLB'!$F$14:$CG$713,'ALL-GTK-SD-SMP-SMA-SMK-SLB'!X$7,FALSE)</f>
        <v>1</v>
      </c>
      <c r="X103" s="9">
        <f>VLOOKUP($E103,'ALL-GTK-SD-SMP-SMA-SMK-SLB'!$F$14:$CG$713,'ALL-GTK-SD-SMP-SMA-SMK-SLB'!Y$7,FALSE)</f>
        <v>1</v>
      </c>
      <c r="Y103" s="299">
        <f t="shared" si="45"/>
        <v>1</v>
      </c>
      <c r="Z103" s="299">
        <f t="shared" si="46"/>
        <v>1</v>
      </c>
      <c r="AA103" s="10">
        <f t="shared" si="47"/>
        <v>2</v>
      </c>
      <c r="AB103" s="44">
        <f t="shared" si="48"/>
        <v>2</v>
      </c>
      <c r="AC103" s="44">
        <f t="shared" si="49"/>
        <v>7</v>
      </c>
      <c r="AD103" s="11">
        <f t="shared" si="50"/>
        <v>9</v>
      </c>
      <c r="AE103" s="9">
        <f>VLOOKUP($E103,'ALL-GTK-SD-SMP-SMA-SMK-SLB'!$F$14:$CG$713,'ALL-GTK-SD-SMP-SMA-SMK-SLB'!AF$7,FALSE)</f>
        <v>1</v>
      </c>
      <c r="AF103" s="9">
        <f>VLOOKUP($E103,'ALL-GTK-SD-SMP-SMA-SMK-SLB'!$F$14:$CG$713,'ALL-GTK-SD-SMP-SMA-SMK-SLB'!AG$7,FALSE)</f>
        <v>3</v>
      </c>
      <c r="AG103" s="10">
        <f t="shared" si="51"/>
        <v>4</v>
      </c>
      <c r="AH103" s="9">
        <f>VLOOKUP($E103,'ALL-GTK-SD-SMP-SMA-SMK-SLB'!$F$14:$CG$713,'ALL-GTK-SD-SMP-SMA-SMK-SLB'!AI$7,FALSE)</f>
        <v>1</v>
      </c>
      <c r="AI103" s="9">
        <f>VLOOKUP($E103,'ALL-GTK-SD-SMP-SMA-SMK-SLB'!$F$14:$CG$713,'ALL-GTK-SD-SMP-SMA-SMK-SLB'!AJ$7,FALSE)</f>
        <v>4</v>
      </c>
      <c r="AJ103" s="10">
        <f t="shared" si="52"/>
        <v>5</v>
      </c>
      <c r="AK103" s="44">
        <f t="shared" si="53"/>
        <v>2</v>
      </c>
      <c r="AL103" s="44">
        <f t="shared" si="54"/>
        <v>7</v>
      </c>
      <c r="AM103" s="11">
        <f t="shared" si="55"/>
        <v>9</v>
      </c>
      <c r="AN103" s="299">
        <f>VLOOKUP($E103,'ALL-GTK-SD-SMP-SMA-SMK-SLB'!$F$14:$CG$713,'ALL-GTK-SD-SMP-SMA-SMK-SLB'!AO$7,FALSE)</f>
        <v>0</v>
      </c>
      <c r="AO103" s="299">
        <f>VLOOKUP($E103,'ALL-GTK-SD-SMP-SMA-SMK-SLB'!$F$14:$CG$713,'ALL-GTK-SD-SMP-SMA-SMK-SLB'!AP$7,FALSE)</f>
        <v>0</v>
      </c>
      <c r="AP103" s="9">
        <f>VLOOKUP($E103,'ALL-GTK-SD-SMP-SMA-SMK-SLB'!$F$14:$CG$713,'ALL-GTK-SD-SMP-SMA-SMK-SLB'!AQ$7,FALSE)</f>
        <v>0</v>
      </c>
      <c r="AQ103" s="9">
        <f>VLOOKUP($E103,'ALL-GTK-SD-SMP-SMA-SMK-SLB'!$F$14:$CG$713,'ALL-GTK-SD-SMP-SMA-SMK-SLB'!AR$7,FALSE)</f>
        <v>0</v>
      </c>
      <c r="AR103" s="9">
        <f>VLOOKUP($E103,'ALL-GTK-SD-SMP-SMA-SMK-SLB'!$F$14:$CG$713,'ALL-GTK-SD-SMP-SMA-SMK-SLB'!AS$7,FALSE)</f>
        <v>0</v>
      </c>
      <c r="AS103" s="9">
        <f>VLOOKUP($E103,'ALL-GTK-SD-SMP-SMA-SMK-SLB'!$F$14:$CG$713,'ALL-GTK-SD-SMP-SMA-SMK-SLB'!AT$7,FALSE)</f>
        <v>0</v>
      </c>
      <c r="AT103" s="9">
        <f>VLOOKUP($E103,'ALL-GTK-SD-SMP-SMA-SMK-SLB'!$F$14:$CG$713,'ALL-GTK-SD-SMP-SMA-SMK-SLB'!AU$7,FALSE)</f>
        <v>0</v>
      </c>
      <c r="AU103" s="9">
        <f>VLOOKUP($E103,'ALL-GTK-SD-SMP-SMA-SMK-SLB'!$F$14:$CG$713,'ALL-GTK-SD-SMP-SMA-SMK-SLB'!AV$7,FALSE)</f>
        <v>0</v>
      </c>
      <c r="AV103" s="9">
        <f>VLOOKUP($E103,'ALL-GTK-SD-SMP-SMA-SMK-SLB'!$F$14:$CG$713,'ALL-GTK-SD-SMP-SMA-SMK-SLB'!AW$7,FALSE)</f>
        <v>0</v>
      </c>
      <c r="AW103" s="9">
        <f>VLOOKUP($E103,'ALL-GTK-SD-SMP-SMA-SMK-SLB'!$F$14:$CG$713,'ALL-GTK-SD-SMP-SMA-SMK-SLB'!AX$7,FALSE)</f>
        <v>0</v>
      </c>
      <c r="AX103" s="9">
        <f>VLOOKUP($E103,'ALL-GTK-SD-SMP-SMA-SMK-SLB'!$F$14:$CG$713,'ALL-GTK-SD-SMP-SMA-SMK-SLB'!AY$7,FALSE)</f>
        <v>2</v>
      </c>
      <c r="AY103" s="9">
        <f>VLOOKUP($E103,'ALL-GTK-SD-SMP-SMA-SMK-SLB'!$F$14:$CG$713,'ALL-GTK-SD-SMP-SMA-SMK-SLB'!AZ$7,FALSE)</f>
        <v>7</v>
      </c>
      <c r="AZ103" s="9">
        <f>VLOOKUP($E103,'ALL-GTK-SD-SMP-SMA-SMK-SLB'!$F$14:$CG$713,'ALL-GTK-SD-SMP-SMA-SMK-SLB'!BA$7,FALSE)</f>
        <v>0</v>
      </c>
      <c r="BA103" s="9">
        <f>VLOOKUP($E103,'ALL-GTK-SD-SMP-SMA-SMK-SLB'!$F$14:$CG$713,'ALL-GTK-SD-SMP-SMA-SMK-SLB'!BB$7,FALSE)</f>
        <v>0</v>
      </c>
      <c r="BB103" s="9">
        <f>VLOOKUP($E103,'ALL-GTK-SD-SMP-SMA-SMK-SLB'!$F$14:$CG$713,'ALL-GTK-SD-SMP-SMA-SMK-SLB'!BC$7,FALSE)</f>
        <v>0</v>
      </c>
      <c r="BC103" s="9">
        <f>VLOOKUP($E103,'ALL-GTK-SD-SMP-SMA-SMK-SLB'!$F$14:$CG$713,'ALL-GTK-SD-SMP-SMA-SMK-SLB'!BD$7,FALSE)</f>
        <v>0</v>
      </c>
      <c r="BD103" s="310">
        <f t="shared" si="56"/>
        <v>0</v>
      </c>
      <c r="BE103" s="310">
        <f t="shared" si="57"/>
        <v>0</v>
      </c>
      <c r="BF103" s="10">
        <f t="shared" si="58"/>
        <v>0</v>
      </c>
      <c r="BG103" s="311">
        <f t="shared" si="59"/>
        <v>2</v>
      </c>
      <c r="BH103" s="311">
        <f t="shared" si="60"/>
        <v>7</v>
      </c>
      <c r="BI103" s="10">
        <f t="shared" si="61"/>
        <v>9</v>
      </c>
      <c r="BJ103" s="44">
        <f t="shared" si="62"/>
        <v>2</v>
      </c>
      <c r="BK103" s="44">
        <f t="shared" si="63"/>
        <v>7</v>
      </c>
      <c r="BL103" s="11">
        <f t="shared" si="64"/>
        <v>9</v>
      </c>
      <c r="BM103" s="9">
        <f>VLOOKUP($E103,'ALL-GTK-SD-SMP-SMA-SMK-SLB'!$F$14:$CG$713,'ALL-GTK-SD-SMP-SMA-SMK-SLB'!BN$7,FALSE)</f>
        <v>0</v>
      </c>
      <c r="BN103" s="9">
        <f>VLOOKUP($E103,'ALL-GTK-SD-SMP-SMA-SMK-SLB'!$F$14:$CG$713,'ALL-GTK-SD-SMP-SMA-SMK-SLB'!BO$7,FALSE)</f>
        <v>0</v>
      </c>
      <c r="BO103" s="9">
        <f>VLOOKUP($E103,'ALL-GTK-SD-SMP-SMA-SMK-SLB'!$F$14:$CG$713,'ALL-GTK-SD-SMP-SMA-SMK-SLB'!BP$7,FALSE)</f>
        <v>0</v>
      </c>
      <c r="BP103" s="9">
        <f>VLOOKUP($E103,'ALL-GTK-SD-SMP-SMA-SMK-SLB'!$F$14:$CG$713,'ALL-GTK-SD-SMP-SMA-SMK-SLB'!BQ$7,FALSE)</f>
        <v>0</v>
      </c>
      <c r="BQ103" s="9">
        <f>VLOOKUP($E103,'ALL-GTK-SD-SMP-SMA-SMK-SLB'!$F$14:$CG$713,'ALL-GTK-SD-SMP-SMA-SMK-SLB'!BR$7,FALSE)</f>
        <v>0</v>
      </c>
      <c r="BR103" s="9">
        <f>VLOOKUP($E103,'ALL-GTK-SD-SMP-SMA-SMK-SLB'!$F$14:$CG$713,'ALL-GTK-SD-SMP-SMA-SMK-SLB'!BS$7,FALSE)</f>
        <v>0</v>
      </c>
      <c r="BS103" s="9">
        <f>VLOOKUP($E103,'ALL-GTK-SD-SMP-SMA-SMK-SLB'!$F$14:$CG$713,'ALL-GTK-SD-SMP-SMA-SMK-SLB'!BT$7,FALSE)</f>
        <v>1</v>
      </c>
      <c r="BT103" s="9">
        <f>VLOOKUP($E103,'ALL-GTK-SD-SMP-SMA-SMK-SLB'!$F$14:$CG$713,'ALL-GTK-SD-SMP-SMA-SMK-SLB'!BU$7,FALSE)</f>
        <v>0</v>
      </c>
      <c r="BU103" s="299">
        <f t="shared" si="65"/>
        <v>1</v>
      </c>
      <c r="BV103" s="299">
        <f t="shared" si="66"/>
        <v>0</v>
      </c>
      <c r="BW103" s="44">
        <f t="shared" si="67"/>
        <v>1</v>
      </c>
      <c r="BX103" s="44">
        <f t="shared" si="68"/>
        <v>0</v>
      </c>
      <c r="BY103" s="11">
        <f t="shared" si="69"/>
        <v>1</v>
      </c>
      <c r="BZ103" s="14">
        <f t="shared" si="70"/>
        <v>2</v>
      </c>
      <c r="CA103" s="14">
        <f t="shared" si="71"/>
        <v>7</v>
      </c>
      <c r="CB103" s="13">
        <f t="shared" si="72"/>
        <v>1</v>
      </c>
      <c r="CC103" s="13">
        <f t="shared" si="73"/>
        <v>0</v>
      </c>
      <c r="CD103" s="312">
        <f t="shared" si="74"/>
        <v>3</v>
      </c>
      <c r="CE103" s="312">
        <f t="shared" si="75"/>
        <v>7</v>
      </c>
      <c r="CF103" s="313">
        <f t="shared" si="76"/>
        <v>10</v>
      </c>
      <c r="CG103" s="302" t="str">
        <f t="shared" si="77"/>
        <v>OK</v>
      </c>
    </row>
    <row r="104" spans="1:85" ht="14.25" x14ac:dyDescent="0.25">
      <c r="A104" s="6">
        <v>92</v>
      </c>
      <c r="B104" s="495">
        <v>92</v>
      </c>
      <c r="C104" s="495" t="s">
        <v>6</v>
      </c>
      <c r="D104" s="496" t="s">
        <v>27</v>
      </c>
      <c r="E104" s="626">
        <v>20340308</v>
      </c>
      <c r="F104" s="627" t="s">
        <v>359</v>
      </c>
      <c r="G104" s="624" t="s">
        <v>52</v>
      </c>
      <c r="H104" s="9">
        <f>VLOOKUP($E104,'ALL-GTK-SD-SMP-SMA-SMK-SLB'!$F$14:$CG$713,'ALL-GTK-SD-SMP-SMA-SMK-SLB'!I$7,FALSE)</f>
        <v>0</v>
      </c>
      <c r="I104" s="9">
        <f>VLOOKUP($E104,'ALL-GTK-SD-SMP-SMA-SMK-SLB'!$F$14:$CG$713,'ALL-GTK-SD-SMP-SMA-SMK-SLB'!J$7,FALSE)</f>
        <v>0</v>
      </c>
      <c r="J104" s="9">
        <f>VLOOKUP($E104,'ALL-GTK-SD-SMP-SMA-SMK-SLB'!$F$14:$CG$713,'ALL-GTK-SD-SMP-SMA-SMK-SLB'!K$7,FALSE)</f>
        <v>0</v>
      </c>
      <c r="K104" s="9">
        <f>VLOOKUP($E104,'ALL-GTK-SD-SMP-SMA-SMK-SLB'!$F$14:$CG$713,'ALL-GTK-SD-SMP-SMA-SMK-SLB'!L$7,FALSE)</f>
        <v>0</v>
      </c>
      <c r="L104" s="9">
        <f>VLOOKUP($E104,'ALL-GTK-SD-SMP-SMA-SMK-SLB'!$F$14:$CG$713,'ALL-GTK-SD-SMP-SMA-SMK-SLB'!M$7,FALSE)</f>
        <v>0</v>
      </c>
      <c r="M104" s="9">
        <f>VLOOKUP($E104,'ALL-GTK-SD-SMP-SMA-SMK-SLB'!$F$14:$CG$713,'ALL-GTK-SD-SMP-SMA-SMK-SLB'!N$7,FALSE)</f>
        <v>0</v>
      </c>
      <c r="N104" s="9">
        <f>VLOOKUP($E104,'ALL-GTK-SD-SMP-SMA-SMK-SLB'!$F$14:$CG$713,'ALL-GTK-SD-SMP-SMA-SMK-SLB'!O$7,FALSE)</f>
        <v>1</v>
      </c>
      <c r="O104" s="9">
        <f>VLOOKUP($E104,'ALL-GTK-SD-SMP-SMA-SMK-SLB'!$F$14:$CG$713,'ALL-GTK-SD-SMP-SMA-SMK-SLB'!P$7,FALSE)</f>
        <v>3</v>
      </c>
      <c r="P104" s="299">
        <f t="shared" si="42"/>
        <v>1</v>
      </c>
      <c r="Q104" s="299">
        <f t="shared" si="43"/>
        <v>3</v>
      </c>
      <c r="R104" s="300">
        <f t="shared" si="44"/>
        <v>4</v>
      </c>
      <c r="S104" s="9">
        <f>VLOOKUP($E104,'ALL-GTK-SD-SMP-SMA-SMK-SLB'!$F$14:$CG$713,'ALL-GTK-SD-SMP-SMA-SMK-SLB'!T$7,FALSE)</f>
        <v>0</v>
      </c>
      <c r="T104" s="9">
        <f>VLOOKUP($E104,'ALL-GTK-SD-SMP-SMA-SMK-SLB'!$F$14:$CG$713,'ALL-GTK-SD-SMP-SMA-SMK-SLB'!U$7,FALSE)</f>
        <v>0</v>
      </c>
      <c r="U104" s="9">
        <f>VLOOKUP($E104,'ALL-GTK-SD-SMP-SMA-SMK-SLB'!$F$14:$CG$713,'ALL-GTK-SD-SMP-SMA-SMK-SLB'!V$7,FALSE)</f>
        <v>1</v>
      </c>
      <c r="V104" s="9">
        <f>VLOOKUP($E104,'ALL-GTK-SD-SMP-SMA-SMK-SLB'!$F$14:$CG$713,'ALL-GTK-SD-SMP-SMA-SMK-SLB'!W$7,FALSE)</f>
        <v>1</v>
      </c>
      <c r="W104" s="9">
        <f>VLOOKUP($E104,'ALL-GTK-SD-SMP-SMA-SMK-SLB'!$F$14:$CG$713,'ALL-GTK-SD-SMP-SMA-SMK-SLB'!X$7,FALSE)</f>
        <v>0</v>
      </c>
      <c r="X104" s="9">
        <f>VLOOKUP($E104,'ALL-GTK-SD-SMP-SMA-SMK-SLB'!$F$14:$CG$713,'ALL-GTK-SD-SMP-SMA-SMK-SLB'!Y$7,FALSE)</f>
        <v>1</v>
      </c>
      <c r="Y104" s="299">
        <f t="shared" si="45"/>
        <v>1</v>
      </c>
      <c r="Z104" s="299">
        <f t="shared" si="46"/>
        <v>2</v>
      </c>
      <c r="AA104" s="10">
        <f t="shared" si="47"/>
        <v>3</v>
      </c>
      <c r="AB104" s="44">
        <f t="shared" si="48"/>
        <v>2</v>
      </c>
      <c r="AC104" s="44">
        <f t="shared" si="49"/>
        <v>5</v>
      </c>
      <c r="AD104" s="11">
        <f t="shared" si="50"/>
        <v>7</v>
      </c>
      <c r="AE104" s="9">
        <f>VLOOKUP($E104,'ALL-GTK-SD-SMP-SMA-SMK-SLB'!$F$14:$CG$713,'ALL-GTK-SD-SMP-SMA-SMK-SLB'!AF$7,FALSE)</f>
        <v>0</v>
      </c>
      <c r="AF104" s="9">
        <f>VLOOKUP($E104,'ALL-GTK-SD-SMP-SMA-SMK-SLB'!$F$14:$CG$713,'ALL-GTK-SD-SMP-SMA-SMK-SLB'!AG$7,FALSE)</f>
        <v>3</v>
      </c>
      <c r="AG104" s="10">
        <f t="shared" si="51"/>
        <v>3</v>
      </c>
      <c r="AH104" s="9">
        <f>VLOOKUP($E104,'ALL-GTK-SD-SMP-SMA-SMK-SLB'!$F$14:$CG$713,'ALL-GTK-SD-SMP-SMA-SMK-SLB'!AI$7,FALSE)</f>
        <v>2</v>
      </c>
      <c r="AI104" s="9">
        <f>VLOOKUP($E104,'ALL-GTK-SD-SMP-SMA-SMK-SLB'!$F$14:$CG$713,'ALL-GTK-SD-SMP-SMA-SMK-SLB'!AJ$7,FALSE)</f>
        <v>2</v>
      </c>
      <c r="AJ104" s="10">
        <f t="shared" si="52"/>
        <v>4</v>
      </c>
      <c r="AK104" s="44">
        <f t="shared" si="53"/>
        <v>2</v>
      </c>
      <c r="AL104" s="44">
        <f t="shared" si="54"/>
        <v>5</v>
      </c>
      <c r="AM104" s="11">
        <f t="shared" si="55"/>
        <v>7</v>
      </c>
      <c r="AN104" s="299">
        <f>VLOOKUP($E104,'ALL-GTK-SD-SMP-SMA-SMK-SLB'!$F$14:$CG$713,'ALL-GTK-SD-SMP-SMA-SMK-SLB'!AO$7,FALSE)</f>
        <v>0</v>
      </c>
      <c r="AO104" s="299">
        <f>VLOOKUP($E104,'ALL-GTK-SD-SMP-SMA-SMK-SLB'!$F$14:$CG$713,'ALL-GTK-SD-SMP-SMA-SMK-SLB'!AP$7,FALSE)</f>
        <v>0</v>
      </c>
      <c r="AP104" s="9">
        <f>VLOOKUP($E104,'ALL-GTK-SD-SMP-SMA-SMK-SLB'!$F$14:$CG$713,'ALL-GTK-SD-SMP-SMA-SMK-SLB'!AQ$7,FALSE)</f>
        <v>0</v>
      </c>
      <c r="AQ104" s="9">
        <f>VLOOKUP($E104,'ALL-GTK-SD-SMP-SMA-SMK-SLB'!$F$14:$CG$713,'ALL-GTK-SD-SMP-SMA-SMK-SLB'!AR$7,FALSE)</f>
        <v>0</v>
      </c>
      <c r="AR104" s="9">
        <f>VLOOKUP($E104,'ALL-GTK-SD-SMP-SMA-SMK-SLB'!$F$14:$CG$713,'ALL-GTK-SD-SMP-SMA-SMK-SLB'!AS$7,FALSE)</f>
        <v>0</v>
      </c>
      <c r="AS104" s="9">
        <f>VLOOKUP($E104,'ALL-GTK-SD-SMP-SMA-SMK-SLB'!$F$14:$CG$713,'ALL-GTK-SD-SMP-SMA-SMK-SLB'!AT$7,FALSE)</f>
        <v>0</v>
      </c>
      <c r="AT104" s="9">
        <f>VLOOKUP($E104,'ALL-GTK-SD-SMP-SMA-SMK-SLB'!$F$14:$CG$713,'ALL-GTK-SD-SMP-SMA-SMK-SLB'!AU$7,FALSE)</f>
        <v>0</v>
      </c>
      <c r="AU104" s="9">
        <f>VLOOKUP($E104,'ALL-GTK-SD-SMP-SMA-SMK-SLB'!$F$14:$CG$713,'ALL-GTK-SD-SMP-SMA-SMK-SLB'!AV$7,FALSE)</f>
        <v>0</v>
      </c>
      <c r="AV104" s="9">
        <f>VLOOKUP($E104,'ALL-GTK-SD-SMP-SMA-SMK-SLB'!$F$14:$CG$713,'ALL-GTK-SD-SMP-SMA-SMK-SLB'!AW$7,FALSE)</f>
        <v>0</v>
      </c>
      <c r="AW104" s="9">
        <f>VLOOKUP($E104,'ALL-GTK-SD-SMP-SMA-SMK-SLB'!$F$14:$CG$713,'ALL-GTK-SD-SMP-SMA-SMK-SLB'!AX$7,FALSE)</f>
        <v>0</v>
      </c>
      <c r="AX104" s="9">
        <f>VLOOKUP($E104,'ALL-GTK-SD-SMP-SMA-SMK-SLB'!$F$14:$CG$713,'ALL-GTK-SD-SMP-SMA-SMK-SLB'!AY$7,FALSE)</f>
        <v>2</v>
      </c>
      <c r="AY104" s="9">
        <f>VLOOKUP($E104,'ALL-GTK-SD-SMP-SMA-SMK-SLB'!$F$14:$CG$713,'ALL-GTK-SD-SMP-SMA-SMK-SLB'!AZ$7,FALSE)</f>
        <v>5</v>
      </c>
      <c r="AZ104" s="9">
        <f>VLOOKUP($E104,'ALL-GTK-SD-SMP-SMA-SMK-SLB'!$F$14:$CG$713,'ALL-GTK-SD-SMP-SMA-SMK-SLB'!BA$7,FALSE)</f>
        <v>0</v>
      </c>
      <c r="BA104" s="9">
        <f>VLOOKUP($E104,'ALL-GTK-SD-SMP-SMA-SMK-SLB'!$F$14:$CG$713,'ALL-GTK-SD-SMP-SMA-SMK-SLB'!BB$7,FALSE)</f>
        <v>0</v>
      </c>
      <c r="BB104" s="9">
        <f>VLOOKUP($E104,'ALL-GTK-SD-SMP-SMA-SMK-SLB'!$F$14:$CG$713,'ALL-GTK-SD-SMP-SMA-SMK-SLB'!BC$7,FALSE)</f>
        <v>0</v>
      </c>
      <c r="BC104" s="9">
        <f>VLOOKUP($E104,'ALL-GTK-SD-SMP-SMA-SMK-SLB'!$F$14:$CG$713,'ALL-GTK-SD-SMP-SMA-SMK-SLB'!BD$7,FALSE)</f>
        <v>0</v>
      </c>
      <c r="BD104" s="310">
        <f t="shared" si="56"/>
        <v>0</v>
      </c>
      <c r="BE104" s="310">
        <f t="shared" si="57"/>
        <v>0</v>
      </c>
      <c r="BF104" s="10">
        <f t="shared" si="58"/>
        <v>0</v>
      </c>
      <c r="BG104" s="311">
        <f t="shared" si="59"/>
        <v>2</v>
      </c>
      <c r="BH104" s="311">
        <f t="shared" si="60"/>
        <v>5</v>
      </c>
      <c r="BI104" s="10">
        <f t="shared" si="61"/>
        <v>7</v>
      </c>
      <c r="BJ104" s="44">
        <f t="shared" si="62"/>
        <v>2</v>
      </c>
      <c r="BK104" s="44">
        <f t="shared" si="63"/>
        <v>5</v>
      </c>
      <c r="BL104" s="11">
        <f t="shared" si="64"/>
        <v>7</v>
      </c>
      <c r="BM104" s="9">
        <f>VLOOKUP($E104,'ALL-GTK-SD-SMP-SMA-SMK-SLB'!$F$14:$CG$713,'ALL-GTK-SD-SMP-SMA-SMK-SLB'!BN$7,FALSE)</f>
        <v>0</v>
      </c>
      <c r="BN104" s="9">
        <f>VLOOKUP($E104,'ALL-GTK-SD-SMP-SMA-SMK-SLB'!$F$14:$CG$713,'ALL-GTK-SD-SMP-SMA-SMK-SLB'!BO$7,FALSE)</f>
        <v>0</v>
      </c>
      <c r="BO104" s="9">
        <f>VLOOKUP($E104,'ALL-GTK-SD-SMP-SMA-SMK-SLB'!$F$14:$CG$713,'ALL-GTK-SD-SMP-SMA-SMK-SLB'!BP$7,FALSE)</f>
        <v>0</v>
      </c>
      <c r="BP104" s="9">
        <f>VLOOKUP($E104,'ALL-GTK-SD-SMP-SMA-SMK-SLB'!$F$14:$CG$713,'ALL-GTK-SD-SMP-SMA-SMK-SLB'!BQ$7,FALSE)</f>
        <v>0</v>
      </c>
      <c r="BQ104" s="9">
        <f>VLOOKUP($E104,'ALL-GTK-SD-SMP-SMA-SMK-SLB'!$F$14:$CG$713,'ALL-GTK-SD-SMP-SMA-SMK-SLB'!BR$7,FALSE)</f>
        <v>0</v>
      </c>
      <c r="BR104" s="9">
        <f>VLOOKUP($E104,'ALL-GTK-SD-SMP-SMA-SMK-SLB'!$F$14:$CG$713,'ALL-GTK-SD-SMP-SMA-SMK-SLB'!BS$7,FALSE)</f>
        <v>0</v>
      </c>
      <c r="BS104" s="9">
        <f>VLOOKUP($E104,'ALL-GTK-SD-SMP-SMA-SMK-SLB'!$F$14:$CG$713,'ALL-GTK-SD-SMP-SMA-SMK-SLB'!BT$7,FALSE)</f>
        <v>0</v>
      </c>
      <c r="BT104" s="9">
        <f>VLOOKUP($E104,'ALL-GTK-SD-SMP-SMA-SMK-SLB'!$F$14:$CG$713,'ALL-GTK-SD-SMP-SMA-SMK-SLB'!BU$7,FALSE)</f>
        <v>0</v>
      </c>
      <c r="BU104" s="299">
        <f t="shared" si="65"/>
        <v>0</v>
      </c>
      <c r="BV104" s="299">
        <f t="shared" si="66"/>
        <v>0</v>
      </c>
      <c r="BW104" s="44">
        <f t="shared" si="67"/>
        <v>0</v>
      </c>
      <c r="BX104" s="44">
        <f t="shared" si="68"/>
        <v>0</v>
      </c>
      <c r="BY104" s="11">
        <f t="shared" si="69"/>
        <v>0</v>
      </c>
      <c r="BZ104" s="14">
        <f t="shared" si="70"/>
        <v>2</v>
      </c>
      <c r="CA104" s="14">
        <f t="shared" si="71"/>
        <v>5</v>
      </c>
      <c r="CB104" s="13">
        <f t="shared" si="72"/>
        <v>0</v>
      </c>
      <c r="CC104" s="13">
        <f t="shared" si="73"/>
        <v>0</v>
      </c>
      <c r="CD104" s="312">
        <f t="shared" si="74"/>
        <v>2</v>
      </c>
      <c r="CE104" s="312">
        <f t="shared" si="75"/>
        <v>5</v>
      </c>
      <c r="CF104" s="313">
        <f t="shared" si="76"/>
        <v>7</v>
      </c>
      <c r="CG104" s="302" t="str">
        <f t="shared" si="77"/>
        <v>OK</v>
      </c>
    </row>
    <row r="105" spans="1:85" ht="14.25" x14ac:dyDescent="0.25">
      <c r="A105" s="6">
        <v>93</v>
      </c>
      <c r="B105" s="495">
        <v>93</v>
      </c>
      <c r="C105" s="495" t="s">
        <v>6</v>
      </c>
      <c r="D105" s="496" t="s">
        <v>27</v>
      </c>
      <c r="E105" s="626">
        <v>20319904</v>
      </c>
      <c r="F105" s="627" t="s">
        <v>360</v>
      </c>
      <c r="G105" s="624" t="s">
        <v>52</v>
      </c>
      <c r="H105" s="9">
        <f>VLOOKUP($E105,'ALL-GTK-SD-SMP-SMA-SMK-SLB'!$F$14:$CG$713,'ALL-GTK-SD-SMP-SMA-SMK-SLB'!I$7,FALSE)</f>
        <v>0</v>
      </c>
      <c r="I105" s="9">
        <f>VLOOKUP($E105,'ALL-GTK-SD-SMP-SMA-SMK-SLB'!$F$14:$CG$713,'ALL-GTK-SD-SMP-SMA-SMK-SLB'!J$7,FALSE)</f>
        <v>0</v>
      </c>
      <c r="J105" s="9">
        <f>VLOOKUP($E105,'ALL-GTK-SD-SMP-SMA-SMK-SLB'!$F$14:$CG$713,'ALL-GTK-SD-SMP-SMA-SMK-SLB'!K$7,FALSE)</f>
        <v>0</v>
      </c>
      <c r="K105" s="9">
        <f>VLOOKUP($E105,'ALL-GTK-SD-SMP-SMA-SMK-SLB'!$F$14:$CG$713,'ALL-GTK-SD-SMP-SMA-SMK-SLB'!L$7,FALSE)</f>
        <v>0</v>
      </c>
      <c r="L105" s="9">
        <f>VLOOKUP($E105,'ALL-GTK-SD-SMP-SMA-SMK-SLB'!$F$14:$CG$713,'ALL-GTK-SD-SMP-SMA-SMK-SLB'!M$7,FALSE)</f>
        <v>1</v>
      </c>
      <c r="M105" s="9">
        <f>VLOOKUP($E105,'ALL-GTK-SD-SMP-SMA-SMK-SLB'!$F$14:$CG$713,'ALL-GTK-SD-SMP-SMA-SMK-SLB'!N$7,FALSE)</f>
        <v>1</v>
      </c>
      <c r="N105" s="9">
        <f>VLOOKUP($E105,'ALL-GTK-SD-SMP-SMA-SMK-SLB'!$F$14:$CG$713,'ALL-GTK-SD-SMP-SMA-SMK-SLB'!O$7,FALSE)</f>
        <v>0</v>
      </c>
      <c r="O105" s="9">
        <f>VLOOKUP($E105,'ALL-GTK-SD-SMP-SMA-SMK-SLB'!$F$14:$CG$713,'ALL-GTK-SD-SMP-SMA-SMK-SLB'!P$7,FALSE)</f>
        <v>1</v>
      </c>
      <c r="P105" s="299">
        <f t="shared" si="42"/>
        <v>1</v>
      </c>
      <c r="Q105" s="299">
        <f t="shared" si="43"/>
        <v>2</v>
      </c>
      <c r="R105" s="300">
        <f t="shared" si="44"/>
        <v>3</v>
      </c>
      <c r="S105" s="9">
        <f>VLOOKUP($E105,'ALL-GTK-SD-SMP-SMA-SMK-SLB'!$F$14:$CG$713,'ALL-GTK-SD-SMP-SMA-SMK-SLB'!T$7,FALSE)</f>
        <v>0</v>
      </c>
      <c r="T105" s="9">
        <f>VLOOKUP($E105,'ALL-GTK-SD-SMP-SMA-SMK-SLB'!$F$14:$CG$713,'ALL-GTK-SD-SMP-SMA-SMK-SLB'!U$7,FALSE)</f>
        <v>0</v>
      </c>
      <c r="U105" s="9">
        <f>VLOOKUP($E105,'ALL-GTK-SD-SMP-SMA-SMK-SLB'!$F$14:$CG$713,'ALL-GTK-SD-SMP-SMA-SMK-SLB'!V$7,FALSE)</f>
        <v>3</v>
      </c>
      <c r="V105" s="9">
        <f>VLOOKUP($E105,'ALL-GTK-SD-SMP-SMA-SMK-SLB'!$F$14:$CG$713,'ALL-GTK-SD-SMP-SMA-SMK-SLB'!W$7,FALSE)</f>
        <v>2</v>
      </c>
      <c r="W105" s="9">
        <f>VLOOKUP($E105,'ALL-GTK-SD-SMP-SMA-SMK-SLB'!$F$14:$CG$713,'ALL-GTK-SD-SMP-SMA-SMK-SLB'!X$7,FALSE)</f>
        <v>0</v>
      </c>
      <c r="X105" s="9">
        <f>VLOOKUP($E105,'ALL-GTK-SD-SMP-SMA-SMK-SLB'!$F$14:$CG$713,'ALL-GTK-SD-SMP-SMA-SMK-SLB'!Y$7,FALSE)</f>
        <v>0</v>
      </c>
      <c r="Y105" s="299">
        <f t="shared" si="45"/>
        <v>3</v>
      </c>
      <c r="Z105" s="299">
        <f t="shared" si="46"/>
        <v>2</v>
      </c>
      <c r="AA105" s="10">
        <f t="shared" si="47"/>
        <v>5</v>
      </c>
      <c r="AB105" s="44">
        <f t="shared" si="48"/>
        <v>4</v>
      </c>
      <c r="AC105" s="44">
        <f t="shared" si="49"/>
        <v>4</v>
      </c>
      <c r="AD105" s="11">
        <f t="shared" si="50"/>
        <v>8</v>
      </c>
      <c r="AE105" s="9">
        <f>VLOOKUP($E105,'ALL-GTK-SD-SMP-SMA-SMK-SLB'!$F$14:$CG$713,'ALL-GTK-SD-SMP-SMA-SMK-SLB'!AF$7,FALSE)</f>
        <v>2</v>
      </c>
      <c r="AF105" s="9">
        <f>VLOOKUP($E105,'ALL-GTK-SD-SMP-SMA-SMK-SLB'!$F$14:$CG$713,'ALL-GTK-SD-SMP-SMA-SMK-SLB'!AG$7,FALSE)</f>
        <v>3</v>
      </c>
      <c r="AG105" s="10">
        <f t="shared" si="51"/>
        <v>5</v>
      </c>
      <c r="AH105" s="9">
        <f>VLOOKUP($E105,'ALL-GTK-SD-SMP-SMA-SMK-SLB'!$F$14:$CG$713,'ALL-GTK-SD-SMP-SMA-SMK-SLB'!AI$7,FALSE)</f>
        <v>2</v>
      </c>
      <c r="AI105" s="9">
        <f>VLOOKUP($E105,'ALL-GTK-SD-SMP-SMA-SMK-SLB'!$F$14:$CG$713,'ALL-GTK-SD-SMP-SMA-SMK-SLB'!AJ$7,FALSE)</f>
        <v>1</v>
      </c>
      <c r="AJ105" s="10">
        <f t="shared" si="52"/>
        <v>3</v>
      </c>
      <c r="AK105" s="44">
        <f t="shared" si="53"/>
        <v>4</v>
      </c>
      <c r="AL105" s="44">
        <f t="shared" si="54"/>
        <v>4</v>
      </c>
      <c r="AM105" s="11">
        <f t="shared" si="55"/>
        <v>8</v>
      </c>
      <c r="AN105" s="299">
        <f>VLOOKUP($E105,'ALL-GTK-SD-SMP-SMA-SMK-SLB'!$F$14:$CG$713,'ALL-GTK-SD-SMP-SMA-SMK-SLB'!AO$7,FALSE)</f>
        <v>0</v>
      </c>
      <c r="AO105" s="299">
        <f>VLOOKUP($E105,'ALL-GTK-SD-SMP-SMA-SMK-SLB'!$F$14:$CG$713,'ALL-GTK-SD-SMP-SMA-SMK-SLB'!AP$7,FALSE)</f>
        <v>0</v>
      </c>
      <c r="AP105" s="9">
        <f>VLOOKUP($E105,'ALL-GTK-SD-SMP-SMA-SMK-SLB'!$F$14:$CG$713,'ALL-GTK-SD-SMP-SMA-SMK-SLB'!AQ$7,FALSE)</f>
        <v>0</v>
      </c>
      <c r="AQ105" s="9">
        <f>VLOOKUP($E105,'ALL-GTK-SD-SMP-SMA-SMK-SLB'!$F$14:$CG$713,'ALL-GTK-SD-SMP-SMA-SMK-SLB'!AR$7,FALSE)</f>
        <v>0</v>
      </c>
      <c r="AR105" s="9">
        <f>VLOOKUP($E105,'ALL-GTK-SD-SMP-SMA-SMK-SLB'!$F$14:$CG$713,'ALL-GTK-SD-SMP-SMA-SMK-SLB'!AS$7,FALSE)</f>
        <v>0</v>
      </c>
      <c r="AS105" s="9">
        <f>VLOOKUP($E105,'ALL-GTK-SD-SMP-SMA-SMK-SLB'!$F$14:$CG$713,'ALL-GTK-SD-SMP-SMA-SMK-SLB'!AT$7,FALSE)</f>
        <v>0</v>
      </c>
      <c r="AT105" s="9">
        <f>VLOOKUP($E105,'ALL-GTK-SD-SMP-SMA-SMK-SLB'!$F$14:$CG$713,'ALL-GTK-SD-SMP-SMA-SMK-SLB'!AU$7,FALSE)</f>
        <v>0</v>
      </c>
      <c r="AU105" s="9">
        <f>VLOOKUP($E105,'ALL-GTK-SD-SMP-SMA-SMK-SLB'!$F$14:$CG$713,'ALL-GTK-SD-SMP-SMA-SMK-SLB'!AV$7,FALSE)</f>
        <v>0</v>
      </c>
      <c r="AV105" s="9">
        <f>VLOOKUP($E105,'ALL-GTK-SD-SMP-SMA-SMK-SLB'!$F$14:$CG$713,'ALL-GTK-SD-SMP-SMA-SMK-SLB'!AW$7,FALSE)</f>
        <v>0</v>
      </c>
      <c r="AW105" s="9">
        <f>VLOOKUP($E105,'ALL-GTK-SD-SMP-SMA-SMK-SLB'!$F$14:$CG$713,'ALL-GTK-SD-SMP-SMA-SMK-SLB'!AX$7,FALSE)</f>
        <v>0</v>
      </c>
      <c r="AX105" s="9">
        <f>VLOOKUP($E105,'ALL-GTK-SD-SMP-SMA-SMK-SLB'!$F$14:$CG$713,'ALL-GTK-SD-SMP-SMA-SMK-SLB'!AY$7,FALSE)</f>
        <v>4</v>
      </c>
      <c r="AY105" s="9">
        <f>VLOOKUP($E105,'ALL-GTK-SD-SMP-SMA-SMK-SLB'!$F$14:$CG$713,'ALL-GTK-SD-SMP-SMA-SMK-SLB'!AZ$7,FALSE)</f>
        <v>4</v>
      </c>
      <c r="AZ105" s="9">
        <f>VLOOKUP($E105,'ALL-GTK-SD-SMP-SMA-SMK-SLB'!$F$14:$CG$713,'ALL-GTK-SD-SMP-SMA-SMK-SLB'!BA$7,FALSE)</f>
        <v>0</v>
      </c>
      <c r="BA105" s="9">
        <f>VLOOKUP($E105,'ALL-GTK-SD-SMP-SMA-SMK-SLB'!$F$14:$CG$713,'ALL-GTK-SD-SMP-SMA-SMK-SLB'!BB$7,FALSE)</f>
        <v>0</v>
      </c>
      <c r="BB105" s="9">
        <f>VLOOKUP($E105,'ALL-GTK-SD-SMP-SMA-SMK-SLB'!$F$14:$CG$713,'ALL-GTK-SD-SMP-SMA-SMK-SLB'!BC$7,FALSE)</f>
        <v>0</v>
      </c>
      <c r="BC105" s="9">
        <f>VLOOKUP($E105,'ALL-GTK-SD-SMP-SMA-SMK-SLB'!$F$14:$CG$713,'ALL-GTK-SD-SMP-SMA-SMK-SLB'!BD$7,FALSE)</f>
        <v>0</v>
      </c>
      <c r="BD105" s="310">
        <f t="shared" si="56"/>
        <v>0</v>
      </c>
      <c r="BE105" s="310">
        <f t="shared" si="57"/>
        <v>0</v>
      </c>
      <c r="BF105" s="10">
        <f t="shared" si="58"/>
        <v>0</v>
      </c>
      <c r="BG105" s="311">
        <f t="shared" si="59"/>
        <v>4</v>
      </c>
      <c r="BH105" s="311">
        <f t="shared" si="60"/>
        <v>4</v>
      </c>
      <c r="BI105" s="10">
        <f t="shared" si="61"/>
        <v>8</v>
      </c>
      <c r="BJ105" s="44">
        <f t="shared" si="62"/>
        <v>4</v>
      </c>
      <c r="BK105" s="44">
        <f t="shared" si="63"/>
        <v>4</v>
      </c>
      <c r="BL105" s="11">
        <f t="shared" si="64"/>
        <v>8</v>
      </c>
      <c r="BM105" s="9">
        <f>VLOOKUP($E105,'ALL-GTK-SD-SMP-SMA-SMK-SLB'!$F$14:$CG$713,'ALL-GTK-SD-SMP-SMA-SMK-SLB'!BN$7,FALSE)</f>
        <v>0</v>
      </c>
      <c r="BN105" s="9">
        <f>VLOOKUP($E105,'ALL-GTK-SD-SMP-SMA-SMK-SLB'!$F$14:$CG$713,'ALL-GTK-SD-SMP-SMA-SMK-SLB'!BO$7,FALSE)</f>
        <v>0</v>
      </c>
      <c r="BO105" s="9">
        <f>VLOOKUP($E105,'ALL-GTK-SD-SMP-SMA-SMK-SLB'!$F$14:$CG$713,'ALL-GTK-SD-SMP-SMA-SMK-SLB'!BP$7,FALSE)</f>
        <v>0</v>
      </c>
      <c r="BP105" s="9">
        <f>VLOOKUP($E105,'ALL-GTK-SD-SMP-SMA-SMK-SLB'!$F$14:$CG$713,'ALL-GTK-SD-SMP-SMA-SMK-SLB'!BQ$7,FALSE)</f>
        <v>0</v>
      </c>
      <c r="BQ105" s="9">
        <f>VLOOKUP($E105,'ALL-GTK-SD-SMP-SMA-SMK-SLB'!$F$14:$CG$713,'ALL-GTK-SD-SMP-SMA-SMK-SLB'!BR$7,FALSE)</f>
        <v>0</v>
      </c>
      <c r="BR105" s="9">
        <f>VLOOKUP($E105,'ALL-GTK-SD-SMP-SMA-SMK-SLB'!$F$14:$CG$713,'ALL-GTK-SD-SMP-SMA-SMK-SLB'!BS$7,FALSE)</f>
        <v>0</v>
      </c>
      <c r="BS105" s="9">
        <f>VLOOKUP($E105,'ALL-GTK-SD-SMP-SMA-SMK-SLB'!$F$14:$CG$713,'ALL-GTK-SD-SMP-SMA-SMK-SLB'!BT$7,FALSE)</f>
        <v>1</v>
      </c>
      <c r="BT105" s="9">
        <f>VLOOKUP($E105,'ALL-GTK-SD-SMP-SMA-SMK-SLB'!$F$14:$CG$713,'ALL-GTK-SD-SMP-SMA-SMK-SLB'!BU$7,FALSE)</f>
        <v>0</v>
      </c>
      <c r="BU105" s="299">
        <f t="shared" si="65"/>
        <v>1</v>
      </c>
      <c r="BV105" s="299">
        <f t="shared" si="66"/>
        <v>0</v>
      </c>
      <c r="BW105" s="44">
        <f t="shared" si="67"/>
        <v>1</v>
      </c>
      <c r="BX105" s="44">
        <f t="shared" si="68"/>
        <v>0</v>
      </c>
      <c r="BY105" s="11">
        <f t="shared" si="69"/>
        <v>1</v>
      </c>
      <c r="BZ105" s="14">
        <f t="shared" si="70"/>
        <v>4</v>
      </c>
      <c r="CA105" s="14">
        <f t="shared" si="71"/>
        <v>4</v>
      </c>
      <c r="CB105" s="13">
        <f t="shared" si="72"/>
        <v>1</v>
      </c>
      <c r="CC105" s="13">
        <f t="shared" si="73"/>
        <v>0</v>
      </c>
      <c r="CD105" s="312">
        <f t="shared" si="74"/>
        <v>5</v>
      </c>
      <c r="CE105" s="312">
        <f t="shared" si="75"/>
        <v>4</v>
      </c>
      <c r="CF105" s="313">
        <f t="shared" si="76"/>
        <v>9</v>
      </c>
      <c r="CG105" s="302" t="str">
        <f t="shared" si="77"/>
        <v>OK</v>
      </c>
    </row>
    <row r="106" spans="1:85" ht="14.25" x14ac:dyDescent="0.25">
      <c r="A106" s="6">
        <v>94</v>
      </c>
      <c r="B106" s="495">
        <v>94</v>
      </c>
      <c r="C106" s="495" t="s">
        <v>6</v>
      </c>
      <c r="D106" s="496" t="s">
        <v>27</v>
      </c>
      <c r="E106" s="626">
        <v>20319773</v>
      </c>
      <c r="F106" s="627" t="s">
        <v>361</v>
      </c>
      <c r="G106" s="624" t="s">
        <v>52</v>
      </c>
      <c r="H106" s="9">
        <f>VLOOKUP($E106,'ALL-GTK-SD-SMP-SMA-SMK-SLB'!$F$14:$CG$713,'ALL-GTK-SD-SMP-SMA-SMK-SLB'!I$7,FALSE)</f>
        <v>0</v>
      </c>
      <c r="I106" s="9">
        <f>VLOOKUP($E106,'ALL-GTK-SD-SMP-SMA-SMK-SLB'!$F$14:$CG$713,'ALL-GTK-SD-SMP-SMA-SMK-SLB'!J$7,FALSE)</f>
        <v>0</v>
      </c>
      <c r="J106" s="9">
        <f>VLOOKUP($E106,'ALL-GTK-SD-SMP-SMA-SMK-SLB'!$F$14:$CG$713,'ALL-GTK-SD-SMP-SMA-SMK-SLB'!K$7,FALSE)</f>
        <v>0</v>
      </c>
      <c r="K106" s="9">
        <f>VLOOKUP($E106,'ALL-GTK-SD-SMP-SMA-SMK-SLB'!$F$14:$CG$713,'ALL-GTK-SD-SMP-SMA-SMK-SLB'!L$7,FALSE)</f>
        <v>0</v>
      </c>
      <c r="L106" s="9">
        <f>VLOOKUP($E106,'ALL-GTK-SD-SMP-SMA-SMK-SLB'!$F$14:$CG$713,'ALL-GTK-SD-SMP-SMA-SMK-SLB'!M$7,FALSE)</f>
        <v>0</v>
      </c>
      <c r="M106" s="9">
        <f>VLOOKUP($E106,'ALL-GTK-SD-SMP-SMA-SMK-SLB'!$F$14:$CG$713,'ALL-GTK-SD-SMP-SMA-SMK-SLB'!N$7,FALSE)</f>
        <v>1</v>
      </c>
      <c r="N106" s="9">
        <f>VLOOKUP($E106,'ALL-GTK-SD-SMP-SMA-SMK-SLB'!$F$14:$CG$713,'ALL-GTK-SD-SMP-SMA-SMK-SLB'!O$7,FALSE)</f>
        <v>1</v>
      </c>
      <c r="O106" s="9">
        <f>VLOOKUP($E106,'ALL-GTK-SD-SMP-SMA-SMK-SLB'!$F$14:$CG$713,'ALL-GTK-SD-SMP-SMA-SMK-SLB'!P$7,FALSE)</f>
        <v>2</v>
      </c>
      <c r="P106" s="299">
        <f t="shared" si="42"/>
        <v>1</v>
      </c>
      <c r="Q106" s="299">
        <f t="shared" si="43"/>
        <v>3</v>
      </c>
      <c r="R106" s="300">
        <f t="shared" si="44"/>
        <v>4</v>
      </c>
      <c r="S106" s="9">
        <f>VLOOKUP($E106,'ALL-GTK-SD-SMP-SMA-SMK-SLB'!$F$14:$CG$713,'ALL-GTK-SD-SMP-SMA-SMK-SLB'!T$7,FALSE)</f>
        <v>1</v>
      </c>
      <c r="T106" s="9">
        <f>VLOOKUP($E106,'ALL-GTK-SD-SMP-SMA-SMK-SLB'!$F$14:$CG$713,'ALL-GTK-SD-SMP-SMA-SMK-SLB'!U$7,FALSE)</f>
        <v>0</v>
      </c>
      <c r="U106" s="9">
        <f>VLOOKUP($E106,'ALL-GTK-SD-SMP-SMA-SMK-SLB'!$F$14:$CG$713,'ALL-GTK-SD-SMP-SMA-SMK-SLB'!V$7,FALSE)</f>
        <v>0</v>
      </c>
      <c r="V106" s="9">
        <f>VLOOKUP($E106,'ALL-GTK-SD-SMP-SMA-SMK-SLB'!$F$14:$CG$713,'ALL-GTK-SD-SMP-SMA-SMK-SLB'!W$7,FALSE)</f>
        <v>0</v>
      </c>
      <c r="W106" s="9">
        <f>VLOOKUP($E106,'ALL-GTK-SD-SMP-SMA-SMK-SLB'!$F$14:$CG$713,'ALL-GTK-SD-SMP-SMA-SMK-SLB'!X$7,FALSE)</f>
        <v>3</v>
      </c>
      <c r="X106" s="9">
        <f>VLOOKUP($E106,'ALL-GTK-SD-SMP-SMA-SMK-SLB'!$F$14:$CG$713,'ALL-GTK-SD-SMP-SMA-SMK-SLB'!Y$7,FALSE)</f>
        <v>3</v>
      </c>
      <c r="Y106" s="299">
        <f t="shared" si="45"/>
        <v>4</v>
      </c>
      <c r="Z106" s="299">
        <f t="shared" si="46"/>
        <v>3</v>
      </c>
      <c r="AA106" s="10">
        <f t="shared" si="47"/>
        <v>7</v>
      </c>
      <c r="AB106" s="44">
        <f t="shared" si="48"/>
        <v>5</v>
      </c>
      <c r="AC106" s="44">
        <f t="shared" si="49"/>
        <v>6</v>
      </c>
      <c r="AD106" s="11">
        <f t="shared" si="50"/>
        <v>11</v>
      </c>
      <c r="AE106" s="9">
        <f>VLOOKUP($E106,'ALL-GTK-SD-SMP-SMA-SMK-SLB'!$F$14:$CG$713,'ALL-GTK-SD-SMP-SMA-SMK-SLB'!AF$7,FALSE)</f>
        <v>3</v>
      </c>
      <c r="AF106" s="9">
        <f>VLOOKUP($E106,'ALL-GTK-SD-SMP-SMA-SMK-SLB'!$F$14:$CG$713,'ALL-GTK-SD-SMP-SMA-SMK-SLB'!AG$7,FALSE)</f>
        <v>5</v>
      </c>
      <c r="AG106" s="10">
        <f t="shared" si="51"/>
        <v>8</v>
      </c>
      <c r="AH106" s="9">
        <f>VLOOKUP($E106,'ALL-GTK-SD-SMP-SMA-SMK-SLB'!$F$14:$CG$713,'ALL-GTK-SD-SMP-SMA-SMK-SLB'!AI$7,FALSE)</f>
        <v>2</v>
      </c>
      <c r="AI106" s="9">
        <f>VLOOKUP($E106,'ALL-GTK-SD-SMP-SMA-SMK-SLB'!$F$14:$CG$713,'ALL-GTK-SD-SMP-SMA-SMK-SLB'!AJ$7,FALSE)</f>
        <v>1</v>
      </c>
      <c r="AJ106" s="10">
        <f t="shared" si="52"/>
        <v>3</v>
      </c>
      <c r="AK106" s="44">
        <f t="shared" si="53"/>
        <v>5</v>
      </c>
      <c r="AL106" s="44">
        <f t="shared" si="54"/>
        <v>6</v>
      </c>
      <c r="AM106" s="11">
        <f t="shared" si="55"/>
        <v>11</v>
      </c>
      <c r="AN106" s="299">
        <f>VLOOKUP($E106,'ALL-GTK-SD-SMP-SMA-SMK-SLB'!$F$14:$CG$713,'ALL-GTK-SD-SMP-SMA-SMK-SLB'!AO$7,FALSE)</f>
        <v>0</v>
      </c>
      <c r="AO106" s="299">
        <f>VLOOKUP($E106,'ALL-GTK-SD-SMP-SMA-SMK-SLB'!$F$14:$CG$713,'ALL-GTK-SD-SMP-SMA-SMK-SLB'!AP$7,FALSE)</f>
        <v>0</v>
      </c>
      <c r="AP106" s="9">
        <f>VLOOKUP($E106,'ALL-GTK-SD-SMP-SMA-SMK-SLB'!$F$14:$CG$713,'ALL-GTK-SD-SMP-SMA-SMK-SLB'!AQ$7,FALSE)</f>
        <v>0</v>
      </c>
      <c r="AQ106" s="9">
        <f>VLOOKUP($E106,'ALL-GTK-SD-SMP-SMA-SMK-SLB'!$F$14:$CG$713,'ALL-GTK-SD-SMP-SMA-SMK-SLB'!AR$7,FALSE)</f>
        <v>0</v>
      </c>
      <c r="AR106" s="9">
        <f>VLOOKUP($E106,'ALL-GTK-SD-SMP-SMA-SMK-SLB'!$F$14:$CG$713,'ALL-GTK-SD-SMP-SMA-SMK-SLB'!AS$7,FALSE)</f>
        <v>0</v>
      </c>
      <c r="AS106" s="9">
        <f>VLOOKUP($E106,'ALL-GTK-SD-SMP-SMA-SMK-SLB'!$F$14:$CG$713,'ALL-GTK-SD-SMP-SMA-SMK-SLB'!AT$7,FALSE)</f>
        <v>0</v>
      </c>
      <c r="AT106" s="9">
        <f>VLOOKUP($E106,'ALL-GTK-SD-SMP-SMA-SMK-SLB'!$F$14:$CG$713,'ALL-GTK-SD-SMP-SMA-SMK-SLB'!AU$7,FALSE)</f>
        <v>0</v>
      </c>
      <c r="AU106" s="9">
        <f>VLOOKUP($E106,'ALL-GTK-SD-SMP-SMA-SMK-SLB'!$F$14:$CG$713,'ALL-GTK-SD-SMP-SMA-SMK-SLB'!AV$7,FALSE)</f>
        <v>0</v>
      </c>
      <c r="AV106" s="9">
        <f>VLOOKUP($E106,'ALL-GTK-SD-SMP-SMA-SMK-SLB'!$F$14:$CG$713,'ALL-GTK-SD-SMP-SMA-SMK-SLB'!AW$7,FALSE)</f>
        <v>0</v>
      </c>
      <c r="AW106" s="9">
        <f>VLOOKUP($E106,'ALL-GTK-SD-SMP-SMA-SMK-SLB'!$F$14:$CG$713,'ALL-GTK-SD-SMP-SMA-SMK-SLB'!AX$7,FALSE)</f>
        <v>0</v>
      </c>
      <c r="AX106" s="9">
        <f>VLOOKUP($E106,'ALL-GTK-SD-SMP-SMA-SMK-SLB'!$F$14:$CG$713,'ALL-GTK-SD-SMP-SMA-SMK-SLB'!AY$7,FALSE)</f>
        <v>5</v>
      </c>
      <c r="AY106" s="9">
        <f>VLOOKUP($E106,'ALL-GTK-SD-SMP-SMA-SMK-SLB'!$F$14:$CG$713,'ALL-GTK-SD-SMP-SMA-SMK-SLB'!AZ$7,FALSE)</f>
        <v>6</v>
      </c>
      <c r="AZ106" s="9">
        <f>VLOOKUP($E106,'ALL-GTK-SD-SMP-SMA-SMK-SLB'!$F$14:$CG$713,'ALL-GTK-SD-SMP-SMA-SMK-SLB'!BA$7,FALSE)</f>
        <v>0</v>
      </c>
      <c r="BA106" s="9">
        <f>VLOOKUP($E106,'ALL-GTK-SD-SMP-SMA-SMK-SLB'!$F$14:$CG$713,'ALL-GTK-SD-SMP-SMA-SMK-SLB'!BB$7,FALSE)</f>
        <v>0</v>
      </c>
      <c r="BB106" s="9">
        <f>VLOOKUP($E106,'ALL-GTK-SD-SMP-SMA-SMK-SLB'!$F$14:$CG$713,'ALL-GTK-SD-SMP-SMA-SMK-SLB'!BC$7,FALSE)</f>
        <v>0</v>
      </c>
      <c r="BC106" s="9">
        <f>VLOOKUP($E106,'ALL-GTK-SD-SMP-SMA-SMK-SLB'!$F$14:$CG$713,'ALL-GTK-SD-SMP-SMA-SMK-SLB'!BD$7,FALSE)</f>
        <v>0</v>
      </c>
      <c r="BD106" s="310">
        <f t="shared" si="56"/>
        <v>0</v>
      </c>
      <c r="BE106" s="310">
        <f t="shared" si="57"/>
        <v>0</v>
      </c>
      <c r="BF106" s="10">
        <f t="shared" si="58"/>
        <v>0</v>
      </c>
      <c r="BG106" s="311">
        <f t="shared" si="59"/>
        <v>5</v>
      </c>
      <c r="BH106" s="311">
        <f t="shared" si="60"/>
        <v>6</v>
      </c>
      <c r="BI106" s="10">
        <f t="shared" si="61"/>
        <v>11</v>
      </c>
      <c r="BJ106" s="44">
        <f t="shared" si="62"/>
        <v>5</v>
      </c>
      <c r="BK106" s="44">
        <f t="shared" si="63"/>
        <v>6</v>
      </c>
      <c r="BL106" s="11">
        <f t="shared" si="64"/>
        <v>11</v>
      </c>
      <c r="BM106" s="9">
        <f>VLOOKUP($E106,'ALL-GTK-SD-SMP-SMA-SMK-SLB'!$F$14:$CG$713,'ALL-GTK-SD-SMP-SMA-SMK-SLB'!BN$7,FALSE)</f>
        <v>0</v>
      </c>
      <c r="BN106" s="9">
        <f>VLOOKUP($E106,'ALL-GTK-SD-SMP-SMA-SMK-SLB'!$F$14:$CG$713,'ALL-GTK-SD-SMP-SMA-SMK-SLB'!BO$7,FALSE)</f>
        <v>0</v>
      </c>
      <c r="BO106" s="9">
        <f>VLOOKUP($E106,'ALL-GTK-SD-SMP-SMA-SMK-SLB'!$F$14:$CG$713,'ALL-GTK-SD-SMP-SMA-SMK-SLB'!BP$7,FALSE)</f>
        <v>0</v>
      </c>
      <c r="BP106" s="9">
        <f>VLOOKUP($E106,'ALL-GTK-SD-SMP-SMA-SMK-SLB'!$F$14:$CG$713,'ALL-GTK-SD-SMP-SMA-SMK-SLB'!BQ$7,FALSE)</f>
        <v>0</v>
      </c>
      <c r="BQ106" s="9">
        <f>VLOOKUP($E106,'ALL-GTK-SD-SMP-SMA-SMK-SLB'!$F$14:$CG$713,'ALL-GTK-SD-SMP-SMA-SMK-SLB'!BR$7,FALSE)</f>
        <v>0</v>
      </c>
      <c r="BR106" s="9">
        <f>VLOOKUP($E106,'ALL-GTK-SD-SMP-SMA-SMK-SLB'!$F$14:$CG$713,'ALL-GTK-SD-SMP-SMA-SMK-SLB'!BS$7,FALSE)</f>
        <v>0</v>
      </c>
      <c r="BS106" s="9">
        <f>VLOOKUP($E106,'ALL-GTK-SD-SMP-SMA-SMK-SLB'!$F$14:$CG$713,'ALL-GTK-SD-SMP-SMA-SMK-SLB'!BT$7,FALSE)</f>
        <v>1</v>
      </c>
      <c r="BT106" s="9">
        <f>VLOOKUP($E106,'ALL-GTK-SD-SMP-SMA-SMK-SLB'!$F$14:$CG$713,'ALL-GTK-SD-SMP-SMA-SMK-SLB'!BU$7,FALSE)</f>
        <v>0</v>
      </c>
      <c r="BU106" s="299">
        <f t="shared" si="65"/>
        <v>1</v>
      </c>
      <c r="BV106" s="299">
        <f t="shared" si="66"/>
        <v>0</v>
      </c>
      <c r="BW106" s="44">
        <f t="shared" si="67"/>
        <v>1</v>
      </c>
      <c r="BX106" s="44">
        <f t="shared" si="68"/>
        <v>0</v>
      </c>
      <c r="BY106" s="11">
        <f t="shared" si="69"/>
        <v>1</v>
      </c>
      <c r="BZ106" s="14">
        <f t="shared" si="70"/>
        <v>5</v>
      </c>
      <c r="CA106" s="14">
        <f t="shared" si="71"/>
        <v>6</v>
      </c>
      <c r="CB106" s="13">
        <f t="shared" si="72"/>
        <v>1</v>
      </c>
      <c r="CC106" s="13">
        <f t="shared" si="73"/>
        <v>0</v>
      </c>
      <c r="CD106" s="312">
        <f t="shared" si="74"/>
        <v>6</v>
      </c>
      <c r="CE106" s="312">
        <f t="shared" si="75"/>
        <v>6</v>
      </c>
      <c r="CF106" s="313">
        <f t="shared" si="76"/>
        <v>12</v>
      </c>
      <c r="CG106" s="302" t="str">
        <f t="shared" si="77"/>
        <v>OK</v>
      </c>
    </row>
    <row r="107" spans="1:85" ht="14.25" x14ac:dyDescent="0.25">
      <c r="A107" s="6">
        <v>95</v>
      </c>
      <c r="B107" s="495">
        <v>95</v>
      </c>
      <c r="C107" s="495" t="s">
        <v>6</v>
      </c>
      <c r="D107" s="496" t="s">
        <v>27</v>
      </c>
      <c r="E107" s="626">
        <v>20319785</v>
      </c>
      <c r="F107" s="627" t="s">
        <v>362</v>
      </c>
      <c r="G107" s="624" t="s">
        <v>52</v>
      </c>
      <c r="H107" s="9">
        <f>VLOOKUP($E107,'ALL-GTK-SD-SMP-SMA-SMK-SLB'!$F$14:$CG$713,'ALL-GTK-SD-SMP-SMA-SMK-SLB'!I$7,FALSE)</f>
        <v>0</v>
      </c>
      <c r="I107" s="9">
        <f>VLOOKUP($E107,'ALL-GTK-SD-SMP-SMA-SMK-SLB'!$F$14:$CG$713,'ALL-GTK-SD-SMP-SMA-SMK-SLB'!J$7,FALSE)</f>
        <v>0</v>
      </c>
      <c r="J107" s="9">
        <f>VLOOKUP($E107,'ALL-GTK-SD-SMP-SMA-SMK-SLB'!$F$14:$CG$713,'ALL-GTK-SD-SMP-SMA-SMK-SLB'!K$7,FALSE)</f>
        <v>1</v>
      </c>
      <c r="K107" s="9">
        <f>VLOOKUP($E107,'ALL-GTK-SD-SMP-SMA-SMK-SLB'!$F$14:$CG$713,'ALL-GTK-SD-SMP-SMA-SMK-SLB'!L$7,FALSE)</f>
        <v>0</v>
      </c>
      <c r="L107" s="9">
        <f>VLOOKUP($E107,'ALL-GTK-SD-SMP-SMA-SMK-SLB'!$F$14:$CG$713,'ALL-GTK-SD-SMP-SMA-SMK-SLB'!M$7,FALSE)</f>
        <v>1</v>
      </c>
      <c r="M107" s="9">
        <f>VLOOKUP($E107,'ALL-GTK-SD-SMP-SMA-SMK-SLB'!$F$14:$CG$713,'ALL-GTK-SD-SMP-SMA-SMK-SLB'!N$7,FALSE)</f>
        <v>0</v>
      </c>
      <c r="N107" s="9">
        <f>VLOOKUP($E107,'ALL-GTK-SD-SMP-SMA-SMK-SLB'!$F$14:$CG$713,'ALL-GTK-SD-SMP-SMA-SMK-SLB'!O$7,FALSE)</f>
        <v>1</v>
      </c>
      <c r="O107" s="9">
        <f>VLOOKUP($E107,'ALL-GTK-SD-SMP-SMA-SMK-SLB'!$F$14:$CG$713,'ALL-GTK-SD-SMP-SMA-SMK-SLB'!P$7,FALSE)</f>
        <v>1</v>
      </c>
      <c r="P107" s="299">
        <f t="shared" si="42"/>
        <v>3</v>
      </c>
      <c r="Q107" s="299">
        <f t="shared" si="43"/>
        <v>1</v>
      </c>
      <c r="R107" s="300">
        <f t="shared" si="44"/>
        <v>4</v>
      </c>
      <c r="S107" s="9">
        <f>VLOOKUP($E107,'ALL-GTK-SD-SMP-SMA-SMK-SLB'!$F$14:$CG$713,'ALL-GTK-SD-SMP-SMA-SMK-SLB'!T$7,FALSE)</f>
        <v>0</v>
      </c>
      <c r="T107" s="9">
        <f>VLOOKUP($E107,'ALL-GTK-SD-SMP-SMA-SMK-SLB'!$F$14:$CG$713,'ALL-GTK-SD-SMP-SMA-SMK-SLB'!U$7,FALSE)</f>
        <v>0</v>
      </c>
      <c r="U107" s="9">
        <f>VLOOKUP($E107,'ALL-GTK-SD-SMP-SMA-SMK-SLB'!$F$14:$CG$713,'ALL-GTK-SD-SMP-SMA-SMK-SLB'!V$7,FALSE)</f>
        <v>2</v>
      </c>
      <c r="V107" s="9">
        <f>VLOOKUP($E107,'ALL-GTK-SD-SMP-SMA-SMK-SLB'!$F$14:$CG$713,'ALL-GTK-SD-SMP-SMA-SMK-SLB'!W$7,FALSE)</f>
        <v>5</v>
      </c>
      <c r="W107" s="9">
        <f>VLOOKUP($E107,'ALL-GTK-SD-SMP-SMA-SMK-SLB'!$F$14:$CG$713,'ALL-GTK-SD-SMP-SMA-SMK-SLB'!X$7,FALSE)</f>
        <v>0</v>
      </c>
      <c r="X107" s="9">
        <f>VLOOKUP($E107,'ALL-GTK-SD-SMP-SMA-SMK-SLB'!$F$14:$CG$713,'ALL-GTK-SD-SMP-SMA-SMK-SLB'!Y$7,FALSE)</f>
        <v>1</v>
      </c>
      <c r="Y107" s="299">
        <f t="shared" si="45"/>
        <v>2</v>
      </c>
      <c r="Z107" s="299">
        <f t="shared" si="46"/>
        <v>6</v>
      </c>
      <c r="AA107" s="10">
        <f t="shared" si="47"/>
        <v>8</v>
      </c>
      <c r="AB107" s="44">
        <f t="shared" si="48"/>
        <v>5</v>
      </c>
      <c r="AC107" s="44">
        <f t="shared" si="49"/>
        <v>7</v>
      </c>
      <c r="AD107" s="11">
        <f t="shared" si="50"/>
        <v>12</v>
      </c>
      <c r="AE107" s="9">
        <f>VLOOKUP($E107,'ALL-GTK-SD-SMP-SMA-SMK-SLB'!$F$14:$CG$713,'ALL-GTK-SD-SMP-SMA-SMK-SLB'!AF$7,FALSE)</f>
        <v>3</v>
      </c>
      <c r="AF107" s="9">
        <f>VLOOKUP($E107,'ALL-GTK-SD-SMP-SMA-SMK-SLB'!$F$14:$CG$713,'ALL-GTK-SD-SMP-SMA-SMK-SLB'!AG$7,FALSE)</f>
        <v>7</v>
      </c>
      <c r="AG107" s="10">
        <f t="shared" si="51"/>
        <v>10</v>
      </c>
      <c r="AH107" s="9">
        <f>VLOOKUP($E107,'ALL-GTK-SD-SMP-SMA-SMK-SLB'!$F$14:$CG$713,'ALL-GTK-SD-SMP-SMA-SMK-SLB'!AI$7,FALSE)</f>
        <v>2</v>
      </c>
      <c r="AI107" s="9">
        <f>VLOOKUP($E107,'ALL-GTK-SD-SMP-SMA-SMK-SLB'!$F$14:$CG$713,'ALL-GTK-SD-SMP-SMA-SMK-SLB'!AJ$7,FALSE)</f>
        <v>0</v>
      </c>
      <c r="AJ107" s="10">
        <f t="shared" si="52"/>
        <v>2</v>
      </c>
      <c r="AK107" s="44">
        <f t="shared" si="53"/>
        <v>5</v>
      </c>
      <c r="AL107" s="44">
        <f t="shared" si="54"/>
        <v>7</v>
      </c>
      <c r="AM107" s="11">
        <f t="shared" si="55"/>
        <v>12</v>
      </c>
      <c r="AN107" s="299">
        <f>VLOOKUP($E107,'ALL-GTK-SD-SMP-SMA-SMK-SLB'!$F$14:$CG$713,'ALL-GTK-SD-SMP-SMA-SMK-SLB'!AO$7,FALSE)</f>
        <v>0</v>
      </c>
      <c r="AO107" s="299">
        <f>VLOOKUP($E107,'ALL-GTK-SD-SMP-SMA-SMK-SLB'!$F$14:$CG$713,'ALL-GTK-SD-SMP-SMA-SMK-SLB'!AP$7,FALSE)</f>
        <v>0</v>
      </c>
      <c r="AP107" s="9">
        <f>VLOOKUP($E107,'ALL-GTK-SD-SMP-SMA-SMK-SLB'!$F$14:$CG$713,'ALL-GTK-SD-SMP-SMA-SMK-SLB'!AQ$7,FALSE)</f>
        <v>0</v>
      </c>
      <c r="AQ107" s="9">
        <f>VLOOKUP($E107,'ALL-GTK-SD-SMP-SMA-SMK-SLB'!$F$14:$CG$713,'ALL-GTK-SD-SMP-SMA-SMK-SLB'!AR$7,FALSE)</f>
        <v>0</v>
      </c>
      <c r="AR107" s="9">
        <f>VLOOKUP($E107,'ALL-GTK-SD-SMP-SMA-SMK-SLB'!$F$14:$CG$713,'ALL-GTK-SD-SMP-SMA-SMK-SLB'!AS$7,FALSE)</f>
        <v>0</v>
      </c>
      <c r="AS107" s="9">
        <f>VLOOKUP($E107,'ALL-GTK-SD-SMP-SMA-SMK-SLB'!$F$14:$CG$713,'ALL-GTK-SD-SMP-SMA-SMK-SLB'!AT$7,FALSE)</f>
        <v>1</v>
      </c>
      <c r="AT107" s="9">
        <f>VLOOKUP($E107,'ALL-GTK-SD-SMP-SMA-SMK-SLB'!$F$14:$CG$713,'ALL-GTK-SD-SMP-SMA-SMK-SLB'!AU$7,FALSE)</f>
        <v>0</v>
      </c>
      <c r="AU107" s="9">
        <f>VLOOKUP($E107,'ALL-GTK-SD-SMP-SMA-SMK-SLB'!$F$14:$CG$713,'ALL-GTK-SD-SMP-SMA-SMK-SLB'!AV$7,FALSE)</f>
        <v>0</v>
      </c>
      <c r="AV107" s="9">
        <f>VLOOKUP($E107,'ALL-GTK-SD-SMP-SMA-SMK-SLB'!$F$14:$CG$713,'ALL-GTK-SD-SMP-SMA-SMK-SLB'!AW$7,FALSE)</f>
        <v>0</v>
      </c>
      <c r="AW107" s="9">
        <f>VLOOKUP($E107,'ALL-GTK-SD-SMP-SMA-SMK-SLB'!$F$14:$CG$713,'ALL-GTK-SD-SMP-SMA-SMK-SLB'!AX$7,FALSE)</f>
        <v>0</v>
      </c>
      <c r="AX107" s="9">
        <f>VLOOKUP($E107,'ALL-GTK-SD-SMP-SMA-SMK-SLB'!$F$14:$CG$713,'ALL-GTK-SD-SMP-SMA-SMK-SLB'!AY$7,FALSE)</f>
        <v>5</v>
      </c>
      <c r="AY107" s="9">
        <f>VLOOKUP($E107,'ALL-GTK-SD-SMP-SMA-SMK-SLB'!$F$14:$CG$713,'ALL-GTK-SD-SMP-SMA-SMK-SLB'!AZ$7,FALSE)</f>
        <v>6</v>
      </c>
      <c r="AZ107" s="9">
        <f>VLOOKUP($E107,'ALL-GTK-SD-SMP-SMA-SMK-SLB'!$F$14:$CG$713,'ALL-GTK-SD-SMP-SMA-SMK-SLB'!BA$7,FALSE)</f>
        <v>0</v>
      </c>
      <c r="BA107" s="9">
        <f>VLOOKUP($E107,'ALL-GTK-SD-SMP-SMA-SMK-SLB'!$F$14:$CG$713,'ALL-GTK-SD-SMP-SMA-SMK-SLB'!BB$7,FALSE)</f>
        <v>0</v>
      </c>
      <c r="BB107" s="9">
        <f>VLOOKUP($E107,'ALL-GTK-SD-SMP-SMA-SMK-SLB'!$F$14:$CG$713,'ALL-GTK-SD-SMP-SMA-SMK-SLB'!BC$7,FALSE)</f>
        <v>0</v>
      </c>
      <c r="BC107" s="9">
        <f>VLOOKUP($E107,'ALL-GTK-SD-SMP-SMA-SMK-SLB'!$F$14:$CG$713,'ALL-GTK-SD-SMP-SMA-SMK-SLB'!BD$7,FALSE)</f>
        <v>0</v>
      </c>
      <c r="BD107" s="310">
        <f t="shared" si="56"/>
        <v>0</v>
      </c>
      <c r="BE107" s="310">
        <f t="shared" si="57"/>
        <v>1</v>
      </c>
      <c r="BF107" s="10">
        <f t="shared" si="58"/>
        <v>1</v>
      </c>
      <c r="BG107" s="311">
        <f t="shared" si="59"/>
        <v>5</v>
      </c>
      <c r="BH107" s="311">
        <f t="shared" si="60"/>
        <v>6</v>
      </c>
      <c r="BI107" s="10">
        <f t="shared" si="61"/>
        <v>11</v>
      </c>
      <c r="BJ107" s="44">
        <f t="shared" si="62"/>
        <v>5</v>
      </c>
      <c r="BK107" s="44">
        <f t="shared" si="63"/>
        <v>7</v>
      </c>
      <c r="BL107" s="11">
        <f t="shared" si="64"/>
        <v>12</v>
      </c>
      <c r="BM107" s="9">
        <f>VLOOKUP($E107,'ALL-GTK-SD-SMP-SMA-SMK-SLB'!$F$14:$CG$713,'ALL-GTK-SD-SMP-SMA-SMK-SLB'!BN$7,FALSE)</f>
        <v>0</v>
      </c>
      <c r="BN107" s="9">
        <f>VLOOKUP($E107,'ALL-GTK-SD-SMP-SMA-SMK-SLB'!$F$14:$CG$713,'ALL-GTK-SD-SMP-SMA-SMK-SLB'!BO$7,FALSE)</f>
        <v>0</v>
      </c>
      <c r="BO107" s="9">
        <f>VLOOKUP($E107,'ALL-GTK-SD-SMP-SMA-SMK-SLB'!$F$14:$CG$713,'ALL-GTK-SD-SMP-SMA-SMK-SLB'!BP$7,FALSE)</f>
        <v>0</v>
      </c>
      <c r="BP107" s="9">
        <f>VLOOKUP($E107,'ALL-GTK-SD-SMP-SMA-SMK-SLB'!$F$14:$CG$713,'ALL-GTK-SD-SMP-SMA-SMK-SLB'!BQ$7,FALSE)</f>
        <v>0</v>
      </c>
      <c r="BQ107" s="9">
        <f>VLOOKUP($E107,'ALL-GTK-SD-SMP-SMA-SMK-SLB'!$F$14:$CG$713,'ALL-GTK-SD-SMP-SMA-SMK-SLB'!BR$7,FALSE)</f>
        <v>0</v>
      </c>
      <c r="BR107" s="9">
        <f>VLOOKUP($E107,'ALL-GTK-SD-SMP-SMA-SMK-SLB'!$F$14:$CG$713,'ALL-GTK-SD-SMP-SMA-SMK-SLB'!BS$7,FALSE)</f>
        <v>0</v>
      </c>
      <c r="BS107" s="9">
        <f>VLOOKUP($E107,'ALL-GTK-SD-SMP-SMA-SMK-SLB'!$F$14:$CG$713,'ALL-GTK-SD-SMP-SMA-SMK-SLB'!BT$7,FALSE)</f>
        <v>0</v>
      </c>
      <c r="BT107" s="9">
        <f>VLOOKUP($E107,'ALL-GTK-SD-SMP-SMA-SMK-SLB'!$F$14:$CG$713,'ALL-GTK-SD-SMP-SMA-SMK-SLB'!BU$7,FALSE)</f>
        <v>0</v>
      </c>
      <c r="BU107" s="299">
        <f t="shared" si="65"/>
        <v>0</v>
      </c>
      <c r="BV107" s="299">
        <f t="shared" si="66"/>
        <v>0</v>
      </c>
      <c r="BW107" s="44">
        <f t="shared" si="67"/>
        <v>0</v>
      </c>
      <c r="BX107" s="44">
        <f t="shared" si="68"/>
        <v>0</v>
      </c>
      <c r="BY107" s="11">
        <f t="shared" si="69"/>
        <v>0</v>
      </c>
      <c r="BZ107" s="14">
        <f t="shared" si="70"/>
        <v>5</v>
      </c>
      <c r="CA107" s="14">
        <f t="shared" si="71"/>
        <v>7</v>
      </c>
      <c r="CB107" s="13">
        <f t="shared" si="72"/>
        <v>0</v>
      </c>
      <c r="CC107" s="13">
        <f t="shared" si="73"/>
        <v>0</v>
      </c>
      <c r="CD107" s="312">
        <f t="shared" si="74"/>
        <v>5</v>
      </c>
      <c r="CE107" s="312">
        <f t="shared" si="75"/>
        <v>7</v>
      </c>
      <c r="CF107" s="313">
        <f t="shared" si="76"/>
        <v>12</v>
      </c>
      <c r="CG107" s="302" t="str">
        <f t="shared" si="77"/>
        <v>OK</v>
      </c>
    </row>
    <row r="108" spans="1:85" ht="14.25" x14ac:dyDescent="0.25">
      <c r="A108" s="6">
        <v>96</v>
      </c>
      <c r="B108" s="495">
        <v>96</v>
      </c>
      <c r="C108" s="495" t="s">
        <v>6</v>
      </c>
      <c r="D108" s="496" t="s">
        <v>27</v>
      </c>
      <c r="E108" s="626">
        <v>20319784</v>
      </c>
      <c r="F108" s="627" t="s">
        <v>363</v>
      </c>
      <c r="G108" s="624" t="s">
        <v>52</v>
      </c>
      <c r="H108" s="9">
        <f>VLOOKUP($E108,'ALL-GTK-SD-SMP-SMA-SMK-SLB'!$F$14:$CG$713,'ALL-GTK-SD-SMP-SMA-SMK-SLB'!I$7,FALSE)</f>
        <v>0</v>
      </c>
      <c r="I108" s="9">
        <f>VLOOKUP($E108,'ALL-GTK-SD-SMP-SMA-SMK-SLB'!$F$14:$CG$713,'ALL-GTK-SD-SMP-SMA-SMK-SLB'!J$7,FALSE)</f>
        <v>0</v>
      </c>
      <c r="J108" s="9">
        <f>VLOOKUP($E108,'ALL-GTK-SD-SMP-SMA-SMK-SLB'!$F$14:$CG$713,'ALL-GTK-SD-SMP-SMA-SMK-SLB'!K$7,FALSE)</f>
        <v>0</v>
      </c>
      <c r="K108" s="9">
        <f>VLOOKUP($E108,'ALL-GTK-SD-SMP-SMA-SMK-SLB'!$F$14:$CG$713,'ALL-GTK-SD-SMP-SMA-SMK-SLB'!L$7,FALSE)</f>
        <v>0</v>
      </c>
      <c r="L108" s="9">
        <f>VLOOKUP($E108,'ALL-GTK-SD-SMP-SMA-SMK-SLB'!$F$14:$CG$713,'ALL-GTK-SD-SMP-SMA-SMK-SLB'!M$7,FALSE)</f>
        <v>1</v>
      </c>
      <c r="M108" s="9">
        <f>VLOOKUP($E108,'ALL-GTK-SD-SMP-SMA-SMK-SLB'!$F$14:$CG$713,'ALL-GTK-SD-SMP-SMA-SMK-SLB'!N$7,FALSE)</f>
        <v>0</v>
      </c>
      <c r="N108" s="9">
        <f>VLOOKUP($E108,'ALL-GTK-SD-SMP-SMA-SMK-SLB'!$F$14:$CG$713,'ALL-GTK-SD-SMP-SMA-SMK-SLB'!O$7,FALSE)</f>
        <v>0</v>
      </c>
      <c r="O108" s="9">
        <f>VLOOKUP($E108,'ALL-GTK-SD-SMP-SMA-SMK-SLB'!$F$14:$CG$713,'ALL-GTK-SD-SMP-SMA-SMK-SLB'!P$7,FALSE)</f>
        <v>2</v>
      </c>
      <c r="P108" s="299">
        <f t="shared" si="42"/>
        <v>1</v>
      </c>
      <c r="Q108" s="299">
        <f t="shared" si="43"/>
        <v>2</v>
      </c>
      <c r="R108" s="300">
        <f t="shared" si="44"/>
        <v>3</v>
      </c>
      <c r="S108" s="9">
        <f>VLOOKUP($E108,'ALL-GTK-SD-SMP-SMA-SMK-SLB'!$F$14:$CG$713,'ALL-GTK-SD-SMP-SMA-SMK-SLB'!T$7,FALSE)</f>
        <v>0</v>
      </c>
      <c r="T108" s="9">
        <f>VLOOKUP($E108,'ALL-GTK-SD-SMP-SMA-SMK-SLB'!$F$14:$CG$713,'ALL-GTK-SD-SMP-SMA-SMK-SLB'!U$7,FALSE)</f>
        <v>0</v>
      </c>
      <c r="U108" s="9">
        <f>VLOOKUP($E108,'ALL-GTK-SD-SMP-SMA-SMK-SLB'!$F$14:$CG$713,'ALL-GTK-SD-SMP-SMA-SMK-SLB'!V$7,FALSE)</f>
        <v>0</v>
      </c>
      <c r="V108" s="9">
        <f>VLOOKUP($E108,'ALL-GTK-SD-SMP-SMA-SMK-SLB'!$F$14:$CG$713,'ALL-GTK-SD-SMP-SMA-SMK-SLB'!W$7,FALSE)</f>
        <v>0</v>
      </c>
      <c r="W108" s="9">
        <f>VLOOKUP($E108,'ALL-GTK-SD-SMP-SMA-SMK-SLB'!$F$14:$CG$713,'ALL-GTK-SD-SMP-SMA-SMK-SLB'!X$7,FALSE)</f>
        <v>1</v>
      </c>
      <c r="X108" s="9">
        <f>VLOOKUP($E108,'ALL-GTK-SD-SMP-SMA-SMK-SLB'!$F$14:$CG$713,'ALL-GTK-SD-SMP-SMA-SMK-SLB'!Y$7,FALSE)</f>
        <v>5</v>
      </c>
      <c r="Y108" s="299">
        <f t="shared" si="45"/>
        <v>1</v>
      </c>
      <c r="Z108" s="299">
        <f t="shared" si="46"/>
        <v>5</v>
      </c>
      <c r="AA108" s="10">
        <f t="shared" si="47"/>
        <v>6</v>
      </c>
      <c r="AB108" s="44">
        <f t="shared" si="48"/>
        <v>2</v>
      </c>
      <c r="AC108" s="44">
        <f t="shared" si="49"/>
        <v>7</v>
      </c>
      <c r="AD108" s="11">
        <f t="shared" si="50"/>
        <v>9</v>
      </c>
      <c r="AE108" s="9">
        <f>VLOOKUP($E108,'ALL-GTK-SD-SMP-SMA-SMK-SLB'!$F$14:$CG$713,'ALL-GTK-SD-SMP-SMA-SMK-SLB'!AF$7,FALSE)</f>
        <v>2</v>
      </c>
      <c r="AF108" s="9">
        <f>VLOOKUP($E108,'ALL-GTK-SD-SMP-SMA-SMK-SLB'!$F$14:$CG$713,'ALL-GTK-SD-SMP-SMA-SMK-SLB'!AG$7,FALSE)</f>
        <v>4</v>
      </c>
      <c r="AG108" s="10">
        <f t="shared" si="51"/>
        <v>6</v>
      </c>
      <c r="AH108" s="9">
        <f>VLOOKUP($E108,'ALL-GTK-SD-SMP-SMA-SMK-SLB'!$F$14:$CG$713,'ALL-GTK-SD-SMP-SMA-SMK-SLB'!AI$7,FALSE)</f>
        <v>0</v>
      </c>
      <c r="AI108" s="9">
        <f>VLOOKUP($E108,'ALL-GTK-SD-SMP-SMA-SMK-SLB'!$F$14:$CG$713,'ALL-GTK-SD-SMP-SMA-SMK-SLB'!AJ$7,FALSE)</f>
        <v>3</v>
      </c>
      <c r="AJ108" s="10">
        <f t="shared" si="52"/>
        <v>3</v>
      </c>
      <c r="AK108" s="44">
        <f t="shared" si="53"/>
        <v>2</v>
      </c>
      <c r="AL108" s="44">
        <f t="shared" si="54"/>
        <v>7</v>
      </c>
      <c r="AM108" s="11">
        <f t="shared" si="55"/>
        <v>9</v>
      </c>
      <c r="AN108" s="299">
        <f>VLOOKUP($E108,'ALL-GTK-SD-SMP-SMA-SMK-SLB'!$F$14:$CG$713,'ALL-GTK-SD-SMP-SMA-SMK-SLB'!AO$7,FALSE)</f>
        <v>0</v>
      </c>
      <c r="AO108" s="299">
        <f>VLOOKUP($E108,'ALL-GTK-SD-SMP-SMA-SMK-SLB'!$F$14:$CG$713,'ALL-GTK-SD-SMP-SMA-SMK-SLB'!AP$7,FALSE)</f>
        <v>0</v>
      </c>
      <c r="AP108" s="9">
        <f>VLOOKUP($E108,'ALL-GTK-SD-SMP-SMA-SMK-SLB'!$F$14:$CG$713,'ALL-GTK-SD-SMP-SMA-SMK-SLB'!AQ$7,FALSE)</f>
        <v>0</v>
      </c>
      <c r="AQ108" s="9">
        <f>VLOOKUP($E108,'ALL-GTK-SD-SMP-SMA-SMK-SLB'!$F$14:$CG$713,'ALL-GTK-SD-SMP-SMA-SMK-SLB'!AR$7,FALSE)</f>
        <v>0</v>
      </c>
      <c r="AR108" s="9">
        <f>VLOOKUP($E108,'ALL-GTK-SD-SMP-SMA-SMK-SLB'!$F$14:$CG$713,'ALL-GTK-SD-SMP-SMA-SMK-SLB'!AS$7,FALSE)</f>
        <v>0</v>
      </c>
      <c r="AS108" s="9">
        <f>VLOOKUP($E108,'ALL-GTK-SD-SMP-SMA-SMK-SLB'!$F$14:$CG$713,'ALL-GTK-SD-SMP-SMA-SMK-SLB'!AT$7,FALSE)</f>
        <v>0</v>
      </c>
      <c r="AT108" s="9">
        <f>VLOOKUP($E108,'ALL-GTK-SD-SMP-SMA-SMK-SLB'!$F$14:$CG$713,'ALL-GTK-SD-SMP-SMA-SMK-SLB'!AU$7,FALSE)</f>
        <v>0</v>
      </c>
      <c r="AU108" s="9">
        <f>VLOOKUP($E108,'ALL-GTK-SD-SMP-SMA-SMK-SLB'!$F$14:$CG$713,'ALL-GTK-SD-SMP-SMA-SMK-SLB'!AV$7,FALSE)</f>
        <v>0</v>
      </c>
      <c r="AV108" s="9">
        <f>VLOOKUP($E108,'ALL-GTK-SD-SMP-SMA-SMK-SLB'!$F$14:$CG$713,'ALL-GTK-SD-SMP-SMA-SMK-SLB'!AW$7,FALSE)</f>
        <v>0</v>
      </c>
      <c r="AW108" s="9">
        <f>VLOOKUP($E108,'ALL-GTK-SD-SMP-SMA-SMK-SLB'!$F$14:$CG$713,'ALL-GTK-SD-SMP-SMA-SMK-SLB'!AX$7,FALSE)</f>
        <v>0</v>
      </c>
      <c r="AX108" s="9">
        <f>VLOOKUP($E108,'ALL-GTK-SD-SMP-SMA-SMK-SLB'!$F$14:$CG$713,'ALL-GTK-SD-SMP-SMA-SMK-SLB'!AY$7,FALSE)</f>
        <v>2</v>
      </c>
      <c r="AY108" s="9">
        <f>VLOOKUP($E108,'ALL-GTK-SD-SMP-SMA-SMK-SLB'!$F$14:$CG$713,'ALL-GTK-SD-SMP-SMA-SMK-SLB'!AZ$7,FALSE)</f>
        <v>7</v>
      </c>
      <c r="AZ108" s="9">
        <f>VLOOKUP($E108,'ALL-GTK-SD-SMP-SMA-SMK-SLB'!$F$14:$CG$713,'ALL-GTK-SD-SMP-SMA-SMK-SLB'!BA$7,FALSE)</f>
        <v>0</v>
      </c>
      <c r="BA108" s="9">
        <f>VLOOKUP($E108,'ALL-GTK-SD-SMP-SMA-SMK-SLB'!$F$14:$CG$713,'ALL-GTK-SD-SMP-SMA-SMK-SLB'!BB$7,FALSE)</f>
        <v>0</v>
      </c>
      <c r="BB108" s="9">
        <f>VLOOKUP($E108,'ALL-GTK-SD-SMP-SMA-SMK-SLB'!$F$14:$CG$713,'ALL-GTK-SD-SMP-SMA-SMK-SLB'!BC$7,FALSE)</f>
        <v>0</v>
      </c>
      <c r="BC108" s="9">
        <f>VLOOKUP($E108,'ALL-GTK-SD-SMP-SMA-SMK-SLB'!$F$14:$CG$713,'ALL-GTK-SD-SMP-SMA-SMK-SLB'!BD$7,FALSE)</f>
        <v>0</v>
      </c>
      <c r="BD108" s="310">
        <f t="shared" si="56"/>
        <v>0</v>
      </c>
      <c r="BE108" s="310">
        <f t="shared" si="57"/>
        <v>0</v>
      </c>
      <c r="BF108" s="10">
        <f t="shared" si="58"/>
        <v>0</v>
      </c>
      <c r="BG108" s="311">
        <f t="shared" si="59"/>
        <v>2</v>
      </c>
      <c r="BH108" s="311">
        <f t="shared" si="60"/>
        <v>7</v>
      </c>
      <c r="BI108" s="10">
        <f t="shared" si="61"/>
        <v>9</v>
      </c>
      <c r="BJ108" s="44">
        <f t="shared" si="62"/>
        <v>2</v>
      </c>
      <c r="BK108" s="44">
        <f t="shared" si="63"/>
        <v>7</v>
      </c>
      <c r="BL108" s="11">
        <f t="shared" si="64"/>
        <v>9</v>
      </c>
      <c r="BM108" s="9">
        <f>VLOOKUP($E108,'ALL-GTK-SD-SMP-SMA-SMK-SLB'!$F$14:$CG$713,'ALL-GTK-SD-SMP-SMA-SMK-SLB'!BN$7,FALSE)</f>
        <v>0</v>
      </c>
      <c r="BN108" s="9">
        <f>VLOOKUP($E108,'ALL-GTK-SD-SMP-SMA-SMK-SLB'!$F$14:$CG$713,'ALL-GTK-SD-SMP-SMA-SMK-SLB'!BO$7,FALSE)</f>
        <v>0</v>
      </c>
      <c r="BO108" s="9">
        <f>VLOOKUP($E108,'ALL-GTK-SD-SMP-SMA-SMK-SLB'!$F$14:$CG$713,'ALL-GTK-SD-SMP-SMA-SMK-SLB'!BP$7,FALSE)</f>
        <v>0</v>
      </c>
      <c r="BP108" s="9">
        <f>VLOOKUP($E108,'ALL-GTK-SD-SMP-SMA-SMK-SLB'!$F$14:$CG$713,'ALL-GTK-SD-SMP-SMA-SMK-SLB'!BQ$7,FALSE)</f>
        <v>0</v>
      </c>
      <c r="BQ108" s="9">
        <f>VLOOKUP($E108,'ALL-GTK-SD-SMP-SMA-SMK-SLB'!$F$14:$CG$713,'ALL-GTK-SD-SMP-SMA-SMK-SLB'!BR$7,FALSE)</f>
        <v>0</v>
      </c>
      <c r="BR108" s="9">
        <f>VLOOKUP($E108,'ALL-GTK-SD-SMP-SMA-SMK-SLB'!$F$14:$CG$713,'ALL-GTK-SD-SMP-SMA-SMK-SLB'!BS$7,FALSE)</f>
        <v>0</v>
      </c>
      <c r="BS108" s="9">
        <f>VLOOKUP($E108,'ALL-GTK-SD-SMP-SMA-SMK-SLB'!$F$14:$CG$713,'ALL-GTK-SD-SMP-SMA-SMK-SLB'!BT$7,FALSE)</f>
        <v>0</v>
      </c>
      <c r="BT108" s="9">
        <f>VLOOKUP($E108,'ALL-GTK-SD-SMP-SMA-SMK-SLB'!$F$14:$CG$713,'ALL-GTK-SD-SMP-SMA-SMK-SLB'!BU$7,FALSE)</f>
        <v>1</v>
      </c>
      <c r="BU108" s="299">
        <f t="shared" si="65"/>
        <v>0</v>
      </c>
      <c r="BV108" s="299">
        <f t="shared" si="66"/>
        <v>1</v>
      </c>
      <c r="BW108" s="44">
        <f t="shared" si="67"/>
        <v>0</v>
      </c>
      <c r="BX108" s="44">
        <f t="shared" si="68"/>
        <v>1</v>
      </c>
      <c r="BY108" s="11">
        <f t="shared" si="69"/>
        <v>1</v>
      </c>
      <c r="BZ108" s="14">
        <f t="shared" si="70"/>
        <v>2</v>
      </c>
      <c r="CA108" s="14">
        <f t="shared" si="71"/>
        <v>7</v>
      </c>
      <c r="CB108" s="13">
        <f t="shared" si="72"/>
        <v>0</v>
      </c>
      <c r="CC108" s="13">
        <f t="shared" si="73"/>
        <v>1</v>
      </c>
      <c r="CD108" s="312">
        <f t="shared" si="74"/>
        <v>2</v>
      </c>
      <c r="CE108" s="312">
        <f t="shared" si="75"/>
        <v>8</v>
      </c>
      <c r="CF108" s="313">
        <f t="shared" si="76"/>
        <v>10</v>
      </c>
      <c r="CG108" s="302" t="str">
        <f t="shared" si="77"/>
        <v>OK</v>
      </c>
    </row>
    <row r="109" spans="1:85" ht="14.25" x14ac:dyDescent="0.25">
      <c r="A109" s="6">
        <v>97</v>
      </c>
      <c r="B109" s="495">
        <v>97</v>
      </c>
      <c r="C109" s="495" t="s">
        <v>6</v>
      </c>
      <c r="D109" s="496" t="s">
        <v>27</v>
      </c>
      <c r="E109" s="626">
        <v>20319783</v>
      </c>
      <c r="F109" s="627" t="s">
        <v>364</v>
      </c>
      <c r="G109" s="624" t="s">
        <v>52</v>
      </c>
      <c r="H109" s="9">
        <f>VLOOKUP($E109,'ALL-GTK-SD-SMP-SMA-SMK-SLB'!$F$14:$CG$713,'ALL-GTK-SD-SMP-SMA-SMK-SLB'!I$7,FALSE)</f>
        <v>0</v>
      </c>
      <c r="I109" s="9">
        <f>VLOOKUP($E109,'ALL-GTK-SD-SMP-SMA-SMK-SLB'!$F$14:$CG$713,'ALL-GTK-SD-SMP-SMA-SMK-SLB'!J$7,FALSE)</f>
        <v>0</v>
      </c>
      <c r="J109" s="9">
        <f>VLOOKUP($E109,'ALL-GTK-SD-SMP-SMA-SMK-SLB'!$F$14:$CG$713,'ALL-GTK-SD-SMP-SMA-SMK-SLB'!K$7,FALSE)</f>
        <v>0</v>
      </c>
      <c r="K109" s="9">
        <f>VLOOKUP($E109,'ALL-GTK-SD-SMP-SMA-SMK-SLB'!$F$14:$CG$713,'ALL-GTK-SD-SMP-SMA-SMK-SLB'!L$7,FALSE)</f>
        <v>0</v>
      </c>
      <c r="L109" s="9">
        <f>VLOOKUP($E109,'ALL-GTK-SD-SMP-SMA-SMK-SLB'!$F$14:$CG$713,'ALL-GTK-SD-SMP-SMA-SMK-SLB'!M$7,FALSE)</f>
        <v>2</v>
      </c>
      <c r="M109" s="9">
        <f>VLOOKUP($E109,'ALL-GTK-SD-SMP-SMA-SMK-SLB'!$F$14:$CG$713,'ALL-GTK-SD-SMP-SMA-SMK-SLB'!N$7,FALSE)</f>
        <v>0</v>
      </c>
      <c r="N109" s="9">
        <f>VLOOKUP($E109,'ALL-GTK-SD-SMP-SMA-SMK-SLB'!$F$14:$CG$713,'ALL-GTK-SD-SMP-SMA-SMK-SLB'!O$7,FALSE)</f>
        <v>1</v>
      </c>
      <c r="O109" s="9">
        <f>VLOOKUP($E109,'ALL-GTK-SD-SMP-SMA-SMK-SLB'!$F$14:$CG$713,'ALL-GTK-SD-SMP-SMA-SMK-SLB'!P$7,FALSE)</f>
        <v>3</v>
      </c>
      <c r="P109" s="299">
        <f t="shared" si="42"/>
        <v>3</v>
      </c>
      <c r="Q109" s="299">
        <f t="shared" si="43"/>
        <v>3</v>
      </c>
      <c r="R109" s="300">
        <f t="shared" si="44"/>
        <v>6</v>
      </c>
      <c r="S109" s="9">
        <f>VLOOKUP($E109,'ALL-GTK-SD-SMP-SMA-SMK-SLB'!$F$14:$CG$713,'ALL-GTK-SD-SMP-SMA-SMK-SLB'!T$7,FALSE)</f>
        <v>0</v>
      </c>
      <c r="T109" s="9">
        <f>VLOOKUP($E109,'ALL-GTK-SD-SMP-SMA-SMK-SLB'!$F$14:$CG$713,'ALL-GTK-SD-SMP-SMA-SMK-SLB'!U$7,FALSE)</f>
        <v>0</v>
      </c>
      <c r="U109" s="9">
        <f>VLOOKUP($E109,'ALL-GTK-SD-SMP-SMA-SMK-SLB'!$F$14:$CG$713,'ALL-GTK-SD-SMP-SMA-SMK-SLB'!V$7,FALSE)</f>
        <v>1</v>
      </c>
      <c r="V109" s="9">
        <f>VLOOKUP($E109,'ALL-GTK-SD-SMP-SMA-SMK-SLB'!$F$14:$CG$713,'ALL-GTK-SD-SMP-SMA-SMK-SLB'!W$7,FALSE)</f>
        <v>3</v>
      </c>
      <c r="W109" s="9">
        <f>VLOOKUP($E109,'ALL-GTK-SD-SMP-SMA-SMK-SLB'!$F$14:$CG$713,'ALL-GTK-SD-SMP-SMA-SMK-SLB'!X$7,FALSE)</f>
        <v>0</v>
      </c>
      <c r="X109" s="9">
        <f>VLOOKUP($E109,'ALL-GTK-SD-SMP-SMA-SMK-SLB'!$F$14:$CG$713,'ALL-GTK-SD-SMP-SMA-SMK-SLB'!Y$7,FALSE)</f>
        <v>0</v>
      </c>
      <c r="Y109" s="299">
        <f t="shared" si="45"/>
        <v>1</v>
      </c>
      <c r="Z109" s="299">
        <f t="shared" si="46"/>
        <v>3</v>
      </c>
      <c r="AA109" s="10">
        <f t="shared" si="47"/>
        <v>4</v>
      </c>
      <c r="AB109" s="44">
        <f t="shared" si="48"/>
        <v>4</v>
      </c>
      <c r="AC109" s="44">
        <f t="shared" si="49"/>
        <v>6</v>
      </c>
      <c r="AD109" s="11">
        <f t="shared" si="50"/>
        <v>10</v>
      </c>
      <c r="AE109" s="9">
        <f>VLOOKUP($E109,'ALL-GTK-SD-SMP-SMA-SMK-SLB'!$F$14:$CG$713,'ALL-GTK-SD-SMP-SMA-SMK-SLB'!AF$7,FALSE)</f>
        <v>2</v>
      </c>
      <c r="AF109" s="9">
        <f>VLOOKUP($E109,'ALL-GTK-SD-SMP-SMA-SMK-SLB'!$F$14:$CG$713,'ALL-GTK-SD-SMP-SMA-SMK-SLB'!AG$7,FALSE)</f>
        <v>5</v>
      </c>
      <c r="AG109" s="10">
        <f t="shared" si="51"/>
        <v>7</v>
      </c>
      <c r="AH109" s="9">
        <f>VLOOKUP($E109,'ALL-GTK-SD-SMP-SMA-SMK-SLB'!$F$14:$CG$713,'ALL-GTK-SD-SMP-SMA-SMK-SLB'!AI$7,FALSE)</f>
        <v>2</v>
      </c>
      <c r="AI109" s="9">
        <f>VLOOKUP($E109,'ALL-GTK-SD-SMP-SMA-SMK-SLB'!$F$14:$CG$713,'ALL-GTK-SD-SMP-SMA-SMK-SLB'!AJ$7,FALSE)</f>
        <v>1</v>
      </c>
      <c r="AJ109" s="10">
        <f t="shared" si="52"/>
        <v>3</v>
      </c>
      <c r="AK109" s="44">
        <f t="shared" si="53"/>
        <v>4</v>
      </c>
      <c r="AL109" s="44">
        <f t="shared" si="54"/>
        <v>6</v>
      </c>
      <c r="AM109" s="11">
        <f t="shared" si="55"/>
        <v>10</v>
      </c>
      <c r="AN109" s="299">
        <f>VLOOKUP($E109,'ALL-GTK-SD-SMP-SMA-SMK-SLB'!$F$14:$CG$713,'ALL-GTK-SD-SMP-SMA-SMK-SLB'!AO$7,FALSE)</f>
        <v>0</v>
      </c>
      <c r="AO109" s="299">
        <f>VLOOKUP($E109,'ALL-GTK-SD-SMP-SMA-SMK-SLB'!$F$14:$CG$713,'ALL-GTK-SD-SMP-SMA-SMK-SLB'!AP$7,FALSE)</f>
        <v>1</v>
      </c>
      <c r="AP109" s="9">
        <f>VLOOKUP($E109,'ALL-GTK-SD-SMP-SMA-SMK-SLB'!$F$14:$CG$713,'ALL-GTK-SD-SMP-SMA-SMK-SLB'!AQ$7,FALSE)</f>
        <v>0</v>
      </c>
      <c r="AQ109" s="9">
        <f>VLOOKUP($E109,'ALL-GTK-SD-SMP-SMA-SMK-SLB'!$F$14:$CG$713,'ALL-GTK-SD-SMP-SMA-SMK-SLB'!AR$7,FALSE)</f>
        <v>0</v>
      </c>
      <c r="AR109" s="9">
        <f>VLOOKUP($E109,'ALL-GTK-SD-SMP-SMA-SMK-SLB'!$F$14:$CG$713,'ALL-GTK-SD-SMP-SMA-SMK-SLB'!AS$7,FALSE)</f>
        <v>1</v>
      </c>
      <c r="AS109" s="9">
        <f>VLOOKUP($E109,'ALL-GTK-SD-SMP-SMA-SMK-SLB'!$F$14:$CG$713,'ALL-GTK-SD-SMP-SMA-SMK-SLB'!AT$7,FALSE)</f>
        <v>0</v>
      </c>
      <c r="AT109" s="9">
        <f>VLOOKUP($E109,'ALL-GTK-SD-SMP-SMA-SMK-SLB'!$F$14:$CG$713,'ALL-GTK-SD-SMP-SMA-SMK-SLB'!AU$7,FALSE)</f>
        <v>0</v>
      </c>
      <c r="AU109" s="9">
        <f>VLOOKUP($E109,'ALL-GTK-SD-SMP-SMA-SMK-SLB'!$F$14:$CG$713,'ALL-GTK-SD-SMP-SMA-SMK-SLB'!AV$7,FALSE)</f>
        <v>0</v>
      </c>
      <c r="AV109" s="9">
        <f>VLOOKUP($E109,'ALL-GTK-SD-SMP-SMA-SMK-SLB'!$F$14:$CG$713,'ALL-GTK-SD-SMP-SMA-SMK-SLB'!AW$7,FALSE)</f>
        <v>0</v>
      </c>
      <c r="AW109" s="9">
        <f>VLOOKUP($E109,'ALL-GTK-SD-SMP-SMA-SMK-SLB'!$F$14:$CG$713,'ALL-GTK-SD-SMP-SMA-SMK-SLB'!AX$7,FALSE)</f>
        <v>0</v>
      </c>
      <c r="AX109" s="9">
        <f>VLOOKUP($E109,'ALL-GTK-SD-SMP-SMA-SMK-SLB'!$F$14:$CG$713,'ALL-GTK-SD-SMP-SMA-SMK-SLB'!AY$7,FALSE)</f>
        <v>3</v>
      </c>
      <c r="AY109" s="9">
        <f>VLOOKUP($E109,'ALL-GTK-SD-SMP-SMA-SMK-SLB'!$F$14:$CG$713,'ALL-GTK-SD-SMP-SMA-SMK-SLB'!AZ$7,FALSE)</f>
        <v>5</v>
      </c>
      <c r="AZ109" s="9">
        <f>VLOOKUP($E109,'ALL-GTK-SD-SMP-SMA-SMK-SLB'!$F$14:$CG$713,'ALL-GTK-SD-SMP-SMA-SMK-SLB'!BA$7,FALSE)</f>
        <v>0</v>
      </c>
      <c r="BA109" s="9">
        <f>VLOOKUP($E109,'ALL-GTK-SD-SMP-SMA-SMK-SLB'!$F$14:$CG$713,'ALL-GTK-SD-SMP-SMA-SMK-SLB'!BB$7,FALSE)</f>
        <v>0</v>
      </c>
      <c r="BB109" s="9">
        <f>VLOOKUP($E109,'ALL-GTK-SD-SMP-SMA-SMK-SLB'!$F$14:$CG$713,'ALL-GTK-SD-SMP-SMA-SMK-SLB'!BC$7,FALSE)</f>
        <v>0</v>
      </c>
      <c r="BC109" s="9">
        <f>VLOOKUP($E109,'ALL-GTK-SD-SMP-SMA-SMK-SLB'!$F$14:$CG$713,'ALL-GTK-SD-SMP-SMA-SMK-SLB'!BD$7,FALSE)</f>
        <v>0</v>
      </c>
      <c r="BD109" s="310">
        <f t="shared" si="56"/>
        <v>1</v>
      </c>
      <c r="BE109" s="310">
        <f t="shared" si="57"/>
        <v>1</v>
      </c>
      <c r="BF109" s="10">
        <f t="shared" si="58"/>
        <v>2</v>
      </c>
      <c r="BG109" s="311">
        <f t="shared" si="59"/>
        <v>3</v>
      </c>
      <c r="BH109" s="311">
        <f t="shared" si="60"/>
        <v>5</v>
      </c>
      <c r="BI109" s="10">
        <f t="shared" si="61"/>
        <v>8</v>
      </c>
      <c r="BJ109" s="44">
        <f t="shared" si="62"/>
        <v>4</v>
      </c>
      <c r="BK109" s="44">
        <f t="shared" si="63"/>
        <v>6</v>
      </c>
      <c r="BL109" s="11">
        <f t="shared" si="64"/>
        <v>10</v>
      </c>
      <c r="BM109" s="9">
        <f>VLOOKUP($E109,'ALL-GTK-SD-SMP-SMA-SMK-SLB'!$F$14:$CG$713,'ALL-GTK-SD-SMP-SMA-SMK-SLB'!BN$7,FALSE)</f>
        <v>0</v>
      </c>
      <c r="BN109" s="9">
        <f>VLOOKUP($E109,'ALL-GTK-SD-SMP-SMA-SMK-SLB'!$F$14:$CG$713,'ALL-GTK-SD-SMP-SMA-SMK-SLB'!BO$7,FALSE)</f>
        <v>0</v>
      </c>
      <c r="BO109" s="9">
        <f>VLOOKUP($E109,'ALL-GTK-SD-SMP-SMA-SMK-SLB'!$F$14:$CG$713,'ALL-GTK-SD-SMP-SMA-SMK-SLB'!BP$7,FALSE)</f>
        <v>0</v>
      </c>
      <c r="BP109" s="9">
        <f>VLOOKUP($E109,'ALL-GTK-SD-SMP-SMA-SMK-SLB'!$F$14:$CG$713,'ALL-GTK-SD-SMP-SMA-SMK-SLB'!BQ$7,FALSE)</f>
        <v>0</v>
      </c>
      <c r="BQ109" s="9">
        <f>VLOOKUP($E109,'ALL-GTK-SD-SMP-SMA-SMK-SLB'!$F$14:$CG$713,'ALL-GTK-SD-SMP-SMA-SMK-SLB'!BR$7,FALSE)</f>
        <v>1</v>
      </c>
      <c r="BR109" s="9">
        <f>VLOOKUP($E109,'ALL-GTK-SD-SMP-SMA-SMK-SLB'!$F$14:$CG$713,'ALL-GTK-SD-SMP-SMA-SMK-SLB'!BS$7,FALSE)</f>
        <v>0</v>
      </c>
      <c r="BS109" s="9">
        <f>VLOOKUP($E109,'ALL-GTK-SD-SMP-SMA-SMK-SLB'!$F$14:$CG$713,'ALL-GTK-SD-SMP-SMA-SMK-SLB'!BT$7,FALSE)</f>
        <v>0</v>
      </c>
      <c r="BT109" s="9">
        <f>VLOOKUP($E109,'ALL-GTK-SD-SMP-SMA-SMK-SLB'!$F$14:$CG$713,'ALL-GTK-SD-SMP-SMA-SMK-SLB'!BU$7,FALSE)</f>
        <v>0</v>
      </c>
      <c r="BU109" s="299">
        <f t="shared" si="65"/>
        <v>1</v>
      </c>
      <c r="BV109" s="299">
        <f t="shared" si="66"/>
        <v>0</v>
      </c>
      <c r="BW109" s="44">
        <f t="shared" si="67"/>
        <v>1</v>
      </c>
      <c r="BX109" s="44">
        <f t="shared" si="68"/>
        <v>0</v>
      </c>
      <c r="BY109" s="11">
        <f t="shared" si="69"/>
        <v>1</v>
      </c>
      <c r="BZ109" s="14">
        <f t="shared" si="70"/>
        <v>4</v>
      </c>
      <c r="CA109" s="14">
        <f t="shared" si="71"/>
        <v>6</v>
      </c>
      <c r="CB109" s="13">
        <f t="shared" si="72"/>
        <v>1</v>
      </c>
      <c r="CC109" s="13">
        <f t="shared" si="73"/>
        <v>0</v>
      </c>
      <c r="CD109" s="312">
        <f t="shared" si="74"/>
        <v>5</v>
      </c>
      <c r="CE109" s="312">
        <f t="shared" si="75"/>
        <v>6</v>
      </c>
      <c r="CF109" s="313">
        <f t="shared" si="76"/>
        <v>11</v>
      </c>
      <c r="CG109" s="302" t="str">
        <f t="shared" si="77"/>
        <v>OK</v>
      </c>
    </row>
    <row r="110" spans="1:85" ht="14.25" x14ac:dyDescent="0.25">
      <c r="A110" s="6">
        <v>98</v>
      </c>
      <c r="B110" s="495">
        <v>98</v>
      </c>
      <c r="C110" s="495" t="s">
        <v>6</v>
      </c>
      <c r="D110" s="496" t="s">
        <v>27</v>
      </c>
      <c r="E110" s="626">
        <v>20319745</v>
      </c>
      <c r="F110" s="627" t="s">
        <v>365</v>
      </c>
      <c r="G110" s="624" t="s">
        <v>52</v>
      </c>
      <c r="H110" s="9">
        <f>VLOOKUP($E110,'ALL-GTK-SD-SMP-SMA-SMK-SLB'!$F$14:$CG$713,'ALL-GTK-SD-SMP-SMA-SMK-SLB'!I$7,FALSE)</f>
        <v>0</v>
      </c>
      <c r="I110" s="9">
        <f>VLOOKUP($E110,'ALL-GTK-SD-SMP-SMA-SMK-SLB'!$F$14:$CG$713,'ALL-GTK-SD-SMP-SMA-SMK-SLB'!J$7,FALSE)</f>
        <v>0</v>
      </c>
      <c r="J110" s="9">
        <f>VLOOKUP($E110,'ALL-GTK-SD-SMP-SMA-SMK-SLB'!$F$14:$CG$713,'ALL-GTK-SD-SMP-SMA-SMK-SLB'!K$7,FALSE)</f>
        <v>0</v>
      </c>
      <c r="K110" s="9">
        <f>VLOOKUP($E110,'ALL-GTK-SD-SMP-SMA-SMK-SLB'!$F$14:$CG$713,'ALL-GTK-SD-SMP-SMA-SMK-SLB'!L$7,FALSE)</f>
        <v>0</v>
      </c>
      <c r="L110" s="9">
        <f>VLOOKUP($E110,'ALL-GTK-SD-SMP-SMA-SMK-SLB'!$F$14:$CG$713,'ALL-GTK-SD-SMP-SMA-SMK-SLB'!M$7,FALSE)</f>
        <v>0</v>
      </c>
      <c r="M110" s="9">
        <f>VLOOKUP($E110,'ALL-GTK-SD-SMP-SMA-SMK-SLB'!$F$14:$CG$713,'ALL-GTK-SD-SMP-SMA-SMK-SLB'!N$7,FALSE)</f>
        <v>2</v>
      </c>
      <c r="N110" s="9">
        <f>VLOOKUP($E110,'ALL-GTK-SD-SMP-SMA-SMK-SLB'!$F$14:$CG$713,'ALL-GTK-SD-SMP-SMA-SMK-SLB'!O$7,FALSE)</f>
        <v>1</v>
      </c>
      <c r="O110" s="9">
        <f>VLOOKUP($E110,'ALL-GTK-SD-SMP-SMA-SMK-SLB'!$F$14:$CG$713,'ALL-GTK-SD-SMP-SMA-SMK-SLB'!P$7,FALSE)</f>
        <v>1</v>
      </c>
      <c r="P110" s="299">
        <f t="shared" si="42"/>
        <v>1</v>
      </c>
      <c r="Q110" s="299">
        <f t="shared" si="43"/>
        <v>3</v>
      </c>
      <c r="R110" s="300">
        <f t="shared" si="44"/>
        <v>4</v>
      </c>
      <c r="S110" s="9">
        <f>VLOOKUP($E110,'ALL-GTK-SD-SMP-SMA-SMK-SLB'!$F$14:$CG$713,'ALL-GTK-SD-SMP-SMA-SMK-SLB'!T$7,FALSE)</f>
        <v>0</v>
      </c>
      <c r="T110" s="9">
        <f>VLOOKUP($E110,'ALL-GTK-SD-SMP-SMA-SMK-SLB'!$F$14:$CG$713,'ALL-GTK-SD-SMP-SMA-SMK-SLB'!U$7,FALSE)</f>
        <v>0</v>
      </c>
      <c r="U110" s="9">
        <f>VLOOKUP($E110,'ALL-GTK-SD-SMP-SMA-SMK-SLB'!$F$14:$CG$713,'ALL-GTK-SD-SMP-SMA-SMK-SLB'!V$7,FALSE)</f>
        <v>1</v>
      </c>
      <c r="V110" s="9">
        <f>VLOOKUP($E110,'ALL-GTK-SD-SMP-SMA-SMK-SLB'!$F$14:$CG$713,'ALL-GTK-SD-SMP-SMA-SMK-SLB'!W$7,FALSE)</f>
        <v>2</v>
      </c>
      <c r="W110" s="9">
        <f>VLOOKUP($E110,'ALL-GTK-SD-SMP-SMA-SMK-SLB'!$F$14:$CG$713,'ALL-GTK-SD-SMP-SMA-SMK-SLB'!X$7,FALSE)</f>
        <v>1</v>
      </c>
      <c r="X110" s="9">
        <f>VLOOKUP($E110,'ALL-GTK-SD-SMP-SMA-SMK-SLB'!$F$14:$CG$713,'ALL-GTK-SD-SMP-SMA-SMK-SLB'!Y$7,FALSE)</f>
        <v>1</v>
      </c>
      <c r="Y110" s="299">
        <f t="shared" si="45"/>
        <v>2</v>
      </c>
      <c r="Z110" s="299">
        <f t="shared" si="46"/>
        <v>3</v>
      </c>
      <c r="AA110" s="10">
        <f t="shared" si="47"/>
        <v>5</v>
      </c>
      <c r="AB110" s="44">
        <f t="shared" si="48"/>
        <v>3</v>
      </c>
      <c r="AC110" s="44">
        <f t="shared" si="49"/>
        <v>6</v>
      </c>
      <c r="AD110" s="11">
        <f t="shared" si="50"/>
        <v>9</v>
      </c>
      <c r="AE110" s="9">
        <f>VLOOKUP($E110,'ALL-GTK-SD-SMP-SMA-SMK-SLB'!$F$14:$CG$713,'ALL-GTK-SD-SMP-SMA-SMK-SLB'!AF$7,FALSE)</f>
        <v>2</v>
      </c>
      <c r="AF110" s="9">
        <f>VLOOKUP($E110,'ALL-GTK-SD-SMP-SMA-SMK-SLB'!$F$14:$CG$713,'ALL-GTK-SD-SMP-SMA-SMK-SLB'!AG$7,FALSE)</f>
        <v>3</v>
      </c>
      <c r="AG110" s="10">
        <f t="shared" si="51"/>
        <v>5</v>
      </c>
      <c r="AH110" s="9">
        <f>VLOOKUP($E110,'ALL-GTK-SD-SMP-SMA-SMK-SLB'!$F$14:$CG$713,'ALL-GTK-SD-SMP-SMA-SMK-SLB'!AI$7,FALSE)</f>
        <v>1</v>
      </c>
      <c r="AI110" s="9">
        <f>VLOOKUP($E110,'ALL-GTK-SD-SMP-SMA-SMK-SLB'!$F$14:$CG$713,'ALL-GTK-SD-SMP-SMA-SMK-SLB'!AJ$7,FALSE)</f>
        <v>3</v>
      </c>
      <c r="AJ110" s="10">
        <f t="shared" si="52"/>
        <v>4</v>
      </c>
      <c r="AK110" s="44">
        <f t="shared" si="53"/>
        <v>3</v>
      </c>
      <c r="AL110" s="44">
        <f t="shared" si="54"/>
        <v>6</v>
      </c>
      <c r="AM110" s="11">
        <f t="shared" si="55"/>
        <v>9</v>
      </c>
      <c r="AN110" s="299">
        <f>VLOOKUP($E110,'ALL-GTK-SD-SMP-SMA-SMK-SLB'!$F$14:$CG$713,'ALL-GTK-SD-SMP-SMA-SMK-SLB'!AO$7,FALSE)</f>
        <v>0</v>
      </c>
      <c r="AO110" s="299">
        <f>VLOOKUP($E110,'ALL-GTK-SD-SMP-SMA-SMK-SLB'!$F$14:$CG$713,'ALL-GTK-SD-SMP-SMA-SMK-SLB'!AP$7,FALSE)</f>
        <v>0</v>
      </c>
      <c r="AP110" s="9">
        <f>VLOOKUP($E110,'ALL-GTK-SD-SMP-SMA-SMK-SLB'!$F$14:$CG$713,'ALL-GTK-SD-SMP-SMA-SMK-SLB'!AQ$7,FALSE)</f>
        <v>0</v>
      </c>
      <c r="AQ110" s="9">
        <f>VLOOKUP($E110,'ALL-GTK-SD-SMP-SMA-SMK-SLB'!$F$14:$CG$713,'ALL-GTK-SD-SMP-SMA-SMK-SLB'!AR$7,FALSE)</f>
        <v>0</v>
      </c>
      <c r="AR110" s="9">
        <f>VLOOKUP($E110,'ALL-GTK-SD-SMP-SMA-SMK-SLB'!$F$14:$CG$713,'ALL-GTK-SD-SMP-SMA-SMK-SLB'!AS$7,FALSE)</f>
        <v>0</v>
      </c>
      <c r="AS110" s="9">
        <f>VLOOKUP($E110,'ALL-GTK-SD-SMP-SMA-SMK-SLB'!$F$14:$CG$713,'ALL-GTK-SD-SMP-SMA-SMK-SLB'!AT$7,FALSE)</f>
        <v>0</v>
      </c>
      <c r="AT110" s="9">
        <f>VLOOKUP($E110,'ALL-GTK-SD-SMP-SMA-SMK-SLB'!$F$14:$CG$713,'ALL-GTK-SD-SMP-SMA-SMK-SLB'!AU$7,FALSE)</f>
        <v>0</v>
      </c>
      <c r="AU110" s="9">
        <f>VLOOKUP($E110,'ALL-GTK-SD-SMP-SMA-SMK-SLB'!$F$14:$CG$713,'ALL-GTK-SD-SMP-SMA-SMK-SLB'!AV$7,FALSE)</f>
        <v>0</v>
      </c>
      <c r="AV110" s="9">
        <f>VLOOKUP($E110,'ALL-GTK-SD-SMP-SMA-SMK-SLB'!$F$14:$CG$713,'ALL-GTK-SD-SMP-SMA-SMK-SLB'!AW$7,FALSE)</f>
        <v>0</v>
      </c>
      <c r="AW110" s="9">
        <f>VLOOKUP($E110,'ALL-GTK-SD-SMP-SMA-SMK-SLB'!$F$14:$CG$713,'ALL-GTK-SD-SMP-SMA-SMK-SLB'!AX$7,FALSE)</f>
        <v>0</v>
      </c>
      <c r="AX110" s="9">
        <f>VLOOKUP($E110,'ALL-GTK-SD-SMP-SMA-SMK-SLB'!$F$14:$CG$713,'ALL-GTK-SD-SMP-SMA-SMK-SLB'!AY$7,FALSE)</f>
        <v>3</v>
      </c>
      <c r="AY110" s="9">
        <f>VLOOKUP($E110,'ALL-GTK-SD-SMP-SMA-SMK-SLB'!$F$14:$CG$713,'ALL-GTK-SD-SMP-SMA-SMK-SLB'!AZ$7,FALSE)</f>
        <v>6</v>
      </c>
      <c r="AZ110" s="9">
        <f>VLOOKUP($E110,'ALL-GTK-SD-SMP-SMA-SMK-SLB'!$F$14:$CG$713,'ALL-GTK-SD-SMP-SMA-SMK-SLB'!BA$7,FALSE)</f>
        <v>0</v>
      </c>
      <c r="BA110" s="9">
        <f>VLOOKUP($E110,'ALL-GTK-SD-SMP-SMA-SMK-SLB'!$F$14:$CG$713,'ALL-GTK-SD-SMP-SMA-SMK-SLB'!BB$7,FALSE)</f>
        <v>0</v>
      </c>
      <c r="BB110" s="9">
        <f>VLOOKUP($E110,'ALL-GTK-SD-SMP-SMA-SMK-SLB'!$F$14:$CG$713,'ALL-GTK-SD-SMP-SMA-SMK-SLB'!BC$7,FALSE)</f>
        <v>0</v>
      </c>
      <c r="BC110" s="9">
        <f>VLOOKUP($E110,'ALL-GTK-SD-SMP-SMA-SMK-SLB'!$F$14:$CG$713,'ALL-GTK-SD-SMP-SMA-SMK-SLB'!BD$7,FALSE)</f>
        <v>0</v>
      </c>
      <c r="BD110" s="310">
        <f t="shared" si="56"/>
        <v>0</v>
      </c>
      <c r="BE110" s="310">
        <f t="shared" si="57"/>
        <v>0</v>
      </c>
      <c r="BF110" s="10">
        <f t="shared" si="58"/>
        <v>0</v>
      </c>
      <c r="BG110" s="311">
        <f t="shared" si="59"/>
        <v>3</v>
      </c>
      <c r="BH110" s="311">
        <f t="shared" si="60"/>
        <v>6</v>
      </c>
      <c r="BI110" s="10">
        <f t="shared" si="61"/>
        <v>9</v>
      </c>
      <c r="BJ110" s="44">
        <f t="shared" si="62"/>
        <v>3</v>
      </c>
      <c r="BK110" s="44">
        <f t="shared" si="63"/>
        <v>6</v>
      </c>
      <c r="BL110" s="11">
        <f t="shared" si="64"/>
        <v>9</v>
      </c>
      <c r="BM110" s="9">
        <f>VLOOKUP($E110,'ALL-GTK-SD-SMP-SMA-SMK-SLB'!$F$14:$CG$713,'ALL-GTK-SD-SMP-SMA-SMK-SLB'!BN$7,FALSE)</f>
        <v>0</v>
      </c>
      <c r="BN110" s="9">
        <f>VLOOKUP($E110,'ALL-GTK-SD-SMP-SMA-SMK-SLB'!$F$14:$CG$713,'ALL-GTK-SD-SMP-SMA-SMK-SLB'!BO$7,FALSE)</f>
        <v>0</v>
      </c>
      <c r="BO110" s="9">
        <f>VLOOKUP($E110,'ALL-GTK-SD-SMP-SMA-SMK-SLB'!$F$14:$CG$713,'ALL-GTK-SD-SMP-SMA-SMK-SLB'!BP$7,FALSE)</f>
        <v>0</v>
      </c>
      <c r="BP110" s="9">
        <f>VLOOKUP($E110,'ALL-GTK-SD-SMP-SMA-SMK-SLB'!$F$14:$CG$713,'ALL-GTK-SD-SMP-SMA-SMK-SLB'!BQ$7,FALSE)</f>
        <v>0</v>
      </c>
      <c r="BQ110" s="9">
        <f>VLOOKUP($E110,'ALL-GTK-SD-SMP-SMA-SMK-SLB'!$F$14:$CG$713,'ALL-GTK-SD-SMP-SMA-SMK-SLB'!BR$7,FALSE)</f>
        <v>0</v>
      </c>
      <c r="BR110" s="9">
        <f>VLOOKUP($E110,'ALL-GTK-SD-SMP-SMA-SMK-SLB'!$F$14:$CG$713,'ALL-GTK-SD-SMP-SMA-SMK-SLB'!BS$7,FALSE)</f>
        <v>0</v>
      </c>
      <c r="BS110" s="9">
        <f>VLOOKUP($E110,'ALL-GTK-SD-SMP-SMA-SMK-SLB'!$F$14:$CG$713,'ALL-GTK-SD-SMP-SMA-SMK-SLB'!BT$7,FALSE)</f>
        <v>1</v>
      </c>
      <c r="BT110" s="9">
        <f>VLOOKUP($E110,'ALL-GTK-SD-SMP-SMA-SMK-SLB'!$F$14:$CG$713,'ALL-GTK-SD-SMP-SMA-SMK-SLB'!BU$7,FALSE)</f>
        <v>0</v>
      </c>
      <c r="BU110" s="299">
        <f t="shared" si="65"/>
        <v>1</v>
      </c>
      <c r="BV110" s="299">
        <f t="shared" si="66"/>
        <v>0</v>
      </c>
      <c r="BW110" s="44">
        <f t="shared" si="67"/>
        <v>1</v>
      </c>
      <c r="BX110" s="44">
        <f t="shared" si="68"/>
        <v>0</v>
      </c>
      <c r="BY110" s="11">
        <f t="shared" si="69"/>
        <v>1</v>
      </c>
      <c r="BZ110" s="14">
        <f t="shared" si="70"/>
        <v>3</v>
      </c>
      <c r="CA110" s="14">
        <f t="shared" si="71"/>
        <v>6</v>
      </c>
      <c r="CB110" s="13">
        <f t="shared" si="72"/>
        <v>1</v>
      </c>
      <c r="CC110" s="13">
        <f t="shared" si="73"/>
        <v>0</v>
      </c>
      <c r="CD110" s="312">
        <f t="shared" si="74"/>
        <v>4</v>
      </c>
      <c r="CE110" s="312">
        <f t="shared" si="75"/>
        <v>6</v>
      </c>
      <c r="CF110" s="313">
        <f t="shared" si="76"/>
        <v>10</v>
      </c>
      <c r="CG110" s="302" t="str">
        <f t="shared" si="77"/>
        <v>OK</v>
      </c>
    </row>
    <row r="111" spans="1:85" ht="14.25" x14ac:dyDescent="0.25">
      <c r="A111" s="6">
        <v>99</v>
      </c>
      <c r="B111" s="495">
        <v>99</v>
      </c>
      <c r="C111" s="495" t="s">
        <v>6</v>
      </c>
      <c r="D111" s="496" t="s">
        <v>27</v>
      </c>
      <c r="E111" s="626">
        <v>20319787</v>
      </c>
      <c r="F111" s="627" t="s">
        <v>366</v>
      </c>
      <c r="G111" s="624" t="s">
        <v>52</v>
      </c>
      <c r="H111" s="9">
        <f>VLOOKUP($E111,'ALL-GTK-SD-SMP-SMA-SMK-SLB'!$F$14:$CG$713,'ALL-GTK-SD-SMP-SMA-SMK-SLB'!I$7,FALSE)</f>
        <v>0</v>
      </c>
      <c r="I111" s="9">
        <f>VLOOKUP($E111,'ALL-GTK-SD-SMP-SMA-SMK-SLB'!$F$14:$CG$713,'ALL-GTK-SD-SMP-SMA-SMK-SLB'!J$7,FALSE)</f>
        <v>0</v>
      </c>
      <c r="J111" s="9">
        <f>VLOOKUP($E111,'ALL-GTK-SD-SMP-SMA-SMK-SLB'!$F$14:$CG$713,'ALL-GTK-SD-SMP-SMA-SMK-SLB'!K$7,FALSE)</f>
        <v>0</v>
      </c>
      <c r="K111" s="9">
        <f>VLOOKUP($E111,'ALL-GTK-SD-SMP-SMA-SMK-SLB'!$F$14:$CG$713,'ALL-GTK-SD-SMP-SMA-SMK-SLB'!L$7,FALSE)</f>
        <v>0</v>
      </c>
      <c r="L111" s="9">
        <f>VLOOKUP($E111,'ALL-GTK-SD-SMP-SMA-SMK-SLB'!$F$14:$CG$713,'ALL-GTK-SD-SMP-SMA-SMK-SLB'!M$7,FALSE)</f>
        <v>0</v>
      </c>
      <c r="M111" s="9">
        <f>VLOOKUP($E111,'ALL-GTK-SD-SMP-SMA-SMK-SLB'!$F$14:$CG$713,'ALL-GTK-SD-SMP-SMA-SMK-SLB'!N$7,FALSE)</f>
        <v>2</v>
      </c>
      <c r="N111" s="9">
        <f>VLOOKUP($E111,'ALL-GTK-SD-SMP-SMA-SMK-SLB'!$F$14:$CG$713,'ALL-GTK-SD-SMP-SMA-SMK-SLB'!O$7,FALSE)</f>
        <v>1</v>
      </c>
      <c r="O111" s="9">
        <f>VLOOKUP($E111,'ALL-GTK-SD-SMP-SMA-SMK-SLB'!$F$14:$CG$713,'ALL-GTK-SD-SMP-SMA-SMK-SLB'!P$7,FALSE)</f>
        <v>2</v>
      </c>
      <c r="P111" s="299">
        <f t="shared" si="42"/>
        <v>1</v>
      </c>
      <c r="Q111" s="299">
        <f t="shared" si="43"/>
        <v>4</v>
      </c>
      <c r="R111" s="300">
        <f t="shared" si="44"/>
        <v>5</v>
      </c>
      <c r="S111" s="9">
        <f>VLOOKUP($E111,'ALL-GTK-SD-SMP-SMA-SMK-SLB'!$F$14:$CG$713,'ALL-GTK-SD-SMP-SMA-SMK-SLB'!T$7,FALSE)</f>
        <v>0</v>
      </c>
      <c r="T111" s="9">
        <f>VLOOKUP($E111,'ALL-GTK-SD-SMP-SMA-SMK-SLB'!$F$14:$CG$713,'ALL-GTK-SD-SMP-SMA-SMK-SLB'!U$7,FALSE)</f>
        <v>0</v>
      </c>
      <c r="U111" s="9">
        <f>VLOOKUP($E111,'ALL-GTK-SD-SMP-SMA-SMK-SLB'!$F$14:$CG$713,'ALL-GTK-SD-SMP-SMA-SMK-SLB'!V$7,FALSE)</f>
        <v>1</v>
      </c>
      <c r="V111" s="9">
        <f>VLOOKUP($E111,'ALL-GTK-SD-SMP-SMA-SMK-SLB'!$F$14:$CG$713,'ALL-GTK-SD-SMP-SMA-SMK-SLB'!W$7,FALSE)</f>
        <v>2</v>
      </c>
      <c r="W111" s="9">
        <f>VLOOKUP($E111,'ALL-GTK-SD-SMP-SMA-SMK-SLB'!$F$14:$CG$713,'ALL-GTK-SD-SMP-SMA-SMK-SLB'!X$7,FALSE)</f>
        <v>0</v>
      </c>
      <c r="X111" s="9">
        <f>VLOOKUP($E111,'ALL-GTK-SD-SMP-SMA-SMK-SLB'!$F$14:$CG$713,'ALL-GTK-SD-SMP-SMA-SMK-SLB'!Y$7,FALSE)</f>
        <v>0</v>
      </c>
      <c r="Y111" s="299">
        <f t="shared" si="45"/>
        <v>1</v>
      </c>
      <c r="Z111" s="299">
        <f t="shared" si="46"/>
        <v>2</v>
      </c>
      <c r="AA111" s="10">
        <f t="shared" si="47"/>
        <v>3</v>
      </c>
      <c r="AB111" s="44">
        <f t="shared" si="48"/>
        <v>2</v>
      </c>
      <c r="AC111" s="44">
        <f t="shared" si="49"/>
        <v>6</v>
      </c>
      <c r="AD111" s="11">
        <f t="shared" si="50"/>
        <v>8</v>
      </c>
      <c r="AE111" s="9">
        <f>VLOOKUP($E111,'ALL-GTK-SD-SMP-SMA-SMK-SLB'!$F$14:$CG$713,'ALL-GTK-SD-SMP-SMA-SMK-SLB'!AF$7,FALSE)</f>
        <v>0</v>
      </c>
      <c r="AF111" s="9">
        <f>VLOOKUP($E111,'ALL-GTK-SD-SMP-SMA-SMK-SLB'!$F$14:$CG$713,'ALL-GTK-SD-SMP-SMA-SMK-SLB'!AG$7,FALSE)</f>
        <v>5</v>
      </c>
      <c r="AG111" s="10">
        <f t="shared" si="51"/>
        <v>5</v>
      </c>
      <c r="AH111" s="9">
        <f>VLOOKUP($E111,'ALL-GTK-SD-SMP-SMA-SMK-SLB'!$F$14:$CG$713,'ALL-GTK-SD-SMP-SMA-SMK-SLB'!AI$7,FALSE)</f>
        <v>2</v>
      </c>
      <c r="AI111" s="9">
        <f>VLOOKUP($E111,'ALL-GTK-SD-SMP-SMA-SMK-SLB'!$F$14:$CG$713,'ALL-GTK-SD-SMP-SMA-SMK-SLB'!AJ$7,FALSE)</f>
        <v>1</v>
      </c>
      <c r="AJ111" s="10">
        <f t="shared" si="52"/>
        <v>3</v>
      </c>
      <c r="AK111" s="44">
        <f t="shared" si="53"/>
        <v>2</v>
      </c>
      <c r="AL111" s="44">
        <f t="shared" si="54"/>
        <v>6</v>
      </c>
      <c r="AM111" s="11">
        <f t="shared" si="55"/>
        <v>8</v>
      </c>
      <c r="AN111" s="299">
        <f>VLOOKUP($E111,'ALL-GTK-SD-SMP-SMA-SMK-SLB'!$F$14:$CG$713,'ALL-GTK-SD-SMP-SMA-SMK-SLB'!AO$7,FALSE)</f>
        <v>0</v>
      </c>
      <c r="AO111" s="299">
        <f>VLOOKUP($E111,'ALL-GTK-SD-SMP-SMA-SMK-SLB'!$F$14:$CG$713,'ALL-GTK-SD-SMP-SMA-SMK-SLB'!AP$7,FALSE)</f>
        <v>0</v>
      </c>
      <c r="AP111" s="9">
        <f>VLOOKUP($E111,'ALL-GTK-SD-SMP-SMA-SMK-SLB'!$F$14:$CG$713,'ALL-GTK-SD-SMP-SMA-SMK-SLB'!AQ$7,FALSE)</f>
        <v>0</v>
      </c>
      <c r="AQ111" s="9">
        <f>VLOOKUP($E111,'ALL-GTK-SD-SMP-SMA-SMK-SLB'!$F$14:$CG$713,'ALL-GTK-SD-SMP-SMA-SMK-SLB'!AR$7,FALSE)</f>
        <v>0</v>
      </c>
      <c r="AR111" s="9">
        <f>VLOOKUP($E111,'ALL-GTK-SD-SMP-SMA-SMK-SLB'!$F$14:$CG$713,'ALL-GTK-SD-SMP-SMA-SMK-SLB'!AS$7,FALSE)</f>
        <v>0</v>
      </c>
      <c r="AS111" s="9">
        <f>VLOOKUP($E111,'ALL-GTK-SD-SMP-SMA-SMK-SLB'!$F$14:$CG$713,'ALL-GTK-SD-SMP-SMA-SMK-SLB'!AT$7,FALSE)</f>
        <v>0</v>
      </c>
      <c r="AT111" s="9">
        <f>VLOOKUP($E111,'ALL-GTK-SD-SMP-SMA-SMK-SLB'!$F$14:$CG$713,'ALL-GTK-SD-SMP-SMA-SMK-SLB'!AU$7,FALSE)</f>
        <v>0</v>
      </c>
      <c r="AU111" s="9">
        <f>VLOOKUP($E111,'ALL-GTK-SD-SMP-SMA-SMK-SLB'!$F$14:$CG$713,'ALL-GTK-SD-SMP-SMA-SMK-SLB'!AV$7,FALSE)</f>
        <v>0</v>
      </c>
      <c r="AV111" s="9">
        <f>VLOOKUP($E111,'ALL-GTK-SD-SMP-SMA-SMK-SLB'!$F$14:$CG$713,'ALL-GTK-SD-SMP-SMA-SMK-SLB'!AW$7,FALSE)</f>
        <v>0</v>
      </c>
      <c r="AW111" s="9">
        <f>VLOOKUP($E111,'ALL-GTK-SD-SMP-SMA-SMK-SLB'!$F$14:$CG$713,'ALL-GTK-SD-SMP-SMA-SMK-SLB'!AX$7,FALSE)</f>
        <v>0</v>
      </c>
      <c r="AX111" s="9">
        <f>VLOOKUP($E111,'ALL-GTK-SD-SMP-SMA-SMK-SLB'!$F$14:$CG$713,'ALL-GTK-SD-SMP-SMA-SMK-SLB'!AY$7,FALSE)</f>
        <v>2</v>
      </c>
      <c r="AY111" s="9">
        <f>VLOOKUP($E111,'ALL-GTK-SD-SMP-SMA-SMK-SLB'!$F$14:$CG$713,'ALL-GTK-SD-SMP-SMA-SMK-SLB'!AZ$7,FALSE)</f>
        <v>5</v>
      </c>
      <c r="AZ111" s="9">
        <f>VLOOKUP($E111,'ALL-GTK-SD-SMP-SMA-SMK-SLB'!$F$14:$CG$713,'ALL-GTK-SD-SMP-SMA-SMK-SLB'!BA$7,FALSE)</f>
        <v>0</v>
      </c>
      <c r="BA111" s="9">
        <f>VLOOKUP($E111,'ALL-GTK-SD-SMP-SMA-SMK-SLB'!$F$14:$CG$713,'ALL-GTK-SD-SMP-SMA-SMK-SLB'!BB$7,FALSE)</f>
        <v>1</v>
      </c>
      <c r="BB111" s="9">
        <f>VLOOKUP($E111,'ALL-GTK-SD-SMP-SMA-SMK-SLB'!$F$14:$CG$713,'ALL-GTK-SD-SMP-SMA-SMK-SLB'!BC$7,FALSE)</f>
        <v>0</v>
      </c>
      <c r="BC111" s="9">
        <f>VLOOKUP($E111,'ALL-GTK-SD-SMP-SMA-SMK-SLB'!$F$14:$CG$713,'ALL-GTK-SD-SMP-SMA-SMK-SLB'!BD$7,FALSE)</f>
        <v>0</v>
      </c>
      <c r="BD111" s="310">
        <f t="shared" si="56"/>
        <v>0</v>
      </c>
      <c r="BE111" s="310">
        <f t="shared" si="57"/>
        <v>0</v>
      </c>
      <c r="BF111" s="10">
        <f t="shared" si="58"/>
        <v>0</v>
      </c>
      <c r="BG111" s="311">
        <f t="shared" si="59"/>
        <v>2</v>
      </c>
      <c r="BH111" s="311">
        <f t="shared" si="60"/>
        <v>6</v>
      </c>
      <c r="BI111" s="10">
        <f t="shared" si="61"/>
        <v>8</v>
      </c>
      <c r="BJ111" s="44">
        <f t="shared" si="62"/>
        <v>2</v>
      </c>
      <c r="BK111" s="44">
        <f t="shared" si="63"/>
        <v>6</v>
      </c>
      <c r="BL111" s="11">
        <f t="shared" si="64"/>
        <v>8</v>
      </c>
      <c r="BM111" s="9">
        <f>VLOOKUP($E111,'ALL-GTK-SD-SMP-SMA-SMK-SLB'!$F$14:$CG$713,'ALL-GTK-SD-SMP-SMA-SMK-SLB'!BN$7,FALSE)</f>
        <v>0</v>
      </c>
      <c r="BN111" s="9">
        <f>VLOOKUP($E111,'ALL-GTK-SD-SMP-SMA-SMK-SLB'!$F$14:$CG$713,'ALL-GTK-SD-SMP-SMA-SMK-SLB'!BO$7,FALSE)</f>
        <v>0</v>
      </c>
      <c r="BO111" s="9">
        <f>VLOOKUP($E111,'ALL-GTK-SD-SMP-SMA-SMK-SLB'!$F$14:$CG$713,'ALL-GTK-SD-SMP-SMA-SMK-SLB'!BP$7,FALSE)</f>
        <v>0</v>
      </c>
      <c r="BP111" s="9">
        <f>VLOOKUP($E111,'ALL-GTK-SD-SMP-SMA-SMK-SLB'!$F$14:$CG$713,'ALL-GTK-SD-SMP-SMA-SMK-SLB'!BQ$7,FALSE)</f>
        <v>0</v>
      </c>
      <c r="BQ111" s="9">
        <f>VLOOKUP($E111,'ALL-GTK-SD-SMP-SMA-SMK-SLB'!$F$14:$CG$713,'ALL-GTK-SD-SMP-SMA-SMK-SLB'!BR$7,FALSE)</f>
        <v>0</v>
      </c>
      <c r="BR111" s="9">
        <f>VLOOKUP($E111,'ALL-GTK-SD-SMP-SMA-SMK-SLB'!$F$14:$CG$713,'ALL-GTK-SD-SMP-SMA-SMK-SLB'!BS$7,FALSE)</f>
        <v>0</v>
      </c>
      <c r="BS111" s="9">
        <f>VLOOKUP($E111,'ALL-GTK-SD-SMP-SMA-SMK-SLB'!$F$14:$CG$713,'ALL-GTK-SD-SMP-SMA-SMK-SLB'!BT$7,FALSE)</f>
        <v>0</v>
      </c>
      <c r="BT111" s="9">
        <f>VLOOKUP($E111,'ALL-GTK-SD-SMP-SMA-SMK-SLB'!$F$14:$CG$713,'ALL-GTK-SD-SMP-SMA-SMK-SLB'!BU$7,FALSE)</f>
        <v>0</v>
      </c>
      <c r="BU111" s="299">
        <f t="shared" si="65"/>
        <v>0</v>
      </c>
      <c r="BV111" s="299">
        <f t="shared" si="66"/>
        <v>0</v>
      </c>
      <c r="BW111" s="44">
        <f t="shared" si="67"/>
        <v>0</v>
      </c>
      <c r="BX111" s="44">
        <f t="shared" si="68"/>
        <v>0</v>
      </c>
      <c r="BY111" s="11">
        <f t="shared" si="69"/>
        <v>0</v>
      </c>
      <c r="BZ111" s="14">
        <f t="shared" si="70"/>
        <v>2</v>
      </c>
      <c r="CA111" s="14">
        <f t="shared" si="71"/>
        <v>6</v>
      </c>
      <c r="CB111" s="13">
        <f t="shared" si="72"/>
        <v>0</v>
      </c>
      <c r="CC111" s="13">
        <f t="shared" si="73"/>
        <v>0</v>
      </c>
      <c r="CD111" s="312">
        <f t="shared" si="74"/>
        <v>2</v>
      </c>
      <c r="CE111" s="312">
        <f t="shared" si="75"/>
        <v>6</v>
      </c>
      <c r="CF111" s="313">
        <f t="shared" si="76"/>
        <v>8</v>
      </c>
      <c r="CG111" s="302" t="str">
        <f t="shared" si="77"/>
        <v>OK</v>
      </c>
    </row>
    <row r="112" spans="1:85" ht="14.25" x14ac:dyDescent="0.25">
      <c r="A112" s="6">
        <v>100</v>
      </c>
      <c r="B112" s="495">
        <v>100</v>
      </c>
      <c r="C112" s="495" t="s">
        <v>6</v>
      </c>
      <c r="D112" s="496" t="s">
        <v>27</v>
      </c>
      <c r="E112" s="626">
        <v>20319843</v>
      </c>
      <c r="F112" s="627" t="s">
        <v>367</v>
      </c>
      <c r="G112" s="624" t="s">
        <v>52</v>
      </c>
      <c r="H112" s="9">
        <f>VLOOKUP($E112,'ALL-GTK-SD-SMP-SMA-SMK-SLB'!$F$14:$CG$713,'ALL-GTK-SD-SMP-SMA-SMK-SLB'!I$7,FALSE)</f>
        <v>0</v>
      </c>
      <c r="I112" s="9">
        <f>VLOOKUP($E112,'ALL-GTK-SD-SMP-SMA-SMK-SLB'!$F$14:$CG$713,'ALL-GTK-SD-SMP-SMA-SMK-SLB'!J$7,FALSE)</f>
        <v>0</v>
      </c>
      <c r="J112" s="9">
        <f>VLOOKUP($E112,'ALL-GTK-SD-SMP-SMA-SMK-SLB'!$F$14:$CG$713,'ALL-GTK-SD-SMP-SMA-SMK-SLB'!K$7,FALSE)</f>
        <v>0</v>
      </c>
      <c r="K112" s="9">
        <f>VLOOKUP($E112,'ALL-GTK-SD-SMP-SMA-SMK-SLB'!$F$14:$CG$713,'ALL-GTK-SD-SMP-SMA-SMK-SLB'!L$7,FALSE)</f>
        <v>0</v>
      </c>
      <c r="L112" s="9">
        <f>VLOOKUP($E112,'ALL-GTK-SD-SMP-SMA-SMK-SLB'!$F$14:$CG$713,'ALL-GTK-SD-SMP-SMA-SMK-SLB'!M$7,FALSE)</f>
        <v>2</v>
      </c>
      <c r="M112" s="9">
        <f>VLOOKUP($E112,'ALL-GTK-SD-SMP-SMA-SMK-SLB'!$F$14:$CG$713,'ALL-GTK-SD-SMP-SMA-SMK-SLB'!N$7,FALSE)</f>
        <v>2</v>
      </c>
      <c r="N112" s="9">
        <f>VLOOKUP($E112,'ALL-GTK-SD-SMP-SMA-SMK-SLB'!$F$14:$CG$713,'ALL-GTK-SD-SMP-SMA-SMK-SLB'!O$7,FALSE)</f>
        <v>0</v>
      </c>
      <c r="O112" s="9">
        <f>VLOOKUP($E112,'ALL-GTK-SD-SMP-SMA-SMK-SLB'!$F$14:$CG$713,'ALL-GTK-SD-SMP-SMA-SMK-SLB'!P$7,FALSE)</f>
        <v>1</v>
      </c>
      <c r="P112" s="299">
        <f t="shared" si="42"/>
        <v>2</v>
      </c>
      <c r="Q112" s="299">
        <f t="shared" si="43"/>
        <v>3</v>
      </c>
      <c r="R112" s="300">
        <f t="shared" si="44"/>
        <v>5</v>
      </c>
      <c r="S112" s="9">
        <f>VLOOKUP($E112,'ALL-GTK-SD-SMP-SMA-SMK-SLB'!$F$14:$CG$713,'ALL-GTK-SD-SMP-SMA-SMK-SLB'!T$7,FALSE)</f>
        <v>0</v>
      </c>
      <c r="T112" s="9">
        <f>VLOOKUP($E112,'ALL-GTK-SD-SMP-SMA-SMK-SLB'!$F$14:$CG$713,'ALL-GTK-SD-SMP-SMA-SMK-SLB'!U$7,FALSE)</f>
        <v>0</v>
      </c>
      <c r="U112" s="9">
        <f>VLOOKUP($E112,'ALL-GTK-SD-SMP-SMA-SMK-SLB'!$F$14:$CG$713,'ALL-GTK-SD-SMP-SMA-SMK-SLB'!V$7,FALSE)</f>
        <v>0</v>
      </c>
      <c r="V112" s="9">
        <f>VLOOKUP($E112,'ALL-GTK-SD-SMP-SMA-SMK-SLB'!$F$14:$CG$713,'ALL-GTK-SD-SMP-SMA-SMK-SLB'!W$7,FALSE)</f>
        <v>0</v>
      </c>
      <c r="W112" s="9">
        <f>VLOOKUP($E112,'ALL-GTK-SD-SMP-SMA-SMK-SLB'!$F$14:$CG$713,'ALL-GTK-SD-SMP-SMA-SMK-SLB'!X$7,FALSE)</f>
        <v>2</v>
      </c>
      <c r="X112" s="9">
        <f>VLOOKUP($E112,'ALL-GTK-SD-SMP-SMA-SMK-SLB'!$F$14:$CG$713,'ALL-GTK-SD-SMP-SMA-SMK-SLB'!Y$7,FALSE)</f>
        <v>1</v>
      </c>
      <c r="Y112" s="299">
        <f t="shared" si="45"/>
        <v>2</v>
      </c>
      <c r="Z112" s="299">
        <f t="shared" si="46"/>
        <v>1</v>
      </c>
      <c r="AA112" s="10">
        <f t="shared" si="47"/>
        <v>3</v>
      </c>
      <c r="AB112" s="44">
        <f t="shared" si="48"/>
        <v>4</v>
      </c>
      <c r="AC112" s="44">
        <f t="shared" si="49"/>
        <v>4</v>
      </c>
      <c r="AD112" s="11">
        <f t="shared" si="50"/>
        <v>8</v>
      </c>
      <c r="AE112" s="9">
        <f>VLOOKUP($E112,'ALL-GTK-SD-SMP-SMA-SMK-SLB'!$F$14:$CG$713,'ALL-GTK-SD-SMP-SMA-SMK-SLB'!AF$7,FALSE)</f>
        <v>3</v>
      </c>
      <c r="AF112" s="9">
        <f>VLOOKUP($E112,'ALL-GTK-SD-SMP-SMA-SMK-SLB'!$F$14:$CG$713,'ALL-GTK-SD-SMP-SMA-SMK-SLB'!AG$7,FALSE)</f>
        <v>1</v>
      </c>
      <c r="AG112" s="10">
        <f t="shared" si="51"/>
        <v>4</v>
      </c>
      <c r="AH112" s="9">
        <f>VLOOKUP($E112,'ALL-GTK-SD-SMP-SMA-SMK-SLB'!$F$14:$CG$713,'ALL-GTK-SD-SMP-SMA-SMK-SLB'!AI$7,FALSE)</f>
        <v>1</v>
      </c>
      <c r="AI112" s="9">
        <f>VLOOKUP($E112,'ALL-GTK-SD-SMP-SMA-SMK-SLB'!$F$14:$CG$713,'ALL-GTK-SD-SMP-SMA-SMK-SLB'!AJ$7,FALSE)</f>
        <v>3</v>
      </c>
      <c r="AJ112" s="10">
        <f t="shared" si="52"/>
        <v>4</v>
      </c>
      <c r="AK112" s="44">
        <f t="shared" si="53"/>
        <v>4</v>
      </c>
      <c r="AL112" s="44">
        <f t="shared" si="54"/>
        <v>4</v>
      </c>
      <c r="AM112" s="11">
        <f t="shared" si="55"/>
        <v>8</v>
      </c>
      <c r="AN112" s="299">
        <f>VLOOKUP($E112,'ALL-GTK-SD-SMP-SMA-SMK-SLB'!$F$14:$CG$713,'ALL-GTK-SD-SMP-SMA-SMK-SLB'!AO$7,FALSE)</f>
        <v>0</v>
      </c>
      <c r="AO112" s="299">
        <f>VLOOKUP($E112,'ALL-GTK-SD-SMP-SMA-SMK-SLB'!$F$14:$CG$713,'ALL-GTK-SD-SMP-SMA-SMK-SLB'!AP$7,FALSE)</f>
        <v>1</v>
      </c>
      <c r="AP112" s="9">
        <f>VLOOKUP($E112,'ALL-GTK-SD-SMP-SMA-SMK-SLB'!$F$14:$CG$713,'ALL-GTK-SD-SMP-SMA-SMK-SLB'!AQ$7,FALSE)</f>
        <v>0</v>
      </c>
      <c r="AQ112" s="9">
        <f>VLOOKUP($E112,'ALL-GTK-SD-SMP-SMA-SMK-SLB'!$F$14:$CG$713,'ALL-GTK-SD-SMP-SMA-SMK-SLB'!AR$7,FALSE)</f>
        <v>0</v>
      </c>
      <c r="AR112" s="9">
        <f>VLOOKUP($E112,'ALL-GTK-SD-SMP-SMA-SMK-SLB'!$F$14:$CG$713,'ALL-GTK-SD-SMP-SMA-SMK-SLB'!AS$7,FALSE)</f>
        <v>0</v>
      </c>
      <c r="AS112" s="9">
        <f>VLOOKUP($E112,'ALL-GTK-SD-SMP-SMA-SMK-SLB'!$F$14:$CG$713,'ALL-GTK-SD-SMP-SMA-SMK-SLB'!AT$7,FALSE)</f>
        <v>0</v>
      </c>
      <c r="AT112" s="9">
        <f>VLOOKUP($E112,'ALL-GTK-SD-SMP-SMA-SMK-SLB'!$F$14:$CG$713,'ALL-GTK-SD-SMP-SMA-SMK-SLB'!AU$7,FALSE)</f>
        <v>0</v>
      </c>
      <c r="AU112" s="9">
        <f>VLOOKUP($E112,'ALL-GTK-SD-SMP-SMA-SMK-SLB'!$F$14:$CG$713,'ALL-GTK-SD-SMP-SMA-SMK-SLB'!AV$7,FALSE)</f>
        <v>0</v>
      </c>
      <c r="AV112" s="9">
        <f>VLOOKUP($E112,'ALL-GTK-SD-SMP-SMA-SMK-SLB'!$F$14:$CG$713,'ALL-GTK-SD-SMP-SMA-SMK-SLB'!AW$7,FALSE)</f>
        <v>0</v>
      </c>
      <c r="AW112" s="9">
        <f>VLOOKUP($E112,'ALL-GTK-SD-SMP-SMA-SMK-SLB'!$F$14:$CG$713,'ALL-GTK-SD-SMP-SMA-SMK-SLB'!AX$7,FALSE)</f>
        <v>0</v>
      </c>
      <c r="AX112" s="9">
        <f>VLOOKUP($E112,'ALL-GTK-SD-SMP-SMA-SMK-SLB'!$F$14:$CG$713,'ALL-GTK-SD-SMP-SMA-SMK-SLB'!AY$7,FALSE)</f>
        <v>3</v>
      </c>
      <c r="AY112" s="9">
        <f>VLOOKUP($E112,'ALL-GTK-SD-SMP-SMA-SMK-SLB'!$F$14:$CG$713,'ALL-GTK-SD-SMP-SMA-SMK-SLB'!AZ$7,FALSE)</f>
        <v>3</v>
      </c>
      <c r="AZ112" s="9">
        <f>VLOOKUP($E112,'ALL-GTK-SD-SMP-SMA-SMK-SLB'!$F$14:$CG$713,'ALL-GTK-SD-SMP-SMA-SMK-SLB'!BA$7,FALSE)</f>
        <v>1</v>
      </c>
      <c r="BA112" s="9">
        <f>VLOOKUP($E112,'ALL-GTK-SD-SMP-SMA-SMK-SLB'!$F$14:$CG$713,'ALL-GTK-SD-SMP-SMA-SMK-SLB'!BB$7,FALSE)</f>
        <v>0</v>
      </c>
      <c r="BB112" s="9">
        <f>VLOOKUP($E112,'ALL-GTK-SD-SMP-SMA-SMK-SLB'!$F$14:$CG$713,'ALL-GTK-SD-SMP-SMA-SMK-SLB'!BC$7,FALSE)</f>
        <v>0</v>
      </c>
      <c r="BC112" s="9">
        <f>VLOOKUP($E112,'ALL-GTK-SD-SMP-SMA-SMK-SLB'!$F$14:$CG$713,'ALL-GTK-SD-SMP-SMA-SMK-SLB'!BD$7,FALSE)</f>
        <v>0</v>
      </c>
      <c r="BD112" s="310">
        <f t="shared" si="56"/>
        <v>0</v>
      </c>
      <c r="BE112" s="310">
        <f t="shared" si="57"/>
        <v>1</v>
      </c>
      <c r="BF112" s="10">
        <f t="shared" si="58"/>
        <v>1</v>
      </c>
      <c r="BG112" s="311">
        <f t="shared" si="59"/>
        <v>4</v>
      </c>
      <c r="BH112" s="311">
        <f t="shared" si="60"/>
        <v>3</v>
      </c>
      <c r="BI112" s="10">
        <f t="shared" si="61"/>
        <v>7</v>
      </c>
      <c r="BJ112" s="44">
        <f t="shared" si="62"/>
        <v>4</v>
      </c>
      <c r="BK112" s="44">
        <f t="shared" si="63"/>
        <v>4</v>
      </c>
      <c r="BL112" s="11">
        <f t="shared" si="64"/>
        <v>8</v>
      </c>
      <c r="BM112" s="9">
        <f>VLOOKUP($E112,'ALL-GTK-SD-SMP-SMA-SMK-SLB'!$F$14:$CG$713,'ALL-GTK-SD-SMP-SMA-SMK-SLB'!BN$7,FALSE)</f>
        <v>0</v>
      </c>
      <c r="BN112" s="9">
        <f>VLOOKUP($E112,'ALL-GTK-SD-SMP-SMA-SMK-SLB'!$F$14:$CG$713,'ALL-GTK-SD-SMP-SMA-SMK-SLB'!BO$7,FALSE)</f>
        <v>0</v>
      </c>
      <c r="BO112" s="9">
        <f>VLOOKUP($E112,'ALL-GTK-SD-SMP-SMA-SMK-SLB'!$F$14:$CG$713,'ALL-GTK-SD-SMP-SMA-SMK-SLB'!BP$7,FALSE)</f>
        <v>0</v>
      </c>
      <c r="BP112" s="9">
        <f>VLOOKUP($E112,'ALL-GTK-SD-SMP-SMA-SMK-SLB'!$F$14:$CG$713,'ALL-GTK-SD-SMP-SMA-SMK-SLB'!BQ$7,FALSE)</f>
        <v>0</v>
      </c>
      <c r="BQ112" s="9">
        <f>VLOOKUP($E112,'ALL-GTK-SD-SMP-SMA-SMK-SLB'!$F$14:$CG$713,'ALL-GTK-SD-SMP-SMA-SMK-SLB'!BR$7,FALSE)</f>
        <v>0</v>
      </c>
      <c r="BR112" s="9">
        <f>VLOOKUP($E112,'ALL-GTK-SD-SMP-SMA-SMK-SLB'!$F$14:$CG$713,'ALL-GTK-SD-SMP-SMA-SMK-SLB'!BS$7,FALSE)</f>
        <v>0</v>
      </c>
      <c r="BS112" s="9">
        <f>VLOOKUP($E112,'ALL-GTK-SD-SMP-SMA-SMK-SLB'!$F$14:$CG$713,'ALL-GTK-SD-SMP-SMA-SMK-SLB'!BT$7,FALSE)</f>
        <v>0</v>
      </c>
      <c r="BT112" s="9">
        <f>VLOOKUP($E112,'ALL-GTK-SD-SMP-SMA-SMK-SLB'!$F$14:$CG$713,'ALL-GTK-SD-SMP-SMA-SMK-SLB'!BU$7,FALSE)</f>
        <v>0</v>
      </c>
      <c r="BU112" s="299">
        <f t="shared" si="65"/>
        <v>0</v>
      </c>
      <c r="BV112" s="299">
        <f t="shared" si="66"/>
        <v>0</v>
      </c>
      <c r="BW112" s="44">
        <f t="shared" si="67"/>
        <v>0</v>
      </c>
      <c r="BX112" s="44">
        <f t="shared" si="68"/>
        <v>0</v>
      </c>
      <c r="BY112" s="11">
        <f t="shared" si="69"/>
        <v>0</v>
      </c>
      <c r="BZ112" s="14">
        <f t="shared" si="70"/>
        <v>4</v>
      </c>
      <c r="CA112" s="14">
        <f t="shared" si="71"/>
        <v>4</v>
      </c>
      <c r="CB112" s="13">
        <f t="shared" si="72"/>
        <v>0</v>
      </c>
      <c r="CC112" s="13">
        <f t="shared" si="73"/>
        <v>0</v>
      </c>
      <c r="CD112" s="312">
        <f t="shared" si="74"/>
        <v>4</v>
      </c>
      <c r="CE112" s="312">
        <f t="shared" si="75"/>
        <v>4</v>
      </c>
      <c r="CF112" s="313">
        <f t="shared" si="76"/>
        <v>8</v>
      </c>
      <c r="CG112" s="302" t="str">
        <f t="shared" si="77"/>
        <v>OK</v>
      </c>
    </row>
    <row r="113" spans="1:85" ht="14.25" x14ac:dyDescent="0.25">
      <c r="A113" s="6">
        <v>101</v>
      </c>
      <c r="B113" s="495">
        <v>101</v>
      </c>
      <c r="C113" s="495" t="s">
        <v>6</v>
      </c>
      <c r="D113" s="496" t="s">
        <v>27</v>
      </c>
      <c r="E113" s="626">
        <v>20319831</v>
      </c>
      <c r="F113" s="627" t="s">
        <v>368</v>
      </c>
      <c r="G113" s="624" t="s">
        <v>52</v>
      </c>
      <c r="H113" s="9">
        <f>VLOOKUP($E113,'ALL-GTK-SD-SMP-SMA-SMK-SLB'!$F$14:$CG$713,'ALL-GTK-SD-SMP-SMA-SMK-SLB'!I$7,FALSE)</f>
        <v>0</v>
      </c>
      <c r="I113" s="9">
        <f>VLOOKUP($E113,'ALL-GTK-SD-SMP-SMA-SMK-SLB'!$F$14:$CG$713,'ALL-GTK-SD-SMP-SMA-SMK-SLB'!J$7,FALSE)</f>
        <v>0</v>
      </c>
      <c r="J113" s="9">
        <f>VLOOKUP($E113,'ALL-GTK-SD-SMP-SMA-SMK-SLB'!$F$14:$CG$713,'ALL-GTK-SD-SMP-SMA-SMK-SLB'!K$7,FALSE)</f>
        <v>1</v>
      </c>
      <c r="K113" s="9">
        <f>VLOOKUP($E113,'ALL-GTK-SD-SMP-SMA-SMK-SLB'!$F$14:$CG$713,'ALL-GTK-SD-SMP-SMA-SMK-SLB'!L$7,FALSE)</f>
        <v>0</v>
      </c>
      <c r="L113" s="9">
        <f>VLOOKUP($E113,'ALL-GTK-SD-SMP-SMA-SMK-SLB'!$F$14:$CG$713,'ALL-GTK-SD-SMP-SMA-SMK-SLB'!M$7,FALSE)</f>
        <v>0</v>
      </c>
      <c r="M113" s="9">
        <f>VLOOKUP($E113,'ALL-GTK-SD-SMP-SMA-SMK-SLB'!$F$14:$CG$713,'ALL-GTK-SD-SMP-SMA-SMK-SLB'!N$7,FALSE)</f>
        <v>1</v>
      </c>
      <c r="N113" s="9">
        <f>VLOOKUP($E113,'ALL-GTK-SD-SMP-SMA-SMK-SLB'!$F$14:$CG$713,'ALL-GTK-SD-SMP-SMA-SMK-SLB'!O$7,FALSE)</f>
        <v>0</v>
      </c>
      <c r="O113" s="9">
        <f>VLOOKUP($E113,'ALL-GTK-SD-SMP-SMA-SMK-SLB'!$F$14:$CG$713,'ALL-GTK-SD-SMP-SMA-SMK-SLB'!P$7,FALSE)</f>
        <v>2</v>
      </c>
      <c r="P113" s="299">
        <f t="shared" si="42"/>
        <v>1</v>
      </c>
      <c r="Q113" s="299">
        <f t="shared" si="43"/>
        <v>3</v>
      </c>
      <c r="R113" s="300">
        <f t="shared" si="44"/>
        <v>4</v>
      </c>
      <c r="S113" s="9">
        <f>VLOOKUP($E113,'ALL-GTK-SD-SMP-SMA-SMK-SLB'!$F$14:$CG$713,'ALL-GTK-SD-SMP-SMA-SMK-SLB'!T$7,FALSE)</f>
        <v>0</v>
      </c>
      <c r="T113" s="9">
        <f>VLOOKUP($E113,'ALL-GTK-SD-SMP-SMA-SMK-SLB'!$F$14:$CG$713,'ALL-GTK-SD-SMP-SMA-SMK-SLB'!U$7,FALSE)</f>
        <v>0</v>
      </c>
      <c r="U113" s="9">
        <f>VLOOKUP($E113,'ALL-GTK-SD-SMP-SMA-SMK-SLB'!$F$14:$CG$713,'ALL-GTK-SD-SMP-SMA-SMK-SLB'!V$7,FALSE)</f>
        <v>0</v>
      </c>
      <c r="V113" s="9">
        <f>VLOOKUP($E113,'ALL-GTK-SD-SMP-SMA-SMK-SLB'!$F$14:$CG$713,'ALL-GTK-SD-SMP-SMA-SMK-SLB'!W$7,FALSE)</f>
        <v>2</v>
      </c>
      <c r="W113" s="9">
        <f>VLOOKUP($E113,'ALL-GTK-SD-SMP-SMA-SMK-SLB'!$F$14:$CG$713,'ALL-GTK-SD-SMP-SMA-SMK-SLB'!X$7,FALSE)</f>
        <v>3</v>
      </c>
      <c r="X113" s="9">
        <f>VLOOKUP($E113,'ALL-GTK-SD-SMP-SMA-SMK-SLB'!$F$14:$CG$713,'ALL-GTK-SD-SMP-SMA-SMK-SLB'!Y$7,FALSE)</f>
        <v>1</v>
      </c>
      <c r="Y113" s="299">
        <f t="shared" si="45"/>
        <v>3</v>
      </c>
      <c r="Z113" s="299">
        <f t="shared" si="46"/>
        <v>3</v>
      </c>
      <c r="AA113" s="10">
        <f t="shared" si="47"/>
        <v>6</v>
      </c>
      <c r="AB113" s="44">
        <f t="shared" si="48"/>
        <v>4</v>
      </c>
      <c r="AC113" s="44">
        <f t="shared" si="49"/>
        <v>6</v>
      </c>
      <c r="AD113" s="11">
        <f t="shared" si="50"/>
        <v>10</v>
      </c>
      <c r="AE113" s="9">
        <f>VLOOKUP($E113,'ALL-GTK-SD-SMP-SMA-SMK-SLB'!$F$14:$CG$713,'ALL-GTK-SD-SMP-SMA-SMK-SLB'!AF$7,FALSE)</f>
        <v>4</v>
      </c>
      <c r="AF113" s="9">
        <f>VLOOKUP($E113,'ALL-GTK-SD-SMP-SMA-SMK-SLB'!$F$14:$CG$713,'ALL-GTK-SD-SMP-SMA-SMK-SLB'!AG$7,FALSE)</f>
        <v>4</v>
      </c>
      <c r="AG113" s="10">
        <f t="shared" si="51"/>
        <v>8</v>
      </c>
      <c r="AH113" s="9">
        <f>VLOOKUP($E113,'ALL-GTK-SD-SMP-SMA-SMK-SLB'!$F$14:$CG$713,'ALL-GTK-SD-SMP-SMA-SMK-SLB'!AI$7,FALSE)</f>
        <v>0</v>
      </c>
      <c r="AI113" s="9">
        <f>VLOOKUP($E113,'ALL-GTK-SD-SMP-SMA-SMK-SLB'!$F$14:$CG$713,'ALL-GTK-SD-SMP-SMA-SMK-SLB'!AJ$7,FALSE)</f>
        <v>2</v>
      </c>
      <c r="AJ113" s="10">
        <f t="shared" si="52"/>
        <v>2</v>
      </c>
      <c r="AK113" s="44">
        <f t="shared" si="53"/>
        <v>4</v>
      </c>
      <c r="AL113" s="44">
        <f t="shared" si="54"/>
        <v>6</v>
      </c>
      <c r="AM113" s="11">
        <f t="shared" si="55"/>
        <v>10</v>
      </c>
      <c r="AN113" s="299">
        <f>VLOOKUP($E113,'ALL-GTK-SD-SMP-SMA-SMK-SLB'!$F$14:$CG$713,'ALL-GTK-SD-SMP-SMA-SMK-SLB'!AO$7,FALSE)</f>
        <v>0</v>
      </c>
      <c r="AO113" s="299">
        <f>VLOOKUP($E113,'ALL-GTK-SD-SMP-SMA-SMK-SLB'!$F$14:$CG$713,'ALL-GTK-SD-SMP-SMA-SMK-SLB'!AP$7,FALSE)</f>
        <v>1</v>
      </c>
      <c r="AP113" s="9">
        <f>VLOOKUP($E113,'ALL-GTK-SD-SMP-SMA-SMK-SLB'!$F$14:$CG$713,'ALL-GTK-SD-SMP-SMA-SMK-SLB'!AQ$7,FALSE)</f>
        <v>0</v>
      </c>
      <c r="AQ113" s="9">
        <f>VLOOKUP($E113,'ALL-GTK-SD-SMP-SMA-SMK-SLB'!$F$14:$CG$713,'ALL-GTK-SD-SMP-SMA-SMK-SLB'!AR$7,FALSE)</f>
        <v>0</v>
      </c>
      <c r="AR113" s="9">
        <f>VLOOKUP($E113,'ALL-GTK-SD-SMP-SMA-SMK-SLB'!$F$14:$CG$713,'ALL-GTK-SD-SMP-SMA-SMK-SLB'!AS$7,FALSE)</f>
        <v>0</v>
      </c>
      <c r="AS113" s="9">
        <f>VLOOKUP($E113,'ALL-GTK-SD-SMP-SMA-SMK-SLB'!$F$14:$CG$713,'ALL-GTK-SD-SMP-SMA-SMK-SLB'!AT$7,FALSE)</f>
        <v>0</v>
      </c>
      <c r="AT113" s="9">
        <f>VLOOKUP($E113,'ALL-GTK-SD-SMP-SMA-SMK-SLB'!$F$14:$CG$713,'ALL-GTK-SD-SMP-SMA-SMK-SLB'!AU$7,FALSE)</f>
        <v>1</v>
      </c>
      <c r="AU113" s="9">
        <f>VLOOKUP($E113,'ALL-GTK-SD-SMP-SMA-SMK-SLB'!$F$14:$CG$713,'ALL-GTK-SD-SMP-SMA-SMK-SLB'!AV$7,FALSE)</f>
        <v>0</v>
      </c>
      <c r="AV113" s="9">
        <f>VLOOKUP($E113,'ALL-GTK-SD-SMP-SMA-SMK-SLB'!$F$14:$CG$713,'ALL-GTK-SD-SMP-SMA-SMK-SLB'!AW$7,FALSE)</f>
        <v>0</v>
      </c>
      <c r="AW113" s="9">
        <f>VLOOKUP($E113,'ALL-GTK-SD-SMP-SMA-SMK-SLB'!$F$14:$CG$713,'ALL-GTK-SD-SMP-SMA-SMK-SLB'!AX$7,FALSE)</f>
        <v>0</v>
      </c>
      <c r="AX113" s="9">
        <f>VLOOKUP($E113,'ALL-GTK-SD-SMP-SMA-SMK-SLB'!$F$14:$CG$713,'ALL-GTK-SD-SMP-SMA-SMK-SLB'!AY$7,FALSE)</f>
        <v>3</v>
      </c>
      <c r="AY113" s="9">
        <f>VLOOKUP($E113,'ALL-GTK-SD-SMP-SMA-SMK-SLB'!$F$14:$CG$713,'ALL-GTK-SD-SMP-SMA-SMK-SLB'!AZ$7,FALSE)</f>
        <v>5</v>
      </c>
      <c r="AZ113" s="9">
        <f>VLOOKUP($E113,'ALL-GTK-SD-SMP-SMA-SMK-SLB'!$F$14:$CG$713,'ALL-GTK-SD-SMP-SMA-SMK-SLB'!BA$7,FALSE)</f>
        <v>0</v>
      </c>
      <c r="BA113" s="9">
        <f>VLOOKUP($E113,'ALL-GTK-SD-SMP-SMA-SMK-SLB'!$F$14:$CG$713,'ALL-GTK-SD-SMP-SMA-SMK-SLB'!BB$7,FALSE)</f>
        <v>0</v>
      </c>
      <c r="BB113" s="9">
        <f>VLOOKUP($E113,'ALL-GTK-SD-SMP-SMA-SMK-SLB'!$F$14:$CG$713,'ALL-GTK-SD-SMP-SMA-SMK-SLB'!BC$7,FALSE)</f>
        <v>0</v>
      </c>
      <c r="BC113" s="9">
        <f>VLOOKUP($E113,'ALL-GTK-SD-SMP-SMA-SMK-SLB'!$F$14:$CG$713,'ALL-GTK-SD-SMP-SMA-SMK-SLB'!BD$7,FALSE)</f>
        <v>0</v>
      </c>
      <c r="BD113" s="310">
        <f t="shared" si="56"/>
        <v>1</v>
      </c>
      <c r="BE113" s="310">
        <f t="shared" si="57"/>
        <v>1</v>
      </c>
      <c r="BF113" s="10">
        <f t="shared" si="58"/>
        <v>2</v>
      </c>
      <c r="BG113" s="311">
        <f t="shared" si="59"/>
        <v>3</v>
      </c>
      <c r="BH113" s="311">
        <f t="shared" si="60"/>
        <v>5</v>
      </c>
      <c r="BI113" s="10">
        <f t="shared" si="61"/>
        <v>8</v>
      </c>
      <c r="BJ113" s="44">
        <f t="shared" si="62"/>
        <v>4</v>
      </c>
      <c r="BK113" s="44">
        <f t="shared" si="63"/>
        <v>6</v>
      </c>
      <c r="BL113" s="11">
        <f t="shared" si="64"/>
        <v>10</v>
      </c>
      <c r="BM113" s="9">
        <f>VLOOKUP($E113,'ALL-GTK-SD-SMP-SMA-SMK-SLB'!$F$14:$CG$713,'ALL-GTK-SD-SMP-SMA-SMK-SLB'!BN$7,FALSE)</f>
        <v>0</v>
      </c>
      <c r="BN113" s="9">
        <f>VLOOKUP($E113,'ALL-GTK-SD-SMP-SMA-SMK-SLB'!$F$14:$CG$713,'ALL-GTK-SD-SMP-SMA-SMK-SLB'!BO$7,FALSE)</f>
        <v>0</v>
      </c>
      <c r="BO113" s="9">
        <f>VLOOKUP($E113,'ALL-GTK-SD-SMP-SMA-SMK-SLB'!$F$14:$CG$713,'ALL-GTK-SD-SMP-SMA-SMK-SLB'!BP$7,FALSE)</f>
        <v>0</v>
      </c>
      <c r="BP113" s="9">
        <f>VLOOKUP($E113,'ALL-GTK-SD-SMP-SMA-SMK-SLB'!$F$14:$CG$713,'ALL-GTK-SD-SMP-SMA-SMK-SLB'!BQ$7,FALSE)</f>
        <v>0</v>
      </c>
      <c r="BQ113" s="9">
        <f>VLOOKUP($E113,'ALL-GTK-SD-SMP-SMA-SMK-SLB'!$F$14:$CG$713,'ALL-GTK-SD-SMP-SMA-SMK-SLB'!BR$7,FALSE)</f>
        <v>1</v>
      </c>
      <c r="BR113" s="9">
        <f>VLOOKUP($E113,'ALL-GTK-SD-SMP-SMA-SMK-SLB'!$F$14:$CG$713,'ALL-GTK-SD-SMP-SMA-SMK-SLB'!BS$7,FALSE)</f>
        <v>0</v>
      </c>
      <c r="BS113" s="9">
        <f>VLOOKUP($E113,'ALL-GTK-SD-SMP-SMA-SMK-SLB'!$F$14:$CG$713,'ALL-GTK-SD-SMP-SMA-SMK-SLB'!BT$7,FALSE)</f>
        <v>0</v>
      </c>
      <c r="BT113" s="9">
        <f>VLOOKUP($E113,'ALL-GTK-SD-SMP-SMA-SMK-SLB'!$F$14:$CG$713,'ALL-GTK-SD-SMP-SMA-SMK-SLB'!BU$7,FALSE)</f>
        <v>0</v>
      </c>
      <c r="BU113" s="299">
        <f t="shared" si="65"/>
        <v>1</v>
      </c>
      <c r="BV113" s="299">
        <f t="shared" si="66"/>
        <v>0</v>
      </c>
      <c r="BW113" s="44">
        <f t="shared" si="67"/>
        <v>1</v>
      </c>
      <c r="BX113" s="44">
        <f t="shared" si="68"/>
        <v>0</v>
      </c>
      <c r="BY113" s="11">
        <f t="shared" si="69"/>
        <v>1</v>
      </c>
      <c r="BZ113" s="14">
        <f t="shared" si="70"/>
        <v>4</v>
      </c>
      <c r="CA113" s="14">
        <f t="shared" si="71"/>
        <v>6</v>
      </c>
      <c r="CB113" s="13">
        <f t="shared" si="72"/>
        <v>1</v>
      </c>
      <c r="CC113" s="13">
        <f t="shared" si="73"/>
        <v>0</v>
      </c>
      <c r="CD113" s="312">
        <f t="shared" si="74"/>
        <v>5</v>
      </c>
      <c r="CE113" s="312">
        <f t="shared" si="75"/>
        <v>6</v>
      </c>
      <c r="CF113" s="313">
        <f t="shared" si="76"/>
        <v>11</v>
      </c>
      <c r="CG113" s="302" t="str">
        <f t="shared" si="77"/>
        <v>OK</v>
      </c>
    </row>
    <row r="114" spans="1:85" ht="14.25" x14ac:dyDescent="0.25">
      <c r="A114" s="6">
        <v>102</v>
      </c>
      <c r="B114" s="495">
        <v>102</v>
      </c>
      <c r="C114" s="495" t="s">
        <v>6</v>
      </c>
      <c r="D114" s="496" t="s">
        <v>27</v>
      </c>
      <c r="E114" s="626">
        <v>20340309</v>
      </c>
      <c r="F114" s="627" t="s">
        <v>369</v>
      </c>
      <c r="G114" s="624" t="s">
        <v>52</v>
      </c>
      <c r="H114" s="9">
        <f>VLOOKUP($E114,'ALL-GTK-SD-SMP-SMA-SMK-SLB'!$F$14:$CG$713,'ALL-GTK-SD-SMP-SMA-SMK-SLB'!I$7,FALSE)</f>
        <v>0</v>
      </c>
      <c r="I114" s="9">
        <f>VLOOKUP($E114,'ALL-GTK-SD-SMP-SMA-SMK-SLB'!$F$14:$CG$713,'ALL-GTK-SD-SMP-SMA-SMK-SLB'!J$7,FALSE)</f>
        <v>0</v>
      </c>
      <c r="J114" s="9">
        <f>VLOOKUP($E114,'ALL-GTK-SD-SMP-SMA-SMK-SLB'!$F$14:$CG$713,'ALL-GTK-SD-SMP-SMA-SMK-SLB'!K$7,FALSE)</f>
        <v>0</v>
      </c>
      <c r="K114" s="9">
        <f>VLOOKUP($E114,'ALL-GTK-SD-SMP-SMA-SMK-SLB'!$F$14:$CG$713,'ALL-GTK-SD-SMP-SMA-SMK-SLB'!L$7,FALSE)</f>
        <v>0</v>
      </c>
      <c r="L114" s="9">
        <f>VLOOKUP($E114,'ALL-GTK-SD-SMP-SMA-SMK-SLB'!$F$14:$CG$713,'ALL-GTK-SD-SMP-SMA-SMK-SLB'!M$7,FALSE)</f>
        <v>0</v>
      </c>
      <c r="M114" s="9">
        <f>VLOOKUP($E114,'ALL-GTK-SD-SMP-SMA-SMK-SLB'!$F$14:$CG$713,'ALL-GTK-SD-SMP-SMA-SMK-SLB'!N$7,FALSE)</f>
        <v>1</v>
      </c>
      <c r="N114" s="9">
        <f>VLOOKUP($E114,'ALL-GTK-SD-SMP-SMA-SMK-SLB'!$F$14:$CG$713,'ALL-GTK-SD-SMP-SMA-SMK-SLB'!O$7,FALSE)</f>
        <v>1</v>
      </c>
      <c r="O114" s="9">
        <f>VLOOKUP($E114,'ALL-GTK-SD-SMP-SMA-SMK-SLB'!$F$14:$CG$713,'ALL-GTK-SD-SMP-SMA-SMK-SLB'!P$7,FALSE)</f>
        <v>2</v>
      </c>
      <c r="P114" s="299">
        <f t="shared" si="42"/>
        <v>1</v>
      </c>
      <c r="Q114" s="299">
        <f t="shared" si="43"/>
        <v>3</v>
      </c>
      <c r="R114" s="300">
        <f t="shared" si="44"/>
        <v>4</v>
      </c>
      <c r="S114" s="9">
        <f>VLOOKUP($E114,'ALL-GTK-SD-SMP-SMA-SMK-SLB'!$F$14:$CG$713,'ALL-GTK-SD-SMP-SMA-SMK-SLB'!T$7,FALSE)</f>
        <v>0</v>
      </c>
      <c r="T114" s="9">
        <f>VLOOKUP($E114,'ALL-GTK-SD-SMP-SMA-SMK-SLB'!$F$14:$CG$713,'ALL-GTK-SD-SMP-SMA-SMK-SLB'!U$7,FALSE)</f>
        <v>0</v>
      </c>
      <c r="U114" s="9">
        <f>VLOOKUP($E114,'ALL-GTK-SD-SMP-SMA-SMK-SLB'!$F$14:$CG$713,'ALL-GTK-SD-SMP-SMA-SMK-SLB'!V$7,FALSE)</f>
        <v>1</v>
      </c>
      <c r="V114" s="9">
        <f>VLOOKUP($E114,'ALL-GTK-SD-SMP-SMA-SMK-SLB'!$F$14:$CG$713,'ALL-GTK-SD-SMP-SMA-SMK-SLB'!W$7,FALSE)</f>
        <v>2</v>
      </c>
      <c r="W114" s="9">
        <f>VLOOKUP($E114,'ALL-GTK-SD-SMP-SMA-SMK-SLB'!$F$14:$CG$713,'ALL-GTK-SD-SMP-SMA-SMK-SLB'!X$7,FALSE)</f>
        <v>1</v>
      </c>
      <c r="X114" s="9">
        <f>VLOOKUP($E114,'ALL-GTK-SD-SMP-SMA-SMK-SLB'!$F$14:$CG$713,'ALL-GTK-SD-SMP-SMA-SMK-SLB'!Y$7,FALSE)</f>
        <v>0</v>
      </c>
      <c r="Y114" s="299">
        <f t="shared" si="45"/>
        <v>2</v>
      </c>
      <c r="Z114" s="299">
        <f t="shared" si="46"/>
        <v>2</v>
      </c>
      <c r="AA114" s="10">
        <f t="shared" si="47"/>
        <v>4</v>
      </c>
      <c r="AB114" s="44">
        <f t="shared" si="48"/>
        <v>3</v>
      </c>
      <c r="AC114" s="44">
        <f t="shared" si="49"/>
        <v>5</v>
      </c>
      <c r="AD114" s="11">
        <f t="shared" si="50"/>
        <v>8</v>
      </c>
      <c r="AE114" s="9">
        <f>VLOOKUP($E114,'ALL-GTK-SD-SMP-SMA-SMK-SLB'!$F$14:$CG$713,'ALL-GTK-SD-SMP-SMA-SMK-SLB'!AF$7,FALSE)</f>
        <v>1</v>
      </c>
      <c r="AF114" s="9">
        <f>VLOOKUP($E114,'ALL-GTK-SD-SMP-SMA-SMK-SLB'!$F$14:$CG$713,'ALL-GTK-SD-SMP-SMA-SMK-SLB'!AG$7,FALSE)</f>
        <v>4</v>
      </c>
      <c r="AG114" s="10">
        <f t="shared" si="51"/>
        <v>5</v>
      </c>
      <c r="AH114" s="9">
        <f>VLOOKUP($E114,'ALL-GTK-SD-SMP-SMA-SMK-SLB'!$F$14:$CG$713,'ALL-GTK-SD-SMP-SMA-SMK-SLB'!AI$7,FALSE)</f>
        <v>2</v>
      </c>
      <c r="AI114" s="9">
        <f>VLOOKUP($E114,'ALL-GTK-SD-SMP-SMA-SMK-SLB'!$F$14:$CG$713,'ALL-GTK-SD-SMP-SMA-SMK-SLB'!AJ$7,FALSE)</f>
        <v>1</v>
      </c>
      <c r="AJ114" s="10">
        <f t="shared" si="52"/>
        <v>3</v>
      </c>
      <c r="AK114" s="44">
        <f t="shared" si="53"/>
        <v>3</v>
      </c>
      <c r="AL114" s="44">
        <f t="shared" si="54"/>
        <v>5</v>
      </c>
      <c r="AM114" s="11">
        <f t="shared" si="55"/>
        <v>8</v>
      </c>
      <c r="AN114" s="299">
        <f>VLOOKUP($E114,'ALL-GTK-SD-SMP-SMA-SMK-SLB'!$F$14:$CG$713,'ALL-GTK-SD-SMP-SMA-SMK-SLB'!AO$7,FALSE)</f>
        <v>0</v>
      </c>
      <c r="AO114" s="299">
        <f>VLOOKUP($E114,'ALL-GTK-SD-SMP-SMA-SMK-SLB'!$F$14:$CG$713,'ALL-GTK-SD-SMP-SMA-SMK-SLB'!AP$7,FALSE)</f>
        <v>0</v>
      </c>
      <c r="AP114" s="9">
        <f>VLOOKUP($E114,'ALL-GTK-SD-SMP-SMA-SMK-SLB'!$F$14:$CG$713,'ALL-GTK-SD-SMP-SMA-SMK-SLB'!AQ$7,FALSE)</f>
        <v>0</v>
      </c>
      <c r="AQ114" s="9">
        <f>VLOOKUP($E114,'ALL-GTK-SD-SMP-SMA-SMK-SLB'!$F$14:$CG$713,'ALL-GTK-SD-SMP-SMA-SMK-SLB'!AR$7,FALSE)</f>
        <v>0</v>
      </c>
      <c r="AR114" s="9">
        <f>VLOOKUP($E114,'ALL-GTK-SD-SMP-SMA-SMK-SLB'!$F$14:$CG$713,'ALL-GTK-SD-SMP-SMA-SMK-SLB'!AS$7,FALSE)</f>
        <v>0</v>
      </c>
      <c r="AS114" s="9">
        <f>VLOOKUP($E114,'ALL-GTK-SD-SMP-SMA-SMK-SLB'!$F$14:$CG$713,'ALL-GTK-SD-SMP-SMA-SMK-SLB'!AT$7,FALSE)</f>
        <v>1</v>
      </c>
      <c r="AT114" s="9">
        <f>VLOOKUP($E114,'ALL-GTK-SD-SMP-SMA-SMK-SLB'!$F$14:$CG$713,'ALL-GTK-SD-SMP-SMA-SMK-SLB'!AU$7,FALSE)</f>
        <v>0</v>
      </c>
      <c r="AU114" s="9">
        <f>VLOOKUP($E114,'ALL-GTK-SD-SMP-SMA-SMK-SLB'!$F$14:$CG$713,'ALL-GTK-SD-SMP-SMA-SMK-SLB'!AV$7,FALSE)</f>
        <v>0</v>
      </c>
      <c r="AV114" s="9">
        <f>VLOOKUP($E114,'ALL-GTK-SD-SMP-SMA-SMK-SLB'!$F$14:$CG$713,'ALL-GTK-SD-SMP-SMA-SMK-SLB'!AW$7,FALSE)</f>
        <v>0</v>
      </c>
      <c r="AW114" s="9">
        <f>VLOOKUP($E114,'ALL-GTK-SD-SMP-SMA-SMK-SLB'!$F$14:$CG$713,'ALL-GTK-SD-SMP-SMA-SMK-SLB'!AX$7,FALSE)</f>
        <v>0</v>
      </c>
      <c r="AX114" s="9">
        <f>VLOOKUP($E114,'ALL-GTK-SD-SMP-SMA-SMK-SLB'!$F$14:$CG$713,'ALL-GTK-SD-SMP-SMA-SMK-SLB'!AY$7,FALSE)</f>
        <v>3</v>
      </c>
      <c r="AY114" s="9">
        <f>VLOOKUP($E114,'ALL-GTK-SD-SMP-SMA-SMK-SLB'!$F$14:$CG$713,'ALL-GTK-SD-SMP-SMA-SMK-SLB'!AZ$7,FALSE)</f>
        <v>4</v>
      </c>
      <c r="AZ114" s="9">
        <f>VLOOKUP($E114,'ALL-GTK-SD-SMP-SMA-SMK-SLB'!$F$14:$CG$713,'ALL-GTK-SD-SMP-SMA-SMK-SLB'!BA$7,FALSE)</f>
        <v>0</v>
      </c>
      <c r="BA114" s="9">
        <f>VLOOKUP($E114,'ALL-GTK-SD-SMP-SMA-SMK-SLB'!$F$14:$CG$713,'ALL-GTK-SD-SMP-SMA-SMK-SLB'!BB$7,FALSE)</f>
        <v>0</v>
      </c>
      <c r="BB114" s="9">
        <f>VLOOKUP($E114,'ALL-GTK-SD-SMP-SMA-SMK-SLB'!$F$14:$CG$713,'ALL-GTK-SD-SMP-SMA-SMK-SLB'!BC$7,FALSE)</f>
        <v>0</v>
      </c>
      <c r="BC114" s="9">
        <f>VLOOKUP($E114,'ALL-GTK-SD-SMP-SMA-SMK-SLB'!$F$14:$CG$713,'ALL-GTK-SD-SMP-SMA-SMK-SLB'!BD$7,FALSE)</f>
        <v>0</v>
      </c>
      <c r="BD114" s="310">
        <f t="shared" si="56"/>
        <v>0</v>
      </c>
      <c r="BE114" s="310">
        <f t="shared" si="57"/>
        <v>1</v>
      </c>
      <c r="BF114" s="10">
        <f t="shared" si="58"/>
        <v>1</v>
      </c>
      <c r="BG114" s="311">
        <f t="shared" si="59"/>
        <v>3</v>
      </c>
      <c r="BH114" s="311">
        <f t="shared" si="60"/>
        <v>4</v>
      </c>
      <c r="BI114" s="10">
        <f t="shared" si="61"/>
        <v>7</v>
      </c>
      <c r="BJ114" s="44">
        <f t="shared" si="62"/>
        <v>3</v>
      </c>
      <c r="BK114" s="44">
        <f t="shared" si="63"/>
        <v>5</v>
      </c>
      <c r="BL114" s="11">
        <f t="shared" si="64"/>
        <v>8</v>
      </c>
      <c r="BM114" s="9">
        <f>VLOOKUP($E114,'ALL-GTK-SD-SMP-SMA-SMK-SLB'!$F$14:$CG$713,'ALL-GTK-SD-SMP-SMA-SMK-SLB'!BN$7,FALSE)</f>
        <v>0</v>
      </c>
      <c r="BN114" s="9">
        <f>VLOOKUP($E114,'ALL-GTK-SD-SMP-SMA-SMK-SLB'!$F$14:$CG$713,'ALL-GTK-SD-SMP-SMA-SMK-SLB'!BO$7,FALSE)</f>
        <v>0</v>
      </c>
      <c r="BO114" s="9">
        <f>VLOOKUP($E114,'ALL-GTK-SD-SMP-SMA-SMK-SLB'!$F$14:$CG$713,'ALL-GTK-SD-SMP-SMA-SMK-SLB'!BP$7,FALSE)</f>
        <v>0</v>
      </c>
      <c r="BP114" s="9">
        <f>VLOOKUP($E114,'ALL-GTK-SD-SMP-SMA-SMK-SLB'!$F$14:$CG$713,'ALL-GTK-SD-SMP-SMA-SMK-SLB'!BQ$7,FALSE)</f>
        <v>0</v>
      </c>
      <c r="BQ114" s="9">
        <f>VLOOKUP($E114,'ALL-GTK-SD-SMP-SMA-SMK-SLB'!$F$14:$CG$713,'ALL-GTK-SD-SMP-SMA-SMK-SLB'!BR$7,FALSE)</f>
        <v>0</v>
      </c>
      <c r="BR114" s="9">
        <f>VLOOKUP($E114,'ALL-GTK-SD-SMP-SMA-SMK-SLB'!$F$14:$CG$713,'ALL-GTK-SD-SMP-SMA-SMK-SLB'!BS$7,FALSE)</f>
        <v>0</v>
      </c>
      <c r="BS114" s="9">
        <f>VLOOKUP($E114,'ALL-GTK-SD-SMP-SMA-SMK-SLB'!$F$14:$CG$713,'ALL-GTK-SD-SMP-SMA-SMK-SLB'!BT$7,FALSE)</f>
        <v>1</v>
      </c>
      <c r="BT114" s="9">
        <f>VLOOKUP($E114,'ALL-GTK-SD-SMP-SMA-SMK-SLB'!$F$14:$CG$713,'ALL-GTK-SD-SMP-SMA-SMK-SLB'!BU$7,FALSE)</f>
        <v>0</v>
      </c>
      <c r="BU114" s="299">
        <f t="shared" si="65"/>
        <v>1</v>
      </c>
      <c r="BV114" s="299">
        <f t="shared" si="66"/>
        <v>0</v>
      </c>
      <c r="BW114" s="44">
        <f t="shared" si="67"/>
        <v>1</v>
      </c>
      <c r="BX114" s="44">
        <f t="shared" si="68"/>
        <v>0</v>
      </c>
      <c r="BY114" s="11">
        <f t="shared" si="69"/>
        <v>1</v>
      </c>
      <c r="BZ114" s="14">
        <f t="shared" si="70"/>
        <v>3</v>
      </c>
      <c r="CA114" s="14">
        <f t="shared" si="71"/>
        <v>5</v>
      </c>
      <c r="CB114" s="13">
        <f t="shared" si="72"/>
        <v>1</v>
      </c>
      <c r="CC114" s="13">
        <f t="shared" si="73"/>
        <v>0</v>
      </c>
      <c r="CD114" s="312">
        <f t="shared" si="74"/>
        <v>4</v>
      </c>
      <c r="CE114" s="312">
        <f t="shared" si="75"/>
        <v>5</v>
      </c>
      <c r="CF114" s="313">
        <f t="shared" si="76"/>
        <v>9</v>
      </c>
      <c r="CG114" s="302" t="str">
        <f t="shared" si="77"/>
        <v>OK</v>
      </c>
    </row>
    <row r="115" spans="1:85" ht="14.25" x14ac:dyDescent="0.25">
      <c r="A115" s="6">
        <v>103</v>
      </c>
      <c r="B115" s="495">
        <v>103</v>
      </c>
      <c r="C115" s="495" t="s">
        <v>6</v>
      </c>
      <c r="D115" s="496" t="s">
        <v>27</v>
      </c>
      <c r="E115" s="626">
        <v>20340310</v>
      </c>
      <c r="F115" s="627" t="s">
        <v>370</v>
      </c>
      <c r="G115" s="624" t="s">
        <v>52</v>
      </c>
      <c r="H115" s="9">
        <f>VLOOKUP($E115,'ALL-GTK-SD-SMP-SMA-SMK-SLB'!$F$14:$CG$713,'ALL-GTK-SD-SMP-SMA-SMK-SLB'!I$7,FALSE)</f>
        <v>0</v>
      </c>
      <c r="I115" s="9">
        <f>VLOOKUP($E115,'ALL-GTK-SD-SMP-SMA-SMK-SLB'!$F$14:$CG$713,'ALL-GTK-SD-SMP-SMA-SMK-SLB'!J$7,FALSE)</f>
        <v>0</v>
      </c>
      <c r="J115" s="9">
        <f>VLOOKUP($E115,'ALL-GTK-SD-SMP-SMA-SMK-SLB'!$F$14:$CG$713,'ALL-GTK-SD-SMP-SMA-SMK-SLB'!K$7,FALSE)</f>
        <v>0</v>
      </c>
      <c r="K115" s="9">
        <f>VLOOKUP($E115,'ALL-GTK-SD-SMP-SMA-SMK-SLB'!$F$14:$CG$713,'ALL-GTK-SD-SMP-SMA-SMK-SLB'!L$7,FALSE)</f>
        <v>0</v>
      </c>
      <c r="L115" s="9">
        <f>VLOOKUP($E115,'ALL-GTK-SD-SMP-SMA-SMK-SLB'!$F$14:$CG$713,'ALL-GTK-SD-SMP-SMA-SMK-SLB'!M$7,FALSE)</f>
        <v>0</v>
      </c>
      <c r="M115" s="9">
        <f>VLOOKUP($E115,'ALL-GTK-SD-SMP-SMA-SMK-SLB'!$F$14:$CG$713,'ALL-GTK-SD-SMP-SMA-SMK-SLB'!N$7,FALSE)</f>
        <v>0</v>
      </c>
      <c r="N115" s="9">
        <f>VLOOKUP($E115,'ALL-GTK-SD-SMP-SMA-SMK-SLB'!$F$14:$CG$713,'ALL-GTK-SD-SMP-SMA-SMK-SLB'!O$7,FALSE)</f>
        <v>0</v>
      </c>
      <c r="O115" s="9">
        <f>VLOOKUP($E115,'ALL-GTK-SD-SMP-SMA-SMK-SLB'!$F$14:$CG$713,'ALL-GTK-SD-SMP-SMA-SMK-SLB'!P$7,FALSE)</f>
        <v>1</v>
      </c>
      <c r="P115" s="299">
        <f t="shared" si="42"/>
        <v>0</v>
      </c>
      <c r="Q115" s="299">
        <f t="shared" si="43"/>
        <v>1</v>
      </c>
      <c r="R115" s="300">
        <f t="shared" si="44"/>
        <v>1</v>
      </c>
      <c r="S115" s="9">
        <f>VLOOKUP($E115,'ALL-GTK-SD-SMP-SMA-SMK-SLB'!$F$14:$CG$713,'ALL-GTK-SD-SMP-SMA-SMK-SLB'!T$7,FALSE)</f>
        <v>0</v>
      </c>
      <c r="T115" s="9">
        <f>VLOOKUP($E115,'ALL-GTK-SD-SMP-SMA-SMK-SLB'!$F$14:$CG$713,'ALL-GTK-SD-SMP-SMA-SMK-SLB'!U$7,FALSE)</f>
        <v>0</v>
      </c>
      <c r="U115" s="9">
        <f>VLOOKUP($E115,'ALL-GTK-SD-SMP-SMA-SMK-SLB'!$F$14:$CG$713,'ALL-GTK-SD-SMP-SMA-SMK-SLB'!V$7,FALSE)</f>
        <v>1</v>
      </c>
      <c r="V115" s="9">
        <f>VLOOKUP($E115,'ALL-GTK-SD-SMP-SMA-SMK-SLB'!$F$14:$CG$713,'ALL-GTK-SD-SMP-SMA-SMK-SLB'!W$7,FALSE)</f>
        <v>0</v>
      </c>
      <c r="W115" s="9">
        <f>VLOOKUP($E115,'ALL-GTK-SD-SMP-SMA-SMK-SLB'!$F$14:$CG$713,'ALL-GTK-SD-SMP-SMA-SMK-SLB'!X$7,FALSE)</f>
        <v>1</v>
      </c>
      <c r="X115" s="9">
        <f>VLOOKUP($E115,'ALL-GTK-SD-SMP-SMA-SMK-SLB'!$F$14:$CG$713,'ALL-GTK-SD-SMP-SMA-SMK-SLB'!Y$7,FALSE)</f>
        <v>2</v>
      </c>
      <c r="Y115" s="299">
        <f t="shared" si="45"/>
        <v>2</v>
      </c>
      <c r="Z115" s="299">
        <f t="shared" si="46"/>
        <v>2</v>
      </c>
      <c r="AA115" s="10">
        <f t="shared" si="47"/>
        <v>4</v>
      </c>
      <c r="AB115" s="44">
        <f t="shared" si="48"/>
        <v>2</v>
      </c>
      <c r="AC115" s="44">
        <f t="shared" si="49"/>
        <v>3</v>
      </c>
      <c r="AD115" s="11">
        <f t="shared" si="50"/>
        <v>5</v>
      </c>
      <c r="AE115" s="9">
        <f>VLOOKUP($E115,'ALL-GTK-SD-SMP-SMA-SMK-SLB'!$F$14:$CG$713,'ALL-GTK-SD-SMP-SMA-SMK-SLB'!AF$7,FALSE)</f>
        <v>2</v>
      </c>
      <c r="AF115" s="9">
        <f>VLOOKUP($E115,'ALL-GTK-SD-SMP-SMA-SMK-SLB'!$F$14:$CG$713,'ALL-GTK-SD-SMP-SMA-SMK-SLB'!AG$7,FALSE)</f>
        <v>1</v>
      </c>
      <c r="AG115" s="10">
        <f t="shared" si="51"/>
        <v>3</v>
      </c>
      <c r="AH115" s="9">
        <f>VLOOKUP($E115,'ALL-GTK-SD-SMP-SMA-SMK-SLB'!$F$14:$CG$713,'ALL-GTK-SD-SMP-SMA-SMK-SLB'!AI$7,FALSE)</f>
        <v>0</v>
      </c>
      <c r="AI115" s="9">
        <f>VLOOKUP($E115,'ALL-GTK-SD-SMP-SMA-SMK-SLB'!$F$14:$CG$713,'ALL-GTK-SD-SMP-SMA-SMK-SLB'!AJ$7,FALSE)</f>
        <v>2</v>
      </c>
      <c r="AJ115" s="10">
        <f t="shared" si="52"/>
        <v>2</v>
      </c>
      <c r="AK115" s="44">
        <f t="shared" si="53"/>
        <v>2</v>
      </c>
      <c r="AL115" s="44">
        <f t="shared" si="54"/>
        <v>3</v>
      </c>
      <c r="AM115" s="11">
        <f t="shared" si="55"/>
        <v>5</v>
      </c>
      <c r="AN115" s="299">
        <f>VLOOKUP($E115,'ALL-GTK-SD-SMP-SMA-SMK-SLB'!$F$14:$CG$713,'ALL-GTK-SD-SMP-SMA-SMK-SLB'!AO$7,FALSE)</f>
        <v>0</v>
      </c>
      <c r="AO115" s="299">
        <f>VLOOKUP($E115,'ALL-GTK-SD-SMP-SMA-SMK-SLB'!$F$14:$CG$713,'ALL-GTK-SD-SMP-SMA-SMK-SLB'!AP$7,FALSE)</f>
        <v>0</v>
      </c>
      <c r="AP115" s="9">
        <f>VLOOKUP($E115,'ALL-GTK-SD-SMP-SMA-SMK-SLB'!$F$14:$CG$713,'ALL-GTK-SD-SMP-SMA-SMK-SLB'!AQ$7,FALSE)</f>
        <v>0</v>
      </c>
      <c r="AQ115" s="9">
        <f>VLOOKUP($E115,'ALL-GTK-SD-SMP-SMA-SMK-SLB'!$F$14:$CG$713,'ALL-GTK-SD-SMP-SMA-SMK-SLB'!AR$7,FALSE)</f>
        <v>0</v>
      </c>
      <c r="AR115" s="9">
        <f>VLOOKUP($E115,'ALL-GTK-SD-SMP-SMA-SMK-SLB'!$F$14:$CG$713,'ALL-GTK-SD-SMP-SMA-SMK-SLB'!AS$7,FALSE)</f>
        <v>0</v>
      </c>
      <c r="AS115" s="9">
        <f>VLOOKUP($E115,'ALL-GTK-SD-SMP-SMA-SMK-SLB'!$F$14:$CG$713,'ALL-GTK-SD-SMP-SMA-SMK-SLB'!AT$7,FALSE)</f>
        <v>0</v>
      </c>
      <c r="AT115" s="9">
        <f>VLOOKUP($E115,'ALL-GTK-SD-SMP-SMA-SMK-SLB'!$F$14:$CG$713,'ALL-GTK-SD-SMP-SMA-SMK-SLB'!AU$7,FALSE)</f>
        <v>0</v>
      </c>
      <c r="AU115" s="9">
        <f>VLOOKUP($E115,'ALL-GTK-SD-SMP-SMA-SMK-SLB'!$F$14:$CG$713,'ALL-GTK-SD-SMP-SMA-SMK-SLB'!AV$7,FALSE)</f>
        <v>0</v>
      </c>
      <c r="AV115" s="9">
        <f>VLOOKUP($E115,'ALL-GTK-SD-SMP-SMA-SMK-SLB'!$F$14:$CG$713,'ALL-GTK-SD-SMP-SMA-SMK-SLB'!AW$7,FALSE)</f>
        <v>0</v>
      </c>
      <c r="AW115" s="9">
        <f>VLOOKUP($E115,'ALL-GTK-SD-SMP-SMA-SMK-SLB'!$F$14:$CG$713,'ALL-GTK-SD-SMP-SMA-SMK-SLB'!AX$7,FALSE)</f>
        <v>0</v>
      </c>
      <c r="AX115" s="9">
        <f>VLOOKUP($E115,'ALL-GTK-SD-SMP-SMA-SMK-SLB'!$F$14:$CG$713,'ALL-GTK-SD-SMP-SMA-SMK-SLB'!AY$7,FALSE)</f>
        <v>2</v>
      </c>
      <c r="AY115" s="9">
        <f>VLOOKUP($E115,'ALL-GTK-SD-SMP-SMA-SMK-SLB'!$F$14:$CG$713,'ALL-GTK-SD-SMP-SMA-SMK-SLB'!AZ$7,FALSE)</f>
        <v>3</v>
      </c>
      <c r="AZ115" s="9">
        <f>VLOOKUP($E115,'ALL-GTK-SD-SMP-SMA-SMK-SLB'!$F$14:$CG$713,'ALL-GTK-SD-SMP-SMA-SMK-SLB'!BA$7,FALSE)</f>
        <v>0</v>
      </c>
      <c r="BA115" s="9">
        <f>VLOOKUP($E115,'ALL-GTK-SD-SMP-SMA-SMK-SLB'!$F$14:$CG$713,'ALL-GTK-SD-SMP-SMA-SMK-SLB'!BB$7,FALSE)</f>
        <v>0</v>
      </c>
      <c r="BB115" s="9">
        <f>VLOOKUP($E115,'ALL-GTK-SD-SMP-SMA-SMK-SLB'!$F$14:$CG$713,'ALL-GTK-SD-SMP-SMA-SMK-SLB'!BC$7,FALSE)</f>
        <v>0</v>
      </c>
      <c r="BC115" s="9">
        <f>VLOOKUP($E115,'ALL-GTK-SD-SMP-SMA-SMK-SLB'!$F$14:$CG$713,'ALL-GTK-SD-SMP-SMA-SMK-SLB'!BD$7,FALSE)</f>
        <v>0</v>
      </c>
      <c r="BD115" s="310">
        <f t="shared" si="56"/>
        <v>0</v>
      </c>
      <c r="BE115" s="310">
        <f t="shared" si="57"/>
        <v>0</v>
      </c>
      <c r="BF115" s="10">
        <f t="shared" si="58"/>
        <v>0</v>
      </c>
      <c r="BG115" s="311">
        <f t="shared" si="59"/>
        <v>2</v>
      </c>
      <c r="BH115" s="311">
        <f t="shared" si="60"/>
        <v>3</v>
      </c>
      <c r="BI115" s="10">
        <f t="shared" si="61"/>
        <v>5</v>
      </c>
      <c r="BJ115" s="44">
        <f t="shared" si="62"/>
        <v>2</v>
      </c>
      <c r="BK115" s="44">
        <f t="shared" si="63"/>
        <v>3</v>
      </c>
      <c r="BL115" s="11">
        <f t="shared" si="64"/>
        <v>5</v>
      </c>
      <c r="BM115" s="9">
        <f>VLOOKUP($E115,'ALL-GTK-SD-SMP-SMA-SMK-SLB'!$F$14:$CG$713,'ALL-GTK-SD-SMP-SMA-SMK-SLB'!BN$7,FALSE)</f>
        <v>0</v>
      </c>
      <c r="BN115" s="9">
        <f>VLOOKUP($E115,'ALL-GTK-SD-SMP-SMA-SMK-SLB'!$F$14:$CG$713,'ALL-GTK-SD-SMP-SMA-SMK-SLB'!BO$7,FALSE)</f>
        <v>0</v>
      </c>
      <c r="BO115" s="9">
        <f>VLOOKUP($E115,'ALL-GTK-SD-SMP-SMA-SMK-SLB'!$F$14:$CG$713,'ALL-GTK-SD-SMP-SMA-SMK-SLB'!BP$7,FALSE)</f>
        <v>0</v>
      </c>
      <c r="BP115" s="9">
        <f>VLOOKUP($E115,'ALL-GTK-SD-SMP-SMA-SMK-SLB'!$F$14:$CG$713,'ALL-GTK-SD-SMP-SMA-SMK-SLB'!BQ$7,FALSE)</f>
        <v>0</v>
      </c>
      <c r="BQ115" s="9">
        <f>VLOOKUP($E115,'ALL-GTK-SD-SMP-SMA-SMK-SLB'!$F$14:$CG$713,'ALL-GTK-SD-SMP-SMA-SMK-SLB'!BR$7,FALSE)</f>
        <v>0</v>
      </c>
      <c r="BR115" s="9">
        <f>VLOOKUP($E115,'ALL-GTK-SD-SMP-SMA-SMK-SLB'!$F$14:$CG$713,'ALL-GTK-SD-SMP-SMA-SMK-SLB'!BS$7,FALSE)</f>
        <v>0</v>
      </c>
      <c r="BS115" s="9">
        <f>VLOOKUP($E115,'ALL-GTK-SD-SMP-SMA-SMK-SLB'!$F$14:$CG$713,'ALL-GTK-SD-SMP-SMA-SMK-SLB'!BT$7,FALSE)</f>
        <v>0</v>
      </c>
      <c r="BT115" s="9">
        <f>VLOOKUP($E115,'ALL-GTK-SD-SMP-SMA-SMK-SLB'!$F$14:$CG$713,'ALL-GTK-SD-SMP-SMA-SMK-SLB'!BU$7,FALSE)</f>
        <v>0</v>
      </c>
      <c r="BU115" s="299">
        <f t="shared" si="65"/>
        <v>0</v>
      </c>
      <c r="BV115" s="299">
        <f t="shared" si="66"/>
        <v>0</v>
      </c>
      <c r="BW115" s="44">
        <f t="shared" si="67"/>
        <v>0</v>
      </c>
      <c r="BX115" s="44">
        <f t="shared" si="68"/>
        <v>0</v>
      </c>
      <c r="BY115" s="11">
        <f t="shared" si="69"/>
        <v>0</v>
      </c>
      <c r="BZ115" s="14">
        <f t="shared" si="70"/>
        <v>2</v>
      </c>
      <c r="CA115" s="14">
        <f t="shared" si="71"/>
        <v>3</v>
      </c>
      <c r="CB115" s="13">
        <f t="shared" si="72"/>
        <v>0</v>
      </c>
      <c r="CC115" s="13">
        <f t="shared" si="73"/>
        <v>0</v>
      </c>
      <c r="CD115" s="312">
        <f t="shared" si="74"/>
        <v>2</v>
      </c>
      <c r="CE115" s="312">
        <f t="shared" si="75"/>
        <v>3</v>
      </c>
      <c r="CF115" s="313">
        <f t="shared" si="76"/>
        <v>5</v>
      </c>
      <c r="CG115" s="302" t="str">
        <f t="shared" si="77"/>
        <v>OK</v>
      </c>
    </row>
    <row r="116" spans="1:85" ht="14.25" x14ac:dyDescent="0.25">
      <c r="A116" s="6">
        <v>104</v>
      </c>
      <c r="B116" s="495">
        <v>104</v>
      </c>
      <c r="C116" s="495" t="s">
        <v>6</v>
      </c>
      <c r="D116" s="496" t="s">
        <v>27</v>
      </c>
      <c r="E116" s="626">
        <v>20319174</v>
      </c>
      <c r="F116" s="627" t="s">
        <v>371</v>
      </c>
      <c r="G116" s="624" t="s">
        <v>52</v>
      </c>
      <c r="H116" s="9">
        <f>VLOOKUP($E116,'ALL-GTK-SD-SMP-SMA-SMK-SLB'!$F$14:$CG$713,'ALL-GTK-SD-SMP-SMA-SMK-SLB'!I$7,FALSE)</f>
        <v>1</v>
      </c>
      <c r="I116" s="9">
        <f>VLOOKUP($E116,'ALL-GTK-SD-SMP-SMA-SMK-SLB'!$F$14:$CG$713,'ALL-GTK-SD-SMP-SMA-SMK-SLB'!J$7,FALSE)</f>
        <v>0</v>
      </c>
      <c r="J116" s="9">
        <f>VLOOKUP($E116,'ALL-GTK-SD-SMP-SMA-SMK-SLB'!$F$14:$CG$713,'ALL-GTK-SD-SMP-SMA-SMK-SLB'!K$7,FALSE)</f>
        <v>0</v>
      </c>
      <c r="K116" s="9">
        <f>VLOOKUP($E116,'ALL-GTK-SD-SMP-SMA-SMK-SLB'!$F$14:$CG$713,'ALL-GTK-SD-SMP-SMA-SMK-SLB'!L$7,FALSE)</f>
        <v>0</v>
      </c>
      <c r="L116" s="9">
        <f>VLOOKUP($E116,'ALL-GTK-SD-SMP-SMA-SMK-SLB'!$F$14:$CG$713,'ALL-GTK-SD-SMP-SMA-SMK-SLB'!M$7,FALSE)</f>
        <v>0</v>
      </c>
      <c r="M116" s="9">
        <f>VLOOKUP($E116,'ALL-GTK-SD-SMP-SMA-SMK-SLB'!$F$14:$CG$713,'ALL-GTK-SD-SMP-SMA-SMK-SLB'!N$7,FALSE)</f>
        <v>0</v>
      </c>
      <c r="N116" s="9">
        <f>VLOOKUP($E116,'ALL-GTK-SD-SMP-SMA-SMK-SLB'!$F$14:$CG$713,'ALL-GTK-SD-SMP-SMA-SMK-SLB'!O$7,FALSE)</f>
        <v>0</v>
      </c>
      <c r="O116" s="9">
        <f>VLOOKUP($E116,'ALL-GTK-SD-SMP-SMA-SMK-SLB'!$F$14:$CG$713,'ALL-GTK-SD-SMP-SMA-SMK-SLB'!P$7,FALSE)</f>
        <v>4</v>
      </c>
      <c r="P116" s="299">
        <f t="shared" si="42"/>
        <v>1</v>
      </c>
      <c r="Q116" s="299">
        <f t="shared" si="43"/>
        <v>4</v>
      </c>
      <c r="R116" s="300">
        <f t="shared" si="44"/>
        <v>5</v>
      </c>
      <c r="S116" s="9">
        <f>VLOOKUP($E116,'ALL-GTK-SD-SMP-SMA-SMK-SLB'!$F$14:$CG$713,'ALL-GTK-SD-SMP-SMA-SMK-SLB'!T$7,FALSE)</f>
        <v>0</v>
      </c>
      <c r="T116" s="9">
        <f>VLOOKUP($E116,'ALL-GTK-SD-SMP-SMA-SMK-SLB'!$F$14:$CG$713,'ALL-GTK-SD-SMP-SMA-SMK-SLB'!U$7,FALSE)</f>
        <v>0</v>
      </c>
      <c r="U116" s="9">
        <f>VLOOKUP($E116,'ALL-GTK-SD-SMP-SMA-SMK-SLB'!$F$14:$CG$713,'ALL-GTK-SD-SMP-SMA-SMK-SLB'!V$7,FALSE)</f>
        <v>0</v>
      </c>
      <c r="V116" s="9">
        <f>VLOOKUP($E116,'ALL-GTK-SD-SMP-SMA-SMK-SLB'!$F$14:$CG$713,'ALL-GTK-SD-SMP-SMA-SMK-SLB'!W$7,FALSE)</f>
        <v>0</v>
      </c>
      <c r="W116" s="9">
        <f>VLOOKUP($E116,'ALL-GTK-SD-SMP-SMA-SMK-SLB'!$F$14:$CG$713,'ALL-GTK-SD-SMP-SMA-SMK-SLB'!X$7,FALSE)</f>
        <v>3</v>
      </c>
      <c r="X116" s="9">
        <f>VLOOKUP($E116,'ALL-GTK-SD-SMP-SMA-SMK-SLB'!$F$14:$CG$713,'ALL-GTK-SD-SMP-SMA-SMK-SLB'!Y$7,FALSE)</f>
        <v>3</v>
      </c>
      <c r="Y116" s="299">
        <f t="shared" si="45"/>
        <v>3</v>
      </c>
      <c r="Z116" s="299">
        <f t="shared" si="46"/>
        <v>3</v>
      </c>
      <c r="AA116" s="10">
        <f t="shared" si="47"/>
        <v>6</v>
      </c>
      <c r="AB116" s="44">
        <f t="shared" si="48"/>
        <v>4</v>
      </c>
      <c r="AC116" s="44">
        <f t="shared" si="49"/>
        <v>7</v>
      </c>
      <c r="AD116" s="11">
        <f t="shared" si="50"/>
        <v>11</v>
      </c>
      <c r="AE116" s="9">
        <f>VLOOKUP($E116,'ALL-GTK-SD-SMP-SMA-SMK-SLB'!$F$14:$CG$713,'ALL-GTK-SD-SMP-SMA-SMK-SLB'!AF$7,FALSE)</f>
        <v>3</v>
      </c>
      <c r="AF116" s="9">
        <f>VLOOKUP($E116,'ALL-GTK-SD-SMP-SMA-SMK-SLB'!$F$14:$CG$713,'ALL-GTK-SD-SMP-SMA-SMK-SLB'!AG$7,FALSE)</f>
        <v>4</v>
      </c>
      <c r="AG116" s="10">
        <f t="shared" si="51"/>
        <v>7</v>
      </c>
      <c r="AH116" s="9">
        <f>VLOOKUP($E116,'ALL-GTK-SD-SMP-SMA-SMK-SLB'!$F$14:$CG$713,'ALL-GTK-SD-SMP-SMA-SMK-SLB'!AI$7,FALSE)</f>
        <v>1</v>
      </c>
      <c r="AI116" s="9">
        <f>VLOOKUP($E116,'ALL-GTK-SD-SMP-SMA-SMK-SLB'!$F$14:$CG$713,'ALL-GTK-SD-SMP-SMA-SMK-SLB'!AJ$7,FALSE)</f>
        <v>3</v>
      </c>
      <c r="AJ116" s="10">
        <f t="shared" si="52"/>
        <v>4</v>
      </c>
      <c r="AK116" s="44">
        <f t="shared" si="53"/>
        <v>4</v>
      </c>
      <c r="AL116" s="44">
        <f t="shared" si="54"/>
        <v>7</v>
      </c>
      <c r="AM116" s="11">
        <f t="shared" si="55"/>
        <v>11</v>
      </c>
      <c r="AN116" s="299">
        <f>VLOOKUP($E116,'ALL-GTK-SD-SMP-SMA-SMK-SLB'!$F$14:$CG$713,'ALL-GTK-SD-SMP-SMA-SMK-SLB'!AO$7,FALSE)</f>
        <v>0</v>
      </c>
      <c r="AO116" s="299">
        <f>VLOOKUP($E116,'ALL-GTK-SD-SMP-SMA-SMK-SLB'!$F$14:$CG$713,'ALL-GTK-SD-SMP-SMA-SMK-SLB'!AP$7,FALSE)</f>
        <v>0</v>
      </c>
      <c r="AP116" s="9">
        <f>VLOOKUP($E116,'ALL-GTK-SD-SMP-SMA-SMK-SLB'!$F$14:$CG$713,'ALL-GTK-SD-SMP-SMA-SMK-SLB'!AQ$7,FALSE)</f>
        <v>0</v>
      </c>
      <c r="AQ116" s="9">
        <f>VLOOKUP($E116,'ALL-GTK-SD-SMP-SMA-SMK-SLB'!$F$14:$CG$713,'ALL-GTK-SD-SMP-SMA-SMK-SLB'!AR$7,FALSE)</f>
        <v>0</v>
      </c>
      <c r="AR116" s="9">
        <f>VLOOKUP($E116,'ALL-GTK-SD-SMP-SMA-SMK-SLB'!$F$14:$CG$713,'ALL-GTK-SD-SMP-SMA-SMK-SLB'!AS$7,FALSE)</f>
        <v>0</v>
      </c>
      <c r="AS116" s="9">
        <f>VLOOKUP($E116,'ALL-GTK-SD-SMP-SMA-SMK-SLB'!$F$14:$CG$713,'ALL-GTK-SD-SMP-SMA-SMK-SLB'!AT$7,FALSE)</f>
        <v>0</v>
      </c>
      <c r="AT116" s="9">
        <f>VLOOKUP($E116,'ALL-GTK-SD-SMP-SMA-SMK-SLB'!$F$14:$CG$713,'ALL-GTK-SD-SMP-SMA-SMK-SLB'!AU$7,FALSE)</f>
        <v>0</v>
      </c>
      <c r="AU116" s="9">
        <f>VLOOKUP($E116,'ALL-GTK-SD-SMP-SMA-SMK-SLB'!$F$14:$CG$713,'ALL-GTK-SD-SMP-SMA-SMK-SLB'!AV$7,FALSE)</f>
        <v>0</v>
      </c>
      <c r="AV116" s="9">
        <f>VLOOKUP($E116,'ALL-GTK-SD-SMP-SMA-SMK-SLB'!$F$14:$CG$713,'ALL-GTK-SD-SMP-SMA-SMK-SLB'!AW$7,FALSE)</f>
        <v>0</v>
      </c>
      <c r="AW116" s="9">
        <f>VLOOKUP($E116,'ALL-GTK-SD-SMP-SMA-SMK-SLB'!$F$14:$CG$713,'ALL-GTK-SD-SMP-SMA-SMK-SLB'!AX$7,FALSE)</f>
        <v>0</v>
      </c>
      <c r="AX116" s="9">
        <f>VLOOKUP($E116,'ALL-GTK-SD-SMP-SMA-SMK-SLB'!$F$14:$CG$713,'ALL-GTK-SD-SMP-SMA-SMK-SLB'!AY$7,FALSE)</f>
        <v>4</v>
      </c>
      <c r="AY116" s="9">
        <f>VLOOKUP($E116,'ALL-GTK-SD-SMP-SMA-SMK-SLB'!$F$14:$CG$713,'ALL-GTK-SD-SMP-SMA-SMK-SLB'!AZ$7,FALSE)</f>
        <v>7</v>
      </c>
      <c r="AZ116" s="9">
        <f>VLOOKUP($E116,'ALL-GTK-SD-SMP-SMA-SMK-SLB'!$F$14:$CG$713,'ALL-GTK-SD-SMP-SMA-SMK-SLB'!BA$7,FALSE)</f>
        <v>0</v>
      </c>
      <c r="BA116" s="9">
        <f>VLOOKUP($E116,'ALL-GTK-SD-SMP-SMA-SMK-SLB'!$F$14:$CG$713,'ALL-GTK-SD-SMP-SMA-SMK-SLB'!BB$7,FALSE)</f>
        <v>0</v>
      </c>
      <c r="BB116" s="9">
        <f>VLOOKUP($E116,'ALL-GTK-SD-SMP-SMA-SMK-SLB'!$F$14:$CG$713,'ALL-GTK-SD-SMP-SMA-SMK-SLB'!BC$7,FALSE)</f>
        <v>0</v>
      </c>
      <c r="BC116" s="9">
        <f>VLOOKUP($E116,'ALL-GTK-SD-SMP-SMA-SMK-SLB'!$F$14:$CG$713,'ALL-GTK-SD-SMP-SMA-SMK-SLB'!BD$7,FALSE)</f>
        <v>0</v>
      </c>
      <c r="BD116" s="310">
        <f t="shared" si="56"/>
        <v>0</v>
      </c>
      <c r="BE116" s="310">
        <f t="shared" si="57"/>
        <v>0</v>
      </c>
      <c r="BF116" s="10">
        <f t="shared" si="58"/>
        <v>0</v>
      </c>
      <c r="BG116" s="311">
        <f t="shared" si="59"/>
        <v>4</v>
      </c>
      <c r="BH116" s="311">
        <f t="shared" si="60"/>
        <v>7</v>
      </c>
      <c r="BI116" s="10">
        <f t="shared" si="61"/>
        <v>11</v>
      </c>
      <c r="BJ116" s="44">
        <f t="shared" si="62"/>
        <v>4</v>
      </c>
      <c r="BK116" s="44">
        <f t="shared" si="63"/>
        <v>7</v>
      </c>
      <c r="BL116" s="11">
        <f t="shared" si="64"/>
        <v>11</v>
      </c>
      <c r="BM116" s="9">
        <f>VLOOKUP($E116,'ALL-GTK-SD-SMP-SMA-SMK-SLB'!$F$14:$CG$713,'ALL-GTK-SD-SMP-SMA-SMK-SLB'!BN$7,FALSE)</f>
        <v>0</v>
      </c>
      <c r="BN116" s="9">
        <f>VLOOKUP($E116,'ALL-GTK-SD-SMP-SMA-SMK-SLB'!$F$14:$CG$713,'ALL-GTK-SD-SMP-SMA-SMK-SLB'!BO$7,FALSE)</f>
        <v>0</v>
      </c>
      <c r="BO116" s="9">
        <f>VLOOKUP($E116,'ALL-GTK-SD-SMP-SMA-SMK-SLB'!$F$14:$CG$713,'ALL-GTK-SD-SMP-SMA-SMK-SLB'!BP$7,FALSE)</f>
        <v>0</v>
      </c>
      <c r="BP116" s="9">
        <f>VLOOKUP($E116,'ALL-GTK-SD-SMP-SMA-SMK-SLB'!$F$14:$CG$713,'ALL-GTK-SD-SMP-SMA-SMK-SLB'!BQ$7,FALSE)</f>
        <v>0</v>
      </c>
      <c r="BQ116" s="9">
        <f>VLOOKUP($E116,'ALL-GTK-SD-SMP-SMA-SMK-SLB'!$F$14:$CG$713,'ALL-GTK-SD-SMP-SMA-SMK-SLB'!BR$7,FALSE)</f>
        <v>0</v>
      </c>
      <c r="BR116" s="9">
        <f>VLOOKUP($E116,'ALL-GTK-SD-SMP-SMA-SMK-SLB'!$F$14:$CG$713,'ALL-GTK-SD-SMP-SMA-SMK-SLB'!BS$7,FALSE)</f>
        <v>0</v>
      </c>
      <c r="BS116" s="9">
        <f>VLOOKUP($E116,'ALL-GTK-SD-SMP-SMA-SMK-SLB'!$F$14:$CG$713,'ALL-GTK-SD-SMP-SMA-SMK-SLB'!BT$7,FALSE)</f>
        <v>0</v>
      </c>
      <c r="BT116" s="9">
        <f>VLOOKUP($E116,'ALL-GTK-SD-SMP-SMA-SMK-SLB'!$F$14:$CG$713,'ALL-GTK-SD-SMP-SMA-SMK-SLB'!BU$7,FALSE)</f>
        <v>0</v>
      </c>
      <c r="BU116" s="299">
        <f t="shared" si="65"/>
        <v>0</v>
      </c>
      <c r="BV116" s="299">
        <f t="shared" si="66"/>
        <v>0</v>
      </c>
      <c r="BW116" s="44">
        <f t="shared" si="67"/>
        <v>0</v>
      </c>
      <c r="BX116" s="44">
        <f t="shared" si="68"/>
        <v>0</v>
      </c>
      <c r="BY116" s="11">
        <f t="shared" si="69"/>
        <v>0</v>
      </c>
      <c r="BZ116" s="14">
        <f t="shared" si="70"/>
        <v>4</v>
      </c>
      <c r="CA116" s="14">
        <f t="shared" si="71"/>
        <v>7</v>
      </c>
      <c r="CB116" s="13">
        <f t="shared" si="72"/>
        <v>0</v>
      </c>
      <c r="CC116" s="13">
        <f t="shared" si="73"/>
        <v>0</v>
      </c>
      <c r="CD116" s="312">
        <f t="shared" si="74"/>
        <v>4</v>
      </c>
      <c r="CE116" s="312">
        <f t="shared" si="75"/>
        <v>7</v>
      </c>
      <c r="CF116" s="313">
        <f t="shared" si="76"/>
        <v>11</v>
      </c>
      <c r="CG116" s="302" t="str">
        <f t="shared" si="77"/>
        <v>OK</v>
      </c>
    </row>
    <row r="117" spans="1:85" ht="14.25" x14ac:dyDescent="0.25">
      <c r="A117" s="6">
        <v>105</v>
      </c>
      <c r="B117" s="495">
        <v>105</v>
      </c>
      <c r="C117" s="495" t="s">
        <v>6</v>
      </c>
      <c r="D117" s="496" t="s">
        <v>27</v>
      </c>
      <c r="E117" s="626">
        <v>20319173</v>
      </c>
      <c r="F117" s="627" t="s">
        <v>372</v>
      </c>
      <c r="G117" s="624" t="s">
        <v>52</v>
      </c>
      <c r="H117" s="9">
        <f>VLOOKUP($E117,'ALL-GTK-SD-SMP-SMA-SMK-SLB'!$F$14:$CG$713,'ALL-GTK-SD-SMP-SMA-SMK-SLB'!I$7,FALSE)</f>
        <v>0</v>
      </c>
      <c r="I117" s="9">
        <f>VLOOKUP($E117,'ALL-GTK-SD-SMP-SMA-SMK-SLB'!$F$14:$CG$713,'ALL-GTK-SD-SMP-SMA-SMK-SLB'!J$7,FALSE)</f>
        <v>0</v>
      </c>
      <c r="J117" s="9">
        <f>VLOOKUP($E117,'ALL-GTK-SD-SMP-SMA-SMK-SLB'!$F$14:$CG$713,'ALL-GTK-SD-SMP-SMA-SMK-SLB'!K$7,FALSE)</f>
        <v>0</v>
      </c>
      <c r="K117" s="9">
        <f>VLOOKUP($E117,'ALL-GTK-SD-SMP-SMA-SMK-SLB'!$F$14:$CG$713,'ALL-GTK-SD-SMP-SMA-SMK-SLB'!L$7,FALSE)</f>
        <v>0</v>
      </c>
      <c r="L117" s="9">
        <f>VLOOKUP($E117,'ALL-GTK-SD-SMP-SMA-SMK-SLB'!$F$14:$CG$713,'ALL-GTK-SD-SMP-SMA-SMK-SLB'!M$7,FALSE)</f>
        <v>1</v>
      </c>
      <c r="M117" s="9">
        <f>VLOOKUP($E117,'ALL-GTK-SD-SMP-SMA-SMK-SLB'!$F$14:$CG$713,'ALL-GTK-SD-SMP-SMA-SMK-SLB'!N$7,FALSE)</f>
        <v>1</v>
      </c>
      <c r="N117" s="9">
        <f>VLOOKUP($E117,'ALL-GTK-SD-SMP-SMA-SMK-SLB'!$F$14:$CG$713,'ALL-GTK-SD-SMP-SMA-SMK-SLB'!O$7,FALSE)</f>
        <v>0</v>
      </c>
      <c r="O117" s="9">
        <f>VLOOKUP($E117,'ALL-GTK-SD-SMP-SMA-SMK-SLB'!$F$14:$CG$713,'ALL-GTK-SD-SMP-SMA-SMK-SLB'!P$7,FALSE)</f>
        <v>2</v>
      </c>
      <c r="P117" s="299">
        <f t="shared" si="42"/>
        <v>1</v>
      </c>
      <c r="Q117" s="299">
        <f t="shared" si="43"/>
        <v>3</v>
      </c>
      <c r="R117" s="300">
        <f t="shared" si="44"/>
        <v>4</v>
      </c>
      <c r="S117" s="9">
        <f>VLOOKUP($E117,'ALL-GTK-SD-SMP-SMA-SMK-SLB'!$F$14:$CG$713,'ALL-GTK-SD-SMP-SMA-SMK-SLB'!T$7,FALSE)</f>
        <v>0</v>
      </c>
      <c r="T117" s="9">
        <f>VLOOKUP($E117,'ALL-GTK-SD-SMP-SMA-SMK-SLB'!$F$14:$CG$713,'ALL-GTK-SD-SMP-SMA-SMK-SLB'!U$7,FALSE)</f>
        <v>0</v>
      </c>
      <c r="U117" s="9">
        <f>VLOOKUP($E117,'ALL-GTK-SD-SMP-SMA-SMK-SLB'!$F$14:$CG$713,'ALL-GTK-SD-SMP-SMA-SMK-SLB'!V$7,FALSE)</f>
        <v>1</v>
      </c>
      <c r="V117" s="9">
        <f>VLOOKUP($E117,'ALL-GTK-SD-SMP-SMA-SMK-SLB'!$F$14:$CG$713,'ALL-GTK-SD-SMP-SMA-SMK-SLB'!W$7,FALSE)</f>
        <v>0</v>
      </c>
      <c r="W117" s="9">
        <f>VLOOKUP($E117,'ALL-GTK-SD-SMP-SMA-SMK-SLB'!$F$14:$CG$713,'ALL-GTK-SD-SMP-SMA-SMK-SLB'!X$7,FALSE)</f>
        <v>0</v>
      </c>
      <c r="X117" s="9">
        <f>VLOOKUP($E117,'ALL-GTK-SD-SMP-SMA-SMK-SLB'!$F$14:$CG$713,'ALL-GTK-SD-SMP-SMA-SMK-SLB'!Y$7,FALSE)</f>
        <v>3</v>
      </c>
      <c r="Y117" s="299">
        <f t="shared" si="45"/>
        <v>1</v>
      </c>
      <c r="Z117" s="299">
        <f t="shared" si="46"/>
        <v>3</v>
      </c>
      <c r="AA117" s="10">
        <f t="shared" si="47"/>
        <v>4</v>
      </c>
      <c r="AB117" s="44">
        <f t="shared" si="48"/>
        <v>2</v>
      </c>
      <c r="AC117" s="44">
        <f t="shared" si="49"/>
        <v>6</v>
      </c>
      <c r="AD117" s="11">
        <f t="shared" si="50"/>
        <v>8</v>
      </c>
      <c r="AE117" s="9">
        <f>VLOOKUP($E117,'ALL-GTK-SD-SMP-SMA-SMK-SLB'!$F$14:$CG$713,'ALL-GTK-SD-SMP-SMA-SMK-SLB'!AF$7,FALSE)</f>
        <v>0</v>
      </c>
      <c r="AF117" s="9">
        <f>VLOOKUP($E117,'ALL-GTK-SD-SMP-SMA-SMK-SLB'!$F$14:$CG$713,'ALL-GTK-SD-SMP-SMA-SMK-SLB'!AG$7,FALSE)</f>
        <v>4</v>
      </c>
      <c r="AG117" s="10">
        <f t="shared" si="51"/>
        <v>4</v>
      </c>
      <c r="AH117" s="9">
        <f>VLOOKUP($E117,'ALL-GTK-SD-SMP-SMA-SMK-SLB'!$F$14:$CG$713,'ALL-GTK-SD-SMP-SMA-SMK-SLB'!AI$7,FALSE)</f>
        <v>2</v>
      </c>
      <c r="AI117" s="9">
        <f>VLOOKUP($E117,'ALL-GTK-SD-SMP-SMA-SMK-SLB'!$F$14:$CG$713,'ALL-GTK-SD-SMP-SMA-SMK-SLB'!AJ$7,FALSE)</f>
        <v>2</v>
      </c>
      <c r="AJ117" s="10">
        <f t="shared" si="52"/>
        <v>4</v>
      </c>
      <c r="AK117" s="44">
        <f t="shared" si="53"/>
        <v>2</v>
      </c>
      <c r="AL117" s="44">
        <f t="shared" si="54"/>
        <v>6</v>
      </c>
      <c r="AM117" s="11">
        <f t="shared" si="55"/>
        <v>8</v>
      </c>
      <c r="AN117" s="299">
        <f>VLOOKUP($E117,'ALL-GTK-SD-SMP-SMA-SMK-SLB'!$F$14:$CG$713,'ALL-GTK-SD-SMP-SMA-SMK-SLB'!AO$7,FALSE)</f>
        <v>0</v>
      </c>
      <c r="AO117" s="299">
        <f>VLOOKUP($E117,'ALL-GTK-SD-SMP-SMA-SMK-SLB'!$F$14:$CG$713,'ALL-GTK-SD-SMP-SMA-SMK-SLB'!AP$7,FALSE)</f>
        <v>0</v>
      </c>
      <c r="AP117" s="9">
        <f>VLOOKUP($E117,'ALL-GTK-SD-SMP-SMA-SMK-SLB'!$F$14:$CG$713,'ALL-GTK-SD-SMP-SMA-SMK-SLB'!AQ$7,FALSE)</f>
        <v>0</v>
      </c>
      <c r="AQ117" s="9">
        <f>VLOOKUP($E117,'ALL-GTK-SD-SMP-SMA-SMK-SLB'!$F$14:$CG$713,'ALL-GTK-SD-SMP-SMA-SMK-SLB'!AR$7,FALSE)</f>
        <v>0</v>
      </c>
      <c r="AR117" s="9">
        <f>VLOOKUP($E117,'ALL-GTK-SD-SMP-SMA-SMK-SLB'!$F$14:$CG$713,'ALL-GTK-SD-SMP-SMA-SMK-SLB'!AS$7,FALSE)</f>
        <v>0</v>
      </c>
      <c r="AS117" s="9">
        <f>VLOOKUP($E117,'ALL-GTK-SD-SMP-SMA-SMK-SLB'!$F$14:$CG$713,'ALL-GTK-SD-SMP-SMA-SMK-SLB'!AT$7,FALSE)</f>
        <v>0</v>
      </c>
      <c r="AT117" s="9">
        <f>VLOOKUP($E117,'ALL-GTK-SD-SMP-SMA-SMK-SLB'!$F$14:$CG$713,'ALL-GTK-SD-SMP-SMA-SMK-SLB'!AU$7,FALSE)</f>
        <v>0</v>
      </c>
      <c r="AU117" s="9">
        <f>VLOOKUP($E117,'ALL-GTK-SD-SMP-SMA-SMK-SLB'!$F$14:$CG$713,'ALL-GTK-SD-SMP-SMA-SMK-SLB'!AV$7,FALSE)</f>
        <v>0</v>
      </c>
      <c r="AV117" s="9">
        <f>VLOOKUP($E117,'ALL-GTK-SD-SMP-SMA-SMK-SLB'!$F$14:$CG$713,'ALL-GTK-SD-SMP-SMA-SMK-SLB'!AW$7,FALSE)</f>
        <v>0</v>
      </c>
      <c r="AW117" s="9">
        <f>VLOOKUP($E117,'ALL-GTK-SD-SMP-SMA-SMK-SLB'!$F$14:$CG$713,'ALL-GTK-SD-SMP-SMA-SMK-SLB'!AX$7,FALSE)</f>
        <v>0</v>
      </c>
      <c r="AX117" s="9">
        <f>VLOOKUP($E117,'ALL-GTK-SD-SMP-SMA-SMK-SLB'!$F$14:$CG$713,'ALL-GTK-SD-SMP-SMA-SMK-SLB'!AY$7,FALSE)</f>
        <v>2</v>
      </c>
      <c r="AY117" s="9">
        <f>VLOOKUP($E117,'ALL-GTK-SD-SMP-SMA-SMK-SLB'!$F$14:$CG$713,'ALL-GTK-SD-SMP-SMA-SMK-SLB'!AZ$7,FALSE)</f>
        <v>6</v>
      </c>
      <c r="AZ117" s="9">
        <f>VLOOKUP($E117,'ALL-GTK-SD-SMP-SMA-SMK-SLB'!$F$14:$CG$713,'ALL-GTK-SD-SMP-SMA-SMK-SLB'!BA$7,FALSE)</f>
        <v>0</v>
      </c>
      <c r="BA117" s="9">
        <f>VLOOKUP($E117,'ALL-GTK-SD-SMP-SMA-SMK-SLB'!$F$14:$CG$713,'ALL-GTK-SD-SMP-SMA-SMK-SLB'!BB$7,FALSE)</f>
        <v>0</v>
      </c>
      <c r="BB117" s="9">
        <f>VLOOKUP($E117,'ALL-GTK-SD-SMP-SMA-SMK-SLB'!$F$14:$CG$713,'ALL-GTK-SD-SMP-SMA-SMK-SLB'!BC$7,FALSE)</f>
        <v>0</v>
      </c>
      <c r="BC117" s="9">
        <f>VLOOKUP($E117,'ALL-GTK-SD-SMP-SMA-SMK-SLB'!$F$14:$CG$713,'ALL-GTK-SD-SMP-SMA-SMK-SLB'!BD$7,FALSE)</f>
        <v>0</v>
      </c>
      <c r="BD117" s="310">
        <f t="shared" si="56"/>
        <v>0</v>
      </c>
      <c r="BE117" s="310">
        <f t="shared" si="57"/>
        <v>0</v>
      </c>
      <c r="BF117" s="10">
        <f t="shared" si="58"/>
        <v>0</v>
      </c>
      <c r="BG117" s="311">
        <f t="shared" si="59"/>
        <v>2</v>
      </c>
      <c r="BH117" s="311">
        <f t="shared" si="60"/>
        <v>6</v>
      </c>
      <c r="BI117" s="10">
        <f t="shared" si="61"/>
        <v>8</v>
      </c>
      <c r="BJ117" s="44">
        <f t="shared" si="62"/>
        <v>2</v>
      </c>
      <c r="BK117" s="44">
        <f t="shared" si="63"/>
        <v>6</v>
      </c>
      <c r="BL117" s="11">
        <f t="shared" si="64"/>
        <v>8</v>
      </c>
      <c r="BM117" s="9">
        <f>VLOOKUP($E117,'ALL-GTK-SD-SMP-SMA-SMK-SLB'!$F$14:$CG$713,'ALL-GTK-SD-SMP-SMA-SMK-SLB'!BN$7,FALSE)</f>
        <v>1</v>
      </c>
      <c r="BN117" s="9">
        <f>VLOOKUP($E117,'ALL-GTK-SD-SMP-SMA-SMK-SLB'!$F$14:$CG$713,'ALL-GTK-SD-SMP-SMA-SMK-SLB'!BO$7,FALSE)</f>
        <v>0</v>
      </c>
      <c r="BO117" s="9">
        <f>VLOOKUP($E117,'ALL-GTK-SD-SMP-SMA-SMK-SLB'!$F$14:$CG$713,'ALL-GTK-SD-SMP-SMA-SMK-SLB'!BP$7,FALSE)</f>
        <v>0</v>
      </c>
      <c r="BP117" s="9">
        <f>VLOOKUP($E117,'ALL-GTK-SD-SMP-SMA-SMK-SLB'!$F$14:$CG$713,'ALL-GTK-SD-SMP-SMA-SMK-SLB'!BQ$7,FALSE)</f>
        <v>0</v>
      </c>
      <c r="BQ117" s="9">
        <f>VLOOKUP($E117,'ALL-GTK-SD-SMP-SMA-SMK-SLB'!$F$14:$CG$713,'ALL-GTK-SD-SMP-SMA-SMK-SLB'!BR$7,FALSE)</f>
        <v>0</v>
      </c>
      <c r="BR117" s="9">
        <f>VLOOKUP($E117,'ALL-GTK-SD-SMP-SMA-SMK-SLB'!$F$14:$CG$713,'ALL-GTK-SD-SMP-SMA-SMK-SLB'!BS$7,FALSE)</f>
        <v>0</v>
      </c>
      <c r="BS117" s="9">
        <f>VLOOKUP($E117,'ALL-GTK-SD-SMP-SMA-SMK-SLB'!$F$14:$CG$713,'ALL-GTK-SD-SMP-SMA-SMK-SLB'!BT$7,FALSE)</f>
        <v>0</v>
      </c>
      <c r="BT117" s="9">
        <f>VLOOKUP($E117,'ALL-GTK-SD-SMP-SMA-SMK-SLB'!$F$14:$CG$713,'ALL-GTK-SD-SMP-SMA-SMK-SLB'!BU$7,FALSE)</f>
        <v>0</v>
      </c>
      <c r="BU117" s="299">
        <f t="shared" si="65"/>
        <v>0</v>
      </c>
      <c r="BV117" s="299">
        <f t="shared" si="66"/>
        <v>0</v>
      </c>
      <c r="BW117" s="44">
        <f t="shared" si="67"/>
        <v>1</v>
      </c>
      <c r="BX117" s="44">
        <f t="shared" si="68"/>
        <v>0</v>
      </c>
      <c r="BY117" s="11">
        <f t="shared" si="69"/>
        <v>1</v>
      </c>
      <c r="BZ117" s="14">
        <f t="shared" si="70"/>
        <v>2</v>
      </c>
      <c r="CA117" s="14">
        <f t="shared" si="71"/>
        <v>6</v>
      </c>
      <c r="CB117" s="13">
        <f t="shared" si="72"/>
        <v>1</v>
      </c>
      <c r="CC117" s="13">
        <f t="shared" si="73"/>
        <v>0</v>
      </c>
      <c r="CD117" s="312">
        <f t="shared" si="74"/>
        <v>3</v>
      </c>
      <c r="CE117" s="312">
        <f t="shared" si="75"/>
        <v>6</v>
      </c>
      <c r="CF117" s="313">
        <f t="shared" si="76"/>
        <v>9</v>
      </c>
      <c r="CG117" s="302" t="str">
        <f t="shared" si="77"/>
        <v>OK</v>
      </c>
    </row>
    <row r="118" spans="1:85" ht="14.25" x14ac:dyDescent="0.25">
      <c r="A118" s="6">
        <v>106</v>
      </c>
      <c r="B118" s="495">
        <v>106</v>
      </c>
      <c r="C118" s="495" t="s">
        <v>6</v>
      </c>
      <c r="D118" s="496" t="s">
        <v>27</v>
      </c>
      <c r="E118" s="626">
        <v>20319179</v>
      </c>
      <c r="F118" s="627" t="s">
        <v>373</v>
      </c>
      <c r="G118" s="624" t="s">
        <v>52</v>
      </c>
      <c r="H118" s="9">
        <f>VLOOKUP($E118,'ALL-GTK-SD-SMP-SMA-SMK-SLB'!$F$14:$CG$713,'ALL-GTK-SD-SMP-SMA-SMK-SLB'!I$7,FALSE)</f>
        <v>0</v>
      </c>
      <c r="I118" s="9">
        <f>VLOOKUP($E118,'ALL-GTK-SD-SMP-SMA-SMK-SLB'!$F$14:$CG$713,'ALL-GTK-SD-SMP-SMA-SMK-SLB'!J$7,FALSE)</f>
        <v>0</v>
      </c>
      <c r="J118" s="9">
        <f>VLOOKUP($E118,'ALL-GTK-SD-SMP-SMA-SMK-SLB'!$F$14:$CG$713,'ALL-GTK-SD-SMP-SMA-SMK-SLB'!K$7,FALSE)</f>
        <v>0</v>
      </c>
      <c r="K118" s="9">
        <f>VLOOKUP($E118,'ALL-GTK-SD-SMP-SMA-SMK-SLB'!$F$14:$CG$713,'ALL-GTK-SD-SMP-SMA-SMK-SLB'!L$7,FALSE)</f>
        <v>0</v>
      </c>
      <c r="L118" s="9">
        <f>VLOOKUP($E118,'ALL-GTK-SD-SMP-SMA-SMK-SLB'!$F$14:$CG$713,'ALL-GTK-SD-SMP-SMA-SMK-SLB'!M$7,FALSE)</f>
        <v>3</v>
      </c>
      <c r="M118" s="9">
        <f>VLOOKUP($E118,'ALL-GTK-SD-SMP-SMA-SMK-SLB'!$F$14:$CG$713,'ALL-GTK-SD-SMP-SMA-SMK-SLB'!N$7,FALSE)</f>
        <v>2</v>
      </c>
      <c r="N118" s="9">
        <f>VLOOKUP($E118,'ALL-GTK-SD-SMP-SMA-SMK-SLB'!$F$14:$CG$713,'ALL-GTK-SD-SMP-SMA-SMK-SLB'!O$7,FALSE)</f>
        <v>0</v>
      </c>
      <c r="O118" s="9">
        <f>VLOOKUP($E118,'ALL-GTK-SD-SMP-SMA-SMK-SLB'!$F$14:$CG$713,'ALL-GTK-SD-SMP-SMA-SMK-SLB'!P$7,FALSE)</f>
        <v>1</v>
      </c>
      <c r="P118" s="299">
        <f t="shared" si="42"/>
        <v>3</v>
      </c>
      <c r="Q118" s="299">
        <f t="shared" si="43"/>
        <v>3</v>
      </c>
      <c r="R118" s="300">
        <f t="shared" si="44"/>
        <v>6</v>
      </c>
      <c r="S118" s="9">
        <f>VLOOKUP($E118,'ALL-GTK-SD-SMP-SMA-SMK-SLB'!$F$14:$CG$713,'ALL-GTK-SD-SMP-SMA-SMK-SLB'!T$7,FALSE)</f>
        <v>0</v>
      </c>
      <c r="T118" s="9">
        <f>VLOOKUP($E118,'ALL-GTK-SD-SMP-SMA-SMK-SLB'!$F$14:$CG$713,'ALL-GTK-SD-SMP-SMA-SMK-SLB'!U$7,FALSE)</f>
        <v>0</v>
      </c>
      <c r="U118" s="9">
        <f>VLOOKUP($E118,'ALL-GTK-SD-SMP-SMA-SMK-SLB'!$F$14:$CG$713,'ALL-GTK-SD-SMP-SMA-SMK-SLB'!V$7,FALSE)</f>
        <v>2</v>
      </c>
      <c r="V118" s="9">
        <f>VLOOKUP($E118,'ALL-GTK-SD-SMP-SMA-SMK-SLB'!$F$14:$CG$713,'ALL-GTK-SD-SMP-SMA-SMK-SLB'!W$7,FALSE)</f>
        <v>0</v>
      </c>
      <c r="W118" s="9">
        <f>VLOOKUP($E118,'ALL-GTK-SD-SMP-SMA-SMK-SLB'!$F$14:$CG$713,'ALL-GTK-SD-SMP-SMA-SMK-SLB'!X$7,FALSE)</f>
        <v>1</v>
      </c>
      <c r="X118" s="9">
        <f>VLOOKUP($E118,'ALL-GTK-SD-SMP-SMA-SMK-SLB'!$F$14:$CG$713,'ALL-GTK-SD-SMP-SMA-SMK-SLB'!Y$7,FALSE)</f>
        <v>2</v>
      </c>
      <c r="Y118" s="299">
        <f t="shared" si="45"/>
        <v>3</v>
      </c>
      <c r="Z118" s="299">
        <f t="shared" si="46"/>
        <v>2</v>
      </c>
      <c r="AA118" s="10">
        <f t="shared" si="47"/>
        <v>5</v>
      </c>
      <c r="AB118" s="44">
        <f t="shared" si="48"/>
        <v>6</v>
      </c>
      <c r="AC118" s="44">
        <f t="shared" si="49"/>
        <v>5</v>
      </c>
      <c r="AD118" s="11">
        <f t="shared" si="50"/>
        <v>11</v>
      </c>
      <c r="AE118" s="9">
        <f>VLOOKUP($E118,'ALL-GTK-SD-SMP-SMA-SMK-SLB'!$F$14:$CG$713,'ALL-GTK-SD-SMP-SMA-SMK-SLB'!AF$7,FALSE)</f>
        <v>3</v>
      </c>
      <c r="AF118" s="9">
        <f>VLOOKUP($E118,'ALL-GTK-SD-SMP-SMA-SMK-SLB'!$F$14:$CG$713,'ALL-GTK-SD-SMP-SMA-SMK-SLB'!AG$7,FALSE)</f>
        <v>4</v>
      </c>
      <c r="AG118" s="10">
        <f t="shared" si="51"/>
        <v>7</v>
      </c>
      <c r="AH118" s="9">
        <f>VLOOKUP($E118,'ALL-GTK-SD-SMP-SMA-SMK-SLB'!$F$14:$CG$713,'ALL-GTK-SD-SMP-SMA-SMK-SLB'!AI$7,FALSE)</f>
        <v>3</v>
      </c>
      <c r="AI118" s="9">
        <f>VLOOKUP($E118,'ALL-GTK-SD-SMP-SMA-SMK-SLB'!$F$14:$CG$713,'ALL-GTK-SD-SMP-SMA-SMK-SLB'!AJ$7,FALSE)</f>
        <v>1</v>
      </c>
      <c r="AJ118" s="10">
        <f t="shared" si="52"/>
        <v>4</v>
      </c>
      <c r="AK118" s="44">
        <f t="shared" si="53"/>
        <v>6</v>
      </c>
      <c r="AL118" s="44">
        <f t="shared" si="54"/>
        <v>5</v>
      </c>
      <c r="AM118" s="11">
        <f t="shared" si="55"/>
        <v>11</v>
      </c>
      <c r="AN118" s="299">
        <f>VLOOKUP($E118,'ALL-GTK-SD-SMP-SMA-SMK-SLB'!$F$14:$CG$713,'ALL-GTK-SD-SMP-SMA-SMK-SLB'!AO$7,FALSE)</f>
        <v>0</v>
      </c>
      <c r="AO118" s="299">
        <f>VLOOKUP($E118,'ALL-GTK-SD-SMP-SMA-SMK-SLB'!$F$14:$CG$713,'ALL-GTK-SD-SMP-SMA-SMK-SLB'!AP$7,FALSE)</f>
        <v>0</v>
      </c>
      <c r="AP118" s="9">
        <f>VLOOKUP($E118,'ALL-GTK-SD-SMP-SMA-SMK-SLB'!$F$14:$CG$713,'ALL-GTK-SD-SMP-SMA-SMK-SLB'!AQ$7,FALSE)</f>
        <v>0</v>
      </c>
      <c r="AQ118" s="9">
        <f>VLOOKUP($E118,'ALL-GTK-SD-SMP-SMA-SMK-SLB'!$F$14:$CG$713,'ALL-GTK-SD-SMP-SMA-SMK-SLB'!AR$7,FALSE)</f>
        <v>0</v>
      </c>
      <c r="AR118" s="9">
        <f>VLOOKUP($E118,'ALL-GTK-SD-SMP-SMA-SMK-SLB'!$F$14:$CG$713,'ALL-GTK-SD-SMP-SMA-SMK-SLB'!AS$7,FALSE)</f>
        <v>0</v>
      </c>
      <c r="AS118" s="9">
        <f>VLOOKUP($E118,'ALL-GTK-SD-SMP-SMA-SMK-SLB'!$F$14:$CG$713,'ALL-GTK-SD-SMP-SMA-SMK-SLB'!AT$7,FALSE)</f>
        <v>0</v>
      </c>
      <c r="AT118" s="9">
        <f>VLOOKUP($E118,'ALL-GTK-SD-SMP-SMA-SMK-SLB'!$F$14:$CG$713,'ALL-GTK-SD-SMP-SMA-SMK-SLB'!AU$7,FALSE)</f>
        <v>0</v>
      </c>
      <c r="AU118" s="9">
        <f>VLOOKUP($E118,'ALL-GTK-SD-SMP-SMA-SMK-SLB'!$F$14:$CG$713,'ALL-GTK-SD-SMP-SMA-SMK-SLB'!AV$7,FALSE)</f>
        <v>0</v>
      </c>
      <c r="AV118" s="9">
        <f>VLOOKUP($E118,'ALL-GTK-SD-SMP-SMA-SMK-SLB'!$F$14:$CG$713,'ALL-GTK-SD-SMP-SMA-SMK-SLB'!AW$7,FALSE)</f>
        <v>0</v>
      </c>
      <c r="AW118" s="9">
        <f>VLOOKUP($E118,'ALL-GTK-SD-SMP-SMA-SMK-SLB'!$F$14:$CG$713,'ALL-GTK-SD-SMP-SMA-SMK-SLB'!AX$7,FALSE)</f>
        <v>0</v>
      </c>
      <c r="AX118" s="9">
        <f>VLOOKUP($E118,'ALL-GTK-SD-SMP-SMA-SMK-SLB'!$F$14:$CG$713,'ALL-GTK-SD-SMP-SMA-SMK-SLB'!AY$7,FALSE)</f>
        <v>6</v>
      </c>
      <c r="AY118" s="9">
        <f>VLOOKUP($E118,'ALL-GTK-SD-SMP-SMA-SMK-SLB'!$F$14:$CG$713,'ALL-GTK-SD-SMP-SMA-SMK-SLB'!AZ$7,FALSE)</f>
        <v>5</v>
      </c>
      <c r="AZ118" s="9">
        <f>VLOOKUP($E118,'ALL-GTK-SD-SMP-SMA-SMK-SLB'!$F$14:$CG$713,'ALL-GTK-SD-SMP-SMA-SMK-SLB'!BA$7,FALSE)</f>
        <v>0</v>
      </c>
      <c r="BA118" s="9">
        <f>VLOOKUP($E118,'ALL-GTK-SD-SMP-SMA-SMK-SLB'!$F$14:$CG$713,'ALL-GTK-SD-SMP-SMA-SMK-SLB'!BB$7,FALSE)</f>
        <v>0</v>
      </c>
      <c r="BB118" s="9">
        <f>VLOOKUP($E118,'ALL-GTK-SD-SMP-SMA-SMK-SLB'!$F$14:$CG$713,'ALL-GTK-SD-SMP-SMA-SMK-SLB'!BC$7,FALSE)</f>
        <v>0</v>
      </c>
      <c r="BC118" s="9">
        <f>VLOOKUP($E118,'ALL-GTK-SD-SMP-SMA-SMK-SLB'!$F$14:$CG$713,'ALL-GTK-SD-SMP-SMA-SMK-SLB'!BD$7,FALSE)</f>
        <v>0</v>
      </c>
      <c r="BD118" s="310">
        <f t="shared" si="56"/>
        <v>0</v>
      </c>
      <c r="BE118" s="310">
        <f t="shared" si="57"/>
        <v>0</v>
      </c>
      <c r="BF118" s="10">
        <f t="shared" si="58"/>
        <v>0</v>
      </c>
      <c r="BG118" s="311">
        <f t="shared" si="59"/>
        <v>6</v>
      </c>
      <c r="BH118" s="311">
        <f t="shared" si="60"/>
        <v>5</v>
      </c>
      <c r="BI118" s="10">
        <f t="shared" si="61"/>
        <v>11</v>
      </c>
      <c r="BJ118" s="44">
        <f t="shared" si="62"/>
        <v>6</v>
      </c>
      <c r="BK118" s="44">
        <f t="shared" si="63"/>
        <v>5</v>
      </c>
      <c r="BL118" s="11">
        <f t="shared" si="64"/>
        <v>11</v>
      </c>
      <c r="BM118" s="9">
        <f>VLOOKUP($E118,'ALL-GTK-SD-SMP-SMA-SMK-SLB'!$F$14:$CG$713,'ALL-GTK-SD-SMP-SMA-SMK-SLB'!BN$7,FALSE)</f>
        <v>0</v>
      </c>
      <c r="BN118" s="9">
        <f>VLOOKUP($E118,'ALL-GTK-SD-SMP-SMA-SMK-SLB'!$F$14:$CG$713,'ALL-GTK-SD-SMP-SMA-SMK-SLB'!BO$7,FALSE)</f>
        <v>0</v>
      </c>
      <c r="BO118" s="9">
        <f>VLOOKUP($E118,'ALL-GTK-SD-SMP-SMA-SMK-SLB'!$F$14:$CG$713,'ALL-GTK-SD-SMP-SMA-SMK-SLB'!BP$7,FALSE)</f>
        <v>0</v>
      </c>
      <c r="BP118" s="9">
        <f>VLOOKUP($E118,'ALL-GTK-SD-SMP-SMA-SMK-SLB'!$F$14:$CG$713,'ALL-GTK-SD-SMP-SMA-SMK-SLB'!BQ$7,FALSE)</f>
        <v>0</v>
      </c>
      <c r="BQ118" s="9">
        <f>VLOOKUP($E118,'ALL-GTK-SD-SMP-SMA-SMK-SLB'!$F$14:$CG$713,'ALL-GTK-SD-SMP-SMA-SMK-SLB'!BR$7,FALSE)</f>
        <v>0</v>
      </c>
      <c r="BR118" s="9">
        <f>VLOOKUP($E118,'ALL-GTK-SD-SMP-SMA-SMK-SLB'!$F$14:$CG$713,'ALL-GTK-SD-SMP-SMA-SMK-SLB'!BS$7,FALSE)</f>
        <v>0</v>
      </c>
      <c r="BS118" s="9">
        <f>VLOOKUP($E118,'ALL-GTK-SD-SMP-SMA-SMK-SLB'!$F$14:$CG$713,'ALL-GTK-SD-SMP-SMA-SMK-SLB'!BT$7,FALSE)</f>
        <v>1</v>
      </c>
      <c r="BT118" s="9">
        <f>VLOOKUP($E118,'ALL-GTK-SD-SMP-SMA-SMK-SLB'!$F$14:$CG$713,'ALL-GTK-SD-SMP-SMA-SMK-SLB'!BU$7,FALSE)</f>
        <v>0</v>
      </c>
      <c r="BU118" s="299">
        <f t="shared" si="65"/>
        <v>1</v>
      </c>
      <c r="BV118" s="299">
        <f t="shared" si="66"/>
        <v>0</v>
      </c>
      <c r="BW118" s="44">
        <f t="shared" si="67"/>
        <v>1</v>
      </c>
      <c r="BX118" s="44">
        <f t="shared" si="68"/>
        <v>0</v>
      </c>
      <c r="BY118" s="11">
        <f t="shared" si="69"/>
        <v>1</v>
      </c>
      <c r="BZ118" s="14">
        <f t="shared" si="70"/>
        <v>6</v>
      </c>
      <c r="CA118" s="14">
        <f t="shared" si="71"/>
        <v>5</v>
      </c>
      <c r="CB118" s="13">
        <f t="shared" si="72"/>
        <v>1</v>
      </c>
      <c r="CC118" s="13">
        <f t="shared" si="73"/>
        <v>0</v>
      </c>
      <c r="CD118" s="312">
        <f t="shared" si="74"/>
        <v>7</v>
      </c>
      <c r="CE118" s="312">
        <f t="shared" si="75"/>
        <v>5</v>
      </c>
      <c r="CF118" s="313">
        <f t="shared" si="76"/>
        <v>12</v>
      </c>
      <c r="CG118" s="302" t="str">
        <f t="shared" si="77"/>
        <v>OK</v>
      </c>
    </row>
    <row r="119" spans="1:85" ht="14.25" x14ac:dyDescent="0.25">
      <c r="A119" s="6">
        <v>107</v>
      </c>
      <c r="B119" s="495">
        <v>107</v>
      </c>
      <c r="C119" s="495" t="s">
        <v>6</v>
      </c>
      <c r="D119" s="496" t="s">
        <v>27</v>
      </c>
      <c r="E119" s="626">
        <v>20319252</v>
      </c>
      <c r="F119" s="627" t="s">
        <v>374</v>
      </c>
      <c r="G119" s="624" t="s">
        <v>52</v>
      </c>
      <c r="H119" s="9">
        <f>VLOOKUP($E119,'ALL-GTK-SD-SMP-SMA-SMK-SLB'!$F$14:$CG$713,'ALL-GTK-SD-SMP-SMA-SMK-SLB'!I$7,FALSE)</f>
        <v>1</v>
      </c>
      <c r="I119" s="9">
        <f>VLOOKUP($E119,'ALL-GTK-SD-SMP-SMA-SMK-SLB'!$F$14:$CG$713,'ALL-GTK-SD-SMP-SMA-SMK-SLB'!J$7,FALSE)</f>
        <v>1</v>
      </c>
      <c r="J119" s="9">
        <f>VLOOKUP($E119,'ALL-GTK-SD-SMP-SMA-SMK-SLB'!$F$14:$CG$713,'ALL-GTK-SD-SMP-SMA-SMK-SLB'!K$7,FALSE)</f>
        <v>0</v>
      </c>
      <c r="K119" s="9">
        <f>VLOOKUP($E119,'ALL-GTK-SD-SMP-SMA-SMK-SLB'!$F$14:$CG$713,'ALL-GTK-SD-SMP-SMA-SMK-SLB'!L$7,FALSE)</f>
        <v>0</v>
      </c>
      <c r="L119" s="9">
        <f>VLOOKUP($E119,'ALL-GTK-SD-SMP-SMA-SMK-SLB'!$F$14:$CG$713,'ALL-GTK-SD-SMP-SMA-SMK-SLB'!M$7,FALSE)</f>
        <v>1</v>
      </c>
      <c r="M119" s="9">
        <f>VLOOKUP($E119,'ALL-GTK-SD-SMP-SMA-SMK-SLB'!$F$14:$CG$713,'ALL-GTK-SD-SMP-SMA-SMK-SLB'!N$7,FALSE)</f>
        <v>1</v>
      </c>
      <c r="N119" s="9">
        <f>VLOOKUP($E119,'ALL-GTK-SD-SMP-SMA-SMK-SLB'!$F$14:$CG$713,'ALL-GTK-SD-SMP-SMA-SMK-SLB'!O$7,FALSE)</f>
        <v>0</v>
      </c>
      <c r="O119" s="9">
        <f>VLOOKUP($E119,'ALL-GTK-SD-SMP-SMA-SMK-SLB'!$F$14:$CG$713,'ALL-GTK-SD-SMP-SMA-SMK-SLB'!P$7,FALSE)</f>
        <v>2</v>
      </c>
      <c r="P119" s="299">
        <f t="shared" si="42"/>
        <v>2</v>
      </c>
      <c r="Q119" s="299">
        <f t="shared" si="43"/>
        <v>4</v>
      </c>
      <c r="R119" s="300">
        <f t="shared" si="44"/>
        <v>6</v>
      </c>
      <c r="S119" s="9">
        <f>VLOOKUP($E119,'ALL-GTK-SD-SMP-SMA-SMK-SLB'!$F$14:$CG$713,'ALL-GTK-SD-SMP-SMA-SMK-SLB'!T$7,FALSE)</f>
        <v>0</v>
      </c>
      <c r="T119" s="9">
        <f>VLOOKUP($E119,'ALL-GTK-SD-SMP-SMA-SMK-SLB'!$F$14:$CG$713,'ALL-GTK-SD-SMP-SMA-SMK-SLB'!U$7,FALSE)</f>
        <v>0</v>
      </c>
      <c r="U119" s="9">
        <f>VLOOKUP($E119,'ALL-GTK-SD-SMP-SMA-SMK-SLB'!$F$14:$CG$713,'ALL-GTK-SD-SMP-SMA-SMK-SLB'!V$7,FALSE)</f>
        <v>1</v>
      </c>
      <c r="V119" s="9">
        <f>VLOOKUP($E119,'ALL-GTK-SD-SMP-SMA-SMK-SLB'!$F$14:$CG$713,'ALL-GTK-SD-SMP-SMA-SMK-SLB'!W$7,FALSE)</f>
        <v>2</v>
      </c>
      <c r="W119" s="9">
        <f>VLOOKUP($E119,'ALL-GTK-SD-SMP-SMA-SMK-SLB'!$F$14:$CG$713,'ALL-GTK-SD-SMP-SMA-SMK-SLB'!X$7,FALSE)</f>
        <v>0</v>
      </c>
      <c r="X119" s="9">
        <f>VLOOKUP($E119,'ALL-GTK-SD-SMP-SMA-SMK-SLB'!$F$14:$CG$713,'ALL-GTK-SD-SMP-SMA-SMK-SLB'!Y$7,FALSE)</f>
        <v>0</v>
      </c>
      <c r="Y119" s="299">
        <f t="shared" si="45"/>
        <v>1</v>
      </c>
      <c r="Z119" s="299">
        <f t="shared" si="46"/>
        <v>2</v>
      </c>
      <c r="AA119" s="10">
        <f t="shared" si="47"/>
        <v>3</v>
      </c>
      <c r="AB119" s="44">
        <f t="shared" si="48"/>
        <v>3</v>
      </c>
      <c r="AC119" s="44">
        <f t="shared" si="49"/>
        <v>6</v>
      </c>
      <c r="AD119" s="11">
        <f t="shared" si="50"/>
        <v>9</v>
      </c>
      <c r="AE119" s="9">
        <f>VLOOKUP($E119,'ALL-GTK-SD-SMP-SMA-SMK-SLB'!$F$14:$CG$713,'ALL-GTK-SD-SMP-SMA-SMK-SLB'!AF$7,FALSE)</f>
        <v>1</v>
      </c>
      <c r="AF119" s="9">
        <f>VLOOKUP($E119,'ALL-GTK-SD-SMP-SMA-SMK-SLB'!$F$14:$CG$713,'ALL-GTK-SD-SMP-SMA-SMK-SLB'!AG$7,FALSE)</f>
        <v>4</v>
      </c>
      <c r="AG119" s="10">
        <f t="shared" si="51"/>
        <v>5</v>
      </c>
      <c r="AH119" s="9">
        <f>VLOOKUP($E119,'ALL-GTK-SD-SMP-SMA-SMK-SLB'!$F$14:$CG$713,'ALL-GTK-SD-SMP-SMA-SMK-SLB'!AI$7,FALSE)</f>
        <v>2</v>
      </c>
      <c r="AI119" s="9">
        <f>VLOOKUP($E119,'ALL-GTK-SD-SMP-SMA-SMK-SLB'!$F$14:$CG$713,'ALL-GTK-SD-SMP-SMA-SMK-SLB'!AJ$7,FALSE)</f>
        <v>2</v>
      </c>
      <c r="AJ119" s="10">
        <f t="shared" si="52"/>
        <v>4</v>
      </c>
      <c r="AK119" s="44">
        <f t="shared" si="53"/>
        <v>3</v>
      </c>
      <c r="AL119" s="44">
        <f t="shared" si="54"/>
        <v>6</v>
      </c>
      <c r="AM119" s="11">
        <f t="shared" si="55"/>
        <v>9</v>
      </c>
      <c r="AN119" s="299">
        <f>VLOOKUP($E119,'ALL-GTK-SD-SMP-SMA-SMK-SLB'!$F$14:$CG$713,'ALL-GTK-SD-SMP-SMA-SMK-SLB'!AO$7,FALSE)</f>
        <v>0</v>
      </c>
      <c r="AO119" s="299">
        <f>VLOOKUP($E119,'ALL-GTK-SD-SMP-SMA-SMK-SLB'!$F$14:$CG$713,'ALL-GTK-SD-SMP-SMA-SMK-SLB'!AP$7,FALSE)</f>
        <v>0</v>
      </c>
      <c r="AP119" s="9">
        <f>VLOOKUP($E119,'ALL-GTK-SD-SMP-SMA-SMK-SLB'!$F$14:$CG$713,'ALL-GTK-SD-SMP-SMA-SMK-SLB'!AQ$7,FALSE)</f>
        <v>0</v>
      </c>
      <c r="AQ119" s="9">
        <f>VLOOKUP($E119,'ALL-GTK-SD-SMP-SMA-SMK-SLB'!$F$14:$CG$713,'ALL-GTK-SD-SMP-SMA-SMK-SLB'!AR$7,FALSE)</f>
        <v>0</v>
      </c>
      <c r="AR119" s="9">
        <f>VLOOKUP($E119,'ALL-GTK-SD-SMP-SMA-SMK-SLB'!$F$14:$CG$713,'ALL-GTK-SD-SMP-SMA-SMK-SLB'!AS$7,FALSE)</f>
        <v>0</v>
      </c>
      <c r="AS119" s="9">
        <f>VLOOKUP($E119,'ALL-GTK-SD-SMP-SMA-SMK-SLB'!$F$14:$CG$713,'ALL-GTK-SD-SMP-SMA-SMK-SLB'!AT$7,FALSE)</f>
        <v>0</v>
      </c>
      <c r="AT119" s="9">
        <f>VLOOKUP($E119,'ALL-GTK-SD-SMP-SMA-SMK-SLB'!$F$14:$CG$713,'ALL-GTK-SD-SMP-SMA-SMK-SLB'!AU$7,FALSE)</f>
        <v>0</v>
      </c>
      <c r="AU119" s="9">
        <f>VLOOKUP($E119,'ALL-GTK-SD-SMP-SMA-SMK-SLB'!$F$14:$CG$713,'ALL-GTK-SD-SMP-SMA-SMK-SLB'!AV$7,FALSE)</f>
        <v>0</v>
      </c>
      <c r="AV119" s="9">
        <f>VLOOKUP($E119,'ALL-GTK-SD-SMP-SMA-SMK-SLB'!$F$14:$CG$713,'ALL-GTK-SD-SMP-SMA-SMK-SLB'!AW$7,FALSE)</f>
        <v>0</v>
      </c>
      <c r="AW119" s="9">
        <f>VLOOKUP($E119,'ALL-GTK-SD-SMP-SMA-SMK-SLB'!$F$14:$CG$713,'ALL-GTK-SD-SMP-SMA-SMK-SLB'!AX$7,FALSE)</f>
        <v>0</v>
      </c>
      <c r="AX119" s="9">
        <f>VLOOKUP($E119,'ALL-GTK-SD-SMP-SMA-SMK-SLB'!$F$14:$CG$713,'ALL-GTK-SD-SMP-SMA-SMK-SLB'!AY$7,FALSE)</f>
        <v>1</v>
      </c>
      <c r="AY119" s="9">
        <f>VLOOKUP($E119,'ALL-GTK-SD-SMP-SMA-SMK-SLB'!$F$14:$CG$713,'ALL-GTK-SD-SMP-SMA-SMK-SLB'!AZ$7,FALSE)</f>
        <v>6</v>
      </c>
      <c r="AZ119" s="9">
        <f>VLOOKUP($E119,'ALL-GTK-SD-SMP-SMA-SMK-SLB'!$F$14:$CG$713,'ALL-GTK-SD-SMP-SMA-SMK-SLB'!BA$7,FALSE)</f>
        <v>2</v>
      </c>
      <c r="BA119" s="9">
        <f>VLOOKUP($E119,'ALL-GTK-SD-SMP-SMA-SMK-SLB'!$F$14:$CG$713,'ALL-GTK-SD-SMP-SMA-SMK-SLB'!BB$7,FALSE)</f>
        <v>0</v>
      </c>
      <c r="BB119" s="9">
        <f>VLOOKUP($E119,'ALL-GTK-SD-SMP-SMA-SMK-SLB'!$F$14:$CG$713,'ALL-GTK-SD-SMP-SMA-SMK-SLB'!BC$7,FALSE)</f>
        <v>0</v>
      </c>
      <c r="BC119" s="9">
        <f>VLOOKUP($E119,'ALL-GTK-SD-SMP-SMA-SMK-SLB'!$F$14:$CG$713,'ALL-GTK-SD-SMP-SMA-SMK-SLB'!BD$7,FALSE)</f>
        <v>0</v>
      </c>
      <c r="BD119" s="310">
        <f t="shared" si="56"/>
        <v>0</v>
      </c>
      <c r="BE119" s="310">
        <f t="shared" si="57"/>
        <v>0</v>
      </c>
      <c r="BF119" s="10">
        <f t="shared" si="58"/>
        <v>0</v>
      </c>
      <c r="BG119" s="311">
        <f t="shared" si="59"/>
        <v>3</v>
      </c>
      <c r="BH119" s="311">
        <f t="shared" si="60"/>
        <v>6</v>
      </c>
      <c r="BI119" s="10">
        <f t="shared" si="61"/>
        <v>9</v>
      </c>
      <c r="BJ119" s="44">
        <f t="shared" si="62"/>
        <v>3</v>
      </c>
      <c r="BK119" s="44">
        <f t="shared" si="63"/>
        <v>6</v>
      </c>
      <c r="BL119" s="11">
        <f t="shared" si="64"/>
        <v>9</v>
      </c>
      <c r="BM119" s="9">
        <f>VLOOKUP($E119,'ALL-GTK-SD-SMP-SMA-SMK-SLB'!$F$14:$CG$713,'ALL-GTK-SD-SMP-SMA-SMK-SLB'!BN$7,FALSE)</f>
        <v>0</v>
      </c>
      <c r="BN119" s="9">
        <f>VLOOKUP($E119,'ALL-GTK-SD-SMP-SMA-SMK-SLB'!$F$14:$CG$713,'ALL-GTK-SD-SMP-SMA-SMK-SLB'!BO$7,FALSE)</f>
        <v>0</v>
      </c>
      <c r="BO119" s="9">
        <f>VLOOKUP($E119,'ALL-GTK-SD-SMP-SMA-SMK-SLB'!$F$14:$CG$713,'ALL-GTK-SD-SMP-SMA-SMK-SLB'!BP$7,FALSE)</f>
        <v>0</v>
      </c>
      <c r="BP119" s="9">
        <f>VLOOKUP($E119,'ALL-GTK-SD-SMP-SMA-SMK-SLB'!$F$14:$CG$713,'ALL-GTK-SD-SMP-SMA-SMK-SLB'!BQ$7,FALSE)</f>
        <v>0</v>
      </c>
      <c r="BQ119" s="9">
        <f>VLOOKUP($E119,'ALL-GTK-SD-SMP-SMA-SMK-SLB'!$F$14:$CG$713,'ALL-GTK-SD-SMP-SMA-SMK-SLB'!BR$7,FALSE)</f>
        <v>0</v>
      </c>
      <c r="BR119" s="9">
        <f>VLOOKUP($E119,'ALL-GTK-SD-SMP-SMA-SMK-SLB'!$F$14:$CG$713,'ALL-GTK-SD-SMP-SMA-SMK-SLB'!BS$7,FALSE)</f>
        <v>0</v>
      </c>
      <c r="BS119" s="9">
        <f>VLOOKUP($E119,'ALL-GTK-SD-SMP-SMA-SMK-SLB'!$F$14:$CG$713,'ALL-GTK-SD-SMP-SMA-SMK-SLB'!BT$7,FALSE)</f>
        <v>0</v>
      </c>
      <c r="BT119" s="9">
        <f>VLOOKUP($E119,'ALL-GTK-SD-SMP-SMA-SMK-SLB'!$F$14:$CG$713,'ALL-GTK-SD-SMP-SMA-SMK-SLB'!BU$7,FALSE)</f>
        <v>0</v>
      </c>
      <c r="BU119" s="299">
        <f t="shared" si="65"/>
        <v>0</v>
      </c>
      <c r="BV119" s="299">
        <f t="shared" si="66"/>
        <v>0</v>
      </c>
      <c r="BW119" s="44">
        <f t="shared" si="67"/>
        <v>0</v>
      </c>
      <c r="BX119" s="44">
        <f t="shared" si="68"/>
        <v>0</v>
      </c>
      <c r="BY119" s="11">
        <f t="shared" si="69"/>
        <v>0</v>
      </c>
      <c r="BZ119" s="14">
        <f t="shared" si="70"/>
        <v>3</v>
      </c>
      <c r="CA119" s="14">
        <f t="shared" si="71"/>
        <v>6</v>
      </c>
      <c r="CB119" s="13">
        <f t="shared" si="72"/>
        <v>0</v>
      </c>
      <c r="CC119" s="13">
        <f t="shared" si="73"/>
        <v>0</v>
      </c>
      <c r="CD119" s="312">
        <f t="shared" si="74"/>
        <v>3</v>
      </c>
      <c r="CE119" s="312">
        <f t="shared" si="75"/>
        <v>6</v>
      </c>
      <c r="CF119" s="313">
        <f t="shared" si="76"/>
        <v>9</v>
      </c>
      <c r="CG119" s="302" t="str">
        <f t="shared" si="77"/>
        <v>OK</v>
      </c>
    </row>
    <row r="120" spans="1:85" ht="14.25" x14ac:dyDescent="0.25">
      <c r="A120" s="6">
        <v>108</v>
      </c>
      <c r="B120" s="495">
        <v>108</v>
      </c>
      <c r="C120" s="495" t="s">
        <v>6</v>
      </c>
      <c r="D120" s="496" t="s">
        <v>27</v>
      </c>
      <c r="E120" s="626">
        <v>20319263</v>
      </c>
      <c r="F120" s="627" t="s">
        <v>375</v>
      </c>
      <c r="G120" s="624" t="s">
        <v>52</v>
      </c>
      <c r="H120" s="9">
        <f>VLOOKUP($E120,'ALL-GTK-SD-SMP-SMA-SMK-SLB'!$F$14:$CG$713,'ALL-GTK-SD-SMP-SMA-SMK-SLB'!I$7,FALSE)</f>
        <v>0</v>
      </c>
      <c r="I120" s="9">
        <f>VLOOKUP($E120,'ALL-GTK-SD-SMP-SMA-SMK-SLB'!$F$14:$CG$713,'ALL-GTK-SD-SMP-SMA-SMK-SLB'!J$7,FALSE)</f>
        <v>0</v>
      </c>
      <c r="J120" s="9">
        <f>VLOOKUP($E120,'ALL-GTK-SD-SMP-SMA-SMK-SLB'!$F$14:$CG$713,'ALL-GTK-SD-SMP-SMA-SMK-SLB'!K$7,FALSE)</f>
        <v>0</v>
      </c>
      <c r="K120" s="9">
        <f>VLOOKUP($E120,'ALL-GTK-SD-SMP-SMA-SMK-SLB'!$F$14:$CG$713,'ALL-GTK-SD-SMP-SMA-SMK-SLB'!L$7,FALSE)</f>
        <v>0</v>
      </c>
      <c r="L120" s="9">
        <f>VLOOKUP($E120,'ALL-GTK-SD-SMP-SMA-SMK-SLB'!$F$14:$CG$713,'ALL-GTK-SD-SMP-SMA-SMK-SLB'!M$7,FALSE)</f>
        <v>0</v>
      </c>
      <c r="M120" s="9">
        <f>VLOOKUP($E120,'ALL-GTK-SD-SMP-SMA-SMK-SLB'!$F$14:$CG$713,'ALL-GTK-SD-SMP-SMA-SMK-SLB'!N$7,FALSE)</f>
        <v>2</v>
      </c>
      <c r="N120" s="9">
        <f>VLOOKUP($E120,'ALL-GTK-SD-SMP-SMA-SMK-SLB'!$F$14:$CG$713,'ALL-GTK-SD-SMP-SMA-SMK-SLB'!O$7,FALSE)</f>
        <v>1</v>
      </c>
      <c r="O120" s="9">
        <f>VLOOKUP($E120,'ALL-GTK-SD-SMP-SMA-SMK-SLB'!$F$14:$CG$713,'ALL-GTK-SD-SMP-SMA-SMK-SLB'!P$7,FALSE)</f>
        <v>2</v>
      </c>
      <c r="P120" s="299">
        <f t="shared" si="42"/>
        <v>1</v>
      </c>
      <c r="Q120" s="299">
        <f t="shared" si="43"/>
        <v>4</v>
      </c>
      <c r="R120" s="300">
        <f t="shared" si="44"/>
        <v>5</v>
      </c>
      <c r="S120" s="9">
        <f>VLOOKUP($E120,'ALL-GTK-SD-SMP-SMA-SMK-SLB'!$F$14:$CG$713,'ALL-GTK-SD-SMP-SMA-SMK-SLB'!T$7,FALSE)</f>
        <v>0</v>
      </c>
      <c r="T120" s="9">
        <f>VLOOKUP($E120,'ALL-GTK-SD-SMP-SMA-SMK-SLB'!$F$14:$CG$713,'ALL-GTK-SD-SMP-SMA-SMK-SLB'!U$7,FALSE)</f>
        <v>0</v>
      </c>
      <c r="U120" s="9">
        <f>VLOOKUP($E120,'ALL-GTK-SD-SMP-SMA-SMK-SLB'!$F$14:$CG$713,'ALL-GTK-SD-SMP-SMA-SMK-SLB'!V$7,FALSE)</f>
        <v>0</v>
      </c>
      <c r="V120" s="9">
        <f>VLOOKUP($E120,'ALL-GTK-SD-SMP-SMA-SMK-SLB'!$F$14:$CG$713,'ALL-GTK-SD-SMP-SMA-SMK-SLB'!W$7,FALSE)</f>
        <v>0</v>
      </c>
      <c r="W120" s="9">
        <f>VLOOKUP($E120,'ALL-GTK-SD-SMP-SMA-SMK-SLB'!$F$14:$CG$713,'ALL-GTK-SD-SMP-SMA-SMK-SLB'!X$7,FALSE)</f>
        <v>1</v>
      </c>
      <c r="X120" s="9">
        <f>VLOOKUP($E120,'ALL-GTK-SD-SMP-SMA-SMK-SLB'!$F$14:$CG$713,'ALL-GTK-SD-SMP-SMA-SMK-SLB'!Y$7,FALSE)</f>
        <v>3</v>
      </c>
      <c r="Y120" s="299">
        <f t="shared" si="45"/>
        <v>1</v>
      </c>
      <c r="Z120" s="299">
        <f t="shared" si="46"/>
        <v>3</v>
      </c>
      <c r="AA120" s="10">
        <f t="shared" si="47"/>
        <v>4</v>
      </c>
      <c r="AB120" s="44">
        <f t="shared" si="48"/>
        <v>2</v>
      </c>
      <c r="AC120" s="44">
        <f t="shared" si="49"/>
        <v>7</v>
      </c>
      <c r="AD120" s="11">
        <f t="shared" si="50"/>
        <v>9</v>
      </c>
      <c r="AE120" s="9">
        <f>VLOOKUP($E120,'ALL-GTK-SD-SMP-SMA-SMK-SLB'!$F$14:$CG$713,'ALL-GTK-SD-SMP-SMA-SMK-SLB'!AF$7,FALSE)</f>
        <v>0</v>
      </c>
      <c r="AF120" s="9">
        <f>VLOOKUP($E120,'ALL-GTK-SD-SMP-SMA-SMK-SLB'!$F$14:$CG$713,'ALL-GTK-SD-SMP-SMA-SMK-SLB'!AG$7,FALSE)</f>
        <v>5</v>
      </c>
      <c r="AG120" s="10">
        <f t="shared" si="51"/>
        <v>5</v>
      </c>
      <c r="AH120" s="9">
        <f>VLOOKUP($E120,'ALL-GTK-SD-SMP-SMA-SMK-SLB'!$F$14:$CG$713,'ALL-GTK-SD-SMP-SMA-SMK-SLB'!AI$7,FALSE)</f>
        <v>2</v>
      </c>
      <c r="AI120" s="9">
        <f>VLOOKUP($E120,'ALL-GTK-SD-SMP-SMA-SMK-SLB'!$F$14:$CG$713,'ALL-GTK-SD-SMP-SMA-SMK-SLB'!AJ$7,FALSE)</f>
        <v>2</v>
      </c>
      <c r="AJ120" s="10">
        <f t="shared" si="52"/>
        <v>4</v>
      </c>
      <c r="AK120" s="44">
        <f t="shared" si="53"/>
        <v>2</v>
      </c>
      <c r="AL120" s="44">
        <f t="shared" si="54"/>
        <v>7</v>
      </c>
      <c r="AM120" s="11">
        <f t="shared" si="55"/>
        <v>9</v>
      </c>
      <c r="AN120" s="299">
        <f>VLOOKUP($E120,'ALL-GTK-SD-SMP-SMA-SMK-SLB'!$F$14:$CG$713,'ALL-GTK-SD-SMP-SMA-SMK-SLB'!AO$7,FALSE)</f>
        <v>0</v>
      </c>
      <c r="AO120" s="299">
        <f>VLOOKUP($E120,'ALL-GTK-SD-SMP-SMA-SMK-SLB'!$F$14:$CG$713,'ALL-GTK-SD-SMP-SMA-SMK-SLB'!AP$7,FALSE)</f>
        <v>0</v>
      </c>
      <c r="AP120" s="9">
        <f>VLOOKUP($E120,'ALL-GTK-SD-SMP-SMA-SMK-SLB'!$F$14:$CG$713,'ALL-GTK-SD-SMP-SMA-SMK-SLB'!AQ$7,FALSE)</f>
        <v>0</v>
      </c>
      <c r="AQ120" s="9">
        <f>VLOOKUP($E120,'ALL-GTK-SD-SMP-SMA-SMK-SLB'!$F$14:$CG$713,'ALL-GTK-SD-SMP-SMA-SMK-SLB'!AR$7,FALSE)</f>
        <v>0</v>
      </c>
      <c r="AR120" s="9">
        <f>VLOOKUP($E120,'ALL-GTK-SD-SMP-SMA-SMK-SLB'!$F$14:$CG$713,'ALL-GTK-SD-SMP-SMA-SMK-SLB'!AS$7,FALSE)</f>
        <v>1</v>
      </c>
      <c r="AS120" s="9">
        <f>VLOOKUP($E120,'ALL-GTK-SD-SMP-SMA-SMK-SLB'!$F$14:$CG$713,'ALL-GTK-SD-SMP-SMA-SMK-SLB'!AT$7,FALSE)</f>
        <v>0</v>
      </c>
      <c r="AT120" s="9">
        <f>VLOOKUP($E120,'ALL-GTK-SD-SMP-SMA-SMK-SLB'!$F$14:$CG$713,'ALL-GTK-SD-SMP-SMA-SMK-SLB'!AU$7,FALSE)</f>
        <v>0</v>
      </c>
      <c r="AU120" s="9">
        <f>VLOOKUP($E120,'ALL-GTK-SD-SMP-SMA-SMK-SLB'!$F$14:$CG$713,'ALL-GTK-SD-SMP-SMA-SMK-SLB'!AV$7,FALSE)</f>
        <v>0</v>
      </c>
      <c r="AV120" s="9">
        <f>VLOOKUP($E120,'ALL-GTK-SD-SMP-SMA-SMK-SLB'!$F$14:$CG$713,'ALL-GTK-SD-SMP-SMA-SMK-SLB'!AW$7,FALSE)</f>
        <v>0</v>
      </c>
      <c r="AW120" s="9">
        <f>VLOOKUP($E120,'ALL-GTK-SD-SMP-SMA-SMK-SLB'!$F$14:$CG$713,'ALL-GTK-SD-SMP-SMA-SMK-SLB'!AX$7,FALSE)</f>
        <v>0</v>
      </c>
      <c r="AX120" s="9">
        <f>VLOOKUP($E120,'ALL-GTK-SD-SMP-SMA-SMK-SLB'!$F$14:$CG$713,'ALL-GTK-SD-SMP-SMA-SMK-SLB'!AY$7,FALSE)</f>
        <v>1</v>
      </c>
      <c r="AY120" s="9">
        <f>VLOOKUP($E120,'ALL-GTK-SD-SMP-SMA-SMK-SLB'!$F$14:$CG$713,'ALL-GTK-SD-SMP-SMA-SMK-SLB'!AZ$7,FALSE)</f>
        <v>7</v>
      </c>
      <c r="AZ120" s="9">
        <f>VLOOKUP($E120,'ALL-GTK-SD-SMP-SMA-SMK-SLB'!$F$14:$CG$713,'ALL-GTK-SD-SMP-SMA-SMK-SLB'!BA$7,FALSE)</f>
        <v>0</v>
      </c>
      <c r="BA120" s="9">
        <f>VLOOKUP($E120,'ALL-GTK-SD-SMP-SMA-SMK-SLB'!$F$14:$CG$713,'ALL-GTK-SD-SMP-SMA-SMK-SLB'!BB$7,FALSE)</f>
        <v>0</v>
      </c>
      <c r="BB120" s="9">
        <f>VLOOKUP($E120,'ALL-GTK-SD-SMP-SMA-SMK-SLB'!$F$14:$CG$713,'ALL-GTK-SD-SMP-SMA-SMK-SLB'!BC$7,FALSE)</f>
        <v>0</v>
      </c>
      <c r="BC120" s="9">
        <f>VLOOKUP($E120,'ALL-GTK-SD-SMP-SMA-SMK-SLB'!$F$14:$CG$713,'ALL-GTK-SD-SMP-SMA-SMK-SLB'!BD$7,FALSE)</f>
        <v>0</v>
      </c>
      <c r="BD120" s="310">
        <f t="shared" si="56"/>
        <v>1</v>
      </c>
      <c r="BE120" s="310">
        <f t="shared" si="57"/>
        <v>0</v>
      </c>
      <c r="BF120" s="10">
        <f t="shared" si="58"/>
        <v>1</v>
      </c>
      <c r="BG120" s="311">
        <f t="shared" si="59"/>
        <v>1</v>
      </c>
      <c r="BH120" s="311">
        <f t="shared" si="60"/>
        <v>7</v>
      </c>
      <c r="BI120" s="10">
        <f t="shared" si="61"/>
        <v>8</v>
      </c>
      <c r="BJ120" s="44">
        <f t="shared" si="62"/>
        <v>2</v>
      </c>
      <c r="BK120" s="44">
        <f t="shared" si="63"/>
        <v>7</v>
      </c>
      <c r="BL120" s="11">
        <f t="shared" si="64"/>
        <v>9</v>
      </c>
      <c r="BM120" s="9">
        <f>VLOOKUP($E120,'ALL-GTK-SD-SMP-SMA-SMK-SLB'!$F$14:$CG$713,'ALL-GTK-SD-SMP-SMA-SMK-SLB'!BN$7,FALSE)</f>
        <v>0</v>
      </c>
      <c r="BN120" s="9">
        <f>VLOOKUP($E120,'ALL-GTK-SD-SMP-SMA-SMK-SLB'!$F$14:$CG$713,'ALL-GTK-SD-SMP-SMA-SMK-SLB'!BO$7,FALSE)</f>
        <v>0</v>
      </c>
      <c r="BO120" s="9">
        <f>VLOOKUP($E120,'ALL-GTK-SD-SMP-SMA-SMK-SLB'!$F$14:$CG$713,'ALL-GTK-SD-SMP-SMA-SMK-SLB'!BP$7,FALSE)</f>
        <v>0</v>
      </c>
      <c r="BP120" s="9">
        <f>VLOOKUP($E120,'ALL-GTK-SD-SMP-SMA-SMK-SLB'!$F$14:$CG$713,'ALL-GTK-SD-SMP-SMA-SMK-SLB'!BQ$7,FALSE)</f>
        <v>0</v>
      </c>
      <c r="BQ120" s="9">
        <f>VLOOKUP($E120,'ALL-GTK-SD-SMP-SMA-SMK-SLB'!$F$14:$CG$713,'ALL-GTK-SD-SMP-SMA-SMK-SLB'!BR$7,FALSE)</f>
        <v>0</v>
      </c>
      <c r="BR120" s="9">
        <f>VLOOKUP($E120,'ALL-GTK-SD-SMP-SMA-SMK-SLB'!$F$14:$CG$713,'ALL-GTK-SD-SMP-SMA-SMK-SLB'!BS$7,FALSE)</f>
        <v>0</v>
      </c>
      <c r="BS120" s="9">
        <f>VLOOKUP($E120,'ALL-GTK-SD-SMP-SMA-SMK-SLB'!$F$14:$CG$713,'ALL-GTK-SD-SMP-SMA-SMK-SLB'!BT$7,FALSE)</f>
        <v>1</v>
      </c>
      <c r="BT120" s="9">
        <f>VLOOKUP($E120,'ALL-GTK-SD-SMP-SMA-SMK-SLB'!$F$14:$CG$713,'ALL-GTK-SD-SMP-SMA-SMK-SLB'!BU$7,FALSE)</f>
        <v>0</v>
      </c>
      <c r="BU120" s="299">
        <f t="shared" si="65"/>
        <v>1</v>
      </c>
      <c r="BV120" s="299">
        <f t="shared" si="66"/>
        <v>0</v>
      </c>
      <c r="BW120" s="44">
        <f t="shared" si="67"/>
        <v>1</v>
      </c>
      <c r="BX120" s="44">
        <f t="shared" si="68"/>
        <v>0</v>
      </c>
      <c r="BY120" s="11">
        <f t="shared" si="69"/>
        <v>1</v>
      </c>
      <c r="BZ120" s="14">
        <f t="shared" si="70"/>
        <v>2</v>
      </c>
      <c r="CA120" s="14">
        <f t="shared" si="71"/>
        <v>7</v>
      </c>
      <c r="CB120" s="13">
        <f t="shared" si="72"/>
        <v>1</v>
      </c>
      <c r="CC120" s="13">
        <f t="shared" si="73"/>
        <v>0</v>
      </c>
      <c r="CD120" s="312">
        <f t="shared" si="74"/>
        <v>3</v>
      </c>
      <c r="CE120" s="312">
        <f t="shared" si="75"/>
        <v>7</v>
      </c>
      <c r="CF120" s="313">
        <f t="shared" si="76"/>
        <v>10</v>
      </c>
      <c r="CG120" s="302" t="str">
        <f t="shared" si="77"/>
        <v>OK</v>
      </c>
    </row>
    <row r="121" spans="1:85" ht="14.25" x14ac:dyDescent="0.25">
      <c r="A121" s="6">
        <v>109</v>
      </c>
      <c r="B121" s="495">
        <v>109</v>
      </c>
      <c r="C121" s="495" t="s">
        <v>6</v>
      </c>
      <c r="D121" s="496" t="s">
        <v>27</v>
      </c>
      <c r="E121" s="626">
        <v>20319264</v>
      </c>
      <c r="F121" s="627" t="s">
        <v>376</v>
      </c>
      <c r="G121" s="624" t="s">
        <v>52</v>
      </c>
      <c r="H121" s="9">
        <f>VLOOKUP($E121,'ALL-GTK-SD-SMP-SMA-SMK-SLB'!$F$14:$CG$713,'ALL-GTK-SD-SMP-SMA-SMK-SLB'!I$7,FALSE)</f>
        <v>0</v>
      </c>
      <c r="I121" s="9">
        <f>VLOOKUP($E121,'ALL-GTK-SD-SMP-SMA-SMK-SLB'!$F$14:$CG$713,'ALL-GTK-SD-SMP-SMA-SMK-SLB'!J$7,FALSE)</f>
        <v>0</v>
      </c>
      <c r="J121" s="9">
        <f>VLOOKUP($E121,'ALL-GTK-SD-SMP-SMA-SMK-SLB'!$F$14:$CG$713,'ALL-GTK-SD-SMP-SMA-SMK-SLB'!K$7,FALSE)</f>
        <v>0</v>
      </c>
      <c r="K121" s="9">
        <f>VLOOKUP($E121,'ALL-GTK-SD-SMP-SMA-SMK-SLB'!$F$14:$CG$713,'ALL-GTK-SD-SMP-SMA-SMK-SLB'!L$7,FALSE)</f>
        <v>0</v>
      </c>
      <c r="L121" s="9">
        <f>VLOOKUP($E121,'ALL-GTK-SD-SMP-SMA-SMK-SLB'!$F$14:$CG$713,'ALL-GTK-SD-SMP-SMA-SMK-SLB'!M$7,FALSE)</f>
        <v>2</v>
      </c>
      <c r="M121" s="9">
        <f>VLOOKUP($E121,'ALL-GTK-SD-SMP-SMA-SMK-SLB'!$F$14:$CG$713,'ALL-GTK-SD-SMP-SMA-SMK-SLB'!N$7,FALSE)</f>
        <v>1</v>
      </c>
      <c r="N121" s="9">
        <f>VLOOKUP($E121,'ALL-GTK-SD-SMP-SMA-SMK-SLB'!$F$14:$CG$713,'ALL-GTK-SD-SMP-SMA-SMK-SLB'!O$7,FALSE)</f>
        <v>0</v>
      </c>
      <c r="O121" s="9">
        <f>VLOOKUP($E121,'ALL-GTK-SD-SMP-SMA-SMK-SLB'!$F$14:$CG$713,'ALL-GTK-SD-SMP-SMA-SMK-SLB'!P$7,FALSE)</f>
        <v>1</v>
      </c>
      <c r="P121" s="299">
        <f t="shared" si="42"/>
        <v>2</v>
      </c>
      <c r="Q121" s="299">
        <f t="shared" si="43"/>
        <v>2</v>
      </c>
      <c r="R121" s="300">
        <f t="shared" si="44"/>
        <v>4</v>
      </c>
      <c r="S121" s="9">
        <f>VLOOKUP($E121,'ALL-GTK-SD-SMP-SMA-SMK-SLB'!$F$14:$CG$713,'ALL-GTK-SD-SMP-SMA-SMK-SLB'!T$7,FALSE)</f>
        <v>0</v>
      </c>
      <c r="T121" s="9">
        <f>VLOOKUP($E121,'ALL-GTK-SD-SMP-SMA-SMK-SLB'!$F$14:$CG$713,'ALL-GTK-SD-SMP-SMA-SMK-SLB'!U$7,FALSE)</f>
        <v>0</v>
      </c>
      <c r="U121" s="9">
        <f>VLOOKUP($E121,'ALL-GTK-SD-SMP-SMA-SMK-SLB'!$F$14:$CG$713,'ALL-GTK-SD-SMP-SMA-SMK-SLB'!V$7,FALSE)</f>
        <v>3</v>
      </c>
      <c r="V121" s="9">
        <f>VLOOKUP($E121,'ALL-GTK-SD-SMP-SMA-SMK-SLB'!$F$14:$CG$713,'ALL-GTK-SD-SMP-SMA-SMK-SLB'!W$7,FALSE)</f>
        <v>1</v>
      </c>
      <c r="W121" s="9">
        <f>VLOOKUP($E121,'ALL-GTK-SD-SMP-SMA-SMK-SLB'!$F$14:$CG$713,'ALL-GTK-SD-SMP-SMA-SMK-SLB'!X$7,FALSE)</f>
        <v>0</v>
      </c>
      <c r="X121" s="9">
        <f>VLOOKUP($E121,'ALL-GTK-SD-SMP-SMA-SMK-SLB'!$F$14:$CG$713,'ALL-GTK-SD-SMP-SMA-SMK-SLB'!Y$7,FALSE)</f>
        <v>1</v>
      </c>
      <c r="Y121" s="299">
        <f t="shared" si="45"/>
        <v>3</v>
      </c>
      <c r="Z121" s="299">
        <f t="shared" si="46"/>
        <v>2</v>
      </c>
      <c r="AA121" s="10">
        <f t="shared" si="47"/>
        <v>5</v>
      </c>
      <c r="AB121" s="44">
        <f t="shared" si="48"/>
        <v>5</v>
      </c>
      <c r="AC121" s="44">
        <f t="shared" si="49"/>
        <v>4</v>
      </c>
      <c r="AD121" s="11">
        <f t="shared" si="50"/>
        <v>9</v>
      </c>
      <c r="AE121" s="9">
        <f>VLOOKUP($E121,'ALL-GTK-SD-SMP-SMA-SMK-SLB'!$F$14:$CG$713,'ALL-GTK-SD-SMP-SMA-SMK-SLB'!AF$7,FALSE)</f>
        <v>2</v>
      </c>
      <c r="AF121" s="9">
        <f>VLOOKUP($E121,'ALL-GTK-SD-SMP-SMA-SMK-SLB'!$F$14:$CG$713,'ALL-GTK-SD-SMP-SMA-SMK-SLB'!AG$7,FALSE)</f>
        <v>3</v>
      </c>
      <c r="AG121" s="10">
        <f t="shared" si="51"/>
        <v>5</v>
      </c>
      <c r="AH121" s="9">
        <f>VLOOKUP($E121,'ALL-GTK-SD-SMP-SMA-SMK-SLB'!$F$14:$CG$713,'ALL-GTK-SD-SMP-SMA-SMK-SLB'!AI$7,FALSE)</f>
        <v>3</v>
      </c>
      <c r="AI121" s="9">
        <f>VLOOKUP($E121,'ALL-GTK-SD-SMP-SMA-SMK-SLB'!$F$14:$CG$713,'ALL-GTK-SD-SMP-SMA-SMK-SLB'!AJ$7,FALSE)</f>
        <v>1</v>
      </c>
      <c r="AJ121" s="10">
        <f t="shared" si="52"/>
        <v>4</v>
      </c>
      <c r="AK121" s="44">
        <f t="shared" si="53"/>
        <v>5</v>
      </c>
      <c r="AL121" s="44">
        <f t="shared" si="54"/>
        <v>4</v>
      </c>
      <c r="AM121" s="11">
        <f t="shared" si="55"/>
        <v>9</v>
      </c>
      <c r="AN121" s="299">
        <f>VLOOKUP($E121,'ALL-GTK-SD-SMP-SMA-SMK-SLB'!$F$14:$CG$713,'ALL-GTK-SD-SMP-SMA-SMK-SLB'!AO$7,FALSE)</f>
        <v>0</v>
      </c>
      <c r="AO121" s="299">
        <f>VLOOKUP($E121,'ALL-GTK-SD-SMP-SMA-SMK-SLB'!$F$14:$CG$713,'ALL-GTK-SD-SMP-SMA-SMK-SLB'!AP$7,FALSE)</f>
        <v>0</v>
      </c>
      <c r="AP121" s="9">
        <f>VLOOKUP($E121,'ALL-GTK-SD-SMP-SMA-SMK-SLB'!$F$14:$CG$713,'ALL-GTK-SD-SMP-SMA-SMK-SLB'!AQ$7,FALSE)</f>
        <v>0</v>
      </c>
      <c r="AQ121" s="9">
        <f>VLOOKUP($E121,'ALL-GTK-SD-SMP-SMA-SMK-SLB'!$F$14:$CG$713,'ALL-GTK-SD-SMP-SMA-SMK-SLB'!AR$7,FALSE)</f>
        <v>0</v>
      </c>
      <c r="AR121" s="9">
        <f>VLOOKUP($E121,'ALL-GTK-SD-SMP-SMA-SMK-SLB'!$F$14:$CG$713,'ALL-GTK-SD-SMP-SMA-SMK-SLB'!AS$7,FALSE)</f>
        <v>1</v>
      </c>
      <c r="AS121" s="9">
        <f>VLOOKUP($E121,'ALL-GTK-SD-SMP-SMA-SMK-SLB'!$F$14:$CG$713,'ALL-GTK-SD-SMP-SMA-SMK-SLB'!AT$7,FALSE)</f>
        <v>0</v>
      </c>
      <c r="AT121" s="9">
        <f>VLOOKUP($E121,'ALL-GTK-SD-SMP-SMA-SMK-SLB'!$F$14:$CG$713,'ALL-GTK-SD-SMP-SMA-SMK-SLB'!AU$7,FALSE)</f>
        <v>0</v>
      </c>
      <c r="AU121" s="9">
        <f>VLOOKUP($E121,'ALL-GTK-SD-SMP-SMA-SMK-SLB'!$F$14:$CG$713,'ALL-GTK-SD-SMP-SMA-SMK-SLB'!AV$7,FALSE)</f>
        <v>0</v>
      </c>
      <c r="AV121" s="9">
        <f>VLOOKUP($E121,'ALL-GTK-SD-SMP-SMA-SMK-SLB'!$F$14:$CG$713,'ALL-GTK-SD-SMP-SMA-SMK-SLB'!AW$7,FALSE)</f>
        <v>0</v>
      </c>
      <c r="AW121" s="9">
        <f>VLOOKUP($E121,'ALL-GTK-SD-SMP-SMA-SMK-SLB'!$F$14:$CG$713,'ALL-GTK-SD-SMP-SMA-SMK-SLB'!AX$7,FALSE)</f>
        <v>0</v>
      </c>
      <c r="AX121" s="9">
        <f>VLOOKUP($E121,'ALL-GTK-SD-SMP-SMA-SMK-SLB'!$F$14:$CG$713,'ALL-GTK-SD-SMP-SMA-SMK-SLB'!AY$7,FALSE)</f>
        <v>4</v>
      </c>
      <c r="AY121" s="9">
        <f>VLOOKUP($E121,'ALL-GTK-SD-SMP-SMA-SMK-SLB'!$F$14:$CG$713,'ALL-GTK-SD-SMP-SMA-SMK-SLB'!AZ$7,FALSE)</f>
        <v>4</v>
      </c>
      <c r="AZ121" s="9">
        <f>VLOOKUP($E121,'ALL-GTK-SD-SMP-SMA-SMK-SLB'!$F$14:$CG$713,'ALL-GTK-SD-SMP-SMA-SMK-SLB'!BA$7,FALSE)</f>
        <v>0</v>
      </c>
      <c r="BA121" s="9">
        <f>VLOOKUP($E121,'ALL-GTK-SD-SMP-SMA-SMK-SLB'!$F$14:$CG$713,'ALL-GTK-SD-SMP-SMA-SMK-SLB'!BB$7,FALSE)</f>
        <v>0</v>
      </c>
      <c r="BB121" s="9">
        <f>VLOOKUP($E121,'ALL-GTK-SD-SMP-SMA-SMK-SLB'!$F$14:$CG$713,'ALL-GTK-SD-SMP-SMA-SMK-SLB'!BC$7,FALSE)</f>
        <v>0</v>
      </c>
      <c r="BC121" s="9">
        <f>VLOOKUP($E121,'ALL-GTK-SD-SMP-SMA-SMK-SLB'!$F$14:$CG$713,'ALL-GTK-SD-SMP-SMA-SMK-SLB'!BD$7,FALSE)</f>
        <v>0</v>
      </c>
      <c r="BD121" s="310">
        <f t="shared" si="56"/>
        <v>1</v>
      </c>
      <c r="BE121" s="310">
        <f t="shared" si="57"/>
        <v>0</v>
      </c>
      <c r="BF121" s="10">
        <f t="shared" si="58"/>
        <v>1</v>
      </c>
      <c r="BG121" s="311">
        <f t="shared" si="59"/>
        <v>4</v>
      </c>
      <c r="BH121" s="311">
        <f t="shared" si="60"/>
        <v>4</v>
      </c>
      <c r="BI121" s="10">
        <f t="shared" si="61"/>
        <v>8</v>
      </c>
      <c r="BJ121" s="44">
        <f t="shared" si="62"/>
        <v>5</v>
      </c>
      <c r="BK121" s="44">
        <f t="shared" si="63"/>
        <v>4</v>
      </c>
      <c r="BL121" s="11">
        <f t="shared" si="64"/>
        <v>9</v>
      </c>
      <c r="BM121" s="9">
        <f>VLOOKUP($E121,'ALL-GTK-SD-SMP-SMA-SMK-SLB'!$F$14:$CG$713,'ALL-GTK-SD-SMP-SMA-SMK-SLB'!BN$7,FALSE)</f>
        <v>0</v>
      </c>
      <c r="BN121" s="9">
        <f>VLOOKUP($E121,'ALL-GTK-SD-SMP-SMA-SMK-SLB'!$F$14:$CG$713,'ALL-GTK-SD-SMP-SMA-SMK-SLB'!BO$7,FALSE)</f>
        <v>0</v>
      </c>
      <c r="BO121" s="9">
        <f>VLOOKUP($E121,'ALL-GTK-SD-SMP-SMA-SMK-SLB'!$F$14:$CG$713,'ALL-GTK-SD-SMP-SMA-SMK-SLB'!BP$7,FALSE)</f>
        <v>0</v>
      </c>
      <c r="BP121" s="9">
        <f>VLOOKUP($E121,'ALL-GTK-SD-SMP-SMA-SMK-SLB'!$F$14:$CG$713,'ALL-GTK-SD-SMP-SMA-SMK-SLB'!BQ$7,FALSE)</f>
        <v>0</v>
      </c>
      <c r="BQ121" s="9">
        <f>VLOOKUP($E121,'ALL-GTK-SD-SMP-SMA-SMK-SLB'!$F$14:$CG$713,'ALL-GTK-SD-SMP-SMA-SMK-SLB'!BR$7,FALSE)</f>
        <v>0</v>
      </c>
      <c r="BR121" s="9">
        <f>VLOOKUP($E121,'ALL-GTK-SD-SMP-SMA-SMK-SLB'!$F$14:$CG$713,'ALL-GTK-SD-SMP-SMA-SMK-SLB'!BS$7,FALSE)</f>
        <v>0</v>
      </c>
      <c r="BS121" s="9">
        <f>VLOOKUP($E121,'ALL-GTK-SD-SMP-SMA-SMK-SLB'!$F$14:$CG$713,'ALL-GTK-SD-SMP-SMA-SMK-SLB'!BT$7,FALSE)</f>
        <v>0</v>
      </c>
      <c r="BT121" s="9">
        <f>VLOOKUP($E121,'ALL-GTK-SD-SMP-SMA-SMK-SLB'!$F$14:$CG$713,'ALL-GTK-SD-SMP-SMA-SMK-SLB'!BU$7,FALSE)</f>
        <v>1</v>
      </c>
      <c r="BU121" s="299">
        <f t="shared" si="65"/>
        <v>0</v>
      </c>
      <c r="BV121" s="299">
        <f t="shared" si="66"/>
        <v>1</v>
      </c>
      <c r="BW121" s="44">
        <f t="shared" si="67"/>
        <v>0</v>
      </c>
      <c r="BX121" s="44">
        <f t="shared" si="68"/>
        <v>1</v>
      </c>
      <c r="BY121" s="11">
        <f t="shared" si="69"/>
        <v>1</v>
      </c>
      <c r="BZ121" s="14">
        <f t="shared" si="70"/>
        <v>5</v>
      </c>
      <c r="CA121" s="14">
        <f t="shared" si="71"/>
        <v>4</v>
      </c>
      <c r="CB121" s="13">
        <f t="shared" si="72"/>
        <v>0</v>
      </c>
      <c r="CC121" s="13">
        <f t="shared" si="73"/>
        <v>1</v>
      </c>
      <c r="CD121" s="312">
        <f t="shared" si="74"/>
        <v>5</v>
      </c>
      <c r="CE121" s="312">
        <f t="shared" si="75"/>
        <v>5</v>
      </c>
      <c r="CF121" s="313">
        <f t="shared" si="76"/>
        <v>10</v>
      </c>
      <c r="CG121" s="302" t="str">
        <f t="shared" si="77"/>
        <v>OK</v>
      </c>
    </row>
    <row r="122" spans="1:85" ht="14.25" x14ac:dyDescent="0.25">
      <c r="A122" s="6">
        <v>110</v>
      </c>
      <c r="B122" s="495">
        <v>110</v>
      </c>
      <c r="C122" s="495" t="s">
        <v>6</v>
      </c>
      <c r="D122" s="496" t="s">
        <v>27</v>
      </c>
      <c r="E122" s="626">
        <v>20319274</v>
      </c>
      <c r="F122" s="627" t="s">
        <v>377</v>
      </c>
      <c r="G122" s="624" t="s">
        <v>52</v>
      </c>
      <c r="H122" s="9">
        <f>VLOOKUP($E122,'ALL-GTK-SD-SMP-SMA-SMK-SLB'!$F$14:$CG$713,'ALL-GTK-SD-SMP-SMA-SMK-SLB'!I$7,FALSE)</f>
        <v>0</v>
      </c>
      <c r="I122" s="9">
        <f>VLOOKUP($E122,'ALL-GTK-SD-SMP-SMA-SMK-SLB'!$F$14:$CG$713,'ALL-GTK-SD-SMP-SMA-SMK-SLB'!J$7,FALSE)</f>
        <v>0</v>
      </c>
      <c r="J122" s="9">
        <f>VLOOKUP($E122,'ALL-GTK-SD-SMP-SMA-SMK-SLB'!$F$14:$CG$713,'ALL-GTK-SD-SMP-SMA-SMK-SLB'!K$7,FALSE)</f>
        <v>0</v>
      </c>
      <c r="K122" s="9">
        <f>VLOOKUP($E122,'ALL-GTK-SD-SMP-SMA-SMK-SLB'!$F$14:$CG$713,'ALL-GTK-SD-SMP-SMA-SMK-SLB'!L$7,FALSE)</f>
        <v>0</v>
      </c>
      <c r="L122" s="9">
        <f>VLOOKUP($E122,'ALL-GTK-SD-SMP-SMA-SMK-SLB'!$F$14:$CG$713,'ALL-GTK-SD-SMP-SMA-SMK-SLB'!M$7,FALSE)</f>
        <v>1</v>
      </c>
      <c r="M122" s="9">
        <f>VLOOKUP($E122,'ALL-GTK-SD-SMP-SMA-SMK-SLB'!$F$14:$CG$713,'ALL-GTK-SD-SMP-SMA-SMK-SLB'!N$7,FALSE)</f>
        <v>2</v>
      </c>
      <c r="N122" s="9">
        <f>VLOOKUP($E122,'ALL-GTK-SD-SMP-SMA-SMK-SLB'!$F$14:$CG$713,'ALL-GTK-SD-SMP-SMA-SMK-SLB'!O$7,FALSE)</f>
        <v>1</v>
      </c>
      <c r="O122" s="9">
        <f>VLOOKUP($E122,'ALL-GTK-SD-SMP-SMA-SMK-SLB'!$F$14:$CG$713,'ALL-GTK-SD-SMP-SMA-SMK-SLB'!P$7,FALSE)</f>
        <v>1</v>
      </c>
      <c r="P122" s="299">
        <f t="shared" si="42"/>
        <v>2</v>
      </c>
      <c r="Q122" s="299">
        <f t="shared" si="43"/>
        <v>3</v>
      </c>
      <c r="R122" s="300">
        <f t="shared" si="44"/>
        <v>5</v>
      </c>
      <c r="S122" s="9">
        <f>VLOOKUP($E122,'ALL-GTK-SD-SMP-SMA-SMK-SLB'!$F$14:$CG$713,'ALL-GTK-SD-SMP-SMA-SMK-SLB'!T$7,FALSE)</f>
        <v>0</v>
      </c>
      <c r="T122" s="9">
        <f>VLOOKUP($E122,'ALL-GTK-SD-SMP-SMA-SMK-SLB'!$F$14:$CG$713,'ALL-GTK-SD-SMP-SMA-SMK-SLB'!U$7,FALSE)</f>
        <v>0</v>
      </c>
      <c r="U122" s="9">
        <f>VLOOKUP($E122,'ALL-GTK-SD-SMP-SMA-SMK-SLB'!$F$14:$CG$713,'ALL-GTK-SD-SMP-SMA-SMK-SLB'!V$7,FALSE)</f>
        <v>0</v>
      </c>
      <c r="V122" s="9">
        <f>VLOOKUP($E122,'ALL-GTK-SD-SMP-SMA-SMK-SLB'!$F$14:$CG$713,'ALL-GTK-SD-SMP-SMA-SMK-SLB'!W$7,FALSE)</f>
        <v>1</v>
      </c>
      <c r="W122" s="9">
        <f>VLOOKUP($E122,'ALL-GTK-SD-SMP-SMA-SMK-SLB'!$F$14:$CG$713,'ALL-GTK-SD-SMP-SMA-SMK-SLB'!X$7,FALSE)</f>
        <v>0</v>
      </c>
      <c r="X122" s="9">
        <f>VLOOKUP($E122,'ALL-GTK-SD-SMP-SMA-SMK-SLB'!$F$14:$CG$713,'ALL-GTK-SD-SMP-SMA-SMK-SLB'!Y$7,FALSE)</f>
        <v>3</v>
      </c>
      <c r="Y122" s="299">
        <f t="shared" si="45"/>
        <v>0</v>
      </c>
      <c r="Z122" s="299">
        <f t="shared" si="46"/>
        <v>4</v>
      </c>
      <c r="AA122" s="10">
        <f t="shared" si="47"/>
        <v>4</v>
      </c>
      <c r="AB122" s="44">
        <f t="shared" si="48"/>
        <v>2</v>
      </c>
      <c r="AC122" s="44">
        <f t="shared" si="49"/>
        <v>7</v>
      </c>
      <c r="AD122" s="11">
        <f t="shared" si="50"/>
        <v>9</v>
      </c>
      <c r="AE122" s="9">
        <f>VLOOKUP($E122,'ALL-GTK-SD-SMP-SMA-SMK-SLB'!$F$14:$CG$713,'ALL-GTK-SD-SMP-SMA-SMK-SLB'!AF$7,FALSE)</f>
        <v>0</v>
      </c>
      <c r="AF122" s="9">
        <f>VLOOKUP($E122,'ALL-GTK-SD-SMP-SMA-SMK-SLB'!$F$14:$CG$713,'ALL-GTK-SD-SMP-SMA-SMK-SLB'!AG$7,FALSE)</f>
        <v>6</v>
      </c>
      <c r="AG122" s="10">
        <f t="shared" si="51"/>
        <v>6</v>
      </c>
      <c r="AH122" s="9">
        <f>VLOOKUP($E122,'ALL-GTK-SD-SMP-SMA-SMK-SLB'!$F$14:$CG$713,'ALL-GTK-SD-SMP-SMA-SMK-SLB'!AI$7,FALSE)</f>
        <v>2</v>
      </c>
      <c r="AI122" s="9">
        <f>VLOOKUP($E122,'ALL-GTK-SD-SMP-SMA-SMK-SLB'!$F$14:$CG$713,'ALL-GTK-SD-SMP-SMA-SMK-SLB'!AJ$7,FALSE)</f>
        <v>1</v>
      </c>
      <c r="AJ122" s="10">
        <f t="shared" si="52"/>
        <v>3</v>
      </c>
      <c r="AK122" s="44">
        <f t="shared" si="53"/>
        <v>2</v>
      </c>
      <c r="AL122" s="44">
        <f t="shared" si="54"/>
        <v>7</v>
      </c>
      <c r="AM122" s="11">
        <f t="shared" si="55"/>
        <v>9</v>
      </c>
      <c r="AN122" s="299">
        <f>VLOOKUP($E122,'ALL-GTK-SD-SMP-SMA-SMK-SLB'!$F$14:$CG$713,'ALL-GTK-SD-SMP-SMA-SMK-SLB'!AO$7,FALSE)</f>
        <v>0</v>
      </c>
      <c r="AO122" s="299">
        <f>VLOOKUP($E122,'ALL-GTK-SD-SMP-SMA-SMK-SLB'!$F$14:$CG$713,'ALL-GTK-SD-SMP-SMA-SMK-SLB'!AP$7,FALSE)</f>
        <v>0</v>
      </c>
      <c r="AP122" s="9">
        <f>VLOOKUP($E122,'ALL-GTK-SD-SMP-SMA-SMK-SLB'!$F$14:$CG$713,'ALL-GTK-SD-SMP-SMA-SMK-SLB'!AQ$7,FALSE)</f>
        <v>0</v>
      </c>
      <c r="AQ122" s="9">
        <f>VLOOKUP($E122,'ALL-GTK-SD-SMP-SMA-SMK-SLB'!$F$14:$CG$713,'ALL-GTK-SD-SMP-SMA-SMK-SLB'!AR$7,FALSE)</f>
        <v>0</v>
      </c>
      <c r="AR122" s="9">
        <f>VLOOKUP($E122,'ALL-GTK-SD-SMP-SMA-SMK-SLB'!$F$14:$CG$713,'ALL-GTK-SD-SMP-SMA-SMK-SLB'!AS$7,FALSE)</f>
        <v>1</v>
      </c>
      <c r="AS122" s="9">
        <f>VLOOKUP($E122,'ALL-GTK-SD-SMP-SMA-SMK-SLB'!$F$14:$CG$713,'ALL-GTK-SD-SMP-SMA-SMK-SLB'!AT$7,FALSE)</f>
        <v>0</v>
      </c>
      <c r="AT122" s="9">
        <f>VLOOKUP($E122,'ALL-GTK-SD-SMP-SMA-SMK-SLB'!$F$14:$CG$713,'ALL-GTK-SD-SMP-SMA-SMK-SLB'!AU$7,FALSE)</f>
        <v>0</v>
      </c>
      <c r="AU122" s="9">
        <f>VLOOKUP($E122,'ALL-GTK-SD-SMP-SMA-SMK-SLB'!$F$14:$CG$713,'ALL-GTK-SD-SMP-SMA-SMK-SLB'!AV$7,FALSE)</f>
        <v>0</v>
      </c>
      <c r="AV122" s="9">
        <f>VLOOKUP($E122,'ALL-GTK-SD-SMP-SMA-SMK-SLB'!$F$14:$CG$713,'ALL-GTK-SD-SMP-SMA-SMK-SLB'!AW$7,FALSE)</f>
        <v>0</v>
      </c>
      <c r="AW122" s="9">
        <f>VLOOKUP($E122,'ALL-GTK-SD-SMP-SMA-SMK-SLB'!$F$14:$CG$713,'ALL-GTK-SD-SMP-SMA-SMK-SLB'!AX$7,FALSE)</f>
        <v>0</v>
      </c>
      <c r="AX122" s="9">
        <f>VLOOKUP($E122,'ALL-GTK-SD-SMP-SMA-SMK-SLB'!$F$14:$CG$713,'ALL-GTK-SD-SMP-SMA-SMK-SLB'!AY$7,FALSE)</f>
        <v>1</v>
      </c>
      <c r="AY122" s="9">
        <f>VLOOKUP($E122,'ALL-GTK-SD-SMP-SMA-SMK-SLB'!$F$14:$CG$713,'ALL-GTK-SD-SMP-SMA-SMK-SLB'!AZ$7,FALSE)</f>
        <v>7</v>
      </c>
      <c r="AZ122" s="9">
        <f>VLOOKUP($E122,'ALL-GTK-SD-SMP-SMA-SMK-SLB'!$F$14:$CG$713,'ALL-GTK-SD-SMP-SMA-SMK-SLB'!BA$7,FALSE)</f>
        <v>0</v>
      </c>
      <c r="BA122" s="9">
        <f>VLOOKUP($E122,'ALL-GTK-SD-SMP-SMA-SMK-SLB'!$F$14:$CG$713,'ALL-GTK-SD-SMP-SMA-SMK-SLB'!BB$7,FALSE)</f>
        <v>0</v>
      </c>
      <c r="BB122" s="9">
        <f>VLOOKUP($E122,'ALL-GTK-SD-SMP-SMA-SMK-SLB'!$F$14:$CG$713,'ALL-GTK-SD-SMP-SMA-SMK-SLB'!BC$7,FALSE)</f>
        <v>0</v>
      </c>
      <c r="BC122" s="9">
        <f>VLOOKUP($E122,'ALL-GTK-SD-SMP-SMA-SMK-SLB'!$F$14:$CG$713,'ALL-GTK-SD-SMP-SMA-SMK-SLB'!BD$7,FALSE)</f>
        <v>0</v>
      </c>
      <c r="BD122" s="310">
        <f t="shared" si="56"/>
        <v>1</v>
      </c>
      <c r="BE122" s="310">
        <f t="shared" si="57"/>
        <v>0</v>
      </c>
      <c r="BF122" s="10">
        <f t="shared" si="58"/>
        <v>1</v>
      </c>
      <c r="BG122" s="311">
        <f t="shared" si="59"/>
        <v>1</v>
      </c>
      <c r="BH122" s="311">
        <f t="shared" si="60"/>
        <v>7</v>
      </c>
      <c r="BI122" s="10">
        <f t="shared" si="61"/>
        <v>8</v>
      </c>
      <c r="BJ122" s="44">
        <f t="shared" si="62"/>
        <v>2</v>
      </c>
      <c r="BK122" s="44">
        <f t="shared" si="63"/>
        <v>7</v>
      </c>
      <c r="BL122" s="11">
        <f t="shared" si="64"/>
        <v>9</v>
      </c>
      <c r="BM122" s="9">
        <f>VLOOKUP($E122,'ALL-GTK-SD-SMP-SMA-SMK-SLB'!$F$14:$CG$713,'ALL-GTK-SD-SMP-SMA-SMK-SLB'!BN$7,FALSE)</f>
        <v>0</v>
      </c>
      <c r="BN122" s="9">
        <f>VLOOKUP($E122,'ALL-GTK-SD-SMP-SMA-SMK-SLB'!$F$14:$CG$713,'ALL-GTK-SD-SMP-SMA-SMK-SLB'!BO$7,FALSE)</f>
        <v>0</v>
      </c>
      <c r="BO122" s="9">
        <f>VLOOKUP($E122,'ALL-GTK-SD-SMP-SMA-SMK-SLB'!$F$14:$CG$713,'ALL-GTK-SD-SMP-SMA-SMK-SLB'!BP$7,FALSE)</f>
        <v>0</v>
      </c>
      <c r="BP122" s="9">
        <f>VLOOKUP($E122,'ALL-GTK-SD-SMP-SMA-SMK-SLB'!$F$14:$CG$713,'ALL-GTK-SD-SMP-SMA-SMK-SLB'!BQ$7,FALSE)</f>
        <v>0</v>
      </c>
      <c r="BQ122" s="9">
        <f>VLOOKUP($E122,'ALL-GTK-SD-SMP-SMA-SMK-SLB'!$F$14:$CG$713,'ALL-GTK-SD-SMP-SMA-SMK-SLB'!BR$7,FALSE)</f>
        <v>0</v>
      </c>
      <c r="BR122" s="9">
        <f>VLOOKUP($E122,'ALL-GTK-SD-SMP-SMA-SMK-SLB'!$F$14:$CG$713,'ALL-GTK-SD-SMP-SMA-SMK-SLB'!BS$7,FALSE)</f>
        <v>0</v>
      </c>
      <c r="BS122" s="9">
        <f>VLOOKUP($E122,'ALL-GTK-SD-SMP-SMA-SMK-SLB'!$F$14:$CG$713,'ALL-GTK-SD-SMP-SMA-SMK-SLB'!BT$7,FALSE)</f>
        <v>0</v>
      </c>
      <c r="BT122" s="9">
        <f>VLOOKUP($E122,'ALL-GTK-SD-SMP-SMA-SMK-SLB'!$F$14:$CG$713,'ALL-GTK-SD-SMP-SMA-SMK-SLB'!BU$7,FALSE)</f>
        <v>0</v>
      </c>
      <c r="BU122" s="299">
        <f t="shared" si="65"/>
        <v>0</v>
      </c>
      <c r="BV122" s="299">
        <f t="shared" si="66"/>
        <v>0</v>
      </c>
      <c r="BW122" s="44">
        <f t="shared" si="67"/>
        <v>0</v>
      </c>
      <c r="BX122" s="44">
        <f t="shared" si="68"/>
        <v>0</v>
      </c>
      <c r="BY122" s="11">
        <f t="shared" si="69"/>
        <v>0</v>
      </c>
      <c r="BZ122" s="14">
        <f t="shared" si="70"/>
        <v>2</v>
      </c>
      <c r="CA122" s="14">
        <f t="shared" si="71"/>
        <v>7</v>
      </c>
      <c r="CB122" s="13">
        <f t="shared" si="72"/>
        <v>0</v>
      </c>
      <c r="CC122" s="13">
        <f t="shared" si="73"/>
        <v>0</v>
      </c>
      <c r="CD122" s="312">
        <f t="shared" si="74"/>
        <v>2</v>
      </c>
      <c r="CE122" s="312">
        <f t="shared" si="75"/>
        <v>7</v>
      </c>
      <c r="CF122" s="313">
        <f t="shared" si="76"/>
        <v>9</v>
      </c>
      <c r="CG122" s="302" t="str">
        <f t="shared" si="77"/>
        <v>OK</v>
      </c>
    </row>
    <row r="123" spans="1:85" ht="14.25" x14ac:dyDescent="0.25">
      <c r="A123" s="6">
        <v>111</v>
      </c>
      <c r="B123" s="495">
        <v>111</v>
      </c>
      <c r="C123" s="495" t="s">
        <v>6</v>
      </c>
      <c r="D123" s="496" t="s">
        <v>27</v>
      </c>
      <c r="E123" s="626">
        <v>20319273</v>
      </c>
      <c r="F123" s="627" t="s">
        <v>378</v>
      </c>
      <c r="G123" s="624" t="s">
        <v>52</v>
      </c>
      <c r="H123" s="9">
        <f>VLOOKUP($E123,'ALL-GTK-SD-SMP-SMA-SMK-SLB'!$F$14:$CG$713,'ALL-GTK-SD-SMP-SMA-SMK-SLB'!I$7,FALSE)</f>
        <v>0</v>
      </c>
      <c r="I123" s="9">
        <f>VLOOKUP($E123,'ALL-GTK-SD-SMP-SMA-SMK-SLB'!$F$14:$CG$713,'ALL-GTK-SD-SMP-SMA-SMK-SLB'!J$7,FALSE)</f>
        <v>0</v>
      </c>
      <c r="J123" s="9">
        <f>VLOOKUP($E123,'ALL-GTK-SD-SMP-SMA-SMK-SLB'!$F$14:$CG$713,'ALL-GTK-SD-SMP-SMA-SMK-SLB'!K$7,FALSE)</f>
        <v>0</v>
      </c>
      <c r="K123" s="9">
        <f>VLOOKUP($E123,'ALL-GTK-SD-SMP-SMA-SMK-SLB'!$F$14:$CG$713,'ALL-GTK-SD-SMP-SMA-SMK-SLB'!L$7,FALSE)</f>
        <v>0</v>
      </c>
      <c r="L123" s="9">
        <f>VLOOKUP($E123,'ALL-GTK-SD-SMP-SMA-SMK-SLB'!$F$14:$CG$713,'ALL-GTK-SD-SMP-SMA-SMK-SLB'!M$7,FALSE)</f>
        <v>0</v>
      </c>
      <c r="M123" s="9">
        <f>VLOOKUP($E123,'ALL-GTK-SD-SMP-SMA-SMK-SLB'!$F$14:$CG$713,'ALL-GTK-SD-SMP-SMA-SMK-SLB'!N$7,FALSE)</f>
        <v>0</v>
      </c>
      <c r="N123" s="9">
        <f>VLOOKUP($E123,'ALL-GTK-SD-SMP-SMA-SMK-SLB'!$F$14:$CG$713,'ALL-GTK-SD-SMP-SMA-SMK-SLB'!O$7,FALSE)</f>
        <v>3</v>
      </c>
      <c r="O123" s="9">
        <f>VLOOKUP($E123,'ALL-GTK-SD-SMP-SMA-SMK-SLB'!$F$14:$CG$713,'ALL-GTK-SD-SMP-SMA-SMK-SLB'!P$7,FALSE)</f>
        <v>2</v>
      </c>
      <c r="P123" s="299">
        <f t="shared" si="42"/>
        <v>3</v>
      </c>
      <c r="Q123" s="299">
        <f t="shared" si="43"/>
        <v>2</v>
      </c>
      <c r="R123" s="300">
        <f t="shared" si="44"/>
        <v>5</v>
      </c>
      <c r="S123" s="9">
        <f>VLOOKUP($E123,'ALL-GTK-SD-SMP-SMA-SMK-SLB'!$F$14:$CG$713,'ALL-GTK-SD-SMP-SMA-SMK-SLB'!T$7,FALSE)</f>
        <v>0</v>
      </c>
      <c r="T123" s="9">
        <f>VLOOKUP($E123,'ALL-GTK-SD-SMP-SMA-SMK-SLB'!$F$14:$CG$713,'ALL-GTK-SD-SMP-SMA-SMK-SLB'!U$7,FALSE)</f>
        <v>0</v>
      </c>
      <c r="U123" s="9">
        <f>VLOOKUP($E123,'ALL-GTK-SD-SMP-SMA-SMK-SLB'!$F$14:$CG$713,'ALL-GTK-SD-SMP-SMA-SMK-SLB'!V$7,FALSE)</f>
        <v>2</v>
      </c>
      <c r="V123" s="9">
        <f>VLOOKUP($E123,'ALL-GTK-SD-SMP-SMA-SMK-SLB'!$F$14:$CG$713,'ALL-GTK-SD-SMP-SMA-SMK-SLB'!W$7,FALSE)</f>
        <v>2</v>
      </c>
      <c r="W123" s="9">
        <f>VLOOKUP($E123,'ALL-GTK-SD-SMP-SMA-SMK-SLB'!$F$14:$CG$713,'ALL-GTK-SD-SMP-SMA-SMK-SLB'!X$7,FALSE)</f>
        <v>0</v>
      </c>
      <c r="X123" s="9">
        <f>VLOOKUP($E123,'ALL-GTK-SD-SMP-SMA-SMK-SLB'!$F$14:$CG$713,'ALL-GTK-SD-SMP-SMA-SMK-SLB'!Y$7,FALSE)</f>
        <v>1</v>
      </c>
      <c r="Y123" s="299">
        <f t="shared" si="45"/>
        <v>2</v>
      </c>
      <c r="Z123" s="299">
        <f t="shared" si="46"/>
        <v>3</v>
      </c>
      <c r="AA123" s="10">
        <f t="shared" si="47"/>
        <v>5</v>
      </c>
      <c r="AB123" s="44">
        <f t="shared" si="48"/>
        <v>5</v>
      </c>
      <c r="AC123" s="44">
        <f t="shared" si="49"/>
        <v>5</v>
      </c>
      <c r="AD123" s="11">
        <f t="shared" si="50"/>
        <v>10</v>
      </c>
      <c r="AE123" s="9">
        <f>VLOOKUP($E123,'ALL-GTK-SD-SMP-SMA-SMK-SLB'!$F$14:$CG$713,'ALL-GTK-SD-SMP-SMA-SMK-SLB'!AF$7,FALSE)</f>
        <v>3</v>
      </c>
      <c r="AF123" s="9">
        <f>VLOOKUP($E123,'ALL-GTK-SD-SMP-SMA-SMK-SLB'!$F$14:$CG$713,'ALL-GTK-SD-SMP-SMA-SMK-SLB'!AG$7,FALSE)</f>
        <v>3</v>
      </c>
      <c r="AG123" s="10">
        <f t="shared" si="51"/>
        <v>6</v>
      </c>
      <c r="AH123" s="9">
        <f>VLOOKUP($E123,'ALL-GTK-SD-SMP-SMA-SMK-SLB'!$F$14:$CG$713,'ALL-GTK-SD-SMP-SMA-SMK-SLB'!AI$7,FALSE)</f>
        <v>2</v>
      </c>
      <c r="AI123" s="9">
        <f>VLOOKUP($E123,'ALL-GTK-SD-SMP-SMA-SMK-SLB'!$F$14:$CG$713,'ALL-GTK-SD-SMP-SMA-SMK-SLB'!AJ$7,FALSE)</f>
        <v>2</v>
      </c>
      <c r="AJ123" s="10">
        <f t="shared" si="52"/>
        <v>4</v>
      </c>
      <c r="AK123" s="44">
        <f t="shared" si="53"/>
        <v>5</v>
      </c>
      <c r="AL123" s="44">
        <f t="shared" si="54"/>
        <v>5</v>
      </c>
      <c r="AM123" s="11">
        <f t="shared" si="55"/>
        <v>10</v>
      </c>
      <c r="AN123" s="299">
        <f>VLOOKUP($E123,'ALL-GTK-SD-SMP-SMA-SMK-SLB'!$F$14:$CG$713,'ALL-GTK-SD-SMP-SMA-SMK-SLB'!AO$7,FALSE)</f>
        <v>1</v>
      </c>
      <c r="AO123" s="299">
        <f>VLOOKUP($E123,'ALL-GTK-SD-SMP-SMA-SMK-SLB'!$F$14:$CG$713,'ALL-GTK-SD-SMP-SMA-SMK-SLB'!AP$7,FALSE)</f>
        <v>0</v>
      </c>
      <c r="AP123" s="9">
        <f>VLOOKUP($E123,'ALL-GTK-SD-SMP-SMA-SMK-SLB'!$F$14:$CG$713,'ALL-GTK-SD-SMP-SMA-SMK-SLB'!AQ$7,FALSE)</f>
        <v>0</v>
      </c>
      <c r="AQ123" s="9">
        <f>VLOOKUP($E123,'ALL-GTK-SD-SMP-SMA-SMK-SLB'!$F$14:$CG$713,'ALL-GTK-SD-SMP-SMA-SMK-SLB'!AR$7,FALSE)</f>
        <v>0</v>
      </c>
      <c r="AR123" s="9">
        <f>VLOOKUP($E123,'ALL-GTK-SD-SMP-SMA-SMK-SLB'!$F$14:$CG$713,'ALL-GTK-SD-SMP-SMA-SMK-SLB'!AS$7,FALSE)</f>
        <v>1</v>
      </c>
      <c r="AS123" s="9">
        <f>VLOOKUP($E123,'ALL-GTK-SD-SMP-SMA-SMK-SLB'!$F$14:$CG$713,'ALL-GTK-SD-SMP-SMA-SMK-SLB'!AT$7,FALSE)</f>
        <v>0</v>
      </c>
      <c r="AT123" s="9">
        <f>VLOOKUP($E123,'ALL-GTK-SD-SMP-SMA-SMK-SLB'!$F$14:$CG$713,'ALL-GTK-SD-SMP-SMA-SMK-SLB'!AU$7,FALSE)</f>
        <v>0</v>
      </c>
      <c r="AU123" s="9">
        <f>VLOOKUP($E123,'ALL-GTK-SD-SMP-SMA-SMK-SLB'!$F$14:$CG$713,'ALL-GTK-SD-SMP-SMA-SMK-SLB'!AV$7,FALSE)</f>
        <v>0</v>
      </c>
      <c r="AV123" s="9">
        <f>VLOOKUP($E123,'ALL-GTK-SD-SMP-SMA-SMK-SLB'!$F$14:$CG$713,'ALL-GTK-SD-SMP-SMA-SMK-SLB'!AW$7,FALSE)</f>
        <v>0</v>
      </c>
      <c r="AW123" s="9">
        <f>VLOOKUP($E123,'ALL-GTK-SD-SMP-SMA-SMK-SLB'!$F$14:$CG$713,'ALL-GTK-SD-SMP-SMA-SMK-SLB'!AX$7,FALSE)</f>
        <v>0</v>
      </c>
      <c r="AX123" s="9">
        <f>VLOOKUP($E123,'ALL-GTK-SD-SMP-SMA-SMK-SLB'!$F$14:$CG$713,'ALL-GTK-SD-SMP-SMA-SMK-SLB'!AY$7,FALSE)</f>
        <v>3</v>
      </c>
      <c r="AY123" s="9">
        <f>VLOOKUP($E123,'ALL-GTK-SD-SMP-SMA-SMK-SLB'!$F$14:$CG$713,'ALL-GTK-SD-SMP-SMA-SMK-SLB'!AZ$7,FALSE)</f>
        <v>5</v>
      </c>
      <c r="AZ123" s="9">
        <f>VLOOKUP($E123,'ALL-GTK-SD-SMP-SMA-SMK-SLB'!$F$14:$CG$713,'ALL-GTK-SD-SMP-SMA-SMK-SLB'!BA$7,FALSE)</f>
        <v>0</v>
      </c>
      <c r="BA123" s="9">
        <f>VLOOKUP($E123,'ALL-GTK-SD-SMP-SMA-SMK-SLB'!$F$14:$CG$713,'ALL-GTK-SD-SMP-SMA-SMK-SLB'!BB$7,FALSE)</f>
        <v>0</v>
      </c>
      <c r="BB123" s="9">
        <f>VLOOKUP($E123,'ALL-GTK-SD-SMP-SMA-SMK-SLB'!$F$14:$CG$713,'ALL-GTK-SD-SMP-SMA-SMK-SLB'!BC$7,FALSE)</f>
        <v>0</v>
      </c>
      <c r="BC123" s="9">
        <f>VLOOKUP($E123,'ALL-GTK-SD-SMP-SMA-SMK-SLB'!$F$14:$CG$713,'ALL-GTK-SD-SMP-SMA-SMK-SLB'!BD$7,FALSE)</f>
        <v>0</v>
      </c>
      <c r="BD123" s="310">
        <f t="shared" si="56"/>
        <v>2</v>
      </c>
      <c r="BE123" s="310">
        <f t="shared" si="57"/>
        <v>0</v>
      </c>
      <c r="BF123" s="10">
        <f t="shared" si="58"/>
        <v>2</v>
      </c>
      <c r="BG123" s="311">
        <f t="shared" si="59"/>
        <v>3</v>
      </c>
      <c r="BH123" s="311">
        <f t="shared" si="60"/>
        <v>5</v>
      </c>
      <c r="BI123" s="10">
        <f t="shared" si="61"/>
        <v>8</v>
      </c>
      <c r="BJ123" s="44">
        <f t="shared" si="62"/>
        <v>5</v>
      </c>
      <c r="BK123" s="44">
        <f t="shared" si="63"/>
        <v>5</v>
      </c>
      <c r="BL123" s="11">
        <f t="shared" si="64"/>
        <v>10</v>
      </c>
      <c r="BM123" s="9">
        <f>VLOOKUP($E123,'ALL-GTK-SD-SMP-SMA-SMK-SLB'!$F$14:$CG$713,'ALL-GTK-SD-SMP-SMA-SMK-SLB'!BN$7,FALSE)</f>
        <v>0</v>
      </c>
      <c r="BN123" s="9">
        <f>VLOOKUP($E123,'ALL-GTK-SD-SMP-SMA-SMK-SLB'!$F$14:$CG$713,'ALL-GTK-SD-SMP-SMA-SMK-SLB'!BO$7,FALSE)</f>
        <v>0</v>
      </c>
      <c r="BO123" s="9">
        <f>VLOOKUP($E123,'ALL-GTK-SD-SMP-SMA-SMK-SLB'!$F$14:$CG$713,'ALL-GTK-SD-SMP-SMA-SMK-SLB'!BP$7,FALSE)</f>
        <v>0</v>
      </c>
      <c r="BP123" s="9">
        <f>VLOOKUP($E123,'ALL-GTK-SD-SMP-SMA-SMK-SLB'!$F$14:$CG$713,'ALL-GTK-SD-SMP-SMA-SMK-SLB'!BQ$7,FALSE)</f>
        <v>0</v>
      </c>
      <c r="BQ123" s="9">
        <f>VLOOKUP($E123,'ALL-GTK-SD-SMP-SMA-SMK-SLB'!$F$14:$CG$713,'ALL-GTK-SD-SMP-SMA-SMK-SLB'!BR$7,FALSE)</f>
        <v>1</v>
      </c>
      <c r="BR123" s="9">
        <f>VLOOKUP($E123,'ALL-GTK-SD-SMP-SMA-SMK-SLB'!$F$14:$CG$713,'ALL-GTK-SD-SMP-SMA-SMK-SLB'!BS$7,FALSE)</f>
        <v>0</v>
      </c>
      <c r="BS123" s="9">
        <f>VLOOKUP($E123,'ALL-GTK-SD-SMP-SMA-SMK-SLB'!$F$14:$CG$713,'ALL-GTK-SD-SMP-SMA-SMK-SLB'!BT$7,FALSE)</f>
        <v>0</v>
      </c>
      <c r="BT123" s="9">
        <f>VLOOKUP($E123,'ALL-GTK-SD-SMP-SMA-SMK-SLB'!$F$14:$CG$713,'ALL-GTK-SD-SMP-SMA-SMK-SLB'!BU$7,FALSE)</f>
        <v>0</v>
      </c>
      <c r="BU123" s="299">
        <f t="shared" si="65"/>
        <v>1</v>
      </c>
      <c r="BV123" s="299">
        <f t="shared" si="66"/>
        <v>0</v>
      </c>
      <c r="BW123" s="44">
        <f t="shared" si="67"/>
        <v>1</v>
      </c>
      <c r="BX123" s="44">
        <f t="shared" si="68"/>
        <v>0</v>
      </c>
      <c r="BY123" s="11">
        <f t="shared" si="69"/>
        <v>1</v>
      </c>
      <c r="BZ123" s="14">
        <f t="shared" si="70"/>
        <v>5</v>
      </c>
      <c r="CA123" s="14">
        <f t="shared" si="71"/>
        <v>5</v>
      </c>
      <c r="CB123" s="13">
        <f t="shared" si="72"/>
        <v>1</v>
      </c>
      <c r="CC123" s="13">
        <f t="shared" si="73"/>
        <v>0</v>
      </c>
      <c r="CD123" s="312">
        <f t="shared" si="74"/>
        <v>6</v>
      </c>
      <c r="CE123" s="312">
        <f t="shared" si="75"/>
        <v>5</v>
      </c>
      <c r="CF123" s="313">
        <f t="shared" si="76"/>
        <v>11</v>
      </c>
      <c r="CG123" s="302" t="str">
        <f t="shared" si="77"/>
        <v>OK</v>
      </c>
    </row>
    <row r="124" spans="1:85" ht="14.25" x14ac:dyDescent="0.25">
      <c r="A124" s="6">
        <v>112</v>
      </c>
      <c r="B124" s="495">
        <v>112</v>
      </c>
      <c r="C124" s="495" t="s">
        <v>6</v>
      </c>
      <c r="D124" s="496" t="s">
        <v>27</v>
      </c>
      <c r="E124" s="626">
        <v>20319269</v>
      </c>
      <c r="F124" s="627" t="s">
        <v>379</v>
      </c>
      <c r="G124" s="624" t="s">
        <v>52</v>
      </c>
      <c r="H124" s="9">
        <f>VLOOKUP($E124,'ALL-GTK-SD-SMP-SMA-SMK-SLB'!$F$14:$CG$713,'ALL-GTK-SD-SMP-SMA-SMK-SLB'!I$7,FALSE)</f>
        <v>0</v>
      </c>
      <c r="I124" s="9">
        <f>VLOOKUP($E124,'ALL-GTK-SD-SMP-SMA-SMK-SLB'!$F$14:$CG$713,'ALL-GTK-SD-SMP-SMA-SMK-SLB'!J$7,FALSE)</f>
        <v>0</v>
      </c>
      <c r="J124" s="9">
        <f>VLOOKUP($E124,'ALL-GTK-SD-SMP-SMA-SMK-SLB'!$F$14:$CG$713,'ALL-GTK-SD-SMP-SMA-SMK-SLB'!K$7,FALSE)</f>
        <v>0</v>
      </c>
      <c r="K124" s="9">
        <f>VLOOKUP($E124,'ALL-GTK-SD-SMP-SMA-SMK-SLB'!$F$14:$CG$713,'ALL-GTK-SD-SMP-SMA-SMK-SLB'!L$7,FALSE)</f>
        <v>0</v>
      </c>
      <c r="L124" s="9">
        <f>VLOOKUP($E124,'ALL-GTK-SD-SMP-SMA-SMK-SLB'!$F$14:$CG$713,'ALL-GTK-SD-SMP-SMA-SMK-SLB'!M$7,FALSE)</f>
        <v>0</v>
      </c>
      <c r="M124" s="9">
        <f>VLOOKUP($E124,'ALL-GTK-SD-SMP-SMA-SMK-SLB'!$F$14:$CG$713,'ALL-GTK-SD-SMP-SMA-SMK-SLB'!N$7,FALSE)</f>
        <v>2</v>
      </c>
      <c r="N124" s="9">
        <f>VLOOKUP($E124,'ALL-GTK-SD-SMP-SMA-SMK-SLB'!$F$14:$CG$713,'ALL-GTK-SD-SMP-SMA-SMK-SLB'!O$7,FALSE)</f>
        <v>2</v>
      </c>
      <c r="O124" s="9">
        <f>VLOOKUP($E124,'ALL-GTK-SD-SMP-SMA-SMK-SLB'!$F$14:$CG$713,'ALL-GTK-SD-SMP-SMA-SMK-SLB'!P$7,FALSE)</f>
        <v>2</v>
      </c>
      <c r="P124" s="299">
        <f t="shared" si="42"/>
        <v>2</v>
      </c>
      <c r="Q124" s="299">
        <f t="shared" si="43"/>
        <v>4</v>
      </c>
      <c r="R124" s="300">
        <f t="shared" si="44"/>
        <v>6</v>
      </c>
      <c r="S124" s="9">
        <f>VLOOKUP($E124,'ALL-GTK-SD-SMP-SMA-SMK-SLB'!$F$14:$CG$713,'ALL-GTK-SD-SMP-SMA-SMK-SLB'!T$7,FALSE)</f>
        <v>0</v>
      </c>
      <c r="T124" s="9">
        <f>VLOOKUP($E124,'ALL-GTK-SD-SMP-SMA-SMK-SLB'!$F$14:$CG$713,'ALL-GTK-SD-SMP-SMA-SMK-SLB'!U$7,FALSE)</f>
        <v>0</v>
      </c>
      <c r="U124" s="9">
        <f>VLOOKUP($E124,'ALL-GTK-SD-SMP-SMA-SMK-SLB'!$F$14:$CG$713,'ALL-GTK-SD-SMP-SMA-SMK-SLB'!V$7,FALSE)</f>
        <v>0</v>
      </c>
      <c r="V124" s="9">
        <f>VLOOKUP($E124,'ALL-GTK-SD-SMP-SMA-SMK-SLB'!$F$14:$CG$713,'ALL-GTK-SD-SMP-SMA-SMK-SLB'!W$7,FALSE)</f>
        <v>1</v>
      </c>
      <c r="W124" s="9">
        <f>VLOOKUP($E124,'ALL-GTK-SD-SMP-SMA-SMK-SLB'!$F$14:$CG$713,'ALL-GTK-SD-SMP-SMA-SMK-SLB'!X$7,FALSE)</f>
        <v>4</v>
      </c>
      <c r="X124" s="9">
        <f>VLOOKUP($E124,'ALL-GTK-SD-SMP-SMA-SMK-SLB'!$F$14:$CG$713,'ALL-GTK-SD-SMP-SMA-SMK-SLB'!Y$7,FALSE)</f>
        <v>5</v>
      </c>
      <c r="Y124" s="299">
        <f t="shared" si="45"/>
        <v>4</v>
      </c>
      <c r="Z124" s="299">
        <f t="shared" si="46"/>
        <v>6</v>
      </c>
      <c r="AA124" s="10">
        <f t="shared" si="47"/>
        <v>10</v>
      </c>
      <c r="AB124" s="44">
        <f t="shared" si="48"/>
        <v>6</v>
      </c>
      <c r="AC124" s="44">
        <f t="shared" si="49"/>
        <v>10</v>
      </c>
      <c r="AD124" s="11">
        <f t="shared" si="50"/>
        <v>16</v>
      </c>
      <c r="AE124" s="9">
        <f>VLOOKUP($E124,'ALL-GTK-SD-SMP-SMA-SMK-SLB'!$F$14:$CG$713,'ALL-GTK-SD-SMP-SMA-SMK-SLB'!AF$7,FALSE)</f>
        <v>4</v>
      </c>
      <c r="AF124" s="9">
        <f>VLOOKUP($E124,'ALL-GTK-SD-SMP-SMA-SMK-SLB'!$F$14:$CG$713,'ALL-GTK-SD-SMP-SMA-SMK-SLB'!AG$7,FALSE)</f>
        <v>6</v>
      </c>
      <c r="AG124" s="10">
        <f t="shared" si="51"/>
        <v>10</v>
      </c>
      <c r="AH124" s="9">
        <f>VLOOKUP($E124,'ALL-GTK-SD-SMP-SMA-SMK-SLB'!$F$14:$CG$713,'ALL-GTK-SD-SMP-SMA-SMK-SLB'!AI$7,FALSE)</f>
        <v>2</v>
      </c>
      <c r="AI124" s="9">
        <f>VLOOKUP($E124,'ALL-GTK-SD-SMP-SMA-SMK-SLB'!$F$14:$CG$713,'ALL-GTK-SD-SMP-SMA-SMK-SLB'!AJ$7,FALSE)</f>
        <v>4</v>
      </c>
      <c r="AJ124" s="10">
        <f t="shared" si="52"/>
        <v>6</v>
      </c>
      <c r="AK124" s="44">
        <f t="shared" si="53"/>
        <v>6</v>
      </c>
      <c r="AL124" s="44">
        <f t="shared" si="54"/>
        <v>10</v>
      </c>
      <c r="AM124" s="11">
        <f t="shared" si="55"/>
        <v>16</v>
      </c>
      <c r="AN124" s="299">
        <f>VLOOKUP($E124,'ALL-GTK-SD-SMP-SMA-SMK-SLB'!$F$14:$CG$713,'ALL-GTK-SD-SMP-SMA-SMK-SLB'!AO$7,FALSE)</f>
        <v>0</v>
      </c>
      <c r="AO124" s="299">
        <f>VLOOKUP($E124,'ALL-GTK-SD-SMP-SMA-SMK-SLB'!$F$14:$CG$713,'ALL-GTK-SD-SMP-SMA-SMK-SLB'!AP$7,FALSE)</f>
        <v>0</v>
      </c>
      <c r="AP124" s="9">
        <f>VLOOKUP($E124,'ALL-GTK-SD-SMP-SMA-SMK-SLB'!$F$14:$CG$713,'ALL-GTK-SD-SMP-SMA-SMK-SLB'!AQ$7,FALSE)</f>
        <v>0</v>
      </c>
      <c r="AQ124" s="9">
        <f>VLOOKUP($E124,'ALL-GTK-SD-SMP-SMA-SMK-SLB'!$F$14:$CG$713,'ALL-GTK-SD-SMP-SMA-SMK-SLB'!AR$7,FALSE)</f>
        <v>0</v>
      </c>
      <c r="AR124" s="9">
        <f>VLOOKUP($E124,'ALL-GTK-SD-SMP-SMA-SMK-SLB'!$F$14:$CG$713,'ALL-GTK-SD-SMP-SMA-SMK-SLB'!AS$7,FALSE)</f>
        <v>1</v>
      </c>
      <c r="AS124" s="9">
        <f>VLOOKUP($E124,'ALL-GTK-SD-SMP-SMA-SMK-SLB'!$F$14:$CG$713,'ALL-GTK-SD-SMP-SMA-SMK-SLB'!AT$7,FALSE)</f>
        <v>0</v>
      </c>
      <c r="AT124" s="9">
        <f>VLOOKUP($E124,'ALL-GTK-SD-SMP-SMA-SMK-SLB'!$F$14:$CG$713,'ALL-GTK-SD-SMP-SMA-SMK-SLB'!AU$7,FALSE)</f>
        <v>0</v>
      </c>
      <c r="AU124" s="9">
        <f>VLOOKUP($E124,'ALL-GTK-SD-SMP-SMA-SMK-SLB'!$F$14:$CG$713,'ALL-GTK-SD-SMP-SMA-SMK-SLB'!AV$7,FALSE)</f>
        <v>0</v>
      </c>
      <c r="AV124" s="9">
        <f>VLOOKUP($E124,'ALL-GTK-SD-SMP-SMA-SMK-SLB'!$F$14:$CG$713,'ALL-GTK-SD-SMP-SMA-SMK-SLB'!AW$7,FALSE)</f>
        <v>0</v>
      </c>
      <c r="AW124" s="9">
        <f>VLOOKUP($E124,'ALL-GTK-SD-SMP-SMA-SMK-SLB'!$F$14:$CG$713,'ALL-GTK-SD-SMP-SMA-SMK-SLB'!AX$7,FALSE)</f>
        <v>0</v>
      </c>
      <c r="AX124" s="9">
        <f>VLOOKUP($E124,'ALL-GTK-SD-SMP-SMA-SMK-SLB'!$F$14:$CG$713,'ALL-GTK-SD-SMP-SMA-SMK-SLB'!AY$7,FALSE)</f>
        <v>5</v>
      </c>
      <c r="AY124" s="9">
        <f>VLOOKUP($E124,'ALL-GTK-SD-SMP-SMA-SMK-SLB'!$F$14:$CG$713,'ALL-GTK-SD-SMP-SMA-SMK-SLB'!AZ$7,FALSE)</f>
        <v>10</v>
      </c>
      <c r="AZ124" s="9">
        <f>VLOOKUP($E124,'ALL-GTK-SD-SMP-SMA-SMK-SLB'!$F$14:$CG$713,'ALL-GTK-SD-SMP-SMA-SMK-SLB'!BA$7,FALSE)</f>
        <v>0</v>
      </c>
      <c r="BA124" s="9">
        <f>VLOOKUP($E124,'ALL-GTK-SD-SMP-SMA-SMK-SLB'!$F$14:$CG$713,'ALL-GTK-SD-SMP-SMA-SMK-SLB'!BB$7,FALSE)</f>
        <v>0</v>
      </c>
      <c r="BB124" s="9">
        <f>VLOOKUP($E124,'ALL-GTK-SD-SMP-SMA-SMK-SLB'!$F$14:$CG$713,'ALL-GTK-SD-SMP-SMA-SMK-SLB'!BC$7,FALSE)</f>
        <v>0</v>
      </c>
      <c r="BC124" s="9">
        <f>VLOOKUP($E124,'ALL-GTK-SD-SMP-SMA-SMK-SLB'!$F$14:$CG$713,'ALL-GTK-SD-SMP-SMA-SMK-SLB'!BD$7,FALSE)</f>
        <v>0</v>
      </c>
      <c r="BD124" s="310">
        <f t="shared" si="56"/>
        <v>1</v>
      </c>
      <c r="BE124" s="310">
        <f t="shared" si="57"/>
        <v>0</v>
      </c>
      <c r="BF124" s="10">
        <f t="shared" si="58"/>
        <v>1</v>
      </c>
      <c r="BG124" s="311">
        <f t="shared" si="59"/>
        <v>5</v>
      </c>
      <c r="BH124" s="311">
        <f t="shared" si="60"/>
        <v>10</v>
      </c>
      <c r="BI124" s="10">
        <f t="shared" si="61"/>
        <v>15</v>
      </c>
      <c r="BJ124" s="44">
        <f t="shared" si="62"/>
        <v>6</v>
      </c>
      <c r="BK124" s="44">
        <f t="shared" si="63"/>
        <v>10</v>
      </c>
      <c r="BL124" s="11">
        <f t="shared" si="64"/>
        <v>16</v>
      </c>
      <c r="BM124" s="9">
        <f>VLOOKUP($E124,'ALL-GTK-SD-SMP-SMA-SMK-SLB'!$F$14:$CG$713,'ALL-GTK-SD-SMP-SMA-SMK-SLB'!BN$7,FALSE)</f>
        <v>0</v>
      </c>
      <c r="BN124" s="9">
        <f>VLOOKUP($E124,'ALL-GTK-SD-SMP-SMA-SMK-SLB'!$F$14:$CG$713,'ALL-GTK-SD-SMP-SMA-SMK-SLB'!BO$7,FALSE)</f>
        <v>0</v>
      </c>
      <c r="BO124" s="9">
        <f>VLOOKUP($E124,'ALL-GTK-SD-SMP-SMA-SMK-SLB'!$F$14:$CG$713,'ALL-GTK-SD-SMP-SMA-SMK-SLB'!BP$7,FALSE)</f>
        <v>0</v>
      </c>
      <c r="BP124" s="9">
        <f>VLOOKUP($E124,'ALL-GTK-SD-SMP-SMA-SMK-SLB'!$F$14:$CG$713,'ALL-GTK-SD-SMP-SMA-SMK-SLB'!BQ$7,FALSE)</f>
        <v>0</v>
      </c>
      <c r="BQ124" s="9">
        <f>VLOOKUP($E124,'ALL-GTK-SD-SMP-SMA-SMK-SLB'!$F$14:$CG$713,'ALL-GTK-SD-SMP-SMA-SMK-SLB'!BR$7,FALSE)</f>
        <v>1</v>
      </c>
      <c r="BR124" s="9">
        <f>VLOOKUP($E124,'ALL-GTK-SD-SMP-SMA-SMK-SLB'!$F$14:$CG$713,'ALL-GTK-SD-SMP-SMA-SMK-SLB'!BS$7,FALSE)</f>
        <v>0</v>
      </c>
      <c r="BS124" s="9">
        <f>VLOOKUP($E124,'ALL-GTK-SD-SMP-SMA-SMK-SLB'!$F$14:$CG$713,'ALL-GTK-SD-SMP-SMA-SMK-SLB'!BT$7,FALSE)</f>
        <v>0</v>
      </c>
      <c r="BT124" s="9">
        <f>VLOOKUP($E124,'ALL-GTK-SD-SMP-SMA-SMK-SLB'!$F$14:$CG$713,'ALL-GTK-SD-SMP-SMA-SMK-SLB'!BU$7,FALSE)</f>
        <v>0</v>
      </c>
      <c r="BU124" s="299">
        <f t="shared" si="65"/>
        <v>1</v>
      </c>
      <c r="BV124" s="299">
        <f t="shared" si="66"/>
        <v>0</v>
      </c>
      <c r="BW124" s="44">
        <f t="shared" si="67"/>
        <v>1</v>
      </c>
      <c r="BX124" s="44">
        <f t="shared" si="68"/>
        <v>0</v>
      </c>
      <c r="BY124" s="11">
        <f t="shared" si="69"/>
        <v>1</v>
      </c>
      <c r="BZ124" s="14">
        <f t="shared" si="70"/>
        <v>6</v>
      </c>
      <c r="CA124" s="14">
        <f t="shared" si="71"/>
        <v>10</v>
      </c>
      <c r="CB124" s="13">
        <f t="shared" si="72"/>
        <v>1</v>
      </c>
      <c r="CC124" s="13">
        <f t="shared" si="73"/>
        <v>0</v>
      </c>
      <c r="CD124" s="312">
        <f t="shared" si="74"/>
        <v>7</v>
      </c>
      <c r="CE124" s="312">
        <f t="shared" si="75"/>
        <v>10</v>
      </c>
      <c r="CF124" s="313">
        <f t="shared" si="76"/>
        <v>17</v>
      </c>
      <c r="CG124" s="302" t="str">
        <f t="shared" si="77"/>
        <v>OK</v>
      </c>
    </row>
    <row r="125" spans="1:85" ht="14.25" x14ac:dyDescent="0.25">
      <c r="A125" s="6">
        <v>113</v>
      </c>
      <c r="B125" s="495">
        <v>113</v>
      </c>
      <c r="C125" s="495" t="s">
        <v>6</v>
      </c>
      <c r="D125" s="496" t="s">
        <v>27</v>
      </c>
      <c r="E125" s="626">
        <v>20319236</v>
      </c>
      <c r="F125" s="627" t="s">
        <v>380</v>
      </c>
      <c r="G125" s="624" t="s">
        <v>52</v>
      </c>
      <c r="H125" s="9">
        <f>VLOOKUP($E125,'ALL-GTK-SD-SMP-SMA-SMK-SLB'!$F$14:$CG$713,'ALL-GTK-SD-SMP-SMA-SMK-SLB'!I$7,FALSE)</f>
        <v>0</v>
      </c>
      <c r="I125" s="9">
        <f>VLOOKUP($E125,'ALL-GTK-SD-SMP-SMA-SMK-SLB'!$F$14:$CG$713,'ALL-GTK-SD-SMP-SMA-SMK-SLB'!J$7,FALSE)</f>
        <v>0</v>
      </c>
      <c r="J125" s="9">
        <f>VLOOKUP($E125,'ALL-GTK-SD-SMP-SMA-SMK-SLB'!$F$14:$CG$713,'ALL-GTK-SD-SMP-SMA-SMK-SLB'!K$7,FALSE)</f>
        <v>0</v>
      </c>
      <c r="K125" s="9">
        <f>VLOOKUP($E125,'ALL-GTK-SD-SMP-SMA-SMK-SLB'!$F$14:$CG$713,'ALL-GTK-SD-SMP-SMA-SMK-SLB'!L$7,FALSE)</f>
        <v>0</v>
      </c>
      <c r="L125" s="9">
        <f>VLOOKUP($E125,'ALL-GTK-SD-SMP-SMA-SMK-SLB'!$F$14:$CG$713,'ALL-GTK-SD-SMP-SMA-SMK-SLB'!M$7,FALSE)</f>
        <v>2</v>
      </c>
      <c r="M125" s="9">
        <f>VLOOKUP($E125,'ALL-GTK-SD-SMP-SMA-SMK-SLB'!$F$14:$CG$713,'ALL-GTK-SD-SMP-SMA-SMK-SLB'!N$7,FALSE)</f>
        <v>3</v>
      </c>
      <c r="N125" s="9">
        <f>VLOOKUP($E125,'ALL-GTK-SD-SMP-SMA-SMK-SLB'!$F$14:$CG$713,'ALL-GTK-SD-SMP-SMA-SMK-SLB'!O$7,FALSE)</f>
        <v>0</v>
      </c>
      <c r="O125" s="9">
        <f>VLOOKUP($E125,'ALL-GTK-SD-SMP-SMA-SMK-SLB'!$F$14:$CG$713,'ALL-GTK-SD-SMP-SMA-SMK-SLB'!P$7,FALSE)</f>
        <v>1</v>
      </c>
      <c r="P125" s="299">
        <f t="shared" si="42"/>
        <v>2</v>
      </c>
      <c r="Q125" s="299">
        <f t="shared" si="43"/>
        <v>4</v>
      </c>
      <c r="R125" s="300">
        <f t="shared" si="44"/>
        <v>6</v>
      </c>
      <c r="S125" s="9">
        <f>VLOOKUP($E125,'ALL-GTK-SD-SMP-SMA-SMK-SLB'!$F$14:$CG$713,'ALL-GTK-SD-SMP-SMA-SMK-SLB'!T$7,FALSE)</f>
        <v>0</v>
      </c>
      <c r="T125" s="9">
        <f>VLOOKUP($E125,'ALL-GTK-SD-SMP-SMA-SMK-SLB'!$F$14:$CG$713,'ALL-GTK-SD-SMP-SMA-SMK-SLB'!U$7,FALSE)</f>
        <v>0</v>
      </c>
      <c r="U125" s="9">
        <f>VLOOKUP($E125,'ALL-GTK-SD-SMP-SMA-SMK-SLB'!$F$14:$CG$713,'ALL-GTK-SD-SMP-SMA-SMK-SLB'!V$7,FALSE)</f>
        <v>1</v>
      </c>
      <c r="V125" s="9">
        <f>VLOOKUP($E125,'ALL-GTK-SD-SMP-SMA-SMK-SLB'!$F$14:$CG$713,'ALL-GTK-SD-SMP-SMA-SMK-SLB'!W$7,FALSE)</f>
        <v>1</v>
      </c>
      <c r="W125" s="9">
        <f>VLOOKUP($E125,'ALL-GTK-SD-SMP-SMA-SMK-SLB'!$F$14:$CG$713,'ALL-GTK-SD-SMP-SMA-SMK-SLB'!X$7,FALSE)</f>
        <v>0</v>
      </c>
      <c r="X125" s="9">
        <f>VLOOKUP($E125,'ALL-GTK-SD-SMP-SMA-SMK-SLB'!$F$14:$CG$713,'ALL-GTK-SD-SMP-SMA-SMK-SLB'!Y$7,FALSE)</f>
        <v>2</v>
      </c>
      <c r="Y125" s="299">
        <f t="shared" si="45"/>
        <v>1</v>
      </c>
      <c r="Z125" s="299">
        <f t="shared" si="46"/>
        <v>3</v>
      </c>
      <c r="AA125" s="10">
        <f t="shared" si="47"/>
        <v>4</v>
      </c>
      <c r="AB125" s="44">
        <f t="shared" si="48"/>
        <v>3</v>
      </c>
      <c r="AC125" s="44">
        <f t="shared" si="49"/>
        <v>7</v>
      </c>
      <c r="AD125" s="11">
        <f t="shared" si="50"/>
        <v>10</v>
      </c>
      <c r="AE125" s="9">
        <f>VLOOKUP($E125,'ALL-GTK-SD-SMP-SMA-SMK-SLB'!$F$14:$CG$713,'ALL-GTK-SD-SMP-SMA-SMK-SLB'!AF$7,FALSE)</f>
        <v>3</v>
      </c>
      <c r="AF125" s="9">
        <f>VLOOKUP($E125,'ALL-GTK-SD-SMP-SMA-SMK-SLB'!$F$14:$CG$713,'ALL-GTK-SD-SMP-SMA-SMK-SLB'!AG$7,FALSE)</f>
        <v>3</v>
      </c>
      <c r="AG125" s="10">
        <f t="shared" si="51"/>
        <v>6</v>
      </c>
      <c r="AH125" s="9">
        <f>VLOOKUP($E125,'ALL-GTK-SD-SMP-SMA-SMK-SLB'!$F$14:$CG$713,'ALL-GTK-SD-SMP-SMA-SMK-SLB'!AI$7,FALSE)</f>
        <v>0</v>
      </c>
      <c r="AI125" s="9">
        <f>VLOOKUP($E125,'ALL-GTK-SD-SMP-SMA-SMK-SLB'!$F$14:$CG$713,'ALL-GTK-SD-SMP-SMA-SMK-SLB'!AJ$7,FALSE)</f>
        <v>4</v>
      </c>
      <c r="AJ125" s="10">
        <f t="shared" si="52"/>
        <v>4</v>
      </c>
      <c r="AK125" s="44">
        <f t="shared" si="53"/>
        <v>3</v>
      </c>
      <c r="AL125" s="44">
        <f t="shared" si="54"/>
        <v>7</v>
      </c>
      <c r="AM125" s="11">
        <f t="shared" si="55"/>
        <v>10</v>
      </c>
      <c r="AN125" s="299">
        <f>VLOOKUP($E125,'ALL-GTK-SD-SMP-SMA-SMK-SLB'!$F$14:$CG$713,'ALL-GTK-SD-SMP-SMA-SMK-SLB'!AO$7,FALSE)</f>
        <v>1</v>
      </c>
      <c r="AO125" s="299">
        <f>VLOOKUP($E125,'ALL-GTK-SD-SMP-SMA-SMK-SLB'!$F$14:$CG$713,'ALL-GTK-SD-SMP-SMA-SMK-SLB'!AP$7,FALSE)</f>
        <v>0</v>
      </c>
      <c r="AP125" s="9">
        <f>VLOOKUP($E125,'ALL-GTK-SD-SMP-SMA-SMK-SLB'!$F$14:$CG$713,'ALL-GTK-SD-SMP-SMA-SMK-SLB'!AQ$7,FALSE)</f>
        <v>0</v>
      </c>
      <c r="AQ125" s="9">
        <f>VLOOKUP($E125,'ALL-GTK-SD-SMP-SMA-SMK-SLB'!$F$14:$CG$713,'ALL-GTK-SD-SMP-SMA-SMK-SLB'!AR$7,FALSE)</f>
        <v>0</v>
      </c>
      <c r="AR125" s="9">
        <f>VLOOKUP($E125,'ALL-GTK-SD-SMP-SMA-SMK-SLB'!$F$14:$CG$713,'ALL-GTK-SD-SMP-SMA-SMK-SLB'!AS$7,FALSE)</f>
        <v>1</v>
      </c>
      <c r="AS125" s="9">
        <f>VLOOKUP($E125,'ALL-GTK-SD-SMP-SMA-SMK-SLB'!$F$14:$CG$713,'ALL-GTK-SD-SMP-SMA-SMK-SLB'!AT$7,FALSE)</f>
        <v>0</v>
      </c>
      <c r="AT125" s="9">
        <f>VLOOKUP($E125,'ALL-GTK-SD-SMP-SMA-SMK-SLB'!$F$14:$CG$713,'ALL-GTK-SD-SMP-SMA-SMK-SLB'!AU$7,FALSE)</f>
        <v>0</v>
      </c>
      <c r="AU125" s="9">
        <f>VLOOKUP($E125,'ALL-GTK-SD-SMP-SMA-SMK-SLB'!$F$14:$CG$713,'ALL-GTK-SD-SMP-SMA-SMK-SLB'!AV$7,FALSE)</f>
        <v>0</v>
      </c>
      <c r="AV125" s="9">
        <f>VLOOKUP($E125,'ALL-GTK-SD-SMP-SMA-SMK-SLB'!$F$14:$CG$713,'ALL-GTK-SD-SMP-SMA-SMK-SLB'!AW$7,FALSE)</f>
        <v>0</v>
      </c>
      <c r="AW125" s="9">
        <f>VLOOKUP($E125,'ALL-GTK-SD-SMP-SMA-SMK-SLB'!$F$14:$CG$713,'ALL-GTK-SD-SMP-SMA-SMK-SLB'!AX$7,FALSE)</f>
        <v>0</v>
      </c>
      <c r="AX125" s="9">
        <f>VLOOKUP($E125,'ALL-GTK-SD-SMP-SMA-SMK-SLB'!$F$14:$CG$713,'ALL-GTK-SD-SMP-SMA-SMK-SLB'!AY$7,FALSE)</f>
        <v>1</v>
      </c>
      <c r="AY125" s="9">
        <f>VLOOKUP($E125,'ALL-GTK-SD-SMP-SMA-SMK-SLB'!$F$14:$CG$713,'ALL-GTK-SD-SMP-SMA-SMK-SLB'!AZ$7,FALSE)</f>
        <v>7</v>
      </c>
      <c r="AZ125" s="9">
        <f>VLOOKUP($E125,'ALL-GTK-SD-SMP-SMA-SMK-SLB'!$F$14:$CG$713,'ALL-GTK-SD-SMP-SMA-SMK-SLB'!BA$7,FALSE)</f>
        <v>0</v>
      </c>
      <c r="BA125" s="9">
        <f>VLOOKUP($E125,'ALL-GTK-SD-SMP-SMA-SMK-SLB'!$F$14:$CG$713,'ALL-GTK-SD-SMP-SMA-SMK-SLB'!BB$7,FALSE)</f>
        <v>0</v>
      </c>
      <c r="BB125" s="9">
        <f>VLOOKUP($E125,'ALL-GTK-SD-SMP-SMA-SMK-SLB'!$F$14:$CG$713,'ALL-GTK-SD-SMP-SMA-SMK-SLB'!BC$7,FALSE)</f>
        <v>0</v>
      </c>
      <c r="BC125" s="9">
        <f>VLOOKUP($E125,'ALL-GTK-SD-SMP-SMA-SMK-SLB'!$F$14:$CG$713,'ALL-GTK-SD-SMP-SMA-SMK-SLB'!BD$7,FALSE)</f>
        <v>0</v>
      </c>
      <c r="BD125" s="310">
        <f t="shared" si="56"/>
        <v>2</v>
      </c>
      <c r="BE125" s="310">
        <f t="shared" si="57"/>
        <v>0</v>
      </c>
      <c r="BF125" s="10">
        <f t="shared" si="58"/>
        <v>2</v>
      </c>
      <c r="BG125" s="311">
        <f t="shared" si="59"/>
        <v>1</v>
      </c>
      <c r="BH125" s="311">
        <f t="shared" si="60"/>
        <v>7</v>
      </c>
      <c r="BI125" s="10">
        <f t="shared" si="61"/>
        <v>8</v>
      </c>
      <c r="BJ125" s="44">
        <f t="shared" si="62"/>
        <v>3</v>
      </c>
      <c r="BK125" s="44">
        <f t="shared" si="63"/>
        <v>7</v>
      </c>
      <c r="BL125" s="11">
        <f t="shared" si="64"/>
        <v>10</v>
      </c>
      <c r="BM125" s="9">
        <f>VLOOKUP($E125,'ALL-GTK-SD-SMP-SMA-SMK-SLB'!$F$14:$CG$713,'ALL-GTK-SD-SMP-SMA-SMK-SLB'!BN$7,FALSE)</f>
        <v>0</v>
      </c>
      <c r="BN125" s="9">
        <f>VLOOKUP($E125,'ALL-GTK-SD-SMP-SMA-SMK-SLB'!$F$14:$CG$713,'ALL-GTK-SD-SMP-SMA-SMK-SLB'!BO$7,FALSE)</f>
        <v>0</v>
      </c>
      <c r="BO125" s="9">
        <f>VLOOKUP($E125,'ALL-GTK-SD-SMP-SMA-SMK-SLB'!$F$14:$CG$713,'ALL-GTK-SD-SMP-SMA-SMK-SLB'!BP$7,FALSE)</f>
        <v>0</v>
      </c>
      <c r="BP125" s="9">
        <f>VLOOKUP($E125,'ALL-GTK-SD-SMP-SMA-SMK-SLB'!$F$14:$CG$713,'ALL-GTK-SD-SMP-SMA-SMK-SLB'!BQ$7,FALSE)</f>
        <v>0</v>
      </c>
      <c r="BQ125" s="9">
        <f>VLOOKUP($E125,'ALL-GTK-SD-SMP-SMA-SMK-SLB'!$F$14:$CG$713,'ALL-GTK-SD-SMP-SMA-SMK-SLB'!BR$7,FALSE)</f>
        <v>0</v>
      </c>
      <c r="BR125" s="9">
        <f>VLOOKUP($E125,'ALL-GTK-SD-SMP-SMA-SMK-SLB'!$F$14:$CG$713,'ALL-GTK-SD-SMP-SMA-SMK-SLB'!BS$7,FALSE)</f>
        <v>0</v>
      </c>
      <c r="BS125" s="9">
        <f>VLOOKUP($E125,'ALL-GTK-SD-SMP-SMA-SMK-SLB'!$F$14:$CG$713,'ALL-GTK-SD-SMP-SMA-SMK-SLB'!BT$7,FALSE)</f>
        <v>0</v>
      </c>
      <c r="BT125" s="9">
        <f>VLOOKUP($E125,'ALL-GTK-SD-SMP-SMA-SMK-SLB'!$F$14:$CG$713,'ALL-GTK-SD-SMP-SMA-SMK-SLB'!BU$7,FALSE)</f>
        <v>0</v>
      </c>
      <c r="BU125" s="299">
        <f t="shared" si="65"/>
        <v>0</v>
      </c>
      <c r="BV125" s="299">
        <f t="shared" si="66"/>
        <v>0</v>
      </c>
      <c r="BW125" s="44">
        <f t="shared" si="67"/>
        <v>0</v>
      </c>
      <c r="BX125" s="44">
        <f t="shared" si="68"/>
        <v>0</v>
      </c>
      <c r="BY125" s="11">
        <f t="shared" si="69"/>
        <v>0</v>
      </c>
      <c r="BZ125" s="14">
        <f t="shared" si="70"/>
        <v>3</v>
      </c>
      <c r="CA125" s="14">
        <f t="shared" si="71"/>
        <v>7</v>
      </c>
      <c r="CB125" s="13">
        <f t="shared" si="72"/>
        <v>0</v>
      </c>
      <c r="CC125" s="13">
        <f t="shared" si="73"/>
        <v>0</v>
      </c>
      <c r="CD125" s="312">
        <f t="shared" si="74"/>
        <v>3</v>
      </c>
      <c r="CE125" s="312">
        <f t="shared" si="75"/>
        <v>7</v>
      </c>
      <c r="CF125" s="313">
        <f t="shared" si="76"/>
        <v>10</v>
      </c>
      <c r="CG125" s="302" t="str">
        <f t="shared" si="77"/>
        <v>OK</v>
      </c>
    </row>
    <row r="126" spans="1:85" ht="14.25" x14ac:dyDescent="0.25">
      <c r="A126" s="6">
        <v>114</v>
      </c>
      <c r="B126" s="495">
        <v>114</v>
      </c>
      <c r="C126" s="495" t="s">
        <v>6</v>
      </c>
      <c r="D126" s="496" t="s">
        <v>27</v>
      </c>
      <c r="E126" s="626">
        <v>20319237</v>
      </c>
      <c r="F126" s="627" t="s">
        <v>381</v>
      </c>
      <c r="G126" s="624" t="s">
        <v>52</v>
      </c>
      <c r="H126" s="9">
        <f>VLOOKUP($E126,'ALL-GTK-SD-SMP-SMA-SMK-SLB'!$F$14:$CG$713,'ALL-GTK-SD-SMP-SMA-SMK-SLB'!I$7,FALSE)</f>
        <v>0</v>
      </c>
      <c r="I126" s="9">
        <f>VLOOKUP($E126,'ALL-GTK-SD-SMP-SMA-SMK-SLB'!$F$14:$CG$713,'ALL-GTK-SD-SMP-SMA-SMK-SLB'!J$7,FALSE)</f>
        <v>0</v>
      </c>
      <c r="J126" s="9">
        <f>VLOOKUP($E126,'ALL-GTK-SD-SMP-SMA-SMK-SLB'!$F$14:$CG$713,'ALL-GTK-SD-SMP-SMA-SMK-SLB'!K$7,FALSE)</f>
        <v>0</v>
      </c>
      <c r="K126" s="9">
        <f>VLOOKUP($E126,'ALL-GTK-SD-SMP-SMA-SMK-SLB'!$F$14:$CG$713,'ALL-GTK-SD-SMP-SMA-SMK-SLB'!L$7,FALSE)</f>
        <v>0</v>
      </c>
      <c r="L126" s="9">
        <f>VLOOKUP($E126,'ALL-GTK-SD-SMP-SMA-SMK-SLB'!$F$14:$CG$713,'ALL-GTK-SD-SMP-SMA-SMK-SLB'!M$7,FALSE)</f>
        <v>2</v>
      </c>
      <c r="M126" s="9">
        <f>VLOOKUP($E126,'ALL-GTK-SD-SMP-SMA-SMK-SLB'!$F$14:$CG$713,'ALL-GTK-SD-SMP-SMA-SMK-SLB'!N$7,FALSE)</f>
        <v>0</v>
      </c>
      <c r="N126" s="9">
        <f>VLOOKUP($E126,'ALL-GTK-SD-SMP-SMA-SMK-SLB'!$F$14:$CG$713,'ALL-GTK-SD-SMP-SMA-SMK-SLB'!O$7,FALSE)</f>
        <v>3</v>
      </c>
      <c r="O126" s="9">
        <f>VLOOKUP($E126,'ALL-GTK-SD-SMP-SMA-SMK-SLB'!$F$14:$CG$713,'ALL-GTK-SD-SMP-SMA-SMK-SLB'!P$7,FALSE)</f>
        <v>3</v>
      </c>
      <c r="P126" s="299">
        <f t="shared" si="42"/>
        <v>5</v>
      </c>
      <c r="Q126" s="299">
        <f t="shared" si="43"/>
        <v>3</v>
      </c>
      <c r="R126" s="300">
        <f t="shared" si="44"/>
        <v>8</v>
      </c>
      <c r="S126" s="9">
        <f>VLOOKUP($E126,'ALL-GTK-SD-SMP-SMA-SMK-SLB'!$F$14:$CG$713,'ALL-GTK-SD-SMP-SMA-SMK-SLB'!T$7,FALSE)</f>
        <v>0</v>
      </c>
      <c r="T126" s="9">
        <f>VLOOKUP($E126,'ALL-GTK-SD-SMP-SMA-SMK-SLB'!$F$14:$CG$713,'ALL-GTK-SD-SMP-SMA-SMK-SLB'!U$7,FALSE)</f>
        <v>0</v>
      </c>
      <c r="U126" s="9">
        <f>VLOOKUP($E126,'ALL-GTK-SD-SMP-SMA-SMK-SLB'!$F$14:$CG$713,'ALL-GTK-SD-SMP-SMA-SMK-SLB'!V$7,FALSE)</f>
        <v>0</v>
      </c>
      <c r="V126" s="9">
        <f>VLOOKUP($E126,'ALL-GTK-SD-SMP-SMA-SMK-SLB'!$F$14:$CG$713,'ALL-GTK-SD-SMP-SMA-SMK-SLB'!W$7,FALSE)</f>
        <v>0</v>
      </c>
      <c r="W126" s="9">
        <f>VLOOKUP($E126,'ALL-GTK-SD-SMP-SMA-SMK-SLB'!$F$14:$CG$713,'ALL-GTK-SD-SMP-SMA-SMK-SLB'!X$7,FALSE)</f>
        <v>1</v>
      </c>
      <c r="X126" s="9">
        <f>VLOOKUP($E126,'ALL-GTK-SD-SMP-SMA-SMK-SLB'!$F$14:$CG$713,'ALL-GTK-SD-SMP-SMA-SMK-SLB'!Y$7,FALSE)</f>
        <v>2</v>
      </c>
      <c r="Y126" s="299">
        <f t="shared" si="45"/>
        <v>1</v>
      </c>
      <c r="Z126" s="299">
        <f t="shared" si="46"/>
        <v>2</v>
      </c>
      <c r="AA126" s="10">
        <f t="shared" si="47"/>
        <v>3</v>
      </c>
      <c r="AB126" s="44">
        <f t="shared" si="48"/>
        <v>6</v>
      </c>
      <c r="AC126" s="44">
        <f t="shared" si="49"/>
        <v>5</v>
      </c>
      <c r="AD126" s="11">
        <f t="shared" si="50"/>
        <v>11</v>
      </c>
      <c r="AE126" s="9">
        <f>VLOOKUP($E126,'ALL-GTK-SD-SMP-SMA-SMK-SLB'!$F$14:$CG$713,'ALL-GTK-SD-SMP-SMA-SMK-SLB'!AF$7,FALSE)</f>
        <v>1</v>
      </c>
      <c r="AF126" s="9">
        <f>VLOOKUP($E126,'ALL-GTK-SD-SMP-SMA-SMK-SLB'!$F$14:$CG$713,'ALL-GTK-SD-SMP-SMA-SMK-SLB'!AG$7,FALSE)</f>
        <v>2</v>
      </c>
      <c r="AG126" s="10">
        <f t="shared" si="51"/>
        <v>3</v>
      </c>
      <c r="AH126" s="9">
        <f>VLOOKUP($E126,'ALL-GTK-SD-SMP-SMA-SMK-SLB'!$F$14:$CG$713,'ALL-GTK-SD-SMP-SMA-SMK-SLB'!AI$7,FALSE)</f>
        <v>5</v>
      </c>
      <c r="AI126" s="9">
        <f>VLOOKUP($E126,'ALL-GTK-SD-SMP-SMA-SMK-SLB'!$F$14:$CG$713,'ALL-GTK-SD-SMP-SMA-SMK-SLB'!AJ$7,FALSE)</f>
        <v>3</v>
      </c>
      <c r="AJ126" s="10">
        <f t="shared" si="52"/>
        <v>8</v>
      </c>
      <c r="AK126" s="44">
        <f t="shared" si="53"/>
        <v>6</v>
      </c>
      <c r="AL126" s="44">
        <f t="shared" si="54"/>
        <v>5</v>
      </c>
      <c r="AM126" s="11">
        <f t="shared" si="55"/>
        <v>11</v>
      </c>
      <c r="AN126" s="299">
        <f>VLOOKUP($E126,'ALL-GTK-SD-SMP-SMA-SMK-SLB'!$F$14:$CG$713,'ALL-GTK-SD-SMP-SMA-SMK-SLB'!AO$7,FALSE)</f>
        <v>0</v>
      </c>
      <c r="AO126" s="299">
        <f>VLOOKUP($E126,'ALL-GTK-SD-SMP-SMA-SMK-SLB'!$F$14:$CG$713,'ALL-GTK-SD-SMP-SMA-SMK-SLB'!AP$7,FALSE)</f>
        <v>0</v>
      </c>
      <c r="AP126" s="9">
        <f>VLOOKUP($E126,'ALL-GTK-SD-SMP-SMA-SMK-SLB'!$F$14:$CG$713,'ALL-GTK-SD-SMP-SMA-SMK-SLB'!AQ$7,FALSE)</f>
        <v>0</v>
      </c>
      <c r="AQ126" s="9">
        <f>VLOOKUP($E126,'ALL-GTK-SD-SMP-SMA-SMK-SLB'!$F$14:$CG$713,'ALL-GTK-SD-SMP-SMA-SMK-SLB'!AR$7,FALSE)</f>
        <v>0</v>
      </c>
      <c r="AR126" s="9">
        <f>VLOOKUP($E126,'ALL-GTK-SD-SMP-SMA-SMK-SLB'!$F$14:$CG$713,'ALL-GTK-SD-SMP-SMA-SMK-SLB'!AS$7,FALSE)</f>
        <v>1</v>
      </c>
      <c r="AS126" s="9">
        <f>VLOOKUP($E126,'ALL-GTK-SD-SMP-SMA-SMK-SLB'!$F$14:$CG$713,'ALL-GTK-SD-SMP-SMA-SMK-SLB'!AT$7,FALSE)</f>
        <v>0</v>
      </c>
      <c r="AT126" s="9">
        <f>VLOOKUP($E126,'ALL-GTK-SD-SMP-SMA-SMK-SLB'!$F$14:$CG$713,'ALL-GTK-SD-SMP-SMA-SMK-SLB'!AU$7,FALSE)</f>
        <v>0</v>
      </c>
      <c r="AU126" s="9">
        <f>VLOOKUP($E126,'ALL-GTK-SD-SMP-SMA-SMK-SLB'!$F$14:$CG$713,'ALL-GTK-SD-SMP-SMA-SMK-SLB'!AV$7,FALSE)</f>
        <v>0</v>
      </c>
      <c r="AV126" s="9">
        <f>VLOOKUP($E126,'ALL-GTK-SD-SMP-SMA-SMK-SLB'!$F$14:$CG$713,'ALL-GTK-SD-SMP-SMA-SMK-SLB'!AW$7,FALSE)</f>
        <v>0</v>
      </c>
      <c r="AW126" s="9">
        <f>VLOOKUP($E126,'ALL-GTK-SD-SMP-SMA-SMK-SLB'!$F$14:$CG$713,'ALL-GTK-SD-SMP-SMA-SMK-SLB'!AX$7,FALSE)</f>
        <v>0</v>
      </c>
      <c r="AX126" s="9">
        <f>VLOOKUP($E126,'ALL-GTK-SD-SMP-SMA-SMK-SLB'!$F$14:$CG$713,'ALL-GTK-SD-SMP-SMA-SMK-SLB'!AY$7,FALSE)</f>
        <v>5</v>
      </c>
      <c r="AY126" s="9">
        <f>VLOOKUP($E126,'ALL-GTK-SD-SMP-SMA-SMK-SLB'!$F$14:$CG$713,'ALL-GTK-SD-SMP-SMA-SMK-SLB'!AZ$7,FALSE)</f>
        <v>5</v>
      </c>
      <c r="AZ126" s="9">
        <f>VLOOKUP($E126,'ALL-GTK-SD-SMP-SMA-SMK-SLB'!$F$14:$CG$713,'ALL-GTK-SD-SMP-SMA-SMK-SLB'!BA$7,FALSE)</f>
        <v>0</v>
      </c>
      <c r="BA126" s="9">
        <f>VLOOKUP($E126,'ALL-GTK-SD-SMP-SMA-SMK-SLB'!$F$14:$CG$713,'ALL-GTK-SD-SMP-SMA-SMK-SLB'!BB$7,FALSE)</f>
        <v>0</v>
      </c>
      <c r="BB126" s="9">
        <f>VLOOKUP($E126,'ALL-GTK-SD-SMP-SMA-SMK-SLB'!$F$14:$CG$713,'ALL-GTK-SD-SMP-SMA-SMK-SLB'!BC$7,FALSE)</f>
        <v>0</v>
      </c>
      <c r="BC126" s="9">
        <f>VLOOKUP($E126,'ALL-GTK-SD-SMP-SMA-SMK-SLB'!$F$14:$CG$713,'ALL-GTK-SD-SMP-SMA-SMK-SLB'!BD$7,FALSE)</f>
        <v>0</v>
      </c>
      <c r="BD126" s="310">
        <f t="shared" si="56"/>
        <v>1</v>
      </c>
      <c r="BE126" s="310">
        <f t="shared" si="57"/>
        <v>0</v>
      </c>
      <c r="BF126" s="10">
        <f t="shared" si="58"/>
        <v>1</v>
      </c>
      <c r="BG126" s="311">
        <f t="shared" si="59"/>
        <v>5</v>
      </c>
      <c r="BH126" s="311">
        <f t="shared" si="60"/>
        <v>5</v>
      </c>
      <c r="BI126" s="10">
        <f t="shared" si="61"/>
        <v>10</v>
      </c>
      <c r="BJ126" s="44">
        <f t="shared" si="62"/>
        <v>6</v>
      </c>
      <c r="BK126" s="44">
        <f t="shared" si="63"/>
        <v>5</v>
      </c>
      <c r="BL126" s="11">
        <f t="shared" si="64"/>
        <v>11</v>
      </c>
      <c r="BM126" s="9">
        <f>VLOOKUP($E126,'ALL-GTK-SD-SMP-SMA-SMK-SLB'!$F$14:$CG$713,'ALL-GTK-SD-SMP-SMA-SMK-SLB'!BN$7,FALSE)</f>
        <v>0</v>
      </c>
      <c r="BN126" s="9">
        <f>VLOOKUP($E126,'ALL-GTK-SD-SMP-SMA-SMK-SLB'!$F$14:$CG$713,'ALL-GTK-SD-SMP-SMA-SMK-SLB'!BO$7,FALSE)</f>
        <v>0</v>
      </c>
      <c r="BO126" s="9">
        <f>VLOOKUP($E126,'ALL-GTK-SD-SMP-SMA-SMK-SLB'!$F$14:$CG$713,'ALL-GTK-SD-SMP-SMA-SMK-SLB'!BP$7,FALSE)</f>
        <v>0</v>
      </c>
      <c r="BP126" s="9">
        <f>VLOOKUP($E126,'ALL-GTK-SD-SMP-SMA-SMK-SLB'!$F$14:$CG$713,'ALL-GTK-SD-SMP-SMA-SMK-SLB'!BQ$7,FALSE)</f>
        <v>0</v>
      </c>
      <c r="BQ126" s="9">
        <f>VLOOKUP($E126,'ALL-GTK-SD-SMP-SMA-SMK-SLB'!$F$14:$CG$713,'ALL-GTK-SD-SMP-SMA-SMK-SLB'!BR$7,FALSE)</f>
        <v>0</v>
      </c>
      <c r="BR126" s="9">
        <f>VLOOKUP($E126,'ALL-GTK-SD-SMP-SMA-SMK-SLB'!$F$14:$CG$713,'ALL-GTK-SD-SMP-SMA-SMK-SLB'!BS$7,FALSE)</f>
        <v>0</v>
      </c>
      <c r="BS126" s="9">
        <f>VLOOKUP($E126,'ALL-GTK-SD-SMP-SMA-SMK-SLB'!$F$14:$CG$713,'ALL-GTK-SD-SMP-SMA-SMK-SLB'!BT$7,FALSE)</f>
        <v>1</v>
      </c>
      <c r="BT126" s="9">
        <f>VLOOKUP($E126,'ALL-GTK-SD-SMP-SMA-SMK-SLB'!$F$14:$CG$713,'ALL-GTK-SD-SMP-SMA-SMK-SLB'!BU$7,FALSE)</f>
        <v>1</v>
      </c>
      <c r="BU126" s="299">
        <f t="shared" si="65"/>
        <v>1</v>
      </c>
      <c r="BV126" s="299">
        <f t="shared" si="66"/>
        <v>1</v>
      </c>
      <c r="BW126" s="44">
        <f t="shared" si="67"/>
        <v>1</v>
      </c>
      <c r="BX126" s="44">
        <f t="shared" si="68"/>
        <v>1</v>
      </c>
      <c r="BY126" s="11">
        <f t="shared" si="69"/>
        <v>2</v>
      </c>
      <c r="BZ126" s="14">
        <f t="shared" si="70"/>
        <v>6</v>
      </c>
      <c r="CA126" s="14">
        <f t="shared" si="71"/>
        <v>5</v>
      </c>
      <c r="CB126" s="13">
        <f t="shared" si="72"/>
        <v>1</v>
      </c>
      <c r="CC126" s="13">
        <f t="shared" si="73"/>
        <v>1</v>
      </c>
      <c r="CD126" s="312">
        <f t="shared" si="74"/>
        <v>7</v>
      </c>
      <c r="CE126" s="312">
        <f t="shared" si="75"/>
        <v>6</v>
      </c>
      <c r="CF126" s="313">
        <f t="shared" si="76"/>
        <v>13</v>
      </c>
      <c r="CG126" s="302" t="str">
        <f t="shared" si="77"/>
        <v>OK</v>
      </c>
    </row>
    <row r="127" spans="1:85" ht="14.25" x14ac:dyDescent="0.25">
      <c r="A127" s="6">
        <v>115</v>
      </c>
      <c r="B127" s="495">
        <v>115</v>
      </c>
      <c r="C127" s="495" t="s">
        <v>6</v>
      </c>
      <c r="D127" s="496" t="s">
        <v>27</v>
      </c>
      <c r="E127" s="626">
        <v>20319129</v>
      </c>
      <c r="F127" s="627" t="s">
        <v>382</v>
      </c>
      <c r="G127" s="624" t="s">
        <v>52</v>
      </c>
      <c r="H127" s="9">
        <f>VLOOKUP($E127,'ALL-GTK-SD-SMP-SMA-SMK-SLB'!$F$14:$CG$713,'ALL-GTK-SD-SMP-SMA-SMK-SLB'!I$7,FALSE)</f>
        <v>0</v>
      </c>
      <c r="I127" s="9">
        <f>VLOOKUP($E127,'ALL-GTK-SD-SMP-SMA-SMK-SLB'!$F$14:$CG$713,'ALL-GTK-SD-SMP-SMA-SMK-SLB'!J$7,FALSE)</f>
        <v>1</v>
      </c>
      <c r="J127" s="9">
        <f>VLOOKUP($E127,'ALL-GTK-SD-SMP-SMA-SMK-SLB'!$F$14:$CG$713,'ALL-GTK-SD-SMP-SMA-SMK-SLB'!K$7,FALSE)</f>
        <v>0</v>
      </c>
      <c r="K127" s="9">
        <f>VLOOKUP($E127,'ALL-GTK-SD-SMP-SMA-SMK-SLB'!$F$14:$CG$713,'ALL-GTK-SD-SMP-SMA-SMK-SLB'!L$7,FALSE)</f>
        <v>0</v>
      </c>
      <c r="L127" s="9">
        <f>VLOOKUP($E127,'ALL-GTK-SD-SMP-SMA-SMK-SLB'!$F$14:$CG$713,'ALL-GTK-SD-SMP-SMA-SMK-SLB'!M$7,FALSE)</f>
        <v>0</v>
      </c>
      <c r="M127" s="9">
        <f>VLOOKUP($E127,'ALL-GTK-SD-SMP-SMA-SMK-SLB'!$F$14:$CG$713,'ALL-GTK-SD-SMP-SMA-SMK-SLB'!N$7,FALSE)</f>
        <v>1</v>
      </c>
      <c r="N127" s="9">
        <f>VLOOKUP($E127,'ALL-GTK-SD-SMP-SMA-SMK-SLB'!$F$14:$CG$713,'ALL-GTK-SD-SMP-SMA-SMK-SLB'!O$7,FALSE)</f>
        <v>1</v>
      </c>
      <c r="O127" s="9">
        <f>VLOOKUP($E127,'ALL-GTK-SD-SMP-SMA-SMK-SLB'!$F$14:$CG$713,'ALL-GTK-SD-SMP-SMA-SMK-SLB'!P$7,FALSE)</f>
        <v>2</v>
      </c>
      <c r="P127" s="299">
        <f t="shared" si="42"/>
        <v>1</v>
      </c>
      <c r="Q127" s="299">
        <f t="shared" si="43"/>
        <v>4</v>
      </c>
      <c r="R127" s="300">
        <f t="shared" si="44"/>
        <v>5</v>
      </c>
      <c r="S127" s="9">
        <f>VLOOKUP($E127,'ALL-GTK-SD-SMP-SMA-SMK-SLB'!$F$14:$CG$713,'ALL-GTK-SD-SMP-SMA-SMK-SLB'!T$7,FALSE)</f>
        <v>0</v>
      </c>
      <c r="T127" s="9">
        <f>VLOOKUP($E127,'ALL-GTK-SD-SMP-SMA-SMK-SLB'!$F$14:$CG$713,'ALL-GTK-SD-SMP-SMA-SMK-SLB'!U$7,FALSE)</f>
        <v>0</v>
      </c>
      <c r="U127" s="9">
        <f>VLOOKUP($E127,'ALL-GTK-SD-SMP-SMA-SMK-SLB'!$F$14:$CG$713,'ALL-GTK-SD-SMP-SMA-SMK-SLB'!V$7,FALSE)</f>
        <v>0</v>
      </c>
      <c r="V127" s="9">
        <f>VLOOKUP($E127,'ALL-GTK-SD-SMP-SMA-SMK-SLB'!$F$14:$CG$713,'ALL-GTK-SD-SMP-SMA-SMK-SLB'!W$7,FALSE)</f>
        <v>0</v>
      </c>
      <c r="W127" s="9">
        <f>VLOOKUP($E127,'ALL-GTK-SD-SMP-SMA-SMK-SLB'!$F$14:$CG$713,'ALL-GTK-SD-SMP-SMA-SMK-SLB'!X$7,FALSE)</f>
        <v>1</v>
      </c>
      <c r="X127" s="9">
        <f>VLOOKUP($E127,'ALL-GTK-SD-SMP-SMA-SMK-SLB'!$F$14:$CG$713,'ALL-GTK-SD-SMP-SMA-SMK-SLB'!Y$7,FALSE)</f>
        <v>3</v>
      </c>
      <c r="Y127" s="299">
        <f t="shared" si="45"/>
        <v>1</v>
      </c>
      <c r="Z127" s="299">
        <f t="shared" si="46"/>
        <v>3</v>
      </c>
      <c r="AA127" s="10">
        <f t="shared" si="47"/>
        <v>4</v>
      </c>
      <c r="AB127" s="44">
        <f t="shared" si="48"/>
        <v>2</v>
      </c>
      <c r="AC127" s="44">
        <f t="shared" si="49"/>
        <v>7</v>
      </c>
      <c r="AD127" s="11">
        <f t="shared" si="50"/>
        <v>9</v>
      </c>
      <c r="AE127" s="9">
        <f>VLOOKUP($E127,'ALL-GTK-SD-SMP-SMA-SMK-SLB'!$F$14:$CG$713,'ALL-GTK-SD-SMP-SMA-SMK-SLB'!AF$7,FALSE)</f>
        <v>1</v>
      </c>
      <c r="AF127" s="9">
        <f>VLOOKUP($E127,'ALL-GTK-SD-SMP-SMA-SMK-SLB'!$F$14:$CG$713,'ALL-GTK-SD-SMP-SMA-SMK-SLB'!AG$7,FALSE)</f>
        <v>4</v>
      </c>
      <c r="AG127" s="10">
        <f t="shared" si="51"/>
        <v>5</v>
      </c>
      <c r="AH127" s="9">
        <f>VLOOKUP($E127,'ALL-GTK-SD-SMP-SMA-SMK-SLB'!$F$14:$CG$713,'ALL-GTK-SD-SMP-SMA-SMK-SLB'!AI$7,FALSE)</f>
        <v>1</v>
      </c>
      <c r="AI127" s="9">
        <f>VLOOKUP($E127,'ALL-GTK-SD-SMP-SMA-SMK-SLB'!$F$14:$CG$713,'ALL-GTK-SD-SMP-SMA-SMK-SLB'!AJ$7,FALSE)</f>
        <v>3</v>
      </c>
      <c r="AJ127" s="10">
        <f t="shared" si="52"/>
        <v>4</v>
      </c>
      <c r="AK127" s="44">
        <f t="shared" si="53"/>
        <v>2</v>
      </c>
      <c r="AL127" s="44">
        <f t="shared" si="54"/>
        <v>7</v>
      </c>
      <c r="AM127" s="11">
        <f t="shared" si="55"/>
        <v>9</v>
      </c>
      <c r="AN127" s="299">
        <f>VLOOKUP($E127,'ALL-GTK-SD-SMP-SMA-SMK-SLB'!$F$14:$CG$713,'ALL-GTK-SD-SMP-SMA-SMK-SLB'!AO$7,FALSE)</f>
        <v>0</v>
      </c>
      <c r="AO127" s="299">
        <f>VLOOKUP($E127,'ALL-GTK-SD-SMP-SMA-SMK-SLB'!$F$14:$CG$713,'ALL-GTK-SD-SMP-SMA-SMK-SLB'!AP$7,FALSE)</f>
        <v>0</v>
      </c>
      <c r="AP127" s="9">
        <f>VLOOKUP($E127,'ALL-GTK-SD-SMP-SMA-SMK-SLB'!$F$14:$CG$713,'ALL-GTK-SD-SMP-SMA-SMK-SLB'!AQ$7,FALSE)</f>
        <v>0</v>
      </c>
      <c r="AQ127" s="9">
        <f>VLOOKUP($E127,'ALL-GTK-SD-SMP-SMA-SMK-SLB'!$F$14:$CG$713,'ALL-GTK-SD-SMP-SMA-SMK-SLB'!AR$7,FALSE)</f>
        <v>0</v>
      </c>
      <c r="AR127" s="9">
        <f>VLOOKUP($E127,'ALL-GTK-SD-SMP-SMA-SMK-SLB'!$F$14:$CG$713,'ALL-GTK-SD-SMP-SMA-SMK-SLB'!AS$7,FALSE)</f>
        <v>0</v>
      </c>
      <c r="AS127" s="9">
        <f>VLOOKUP($E127,'ALL-GTK-SD-SMP-SMA-SMK-SLB'!$F$14:$CG$713,'ALL-GTK-SD-SMP-SMA-SMK-SLB'!AT$7,FALSE)</f>
        <v>0</v>
      </c>
      <c r="AT127" s="9">
        <f>VLOOKUP($E127,'ALL-GTK-SD-SMP-SMA-SMK-SLB'!$F$14:$CG$713,'ALL-GTK-SD-SMP-SMA-SMK-SLB'!AU$7,FALSE)</f>
        <v>0</v>
      </c>
      <c r="AU127" s="9">
        <f>VLOOKUP($E127,'ALL-GTK-SD-SMP-SMA-SMK-SLB'!$F$14:$CG$713,'ALL-GTK-SD-SMP-SMA-SMK-SLB'!AV$7,FALSE)</f>
        <v>0</v>
      </c>
      <c r="AV127" s="9">
        <f>VLOOKUP($E127,'ALL-GTK-SD-SMP-SMA-SMK-SLB'!$F$14:$CG$713,'ALL-GTK-SD-SMP-SMA-SMK-SLB'!AW$7,FALSE)</f>
        <v>0</v>
      </c>
      <c r="AW127" s="9">
        <f>VLOOKUP($E127,'ALL-GTK-SD-SMP-SMA-SMK-SLB'!$F$14:$CG$713,'ALL-GTK-SD-SMP-SMA-SMK-SLB'!AX$7,FALSE)</f>
        <v>0</v>
      </c>
      <c r="AX127" s="9">
        <f>VLOOKUP($E127,'ALL-GTK-SD-SMP-SMA-SMK-SLB'!$F$14:$CG$713,'ALL-GTK-SD-SMP-SMA-SMK-SLB'!AY$7,FALSE)</f>
        <v>2</v>
      </c>
      <c r="AY127" s="9">
        <f>VLOOKUP($E127,'ALL-GTK-SD-SMP-SMA-SMK-SLB'!$F$14:$CG$713,'ALL-GTK-SD-SMP-SMA-SMK-SLB'!AZ$7,FALSE)</f>
        <v>7</v>
      </c>
      <c r="AZ127" s="9">
        <f>VLOOKUP($E127,'ALL-GTK-SD-SMP-SMA-SMK-SLB'!$F$14:$CG$713,'ALL-GTK-SD-SMP-SMA-SMK-SLB'!BA$7,FALSE)</f>
        <v>0</v>
      </c>
      <c r="BA127" s="9">
        <f>VLOOKUP($E127,'ALL-GTK-SD-SMP-SMA-SMK-SLB'!$F$14:$CG$713,'ALL-GTK-SD-SMP-SMA-SMK-SLB'!BB$7,FALSE)</f>
        <v>0</v>
      </c>
      <c r="BB127" s="9">
        <f>VLOOKUP($E127,'ALL-GTK-SD-SMP-SMA-SMK-SLB'!$F$14:$CG$713,'ALL-GTK-SD-SMP-SMA-SMK-SLB'!BC$7,FALSE)</f>
        <v>0</v>
      </c>
      <c r="BC127" s="9">
        <f>VLOOKUP($E127,'ALL-GTK-SD-SMP-SMA-SMK-SLB'!$F$14:$CG$713,'ALL-GTK-SD-SMP-SMA-SMK-SLB'!BD$7,FALSE)</f>
        <v>0</v>
      </c>
      <c r="BD127" s="310">
        <f t="shared" si="56"/>
        <v>0</v>
      </c>
      <c r="BE127" s="310">
        <f t="shared" si="57"/>
        <v>0</v>
      </c>
      <c r="BF127" s="10">
        <f t="shared" si="58"/>
        <v>0</v>
      </c>
      <c r="BG127" s="311">
        <f t="shared" si="59"/>
        <v>2</v>
      </c>
      <c r="BH127" s="311">
        <f t="shared" si="60"/>
        <v>7</v>
      </c>
      <c r="BI127" s="10">
        <f t="shared" si="61"/>
        <v>9</v>
      </c>
      <c r="BJ127" s="44">
        <f t="shared" si="62"/>
        <v>2</v>
      </c>
      <c r="BK127" s="44">
        <f t="shared" si="63"/>
        <v>7</v>
      </c>
      <c r="BL127" s="11">
        <f t="shared" si="64"/>
        <v>9</v>
      </c>
      <c r="BM127" s="9">
        <f>VLOOKUP($E127,'ALL-GTK-SD-SMP-SMA-SMK-SLB'!$F$14:$CG$713,'ALL-GTK-SD-SMP-SMA-SMK-SLB'!BN$7,FALSE)</f>
        <v>0</v>
      </c>
      <c r="BN127" s="9">
        <f>VLOOKUP($E127,'ALL-GTK-SD-SMP-SMA-SMK-SLB'!$F$14:$CG$713,'ALL-GTK-SD-SMP-SMA-SMK-SLB'!BO$7,FALSE)</f>
        <v>0</v>
      </c>
      <c r="BO127" s="9">
        <f>VLOOKUP($E127,'ALL-GTK-SD-SMP-SMA-SMK-SLB'!$F$14:$CG$713,'ALL-GTK-SD-SMP-SMA-SMK-SLB'!BP$7,FALSE)</f>
        <v>0</v>
      </c>
      <c r="BP127" s="9">
        <f>VLOOKUP($E127,'ALL-GTK-SD-SMP-SMA-SMK-SLB'!$F$14:$CG$713,'ALL-GTK-SD-SMP-SMA-SMK-SLB'!BQ$7,FALSE)</f>
        <v>0</v>
      </c>
      <c r="BQ127" s="9">
        <f>VLOOKUP($E127,'ALL-GTK-SD-SMP-SMA-SMK-SLB'!$F$14:$CG$713,'ALL-GTK-SD-SMP-SMA-SMK-SLB'!BR$7,FALSE)</f>
        <v>0</v>
      </c>
      <c r="BR127" s="9">
        <f>VLOOKUP($E127,'ALL-GTK-SD-SMP-SMA-SMK-SLB'!$F$14:$CG$713,'ALL-GTK-SD-SMP-SMA-SMK-SLB'!BS$7,FALSE)</f>
        <v>0</v>
      </c>
      <c r="BS127" s="9">
        <f>VLOOKUP($E127,'ALL-GTK-SD-SMP-SMA-SMK-SLB'!$F$14:$CG$713,'ALL-GTK-SD-SMP-SMA-SMK-SLB'!BT$7,FALSE)</f>
        <v>0</v>
      </c>
      <c r="BT127" s="9">
        <f>VLOOKUP($E127,'ALL-GTK-SD-SMP-SMA-SMK-SLB'!$F$14:$CG$713,'ALL-GTK-SD-SMP-SMA-SMK-SLB'!BU$7,FALSE)</f>
        <v>0</v>
      </c>
      <c r="BU127" s="299">
        <f t="shared" si="65"/>
        <v>0</v>
      </c>
      <c r="BV127" s="299">
        <f t="shared" si="66"/>
        <v>0</v>
      </c>
      <c r="BW127" s="44">
        <f t="shared" si="67"/>
        <v>0</v>
      </c>
      <c r="BX127" s="44">
        <f t="shared" si="68"/>
        <v>0</v>
      </c>
      <c r="BY127" s="11">
        <f t="shared" si="69"/>
        <v>0</v>
      </c>
      <c r="BZ127" s="14">
        <f t="shared" si="70"/>
        <v>2</v>
      </c>
      <c r="CA127" s="14">
        <f t="shared" si="71"/>
        <v>7</v>
      </c>
      <c r="CB127" s="13">
        <f t="shared" si="72"/>
        <v>0</v>
      </c>
      <c r="CC127" s="13">
        <f t="shared" si="73"/>
        <v>0</v>
      </c>
      <c r="CD127" s="312">
        <f t="shared" si="74"/>
        <v>2</v>
      </c>
      <c r="CE127" s="312">
        <f t="shared" si="75"/>
        <v>7</v>
      </c>
      <c r="CF127" s="313">
        <f t="shared" si="76"/>
        <v>9</v>
      </c>
      <c r="CG127" s="302" t="str">
        <f t="shared" si="77"/>
        <v>OK</v>
      </c>
    </row>
    <row r="128" spans="1:85" ht="14.25" x14ac:dyDescent="0.25">
      <c r="A128" s="6">
        <v>116</v>
      </c>
      <c r="B128" s="495">
        <v>116</v>
      </c>
      <c r="C128" s="495" t="s">
        <v>6</v>
      </c>
      <c r="D128" s="496" t="s">
        <v>27</v>
      </c>
      <c r="E128" s="626">
        <v>20319127</v>
      </c>
      <c r="F128" s="627" t="s">
        <v>383</v>
      </c>
      <c r="G128" s="624" t="s">
        <v>52</v>
      </c>
      <c r="H128" s="9">
        <f>VLOOKUP($E128,'ALL-GTK-SD-SMP-SMA-SMK-SLB'!$F$14:$CG$713,'ALL-GTK-SD-SMP-SMA-SMK-SLB'!I$7,FALSE)</f>
        <v>1</v>
      </c>
      <c r="I128" s="9">
        <f>VLOOKUP($E128,'ALL-GTK-SD-SMP-SMA-SMK-SLB'!$F$14:$CG$713,'ALL-GTK-SD-SMP-SMA-SMK-SLB'!J$7,FALSE)</f>
        <v>0</v>
      </c>
      <c r="J128" s="9">
        <f>VLOOKUP($E128,'ALL-GTK-SD-SMP-SMA-SMK-SLB'!$F$14:$CG$713,'ALL-GTK-SD-SMP-SMA-SMK-SLB'!K$7,FALSE)</f>
        <v>0</v>
      </c>
      <c r="K128" s="9">
        <f>VLOOKUP($E128,'ALL-GTK-SD-SMP-SMA-SMK-SLB'!$F$14:$CG$713,'ALL-GTK-SD-SMP-SMA-SMK-SLB'!L$7,FALSE)</f>
        <v>0</v>
      </c>
      <c r="L128" s="9">
        <f>VLOOKUP($E128,'ALL-GTK-SD-SMP-SMA-SMK-SLB'!$F$14:$CG$713,'ALL-GTK-SD-SMP-SMA-SMK-SLB'!M$7,FALSE)</f>
        <v>1</v>
      </c>
      <c r="M128" s="9">
        <f>VLOOKUP($E128,'ALL-GTK-SD-SMP-SMA-SMK-SLB'!$F$14:$CG$713,'ALL-GTK-SD-SMP-SMA-SMK-SLB'!N$7,FALSE)</f>
        <v>0</v>
      </c>
      <c r="N128" s="9">
        <f>VLOOKUP($E128,'ALL-GTK-SD-SMP-SMA-SMK-SLB'!$F$14:$CG$713,'ALL-GTK-SD-SMP-SMA-SMK-SLB'!O$7,FALSE)</f>
        <v>0</v>
      </c>
      <c r="O128" s="9">
        <f>VLOOKUP($E128,'ALL-GTK-SD-SMP-SMA-SMK-SLB'!$F$14:$CG$713,'ALL-GTK-SD-SMP-SMA-SMK-SLB'!P$7,FALSE)</f>
        <v>0</v>
      </c>
      <c r="P128" s="299">
        <f t="shared" si="42"/>
        <v>2</v>
      </c>
      <c r="Q128" s="299">
        <f t="shared" si="43"/>
        <v>0</v>
      </c>
      <c r="R128" s="300">
        <f t="shared" si="44"/>
        <v>2</v>
      </c>
      <c r="S128" s="9">
        <f>VLOOKUP($E128,'ALL-GTK-SD-SMP-SMA-SMK-SLB'!$F$14:$CG$713,'ALL-GTK-SD-SMP-SMA-SMK-SLB'!T$7,FALSE)</f>
        <v>0</v>
      </c>
      <c r="T128" s="9">
        <f>VLOOKUP($E128,'ALL-GTK-SD-SMP-SMA-SMK-SLB'!$F$14:$CG$713,'ALL-GTK-SD-SMP-SMA-SMK-SLB'!U$7,FALSE)</f>
        <v>0</v>
      </c>
      <c r="U128" s="9">
        <f>VLOOKUP($E128,'ALL-GTK-SD-SMP-SMA-SMK-SLB'!$F$14:$CG$713,'ALL-GTK-SD-SMP-SMA-SMK-SLB'!V$7,FALSE)</f>
        <v>0</v>
      </c>
      <c r="V128" s="9">
        <f>VLOOKUP($E128,'ALL-GTK-SD-SMP-SMA-SMK-SLB'!$F$14:$CG$713,'ALL-GTK-SD-SMP-SMA-SMK-SLB'!W$7,FALSE)</f>
        <v>0</v>
      </c>
      <c r="W128" s="9">
        <f>VLOOKUP($E128,'ALL-GTK-SD-SMP-SMA-SMK-SLB'!$F$14:$CG$713,'ALL-GTK-SD-SMP-SMA-SMK-SLB'!X$7,FALSE)</f>
        <v>2</v>
      </c>
      <c r="X128" s="9">
        <f>VLOOKUP($E128,'ALL-GTK-SD-SMP-SMA-SMK-SLB'!$F$14:$CG$713,'ALL-GTK-SD-SMP-SMA-SMK-SLB'!Y$7,FALSE)</f>
        <v>4</v>
      </c>
      <c r="Y128" s="299">
        <f t="shared" si="45"/>
        <v>2</v>
      </c>
      <c r="Z128" s="299">
        <f t="shared" si="46"/>
        <v>4</v>
      </c>
      <c r="AA128" s="10">
        <f t="shared" si="47"/>
        <v>6</v>
      </c>
      <c r="AB128" s="44">
        <f t="shared" si="48"/>
        <v>4</v>
      </c>
      <c r="AC128" s="44">
        <f t="shared" si="49"/>
        <v>4</v>
      </c>
      <c r="AD128" s="11">
        <f t="shared" si="50"/>
        <v>8</v>
      </c>
      <c r="AE128" s="9">
        <f>VLOOKUP($E128,'ALL-GTK-SD-SMP-SMA-SMK-SLB'!$F$14:$CG$713,'ALL-GTK-SD-SMP-SMA-SMK-SLB'!AF$7,FALSE)</f>
        <v>3</v>
      </c>
      <c r="AF128" s="9">
        <f>VLOOKUP($E128,'ALL-GTK-SD-SMP-SMA-SMK-SLB'!$F$14:$CG$713,'ALL-GTK-SD-SMP-SMA-SMK-SLB'!AG$7,FALSE)</f>
        <v>4</v>
      </c>
      <c r="AG128" s="10">
        <f t="shared" si="51"/>
        <v>7</v>
      </c>
      <c r="AH128" s="9">
        <f>VLOOKUP($E128,'ALL-GTK-SD-SMP-SMA-SMK-SLB'!$F$14:$CG$713,'ALL-GTK-SD-SMP-SMA-SMK-SLB'!AI$7,FALSE)</f>
        <v>1</v>
      </c>
      <c r="AI128" s="9">
        <f>VLOOKUP($E128,'ALL-GTK-SD-SMP-SMA-SMK-SLB'!$F$14:$CG$713,'ALL-GTK-SD-SMP-SMA-SMK-SLB'!AJ$7,FALSE)</f>
        <v>0</v>
      </c>
      <c r="AJ128" s="10">
        <f t="shared" si="52"/>
        <v>1</v>
      </c>
      <c r="AK128" s="44">
        <f t="shared" si="53"/>
        <v>4</v>
      </c>
      <c r="AL128" s="44">
        <f t="shared" si="54"/>
        <v>4</v>
      </c>
      <c r="AM128" s="11">
        <f t="shared" si="55"/>
        <v>8</v>
      </c>
      <c r="AN128" s="299">
        <f>VLOOKUP($E128,'ALL-GTK-SD-SMP-SMA-SMK-SLB'!$F$14:$CG$713,'ALL-GTK-SD-SMP-SMA-SMK-SLB'!AO$7,FALSE)</f>
        <v>0</v>
      </c>
      <c r="AO128" s="299">
        <f>VLOOKUP($E128,'ALL-GTK-SD-SMP-SMA-SMK-SLB'!$F$14:$CG$713,'ALL-GTK-SD-SMP-SMA-SMK-SLB'!AP$7,FALSE)</f>
        <v>1</v>
      </c>
      <c r="AP128" s="9">
        <f>VLOOKUP($E128,'ALL-GTK-SD-SMP-SMA-SMK-SLB'!$F$14:$CG$713,'ALL-GTK-SD-SMP-SMA-SMK-SLB'!AQ$7,FALSE)</f>
        <v>0</v>
      </c>
      <c r="AQ128" s="9">
        <f>VLOOKUP($E128,'ALL-GTK-SD-SMP-SMA-SMK-SLB'!$F$14:$CG$713,'ALL-GTK-SD-SMP-SMA-SMK-SLB'!AR$7,FALSE)</f>
        <v>0</v>
      </c>
      <c r="AR128" s="9">
        <f>VLOOKUP($E128,'ALL-GTK-SD-SMP-SMA-SMK-SLB'!$F$14:$CG$713,'ALL-GTK-SD-SMP-SMA-SMK-SLB'!AS$7,FALSE)</f>
        <v>0</v>
      </c>
      <c r="AS128" s="9">
        <f>VLOOKUP($E128,'ALL-GTK-SD-SMP-SMA-SMK-SLB'!$F$14:$CG$713,'ALL-GTK-SD-SMP-SMA-SMK-SLB'!AT$7,FALSE)</f>
        <v>0</v>
      </c>
      <c r="AT128" s="9">
        <f>VLOOKUP($E128,'ALL-GTK-SD-SMP-SMA-SMK-SLB'!$F$14:$CG$713,'ALL-GTK-SD-SMP-SMA-SMK-SLB'!AU$7,FALSE)</f>
        <v>0</v>
      </c>
      <c r="AU128" s="9">
        <f>VLOOKUP($E128,'ALL-GTK-SD-SMP-SMA-SMK-SLB'!$F$14:$CG$713,'ALL-GTK-SD-SMP-SMA-SMK-SLB'!AV$7,FALSE)</f>
        <v>0</v>
      </c>
      <c r="AV128" s="9">
        <f>VLOOKUP($E128,'ALL-GTK-SD-SMP-SMA-SMK-SLB'!$F$14:$CG$713,'ALL-GTK-SD-SMP-SMA-SMK-SLB'!AW$7,FALSE)</f>
        <v>0</v>
      </c>
      <c r="AW128" s="9">
        <f>VLOOKUP($E128,'ALL-GTK-SD-SMP-SMA-SMK-SLB'!$F$14:$CG$713,'ALL-GTK-SD-SMP-SMA-SMK-SLB'!AX$7,FALSE)</f>
        <v>0</v>
      </c>
      <c r="AX128" s="9">
        <f>VLOOKUP($E128,'ALL-GTK-SD-SMP-SMA-SMK-SLB'!$F$14:$CG$713,'ALL-GTK-SD-SMP-SMA-SMK-SLB'!AY$7,FALSE)</f>
        <v>4</v>
      </c>
      <c r="AY128" s="9">
        <f>VLOOKUP($E128,'ALL-GTK-SD-SMP-SMA-SMK-SLB'!$F$14:$CG$713,'ALL-GTK-SD-SMP-SMA-SMK-SLB'!AZ$7,FALSE)</f>
        <v>3</v>
      </c>
      <c r="AZ128" s="9">
        <f>VLOOKUP($E128,'ALL-GTK-SD-SMP-SMA-SMK-SLB'!$F$14:$CG$713,'ALL-GTK-SD-SMP-SMA-SMK-SLB'!BA$7,FALSE)</f>
        <v>0</v>
      </c>
      <c r="BA128" s="9">
        <f>VLOOKUP($E128,'ALL-GTK-SD-SMP-SMA-SMK-SLB'!$F$14:$CG$713,'ALL-GTK-SD-SMP-SMA-SMK-SLB'!BB$7,FALSE)</f>
        <v>0</v>
      </c>
      <c r="BB128" s="9">
        <f>VLOOKUP($E128,'ALL-GTK-SD-SMP-SMA-SMK-SLB'!$F$14:$CG$713,'ALL-GTK-SD-SMP-SMA-SMK-SLB'!BC$7,FALSE)</f>
        <v>0</v>
      </c>
      <c r="BC128" s="9">
        <f>VLOOKUP($E128,'ALL-GTK-SD-SMP-SMA-SMK-SLB'!$F$14:$CG$713,'ALL-GTK-SD-SMP-SMA-SMK-SLB'!BD$7,FALSE)</f>
        <v>0</v>
      </c>
      <c r="BD128" s="310">
        <f t="shared" si="56"/>
        <v>0</v>
      </c>
      <c r="BE128" s="310">
        <f t="shared" si="57"/>
        <v>1</v>
      </c>
      <c r="BF128" s="10">
        <f t="shared" si="58"/>
        <v>1</v>
      </c>
      <c r="BG128" s="311">
        <f t="shared" si="59"/>
        <v>4</v>
      </c>
      <c r="BH128" s="311">
        <f t="shared" si="60"/>
        <v>3</v>
      </c>
      <c r="BI128" s="10">
        <f t="shared" si="61"/>
        <v>7</v>
      </c>
      <c r="BJ128" s="44">
        <f t="shared" si="62"/>
        <v>4</v>
      </c>
      <c r="BK128" s="44">
        <f t="shared" si="63"/>
        <v>4</v>
      </c>
      <c r="BL128" s="11">
        <f t="shared" si="64"/>
        <v>8</v>
      </c>
      <c r="BM128" s="9">
        <f>VLOOKUP($E128,'ALL-GTK-SD-SMP-SMA-SMK-SLB'!$F$14:$CG$713,'ALL-GTK-SD-SMP-SMA-SMK-SLB'!BN$7,FALSE)</f>
        <v>0</v>
      </c>
      <c r="BN128" s="9">
        <f>VLOOKUP($E128,'ALL-GTK-SD-SMP-SMA-SMK-SLB'!$F$14:$CG$713,'ALL-GTK-SD-SMP-SMA-SMK-SLB'!BO$7,FALSE)</f>
        <v>0</v>
      </c>
      <c r="BO128" s="9">
        <f>VLOOKUP($E128,'ALL-GTK-SD-SMP-SMA-SMK-SLB'!$F$14:$CG$713,'ALL-GTK-SD-SMP-SMA-SMK-SLB'!BP$7,FALSE)</f>
        <v>0</v>
      </c>
      <c r="BP128" s="9">
        <f>VLOOKUP($E128,'ALL-GTK-SD-SMP-SMA-SMK-SLB'!$F$14:$CG$713,'ALL-GTK-SD-SMP-SMA-SMK-SLB'!BQ$7,FALSE)</f>
        <v>0</v>
      </c>
      <c r="BQ128" s="9">
        <f>VLOOKUP($E128,'ALL-GTK-SD-SMP-SMA-SMK-SLB'!$F$14:$CG$713,'ALL-GTK-SD-SMP-SMA-SMK-SLB'!BR$7,FALSE)</f>
        <v>0</v>
      </c>
      <c r="BR128" s="9">
        <f>VLOOKUP($E128,'ALL-GTK-SD-SMP-SMA-SMK-SLB'!$F$14:$CG$713,'ALL-GTK-SD-SMP-SMA-SMK-SLB'!BS$7,FALSE)</f>
        <v>0</v>
      </c>
      <c r="BS128" s="9">
        <f>VLOOKUP($E128,'ALL-GTK-SD-SMP-SMA-SMK-SLB'!$F$14:$CG$713,'ALL-GTK-SD-SMP-SMA-SMK-SLB'!BT$7,FALSE)</f>
        <v>1</v>
      </c>
      <c r="BT128" s="9">
        <f>VLOOKUP($E128,'ALL-GTK-SD-SMP-SMA-SMK-SLB'!$F$14:$CG$713,'ALL-GTK-SD-SMP-SMA-SMK-SLB'!BU$7,FALSE)</f>
        <v>0</v>
      </c>
      <c r="BU128" s="299">
        <f t="shared" si="65"/>
        <v>1</v>
      </c>
      <c r="BV128" s="299">
        <f t="shared" si="66"/>
        <v>0</v>
      </c>
      <c r="BW128" s="44">
        <f t="shared" si="67"/>
        <v>1</v>
      </c>
      <c r="BX128" s="44">
        <f t="shared" si="68"/>
        <v>0</v>
      </c>
      <c r="BY128" s="11">
        <f t="shared" si="69"/>
        <v>1</v>
      </c>
      <c r="BZ128" s="14">
        <f t="shared" si="70"/>
        <v>4</v>
      </c>
      <c r="CA128" s="14">
        <f t="shared" si="71"/>
        <v>4</v>
      </c>
      <c r="CB128" s="13">
        <f t="shared" si="72"/>
        <v>1</v>
      </c>
      <c r="CC128" s="13">
        <f t="shared" si="73"/>
        <v>0</v>
      </c>
      <c r="CD128" s="312">
        <f t="shared" si="74"/>
        <v>5</v>
      </c>
      <c r="CE128" s="312">
        <f t="shared" si="75"/>
        <v>4</v>
      </c>
      <c r="CF128" s="313">
        <f t="shared" si="76"/>
        <v>9</v>
      </c>
      <c r="CG128" s="302" t="str">
        <f t="shared" si="77"/>
        <v>OK</v>
      </c>
    </row>
    <row r="129" spans="1:85" ht="14.25" x14ac:dyDescent="0.25">
      <c r="A129" s="6">
        <v>117</v>
      </c>
      <c r="B129" s="495">
        <v>117</v>
      </c>
      <c r="C129" s="495" t="s">
        <v>6</v>
      </c>
      <c r="D129" s="496" t="s">
        <v>27</v>
      </c>
      <c r="E129" s="626">
        <v>20319125</v>
      </c>
      <c r="F129" s="627" t="s">
        <v>384</v>
      </c>
      <c r="G129" s="624" t="s">
        <v>52</v>
      </c>
      <c r="H129" s="9">
        <f>VLOOKUP($E129,'ALL-GTK-SD-SMP-SMA-SMK-SLB'!$F$14:$CG$713,'ALL-GTK-SD-SMP-SMA-SMK-SLB'!I$7,FALSE)</f>
        <v>0</v>
      </c>
      <c r="I129" s="9">
        <f>VLOOKUP($E129,'ALL-GTK-SD-SMP-SMA-SMK-SLB'!$F$14:$CG$713,'ALL-GTK-SD-SMP-SMA-SMK-SLB'!J$7,FALSE)</f>
        <v>1</v>
      </c>
      <c r="J129" s="9">
        <f>VLOOKUP($E129,'ALL-GTK-SD-SMP-SMA-SMK-SLB'!$F$14:$CG$713,'ALL-GTK-SD-SMP-SMA-SMK-SLB'!K$7,FALSE)</f>
        <v>0</v>
      </c>
      <c r="K129" s="9">
        <f>VLOOKUP($E129,'ALL-GTK-SD-SMP-SMA-SMK-SLB'!$F$14:$CG$713,'ALL-GTK-SD-SMP-SMA-SMK-SLB'!L$7,FALSE)</f>
        <v>0</v>
      </c>
      <c r="L129" s="9">
        <f>VLOOKUP($E129,'ALL-GTK-SD-SMP-SMA-SMK-SLB'!$F$14:$CG$713,'ALL-GTK-SD-SMP-SMA-SMK-SLB'!M$7,FALSE)</f>
        <v>0</v>
      </c>
      <c r="M129" s="9">
        <f>VLOOKUP($E129,'ALL-GTK-SD-SMP-SMA-SMK-SLB'!$F$14:$CG$713,'ALL-GTK-SD-SMP-SMA-SMK-SLB'!N$7,FALSE)</f>
        <v>0</v>
      </c>
      <c r="N129" s="9">
        <f>VLOOKUP($E129,'ALL-GTK-SD-SMP-SMA-SMK-SLB'!$F$14:$CG$713,'ALL-GTK-SD-SMP-SMA-SMK-SLB'!O$7,FALSE)</f>
        <v>2</v>
      </c>
      <c r="O129" s="9">
        <f>VLOOKUP($E129,'ALL-GTK-SD-SMP-SMA-SMK-SLB'!$F$14:$CG$713,'ALL-GTK-SD-SMP-SMA-SMK-SLB'!P$7,FALSE)</f>
        <v>1</v>
      </c>
      <c r="P129" s="299">
        <f t="shared" si="42"/>
        <v>2</v>
      </c>
      <c r="Q129" s="299">
        <f t="shared" si="43"/>
        <v>2</v>
      </c>
      <c r="R129" s="300">
        <f t="shared" si="44"/>
        <v>4</v>
      </c>
      <c r="S129" s="9">
        <f>VLOOKUP($E129,'ALL-GTK-SD-SMP-SMA-SMK-SLB'!$F$14:$CG$713,'ALL-GTK-SD-SMP-SMA-SMK-SLB'!T$7,FALSE)</f>
        <v>0</v>
      </c>
      <c r="T129" s="9">
        <f>VLOOKUP($E129,'ALL-GTK-SD-SMP-SMA-SMK-SLB'!$F$14:$CG$713,'ALL-GTK-SD-SMP-SMA-SMK-SLB'!U$7,FALSE)</f>
        <v>0</v>
      </c>
      <c r="U129" s="9">
        <f>VLOOKUP($E129,'ALL-GTK-SD-SMP-SMA-SMK-SLB'!$F$14:$CG$713,'ALL-GTK-SD-SMP-SMA-SMK-SLB'!V$7,FALSE)</f>
        <v>0</v>
      </c>
      <c r="V129" s="9">
        <f>VLOOKUP($E129,'ALL-GTK-SD-SMP-SMA-SMK-SLB'!$F$14:$CG$713,'ALL-GTK-SD-SMP-SMA-SMK-SLB'!W$7,FALSE)</f>
        <v>0</v>
      </c>
      <c r="W129" s="9">
        <f>VLOOKUP($E129,'ALL-GTK-SD-SMP-SMA-SMK-SLB'!$F$14:$CG$713,'ALL-GTK-SD-SMP-SMA-SMK-SLB'!X$7,FALSE)</f>
        <v>2</v>
      </c>
      <c r="X129" s="9">
        <f>VLOOKUP($E129,'ALL-GTK-SD-SMP-SMA-SMK-SLB'!$F$14:$CG$713,'ALL-GTK-SD-SMP-SMA-SMK-SLB'!Y$7,FALSE)</f>
        <v>3</v>
      </c>
      <c r="Y129" s="299">
        <f t="shared" si="45"/>
        <v>2</v>
      </c>
      <c r="Z129" s="299">
        <f t="shared" si="46"/>
        <v>3</v>
      </c>
      <c r="AA129" s="10">
        <f t="shared" si="47"/>
        <v>5</v>
      </c>
      <c r="AB129" s="44">
        <f t="shared" si="48"/>
        <v>4</v>
      </c>
      <c r="AC129" s="44">
        <f t="shared" si="49"/>
        <v>5</v>
      </c>
      <c r="AD129" s="11">
        <f t="shared" si="50"/>
        <v>9</v>
      </c>
      <c r="AE129" s="9">
        <f>VLOOKUP($E129,'ALL-GTK-SD-SMP-SMA-SMK-SLB'!$F$14:$CG$713,'ALL-GTK-SD-SMP-SMA-SMK-SLB'!AF$7,FALSE)</f>
        <v>2</v>
      </c>
      <c r="AF129" s="9">
        <f>VLOOKUP($E129,'ALL-GTK-SD-SMP-SMA-SMK-SLB'!$F$14:$CG$713,'ALL-GTK-SD-SMP-SMA-SMK-SLB'!AG$7,FALSE)</f>
        <v>3</v>
      </c>
      <c r="AG129" s="10">
        <f t="shared" si="51"/>
        <v>5</v>
      </c>
      <c r="AH129" s="9">
        <f>VLOOKUP($E129,'ALL-GTK-SD-SMP-SMA-SMK-SLB'!$F$14:$CG$713,'ALL-GTK-SD-SMP-SMA-SMK-SLB'!AI$7,FALSE)</f>
        <v>2</v>
      </c>
      <c r="AI129" s="9">
        <f>VLOOKUP($E129,'ALL-GTK-SD-SMP-SMA-SMK-SLB'!$F$14:$CG$713,'ALL-GTK-SD-SMP-SMA-SMK-SLB'!AJ$7,FALSE)</f>
        <v>2</v>
      </c>
      <c r="AJ129" s="10">
        <f t="shared" si="52"/>
        <v>4</v>
      </c>
      <c r="AK129" s="44">
        <f t="shared" si="53"/>
        <v>4</v>
      </c>
      <c r="AL129" s="44">
        <f t="shared" si="54"/>
        <v>5</v>
      </c>
      <c r="AM129" s="11">
        <f t="shared" si="55"/>
        <v>9</v>
      </c>
      <c r="AN129" s="299">
        <f>VLOOKUP($E129,'ALL-GTK-SD-SMP-SMA-SMK-SLB'!$F$14:$CG$713,'ALL-GTK-SD-SMP-SMA-SMK-SLB'!AO$7,FALSE)</f>
        <v>0</v>
      </c>
      <c r="AO129" s="299">
        <f>VLOOKUP($E129,'ALL-GTK-SD-SMP-SMA-SMK-SLB'!$F$14:$CG$713,'ALL-GTK-SD-SMP-SMA-SMK-SLB'!AP$7,FALSE)</f>
        <v>0</v>
      </c>
      <c r="AP129" s="9">
        <f>VLOOKUP($E129,'ALL-GTK-SD-SMP-SMA-SMK-SLB'!$F$14:$CG$713,'ALL-GTK-SD-SMP-SMA-SMK-SLB'!AQ$7,FALSE)</f>
        <v>0</v>
      </c>
      <c r="AQ129" s="9">
        <f>VLOOKUP($E129,'ALL-GTK-SD-SMP-SMA-SMK-SLB'!$F$14:$CG$713,'ALL-GTK-SD-SMP-SMA-SMK-SLB'!AR$7,FALSE)</f>
        <v>0</v>
      </c>
      <c r="AR129" s="9">
        <f>VLOOKUP($E129,'ALL-GTK-SD-SMP-SMA-SMK-SLB'!$F$14:$CG$713,'ALL-GTK-SD-SMP-SMA-SMK-SLB'!AS$7,FALSE)</f>
        <v>0</v>
      </c>
      <c r="AS129" s="9">
        <f>VLOOKUP($E129,'ALL-GTK-SD-SMP-SMA-SMK-SLB'!$F$14:$CG$713,'ALL-GTK-SD-SMP-SMA-SMK-SLB'!AT$7,FALSE)</f>
        <v>0</v>
      </c>
      <c r="AT129" s="9">
        <f>VLOOKUP($E129,'ALL-GTK-SD-SMP-SMA-SMK-SLB'!$F$14:$CG$713,'ALL-GTK-SD-SMP-SMA-SMK-SLB'!AU$7,FALSE)</f>
        <v>0</v>
      </c>
      <c r="AU129" s="9">
        <f>VLOOKUP($E129,'ALL-GTK-SD-SMP-SMA-SMK-SLB'!$F$14:$CG$713,'ALL-GTK-SD-SMP-SMA-SMK-SLB'!AV$7,FALSE)</f>
        <v>0</v>
      </c>
      <c r="AV129" s="9">
        <f>VLOOKUP($E129,'ALL-GTK-SD-SMP-SMA-SMK-SLB'!$F$14:$CG$713,'ALL-GTK-SD-SMP-SMA-SMK-SLB'!AW$7,FALSE)</f>
        <v>0</v>
      </c>
      <c r="AW129" s="9">
        <f>VLOOKUP($E129,'ALL-GTK-SD-SMP-SMA-SMK-SLB'!$F$14:$CG$713,'ALL-GTK-SD-SMP-SMA-SMK-SLB'!AX$7,FALSE)</f>
        <v>0</v>
      </c>
      <c r="AX129" s="9">
        <f>VLOOKUP($E129,'ALL-GTK-SD-SMP-SMA-SMK-SLB'!$F$14:$CG$713,'ALL-GTK-SD-SMP-SMA-SMK-SLB'!AY$7,FALSE)</f>
        <v>4</v>
      </c>
      <c r="AY129" s="9">
        <f>VLOOKUP($E129,'ALL-GTK-SD-SMP-SMA-SMK-SLB'!$F$14:$CG$713,'ALL-GTK-SD-SMP-SMA-SMK-SLB'!AZ$7,FALSE)</f>
        <v>5</v>
      </c>
      <c r="AZ129" s="9">
        <f>VLOOKUP($E129,'ALL-GTK-SD-SMP-SMA-SMK-SLB'!$F$14:$CG$713,'ALL-GTK-SD-SMP-SMA-SMK-SLB'!BA$7,FALSE)</f>
        <v>0</v>
      </c>
      <c r="BA129" s="9">
        <f>VLOOKUP($E129,'ALL-GTK-SD-SMP-SMA-SMK-SLB'!$F$14:$CG$713,'ALL-GTK-SD-SMP-SMA-SMK-SLB'!BB$7,FALSE)</f>
        <v>0</v>
      </c>
      <c r="BB129" s="9">
        <f>VLOOKUP($E129,'ALL-GTK-SD-SMP-SMA-SMK-SLB'!$F$14:$CG$713,'ALL-GTK-SD-SMP-SMA-SMK-SLB'!BC$7,FALSE)</f>
        <v>0</v>
      </c>
      <c r="BC129" s="9">
        <f>VLOOKUP($E129,'ALL-GTK-SD-SMP-SMA-SMK-SLB'!$F$14:$CG$713,'ALL-GTK-SD-SMP-SMA-SMK-SLB'!BD$7,FALSE)</f>
        <v>0</v>
      </c>
      <c r="BD129" s="310">
        <f t="shared" si="56"/>
        <v>0</v>
      </c>
      <c r="BE129" s="310">
        <f t="shared" si="57"/>
        <v>0</v>
      </c>
      <c r="BF129" s="10">
        <f t="shared" si="58"/>
        <v>0</v>
      </c>
      <c r="BG129" s="311">
        <f t="shared" si="59"/>
        <v>4</v>
      </c>
      <c r="BH129" s="311">
        <f t="shared" si="60"/>
        <v>5</v>
      </c>
      <c r="BI129" s="10">
        <f t="shared" si="61"/>
        <v>9</v>
      </c>
      <c r="BJ129" s="44">
        <f t="shared" si="62"/>
        <v>4</v>
      </c>
      <c r="BK129" s="44">
        <f t="shared" si="63"/>
        <v>5</v>
      </c>
      <c r="BL129" s="11">
        <f t="shared" si="64"/>
        <v>9</v>
      </c>
      <c r="BM129" s="9">
        <f>VLOOKUP($E129,'ALL-GTK-SD-SMP-SMA-SMK-SLB'!$F$14:$CG$713,'ALL-GTK-SD-SMP-SMA-SMK-SLB'!BN$7,FALSE)</f>
        <v>0</v>
      </c>
      <c r="BN129" s="9">
        <f>VLOOKUP($E129,'ALL-GTK-SD-SMP-SMA-SMK-SLB'!$F$14:$CG$713,'ALL-GTK-SD-SMP-SMA-SMK-SLB'!BO$7,FALSE)</f>
        <v>0</v>
      </c>
      <c r="BO129" s="9">
        <f>VLOOKUP($E129,'ALL-GTK-SD-SMP-SMA-SMK-SLB'!$F$14:$CG$713,'ALL-GTK-SD-SMP-SMA-SMK-SLB'!BP$7,FALSE)</f>
        <v>0</v>
      </c>
      <c r="BP129" s="9">
        <f>VLOOKUP($E129,'ALL-GTK-SD-SMP-SMA-SMK-SLB'!$F$14:$CG$713,'ALL-GTK-SD-SMP-SMA-SMK-SLB'!BQ$7,FALSE)</f>
        <v>0</v>
      </c>
      <c r="BQ129" s="9">
        <f>VLOOKUP($E129,'ALL-GTK-SD-SMP-SMA-SMK-SLB'!$F$14:$CG$713,'ALL-GTK-SD-SMP-SMA-SMK-SLB'!BR$7,FALSE)</f>
        <v>0</v>
      </c>
      <c r="BR129" s="9">
        <f>VLOOKUP($E129,'ALL-GTK-SD-SMP-SMA-SMK-SLB'!$F$14:$CG$713,'ALL-GTK-SD-SMP-SMA-SMK-SLB'!BS$7,FALSE)</f>
        <v>0</v>
      </c>
      <c r="BS129" s="9">
        <f>VLOOKUP($E129,'ALL-GTK-SD-SMP-SMA-SMK-SLB'!$F$14:$CG$713,'ALL-GTK-SD-SMP-SMA-SMK-SLB'!BT$7,FALSE)</f>
        <v>1</v>
      </c>
      <c r="BT129" s="9">
        <f>VLOOKUP($E129,'ALL-GTK-SD-SMP-SMA-SMK-SLB'!$F$14:$CG$713,'ALL-GTK-SD-SMP-SMA-SMK-SLB'!BU$7,FALSE)</f>
        <v>0</v>
      </c>
      <c r="BU129" s="299">
        <f t="shared" si="65"/>
        <v>1</v>
      </c>
      <c r="BV129" s="299">
        <f t="shared" si="66"/>
        <v>0</v>
      </c>
      <c r="BW129" s="44">
        <f t="shared" si="67"/>
        <v>1</v>
      </c>
      <c r="BX129" s="44">
        <f t="shared" si="68"/>
        <v>0</v>
      </c>
      <c r="BY129" s="11">
        <f t="shared" si="69"/>
        <v>1</v>
      </c>
      <c r="BZ129" s="14">
        <f t="shared" si="70"/>
        <v>4</v>
      </c>
      <c r="CA129" s="14">
        <f t="shared" si="71"/>
        <v>5</v>
      </c>
      <c r="CB129" s="13">
        <f t="shared" si="72"/>
        <v>1</v>
      </c>
      <c r="CC129" s="13">
        <f t="shared" si="73"/>
        <v>0</v>
      </c>
      <c r="CD129" s="312">
        <f t="shared" si="74"/>
        <v>5</v>
      </c>
      <c r="CE129" s="312">
        <f t="shared" si="75"/>
        <v>5</v>
      </c>
      <c r="CF129" s="313">
        <f t="shared" si="76"/>
        <v>10</v>
      </c>
      <c r="CG129" s="302" t="str">
        <f t="shared" si="77"/>
        <v>OK</v>
      </c>
    </row>
    <row r="130" spans="1:85" ht="14.25" x14ac:dyDescent="0.25">
      <c r="A130" s="6">
        <v>118</v>
      </c>
      <c r="B130" s="495">
        <v>118</v>
      </c>
      <c r="C130" s="495" t="s">
        <v>6</v>
      </c>
      <c r="D130" s="496" t="s">
        <v>28</v>
      </c>
      <c r="E130" s="626">
        <v>20340776</v>
      </c>
      <c r="F130" s="627" t="s">
        <v>385</v>
      </c>
      <c r="G130" s="624" t="s">
        <v>52</v>
      </c>
      <c r="H130" s="9">
        <f>VLOOKUP($E130,'ALL-GTK-SD-SMP-SMA-SMK-SLB'!$F$14:$CG$713,'ALL-GTK-SD-SMP-SMA-SMK-SLB'!I$7,FALSE)</f>
        <v>0</v>
      </c>
      <c r="I130" s="9">
        <f>VLOOKUP($E130,'ALL-GTK-SD-SMP-SMA-SMK-SLB'!$F$14:$CG$713,'ALL-GTK-SD-SMP-SMA-SMK-SLB'!J$7,FALSE)</f>
        <v>0</v>
      </c>
      <c r="J130" s="9">
        <f>VLOOKUP($E130,'ALL-GTK-SD-SMP-SMA-SMK-SLB'!$F$14:$CG$713,'ALL-GTK-SD-SMP-SMA-SMK-SLB'!K$7,FALSE)</f>
        <v>0</v>
      </c>
      <c r="K130" s="9">
        <f>VLOOKUP($E130,'ALL-GTK-SD-SMP-SMA-SMK-SLB'!$F$14:$CG$713,'ALL-GTK-SD-SMP-SMA-SMK-SLB'!L$7,FALSE)</f>
        <v>0</v>
      </c>
      <c r="L130" s="9">
        <f>VLOOKUP($E130,'ALL-GTK-SD-SMP-SMA-SMK-SLB'!$F$14:$CG$713,'ALL-GTK-SD-SMP-SMA-SMK-SLB'!M$7,FALSE)</f>
        <v>2</v>
      </c>
      <c r="M130" s="9">
        <f>VLOOKUP($E130,'ALL-GTK-SD-SMP-SMA-SMK-SLB'!$F$14:$CG$713,'ALL-GTK-SD-SMP-SMA-SMK-SLB'!N$7,FALSE)</f>
        <v>1</v>
      </c>
      <c r="N130" s="9">
        <f>VLOOKUP($E130,'ALL-GTK-SD-SMP-SMA-SMK-SLB'!$F$14:$CG$713,'ALL-GTK-SD-SMP-SMA-SMK-SLB'!O$7,FALSE)</f>
        <v>1</v>
      </c>
      <c r="O130" s="9">
        <f>VLOOKUP($E130,'ALL-GTK-SD-SMP-SMA-SMK-SLB'!$F$14:$CG$713,'ALL-GTK-SD-SMP-SMA-SMK-SLB'!P$7,FALSE)</f>
        <v>3</v>
      </c>
      <c r="P130" s="299">
        <f t="shared" si="42"/>
        <v>3</v>
      </c>
      <c r="Q130" s="299">
        <f t="shared" si="43"/>
        <v>4</v>
      </c>
      <c r="R130" s="300">
        <f t="shared" si="44"/>
        <v>7</v>
      </c>
      <c r="S130" s="9">
        <f>VLOOKUP($E130,'ALL-GTK-SD-SMP-SMA-SMK-SLB'!$F$14:$CG$713,'ALL-GTK-SD-SMP-SMA-SMK-SLB'!T$7,FALSE)</f>
        <v>0</v>
      </c>
      <c r="T130" s="9">
        <f>VLOOKUP($E130,'ALL-GTK-SD-SMP-SMA-SMK-SLB'!$F$14:$CG$713,'ALL-GTK-SD-SMP-SMA-SMK-SLB'!U$7,FALSE)</f>
        <v>0</v>
      </c>
      <c r="U130" s="9">
        <f>VLOOKUP($E130,'ALL-GTK-SD-SMP-SMA-SMK-SLB'!$F$14:$CG$713,'ALL-GTK-SD-SMP-SMA-SMK-SLB'!V$7,FALSE)</f>
        <v>0</v>
      </c>
      <c r="V130" s="9">
        <f>VLOOKUP($E130,'ALL-GTK-SD-SMP-SMA-SMK-SLB'!$F$14:$CG$713,'ALL-GTK-SD-SMP-SMA-SMK-SLB'!W$7,FALSE)</f>
        <v>1</v>
      </c>
      <c r="W130" s="9">
        <f>VLOOKUP($E130,'ALL-GTK-SD-SMP-SMA-SMK-SLB'!$F$14:$CG$713,'ALL-GTK-SD-SMP-SMA-SMK-SLB'!X$7,FALSE)</f>
        <v>0</v>
      </c>
      <c r="X130" s="9">
        <f>VLOOKUP($E130,'ALL-GTK-SD-SMP-SMA-SMK-SLB'!$F$14:$CG$713,'ALL-GTK-SD-SMP-SMA-SMK-SLB'!Y$7,FALSE)</f>
        <v>1</v>
      </c>
      <c r="Y130" s="299">
        <f t="shared" si="45"/>
        <v>0</v>
      </c>
      <c r="Z130" s="299">
        <f t="shared" si="46"/>
        <v>2</v>
      </c>
      <c r="AA130" s="10">
        <f t="shared" si="47"/>
        <v>2</v>
      </c>
      <c r="AB130" s="44">
        <f t="shared" si="48"/>
        <v>3</v>
      </c>
      <c r="AC130" s="44">
        <f t="shared" si="49"/>
        <v>6</v>
      </c>
      <c r="AD130" s="11">
        <f t="shared" si="50"/>
        <v>9</v>
      </c>
      <c r="AE130" s="9">
        <f>VLOOKUP($E130,'ALL-GTK-SD-SMP-SMA-SMK-SLB'!$F$14:$CG$713,'ALL-GTK-SD-SMP-SMA-SMK-SLB'!AF$7,FALSE)</f>
        <v>1</v>
      </c>
      <c r="AF130" s="9">
        <f>VLOOKUP($E130,'ALL-GTK-SD-SMP-SMA-SMK-SLB'!$F$14:$CG$713,'ALL-GTK-SD-SMP-SMA-SMK-SLB'!AG$7,FALSE)</f>
        <v>4</v>
      </c>
      <c r="AG130" s="10">
        <f t="shared" si="51"/>
        <v>5</v>
      </c>
      <c r="AH130" s="9">
        <f>VLOOKUP($E130,'ALL-GTK-SD-SMP-SMA-SMK-SLB'!$F$14:$CG$713,'ALL-GTK-SD-SMP-SMA-SMK-SLB'!AI$7,FALSE)</f>
        <v>2</v>
      </c>
      <c r="AI130" s="9">
        <f>VLOOKUP($E130,'ALL-GTK-SD-SMP-SMA-SMK-SLB'!$F$14:$CG$713,'ALL-GTK-SD-SMP-SMA-SMK-SLB'!AJ$7,FALSE)</f>
        <v>2</v>
      </c>
      <c r="AJ130" s="10">
        <f t="shared" si="52"/>
        <v>4</v>
      </c>
      <c r="AK130" s="44">
        <f t="shared" si="53"/>
        <v>3</v>
      </c>
      <c r="AL130" s="44">
        <f t="shared" si="54"/>
        <v>6</v>
      </c>
      <c r="AM130" s="11">
        <f t="shared" si="55"/>
        <v>9</v>
      </c>
      <c r="AN130" s="299">
        <f>VLOOKUP($E130,'ALL-GTK-SD-SMP-SMA-SMK-SLB'!$F$14:$CG$713,'ALL-GTK-SD-SMP-SMA-SMK-SLB'!AO$7,FALSE)</f>
        <v>0</v>
      </c>
      <c r="AO130" s="299">
        <f>VLOOKUP($E130,'ALL-GTK-SD-SMP-SMA-SMK-SLB'!$F$14:$CG$713,'ALL-GTK-SD-SMP-SMA-SMK-SLB'!AP$7,FALSE)</f>
        <v>0</v>
      </c>
      <c r="AP130" s="9">
        <f>VLOOKUP($E130,'ALL-GTK-SD-SMP-SMA-SMK-SLB'!$F$14:$CG$713,'ALL-GTK-SD-SMP-SMA-SMK-SLB'!AQ$7,FALSE)</f>
        <v>0</v>
      </c>
      <c r="AQ130" s="9">
        <f>VLOOKUP($E130,'ALL-GTK-SD-SMP-SMA-SMK-SLB'!$F$14:$CG$713,'ALL-GTK-SD-SMP-SMA-SMK-SLB'!AR$7,FALSE)</f>
        <v>0</v>
      </c>
      <c r="AR130" s="9">
        <f>VLOOKUP($E130,'ALL-GTK-SD-SMP-SMA-SMK-SLB'!$F$14:$CG$713,'ALL-GTK-SD-SMP-SMA-SMK-SLB'!AS$7,FALSE)</f>
        <v>0</v>
      </c>
      <c r="AS130" s="9">
        <f>VLOOKUP($E130,'ALL-GTK-SD-SMP-SMA-SMK-SLB'!$F$14:$CG$713,'ALL-GTK-SD-SMP-SMA-SMK-SLB'!AT$7,FALSE)</f>
        <v>0</v>
      </c>
      <c r="AT130" s="9">
        <f>VLOOKUP($E130,'ALL-GTK-SD-SMP-SMA-SMK-SLB'!$F$14:$CG$713,'ALL-GTK-SD-SMP-SMA-SMK-SLB'!AU$7,FALSE)</f>
        <v>0</v>
      </c>
      <c r="AU130" s="9">
        <f>VLOOKUP($E130,'ALL-GTK-SD-SMP-SMA-SMK-SLB'!$F$14:$CG$713,'ALL-GTK-SD-SMP-SMA-SMK-SLB'!AV$7,FALSE)</f>
        <v>0</v>
      </c>
      <c r="AV130" s="9">
        <f>VLOOKUP($E130,'ALL-GTK-SD-SMP-SMA-SMK-SLB'!$F$14:$CG$713,'ALL-GTK-SD-SMP-SMA-SMK-SLB'!AW$7,FALSE)</f>
        <v>0</v>
      </c>
      <c r="AW130" s="9">
        <f>VLOOKUP($E130,'ALL-GTK-SD-SMP-SMA-SMK-SLB'!$F$14:$CG$713,'ALL-GTK-SD-SMP-SMA-SMK-SLB'!AX$7,FALSE)</f>
        <v>0</v>
      </c>
      <c r="AX130" s="9">
        <f>VLOOKUP($E130,'ALL-GTK-SD-SMP-SMA-SMK-SLB'!$F$14:$CG$713,'ALL-GTK-SD-SMP-SMA-SMK-SLB'!AY$7,FALSE)</f>
        <v>3</v>
      </c>
      <c r="AY130" s="9">
        <f>VLOOKUP($E130,'ALL-GTK-SD-SMP-SMA-SMK-SLB'!$F$14:$CG$713,'ALL-GTK-SD-SMP-SMA-SMK-SLB'!AZ$7,FALSE)</f>
        <v>6</v>
      </c>
      <c r="AZ130" s="9">
        <f>VLOOKUP($E130,'ALL-GTK-SD-SMP-SMA-SMK-SLB'!$F$14:$CG$713,'ALL-GTK-SD-SMP-SMA-SMK-SLB'!BA$7,FALSE)</f>
        <v>0</v>
      </c>
      <c r="BA130" s="9">
        <f>VLOOKUP($E130,'ALL-GTK-SD-SMP-SMA-SMK-SLB'!$F$14:$CG$713,'ALL-GTK-SD-SMP-SMA-SMK-SLB'!BB$7,FALSE)</f>
        <v>0</v>
      </c>
      <c r="BB130" s="9">
        <f>VLOOKUP($E130,'ALL-GTK-SD-SMP-SMA-SMK-SLB'!$F$14:$CG$713,'ALL-GTK-SD-SMP-SMA-SMK-SLB'!BC$7,FALSE)</f>
        <v>0</v>
      </c>
      <c r="BC130" s="9">
        <f>VLOOKUP($E130,'ALL-GTK-SD-SMP-SMA-SMK-SLB'!$F$14:$CG$713,'ALL-GTK-SD-SMP-SMA-SMK-SLB'!BD$7,FALSE)</f>
        <v>0</v>
      </c>
      <c r="BD130" s="310">
        <f t="shared" si="56"/>
        <v>0</v>
      </c>
      <c r="BE130" s="310">
        <f t="shared" si="57"/>
        <v>0</v>
      </c>
      <c r="BF130" s="10">
        <f t="shared" si="58"/>
        <v>0</v>
      </c>
      <c r="BG130" s="311">
        <f t="shared" si="59"/>
        <v>3</v>
      </c>
      <c r="BH130" s="311">
        <f t="shared" si="60"/>
        <v>6</v>
      </c>
      <c r="BI130" s="10">
        <f t="shared" si="61"/>
        <v>9</v>
      </c>
      <c r="BJ130" s="44">
        <f t="shared" si="62"/>
        <v>3</v>
      </c>
      <c r="BK130" s="44">
        <f t="shared" si="63"/>
        <v>6</v>
      </c>
      <c r="BL130" s="11">
        <f t="shared" si="64"/>
        <v>9</v>
      </c>
      <c r="BM130" s="9">
        <f>VLOOKUP($E130,'ALL-GTK-SD-SMP-SMA-SMK-SLB'!$F$14:$CG$713,'ALL-GTK-SD-SMP-SMA-SMK-SLB'!BN$7,FALSE)</f>
        <v>0</v>
      </c>
      <c r="BN130" s="9">
        <f>VLOOKUP($E130,'ALL-GTK-SD-SMP-SMA-SMK-SLB'!$F$14:$CG$713,'ALL-GTK-SD-SMP-SMA-SMK-SLB'!BO$7,FALSE)</f>
        <v>0</v>
      </c>
      <c r="BO130" s="9">
        <f>VLOOKUP($E130,'ALL-GTK-SD-SMP-SMA-SMK-SLB'!$F$14:$CG$713,'ALL-GTK-SD-SMP-SMA-SMK-SLB'!BP$7,FALSE)</f>
        <v>0</v>
      </c>
      <c r="BP130" s="9">
        <f>VLOOKUP($E130,'ALL-GTK-SD-SMP-SMA-SMK-SLB'!$F$14:$CG$713,'ALL-GTK-SD-SMP-SMA-SMK-SLB'!BQ$7,FALSE)</f>
        <v>0</v>
      </c>
      <c r="BQ130" s="9">
        <f>VLOOKUP($E130,'ALL-GTK-SD-SMP-SMA-SMK-SLB'!$F$14:$CG$713,'ALL-GTK-SD-SMP-SMA-SMK-SLB'!BR$7,FALSE)</f>
        <v>0</v>
      </c>
      <c r="BR130" s="9">
        <f>VLOOKUP($E130,'ALL-GTK-SD-SMP-SMA-SMK-SLB'!$F$14:$CG$713,'ALL-GTK-SD-SMP-SMA-SMK-SLB'!BS$7,FALSE)</f>
        <v>0</v>
      </c>
      <c r="BS130" s="9">
        <f>VLOOKUP($E130,'ALL-GTK-SD-SMP-SMA-SMK-SLB'!$F$14:$CG$713,'ALL-GTK-SD-SMP-SMA-SMK-SLB'!BT$7,FALSE)</f>
        <v>1</v>
      </c>
      <c r="BT130" s="9">
        <f>VLOOKUP($E130,'ALL-GTK-SD-SMP-SMA-SMK-SLB'!$F$14:$CG$713,'ALL-GTK-SD-SMP-SMA-SMK-SLB'!BU$7,FALSE)</f>
        <v>0</v>
      </c>
      <c r="BU130" s="299">
        <f t="shared" si="65"/>
        <v>1</v>
      </c>
      <c r="BV130" s="299">
        <f t="shared" si="66"/>
        <v>0</v>
      </c>
      <c r="BW130" s="44">
        <f t="shared" si="67"/>
        <v>1</v>
      </c>
      <c r="BX130" s="44">
        <f t="shared" si="68"/>
        <v>0</v>
      </c>
      <c r="BY130" s="11">
        <f t="shared" si="69"/>
        <v>1</v>
      </c>
      <c r="BZ130" s="14">
        <f t="shared" si="70"/>
        <v>3</v>
      </c>
      <c r="CA130" s="14">
        <f t="shared" si="71"/>
        <v>6</v>
      </c>
      <c r="CB130" s="13">
        <f t="shared" si="72"/>
        <v>1</v>
      </c>
      <c r="CC130" s="13">
        <f t="shared" si="73"/>
        <v>0</v>
      </c>
      <c r="CD130" s="312">
        <f t="shared" si="74"/>
        <v>4</v>
      </c>
      <c r="CE130" s="312">
        <f t="shared" si="75"/>
        <v>6</v>
      </c>
      <c r="CF130" s="313">
        <f t="shared" si="76"/>
        <v>10</v>
      </c>
      <c r="CG130" s="302" t="str">
        <f t="shared" si="77"/>
        <v>OK</v>
      </c>
    </row>
    <row r="131" spans="1:85" ht="14.25" x14ac:dyDescent="0.25">
      <c r="A131" s="6">
        <v>119</v>
      </c>
      <c r="B131" s="495">
        <v>119</v>
      </c>
      <c r="C131" s="495" t="s">
        <v>6</v>
      </c>
      <c r="D131" s="496" t="s">
        <v>28</v>
      </c>
      <c r="E131" s="626">
        <v>20340778</v>
      </c>
      <c r="F131" s="627" t="s">
        <v>386</v>
      </c>
      <c r="G131" s="624" t="s">
        <v>52</v>
      </c>
      <c r="H131" s="9">
        <f>VLOOKUP($E131,'ALL-GTK-SD-SMP-SMA-SMK-SLB'!$F$14:$CG$713,'ALL-GTK-SD-SMP-SMA-SMK-SLB'!I$7,FALSE)</f>
        <v>0</v>
      </c>
      <c r="I131" s="9">
        <f>VLOOKUP($E131,'ALL-GTK-SD-SMP-SMA-SMK-SLB'!$F$14:$CG$713,'ALL-GTK-SD-SMP-SMA-SMK-SLB'!J$7,FALSE)</f>
        <v>0</v>
      </c>
      <c r="J131" s="9">
        <f>VLOOKUP($E131,'ALL-GTK-SD-SMP-SMA-SMK-SLB'!$F$14:$CG$713,'ALL-GTK-SD-SMP-SMA-SMK-SLB'!K$7,FALSE)</f>
        <v>0</v>
      </c>
      <c r="K131" s="9">
        <f>VLOOKUP($E131,'ALL-GTK-SD-SMP-SMA-SMK-SLB'!$F$14:$CG$713,'ALL-GTK-SD-SMP-SMA-SMK-SLB'!L$7,FALSE)</f>
        <v>0</v>
      </c>
      <c r="L131" s="9">
        <f>VLOOKUP($E131,'ALL-GTK-SD-SMP-SMA-SMK-SLB'!$F$14:$CG$713,'ALL-GTK-SD-SMP-SMA-SMK-SLB'!M$7,FALSE)</f>
        <v>0</v>
      </c>
      <c r="M131" s="9">
        <f>VLOOKUP($E131,'ALL-GTK-SD-SMP-SMA-SMK-SLB'!$F$14:$CG$713,'ALL-GTK-SD-SMP-SMA-SMK-SLB'!N$7,FALSE)</f>
        <v>0</v>
      </c>
      <c r="N131" s="9">
        <f>VLOOKUP($E131,'ALL-GTK-SD-SMP-SMA-SMK-SLB'!$F$14:$CG$713,'ALL-GTK-SD-SMP-SMA-SMK-SLB'!O$7,FALSE)</f>
        <v>0</v>
      </c>
      <c r="O131" s="9">
        <f>VLOOKUP($E131,'ALL-GTK-SD-SMP-SMA-SMK-SLB'!$F$14:$CG$713,'ALL-GTK-SD-SMP-SMA-SMK-SLB'!P$7,FALSE)</f>
        <v>4</v>
      </c>
      <c r="P131" s="299">
        <f t="shared" si="42"/>
        <v>0</v>
      </c>
      <c r="Q131" s="299">
        <f t="shared" si="43"/>
        <v>4</v>
      </c>
      <c r="R131" s="300">
        <f t="shared" si="44"/>
        <v>4</v>
      </c>
      <c r="S131" s="9">
        <f>VLOOKUP($E131,'ALL-GTK-SD-SMP-SMA-SMK-SLB'!$F$14:$CG$713,'ALL-GTK-SD-SMP-SMA-SMK-SLB'!T$7,FALSE)</f>
        <v>0</v>
      </c>
      <c r="T131" s="9">
        <f>VLOOKUP($E131,'ALL-GTK-SD-SMP-SMA-SMK-SLB'!$F$14:$CG$713,'ALL-GTK-SD-SMP-SMA-SMK-SLB'!U$7,FALSE)</f>
        <v>0</v>
      </c>
      <c r="U131" s="9">
        <f>VLOOKUP($E131,'ALL-GTK-SD-SMP-SMA-SMK-SLB'!$F$14:$CG$713,'ALL-GTK-SD-SMP-SMA-SMK-SLB'!V$7,FALSE)</f>
        <v>0</v>
      </c>
      <c r="V131" s="9">
        <f>VLOOKUP($E131,'ALL-GTK-SD-SMP-SMA-SMK-SLB'!$F$14:$CG$713,'ALL-GTK-SD-SMP-SMA-SMK-SLB'!W$7,FALSE)</f>
        <v>1</v>
      </c>
      <c r="W131" s="9">
        <f>VLOOKUP($E131,'ALL-GTK-SD-SMP-SMA-SMK-SLB'!$F$14:$CG$713,'ALL-GTK-SD-SMP-SMA-SMK-SLB'!X$7,FALSE)</f>
        <v>1</v>
      </c>
      <c r="X131" s="9">
        <f>VLOOKUP($E131,'ALL-GTK-SD-SMP-SMA-SMK-SLB'!$F$14:$CG$713,'ALL-GTK-SD-SMP-SMA-SMK-SLB'!Y$7,FALSE)</f>
        <v>2</v>
      </c>
      <c r="Y131" s="299">
        <f t="shared" si="45"/>
        <v>1</v>
      </c>
      <c r="Z131" s="299">
        <f t="shared" si="46"/>
        <v>3</v>
      </c>
      <c r="AA131" s="10">
        <f t="shared" si="47"/>
        <v>4</v>
      </c>
      <c r="AB131" s="44">
        <f t="shared" si="48"/>
        <v>1</v>
      </c>
      <c r="AC131" s="44">
        <f t="shared" si="49"/>
        <v>7</v>
      </c>
      <c r="AD131" s="11">
        <f t="shared" si="50"/>
        <v>8</v>
      </c>
      <c r="AE131" s="9">
        <f>VLOOKUP($E131,'ALL-GTK-SD-SMP-SMA-SMK-SLB'!$F$14:$CG$713,'ALL-GTK-SD-SMP-SMA-SMK-SLB'!AF$7,FALSE)</f>
        <v>0</v>
      </c>
      <c r="AF131" s="9">
        <f>VLOOKUP($E131,'ALL-GTK-SD-SMP-SMA-SMK-SLB'!$F$14:$CG$713,'ALL-GTK-SD-SMP-SMA-SMK-SLB'!AG$7,FALSE)</f>
        <v>4</v>
      </c>
      <c r="AG131" s="10">
        <f t="shared" si="51"/>
        <v>4</v>
      </c>
      <c r="AH131" s="9">
        <f>VLOOKUP($E131,'ALL-GTK-SD-SMP-SMA-SMK-SLB'!$F$14:$CG$713,'ALL-GTK-SD-SMP-SMA-SMK-SLB'!AI$7,FALSE)</f>
        <v>1</v>
      </c>
      <c r="AI131" s="9">
        <f>VLOOKUP($E131,'ALL-GTK-SD-SMP-SMA-SMK-SLB'!$F$14:$CG$713,'ALL-GTK-SD-SMP-SMA-SMK-SLB'!AJ$7,FALSE)</f>
        <v>3</v>
      </c>
      <c r="AJ131" s="10">
        <f t="shared" si="52"/>
        <v>4</v>
      </c>
      <c r="AK131" s="44">
        <f t="shared" si="53"/>
        <v>1</v>
      </c>
      <c r="AL131" s="44">
        <f t="shared" si="54"/>
        <v>7</v>
      </c>
      <c r="AM131" s="11">
        <f t="shared" si="55"/>
        <v>8</v>
      </c>
      <c r="AN131" s="299">
        <f>VLOOKUP($E131,'ALL-GTK-SD-SMP-SMA-SMK-SLB'!$F$14:$CG$713,'ALL-GTK-SD-SMP-SMA-SMK-SLB'!AO$7,FALSE)</f>
        <v>0</v>
      </c>
      <c r="AO131" s="299">
        <f>VLOOKUP($E131,'ALL-GTK-SD-SMP-SMA-SMK-SLB'!$F$14:$CG$713,'ALL-GTK-SD-SMP-SMA-SMK-SLB'!AP$7,FALSE)</f>
        <v>0</v>
      </c>
      <c r="AP131" s="9">
        <f>VLOOKUP($E131,'ALL-GTK-SD-SMP-SMA-SMK-SLB'!$F$14:$CG$713,'ALL-GTK-SD-SMP-SMA-SMK-SLB'!AQ$7,FALSE)</f>
        <v>0</v>
      </c>
      <c r="AQ131" s="9">
        <f>VLOOKUP($E131,'ALL-GTK-SD-SMP-SMA-SMK-SLB'!$F$14:$CG$713,'ALL-GTK-SD-SMP-SMA-SMK-SLB'!AR$7,FALSE)</f>
        <v>0</v>
      </c>
      <c r="AR131" s="9">
        <f>VLOOKUP($E131,'ALL-GTK-SD-SMP-SMA-SMK-SLB'!$F$14:$CG$713,'ALL-GTK-SD-SMP-SMA-SMK-SLB'!AS$7,FALSE)</f>
        <v>1</v>
      </c>
      <c r="AS131" s="9">
        <f>VLOOKUP($E131,'ALL-GTK-SD-SMP-SMA-SMK-SLB'!$F$14:$CG$713,'ALL-GTK-SD-SMP-SMA-SMK-SLB'!AT$7,FALSE)</f>
        <v>0</v>
      </c>
      <c r="AT131" s="9">
        <f>VLOOKUP($E131,'ALL-GTK-SD-SMP-SMA-SMK-SLB'!$F$14:$CG$713,'ALL-GTK-SD-SMP-SMA-SMK-SLB'!AU$7,FALSE)</f>
        <v>0</v>
      </c>
      <c r="AU131" s="9">
        <f>VLOOKUP($E131,'ALL-GTK-SD-SMP-SMA-SMK-SLB'!$F$14:$CG$713,'ALL-GTK-SD-SMP-SMA-SMK-SLB'!AV$7,FALSE)</f>
        <v>0</v>
      </c>
      <c r="AV131" s="9">
        <f>VLOOKUP($E131,'ALL-GTK-SD-SMP-SMA-SMK-SLB'!$F$14:$CG$713,'ALL-GTK-SD-SMP-SMA-SMK-SLB'!AW$7,FALSE)</f>
        <v>0</v>
      </c>
      <c r="AW131" s="9">
        <f>VLOOKUP($E131,'ALL-GTK-SD-SMP-SMA-SMK-SLB'!$F$14:$CG$713,'ALL-GTK-SD-SMP-SMA-SMK-SLB'!AX$7,FALSE)</f>
        <v>0</v>
      </c>
      <c r="AX131" s="9">
        <f>VLOOKUP($E131,'ALL-GTK-SD-SMP-SMA-SMK-SLB'!$F$14:$CG$713,'ALL-GTK-SD-SMP-SMA-SMK-SLB'!AY$7,FALSE)</f>
        <v>0</v>
      </c>
      <c r="AY131" s="9">
        <f>VLOOKUP($E131,'ALL-GTK-SD-SMP-SMA-SMK-SLB'!$F$14:$CG$713,'ALL-GTK-SD-SMP-SMA-SMK-SLB'!AZ$7,FALSE)</f>
        <v>7</v>
      </c>
      <c r="AZ131" s="9">
        <f>VLOOKUP($E131,'ALL-GTK-SD-SMP-SMA-SMK-SLB'!$F$14:$CG$713,'ALL-GTK-SD-SMP-SMA-SMK-SLB'!BA$7,FALSE)</f>
        <v>0</v>
      </c>
      <c r="BA131" s="9">
        <f>VLOOKUP($E131,'ALL-GTK-SD-SMP-SMA-SMK-SLB'!$F$14:$CG$713,'ALL-GTK-SD-SMP-SMA-SMK-SLB'!BB$7,FALSE)</f>
        <v>0</v>
      </c>
      <c r="BB131" s="9">
        <f>VLOOKUP($E131,'ALL-GTK-SD-SMP-SMA-SMK-SLB'!$F$14:$CG$713,'ALL-GTK-SD-SMP-SMA-SMK-SLB'!BC$7,FALSE)</f>
        <v>0</v>
      </c>
      <c r="BC131" s="9">
        <f>VLOOKUP($E131,'ALL-GTK-SD-SMP-SMA-SMK-SLB'!$F$14:$CG$713,'ALL-GTK-SD-SMP-SMA-SMK-SLB'!BD$7,FALSE)</f>
        <v>0</v>
      </c>
      <c r="BD131" s="310">
        <f t="shared" si="56"/>
        <v>1</v>
      </c>
      <c r="BE131" s="310">
        <f t="shared" si="57"/>
        <v>0</v>
      </c>
      <c r="BF131" s="10">
        <f t="shared" si="58"/>
        <v>1</v>
      </c>
      <c r="BG131" s="311">
        <f t="shared" si="59"/>
        <v>0</v>
      </c>
      <c r="BH131" s="311">
        <f t="shared" si="60"/>
        <v>7</v>
      </c>
      <c r="BI131" s="10">
        <f t="shared" si="61"/>
        <v>7</v>
      </c>
      <c r="BJ131" s="44">
        <f t="shared" si="62"/>
        <v>1</v>
      </c>
      <c r="BK131" s="44">
        <f t="shared" si="63"/>
        <v>7</v>
      </c>
      <c r="BL131" s="11">
        <f t="shared" si="64"/>
        <v>8</v>
      </c>
      <c r="BM131" s="9">
        <f>VLOOKUP($E131,'ALL-GTK-SD-SMP-SMA-SMK-SLB'!$F$14:$CG$713,'ALL-GTK-SD-SMP-SMA-SMK-SLB'!BN$7,FALSE)</f>
        <v>0</v>
      </c>
      <c r="BN131" s="9">
        <f>VLOOKUP($E131,'ALL-GTK-SD-SMP-SMA-SMK-SLB'!$F$14:$CG$713,'ALL-GTK-SD-SMP-SMA-SMK-SLB'!BO$7,FALSE)</f>
        <v>0</v>
      </c>
      <c r="BO131" s="9">
        <f>VLOOKUP($E131,'ALL-GTK-SD-SMP-SMA-SMK-SLB'!$F$14:$CG$713,'ALL-GTK-SD-SMP-SMA-SMK-SLB'!BP$7,FALSE)</f>
        <v>0</v>
      </c>
      <c r="BP131" s="9">
        <f>VLOOKUP($E131,'ALL-GTK-SD-SMP-SMA-SMK-SLB'!$F$14:$CG$713,'ALL-GTK-SD-SMP-SMA-SMK-SLB'!BQ$7,FALSE)</f>
        <v>0</v>
      </c>
      <c r="BQ131" s="9">
        <f>VLOOKUP($E131,'ALL-GTK-SD-SMP-SMA-SMK-SLB'!$F$14:$CG$713,'ALL-GTK-SD-SMP-SMA-SMK-SLB'!BR$7,FALSE)</f>
        <v>0</v>
      </c>
      <c r="BR131" s="9">
        <f>VLOOKUP($E131,'ALL-GTK-SD-SMP-SMA-SMK-SLB'!$F$14:$CG$713,'ALL-GTK-SD-SMP-SMA-SMK-SLB'!BS$7,FALSE)</f>
        <v>0</v>
      </c>
      <c r="BS131" s="9">
        <f>VLOOKUP($E131,'ALL-GTK-SD-SMP-SMA-SMK-SLB'!$F$14:$CG$713,'ALL-GTK-SD-SMP-SMA-SMK-SLB'!BT$7,FALSE)</f>
        <v>0</v>
      </c>
      <c r="BT131" s="9">
        <f>VLOOKUP($E131,'ALL-GTK-SD-SMP-SMA-SMK-SLB'!$F$14:$CG$713,'ALL-GTK-SD-SMP-SMA-SMK-SLB'!BU$7,FALSE)</f>
        <v>0</v>
      </c>
      <c r="BU131" s="299">
        <f t="shared" si="65"/>
        <v>0</v>
      </c>
      <c r="BV131" s="299">
        <f t="shared" si="66"/>
        <v>0</v>
      </c>
      <c r="BW131" s="44">
        <f t="shared" si="67"/>
        <v>0</v>
      </c>
      <c r="BX131" s="44">
        <f t="shared" si="68"/>
        <v>0</v>
      </c>
      <c r="BY131" s="11">
        <f t="shared" si="69"/>
        <v>0</v>
      </c>
      <c r="BZ131" s="14">
        <f t="shared" si="70"/>
        <v>1</v>
      </c>
      <c r="CA131" s="14">
        <f t="shared" si="71"/>
        <v>7</v>
      </c>
      <c r="CB131" s="13">
        <f t="shared" si="72"/>
        <v>0</v>
      </c>
      <c r="CC131" s="13">
        <f t="shared" si="73"/>
        <v>0</v>
      </c>
      <c r="CD131" s="312">
        <f t="shared" si="74"/>
        <v>1</v>
      </c>
      <c r="CE131" s="312">
        <f t="shared" si="75"/>
        <v>7</v>
      </c>
      <c r="CF131" s="313">
        <f t="shared" si="76"/>
        <v>8</v>
      </c>
      <c r="CG131" s="302" t="str">
        <f t="shared" si="77"/>
        <v>OK</v>
      </c>
    </row>
    <row r="132" spans="1:85" ht="14.25" x14ac:dyDescent="0.25">
      <c r="A132" s="6">
        <v>120</v>
      </c>
      <c r="B132" s="495">
        <v>120</v>
      </c>
      <c r="C132" s="495" t="s">
        <v>6</v>
      </c>
      <c r="D132" s="496" t="s">
        <v>28</v>
      </c>
      <c r="E132" s="626">
        <v>20319905</v>
      </c>
      <c r="F132" s="627" t="s">
        <v>387</v>
      </c>
      <c r="G132" s="624" t="s">
        <v>52</v>
      </c>
      <c r="H132" s="9">
        <f>VLOOKUP($E132,'ALL-GTK-SD-SMP-SMA-SMK-SLB'!$F$14:$CG$713,'ALL-GTK-SD-SMP-SMA-SMK-SLB'!I$7,FALSE)</f>
        <v>0</v>
      </c>
      <c r="I132" s="9">
        <f>VLOOKUP($E132,'ALL-GTK-SD-SMP-SMA-SMK-SLB'!$F$14:$CG$713,'ALL-GTK-SD-SMP-SMA-SMK-SLB'!J$7,FALSE)</f>
        <v>0</v>
      </c>
      <c r="J132" s="9">
        <f>VLOOKUP($E132,'ALL-GTK-SD-SMP-SMA-SMK-SLB'!$F$14:$CG$713,'ALL-GTK-SD-SMP-SMA-SMK-SLB'!K$7,FALSE)</f>
        <v>0</v>
      </c>
      <c r="K132" s="9">
        <f>VLOOKUP($E132,'ALL-GTK-SD-SMP-SMA-SMK-SLB'!$F$14:$CG$713,'ALL-GTK-SD-SMP-SMA-SMK-SLB'!L$7,FALSE)</f>
        <v>0</v>
      </c>
      <c r="L132" s="9">
        <f>VLOOKUP($E132,'ALL-GTK-SD-SMP-SMA-SMK-SLB'!$F$14:$CG$713,'ALL-GTK-SD-SMP-SMA-SMK-SLB'!M$7,FALSE)</f>
        <v>1</v>
      </c>
      <c r="M132" s="9">
        <f>VLOOKUP($E132,'ALL-GTK-SD-SMP-SMA-SMK-SLB'!$F$14:$CG$713,'ALL-GTK-SD-SMP-SMA-SMK-SLB'!N$7,FALSE)</f>
        <v>1</v>
      </c>
      <c r="N132" s="9">
        <f>VLOOKUP($E132,'ALL-GTK-SD-SMP-SMA-SMK-SLB'!$F$14:$CG$713,'ALL-GTK-SD-SMP-SMA-SMK-SLB'!O$7,FALSE)</f>
        <v>1</v>
      </c>
      <c r="O132" s="9">
        <f>VLOOKUP($E132,'ALL-GTK-SD-SMP-SMA-SMK-SLB'!$F$14:$CG$713,'ALL-GTK-SD-SMP-SMA-SMK-SLB'!P$7,FALSE)</f>
        <v>2</v>
      </c>
      <c r="P132" s="299">
        <f t="shared" si="42"/>
        <v>2</v>
      </c>
      <c r="Q132" s="299">
        <f t="shared" si="43"/>
        <v>3</v>
      </c>
      <c r="R132" s="300">
        <f t="shared" si="44"/>
        <v>5</v>
      </c>
      <c r="S132" s="9">
        <f>VLOOKUP($E132,'ALL-GTK-SD-SMP-SMA-SMK-SLB'!$F$14:$CG$713,'ALL-GTK-SD-SMP-SMA-SMK-SLB'!T$7,FALSE)</f>
        <v>0</v>
      </c>
      <c r="T132" s="9">
        <f>VLOOKUP($E132,'ALL-GTK-SD-SMP-SMA-SMK-SLB'!$F$14:$CG$713,'ALL-GTK-SD-SMP-SMA-SMK-SLB'!U$7,FALSE)</f>
        <v>0</v>
      </c>
      <c r="U132" s="9">
        <f>VLOOKUP($E132,'ALL-GTK-SD-SMP-SMA-SMK-SLB'!$F$14:$CG$713,'ALL-GTK-SD-SMP-SMA-SMK-SLB'!V$7,FALSE)</f>
        <v>0</v>
      </c>
      <c r="V132" s="9">
        <f>VLOOKUP($E132,'ALL-GTK-SD-SMP-SMA-SMK-SLB'!$F$14:$CG$713,'ALL-GTK-SD-SMP-SMA-SMK-SLB'!W$7,FALSE)</f>
        <v>0</v>
      </c>
      <c r="W132" s="9">
        <f>VLOOKUP($E132,'ALL-GTK-SD-SMP-SMA-SMK-SLB'!$F$14:$CG$713,'ALL-GTK-SD-SMP-SMA-SMK-SLB'!X$7,FALSE)</f>
        <v>1</v>
      </c>
      <c r="X132" s="9">
        <f>VLOOKUP($E132,'ALL-GTK-SD-SMP-SMA-SMK-SLB'!$F$14:$CG$713,'ALL-GTK-SD-SMP-SMA-SMK-SLB'!Y$7,FALSE)</f>
        <v>2</v>
      </c>
      <c r="Y132" s="299">
        <f t="shared" si="45"/>
        <v>1</v>
      </c>
      <c r="Z132" s="299">
        <f t="shared" si="46"/>
        <v>2</v>
      </c>
      <c r="AA132" s="10">
        <f t="shared" si="47"/>
        <v>3</v>
      </c>
      <c r="AB132" s="44">
        <f t="shared" si="48"/>
        <v>3</v>
      </c>
      <c r="AC132" s="44">
        <f t="shared" si="49"/>
        <v>5</v>
      </c>
      <c r="AD132" s="11">
        <f t="shared" si="50"/>
        <v>8</v>
      </c>
      <c r="AE132" s="9">
        <f>VLOOKUP($E132,'ALL-GTK-SD-SMP-SMA-SMK-SLB'!$F$14:$CG$713,'ALL-GTK-SD-SMP-SMA-SMK-SLB'!AF$7,FALSE)</f>
        <v>1</v>
      </c>
      <c r="AF132" s="9">
        <f>VLOOKUP($E132,'ALL-GTK-SD-SMP-SMA-SMK-SLB'!$F$14:$CG$713,'ALL-GTK-SD-SMP-SMA-SMK-SLB'!AG$7,FALSE)</f>
        <v>3</v>
      </c>
      <c r="AG132" s="10">
        <f t="shared" si="51"/>
        <v>4</v>
      </c>
      <c r="AH132" s="9">
        <f>VLOOKUP($E132,'ALL-GTK-SD-SMP-SMA-SMK-SLB'!$F$14:$CG$713,'ALL-GTK-SD-SMP-SMA-SMK-SLB'!AI$7,FALSE)</f>
        <v>2</v>
      </c>
      <c r="AI132" s="9">
        <f>VLOOKUP($E132,'ALL-GTK-SD-SMP-SMA-SMK-SLB'!$F$14:$CG$713,'ALL-GTK-SD-SMP-SMA-SMK-SLB'!AJ$7,FALSE)</f>
        <v>2</v>
      </c>
      <c r="AJ132" s="10">
        <f t="shared" si="52"/>
        <v>4</v>
      </c>
      <c r="AK132" s="44">
        <f t="shared" si="53"/>
        <v>3</v>
      </c>
      <c r="AL132" s="44">
        <f t="shared" si="54"/>
        <v>5</v>
      </c>
      <c r="AM132" s="11">
        <f t="shared" si="55"/>
        <v>8</v>
      </c>
      <c r="AN132" s="299">
        <f>VLOOKUP($E132,'ALL-GTK-SD-SMP-SMA-SMK-SLB'!$F$14:$CG$713,'ALL-GTK-SD-SMP-SMA-SMK-SLB'!AO$7,FALSE)</f>
        <v>0</v>
      </c>
      <c r="AO132" s="299">
        <f>VLOOKUP($E132,'ALL-GTK-SD-SMP-SMA-SMK-SLB'!$F$14:$CG$713,'ALL-GTK-SD-SMP-SMA-SMK-SLB'!AP$7,FALSE)</f>
        <v>0</v>
      </c>
      <c r="AP132" s="9">
        <f>VLOOKUP($E132,'ALL-GTK-SD-SMP-SMA-SMK-SLB'!$F$14:$CG$713,'ALL-GTK-SD-SMP-SMA-SMK-SLB'!AQ$7,FALSE)</f>
        <v>0</v>
      </c>
      <c r="AQ132" s="9">
        <f>VLOOKUP($E132,'ALL-GTK-SD-SMP-SMA-SMK-SLB'!$F$14:$CG$713,'ALL-GTK-SD-SMP-SMA-SMK-SLB'!AR$7,FALSE)</f>
        <v>0</v>
      </c>
      <c r="AR132" s="9">
        <f>VLOOKUP($E132,'ALL-GTK-SD-SMP-SMA-SMK-SLB'!$F$14:$CG$713,'ALL-GTK-SD-SMP-SMA-SMK-SLB'!AS$7,FALSE)</f>
        <v>0</v>
      </c>
      <c r="AS132" s="9">
        <f>VLOOKUP($E132,'ALL-GTK-SD-SMP-SMA-SMK-SLB'!$F$14:$CG$713,'ALL-GTK-SD-SMP-SMA-SMK-SLB'!AT$7,FALSE)</f>
        <v>0</v>
      </c>
      <c r="AT132" s="9">
        <f>VLOOKUP($E132,'ALL-GTK-SD-SMP-SMA-SMK-SLB'!$F$14:$CG$713,'ALL-GTK-SD-SMP-SMA-SMK-SLB'!AU$7,FALSE)</f>
        <v>0</v>
      </c>
      <c r="AU132" s="9">
        <f>VLOOKUP($E132,'ALL-GTK-SD-SMP-SMA-SMK-SLB'!$F$14:$CG$713,'ALL-GTK-SD-SMP-SMA-SMK-SLB'!AV$7,FALSE)</f>
        <v>0</v>
      </c>
      <c r="AV132" s="9">
        <f>VLOOKUP($E132,'ALL-GTK-SD-SMP-SMA-SMK-SLB'!$F$14:$CG$713,'ALL-GTK-SD-SMP-SMA-SMK-SLB'!AW$7,FALSE)</f>
        <v>0</v>
      </c>
      <c r="AW132" s="9">
        <f>VLOOKUP($E132,'ALL-GTK-SD-SMP-SMA-SMK-SLB'!$F$14:$CG$713,'ALL-GTK-SD-SMP-SMA-SMK-SLB'!AX$7,FALSE)</f>
        <v>0</v>
      </c>
      <c r="AX132" s="9">
        <f>VLOOKUP($E132,'ALL-GTK-SD-SMP-SMA-SMK-SLB'!$F$14:$CG$713,'ALL-GTK-SD-SMP-SMA-SMK-SLB'!AY$7,FALSE)</f>
        <v>3</v>
      </c>
      <c r="AY132" s="9">
        <f>VLOOKUP($E132,'ALL-GTK-SD-SMP-SMA-SMK-SLB'!$F$14:$CG$713,'ALL-GTK-SD-SMP-SMA-SMK-SLB'!AZ$7,FALSE)</f>
        <v>5</v>
      </c>
      <c r="AZ132" s="9">
        <f>VLOOKUP($E132,'ALL-GTK-SD-SMP-SMA-SMK-SLB'!$F$14:$CG$713,'ALL-GTK-SD-SMP-SMA-SMK-SLB'!BA$7,FALSE)</f>
        <v>0</v>
      </c>
      <c r="BA132" s="9">
        <f>VLOOKUP($E132,'ALL-GTK-SD-SMP-SMA-SMK-SLB'!$F$14:$CG$713,'ALL-GTK-SD-SMP-SMA-SMK-SLB'!BB$7,FALSE)</f>
        <v>0</v>
      </c>
      <c r="BB132" s="9">
        <f>VLOOKUP($E132,'ALL-GTK-SD-SMP-SMA-SMK-SLB'!$F$14:$CG$713,'ALL-GTK-SD-SMP-SMA-SMK-SLB'!BC$7,FALSE)</f>
        <v>0</v>
      </c>
      <c r="BC132" s="9">
        <f>VLOOKUP($E132,'ALL-GTK-SD-SMP-SMA-SMK-SLB'!$F$14:$CG$713,'ALL-GTK-SD-SMP-SMA-SMK-SLB'!BD$7,FALSE)</f>
        <v>0</v>
      </c>
      <c r="BD132" s="310">
        <f t="shared" si="56"/>
        <v>0</v>
      </c>
      <c r="BE132" s="310">
        <f t="shared" si="57"/>
        <v>0</v>
      </c>
      <c r="BF132" s="10">
        <f t="shared" si="58"/>
        <v>0</v>
      </c>
      <c r="BG132" s="311">
        <f t="shared" si="59"/>
        <v>3</v>
      </c>
      <c r="BH132" s="311">
        <f t="shared" si="60"/>
        <v>5</v>
      </c>
      <c r="BI132" s="10">
        <f t="shared" si="61"/>
        <v>8</v>
      </c>
      <c r="BJ132" s="44">
        <f t="shared" si="62"/>
        <v>3</v>
      </c>
      <c r="BK132" s="44">
        <f t="shared" si="63"/>
        <v>5</v>
      </c>
      <c r="BL132" s="11">
        <f t="shared" si="64"/>
        <v>8</v>
      </c>
      <c r="BM132" s="9">
        <f>VLOOKUP($E132,'ALL-GTK-SD-SMP-SMA-SMK-SLB'!$F$14:$CG$713,'ALL-GTK-SD-SMP-SMA-SMK-SLB'!BN$7,FALSE)</f>
        <v>0</v>
      </c>
      <c r="BN132" s="9">
        <f>VLOOKUP($E132,'ALL-GTK-SD-SMP-SMA-SMK-SLB'!$F$14:$CG$713,'ALL-GTK-SD-SMP-SMA-SMK-SLB'!BO$7,FALSE)</f>
        <v>0</v>
      </c>
      <c r="BO132" s="9">
        <f>VLOOKUP($E132,'ALL-GTK-SD-SMP-SMA-SMK-SLB'!$F$14:$CG$713,'ALL-GTK-SD-SMP-SMA-SMK-SLB'!BP$7,FALSE)</f>
        <v>0</v>
      </c>
      <c r="BP132" s="9">
        <f>VLOOKUP($E132,'ALL-GTK-SD-SMP-SMA-SMK-SLB'!$F$14:$CG$713,'ALL-GTK-SD-SMP-SMA-SMK-SLB'!BQ$7,FALSE)</f>
        <v>0</v>
      </c>
      <c r="BQ132" s="9">
        <f>VLOOKUP($E132,'ALL-GTK-SD-SMP-SMA-SMK-SLB'!$F$14:$CG$713,'ALL-GTK-SD-SMP-SMA-SMK-SLB'!BR$7,FALSE)</f>
        <v>0</v>
      </c>
      <c r="BR132" s="9">
        <f>VLOOKUP($E132,'ALL-GTK-SD-SMP-SMA-SMK-SLB'!$F$14:$CG$713,'ALL-GTK-SD-SMP-SMA-SMK-SLB'!BS$7,FALSE)</f>
        <v>0</v>
      </c>
      <c r="BS132" s="9">
        <f>VLOOKUP($E132,'ALL-GTK-SD-SMP-SMA-SMK-SLB'!$F$14:$CG$713,'ALL-GTK-SD-SMP-SMA-SMK-SLB'!BT$7,FALSE)</f>
        <v>0</v>
      </c>
      <c r="BT132" s="9">
        <f>VLOOKUP($E132,'ALL-GTK-SD-SMP-SMA-SMK-SLB'!$F$14:$CG$713,'ALL-GTK-SD-SMP-SMA-SMK-SLB'!BU$7,FALSE)</f>
        <v>0</v>
      </c>
      <c r="BU132" s="299">
        <f t="shared" si="65"/>
        <v>0</v>
      </c>
      <c r="BV132" s="299">
        <f t="shared" si="66"/>
        <v>0</v>
      </c>
      <c r="BW132" s="44">
        <f t="shared" si="67"/>
        <v>0</v>
      </c>
      <c r="BX132" s="44">
        <f t="shared" si="68"/>
        <v>0</v>
      </c>
      <c r="BY132" s="11">
        <f t="shared" si="69"/>
        <v>0</v>
      </c>
      <c r="BZ132" s="14">
        <f t="shared" si="70"/>
        <v>3</v>
      </c>
      <c r="CA132" s="14">
        <f t="shared" si="71"/>
        <v>5</v>
      </c>
      <c r="CB132" s="13">
        <f t="shared" si="72"/>
        <v>0</v>
      </c>
      <c r="CC132" s="13">
        <f t="shared" si="73"/>
        <v>0</v>
      </c>
      <c r="CD132" s="312">
        <f t="shared" si="74"/>
        <v>3</v>
      </c>
      <c r="CE132" s="312">
        <f t="shared" si="75"/>
        <v>5</v>
      </c>
      <c r="CF132" s="313">
        <f t="shared" si="76"/>
        <v>8</v>
      </c>
      <c r="CG132" s="302" t="str">
        <f t="shared" si="77"/>
        <v>OK</v>
      </c>
    </row>
    <row r="133" spans="1:85" ht="14.25" x14ac:dyDescent="0.25">
      <c r="A133" s="6">
        <v>121</v>
      </c>
      <c r="B133" s="495">
        <v>121</v>
      </c>
      <c r="C133" s="495" t="s">
        <v>6</v>
      </c>
      <c r="D133" s="496" t="s">
        <v>28</v>
      </c>
      <c r="E133" s="626">
        <v>20319225</v>
      </c>
      <c r="F133" s="627" t="s">
        <v>388</v>
      </c>
      <c r="G133" s="624" t="s">
        <v>52</v>
      </c>
      <c r="H133" s="9">
        <f>VLOOKUP($E133,'ALL-GTK-SD-SMP-SMA-SMK-SLB'!$F$14:$CG$713,'ALL-GTK-SD-SMP-SMA-SMK-SLB'!I$7,FALSE)</f>
        <v>0</v>
      </c>
      <c r="I133" s="9">
        <f>VLOOKUP($E133,'ALL-GTK-SD-SMP-SMA-SMK-SLB'!$F$14:$CG$713,'ALL-GTK-SD-SMP-SMA-SMK-SLB'!J$7,FALSE)</f>
        <v>0</v>
      </c>
      <c r="J133" s="9">
        <f>VLOOKUP($E133,'ALL-GTK-SD-SMP-SMA-SMK-SLB'!$F$14:$CG$713,'ALL-GTK-SD-SMP-SMA-SMK-SLB'!K$7,FALSE)</f>
        <v>0</v>
      </c>
      <c r="K133" s="9">
        <f>VLOOKUP($E133,'ALL-GTK-SD-SMP-SMA-SMK-SLB'!$F$14:$CG$713,'ALL-GTK-SD-SMP-SMA-SMK-SLB'!L$7,FALSE)</f>
        <v>0</v>
      </c>
      <c r="L133" s="9">
        <f>VLOOKUP($E133,'ALL-GTK-SD-SMP-SMA-SMK-SLB'!$F$14:$CG$713,'ALL-GTK-SD-SMP-SMA-SMK-SLB'!M$7,FALSE)</f>
        <v>0</v>
      </c>
      <c r="M133" s="9">
        <f>VLOOKUP($E133,'ALL-GTK-SD-SMP-SMA-SMK-SLB'!$F$14:$CG$713,'ALL-GTK-SD-SMP-SMA-SMK-SLB'!N$7,FALSE)</f>
        <v>1</v>
      </c>
      <c r="N133" s="9">
        <f>VLOOKUP($E133,'ALL-GTK-SD-SMP-SMA-SMK-SLB'!$F$14:$CG$713,'ALL-GTK-SD-SMP-SMA-SMK-SLB'!O$7,FALSE)</f>
        <v>1</v>
      </c>
      <c r="O133" s="9">
        <f>VLOOKUP($E133,'ALL-GTK-SD-SMP-SMA-SMK-SLB'!$F$14:$CG$713,'ALL-GTK-SD-SMP-SMA-SMK-SLB'!P$7,FALSE)</f>
        <v>4</v>
      </c>
      <c r="P133" s="299">
        <f t="shared" si="42"/>
        <v>1</v>
      </c>
      <c r="Q133" s="299">
        <f t="shared" si="43"/>
        <v>5</v>
      </c>
      <c r="R133" s="300">
        <f t="shared" si="44"/>
        <v>6</v>
      </c>
      <c r="S133" s="9">
        <f>VLOOKUP($E133,'ALL-GTK-SD-SMP-SMA-SMK-SLB'!$F$14:$CG$713,'ALL-GTK-SD-SMP-SMA-SMK-SLB'!T$7,FALSE)</f>
        <v>0</v>
      </c>
      <c r="T133" s="9">
        <f>VLOOKUP($E133,'ALL-GTK-SD-SMP-SMA-SMK-SLB'!$F$14:$CG$713,'ALL-GTK-SD-SMP-SMA-SMK-SLB'!U$7,FALSE)</f>
        <v>0</v>
      </c>
      <c r="U133" s="9">
        <f>VLOOKUP($E133,'ALL-GTK-SD-SMP-SMA-SMK-SLB'!$F$14:$CG$713,'ALL-GTK-SD-SMP-SMA-SMK-SLB'!V$7,FALSE)</f>
        <v>1</v>
      </c>
      <c r="V133" s="9">
        <f>VLOOKUP($E133,'ALL-GTK-SD-SMP-SMA-SMK-SLB'!$F$14:$CG$713,'ALL-GTK-SD-SMP-SMA-SMK-SLB'!W$7,FALSE)</f>
        <v>1</v>
      </c>
      <c r="W133" s="9">
        <f>VLOOKUP($E133,'ALL-GTK-SD-SMP-SMA-SMK-SLB'!$F$14:$CG$713,'ALL-GTK-SD-SMP-SMA-SMK-SLB'!X$7,FALSE)</f>
        <v>0</v>
      </c>
      <c r="X133" s="9">
        <f>VLOOKUP($E133,'ALL-GTK-SD-SMP-SMA-SMK-SLB'!$F$14:$CG$713,'ALL-GTK-SD-SMP-SMA-SMK-SLB'!Y$7,FALSE)</f>
        <v>0</v>
      </c>
      <c r="Y133" s="299">
        <f t="shared" si="45"/>
        <v>1</v>
      </c>
      <c r="Z133" s="299">
        <f t="shared" si="46"/>
        <v>1</v>
      </c>
      <c r="AA133" s="10">
        <f t="shared" si="47"/>
        <v>2</v>
      </c>
      <c r="AB133" s="44">
        <f t="shared" si="48"/>
        <v>2</v>
      </c>
      <c r="AC133" s="44">
        <f t="shared" si="49"/>
        <v>6</v>
      </c>
      <c r="AD133" s="11">
        <f t="shared" si="50"/>
        <v>8</v>
      </c>
      <c r="AE133" s="9">
        <f>VLOOKUP($E133,'ALL-GTK-SD-SMP-SMA-SMK-SLB'!$F$14:$CG$713,'ALL-GTK-SD-SMP-SMA-SMK-SLB'!AF$7,FALSE)</f>
        <v>0</v>
      </c>
      <c r="AF133" s="9">
        <f>VLOOKUP($E133,'ALL-GTK-SD-SMP-SMA-SMK-SLB'!$F$14:$CG$713,'ALL-GTK-SD-SMP-SMA-SMK-SLB'!AG$7,FALSE)</f>
        <v>3</v>
      </c>
      <c r="AG133" s="10">
        <f t="shared" si="51"/>
        <v>3</v>
      </c>
      <c r="AH133" s="9">
        <f>VLOOKUP($E133,'ALL-GTK-SD-SMP-SMA-SMK-SLB'!$F$14:$CG$713,'ALL-GTK-SD-SMP-SMA-SMK-SLB'!AI$7,FALSE)</f>
        <v>2</v>
      </c>
      <c r="AI133" s="9">
        <f>VLOOKUP($E133,'ALL-GTK-SD-SMP-SMA-SMK-SLB'!$F$14:$CG$713,'ALL-GTK-SD-SMP-SMA-SMK-SLB'!AJ$7,FALSE)</f>
        <v>3</v>
      </c>
      <c r="AJ133" s="10">
        <f t="shared" si="52"/>
        <v>5</v>
      </c>
      <c r="AK133" s="44">
        <f t="shared" si="53"/>
        <v>2</v>
      </c>
      <c r="AL133" s="44">
        <f t="shared" si="54"/>
        <v>6</v>
      </c>
      <c r="AM133" s="11">
        <f t="shared" si="55"/>
        <v>8</v>
      </c>
      <c r="AN133" s="299">
        <f>VLOOKUP($E133,'ALL-GTK-SD-SMP-SMA-SMK-SLB'!$F$14:$CG$713,'ALL-GTK-SD-SMP-SMA-SMK-SLB'!AO$7,FALSE)</f>
        <v>0</v>
      </c>
      <c r="AO133" s="299">
        <f>VLOOKUP($E133,'ALL-GTK-SD-SMP-SMA-SMK-SLB'!$F$14:$CG$713,'ALL-GTK-SD-SMP-SMA-SMK-SLB'!AP$7,FALSE)</f>
        <v>0</v>
      </c>
      <c r="AP133" s="9">
        <f>VLOOKUP($E133,'ALL-GTK-SD-SMP-SMA-SMK-SLB'!$F$14:$CG$713,'ALL-GTK-SD-SMP-SMA-SMK-SLB'!AQ$7,FALSE)</f>
        <v>0</v>
      </c>
      <c r="AQ133" s="9">
        <f>VLOOKUP($E133,'ALL-GTK-SD-SMP-SMA-SMK-SLB'!$F$14:$CG$713,'ALL-GTK-SD-SMP-SMA-SMK-SLB'!AR$7,FALSE)</f>
        <v>0</v>
      </c>
      <c r="AR133" s="9">
        <f>VLOOKUP($E133,'ALL-GTK-SD-SMP-SMA-SMK-SLB'!$F$14:$CG$713,'ALL-GTK-SD-SMP-SMA-SMK-SLB'!AS$7,FALSE)</f>
        <v>0</v>
      </c>
      <c r="AS133" s="9">
        <f>VLOOKUP($E133,'ALL-GTK-SD-SMP-SMA-SMK-SLB'!$F$14:$CG$713,'ALL-GTK-SD-SMP-SMA-SMK-SLB'!AT$7,FALSE)</f>
        <v>0</v>
      </c>
      <c r="AT133" s="9">
        <f>VLOOKUP($E133,'ALL-GTK-SD-SMP-SMA-SMK-SLB'!$F$14:$CG$713,'ALL-GTK-SD-SMP-SMA-SMK-SLB'!AU$7,FALSE)</f>
        <v>0</v>
      </c>
      <c r="AU133" s="9">
        <f>VLOOKUP($E133,'ALL-GTK-SD-SMP-SMA-SMK-SLB'!$F$14:$CG$713,'ALL-GTK-SD-SMP-SMA-SMK-SLB'!AV$7,FALSE)</f>
        <v>0</v>
      </c>
      <c r="AV133" s="9">
        <f>VLOOKUP($E133,'ALL-GTK-SD-SMP-SMA-SMK-SLB'!$F$14:$CG$713,'ALL-GTK-SD-SMP-SMA-SMK-SLB'!AW$7,FALSE)</f>
        <v>0</v>
      </c>
      <c r="AW133" s="9">
        <f>VLOOKUP($E133,'ALL-GTK-SD-SMP-SMA-SMK-SLB'!$F$14:$CG$713,'ALL-GTK-SD-SMP-SMA-SMK-SLB'!AX$7,FALSE)</f>
        <v>0</v>
      </c>
      <c r="AX133" s="9">
        <f>VLOOKUP($E133,'ALL-GTK-SD-SMP-SMA-SMK-SLB'!$F$14:$CG$713,'ALL-GTK-SD-SMP-SMA-SMK-SLB'!AY$7,FALSE)</f>
        <v>2</v>
      </c>
      <c r="AY133" s="9">
        <f>VLOOKUP($E133,'ALL-GTK-SD-SMP-SMA-SMK-SLB'!$F$14:$CG$713,'ALL-GTK-SD-SMP-SMA-SMK-SLB'!AZ$7,FALSE)</f>
        <v>6</v>
      </c>
      <c r="AZ133" s="9">
        <f>VLOOKUP($E133,'ALL-GTK-SD-SMP-SMA-SMK-SLB'!$F$14:$CG$713,'ALL-GTK-SD-SMP-SMA-SMK-SLB'!BA$7,FALSE)</f>
        <v>0</v>
      </c>
      <c r="BA133" s="9">
        <f>VLOOKUP($E133,'ALL-GTK-SD-SMP-SMA-SMK-SLB'!$F$14:$CG$713,'ALL-GTK-SD-SMP-SMA-SMK-SLB'!BB$7,FALSE)</f>
        <v>0</v>
      </c>
      <c r="BB133" s="9">
        <f>VLOOKUP($E133,'ALL-GTK-SD-SMP-SMA-SMK-SLB'!$F$14:$CG$713,'ALL-GTK-SD-SMP-SMA-SMK-SLB'!BC$7,FALSE)</f>
        <v>0</v>
      </c>
      <c r="BC133" s="9">
        <f>VLOOKUP($E133,'ALL-GTK-SD-SMP-SMA-SMK-SLB'!$F$14:$CG$713,'ALL-GTK-SD-SMP-SMA-SMK-SLB'!BD$7,FALSE)</f>
        <v>0</v>
      </c>
      <c r="BD133" s="310">
        <f t="shared" si="56"/>
        <v>0</v>
      </c>
      <c r="BE133" s="310">
        <f t="shared" si="57"/>
        <v>0</v>
      </c>
      <c r="BF133" s="10">
        <f t="shared" si="58"/>
        <v>0</v>
      </c>
      <c r="BG133" s="311">
        <f t="shared" si="59"/>
        <v>2</v>
      </c>
      <c r="BH133" s="311">
        <f t="shared" si="60"/>
        <v>6</v>
      </c>
      <c r="BI133" s="10">
        <f t="shared" si="61"/>
        <v>8</v>
      </c>
      <c r="BJ133" s="44">
        <f t="shared" si="62"/>
        <v>2</v>
      </c>
      <c r="BK133" s="44">
        <f t="shared" si="63"/>
        <v>6</v>
      </c>
      <c r="BL133" s="11">
        <f t="shared" si="64"/>
        <v>8</v>
      </c>
      <c r="BM133" s="9">
        <f>VLOOKUP($E133,'ALL-GTK-SD-SMP-SMA-SMK-SLB'!$F$14:$CG$713,'ALL-GTK-SD-SMP-SMA-SMK-SLB'!BN$7,FALSE)</f>
        <v>0</v>
      </c>
      <c r="BN133" s="9">
        <f>VLOOKUP($E133,'ALL-GTK-SD-SMP-SMA-SMK-SLB'!$F$14:$CG$713,'ALL-GTK-SD-SMP-SMA-SMK-SLB'!BO$7,FALSE)</f>
        <v>0</v>
      </c>
      <c r="BO133" s="9">
        <f>VLOOKUP($E133,'ALL-GTK-SD-SMP-SMA-SMK-SLB'!$F$14:$CG$713,'ALL-GTK-SD-SMP-SMA-SMK-SLB'!BP$7,FALSE)</f>
        <v>0</v>
      </c>
      <c r="BP133" s="9">
        <f>VLOOKUP($E133,'ALL-GTK-SD-SMP-SMA-SMK-SLB'!$F$14:$CG$713,'ALL-GTK-SD-SMP-SMA-SMK-SLB'!BQ$7,FALSE)</f>
        <v>0</v>
      </c>
      <c r="BQ133" s="9">
        <f>VLOOKUP($E133,'ALL-GTK-SD-SMP-SMA-SMK-SLB'!$F$14:$CG$713,'ALL-GTK-SD-SMP-SMA-SMK-SLB'!BR$7,FALSE)</f>
        <v>0</v>
      </c>
      <c r="BR133" s="9">
        <f>VLOOKUP($E133,'ALL-GTK-SD-SMP-SMA-SMK-SLB'!$F$14:$CG$713,'ALL-GTK-SD-SMP-SMA-SMK-SLB'!BS$7,FALSE)</f>
        <v>0</v>
      </c>
      <c r="BS133" s="9">
        <f>VLOOKUP($E133,'ALL-GTK-SD-SMP-SMA-SMK-SLB'!$F$14:$CG$713,'ALL-GTK-SD-SMP-SMA-SMK-SLB'!BT$7,FALSE)</f>
        <v>0</v>
      </c>
      <c r="BT133" s="9">
        <f>VLOOKUP($E133,'ALL-GTK-SD-SMP-SMA-SMK-SLB'!$F$14:$CG$713,'ALL-GTK-SD-SMP-SMA-SMK-SLB'!BU$7,FALSE)</f>
        <v>0</v>
      </c>
      <c r="BU133" s="299">
        <f t="shared" si="65"/>
        <v>0</v>
      </c>
      <c r="BV133" s="299">
        <f t="shared" si="66"/>
        <v>0</v>
      </c>
      <c r="BW133" s="44">
        <f t="shared" si="67"/>
        <v>0</v>
      </c>
      <c r="BX133" s="44">
        <f t="shared" si="68"/>
        <v>0</v>
      </c>
      <c r="BY133" s="11">
        <f t="shared" si="69"/>
        <v>0</v>
      </c>
      <c r="BZ133" s="14">
        <f t="shared" si="70"/>
        <v>2</v>
      </c>
      <c r="CA133" s="14">
        <f t="shared" si="71"/>
        <v>6</v>
      </c>
      <c r="CB133" s="13">
        <f t="shared" si="72"/>
        <v>0</v>
      </c>
      <c r="CC133" s="13">
        <f t="shared" si="73"/>
        <v>0</v>
      </c>
      <c r="CD133" s="312">
        <f t="shared" si="74"/>
        <v>2</v>
      </c>
      <c r="CE133" s="312">
        <f t="shared" si="75"/>
        <v>6</v>
      </c>
      <c r="CF133" s="313">
        <f t="shared" si="76"/>
        <v>8</v>
      </c>
      <c r="CG133" s="302" t="str">
        <f t="shared" si="77"/>
        <v>OK</v>
      </c>
    </row>
    <row r="134" spans="1:85" ht="14.25" x14ac:dyDescent="0.25">
      <c r="A134" s="6">
        <v>122</v>
      </c>
      <c r="B134" s="495">
        <v>122</v>
      </c>
      <c r="C134" s="495" t="s">
        <v>6</v>
      </c>
      <c r="D134" s="496" t="s">
        <v>28</v>
      </c>
      <c r="E134" s="626">
        <v>20319240</v>
      </c>
      <c r="F134" s="627" t="s">
        <v>389</v>
      </c>
      <c r="G134" s="624" t="s">
        <v>52</v>
      </c>
      <c r="H134" s="9">
        <f>VLOOKUP($E134,'ALL-GTK-SD-SMP-SMA-SMK-SLB'!$F$14:$CG$713,'ALL-GTK-SD-SMP-SMA-SMK-SLB'!I$7,FALSE)</f>
        <v>0</v>
      </c>
      <c r="I134" s="9">
        <f>VLOOKUP($E134,'ALL-GTK-SD-SMP-SMA-SMK-SLB'!$F$14:$CG$713,'ALL-GTK-SD-SMP-SMA-SMK-SLB'!J$7,FALSE)</f>
        <v>0</v>
      </c>
      <c r="J134" s="9">
        <f>VLOOKUP($E134,'ALL-GTK-SD-SMP-SMA-SMK-SLB'!$F$14:$CG$713,'ALL-GTK-SD-SMP-SMA-SMK-SLB'!K$7,FALSE)</f>
        <v>0</v>
      </c>
      <c r="K134" s="9">
        <f>VLOOKUP($E134,'ALL-GTK-SD-SMP-SMA-SMK-SLB'!$F$14:$CG$713,'ALL-GTK-SD-SMP-SMA-SMK-SLB'!L$7,FALSE)</f>
        <v>0</v>
      </c>
      <c r="L134" s="9">
        <f>VLOOKUP($E134,'ALL-GTK-SD-SMP-SMA-SMK-SLB'!$F$14:$CG$713,'ALL-GTK-SD-SMP-SMA-SMK-SLB'!M$7,FALSE)</f>
        <v>0</v>
      </c>
      <c r="M134" s="9">
        <f>VLOOKUP($E134,'ALL-GTK-SD-SMP-SMA-SMK-SLB'!$F$14:$CG$713,'ALL-GTK-SD-SMP-SMA-SMK-SLB'!N$7,FALSE)</f>
        <v>3</v>
      </c>
      <c r="N134" s="9">
        <f>VLOOKUP($E134,'ALL-GTK-SD-SMP-SMA-SMK-SLB'!$F$14:$CG$713,'ALL-GTK-SD-SMP-SMA-SMK-SLB'!O$7,FALSE)</f>
        <v>1</v>
      </c>
      <c r="O134" s="9">
        <f>VLOOKUP($E134,'ALL-GTK-SD-SMP-SMA-SMK-SLB'!$F$14:$CG$713,'ALL-GTK-SD-SMP-SMA-SMK-SLB'!P$7,FALSE)</f>
        <v>1</v>
      </c>
      <c r="P134" s="299">
        <f t="shared" si="42"/>
        <v>1</v>
      </c>
      <c r="Q134" s="299">
        <f t="shared" si="43"/>
        <v>4</v>
      </c>
      <c r="R134" s="300">
        <f t="shared" si="44"/>
        <v>5</v>
      </c>
      <c r="S134" s="9">
        <f>VLOOKUP($E134,'ALL-GTK-SD-SMP-SMA-SMK-SLB'!$F$14:$CG$713,'ALL-GTK-SD-SMP-SMA-SMK-SLB'!T$7,FALSE)</f>
        <v>0</v>
      </c>
      <c r="T134" s="9">
        <f>VLOOKUP($E134,'ALL-GTK-SD-SMP-SMA-SMK-SLB'!$F$14:$CG$713,'ALL-GTK-SD-SMP-SMA-SMK-SLB'!U$7,FALSE)</f>
        <v>0</v>
      </c>
      <c r="U134" s="9">
        <f>VLOOKUP($E134,'ALL-GTK-SD-SMP-SMA-SMK-SLB'!$F$14:$CG$713,'ALL-GTK-SD-SMP-SMA-SMK-SLB'!V$7,FALSE)</f>
        <v>1</v>
      </c>
      <c r="V134" s="9">
        <f>VLOOKUP($E134,'ALL-GTK-SD-SMP-SMA-SMK-SLB'!$F$14:$CG$713,'ALL-GTK-SD-SMP-SMA-SMK-SLB'!W$7,FALSE)</f>
        <v>1</v>
      </c>
      <c r="W134" s="9">
        <f>VLOOKUP($E134,'ALL-GTK-SD-SMP-SMA-SMK-SLB'!$F$14:$CG$713,'ALL-GTK-SD-SMP-SMA-SMK-SLB'!X$7,FALSE)</f>
        <v>0</v>
      </c>
      <c r="X134" s="9">
        <f>VLOOKUP($E134,'ALL-GTK-SD-SMP-SMA-SMK-SLB'!$F$14:$CG$713,'ALL-GTK-SD-SMP-SMA-SMK-SLB'!Y$7,FALSE)</f>
        <v>1</v>
      </c>
      <c r="Y134" s="299">
        <f t="shared" si="45"/>
        <v>1</v>
      </c>
      <c r="Z134" s="299">
        <f t="shared" si="46"/>
        <v>2</v>
      </c>
      <c r="AA134" s="10">
        <f t="shared" si="47"/>
        <v>3</v>
      </c>
      <c r="AB134" s="44">
        <f t="shared" si="48"/>
        <v>2</v>
      </c>
      <c r="AC134" s="44">
        <f t="shared" si="49"/>
        <v>6</v>
      </c>
      <c r="AD134" s="11">
        <f t="shared" si="50"/>
        <v>8</v>
      </c>
      <c r="AE134" s="9">
        <f>VLOOKUP($E134,'ALL-GTK-SD-SMP-SMA-SMK-SLB'!$F$14:$CG$713,'ALL-GTK-SD-SMP-SMA-SMK-SLB'!AF$7,FALSE)</f>
        <v>1</v>
      </c>
      <c r="AF134" s="9">
        <f>VLOOKUP($E134,'ALL-GTK-SD-SMP-SMA-SMK-SLB'!$F$14:$CG$713,'ALL-GTK-SD-SMP-SMA-SMK-SLB'!AG$7,FALSE)</f>
        <v>3</v>
      </c>
      <c r="AG134" s="10">
        <f t="shared" si="51"/>
        <v>4</v>
      </c>
      <c r="AH134" s="9">
        <f>VLOOKUP($E134,'ALL-GTK-SD-SMP-SMA-SMK-SLB'!$F$14:$CG$713,'ALL-GTK-SD-SMP-SMA-SMK-SLB'!AI$7,FALSE)</f>
        <v>1</v>
      </c>
      <c r="AI134" s="9">
        <f>VLOOKUP($E134,'ALL-GTK-SD-SMP-SMA-SMK-SLB'!$F$14:$CG$713,'ALL-GTK-SD-SMP-SMA-SMK-SLB'!AJ$7,FALSE)</f>
        <v>3</v>
      </c>
      <c r="AJ134" s="10">
        <f t="shared" si="52"/>
        <v>4</v>
      </c>
      <c r="AK134" s="44">
        <f t="shared" si="53"/>
        <v>2</v>
      </c>
      <c r="AL134" s="44">
        <f t="shared" si="54"/>
        <v>6</v>
      </c>
      <c r="AM134" s="11">
        <f t="shared" si="55"/>
        <v>8</v>
      </c>
      <c r="AN134" s="299">
        <f>VLOOKUP($E134,'ALL-GTK-SD-SMP-SMA-SMK-SLB'!$F$14:$CG$713,'ALL-GTK-SD-SMP-SMA-SMK-SLB'!AO$7,FALSE)</f>
        <v>0</v>
      </c>
      <c r="AO134" s="299">
        <f>VLOOKUP($E134,'ALL-GTK-SD-SMP-SMA-SMK-SLB'!$F$14:$CG$713,'ALL-GTK-SD-SMP-SMA-SMK-SLB'!AP$7,FALSE)</f>
        <v>0</v>
      </c>
      <c r="AP134" s="9">
        <f>VLOOKUP($E134,'ALL-GTK-SD-SMP-SMA-SMK-SLB'!$F$14:$CG$713,'ALL-GTK-SD-SMP-SMA-SMK-SLB'!AQ$7,FALSE)</f>
        <v>0</v>
      </c>
      <c r="AQ134" s="9">
        <f>VLOOKUP($E134,'ALL-GTK-SD-SMP-SMA-SMK-SLB'!$F$14:$CG$713,'ALL-GTK-SD-SMP-SMA-SMK-SLB'!AR$7,FALSE)</f>
        <v>0</v>
      </c>
      <c r="AR134" s="9">
        <f>VLOOKUP($E134,'ALL-GTK-SD-SMP-SMA-SMK-SLB'!$F$14:$CG$713,'ALL-GTK-SD-SMP-SMA-SMK-SLB'!AS$7,FALSE)</f>
        <v>0</v>
      </c>
      <c r="AS134" s="9">
        <f>VLOOKUP($E134,'ALL-GTK-SD-SMP-SMA-SMK-SLB'!$F$14:$CG$713,'ALL-GTK-SD-SMP-SMA-SMK-SLB'!AT$7,FALSE)</f>
        <v>0</v>
      </c>
      <c r="AT134" s="9">
        <f>VLOOKUP($E134,'ALL-GTK-SD-SMP-SMA-SMK-SLB'!$F$14:$CG$713,'ALL-GTK-SD-SMP-SMA-SMK-SLB'!AU$7,FALSE)</f>
        <v>0</v>
      </c>
      <c r="AU134" s="9">
        <f>VLOOKUP($E134,'ALL-GTK-SD-SMP-SMA-SMK-SLB'!$F$14:$CG$713,'ALL-GTK-SD-SMP-SMA-SMK-SLB'!AV$7,FALSE)</f>
        <v>0</v>
      </c>
      <c r="AV134" s="9">
        <f>VLOOKUP($E134,'ALL-GTK-SD-SMP-SMA-SMK-SLB'!$F$14:$CG$713,'ALL-GTK-SD-SMP-SMA-SMK-SLB'!AW$7,FALSE)</f>
        <v>0</v>
      </c>
      <c r="AW134" s="9">
        <f>VLOOKUP($E134,'ALL-GTK-SD-SMP-SMA-SMK-SLB'!$F$14:$CG$713,'ALL-GTK-SD-SMP-SMA-SMK-SLB'!AX$7,FALSE)</f>
        <v>0</v>
      </c>
      <c r="AX134" s="9">
        <f>VLOOKUP($E134,'ALL-GTK-SD-SMP-SMA-SMK-SLB'!$F$14:$CG$713,'ALL-GTK-SD-SMP-SMA-SMK-SLB'!AY$7,FALSE)</f>
        <v>2</v>
      </c>
      <c r="AY134" s="9">
        <f>VLOOKUP($E134,'ALL-GTK-SD-SMP-SMA-SMK-SLB'!$F$14:$CG$713,'ALL-GTK-SD-SMP-SMA-SMK-SLB'!AZ$7,FALSE)</f>
        <v>6</v>
      </c>
      <c r="AZ134" s="9">
        <f>VLOOKUP($E134,'ALL-GTK-SD-SMP-SMA-SMK-SLB'!$F$14:$CG$713,'ALL-GTK-SD-SMP-SMA-SMK-SLB'!BA$7,FALSE)</f>
        <v>0</v>
      </c>
      <c r="BA134" s="9">
        <f>VLOOKUP($E134,'ALL-GTK-SD-SMP-SMA-SMK-SLB'!$F$14:$CG$713,'ALL-GTK-SD-SMP-SMA-SMK-SLB'!BB$7,FALSE)</f>
        <v>0</v>
      </c>
      <c r="BB134" s="9">
        <f>VLOOKUP($E134,'ALL-GTK-SD-SMP-SMA-SMK-SLB'!$F$14:$CG$713,'ALL-GTK-SD-SMP-SMA-SMK-SLB'!BC$7,FALSE)</f>
        <v>0</v>
      </c>
      <c r="BC134" s="9">
        <f>VLOOKUP($E134,'ALL-GTK-SD-SMP-SMA-SMK-SLB'!$F$14:$CG$713,'ALL-GTK-SD-SMP-SMA-SMK-SLB'!BD$7,FALSE)</f>
        <v>0</v>
      </c>
      <c r="BD134" s="310">
        <f t="shared" si="56"/>
        <v>0</v>
      </c>
      <c r="BE134" s="310">
        <f t="shared" si="57"/>
        <v>0</v>
      </c>
      <c r="BF134" s="10">
        <f t="shared" si="58"/>
        <v>0</v>
      </c>
      <c r="BG134" s="311">
        <f t="shared" si="59"/>
        <v>2</v>
      </c>
      <c r="BH134" s="311">
        <f t="shared" si="60"/>
        <v>6</v>
      </c>
      <c r="BI134" s="10">
        <f t="shared" si="61"/>
        <v>8</v>
      </c>
      <c r="BJ134" s="44">
        <f t="shared" si="62"/>
        <v>2</v>
      </c>
      <c r="BK134" s="44">
        <f t="shared" si="63"/>
        <v>6</v>
      </c>
      <c r="BL134" s="11">
        <f t="shared" si="64"/>
        <v>8</v>
      </c>
      <c r="BM134" s="9">
        <f>VLOOKUP($E134,'ALL-GTK-SD-SMP-SMA-SMK-SLB'!$F$14:$CG$713,'ALL-GTK-SD-SMP-SMA-SMK-SLB'!BN$7,FALSE)</f>
        <v>0</v>
      </c>
      <c r="BN134" s="9">
        <f>VLOOKUP($E134,'ALL-GTK-SD-SMP-SMA-SMK-SLB'!$F$14:$CG$713,'ALL-GTK-SD-SMP-SMA-SMK-SLB'!BO$7,FALSE)</f>
        <v>0</v>
      </c>
      <c r="BO134" s="9">
        <f>VLOOKUP($E134,'ALL-GTK-SD-SMP-SMA-SMK-SLB'!$F$14:$CG$713,'ALL-GTK-SD-SMP-SMA-SMK-SLB'!BP$7,FALSE)</f>
        <v>0</v>
      </c>
      <c r="BP134" s="9">
        <f>VLOOKUP($E134,'ALL-GTK-SD-SMP-SMA-SMK-SLB'!$F$14:$CG$713,'ALL-GTK-SD-SMP-SMA-SMK-SLB'!BQ$7,FALSE)</f>
        <v>0</v>
      </c>
      <c r="BQ134" s="9">
        <f>VLOOKUP($E134,'ALL-GTK-SD-SMP-SMA-SMK-SLB'!$F$14:$CG$713,'ALL-GTK-SD-SMP-SMA-SMK-SLB'!BR$7,FALSE)</f>
        <v>0</v>
      </c>
      <c r="BR134" s="9">
        <f>VLOOKUP($E134,'ALL-GTK-SD-SMP-SMA-SMK-SLB'!$F$14:$CG$713,'ALL-GTK-SD-SMP-SMA-SMK-SLB'!BS$7,FALSE)</f>
        <v>0</v>
      </c>
      <c r="BS134" s="9">
        <f>VLOOKUP($E134,'ALL-GTK-SD-SMP-SMA-SMK-SLB'!$F$14:$CG$713,'ALL-GTK-SD-SMP-SMA-SMK-SLB'!BT$7,FALSE)</f>
        <v>0</v>
      </c>
      <c r="BT134" s="9">
        <f>VLOOKUP($E134,'ALL-GTK-SD-SMP-SMA-SMK-SLB'!$F$14:$CG$713,'ALL-GTK-SD-SMP-SMA-SMK-SLB'!BU$7,FALSE)</f>
        <v>0</v>
      </c>
      <c r="BU134" s="299">
        <f t="shared" si="65"/>
        <v>0</v>
      </c>
      <c r="BV134" s="299">
        <f t="shared" si="66"/>
        <v>0</v>
      </c>
      <c r="BW134" s="44">
        <f t="shared" si="67"/>
        <v>0</v>
      </c>
      <c r="BX134" s="44">
        <f t="shared" si="68"/>
        <v>0</v>
      </c>
      <c r="BY134" s="11">
        <f t="shared" si="69"/>
        <v>0</v>
      </c>
      <c r="BZ134" s="14">
        <f t="shared" si="70"/>
        <v>2</v>
      </c>
      <c r="CA134" s="14">
        <f t="shared" si="71"/>
        <v>6</v>
      </c>
      <c r="CB134" s="13">
        <f t="shared" si="72"/>
        <v>0</v>
      </c>
      <c r="CC134" s="13">
        <f t="shared" si="73"/>
        <v>0</v>
      </c>
      <c r="CD134" s="312">
        <f t="shared" si="74"/>
        <v>2</v>
      </c>
      <c r="CE134" s="312">
        <f t="shared" si="75"/>
        <v>6</v>
      </c>
      <c r="CF134" s="313">
        <f t="shared" si="76"/>
        <v>8</v>
      </c>
      <c r="CG134" s="302" t="str">
        <f t="shared" si="77"/>
        <v>OK</v>
      </c>
    </row>
    <row r="135" spans="1:85" ht="14.25" x14ac:dyDescent="0.25">
      <c r="A135" s="6">
        <v>123</v>
      </c>
      <c r="B135" s="495">
        <v>123</v>
      </c>
      <c r="C135" s="495" t="s">
        <v>6</v>
      </c>
      <c r="D135" s="496" t="s">
        <v>28</v>
      </c>
      <c r="E135" s="626">
        <v>20319742</v>
      </c>
      <c r="F135" s="627" t="s">
        <v>390</v>
      </c>
      <c r="G135" s="624" t="s">
        <v>52</v>
      </c>
      <c r="H135" s="9">
        <f>VLOOKUP($E135,'ALL-GTK-SD-SMP-SMA-SMK-SLB'!$F$14:$CG$713,'ALL-GTK-SD-SMP-SMA-SMK-SLB'!I$7,FALSE)</f>
        <v>0</v>
      </c>
      <c r="I135" s="9">
        <f>VLOOKUP($E135,'ALL-GTK-SD-SMP-SMA-SMK-SLB'!$F$14:$CG$713,'ALL-GTK-SD-SMP-SMA-SMK-SLB'!J$7,FALSE)</f>
        <v>0</v>
      </c>
      <c r="J135" s="9">
        <f>VLOOKUP($E135,'ALL-GTK-SD-SMP-SMA-SMK-SLB'!$F$14:$CG$713,'ALL-GTK-SD-SMP-SMA-SMK-SLB'!K$7,FALSE)</f>
        <v>0</v>
      </c>
      <c r="K135" s="9">
        <f>VLOOKUP($E135,'ALL-GTK-SD-SMP-SMA-SMK-SLB'!$F$14:$CG$713,'ALL-GTK-SD-SMP-SMA-SMK-SLB'!L$7,FALSE)</f>
        <v>0</v>
      </c>
      <c r="L135" s="9">
        <f>VLOOKUP($E135,'ALL-GTK-SD-SMP-SMA-SMK-SLB'!$F$14:$CG$713,'ALL-GTK-SD-SMP-SMA-SMK-SLB'!M$7,FALSE)</f>
        <v>0</v>
      </c>
      <c r="M135" s="9">
        <f>VLOOKUP($E135,'ALL-GTK-SD-SMP-SMA-SMK-SLB'!$F$14:$CG$713,'ALL-GTK-SD-SMP-SMA-SMK-SLB'!N$7,FALSE)</f>
        <v>1</v>
      </c>
      <c r="N135" s="9">
        <f>VLOOKUP($E135,'ALL-GTK-SD-SMP-SMA-SMK-SLB'!$F$14:$CG$713,'ALL-GTK-SD-SMP-SMA-SMK-SLB'!O$7,FALSE)</f>
        <v>1</v>
      </c>
      <c r="O135" s="9">
        <f>VLOOKUP($E135,'ALL-GTK-SD-SMP-SMA-SMK-SLB'!$F$14:$CG$713,'ALL-GTK-SD-SMP-SMA-SMK-SLB'!P$7,FALSE)</f>
        <v>4</v>
      </c>
      <c r="P135" s="299">
        <f t="shared" si="42"/>
        <v>1</v>
      </c>
      <c r="Q135" s="299">
        <f t="shared" si="43"/>
        <v>5</v>
      </c>
      <c r="R135" s="300">
        <f t="shared" si="44"/>
        <v>6</v>
      </c>
      <c r="S135" s="9">
        <f>VLOOKUP($E135,'ALL-GTK-SD-SMP-SMA-SMK-SLB'!$F$14:$CG$713,'ALL-GTK-SD-SMP-SMA-SMK-SLB'!T$7,FALSE)</f>
        <v>0</v>
      </c>
      <c r="T135" s="9">
        <f>VLOOKUP($E135,'ALL-GTK-SD-SMP-SMA-SMK-SLB'!$F$14:$CG$713,'ALL-GTK-SD-SMP-SMA-SMK-SLB'!U$7,FALSE)</f>
        <v>0</v>
      </c>
      <c r="U135" s="9">
        <f>VLOOKUP($E135,'ALL-GTK-SD-SMP-SMA-SMK-SLB'!$F$14:$CG$713,'ALL-GTK-SD-SMP-SMA-SMK-SLB'!V$7,FALSE)</f>
        <v>0</v>
      </c>
      <c r="V135" s="9">
        <f>VLOOKUP($E135,'ALL-GTK-SD-SMP-SMA-SMK-SLB'!$F$14:$CG$713,'ALL-GTK-SD-SMP-SMA-SMK-SLB'!W$7,FALSE)</f>
        <v>0</v>
      </c>
      <c r="W135" s="9">
        <f>VLOOKUP($E135,'ALL-GTK-SD-SMP-SMA-SMK-SLB'!$F$14:$CG$713,'ALL-GTK-SD-SMP-SMA-SMK-SLB'!X$7,FALSE)</f>
        <v>0</v>
      </c>
      <c r="X135" s="9">
        <f>VLOOKUP($E135,'ALL-GTK-SD-SMP-SMA-SMK-SLB'!$F$14:$CG$713,'ALL-GTK-SD-SMP-SMA-SMK-SLB'!Y$7,FALSE)</f>
        <v>2</v>
      </c>
      <c r="Y135" s="299">
        <f t="shared" si="45"/>
        <v>0</v>
      </c>
      <c r="Z135" s="299">
        <f t="shared" si="46"/>
        <v>2</v>
      </c>
      <c r="AA135" s="10">
        <f t="shared" si="47"/>
        <v>2</v>
      </c>
      <c r="AB135" s="44">
        <f t="shared" si="48"/>
        <v>1</v>
      </c>
      <c r="AC135" s="44">
        <f t="shared" si="49"/>
        <v>7</v>
      </c>
      <c r="AD135" s="11">
        <f t="shared" si="50"/>
        <v>8</v>
      </c>
      <c r="AE135" s="9">
        <f>VLOOKUP($E135,'ALL-GTK-SD-SMP-SMA-SMK-SLB'!$F$14:$CG$713,'ALL-GTK-SD-SMP-SMA-SMK-SLB'!AF$7,FALSE)</f>
        <v>0</v>
      </c>
      <c r="AF135" s="9">
        <f>VLOOKUP($E135,'ALL-GTK-SD-SMP-SMA-SMK-SLB'!$F$14:$CG$713,'ALL-GTK-SD-SMP-SMA-SMK-SLB'!AG$7,FALSE)</f>
        <v>2</v>
      </c>
      <c r="AG135" s="10">
        <f t="shared" si="51"/>
        <v>2</v>
      </c>
      <c r="AH135" s="9">
        <f>VLOOKUP($E135,'ALL-GTK-SD-SMP-SMA-SMK-SLB'!$F$14:$CG$713,'ALL-GTK-SD-SMP-SMA-SMK-SLB'!AI$7,FALSE)</f>
        <v>1</v>
      </c>
      <c r="AI135" s="9">
        <f>VLOOKUP($E135,'ALL-GTK-SD-SMP-SMA-SMK-SLB'!$F$14:$CG$713,'ALL-GTK-SD-SMP-SMA-SMK-SLB'!AJ$7,FALSE)</f>
        <v>5</v>
      </c>
      <c r="AJ135" s="10">
        <f t="shared" si="52"/>
        <v>6</v>
      </c>
      <c r="AK135" s="44">
        <f t="shared" si="53"/>
        <v>1</v>
      </c>
      <c r="AL135" s="44">
        <f t="shared" si="54"/>
        <v>7</v>
      </c>
      <c r="AM135" s="11">
        <f t="shared" si="55"/>
        <v>8</v>
      </c>
      <c r="AN135" s="299">
        <f>VLOOKUP($E135,'ALL-GTK-SD-SMP-SMA-SMK-SLB'!$F$14:$CG$713,'ALL-GTK-SD-SMP-SMA-SMK-SLB'!AO$7,FALSE)</f>
        <v>0</v>
      </c>
      <c r="AO135" s="299">
        <f>VLOOKUP($E135,'ALL-GTK-SD-SMP-SMA-SMK-SLB'!$F$14:$CG$713,'ALL-GTK-SD-SMP-SMA-SMK-SLB'!AP$7,FALSE)</f>
        <v>0</v>
      </c>
      <c r="AP135" s="9">
        <f>VLOOKUP($E135,'ALL-GTK-SD-SMP-SMA-SMK-SLB'!$F$14:$CG$713,'ALL-GTK-SD-SMP-SMA-SMK-SLB'!AQ$7,FALSE)</f>
        <v>0</v>
      </c>
      <c r="AQ135" s="9">
        <f>VLOOKUP($E135,'ALL-GTK-SD-SMP-SMA-SMK-SLB'!$F$14:$CG$713,'ALL-GTK-SD-SMP-SMA-SMK-SLB'!AR$7,FALSE)</f>
        <v>0</v>
      </c>
      <c r="AR135" s="9">
        <f>VLOOKUP($E135,'ALL-GTK-SD-SMP-SMA-SMK-SLB'!$F$14:$CG$713,'ALL-GTK-SD-SMP-SMA-SMK-SLB'!AS$7,FALSE)</f>
        <v>0</v>
      </c>
      <c r="AS135" s="9">
        <f>VLOOKUP($E135,'ALL-GTK-SD-SMP-SMA-SMK-SLB'!$F$14:$CG$713,'ALL-GTK-SD-SMP-SMA-SMK-SLB'!AT$7,FALSE)</f>
        <v>0</v>
      </c>
      <c r="AT135" s="9">
        <f>VLOOKUP($E135,'ALL-GTK-SD-SMP-SMA-SMK-SLB'!$F$14:$CG$713,'ALL-GTK-SD-SMP-SMA-SMK-SLB'!AU$7,FALSE)</f>
        <v>0</v>
      </c>
      <c r="AU135" s="9">
        <f>VLOOKUP($E135,'ALL-GTK-SD-SMP-SMA-SMK-SLB'!$F$14:$CG$713,'ALL-GTK-SD-SMP-SMA-SMK-SLB'!AV$7,FALSE)</f>
        <v>0</v>
      </c>
      <c r="AV135" s="9">
        <f>VLOOKUP($E135,'ALL-GTK-SD-SMP-SMA-SMK-SLB'!$F$14:$CG$713,'ALL-GTK-SD-SMP-SMA-SMK-SLB'!AW$7,FALSE)</f>
        <v>0</v>
      </c>
      <c r="AW135" s="9">
        <f>VLOOKUP($E135,'ALL-GTK-SD-SMP-SMA-SMK-SLB'!$F$14:$CG$713,'ALL-GTK-SD-SMP-SMA-SMK-SLB'!AX$7,FALSE)</f>
        <v>0</v>
      </c>
      <c r="AX135" s="9">
        <f>VLOOKUP($E135,'ALL-GTK-SD-SMP-SMA-SMK-SLB'!$F$14:$CG$713,'ALL-GTK-SD-SMP-SMA-SMK-SLB'!AY$7,FALSE)</f>
        <v>0</v>
      </c>
      <c r="AY135" s="9">
        <f>VLOOKUP($E135,'ALL-GTK-SD-SMP-SMA-SMK-SLB'!$F$14:$CG$713,'ALL-GTK-SD-SMP-SMA-SMK-SLB'!AZ$7,FALSE)</f>
        <v>7</v>
      </c>
      <c r="AZ135" s="9">
        <f>VLOOKUP($E135,'ALL-GTK-SD-SMP-SMA-SMK-SLB'!$F$14:$CG$713,'ALL-GTK-SD-SMP-SMA-SMK-SLB'!BA$7,FALSE)</f>
        <v>1</v>
      </c>
      <c r="BA135" s="9">
        <f>VLOOKUP($E135,'ALL-GTK-SD-SMP-SMA-SMK-SLB'!$F$14:$CG$713,'ALL-GTK-SD-SMP-SMA-SMK-SLB'!BB$7,FALSE)</f>
        <v>0</v>
      </c>
      <c r="BB135" s="9">
        <f>VLOOKUP($E135,'ALL-GTK-SD-SMP-SMA-SMK-SLB'!$F$14:$CG$713,'ALL-GTK-SD-SMP-SMA-SMK-SLB'!BC$7,FALSE)</f>
        <v>0</v>
      </c>
      <c r="BC135" s="9">
        <f>VLOOKUP($E135,'ALL-GTK-SD-SMP-SMA-SMK-SLB'!$F$14:$CG$713,'ALL-GTK-SD-SMP-SMA-SMK-SLB'!BD$7,FALSE)</f>
        <v>0</v>
      </c>
      <c r="BD135" s="310">
        <f t="shared" si="56"/>
        <v>0</v>
      </c>
      <c r="BE135" s="310">
        <f t="shared" si="57"/>
        <v>0</v>
      </c>
      <c r="BF135" s="10">
        <f t="shared" si="58"/>
        <v>0</v>
      </c>
      <c r="BG135" s="311">
        <f t="shared" si="59"/>
        <v>1</v>
      </c>
      <c r="BH135" s="311">
        <f t="shared" si="60"/>
        <v>7</v>
      </c>
      <c r="BI135" s="10">
        <f t="shared" si="61"/>
        <v>8</v>
      </c>
      <c r="BJ135" s="44">
        <f t="shared" si="62"/>
        <v>1</v>
      </c>
      <c r="BK135" s="44">
        <f t="shared" si="63"/>
        <v>7</v>
      </c>
      <c r="BL135" s="11">
        <f t="shared" si="64"/>
        <v>8</v>
      </c>
      <c r="BM135" s="9">
        <f>VLOOKUP($E135,'ALL-GTK-SD-SMP-SMA-SMK-SLB'!$F$14:$CG$713,'ALL-GTK-SD-SMP-SMA-SMK-SLB'!BN$7,FALSE)</f>
        <v>0</v>
      </c>
      <c r="BN135" s="9">
        <f>VLOOKUP($E135,'ALL-GTK-SD-SMP-SMA-SMK-SLB'!$F$14:$CG$713,'ALL-GTK-SD-SMP-SMA-SMK-SLB'!BO$7,FALSE)</f>
        <v>0</v>
      </c>
      <c r="BO135" s="9">
        <f>VLOOKUP($E135,'ALL-GTK-SD-SMP-SMA-SMK-SLB'!$F$14:$CG$713,'ALL-GTK-SD-SMP-SMA-SMK-SLB'!BP$7,FALSE)</f>
        <v>0</v>
      </c>
      <c r="BP135" s="9">
        <f>VLOOKUP($E135,'ALL-GTK-SD-SMP-SMA-SMK-SLB'!$F$14:$CG$713,'ALL-GTK-SD-SMP-SMA-SMK-SLB'!BQ$7,FALSE)</f>
        <v>0</v>
      </c>
      <c r="BQ135" s="9">
        <f>VLOOKUP($E135,'ALL-GTK-SD-SMP-SMA-SMK-SLB'!$F$14:$CG$713,'ALL-GTK-SD-SMP-SMA-SMK-SLB'!BR$7,FALSE)</f>
        <v>0</v>
      </c>
      <c r="BR135" s="9">
        <f>VLOOKUP($E135,'ALL-GTK-SD-SMP-SMA-SMK-SLB'!$F$14:$CG$713,'ALL-GTK-SD-SMP-SMA-SMK-SLB'!BS$7,FALSE)</f>
        <v>0</v>
      </c>
      <c r="BS135" s="9">
        <f>VLOOKUP($E135,'ALL-GTK-SD-SMP-SMA-SMK-SLB'!$F$14:$CG$713,'ALL-GTK-SD-SMP-SMA-SMK-SLB'!BT$7,FALSE)</f>
        <v>0</v>
      </c>
      <c r="BT135" s="9">
        <f>VLOOKUP($E135,'ALL-GTK-SD-SMP-SMA-SMK-SLB'!$F$14:$CG$713,'ALL-GTK-SD-SMP-SMA-SMK-SLB'!BU$7,FALSE)</f>
        <v>0</v>
      </c>
      <c r="BU135" s="299">
        <f t="shared" si="65"/>
        <v>0</v>
      </c>
      <c r="BV135" s="299">
        <f t="shared" si="66"/>
        <v>0</v>
      </c>
      <c r="BW135" s="44">
        <f t="shared" si="67"/>
        <v>0</v>
      </c>
      <c r="BX135" s="44">
        <f t="shared" si="68"/>
        <v>0</v>
      </c>
      <c r="BY135" s="11">
        <f t="shared" si="69"/>
        <v>0</v>
      </c>
      <c r="BZ135" s="14">
        <f t="shared" si="70"/>
        <v>1</v>
      </c>
      <c r="CA135" s="14">
        <f t="shared" si="71"/>
        <v>7</v>
      </c>
      <c r="CB135" s="13">
        <f t="shared" si="72"/>
        <v>0</v>
      </c>
      <c r="CC135" s="13">
        <f t="shared" si="73"/>
        <v>0</v>
      </c>
      <c r="CD135" s="312">
        <f t="shared" si="74"/>
        <v>1</v>
      </c>
      <c r="CE135" s="312">
        <f t="shared" si="75"/>
        <v>7</v>
      </c>
      <c r="CF135" s="313">
        <f t="shared" si="76"/>
        <v>8</v>
      </c>
      <c r="CG135" s="302" t="str">
        <f t="shared" si="77"/>
        <v>OK</v>
      </c>
    </row>
    <row r="136" spans="1:85" ht="14.25" x14ac:dyDescent="0.25">
      <c r="A136" s="6">
        <v>124</v>
      </c>
      <c r="B136" s="495">
        <v>124</v>
      </c>
      <c r="C136" s="495" t="s">
        <v>6</v>
      </c>
      <c r="D136" s="496" t="s">
        <v>28</v>
      </c>
      <c r="E136" s="626">
        <v>20319741</v>
      </c>
      <c r="F136" s="627" t="s">
        <v>391</v>
      </c>
      <c r="G136" s="624" t="s">
        <v>52</v>
      </c>
      <c r="H136" s="9">
        <f>VLOOKUP($E136,'ALL-GTK-SD-SMP-SMA-SMK-SLB'!$F$14:$CG$713,'ALL-GTK-SD-SMP-SMA-SMK-SLB'!I$7,FALSE)</f>
        <v>0</v>
      </c>
      <c r="I136" s="9">
        <f>VLOOKUP($E136,'ALL-GTK-SD-SMP-SMA-SMK-SLB'!$F$14:$CG$713,'ALL-GTK-SD-SMP-SMA-SMK-SLB'!J$7,FALSE)</f>
        <v>0</v>
      </c>
      <c r="J136" s="9">
        <f>VLOOKUP($E136,'ALL-GTK-SD-SMP-SMA-SMK-SLB'!$F$14:$CG$713,'ALL-GTK-SD-SMP-SMA-SMK-SLB'!K$7,FALSE)</f>
        <v>0</v>
      </c>
      <c r="K136" s="9">
        <f>VLOOKUP($E136,'ALL-GTK-SD-SMP-SMA-SMK-SLB'!$F$14:$CG$713,'ALL-GTK-SD-SMP-SMA-SMK-SLB'!L$7,FALSE)</f>
        <v>0</v>
      </c>
      <c r="L136" s="9">
        <f>VLOOKUP($E136,'ALL-GTK-SD-SMP-SMA-SMK-SLB'!$F$14:$CG$713,'ALL-GTK-SD-SMP-SMA-SMK-SLB'!M$7,FALSE)</f>
        <v>1</v>
      </c>
      <c r="M136" s="9">
        <f>VLOOKUP($E136,'ALL-GTK-SD-SMP-SMA-SMK-SLB'!$F$14:$CG$713,'ALL-GTK-SD-SMP-SMA-SMK-SLB'!N$7,FALSE)</f>
        <v>2</v>
      </c>
      <c r="N136" s="9">
        <f>VLOOKUP($E136,'ALL-GTK-SD-SMP-SMA-SMK-SLB'!$F$14:$CG$713,'ALL-GTK-SD-SMP-SMA-SMK-SLB'!O$7,FALSE)</f>
        <v>1</v>
      </c>
      <c r="O136" s="9">
        <f>VLOOKUP($E136,'ALL-GTK-SD-SMP-SMA-SMK-SLB'!$F$14:$CG$713,'ALL-GTK-SD-SMP-SMA-SMK-SLB'!P$7,FALSE)</f>
        <v>4</v>
      </c>
      <c r="P136" s="299">
        <f t="shared" si="42"/>
        <v>2</v>
      </c>
      <c r="Q136" s="299">
        <f t="shared" si="43"/>
        <v>6</v>
      </c>
      <c r="R136" s="300">
        <f t="shared" si="44"/>
        <v>8</v>
      </c>
      <c r="S136" s="9">
        <f>VLOOKUP($E136,'ALL-GTK-SD-SMP-SMA-SMK-SLB'!$F$14:$CG$713,'ALL-GTK-SD-SMP-SMA-SMK-SLB'!T$7,FALSE)</f>
        <v>0</v>
      </c>
      <c r="T136" s="9">
        <f>VLOOKUP($E136,'ALL-GTK-SD-SMP-SMA-SMK-SLB'!$F$14:$CG$713,'ALL-GTK-SD-SMP-SMA-SMK-SLB'!U$7,FALSE)</f>
        <v>0</v>
      </c>
      <c r="U136" s="9">
        <f>VLOOKUP($E136,'ALL-GTK-SD-SMP-SMA-SMK-SLB'!$F$14:$CG$713,'ALL-GTK-SD-SMP-SMA-SMK-SLB'!V$7,FALSE)</f>
        <v>0</v>
      </c>
      <c r="V136" s="9">
        <f>VLOOKUP($E136,'ALL-GTK-SD-SMP-SMA-SMK-SLB'!$F$14:$CG$713,'ALL-GTK-SD-SMP-SMA-SMK-SLB'!W$7,FALSE)</f>
        <v>1</v>
      </c>
      <c r="W136" s="9">
        <f>VLOOKUP($E136,'ALL-GTK-SD-SMP-SMA-SMK-SLB'!$F$14:$CG$713,'ALL-GTK-SD-SMP-SMA-SMK-SLB'!X$7,FALSE)</f>
        <v>0</v>
      </c>
      <c r="X136" s="9">
        <f>VLOOKUP($E136,'ALL-GTK-SD-SMP-SMA-SMK-SLB'!$F$14:$CG$713,'ALL-GTK-SD-SMP-SMA-SMK-SLB'!Y$7,FALSE)</f>
        <v>3</v>
      </c>
      <c r="Y136" s="299">
        <f t="shared" si="45"/>
        <v>0</v>
      </c>
      <c r="Z136" s="299">
        <f t="shared" si="46"/>
        <v>4</v>
      </c>
      <c r="AA136" s="10">
        <f t="shared" si="47"/>
        <v>4</v>
      </c>
      <c r="AB136" s="44">
        <f t="shared" si="48"/>
        <v>2</v>
      </c>
      <c r="AC136" s="44">
        <f t="shared" si="49"/>
        <v>10</v>
      </c>
      <c r="AD136" s="11">
        <f t="shared" si="50"/>
        <v>12</v>
      </c>
      <c r="AE136" s="9">
        <f>VLOOKUP($E136,'ALL-GTK-SD-SMP-SMA-SMK-SLB'!$F$14:$CG$713,'ALL-GTK-SD-SMP-SMA-SMK-SLB'!AF$7,FALSE)</f>
        <v>0</v>
      </c>
      <c r="AF136" s="9">
        <f>VLOOKUP($E136,'ALL-GTK-SD-SMP-SMA-SMK-SLB'!$F$14:$CG$713,'ALL-GTK-SD-SMP-SMA-SMK-SLB'!AG$7,FALSE)</f>
        <v>4</v>
      </c>
      <c r="AG136" s="10">
        <f t="shared" si="51"/>
        <v>4</v>
      </c>
      <c r="AH136" s="9">
        <f>VLOOKUP($E136,'ALL-GTK-SD-SMP-SMA-SMK-SLB'!$F$14:$CG$713,'ALL-GTK-SD-SMP-SMA-SMK-SLB'!AI$7,FALSE)</f>
        <v>3</v>
      </c>
      <c r="AI136" s="9">
        <f>VLOOKUP($E136,'ALL-GTK-SD-SMP-SMA-SMK-SLB'!$F$14:$CG$713,'ALL-GTK-SD-SMP-SMA-SMK-SLB'!AJ$7,FALSE)</f>
        <v>5</v>
      </c>
      <c r="AJ136" s="10">
        <f t="shared" si="52"/>
        <v>8</v>
      </c>
      <c r="AK136" s="44">
        <f t="shared" si="53"/>
        <v>3</v>
      </c>
      <c r="AL136" s="44">
        <f t="shared" si="54"/>
        <v>9</v>
      </c>
      <c r="AM136" s="11">
        <f t="shared" si="55"/>
        <v>12</v>
      </c>
      <c r="AN136" s="299">
        <f>VLOOKUP($E136,'ALL-GTK-SD-SMP-SMA-SMK-SLB'!$F$14:$CG$713,'ALL-GTK-SD-SMP-SMA-SMK-SLB'!AO$7,FALSE)</f>
        <v>0</v>
      </c>
      <c r="AO136" s="299">
        <f>VLOOKUP($E136,'ALL-GTK-SD-SMP-SMA-SMK-SLB'!$F$14:$CG$713,'ALL-GTK-SD-SMP-SMA-SMK-SLB'!AP$7,FALSE)</f>
        <v>0</v>
      </c>
      <c r="AP136" s="9">
        <f>VLOOKUP($E136,'ALL-GTK-SD-SMP-SMA-SMK-SLB'!$F$14:$CG$713,'ALL-GTK-SD-SMP-SMA-SMK-SLB'!AQ$7,FALSE)</f>
        <v>0</v>
      </c>
      <c r="AQ136" s="9">
        <f>VLOOKUP($E136,'ALL-GTK-SD-SMP-SMA-SMK-SLB'!$F$14:$CG$713,'ALL-GTK-SD-SMP-SMA-SMK-SLB'!AR$7,FALSE)</f>
        <v>0</v>
      </c>
      <c r="AR136" s="9">
        <f>VLOOKUP($E136,'ALL-GTK-SD-SMP-SMA-SMK-SLB'!$F$14:$CG$713,'ALL-GTK-SD-SMP-SMA-SMK-SLB'!AS$7,FALSE)</f>
        <v>0</v>
      </c>
      <c r="AS136" s="9">
        <f>VLOOKUP($E136,'ALL-GTK-SD-SMP-SMA-SMK-SLB'!$F$14:$CG$713,'ALL-GTK-SD-SMP-SMA-SMK-SLB'!AT$7,FALSE)</f>
        <v>0</v>
      </c>
      <c r="AT136" s="9">
        <f>VLOOKUP($E136,'ALL-GTK-SD-SMP-SMA-SMK-SLB'!$F$14:$CG$713,'ALL-GTK-SD-SMP-SMA-SMK-SLB'!AU$7,FALSE)</f>
        <v>0</v>
      </c>
      <c r="AU136" s="9">
        <f>VLOOKUP($E136,'ALL-GTK-SD-SMP-SMA-SMK-SLB'!$F$14:$CG$713,'ALL-GTK-SD-SMP-SMA-SMK-SLB'!AV$7,FALSE)</f>
        <v>0</v>
      </c>
      <c r="AV136" s="9">
        <f>VLOOKUP($E136,'ALL-GTK-SD-SMP-SMA-SMK-SLB'!$F$14:$CG$713,'ALL-GTK-SD-SMP-SMA-SMK-SLB'!AW$7,FALSE)</f>
        <v>0</v>
      </c>
      <c r="AW136" s="9">
        <f>VLOOKUP($E136,'ALL-GTK-SD-SMP-SMA-SMK-SLB'!$F$14:$CG$713,'ALL-GTK-SD-SMP-SMA-SMK-SLB'!AX$7,FALSE)</f>
        <v>0</v>
      </c>
      <c r="AX136" s="9">
        <f>VLOOKUP($E136,'ALL-GTK-SD-SMP-SMA-SMK-SLB'!$F$14:$CG$713,'ALL-GTK-SD-SMP-SMA-SMK-SLB'!AY$7,FALSE)</f>
        <v>2</v>
      </c>
      <c r="AY136" s="9">
        <f>VLOOKUP($E136,'ALL-GTK-SD-SMP-SMA-SMK-SLB'!$F$14:$CG$713,'ALL-GTK-SD-SMP-SMA-SMK-SLB'!AZ$7,FALSE)</f>
        <v>9</v>
      </c>
      <c r="AZ136" s="9">
        <f>VLOOKUP($E136,'ALL-GTK-SD-SMP-SMA-SMK-SLB'!$F$14:$CG$713,'ALL-GTK-SD-SMP-SMA-SMK-SLB'!BA$7,FALSE)</f>
        <v>1</v>
      </c>
      <c r="BA136" s="9">
        <f>VLOOKUP($E136,'ALL-GTK-SD-SMP-SMA-SMK-SLB'!$F$14:$CG$713,'ALL-GTK-SD-SMP-SMA-SMK-SLB'!BB$7,FALSE)</f>
        <v>0</v>
      </c>
      <c r="BB136" s="9">
        <f>VLOOKUP($E136,'ALL-GTK-SD-SMP-SMA-SMK-SLB'!$F$14:$CG$713,'ALL-GTK-SD-SMP-SMA-SMK-SLB'!BC$7,FALSE)</f>
        <v>0</v>
      </c>
      <c r="BC136" s="9">
        <f>VLOOKUP($E136,'ALL-GTK-SD-SMP-SMA-SMK-SLB'!$F$14:$CG$713,'ALL-GTK-SD-SMP-SMA-SMK-SLB'!BD$7,FALSE)</f>
        <v>0</v>
      </c>
      <c r="BD136" s="310">
        <f t="shared" si="56"/>
        <v>0</v>
      </c>
      <c r="BE136" s="310">
        <f t="shared" si="57"/>
        <v>0</v>
      </c>
      <c r="BF136" s="10">
        <f t="shared" si="58"/>
        <v>0</v>
      </c>
      <c r="BG136" s="311">
        <f t="shared" si="59"/>
        <v>3</v>
      </c>
      <c r="BH136" s="311">
        <f t="shared" si="60"/>
        <v>9</v>
      </c>
      <c r="BI136" s="10">
        <f t="shared" si="61"/>
        <v>12</v>
      </c>
      <c r="BJ136" s="44">
        <f t="shared" si="62"/>
        <v>3</v>
      </c>
      <c r="BK136" s="44">
        <f t="shared" si="63"/>
        <v>9</v>
      </c>
      <c r="BL136" s="11">
        <f t="shared" si="64"/>
        <v>12</v>
      </c>
      <c r="BM136" s="9">
        <f>VLOOKUP($E136,'ALL-GTK-SD-SMP-SMA-SMK-SLB'!$F$14:$CG$713,'ALL-GTK-SD-SMP-SMA-SMK-SLB'!BN$7,FALSE)</f>
        <v>0</v>
      </c>
      <c r="BN136" s="9">
        <f>VLOOKUP($E136,'ALL-GTK-SD-SMP-SMA-SMK-SLB'!$F$14:$CG$713,'ALL-GTK-SD-SMP-SMA-SMK-SLB'!BO$7,FALSE)</f>
        <v>0</v>
      </c>
      <c r="BO136" s="9">
        <f>VLOOKUP($E136,'ALL-GTK-SD-SMP-SMA-SMK-SLB'!$F$14:$CG$713,'ALL-GTK-SD-SMP-SMA-SMK-SLB'!BP$7,FALSE)</f>
        <v>0</v>
      </c>
      <c r="BP136" s="9">
        <f>VLOOKUP($E136,'ALL-GTK-SD-SMP-SMA-SMK-SLB'!$F$14:$CG$713,'ALL-GTK-SD-SMP-SMA-SMK-SLB'!BQ$7,FALSE)</f>
        <v>0</v>
      </c>
      <c r="BQ136" s="9">
        <f>VLOOKUP($E136,'ALL-GTK-SD-SMP-SMA-SMK-SLB'!$F$14:$CG$713,'ALL-GTK-SD-SMP-SMA-SMK-SLB'!BR$7,FALSE)</f>
        <v>0</v>
      </c>
      <c r="BR136" s="9">
        <f>VLOOKUP($E136,'ALL-GTK-SD-SMP-SMA-SMK-SLB'!$F$14:$CG$713,'ALL-GTK-SD-SMP-SMA-SMK-SLB'!BS$7,FALSE)</f>
        <v>1</v>
      </c>
      <c r="BS136" s="9">
        <f>VLOOKUP($E136,'ALL-GTK-SD-SMP-SMA-SMK-SLB'!$F$14:$CG$713,'ALL-GTK-SD-SMP-SMA-SMK-SLB'!BT$7,FALSE)</f>
        <v>0</v>
      </c>
      <c r="BT136" s="9">
        <f>VLOOKUP($E136,'ALL-GTK-SD-SMP-SMA-SMK-SLB'!$F$14:$CG$713,'ALL-GTK-SD-SMP-SMA-SMK-SLB'!BU$7,FALSE)</f>
        <v>1</v>
      </c>
      <c r="BU136" s="299">
        <f t="shared" si="65"/>
        <v>0</v>
      </c>
      <c r="BV136" s="299">
        <f t="shared" si="66"/>
        <v>2</v>
      </c>
      <c r="BW136" s="44">
        <f t="shared" si="67"/>
        <v>0</v>
      </c>
      <c r="BX136" s="44">
        <f t="shared" si="68"/>
        <v>2</v>
      </c>
      <c r="BY136" s="11">
        <f t="shared" si="69"/>
        <v>2</v>
      </c>
      <c r="BZ136" s="14">
        <f t="shared" si="70"/>
        <v>2</v>
      </c>
      <c r="CA136" s="14">
        <f t="shared" si="71"/>
        <v>10</v>
      </c>
      <c r="CB136" s="13">
        <f t="shared" si="72"/>
        <v>0</v>
      </c>
      <c r="CC136" s="13">
        <f t="shared" si="73"/>
        <v>2</v>
      </c>
      <c r="CD136" s="312">
        <f t="shared" si="74"/>
        <v>2</v>
      </c>
      <c r="CE136" s="312">
        <f t="shared" si="75"/>
        <v>12</v>
      </c>
      <c r="CF136" s="313">
        <f t="shared" si="76"/>
        <v>14</v>
      </c>
      <c r="CG136" s="302" t="str">
        <f t="shared" si="77"/>
        <v>OK</v>
      </c>
    </row>
    <row r="137" spans="1:85" ht="14.25" x14ac:dyDescent="0.25">
      <c r="A137" s="6">
        <v>125</v>
      </c>
      <c r="B137" s="495">
        <v>125</v>
      </c>
      <c r="C137" s="495" t="s">
        <v>6</v>
      </c>
      <c r="D137" s="496" t="s">
        <v>28</v>
      </c>
      <c r="E137" s="626">
        <v>20319732</v>
      </c>
      <c r="F137" s="627" t="s">
        <v>392</v>
      </c>
      <c r="G137" s="624" t="s">
        <v>52</v>
      </c>
      <c r="H137" s="9">
        <f>VLOOKUP($E137,'ALL-GTK-SD-SMP-SMA-SMK-SLB'!$F$14:$CG$713,'ALL-GTK-SD-SMP-SMA-SMK-SLB'!I$7,FALSE)</f>
        <v>0</v>
      </c>
      <c r="I137" s="9">
        <f>VLOOKUP($E137,'ALL-GTK-SD-SMP-SMA-SMK-SLB'!$F$14:$CG$713,'ALL-GTK-SD-SMP-SMA-SMK-SLB'!J$7,FALSE)</f>
        <v>0</v>
      </c>
      <c r="J137" s="9">
        <f>VLOOKUP($E137,'ALL-GTK-SD-SMP-SMA-SMK-SLB'!$F$14:$CG$713,'ALL-GTK-SD-SMP-SMA-SMK-SLB'!K$7,FALSE)</f>
        <v>0</v>
      </c>
      <c r="K137" s="9">
        <f>VLOOKUP($E137,'ALL-GTK-SD-SMP-SMA-SMK-SLB'!$F$14:$CG$713,'ALL-GTK-SD-SMP-SMA-SMK-SLB'!L$7,FALSE)</f>
        <v>0</v>
      </c>
      <c r="L137" s="9">
        <f>VLOOKUP($E137,'ALL-GTK-SD-SMP-SMA-SMK-SLB'!$F$14:$CG$713,'ALL-GTK-SD-SMP-SMA-SMK-SLB'!M$7,FALSE)</f>
        <v>2</v>
      </c>
      <c r="M137" s="9">
        <f>VLOOKUP($E137,'ALL-GTK-SD-SMP-SMA-SMK-SLB'!$F$14:$CG$713,'ALL-GTK-SD-SMP-SMA-SMK-SLB'!N$7,FALSE)</f>
        <v>0</v>
      </c>
      <c r="N137" s="9">
        <f>VLOOKUP($E137,'ALL-GTK-SD-SMP-SMA-SMK-SLB'!$F$14:$CG$713,'ALL-GTK-SD-SMP-SMA-SMK-SLB'!O$7,FALSE)</f>
        <v>1</v>
      </c>
      <c r="O137" s="9">
        <f>VLOOKUP($E137,'ALL-GTK-SD-SMP-SMA-SMK-SLB'!$F$14:$CG$713,'ALL-GTK-SD-SMP-SMA-SMK-SLB'!P$7,FALSE)</f>
        <v>3</v>
      </c>
      <c r="P137" s="299">
        <f t="shared" si="42"/>
        <v>3</v>
      </c>
      <c r="Q137" s="299">
        <f t="shared" si="43"/>
        <v>3</v>
      </c>
      <c r="R137" s="300">
        <f t="shared" si="44"/>
        <v>6</v>
      </c>
      <c r="S137" s="9">
        <f>VLOOKUP($E137,'ALL-GTK-SD-SMP-SMA-SMK-SLB'!$F$14:$CG$713,'ALL-GTK-SD-SMP-SMA-SMK-SLB'!T$7,FALSE)</f>
        <v>0</v>
      </c>
      <c r="T137" s="9">
        <f>VLOOKUP($E137,'ALL-GTK-SD-SMP-SMA-SMK-SLB'!$F$14:$CG$713,'ALL-GTK-SD-SMP-SMA-SMK-SLB'!U$7,FALSE)</f>
        <v>0</v>
      </c>
      <c r="U137" s="9">
        <f>VLOOKUP($E137,'ALL-GTK-SD-SMP-SMA-SMK-SLB'!$F$14:$CG$713,'ALL-GTK-SD-SMP-SMA-SMK-SLB'!V$7,FALSE)</f>
        <v>0</v>
      </c>
      <c r="V137" s="9">
        <f>VLOOKUP($E137,'ALL-GTK-SD-SMP-SMA-SMK-SLB'!$F$14:$CG$713,'ALL-GTK-SD-SMP-SMA-SMK-SLB'!W$7,FALSE)</f>
        <v>0</v>
      </c>
      <c r="W137" s="9">
        <f>VLOOKUP($E137,'ALL-GTK-SD-SMP-SMA-SMK-SLB'!$F$14:$CG$713,'ALL-GTK-SD-SMP-SMA-SMK-SLB'!X$7,FALSE)</f>
        <v>2</v>
      </c>
      <c r="X137" s="9">
        <f>VLOOKUP($E137,'ALL-GTK-SD-SMP-SMA-SMK-SLB'!$F$14:$CG$713,'ALL-GTK-SD-SMP-SMA-SMK-SLB'!Y$7,FALSE)</f>
        <v>0</v>
      </c>
      <c r="Y137" s="299">
        <f t="shared" si="45"/>
        <v>2</v>
      </c>
      <c r="Z137" s="299">
        <f t="shared" si="46"/>
        <v>0</v>
      </c>
      <c r="AA137" s="10">
        <f t="shared" si="47"/>
        <v>2</v>
      </c>
      <c r="AB137" s="44">
        <f t="shared" si="48"/>
        <v>5</v>
      </c>
      <c r="AC137" s="44">
        <f t="shared" si="49"/>
        <v>3</v>
      </c>
      <c r="AD137" s="11">
        <f t="shared" si="50"/>
        <v>8</v>
      </c>
      <c r="AE137" s="9">
        <f>VLOOKUP($E137,'ALL-GTK-SD-SMP-SMA-SMK-SLB'!$F$14:$CG$713,'ALL-GTK-SD-SMP-SMA-SMK-SLB'!AF$7,FALSE)</f>
        <v>3</v>
      </c>
      <c r="AF137" s="9">
        <f>VLOOKUP($E137,'ALL-GTK-SD-SMP-SMA-SMK-SLB'!$F$14:$CG$713,'ALL-GTK-SD-SMP-SMA-SMK-SLB'!AG$7,FALSE)</f>
        <v>1</v>
      </c>
      <c r="AG137" s="10">
        <f t="shared" si="51"/>
        <v>4</v>
      </c>
      <c r="AH137" s="9">
        <f>VLOOKUP($E137,'ALL-GTK-SD-SMP-SMA-SMK-SLB'!$F$14:$CG$713,'ALL-GTK-SD-SMP-SMA-SMK-SLB'!AI$7,FALSE)</f>
        <v>2</v>
      </c>
      <c r="AI137" s="9">
        <f>VLOOKUP($E137,'ALL-GTK-SD-SMP-SMA-SMK-SLB'!$F$14:$CG$713,'ALL-GTK-SD-SMP-SMA-SMK-SLB'!AJ$7,FALSE)</f>
        <v>2</v>
      </c>
      <c r="AJ137" s="10">
        <f t="shared" si="52"/>
        <v>4</v>
      </c>
      <c r="AK137" s="44">
        <f t="shared" si="53"/>
        <v>5</v>
      </c>
      <c r="AL137" s="44">
        <f t="shared" si="54"/>
        <v>3</v>
      </c>
      <c r="AM137" s="11">
        <f t="shared" si="55"/>
        <v>8</v>
      </c>
      <c r="AN137" s="299">
        <f>VLOOKUP($E137,'ALL-GTK-SD-SMP-SMA-SMK-SLB'!$F$14:$CG$713,'ALL-GTK-SD-SMP-SMA-SMK-SLB'!AO$7,FALSE)</f>
        <v>0</v>
      </c>
      <c r="AO137" s="299">
        <f>VLOOKUP($E137,'ALL-GTK-SD-SMP-SMA-SMK-SLB'!$F$14:$CG$713,'ALL-GTK-SD-SMP-SMA-SMK-SLB'!AP$7,FALSE)</f>
        <v>0</v>
      </c>
      <c r="AP137" s="9">
        <f>VLOOKUP($E137,'ALL-GTK-SD-SMP-SMA-SMK-SLB'!$F$14:$CG$713,'ALL-GTK-SD-SMP-SMA-SMK-SLB'!AQ$7,FALSE)</f>
        <v>0</v>
      </c>
      <c r="AQ137" s="9">
        <f>VLOOKUP($E137,'ALL-GTK-SD-SMP-SMA-SMK-SLB'!$F$14:$CG$713,'ALL-GTK-SD-SMP-SMA-SMK-SLB'!AR$7,FALSE)</f>
        <v>0</v>
      </c>
      <c r="AR137" s="9">
        <f>VLOOKUP($E137,'ALL-GTK-SD-SMP-SMA-SMK-SLB'!$F$14:$CG$713,'ALL-GTK-SD-SMP-SMA-SMK-SLB'!AS$7,FALSE)</f>
        <v>0</v>
      </c>
      <c r="AS137" s="9">
        <f>VLOOKUP($E137,'ALL-GTK-SD-SMP-SMA-SMK-SLB'!$F$14:$CG$713,'ALL-GTK-SD-SMP-SMA-SMK-SLB'!AT$7,FALSE)</f>
        <v>0</v>
      </c>
      <c r="AT137" s="9">
        <f>VLOOKUP($E137,'ALL-GTK-SD-SMP-SMA-SMK-SLB'!$F$14:$CG$713,'ALL-GTK-SD-SMP-SMA-SMK-SLB'!AU$7,FALSE)</f>
        <v>0</v>
      </c>
      <c r="AU137" s="9">
        <f>VLOOKUP($E137,'ALL-GTK-SD-SMP-SMA-SMK-SLB'!$F$14:$CG$713,'ALL-GTK-SD-SMP-SMA-SMK-SLB'!AV$7,FALSE)</f>
        <v>0</v>
      </c>
      <c r="AV137" s="9">
        <f>VLOOKUP($E137,'ALL-GTK-SD-SMP-SMA-SMK-SLB'!$F$14:$CG$713,'ALL-GTK-SD-SMP-SMA-SMK-SLB'!AW$7,FALSE)</f>
        <v>0</v>
      </c>
      <c r="AW137" s="9">
        <f>VLOOKUP($E137,'ALL-GTK-SD-SMP-SMA-SMK-SLB'!$F$14:$CG$713,'ALL-GTK-SD-SMP-SMA-SMK-SLB'!AX$7,FALSE)</f>
        <v>0</v>
      </c>
      <c r="AX137" s="9">
        <f>VLOOKUP($E137,'ALL-GTK-SD-SMP-SMA-SMK-SLB'!$F$14:$CG$713,'ALL-GTK-SD-SMP-SMA-SMK-SLB'!AY$7,FALSE)</f>
        <v>5</v>
      </c>
      <c r="AY137" s="9">
        <f>VLOOKUP($E137,'ALL-GTK-SD-SMP-SMA-SMK-SLB'!$F$14:$CG$713,'ALL-GTK-SD-SMP-SMA-SMK-SLB'!AZ$7,FALSE)</f>
        <v>3</v>
      </c>
      <c r="AZ137" s="9">
        <f>VLOOKUP($E137,'ALL-GTK-SD-SMP-SMA-SMK-SLB'!$F$14:$CG$713,'ALL-GTK-SD-SMP-SMA-SMK-SLB'!BA$7,FALSE)</f>
        <v>0</v>
      </c>
      <c r="BA137" s="9">
        <f>VLOOKUP($E137,'ALL-GTK-SD-SMP-SMA-SMK-SLB'!$F$14:$CG$713,'ALL-GTK-SD-SMP-SMA-SMK-SLB'!BB$7,FALSE)</f>
        <v>0</v>
      </c>
      <c r="BB137" s="9">
        <f>VLOOKUP($E137,'ALL-GTK-SD-SMP-SMA-SMK-SLB'!$F$14:$CG$713,'ALL-GTK-SD-SMP-SMA-SMK-SLB'!BC$7,FALSE)</f>
        <v>0</v>
      </c>
      <c r="BC137" s="9">
        <f>VLOOKUP($E137,'ALL-GTK-SD-SMP-SMA-SMK-SLB'!$F$14:$CG$713,'ALL-GTK-SD-SMP-SMA-SMK-SLB'!BD$7,FALSE)</f>
        <v>0</v>
      </c>
      <c r="BD137" s="310">
        <f t="shared" si="56"/>
        <v>0</v>
      </c>
      <c r="BE137" s="310">
        <f t="shared" si="57"/>
        <v>0</v>
      </c>
      <c r="BF137" s="10">
        <f t="shared" si="58"/>
        <v>0</v>
      </c>
      <c r="BG137" s="311">
        <f t="shared" si="59"/>
        <v>5</v>
      </c>
      <c r="BH137" s="311">
        <f t="shared" si="60"/>
        <v>3</v>
      </c>
      <c r="BI137" s="10">
        <f t="shared" si="61"/>
        <v>8</v>
      </c>
      <c r="BJ137" s="44">
        <f t="shared" si="62"/>
        <v>5</v>
      </c>
      <c r="BK137" s="44">
        <f t="shared" si="63"/>
        <v>3</v>
      </c>
      <c r="BL137" s="11">
        <f t="shared" si="64"/>
        <v>8</v>
      </c>
      <c r="BM137" s="9">
        <f>VLOOKUP($E137,'ALL-GTK-SD-SMP-SMA-SMK-SLB'!$F$14:$CG$713,'ALL-GTK-SD-SMP-SMA-SMK-SLB'!BN$7,FALSE)</f>
        <v>0</v>
      </c>
      <c r="BN137" s="9">
        <f>VLOOKUP($E137,'ALL-GTK-SD-SMP-SMA-SMK-SLB'!$F$14:$CG$713,'ALL-GTK-SD-SMP-SMA-SMK-SLB'!BO$7,FALSE)</f>
        <v>0</v>
      </c>
      <c r="BO137" s="9">
        <f>VLOOKUP($E137,'ALL-GTK-SD-SMP-SMA-SMK-SLB'!$F$14:$CG$713,'ALL-GTK-SD-SMP-SMA-SMK-SLB'!BP$7,FALSE)</f>
        <v>0</v>
      </c>
      <c r="BP137" s="9">
        <f>VLOOKUP($E137,'ALL-GTK-SD-SMP-SMA-SMK-SLB'!$F$14:$CG$713,'ALL-GTK-SD-SMP-SMA-SMK-SLB'!BQ$7,FALSE)</f>
        <v>0</v>
      </c>
      <c r="BQ137" s="9">
        <f>VLOOKUP($E137,'ALL-GTK-SD-SMP-SMA-SMK-SLB'!$F$14:$CG$713,'ALL-GTK-SD-SMP-SMA-SMK-SLB'!BR$7,FALSE)</f>
        <v>0</v>
      </c>
      <c r="BR137" s="9">
        <f>VLOOKUP($E137,'ALL-GTK-SD-SMP-SMA-SMK-SLB'!$F$14:$CG$713,'ALL-GTK-SD-SMP-SMA-SMK-SLB'!BS$7,FALSE)</f>
        <v>0</v>
      </c>
      <c r="BS137" s="9">
        <f>VLOOKUP($E137,'ALL-GTK-SD-SMP-SMA-SMK-SLB'!$F$14:$CG$713,'ALL-GTK-SD-SMP-SMA-SMK-SLB'!BT$7,FALSE)</f>
        <v>1</v>
      </c>
      <c r="BT137" s="9">
        <f>VLOOKUP($E137,'ALL-GTK-SD-SMP-SMA-SMK-SLB'!$F$14:$CG$713,'ALL-GTK-SD-SMP-SMA-SMK-SLB'!BU$7,FALSE)</f>
        <v>0</v>
      </c>
      <c r="BU137" s="299">
        <f t="shared" si="65"/>
        <v>1</v>
      </c>
      <c r="BV137" s="299">
        <f t="shared" si="66"/>
        <v>0</v>
      </c>
      <c r="BW137" s="44">
        <f t="shared" si="67"/>
        <v>1</v>
      </c>
      <c r="BX137" s="44">
        <f t="shared" si="68"/>
        <v>0</v>
      </c>
      <c r="BY137" s="11">
        <f t="shared" si="69"/>
        <v>1</v>
      </c>
      <c r="BZ137" s="14">
        <f t="shared" si="70"/>
        <v>5</v>
      </c>
      <c r="CA137" s="14">
        <f t="shared" si="71"/>
        <v>3</v>
      </c>
      <c r="CB137" s="13">
        <f t="shared" si="72"/>
        <v>1</v>
      </c>
      <c r="CC137" s="13">
        <f t="shared" si="73"/>
        <v>0</v>
      </c>
      <c r="CD137" s="312">
        <f t="shared" si="74"/>
        <v>6</v>
      </c>
      <c r="CE137" s="312">
        <f t="shared" si="75"/>
        <v>3</v>
      </c>
      <c r="CF137" s="313">
        <f t="shared" si="76"/>
        <v>9</v>
      </c>
      <c r="CG137" s="302" t="str">
        <f t="shared" si="77"/>
        <v>OK</v>
      </c>
    </row>
    <row r="138" spans="1:85" ht="14.25" x14ac:dyDescent="0.25">
      <c r="A138" s="6">
        <v>126</v>
      </c>
      <c r="B138" s="495">
        <v>126</v>
      </c>
      <c r="C138" s="495" t="s">
        <v>6</v>
      </c>
      <c r="D138" s="496" t="s">
        <v>28</v>
      </c>
      <c r="E138" s="626">
        <v>20319743</v>
      </c>
      <c r="F138" s="627" t="s">
        <v>393</v>
      </c>
      <c r="G138" s="624" t="s">
        <v>52</v>
      </c>
      <c r="H138" s="9">
        <f>VLOOKUP($E138,'ALL-GTK-SD-SMP-SMA-SMK-SLB'!$F$14:$CG$713,'ALL-GTK-SD-SMP-SMA-SMK-SLB'!I$7,FALSE)</f>
        <v>0</v>
      </c>
      <c r="I138" s="9">
        <f>VLOOKUP($E138,'ALL-GTK-SD-SMP-SMA-SMK-SLB'!$F$14:$CG$713,'ALL-GTK-SD-SMP-SMA-SMK-SLB'!J$7,FALSE)</f>
        <v>0</v>
      </c>
      <c r="J138" s="9">
        <f>VLOOKUP($E138,'ALL-GTK-SD-SMP-SMA-SMK-SLB'!$F$14:$CG$713,'ALL-GTK-SD-SMP-SMA-SMK-SLB'!K$7,FALSE)</f>
        <v>0</v>
      </c>
      <c r="K138" s="9">
        <f>VLOOKUP($E138,'ALL-GTK-SD-SMP-SMA-SMK-SLB'!$F$14:$CG$713,'ALL-GTK-SD-SMP-SMA-SMK-SLB'!L$7,FALSE)</f>
        <v>0</v>
      </c>
      <c r="L138" s="9">
        <f>VLOOKUP($E138,'ALL-GTK-SD-SMP-SMA-SMK-SLB'!$F$14:$CG$713,'ALL-GTK-SD-SMP-SMA-SMK-SLB'!M$7,FALSE)</f>
        <v>1</v>
      </c>
      <c r="M138" s="9">
        <f>VLOOKUP($E138,'ALL-GTK-SD-SMP-SMA-SMK-SLB'!$F$14:$CG$713,'ALL-GTK-SD-SMP-SMA-SMK-SLB'!N$7,FALSE)</f>
        <v>0</v>
      </c>
      <c r="N138" s="9">
        <f>VLOOKUP($E138,'ALL-GTK-SD-SMP-SMA-SMK-SLB'!$F$14:$CG$713,'ALL-GTK-SD-SMP-SMA-SMK-SLB'!O$7,FALSE)</f>
        <v>0</v>
      </c>
      <c r="O138" s="9">
        <f>VLOOKUP($E138,'ALL-GTK-SD-SMP-SMA-SMK-SLB'!$F$14:$CG$713,'ALL-GTK-SD-SMP-SMA-SMK-SLB'!P$7,FALSE)</f>
        <v>2</v>
      </c>
      <c r="P138" s="299">
        <f t="shared" si="42"/>
        <v>1</v>
      </c>
      <c r="Q138" s="299">
        <f t="shared" si="43"/>
        <v>2</v>
      </c>
      <c r="R138" s="300">
        <f t="shared" si="44"/>
        <v>3</v>
      </c>
      <c r="S138" s="9">
        <f>VLOOKUP($E138,'ALL-GTK-SD-SMP-SMA-SMK-SLB'!$F$14:$CG$713,'ALL-GTK-SD-SMP-SMA-SMK-SLB'!T$7,FALSE)</f>
        <v>0</v>
      </c>
      <c r="T138" s="9">
        <f>VLOOKUP($E138,'ALL-GTK-SD-SMP-SMA-SMK-SLB'!$F$14:$CG$713,'ALL-GTK-SD-SMP-SMA-SMK-SLB'!U$7,FALSE)</f>
        <v>0</v>
      </c>
      <c r="U138" s="9">
        <f>VLOOKUP($E138,'ALL-GTK-SD-SMP-SMA-SMK-SLB'!$F$14:$CG$713,'ALL-GTK-SD-SMP-SMA-SMK-SLB'!V$7,FALSE)</f>
        <v>1</v>
      </c>
      <c r="V138" s="9">
        <f>VLOOKUP($E138,'ALL-GTK-SD-SMP-SMA-SMK-SLB'!$F$14:$CG$713,'ALL-GTK-SD-SMP-SMA-SMK-SLB'!W$7,FALSE)</f>
        <v>2</v>
      </c>
      <c r="W138" s="9">
        <f>VLOOKUP($E138,'ALL-GTK-SD-SMP-SMA-SMK-SLB'!$F$14:$CG$713,'ALL-GTK-SD-SMP-SMA-SMK-SLB'!X$7,FALSE)</f>
        <v>0</v>
      </c>
      <c r="X138" s="9">
        <f>VLOOKUP($E138,'ALL-GTK-SD-SMP-SMA-SMK-SLB'!$F$14:$CG$713,'ALL-GTK-SD-SMP-SMA-SMK-SLB'!Y$7,FALSE)</f>
        <v>1</v>
      </c>
      <c r="Y138" s="299">
        <f t="shared" si="45"/>
        <v>1</v>
      </c>
      <c r="Z138" s="299">
        <f t="shared" si="46"/>
        <v>3</v>
      </c>
      <c r="AA138" s="10">
        <f t="shared" si="47"/>
        <v>4</v>
      </c>
      <c r="AB138" s="44">
        <f t="shared" si="48"/>
        <v>2</v>
      </c>
      <c r="AC138" s="44">
        <f t="shared" si="49"/>
        <v>5</v>
      </c>
      <c r="AD138" s="11">
        <f t="shared" si="50"/>
        <v>7</v>
      </c>
      <c r="AE138" s="9">
        <f>VLOOKUP($E138,'ALL-GTK-SD-SMP-SMA-SMK-SLB'!$F$14:$CG$713,'ALL-GTK-SD-SMP-SMA-SMK-SLB'!AF$7,FALSE)</f>
        <v>0</v>
      </c>
      <c r="AF138" s="9">
        <f>VLOOKUP($E138,'ALL-GTK-SD-SMP-SMA-SMK-SLB'!$F$14:$CG$713,'ALL-GTK-SD-SMP-SMA-SMK-SLB'!AG$7,FALSE)</f>
        <v>4</v>
      </c>
      <c r="AG138" s="10">
        <f t="shared" si="51"/>
        <v>4</v>
      </c>
      <c r="AH138" s="9">
        <f>VLOOKUP($E138,'ALL-GTK-SD-SMP-SMA-SMK-SLB'!$F$14:$CG$713,'ALL-GTK-SD-SMP-SMA-SMK-SLB'!AI$7,FALSE)</f>
        <v>2</v>
      </c>
      <c r="AI138" s="9">
        <f>VLOOKUP($E138,'ALL-GTK-SD-SMP-SMA-SMK-SLB'!$F$14:$CG$713,'ALL-GTK-SD-SMP-SMA-SMK-SLB'!AJ$7,FALSE)</f>
        <v>1</v>
      </c>
      <c r="AJ138" s="10">
        <f t="shared" si="52"/>
        <v>3</v>
      </c>
      <c r="AK138" s="44">
        <f t="shared" si="53"/>
        <v>2</v>
      </c>
      <c r="AL138" s="44">
        <f t="shared" si="54"/>
        <v>5</v>
      </c>
      <c r="AM138" s="11">
        <f t="shared" si="55"/>
        <v>7</v>
      </c>
      <c r="AN138" s="299">
        <f>VLOOKUP($E138,'ALL-GTK-SD-SMP-SMA-SMK-SLB'!$F$14:$CG$713,'ALL-GTK-SD-SMP-SMA-SMK-SLB'!AO$7,FALSE)</f>
        <v>0</v>
      </c>
      <c r="AO138" s="299">
        <f>VLOOKUP($E138,'ALL-GTK-SD-SMP-SMA-SMK-SLB'!$F$14:$CG$713,'ALL-GTK-SD-SMP-SMA-SMK-SLB'!AP$7,FALSE)</f>
        <v>0</v>
      </c>
      <c r="AP138" s="9">
        <f>VLOOKUP($E138,'ALL-GTK-SD-SMP-SMA-SMK-SLB'!$F$14:$CG$713,'ALL-GTK-SD-SMP-SMA-SMK-SLB'!AQ$7,FALSE)</f>
        <v>0</v>
      </c>
      <c r="AQ138" s="9">
        <f>VLOOKUP($E138,'ALL-GTK-SD-SMP-SMA-SMK-SLB'!$F$14:$CG$713,'ALL-GTK-SD-SMP-SMA-SMK-SLB'!AR$7,FALSE)</f>
        <v>0</v>
      </c>
      <c r="AR138" s="9">
        <f>VLOOKUP($E138,'ALL-GTK-SD-SMP-SMA-SMK-SLB'!$F$14:$CG$713,'ALL-GTK-SD-SMP-SMA-SMK-SLB'!AS$7,FALSE)</f>
        <v>0</v>
      </c>
      <c r="AS138" s="9">
        <f>VLOOKUP($E138,'ALL-GTK-SD-SMP-SMA-SMK-SLB'!$F$14:$CG$713,'ALL-GTK-SD-SMP-SMA-SMK-SLB'!AT$7,FALSE)</f>
        <v>0</v>
      </c>
      <c r="AT138" s="9">
        <f>VLOOKUP($E138,'ALL-GTK-SD-SMP-SMA-SMK-SLB'!$F$14:$CG$713,'ALL-GTK-SD-SMP-SMA-SMK-SLB'!AU$7,FALSE)</f>
        <v>0</v>
      </c>
      <c r="AU138" s="9">
        <f>VLOOKUP($E138,'ALL-GTK-SD-SMP-SMA-SMK-SLB'!$F$14:$CG$713,'ALL-GTK-SD-SMP-SMA-SMK-SLB'!AV$7,FALSE)</f>
        <v>0</v>
      </c>
      <c r="AV138" s="9">
        <f>VLOOKUP($E138,'ALL-GTK-SD-SMP-SMA-SMK-SLB'!$F$14:$CG$713,'ALL-GTK-SD-SMP-SMA-SMK-SLB'!AW$7,FALSE)</f>
        <v>0</v>
      </c>
      <c r="AW138" s="9">
        <f>VLOOKUP($E138,'ALL-GTK-SD-SMP-SMA-SMK-SLB'!$F$14:$CG$713,'ALL-GTK-SD-SMP-SMA-SMK-SLB'!AX$7,FALSE)</f>
        <v>0</v>
      </c>
      <c r="AX138" s="9">
        <f>VLOOKUP($E138,'ALL-GTK-SD-SMP-SMA-SMK-SLB'!$F$14:$CG$713,'ALL-GTK-SD-SMP-SMA-SMK-SLB'!AY$7,FALSE)</f>
        <v>2</v>
      </c>
      <c r="AY138" s="9">
        <f>VLOOKUP($E138,'ALL-GTK-SD-SMP-SMA-SMK-SLB'!$F$14:$CG$713,'ALL-GTK-SD-SMP-SMA-SMK-SLB'!AZ$7,FALSE)</f>
        <v>5</v>
      </c>
      <c r="AZ138" s="9">
        <f>VLOOKUP($E138,'ALL-GTK-SD-SMP-SMA-SMK-SLB'!$F$14:$CG$713,'ALL-GTK-SD-SMP-SMA-SMK-SLB'!BA$7,FALSE)</f>
        <v>0</v>
      </c>
      <c r="BA138" s="9">
        <f>VLOOKUP($E138,'ALL-GTK-SD-SMP-SMA-SMK-SLB'!$F$14:$CG$713,'ALL-GTK-SD-SMP-SMA-SMK-SLB'!BB$7,FALSE)</f>
        <v>0</v>
      </c>
      <c r="BB138" s="9">
        <f>VLOOKUP($E138,'ALL-GTK-SD-SMP-SMA-SMK-SLB'!$F$14:$CG$713,'ALL-GTK-SD-SMP-SMA-SMK-SLB'!BC$7,FALSE)</f>
        <v>0</v>
      </c>
      <c r="BC138" s="9">
        <f>VLOOKUP($E138,'ALL-GTK-SD-SMP-SMA-SMK-SLB'!$F$14:$CG$713,'ALL-GTK-SD-SMP-SMA-SMK-SLB'!BD$7,FALSE)</f>
        <v>0</v>
      </c>
      <c r="BD138" s="310">
        <f t="shared" si="56"/>
        <v>0</v>
      </c>
      <c r="BE138" s="310">
        <f t="shared" si="57"/>
        <v>0</v>
      </c>
      <c r="BF138" s="10">
        <f t="shared" si="58"/>
        <v>0</v>
      </c>
      <c r="BG138" s="311">
        <f t="shared" si="59"/>
        <v>2</v>
      </c>
      <c r="BH138" s="311">
        <f t="shared" si="60"/>
        <v>5</v>
      </c>
      <c r="BI138" s="10">
        <f t="shared" si="61"/>
        <v>7</v>
      </c>
      <c r="BJ138" s="44">
        <f t="shared" si="62"/>
        <v>2</v>
      </c>
      <c r="BK138" s="44">
        <f t="shared" si="63"/>
        <v>5</v>
      </c>
      <c r="BL138" s="11">
        <f t="shared" si="64"/>
        <v>7</v>
      </c>
      <c r="BM138" s="9">
        <f>VLOOKUP($E138,'ALL-GTK-SD-SMP-SMA-SMK-SLB'!$F$14:$CG$713,'ALL-GTK-SD-SMP-SMA-SMK-SLB'!BN$7,FALSE)</f>
        <v>0</v>
      </c>
      <c r="BN138" s="9">
        <f>VLOOKUP($E138,'ALL-GTK-SD-SMP-SMA-SMK-SLB'!$F$14:$CG$713,'ALL-GTK-SD-SMP-SMA-SMK-SLB'!BO$7,FALSE)</f>
        <v>0</v>
      </c>
      <c r="BO138" s="9">
        <f>VLOOKUP($E138,'ALL-GTK-SD-SMP-SMA-SMK-SLB'!$F$14:$CG$713,'ALL-GTK-SD-SMP-SMA-SMK-SLB'!BP$7,FALSE)</f>
        <v>0</v>
      </c>
      <c r="BP138" s="9">
        <f>VLOOKUP($E138,'ALL-GTK-SD-SMP-SMA-SMK-SLB'!$F$14:$CG$713,'ALL-GTK-SD-SMP-SMA-SMK-SLB'!BQ$7,FALSE)</f>
        <v>0</v>
      </c>
      <c r="BQ138" s="9">
        <f>VLOOKUP($E138,'ALL-GTK-SD-SMP-SMA-SMK-SLB'!$F$14:$CG$713,'ALL-GTK-SD-SMP-SMA-SMK-SLB'!BR$7,FALSE)</f>
        <v>0</v>
      </c>
      <c r="BR138" s="9">
        <f>VLOOKUP($E138,'ALL-GTK-SD-SMP-SMA-SMK-SLB'!$F$14:$CG$713,'ALL-GTK-SD-SMP-SMA-SMK-SLB'!BS$7,FALSE)</f>
        <v>0</v>
      </c>
      <c r="BS138" s="9">
        <f>VLOOKUP($E138,'ALL-GTK-SD-SMP-SMA-SMK-SLB'!$F$14:$CG$713,'ALL-GTK-SD-SMP-SMA-SMK-SLB'!BT$7,FALSE)</f>
        <v>0</v>
      </c>
      <c r="BT138" s="9">
        <f>VLOOKUP($E138,'ALL-GTK-SD-SMP-SMA-SMK-SLB'!$F$14:$CG$713,'ALL-GTK-SD-SMP-SMA-SMK-SLB'!BU$7,FALSE)</f>
        <v>0</v>
      </c>
      <c r="BU138" s="299">
        <f t="shared" si="65"/>
        <v>0</v>
      </c>
      <c r="BV138" s="299">
        <f t="shared" si="66"/>
        <v>0</v>
      </c>
      <c r="BW138" s="44">
        <f t="shared" si="67"/>
        <v>0</v>
      </c>
      <c r="BX138" s="44">
        <f t="shared" si="68"/>
        <v>0</v>
      </c>
      <c r="BY138" s="11">
        <f t="shared" si="69"/>
        <v>0</v>
      </c>
      <c r="BZ138" s="14">
        <f t="shared" si="70"/>
        <v>2</v>
      </c>
      <c r="CA138" s="14">
        <f t="shared" si="71"/>
        <v>5</v>
      </c>
      <c r="CB138" s="13">
        <f t="shared" si="72"/>
        <v>0</v>
      </c>
      <c r="CC138" s="13">
        <f t="shared" si="73"/>
        <v>0</v>
      </c>
      <c r="CD138" s="312">
        <f t="shared" si="74"/>
        <v>2</v>
      </c>
      <c r="CE138" s="312">
        <f t="shared" si="75"/>
        <v>5</v>
      </c>
      <c r="CF138" s="313">
        <f t="shared" si="76"/>
        <v>7</v>
      </c>
      <c r="CG138" s="302" t="str">
        <f t="shared" si="77"/>
        <v>OK</v>
      </c>
    </row>
    <row r="139" spans="1:85" ht="14.25" x14ac:dyDescent="0.25">
      <c r="A139" s="6">
        <v>127</v>
      </c>
      <c r="B139" s="495">
        <v>127</v>
      </c>
      <c r="C139" s="495" t="s">
        <v>6</v>
      </c>
      <c r="D139" s="496" t="s">
        <v>28</v>
      </c>
      <c r="E139" s="626">
        <v>20319744</v>
      </c>
      <c r="F139" s="627" t="s">
        <v>394</v>
      </c>
      <c r="G139" s="624" t="s">
        <v>52</v>
      </c>
      <c r="H139" s="9">
        <f>VLOOKUP($E139,'ALL-GTK-SD-SMP-SMA-SMK-SLB'!$F$14:$CG$713,'ALL-GTK-SD-SMP-SMA-SMK-SLB'!I$7,FALSE)</f>
        <v>0</v>
      </c>
      <c r="I139" s="9">
        <f>VLOOKUP($E139,'ALL-GTK-SD-SMP-SMA-SMK-SLB'!$F$14:$CG$713,'ALL-GTK-SD-SMP-SMA-SMK-SLB'!J$7,FALSE)</f>
        <v>0</v>
      </c>
      <c r="J139" s="9">
        <f>VLOOKUP($E139,'ALL-GTK-SD-SMP-SMA-SMK-SLB'!$F$14:$CG$713,'ALL-GTK-SD-SMP-SMA-SMK-SLB'!K$7,FALSE)</f>
        <v>0</v>
      </c>
      <c r="K139" s="9">
        <f>VLOOKUP($E139,'ALL-GTK-SD-SMP-SMA-SMK-SLB'!$F$14:$CG$713,'ALL-GTK-SD-SMP-SMA-SMK-SLB'!L$7,FALSE)</f>
        <v>0</v>
      </c>
      <c r="L139" s="9">
        <f>VLOOKUP($E139,'ALL-GTK-SD-SMP-SMA-SMK-SLB'!$F$14:$CG$713,'ALL-GTK-SD-SMP-SMA-SMK-SLB'!M$7,FALSE)</f>
        <v>1</v>
      </c>
      <c r="M139" s="9">
        <f>VLOOKUP($E139,'ALL-GTK-SD-SMP-SMA-SMK-SLB'!$F$14:$CG$713,'ALL-GTK-SD-SMP-SMA-SMK-SLB'!N$7,FALSE)</f>
        <v>0</v>
      </c>
      <c r="N139" s="9">
        <f>VLOOKUP($E139,'ALL-GTK-SD-SMP-SMA-SMK-SLB'!$F$14:$CG$713,'ALL-GTK-SD-SMP-SMA-SMK-SLB'!O$7,FALSE)</f>
        <v>0</v>
      </c>
      <c r="O139" s="9">
        <f>VLOOKUP($E139,'ALL-GTK-SD-SMP-SMA-SMK-SLB'!$F$14:$CG$713,'ALL-GTK-SD-SMP-SMA-SMK-SLB'!P$7,FALSE)</f>
        <v>2</v>
      </c>
      <c r="P139" s="299">
        <f t="shared" si="42"/>
        <v>1</v>
      </c>
      <c r="Q139" s="299">
        <f t="shared" si="43"/>
        <v>2</v>
      </c>
      <c r="R139" s="300">
        <f t="shared" si="44"/>
        <v>3</v>
      </c>
      <c r="S139" s="9">
        <f>VLOOKUP($E139,'ALL-GTK-SD-SMP-SMA-SMK-SLB'!$F$14:$CG$713,'ALL-GTK-SD-SMP-SMA-SMK-SLB'!T$7,FALSE)</f>
        <v>0</v>
      </c>
      <c r="T139" s="9">
        <f>VLOOKUP($E139,'ALL-GTK-SD-SMP-SMA-SMK-SLB'!$F$14:$CG$713,'ALL-GTK-SD-SMP-SMA-SMK-SLB'!U$7,FALSE)</f>
        <v>0</v>
      </c>
      <c r="U139" s="9">
        <f>VLOOKUP($E139,'ALL-GTK-SD-SMP-SMA-SMK-SLB'!$F$14:$CG$713,'ALL-GTK-SD-SMP-SMA-SMK-SLB'!V$7,FALSE)</f>
        <v>1</v>
      </c>
      <c r="V139" s="9">
        <f>VLOOKUP($E139,'ALL-GTK-SD-SMP-SMA-SMK-SLB'!$F$14:$CG$713,'ALL-GTK-SD-SMP-SMA-SMK-SLB'!W$7,FALSE)</f>
        <v>3</v>
      </c>
      <c r="W139" s="9">
        <f>VLOOKUP($E139,'ALL-GTK-SD-SMP-SMA-SMK-SLB'!$F$14:$CG$713,'ALL-GTK-SD-SMP-SMA-SMK-SLB'!X$7,FALSE)</f>
        <v>1</v>
      </c>
      <c r="X139" s="9">
        <f>VLOOKUP($E139,'ALL-GTK-SD-SMP-SMA-SMK-SLB'!$F$14:$CG$713,'ALL-GTK-SD-SMP-SMA-SMK-SLB'!Y$7,FALSE)</f>
        <v>0</v>
      </c>
      <c r="Y139" s="299">
        <f t="shared" si="45"/>
        <v>2</v>
      </c>
      <c r="Z139" s="299">
        <f t="shared" si="46"/>
        <v>3</v>
      </c>
      <c r="AA139" s="10">
        <f t="shared" si="47"/>
        <v>5</v>
      </c>
      <c r="AB139" s="44">
        <f t="shared" si="48"/>
        <v>3</v>
      </c>
      <c r="AC139" s="44">
        <f t="shared" si="49"/>
        <v>5</v>
      </c>
      <c r="AD139" s="11">
        <f t="shared" si="50"/>
        <v>8</v>
      </c>
      <c r="AE139" s="9">
        <f>VLOOKUP($E139,'ALL-GTK-SD-SMP-SMA-SMK-SLB'!$F$14:$CG$713,'ALL-GTK-SD-SMP-SMA-SMK-SLB'!AF$7,FALSE)</f>
        <v>2</v>
      </c>
      <c r="AF139" s="9">
        <f>VLOOKUP($E139,'ALL-GTK-SD-SMP-SMA-SMK-SLB'!$F$14:$CG$713,'ALL-GTK-SD-SMP-SMA-SMK-SLB'!AG$7,FALSE)</f>
        <v>3</v>
      </c>
      <c r="AG139" s="10">
        <f t="shared" si="51"/>
        <v>5</v>
      </c>
      <c r="AH139" s="9">
        <f>VLOOKUP($E139,'ALL-GTK-SD-SMP-SMA-SMK-SLB'!$F$14:$CG$713,'ALL-GTK-SD-SMP-SMA-SMK-SLB'!AI$7,FALSE)</f>
        <v>1</v>
      </c>
      <c r="AI139" s="9">
        <f>VLOOKUP($E139,'ALL-GTK-SD-SMP-SMA-SMK-SLB'!$F$14:$CG$713,'ALL-GTK-SD-SMP-SMA-SMK-SLB'!AJ$7,FALSE)</f>
        <v>2</v>
      </c>
      <c r="AJ139" s="10">
        <f t="shared" si="52"/>
        <v>3</v>
      </c>
      <c r="AK139" s="44">
        <f t="shared" si="53"/>
        <v>3</v>
      </c>
      <c r="AL139" s="44">
        <f t="shared" si="54"/>
        <v>5</v>
      </c>
      <c r="AM139" s="11">
        <f t="shared" si="55"/>
        <v>8</v>
      </c>
      <c r="AN139" s="299">
        <f>VLOOKUP($E139,'ALL-GTK-SD-SMP-SMA-SMK-SLB'!$F$14:$CG$713,'ALL-GTK-SD-SMP-SMA-SMK-SLB'!AO$7,FALSE)</f>
        <v>0</v>
      </c>
      <c r="AO139" s="299">
        <f>VLOOKUP($E139,'ALL-GTK-SD-SMP-SMA-SMK-SLB'!$F$14:$CG$713,'ALL-GTK-SD-SMP-SMA-SMK-SLB'!AP$7,FALSE)</f>
        <v>0</v>
      </c>
      <c r="AP139" s="9">
        <f>VLOOKUP($E139,'ALL-GTK-SD-SMP-SMA-SMK-SLB'!$F$14:$CG$713,'ALL-GTK-SD-SMP-SMA-SMK-SLB'!AQ$7,FALSE)</f>
        <v>0</v>
      </c>
      <c r="AQ139" s="9">
        <f>VLOOKUP($E139,'ALL-GTK-SD-SMP-SMA-SMK-SLB'!$F$14:$CG$713,'ALL-GTK-SD-SMP-SMA-SMK-SLB'!AR$7,FALSE)</f>
        <v>0</v>
      </c>
      <c r="AR139" s="9">
        <f>VLOOKUP($E139,'ALL-GTK-SD-SMP-SMA-SMK-SLB'!$F$14:$CG$713,'ALL-GTK-SD-SMP-SMA-SMK-SLB'!AS$7,FALSE)</f>
        <v>0</v>
      </c>
      <c r="AS139" s="9">
        <f>VLOOKUP($E139,'ALL-GTK-SD-SMP-SMA-SMK-SLB'!$F$14:$CG$713,'ALL-GTK-SD-SMP-SMA-SMK-SLB'!AT$7,FALSE)</f>
        <v>0</v>
      </c>
      <c r="AT139" s="9">
        <f>VLOOKUP($E139,'ALL-GTK-SD-SMP-SMA-SMK-SLB'!$F$14:$CG$713,'ALL-GTK-SD-SMP-SMA-SMK-SLB'!AU$7,FALSE)</f>
        <v>0</v>
      </c>
      <c r="AU139" s="9">
        <f>VLOOKUP($E139,'ALL-GTK-SD-SMP-SMA-SMK-SLB'!$F$14:$CG$713,'ALL-GTK-SD-SMP-SMA-SMK-SLB'!AV$7,FALSE)</f>
        <v>0</v>
      </c>
      <c r="AV139" s="9">
        <f>VLOOKUP($E139,'ALL-GTK-SD-SMP-SMA-SMK-SLB'!$F$14:$CG$713,'ALL-GTK-SD-SMP-SMA-SMK-SLB'!AW$7,FALSE)</f>
        <v>0</v>
      </c>
      <c r="AW139" s="9">
        <f>VLOOKUP($E139,'ALL-GTK-SD-SMP-SMA-SMK-SLB'!$F$14:$CG$713,'ALL-GTK-SD-SMP-SMA-SMK-SLB'!AX$7,FALSE)</f>
        <v>0</v>
      </c>
      <c r="AX139" s="9">
        <f>VLOOKUP($E139,'ALL-GTK-SD-SMP-SMA-SMK-SLB'!$F$14:$CG$713,'ALL-GTK-SD-SMP-SMA-SMK-SLB'!AY$7,FALSE)</f>
        <v>3</v>
      </c>
      <c r="AY139" s="9">
        <f>VLOOKUP($E139,'ALL-GTK-SD-SMP-SMA-SMK-SLB'!$F$14:$CG$713,'ALL-GTK-SD-SMP-SMA-SMK-SLB'!AZ$7,FALSE)</f>
        <v>5</v>
      </c>
      <c r="AZ139" s="9">
        <f>VLOOKUP($E139,'ALL-GTK-SD-SMP-SMA-SMK-SLB'!$F$14:$CG$713,'ALL-GTK-SD-SMP-SMA-SMK-SLB'!BA$7,FALSE)</f>
        <v>0</v>
      </c>
      <c r="BA139" s="9">
        <f>VLOOKUP($E139,'ALL-GTK-SD-SMP-SMA-SMK-SLB'!$F$14:$CG$713,'ALL-GTK-SD-SMP-SMA-SMK-SLB'!BB$7,FALSE)</f>
        <v>0</v>
      </c>
      <c r="BB139" s="9">
        <f>VLOOKUP($E139,'ALL-GTK-SD-SMP-SMA-SMK-SLB'!$F$14:$CG$713,'ALL-GTK-SD-SMP-SMA-SMK-SLB'!BC$7,FALSE)</f>
        <v>0</v>
      </c>
      <c r="BC139" s="9">
        <f>VLOOKUP($E139,'ALL-GTK-SD-SMP-SMA-SMK-SLB'!$F$14:$CG$713,'ALL-GTK-SD-SMP-SMA-SMK-SLB'!BD$7,FALSE)</f>
        <v>0</v>
      </c>
      <c r="BD139" s="310">
        <f t="shared" si="56"/>
        <v>0</v>
      </c>
      <c r="BE139" s="310">
        <f t="shared" si="57"/>
        <v>0</v>
      </c>
      <c r="BF139" s="10">
        <f t="shared" si="58"/>
        <v>0</v>
      </c>
      <c r="BG139" s="311">
        <f t="shared" si="59"/>
        <v>3</v>
      </c>
      <c r="BH139" s="311">
        <f t="shared" si="60"/>
        <v>5</v>
      </c>
      <c r="BI139" s="10">
        <f t="shared" si="61"/>
        <v>8</v>
      </c>
      <c r="BJ139" s="44">
        <f t="shared" si="62"/>
        <v>3</v>
      </c>
      <c r="BK139" s="44">
        <f t="shared" si="63"/>
        <v>5</v>
      </c>
      <c r="BL139" s="11">
        <f t="shared" si="64"/>
        <v>8</v>
      </c>
      <c r="BM139" s="9">
        <f>VLOOKUP($E139,'ALL-GTK-SD-SMP-SMA-SMK-SLB'!$F$14:$CG$713,'ALL-GTK-SD-SMP-SMA-SMK-SLB'!BN$7,FALSE)</f>
        <v>0</v>
      </c>
      <c r="BN139" s="9">
        <f>VLOOKUP($E139,'ALL-GTK-SD-SMP-SMA-SMK-SLB'!$F$14:$CG$713,'ALL-GTK-SD-SMP-SMA-SMK-SLB'!BO$7,FALSE)</f>
        <v>0</v>
      </c>
      <c r="BO139" s="9">
        <f>VLOOKUP($E139,'ALL-GTK-SD-SMP-SMA-SMK-SLB'!$F$14:$CG$713,'ALL-GTK-SD-SMP-SMA-SMK-SLB'!BP$7,FALSE)</f>
        <v>0</v>
      </c>
      <c r="BP139" s="9">
        <f>VLOOKUP($E139,'ALL-GTK-SD-SMP-SMA-SMK-SLB'!$F$14:$CG$713,'ALL-GTK-SD-SMP-SMA-SMK-SLB'!BQ$7,FALSE)</f>
        <v>0</v>
      </c>
      <c r="BQ139" s="9">
        <f>VLOOKUP($E139,'ALL-GTK-SD-SMP-SMA-SMK-SLB'!$F$14:$CG$713,'ALL-GTK-SD-SMP-SMA-SMK-SLB'!BR$7,FALSE)</f>
        <v>0</v>
      </c>
      <c r="BR139" s="9">
        <f>VLOOKUP($E139,'ALL-GTK-SD-SMP-SMA-SMK-SLB'!$F$14:$CG$713,'ALL-GTK-SD-SMP-SMA-SMK-SLB'!BS$7,FALSE)</f>
        <v>0</v>
      </c>
      <c r="BS139" s="9">
        <f>VLOOKUP($E139,'ALL-GTK-SD-SMP-SMA-SMK-SLB'!$F$14:$CG$713,'ALL-GTK-SD-SMP-SMA-SMK-SLB'!BT$7,FALSE)</f>
        <v>0</v>
      </c>
      <c r="BT139" s="9">
        <f>VLOOKUP($E139,'ALL-GTK-SD-SMP-SMA-SMK-SLB'!$F$14:$CG$713,'ALL-GTK-SD-SMP-SMA-SMK-SLB'!BU$7,FALSE)</f>
        <v>0</v>
      </c>
      <c r="BU139" s="299">
        <f t="shared" si="65"/>
        <v>0</v>
      </c>
      <c r="BV139" s="299">
        <f t="shared" si="66"/>
        <v>0</v>
      </c>
      <c r="BW139" s="44">
        <f t="shared" si="67"/>
        <v>0</v>
      </c>
      <c r="BX139" s="44">
        <f t="shared" si="68"/>
        <v>0</v>
      </c>
      <c r="BY139" s="11">
        <f t="shared" si="69"/>
        <v>0</v>
      </c>
      <c r="BZ139" s="14">
        <f t="shared" si="70"/>
        <v>3</v>
      </c>
      <c r="CA139" s="14">
        <f t="shared" si="71"/>
        <v>5</v>
      </c>
      <c r="CB139" s="13">
        <f t="shared" si="72"/>
        <v>0</v>
      </c>
      <c r="CC139" s="13">
        <f t="shared" si="73"/>
        <v>0</v>
      </c>
      <c r="CD139" s="312">
        <f t="shared" si="74"/>
        <v>3</v>
      </c>
      <c r="CE139" s="312">
        <f t="shared" si="75"/>
        <v>5</v>
      </c>
      <c r="CF139" s="313">
        <f t="shared" si="76"/>
        <v>8</v>
      </c>
      <c r="CG139" s="302" t="str">
        <f t="shared" si="77"/>
        <v>OK</v>
      </c>
    </row>
    <row r="140" spans="1:85" ht="14.25" x14ac:dyDescent="0.25">
      <c r="A140" s="6">
        <v>128</v>
      </c>
      <c r="B140" s="495">
        <v>128</v>
      </c>
      <c r="C140" s="495" t="s">
        <v>6</v>
      </c>
      <c r="D140" s="496" t="s">
        <v>28</v>
      </c>
      <c r="E140" s="626">
        <v>20319818</v>
      </c>
      <c r="F140" s="627" t="s">
        <v>395</v>
      </c>
      <c r="G140" s="624" t="s">
        <v>52</v>
      </c>
      <c r="H140" s="9">
        <f>VLOOKUP($E140,'ALL-GTK-SD-SMP-SMA-SMK-SLB'!$F$14:$CG$713,'ALL-GTK-SD-SMP-SMA-SMK-SLB'!I$7,FALSE)</f>
        <v>0</v>
      </c>
      <c r="I140" s="9">
        <f>VLOOKUP($E140,'ALL-GTK-SD-SMP-SMA-SMK-SLB'!$F$14:$CG$713,'ALL-GTK-SD-SMP-SMA-SMK-SLB'!J$7,FALSE)</f>
        <v>0</v>
      </c>
      <c r="J140" s="9">
        <f>VLOOKUP($E140,'ALL-GTK-SD-SMP-SMA-SMK-SLB'!$F$14:$CG$713,'ALL-GTK-SD-SMP-SMA-SMK-SLB'!K$7,FALSE)</f>
        <v>0</v>
      </c>
      <c r="K140" s="9">
        <f>VLOOKUP($E140,'ALL-GTK-SD-SMP-SMA-SMK-SLB'!$F$14:$CG$713,'ALL-GTK-SD-SMP-SMA-SMK-SLB'!L$7,FALSE)</f>
        <v>0</v>
      </c>
      <c r="L140" s="9">
        <f>VLOOKUP($E140,'ALL-GTK-SD-SMP-SMA-SMK-SLB'!$F$14:$CG$713,'ALL-GTK-SD-SMP-SMA-SMK-SLB'!M$7,FALSE)</f>
        <v>3</v>
      </c>
      <c r="M140" s="9">
        <f>VLOOKUP($E140,'ALL-GTK-SD-SMP-SMA-SMK-SLB'!$F$14:$CG$713,'ALL-GTK-SD-SMP-SMA-SMK-SLB'!N$7,FALSE)</f>
        <v>1</v>
      </c>
      <c r="N140" s="9">
        <f>VLOOKUP($E140,'ALL-GTK-SD-SMP-SMA-SMK-SLB'!$F$14:$CG$713,'ALL-GTK-SD-SMP-SMA-SMK-SLB'!O$7,FALSE)</f>
        <v>0</v>
      </c>
      <c r="O140" s="9">
        <f>VLOOKUP($E140,'ALL-GTK-SD-SMP-SMA-SMK-SLB'!$F$14:$CG$713,'ALL-GTK-SD-SMP-SMA-SMK-SLB'!P$7,FALSE)</f>
        <v>3</v>
      </c>
      <c r="P140" s="299">
        <f t="shared" si="42"/>
        <v>3</v>
      </c>
      <c r="Q140" s="299">
        <f t="shared" si="43"/>
        <v>4</v>
      </c>
      <c r="R140" s="300">
        <f t="shared" si="44"/>
        <v>7</v>
      </c>
      <c r="S140" s="9">
        <f>VLOOKUP($E140,'ALL-GTK-SD-SMP-SMA-SMK-SLB'!$F$14:$CG$713,'ALL-GTK-SD-SMP-SMA-SMK-SLB'!T$7,FALSE)</f>
        <v>0</v>
      </c>
      <c r="T140" s="9">
        <f>VLOOKUP($E140,'ALL-GTK-SD-SMP-SMA-SMK-SLB'!$F$14:$CG$713,'ALL-GTK-SD-SMP-SMA-SMK-SLB'!U$7,FALSE)</f>
        <v>0</v>
      </c>
      <c r="U140" s="9">
        <f>VLOOKUP($E140,'ALL-GTK-SD-SMP-SMA-SMK-SLB'!$F$14:$CG$713,'ALL-GTK-SD-SMP-SMA-SMK-SLB'!V$7,FALSE)</f>
        <v>0</v>
      </c>
      <c r="V140" s="9">
        <f>VLOOKUP($E140,'ALL-GTK-SD-SMP-SMA-SMK-SLB'!$F$14:$CG$713,'ALL-GTK-SD-SMP-SMA-SMK-SLB'!W$7,FALSE)</f>
        <v>2</v>
      </c>
      <c r="W140" s="9">
        <f>VLOOKUP($E140,'ALL-GTK-SD-SMP-SMA-SMK-SLB'!$F$14:$CG$713,'ALL-GTK-SD-SMP-SMA-SMK-SLB'!X$7,FALSE)</f>
        <v>0</v>
      </c>
      <c r="X140" s="9">
        <f>VLOOKUP($E140,'ALL-GTK-SD-SMP-SMA-SMK-SLB'!$F$14:$CG$713,'ALL-GTK-SD-SMP-SMA-SMK-SLB'!Y$7,FALSE)</f>
        <v>1</v>
      </c>
      <c r="Y140" s="299">
        <f t="shared" si="45"/>
        <v>0</v>
      </c>
      <c r="Z140" s="299">
        <f t="shared" si="46"/>
        <v>3</v>
      </c>
      <c r="AA140" s="10">
        <f t="shared" si="47"/>
        <v>3</v>
      </c>
      <c r="AB140" s="44">
        <f t="shared" si="48"/>
        <v>3</v>
      </c>
      <c r="AC140" s="44">
        <f t="shared" si="49"/>
        <v>7</v>
      </c>
      <c r="AD140" s="11">
        <f t="shared" si="50"/>
        <v>10</v>
      </c>
      <c r="AE140" s="9">
        <f>VLOOKUP($E140,'ALL-GTK-SD-SMP-SMA-SMK-SLB'!$F$14:$CG$713,'ALL-GTK-SD-SMP-SMA-SMK-SLB'!AF$7,FALSE)</f>
        <v>1</v>
      </c>
      <c r="AF140" s="9">
        <f>VLOOKUP($E140,'ALL-GTK-SD-SMP-SMA-SMK-SLB'!$F$14:$CG$713,'ALL-GTK-SD-SMP-SMA-SMK-SLB'!AG$7,FALSE)</f>
        <v>3</v>
      </c>
      <c r="AG140" s="10">
        <f t="shared" si="51"/>
        <v>4</v>
      </c>
      <c r="AH140" s="9">
        <f>VLOOKUP($E140,'ALL-GTK-SD-SMP-SMA-SMK-SLB'!$F$14:$CG$713,'ALL-GTK-SD-SMP-SMA-SMK-SLB'!AI$7,FALSE)</f>
        <v>2</v>
      </c>
      <c r="AI140" s="9">
        <f>VLOOKUP($E140,'ALL-GTK-SD-SMP-SMA-SMK-SLB'!$F$14:$CG$713,'ALL-GTK-SD-SMP-SMA-SMK-SLB'!AJ$7,FALSE)</f>
        <v>4</v>
      </c>
      <c r="AJ140" s="10">
        <f t="shared" si="52"/>
        <v>6</v>
      </c>
      <c r="AK140" s="44">
        <f t="shared" si="53"/>
        <v>3</v>
      </c>
      <c r="AL140" s="44">
        <f t="shared" si="54"/>
        <v>7</v>
      </c>
      <c r="AM140" s="11">
        <f t="shared" si="55"/>
        <v>10</v>
      </c>
      <c r="AN140" s="299">
        <f>VLOOKUP($E140,'ALL-GTK-SD-SMP-SMA-SMK-SLB'!$F$14:$CG$713,'ALL-GTK-SD-SMP-SMA-SMK-SLB'!AO$7,FALSE)</f>
        <v>0</v>
      </c>
      <c r="AO140" s="299">
        <f>VLOOKUP($E140,'ALL-GTK-SD-SMP-SMA-SMK-SLB'!$F$14:$CG$713,'ALL-GTK-SD-SMP-SMA-SMK-SLB'!AP$7,FALSE)</f>
        <v>0</v>
      </c>
      <c r="AP140" s="9">
        <f>VLOOKUP($E140,'ALL-GTK-SD-SMP-SMA-SMK-SLB'!$F$14:$CG$713,'ALL-GTK-SD-SMP-SMA-SMK-SLB'!AQ$7,FALSE)</f>
        <v>0</v>
      </c>
      <c r="AQ140" s="9">
        <f>VLOOKUP($E140,'ALL-GTK-SD-SMP-SMA-SMK-SLB'!$F$14:$CG$713,'ALL-GTK-SD-SMP-SMA-SMK-SLB'!AR$7,FALSE)</f>
        <v>0</v>
      </c>
      <c r="AR140" s="9">
        <f>VLOOKUP($E140,'ALL-GTK-SD-SMP-SMA-SMK-SLB'!$F$14:$CG$713,'ALL-GTK-SD-SMP-SMA-SMK-SLB'!AS$7,FALSE)</f>
        <v>0</v>
      </c>
      <c r="AS140" s="9">
        <f>VLOOKUP($E140,'ALL-GTK-SD-SMP-SMA-SMK-SLB'!$F$14:$CG$713,'ALL-GTK-SD-SMP-SMA-SMK-SLB'!AT$7,FALSE)</f>
        <v>1</v>
      </c>
      <c r="AT140" s="9">
        <f>VLOOKUP($E140,'ALL-GTK-SD-SMP-SMA-SMK-SLB'!$F$14:$CG$713,'ALL-GTK-SD-SMP-SMA-SMK-SLB'!AU$7,FALSE)</f>
        <v>0</v>
      </c>
      <c r="AU140" s="9">
        <f>VLOOKUP($E140,'ALL-GTK-SD-SMP-SMA-SMK-SLB'!$F$14:$CG$713,'ALL-GTK-SD-SMP-SMA-SMK-SLB'!AV$7,FALSE)</f>
        <v>0</v>
      </c>
      <c r="AV140" s="9">
        <f>VLOOKUP($E140,'ALL-GTK-SD-SMP-SMA-SMK-SLB'!$F$14:$CG$713,'ALL-GTK-SD-SMP-SMA-SMK-SLB'!AW$7,FALSE)</f>
        <v>0</v>
      </c>
      <c r="AW140" s="9">
        <f>VLOOKUP($E140,'ALL-GTK-SD-SMP-SMA-SMK-SLB'!$F$14:$CG$713,'ALL-GTK-SD-SMP-SMA-SMK-SLB'!AX$7,FALSE)</f>
        <v>0</v>
      </c>
      <c r="AX140" s="9">
        <f>VLOOKUP($E140,'ALL-GTK-SD-SMP-SMA-SMK-SLB'!$F$14:$CG$713,'ALL-GTK-SD-SMP-SMA-SMK-SLB'!AY$7,FALSE)</f>
        <v>2</v>
      </c>
      <c r="AY140" s="9">
        <f>VLOOKUP($E140,'ALL-GTK-SD-SMP-SMA-SMK-SLB'!$F$14:$CG$713,'ALL-GTK-SD-SMP-SMA-SMK-SLB'!AZ$7,FALSE)</f>
        <v>6</v>
      </c>
      <c r="AZ140" s="9">
        <f>VLOOKUP($E140,'ALL-GTK-SD-SMP-SMA-SMK-SLB'!$F$14:$CG$713,'ALL-GTK-SD-SMP-SMA-SMK-SLB'!BA$7,FALSE)</f>
        <v>1</v>
      </c>
      <c r="BA140" s="9">
        <f>VLOOKUP($E140,'ALL-GTK-SD-SMP-SMA-SMK-SLB'!$F$14:$CG$713,'ALL-GTK-SD-SMP-SMA-SMK-SLB'!BB$7,FALSE)</f>
        <v>0</v>
      </c>
      <c r="BB140" s="9">
        <f>VLOOKUP($E140,'ALL-GTK-SD-SMP-SMA-SMK-SLB'!$F$14:$CG$713,'ALL-GTK-SD-SMP-SMA-SMK-SLB'!BC$7,FALSE)</f>
        <v>0</v>
      </c>
      <c r="BC140" s="9">
        <f>VLOOKUP($E140,'ALL-GTK-SD-SMP-SMA-SMK-SLB'!$F$14:$CG$713,'ALL-GTK-SD-SMP-SMA-SMK-SLB'!BD$7,FALSE)</f>
        <v>0</v>
      </c>
      <c r="BD140" s="310">
        <f t="shared" si="56"/>
        <v>0</v>
      </c>
      <c r="BE140" s="310">
        <f t="shared" si="57"/>
        <v>1</v>
      </c>
      <c r="BF140" s="10">
        <f t="shared" si="58"/>
        <v>1</v>
      </c>
      <c r="BG140" s="311">
        <f t="shared" si="59"/>
        <v>3</v>
      </c>
      <c r="BH140" s="311">
        <f t="shared" si="60"/>
        <v>6</v>
      </c>
      <c r="BI140" s="10">
        <f t="shared" si="61"/>
        <v>9</v>
      </c>
      <c r="BJ140" s="44">
        <f t="shared" si="62"/>
        <v>3</v>
      </c>
      <c r="BK140" s="44">
        <f t="shared" si="63"/>
        <v>7</v>
      </c>
      <c r="BL140" s="11">
        <f t="shared" si="64"/>
        <v>10</v>
      </c>
      <c r="BM140" s="9">
        <f>VLOOKUP($E140,'ALL-GTK-SD-SMP-SMA-SMK-SLB'!$F$14:$CG$713,'ALL-GTK-SD-SMP-SMA-SMK-SLB'!BN$7,FALSE)</f>
        <v>0</v>
      </c>
      <c r="BN140" s="9">
        <f>VLOOKUP($E140,'ALL-GTK-SD-SMP-SMA-SMK-SLB'!$F$14:$CG$713,'ALL-GTK-SD-SMP-SMA-SMK-SLB'!BO$7,FALSE)</f>
        <v>0</v>
      </c>
      <c r="BO140" s="9">
        <f>VLOOKUP($E140,'ALL-GTK-SD-SMP-SMA-SMK-SLB'!$F$14:$CG$713,'ALL-GTK-SD-SMP-SMA-SMK-SLB'!BP$7,FALSE)</f>
        <v>0</v>
      </c>
      <c r="BP140" s="9">
        <f>VLOOKUP($E140,'ALL-GTK-SD-SMP-SMA-SMK-SLB'!$F$14:$CG$713,'ALL-GTK-SD-SMP-SMA-SMK-SLB'!BQ$7,FALSE)</f>
        <v>0</v>
      </c>
      <c r="BQ140" s="9">
        <f>VLOOKUP($E140,'ALL-GTK-SD-SMP-SMA-SMK-SLB'!$F$14:$CG$713,'ALL-GTK-SD-SMP-SMA-SMK-SLB'!BR$7,FALSE)</f>
        <v>0</v>
      </c>
      <c r="BR140" s="9">
        <f>VLOOKUP($E140,'ALL-GTK-SD-SMP-SMA-SMK-SLB'!$F$14:$CG$713,'ALL-GTK-SD-SMP-SMA-SMK-SLB'!BS$7,FALSE)</f>
        <v>0</v>
      </c>
      <c r="BS140" s="9">
        <f>VLOOKUP($E140,'ALL-GTK-SD-SMP-SMA-SMK-SLB'!$F$14:$CG$713,'ALL-GTK-SD-SMP-SMA-SMK-SLB'!BT$7,FALSE)</f>
        <v>1</v>
      </c>
      <c r="BT140" s="9">
        <f>VLOOKUP($E140,'ALL-GTK-SD-SMP-SMA-SMK-SLB'!$F$14:$CG$713,'ALL-GTK-SD-SMP-SMA-SMK-SLB'!BU$7,FALSE)</f>
        <v>0</v>
      </c>
      <c r="BU140" s="299">
        <f t="shared" si="65"/>
        <v>1</v>
      </c>
      <c r="BV140" s="299">
        <f t="shared" si="66"/>
        <v>0</v>
      </c>
      <c r="BW140" s="44">
        <f t="shared" si="67"/>
        <v>1</v>
      </c>
      <c r="BX140" s="44">
        <f t="shared" si="68"/>
        <v>0</v>
      </c>
      <c r="BY140" s="11">
        <f t="shared" si="69"/>
        <v>1</v>
      </c>
      <c r="BZ140" s="14">
        <f t="shared" si="70"/>
        <v>3</v>
      </c>
      <c r="CA140" s="14">
        <f t="shared" si="71"/>
        <v>7</v>
      </c>
      <c r="CB140" s="13">
        <f t="shared" si="72"/>
        <v>1</v>
      </c>
      <c r="CC140" s="13">
        <f t="shared" si="73"/>
        <v>0</v>
      </c>
      <c r="CD140" s="312">
        <f t="shared" si="74"/>
        <v>4</v>
      </c>
      <c r="CE140" s="312">
        <f t="shared" si="75"/>
        <v>7</v>
      </c>
      <c r="CF140" s="313">
        <f t="shared" si="76"/>
        <v>11</v>
      </c>
      <c r="CG140" s="302" t="str">
        <f t="shared" si="77"/>
        <v>OK</v>
      </c>
    </row>
    <row r="141" spans="1:85" ht="14.25" x14ac:dyDescent="0.25">
      <c r="A141" s="6">
        <v>129</v>
      </c>
      <c r="B141" s="495">
        <v>129</v>
      </c>
      <c r="C141" s="495" t="s">
        <v>6</v>
      </c>
      <c r="D141" s="496" t="s">
        <v>28</v>
      </c>
      <c r="E141" s="626">
        <v>20319171</v>
      </c>
      <c r="F141" s="627" t="s">
        <v>396</v>
      </c>
      <c r="G141" s="624" t="s">
        <v>52</v>
      </c>
      <c r="H141" s="9">
        <f>VLOOKUP($E141,'ALL-GTK-SD-SMP-SMA-SMK-SLB'!$F$14:$CG$713,'ALL-GTK-SD-SMP-SMA-SMK-SLB'!I$7,FALSE)</f>
        <v>0</v>
      </c>
      <c r="I141" s="9">
        <f>VLOOKUP($E141,'ALL-GTK-SD-SMP-SMA-SMK-SLB'!$F$14:$CG$713,'ALL-GTK-SD-SMP-SMA-SMK-SLB'!J$7,FALSE)</f>
        <v>1</v>
      </c>
      <c r="J141" s="9">
        <f>VLOOKUP($E141,'ALL-GTK-SD-SMP-SMA-SMK-SLB'!$F$14:$CG$713,'ALL-GTK-SD-SMP-SMA-SMK-SLB'!K$7,FALSE)</f>
        <v>0</v>
      </c>
      <c r="K141" s="9">
        <f>VLOOKUP($E141,'ALL-GTK-SD-SMP-SMA-SMK-SLB'!$F$14:$CG$713,'ALL-GTK-SD-SMP-SMA-SMK-SLB'!L$7,FALSE)</f>
        <v>0</v>
      </c>
      <c r="L141" s="9">
        <f>VLOOKUP($E141,'ALL-GTK-SD-SMP-SMA-SMK-SLB'!$F$14:$CG$713,'ALL-GTK-SD-SMP-SMA-SMK-SLB'!M$7,FALSE)</f>
        <v>1</v>
      </c>
      <c r="M141" s="9">
        <f>VLOOKUP($E141,'ALL-GTK-SD-SMP-SMA-SMK-SLB'!$F$14:$CG$713,'ALL-GTK-SD-SMP-SMA-SMK-SLB'!N$7,FALSE)</f>
        <v>2</v>
      </c>
      <c r="N141" s="9">
        <f>VLOOKUP($E141,'ALL-GTK-SD-SMP-SMA-SMK-SLB'!$F$14:$CG$713,'ALL-GTK-SD-SMP-SMA-SMK-SLB'!O$7,FALSE)</f>
        <v>0</v>
      </c>
      <c r="O141" s="9">
        <f>VLOOKUP($E141,'ALL-GTK-SD-SMP-SMA-SMK-SLB'!$F$14:$CG$713,'ALL-GTK-SD-SMP-SMA-SMK-SLB'!P$7,FALSE)</f>
        <v>2</v>
      </c>
      <c r="P141" s="299">
        <f t="shared" si="42"/>
        <v>1</v>
      </c>
      <c r="Q141" s="299">
        <f t="shared" si="43"/>
        <v>5</v>
      </c>
      <c r="R141" s="300">
        <f t="shared" si="44"/>
        <v>6</v>
      </c>
      <c r="S141" s="9">
        <f>VLOOKUP($E141,'ALL-GTK-SD-SMP-SMA-SMK-SLB'!$F$14:$CG$713,'ALL-GTK-SD-SMP-SMA-SMK-SLB'!T$7,FALSE)</f>
        <v>0</v>
      </c>
      <c r="T141" s="9">
        <f>VLOOKUP($E141,'ALL-GTK-SD-SMP-SMA-SMK-SLB'!$F$14:$CG$713,'ALL-GTK-SD-SMP-SMA-SMK-SLB'!U$7,FALSE)</f>
        <v>0</v>
      </c>
      <c r="U141" s="9">
        <f>VLOOKUP($E141,'ALL-GTK-SD-SMP-SMA-SMK-SLB'!$F$14:$CG$713,'ALL-GTK-SD-SMP-SMA-SMK-SLB'!V$7,FALSE)</f>
        <v>0</v>
      </c>
      <c r="V141" s="9">
        <f>VLOOKUP($E141,'ALL-GTK-SD-SMP-SMA-SMK-SLB'!$F$14:$CG$713,'ALL-GTK-SD-SMP-SMA-SMK-SLB'!W$7,FALSE)</f>
        <v>0</v>
      </c>
      <c r="W141" s="9">
        <f>VLOOKUP($E141,'ALL-GTK-SD-SMP-SMA-SMK-SLB'!$F$14:$CG$713,'ALL-GTK-SD-SMP-SMA-SMK-SLB'!X$7,FALSE)</f>
        <v>2</v>
      </c>
      <c r="X141" s="9">
        <f>VLOOKUP($E141,'ALL-GTK-SD-SMP-SMA-SMK-SLB'!$F$14:$CG$713,'ALL-GTK-SD-SMP-SMA-SMK-SLB'!Y$7,FALSE)</f>
        <v>2</v>
      </c>
      <c r="Y141" s="299">
        <f t="shared" si="45"/>
        <v>2</v>
      </c>
      <c r="Z141" s="299">
        <f t="shared" si="46"/>
        <v>2</v>
      </c>
      <c r="AA141" s="10">
        <f t="shared" si="47"/>
        <v>4</v>
      </c>
      <c r="AB141" s="44">
        <f t="shared" si="48"/>
        <v>3</v>
      </c>
      <c r="AC141" s="44">
        <f t="shared" si="49"/>
        <v>7</v>
      </c>
      <c r="AD141" s="11">
        <f t="shared" si="50"/>
        <v>10</v>
      </c>
      <c r="AE141" s="9">
        <f>VLOOKUP($E141,'ALL-GTK-SD-SMP-SMA-SMK-SLB'!$F$14:$CG$713,'ALL-GTK-SD-SMP-SMA-SMK-SLB'!AF$7,FALSE)</f>
        <v>2</v>
      </c>
      <c r="AF141" s="9">
        <f>VLOOKUP($E141,'ALL-GTK-SD-SMP-SMA-SMK-SLB'!$F$14:$CG$713,'ALL-GTK-SD-SMP-SMA-SMK-SLB'!AG$7,FALSE)</f>
        <v>6</v>
      </c>
      <c r="AG141" s="10">
        <f t="shared" si="51"/>
        <v>8</v>
      </c>
      <c r="AH141" s="9">
        <f>VLOOKUP($E141,'ALL-GTK-SD-SMP-SMA-SMK-SLB'!$F$14:$CG$713,'ALL-GTK-SD-SMP-SMA-SMK-SLB'!AI$7,FALSE)</f>
        <v>1</v>
      </c>
      <c r="AI141" s="9">
        <f>VLOOKUP($E141,'ALL-GTK-SD-SMP-SMA-SMK-SLB'!$F$14:$CG$713,'ALL-GTK-SD-SMP-SMA-SMK-SLB'!AJ$7,FALSE)</f>
        <v>1</v>
      </c>
      <c r="AJ141" s="10">
        <f t="shared" si="52"/>
        <v>2</v>
      </c>
      <c r="AK141" s="44">
        <f t="shared" si="53"/>
        <v>3</v>
      </c>
      <c r="AL141" s="44">
        <f t="shared" si="54"/>
        <v>7</v>
      </c>
      <c r="AM141" s="11">
        <f t="shared" si="55"/>
        <v>10</v>
      </c>
      <c r="AN141" s="299">
        <f>VLOOKUP($E141,'ALL-GTK-SD-SMP-SMA-SMK-SLB'!$F$14:$CG$713,'ALL-GTK-SD-SMP-SMA-SMK-SLB'!AO$7,FALSE)</f>
        <v>0</v>
      </c>
      <c r="AO141" s="299">
        <f>VLOOKUP($E141,'ALL-GTK-SD-SMP-SMA-SMK-SLB'!$F$14:$CG$713,'ALL-GTK-SD-SMP-SMA-SMK-SLB'!AP$7,FALSE)</f>
        <v>0</v>
      </c>
      <c r="AP141" s="9">
        <f>VLOOKUP($E141,'ALL-GTK-SD-SMP-SMA-SMK-SLB'!$F$14:$CG$713,'ALL-GTK-SD-SMP-SMA-SMK-SLB'!AQ$7,FALSE)</f>
        <v>0</v>
      </c>
      <c r="AQ141" s="9">
        <f>VLOOKUP($E141,'ALL-GTK-SD-SMP-SMA-SMK-SLB'!$F$14:$CG$713,'ALL-GTK-SD-SMP-SMA-SMK-SLB'!AR$7,FALSE)</f>
        <v>0</v>
      </c>
      <c r="AR141" s="9">
        <f>VLOOKUP($E141,'ALL-GTK-SD-SMP-SMA-SMK-SLB'!$F$14:$CG$713,'ALL-GTK-SD-SMP-SMA-SMK-SLB'!AS$7,FALSE)</f>
        <v>0</v>
      </c>
      <c r="AS141" s="9">
        <f>VLOOKUP($E141,'ALL-GTK-SD-SMP-SMA-SMK-SLB'!$F$14:$CG$713,'ALL-GTK-SD-SMP-SMA-SMK-SLB'!AT$7,FALSE)</f>
        <v>0</v>
      </c>
      <c r="AT141" s="9">
        <f>VLOOKUP($E141,'ALL-GTK-SD-SMP-SMA-SMK-SLB'!$F$14:$CG$713,'ALL-GTK-SD-SMP-SMA-SMK-SLB'!AU$7,FALSE)</f>
        <v>0</v>
      </c>
      <c r="AU141" s="9">
        <f>VLOOKUP($E141,'ALL-GTK-SD-SMP-SMA-SMK-SLB'!$F$14:$CG$713,'ALL-GTK-SD-SMP-SMA-SMK-SLB'!AV$7,FALSE)</f>
        <v>0</v>
      </c>
      <c r="AV141" s="9">
        <f>VLOOKUP($E141,'ALL-GTK-SD-SMP-SMA-SMK-SLB'!$F$14:$CG$713,'ALL-GTK-SD-SMP-SMA-SMK-SLB'!AW$7,FALSE)</f>
        <v>0</v>
      </c>
      <c r="AW141" s="9">
        <f>VLOOKUP($E141,'ALL-GTK-SD-SMP-SMA-SMK-SLB'!$F$14:$CG$713,'ALL-GTK-SD-SMP-SMA-SMK-SLB'!AX$7,FALSE)</f>
        <v>0</v>
      </c>
      <c r="AX141" s="9">
        <f>VLOOKUP($E141,'ALL-GTK-SD-SMP-SMA-SMK-SLB'!$F$14:$CG$713,'ALL-GTK-SD-SMP-SMA-SMK-SLB'!AY$7,FALSE)</f>
        <v>3</v>
      </c>
      <c r="AY141" s="9">
        <f>VLOOKUP($E141,'ALL-GTK-SD-SMP-SMA-SMK-SLB'!$F$14:$CG$713,'ALL-GTK-SD-SMP-SMA-SMK-SLB'!AZ$7,FALSE)</f>
        <v>7</v>
      </c>
      <c r="AZ141" s="9">
        <f>VLOOKUP($E141,'ALL-GTK-SD-SMP-SMA-SMK-SLB'!$F$14:$CG$713,'ALL-GTK-SD-SMP-SMA-SMK-SLB'!BA$7,FALSE)</f>
        <v>0</v>
      </c>
      <c r="BA141" s="9">
        <f>VLOOKUP($E141,'ALL-GTK-SD-SMP-SMA-SMK-SLB'!$F$14:$CG$713,'ALL-GTK-SD-SMP-SMA-SMK-SLB'!BB$7,FALSE)</f>
        <v>0</v>
      </c>
      <c r="BB141" s="9">
        <f>VLOOKUP($E141,'ALL-GTK-SD-SMP-SMA-SMK-SLB'!$F$14:$CG$713,'ALL-GTK-SD-SMP-SMA-SMK-SLB'!BC$7,FALSE)</f>
        <v>0</v>
      </c>
      <c r="BC141" s="9">
        <f>VLOOKUP($E141,'ALL-GTK-SD-SMP-SMA-SMK-SLB'!$F$14:$CG$713,'ALL-GTK-SD-SMP-SMA-SMK-SLB'!BD$7,FALSE)</f>
        <v>0</v>
      </c>
      <c r="BD141" s="310">
        <f t="shared" si="56"/>
        <v>0</v>
      </c>
      <c r="BE141" s="310">
        <f t="shared" si="57"/>
        <v>0</v>
      </c>
      <c r="BF141" s="10">
        <f t="shared" si="58"/>
        <v>0</v>
      </c>
      <c r="BG141" s="311">
        <f t="shared" si="59"/>
        <v>3</v>
      </c>
      <c r="BH141" s="311">
        <f t="shared" si="60"/>
        <v>7</v>
      </c>
      <c r="BI141" s="10">
        <f t="shared" si="61"/>
        <v>10</v>
      </c>
      <c r="BJ141" s="44">
        <f t="shared" si="62"/>
        <v>3</v>
      </c>
      <c r="BK141" s="44">
        <f t="shared" si="63"/>
        <v>7</v>
      </c>
      <c r="BL141" s="11">
        <f t="shared" si="64"/>
        <v>10</v>
      </c>
      <c r="BM141" s="9">
        <f>VLOOKUP($E141,'ALL-GTK-SD-SMP-SMA-SMK-SLB'!$F$14:$CG$713,'ALL-GTK-SD-SMP-SMA-SMK-SLB'!BN$7,FALSE)</f>
        <v>0</v>
      </c>
      <c r="BN141" s="9">
        <f>VLOOKUP($E141,'ALL-GTK-SD-SMP-SMA-SMK-SLB'!$F$14:$CG$713,'ALL-GTK-SD-SMP-SMA-SMK-SLB'!BO$7,FALSE)</f>
        <v>0</v>
      </c>
      <c r="BO141" s="9">
        <f>VLOOKUP($E141,'ALL-GTK-SD-SMP-SMA-SMK-SLB'!$F$14:$CG$713,'ALL-GTK-SD-SMP-SMA-SMK-SLB'!BP$7,FALSE)</f>
        <v>0</v>
      </c>
      <c r="BP141" s="9">
        <f>VLOOKUP($E141,'ALL-GTK-SD-SMP-SMA-SMK-SLB'!$F$14:$CG$713,'ALL-GTK-SD-SMP-SMA-SMK-SLB'!BQ$7,FALSE)</f>
        <v>0</v>
      </c>
      <c r="BQ141" s="9">
        <f>VLOOKUP($E141,'ALL-GTK-SD-SMP-SMA-SMK-SLB'!$F$14:$CG$713,'ALL-GTK-SD-SMP-SMA-SMK-SLB'!BR$7,FALSE)</f>
        <v>0</v>
      </c>
      <c r="BR141" s="9">
        <f>VLOOKUP($E141,'ALL-GTK-SD-SMP-SMA-SMK-SLB'!$F$14:$CG$713,'ALL-GTK-SD-SMP-SMA-SMK-SLB'!BS$7,FALSE)</f>
        <v>0</v>
      </c>
      <c r="BS141" s="9">
        <f>VLOOKUP($E141,'ALL-GTK-SD-SMP-SMA-SMK-SLB'!$F$14:$CG$713,'ALL-GTK-SD-SMP-SMA-SMK-SLB'!BT$7,FALSE)</f>
        <v>0</v>
      </c>
      <c r="BT141" s="9">
        <f>VLOOKUP($E141,'ALL-GTK-SD-SMP-SMA-SMK-SLB'!$F$14:$CG$713,'ALL-GTK-SD-SMP-SMA-SMK-SLB'!BU$7,FALSE)</f>
        <v>0</v>
      </c>
      <c r="BU141" s="299">
        <f t="shared" si="65"/>
        <v>0</v>
      </c>
      <c r="BV141" s="299">
        <f t="shared" si="66"/>
        <v>0</v>
      </c>
      <c r="BW141" s="44">
        <f t="shared" si="67"/>
        <v>0</v>
      </c>
      <c r="BX141" s="44">
        <f t="shared" si="68"/>
        <v>0</v>
      </c>
      <c r="BY141" s="11">
        <f t="shared" si="69"/>
        <v>0</v>
      </c>
      <c r="BZ141" s="14">
        <f t="shared" si="70"/>
        <v>3</v>
      </c>
      <c r="CA141" s="14">
        <f t="shared" si="71"/>
        <v>7</v>
      </c>
      <c r="CB141" s="13">
        <f t="shared" si="72"/>
        <v>0</v>
      </c>
      <c r="CC141" s="13">
        <f t="shared" si="73"/>
        <v>0</v>
      </c>
      <c r="CD141" s="312">
        <f t="shared" si="74"/>
        <v>3</v>
      </c>
      <c r="CE141" s="312">
        <f t="shared" si="75"/>
        <v>7</v>
      </c>
      <c r="CF141" s="313">
        <f t="shared" si="76"/>
        <v>10</v>
      </c>
      <c r="CG141" s="302" t="str">
        <f t="shared" si="77"/>
        <v>OK</v>
      </c>
    </row>
    <row r="142" spans="1:85" ht="14.25" x14ac:dyDescent="0.25">
      <c r="A142" s="6">
        <v>130</v>
      </c>
      <c r="B142" s="495">
        <v>130</v>
      </c>
      <c r="C142" s="495" t="s">
        <v>6</v>
      </c>
      <c r="D142" s="496" t="s">
        <v>28</v>
      </c>
      <c r="E142" s="626">
        <v>20319169</v>
      </c>
      <c r="F142" s="627" t="s">
        <v>397</v>
      </c>
      <c r="G142" s="624" t="s">
        <v>52</v>
      </c>
      <c r="H142" s="9">
        <f>VLOOKUP($E142,'ALL-GTK-SD-SMP-SMA-SMK-SLB'!$F$14:$CG$713,'ALL-GTK-SD-SMP-SMA-SMK-SLB'!I$7,FALSE)</f>
        <v>0</v>
      </c>
      <c r="I142" s="9">
        <f>VLOOKUP($E142,'ALL-GTK-SD-SMP-SMA-SMK-SLB'!$F$14:$CG$713,'ALL-GTK-SD-SMP-SMA-SMK-SLB'!J$7,FALSE)</f>
        <v>0</v>
      </c>
      <c r="J142" s="9">
        <f>VLOOKUP($E142,'ALL-GTK-SD-SMP-SMA-SMK-SLB'!$F$14:$CG$713,'ALL-GTK-SD-SMP-SMA-SMK-SLB'!K$7,FALSE)</f>
        <v>0</v>
      </c>
      <c r="K142" s="9">
        <f>VLOOKUP($E142,'ALL-GTK-SD-SMP-SMA-SMK-SLB'!$F$14:$CG$713,'ALL-GTK-SD-SMP-SMA-SMK-SLB'!L$7,FALSE)</f>
        <v>0</v>
      </c>
      <c r="L142" s="9">
        <f>VLOOKUP($E142,'ALL-GTK-SD-SMP-SMA-SMK-SLB'!$F$14:$CG$713,'ALL-GTK-SD-SMP-SMA-SMK-SLB'!M$7,FALSE)</f>
        <v>0</v>
      </c>
      <c r="M142" s="9">
        <f>VLOOKUP($E142,'ALL-GTK-SD-SMP-SMA-SMK-SLB'!$F$14:$CG$713,'ALL-GTK-SD-SMP-SMA-SMK-SLB'!N$7,FALSE)</f>
        <v>0</v>
      </c>
      <c r="N142" s="9">
        <f>VLOOKUP($E142,'ALL-GTK-SD-SMP-SMA-SMK-SLB'!$F$14:$CG$713,'ALL-GTK-SD-SMP-SMA-SMK-SLB'!O$7,FALSE)</f>
        <v>2</v>
      </c>
      <c r="O142" s="9">
        <f>VLOOKUP($E142,'ALL-GTK-SD-SMP-SMA-SMK-SLB'!$F$14:$CG$713,'ALL-GTK-SD-SMP-SMA-SMK-SLB'!P$7,FALSE)</f>
        <v>2</v>
      </c>
      <c r="P142" s="299">
        <f t="shared" ref="P142:P205" si="78">SUM(H142,J142,L142,N142)</f>
        <v>2</v>
      </c>
      <c r="Q142" s="299">
        <f t="shared" ref="Q142:Q205" si="79">SUM(I142,K142,M142,O142)</f>
        <v>2</v>
      </c>
      <c r="R142" s="300">
        <f t="shared" ref="R142:R205" si="80">SUM(P142:Q142)</f>
        <v>4</v>
      </c>
      <c r="S142" s="9">
        <f>VLOOKUP($E142,'ALL-GTK-SD-SMP-SMA-SMK-SLB'!$F$14:$CG$713,'ALL-GTK-SD-SMP-SMA-SMK-SLB'!T$7,FALSE)</f>
        <v>0</v>
      </c>
      <c r="T142" s="9">
        <f>VLOOKUP($E142,'ALL-GTK-SD-SMP-SMA-SMK-SLB'!$F$14:$CG$713,'ALL-GTK-SD-SMP-SMA-SMK-SLB'!U$7,FALSE)</f>
        <v>0</v>
      </c>
      <c r="U142" s="9">
        <f>VLOOKUP($E142,'ALL-GTK-SD-SMP-SMA-SMK-SLB'!$F$14:$CG$713,'ALL-GTK-SD-SMP-SMA-SMK-SLB'!V$7,FALSE)</f>
        <v>0</v>
      </c>
      <c r="V142" s="9">
        <f>VLOOKUP($E142,'ALL-GTK-SD-SMP-SMA-SMK-SLB'!$F$14:$CG$713,'ALL-GTK-SD-SMP-SMA-SMK-SLB'!W$7,FALSE)</f>
        <v>0</v>
      </c>
      <c r="W142" s="9">
        <f>VLOOKUP($E142,'ALL-GTK-SD-SMP-SMA-SMK-SLB'!$F$14:$CG$713,'ALL-GTK-SD-SMP-SMA-SMK-SLB'!X$7,FALSE)</f>
        <v>2</v>
      </c>
      <c r="X142" s="9">
        <f>VLOOKUP($E142,'ALL-GTK-SD-SMP-SMA-SMK-SLB'!$F$14:$CG$713,'ALL-GTK-SD-SMP-SMA-SMK-SLB'!Y$7,FALSE)</f>
        <v>3</v>
      </c>
      <c r="Y142" s="299">
        <f t="shared" ref="Y142:Y205" si="81">SUM(S142,U142,W142)</f>
        <v>2</v>
      </c>
      <c r="Z142" s="299">
        <f t="shared" ref="Z142:Z205" si="82">SUM(T142,V142,X142)</f>
        <v>3</v>
      </c>
      <c r="AA142" s="10">
        <f t="shared" ref="AA142:AA205" si="83">SUM(Y142:Z142)</f>
        <v>5</v>
      </c>
      <c r="AB142" s="44">
        <f t="shared" ref="AB142:AB205" si="84">SUM(P142,Y142)</f>
        <v>4</v>
      </c>
      <c r="AC142" s="44">
        <f t="shared" ref="AC142:AC205" si="85">SUM(Q142,Z142)</f>
        <v>5</v>
      </c>
      <c r="AD142" s="11">
        <f t="shared" ref="AD142:AD205" si="86">SUM(AB142:AC142)</f>
        <v>9</v>
      </c>
      <c r="AE142" s="9">
        <f>VLOOKUP($E142,'ALL-GTK-SD-SMP-SMA-SMK-SLB'!$F$14:$CG$713,'ALL-GTK-SD-SMP-SMA-SMK-SLB'!AF$7,FALSE)</f>
        <v>0</v>
      </c>
      <c r="AF142" s="9">
        <f>VLOOKUP($E142,'ALL-GTK-SD-SMP-SMA-SMK-SLB'!$F$14:$CG$713,'ALL-GTK-SD-SMP-SMA-SMK-SLB'!AG$7,FALSE)</f>
        <v>4</v>
      </c>
      <c r="AG142" s="10">
        <f t="shared" ref="AG142:AG205" si="87">SUM(AE142:AF142)</f>
        <v>4</v>
      </c>
      <c r="AH142" s="9">
        <f>VLOOKUP($E142,'ALL-GTK-SD-SMP-SMA-SMK-SLB'!$F$14:$CG$713,'ALL-GTK-SD-SMP-SMA-SMK-SLB'!AI$7,FALSE)</f>
        <v>4</v>
      </c>
      <c r="AI142" s="9">
        <f>VLOOKUP($E142,'ALL-GTK-SD-SMP-SMA-SMK-SLB'!$F$14:$CG$713,'ALL-GTK-SD-SMP-SMA-SMK-SLB'!AJ$7,FALSE)</f>
        <v>1</v>
      </c>
      <c r="AJ142" s="10">
        <f t="shared" ref="AJ142:AJ205" si="88">SUM(AH142:AI142)</f>
        <v>5</v>
      </c>
      <c r="AK142" s="44">
        <f t="shared" ref="AK142:AK205" si="89">SUM(AE142,AH142)</f>
        <v>4</v>
      </c>
      <c r="AL142" s="44">
        <f t="shared" ref="AL142:AL205" si="90">SUM(AF142,AI142)</f>
        <v>5</v>
      </c>
      <c r="AM142" s="11">
        <f t="shared" ref="AM142:AM205" si="91">SUM(AK142:AL142)</f>
        <v>9</v>
      </c>
      <c r="AN142" s="299">
        <f>VLOOKUP($E142,'ALL-GTK-SD-SMP-SMA-SMK-SLB'!$F$14:$CG$713,'ALL-GTK-SD-SMP-SMA-SMK-SLB'!AO$7,FALSE)</f>
        <v>0</v>
      </c>
      <c r="AO142" s="299">
        <f>VLOOKUP($E142,'ALL-GTK-SD-SMP-SMA-SMK-SLB'!$F$14:$CG$713,'ALL-GTK-SD-SMP-SMA-SMK-SLB'!AP$7,FALSE)</f>
        <v>0</v>
      </c>
      <c r="AP142" s="9">
        <f>VLOOKUP($E142,'ALL-GTK-SD-SMP-SMA-SMK-SLB'!$F$14:$CG$713,'ALL-GTK-SD-SMP-SMA-SMK-SLB'!AQ$7,FALSE)</f>
        <v>0</v>
      </c>
      <c r="AQ142" s="9">
        <f>VLOOKUP($E142,'ALL-GTK-SD-SMP-SMA-SMK-SLB'!$F$14:$CG$713,'ALL-GTK-SD-SMP-SMA-SMK-SLB'!AR$7,FALSE)</f>
        <v>0</v>
      </c>
      <c r="AR142" s="9">
        <f>VLOOKUP($E142,'ALL-GTK-SD-SMP-SMA-SMK-SLB'!$F$14:$CG$713,'ALL-GTK-SD-SMP-SMA-SMK-SLB'!AS$7,FALSE)</f>
        <v>0</v>
      </c>
      <c r="AS142" s="9">
        <f>VLOOKUP($E142,'ALL-GTK-SD-SMP-SMA-SMK-SLB'!$F$14:$CG$713,'ALL-GTK-SD-SMP-SMA-SMK-SLB'!AT$7,FALSE)</f>
        <v>0</v>
      </c>
      <c r="AT142" s="9">
        <f>VLOOKUP($E142,'ALL-GTK-SD-SMP-SMA-SMK-SLB'!$F$14:$CG$713,'ALL-GTK-SD-SMP-SMA-SMK-SLB'!AU$7,FALSE)</f>
        <v>0</v>
      </c>
      <c r="AU142" s="9">
        <f>VLOOKUP($E142,'ALL-GTK-SD-SMP-SMA-SMK-SLB'!$F$14:$CG$713,'ALL-GTK-SD-SMP-SMA-SMK-SLB'!AV$7,FALSE)</f>
        <v>0</v>
      </c>
      <c r="AV142" s="9">
        <f>VLOOKUP($E142,'ALL-GTK-SD-SMP-SMA-SMK-SLB'!$F$14:$CG$713,'ALL-GTK-SD-SMP-SMA-SMK-SLB'!AW$7,FALSE)</f>
        <v>0</v>
      </c>
      <c r="AW142" s="9">
        <f>VLOOKUP($E142,'ALL-GTK-SD-SMP-SMA-SMK-SLB'!$F$14:$CG$713,'ALL-GTK-SD-SMP-SMA-SMK-SLB'!AX$7,FALSE)</f>
        <v>0</v>
      </c>
      <c r="AX142" s="9">
        <f>VLOOKUP($E142,'ALL-GTK-SD-SMP-SMA-SMK-SLB'!$F$14:$CG$713,'ALL-GTK-SD-SMP-SMA-SMK-SLB'!AY$7,FALSE)</f>
        <v>4</v>
      </c>
      <c r="AY142" s="9">
        <f>VLOOKUP($E142,'ALL-GTK-SD-SMP-SMA-SMK-SLB'!$F$14:$CG$713,'ALL-GTK-SD-SMP-SMA-SMK-SLB'!AZ$7,FALSE)</f>
        <v>5</v>
      </c>
      <c r="AZ142" s="9">
        <f>VLOOKUP($E142,'ALL-GTK-SD-SMP-SMA-SMK-SLB'!$F$14:$CG$713,'ALL-GTK-SD-SMP-SMA-SMK-SLB'!BA$7,FALSE)</f>
        <v>0</v>
      </c>
      <c r="BA142" s="9">
        <f>VLOOKUP($E142,'ALL-GTK-SD-SMP-SMA-SMK-SLB'!$F$14:$CG$713,'ALL-GTK-SD-SMP-SMA-SMK-SLB'!BB$7,FALSE)</f>
        <v>0</v>
      </c>
      <c r="BB142" s="9">
        <f>VLOOKUP($E142,'ALL-GTK-SD-SMP-SMA-SMK-SLB'!$F$14:$CG$713,'ALL-GTK-SD-SMP-SMA-SMK-SLB'!BC$7,FALSE)</f>
        <v>0</v>
      </c>
      <c r="BC142" s="9">
        <f>VLOOKUP($E142,'ALL-GTK-SD-SMP-SMA-SMK-SLB'!$F$14:$CG$713,'ALL-GTK-SD-SMP-SMA-SMK-SLB'!BD$7,FALSE)</f>
        <v>0</v>
      </c>
      <c r="BD142" s="310">
        <f t="shared" ref="BD142:BD205" si="92">SUM(AN142,AP142,AR142,AT142)</f>
        <v>0</v>
      </c>
      <c r="BE142" s="310">
        <f t="shared" ref="BE142:BE205" si="93">SUM(AO142,AQ142,AS142,AU142)</f>
        <v>0</v>
      </c>
      <c r="BF142" s="10">
        <f t="shared" ref="BF142:BF205" si="94">SUM(BD142:BE142)</f>
        <v>0</v>
      </c>
      <c r="BG142" s="311">
        <f t="shared" ref="BG142:BG205" si="95">SUM(AV142,AX142,AZ142,BB142,)</f>
        <v>4</v>
      </c>
      <c r="BH142" s="311">
        <f t="shared" ref="BH142:BH205" si="96">SUM(AW142,AY142,BA142,BC142,)</f>
        <v>5</v>
      </c>
      <c r="BI142" s="10">
        <f t="shared" ref="BI142:BI205" si="97">SUM(BG142:BH142)</f>
        <v>9</v>
      </c>
      <c r="BJ142" s="44">
        <f t="shared" ref="BJ142:BJ205" si="98">SUM(BD142,BG142)</f>
        <v>4</v>
      </c>
      <c r="BK142" s="44">
        <f t="shared" ref="BK142:BK205" si="99">SUM(BE142,BH142)</f>
        <v>5</v>
      </c>
      <c r="BL142" s="11">
        <f t="shared" ref="BL142:BL205" si="100">SUM(BF142,BI142)</f>
        <v>9</v>
      </c>
      <c r="BM142" s="9">
        <f>VLOOKUP($E142,'ALL-GTK-SD-SMP-SMA-SMK-SLB'!$F$14:$CG$713,'ALL-GTK-SD-SMP-SMA-SMK-SLB'!BN$7,FALSE)</f>
        <v>0</v>
      </c>
      <c r="BN142" s="9">
        <f>VLOOKUP($E142,'ALL-GTK-SD-SMP-SMA-SMK-SLB'!$F$14:$CG$713,'ALL-GTK-SD-SMP-SMA-SMK-SLB'!BO$7,FALSE)</f>
        <v>0</v>
      </c>
      <c r="BO142" s="9">
        <f>VLOOKUP($E142,'ALL-GTK-SD-SMP-SMA-SMK-SLB'!$F$14:$CG$713,'ALL-GTK-SD-SMP-SMA-SMK-SLB'!BP$7,FALSE)</f>
        <v>0</v>
      </c>
      <c r="BP142" s="9">
        <f>VLOOKUP($E142,'ALL-GTK-SD-SMP-SMA-SMK-SLB'!$F$14:$CG$713,'ALL-GTK-SD-SMP-SMA-SMK-SLB'!BQ$7,FALSE)</f>
        <v>0</v>
      </c>
      <c r="BQ142" s="9">
        <f>VLOOKUP($E142,'ALL-GTK-SD-SMP-SMA-SMK-SLB'!$F$14:$CG$713,'ALL-GTK-SD-SMP-SMA-SMK-SLB'!BR$7,FALSE)</f>
        <v>0</v>
      </c>
      <c r="BR142" s="9">
        <f>VLOOKUP($E142,'ALL-GTK-SD-SMP-SMA-SMK-SLB'!$F$14:$CG$713,'ALL-GTK-SD-SMP-SMA-SMK-SLB'!BS$7,FALSE)</f>
        <v>0</v>
      </c>
      <c r="BS142" s="9">
        <f>VLOOKUP($E142,'ALL-GTK-SD-SMP-SMA-SMK-SLB'!$F$14:$CG$713,'ALL-GTK-SD-SMP-SMA-SMK-SLB'!BT$7,FALSE)</f>
        <v>1</v>
      </c>
      <c r="BT142" s="9">
        <f>VLOOKUP($E142,'ALL-GTK-SD-SMP-SMA-SMK-SLB'!$F$14:$CG$713,'ALL-GTK-SD-SMP-SMA-SMK-SLB'!BU$7,FALSE)</f>
        <v>0</v>
      </c>
      <c r="BU142" s="299">
        <f t="shared" ref="BU142:BU205" si="101">SUM(BO142,BQ142,BS142)</f>
        <v>1</v>
      </c>
      <c r="BV142" s="299">
        <f t="shared" ref="BV142:BV205" si="102">SUM(BP142,BR142,BT142)</f>
        <v>0</v>
      </c>
      <c r="BW142" s="44">
        <f t="shared" ref="BW142:BW205" si="103">SUM(BM142,BU142)</f>
        <v>1</v>
      </c>
      <c r="BX142" s="44">
        <f t="shared" ref="BX142:BX205" si="104">SUM(BN142,BV142)</f>
        <v>0</v>
      </c>
      <c r="BY142" s="11">
        <f t="shared" ref="BY142:BY205" si="105">SUM(BW142:BX142)</f>
        <v>1</v>
      </c>
      <c r="BZ142" s="14">
        <f t="shared" ref="BZ142:BZ205" si="106">SUM(P142,Y142)</f>
        <v>4</v>
      </c>
      <c r="CA142" s="14">
        <f t="shared" ref="CA142:CA205" si="107">SUM(Q142,Z142)</f>
        <v>5</v>
      </c>
      <c r="CB142" s="13">
        <f t="shared" ref="CB142:CB205" si="108">SUM(BM142,BU142)</f>
        <v>1</v>
      </c>
      <c r="CC142" s="13">
        <f t="shared" ref="CC142:CC205" si="109">SUM(BN142,BV142)</f>
        <v>0</v>
      </c>
      <c r="CD142" s="312">
        <f t="shared" ref="CD142:CD205" si="110">SUM(BZ142,CB142)</f>
        <v>5</v>
      </c>
      <c r="CE142" s="312">
        <f t="shared" ref="CE142:CE205" si="111">SUM(CA142,CC142)</f>
        <v>5</v>
      </c>
      <c r="CF142" s="313">
        <f t="shared" ref="CF142:CF205" si="112">SUM(CD142:CE142)</f>
        <v>10</v>
      </c>
      <c r="CG142" s="302" t="str">
        <f t="shared" ref="CG142:CG205" si="113">IF(AM142=BL142,"OK","REVISI")</f>
        <v>OK</v>
      </c>
    </row>
    <row r="143" spans="1:85" ht="14.25" x14ac:dyDescent="0.25">
      <c r="A143" s="6">
        <v>131</v>
      </c>
      <c r="B143" s="495">
        <v>131</v>
      </c>
      <c r="C143" s="495" t="s">
        <v>6</v>
      </c>
      <c r="D143" s="496" t="s">
        <v>28</v>
      </c>
      <c r="E143" s="626">
        <v>20319168</v>
      </c>
      <c r="F143" s="627" t="s">
        <v>398</v>
      </c>
      <c r="G143" s="624" t="s">
        <v>52</v>
      </c>
      <c r="H143" s="9">
        <f>VLOOKUP($E143,'ALL-GTK-SD-SMP-SMA-SMK-SLB'!$F$14:$CG$713,'ALL-GTK-SD-SMP-SMA-SMK-SLB'!I$7,FALSE)</f>
        <v>0</v>
      </c>
      <c r="I143" s="9">
        <f>VLOOKUP($E143,'ALL-GTK-SD-SMP-SMA-SMK-SLB'!$F$14:$CG$713,'ALL-GTK-SD-SMP-SMA-SMK-SLB'!J$7,FALSE)</f>
        <v>0</v>
      </c>
      <c r="J143" s="9">
        <f>VLOOKUP($E143,'ALL-GTK-SD-SMP-SMA-SMK-SLB'!$F$14:$CG$713,'ALL-GTK-SD-SMP-SMA-SMK-SLB'!K$7,FALSE)</f>
        <v>0</v>
      </c>
      <c r="K143" s="9">
        <f>VLOOKUP($E143,'ALL-GTK-SD-SMP-SMA-SMK-SLB'!$F$14:$CG$713,'ALL-GTK-SD-SMP-SMA-SMK-SLB'!L$7,FALSE)</f>
        <v>0</v>
      </c>
      <c r="L143" s="9">
        <f>VLOOKUP($E143,'ALL-GTK-SD-SMP-SMA-SMK-SLB'!$F$14:$CG$713,'ALL-GTK-SD-SMP-SMA-SMK-SLB'!M$7,FALSE)</f>
        <v>1</v>
      </c>
      <c r="M143" s="9">
        <f>VLOOKUP($E143,'ALL-GTK-SD-SMP-SMA-SMK-SLB'!$F$14:$CG$713,'ALL-GTK-SD-SMP-SMA-SMK-SLB'!N$7,FALSE)</f>
        <v>0</v>
      </c>
      <c r="N143" s="9">
        <f>VLOOKUP($E143,'ALL-GTK-SD-SMP-SMA-SMK-SLB'!$F$14:$CG$713,'ALL-GTK-SD-SMP-SMA-SMK-SLB'!O$7,FALSE)</f>
        <v>2</v>
      </c>
      <c r="O143" s="9">
        <f>VLOOKUP($E143,'ALL-GTK-SD-SMP-SMA-SMK-SLB'!$F$14:$CG$713,'ALL-GTK-SD-SMP-SMA-SMK-SLB'!P$7,FALSE)</f>
        <v>1</v>
      </c>
      <c r="P143" s="299">
        <f t="shared" si="78"/>
        <v>3</v>
      </c>
      <c r="Q143" s="299">
        <f t="shared" si="79"/>
        <v>1</v>
      </c>
      <c r="R143" s="300">
        <f t="shared" si="80"/>
        <v>4</v>
      </c>
      <c r="S143" s="9">
        <f>VLOOKUP($E143,'ALL-GTK-SD-SMP-SMA-SMK-SLB'!$F$14:$CG$713,'ALL-GTK-SD-SMP-SMA-SMK-SLB'!T$7,FALSE)</f>
        <v>0</v>
      </c>
      <c r="T143" s="9">
        <f>VLOOKUP($E143,'ALL-GTK-SD-SMP-SMA-SMK-SLB'!$F$14:$CG$713,'ALL-GTK-SD-SMP-SMA-SMK-SLB'!U$7,FALSE)</f>
        <v>0</v>
      </c>
      <c r="U143" s="9">
        <f>VLOOKUP($E143,'ALL-GTK-SD-SMP-SMA-SMK-SLB'!$F$14:$CG$713,'ALL-GTK-SD-SMP-SMA-SMK-SLB'!V$7,FALSE)</f>
        <v>1</v>
      </c>
      <c r="V143" s="9">
        <f>VLOOKUP($E143,'ALL-GTK-SD-SMP-SMA-SMK-SLB'!$F$14:$CG$713,'ALL-GTK-SD-SMP-SMA-SMK-SLB'!W$7,FALSE)</f>
        <v>1</v>
      </c>
      <c r="W143" s="9">
        <f>VLOOKUP($E143,'ALL-GTK-SD-SMP-SMA-SMK-SLB'!$F$14:$CG$713,'ALL-GTK-SD-SMP-SMA-SMK-SLB'!X$7,FALSE)</f>
        <v>0</v>
      </c>
      <c r="X143" s="9">
        <f>VLOOKUP($E143,'ALL-GTK-SD-SMP-SMA-SMK-SLB'!$F$14:$CG$713,'ALL-GTK-SD-SMP-SMA-SMK-SLB'!Y$7,FALSE)</f>
        <v>0</v>
      </c>
      <c r="Y143" s="299">
        <f t="shared" si="81"/>
        <v>1</v>
      </c>
      <c r="Z143" s="299">
        <f t="shared" si="82"/>
        <v>1</v>
      </c>
      <c r="AA143" s="10">
        <f t="shared" si="83"/>
        <v>2</v>
      </c>
      <c r="AB143" s="44">
        <f t="shared" si="84"/>
        <v>4</v>
      </c>
      <c r="AC143" s="44">
        <f t="shared" si="85"/>
        <v>2</v>
      </c>
      <c r="AD143" s="11">
        <f t="shared" si="86"/>
        <v>6</v>
      </c>
      <c r="AE143" s="9">
        <f>VLOOKUP($E143,'ALL-GTK-SD-SMP-SMA-SMK-SLB'!$F$14:$CG$713,'ALL-GTK-SD-SMP-SMA-SMK-SLB'!AF$7,FALSE)</f>
        <v>0</v>
      </c>
      <c r="AF143" s="9">
        <f>VLOOKUP($E143,'ALL-GTK-SD-SMP-SMA-SMK-SLB'!$F$14:$CG$713,'ALL-GTK-SD-SMP-SMA-SMK-SLB'!AG$7,FALSE)</f>
        <v>2</v>
      </c>
      <c r="AG143" s="10">
        <f t="shared" si="87"/>
        <v>2</v>
      </c>
      <c r="AH143" s="9">
        <f>VLOOKUP($E143,'ALL-GTK-SD-SMP-SMA-SMK-SLB'!$F$14:$CG$713,'ALL-GTK-SD-SMP-SMA-SMK-SLB'!AI$7,FALSE)</f>
        <v>4</v>
      </c>
      <c r="AI143" s="9">
        <f>VLOOKUP($E143,'ALL-GTK-SD-SMP-SMA-SMK-SLB'!$F$14:$CG$713,'ALL-GTK-SD-SMP-SMA-SMK-SLB'!AJ$7,FALSE)</f>
        <v>0</v>
      </c>
      <c r="AJ143" s="10">
        <f t="shared" si="88"/>
        <v>4</v>
      </c>
      <c r="AK143" s="44">
        <f t="shared" si="89"/>
        <v>4</v>
      </c>
      <c r="AL143" s="44">
        <f t="shared" si="90"/>
        <v>2</v>
      </c>
      <c r="AM143" s="11">
        <f t="shared" si="91"/>
        <v>6</v>
      </c>
      <c r="AN143" s="299">
        <f>VLOOKUP($E143,'ALL-GTK-SD-SMP-SMA-SMK-SLB'!$F$14:$CG$713,'ALL-GTK-SD-SMP-SMA-SMK-SLB'!AO$7,FALSE)</f>
        <v>0</v>
      </c>
      <c r="AO143" s="299">
        <f>VLOOKUP($E143,'ALL-GTK-SD-SMP-SMA-SMK-SLB'!$F$14:$CG$713,'ALL-GTK-SD-SMP-SMA-SMK-SLB'!AP$7,FALSE)</f>
        <v>0</v>
      </c>
      <c r="AP143" s="9">
        <f>VLOOKUP($E143,'ALL-GTK-SD-SMP-SMA-SMK-SLB'!$F$14:$CG$713,'ALL-GTK-SD-SMP-SMA-SMK-SLB'!AQ$7,FALSE)</f>
        <v>0</v>
      </c>
      <c r="AQ143" s="9">
        <f>VLOOKUP($E143,'ALL-GTK-SD-SMP-SMA-SMK-SLB'!$F$14:$CG$713,'ALL-GTK-SD-SMP-SMA-SMK-SLB'!AR$7,FALSE)</f>
        <v>0</v>
      </c>
      <c r="AR143" s="9">
        <f>VLOOKUP($E143,'ALL-GTK-SD-SMP-SMA-SMK-SLB'!$F$14:$CG$713,'ALL-GTK-SD-SMP-SMA-SMK-SLB'!AS$7,FALSE)</f>
        <v>0</v>
      </c>
      <c r="AS143" s="9">
        <f>VLOOKUP($E143,'ALL-GTK-SD-SMP-SMA-SMK-SLB'!$F$14:$CG$713,'ALL-GTK-SD-SMP-SMA-SMK-SLB'!AT$7,FALSE)</f>
        <v>0</v>
      </c>
      <c r="AT143" s="9">
        <f>VLOOKUP($E143,'ALL-GTK-SD-SMP-SMA-SMK-SLB'!$F$14:$CG$713,'ALL-GTK-SD-SMP-SMA-SMK-SLB'!AU$7,FALSE)</f>
        <v>0</v>
      </c>
      <c r="AU143" s="9">
        <f>VLOOKUP($E143,'ALL-GTK-SD-SMP-SMA-SMK-SLB'!$F$14:$CG$713,'ALL-GTK-SD-SMP-SMA-SMK-SLB'!AV$7,FALSE)</f>
        <v>0</v>
      </c>
      <c r="AV143" s="9">
        <f>VLOOKUP($E143,'ALL-GTK-SD-SMP-SMA-SMK-SLB'!$F$14:$CG$713,'ALL-GTK-SD-SMP-SMA-SMK-SLB'!AW$7,FALSE)</f>
        <v>0</v>
      </c>
      <c r="AW143" s="9">
        <f>VLOOKUP($E143,'ALL-GTK-SD-SMP-SMA-SMK-SLB'!$F$14:$CG$713,'ALL-GTK-SD-SMP-SMA-SMK-SLB'!AX$7,FALSE)</f>
        <v>0</v>
      </c>
      <c r="AX143" s="9">
        <f>VLOOKUP($E143,'ALL-GTK-SD-SMP-SMA-SMK-SLB'!$F$14:$CG$713,'ALL-GTK-SD-SMP-SMA-SMK-SLB'!AY$7,FALSE)</f>
        <v>4</v>
      </c>
      <c r="AY143" s="9">
        <f>VLOOKUP($E143,'ALL-GTK-SD-SMP-SMA-SMK-SLB'!$F$14:$CG$713,'ALL-GTK-SD-SMP-SMA-SMK-SLB'!AZ$7,FALSE)</f>
        <v>2</v>
      </c>
      <c r="AZ143" s="9">
        <f>VLOOKUP($E143,'ALL-GTK-SD-SMP-SMA-SMK-SLB'!$F$14:$CG$713,'ALL-GTK-SD-SMP-SMA-SMK-SLB'!BA$7,FALSE)</f>
        <v>0</v>
      </c>
      <c r="BA143" s="9">
        <f>VLOOKUP($E143,'ALL-GTK-SD-SMP-SMA-SMK-SLB'!$F$14:$CG$713,'ALL-GTK-SD-SMP-SMA-SMK-SLB'!BB$7,FALSE)</f>
        <v>0</v>
      </c>
      <c r="BB143" s="9">
        <f>VLOOKUP($E143,'ALL-GTK-SD-SMP-SMA-SMK-SLB'!$F$14:$CG$713,'ALL-GTK-SD-SMP-SMA-SMK-SLB'!BC$7,FALSE)</f>
        <v>0</v>
      </c>
      <c r="BC143" s="9">
        <f>VLOOKUP($E143,'ALL-GTK-SD-SMP-SMA-SMK-SLB'!$F$14:$CG$713,'ALL-GTK-SD-SMP-SMA-SMK-SLB'!BD$7,FALSE)</f>
        <v>0</v>
      </c>
      <c r="BD143" s="310">
        <f t="shared" si="92"/>
        <v>0</v>
      </c>
      <c r="BE143" s="310">
        <f t="shared" si="93"/>
        <v>0</v>
      </c>
      <c r="BF143" s="10">
        <f t="shared" si="94"/>
        <v>0</v>
      </c>
      <c r="BG143" s="311">
        <f t="shared" si="95"/>
        <v>4</v>
      </c>
      <c r="BH143" s="311">
        <f t="shared" si="96"/>
        <v>2</v>
      </c>
      <c r="BI143" s="10">
        <f t="shared" si="97"/>
        <v>6</v>
      </c>
      <c r="BJ143" s="44">
        <f t="shared" si="98"/>
        <v>4</v>
      </c>
      <c r="BK143" s="44">
        <f t="shared" si="99"/>
        <v>2</v>
      </c>
      <c r="BL143" s="11">
        <f t="shared" si="100"/>
        <v>6</v>
      </c>
      <c r="BM143" s="9">
        <f>VLOOKUP($E143,'ALL-GTK-SD-SMP-SMA-SMK-SLB'!$F$14:$CG$713,'ALL-GTK-SD-SMP-SMA-SMK-SLB'!BN$7,FALSE)</f>
        <v>0</v>
      </c>
      <c r="BN143" s="9">
        <f>VLOOKUP($E143,'ALL-GTK-SD-SMP-SMA-SMK-SLB'!$F$14:$CG$713,'ALL-GTK-SD-SMP-SMA-SMK-SLB'!BO$7,FALSE)</f>
        <v>0</v>
      </c>
      <c r="BO143" s="9">
        <f>VLOOKUP($E143,'ALL-GTK-SD-SMP-SMA-SMK-SLB'!$F$14:$CG$713,'ALL-GTK-SD-SMP-SMA-SMK-SLB'!BP$7,FALSE)</f>
        <v>0</v>
      </c>
      <c r="BP143" s="9">
        <f>VLOOKUP($E143,'ALL-GTK-SD-SMP-SMA-SMK-SLB'!$F$14:$CG$713,'ALL-GTK-SD-SMP-SMA-SMK-SLB'!BQ$7,FALSE)</f>
        <v>0</v>
      </c>
      <c r="BQ143" s="9">
        <f>VLOOKUP($E143,'ALL-GTK-SD-SMP-SMA-SMK-SLB'!$F$14:$CG$713,'ALL-GTK-SD-SMP-SMA-SMK-SLB'!BR$7,FALSE)</f>
        <v>0</v>
      </c>
      <c r="BR143" s="9">
        <f>VLOOKUP($E143,'ALL-GTK-SD-SMP-SMA-SMK-SLB'!$F$14:$CG$713,'ALL-GTK-SD-SMP-SMA-SMK-SLB'!BS$7,FALSE)</f>
        <v>0</v>
      </c>
      <c r="BS143" s="9">
        <f>VLOOKUP($E143,'ALL-GTK-SD-SMP-SMA-SMK-SLB'!$F$14:$CG$713,'ALL-GTK-SD-SMP-SMA-SMK-SLB'!BT$7,FALSE)</f>
        <v>0</v>
      </c>
      <c r="BT143" s="9">
        <f>VLOOKUP($E143,'ALL-GTK-SD-SMP-SMA-SMK-SLB'!$F$14:$CG$713,'ALL-GTK-SD-SMP-SMA-SMK-SLB'!BU$7,FALSE)</f>
        <v>0</v>
      </c>
      <c r="BU143" s="299">
        <f t="shared" si="101"/>
        <v>0</v>
      </c>
      <c r="BV143" s="299">
        <f t="shared" si="102"/>
        <v>0</v>
      </c>
      <c r="BW143" s="44">
        <f t="shared" si="103"/>
        <v>0</v>
      </c>
      <c r="BX143" s="44">
        <f t="shared" si="104"/>
        <v>0</v>
      </c>
      <c r="BY143" s="11">
        <f t="shared" si="105"/>
        <v>0</v>
      </c>
      <c r="BZ143" s="14">
        <f t="shared" si="106"/>
        <v>4</v>
      </c>
      <c r="CA143" s="14">
        <f t="shared" si="107"/>
        <v>2</v>
      </c>
      <c r="CB143" s="13">
        <f t="shared" si="108"/>
        <v>0</v>
      </c>
      <c r="CC143" s="13">
        <f t="shared" si="109"/>
        <v>0</v>
      </c>
      <c r="CD143" s="312">
        <f t="shared" si="110"/>
        <v>4</v>
      </c>
      <c r="CE143" s="312">
        <f t="shared" si="111"/>
        <v>2</v>
      </c>
      <c r="CF143" s="313">
        <f t="shared" si="112"/>
        <v>6</v>
      </c>
      <c r="CG143" s="302" t="str">
        <f t="shared" si="113"/>
        <v>OK</v>
      </c>
    </row>
    <row r="144" spans="1:85" ht="14.25" x14ac:dyDescent="0.25">
      <c r="A144" s="6">
        <v>132</v>
      </c>
      <c r="B144" s="495">
        <v>132</v>
      </c>
      <c r="C144" s="495" t="s">
        <v>6</v>
      </c>
      <c r="D144" s="496" t="s">
        <v>28</v>
      </c>
      <c r="E144" s="626">
        <v>20319226</v>
      </c>
      <c r="F144" s="627" t="s">
        <v>399</v>
      </c>
      <c r="G144" s="624" t="s">
        <v>52</v>
      </c>
      <c r="H144" s="9">
        <f>VLOOKUP($E144,'ALL-GTK-SD-SMP-SMA-SMK-SLB'!$F$14:$CG$713,'ALL-GTK-SD-SMP-SMA-SMK-SLB'!I$7,FALSE)</f>
        <v>0</v>
      </c>
      <c r="I144" s="9">
        <f>VLOOKUP($E144,'ALL-GTK-SD-SMP-SMA-SMK-SLB'!$F$14:$CG$713,'ALL-GTK-SD-SMP-SMA-SMK-SLB'!J$7,FALSE)</f>
        <v>0</v>
      </c>
      <c r="J144" s="9">
        <f>VLOOKUP($E144,'ALL-GTK-SD-SMP-SMA-SMK-SLB'!$F$14:$CG$713,'ALL-GTK-SD-SMP-SMA-SMK-SLB'!K$7,FALSE)</f>
        <v>0</v>
      </c>
      <c r="K144" s="9">
        <f>VLOOKUP($E144,'ALL-GTK-SD-SMP-SMA-SMK-SLB'!$F$14:$CG$713,'ALL-GTK-SD-SMP-SMA-SMK-SLB'!L$7,FALSE)</f>
        <v>0</v>
      </c>
      <c r="L144" s="9">
        <f>VLOOKUP($E144,'ALL-GTK-SD-SMP-SMA-SMK-SLB'!$F$14:$CG$713,'ALL-GTK-SD-SMP-SMA-SMK-SLB'!M$7,FALSE)</f>
        <v>2</v>
      </c>
      <c r="M144" s="9">
        <f>VLOOKUP($E144,'ALL-GTK-SD-SMP-SMA-SMK-SLB'!$F$14:$CG$713,'ALL-GTK-SD-SMP-SMA-SMK-SLB'!N$7,FALSE)</f>
        <v>1</v>
      </c>
      <c r="N144" s="9">
        <f>VLOOKUP($E144,'ALL-GTK-SD-SMP-SMA-SMK-SLB'!$F$14:$CG$713,'ALL-GTK-SD-SMP-SMA-SMK-SLB'!O$7,FALSE)</f>
        <v>1</v>
      </c>
      <c r="O144" s="9">
        <f>VLOOKUP($E144,'ALL-GTK-SD-SMP-SMA-SMK-SLB'!$F$14:$CG$713,'ALL-GTK-SD-SMP-SMA-SMK-SLB'!P$7,FALSE)</f>
        <v>2</v>
      </c>
      <c r="P144" s="299">
        <f t="shared" si="78"/>
        <v>3</v>
      </c>
      <c r="Q144" s="299">
        <f t="shared" si="79"/>
        <v>3</v>
      </c>
      <c r="R144" s="300">
        <f t="shared" si="80"/>
        <v>6</v>
      </c>
      <c r="S144" s="9">
        <f>VLOOKUP($E144,'ALL-GTK-SD-SMP-SMA-SMK-SLB'!$F$14:$CG$713,'ALL-GTK-SD-SMP-SMA-SMK-SLB'!T$7,FALSE)</f>
        <v>0</v>
      </c>
      <c r="T144" s="9">
        <f>VLOOKUP($E144,'ALL-GTK-SD-SMP-SMA-SMK-SLB'!$F$14:$CG$713,'ALL-GTK-SD-SMP-SMA-SMK-SLB'!U$7,FALSE)</f>
        <v>0</v>
      </c>
      <c r="U144" s="9">
        <f>VLOOKUP($E144,'ALL-GTK-SD-SMP-SMA-SMK-SLB'!$F$14:$CG$713,'ALL-GTK-SD-SMP-SMA-SMK-SLB'!V$7,FALSE)</f>
        <v>0</v>
      </c>
      <c r="V144" s="9">
        <f>VLOOKUP($E144,'ALL-GTK-SD-SMP-SMA-SMK-SLB'!$F$14:$CG$713,'ALL-GTK-SD-SMP-SMA-SMK-SLB'!W$7,FALSE)</f>
        <v>1</v>
      </c>
      <c r="W144" s="9">
        <f>VLOOKUP($E144,'ALL-GTK-SD-SMP-SMA-SMK-SLB'!$F$14:$CG$713,'ALL-GTK-SD-SMP-SMA-SMK-SLB'!X$7,FALSE)</f>
        <v>0</v>
      </c>
      <c r="X144" s="9">
        <f>VLOOKUP($E144,'ALL-GTK-SD-SMP-SMA-SMK-SLB'!$F$14:$CG$713,'ALL-GTK-SD-SMP-SMA-SMK-SLB'!Y$7,FALSE)</f>
        <v>1</v>
      </c>
      <c r="Y144" s="299">
        <f t="shared" si="81"/>
        <v>0</v>
      </c>
      <c r="Z144" s="299">
        <f t="shared" si="82"/>
        <v>2</v>
      </c>
      <c r="AA144" s="10">
        <f t="shared" si="83"/>
        <v>2</v>
      </c>
      <c r="AB144" s="44">
        <f t="shared" si="84"/>
        <v>3</v>
      </c>
      <c r="AC144" s="44">
        <f t="shared" si="85"/>
        <v>5</v>
      </c>
      <c r="AD144" s="11">
        <f t="shared" si="86"/>
        <v>8</v>
      </c>
      <c r="AE144" s="9">
        <f>VLOOKUP($E144,'ALL-GTK-SD-SMP-SMA-SMK-SLB'!$F$14:$CG$713,'ALL-GTK-SD-SMP-SMA-SMK-SLB'!AF$7,FALSE)</f>
        <v>0</v>
      </c>
      <c r="AF144" s="9">
        <f>VLOOKUP($E144,'ALL-GTK-SD-SMP-SMA-SMK-SLB'!$F$14:$CG$713,'ALL-GTK-SD-SMP-SMA-SMK-SLB'!AG$7,FALSE)</f>
        <v>4</v>
      </c>
      <c r="AG144" s="10">
        <f t="shared" si="87"/>
        <v>4</v>
      </c>
      <c r="AH144" s="9">
        <f>VLOOKUP($E144,'ALL-GTK-SD-SMP-SMA-SMK-SLB'!$F$14:$CG$713,'ALL-GTK-SD-SMP-SMA-SMK-SLB'!AI$7,FALSE)</f>
        <v>3</v>
      </c>
      <c r="AI144" s="9">
        <f>VLOOKUP($E144,'ALL-GTK-SD-SMP-SMA-SMK-SLB'!$F$14:$CG$713,'ALL-GTK-SD-SMP-SMA-SMK-SLB'!AJ$7,FALSE)</f>
        <v>1</v>
      </c>
      <c r="AJ144" s="10">
        <f t="shared" si="88"/>
        <v>4</v>
      </c>
      <c r="AK144" s="44">
        <f t="shared" si="89"/>
        <v>3</v>
      </c>
      <c r="AL144" s="44">
        <f t="shared" si="90"/>
        <v>5</v>
      </c>
      <c r="AM144" s="11">
        <f t="shared" si="91"/>
        <v>8</v>
      </c>
      <c r="AN144" s="299">
        <f>VLOOKUP($E144,'ALL-GTK-SD-SMP-SMA-SMK-SLB'!$F$14:$CG$713,'ALL-GTK-SD-SMP-SMA-SMK-SLB'!AO$7,FALSE)</f>
        <v>0</v>
      </c>
      <c r="AO144" s="299">
        <f>VLOOKUP($E144,'ALL-GTK-SD-SMP-SMA-SMK-SLB'!$F$14:$CG$713,'ALL-GTK-SD-SMP-SMA-SMK-SLB'!AP$7,FALSE)</f>
        <v>0</v>
      </c>
      <c r="AP144" s="9">
        <f>VLOOKUP($E144,'ALL-GTK-SD-SMP-SMA-SMK-SLB'!$F$14:$CG$713,'ALL-GTK-SD-SMP-SMA-SMK-SLB'!AQ$7,FALSE)</f>
        <v>0</v>
      </c>
      <c r="AQ144" s="9">
        <f>VLOOKUP($E144,'ALL-GTK-SD-SMP-SMA-SMK-SLB'!$F$14:$CG$713,'ALL-GTK-SD-SMP-SMA-SMK-SLB'!AR$7,FALSE)</f>
        <v>0</v>
      </c>
      <c r="AR144" s="9">
        <f>VLOOKUP($E144,'ALL-GTK-SD-SMP-SMA-SMK-SLB'!$F$14:$CG$713,'ALL-GTK-SD-SMP-SMA-SMK-SLB'!AS$7,FALSE)</f>
        <v>0</v>
      </c>
      <c r="AS144" s="9">
        <f>VLOOKUP($E144,'ALL-GTK-SD-SMP-SMA-SMK-SLB'!$F$14:$CG$713,'ALL-GTK-SD-SMP-SMA-SMK-SLB'!AT$7,FALSE)</f>
        <v>0</v>
      </c>
      <c r="AT144" s="9">
        <f>VLOOKUP($E144,'ALL-GTK-SD-SMP-SMA-SMK-SLB'!$F$14:$CG$713,'ALL-GTK-SD-SMP-SMA-SMK-SLB'!AU$7,FALSE)</f>
        <v>0</v>
      </c>
      <c r="AU144" s="9">
        <f>VLOOKUP($E144,'ALL-GTK-SD-SMP-SMA-SMK-SLB'!$F$14:$CG$713,'ALL-GTK-SD-SMP-SMA-SMK-SLB'!AV$7,FALSE)</f>
        <v>0</v>
      </c>
      <c r="AV144" s="9">
        <f>VLOOKUP($E144,'ALL-GTK-SD-SMP-SMA-SMK-SLB'!$F$14:$CG$713,'ALL-GTK-SD-SMP-SMA-SMK-SLB'!AW$7,FALSE)</f>
        <v>0</v>
      </c>
      <c r="AW144" s="9">
        <f>VLOOKUP($E144,'ALL-GTK-SD-SMP-SMA-SMK-SLB'!$F$14:$CG$713,'ALL-GTK-SD-SMP-SMA-SMK-SLB'!AX$7,FALSE)</f>
        <v>0</v>
      </c>
      <c r="AX144" s="9">
        <f>VLOOKUP($E144,'ALL-GTK-SD-SMP-SMA-SMK-SLB'!$F$14:$CG$713,'ALL-GTK-SD-SMP-SMA-SMK-SLB'!AY$7,FALSE)</f>
        <v>3</v>
      </c>
      <c r="AY144" s="9">
        <f>VLOOKUP($E144,'ALL-GTK-SD-SMP-SMA-SMK-SLB'!$F$14:$CG$713,'ALL-GTK-SD-SMP-SMA-SMK-SLB'!AZ$7,FALSE)</f>
        <v>5</v>
      </c>
      <c r="AZ144" s="9">
        <f>VLOOKUP($E144,'ALL-GTK-SD-SMP-SMA-SMK-SLB'!$F$14:$CG$713,'ALL-GTK-SD-SMP-SMA-SMK-SLB'!BA$7,FALSE)</f>
        <v>0</v>
      </c>
      <c r="BA144" s="9">
        <f>VLOOKUP($E144,'ALL-GTK-SD-SMP-SMA-SMK-SLB'!$F$14:$CG$713,'ALL-GTK-SD-SMP-SMA-SMK-SLB'!BB$7,FALSE)</f>
        <v>0</v>
      </c>
      <c r="BB144" s="9">
        <f>VLOOKUP($E144,'ALL-GTK-SD-SMP-SMA-SMK-SLB'!$F$14:$CG$713,'ALL-GTK-SD-SMP-SMA-SMK-SLB'!BC$7,FALSE)</f>
        <v>0</v>
      </c>
      <c r="BC144" s="9">
        <f>VLOOKUP($E144,'ALL-GTK-SD-SMP-SMA-SMK-SLB'!$F$14:$CG$713,'ALL-GTK-SD-SMP-SMA-SMK-SLB'!BD$7,FALSE)</f>
        <v>0</v>
      </c>
      <c r="BD144" s="310">
        <f t="shared" si="92"/>
        <v>0</v>
      </c>
      <c r="BE144" s="310">
        <f t="shared" si="93"/>
        <v>0</v>
      </c>
      <c r="BF144" s="10">
        <f t="shared" si="94"/>
        <v>0</v>
      </c>
      <c r="BG144" s="311">
        <f t="shared" si="95"/>
        <v>3</v>
      </c>
      <c r="BH144" s="311">
        <f t="shared" si="96"/>
        <v>5</v>
      </c>
      <c r="BI144" s="10">
        <f t="shared" si="97"/>
        <v>8</v>
      </c>
      <c r="BJ144" s="44">
        <f t="shared" si="98"/>
        <v>3</v>
      </c>
      <c r="BK144" s="44">
        <f t="shared" si="99"/>
        <v>5</v>
      </c>
      <c r="BL144" s="11">
        <f t="shared" si="100"/>
        <v>8</v>
      </c>
      <c r="BM144" s="9">
        <f>VLOOKUP($E144,'ALL-GTK-SD-SMP-SMA-SMK-SLB'!$F$14:$CG$713,'ALL-GTK-SD-SMP-SMA-SMK-SLB'!BN$7,FALSE)</f>
        <v>0</v>
      </c>
      <c r="BN144" s="9">
        <f>VLOOKUP($E144,'ALL-GTK-SD-SMP-SMA-SMK-SLB'!$F$14:$CG$713,'ALL-GTK-SD-SMP-SMA-SMK-SLB'!BO$7,FALSE)</f>
        <v>0</v>
      </c>
      <c r="BO144" s="9">
        <f>VLOOKUP($E144,'ALL-GTK-SD-SMP-SMA-SMK-SLB'!$F$14:$CG$713,'ALL-GTK-SD-SMP-SMA-SMK-SLB'!BP$7,FALSE)</f>
        <v>0</v>
      </c>
      <c r="BP144" s="9">
        <f>VLOOKUP($E144,'ALL-GTK-SD-SMP-SMA-SMK-SLB'!$F$14:$CG$713,'ALL-GTK-SD-SMP-SMA-SMK-SLB'!BQ$7,FALSE)</f>
        <v>0</v>
      </c>
      <c r="BQ144" s="9">
        <f>VLOOKUP($E144,'ALL-GTK-SD-SMP-SMA-SMK-SLB'!$F$14:$CG$713,'ALL-GTK-SD-SMP-SMA-SMK-SLB'!BR$7,FALSE)</f>
        <v>0</v>
      </c>
      <c r="BR144" s="9">
        <f>VLOOKUP($E144,'ALL-GTK-SD-SMP-SMA-SMK-SLB'!$F$14:$CG$713,'ALL-GTK-SD-SMP-SMA-SMK-SLB'!BS$7,FALSE)</f>
        <v>0</v>
      </c>
      <c r="BS144" s="9">
        <f>VLOOKUP($E144,'ALL-GTK-SD-SMP-SMA-SMK-SLB'!$F$14:$CG$713,'ALL-GTK-SD-SMP-SMA-SMK-SLB'!BT$7,FALSE)</f>
        <v>0</v>
      </c>
      <c r="BT144" s="9">
        <f>VLOOKUP($E144,'ALL-GTK-SD-SMP-SMA-SMK-SLB'!$F$14:$CG$713,'ALL-GTK-SD-SMP-SMA-SMK-SLB'!BU$7,FALSE)</f>
        <v>0</v>
      </c>
      <c r="BU144" s="299">
        <f t="shared" si="101"/>
        <v>0</v>
      </c>
      <c r="BV144" s="299">
        <f t="shared" si="102"/>
        <v>0</v>
      </c>
      <c r="BW144" s="44">
        <f t="shared" si="103"/>
        <v>0</v>
      </c>
      <c r="BX144" s="44">
        <f t="shared" si="104"/>
        <v>0</v>
      </c>
      <c r="BY144" s="11">
        <f t="shared" si="105"/>
        <v>0</v>
      </c>
      <c r="BZ144" s="14">
        <f t="shared" si="106"/>
        <v>3</v>
      </c>
      <c r="CA144" s="14">
        <f t="shared" si="107"/>
        <v>5</v>
      </c>
      <c r="CB144" s="13">
        <f t="shared" si="108"/>
        <v>0</v>
      </c>
      <c r="CC144" s="13">
        <f t="shared" si="109"/>
        <v>0</v>
      </c>
      <c r="CD144" s="312">
        <f t="shared" si="110"/>
        <v>3</v>
      </c>
      <c r="CE144" s="312">
        <f t="shared" si="111"/>
        <v>5</v>
      </c>
      <c r="CF144" s="313">
        <f t="shared" si="112"/>
        <v>8</v>
      </c>
      <c r="CG144" s="302" t="str">
        <f t="shared" si="113"/>
        <v>OK</v>
      </c>
    </row>
    <row r="145" spans="1:85" ht="14.25" x14ac:dyDescent="0.25">
      <c r="A145" s="6">
        <v>133</v>
      </c>
      <c r="B145" s="495">
        <v>133</v>
      </c>
      <c r="C145" s="495" t="s">
        <v>6</v>
      </c>
      <c r="D145" s="496" t="s">
        <v>28</v>
      </c>
      <c r="E145" s="626">
        <v>20319239</v>
      </c>
      <c r="F145" s="627" t="s">
        <v>400</v>
      </c>
      <c r="G145" s="624" t="s">
        <v>52</v>
      </c>
      <c r="H145" s="9">
        <f>VLOOKUP($E145,'ALL-GTK-SD-SMP-SMA-SMK-SLB'!$F$14:$CG$713,'ALL-GTK-SD-SMP-SMA-SMK-SLB'!I$7,FALSE)</f>
        <v>0</v>
      </c>
      <c r="I145" s="9">
        <f>VLOOKUP($E145,'ALL-GTK-SD-SMP-SMA-SMK-SLB'!$F$14:$CG$713,'ALL-GTK-SD-SMP-SMA-SMK-SLB'!J$7,FALSE)</f>
        <v>0</v>
      </c>
      <c r="J145" s="9">
        <f>VLOOKUP($E145,'ALL-GTK-SD-SMP-SMA-SMK-SLB'!$F$14:$CG$713,'ALL-GTK-SD-SMP-SMA-SMK-SLB'!K$7,FALSE)</f>
        <v>0</v>
      </c>
      <c r="K145" s="9">
        <f>VLOOKUP($E145,'ALL-GTK-SD-SMP-SMA-SMK-SLB'!$F$14:$CG$713,'ALL-GTK-SD-SMP-SMA-SMK-SLB'!L$7,FALSE)</f>
        <v>0</v>
      </c>
      <c r="L145" s="9">
        <f>VLOOKUP($E145,'ALL-GTK-SD-SMP-SMA-SMK-SLB'!$F$14:$CG$713,'ALL-GTK-SD-SMP-SMA-SMK-SLB'!M$7,FALSE)</f>
        <v>0</v>
      </c>
      <c r="M145" s="9">
        <f>VLOOKUP($E145,'ALL-GTK-SD-SMP-SMA-SMK-SLB'!$F$14:$CG$713,'ALL-GTK-SD-SMP-SMA-SMK-SLB'!N$7,FALSE)</f>
        <v>1</v>
      </c>
      <c r="N145" s="9">
        <f>VLOOKUP($E145,'ALL-GTK-SD-SMP-SMA-SMK-SLB'!$F$14:$CG$713,'ALL-GTK-SD-SMP-SMA-SMK-SLB'!O$7,FALSE)</f>
        <v>1</v>
      </c>
      <c r="O145" s="9">
        <f>VLOOKUP($E145,'ALL-GTK-SD-SMP-SMA-SMK-SLB'!$F$14:$CG$713,'ALL-GTK-SD-SMP-SMA-SMK-SLB'!P$7,FALSE)</f>
        <v>2</v>
      </c>
      <c r="P145" s="299">
        <f t="shared" si="78"/>
        <v>1</v>
      </c>
      <c r="Q145" s="299">
        <f t="shared" si="79"/>
        <v>3</v>
      </c>
      <c r="R145" s="300">
        <f t="shared" si="80"/>
        <v>4</v>
      </c>
      <c r="S145" s="9">
        <f>VLOOKUP($E145,'ALL-GTK-SD-SMP-SMA-SMK-SLB'!$F$14:$CG$713,'ALL-GTK-SD-SMP-SMA-SMK-SLB'!T$7,FALSE)</f>
        <v>0</v>
      </c>
      <c r="T145" s="9">
        <f>VLOOKUP($E145,'ALL-GTK-SD-SMP-SMA-SMK-SLB'!$F$14:$CG$713,'ALL-GTK-SD-SMP-SMA-SMK-SLB'!U$7,FALSE)</f>
        <v>0</v>
      </c>
      <c r="U145" s="9">
        <f>VLOOKUP($E145,'ALL-GTK-SD-SMP-SMA-SMK-SLB'!$F$14:$CG$713,'ALL-GTK-SD-SMP-SMA-SMK-SLB'!V$7,FALSE)</f>
        <v>1</v>
      </c>
      <c r="V145" s="9">
        <f>VLOOKUP($E145,'ALL-GTK-SD-SMP-SMA-SMK-SLB'!$F$14:$CG$713,'ALL-GTK-SD-SMP-SMA-SMK-SLB'!W$7,FALSE)</f>
        <v>1</v>
      </c>
      <c r="W145" s="9">
        <f>VLOOKUP($E145,'ALL-GTK-SD-SMP-SMA-SMK-SLB'!$F$14:$CG$713,'ALL-GTK-SD-SMP-SMA-SMK-SLB'!X$7,FALSE)</f>
        <v>0</v>
      </c>
      <c r="X145" s="9">
        <f>VLOOKUP($E145,'ALL-GTK-SD-SMP-SMA-SMK-SLB'!$F$14:$CG$713,'ALL-GTK-SD-SMP-SMA-SMK-SLB'!Y$7,FALSE)</f>
        <v>2</v>
      </c>
      <c r="Y145" s="299">
        <f t="shared" si="81"/>
        <v>1</v>
      </c>
      <c r="Z145" s="299">
        <f t="shared" si="82"/>
        <v>3</v>
      </c>
      <c r="AA145" s="10">
        <f t="shared" si="83"/>
        <v>4</v>
      </c>
      <c r="AB145" s="44">
        <f t="shared" si="84"/>
        <v>2</v>
      </c>
      <c r="AC145" s="44">
        <f t="shared" si="85"/>
        <v>6</v>
      </c>
      <c r="AD145" s="11">
        <f t="shared" si="86"/>
        <v>8</v>
      </c>
      <c r="AE145" s="9">
        <f>VLOOKUP($E145,'ALL-GTK-SD-SMP-SMA-SMK-SLB'!$F$14:$CG$713,'ALL-GTK-SD-SMP-SMA-SMK-SLB'!AF$7,FALSE)</f>
        <v>0</v>
      </c>
      <c r="AF145" s="9">
        <f>VLOOKUP($E145,'ALL-GTK-SD-SMP-SMA-SMK-SLB'!$F$14:$CG$713,'ALL-GTK-SD-SMP-SMA-SMK-SLB'!AG$7,FALSE)</f>
        <v>4</v>
      </c>
      <c r="AG145" s="10">
        <f t="shared" si="87"/>
        <v>4</v>
      </c>
      <c r="AH145" s="9">
        <f>VLOOKUP($E145,'ALL-GTK-SD-SMP-SMA-SMK-SLB'!$F$14:$CG$713,'ALL-GTK-SD-SMP-SMA-SMK-SLB'!AI$7,FALSE)</f>
        <v>2</v>
      </c>
      <c r="AI145" s="9">
        <f>VLOOKUP($E145,'ALL-GTK-SD-SMP-SMA-SMK-SLB'!$F$14:$CG$713,'ALL-GTK-SD-SMP-SMA-SMK-SLB'!AJ$7,FALSE)</f>
        <v>2</v>
      </c>
      <c r="AJ145" s="10">
        <f t="shared" si="88"/>
        <v>4</v>
      </c>
      <c r="AK145" s="44">
        <f t="shared" si="89"/>
        <v>2</v>
      </c>
      <c r="AL145" s="44">
        <f t="shared" si="90"/>
        <v>6</v>
      </c>
      <c r="AM145" s="11">
        <f t="shared" si="91"/>
        <v>8</v>
      </c>
      <c r="AN145" s="299">
        <f>VLOOKUP($E145,'ALL-GTK-SD-SMP-SMA-SMK-SLB'!$F$14:$CG$713,'ALL-GTK-SD-SMP-SMA-SMK-SLB'!AO$7,FALSE)</f>
        <v>0</v>
      </c>
      <c r="AO145" s="299">
        <f>VLOOKUP($E145,'ALL-GTK-SD-SMP-SMA-SMK-SLB'!$F$14:$CG$713,'ALL-GTK-SD-SMP-SMA-SMK-SLB'!AP$7,FALSE)</f>
        <v>0</v>
      </c>
      <c r="AP145" s="9">
        <f>VLOOKUP($E145,'ALL-GTK-SD-SMP-SMA-SMK-SLB'!$F$14:$CG$713,'ALL-GTK-SD-SMP-SMA-SMK-SLB'!AQ$7,FALSE)</f>
        <v>0</v>
      </c>
      <c r="AQ145" s="9">
        <f>VLOOKUP($E145,'ALL-GTK-SD-SMP-SMA-SMK-SLB'!$F$14:$CG$713,'ALL-GTK-SD-SMP-SMA-SMK-SLB'!AR$7,FALSE)</f>
        <v>0</v>
      </c>
      <c r="AR145" s="9">
        <f>VLOOKUP($E145,'ALL-GTK-SD-SMP-SMA-SMK-SLB'!$F$14:$CG$713,'ALL-GTK-SD-SMP-SMA-SMK-SLB'!AS$7,FALSE)</f>
        <v>0</v>
      </c>
      <c r="AS145" s="9">
        <f>VLOOKUP($E145,'ALL-GTK-SD-SMP-SMA-SMK-SLB'!$F$14:$CG$713,'ALL-GTK-SD-SMP-SMA-SMK-SLB'!AT$7,FALSE)</f>
        <v>0</v>
      </c>
      <c r="AT145" s="9">
        <f>VLOOKUP($E145,'ALL-GTK-SD-SMP-SMA-SMK-SLB'!$F$14:$CG$713,'ALL-GTK-SD-SMP-SMA-SMK-SLB'!AU$7,FALSE)</f>
        <v>0</v>
      </c>
      <c r="AU145" s="9">
        <f>VLOOKUP($E145,'ALL-GTK-SD-SMP-SMA-SMK-SLB'!$F$14:$CG$713,'ALL-GTK-SD-SMP-SMA-SMK-SLB'!AV$7,FALSE)</f>
        <v>0</v>
      </c>
      <c r="AV145" s="9">
        <f>VLOOKUP($E145,'ALL-GTK-SD-SMP-SMA-SMK-SLB'!$F$14:$CG$713,'ALL-GTK-SD-SMP-SMA-SMK-SLB'!AW$7,FALSE)</f>
        <v>0</v>
      </c>
      <c r="AW145" s="9">
        <f>VLOOKUP($E145,'ALL-GTK-SD-SMP-SMA-SMK-SLB'!$F$14:$CG$713,'ALL-GTK-SD-SMP-SMA-SMK-SLB'!AX$7,FALSE)</f>
        <v>0</v>
      </c>
      <c r="AX145" s="9">
        <f>VLOOKUP($E145,'ALL-GTK-SD-SMP-SMA-SMK-SLB'!$F$14:$CG$713,'ALL-GTK-SD-SMP-SMA-SMK-SLB'!AY$7,FALSE)</f>
        <v>2</v>
      </c>
      <c r="AY145" s="9">
        <f>VLOOKUP($E145,'ALL-GTK-SD-SMP-SMA-SMK-SLB'!$F$14:$CG$713,'ALL-GTK-SD-SMP-SMA-SMK-SLB'!AZ$7,FALSE)</f>
        <v>6</v>
      </c>
      <c r="AZ145" s="9">
        <f>VLOOKUP($E145,'ALL-GTK-SD-SMP-SMA-SMK-SLB'!$F$14:$CG$713,'ALL-GTK-SD-SMP-SMA-SMK-SLB'!BA$7,FALSE)</f>
        <v>0</v>
      </c>
      <c r="BA145" s="9">
        <f>VLOOKUP($E145,'ALL-GTK-SD-SMP-SMA-SMK-SLB'!$F$14:$CG$713,'ALL-GTK-SD-SMP-SMA-SMK-SLB'!BB$7,FALSE)</f>
        <v>0</v>
      </c>
      <c r="BB145" s="9">
        <f>VLOOKUP($E145,'ALL-GTK-SD-SMP-SMA-SMK-SLB'!$F$14:$CG$713,'ALL-GTK-SD-SMP-SMA-SMK-SLB'!BC$7,FALSE)</f>
        <v>0</v>
      </c>
      <c r="BC145" s="9">
        <f>VLOOKUP($E145,'ALL-GTK-SD-SMP-SMA-SMK-SLB'!$F$14:$CG$713,'ALL-GTK-SD-SMP-SMA-SMK-SLB'!BD$7,FALSE)</f>
        <v>0</v>
      </c>
      <c r="BD145" s="310">
        <f t="shared" si="92"/>
        <v>0</v>
      </c>
      <c r="BE145" s="310">
        <f t="shared" si="93"/>
        <v>0</v>
      </c>
      <c r="BF145" s="10">
        <f t="shared" si="94"/>
        <v>0</v>
      </c>
      <c r="BG145" s="311">
        <f t="shared" si="95"/>
        <v>2</v>
      </c>
      <c r="BH145" s="311">
        <f t="shared" si="96"/>
        <v>6</v>
      </c>
      <c r="BI145" s="10">
        <f t="shared" si="97"/>
        <v>8</v>
      </c>
      <c r="BJ145" s="44">
        <f t="shared" si="98"/>
        <v>2</v>
      </c>
      <c r="BK145" s="44">
        <f t="shared" si="99"/>
        <v>6</v>
      </c>
      <c r="BL145" s="11">
        <f t="shared" si="100"/>
        <v>8</v>
      </c>
      <c r="BM145" s="9">
        <f>VLOOKUP($E145,'ALL-GTK-SD-SMP-SMA-SMK-SLB'!$F$14:$CG$713,'ALL-GTK-SD-SMP-SMA-SMK-SLB'!BN$7,FALSE)</f>
        <v>1</v>
      </c>
      <c r="BN145" s="9">
        <f>VLOOKUP($E145,'ALL-GTK-SD-SMP-SMA-SMK-SLB'!$F$14:$CG$713,'ALL-GTK-SD-SMP-SMA-SMK-SLB'!BO$7,FALSE)</f>
        <v>0</v>
      </c>
      <c r="BO145" s="9">
        <f>VLOOKUP($E145,'ALL-GTK-SD-SMP-SMA-SMK-SLB'!$F$14:$CG$713,'ALL-GTK-SD-SMP-SMA-SMK-SLB'!BP$7,FALSE)</f>
        <v>0</v>
      </c>
      <c r="BP145" s="9">
        <f>VLOOKUP($E145,'ALL-GTK-SD-SMP-SMA-SMK-SLB'!$F$14:$CG$713,'ALL-GTK-SD-SMP-SMA-SMK-SLB'!BQ$7,FALSE)</f>
        <v>0</v>
      </c>
      <c r="BQ145" s="9">
        <f>VLOOKUP($E145,'ALL-GTK-SD-SMP-SMA-SMK-SLB'!$F$14:$CG$713,'ALL-GTK-SD-SMP-SMA-SMK-SLB'!BR$7,FALSE)</f>
        <v>0</v>
      </c>
      <c r="BR145" s="9">
        <f>VLOOKUP($E145,'ALL-GTK-SD-SMP-SMA-SMK-SLB'!$F$14:$CG$713,'ALL-GTK-SD-SMP-SMA-SMK-SLB'!BS$7,FALSE)</f>
        <v>0</v>
      </c>
      <c r="BS145" s="9">
        <f>VLOOKUP($E145,'ALL-GTK-SD-SMP-SMA-SMK-SLB'!$F$14:$CG$713,'ALL-GTK-SD-SMP-SMA-SMK-SLB'!BT$7,FALSE)</f>
        <v>0</v>
      </c>
      <c r="BT145" s="9">
        <f>VLOOKUP($E145,'ALL-GTK-SD-SMP-SMA-SMK-SLB'!$F$14:$CG$713,'ALL-GTK-SD-SMP-SMA-SMK-SLB'!BU$7,FALSE)</f>
        <v>0</v>
      </c>
      <c r="BU145" s="299">
        <f t="shared" si="101"/>
        <v>0</v>
      </c>
      <c r="BV145" s="299">
        <f t="shared" si="102"/>
        <v>0</v>
      </c>
      <c r="BW145" s="44">
        <f t="shared" si="103"/>
        <v>1</v>
      </c>
      <c r="BX145" s="44">
        <f t="shared" si="104"/>
        <v>0</v>
      </c>
      <c r="BY145" s="11">
        <f t="shared" si="105"/>
        <v>1</v>
      </c>
      <c r="BZ145" s="14">
        <f t="shared" si="106"/>
        <v>2</v>
      </c>
      <c r="CA145" s="14">
        <f t="shared" si="107"/>
        <v>6</v>
      </c>
      <c r="CB145" s="13">
        <f t="shared" si="108"/>
        <v>1</v>
      </c>
      <c r="CC145" s="13">
        <f t="shared" si="109"/>
        <v>0</v>
      </c>
      <c r="CD145" s="312">
        <f t="shared" si="110"/>
        <v>3</v>
      </c>
      <c r="CE145" s="312">
        <f t="shared" si="111"/>
        <v>6</v>
      </c>
      <c r="CF145" s="313">
        <f t="shared" si="112"/>
        <v>9</v>
      </c>
      <c r="CG145" s="302" t="str">
        <f t="shared" si="113"/>
        <v>OK</v>
      </c>
    </row>
    <row r="146" spans="1:85" ht="14.25" x14ac:dyDescent="0.25">
      <c r="A146" s="6">
        <v>134</v>
      </c>
      <c r="B146" s="495">
        <v>134</v>
      </c>
      <c r="C146" s="495" t="s">
        <v>6</v>
      </c>
      <c r="D146" s="496" t="s">
        <v>28</v>
      </c>
      <c r="E146" s="626">
        <v>20319221</v>
      </c>
      <c r="F146" s="627" t="s">
        <v>401</v>
      </c>
      <c r="G146" s="624" t="s">
        <v>52</v>
      </c>
      <c r="H146" s="9">
        <f>VLOOKUP($E146,'ALL-GTK-SD-SMP-SMA-SMK-SLB'!$F$14:$CG$713,'ALL-GTK-SD-SMP-SMA-SMK-SLB'!I$7,FALSE)</f>
        <v>0</v>
      </c>
      <c r="I146" s="9">
        <f>VLOOKUP($E146,'ALL-GTK-SD-SMP-SMA-SMK-SLB'!$F$14:$CG$713,'ALL-GTK-SD-SMP-SMA-SMK-SLB'!J$7,FALSE)</f>
        <v>0</v>
      </c>
      <c r="J146" s="9">
        <f>VLOOKUP($E146,'ALL-GTK-SD-SMP-SMA-SMK-SLB'!$F$14:$CG$713,'ALL-GTK-SD-SMP-SMA-SMK-SLB'!K$7,FALSE)</f>
        <v>0</v>
      </c>
      <c r="K146" s="9">
        <f>VLOOKUP($E146,'ALL-GTK-SD-SMP-SMA-SMK-SLB'!$F$14:$CG$713,'ALL-GTK-SD-SMP-SMA-SMK-SLB'!L$7,FALSE)</f>
        <v>0</v>
      </c>
      <c r="L146" s="9">
        <f>VLOOKUP($E146,'ALL-GTK-SD-SMP-SMA-SMK-SLB'!$F$14:$CG$713,'ALL-GTK-SD-SMP-SMA-SMK-SLB'!M$7,FALSE)</f>
        <v>3</v>
      </c>
      <c r="M146" s="9">
        <f>VLOOKUP($E146,'ALL-GTK-SD-SMP-SMA-SMK-SLB'!$F$14:$CG$713,'ALL-GTK-SD-SMP-SMA-SMK-SLB'!N$7,FALSE)</f>
        <v>1</v>
      </c>
      <c r="N146" s="9">
        <f>VLOOKUP($E146,'ALL-GTK-SD-SMP-SMA-SMK-SLB'!$F$14:$CG$713,'ALL-GTK-SD-SMP-SMA-SMK-SLB'!O$7,FALSE)</f>
        <v>0</v>
      </c>
      <c r="O146" s="9">
        <f>VLOOKUP($E146,'ALL-GTK-SD-SMP-SMA-SMK-SLB'!$F$14:$CG$713,'ALL-GTK-SD-SMP-SMA-SMK-SLB'!P$7,FALSE)</f>
        <v>3</v>
      </c>
      <c r="P146" s="299">
        <f t="shared" si="78"/>
        <v>3</v>
      </c>
      <c r="Q146" s="299">
        <f t="shared" si="79"/>
        <v>4</v>
      </c>
      <c r="R146" s="300">
        <f t="shared" si="80"/>
        <v>7</v>
      </c>
      <c r="S146" s="9">
        <f>VLOOKUP($E146,'ALL-GTK-SD-SMP-SMA-SMK-SLB'!$F$14:$CG$713,'ALL-GTK-SD-SMP-SMA-SMK-SLB'!T$7,FALSE)</f>
        <v>0</v>
      </c>
      <c r="T146" s="9">
        <f>VLOOKUP($E146,'ALL-GTK-SD-SMP-SMA-SMK-SLB'!$F$14:$CG$713,'ALL-GTK-SD-SMP-SMA-SMK-SLB'!U$7,FALSE)</f>
        <v>0</v>
      </c>
      <c r="U146" s="9">
        <f>VLOOKUP($E146,'ALL-GTK-SD-SMP-SMA-SMK-SLB'!$F$14:$CG$713,'ALL-GTK-SD-SMP-SMA-SMK-SLB'!V$7,FALSE)</f>
        <v>0</v>
      </c>
      <c r="V146" s="9">
        <f>VLOOKUP($E146,'ALL-GTK-SD-SMP-SMA-SMK-SLB'!$F$14:$CG$713,'ALL-GTK-SD-SMP-SMA-SMK-SLB'!W$7,FALSE)</f>
        <v>1</v>
      </c>
      <c r="W146" s="9">
        <f>VLOOKUP($E146,'ALL-GTK-SD-SMP-SMA-SMK-SLB'!$F$14:$CG$713,'ALL-GTK-SD-SMP-SMA-SMK-SLB'!X$7,FALSE)</f>
        <v>0</v>
      </c>
      <c r="X146" s="9">
        <f>VLOOKUP($E146,'ALL-GTK-SD-SMP-SMA-SMK-SLB'!$F$14:$CG$713,'ALL-GTK-SD-SMP-SMA-SMK-SLB'!Y$7,FALSE)</f>
        <v>1</v>
      </c>
      <c r="Y146" s="299">
        <f t="shared" si="81"/>
        <v>0</v>
      </c>
      <c r="Z146" s="299">
        <f t="shared" si="82"/>
        <v>2</v>
      </c>
      <c r="AA146" s="10">
        <f t="shared" si="83"/>
        <v>2</v>
      </c>
      <c r="AB146" s="44">
        <f t="shared" si="84"/>
        <v>3</v>
      </c>
      <c r="AC146" s="44">
        <f t="shared" si="85"/>
        <v>6</v>
      </c>
      <c r="AD146" s="11">
        <f t="shared" si="86"/>
        <v>9</v>
      </c>
      <c r="AE146" s="9">
        <f>VLOOKUP($E146,'ALL-GTK-SD-SMP-SMA-SMK-SLB'!$F$14:$CG$713,'ALL-GTK-SD-SMP-SMA-SMK-SLB'!AF$7,FALSE)</f>
        <v>0</v>
      </c>
      <c r="AF146" s="9">
        <f>VLOOKUP($E146,'ALL-GTK-SD-SMP-SMA-SMK-SLB'!$F$14:$CG$713,'ALL-GTK-SD-SMP-SMA-SMK-SLB'!AG$7,FALSE)</f>
        <v>3</v>
      </c>
      <c r="AG146" s="10">
        <f t="shared" si="87"/>
        <v>3</v>
      </c>
      <c r="AH146" s="9">
        <f>VLOOKUP($E146,'ALL-GTK-SD-SMP-SMA-SMK-SLB'!$F$14:$CG$713,'ALL-GTK-SD-SMP-SMA-SMK-SLB'!AI$7,FALSE)</f>
        <v>3</v>
      </c>
      <c r="AI146" s="9">
        <f>VLOOKUP($E146,'ALL-GTK-SD-SMP-SMA-SMK-SLB'!$F$14:$CG$713,'ALL-GTK-SD-SMP-SMA-SMK-SLB'!AJ$7,FALSE)</f>
        <v>3</v>
      </c>
      <c r="AJ146" s="10">
        <f t="shared" si="88"/>
        <v>6</v>
      </c>
      <c r="AK146" s="44">
        <f t="shared" si="89"/>
        <v>3</v>
      </c>
      <c r="AL146" s="44">
        <f t="shared" si="90"/>
        <v>6</v>
      </c>
      <c r="AM146" s="11">
        <f t="shared" si="91"/>
        <v>9</v>
      </c>
      <c r="AN146" s="299">
        <f>VLOOKUP($E146,'ALL-GTK-SD-SMP-SMA-SMK-SLB'!$F$14:$CG$713,'ALL-GTK-SD-SMP-SMA-SMK-SLB'!AO$7,FALSE)</f>
        <v>0</v>
      </c>
      <c r="AO146" s="299">
        <f>VLOOKUP($E146,'ALL-GTK-SD-SMP-SMA-SMK-SLB'!$F$14:$CG$713,'ALL-GTK-SD-SMP-SMA-SMK-SLB'!AP$7,FALSE)</f>
        <v>0</v>
      </c>
      <c r="AP146" s="9">
        <f>VLOOKUP($E146,'ALL-GTK-SD-SMP-SMA-SMK-SLB'!$F$14:$CG$713,'ALL-GTK-SD-SMP-SMA-SMK-SLB'!AQ$7,FALSE)</f>
        <v>0</v>
      </c>
      <c r="AQ146" s="9">
        <f>VLOOKUP($E146,'ALL-GTK-SD-SMP-SMA-SMK-SLB'!$F$14:$CG$713,'ALL-GTK-SD-SMP-SMA-SMK-SLB'!AR$7,FALSE)</f>
        <v>0</v>
      </c>
      <c r="AR146" s="9">
        <f>VLOOKUP($E146,'ALL-GTK-SD-SMP-SMA-SMK-SLB'!$F$14:$CG$713,'ALL-GTK-SD-SMP-SMA-SMK-SLB'!AS$7,FALSE)</f>
        <v>0</v>
      </c>
      <c r="AS146" s="9">
        <f>VLOOKUP($E146,'ALL-GTK-SD-SMP-SMA-SMK-SLB'!$F$14:$CG$713,'ALL-GTK-SD-SMP-SMA-SMK-SLB'!AT$7,FALSE)</f>
        <v>0</v>
      </c>
      <c r="AT146" s="9">
        <f>VLOOKUP($E146,'ALL-GTK-SD-SMP-SMA-SMK-SLB'!$F$14:$CG$713,'ALL-GTK-SD-SMP-SMA-SMK-SLB'!AU$7,FALSE)</f>
        <v>0</v>
      </c>
      <c r="AU146" s="9">
        <f>VLOOKUP($E146,'ALL-GTK-SD-SMP-SMA-SMK-SLB'!$F$14:$CG$713,'ALL-GTK-SD-SMP-SMA-SMK-SLB'!AV$7,FALSE)</f>
        <v>0</v>
      </c>
      <c r="AV146" s="9">
        <f>VLOOKUP($E146,'ALL-GTK-SD-SMP-SMA-SMK-SLB'!$F$14:$CG$713,'ALL-GTK-SD-SMP-SMA-SMK-SLB'!AW$7,FALSE)</f>
        <v>0</v>
      </c>
      <c r="AW146" s="9">
        <f>VLOOKUP($E146,'ALL-GTK-SD-SMP-SMA-SMK-SLB'!$F$14:$CG$713,'ALL-GTK-SD-SMP-SMA-SMK-SLB'!AX$7,FALSE)</f>
        <v>0</v>
      </c>
      <c r="AX146" s="9">
        <f>VLOOKUP($E146,'ALL-GTK-SD-SMP-SMA-SMK-SLB'!$F$14:$CG$713,'ALL-GTK-SD-SMP-SMA-SMK-SLB'!AY$7,FALSE)</f>
        <v>3</v>
      </c>
      <c r="AY146" s="9">
        <f>VLOOKUP($E146,'ALL-GTK-SD-SMP-SMA-SMK-SLB'!$F$14:$CG$713,'ALL-GTK-SD-SMP-SMA-SMK-SLB'!AZ$7,FALSE)</f>
        <v>6</v>
      </c>
      <c r="AZ146" s="9">
        <f>VLOOKUP($E146,'ALL-GTK-SD-SMP-SMA-SMK-SLB'!$F$14:$CG$713,'ALL-GTK-SD-SMP-SMA-SMK-SLB'!BA$7,FALSE)</f>
        <v>0</v>
      </c>
      <c r="BA146" s="9">
        <f>VLOOKUP($E146,'ALL-GTK-SD-SMP-SMA-SMK-SLB'!$F$14:$CG$713,'ALL-GTK-SD-SMP-SMA-SMK-SLB'!BB$7,FALSE)</f>
        <v>0</v>
      </c>
      <c r="BB146" s="9">
        <f>VLOOKUP($E146,'ALL-GTK-SD-SMP-SMA-SMK-SLB'!$F$14:$CG$713,'ALL-GTK-SD-SMP-SMA-SMK-SLB'!BC$7,FALSE)</f>
        <v>0</v>
      </c>
      <c r="BC146" s="9">
        <f>VLOOKUP($E146,'ALL-GTK-SD-SMP-SMA-SMK-SLB'!$F$14:$CG$713,'ALL-GTK-SD-SMP-SMA-SMK-SLB'!BD$7,FALSE)</f>
        <v>0</v>
      </c>
      <c r="BD146" s="310">
        <f t="shared" si="92"/>
        <v>0</v>
      </c>
      <c r="BE146" s="310">
        <f t="shared" si="93"/>
        <v>0</v>
      </c>
      <c r="BF146" s="10">
        <f t="shared" si="94"/>
        <v>0</v>
      </c>
      <c r="BG146" s="311">
        <f t="shared" si="95"/>
        <v>3</v>
      </c>
      <c r="BH146" s="311">
        <f t="shared" si="96"/>
        <v>6</v>
      </c>
      <c r="BI146" s="10">
        <f t="shared" si="97"/>
        <v>9</v>
      </c>
      <c r="BJ146" s="44">
        <f t="shared" si="98"/>
        <v>3</v>
      </c>
      <c r="BK146" s="44">
        <f t="shared" si="99"/>
        <v>6</v>
      </c>
      <c r="BL146" s="11">
        <f t="shared" si="100"/>
        <v>9</v>
      </c>
      <c r="BM146" s="9">
        <f>VLOOKUP($E146,'ALL-GTK-SD-SMP-SMA-SMK-SLB'!$F$14:$CG$713,'ALL-GTK-SD-SMP-SMA-SMK-SLB'!BN$7,FALSE)</f>
        <v>0</v>
      </c>
      <c r="BN146" s="9">
        <f>VLOOKUP($E146,'ALL-GTK-SD-SMP-SMA-SMK-SLB'!$F$14:$CG$713,'ALL-GTK-SD-SMP-SMA-SMK-SLB'!BO$7,FALSE)</f>
        <v>0</v>
      </c>
      <c r="BO146" s="9">
        <f>VLOOKUP($E146,'ALL-GTK-SD-SMP-SMA-SMK-SLB'!$F$14:$CG$713,'ALL-GTK-SD-SMP-SMA-SMK-SLB'!BP$7,FALSE)</f>
        <v>0</v>
      </c>
      <c r="BP146" s="9">
        <f>VLOOKUP($E146,'ALL-GTK-SD-SMP-SMA-SMK-SLB'!$F$14:$CG$713,'ALL-GTK-SD-SMP-SMA-SMK-SLB'!BQ$7,FALSE)</f>
        <v>0</v>
      </c>
      <c r="BQ146" s="9">
        <f>VLOOKUP($E146,'ALL-GTK-SD-SMP-SMA-SMK-SLB'!$F$14:$CG$713,'ALL-GTK-SD-SMP-SMA-SMK-SLB'!BR$7,FALSE)</f>
        <v>0</v>
      </c>
      <c r="BR146" s="9">
        <f>VLOOKUP($E146,'ALL-GTK-SD-SMP-SMA-SMK-SLB'!$F$14:$CG$713,'ALL-GTK-SD-SMP-SMA-SMK-SLB'!BS$7,FALSE)</f>
        <v>0</v>
      </c>
      <c r="BS146" s="9">
        <f>VLOOKUP($E146,'ALL-GTK-SD-SMP-SMA-SMK-SLB'!$F$14:$CG$713,'ALL-GTK-SD-SMP-SMA-SMK-SLB'!BT$7,FALSE)</f>
        <v>1</v>
      </c>
      <c r="BT146" s="9">
        <f>VLOOKUP($E146,'ALL-GTK-SD-SMP-SMA-SMK-SLB'!$F$14:$CG$713,'ALL-GTK-SD-SMP-SMA-SMK-SLB'!BU$7,FALSE)</f>
        <v>0</v>
      </c>
      <c r="BU146" s="299">
        <f t="shared" si="101"/>
        <v>1</v>
      </c>
      <c r="BV146" s="299">
        <f t="shared" si="102"/>
        <v>0</v>
      </c>
      <c r="BW146" s="44">
        <f t="shared" si="103"/>
        <v>1</v>
      </c>
      <c r="BX146" s="44">
        <f t="shared" si="104"/>
        <v>0</v>
      </c>
      <c r="BY146" s="11">
        <f t="shared" si="105"/>
        <v>1</v>
      </c>
      <c r="BZ146" s="14">
        <f t="shared" si="106"/>
        <v>3</v>
      </c>
      <c r="CA146" s="14">
        <f t="shared" si="107"/>
        <v>6</v>
      </c>
      <c r="CB146" s="13">
        <f t="shared" si="108"/>
        <v>1</v>
      </c>
      <c r="CC146" s="13">
        <f t="shared" si="109"/>
        <v>0</v>
      </c>
      <c r="CD146" s="312">
        <f t="shared" si="110"/>
        <v>4</v>
      </c>
      <c r="CE146" s="312">
        <f t="shared" si="111"/>
        <v>6</v>
      </c>
      <c r="CF146" s="313">
        <f t="shared" si="112"/>
        <v>10</v>
      </c>
      <c r="CG146" s="302" t="str">
        <f t="shared" si="113"/>
        <v>OK</v>
      </c>
    </row>
    <row r="147" spans="1:85" ht="14.25" x14ac:dyDescent="0.25">
      <c r="A147" s="6">
        <v>135</v>
      </c>
      <c r="B147" s="495">
        <v>135</v>
      </c>
      <c r="C147" s="495" t="s">
        <v>6</v>
      </c>
      <c r="D147" s="496" t="s">
        <v>28</v>
      </c>
      <c r="E147" s="626">
        <v>20319106</v>
      </c>
      <c r="F147" s="627" t="s">
        <v>402</v>
      </c>
      <c r="G147" s="624" t="s">
        <v>52</v>
      </c>
      <c r="H147" s="9">
        <f>VLOOKUP($E147,'ALL-GTK-SD-SMP-SMA-SMK-SLB'!$F$14:$CG$713,'ALL-GTK-SD-SMP-SMA-SMK-SLB'!I$7,FALSE)</f>
        <v>0</v>
      </c>
      <c r="I147" s="9">
        <f>VLOOKUP($E147,'ALL-GTK-SD-SMP-SMA-SMK-SLB'!$F$14:$CG$713,'ALL-GTK-SD-SMP-SMA-SMK-SLB'!J$7,FALSE)</f>
        <v>0</v>
      </c>
      <c r="J147" s="9">
        <f>VLOOKUP($E147,'ALL-GTK-SD-SMP-SMA-SMK-SLB'!$F$14:$CG$713,'ALL-GTK-SD-SMP-SMA-SMK-SLB'!K$7,FALSE)</f>
        <v>0</v>
      </c>
      <c r="K147" s="9">
        <f>VLOOKUP($E147,'ALL-GTK-SD-SMP-SMA-SMK-SLB'!$F$14:$CG$713,'ALL-GTK-SD-SMP-SMA-SMK-SLB'!L$7,FALSE)</f>
        <v>0</v>
      </c>
      <c r="L147" s="9">
        <f>VLOOKUP($E147,'ALL-GTK-SD-SMP-SMA-SMK-SLB'!$F$14:$CG$713,'ALL-GTK-SD-SMP-SMA-SMK-SLB'!M$7,FALSE)</f>
        <v>0</v>
      </c>
      <c r="M147" s="9">
        <f>VLOOKUP($E147,'ALL-GTK-SD-SMP-SMA-SMK-SLB'!$F$14:$CG$713,'ALL-GTK-SD-SMP-SMA-SMK-SLB'!N$7,FALSE)</f>
        <v>1</v>
      </c>
      <c r="N147" s="9">
        <f>VLOOKUP($E147,'ALL-GTK-SD-SMP-SMA-SMK-SLB'!$F$14:$CG$713,'ALL-GTK-SD-SMP-SMA-SMK-SLB'!O$7,FALSE)</f>
        <v>1</v>
      </c>
      <c r="O147" s="9">
        <f>VLOOKUP($E147,'ALL-GTK-SD-SMP-SMA-SMK-SLB'!$F$14:$CG$713,'ALL-GTK-SD-SMP-SMA-SMK-SLB'!P$7,FALSE)</f>
        <v>2</v>
      </c>
      <c r="P147" s="299">
        <f t="shared" si="78"/>
        <v>1</v>
      </c>
      <c r="Q147" s="299">
        <f t="shared" si="79"/>
        <v>3</v>
      </c>
      <c r="R147" s="300">
        <f t="shared" si="80"/>
        <v>4</v>
      </c>
      <c r="S147" s="9">
        <f>VLOOKUP($E147,'ALL-GTK-SD-SMP-SMA-SMK-SLB'!$F$14:$CG$713,'ALL-GTK-SD-SMP-SMA-SMK-SLB'!T$7,FALSE)</f>
        <v>0</v>
      </c>
      <c r="T147" s="9">
        <f>VLOOKUP($E147,'ALL-GTK-SD-SMP-SMA-SMK-SLB'!$F$14:$CG$713,'ALL-GTK-SD-SMP-SMA-SMK-SLB'!U$7,FALSE)</f>
        <v>0</v>
      </c>
      <c r="U147" s="9">
        <f>VLOOKUP($E147,'ALL-GTK-SD-SMP-SMA-SMK-SLB'!$F$14:$CG$713,'ALL-GTK-SD-SMP-SMA-SMK-SLB'!V$7,FALSE)</f>
        <v>0</v>
      </c>
      <c r="V147" s="9">
        <f>VLOOKUP($E147,'ALL-GTK-SD-SMP-SMA-SMK-SLB'!$F$14:$CG$713,'ALL-GTK-SD-SMP-SMA-SMK-SLB'!W$7,FALSE)</f>
        <v>0</v>
      </c>
      <c r="W147" s="9">
        <f>VLOOKUP($E147,'ALL-GTK-SD-SMP-SMA-SMK-SLB'!$F$14:$CG$713,'ALL-GTK-SD-SMP-SMA-SMK-SLB'!X$7,FALSE)</f>
        <v>1</v>
      </c>
      <c r="X147" s="9">
        <f>VLOOKUP($E147,'ALL-GTK-SD-SMP-SMA-SMK-SLB'!$F$14:$CG$713,'ALL-GTK-SD-SMP-SMA-SMK-SLB'!Y$7,FALSE)</f>
        <v>0</v>
      </c>
      <c r="Y147" s="299">
        <f t="shared" si="81"/>
        <v>1</v>
      </c>
      <c r="Z147" s="299">
        <f t="shared" si="82"/>
        <v>0</v>
      </c>
      <c r="AA147" s="10">
        <f t="shared" si="83"/>
        <v>1</v>
      </c>
      <c r="AB147" s="44">
        <f t="shared" si="84"/>
        <v>2</v>
      </c>
      <c r="AC147" s="44">
        <f t="shared" si="85"/>
        <v>3</v>
      </c>
      <c r="AD147" s="11">
        <f t="shared" si="86"/>
        <v>5</v>
      </c>
      <c r="AE147" s="9">
        <f>VLOOKUP($E147,'ALL-GTK-SD-SMP-SMA-SMK-SLB'!$F$14:$CG$713,'ALL-GTK-SD-SMP-SMA-SMK-SLB'!AF$7,FALSE)</f>
        <v>0</v>
      </c>
      <c r="AF147" s="9">
        <f>VLOOKUP($E147,'ALL-GTK-SD-SMP-SMA-SMK-SLB'!$F$14:$CG$713,'ALL-GTK-SD-SMP-SMA-SMK-SLB'!AG$7,FALSE)</f>
        <v>1</v>
      </c>
      <c r="AG147" s="10">
        <f t="shared" si="87"/>
        <v>1</v>
      </c>
      <c r="AH147" s="9">
        <f>VLOOKUP($E147,'ALL-GTK-SD-SMP-SMA-SMK-SLB'!$F$14:$CG$713,'ALL-GTK-SD-SMP-SMA-SMK-SLB'!AI$7,FALSE)</f>
        <v>2</v>
      </c>
      <c r="AI147" s="9">
        <f>VLOOKUP($E147,'ALL-GTK-SD-SMP-SMA-SMK-SLB'!$F$14:$CG$713,'ALL-GTK-SD-SMP-SMA-SMK-SLB'!AJ$7,FALSE)</f>
        <v>2</v>
      </c>
      <c r="AJ147" s="10">
        <f t="shared" si="88"/>
        <v>4</v>
      </c>
      <c r="AK147" s="44">
        <f t="shared" si="89"/>
        <v>2</v>
      </c>
      <c r="AL147" s="44">
        <f t="shared" si="90"/>
        <v>3</v>
      </c>
      <c r="AM147" s="11">
        <f t="shared" si="91"/>
        <v>5</v>
      </c>
      <c r="AN147" s="299">
        <f>VLOOKUP($E147,'ALL-GTK-SD-SMP-SMA-SMK-SLB'!$F$14:$CG$713,'ALL-GTK-SD-SMP-SMA-SMK-SLB'!AO$7,FALSE)</f>
        <v>0</v>
      </c>
      <c r="AO147" s="299">
        <f>VLOOKUP($E147,'ALL-GTK-SD-SMP-SMA-SMK-SLB'!$F$14:$CG$713,'ALL-GTK-SD-SMP-SMA-SMK-SLB'!AP$7,FALSE)</f>
        <v>0</v>
      </c>
      <c r="AP147" s="9">
        <f>VLOOKUP($E147,'ALL-GTK-SD-SMP-SMA-SMK-SLB'!$F$14:$CG$713,'ALL-GTK-SD-SMP-SMA-SMK-SLB'!AQ$7,FALSE)</f>
        <v>0</v>
      </c>
      <c r="AQ147" s="9">
        <f>VLOOKUP($E147,'ALL-GTK-SD-SMP-SMA-SMK-SLB'!$F$14:$CG$713,'ALL-GTK-SD-SMP-SMA-SMK-SLB'!AR$7,FALSE)</f>
        <v>0</v>
      </c>
      <c r="AR147" s="9">
        <f>VLOOKUP($E147,'ALL-GTK-SD-SMP-SMA-SMK-SLB'!$F$14:$CG$713,'ALL-GTK-SD-SMP-SMA-SMK-SLB'!AS$7,FALSE)</f>
        <v>0</v>
      </c>
      <c r="AS147" s="9">
        <f>VLOOKUP($E147,'ALL-GTK-SD-SMP-SMA-SMK-SLB'!$F$14:$CG$713,'ALL-GTK-SD-SMP-SMA-SMK-SLB'!AT$7,FALSE)</f>
        <v>0</v>
      </c>
      <c r="AT147" s="9">
        <f>VLOOKUP($E147,'ALL-GTK-SD-SMP-SMA-SMK-SLB'!$F$14:$CG$713,'ALL-GTK-SD-SMP-SMA-SMK-SLB'!AU$7,FALSE)</f>
        <v>0</v>
      </c>
      <c r="AU147" s="9">
        <f>VLOOKUP($E147,'ALL-GTK-SD-SMP-SMA-SMK-SLB'!$F$14:$CG$713,'ALL-GTK-SD-SMP-SMA-SMK-SLB'!AV$7,FALSE)</f>
        <v>0</v>
      </c>
      <c r="AV147" s="9">
        <f>VLOOKUP($E147,'ALL-GTK-SD-SMP-SMA-SMK-SLB'!$F$14:$CG$713,'ALL-GTK-SD-SMP-SMA-SMK-SLB'!AW$7,FALSE)</f>
        <v>0</v>
      </c>
      <c r="AW147" s="9">
        <f>VLOOKUP($E147,'ALL-GTK-SD-SMP-SMA-SMK-SLB'!$F$14:$CG$713,'ALL-GTK-SD-SMP-SMA-SMK-SLB'!AX$7,FALSE)</f>
        <v>0</v>
      </c>
      <c r="AX147" s="9">
        <f>VLOOKUP($E147,'ALL-GTK-SD-SMP-SMA-SMK-SLB'!$F$14:$CG$713,'ALL-GTK-SD-SMP-SMA-SMK-SLB'!AY$7,FALSE)</f>
        <v>2</v>
      </c>
      <c r="AY147" s="9">
        <f>VLOOKUP($E147,'ALL-GTK-SD-SMP-SMA-SMK-SLB'!$F$14:$CG$713,'ALL-GTK-SD-SMP-SMA-SMK-SLB'!AZ$7,FALSE)</f>
        <v>3</v>
      </c>
      <c r="AZ147" s="9">
        <f>VLOOKUP($E147,'ALL-GTK-SD-SMP-SMA-SMK-SLB'!$F$14:$CG$713,'ALL-GTK-SD-SMP-SMA-SMK-SLB'!BA$7,FALSE)</f>
        <v>0</v>
      </c>
      <c r="BA147" s="9">
        <f>VLOOKUP($E147,'ALL-GTK-SD-SMP-SMA-SMK-SLB'!$F$14:$CG$713,'ALL-GTK-SD-SMP-SMA-SMK-SLB'!BB$7,FALSE)</f>
        <v>0</v>
      </c>
      <c r="BB147" s="9">
        <f>VLOOKUP($E147,'ALL-GTK-SD-SMP-SMA-SMK-SLB'!$F$14:$CG$713,'ALL-GTK-SD-SMP-SMA-SMK-SLB'!BC$7,FALSE)</f>
        <v>0</v>
      </c>
      <c r="BC147" s="9">
        <f>VLOOKUP($E147,'ALL-GTK-SD-SMP-SMA-SMK-SLB'!$F$14:$CG$713,'ALL-GTK-SD-SMP-SMA-SMK-SLB'!BD$7,FALSE)</f>
        <v>0</v>
      </c>
      <c r="BD147" s="310">
        <f t="shared" si="92"/>
        <v>0</v>
      </c>
      <c r="BE147" s="310">
        <f t="shared" si="93"/>
        <v>0</v>
      </c>
      <c r="BF147" s="10">
        <f t="shared" si="94"/>
        <v>0</v>
      </c>
      <c r="BG147" s="311">
        <f t="shared" si="95"/>
        <v>2</v>
      </c>
      <c r="BH147" s="311">
        <f t="shared" si="96"/>
        <v>3</v>
      </c>
      <c r="BI147" s="10">
        <f t="shared" si="97"/>
        <v>5</v>
      </c>
      <c r="BJ147" s="44">
        <f t="shared" si="98"/>
        <v>2</v>
      </c>
      <c r="BK147" s="44">
        <f t="shared" si="99"/>
        <v>3</v>
      </c>
      <c r="BL147" s="11">
        <f t="shared" si="100"/>
        <v>5</v>
      </c>
      <c r="BM147" s="9">
        <f>VLOOKUP($E147,'ALL-GTK-SD-SMP-SMA-SMK-SLB'!$F$14:$CG$713,'ALL-GTK-SD-SMP-SMA-SMK-SLB'!BN$7,FALSE)</f>
        <v>0</v>
      </c>
      <c r="BN147" s="9">
        <f>VLOOKUP($E147,'ALL-GTK-SD-SMP-SMA-SMK-SLB'!$F$14:$CG$713,'ALL-GTK-SD-SMP-SMA-SMK-SLB'!BO$7,FALSE)</f>
        <v>0</v>
      </c>
      <c r="BO147" s="9">
        <f>VLOOKUP($E147,'ALL-GTK-SD-SMP-SMA-SMK-SLB'!$F$14:$CG$713,'ALL-GTK-SD-SMP-SMA-SMK-SLB'!BP$7,FALSE)</f>
        <v>0</v>
      </c>
      <c r="BP147" s="9">
        <f>VLOOKUP($E147,'ALL-GTK-SD-SMP-SMA-SMK-SLB'!$F$14:$CG$713,'ALL-GTK-SD-SMP-SMA-SMK-SLB'!BQ$7,FALSE)</f>
        <v>0</v>
      </c>
      <c r="BQ147" s="9">
        <f>VLOOKUP($E147,'ALL-GTK-SD-SMP-SMA-SMK-SLB'!$F$14:$CG$713,'ALL-GTK-SD-SMP-SMA-SMK-SLB'!BR$7,FALSE)</f>
        <v>0</v>
      </c>
      <c r="BR147" s="9">
        <f>VLOOKUP($E147,'ALL-GTK-SD-SMP-SMA-SMK-SLB'!$F$14:$CG$713,'ALL-GTK-SD-SMP-SMA-SMK-SLB'!BS$7,FALSE)</f>
        <v>0</v>
      </c>
      <c r="BS147" s="9">
        <f>VLOOKUP($E147,'ALL-GTK-SD-SMP-SMA-SMK-SLB'!$F$14:$CG$713,'ALL-GTK-SD-SMP-SMA-SMK-SLB'!BT$7,FALSE)</f>
        <v>0</v>
      </c>
      <c r="BT147" s="9">
        <f>VLOOKUP($E147,'ALL-GTK-SD-SMP-SMA-SMK-SLB'!$F$14:$CG$713,'ALL-GTK-SD-SMP-SMA-SMK-SLB'!BU$7,FALSE)</f>
        <v>0</v>
      </c>
      <c r="BU147" s="299">
        <f t="shared" si="101"/>
        <v>0</v>
      </c>
      <c r="BV147" s="299">
        <f t="shared" si="102"/>
        <v>0</v>
      </c>
      <c r="BW147" s="44">
        <f t="shared" si="103"/>
        <v>0</v>
      </c>
      <c r="BX147" s="44">
        <f t="shared" si="104"/>
        <v>0</v>
      </c>
      <c r="BY147" s="11">
        <f t="shared" si="105"/>
        <v>0</v>
      </c>
      <c r="BZ147" s="14">
        <f t="shared" si="106"/>
        <v>2</v>
      </c>
      <c r="CA147" s="14">
        <f t="shared" si="107"/>
        <v>3</v>
      </c>
      <c r="CB147" s="13">
        <f t="shared" si="108"/>
        <v>0</v>
      </c>
      <c r="CC147" s="13">
        <f t="shared" si="109"/>
        <v>0</v>
      </c>
      <c r="CD147" s="312">
        <f t="shared" si="110"/>
        <v>2</v>
      </c>
      <c r="CE147" s="312">
        <f t="shared" si="111"/>
        <v>3</v>
      </c>
      <c r="CF147" s="313">
        <f t="shared" si="112"/>
        <v>5</v>
      </c>
      <c r="CG147" s="302" t="str">
        <f t="shared" si="113"/>
        <v>OK</v>
      </c>
    </row>
    <row r="148" spans="1:85" ht="14.25" x14ac:dyDescent="0.25">
      <c r="A148" s="6">
        <v>136</v>
      </c>
      <c r="B148" s="495">
        <v>136</v>
      </c>
      <c r="C148" s="495" t="s">
        <v>6</v>
      </c>
      <c r="D148" s="496" t="s">
        <v>28</v>
      </c>
      <c r="E148" s="626">
        <v>20319402</v>
      </c>
      <c r="F148" s="627" t="s">
        <v>403</v>
      </c>
      <c r="G148" s="624" t="s">
        <v>52</v>
      </c>
      <c r="H148" s="9">
        <f>VLOOKUP($E148,'ALL-GTK-SD-SMP-SMA-SMK-SLB'!$F$14:$CG$713,'ALL-GTK-SD-SMP-SMA-SMK-SLB'!I$7,FALSE)</f>
        <v>0</v>
      </c>
      <c r="I148" s="9">
        <f>VLOOKUP($E148,'ALL-GTK-SD-SMP-SMA-SMK-SLB'!$F$14:$CG$713,'ALL-GTK-SD-SMP-SMA-SMK-SLB'!J$7,FALSE)</f>
        <v>0</v>
      </c>
      <c r="J148" s="9">
        <f>VLOOKUP($E148,'ALL-GTK-SD-SMP-SMA-SMK-SLB'!$F$14:$CG$713,'ALL-GTK-SD-SMP-SMA-SMK-SLB'!K$7,FALSE)</f>
        <v>0</v>
      </c>
      <c r="K148" s="9">
        <f>VLOOKUP($E148,'ALL-GTK-SD-SMP-SMA-SMK-SLB'!$F$14:$CG$713,'ALL-GTK-SD-SMP-SMA-SMK-SLB'!L$7,FALSE)</f>
        <v>0</v>
      </c>
      <c r="L148" s="9">
        <f>VLOOKUP($E148,'ALL-GTK-SD-SMP-SMA-SMK-SLB'!$F$14:$CG$713,'ALL-GTK-SD-SMP-SMA-SMK-SLB'!M$7,FALSE)</f>
        <v>0</v>
      </c>
      <c r="M148" s="9">
        <f>VLOOKUP($E148,'ALL-GTK-SD-SMP-SMA-SMK-SLB'!$F$14:$CG$713,'ALL-GTK-SD-SMP-SMA-SMK-SLB'!N$7,FALSE)</f>
        <v>1</v>
      </c>
      <c r="N148" s="9">
        <f>VLOOKUP($E148,'ALL-GTK-SD-SMP-SMA-SMK-SLB'!$F$14:$CG$713,'ALL-GTK-SD-SMP-SMA-SMK-SLB'!O$7,FALSE)</f>
        <v>0</v>
      </c>
      <c r="O148" s="9">
        <f>VLOOKUP($E148,'ALL-GTK-SD-SMP-SMA-SMK-SLB'!$F$14:$CG$713,'ALL-GTK-SD-SMP-SMA-SMK-SLB'!P$7,FALSE)</f>
        <v>3</v>
      </c>
      <c r="P148" s="299">
        <f t="shared" si="78"/>
        <v>0</v>
      </c>
      <c r="Q148" s="299">
        <f t="shared" si="79"/>
        <v>4</v>
      </c>
      <c r="R148" s="300">
        <f t="shared" si="80"/>
        <v>4</v>
      </c>
      <c r="S148" s="9">
        <f>VLOOKUP($E148,'ALL-GTK-SD-SMP-SMA-SMK-SLB'!$F$14:$CG$713,'ALL-GTK-SD-SMP-SMA-SMK-SLB'!T$7,FALSE)</f>
        <v>0</v>
      </c>
      <c r="T148" s="9">
        <f>VLOOKUP($E148,'ALL-GTK-SD-SMP-SMA-SMK-SLB'!$F$14:$CG$713,'ALL-GTK-SD-SMP-SMA-SMK-SLB'!U$7,FALSE)</f>
        <v>0</v>
      </c>
      <c r="U148" s="9">
        <f>VLOOKUP($E148,'ALL-GTK-SD-SMP-SMA-SMK-SLB'!$F$14:$CG$713,'ALL-GTK-SD-SMP-SMA-SMK-SLB'!V$7,FALSE)</f>
        <v>0</v>
      </c>
      <c r="V148" s="9">
        <f>VLOOKUP($E148,'ALL-GTK-SD-SMP-SMA-SMK-SLB'!$F$14:$CG$713,'ALL-GTK-SD-SMP-SMA-SMK-SLB'!W$7,FALSE)</f>
        <v>1</v>
      </c>
      <c r="W148" s="9">
        <f>VLOOKUP($E148,'ALL-GTK-SD-SMP-SMA-SMK-SLB'!$F$14:$CG$713,'ALL-GTK-SD-SMP-SMA-SMK-SLB'!X$7,FALSE)</f>
        <v>1</v>
      </c>
      <c r="X148" s="9">
        <f>VLOOKUP($E148,'ALL-GTK-SD-SMP-SMA-SMK-SLB'!$F$14:$CG$713,'ALL-GTK-SD-SMP-SMA-SMK-SLB'!Y$7,FALSE)</f>
        <v>1</v>
      </c>
      <c r="Y148" s="299">
        <f t="shared" si="81"/>
        <v>1</v>
      </c>
      <c r="Z148" s="299">
        <f t="shared" si="82"/>
        <v>2</v>
      </c>
      <c r="AA148" s="10">
        <f t="shared" si="83"/>
        <v>3</v>
      </c>
      <c r="AB148" s="44">
        <f t="shared" si="84"/>
        <v>1</v>
      </c>
      <c r="AC148" s="44">
        <f t="shared" si="85"/>
        <v>6</v>
      </c>
      <c r="AD148" s="11">
        <f t="shared" si="86"/>
        <v>7</v>
      </c>
      <c r="AE148" s="9">
        <f>VLOOKUP($E148,'ALL-GTK-SD-SMP-SMA-SMK-SLB'!$F$14:$CG$713,'ALL-GTK-SD-SMP-SMA-SMK-SLB'!AF$7,FALSE)</f>
        <v>1</v>
      </c>
      <c r="AF148" s="9">
        <f>VLOOKUP($E148,'ALL-GTK-SD-SMP-SMA-SMK-SLB'!$F$14:$CG$713,'ALL-GTK-SD-SMP-SMA-SMK-SLB'!AG$7,FALSE)</f>
        <v>2</v>
      </c>
      <c r="AG148" s="10">
        <f t="shared" si="87"/>
        <v>3</v>
      </c>
      <c r="AH148" s="9">
        <f>VLOOKUP($E148,'ALL-GTK-SD-SMP-SMA-SMK-SLB'!$F$14:$CG$713,'ALL-GTK-SD-SMP-SMA-SMK-SLB'!AI$7,FALSE)</f>
        <v>0</v>
      </c>
      <c r="AI148" s="9">
        <f>VLOOKUP($E148,'ALL-GTK-SD-SMP-SMA-SMK-SLB'!$F$14:$CG$713,'ALL-GTK-SD-SMP-SMA-SMK-SLB'!AJ$7,FALSE)</f>
        <v>4</v>
      </c>
      <c r="AJ148" s="10">
        <f t="shared" si="88"/>
        <v>4</v>
      </c>
      <c r="AK148" s="44">
        <f t="shared" si="89"/>
        <v>1</v>
      </c>
      <c r="AL148" s="44">
        <f t="shared" si="90"/>
        <v>6</v>
      </c>
      <c r="AM148" s="11">
        <f t="shared" si="91"/>
        <v>7</v>
      </c>
      <c r="AN148" s="299">
        <f>VLOOKUP($E148,'ALL-GTK-SD-SMP-SMA-SMK-SLB'!$F$14:$CG$713,'ALL-GTK-SD-SMP-SMA-SMK-SLB'!AO$7,FALSE)</f>
        <v>0</v>
      </c>
      <c r="AO148" s="299">
        <f>VLOOKUP($E148,'ALL-GTK-SD-SMP-SMA-SMK-SLB'!$F$14:$CG$713,'ALL-GTK-SD-SMP-SMA-SMK-SLB'!AP$7,FALSE)</f>
        <v>0</v>
      </c>
      <c r="AP148" s="9">
        <f>VLOOKUP($E148,'ALL-GTK-SD-SMP-SMA-SMK-SLB'!$F$14:$CG$713,'ALL-GTK-SD-SMP-SMA-SMK-SLB'!AQ$7,FALSE)</f>
        <v>0</v>
      </c>
      <c r="AQ148" s="9">
        <f>VLOOKUP($E148,'ALL-GTK-SD-SMP-SMA-SMK-SLB'!$F$14:$CG$713,'ALL-GTK-SD-SMP-SMA-SMK-SLB'!AR$7,FALSE)</f>
        <v>0</v>
      </c>
      <c r="AR148" s="9">
        <f>VLOOKUP($E148,'ALL-GTK-SD-SMP-SMA-SMK-SLB'!$F$14:$CG$713,'ALL-GTK-SD-SMP-SMA-SMK-SLB'!AS$7,FALSE)</f>
        <v>0</v>
      </c>
      <c r="AS148" s="9">
        <f>VLOOKUP($E148,'ALL-GTK-SD-SMP-SMA-SMK-SLB'!$F$14:$CG$713,'ALL-GTK-SD-SMP-SMA-SMK-SLB'!AT$7,FALSE)</f>
        <v>0</v>
      </c>
      <c r="AT148" s="9">
        <f>VLOOKUP($E148,'ALL-GTK-SD-SMP-SMA-SMK-SLB'!$F$14:$CG$713,'ALL-GTK-SD-SMP-SMA-SMK-SLB'!AU$7,FALSE)</f>
        <v>0</v>
      </c>
      <c r="AU148" s="9">
        <f>VLOOKUP($E148,'ALL-GTK-SD-SMP-SMA-SMK-SLB'!$F$14:$CG$713,'ALL-GTK-SD-SMP-SMA-SMK-SLB'!AV$7,FALSE)</f>
        <v>0</v>
      </c>
      <c r="AV148" s="9">
        <f>VLOOKUP($E148,'ALL-GTK-SD-SMP-SMA-SMK-SLB'!$F$14:$CG$713,'ALL-GTK-SD-SMP-SMA-SMK-SLB'!AW$7,FALSE)</f>
        <v>0</v>
      </c>
      <c r="AW148" s="9">
        <f>VLOOKUP($E148,'ALL-GTK-SD-SMP-SMA-SMK-SLB'!$F$14:$CG$713,'ALL-GTK-SD-SMP-SMA-SMK-SLB'!AX$7,FALSE)</f>
        <v>0</v>
      </c>
      <c r="AX148" s="9">
        <f>VLOOKUP($E148,'ALL-GTK-SD-SMP-SMA-SMK-SLB'!$F$14:$CG$713,'ALL-GTK-SD-SMP-SMA-SMK-SLB'!AY$7,FALSE)</f>
        <v>1</v>
      </c>
      <c r="AY148" s="9">
        <f>VLOOKUP($E148,'ALL-GTK-SD-SMP-SMA-SMK-SLB'!$F$14:$CG$713,'ALL-GTK-SD-SMP-SMA-SMK-SLB'!AZ$7,FALSE)</f>
        <v>6</v>
      </c>
      <c r="AZ148" s="9">
        <f>VLOOKUP($E148,'ALL-GTK-SD-SMP-SMA-SMK-SLB'!$F$14:$CG$713,'ALL-GTK-SD-SMP-SMA-SMK-SLB'!BA$7,FALSE)</f>
        <v>0</v>
      </c>
      <c r="BA148" s="9">
        <f>VLOOKUP($E148,'ALL-GTK-SD-SMP-SMA-SMK-SLB'!$F$14:$CG$713,'ALL-GTK-SD-SMP-SMA-SMK-SLB'!BB$7,FALSE)</f>
        <v>0</v>
      </c>
      <c r="BB148" s="9">
        <f>VLOOKUP($E148,'ALL-GTK-SD-SMP-SMA-SMK-SLB'!$F$14:$CG$713,'ALL-GTK-SD-SMP-SMA-SMK-SLB'!BC$7,FALSE)</f>
        <v>0</v>
      </c>
      <c r="BC148" s="9">
        <f>VLOOKUP($E148,'ALL-GTK-SD-SMP-SMA-SMK-SLB'!$F$14:$CG$713,'ALL-GTK-SD-SMP-SMA-SMK-SLB'!BD$7,FALSE)</f>
        <v>0</v>
      </c>
      <c r="BD148" s="310">
        <f t="shared" si="92"/>
        <v>0</v>
      </c>
      <c r="BE148" s="310">
        <f t="shared" si="93"/>
        <v>0</v>
      </c>
      <c r="BF148" s="10">
        <f t="shared" si="94"/>
        <v>0</v>
      </c>
      <c r="BG148" s="311">
        <f t="shared" si="95"/>
        <v>1</v>
      </c>
      <c r="BH148" s="311">
        <f t="shared" si="96"/>
        <v>6</v>
      </c>
      <c r="BI148" s="10">
        <f t="shared" si="97"/>
        <v>7</v>
      </c>
      <c r="BJ148" s="44">
        <f t="shared" si="98"/>
        <v>1</v>
      </c>
      <c r="BK148" s="44">
        <f t="shared" si="99"/>
        <v>6</v>
      </c>
      <c r="BL148" s="11">
        <f t="shared" si="100"/>
        <v>7</v>
      </c>
      <c r="BM148" s="9">
        <f>VLOOKUP($E148,'ALL-GTK-SD-SMP-SMA-SMK-SLB'!$F$14:$CG$713,'ALL-GTK-SD-SMP-SMA-SMK-SLB'!BN$7,FALSE)</f>
        <v>0</v>
      </c>
      <c r="BN148" s="9">
        <f>VLOOKUP($E148,'ALL-GTK-SD-SMP-SMA-SMK-SLB'!$F$14:$CG$713,'ALL-GTK-SD-SMP-SMA-SMK-SLB'!BO$7,FALSE)</f>
        <v>0</v>
      </c>
      <c r="BO148" s="9">
        <f>VLOOKUP($E148,'ALL-GTK-SD-SMP-SMA-SMK-SLB'!$F$14:$CG$713,'ALL-GTK-SD-SMP-SMA-SMK-SLB'!BP$7,FALSE)</f>
        <v>0</v>
      </c>
      <c r="BP148" s="9">
        <f>VLOOKUP($E148,'ALL-GTK-SD-SMP-SMA-SMK-SLB'!$F$14:$CG$713,'ALL-GTK-SD-SMP-SMA-SMK-SLB'!BQ$7,FALSE)</f>
        <v>0</v>
      </c>
      <c r="BQ148" s="9">
        <f>VLOOKUP($E148,'ALL-GTK-SD-SMP-SMA-SMK-SLB'!$F$14:$CG$713,'ALL-GTK-SD-SMP-SMA-SMK-SLB'!BR$7,FALSE)</f>
        <v>0</v>
      </c>
      <c r="BR148" s="9">
        <f>VLOOKUP($E148,'ALL-GTK-SD-SMP-SMA-SMK-SLB'!$F$14:$CG$713,'ALL-GTK-SD-SMP-SMA-SMK-SLB'!BS$7,FALSE)</f>
        <v>0</v>
      </c>
      <c r="BS148" s="9">
        <f>VLOOKUP($E148,'ALL-GTK-SD-SMP-SMA-SMK-SLB'!$F$14:$CG$713,'ALL-GTK-SD-SMP-SMA-SMK-SLB'!BT$7,FALSE)</f>
        <v>0</v>
      </c>
      <c r="BT148" s="9">
        <f>VLOOKUP($E148,'ALL-GTK-SD-SMP-SMA-SMK-SLB'!$F$14:$CG$713,'ALL-GTK-SD-SMP-SMA-SMK-SLB'!BU$7,FALSE)</f>
        <v>0</v>
      </c>
      <c r="BU148" s="299">
        <f t="shared" si="101"/>
        <v>0</v>
      </c>
      <c r="BV148" s="299">
        <f t="shared" si="102"/>
        <v>0</v>
      </c>
      <c r="BW148" s="44">
        <f t="shared" si="103"/>
        <v>0</v>
      </c>
      <c r="BX148" s="44">
        <f t="shared" si="104"/>
        <v>0</v>
      </c>
      <c r="BY148" s="11">
        <f t="shared" si="105"/>
        <v>0</v>
      </c>
      <c r="BZ148" s="14">
        <f t="shared" si="106"/>
        <v>1</v>
      </c>
      <c r="CA148" s="14">
        <f t="shared" si="107"/>
        <v>6</v>
      </c>
      <c r="CB148" s="13">
        <f t="shared" si="108"/>
        <v>0</v>
      </c>
      <c r="CC148" s="13">
        <f t="shared" si="109"/>
        <v>0</v>
      </c>
      <c r="CD148" s="312">
        <f t="shared" si="110"/>
        <v>1</v>
      </c>
      <c r="CE148" s="312">
        <f t="shared" si="111"/>
        <v>6</v>
      </c>
      <c r="CF148" s="313">
        <f t="shared" si="112"/>
        <v>7</v>
      </c>
      <c r="CG148" s="302" t="str">
        <f t="shared" si="113"/>
        <v>OK</v>
      </c>
    </row>
    <row r="149" spans="1:85" ht="14.25" x14ac:dyDescent="0.25">
      <c r="A149" s="6">
        <v>137</v>
      </c>
      <c r="B149" s="495">
        <v>137</v>
      </c>
      <c r="C149" s="495" t="s">
        <v>6</v>
      </c>
      <c r="D149" s="496" t="s">
        <v>28</v>
      </c>
      <c r="E149" s="626">
        <v>20319156</v>
      </c>
      <c r="F149" s="627" t="s">
        <v>404</v>
      </c>
      <c r="G149" s="624" t="s">
        <v>52</v>
      </c>
      <c r="H149" s="9">
        <f>VLOOKUP($E149,'ALL-GTK-SD-SMP-SMA-SMK-SLB'!$F$14:$CG$713,'ALL-GTK-SD-SMP-SMA-SMK-SLB'!I$7,FALSE)</f>
        <v>0</v>
      </c>
      <c r="I149" s="9">
        <f>VLOOKUP($E149,'ALL-GTK-SD-SMP-SMA-SMK-SLB'!$F$14:$CG$713,'ALL-GTK-SD-SMP-SMA-SMK-SLB'!J$7,FALSE)</f>
        <v>0</v>
      </c>
      <c r="J149" s="9">
        <f>VLOOKUP($E149,'ALL-GTK-SD-SMP-SMA-SMK-SLB'!$F$14:$CG$713,'ALL-GTK-SD-SMP-SMA-SMK-SLB'!K$7,FALSE)</f>
        <v>0</v>
      </c>
      <c r="K149" s="9">
        <f>VLOOKUP($E149,'ALL-GTK-SD-SMP-SMA-SMK-SLB'!$F$14:$CG$713,'ALL-GTK-SD-SMP-SMA-SMK-SLB'!L$7,FALSE)</f>
        <v>0</v>
      </c>
      <c r="L149" s="9">
        <f>VLOOKUP($E149,'ALL-GTK-SD-SMP-SMA-SMK-SLB'!$F$14:$CG$713,'ALL-GTK-SD-SMP-SMA-SMK-SLB'!M$7,FALSE)</f>
        <v>2</v>
      </c>
      <c r="M149" s="9">
        <f>VLOOKUP($E149,'ALL-GTK-SD-SMP-SMA-SMK-SLB'!$F$14:$CG$713,'ALL-GTK-SD-SMP-SMA-SMK-SLB'!N$7,FALSE)</f>
        <v>0</v>
      </c>
      <c r="N149" s="9">
        <f>VLOOKUP($E149,'ALL-GTK-SD-SMP-SMA-SMK-SLB'!$F$14:$CG$713,'ALL-GTK-SD-SMP-SMA-SMK-SLB'!O$7,FALSE)</f>
        <v>1</v>
      </c>
      <c r="O149" s="9">
        <f>VLOOKUP($E149,'ALL-GTK-SD-SMP-SMA-SMK-SLB'!$F$14:$CG$713,'ALL-GTK-SD-SMP-SMA-SMK-SLB'!P$7,FALSE)</f>
        <v>1</v>
      </c>
      <c r="P149" s="299">
        <f t="shared" si="78"/>
        <v>3</v>
      </c>
      <c r="Q149" s="299">
        <f t="shared" si="79"/>
        <v>1</v>
      </c>
      <c r="R149" s="300">
        <f t="shared" si="80"/>
        <v>4</v>
      </c>
      <c r="S149" s="9">
        <f>VLOOKUP($E149,'ALL-GTK-SD-SMP-SMA-SMK-SLB'!$F$14:$CG$713,'ALL-GTK-SD-SMP-SMA-SMK-SLB'!T$7,FALSE)</f>
        <v>0</v>
      </c>
      <c r="T149" s="9">
        <f>VLOOKUP($E149,'ALL-GTK-SD-SMP-SMA-SMK-SLB'!$F$14:$CG$713,'ALL-GTK-SD-SMP-SMA-SMK-SLB'!U$7,FALSE)</f>
        <v>0</v>
      </c>
      <c r="U149" s="9">
        <f>VLOOKUP($E149,'ALL-GTK-SD-SMP-SMA-SMK-SLB'!$F$14:$CG$713,'ALL-GTK-SD-SMP-SMA-SMK-SLB'!V$7,FALSE)</f>
        <v>0</v>
      </c>
      <c r="V149" s="9">
        <f>VLOOKUP($E149,'ALL-GTK-SD-SMP-SMA-SMK-SLB'!$F$14:$CG$713,'ALL-GTK-SD-SMP-SMA-SMK-SLB'!W$7,FALSE)</f>
        <v>1</v>
      </c>
      <c r="W149" s="9">
        <f>VLOOKUP($E149,'ALL-GTK-SD-SMP-SMA-SMK-SLB'!$F$14:$CG$713,'ALL-GTK-SD-SMP-SMA-SMK-SLB'!X$7,FALSE)</f>
        <v>0</v>
      </c>
      <c r="X149" s="9">
        <f>VLOOKUP($E149,'ALL-GTK-SD-SMP-SMA-SMK-SLB'!$F$14:$CG$713,'ALL-GTK-SD-SMP-SMA-SMK-SLB'!Y$7,FALSE)</f>
        <v>2</v>
      </c>
      <c r="Y149" s="299">
        <f t="shared" si="81"/>
        <v>0</v>
      </c>
      <c r="Z149" s="299">
        <f t="shared" si="82"/>
        <v>3</v>
      </c>
      <c r="AA149" s="10">
        <f t="shared" si="83"/>
        <v>3</v>
      </c>
      <c r="AB149" s="44">
        <f t="shared" si="84"/>
        <v>3</v>
      </c>
      <c r="AC149" s="44">
        <f t="shared" si="85"/>
        <v>4</v>
      </c>
      <c r="AD149" s="11">
        <f t="shared" si="86"/>
        <v>7</v>
      </c>
      <c r="AE149" s="9">
        <f>VLOOKUP($E149,'ALL-GTK-SD-SMP-SMA-SMK-SLB'!$F$14:$CG$713,'ALL-GTK-SD-SMP-SMA-SMK-SLB'!AF$7,FALSE)</f>
        <v>1</v>
      </c>
      <c r="AF149" s="9">
        <f>VLOOKUP($E149,'ALL-GTK-SD-SMP-SMA-SMK-SLB'!$F$14:$CG$713,'ALL-GTK-SD-SMP-SMA-SMK-SLB'!AG$7,FALSE)</f>
        <v>4</v>
      </c>
      <c r="AG149" s="10">
        <f t="shared" si="87"/>
        <v>5</v>
      </c>
      <c r="AH149" s="9">
        <f>VLOOKUP($E149,'ALL-GTK-SD-SMP-SMA-SMK-SLB'!$F$14:$CG$713,'ALL-GTK-SD-SMP-SMA-SMK-SLB'!AI$7,FALSE)</f>
        <v>2</v>
      </c>
      <c r="AI149" s="9">
        <f>VLOOKUP($E149,'ALL-GTK-SD-SMP-SMA-SMK-SLB'!$F$14:$CG$713,'ALL-GTK-SD-SMP-SMA-SMK-SLB'!AJ$7,FALSE)</f>
        <v>0</v>
      </c>
      <c r="AJ149" s="10">
        <f t="shared" si="88"/>
        <v>2</v>
      </c>
      <c r="AK149" s="44">
        <f t="shared" si="89"/>
        <v>3</v>
      </c>
      <c r="AL149" s="44">
        <f t="shared" si="90"/>
        <v>4</v>
      </c>
      <c r="AM149" s="11">
        <f t="shared" si="91"/>
        <v>7</v>
      </c>
      <c r="AN149" s="299">
        <f>VLOOKUP($E149,'ALL-GTK-SD-SMP-SMA-SMK-SLB'!$F$14:$CG$713,'ALL-GTK-SD-SMP-SMA-SMK-SLB'!AO$7,FALSE)</f>
        <v>0</v>
      </c>
      <c r="AO149" s="299">
        <f>VLOOKUP($E149,'ALL-GTK-SD-SMP-SMA-SMK-SLB'!$F$14:$CG$713,'ALL-GTK-SD-SMP-SMA-SMK-SLB'!AP$7,FALSE)</f>
        <v>0</v>
      </c>
      <c r="AP149" s="9">
        <f>VLOOKUP($E149,'ALL-GTK-SD-SMP-SMA-SMK-SLB'!$F$14:$CG$713,'ALL-GTK-SD-SMP-SMA-SMK-SLB'!AQ$7,FALSE)</f>
        <v>0</v>
      </c>
      <c r="AQ149" s="9">
        <f>VLOOKUP($E149,'ALL-GTK-SD-SMP-SMA-SMK-SLB'!$F$14:$CG$713,'ALL-GTK-SD-SMP-SMA-SMK-SLB'!AR$7,FALSE)</f>
        <v>0</v>
      </c>
      <c r="AR149" s="9">
        <f>VLOOKUP($E149,'ALL-GTK-SD-SMP-SMA-SMK-SLB'!$F$14:$CG$713,'ALL-GTK-SD-SMP-SMA-SMK-SLB'!AS$7,FALSE)</f>
        <v>0</v>
      </c>
      <c r="AS149" s="9">
        <f>VLOOKUP($E149,'ALL-GTK-SD-SMP-SMA-SMK-SLB'!$F$14:$CG$713,'ALL-GTK-SD-SMP-SMA-SMK-SLB'!AT$7,FALSE)</f>
        <v>0</v>
      </c>
      <c r="AT149" s="9">
        <f>VLOOKUP($E149,'ALL-GTK-SD-SMP-SMA-SMK-SLB'!$F$14:$CG$713,'ALL-GTK-SD-SMP-SMA-SMK-SLB'!AU$7,FALSE)</f>
        <v>0</v>
      </c>
      <c r="AU149" s="9">
        <f>VLOOKUP($E149,'ALL-GTK-SD-SMP-SMA-SMK-SLB'!$F$14:$CG$713,'ALL-GTK-SD-SMP-SMA-SMK-SLB'!AV$7,FALSE)</f>
        <v>0</v>
      </c>
      <c r="AV149" s="9">
        <f>VLOOKUP($E149,'ALL-GTK-SD-SMP-SMA-SMK-SLB'!$F$14:$CG$713,'ALL-GTK-SD-SMP-SMA-SMK-SLB'!AW$7,FALSE)</f>
        <v>0</v>
      </c>
      <c r="AW149" s="9">
        <f>VLOOKUP($E149,'ALL-GTK-SD-SMP-SMA-SMK-SLB'!$F$14:$CG$713,'ALL-GTK-SD-SMP-SMA-SMK-SLB'!AX$7,FALSE)</f>
        <v>0</v>
      </c>
      <c r="AX149" s="9">
        <f>VLOOKUP($E149,'ALL-GTK-SD-SMP-SMA-SMK-SLB'!$F$14:$CG$713,'ALL-GTK-SD-SMP-SMA-SMK-SLB'!AY$7,FALSE)</f>
        <v>3</v>
      </c>
      <c r="AY149" s="9">
        <f>VLOOKUP($E149,'ALL-GTK-SD-SMP-SMA-SMK-SLB'!$F$14:$CG$713,'ALL-GTK-SD-SMP-SMA-SMK-SLB'!AZ$7,FALSE)</f>
        <v>4</v>
      </c>
      <c r="AZ149" s="9">
        <f>VLOOKUP($E149,'ALL-GTK-SD-SMP-SMA-SMK-SLB'!$F$14:$CG$713,'ALL-GTK-SD-SMP-SMA-SMK-SLB'!BA$7,FALSE)</f>
        <v>0</v>
      </c>
      <c r="BA149" s="9">
        <f>VLOOKUP($E149,'ALL-GTK-SD-SMP-SMA-SMK-SLB'!$F$14:$CG$713,'ALL-GTK-SD-SMP-SMA-SMK-SLB'!BB$7,FALSE)</f>
        <v>0</v>
      </c>
      <c r="BB149" s="9">
        <f>VLOOKUP($E149,'ALL-GTK-SD-SMP-SMA-SMK-SLB'!$F$14:$CG$713,'ALL-GTK-SD-SMP-SMA-SMK-SLB'!BC$7,FALSE)</f>
        <v>0</v>
      </c>
      <c r="BC149" s="9">
        <f>VLOOKUP($E149,'ALL-GTK-SD-SMP-SMA-SMK-SLB'!$F$14:$CG$713,'ALL-GTK-SD-SMP-SMA-SMK-SLB'!BD$7,FALSE)</f>
        <v>0</v>
      </c>
      <c r="BD149" s="310">
        <f t="shared" si="92"/>
        <v>0</v>
      </c>
      <c r="BE149" s="310">
        <f t="shared" si="93"/>
        <v>0</v>
      </c>
      <c r="BF149" s="10">
        <f t="shared" si="94"/>
        <v>0</v>
      </c>
      <c r="BG149" s="311">
        <f t="shared" si="95"/>
        <v>3</v>
      </c>
      <c r="BH149" s="311">
        <f t="shared" si="96"/>
        <v>4</v>
      </c>
      <c r="BI149" s="10">
        <f t="shared" si="97"/>
        <v>7</v>
      </c>
      <c r="BJ149" s="44">
        <f t="shared" si="98"/>
        <v>3</v>
      </c>
      <c r="BK149" s="44">
        <f t="shared" si="99"/>
        <v>4</v>
      </c>
      <c r="BL149" s="11">
        <f t="shared" si="100"/>
        <v>7</v>
      </c>
      <c r="BM149" s="9">
        <f>VLOOKUP($E149,'ALL-GTK-SD-SMP-SMA-SMK-SLB'!$F$14:$CG$713,'ALL-GTK-SD-SMP-SMA-SMK-SLB'!BN$7,FALSE)</f>
        <v>0</v>
      </c>
      <c r="BN149" s="9">
        <f>VLOOKUP($E149,'ALL-GTK-SD-SMP-SMA-SMK-SLB'!$F$14:$CG$713,'ALL-GTK-SD-SMP-SMA-SMK-SLB'!BO$7,FALSE)</f>
        <v>0</v>
      </c>
      <c r="BO149" s="9">
        <f>VLOOKUP($E149,'ALL-GTK-SD-SMP-SMA-SMK-SLB'!$F$14:$CG$713,'ALL-GTK-SD-SMP-SMA-SMK-SLB'!BP$7,FALSE)</f>
        <v>0</v>
      </c>
      <c r="BP149" s="9">
        <f>VLOOKUP($E149,'ALL-GTK-SD-SMP-SMA-SMK-SLB'!$F$14:$CG$713,'ALL-GTK-SD-SMP-SMA-SMK-SLB'!BQ$7,FALSE)</f>
        <v>0</v>
      </c>
      <c r="BQ149" s="9">
        <f>VLOOKUP($E149,'ALL-GTK-SD-SMP-SMA-SMK-SLB'!$F$14:$CG$713,'ALL-GTK-SD-SMP-SMA-SMK-SLB'!BR$7,FALSE)</f>
        <v>0</v>
      </c>
      <c r="BR149" s="9">
        <f>VLOOKUP($E149,'ALL-GTK-SD-SMP-SMA-SMK-SLB'!$F$14:$CG$713,'ALL-GTK-SD-SMP-SMA-SMK-SLB'!BS$7,FALSE)</f>
        <v>0</v>
      </c>
      <c r="BS149" s="9">
        <f>VLOOKUP($E149,'ALL-GTK-SD-SMP-SMA-SMK-SLB'!$F$14:$CG$713,'ALL-GTK-SD-SMP-SMA-SMK-SLB'!BT$7,FALSE)</f>
        <v>0</v>
      </c>
      <c r="BT149" s="9">
        <f>VLOOKUP($E149,'ALL-GTK-SD-SMP-SMA-SMK-SLB'!$F$14:$CG$713,'ALL-GTK-SD-SMP-SMA-SMK-SLB'!BU$7,FALSE)</f>
        <v>0</v>
      </c>
      <c r="BU149" s="299">
        <f t="shared" si="101"/>
        <v>0</v>
      </c>
      <c r="BV149" s="299">
        <f t="shared" si="102"/>
        <v>0</v>
      </c>
      <c r="BW149" s="44">
        <f t="shared" si="103"/>
        <v>0</v>
      </c>
      <c r="BX149" s="44">
        <f t="shared" si="104"/>
        <v>0</v>
      </c>
      <c r="BY149" s="11">
        <f t="shared" si="105"/>
        <v>0</v>
      </c>
      <c r="BZ149" s="14">
        <f t="shared" si="106"/>
        <v>3</v>
      </c>
      <c r="CA149" s="14">
        <f t="shared" si="107"/>
        <v>4</v>
      </c>
      <c r="CB149" s="13">
        <f t="shared" si="108"/>
        <v>0</v>
      </c>
      <c r="CC149" s="13">
        <f t="shared" si="109"/>
        <v>0</v>
      </c>
      <c r="CD149" s="312">
        <f t="shared" si="110"/>
        <v>3</v>
      </c>
      <c r="CE149" s="312">
        <f t="shared" si="111"/>
        <v>4</v>
      </c>
      <c r="CF149" s="313">
        <f t="shared" si="112"/>
        <v>7</v>
      </c>
      <c r="CG149" s="302" t="str">
        <f t="shared" si="113"/>
        <v>OK</v>
      </c>
    </row>
    <row r="150" spans="1:85" ht="14.25" x14ac:dyDescent="0.25">
      <c r="A150" s="6">
        <v>138</v>
      </c>
      <c r="B150" s="495">
        <v>138</v>
      </c>
      <c r="C150" s="495" t="s">
        <v>6</v>
      </c>
      <c r="D150" s="496" t="s">
        <v>28</v>
      </c>
      <c r="E150" s="626">
        <v>20319155</v>
      </c>
      <c r="F150" s="627" t="s">
        <v>405</v>
      </c>
      <c r="G150" s="624" t="s">
        <v>52</v>
      </c>
      <c r="H150" s="9">
        <f>VLOOKUP($E150,'ALL-GTK-SD-SMP-SMA-SMK-SLB'!$F$14:$CG$713,'ALL-GTK-SD-SMP-SMA-SMK-SLB'!I$7,FALSE)</f>
        <v>0</v>
      </c>
      <c r="I150" s="9">
        <f>VLOOKUP($E150,'ALL-GTK-SD-SMP-SMA-SMK-SLB'!$F$14:$CG$713,'ALL-GTK-SD-SMP-SMA-SMK-SLB'!J$7,FALSE)</f>
        <v>0</v>
      </c>
      <c r="J150" s="9">
        <f>VLOOKUP($E150,'ALL-GTK-SD-SMP-SMA-SMK-SLB'!$F$14:$CG$713,'ALL-GTK-SD-SMP-SMA-SMK-SLB'!K$7,FALSE)</f>
        <v>1</v>
      </c>
      <c r="K150" s="9">
        <f>VLOOKUP($E150,'ALL-GTK-SD-SMP-SMA-SMK-SLB'!$F$14:$CG$713,'ALL-GTK-SD-SMP-SMA-SMK-SLB'!L$7,FALSE)</f>
        <v>0</v>
      </c>
      <c r="L150" s="9">
        <f>VLOOKUP($E150,'ALL-GTK-SD-SMP-SMA-SMK-SLB'!$F$14:$CG$713,'ALL-GTK-SD-SMP-SMA-SMK-SLB'!M$7,FALSE)</f>
        <v>1</v>
      </c>
      <c r="M150" s="9">
        <f>VLOOKUP($E150,'ALL-GTK-SD-SMP-SMA-SMK-SLB'!$F$14:$CG$713,'ALL-GTK-SD-SMP-SMA-SMK-SLB'!N$7,FALSE)</f>
        <v>2</v>
      </c>
      <c r="N150" s="9">
        <f>VLOOKUP($E150,'ALL-GTK-SD-SMP-SMA-SMK-SLB'!$F$14:$CG$713,'ALL-GTK-SD-SMP-SMA-SMK-SLB'!O$7,FALSE)</f>
        <v>3</v>
      </c>
      <c r="O150" s="9">
        <f>VLOOKUP($E150,'ALL-GTK-SD-SMP-SMA-SMK-SLB'!$F$14:$CG$713,'ALL-GTK-SD-SMP-SMA-SMK-SLB'!P$7,FALSE)</f>
        <v>2</v>
      </c>
      <c r="P150" s="299">
        <f t="shared" si="78"/>
        <v>5</v>
      </c>
      <c r="Q150" s="299">
        <f t="shared" si="79"/>
        <v>4</v>
      </c>
      <c r="R150" s="300">
        <f t="shared" si="80"/>
        <v>9</v>
      </c>
      <c r="S150" s="9">
        <f>VLOOKUP($E150,'ALL-GTK-SD-SMP-SMA-SMK-SLB'!$F$14:$CG$713,'ALL-GTK-SD-SMP-SMA-SMK-SLB'!T$7,FALSE)</f>
        <v>0</v>
      </c>
      <c r="T150" s="9">
        <f>VLOOKUP($E150,'ALL-GTK-SD-SMP-SMA-SMK-SLB'!$F$14:$CG$713,'ALL-GTK-SD-SMP-SMA-SMK-SLB'!U$7,FALSE)</f>
        <v>0</v>
      </c>
      <c r="U150" s="9">
        <f>VLOOKUP($E150,'ALL-GTK-SD-SMP-SMA-SMK-SLB'!$F$14:$CG$713,'ALL-GTK-SD-SMP-SMA-SMK-SLB'!V$7,FALSE)</f>
        <v>0</v>
      </c>
      <c r="V150" s="9">
        <f>VLOOKUP($E150,'ALL-GTK-SD-SMP-SMA-SMK-SLB'!$F$14:$CG$713,'ALL-GTK-SD-SMP-SMA-SMK-SLB'!W$7,FALSE)</f>
        <v>1</v>
      </c>
      <c r="W150" s="9">
        <f>VLOOKUP($E150,'ALL-GTK-SD-SMP-SMA-SMK-SLB'!$F$14:$CG$713,'ALL-GTK-SD-SMP-SMA-SMK-SLB'!X$7,FALSE)</f>
        <v>3</v>
      </c>
      <c r="X150" s="9">
        <f>VLOOKUP($E150,'ALL-GTK-SD-SMP-SMA-SMK-SLB'!$F$14:$CG$713,'ALL-GTK-SD-SMP-SMA-SMK-SLB'!Y$7,FALSE)</f>
        <v>3</v>
      </c>
      <c r="Y150" s="299">
        <f t="shared" si="81"/>
        <v>3</v>
      </c>
      <c r="Z150" s="299">
        <f t="shared" si="82"/>
        <v>4</v>
      </c>
      <c r="AA150" s="10">
        <f t="shared" si="83"/>
        <v>7</v>
      </c>
      <c r="AB150" s="44">
        <f t="shared" si="84"/>
        <v>8</v>
      </c>
      <c r="AC150" s="44">
        <f t="shared" si="85"/>
        <v>8</v>
      </c>
      <c r="AD150" s="11">
        <f t="shared" si="86"/>
        <v>16</v>
      </c>
      <c r="AE150" s="9">
        <f>VLOOKUP($E150,'ALL-GTK-SD-SMP-SMA-SMK-SLB'!$F$14:$CG$713,'ALL-GTK-SD-SMP-SMA-SMK-SLB'!AF$7,FALSE)</f>
        <v>3</v>
      </c>
      <c r="AF150" s="9">
        <f>VLOOKUP($E150,'ALL-GTK-SD-SMP-SMA-SMK-SLB'!$F$14:$CG$713,'ALL-GTK-SD-SMP-SMA-SMK-SLB'!AG$7,FALSE)</f>
        <v>6</v>
      </c>
      <c r="AG150" s="10">
        <f t="shared" si="87"/>
        <v>9</v>
      </c>
      <c r="AH150" s="9">
        <f>VLOOKUP($E150,'ALL-GTK-SD-SMP-SMA-SMK-SLB'!$F$14:$CG$713,'ALL-GTK-SD-SMP-SMA-SMK-SLB'!AI$7,FALSE)</f>
        <v>5</v>
      </c>
      <c r="AI150" s="9">
        <f>VLOOKUP($E150,'ALL-GTK-SD-SMP-SMA-SMK-SLB'!$F$14:$CG$713,'ALL-GTK-SD-SMP-SMA-SMK-SLB'!AJ$7,FALSE)</f>
        <v>2</v>
      </c>
      <c r="AJ150" s="10">
        <f t="shared" si="88"/>
        <v>7</v>
      </c>
      <c r="AK150" s="44">
        <f t="shared" si="89"/>
        <v>8</v>
      </c>
      <c r="AL150" s="44">
        <f t="shared" si="90"/>
        <v>8</v>
      </c>
      <c r="AM150" s="11">
        <f t="shared" si="91"/>
        <v>16</v>
      </c>
      <c r="AN150" s="299">
        <f>VLOOKUP($E150,'ALL-GTK-SD-SMP-SMA-SMK-SLB'!$F$14:$CG$713,'ALL-GTK-SD-SMP-SMA-SMK-SLB'!AO$7,FALSE)</f>
        <v>0</v>
      </c>
      <c r="AO150" s="299">
        <f>VLOOKUP($E150,'ALL-GTK-SD-SMP-SMA-SMK-SLB'!$F$14:$CG$713,'ALL-GTK-SD-SMP-SMA-SMK-SLB'!AP$7,FALSE)</f>
        <v>0</v>
      </c>
      <c r="AP150" s="9">
        <f>VLOOKUP($E150,'ALL-GTK-SD-SMP-SMA-SMK-SLB'!$F$14:$CG$713,'ALL-GTK-SD-SMP-SMA-SMK-SLB'!AQ$7,FALSE)</f>
        <v>0</v>
      </c>
      <c r="AQ150" s="9">
        <f>VLOOKUP($E150,'ALL-GTK-SD-SMP-SMA-SMK-SLB'!$F$14:$CG$713,'ALL-GTK-SD-SMP-SMA-SMK-SLB'!AR$7,FALSE)</f>
        <v>0</v>
      </c>
      <c r="AR150" s="9">
        <f>VLOOKUP($E150,'ALL-GTK-SD-SMP-SMA-SMK-SLB'!$F$14:$CG$713,'ALL-GTK-SD-SMP-SMA-SMK-SLB'!AS$7,FALSE)</f>
        <v>1</v>
      </c>
      <c r="AS150" s="9">
        <f>VLOOKUP($E150,'ALL-GTK-SD-SMP-SMA-SMK-SLB'!$F$14:$CG$713,'ALL-GTK-SD-SMP-SMA-SMK-SLB'!AT$7,FALSE)</f>
        <v>0</v>
      </c>
      <c r="AT150" s="9">
        <f>VLOOKUP($E150,'ALL-GTK-SD-SMP-SMA-SMK-SLB'!$F$14:$CG$713,'ALL-GTK-SD-SMP-SMA-SMK-SLB'!AU$7,FALSE)</f>
        <v>0</v>
      </c>
      <c r="AU150" s="9">
        <f>VLOOKUP($E150,'ALL-GTK-SD-SMP-SMA-SMK-SLB'!$F$14:$CG$713,'ALL-GTK-SD-SMP-SMA-SMK-SLB'!AV$7,FALSE)</f>
        <v>0</v>
      </c>
      <c r="AV150" s="9">
        <f>VLOOKUP($E150,'ALL-GTK-SD-SMP-SMA-SMK-SLB'!$F$14:$CG$713,'ALL-GTK-SD-SMP-SMA-SMK-SLB'!AW$7,FALSE)</f>
        <v>0</v>
      </c>
      <c r="AW150" s="9">
        <f>VLOOKUP($E150,'ALL-GTK-SD-SMP-SMA-SMK-SLB'!$F$14:$CG$713,'ALL-GTK-SD-SMP-SMA-SMK-SLB'!AX$7,FALSE)</f>
        <v>0</v>
      </c>
      <c r="AX150" s="9">
        <f>VLOOKUP($E150,'ALL-GTK-SD-SMP-SMA-SMK-SLB'!$F$14:$CG$713,'ALL-GTK-SD-SMP-SMA-SMK-SLB'!AY$7,FALSE)</f>
        <v>7</v>
      </c>
      <c r="AY150" s="9">
        <f>VLOOKUP($E150,'ALL-GTK-SD-SMP-SMA-SMK-SLB'!$F$14:$CG$713,'ALL-GTK-SD-SMP-SMA-SMK-SLB'!AZ$7,FALSE)</f>
        <v>8</v>
      </c>
      <c r="AZ150" s="9">
        <f>VLOOKUP($E150,'ALL-GTK-SD-SMP-SMA-SMK-SLB'!$F$14:$CG$713,'ALL-GTK-SD-SMP-SMA-SMK-SLB'!BA$7,FALSE)</f>
        <v>0</v>
      </c>
      <c r="BA150" s="9">
        <f>VLOOKUP($E150,'ALL-GTK-SD-SMP-SMA-SMK-SLB'!$F$14:$CG$713,'ALL-GTK-SD-SMP-SMA-SMK-SLB'!BB$7,FALSE)</f>
        <v>0</v>
      </c>
      <c r="BB150" s="9">
        <f>VLOOKUP($E150,'ALL-GTK-SD-SMP-SMA-SMK-SLB'!$F$14:$CG$713,'ALL-GTK-SD-SMP-SMA-SMK-SLB'!BC$7,FALSE)</f>
        <v>0</v>
      </c>
      <c r="BC150" s="9">
        <f>VLOOKUP($E150,'ALL-GTK-SD-SMP-SMA-SMK-SLB'!$F$14:$CG$713,'ALL-GTK-SD-SMP-SMA-SMK-SLB'!BD$7,FALSE)</f>
        <v>0</v>
      </c>
      <c r="BD150" s="310">
        <f t="shared" si="92"/>
        <v>1</v>
      </c>
      <c r="BE150" s="310">
        <f t="shared" si="93"/>
        <v>0</v>
      </c>
      <c r="BF150" s="10">
        <f t="shared" si="94"/>
        <v>1</v>
      </c>
      <c r="BG150" s="311">
        <f t="shared" si="95"/>
        <v>7</v>
      </c>
      <c r="BH150" s="311">
        <f t="shared" si="96"/>
        <v>8</v>
      </c>
      <c r="BI150" s="10">
        <f t="shared" si="97"/>
        <v>15</v>
      </c>
      <c r="BJ150" s="44">
        <f t="shared" si="98"/>
        <v>8</v>
      </c>
      <c r="BK150" s="44">
        <f t="shared" si="99"/>
        <v>8</v>
      </c>
      <c r="BL150" s="11">
        <f t="shared" si="100"/>
        <v>16</v>
      </c>
      <c r="BM150" s="9">
        <f>VLOOKUP($E150,'ALL-GTK-SD-SMP-SMA-SMK-SLB'!$F$14:$CG$713,'ALL-GTK-SD-SMP-SMA-SMK-SLB'!BN$7,FALSE)</f>
        <v>0</v>
      </c>
      <c r="BN150" s="9">
        <f>VLOOKUP($E150,'ALL-GTK-SD-SMP-SMA-SMK-SLB'!$F$14:$CG$713,'ALL-GTK-SD-SMP-SMA-SMK-SLB'!BO$7,FALSE)</f>
        <v>0</v>
      </c>
      <c r="BO150" s="9">
        <f>VLOOKUP($E150,'ALL-GTK-SD-SMP-SMA-SMK-SLB'!$F$14:$CG$713,'ALL-GTK-SD-SMP-SMA-SMK-SLB'!BP$7,FALSE)</f>
        <v>0</v>
      </c>
      <c r="BP150" s="9">
        <f>VLOOKUP($E150,'ALL-GTK-SD-SMP-SMA-SMK-SLB'!$F$14:$CG$713,'ALL-GTK-SD-SMP-SMA-SMK-SLB'!BQ$7,FALSE)</f>
        <v>0</v>
      </c>
      <c r="BQ150" s="9">
        <f>VLOOKUP($E150,'ALL-GTK-SD-SMP-SMA-SMK-SLB'!$F$14:$CG$713,'ALL-GTK-SD-SMP-SMA-SMK-SLB'!BR$7,FALSE)</f>
        <v>0</v>
      </c>
      <c r="BR150" s="9">
        <f>VLOOKUP($E150,'ALL-GTK-SD-SMP-SMA-SMK-SLB'!$F$14:$CG$713,'ALL-GTK-SD-SMP-SMA-SMK-SLB'!BS$7,FALSE)</f>
        <v>0</v>
      </c>
      <c r="BS150" s="9">
        <f>VLOOKUP($E150,'ALL-GTK-SD-SMP-SMA-SMK-SLB'!$F$14:$CG$713,'ALL-GTK-SD-SMP-SMA-SMK-SLB'!BT$7,FALSE)</f>
        <v>0</v>
      </c>
      <c r="BT150" s="9">
        <f>VLOOKUP($E150,'ALL-GTK-SD-SMP-SMA-SMK-SLB'!$F$14:$CG$713,'ALL-GTK-SD-SMP-SMA-SMK-SLB'!BU$7,FALSE)</f>
        <v>0</v>
      </c>
      <c r="BU150" s="299">
        <f t="shared" si="101"/>
        <v>0</v>
      </c>
      <c r="BV150" s="299">
        <f t="shared" si="102"/>
        <v>0</v>
      </c>
      <c r="BW150" s="44">
        <f t="shared" si="103"/>
        <v>0</v>
      </c>
      <c r="BX150" s="44">
        <f t="shared" si="104"/>
        <v>0</v>
      </c>
      <c r="BY150" s="11">
        <f t="shared" si="105"/>
        <v>0</v>
      </c>
      <c r="BZ150" s="14">
        <f t="shared" si="106"/>
        <v>8</v>
      </c>
      <c r="CA150" s="14">
        <f t="shared" si="107"/>
        <v>8</v>
      </c>
      <c r="CB150" s="13">
        <f t="shared" si="108"/>
        <v>0</v>
      </c>
      <c r="CC150" s="13">
        <f t="shared" si="109"/>
        <v>0</v>
      </c>
      <c r="CD150" s="312">
        <f t="shared" si="110"/>
        <v>8</v>
      </c>
      <c r="CE150" s="312">
        <f t="shared" si="111"/>
        <v>8</v>
      </c>
      <c r="CF150" s="313">
        <f t="shared" si="112"/>
        <v>16</v>
      </c>
      <c r="CG150" s="302" t="str">
        <f t="shared" si="113"/>
        <v>OK</v>
      </c>
    </row>
    <row r="151" spans="1:85" ht="14.25" x14ac:dyDescent="0.25">
      <c r="A151" s="6">
        <v>139</v>
      </c>
      <c r="B151" s="495">
        <v>139</v>
      </c>
      <c r="C151" s="495" t="s">
        <v>6</v>
      </c>
      <c r="D151" s="496" t="s">
        <v>28</v>
      </c>
      <c r="E151" s="626">
        <v>20319137</v>
      </c>
      <c r="F151" s="627" t="s">
        <v>406</v>
      </c>
      <c r="G151" s="624" t="s">
        <v>52</v>
      </c>
      <c r="H151" s="9">
        <f>VLOOKUP($E151,'ALL-GTK-SD-SMP-SMA-SMK-SLB'!$F$14:$CG$713,'ALL-GTK-SD-SMP-SMA-SMK-SLB'!I$7,FALSE)</f>
        <v>0</v>
      </c>
      <c r="I151" s="9">
        <f>VLOOKUP($E151,'ALL-GTK-SD-SMP-SMA-SMK-SLB'!$F$14:$CG$713,'ALL-GTK-SD-SMP-SMA-SMK-SLB'!J$7,FALSE)</f>
        <v>1</v>
      </c>
      <c r="J151" s="9">
        <f>VLOOKUP($E151,'ALL-GTK-SD-SMP-SMA-SMK-SLB'!$F$14:$CG$713,'ALL-GTK-SD-SMP-SMA-SMK-SLB'!K$7,FALSE)</f>
        <v>0</v>
      </c>
      <c r="K151" s="9">
        <f>VLOOKUP($E151,'ALL-GTK-SD-SMP-SMA-SMK-SLB'!$F$14:$CG$713,'ALL-GTK-SD-SMP-SMA-SMK-SLB'!L$7,FALSE)</f>
        <v>0</v>
      </c>
      <c r="L151" s="9">
        <f>VLOOKUP($E151,'ALL-GTK-SD-SMP-SMA-SMK-SLB'!$F$14:$CG$713,'ALL-GTK-SD-SMP-SMA-SMK-SLB'!M$7,FALSE)</f>
        <v>0</v>
      </c>
      <c r="M151" s="9">
        <f>VLOOKUP($E151,'ALL-GTK-SD-SMP-SMA-SMK-SLB'!$F$14:$CG$713,'ALL-GTK-SD-SMP-SMA-SMK-SLB'!N$7,FALSE)</f>
        <v>1</v>
      </c>
      <c r="N151" s="9">
        <f>VLOOKUP($E151,'ALL-GTK-SD-SMP-SMA-SMK-SLB'!$F$14:$CG$713,'ALL-GTK-SD-SMP-SMA-SMK-SLB'!O$7,FALSE)</f>
        <v>2</v>
      </c>
      <c r="O151" s="9">
        <f>VLOOKUP($E151,'ALL-GTK-SD-SMP-SMA-SMK-SLB'!$F$14:$CG$713,'ALL-GTK-SD-SMP-SMA-SMK-SLB'!P$7,FALSE)</f>
        <v>2</v>
      </c>
      <c r="P151" s="299">
        <f t="shared" si="78"/>
        <v>2</v>
      </c>
      <c r="Q151" s="299">
        <f t="shared" si="79"/>
        <v>4</v>
      </c>
      <c r="R151" s="300">
        <f t="shared" si="80"/>
        <v>6</v>
      </c>
      <c r="S151" s="9">
        <f>VLOOKUP($E151,'ALL-GTK-SD-SMP-SMA-SMK-SLB'!$F$14:$CG$713,'ALL-GTK-SD-SMP-SMA-SMK-SLB'!T$7,FALSE)</f>
        <v>0</v>
      </c>
      <c r="T151" s="9">
        <f>VLOOKUP($E151,'ALL-GTK-SD-SMP-SMA-SMK-SLB'!$F$14:$CG$713,'ALL-GTK-SD-SMP-SMA-SMK-SLB'!U$7,FALSE)</f>
        <v>0</v>
      </c>
      <c r="U151" s="9">
        <f>VLOOKUP($E151,'ALL-GTK-SD-SMP-SMA-SMK-SLB'!$F$14:$CG$713,'ALL-GTK-SD-SMP-SMA-SMK-SLB'!V$7,FALSE)</f>
        <v>1</v>
      </c>
      <c r="V151" s="9">
        <f>VLOOKUP($E151,'ALL-GTK-SD-SMP-SMA-SMK-SLB'!$F$14:$CG$713,'ALL-GTK-SD-SMP-SMA-SMK-SLB'!W$7,FALSE)</f>
        <v>1</v>
      </c>
      <c r="W151" s="9">
        <f>VLOOKUP($E151,'ALL-GTK-SD-SMP-SMA-SMK-SLB'!$F$14:$CG$713,'ALL-GTK-SD-SMP-SMA-SMK-SLB'!X$7,FALSE)</f>
        <v>0</v>
      </c>
      <c r="X151" s="9">
        <f>VLOOKUP($E151,'ALL-GTK-SD-SMP-SMA-SMK-SLB'!$F$14:$CG$713,'ALL-GTK-SD-SMP-SMA-SMK-SLB'!Y$7,FALSE)</f>
        <v>0</v>
      </c>
      <c r="Y151" s="299">
        <f t="shared" si="81"/>
        <v>1</v>
      </c>
      <c r="Z151" s="299">
        <f t="shared" si="82"/>
        <v>1</v>
      </c>
      <c r="AA151" s="10">
        <f t="shared" si="83"/>
        <v>2</v>
      </c>
      <c r="AB151" s="44">
        <f t="shared" si="84"/>
        <v>3</v>
      </c>
      <c r="AC151" s="44">
        <f t="shared" si="85"/>
        <v>5</v>
      </c>
      <c r="AD151" s="11">
        <f t="shared" si="86"/>
        <v>8</v>
      </c>
      <c r="AE151" s="9">
        <f>VLOOKUP($E151,'ALL-GTK-SD-SMP-SMA-SMK-SLB'!$F$14:$CG$713,'ALL-GTK-SD-SMP-SMA-SMK-SLB'!AF$7,FALSE)</f>
        <v>0</v>
      </c>
      <c r="AF151" s="9">
        <f>VLOOKUP($E151,'ALL-GTK-SD-SMP-SMA-SMK-SLB'!$F$14:$CG$713,'ALL-GTK-SD-SMP-SMA-SMK-SLB'!AG$7,FALSE)</f>
        <v>3</v>
      </c>
      <c r="AG151" s="10">
        <f t="shared" si="87"/>
        <v>3</v>
      </c>
      <c r="AH151" s="9">
        <f>VLOOKUP($E151,'ALL-GTK-SD-SMP-SMA-SMK-SLB'!$F$14:$CG$713,'ALL-GTK-SD-SMP-SMA-SMK-SLB'!AI$7,FALSE)</f>
        <v>3</v>
      </c>
      <c r="AI151" s="9">
        <f>VLOOKUP($E151,'ALL-GTK-SD-SMP-SMA-SMK-SLB'!$F$14:$CG$713,'ALL-GTK-SD-SMP-SMA-SMK-SLB'!AJ$7,FALSE)</f>
        <v>2</v>
      </c>
      <c r="AJ151" s="10">
        <f t="shared" si="88"/>
        <v>5</v>
      </c>
      <c r="AK151" s="44">
        <f t="shared" si="89"/>
        <v>3</v>
      </c>
      <c r="AL151" s="44">
        <f t="shared" si="90"/>
        <v>5</v>
      </c>
      <c r="AM151" s="11">
        <f t="shared" si="91"/>
        <v>8</v>
      </c>
      <c r="AN151" s="299">
        <f>VLOOKUP($E151,'ALL-GTK-SD-SMP-SMA-SMK-SLB'!$F$14:$CG$713,'ALL-GTK-SD-SMP-SMA-SMK-SLB'!AO$7,FALSE)</f>
        <v>0</v>
      </c>
      <c r="AO151" s="299">
        <f>VLOOKUP($E151,'ALL-GTK-SD-SMP-SMA-SMK-SLB'!$F$14:$CG$713,'ALL-GTK-SD-SMP-SMA-SMK-SLB'!AP$7,FALSE)</f>
        <v>0</v>
      </c>
      <c r="AP151" s="9">
        <f>VLOOKUP($E151,'ALL-GTK-SD-SMP-SMA-SMK-SLB'!$F$14:$CG$713,'ALL-GTK-SD-SMP-SMA-SMK-SLB'!AQ$7,FALSE)</f>
        <v>0</v>
      </c>
      <c r="AQ151" s="9">
        <f>VLOOKUP($E151,'ALL-GTK-SD-SMP-SMA-SMK-SLB'!$F$14:$CG$713,'ALL-GTK-SD-SMP-SMA-SMK-SLB'!AR$7,FALSE)</f>
        <v>0</v>
      </c>
      <c r="AR151" s="9">
        <f>VLOOKUP($E151,'ALL-GTK-SD-SMP-SMA-SMK-SLB'!$F$14:$CG$713,'ALL-GTK-SD-SMP-SMA-SMK-SLB'!AS$7,FALSE)</f>
        <v>0</v>
      </c>
      <c r="AS151" s="9">
        <f>VLOOKUP($E151,'ALL-GTK-SD-SMP-SMA-SMK-SLB'!$F$14:$CG$713,'ALL-GTK-SD-SMP-SMA-SMK-SLB'!AT$7,FALSE)</f>
        <v>0</v>
      </c>
      <c r="AT151" s="9">
        <f>VLOOKUP($E151,'ALL-GTK-SD-SMP-SMA-SMK-SLB'!$F$14:$CG$713,'ALL-GTK-SD-SMP-SMA-SMK-SLB'!AU$7,FALSE)</f>
        <v>0</v>
      </c>
      <c r="AU151" s="9">
        <f>VLOOKUP($E151,'ALL-GTK-SD-SMP-SMA-SMK-SLB'!$F$14:$CG$713,'ALL-GTK-SD-SMP-SMA-SMK-SLB'!AV$7,FALSE)</f>
        <v>0</v>
      </c>
      <c r="AV151" s="9">
        <f>VLOOKUP($E151,'ALL-GTK-SD-SMP-SMA-SMK-SLB'!$F$14:$CG$713,'ALL-GTK-SD-SMP-SMA-SMK-SLB'!AW$7,FALSE)</f>
        <v>0</v>
      </c>
      <c r="AW151" s="9">
        <f>VLOOKUP($E151,'ALL-GTK-SD-SMP-SMA-SMK-SLB'!$F$14:$CG$713,'ALL-GTK-SD-SMP-SMA-SMK-SLB'!AX$7,FALSE)</f>
        <v>0</v>
      </c>
      <c r="AX151" s="9">
        <f>VLOOKUP($E151,'ALL-GTK-SD-SMP-SMA-SMK-SLB'!$F$14:$CG$713,'ALL-GTK-SD-SMP-SMA-SMK-SLB'!AY$7,FALSE)</f>
        <v>3</v>
      </c>
      <c r="AY151" s="9">
        <f>VLOOKUP($E151,'ALL-GTK-SD-SMP-SMA-SMK-SLB'!$F$14:$CG$713,'ALL-GTK-SD-SMP-SMA-SMK-SLB'!AZ$7,FALSE)</f>
        <v>5</v>
      </c>
      <c r="AZ151" s="9">
        <f>VLOOKUP($E151,'ALL-GTK-SD-SMP-SMA-SMK-SLB'!$F$14:$CG$713,'ALL-GTK-SD-SMP-SMA-SMK-SLB'!BA$7,FALSE)</f>
        <v>0</v>
      </c>
      <c r="BA151" s="9">
        <f>VLOOKUP($E151,'ALL-GTK-SD-SMP-SMA-SMK-SLB'!$F$14:$CG$713,'ALL-GTK-SD-SMP-SMA-SMK-SLB'!BB$7,FALSE)</f>
        <v>0</v>
      </c>
      <c r="BB151" s="9">
        <f>VLOOKUP($E151,'ALL-GTK-SD-SMP-SMA-SMK-SLB'!$F$14:$CG$713,'ALL-GTK-SD-SMP-SMA-SMK-SLB'!BC$7,FALSE)</f>
        <v>0</v>
      </c>
      <c r="BC151" s="9">
        <f>VLOOKUP($E151,'ALL-GTK-SD-SMP-SMA-SMK-SLB'!$F$14:$CG$713,'ALL-GTK-SD-SMP-SMA-SMK-SLB'!BD$7,FALSE)</f>
        <v>0</v>
      </c>
      <c r="BD151" s="310">
        <f t="shared" si="92"/>
        <v>0</v>
      </c>
      <c r="BE151" s="310">
        <f t="shared" si="93"/>
        <v>0</v>
      </c>
      <c r="BF151" s="10">
        <f t="shared" si="94"/>
        <v>0</v>
      </c>
      <c r="BG151" s="311">
        <f t="shared" si="95"/>
        <v>3</v>
      </c>
      <c r="BH151" s="311">
        <f t="shared" si="96"/>
        <v>5</v>
      </c>
      <c r="BI151" s="10">
        <f t="shared" si="97"/>
        <v>8</v>
      </c>
      <c r="BJ151" s="44">
        <f t="shared" si="98"/>
        <v>3</v>
      </c>
      <c r="BK151" s="44">
        <f t="shared" si="99"/>
        <v>5</v>
      </c>
      <c r="BL151" s="11">
        <f t="shared" si="100"/>
        <v>8</v>
      </c>
      <c r="BM151" s="9">
        <f>VLOOKUP($E151,'ALL-GTK-SD-SMP-SMA-SMK-SLB'!$F$14:$CG$713,'ALL-GTK-SD-SMP-SMA-SMK-SLB'!BN$7,FALSE)</f>
        <v>0</v>
      </c>
      <c r="BN151" s="9">
        <f>VLOOKUP($E151,'ALL-GTK-SD-SMP-SMA-SMK-SLB'!$F$14:$CG$713,'ALL-GTK-SD-SMP-SMA-SMK-SLB'!BO$7,FALSE)</f>
        <v>0</v>
      </c>
      <c r="BO151" s="9">
        <f>VLOOKUP($E151,'ALL-GTK-SD-SMP-SMA-SMK-SLB'!$F$14:$CG$713,'ALL-GTK-SD-SMP-SMA-SMK-SLB'!BP$7,FALSE)</f>
        <v>0</v>
      </c>
      <c r="BP151" s="9">
        <f>VLOOKUP($E151,'ALL-GTK-SD-SMP-SMA-SMK-SLB'!$F$14:$CG$713,'ALL-GTK-SD-SMP-SMA-SMK-SLB'!BQ$7,FALSE)</f>
        <v>0</v>
      </c>
      <c r="BQ151" s="9">
        <f>VLOOKUP($E151,'ALL-GTK-SD-SMP-SMA-SMK-SLB'!$F$14:$CG$713,'ALL-GTK-SD-SMP-SMA-SMK-SLB'!BR$7,FALSE)</f>
        <v>0</v>
      </c>
      <c r="BR151" s="9">
        <f>VLOOKUP($E151,'ALL-GTK-SD-SMP-SMA-SMK-SLB'!$F$14:$CG$713,'ALL-GTK-SD-SMP-SMA-SMK-SLB'!BS$7,FALSE)</f>
        <v>0</v>
      </c>
      <c r="BS151" s="9">
        <f>VLOOKUP($E151,'ALL-GTK-SD-SMP-SMA-SMK-SLB'!$F$14:$CG$713,'ALL-GTK-SD-SMP-SMA-SMK-SLB'!BT$7,FALSE)</f>
        <v>0</v>
      </c>
      <c r="BT151" s="9">
        <f>VLOOKUP($E151,'ALL-GTK-SD-SMP-SMA-SMK-SLB'!$F$14:$CG$713,'ALL-GTK-SD-SMP-SMA-SMK-SLB'!BU$7,FALSE)</f>
        <v>0</v>
      </c>
      <c r="BU151" s="299">
        <f t="shared" si="101"/>
        <v>0</v>
      </c>
      <c r="BV151" s="299">
        <f t="shared" si="102"/>
        <v>0</v>
      </c>
      <c r="BW151" s="44">
        <f t="shared" si="103"/>
        <v>0</v>
      </c>
      <c r="BX151" s="44">
        <f t="shared" si="104"/>
        <v>0</v>
      </c>
      <c r="BY151" s="11">
        <f t="shared" si="105"/>
        <v>0</v>
      </c>
      <c r="BZ151" s="14">
        <f t="shared" si="106"/>
        <v>3</v>
      </c>
      <c r="CA151" s="14">
        <f t="shared" si="107"/>
        <v>5</v>
      </c>
      <c r="CB151" s="13">
        <f t="shared" si="108"/>
        <v>0</v>
      </c>
      <c r="CC151" s="13">
        <f t="shared" si="109"/>
        <v>0</v>
      </c>
      <c r="CD151" s="312">
        <f t="shared" si="110"/>
        <v>3</v>
      </c>
      <c r="CE151" s="312">
        <f t="shared" si="111"/>
        <v>5</v>
      </c>
      <c r="CF151" s="313">
        <f t="shared" si="112"/>
        <v>8</v>
      </c>
      <c r="CG151" s="302" t="str">
        <f t="shared" si="113"/>
        <v>OK</v>
      </c>
    </row>
    <row r="152" spans="1:85" ht="14.25" x14ac:dyDescent="0.25">
      <c r="A152" s="6">
        <v>140</v>
      </c>
      <c r="B152" s="495">
        <v>140</v>
      </c>
      <c r="C152" s="495" t="s">
        <v>6</v>
      </c>
      <c r="D152" s="496" t="s">
        <v>28</v>
      </c>
      <c r="E152" s="626">
        <v>20319136</v>
      </c>
      <c r="F152" s="627" t="s">
        <v>407</v>
      </c>
      <c r="G152" s="624" t="s">
        <v>52</v>
      </c>
      <c r="H152" s="9">
        <f>VLOOKUP($E152,'ALL-GTK-SD-SMP-SMA-SMK-SLB'!$F$14:$CG$713,'ALL-GTK-SD-SMP-SMA-SMK-SLB'!I$7,FALSE)</f>
        <v>0</v>
      </c>
      <c r="I152" s="9">
        <f>VLOOKUP($E152,'ALL-GTK-SD-SMP-SMA-SMK-SLB'!$F$14:$CG$713,'ALL-GTK-SD-SMP-SMA-SMK-SLB'!J$7,FALSE)</f>
        <v>0</v>
      </c>
      <c r="J152" s="9">
        <f>VLOOKUP($E152,'ALL-GTK-SD-SMP-SMA-SMK-SLB'!$F$14:$CG$713,'ALL-GTK-SD-SMP-SMA-SMK-SLB'!K$7,FALSE)</f>
        <v>0</v>
      </c>
      <c r="K152" s="9">
        <f>VLOOKUP($E152,'ALL-GTK-SD-SMP-SMA-SMK-SLB'!$F$14:$CG$713,'ALL-GTK-SD-SMP-SMA-SMK-SLB'!L$7,FALSE)</f>
        <v>0</v>
      </c>
      <c r="L152" s="9">
        <f>VLOOKUP($E152,'ALL-GTK-SD-SMP-SMA-SMK-SLB'!$F$14:$CG$713,'ALL-GTK-SD-SMP-SMA-SMK-SLB'!M$7,FALSE)</f>
        <v>1</v>
      </c>
      <c r="M152" s="9">
        <f>VLOOKUP($E152,'ALL-GTK-SD-SMP-SMA-SMK-SLB'!$F$14:$CG$713,'ALL-GTK-SD-SMP-SMA-SMK-SLB'!N$7,FALSE)</f>
        <v>2</v>
      </c>
      <c r="N152" s="9">
        <f>VLOOKUP($E152,'ALL-GTK-SD-SMP-SMA-SMK-SLB'!$F$14:$CG$713,'ALL-GTK-SD-SMP-SMA-SMK-SLB'!O$7,FALSE)</f>
        <v>0</v>
      </c>
      <c r="O152" s="9">
        <f>VLOOKUP($E152,'ALL-GTK-SD-SMP-SMA-SMK-SLB'!$F$14:$CG$713,'ALL-GTK-SD-SMP-SMA-SMK-SLB'!P$7,FALSE)</f>
        <v>2</v>
      </c>
      <c r="P152" s="299">
        <f t="shared" si="78"/>
        <v>1</v>
      </c>
      <c r="Q152" s="299">
        <f t="shared" si="79"/>
        <v>4</v>
      </c>
      <c r="R152" s="300">
        <f t="shared" si="80"/>
        <v>5</v>
      </c>
      <c r="S152" s="9">
        <f>VLOOKUP($E152,'ALL-GTK-SD-SMP-SMA-SMK-SLB'!$F$14:$CG$713,'ALL-GTK-SD-SMP-SMA-SMK-SLB'!T$7,FALSE)</f>
        <v>0</v>
      </c>
      <c r="T152" s="9">
        <f>VLOOKUP($E152,'ALL-GTK-SD-SMP-SMA-SMK-SLB'!$F$14:$CG$713,'ALL-GTK-SD-SMP-SMA-SMK-SLB'!U$7,FALSE)</f>
        <v>0</v>
      </c>
      <c r="U152" s="9">
        <f>VLOOKUP($E152,'ALL-GTK-SD-SMP-SMA-SMK-SLB'!$F$14:$CG$713,'ALL-GTK-SD-SMP-SMA-SMK-SLB'!V$7,FALSE)</f>
        <v>1</v>
      </c>
      <c r="V152" s="9">
        <f>VLOOKUP($E152,'ALL-GTK-SD-SMP-SMA-SMK-SLB'!$F$14:$CG$713,'ALL-GTK-SD-SMP-SMA-SMK-SLB'!W$7,FALSE)</f>
        <v>0</v>
      </c>
      <c r="W152" s="9">
        <f>VLOOKUP($E152,'ALL-GTK-SD-SMP-SMA-SMK-SLB'!$F$14:$CG$713,'ALL-GTK-SD-SMP-SMA-SMK-SLB'!X$7,FALSE)</f>
        <v>0</v>
      </c>
      <c r="X152" s="9">
        <f>VLOOKUP($E152,'ALL-GTK-SD-SMP-SMA-SMK-SLB'!$F$14:$CG$713,'ALL-GTK-SD-SMP-SMA-SMK-SLB'!Y$7,FALSE)</f>
        <v>1</v>
      </c>
      <c r="Y152" s="299">
        <f t="shared" si="81"/>
        <v>1</v>
      </c>
      <c r="Z152" s="299">
        <f t="shared" si="82"/>
        <v>1</v>
      </c>
      <c r="AA152" s="10">
        <f t="shared" si="83"/>
        <v>2</v>
      </c>
      <c r="AB152" s="44">
        <f t="shared" si="84"/>
        <v>2</v>
      </c>
      <c r="AC152" s="44">
        <f t="shared" si="85"/>
        <v>5</v>
      </c>
      <c r="AD152" s="11">
        <f t="shared" si="86"/>
        <v>7</v>
      </c>
      <c r="AE152" s="9">
        <f>VLOOKUP($E152,'ALL-GTK-SD-SMP-SMA-SMK-SLB'!$F$14:$CG$713,'ALL-GTK-SD-SMP-SMA-SMK-SLB'!AF$7,FALSE)</f>
        <v>1</v>
      </c>
      <c r="AF152" s="9">
        <f>VLOOKUP($E152,'ALL-GTK-SD-SMP-SMA-SMK-SLB'!$F$14:$CG$713,'ALL-GTK-SD-SMP-SMA-SMK-SLB'!AG$7,FALSE)</f>
        <v>2</v>
      </c>
      <c r="AG152" s="10">
        <f t="shared" si="87"/>
        <v>3</v>
      </c>
      <c r="AH152" s="9">
        <f>VLOOKUP($E152,'ALL-GTK-SD-SMP-SMA-SMK-SLB'!$F$14:$CG$713,'ALL-GTK-SD-SMP-SMA-SMK-SLB'!AI$7,FALSE)</f>
        <v>1</v>
      </c>
      <c r="AI152" s="9">
        <f>VLOOKUP($E152,'ALL-GTK-SD-SMP-SMA-SMK-SLB'!$F$14:$CG$713,'ALL-GTK-SD-SMP-SMA-SMK-SLB'!AJ$7,FALSE)</f>
        <v>3</v>
      </c>
      <c r="AJ152" s="10">
        <f t="shared" si="88"/>
        <v>4</v>
      </c>
      <c r="AK152" s="44">
        <f t="shared" si="89"/>
        <v>2</v>
      </c>
      <c r="AL152" s="44">
        <f t="shared" si="90"/>
        <v>5</v>
      </c>
      <c r="AM152" s="11">
        <f t="shared" si="91"/>
        <v>7</v>
      </c>
      <c r="AN152" s="299">
        <f>VLOOKUP($E152,'ALL-GTK-SD-SMP-SMA-SMK-SLB'!$F$14:$CG$713,'ALL-GTK-SD-SMP-SMA-SMK-SLB'!AO$7,FALSE)</f>
        <v>0</v>
      </c>
      <c r="AO152" s="299">
        <f>VLOOKUP($E152,'ALL-GTK-SD-SMP-SMA-SMK-SLB'!$F$14:$CG$713,'ALL-GTK-SD-SMP-SMA-SMK-SLB'!AP$7,FALSE)</f>
        <v>0</v>
      </c>
      <c r="AP152" s="9">
        <f>VLOOKUP($E152,'ALL-GTK-SD-SMP-SMA-SMK-SLB'!$F$14:$CG$713,'ALL-GTK-SD-SMP-SMA-SMK-SLB'!AQ$7,FALSE)</f>
        <v>0</v>
      </c>
      <c r="AQ152" s="9">
        <f>VLOOKUP($E152,'ALL-GTK-SD-SMP-SMA-SMK-SLB'!$F$14:$CG$713,'ALL-GTK-SD-SMP-SMA-SMK-SLB'!AR$7,FALSE)</f>
        <v>0</v>
      </c>
      <c r="AR152" s="9">
        <f>VLOOKUP($E152,'ALL-GTK-SD-SMP-SMA-SMK-SLB'!$F$14:$CG$713,'ALL-GTK-SD-SMP-SMA-SMK-SLB'!AS$7,FALSE)</f>
        <v>0</v>
      </c>
      <c r="AS152" s="9">
        <f>VLOOKUP($E152,'ALL-GTK-SD-SMP-SMA-SMK-SLB'!$F$14:$CG$713,'ALL-GTK-SD-SMP-SMA-SMK-SLB'!AT$7,FALSE)</f>
        <v>0</v>
      </c>
      <c r="AT152" s="9">
        <f>VLOOKUP($E152,'ALL-GTK-SD-SMP-SMA-SMK-SLB'!$F$14:$CG$713,'ALL-GTK-SD-SMP-SMA-SMK-SLB'!AU$7,FALSE)</f>
        <v>0</v>
      </c>
      <c r="AU152" s="9">
        <f>VLOOKUP($E152,'ALL-GTK-SD-SMP-SMA-SMK-SLB'!$F$14:$CG$713,'ALL-GTK-SD-SMP-SMA-SMK-SLB'!AV$7,FALSE)</f>
        <v>0</v>
      </c>
      <c r="AV152" s="9">
        <f>VLOOKUP($E152,'ALL-GTK-SD-SMP-SMA-SMK-SLB'!$F$14:$CG$713,'ALL-GTK-SD-SMP-SMA-SMK-SLB'!AW$7,FALSE)</f>
        <v>0</v>
      </c>
      <c r="AW152" s="9">
        <f>VLOOKUP($E152,'ALL-GTK-SD-SMP-SMA-SMK-SLB'!$F$14:$CG$713,'ALL-GTK-SD-SMP-SMA-SMK-SLB'!AX$7,FALSE)</f>
        <v>0</v>
      </c>
      <c r="AX152" s="9">
        <f>VLOOKUP($E152,'ALL-GTK-SD-SMP-SMA-SMK-SLB'!$F$14:$CG$713,'ALL-GTK-SD-SMP-SMA-SMK-SLB'!AY$7,FALSE)</f>
        <v>2</v>
      </c>
      <c r="AY152" s="9">
        <f>VLOOKUP($E152,'ALL-GTK-SD-SMP-SMA-SMK-SLB'!$F$14:$CG$713,'ALL-GTK-SD-SMP-SMA-SMK-SLB'!AZ$7,FALSE)</f>
        <v>5</v>
      </c>
      <c r="AZ152" s="9">
        <f>VLOOKUP($E152,'ALL-GTK-SD-SMP-SMA-SMK-SLB'!$F$14:$CG$713,'ALL-GTK-SD-SMP-SMA-SMK-SLB'!BA$7,FALSE)</f>
        <v>0</v>
      </c>
      <c r="BA152" s="9">
        <f>VLOOKUP($E152,'ALL-GTK-SD-SMP-SMA-SMK-SLB'!$F$14:$CG$713,'ALL-GTK-SD-SMP-SMA-SMK-SLB'!BB$7,FALSE)</f>
        <v>0</v>
      </c>
      <c r="BB152" s="9">
        <f>VLOOKUP($E152,'ALL-GTK-SD-SMP-SMA-SMK-SLB'!$F$14:$CG$713,'ALL-GTK-SD-SMP-SMA-SMK-SLB'!BC$7,FALSE)</f>
        <v>0</v>
      </c>
      <c r="BC152" s="9">
        <f>VLOOKUP($E152,'ALL-GTK-SD-SMP-SMA-SMK-SLB'!$F$14:$CG$713,'ALL-GTK-SD-SMP-SMA-SMK-SLB'!BD$7,FALSE)</f>
        <v>0</v>
      </c>
      <c r="BD152" s="310">
        <f t="shared" si="92"/>
        <v>0</v>
      </c>
      <c r="BE152" s="310">
        <f t="shared" si="93"/>
        <v>0</v>
      </c>
      <c r="BF152" s="10">
        <f t="shared" si="94"/>
        <v>0</v>
      </c>
      <c r="BG152" s="311">
        <f t="shared" si="95"/>
        <v>2</v>
      </c>
      <c r="BH152" s="311">
        <f t="shared" si="96"/>
        <v>5</v>
      </c>
      <c r="BI152" s="10">
        <f t="shared" si="97"/>
        <v>7</v>
      </c>
      <c r="BJ152" s="44">
        <f t="shared" si="98"/>
        <v>2</v>
      </c>
      <c r="BK152" s="44">
        <f t="shared" si="99"/>
        <v>5</v>
      </c>
      <c r="BL152" s="11">
        <f t="shared" si="100"/>
        <v>7</v>
      </c>
      <c r="BM152" s="9">
        <f>VLOOKUP($E152,'ALL-GTK-SD-SMP-SMA-SMK-SLB'!$F$14:$CG$713,'ALL-GTK-SD-SMP-SMA-SMK-SLB'!BN$7,FALSE)</f>
        <v>0</v>
      </c>
      <c r="BN152" s="9">
        <f>VLOOKUP($E152,'ALL-GTK-SD-SMP-SMA-SMK-SLB'!$F$14:$CG$713,'ALL-GTK-SD-SMP-SMA-SMK-SLB'!BO$7,FALSE)</f>
        <v>0</v>
      </c>
      <c r="BO152" s="9">
        <f>VLOOKUP($E152,'ALL-GTK-SD-SMP-SMA-SMK-SLB'!$F$14:$CG$713,'ALL-GTK-SD-SMP-SMA-SMK-SLB'!BP$7,FALSE)</f>
        <v>0</v>
      </c>
      <c r="BP152" s="9">
        <f>VLOOKUP($E152,'ALL-GTK-SD-SMP-SMA-SMK-SLB'!$F$14:$CG$713,'ALL-GTK-SD-SMP-SMA-SMK-SLB'!BQ$7,FALSE)</f>
        <v>0</v>
      </c>
      <c r="BQ152" s="9">
        <f>VLOOKUP($E152,'ALL-GTK-SD-SMP-SMA-SMK-SLB'!$F$14:$CG$713,'ALL-GTK-SD-SMP-SMA-SMK-SLB'!BR$7,FALSE)</f>
        <v>0</v>
      </c>
      <c r="BR152" s="9">
        <f>VLOOKUP($E152,'ALL-GTK-SD-SMP-SMA-SMK-SLB'!$F$14:$CG$713,'ALL-GTK-SD-SMP-SMA-SMK-SLB'!BS$7,FALSE)</f>
        <v>0</v>
      </c>
      <c r="BS152" s="9">
        <f>VLOOKUP($E152,'ALL-GTK-SD-SMP-SMA-SMK-SLB'!$F$14:$CG$713,'ALL-GTK-SD-SMP-SMA-SMK-SLB'!BT$7,FALSE)</f>
        <v>0</v>
      </c>
      <c r="BT152" s="9">
        <f>VLOOKUP($E152,'ALL-GTK-SD-SMP-SMA-SMK-SLB'!$F$14:$CG$713,'ALL-GTK-SD-SMP-SMA-SMK-SLB'!BU$7,FALSE)</f>
        <v>0</v>
      </c>
      <c r="BU152" s="299">
        <f t="shared" si="101"/>
        <v>0</v>
      </c>
      <c r="BV152" s="299">
        <f t="shared" si="102"/>
        <v>0</v>
      </c>
      <c r="BW152" s="44">
        <f t="shared" si="103"/>
        <v>0</v>
      </c>
      <c r="BX152" s="44">
        <f t="shared" si="104"/>
        <v>0</v>
      </c>
      <c r="BY152" s="11">
        <f t="shared" si="105"/>
        <v>0</v>
      </c>
      <c r="BZ152" s="14">
        <f t="shared" si="106"/>
        <v>2</v>
      </c>
      <c r="CA152" s="14">
        <f t="shared" si="107"/>
        <v>5</v>
      </c>
      <c r="CB152" s="13">
        <f t="shared" si="108"/>
        <v>0</v>
      </c>
      <c r="CC152" s="13">
        <f t="shared" si="109"/>
        <v>0</v>
      </c>
      <c r="CD152" s="312">
        <f t="shared" si="110"/>
        <v>2</v>
      </c>
      <c r="CE152" s="312">
        <f t="shared" si="111"/>
        <v>5</v>
      </c>
      <c r="CF152" s="313">
        <f t="shared" si="112"/>
        <v>7</v>
      </c>
      <c r="CG152" s="302" t="str">
        <f t="shared" si="113"/>
        <v>OK</v>
      </c>
    </row>
    <row r="153" spans="1:85" ht="14.25" x14ac:dyDescent="0.25">
      <c r="A153" s="6">
        <v>141</v>
      </c>
      <c r="B153" s="495">
        <v>141</v>
      </c>
      <c r="C153" s="495" t="s">
        <v>6</v>
      </c>
      <c r="D153" s="496" t="s">
        <v>28</v>
      </c>
      <c r="E153" s="626">
        <v>20340326</v>
      </c>
      <c r="F153" s="627" t="s">
        <v>408</v>
      </c>
      <c r="G153" s="624" t="s">
        <v>52</v>
      </c>
      <c r="H153" s="9">
        <f>VLOOKUP($E153,'ALL-GTK-SD-SMP-SMA-SMK-SLB'!$F$14:$CG$713,'ALL-GTK-SD-SMP-SMA-SMK-SLB'!I$7,FALSE)</f>
        <v>1</v>
      </c>
      <c r="I153" s="9">
        <f>VLOOKUP($E153,'ALL-GTK-SD-SMP-SMA-SMK-SLB'!$F$14:$CG$713,'ALL-GTK-SD-SMP-SMA-SMK-SLB'!J$7,FALSE)</f>
        <v>0</v>
      </c>
      <c r="J153" s="9">
        <f>VLOOKUP($E153,'ALL-GTK-SD-SMP-SMA-SMK-SLB'!$F$14:$CG$713,'ALL-GTK-SD-SMP-SMA-SMK-SLB'!K$7,FALSE)</f>
        <v>0</v>
      </c>
      <c r="K153" s="9">
        <f>VLOOKUP($E153,'ALL-GTK-SD-SMP-SMA-SMK-SLB'!$F$14:$CG$713,'ALL-GTK-SD-SMP-SMA-SMK-SLB'!L$7,FALSE)</f>
        <v>0</v>
      </c>
      <c r="L153" s="9">
        <f>VLOOKUP($E153,'ALL-GTK-SD-SMP-SMA-SMK-SLB'!$F$14:$CG$713,'ALL-GTK-SD-SMP-SMA-SMK-SLB'!M$7,FALSE)</f>
        <v>1</v>
      </c>
      <c r="M153" s="9">
        <f>VLOOKUP($E153,'ALL-GTK-SD-SMP-SMA-SMK-SLB'!$F$14:$CG$713,'ALL-GTK-SD-SMP-SMA-SMK-SLB'!N$7,FALSE)</f>
        <v>1</v>
      </c>
      <c r="N153" s="9">
        <f>VLOOKUP($E153,'ALL-GTK-SD-SMP-SMA-SMK-SLB'!$F$14:$CG$713,'ALL-GTK-SD-SMP-SMA-SMK-SLB'!O$7,FALSE)</f>
        <v>0</v>
      </c>
      <c r="O153" s="9">
        <f>VLOOKUP($E153,'ALL-GTK-SD-SMP-SMA-SMK-SLB'!$F$14:$CG$713,'ALL-GTK-SD-SMP-SMA-SMK-SLB'!P$7,FALSE)</f>
        <v>2</v>
      </c>
      <c r="P153" s="299">
        <f t="shared" si="78"/>
        <v>2</v>
      </c>
      <c r="Q153" s="299">
        <f t="shared" si="79"/>
        <v>3</v>
      </c>
      <c r="R153" s="300">
        <f t="shared" si="80"/>
        <v>5</v>
      </c>
      <c r="S153" s="9">
        <f>VLOOKUP($E153,'ALL-GTK-SD-SMP-SMA-SMK-SLB'!$F$14:$CG$713,'ALL-GTK-SD-SMP-SMA-SMK-SLB'!T$7,FALSE)</f>
        <v>0</v>
      </c>
      <c r="T153" s="9">
        <f>VLOOKUP($E153,'ALL-GTK-SD-SMP-SMA-SMK-SLB'!$F$14:$CG$713,'ALL-GTK-SD-SMP-SMA-SMK-SLB'!U$7,FALSE)</f>
        <v>0</v>
      </c>
      <c r="U153" s="9">
        <f>VLOOKUP($E153,'ALL-GTK-SD-SMP-SMA-SMK-SLB'!$F$14:$CG$713,'ALL-GTK-SD-SMP-SMA-SMK-SLB'!V$7,FALSE)</f>
        <v>1</v>
      </c>
      <c r="V153" s="9">
        <f>VLOOKUP($E153,'ALL-GTK-SD-SMP-SMA-SMK-SLB'!$F$14:$CG$713,'ALL-GTK-SD-SMP-SMA-SMK-SLB'!W$7,FALSE)</f>
        <v>0</v>
      </c>
      <c r="W153" s="9">
        <f>VLOOKUP($E153,'ALL-GTK-SD-SMP-SMA-SMK-SLB'!$F$14:$CG$713,'ALL-GTK-SD-SMP-SMA-SMK-SLB'!X$7,FALSE)</f>
        <v>0</v>
      </c>
      <c r="X153" s="9">
        <f>VLOOKUP($E153,'ALL-GTK-SD-SMP-SMA-SMK-SLB'!$F$14:$CG$713,'ALL-GTK-SD-SMP-SMA-SMK-SLB'!Y$7,FALSE)</f>
        <v>3</v>
      </c>
      <c r="Y153" s="299">
        <f t="shared" si="81"/>
        <v>1</v>
      </c>
      <c r="Z153" s="299">
        <f t="shared" si="82"/>
        <v>3</v>
      </c>
      <c r="AA153" s="10">
        <f t="shared" si="83"/>
        <v>4</v>
      </c>
      <c r="AB153" s="44">
        <f t="shared" si="84"/>
        <v>3</v>
      </c>
      <c r="AC153" s="44">
        <f t="shared" si="85"/>
        <v>6</v>
      </c>
      <c r="AD153" s="11">
        <f t="shared" si="86"/>
        <v>9</v>
      </c>
      <c r="AE153" s="9">
        <f>VLOOKUP($E153,'ALL-GTK-SD-SMP-SMA-SMK-SLB'!$F$14:$CG$713,'ALL-GTK-SD-SMP-SMA-SMK-SLB'!AF$7,FALSE)</f>
        <v>1</v>
      </c>
      <c r="AF153" s="9">
        <f>VLOOKUP($E153,'ALL-GTK-SD-SMP-SMA-SMK-SLB'!$F$14:$CG$713,'ALL-GTK-SD-SMP-SMA-SMK-SLB'!AG$7,FALSE)</f>
        <v>4</v>
      </c>
      <c r="AG153" s="10">
        <f t="shared" si="87"/>
        <v>5</v>
      </c>
      <c r="AH153" s="9">
        <f>VLOOKUP($E153,'ALL-GTK-SD-SMP-SMA-SMK-SLB'!$F$14:$CG$713,'ALL-GTK-SD-SMP-SMA-SMK-SLB'!AI$7,FALSE)</f>
        <v>2</v>
      </c>
      <c r="AI153" s="9">
        <f>VLOOKUP($E153,'ALL-GTK-SD-SMP-SMA-SMK-SLB'!$F$14:$CG$713,'ALL-GTK-SD-SMP-SMA-SMK-SLB'!AJ$7,FALSE)</f>
        <v>2</v>
      </c>
      <c r="AJ153" s="10">
        <f t="shared" si="88"/>
        <v>4</v>
      </c>
      <c r="AK153" s="44">
        <f t="shared" si="89"/>
        <v>3</v>
      </c>
      <c r="AL153" s="44">
        <f t="shared" si="90"/>
        <v>6</v>
      </c>
      <c r="AM153" s="11">
        <f t="shared" si="91"/>
        <v>9</v>
      </c>
      <c r="AN153" s="299">
        <f>VLOOKUP($E153,'ALL-GTK-SD-SMP-SMA-SMK-SLB'!$F$14:$CG$713,'ALL-GTK-SD-SMP-SMA-SMK-SLB'!AO$7,FALSE)</f>
        <v>0</v>
      </c>
      <c r="AO153" s="299">
        <f>VLOOKUP($E153,'ALL-GTK-SD-SMP-SMA-SMK-SLB'!$F$14:$CG$713,'ALL-GTK-SD-SMP-SMA-SMK-SLB'!AP$7,FALSE)</f>
        <v>0</v>
      </c>
      <c r="AP153" s="9">
        <f>VLOOKUP($E153,'ALL-GTK-SD-SMP-SMA-SMK-SLB'!$F$14:$CG$713,'ALL-GTK-SD-SMP-SMA-SMK-SLB'!AQ$7,FALSE)</f>
        <v>0</v>
      </c>
      <c r="AQ153" s="9">
        <f>VLOOKUP($E153,'ALL-GTK-SD-SMP-SMA-SMK-SLB'!$F$14:$CG$713,'ALL-GTK-SD-SMP-SMA-SMK-SLB'!AR$7,FALSE)</f>
        <v>0</v>
      </c>
      <c r="AR153" s="9">
        <f>VLOOKUP($E153,'ALL-GTK-SD-SMP-SMA-SMK-SLB'!$F$14:$CG$713,'ALL-GTK-SD-SMP-SMA-SMK-SLB'!AS$7,FALSE)</f>
        <v>0</v>
      </c>
      <c r="AS153" s="9">
        <f>VLOOKUP($E153,'ALL-GTK-SD-SMP-SMA-SMK-SLB'!$F$14:$CG$713,'ALL-GTK-SD-SMP-SMA-SMK-SLB'!AT$7,FALSE)</f>
        <v>0</v>
      </c>
      <c r="AT153" s="9">
        <f>VLOOKUP($E153,'ALL-GTK-SD-SMP-SMA-SMK-SLB'!$F$14:$CG$713,'ALL-GTK-SD-SMP-SMA-SMK-SLB'!AU$7,FALSE)</f>
        <v>0</v>
      </c>
      <c r="AU153" s="9">
        <f>VLOOKUP($E153,'ALL-GTK-SD-SMP-SMA-SMK-SLB'!$F$14:$CG$713,'ALL-GTK-SD-SMP-SMA-SMK-SLB'!AV$7,FALSE)</f>
        <v>0</v>
      </c>
      <c r="AV153" s="9">
        <f>VLOOKUP($E153,'ALL-GTK-SD-SMP-SMA-SMK-SLB'!$F$14:$CG$713,'ALL-GTK-SD-SMP-SMA-SMK-SLB'!AW$7,FALSE)</f>
        <v>0</v>
      </c>
      <c r="AW153" s="9">
        <f>VLOOKUP($E153,'ALL-GTK-SD-SMP-SMA-SMK-SLB'!$F$14:$CG$713,'ALL-GTK-SD-SMP-SMA-SMK-SLB'!AX$7,FALSE)</f>
        <v>0</v>
      </c>
      <c r="AX153" s="9">
        <f>VLOOKUP($E153,'ALL-GTK-SD-SMP-SMA-SMK-SLB'!$F$14:$CG$713,'ALL-GTK-SD-SMP-SMA-SMK-SLB'!AY$7,FALSE)</f>
        <v>3</v>
      </c>
      <c r="AY153" s="9">
        <f>VLOOKUP($E153,'ALL-GTK-SD-SMP-SMA-SMK-SLB'!$F$14:$CG$713,'ALL-GTK-SD-SMP-SMA-SMK-SLB'!AZ$7,FALSE)</f>
        <v>6</v>
      </c>
      <c r="AZ153" s="9">
        <f>VLOOKUP($E153,'ALL-GTK-SD-SMP-SMA-SMK-SLB'!$F$14:$CG$713,'ALL-GTK-SD-SMP-SMA-SMK-SLB'!BA$7,FALSE)</f>
        <v>0</v>
      </c>
      <c r="BA153" s="9">
        <f>VLOOKUP($E153,'ALL-GTK-SD-SMP-SMA-SMK-SLB'!$F$14:$CG$713,'ALL-GTK-SD-SMP-SMA-SMK-SLB'!BB$7,FALSE)</f>
        <v>0</v>
      </c>
      <c r="BB153" s="9">
        <f>VLOOKUP($E153,'ALL-GTK-SD-SMP-SMA-SMK-SLB'!$F$14:$CG$713,'ALL-GTK-SD-SMP-SMA-SMK-SLB'!BC$7,FALSE)</f>
        <v>0</v>
      </c>
      <c r="BC153" s="9">
        <f>VLOOKUP($E153,'ALL-GTK-SD-SMP-SMA-SMK-SLB'!$F$14:$CG$713,'ALL-GTK-SD-SMP-SMA-SMK-SLB'!BD$7,FALSE)</f>
        <v>0</v>
      </c>
      <c r="BD153" s="310">
        <f t="shared" si="92"/>
        <v>0</v>
      </c>
      <c r="BE153" s="310">
        <f t="shared" si="93"/>
        <v>0</v>
      </c>
      <c r="BF153" s="10">
        <f t="shared" si="94"/>
        <v>0</v>
      </c>
      <c r="BG153" s="311">
        <f t="shared" si="95"/>
        <v>3</v>
      </c>
      <c r="BH153" s="311">
        <f t="shared" si="96"/>
        <v>6</v>
      </c>
      <c r="BI153" s="10">
        <f t="shared" si="97"/>
        <v>9</v>
      </c>
      <c r="BJ153" s="44">
        <f t="shared" si="98"/>
        <v>3</v>
      </c>
      <c r="BK153" s="44">
        <f t="shared" si="99"/>
        <v>6</v>
      </c>
      <c r="BL153" s="11">
        <f t="shared" si="100"/>
        <v>9</v>
      </c>
      <c r="BM153" s="9">
        <f>VLOOKUP($E153,'ALL-GTK-SD-SMP-SMA-SMK-SLB'!$F$14:$CG$713,'ALL-GTK-SD-SMP-SMA-SMK-SLB'!BN$7,FALSE)</f>
        <v>0</v>
      </c>
      <c r="BN153" s="9">
        <f>VLOOKUP($E153,'ALL-GTK-SD-SMP-SMA-SMK-SLB'!$F$14:$CG$713,'ALL-GTK-SD-SMP-SMA-SMK-SLB'!BO$7,FALSE)</f>
        <v>0</v>
      </c>
      <c r="BO153" s="9">
        <f>VLOOKUP($E153,'ALL-GTK-SD-SMP-SMA-SMK-SLB'!$F$14:$CG$713,'ALL-GTK-SD-SMP-SMA-SMK-SLB'!BP$7,FALSE)</f>
        <v>0</v>
      </c>
      <c r="BP153" s="9">
        <f>VLOOKUP($E153,'ALL-GTK-SD-SMP-SMA-SMK-SLB'!$F$14:$CG$713,'ALL-GTK-SD-SMP-SMA-SMK-SLB'!BQ$7,FALSE)</f>
        <v>0</v>
      </c>
      <c r="BQ153" s="9">
        <f>VLOOKUP($E153,'ALL-GTK-SD-SMP-SMA-SMK-SLB'!$F$14:$CG$713,'ALL-GTK-SD-SMP-SMA-SMK-SLB'!BR$7,FALSE)</f>
        <v>0</v>
      </c>
      <c r="BR153" s="9">
        <f>VLOOKUP($E153,'ALL-GTK-SD-SMP-SMA-SMK-SLB'!$F$14:$CG$713,'ALL-GTK-SD-SMP-SMA-SMK-SLB'!BS$7,FALSE)</f>
        <v>0</v>
      </c>
      <c r="BS153" s="9">
        <f>VLOOKUP($E153,'ALL-GTK-SD-SMP-SMA-SMK-SLB'!$F$14:$CG$713,'ALL-GTK-SD-SMP-SMA-SMK-SLB'!BT$7,FALSE)</f>
        <v>1</v>
      </c>
      <c r="BT153" s="9">
        <f>VLOOKUP($E153,'ALL-GTK-SD-SMP-SMA-SMK-SLB'!$F$14:$CG$713,'ALL-GTK-SD-SMP-SMA-SMK-SLB'!BU$7,FALSE)</f>
        <v>0</v>
      </c>
      <c r="BU153" s="299">
        <f t="shared" si="101"/>
        <v>1</v>
      </c>
      <c r="BV153" s="299">
        <f t="shared" si="102"/>
        <v>0</v>
      </c>
      <c r="BW153" s="44">
        <f t="shared" si="103"/>
        <v>1</v>
      </c>
      <c r="BX153" s="44">
        <f t="shared" si="104"/>
        <v>0</v>
      </c>
      <c r="BY153" s="11">
        <f t="shared" si="105"/>
        <v>1</v>
      </c>
      <c r="BZ153" s="14">
        <f t="shared" si="106"/>
        <v>3</v>
      </c>
      <c r="CA153" s="14">
        <f t="shared" si="107"/>
        <v>6</v>
      </c>
      <c r="CB153" s="13">
        <f t="shared" si="108"/>
        <v>1</v>
      </c>
      <c r="CC153" s="13">
        <f t="shared" si="109"/>
        <v>0</v>
      </c>
      <c r="CD153" s="312">
        <f t="shared" si="110"/>
        <v>4</v>
      </c>
      <c r="CE153" s="312">
        <f t="shared" si="111"/>
        <v>6</v>
      </c>
      <c r="CF153" s="313">
        <f t="shared" si="112"/>
        <v>10</v>
      </c>
      <c r="CG153" s="302" t="str">
        <f t="shared" si="113"/>
        <v>OK</v>
      </c>
    </row>
    <row r="154" spans="1:85" ht="14.25" x14ac:dyDescent="0.25">
      <c r="A154" s="6">
        <v>142</v>
      </c>
      <c r="B154" s="495">
        <v>142</v>
      </c>
      <c r="C154" s="495" t="s">
        <v>6</v>
      </c>
      <c r="D154" s="496" t="s">
        <v>28</v>
      </c>
      <c r="E154" s="626">
        <v>20319417</v>
      </c>
      <c r="F154" s="627" t="s">
        <v>409</v>
      </c>
      <c r="G154" s="624" t="s">
        <v>52</v>
      </c>
      <c r="H154" s="9">
        <f>VLOOKUP($E154,'ALL-GTK-SD-SMP-SMA-SMK-SLB'!$F$14:$CG$713,'ALL-GTK-SD-SMP-SMA-SMK-SLB'!I$7,FALSE)</f>
        <v>0</v>
      </c>
      <c r="I154" s="9">
        <f>VLOOKUP($E154,'ALL-GTK-SD-SMP-SMA-SMK-SLB'!$F$14:$CG$713,'ALL-GTK-SD-SMP-SMA-SMK-SLB'!J$7,FALSE)</f>
        <v>0</v>
      </c>
      <c r="J154" s="9">
        <f>VLOOKUP($E154,'ALL-GTK-SD-SMP-SMA-SMK-SLB'!$F$14:$CG$713,'ALL-GTK-SD-SMP-SMA-SMK-SLB'!K$7,FALSE)</f>
        <v>0</v>
      </c>
      <c r="K154" s="9">
        <f>VLOOKUP($E154,'ALL-GTK-SD-SMP-SMA-SMK-SLB'!$F$14:$CG$713,'ALL-GTK-SD-SMP-SMA-SMK-SLB'!L$7,FALSE)</f>
        <v>0</v>
      </c>
      <c r="L154" s="9">
        <f>VLOOKUP($E154,'ALL-GTK-SD-SMP-SMA-SMK-SLB'!$F$14:$CG$713,'ALL-GTK-SD-SMP-SMA-SMK-SLB'!M$7,FALSE)</f>
        <v>1</v>
      </c>
      <c r="M154" s="9">
        <f>VLOOKUP($E154,'ALL-GTK-SD-SMP-SMA-SMK-SLB'!$F$14:$CG$713,'ALL-GTK-SD-SMP-SMA-SMK-SLB'!N$7,FALSE)</f>
        <v>1</v>
      </c>
      <c r="N154" s="9">
        <f>VLOOKUP($E154,'ALL-GTK-SD-SMP-SMA-SMK-SLB'!$F$14:$CG$713,'ALL-GTK-SD-SMP-SMA-SMK-SLB'!O$7,FALSE)</f>
        <v>1</v>
      </c>
      <c r="O154" s="9">
        <f>VLOOKUP($E154,'ALL-GTK-SD-SMP-SMA-SMK-SLB'!$F$14:$CG$713,'ALL-GTK-SD-SMP-SMA-SMK-SLB'!P$7,FALSE)</f>
        <v>3</v>
      </c>
      <c r="P154" s="299">
        <f t="shared" si="78"/>
        <v>2</v>
      </c>
      <c r="Q154" s="299">
        <f t="shared" si="79"/>
        <v>4</v>
      </c>
      <c r="R154" s="300">
        <f t="shared" si="80"/>
        <v>6</v>
      </c>
      <c r="S154" s="9">
        <f>VLOOKUP($E154,'ALL-GTK-SD-SMP-SMA-SMK-SLB'!$F$14:$CG$713,'ALL-GTK-SD-SMP-SMA-SMK-SLB'!T$7,FALSE)</f>
        <v>0</v>
      </c>
      <c r="T154" s="9">
        <f>VLOOKUP($E154,'ALL-GTK-SD-SMP-SMA-SMK-SLB'!$F$14:$CG$713,'ALL-GTK-SD-SMP-SMA-SMK-SLB'!U$7,FALSE)</f>
        <v>0</v>
      </c>
      <c r="U154" s="9">
        <f>VLOOKUP($E154,'ALL-GTK-SD-SMP-SMA-SMK-SLB'!$F$14:$CG$713,'ALL-GTK-SD-SMP-SMA-SMK-SLB'!V$7,FALSE)</f>
        <v>2</v>
      </c>
      <c r="V154" s="9">
        <f>VLOOKUP($E154,'ALL-GTK-SD-SMP-SMA-SMK-SLB'!$F$14:$CG$713,'ALL-GTK-SD-SMP-SMA-SMK-SLB'!W$7,FALSE)</f>
        <v>2</v>
      </c>
      <c r="W154" s="9">
        <f>VLOOKUP($E154,'ALL-GTK-SD-SMP-SMA-SMK-SLB'!$F$14:$CG$713,'ALL-GTK-SD-SMP-SMA-SMK-SLB'!X$7,FALSE)</f>
        <v>0</v>
      </c>
      <c r="X154" s="9">
        <f>VLOOKUP($E154,'ALL-GTK-SD-SMP-SMA-SMK-SLB'!$F$14:$CG$713,'ALL-GTK-SD-SMP-SMA-SMK-SLB'!Y$7,FALSE)</f>
        <v>1</v>
      </c>
      <c r="Y154" s="299">
        <f t="shared" si="81"/>
        <v>2</v>
      </c>
      <c r="Z154" s="299">
        <f t="shared" si="82"/>
        <v>3</v>
      </c>
      <c r="AA154" s="10">
        <f t="shared" si="83"/>
        <v>5</v>
      </c>
      <c r="AB154" s="44">
        <f t="shared" si="84"/>
        <v>4</v>
      </c>
      <c r="AC154" s="44">
        <f t="shared" si="85"/>
        <v>7</v>
      </c>
      <c r="AD154" s="11">
        <f t="shared" si="86"/>
        <v>11</v>
      </c>
      <c r="AE154" s="9">
        <f>VLOOKUP($E154,'ALL-GTK-SD-SMP-SMA-SMK-SLB'!$F$14:$CG$713,'ALL-GTK-SD-SMP-SMA-SMK-SLB'!AF$7,FALSE)</f>
        <v>2</v>
      </c>
      <c r="AF154" s="9">
        <f>VLOOKUP($E154,'ALL-GTK-SD-SMP-SMA-SMK-SLB'!$F$14:$CG$713,'ALL-GTK-SD-SMP-SMA-SMK-SLB'!AG$7,FALSE)</f>
        <v>4</v>
      </c>
      <c r="AG154" s="10">
        <f t="shared" si="87"/>
        <v>6</v>
      </c>
      <c r="AH154" s="9">
        <f>VLOOKUP($E154,'ALL-GTK-SD-SMP-SMA-SMK-SLB'!$F$14:$CG$713,'ALL-GTK-SD-SMP-SMA-SMK-SLB'!AI$7,FALSE)</f>
        <v>2</v>
      </c>
      <c r="AI154" s="9">
        <f>VLOOKUP($E154,'ALL-GTK-SD-SMP-SMA-SMK-SLB'!$F$14:$CG$713,'ALL-GTK-SD-SMP-SMA-SMK-SLB'!AJ$7,FALSE)</f>
        <v>3</v>
      </c>
      <c r="AJ154" s="10">
        <f t="shared" si="88"/>
        <v>5</v>
      </c>
      <c r="AK154" s="44">
        <f t="shared" si="89"/>
        <v>4</v>
      </c>
      <c r="AL154" s="44">
        <f t="shared" si="90"/>
        <v>7</v>
      </c>
      <c r="AM154" s="11">
        <f t="shared" si="91"/>
        <v>11</v>
      </c>
      <c r="AN154" s="299">
        <f>VLOOKUP($E154,'ALL-GTK-SD-SMP-SMA-SMK-SLB'!$F$14:$CG$713,'ALL-GTK-SD-SMP-SMA-SMK-SLB'!AO$7,FALSE)</f>
        <v>0</v>
      </c>
      <c r="AO154" s="299">
        <f>VLOOKUP($E154,'ALL-GTK-SD-SMP-SMA-SMK-SLB'!$F$14:$CG$713,'ALL-GTK-SD-SMP-SMA-SMK-SLB'!AP$7,FALSE)</f>
        <v>0</v>
      </c>
      <c r="AP154" s="9">
        <f>VLOOKUP($E154,'ALL-GTK-SD-SMP-SMA-SMK-SLB'!$F$14:$CG$713,'ALL-GTK-SD-SMP-SMA-SMK-SLB'!AQ$7,FALSE)</f>
        <v>0</v>
      </c>
      <c r="AQ154" s="9">
        <f>VLOOKUP($E154,'ALL-GTK-SD-SMP-SMA-SMK-SLB'!$F$14:$CG$713,'ALL-GTK-SD-SMP-SMA-SMK-SLB'!AR$7,FALSE)</f>
        <v>0</v>
      </c>
      <c r="AR154" s="9">
        <f>VLOOKUP($E154,'ALL-GTK-SD-SMP-SMA-SMK-SLB'!$F$14:$CG$713,'ALL-GTK-SD-SMP-SMA-SMK-SLB'!AS$7,FALSE)</f>
        <v>0</v>
      </c>
      <c r="AS154" s="9">
        <f>VLOOKUP($E154,'ALL-GTK-SD-SMP-SMA-SMK-SLB'!$F$14:$CG$713,'ALL-GTK-SD-SMP-SMA-SMK-SLB'!AT$7,FALSE)</f>
        <v>0</v>
      </c>
      <c r="AT154" s="9">
        <f>VLOOKUP($E154,'ALL-GTK-SD-SMP-SMA-SMK-SLB'!$F$14:$CG$713,'ALL-GTK-SD-SMP-SMA-SMK-SLB'!AU$7,FALSE)</f>
        <v>0</v>
      </c>
      <c r="AU154" s="9">
        <f>VLOOKUP($E154,'ALL-GTK-SD-SMP-SMA-SMK-SLB'!$F$14:$CG$713,'ALL-GTK-SD-SMP-SMA-SMK-SLB'!AV$7,FALSE)</f>
        <v>0</v>
      </c>
      <c r="AV154" s="9">
        <f>VLOOKUP($E154,'ALL-GTK-SD-SMP-SMA-SMK-SLB'!$F$14:$CG$713,'ALL-GTK-SD-SMP-SMA-SMK-SLB'!AW$7,FALSE)</f>
        <v>0</v>
      </c>
      <c r="AW154" s="9">
        <f>VLOOKUP($E154,'ALL-GTK-SD-SMP-SMA-SMK-SLB'!$F$14:$CG$713,'ALL-GTK-SD-SMP-SMA-SMK-SLB'!AX$7,FALSE)</f>
        <v>0</v>
      </c>
      <c r="AX154" s="9">
        <f>VLOOKUP($E154,'ALL-GTK-SD-SMP-SMA-SMK-SLB'!$F$14:$CG$713,'ALL-GTK-SD-SMP-SMA-SMK-SLB'!AY$7,FALSE)</f>
        <v>4</v>
      </c>
      <c r="AY154" s="9">
        <f>VLOOKUP($E154,'ALL-GTK-SD-SMP-SMA-SMK-SLB'!$F$14:$CG$713,'ALL-GTK-SD-SMP-SMA-SMK-SLB'!AZ$7,FALSE)</f>
        <v>7</v>
      </c>
      <c r="AZ154" s="9">
        <f>VLOOKUP($E154,'ALL-GTK-SD-SMP-SMA-SMK-SLB'!$F$14:$CG$713,'ALL-GTK-SD-SMP-SMA-SMK-SLB'!BA$7,FALSE)</f>
        <v>0</v>
      </c>
      <c r="BA154" s="9">
        <f>VLOOKUP($E154,'ALL-GTK-SD-SMP-SMA-SMK-SLB'!$F$14:$CG$713,'ALL-GTK-SD-SMP-SMA-SMK-SLB'!BB$7,FALSE)</f>
        <v>0</v>
      </c>
      <c r="BB154" s="9">
        <f>VLOOKUP($E154,'ALL-GTK-SD-SMP-SMA-SMK-SLB'!$F$14:$CG$713,'ALL-GTK-SD-SMP-SMA-SMK-SLB'!BC$7,FALSE)</f>
        <v>0</v>
      </c>
      <c r="BC154" s="9">
        <f>VLOOKUP($E154,'ALL-GTK-SD-SMP-SMA-SMK-SLB'!$F$14:$CG$713,'ALL-GTK-SD-SMP-SMA-SMK-SLB'!BD$7,FALSE)</f>
        <v>0</v>
      </c>
      <c r="BD154" s="310">
        <f t="shared" si="92"/>
        <v>0</v>
      </c>
      <c r="BE154" s="310">
        <f t="shared" si="93"/>
        <v>0</v>
      </c>
      <c r="BF154" s="10">
        <f t="shared" si="94"/>
        <v>0</v>
      </c>
      <c r="BG154" s="311">
        <f t="shared" si="95"/>
        <v>4</v>
      </c>
      <c r="BH154" s="311">
        <f t="shared" si="96"/>
        <v>7</v>
      </c>
      <c r="BI154" s="10">
        <f t="shared" si="97"/>
        <v>11</v>
      </c>
      <c r="BJ154" s="44">
        <f t="shared" si="98"/>
        <v>4</v>
      </c>
      <c r="BK154" s="44">
        <f t="shared" si="99"/>
        <v>7</v>
      </c>
      <c r="BL154" s="11">
        <f t="shared" si="100"/>
        <v>11</v>
      </c>
      <c r="BM154" s="9">
        <f>VLOOKUP($E154,'ALL-GTK-SD-SMP-SMA-SMK-SLB'!$F$14:$CG$713,'ALL-GTK-SD-SMP-SMA-SMK-SLB'!BN$7,FALSE)</f>
        <v>0</v>
      </c>
      <c r="BN154" s="9">
        <f>VLOOKUP($E154,'ALL-GTK-SD-SMP-SMA-SMK-SLB'!$F$14:$CG$713,'ALL-GTK-SD-SMP-SMA-SMK-SLB'!BO$7,FALSE)</f>
        <v>0</v>
      </c>
      <c r="BO154" s="9">
        <f>VLOOKUP($E154,'ALL-GTK-SD-SMP-SMA-SMK-SLB'!$F$14:$CG$713,'ALL-GTK-SD-SMP-SMA-SMK-SLB'!BP$7,FALSE)</f>
        <v>0</v>
      </c>
      <c r="BP154" s="9">
        <f>VLOOKUP($E154,'ALL-GTK-SD-SMP-SMA-SMK-SLB'!$F$14:$CG$713,'ALL-GTK-SD-SMP-SMA-SMK-SLB'!BQ$7,FALSE)</f>
        <v>0</v>
      </c>
      <c r="BQ154" s="9">
        <f>VLOOKUP($E154,'ALL-GTK-SD-SMP-SMA-SMK-SLB'!$F$14:$CG$713,'ALL-GTK-SD-SMP-SMA-SMK-SLB'!BR$7,FALSE)</f>
        <v>0</v>
      </c>
      <c r="BR154" s="9">
        <f>VLOOKUP($E154,'ALL-GTK-SD-SMP-SMA-SMK-SLB'!$F$14:$CG$713,'ALL-GTK-SD-SMP-SMA-SMK-SLB'!BS$7,FALSE)</f>
        <v>0</v>
      </c>
      <c r="BS154" s="9">
        <f>VLOOKUP($E154,'ALL-GTK-SD-SMP-SMA-SMK-SLB'!$F$14:$CG$713,'ALL-GTK-SD-SMP-SMA-SMK-SLB'!BT$7,FALSE)</f>
        <v>0</v>
      </c>
      <c r="BT154" s="9">
        <f>VLOOKUP($E154,'ALL-GTK-SD-SMP-SMA-SMK-SLB'!$F$14:$CG$713,'ALL-GTK-SD-SMP-SMA-SMK-SLB'!BU$7,FALSE)</f>
        <v>0</v>
      </c>
      <c r="BU154" s="299">
        <f t="shared" si="101"/>
        <v>0</v>
      </c>
      <c r="BV154" s="299">
        <f t="shared" si="102"/>
        <v>0</v>
      </c>
      <c r="BW154" s="44">
        <f t="shared" si="103"/>
        <v>0</v>
      </c>
      <c r="BX154" s="44">
        <f t="shared" si="104"/>
        <v>0</v>
      </c>
      <c r="BY154" s="11">
        <f t="shared" si="105"/>
        <v>0</v>
      </c>
      <c r="BZ154" s="14">
        <f t="shared" si="106"/>
        <v>4</v>
      </c>
      <c r="CA154" s="14">
        <f t="shared" si="107"/>
        <v>7</v>
      </c>
      <c r="CB154" s="13">
        <f t="shared" si="108"/>
        <v>0</v>
      </c>
      <c r="CC154" s="13">
        <f t="shared" si="109"/>
        <v>0</v>
      </c>
      <c r="CD154" s="312">
        <f t="shared" si="110"/>
        <v>4</v>
      </c>
      <c r="CE154" s="312">
        <f t="shared" si="111"/>
        <v>7</v>
      </c>
      <c r="CF154" s="313">
        <f t="shared" si="112"/>
        <v>11</v>
      </c>
      <c r="CG154" s="302" t="str">
        <f t="shared" si="113"/>
        <v>OK</v>
      </c>
    </row>
    <row r="155" spans="1:85" ht="14.25" x14ac:dyDescent="0.25">
      <c r="A155" s="6">
        <v>143</v>
      </c>
      <c r="B155" s="495">
        <v>143</v>
      </c>
      <c r="C155" s="495" t="s">
        <v>6</v>
      </c>
      <c r="D155" s="496" t="s">
        <v>28</v>
      </c>
      <c r="E155" s="626">
        <v>20319397</v>
      </c>
      <c r="F155" s="627" t="s">
        <v>410</v>
      </c>
      <c r="G155" s="624" t="s">
        <v>52</v>
      </c>
      <c r="H155" s="9">
        <f>VLOOKUP($E155,'ALL-GTK-SD-SMP-SMA-SMK-SLB'!$F$14:$CG$713,'ALL-GTK-SD-SMP-SMA-SMK-SLB'!I$7,FALSE)</f>
        <v>0</v>
      </c>
      <c r="I155" s="9">
        <f>VLOOKUP($E155,'ALL-GTK-SD-SMP-SMA-SMK-SLB'!$F$14:$CG$713,'ALL-GTK-SD-SMP-SMA-SMK-SLB'!J$7,FALSE)</f>
        <v>0</v>
      </c>
      <c r="J155" s="9">
        <f>VLOOKUP($E155,'ALL-GTK-SD-SMP-SMA-SMK-SLB'!$F$14:$CG$713,'ALL-GTK-SD-SMP-SMA-SMK-SLB'!K$7,FALSE)</f>
        <v>0</v>
      </c>
      <c r="K155" s="9">
        <f>VLOOKUP($E155,'ALL-GTK-SD-SMP-SMA-SMK-SLB'!$F$14:$CG$713,'ALL-GTK-SD-SMP-SMA-SMK-SLB'!L$7,FALSE)</f>
        <v>0</v>
      </c>
      <c r="L155" s="9">
        <f>VLOOKUP($E155,'ALL-GTK-SD-SMP-SMA-SMK-SLB'!$F$14:$CG$713,'ALL-GTK-SD-SMP-SMA-SMK-SLB'!M$7,FALSE)</f>
        <v>1</v>
      </c>
      <c r="M155" s="9">
        <f>VLOOKUP($E155,'ALL-GTK-SD-SMP-SMA-SMK-SLB'!$F$14:$CG$713,'ALL-GTK-SD-SMP-SMA-SMK-SLB'!N$7,FALSE)</f>
        <v>2</v>
      </c>
      <c r="N155" s="9">
        <f>VLOOKUP($E155,'ALL-GTK-SD-SMP-SMA-SMK-SLB'!$F$14:$CG$713,'ALL-GTK-SD-SMP-SMA-SMK-SLB'!O$7,FALSE)</f>
        <v>2</v>
      </c>
      <c r="O155" s="9">
        <f>VLOOKUP($E155,'ALL-GTK-SD-SMP-SMA-SMK-SLB'!$F$14:$CG$713,'ALL-GTK-SD-SMP-SMA-SMK-SLB'!P$7,FALSE)</f>
        <v>1</v>
      </c>
      <c r="P155" s="299">
        <f t="shared" si="78"/>
        <v>3</v>
      </c>
      <c r="Q155" s="299">
        <f t="shared" si="79"/>
        <v>3</v>
      </c>
      <c r="R155" s="300">
        <f t="shared" si="80"/>
        <v>6</v>
      </c>
      <c r="S155" s="9">
        <f>VLOOKUP($E155,'ALL-GTK-SD-SMP-SMA-SMK-SLB'!$F$14:$CG$713,'ALL-GTK-SD-SMP-SMA-SMK-SLB'!T$7,FALSE)</f>
        <v>0</v>
      </c>
      <c r="T155" s="9">
        <f>VLOOKUP($E155,'ALL-GTK-SD-SMP-SMA-SMK-SLB'!$F$14:$CG$713,'ALL-GTK-SD-SMP-SMA-SMK-SLB'!U$7,FALSE)</f>
        <v>0</v>
      </c>
      <c r="U155" s="9">
        <f>VLOOKUP($E155,'ALL-GTK-SD-SMP-SMA-SMK-SLB'!$F$14:$CG$713,'ALL-GTK-SD-SMP-SMA-SMK-SLB'!V$7,FALSE)</f>
        <v>0</v>
      </c>
      <c r="V155" s="9">
        <f>VLOOKUP($E155,'ALL-GTK-SD-SMP-SMA-SMK-SLB'!$F$14:$CG$713,'ALL-GTK-SD-SMP-SMA-SMK-SLB'!W$7,FALSE)</f>
        <v>0</v>
      </c>
      <c r="W155" s="9">
        <f>VLOOKUP($E155,'ALL-GTK-SD-SMP-SMA-SMK-SLB'!$F$14:$CG$713,'ALL-GTK-SD-SMP-SMA-SMK-SLB'!X$7,FALSE)</f>
        <v>1</v>
      </c>
      <c r="X155" s="9">
        <f>VLOOKUP($E155,'ALL-GTK-SD-SMP-SMA-SMK-SLB'!$F$14:$CG$713,'ALL-GTK-SD-SMP-SMA-SMK-SLB'!Y$7,FALSE)</f>
        <v>1</v>
      </c>
      <c r="Y155" s="299">
        <f t="shared" si="81"/>
        <v>1</v>
      </c>
      <c r="Z155" s="299">
        <f t="shared" si="82"/>
        <v>1</v>
      </c>
      <c r="AA155" s="10">
        <f t="shared" si="83"/>
        <v>2</v>
      </c>
      <c r="AB155" s="44">
        <f t="shared" si="84"/>
        <v>4</v>
      </c>
      <c r="AC155" s="44">
        <f t="shared" si="85"/>
        <v>4</v>
      </c>
      <c r="AD155" s="11">
        <f t="shared" si="86"/>
        <v>8</v>
      </c>
      <c r="AE155" s="9">
        <f>VLOOKUP($E155,'ALL-GTK-SD-SMP-SMA-SMK-SLB'!$F$14:$CG$713,'ALL-GTK-SD-SMP-SMA-SMK-SLB'!AF$7,FALSE)</f>
        <v>1</v>
      </c>
      <c r="AF155" s="9">
        <f>VLOOKUP($E155,'ALL-GTK-SD-SMP-SMA-SMK-SLB'!$F$14:$CG$713,'ALL-GTK-SD-SMP-SMA-SMK-SLB'!AG$7,FALSE)</f>
        <v>3</v>
      </c>
      <c r="AG155" s="10">
        <f t="shared" si="87"/>
        <v>4</v>
      </c>
      <c r="AH155" s="9">
        <f>VLOOKUP($E155,'ALL-GTK-SD-SMP-SMA-SMK-SLB'!$F$14:$CG$713,'ALL-GTK-SD-SMP-SMA-SMK-SLB'!AI$7,FALSE)</f>
        <v>3</v>
      </c>
      <c r="AI155" s="9">
        <f>VLOOKUP($E155,'ALL-GTK-SD-SMP-SMA-SMK-SLB'!$F$14:$CG$713,'ALL-GTK-SD-SMP-SMA-SMK-SLB'!AJ$7,FALSE)</f>
        <v>1</v>
      </c>
      <c r="AJ155" s="10">
        <f t="shared" si="88"/>
        <v>4</v>
      </c>
      <c r="AK155" s="44">
        <f t="shared" si="89"/>
        <v>4</v>
      </c>
      <c r="AL155" s="44">
        <f t="shared" si="90"/>
        <v>4</v>
      </c>
      <c r="AM155" s="11">
        <f t="shared" si="91"/>
        <v>8</v>
      </c>
      <c r="AN155" s="299">
        <f>VLOOKUP($E155,'ALL-GTK-SD-SMP-SMA-SMK-SLB'!$F$14:$CG$713,'ALL-GTK-SD-SMP-SMA-SMK-SLB'!AO$7,FALSE)</f>
        <v>0</v>
      </c>
      <c r="AO155" s="299">
        <f>VLOOKUP($E155,'ALL-GTK-SD-SMP-SMA-SMK-SLB'!$F$14:$CG$713,'ALL-GTK-SD-SMP-SMA-SMK-SLB'!AP$7,FALSE)</f>
        <v>0</v>
      </c>
      <c r="AP155" s="9">
        <f>VLOOKUP($E155,'ALL-GTK-SD-SMP-SMA-SMK-SLB'!$F$14:$CG$713,'ALL-GTK-SD-SMP-SMA-SMK-SLB'!AQ$7,FALSE)</f>
        <v>0</v>
      </c>
      <c r="AQ155" s="9">
        <f>VLOOKUP($E155,'ALL-GTK-SD-SMP-SMA-SMK-SLB'!$F$14:$CG$713,'ALL-GTK-SD-SMP-SMA-SMK-SLB'!AR$7,FALSE)</f>
        <v>0</v>
      </c>
      <c r="AR155" s="9">
        <f>VLOOKUP($E155,'ALL-GTK-SD-SMP-SMA-SMK-SLB'!$F$14:$CG$713,'ALL-GTK-SD-SMP-SMA-SMK-SLB'!AS$7,FALSE)</f>
        <v>0</v>
      </c>
      <c r="AS155" s="9">
        <f>VLOOKUP($E155,'ALL-GTK-SD-SMP-SMA-SMK-SLB'!$F$14:$CG$713,'ALL-GTK-SD-SMP-SMA-SMK-SLB'!AT$7,FALSE)</f>
        <v>0</v>
      </c>
      <c r="AT155" s="9">
        <f>VLOOKUP($E155,'ALL-GTK-SD-SMP-SMA-SMK-SLB'!$F$14:$CG$713,'ALL-GTK-SD-SMP-SMA-SMK-SLB'!AU$7,FALSE)</f>
        <v>0</v>
      </c>
      <c r="AU155" s="9">
        <f>VLOOKUP($E155,'ALL-GTK-SD-SMP-SMA-SMK-SLB'!$F$14:$CG$713,'ALL-GTK-SD-SMP-SMA-SMK-SLB'!AV$7,FALSE)</f>
        <v>0</v>
      </c>
      <c r="AV155" s="9">
        <f>VLOOKUP($E155,'ALL-GTK-SD-SMP-SMA-SMK-SLB'!$F$14:$CG$713,'ALL-GTK-SD-SMP-SMA-SMK-SLB'!AW$7,FALSE)</f>
        <v>0</v>
      </c>
      <c r="AW155" s="9">
        <f>VLOOKUP($E155,'ALL-GTK-SD-SMP-SMA-SMK-SLB'!$F$14:$CG$713,'ALL-GTK-SD-SMP-SMA-SMK-SLB'!AX$7,FALSE)</f>
        <v>0</v>
      </c>
      <c r="AX155" s="9">
        <f>VLOOKUP($E155,'ALL-GTK-SD-SMP-SMA-SMK-SLB'!$F$14:$CG$713,'ALL-GTK-SD-SMP-SMA-SMK-SLB'!AY$7,FALSE)</f>
        <v>4</v>
      </c>
      <c r="AY155" s="9">
        <f>VLOOKUP($E155,'ALL-GTK-SD-SMP-SMA-SMK-SLB'!$F$14:$CG$713,'ALL-GTK-SD-SMP-SMA-SMK-SLB'!AZ$7,FALSE)</f>
        <v>4</v>
      </c>
      <c r="AZ155" s="9">
        <f>VLOOKUP($E155,'ALL-GTK-SD-SMP-SMA-SMK-SLB'!$F$14:$CG$713,'ALL-GTK-SD-SMP-SMA-SMK-SLB'!BA$7,FALSE)</f>
        <v>0</v>
      </c>
      <c r="BA155" s="9">
        <f>VLOOKUP($E155,'ALL-GTK-SD-SMP-SMA-SMK-SLB'!$F$14:$CG$713,'ALL-GTK-SD-SMP-SMA-SMK-SLB'!BB$7,FALSE)</f>
        <v>0</v>
      </c>
      <c r="BB155" s="9">
        <f>VLOOKUP($E155,'ALL-GTK-SD-SMP-SMA-SMK-SLB'!$F$14:$CG$713,'ALL-GTK-SD-SMP-SMA-SMK-SLB'!BC$7,FALSE)</f>
        <v>0</v>
      </c>
      <c r="BC155" s="9">
        <f>VLOOKUP($E155,'ALL-GTK-SD-SMP-SMA-SMK-SLB'!$F$14:$CG$713,'ALL-GTK-SD-SMP-SMA-SMK-SLB'!BD$7,FALSE)</f>
        <v>0</v>
      </c>
      <c r="BD155" s="310">
        <f t="shared" si="92"/>
        <v>0</v>
      </c>
      <c r="BE155" s="310">
        <f t="shared" si="93"/>
        <v>0</v>
      </c>
      <c r="BF155" s="10">
        <f t="shared" si="94"/>
        <v>0</v>
      </c>
      <c r="BG155" s="311">
        <f t="shared" si="95"/>
        <v>4</v>
      </c>
      <c r="BH155" s="311">
        <f t="shared" si="96"/>
        <v>4</v>
      </c>
      <c r="BI155" s="10">
        <f t="shared" si="97"/>
        <v>8</v>
      </c>
      <c r="BJ155" s="44">
        <f t="shared" si="98"/>
        <v>4</v>
      </c>
      <c r="BK155" s="44">
        <f t="shared" si="99"/>
        <v>4</v>
      </c>
      <c r="BL155" s="11">
        <f t="shared" si="100"/>
        <v>8</v>
      </c>
      <c r="BM155" s="9">
        <f>VLOOKUP($E155,'ALL-GTK-SD-SMP-SMA-SMK-SLB'!$F$14:$CG$713,'ALL-GTK-SD-SMP-SMA-SMK-SLB'!BN$7,FALSE)</f>
        <v>0</v>
      </c>
      <c r="BN155" s="9">
        <f>VLOOKUP($E155,'ALL-GTK-SD-SMP-SMA-SMK-SLB'!$F$14:$CG$713,'ALL-GTK-SD-SMP-SMA-SMK-SLB'!BO$7,FALSE)</f>
        <v>0</v>
      </c>
      <c r="BO155" s="9">
        <f>VLOOKUP($E155,'ALL-GTK-SD-SMP-SMA-SMK-SLB'!$F$14:$CG$713,'ALL-GTK-SD-SMP-SMA-SMK-SLB'!BP$7,FALSE)</f>
        <v>0</v>
      </c>
      <c r="BP155" s="9">
        <f>VLOOKUP($E155,'ALL-GTK-SD-SMP-SMA-SMK-SLB'!$F$14:$CG$713,'ALL-GTK-SD-SMP-SMA-SMK-SLB'!BQ$7,FALSE)</f>
        <v>0</v>
      </c>
      <c r="BQ155" s="9">
        <f>VLOOKUP($E155,'ALL-GTK-SD-SMP-SMA-SMK-SLB'!$F$14:$CG$713,'ALL-GTK-SD-SMP-SMA-SMK-SLB'!BR$7,FALSE)</f>
        <v>0</v>
      </c>
      <c r="BR155" s="9">
        <f>VLOOKUP($E155,'ALL-GTK-SD-SMP-SMA-SMK-SLB'!$F$14:$CG$713,'ALL-GTK-SD-SMP-SMA-SMK-SLB'!BS$7,FALSE)</f>
        <v>0</v>
      </c>
      <c r="BS155" s="9">
        <f>VLOOKUP($E155,'ALL-GTK-SD-SMP-SMA-SMK-SLB'!$F$14:$CG$713,'ALL-GTK-SD-SMP-SMA-SMK-SLB'!BT$7,FALSE)</f>
        <v>1</v>
      </c>
      <c r="BT155" s="9">
        <f>VLOOKUP($E155,'ALL-GTK-SD-SMP-SMA-SMK-SLB'!$F$14:$CG$713,'ALL-GTK-SD-SMP-SMA-SMK-SLB'!BU$7,FALSE)</f>
        <v>0</v>
      </c>
      <c r="BU155" s="299">
        <f t="shared" si="101"/>
        <v>1</v>
      </c>
      <c r="BV155" s="299">
        <f t="shared" si="102"/>
        <v>0</v>
      </c>
      <c r="BW155" s="44">
        <f t="shared" si="103"/>
        <v>1</v>
      </c>
      <c r="BX155" s="44">
        <f t="shared" si="104"/>
        <v>0</v>
      </c>
      <c r="BY155" s="11">
        <f t="shared" si="105"/>
        <v>1</v>
      </c>
      <c r="BZ155" s="14">
        <f t="shared" si="106"/>
        <v>4</v>
      </c>
      <c r="CA155" s="14">
        <f t="shared" si="107"/>
        <v>4</v>
      </c>
      <c r="CB155" s="13">
        <f t="shared" si="108"/>
        <v>1</v>
      </c>
      <c r="CC155" s="13">
        <f t="shared" si="109"/>
        <v>0</v>
      </c>
      <c r="CD155" s="312">
        <f t="shared" si="110"/>
        <v>5</v>
      </c>
      <c r="CE155" s="312">
        <f t="shared" si="111"/>
        <v>4</v>
      </c>
      <c r="CF155" s="313">
        <f t="shared" si="112"/>
        <v>9</v>
      </c>
      <c r="CG155" s="302" t="str">
        <f t="shared" si="113"/>
        <v>OK</v>
      </c>
    </row>
    <row r="156" spans="1:85" ht="14.25" x14ac:dyDescent="0.25">
      <c r="A156" s="6">
        <v>144</v>
      </c>
      <c r="B156" s="495">
        <v>144</v>
      </c>
      <c r="C156" s="495" t="s">
        <v>6</v>
      </c>
      <c r="D156" s="496" t="s">
        <v>28</v>
      </c>
      <c r="E156" s="626">
        <v>20340328</v>
      </c>
      <c r="F156" s="627" t="s">
        <v>411</v>
      </c>
      <c r="G156" s="624" t="s">
        <v>52</v>
      </c>
      <c r="H156" s="9">
        <f>VLOOKUP($E156,'ALL-GTK-SD-SMP-SMA-SMK-SLB'!$F$14:$CG$713,'ALL-GTK-SD-SMP-SMA-SMK-SLB'!I$7,FALSE)</f>
        <v>0</v>
      </c>
      <c r="I156" s="9">
        <f>VLOOKUP($E156,'ALL-GTK-SD-SMP-SMA-SMK-SLB'!$F$14:$CG$713,'ALL-GTK-SD-SMP-SMA-SMK-SLB'!J$7,FALSE)</f>
        <v>0</v>
      </c>
      <c r="J156" s="9">
        <f>VLOOKUP($E156,'ALL-GTK-SD-SMP-SMA-SMK-SLB'!$F$14:$CG$713,'ALL-GTK-SD-SMP-SMA-SMK-SLB'!K$7,FALSE)</f>
        <v>0</v>
      </c>
      <c r="K156" s="9">
        <f>VLOOKUP($E156,'ALL-GTK-SD-SMP-SMA-SMK-SLB'!$F$14:$CG$713,'ALL-GTK-SD-SMP-SMA-SMK-SLB'!L$7,FALSE)</f>
        <v>0</v>
      </c>
      <c r="L156" s="9">
        <f>VLOOKUP($E156,'ALL-GTK-SD-SMP-SMA-SMK-SLB'!$F$14:$CG$713,'ALL-GTK-SD-SMP-SMA-SMK-SLB'!M$7,FALSE)</f>
        <v>0</v>
      </c>
      <c r="M156" s="9">
        <f>VLOOKUP($E156,'ALL-GTK-SD-SMP-SMA-SMK-SLB'!$F$14:$CG$713,'ALL-GTK-SD-SMP-SMA-SMK-SLB'!N$7,FALSE)</f>
        <v>0</v>
      </c>
      <c r="N156" s="9">
        <f>VLOOKUP($E156,'ALL-GTK-SD-SMP-SMA-SMK-SLB'!$F$14:$CG$713,'ALL-GTK-SD-SMP-SMA-SMK-SLB'!O$7,FALSE)</f>
        <v>1</v>
      </c>
      <c r="O156" s="9">
        <f>VLOOKUP($E156,'ALL-GTK-SD-SMP-SMA-SMK-SLB'!$F$14:$CG$713,'ALL-GTK-SD-SMP-SMA-SMK-SLB'!P$7,FALSE)</f>
        <v>3</v>
      </c>
      <c r="P156" s="299">
        <f t="shared" si="78"/>
        <v>1</v>
      </c>
      <c r="Q156" s="299">
        <f t="shared" si="79"/>
        <v>3</v>
      </c>
      <c r="R156" s="300">
        <f t="shared" si="80"/>
        <v>4</v>
      </c>
      <c r="S156" s="9">
        <f>VLOOKUP($E156,'ALL-GTK-SD-SMP-SMA-SMK-SLB'!$F$14:$CG$713,'ALL-GTK-SD-SMP-SMA-SMK-SLB'!T$7,FALSE)</f>
        <v>0</v>
      </c>
      <c r="T156" s="9">
        <f>VLOOKUP($E156,'ALL-GTK-SD-SMP-SMA-SMK-SLB'!$F$14:$CG$713,'ALL-GTK-SD-SMP-SMA-SMK-SLB'!U$7,FALSE)</f>
        <v>0</v>
      </c>
      <c r="U156" s="9">
        <f>VLOOKUP($E156,'ALL-GTK-SD-SMP-SMA-SMK-SLB'!$F$14:$CG$713,'ALL-GTK-SD-SMP-SMA-SMK-SLB'!V$7,FALSE)</f>
        <v>0</v>
      </c>
      <c r="V156" s="9">
        <f>VLOOKUP($E156,'ALL-GTK-SD-SMP-SMA-SMK-SLB'!$F$14:$CG$713,'ALL-GTK-SD-SMP-SMA-SMK-SLB'!W$7,FALSE)</f>
        <v>1</v>
      </c>
      <c r="W156" s="9">
        <f>VLOOKUP($E156,'ALL-GTK-SD-SMP-SMA-SMK-SLB'!$F$14:$CG$713,'ALL-GTK-SD-SMP-SMA-SMK-SLB'!X$7,FALSE)</f>
        <v>1</v>
      </c>
      <c r="X156" s="9">
        <f>VLOOKUP($E156,'ALL-GTK-SD-SMP-SMA-SMK-SLB'!$F$14:$CG$713,'ALL-GTK-SD-SMP-SMA-SMK-SLB'!Y$7,FALSE)</f>
        <v>1</v>
      </c>
      <c r="Y156" s="299">
        <f t="shared" si="81"/>
        <v>1</v>
      </c>
      <c r="Z156" s="299">
        <f t="shared" si="82"/>
        <v>2</v>
      </c>
      <c r="AA156" s="10">
        <f t="shared" si="83"/>
        <v>3</v>
      </c>
      <c r="AB156" s="44">
        <f t="shared" si="84"/>
        <v>2</v>
      </c>
      <c r="AC156" s="44">
        <f t="shared" si="85"/>
        <v>5</v>
      </c>
      <c r="AD156" s="11">
        <f t="shared" si="86"/>
        <v>7</v>
      </c>
      <c r="AE156" s="9">
        <f>VLOOKUP($E156,'ALL-GTK-SD-SMP-SMA-SMK-SLB'!$F$14:$CG$713,'ALL-GTK-SD-SMP-SMA-SMK-SLB'!AF$7,FALSE)</f>
        <v>0</v>
      </c>
      <c r="AF156" s="9">
        <f>VLOOKUP($E156,'ALL-GTK-SD-SMP-SMA-SMK-SLB'!$F$14:$CG$713,'ALL-GTK-SD-SMP-SMA-SMK-SLB'!AG$7,FALSE)</f>
        <v>3</v>
      </c>
      <c r="AG156" s="10">
        <f t="shared" si="87"/>
        <v>3</v>
      </c>
      <c r="AH156" s="9">
        <f>VLOOKUP($E156,'ALL-GTK-SD-SMP-SMA-SMK-SLB'!$F$14:$CG$713,'ALL-GTK-SD-SMP-SMA-SMK-SLB'!AI$7,FALSE)</f>
        <v>2</v>
      </c>
      <c r="AI156" s="9">
        <f>VLOOKUP($E156,'ALL-GTK-SD-SMP-SMA-SMK-SLB'!$F$14:$CG$713,'ALL-GTK-SD-SMP-SMA-SMK-SLB'!AJ$7,FALSE)</f>
        <v>2</v>
      </c>
      <c r="AJ156" s="10">
        <f t="shared" si="88"/>
        <v>4</v>
      </c>
      <c r="AK156" s="44">
        <f t="shared" si="89"/>
        <v>2</v>
      </c>
      <c r="AL156" s="44">
        <f t="shared" si="90"/>
        <v>5</v>
      </c>
      <c r="AM156" s="11">
        <f t="shared" si="91"/>
        <v>7</v>
      </c>
      <c r="AN156" s="299">
        <f>VLOOKUP($E156,'ALL-GTK-SD-SMP-SMA-SMK-SLB'!$F$14:$CG$713,'ALL-GTK-SD-SMP-SMA-SMK-SLB'!AO$7,FALSE)</f>
        <v>0</v>
      </c>
      <c r="AO156" s="299">
        <f>VLOOKUP($E156,'ALL-GTK-SD-SMP-SMA-SMK-SLB'!$F$14:$CG$713,'ALL-GTK-SD-SMP-SMA-SMK-SLB'!AP$7,FALSE)</f>
        <v>0</v>
      </c>
      <c r="AP156" s="9">
        <f>VLOOKUP($E156,'ALL-GTK-SD-SMP-SMA-SMK-SLB'!$F$14:$CG$713,'ALL-GTK-SD-SMP-SMA-SMK-SLB'!AQ$7,FALSE)</f>
        <v>0</v>
      </c>
      <c r="AQ156" s="9">
        <f>VLOOKUP($E156,'ALL-GTK-SD-SMP-SMA-SMK-SLB'!$F$14:$CG$713,'ALL-GTK-SD-SMP-SMA-SMK-SLB'!AR$7,FALSE)</f>
        <v>0</v>
      </c>
      <c r="AR156" s="9">
        <f>VLOOKUP($E156,'ALL-GTK-SD-SMP-SMA-SMK-SLB'!$F$14:$CG$713,'ALL-GTK-SD-SMP-SMA-SMK-SLB'!AS$7,FALSE)</f>
        <v>0</v>
      </c>
      <c r="AS156" s="9">
        <f>VLOOKUP($E156,'ALL-GTK-SD-SMP-SMA-SMK-SLB'!$F$14:$CG$713,'ALL-GTK-SD-SMP-SMA-SMK-SLB'!AT$7,FALSE)</f>
        <v>0</v>
      </c>
      <c r="AT156" s="9">
        <f>VLOOKUP($E156,'ALL-GTK-SD-SMP-SMA-SMK-SLB'!$F$14:$CG$713,'ALL-GTK-SD-SMP-SMA-SMK-SLB'!AU$7,FALSE)</f>
        <v>0</v>
      </c>
      <c r="AU156" s="9">
        <f>VLOOKUP($E156,'ALL-GTK-SD-SMP-SMA-SMK-SLB'!$F$14:$CG$713,'ALL-GTK-SD-SMP-SMA-SMK-SLB'!AV$7,FALSE)</f>
        <v>0</v>
      </c>
      <c r="AV156" s="9">
        <f>VLOOKUP($E156,'ALL-GTK-SD-SMP-SMA-SMK-SLB'!$F$14:$CG$713,'ALL-GTK-SD-SMP-SMA-SMK-SLB'!AW$7,FALSE)</f>
        <v>0</v>
      </c>
      <c r="AW156" s="9">
        <f>VLOOKUP($E156,'ALL-GTK-SD-SMP-SMA-SMK-SLB'!$F$14:$CG$713,'ALL-GTK-SD-SMP-SMA-SMK-SLB'!AX$7,FALSE)</f>
        <v>0</v>
      </c>
      <c r="AX156" s="9">
        <f>VLOOKUP($E156,'ALL-GTK-SD-SMP-SMA-SMK-SLB'!$F$14:$CG$713,'ALL-GTK-SD-SMP-SMA-SMK-SLB'!AY$7,FALSE)</f>
        <v>2</v>
      </c>
      <c r="AY156" s="9">
        <f>VLOOKUP($E156,'ALL-GTK-SD-SMP-SMA-SMK-SLB'!$F$14:$CG$713,'ALL-GTK-SD-SMP-SMA-SMK-SLB'!AZ$7,FALSE)</f>
        <v>5</v>
      </c>
      <c r="AZ156" s="9">
        <f>VLOOKUP($E156,'ALL-GTK-SD-SMP-SMA-SMK-SLB'!$F$14:$CG$713,'ALL-GTK-SD-SMP-SMA-SMK-SLB'!BA$7,FALSE)</f>
        <v>0</v>
      </c>
      <c r="BA156" s="9">
        <f>VLOOKUP($E156,'ALL-GTK-SD-SMP-SMA-SMK-SLB'!$F$14:$CG$713,'ALL-GTK-SD-SMP-SMA-SMK-SLB'!BB$7,FALSE)</f>
        <v>0</v>
      </c>
      <c r="BB156" s="9">
        <f>VLOOKUP($E156,'ALL-GTK-SD-SMP-SMA-SMK-SLB'!$F$14:$CG$713,'ALL-GTK-SD-SMP-SMA-SMK-SLB'!BC$7,FALSE)</f>
        <v>0</v>
      </c>
      <c r="BC156" s="9">
        <f>VLOOKUP($E156,'ALL-GTK-SD-SMP-SMA-SMK-SLB'!$F$14:$CG$713,'ALL-GTK-SD-SMP-SMA-SMK-SLB'!BD$7,FALSE)</f>
        <v>0</v>
      </c>
      <c r="BD156" s="310">
        <f t="shared" si="92"/>
        <v>0</v>
      </c>
      <c r="BE156" s="310">
        <f t="shared" si="93"/>
        <v>0</v>
      </c>
      <c r="BF156" s="10">
        <f t="shared" si="94"/>
        <v>0</v>
      </c>
      <c r="BG156" s="311">
        <f t="shared" si="95"/>
        <v>2</v>
      </c>
      <c r="BH156" s="311">
        <f t="shared" si="96"/>
        <v>5</v>
      </c>
      <c r="BI156" s="10">
        <f t="shared" si="97"/>
        <v>7</v>
      </c>
      <c r="BJ156" s="44">
        <f t="shared" si="98"/>
        <v>2</v>
      </c>
      <c r="BK156" s="44">
        <f t="shared" si="99"/>
        <v>5</v>
      </c>
      <c r="BL156" s="11">
        <f t="shared" si="100"/>
        <v>7</v>
      </c>
      <c r="BM156" s="9">
        <f>VLOOKUP($E156,'ALL-GTK-SD-SMP-SMA-SMK-SLB'!$F$14:$CG$713,'ALL-GTK-SD-SMP-SMA-SMK-SLB'!BN$7,FALSE)</f>
        <v>0</v>
      </c>
      <c r="BN156" s="9">
        <f>VLOOKUP($E156,'ALL-GTK-SD-SMP-SMA-SMK-SLB'!$F$14:$CG$713,'ALL-GTK-SD-SMP-SMA-SMK-SLB'!BO$7,FALSE)</f>
        <v>0</v>
      </c>
      <c r="BO156" s="9">
        <f>VLOOKUP($E156,'ALL-GTK-SD-SMP-SMA-SMK-SLB'!$F$14:$CG$713,'ALL-GTK-SD-SMP-SMA-SMK-SLB'!BP$7,FALSE)</f>
        <v>0</v>
      </c>
      <c r="BP156" s="9">
        <f>VLOOKUP($E156,'ALL-GTK-SD-SMP-SMA-SMK-SLB'!$F$14:$CG$713,'ALL-GTK-SD-SMP-SMA-SMK-SLB'!BQ$7,FALSE)</f>
        <v>0</v>
      </c>
      <c r="BQ156" s="9">
        <f>VLOOKUP($E156,'ALL-GTK-SD-SMP-SMA-SMK-SLB'!$F$14:$CG$713,'ALL-GTK-SD-SMP-SMA-SMK-SLB'!BR$7,FALSE)</f>
        <v>0</v>
      </c>
      <c r="BR156" s="9">
        <f>VLOOKUP($E156,'ALL-GTK-SD-SMP-SMA-SMK-SLB'!$F$14:$CG$713,'ALL-GTK-SD-SMP-SMA-SMK-SLB'!BS$7,FALSE)</f>
        <v>0</v>
      </c>
      <c r="BS156" s="9">
        <f>VLOOKUP($E156,'ALL-GTK-SD-SMP-SMA-SMK-SLB'!$F$14:$CG$713,'ALL-GTK-SD-SMP-SMA-SMK-SLB'!BT$7,FALSE)</f>
        <v>0</v>
      </c>
      <c r="BT156" s="9">
        <f>VLOOKUP($E156,'ALL-GTK-SD-SMP-SMA-SMK-SLB'!$F$14:$CG$713,'ALL-GTK-SD-SMP-SMA-SMK-SLB'!BU$7,FALSE)</f>
        <v>0</v>
      </c>
      <c r="BU156" s="299">
        <f t="shared" si="101"/>
        <v>0</v>
      </c>
      <c r="BV156" s="299">
        <f t="shared" si="102"/>
        <v>0</v>
      </c>
      <c r="BW156" s="44">
        <f t="shared" si="103"/>
        <v>0</v>
      </c>
      <c r="BX156" s="44">
        <f t="shared" si="104"/>
        <v>0</v>
      </c>
      <c r="BY156" s="11">
        <f t="shared" si="105"/>
        <v>0</v>
      </c>
      <c r="BZ156" s="14">
        <f t="shared" si="106"/>
        <v>2</v>
      </c>
      <c r="CA156" s="14">
        <f t="shared" si="107"/>
        <v>5</v>
      </c>
      <c r="CB156" s="13">
        <f t="shared" si="108"/>
        <v>0</v>
      </c>
      <c r="CC156" s="13">
        <f t="shared" si="109"/>
        <v>0</v>
      </c>
      <c r="CD156" s="312">
        <f t="shared" si="110"/>
        <v>2</v>
      </c>
      <c r="CE156" s="312">
        <f t="shared" si="111"/>
        <v>5</v>
      </c>
      <c r="CF156" s="313">
        <f t="shared" si="112"/>
        <v>7</v>
      </c>
      <c r="CG156" s="302" t="str">
        <f t="shared" si="113"/>
        <v>OK</v>
      </c>
    </row>
    <row r="157" spans="1:85" ht="14.25" x14ac:dyDescent="0.25">
      <c r="A157" s="6">
        <v>145</v>
      </c>
      <c r="B157" s="495">
        <v>145</v>
      </c>
      <c r="C157" s="495" t="s">
        <v>6</v>
      </c>
      <c r="D157" s="496" t="s">
        <v>28</v>
      </c>
      <c r="E157" s="626">
        <v>20319829</v>
      </c>
      <c r="F157" s="627" t="s">
        <v>412</v>
      </c>
      <c r="G157" s="624" t="s">
        <v>52</v>
      </c>
      <c r="H157" s="9">
        <f>VLOOKUP($E157,'ALL-GTK-SD-SMP-SMA-SMK-SLB'!$F$14:$CG$713,'ALL-GTK-SD-SMP-SMA-SMK-SLB'!I$7,FALSE)</f>
        <v>0</v>
      </c>
      <c r="I157" s="9">
        <f>VLOOKUP($E157,'ALL-GTK-SD-SMP-SMA-SMK-SLB'!$F$14:$CG$713,'ALL-GTK-SD-SMP-SMA-SMK-SLB'!J$7,FALSE)</f>
        <v>0</v>
      </c>
      <c r="J157" s="9">
        <f>VLOOKUP($E157,'ALL-GTK-SD-SMP-SMA-SMK-SLB'!$F$14:$CG$713,'ALL-GTK-SD-SMP-SMA-SMK-SLB'!K$7,FALSE)</f>
        <v>1</v>
      </c>
      <c r="K157" s="9">
        <f>VLOOKUP($E157,'ALL-GTK-SD-SMP-SMA-SMK-SLB'!$F$14:$CG$713,'ALL-GTK-SD-SMP-SMA-SMK-SLB'!L$7,FALSE)</f>
        <v>0</v>
      </c>
      <c r="L157" s="9">
        <f>VLOOKUP($E157,'ALL-GTK-SD-SMP-SMA-SMK-SLB'!$F$14:$CG$713,'ALL-GTK-SD-SMP-SMA-SMK-SLB'!M$7,FALSE)</f>
        <v>1</v>
      </c>
      <c r="M157" s="9">
        <f>VLOOKUP($E157,'ALL-GTK-SD-SMP-SMA-SMK-SLB'!$F$14:$CG$713,'ALL-GTK-SD-SMP-SMA-SMK-SLB'!N$7,FALSE)</f>
        <v>3</v>
      </c>
      <c r="N157" s="9">
        <f>VLOOKUP($E157,'ALL-GTK-SD-SMP-SMA-SMK-SLB'!$F$14:$CG$713,'ALL-GTK-SD-SMP-SMA-SMK-SLB'!O$7,FALSE)</f>
        <v>0</v>
      </c>
      <c r="O157" s="9">
        <f>VLOOKUP($E157,'ALL-GTK-SD-SMP-SMA-SMK-SLB'!$F$14:$CG$713,'ALL-GTK-SD-SMP-SMA-SMK-SLB'!P$7,FALSE)</f>
        <v>1</v>
      </c>
      <c r="P157" s="299">
        <f t="shared" si="78"/>
        <v>2</v>
      </c>
      <c r="Q157" s="299">
        <f t="shared" si="79"/>
        <v>4</v>
      </c>
      <c r="R157" s="300">
        <f t="shared" si="80"/>
        <v>6</v>
      </c>
      <c r="S157" s="9">
        <f>VLOOKUP($E157,'ALL-GTK-SD-SMP-SMA-SMK-SLB'!$F$14:$CG$713,'ALL-GTK-SD-SMP-SMA-SMK-SLB'!T$7,FALSE)</f>
        <v>0</v>
      </c>
      <c r="T157" s="9">
        <f>VLOOKUP($E157,'ALL-GTK-SD-SMP-SMA-SMK-SLB'!$F$14:$CG$713,'ALL-GTK-SD-SMP-SMA-SMK-SLB'!U$7,FALSE)</f>
        <v>0</v>
      </c>
      <c r="U157" s="9">
        <f>VLOOKUP($E157,'ALL-GTK-SD-SMP-SMA-SMK-SLB'!$F$14:$CG$713,'ALL-GTK-SD-SMP-SMA-SMK-SLB'!V$7,FALSE)</f>
        <v>0</v>
      </c>
      <c r="V157" s="9">
        <f>VLOOKUP($E157,'ALL-GTK-SD-SMP-SMA-SMK-SLB'!$F$14:$CG$713,'ALL-GTK-SD-SMP-SMA-SMK-SLB'!W$7,FALSE)</f>
        <v>1</v>
      </c>
      <c r="W157" s="9">
        <f>VLOOKUP($E157,'ALL-GTK-SD-SMP-SMA-SMK-SLB'!$F$14:$CG$713,'ALL-GTK-SD-SMP-SMA-SMK-SLB'!X$7,FALSE)</f>
        <v>0</v>
      </c>
      <c r="X157" s="9">
        <f>VLOOKUP($E157,'ALL-GTK-SD-SMP-SMA-SMK-SLB'!$F$14:$CG$713,'ALL-GTK-SD-SMP-SMA-SMK-SLB'!Y$7,FALSE)</f>
        <v>1</v>
      </c>
      <c r="Y157" s="299">
        <f t="shared" si="81"/>
        <v>0</v>
      </c>
      <c r="Z157" s="299">
        <f t="shared" si="82"/>
        <v>2</v>
      </c>
      <c r="AA157" s="10">
        <f t="shared" si="83"/>
        <v>2</v>
      </c>
      <c r="AB157" s="44">
        <f t="shared" si="84"/>
        <v>2</v>
      </c>
      <c r="AC157" s="44">
        <f t="shared" si="85"/>
        <v>6</v>
      </c>
      <c r="AD157" s="11">
        <f t="shared" si="86"/>
        <v>8</v>
      </c>
      <c r="AE157" s="9">
        <f>VLOOKUP($E157,'ALL-GTK-SD-SMP-SMA-SMK-SLB'!$F$14:$CG$713,'ALL-GTK-SD-SMP-SMA-SMK-SLB'!AF$7,FALSE)</f>
        <v>1</v>
      </c>
      <c r="AF157" s="9">
        <f>VLOOKUP($E157,'ALL-GTK-SD-SMP-SMA-SMK-SLB'!$F$14:$CG$713,'ALL-GTK-SD-SMP-SMA-SMK-SLB'!AG$7,FALSE)</f>
        <v>4</v>
      </c>
      <c r="AG157" s="10">
        <f t="shared" si="87"/>
        <v>5</v>
      </c>
      <c r="AH157" s="9">
        <f>VLOOKUP($E157,'ALL-GTK-SD-SMP-SMA-SMK-SLB'!$F$14:$CG$713,'ALL-GTK-SD-SMP-SMA-SMK-SLB'!AI$7,FALSE)</f>
        <v>1</v>
      </c>
      <c r="AI157" s="9">
        <f>VLOOKUP($E157,'ALL-GTK-SD-SMP-SMA-SMK-SLB'!$F$14:$CG$713,'ALL-GTK-SD-SMP-SMA-SMK-SLB'!AJ$7,FALSE)</f>
        <v>2</v>
      </c>
      <c r="AJ157" s="10">
        <f t="shared" si="88"/>
        <v>3</v>
      </c>
      <c r="AK157" s="44">
        <f t="shared" si="89"/>
        <v>2</v>
      </c>
      <c r="AL157" s="44">
        <f t="shared" si="90"/>
        <v>6</v>
      </c>
      <c r="AM157" s="11">
        <f t="shared" si="91"/>
        <v>8</v>
      </c>
      <c r="AN157" s="299">
        <f>VLOOKUP($E157,'ALL-GTK-SD-SMP-SMA-SMK-SLB'!$F$14:$CG$713,'ALL-GTK-SD-SMP-SMA-SMK-SLB'!AO$7,FALSE)</f>
        <v>0</v>
      </c>
      <c r="AO157" s="299">
        <f>VLOOKUP($E157,'ALL-GTK-SD-SMP-SMA-SMK-SLB'!$F$14:$CG$713,'ALL-GTK-SD-SMP-SMA-SMK-SLB'!AP$7,FALSE)</f>
        <v>0</v>
      </c>
      <c r="AP157" s="9">
        <f>VLOOKUP($E157,'ALL-GTK-SD-SMP-SMA-SMK-SLB'!$F$14:$CG$713,'ALL-GTK-SD-SMP-SMA-SMK-SLB'!AQ$7,FALSE)</f>
        <v>0</v>
      </c>
      <c r="AQ157" s="9">
        <f>VLOOKUP($E157,'ALL-GTK-SD-SMP-SMA-SMK-SLB'!$F$14:$CG$713,'ALL-GTK-SD-SMP-SMA-SMK-SLB'!AR$7,FALSE)</f>
        <v>0</v>
      </c>
      <c r="AR157" s="9">
        <f>VLOOKUP($E157,'ALL-GTK-SD-SMP-SMA-SMK-SLB'!$F$14:$CG$713,'ALL-GTK-SD-SMP-SMA-SMK-SLB'!AS$7,FALSE)</f>
        <v>0</v>
      </c>
      <c r="AS157" s="9">
        <f>VLOOKUP($E157,'ALL-GTK-SD-SMP-SMA-SMK-SLB'!$F$14:$CG$713,'ALL-GTK-SD-SMP-SMA-SMK-SLB'!AT$7,FALSE)</f>
        <v>0</v>
      </c>
      <c r="AT157" s="9">
        <f>VLOOKUP($E157,'ALL-GTK-SD-SMP-SMA-SMK-SLB'!$F$14:$CG$713,'ALL-GTK-SD-SMP-SMA-SMK-SLB'!AU$7,FALSE)</f>
        <v>0</v>
      </c>
      <c r="AU157" s="9">
        <f>VLOOKUP($E157,'ALL-GTK-SD-SMP-SMA-SMK-SLB'!$F$14:$CG$713,'ALL-GTK-SD-SMP-SMA-SMK-SLB'!AV$7,FALSE)</f>
        <v>0</v>
      </c>
      <c r="AV157" s="9">
        <f>VLOOKUP($E157,'ALL-GTK-SD-SMP-SMA-SMK-SLB'!$F$14:$CG$713,'ALL-GTK-SD-SMP-SMA-SMK-SLB'!AW$7,FALSE)</f>
        <v>0</v>
      </c>
      <c r="AW157" s="9">
        <f>VLOOKUP($E157,'ALL-GTK-SD-SMP-SMA-SMK-SLB'!$F$14:$CG$713,'ALL-GTK-SD-SMP-SMA-SMK-SLB'!AX$7,FALSE)</f>
        <v>0</v>
      </c>
      <c r="AX157" s="9">
        <f>VLOOKUP($E157,'ALL-GTK-SD-SMP-SMA-SMK-SLB'!$F$14:$CG$713,'ALL-GTK-SD-SMP-SMA-SMK-SLB'!AY$7,FALSE)</f>
        <v>2</v>
      </c>
      <c r="AY157" s="9">
        <f>VLOOKUP($E157,'ALL-GTK-SD-SMP-SMA-SMK-SLB'!$F$14:$CG$713,'ALL-GTK-SD-SMP-SMA-SMK-SLB'!AZ$7,FALSE)</f>
        <v>6</v>
      </c>
      <c r="AZ157" s="9">
        <f>VLOOKUP($E157,'ALL-GTK-SD-SMP-SMA-SMK-SLB'!$F$14:$CG$713,'ALL-GTK-SD-SMP-SMA-SMK-SLB'!BA$7,FALSE)</f>
        <v>0</v>
      </c>
      <c r="BA157" s="9">
        <f>VLOOKUP($E157,'ALL-GTK-SD-SMP-SMA-SMK-SLB'!$F$14:$CG$713,'ALL-GTK-SD-SMP-SMA-SMK-SLB'!BB$7,FALSE)</f>
        <v>0</v>
      </c>
      <c r="BB157" s="9">
        <f>VLOOKUP($E157,'ALL-GTK-SD-SMP-SMA-SMK-SLB'!$F$14:$CG$713,'ALL-GTK-SD-SMP-SMA-SMK-SLB'!BC$7,FALSE)</f>
        <v>0</v>
      </c>
      <c r="BC157" s="9">
        <f>VLOOKUP($E157,'ALL-GTK-SD-SMP-SMA-SMK-SLB'!$F$14:$CG$713,'ALL-GTK-SD-SMP-SMA-SMK-SLB'!BD$7,FALSE)</f>
        <v>0</v>
      </c>
      <c r="BD157" s="310">
        <f t="shared" si="92"/>
        <v>0</v>
      </c>
      <c r="BE157" s="310">
        <f t="shared" si="93"/>
        <v>0</v>
      </c>
      <c r="BF157" s="10">
        <f t="shared" si="94"/>
        <v>0</v>
      </c>
      <c r="BG157" s="311">
        <f t="shared" si="95"/>
        <v>2</v>
      </c>
      <c r="BH157" s="311">
        <f t="shared" si="96"/>
        <v>6</v>
      </c>
      <c r="BI157" s="10">
        <f t="shared" si="97"/>
        <v>8</v>
      </c>
      <c r="BJ157" s="44">
        <f t="shared" si="98"/>
        <v>2</v>
      </c>
      <c r="BK157" s="44">
        <f t="shared" si="99"/>
        <v>6</v>
      </c>
      <c r="BL157" s="11">
        <f t="shared" si="100"/>
        <v>8</v>
      </c>
      <c r="BM157" s="9">
        <f>VLOOKUP($E157,'ALL-GTK-SD-SMP-SMA-SMK-SLB'!$F$14:$CG$713,'ALL-GTK-SD-SMP-SMA-SMK-SLB'!BN$7,FALSE)</f>
        <v>0</v>
      </c>
      <c r="BN157" s="9">
        <f>VLOOKUP($E157,'ALL-GTK-SD-SMP-SMA-SMK-SLB'!$F$14:$CG$713,'ALL-GTK-SD-SMP-SMA-SMK-SLB'!BO$7,FALSE)</f>
        <v>0</v>
      </c>
      <c r="BO157" s="9">
        <f>VLOOKUP($E157,'ALL-GTK-SD-SMP-SMA-SMK-SLB'!$F$14:$CG$713,'ALL-GTK-SD-SMP-SMA-SMK-SLB'!BP$7,FALSE)</f>
        <v>0</v>
      </c>
      <c r="BP157" s="9">
        <f>VLOOKUP($E157,'ALL-GTK-SD-SMP-SMA-SMK-SLB'!$F$14:$CG$713,'ALL-GTK-SD-SMP-SMA-SMK-SLB'!BQ$7,FALSE)</f>
        <v>0</v>
      </c>
      <c r="BQ157" s="9">
        <f>VLOOKUP($E157,'ALL-GTK-SD-SMP-SMA-SMK-SLB'!$F$14:$CG$713,'ALL-GTK-SD-SMP-SMA-SMK-SLB'!BR$7,FALSE)</f>
        <v>0</v>
      </c>
      <c r="BR157" s="9">
        <f>VLOOKUP($E157,'ALL-GTK-SD-SMP-SMA-SMK-SLB'!$F$14:$CG$713,'ALL-GTK-SD-SMP-SMA-SMK-SLB'!BS$7,FALSE)</f>
        <v>0</v>
      </c>
      <c r="BS157" s="9">
        <f>VLOOKUP($E157,'ALL-GTK-SD-SMP-SMA-SMK-SLB'!$F$14:$CG$713,'ALL-GTK-SD-SMP-SMA-SMK-SLB'!BT$7,FALSE)</f>
        <v>1</v>
      </c>
      <c r="BT157" s="9">
        <f>VLOOKUP($E157,'ALL-GTK-SD-SMP-SMA-SMK-SLB'!$F$14:$CG$713,'ALL-GTK-SD-SMP-SMA-SMK-SLB'!BU$7,FALSE)</f>
        <v>0</v>
      </c>
      <c r="BU157" s="299">
        <f t="shared" si="101"/>
        <v>1</v>
      </c>
      <c r="BV157" s="299">
        <f t="shared" si="102"/>
        <v>0</v>
      </c>
      <c r="BW157" s="44">
        <f t="shared" si="103"/>
        <v>1</v>
      </c>
      <c r="BX157" s="44">
        <f t="shared" si="104"/>
        <v>0</v>
      </c>
      <c r="BY157" s="11">
        <f t="shared" si="105"/>
        <v>1</v>
      </c>
      <c r="BZ157" s="14">
        <f t="shared" si="106"/>
        <v>2</v>
      </c>
      <c r="CA157" s="14">
        <f t="shared" si="107"/>
        <v>6</v>
      </c>
      <c r="CB157" s="13">
        <f t="shared" si="108"/>
        <v>1</v>
      </c>
      <c r="CC157" s="13">
        <f t="shared" si="109"/>
        <v>0</v>
      </c>
      <c r="CD157" s="312">
        <f t="shared" si="110"/>
        <v>3</v>
      </c>
      <c r="CE157" s="312">
        <f t="shared" si="111"/>
        <v>6</v>
      </c>
      <c r="CF157" s="313">
        <f t="shared" si="112"/>
        <v>9</v>
      </c>
      <c r="CG157" s="302" t="str">
        <f t="shared" si="113"/>
        <v>OK</v>
      </c>
    </row>
    <row r="158" spans="1:85" ht="14.25" x14ac:dyDescent="0.25">
      <c r="A158" s="6">
        <v>146</v>
      </c>
      <c r="B158" s="495">
        <v>146</v>
      </c>
      <c r="C158" s="495" t="s">
        <v>6</v>
      </c>
      <c r="D158" s="496" t="s">
        <v>28</v>
      </c>
      <c r="E158" s="626">
        <v>20319830</v>
      </c>
      <c r="F158" s="627" t="s">
        <v>413</v>
      </c>
      <c r="G158" s="624" t="s">
        <v>52</v>
      </c>
      <c r="H158" s="9">
        <f>VLOOKUP($E158,'ALL-GTK-SD-SMP-SMA-SMK-SLB'!$F$14:$CG$713,'ALL-GTK-SD-SMP-SMA-SMK-SLB'!I$7,FALSE)</f>
        <v>0</v>
      </c>
      <c r="I158" s="9">
        <f>VLOOKUP($E158,'ALL-GTK-SD-SMP-SMA-SMK-SLB'!$F$14:$CG$713,'ALL-GTK-SD-SMP-SMA-SMK-SLB'!J$7,FALSE)</f>
        <v>0</v>
      </c>
      <c r="J158" s="9">
        <f>VLOOKUP($E158,'ALL-GTK-SD-SMP-SMA-SMK-SLB'!$F$14:$CG$713,'ALL-GTK-SD-SMP-SMA-SMK-SLB'!K$7,FALSE)</f>
        <v>0</v>
      </c>
      <c r="K158" s="9">
        <f>VLOOKUP($E158,'ALL-GTK-SD-SMP-SMA-SMK-SLB'!$F$14:$CG$713,'ALL-GTK-SD-SMP-SMA-SMK-SLB'!L$7,FALSE)</f>
        <v>0</v>
      </c>
      <c r="L158" s="9">
        <f>VLOOKUP($E158,'ALL-GTK-SD-SMP-SMA-SMK-SLB'!$F$14:$CG$713,'ALL-GTK-SD-SMP-SMA-SMK-SLB'!M$7,FALSE)</f>
        <v>1</v>
      </c>
      <c r="M158" s="9">
        <f>VLOOKUP($E158,'ALL-GTK-SD-SMP-SMA-SMK-SLB'!$F$14:$CG$713,'ALL-GTK-SD-SMP-SMA-SMK-SLB'!N$7,FALSE)</f>
        <v>1</v>
      </c>
      <c r="N158" s="9">
        <f>VLOOKUP($E158,'ALL-GTK-SD-SMP-SMA-SMK-SLB'!$F$14:$CG$713,'ALL-GTK-SD-SMP-SMA-SMK-SLB'!O$7,FALSE)</f>
        <v>0</v>
      </c>
      <c r="O158" s="9">
        <f>VLOOKUP($E158,'ALL-GTK-SD-SMP-SMA-SMK-SLB'!$F$14:$CG$713,'ALL-GTK-SD-SMP-SMA-SMK-SLB'!P$7,FALSE)</f>
        <v>1</v>
      </c>
      <c r="P158" s="299">
        <f t="shared" si="78"/>
        <v>1</v>
      </c>
      <c r="Q158" s="299">
        <f t="shared" si="79"/>
        <v>2</v>
      </c>
      <c r="R158" s="300">
        <f t="shared" si="80"/>
        <v>3</v>
      </c>
      <c r="S158" s="9">
        <f>VLOOKUP($E158,'ALL-GTK-SD-SMP-SMA-SMK-SLB'!$F$14:$CG$713,'ALL-GTK-SD-SMP-SMA-SMK-SLB'!T$7,FALSE)</f>
        <v>0</v>
      </c>
      <c r="T158" s="9">
        <f>VLOOKUP($E158,'ALL-GTK-SD-SMP-SMA-SMK-SLB'!$F$14:$CG$713,'ALL-GTK-SD-SMP-SMA-SMK-SLB'!U$7,FALSE)</f>
        <v>0</v>
      </c>
      <c r="U158" s="9">
        <f>VLOOKUP($E158,'ALL-GTK-SD-SMP-SMA-SMK-SLB'!$F$14:$CG$713,'ALL-GTK-SD-SMP-SMA-SMK-SLB'!V$7,FALSE)</f>
        <v>1</v>
      </c>
      <c r="V158" s="9">
        <f>VLOOKUP($E158,'ALL-GTK-SD-SMP-SMA-SMK-SLB'!$F$14:$CG$713,'ALL-GTK-SD-SMP-SMA-SMK-SLB'!W$7,FALSE)</f>
        <v>2</v>
      </c>
      <c r="W158" s="9">
        <f>VLOOKUP($E158,'ALL-GTK-SD-SMP-SMA-SMK-SLB'!$F$14:$CG$713,'ALL-GTK-SD-SMP-SMA-SMK-SLB'!X$7,FALSE)</f>
        <v>0</v>
      </c>
      <c r="X158" s="9">
        <f>VLOOKUP($E158,'ALL-GTK-SD-SMP-SMA-SMK-SLB'!$F$14:$CG$713,'ALL-GTK-SD-SMP-SMA-SMK-SLB'!Y$7,FALSE)</f>
        <v>1</v>
      </c>
      <c r="Y158" s="299">
        <f t="shared" si="81"/>
        <v>1</v>
      </c>
      <c r="Z158" s="299">
        <f t="shared" si="82"/>
        <v>3</v>
      </c>
      <c r="AA158" s="10">
        <f t="shared" si="83"/>
        <v>4</v>
      </c>
      <c r="AB158" s="44">
        <f t="shared" si="84"/>
        <v>2</v>
      </c>
      <c r="AC158" s="44">
        <f t="shared" si="85"/>
        <v>5</v>
      </c>
      <c r="AD158" s="11">
        <f t="shared" si="86"/>
        <v>7</v>
      </c>
      <c r="AE158" s="9">
        <f>VLOOKUP($E158,'ALL-GTK-SD-SMP-SMA-SMK-SLB'!$F$14:$CG$713,'ALL-GTK-SD-SMP-SMA-SMK-SLB'!AF$7,FALSE)</f>
        <v>1</v>
      </c>
      <c r="AF158" s="9">
        <f>VLOOKUP($E158,'ALL-GTK-SD-SMP-SMA-SMK-SLB'!$F$14:$CG$713,'ALL-GTK-SD-SMP-SMA-SMK-SLB'!AG$7,FALSE)</f>
        <v>4</v>
      </c>
      <c r="AG158" s="10">
        <f t="shared" si="87"/>
        <v>5</v>
      </c>
      <c r="AH158" s="9">
        <f>VLOOKUP($E158,'ALL-GTK-SD-SMP-SMA-SMK-SLB'!$F$14:$CG$713,'ALL-GTK-SD-SMP-SMA-SMK-SLB'!AI$7,FALSE)</f>
        <v>1</v>
      </c>
      <c r="AI158" s="9">
        <f>VLOOKUP($E158,'ALL-GTK-SD-SMP-SMA-SMK-SLB'!$F$14:$CG$713,'ALL-GTK-SD-SMP-SMA-SMK-SLB'!AJ$7,FALSE)</f>
        <v>1</v>
      </c>
      <c r="AJ158" s="10">
        <f t="shared" si="88"/>
        <v>2</v>
      </c>
      <c r="AK158" s="44">
        <f t="shared" si="89"/>
        <v>2</v>
      </c>
      <c r="AL158" s="44">
        <f t="shared" si="90"/>
        <v>5</v>
      </c>
      <c r="AM158" s="11">
        <f t="shared" si="91"/>
        <v>7</v>
      </c>
      <c r="AN158" s="299">
        <f>VLOOKUP($E158,'ALL-GTK-SD-SMP-SMA-SMK-SLB'!$F$14:$CG$713,'ALL-GTK-SD-SMP-SMA-SMK-SLB'!AO$7,FALSE)</f>
        <v>0</v>
      </c>
      <c r="AO158" s="299">
        <f>VLOOKUP($E158,'ALL-GTK-SD-SMP-SMA-SMK-SLB'!$F$14:$CG$713,'ALL-GTK-SD-SMP-SMA-SMK-SLB'!AP$7,FALSE)</f>
        <v>0</v>
      </c>
      <c r="AP158" s="9">
        <f>VLOOKUP($E158,'ALL-GTK-SD-SMP-SMA-SMK-SLB'!$F$14:$CG$713,'ALL-GTK-SD-SMP-SMA-SMK-SLB'!AQ$7,FALSE)</f>
        <v>0</v>
      </c>
      <c r="AQ158" s="9">
        <f>VLOOKUP($E158,'ALL-GTK-SD-SMP-SMA-SMK-SLB'!$F$14:$CG$713,'ALL-GTK-SD-SMP-SMA-SMK-SLB'!AR$7,FALSE)</f>
        <v>0</v>
      </c>
      <c r="AR158" s="9">
        <f>VLOOKUP($E158,'ALL-GTK-SD-SMP-SMA-SMK-SLB'!$F$14:$CG$713,'ALL-GTK-SD-SMP-SMA-SMK-SLB'!AS$7,FALSE)</f>
        <v>0</v>
      </c>
      <c r="AS158" s="9">
        <f>VLOOKUP($E158,'ALL-GTK-SD-SMP-SMA-SMK-SLB'!$F$14:$CG$713,'ALL-GTK-SD-SMP-SMA-SMK-SLB'!AT$7,FALSE)</f>
        <v>0</v>
      </c>
      <c r="AT158" s="9">
        <f>VLOOKUP($E158,'ALL-GTK-SD-SMP-SMA-SMK-SLB'!$F$14:$CG$713,'ALL-GTK-SD-SMP-SMA-SMK-SLB'!AU$7,FALSE)</f>
        <v>0</v>
      </c>
      <c r="AU158" s="9">
        <f>VLOOKUP($E158,'ALL-GTK-SD-SMP-SMA-SMK-SLB'!$F$14:$CG$713,'ALL-GTK-SD-SMP-SMA-SMK-SLB'!AV$7,FALSE)</f>
        <v>0</v>
      </c>
      <c r="AV158" s="9">
        <f>VLOOKUP($E158,'ALL-GTK-SD-SMP-SMA-SMK-SLB'!$F$14:$CG$713,'ALL-GTK-SD-SMP-SMA-SMK-SLB'!AW$7,FALSE)</f>
        <v>0</v>
      </c>
      <c r="AW158" s="9">
        <f>VLOOKUP($E158,'ALL-GTK-SD-SMP-SMA-SMK-SLB'!$F$14:$CG$713,'ALL-GTK-SD-SMP-SMA-SMK-SLB'!AX$7,FALSE)</f>
        <v>0</v>
      </c>
      <c r="AX158" s="9">
        <f>VLOOKUP($E158,'ALL-GTK-SD-SMP-SMA-SMK-SLB'!$F$14:$CG$713,'ALL-GTK-SD-SMP-SMA-SMK-SLB'!AY$7,FALSE)</f>
        <v>2</v>
      </c>
      <c r="AY158" s="9">
        <f>VLOOKUP($E158,'ALL-GTK-SD-SMP-SMA-SMK-SLB'!$F$14:$CG$713,'ALL-GTK-SD-SMP-SMA-SMK-SLB'!AZ$7,FALSE)</f>
        <v>5</v>
      </c>
      <c r="AZ158" s="9">
        <f>VLOOKUP($E158,'ALL-GTK-SD-SMP-SMA-SMK-SLB'!$F$14:$CG$713,'ALL-GTK-SD-SMP-SMA-SMK-SLB'!BA$7,FALSE)</f>
        <v>0</v>
      </c>
      <c r="BA158" s="9">
        <f>VLOOKUP($E158,'ALL-GTK-SD-SMP-SMA-SMK-SLB'!$F$14:$CG$713,'ALL-GTK-SD-SMP-SMA-SMK-SLB'!BB$7,FALSE)</f>
        <v>0</v>
      </c>
      <c r="BB158" s="9">
        <f>VLOOKUP($E158,'ALL-GTK-SD-SMP-SMA-SMK-SLB'!$F$14:$CG$713,'ALL-GTK-SD-SMP-SMA-SMK-SLB'!BC$7,FALSE)</f>
        <v>0</v>
      </c>
      <c r="BC158" s="9">
        <f>VLOOKUP($E158,'ALL-GTK-SD-SMP-SMA-SMK-SLB'!$F$14:$CG$713,'ALL-GTK-SD-SMP-SMA-SMK-SLB'!BD$7,FALSE)</f>
        <v>0</v>
      </c>
      <c r="BD158" s="310">
        <f t="shared" si="92"/>
        <v>0</v>
      </c>
      <c r="BE158" s="310">
        <f t="shared" si="93"/>
        <v>0</v>
      </c>
      <c r="BF158" s="10">
        <f t="shared" si="94"/>
        <v>0</v>
      </c>
      <c r="BG158" s="311">
        <f t="shared" si="95"/>
        <v>2</v>
      </c>
      <c r="BH158" s="311">
        <f t="shared" si="96"/>
        <v>5</v>
      </c>
      <c r="BI158" s="10">
        <f t="shared" si="97"/>
        <v>7</v>
      </c>
      <c r="BJ158" s="44">
        <f t="shared" si="98"/>
        <v>2</v>
      </c>
      <c r="BK158" s="44">
        <f t="shared" si="99"/>
        <v>5</v>
      </c>
      <c r="BL158" s="11">
        <f t="shared" si="100"/>
        <v>7</v>
      </c>
      <c r="BM158" s="9">
        <f>VLOOKUP($E158,'ALL-GTK-SD-SMP-SMA-SMK-SLB'!$F$14:$CG$713,'ALL-GTK-SD-SMP-SMA-SMK-SLB'!BN$7,FALSE)</f>
        <v>0</v>
      </c>
      <c r="BN158" s="9">
        <f>VLOOKUP($E158,'ALL-GTK-SD-SMP-SMA-SMK-SLB'!$F$14:$CG$713,'ALL-GTK-SD-SMP-SMA-SMK-SLB'!BO$7,FALSE)</f>
        <v>0</v>
      </c>
      <c r="BO158" s="9">
        <f>VLOOKUP($E158,'ALL-GTK-SD-SMP-SMA-SMK-SLB'!$F$14:$CG$713,'ALL-GTK-SD-SMP-SMA-SMK-SLB'!BP$7,FALSE)</f>
        <v>0</v>
      </c>
      <c r="BP158" s="9">
        <f>VLOOKUP($E158,'ALL-GTK-SD-SMP-SMA-SMK-SLB'!$F$14:$CG$713,'ALL-GTK-SD-SMP-SMA-SMK-SLB'!BQ$7,FALSE)</f>
        <v>0</v>
      </c>
      <c r="BQ158" s="9">
        <f>VLOOKUP($E158,'ALL-GTK-SD-SMP-SMA-SMK-SLB'!$F$14:$CG$713,'ALL-GTK-SD-SMP-SMA-SMK-SLB'!BR$7,FALSE)</f>
        <v>0</v>
      </c>
      <c r="BR158" s="9">
        <f>VLOOKUP($E158,'ALL-GTK-SD-SMP-SMA-SMK-SLB'!$F$14:$CG$713,'ALL-GTK-SD-SMP-SMA-SMK-SLB'!BS$7,FALSE)</f>
        <v>0</v>
      </c>
      <c r="BS158" s="9">
        <f>VLOOKUP($E158,'ALL-GTK-SD-SMP-SMA-SMK-SLB'!$F$14:$CG$713,'ALL-GTK-SD-SMP-SMA-SMK-SLB'!BT$7,FALSE)</f>
        <v>0</v>
      </c>
      <c r="BT158" s="9">
        <f>VLOOKUP($E158,'ALL-GTK-SD-SMP-SMA-SMK-SLB'!$F$14:$CG$713,'ALL-GTK-SD-SMP-SMA-SMK-SLB'!BU$7,FALSE)</f>
        <v>0</v>
      </c>
      <c r="BU158" s="299">
        <f t="shared" si="101"/>
        <v>0</v>
      </c>
      <c r="BV158" s="299">
        <f t="shared" si="102"/>
        <v>0</v>
      </c>
      <c r="BW158" s="44">
        <f t="shared" si="103"/>
        <v>0</v>
      </c>
      <c r="BX158" s="44">
        <f t="shared" si="104"/>
        <v>0</v>
      </c>
      <c r="BY158" s="11">
        <f t="shared" si="105"/>
        <v>0</v>
      </c>
      <c r="BZ158" s="14">
        <f t="shared" si="106"/>
        <v>2</v>
      </c>
      <c r="CA158" s="14">
        <f t="shared" si="107"/>
        <v>5</v>
      </c>
      <c r="CB158" s="13">
        <f t="shared" si="108"/>
        <v>0</v>
      </c>
      <c r="CC158" s="13">
        <f t="shared" si="109"/>
        <v>0</v>
      </c>
      <c r="CD158" s="312">
        <f t="shared" si="110"/>
        <v>2</v>
      </c>
      <c r="CE158" s="312">
        <f t="shared" si="111"/>
        <v>5</v>
      </c>
      <c r="CF158" s="313">
        <f t="shared" si="112"/>
        <v>7</v>
      </c>
      <c r="CG158" s="302" t="str">
        <f t="shared" si="113"/>
        <v>OK</v>
      </c>
    </row>
    <row r="159" spans="1:85" ht="14.25" x14ac:dyDescent="0.25">
      <c r="A159" s="6">
        <v>147</v>
      </c>
      <c r="B159" s="495">
        <v>147</v>
      </c>
      <c r="C159" s="495" t="s">
        <v>6</v>
      </c>
      <c r="D159" s="496" t="s">
        <v>28</v>
      </c>
      <c r="E159" s="626">
        <v>20319469</v>
      </c>
      <c r="F159" s="627" t="s">
        <v>414</v>
      </c>
      <c r="G159" s="624" t="s">
        <v>52</v>
      </c>
      <c r="H159" s="9">
        <f>VLOOKUP($E159,'ALL-GTK-SD-SMP-SMA-SMK-SLB'!$F$14:$CG$713,'ALL-GTK-SD-SMP-SMA-SMK-SLB'!I$7,FALSE)</f>
        <v>0</v>
      </c>
      <c r="I159" s="9">
        <f>VLOOKUP($E159,'ALL-GTK-SD-SMP-SMA-SMK-SLB'!$F$14:$CG$713,'ALL-GTK-SD-SMP-SMA-SMK-SLB'!J$7,FALSE)</f>
        <v>0</v>
      </c>
      <c r="J159" s="9">
        <f>VLOOKUP($E159,'ALL-GTK-SD-SMP-SMA-SMK-SLB'!$F$14:$CG$713,'ALL-GTK-SD-SMP-SMA-SMK-SLB'!K$7,FALSE)</f>
        <v>0</v>
      </c>
      <c r="K159" s="9">
        <f>VLOOKUP($E159,'ALL-GTK-SD-SMP-SMA-SMK-SLB'!$F$14:$CG$713,'ALL-GTK-SD-SMP-SMA-SMK-SLB'!L$7,FALSE)</f>
        <v>0</v>
      </c>
      <c r="L159" s="9">
        <f>VLOOKUP($E159,'ALL-GTK-SD-SMP-SMA-SMK-SLB'!$F$14:$CG$713,'ALL-GTK-SD-SMP-SMA-SMK-SLB'!M$7,FALSE)</f>
        <v>0</v>
      </c>
      <c r="M159" s="9">
        <f>VLOOKUP($E159,'ALL-GTK-SD-SMP-SMA-SMK-SLB'!$F$14:$CG$713,'ALL-GTK-SD-SMP-SMA-SMK-SLB'!N$7,FALSE)</f>
        <v>1</v>
      </c>
      <c r="N159" s="9">
        <f>VLOOKUP($E159,'ALL-GTK-SD-SMP-SMA-SMK-SLB'!$F$14:$CG$713,'ALL-GTK-SD-SMP-SMA-SMK-SLB'!O$7,FALSE)</f>
        <v>2</v>
      </c>
      <c r="O159" s="9">
        <f>VLOOKUP($E159,'ALL-GTK-SD-SMP-SMA-SMK-SLB'!$F$14:$CG$713,'ALL-GTK-SD-SMP-SMA-SMK-SLB'!P$7,FALSE)</f>
        <v>1</v>
      </c>
      <c r="P159" s="299">
        <f t="shared" si="78"/>
        <v>2</v>
      </c>
      <c r="Q159" s="299">
        <f t="shared" si="79"/>
        <v>2</v>
      </c>
      <c r="R159" s="300">
        <f t="shared" si="80"/>
        <v>4</v>
      </c>
      <c r="S159" s="9">
        <f>VLOOKUP($E159,'ALL-GTK-SD-SMP-SMA-SMK-SLB'!$F$14:$CG$713,'ALL-GTK-SD-SMP-SMA-SMK-SLB'!T$7,FALSE)</f>
        <v>0</v>
      </c>
      <c r="T159" s="9">
        <f>VLOOKUP($E159,'ALL-GTK-SD-SMP-SMA-SMK-SLB'!$F$14:$CG$713,'ALL-GTK-SD-SMP-SMA-SMK-SLB'!U$7,FALSE)</f>
        <v>0</v>
      </c>
      <c r="U159" s="9">
        <f>VLOOKUP($E159,'ALL-GTK-SD-SMP-SMA-SMK-SLB'!$F$14:$CG$713,'ALL-GTK-SD-SMP-SMA-SMK-SLB'!V$7,FALSE)</f>
        <v>1</v>
      </c>
      <c r="V159" s="9">
        <f>VLOOKUP($E159,'ALL-GTK-SD-SMP-SMA-SMK-SLB'!$F$14:$CG$713,'ALL-GTK-SD-SMP-SMA-SMK-SLB'!W$7,FALSE)</f>
        <v>0</v>
      </c>
      <c r="W159" s="9">
        <f>VLOOKUP($E159,'ALL-GTK-SD-SMP-SMA-SMK-SLB'!$F$14:$CG$713,'ALL-GTK-SD-SMP-SMA-SMK-SLB'!X$7,FALSE)</f>
        <v>0</v>
      </c>
      <c r="X159" s="9">
        <f>VLOOKUP($E159,'ALL-GTK-SD-SMP-SMA-SMK-SLB'!$F$14:$CG$713,'ALL-GTK-SD-SMP-SMA-SMK-SLB'!Y$7,FALSE)</f>
        <v>3</v>
      </c>
      <c r="Y159" s="299">
        <f t="shared" si="81"/>
        <v>1</v>
      </c>
      <c r="Z159" s="299">
        <f t="shared" si="82"/>
        <v>3</v>
      </c>
      <c r="AA159" s="10">
        <f t="shared" si="83"/>
        <v>4</v>
      </c>
      <c r="AB159" s="44">
        <f t="shared" si="84"/>
        <v>3</v>
      </c>
      <c r="AC159" s="44">
        <f t="shared" si="85"/>
        <v>5</v>
      </c>
      <c r="AD159" s="11">
        <f t="shared" si="86"/>
        <v>8</v>
      </c>
      <c r="AE159" s="9">
        <f>VLOOKUP($E159,'ALL-GTK-SD-SMP-SMA-SMK-SLB'!$F$14:$CG$713,'ALL-GTK-SD-SMP-SMA-SMK-SLB'!AF$7,FALSE)</f>
        <v>1</v>
      </c>
      <c r="AF159" s="9">
        <f>VLOOKUP($E159,'ALL-GTK-SD-SMP-SMA-SMK-SLB'!$F$14:$CG$713,'ALL-GTK-SD-SMP-SMA-SMK-SLB'!AG$7,FALSE)</f>
        <v>3</v>
      </c>
      <c r="AG159" s="10">
        <f t="shared" si="87"/>
        <v>4</v>
      </c>
      <c r="AH159" s="9">
        <f>VLOOKUP($E159,'ALL-GTK-SD-SMP-SMA-SMK-SLB'!$F$14:$CG$713,'ALL-GTK-SD-SMP-SMA-SMK-SLB'!AI$7,FALSE)</f>
        <v>2</v>
      </c>
      <c r="AI159" s="9">
        <f>VLOOKUP($E159,'ALL-GTK-SD-SMP-SMA-SMK-SLB'!$F$14:$CG$713,'ALL-GTK-SD-SMP-SMA-SMK-SLB'!AJ$7,FALSE)</f>
        <v>2</v>
      </c>
      <c r="AJ159" s="10">
        <f t="shared" si="88"/>
        <v>4</v>
      </c>
      <c r="AK159" s="44">
        <f t="shared" si="89"/>
        <v>3</v>
      </c>
      <c r="AL159" s="44">
        <f t="shared" si="90"/>
        <v>5</v>
      </c>
      <c r="AM159" s="11">
        <f t="shared" si="91"/>
        <v>8</v>
      </c>
      <c r="AN159" s="299">
        <f>VLOOKUP($E159,'ALL-GTK-SD-SMP-SMA-SMK-SLB'!$F$14:$CG$713,'ALL-GTK-SD-SMP-SMA-SMK-SLB'!AO$7,FALSE)</f>
        <v>0</v>
      </c>
      <c r="AO159" s="299">
        <f>VLOOKUP($E159,'ALL-GTK-SD-SMP-SMA-SMK-SLB'!$F$14:$CG$713,'ALL-GTK-SD-SMP-SMA-SMK-SLB'!AP$7,FALSE)</f>
        <v>0</v>
      </c>
      <c r="AP159" s="9">
        <f>VLOOKUP($E159,'ALL-GTK-SD-SMP-SMA-SMK-SLB'!$F$14:$CG$713,'ALL-GTK-SD-SMP-SMA-SMK-SLB'!AQ$7,FALSE)</f>
        <v>0</v>
      </c>
      <c r="AQ159" s="9">
        <f>VLOOKUP($E159,'ALL-GTK-SD-SMP-SMA-SMK-SLB'!$F$14:$CG$713,'ALL-GTK-SD-SMP-SMA-SMK-SLB'!AR$7,FALSE)</f>
        <v>0</v>
      </c>
      <c r="AR159" s="9">
        <f>VLOOKUP($E159,'ALL-GTK-SD-SMP-SMA-SMK-SLB'!$F$14:$CG$713,'ALL-GTK-SD-SMP-SMA-SMK-SLB'!AS$7,FALSE)</f>
        <v>0</v>
      </c>
      <c r="AS159" s="9">
        <f>VLOOKUP($E159,'ALL-GTK-SD-SMP-SMA-SMK-SLB'!$F$14:$CG$713,'ALL-GTK-SD-SMP-SMA-SMK-SLB'!AT$7,FALSE)</f>
        <v>0</v>
      </c>
      <c r="AT159" s="9">
        <f>VLOOKUP($E159,'ALL-GTK-SD-SMP-SMA-SMK-SLB'!$F$14:$CG$713,'ALL-GTK-SD-SMP-SMA-SMK-SLB'!AU$7,FALSE)</f>
        <v>0</v>
      </c>
      <c r="AU159" s="9">
        <f>VLOOKUP($E159,'ALL-GTK-SD-SMP-SMA-SMK-SLB'!$F$14:$CG$713,'ALL-GTK-SD-SMP-SMA-SMK-SLB'!AV$7,FALSE)</f>
        <v>0</v>
      </c>
      <c r="AV159" s="9">
        <f>VLOOKUP($E159,'ALL-GTK-SD-SMP-SMA-SMK-SLB'!$F$14:$CG$713,'ALL-GTK-SD-SMP-SMA-SMK-SLB'!AW$7,FALSE)</f>
        <v>0</v>
      </c>
      <c r="AW159" s="9">
        <f>VLOOKUP($E159,'ALL-GTK-SD-SMP-SMA-SMK-SLB'!$F$14:$CG$713,'ALL-GTK-SD-SMP-SMA-SMK-SLB'!AX$7,FALSE)</f>
        <v>0</v>
      </c>
      <c r="AX159" s="9">
        <f>VLOOKUP($E159,'ALL-GTK-SD-SMP-SMA-SMK-SLB'!$F$14:$CG$713,'ALL-GTK-SD-SMP-SMA-SMK-SLB'!AY$7,FALSE)</f>
        <v>3</v>
      </c>
      <c r="AY159" s="9">
        <f>VLOOKUP($E159,'ALL-GTK-SD-SMP-SMA-SMK-SLB'!$F$14:$CG$713,'ALL-GTK-SD-SMP-SMA-SMK-SLB'!AZ$7,FALSE)</f>
        <v>5</v>
      </c>
      <c r="AZ159" s="9">
        <f>VLOOKUP($E159,'ALL-GTK-SD-SMP-SMA-SMK-SLB'!$F$14:$CG$713,'ALL-GTK-SD-SMP-SMA-SMK-SLB'!BA$7,FALSE)</f>
        <v>0</v>
      </c>
      <c r="BA159" s="9">
        <f>VLOOKUP($E159,'ALL-GTK-SD-SMP-SMA-SMK-SLB'!$F$14:$CG$713,'ALL-GTK-SD-SMP-SMA-SMK-SLB'!BB$7,FALSE)</f>
        <v>0</v>
      </c>
      <c r="BB159" s="9">
        <f>VLOOKUP($E159,'ALL-GTK-SD-SMP-SMA-SMK-SLB'!$F$14:$CG$713,'ALL-GTK-SD-SMP-SMA-SMK-SLB'!BC$7,FALSE)</f>
        <v>0</v>
      </c>
      <c r="BC159" s="9">
        <f>VLOOKUP($E159,'ALL-GTK-SD-SMP-SMA-SMK-SLB'!$F$14:$CG$713,'ALL-GTK-SD-SMP-SMA-SMK-SLB'!BD$7,FALSE)</f>
        <v>0</v>
      </c>
      <c r="BD159" s="310">
        <f t="shared" si="92"/>
        <v>0</v>
      </c>
      <c r="BE159" s="310">
        <f t="shared" si="93"/>
        <v>0</v>
      </c>
      <c r="BF159" s="10">
        <f t="shared" si="94"/>
        <v>0</v>
      </c>
      <c r="BG159" s="311">
        <f t="shared" si="95"/>
        <v>3</v>
      </c>
      <c r="BH159" s="311">
        <f t="shared" si="96"/>
        <v>5</v>
      </c>
      <c r="BI159" s="10">
        <f t="shared" si="97"/>
        <v>8</v>
      </c>
      <c r="BJ159" s="44">
        <f t="shared" si="98"/>
        <v>3</v>
      </c>
      <c r="BK159" s="44">
        <f t="shared" si="99"/>
        <v>5</v>
      </c>
      <c r="BL159" s="11">
        <f t="shared" si="100"/>
        <v>8</v>
      </c>
      <c r="BM159" s="9">
        <f>VLOOKUP($E159,'ALL-GTK-SD-SMP-SMA-SMK-SLB'!$F$14:$CG$713,'ALL-GTK-SD-SMP-SMA-SMK-SLB'!BN$7,FALSE)</f>
        <v>0</v>
      </c>
      <c r="BN159" s="9">
        <f>VLOOKUP($E159,'ALL-GTK-SD-SMP-SMA-SMK-SLB'!$F$14:$CG$713,'ALL-GTK-SD-SMP-SMA-SMK-SLB'!BO$7,FALSE)</f>
        <v>0</v>
      </c>
      <c r="BO159" s="9">
        <f>VLOOKUP($E159,'ALL-GTK-SD-SMP-SMA-SMK-SLB'!$F$14:$CG$713,'ALL-GTK-SD-SMP-SMA-SMK-SLB'!BP$7,FALSE)</f>
        <v>0</v>
      </c>
      <c r="BP159" s="9">
        <f>VLOOKUP($E159,'ALL-GTK-SD-SMP-SMA-SMK-SLB'!$F$14:$CG$713,'ALL-GTK-SD-SMP-SMA-SMK-SLB'!BQ$7,FALSE)</f>
        <v>0</v>
      </c>
      <c r="BQ159" s="9">
        <f>VLOOKUP($E159,'ALL-GTK-SD-SMP-SMA-SMK-SLB'!$F$14:$CG$713,'ALL-GTK-SD-SMP-SMA-SMK-SLB'!BR$7,FALSE)</f>
        <v>0</v>
      </c>
      <c r="BR159" s="9">
        <f>VLOOKUP($E159,'ALL-GTK-SD-SMP-SMA-SMK-SLB'!$F$14:$CG$713,'ALL-GTK-SD-SMP-SMA-SMK-SLB'!BS$7,FALSE)</f>
        <v>0</v>
      </c>
      <c r="BS159" s="9">
        <f>VLOOKUP($E159,'ALL-GTK-SD-SMP-SMA-SMK-SLB'!$F$14:$CG$713,'ALL-GTK-SD-SMP-SMA-SMK-SLB'!BT$7,FALSE)</f>
        <v>1</v>
      </c>
      <c r="BT159" s="9">
        <f>VLOOKUP($E159,'ALL-GTK-SD-SMP-SMA-SMK-SLB'!$F$14:$CG$713,'ALL-GTK-SD-SMP-SMA-SMK-SLB'!BU$7,FALSE)</f>
        <v>0</v>
      </c>
      <c r="BU159" s="299">
        <f t="shared" si="101"/>
        <v>1</v>
      </c>
      <c r="BV159" s="299">
        <f t="shared" si="102"/>
        <v>0</v>
      </c>
      <c r="BW159" s="44">
        <f t="shared" si="103"/>
        <v>1</v>
      </c>
      <c r="BX159" s="44">
        <f t="shared" si="104"/>
        <v>0</v>
      </c>
      <c r="BY159" s="11">
        <f t="shared" si="105"/>
        <v>1</v>
      </c>
      <c r="BZ159" s="14">
        <f t="shared" si="106"/>
        <v>3</v>
      </c>
      <c r="CA159" s="14">
        <f t="shared" si="107"/>
        <v>5</v>
      </c>
      <c r="CB159" s="13">
        <f t="shared" si="108"/>
        <v>1</v>
      </c>
      <c r="CC159" s="13">
        <f t="shared" si="109"/>
        <v>0</v>
      </c>
      <c r="CD159" s="312">
        <f t="shared" si="110"/>
        <v>4</v>
      </c>
      <c r="CE159" s="312">
        <f t="shared" si="111"/>
        <v>5</v>
      </c>
      <c r="CF159" s="313">
        <f t="shared" si="112"/>
        <v>9</v>
      </c>
      <c r="CG159" s="302" t="str">
        <f t="shared" si="113"/>
        <v>OK</v>
      </c>
    </row>
    <row r="160" spans="1:85" ht="14.25" x14ac:dyDescent="0.25">
      <c r="A160" s="6">
        <v>148</v>
      </c>
      <c r="B160" s="495">
        <v>148</v>
      </c>
      <c r="C160" s="495" t="s">
        <v>6</v>
      </c>
      <c r="D160" s="496" t="s">
        <v>28</v>
      </c>
      <c r="E160" s="626">
        <v>20319468</v>
      </c>
      <c r="F160" s="627" t="s">
        <v>415</v>
      </c>
      <c r="G160" s="624" t="s">
        <v>52</v>
      </c>
      <c r="H160" s="9">
        <f>VLOOKUP($E160,'ALL-GTK-SD-SMP-SMA-SMK-SLB'!$F$14:$CG$713,'ALL-GTK-SD-SMP-SMA-SMK-SLB'!I$7,FALSE)</f>
        <v>0</v>
      </c>
      <c r="I160" s="9">
        <f>VLOOKUP($E160,'ALL-GTK-SD-SMP-SMA-SMK-SLB'!$F$14:$CG$713,'ALL-GTK-SD-SMP-SMA-SMK-SLB'!J$7,FALSE)</f>
        <v>0</v>
      </c>
      <c r="J160" s="9">
        <f>VLOOKUP($E160,'ALL-GTK-SD-SMP-SMA-SMK-SLB'!$F$14:$CG$713,'ALL-GTK-SD-SMP-SMA-SMK-SLB'!K$7,FALSE)</f>
        <v>0</v>
      </c>
      <c r="K160" s="9">
        <f>VLOOKUP($E160,'ALL-GTK-SD-SMP-SMA-SMK-SLB'!$F$14:$CG$713,'ALL-GTK-SD-SMP-SMA-SMK-SLB'!L$7,FALSE)</f>
        <v>1</v>
      </c>
      <c r="L160" s="9">
        <f>VLOOKUP($E160,'ALL-GTK-SD-SMP-SMA-SMK-SLB'!$F$14:$CG$713,'ALL-GTK-SD-SMP-SMA-SMK-SLB'!M$7,FALSE)</f>
        <v>0</v>
      </c>
      <c r="M160" s="9">
        <f>VLOOKUP($E160,'ALL-GTK-SD-SMP-SMA-SMK-SLB'!$F$14:$CG$713,'ALL-GTK-SD-SMP-SMA-SMK-SLB'!N$7,FALSE)</f>
        <v>2</v>
      </c>
      <c r="N160" s="9">
        <f>VLOOKUP($E160,'ALL-GTK-SD-SMP-SMA-SMK-SLB'!$F$14:$CG$713,'ALL-GTK-SD-SMP-SMA-SMK-SLB'!O$7,FALSE)</f>
        <v>1</v>
      </c>
      <c r="O160" s="9">
        <f>VLOOKUP($E160,'ALL-GTK-SD-SMP-SMA-SMK-SLB'!$F$14:$CG$713,'ALL-GTK-SD-SMP-SMA-SMK-SLB'!P$7,FALSE)</f>
        <v>2</v>
      </c>
      <c r="P160" s="299">
        <f t="shared" si="78"/>
        <v>1</v>
      </c>
      <c r="Q160" s="299">
        <f t="shared" si="79"/>
        <v>5</v>
      </c>
      <c r="R160" s="300">
        <f t="shared" si="80"/>
        <v>6</v>
      </c>
      <c r="S160" s="9">
        <f>VLOOKUP($E160,'ALL-GTK-SD-SMP-SMA-SMK-SLB'!$F$14:$CG$713,'ALL-GTK-SD-SMP-SMA-SMK-SLB'!T$7,FALSE)</f>
        <v>0</v>
      </c>
      <c r="T160" s="9">
        <f>VLOOKUP($E160,'ALL-GTK-SD-SMP-SMA-SMK-SLB'!$F$14:$CG$713,'ALL-GTK-SD-SMP-SMA-SMK-SLB'!U$7,FALSE)</f>
        <v>0</v>
      </c>
      <c r="U160" s="9">
        <f>VLOOKUP($E160,'ALL-GTK-SD-SMP-SMA-SMK-SLB'!$F$14:$CG$713,'ALL-GTK-SD-SMP-SMA-SMK-SLB'!V$7,FALSE)</f>
        <v>1</v>
      </c>
      <c r="V160" s="9">
        <f>VLOOKUP($E160,'ALL-GTK-SD-SMP-SMA-SMK-SLB'!$F$14:$CG$713,'ALL-GTK-SD-SMP-SMA-SMK-SLB'!W$7,FALSE)</f>
        <v>2</v>
      </c>
      <c r="W160" s="9">
        <f>VLOOKUP($E160,'ALL-GTK-SD-SMP-SMA-SMK-SLB'!$F$14:$CG$713,'ALL-GTK-SD-SMP-SMA-SMK-SLB'!X$7,FALSE)</f>
        <v>0</v>
      </c>
      <c r="X160" s="9">
        <f>VLOOKUP($E160,'ALL-GTK-SD-SMP-SMA-SMK-SLB'!$F$14:$CG$713,'ALL-GTK-SD-SMP-SMA-SMK-SLB'!Y$7,FALSE)</f>
        <v>0</v>
      </c>
      <c r="Y160" s="299">
        <f t="shared" si="81"/>
        <v>1</v>
      </c>
      <c r="Z160" s="299">
        <f t="shared" si="82"/>
        <v>2</v>
      </c>
      <c r="AA160" s="10">
        <f t="shared" si="83"/>
        <v>3</v>
      </c>
      <c r="AB160" s="44">
        <f t="shared" si="84"/>
        <v>2</v>
      </c>
      <c r="AC160" s="44">
        <f t="shared" si="85"/>
        <v>7</v>
      </c>
      <c r="AD160" s="11">
        <f t="shared" si="86"/>
        <v>9</v>
      </c>
      <c r="AE160" s="9">
        <f>VLOOKUP($E160,'ALL-GTK-SD-SMP-SMA-SMK-SLB'!$F$14:$CG$713,'ALL-GTK-SD-SMP-SMA-SMK-SLB'!AF$7,FALSE)</f>
        <v>0</v>
      </c>
      <c r="AF160" s="9">
        <f>VLOOKUP($E160,'ALL-GTK-SD-SMP-SMA-SMK-SLB'!$F$14:$CG$713,'ALL-GTK-SD-SMP-SMA-SMK-SLB'!AG$7,FALSE)</f>
        <v>4</v>
      </c>
      <c r="AG160" s="10">
        <f t="shared" si="87"/>
        <v>4</v>
      </c>
      <c r="AH160" s="9">
        <f>VLOOKUP($E160,'ALL-GTK-SD-SMP-SMA-SMK-SLB'!$F$14:$CG$713,'ALL-GTK-SD-SMP-SMA-SMK-SLB'!AI$7,FALSE)</f>
        <v>2</v>
      </c>
      <c r="AI160" s="9">
        <f>VLOOKUP($E160,'ALL-GTK-SD-SMP-SMA-SMK-SLB'!$F$14:$CG$713,'ALL-GTK-SD-SMP-SMA-SMK-SLB'!AJ$7,FALSE)</f>
        <v>3</v>
      </c>
      <c r="AJ160" s="10">
        <f t="shared" si="88"/>
        <v>5</v>
      </c>
      <c r="AK160" s="44">
        <f t="shared" si="89"/>
        <v>2</v>
      </c>
      <c r="AL160" s="44">
        <f t="shared" si="90"/>
        <v>7</v>
      </c>
      <c r="AM160" s="11">
        <f t="shared" si="91"/>
        <v>9</v>
      </c>
      <c r="AN160" s="299">
        <f>VLOOKUP($E160,'ALL-GTK-SD-SMP-SMA-SMK-SLB'!$F$14:$CG$713,'ALL-GTK-SD-SMP-SMA-SMK-SLB'!AO$7,FALSE)</f>
        <v>0</v>
      </c>
      <c r="AO160" s="299">
        <f>VLOOKUP($E160,'ALL-GTK-SD-SMP-SMA-SMK-SLB'!$F$14:$CG$713,'ALL-GTK-SD-SMP-SMA-SMK-SLB'!AP$7,FALSE)</f>
        <v>0</v>
      </c>
      <c r="AP160" s="9">
        <f>VLOOKUP($E160,'ALL-GTK-SD-SMP-SMA-SMK-SLB'!$F$14:$CG$713,'ALL-GTK-SD-SMP-SMA-SMK-SLB'!AQ$7,FALSE)</f>
        <v>0</v>
      </c>
      <c r="AQ160" s="9">
        <f>VLOOKUP($E160,'ALL-GTK-SD-SMP-SMA-SMK-SLB'!$F$14:$CG$713,'ALL-GTK-SD-SMP-SMA-SMK-SLB'!AR$7,FALSE)</f>
        <v>0</v>
      </c>
      <c r="AR160" s="9">
        <f>VLOOKUP($E160,'ALL-GTK-SD-SMP-SMA-SMK-SLB'!$F$14:$CG$713,'ALL-GTK-SD-SMP-SMA-SMK-SLB'!AS$7,FALSE)</f>
        <v>0</v>
      </c>
      <c r="AS160" s="9">
        <f>VLOOKUP($E160,'ALL-GTK-SD-SMP-SMA-SMK-SLB'!$F$14:$CG$713,'ALL-GTK-SD-SMP-SMA-SMK-SLB'!AT$7,FALSE)</f>
        <v>0</v>
      </c>
      <c r="AT160" s="9">
        <f>VLOOKUP($E160,'ALL-GTK-SD-SMP-SMA-SMK-SLB'!$F$14:$CG$713,'ALL-GTK-SD-SMP-SMA-SMK-SLB'!AU$7,FALSE)</f>
        <v>0</v>
      </c>
      <c r="AU160" s="9">
        <f>VLOOKUP($E160,'ALL-GTK-SD-SMP-SMA-SMK-SLB'!$F$14:$CG$713,'ALL-GTK-SD-SMP-SMA-SMK-SLB'!AV$7,FALSE)</f>
        <v>0</v>
      </c>
      <c r="AV160" s="9">
        <f>VLOOKUP($E160,'ALL-GTK-SD-SMP-SMA-SMK-SLB'!$F$14:$CG$713,'ALL-GTK-SD-SMP-SMA-SMK-SLB'!AW$7,FALSE)</f>
        <v>0</v>
      </c>
      <c r="AW160" s="9">
        <f>VLOOKUP($E160,'ALL-GTK-SD-SMP-SMA-SMK-SLB'!$F$14:$CG$713,'ALL-GTK-SD-SMP-SMA-SMK-SLB'!AX$7,FALSE)</f>
        <v>0</v>
      </c>
      <c r="AX160" s="9">
        <f>VLOOKUP($E160,'ALL-GTK-SD-SMP-SMA-SMK-SLB'!$F$14:$CG$713,'ALL-GTK-SD-SMP-SMA-SMK-SLB'!AY$7,FALSE)</f>
        <v>2</v>
      </c>
      <c r="AY160" s="9">
        <f>VLOOKUP($E160,'ALL-GTK-SD-SMP-SMA-SMK-SLB'!$F$14:$CG$713,'ALL-GTK-SD-SMP-SMA-SMK-SLB'!AZ$7,FALSE)</f>
        <v>7</v>
      </c>
      <c r="AZ160" s="9">
        <f>VLOOKUP($E160,'ALL-GTK-SD-SMP-SMA-SMK-SLB'!$F$14:$CG$713,'ALL-GTK-SD-SMP-SMA-SMK-SLB'!BA$7,FALSE)</f>
        <v>0</v>
      </c>
      <c r="BA160" s="9">
        <f>VLOOKUP($E160,'ALL-GTK-SD-SMP-SMA-SMK-SLB'!$F$14:$CG$713,'ALL-GTK-SD-SMP-SMA-SMK-SLB'!BB$7,FALSE)</f>
        <v>0</v>
      </c>
      <c r="BB160" s="9">
        <f>VLOOKUP($E160,'ALL-GTK-SD-SMP-SMA-SMK-SLB'!$F$14:$CG$713,'ALL-GTK-SD-SMP-SMA-SMK-SLB'!BC$7,FALSE)</f>
        <v>0</v>
      </c>
      <c r="BC160" s="9">
        <f>VLOOKUP($E160,'ALL-GTK-SD-SMP-SMA-SMK-SLB'!$F$14:$CG$713,'ALL-GTK-SD-SMP-SMA-SMK-SLB'!BD$7,FALSE)</f>
        <v>0</v>
      </c>
      <c r="BD160" s="310">
        <f t="shared" si="92"/>
        <v>0</v>
      </c>
      <c r="BE160" s="310">
        <f t="shared" si="93"/>
        <v>0</v>
      </c>
      <c r="BF160" s="10">
        <f t="shared" si="94"/>
        <v>0</v>
      </c>
      <c r="BG160" s="311">
        <f t="shared" si="95"/>
        <v>2</v>
      </c>
      <c r="BH160" s="311">
        <f t="shared" si="96"/>
        <v>7</v>
      </c>
      <c r="BI160" s="10">
        <f t="shared" si="97"/>
        <v>9</v>
      </c>
      <c r="BJ160" s="44">
        <f t="shared" si="98"/>
        <v>2</v>
      </c>
      <c r="BK160" s="44">
        <f t="shared" si="99"/>
        <v>7</v>
      </c>
      <c r="BL160" s="11">
        <f t="shared" si="100"/>
        <v>9</v>
      </c>
      <c r="BM160" s="9">
        <f>VLOOKUP($E160,'ALL-GTK-SD-SMP-SMA-SMK-SLB'!$F$14:$CG$713,'ALL-GTK-SD-SMP-SMA-SMK-SLB'!BN$7,FALSE)</f>
        <v>0</v>
      </c>
      <c r="BN160" s="9">
        <f>VLOOKUP($E160,'ALL-GTK-SD-SMP-SMA-SMK-SLB'!$F$14:$CG$713,'ALL-GTK-SD-SMP-SMA-SMK-SLB'!BO$7,FALSE)</f>
        <v>0</v>
      </c>
      <c r="BO160" s="9">
        <f>VLOOKUP($E160,'ALL-GTK-SD-SMP-SMA-SMK-SLB'!$F$14:$CG$713,'ALL-GTK-SD-SMP-SMA-SMK-SLB'!BP$7,FALSE)</f>
        <v>0</v>
      </c>
      <c r="BP160" s="9">
        <f>VLOOKUP($E160,'ALL-GTK-SD-SMP-SMA-SMK-SLB'!$F$14:$CG$713,'ALL-GTK-SD-SMP-SMA-SMK-SLB'!BQ$7,FALSE)</f>
        <v>0</v>
      </c>
      <c r="BQ160" s="9">
        <f>VLOOKUP($E160,'ALL-GTK-SD-SMP-SMA-SMK-SLB'!$F$14:$CG$713,'ALL-GTK-SD-SMP-SMA-SMK-SLB'!BR$7,FALSE)</f>
        <v>0</v>
      </c>
      <c r="BR160" s="9">
        <f>VLOOKUP($E160,'ALL-GTK-SD-SMP-SMA-SMK-SLB'!$F$14:$CG$713,'ALL-GTK-SD-SMP-SMA-SMK-SLB'!BS$7,FALSE)</f>
        <v>0</v>
      </c>
      <c r="BS160" s="9">
        <f>VLOOKUP($E160,'ALL-GTK-SD-SMP-SMA-SMK-SLB'!$F$14:$CG$713,'ALL-GTK-SD-SMP-SMA-SMK-SLB'!BT$7,FALSE)</f>
        <v>0</v>
      </c>
      <c r="BT160" s="9">
        <f>VLOOKUP($E160,'ALL-GTK-SD-SMP-SMA-SMK-SLB'!$F$14:$CG$713,'ALL-GTK-SD-SMP-SMA-SMK-SLB'!BU$7,FALSE)</f>
        <v>0</v>
      </c>
      <c r="BU160" s="299">
        <f t="shared" si="101"/>
        <v>0</v>
      </c>
      <c r="BV160" s="299">
        <f t="shared" si="102"/>
        <v>0</v>
      </c>
      <c r="BW160" s="44">
        <f t="shared" si="103"/>
        <v>0</v>
      </c>
      <c r="BX160" s="44">
        <f t="shared" si="104"/>
        <v>0</v>
      </c>
      <c r="BY160" s="11">
        <f t="shared" si="105"/>
        <v>0</v>
      </c>
      <c r="BZ160" s="14">
        <f t="shared" si="106"/>
        <v>2</v>
      </c>
      <c r="CA160" s="14">
        <f t="shared" si="107"/>
        <v>7</v>
      </c>
      <c r="CB160" s="13">
        <f t="shared" si="108"/>
        <v>0</v>
      </c>
      <c r="CC160" s="13">
        <f t="shared" si="109"/>
        <v>0</v>
      </c>
      <c r="CD160" s="312">
        <f t="shared" si="110"/>
        <v>2</v>
      </c>
      <c r="CE160" s="312">
        <f t="shared" si="111"/>
        <v>7</v>
      </c>
      <c r="CF160" s="313">
        <f t="shared" si="112"/>
        <v>9</v>
      </c>
      <c r="CG160" s="302" t="str">
        <f t="shared" si="113"/>
        <v>OK</v>
      </c>
    </row>
    <row r="161" spans="1:85" ht="14.25" x14ac:dyDescent="0.25">
      <c r="A161" s="6">
        <v>149</v>
      </c>
      <c r="B161" s="495">
        <v>149</v>
      </c>
      <c r="C161" s="495" t="s">
        <v>6</v>
      </c>
      <c r="D161" s="496" t="s">
        <v>21</v>
      </c>
      <c r="E161" s="626">
        <v>20319893</v>
      </c>
      <c r="F161" s="627" t="s">
        <v>416</v>
      </c>
      <c r="G161" s="624" t="s">
        <v>52</v>
      </c>
      <c r="H161" s="9">
        <f>VLOOKUP($E161,'ALL-GTK-SD-SMP-SMA-SMK-SLB'!$F$14:$CG$713,'ALL-GTK-SD-SMP-SMA-SMK-SLB'!I$7,FALSE)</f>
        <v>0</v>
      </c>
      <c r="I161" s="9">
        <f>VLOOKUP($E161,'ALL-GTK-SD-SMP-SMA-SMK-SLB'!$F$14:$CG$713,'ALL-GTK-SD-SMP-SMA-SMK-SLB'!J$7,FALSE)</f>
        <v>0</v>
      </c>
      <c r="J161" s="9">
        <f>VLOOKUP($E161,'ALL-GTK-SD-SMP-SMA-SMK-SLB'!$F$14:$CG$713,'ALL-GTK-SD-SMP-SMA-SMK-SLB'!K$7,FALSE)</f>
        <v>0</v>
      </c>
      <c r="K161" s="9">
        <f>VLOOKUP($E161,'ALL-GTK-SD-SMP-SMA-SMK-SLB'!$F$14:$CG$713,'ALL-GTK-SD-SMP-SMA-SMK-SLB'!L$7,FALSE)</f>
        <v>0</v>
      </c>
      <c r="L161" s="9">
        <f>VLOOKUP($E161,'ALL-GTK-SD-SMP-SMA-SMK-SLB'!$F$14:$CG$713,'ALL-GTK-SD-SMP-SMA-SMK-SLB'!M$7,FALSE)</f>
        <v>1</v>
      </c>
      <c r="M161" s="9">
        <f>VLOOKUP($E161,'ALL-GTK-SD-SMP-SMA-SMK-SLB'!$F$14:$CG$713,'ALL-GTK-SD-SMP-SMA-SMK-SLB'!N$7,FALSE)</f>
        <v>1</v>
      </c>
      <c r="N161" s="9">
        <f>VLOOKUP($E161,'ALL-GTK-SD-SMP-SMA-SMK-SLB'!$F$14:$CG$713,'ALL-GTK-SD-SMP-SMA-SMK-SLB'!O$7,FALSE)</f>
        <v>1</v>
      </c>
      <c r="O161" s="9">
        <f>VLOOKUP($E161,'ALL-GTK-SD-SMP-SMA-SMK-SLB'!$F$14:$CG$713,'ALL-GTK-SD-SMP-SMA-SMK-SLB'!P$7,FALSE)</f>
        <v>3</v>
      </c>
      <c r="P161" s="299">
        <f t="shared" si="78"/>
        <v>2</v>
      </c>
      <c r="Q161" s="299">
        <f t="shared" si="79"/>
        <v>4</v>
      </c>
      <c r="R161" s="300">
        <f t="shared" si="80"/>
        <v>6</v>
      </c>
      <c r="S161" s="9">
        <f>VLOOKUP($E161,'ALL-GTK-SD-SMP-SMA-SMK-SLB'!$F$14:$CG$713,'ALL-GTK-SD-SMP-SMA-SMK-SLB'!T$7,FALSE)</f>
        <v>0</v>
      </c>
      <c r="T161" s="9">
        <f>VLOOKUP($E161,'ALL-GTK-SD-SMP-SMA-SMK-SLB'!$F$14:$CG$713,'ALL-GTK-SD-SMP-SMA-SMK-SLB'!U$7,FALSE)</f>
        <v>0</v>
      </c>
      <c r="U161" s="9">
        <f>VLOOKUP($E161,'ALL-GTK-SD-SMP-SMA-SMK-SLB'!$F$14:$CG$713,'ALL-GTK-SD-SMP-SMA-SMK-SLB'!V$7,FALSE)</f>
        <v>2</v>
      </c>
      <c r="V161" s="9">
        <f>VLOOKUP($E161,'ALL-GTK-SD-SMP-SMA-SMK-SLB'!$F$14:$CG$713,'ALL-GTK-SD-SMP-SMA-SMK-SLB'!W$7,FALSE)</f>
        <v>1</v>
      </c>
      <c r="W161" s="9">
        <f>VLOOKUP($E161,'ALL-GTK-SD-SMP-SMA-SMK-SLB'!$F$14:$CG$713,'ALL-GTK-SD-SMP-SMA-SMK-SLB'!X$7,FALSE)</f>
        <v>0</v>
      </c>
      <c r="X161" s="9">
        <f>VLOOKUP($E161,'ALL-GTK-SD-SMP-SMA-SMK-SLB'!$F$14:$CG$713,'ALL-GTK-SD-SMP-SMA-SMK-SLB'!Y$7,FALSE)</f>
        <v>0</v>
      </c>
      <c r="Y161" s="299">
        <f t="shared" si="81"/>
        <v>2</v>
      </c>
      <c r="Z161" s="299">
        <f t="shared" si="82"/>
        <v>1</v>
      </c>
      <c r="AA161" s="10">
        <f t="shared" si="83"/>
        <v>3</v>
      </c>
      <c r="AB161" s="44">
        <f t="shared" si="84"/>
        <v>4</v>
      </c>
      <c r="AC161" s="44">
        <f t="shared" si="85"/>
        <v>5</v>
      </c>
      <c r="AD161" s="11">
        <f t="shared" si="86"/>
        <v>9</v>
      </c>
      <c r="AE161" s="9">
        <f>VLOOKUP($E161,'ALL-GTK-SD-SMP-SMA-SMK-SLB'!$F$14:$CG$713,'ALL-GTK-SD-SMP-SMA-SMK-SLB'!AF$7,FALSE)</f>
        <v>1</v>
      </c>
      <c r="AF161" s="9">
        <f>VLOOKUP($E161,'ALL-GTK-SD-SMP-SMA-SMK-SLB'!$F$14:$CG$713,'ALL-GTK-SD-SMP-SMA-SMK-SLB'!AG$7,FALSE)</f>
        <v>3</v>
      </c>
      <c r="AG161" s="10">
        <f t="shared" si="87"/>
        <v>4</v>
      </c>
      <c r="AH161" s="9">
        <f>VLOOKUP($E161,'ALL-GTK-SD-SMP-SMA-SMK-SLB'!$F$14:$CG$713,'ALL-GTK-SD-SMP-SMA-SMK-SLB'!AI$7,FALSE)</f>
        <v>3</v>
      </c>
      <c r="AI161" s="9">
        <f>VLOOKUP($E161,'ALL-GTK-SD-SMP-SMA-SMK-SLB'!$F$14:$CG$713,'ALL-GTK-SD-SMP-SMA-SMK-SLB'!AJ$7,FALSE)</f>
        <v>2</v>
      </c>
      <c r="AJ161" s="10">
        <f t="shared" si="88"/>
        <v>5</v>
      </c>
      <c r="AK161" s="44">
        <f t="shared" si="89"/>
        <v>4</v>
      </c>
      <c r="AL161" s="44">
        <f t="shared" si="90"/>
        <v>5</v>
      </c>
      <c r="AM161" s="11">
        <f t="shared" si="91"/>
        <v>9</v>
      </c>
      <c r="AN161" s="299">
        <f>VLOOKUP($E161,'ALL-GTK-SD-SMP-SMA-SMK-SLB'!$F$14:$CG$713,'ALL-GTK-SD-SMP-SMA-SMK-SLB'!AO$7,FALSE)</f>
        <v>0</v>
      </c>
      <c r="AO161" s="299">
        <f>VLOOKUP($E161,'ALL-GTK-SD-SMP-SMA-SMK-SLB'!$F$14:$CG$713,'ALL-GTK-SD-SMP-SMA-SMK-SLB'!AP$7,FALSE)</f>
        <v>0</v>
      </c>
      <c r="AP161" s="9">
        <f>VLOOKUP($E161,'ALL-GTK-SD-SMP-SMA-SMK-SLB'!$F$14:$CG$713,'ALL-GTK-SD-SMP-SMA-SMK-SLB'!AQ$7,FALSE)</f>
        <v>0</v>
      </c>
      <c r="AQ161" s="9">
        <f>VLOOKUP($E161,'ALL-GTK-SD-SMP-SMA-SMK-SLB'!$F$14:$CG$713,'ALL-GTK-SD-SMP-SMA-SMK-SLB'!AR$7,FALSE)</f>
        <v>0</v>
      </c>
      <c r="AR161" s="9">
        <f>VLOOKUP($E161,'ALL-GTK-SD-SMP-SMA-SMK-SLB'!$F$14:$CG$713,'ALL-GTK-SD-SMP-SMA-SMK-SLB'!AS$7,FALSE)</f>
        <v>0</v>
      </c>
      <c r="AS161" s="9">
        <f>VLOOKUP($E161,'ALL-GTK-SD-SMP-SMA-SMK-SLB'!$F$14:$CG$713,'ALL-GTK-SD-SMP-SMA-SMK-SLB'!AT$7,FALSE)</f>
        <v>0</v>
      </c>
      <c r="AT161" s="9">
        <f>VLOOKUP($E161,'ALL-GTK-SD-SMP-SMA-SMK-SLB'!$F$14:$CG$713,'ALL-GTK-SD-SMP-SMA-SMK-SLB'!AU$7,FALSE)</f>
        <v>0</v>
      </c>
      <c r="AU161" s="9">
        <f>VLOOKUP($E161,'ALL-GTK-SD-SMP-SMA-SMK-SLB'!$F$14:$CG$713,'ALL-GTK-SD-SMP-SMA-SMK-SLB'!AV$7,FALSE)</f>
        <v>0</v>
      </c>
      <c r="AV161" s="9">
        <f>VLOOKUP($E161,'ALL-GTK-SD-SMP-SMA-SMK-SLB'!$F$14:$CG$713,'ALL-GTK-SD-SMP-SMA-SMK-SLB'!AW$7,FALSE)</f>
        <v>0</v>
      </c>
      <c r="AW161" s="9">
        <f>VLOOKUP($E161,'ALL-GTK-SD-SMP-SMA-SMK-SLB'!$F$14:$CG$713,'ALL-GTK-SD-SMP-SMA-SMK-SLB'!AX$7,FALSE)</f>
        <v>0</v>
      </c>
      <c r="AX161" s="9">
        <f>VLOOKUP($E161,'ALL-GTK-SD-SMP-SMA-SMK-SLB'!$F$14:$CG$713,'ALL-GTK-SD-SMP-SMA-SMK-SLB'!AY$7,FALSE)</f>
        <v>4</v>
      </c>
      <c r="AY161" s="9">
        <f>VLOOKUP($E161,'ALL-GTK-SD-SMP-SMA-SMK-SLB'!$F$14:$CG$713,'ALL-GTK-SD-SMP-SMA-SMK-SLB'!AZ$7,FALSE)</f>
        <v>5</v>
      </c>
      <c r="AZ161" s="9">
        <f>VLOOKUP($E161,'ALL-GTK-SD-SMP-SMA-SMK-SLB'!$F$14:$CG$713,'ALL-GTK-SD-SMP-SMA-SMK-SLB'!BA$7,FALSE)</f>
        <v>0</v>
      </c>
      <c r="BA161" s="9">
        <f>VLOOKUP($E161,'ALL-GTK-SD-SMP-SMA-SMK-SLB'!$F$14:$CG$713,'ALL-GTK-SD-SMP-SMA-SMK-SLB'!BB$7,FALSE)</f>
        <v>0</v>
      </c>
      <c r="BB161" s="9">
        <f>VLOOKUP($E161,'ALL-GTK-SD-SMP-SMA-SMK-SLB'!$F$14:$CG$713,'ALL-GTK-SD-SMP-SMA-SMK-SLB'!BC$7,FALSE)</f>
        <v>0</v>
      </c>
      <c r="BC161" s="9">
        <f>VLOOKUP($E161,'ALL-GTK-SD-SMP-SMA-SMK-SLB'!$F$14:$CG$713,'ALL-GTK-SD-SMP-SMA-SMK-SLB'!BD$7,FALSE)</f>
        <v>0</v>
      </c>
      <c r="BD161" s="310">
        <f t="shared" si="92"/>
        <v>0</v>
      </c>
      <c r="BE161" s="310">
        <f t="shared" si="93"/>
        <v>0</v>
      </c>
      <c r="BF161" s="10">
        <f t="shared" si="94"/>
        <v>0</v>
      </c>
      <c r="BG161" s="311">
        <f t="shared" si="95"/>
        <v>4</v>
      </c>
      <c r="BH161" s="311">
        <f t="shared" si="96"/>
        <v>5</v>
      </c>
      <c r="BI161" s="10">
        <f t="shared" si="97"/>
        <v>9</v>
      </c>
      <c r="BJ161" s="44">
        <f t="shared" si="98"/>
        <v>4</v>
      </c>
      <c r="BK161" s="44">
        <f t="shared" si="99"/>
        <v>5</v>
      </c>
      <c r="BL161" s="11">
        <f t="shared" si="100"/>
        <v>9</v>
      </c>
      <c r="BM161" s="9">
        <f>VLOOKUP($E161,'ALL-GTK-SD-SMP-SMA-SMK-SLB'!$F$14:$CG$713,'ALL-GTK-SD-SMP-SMA-SMK-SLB'!BN$7,FALSE)</f>
        <v>0</v>
      </c>
      <c r="BN161" s="9">
        <f>VLOOKUP($E161,'ALL-GTK-SD-SMP-SMA-SMK-SLB'!$F$14:$CG$713,'ALL-GTK-SD-SMP-SMA-SMK-SLB'!BO$7,FALSE)</f>
        <v>0</v>
      </c>
      <c r="BO161" s="9">
        <f>VLOOKUP($E161,'ALL-GTK-SD-SMP-SMA-SMK-SLB'!$F$14:$CG$713,'ALL-GTK-SD-SMP-SMA-SMK-SLB'!BP$7,FALSE)</f>
        <v>0</v>
      </c>
      <c r="BP161" s="9">
        <f>VLOOKUP($E161,'ALL-GTK-SD-SMP-SMA-SMK-SLB'!$F$14:$CG$713,'ALL-GTK-SD-SMP-SMA-SMK-SLB'!BQ$7,FALSE)</f>
        <v>0</v>
      </c>
      <c r="BQ161" s="9">
        <f>VLOOKUP($E161,'ALL-GTK-SD-SMP-SMA-SMK-SLB'!$F$14:$CG$713,'ALL-GTK-SD-SMP-SMA-SMK-SLB'!BR$7,FALSE)</f>
        <v>0</v>
      </c>
      <c r="BR161" s="9">
        <f>VLOOKUP($E161,'ALL-GTK-SD-SMP-SMA-SMK-SLB'!$F$14:$CG$713,'ALL-GTK-SD-SMP-SMA-SMK-SLB'!BS$7,FALSE)</f>
        <v>0</v>
      </c>
      <c r="BS161" s="9">
        <f>VLOOKUP($E161,'ALL-GTK-SD-SMP-SMA-SMK-SLB'!$F$14:$CG$713,'ALL-GTK-SD-SMP-SMA-SMK-SLB'!BT$7,FALSE)</f>
        <v>0</v>
      </c>
      <c r="BT161" s="9">
        <f>VLOOKUP($E161,'ALL-GTK-SD-SMP-SMA-SMK-SLB'!$F$14:$CG$713,'ALL-GTK-SD-SMP-SMA-SMK-SLB'!BU$7,FALSE)</f>
        <v>0</v>
      </c>
      <c r="BU161" s="299">
        <f t="shared" si="101"/>
        <v>0</v>
      </c>
      <c r="BV161" s="299">
        <f t="shared" si="102"/>
        <v>0</v>
      </c>
      <c r="BW161" s="44">
        <f t="shared" si="103"/>
        <v>0</v>
      </c>
      <c r="BX161" s="44">
        <f t="shared" si="104"/>
        <v>0</v>
      </c>
      <c r="BY161" s="11">
        <f t="shared" si="105"/>
        <v>0</v>
      </c>
      <c r="BZ161" s="14">
        <f t="shared" si="106"/>
        <v>4</v>
      </c>
      <c r="CA161" s="14">
        <f t="shared" si="107"/>
        <v>5</v>
      </c>
      <c r="CB161" s="13">
        <f t="shared" si="108"/>
        <v>0</v>
      </c>
      <c r="CC161" s="13">
        <f t="shared" si="109"/>
        <v>0</v>
      </c>
      <c r="CD161" s="312">
        <f t="shared" si="110"/>
        <v>4</v>
      </c>
      <c r="CE161" s="312">
        <f t="shared" si="111"/>
        <v>5</v>
      </c>
      <c r="CF161" s="313">
        <f t="shared" si="112"/>
        <v>9</v>
      </c>
      <c r="CG161" s="302" t="str">
        <f t="shared" si="113"/>
        <v>OK</v>
      </c>
    </row>
    <row r="162" spans="1:85" ht="14.25" x14ac:dyDescent="0.25">
      <c r="A162" s="6">
        <v>150</v>
      </c>
      <c r="B162" s="495">
        <v>150</v>
      </c>
      <c r="C162" s="495" t="s">
        <v>6</v>
      </c>
      <c r="D162" s="496" t="s">
        <v>21</v>
      </c>
      <c r="E162" s="626">
        <v>20319892</v>
      </c>
      <c r="F162" s="627" t="s">
        <v>417</v>
      </c>
      <c r="G162" s="624" t="s">
        <v>52</v>
      </c>
      <c r="H162" s="9">
        <f>VLOOKUP($E162,'ALL-GTK-SD-SMP-SMA-SMK-SLB'!$F$14:$CG$713,'ALL-GTK-SD-SMP-SMA-SMK-SLB'!I$7,FALSE)</f>
        <v>0</v>
      </c>
      <c r="I162" s="9">
        <f>VLOOKUP($E162,'ALL-GTK-SD-SMP-SMA-SMK-SLB'!$F$14:$CG$713,'ALL-GTK-SD-SMP-SMA-SMK-SLB'!J$7,FALSE)</f>
        <v>0</v>
      </c>
      <c r="J162" s="9">
        <f>VLOOKUP($E162,'ALL-GTK-SD-SMP-SMA-SMK-SLB'!$F$14:$CG$713,'ALL-GTK-SD-SMP-SMA-SMK-SLB'!K$7,FALSE)</f>
        <v>0</v>
      </c>
      <c r="K162" s="9">
        <f>VLOOKUP($E162,'ALL-GTK-SD-SMP-SMA-SMK-SLB'!$F$14:$CG$713,'ALL-GTK-SD-SMP-SMA-SMK-SLB'!L$7,FALSE)</f>
        <v>0</v>
      </c>
      <c r="L162" s="9">
        <f>VLOOKUP($E162,'ALL-GTK-SD-SMP-SMA-SMK-SLB'!$F$14:$CG$713,'ALL-GTK-SD-SMP-SMA-SMK-SLB'!M$7,FALSE)</f>
        <v>0</v>
      </c>
      <c r="M162" s="9">
        <f>VLOOKUP($E162,'ALL-GTK-SD-SMP-SMA-SMK-SLB'!$F$14:$CG$713,'ALL-GTK-SD-SMP-SMA-SMK-SLB'!N$7,FALSE)</f>
        <v>1</v>
      </c>
      <c r="N162" s="9">
        <f>VLOOKUP($E162,'ALL-GTK-SD-SMP-SMA-SMK-SLB'!$F$14:$CG$713,'ALL-GTK-SD-SMP-SMA-SMK-SLB'!O$7,FALSE)</f>
        <v>0</v>
      </c>
      <c r="O162" s="9">
        <f>VLOOKUP($E162,'ALL-GTK-SD-SMP-SMA-SMK-SLB'!$F$14:$CG$713,'ALL-GTK-SD-SMP-SMA-SMK-SLB'!P$7,FALSE)</f>
        <v>1</v>
      </c>
      <c r="P162" s="299">
        <f t="shared" si="78"/>
        <v>0</v>
      </c>
      <c r="Q162" s="299">
        <f t="shared" si="79"/>
        <v>2</v>
      </c>
      <c r="R162" s="300">
        <f t="shared" si="80"/>
        <v>2</v>
      </c>
      <c r="S162" s="9">
        <f>VLOOKUP($E162,'ALL-GTK-SD-SMP-SMA-SMK-SLB'!$F$14:$CG$713,'ALL-GTK-SD-SMP-SMA-SMK-SLB'!T$7,FALSE)</f>
        <v>0</v>
      </c>
      <c r="T162" s="9">
        <f>VLOOKUP($E162,'ALL-GTK-SD-SMP-SMA-SMK-SLB'!$F$14:$CG$713,'ALL-GTK-SD-SMP-SMA-SMK-SLB'!U$7,FALSE)</f>
        <v>0</v>
      </c>
      <c r="U162" s="9">
        <f>VLOOKUP($E162,'ALL-GTK-SD-SMP-SMA-SMK-SLB'!$F$14:$CG$713,'ALL-GTK-SD-SMP-SMA-SMK-SLB'!V$7,FALSE)</f>
        <v>1</v>
      </c>
      <c r="V162" s="9">
        <f>VLOOKUP($E162,'ALL-GTK-SD-SMP-SMA-SMK-SLB'!$F$14:$CG$713,'ALL-GTK-SD-SMP-SMA-SMK-SLB'!W$7,FALSE)</f>
        <v>4</v>
      </c>
      <c r="W162" s="9">
        <f>VLOOKUP($E162,'ALL-GTK-SD-SMP-SMA-SMK-SLB'!$F$14:$CG$713,'ALL-GTK-SD-SMP-SMA-SMK-SLB'!X$7,FALSE)</f>
        <v>0</v>
      </c>
      <c r="X162" s="9">
        <f>VLOOKUP($E162,'ALL-GTK-SD-SMP-SMA-SMK-SLB'!$F$14:$CG$713,'ALL-GTK-SD-SMP-SMA-SMK-SLB'!Y$7,FALSE)</f>
        <v>0</v>
      </c>
      <c r="Y162" s="299">
        <f t="shared" si="81"/>
        <v>1</v>
      </c>
      <c r="Z162" s="299">
        <f t="shared" si="82"/>
        <v>4</v>
      </c>
      <c r="AA162" s="10">
        <f t="shared" si="83"/>
        <v>5</v>
      </c>
      <c r="AB162" s="44">
        <f t="shared" si="84"/>
        <v>1</v>
      </c>
      <c r="AC162" s="44">
        <f t="shared" si="85"/>
        <v>6</v>
      </c>
      <c r="AD162" s="11">
        <f t="shared" si="86"/>
        <v>7</v>
      </c>
      <c r="AE162" s="9">
        <f>VLOOKUP($E162,'ALL-GTK-SD-SMP-SMA-SMK-SLB'!$F$14:$CG$713,'ALL-GTK-SD-SMP-SMA-SMK-SLB'!AF$7,FALSE)</f>
        <v>1</v>
      </c>
      <c r="AF162" s="9">
        <f>VLOOKUP($E162,'ALL-GTK-SD-SMP-SMA-SMK-SLB'!$F$14:$CG$713,'ALL-GTK-SD-SMP-SMA-SMK-SLB'!AG$7,FALSE)</f>
        <v>4</v>
      </c>
      <c r="AG162" s="10">
        <f t="shared" si="87"/>
        <v>5</v>
      </c>
      <c r="AH162" s="9">
        <f>VLOOKUP($E162,'ALL-GTK-SD-SMP-SMA-SMK-SLB'!$F$14:$CG$713,'ALL-GTK-SD-SMP-SMA-SMK-SLB'!AI$7,FALSE)</f>
        <v>0</v>
      </c>
      <c r="AI162" s="9">
        <f>VLOOKUP($E162,'ALL-GTK-SD-SMP-SMA-SMK-SLB'!$F$14:$CG$713,'ALL-GTK-SD-SMP-SMA-SMK-SLB'!AJ$7,FALSE)</f>
        <v>2</v>
      </c>
      <c r="AJ162" s="10">
        <f t="shared" si="88"/>
        <v>2</v>
      </c>
      <c r="AK162" s="44">
        <f t="shared" si="89"/>
        <v>1</v>
      </c>
      <c r="AL162" s="44">
        <f t="shared" si="90"/>
        <v>6</v>
      </c>
      <c r="AM162" s="11">
        <f t="shared" si="91"/>
        <v>7</v>
      </c>
      <c r="AN162" s="299">
        <f>VLOOKUP($E162,'ALL-GTK-SD-SMP-SMA-SMK-SLB'!$F$14:$CG$713,'ALL-GTK-SD-SMP-SMA-SMK-SLB'!AO$7,FALSE)</f>
        <v>0</v>
      </c>
      <c r="AO162" s="299">
        <f>VLOOKUP($E162,'ALL-GTK-SD-SMP-SMA-SMK-SLB'!$F$14:$CG$713,'ALL-GTK-SD-SMP-SMA-SMK-SLB'!AP$7,FALSE)</f>
        <v>0</v>
      </c>
      <c r="AP162" s="9">
        <f>VLOOKUP($E162,'ALL-GTK-SD-SMP-SMA-SMK-SLB'!$F$14:$CG$713,'ALL-GTK-SD-SMP-SMA-SMK-SLB'!AQ$7,FALSE)</f>
        <v>0</v>
      </c>
      <c r="AQ162" s="9">
        <f>VLOOKUP($E162,'ALL-GTK-SD-SMP-SMA-SMK-SLB'!$F$14:$CG$713,'ALL-GTK-SD-SMP-SMA-SMK-SLB'!AR$7,FALSE)</f>
        <v>0</v>
      </c>
      <c r="AR162" s="9">
        <f>VLOOKUP($E162,'ALL-GTK-SD-SMP-SMA-SMK-SLB'!$F$14:$CG$713,'ALL-GTK-SD-SMP-SMA-SMK-SLB'!AS$7,FALSE)</f>
        <v>0</v>
      </c>
      <c r="AS162" s="9">
        <f>VLOOKUP($E162,'ALL-GTK-SD-SMP-SMA-SMK-SLB'!$F$14:$CG$713,'ALL-GTK-SD-SMP-SMA-SMK-SLB'!AT$7,FALSE)</f>
        <v>0</v>
      </c>
      <c r="AT162" s="9">
        <f>VLOOKUP($E162,'ALL-GTK-SD-SMP-SMA-SMK-SLB'!$F$14:$CG$713,'ALL-GTK-SD-SMP-SMA-SMK-SLB'!AU$7,FALSE)</f>
        <v>0</v>
      </c>
      <c r="AU162" s="9">
        <f>VLOOKUP($E162,'ALL-GTK-SD-SMP-SMA-SMK-SLB'!$F$14:$CG$713,'ALL-GTK-SD-SMP-SMA-SMK-SLB'!AV$7,FALSE)</f>
        <v>0</v>
      </c>
      <c r="AV162" s="9">
        <f>VLOOKUP($E162,'ALL-GTK-SD-SMP-SMA-SMK-SLB'!$F$14:$CG$713,'ALL-GTK-SD-SMP-SMA-SMK-SLB'!AW$7,FALSE)</f>
        <v>0</v>
      </c>
      <c r="AW162" s="9">
        <f>VLOOKUP($E162,'ALL-GTK-SD-SMP-SMA-SMK-SLB'!$F$14:$CG$713,'ALL-GTK-SD-SMP-SMA-SMK-SLB'!AX$7,FALSE)</f>
        <v>0</v>
      </c>
      <c r="AX162" s="9">
        <f>VLOOKUP($E162,'ALL-GTK-SD-SMP-SMA-SMK-SLB'!$F$14:$CG$713,'ALL-GTK-SD-SMP-SMA-SMK-SLB'!AY$7,FALSE)</f>
        <v>1</v>
      </c>
      <c r="AY162" s="9">
        <f>VLOOKUP($E162,'ALL-GTK-SD-SMP-SMA-SMK-SLB'!$F$14:$CG$713,'ALL-GTK-SD-SMP-SMA-SMK-SLB'!AZ$7,FALSE)</f>
        <v>6</v>
      </c>
      <c r="AZ162" s="9">
        <f>VLOOKUP($E162,'ALL-GTK-SD-SMP-SMA-SMK-SLB'!$F$14:$CG$713,'ALL-GTK-SD-SMP-SMA-SMK-SLB'!BA$7,FALSE)</f>
        <v>0</v>
      </c>
      <c r="BA162" s="9">
        <f>VLOOKUP($E162,'ALL-GTK-SD-SMP-SMA-SMK-SLB'!$F$14:$CG$713,'ALL-GTK-SD-SMP-SMA-SMK-SLB'!BB$7,FALSE)</f>
        <v>0</v>
      </c>
      <c r="BB162" s="9">
        <f>VLOOKUP($E162,'ALL-GTK-SD-SMP-SMA-SMK-SLB'!$F$14:$CG$713,'ALL-GTK-SD-SMP-SMA-SMK-SLB'!BC$7,FALSE)</f>
        <v>0</v>
      </c>
      <c r="BC162" s="9">
        <f>VLOOKUP($E162,'ALL-GTK-SD-SMP-SMA-SMK-SLB'!$F$14:$CG$713,'ALL-GTK-SD-SMP-SMA-SMK-SLB'!BD$7,FALSE)</f>
        <v>0</v>
      </c>
      <c r="BD162" s="310">
        <f t="shared" si="92"/>
        <v>0</v>
      </c>
      <c r="BE162" s="310">
        <f t="shared" si="93"/>
        <v>0</v>
      </c>
      <c r="BF162" s="10">
        <f t="shared" si="94"/>
        <v>0</v>
      </c>
      <c r="BG162" s="311">
        <f t="shared" si="95"/>
        <v>1</v>
      </c>
      <c r="BH162" s="311">
        <f t="shared" si="96"/>
        <v>6</v>
      </c>
      <c r="BI162" s="10">
        <f t="shared" si="97"/>
        <v>7</v>
      </c>
      <c r="BJ162" s="44">
        <f t="shared" si="98"/>
        <v>1</v>
      </c>
      <c r="BK162" s="44">
        <f t="shared" si="99"/>
        <v>6</v>
      </c>
      <c r="BL162" s="11">
        <f t="shared" si="100"/>
        <v>7</v>
      </c>
      <c r="BM162" s="9">
        <f>VLOOKUP($E162,'ALL-GTK-SD-SMP-SMA-SMK-SLB'!$F$14:$CG$713,'ALL-GTK-SD-SMP-SMA-SMK-SLB'!BN$7,FALSE)</f>
        <v>0</v>
      </c>
      <c r="BN162" s="9">
        <f>VLOOKUP($E162,'ALL-GTK-SD-SMP-SMA-SMK-SLB'!$F$14:$CG$713,'ALL-GTK-SD-SMP-SMA-SMK-SLB'!BO$7,FALSE)</f>
        <v>0</v>
      </c>
      <c r="BO162" s="9">
        <f>VLOOKUP($E162,'ALL-GTK-SD-SMP-SMA-SMK-SLB'!$F$14:$CG$713,'ALL-GTK-SD-SMP-SMA-SMK-SLB'!BP$7,FALSE)</f>
        <v>0</v>
      </c>
      <c r="BP162" s="9">
        <f>VLOOKUP($E162,'ALL-GTK-SD-SMP-SMA-SMK-SLB'!$F$14:$CG$713,'ALL-GTK-SD-SMP-SMA-SMK-SLB'!BQ$7,FALSE)</f>
        <v>0</v>
      </c>
      <c r="BQ162" s="9">
        <f>VLOOKUP($E162,'ALL-GTK-SD-SMP-SMA-SMK-SLB'!$F$14:$CG$713,'ALL-GTK-SD-SMP-SMA-SMK-SLB'!BR$7,FALSE)</f>
        <v>0</v>
      </c>
      <c r="BR162" s="9">
        <f>VLOOKUP($E162,'ALL-GTK-SD-SMP-SMA-SMK-SLB'!$F$14:$CG$713,'ALL-GTK-SD-SMP-SMA-SMK-SLB'!BS$7,FALSE)</f>
        <v>0</v>
      </c>
      <c r="BS162" s="9">
        <f>VLOOKUP($E162,'ALL-GTK-SD-SMP-SMA-SMK-SLB'!$F$14:$CG$713,'ALL-GTK-SD-SMP-SMA-SMK-SLB'!BT$7,FALSE)</f>
        <v>1</v>
      </c>
      <c r="BT162" s="9">
        <f>VLOOKUP($E162,'ALL-GTK-SD-SMP-SMA-SMK-SLB'!$F$14:$CG$713,'ALL-GTK-SD-SMP-SMA-SMK-SLB'!BU$7,FALSE)</f>
        <v>0</v>
      </c>
      <c r="BU162" s="299">
        <f t="shared" si="101"/>
        <v>1</v>
      </c>
      <c r="BV162" s="299">
        <f t="shared" si="102"/>
        <v>0</v>
      </c>
      <c r="BW162" s="44">
        <f t="shared" si="103"/>
        <v>1</v>
      </c>
      <c r="BX162" s="44">
        <f t="shared" si="104"/>
        <v>0</v>
      </c>
      <c r="BY162" s="11">
        <f t="shared" si="105"/>
        <v>1</v>
      </c>
      <c r="BZ162" s="14">
        <f t="shared" si="106"/>
        <v>1</v>
      </c>
      <c r="CA162" s="14">
        <f t="shared" si="107"/>
        <v>6</v>
      </c>
      <c r="CB162" s="13">
        <f t="shared" si="108"/>
        <v>1</v>
      </c>
      <c r="CC162" s="13">
        <f t="shared" si="109"/>
        <v>0</v>
      </c>
      <c r="CD162" s="312">
        <f t="shared" si="110"/>
        <v>2</v>
      </c>
      <c r="CE162" s="312">
        <f t="shared" si="111"/>
        <v>6</v>
      </c>
      <c r="CF162" s="313">
        <f t="shared" si="112"/>
        <v>8</v>
      </c>
      <c r="CG162" s="302" t="str">
        <f t="shared" si="113"/>
        <v>OK</v>
      </c>
    </row>
    <row r="163" spans="1:85" ht="14.25" x14ac:dyDescent="0.25">
      <c r="A163" s="6">
        <v>151</v>
      </c>
      <c r="B163" s="495">
        <v>151</v>
      </c>
      <c r="C163" s="495" t="s">
        <v>6</v>
      </c>
      <c r="D163" s="496" t="s">
        <v>21</v>
      </c>
      <c r="E163" s="626">
        <v>20319846</v>
      </c>
      <c r="F163" s="627" t="s">
        <v>418</v>
      </c>
      <c r="G163" s="624" t="s">
        <v>52</v>
      </c>
      <c r="H163" s="9">
        <f>VLOOKUP($E163,'ALL-GTK-SD-SMP-SMA-SMK-SLB'!$F$14:$CG$713,'ALL-GTK-SD-SMP-SMA-SMK-SLB'!I$7,FALSE)</f>
        <v>0</v>
      </c>
      <c r="I163" s="9">
        <f>VLOOKUP($E163,'ALL-GTK-SD-SMP-SMA-SMK-SLB'!$F$14:$CG$713,'ALL-GTK-SD-SMP-SMA-SMK-SLB'!J$7,FALSE)</f>
        <v>0</v>
      </c>
      <c r="J163" s="9">
        <f>VLOOKUP($E163,'ALL-GTK-SD-SMP-SMA-SMK-SLB'!$F$14:$CG$713,'ALL-GTK-SD-SMP-SMA-SMK-SLB'!K$7,FALSE)</f>
        <v>1</v>
      </c>
      <c r="K163" s="9">
        <f>VLOOKUP($E163,'ALL-GTK-SD-SMP-SMA-SMK-SLB'!$F$14:$CG$713,'ALL-GTK-SD-SMP-SMA-SMK-SLB'!L$7,FALSE)</f>
        <v>0</v>
      </c>
      <c r="L163" s="9">
        <f>VLOOKUP($E163,'ALL-GTK-SD-SMP-SMA-SMK-SLB'!$F$14:$CG$713,'ALL-GTK-SD-SMP-SMA-SMK-SLB'!M$7,FALSE)</f>
        <v>0</v>
      </c>
      <c r="M163" s="9">
        <f>VLOOKUP($E163,'ALL-GTK-SD-SMP-SMA-SMK-SLB'!$F$14:$CG$713,'ALL-GTK-SD-SMP-SMA-SMK-SLB'!N$7,FALSE)</f>
        <v>2</v>
      </c>
      <c r="N163" s="9">
        <f>VLOOKUP($E163,'ALL-GTK-SD-SMP-SMA-SMK-SLB'!$F$14:$CG$713,'ALL-GTK-SD-SMP-SMA-SMK-SLB'!O$7,FALSE)</f>
        <v>2</v>
      </c>
      <c r="O163" s="9">
        <f>VLOOKUP($E163,'ALL-GTK-SD-SMP-SMA-SMK-SLB'!$F$14:$CG$713,'ALL-GTK-SD-SMP-SMA-SMK-SLB'!P$7,FALSE)</f>
        <v>3</v>
      </c>
      <c r="P163" s="299">
        <f t="shared" si="78"/>
        <v>3</v>
      </c>
      <c r="Q163" s="299">
        <f t="shared" si="79"/>
        <v>5</v>
      </c>
      <c r="R163" s="300">
        <f t="shared" si="80"/>
        <v>8</v>
      </c>
      <c r="S163" s="9">
        <f>VLOOKUP($E163,'ALL-GTK-SD-SMP-SMA-SMK-SLB'!$F$14:$CG$713,'ALL-GTK-SD-SMP-SMA-SMK-SLB'!T$7,FALSE)</f>
        <v>0</v>
      </c>
      <c r="T163" s="9">
        <f>VLOOKUP($E163,'ALL-GTK-SD-SMP-SMA-SMK-SLB'!$F$14:$CG$713,'ALL-GTK-SD-SMP-SMA-SMK-SLB'!U$7,FALSE)</f>
        <v>0</v>
      </c>
      <c r="U163" s="9">
        <f>VLOOKUP($E163,'ALL-GTK-SD-SMP-SMA-SMK-SLB'!$F$14:$CG$713,'ALL-GTK-SD-SMP-SMA-SMK-SLB'!V$7,FALSE)</f>
        <v>2</v>
      </c>
      <c r="V163" s="9">
        <f>VLOOKUP($E163,'ALL-GTK-SD-SMP-SMA-SMK-SLB'!$F$14:$CG$713,'ALL-GTK-SD-SMP-SMA-SMK-SLB'!W$7,FALSE)</f>
        <v>3</v>
      </c>
      <c r="W163" s="9">
        <f>VLOOKUP($E163,'ALL-GTK-SD-SMP-SMA-SMK-SLB'!$F$14:$CG$713,'ALL-GTK-SD-SMP-SMA-SMK-SLB'!X$7,FALSE)</f>
        <v>0</v>
      </c>
      <c r="X163" s="9">
        <f>VLOOKUP($E163,'ALL-GTK-SD-SMP-SMA-SMK-SLB'!$F$14:$CG$713,'ALL-GTK-SD-SMP-SMA-SMK-SLB'!Y$7,FALSE)</f>
        <v>2</v>
      </c>
      <c r="Y163" s="299">
        <f t="shared" si="81"/>
        <v>2</v>
      </c>
      <c r="Z163" s="299">
        <f t="shared" si="82"/>
        <v>5</v>
      </c>
      <c r="AA163" s="10">
        <f t="shared" si="83"/>
        <v>7</v>
      </c>
      <c r="AB163" s="44">
        <f t="shared" si="84"/>
        <v>5</v>
      </c>
      <c r="AC163" s="44">
        <f t="shared" si="85"/>
        <v>10</v>
      </c>
      <c r="AD163" s="11">
        <f t="shared" si="86"/>
        <v>15</v>
      </c>
      <c r="AE163" s="9">
        <f>VLOOKUP($E163,'ALL-GTK-SD-SMP-SMA-SMK-SLB'!$F$14:$CG$713,'ALL-GTK-SD-SMP-SMA-SMK-SLB'!AF$7,FALSE)</f>
        <v>3</v>
      </c>
      <c r="AF163" s="9">
        <f>VLOOKUP($E163,'ALL-GTK-SD-SMP-SMA-SMK-SLB'!$F$14:$CG$713,'ALL-GTK-SD-SMP-SMA-SMK-SLB'!AG$7,FALSE)</f>
        <v>6</v>
      </c>
      <c r="AG163" s="10">
        <f t="shared" si="87"/>
        <v>9</v>
      </c>
      <c r="AH163" s="9">
        <f>VLOOKUP($E163,'ALL-GTK-SD-SMP-SMA-SMK-SLB'!$F$14:$CG$713,'ALL-GTK-SD-SMP-SMA-SMK-SLB'!AI$7,FALSE)</f>
        <v>2</v>
      </c>
      <c r="AI163" s="9">
        <f>VLOOKUP($E163,'ALL-GTK-SD-SMP-SMA-SMK-SLB'!$F$14:$CG$713,'ALL-GTK-SD-SMP-SMA-SMK-SLB'!AJ$7,FALSE)</f>
        <v>4</v>
      </c>
      <c r="AJ163" s="10">
        <f t="shared" si="88"/>
        <v>6</v>
      </c>
      <c r="AK163" s="44">
        <f t="shared" si="89"/>
        <v>5</v>
      </c>
      <c r="AL163" s="44">
        <f t="shared" si="90"/>
        <v>10</v>
      </c>
      <c r="AM163" s="11">
        <f t="shared" si="91"/>
        <v>15</v>
      </c>
      <c r="AN163" s="299">
        <f>VLOOKUP($E163,'ALL-GTK-SD-SMP-SMA-SMK-SLB'!$F$14:$CG$713,'ALL-GTK-SD-SMP-SMA-SMK-SLB'!AO$7,FALSE)</f>
        <v>0</v>
      </c>
      <c r="AO163" s="299">
        <f>VLOOKUP($E163,'ALL-GTK-SD-SMP-SMA-SMK-SLB'!$F$14:$CG$713,'ALL-GTK-SD-SMP-SMA-SMK-SLB'!AP$7,FALSE)</f>
        <v>0</v>
      </c>
      <c r="AP163" s="9">
        <f>VLOOKUP($E163,'ALL-GTK-SD-SMP-SMA-SMK-SLB'!$F$14:$CG$713,'ALL-GTK-SD-SMP-SMA-SMK-SLB'!AQ$7,FALSE)</f>
        <v>0</v>
      </c>
      <c r="AQ163" s="9">
        <f>VLOOKUP($E163,'ALL-GTK-SD-SMP-SMA-SMK-SLB'!$F$14:$CG$713,'ALL-GTK-SD-SMP-SMA-SMK-SLB'!AR$7,FALSE)</f>
        <v>0</v>
      </c>
      <c r="AR163" s="9">
        <f>VLOOKUP($E163,'ALL-GTK-SD-SMP-SMA-SMK-SLB'!$F$14:$CG$713,'ALL-GTK-SD-SMP-SMA-SMK-SLB'!AS$7,FALSE)</f>
        <v>0</v>
      </c>
      <c r="AS163" s="9">
        <f>VLOOKUP($E163,'ALL-GTK-SD-SMP-SMA-SMK-SLB'!$F$14:$CG$713,'ALL-GTK-SD-SMP-SMA-SMK-SLB'!AT$7,FALSE)</f>
        <v>0</v>
      </c>
      <c r="AT163" s="9">
        <f>VLOOKUP($E163,'ALL-GTK-SD-SMP-SMA-SMK-SLB'!$F$14:$CG$713,'ALL-GTK-SD-SMP-SMA-SMK-SLB'!AU$7,FALSE)</f>
        <v>0</v>
      </c>
      <c r="AU163" s="9">
        <f>VLOOKUP($E163,'ALL-GTK-SD-SMP-SMA-SMK-SLB'!$F$14:$CG$713,'ALL-GTK-SD-SMP-SMA-SMK-SLB'!AV$7,FALSE)</f>
        <v>0</v>
      </c>
      <c r="AV163" s="9">
        <f>VLOOKUP($E163,'ALL-GTK-SD-SMP-SMA-SMK-SLB'!$F$14:$CG$713,'ALL-GTK-SD-SMP-SMA-SMK-SLB'!AW$7,FALSE)</f>
        <v>0</v>
      </c>
      <c r="AW163" s="9">
        <f>VLOOKUP($E163,'ALL-GTK-SD-SMP-SMA-SMK-SLB'!$F$14:$CG$713,'ALL-GTK-SD-SMP-SMA-SMK-SLB'!AX$7,FALSE)</f>
        <v>0</v>
      </c>
      <c r="AX163" s="9">
        <f>VLOOKUP($E163,'ALL-GTK-SD-SMP-SMA-SMK-SLB'!$F$14:$CG$713,'ALL-GTK-SD-SMP-SMA-SMK-SLB'!AY$7,FALSE)</f>
        <v>5</v>
      </c>
      <c r="AY163" s="9">
        <f>VLOOKUP($E163,'ALL-GTK-SD-SMP-SMA-SMK-SLB'!$F$14:$CG$713,'ALL-GTK-SD-SMP-SMA-SMK-SLB'!AZ$7,FALSE)</f>
        <v>10</v>
      </c>
      <c r="AZ163" s="9">
        <f>VLOOKUP($E163,'ALL-GTK-SD-SMP-SMA-SMK-SLB'!$F$14:$CG$713,'ALL-GTK-SD-SMP-SMA-SMK-SLB'!BA$7,FALSE)</f>
        <v>0</v>
      </c>
      <c r="BA163" s="9">
        <f>VLOOKUP($E163,'ALL-GTK-SD-SMP-SMA-SMK-SLB'!$F$14:$CG$713,'ALL-GTK-SD-SMP-SMA-SMK-SLB'!BB$7,FALSE)</f>
        <v>0</v>
      </c>
      <c r="BB163" s="9">
        <f>VLOOKUP($E163,'ALL-GTK-SD-SMP-SMA-SMK-SLB'!$F$14:$CG$713,'ALL-GTK-SD-SMP-SMA-SMK-SLB'!BC$7,FALSE)</f>
        <v>0</v>
      </c>
      <c r="BC163" s="9">
        <f>VLOOKUP($E163,'ALL-GTK-SD-SMP-SMA-SMK-SLB'!$F$14:$CG$713,'ALL-GTK-SD-SMP-SMA-SMK-SLB'!BD$7,FALSE)</f>
        <v>0</v>
      </c>
      <c r="BD163" s="310">
        <f t="shared" si="92"/>
        <v>0</v>
      </c>
      <c r="BE163" s="310">
        <f t="shared" si="93"/>
        <v>0</v>
      </c>
      <c r="BF163" s="10">
        <f t="shared" si="94"/>
        <v>0</v>
      </c>
      <c r="BG163" s="311">
        <f t="shared" si="95"/>
        <v>5</v>
      </c>
      <c r="BH163" s="311">
        <f t="shared" si="96"/>
        <v>10</v>
      </c>
      <c r="BI163" s="10">
        <f t="shared" si="97"/>
        <v>15</v>
      </c>
      <c r="BJ163" s="44">
        <f t="shared" si="98"/>
        <v>5</v>
      </c>
      <c r="BK163" s="44">
        <f t="shared" si="99"/>
        <v>10</v>
      </c>
      <c r="BL163" s="11">
        <f t="shared" si="100"/>
        <v>15</v>
      </c>
      <c r="BM163" s="9">
        <f>VLOOKUP($E163,'ALL-GTK-SD-SMP-SMA-SMK-SLB'!$F$14:$CG$713,'ALL-GTK-SD-SMP-SMA-SMK-SLB'!BN$7,FALSE)</f>
        <v>0</v>
      </c>
      <c r="BN163" s="9">
        <f>VLOOKUP($E163,'ALL-GTK-SD-SMP-SMA-SMK-SLB'!$F$14:$CG$713,'ALL-GTK-SD-SMP-SMA-SMK-SLB'!BO$7,FALSE)</f>
        <v>0</v>
      </c>
      <c r="BO163" s="9">
        <f>VLOOKUP($E163,'ALL-GTK-SD-SMP-SMA-SMK-SLB'!$F$14:$CG$713,'ALL-GTK-SD-SMP-SMA-SMK-SLB'!BP$7,FALSE)</f>
        <v>0</v>
      </c>
      <c r="BP163" s="9">
        <f>VLOOKUP($E163,'ALL-GTK-SD-SMP-SMA-SMK-SLB'!$F$14:$CG$713,'ALL-GTK-SD-SMP-SMA-SMK-SLB'!BQ$7,FALSE)</f>
        <v>0</v>
      </c>
      <c r="BQ163" s="9">
        <f>VLOOKUP($E163,'ALL-GTK-SD-SMP-SMA-SMK-SLB'!$F$14:$CG$713,'ALL-GTK-SD-SMP-SMA-SMK-SLB'!BR$7,FALSE)</f>
        <v>0</v>
      </c>
      <c r="BR163" s="9">
        <f>VLOOKUP($E163,'ALL-GTK-SD-SMP-SMA-SMK-SLB'!$F$14:$CG$713,'ALL-GTK-SD-SMP-SMA-SMK-SLB'!BS$7,FALSE)</f>
        <v>0</v>
      </c>
      <c r="BS163" s="9">
        <f>VLOOKUP($E163,'ALL-GTK-SD-SMP-SMA-SMK-SLB'!$F$14:$CG$713,'ALL-GTK-SD-SMP-SMA-SMK-SLB'!BT$7,FALSE)</f>
        <v>0</v>
      </c>
      <c r="BT163" s="9">
        <f>VLOOKUP($E163,'ALL-GTK-SD-SMP-SMA-SMK-SLB'!$F$14:$CG$713,'ALL-GTK-SD-SMP-SMA-SMK-SLB'!BU$7,FALSE)</f>
        <v>0</v>
      </c>
      <c r="BU163" s="299">
        <f t="shared" si="101"/>
        <v>0</v>
      </c>
      <c r="BV163" s="299">
        <f t="shared" si="102"/>
        <v>0</v>
      </c>
      <c r="BW163" s="44">
        <f t="shared" si="103"/>
        <v>0</v>
      </c>
      <c r="BX163" s="44">
        <f t="shared" si="104"/>
        <v>0</v>
      </c>
      <c r="BY163" s="11">
        <f t="shared" si="105"/>
        <v>0</v>
      </c>
      <c r="BZ163" s="14">
        <f t="shared" si="106"/>
        <v>5</v>
      </c>
      <c r="CA163" s="14">
        <f t="shared" si="107"/>
        <v>10</v>
      </c>
      <c r="CB163" s="13">
        <f t="shared" si="108"/>
        <v>0</v>
      </c>
      <c r="CC163" s="13">
        <f t="shared" si="109"/>
        <v>0</v>
      </c>
      <c r="CD163" s="312">
        <f t="shared" si="110"/>
        <v>5</v>
      </c>
      <c r="CE163" s="312">
        <f t="shared" si="111"/>
        <v>10</v>
      </c>
      <c r="CF163" s="313">
        <f t="shared" si="112"/>
        <v>15</v>
      </c>
      <c r="CG163" s="302" t="str">
        <f t="shared" si="113"/>
        <v>OK</v>
      </c>
    </row>
    <row r="164" spans="1:85" ht="14.25" x14ac:dyDescent="0.25">
      <c r="A164" s="6">
        <v>152</v>
      </c>
      <c r="B164" s="495">
        <v>152</v>
      </c>
      <c r="C164" s="495" t="s">
        <v>6</v>
      </c>
      <c r="D164" s="496" t="s">
        <v>21</v>
      </c>
      <c r="E164" s="626">
        <v>20319946</v>
      </c>
      <c r="F164" s="627" t="s">
        <v>419</v>
      </c>
      <c r="G164" s="624" t="s">
        <v>52</v>
      </c>
      <c r="H164" s="9">
        <f>VLOOKUP($E164,'ALL-GTK-SD-SMP-SMA-SMK-SLB'!$F$14:$CG$713,'ALL-GTK-SD-SMP-SMA-SMK-SLB'!I$7,FALSE)</f>
        <v>0</v>
      </c>
      <c r="I164" s="9">
        <f>VLOOKUP($E164,'ALL-GTK-SD-SMP-SMA-SMK-SLB'!$F$14:$CG$713,'ALL-GTK-SD-SMP-SMA-SMK-SLB'!J$7,FALSE)</f>
        <v>0</v>
      </c>
      <c r="J164" s="9">
        <f>VLOOKUP($E164,'ALL-GTK-SD-SMP-SMA-SMK-SLB'!$F$14:$CG$713,'ALL-GTK-SD-SMP-SMA-SMK-SLB'!K$7,FALSE)</f>
        <v>1</v>
      </c>
      <c r="K164" s="9">
        <f>VLOOKUP($E164,'ALL-GTK-SD-SMP-SMA-SMK-SLB'!$F$14:$CG$713,'ALL-GTK-SD-SMP-SMA-SMK-SLB'!L$7,FALSE)</f>
        <v>0</v>
      </c>
      <c r="L164" s="9">
        <f>VLOOKUP($E164,'ALL-GTK-SD-SMP-SMA-SMK-SLB'!$F$14:$CG$713,'ALL-GTK-SD-SMP-SMA-SMK-SLB'!M$7,FALSE)</f>
        <v>2</v>
      </c>
      <c r="M164" s="9">
        <f>VLOOKUP($E164,'ALL-GTK-SD-SMP-SMA-SMK-SLB'!$F$14:$CG$713,'ALL-GTK-SD-SMP-SMA-SMK-SLB'!N$7,FALSE)</f>
        <v>1</v>
      </c>
      <c r="N164" s="9">
        <f>VLOOKUP($E164,'ALL-GTK-SD-SMP-SMA-SMK-SLB'!$F$14:$CG$713,'ALL-GTK-SD-SMP-SMA-SMK-SLB'!O$7,FALSE)</f>
        <v>2</v>
      </c>
      <c r="O164" s="9">
        <f>VLOOKUP($E164,'ALL-GTK-SD-SMP-SMA-SMK-SLB'!$F$14:$CG$713,'ALL-GTK-SD-SMP-SMA-SMK-SLB'!P$7,FALSE)</f>
        <v>1</v>
      </c>
      <c r="P164" s="299">
        <f t="shared" si="78"/>
        <v>5</v>
      </c>
      <c r="Q164" s="299">
        <f t="shared" si="79"/>
        <v>2</v>
      </c>
      <c r="R164" s="300">
        <f t="shared" si="80"/>
        <v>7</v>
      </c>
      <c r="S164" s="9">
        <f>VLOOKUP($E164,'ALL-GTK-SD-SMP-SMA-SMK-SLB'!$F$14:$CG$713,'ALL-GTK-SD-SMP-SMA-SMK-SLB'!T$7,FALSE)</f>
        <v>0</v>
      </c>
      <c r="T164" s="9">
        <f>VLOOKUP($E164,'ALL-GTK-SD-SMP-SMA-SMK-SLB'!$F$14:$CG$713,'ALL-GTK-SD-SMP-SMA-SMK-SLB'!U$7,FALSE)</f>
        <v>1</v>
      </c>
      <c r="U164" s="9">
        <f>VLOOKUP($E164,'ALL-GTK-SD-SMP-SMA-SMK-SLB'!$F$14:$CG$713,'ALL-GTK-SD-SMP-SMA-SMK-SLB'!V$7,FALSE)</f>
        <v>0</v>
      </c>
      <c r="V164" s="9">
        <f>VLOOKUP($E164,'ALL-GTK-SD-SMP-SMA-SMK-SLB'!$F$14:$CG$713,'ALL-GTK-SD-SMP-SMA-SMK-SLB'!W$7,FALSE)</f>
        <v>2</v>
      </c>
      <c r="W164" s="9">
        <f>VLOOKUP($E164,'ALL-GTK-SD-SMP-SMA-SMK-SLB'!$F$14:$CG$713,'ALL-GTK-SD-SMP-SMA-SMK-SLB'!X$7,FALSE)</f>
        <v>0</v>
      </c>
      <c r="X164" s="9">
        <f>VLOOKUP($E164,'ALL-GTK-SD-SMP-SMA-SMK-SLB'!$F$14:$CG$713,'ALL-GTK-SD-SMP-SMA-SMK-SLB'!Y$7,FALSE)</f>
        <v>0</v>
      </c>
      <c r="Y164" s="299">
        <f t="shared" si="81"/>
        <v>0</v>
      </c>
      <c r="Z164" s="299">
        <f t="shared" si="82"/>
        <v>3</v>
      </c>
      <c r="AA164" s="10">
        <f t="shared" si="83"/>
        <v>3</v>
      </c>
      <c r="AB164" s="44">
        <f t="shared" si="84"/>
        <v>5</v>
      </c>
      <c r="AC164" s="44">
        <f t="shared" si="85"/>
        <v>5</v>
      </c>
      <c r="AD164" s="11">
        <f t="shared" si="86"/>
        <v>10</v>
      </c>
      <c r="AE164" s="9">
        <f>VLOOKUP($E164,'ALL-GTK-SD-SMP-SMA-SMK-SLB'!$F$14:$CG$713,'ALL-GTK-SD-SMP-SMA-SMK-SLB'!AF$7,FALSE)</f>
        <v>1</v>
      </c>
      <c r="AF164" s="9">
        <f>VLOOKUP($E164,'ALL-GTK-SD-SMP-SMA-SMK-SLB'!$F$14:$CG$713,'ALL-GTK-SD-SMP-SMA-SMK-SLB'!AG$7,FALSE)</f>
        <v>5</v>
      </c>
      <c r="AG164" s="10">
        <f t="shared" si="87"/>
        <v>6</v>
      </c>
      <c r="AH164" s="9">
        <f>VLOOKUP($E164,'ALL-GTK-SD-SMP-SMA-SMK-SLB'!$F$14:$CG$713,'ALL-GTK-SD-SMP-SMA-SMK-SLB'!AI$7,FALSE)</f>
        <v>4</v>
      </c>
      <c r="AI164" s="9">
        <f>VLOOKUP($E164,'ALL-GTK-SD-SMP-SMA-SMK-SLB'!$F$14:$CG$713,'ALL-GTK-SD-SMP-SMA-SMK-SLB'!AJ$7,FALSE)</f>
        <v>0</v>
      </c>
      <c r="AJ164" s="10">
        <f t="shared" si="88"/>
        <v>4</v>
      </c>
      <c r="AK164" s="44">
        <f t="shared" si="89"/>
        <v>5</v>
      </c>
      <c r="AL164" s="44">
        <f t="shared" si="90"/>
        <v>5</v>
      </c>
      <c r="AM164" s="11">
        <f t="shared" si="91"/>
        <v>10</v>
      </c>
      <c r="AN164" s="299">
        <f>VLOOKUP($E164,'ALL-GTK-SD-SMP-SMA-SMK-SLB'!$F$14:$CG$713,'ALL-GTK-SD-SMP-SMA-SMK-SLB'!AO$7,FALSE)</f>
        <v>0</v>
      </c>
      <c r="AO164" s="299">
        <f>VLOOKUP($E164,'ALL-GTK-SD-SMP-SMA-SMK-SLB'!$F$14:$CG$713,'ALL-GTK-SD-SMP-SMA-SMK-SLB'!AP$7,FALSE)</f>
        <v>0</v>
      </c>
      <c r="AP164" s="9">
        <f>VLOOKUP($E164,'ALL-GTK-SD-SMP-SMA-SMK-SLB'!$F$14:$CG$713,'ALL-GTK-SD-SMP-SMA-SMK-SLB'!AQ$7,FALSE)</f>
        <v>0</v>
      </c>
      <c r="AQ164" s="9">
        <f>VLOOKUP($E164,'ALL-GTK-SD-SMP-SMA-SMK-SLB'!$F$14:$CG$713,'ALL-GTK-SD-SMP-SMA-SMK-SLB'!AR$7,FALSE)</f>
        <v>0</v>
      </c>
      <c r="AR164" s="9">
        <f>VLOOKUP($E164,'ALL-GTK-SD-SMP-SMA-SMK-SLB'!$F$14:$CG$713,'ALL-GTK-SD-SMP-SMA-SMK-SLB'!AS$7,FALSE)</f>
        <v>1</v>
      </c>
      <c r="AS164" s="9">
        <f>VLOOKUP($E164,'ALL-GTK-SD-SMP-SMA-SMK-SLB'!$F$14:$CG$713,'ALL-GTK-SD-SMP-SMA-SMK-SLB'!AT$7,FALSE)</f>
        <v>0</v>
      </c>
      <c r="AT164" s="9">
        <f>VLOOKUP($E164,'ALL-GTK-SD-SMP-SMA-SMK-SLB'!$F$14:$CG$713,'ALL-GTK-SD-SMP-SMA-SMK-SLB'!AU$7,FALSE)</f>
        <v>0</v>
      </c>
      <c r="AU164" s="9">
        <f>VLOOKUP($E164,'ALL-GTK-SD-SMP-SMA-SMK-SLB'!$F$14:$CG$713,'ALL-GTK-SD-SMP-SMA-SMK-SLB'!AV$7,FALSE)</f>
        <v>0</v>
      </c>
      <c r="AV164" s="9">
        <f>VLOOKUP($E164,'ALL-GTK-SD-SMP-SMA-SMK-SLB'!$F$14:$CG$713,'ALL-GTK-SD-SMP-SMA-SMK-SLB'!AW$7,FALSE)</f>
        <v>0</v>
      </c>
      <c r="AW164" s="9">
        <f>VLOOKUP($E164,'ALL-GTK-SD-SMP-SMA-SMK-SLB'!$F$14:$CG$713,'ALL-GTK-SD-SMP-SMA-SMK-SLB'!AX$7,FALSE)</f>
        <v>0</v>
      </c>
      <c r="AX164" s="9">
        <f>VLOOKUP($E164,'ALL-GTK-SD-SMP-SMA-SMK-SLB'!$F$14:$CG$713,'ALL-GTK-SD-SMP-SMA-SMK-SLB'!AY$7,FALSE)</f>
        <v>4</v>
      </c>
      <c r="AY164" s="9">
        <f>VLOOKUP($E164,'ALL-GTK-SD-SMP-SMA-SMK-SLB'!$F$14:$CG$713,'ALL-GTK-SD-SMP-SMA-SMK-SLB'!AZ$7,FALSE)</f>
        <v>5</v>
      </c>
      <c r="AZ164" s="9">
        <f>VLOOKUP($E164,'ALL-GTK-SD-SMP-SMA-SMK-SLB'!$F$14:$CG$713,'ALL-GTK-SD-SMP-SMA-SMK-SLB'!BA$7,FALSE)</f>
        <v>0</v>
      </c>
      <c r="BA164" s="9">
        <f>VLOOKUP($E164,'ALL-GTK-SD-SMP-SMA-SMK-SLB'!$F$14:$CG$713,'ALL-GTK-SD-SMP-SMA-SMK-SLB'!BB$7,FALSE)</f>
        <v>0</v>
      </c>
      <c r="BB164" s="9">
        <f>VLOOKUP($E164,'ALL-GTK-SD-SMP-SMA-SMK-SLB'!$F$14:$CG$713,'ALL-GTK-SD-SMP-SMA-SMK-SLB'!BC$7,FALSE)</f>
        <v>0</v>
      </c>
      <c r="BC164" s="9">
        <f>VLOOKUP($E164,'ALL-GTK-SD-SMP-SMA-SMK-SLB'!$F$14:$CG$713,'ALL-GTK-SD-SMP-SMA-SMK-SLB'!BD$7,FALSE)</f>
        <v>0</v>
      </c>
      <c r="BD164" s="310">
        <f t="shared" si="92"/>
        <v>1</v>
      </c>
      <c r="BE164" s="310">
        <f t="shared" si="93"/>
        <v>0</v>
      </c>
      <c r="BF164" s="10">
        <f t="shared" si="94"/>
        <v>1</v>
      </c>
      <c r="BG164" s="311">
        <f t="shared" si="95"/>
        <v>4</v>
      </c>
      <c r="BH164" s="311">
        <f t="shared" si="96"/>
        <v>5</v>
      </c>
      <c r="BI164" s="10">
        <f t="shared" si="97"/>
        <v>9</v>
      </c>
      <c r="BJ164" s="44">
        <f t="shared" si="98"/>
        <v>5</v>
      </c>
      <c r="BK164" s="44">
        <f t="shared" si="99"/>
        <v>5</v>
      </c>
      <c r="BL164" s="11">
        <f t="shared" si="100"/>
        <v>10</v>
      </c>
      <c r="BM164" s="9">
        <f>VLOOKUP($E164,'ALL-GTK-SD-SMP-SMA-SMK-SLB'!$F$14:$CG$713,'ALL-GTK-SD-SMP-SMA-SMK-SLB'!BN$7,FALSE)</f>
        <v>0</v>
      </c>
      <c r="BN164" s="9">
        <f>VLOOKUP($E164,'ALL-GTK-SD-SMP-SMA-SMK-SLB'!$F$14:$CG$713,'ALL-GTK-SD-SMP-SMA-SMK-SLB'!BO$7,FALSE)</f>
        <v>0</v>
      </c>
      <c r="BO164" s="9">
        <f>VLOOKUP($E164,'ALL-GTK-SD-SMP-SMA-SMK-SLB'!$F$14:$CG$713,'ALL-GTK-SD-SMP-SMA-SMK-SLB'!BP$7,FALSE)</f>
        <v>0</v>
      </c>
      <c r="BP164" s="9">
        <f>VLOOKUP($E164,'ALL-GTK-SD-SMP-SMA-SMK-SLB'!$F$14:$CG$713,'ALL-GTK-SD-SMP-SMA-SMK-SLB'!BQ$7,FALSE)</f>
        <v>0</v>
      </c>
      <c r="BQ164" s="9">
        <f>VLOOKUP($E164,'ALL-GTK-SD-SMP-SMA-SMK-SLB'!$F$14:$CG$713,'ALL-GTK-SD-SMP-SMA-SMK-SLB'!BR$7,FALSE)</f>
        <v>0</v>
      </c>
      <c r="BR164" s="9">
        <f>VLOOKUP($E164,'ALL-GTK-SD-SMP-SMA-SMK-SLB'!$F$14:$CG$713,'ALL-GTK-SD-SMP-SMA-SMK-SLB'!BS$7,FALSE)</f>
        <v>0</v>
      </c>
      <c r="BS164" s="9">
        <f>VLOOKUP($E164,'ALL-GTK-SD-SMP-SMA-SMK-SLB'!$F$14:$CG$713,'ALL-GTK-SD-SMP-SMA-SMK-SLB'!BT$7,FALSE)</f>
        <v>0</v>
      </c>
      <c r="BT164" s="9">
        <f>VLOOKUP($E164,'ALL-GTK-SD-SMP-SMA-SMK-SLB'!$F$14:$CG$713,'ALL-GTK-SD-SMP-SMA-SMK-SLB'!BU$7,FALSE)</f>
        <v>0</v>
      </c>
      <c r="BU164" s="299">
        <f t="shared" si="101"/>
        <v>0</v>
      </c>
      <c r="BV164" s="299">
        <f t="shared" si="102"/>
        <v>0</v>
      </c>
      <c r="BW164" s="44">
        <f t="shared" si="103"/>
        <v>0</v>
      </c>
      <c r="BX164" s="44">
        <f t="shared" si="104"/>
        <v>0</v>
      </c>
      <c r="BY164" s="11">
        <f t="shared" si="105"/>
        <v>0</v>
      </c>
      <c r="BZ164" s="14">
        <f t="shared" si="106"/>
        <v>5</v>
      </c>
      <c r="CA164" s="14">
        <f t="shared" si="107"/>
        <v>5</v>
      </c>
      <c r="CB164" s="13">
        <f t="shared" si="108"/>
        <v>0</v>
      </c>
      <c r="CC164" s="13">
        <f t="shared" si="109"/>
        <v>0</v>
      </c>
      <c r="CD164" s="312">
        <f t="shared" si="110"/>
        <v>5</v>
      </c>
      <c r="CE164" s="312">
        <f t="shared" si="111"/>
        <v>5</v>
      </c>
      <c r="CF164" s="313">
        <f t="shared" si="112"/>
        <v>10</v>
      </c>
      <c r="CG164" s="302" t="str">
        <f t="shared" si="113"/>
        <v>OK</v>
      </c>
    </row>
    <row r="165" spans="1:85" ht="14.25" x14ac:dyDescent="0.25">
      <c r="A165" s="6">
        <v>153</v>
      </c>
      <c r="B165" s="495">
        <v>153</v>
      </c>
      <c r="C165" s="495" t="s">
        <v>6</v>
      </c>
      <c r="D165" s="496" t="s">
        <v>21</v>
      </c>
      <c r="E165" s="626">
        <v>20319945</v>
      </c>
      <c r="F165" s="627" t="s">
        <v>420</v>
      </c>
      <c r="G165" s="624" t="s">
        <v>52</v>
      </c>
      <c r="H165" s="9">
        <f>VLOOKUP($E165,'ALL-GTK-SD-SMP-SMA-SMK-SLB'!$F$14:$CG$713,'ALL-GTK-SD-SMP-SMA-SMK-SLB'!I$7,FALSE)</f>
        <v>0</v>
      </c>
      <c r="I165" s="9">
        <f>VLOOKUP($E165,'ALL-GTK-SD-SMP-SMA-SMK-SLB'!$F$14:$CG$713,'ALL-GTK-SD-SMP-SMA-SMK-SLB'!J$7,FALSE)</f>
        <v>0</v>
      </c>
      <c r="J165" s="9">
        <f>VLOOKUP($E165,'ALL-GTK-SD-SMP-SMA-SMK-SLB'!$F$14:$CG$713,'ALL-GTK-SD-SMP-SMA-SMK-SLB'!K$7,FALSE)</f>
        <v>1</v>
      </c>
      <c r="K165" s="9">
        <f>VLOOKUP($E165,'ALL-GTK-SD-SMP-SMA-SMK-SLB'!$F$14:$CG$713,'ALL-GTK-SD-SMP-SMA-SMK-SLB'!L$7,FALSE)</f>
        <v>0</v>
      </c>
      <c r="L165" s="9">
        <f>VLOOKUP($E165,'ALL-GTK-SD-SMP-SMA-SMK-SLB'!$F$14:$CG$713,'ALL-GTK-SD-SMP-SMA-SMK-SLB'!M$7,FALSE)</f>
        <v>2</v>
      </c>
      <c r="M165" s="9">
        <f>VLOOKUP($E165,'ALL-GTK-SD-SMP-SMA-SMK-SLB'!$F$14:$CG$713,'ALL-GTK-SD-SMP-SMA-SMK-SLB'!N$7,FALSE)</f>
        <v>0</v>
      </c>
      <c r="N165" s="9">
        <f>VLOOKUP($E165,'ALL-GTK-SD-SMP-SMA-SMK-SLB'!$F$14:$CG$713,'ALL-GTK-SD-SMP-SMA-SMK-SLB'!O$7,FALSE)</f>
        <v>1</v>
      </c>
      <c r="O165" s="9">
        <f>VLOOKUP($E165,'ALL-GTK-SD-SMP-SMA-SMK-SLB'!$F$14:$CG$713,'ALL-GTK-SD-SMP-SMA-SMK-SLB'!P$7,FALSE)</f>
        <v>1</v>
      </c>
      <c r="P165" s="299">
        <f t="shared" si="78"/>
        <v>4</v>
      </c>
      <c r="Q165" s="299">
        <f t="shared" si="79"/>
        <v>1</v>
      </c>
      <c r="R165" s="300">
        <f t="shared" si="80"/>
        <v>5</v>
      </c>
      <c r="S165" s="9">
        <f>VLOOKUP($E165,'ALL-GTK-SD-SMP-SMA-SMK-SLB'!$F$14:$CG$713,'ALL-GTK-SD-SMP-SMA-SMK-SLB'!T$7,FALSE)</f>
        <v>0</v>
      </c>
      <c r="T165" s="9">
        <f>VLOOKUP($E165,'ALL-GTK-SD-SMP-SMA-SMK-SLB'!$F$14:$CG$713,'ALL-GTK-SD-SMP-SMA-SMK-SLB'!U$7,FALSE)</f>
        <v>0</v>
      </c>
      <c r="U165" s="9">
        <f>VLOOKUP($E165,'ALL-GTK-SD-SMP-SMA-SMK-SLB'!$F$14:$CG$713,'ALL-GTK-SD-SMP-SMA-SMK-SLB'!V$7,FALSE)</f>
        <v>0</v>
      </c>
      <c r="V165" s="9">
        <f>VLOOKUP($E165,'ALL-GTK-SD-SMP-SMA-SMK-SLB'!$F$14:$CG$713,'ALL-GTK-SD-SMP-SMA-SMK-SLB'!W$7,FALSE)</f>
        <v>2</v>
      </c>
      <c r="W165" s="9">
        <f>VLOOKUP($E165,'ALL-GTK-SD-SMP-SMA-SMK-SLB'!$F$14:$CG$713,'ALL-GTK-SD-SMP-SMA-SMK-SLB'!X$7,FALSE)</f>
        <v>0</v>
      </c>
      <c r="X165" s="9">
        <f>VLOOKUP($E165,'ALL-GTK-SD-SMP-SMA-SMK-SLB'!$F$14:$CG$713,'ALL-GTK-SD-SMP-SMA-SMK-SLB'!Y$7,FALSE)</f>
        <v>2</v>
      </c>
      <c r="Y165" s="299">
        <f t="shared" si="81"/>
        <v>0</v>
      </c>
      <c r="Z165" s="299">
        <f t="shared" si="82"/>
        <v>4</v>
      </c>
      <c r="AA165" s="10">
        <f t="shared" si="83"/>
        <v>4</v>
      </c>
      <c r="AB165" s="44">
        <f t="shared" si="84"/>
        <v>4</v>
      </c>
      <c r="AC165" s="44">
        <f t="shared" si="85"/>
        <v>5</v>
      </c>
      <c r="AD165" s="11">
        <f t="shared" si="86"/>
        <v>9</v>
      </c>
      <c r="AE165" s="9">
        <f>VLOOKUP($E165,'ALL-GTK-SD-SMP-SMA-SMK-SLB'!$F$14:$CG$713,'ALL-GTK-SD-SMP-SMA-SMK-SLB'!AF$7,FALSE)</f>
        <v>1</v>
      </c>
      <c r="AF165" s="9">
        <f>VLOOKUP($E165,'ALL-GTK-SD-SMP-SMA-SMK-SLB'!$F$14:$CG$713,'ALL-GTK-SD-SMP-SMA-SMK-SLB'!AG$7,FALSE)</f>
        <v>5</v>
      </c>
      <c r="AG165" s="10">
        <f t="shared" si="87"/>
        <v>6</v>
      </c>
      <c r="AH165" s="9">
        <f>VLOOKUP($E165,'ALL-GTK-SD-SMP-SMA-SMK-SLB'!$F$14:$CG$713,'ALL-GTK-SD-SMP-SMA-SMK-SLB'!AI$7,FALSE)</f>
        <v>3</v>
      </c>
      <c r="AI165" s="9">
        <f>VLOOKUP($E165,'ALL-GTK-SD-SMP-SMA-SMK-SLB'!$F$14:$CG$713,'ALL-GTK-SD-SMP-SMA-SMK-SLB'!AJ$7,FALSE)</f>
        <v>0</v>
      </c>
      <c r="AJ165" s="10">
        <f t="shared" si="88"/>
        <v>3</v>
      </c>
      <c r="AK165" s="44">
        <f t="shared" si="89"/>
        <v>4</v>
      </c>
      <c r="AL165" s="44">
        <f t="shared" si="90"/>
        <v>5</v>
      </c>
      <c r="AM165" s="11">
        <f t="shared" si="91"/>
        <v>9</v>
      </c>
      <c r="AN165" s="299">
        <f>VLOOKUP($E165,'ALL-GTK-SD-SMP-SMA-SMK-SLB'!$F$14:$CG$713,'ALL-GTK-SD-SMP-SMA-SMK-SLB'!AO$7,FALSE)</f>
        <v>0</v>
      </c>
      <c r="AO165" s="299">
        <f>VLOOKUP($E165,'ALL-GTK-SD-SMP-SMA-SMK-SLB'!$F$14:$CG$713,'ALL-GTK-SD-SMP-SMA-SMK-SLB'!AP$7,FALSE)</f>
        <v>0</v>
      </c>
      <c r="AP165" s="9">
        <f>VLOOKUP($E165,'ALL-GTK-SD-SMP-SMA-SMK-SLB'!$F$14:$CG$713,'ALL-GTK-SD-SMP-SMA-SMK-SLB'!AQ$7,FALSE)</f>
        <v>0</v>
      </c>
      <c r="AQ165" s="9">
        <f>VLOOKUP($E165,'ALL-GTK-SD-SMP-SMA-SMK-SLB'!$F$14:$CG$713,'ALL-GTK-SD-SMP-SMA-SMK-SLB'!AR$7,FALSE)</f>
        <v>0</v>
      </c>
      <c r="AR165" s="9">
        <f>VLOOKUP($E165,'ALL-GTK-SD-SMP-SMA-SMK-SLB'!$F$14:$CG$713,'ALL-GTK-SD-SMP-SMA-SMK-SLB'!AS$7,FALSE)</f>
        <v>0</v>
      </c>
      <c r="AS165" s="9">
        <f>VLOOKUP($E165,'ALL-GTK-SD-SMP-SMA-SMK-SLB'!$F$14:$CG$713,'ALL-GTK-SD-SMP-SMA-SMK-SLB'!AT$7,FALSE)</f>
        <v>0</v>
      </c>
      <c r="AT165" s="9">
        <f>VLOOKUP($E165,'ALL-GTK-SD-SMP-SMA-SMK-SLB'!$F$14:$CG$713,'ALL-GTK-SD-SMP-SMA-SMK-SLB'!AU$7,FALSE)</f>
        <v>0</v>
      </c>
      <c r="AU165" s="9">
        <f>VLOOKUP($E165,'ALL-GTK-SD-SMP-SMA-SMK-SLB'!$F$14:$CG$713,'ALL-GTK-SD-SMP-SMA-SMK-SLB'!AV$7,FALSE)</f>
        <v>0</v>
      </c>
      <c r="AV165" s="9">
        <f>VLOOKUP($E165,'ALL-GTK-SD-SMP-SMA-SMK-SLB'!$F$14:$CG$713,'ALL-GTK-SD-SMP-SMA-SMK-SLB'!AW$7,FALSE)</f>
        <v>0</v>
      </c>
      <c r="AW165" s="9">
        <f>VLOOKUP($E165,'ALL-GTK-SD-SMP-SMA-SMK-SLB'!$F$14:$CG$713,'ALL-GTK-SD-SMP-SMA-SMK-SLB'!AX$7,FALSE)</f>
        <v>0</v>
      </c>
      <c r="AX165" s="9">
        <f>VLOOKUP($E165,'ALL-GTK-SD-SMP-SMA-SMK-SLB'!$F$14:$CG$713,'ALL-GTK-SD-SMP-SMA-SMK-SLB'!AY$7,FALSE)</f>
        <v>4</v>
      </c>
      <c r="AY165" s="9">
        <f>VLOOKUP($E165,'ALL-GTK-SD-SMP-SMA-SMK-SLB'!$F$14:$CG$713,'ALL-GTK-SD-SMP-SMA-SMK-SLB'!AZ$7,FALSE)</f>
        <v>5</v>
      </c>
      <c r="AZ165" s="9">
        <f>VLOOKUP($E165,'ALL-GTK-SD-SMP-SMA-SMK-SLB'!$F$14:$CG$713,'ALL-GTK-SD-SMP-SMA-SMK-SLB'!BA$7,FALSE)</f>
        <v>0</v>
      </c>
      <c r="BA165" s="9">
        <f>VLOOKUP($E165,'ALL-GTK-SD-SMP-SMA-SMK-SLB'!$F$14:$CG$713,'ALL-GTK-SD-SMP-SMA-SMK-SLB'!BB$7,FALSE)</f>
        <v>0</v>
      </c>
      <c r="BB165" s="9">
        <f>VLOOKUP($E165,'ALL-GTK-SD-SMP-SMA-SMK-SLB'!$F$14:$CG$713,'ALL-GTK-SD-SMP-SMA-SMK-SLB'!BC$7,FALSE)</f>
        <v>0</v>
      </c>
      <c r="BC165" s="9">
        <f>VLOOKUP($E165,'ALL-GTK-SD-SMP-SMA-SMK-SLB'!$F$14:$CG$713,'ALL-GTK-SD-SMP-SMA-SMK-SLB'!BD$7,FALSE)</f>
        <v>0</v>
      </c>
      <c r="BD165" s="310">
        <f t="shared" si="92"/>
        <v>0</v>
      </c>
      <c r="BE165" s="310">
        <f t="shared" si="93"/>
        <v>0</v>
      </c>
      <c r="BF165" s="10">
        <f t="shared" si="94"/>
        <v>0</v>
      </c>
      <c r="BG165" s="311">
        <f t="shared" si="95"/>
        <v>4</v>
      </c>
      <c r="BH165" s="311">
        <f t="shared" si="96"/>
        <v>5</v>
      </c>
      <c r="BI165" s="10">
        <f t="shared" si="97"/>
        <v>9</v>
      </c>
      <c r="BJ165" s="44">
        <f t="shared" si="98"/>
        <v>4</v>
      </c>
      <c r="BK165" s="44">
        <f t="shared" si="99"/>
        <v>5</v>
      </c>
      <c r="BL165" s="11">
        <f t="shared" si="100"/>
        <v>9</v>
      </c>
      <c r="BM165" s="9">
        <f>VLOOKUP($E165,'ALL-GTK-SD-SMP-SMA-SMK-SLB'!$F$14:$CG$713,'ALL-GTK-SD-SMP-SMA-SMK-SLB'!BN$7,FALSE)</f>
        <v>0</v>
      </c>
      <c r="BN165" s="9">
        <f>VLOOKUP($E165,'ALL-GTK-SD-SMP-SMA-SMK-SLB'!$F$14:$CG$713,'ALL-GTK-SD-SMP-SMA-SMK-SLB'!BO$7,FALSE)</f>
        <v>0</v>
      </c>
      <c r="BO165" s="9">
        <f>VLOOKUP($E165,'ALL-GTK-SD-SMP-SMA-SMK-SLB'!$F$14:$CG$713,'ALL-GTK-SD-SMP-SMA-SMK-SLB'!BP$7,FALSE)</f>
        <v>0</v>
      </c>
      <c r="BP165" s="9">
        <f>VLOOKUP($E165,'ALL-GTK-SD-SMP-SMA-SMK-SLB'!$F$14:$CG$713,'ALL-GTK-SD-SMP-SMA-SMK-SLB'!BQ$7,FALSE)</f>
        <v>0</v>
      </c>
      <c r="BQ165" s="9">
        <f>VLOOKUP($E165,'ALL-GTK-SD-SMP-SMA-SMK-SLB'!$F$14:$CG$713,'ALL-GTK-SD-SMP-SMA-SMK-SLB'!BR$7,FALSE)</f>
        <v>0</v>
      </c>
      <c r="BR165" s="9">
        <f>VLOOKUP($E165,'ALL-GTK-SD-SMP-SMA-SMK-SLB'!$F$14:$CG$713,'ALL-GTK-SD-SMP-SMA-SMK-SLB'!BS$7,FALSE)</f>
        <v>0</v>
      </c>
      <c r="BS165" s="9">
        <f>VLOOKUP($E165,'ALL-GTK-SD-SMP-SMA-SMK-SLB'!$F$14:$CG$713,'ALL-GTK-SD-SMP-SMA-SMK-SLB'!BT$7,FALSE)</f>
        <v>0</v>
      </c>
      <c r="BT165" s="9">
        <f>VLOOKUP($E165,'ALL-GTK-SD-SMP-SMA-SMK-SLB'!$F$14:$CG$713,'ALL-GTK-SD-SMP-SMA-SMK-SLB'!BU$7,FALSE)</f>
        <v>0</v>
      </c>
      <c r="BU165" s="299">
        <f t="shared" si="101"/>
        <v>0</v>
      </c>
      <c r="BV165" s="299">
        <f t="shared" si="102"/>
        <v>0</v>
      </c>
      <c r="BW165" s="44">
        <f t="shared" si="103"/>
        <v>0</v>
      </c>
      <c r="BX165" s="44">
        <f t="shared" si="104"/>
        <v>0</v>
      </c>
      <c r="BY165" s="11">
        <f t="shared" si="105"/>
        <v>0</v>
      </c>
      <c r="BZ165" s="14">
        <f t="shared" si="106"/>
        <v>4</v>
      </c>
      <c r="CA165" s="14">
        <f t="shared" si="107"/>
        <v>5</v>
      </c>
      <c r="CB165" s="13">
        <f t="shared" si="108"/>
        <v>0</v>
      </c>
      <c r="CC165" s="13">
        <f t="shared" si="109"/>
        <v>0</v>
      </c>
      <c r="CD165" s="312">
        <f t="shared" si="110"/>
        <v>4</v>
      </c>
      <c r="CE165" s="312">
        <f t="shared" si="111"/>
        <v>5</v>
      </c>
      <c r="CF165" s="313">
        <f t="shared" si="112"/>
        <v>9</v>
      </c>
      <c r="CG165" s="302" t="str">
        <f t="shared" si="113"/>
        <v>OK</v>
      </c>
    </row>
    <row r="166" spans="1:85" ht="14.25" x14ac:dyDescent="0.25">
      <c r="A166" s="6">
        <v>154</v>
      </c>
      <c r="B166" s="495">
        <v>154</v>
      </c>
      <c r="C166" s="495" t="s">
        <v>6</v>
      </c>
      <c r="D166" s="496" t="s">
        <v>21</v>
      </c>
      <c r="E166" s="626">
        <v>20319929</v>
      </c>
      <c r="F166" s="627" t="s">
        <v>421</v>
      </c>
      <c r="G166" s="624" t="s">
        <v>52</v>
      </c>
      <c r="H166" s="9">
        <f>VLOOKUP($E166,'ALL-GTK-SD-SMP-SMA-SMK-SLB'!$F$14:$CG$713,'ALL-GTK-SD-SMP-SMA-SMK-SLB'!I$7,FALSE)</f>
        <v>0</v>
      </c>
      <c r="I166" s="9">
        <f>VLOOKUP($E166,'ALL-GTK-SD-SMP-SMA-SMK-SLB'!$F$14:$CG$713,'ALL-GTK-SD-SMP-SMA-SMK-SLB'!J$7,FALSE)</f>
        <v>0</v>
      </c>
      <c r="J166" s="9">
        <f>VLOOKUP($E166,'ALL-GTK-SD-SMP-SMA-SMK-SLB'!$F$14:$CG$713,'ALL-GTK-SD-SMP-SMA-SMK-SLB'!K$7,FALSE)</f>
        <v>0</v>
      </c>
      <c r="K166" s="9">
        <f>VLOOKUP($E166,'ALL-GTK-SD-SMP-SMA-SMK-SLB'!$F$14:$CG$713,'ALL-GTK-SD-SMP-SMA-SMK-SLB'!L$7,FALSE)</f>
        <v>0</v>
      </c>
      <c r="L166" s="9">
        <f>VLOOKUP($E166,'ALL-GTK-SD-SMP-SMA-SMK-SLB'!$F$14:$CG$713,'ALL-GTK-SD-SMP-SMA-SMK-SLB'!M$7,FALSE)</f>
        <v>1</v>
      </c>
      <c r="M166" s="9">
        <f>VLOOKUP($E166,'ALL-GTK-SD-SMP-SMA-SMK-SLB'!$F$14:$CG$713,'ALL-GTK-SD-SMP-SMA-SMK-SLB'!N$7,FALSE)</f>
        <v>3</v>
      </c>
      <c r="N166" s="9">
        <f>VLOOKUP($E166,'ALL-GTK-SD-SMP-SMA-SMK-SLB'!$F$14:$CG$713,'ALL-GTK-SD-SMP-SMA-SMK-SLB'!O$7,FALSE)</f>
        <v>1</v>
      </c>
      <c r="O166" s="9">
        <f>VLOOKUP($E166,'ALL-GTK-SD-SMP-SMA-SMK-SLB'!$F$14:$CG$713,'ALL-GTK-SD-SMP-SMA-SMK-SLB'!P$7,FALSE)</f>
        <v>3</v>
      </c>
      <c r="P166" s="299">
        <f t="shared" si="78"/>
        <v>2</v>
      </c>
      <c r="Q166" s="299">
        <f t="shared" si="79"/>
        <v>6</v>
      </c>
      <c r="R166" s="300">
        <f t="shared" si="80"/>
        <v>8</v>
      </c>
      <c r="S166" s="9">
        <f>VLOOKUP($E166,'ALL-GTK-SD-SMP-SMA-SMK-SLB'!$F$14:$CG$713,'ALL-GTK-SD-SMP-SMA-SMK-SLB'!T$7,FALSE)</f>
        <v>0</v>
      </c>
      <c r="T166" s="9">
        <f>VLOOKUP($E166,'ALL-GTK-SD-SMP-SMA-SMK-SLB'!$F$14:$CG$713,'ALL-GTK-SD-SMP-SMA-SMK-SLB'!U$7,FALSE)</f>
        <v>0</v>
      </c>
      <c r="U166" s="9">
        <f>VLOOKUP($E166,'ALL-GTK-SD-SMP-SMA-SMK-SLB'!$F$14:$CG$713,'ALL-GTK-SD-SMP-SMA-SMK-SLB'!V$7,FALSE)</f>
        <v>0</v>
      </c>
      <c r="V166" s="9">
        <f>VLOOKUP($E166,'ALL-GTK-SD-SMP-SMA-SMK-SLB'!$F$14:$CG$713,'ALL-GTK-SD-SMP-SMA-SMK-SLB'!W$7,FALSE)</f>
        <v>4</v>
      </c>
      <c r="W166" s="9">
        <f>VLOOKUP($E166,'ALL-GTK-SD-SMP-SMA-SMK-SLB'!$F$14:$CG$713,'ALL-GTK-SD-SMP-SMA-SMK-SLB'!X$7,FALSE)</f>
        <v>0</v>
      </c>
      <c r="X166" s="9">
        <f>VLOOKUP($E166,'ALL-GTK-SD-SMP-SMA-SMK-SLB'!$F$14:$CG$713,'ALL-GTK-SD-SMP-SMA-SMK-SLB'!Y$7,FALSE)</f>
        <v>0</v>
      </c>
      <c r="Y166" s="299">
        <f t="shared" si="81"/>
        <v>0</v>
      </c>
      <c r="Z166" s="299">
        <f t="shared" si="82"/>
        <v>4</v>
      </c>
      <c r="AA166" s="10">
        <f t="shared" si="83"/>
        <v>4</v>
      </c>
      <c r="AB166" s="44">
        <f t="shared" si="84"/>
        <v>2</v>
      </c>
      <c r="AC166" s="44">
        <f t="shared" si="85"/>
        <v>10</v>
      </c>
      <c r="AD166" s="11">
        <f t="shared" si="86"/>
        <v>12</v>
      </c>
      <c r="AE166" s="9">
        <f>VLOOKUP($E166,'ALL-GTK-SD-SMP-SMA-SMK-SLB'!$F$14:$CG$713,'ALL-GTK-SD-SMP-SMA-SMK-SLB'!AF$7,FALSE)</f>
        <v>0</v>
      </c>
      <c r="AF166" s="9">
        <f>VLOOKUP($E166,'ALL-GTK-SD-SMP-SMA-SMK-SLB'!$F$14:$CG$713,'ALL-GTK-SD-SMP-SMA-SMK-SLB'!AG$7,FALSE)</f>
        <v>6</v>
      </c>
      <c r="AG166" s="10">
        <f t="shared" si="87"/>
        <v>6</v>
      </c>
      <c r="AH166" s="9">
        <f>VLOOKUP($E166,'ALL-GTK-SD-SMP-SMA-SMK-SLB'!$F$14:$CG$713,'ALL-GTK-SD-SMP-SMA-SMK-SLB'!AI$7,FALSE)</f>
        <v>3</v>
      </c>
      <c r="AI166" s="9">
        <f>VLOOKUP($E166,'ALL-GTK-SD-SMP-SMA-SMK-SLB'!$F$14:$CG$713,'ALL-GTK-SD-SMP-SMA-SMK-SLB'!AJ$7,FALSE)</f>
        <v>3</v>
      </c>
      <c r="AJ166" s="10">
        <f t="shared" si="88"/>
        <v>6</v>
      </c>
      <c r="AK166" s="44">
        <f t="shared" si="89"/>
        <v>3</v>
      </c>
      <c r="AL166" s="44">
        <f t="shared" si="90"/>
        <v>9</v>
      </c>
      <c r="AM166" s="11">
        <f t="shared" si="91"/>
        <v>12</v>
      </c>
      <c r="AN166" s="299">
        <f>VLOOKUP($E166,'ALL-GTK-SD-SMP-SMA-SMK-SLB'!$F$14:$CG$713,'ALL-GTK-SD-SMP-SMA-SMK-SLB'!AO$7,FALSE)</f>
        <v>0</v>
      </c>
      <c r="AO166" s="299">
        <f>VLOOKUP($E166,'ALL-GTK-SD-SMP-SMA-SMK-SLB'!$F$14:$CG$713,'ALL-GTK-SD-SMP-SMA-SMK-SLB'!AP$7,FALSE)</f>
        <v>0</v>
      </c>
      <c r="AP166" s="9">
        <f>VLOOKUP($E166,'ALL-GTK-SD-SMP-SMA-SMK-SLB'!$F$14:$CG$713,'ALL-GTK-SD-SMP-SMA-SMK-SLB'!AQ$7,FALSE)</f>
        <v>0</v>
      </c>
      <c r="AQ166" s="9">
        <f>VLOOKUP($E166,'ALL-GTK-SD-SMP-SMA-SMK-SLB'!$F$14:$CG$713,'ALL-GTK-SD-SMP-SMA-SMK-SLB'!AR$7,FALSE)</f>
        <v>0</v>
      </c>
      <c r="AR166" s="9">
        <f>VLOOKUP($E166,'ALL-GTK-SD-SMP-SMA-SMK-SLB'!$F$14:$CG$713,'ALL-GTK-SD-SMP-SMA-SMK-SLB'!AS$7,FALSE)</f>
        <v>0</v>
      </c>
      <c r="AS166" s="9">
        <f>VLOOKUP($E166,'ALL-GTK-SD-SMP-SMA-SMK-SLB'!$F$14:$CG$713,'ALL-GTK-SD-SMP-SMA-SMK-SLB'!AT$7,FALSE)</f>
        <v>1</v>
      </c>
      <c r="AT166" s="9">
        <f>VLOOKUP($E166,'ALL-GTK-SD-SMP-SMA-SMK-SLB'!$F$14:$CG$713,'ALL-GTK-SD-SMP-SMA-SMK-SLB'!AU$7,FALSE)</f>
        <v>0</v>
      </c>
      <c r="AU166" s="9">
        <f>VLOOKUP($E166,'ALL-GTK-SD-SMP-SMA-SMK-SLB'!$F$14:$CG$713,'ALL-GTK-SD-SMP-SMA-SMK-SLB'!AV$7,FALSE)</f>
        <v>0</v>
      </c>
      <c r="AV166" s="9">
        <f>VLOOKUP($E166,'ALL-GTK-SD-SMP-SMA-SMK-SLB'!$F$14:$CG$713,'ALL-GTK-SD-SMP-SMA-SMK-SLB'!AW$7,FALSE)</f>
        <v>0</v>
      </c>
      <c r="AW166" s="9">
        <f>VLOOKUP($E166,'ALL-GTK-SD-SMP-SMA-SMK-SLB'!$F$14:$CG$713,'ALL-GTK-SD-SMP-SMA-SMK-SLB'!AX$7,FALSE)</f>
        <v>0</v>
      </c>
      <c r="AX166" s="9">
        <f>VLOOKUP($E166,'ALL-GTK-SD-SMP-SMA-SMK-SLB'!$F$14:$CG$713,'ALL-GTK-SD-SMP-SMA-SMK-SLB'!AY$7,FALSE)</f>
        <v>2</v>
      </c>
      <c r="AY166" s="9">
        <f>VLOOKUP($E166,'ALL-GTK-SD-SMP-SMA-SMK-SLB'!$F$14:$CG$713,'ALL-GTK-SD-SMP-SMA-SMK-SLB'!AZ$7,FALSE)</f>
        <v>8</v>
      </c>
      <c r="AZ166" s="9">
        <f>VLOOKUP($E166,'ALL-GTK-SD-SMP-SMA-SMK-SLB'!$F$14:$CG$713,'ALL-GTK-SD-SMP-SMA-SMK-SLB'!BA$7,FALSE)</f>
        <v>1</v>
      </c>
      <c r="BA166" s="9">
        <f>VLOOKUP($E166,'ALL-GTK-SD-SMP-SMA-SMK-SLB'!$F$14:$CG$713,'ALL-GTK-SD-SMP-SMA-SMK-SLB'!BB$7,FALSE)</f>
        <v>0</v>
      </c>
      <c r="BB166" s="9">
        <f>VLOOKUP($E166,'ALL-GTK-SD-SMP-SMA-SMK-SLB'!$F$14:$CG$713,'ALL-GTK-SD-SMP-SMA-SMK-SLB'!BC$7,FALSE)</f>
        <v>0</v>
      </c>
      <c r="BC166" s="9">
        <f>VLOOKUP($E166,'ALL-GTK-SD-SMP-SMA-SMK-SLB'!$F$14:$CG$713,'ALL-GTK-SD-SMP-SMA-SMK-SLB'!BD$7,FALSE)</f>
        <v>0</v>
      </c>
      <c r="BD166" s="310">
        <f t="shared" si="92"/>
        <v>0</v>
      </c>
      <c r="BE166" s="310">
        <f t="shared" si="93"/>
        <v>1</v>
      </c>
      <c r="BF166" s="10">
        <f t="shared" si="94"/>
        <v>1</v>
      </c>
      <c r="BG166" s="311">
        <f t="shared" si="95"/>
        <v>3</v>
      </c>
      <c r="BH166" s="311">
        <f t="shared" si="96"/>
        <v>8</v>
      </c>
      <c r="BI166" s="10">
        <f t="shared" si="97"/>
        <v>11</v>
      </c>
      <c r="BJ166" s="44">
        <f t="shared" si="98"/>
        <v>3</v>
      </c>
      <c r="BK166" s="44">
        <f t="shared" si="99"/>
        <v>9</v>
      </c>
      <c r="BL166" s="11">
        <f t="shared" si="100"/>
        <v>12</v>
      </c>
      <c r="BM166" s="9">
        <f>VLOOKUP($E166,'ALL-GTK-SD-SMP-SMA-SMK-SLB'!$F$14:$CG$713,'ALL-GTK-SD-SMP-SMA-SMK-SLB'!BN$7,FALSE)</f>
        <v>0</v>
      </c>
      <c r="BN166" s="9">
        <f>VLOOKUP($E166,'ALL-GTK-SD-SMP-SMA-SMK-SLB'!$F$14:$CG$713,'ALL-GTK-SD-SMP-SMA-SMK-SLB'!BO$7,FALSE)</f>
        <v>0</v>
      </c>
      <c r="BO166" s="9">
        <f>VLOOKUP($E166,'ALL-GTK-SD-SMP-SMA-SMK-SLB'!$F$14:$CG$713,'ALL-GTK-SD-SMP-SMA-SMK-SLB'!BP$7,FALSE)</f>
        <v>0</v>
      </c>
      <c r="BP166" s="9">
        <f>VLOOKUP($E166,'ALL-GTK-SD-SMP-SMA-SMK-SLB'!$F$14:$CG$713,'ALL-GTK-SD-SMP-SMA-SMK-SLB'!BQ$7,FALSE)</f>
        <v>0</v>
      </c>
      <c r="BQ166" s="9">
        <f>VLOOKUP($E166,'ALL-GTK-SD-SMP-SMA-SMK-SLB'!$F$14:$CG$713,'ALL-GTK-SD-SMP-SMA-SMK-SLB'!BR$7,FALSE)</f>
        <v>0</v>
      </c>
      <c r="BR166" s="9">
        <f>VLOOKUP($E166,'ALL-GTK-SD-SMP-SMA-SMK-SLB'!$F$14:$CG$713,'ALL-GTK-SD-SMP-SMA-SMK-SLB'!BS$7,FALSE)</f>
        <v>0</v>
      </c>
      <c r="BS166" s="9">
        <f>VLOOKUP($E166,'ALL-GTK-SD-SMP-SMA-SMK-SLB'!$F$14:$CG$713,'ALL-GTK-SD-SMP-SMA-SMK-SLB'!BT$7,FALSE)</f>
        <v>0</v>
      </c>
      <c r="BT166" s="9">
        <f>VLOOKUP($E166,'ALL-GTK-SD-SMP-SMA-SMK-SLB'!$F$14:$CG$713,'ALL-GTK-SD-SMP-SMA-SMK-SLB'!BU$7,FALSE)</f>
        <v>0</v>
      </c>
      <c r="BU166" s="299">
        <f t="shared" si="101"/>
        <v>0</v>
      </c>
      <c r="BV166" s="299">
        <f t="shared" si="102"/>
        <v>0</v>
      </c>
      <c r="BW166" s="44">
        <f t="shared" si="103"/>
        <v>0</v>
      </c>
      <c r="BX166" s="44">
        <f t="shared" si="104"/>
        <v>0</v>
      </c>
      <c r="BY166" s="11">
        <f t="shared" si="105"/>
        <v>0</v>
      </c>
      <c r="BZ166" s="14">
        <f t="shared" si="106"/>
        <v>2</v>
      </c>
      <c r="CA166" s="14">
        <f t="shared" si="107"/>
        <v>10</v>
      </c>
      <c r="CB166" s="13">
        <f t="shared" si="108"/>
        <v>0</v>
      </c>
      <c r="CC166" s="13">
        <f t="shared" si="109"/>
        <v>0</v>
      </c>
      <c r="CD166" s="312">
        <f t="shared" si="110"/>
        <v>2</v>
      </c>
      <c r="CE166" s="312">
        <f t="shared" si="111"/>
        <v>10</v>
      </c>
      <c r="CF166" s="313">
        <f t="shared" si="112"/>
        <v>12</v>
      </c>
      <c r="CG166" s="302" t="str">
        <f t="shared" si="113"/>
        <v>OK</v>
      </c>
    </row>
    <row r="167" spans="1:85" ht="14.25" x14ac:dyDescent="0.25">
      <c r="A167" s="6">
        <v>155</v>
      </c>
      <c r="B167" s="495">
        <v>155</v>
      </c>
      <c r="C167" s="495" t="s">
        <v>6</v>
      </c>
      <c r="D167" s="496" t="s">
        <v>21</v>
      </c>
      <c r="E167" s="626">
        <v>20319928</v>
      </c>
      <c r="F167" s="627" t="s">
        <v>422</v>
      </c>
      <c r="G167" s="624" t="s">
        <v>52</v>
      </c>
      <c r="H167" s="9">
        <f>VLOOKUP($E167,'ALL-GTK-SD-SMP-SMA-SMK-SLB'!$F$14:$CG$713,'ALL-GTK-SD-SMP-SMA-SMK-SLB'!I$7,FALSE)</f>
        <v>0</v>
      </c>
      <c r="I167" s="9">
        <f>VLOOKUP($E167,'ALL-GTK-SD-SMP-SMA-SMK-SLB'!$F$14:$CG$713,'ALL-GTK-SD-SMP-SMA-SMK-SLB'!J$7,FALSE)</f>
        <v>1</v>
      </c>
      <c r="J167" s="9">
        <f>VLOOKUP($E167,'ALL-GTK-SD-SMP-SMA-SMK-SLB'!$F$14:$CG$713,'ALL-GTK-SD-SMP-SMA-SMK-SLB'!K$7,FALSE)</f>
        <v>0</v>
      </c>
      <c r="K167" s="9">
        <f>VLOOKUP($E167,'ALL-GTK-SD-SMP-SMA-SMK-SLB'!$F$14:$CG$713,'ALL-GTK-SD-SMP-SMA-SMK-SLB'!L$7,FALSE)</f>
        <v>0</v>
      </c>
      <c r="L167" s="9">
        <f>VLOOKUP($E167,'ALL-GTK-SD-SMP-SMA-SMK-SLB'!$F$14:$CG$713,'ALL-GTK-SD-SMP-SMA-SMK-SLB'!M$7,FALSE)</f>
        <v>1</v>
      </c>
      <c r="M167" s="9">
        <f>VLOOKUP($E167,'ALL-GTK-SD-SMP-SMA-SMK-SLB'!$F$14:$CG$713,'ALL-GTK-SD-SMP-SMA-SMK-SLB'!N$7,FALSE)</f>
        <v>3</v>
      </c>
      <c r="N167" s="9">
        <f>VLOOKUP($E167,'ALL-GTK-SD-SMP-SMA-SMK-SLB'!$F$14:$CG$713,'ALL-GTK-SD-SMP-SMA-SMK-SLB'!O$7,FALSE)</f>
        <v>0</v>
      </c>
      <c r="O167" s="9">
        <f>VLOOKUP($E167,'ALL-GTK-SD-SMP-SMA-SMK-SLB'!$F$14:$CG$713,'ALL-GTK-SD-SMP-SMA-SMK-SLB'!P$7,FALSE)</f>
        <v>2</v>
      </c>
      <c r="P167" s="299">
        <f t="shared" si="78"/>
        <v>1</v>
      </c>
      <c r="Q167" s="299">
        <f t="shared" si="79"/>
        <v>6</v>
      </c>
      <c r="R167" s="300">
        <f t="shared" si="80"/>
        <v>7</v>
      </c>
      <c r="S167" s="9">
        <f>VLOOKUP($E167,'ALL-GTK-SD-SMP-SMA-SMK-SLB'!$F$14:$CG$713,'ALL-GTK-SD-SMP-SMA-SMK-SLB'!T$7,FALSE)</f>
        <v>0</v>
      </c>
      <c r="T167" s="9">
        <f>VLOOKUP($E167,'ALL-GTK-SD-SMP-SMA-SMK-SLB'!$F$14:$CG$713,'ALL-GTK-SD-SMP-SMA-SMK-SLB'!U$7,FALSE)</f>
        <v>0</v>
      </c>
      <c r="U167" s="9">
        <f>VLOOKUP($E167,'ALL-GTK-SD-SMP-SMA-SMK-SLB'!$F$14:$CG$713,'ALL-GTK-SD-SMP-SMA-SMK-SLB'!V$7,FALSE)</f>
        <v>2</v>
      </c>
      <c r="V167" s="9">
        <f>VLOOKUP($E167,'ALL-GTK-SD-SMP-SMA-SMK-SLB'!$F$14:$CG$713,'ALL-GTK-SD-SMP-SMA-SMK-SLB'!W$7,FALSE)</f>
        <v>4</v>
      </c>
      <c r="W167" s="9">
        <f>VLOOKUP($E167,'ALL-GTK-SD-SMP-SMA-SMK-SLB'!$F$14:$CG$713,'ALL-GTK-SD-SMP-SMA-SMK-SLB'!X$7,FALSE)</f>
        <v>0</v>
      </c>
      <c r="X167" s="9">
        <f>VLOOKUP($E167,'ALL-GTK-SD-SMP-SMA-SMK-SLB'!$F$14:$CG$713,'ALL-GTK-SD-SMP-SMA-SMK-SLB'!Y$7,FALSE)</f>
        <v>0</v>
      </c>
      <c r="Y167" s="299">
        <f t="shared" si="81"/>
        <v>2</v>
      </c>
      <c r="Z167" s="299">
        <f t="shared" si="82"/>
        <v>4</v>
      </c>
      <c r="AA167" s="10">
        <f t="shared" si="83"/>
        <v>6</v>
      </c>
      <c r="AB167" s="44">
        <f t="shared" si="84"/>
        <v>3</v>
      </c>
      <c r="AC167" s="44">
        <f t="shared" si="85"/>
        <v>10</v>
      </c>
      <c r="AD167" s="11">
        <f t="shared" si="86"/>
        <v>13</v>
      </c>
      <c r="AE167" s="9">
        <f>VLOOKUP($E167,'ALL-GTK-SD-SMP-SMA-SMK-SLB'!$F$14:$CG$713,'ALL-GTK-SD-SMP-SMA-SMK-SLB'!AF$7,FALSE)</f>
        <v>2</v>
      </c>
      <c r="AF167" s="9">
        <f>VLOOKUP($E167,'ALL-GTK-SD-SMP-SMA-SMK-SLB'!$F$14:$CG$713,'ALL-GTK-SD-SMP-SMA-SMK-SLB'!AG$7,FALSE)</f>
        <v>7</v>
      </c>
      <c r="AG167" s="10">
        <f t="shared" si="87"/>
        <v>9</v>
      </c>
      <c r="AH167" s="9">
        <f>VLOOKUP($E167,'ALL-GTK-SD-SMP-SMA-SMK-SLB'!$F$14:$CG$713,'ALL-GTK-SD-SMP-SMA-SMK-SLB'!AI$7,FALSE)</f>
        <v>1</v>
      </c>
      <c r="AI167" s="9">
        <f>VLOOKUP($E167,'ALL-GTK-SD-SMP-SMA-SMK-SLB'!$F$14:$CG$713,'ALL-GTK-SD-SMP-SMA-SMK-SLB'!AJ$7,FALSE)</f>
        <v>3</v>
      </c>
      <c r="AJ167" s="10">
        <f t="shared" si="88"/>
        <v>4</v>
      </c>
      <c r="AK167" s="44">
        <f t="shared" si="89"/>
        <v>3</v>
      </c>
      <c r="AL167" s="44">
        <f t="shared" si="90"/>
        <v>10</v>
      </c>
      <c r="AM167" s="11">
        <f t="shared" si="91"/>
        <v>13</v>
      </c>
      <c r="AN167" s="299">
        <f>VLOOKUP($E167,'ALL-GTK-SD-SMP-SMA-SMK-SLB'!$F$14:$CG$713,'ALL-GTK-SD-SMP-SMA-SMK-SLB'!AO$7,FALSE)</f>
        <v>0</v>
      </c>
      <c r="AO167" s="299">
        <f>VLOOKUP($E167,'ALL-GTK-SD-SMP-SMA-SMK-SLB'!$F$14:$CG$713,'ALL-GTK-SD-SMP-SMA-SMK-SLB'!AP$7,FALSE)</f>
        <v>0</v>
      </c>
      <c r="AP167" s="9">
        <f>VLOOKUP($E167,'ALL-GTK-SD-SMP-SMA-SMK-SLB'!$F$14:$CG$713,'ALL-GTK-SD-SMP-SMA-SMK-SLB'!AQ$7,FALSE)</f>
        <v>0</v>
      </c>
      <c r="AQ167" s="9">
        <f>VLOOKUP($E167,'ALL-GTK-SD-SMP-SMA-SMK-SLB'!$F$14:$CG$713,'ALL-GTK-SD-SMP-SMA-SMK-SLB'!AR$7,FALSE)</f>
        <v>0</v>
      </c>
      <c r="AR167" s="9">
        <f>VLOOKUP($E167,'ALL-GTK-SD-SMP-SMA-SMK-SLB'!$F$14:$CG$713,'ALL-GTK-SD-SMP-SMA-SMK-SLB'!AS$7,FALSE)</f>
        <v>0</v>
      </c>
      <c r="AS167" s="9">
        <f>VLOOKUP($E167,'ALL-GTK-SD-SMP-SMA-SMK-SLB'!$F$14:$CG$713,'ALL-GTK-SD-SMP-SMA-SMK-SLB'!AT$7,FALSE)</f>
        <v>0</v>
      </c>
      <c r="AT167" s="9">
        <f>VLOOKUP($E167,'ALL-GTK-SD-SMP-SMA-SMK-SLB'!$F$14:$CG$713,'ALL-GTK-SD-SMP-SMA-SMK-SLB'!AU$7,FALSE)</f>
        <v>0</v>
      </c>
      <c r="AU167" s="9">
        <f>VLOOKUP($E167,'ALL-GTK-SD-SMP-SMA-SMK-SLB'!$F$14:$CG$713,'ALL-GTK-SD-SMP-SMA-SMK-SLB'!AV$7,FALSE)</f>
        <v>0</v>
      </c>
      <c r="AV167" s="9">
        <f>VLOOKUP($E167,'ALL-GTK-SD-SMP-SMA-SMK-SLB'!$F$14:$CG$713,'ALL-GTK-SD-SMP-SMA-SMK-SLB'!AW$7,FALSE)</f>
        <v>0</v>
      </c>
      <c r="AW167" s="9">
        <f>VLOOKUP($E167,'ALL-GTK-SD-SMP-SMA-SMK-SLB'!$F$14:$CG$713,'ALL-GTK-SD-SMP-SMA-SMK-SLB'!AX$7,FALSE)</f>
        <v>0</v>
      </c>
      <c r="AX167" s="9">
        <f>VLOOKUP($E167,'ALL-GTK-SD-SMP-SMA-SMK-SLB'!$F$14:$CG$713,'ALL-GTK-SD-SMP-SMA-SMK-SLB'!AY$7,FALSE)</f>
        <v>3</v>
      </c>
      <c r="AY167" s="9">
        <f>VLOOKUP($E167,'ALL-GTK-SD-SMP-SMA-SMK-SLB'!$F$14:$CG$713,'ALL-GTK-SD-SMP-SMA-SMK-SLB'!AZ$7,FALSE)</f>
        <v>10</v>
      </c>
      <c r="AZ167" s="9">
        <f>VLOOKUP($E167,'ALL-GTK-SD-SMP-SMA-SMK-SLB'!$F$14:$CG$713,'ALL-GTK-SD-SMP-SMA-SMK-SLB'!BA$7,FALSE)</f>
        <v>0</v>
      </c>
      <c r="BA167" s="9">
        <f>VLOOKUP($E167,'ALL-GTK-SD-SMP-SMA-SMK-SLB'!$F$14:$CG$713,'ALL-GTK-SD-SMP-SMA-SMK-SLB'!BB$7,FALSE)</f>
        <v>0</v>
      </c>
      <c r="BB167" s="9">
        <f>VLOOKUP($E167,'ALL-GTK-SD-SMP-SMA-SMK-SLB'!$F$14:$CG$713,'ALL-GTK-SD-SMP-SMA-SMK-SLB'!BC$7,FALSE)</f>
        <v>0</v>
      </c>
      <c r="BC167" s="9">
        <f>VLOOKUP($E167,'ALL-GTK-SD-SMP-SMA-SMK-SLB'!$F$14:$CG$713,'ALL-GTK-SD-SMP-SMA-SMK-SLB'!BD$7,FALSE)</f>
        <v>0</v>
      </c>
      <c r="BD167" s="310">
        <f t="shared" si="92"/>
        <v>0</v>
      </c>
      <c r="BE167" s="310">
        <f t="shared" si="93"/>
        <v>0</v>
      </c>
      <c r="BF167" s="10">
        <f t="shared" si="94"/>
        <v>0</v>
      </c>
      <c r="BG167" s="311">
        <f t="shared" si="95"/>
        <v>3</v>
      </c>
      <c r="BH167" s="311">
        <f t="shared" si="96"/>
        <v>10</v>
      </c>
      <c r="BI167" s="10">
        <f t="shared" si="97"/>
        <v>13</v>
      </c>
      <c r="BJ167" s="44">
        <f t="shared" si="98"/>
        <v>3</v>
      </c>
      <c r="BK167" s="44">
        <f t="shared" si="99"/>
        <v>10</v>
      </c>
      <c r="BL167" s="11">
        <f t="shared" si="100"/>
        <v>13</v>
      </c>
      <c r="BM167" s="9">
        <f>VLOOKUP($E167,'ALL-GTK-SD-SMP-SMA-SMK-SLB'!$F$14:$CG$713,'ALL-GTK-SD-SMP-SMA-SMK-SLB'!BN$7,FALSE)</f>
        <v>0</v>
      </c>
      <c r="BN167" s="9">
        <f>VLOOKUP($E167,'ALL-GTK-SD-SMP-SMA-SMK-SLB'!$F$14:$CG$713,'ALL-GTK-SD-SMP-SMA-SMK-SLB'!BO$7,FALSE)</f>
        <v>0</v>
      </c>
      <c r="BO167" s="9">
        <f>VLOOKUP($E167,'ALL-GTK-SD-SMP-SMA-SMK-SLB'!$F$14:$CG$713,'ALL-GTK-SD-SMP-SMA-SMK-SLB'!BP$7,FALSE)</f>
        <v>0</v>
      </c>
      <c r="BP167" s="9">
        <f>VLOOKUP($E167,'ALL-GTK-SD-SMP-SMA-SMK-SLB'!$F$14:$CG$713,'ALL-GTK-SD-SMP-SMA-SMK-SLB'!BQ$7,FALSE)</f>
        <v>0</v>
      </c>
      <c r="BQ167" s="9">
        <f>VLOOKUP($E167,'ALL-GTK-SD-SMP-SMA-SMK-SLB'!$F$14:$CG$713,'ALL-GTK-SD-SMP-SMA-SMK-SLB'!BR$7,FALSE)</f>
        <v>0</v>
      </c>
      <c r="BR167" s="9">
        <f>VLOOKUP($E167,'ALL-GTK-SD-SMP-SMA-SMK-SLB'!$F$14:$CG$713,'ALL-GTK-SD-SMP-SMA-SMK-SLB'!BS$7,FALSE)</f>
        <v>0</v>
      </c>
      <c r="BS167" s="9">
        <f>VLOOKUP($E167,'ALL-GTK-SD-SMP-SMA-SMK-SLB'!$F$14:$CG$713,'ALL-GTK-SD-SMP-SMA-SMK-SLB'!BT$7,FALSE)</f>
        <v>0</v>
      </c>
      <c r="BT167" s="9">
        <f>VLOOKUP($E167,'ALL-GTK-SD-SMP-SMA-SMK-SLB'!$F$14:$CG$713,'ALL-GTK-SD-SMP-SMA-SMK-SLB'!BU$7,FALSE)</f>
        <v>0</v>
      </c>
      <c r="BU167" s="299">
        <f t="shared" si="101"/>
        <v>0</v>
      </c>
      <c r="BV167" s="299">
        <f t="shared" si="102"/>
        <v>0</v>
      </c>
      <c r="BW167" s="44">
        <f t="shared" si="103"/>
        <v>0</v>
      </c>
      <c r="BX167" s="44">
        <f t="shared" si="104"/>
        <v>0</v>
      </c>
      <c r="BY167" s="11">
        <f t="shared" si="105"/>
        <v>0</v>
      </c>
      <c r="BZ167" s="14">
        <f t="shared" si="106"/>
        <v>3</v>
      </c>
      <c r="CA167" s="14">
        <f t="shared" si="107"/>
        <v>10</v>
      </c>
      <c r="CB167" s="13">
        <f t="shared" si="108"/>
        <v>0</v>
      </c>
      <c r="CC167" s="13">
        <f t="shared" si="109"/>
        <v>0</v>
      </c>
      <c r="CD167" s="312">
        <f t="shared" si="110"/>
        <v>3</v>
      </c>
      <c r="CE167" s="312">
        <f t="shared" si="111"/>
        <v>10</v>
      </c>
      <c r="CF167" s="313">
        <f t="shared" si="112"/>
        <v>13</v>
      </c>
      <c r="CG167" s="302" t="str">
        <f t="shared" si="113"/>
        <v>OK</v>
      </c>
    </row>
    <row r="168" spans="1:85" ht="14.25" x14ac:dyDescent="0.25">
      <c r="A168" s="6">
        <v>156</v>
      </c>
      <c r="B168" s="495">
        <v>156</v>
      </c>
      <c r="C168" s="495" t="s">
        <v>6</v>
      </c>
      <c r="D168" s="496" t="s">
        <v>21</v>
      </c>
      <c r="E168" s="626">
        <v>20319924</v>
      </c>
      <c r="F168" s="627" t="s">
        <v>423</v>
      </c>
      <c r="G168" s="624" t="s">
        <v>52</v>
      </c>
      <c r="H168" s="9">
        <f>VLOOKUP($E168,'ALL-GTK-SD-SMP-SMA-SMK-SLB'!$F$14:$CG$713,'ALL-GTK-SD-SMP-SMA-SMK-SLB'!I$7,FALSE)</f>
        <v>0</v>
      </c>
      <c r="I168" s="9">
        <f>VLOOKUP($E168,'ALL-GTK-SD-SMP-SMA-SMK-SLB'!$F$14:$CG$713,'ALL-GTK-SD-SMP-SMA-SMK-SLB'!J$7,FALSE)</f>
        <v>0</v>
      </c>
      <c r="J168" s="9">
        <f>VLOOKUP($E168,'ALL-GTK-SD-SMP-SMA-SMK-SLB'!$F$14:$CG$713,'ALL-GTK-SD-SMP-SMA-SMK-SLB'!K$7,FALSE)</f>
        <v>0</v>
      </c>
      <c r="K168" s="9">
        <f>VLOOKUP($E168,'ALL-GTK-SD-SMP-SMA-SMK-SLB'!$F$14:$CG$713,'ALL-GTK-SD-SMP-SMA-SMK-SLB'!L$7,FALSE)</f>
        <v>0</v>
      </c>
      <c r="L168" s="9">
        <f>VLOOKUP($E168,'ALL-GTK-SD-SMP-SMA-SMK-SLB'!$F$14:$CG$713,'ALL-GTK-SD-SMP-SMA-SMK-SLB'!M$7,FALSE)</f>
        <v>0</v>
      </c>
      <c r="M168" s="9">
        <f>VLOOKUP($E168,'ALL-GTK-SD-SMP-SMA-SMK-SLB'!$F$14:$CG$713,'ALL-GTK-SD-SMP-SMA-SMK-SLB'!N$7,FALSE)</f>
        <v>1</v>
      </c>
      <c r="N168" s="9">
        <f>VLOOKUP($E168,'ALL-GTK-SD-SMP-SMA-SMK-SLB'!$F$14:$CG$713,'ALL-GTK-SD-SMP-SMA-SMK-SLB'!O$7,FALSE)</f>
        <v>0</v>
      </c>
      <c r="O168" s="9">
        <f>VLOOKUP($E168,'ALL-GTK-SD-SMP-SMA-SMK-SLB'!$F$14:$CG$713,'ALL-GTK-SD-SMP-SMA-SMK-SLB'!P$7,FALSE)</f>
        <v>1</v>
      </c>
      <c r="P168" s="299">
        <f t="shared" si="78"/>
        <v>0</v>
      </c>
      <c r="Q168" s="299">
        <f t="shared" si="79"/>
        <v>2</v>
      </c>
      <c r="R168" s="300">
        <f t="shared" si="80"/>
        <v>2</v>
      </c>
      <c r="S168" s="9">
        <f>VLOOKUP($E168,'ALL-GTK-SD-SMP-SMA-SMK-SLB'!$F$14:$CG$713,'ALL-GTK-SD-SMP-SMA-SMK-SLB'!T$7,FALSE)</f>
        <v>0</v>
      </c>
      <c r="T168" s="9">
        <f>VLOOKUP($E168,'ALL-GTK-SD-SMP-SMA-SMK-SLB'!$F$14:$CG$713,'ALL-GTK-SD-SMP-SMA-SMK-SLB'!U$7,FALSE)</f>
        <v>0</v>
      </c>
      <c r="U168" s="9">
        <f>VLOOKUP($E168,'ALL-GTK-SD-SMP-SMA-SMK-SLB'!$F$14:$CG$713,'ALL-GTK-SD-SMP-SMA-SMK-SLB'!V$7,FALSE)</f>
        <v>2</v>
      </c>
      <c r="V168" s="9">
        <f>VLOOKUP($E168,'ALL-GTK-SD-SMP-SMA-SMK-SLB'!$F$14:$CG$713,'ALL-GTK-SD-SMP-SMA-SMK-SLB'!W$7,FALSE)</f>
        <v>2</v>
      </c>
      <c r="W168" s="9">
        <f>VLOOKUP($E168,'ALL-GTK-SD-SMP-SMA-SMK-SLB'!$F$14:$CG$713,'ALL-GTK-SD-SMP-SMA-SMK-SLB'!X$7,FALSE)</f>
        <v>0</v>
      </c>
      <c r="X168" s="9">
        <f>VLOOKUP($E168,'ALL-GTK-SD-SMP-SMA-SMK-SLB'!$F$14:$CG$713,'ALL-GTK-SD-SMP-SMA-SMK-SLB'!Y$7,FALSE)</f>
        <v>0</v>
      </c>
      <c r="Y168" s="299">
        <f t="shared" si="81"/>
        <v>2</v>
      </c>
      <c r="Z168" s="299">
        <f t="shared" si="82"/>
        <v>2</v>
      </c>
      <c r="AA168" s="10">
        <f t="shared" si="83"/>
        <v>4</v>
      </c>
      <c r="AB168" s="44">
        <f t="shared" si="84"/>
        <v>2</v>
      </c>
      <c r="AC168" s="44">
        <f t="shared" si="85"/>
        <v>4</v>
      </c>
      <c r="AD168" s="11">
        <f t="shared" si="86"/>
        <v>6</v>
      </c>
      <c r="AE168" s="9">
        <f>VLOOKUP($E168,'ALL-GTK-SD-SMP-SMA-SMK-SLB'!$F$14:$CG$713,'ALL-GTK-SD-SMP-SMA-SMK-SLB'!AF$7,FALSE)</f>
        <v>1</v>
      </c>
      <c r="AF168" s="9">
        <f>VLOOKUP($E168,'ALL-GTK-SD-SMP-SMA-SMK-SLB'!$F$14:$CG$713,'ALL-GTK-SD-SMP-SMA-SMK-SLB'!AG$7,FALSE)</f>
        <v>4</v>
      </c>
      <c r="AG168" s="10">
        <f t="shared" si="87"/>
        <v>5</v>
      </c>
      <c r="AH168" s="9">
        <f>VLOOKUP($E168,'ALL-GTK-SD-SMP-SMA-SMK-SLB'!$F$14:$CG$713,'ALL-GTK-SD-SMP-SMA-SMK-SLB'!AI$7,FALSE)</f>
        <v>1</v>
      </c>
      <c r="AI168" s="9">
        <f>VLOOKUP($E168,'ALL-GTK-SD-SMP-SMA-SMK-SLB'!$F$14:$CG$713,'ALL-GTK-SD-SMP-SMA-SMK-SLB'!AJ$7,FALSE)</f>
        <v>0</v>
      </c>
      <c r="AJ168" s="10">
        <f t="shared" si="88"/>
        <v>1</v>
      </c>
      <c r="AK168" s="44">
        <f t="shared" si="89"/>
        <v>2</v>
      </c>
      <c r="AL168" s="44">
        <f t="shared" si="90"/>
        <v>4</v>
      </c>
      <c r="AM168" s="11">
        <f t="shared" si="91"/>
        <v>6</v>
      </c>
      <c r="AN168" s="299">
        <f>VLOOKUP($E168,'ALL-GTK-SD-SMP-SMA-SMK-SLB'!$F$14:$CG$713,'ALL-GTK-SD-SMP-SMA-SMK-SLB'!AO$7,FALSE)</f>
        <v>0</v>
      </c>
      <c r="AO168" s="299">
        <f>VLOOKUP($E168,'ALL-GTK-SD-SMP-SMA-SMK-SLB'!$F$14:$CG$713,'ALL-GTK-SD-SMP-SMA-SMK-SLB'!AP$7,FALSE)</f>
        <v>0</v>
      </c>
      <c r="AP168" s="9">
        <f>VLOOKUP($E168,'ALL-GTK-SD-SMP-SMA-SMK-SLB'!$F$14:$CG$713,'ALL-GTK-SD-SMP-SMA-SMK-SLB'!AQ$7,FALSE)</f>
        <v>0</v>
      </c>
      <c r="AQ168" s="9">
        <f>VLOOKUP($E168,'ALL-GTK-SD-SMP-SMA-SMK-SLB'!$F$14:$CG$713,'ALL-GTK-SD-SMP-SMA-SMK-SLB'!AR$7,FALSE)</f>
        <v>0</v>
      </c>
      <c r="AR168" s="9">
        <f>VLOOKUP($E168,'ALL-GTK-SD-SMP-SMA-SMK-SLB'!$F$14:$CG$713,'ALL-GTK-SD-SMP-SMA-SMK-SLB'!AS$7,FALSE)</f>
        <v>0</v>
      </c>
      <c r="AS168" s="9">
        <f>VLOOKUP($E168,'ALL-GTK-SD-SMP-SMA-SMK-SLB'!$F$14:$CG$713,'ALL-GTK-SD-SMP-SMA-SMK-SLB'!AT$7,FALSE)</f>
        <v>0</v>
      </c>
      <c r="AT168" s="9">
        <f>VLOOKUP($E168,'ALL-GTK-SD-SMP-SMA-SMK-SLB'!$F$14:$CG$713,'ALL-GTK-SD-SMP-SMA-SMK-SLB'!AU$7,FALSE)</f>
        <v>0</v>
      </c>
      <c r="AU168" s="9">
        <f>VLOOKUP($E168,'ALL-GTK-SD-SMP-SMA-SMK-SLB'!$F$14:$CG$713,'ALL-GTK-SD-SMP-SMA-SMK-SLB'!AV$7,FALSE)</f>
        <v>0</v>
      </c>
      <c r="AV168" s="9">
        <f>VLOOKUP($E168,'ALL-GTK-SD-SMP-SMA-SMK-SLB'!$F$14:$CG$713,'ALL-GTK-SD-SMP-SMA-SMK-SLB'!AW$7,FALSE)</f>
        <v>0</v>
      </c>
      <c r="AW168" s="9">
        <f>VLOOKUP($E168,'ALL-GTK-SD-SMP-SMA-SMK-SLB'!$F$14:$CG$713,'ALL-GTK-SD-SMP-SMA-SMK-SLB'!AX$7,FALSE)</f>
        <v>0</v>
      </c>
      <c r="AX168" s="9">
        <f>VLOOKUP($E168,'ALL-GTK-SD-SMP-SMA-SMK-SLB'!$F$14:$CG$713,'ALL-GTK-SD-SMP-SMA-SMK-SLB'!AY$7,FALSE)</f>
        <v>2</v>
      </c>
      <c r="AY168" s="9">
        <f>VLOOKUP($E168,'ALL-GTK-SD-SMP-SMA-SMK-SLB'!$F$14:$CG$713,'ALL-GTK-SD-SMP-SMA-SMK-SLB'!AZ$7,FALSE)</f>
        <v>4</v>
      </c>
      <c r="AZ168" s="9">
        <f>VLOOKUP($E168,'ALL-GTK-SD-SMP-SMA-SMK-SLB'!$F$14:$CG$713,'ALL-GTK-SD-SMP-SMA-SMK-SLB'!BA$7,FALSE)</f>
        <v>0</v>
      </c>
      <c r="BA168" s="9">
        <f>VLOOKUP($E168,'ALL-GTK-SD-SMP-SMA-SMK-SLB'!$F$14:$CG$713,'ALL-GTK-SD-SMP-SMA-SMK-SLB'!BB$7,FALSE)</f>
        <v>0</v>
      </c>
      <c r="BB168" s="9">
        <f>VLOOKUP($E168,'ALL-GTK-SD-SMP-SMA-SMK-SLB'!$F$14:$CG$713,'ALL-GTK-SD-SMP-SMA-SMK-SLB'!BC$7,FALSE)</f>
        <v>0</v>
      </c>
      <c r="BC168" s="9">
        <f>VLOOKUP($E168,'ALL-GTK-SD-SMP-SMA-SMK-SLB'!$F$14:$CG$713,'ALL-GTK-SD-SMP-SMA-SMK-SLB'!BD$7,FALSE)</f>
        <v>0</v>
      </c>
      <c r="BD168" s="310">
        <f t="shared" si="92"/>
        <v>0</v>
      </c>
      <c r="BE168" s="310">
        <f t="shared" si="93"/>
        <v>0</v>
      </c>
      <c r="BF168" s="10">
        <f t="shared" si="94"/>
        <v>0</v>
      </c>
      <c r="BG168" s="311">
        <f t="shared" si="95"/>
        <v>2</v>
      </c>
      <c r="BH168" s="311">
        <f t="shared" si="96"/>
        <v>4</v>
      </c>
      <c r="BI168" s="10">
        <f t="shared" si="97"/>
        <v>6</v>
      </c>
      <c r="BJ168" s="44">
        <f t="shared" si="98"/>
        <v>2</v>
      </c>
      <c r="BK168" s="44">
        <f t="shared" si="99"/>
        <v>4</v>
      </c>
      <c r="BL168" s="11">
        <f t="shared" si="100"/>
        <v>6</v>
      </c>
      <c r="BM168" s="9">
        <f>VLOOKUP($E168,'ALL-GTK-SD-SMP-SMA-SMK-SLB'!$F$14:$CG$713,'ALL-GTK-SD-SMP-SMA-SMK-SLB'!BN$7,FALSE)</f>
        <v>0</v>
      </c>
      <c r="BN168" s="9">
        <f>VLOOKUP($E168,'ALL-GTK-SD-SMP-SMA-SMK-SLB'!$F$14:$CG$713,'ALL-GTK-SD-SMP-SMA-SMK-SLB'!BO$7,FALSE)</f>
        <v>0</v>
      </c>
      <c r="BO168" s="9">
        <f>VLOOKUP($E168,'ALL-GTK-SD-SMP-SMA-SMK-SLB'!$F$14:$CG$713,'ALL-GTK-SD-SMP-SMA-SMK-SLB'!BP$7,FALSE)</f>
        <v>0</v>
      </c>
      <c r="BP168" s="9">
        <f>VLOOKUP($E168,'ALL-GTK-SD-SMP-SMA-SMK-SLB'!$F$14:$CG$713,'ALL-GTK-SD-SMP-SMA-SMK-SLB'!BQ$7,FALSE)</f>
        <v>0</v>
      </c>
      <c r="BQ168" s="9">
        <f>VLOOKUP($E168,'ALL-GTK-SD-SMP-SMA-SMK-SLB'!$F$14:$CG$713,'ALL-GTK-SD-SMP-SMA-SMK-SLB'!BR$7,FALSE)</f>
        <v>0</v>
      </c>
      <c r="BR168" s="9">
        <f>VLOOKUP($E168,'ALL-GTK-SD-SMP-SMA-SMK-SLB'!$F$14:$CG$713,'ALL-GTK-SD-SMP-SMA-SMK-SLB'!BS$7,FALSE)</f>
        <v>0</v>
      </c>
      <c r="BS168" s="9">
        <f>VLOOKUP($E168,'ALL-GTK-SD-SMP-SMA-SMK-SLB'!$F$14:$CG$713,'ALL-GTK-SD-SMP-SMA-SMK-SLB'!BT$7,FALSE)</f>
        <v>0</v>
      </c>
      <c r="BT168" s="9">
        <f>VLOOKUP($E168,'ALL-GTK-SD-SMP-SMA-SMK-SLB'!$F$14:$CG$713,'ALL-GTK-SD-SMP-SMA-SMK-SLB'!BU$7,FALSE)</f>
        <v>0</v>
      </c>
      <c r="BU168" s="299">
        <f t="shared" si="101"/>
        <v>0</v>
      </c>
      <c r="BV168" s="299">
        <f t="shared" si="102"/>
        <v>0</v>
      </c>
      <c r="BW168" s="44">
        <f t="shared" si="103"/>
        <v>0</v>
      </c>
      <c r="BX168" s="44">
        <f t="shared" si="104"/>
        <v>0</v>
      </c>
      <c r="BY168" s="11">
        <f t="shared" si="105"/>
        <v>0</v>
      </c>
      <c r="BZ168" s="14">
        <f t="shared" si="106"/>
        <v>2</v>
      </c>
      <c r="CA168" s="14">
        <f t="shared" si="107"/>
        <v>4</v>
      </c>
      <c r="CB168" s="13">
        <f t="shared" si="108"/>
        <v>0</v>
      </c>
      <c r="CC168" s="13">
        <f t="shared" si="109"/>
        <v>0</v>
      </c>
      <c r="CD168" s="312">
        <f t="shared" si="110"/>
        <v>2</v>
      </c>
      <c r="CE168" s="312">
        <f t="shared" si="111"/>
        <v>4</v>
      </c>
      <c r="CF168" s="313">
        <f t="shared" si="112"/>
        <v>6</v>
      </c>
      <c r="CG168" s="302" t="str">
        <f t="shared" si="113"/>
        <v>OK</v>
      </c>
    </row>
    <row r="169" spans="1:85" ht="14.25" x14ac:dyDescent="0.25">
      <c r="A169" s="6">
        <v>157</v>
      </c>
      <c r="B169" s="495">
        <v>157</v>
      </c>
      <c r="C169" s="495" t="s">
        <v>6</v>
      </c>
      <c r="D169" s="496" t="s">
        <v>21</v>
      </c>
      <c r="E169" s="626">
        <v>20319923</v>
      </c>
      <c r="F169" s="627" t="s">
        <v>424</v>
      </c>
      <c r="G169" s="624" t="s">
        <v>52</v>
      </c>
      <c r="H169" s="9">
        <f>VLOOKUP($E169,'ALL-GTK-SD-SMP-SMA-SMK-SLB'!$F$14:$CG$713,'ALL-GTK-SD-SMP-SMA-SMK-SLB'!I$7,FALSE)</f>
        <v>0</v>
      </c>
      <c r="I169" s="9">
        <f>VLOOKUP($E169,'ALL-GTK-SD-SMP-SMA-SMK-SLB'!$F$14:$CG$713,'ALL-GTK-SD-SMP-SMA-SMK-SLB'!J$7,FALSE)</f>
        <v>0</v>
      </c>
      <c r="J169" s="9">
        <f>VLOOKUP($E169,'ALL-GTK-SD-SMP-SMA-SMK-SLB'!$F$14:$CG$713,'ALL-GTK-SD-SMP-SMA-SMK-SLB'!K$7,FALSE)</f>
        <v>0</v>
      </c>
      <c r="K169" s="9">
        <f>VLOOKUP($E169,'ALL-GTK-SD-SMP-SMA-SMK-SLB'!$F$14:$CG$713,'ALL-GTK-SD-SMP-SMA-SMK-SLB'!L$7,FALSE)</f>
        <v>0</v>
      </c>
      <c r="L169" s="9">
        <f>VLOOKUP($E169,'ALL-GTK-SD-SMP-SMA-SMK-SLB'!$F$14:$CG$713,'ALL-GTK-SD-SMP-SMA-SMK-SLB'!M$7,FALSE)</f>
        <v>2</v>
      </c>
      <c r="M169" s="9">
        <f>VLOOKUP($E169,'ALL-GTK-SD-SMP-SMA-SMK-SLB'!$F$14:$CG$713,'ALL-GTK-SD-SMP-SMA-SMK-SLB'!N$7,FALSE)</f>
        <v>2</v>
      </c>
      <c r="N169" s="9">
        <f>VLOOKUP($E169,'ALL-GTK-SD-SMP-SMA-SMK-SLB'!$F$14:$CG$713,'ALL-GTK-SD-SMP-SMA-SMK-SLB'!O$7,FALSE)</f>
        <v>0</v>
      </c>
      <c r="O169" s="9">
        <f>VLOOKUP($E169,'ALL-GTK-SD-SMP-SMA-SMK-SLB'!$F$14:$CG$713,'ALL-GTK-SD-SMP-SMA-SMK-SLB'!P$7,FALSE)</f>
        <v>1</v>
      </c>
      <c r="P169" s="299">
        <f t="shared" si="78"/>
        <v>2</v>
      </c>
      <c r="Q169" s="299">
        <f t="shared" si="79"/>
        <v>3</v>
      </c>
      <c r="R169" s="300">
        <f t="shared" si="80"/>
        <v>5</v>
      </c>
      <c r="S169" s="9">
        <f>VLOOKUP($E169,'ALL-GTK-SD-SMP-SMA-SMK-SLB'!$F$14:$CG$713,'ALL-GTK-SD-SMP-SMA-SMK-SLB'!T$7,FALSE)</f>
        <v>0</v>
      </c>
      <c r="T169" s="9">
        <f>VLOOKUP($E169,'ALL-GTK-SD-SMP-SMA-SMK-SLB'!$F$14:$CG$713,'ALL-GTK-SD-SMP-SMA-SMK-SLB'!U$7,FALSE)</f>
        <v>0</v>
      </c>
      <c r="U169" s="9">
        <f>VLOOKUP($E169,'ALL-GTK-SD-SMP-SMA-SMK-SLB'!$F$14:$CG$713,'ALL-GTK-SD-SMP-SMA-SMK-SLB'!V$7,FALSE)</f>
        <v>2</v>
      </c>
      <c r="V169" s="9">
        <f>VLOOKUP($E169,'ALL-GTK-SD-SMP-SMA-SMK-SLB'!$F$14:$CG$713,'ALL-GTK-SD-SMP-SMA-SMK-SLB'!W$7,FALSE)</f>
        <v>1</v>
      </c>
      <c r="W169" s="9">
        <f>VLOOKUP($E169,'ALL-GTK-SD-SMP-SMA-SMK-SLB'!$F$14:$CG$713,'ALL-GTK-SD-SMP-SMA-SMK-SLB'!X$7,FALSE)</f>
        <v>0</v>
      </c>
      <c r="X169" s="9">
        <f>VLOOKUP($E169,'ALL-GTK-SD-SMP-SMA-SMK-SLB'!$F$14:$CG$713,'ALL-GTK-SD-SMP-SMA-SMK-SLB'!Y$7,FALSE)</f>
        <v>0</v>
      </c>
      <c r="Y169" s="299">
        <f t="shared" si="81"/>
        <v>2</v>
      </c>
      <c r="Z169" s="299">
        <f t="shared" si="82"/>
        <v>1</v>
      </c>
      <c r="AA169" s="10">
        <f t="shared" si="83"/>
        <v>3</v>
      </c>
      <c r="AB169" s="44">
        <f t="shared" si="84"/>
        <v>4</v>
      </c>
      <c r="AC169" s="44">
        <f t="shared" si="85"/>
        <v>4</v>
      </c>
      <c r="AD169" s="11">
        <f t="shared" si="86"/>
        <v>8</v>
      </c>
      <c r="AE169" s="9">
        <f>VLOOKUP($E169,'ALL-GTK-SD-SMP-SMA-SMK-SLB'!$F$14:$CG$713,'ALL-GTK-SD-SMP-SMA-SMK-SLB'!AF$7,FALSE)</f>
        <v>3</v>
      </c>
      <c r="AF169" s="9">
        <f>VLOOKUP($E169,'ALL-GTK-SD-SMP-SMA-SMK-SLB'!$F$14:$CG$713,'ALL-GTK-SD-SMP-SMA-SMK-SLB'!AG$7,FALSE)</f>
        <v>2</v>
      </c>
      <c r="AG169" s="10">
        <f t="shared" si="87"/>
        <v>5</v>
      </c>
      <c r="AH169" s="9">
        <f>VLOOKUP($E169,'ALL-GTK-SD-SMP-SMA-SMK-SLB'!$F$14:$CG$713,'ALL-GTK-SD-SMP-SMA-SMK-SLB'!AI$7,FALSE)</f>
        <v>1</v>
      </c>
      <c r="AI169" s="9">
        <f>VLOOKUP($E169,'ALL-GTK-SD-SMP-SMA-SMK-SLB'!$F$14:$CG$713,'ALL-GTK-SD-SMP-SMA-SMK-SLB'!AJ$7,FALSE)</f>
        <v>2</v>
      </c>
      <c r="AJ169" s="10">
        <f t="shared" si="88"/>
        <v>3</v>
      </c>
      <c r="AK169" s="44">
        <f t="shared" si="89"/>
        <v>4</v>
      </c>
      <c r="AL169" s="44">
        <f t="shared" si="90"/>
        <v>4</v>
      </c>
      <c r="AM169" s="11">
        <f t="shared" si="91"/>
        <v>8</v>
      </c>
      <c r="AN169" s="299">
        <f>VLOOKUP($E169,'ALL-GTK-SD-SMP-SMA-SMK-SLB'!$F$14:$CG$713,'ALL-GTK-SD-SMP-SMA-SMK-SLB'!AO$7,FALSE)</f>
        <v>0</v>
      </c>
      <c r="AO169" s="299">
        <f>VLOOKUP($E169,'ALL-GTK-SD-SMP-SMA-SMK-SLB'!$F$14:$CG$713,'ALL-GTK-SD-SMP-SMA-SMK-SLB'!AP$7,FALSE)</f>
        <v>0</v>
      </c>
      <c r="AP169" s="9">
        <f>VLOOKUP($E169,'ALL-GTK-SD-SMP-SMA-SMK-SLB'!$F$14:$CG$713,'ALL-GTK-SD-SMP-SMA-SMK-SLB'!AQ$7,FALSE)</f>
        <v>0</v>
      </c>
      <c r="AQ169" s="9">
        <f>VLOOKUP($E169,'ALL-GTK-SD-SMP-SMA-SMK-SLB'!$F$14:$CG$713,'ALL-GTK-SD-SMP-SMA-SMK-SLB'!AR$7,FALSE)</f>
        <v>0</v>
      </c>
      <c r="AR169" s="9">
        <f>VLOOKUP($E169,'ALL-GTK-SD-SMP-SMA-SMK-SLB'!$F$14:$CG$713,'ALL-GTK-SD-SMP-SMA-SMK-SLB'!AS$7,FALSE)</f>
        <v>0</v>
      </c>
      <c r="AS169" s="9">
        <f>VLOOKUP($E169,'ALL-GTK-SD-SMP-SMA-SMK-SLB'!$F$14:$CG$713,'ALL-GTK-SD-SMP-SMA-SMK-SLB'!AT$7,FALSE)</f>
        <v>0</v>
      </c>
      <c r="AT169" s="9">
        <f>VLOOKUP($E169,'ALL-GTK-SD-SMP-SMA-SMK-SLB'!$F$14:$CG$713,'ALL-GTK-SD-SMP-SMA-SMK-SLB'!AU$7,FALSE)</f>
        <v>0</v>
      </c>
      <c r="AU169" s="9">
        <f>VLOOKUP($E169,'ALL-GTK-SD-SMP-SMA-SMK-SLB'!$F$14:$CG$713,'ALL-GTK-SD-SMP-SMA-SMK-SLB'!AV$7,FALSE)</f>
        <v>0</v>
      </c>
      <c r="AV169" s="9">
        <f>VLOOKUP($E169,'ALL-GTK-SD-SMP-SMA-SMK-SLB'!$F$14:$CG$713,'ALL-GTK-SD-SMP-SMA-SMK-SLB'!AW$7,FALSE)</f>
        <v>0</v>
      </c>
      <c r="AW169" s="9">
        <f>VLOOKUP($E169,'ALL-GTK-SD-SMP-SMA-SMK-SLB'!$F$14:$CG$713,'ALL-GTK-SD-SMP-SMA-SMK-SLB'!AX$7,FALSE)</f>
        <v>0</v>
      </c>
      <c r="AX169" s="9">
        <f>VLOOKUP($E169,'ALL-GTK-SD-SMP-SMA-SMK-SLB'!$F$14:$CG$713,'ALL-GTK-SD-SMP-SMA-SMK-SLB'!AY$7,FALSE)</f>
        <v>3</v>
      </c>
      <c r="AY169" s="9">
        <f>VLOOKUP($E169,'ALL-GTK-SD-SMP-SMA-SMK-SLB'!$F$14:$CG$713,'ALL-GTK-SD-SMP-SMA-SMK-SLB'!AZ$7,FALSE)</f>
        <v>4</v>
      </c>
      <c r="AZ169" s="9">
        <f>VLOOKUP($E169,'ALL-GTK-SD-SMP-SMA-SMK-SLB'!$F$14:$CG$713,'ALL-GTK-SD-SMP-SMA-SMK-SLB'!BA$7,FALSE)</f>
        <v>1</v>
      </c>
      <c r="BA169" s="9">
        <f>VLOOKUP($E169,'ALL-GTK-SD-SMP-SMA-SMK-SLB'!$F$14:$CG$713,'ALL-GTK-SD-SMP-SMA-SMK-SLB'!BB$7,FALSE)</f>
        <v>0</v>
      </c>
      <c r="BB169" s="9">
        <f>VLOOKUP($E169,'ALL-GTK-SD-SMP-SMA-SMK-SLB'!$F$14:$CG$713,'ALL-GTK-SD-SMP-SMA-SMK-SLB'!BC$7,FALSE)</f>
        <v>0</v>
      </c>
      <c r="BC169" s="9">
        <f>VLOOKUP($E169,'ALL-GTK-SD-SMP-SMA-SMK-SLB'!$F$14:$CG$713,'ALL-GTK-SD-SMP-SMA-SMK-SLB'!BD$7,FALSE)</f>
        <v>0</v>
      </c>
      <c r="BD169" s="310">
        <f t="shared" si="92"/>
        <v>0</v>
      </c>
      <c r="BE169" s="310">
        <f t="shared" si="93"/>
        <v>0</v>
      </c>
      <c r="BF169" s="10">
        <f t="shared" si="94"/>
        <v>0</v>
      </c>
      <c r="BG169" s="311">
        <f t="shared" si="95"/>
        <v>4</v>
      </c>
      <c r="BH169" s="311">
        <f t="shared" si="96"/>
        <v>4</v>
      </c>
      <c r="BI169" s="10">
        <f t="shared" si="97"/>
        <v>8</v>
      </c>
      <c r="BJ169" s="44">
        <f t="shared" si="98"/>
        <v>4</v>
      </c>
      <c r="BK169" s="44">
        <f t="shared" si="99"/>
        <v>4</v>
      </c>
      <c r="BL169" s="11">
        <f t="shared" si="100"/>
        <v>8</v>
      </c>
      <c r="BM169" s="9">
        <f>VLOOKUP($E169,'ALL-GTK-SD-SMP-SMA-SMK-SLB'!$F$14:$CG$713,'ALL-GTK-SD-SMP-SMA-SMK-SLB'!BN$7,FALSE)</f>
        <v>0</v>
      </c>
      <c r="BN169" s="9">
        <f>VLOOKUP($E169,'ALL-GTK-SD-SMP-SMA-SMK-SLB'!$F$14:$CG$713,'ALL-GTK-SD-SMP-SMA-SMK-SLB'!BO$7,FALSE)</f>
        <v>0</v>
      </c>
      <c r="BO169" s="9">
        <f>VLOOKUP($E169,'ALL-GTK-SD-SMP-SMA-SMK-SLB'!$F$14:$CG$713,'ALL-GTK-SD-SMP-SMA-SMK-SLB'!BP$7,FALSE)</f>
        <v>0</v>
      </c>
      <c r="BP169" s="9">
        <f>VLOOKUP($E169,'ALL-GTK-SD-SMP-SMA-SMK-SLB'!$F$14:$CG$713,'ALL-GTK-SD-SMP-SMA-SMK-SLB'!BQ$7,FALSE)</f>
        <v>0</v>
      </c>
      <c r="BQ169" s="9">
        <f>VLOOKUP($E169,'ALL-GTK-SD-SMP-SMA-SMK-SLB'!$F$14:$CG$713,'ALL-GTK-SD-SMP-SMA-SMK-SLB'!BR$7,FALSE)</f>
        <v>0</v>
      </c>
      <c r="BR169" s="9">
        <f>VLOOKUP($E169,'ALL-GTK-SD-SMP-SMA-SMK-SLB'!$F$14:$CG$713,'ALL-GTK-SD-SMP-SMA-SMK-SLB'!BS$7,FALSE)</f>
        <v>0</v>
      </c>
      <c r="BS169" s="9">
        <f>VLOOKUP($E169,'ALL-GTK-SD-SMP-SMA-SMK-SLB'!$F$14:$CG$713,'ALL-GTK-SD-SMP-SMA-SMK-SLB'!BT$7,FALSE)</f>
        <v>0</v>
      </c>
      <c r="BT169" s="9">
        <f>VLOOKUP($E169,'ALL-GTK-SD-SMP-SMA-SMK-SLB'!$F$14:$CG$713,'ALL-GTK-SD-SMP-SMA-SMK-SLB'!BU$7,FALSE)</f>
        <v>0</v>
      </c>
      <c r="BU169" s="299">
        <f t="shared" si="101"/>
        <v>0</v>
      </c>
      <c r="BV169" s="299">
        <f t="shared" si="102"/>
        <v>0</v>
      </c>
      <c r="BW169" s="44">
        <f t="shared" si="103"/>
        <v>0</v>
      </c>
      <c r="BX169" s="44">
        <f t="shared" si="104"/>
        <v>0</v>
      </c>
      <c r="BY169" s="11">
        <f t="shared" si="105"/>
        <v>0</v>
      </c>
      <c r="BZ169" s="14">
        <f t="shared" si="106"/>
        <v>4</v>
      </c>
      <c r="CA169" s="14">
        <f t="shared" si="107"/>
        <v>4</v>
      </c>
      <c r="CB169" s="13">
        <f t="shared" si="108"/>
        <v>0</v>
      </c>
      <c r="CC169" s="13">
        <f t="shared" si="109"/>
        <v>0</v>
      </c>
      <c r="CD169" s="312">
        <f t="shared" si="110"/>
        <v>4</v>
      </c>
      <c r="CE169" s="312">
        <f t="shared" si="111"/>
        <v>4</v>
      </c>
      <c r="CF169" s="313">
        <f t="shared" si="112"/>
        <v>8</v>
      </c>
      <c r="CG169" s="302" t="str">
        <f t="shared" si="113"/>
        <v>OK</v>
      </c>
    </row>
    <row r="170" spans="1:85" ht="14.25" x14ac:dyDescent="0.25">
      <c r="A170" s="6">
        <v>158</v>
      </c>
      <c r="B170" s="495">
        <v>158</v>
      </c>
      <c r="C170" s="495" t="s">
        <v>6</v>
      </c>
      <c r="D170" s="496" t="s">
        <v>21</v>
      </c>
      <c r="E170" s="626">
        <v>20319739</v>
      </c>
      <c r="F170" s="627" t="s">
        <v>425</v>
      </c>
      <c r="G170" s="624" t="s">
        <v>52</v>
      </c>
      <c r="H170" s="9">
        <f>VLOOKUP($E170,'ALL-GTK-SD-SMP-SMA-SMK-SLB'!$F$14:$CG$713,'ALL-GTK-SD-SMP-SMA-SMK-SLB'!I$7,FALSE)</f>
        <v>0</v>
      </c>
      <c r="I170" s="9">
        <f>VLOOKUP($E170,'ALL-GTK-SD-SMP-SMA-SMK-SLB'!$F$14:$CG$713,'ALL-GTK-SD-SMP-SMA-SMK-SLB'!J$7,FALSE)</f>
        <v>0</v>
      </c>
      <c r="J170" s="9">
        <f>VLOOKUP($E170,'ALL-GTK-SD-SMP-SMA-SMK-SLB'!$F$14:$CG$713,'ALL-GTK-SD-SMP-SMA-SMK-SLB'!K$7,FALSE)</f>
        <v>0</v>
      </c>
      <c r="K170" s="9">
        <f>VLOOKUP($E170,'ALL-GTK-SD-SMP-SMA-SMK-SLB'!$F$14:$CG$713,'ALL-GTK-SD-SMP-SMA-SMK-SLB'!L$7,FALSE)</f>
        <v>0</v>
      </c>
      <c r="L170" s="9">
        <f>VLOOKUP($E170,'ALL-GTK-SD-SMP-SMA-SMK-SLB'!$F$14:$CG$713,'ALL-GTK-SD-SMP-SMA-SMK-SLB'!M$7,FALSE)</f>
        <v>1</v>
      </c>
      <c r="M170" s="9">
        <f>VLOOKUP($E170,'ALL-GTK-SD-SMP-SMA-SMK-SLB'!$F$14:$CG$713,'ALL-GTK-SD-SMP-SMA-SMK-SLB'!N$7,FALSE)</f>
        <v>1</v>
      </c>
      <c r="N170" s="9">
        <f>VLOOKUP($E170,'ALL-GTK-SD-SMP-SMA-SMK-SLB'!$F$14:$CG$713,'ALL-GTK-SD-SMP-SMA-SMK-SLB'!O$7,FALSE)</f>
        <v>2</v>
      </c>
      <c r="O170" s="9">
        <f>VLOOKUP($E170,'ALL-GTK-SD-SMP-SMA-SMK-SLB'!$F$14:$CG$713,'ALL-GTK-SD-SMP-SMA-SMK-SLB'!P$7,FALSE)</f>
        <v>2</v>
      </c>
      <c r="P170" s="299">
        <f t="shared" si="78"/>
        <v>3</v>
      </c>
      <c r="Q170" s="299">
        <f t="shared" si="79"/>
        <v>3</v>
      </c>
      <c r="R170" s="300">
        <f t="shared" si="80"/>
        <v>6</v>
      </c>
      <c r="S170" s="9">
        <f>VLOOKUP($E170,'ALL-GTK-SD-SMP-SMA-SMK-SLB'!$F$14:$CG$713,'ALL-GTK-SD-SMP-SMA-SMK-SLB'!T$7,FALSE)</f>
        <v>0</v>
      </c>
      <c r="T170" s="9">
        <f>VLOOKUP($E170,'ALL-GTK-SD-SMP-SMA-SMK-SLB'!$F$14:$CG$713,'ALL-GTK-SD-SMP-SMA-SMK-SLB'!U$7,FALSE)</f>
        <v>0</v>
      </c>
      <c r="U170" s="9">
        <f>VLOOKUP($E170,'ALL-GTK-SD-SMP-SMA-SMK-SLB'!$F$14:$CG$713,'ALL-GTK-SD-SMP-SMA-SMK-SLB'!V$7,FALSE)</f>
        <v>0</v>
      </c>
      <c r="V170" s="9">
        <f>VLOOKUP($E170,'ALL-GTK-SD-SMP-SMA-SMK-SLB'!$F$14:$CG$713,'ALL-GTK-SD-SMP-SMA-SMK-SLB'!W$7,FALSE)</f>
        <v>3</v>
      </c>
      <c r="W170" s="9">
        <f>VLOOKUP($E170,'ALL-GTK-SD-SMP-SMA-SMK-SLB'!$F$14:$CG$713,'ALL-GTK-SD-SMP-SMA-SMK-SLB'!X$7,FALSE)</f>
        <v>0</v>
      </c>
      <c r="X170" s="9">
        <f>VLOOKUP($E170,'ALL-GTK-SD-SMP-SMA-SMK-SLB'!$F$14:$CG$713,'ALL-GTK-SD-SMP-SMA-SMK-SLB'!Y$7,FALSE)</f>
        <v>0</v>
      </c>
      <c r="Y170" s="299">
        <f t="shared" si="81"/>
        <v>0</v>
      </c>
      <c r="Z170" s="299">
        <f t="shared" si="82"/>
        <v>3</v>
      </c>
      <c r="AA170" s="10">
        <f t="shared" si="83"/>
        <v>3</v>
      </c>
      <c r="AB170" s="44">
        <f t="shared" si="84"/>
        <v>3</v>
      </c>
      <c r="AC170" s="44">
        <f t="shared" si="85"/>
        <v>6</v>
      </c>
      <c r="AD170" s="11">
        <f t="shared" si="86"/>
        <v>9</v>
      </c>
      <c r="AE170" s="9">
        <f>VLOOKUP($E170,'ALL-GTK-SD-SMP-SMA-SMK-SLB'!$F$14:$CG$713,'ALL-GTK-SD-SMP-SMA-SMK-SLB'!AF$7,FALSE)</f>
        <v>0</v>
      </c>
      <c r="AF170" s="9">
        <f>VLOOKUP($E170,'ALL-GTK-SD-SMP-SMA-SMK-SLB'!$F$14:$CG$713,'ALL-GTK-SD-SMP-SMA-SMK-SLB'!AG$7,FALSE)</f>
        <v>4</v>
      </c>
      <c r="AG170" s="10">
        <f t="shared" si="87"/>
        <v>4</v>
      </c>
      <c r="AH170" s="9">
        <f>VLOOKUP($E170,'ALL-GTK-SD-SMP-SMA-SMK-SLB'!$F$14:$CG$713,'ALL-GTK-SD-SMP-SMA-SMK-SLB'!AI$7,FALSE)</f>
        <v>4</v>
      </c>
      <c r="AI170" s="9">
        <f>VLOOKUP($E170,'ALL-GTK-SD-SMP-SMA-SMK-SLB'!$F$14:$CG$713,'ALL-GTK-SD-SMP-SMA-SMK-SLB'!AJ$7,FALSE)</f>
        <v>1</v>
      </c>
      <c r="AJ170" s="10">
        <f t="shared" si="88"/>
        <v>5</v>
      </c>
      <c r="AK170" s="44">
        <f t="shared" si="89"/>
        <v>4</v>
      </c>
      <c r="AL170" s="44">
        <f t="shared" si="90"/>
        <v>5</v>
      </c>
      <c r="AM170" s="11">
        <f t="shared" si="91"/>
        <v>9</v>
      </c>
      <c r="AN170" s="299">
        <f>VLOOKUP($E170,'ALL-GTK-SD-SMP-SMA-SMK-SLB'!$F$14:$CG$713,'ALL-GTK-SD-SMP-SMA-SMK-SLB'!AO$7,FALSE)</f>
        <v>0</v>
      </c>
      <c r="AO170" s="299">
        <f>VLOOKUP($E170,'ALL-GTK-SD-SMP-SMA-SMK-SLB'!$F$14:$CG$713,'ALL-GTK-SD-SMP-SMA-SMK-SLB'!AP$7,FALSE)</f>
        <v>0</v>
      </c>
      <c r="AP170" s="9">
        <f>VLOOKUP($E170,'ALL-GTK-SD-SMP-SMA-SMK-SLB'!$F$14:$CG$713,'ALL-GTK-SD-SMP-SMA-SMK-SLB'!AQ$7,FALSE)</f>
        <v>0</v>
      </c>
      <c r="AQ170" s="9">
        <f>VLOOKUP($E170,'ALL-GTK-SD-SMP-SMA-SMK-SLB'!$F$14:$CG$713,'ALL-GTK-SD-SMP-SMA-SMK-SLB'!AR$7,FALSE)</f>
        <v>0</v>
      </c>
      <c r="AR170" s="9">
        <f>VLOOKUP($E170,'ALL-GTK-SD-SMP-SMA-SMK-SLB'!$F$14:$CG$713,'ALL-GTK-SD-SMP-SMA-SMK-SLB'!AS$7,FALSE)</f>
        <v>0</v>
      </c>
      <c r="AS170" s="9">
        <f>VLOOKUP($E170,'ALL-GTK-SD-SMP-SMA-SMK-SLB'!$F$14:$CG$713,'ALL-GTK-SD-SMP-SMA-SMK-SLB'!AT$7,FALSE)</f>
        <v>0</v>
      </c>
      <c r="AT170" s="9">
        <f>VLOOKUP($E170,'ALL-GTK-SD-SMP-SMA-SMK-SLB'!$F$14:$CG$713,'ALL-GTK-SD-SMP-SMA-SMK-SLB'!AU$7,FALSE)</f>
        <v>0</v>
      </c>
      <c r="AU170" s="9">
        <f>VLOOKUP($E170,'ALL-GTK-SD-SMP-SMA-SMK-SLB'!$F$14:$CG$713,'ALL-GTK-SD-SMP-SMA-SMK-SLB'!AV$7,FALSE)</f>
        <v>0</v>
      </c>
      <c r="AV170" s="9">
        <f>VLOOKUP($E170,'ALL-GTK-SD-SMP-SMA-SMK-SLB'!$F$14:$CG$713,'ALL-GTK-SD-SMP-SMA-SMK-SLB'!AW$7,FALSE)</f>
        <v>0</v>
      </c>
      <c r="AW170" s="9">
        <f>VLOOKUP($E170,'ALL-GTK-SD-SMP-SMA-SMK-SLB'!$F$14:$CG$713,'ALL-GTK-SD-SMP-SMA-SMK-SLB'!AX$7,FALSE)</f>
        <v>0</v>
      </c>
      <c r="AX170" s="9">
        <f>VLOOKUP($E170,'ALL-GTK-SD-SMP-SMA-SMK-SLB'!$F$14:$CG$713,'ALL-GTK-SD-SMP-SMA-SMK-SLB'!AY$7,FALSE)</f>
        <v>4</v>
      </c>
      <c r="AY170" s="9">
        <f>VLOOKUP($E170,'ALL-GTK-SD-SMP-SMA-SMK-SLB'!$F$14:$CG$713,'ALL-GTK-SD-SMP-SMA-SMK-SLB'!AZ$7,FALSE)</f>
        <v>5</v>
      </c>
      <c r="AZ170" s="9">
        <f>VLOOKUP($E170,'ALL-GTK-SD-SMP-SMA-SMK-SLB'!$F$14:$CG$713,'ALL-GTK-SD-SMP-SMA-SMK-SLB'!BA$7,FALSE)</f>
        <v>0</v>
      </c>
      <c r="BA170" s="9">
        <f>VLOOKUP($E170,'ALL-GTK-SD-SMP-SMA-SMK-SLB'!$F$14:$CG$713,'ALL-GTK-SD-SMP-SMA-SMK-SLB'!BB$7,FALSE)</f>
        <v>0</v>
      </c>
      <c r="BB170" s="9">
        <f>VLOOKUP($E170,'ALL-GTK-SD-SMP-SMA-SMK-SLB'!$F$14:$CG$713,'ALL-GTK-SD-SMP-SMA-SMK-SLB'!BC$7,FALSE)</f>
        <v>0</v>
      </c>
      <c r="BC170" s="9">
        <f>VLOOKUP($E170,'ALL-GTK-SD-SMP-SMA-SMK-SLB'!$F$14:$CG$713,'ALL-GTK-SD-SMP-SMA-SMK-SLB'!BD$7,FALSE)</f>
        <v>0</v>
      </c>
      <c r="BD170" s="310">
        <f t="shared" si="92"/>
        <v>0</v>
      </c>
      <c r="BE170" s="310">
        <f t="shared" si="93"/>
        <v>0</v>
      </c>
      <c r="BF170" s="10">
        <f t="shared" si="94"/>
        <v>0</v>
      </c>
      <c r="BG170" s="311">
        <f t="shared" si="95"/>
        <v>4</v>
      </c>
      <c r="BH170" s="311">
        <f t="shared" si="96"/>
        <v>5</v>
      </c>
      <c r="BI170" s="10">
        <f t="shared" si="97"/>
        <v>9</v>
      </c>
      <c r="BJ170" s="44">
        <f t="shared" si="98"/>
        <v>4</v>
      </c>
      <c r="BK170" s="44">
        <f t="shared" si="99"/>
        <v>5</v>
      </c>
      <c r="BL170" s="11">
        <f t="shared" si="100"/>
        <v>9</v>
      </c>
      <c r="BM170" s="9">
        <f>VLOOKUP($E170,'ALL-GTK-SD-SMP-SMA-SMK-SLB'!$F$14:$CG$713,'ALL-GTK-SD-SMP-SMA-SMK-SLB'!BN$7,FALSE)</f>
        <v>0</v>
      </c>
      <c r="BN170" s="9">
        <f>VLOOKUP($E170,'ALL-GTK-SD-SMP-SMA-SMK-SLB'!$F$14:$CG$713,'ALL-GTK-SD-SMP-SMA-SMK-SLB'!BO$7,FALSE)</f>
        <v>0</v>
      </c>
      <c r="BO170" s="9">
        <f>VLOOKUP($E170,'ALL-GTK-SD-SMP-SMA-SMK-SLB'!$F$14:$CG$713,'ALL-GTK-SD-SMP-SMA-SMK-SLB'!BP$7,FALSE)</f>
        <v>0</v>
      </c>
      <c r="BP170" s="9">
        <f>VLOOKUP($E170,'ALL-GTK-SD-SMP-SMA-SMK-SLB'!$F$14:$CG$713,'ALL-GTK-SD-SMP-SMA-SMK-SLB'!BQ$7,FALSE)</f>
        <v>0</v>
      </c>
      <c r="BQ170" s="9">
        <f>VLOOKUP($E170,'ALL-GTK-SD-SMP-SMA-SMK-SLB'!$F$14:$CG$713,'ALL-GTK-SD-SMP-SMA-SMK-SLB'!BR$7,FALSE)</f>
        <v>0</v>
      </c>
      <c r="BR170" s="9">
        <f>VLOOKUP($E170,'ALL-GTK-SD-SMP-SMA-SMK-SLB'!$F$14:$CG$713,'ALL-GTK-SD-SMP-SMA-SMK-SLB'!BS$7,FALSE)</f>
        <v>0</v>
      </c>
      <c r="BS170" s="9">
        <f>VLOOKUP($E170,'ALL-GTK-SD-SMP-SMA-SMK-SLB'!$F$14:$CG$713,'ALL-GTK-SD-SMP-SMA-SMK-SLB'!BT$7,FALSE)</f>
        <v>0</v>
      </c>
      <c r="BT170" s="9">
        <f>VLOOKUP($E170,'ALL-GTK-SD-SMP-SMA-SMK-SLB'!$F$14:$CG$713,'ALL-GTK-SD-SMP-SMA-SMK-SLB'!BU$7,FALSE)</f>
        <v>0</v>
      </c>
      <c r="BU170" s="299">
        <f t="shared" si="101"/>
        <v>0</v>
      </c>
      <c r="BV170" s="299">
        <f t="shared" si="102"/>
        <v>0</v>
      </c>
      <c r="BW170" s="44">
        <f t="shared" si="103"/>
        <v>0</v>
      </c>
      <c r="BX170" s="44">
        <f t="shared" si="104"/>
        <v>0</v>
      </c>
      <c r="BY170" s="11">
        <f t="shared" si="105"/>
        <v>0</v>
      </c>
      <c r="BZ170" s="14">
        <f t="shared" si="106"/>
        <v>3</v>
      </c>
      <c r="CA170" s="14">
        <f t="shared" si="107"/>
        <v>6</v>
      </c>
      <c r="CB170" s="13">
        <f t="shared" si="108"/>
        <v>0</v>
      </c>
      <c r="CC170" s="13">
        <f t="shared" si="109"/>
        <v>0</v>
      </c>
      <c r="CD170" s="312">
        <f t="shared" si="110"/>
        <v>3</v>
      </c>
      <c r="CE170" s="312">
        <f t="shared" si="111"/>
        <v>6</v>
      </c>
      <c r="CF170" s="313">
        <f t="shared" si="112"/>
        <v>9</v>
      </c>
      <c r="CG170" s="302" t="str">
        <f t="shared" si="113"/>
        <v>OK</v>
      </c>
    </row>
    <row r="171" spans="1:85" ht="14.25" x14ac:dyDescent="0.25">
      <c r="A171" s="6">
        <v>159</v>
      </c>
      <c r="B171" s="495">
        <v>159</v>
      </c>
      <c r="C171" s="495" t="s">
        <v>6</v>
      </c>
      <c r="D171" s="496" t="s">
        <v>21</v>
      </c>
      <c r="E171" s="626">
        <v>20319738</v>
      </c>
      <c r="F171" s="627" t="s">
        <v>426</v>
      </c>
      <c r="G171" s="624" t="s">
        <v>52</v>
      </c>
      <c r="H171" s="9">
        <f>VLOOKUP($E171,'ALL-GTK-SD-SMP-SMA-SMK-SLB'!$F$14:$CG$713,'ALL-GTK-SD-SMP-SMA-SMK-SLB'!I$7,FALSE)</f>
        <v>0</v>
      </c>
      <c r="I171" s="9">
        <f>VLOOKUP($E171,'ALL-GTK-SD-SMP-SMA-SMK-SLB'!$F$14:$CG$713,'ALL-GTK-SD-SMP-SMA-SMK-SLB'!J$7,FALSE)</f>
        <v>0</v>
      </c>
      <c r="J171" s="9">
        <f>VLOOKUP($E171,'ALL-GTK-SD-SMP-SMA-SMK-SLB'!$F$14:$CG$713,'ALL-GTK-SD-SMP-SMA-SMK-SLB'!K$7,FALSE)</f>
        <v>0</v>
      </c>
      <c r="K171" s="9">
        <f>VLOOKUP($E171,'ALL-GTK-SD-SMP-SMA-SMK-SLB'!$F$14:$CG$713,'ALL-GTK-SD-SMP-SMA-SMK-SLB'!L$7,FALSE)</f>
        <v>0</v>
      </c>
      <c r="L171" s="9">
        <f>VLOOKUP($E171,'ALL-GTK-SD-SMP-SMA-SMK-SLB'!$F$14:$CG$713,'ALL-GTK-SD-SMP-SMA-SMK-SLB'!M$7,FALSE)</f>
        <v>2</v>
      </c>
      <c r="M171" s="9">
        <f>VLOOKUP($E171,'ALL-GTK-SD-SMP-SMA-SMK-SLB'!$F$14:$CG$713,'ALL-GTK-SD-SMP-SMA-SMK-SLB'!N$7,FALSE)</f>
        <v>1</v>
      </c>
      <c r="N171" s="9">
        <f>VLOOKUP($E171,'ALL-GTK-SD-SMP-SMA-SMK-SLB'!$F$14:$CG$713,'ALL-GTK-SD-SMP-SMA-SMK-SLB'!O$7,FALSE)</f>
        <v>0</v>
      </c>
      <c r="O171" s="9">
        <f>VLOOKUP($E171,'ALL-GTK-SD-SMP-SMA-SMK-SLB'!$F$14:$CG$713,'ALL-GTK-SD-SMP-SMA-SMK-SLB'!P$7,FALSE)</f>
        <v>2</v>
      </c>
      <c r="P171" s="299">
        <f t="shared" si="78"/>
        <v>2</v>
      </c>
      <c r="Q171" s="299">
        <f t="shared" si="79"/>
        <v>3</v>
      </c>
      <c r="R171" s="300">
        <f t="shared" si="80"/>
        <v>5</v>
      </c>
      <c r="S171" s="9">
        <f>VLOOKUP($E171,'ALL-GTK-SD-SMP-SMA-SMK-SLB'!$F$14:$CG$713,'ALL-GTK-SD-SMP-SMA-SMK-SLB'!T$7,FALSE)</f>
        <v>0</v>
      </c>
      <c r="T171" s="9">
        <f>VLOOKUP($E171,'ALL-GTK-SD-SMP-SMA-SMK-SLB'!$F$14:$CG$713,'ALL-GTK-SD-SMP-SMA-SMK-SLB'!U$7,FALSE)</f>
        <v>0</v>
      </c>
      <c r="U171" s="9">
        <f>VLOOKUP($E171,'ALL-GTK-SD-SMP-SMA-SMK-SLB'!$F$14:$CG$713,'ALL-GTK-SD-SMP-SMA-SMK-SLB'!V$7,FALSE)</f>
        <v>1</v>
      </c>
      <c r="V171" s="9">
        <f>VLOOKUP($E171,'ALL-GTK-SD-SMP-SMA-SMK-SLB'!$F$14:$CG$713,'ALL-GTK-SD-SMP-SMA-SMK-SLB'!W$7,FALSE)</f>
        <v>1</v>
      </c>
      <c r="W171" s="9">
        <f>VLOOKUP($E171,'ALL-GTK-SD-SMP-SMA-SMK-SLB'!$F$14:$CG$713,'ALL-GTK-SD-SMP-SMA-SMK-SLB'!X$7,FALSE)</f>
        <v>0</v>
      </c>
      <c r="X171" s="9">
        <f>VLOOKUP($E171,'ALL-GTK-SD-SMP-SMA-SMK-SLB'!$F$14:$CG$713,'ALL-GTK-SD-SMP-SMA-SMK-SLB'!Y$7,FALSE)</f>
        <v>0</v>
      </c>
      <c r="Y171" s="299">
        <f t="shared" si="81"/>
        <v>1</v>
      </c>
      <c r="Z171" s="299">
        <f t="shared" si="82"/>
        <v>1</v>
      </c>
      <c r="AA171" s="10">
        <f t="shared" si="83"/>
        <v>2</v>
      </c>
      <c r="AB171" s="44">
        <f t="shared" si="84"/>
        <v>3</v>
      </c>
      <c r="AC171" s="44">
        <f t="shared" si="85"/>
        <v>4</v>
      </c>
      <c r="AD171" s="11">
        <f t="shared" si="86"/>
        <v>7</v>
      </c>
      <c r="AE171" s="9">
        <f>VLOOKUP($E171,'ALL-GTK-SD-SMP-SMA-SMK-SLB'!$F$14:$CG$713,'ALL-GTK-SD-SMP-SMA-SMK-SLB'!AF$7,FALSE)</f>
        <v>2</v>
      </c>
      <c r="AF171" s="9">
        <f>VLOOKUP($E171,'ALL-GTK-SD-SMP-SMA-SMK-SLB'!$F$14:$CG$713,'ALL-GTK-SD-SMP-SMA-SMK-SLB'!AG$7,FALSE)</f>
        <v>2</v>
      </c>
      <c r="AG171" s="10">
        <f t="shared" si="87"/>
        <v>4</v>
      </c>
      <c r="AH171" s="9">
        <f>VLOOKUP($E171,'ALL-GTK-SD-SMP-SMA-SMK-SLB'!$F$14:$CG$713,'ALL-GTK-SD-SMP-SMA-SMK-SLB'!AI$7,FALSE)</f>
        <v>1</v>
      </c>
      <c r="AI171" s="9">
        <f>VLOOKUP($E171,'ALL-GTK-SD-SMP-SMA-SMK-SLB'!$F$14:$CG$713,'ALL-GTK-SD-SMP-SMA-SMK-SLB'!AJ$7,FALSE)</f>
        <v>2</v>
      </c>
      <c r="AJ171" s="10">
        <f t="shared" si="88"/>
        <v>3</v>
      </c>
      <c r="AK171" s="44">
        <f t="shared" si="89"/>
        <v>3</v>
      </c>
      <c r="AL171" s="44">
        <f t="shared" si="90"/>
        <v>4</v>
      </c>
      <c r="AM171" s="11">
        <f t="shared" si="91"/>
        <v>7</v>
      </c>
      <c r="AN171" s="299">
        <f>VLOOKUP($E171,'ALL-GTK-SD-SMP-SMA-SMK-SLB'!$F$14:$CG$713,'ALL-GTK-SD-SMP-SMA-SMK-SLB'!AO$7,FALSE)</f>
        <v>0</v>
      </c>
      <c r="AO171" s="299">
        <f>VLOOKUP($E171,'ALL-GTK-SD-SMP-SMA-SMK-SLB'!$F$14:$CG$713,'ALL-GTK-SD-SMP-SMA-SMK-SLB'!AP$7,FALSE)</f>
        <v>0</v>
      </c>
      <c r="AP171" s="9">
        <f>VLOOKUP($E171,'ALL-GTK-SD-SMP-SMA-SMK-SLB'!$F$14:$CG$713,'ALL-GTK-SD-SMP-SMA-SMK-SLB'!AQ$7,FALSE)</f>
        <v>0</v>
      </c>
      <c r="AQ171" s="9">
        <f>VLOOKUP($E171,'ALL-GTK-SD-SMP-SMA-SMK-SLB'!$F$14:$CG$713,'ALL-GTK-SD-SMP-SMA-SMK-SLB'!AR$7,FALSE)</f>
        <v>0</v>
      </c>
      <c r="AR171" s="9">
        <f>VLOOKUP($E171,'ALL-GTK-SD-SMP-SMA-SMK-SLB'!$F$14:$CG$713,'ALL-GTK-SD-SMP-SMA-SMK-SLB'!AS$7,FALSE)</f>
        <v>1</v>
      </c>
      <c r="AS171" s="9">
        <f>VLOOKUP($E171,'ALL-GTK-SD-SMP-SMA-SMK-SLB'!$F$14:$CG$713,'ALL-GTK-SD-SMP-SMA-SMK-SLB'!AT$7,FALSE)</f>
        <v>0</v>
      </c>
      <c r="AT171" s="9">
        <f>VLOOKUP($E171,'ALL-GTK-SD-SMP-SMA-SMK-SLB'!$F$14:$CG$713,'ALL-GTK-SD-SMP-SMA-SMK-SLB'!AU$7,FALSE)</f>
        <v>0</v>
      </c>
      <c r="AU171" s="9">
        <f>VLOOKUP($E171,'ALL-GTK-SD-SMP-SMA-SMK-SLB'!$F$14:$CG$713,'ALL-GTK-SD-SMP-SMA-SMK-SLB'!AV$7,FALSE)</f>
        <v>0</v>
      </c>
      <c r="AV171" s="9">
        <f>VLOOKUP($E171,'ALL-GTK-SD-SMP-SMA-SMK-SLB'!$F$14:$CG$713,'ALL-GTK-SD-SMP-SMA-SMK-SLB'!AW$7,FALSE)</f>
        <v>0</v>
      </c>
      <c r="AW171" s="9">
        <f>VLOOKUP($E171,'ALL-GTK-SD-SMP-SMA-SMK-SLB'!$F$14:$CG$713,'ALL-GTK-SD-SMP-SMA-SMK-SLB'!AX$7,FALSE)</f>
        <v>0</v>
      </c>
      <c r="AX171" s="9">
        <f>VLOOKUP($E171,'ALL-GTK-SD-SMP-SMA-SMK-SLB'!$F$14:$CG$713,'ALL-GTK-SD-SMP-SMA-SMK-SLB'!AY$7,FALSE)</f>
        <v>2</v>
      </c>
      <c r="AY171" s="9">
        <f>VLOOKUP($E171,'ALL-GTK-SD-SMP-SMA-SMK-SLB'!$F$14:$CG$713,'ALL-GTK-SD-SMP-SMA-SMK-SLB'!AZ$7,FALSE)</f>
        <v>4</v>
      </c>
      <c r="AZ171" s="9">
        <f>VLOOKUP($E171,'ALL-GTK-SD-SMP-SMA-SMK-SLB'!$F$14:$CG$713,'ALL-GTK-SD-SMP-SMA-SMK-SLB'!BA$7,FALSE)</f>
        <v>0</v>
      </c>
      <c r="BA171" s="9">
        <f>VLOOKUP($E171,'ALL-GTK-SD-SMP-SMA-SMK-SLB'!$F$14:$CG$713,'ALL-GTK-SD-SMP-SMA-SMK-SLB'!BB$7,FALSE)</f>
        <v>0</v>
      </c>
      <c r="BB171" s="9">
        <f>VLOOKUP($E171,'ALL-GTK-SD-SMP-SMA-SMK-SLB'!$F$14:$CG$713,'ALL-GTK-SD-SMP-SMA-SMK-SLB'!BC$7,FALSE)</f>
        <v>0</v>
      </c>
      <c r="BC171" s="9">
        <f>VLOOKUP($E171,'ALL-GTK-SD-SMP-SMA-SMK-SLB'!$F$14:$CG$713,'ALL-GTK-SD-SMP-SMA-SMK-SLB'!BD$7,FALSE)</f>
        <v>0</v>
      </c>
      <c r="BD171" s="310">
        <f t="shared" si="92"/>
        <v>1</v>
      </c>
      <c r="BE171" s="310">
        <f t="shared" si="93"/>
        <v>0</v>
      </c>
      <c r="BF171" s="10">
        <f t="shared" si="94"/>
        <v>1</v>
      </c>
      <c r="BG171" s="311">
        <f t="shared" si="95"/>
        <v>2</v>
      </c>
      <c r="BH171" s="311">
        <f t="shared" si="96"/>
        <v>4</v>
      </c>
      <c r="BI171" s="10">
        <f t="shared" si="97"/>
        <v>6</v>
      </c>
      <c r="BJ171" s="44">
        <f t="shared" si="98"/>
        <v>3</v>
      </c>
      <c r="BK171" s="44">
        <f t="shared" si="99"/>
        <v>4</v>
      </c>
      <c r="BL171" s="11">
        <f t="shared" si="100"/>
        <v>7</v>
      </c>
      <c r="BM171" s="9">
        <f>VLOOKUP($E171,'ALL-GTK-SD-SMP-SMA-SMK-SLB'!$F$14:$CG$713,'ALL-GTK-SD-SMP-SMA-SMK-SLB'!BN$7,FALSE)</f>
        <v>0</v>
      </c>
      <c r="BN171" s="9">
        <f>VLOOKUP($E171,'ALL-GTK-SD-SMP-SMA-SMK-SLB'!$F$14:$CG$713,'ALL-GTK-SD-SMP-SMA-SMK-SLB'!BO$7,FALSE)</f>
        <v>0</v>
      </c>
      <c r="BO171" s="9">
        <f>VLOOKUP($E171,'ALL-GTK-SD-SMP-SMA-SMK-SLB'!$F$14:$CG$713,'ALL-GTK-SD-SMP-SMA-SMK-SLB'!BP$7,FALSE)</f>
        <v>0</v>
      </c>
      <c r="BP171" s="9">
        <f>VLOOKUP($E171,'ALL-GTK-SD-SMP-SMA-SMK-SLB'!$F$14:$CG$713,'ALL-GTK-SD-SMP-SMA-SMK-SLB'!BQ$7,FALSE)</f>
        <v>0</v>
      </c>
      <c r="BQ171" s="9">
        <f>VLOOKUP($E171,'ALL-GTK-SD-SMP-SMA-SMK-SLB'!$F$14:$CG$713,'ALL-GTK-SD-SMP-SMA-SMK-SLB'!BR$7,FALSE)</f>
        <v>0</v>
      </c>
      <c r="BR171" s="9">
        <f>VLOOKUP($E171,'ALL-GTK-SD-SMP-SMA-SMK-SLB'!$F$14:$CG$713,'ALL-GTK-SD-SMP-SMA-SMK-SLB'!BS$7,FALSE)</f>
        <v>0</v>
      </c>
      <c r="BS171" s="9">
        <f>VLOOKUP($E171,'ALL-GTK-SD-SMP-SMA-SMK-SLB'!$F$14:$CG$713,'ALL-GTK-SD-SMP-SMA-SMK-SLB'!BT$7,FALSE)</f>
        <v>0</v>
      </c>
      <c r="BT171" s="9">
        <f>VLOOKUP($E171,'ALL-GTK-SD-SMP-SMA-SMK-SLB'!$F$14:$CG$713,'ALL-GTK-SD-SMP-SMA-SMK-SLB'!BU$7,FALSE)</f>
        <v>0</v>
      </c>
      <c r="BU171" s="299">
        <f t="shared" si="101"/>
        <v>0</v>
      </c>
      <c r="BV171" s="299">
        <f t="shared" si="102"/>
        <v>0</v>
      </c>
      <c r="BW171" s="44">
        <f t="shared" si="103"/>
        <v>0</v>
      </c>
      <c r="BX171" s="44">
        <f t="shared" si="104"/>
        <v>0</v>
      </c>
      <c r="BY171" s="11">
        <f t="shared" si="105"/>
        <v>0</v>
      </c>
      <c r="BZ171" s="14">
        <f t="shared" si="106"/>
        <v>3</v>
      </c>
      <c r="CA171" s="14">
        <f t="shared" si="107"/>
        <v>4</v>
      </c>
      <c r="CB171" s="13">
        <f t="shared" si="108"/>
        <v>0</v>
      </c>
      <c r="CC171" s="13">
        <f t="shared" si="109"/>
        <v>0</v>
      </c>
      <c r="CD171" s="312">
        <f t="shared" si="110"/>
        <v>3</v>
      </c>
      <c r="CE171" s="312">
        <f t="shared" si="111"/>
        <v>4</v>
      </c>
      <c r="CF171" s="313">
        <f t="shared" si="112"/>
        <v>7</v>
      </c>
      <c r="CG171" s="302" t="str">
        <f t="shared" si="113"/>
        <v>OK</v>
      </c>
    </row>
    <row r="172" spans="1:85" ht="14.25" x14ac:dyDescent="0.25">
      <c r="A172" s="6">
        <v>160</v>
      </c>
      <c r="B172" s="495">
        <v>160</v>
      </c>
      <c r="C172" s="495" t="s">
        <v>6</v>
      </c>
      <c r="D172" s="496" t="s">
        <v>21</v>
      </c>
      <c r="E172" s="626">
        <v>20319747</v>
      </c>
      <c r="F172" s="627" t="s">
        <v>427</v>
      </c>
      <c r="G172" s="624" t="s">
        <v>52</v>
      </c>
      <c r="H172" s="9">
        <f>VLOOKUP($E172,'ALL-GTK-SD-SMP-SMA-SMK-SLB'!$F$14:$CG$713,'ALL-GTK-SD-SMP-SMA-SMK-SLB'!I$7,FALSE)</f>
        <v>0</v>
      </c>
      <c r="I172" s="9">
        <f>VLOOKUP($E172,'ALL-GTK-SD-SMP-SMA-SMK-SLB'!$F$14:$CG$713,'ALL-GTK-SD-SMP-SMA-SMK-SLB'!J$7,FALSE)</f>
        <v>0</v>
      </c>
      <c r="J172" s="9">
        <f>VLOOKUP($E172,'ALL-GTK-SD-SMP-SMA-SMK-SLB'!$F$14:$CG$713,'ALL-GTK-SD-SMP-SMA-SMK-SLB'!K$7,FALSE)</f>
        <v>0</v>
      </c>
      <c r="K172" s="9">
        <f>VLOOKUP($E172,'ALL-GTK-SD-SMP-SMA-SMK-SLB'!$F$14:$CG$713,'ALL-GTK-SD-SMP-SMA-SMK-SLB'!L$7,FALSE)</f>
        <v>0</v>
      </c>
      <c r="L172" s="9">
        <f>VLOOKUP($E172,'ALL-GTK-SD-SMP-SMA-SMK-SLB'!$F$14:$CG$713,'ALL-GTK-SD-SMP-SMA-SMK-SLB'!M$7,FALSE)</f>
        <v>2</v>
      </c>
      <c r="M172" s="9">
        <f>VLOOKUP($E172,'ALL-GTK-SD-SMP-SMA-SMK-SLB'!$F$14:$CG$713,'ALL-GTK-SD-SMP-SMA-SMK-SLB'!N$7,FALSE)</f>
        <v>3</v>
      </c>
      <c r="N172" s="9">
        <f>VLOOKUP($E172,'ALL-GTK-SD-SMP-SMA-SMK-SLB'!$F$14:$CG$713,'ALL-GTK-SD-SMP-SMA-SMK-SLB'!O$7,FALSE)</f>
        <v>2</v>
      </c>
      <c r="O172" s="9">
        <f>VLOOKUP($E172,'ALL-GTK-SD-SMP-SMA-SMK-SLB'!$F$14:$CG$713,'ALL-GTK-SD-SMP-SMA-SMK-SLB'!P$7,FALSE)</f>
        <v>2</v>
      </c>
      <c r="P172" s="299">
        <f t="shared" si="78"/>
        <v>4</v>
      </c>
      <c r="Q172" s="299">
        <f t="shared" si="79"/>
        <v>5</v>
      </c>
      <c r="R172" s="300">
        <f t="shared" si="80"/>
        <v>9</v>
      </c>
      <c r="S172" s="9">
        <f>VLOOKUP($E172,'ALL-GTK-SD-SMP-SMA-SMK-SLB'!$F$14:$CG$713,'ALL-GTK-SD-SMP-SMA-SMK-SLB'!T$7,FALSE)</f>
        <v>0</v>
      </c>
      <c r="T172" s="9">
        <f>VLOOKUP($E172,'ALL-GTK-SD-SMP-SMA-SMK-SLB'!$F$14:$CG$713,'ALL-GTK-SD-SMP-SMA-SMK-SLB'!U$7,FALSE)</f>
        <v>0</v>
      </c>
      <c r="U172" s="9">
        <f>VLOOKUP($E172,'ALL-GTK-SD-SMP-SMA-SMK-SLB'!$F$14:$CG$713,'ALL-GTK-SD-SMP-SMA-SMK-SLB'!V$7,FALSE)</f>
        <v>1</v>
      </c>
      <c r="V172" s="9">
        <f>VLOOKUP($E172,'ALL-GTK-SD-SMP-SMA-SMK-SLB'!$F$14:$CG$713,'ALL-GTK-SD-SMP-SMA-SMK-SLB'!W$7,FALSE)</f>
        <v>0</v>
      </c>
      <c r="W172" s="9">
        <f>VLOOKUP($E172,'ALL-GTK-SD-SMP-SMA-SMK-SLB'!$F$14:$CG$713,'ALL-GTK-SD-SMP-SMA-SMK-SLB'!X$7,FALSE)</f>
        <v>0</v>
      </c>
      <c r="X172" s="9">
        <f>VLOOKUP($E172,'ALL-GTK-SD-SMP-SMA-SMK-SLB'!$F$14:$CG$713,'ALL-GTK-SD-SMP-SMA-SMK-SLB'!Y$7,FALSE)</f>
        <v>2</v>
      </c>
      <c r="Y172" s="299">
        <f t="shared" si="81"/>
        <v>1</v>
      </c>
      <c r="Z172" s="299">
        <f t="shared" si="82"/>
        <v>2</v>
      </c>
      <c r="AA172" s="10">
        <f t="shared" si="83"/>
        <v>3</v>
      </c>
      <c r="AB172" s="44">
        <f t="shared" si="84"/>
        <v>5</v>
      </c>
      <c r="AC172" s="44">
        <f t="shared" si="85"/>
        <v>7</v>
      </c>
      <c r="AD172" s="11">
        <f t="shared" si="86"/>
        <v>12</v>
      </c>
      <c r="AE172" s="9">
        <f>VLOOKUP($E172,'ALL-GTK-SD-SMP-SMA-SMK-SLB'!$F$14:$CG$713,'ALL-GTK-SD-SMP-SMA-SMK-SLB'!AF$7,FALSE)</f>
        <v>1</v>
      </c>
      <c r="AF172" s="9">
        <f>VLOOKUP($E172,'ALL-GTK-SD-SMP-SMA-SMK-SLB'!$F$14:$CG$713,'ALL-GTK-SD-SMP-SMA-SMK-SLB'!AG$7,FALSE)</f>
        <v>4</v>
      </c>
      <c r="AG172" s="10">
        <f t="shared" si="87"/>
        <v>5</v>
      </c>
      <c r="AH172" s="9">
        <f>VLOOKUP($E172,'ALL-GTK-SD-SMP-SMA-SMK-SLB'!$F$14:$CG$713,'ALL-GTK-SD-SMP-SMA-SMK-SLB'!AI$7,FALSE)</f>
        <v>4</v>
      </c>
      <c r="AI172" s="9">
        <f>VLOOKUP($E172,'ALL-GTK-SD-SMP-SMA-SMK-SLB'!$F$14:$CG$713,'ALL-GTK-SD-SMP-SMA-SMK-SLB'!AJ$7,FALSE)</f>
        <v>3</v>
      </c>
      <c r="AJ172" s="10">
        <f t="shared" si="88"/>
        <v>7</v>
      </c>
      <c r="AK172" s="44">
        <f t="shared" si="89"/>
        <v>5</v>
      </c>
      <c r="AL172" s="44">
        <f t="shared" si="90"/>
        <v>7</v>
      </c>
      <c r="AM172" s="11">
        <f t="shared" si="91"/>
        <v>12</v>
      </c>
      <c r="AN172" s="299">
        <f>VLOOKUP($E172,'ALL-GTK-SD-SMP-SMA-SMK-SLB'!$F$14:$CG$713,'ALL-GTK-SD-SMP-SMA-SMK-SLB'!AO$7,FALSE)</f>
        <v>0</v>
      </c>
      <c r="AO172" s="299">
        <f>VLOOKUP($E172,'ALL-GTK-SD-SMP-SMA-SMK-SLB'!$F$14:$CG$713,'ALL-GTK-SD-SMP-SMA-SMK-SLB'!AP$7,FALSE)</f>
        <v>0</v>
      </c>
      <c r="AP172" s="9">
        <f>VLOOKUP($E172,'ALL-GTK-SD-SMP-SMA-SMK-SLB'!$F$14:$CG$713,'ALL-GTK-SD-SMP-SMA-SMK-SLB'!AQ$7,FALSE)</f>
        <v>0</v>
      </c>
      <c r="AQ172" s="9">
        <f>VLOOKUP($E172,'ALL-GTK-SD-SMP-SMA-SMK-SLB'!$F$14:$CG$713,'ALL-GTK-SD-SMP-SMA-SMK-SLB'!AR$7,FALSE)</f>
        <v>0</v>
      </c>
      <c r="AR172" s="9">
        <f>VLOOKUP($E172,'ALL-GTK-SD-SMP-SMA-SMK-SLB'!$F$14:$CG$713,'ALL-GTK-SD-SMP-SMA-SMK-SLB'!AS$7,FALSE)</f>
        <v>1</v>
      </c>
      <c r="AS172" s="9">
        <f>VLOOKUP($E172,'ALL-GTK-SD-SMP-SMA-SMK-SLB'!$F$14:$CG$713,'ALL-GTK-SD-SMP-SMA-SMK-SLB'!AT$7,FALSE)</f>
        <v>0</v>
      </c>
      <c r="AT172" s="9">
        <f>VLOOKUP($E172,'ALL-GTK-SD-SMP-SMA-SMK-SLB'!$F$14:$CG$713,'ALL-GTK-SD-SMP-SMA-SMK-SLB'!AU$7,FALSE)</f>
        <v>0</v>
      </c>
      <c r="AU172" s="9">
        <f>VLOOKUP($E172,'ALL-GTK-SD-SMP-SMA-SMK-SLB'!$F$14:$CG$713,'ALL-GTK-SD-SMP-SMA-SMK-SLB'!AV$7,FALSE)</f>
        <v>0</v>
      </c>
      <c r="AV172" s="9">
        <f>VLOOKUP($E172,'ALL-GTK-SD-SMP-SMA-SMK-SLB'!$F$14:$CG$713,'ALL-GTK-SD-SMP-SMA-SMK-SLB'!AW$7,FALSE)</f>
        <v>0</v>
      </c>
      <c r="AW172" s="9">
        <f>VLOOKUP($E172,'ALL-GTK-SD-SMP-SMA-SMK-SLB'!$F$14:$CG$713,'ALL-GTK-SD-SMP-SMA-SMK-SLB'!AX$7,FALSE)</f>
        <v>0</v>
      </c>
      <c r="AX172" s="9">
        <f>VLOOKUP($E172,'ALL-GTK-SD-SMP-SMA-SMK-SLB'!$F$14:$CG$713,'ALL-GTK-SD-SMP-SMA-SMK-SLB'!AY$7,FALSE)</f>
        <v>4</v>
      </c>
      <c r="AY172" s="9">
        <f>VLOOKUP($E172,'ALL-GTK-SD-SMP-SMA-SMK-SLB'!$F$14:$CG$713,'ALL-GTK-SD-SMP-SMA-SMK-SLB'!AZ$7,FALSE)</f>
        <v>6</v>
      </c>
      <c r="AZ172" s="9">
        <f>VLOOKUP($E172,'ALL-GTK-SD-SMP-SMA-SMK-SLB'!$F$14:$CG$713,'ALL-GTK-SD-SMP-SMA-SMK-SLB'!BA$7,FALSE)</f>
        <v>0</v>
      </c>
      <c r="BA172" s="9">
        <f>VLOOKUP($E172,'ALL-GTK-SD-SMP-SMA-SMK-SLB'!$F$14:$CG$713,'ALL-GTK-SD-SMP-SMA-SMK-SLB'!BB$7,FALSE)</f>
        <v>1</v>
      </c>
      <c r="BB172" s="9">
        <f>VLOOKUP($E172,'ALL-GTK-SD-SMP-SMA-SMK-SLB'!$F$14:$CG$713,'ALL-GTK-SD-SMP-SMA-SMK-SLB'!BC$7,FALSE)</f>
        <v>0</v>
      </c>
      <c r="BC172" s="9">
        <f>VLOOKUP($E172,'ALL-GTK-SD-SMP-SMA-SMK-SLB'!$F$14:$CG$713,'ALL-GTK-SD-SMP-SMA-SMK-SLB'!BD$7,FALSE)</f>
        <v>0</v>
      </c>
      <c r="BD172" s="310">
        <f t="shared" si="92"/>
        <v>1</v>
      </c>
      <c r="BE172" s="310">
        <f t="shared" si="93"/>
        <v>0</v>
      </c>
      <c r="BF172" s="10">
        <f t="shared" si="94"/>
        <v>1</v>
      </c>
      <c r="BG172" s="311">
        <f t="shared" si="95"/>
        <v>4</v>
      </c>
      <c r="BH172" s="311">
        <f t="shared" si="96"/>
        <v>7</v>
      </c>
      <c r="BI172" s="10">
        <f t="shared" si="97"/>
        <v>11</v>
      </c>
      <c r="BJ172" s="44">
        <f t="shared" si="98"/>
        <v>5</v>
      </c>
      <c r="BK172" s="44">
        <f t="shared" si="99"/>
        <v>7</v>
      </c>
      <c r="BL172" s="11">
        <f t="shared" si="100"/>
        <v>12</v>
      </c>
      <c r="BM172" s="9">
        <f>VLOOKUP($E172,'ALL-GTK-SD-SMP-SMA-SMK-SLB'!$F$14:$CG$713,'ALL-GTK-SD-SMP-SMA-SMK-SLB'!BN$7,FALSE)</f>
        <v>0</v>
      </c>
      <c r="BN172" s="9">
        <f>VLOOKUP($E172,'ALL-GTK-SD-SMP-SMA-SMK-SLB'!$F$14:$CG$713,'ALL-GTK-SD-SMP-SMA-SMK-SLB'!BO$7,FALSE)</f>
        <v>0</v>
      </c>
      <c r="BO172" s="9">
        <f>VLOOKUP($E172,'ALL-GTK-SD-SMP-SMA-SMK-SLB'!$F$14:$CG$713,'ALL-GTK-SD-SMP-SMA-SMK-SLB'!BP$7,FALSE)</f>
        <v>0</v>
      </c>
      <c r="BP172" s="9">
        <f>VLOOKUP($E172,'ALL-GTK-SD-SMP-SMA-SMK-SLB'!$F$14:$CG$713,'ALL-GTK-SD-SMP-SMA-SMK-SLB'!BQ$7,FALSE)</f>
        <v>0</v>
      </c>
      <c r="BQ172" s="9">
        <f>VLOOKUP($E172,'ALL-GTK-SD-SMP-SMA-SMK-SLB'!$F$14:$CG$713,'ALL-GTK-SD-SMP-SMA-SMK-SLB'!BR$7,FALSE)</f>
        <v>0</v>
      </c>
      <c r="BR172" s="9">
        <f>VLOOKUP($E172,'ALL-GTK-SD-SMP-SMA-SMK-SLB'!$F$14:$CG$713,'ALL-GTK-SD-SMP-SMA-SMK-SLB'!BS$7,FALSE)</f>
        <v>0</v>
      </c>
      <c r="BS172" s="9">
        <f>VLOOKUP($E172,'ALL-GTK-SD-SMP-SMA-SMK-SLB'!$F$14:$CG$713,'ALL-GTK-SD-SMP-SMA-SMK-SLB'!BT$7,FALSE)</f>
        <v>0</v>
      </c>
      <c r="BT172" s="9">
        <f>VLOOKUP($E172,'ALL-GTK-SD-SMP-SMA-SMK-SLB'!$F$14:$CG$713,'ALL-GTK-SD-SMP-SMA-SMK-SLB'!BU$7,FALSE)</f>
        <v>0</v>
      </c>
      <c r="BU172" s="299">
        <f t="shared" si="101"/>
        <v>0</v>
      </c>
      <c r="BV172" s="299">
        <f t="shared" si="102"/>
        <v>0</v>
      </c>
      <c r="BW172" s="44">
        <f t="shared" si="103"/>
        <v>0</v>
      </c>
      <c r="BX172" s="44">
        <f t="shared" si="104"/>
        <v>0</v>
      </c>
      <c r="BY172" s="11">
        <f t="shared" si="105"/>
        <v>0</v>
      </c>
      <c r="BZ172" s="14">
        <f t="shared" si="106"/>
        <v>5</v>
      </c>
      <c r="CA172" s="14">
        <f t="shared" si="107"/>
        <v>7</v>
      </c>
      <c r="CB172" s="13">
        <f t="shared" si="108"/>
        <v>0</v>
      </c>
      <c r="CC172" s="13">
        <f t="shared" si="109"/>
        <v>0</v>
      </c>
      <c r="CD172" s="312">
        <f t="shared" si="110"/>
        <v>5</v>
      </c>
      <c r="CE172" s="312">
        <f t="shared" si="111"/>
        <v>7</v>
      </c>
      <c r="CF172" s="313">
        <f t="shared" si="112"/>
        <v>12</v>
      </c>
      <c r="CG172" s="302" t="str">
        <f t="shared" si="113"/>
        <v>OK</v>
      </c>
    </row>
    <row r="173" spans="1:85" ht="14.25" x14ac:dyDescent="0.25">
      <c r="A173" s="6">
        <v>161</v>
      </c>
      <c r="B173" s="495">
        <v>161</v>
      </c>
      <c r="C173" s="495" t="s">
        <v>6</v>
      </c>
      <c r="D173" s="496" t="s">
        <v>21</v>
      </c>
      <c r="E173" s="626">
        <v>20319746</v>
      </c>
      <c r="F173" s="627" t="s">
        <v>428</v>
      </c>
      <c r="G173" s="624" t="s">
        <v>52</v>
      </c>
      <c r="H173" s="9">
        <f>VLOOKUP($E173,'ALL-GTK-SD-SMP-SMA-SMK-SLB'!$F$14:$CG$713,'ALL-GTK-SD-SMP-SMA-SMK-SLB'!I$7,FALSE)</f>
        <v>0</v>
      </c>
      <c r="I173" s="9">
        <f>VLOOKUP($E173,'ALL-GTK-SD-SMP-SMA-SMK-SLB'!$F$14:$CG$713,'ALL-GTK-SD-SMP-SMA-SMK-SLB'!J$7,FALSE)</f>
        <v>0</v>
      </c>
      <c r="J173" s="9">
        <f>VLOOKUP($E173,'ALL-GTK-SD-SMP-SMA-SMK-SLB'!$F$14:$CG$713,'ALL-GTK-SD-SMP-SMA-SMK-SLB'!K$7,FALSE)</f>
        <v>0</v>
      </c>
      <c r="K173" s="9">
        <f>VLOOKUP($E173,'ALL-GTK-SD-SMP-SMA-SMK-SLB'!$F$14:$CG$713,'ALL-GTK-SD-SMP-SMA-SMK-SLB'!L$7,FALSE)</f>
        <v>0</v>
      </c>
      <c r="L173" s="9">
        <f>VLOOKUP($E173,'ALL-GTK-SD-SMP-SMA-SMK-SLB'!$F$14:$CG$713,'ALL-GTK-SD-SMP-SMA-SMK-SLB'!M$7,FALSE)</f>
        <v>1</v>
      </c>
      <c r="M173" s="9">
        <f>VLOOKUP($E173,'ALL-GTK-SD-SMP-SMA-SMK-SLB'!$F$14:$CG$713,'ALL-GTK-SD-SMP-SMA-SMK-SLB'!N$7,FALSE)</f>
        <v>0</v>
      </c>
      <c r="N173" s="9">
        <f>VLOOKUP($E173,'ALL-GTK-SD-SMP-SMA-SMK-SLB'!$F$14:$CG$713,'ALL-GTK-SD-SMP-SMA-SMK-SLB'!O$7,FALSE)</f>
        <v>0</v>
      </c>
      <c r="O173" s="9">
        <f>VLOOKUP($E173,'ALL-GTK-SD-SMP-SMA-SMK-SLB'!$F$14:$CG$713,'ALL-GTK-SD-SMP-SMA-SMK-SLB'!P$7,FALSE)</f>
        <v>5</v>
      </c>
      <c r="P173" s="299">
        <f t="shared" si="78"/>
        <v>1</v>
      </c>
      <c r="Q173" s="299">
        <f t="shared" si="79"/>
        <v>5</v>
      </c>
      <c r="R173" s="300">
        <f t="shared" si="80"/>
        <v>6</v>
      </c>
      <c r="S173" s="9">
        <f>VLOOKUP($E173,'ALL-GTK-SD-SMP-SMA-SMK-SLB'!$F$14:$CG$713,'ALL-GTK-SD-SMP-SMA-SMK-SLB'!T$7,FALSE)</f>
        <v>0</v>
      </c>
      <c r="T173" s="9">
        <f>VLOOKUP($E173,'ALL-GTK-SD-SMP-SMA-SMK-SLB'!$F$14:$CG$713,'ALL-GTK-SD-SMP-SMA-SMK-SLB'!U$7,FALSE)</f>
        <v>0</v>
      </c>
      <c r="U173" s="9">
        <f>VLOOKUP($E173,'ALL-GTK-SD-SMP-SMA-SMK-SLB'!$F$14:$CG$713,'ALL-GTK-SD-SMP-SMA-SMK-SLB'!V$7,FALSE)</f>
        <v>0</v>
      </c>
      <c r="V173" s="9">
        <f>VLOOKUP($E173,'ALL-GTK-SD-SMP-SMA-SMK-SLB'!$F$14:$CG$713,'ALL-GTK-SD-SMP-SMA-SMK-SLB'!W$7,FALSE)</f>
        <v>1</v>
      </c>
      <c r="W173" s="9">
        <f>VLOOKUP($E173,'ALL-GTK-SD-SMP-SMA-SMK-SLB'!$F$14:$CG$713,'ALL-GTK-SD-SMP-SMA-SMK-SLB'!X$7,FALSE)</f>
        <v>0</v>
      </c>
      <c r="X173" s="9">
        <f>VLOOKUP($E173,'ALL-GTK-SD-SMP-SMA-SMK-SLB'!$F$14:$CG$713,'ALL-GTK-SD-SMP-SMA-SMK-SLB'!Y$7,FALSE)</f>
        <v>1</v>
      </c>
      <c r="Y173" s="299">
        <f t="shared" si="81"/>
        <v>0</v>
      </c>
      <c r="Z173" s="299">
        <f t="shared" si="82"/>
        <v>2</v>
      </c>
      <c r="AA173" s="10">
        <f t="shared" si="83"/>
        <v>2</v>
      </c>
      <c r="AB173" s="44">
        <f t="shared" si="84"/>
        <v>1</v>
      </c>
      <c r="AC173" s="44">
        <f t="shared" si="85"/>
        <v>7</v>
      </c>
      <c r="AD173" s="11">
        <f t="shared" si="86"/>
        <v>8</v>
      </c>
      <c r="AE173" s="9">
        <f>VLOOKUP($E173,'ALL-GTK-SD-SMP-SMA-SMK-SLB'!$F$14:$CG$713,'ALL-GTK-SD-SMP-SMA-SMK-SLB'!AF$7,FALSE)</f>
        <v>0</v>
      </c>
      <c r="AF173" s="9">
        <f>VLOOKUP($E173,'ALL-GTK-SD-SMP-SMA-SMK-SLB'!$F$14:$CG$713,'ALL-GTK-SD-SMP-SMA-SMK-SLB'!AG$7,FALSE)</f>
        <v>3</v>
      </c>
      <c r="AG173" s="10">
        <f t="shared" si="87"/>
        <v>3</v>
      </c>
      <c r="AH173" s="9">
        <f>VLOOKUP($E173,'ALL-GTK-SD-SMP-SMA-SMK-SLB'!$F$14:$CG$713,'ALL-GTK-SD-SMP-SMA-SMK-SLB'!AI$7,FALSE)</f>
        <v>1</v>
      </c>
      <c r="AI173" s="9">
        <f>VLOOKUP($E173,'ALL-GTK-SD-SMP-SMA-SMK-SLB'!$F$14:$CG$713,'ALL-GTK-SD-SMP-SMA-SMK-SLB'!AJ$7,FALSE)</f>
        <v>4</v>
      </c>
      <c r="AJ173" s="10">
        <f t="shared" si="88"/>
        <v>5</v>
      </c>
      <c r="AK173" s="44">
        <f t="shared" si="89"/>
        <v>1</v>
      </c>
      <c r="AL173" s="44">
        <f t="shared" si="90"/>
        <v>7</v>
      </c>
      <c r="AM173" s="11">
        <f t="shared" si="91"/>
        <v>8</v>
      </c>
      <c r="AN173" s="299">
        <f>VLOOKUP($E173,'ALL-GTK-SD-SMP-SMA-SMK-SLB'!$F$14:$CG$713,'ALL-GTK-SD-SMP-SMA-SMK-SLB'!AO$7,FALSE)</f>
        <v>0</v>
      </c>
      <c r="AO173" s="299">
        <f>VLOOKUP($E173,'ALL-GTK-SD-SMP-SMA-SMK-SLB'!$F$14:$CG$713,'ALL-GTK-SD-SMP-SMA-SMK-SLB'!AP$7,FALSE)</f>
        <v>0</v>
      </c>
      <c r="AP173" s="9">
        <f>VLOOKUP($E173,'ALL-GTK-SD-SMP-SMA-SMK-SLB'!$F$14:$CG$713,'ALL-GTK-SD-SMP-SMA-SMK-SLB'!AQ$7,FALSE)</f>
        <v>0</v>
      </c>
      <c r="AQ173" s="9">
        <f>VLOOKUP($E173,'ALL-GTK-SD-SMP-SMA-SMK-SLB'!$F$14:$CG$713,'ALL-GTK-SD-SMP-SMA-SMK-SLB'!AR$7,FALSE)</f>
        <v>0</v>
      </c>
      <c r="AR173" s="9">
        <f>VLOOKUP($E173,'ALL-GTK-SD-SMP-SMA-SMK-SLB'!$F$14:$CG$713,'ALL-GTK-SD-SMP-SMA-SMK-SLB'!AS$7,FALSE)</f>
        <v>0</v>
      </c>
      <c r="AS173" s="9">
        <f>VLOOKUP($E173,'ALL-GTK-SD-SMP-SMA-SMK-SLB'!$F$14:$CG$713,'ALL-GTK-SD-SMP-SMA-SMK-SLB'!AT$7,FALSE)</f>
        <v>1</v>
      </c>
      <c r="AT173" s="9">
        <f>VLOOKUP($E173,'ALL-GTK-SD-SMP-SMA-SMK-SLB'!$F$14:$CG$713,'ALL-GTK-SD-SMP-SMA-SMK-SLB'!AU$7,FALSE)</f>
        <v>0</v>
      </c>
      <c r="AU173" s="9">
        <f>VLOOKUP($E173,'ALL-GTK-SD-SMP-SMA-SMK-SLB'!$F$14:$CG$713,'ALL-GTK-SD-SMP-SMA-SMK-SLB'!AV$7,FALSE)</f>
        <v>0</v>
      </c>
      <c r="AV173" s="9">
        <f>VLOOKUP($E173,'ALL-GTK-SD-SMP-SMA-SMK-SLB'!$F$14:$CG$713,'ALL-GTK-SD-SMP-SMA-SMK-SLB'!AW$7,FALSE)</f>
        <v>0</v>
      </c>
      <c r="AW173" s="9">
        <f>VLOOKUP($E173,'ALL-GTK-SD-SMP-SMA-SMK-SLB'!$F$14:$CG$713,'ALL-GTK-SD-SMP-SMA-SMK-SLB'!AX$7,FALSE)</f>
        <v>0</v>
      </c>
      <c r="AX173" s="9">
        <f>VLOOKUP($E173,'ALL-GTK-SD-SMP-SMA-SMK-SLB'!$F$14:$CG$713,'ALL-GTK-SD-SMP-SMA-SMK-SLB'!AY$7,FALSE)</f>
        <v>1</v>
      </c>
      <c r="AY173" s="9">
        <f>VLOOKUP($E173,'ALL-GTK-SD-SMP-SMA-SMK-SLB'!$F$14:$CG$713,'ALL-GTK-SD-SMP-SMA-SMK-SLB'!AZ$7,FALSE)</f>
        <v>6</v>
      </c>
      <c r="AZ173" s="9">
        <f>VLOOKUP($E173,'ALL-GTK-SD-SMP-SMA-SMK-SLB'!$F$14:$CG$713,'ALL-GTK-SD-SMP-SMA-SMK-SLB'!BA$7,FALSE)</f>
        <v>0</v>
      </c>
      <c r="BA173" s="9">
        <f>VLOOKUP($E173,'ALL-GTK-SD-SMP-SMA-SMK-SLB'!$F$14:$CG$713,'ALL-GTK-SD-SMP-SMA-SMK-SLB'!BB$7,FALSE)</f>
        <v>0</v>
      </c>
      <c r="BB173" s="9">
        <f>VLOOKUP($E173,'ALL-GTK-SD-SMP-SMA-SMK-SLB'!$F$14:$CG$713,'ALL-GTK-SD-SMP-SMA-SMK-SLB'!BC$7,FALSE)</f>
        <v>0</v>
      </c>
      <c r="BC173" s="9">
        <f>VLOOKUP($E173,'ALL-GTK-SD-SMP-SMA-SMK-SLB'!$F$14:$CG$713,'ALL-GTK-SD-SMP-SMA-SMK-SLB'!BD$7,FALSE)</f>
        <v>0</v>
      </c>
      <c r="BD173" s="310">
        <f t="shared" si="92"/>
        <v>0</v>
      </c>
      <c r="BE173" s="310">
        <f t="shared" si="93"/>
        <v>1</v>
      </c>
      <c r="BF173" s="10">
        <f t="shared" si="94"/>
        <v>1</v>
      </c>
      <c r="BG173" s="311">
        <f t="shared" si="95"/>
        <v>1</v>
      </c>
      <c r="BH173" s="311">
        <f t="shared" si="96"/>
        <v>6</v>
      </c>
      <c r="BI173" s="10">
        <f t="shared" si="97"/>
        <v>7</v>
      </c>
      <c r="BJ173" s="44">
        <f t="shared" si="98"/>
        <v>1</v>
      </c>
      <c r="BK173" s="44">
        <f t="shared" si="99"/>
        <v>7</v>
      </c>
      <c r="BL173" s="11">
        <f t="shared" si="100"/>
        <v>8</v>
      </c>
      <c r="BM173" s="9">
        <f>VLOOKUP($E173,'ALL-GTK-SD-SMP-SMA-SMK-SLB'!$F$14:$CG$713,'ALL-GTK-SD-SMP-SMA-SMK-SLB'!BN$7,FALSE)</f>
        <v>0</v>
      </c>
      <c r="BN173" s="9">
        <f>VLOOKUP($E173,'ALL-GTK-SD-SMP-SMA-SMK-SLB'!$F$14:$CG$713,'ALL-GTK-SD-SMP-SMA-SMK-SLB'!BO$7,FALSE)</f>
        <v>0</v>
      </c>
      <c r="BO173" s="9">
        <f>VLOOKUP($E173,'ALL-GTK-SD-SMP-SMA-SMK-SLB'!$F$14:$CG$713,'ALL-GTK-SD-SMP-SMA-SMK-SLB'!BP$7,FALSE)</f>
        <v>0</v>
      </c>
      <c r="BP173" s="9">
        <f>VLOOKUP($E173,'ALL-GTK-SD-SMP-SMA-SMK-SLB'!$F$14:$CG$713,'ALL-GTK-SD-SMP-SMA-SMK-SLB'!BQ$7,FALSE)</f>
        <v>0</v>
      </c>
      <c r="BQ173" s="9">
        <f>VLOOKUP($E173,'ALL-GTK-SD-SMP-SMA-SMK-SLB'!$F$14:$CG$713,'ALL-GTK-SD-SMP-SMA-SMK-SLB'!BR$7,FALSE)</f>
        <v>0</v>
      </c>
      <c r="BR173" s="9">
        <f>VLOOKUP($E173,'ALL-GTK-SD-SMP-SMA-SMK-SLB'!$F$14:$CG$713,'ALL-GTK-SD-SMP-SMA-SMK-SLB'!BS$7,FALSE)</f>
        <v>0</v>
      </c>
      <c r="BS173" s="9">
        <f>VLOOKUP($E173,'ALL-GTK-SD-SMP-SMA-SMK-SLB'!$F$14:$CG$713,'ALL-GTK-SD-SMP-SMA-SMK-SLB'!BT$7,FALSE)</f>
        <v>0</v>
      </c>
      <c r="BT173" s="9">
        <f>VLOOKUP($E173,'ALL-GTK-SD-SMP-SMA-SMK-SLB'!$F$14:$CG$713,'ALL-GTK-SD-SMP-SMA-SMK-SLB'!BU$7,FALSE)</f>
        <v>0</v>
      </c>
      <c r="BU173" s="299">
        <f t="shared" si="101"/>
        <v>0</v>
      </c>
      <c r="BV173" s="299">
        <f t="shared" si="102"/>
        <v>0</v>
      </c>
      <c r="BW173" s="44">
        <f t="shared" si="103"/>
        <v>0</v>
      </c>
      <c r="BX173" s="44">
        <f t="shared" si="104"/>
        <v>0</v>
      </c>
      <c r="BY173" s="11">
        <f t="shared" si="105"/>
        <v>0</v>
      </c>
      <c r="BZ173" s="14">
        <f t="shared" si="106"/>
        <v>1</v>
      </c>
      <c r="CA173" s="14">
        <f t="shared" si="107"/>
        <v>7</v>
      </c>
      <c r="CB173" s="13">
        <f t="shared" si="108"/>
        <v>0</v>
      </c>
      <c r="CC173" s="13">
        <f t="shared" si="109"/>
        <v>0</v>
      </c>
      <c r="CD173" s="312">
        <f t="shared" si="110"/>
        <v>1</v>
      </c>
      <c r="CE173" s="312">
        <f t="shared" si="111"/>
        <v>7</v>
      </c>
      <c r="CF173" s="313">
        <f t="shared" si="112"/>
        <v>8</v>
      </c>
      <c r="CG173" s="302" t="str">
        <f t="shared" si="113"/>
        <v>OK</v>
      </c>
    </row>
    <row r="174" spans="1:85" ht="14.25" x14ac:dyDescent="0.25">
      <c r="A174" s="6">
        <v>162</v>
      </c>
      <c r="B174" s="495">
        <v>162</v>
      </c>
      <c r="C174" s="495" t="s">
        <v>6</v>
      </c>
      <c r="D174" s="496" t="s">
        <v>21</v>
      </c>
      <c r="E174" s="626">
        <v>20319731</v>
      </c>
      <c r="F174" s="627" t="s">
        <v>429</v>
      </c>
      <c r="G174" s="624" t="s">
        <v>52</v>
      </c>
      <c r="H174" s="9">
        <f>VLOOKUP($E174,'ALL-GTK-SD-SMP-SMA-SMK-SLB'!$F$14:$CG$713,'ALL-GTK-SD-SMP-SMA-SMK-SLB'!I$7,FALSE)</f>
        <v>0</v>
      </c>
      <c r="I174" s="9">
        <f>VLOOKUP($E174,'ALL-GTK-SD-SMP-SMA-SMK-SLB'!$F$14:$CG$713,'ALL-GTK-SD-SMP-SMA-SMK-SLB'!J$7,FALSE)</f>
        <v>0</v>
      </c>
      <c r="J174" s="9">
        <f>VLOOKUP($E174,'ALL-GTK-SD-SMP-SMA-SMK-SLB'!$F$14:$CG$713,'ALL-GTK-SD-SMP-SMA-SMK-SLB'!K$7,FALSE)</f>
        <v>0</v>
      </c>
      <c r="K174" s="9">
        <f>VLOOKUP($E174,'ALL-GTK-SD-SMP-SMA-SMK-SLB'!$F$14:$CG$713,'ALL-GTK-SD-SMP-SMA-SMK-SLB'!L$7,FALSE)</f>
        <v>1</v>
      </c>
      <c r="L174" s="9">
        <f>VLOOKUP($E174,'ALL-GTK-SD-SMP-SMA-SMK-SLB'!$F$14:$CG$713,'ALL-GTK-SD-SMP-SMA-SMK-SLB'!M$7,FALSE)</f>
        <v>2</v>
      </c>
      <c r="M174" s="9">
        <f>VLOOKUP($E174,'ALL-GTK-SD-SMP-SMA-SMK-SLB'!$F$14:$CG$713,'ALL-GTK-SD-SMP-SMA-SMK-SLB'!N$7,FALSE)</f>
        <v>0</v>
      </c>
      <c r="N174" s="9">
        <f>VLOOKUP($E174,'ALL-GTK-SD-SMP-SMA-SMK-SLB'!$F$14:$CG$713,'ALL-GTK-SD-SMP-SMA-SMK-SLB'!O$7,FALSE)</f>
        <v>2</v>
      </c>
      <c r="O174" s="9">
        <f>VLOOKUP($E174,'ALL-GTK-SD-SMP-SMA-SMK-SLB'!$F$14:$CG$713,'ALL-GTK-SD-SMP-SMA-SMK-SLB'!P$7,FALSE)</f>
        <v>1</v>
      </c>
      <c r="P174" s="299">
        <f t="shared" si="78"/>
        <v>4</v>
      </c>
      <c r="Q174" s="299">
        <f t="shared" si="79"/>
        <v>2</v>
      </c>
      <c r="R174" s="300">
        <f t="shared" si="80"/>
        <v>6</v>
      </c>
      <c r="S174" s="9">
        <f>VLOOKUP($E174,'ALL-GTK-SD-SMP-SMA-SMK-SLB'!$F$14:$CG$713,'ALL-GTK-SD-SMP-SMA-SMK-SLB'!T$7,FALSE)</f>
        <v>0</v>
      </c>
      <c r="T174" s="9">
        <f>VLOOKUP($E174,'ALL-GTK-SD-SMP-SMA-SMK-SLB'!$F$14:$CG$713,'ALL-GTK-SD-SMP-SMA-SMK-SLB'!U$7,FALSE)</f>
        <v>0</v>
      </c>
      <c r="U174" s="9">
        <f>VLOOKUP($E174,'ALL-GTK-SD-SMP-SMA-SMK-SLB'!$F$14:$CG$713,'ALL-GTK-SD-SMP-SMA-SMK-SLB'!V$7,FALSE)</f>
        <v>2</v>
      </c>
      <c r="V174" s="9">
        <f>VLOOKUP($E174,'ALL-GTK-SD-SMP-SMA-SMK-SLB'!$F$14:$CG$713,'ALL-GTK-SD-SMP-SMA-SMK-SLB'!W$7,FALSE)</f>
        <v>4</v>
      </c>
      <c r="W174" s="9">
        <f>VLOOKUP($E174,'ALL-GTK-SD-SMP-SMA-SMK-SLB'!$F$14:$CG$713,'ALL-GTK-SD-SMP-SMA-SMK-SLB'!X$7,FALSE)</f>
        <v>0</v>
      </c>
      <c r="X174" s="9">
        <f>VLOOKUP($E174,'ALL-GTK-SD-SMP-SMA-SMK-SLB'!$F$14:$CG$713,'ALL-GTK-SD-SMP-SMA-SMK-SLB'!Y$7,FALSE)</f>
        <v>0</v>
      </c>
      <c r="Y174" s="299">
        <f t="shared" si="81"/>
        <v>2</v>
      </c>
      <c r="Z174" s="299">
        <f t="shared" si="82"/>
        <v>4</v>
      </c>
      <c r="AA174" s="10">
        <f t="shared" si="83"/>
        <v>6</v>
      </c>
      <c r="AB174" s="44">
        <f t="shared" si="84"/>
        <v>6</v>
      </c>
      <c r="AC174" s="44">
        <f t="shared" si="85"/>
        <v>6</v>
      </c>
      <c r="AD174" s="11">
        <f t="shared" si="86"/>
        <v>12</v>
      </c>
      <c r="AE174" s="9">
        <f>VLOOKUP($E174,'ALL-GTK-SD-SMP-SMA-SMK-SLB'!$F$14:$CG$713,'ALL-GTK-SD-SMP-SMA-SMK-SLB'!AF$7,FALSE)</f>
        <v>1</v>
      </c>
      <c r="AF174" s="9">
        <f>VLOOKUP($E174,'ALL-GTK-SD-SMP-SMA-SMK-SLB'!$F$14:$CG$713,'ALL-GTK-SD-SMP-SMA-SMK-SLB'!AG$7,FALSE)</f>
        <v>6</v>
      </c>
      <c r="AG174" s="10">
        <f t="shared" si="87"/>
        <v>7</v>
      </c>
      <c r="AH174" s="9">
        <f>VLOOKUP($E174,'ALL-GTK-SD-SMP-SMA-SMK-SLB'!$F$14:$CG$713,'ALL-GTK-SD-SMP-SMA-SMK-SLB'!AI$7,FALSE)</f>
        <v>5</v>
      </c>
      <c r="AI174" s="9">
        <f>VLOOKUP($E174,'ALL-GTK-SD-SMP-SMA-SMK-SLB'!$F$14:$CG$713,'ALL-GTK-SD-SMP-SMA-SMK-SLB'!AJ$7,FALSE)</f>
        <v>0</v>
      </c>
      <c r="AJ174" s="10">
        <f t="shared" si="88"/>
        <v>5</v>
      </c>
      <c r="AK174" s="44">
        <f t="shared" si="89"/>
        <v>6</v>
      </c>
      <c r="AL174" s="44">
        <f t="shared" si="90"/>
        <v>6</v>
      </c>
      <c r="AM174" s="11">
        <f t="shared" si="91"/>
        <v>12</v>
      </c>
      <c r="AN174" s="299">
        <f>VLOOKUP($E174,'ALL-GTK-SD-SMP-SMA-SMK-SLB'!$F$14:$CG$713,'ALL-GTK-SD-SMP-SMA-SMK-SLB'!AO$7,FALSE)</f>
        <v>0</v>
      </c>
      <c r="AO174" s="299">
        <f>VLOOKUP($E174,'ALL-GTK-SD-SMP-SMA-SMK-SLB'!$F$14:$CG$713,'ALL-GTK-SD-SMP-SMA-SMK-SLB'!AP$7,FALSE)</f>
        <v>0</v>
      </c>
      <c r="AP174" s="9">
        <f>VLOOKUP($E174,'ALL-GTK-SD-SMP-SMA-SMK-SLB'!$F$14:$CG$713,'ALL-GTK-SD-SMP-SMA-SMK-SLB'!AQ$7,FALSE)</f>
        <v>0</v>
      </c>
      <c r="AQ174" s="9">
        <f>VLOOKUP($E174,'ALL-GTK-SD-SMP-SMA-SMK-SLB'!$F$14:$CG$713,'ALL-GTK-SD-SMP-SMA-SMK-SLB'!AR$7,FALSE)</f>
        <v>0</v>
      </c>
      <c r="AR174" s="9">
        <f>VLOOKUP($E174,'ALL-GTK-SD-SMP-SMA-SMK-SLB'!$F$14:$CG$713,'ALL-GTK-SD-SMP-SMA-SMK-SLB'!AS$7,FALSE)</f>
        <v>0</v>
      </c>
      <c r="AS174" s="9">
        <f>VLOOKUP($E174,'ALL-GTK-SD-SMP-SMA-SMK-SLB'!$F$14:$CG$713,'ALL-GTK-SD-SMP-SMA-SMK-SLB'!AT$7,FALSE)</f>
        <v>1</v>
      </c>
      <c r="AT174" s="9">
        <f>VLOOKUP($E174,'ALL-GTK-SD-SMP-SMA-SMK-SLB'!$F$14:$CG$713,'ALL-GTK-SD-SMP-SMA-SMK-SLB'!AU$7,FALSE)</f>
        <v>0</v>
      </c>
      <c r="AU174" s="9">
        <f>VLOOKUP($E174,'ALL-GTK-SD-SMP-SMA-SMK-SLB'!$F$14:$CG$713,'ALL-GTK-SD-SMP-SMA-SMK-SLB'!AV$7,FALSE)</f>
        <v>0</v>
      </c>
      <c r="AV174" s="9">
        <f>VLOOKUP($E174,'ALL-GTK-SD-SMP-SMA-SMK-SLB'!$F$14:$CG$713,'ALL-GTK-SD-SMP-SMA-SMK-SLB'!AW$7,FALSE)</f>
        <v>0</v>
      </c>
      <c r="AW174" s="9">
        <f>VLOOKUP($E174,'ALL-GTK-SD-SMP-SMA-SMK-SLB'!$F$14:$CG$713,'ALL-GTK-SD-SMP-SMA-SMK-SLB'!AX$7,FALSE)</f>
        <v>0</v>
      </c>
      <c r="AX174" s="9">
        <f>VLOOKUP($E174,'ALL-GTK-SD-SMP-SMA-SMK-SLB'!$F$14:$CG$713,'ALL-GTK-SD-SMP-SMA-SMK-SLB'!AY$7,FALSE)</f>
        <v>5</v>
      </c>
      <c r="AY174" s="9">
        <f>VLOOKUP($E174,'ALL-GTK-SD-SMP-SMA-SMK-SLB'!$F$14:$CG$713,'ALL-GTK-SD-SMP-SMA-SMK-SLB'!AZ$7,FALSE)</f>
        <v>5</v>
      </c>
      <c r="AZ174" s="9">
        <f>VLOOKUP($E174,'ALL-GTK-SD-SMP-SMA-SMK-SLB'!$F$14:$CG$713,'ALL-GTK-SD-SMP-SMA-SMK-SLB'!BA$7,FALSE)</f>
        <v>1</v>
      </c>
      <c r="BA174" s="9">
        <f>VLOOKUP($E174,'ALL-GTK-SD-SMP-SMA-SMK-SLB'!$F$14:$CG$713,'ALL-GTK-SD-SMP-SMA-SMK-SLB'!BB$7,FALSE)</f>
        <v>0</v>
      </c>
      <c r="BB174" s="9">
        <f>VLOOKUP($E174,'ALL-GTK-SD-SMP-SMA-SMK-SLB'!$F$14:$CG$713,'ALL-GTK-SD-SMP-SMA-SMK-SLB'!BC$7,FALSE)</f>
        <v>0</v>
      </c>
      <c r="BC174" s="9">
        <f>VLOOKUP($E174,'ALL-GTK-SD-SMP-SMA-SMK-SLB'!$F$14:$CG$713,'ALL-GTK-SD-SMP-SMA-SMK-SLB'!BD$7,FALSE)</f>
        <v>0</v>
      </c>
      <c r="BD174" s="310">
        <f t="shared" si="92"/>
        <v>0</v>
      </c>
      <c r="BE174" s="310">
        <f t="shared" si="93"/>
        <v>1</v>
      </c>
      <c r="BF174" s="10">
        <f t="shared" si="94"/>
        <v>1</v>
      </c>
      <c r="BG174" s="311">
        <f t="shared" si="95"/>
        <v>6</v>
      </c>
      <c r="BH174" s="311">
        <f t="shared" si="96"/>
        <v>5</v>
      </c>
      <c r="BI174" s="10">
        <f t="shared" si="97"/>
        <v>11</v>
      </c>
      <c r="BJ174" s="44">
        <f t="shared" si="98"/>
        <v>6</v>
      </c>
      <c r="BK174" s="44">
        <f t="shared" si="99"/>
        <v>6</v>
      </c>
      <c r="BL174" s="11">
        <f t="shared" si="100"/>
        <v>12</v>
      </c>
      <c r="BM174" s="9">
        <f>VLOOKUP($E174,'ALL-GTK-SD-SMP-SMA-SMK-SLB'!$F$14:$CG$713,'ALL-GTK-SD-SMP-SMA-SMK-SLB'!BN$7,FALSE)</f>
        <v>1</v>
      </c>
      <c r="BN174" s="9">
        <f>VLOOKUP($E174,'ALL-GTK-SD-SMP-SMA-SMK-SLB'!$F$14:$CG$713,'ALL-GTK-SD-SMP-SMA-SMK-SLB'!BO$7,FALSE)</f>
        <v>0</v>
      </c>
      <c r="BO174" s="9">
        <f>VLOOKUP($E174,'ALL-GTK-SD-SMP-SMA-SMK-SLB'!$F$14:$CG$713,'ALL-GTK-SD-SMP-SMA-SMK-SLB'!BP$7,FALSE)</f>
        <v>0</v>
      </c>
      <c r="BP174" s="9">
        <f>VLOOKUP($E174,'ALL-GTK-SD-SMP-SMA-SMK-SLB'!$F$14:$CG$713,'ALL-GTK-SD-SMP-SMA-SMK-SLB'!BQ$7,FALSE)</f>
        <v>0</v>
      </c>
      <c r="BQ174" s="9">
        <f>VLOOKUP($E174,'ALL-GTK-SD-SMP-SMA-SMK-SLB'!$F$14:$CG$713,'ALL-GTK-SD-SMP-SMA-SMK-SLB'!BR$7,FALSE)</f>
        <v>0</v>
      </c>
      <c r="BR174" s="9">
        <f>VLOOKUP($E174,'ALL-GTK-SD-SMP-SMA-SMK-SLB'!$F$14:$CG$713,'ALL-GTK-SD-SMP-SMA-SMK-SLB'!BS$7,FALSE)</f>
        <v>0</v>
      </c>
      <c r="BS174" s="9">
        <f>VLOOKUP($E174,'ALL-GTK-SD-SMP-SMA-SMK-SLB'!$F$14:$CG$713,'ALL-GTK-SD-SMP-SMA-SMK-SLB'!BT$7,FALSE)</f>
        <v>0</v>
      </c>
      <c r="BT174" s="9">
        <f>VLOOKUP($E174,'ALL-GTK-SD-SMP-SMA-SMK-SLB'!$F$14:$CG$713,'ALL-GTK-SD-SMP-SMA-SMK-SLB'!BU$7,FALSE)</f>
        <v>0</v>
      </c>
      <c r="BU174" s="299">
        <f t="shared" si="101"/>
        <v>0</v>
      </c>
      <c r="BV174" s="299">
        <f t="shared" si="102"/>
        <v>0</v>
      </c>
      <c r="BW174" s="44">
        <f t="shared" si="103"/>
        <v>1</v>
      </c>
      <c r="BX174" s="44">
        <f t="shared" si="104"/>
        <v>0</v>
      </c>
      <c r="BY174" s="11">
        <f t="shared" si="105"/>
        <v>1</v>
      </c>
      <c r="BZ174" s="14">
        <f t="shared" si="106"/>
        <v>6</v>
      </c>
      <c r="CA174" s="14">
        <f t="shared" si="107"/>
        <v>6</v>
      </c>
      <c r="CB174" s="13">
        <f t="shared" si="108"/>
        <v>1</v>
      </c>
      <c r="CC174" s="13">
        <f t="shared" si="109"/>
        <v>0</v>
      </c>
      <c r="CD174" s="312">
        <f t="shared" si="110"/>
        <v>7</v>
      </c>
      <c r="CE174" s="312">
        <f t="shared" si="111"/>
        <v>6</v>
      </c>
      <c r="CF174" s="313">
        <f t="shared" si="112"/>
        <v>13</v>
      </c>
      <c r="CG174" s="302" t="str">
        <f t="shared" si="113"/>
        <v>OK</v>
      </c>
    </row>
    <row r="175" spans="1:85" ht="14.25" x14ac:dyDescent="0.25">
      <c r="A175" s="6">
        <v>163</v>
      </c>
      <c r="B175" s="495">
        <v>163</v>
      </c>
      <c r="C175" s="495" t="s">
        <v>6</v>
      </c>
      <c r="D175" s="496" t="s">
        <v>21</v>
      </c>
      <c r="E175" s="626">
        <v>20319265</v>
      </c>
      <c r="F175" s="627" t="s">
        <v>430</v>
      </c>
      <c r="G175" s="624" t="s">
        <v>52</v>
      </c>
      <c r="H175" s="9">
        <f>VLOOKUP($E175,'ALL-GTK-SD-SMP-SMA-SMK-SLB'!$F$14:$CG$713,'ALL-GTK-SD-SMP-SMA-SMK-SLB'!I$7,FALSE)</f>
        <v>0</v>
      </c>
      <c r="I175" s="9">
        <f>VLOOKUP($E175,'ALL-GTK-SD-SMP-SMA-SMK-SLB'!$F$14:$CG$713,'ALL-GTK-SD-SMP-SMA-SMK-SLB'!J$7,FALSE)</f>
        <v>0</v>
      </c>
      <c r="J175" s="9">
        <f>VLOOKUP($E175,'ALL-GTK-SD-SMP-SMA-SMK-SLB'!$F$14:$CG$713,'ALL-GTK-SD-SMP-SMA-SMK-SLB'!K$7,FALSE)</f>
        <v>0</v>
      </c>
      <c r="K175" s="9">
        <f>VLOOKUP($E175,'ALL-GTK-SD-SMP-SMA-SMK-SLB'!$F$14:$CG$713,'ALL-GTK-SD-SMP-SMA-SMK-SLB'!L$7,FALSE)</f>
        <v>0</v>
      </c>
      <c r="L175" s="9">
        <f>VLOOKUP($E175,'ALL-GTK-SD-SMP-SMA-SMK-SLB'!$F$14:$CG$713,'ALL-GTK-SD-SMP-SMA-SMK-SLB'!M$7,FALSE)</f>
        <v>0</v>
      </c>
      <c r="M175" s="9">
        <f>VLOOKUP($E175,'ALL-GTK-SD-SMP-SMA-SMK-SLB'!$F$14:$CG$713,'ALL-GTK-SD-SMP-SMA-SMK-SLB'!N$7,FALSE)</f>
        <v>0</v>
      </c>
      <c r="N175" s="9">
        <f>VLOOKUP($E175,'ALL-GTK-SD-SMP-SMA-SMK-SLB'!$F$14:$CG$713,'ALL-GTK-SD-SMP-SMA-SMK-SLB'!O$7,FALSE)</f>
        <v>1</v>
      </c>
      <c r="O175" s="9">
        <f>VLOOKUP($E175,'ALL-GTK-SD-SMP-SMA-SMK-SLB'!$F$14:$CG$713,'ALL-GTK-SD-SMP-SMA-SMK-SLB'!P$7,FALSE)</f>
        <v>1</v>
      </c>
      <c r="P175" s="299">
        <f t="shared" si="78"/>
        <v>1</v>
      </c>
      <c r="Q175" s="299">
        <f t="shared" si="79"/>
        <v>1</v>
      </c>
      <c r="R175" s="300">
        <f t="shared" si="80"/>
        <v>2</v>
      </c>
      <c r="S175" s="9">
        <f>VLOOKUP($E175,'ALL-GTK-SD-SMP-SMA-SMK-SLB'!$F$14:$CG$713,'ALL-GTK-SD-SMP-SMA-SMK-SLB'!T$7,FALSE)</f>
        <v>0</v>
      </c>
      <c r="T175" s="9">
        <f>VLOOKUP($E175,'ALL-GTK-SD-SMP-SMA-SMK-SLB'!$F$14:$CG$713,'ALL-GTK-SD-SMP-SMA-SMK-SLB'!U$7,FALSE)</f>
        <v>0</v>
      </c>
      <c r="U175" s="9">
        <f>VLOOKUP($E175,'ALL-GTK-SD-SMP-SMA-SMK-SLB'!$F$14:$CG$713,'ALL-GTK-SD-SMP-SMA-SMK-SLB'!V$7,FALSE)</f>
        <v>1</v>
      </c>
      <c r="V175" s="9">
        <f>VLOOKUP($E175,'ALL-GTK-SD-SMP-SMA-SMK-SLB'!$F$14:$CG$713,'ALL-GTK-SD-SMP-SMA-SMK-SLB'!W$7,FALSE)</f>
        <v>2</v>
      </c>
      <c r="W175" s="9">
        <f>VLOOKUP($E175,'ALL-GTK-SD-SMP-SMA-SMK-SLB'!$F$14:$CG$713,'ALL-GTK-SD-SMP-SMA-SMK-SLB'!X$7,FALSE)</f>
        <v>1</v>
      </c>
      <c r="X175" s="9">
        <f>VLOOKUP($E175,'ALL-GTK-SD-SMP-SMA-SMK-SLB'!$F$14:$CG$713,'ALL-GTK-SD-SMP-SMA-SMK-SLB'!Y$7,FALSE)</f>
        <v>1</v>
      </c>
      <c r="Y175" s="299">
        <f t="shared" si="81"/>
        <v>2</v>
      </c>
      <c r="Z175" s="299">
        <f t="shared" si="82"/>
        <v>3</v>
      </c>
      <c r="AA175" s="10">
        <f t="shared" si="83"/>
        <v>5</v>
      </c>
      <c r="AB175" s="44">
        <f t="shared" si="84"/>
        <v>3</v>
      </c>
      <c r="AC175" s="44">
        <f t="shared" si="85"/>
        <v>4</v>
      </c>
      <c r="AD175" s="11">
        <f t="shared" si="86"/>
        <v>7</v>
      </c>
      <c r="AE175" s="9">
        <f>VLOOKUP($E175,'ALL-GTK-SD-SMP-SMA-SMK-SLB'!$F$14:$CG$713,'ALL-GTK-SD-SMP-SMA-SMK-SLB'!AF$7,FALSE)</f>
        <v>0</v>
      </c>
      <c r="AF175" s="9">
        <f>VLOOKUP($E175,'ALL-GTK-SD-SMP-SMA-SMK-SLB'!$F$14:$CG$713,'ALL-GTK-SD-SMP-SMA-SMK-SLB'!AG$7,FALSE)</f>
        <v>4</v>
      </c>
      <c r="AG175" s="10">
        <f t="shared" si="87"/>
        <v>4</v>
      </c>
      <c r="AH175" s="9">
        <f>VLOOKUP($E175,'ALL-GTK-SD-SMP-SMA-SMK-SLB'!$F$14:$CG$713,'ALL-GTK-SD-SMP-SMA-SMK-SLB'!AI$7,FALSE)</f>
        <v>3</v>
      </c>
      <c r="AI175" s="9">
        <f>VLOOKUP($E175,'ALL-GTK-SD-SMP-SMA-SMK-SLB'!$F$14:$CG$713,'ALL-GTK-SD-SMP-SMA-SMK-SLB'!AJ$7,FALSE)</f>
        <v>0</v>
      </c>
      <c r="AJ175" s="10">
        <f t="shared" si="88"/>
        <v>3</v>
      </c>
      <c r="AK175" s="44">
        <f t="shared" si="89"/>
        <v>3</v>
      </c>
      <c r="AL175" s="44">
        <f t="shared" si="90"/>
        <v>4</v>
      </c>
      <c r="AM175" s="11">
        <f t="shared" si="91"/>
        <v>7</v>
      </c>
      <c r="AN175" s="299">
        <f>VLOOKUP($E175,'ALL-GTK-SD-SMP-SMA-SMK-SLB'!$F$14:$CG$713,'ALL-GTK-SD-SMP-SMA-SMK-SLB'!AO$7,FALSE)</f>
        <v>0</v>
      </c>
      <c r="AO175" s="299">
        <f>VLOOKUP($E175,'ALL-GTK-SD-SMP-SMA-SMK-SLB'!$F$14:$CG$713,'ALL-GTK-SD-SMP-SMA-SMK-SLB'!AP$7,FALSE)</f>
        <v>0</v>
      </c>
      <c r="AP175" s="9">
        <f>VLOOKUP($E175,'ALL-GTK-SD-SMP-SMA-SMK-SLB'!$F$14:$CG$713,'ALL-GTK-SD-SMP-SMA-SMK-SLB'!AQ$7,FALSE)</f>
        <v>0</v>
      </c>
      <c r="AQ175" s="9">
        <f>VLOOKUP($E175,'ALL-GTK-SD-SMP-SMA-SMK-SLB'!$F$14:$CG$713,'ALL-GTK-SD-SMP-SMA-SMK-SLB'!AR$7,FALSE)</f>
        <v>0</v>
      </c>
      <c r="AR175" s="9">
        <f>VLOOKUP($E175,'ALL-GTK-SD-SMP-SMA-SMK-SLB'!$F$14:$CG$713,'ALL-GTK-SD-SMP-SMA-SMK-SLB'!AS$7,FALSE)</f>
        <v>0</v>
      </c>
      <c r="AS175" s="9">
        <f>VLOOKUP($E175,'ALL-GTK-SD-SMP-SMA-SMK-SLB'!$F$14:$CG$713,'ALL-GTK-SD-SMP-SMA-SMK-SLB'!AT$7,FALSE)</f>
        <v>0</v>
      </c>
      <c r="AT175" s="9">
        <f>VLOOKUP($E175,'ALL-GTK-SD-SMP-SMA-SMK-SLB'!$F$14:$CG$713,'ALL-GTK-SD-SMP-SMA-SMK-SLB'!AU$7,FALSE)</f>
        <v>0</v>
      </c>
      <c r="AU175" s="9">
        <f>VLOOKUP($E175,'ALL-GTK-SD-SMP-SMA-SMK-SLB'!$F$14:$CG$713,'ALL-GTK-SD-SMP-SMA-SMK-SLB'!AV$7,FALSE)</f>
        <v>0</v>
      </c>
      <c r="AV175" s="9">
        <f>VLOOKUP($E175,'ALL-GTK-SD-SMP-SMA-SMK-SLB'!$F$14:$CG$713,'ALL-GTK-SD-SMP-SMA-SMK-SLB'!AW$7,FALSE)</f>
        <v>0</v>
      </c>
      <c r="AW175" s="9">
        <f>VLOOKUP($E175,'ALL-GTK-SD-SMP-SMA-SMK-SLB'!$F$14:$CG$713,'ALL-GTK-SD-SMP-SMA-SMK-SLB'!AX$7,FALSE)</f>
        <v>0</v>
      </c>
      <c r="AX175" s="9">
        <f>VLOOKUP($E175,'ALL-GTK-SD-SMP-SMA-SMK-SLB'!$F$14:$CG$713,'ALL-GTK-SD-SMP-SMA-SMK-SLB'!AY$7,FALSE)</f>
        <v>3</v>
      </c>
      <c r="AY175" s="9">
        <f>VLOOKUP($E175,'ALL-GTK-SD-SMP-SMA-SMK-SLB'!$F$14:$CG$713,'ALL-GTK-SD-SMP-SMA-SMK-SLB'!AZ$7,FALSE)</f>
        <v>4</v>
      </c>
      <c r="AZ175" s="9">
        <f>VLOOKUP($E175,'ALL-GTK-SD-SMP-SMA-SMK-SLB'!$F$14:$CG$713,'ALL-GTK-SD-SMP-SMA-SMK-SLB'!BA$7,FALSE)</f>
        <v>0</v>
      </c>
      <c r="BA175" s="9">
        <f>VLOOKUP($E175,'ALL-GTK-SD-SMP-SMA-SMK-SLB'!$F$14:$CG$713,'ALL-GTK-SD-SMP-SMA-SMK-SLB'!BB$7,FALSE)</f>
        <v>0</v>
      </c>
      <c r="BB175" s="9">
        <f>VLOOKUP($E175,'ALL-GTK-SD-SMP-SMA-SMK-SLB'!$F$14:$CG$713,'ALL-GTK-SD-SMP-SMA-SMK-SLB'!BC$7,FALSE)</f>
        <v>0</v>
      </c>
      <c r="BC175" s="9">
        <f>VLOOKUP($E175,'ALL-GTK-SD-SMP-SMA-SMK-SLB'!$F$14:$CG$713,'ALL-GTK-SD-SMP-SMA-SMK-SLB'!BD$7,FALSE)</f>
        <v>0</v>
      </c>
      <c r="BD175" s="310">
        <f t="shared" si="92"/>
        <v>0</v>
      </c>
      <c r="BE175" s="310">
        <f t="shared" si="93"/>
        <v>0</v>
      </c>
      <c r="BF175" s="10">
        <f t="shared" si="94"/>
        <v>0</v>
      </c>
      <c r="BG175" s="311">
        <f t="shared" si="95"/>
        <v>3</v>
      </c>
      <c r="BH175" s="311">
        <f t="shared" si="96"/>
        <v>4</v>
      </c>
      <c r="BI175" s="10">
        <f t="shared" si="97"/>
        <v>7</v>
      </c>
      <c r="BJ175" s="44">
        <f t="shared" si="98"/>
        <v>3</v>
      </c>
      <c r="BK175" s="44">
        <f t="shared" si="99"/>
        <v>4</v>
      </c>
      <c r="BL175" s="11">
        <f t="shared" si="100"/>
        <v>7</v>
      </c>
      <c r="BM175" s="9">
        <f>VLOOKUP($E175,'ALL-GTK-SD-SMP-SMA-SMK-SLB'!$F$14:$CG$713,'ALL-GTK-SD-SMP-SMA-SMK-SLB'!BN$7,FALSE)</f>
        <v>0</v>
      </c>
      <c r="BN175" s="9">
        <f>VLOOKUP($E175,'ALL-GTK-SD-SMP-SMA-SMK-SLB'!$F$14:$CG$713,'ALL-GTK-SD-SMP-SMA-SMK-SLB'!BO$7,FALSE)</f>
        <v>0</v>
      </c>
      <c r="BO175" s="9">
        <f>VLOOKUP($E175,'ALL-GTK-SD-SMP-SMA-SMK-SLB'!$F$14:$CG$713,'ALL-GTK-SD-SMP-SMA-SMK-SLB'!BP$7,FALSE)</f>
        <v>0</v>
      </c>
      <c r="BP175" s="9">
        <f>VLOOKUP($E175,'ALL-GTK-SD-SMP-SMA-SMK-SLB'!$F$14:$CG$713,'ALL-GTK-SD-SMP-SMA-SMK-SLB'!BQ$7,FALSE)</f>
        <v>0</v>
      </c>
      <c r="BQ175" s="9">
        <f>VLOOKUP($E175,'ALL-GTK-SD-SMP-SMA-SMK-SLB'!$F$14:$CG$713,'ALL-GTK-SD-SMP-SMA-SMK-SLB'!BR$7,FALSE)</f>
        <v>0</v>
      </c>
      <c r="BR175" s="9">
        <f>VLOOKUP($E175,'ALL-GTK-SD-SMP-SMA-SMK-SLB'!$F$14:$CG$713,'ALL-GTK-SD-SMP-SMA-SMK-SLB'!BS$7,FALSE)</f>
        <v>0</v>
      </c>
      <c r="BS175" s="9">
        <f>VLOOKUP($E175,'ALL-GTK-SD-SMP-SMA-SMK-SLB'!$F$14:$CG$713,'ALL-GTK-SD-SMP-SMA-SMK-SLB'!BT$7,FALSE)</f>
        <v>0</v>
      </c>
      <c r="BT175" s="9">
        <f>VLOOKUP($E175,'ALL-GTK-SD-SMP-SMA-SMK-SLB'!$F$14:$CG$713,'ALL-GTK-SD-SMP-SMA-SMK-SLB'!BU$7,FALSE)</f>
        <v>0</v>
      </c>
      <c r="BU175" s="299">
        <f t="shared" si="101"/>
        <v>0</v>
      </c>
      <c r="BV175" s="299">
        <f t="shared" si="102"/>
        <v>0</v>
      </c>
      <c r="BW175" s="44">
        <f t="shared" si="103"/>
        <v>0</v>
      </c>
      <c r="BX175" s="44">
        <f t="shared" si="104"/>
        <v>0</v>
      </c>
      <c r="BY175" s="11">
        <f t="shared" si="105"/>
        <v>0</v>
      </c>
      <c r="BZ175" s="14">
        <f t="shared" si="106"/>
        <v>3</v>
      </c>
      <c r="CA175" s="14">
        <f t="shared" si="107"/>
        <v>4</v>
      </c>
      <c r="CB175" s="13">
        <f t="shared" si="108"/>
        <v>0</v>
      </c>
      <c r="CC175" s="13">
        <f t="shared" si="109"/>
        <v>0</v>
      </c>
      <c r="CD175" s="312">
        <f t="shared" si="110"/>
        <v>3</v>
      </c>
      <c r="CE175" s="312">
        <f t="shared" si="111"/>
        <v>4</v>
      </c>
      <c r="CF175" s="313">
        <f t="shared" si="112"/>
        <v>7</v>
      </c>
      <c r="CG175" s="302" t="str">
        <f t="shared" si="113"/>
        <v>OK</v>
      </c>
    </row>
    <row r="176" spans="1:85" ht="14.25" x14ac:dyDescent="0.25">
      <c r="A176" s="6">
        <v>164</v>
      </c>
      <c r="B176" s="495">
        <v>164</v>
      </c>
      <c r="C176" s="495" t="s">
        <v>6</v>
      </c>
      <c r="D176" s="496" t="s">
        <v>21</v>
      </c>
      <c r="E176" s="626">
        <v>20319059</v>
      </c>
      <c r="F176" s="627" t="s">
        <v>431</v>
      </c>
      <c r="G176" s="624" t="s">
        <v>52</v>
      </c>
      <c r="H176" s="9">
        <f>VLOOKUP($E176,'ALL-GTK-SD-SMP-SMA-SMK-SLB'!$F$14:$CG$713,'ALL-GTK-SD-SMP-SMA-SMK-SLB'!I$7,FALSE)</f>
        <v>0</v>
      </c>
      <c r="I176" s="9">
        <f>VLOOKUP($E176,'ALL-GTK-SD-SMP-SMA-SMK-SLB'!$F$14:$CG$713,'ALL-GTK-SD-SMP-SMA-SMK-SLB'!J$7,FALSE)</f>
        <v>0</v>
      </c>
      <c r="J176" s="9">
        <f>VLOOKUP($E176,'ALL-GTK-SD-SMP-SMA-SMK-SLB'!$F$14:$CG$713,'ALL-GTK-SD-SMP-SMA-SMK-SLB'!K$7,FALSE)</f>
        <v>0</v>
      </c>
      <c r="K176" s="9">
        <f>VLOOKUP($E176,'ALL-GTK-SD-SMP-SMA-SMK-SLB'!$F$14:$CG$713,'ALL-GTK-SD-SMP-SMA-SMK-SLB'!L$7,FALSE)</f>
        <v>0</v>
      </c>
      <c r="L176" s="9">
        <f>VLOOKUP($E176,'ALL-GTK-SD-SMP-SMA-SMK-SLB'!$F$14:$CG$713,'ALL-GTK-SD-SMP-SMA-SMK-SLB'!M$7,FALSE)</f>
        <v>1</v>
      </c>
      <c r="M176" s="9">
        <f>VLOOKUP($E176,'ALL-GTK-SD-SMP-SMA-SMK-SLB'!$F$14:$CG$713,'ALL-GTK-SD-SMP-SMA-SMK-SLB'!N$7,FALSE)</f>
        <v>1</v>
      </c>
      <c r="N176" s="9">
        <f>VLOOKUP($E176,'ALL-GTK-SD-SMP-SMA-SMK-SLB'!$F$14:$CG$713,'ALL-GTK-SD-SMP-SMA-SMK-SLB'!O$7,FALSE)</f>
        <v>0</v>
      </c>
      <c r="O176" s="9">
        <f>VLOOKUP($E176,'ALL-GTK-SD-SMP-SMA-SMK-SLB'!$F$14:$CG$713,'ALL-GTK-SD-SMP-SMA-SMK-SLB'!P$7,FALSE)</f>
        <v>5</v>
      </c>
      <c r="P176" s="299">
        <f t="shared" si="78"/>
        <v>1</v>
      </c>
      <c r="Q176" s="299">
        <f t="shared" si="79"/>
        <v>6</v>
      </c>
      <c r="R176" s="300">
        <f t="shared" si="80"/>
        <v>7</v>
      </c>
      <c r="S176" s="9">
        <f>VLOOKUP($E176,'ALL-GTK-SD-SMP-SMA-SMK-SLB'!$F$14:$CG$713,'ALL-GTK-SD-SMP-SMA-SMK-SLB'!T$7,FALSE)</f>
        <v>0</v>
      </c>
      <c r="T176" s="9">
        <f>VLOOKUP($E176,'ALL-GTK-SD-SMP-SMA-SMK-SLB'!$F$14:$CG$713,'ALL-GTK-SD-SMP-SMA-SMK-SLB'!U$7,FALSE)</f>
        <v>0</v>
      </c>
      <c r="U176" s="9">
        <f>VLOOKUP($E176,'ALL-GTK-SD-SMP-SMA-SMK-SLB'!$F$14:$CG$713,'ALL-GTK-SD-SMP-SMA-SMK-SLB'!V$7,FALSE)</f>
        <v>1</v>
      </c>
      <c r="V176" s="9">
        <f>VLOOKUP($E176,'ALL-GTK-SD-SMP-SMA-SMK-SLB'!$F$14:$CG$713,'ALL-GTK-SD-SMP-SMA-SMK-SLB'!W$7,FALSE)</f>
        <v>0</v>
      </c>
      <c r="W176" s="9">
        <f>VLOOKUP($E176,'ALL-GTK-SD-SMP-SMA-SMK-SLB'!$F$14:$CG$713,'ALL-GTK-SD-SMP-SMA-SMK-SLB'!X$7,FALSE)</f>
        <v>1</v>
      </c>
      <c r="X176" s="9">
        <f>VLOOKUP($E176,'ALL-GTK-SD-SMP-SMA-SMK-SLB'!$F$14:$CG$713,'ALL-GTK-SD-SMP-SMA-SMK-SLB'!Y$7,FALSE)</f>
        <v>1</v>
      </c>
      <c r="Y176" s="299">
        <f t="shared" si="81"/>
        <v>2</v>
      </c>
      <c r="Z176" s="299">
        <f t="shared" si="82"/>
        <v>1</v>
      </c>
      <c r="AA176" s="10">
        <f t="shared" si="83"/>
        <v>3</v>
      </c>
      <c r="AB176" s="44">
        <f t="shared" si="84"/>
        <v>3</v>
      </c>
      <c r="AC176" s="44">
        <f t="shared" si="85"/>
        <v>7</v>
      </c>
      <c r="AD176" s="11">
        <f t="shared" si="86"/>
        <v>10</v>
      </c>
      <c r="AE176" s="9">
        <f>VLOOKUP($E176,'ALL-GTK-SD-SMP-SMA-SMK-SLB'!$F$14:$CG$713,'ALL-GTK-SD-SMP-SMA-SMK-SLB'!AF$7,FALSE)</f>
        <v>3</v>
      </c>
      <c r="AF176" s="9">
        <f>VLOOKUP($E176,'ALL-GTK-SD-SMP-SMA-SMK-SLB'!$F$14:$CG$713,'ALL-GTK-SD-SMP-SMA-SMK-SLB'!AG$7,FALSE)</f>
        <v>2</v>
      </c>
      <c r="AG176" s="10">
        <f t="shared" si="87"/>
        <v>5</v>
      </c>
      <c r="AH176" s="9">
        <f>VLOOKUP($E176,'ALL-GTK-SD-SMP-SMA-SMK-SLB'!$F$14:$CG$713,'ALL-GTK-SD-SMP-SMA-SMK-SLB'!AI$7,FALSE)</f>
        <v>0</v>
      </c>
      <c r="AI176" s="9">
        <f>VLOOKUP($E176,'ALL-GTK-SD-SMP-SMA-SMK-SLB'!$F$14:$CG$713,'ALL-GTK-SD-SMP-SMA-SMK-SLB'!AJ$7,FALSE)</f>
        <v>5</v>
      </c>
      <c r="AJ176" s="10">
        <f t="shared" si="88"/>
        <v>5</v>
      </c>
      <c r="AK176" s="44">
        <f t="shared" si="89"/>
        <v>3</v>
      </c>
      <c r="AL176" s="44">
        <f t="shared" si="90"/>
        <v>7</v>
      </c>
      <c r="AM176" s="11">
        <f t="shared" si="91"/>
        <v>10</v>
      </c>
      <c r="AN176" s="299">
        <f>VLOOKUP($E176,'ALL-GTK-SD-SMP-SMA-SMK-SLB'!$F$14:$CG$713,'ALL-GTK-SD-SMP-SMA-SMK-SLB'!AO$7,FALSE)</f>
        <v>0</v>
      </c>
      <c r="AO176" s="299">
        <f>VLOOKUP($E176,'ALL-GTK-SD-SMP-SMA-SMK-SLB'!$F$14:$CG$713,'ALL-GTK-SD-SMP-SMA-SMK-SLB'!AP$7,FALSE)</f>
        <v>0</v>
      </c>
      <c r="AP176" s="9">
        <f>VLOOKUP($E176,'ALL-GTK-SD-SMP-SMA-SMK-SLB'!$F$14:$CG$713,'ALL-GTK-SD-SMP-SMA-SMK-SLB'!AQ$7,FALSE)</f>
        <v>0</v>
      </c>
      <c r="AQ176" s="9">
        <f>VLOOKUP($E176,'ALL-GTK-SD-SMP-SMA-SMK-SLB'!$F$14:$CG$713,'ALL-GTK-SD-SMP-SMA-SMK-SLB'!AR$7,FALSE)</f>
        <v>0</v>
      </c>
      <c r="AR176" s="9">
        <f>VLOOKUP($E176,'ALL-GTK-SD-SMP-SMA-SMK-SLB'!$F$14:$CG$713,'ALL-GTK-SD-SMP-SMA-SMK-SLB'!AS$7,FALSE)</f>
        <v>0</v>
      </c>
      <c r="AS176" s="9">
        <f>VLOOKUP($E176,'ALL-GTK-SD-SMP-SMA-SMK-SLB'!$F$14:$CG$713,'ALL-GTK-SD-SMP-SMA-SMK-SLB'!AT$7,FALSE)</f>
        <v>1</v>
      </c>
      <c r="AT176" s="9">
        <f>VLOOKUP($E176,'ALL-GTK-SD-SMP-SMA-SMK-SLB'!$F$14:$CG$713,'ALL-GTK-SD-SMP-SMA-SMK-SLB'!AU$7,FALSE)</f>
        <v>1</v>
      </c>
      <c r="AU176" s="9">
        <f>VLOOKUP($E176,'ALL-GTK-SD-SMP-SMA-SMK-SLB'!$F$14:$CG$713,'ALL-GTK-SD-SMP-SMA-SMK-SLB'!AV$7,FALSE)</f>
        <v>0</v>
      </c>
      <c r="AV176" s="9">
        <f>VLOOKUP($E176,'ALL-GTK-SD-SMP-SMA-SMK-SLB'!$F$14:$CG$713,'ALL-GTK-SD-SMP-SMA-SMK-SLB'!AW$7,FALSE)</f>
        <v>0</v>
      </c>
      <c r="AW176" s="9">
        <f>VLOOKUP($E176,'ALL-GTK-SD-SMP-SMA-SMK-SLB'!$F$14:$CG$713,'ALL-GTK-SD-SMP-SMA-SMK-SLB'!AX$7,FALSE)</f>
        <v>0</v>
      </c>
      <c r="AX176" s="9">
        <f>VLOOKUP($E176,'ALL-GTK-SD-SMP-SMA-SMK-SLB'!$F$14:$CG$713,'ALL-GTK-SD-SMP-SMA-SMK-SLB'!AY$7,FALSE)</f>
        <v>2</v>
      </c>
      <c r="AY176" s="9">
        <f>VLOOKUP($E176,'ALL-GTK-SD-SMP-SMA-SMK-SLB'!$F$14:$CG$713,'ALL-GTK-SD-SMP-SMA-SMK-SLB'!AZ$7,FALSE)</f>
        <v>6</v>
      </c>
      <c r="AZ176" s="9">
        <f>VLOOKUP($E176,'ALL-GTK-SD-SMP-SMA-SMK-SLB'!$F$14:$CG$713,'ALL-GTK-SD-SMP-SMA-SMK-SLB'!BA$7,FALSE)</f>
        <v>0</v>
      </c>
      <c r="BA176" s="9">
        <f>VLOOKUP($E176,'ALL-GTK-SD-SMP-SMA-SMK-SLB'!$F$14:$CG$713,'ALL-GTK-SD-SMP-SMA-SMK-SLB'!BB$7,FALSE)</f>
        <v>0</v>
      </c>
      <c r="BB176" s="9">
        <f>VLOOKUP($E176,'ALL-GTK-SD-SMP-SMA-SMK-SLB'!$F$14:$CG$713,'ALL-GTK-SD-SMP-SMA-SMK-SLB'!BC$7,FALSE)</f>
        <v>0</v>
      </c>
      <c r="BC176" s="9">
        <f>VLOOKUP($E176,'ALL-GTK-SD-SMP-SMA-SMK-SLB'!$F$14:$CG$713,'ALL-GTK-SD-SMP-SMA-SMK-SLB'!BD$7,FALSE)</f>
        <v>0</v>
      </c>
      <c r="BD176" s="310">
        <f t="shared" si="92"/>
        <v>1</v>
      </c>
      <c r="BE176" s="310">
        <f t="shared" si="93"/>
        <v>1</v>
      </c>
      <c r="BF176" s="10">
        <f t="shared" si="94"/>
        <v>2</v>
      </c>
      <c r="BG176" s="311">
        <f t="shared" si="95"/>
        <v>2</v>
      </c>
      <c r="BH176" s="311">
        <f t="shared" si="96"/>
        <v>6</v>
      </c>
      <c r="BI176" s="10">
        <f t="shared" si="97"/>
        <v>8</v>
      </c>
      <c r="BJ176" s="44">
        <f t="shared" si="98"/>
        <v>3</v>
      </c>
      <c r="BK176" s="44">
        <f t="shared" si="99"/>
        <v>7</v>
      </c>
      <c r="BL176" s="11">
        <f t="shared" si="100"/>
        <v>10</v>
      </c>
      <c r="BM176" s="9">
        <f>VLOOKUP($E176,'ALL-GTK-SD-SMP-SMA-SMK-SLB'!$F$14:$CG$713,'ALL-GTK-SD-SMP-SMA-SMK-SLB'!BN$7,FALSE)</f>
        <v>0</v>
      </c>
      <c r="BN176" s="9">
        <f>VLOOKUP($E176,'ALL-GTK-SD-SMP-SMA-SMK-SLB'!$F$14:$CG$713,'ALL-GTK-SD-SMP-SMA-SMK-SLB'!BO$7,FALSE)</f>
        <v>0</v>
      </c>
      <c r="BO176" s="9">
        <f>VLOOKUP($E176,'ALL-GTK-SD-SMP-SMA-SMK-SLB'!$F$14:$CG$713,'ALL-GTK-SD-SMP-SMA-SMK-SLB'!BP$7,FALSE)</f>
        <v>0</v>
      </c>
      <c r="BP176" s="9">
        <f>VLOOKUP($E176,'ALL-GTK-SD-SMP-SMA-SMK-SLB'!$F$14:$CG$713,'ALL-GTK-SD-SMP-SMA-SMK-SLB'!BQ$7,FALSE)</f>
        <v>0</v>
      </c>
      <c r="BQ176" s="9">
        <f>VLOOKUP($E176,'ALL-GTK-SD-SMP-SMA-SMK-SLB'!$F$14:$CG$713,'ALL-GTK-SD-SMP-SMA-SMK-SLB'!BR$7,FALSE)</f>
        <v>0</v>
      </c>
      <c r="BR176" s="9">
        <f>VLOOKUP($E176,'ALL-GTK-SD-SMP-SMA-SMK-SLB'!$F$14:$CG$713,'ALL-GTK-SD-SMP-SMA-SMK-SLB'!BS$7,FALSE)</f>
        <v>0</v>
      </c>
      <c r="BS176" s="9">
        <f>VLOOKUP($E176,'ALL-GTK-SD-SMP-SMA-SMK-SLB'!$F$14:$CG$713,'ALL-GTK-SD-SMP-SMA-SMK-SLB'!BT$7,FALSE)</f>
        <v>0</v>
      </c>
      <c r="BT176" s="9">
        <f>VLOOKUP($E176,'ALL-GTK-SD-SMP-SMA-SMK-SLB'!$F$14:$CG$713,'ALL-GTK-SD-SMP-SMA-SMK-SLB'!BU$7,FALSE)</f>
        <v>0</v>
      </c>
      <c r="BU176" s="299">
        <f t="shared" si="101"/>
        <v>0</v>
      </c>
      <c r="BV176" s="299">
        <f t="shared" si="102"/>
        <v>0</v>
      </c>
      <c r="BW176" s="44">
        <f t="shared" si="103"/>
        <v>0</v>
      </c>
      <c r="BX176" s="44">
        <f t="shared" si="104"/>
        <v>0</v>
      </c>
      <c r="BY176" s="11">
        <f t="shared" si="105"/>
        <v>0</v>
      </c>
      <c r="BZ176" s="14">
        <f t="shared" si="106"/>
        <v>3</v>
      </c>
      <c r="CA176" s="14">
        <f t="shared" si="107"/>
        <v>7</v>
      </c>
      <c r="CB176" s="13">
        <f t="shared" si="108"/>
        <v>0</v>
      </c>
      <c r="CC176" s="13">
        <f t="shared" si="109"/>
        <v>0</v>
      </c>
      <c r="CD176" s="312">
        <f t="shared" si="110"/>
        <v>3</v>
      </c>
      <c r="CE176" s="312">
        <f t="shared" si="111"/>
        <v>7</v>
      </c>
      <c r="CF176" s="313">
        <f t="shared" si="112"/>
        <v>10</v>
      </c>
      <c r="CG176" s="302" t="str">
        <f t="shared" si="113"/>
        <v>OK</v>
      </c>
    </row>
    <row r="177" spans="1:85" ht="14.25" x14ac:dyDescent="0.25">
      <c r="A177" s="6">
        <v>165</v>
      </c>
      <c r="B177" s="495">
        <v>165</v>
      </c>
      <c r="C177" s="495" t="s">
        <v>6</v>
      </c>
      <c r="D177" s="496" t="s">
        <v>21</v>
      </c>
      <c r="E177" s="626">
        <v>20319058</v>
      </c>
      <c r="F177" s="627" t="s">
        <v>432</v>
      </c>
      <c r="G177" s="624" t="s">
        <v>52</v>
      </c>
      <c r="H177" s="9">
        <f>VLOOKUP($E177,'ALL-GTK-SD-SMP-SMA-SMK-SLB'!$F$14:$CG$713,'ALL-GTK-SD-SMP-SMA-SMK-SLB'!I$7,FALSE)</f>
        <v>0</v>
      </c>
      <c r="I177" s="9">
        <f>VLOOKUP($E177,'ALL-GTK-SD-SMP-SMA-SMK-SLB'!$F$14:$CG$713,'ALL-GTK-SD-SMP-SMA-SMK-SLB'!J$7,FALSE)</f>
        <v>0</v>
      </c>
      <c r="J177" s="9">
        <f>VLOOKUP($E177,'ALL-GTK-SD-SMP-SMA-SMK-SLB'!$F$14:$CG$713,'ALL-GTK-SD-SMP-SMA-SMK-SLB'!K$7,FALSE)</f>
        <v>0</v>
      </c>
      <c r="K177" s="9">
        <f>VLOOKUP($E177,'ALL-GTK-SD-SMP-SMA-SMK-SLB'!$F$14:$CG$713,'ALL-GTK-SD-SMP-SMA-SMK-SLB'!L$7,FALSE)</f>
        <v>0</v>
      </c>
      <c r="L177" s="9">
        <f>VLOOKUP($E177,'ALL-GTK-SD-SMP-SMA-SMK-SLB'!$F$14:$CG$713,'ALL-GTK-SD-SMP-SMA-SMK-SLB'!M$7,FALSE)</f>
        <v>1</v>
      </c>
      <c r="M177" s="9">
        <f>VLOOKUP($E177,'ALL-GTK-SD-SMP-SMA-SMK-SLB'!$F$14:$CG$713,'ALL-GTK-SD-SMP-SMA-SMK-SLB'!N$7,FALSE)</f>
        <v>1</v>
      </c>
      <c r="N177" s="9">
        <f>VLOOKUP($E177,'ALL-GTK-SD-SMP-SMA-SMK-SLB'!$F$14:$CG$713,'ALL-GTK-SD-SMP-SMA-SMK-SLB'!O$7,FALSE)</f>
        <v>0</v>
      </c>
      <c r="O177" s="9">
        <f>VLOOKUP($E177,'ALL-GTK-SD-SMP-SMA-SMK-SLB'!$F$14:$CG$713,'ALL-GTK-SD-SMP-SMA-SMK-SLB'!P$7,FALSE)</f>
        <v>5</v>
      </c>
      <c r="P177" s="299">
        <f t="shared" si="78"/>
        <v>1</v>
      </c>
      <c r="Q177" s="299">
        <f t="shared" si="79"/>
        <v>6</v>
      </c>
      <c r="R177" s="300">
        <f t="shared" si="80"/>
        <v>7</v>
      </c>
      <c r="S177" s="9">
        <f>VLOOKUP($E177,'ALL-GTK-SD-SMP-SMA-SMK-SLB'!$F$14:$CG$713,'ALL-GTK-SD-SMP-SMA-SMK-SLB'!T$7,FALSE)</f>
        <v>0</v>
      </c>
      <c r="T177" s="9">
        <f>VLOOKUP($E177,'ALL-GTK-SD-SMP-SMA-SMK-SLB'!$F$14:$CG$713,'ALL-GTK-SD-SMP-SMA-SMK-SLB'!U$7,FALSE)</f>
        <v>0</v>
      </c>
      <c r="U177" s="9">
        <f>VLOOKUP($E177,'ALL-GTK-SD-SMP-SMA-SMK-SLB'!$F$14:$CG$713,'ALL-GTK-SD-SMP-SMA-SMK-SLB'!V$7,FALSE)</f>
        <v>1</v>
      </c>
      <c r="V177" s="9">
        <f>VLOOKUP($E177,'ALL-GTK-SD-SMP-SMA-SMK-SLB'!$F$14:$CG$713,'ALL-GTK-SD-SMP-SMA-SMK-SLB'!W$7,FALSE)</f>
        <v>4</v>
      </c>
      <c r="W177" s="9">
        <f>VLOOKUP($E177,'ALL-GTK-SD-SMP-SMA-SMK-SLB'!$F$14:$CG$713,'ALL-GTK-SD-SMP-SMA-SMK-SLB'!X$7,FALSE)</f>
        <v>1</v>
      </c>
      <c r="X177" s="9">
        <f>VLOOKUP($E177,'ALL-GTK-SD-SMP-SMA-SMK-SLB'!$F$14:$CG$713,'ALL-GTK-SD-SMP-SMA-SMK-SLB'!Y$7,FALSE)</f>
        <v>0</v>
      </c>
      <c r="Y177" s="299">
        <f t="shared" si="81"/>
        <v>2</v>
      </c>
      <c r="Z177" s="299">
        <f t="shared" si="82"/>
        <v>4</v>
      </c>
      <c r="AA177" s="10">
        <f t="shared" si="83"/>
        <v>6</v>
      </c>
      <c r="AB177" s="44">
        <f t="shared" si="84"/>
        <v>3</v>
      </c>
      <c r="AC177" s="44">
        <f t="shared" si="85"/>
        <v>10</v>
      </c>
      <c r="AD177" s="11">
        <f t="shared" si="86"/>
        <v>13</v>
      </c>
      <c r="AE177" s="9">
        <f>VLOOKUP($E177,'ALL-GTK-SD-SMP-SMA-SMK-SLB'!$F$14:$CG$713,'ALL-GTK-SD-SMP-SMA-SMK-SLB'!AF$7,FALSE)</f>
        <v>1</v>
      </c>
      <c r="AF177" s="9">
        <f>VLOOKUP($E177,'ALL-GTK-SD-SMP-SMA-SMK-SLB'!$F$14:$CG$713,'ALL-GTK-SD-SMP-SMA-SMK-SLB'!AG$7,FALSE)</f>
        <v>5</v>
      </c>
      <c r="AG177" s="10">
        <f t="shared" si="87"/>
        <v>6</v>
      </c>
      <c r="AH177" s="9">
        <f>VLOOKUP($E177,'ALL-GTK-SD-SMP-SMA-SMK-SLB'!$F$14:$CG$713,'ALL-GTK-SD-SMP-SMA-SMK-SLB'!AI$7,FALSE)</f>
        <v>2</v>
      </c>
      <c r="AI177" s="9">
        <f>VLOOKUP($E177,'ALL-GTK-SD-SMP-SMA-SMK-SLB'!$F$14:$CG$713,'ALL-GTK-SD-SMP-SMA-SMK-SLB'!AJ$7,FALSE)</f>
        <v>5</v>
      </c>
      <c r="AJ177" s="10">
        <f t="shared" si="88"/>
        <v>7</v>
      </c>
      <c r="AK177" s="44">
        <f t="shared" si="89"/>
        <v>3</v>
      </c>
      <c r="AL177" s="44">
        <f t="shared" si="90"/>
        <v>10</v>
      </c>
      <c r="AM177" s="11">
        <f t="shared" si="91"/>
        <v>13</v>
      </c>
      <c r="AN177" s="299">
        <f>VLOOKUP($E177,'ALL-GTK-SD-SMP-SMA-SMK-SLB'!$F$14:$CG$713,'ALL-GTK-SD-SMP-SMA-SMK-SLB'!AO$7,FALSE)</f>
        <v>0</v>
      </c>
      <c r="AO177" s="299">
        <f>VLOOKUP($E177,'ALL-GTK-SD-SMP-SMA-SMK-SLB'!$F$14:$CG$713,'ALL-GTK-SD-SMP-SMA-SMK-SLB'!AP$7,FALSE)</f>
        <v>0</v>
      </c>
      <c r="AP177" s="9">
        <f>VLOOKUP($E177,'ALL-GTK-SD-SMP-SMA-SMK-SLB'!$F$14:$CG$713,'ALL-GTK-SD-SMP-SMA-SMK-SLB'!AQ$7,FALSE)</f>
        <v>0</v>
      </c>
      <c r="AQ177" s="9">
        <f>VLOOKUP($E177,'ALL-GTK-SD-SMP-SMA-SMK-SLB'!$F$14:$CG$713,'ALL-GTK-SD-SMP-SMA-SMK-SLB'!AR$7,FALSE)</f>
        <v>0</v>
      </c>
      <c r="AR177" s="9">
        <f>VLOOKUP($E177,'ALL-GTK-SD-SMP-SMA-SMK-SLB'!$F$14:$CG$713,'ALL-GTK-SD-SMP-SMA-SMK-SLB'!AS$7,FALSE)</f>
        <v>0</v>
      </c>
      <c r="AS177" s="9">
        <f>VLOOKUP($E177,'ALL-GTK-SD-SMP-SMA-SMK-SLB'!$F$14:$CG$713,'ALL-GTK-SD-SMP-SMA-SMK-SLB'!AT$7,FALSE)</f>
        <v>1</v>
      </c>
      <c r="AT177" s="9">
        <f>VLOOKUP($E177,'ALL-GTK-SD-SMP-SMA-SMK-SLB'!$F$14:$CG$713,'ALL-GTK-SD-SMP-SMA-SMK-SLB'!AU$7,FALSE)</f>
        <v>0</v>
      </c>
      <c r="AU177" s="9">
        <f>VLOOKUP($E177,'ALL-GTK-SD-SMP-SMA-SMK-SLB'!$F$14:$CG$713,'ALL-GTK-SD-SMP-SMA-SMK-SLB'!AV$7,FALSE)</f>
        <v>0</v>
      </c>
      <c r="AV177" s="9">
        <f>VLOOKUP($E177,'ALL-GTK-SD-SMP-SMA-SMK-SLB'!$F$14:$CG$713,'ALL-GTK-SD-SMP-SMA-SMK-SLB'!AW$7,FALSE)</f>
        <v>0</v>
      </c>
      <c r="AW177" s="9">
        <f>VLOOKUP($E177,'ALL-GTK-SD-SMP-SMA-SMK-SLB'!$F$14:$CG$713,'ALL-GTK-SD-SMP-SMA-SMK-SLB'!AX$7,FALSE)</f>
        <v>0</v>
      </c>
      <c r="AX177" s="9">
        <f>VLOOKUP($E177,'ALL-GTK-SD-SMP-SMA-SMK-SLB'!$F$14:$CG$713,'ALL-GTK-SD-SMP-SMA-SMK-SLB'!AY$7,FALSE)</f>
        <v>3</v>
      </c>
      <c r="AY177" s="9">
        <f>VLOOKUP($E177,'ALL-GTK-SD-SMP-SMA-SMK-SLB'!$F$14:$CG$713,'ALL-GTK-SD-SMP-SMA-SMK-SLB'!AZ$7,FALSE)</f>
        <v>9</v>
      </c>
      <c r="AZ177" s="9">
        <f>VLOOKUP($E177,'ALL-GTK-SD-SMP-SMA-SMK-SLB'!$F$14:$CG$713,'ALL-GTK-SD-SMP-SMA-SMK-SLB'!BA$7,FALSE)</f>
        <v>0</v>
      </c>
      <c r="BA177" s="9">
        <f>VLOOKUP($E177,'ALL-GTK-SD-SMP-SMA-SMK-SLB'!$F$14:$CG$713,'ALL-GTK-SD-SMP-SMA-SMK-SLB'!BB$7,FALSE)</f>
        <v>0</v>
      </c>
      <c r="BB177" s="9">
        <f>VLOOKUP($E177,'ALL-GTK-SD-SMP-SMA-SMK-SLB'!$F$14:$CG$713,'ALL-GTK-SD-SMP-SMA-SMK-SLB'!BC$7,FALSE)</f>
        <v>0</v>
      </c>
      <c r="BC177" s="9">
        <f>VLOOKUP($E177,'ALL-GTK-SD-SMP-SMA-SMK-SLB'!$F$14:$CG$713,'ALL-GTK-SD-SMP-SMA-SMK-SLB'!BD$7,FALSE)</f>
        <v>0</v>
      </c>
      <c r="BD177" s="310">
        <f t="shared" si="92"/>
        <v>0</v>
      </c>
      <c r="BE177" s="310">
        <f t="shared" si="93"/>
        <v>1</v>
      </c>
      <c r="BF177" s="10">
        <f t="shared" si="94"/>
        <v>1</v>
      </c>
      <c r="BG177" s="311">
        <f t="shared" si="95"/>
        <v>3</v>
      </c>
      <c r="BH177" s="311">
        <f t="shared" si="96"/>
        <v>9</v>
      </c>
      <c r="BI177" s="10">
        <f t="shared" si="97"/>
        <v>12</v>
      </c>
      <c r="BJ177" s="44">
        <f t="shared" si="98"/>
        <v>3</v>
      </c>
      <c r="BK177" s="44">
        <f t="shared" si="99"/>
        <v>10</v>
      </c>
      <c r="BL177" s="11">
        <f t="shared" si="100"/>
        <v>13</v>
      </c>
      <c r="BM177" s="9">
        <f>VLOOKUP($E177,'ALL-GTK-SD-SMP-SMA-SMK-SLB'!$F$14:$CG$713,'ALL-GTK-SD-SMP-SMA-SMK-SLB'!BN$7,FALSE)</f>
        <v>0</v>
      </c>
      <c r="BN177" s="9">
        <f>VLOOKUP($E177,'ALL-GTK-SD-SMP-SMA-SMK-SLB'!$F$14:$CG$713,'ALL-GTK-SD-SMP-SMA-SMK-SLB'!BO$7,FALSE)</f>
        <v>0</v>
      </c>
      <c r="BO177" s="9">
        <f>VLOOKUP($E177,'ALL-GTK-SD-SMP-SMA-SMK-SLB'!$F$14:$CG$713,'ALL-GTK-SD-SMP-SMA-SMK-SLB'!BP$7,FALSE)</f>
        <v>0</v>
      </c>
      <c r="BP177" s="9">
        <f>VLOOKUP($E177,'ALL-GTK-SD-SMP-SMA-SMK-SLB'!$F$14:$CG$713,'ALL-GTK-SD-SMP-SMA-SMK-SLB'!BQ$7,FALSE)</f>
        <v>0</v>
      </c>
      <c r="BQ177" s="9">
        <f>VLOOKUP($E177,'ALL-GTK-SD-SMP-SMA-SMK-SLB'!$F$14:$CG$713,'ALL-GTK-SD-SMP-SMA-SMK-SLB'!BR$7,FALSE)</f>
        <v>0</v>
      </c>
      <c r="BR177" s="9">
        <f>VLOOKUP($E177,'ALL-GTK-SD-SMP-SMA-SMK-SLB'!$F$14:$CG$713,'ALL-GTK-SD-SMP-SMA-SMK-SLB'!BS$7,FALSE)</f>
        <v>0</v>
      </c>
      <c r="BS177" s="9">
        <f>VLOOKUP($E177,'ALL-GTK-SD-SMP-SMA-SMK-SLB'!$F$14:$CG$713,'ALL-GTK-SD-SMP-SMA-SMK-SLB'!BT$7,FALSE)</f>
        <v>0</v>
      </c>
      <c r="BT177" s="9">
        <f>VLOOKUP($E177,'ALL-GTK-SD-SMP-SMA-SMK-SLB'!$F$14:$CG$713,'ALL-GTK-SD-SMP-SMA-SMK-SLB'!BU$7,FALSE)</f>
        <v>0</v>
      </c>
      <c r="BU177" s="299">
        <f t="shared" si="101"/>
        <v>0</v>
      </c>
      <c r="BV177" s="299">
        <f t="shared" si="102"/>
        <v>0</v>
      </c>
      <c r="BW177" s="44">
        <f t="shared" si="103"/>
        <v>0</v>
      </c>
      <c r="BX177" s="44">
        <f t="shared" si="104"/>
        <v>0</v>
      </c>
      <c r="BY177" s="11">
        <f t="shared" si="105"/>
        <v>0</v>
      </c>
      <c r="BZ177" s="14">
        <f t="shared" si="106"/>
        <v>3</v>
      </c>
      <c r="CA177" s="14">
        <f t="shared" si="107"/>
        <v>10</v>
      </c>
      <c r="CB177" s="13">
        <f t="shared" si="108"/>
        <v>0</v>
      </c>
      <c r="CC177" s="13">
        <f t="shared" si="109"/>
        <v>0</v>
      </c>
      <c r="CD177" s="312">
        <f t="shared" si="110"/>
        <v>3</v>
      </c>
      <c r="CE177" s="312">
        <f t="shared" si="111"/>
        <v>10</v>
      </c>
      <c r="CF177" s="313">
        <f t="shared" si="112"/>
        <v>13</v>
      </c>
      <c r="CG177" s="302" t="str">
        <f t="shared" si="113"/>
        <v>OK</v>
      </c>
    </row>
    <row r="178" spans="1:85" ht="14.25" x14ac:dyDescent="0.25">
      <c r="A178" s="6">
        <v>166</v>
      </c>
      <c r="B178" s="495">
        <v>166</v>
      </c>
      <c r="C178" s="495" t="s">
        <v>6</v>
      </c>
      <c r="D178" s="496" t="s">
        <v>21</v>
      </c>
      <c r="E178" s="626">
        <v>20319118</v>
      </c>
      <c r="F178" s="627" t="s">
        <v>433</v>
      </c>
      <c r="G178" s="624" t="s">
        <v>52</v>
      </c>
      <c r="H178" s="9">
        <f>VLOOKUP($E178,'ALL-GTK-SD-SMP-SMA-SMK-SLB'!$F$14:$CG$713,'ALL-GTK-SD-SMP-SMA-SMK-SLB'!I$7,FALSE)</f>
        <v>0</v>
      </c>
      <c r="I178" s="9">
        <f>VLOOKUP($E178,'ALL-GTK-SD-SMP-SMA-SMK-SLB'!$F$14:$CG$713,'ALL-GTK-SD-SMP-SMA-SMK-SLB'!J$7,FALSE)</f>
        <v>0</v>
      </c>
      <c r="J178" s="9">
        <f>VLOOKUP($E178,'ALL-GTK-SD-SMP-SMA-SMK-SLB'!$F$14:$CG$713,'ALL-GTK-SD-SMP-SMA-SMK-SLB'!K$7,FALSE)</f>
        <v>0</v>
      </c>
      <c r="K178" s="9">
        <f>VLOOKUP($E178,'ALL-GTK-SD-SMP-SMA-SMK-SLB'!$F$14:$CG$713,'ALL-GTK-SD-SMP-SMA-SMK-SLB'!L$7,FALSE)</f>
        <v>0</v>
      </c>
      <c r="L178" s="9">
        <f>VLOOKUP($E178,'ALL-GTK-SD-SMP-SMA-SMK-SLB'!$F$14:$CG$713,'ALL-GTK-SD-SMP-SMA-SMK-SLB'!M$7,FALSE)</f>
        <v>1</v>
      </c>
      <c r="M178" s="9">
        <f>VLOOKUP($E178,'ALL-GTK-SD-SMP-SMA-SMK-SLB'!$F$14:$CG$713,'ALL-GTK-SD-SMP-SMA-SMK-SLB'!N$7,FALSE)</f>
        <v>3</v>
      </c>
      <c r="N178" s="9">
        <f>VLOOKUP($E178,'ALL-GTK-SD-SMP-SMA-SMK-SLB'!$F$14:$CG$713,'ALL-GTK-SD-SMP-SMA-SMK-SLB'!O$7,FALSE)</f>
        <v>2</v>
      </c>
      <c r="O178" s="9">
        <f>VLOOKUP($E178,'ALL-GTK-SD-SMP-SMA-SMK-SLB'!$F$14:$CG$713,'ALL-GTK-SD-SMP-SMA-SMK-SLB'!P$7,FALSE)</f>
        <v>2</v>
      </c>
      <c r="P178" s="299">
        <f t="shared" si="78"/>
        <v>3</v>
      </c>
      <c r="Q178" s="299">
        <f t="shared" si="79"/>
        <v>5</v>
      </c>
      <c r="R178" s="300">
        <f t="shared" si="80"/>
        <v>8</v>
      </c>
      <c r="S178" s="9">
        <f>VLOOKUP($E178,'ALL-GTK-SD-SMP-SMA-SMK-SLB'!$F$14:$CG$713,'ALL-GTK-SD-SMP-SMA-SMK-SLB'!T$7,FALSE)</f>
        <v>0</v>
      </c>
      <c r="T178" s="9">
        <f>VLOOKUP($E178,'ALL-GTK-SD-SMP-SMA-SMK-SLB'!$F$14:$CG$713,'ALL-GTK-SD-SMP-SMA-SMK-SLB'!U$7,FALSE)</f>
        <v>0</v>
      </c>
      <c r="U178" s="9">
        <f>VLOOKUP($E178,'ALL-GTK-SD-SMP-SMA-SMK-SLB'!$F$14:$CG$713,'ALL-GTK-SD-SMP-SMA-SMK-SLB'!V$7,FALSE)</f>
        <v>1</v>
      </c>
      <c r="V178" s="9">
        <f>VLOOKUP($E178,'ALL-GTK-SD-SMP-SMA-SMK-SLB'!$F$14:$CG$713,'ALL-GTK-SD-SMP-SMA-SMK-SLB'!W$7,FALSE)</f>
        <v>1</v>
      </c>
      <c r="W178" s="9">
        <f>VLOOKUP($E178,'ALL-GTK-SD-SMP-SMA-SMK-SLB'!$F$14:$CG$713,'ALL-GTK-SD-SMP-SMA-SMK-SLB'!X$7,FALSE)</f>
        <v>0</v>
      </c>
      <c r="X178" s="9">
        <f>VLOOKUP($E178,'ALL-GTK-SD-SMP-SMA-SMK-SLB'!$F$14:$CG$713,'ALL-GTK-SD-SMP-SMA-SMK-SLB'!Y$7,FALSE)</f>
        <v>0</v>
      </c>
      <c r="Y178" s="299">
        <f t="shared" si="81"/>
        <v>1</v>
      </c>
      <c r="Z178" s="299">
        <f t="shared" si="82"/>
        <v>1</v>
      </c>
      <c r="AA178" s="10">
        <f t="shared" si="83"/>
        <v>2</v>
      </c>
      <c r="AB178" s="44">
        <f t="shared" si="84"/>
        <v>4</v>
      </c>
      <c r="AC178" s="44">
        <f t="shared" si="85"/>
        <v>6</v>
      </c>
      <c r="AD178" s="11">
        <f t="shared" si="86"/>
        <v>10</v>
      </c>
      <c r="AE178" s="9">
        <f>VLOOKUP($E178,'ALL-GTK-SD-SMP-SMA-SMK-SLB'!$F$14:$CG$713,'ALL-GTK-SD-SMP-SMA-SMK-SLB'!AF$7,FALSE)</f>
        <v>0</v>
      </c>
      <c r="AF178" s="9">
        <f>VLOOKUP($E178,'ALL-GTK-SD-SMP-SMA-SMK-SLB'!$F$14:$CG$713,'ALL-GTK-SD-SMP-SMA-SMK-SLB'!AG$7,FALSE)</f>
        <v>3</v>
      </c>
      <c r="AG178" s="10">
        <f t="shared" si="87"/>
        <v>3</v>
      </c>
      <c r="AH178" s="9">
        <f>VLOOKUP($E178,'ALL-GTK-SD-SMP-SMA-SMK-SLB'!$F$14:$CG$713,'ALL-GTK-SD-SMP-SMA-SMK-SLB'!AI$7,FALSE)</f>
        <v>4</v>
      </c>
      <c r="AI178" s="9">
        <f>VLOOKUP($E178,'ALL-GTK-SD-SMP-SMA-SMK-SLB'!$F$14:$CG$713,'ALL-GTK-SD-SMP-SMA-SMK-SLB'!AJ$7,FALSE)</f>
        <v>3</v>
      </c>
      <c r="AJ178" s="10">
        <f t="shared" si="88"/>
        <v>7</v>
      </c>
      <c r="AK178" s="44">
        <f t="shared" si="89"/>
        <v>4</v>
      </c>
      <c r="AL178" s="44">
        <f t="shared" si="90"/>
        <v>6</v>
      </c>
      <c r="AM178" s="11">
        <f t="shared" si="91"/>
        <v>10</v>
      </c>
      <c r="AN178" s="299">
        <f>VLOOKUP($E178,'ALL-GTK-SD-SMP-SMA-SMK-SLB'!$F$14:$CG$713,'ALL-GTK-SD-SMP-SMA-SMK-SLB'!AO$7,FALSE)</f>
        <v>0</v>
      </c>
      <c r="AO178" s="299">
        <f>VLOOKUP($E178,'ALL-GTK-SD-SMP-SMA-SMK-SLB'!$F$14:$CG$713,'ALL-GTK-SD-SMP-SMA-SMK-SLB'!AP$7,FALSE)</f>
        <v>0</v>
      </c>
      <c r="AP178" s="9">
        <f>VLOOKUP($E178,'ALL-GTK-SD-SMP-SMA-SMK-SLB'!$F$14:$CG$713,'ALL-GTK-SD-SMP-SMA-SMK-SLB'!AQ$7,FALSE)</f>
        <v>0</v>
      </c>
      <c r="AQ178" s="9">
        <f>VLOOKUP($E178,'ALL-GTK-SD-SMP-SMA-SMK-SLB'!$F$14:$CG$713,'ALL-GTK-SD-SMP-SMA-SMK-SLB'!AR$7,FALSE)</f>
        <v>0</v>
      </c>
      <c r="AR178" s="9">
        <f>VLOOKUP($E178,'ALL-GTK-SD-SMP-SMA-SMK-SLB'!$F$14:$CG$713,'ALL-GTK-SD-SMP-SMA-SMK-SLB'!AS$7,FALSE)</f>
        <v>1</v>
      </c>
      <c r="AS178" s="9">
        <f>VLOOKUP($E178,'ALL-GTK-SD-SMP-SMA-SMK-SLB'!$F$14:$CG$713,'ALL-GTK-SD-SMP-SMA-SMK-SLB'!AT$7,FALSE)</f>
        <v>0</v>
      </c>
      <c r="AT178" s="9">
        <f>VLOOKUP($E178,'ALL-GTK-SD-SMP-SMA-SMK-SLB'!$F$14:$CG$713,'ALL-GTK-SD-SMP-SMA-SMK-SLB'!AU$7,FALSE)</f>
        <v>0</v>
      </c>
      <c r="AU178" s="9">
        <f>VLOOKUP($E178,'ALL-GTK-SD-SMP-SMA-SMK-SLB'!$F$14:$CG$713,'ALL-GTK-SD-SMP-SMA-SMK-SLB'!AV$7,FALSE)</f>
        <v>0</v>
      </c>
      <c r="AV178" s="9">
        <f>VLOOKUP($E178,'ALL-GTK-SD-SMP-SMA-SMK-SLB'!$F$14:$CG$713,'ALL-GTK-SD-SMP-SMA-SMK-SLB'!AW$7,FALSE)</f>
        <v>0</v>
      </c>
      <c r="AW178" s="9">
        <f>VLOOKUP($E178,'ALL-GTK-SD-SMP-SMA-SMK-SLB'!$F$14:$CG$713,'ALL-GTK-SD-SMP-SMA-SMK-SLB'!AX$7,FALSE)</f>
        <v>0</v>
      </c>
      <c r="AX178" s="9">
        <f>VLOOKUP($E178,'ALL-GTK-SD-SMP-SMA-SMK-SLB'!$F$14:$CG$713,'ALL-GTK-SD-SMP-SMA-SMK-SLB'!AY$7,FALSE)</f>
        <v>3</v>
      </c>
      <c r="AY178" s="9">
        <f>VLOOKUP($E178,'ALL-GTK-SD-SMP-SMA-SMK-SLB'!$F$14:$CG$713,'ALL-GTK-SD-SMP-SMA-SMK-SLB'!AZ$7,FALSE)</f>
        <v>6</v>
      </c>
      <c r="AZ178" s="9">
        <f>VLOOKUP($E178,'ALL-GTK-SD-SMP-SMA-SMK-SLB'!$F$14:$CG$713,'ALL-GTK-SD-SMP-SMA-SMK-SLB'!BA$7,FALSE)</f>
        <v>0</v>
      </c>
      <c r="BA178" s="9">
        <f>VLOOKUP($E178,'ALL-GTK-SD-SMP-SMA-SMK-SLB'!$F$14:$CG$713,'ALL-GTK-SD-SMP-SMA-SMK-SLB'!BB$7,FALSE)</f>
        <v>0</v>
      </c>
      <c r="BB178" s="9">
        <f>VLOOKUP($E178,'ALL-GTK-SD-SMP-SMA-SMK-SLB'!$F$14:$CG$713,'ALL-GTK-SD-SMP-SMA-SMK-SLB'!BC$7,FALSE)</f>
        <v>0</v>
      </c>
      <c r="BC178" s="9">
        <f>VLOOKUP($E178,'ALL-GTK-SD-SMP-SMA-SMK-SLB'!$F$14:$CG$713,'ALL-GTK-SD-SMP-SMA-SMK-SLB'!BD$7,FALSE)</f>
        <v>0</v>
      </c>
      <c r="BD178" s="310">
        <f t="shared" si="92"/>
        <v>1</v>
      </c>
      <c r="BE178" s="310">
        <f t="shared" si="93"/>
        <v>0</v>
      </c>
      <c r="BF178" s="10">
        <f t="shared" si="94"/>
        <v>1</v>
      </c>
      <c r="BG178" s="311">
        <f t="shared" si="95"/>
        <v>3</v>
      </c>
      <c r="BH178" s="311">
        <f t="shared" si="96"/>
        <v>6</v>
      </c>
      <c r="BI178" s="10">
        <f t="shared" si="97"/>
        <v>9</v>
      </c>
      <c r="BJ178" s="44">
        <f t="shared" si="98"/>
        <v>4</v>
      </c>
      <c r="BK178" s="44">
        <f t="shared" si="99"/>
        <v>6</v>
      </c>
      <c r="BL178" s="11">
        <f t="shared" si="100"/>
        <v>10</v>
      </c>
      <c r="BM178" s="9">
        <f>VLOOKUP($E178,'ALL-GTK-SD-SMP-SMA-SMK-SLB'!$F$14:$CG$713,'ALL-GTK-SD-SMP-SMA-SMK-SLB'!BN$7,FALSE)</f>
        <v>0</v>
      </c>
      <c r="BN178" s="9">
        <f>VLOOKUP($E178,'ALL-GTK-SD-SMP-SMA-SMK-SLB'!$F$14:$CG$713,'ALL-GTK-SD-SMP-SMA-SMK-SLB'!BO$7,FALSE)</f>
        <v>0</v>
      </c>
      <c r="BO178" s="9">
        <f>VLOOKUP($E178,'ALL-GTK-SD-SMP-SMA-SMK-SLB'!$F$14:$CG$713,'ALL-GTK-SD-SMP-SMA-SMK-SLB'!BP$7,FALSE)</f>
        <v>0</v>
      </c>
      <c r="BP178" s="9">
        <f>VLOOKUP($E178,'ALL-GTK-SD-SMP-SMA-SMK-SLB'!$F$14:$CG$713,'ALL-GTK-SD-SMP-SMA-SMK-SLB'!BQ$7,FALSE)</f>
        <v>0</v>
      </c>
      <c r="BQ178" s="9">
        <f>VLOOKUP($E178,'ALL-GTK-SD-SMP-SMA-SMK-SLB'!$F$14:$CG$713,'ALL-GTK-SD-SMP-SMA-SMK-SLB'!BR$7,FALSE)</f>
        <v>0</v>
      </c>
      <c r="BR178" s="9">
        <f>VLOOKUP($E178,'ALL-GTK-SD-SMP-SMA-SMK-SLB'!$F$14:$CG$713,'ALL-GTK-SD-SMP-SMA-SMK-SLB'!BS$7,FALSE)</f>
        <v>0</v>
      </c>
      <c r="BS178" s="9">
        <f>VLOOKUP($E178,'ALL-GTK-SD-SMP-SMA-SMK-SLB'!$F$14:$CG$713,'ALL-GTK-SD-SMP-SMA-SMK-SLB'!BT$7,FALSE)</f>
        <v>1</v>
      </c>
      <c r="BT178" s="9">
        <f>VLOOKUP($E178,'ALL-GTK-SD-SMP-SMA-SMK-SLB'!$F$14:$CG$713,'ALL-GTK-SD-SMP-SMA-SMK-SLB'!BU$7,FALSE)</f>
        <v>0</v>
      </c>
      <c r="BU178" s="299">
        <f t="shared" si="101"/>
        <v>1</v>
      </c>
      <c r="BV178" s="299">
        <f t="shared" si="102"/>
        <v>0</v>
      </c>
      <c r="BW178" s="44">
        <f t="shared" si="103"/>
        <v>1</v>
      </c>
      <c r="BX178" s="44">
        <f t="shared" si="104"/>
        <v>0</v>
      </c>
      <c r="BY178" s="11">
        <f t="shared" si="105"/>
        <v>1</v>
      </c>
      <c r="BZ178" s="14">
        <f t="shared" si="106"/>
        <v>4</v>
      </c>
      <c r="CA178" s="14">
        <f t="shared" si="107"/>
        <v>6</v>
      </c>
      <c r="CB178" s="13">
        <f t="shared" si="108"/>
        <v>1</v>
      </c>
      <c r="CC178" s="13">
        <f t="shared" si="109"/>
        <v>0</v>
      </c>
      <c r="CD178" s="312">
        <f t="shared" si="110"/>
        <v>5</v>
      </c>
      <c r="CE178" s="312">
        <f t="shared" si="111"/>
        <v>6</v>
      </c>
      <c r="CF178" s="313">
        <f t="shared" si="112"/>
        <v>11</v>
      </c>
      <c r="CG178" s="302" t="str">
        <f t="shared" si="113"/>
        <v>OK</v>
      </c>
    </row>
    <row r="179" spans="1:85" ht="14.25" x14ac:dyDescent="0.25">
      <c r="A179" s="6">
        <v>167</v>
      </c>
      <c r="B179" s="495">
        <v>167</v>
      </c>
      <c r="C179" s="495" t="s">
        <v>6</v>
      </c>
      <c r="D179" s="496" t="s">
        <v>21</v>
      </c>
      <c r="E179" s="626">
        <v>20319117</v>
      </c>
      <c r="F179" s="627" t="s">
        <v>434</v>
      </c>
      <c r="G179" s="624" t="s">
        <v>52</v>
      </c>
      <c r="H179" s="9">
        <f>VLOOKUP($E179,'ALL-GTK-SD-SMP-SMA-SMK-SLB'!$F$14:$CG$713,'ALL-GTK-SD-SMP-SMA-SMK-SLB'!I$7,FALSE)</f>
        <v>0</v>
      </c>
      <c r="I179" s="9">
        <f>VLOOKUP($E179,'ALL-GTK-SD-SMP-SMA-SMK-SLB'!$F$14:$CG$713,'ALL-GTK-SD-SMP-SMA-SMK-SLB'!J$7,FALSE)</f>
        <v>0</v>
      </c>
      <c r="J179" s="9">
        <f>VLOOKUP($E179,'ALL-GTK-SD-SMP-SMA-SMK-SLB'!$F$14:$CG$713,'ALL-GTK-SD-SMP-SMA-SMK-SLB'!K$7,FALSE)</f>
        <v>0</v>
      </c>
      <c r="K179" s="9">
        <f>VLOOKUP($E179,'ALL-GTK-SD-SMP-SMA-SMK-SLB'!$F$14:$CG$713,'ALL-GTK-SD-SMP-SMA-SMK-SLB'!L$7,FALSE)</f>
        <v>0</v>
      </c>
      <c r="L179" s="9">
        <f>VLOOKUP($E179,'ALL-GTK-SD-SMP-SMA-SMK-SLB'!$F$14:$CG$713,'ALL-GTK-SD-SMP-SMA-SMK-SLB'!M$7,FALSE)</f>
        <v>1</v>
      </c>
      <c r="M179" s="9">
        <f>VLOOKUP($E179,'ALL-GTK-SD-SMP-SMA-SMK-SLB'!$F$14:$CG$713,'ALL-GTK-SD-SMP-SMA-SMK-SLB'!N$7,FALSE)</f>
        <v>0</v>
      </c>
      <c r="N179" s="9">
        <f>VLOOKUP($E179,'ALL-GTK-SD-SMP-SMA-SMK-SLB'!$F$14:$CG$713,'ALL-GTK-SD-SMP-SMA-SMK-SLB'!O$7,FALSE)</f>
        <v>2</v>
      </c>
      <c r="O179" s="9">
        <f>VLOOKUP($E179,'ALL-GTK-SD-SMP-SMA-SMK-SLB'!$F$14:$CG$713,'ALL-GTK-SD-SMP-SMA-SMK-SLB'!P$7,FALSE)</f>
        <v>2</v>
      </c>
      <c r="P179" s="299">
        <f t="shared" si="78"/>
        <v>3</v>
      </c>
      <c r="Q179" s="299">
        <f t="shared" si="79"/>
        <v>2</v>
      </c>
      <c r="R179" s="300">
        <f t="shared" si="80"/>
        <v>5</v>
      </c>
      <c r="S179" s="9">
        <f>VLOOKUP($E179,'ALL-GTK-SD-SMP-SMA-SMK-SLB'!$F$14:$CG$713,'ALL-GTK-SD-SMP-SMA-SMK-SLB'!T$7,FALSE)</f>
        <v>0</v>
      </c>
      <c r="T179" s="9">
        <f>VLOOKUP($E179,'ALL-GTK-SD-SMP-SMA-SMK-SLB'!$F$14:$CG$713,'ALL-GTK-SD-SMP-SMA-SMK-SLB'!U$7,FALSE)</f>
        <v>0</v>
      </c>
      <c r="U179" s="9">
        <f>VLOOKUP($E179,'ALL-GTK-SD-SMP-SMA-SMK-SLB'!$F$14:$CG$713,'ALL-GTK-SD-SMP-SMA-SMK-SLB'!V$7,FALSE)</f>
        <v>0</v>
      </c>
      <c r="V179" s="9">
        <f>VLOOKUP($E179,'ALL-GTK-SD-SMP-SMA-SMK-SLB'!$F$14:$CG$713,'ALL-GTK-SD-SMP-SMA-SMK-SLB'!W$7,FALSE)</f>
        <v>2</v>
      </c>
      <c r="W179" s="9">
        <f>VLOOKUP($E179,'ALL-GTK-SD-SMP-SMA-SMK-SLB'!$F$14:$CG$713,'ALL-GTK-SD-SMP-SMA-SMK-SLB'!X$7,FALSE)</f>
        <v>0</v>
      </c>
      <c r="X179" s="9">
        <f>VLOOKUP($E179,'ALL-GTK-SD-SMP-SMA-SMK-SLB'!$F$14:$CG$713,'ALL-GTK-SD-SMP-SMA-SMK-SLB'!Y$7,FALSE)</f>
        <v>1</v>
      </c>
      <c r="Y179" s="299">
        <f t="shared" si="81"/>
        <v>0</v>
      </c>
      <c r="Z179" s="299">
        <f t="shared" si="82"/>
        <v>3</v>
      </c>
      <c r="AA179" s="10">
        <f t="shared" si="83"/>
        <v>3</v>
      </c>
      <c r="AB179" s="44">
        <f t="shared" si="84"/>
        <v>3</v>
      </c>
      <c r="AC179" s="44">
        <f t="shared" si="85"/>
        <v>5</v>
      </c>
      <c r="AD179" s="11">
        <f t="shared" si="86"/>
        <v>8</v>
      </c>
      <c r="AE179" s="9">
        <f>VLOOKUP($E179,'ALL-GTK-SD-SMP-SMA-SMK-SLB'!$F$14:$CG$713,'ALL-GTK-SD-SMP-SMA-SMK-SLB'!AF$7,FALSE)</f>
        <v>0</v>
      </c>
      <c r="AF179" s="9">
        <f>VLOOKUP($E179,'ALL-GTK-SD-SMP-SMA-SMK-SLB'!$F$14:$CG$713,'ALL-GTK-SD-SMP-SMA-SMK-SLB'!AG$7,FALSE)</f>
        <v>4</v>
      </c>
      <c r="AG179" s="10">
        <f t="shared" si="87"/>
        <v>4</v>
      </c>
      <c r="AH179" s="9">
        <f>VLOOKUP($E179,'ALL-GTK-SD-SMP-SMA-SMK-SLB'!$F$14:$CG$713,'ALL-GTK-SD-SMP-SMA-SMK-SLB'!AI$7,FALSE)</f>
        <v>3</v>
      </c>
      <c r="AI179" s="9">
        <f>VLOOKUP($E179,'ALL-GTK-SD-SMP-SMA-SMK-SLB'!$F$14:$CG$713,'ALL-GTK-SD-SMP-SMA-SMK-SLB'!AJ$7,FALSE)</f>
        <v>1</v>
      </c>
      <c r="AJ179" s="10">
        <f t="shared" si="88"/>
        <v>4</v>
      </c>
      <c r="AK179" s="44">
        <f t="shared" si="89"/>
        <v>3</v>
      </c>
      <c r="AL179" s="44">
        <f t="shared" si="90"/>
        <v>5</v>
      </c>
      <c r="AM179" s="11">
        <f t="shared" si="91"/>
        <v>8</v>
      </c>
      <c r="AN179" s="299">
        <f>VLOOKUP($E179,'ALL-GTK-SD-SMP-SMA-SMK-SLB'!$F$14:$CG$713,'ALL-GTK-SD-SMP-SMA-SMK-SLB'!AO$7,FALSE)</f>
        <v>1</v>
      </c>
      <c r="AO179" s="299">
        <f>VLOOKUP($E179,'ALL-GTK-SD-SMP-SMA-SMK-SLB'!$F$14:$CG$713,'ALL-GTK-SD-SMP-SMA-SMK-SLB'!AP$7,FALSE)</f>
        <v>0</v>
      </c>
      <c r="AP179" s="9">
        <f>VLOOKUP($E179,'ALL-GTK-SD-SMP-SMA-SMK-SLB'!$F$14:$CG$713,'ALL-GTK-SD-SMP-SMA-SMK-SLB'!AQ$7,FALSE)</f>
        <v>0</v>
      </c>
      <c r="AQ179" s="9">
        <f>VLOOKUP($E179,'ALL-GTK-SD-SMP-SMA-SMK-SLB'!$F$14:$CG$713,'ALL-GTK-SD-SMP-SMA-SMK-SLB'!AR$7,FALSE)</f>
        <v>0</v>
      </c>
      <c r="AR179" s="9">
        <f>VLOOKUP($E179,'ALL-GTK-SD-SMP-SMA-SMK-SLB'!$F$14:$CG$713,'ALL-GTK-SD-SMP-SMA-SMK-SLB'!AS$7,FALSE)</f>
        <v>0</v>
      </c>
      <c r="AS179" s="9">
        <f>VLOOKUP($E179,'ALL-GTK-SD-SMP-SMA-SMK-SLB'!$F$14:$CG$713,'ALL-GTK-SD-SMP-SMA-SMK-SLB'!AT$7,FALSE)</f>
        <v>0</v>
      </c>
      <c r="AT179" s="9">
        <f>VLOOKUP($E179,'ALL-GTK-SD-SMP-SMA-SMK-SLB'!$F$14:$CG$713,'ALL-GTK-SD-SMP-SMA-SMK-SLB'!AU$7,FALSE)</f>
        <v>0</v>
      </c>
      <c r="AU179" s="9">
        <f>VLOOKUP($E179,'ALL-GTK-SD-SMP-SMA-SMK-SLB'!$F$14:$CG$713,'ALL-GTK-SD-SMP-SMA-SMK-SLB'!AV$7,FALSE)</f>
        <v>0</v>
      </c>
      <c r="AV179" s="9">
        <f>VLOOKUP($E179,'ALL-GTK-SD-SMP-SMA-SMK-SLB'!$F$14:$CG$713,'ALL-GTK-SD-SMP-SMA-SMK-SLB'!AW$7,FALSE)</f>
        <v>0</v>
      </c>
      <c r="AW179" s="9">
        <f>VLOOKUP($E179,'ALL-GTK-SD-SMP-SMA-SMK-SLB'!$F$14:$CG$713,'ALL-GTK-SD-SMP-SMA-SMK-SLB'!AX$7,FALSE)</f>
        <v>0</v>
      </c>
      <c r="AX179" s="9">
        <f>VLOOKUP($E179,'ALL-GTK-SD-SMP-SMA-SMK-SLB'!$F$14:$CG$713,'ALL-GTK-SD-SMP-SMA-SMK-SLB'!AY$7,FALSE)</f>
        <v>2</v>
      </c>
      <c r="AY179" s="9">
        <f>VLOOKUP($E179,'ALL-GTK-SD-SMP-SMA-SMK-SLB'!$F$14:$CG$713,'ALL-GTK-SD-SMP-SMA-SMK-SLB'!AZ$7,FALSE)</f>
        <v>5</v>
      </c>
      <c r="AZ179" s="9">
        <f>VLOOKUP($E179,'ALL-GTK-SD-SMP-SMA-SMK-SLB'!$F$14:$CG$713,'ALL-GTK-SD-SMP-SMA-SMK-SLB'!BA$7,FALSE)</f>
        <v>0</v>
      </c>
      <c r="BA179" s="9">
        <f>VLOOKUP($E179,'ALL-GTK-SD-SMP-SMA-SMK-SLB'!$F$14:$CG$713,'ALL-GTK-SD-SMP-SMA-SMK-SLB'!BB$7,FALSE)</f>
        <v>0</v>
      </c>
      <c r="BB179" s="9">
        <f>VLOOKUP($E179,'ALL-GTK-SD-SMP-SMA-SMK-SLB'!$F$14:$CG$713,'ALL-GTK-SD-SMP-SMA-SMK-SLB'!BC$7,FALSE)</f>
        <v>0</v>
      </c>
      <c r="BC179" s="9">
        <f>VLOOKUP($E179,'ALL-GTK-SD-SMP-SMA-SMK-SLB'!$F$14:$CG$713,'ALL-GTK-SD-SMP-SMA-SMK-SLB'!BD$7,FALSE)</f>
        <v>0</v>
      </c>
      <c r="BD179" s="310">
        <f t="shared" si="92"/>
        <v>1</v>
      </c>
      <c r="BE179" s="310">
        <f t="shared" si="93"/>
        <v>0</v>
      </c>
      <c r="BF179" s="10">
        <f t="shared" si="94"/>
        <v>1</v>
      </c>
      <c r="BG179" s="311">
        <f t="shared" si="95"/>
        <v>2</v>
      </c>
      <c r="BH179" s="311">
        <f t="shared" si="96"/>
        <v>5</v>
      </c>
      <c r="BI179" s="10">
        <f t="shared" si="97"/>
        <v>7</v>
      </c>
      <c r="BJ179" s="44">
        <f t="shared" si="98"/>
        <v>3</v>
      </c>
      <c r="BK179" s="44">
        <f t="shared" si="99"/>
        <v>5</v>
      </c>
      <c r="BL179" s="11">
        <f t="shared" si="100"/>
        <v>8</v>
      </c>
      <c r="BM179" s="9">
        <f>VLOOKUP($E179,'ALL-GTK-SD-SMP-SMA-SMK-SLB'!$F$14:$CG$713,'ALL-GTK-SD-SMP-SMA-SMK-SLB'!BN$7,FALSE)</f>
        <v>0</v>
      </c>
      <c r="BN179" s="9">
        <f>VLOOKUP($E179,'ALL-GTK-SD-SMP-SMA-SMK-SLB'!$F$14:$CG$713,'ALL-GTK-SD-SMP-SMA-SMK-SLB'!BO$7,FALSE)</f>
        <v>0</v>
      </c>
      <c r="BO179" s="9">
        <f>VLOOKUP($E179,'ALL-GTK-SD-SMP-SMA-SMK-SLB'!$F$14:$CG$713,'ALL-GTK-SD-SMP-SMA-SMK-SLB'!BP$7,FALSE)</f>
        <v>0</v>
      </c>
      <c r="BP179" s="9">
        <f>VLOOKUP($E179,'ALL-GTK-SD-SMP-SMA-SMK-SLB'!$F$14:$CG$713,'ALL-GTK-SD-SMP-SMA-SMK-SLB'!BQ$7,FALSE)</f>
        <v>0</v>
      </c>
      <c r="BQ179" s="9">
        <f>VLOOKUP($E179,'ALL-GTK-SD-SMP-SMA-SMK-SLB'!$F$14:$CG$713,'ALL-GTK-SD-SMP-SMA-SMK-SLB'!BR$7,FALSE)</f>
        <v>0</v>
      </c>
      <c r="BR179" s="9">
        <f>VLOOKUP($E179,'ALL-GTK-SD-SMP-SMA-SMK-SLB'!$F$14:$CG$713,'ALL-GTK-SD-SMP-SMA-SMK-SLB'!BS$7,FALSE)</f>
        <v>0</v>
      </c>
      <c r="BS179" s="9">
        <f>VLOOKUP($E179,'ALL-GTK-SD-SMP-SMA-SMK-SLB'!$F$14:$CG$713,'ALL-GTK-SD-SMP-SMA-SMK-SLB'!BT$7,FALSE)</f>
        <v>0</v>
      </c>
      <c r="BT179" s="9">
        <f>VLOOKUP($E179,'ALL-GTK-SD-SMP-SMA-SMK-SLB'!$F$14:$CG$713,'ALL-GTK-SD-SMP-SMA-SMK-SLB'!BU$7,FALSE)</f>
        <v>0</v>
      </c>
      <c r="BU179" s="299">
        <f t="shared" si="101"/>
        <v>0</v>
      </c>
      <c r="BV179" s="299">
        <f t="shared" si="102"/>
        <v>0</v>
      </c>
      <c r="BW179" s="44">
        <f t="shared" si="103"/>
        <v>0</v>
      </c>
      <c r="BX179" s="44">
        <f t="shared" si="104"/>
        <v>0</v>
      </c>
      <c r="BY179" s="11">
        <f t="shared" si="105"/>
        <v>0</v>
      </c>
      <c r="BZ179" s="14">
        <f t="shared" si="106"/>
        <v>3</v>
      </c>
      <c r="CA179" s="14">
        <f t="shared" si="107"/>
        <v>5</v>
      </c>
      <c r="CB179" s="13">
        <f t="shared" si="108"/>
        <v>0</v>
      </c>
      <c r="CC179" s="13">
        <f t="shared" si="109"/>
        <v>0</v>
      </c>
      <c r="CD179" s="312">
        <f t="shared" si="110"/>
        <v>3</v>
      </c>
      <c r="CE179" s="312">
        <f t="shared" si="111"/>
        <v>5</v>
      </c>
      <c r="CF179" s="313">
        <f t="shared" si="112"/>
        <v>8</v>
      </c>
      <c r="CG179" s="302" t="str">
        <f t="shared" si="113"/>
        <v>OK</v>
      </c>
    </row>
    <row r="180" spans="1:85" ht="14.25" x14ac:dyDescent="0.25">
      <c r="A180" s="6">
        <v>168</v>
      </c>
      <c r="B180" s="495">
        <v>168</v>
      </c>
      <c r="C180" s="495" t="s">
        <v>6</v>
      </c>
      <c r="D180" s="496" t="s">
        <v>21</v>
      </c>
      <c r="E180" s="626">
        <v>20319133</v>
      </c>
      <c r="F180" s="627" t="s">
        <v>435</v>
      </c>
      <c r="G180" s="624" t="s">
        <v>52</v>
      </c>
      <c r="H180" s="9">
        <f>VLOOKUP($E180,'ALL-GTK-SD-SMP-SMA-SMK-SLB'!$F$14:$CG$713,'ALL-GTK-SD-SMP-SMA-SMK-SLB'!I$7,FALSE)</f>
        <v>0</v>
      </c>
      <c r="I180" s="9">
        <f>VLOOKUP($E180,'ALL-GTK-SD-SMP-SMA-SMK-SLB'!$F$14:$CG$713,'ALL-GTK-SD-SMP-SMA-SMK-SLB'!J$7,FALSE)</f>
        <v>0</v>
      </c>
      <c r="J180" s="9">
        <f>VLOOKUP($E180,'ALL-GTK-SD-SMP-SMA-SMK-SLB'!$F$14:$CG$713,'ALL-GTK-SD-SMP-SMA-SMK-SLB'!K$7,FALSE)</f>
        <v>0</v>
      </c>
      <c r="K180" s="9">
        <f>VLOOKUP($E180,'ALL-GTK-SD-SMP-SMA-SMK-SLB'!$F$14:$CG$713,'ALL-GTK-SD-SMP-SMA-SMK-SLB'!L$7,FALSE)</f>
        <v>0</v>
      </c>
      <c r="L180" s="9">
        <f>VLOOKUP($E180,'ALL-GTK-SD-SMP-SMA-SMK-SLB'!$F$14:$CG$713,'ALL-GTK-SD-SMP-SMA-SMK-SLB'!M$7,FALSE)</f>
        <v>0</v>
      </c>
      <c r="M180" s="9">
        <f>VLOOKUP($E180,'ALL-GTK-SD-SMP-SMA-SMK-SLB'!$F$14:$CG$713,'ALL-GTK-SD-SMP-SMA-SMK-SLB'!N$7,FALSE)</f>
        <v>2</v>
      </c>
      <c r="N180" s="9">
        <f>VLOOKUP($E180,'ALL-GTK-SD-SMP-SMA-SMK-SLB'!$F$14:$CG$713,'ALL-GTK-SD-SMP-SMA-SMK-SLB'!O$7,FALSE)</f>
        <v>1</v>
      </c>
      <c r="O180" s="9">
        <f>VLOOKUP($E180,'ALL-GTK-SD-SMP-SMA-SMK-SLB'!$F$14:$CG$713,'ALL-GTK-SD-SMP-SMA-SMK-SLB'!P$7,FALSE)</f>
        <v>2</v>
      </c>
      <c r="P180" s="299">
        <f t="shared" si="78"/>
        <v>1</v>
      </c>
      <c r="Q180" s="299">
        <f t="shared" si="79"/>
        <v>4</v>
      </c>
      <c r="R180" s="300">
        <f t="shared" si="80"/>
        <v>5</v>
      </c>
      <c r="S180" s="9">
        <f>VLOOKUP($E180,'ALL-GTK-SD-SMP-SMA-SMK-SLB'!$F$14:$CG$713,'ALL-GTK-SD-SMP-SMA-SMK-SLB'!T$7,FALSE)</f>
        <v>0</v>
      </c>
      <c r="T180" s="9">
        <f>VLOOKUP($E180,'ALL-GTK-SD-SMP-SMA-SMK-SLB'!$F$14:$CG$713,'ALL-GTK-SD-SMP-SMA-SMK-SLB'!U$7,FALSE)</f>
        <v>0</v>
      </c>
      <c r="U180" s="9">
        <f>VLOOKUP($E180,'ALL-GTK-SD-SMP-SMA-SMK-SLB'!$F$14:$CG$713,'ALL-GTK-SD-SMP-SMA-SMK-SLB'!V$7,FALSE)</f>
        <v>0</v>
      </c>
      <c r="V180" s="9">
        <f>VLOOKUP($E180,'ALL-GTK-SD-SMP-SMA-SMK-SLB'!$F$14:$CG$713,'ALL-GTK-SD-SMP-SMA-SMK-SLB'!W$7,FALSE)</f>
        <v>2</v>
      </c>
      <c r="W180" s="9">
        <f>VLOOKUP($E180,'ALL-GTK-SD-SMP-SMA-SMK-SLB'!$F$14:$CG$713,'ALL-GTK-SD-SMP-SMA-SMK-SLB'!X$7,FALSE)</f>
        <v>0</v>
      </c>
      <c r="X180" s="9">
        <f>VLOOKUP($E180,'ALL-GTK-SD-SMP-SMA-SMK-SLB'!$F$14:$CG$713,'ALL-GTK-SD-SMP-SMA-SMK-SLB'!Y$7,FALSE)</f>
        <v>1</v>
      </c>
      <c r="Y180" s="299">
        <f t="shared" si="81"/>
        <v>0</v>
      </c>
      <c r="Z180" s="299">
        <f t="shared" si="82"/>
        <v>3</v>
      </c>
      <c r="AA180" s="10">
        <f t="shared" si="83"/>
        <v>3</v>
      </c>
      <c r="AB180" s="44">
        <f t="shared" si="84"/>
        <v>1</v>
      </c>
      <c r="AC180" s="44">
        <f t="shared" si="85"/>
        <v>7</v>
      </c>
      <c r="AD180" s="11">
        <f t="shared" si="86"/>
        <v>8</v>
      </c>
      <c r="AE180" s="9">
        <f>VLOOKUP($E180,'ALL-GTK-SD-SMP-SMA-SMK-SLB'!$F$14:$CG$713,'ALL-GTK-SD-SMP-SMA-SMK-SLB'!AF$7,FALSE)</f>
        <v>0</v>
      </c>
      <c r="AF180" s="9">
        <f>VLOOKUP($E180,'ALL-GTK-SD-SMP-SMA-SMK-SLB'!$F$14:$CG$713,'ALL-GTK-SD-SMP-SMA-SMK-SLB'!AG$7,FALSE)</f>
        <v>5</v>
      </c>
      <c r="AG180" s="10">
        <f t="shared" si="87"/>
        <v>5</v>
      </c>
      <c r="AH180" s="9">
        <f>VLOOKUP($E180,'ALL-GTK-SD-SMP-SMA-SMK-SLB'!$F$14:$CG$713,'ALL-GTK-SD-SMP-SMA-SMK-SLB'!AI$7,FALSE)</f>
        <v>2</v>
      </c>
      <c r="AI180" s="9">
        <f>VLOOKUP($E180,'ALL-GTK-SD-SMP-SMA-SMK-SLB'!$F$14:$CG$713,'ALL-GTK-SD-SMP-SMA-SMK-SLB'!AJ$7,FALSE)</f>
        <v>1</v>
      </c>
      <c r="AJ180" s="10">
        <f t="shared" si="88"/>
        <v>3</v>
      </c>
      <c r="AK180" s="44">
        <f t="shared" si="89"/>
        <v>2</v>
      </c>
      <c r="AL180" s="44">
        <f t="shared" si="90"/>
        <v>6</v>
      </c>
      <c r="AM180" s="11">
        <f t="shared" si="91"/>
        <v>8</v>
      </c>
      <c r="AN180" s="299">
        <f>VLOOKUP($E180,'ALL-GTK-SD-SMP-SMA-SMK-SLB'!$F$14:$CG$713,'ALL-GTK-SD-SMP-SMA-SMK-SLB'!AO$7,FALSE)</f>
        <v>0</v>
      </c>
      <c r="AO180" s="299">
        <f>VLOOKUP($E180,'ALL-GTK-SD-SMP-SMA-SMK-SLB'!$F$14:$CG$713,'ALL-GTK-SD-SMP-SMA-SMK-SLB'!AP$7,FALSE)</f>
        <v>0</v>
      </c>
      <c r="AP180" s="9">
        <f>VLOOKUP($E180,'ALL-GTK-SD-SMP-SMA-SMK-SLB'!$F$14:$CG$713,'ALL-GTK-SD-SMP-SMA-SMK-SLB'!AQ$7,FALSE)</f>
        <v>0</v>
      </c>
      <c r="AQ180" s="9">
        <f>VLOOKUP($E180,'ALL-GTK-SD-SMP-SMA-SMK-SLB'!$F$14:$CG$713,'ALL-GTK-SD-SMP-SMA-SMK-SLB'!AR$7,FALSE)</f>
        <v>0</v>
      </c>
      <c r="AR180" s="9">
        <f>VLOOKUP($E180,'ALL-GTK-SD-SMP-SMA-SMK-SLB'!$F$14:$CG$713,'ALL-GTK-SD-SMP-SMA-SMK-SLB'!AS$7,FALSE)</f>
        <v>0</v>
      </c>
      <c r="AS180" s="9">
        <f>VLOOKUP($E180,'ALL-GTK-SD-SMP-SMA-SMK-SLB'!$F$14:$CG$713,'ALL-GTK-SD-SMP-SMA-SMK-SLB'!AT$7,FALSE)</f>
        <v>0</v>
      </c>
      <c r="AT180" s="9">
        <f>VLOOKUP($E180,'ALL-GTK-SD-SMP-SMA-SMK-SLB'!$F$14:$CG$713,'ALL-GTK-SD-SMP-SMA-SMK-SLB'!AU$7,FALSE)</f>
        <v>0</v>
      </c>
      <c r="AU180" s="9">
        <f>VLOOKUP($E180,'ALL-GTK-SD-SMP-SMA-SMK-SLB'!$F$14:$CG$713,'ALL-GTK-SD-SMP-SMA-SMK-SLB'!AV$7,FALSE)</f>
        <v>0</v>
      </c>
      <c r="AV180" s="9">
        <f>VLOOKUP($E180,'ALL-GTK-SD-SMP-SMA-SMK-SLB'!$F$14:$CG$713,'ALL-GTK-SD-SMP-SMA-SMK-SLB'!AW$7,FALSE)</f>
        <v>0</v>
      </c>
      <c r="AW180" s="9">
        <f>VLOOKUP($E180,'ALL-GTK-SD-SMP-SMA-SMK-SLB'!$F$14:$CG$713,'ALL-GTK-SD-SMP-SMA-SMK-SLB'!AX$7,FALSE)</f>
        <v>0</v>
      </c>
      <c r="AX180" s="9">
        <f>VLOOKUP($E180,'ALL-GTK-SD-SMP-SMA-SMK-SLB'!$F$14:$CG$713,'ALL-GTK-SD-SMP-SMA-SMK-SLB'!AY$7,FALSE)</f>
        <v>2</v>
      </c>
      <c r="AY180" s="9">
        <f>VLOOKUP($E180,'ALL-GTK-SD-SMP-SMA-SMK-SLB'!$F$14:$CG$713,'ALL-GTK-SD-SMP-SMA-SMK-SLB'!AZ$7,FALSE)</f>
        <v>6</v>
      </c>
      <c r="AZ180" s="9">
        <f>VLOOKUP($E180,'ALL-GTK-SD-SMP-SMA-SMK-SLB'!$F$14:$CG$713,'ALL-GTK-SD-SMP-SMA-SMK-SLB'!BA$7,FALSE)</f>
        <v>0</v>
      </c>
      <c r="BA180" s="9">
        <f>VLOOKUP($E180,'ALL-GTK-SD-SMP-SMA-SMK-SLB'!$F$14:$CG$713,'ALL-GTK-SD-SMP-SMA-SMK-SLB'!BB$7,FALSE)</f>
        <v>0</v>
      </c>
      <c r="BB180" s="9">
        <f>VLOOKUP($E180,'ALL-GTK-SD-SMP-SMA-SMK-SLB'!$F$14:$CG$713,'ALL-GTK-SD-SMP-SMA-SMK-SLB'!BC$7,FALSE)</f>
        <v>0</v>
      </c>
      <c r="BC180" s="9">
        <f>VLOOKUP($E180,'ALL-GTK-SD-SMP-SMA-SMK-SLB'!$F$14:$CG$713,'ALL-GTK-SD-SMP-SMA-SMK-SLB'!BD$7,FALSE)</f>
        <v>0</v>
      </c>
      <c r="BD180" s="310">
        <f t="shared" si="92"/>
        <v>0</v>
      </c>
      <c r="BE180" s="310">
        <f t="shared" si="93"/>
        <v>0</v>
      </c>
      <c r="BF180" s="10">
        <f t="shared" si="94"/>
        <v>0</v>
      </c>
      <c r="BG180" s="311">
        <f t="shared" si="95"/>
        <v>2</v>
      </c>
      <c r="BH180" s="311">
        <f t="shared" si="96"/>
        <v>6</v>
      </c>
      <c r="BI180" s="10">
        <f t="shared" si="97"/>
        <v>8</v>
      </c>
      <c r="BJ180" s="44">
        <f t="shared" si="98"/>
        <v>2</v>
      </c>
      <c r="BK180" s="44">
        <f t="shared" si="99"/>
        <v>6</v>
      </c>
      <c r="BL180" s="11">
        <f t="shared" si="100"/>
        <v>8</v>
      </c>
      <c r="BM180" s="9">
        <f>VLOOKUP($E180,'ALL-GTK-SD-SMP-SMA-SMK-SLB'!$F$14:$CG$713,'ALL-GTK-SD-SMP-SMA-SMK-SLB'!BN$7,FALSE)</f>
        <v>0</v>
      </c>
      <c r="BN180" s="9">
        <f>VLOOKUP($E180,'ALL-GTK-SD-SMP-SMA-SMK-SLB'!$F$14:$CG$713,'ALL-GTK-SD-SMP-SMA-SMK-SLB'!BO$7,FALSE)</f>
        <v>0</v>
      </c>
      <c r="BO180" s="9">
        <f>VLOOKUP($E180,'ALL-GTK-SD-SMP-SMA-SMK-SLB'!$F$14:$CG$713,'ALL-GTK-SD-SMP-SMA-SMK-SLB'!BP$7,FALSE)</f>
        <v>0</v>
      </c>
      <c r="BP180" s="9">
        <f>VLOOKUP($E180,'ALL-GTK-SD-SMP-SMA-SMK-SLB'!$F$14:$CG$713,'ALL-GTK-SD-SMP-SMA-SMK-SLB'!BQ$7,FALSE)</f>
        <v>0</v>
      </c>
      <c r="BQ180" s="9">
        <f>VLOOKUP($E180,'ALL-GTK-SD-SMP-SMA-SMK-SLB'!$F$14:$CG$713,'ALL-GTK-SD-SMP-SMA-SMK-SLB'!BR$7,FALSE)</f>
        <v>0</v>
      </c>
      <c r="BR180" s="9">
        <f>VLOOKUP($E180,'ALL-GTK-SD-SMP-SMA-SMK-SLB'!$F$14:$CG$713,'ALL-GTK-SD-SMP-SMA-SMK-SLB'!BS$7,FALSE)</f>
        <v>0</v>
      </c>
      <c r="BS180" s="9">
        <f>VLOOKUP($E180,'ALL-GTK-SD-SMP-SMA-SMK-SLB'!$F$14:$CG$713,'ALL-GTK-SD-SMP-SMA-SMK-SLB'!BT$7,FALSE)</f>
        <v>1</v>
      </c>
      <c r="BT180" s="9">
        <f>VLOOKUP($E180,'ALL-GTK-SD-SMP-SMA-SMK-SLB'!$F$14:$CG$713,'ALL-GTK-SD-SMP-SMA-SMK-SLB'!BU$7,FALSE)</f>
        <v>0</v>
      </c>
      <c r="BU180" s="299">
        <f t="shared" si="101"/>
        <v>1</v>
      </c>
      <c r="BV180" s="299">
        <f t="shared" si="102"/>
        <v>0</v>
      </c>
      <c r="BW180" s="44">
        <f t="shared" si="103"/>
        <v>1</v>
      </c>
      <c r="BX180" s="44">
        <f t="shared" si="104"/>
        <v>0</v>
      </c>
      <c r="BY180" s="11">
        <f t="shared" si="105"/>
        <v>1</v>
      </c>
      <c r="BZ180" s="14">
        <f t="shared" si="106"/>
        <v>1</v>
      </c>
      <c r="CA180" s="14">
        <f t="shared" si="107"/>
        <v>7</v>
      </c>
      <c r="CB180" s="13">
        <f t="shared" si="108"/>
        <v>1</v>
      </c>
      <c r="CC180" s="13">
        <f t="shared" si="109"/>
        <v>0</v>
      </c>
      <c r="CD180" s="312">
        <f t="shared" si="110"/>
        <v>2</v>
      </c>
      <c r="CE180" s="312">
        <f t="shared" si="111"/>
        <v>7</v>
      </c>
      <c r="CF180" s="313">
        <f t="shared" si="112"/>
        <v>9</v>
      </c>
      <c r="CG180" s="302" t="str">
        <f t="shared" si="113"/>
        <v>OK</v>
      </c>
    </row>
    <row r="181" spans="1:85" ht="14.25" x14ac:dyDescent="0.25">
      <c r="A181" s="6">
        <v>169</v>
      </c>
      <c r="B181" s="495">
        <v>169</v>
      </c>
      <c r="C181" s="495" t="s">
        <v>6</v>
      </c>
      <c r="D181" s="496" t="s">
        <v>21</v>
      </c>
      <c r="E181" s="626">
        <v>20319132</v>
      </c>
      <c r="F181" s="627" t="s">
        <v>436</v>
      </c>
      <c r="G181" s="624" t="s">
        <v>52</v>
      </c>
      <c r="H181" s="9">
        <f>VLOOKUP($E181,'ALL-GTK-SD-SMP-SMA-SMK-SLB'!$F$14:$CG$713,'ALL-GTK-SD-SMP-SMA-SMK-SLB'!I$7,FALSE)</f>
        <v>0</v>
      </c>
      <c r="I181" s="9">
        <f>VLOOKUP($E181,'ALL-GTK-SD-SMP-SMA-SMK-SLB'!$F$14:$CG$713,'ALL-GTK-SD-SMP-SMA-SMK-SLB'!J$7,FALSE)</f>
        <v>0</v>
      </c>
      <c r="J181" s="9">
        <f>VLOOKUP($E181,'ALL-GTK-SD-SMP-SMA-SMK-SLB'!$F$14:$CG$713,'ALL-GTK-SD-SMP-SMA-SMK-SLB'!K$7,FALSE)</f>
        <v>0</v>
      </c>
      <c r="K181" s="9">
        <f>VLOOKUP($E181,'ALL-GTK-SD-SMP-SMA-SMK-SLB'!$F$14:$CG$713,'ALL-GTK-SD-SMP-SMA-SMK-SLB'!L$7,FALSE)</f>
        <v>0</v>
      </c>
      <c r="L181" s="9">
        <f>VLOOKUP($E181,'ALL-GTK-SD-SMP-SMA-SMK-SLB'!$F$14:$CG$713,'ALL-GTK-SD-SMP-SMA-SMK-SLB'!M$7,FALSE)</f>
        <v>1</v>
      </c>
      <c r="M181" s="9">
        <f>VLOOKUP($E181,'ALL-GTK-SD-SMP-SMA-SMK-SLB'!$F$14:$CG$713,'ALL-GTK-SD-SMP-SMA-SMK-SLB'!N$7,FALSE)</f>
        <v>1</v>
      </c>
      <c r="N181" s="9">
        <f>VLOOKUP($E181,'ALL-GTK-SD-SMP-SMA-SMK-SLB'!$F$14:$CG$713,'ALL-GTK-SD-SMP-SMA-SMK-SLB'!O$7,FALSE)</f>
        <v>1</v>
      </c>
      <c r="O181" s="9">
        <f>VLOOKUP($E181,'ALL-GTK-SD-SMP-SMA-SMK-SLB'!$F$14:$CG$713,'ALL-GTK-SD-SMP-SMA-SMK-SLB'!P$7,FALSE)</f>
        <v>3</v>
      </c>
      <c r="P181" s="299">
        <f t="shared" si="78"/>
        <v>2</v>
      </c>
      <c r="Q181" s="299">
        <f t="shared" si="79"/>
        <v>4</v>
      </c>
      <c r="R181" s="300">
        <f t="shared" si="80"/>
        <v>6</v>
      </c>
      <c r="S181" s="9">
        <f>VLOOKUP($E181,'ALL-GTK-SD-SMP-SMA-SMK-SLB'!$F$14:$CG$713,'ALL-GTK-SD-SMP-SMA-SMK-SLB'!T$7,FALSE)</f>
        <v>0</v>
      </c>
      <c r="T181" s="9">
        <f>VLOOKUP($E181,'ALL-GTK-SD-SMP-SMA-SMK-SLB'!$F$14:$CG$713,'ALL-GTK-SD-SMP-SMA-SMK-SLB'!U$7,FALSE)</f>
        <v>0</v>
      </c>
      <c r="U181" s="9">
        <f>VLOOKUP($E181,'ALL-GTK-SD-SMP-SMA-SMK-SLB'!$F$14:$CG$713,'ALL-GTK-SD-SMP-SMA-SMK-SLB'!V$7,FALSE)</f>
        <v>1</v>
      </c>
      <c r="V181" s="9">
        <f>VLOOKUP($E181,'ALL-GTK-SD-SMP-SMA-SMK-SLB'!$F$14:$CG$713,'ALL-GTK-SD-SMP-SMA-SMK-SLB'!W$7,FALSE)</f>
        <v>2</v>
      </c>
      <c r="W181" s="9">
        <f>VLOOKUP($E181,'ALL-GTK-SD-SMP-SMA-SMK-SLB'!$F$14:$CG$713,'ALL-GTK-SD-SMP-SMA-SMK-SLB'!X$7,FALSE)</f>
        <v>0</v>
      </c>
      <c r="X181" s="9">
        <f>VLOOKUP($E181,'ALL-GTK-SD-SMP-SMA-SMK-SLB'!$F$14:$CG$713,'ALL-GTK-SD-SMP-SMA-SMK-SLB'!Y$7,FALSE)</f>
        <v>0</v>
      </c>
      <c r="Y181" s="299">
        <f t="shared" si="81"/>
        <v>1</v>
      </c>
      <c r="Z181" s="299">
        <f t="shared" si="82"/>
        <v>2</v>
      </c>
      <c r="AA181" s="10">
        <f t="shared" si="83"/>
        <v>3</v>
      </c>
      <c r="AB181" s="44">
        <f t="shared" si="84"/>
        <v>3</v>
      </c>
      <c r="AC181" s="44">
        <f t="shared" si="85"/>
        <v>6</v>
      </c>
      <c r="AD181" s="11">
        <f t="shared" si="86"/>
        <v>9</v>
      </c>
      <c r="AE181" s="9">
        <f>VLOOKUP($E181,'ALL-GTK-SD-SMP-SMA-SMK-SLB'!$F$14:$CG$713,'ALL-GTK-SD-SMP-SMA-SMK-SLB'!AF$7,FALSE)</f>
        <v>1</v>
      </c>
      <c r="AF181" s="9">
        <f>VLOOKUP($E181,'ALL-GTK-SD-SMP-SMA-SMK-SLB'!$F$14:$CG$713,'ALL-GTK-SD-SMP-SMA-SMK-SLB'!AG$7,FALSE)</f>
        <v>4</v>
      </c>
      <c r="AG181" s="10">
        <f t="shared" si="87"/>
        <v>5</v>
      </c>
      <c r="AH181" s="9">
        <f>VLOOKUP($E181,'ALL-GTK-SD-SMP-SMA-SMK-SLB'!$F$14:$CG$713,'ALL-GTK-SD-SMP-SMA-SMK-SLB'!AI$7,FALSE)</f>
        <v>2</v>
      </c>
      <c r="AI181" s="9">
        <f>VLOOKUP($E181,'ALL-GTK-SD-SMP-SMA-SMK-SLB'!$F$14:$CG$713,'ALL-GTK-SD-SMP-SMA-SMK-SLB'!AJ$7,FALSE)</f>
        <v>2</v>
      </c>
      <c r="AJ181" s="10">
        <f t="shared" si="88"/>
        <v>4</v>
      </c>
      <c r="AK181" s="44">
        <f t="shared" si="89"/>
        <v>3</v>
      </c>
      <c r="AL181" s="44">
        <f t="shared" si="90"/>
        <v>6</v>
      </c>
      <c r="AM181" s="11">
        <f t="shared" si="91"/>
        <v>9</v>
      </c>
      <c r="AN181" s="299">
        <f>VLOOKUP($E181,'ALL-GTK-SD-SMP-SMA-SMK-SLB'!$F$14:$CG$713,'ALL-GTK-SD-SMP-SMA-SMK-SLB'!AO$7,FALSE)</f>
        <v>0</v>
      </c>
      <c r="AO181" s="299">
        <f>VLOOKUP($E181,'ALL-GTK-SD-SMP-SMA-SMK-SLB'!$F$14:$CG$713,'ALL-GTK-SD-SMP-SMA-SMK-SLB'!AP$7,FALSE)</f>
        <v>0</v>
      </c>
      <c r="AP181" s="9">
        <f>VLOOKUP($E181,'ALL-GTK-SD-SMP-SMA-SMK-SLB'!$F$14:$CG$713,'ALL-GTK-SD-SMP-SMA-SMK-SLB'!AQ$7,FALSE)</f>
        <v>0</v>
      </c>
      <c r="AQ181" s="9">
        <f>VLOOKUP($E181,'ALL-GTK-SD-SMP-SMA-SMK-SLB'!$F$14:$CG$713,'ALL-GTK-SD-SMP-SMA-SMK-SLB'!AR$7,FALSE)</f>
        <v>0</v>
      </c>
      <c r="AR181" s="9">
        <f>VLOOKUP($E181,'ALL-GTK-SD-SMP-SMA-SMK-SLB'!$F$14:$CG$713,'ALL-GTK-SD-SMP-SMA-SMK-SLB'!AS$7,FALSE)</f>
        <v>1</v>
      </c>
      <c r="AS181" s="9">
        <f>VLOOKUP($E181,'ALL-GTK-SD-SMP-SMA-SMK-SLB'!$F$14:$CG$713,'ALL-GTK-SD-SMP-SMA-SMK-SLB'!AT$7,FALSE)</f>
        <v>0</v>
      </c>
      <c r="AT181" s="9">
        <f>VLOOKUP($E181,'ALL-GTK-SD-SMP-SMA-SMK-SLB'!$F$14:$CG$713,'ALL-GTK-SD-SMP-SMA-SMK-SLB'!AU$7,FALSE)</f>
        <v>0</v>
      </c>
      <c r="AU181" s="9">
        <f>VLOOKUP($E181,'ALL-GTK-SD-SMP-SMA-SMK-SLB'!$F$14:$CG$713,'ALL-GTK-SD-SMP-SMA-SMK-SLB'!AV$7,FALSE)</f>
        <v>0</v>
      </c>
      <c r="AV181" s="9">
        <f>VLOOKUP($E181,'ALL-GTK-SD-SMP-SMA-SMK-SLB'!$F$14:$CG$713,'ALL-GTK-SD-SMP-SMA-SMK-SLB'!AW$7,FALSE)</f>
        <v>0</v>
      </c>
      <c r="AW181" s="9">
        <f>VLOOKUP($E181,'ALL-GTK-SD-SMP-SMA-SMK-SLB'!$F$14:$CG$713,'ALL-GTK-SD-SMP-SMA-SMK-SLB'!AX$7,FALSE)</f>
        <v>0</v>
      </c>
      <c r="AX181" s="9">
        <f>VLOOKUP($E181,'ALL-GTK-SD-SMP-SMA-SMK-SLB'!$F$14:$CG$713,'ALL-GTK-SD-SMP-SMA-SMK-SLB'!AY$7,FALSE)</f>
        <v>2</v>
      </c>
      <c r="AY181" s="9">
        <f>VLOOKUP($E181,'ALL-GTK-SD-SMP-SMA-SMK-SLB'!$F$14:$CG$713,'ALL-GTK-SD-SMP-SMA-SMK-SLB'!AZ$7,FALSE)</f>
        <v>6</v>
      </c>
      <c r="AZ181" s="9">
        <f>VLOOKUP($E181,'ALL-GTK-SD-SMP-SMA-SMK-SLB'!$F$14:$CG$713,'ALL-GTK-SD-SMP-SMA-SMK-SLB'!BA$7,FALSE)</f>
        <v>0</v>
      </c>
      <c r="BA181" s="9">
        <f>VLOOKUP($E181,'ALL-GTK-SD-SMP-SMA-SMK-SLB'!$F$14:$CG$713,'ALL-GTK-SD-SMP-SMA-SMK-SLB'!BB$7,FALSE)</f>
        <v>0</v>
      </c>
      <c r="BB181" s="9">
        <f>VLOOKUP($E181,'ALL-GTK-SD-SMP-SMA-SMK-SLB'!$F$14:$CG$713,'ALL-GTK-SD-SMP-SMA-SMK-SLB'!BC$7,FALSE)</f>
        <v>0</v>
      </c>
      <c r="BC181" s="9">
        <f>VLOOKUP($E181,'ALL-GTK-SD-SMP-SMA-SMK-SLB'!$F$14:$CG$713,'ALL-GTK-SD-SMP-SMA-SMK-SLB'!BD$7,FALSE)</f>
        <v>0</v>
      </c>
      <c r="BD181" s="310">
        <f t="shared" si="92"/>
        <v>1</v>
      </c>
      <c r="BE181" s="310">
        <f t="shared" si="93"/>
        <v>0</v>
      </c>
      <c r="BF181" s="10">
        <f t="shared" si="94"/>
        <v>1</v>
      </c>
      <c r="BG181" s="311">
        <f t="shared" si="95"/>
        <v>2</v>
      </c>
      <c r="BH181" s="311">
        <f t="shared" si="96"/>
        <v>6</v>
      </c>
      <c r="BI181" s="10">
        <f t="shared" si="97"/>
        <v>8</v>
      </c>
      <c r="BJ181" s="44">
        <f t="shared" si="98"/>
        <v>3</v>
      </c>
      <c r="BK181" s="44">
        <f t="shared" si="99"/>
        <v>6</v>
      </c>
      <c r="BL181" s="11">
        <f t="shared" si="100"/>
        <v>9</v>
      </c>
      <c r="BM181" s="9">
        <f>VLOOKUP($E181,'ALL-GTK-SD-SMP-SMA-SMK-SLB'!$F$14:$CG$713,'ALL-GTK-SD-SMP-SMA-SMK-SLB'!BN$7,FALSE)</f>
        <v>0</v>
      </c>
      <c r="BN181" s="9">
        <f>VLOOKUP($E181,'ALL-GTK-SD-SMP-SMA-SMK-SLB'!$F$14:$CG$713,'ALL-GTK-SD-SMP-SMA-SMK-SLB'!BO$7,FALSE)</f>
        <v>0</v>
      </c>
      <c r="BO181" s="9">
        <f>VLOOKUP($E181,'ALL-GTK-SD-SMP-SMA-SMK-SLB'!$F$14:$CG$713,'ALL-GTK-SD-SMP-SMA-SMK-SLB'!BP$7,FALSE)</f>
        <v>0</v>
      </c>
      <c r="BP181" s="9">
        <f>VLOOKUP($E181,'ALL-GTK-SD-SMP-SMA-SMK-SLB'!$F$14:$CG$713,'ALL-GTK-SD-SMP-SMA-SMK-SLB'!BQ$7,FALSE)</f>
        <v>0</v>
      </c>
      <c r="BQ181" s="9">
        <f>VLOOKUP($E181,'ALL-GTK-SD-SMP-SMA-SMK-SLB'!$F$14:$CG$713,'ALL-GTK-SD-SMP-SMA-SMK-SLB'!BR$7,FALSE)</f>
        <v>0</v>
      </c>
      <c r="BR181" s="9">
        <f>VLOOKUP($E181,'ALL-GTK-SD-SMP-SMA-SMK-SLB'!$F$14:$CG$713,'ALL-GTK-SD-SMP-SMA-SMK-SLB'!BS$7,FALSE)</f>
        <v>0</v>
      </c>
      <c r="BS181" s="9">
        <f>VLOOKUP($E181,'ALL-GTK-SD-SMP-SMA-SMK-SLB'!$F$14:$CG$713,'ALL-GTK-SD-SMP-SMA-SMK-SLB'!BT$7,FALSE)</f>
        <v>0</v>
      </c>
      <c r="BT181" s="9">
        <f>VLOOKUP($E181,'ALL-GTK-SD-SMP-SMA-SMK-SLB'!$F$14:$CG$713,'ALL-GTK-SD-SMP-SMA-SMK-SLB'!BU$7,FALSE)</f>
        <v>0</v>
      </c>
      <c r="BU181" s="299">
        <f t="shared" si="101"/>
        <v>0</v>
      </c>
      <c r="BV181" s="299">
        <f t="shared" si="102"/>
        <v>0</v>
      </c>
      <c r="BW181" s="44">
        <f t="shared" si="103"/>
        <v>0</v>
      </c>
      <c r="BX181" s="44">
        <f t="shared" si="104"/>
        <v>0</v>
      </c>
      <c r="BY181" s="11">
        <f t="shared" si="105"/>
        <v>0</v>
      </c>
      <c r="BZ181" s="14">
        <f t="shared" si="106"/>
        <v>3</v>
      </c>
      <c r="CA181" s="14">
        <f t="shared" si="107"/>
        <v>6</v>
      </c>
      <c r="CB181" s="13">
        <f t="shared" si="108"/>
        <v>0</v>
      </c>
      <c r="CC181" s="13">
        <f t="shared" si="109"/>
        <v>0</v>
      </c>
      <c r="CD181" s="312">
        <f t="shared" si="110"/>
        <v>3</v>
      </c>
      <c r="CE181" s="312">
        <f t="shared" si="111"/>
        <v>6</v>
      </c>
      <c r="CF181" s="313">
        <f t="shared" si="112"/>
        <v>9</v>
      </c>
      <c r="CG181" s="302" t="str">
        <f t="shared" si="113"/>
        <v>OK</v>
      </c>
    </row>
    <row r="182" spans="1:85" ht="14.25" x14ac:dyDescent="0.25">
      <c r="A182" s="6">
        <v>170</v>
      </c>
      <c r="B182" s="495">
        <v>170</v>
      </c>
      <c r="C182" s="495" t="s">
        <v>6</v>
      </c>
      <c r="D182" s="496" t="s">
        <v>21</v>
      </c>
      <c r="E182" s="626">
        <v>20319131</v>
      </c>
      <c r="F182" s="627" t="s">
        <v>437</v>
      </c>
      <c r="G182" s="624" t="s">
        <v>52</v>
      </c>
      <c r="H182" s="9">
        <f>VLOOKUP($E182,'ALL-GTK-SD-SMP-SMA-SMK-SLB'!$F$14:$CG$713,'ALL-GTK-SD-SMP-SMA-SMK-SLB'!I$7,FALSE)</f>
        <v>0</v>
      </c>
      <c r="I182" s="9">
        <f>VLOOKUP($E182,'ALL-GTK-SD-SMP-SMA-SMK-SLB'!$F$14:$CG$713,'ALL-GTK-SD-SMP-SMA-SMK-SLB'!J$7,FALSE)</f>
        <v>0</v>
      </c>
      <c r="J182" s="9">
        <f>VLOOKUP($E182,'ALL-GTK-SD-SMP-SMA-SMK-SLB'!$F$14:$CG$713,'ALL-GTK-SD-SMP-SMA-SMK-SLB'!K$7,FALSE)</f>
        <v>1</v>
      </c>
      <c r="K182" s="9">
        <f>VLOOKUP($E182,'ALL-GTK-SD-SMP-SMA-SMK-SLB'!$F$14:$CG$713,'ALL-GTK-SD-SMP-SMA-SMK-SLB'!L$7,FALSE)</f>
        <v>0</v>
      </c>
      <c r="L182" s="9">
        <f>VLOOKUP($E182,'ALL-GTK-SD-SMP-SMA-SMK-SLB'!$F$14:$CG$713,'ALL-GTK-SD-SMP-SMA-SMK-SLB'!M$7,FALSE)</f>
        <v>0</v>
      </c>
      <c r="M182" s="9">
        <f>VLOOKUP($E182,'ALL-GTK-SD-SMP-SMA-SMK-SLB'!$F$14:$CG$713,'ALL-GTK-SD-SMP-SMA-SMK-SLB'!N$7,FALSE)</f>
        <v>0</v>
      </c>
      <c r="N182" s="9">
        <f>VLOOKUP($E182,'ALL-GTK-SD-SMP-SMA-SMK-SLB'!$F$14:$CG$713,'ALL-GTK-SD-SMP-SMA-SMK-SLB'!O$7,FALSE)</f>
        <v>0</v>
      </c>
      <c r="O182" s="9">
        <f>VLOOKUP($E182,'ALL-GTK-SD-SMP-SMA-SMK-SLB'!$F$14:$CG$713,'ALL-GTK-SD-SMP-SMA-SMK-SLB'!P$7,FALSE)</f>
        <v>3</v>
      </c>
      <c r="P182" s="299">
        <f t="shared" si="78"/>
        <v>1</v>
      </c>
      <c r="Q182" s="299">
        <f t="shared" si="79"/>
        <v>3</v>
      </c>
      <c r="R182" s="300">
        <f t="shared" si="80"/>
        <v>4</v>
      </c>
      <c r="S182" s="9">
        <f>VLOOKUP($E182,'ALL-GTK-SD-SMP-SMA-SMK-SLB'!$F$14:$CG$713,'ALL-GTK-SD-SMP-SMA-SMK-SLB'!T$7,FALSE)</f>
        <v>0</v>
      </c>
      <c r="T182" s="9">
        <f>VLOOKUP($E182,'ALL-GTK-SD-SMP-SMA-SMK-SLB'!$F$14:$CG$713,'ALL-GTK-SD-SMP-SMA-SMK-SLB'!U$7,FALSE)</f>
        <v>0</v>
      </c>
      <c r="U182" s="9">
        <f>VLOOKUP($E182,'ALL-GTK-SD-SMP-SMA-SMK-SLB'!$F$14:$CG$713,'ALL-GTK-SD-SMP-SMA-SMK-SLB'!V$7,FALSE)</f>
        <v>2</v>
      </c>
      <c r="V182" s="9">
        <f>VLOOKUP($E182,'ALL-GTK-SD-SMP-SMA-SMK-SLB'!$F$14:$CG$713,'ALL-GTK-SD-SMP-SMA-SMK-SLB'!W$7,FALSE)</f>
        <v>3</v>
      </c>
      <c r="W182" s="9">
        <f>VLOOKUP($E182,'ALL-GTK-SD-SMP-SMA-SMK-SLB'!$F$14:$CG$713,'ALL-GTK-SD-SMP-SMA-SMK-SLB'!X$7,FALSE)</f>
        <v>0</v>
      </c>
      <c r="X182" s="9">
        <f>VLOOKUP($E182,'ALL-GTK-SD-SMP-SMA-SMK-SLB'!$F$14:$CG$713,'ALL-GTK-SD-SMP-SMA-SMK-SLB'!Y$7,FALSE)</f>
        <v>0</v>
      </c>
      <c r="Y182" s="299">
        <f t="shared" si="81"/>
        <v>2</v>
      </c>
      <c r="Z182" s="299">
        <f t="shared" si="82"/>
        <v>3</v>
      </c>
      <c r="AA182" s="10">
        <f t="shared" si="83"/>
        <v>5</v>
      </c>
      <c r="AB182" s="44">
        <f t="shared" si="84"/>
        <v>3</v>
      </c>
      <c r="AC182" s="44">
        <f t="shared" si="85"/>
        <v>6</v>
      </c>
      <c r="AD182" s="11">
        <f t="shared" si="86"/>
        <v>9</v>
      </c>
      <c r="AE182" s="9">
        <f>VLOOKUP($E182,'ALL-GTK-SD-SMP-SMA-SMK-SLB'!$F$14:$CG$713,'ALL-GTK-SD-SMP-SMA-SMK-SLB'!AF$7,FALSE)</f>
        <v>3</v>
      </c>
      <c r="AF182" s="9">
        <f>VLOOKUP($E182,'ALL-GTK-SD-SMP-SMA-SMK-SLB'!$F$14:$CG$713,'ALL-GTK-SD-SMP-SMA-SMK-SLB'!AG$7,FALSE)</f>
        <v>2</v>
      </c>
      <c r="AG182" s="10">
        <f t="shared" si="87"/>
        <v>5</v>
      </c>
      <c r="AH182" s="9">
        <f>VLOOKUP($E182,'ALL-GTK-SD-SMP-SMA-SMK-SLB'!$F$14:$CG$713,'ALL-GTK-SD-SMP-SMA-SMK-SLB'!AI$7,FALSE)</f>
        <v>0</v>
      </c>
      <c r="AI182" s="9">
        <f>VLOOKUP($E182,'ALL-GTK-SD-SMP-SMA-SMK-SLB'!$F$14:$CG$713,'ALL-GTK-SD-SMP-SMA-SMK-SLB'!AJ$7,FALSE)</f>
        <v>4</v>
      </c>
      <c r="AJ182" s="10">
        <f t="shared" si="88"/>
        <v>4</v>
      </c>
      <c r="AK182" s="44">
        <f t="shared" si="89"/>
        <v>3</v>
      </c>
      <c r="AL182" s="44">
        <f t="shared" si="90"/>
        <v>6</v>
      </c>
      <c r="AM182" s="11">
        <f t="shared" si="91"/>
        <v>9</v>
      </c>
      <c r="AN182" s="299">
        <f>VLOOKUP($E182,'ALL-GTK-SD-SMP-SMA-SMK-SLB'!$F$14:$CG$713,'ALL-GTK-SD-SMP-SMA-SMK-SLB'!AO$7,FALSE)</f>
        <v>0</v>
      </c>
      <c r="AO182" s="299">
        <f>VLOOKUP($E182,'ALL-GTK-SD-SMP-SMA-SMK-SLB'!$F$14:$CG$713,'ALL-GTK-SD-SMP-SMA-SMK-SLB'!AP$7,FALSE)</f>
        <v>0</v>
      </c>
      <c r="AP182" s="9">
        <f>VLOOKUP($E182,'ALL-GTK-SD-SMP-SMA-SMK-SLB'!$F$14:$CG$713,'ALL-GTK-SD-SMP-SMA-SMK-SLB'!AQ$7,FALSE)</f>
        <v>0</v>
      </c>
      <c r="AQ182" s="9">
        <f>VLOOKUP($E182,'ALL-GTK-SD-SMP-SMA-SMK-SLB'!$F$14:$CG$713,'ALL-GTK-SD-SMP-SMA-SMK-SLB'!AR$7,FALSE)</f>
        <v>0</v>
      </c>
      <c r="AR182" s="9">
        <f>VLOOKUP($E182,'ALL-GTK-SD-SMP-SMA-SMK-SLB'!$F$14:$CG$713,'ALL-GTK-SD-SMP-SMA-SMK-SLB'!AS$7,FALSE)</f>
        <v>1</v>
      </c>
      <c r="AS182" s="9">
        <f>VLOOKUP($E182,'ALL-GTK-SD-SMP-SMA-SMK-SLB'!$F$14:$CG$713,'ALL-GTK-SD-SMP-SMA-SMK-SLB'!AT$7,FALSE)</f>
        <v>1</v>
      </c>
      <c r="AT182" s="9">
        <f>VLOOKUP($E182,'ALL-GTK-SD-SMP-SMA-SMK-SLB'!$F$14:$CG$713,'ALL-GTK-SD-SMP-SMA-SMK-SLB'!AU$7,FALSE)</f>
        <v>0</v>
      </c>
      <c r="AU182" s="9">
        <f>VLOOKUP($E182,'ALL-GTK-SD-SMP-SMA-SMK-SLB'!$F$14:$CG$713,'ALL-GTK-SD-SMP-SMA-SMK-SLB'!AV$7,FALSE)</f>
        <v>0</v>
      </c>
      <c r="AV182" s="9">
        <f>VLOOKUP($E182,'ALL-GTK-SD-SMP-SMA-SMK-SLB'!$F$14:$CG$713,'ALL-GTK-SD-SMP-SMA-SMK-SLB'!AW$7,FALSE)</f>
        <v>0</v>
      </c>
      <c r="AW182" s="9">
        <f>VLOOKUP($E182,'ALL-GTK-SD-SMP-SMA-SMK-SLB'!$F$14:$CG$713,'ALL-GTK-SD-SMP-SMA-SMK-SLB'!AX$7,FALSE)</f>
        <v>0</v>
      </c>
      <c r="AX182" s="9">
        <f>VLOOKUP($E182,'ALL-GTK-SD-SMP-SMA-SMK-SLB'!$F$14:$CG$713,'ALL-GTK-SD-SMP-SMA-SMK-SLB'!AY$7,FALSE)</f>
        <v>2</v>
      </c>
      <c r="AY182" s="9">
        <f>VLOOKUP($E182,'ALL-GTK-SD-SMP-SMA-SMK-SLB'!$F$14:$CG$713,'ALL-GTK-SD-SMP-SMA-SMK-SLB'!AZ$7,FALSE)</f>
        <v>5</v>
      </c>
      <c r="AZ182" s="9">
        <f>VLOOKUP($E182,'ALL-GTK-SD-SMP-SMA-SMK-SLB'!$F$14:$CG$713,'ALL-GTK-SD-SMP-SMA-SMK-SLB'!BA$7,FALSE)</f>
        <v>0</v>
      </c>
      <c r="BA182" s="9">
        <f>VLOOKUP($E182,'ALL-GTK-SD-SMP-SMA-SMK-SLB'!$F$14:$CG$713,'ALL-GTK-SD-SMP-SMA-SMK-SLB'!BB$7,FALSE)</f>
        <v>0</v>
      </c>
      <c r="BB182" s="9">
        <f>VLOOKUP($E182,'ALL-GTK-SD-SMP-SMA-SMK-SLB'!$F$14:$CG$713,'ALL-GTK-SD-SMP-SMA-SMK-SLB'!BC$7,FALSE)</f>
        <v>0</v>
      </c>
      <c r="BC182" s="9">
        <f>VLOOKUP($E182,'ALL-GTK-SD-SMP-SMA-SMK-SLB'!$F$14:$CG$713,'ALL-GTK-SD-SMP-SMA-SMK-SLB'!BD$7,FALSE)</f>
        <v>0</v>
      </c>
      <c r="BD182" s="310">
        <f t="shared" si="92"/>
        <v>1</v>
      </c>
      <c r="BE182" s="310">
        <f t="shared" si="93"/>
        <v>1</v>
      </c>
      <c r="BF182" s="10">
        <f t="shared" si="94"/>
        <v>2</v>
      </c>
      <c r="BG182" s="311">
        <f t="shared" si="95"/>
        <v>2</v>
      </c>
      <c r="BH182" s="311">
        <f t="shared" si="96"/>
        <v>5</v>
      </c>
      <c r="BI182" s="10">
        <f t="shared" si="97"/>
        <v>7</v>
      </c>
      <c r="BJ182" s="44">
        <f t="shared" si="98"/>
        <v>3</v>
      </c>
      <c r="BK182" s="44">
        <f t="shared" si="99"/>
        <v>6</v>
      </c>
      <c r="BL182" s="11">
        <f t="shared" si="100"/>
        <v>9</v>
      </c>
      <c r="BM182" s="9">
        <f>VLOOKUP($E182,'ALL-GTK-SD-SMP-SMA-SMK-SLB'!$F$14:$CG$713,'ALL-GTK-SD-SMP-SMA-SMK-SLB'!BN$7,FALSE)</f>
        <v>0</v>
      </c>
      <c r="BN182" s="9">
        <f>VLOOKUP($E182,'ALL-GTK-SD-SMP-SMA-SMK-SLB'!$F$14:$CG$713,'ALL-GTK-SD-SMP-SMA-SMK-SLB'!BO$7,FALSE)</f>
        <v>0</v>
      </c>
      <c r="BO182" s="9">
        <f>VLOOKUP($E182,'ALL-GTK-SD-SMP-SMA-SMK-SLB'!$F$14:$CG$713,'ALL-GTK-SD-SMP-SMA-SMK-SLB'!BP$7,FALSE)</f>
        <v>0</v>
      </c>
      <c r="BP182" s="9">
        <f>VLOOKUP($E182,'ALL-GTK-SD-SMP-SMA-SMK-SLB'!$F$14:$CG$713,'ALL-GTK-SD-SMP-SMA-SMK-SLB'!BQ$7,FALSE)</f>
        <v>0</v>
      </c>
      <c r="BQ182" s="9">
        <f>VLOOKUP($E182,'ALL-GTK-SD-SMP-SMA-SMK-SLB'!$F$14:$CG$713,'ALL-GTK-SD-SMP-SMA-SMK-SLB'!BR$7,FALSE)</f>
        <v>0</v>
      </c>
      <c r="BR182" s="9">
        <f>VLOOKUP($E182,'ALL-GTK-SD-SMP-SMA-SMK-SLB'!$F$14:$CG$713,'ALL-GTK-SD-SMP-SMA-SMK-SLB'!BS$7,FALSE)</f>
        <v>0</v>
      </c>
      <c r="BS182" s="9">
        <f>VLOOKUP($E182,'ALL-GTK-SD-SMP-SMA-SMK-SLB'!$F$14:$CG$713,'ALL-GTK-SD-SMP-SMA-SMK-SLB'!BT$7,FALSE)</f>
        <v>1</v>
      </c>
      <c r="BT182" s="9">
        <f>VLOOKUP($E182,'ALL-GTK-SD-SMP-SMA-SMK-SLB'!$F$14:$CG$713,'ALL-GTK-SD-SMP-SMA-SMK-SLB'!BU$7,FALSE)</f>
        <v>0</v>
      </c>
      <c r="BU182" s="299">
        <f t="shared" si="101"/>
        <v>1</v>
      </c>
      <c r="BV182" s="299">
        <f t="shared" si="102"/>
        <v>0</v>
      </c>
      <c r="BW182" s="44">
        <f t="shared" si="103"/>
        <v>1</v>
      </c>
      <c r="BX182" s="44">
        <f t="shared" si="104"/>
        <v>0</v>
      </c>
      <c r="BY182" s="11">
        <f t="shared" si="105"/>
        <v>1</v>
      </c>
      <c r="BZ182" s="14">
        <f t="shared" si="106"/>
        <v>3</v>
      </c>
      <c r="CA182" s="14">
        <f t="shared" si="107"/>
        <v>6</v>
      </c>
      <c r="CB182" s="13">
        <f t="shared" si="108"/>
        <v>1</v>
      </c>
      <c r="CC182" s="13">
        <f t="shared" si="109"/>
        <v>0</v>
      </c>
      <c r="CD182" s="312">
        <f t="shared" si="110"/>
        <v>4</v>
      </c>
      <c r="CE182" s="312">
        <f t="shared" si="111"/>
        <v>6</v>
      </c>
      <c r="CF182" s="313">
        <f t="shared" si="112"/>
        <v>10</v>
      </c>
      <c r="CG182" s="302" t="str">
        <f t="shared" si="113"/>
        <v>OK</v>
      </c>
    </row>
    <row r="183" spans="1:85" ht="14.25" x14ac:dyDescent="0.25">
      <c r="A183" s="6">
        <v>171</v>
      </c>
      <c r="B183" s="495">
        <v>171</v>
      </c>
      <c r="C183" s="495" t="s">
        <v>6</v>
      </c>
      <c r="D183" s="496" t="s">
        <v>21</v>
      </c>
      <c r="E183" s="626">
        <v>20319432</v>
      </c>
      <c r="F183" s="627" t="s">
        <v>438</v>
      </c>
      <c r="G183" s="624" t="s">
        <v>52</v>
      </c>
      <c r="H183" s="9">
        <f>VLOOKUP($E183,'ALL-GTK-SD-SMP-SMA-SMK-SLB'!$F$14:$CG$713,'ALL-GTK-SD-SMP-SMA-SMK-SLB'!I$7,FALSE)</f>
        <v>0</v>
      </c>
      <c r="I183" s="9">
        <f>VLOOKUP($E183,'ALL-GTK-SD-SMP-SMA-SMK-SLB'!$F$14:$CG$713,'ALL-GTK-SD-SMP-SMA-SMK-SLB'!J$7,FALSE)</f>
        <v>0</v>
      </c>
      <c r="J183" s="9">
        <f>VLOOKUP($E183,'ALL-GTK-SD-SMP-SMA-SMK-SLB'!$F$14:$CG$713,'ALL-GTK-SD-SMP-SMA-SMK-SLB'!K$7,FALSE)</f>
        <v>0</v>
      </c>
      <c r="K183" s="9">
        <f>VLOOKUP($E183,'ALL-GTK-SD-SMP-SMA-SMK-SLB'!$F$14:$CG$713,'ALL-GTK-SD-SMP-SMA-SMK-SLB'!L$7,FALSE)</f>
        <v>0</v>
      </c>
      <c r="L183" s="9">
        <f>VLOOKUP($E183,'ALL-GTK-SD-SMP-SMA-SMK-SLB'!$F$14:$CG$713,'ALL-GTK-SD-SMP-SMA-SMK-SLB'!M$7,FALSE)</f>
        <v>0</v>
      </c>
      <c r="M183" s="9">
        <f>VLOOKUP($E183,'ALL-GTK-SD-SMP-SMA-SMK-SLB'!$F$14:$CG$713,'ALL-GTK-SD-SMP-SMA-SMK-SLB'!N$7,FALSE)</f>
        <v>2</v>
      </c>
      <c r="N183" s="9">
        <f>VLOOKUP($E183,'ALL-GTK-SD-SMP-SMA-SMK-SLB'!$F$14:$CG$713,'ALL-GTK-SD-SMP-SMA-SMK-SLB'!O$7,FALSE)</f>
        <v>1</v>
      </c>
      <c r="O183" s="9">
        <f>VLOOKUP($E183,'ALL-GTK-SD-SMP-SMA-SMK-SLB'!$F$14:$CG$713,'ALL-GTK-SD-SMP-SMA-SMK-SLB'!P$7,FALSE)</f>
        <v>1</v>
      </c>
      <c r="P183" s="299">
        <f t="shared" si="78"/>
        <v>1</v>
      </c>
      <c r="Q183" s="299">
        <f t="shared" si="79"/>
        <v>3</v>
      </c>
      <c r="R183" s="300">
        <f t="shared" si="80"/>
        <v>4</v>
      </c>
      <c r="S183" s="9">
        <f>VLOOKUP($E183,'ALL-GTK-SD-SMP-SMA-SMK-SLB'!$F$14:$CG$713,'ALL-GTK-SD-SMP-SMA-SMK-SLB'!T$7,FALSE)</f>
        <v>0</v>
      </c>
      <c r="T183" s="9">
        <f>VLOOKUP($E183,'ALL-GTK-SD-SMP-SMA-SMK-SLB'!$F$14:$CG$713,'ALL-GTK-SD-SMP-SMA-SMK-SLB'!U$7,FALSE)</f>
        <v>0</v>
      </c>
      <c r="U183" s="9">
        <f>VLOOKUP($E183,'ALL-GTK-SD-SMP-SMA-SMK-SLB'!$F$14:$CG$713,'ALL-GTK-SD-SMP-SMA-SMK-SLB'!V$7,FALSE)</f>
        <v>0</v>
      </c>
      <c r="V183" s="9">
        <f>VLOOKUP($E183,'ALL-GTK-SD-SMP-SMA-SMK-SLB'!$F$14:$CG$713,'ALL-GTK-SD-SMP-SMA-SMK-SLB'!W$7,FALSE)</f>
        <v>0</v>
      </c>
      <c r="W183" s="9">
        <f>VLOOKUP($E183,'ALL-GTK-SD-SMP-SMA-SMK-SLB'!$F$14:$CG$713,'ALL-GTK-SD-SMP-SMA-SMK-SLB'!X$7,FALSE)</f>
        <v>1</v>
      </c>
      <c r="X183" s="9">
        <f>VLOOKUP($E183,'ALL-GTK-SD-SMP-SMA-SMK-SLB'!$F$14:$CG$713,'ALL-GTK-SD-SMP-SMA-SMK-SLB'!Y$7,FALSE)</f>
        <v>3</v>
      </c>
      <c r="Y183" s="299">
        <f t="shared" si="81"/>
        <v>1</v>
      </c>
      <c r="Z183" s="299">
        <f t="shared" si="82"/>
        <v>3</v>
      </c>
      <c r="AA183" s="10">
        <f t="shared" si="83"/>
        <v>4</v>
      </c>
      <c r="AB183" s="44">
        <f t="shared" si="84"/>
        <v>2</v>
      </c>
      <c r="AC183" s="44">
        <f t="shared" si="85"/>
        <v>6</v>
      </c>
      <c r="AD183" s="11">
        <f t="shared" si="86"/>
        <v>8</v>
      </c>
      <c r="AE183" s="9">
        <f>VLOOKUP($E183,'ALL-GTK-SD-SMP-SMA-SMK-SLB'!$F$14:$CG$713,'ALL-GTK-SD-SMP-SMA-SMK-SLB'!AF$7,FALSE)</f>
        <v>0</v>
      </c>
      <c r="AF183" s="9">
        <f>VLOOKUP($E183,'ALL-GTK-SD-SMP-SMA-SMK-SLB'!$F$14:$CG$713,'ALL-GTK-SD-SMP-SMA-SMK-SLB'!AG$7,FALSE)</f>
        <v>6</v>
      </c>
      <c r="AG183" s="10">
        <f t="shared" si="87"/>
        <v>6</v>
      </c>
      <c r="AH183" s="9">
        <f>VLOOKUP($E183,'ALL-GTK-SD-SMP-SMA-SMK-SLB'!$F$14:$CG$713,'ALL-GTK-SD-SMP-SMA-SMK-SLB'!AI$7,FALSE)</f>
        <v>2</v>
      </c>
      <c r="AI183" s="9">
        <f>VLOOKUP($E183,'ALL-GTK-SD-SMP-SMA-SMK-SLB'!$F$14:$CG$713,'ALL-GTK-SD-SMP-SMA-SMK-SLB'!AJ$7,FALSE)</f>
        <v>0</v>
      </c>
      <c r="AJ183" s="10">
        <f t="shared" si="88"/>
        <v>2</v>
      </c>
      <c r="AK183" s="44">
        <f t="shared" si="89"/>
        <v>2</v>
      </c>
      <c r="AL183" s="44">
        <f t="shared" si="90"/>
        <v>6</v>
      </c>
      <c r="AM183" s="11">
        <f t="shared" si="91"/>
        <v>8</v>
      </c>
      <c r="AN183" s="299">
        <f>VLOOKUP($E183,'ALL-GTK-SD-SMP-SMA-SMK-SLB'!$F$14:$CG$713,'ALL-GTK-SD-SMP-SMA-SMK-SLB'!AO$7,FALSE)</f>
        <v>0</v>
      </c>
      <c r="AO183" s="299">
        <f>VLOOKUP($E183,'ALL-GTK-SD-SMP-SMA-SMK-SLB'!$F$14:$CG$713,'ALL-GTK-SD-SMP-SMA-SMK-SLB'!AP$7,FALSE)</f>
        <v>0</v>
      </c>
      <c r="AP183" s="9">
        <f>VLOOKUP($E183,'ALL-GTK-SD-SMP-SMA-SMK-SLB'!$F$14:$CG$713,'ALL-GTK-SD-SMP-SMA-SMK-SLB'!AQ$7,FALSE)</f>
        <v>0</v>
      </c>
      <c r="AQ183" s="9">
        <f>VLOOKUP($E183,'ALL-GTK-SD-SMP-SMA-SMK-SLB'!$F$14:$CG$713,'ALL-GTK-SD-SMP-SMA-SMK-SLB'!AR$7,FALSE)</f>
        <v>0</v>
      </c>
      <c r="AR183" s="9">
        <f>VLOOKUP($E183,'ALL-GTK-SD-SMP-SMA-SMK-SLB'!$F$14:$CG$713,'ALL-GTK-SD-SMP-SMA-SMK-SLB'!AS$7,FALSE)</f>
        <v>0</v>
      </c>
      <c r="AS183" s="9">
        <f>VLOOKUP($E183,'ALL-GTK-SD-SMP-SMA-SMK-SLB'!$F$14:$CG$713,'ALL-GTK-SD-SMP-SMA-SMK-SLB'!AT$7,FALSE)</f>
        <v>0</v>
      </c>
      <c r="AT183" s="9">
        <f>VLOOKUP($E183,'ALL-GTK-SD-SMP-SMA-SMK-SLB'!$F$14:$CG$713,'ALL-GTK-SD-SMP-SMA-SMK-SLB'!AU$7,FALSE)</f>
        <v>0</v>
      </c>
      <c r="AU183" s="9">
        <f>VLOOKUP($E183,'ALL-GTK-SD-SMP-SMA-SMK-SLB'!$F$14:$CG$713,'ALL-GTK-SD-SMP-SMA-SMK-SLB'!AV$7,FALSE)</f>
        <v>0</v>
      </c>
      <c r="AV183" s="9">
        <f>VLOOKUP($E183,'ALL-GTK-SD-SMP-SMA-SMK-SLB'!$F$14:$CG$713,'ALL-GTK-SD-SMP-SMA-SMK-SLB'!AW$7,FALSE)</f>
        <v>0</v>
      </c>
      <c r="AW183" s="9">
        <f>VLOOKUP($E183,'ALL-GTK-SD-SMP-SMA-SMK-SLB'!$F$14:$CG$713,'ALL-GTK-SD-SMP-SMA-SMK-SLB'!AX$7,FALSE)</f>
        <v>0</v>
      </c>
      <c r="AX183" s="9">
        <f>VLOOKUP($E183,'ALL-GTK-SD-SMP-SMA-SMK-SLB'!$F$14:$CG$713,'ALL-GTK-SD-SMP-SMA-SMK-SLB'!AY$7,FALSE)</f>
        <v>2</v>
      </c>
      <c r="AY183" s="9">
        <f>VLOOKUP($E183,'ALL-GTK-SD-SMP-SMA-SMK-SLB'!$F$14:$CG$713,'ALL-GTK-SD-SMP-SMA-SMK-SLB'!AZ$7,FALSE)</f>
        <v>6</v>
      </c>
      <c r="AZ183" s="9">
        <f>VLOOKUP($E183,'ALL-GTK-SD-SMP-SMA-SMK-SLB'!$F$14:$CG$713,'ALL-GTK-SD-SMP-SMA-SMK-SLB'!BA$7,FALSE)</f>
        <v>0</v>
      </c>
      <c r="BA183" s="9">
        <f>VLOOKUP($E183,'ALL-GTK-SD-SMP-SMA-SMK-SLB'!$F$14:$CG$713,'ALL-GTK-SD-SMP-SMA-SMK-SLB'!BB$7,FALSE)</f>
        <v>0</v>
      </c>
      <c r="BB183" s="9">
        <f>VLOOKUP($E183,'ALL-GTK-SD-SMP-SMA-SMK-SLB'!$F$14:$CG$713,'ALL-GTK-SD-SMP-SMA-SMK-SLB'!BC$7,FALSE)</f>
        <v>0</v>
      </c>
      <c r="BC183" s="9">
        <f>VLOOKUP($E183,'ALL-GTK-SD-SMP-SMA-SMK-SLB'!$F$14:$CG$713,'ALL-GTK-SD-SMP-SMA-SMK-SLB'!BD$7,FALSE)</f>
        <v>0</v>
      </c>
      <c r="BD183" s="310">
        <f t="shared" si="92"/>
        <v>0</v>
      </c>
      <c r="BE183" s="310">
        <f t="shared" si="93"/>
        <v>0</v>
      </c>
      <c r="BF183" s="10">
        <f t="shared" si="94"/>
        <v>0</v>
      </c>
      <c r="BG183" s="311">
        <f t="shared" si="95"/>
        <v>2</v>
      </c>
      <c r="BH183" s="311">
        <f t="shared" si="96"/>
        <v>6</v>
      </c>
      <c r="BI183" s="10">
        <f t="shared" si="97"/>
        <v>8</v>
      </c>
      <c r="BJ183" s="44">
        <f t="shared" si="98"/>
        <v>2</v>
      </c>
      <c r="BK183" s="44">
        <f t="shared" si="99"/>
        <v>6</v>
      </c>
      <c r="BL183" s="11">
        <f t="shared" si="100"/>
        <v>8</v>
      </c>
      <c r="BM183" s="9">
        <f>VLOOKUP($E183,'ALL-GTK-SD-SMP-SMA-SMK-SLB'!$F$14:$CG$713,'ALL-GTK-SD-SMP-SMA-SMK-SLB'!BN$7,FALSE)</f>
        <v>0</v>
      </c>
      <c r="BN183" s="9">
        <f>VLOOKUP($E183,'ALL-GTK-SD-SMP-SMA-SMK-SLB'!$F$14:$CG$713,'ALL-GTK-SD-SMP-SMA-SMK-SLB'!BO$7,FALSE)</f>
        <v>0</v>
      </c>
      <c r="BO183" s="9">
        <f>VLOOKUP($E183,'ALL-GTK-SD-SMP-SMA-SMK-SLB'!$F$14:$CG$713,'ALL-GTK-SD-SMP-SMA-SMK-SLB'!BP$7,FALSE)</f>
        <v>0</v>
      </c>
      <c r="BP183" s="9">
        <f>VLOOKUP($E183,'ALL-GTK-SD-SMP-SMA-SMK-SLB'!$F$14:$CG$713,'ALL-GTK-SD-SMP-SMA-SMK-SLB'!BQ$7,FALSE)</f>
        <v>0</v>
      </c>
      <c r="BQ183" s="9">
        <f>VLOOKUP($E183,'ALL-GTK-SD-SMP-SMA-SMK-SLB'!$F$14:$CG$713,'ALL-GTK-SD-SMP-SMA-SMK-SLB'!BR$7,FALSE)</f>
        <v>0</v>
      </c>
      <c r="BR183" s="9">
        <f>VLOOKUP($E183,'ALL-GTK-SD-SMP-SMA-SMK-SLB'!$F$14:$CG$713,'ALL-GTK-SD-SMP-SMA-SMK-SLB'!BS$7,FALSE)</f>
        <v>0</v>
      </c>
      <c r="BS183" s="9">
        <f>VLOOKUP($E183,'ALL-GTK-SD-SMP-SMA-SMK-SLB'!$F$14:$CG$713,'ALL-GTK-SD-SMP-SMA-SMK-SLB'!BT$7,FALSE)</f>
        <v>0</v>
      </c>
      <c r="BT183" s="9">
        <f>VLOOKUP($E183,'ALL-GTK-SD-SMP-SMA-SMK-SLB'!$F$14:$CG$713,'ALL-GTK-SD-SMP-SMA-SMK-SLB'!BU$7,FALSE)</f>
        <v>0</v>
      </c>
      <c r="BU183" s="299">
        <f t="shared" si="101"/>
        <v>0</v>
      </c>
      <c r="BV183" s="299">
        <f t="shared" si="102"/>
        <v>0</v>
      </c>
      <c r="BW183" s="44">
        <f t="shared" si="103"/>
        <v>0</v>
      </c>
      <c r="BX183" s="44">
        <f t="shared" si="104"/>
        <v>0</v>
      </c>
      <c r="BY183" s="11">
        <f t="shared" si="105"/>
        <v>0</v>
      </c>
      <c r="BZ183" s="14">
        <f t="shared" si="106"/>
        <v>2</v>
      </c>
      <c r="CA183" s="14">
        <f t="shared" si="107"/>
        <v>6</v>
      </c>
      <c r="CB183" s="13">
        <f t="shared" si="108"/>
        <v>0</v>
      </c>
      <c r="CC183" s="13">
        <f t="shared" si="109"/>
        <v>0</v>
      </c>
      <c r="CD183" s="312">
        <f t="shared" si="110"/>
        <v>2</v>
      </c>
      <c r="CE183" s="312">
        <f t="shared" si="111"/>
        <v>6</v>
      </c>
      <c r="CF183" s="313">
        <f t="shared" si="112"/>
        <v>8</v>
      </c>
      <c r="CG183" s="302" t="str">
        <f t="shared" si="113"/>
        <v>OK</v>
      </c>
    </row>
    <row r="184" spans="1:85" ht="14.25" x14ac:dyDescent="0.25">
      <c r="A184" s="6">
        <v>172</v>
      </c>
      <c r="B184" s="495">
        <v>172</v>
      </c>
      <c r="C184" s="495" t="s">
        <v>6</v>
      </c>
      <c r="D184" s="496" t="s">
        <v>21</v>
      </c>
      <c r="E184" s="626">
        <v>20319433</v>
      </c>
      <c r="F184" s="627" t="s">
        <v>439</v>
      </c>
      <c r="G184" s="624" t="s">
        <v>52</v>
      </c>
      <c r="H184" s="9">
        <f>VLOOKUP($E184,'ALL-GTK-SD-SMP-SMA-SMK-SLB'!$F$14:$CG$713,'ALL-GTK-SD-SMP-SMA-SMK-SLB'!I$7,FALSE)</f>
        <v>0</v>
      </c>
      <c r="I184" s="9">
        <f>VLOOKUP($E184,'ALL-GTK-SD-SMP-SMA-SMK-SLB'!$F$14:$CG$713,'ALL-GTK-SD-SMP-SMA-SMK-SLB'!J$7,FALSE)</f>
        <v>0</v>
      </c>
      <c r="J184" s="9">
        <f>VLOOKUP($E184,'ALL-GTK-SD-SMP-SMA-SMK-SLB'!$F$14:$CG$713,'ALL-GTK-SD-SMP-SMA-SMK-SLB'!K$7,FALSE)</f>
        <v>0</v>
      </c>
      <c r="K184" s="9">
        <f>VLOOKUP($E184,'ALL-GTK-SD-SMP-SMA-SMK-SLB'!$F$14:$CG$713,'ALL-GTK-SD-SMP-SMA-SMK-SLB'!L$7,FALSE)</f>
        <v>0</v>
      </c>
      <c r="L184" s="9">
        <f>VLOOKUP($E184,'ALL-GTK-SD-SMP-SMA-SMK-SLB'!$F$14:$CG$713,'ALL-GTK-SD-SMP-SMA-SMK-SLB'!M$7,FALSE)</f>
        <v>0</v>
      </c>
      <c r="M184" s="9">
        <f>VLOOKUP($E184,'ALL-GTK-SD-SMP-SMA-SMK-SLB'!$F$14:$CG$713,'ALL-GTK-SD-SMP-SMA-SMK-SLB'!N$7,FALSE)</f>
        <v>1</v>
      </c>
      <c r="N184" s="9">
        <f>VLOOKUP($E184,'ALL-GTK-SD-SMP-SMA-SMK-SLB'!$F$14:$CG$713,'ALL-GTK-SD-SMP-SMA-SMK-SLB'!O$7,FALSE)</f>
        <v>0</v>
      </c>
      <c r="O184" s="9">
        <f>VLOOKUP($E184,'ALL-GTK-SD-SMP-SMA-SMK-SLB'!$F$14:$CG$713,'ALL-GTK-SD-SMP-SMA-SMK-SLB'!P$7,FALSE)</f>
        <v>3</v>
      </c>
      <c r="P184" s="299">
        <f t="shared" si="78"/>
        <v>0</v>
      </c>
      <c r="Q184" s="299">
        <f t="shared" si="79"/>
        <v>4</v>
      </c>
      <c r="R184" s="300">
        <f t="shared" si="80"/>
        <v>4</v>
      </c>
      <c r="S184" s="9">
        <f>VLOOKUP($E184,'ALL-GTK-SD-SMP-SMA-SMK-SLB'!$F$14:$CG$713,'ALL-GTK-SD-SMP-SMA-SMK-SLB'!T$7,FALSE)</f>
        <v>0</v>
      </c>
      <c r="T184" s="9">
        <f>VLOOKUP($E184,'ALL-GTK-SD-SMP-SMA-SMK-SLB'!$F$14:$CG$713,'ALL-GTK-SD-SMP-SMA-SMK-SLB'!U$7,FALSE)</f>
        <v>0</v>
      </c>
      <c r="U184" s="9">
        <f>VLOOKUP($E184,'ALL-GTK-SD-SMP-SMA-SMK-SLB'!$F$14:$CG$713,'ALL-GTK-SD-SMP-SMA-SMK-SLB'!V$7,FALSE)</f>
        <v>1</v>
      </c>
      <c r="V184" s="9">
        <f>VLOOKUP($E184,'ALL-GTK-SD-SMP-SMA-SMK-SLB'!$F$14:$CG$713,'ALL-GTK-SD-SMP-SMA-SMK-SLB'!W$7,FALSE)</f>
        <v>2</v>
      </c>
      <c r="W184" s="9">
        <f>VLOOKUP($E184,'ALL-GTK-SD-SMP-SMA-SMK-SLB'!$F$14:$CG$713,'ALL-GTK-SD-SMP-SMA-SMK-SLB'!X$7,FALSE)</f>
        <v>0</v>
      </c>
      <c r="X184" s="9">
        <f>VLOOKUP($E184,'ALL-GTK-SD-SMP-SMA-SMK-SLB'!$F$14:$CG$713,'ALL-GTK-SD-SMP-SMA-SMK-SLB'!Y$7,FALSE)</f>
        <v>1</v>
      </c>
      <c r="Y184" s="299">
        <f t="shared" si="81"/>
        <v>1</v>
      </c>
      <c r="Z184" s="299">
        <f t="shared" si="82"/>
        <v>3</v>
      </c>
      <c r="AA184" s="10">
        <f t="shared" si="83"/>
        <v>4</v>
      </c>
      <c r="AB184" s="44">
        <f t="shared" si="84"/>
        <v>1</v>
      </c>
      <c r="AC184" s="44">
        <f t="shared" si="85"/>
        <v>7</v>
      </c>
      <c r="AD184" s="11">
        <f t="shared" si="86"/>
        <v>8</v>
      </c>
      <c r="AE184" s="9">
        <f>VLOOKUP($E184,'ALL-GTK-SD-SMP-SMA-SMK-SLB'!$F$14:$CG$713,'ALL-GTK-SD-SMP-SMA-SMK-SLB'!AF$7,FALSE)</f>
        <v>0</v>
      </c>
      <c r="AF184" s="9">
        <f>VLOOKUP($E184,'ALL-GTK-SD-SMP-SMA-SMK-SLB'!$F$14:$CG$713,'ALL-GTK-SD-SMP-SMA-SMK-SLB'!AG$7,FALSE)</f>
        <v>4</v>
      </c>
      <c r="AG184" s="10">
        <f t="shared" si="87"/>
        <v>4</v>
      </c>
      <c r="AH184" s="9">
        <f>VLOOKUP($E184,'ALL-GTK-SD-SMP-SMA-SMK-SLB'!$F$14:$CG$713,'ALL-GTK-SD-SMP-SMA-SMK-SLB'!AI$7,FALSE)</f>
        <v>1</v>
      </c>
      <c r="AI184" s="9">
        <f>VLOOKUP($E184,'ALL-GTK-SD-SMP-SMA-SMK-SLB'!$F$14:$CG$713,'ALL-GTK-SD-SMP-SMA-SMK-SLB'!AJ$7,FALSE)</f>
        <v>3</v>
      </c>
      <c r="AJ184" s="10">
        <f t="shared" si="88"/>
        <v>4</v>
      </c>
      <c r="AK184" s="44">
        <f t="shared" si="89"/>
        <v>1</v>
      </c>
      <c r="AL184" s="44">
        <f t="shared" si="90"/>
        <v>7</v>
      </c>
      <c r="AM184" s="11">
        <f t="shared" si="91"/>
        <v>8</v>
      </c>
      <c r="AN184" s="299">
        <f>VLOOKUP($E184,'ALL-GTK-SD-SMP-SMA-SMK-SLB'!$F$14:$CG$713,'ALL-GTK-SD-SMP-SMA-SMK-SLB'!AO$7,FALSE)</f>
        <v>0</v>
      </c>
      <c r="AO184" s="299">
        <f>VLOOKUP($E184,'ALL-GTK-SD-SMP-SMA-SMK-SLB'!$F$14:$CG$713,'ALL-GTK-SD-SMP-SMA-SMK-SLB'!AP$7,FALSE)</f>
        <v>0</v>
      </c>
      <c r="AP184" s="9">
        <f>VLOOKUP($E184,'ALL-GTK-SD-SMP-SMA-SMK-SLB'!$F$14:$CG$713,'ALL-GTK-SD-SMP-SMA-SMK-SLB'!AQ$7,FALSE)</f>
        <v>0</v>
      </c>
      <c r="AQ184" s="9">
        <f>VLOOKUP($E184,'ALL-GTK-SD-SMP-SMA-SMK-SLB'!$F$14:$CG$713,'ALL-GTK-SD-SMP-SMA-SMK-SLB'!AR$7,FALSE)</f>
        <v>0</v>
      </c>
      <c r="AR184" s="9">
        <f>VLOOKUP($E184,'ALL-GTK-SD-SMP-SMA-SMK-SLB'!$F$14:$CG$713,'ALL-GTK-SD-SMP-SMA-SMK-SLB'!AS$7,FALSE)</f>
        <v>0</v>
      </c>
      <c r="AS184" s="9">
        <f>VLOOKUP($E184,'ALL-GTK-SD-SMP-SMA-SMK-SLB'!$F$14:$CG$713,'ALL-GTK-SD-SMP-SMA-SMK-SLB'!AT$7,FALSE)</f>
        <v>0</v>
      </c>
      <c r="AT184" s="9">
        <f>VLOOKUP($E184,'ALL-GTK-SD-SMP-SMA-SMK-SLB'!$F$14:$CG$713,'ALL-GTK-SD-SMP-SMA-SMK-SLB'!AU$7,FALSE)</f>
        <v>0</v>
      </c>
      <c r="AU184" s="9">
        <f>VLOOKUP($E184,'ALL-GTK-SD-SMP-SMA-SMK-SLB'!$F$14:$CG$713,'ALL-GTK-SD-SMP-SMA-SMK-SLB'!AV$7,FALSE)</f>
        <v>0</v>
      </c>
      <c r="AV184" s="9">
        <f>VLOOKUP($E184,'ALL-GTK-SD-SMP-SMA-SMK-SLB'!$F$14:$CG$713,'ALL-GTK-SD-SMP-SMA-SMK-SLB'!AW$7,FALSE)</f>
        <v>0</v>
      </c>
      <c r="AW184" s="9">
        <f>VLOOKUP($E184,'ALL-GTK-SD-SMP-SMA-SMK-SLB'!$F$14:$CG$713,'ALL-GTK-SD-SMP-SMA-SMK-SLB'!AX$7,FALSE)</f>
        <v>0</v>
      </c>
      <c r="AX184" s="9">
        <f>VLOOKUP($E184,'ALL-GTK-SD-SMP-SMA-SMK-SLB'!$F$14:$CG$713,'ALL-GTK-SD-SMP-SMA-SMK-SLB'!AY$7,FALSE)</f>
        <v>1</v>
      </c>
      <c r="AY184" s="9">
        <f>VLOOKUP($E184,'ALL-GTK-SD-SMP-SMA-SMK-SLB'!$F$14:$CG$713,'ALL-GTK-SD-SMP-SMA-SMK-SLB'!AZ$7,FALSE)</f>
        <v>7</v>
      </c>
      <c r="AZ184" s="9">
        <f>VLOOKUP($E184,'ALL-GTK-SD-SMP-SMA-SMK-SLB'!$F$14:$CG$713,'ALL-GTK-SD-SMP-SMA-SMK-SLB'!BA$7,FALSE)</f>
        <v>0</v>
      </c>
      <c r="BA184" s="9">
        <f>VLOOKUP($E184,'ALL-GTK-SD-SMP-SMA-SMK-SLB'!$F$14:$CG$713,'ALL-GTK-SD-SMP-SMA-SMK-SLB'!BB$7,FALSE)</f>
        <v>0</v>
      </c>
      <c r="BB184" s="9">
        <f>VLOOKUP($E184,'ALL-GTK-SD-SMP-SMA-SMK-SLB'!$F$14:$CG$713,'ALL-GTK-SD-SMP-SMA-SMK-SLB'!BC$7,FALSE)</f>
        <v>0</v>
      </c>
      <c r="BC184" s="9">
        <f>VLOOKUP($E184,'ALL-GTK-SD-SMP-SMA-SMK-SLB'!$F$14:$CG$713,'ALL-GTK-SD-SMP-SMA-SMK-SLB'!BD$7,FALSE)</f>
        <v>0</v>
      </c>
      <c r="BD184" s="310">
        <f t="shared" si="92"/>
        <v>0</v>
      </c>
      <c r="BE184" s="310">
        <f t="shared" si="93"/>
        <v>0</v>
      </c>
      <c r="BF184" s="10">
        <f t="shared" si="94"/>
        <v>0</v>
      </c>
      <c r="BG184" s="311">
        <f t="shared" si="95"/>
        <v>1</v>
      </c>
      <c r="BH184" s="311">
        <f t="shared" si="96"/>
        <v>7</v>
      </c>
      <c r="BI184" s="10">
        <f t="shared" si="97"/>
        <v>8</v>
      </c>
      <c r="BJ184" s="44">
        <f t="shared" si="98"/>
        <v>1</v>
      </c>
      <c r="BK184" s="44">
        <f t="shared" si="99"/>
        <v>7</v>
      </c>
      <c r="BL184" s="11">
        <f t="shared" si="100"/>
        <v>8</v>
      </c>
      <c r="BM184" s="9">
        <f>VLOOKUP($E184,'ALL-GTK-SD-SMP-SMA-SMK-SLB'!$F$14:$CG$713,'ALL-GTK-SD-SMP-SMA-SMK-SLB'!BN$7,FALSE)</f>
        <v>0</v>
      </c>
      <c r="BN184" s="9">
        <f>VLOOKUP($E184,'ALL-GTK-SD-SMP-SMA-SMK-SLB'!$F$14:$CG$713,'ALL-GTK-SD-SMP-SMA-SMK-SLB'!BO$7,FALSE)</f>
        <v>0</v>
      </c>
      <c r="BO184" s="9">
        <f>VLOOKUP($E184,'ALL-GTK-SD-SMP-SMA-SMK-SLB'!$F$14:$CG$713,'ALL-GTK-SD-SMP-SMA-SMK-SLB'!BP$7,FALSE)</f>
        <v>0</v>
      </c>
      <c r="BP184" s="9">
        <f>VLOOKUP($E184,'ALL-GTK-SD-SMP-SMA-SMK-SLB'!$F$14:$CG$713,'ALL-GTK-SD-SMP-SMA-SMK-SLB'!BQ$7,FALSE)</f>
        <v>0</v>
      </c>
      <c r="BQ184" s="9">
        <f>VLOOKUP($E184,'ALL-GTK-SD-SMP-SMA-SMK-SLB'!$F$14:$CG$713,'ALL-GTK-SD-SMP-SMA-SMK-SLB'!BR$7,FALSE)</f>
        <v>1</v>
      </c>
      <c r="BR184" s="9">
        <f>VLOOKUP($E184,'ALL-GTK-SD-SMP-SMA-SMK-SLB'!$F$14:$CG$713,'ALL-GTK-SD-SMP-SMA-SMK-SLB'!BS$7,FALSE)</f>
        <v>0</v>
      </c>
      <c r="BS184" s="9">
        <f>VLOOKUP($E184,'ALL-GTK-SD-SMP-SMA-SMK-SLB'!$F$14:$CG$713,'ALL-GTK-SD-SMP-SMA-SMK-SLB'!BT$7,FALSE)</f>
        <v>0</v>
      </c>
      <c r="BT184" s="9">
        <f>VLOOKUP($E184,'ALL-GTK-SD-SMP-SMA-SMK-SLB'!$F$14:$CG$713,'ALL-GTK-SD-SMP-SMA-SMK-SLB'!BU$7,FALSE)</f>
        <v>0</v>
      </c>
      <c r="BU184" s="299">
        <f t="shared" si="101"/>
        <v>1</v>
      </c>
      <c r="BV184" s="299">
        <f t="shared" si="102"/>
        <v>0</v>
      </c>
      <c r="BW184" s="44">
        <f t="shared" si="103"/>
        <v>1</v>
      </c>
      <c r="BX184" s="44">
        <f t="shared" si="104"/>
        <v>0</v>
      </c>
      <c r="BY184" s="11">
        <f t="shared" si="105"/>
        <v>1</v>
      </c>
      <c r="BZ184" s="14">
        <f t="shared" si="106"/>
        <v>1</v>
      </c>
      <c r="CA184" s="14">
        <f t="shared" si="107"/>
        <v>7</v>
      </c>
      <c r="CB184" s="13">
        <f t="shared" si="108"/>
        <v>1</v>
      </c>
      <c r="CC184" s="13">
        <f t="shared" si="109"/>
        <v>0</v>
      </c>
      <c r="CD184" s="312">
        <f t="shared" si="110"/>
        <v>2</v>
      </c>
      <c r="CE184" s="312">
        <f t="shared" si="111"/>
        <v>7</v>
      </c>
      <c r="CF184" s="313">
        <f t="shared" si="112"/>
        <v>9</v>
      </c>
      <c r="CG184" s="302" t="str">
        <f t="shared" si="113"/>
        <v>OK</v>
      </c>
    </row>
    <row r="185" spans="1:85" ht="14.25" x14ac:dyDescent="0.25">
      <c r="A185" s="6">
        <v>173</v>
      </c>
      <c r="B185" s="495">
        <v>173</v>
      </c>
      <c r="C185" s="495" t="s">
        <v>6</v>
      </c>
      <c r="D185" s="496" t="s">
        <v>21</v>
      </c>
      <c r="E185" s="626">
        <v>20319399</v>
      </c>
      <c r="F185" s="627" t="s">
        <v>440</v>
      </c>
      <c r="G185" s="624" t="s">
        <v>52</v>
      </c>
      <c r="H185" s="9">
        <f>VLOOKUP($E185,'ALL-GTK-SD-SMP-SMA-SMK-SLB'!$F$14:$CG$713,'ALL-GTK-SD-SMP-SMA-SMK-SLB'!I$7,FALSE)</f>
        <v>0</v>
      </c>
      <c r="I185" s="9">
        <f>VLOOKUP($E185,'ALL-GTK-SD-SMP-SMA-SMK-SLB'!$F$14:$CG$713,'ALL-GTK-SD-SMP-SMA-SMK-SLB'!J$7,FALSE)</f>
        <v>0</v>
      </c>
      <c r="J185" s="9">
        <f>VLOOKUP($E185,'ALL-GTK-SD-SMP-SMA-SMK-SLB'!$F$14:$CG$713,'ALL-GTK-SD-SMP-SMA-SMK-SLB'!K$7,FALSE)</f>
        <v>0</v>
      </c>
      <c r="K185" s="9">
        <f>VLOOKUP($E185,'ALL-GTK-SD-SMP-SMA-SMK-SLB'!$F$14:$CG$713,'ALL-GTK-SD-SMP-SMA-SMK-SLB'!L$7,FALSE)</f>
        <v>0</v>
      </c>
      <c r="L185" s="9">
        <f>VLOOKUP($E185,'ALL-GTK-SD-SMP-SMA-SMK-SLB'!$F$14:$CG$713,'ALL-GTK-SD-SMP-SMA-SMK-SLB'!M$7,FALSE)</f>
        <v>0</v>
      </c>
      <c r="M185" s="9">
        <f>VLOOKUP($E185,'ALL-GTK-SD-SMP-SMA-SMK-SLB'!$F$14:$CG$713,'ALL-GTK-SD-SMP-SMA-SMK-SLB'!N$7,FALSE)</f>
        <v>2</v>
      </c>
      <c r="N185" s="9">
        <f>VLOOKUP($E185,'ALL-GTK-SD-SMP-SMA-SMK-SLB'!$F$14:$CG$713,'ALL-GTK-SD-SMP-SMA-SMK-SLB'!O$7,FALSE)</f>
        <v>1</v>
      </c>
      <c r="O185" s="9">
        <f>VLOOKUP($E185,'ALL-GTK-SD-SMP-SMA-SMK-SLB'!$F$14:$CG$713,'ALL-GTK-SD-SMP-SMA-SMK-SLB'!P$7,FALSE)</f>
        <v>2</v>
      </c>
      <c r="P185" s="299">
        <f t="shared" si="78"/>
        <v>1</v>
      </c>
      <c r="Q185" s="299">
        <f t="shared" si="79"/>
        <v>4</v>
      </c>
      <c r="R185" s="300">
        <f t="shared" si="80"/>
        <v>5</v>
      </c>
      <c r="S185" s="9">
        <f>VLOOKUP($E185,'ALL-GTK-SD-SMP-SMA-SMK-SLB'!$F$14:$CG$713,'ALL-GTK-SD-SMP-SMA-SMK-SLB'!T$7,FALSE)</f>
        <v>0</v>
      </c>
      <c r="T185" s="9">
        <f>VLOOKUP($E185,'ALL-GTK-SD-SMP-SMA-SMK-SLB'!$F$14:$CG$713,'ALL-GTK-SD-SMP-SMA-SMK-SLB'!U$7,FALSE)</f>
        <v>0</v>
      </c>
      <c r="U185" s="9">
        <f>VLOOKUP($E185,'ALL-GTK-SD-SMP-SMA-SMK-SLB'!$F$14:$CG$713,'ALL-GTK-SD-SMP-SMA-SMK-SLB'!V$7,FALSE)</f>
        <v>2</v>
      </c>
      <c r="V185" s="9">
        <f>VLOOKUP($E185,'ALL-GTK-SD-SMP-SMA-SMK-SLB'!$F$14:$CG$713,'ALL-GTK-SD-SMP-SMA-SMK-SLB'!W$7,FALSE)</f>
        <v>1</v>
      </c>
      <c r="W185" s="9">
        <f>VLOOKUP($E185,'ALL-GTK-SD-SMP-SMA-SMK-SLB'!$F$14:$CG$713,'ALL-GTK-SD-SMP-SMA-SMK-SLB'!X$7,FALSE)</f>
        <v>0</v>
      </c>
      <c r="X185" s="9">
        <f>VLOOKUP($E185,'ALL-GTK-SD-SMP-SMA-SMK-SLB'!$F$14:$CG$713,'ALL-GTK-SD-SMP-SMA-SMK-SLB'!Y$7,FALSE)</f>
        <v>1</v>
      </c>
      <c r="Y185" s="299">
        <f t="shared" si="81"/>
        <v>2</v>
      </c>
      <c r="Z185" s="299">
        <f t="shared" si="82"/>
        <v>2</v>
      </c>
      <c r="AA185" s="10">
        <f t="shared" si="83"/>
        <v>4</v>
      </c>
      <c r="AB185" s="44">
        <f t="shared" si="84"/>
        <v>3</v>
      </c>
      <c r="AC185" s="44">
        <f t="shared" si="85"/>
        <v>6</v>
      </c>
      <c r="AD185" s="11">
        <f t="shared" si="86"/>
        <v>9</v>
      </c>
      <c r="AE185" s="9">
        <f>VLOOKUP($E185,'ALL-GTK-SD-SMP-SMA-SMK-SLB'!$F$14:$CG$713,'ALL-GTK-SD-SMP-SMA-SMK-SLB'!AF$7,FALSE)</f>
        <v>1</v>
      </c>
      <c r="AF185" s="9">
        <f>VLOOKUP($E185,'ALL-GTK-SD-SMP-SMA-SMK-SLB'!$F$14:$CG$713,'ALL-GTK-SD-SMP-SMA-SMK-SLB'!AG$7,FALSE)</f>
        <v>3</v>
      </c>
      <c r="AG185" s="10">
        <f t="shared" si="87"/>
        <v>4</v>
      </c>
      <c r="AH185" s="9">
        <f>VLOOKUP($E185,'ALL-GTK-SD-SMP-SMA-SMK-SLB'!$F$14:$CG$713,'ALL-GTK-SD-SMP-SMA-SMK-SLB'!AI$7,FALSE)</f>
        <v>2</v>
      </c>
      <c r="AI185" s="9">
        <f>VLOOKUP($E185,'ALL-GTK-SD-SMP-SMA-SMK-SLB'!$F$14:$CG$713,'ALL-GTK-SD-SMP-SMA-SMK-SLB'!AJ$7,FALSE)</f>
        <v>3</v>
      </c>
      <c r="AJ185" s="10">
        <f t="shared" si="88"/>
        <v>5</v>
      </c>
      <c r="AK185" s="44">
        <f t="shared" si="89"/>
        <v>3</v>
      </c>
      <c r="AL185" s="44">
        <f t="shared" si="90"/>
        <v>6</v>
      </c>
      <c r="AM185" s="11">
        <f t="shared" si="91"/>
        <v>9</v>
      </c>
      <c r="AN185" s="299">
        <f>VLOOKUP($E185,'ALL-GTK-SD-SMP-SMA-SMK-SLB'!$F$14:$CG$713,'ALL-GTK-SD-SMP-SMA-SMK-SLB'!AO$7,FALSE)</f>
        <v>0</v>
      </c>
      <c r="AO185" s="299">
        <f>VLOOKUP($E185,'ALL-GTK-SD-SMP-SMA-SMK-SLB'!$F$14:$CG$713,'ALL-GTK-SD-SMP-SMA-SMK-SLB'!AP$7,FALSE)</f>
        <v>0</v>
      </c>
      <c r="AP185" s="9">
        <f>VLOOKUP($E185,'ALL-GTK-SD-SMP-SMA-SMK-SLB'!$F$14:$CG$713,'ALL-GTK-SD-SMP-SMA-SMK-SLB'!AQ$7,FALSE)</f>
        <v>0</v>
      </c>
      <c r="AQ185" s="9">
        <f>VLOOKUP($E185,'ALL-GTK-SD-SMP-SMA-SMK-SLB'!$F$14:$CG$713,'ALL-GTK-SD-SMP-SMA-SMK-SLB'!AR$7,FALSE)</f>
        <v>0</v>
      </c>
      <c r="AR185" s="9">
        <f>VLOOKUP($E185,'ALL-GTK-SD-SMP-SMA-SMK-SLB'!$F$14:$CG$713,'ALL-GTK-SD-SMP-SMA-SMK-SLB'!AS$7,FALSE)</f>
        <v>0</v>
      </c>
      <c r="AS185" s="9">
        <f>VLOOKUP($E185,'ALL-GTK-SD-SMP-SMA-SMK-SLB'!$F$14:$CG$713,'ALL-GTK-SD-SMP-SMA-SMK-SLB'!AT$7,FALSE)</f>
        <v>0</v>
      </c>
      <c r="AT185" s="9">
        <f>VLOOKUP($E185,'ALL-GTK-SD-SMP-SMA-SMK-SLB'!$F$14:$CG$713,'ALL-GTK-SD-SMP-SMA-SMK-SLB'!AU$7,FALSE)</f>
        <v>0</v>
      </c>
      <c r="AU185" s="9">
        <f>VLOOKUP($E185,'ALL-GTK-SD-SMP-SMA-SMK-SLB'!$F$14:$CG$713,'ALL-GTK-SD-SMP-SMA-SMK-SLB'!AV$7,FALSE)</f>
        <v>0</v>
      </c>
      <c r="AV185" s="9">
        <f>VLOOKUP($E185,'ALL-GTK-SD-SMP-SMA-SMK-SLB'!$F$14:$CG$713,'ALL-GTK-SD-SMP-SMA-SMK-SLB'!AW$7,FALSE)</f>
        <v>0</v>
      </c>
      <c r="AW185" s="9">
        <f>VLOOKUP($E185,'ALL-GTK-SD-SMP-SMA-SMK-SLB'!$F$14:$CG$713,'ALL-GTK-SD-SMP-SMA-SMK-SLB'!AX$7,FALSE)</f>
        <v>0</v>
      </c>
      <c r="AX185" s="9">
        <f>VLOOKUP($E185,'ALL-GTK-SD-SMP-SMA-SMK-SLB'!$F$14:$CG$713,'ALL-GTK-SD-SMP-SMA-SMK-SLB'!AY$7,FALSE)</f>
        <v>3</v>
      </c>
      <c r="AY185" s="9">
        <f>VLOOKUP($E185,'ALL-GTK-SD-SMP-SMA-SMK-SLB'!$F$14:$CG$713,'ALL-GTK-SD-SMP-SMA-SMK-SLB'!AZ$7,FALSE)</f>
        <v>5</v>
      </c>
      <c r="AZ185" s="9">
        <f>VLOOKUP($E185,'ALL-GTK-SD-SMP-SMA-SMK-SLB'!$F$14:$CG$713,'ALL-GTK-SD-SMP-SMA-SMK-SLB'!BA$7,FALSE)</f>
        <v>0</v>
      </c>
      <c r="BA185" s="9">
        <f>VLOOKUP($E185,'ALL-GTK-SD-SMP-SMA-SMK-SLB'!$F$14:$CG$713,'ALL-GTK-SD-SMP-SMA-SMK-SLB'!BB$7,FALSE)</f>
        <v>1</v>
      </c>
      <c r="BB185" s="9">
        <f>VLOOKUP($E185,'ALL-GTK-SD-SMP-SMA-SMK-SLB'!$F$14:$CG$713,'ALL-GTK-SD-SMP-SMA-SMK-SLB'!BC$7,FALSE)</f>
        <v>0</v>
      </c>
      <c r="BC185" s="9">
        <f>VLOOKUP($E185,'ALL-GTK-SD-SMP-SMA-SMK-SLB'!$F$14:$CG$713,'ALL-GTK-SD-SMP-SMA-SMK-SLB'!BD$7,FALSE)</f>
        <v>0</v>
      </c>
      <c r="BD185" s="310">
        <f t="shared" si="92"/>
        <v>0</v>
      </c>
      <c r="BE185" s="310">
        <f t="shared" si="93"/>
        <v>0</v>
      </c>
      <c r="BF185" s="10">
        <f t="shared" si="94"/>
        <v>0</v>
      </c>
      <c r="BG185" s="311">
        <f t="shared" si="95"/>
        <v>3</v>
      </c>
      <c r="BH185" s="311">
        <f t="shared" si="96"/>
        <v>6</v>
      </c>
      <c r="BI185" s="10">
        <f t="shared" si="97"/>
        <v>9</v>
      </c>
      <c r="BJ185" s="44">
        <f t="shared" si="98"/>
        <v>3</v>
      </c>
      <c r="BK185" s="44">
        <f t="shared" si="99"/>
        <v>6</v>
      </c>
      <c r="BL185" s="11">
        <f t="shared" si="100"/>
        <v>9</v>
      </c>
      <c r="BM185" s="9">
        <f>VLOOKUP($E185,'ALL-GTK-SD-SMP-SMA-SMK-SLB'!$F$14:$CG$713,'ALL-GTK-SD-SMP-SMA-SMK-SLB'!BN$7,FALSE)</f>
        <v>0</v>
      </c>
      <c r="BN185" s="9">
        <f>VLOOKUP($E185,'ALL-GTK-SD-SMP-SMA-SMK-SLB'!$F$14:$CG$713,'ALL-GTK-SD-SMP-SMA-SMK-SLB'!BO$7,FALSE)</f>
        <v>0</v>
      </c>
      <c r="BO185" s="9">
        <f>VLOOKUP($E185,'ALL-GTK-SD-SMP-SMA-SMK-SLB'!$F$14:$CG$713,'ALL-GTK-SD-SMP-SMA-SMK-SLB'!BP$7,FALSE)</f>
        <v>0</v>
      </c>
      <c r="BP185" s="9">
        <f>VLOOKUP($E185,'ALL-GTK-SD-SMP-SMA-SMK-SLB'!$F$14:$CG$713,'ALL-GTK-SD-SMP-SMA-SMK-SLB'!BQ$7,FALSE)</f>
        <v>0</v>
      </c>
      <c r="BQ185" s="9">
        <f>VLOOKUP($E185,'ALL-GTK-SD-SMP-SMA-SMK-SLB'!$F$14:$CG$713,'ALL-GTK-SD-SMP-SMA-SMK-SLB'!BR$7,FALSE)</f>
        <v>0</v>
      </c>
      <c r="BR185" s="9">
        <f>VLOOKUP($E185,'ALL-GTK-SD-SMP-SMA-SMK-SLB'!$F$14:$CG$713,'ALL-GTK-SD-SMP-SMA-SMK-SLB'!BS$7,FALSE)</f>
        <v>0</v>
      </c>
      <c r="BS185" s="9">
        <f>VLOOKUP($E185,'ALL-GTK-SD-SMP-SMA-SMK-SLB'!$F$14:$CG$713,'ALL-GTK-SD-SMP-SMA-SMK-SLB'!BT$7,FALSE)</f>
        <v>1</v>
      </c>
      <c r="BT185" s="9">
        <f>VLOOKUP($E185,'ALL-GTK-SD-SMP-SMA-SMK-SLB'!$F$14:$CG$713,'ALL-GTK-SD-SMP-SMA-SMK-SLB'!BU$7,FALSE)</f>
        <v>1</v>
      </c>
      <c r="BU185" s="299">
        <f t="shared" si="101"/>
        <v>1</v>
      </c>
      <c r="BV185" s="299">
        <f t="shared" si="102"/>
        <v>1</v>
      </c>
      <c r="BW185" s="44">
        <f t="shared" si="103"/>
        <v>1</v>
      </c>
      <c r="BX185" s="44">
        <f t="shared" si="104"/>
        <v>1</v>
      </c>
      <c r="BY185" s="11">
        <f t="shared" si="105"/>
        <v>2</v>
      </c>
      <c r="BZ185" s="14">
        <f t="shared" si="106"/>
        <v>3</v>
      </c>
      <c r="CA185" s="14">
        <f t="shared" si="107"/>
        <v>6</v>
      </c>
      <c r="CB185" s="13">
        <f t="shared" si="108"/>
        <v>1</v>
      </c>
      <c r="CC185" s="13">
        <f t="shared" si="109"/>
        <v>1</v>
      </c>
      <c r="CD185" s="312">
        <f t="shared" si="110"/>
        <v>4</v>
      </c>
      <c r="CE185" s="312">
        <f t="shared" si="111"/>
        <v>7</v>
      </c>
      <c r="CF185" s="313">
        <f t="shared" si="112"/>
        <v>11</v>
      </c>
      <c r="CG185" s="302" t="str">
        <f t="shared" si="113"/>
        <v>OK</v>
      </c>
    </row>
    <row r="186" spans="1:85" ht="14.25" x14ac:dyDescent="0.25">
      <c r="A186" s="6">
        <v>174</v>
      </c>
      <c r="B186" s="495">
        <v>174</v>
      </c>
      <c r="C186" s="495" t="s">
        <v>6</v>
      </c>
      <c r="D186" s="496" t="s">
        <v>21</v>
      </c>
      <c r="E186" s="626">
        <v>20319398</v>
      </c>
      <c r="F186" s="627" t="s">
        <v>441</v>
      </c>
      <c r="G186" s="624" t="s">
        <v>52</v>
      </c>
      <c r="H186" s="9">
        <f>VLOOKUP($E186,'ALL-GTK-SD-SMP-SMA-SMK-SLB'!$F$14:$CG$713,'ALL-GTK-SD-SMP-SMA-SMK-SLB'!I$7,FALSE)</f>
        <v>0</v>
      </c>
      <c r="I186" s="9">
        <f>VLOOKUP($E186,'ALL-GTK-SD-SMP-SMA-SMK-SLB'!$F$14:$CG$713,'ALL-GTK-SD-SMP-SMA-SMK-SLB'!J$7,FALSE)</f>
        <v>0</v>
      </c>
      <c r="J186" s="9">
        <f>VLOOKUP($E186,'ALL-GTK-SD-SMP-SMA-SMK-SLB'!$F$14:$CG$713,'ALL-GTK-SD-SMP-SMA-SMK-SLB'!K$7,FALSE)</f>
        <v>0</v>
      </c>
      <c r="K186" s="9">
        <f>VLOOKUP($E186,'ALL-GTK-SD-SMP-SMA-SMK-SLB'!$F$14:$CG$713,'ALL-GTK-SD-SMP-SMA-SMK-SLB'!L$7,FALSE)</f>
        <v>0</v>
      </c>
      <c r="L186" s="9">
        <f>VLOOKUP($E186,'ALL-GTK-SD-SMP-SMA-SMK-SLB'!$F$14:$CG$713,'ALL-GTK-SD-SMP-SMA-SMK-SLB'!M$7,FALSE)</f>
        <v>2</v>
      </c>
      <c r="M186" s="9">
        <f>VLOOKUP($E186,'ALL-GTK-SD-SMP-SMA-SMK-SLB'!$F$14:$CG$713,'ALL-GTK-SD-SMP-SMA-SMK-SLB'!N$7,FALSE)</f>
        <v>0</v>
      </c>
      <c r="N186" s="9">
        <f>VLOOKUP($E186,'ALL-GTK-SD-SMP-SMA-SMK-SLB'!$F$14:$CG$713,'ALL-GTK-SD-SMP-SMA-SMK-SLB'!O$7,FALSE)</f>
        <v>3</v>
      </c>
      <c r="O186" s="9">
        <f>VLOOKUP($E186,'ALL-GTK-SD-SMP-SMA-SMK-SLB'!$F$14:$CG$713,'ALL-GTK-SD-SMP-SMA-SMK-SLB'!P$7,FALSE)</f>
        <v>2</v>
      </c>
      <c r="P186" s="299">
        <f t="shared" si="78"/>
        <v>5</v>
      </c>
      <c r="Q186" s="299">
        <f t="shared" si="79"/>
        <v>2</v>
      </c>
      <c r="R186" s="300">
        <f t="shared" si="80"/>
        <v>7</v>
      </c>
      <c r="S186" s="9">
        <f>VLOOKUP($E186,'ALL-GTK-SD-SMP-SMA-SMK-SLB'!$F$14:$CG$713,'ALL-GTK-SD-SMP-SMA-SMK-SLB'!T$7,FALSE)</f>
        <v>0</v>
      </c>
      <c r="T186" s="9">
        <f>VLOOKUP($E186,'ALL-GTK-SD-SMP-SMA-SMK-SLB'!$F$14:$CG$713,'ALL-GTK-SD-SMP-SMA-SMK-SLB'!U$7,FALSE)</f>
        <v>0</v>
      </c>
      <c r="U186" s="9">
        <f>VLOOKUP($E186,'ALL-GTK-SD-SMP-SMA-SMK-SLB'!$F$14:$CG$713,'ALL-GTK-SD-SMP-SMA-SMK-SLB'!V$7,FALSE)</f>
        <v>1</v>
      </c>
      <c r="V186" s="9">
        <f>VLOOKUP($E186,'ALL-GTK-SD-SMP-SMA-SMK-SLB'!$F$14:$CG$713,'ALL-GTK-SD-SMP-SMA-SMK-SLB'!W$7,FALSE)</f>
        <v>1</v>
      </c>
      <c r="W186" s="9">
        <f>VLOOKUP($E186,'ALL-GTK-SD-SMP-SMA-SMK-SLB'!$F$14:$CG$713,'ALL-GTK-SD-SMP-SMA-SMK-SLB'!X$7,FALSE)</f>
        <v>0</v>
      </c>
      <c r="X186" s="9">
        <f>VLOOKUP($E186,'ALL-GTK-SD-SMP-SMA-SMK-SLB'!$F$14:$CG$713,'ALL-GTK-SD-SMP-SMA-SMK-SLB'!Y$7,FALSE)</f>
        <v>0</v>
      </c>
      <c r="Y186" s="299">
        <f t="shared" si="81"/>
        <v>1</v>
      </c>
      <c r="Z186" s="299">
        <f t="shared" si="82"/>
        <v>1</v>
      </c>
      <c r="AA186" s="10">
        <f t="shared" si="83"/>
        <v>2</v>
      </c>
      <c r="AB186" s="44">
        <f t="shared" si="84"/>
        <v>6</v>
      </c>
      <c r="AC186" s="44">
        <f t="shared" si="85"/>
        <v>3</v>
      </c>
      <c r="AD186" s="11">
        <f t="shared" si="86"/>
        <v>9</v>
      </c>
      <c r="AE186" s="9">
        <f>VLOOKUP($E186,'ALL-GTK-SD-SMP-SMA-SMK-SLB'!$F$14:$CG$713,'ALL-GTK-SD-SMP-SMA-SMK-SLB'!AF$7,FALSE)</f>
        <v>1</v>
      </c>
      <c r="AF186" s="9">
        <f>VLOOKUP($E186,'ALL-GTK-SD-SMP-SMA-SMK-SLB'!$F$14:$CG$713,'ALL-GTK-SD-SMP-SMA-SMK-SLB'!AG$7,FALSE)</f>
        <v>2</v>
      </c>
      <c r="AG186" s="10">
        <f t="shared" si="87"/>
        <v>3</v>
      </c>
      <c r="AH186" s="9">
        <f>VLOOKUP($E186,'ALL-GTK-SD-SMP-SMA-SMK-SLB'!$F$14:$CG$713,'ALL-GTK-SD-SMP-SMA-SMK-SLB'!AI$7,FALSE)</f>
        <v>5</v>
      </c>
      <c r="AI186" s="9">
        <f>VLOOKUP($E186,'ALL-GTK-SD-SMP-SMA-SMK-SLB'!$F$14:$CG$713,'ALL-GTK-SD-SMP-SMA-SMK-SLB'!AJ$7,FALSE)</f>
        <v>1</v>
      </c>
      <c r="AJ186" s="10">
        <f t="shared" si="88"/>
        <v>6</v>
      </c>
      <c r="AK186" s="44">
        <f t="shared" si="89"/>
        <v>6</v>
      </c>
      <c r="AL186" s="44">
        <f t="shared" si="90"/>
        <v>3</v>
      </c>
      <c r="AM186" s="11">
        <f t="shared" si="91"/>
        <v>9</v>
      </c>
      <c r="AN186" s="299">
        <f>VLOOKUP($E186,'ALL-GTK-SD-SMP-SMA-SMK-SLB'!$F$14:$CG$713,'ALL-GTK-SD-SMP-SMA-SMK-SLB'!AO$7,FALSE)</f>
        <v>0</v>
      </c>
      <c r="AO186" s="299">
        <f>VLOOKUP($E186,'ALL-GTK-SD-SMP-SMA-SMK-SLB'!$F$14:$CG$713,'ALL-GTK-SD-SMP-SMA-SMK-SLB'!AP$7,FALSE)</f>
        <v>0</v>
      </c>
      <c r="AP186" s="9">
        <f>VLOOKUP($E186,'ALL-GTK-SD-SMP-SMA-SMK-SLB'!$F$14:$CG$713,'ALL-GTK-SD-SMP-SMA-SMK-SLB'!AQ$7,FALSE)</f>
        <v>0</v>
      </c>
      <c r="AQ186" s="9">
        <f>VLOOKUP($E186,'ALL-GTK-SD-SMP-SMA-SMK-SLB'!$F$14:$CG$713,'ALL-GTK-SD-SMP-SMA-SMK-SLB'!AR$7,FALSE)</f>
        <v>0</v>
      </c>
      <c r="AR186" s="9">
        <f>VLOOKUP($E186,'ALL-GTK-SD-SMP-SMA-SMK-SLB'!$F$14:$CG$713,'ALL-GTK-SD-SMP-SMA-SMK-SLB'!AS$7,FALSE)</f>
        <v>0</v>
      </c>
      <c r="AS186" s="9">
        <f>VLOOKUP($E186,'ALL-GTK-SD-SMP-SMA-SMK-SLB'!$F$14:$CG$713,'ALL-GTK-SD-SMP-SMA-SMK-SLB'!AT$7,FALSE)</f>
        <v>0</v>
      </c>
      <c r="AT186" s="9">
        <f>VLOOKUP($E186,'ALL-GTK-SD-SMP-SMA-SMK-SLB'!$F$14:$CG$713,'ALL-GTK-SD-SMP-SMA-SMK-SLB'!AU$7,FALSE)</f>
        <v>0</v>
      </c>
      <c r="AU186" s="9">
        <f>VLOOKUP($E186,'ALL-GTK-SD-SMP-SMA-SMK-SLB'!$F$14:$CG$713,'ALL-GTK-SD-SMP-SMA-SMK-SLB'!AV$7,FALSE)</f>
        <v>0</v>
      </c>
      <c r="AV186" s="9">
        <f>VLOOKUP($E186,'ALL-GTK-SD-SMP-SMA-SMK-SLB'!$F$14:$CG$713,'ALL-GTK-SD-SMP-SMA-SMK-SLB'!AW$7,FALSE)</f>
        <v>0</v>
      </c>
      <c r="AW186" s="9">
        <f>VLOOKUP($E186,'ALL-GTK-SD-SMP-SMA-SMK-SLB'!$F$14:$CG$713,'ALL-GTK-SD-SMP-SMA-SMK-SLB'!AX$7,FALSE)</f>
        <v>0</v>
      </c>
      <c r="AX186" s="9">
        <f>VLOOKUP($E186,'ALL-GTK-SD-SMP-SMA-SMK-SLB'!$F$14:$CG$713,'ALL-GTK-SD-SMP-SMA-SMK-SLB'!AY$7,FALSE)</f>
        <v>6</v>
      </c>
      <c r="AY186" s="9">
        <f>VLOOKUP($E186,'ALL-GTK-SD-SMP-SMA-SMK-SLB'!$F$14:$CG$713,'ALL-GTK-SD-SMP-SMA-SMK-SLB'!AZ$7,FALSE)</f>
        <v>3</v>
      </c>
      <c r="AZ186" s="9">
        <f>VLOOKUP($E186,'ALL-GTK-SD-SMP-SMA-SMK-SLB'!$F$14:$CG$713,'ALL-GTK-SD-SMP-SMA-SMK-SLB'!BA$7,FALSE)</f>
        <v>0</v>
      </c>
      <c r="BA186" s="9">
        <f>VLOOKUP($E186,'ALL-GTK-SD-SMP-SMA-SMK-SLB'!$F$14:$CG$713,'ALL-GTK-SD-SMP-SMA-SMK-SLB'!BB$7,FALSE)</f>
        <v>0</v>
      </c>
      <c r="BB186" s="9">
        <f>VLOOKUP($E186,'ALL-GTK-SD-SMP-SMA-SMK-SLB'!$F$14:$CG$713,'ALL-GTK-SD-SMP-SMA-SMK-SLB'!BC$7,FALSE)</f>
        <v>0</v>
      </c>
      <c r="BC186" s="9">
        <f>VLOOKUP($E186,'ALL-GTK-SD-SMP-SMA-SMK-SLB'!$F$14:$CG$713,'ALL-GTK-SD-SMP-SMA-SMK-SLB'!BD$7,FALSE)</f>
        <v>0</v>
      </c>
      <c r="BD186" s="310">
        <f t="shared" si="92"/>
        <v>0</v>
      </c>
      <c r="BE186" s="310">
        <f t="shared" si="93"/>
        <v>0</v>
      </c>
      <c r="BF186" s="10">
        <f t="shared" si="94"/>
        <v>0</v>
      </c>
      <c r="BG186" s="311">
        <f t="shared" si="95"/>
        <v>6</v>
      </c>
      <c r="BH186" s="311">
        <f t="shared" si="96"/>
        <v>3</v>
      </c>
      <c r="BI186" s="10">
        <f t="shared" si="97"/>
        <v>9</v>
      </c>
      <c r="BJ186" s="44">
        <f t="shared" si="98"/>
        <v>6</v>
      </c>
      <c r="BK186" s="44">
        <f t="shared" si="99"/>
        <v>3</v>
      </c>
      <c r="BL186" s="11">
        <f t="shared" si="100"/>
        <v>9</v>
      </c>
      <c r="BM186" s="9">
        <f>VLOOKUP($E186,'ALL-GTK-SD-SMP-SMA-SMK-SLB'!$F$14:$CG$713,'ALL-GTK-SD-SMP-SMA-SMK-SLB'!BN$7,FALSE)</f>
        <v>0</v>
      </c>
      <c r="BN186" s="9">
        <f>VLOOKUP($E186,'ALL-GTK-SD-SMP-SMA-SMK-SLB'!$F$14:$CG$713,'ALL-GTK-SD-SMP-SMA-SMK-SLB'!BO$7,FALSE)</f>
        <v>0</v>
      </c>
      <c r="BO186" s="9">
        <f>VLOOKUP($E186,'ALL-GTK-SD-SMP-SMA-SMK-SLB'!$F$14:$CG$713,'ALL-GTK-SD-SMP-SMA-SMK-SLB'!BP$7,FALSE)</f>
        <v>0</v>
      </c>
      <c r="BP186" s="9">
        <f>VLOOKUP($E186,'ALL-GTK-SD-SMP-SMA-SMK-SLB'!$F$14:$CG$713,'ALL-GTK-SD-SMP-SMA-SMK-SLB'!BQ$7,FALSE)</f>
        <v>0</v>
      </c>
      <c r="BQ186" s="9">
        <f>VLOOKUP($E186,'ALL-GTK-SD-SMP-SMA-SMK-SLB'!$F$14:$CG$713,'ALL-GTK-SD-SMP-SMA-SMK-SLB'!BR$7,FALSE)</f>
        <v>0</v>
      </c>
      <c r="BR186" s="9">
        <f>VLOOKUP($E186,'ALL-GTK-SD-SMP-SMA-SMK-SLB'!$F$14:$CG$713,'ALL-GTK-SD-SMP-SMA-SMK-SLB'!BS$7,FALSE)</f>
        <v>0</v>
      </c>
      <c r="BS186" s="9">
        <f>VLOOKUP($E186,'ALL-GTK-SD-SMP-SMA-SMK-SLB'!$F$14:$CG$713,'ALL-GTK-SD-SMP-SMA-SMK-SLB'!BT$7,FALSE)</f>
        <v>0</v>
      </c>
      <c r="BT186" s="9">
        <f>VLOOKUP($E186,'ALL-GTK-SD-SMP-SMA-SMK-SLB'!$F$14:$CG$713,'ALL-GTK-SD-SMP-SMA-SMK-SLB'!BU$7,FALSE)</f>
        <v>0</v>
      </c>
      <c r="BU186" s="299">
        <f t="shared" si="101"/>
        <v>0</v>
      </c>
      <c r="BV186" s="299">
        <f t="shared" si="102"/>
        <v>0</v>
      </c>
      <c r="BW186" s="44">
        <f t="shared" si="103"/>
        <v>0</v>
      </c>
      <c r="BX186" s="44">
        <f t="shared" si="104"/>
        <v>0</v>
      </c>
      <c r="BY186" s="11">
        <f t="shared" si="105"/>
        <v>0</v>
      </c>
      <c r="BZ186" s="14">
        <f t="shared" si="106"/>
        <v>6</v>
      </c>
      <c r="CA186" s="14">
        <f t="shared" si="107"/>
        <v>3</v>
      </c>
      <c r="CB186" s="13">
        <f t="shared" si="108"/>
        <v>0</v>
      </c>
      <c r="CC186" s="13">
        <f t="shared" si="109"/>
        <v>0</v>
      </c>
      <c r="CD186" s="312">
        <f t="shared" si="110"/>
        <v>6</v>
      </c>
      <c r="CE186" s="312">
        <f t="shared" si="111"/>
        <v>3</v>
      </c>
      <c r="CF186" s="313">
        <f t="shared" si="112"/>
        <v>9</v>
      </c>
      <c r="CG186" s="302" t="str">
        <f t="shared" si="113"/>
        <v>OK</v>
      </c>
    </row>
    <row r="187" spans="1:85" ht="14.25" x14ac:dyDescent="0.25">
      <c r="A187" s="6">
        <v>175</v>
      </c>
      <c r="B187" s="495">
        <v>175</v>
      </c>
      <c r="C187" s="495" t="s">
        <v>6</v>
      </c>
      <c r="D187" s="496" t="s">
        <v>21</v>
      </c>
      <c r="E187" s="626">
        <v>20319411</v>
      </c>
      <c r="F187" s="627" t="s">
        <v>442</v>
      </c>
      <c r="G187" s="624" t="s">
        <v>52</v>
      </c>
      <c r="H187" s="9">
        <f>VLOOKUP($E187,'ALL-GTK-SD-SMP-SMA-SMK-SLB'!$F$14:$CG$713,'ALL-GTK-SD-SMP-SMA-SMK-SLB'!I$7,FALSE)</f>
        <v>0</v>
      </c>
      <c r="I187" s="9">
        <f>VLOOKUP($E187,'ALL-GTK-SD-SMP-SMA-SMK-SLB'!$F$14:$CG$713,'ALL-GTK-SD-SMP-SMA-SMK-SLB'!J$7,FALSE)</f>
        <v>0</v>
      </c>
      <c r="J187" s="9">
        <f>VLOOKUP($E187,'ALL-GTK-SD-SMP-SMA-SMK-SLB'!$F$14:$CG$713,'ALL-GTK-SD-SMP-SMA-SMK-SLB'!K$7,FALSE)</f>
        <v>0</v>
      </c>
      <c r="K187" s="9">
        <f>VLOOKUP($E187,'ALL-GTK-SD-SMP-SMA-SMK-SLB'!$F$14:$CG$713,'ALL-GTK-SD-SMP-SMA-SMK-SLB'!L$7,FALSE)</f>
        <v>0</v>
      </c>
      <c r="L187" s="9">
        <f>VLOOKUP($E187,'ALL-GTK-SD-SMP-SMA-SMK-SLB'!$F$14:$CG$713,'ALL-GTK-SD-SMP-SMA-SMK-SLB'!M$7,FALSE)</f>
        <v>1</v>
      </c>
      <c r="M187" s="9">
        <f>VLOOKUP($E187,'ALL-GTK-SD-SMP-SMA-SMK-SLB'!$F$14:$CG$713,'ALL-GTK-SD-SMP-SMA-SMK-SLB'!N$7,FALSE)</f>
        <v>3</v>
      </c>
      <c r="N187" s="9">
        <f>VLOOKUP($E187,'ALL-GTK-SD-SMP-SMA-SMK-SLB'!$F$14:$CG$713,'ALL-GTK-SD-SMP-SMA-SMK-SLB'!O$7,FALSE)</f>
        <v>2</v>
      </c>
      <c r="O187" s="9">
        <f>VLOOKUP($E187,'ALL-GTK-SD-SMP-SMA-SMK-SLB'!$F$14:$CG$713,'ALL-GTK-SD-SMP-SMA-SMK-SLB'!P$7,FALSE)</f>
        <v>1</v>
      </c>
      <c r="P187" s="299">
        <f t="shared" si="78"/>
        <v>3</v>
      </c>
      <c r="Q187" s="299">
        <f t="shared" si="79"/>
        <v>4</v>
      </c>
      <c r="R187" s="300">
        <f t="shared" si="80"/>
        <v>7</v>
      </c>
      <c r="S187" s="9">
        <f>VLOOKUP($E187,'ALL-GTK-SD-SMP-SMA-SMK-SLB'!$F$14:$CG$713,'ALL-GTK-SD-SMP-SMA-SMK-SLB'!T$7,FALSE)</f>
        <v>0</v>
      </c>
      <c r="T187" s="9">
        <f>VLOOKUP($E187,'ALL-GTK-SD-SMP-SMA-SMK-SLB'!$F$14:$CG$713,'ALL-GTK-SD-SMP-SMA-SMK-SLB'!U$7,FALSE)</f>
        <v>0</v>
      </c>
      <c r="U187" s="9">
        <f>VLOOKUP($E187,'ALL-GTK-SD-SMP-SMA-SMK-SLB'!$F$14:$CG$713,'ALL-GTK-SD-SMP-SMA-SMK-SLB'!V$7,FALSE)</f>
        <v>2</v>
      </c>
      <c r="V187" s="9">
        <f>VLOOKUP($E187,'ALL-GTK-SD-SMP-SMA-SMK-SLB'!$F$14:$CG$713,'ALL-GTK-SD-SMP-SMA-SMK-SLB'!W$7,FALSE)</f>
        <v>3</v>
      </c>
      <c r="W187" s="9">
        <f>VLOOKUP($E187,'ALL-GTK-SD-SMP-SMA-SMK-SLB'!$F$14:$CG$713,'ALL-GTK-SD-SMP-SMA-SMK-SLB'!X$7,FALSE)</f>
        <v>0</v>
      </c>
      <c r="X187" s="9">
        <f>VLOOKUP($E187,'ALL-GTK-SD-SMP-SMA-SMK-SLB'!$F$14:$CG$713,'ALL-GTK-SD-SMP-SMA-SMK-SLB'!Y$7,FALSE)</f>
        <v>0</v>
      </c>
      <c r="Y187" s="299">
        <f t="shared" si="81"/>
        <v>2</v>
      </c>
      <c r="Z187" s="299">
        <f t="shared" si="82"/>
        <v>3</v>
      </c>
      <c r="AA187" s="10">
        <f t="shared" si="83"/>
        <v>5</v>
      </c>
      <c r="AB187" s="44">
        <f t="shared" si="84"/>
        <v>5</v>
      </c>
      <c r="AC187" s="44">
        <f t="shared" si="85"/>
        <v>7</v>
      </c>
      <c r="AD187" s="11">
        <f t="shared" si="86"/>
        <v>12</v>
      </c>
      <c r="AE187" s="9">
        <f>VLOOKUP($E187,'ALL-GTK-SD-SMP-SMA-SMK-SLB'!$F$14:$CG$713,'ALL-GTK-SD-SMP-SMA-SMK-SLB'!AF$7,FALSE)</f>
        <v>1</v>
      </c>
      <c r="AF187" s="9">
        <f>VLOOKUP($E187,'ALL-GTK-SD-SMP-SMA-SMK-SLB'!$F$14:$CG$713,'ALL-GTK-SD-SMP-SMA-SMK-SLB'!AG$7,FALSE)</f>
        <v>5</v>
      </c>
      <c r="AG187" s="10">
        <f t="shared" si="87"/>
        <v>6</v>
      </c>
      <c r="AH187" s="9">
        <f>VLOOKUP($E187,'ALL-GTK-SD-SMP-SMA-SMK-SLB'!$F$14:$CG$713,'ALL-GTK-SD-SMP-SMA-SMK-SLB'!AI$7,FALSE)</f>
        <v>4</v>
      </c>
      <c r="AI187" s="9">
        <f>VLOOKUP($E187,'ALL-GTK-SD-SMP-SMA-SMK-SLB'!$F$14:$CG$713,'ALL-GTK-SD-SMP-SMA-SMK-SLB'!AJ$7,FALSE)</f>
        <v>2</v>
      </c>
      <c r="AJ187" s="10">
        <f t="shared" si="88"/>
        <v>6</v>
      </c>
      <c r="AK187" s="44">
        <f t="shared" si="89"/>
        <v>5</v>
      </c>
      <c r="AL187" s="44">
        <f t="shared" si="90"/>
        <v>7</v>
      </c>
      <c r="AM187" s="11">
        <f t="shared" si="91"/>
        <v>12</v>
      </c>
      <c r="AN187" s="299">
        <f>VLOOKUP($E187,'ALL-GTK-SD-SMP-SMA-SMK-SLB'!$F$14:$CG$713,'ALL-GTK-SD-SMP-SMA-SMK-SLB'!AO$7,FALSE)</f>
        <v>0</v>
      </c>
      <c r="AO187" s="299">
        <f>VLOOKUP($E187,'ALL-GTK-SD-SMP-SMA-SMK-SLB'!$F$14:$CG$713,'ALL-GTK-SD-SMP-SMA-SMK-SLB'!AP$7,FALSE)</f>
        <v>0</v>
      </c>
      <c r="AP187" s="9">
        <f>VLOOKUP($E187,'ALL-GTK-SD-SMP-SMA-SMK-SLB'!$F$14:$CG$713,'ALL-GTK-SD-SMP-SMA-SMK-SLB'!AQ$7,FALSE)</f>
        <v>0</v>
      </c>
      <c r="AQ187" s="9">
        <f>VLOOKUP($E187,'ALL-GTK-SD-SMP-SMA-SMK-SLB'!$F$14:$CG$713,'ALL-GTK-SD-SMP-SMA-SMK-SLB'!AR$7,FALSE)</f>
        <v>0</v>
      </c>
      <c r="AR187" s="9">
        <f>VLOOKUP($E187,'ALL-GTK-SD-SMP-SMA-SMK-SLB'!$F$14:$CG$713,'ALL-GTK-SD-SMP-SMA-SMK-SLB'!AS$7,FALSE)</f>
        <v>0</v>
      </c>
      <c r="AS187" s="9">
        <f>VLOOKUP($E187,'ALL-GTK-SD-SMP-SMA-SMK-SLB'!$F$14:$CG$713,'ALL-GTK-SD-SMP-SMA-SMK-SLB'!AT$7,FALSE)</f>
        <v>1</v>
      </c>
      <c r="AT187" s="9">
        <f>VLOOKUP($E187,'ALL-GTK-SD-SMP-SMA-SMK-SLB'!$F$14:$CG$713,'ALL-GTK-SD-SMP-SMA-SMK-SLB'!AU$7,FALSE)</f>
        <v>0</v>
      </c>
      <c r="AU187" s="9">
        <f>VLOOKUP($E187,'ALL-GTK-SD-SMP-SMA-SMK-SLB'!$F$14:$CG$713,'ALL-GTK-SD-SMP-SMA-SMK-SLB'!AV$7,FALSE)</f>
        <v>0</v>
      </c>
      <c r="AV187" s="9">
        <f>VLOOKUP($E187,'ALL-GTK-SD-SMP-SMA-SMK-SLB'!$F$14:$CG$713,'ALL-GTK-SD-SMP-SMA-SMK-SLB'!AW$7,FALSE)</f>
        <v>0</v>
      </c>
      <c r="AW187" s="9">
        <f>VLOOKUP($E187,'ALL-GTK-SD-SMP-SMA-SMK-SLB'!$F$14:$CG$713,'ALL-GTK-SD-SMP-SMA-SMK-SLB'!AX$7,FALSE)</f>
        <v>0</v>
      </c>
      <c r="AX187" s="9">
        <f>VLOOKUP($E187,'ALL-GTK-SD-SMP-SMA-SMK-SLB'!$F$14:$CG$713,'ALL-GTK-SD-SMP-SMA-SMK-SLB'!AY$7,FALSE)</f>
        <v>5</v>
      </c>
      <c r="AY187" s="9">
        <f>VLOOKUP($E187,'ALL-GTK-SD-SMP-SMA-SMK-SLB'!$F$14:$CG$713,'ALL-GTK-SD-SMP-SMA-SMK-SLB'!AZ$7,FALSE)</f>
        <v>6</v>
      </c>
      <c r="AZ187" s="9">
        <f>VLOOKUP($E187,'ALL-GTK-SD-SMP-SMA-SMK-SLB'!$F$14:$CG$713,'ALL-GTK-SD-SMP-SMA-SMK-SLB'!BA$7,FALSE)</f>
        <v>0</v>
      </c>
      <c r="BA187" s="9">
        <f>VLOOKUP($E187,'ALL-GTK-SD-SMP-SMA-SMK-SLB'!$F$14:$CG$713,'ALL-GTK-SD-SMP-SMA-SMK-SLB'!BB$7,FALSE)</f>
        <v>0</v>
      </c>
      <c r="BB187" s="9">
        <f>VLOOKUP($E187,'ALL-GTK-SD-SMP-SMA-SMK-SLB'!$F$14:$CG$713,'ALL-GTK-SD-SMP-SMA-SMK-SLB'!BC$7,FALSE)</f>
        <v>0</v>
      </c>
      <c r="BC187" s="9">
        <f>VLOOKUP($E187,'ALL-GTK-SD-SMP-SMA-SMK-SLB'!$F$14:$CG$713,'ALL-GTK-SD-SMP-SMA-SMK-SLB'!BD$7,FALSE)</f>
        <v>0</v>
      </c>
      <c r="BD187" s="310">
        <f t="shared" si="92"/>
        <v>0</v>
      </c>
      <c r="BE187" s="310">
        <f t="shared" si="93"/>
        <v>1</v>
      </c>
      <c r="BF187" s="10">
        <f t="shared" si="94"/>
        <v>1</v>
      </c>
      <c r="BG187" s="311">
        <f t="shared" si="95"/>
        <v>5</v>
      </c>
      <c r="BH187" s="311">
        <f t="shared" si="96"/>
        <v>6</v>
      </c>
      <c r="BI187" s="10">
        <f t="shared" si="97"/>
        <v>11</v>
      </c>
      <c r="BJ187" s="44">
        <f t="shared" si="98"/>
        <v>5</v>
      </c>
      <c r="BK187" s="44">
        <f t="shared" si="99"/>
        <v>7</v>
      </c>
      <c r="BL187" s="11">
        <f t="shared" si="100"/>
        <v>12</v>
      </c>
      <c r="BM187" s="9">
        <f>VLOOKUP($E187,'ALL-GTK-SD-SMP-SMA-SMK-SLB'!$F$14:$CG$713,'ALL-GTK-SD-SMP-SMA-SMK-SLB'!BN$7,FALSE)</f>
        <v>0</v>
      </c>
      <c r="BN187" s="9">
        <f>VLOOKUP($E187,'ALL-GTK-SD-SMP-SMA-SMK-SLB'!$F$14:$CG$713,'ALL-GTK-SD-SMP-SMA-SMK-SLB'!BO$7,FALSE)</f>
        <v>0</v>
      </c>
      <c r="BO187" s="9">
        <f>VLOOKUP($E187,'ALL-GTK-SD-SMP-SMA-SMK-SLB'!$F$14:$CG$713,'ALL-GTK-SD-SMP-SMA-SMK-SLB'!BP$7,FALSE)</f>
        <v>0</v>
      </c>
      <c r="BP187" s="9">
        <f>VLOOKUP($E187,'ALL-GTK-SD-SMP-SMA-SMK-SLB'!$F$14:$CG$713,'ALL-GTK-SD-SMP-SMA-SMK-SLB'!BQ$7,FALSE)</f>
        <v>0</v>
      </c>
      <c r="BQ187" s="9">
        <f>VLOOKUP($E187,'ALL-GTK-SD-SMP-SMA-SMK-SLB'!$F$14:$CG$713,'ALL-GTK-SD-SMP-SMA-SMK-SLB'!BR$7,FALSE)</f>
        <v>0</v>
      </c>
      <c r="BR187" s="9">
        <f>VLOOKUP($E187,'ALL-GTK-SD-SMP-SMA-SMK-SLB'!$F$14:$CG$713,'ALL-GTK-SD-SMP-SMA-SMK-SLB'!BS$7,FALSE)</f>
        <v>0</v>
      </c>
      <c r="BS187" s="9">
        <f>VLOOKUP($E187,'ALL-GTK-SD-SMP-SMA-SMK-SLB'!$F$14:$CG$713,'ALL-GTK-SD-SMP-SMA-SMK-SLB'!BT$7,FALSE)</f>
        <v>0</v>
      </c>
      <c r="BT187" s="9">
        <f>VLOOKUP($E187,'ALL-GTK-SD-SMP-SMA-SMK-SLB'!$F$14:$CG$713,'ALL-GTK-SD-SMP-SMA-SMK-SLB'!BU$7,FALSE)</f>
        <v>0</v>
      </c>
      <c r="BU187" s="299">
        <f t="shared" si="101"/>
        <v>0</v>
      </c>
      <c r="BV187" s="299">
        <f t="shared" si="102"/>
        <v>0</v>
      </c>
      <c r="BW187" s="44">
        <f t="shared" si="103"/>
        <v>0</v>
      </c>
      <c r="BX187" s="44">
        <f t="shared" si="104"/>
        <v>0</v>
      </c>
      <c r="BY187" s="11">
        <f t="shared" si="105"/>
        <v>0</v>
      </c>
      <c r="BZ187" s="14">
        <f t="shared" si="106"/>
        <v>5</v>
      </c>
      <c r="CA187" s="14">
        <f t="shared" si="107"/>
        <v>7</v>
      </c>
      <c r="CB187" s="13">
        <f t="shared" si="108"/>
        <v>0</v>
      </c>
      <c r="CC187" s="13">
        <f t="shared" si="109"/>
        <v>0</v>
      </c>
      <c r="CD187" s="312">
        <f t="shared" si="110"/>
        <v>5</v>
      </c>
      <c r="CE187" s="312">
        <f t="shared" si="111"/>
        <v>7</v>
      </c>
      <c r="CF187" s="313">
        <f t="shared" si="112"/>
        <v>12</v>
      </c>
      <c r="CG187" s="302" t="str">
        <f t="shared" si="113"/>
        <v>OK</v>
      </c>
    </row>
    <row r="188" spans="1:85" ht="14.25" x14ac:dyDescent="0.25">
      <c r="A188" s="6">
        <v>176</v>
      </c>
      <c r="B188" s="495">
        <v>176</v>
      </c>
      <c r="C188" s="495" t="s">
        <v>6</v>
      </c>
      <c r="D188" s="496" t="s">
        <v>21</v>
      </c>
      <c r="E188" s="626">
        <v>20319410</v>
      </c>
      <c r="F188" s="627" t="s">
        <v>443</v>
      </c>
      <c r="G188" s="624" t="s">
        <v>52</v>
      </c>
      <c r="H188" s="9">
        <f>VLOOKUP($E188,'ALL-GTK-SD-SMP-SMA-SMK-SLB'!$F$14:$CG$713,'ALL-GTK-SD-SMP-SMA-SMK-SLB'!I$7,FALSE)</f>
        <v>0</v>
      </c>
      <c r="I188" s="9">
        <f>VLOOKUP($E188,'ALL-GTK-SD-SMP-SMA-SMK-SLB'!$F$14:$CG$713,'ALL-GTK-SD-SMP-SMA-SMK-SLB'!J$7,FALSE)</f>
        <v>0</v>
      </c>
      <c r="J188" s="9">
        <f>VLOOKUP($E188,'ALL-GTK-SD-SMP-SMA-SMK-SLB'!$F$14:$CG$713,'ALL-GTK-SD-SMP-SMA-SMK-SLB'!K$7,FALSE)</f>
        <v>0</v>
      </c>
      <c r="K188" s="9">
        <f>VLOOKUP($E188,'ALL-GTK-SD-SMP-SMA-SMK-SLB'!$F$14:$CG$713,'ALL-GTK-SD-SMP-SMA-SMK-SLB'!L$7,FALSE)</f>
        <v>0</v>
      </c>
      <c r="L188" s="9">
        <f>VLOOKUP($E188,'ALL-GTK-SD-SMP-SMA-SMK-SLB'!$F$14:$CG$713,'ALL-GTK-SD-SMP-SMA-SMK-SLB'!M$7,FALSE)</f>
        <v>3</v>
      </c>
      <c r="M188" s="9">
        <f>VLOOKUP($E188,'ALL-GTK-SD-SMP-SMA-SMK-SLB'!$F$14:$CG$713,'ALL-GTK-SD-SMP-SMA-SMK-SLB'!N$7,FALSE)</f>
        <v>0</v>
      </c>
      <c r="N188" s="9">
        <f>VLOOKUP($E188,'ALL-GTK-SD-SMP-SMA-SMK-SLB'!$F$14:$CG$713,'ALL-GTK-SD-SMP-SMA-SMK-SLB'!O$7,FALSE)</f>
        <v>1</v>
      </c>
      <c r="O188" s="9">
        <f>VLOOKUP($E188,'ALL-GTK-SD-SMP-SMA-SMK-SLB'!$F$14:$CG$713,'ALL-GTK-SD-SMP-SMA-SMK-SLB'!P$7,FALSE)</f>
        <v>1</v>
      </c>
      <c r="P188" s="299">
        <f t="shared" si="78"/>
        <v>4</v>
      </c>
      <c r="Q188" s="299">
        <f t="shared" si="79"/>
        <v>1</v>
      </c>
      <c r="R188" s="300">
        <f t="shared" si="80"/>
        <v>5</v>
      </c>
      <c r="S188" s="9">
        <f>VLOOKUP($E188,'ALL-GTK-SD-SMP-SMA-SMK-SLB'!$F$14:$CG$713,'ALL-GTK-SD-SMP-SMA-SMK-SLB'!T$7,FALSE)</f>
        <v>0</v>
      </c>
      <c r="T188" s="9">
        <f>VLOOKUP($E188,'ALL-GTK-SD-SMP-SMA-SMK-SLB'!$F$14:$CG$713,'ALL-GTK-SD-SMP-SMA-SMK-SLB'!U$7,FALSE)</f>
        <v>0</v>
      </c>
      <c r="U188" s="9">
        <f>VLOOKUP($E188,'ALL-GTK-SD-SMP-SMA-SMK-SLB'!$F$14:$CG$713,'ALL-GTK-SD-SMP-SMA-SMK-SLB'!V$7,FALSE)</f>
        <v>3</v>
      </c>
      <c r="V188" s="9">
        <f>VLOOKUP($E188,'ALL-GTK-SD-SMP-SMA-SMK-SLB'!$F$14:$CG$713,'ALL-GTK-SD-SMP-SMA-SMK-SLB'!W$7,FALSE)</f>
        <v>2</v>
      </c>
      <c r="W188" s="9">
        <f>VLOOKUP($E188,'ALL-GTK-SD-SMP-SMA-SMK-SLB'!$F$14:$CG$713,'ALL-GTK-SD-SMP-SMA-SMK-SLB'!X$7,FALSE)</f>
        <v>1</v>
      </c>
      <c r="X188" s="9">
        <f>VLOOKUP($E188,'ALL-GTK-SD-SMP-SMA-SMK-SLB'!$F$14:$CG$713,'ALL-GTK-SD-SMP-SMA-SMK-SLB'!Y$7,FALSE)</f>
        <v>0</v>
      </c>
      <c r="Y188" s="299">
        <f t="shared" si="81"/>
        <v>4</v>
      </c>
      <c r="Z188" s="299">
        <f t="shared" si="82"/>
        <v>2</v>
      </c>
      <c r="AA188" s="10">
        <f t="shared" si="83"/>
        <v>6</v>
      </c>
      <c r="AB188" s="44">
        <f t="shared" si="84"/>
        <v>8</v>
      </c>
      <c r="AC188" s="44">
        <f t="shared" si="85"/>
        <v>3</v>
      </c>
      <c r="AD188" s="11">
        <f t="shared" si="86"/>
        <v>11</v>
      </c>
      <c r="AE188" s="9">
        <f>VLOOKUP($E188,'ALL-GTK-SD-SMP-SMA-SMK-SLB'!$F$14:$CG$713,'ALL-GTK-SD-SMP-SMA-SMK-SLB'!AF$7,FALSE)</f>
        <v>3</v>
      </c>
      <c r="AF188" s="9">
        <f>VLOOKUP($E188,'ALL-GTK-SD-SMP-SMA-SMK-SLB'!$F$14:$CG$713,'ALL-GTK-SD-SMP-SMA-SMK-SLB'!AG$7,FALSE)</f>
        <v>3</v>
      </c>
      <c r="AG188" s="10">
        <f t="shared" si="87"/>
        <v>6</v>
      </c>
      <c r="AH188" s="9">
        <f>VLOOKUP($E188,'ALL-GTK-SD-SMP-SMA-SMK-SLB'!$F$14:$CG$713,'ALL-GTK-SD-SMP-SMA-SMK-SLB'!AI$7,FALSE)</f>
        <v>5</v>
      </c>
      <c r="AI188" s="9">
        <f>VLOOKUP($E188,'ALL-GTK-SD-SMP-SMA-SMK-SLB'!$F$14:$CG$713,'ALL-GTK-SD-SMP-SMA-SMK-SLB'!AJ$7,FALSE)</f>
        <v>0</v>
      </c>
      <c r="AJ188" s="10">
        <f t="shared" si="88"/>
        <v>5</v>
      </c>
      <c r="AK188" s="44">
        <f t="shared" si="89"/>
        <v>8</v>
      </c>
      <c r="AL188" s="44">
        <f t="shared" si="90"/>
        <v>3</v>
      </c>
      <c r="AM188" s="11">
        <f t="shared" si="91"/>
        <v>11</v>
      </c>
      <c r="AN188" s="299">
        <f>VLOOKUP($E188,'ALL-GTK-SD-SMP-SMA-SMK-SLB'!$F$14:$CG$713,'ALL-GTK-SD-SMP-SMA-SMK-SLB'!AO$7,FALSE)</f>
        <v>0</v>
      </c>
      <c r="AO188" s="299">
        <f>VLOOKUP($E188,'ALL-GTK-SD-SMP-SMA-SMK-SLB'!$F$14:$CG$713,'ALL-GTK-SD-SMP-SMA-SMK-SLB'!AP$7,FALSE)</f>
        <v>0</v>
      </c>
      <c r="AP188" s="9">
        <f>VLOOKUP($E188,'ALL-GTK-SD-SMP-SMA-SMK-SLB'!$F$14:$CG$713,'ALL-GTK-SD-SMP-SMA-SMK-SLB'!AQ$7,FALSE)</f>
        <v>0</v>
      </c>
      <c r="AQ188" s="9">
        <f>VLOOKUP($E188,'ALL-GTK-SD-SMP-SMA-SMK-SLB'!$F$14:$CG$713,'ALL-GTK-SD-SMP-SMA-SMK-SLB'!AR$7,FALSE)</f>
        <v>0</v>
      </c>
      <c r="AR188" s="9">
        <f>VLOOKUP($E188,'ALL-GTK-SD-SMP-SMA-SMK-SLB'!$F$14:$CG$713,'ALL-GTK-SD-SMP-SMA-SMK-SLB'!AS$7,FALSE)</f>
        <v>0</v>
      </c>
      <c r="AS188" s="9">
        <f>VLOOKUP($E188,'ALL-GTK-SD-SMP-SMA-SMK-SLB'!$F$14:$CG$713,'ALL-GTK-SD-SMP-SMA-SMK-SLB'!AT$7,FALSE)</f>
        <v>0</v>
      </c>
      <c r="AT188" s="9">
        <f>VLOOKUP($E188,'ALL-GTK-SD-SMP-SMA-SMK-SLB'!$F$14:$CG$713,'ALL-GTK-SD-SMP-SMA-SMK-SLB'!AU$7,FALSE)</f>
        <v>0</v>
      </c>
      <c r="AU188" s="9">
        <f>VLOOKUP($E188,'ALL-GTK-SD-SMP-SMA-SMK-SLB'!$F$14:$CG$713,'ALL-GTK-SD-SMP-SMA-SMK-SLB'!AV$7,FALSE)</f>
        <v>0</v>
      </c>
      <c r="AV188" s="9">
        <f>VLOOKUP($E188,'ALL-GTK-SD-SMP-SMA-SMK-SLB'!$F$14:$CG$713,'ALL-GTK-SD-SMP-SMA-SMK-SLB'!AW$7,FALSE)</f>
        <v>0</v>
      </c>
      <c r="AW188" s="9">
        <f>VLOOKUP($E188,'ALL-GTK-SD-SMP-SMA-SMK-SLB'!$F$14:$CG$713,'ALL-GTK-SD-SMP-SMA-SMK-SLB'!AX$7,FALSE)</f>
        <v>0</v>
      </c>
      <c r="AX188" s="9">
        <f>VLOOKUP($E188,'ALL-GTK-SD-SMP-SMA-SMK-SLB'!$F$14:$CG$713,'ALL-GTK-SD-SMP-SMA-SMK-SLB'!AY$7,FALSE)</f>
        <v>8</v>
      </c>
      <c r="AY188" s="9">
        <f>VLOOKUP($E188,'ALL-GTK-SD-SMP-SMA-SMK-SLB'!$F$14:$CG$713,'ALL-GTK-SD-SMP-SMA-SMK-SLB'!AZ$7,FALSE)</f>
        <v>3</v>
      </c>
      <c r="AZ188" s="9">
        <f>VLOOKUP($E188,'ALL-GTK-SD-SMP-SMA-SMK-SLB'!$F$14:$CG$713,'ALL-GTK-SD-SMP-SMA-SMK-SLB'!BA$7,FALSE)</f>
        <v>0</v>
      </c>
      <c r="BA188" s="9">
        <f>VLOOKUP($E188,'ALL-GTK-SD-SMP-SMA-SMK-SLB'!$F$14:$CG$713,'ALL-GTK-SD-SMP-SMA-SMK-SLB'!BB$7,FALSE)</f>
        <v>0</v>
      </c>
      <c r="BB188" s="9">
        <f>VLOOKUP($E188,'ALL-GTK-SD-SMP-SMA-SMK-SLB'!$F$14:$CG$713,'ALL-GTK-SD-SMP-SMA-SMK-SLB'!BC$7,FALSE)</f>
        <v>0</v>
      </c>
      <c r="BC188" s="9">
        <f>VLOOKUP($E188,'ALL-GTK-SD-SMP-SMA-SMK-SLB'!$F$14:$CG$713,'ALL-GTK-SD-SMP-SMA-SMK-SLB'!BD$7,FALSE)</f>
        <v>0</v>
      </c>
      <c r="BD188" s="310">
        <f t="shared" si="92"/>
        <v>0</v>
      </c>
      <c r="BE188" s="310">
        <f t="shared" si="93"/>
        <v>0</v>
      </c>
      <c r="BF188" s="10">
        <f t="shared" si="94"/>
        <v>0</v>
      </c>
      <c r="BG188" s="311">
        <f t="shared" si="95"/>
        <v>8</v>
      </c>
      <c r="BH188" s="311">
        <f t="shared" si="96"/>
        <v>3</v>
      </c>
      <c r="BI188" s="10">
        <f t="shared" si="97"/>
        <v>11</v>
      </c>
      <c r="BJ188" s="44">
        <f t="shared" si="98"/>
        <v>8</v>
      </c>
      <c r="BK188" s="44">
        <f t="shared" si="99"/>
        <v>3</v>
      </c>
      <c r="BL188" s="11">
        <f t="shared" si="100"/>
        <v>11</v>
      </c>
      <c r="BM188" s="9">
        <f>VLOOKUP($E188,'ALL-GTK-SD-SMP-SMA-SMK-SLB'!$F$14:$CG$713,'ALL-GTK-SD-SMP-SMA-SMK-SLB'!BN$7,FALSE)</f>
        <v>0</v>
      </c>
      <c r="BN188" s="9">
        <f>VLOOKUP($E188,'ALL-GTK-SD-SMP-SMA-SMK-SLB'!$F$14:$CG$713,'ALL-GTK-SD-SMP-SMA-SMK-SLB'!BO$7,FALSE)</f>
        <v>0</v>
      </c>
      <c r="BO188" s="9">
        <f>VLOOKUP($E188,'ALL-GTK-SD-SMP-SMA-SMK-SLB'!$F$14:$CG$713,'ALL-GTK-SD-SMP-SMA-SMK-SLB'!BP$7,FALSE)</f>
        <v>0</v>
      </c>
      <c r="BP188" s="9">
        <f>VLOOKUP($E188,'ALL-GTK-SD-SMP-SMA-SMK-SLB'!$F$14:$CG$713,'ALL-GTK-SD-SMP-SMA-SMK-SLB'!BQ$7,FALSE)</f>
        <v>0</v>
      </c>
      <c r="BQ188" s="9">
        <f>VLOOKUP($E188,'ALL-GTK-SD-SMP-SMA-SMK-SLB'!$F$14:$CG$713,'ALL-GTK-SD-SMP-SMA-SMK-SLB'!BR$7,FALSE)</f>
        <v>0</v>
      </c>
      <c r="BR188" s="9">
        <f>VLOOKUP($E188,'ALL-GTK-SD-SMP-SMA-SMK-SLB'!$F$14:$CG$713,'ALL-GTK-SD-SMP-SMA-SMK-SLB'!BS$7,FALSE)</f>
        <v>0</v>
      </c>
      <c r="BS188" s="9">
        <f>VLOOKUP($E188,'ALL-GTK-SD-SMP-SMA-SMK-SLB'!$F$14:$CG$713,'ALL-GTK-SD-SMP-SMA-SMK-SLB'!BT$7,FALSE)</f>
        <v>0</v>
      </c>
      <c r="BT188" s="9">
        <f>VLOOKUP($E188,'ALL-GTK-SD-SMP-SMA-SMK-SLB'!$F$14:$CG$713,'ALL-GTK-SD-SMP-SMA-SMK-SLB'!BU$7,FALSE)</f>
        <v>0</v>
      </c>
      <c r="BU188" s="299">
        <f t="shared" si="101"/>
        <v>0</v>
      </c>
      <c r="BV188" s="299">
        <f t="shared" si="102"/>
        <v>0</v>
      </c>
      <c r="BW188" s="44">
        <f t="shared" si="103"/>
        <v>0</v>
      </c>
      <c r="BX188" s="44">
        <f t="shared" si="104"/>
        <v>0</v>
      </c>
      <c r="BY188" s="11">
        <f t="shared" si="105"/>
        <v>0</v>
      </c>
      <c r="BZ188" s="14">
        <f t="shared" si="106"/>
        <v>8</v>
      </c>
      <c r="CA188" s="14">
        <f t="shared" si="107"/>
        <v>3</v>
      </c>
      <c r="CB188" s="13">
        <f t="shared" si="108"/>
        <v>0</v>
      </c>
      <c r="CC188" s="13">
        <f t="shared" si="109"/>
        <v>0</v>
      </c>
      <c r="CD188" s="312">
        <f t="shared" si="110"/>
        <v>8</v>
      </c>
      <c r="CE188" s="312">
        <f t="shared" si="111"/>
        <v>3</v>
      </c>
      <c r="CF188" s="313">
        <f t="shared" si="112"/>
        <v>11</v>
      </c>
      <c r="CG188" s="302" t="str">
        <f t="shared" si="113"/>
        <v>OK</v>
      </c>
    </row>
    <row r="189" spans="1:85" ht="14.25" x14ac:dyDescent="0.25">
      <c r="A189" s="6">
        <v>177</v>
      </c>
      <c r="B189" s="495">
        <v>177</v>
      </c>
      <c r="C189" s="495" t="s">
        <v>6</v>
      </c>
      <c r="D189" s="496" t="s">
        <v>21</v>
      </c>
      <c r="E189" s="626">
        <v>20319409</v>
      </c>
      <c r="F189" s="627" t="s">
        <v>444</v>
      </c>
      <c r="G189" s="624" t="s">
        <v>52</v>
      </c>
      <c r="H189" s="9">
        <f>VLOOKUP($E189,'ALL-GTK-SD-SMP-SMA-SMK-SLB'!$F$14:$CG$713,'ALL-GTK-SD-SMP-SMA-SMK-SLB'!I$7,FALSE)</f>
        <v>0</v>
      </c>
      <c r="I189" s="9">
        <f>VLOOKUP($E189,'ALL-GTK-SD-SMP-SMA-SMK-SLB'!$F$14:$CG$713,'ALL-GTK-SD-SMP-SMA-SMK-SLB'!J$7,FALSE)</f>
        <v>0</v>
      </c>
      <c r="J189" s="9">
        <f>VLOOKUP($E189,'ALL-GTK-SD-SMP-SMA-SMK-SLB'!$F$14:$CG$713,'ALL-GTK-SD-SMP-SMA-SMK-SLB'!K$7,FALSE)</f>
        <v>0</v>
      </c>
      <c r="K189" s="9">
        <f>VLOOKUP($E189,'ALL-GTK-SD-SMP-SMA-SMK-SLB'!$F$14:$CG$713,'ALL-GTK-SD-SMP-SMA-SMK-SLB'!L$7,FALSE)</f>
        <v>0</v>
      </c>
      <c r="L189" s="9">
        <f>VLOOKUP($E189,'ALL-GTK-SD-SMP-SMA-SMK-SLB'!$F$14:$CG$713,'ALL-GTK-SD-SMP-SMA-SMK-SLB'!M$7,FALSE)</f>
        <v>1</v>
      </c>
      <c r="M189" s="9">
        <f>VLOOKUP($E189,'ALL-GTK-SD-SMP-SMA-SMK-SLB'!$F$14:$CG$713,'ALL-GTK-SD-SMP-SMA-SMK-SLB'!N$7,FALSE)</f>
        <v>1</v>
      </c>
      <c r="N189" s="9">
        <f>VLOOKUP($E189,'ALL-GTK-SD-SMP-SMA-SMK-SLB'!$F$14:$CG$713,'ALL-GTK-SD-SMP-SMA-SMK-SLB'!O$7,FALSE)</f>
        <v>1</v>
      </c>
      <c r="O189" s="9">
        <f>VLOOKUP($E189,'ALL-GTK-SD-SMP-SMA-SMK-SLB'!$F$14:$CG$713,'ALL-GTK-SD-SMP-SMA-SMK-SLB'!P$7,FALSE)</f>
        <v>1</v>
      </c>
      <c r="P189" s="299">
        <f t="shared" si="78"/>
        <v>2</v>
      </c>
      <c r="Q189" s="299">
        <f t="shared" si="79"/>
        <v>2</v>
      </c>
      <c r="R189" s="300">
        <f t="shared" si="80"/>
        <v>4</v>
      </c>
      <c r="S189" s="9">
        <f>VLOOKUP($E189,'ALL-GTK-SD-SMP-SMA-SMK-SLB'!$F$14:$CG$713,'ALL-GTK-SD-SMP-SMA-SMK-SLB'!T$7,FALSE)</f>
        <v>0</v>
      </c>
      <c r="T189" s="9">
        <f>VLOOKUP($E189,'ALL-GTK-SD-SMP-SMA-SMK-SLB'!$F$14:$CG$713,'ALL-GTK-SD-SMP-SMA-SMK-SLB'!U$7,FALSE)</f>
        <v>0</v>
      </c>
      <c r="U189" s="9">
        <f>VLOOKUP($E189,'ALL-GTK-SD-SMP-SMA-SMK-SLB'!$F$14:$CG$713,'ALL-GTK-SD-SMP-SMA-SMK-SLB'!V$7,FALSE)</f>
        <v>0</v>
      </c>
      <c r="V189" s="9">
        <f>VLOOKUP($E189,'ALL-GTK-SD-SMP-SMA-SMK-SLB'!$F$14:$CG$713,'ALL-GTK-SD-SMP-SMA-SMK-SLB'!W$7,FALSE)</f>
        <v>2</v>
      </c>
      <c r="W189" s="9">
        <f>VLOOKUP($E189,'ALL-GTK-SD-SMP-SMA-SMK-SLB'!$F$14:$CG$713,'ALL-GTK-SD-SMP-SMA-SMK-SLB'!X$7,FALSE)</f>
        <v>0</v>
      </c>
      <c r="X189" s="9">
        <f>VLOOKUP($E189,'ALL-GTK-SD-SMP-SMA-SMK-SLB'!$F$14:$CG$713,'ALL-GTK-SD-SMP-SMA-SMK-SLB'!Y$7,FALSE)</f>
        <v>1</v>
      </c>
      <c r="Y189" s="299">
        <f t="shared" si="81"/>
        <v>0</v>
      </c>
      <c r="Z189" s="299">
        <f t="shared" si="82"/>
        <v>3</v>
      </c>
      <c r="AA189" s="10">
        <f t="shared" si="83"/>
        <v>3</v>
      </c>
      <c r="AB189" s="44">
        <f t="shared" si="84"/>
        <v>2</v>
      </c>
      <c r="AC189" s="44">
        <f t="shared" si="85"/>
        <v>5</v>
      </c>
      <c r="AD189" s="11">
        <f t="shared" si="86"/>
        <v>7</v>
      </c>
      <c r="AE189" s="9">
        <f>VLOOKUP($E189,'ALL-GTK-SD-SMP-SMA-SMK-SLB'!$F$14:$CG$713,'ALL-GTK-SD-SMP-SMA-SMK-SLB'!AF$7,FALSE)</f>
        <v>0</v>
      </c>
      <c r="AF189" s="9">
        <f>VLOOKUP($E189,'ALL-GTK-SD-SMP-SMA-SMK-SLB'!$F$14:$CG$713,'ALL-GTK-SD-SMP-SMA-SMK-SLB'!AG$7,FALSE)</f>
        <v>3</v>
      </c>
      <c r="AG189" s="10">
        <f t="shared" si="87"/>
        <v>3</v>
      </c>
      <c r="AH189" s="9">
        <f>VLOOKUP($E189,'ALL-GTK-SD-SMP-SMA-SMK-SLB'!$F$14:$CG$713,'ALL-GTK-SD-SMP-SMA-SMK-SLB'!AI$7,FALSE)</f>
        <v>2</v>
      </c>
      <c r="AI189" s="9">
        <f>VLOOKUP($E189,'ALL-GTK-SD-SMP-SMA-SMK-SLB'!$F$14:$CG$713,'ALL-GTK-SD-SMP-SMA-SMK-SLB'!AJ$7,FALSE)</f>
        <v>2</v>
      </c>
      <c r="AJ189" s="10">
        <f t="shared" si="88"/>
        <v>4</v>
      </c>
      <c r="AK189" s="44">
        <f t="shared" si="89"/>
        <v>2</v>
      </c>
      <c r="AL189" s="44">
        <f t="shared" si="90"/>
        <v>5</v>
      </c>
      <c r="AM189" s="11">
        <f t="shared" si="91"/>
        <v>7</v>
      </c>
      <c r="AN189" s="299">
        <f>VLOOKUP($E189,'ALL-GTK-SD-SMP-SMA-SMK-SLB'!$F$14:$CG$713,'ALL-GTK-SD-SMP-SMA-SMK-SLB'!AO$7,FALSE)</f>
        <v>0</v>
      </c>
      <c r="AO189" s="299">
        <f>VLOOKUP($E189,'ALL-GTK-SD-SMP-SMA-SMK-SLB'!$F$14:$CG$713,'ALL-GTK-SD-SMP-SMA-SMK-SLB'!AP$7,FALSE)</f>
        <v>0</v>
      </c>
      <c r="AP189" s="9">
        <f>VLOOKUP($E189,'ALL-GTK-SD-SMP-SMA-SMK-SLB'!$F$14:$CG$713,'ALL-GTK-SD-SMP-SMA-SMK-SLB'!AQ$7,FALSE)</f>
        <v>0</v>
      </c>
      <c r="AQ189" s="9">
        <f>VLOOKUP($E189,'ALL-GTK-SD-SMP-SMA-SMK-SLB'!$F$14:$CG$713,'ALL-GTK-SD-SMP-SMA-SMK-SLB'!AR$7,FALSE)</f>
        <v>0</v>
      </c>
      <c r="AR189" s="9">
        <f>VLOOKUP($E189,'ALL-GTK-SD-SMP-SMA-SMK-SLB'!$F$14:$CG$713,'ALL-GTK-SD-SMP-SMA-SMK-SLB'!AS$7,FALSE)</f>
        <v>0</v>
      </c>
      <c r="AS189" s="9">
        <f>VLOOKUP($E189,'ALL-GTK-SD-SMP-SMA-SMK-SLB'!$F$14:$CG$713,'ALL-GTK-SD-SMP-SMA-SMK-SLB'!AT$7,FALSE)</f>
        <v>0</v>
      </c>
      <c r="AT189" s="9">
        <f>VLOOKUP($E189,'ALL-GTK-SD-SMP-SMA-SMK-SLB'!$F$14:$CG$713,'ALL-GTK-SD-SMP-SMA-SMK-SLB'!AU$7,FALSE)</f>
        <v>0</v>
      </c>
      <c r="AU189" s="9">
        <f>VLOOKUP($E189,'ALL-GTK-SD-SMP-SMA-SMK-SLB'!$F$14:$CG$713,'ALL-GTK-SD-SMP-SMA-SMK-SLB'!AV$7,FALSE)</f>
        <v>0</v>
      </c>
      <c r="AV189" s="9">
        <f>VLOOKUP($E189,'ALL-GTK-SD-SMP-SMA-SMK-SLB'!$F$14:$CG$713,'ALL-GTK-SD-SMP-SMA-SMK-SLB'!AW$7,FALSE)</f>
        <v>0</v>
      </c>
      <c r="AW189" s="9">
        <f>VLOOKUP($E189,'ALL-GTK-SD-SMP-SMA-SMK-SLB'!$F$14:$CG$713,'ALL-GTK-SD-SMP-SMA-SMK-SLB'!AX$7,FALSE)</f>
        <v>0</v>
      </c>
      <c r="AX189" s="9">
        <f>VLOOKUP($E189,'ALL-GTK-SD-SMP-SMA-SMK-SLB'!$F$14:$CG$713,'ALL-GTK-SD-SMP-SMA-SMK-SLB'!AY$7,FALSE)</f>
        <v>2</v>
      </c>
      <c r="AY189" s="9">
        <f>VLOOKUP($E189,'ALL-GTK-SD-SMP-SMA-SMK-SLB'!$F$14:$CG$713,'ALL-GTK-SD-SMP-SMA-SMK-SLB'!AZ$7,FALSE)</f>
        <v>5</v>
      </c>
      <c r="AZ189" s="9">
        <f>VLOOKUP($E189,'ALL-GTK-SD-SMP-SMA-SMK-SLB'!$F$14:$CG$713,'ALL-GTK-SD-SMP-SMA-SMK-SLB'!BA$7,FALSE)</f>
        <v>0</v>
      </c>
      <c r="BA189" s="9">
        <f>VLOOKUP($E189,'ALL-GTK-SD-SMP-SMA-SMK-SLB'!$F$14:$CG$713,'ALL-GTK-SD-SMP-SMA-SMK-SLB'!BB$7,FALSE)</f>
        <v>0</v>
      </c>
      <c r="BB189" s="9">
        <f>VLOOKUP($E189,'ALL-GTK-SD-SMP-SMA-SMK-SLB'!$F$14:$CG$713,'ALL-GTK-SD-SMP-SMA-SMK-SLB'!BC$7,FALSE)</f>
        <v>0</v>
      </c>
      <c r="BC189" s="9">
        <f>VLOOKUP($E189,'ALL-GTK-SD-SMP-SMA-SMK-SLB'!$F$14:$CG$713,'ALL-GTK-SD-SMP-SMA-SMK-SLB'!BD$7,FALSE)</f>
        <v>0</v>
      </c>
      <c r="BD189" s="310">
        <f t="shared" si="92"/>
        <v>0</v>
      </c>
      <c r="BE189" s="310">
        <f t="shared" si="93"/>
        <v>0</v>
      </c>
      <c r="BF189" s="10">
        <f t="shared" si="94"/>
        <v>0</v>
      </c>
      <c r="BG189" s="311">
        <f t="shared" si="95"/>
        <v>2</v>
      </c>
      <c r="BH189" s="311">
        <f t="shared" si="96"/>
        <v>5</v>
      </c>
      <c r="BI189" s="10">
        <f t="shared" si="97"/>
        <v>7</v>
      </c>
      <c r="BJ189" s="44">
        <f t="shared" si="98"/>
        <v>2</v>
      </c>
      <c r="BK189" s="44">
        <f t="shared" si="99"/>
        <v>5</v>
      </c>
      <c r="BL189" s="11">
        <f t="shared" si="100"/>
        <v>7</v>
      </c>
      <c r="BM189" s="9">
        <f>VLOOKUP($E189,'ALL-GTK-SD-SMP-SMA-SMK-SLB'!$F$14:$CG$713,'ALL-GTK-SD-SMP-SMA-SMK-SLB'!BN$7,FALSE)</f>
        <v>0</v>
      </c>
      <c r="BN189" s="9">
        <f>VLOOKUP($E189,'ALL-GTK-SD-SMP-SMA-SMK-SLB'!$F$14:$CG$713,'ALL-GTK-SD-SMP-SMA-SMK-SLB'!BO$7,FALSE)</f>
        <v>0</v>
      </c>
      <c r="BO189" s="9">
        <f>VLOOKUP($E189,'ALL-GTK-SD-SMP-SMA-SMK-SLB'!$F$14:$CG$713,'ALL-GTK-SD-SMP-SMA-SMK-SLB'!BP$7,FALSE)</f>
        <v>0</v>
      </c>
      <c r="BP189" s="9">
        <f>VLOOKUP($E189,'ALL-GTK-SD-SMP-SMA-SMK-SLB'!$F$14:$CG$713,'ALL-GTK-SD-SMP-SMA-SMK-SLB'!BQ$7,FALSE)</f>
        <v>0</v>
      </c>
      <c r="BQ189" s="9">
        <f>VLOOKUP($E189,'ALL-GTK-SD-SMP-SMA-SMK-SLB'!$F$14:$CG$713,'ALL-GTK-SD-SMP-SMA-SMK-SLB'!BR$7,FALSE)</f>
        <v>0</v>
      </c>
      <c r="BR189" s="9">
        <f>VLOOKUP($E189,'ALL-GTK-SD-SMP-SMA-SMK-SLB'!$F$14:$CG$713,'ALL-GTK-SD-SMP-SMA-SMK-SLB'!BS$7,FALSE)</f>
        <v>0</v>
      </c>
      <c r="BS189" s="9">
        <f>VLOOKUP($E189,'ALL-GTK-SD-SMP-SMA-SMK-SLB'!$F$14:$CG$713,'ALL-GTK-SD-SMP-SMA-SMK-SLB'!BT$7,FALSE)</f>
        <v>1</v>
      </c>
      <c r="BT189" s="9">
        <f>VLOOKUP($E189,'ALL-GTK-SD-SMP-SMA-SMK-SLB'!$F$14:$CG$713,'ALL-GTK-SD-SMP-SMA-SMK-SLB'!BU$7,FALSE)</f>
        <v>0</v>
      </c>
      <c r="BU189" s="299">
        <f t="shared" si="101"/>
        <v>1</v>
      </c>
      <c r="BV189" s="299">
        <f t="shared" si="102"/>
        <v>0</v>
      </c>
      <c r="BW189" s="44">
        <f t="shared" si="103"/>
        <v>1</v>
      </c>
      <c r="BX189" s="44">
        <f t="shared" si="104"/>
        <v>0</v>
      </c>
      <c r="BY189" s="11">
        <f t="shared" si="105"/>
        <v>1</v>
      </c>
      <c r="BZ189" s="14">
        <f t="shared" si="106"/>
        <v>2</v>
      </c>
      <c r="CA189" s="14">
        <f t="shared" si="107"/>
        <v>5</v>
      </c>
      <c r="CB189" s="13">
        <f t="shared" si="108"/>
        <v>1</v>
      </c>
      <c r="CC189" s="13">
        <f t="shared" si="109"/>
        <v>0</v>
      </c>
      <c r="CD189" s="312">
        <f t="shared" si="110"/>
        <v>3</v>
      </c>
      <c r="CE189" s="312">
        <f t="shared" si="111"/>
        <v>5</v>
      </c>
      <c r="CF189" s="313">
        <f t="shared" si="112"/>
        <v>8</v>
      </c>
      <c r="CG189" s="302" t="str">
        <f t="shared" si="113"/>
        <v>OK</v>
      </c>
    </row>
    <row r="190" spans="1:85" ht="14.25" x14ac:dyDescent="0.25">
      <c r="A190" s="6">
        <v>178</v>
      </c>
      <c r="B190" s="495">
        <v>178</v>
      </c>
      <c r="C190" s="495" t="s">
        <v>6</v>
      </c>
      <c r="D190" s="496" t="s">
        <v>21</v>
      </c>
      <c r="E190" s="626">
        <v>20319408</v>
      </c>
      <c r="F190" s="627" t="s">
        <v>445</v>
      </c>
      <c r="G190" s="624" t="s">
        <v>52</v>
      </c>
      <c r="H190" s="9">
        <f>VLOOKUP($E190,'ALL-GTK-SD-SMP-SMA-SMK-SLB'!$F$14:$CG$713,'ALL-GTK-SD-SMP-SMA-SMK-SLB'!I$7,FALSE)</f>
        <v>0</v>
      </c>
      <c r="I190" s="9">
        <f>VLOOKUP($E190,'ALL-GTK-SD-SMP-SMA-SMK-SLB'!$F$14:$CG$713,'ALL-GTK-SD-SMP-SMA-SMK-SLB'!J$7,FALSE)</f>
        <v>0</v>
      </c>
      <c r="J190" s="9">
        <f>VLOOKUP($E190,'ALL-GTK-SD-SMP-SMA-SMK-SLB'!$F$14:$CG$713,'ALL-GTK-SD-SMP-SMA-SMK-SLB'!K$7,FALSE)</f>
        <v>0</v>
      </c>
      <c r="K190" s="9">
        <f>VLOOKUP($E190,'ALL-GTK-SD-SMP-SMA-SMK-SLB'!$F$14:$CG$713,'ALL-GTK-SD-SMP-SMA-SMK-SLB'!L$7,FALSE)</f>
        <v>0</v>
      </c>
      <c r="L190" s="9">
        <f>VLOOKUP($E190,'ALL-GTK-SD-SMP-SMA-SMK-SLB'!$F$14:$CG$713,'ALL-GTK-SD-SMP-SMA-SMK-SLB'!M$7,FALSE)</f>
        <v>1</v>
      </c>
      <c r="M190" s="9">
        <f>VLOOKUP($E190,'ALL-GTK-SD-SMP-SMA-SMK-SLB'!$F$14:$CG$713,'ALL-GTK-SD-SMP-SMA-SMK-SLB'!N$7,FALSE)</f>
        <v>1</v>
      </c>
      <c r="N190" s="9">
        <f>VLOOKUP($E190,'ALL-GTK-SD-SMP-SMA-SMK-SLB'!$F$14:$CG$713,'ALL-GTK-SD-SMP-SMA-SMK-SLB'!O$7,FALSE)</f>
        <v>1</v>
      </c>
      <c r="O190" s="9">
        <f>VLOOKUP($E190,'ALL-GTK-SD-SMP-SMA-SMK-SLB'!$F$14:$CG$713,'ALL-GTK-SD-SMP-SMA-SMK-SLB'!P$7,FALSE)</f>
        <v>2</v>
      </c>
      <c r="P190" s="299">
        <f t="shared" si="78"/>
        <v>2</v>
      </c>
      <c r="Q190" s="299">
        <f t="shared" si="79"/>
        <v>3</v>
      </c>
      <c r="R190" s="300">
        <f t="shared" si="80"/>
        <v>5</v>
      </c>
      <c r="S190" s="9">
        <f>VLOOKUP($E190,'ALL-GTK-SD-SMP-SMA-SMK-SLB'!$F$14:$CG$713,'ALL-GTK-SD-SMP-SMA-SMK-SLB'!T$7,FALSE)</f>
        <v>0</v>
      </c>
      <c r="T190" s="9">
        <f>VLOOKUP($E190,'ALL-GTK-SD-SMP-SMA-SMK-SLB'!$F$14:$CG$713,'ALL-GTK-SD-SMP-SMA-SMK-SLB'!U$7,FALSE)</f>
        <v>0</v>
      </c>
      <c r="U190" s="9">
        <f>VLOOKUP($E190,'ALL-GTK-SD-SMP-SMA-SMK-SLB'!$F$14:$CG$713,'ALL-GTK-SD-SMP-SMA-SMK-SLB'!V$7,FALSE)</f>
        <v>2</v>
      </c>
      <c r="V190" s="9">
        <f>VLOOKUP($E190,'ALL-GTK-SD-SMP-SMA-SMK-SLB'!$F$14:$CG$713,'ALL-GTK-SD-SMP-SMA-SMK-SLB'!W$7,FALSE)</f>
        <v>2</v>
      </c>
      <c r="W190" s="9">
        <f>VLOOKUP($E190,'ALL-GTK-SD-SMP-SMA-SMK-SLB'!$F$14:$CG$713,'ALL-GTK-SD-SMP-SMA-SMK-SLB'!X$7,FALSE)</f>
        <v>0</v>
      </c>
      <c r="X190" s="9">
        <f>VLOOKUP($E190,'ALL-GTK-SD-SMP-SMA-SMK-SLB'!$F$14:$CG$713,'ALL-GTK-SD-SMP-SMA-SMK-SLB'!Y$7,FALSE)</f>
        <v>0</v>
      </c>
      <c r="Y190" s="299">
        <f t="shared" si="81"/>
        <v>2</v>
      </c>
      <c r="Z190" s="299">
        <f t="shared" si="82"/>
        <v>2</v>
      </c>
      <c r="AA190" s="10">
        <f t="shared" si="83"/>
        <v>4</v>
      </c>
      <c r="AB190" s="44">
        <f t="shared" si="84"/>
        <v>4</v>
      </c>
      <c r="AC190" s="44">
        <f t="shared" si="85"/>
        <v>5</v>
      </c>
      <c r="AD190" s="11">
        <f t="shared" si="86"/>
        <v>9</v>
      </c>
      <c r="AE190" s="9">
        <f>VLOOKUP($E190,'ALL-GTK-SD-SMP-SMA-SMK-SLB'!$F$14:$CG$713,'ALL-GTK-SD-SMP-SMA-SMK-SLB'!AF$7,FALSE)</f>
        <v>2</v>
      </c>
      <c r="AF190" s="9">
        <f>VLOOKUP($E190,'ALL-GTK-SD-SMP-SMA-SMK-SLB'!$F$14:$CG$713,'ALL-GTK-SD-SMP-SMA-SMK-SLB'!AG$7,FALSE)</f>
        <v>3</v>
      </c>
      <c r="AG190" s="10">
        <f t="shared" si="87"/>
        <v>5</v>
      </c>
      <c r="AH190" s="9">
        <f>VLOOKUP($E190,'ALL-GTK-SD-SMP-SMA-SMK-SLB'!$F$14:$CG$713,'ALL-GTK-SD-SMP-SMA-SMK-SLB'!AI$7,FALSE)</f>
        <v>2</v>
      </c>
      <c r="AI190" s="9">
        <f>VLOOKUP($E190,'ALL-GTK-SD-SMP-SMA-SMK-SLB'!$F$14:$CG$713,'ALL-GTK-SD-SMP-SMA-SMK-SLB'!AJ$7,FALSE)</f>
        <v>2</v>
      </c>
      <c r="AJ190" s="10">
        <f t="shared" si="88"/>
        <v>4</v>
      </c>
      <c r="AK190" s="44">
        <f t="shared" si="89"/>
        <v>4</v>
      </c>
      <c r="AL190" s="44">
        <f t="shared" si="90"/>
        <v>5</v>
      </c>
      <c r="AM190" s="11">
        <f t="shared" si="91"/>
        <v>9</v>
      </c>
      <c r="AN190" s="299">
        <f>VLOOKUP($E190,'ALL-GTK-SD-SMP-SMA-SMK-SLB'!$F$14:$CG$713,'ALL-GTK-SD-SMP-SMA-SMK-SLB'!AO$7,FALSE)</f>
        <v>0</v>
      </c>
      <c r="AO190" s="299">
        <f>VLOOKUP($E190,'ALL-GTK-SD-SMP-SMA-SMK-SLB'!$F$14:$CG$713,'ALL-GTK-SD-SMP-SMA-SMK-SLB'!AP$7,FALSE)</f>
        <v>0</v>
      </c>
      <c r="AP190" s="9">
        <f>VLOOKUP($E190,'ALL-GTK-SD-SMP-SMA-SMK-SLB'!$F$14:$CG$713,'ALL-GTK-SD-SMP-SMA-SMK-SLB'!AQ$7,FALSE)</f>
        <v>0</v>
      </c>
      <c r="AQ190" s="9">
        <f>VLOOKUP($E190,'ALL-GTK-SD-SMP-SMA-SMK-SLB'!$F$14:$CG$713,'ALL-GTK-SD-SMP-SMA-SMK-SLB'!AR$7,FALSE)</f>
        <v>0</v>
      </c>
      <c r="AR190" s="9">
        <f>VLOOKUP($E190,'ALL-GTK-SD-SMP-SMA-SMK-SLB'!$F$14:$CG$713,'ALL-GTK-SD-SMP-SMA-SMK-SLB'!AS$7,FALSE)</f>
        <v>0</v>
      </c>
      <c r="AS190" s="9">
        <f>VLOOKUP($E190,'ALL-GTK-SD-SMP-SMA-SMK-SLB'!$F$14:$CG$713,'ALL-GTK-SD-SMP-SMA-SMK-SLB'!AT$7,FALSE)</f>
        <v>0</v>
      </c>
      <c r="AT190" s="9">
        <f>VLOOKUP($E190,'ALL-GTK-SD-SMP-SMA-SMK-SLB'!$F$14:$CG$713,'ALL-GTK-SD-SMP-SMA-SMK-SLB'!AU$7,FALSE)</f>
        <v>0</v>
      </c>
      <c r="AU190" s="9">
        <f>VLOOKUP($E190,'ALL-GTK-SD-SMP-SMA-SMK-SLB'!$F$14:$CG$713,'ALL-GTK-SD-SMP-SMA-SMK-SLB'!AV$7,FALSE)</f>
        <v>0</v>
      </c>
      <c r="AV190" s="9">
        <f>VLOOKUP($E190,'ALL-GTK-SD-SMP-SMA-SMK-SLB'!$F$14:$CG$713,'ALL-GTK-SD-SMP-SMA-SMK-SLB'!AW$7,FALSE)</f>
        <v>0</v>
      </c>
      <c r="AW190" s="9">
        <f>VLOOKUP($E190,'ALL-GTK-SD-SMP-SMA-SMK-SLB'!$F$14:$CG$713,'ALL-GTK-SD-SMP-SMA-SMK-SLB'!AX$7,FALSE)</f>
        <v>0</v>
      </c>
      <c r="AX190" s="9">
        <f>VLOOKUP($E190,'ALL-GTK-SD-SMP-SMA-SMK-SLB'!$F$14:$CG$713,'ALL-GTK-SD-SMP-SMA-SMK-SLB'!AY$7,FALSE)</f>
        <v>4</v>
      </c>
      <c r="AY190" s="9">
        <f>VLOOKUP($E190,'ALL-GTK-SD-SMP-SMA-SMK-SLB'!$F$14:$CG$713,'ALL-GTK-SD-SMP-SMA-SMK-SLB'!AZ$7,FALSE)</f>
        <v>5</v>
      </c>
      <c r="AZ190" s="9">
        <f>VLOOKUP($E190,'ALL-GTK-SD-SMP-SMA-SMK-SLB'!$F$14:$CG$713,'ALL-GTK-SD-SMP-SMA-SMK-SLB'!BA$7,FALSE)</f>
        <v>0</v>
      </c>
      <c r="BA190" s="9">
        <f>VLOOKUP($E190,'ALL-GTK-SD-SMP-SMA-SMK-SLB'!$F$14:$CG$713,'ALL-GTK-SD-SMP-SMA-SMK-SLB'!BB$7,FALSE)</f>
        <v>0</v>
      </c>
      <c r="BB190" s="9">
        <f>VLOOKUP($E190,'ALL-GTK-SD-SMP-SMA-SMK-SLB'!$F$14:$CG$713,'ALL-GTK-SD-SMP-SMA-SMK-SLB'!BC$7,FALSE)</f>
        <v>0</v>
      </c>
      <c r="BC190" s="9">
        <f>VLOOKUP($E190,'ALL-GTK-SD-SMP-SMA-SMK-SLB'!$F$14:$CG$713,'ALL-GTK-SD-SMP-SMA-SMK-SLB'!BD$7,FALSE)</f>
        <v>0</v>
      </c>
      <c r="BD190" s="310">
        <f t="shared" si="92"/>
        <v>0</v>
      </c>
      <c r="BE190" s="310">
        <f t="shared" si="93"/>
        <v>0</v>
      </c>
      <c r="BF190" s="10">
        <f t="shared" si="94"/>
        <v>0</v>
      </c>
      <c r="BG190" s="311">
        <f t="shared" si="95"/>
        <v>4</v>
      </c>
      <c r="BH190" s="311">
        <f t="shared" si="96"/>
        <v>5</v>
      </c>
      <c r="BI190" s="10">
        <f t="shared" si="97"/>
        <v>9</v>
      </c>
      <c r="BJ190" s="44">
        <f t="shared" si="98"/>
        <v>4</v>
      </c>
      <c r="BK190" s="44">
        <f t="shared" si="99"/>
        <v>5</v>
      </c>
      <c r="BL190" s="11">
        <f t="shared" si="100"/>
        <v>9</v>
      </c>
      <c r="BM190" s="9">
        <f>VLOOKUP($E190,'ALL-GTK-SD-SMP-SMA-SMK-SLB'!$F$14:$CG$713,'ALL-GTK-SD-SMP-SMA-SMK-SLB'!BN$7,FALSE)</f>
        <v>0</v>
      </c>
      <c r="BN190" s="9">
        <f>VLOOKUP($E190,'ALL-GTK-SD-SMP-SMA-SMK-SLB'!$F$14:$CG$713,'ALL-GTK-SD-SMP-SMA-SMK-SLB'!BO$7,FALSE)</f>
        <v>0</v>
      </c>
      <c r="BO190" s="9">
        <f>VLOOKUP($E190,'ALL-GTK-SD-SMP-SMA-SMK-SLB'!$F$14:$CG$713,'ALL-GTK-SD-SMP-SMA-SMK-SLB'!BP$7,FALSE)</f>
        <v>0</v>
      </c>
      <c r="BP190" s="9">
        <f>VLOOKUP($E190,'ALL-GTK-SD-SMP-SMA-SMK-SLB'!$F$14:$CG$713,'ALL-GTK-SD-SMP-SMA-SMK-SLB'!BQ$7,FALSE)</f>
        <v>0</v>
      </c>
      <c r="BQ190" s="9">
        <f>VLOOKUP($E190,'ALL-GTK-SD-SMP-SMA-SMK-SLB'!$F$14:$CG$713,'ALL-GTK-SD-SMP-SMA-SMK-SLB'!BR$7,FALSE)</f>
        <v>0</v>
      </c>
      <c r="BR190" s="9">
        <f>VLOOKUP($E190,'ALL-GTK-SD-SMP-SMA-SMK-SLB'!$F$14:$CG$713,'ALL-GTK-SD-SMP-SMA-SMK-SLB'!BS$7,FALSE)</f>
        <v>0</v>
      </c>
      <c r="BS190" s="9">
        <f>VLOOKUP($E190,'ALL-GTK-SD-SMP-SMA-SMK-SLB'!$F$14:$CG$713,'ALL-GTK-SD-SMP-SMA-SMK-SLB'!BT$7,FALSE)</f>
        <v>0</v>
      </c>
      <c r="BT190" s="9">
        <f>VLOOKUP($E190,'ALL-GTK-SD-SMP-SMA-SMK-SLB'!$F$14:$CG$713,'ALL-GTK-SD-SMP-SMA-SMK-SLB'!BU$7,FALSE)</f>
        <v>0</v>
      </c>
      <c r="BU190" s="299">
        <f t="shared" si="101"/>
        <v>0</v>
      </c>
      <c r="BV190" s="299">
        <f t="shared" si="102"/>
        <v>0</v>
      </c>
      <c r="BW190" s="44">
        <f t="shared" si="103"/>
        <v>0</v>
      </c>
      <c r="BX190" s="44">
        <f t="shared" si="104"/>
        <v>0</v>
      </c>
      <c r="BY190" s="11">
        <f t="shared" si="105"/>
        <v>0</v>
      </c>
      <c r="BZ190" s="14">
        <f t="shared" si="106"/>
        <v>4</v>
      </c>
      <c r="CA190" s="14">
        <f t="shared" si="107"/>
        <v>5</v>
      </c>
      <c r="CB190" s="13">
        <f t="shared" si="108"/>
        <v>0</v>
      </c>
      <c r="CC190" s="13">
        <f t="shared" si="109"/>
        <v>0</v>
      </c>
      <c r="CD190" s="312">
        <f t="shared" si="110"/>
        <v>4</v>
      </c>
      <c r="CE190" s="312">
        <f t="shared" si="111"/>
        <v>5</v>
      </c>
      <c r="CF190" s="313">
        <f t="shared" si="112"/>
        <v>9</v>
      </c>
      <c r="CG190" s="302" t="str">
        <f t="shared" si="113"/>
        <v>OK</v>
      </c>
    </row>
    <row r="191" spans="1:85" ht="14.25" x14ac:dyDescent="0.25">
      <c r="A191" s="6">
        <v>179</v>
      </c>
      <c r="B191" s="495">
        <v>179</v>
      </c>
      <c r="C191" s="495" t="s">
        <v>6</v>
      </c>
      <c r="D191" s="496" t="s">
        <v>21</v>
      </c>
      <c r="E191" s="626">
        <v>20340710</v>
      </c>
      <c r="F191" s="627" t="s">
        <v>446</v>
      </c>
      <c r="G191" s="624" t="s">
        <v>52</v>
      </c>
      <c r="H191" s="9">
        <f>VLOOKUP($E191,'ALL-GTK-SD-SMP-SMA-SMK-SLB'!$F$14:$CG$713,'ALL-GTK-SD-SMP-SMA-SMK-SLB'!I$7,FALSE)</f>
        <v>0</v>
      </c>
      <c r="I191" s="9">
        <f>VLOOKUP($E191,'ALL-GTK-SD-SMP-SMA-SMK-SLB'!$F$14:$CG$713,'ALL-GTK-SD-SMP-SMA-SMK-SLB'!J$7,FALSE)</f>
        <v>0</v>
      </c>
      <c r="J191" s="9">
        <f>VLOOKUP($E191,'ALL-GTK-SD-SMP-SMA-SMK-SLB'!$F$14:$CG$713,'ALL-GTK-SD-SMP-SMA-SMK-SLB'!K$7,FALSE)</f>
        <v>0</v>
      </c>
      <c r="K191" s="9">
        <f>VLOOKUP($E191,'ALL-GTK-SD-SMP-SMA-SMK-SLB'!$F$14:$CG$713,'ALL-GTK-SD-SMP-SMA-SMK-SLB'!L$7,FALSE)</f>
        <v>0</v>
      </c>
      <c r="L191" s="9">
        <f>VLOOKUP($E191,'ALL-GTK-SD-SMP-SMA-SMK-SLB'!$F$14:$CG$713,'ALL-GTK-SD-SMP-SMA-SMK-SLB'!M$7,FALSE)</f>
        <v>1</v>
      </c>
      <c r="M191" s="9">
        <f>VLOOKUP($E191,'ALL-GTK-SD-SMP-SMA-SMK-SLB'!$F$14:$CG$713,'ALL-GTK-SD-SMP-SMA-SMK-SLB'!N$7,FALSE)</f>
        <v>3</v>
      </c>
      <c r="N191" s="9">
        <f>VLOOKUP($E191,'ALL-GTK-SD-SMP-SMA-SMK-SLB'!$F$14:$CG$713,'ALL-GTK-SD-SMP-SMA-SMK-SLB'!O$7,FALSE)</f>
        <v>0</v>
      </c>
      <c r="O191" s="9">
        <f>VLOOKUP($E191,'ALL-GTK-SD-SMP-SMA-SMK-SLB'!$F$14:$CG$713,'ALL-GTK-SD-SMP-SMA-SMK-SLB'!P$7,FALSE)</f>
        <v>1</v>
      </c>
      <c r="P191" s="299">
        <f t="shared" si="78"/>
        <v>1</v>
      </c>
      <c r="Q191" s="299">
        <f t="shared" si="79"/>
        <v>4</v>
      </c>
      <c r="R191" s="300">
        <f t="shared" si="80"/>
        <v>5</v>
      </c>
      <c r="S191" s="9">
        <f>VLOOKUP($E191,'ALL-GTK-SD-SMP-SMA-SMK-SLB'!$F$14:$CG$713,'ALL-GTK-SD-SMP-SMA-SMK-SLB'!T$7,FALSE)</f>
        <v>0</v>
      </c>
      <c r="T191" s="9">
        <f>VLOOKUP($E191,'ALL-GTK-SD-SMP-SMA-SMK-SLB'!$F$14:$CG$713,'ALL-GTK-SD-SMP-SMA-SMK-SLB'!U$7,FALSE)</f>
        <v>0</v>
      </c>
      <c r="U191" s="9">
        <f>VLOOKUP($E191,'ALL-GTK-SD-SMP-SMA-SMK-SLB'!$F$14:$CG$713,'ALL-GTK-SD-SMP-SMA-SMK-SLB'!V$7,FALSE)</f>
        <v>3</v>
      </c>
      <c r="V191" s="9">
        <f>VLOOKUP($E191,'ALL-GTK-SD-SMP-SMA-SMK-SLB'!$F$14:$CG$713,'ALL-GTK-SD-SMP-SMA-SMK-SLB'!W$7,FALSE)</f>
        <v>1</v>
      </c>
      <c r="W191" s="9">
        <f>VLOOKUP($E191,'ALL-GTK-SD-SMP-SMA-SMK-SLB'!$F$14:$CG$713,'ALL-GTK-SD-SMP-SMA-SMK-SLB'!X$7,FALSE)</f>
        <v>0</v>
      </c>
      <c r="X191" s="9">
        <f>VLOOKUP($E191,'ALL-GTK-SD-SMP-SMA-SMK-SLB'!$F$14:$CG$713,'ALL-GTK-SD-SMP-SMA-SMK-SLB'!Y$7,FALSE)</f>
        <v>0</v>
      </c>
      <c r="Y191" s="299">
        <f t="shared" si="81"/>
        <v>3</v>
      </c>
      <c r="Z191" s="299">
        <f t="shared" si="82"/>
        <v>1</v>
      </c>
      <c r="AA191" s="10">
        <f t="shared" si="83"/>
        <v>4</v>
      </c>
      <c r="AB191" s="44">
        <f t="shared" si="84"/>
        <v>4</v>
      </c>
      <c r="AC191" s="44">
        <f t="shared" si="85"/>
        <v>5</v>
      </c>
      <c r="AD191" s="11">
        <f t="shared" si="86"/>
        <v>9</v>
      </c>
      <c r="AE191" s="9">
        <f>VLOOKUP($E191,'ALL-GTK-SD-SMP-SMA-SMK-SLB'!$F$14:$CG$713,'ALL-GTK-SD-SMP-SMA-SMK-SLB'!AF$7,FALSE)</f>
        <v>3</v>
      </c>
      <c r="AF191" s="9">
        <f>VLOOKUP($E191,'ALL-GTK-SD-SMP-SMA-SMK-SLB'!$F$14:$CG$713,'ALL-GTK-SD-SMP-SMA-SMK-SLB'!AG$7,FALSE)</f>
        <v>4</v>
      </c>
      <c r="AG191" s="10">
        <f t="shared" si="87"/>
        <v>7</v>
      </c>
      <c r="AH191" s="9">
        <f>VLOOKUP($E191,'ALL-GTK-SD-SMP-SMA-SMK-SLB'!$F$14:$CG$713,'ALL-GTK-SD-SMP-SMA-SMK-SLB'!AI$7,FALSE)</f>
        <v>1</v>
      </c>
      <c r="AI191" s="9">
        <f>VLOOKUP($E191,'ALL-GTK-SD-SMP-SMA-SMK-SLB'!$F$14:$CG$713,'ALL-GTK-SD-SMP-SMA-SMK-SLB'!AJ$7,FALSE)</f>
        <v>1</v>
      </c>
      <c r="AJ191" s="10">
        <f t="shared" si="88"/>
        <v>2</v>
      </c>
      <c r="AK191" s="44">
        <f t="shared" si="89"/>
        <v>4</v>
      </c>
      <c r="AL191" s="44">
        <f t="shared" si="90"/>
        <v>5</v>
      </c>
      <c r="AM191" s="11">
        <f t="shared" si="91"/>
        <v>9</v>
      </c>
      <c r="AN191" s="299">
        <f>VLOOKUP($E191,'ALL-GTK-SD-SMP-SMA-SMK-SLB'!$F$14:$CG$713,'ALL-GTK-SD-SMP-SMA-SMK-SLB'!AO$7,FALSE)</f>
        <v>1</v>
      </c>
      <c r="AO191" s="299">
        <f>VLOOKUP($E191,'ALL-GTK-SD-SMP-SMA-SMK-SLB'!$F$14:$CG$713,'ALL-GTK-SD-SMP-SMA-SMK-SLB'!AP$7,FALSE)</f>
        <v>0</v>
      </c>
      <c r="AP191" s="9">
        <f>VLOOKUP($E191,'ALL-GTK-SD-SMP-SMA-SMK-SLB'!$F$14:$CG$713,'ALL-GTK-SD-SMP-SMA-SMK-SLB'!AQ$7,FALSE)</f>
        <v>0</v>
      </c>
      <c r="AQ191" s="9">
        <f>VLOOKUP($E191,'ALL-GTK-SD-SMP-SMA-SMK-SLB'!$F$14:$CG$713,'ALL-GTK-SD-SMP-SMA-SMK-SLB'!AR$7,FALSE)</f>
        <v>0</v>
      </c>
      <c r="AR191" s="9">
        <f>VLOOKUP($E191,'ALL-GTK-SD-SMP-SMA-SMK-SLB'!$F$14:$CG$713,'ALL-GTK-SD-SMP-SMA-SMK-SLB'!AS$7,FALSE)</f>
        <v>0</v>
      </c>
      <c r="AS191" s="9">
        <f>VLOOKUP($E191,'ALL-GTK-SD-SMP-SMA-SMK-SLB'!$F$14:$CG$713,'ALL-GTK-SD-SMP-SMA-SMK-SLB'!AT$7,FALSE)</f>
        <v>0</v>
      </c>
      <c r="AT191" s="9">
        <f>VLOOKUP($E191,'ALL-GTK-SD-SMP-SMA-SMK-SLB'!$F$14:$CG$713,'ALL-GTK-SD-SMP-SMA-SMK-SLB'!AU$7,FALSE)</f>
        <v>0</v>
      </c>
      <c r="AU191" s="9">
        <f>VLOOKUP($E191,'ALL-GTK-SD-SMP-SMA-SMK-SLB'!$F$14:$CG$713,'ALL-GTK-SD-SMP-SMA-SMK-SLB'!AV$7,FALSE)</f>
        <v>0</v>
      </c>
      <c r="AV191" s="9">
        <f>VLOOKUP($E191,'ALL-GTK-SD-SMP-SMA-SMK-SLB'!$F$14:$CG$713,'ALL-GTK-SD-SMP-SMA-SMK-SLB'!AW$7,FALSE)</f>
        <v>0</v>
      </c>
      <c r="AW191" s="9">
        <f>VLOOKUP($E191,'ALL-GTK-SD-SMP-SMA-SMK-SLB'!$F$14:$CG$713,'ALL-GTK-SD-SMP-SMA-SMK-SLB'!AX$7,FALSE)</f>
        <v>0</v>
      </c>
      <c r="AX191" s="9">
        <f>VLOOKUP($E191,'ALL-GTK-SD-SMP-SMA-SMK-SLB'!$F$14:$CG$713,'ALL-GTK-SD-SMP-SMA-SMK-SLB'!AY$7,FALSE)</f>
        <v>3</v>
      </c>
      <c r="AY191" s="9">
        <f>VLOOKUP($E191,'ALL-GTK-SD-SMP-SMA-SMK-SLB'!$F$14:$CG$713,'ALL-GTK-SD-SMP-SMA-SMK-SLB'!AZ$7,FALSE)</f>
        <v>5</v>
      </c>
      <c r="AZ191" s="9">
        <f>VLOOKUP($E191,'ALL-GTK-SD-SMP-SMA-SMK-SLB'!$F$14:$CG$713,'ALL-GTK-SD-SMP-SMA-SMK-SLB'!BA$7,FALSE)</f>
        <v>0</v>
      </c>
      <c r="BA191" s="9">
        <f>VLOOKUP($E191,'ALL-GTK-SD-SMP-SMA-SMK-SLB'!$F$14:$CG$713,'ALL-GTK-SD-SMP-SMA-SMK-SLB'!BB$7,FALSE)</f>
        <v>0</v>
      </c>
      <c r="BB191" s="9">
        <f>VLOOKUP($E191,'ALL-GTK-SD-SMP-SMA-SMK-SLB'!$F$14:$CG$713,'ALL-GTK-SD-SMP-SMA-SMK-SLB'!BC$7,FALSE)</f>
        <v>0</v>
      </c>
      <c r="BC191" s="9">
        <f>VLOOKUP($E191,'ALL-GTK-SD-SMP-SMA-SMK-SLB'!$F$14:$CG$713,'ALL-GTK-SD-SMP-SMA-SMK-SLB'!BD$7,FALSE)</f>
        <v>0</v>
      </c>
      <c r="BD191" s="310">
        <f t="shared" si="92"/>
        <v>1</v>
      </c>
      <c r="BE191" s="310">
        <f t="shared" si="93"/>
        <v>0</v>
      </c>
      <c r="BF191" s="10">
        <f t="shared" si="94"/>
        <v>1</v>
      </c>
      <c r="BG191" s="311">
        <f t="shared" si="95"/>
        <v>3</v>
      </c>
      <c r="BH191" s="311">
        <f t="shared" si="96"/>
        <v>5</v>
      </c>
      <c r="BI191" s="10">
        <f t="shared" si="97"/>
        <v>8</v>
      </c>
      <c r="BJ191" s="44">
        <f t="shared" si="98"/>
        <v>4</v>
      </c>
      <c r="BK191" s="44">
        <f t="shared" si="99"/>
        <v>5</v>
      </c>
      <c r="BL191" s="11">
        <f t="shared" si="100"/>
        <v>9</v>
      </c>
      <c r="BM191" s="9">
        <f>VLOOKUP($E191,'ALL-GTK-SD-SMP-SMA-SMK-SLB'!$F$14:$CG$713,'ALL-GTK-SD-SMP-SMA-SMK-SLB'!BN$7,FALSE)</f>
        <v>0</v>
      </c>
      <c r="BN191" s="9">
        <f>VLOOKUP($E191,'ALL-GTK-SD-SMP-SMA-SMK-SLB'!$F$14:$CG$713,'ALL-GTK-SD-SMP-SMA-SMK-SLB'!BO$7,FALSE)</f>
        <v>0</v>
      </c>
      <c r="BO191" s="9">
        <f>VLOOKUP($E191,'ALL-GTK-SD-SMP-SMA-SMK-SLB'!$F$14:$CG$713,'ALL-GTK-SD-SMP-SMA-SMK-SLB'!BP$7,FALSE)</f>
        <v>0</v>
      </c>
      <c r="BP191" s="9">
        <f>VLOOKUP($E191,'ALL-GTK-SD-SMP-SMA-SMK-SLB'!$F$14:$CG$713,'ALL-GTK-SD-SMP-SMA-SMK-SLB'!BQ$7,FALSE)</f>
        <v>0</v>
      </c>
      <c r="BQ191" s="9">
        <f>VLOOKUP($E191,'ALL-GTK-SD-SMP-SMA-SMK-SLB'!$F$14:$CG$713,'ALL-GTK-SD-SMP-SMA-SMK-SLB'!BR$7,FALSE)</f>
        <v>0</v>
      </c>
      <c r="BR191" s="9">
        <f>VLOOKUP($E191,'ALL-GTK-SD-SMP-SMA-SMK-SLB'!$F$14:$CG$713,'ALL-GTK-SD-SMP-SMA-SMK-SLB'!BS$7,FALSE)</f>
        <v>0</v>
      </c>
      <c r="BS191" s="9">
        <f>VLOOKUP($E191,'ALL-GTK-SD-SMP-SMA-SMK-SLB'!$F$14:$CG$713,'ALL-GTK-SD-SMP-SMA-SMK-SLB'!BT$7,FALSE)</f>
        <v>0</v>
      </c>
      <c r="BT191" s="9">
        <f>VLOOKUP($E191,'ALL-GTK-SD-SMP-SMA-SMK-SLB'!$F$14:$CG$713,'ALL-GTK-SD-SMP-SMA-SMK-SLB'!BU$7,FALSE)</f>
        <v>0</v>
      </c>
      <c r="BU191" s="299">
        <f t="shared" si="101"/>
        <v>0</v>
      </c>
      <c r="BV191" s="299">
        <f t="shared" si="102"/>
        <v>0</v>
      </c>
      <c r="BW191" s="44">
        <f t="shared" si="103"/>
        <v>0</v>
      </c>
      <c r="BX191" s="44">
        <f t="shared" si="104"/>
        <v>0</v>
      </c>
      <c r="BY191" s="11">
        <f t="shared" si="105"/>
        <v>0</v>
      </c>
      <c r="BZ191" s="14">
        <f t="shared" si="106"/>
        <v>4</v>
      </c>
      <c r="CA191" s="14">
        <f t="shared" si="107"/>
        <v>5</v>
      </c>
      <c r="CB191" s="13">
        <f t="shared" si="108"/>
        <v>0</v>
      </c>
      <c r="CC191" s="13">
        <f t="shared" si="109"/>
        <v>0</v>
      </c>
      <c r="CD191" s="312">
        <f t="shared" si="110"/>
        <v>4</v>
      </c>
      <c r="CE191" s="312">
        <f t="shared" si="111"/>
        <v>5</v>
      </c>
      <c r="CF191" s="313">
        <f t="shared" si="112"/>
        <v>9</v>
      </c>
      <c r="CG191" s="302" t="str">
        <f t="shared" si="113"/>
        <v>OK</v>
      </c>
    </row>
    <row r="192" spans="1:85" ht="14.25" x14ac:dyDescent="0.25">
      <c r="A192" s="6">
        <v>180</v>
      </c>
      <c r="B192" s="495">
        <v>180</v>
      </c>
      <c r="C192" s="495" t="s">
        <v>6</v>
      </c>
      <c r="D192" s="496" t="s">
        <v>21</v>
      </c>
      <c r="E192" s="626">
        <v>20340711</v>
      </c>
      <c r="F192" s="627" t="s">
        <v>447</v>
      </c>
      <c r="G192" s="624" t="s">
        <v>52</v>
      </c>
      <c r="H192" s="9">
        <f>VLOOKUP($E192,'ALL-GTK-SD-SMP-SMA-SMK-SLB'!$F$14:$CG$713,'ALL-GTK-SD-SMP-SMA-SMK-SLB'!I$7,FALSE)</f>
        <v>0</v>
      </c>
      <c r="I192" s="9">
        <f>VLOOKUP($E192,'ALL-GTK-SD-SMP-SMA-SMK-SLB'!$F$14:$CG$713,'ALL-GTK-SD-SMP-SMA-SMK-SLB'!J$7,FALSE)</f>
        <v>1</v>
      </c>
      <c r="J192" s="9">
        <f>VLOOKUP($E192,'ALL-GTK-SD-SMP-SMA-SMK-SLB'!$F$14:$CG$713,'ALL-GTK-SD-SMP-SMA-SMK-SLB'!K$7,FALSE)</f>
        <v>0</v>
      </c>
      <c r="K192" s="9">
        <f>VLOOKUP($E192,'ALL-GTK-SD-SMP-SMA-SMK-SLB'!$F$14:$CG$713,'ALL-GTK-SD-SMP-SMA-SMK-SLB'!L$7,FALSE)</f>
        <v>0</v>
      </c>
      <c r="L192" s="9">
        <f>VLOOKUP($E192,'ALL-GTK-SD-SMP-SMA-SMK-SLB'!$F$14:$CG$713,'ALL-GTK-SD-SMP-SMA-SMK-SLB'!M$7,FALSE)</f>
        <v>1</v>
      </c>
      <c r="M192" s="9">
        <f>VLOOKUP($E192,'ALL-GTK-SD-SMP-SMA-SMK-SLB'!$F$14:$CG$713,'ALL-GTK-SD-SMP-SMA-SMK-SLB'!N$7,FALSE)</f>
        <v>0</v>
      </c>
      <c r="N192" s="9">
        <f>VLOOKUP($E192,'ALL-GTK-SD-SMP-SMA-SMK-SLB'!$F$14:$CG$713,'ALL-GTK-SD-SMP-SMA-SMK-SLB'!O$7,FALSE)</f>
        <v>1</v>
      </c>
      <c r="O192" s="9">
        <f>VLOOKUP($E192,'ALL-GTK-SD-SMP-SMA-SMK-SLB'!$F$14:$CG$713,'ALL-GTK-SD-SMP-SMA-SMK-SLB'!P$7,FALSE)</f>
        <v>1</v>
      </c>
      <c r="P192" s="299">
        <f t="shared" si="78"/>
        <v>2</v>
      </c>
      <c r="Q192" s="299">
        <f t="shared" si="79"/>
        <v>2</v>
      </c>
      <c r="R192" s="300">
        <f t="shared" si="80"/>
        <v>4</v>
      </c>
      <c r="S192" s="9">
        <f>VLOOKUP($E192,'ALL-GTK-SD-SMP-SMA-SMK-SLB'!$F$14:$CG$713,'ALL-GTK-SD-SMP-SMA-SMK-SLB'!T$7,FALSE)</f>
        <v>0</v>
      </c>
      <c r="T192" s="9">
        <f>VLOOKUP($E192,'ALL-GTK-SD-SMP-SMA-SMK-SLB'!$F$14:$CG$713,'ALL-GTK-SD-SMP-SMA-SMK-SLB'!U$7,FALSE)</f>
        <v>0</v>
      </c>
      <c r="U192" s="9">
        <f>VLOOKUP($E192,'ALL-GTK-SD-SMP-SMA-SMK-SLB'!$F$14:$CG$713,'ALL-GTK-SD-SMP-SMA-SMK-SLB'!V$7,FALSE)</f>
        <v>0</v>
      </c>
      <c r="V192" s="9">
        <f>VLOOKUP($E192,'ALL-GTK-SD-SMP-SMA-SMK-SLB'!$F$14:$CG$713,'ALL-GTK-SD-SMP-SMA-SMK-SLB'!W$7,FALSE)</f>
        <v>2</v>
      </c>
      <c r="W192" s="9">
        <f>VLOOKUP($E192,'ALL-GTK-SD-SMP-SMA-SMK-SLB'!$F$14:$CG$713,'ALL-GTK-SD-SMP-SMA-SMK-SLB'!X$7,FALSE)</f>
        <v>1</v>
      </c>
      <c r="X192" s="9">
        <f>VLOOKUP($E192,'ALL-GTK-SD-SMP-SMA-SMK-SLB'!$F$14:$CG$713,'ALL-GTK-SD-SMP-SMA-SMK-SLB'!Y$7,FALSE)</f>
        <v>0</v>
      </c>
      <c r="Y192" s="299">
        <f t="shared" si="81"/>
        <v>1</v>
      </c>
      <c r="Z192" s="299">
        <f t="shared" si="82"/>
        <v>2</v>
      </c>
      <c r="AA192" s="10">
        <f t="shared" si="83"/>
        <v>3</v>
      </c>
      <c r="AB192" s="44">
        <f t="shared" si="84"/>
        <v>3</v>
      </c>
      <c r="AC192" s="44">
        <f t="shared" si="85"/>
        <v>4</v>
      </c>
      <c r="AD192" s="11">
        <f t="shared" si="86"/>
        <v>7</v>
      </c>
      <c r="AE192" s="9">
        <f>VLOOKUP($E192,'ALL-GTK-SD-SMP-SMA-SMK-SLB'!$F$14:$CG$713,'ALL-GTK-SD-SMP-SMA-SMK-SLB'!AF$7,FALSE)</f>
        <v>1</v>
      </c>
      <c r="AF192" s="9">
        <f>VLOOKUP($E192,'ALL-GTK-SD-SMP-SMA-SMK-SLB'!$F$14:$CG$713,'ALL-GTK-SD-SMP-SMA-SMK-SLB'!AG$7,FALSE)</f>
        <v>3</v>
      </c>
      <c r="AG192" s="10">
        <f t="shared" si="87"/>
        <v>4</v>
      </c>
      <c r="AH192" s="9">
        <f>VLOOKUP($E192,'ALL-GTK-SD-SMP-SMA-SMK-SLB'!$F$14:$CG$713,'ALL-GTK-SD-SMP-SMA-SMK-SLB'!AI$7,FALSE)</f>
        <v>2</v>
      </c>
      <c r="AI192" s="9">
        <f>VLOOKUP($E192,'ALL-GTK-SD-SMP-SMA-SMK-SLB'!$F$14:$CG$713,'ALL-GTK-SD-SMP-SMA-SMK-SLB'!AJ$7,FALSE)</f>
        <v>1</v>
      </c>
      <c r="AJ192" s="10">
        <f t="shared" si="88"/>
        <v>3</v>
      </c>
      <c r="AK192" s="44">
        <f t="shared" si="89"/>
        <v>3</v>
      </c>
      <c r="AL192" s="44">
        <f t="shared" si="90"/>
        <v>4</v>
      </c>
      <c r="AM192" s="11">
        <f t="shared" si="91"/>
        <v>7</v>
      </c>
      <c r="AN192" s="299">
        <f>VLOOKUP($E192,'ALL-GTK-SD-SMP-SMA-SMK-SLB'!$F$14:$CG$713,'ALL-GTK-SD-SMP-SMA-SMK-SLB'!AO$7,FALSE)</f>
        <v>0</v>
      </c>
      <c r="AO192" s="299">
        <f>VLOOKUP($E192,'ALL-GTK-SD-SMP-SMA-SMK-SLB'!$F$14:$CG$713,'ALL-GTK-SD-SMP-SMA-SMK-SLB'!AP$7,FALSE)</f>
        <v>1</v>
      </c>
      <c r="AP192" s="9">
        <f>VLOOKUP($E192,'ALL-GTK-SD-SMP-SMA-SMK-SLB'!$F$14:$CG$713,'ALL-GTK-SD-SMP-SMA-SMK-SLB'!AQ$7,FALSE)</f>
        <v>0</v>
      </c>
      <c r="AQ192" s="9">
        <f>VLOOKUP($E192,'ALL-GTK-SD-SMP-SMA-SMK-SLB'!$F$14:$CG$713,'ALL-GTK-SD-SMP-SMA-SMK-SLB'!AR$7,FALSE)</f>
        <v>0</v>
      </c>
      <c r="AR192" s="9">
        <f>VLOOKUP($E192,'ALL-GTK-SD-SMP-SMA-SMK-SLB'!$F$14:$CG$713,'ALL-GTK-SD-SMP-SMA-SMK-SLB'!AS$7,FALSE)</f>
        <v>0</v>
      </c>
      <c r="AS192" s="9">
        <f>VLOOKUP($E192,'ALL-GTK-SD-SMP-SMA-SMK-SLB'!$F$14:$CG$713,'ALL-GTK-SD-SMP-SMA-SMK-SLB'!AT$7,FALSE)</f>
        <v>0</v>
      </c>
      <c r="AT192" s="9">
        <f>VLOOKUP($E192,'ALL-GTK-SD-SMP-SMA-SMK-SLB'!$F$14:$CG$713,'ALL-GTK-SD-SMP-SMA-SMK-SLB'!AU$7,FALSE)</f>
        <v>0</v>
      </c>
      <c r="AU192" s="9">
        <f>VLOOKUP($E192,'ALL-GTK-SD-SMP-SMA-SMK-SLB'!$F$14:$CG$713,'ALL-GTK-SD-SMP-SMA-SMK-SLB'!AV$7,FALSE)</f>
        <v>0</v>
      </c>
      <c r="AV192" s="9">
        <f>VLOOKUP($E192,'ALL-GTK-SD-SMP-SMA-SMK-SLB'!$F$14:$CG$713,'ALL-GTK-SD-SMP-SMA-SMK-SLB'!AW$7,FALSE)</f>
        <v>0</v>
      </c>
      <c r="AW192" s="9">
        <f>VLOOKUP($E192,'ALL-GTK-SD-SMP-SMA-SMK-SLB'!$F$14:$CG$713,'ALL-GTK-SD-SMP-SMA-SMK-SLB'!AX$7,FALSE)</f>
        <v>0</v>
      </c>
      <c r="AX192" s="9">
        <f>VLOOKUP($E192,'ALL-GTK-SD-SMP-SMA-SMK-SLB'!$F$14:$CG$713,'ALL-GTK-SD-SMP-SMA-SMK-SLB'!AY$7,FALSE)</f>
        <v>3</v>
      </c>
      <c r="AY192" s="9">
        <f>VLOOKUP($E192,'ALL-GTK-SD-SMP-SMA-SMK-SLB'!$F$14:$CG$713,'ALL-GTK-SD-SMP-SMA-SMK-SLB'!AZ$7,FALSE)</f>
        <v>3</v>
      </c>
      <c r="AZ192" s="9">
        <f>VLOOKUP($E192,'ALL-GTK-SD-SMP-SMA-SMK-SLB'!$F$14:$CG$713,'ALL-GTK-SD-SMP-SMA-SMK-SLB'!BA$7,FALSE)</f>
        <v>0</v>
      </c>
      <c r="BA192" s="9">
        <f>VLOOKUP($E192,'ALL-GTK-SD-SMP-SMA-SMK-SLB'!$F$14:$CG$713,'ALL-GTK-SD-SMP-SMA-SMK-SLB'!BB$7,FALSE)</f>
        <v>0</v>
      </c>
      <c r="BB192" s="9">
        <f>VLOOKUP($E192,'ALL-GTK-SD-SMP-SMA-SMK-SLB'!$F$14:$CG$713,'ALL-GTK-SD-SMP-SMA-SMK-SLB'!BC$7,FALSE)</f>
        <v>0</v>
      </c>
      <c r="BC192" s="9">
        <f>VLOOKUP($E192,'ALL-GTK-SD-SMP-SMA-SMK-SLB'!$F$14:$CG$713,'ALL-GTK-SD-SMP-SMA-SMK-SLB'!BD$7,FALSE)</f>
        <v>0</v>
      </c>
      <c r="BD192" s="310">
        <f t="shared" si="92"/>
        <v>0</v>
      </c>
      <c r="BE192" s="310">
        <f t="shared" si="93"/>
        <v>1</v>
      </c>
      <c r="BF192" s="10">
        <f t="shared" si="94"/>
        <v>1</v>
      </c>
      <c r="BG192" s="311">
        <f t="shared" si="95"/>
        <v>3</v>
      </c>
      <c r="BH192" s="311">
        <f t="shared" si="96"/>
        <v>3</v>
      </c>
      <c r="BI192" s="10">
        <f t="shared" si="97"/>
        <v>6</v>
      </c>
      <c r="BJ192" s="44">
        <f t="shared" si="98"/>
        <v>3</v>
      </c>
      <c r="BK192" s="44">
        <f t="shared" si="99"/>
        <v>4</v>
      </c>
      <c r="BL192" s="11">
        <f t="shared" si="100"/>
        <v>7</v>
      </c>
      <c r="BM192" s="9">
        <f>VLOOKUP($E192,'ALL-GTK-SD-SMP-SMA-SMK-SLB'!$F$14:$CG$713,'ALL-GTK-SD-SMP-SMA-SMK-SLB'!BN$7,FALSE)</f>
        <v>0</v>
      </c>
      <c r="BN192" s="9">
        <f>VLOOKUP($E192,'ALL-GTK-SD-SMP-SMA-SMK-SLB'!$F$14:$CG$713,'ALL-GTK-SD-SMP-SMA-SMK-SLB'!BO$7,FALSE)</f>
        <v>0</v>
      </c>
      <c r="BO192" s="9">
        <f>VLOOKUP($E192,'ALL-GTK-SD-SMP-SMA-SMK-SLB'!$F$14:$CG$713,'ALL-GTK-SD-SMP-SMA-SMK-SLB'!BP$7,FALSE)</f>
        <v>0</v>
      </c>
      <c r="BP192" s="9">
        <f>VLOOKUP($E192,'ALL-GTK-SD-SMP-SMA-SMK-SLB'!$F$14:$CG$713,'ALL-GTK-SD-SMP-SMA-SMK-SLB'!BQ$7,FALSE)</f>
        <v>0</v>
      </c>
      <c r="BQ192" s="9">
        <f>VLOOKUP($E192,'ALL-GTK-SD-SMP-SMA-SMK-SLB'!$F$14:$CG$713,'ALL-GTK-SD-SMP-SMA-SMK-SLB'!BR$7,FALSE)</f>
        <v>0</v>
      </c>
      <c r="BR192" s="9">
        <f>VLOOKUP($E192,'ALL-GTK-SD-SMP-SMA-SMK-SLB'!$F$14:$CG$713,'ALL-GTK-SD-SMP-SMA-SMK-SLB'!BS$7,FALSE)</f>
        <v>0</v>
      </c>
      <c r="BS192" s="9">
        <f>VLOOKUP($E192,'ALL-GTK-SD-SMP-SMA-SMK-SLB'!$F$14:$CG$713,'ALL-GTK-SD-SMP-SMA-SMK-SLB'!BT$7,FALSE)</f>
        <v>0</v>
      </c>
      <c r="BT192" s="9">
        <f>VLOOKUP($E192,'ALL-GTK-SD-SMP-SMA-SMK-SLB'!$F$14:$CG$713,'ALL-GTK-SD-SMP-SMA-SMK-SLB'!BU$7,FALSE)</f>
        <v>0</v>
      </c>
      <c r="BU192" s="299">
        <f t="shared" si="101"/>
        <v>0</v>
      </c>
      <c r="BV192" s="299">
        <f t="shared" si="102"/>
        <v>0</v>
      </c>
      <c r="BW192" s="44">
        <f t="shared" si="103"/>
        <v>0</v>
      </c>
      <c r="BX192" s="44">
        <f t="shared" si="104"/>
        <v>0</v>
      </c>
      <c r="BY192" s="11">
        <f t="shared" si="105"/>
        <v>0</v>
      </c>
      <c r="BZ192" s="14">
        <f t="shared" si="106"/>
        <v>3</v>
      </c>
      <c r="CA192" s="14">
        <f t="shared" si="107"/>
        <v>4</v>
      </c>
      <c r="CB192" s="13">
        <f t="shared" si="108"/>
        <v>0</v>
      </c>
      <c r="CC192" s="13">
        <f t="shared" si="109"/>
        <v>0</v>
      </c>
      <c r="CD192" s="312">
        <f t="shared" si="110"/>
        <v>3</v>
      </c>
      <c r="CE192" s="312">
        <f t="shared" si="111"/>
        <v>4</v>
      </c>
      <c r="CF192" s="313">
        <f t="shared" si="112"/>
        <v>7</v>
      </c>
      <c r="CG192" s="302" t="str">
        <f t="shared" si="113"/>
        <v>OK</v>
      </c>
    </row>
    <row r="193" spans="1:85" ht="14.25" x14ac:dyDescent="0.25">
      <c r="A193" s="6">
        <v>181</v>
      </c>
      <c r="B193" s="495">
        <v>181</v>
      </c>
      <c r="C193" s="495" t="s">
        <v>6</v>
      </c>
      <c r="D193" s="496" t="s">
        <v>21</v>
      </c>
      <c r="E193" s="626">
        <v>20319478</v>
      </c>
      <c r="F193" s="627" t="s">
        <v>448</v>
      </c>
      <c r="G193" s="624" t="s">
        <v>52</v>
      </c>
      <c r="H193" s="9">
        <f>VLOOKUP($E193,'ALL-GTK-SD-SMP-SMA-SMK-SLB'!$F$14:$CG$713,'ALL-GTK-SD-SMP-SMA-SMK-SLB'!I$7,FALSE)</f>
        <v>0</v>
      </c>
      <c r="I193" s="9">
        <f>VLOOKUP($E193,'ALL-GTK-SD-SMP-SMA-SMK-SLB'!$F$14:$CG$713,'ALL-GTK-SD-SMP-SMA-SMK-SLB'!J$7,FALSE)</f>
        <v>1</v>
      </c>
      <c r="J193" s="9">
        <f>VLOOKUP($E193,'ALL-GTK-SD-SMP-SMA-SMK-SLB'!$F$14:$CG$713,'ALL-GTK-SD-SMP-SMA-SMK-SLB'!K$7,FALSE)</f>
        <v>0</v>
      </c>
      <c r="K193" s="9">
        <f>VLOOKUP($E193,'ALL-GTK-SD-SMP-SMA-SMK-SLB'!$F$14:$CG$713,'ALL-GTK-SD-SMP-SMA-SMK-SLB'!L$7,FALSE)</f>
        <v>0</v>
      </c>
      <c r="L193" s="9">
        <f>VLOOKUP($E193,'ALL-GTK-SD-SMP-SMA-SMK-SLB'!$F$14:$CG$713,'ALL-GTK-SD-SMP-SMA-SMK-SLB'!M$7,FALSE)</f>
        <v>0</v>
      </c>
      <c r="M193" s="9">
        <f>VLOOKUP($E193,'ALL-GTK-SD-SMP-SMA-SMK-SLB'!$F$14:$CG$713,'ALL-GTK-SD-SMP-SMA-SMK-SLB'!N$7,FALSE)</f>
        <v>1</v>
      </c>
      <c r="N193" s="9">
        <f>VLOOKUP($E193,'ALL-GTK-SD-SMP-SMA-SMK-SLB'!$F$14:$CG$713,'ALL-GTK-SD-SMP-SMA-SMK-SLB'!O$7,FALSE)</f>
        <v>1</v>
      </c>
      <c r="O193" s="9">
        <f>VLOOKUP($E193,'ALL-GTK-SD-SMP-SMA-SMK-SLB'!$F$14:$CG$713,'ALL-GTK-SD-SMP-SMA-SMK-SLB'!P$7,FALSE)</f>
        <v>1</v>
      </c>
      <c r="P193" s="299">
        <f t="shared" si="78"/>
        <v>1</v>
      </c>
      <c r="Q193" s="299">
        <f t="shared" si="79"/>
        <v>3</v>
      </c>
      <c r="R193" s="300">
        <f t="shared" si="80"/>
        <v>4</v>
      </c>
      <c r="S193" s="9">
        <f>VLOOKUP($E193,'ALL-GTK-SD-SMP-SMA-SMK-SLB'!$F$14:$CG$713,'ALL-GTK-SD-SMP-SMA-SMK-SLB'!T$7,FALSE)</f>
        <v>0</v>
      </c>
      <c r="T193" s="9">
        <f>VLOOKUP($E193,'ALL-GTK-SD-SMP-SMA-SMK-SLB'!$F$14:$CG$713,'ALL-GTK-SD-SMP-SMA-SMK-SLB'!U$7,FALSE)</f>
        <v>0</v>
      </c>
      <c r="U193" s="9">
        <f>VLOOKUP($E193,'ALL-GTK-SD-SMP-SMA-SMK-SLB'!$F$14:$CG$713,'ALL-GTK-SD-SMP-SMA-SMK-SLB'!V$7,FALSE)</f>
        <v>0</v>
      </c>
      <c r="V193" s="9">
        <f>VLOOKUP($E193,'ALL-GTK-SD-SMP-SMA-SMK-SLB'!$F$14:$CG$713,'ALL-GTK-SD-SMP-SMA-SMK-SLB'!W$7,FALSE)</f>
        <v>1</v>
      </c>
      <c r="W193" s="9">
        <f>VLOOKUP($E193,'ALL-GTK-SD-SMP-SMA-SMK-SLB'!$F$14:$CG$713,'ALL-GTK-SD-SMP-SMA-SMK-SLB'!X$7,FALSE)</f>
        <v>1</v>
      </c>
      <c r="X193" s="9">
        <f>VLOOKUP($E193,'ALL-GTK-SD-SMP-SMA-SMK-SLB'!$F$14:$CG$713,'ALL-GTK-SD-SMP-SMA-SMK-SLB'!Y$7,FALSE)</f>
        <v>2</v>
      </c>
      <c r="Y193" s="299">
        <f t="shared" si="81"/>
        <v>1</v>
      </c>
      <c r="Z193" s="299">
        <f t="shared" si="82"/>
        <v>3</v>
      </c>
      <c r="AA193" s="10">
        <f t="shared" si="83"/>
        <v>4</v>
      </c>
      <c r="AB193" s="44">
        <f t="shared" si="84"/>
        <v>2</v>
      </c>
      <c r="AC193" s="44">
        <f t="shared" si="85"/>
        <v>6</v>
      </c>
      <c r="AD193" s="11">
        <f t="shared" si="86"/>
        <v>8</v>
      </c>
      <c r="AE193" s="9">
        <f>VLOOKUP($E193,'ALL-GTK-SD-SMP-SMA-SMK-SLB'!$F$14:$CG$713,'ALL-GTK-SD-SMP-SMA-SMK-SLB'!AF$7,FALSE)</f>
        <v>0</v>
      </c>
      <c r="AF193" s="9">
        <f>VLOOKUP($E193,'ALL-GTK-SD-SMP-SMA-SMK-SLB'!$F$14:$CG$713,'ALL-GTK-SD-SMP-SMA-SMK-SLB'!AG$7,FALSE)</f>
        <v>6</v>
      </c>
      <c r="AG193" s="10">
        <f t="shared" si="87"/>
        <v>6</v>
      </c>
      <c r="AH193" s="9">
        <f>VLOOKUP($E193,'ALL-GTK-SD-SMP-SMA-SMK-SLB'!$F$14:$CG$713,'ALL-GTK-SD-SMP-SMA-SMK-SLB'!AI$7,FALSE)</f>
        <v>2</v>
      </c>
      <c r="AI193" s="9">
        <f>VLOOKUP($E193,'ALL-GTK-SD-SMP-SMA-SMK-SLB'!$F$14:$CG$713,'ALL-GTK-SD-SMP-SMA-SMK-SLB'!AJ$7,FALSE)</f>
        <v>0</v>
      </c>
      <c r="AJ193" s="10">
        <f t="shared" si="88"/>
        <v>2</v>
      </c>
      <c r="AK193" s="44">
        <f t="shared" si="89"/>
        <v>2</v>
      </c>
      <c r="AL193" s="44">
        <f t="shared" si="90"/>
        <v>6</v>
      </c>
      <c r="AM193" s="11">
        <f t="shared" si="91"/>
        <v>8</v>
      </c>
      <c r="AN193" s="299">
        <f>VLOOKUP($E193,'ALL-GTK-SD-SMP-SMA-SMK-SLB'!$F$14:$CG$713,'ALL-GTK-SD-SMP-SMA-SMK-SLB'!AO$7,FALSE)</f>
        <v>0</v>
      </c>
      <c r="AO193" s="299">
        <f>VLOOKUP($E193,'ALL-GTK-SD-SMP-SMA-SMK-SLB'!$F$14:$CG$713,'ALL-GTK-SD-SMP-SMA-SMK-SLB'!AP$7,FALSE)</f>
        <v>0</v>
      </c>
      <c r="AP193" s="9">
        <f>VLOOKUP($E193,'ALL-GTK-SD-SMP-SMA-SMK-SLB'!$F$14:$CG$713,'ALL-GTK-SD-SMP-SMA-SMK-SLB'!AQ$7,FALSE)</f>
        <v>0</v>
      </c>
      <c r="AQ193" s="9">
        <f>VLOOKUP($E193,'ALL-GTK-SD-SMP-SMA-SMK-SLB'!$F$14:$CG$713,'ALL-GTK-SD-SMP-SMA-SMK-SLB'!AR$7,FALSE)</f>
        <v>0</v>
      </c>
      <c r="AR193" s="9">
        <f>VLOOKUP($E193,'ALL-GTK-SD-SMP-SMA-SMK-SLB'!$F$14:$CG$713,'ALL-GTK-SD-SMP-SMA-SMK-SLB'!AS$7,FALSE)</f>
        <v>0</v>
      </c>
      <c r="AS193" s="9">
        <f>VLOOKUP($E193,'ALL-GTK-SD-SMP-SMA-SMK-SLB'!$F$14:$CG$713,'ALL-GTK-SD-SMP-SMA-SMK-SLB'!AT$7,FALSE)</f>
        <v>0</v>
      </c>
      <c r="AT193" s="9">
        <f>VLOOKUP($E193,'ALL-GTK-SD-SMP-SMA-SMK-SLB'!$F$14:$CG$713,'ALL-GTK-SD-SMP-SMA-SMK-SLB'!AU$7,FALSE)</f>
        <v>0</v>
      </c>
      <c r="AU193" s="9">
        <f>VLOOKUP($E193,'ALL-GTK-SD-SMP-SMA-SMK-SLB'!$F$14:$CG$713,'ALL-GTK-SD-SMP-SMA-SMK-SLB'!AV$7,FALSE)</f>
        <v>0</v>
      </c>
      <c r="AV193" s="9">
        <f>VLOOKUP($E193,'ALL-GTK-SD-SMP-SMA-SMK-SLB'!$F$14:$CG$713,'ALL-GTK-SD-SMP-SMA-SMK-SLB'!AW$7,FALSE)</f>
        <v>0</v>
      </c>
      <c r="AW193" s="9">
        <f>VLOOKUP($E193,'ALL-GTK-SD-SMP-SMA-SMK-SLB'!$F$14:$CG$713,'ALL-GTK-SD-SMP-SMA-SMK-SLB'!AX$7,FALSE)</f>
        <v>0</v>
      </c>
      <c r="AX193" s="9">
        <f>VLOOKUP($E193,'ALL-GTK-SD-SMP-SMA-SMK-SLB'!$F$14:$CG$713,'ALL-GTK-SD-SMP-SMA-SMK-SLB'!AY$7,FALSE)</f>
        <v>2</v>
      </c>
      <c r="AY193" s="9">
        <f>VLOOKUP($E193,'ALL-GTK-SD-SMP-SMA-SMK-SLB'!$F$14:$CG$713,'ALL-GTK-SD-SMP-SMA-SMK-SLB'!AZ$7,FALSE)</f>
        <v>6</v>
      </c>
      <c r="AZ193" s="9">
        <f>VLOOKUP($E193,'ALL-GTK-SD-SMP-SMA-SMK-SLB'!$F$14:$CG$713,'ALL-GTK-SD-SMP-SMA-SMK-SLB'!BA$7,FALSE)</f>
        <v>0</v>
      </c>
      <c r="BA193" s="9">
        <f>VLOOKUP($E193,'ALL-GTK-SD-SMP-SMA-SMK-SLB'!$F$14:$CG$713,'ALL-GTK-SD-SMP-SMA-SMK-SLB'!BB$7,FALSE)</f>
        <v>0</v>
      </c>
      <c r="BB193" s="9">
        <f>VLOOKUP($E193,'ALL-GTK-SD-SMP-SMA-SMK-SLB'!$F$14:$CG$713,'ALL-GTK-SD-SMP-SMA-SMK-SLB'!BC$7,FALSE)</f>
        <v>0</v>
      </c>
      <c r="BC193" s="9">
        <f>VLOOKUP($E193,'ALL-GTK-SD-SMP-SMA-SMK-SLB'!$F$14:$CG$713,'ALL-GTK-SD-SMP-SMA-SMK-SLB'!BD$7,FALSE)</f>
        <v>0</v>
      </c>
      <c r="BD193" s="310">
        <f t="shared" si="92"/>
        <v>0</v>
      </c>
      <c r="BE193" s="310">
        <f t="shared" si="93"/>
        <v>0</v>
      </c>
      <c r="BF193" s="10">
        <f t="shared" si="94"/>
        <v>0</v>
      </c>
      <c r="BG193" s="311">
        <f t="shared" si="95"/>
        <v>2</v>
      </c>
      <c r="BH193" s="311">
        <f t="shared" si="96"/>
        <v>6</v>
      </c>
      <c r="BI193" s="10">
        <f t="shared" si="97"/>
        <v>8</v>
      </c>
      <c r="BJ193" s="44">
        <f t="shared" si="98"/>
        <v>2</v>
      </c>
      <c r="BK193" s="44">
        <f t="shared" si="99"/>
        <v>6</v>
      </c>
      <c r="BL193" s="11">
        <f t="shared" si="100"/>
        <v>8</v>
      </c>
      <c r="BM193" s="9">
        <f>VLOOKUP($E193,'ALL-GTK-SD-SMP-SMA-SMK-SLB'!$F$14:$CG$713,'ALL-GTK-SD-SMP-SMA-SMK-SLB'!BN$7,FALSE)</f>
        <v>0</v>
      </c>
      <c r="BN193" s="9">
        <f>VLOOKUP($E193,'ALL-GTK-SD-SMP-SMA-SMK-SLB'!$F$14:$CG$713,'ALL-GTK-SD-SMP-SMA-SMK-SLB'!BO$7,FALSE)</f>
        <v>0</v>
      </c>
      <c r="BO193" s="9">
        <f>VLOOKUP($E193,'ALL-GTK-SD-SMP-SMA-SMK-SLB'!$F$14:$CG$713,'ALL-GTK-SD-SMP-SMA-SMK-SLB'!BP$7,FALSE)</f>
        <v>0</v>
      </c>
      <c r="BP193" s="9">
        <f>VLOOKUP($E193,'ALL-GTK-SD-SMP-SMA-SMK-SLB'!$F$14:$CG$713,'ALL-GTK-SD-SMP-SMA-SMK-SLB'!BQ$7,FALSE)</f>
        <v>0</v>
      </c>
      <c r="BQ193" s="9">
        <f>VLOOKUP($E193,'ALL-GTK-SD-SMP-SMA-SMK-SLB'!$F$14:$CG$713,'ALL-GTK-SD-SMP-SMA-SMK-SLB'!BR$7,FALSE)</f>
        <v>0</v>
      </c>
      <c r="BR193" s="9">
        <f>VLOOKUP($E193,'ALL-GTK-SD-SMP-SMA-SMK-SLB'!$F$14:$CG$713,'ALL-GTK-SD-SMP-SMA-SMK-SLB'!BS$7,FALSE)</f>
        <v>0</v>
      </c>
      <c r="BS193" s="9">
        <f>VLOOKUP($E193,'ALL-GTK-SD-SMP-SMA-SMK-SLB'!$F$14:$CG$713,'ALL-GTK-SD-SMP-SMA-SMK-SLB'!BT$7,FALSE)</f>
        <v>0</v>
      </c>
      <c r="BT193" s="9">
        <f>VLOOKUP($E193,'ALL-GTK-SD-SMP-SMA-SMK-SLB'!$F$14:$CG$713,'ALL-GTK-SD-SMP-SMA-SMK-SLB'!BU$7,FALSE)</f>
        <v>0</v>
      </c>
      <c r="BU193" s="299">
        <f t="shared" si="101"/>
        <v>0</v>
      </c>
      <c r="BV193" s="299">
        <f t="shared" si="102"/>
        <v>0</v>
      </c>
      <c r="BW193" s="44">
        <f t="shared" si="103"/>
        <v>0</v>
      </c>
      <c r="BX193" s="44">
        <f t="shared" si="104"/>
        <v>0</v>
      </c>
      <c r="BY193" s="11">
        <f t="shared" si="105"/>
        <v>0</v>
      </c>
      <c r="BZ193" s="14">
        <f t="shared" si="106"/>
        <v>2</v>
      </c>
      <c r="CA193" s="14">
        <f t="shared" si="107"/>
        <v>6</v>
      </c>
      <c r="CB193" s="13">
        <f t="shared" si="108"/>
        <v>0</v>
      </c>
      <c r="CC193" s="13">
        <f t="shared" si="109"/>
        <v>0</v>
      </c>
      <c r="CD193" s="312">
        <f t="shared" si="110"/>
        <v>2</v>
      </c>
      <c r="CE193" s="312">
        <f t="shared" si="111"/>
        <v>6</v>
      </c>
      <c r="CF193" s="313">
        <f t="shared" si="112"/>
        <v>8</v>
      </c>
      <c r="CG193" s="302" t="str">
        <f t="shared" si="113"/>
        <v>OK</v>
      </c>
    </row>
    <row r="194" spans="1:85" ht="14.25" x14ac:dyDescent="0.25">
      <c r="A194" s="6">
        <v>182</v>
      </c>
      <c r="B194" s="495">
        <v>182</v>
      </c>
      <c r="C194" s="495" t="s">
        <v>6</v>
      </c>
      <c r="D194" s="496" t="s">
        <v>21</v>
      </c>
      <c r="E194" s="626">
        <v>20319489</v>
      </c>
      <c r="F194" s="627" t="s">
        <v>449</v>
      </c>
      <c r="G194" s="624" t="s">
        <v>52</v>
      </c>
      <c r="H194" s="9">
        <f>VLOOKUP($E194,'ALL-GTK-SD-SMP-SMA-SMK-SLB'!$F$14:$CG$713,'ALL-GTK-SD-SMP-SMA-SMK-SLB'!I$7,FALSE)</f>
        <v>0</v>
      </c>
      <c r="I194" s="9">
        <f>VLOOKUP($E194,'ALL-GTK-SD-SMP-SMA-SMK-SLB'!$F$14:$CG$713,'ALL-GTK-SD-SMP-SMA-SMK-SLB'!J$7,FALSE)</f>
        <v>0</v>
      </c>
      <c r="J194" s="9">
        <f>VLOOKUP($E194,'ALL-GTK-SD-SMP-SMA-SMK-SLB'!$F$14:$CG$713,'ALL-GTK-SD-SMP-SMA-SMK-SLB'!K$7,FALSE)</f>
        <v>0</v>
      </c>
      <c r="K194" s="9">
        <f>VLOOKUP($E194,'ALL-GTK-SD-SMP-SMA-SMK-SLB'!$F$14:$CG$713,'ALL-GTK-SD-SMP-SMA-SMK-SLB'!L$7,FALSE)</f>
        <v>0</v>
      </c>
      <c r="L194" s="9">
        <f>VLOOKUP($E194,'ALL-GTK-SD-SMP-SMA-SMK-SLB'!$F$14:$CG$713,'ALL-GTK-SD-SMP-SMA-SMK-SLB'!M$7,FALSE)</f>
        <v>0</v>
      </c>
      <c r="M194" s="9">
        <f>VLOOKUP($E194,'ALL-GTK-SD-SMP-SMA-SMK-SLB'!$F$14:$CG$713,'ALL-GTK-SD-SMP-SMA-SMK-SLB'!N$7,FALSE)</f>
        <v>2</v>
      </c>
      <c r="N194" s="9">
        <f>VLOOKUP($E194,'ALL-GTK-SD-SMP-SMA-SMK-SLB'!$F$14:$CG$713,'ALL-GTK-SD-SMP-SMA-SMK-SLB'!O$7,FALSE)</f>
        <v>1</v>
      </c>
      <c r="O194" s="9">
        <f>VLOOKUP($E194,'ALL-GTK-SD-SMP-SMA-SMK-SLB'!$F$14:$CG$713,'ALL-GTK-SD-SMP-SMA-SMK-SLB'!P$7,FALSE)</f>
        <v>3</v>
      </c>
      <c r="P194" s="299">
        <f t="shared" si="78"/>
        <v>1</v>
      </c>
      <c r="Q194" s="299">
        <f t="shared" si="79"/>
        <v>5</v>
      </c>
      <c r="R194" s="300">
        <f t="shared" si="80"/>
        <v>6</v>
      </c>
      <c r="S194" s="9">
        <f>VLOOKUP($E194,'ALL-GTK-SD-SMP-SMA-SMK-SLB'!$F$14:$CG$713,'ALL-GTK-SD-SMP-SMA-SMK-SLB'!T$7,FALSE)</f>
        <v>0</v>
      </c>
      <c r="T194" s="9">
        <f>VLOOKUP($E194,'ALL-GTK-SD-SMP-SMA-SMK-SLB'!$F$14:$CG$713,'ALL-GTK-SD-SMP-SMA-SMK-SLB'!U$7,FALSE)</f>
        <v>0</v>
      </c>
      <c r="U194" s="9">
        <f>VLOOKUP($E194,'ALL-GTK-SD-SMP-SMA-SMK-SLB'!$F$14:$CG$713,'ALL-GTK-SD-SMP-SMA-SMK-SLB'!V$7,FALSE)</f>
        <v>0</v>
      </c>
      <c r="V194" s="9">
        <f>VLOOKUP($E194,'ALL-GTK-SD-SMP-SMA-SMK-SLB'!$F$14:$CG$713,'ALL-GTK-SD-SMP-SMA-SMK-SLB'!W$7,FALSE)</f>
        <v>2</v>
      </c>
      <c r="W194" s="9">
        <f>VLOOKUP($E194,'ALL-GTK-SD-SMP-SMA-SMK-SLB'!$F$14:$CG$713,'ALL-GTK-SD-SMP-SMA-SMK-SLB'!X$7,FALSE)</f>
        <v>1</v>
      </c>
      <c r="X194" s="9">
        <f>VLOOKUP($E194,'ALL-GTK-SD-SMP-SMA-SMK-SLB'!$F$14:$CG$713,'ALL-GTK-SD-SMP-SMA-SMK-SLB'!Y$7,FALSE)</f>
        <v>0</v>
      </c>
      <c r="Y194" s="299">
        <f t="shared" si="81"/>
        <v>1</v>
      </c>
      <c r="Z194" s="299">
        <f t="shared" si="82"/>
        <v>2</v>
      </c>
      <c r="AA194" s="10">
        <f t="shared" si="83"/>
        <v>3</v>
      </c>
      <c r="AB194" s="44">
        <f t="shared" si="84"/>
        <v>2</v>
      </c>
      <c r="AC194" s="44">
        <f t="shared" si="85"/>
        <v>7</v>
      </c>
      <c r="AD194" s="11">
        <f t="shared" si="86"/>
        <v>9</v>
      </c>
      <c r="AE194" s="9">
        <f>VLOOKUP($E194,'ALL-GTK-SD-SMP-SMA-SMK-SLB'!$F$14:$CG$713,'ALL-GTK-SD-SMP-SMA-SMK-SLB'!AF$7,FALSE)</f>
        <v>0</v>
      </c>
      <c r="AF194" s="9">
        <f>VLOOKUP($E194,'ALL-GTK-SD-SMP-SMA-SMK-SLB'!$F$14:$CG$713,'ALL-GTK-SD-SMP-SMA-SMK-SLB'!AG$7,FALSE)</f>
        <v>4</v>
      </c>
      <c r="AG194" s="10">
        <f t="shared" si="87"/>
        <v>4</v>
      </c>
      <c r="AH194" s="9">
        <f>VLOOKUP($E194,'ALL-GTK-SD-SMP-SMA-SMK-SLB'!$F$14:$CG$713,'ALL-GTK-SD-SMP-SMA-SMK-SLB'!AI$7,FALSE)</f>
        <v>2</v>
      </c>
      <c r="AI194" s="9">
        <f>VLOOKUP($E194,'ALL-GTK-SD-SMP-SMA-SMK-SLB'!$F$14:$CG$713,'ALL-GTK-SD-SMP-SMA-SMK-SLB'!AJ$7,FALSE)</f>
        <v>3</v>
      </c>
      <c r="AJ194" s="10">
        <f t="shared" si="88"/>
        <v>5</v>
      </c>
      <c r="AK194" s="44">
        <f t="shared" si="89"/>
        <v>2</v>
      </c>
      <c r="AL194" s="44">
        <f t="shared" si="90"/>
        <v>7</v>
      </c>
      <c r="AM194" s="11">
        <f t="shared" si="91"/>
        <v>9</v>
      </c>
      <c r="AN194" s="299">
        <f>VLOOKUP($E194,'ALL-GTK-SD-SMP-SMA-SMK-SLB'!$F$14:$CG$713,'ALL-GTK-SD-SMP-SMA-SMK-SLB'!AO$7,FALSE)</f>
        <v>0</v>
      </c>
      <c r="AO194" s="299">
        <f>VLOOKUP($E194,'ALL-GTK-SD-SMP-SMA-SMK-SLB'!$F$14:$CG$713,'ALL-GTK-SD-SMP-SMA-SMK-SLB'!AP$7,FALSE)</f>
        <v>0</v>
      </c>
      <c r="AP194" s="9">
        <f>VLOOKUP($E194,'ALL-GTK-SD-SMP-SMA-SMK-SLB'!$F$14:$CG$713,'ALL-GTK-SD-SMP-SMA-SMK-SLB'!AQ$7,FALSE)</f>
        <v>0</v>
      </c>
      <c r="AQ194" s="9">
        <f>VLOOKUP($E194,'ALL-GTK-SD-SMP-SMA-SMK-SLB'!$F$14:$CG$713,'ALL-GTK-SD-SMP-SMA-SMK-SLB'!AR$7,FALSE)</f>
        <v>0</v>
      </c>
      <c r="AR194" s="9">
        <f>VLOOKUP($E194,'ALL-GTK-SD-SMP-SMA-SMK-SLB'!$F$14:$CG$713,'ALL-GTK-SD-SMP-SMA-SMK-SLB'!AS$7,FALSE)</f>
        <v>0</v>
      </c>
      <c r="AS194" s="9">
        <f>VLOOKUP($E194,'ALL-GTK-SD-SMP-SMA-SMK-SLB'!$F$14:$CG$713,'ALL-GTK-SD-SMP-SMA-SMK-SLB'!AT$7,FALSE)</f>
        <v>0</v>
      </c>
      <c r="AT194" s="9">
        <f>VLOOKUP($E194,'ALL-GTK-SD-SMP-SMA-SMK-SLB'!$F$14:$CG$713,'ALL-GTK-SD-SMP-SMA-SMK-SLB'!AU$7,FALSE)</f>
        <v>1</v>
      </c>
      <c r="AU194" s="9">
        <f>VLOOKUP($E194,'ALL-GTK-SD-SMP-SMA-SMK-SLB'!$F$14:$CG$713,'ALL-GTK-SD-SMP-SMA-SMK-SLB'!AV$7,FALSE)</f>
        <v>0</v>
      </c>
      <c r="AV194" s="9">
        <f>VLOOKUP($E194,'ALL-GTK-SD-SMP-SMA-SMK-SLB'!$F$14:$CG$713,'ALL-GTK-SD-SMP-SMA-SMK-SLB'!AW$7,FALSE)</f>
        <v>0</v>
      </c>
      <c r="AW194" s="9">
        <f>VLOOKUP($E194,'ALL-GTK-SD-SMP-SMA-SMK-SLB'!$F$14:$CG$713,'ALL-GTK-SD-SMP-SMA-SMK-SLB'!AX$7,FALSE)</f>
        <v>0</v>
      </c>
      <c r="AX194" s="9">
        <f>VLOOKUP($E194,'ALL-GTK-SD-SMP-SMA-SMK-SLB'!$F$14:$CG$713,'ALL-GTK-SD-SMP-SMA-SMK-SLB'!AY$7,FALSE)</f>
        <v>1</v>
      </c>
      <c r="AY194" s="9">
        <f>VLOOKUP($E194,'ALL-GTK-SD-SMP-SMA-SMK-SLB'!$F$14:$CG$713,'ALL-GTK-SD-SMP-SMA-SMK-SLB'!AZ$7,FALSE)</f>
        <v>7</v>
      </c>
      <c r="AZ194" s="9">
        <f>VLOOKUP($E194,'ALL-GTK-SD-SMP-SMA-SMK-SLB'!$F$14:$CG$713,'ALL-GTK-SD-SMP-SMA-SMK-SLB'!BA$7,FALSE)</f>
        <v>0</v>
      </c>
      <c r="BA194" s="9">
        <f>VLOOKUP($E194,'ALL-GTK-SD-SMP-SMA-SMK-SLB'!$F$14:$CG$713,'ALL-GTK-SD-SMP-SMA-SMK-SLB'!BB$7,FALSE)</f>
        <v>0</v>
      </c>
      <c r="BB194" s="9">
        <f>VLOOKUP($E194,'ALL-GTK-SD-SMP-SMA-SMK-SLB'!$F$14:$CG$713,'ALL-GTK-SD-SMP-SMA-SMK-SLB'!BC$7,FALSE)</f>
        <v>0</v>
      </c>
      <c r="BC194" s="9">
        <f>VLOOKUP($E194,'ALL-GTK-SD-SMP-SMA-SMK-SLB'!$F$14:$CG$713,'ALL-GTK-SD-SMP-SMA-SMK-SLB'!BD$7,FALSE)</f>
        <v>0</v>
      </c>
      <c r="BD194" s="310">
        <f t="shared" si="92"/>
        <v>1</v>
      </c>
      <c r="BE194" s="310">
        <f t="shared" si="93"/>
        <v>0</v>
      </c>
      <c r="BF194" s="10">
        <f t="shared" si="94"/>
        <v>1</v>
      </c>
      <c r="BG194" s="311">
        <f t="shared" si="95"/>
        <v>1</v>
      </c>
      <c r="BH194" s="311">
        <f t="shared" si="96"/>
        <v>7</v>
      </c>
      <c r="BI194" s="10">
        <f t="shared" si="97"/>
        <v>8</v>
      </c>
      <c r="BJ194" s="44">
        <f t="shared" si="98"/>
        <v>2</v>
      </c>
      <c r="BK194" s="44">
        <f t="shared" si="99"/>
        <v>7</v>
      </c>
      <c r="BL194" s="11">
        <f t="shared" si="100"/>
        <v>9</v>
      </c>
      <c r="BM194" s="9">
        <f>VLOOKUP($E194,'ALL-GTK-SD-SMP-SMA-SMK-SLB'!$F$14:$CG$713,'ALL-GTK-SD-SMP-SMA-SMK-SLB'!BN$7,FALSE)</f>
        <v>0</v>
      </c>
      <c r="BN194" s="9">
        <f>VLOOKUP($E194,'ALL-GTK-SD-SMP-SMA-SMK-SLB'!$F$14:$CG$713,'ALL-GTK-SD-SMP-SMA-SMK-SLB'!BO$7,FALSE)</f>
        <v>0</v>
      </c>
      <c r="BO194" s="9">
        <f>VLOOKUP($E194,'ALL-GTK-SD-SMP-SMA-SMK-SLB'!$F$14:$CG$713,'ALL-GTK-SD-SMP-SMA-SMK-SLB'!BP$7,FALSE)</f>
        <v>0</v>
      </c>
      <c r="BP194" s="9">
        <f>VLOOKUP($E194,'ALL-GTK-SD-SMP-SMA-SMK-SLB'!$F$14:$CG$713,'ALL-GTK-SD-SMP-SMA-SMK-SLB'!BQ$7,FALSE)</f>
        <v>0</v>
      </c>
      <c r="BQ194" s="9">
        <f>VLOOKUP($E194,'ALL-GTK-SD-SMP-SMA-SMK-SLB'!$F$14:$CG$713,'ALL-GTK-SD-SMP-SMA-SMK-SLB'!BR$7,FALSE)</f>
        <v>0</v>
      </c>
      <c r="BR194" s="9">
        <f>VLOOKUP($E194,'ALL-GTK-SD-SMP-SMA-SMK-SLB'!$F$14:$CG$713,'ALL-GTK-SD-SMP-SMA-SMK-SLB'!BS$7,FALSE)</f>
        <v>0</v>
      </c>
      <c r="BS194" s="9">
        <f>VLOOKUP($E194,'ALL-GTK-SD-SMP-SMA-SMK-SLB'!$F$14:$CG$713,'ALL-GTK-SD-SMP-SMA-SMK-SLB'!BT$7,FALSE)</f>
        <v>0</v>
      </c>
      <c r="BT194" s="9">
        <f>VLOOKUP($E194,'ALL-GTK-SD-SMP-SMA-SMK-SLB'!$F$14:$CG$713,'ALL-GTK-SD-SMP-SMA-SMK-SLB'!BU$7,FALSE)</f>
        <v>0</v>
      </c>
      <c r="BU194" s="299">
        <f t="shared" si="101"/>
        <v>0</v>
      </c>
      <c r="BV194" s="299">
        <f t="shared" si="102"/>
        <v>0</v>
      </c>
      <c r="BW194" s="44">
        <f t="shared" si="103"/>
        <v>0</v>
      </c>
      <c r="BX194" s="44">
        <f t="shared" si="104"/>
        <v>0</v>
      </c>
      <c r="BY194" s="11">
        <f t="shared" si="105"/>
        <v>0</v>
      </c>
      <c r="BZ194" s="14">
        <f t="shared" si="106"/>
        <v>2</v>
      </c>
      <c r="CA194" s="14">
        <f t="shared" si="107"/>
        <v>7</v>
      </c>
      <c r="CB194" s="13">
        <f t="shared" si="108"/>
        <v>0</v>
      </c>
      <c r="CC194" s="13">
        <f t="shared" si="109"/>
        <v>0</v>
      </c>
      <c r="CD194" s="312">
        <f t="shared" si="110"/>
        <v>2</v>
      </c>
      <c r="CE194" s="312">
        <f t="shared" si="111"/>
        <v>7</v>
      </c>
      <c r="CF194" s="313">
        <f t="shared" si="112"/>
        <v>9</v>
      </c>
      <c r="CG194" s="302" t="str">
        <f t="shared" si="113"/>
        <v>OK</v>
      </c>
    </row>
    <row r="195" spans="1:85" ht="14.25" x14ac:dyDescent="0.25">
      <c r="A195" s="6">
        <v>183</v>
      </c>
      <c r="B195" s="495">
        <v>183</v>
      </c>
      <c r="C195" s="495" t="s">
        <v>6</v>
      </c>
      <c r="D195" s="496" t="s">
        <v>21</v>
      </c>
      <c r="E195" s="626">
        <v>20319499</v>
      </c>
      <c r="F195" s="627" t="s">
        <v>450</v>
      </c>
      <c r="G195" s="624" t="s">
        <v>52</v>
      </c>
      <c r="H195" s="9">
        <f>VLOOKUP($E195,'ALL-GTK-SD-SMP-SMA-SMK-SLB'!$F$14:$CG$713,'ALL-GTK-SD-SMP-SMA-SMK-SLB'!I$7,FALSE)</f>
        <v>0</v>
      </c>
      <c r="I195" s="9">
        <f>VLOOKUP($E195,'ALL-GTK-SD-SMP-SMA-SMK-SLB'!$F$14:$CG$713,'ALL-GTK-SD-SMP-SMA-SMK-SLB'!J$7,FALSE)</f>
        <v>0</v>
      </c>
      <c r="J195" s="9">
        <f>VLOOKUP($E195,'ALL-GTK-SD-SMP-SMA-SMK-SLB'!$F$14:$CG$713,'ALL-GTK-SD-SMP-SMA-SMK-SLB'!K$7,FALSE)</f>
        <v>0</v>
      </c>
      <c r="K195" s="9">
        <f>VLOOKUP($E195,'ALL-GTK-SD-SMP-SMA-SMK-SLB'!$F$14:$CG$713,'ALL-GTK-SD-SMP-SMA-SMK-SLB'!L$7,FALSE)</f>
        <v>1</v>
      </c>
      <c r="L195" s="9">
        <f>VLOOKUP($E195,'ALL-GTK-SD-SMP-SMA-SMK-SLB'!$F$14:$CG$713,'ALL-GTK-SD-SMP-SMA-SMK-SLB'!M$7,FALSE)</f>
        <v>1</v>
      </c>
      <c r="M195" s="9">
        <f>VLOOKUP($E195,'ALL-GTK-SD-SMP-SMA-SMK-SLB'!$F$14:$CG$713,'ALL-GTK-SD-SMP-SMA-SMK-SLB'!N$7,FALSE)</f>
        <v>1</v>
      </c>
      <c r="N195" s="9">
        <f>VLOOKUP($E195,'ALL-GTK-SD-SMP-SMA-SMK-SLB'!$F$14:$CG$713,'ALL-GTK-SD-SMP-SMA-SMK-SLB'!O$7,FALSE)</f>
        <v>0</v>
      </c>
      <c r="O195" s="9">
        <f>VLOOKUP($E195,'ALL-GTK-SD-SMP-SMA-SMK-SLB'!$F$14:$CG$713,'ALL-GTK-SD-SMP-SMA-SMK-SLB'!P$7,FALSE)</f>
        <v>2</v>
      </c>
      <c r="P195" s="299">
        <f t="shared" si="78"/>
        <v>1</v>
      </c>
      <c r="Q195" s="299">
        <f t="shared" si="79"/>
        <v>4</v>
      </c>
      <c r="R195" s="300">
        <f t="shared" si="80"/>
        <v>5</v>
      </c>
      <c r="S195" s="9">
        <f>VLOOKUP($E195,'ALL-GTK-SD-SMP-SMA-SMK-SLB'!$F$14:$CG$713,'ALL-GTK-SD-SMP-SMA-SMK-SLB'!T$7,FALSE)</f>
        <v>0</v>
      </c>
      <c r="T195" s="9">
        <f>VLOOKUP($E195,'ALL-GTK-SD-SMP-SMA-SMK-SLB'!$F$14:$CG$713,'ALL-GTK-SD-SMP-SMA-SMK-SLB'!U$7,FALSE)</f>
        <v>0</v>
      </c>
      <c r="U195" s="9">
        <f>VLOOKUP($E195,'ALL-GTK-SD-SMP-SMA-SMK-SLB'!$F$14:$CG$713,'ALL-GTK-SD-SMP-SMA-SMK-SLB'!V$7,FALSE)</f>
        <v>2</v>
      </c>
      <c r="V195" s="9">
        <f>VLOOKUP($E195,'ALL-GTK-SD-SMP-SMA-SMK-SLB'!$F$14:$CG$713,'ALL-GTK-SD-SMP-SMA-SMK-SLB'!W$7,FALSE)</f>
        <v>1</v>
      </c>
      <c r="W195" s="9">
        <f>VLOOKUP($E195,'ALL-GTK-SD-SMP-SMA-SMK-SLB'!$F$14:$CG$713,'ALL-GTK-SD-SMP-SMA-SMK-SLB'!X$7,FALSE)</f>
        <v>0</v>
      </c>
      <c r="X195" s="9">
        <f>VLOOKUP($E195,'ALL-GTK-SD-SMP-SMA-SMK-SLB'!$F$14:$CG$713,'ALL-GTK-SD-SMP-SMA-SMK-SLB'!Y$7,FALSE)</f>
        <v>0</v>
      </c>
      <c r="Y195" s="299">
        <f t="shared" si="81"/>
        <v>2</v>
      </c>
      <c r="Z195" s="299">
        <f t="shared" si="82"/>
        <v>1</v>
      </c>
      <c r="AA195" s="10">
        <f t="shared" si="83"/>
        <v>3</v>
      </c>
      <c r="AB195" s="44">
        <f t="shared" si="84"/>
        <v>3</v>
      </c>
      <c r="AC195" s="44">
        <f t="shared" si="85"/>
        <v>5</v>
      </c>
      <c r="AD195" s="11">
        <f t="shared" si="86"/>
        <v>8</v>
      </c>
      <c r="AE195" s="9">
        <f>VLOOKUP($E195,'ALL-GTK-SD-SMP-SMA-SMK-SLB'!$F$14:$CG$713,'ALL-GTK-SD-SMP-SMA-SMK-SLB'!AF$7,FALSE)</f>
        <v>3</v>
      </c>
      <c r="AF195" s="9">
        <f>VLOOKUP($E195,'ALL-GTK-SD-SMP-SMA-SMK-SLB'!$F$14:$CG$713,'ALL-GTK-SD-SMP-SMA-SMK-SLB'!AG$7,FALSE)</f>
        <v>2</v>
      </c>
      <c r="AG195" s="10">
        <f t="shared" si="87"/>
        <v>5</v>
      </c>
      <c r="AH195" s="9">
        <f>VLOOKUP($E195,'ALL-GTK-SD-SMP-SMA-SMK-SLB'!$F$14:$CG$713,'ALL-GTK-SD-SMP-SMA-SMK-SLB'!AI$7,FALSE)</f>
        <v>0</v>
      </c>
      <c r="AI195" s="9">
        <f>VLOOKUP($E195,'ALL-GTK-SD-SMP-SMA-SMK-SLB'!$F$14:$CG$713,'ALL-GTK-SD-SMP-SMA-SMK-SLB'!AJ$7,FALSE)</f>
        <v>3</v>
      </c>
      <c r="AJ195" s="10">
        <f t="shared" si="88"/>
        <v>3</v>
      </c>
      <c r="AK195" s="44">
        <f t="shared" si="89"/>
        <v>3</v>
      </c>
      <c r="AL195" s="44">
        <f t="shared" si="90"/>
        <v>5</v>
      </c>
      <c r="AM195" s="11">
        <f t="shared" si="91"/>
        <v>8</v>
      </c>
      <c r="AN195" s="299">
        <f>VLOOKUP($E195,'ALL-GTK-SD-SMP-SMA-SMK-SLB'!$F$14:$CG$713,'ALL-GTK-SD-SMP-SMA-SMK-SLB'!AO$7,FALSE)</f>
        <v>0</v>
      </c>
      <c r="AO195" s="299">
        <f>VLOOKUP($E195,'ALL-GTK-SD-SMP-SMA-SMK-SLB'!$F$14:$CG$713,'ALL-GTK-SD-SMP-SMA-SMK-SLB'!AP$7,FALSE)</f>
        <v>0</v>
      </c>
      <c r="AP195" s="9">
        <f>VLOOKUP($E195,'ALL-GTK-SD-SMP-SMA-SMK-SLB'!$F$14:$CG$713,'ALL-GTK-SD-SMP-SMA-SMK-SLB'!AQ$7,FALSE)</f>
        <v>0</v>
      </c>
      <c r="AQ195" s="9">
        <f>VLOOKUP($E195,'ALL-GTK-SD-SMP-SMA-SMK-SLB'!$F$14:$CG$713,'ALL-GTK-SD-SMP-SMA-SMK-SLB'!AR$7,FALSE)</f>
        <v>0</v>
      </c>
      <c r="AR195" s="9">
        <f>VLOOKUP($E195,'ALL-GTK-SD-SMP-SMA-SMK-SLB'!$F$14:$CG$713,'ALL-GTK-SD-SMP-SMA-SMK-SLB'!AS$7,FALSE)</f>
        <v>0</v>
      </c>
      <c r="AS195" s="9">
        <f>VLOOKUP($E195,'ALL-GTK-SD-SMP-SMA-SMK-SLB'!$F$14:$CG$713,'ALL-GTK-SD-SMP-SMA-SMK-SLB'!AT$7,FALSE)</f>
        <v>0</v>
      </c>
      <c r="AT195" s="9">
        <f>VLOOKUP($E195,'ALL-GTK-SD-SMP-SMA-SMK-SLB'!$F$14:$CG$713,'ALL-GTK-SD-SMP-SMA-SMK-SLB'!AU$7,FALSE)</f>
        <v>0</v>
      </c>
      <c r="AU195" s="9">
        <f>VLOOKUP($E195,'ALL-GTK-SD-SMP-SMA-SMK-SLB'!$F$14:$CG$713,'ALL-GTK-SD-SMP-SMA-SMK-SLB'!AV$7,FALSE)</f>
        <v>0</v>
      </c>
      <c r="AV195" s="9">
        <f>VLOOKUP($E195,'ALL-GTK-SD-SMP-SMA-SMK-SLB'!$F$14:$CG$713,'ALL-GTK-SD-SMP-SMA-SMK-SLB'!AW$7,FALSE)</f>
        <v>0</v>
      </c>
      <c r="AW195" s="9">
        <f>VLOOKUP($E195,'ALL-GTK-SD-SMP-SMA-SMK-SLB'!$F$14:$CG$713,'ALL-GTK-SD-SMP-SMA-SMK-SLB'!AX$7,FALSE)</f>
        <v>0</v>
      </c>
      <c r="AX195" s="9">
        <f>VLOOKUP($E195,'ALL-GTK-SD-SMP-SMA-SMK-SLB'!$F$14:$CG$713,'ALL-GTK-SD-SMP-SMA-SMK-SLB'!AY$7,FALSE)</f>
        <v>3</v>
      </c>
      <c r="AY195" s="9">
        <f>VLOOKUP($E195,'ALL-GTK-SD-SMP-SMA-SMK-SLB'!$F$14:$CG$713,'ALL-GTK-SD-SMP-SMA-SMK-SLB'!AZ$7,FALSE)</f>
        <v>5</v>
      </c>
      <c r="AZ195" s="9">
        <f>VLOOKUP($E195,'ALL-GTK-SD-SMP-SMA-SMK-SLB'!$F$14:$CG$713,'ALL-GTK-SD-SMP-SMA-SMK-SLB'!BA$7,FALSE)</f>
        <v>0</v>
      </c>
      <c r="BA195" s="9">
        <f>VLOOKUP($E195,'ALL-GTK-SD-SMP-SMA-SMK-SLB'!$F$14:$CG$713,'ALL-GTK-SD-SMP-SMA-SMK-SLB'!BB$7,FALSE)</f>
        <v>0</v>
      </c>
      <c r="BB195" s="9">
        <f>VLOOKUP($E195,'ALL-GTK-SD-SMP-SMA-SMK-SLB'!$F$14:$CG$713,'ALL-GTK-SD-SMP-SMA-SMK-SLB'!BC$7,FALSE)</f>
        <v>0</v>
      </c>
      <c r="BC195" s="9">
        <f>VLOOKUP($E195,'ALL-GTK-SD-SMP-SMA-SMK-SLB'!$F$14:$CG$713,'ALL-GTK-SD-SMP-SMA-SMK-SLB'!BD$7,FALSE)</f>
        <v>0</v>
      </c>
      <c r="BD195" s="310">
        <f t="shared" si="92"/>
        <v>0</v>
      </c>
      <c r="BE195" s="310">
        <f t="shared" si="93"/>
        <v>0</v>
      </c>
      <c r="BF195" s="10">
        <f t="shared" si="94"/>
        <v>0</v>
      </c>
      <c r="BG195" s="311">
        <f t="shared" si="95"/>
        <v>3</v>
      </c>
      <c r="BH195" s="311">
        <f t="shared" si="96"/>
        <v>5</v>
      </c>
      <c r="BI195" s="10">
        <f t="shared" si="97"/>
        <v>8</v>
      </c>
      <c r="BJ195" s="44">
        <f t="shared" si="98"/>
        <v>3</v>
      </c>
      <c r="BK195" s="44">
        <f t="shared" si="99"/>
        <v>5</v>
      </c>
      <c r="BL195" s="11">
        <f t="shared" si="100"/>
        <v>8</v>
      </c>
      <c r="BM195" s="9">
        <f>VLOOKUP($E195,'ALL-GTK-SD-SMP-SMA-SMK-SLB'!$F$14:$CG$713,'ALL-GTK-SD-SMP-SMA-SMK-SLB'!BN$7,FALSE)</f>
        <v>0</v>
      </c>
      <c r="BN195" s="9">
        <f>VLOOKUP($E195,'ALL-GTK-SD-SMP-SMA-SMK-SLB'!$F$14:$CG$713,'ALL-GTK-SD-SMP-SMA-SMK-SLB'!BO$7,FALSE)</f>
        <v>0</v>
      </c>
      <c r="BO195" s="9">
        <f>VLOOKUP($E195,'ALL-GTK-SD-SMP-SMA-SMK-SLB'!$F$14:$CG$713,'ALL-GTK-SD-SMP-SMA-SMK-SLB'!BP$7,FALSE)</f>
        <v>0</v>
      </c>
      <c r="BP195" s="9">
        <f>VLOOKUP($E195,'ALL-GTK-SD-SMP-SMA-SMK-SLB'!$F$14:$CG$713,'ALL-GTK-SD-SMP-SMA-SMK-SLB'!BQ$7,FALSE)</f>
        <v>0</v>
      </c>
      <c r="BQ195" s="9">
        <f>VLOOKUP($E195,'ALL-GTK-SD-SMP-SMA-SMK-SLB'!$F$14:$CG$713,'ALL-GTK-SD-SMP-SMA-SMK-SLB'!BR$7,FALSE)</f>
        <v>1</v>
      </c>
      <c r="BR195" s="9">
        <f>VLOOKUP($E195,'ALL-GTK-SD-SMP-SMA-SMK-SLB'!$F$14:$CG$713,'ALL-GTK-SD-SMP-SMA-SMK-SLB'!BS$7,FALSE)</f>
        <v>0</v>
      </c>
      <c r="BS195" s="9">
        <f>VLOOKUP($E195,'ALL-GTK-SD-SMP-SMA-SMK-SLB'!$F$14:$CG$713,'ALL-GTK-SD-SMP-SMA-SMK-SLB'!BT$7,FALSE)</f>
        <v>0</v>
      </c>
      <c r="BT195" s="9">
        <f>VLOOKUP($E195,'ALL-GTK-SD-SMP-SMA-SMK-SLB'!$F$14:$CG$713,'ALL-GTK-SD-SMP-SMA-SMK-SLB'!BU$7,FALSE)</f>
        <v>0</v>
      </c>
      <c r="BU195" s="299">
        <f t="shared" si="101"/>
        <v>1</v>
      </c>
      <c r="BV195" s="299">
        <f t="shared" si="102"/>
        <v>0</v>
      </c>
      <c r="BW195" s="44">
        <f t="shared" si="103"/>
        <v>1</v>
      </c>
      <c r="BX195" s="44">
        <f t="shared" si="104"/>
        <v>0</v>
      </c>
      <c r="BY195" s="11">
        <f t="shared" si="105"/>
        <v>1</v>
      </c>
      <c r="BZ195" s="14">
        <f t="shared" si="106"/>
        <v>3</v>
      </c>
      <c r="CA195" s="14">
        <f t="shared" si="107"/>
        <v>5</v>
      </c>
      <c r="CB195" s="13">
        <f t="shared" si="108"/>
        <v>1</v>
      </c>
      <c r="CC195" s="13">
        <f t="shared" si="109"/>
        <v>0</v>
      </c>
      <c r="CD195" s="312">
        <f t="shared" si="110"/>
        <v>4</v>
      </c>
      <c r="CE195" s="312">
        <f t="shared" si="111"/>
        <v>5</v>
      </c>
      <c r="CF195" s="313">
        <f t="shared" si="112"/>
        <v>9</v>
      </c>
      <c r="CG195" s="302" t="str">
        <f t="shared" si="113"/>
        <v>OK</v>
      </c>
    </row>
    <row r="196" spans="1:85" ht="14.25" x14ac:dyDescent="0.25">
      <c r="A196" s="6">
        <v>184</v>
      </c>
      <c r="B196" s="495">
        <v>184</v>
      </c>
      <c r="C196" s="495" t="s">
        <v>6</v>
      </c>
      <c r="D196" s="496" t="s">
        <v>21</v>
      </c>
      <c r="E196" s="626">
        <v>20319498</v>
      </c>
      <c r="F196" s="627" t="s">
        <v>451</v>
      </c>
      <c r="G196" s="624" t="s">
        <v>52</v>
      </c>
      <c r="H196" s="9">
        <f>VLOOKUP($E196,'ALL-GTK-SD-SMP-SMA-SMK-SLB'!$F$14:$CG$713,'ALL-GTK-SD-SMP-SMA-SMK-SLB'!I$7,FALSE)</f>
        <v>0</v>
      </c>
      <c r="I196" s="9">
        <f>VLOOKUP($E196,'ALL-GTK-SD-SMP-SMA-SMK-SLB'!$F$14:$CG$713,'ALL-GTK-SD-SMP-SMA-SMK-SLB'!J$7,FALSE)</f>
        <v>0</v>
      </c>
      <c r="J196" s="9">
        <f>VLOOKUP($E196,'ALL-GTK-SD-SMP-SMA-SMK-SLB'!$F$14:$CG$713,'ALL-GTK-SD-SMP-SMA-SMK-SLB'!K$7,FALSE)</f>
        <v>0</v>
      </c>
      <c r="K196" s="9">
        <f>VLOOKUP($E196,'ALL-GTK-SD-SMP-SMA-SMK-SLB'!$F$14:$CG$713,'ALL-GTK-SD-SMP-SMA-SMK-SLB'!L$7,FALSE)</f>
        <v>0</v>
      </c>
      <c r="L196" s="9">
        <f>VLOOKUP($E196,'ALL-GTK-SD-SMP-SMA-SMK-SLB'!$F$14:$CG$713,'ALL-GTK-SD-SMP-SMA-SMK-SLB'!M$7,FALSE)</f>
        <v>1</v>
      </c>
      <c r="M196" s="9">
        <f>VLOOKUP($E196,'ALL-GTK-SD-SMP-SMA-SMK-SLB'!$F$14:$CG$713,'ALL-GTK-SD-SMP-SMA-SMK-SLB'!N$7,FALSE)</f>
        <v>1</v>
      </c>
      <c r="N196" s="9">
        <f>VLOOKUP($E196,'ALL-GTK-SD-SMP-SMA-SMK-SLB'!$F$14:$CG$713,'ALL-GTK-SD-SMP-SMA-SMK-SLB'!O$7,FALSE)</f>
        <v>1</v>
      </c>
      <c r="O196" s="9">
        <f>VLOOKUP($E196,'ALL-GTK-SD-SMP-SMA-SMK-SLB'!$F$14:$CG$713,'ALL-GTK-SD-SMP-SMA-SMK-SLB'!P$7,FALSE)</f>
        <v>1</v>
      </c>
      <c r="P196" s="299">
        <f t="shared" si="78"/>
        <v>2</v>
      </c>
      <c r="Q196" s="299">
        <f t="shared" si="79"/>
        <v>2</v>
      </c>
      <c r="R196" s="300">
        <f t="shared" si="80"/>
        <v>4</v>
      </c>
      <c r="S196" s="9">
        <f>VLOOKUP($E196,'ALL-GTK-SD-SMP-SMA-SMK-SLB'!$F$14:$CG$713,'ALL-GTK-SD-SMP-SMA-SMK-SLB'!T$7,FALSE)</f>
        <v>0</v>
      </c>
      <c r="T196" s="9">
        <f>VLOOKUP($E196,'ALL-GTK-SD-SMP-SMA-SMK-SLB'!$F$14:$CG$713,'ALL-GTK-SD-SMP-SMA-SMK-SLB'!U$7,FALSE)</f>
        <v>0</v>
      </c>
      <c r="U196" s="9">
        <f>VLOOKUP($E196,'ALL-GTK-SD-SMP-SMA-SMK-SLB'!$F$14:$CG$713,'ALL-GTK-SD-SMP-SMA-SMK-SLB'!V$7,FALSE)</f>
        <v>4</v>
      </c>
      <c r="V196" s="9">
        <f>VLOOKUP($E196,'ALL-GTK-SD-SMP-SMA-SMK-SLB'!$F$14:$CG$713,'ALL-GTK-SD-SMP-SMA-SMK-SLB'!W$7,FALSE)</f>
        <v>2</v>
      </c>
      <c r="W196" s="9">
        <f>VLOOKUP($E196,'ALL-GTK-SD-SMP-SMA-SMK-SLB'!$F$14:$CG$713,'ALL-GTK-SD-SMP-SMA-SMK-SLB'!X$7,FALSE)</f>
        <v>0</v>
      </c>
      <c r="X196" s="9">
        <f>VLOOKUP($E196,'ALL-GTK-SD-SMP-SMA-SMK-SLB'!$F$14:$CG$713,'ALL-GTK-SD-SMP-SMA-SMK-SLB'!Y$7,FALSE)</f>
        <v>0</v>
      </c>
      <c r="Y196" s="299">
        <f t="shared" si="81"/>
        <v>4</v>
      </c>
      <c r="Z196" s="299">
        <f t="shared" si="82"/>
        <v>2</v>
      </c>
      <c r="AA196" s="10">
        <f t="shared" si="83"/>
        <v>6</v>
      </c>
      <c r="AB196" s="44">
        <f t="shared" si="84"/>
        <v>6</v>
      </c>
      <c r="AC196" s="44">
        <f t="shared" si="85"/>
        <v>4</v>
      </c>
      <c r="AD196" s="11">
        <f t="shared" si="86"/>
        <v>10</v>
      </c>
      <c r="AE196" s="9">
        <f>VLOOKUP($E196,'ALL-GTK-SD-SMP-SMA-SMK-SLB'!$F$14:$CG$713,'ALL-GTK-SD-SMP-SMA-SMK-SLB'!AF$7,FALSE)</f>
        <v>3</v>
      </c>
      <c r="AF196" s="9">
        <f>VLOOKUP($E196,'ALL-GTK-SD-SMP-SMA-SMK-SLB'!$F$14:$CG$713,'ALL-GTK-SD-SMP-SMA-SMK-SLB'!AG$7,FALSE)</f>
        <v>4</v>
      </c>
      <c r="AG196" s="10">
        <f t="shared" si="87"/>
        <v>7</v>
      </c>
      <c r="AH196" s="9">
        <f>VLOOKUP($E196,'ALL-GTK-SD-SMP-SMA-SMK-SLB'!$F$14:$CG$713,'ALL-GTK-SD-SMP-SMA-SMK-SLB'!AI$7,FALSE)</f>
        <v>3</v>
      </c>
      <c r="AI196" s="9">
        <f>VLOOKUP($E196,'ALL-GTK-SD-SMP-SMA-SMK-SLB'!$F$14:$CG$713,'ALL-GTK-SD-SMP-SMA-SMK-SLB'!AJ$7,FALSE)</f>
        <v>0</v>
      </c>
      <c r="AJ196" s="10">
        <f t="shared" si="88"/>
        <v>3</v>
      </c>
      <c r="AK196" s="44">
        <f t="shared" si="89"/>
        <v>6</v>
      </c>
      <c r="AL196" s="44">
        <f t="shared" si="90"/>
        <v>4</v>
      </c>
      <c r="AM196" s="11">
        <f t="shared" si="91"/>
        <v>10</v>
      </c>
      <c r="AN196" s="299">
        <f>VLOOKUP($E196,'ALL-GTK-SD-SMP-SMA-SMK-SLB'!$F$14:$CG$713,'ALL-GTK-SD-SMP-SMA-SMK-SLB'!AO$7,FALSE)</f>
        <v>0</v>
      </c>
      <c r="AO196" s="299">
        <f>VLOOKUP($E196,'ALL-GTK-SD-SMP-SMA-SMK-SLB'!$F$14:$CG$713,'ALL-GTK-SD-SMP-SMA-SMK-SLB'!AP$7,FALSE)</f>
        <v>0</v>
      </c>
      <c r="AP196" s="9">
        <f>VLOOKUP($E196,'ALL-GTK-SD-SMP-SMA-SMK-SLB'!$F$14:$CG$713,'ALL-GTK-SD-SMP-SMA-SMK-SLB'!AQ$7,FALSE)</f>
        <v>0</v>
      </c>
      <c r="AQ196" s="9">
        <f>VLOOKUP($E196,'ALL-GTK-SD-SMP-SMA-SMK-SLB'!$F$14:$CG$713,'ALL-GTK-SD-SMP-SMA-SMK-SLB'!AR$7,FALSE)</f>
        <v>0</v>
      </c>
      <c r="AR196" s="9">
        <f>VLOOKUP($E196,'ALL-GTK-SD-SMP-SMA-SMK-SLB'!$F$14:$CG$713,'ALL-GTK-SD-SMP-SMA-SMK-SLB'!AS$7,FALSE)</f>
        <v>0</v>
      </c>
      <c r="AS196" s="9">
        <f>VLOOKUP($E196,'ALL-GTK-SD-SMP-SMA-SMK-SLB'!$F$14:$CG$713,'ALL-GTK-SD-SMP-SMA-SMK-SLB'!AT$7,FALSE)</f>
        <v>0</v>
      </c>
      <c r="AT196" s="9">
        <f>VLOOKUP($E196,'ALL-GTK-SD-SMP-SMA-SMK-SLB'!$F$14:$CG$713,'ALL-GTK-SD-SMP-SMA-SMK-SLB'!AU$7,FALSE)</f>
        <v>0</v>
      </c>
      <c r="AU196" s="9">
        <f>VLOOKUP($E196,'ALL-GTK-SD-SMP-SMA-SMK-SLB'!$F$14:$CG$713,'ALL-GTK-SD-SMP-SMA-SMK-SLB'!AV$7,FALSE)</f>
        <v>0</v>
      </c>
      <c r="AV196" s="9">
        <f>VLOOKUP($E196,'ALL-GTK-SD-SMP-SMA-SMK-SLB'!$F$14:$CG$713,'ALL-GTK-SD-SMP-SMA-SMK-SLB'!AW$7,FALSE)</f>
        <v>0</v>
      </c>
      <c r="AW196" s="9">
        <f>VLOOKUP($E196,'ALL-GTK-SD-SMP-SMA-SMK-SLB'!$F$14:$CG$713,'ALL-GTK-SD-SMP-SMA-SMK-SLB'!AX$7,FALSE)</f>
        <v>0</v>
      </c>
      <c r="AX196" s="9">
        <f>VLOOKUP($E196,'ALL-GTK-SD-SMP-SMA-SMK-SLB'!$F$14:$CG$713,'ALL-GTK-SD-SMP-SMA-SMK-SLB'!AY$7,FALSE)</f>
        <v>6</v>
      </c>
      <c r="AY196" s="9">
        <f>VLOOKUP($E196,'ALL-GTK-SD-SMP-SMA-SMK-SLB'!$F$14:$CG$713,'ALL-GTK-SD-SMP-SMA-SMK-SLB'!AZ$7,FALSE)</f>
        <v>4</v>
      </c>
      <c r="AZ196" s="9">
        <f>VLOOKUP($E196,'ALL-GTK-SD-SMP-SMA-SMK-SLB'!$F$14:$CG$713,'ALL-GTK-SD-SMP-SMA-SMK-SLB'!BA$7,FALSE)</f>
        <v>0</v>
      </c>
      <c r="BA196" s="9">
        <f>VLOOKUP($E196,'ALL-GTK-SD-SMP-SMA-SMK-SLB'!$F$14:$CG$713,'ALL-GTK-SD-SMP-SMA-SMK-SLB'!BB$7,FALSE)</f>
        <v>0</v>
      </c>
      <c r="BB196" s="9">
        <f>VLOOKUP($E196,'ALL-GTK-SD-SMP-SMA-SMK-SLB'!$F$14:$CG$713,'ALL-GTK-SD-SMP-SMA-SMK-SLB'!BC$7,FALSE)</f>
        <v>0</v>
      </c>
      <c r="BC196" s="9">
        <f>VLOOKUP($E196,'ALL-GTK-SD-SMP-SMA-SMK-SLB'!$F$14:$CG$713,'ALL-GTK-SD-SMP-SMA-SMK-SLB'!BD$7,FALSE)</f>
        <v>0</v>
      </c>
      <c r="BD196" s="310">
        <f t="shared" si="92"/>
        <v>0</v>
      </c>
      <c r="BE196" s="310">
        <f t="shared" si="93"/>
        <v>0</v>
      </c>
      <c r="BF196" s="10">
        <f t="shared" si="94"/>
        <v>0</v>
      </c>
      <c r="BG196" s="311">
        <f t="shared" si="95"/>
        <v>6</v>
      </c>
      <c r="BH196" s="311">
        <f t="shared" si="96"/>
        <v>4</v>
      </c>
      <c r="BI196" s="10">
        <f t="shared" si="97"/>
        <v>10</v>
      </c>
      <c r="BJ196" s="44">
        <f t="shared" si="98"/>
        <v>6</v>
      </c>
      <c r="BK196" s="44">
        <f t="shared" si="99"/>
        <v>4</v>
      </c>
      <c r="BL196" s="11">
        <f t="shared" si="100"/>
        <v>10</v>
      </c>
      <c r="BM196" s="9">
        <f>VLOOKUP($E196,'ALL-GTK-SD-SMP-SMA-SMK-SLB'!$F$14:$CG$713,'ALL-GTK-SD-SMP-SMA-SMK-SLB'!BN$7,FALSE)</f>
        <v>0</v>
      </c>
      <c r="BN196" s="9">
        <f>VLOOKUP($E196,'ALL-GTK-SD-SMP-SMA-SMK-SLB'!$F$14:$CG$713,'ALL-GTK-SD-SMP-SMA-SMK-SLB'!BO$7,FALSE)</f>
        <v>0</v>
      </c>
      <c r="BO196" s="9">
        <f>VLOOKUP($E196,'ALL-GTK-SD-SMP-SMA-SMK-SLB'!$F$14:$CG$713,'ALL-GTK-SD-SMP-SMA-SMK-SLB'!BP$7,FALSE)</f>
        <v>0</v>
      </c>
      <c r="BP196" s="9">
        <f>VLOOKUP($E196,'ALL-GTK-SD-SMP-SMA-SMK-SLB'!$F$14:$CG$713,'ALL-GTK-SD-SMP-SMA-SMK-SLB'!BQ$7,FALSE)</f>
        <v>0</v>
      </c>
      <c r="BQ196" s="9">
        <f>VLOOKUP($E196,'ALL-GTK-SD-SMP-SMA-SMK-SLB'!$F$14:$CG$713,'ALL-GTK-SD-SMP-SMA-SMK-SLB'!BR$7,FALSE)</f>
        <v>0</v>
      </c>
      <c r="BR196" s="9">
        <f>VLOOKUP($E196,'ALL-GTK-SD-SMP-SMA-SMK-SLB'!$F$14:$CG$713,'ALL-GTK-SD-SMP-SMA-SMK-SLB'!BS$7,FALSE)</f>
        <v>0</v>
      </c>
      <c r="BS196" s="9">
        <f>VLOOKUP($E196,'ALL-GTK-SD-SMP-SMA-SMK-SLB'!$F$14:$CG$713,'ALL-GTK-SD-SMP-SMA-SMK-SLB'!BT$7,FALSE)</f>
        <v>0</v>
      </c>
      <c r="BT196" s="9">
        <f>VLOOKUP($E196,'ALL-GTK-SD-SMP-SMA-SMK-SLB'!$F$14:$CG$713,'ALL-GTK-SD-SMP-SMA-SMK-SLB'!BU$7,FALSE)</f>
        <v>0</v>
      </c>
      <c r="BU196" s="299">
        <f t="shared" si="101"/>
        <v>0</v>
      </c>
      <c r="BV196" s="299">
        <f t="shared" si="102"/>
        <v>0</v>
      </c>
      <c r="BW196" s="44">
        <f t="shared" si="103"/>
        <v>0</v>
      </c>
      <c r="BX196" s="44">
        <f t="shared" si="104"/>
        <v>0</v>
      </c>
      <c r="BY196" s="11">
        <f t="shared" si="105"/>
        <v>0</v>
      </c>
      <c r="BZ196" s="14">
        <f t="shared" si="106"/>
        <v>6</v>
      </c>
      <c r="CA196" s="14">
        <f t="shared" si="107"/>
        <v>4</v>
      </c>
      <c r="CB196" s="13">
        <f t="shared" si="108"/>
        <v>0</v>
      </c>
      <c r="CC196" s="13">
        <f t="shared" si="109"/>
        <v>0</v>
      </c>
      <c r="CD196" s="312">
        <f t="shared" si="110"/>
        <v>6</v>
      </c>
      <c r="CE196" s="312">
        <f t="shared" si="111"/>
        <v>4</v>
      </c>
      <c r="CF196" s="313">
        <f t="shared" si="112"/>
        <v>10</v>
      </c>
      <c r="CG196" s="302" t="str">
        <f t="shared" si="113"/>
        <v>OK</v>
      </c>
    </row>
    <row r="197" spans="1:85" ht="14.25" x14ac:dyDescent="0.25">
      <c r="A197" s="6">
        <v>185</v>
      </c>
      <c r="B197" s="495">
        <v>185</v>
      </c>
      <c r="C197" s="495" t="s">
        <v>6</v>
      </c>
      <c r="D197" s="496" t="s">
        <v>21</v>
      </c>
      <c r="E197" s="626">
        <v>20319493</v>
      </c>
      <c r="F197" s="627" t="s">
        <v>452</v>
      </c>
      <c r="G197" s="624" t="s">
        <v>52</v>
      </c>
      <c r="H197" s="9">
        <f>VLOOKUP($E197,'ALL-GTK-SD-SMP-SMA-SMK-SLB'!$F$14:$CG$713,'ALL-GTK-SD-SMP-SMA-SMK-SLB'!I$7,FALSE)</f>
        <v>0</v>
      </c>
      <c r="I197" s="9">
        <f>VLOOKUP($E197,'ALL-GTK-SD-SMP-SMA-SMK-SLB'!$F$14:$CG$713,'ALL-GTK-SD-SMP-SMA-SMK-SLB'!J$7,FALSE)</f>
        <v>1</v>
      </c>
      <c r="J197" s="9">
        <f>VLOOKUP($E197,'ALL-GTK-SD-SMP-SMA-SMK-SLB'!$F$14:$CG$713,'ALL-GTK-SD-SMP-SMA-SMK-SLB'!K$7,FALSE)</f>
        <v>0</v>
      </c>
      <c r="K197" s="9">
        <f>VLOOKUP($E197,'ALL-GTK-SD-SMP-SMA-SMK-SLB'!$F$14:$CG$713,'ALL-GTK-SD-SMP-SMA-SMK-SLB'!L$7,FALSE)</f>
        <v>1</v>
      </c>
      <c r="L197" s="9">
        <f>VLOOKUP($E197,'ALL-GTK-SD-SMP-SMA-SMK-SLB'!$F$14:$CG$713,'ALL-GTK-SD-SMP-SMA-SMK-SLB'!M$7,FALSE)</f>
        <v>1</v>
      </c>
      <c r="M197" s="9">
        <f>VLOOKUP($E197,'ALL-GTK-SD-SMP-SMA-SMK-SLB'!$F$14:$CG$713,'ALL-GTK-SD-SMP-SMA-SMK-SLB'!N$7,FALSE)</f>
        <v>2</v>
      </c>
      <c r="N197" s="9">
        <f>VLOOKUP($E197,'ALL-GTK-SD-SMP-SMA-SMK-SLB'!$F$14:$CG$713,'ALL-GTK-SD-SMP-SMA-SMK-SLB'!O$7,FALSE)</f>
        <v>2</v>
      </c>
      <c r="O197" s="9">
        <f>VLOOKUP($E197,'ALL-GTK-SD-SMP-SMA-SMK-SLB'!$F$14:$CG$713,'ALL-GTK-SD-SMP-SMA-SMK-SLB'!P$7,FALSE)</f>
        <v>0</v>
      </c>
      <c r="P197" s="299">
        <f t="shared" si="78"/>
        <v>3</v>
      </c>
      <c r="Q197" s="299">
        <f t="shared" si="79"/>
        <v>4</v>
      </c>
      <c r="R197" s="300">
        <f t="shared" si="80"/>
        <v>7</v>
      </c>
      <c r="S197" s="9">
        <f>VLOOKUP($E197,'ALL-GTK-SD-SMP-SMA-SMK-SLB'!$F$14:$CG$713,'ALL-GTK-SD-SMP-SMA-SMK-SLB'!T$7,FALSE)</f>
        <v>0</v>
      </c>
      <c r="T197" s="9">
        <f>VLOOKUP($E197,'ALL-GTK-SD-SMP-SMA-SMK-SLB'!$F$14:$CG$713,'ALL-GTK-SD-SMP-SMA-SMK-SLB'!U$7,FALSE)</f>
        <v>0</v>
      </c>
      <c r="U197" s="9">
        <f>VLOOKUP($E197,'ALL-GTK-SD-SMP-SMA-SMK-SLB'!$F$14:$CG$713,'ALL-GTK-SD-SMP-SMA-SMK-SLB'!V$7,FALSE)</f>
        <v>5</v>
      </c>
      <c r="V197" s="9">
        <f>VLOOKUP($E197,'ALL-GTK-SD-SMP-SMA-SMK-SLB'!$F$14:$CG$713,'ALL-GTK-SD-SMP-SMA-SMK-SLB'!W$7,FALSE)</f>
        <v>1</v>
      </c>
      <c r="W197" s="9">
        <f>VLOOKUP($E197,'ALL-GTK-SD-SMP-SMA-SMK-SLB'!$F$14:$CG$713,'ALL-GTK-SD-SMP-SMA-SMK-SLB'!X$7,FALSE)</f>
        <v>1</v>
      </c>
      <c r="X197" s="9">
        <f>VLOOKUP($E197,'ALL-GTK-SD-SMP-SMA-SMK-SLB'!$F$14:$CG$713,'ALL-GTK-SD-SMP-SMA-SMK-SLB'!Y$7,FALSE)</f>
        <v>2</v>
      </c>
      <c r="Y197" s="299">
        <f t="shared" si="81"/>
        <v>6</v>
      </c>
      <c r="Z197" s="299">
        <f t="shared" si="82"/>
        <v>3</v>
      </c>
      <c r="AA197" s="10">
        <f t="shared" si="83"/>
        <v>9</v>
      </c>
      <c r="AB197" s="44">
        <f t="shared" si="84"/>
        <v>9</v>
      </c>
      <c r="AC197" s="44">
        <f t="shared" si="85"/>
        <v>7</v>
      </c>
      <c r="AD197" s="11">
        <f t="shared" si="86"/>
        <v>16</v>
      </c>
      <c r="AE197" s="9">
        <f>VLOOKUP($E197,'ALL-GTK-SD-SMP-SMA-SMK-SLB'!$F$14:$CG$713,'ALL-GTK-SD-SMP-SMA-SMK-SLB'!AF$7,FALSE)</f>
        <v>6</v>
      </c>
      <c r="AF197" s="9">
        <f>VLOOKUP($E197,'ALL-GTK-SD-SMP-SMA-SMK-SLB'!$F$14:$CG$713,'ALL-GTK-SD-SMP-SMA-SMK-SLB'!AG$7,FALSE)</f>
        <v>6</v>
      </c>
      <c r="AG197" s="10">
        <f t="shared" si="87"/>
        <v>12</v>
      </c>
      <c r="AH197" s="9">
        <f>VLOOKUP($E197,'ALL-GTK-SD-SMP-SMA-SMK-SLB'!$F$14:$CG$713,'ALL-GTK-SD-SMP-SMA-SMK-SLB'!AI$7,FALSE)</f>
        <v>3</v>
      </c>
      <c r="AI197" s="9">
        <f>VLOOKUP($E197,'ALL-GTK-SD-SMP-SMA-SMK-SLB'!$F$14:$CG$713,'ALL-GTK-SD-SMP-SMA-SMK-SLB'!AJ$7,FALSE)</f>
        <v>1</v>
      </c>
      <c r="AJ197" s="10">
        <f t="shared" si="88"/>
        <v>4</v>
      </c>
      <c r="AK197" s="44">
        <f t="shared" si="89"/>
        <v>9</v>
      </c>
      <c r="AL197" s="44">
        <f t="shared" si="90"/>
        <v>7</v>
      </c>
      <c r="AM197" s="11">
        <f t="shared" si="91"/>
        <v>16</v>
      </c>
      <c r="AN197" s="299">
        <f>VLOOKUP($E197,'ALL-GTK-SD-SMP-SMA-SMK-SLB'!$F$14:$CG$713,'ALL-GTK-SD-SMP-SMA-SMK-SLB'!AO$7,FALSE)</f>
        <v>0</v>
      </c>
      <c r="AO197" s="299">
        <f>VLOOKUP($E197,'ALL-GTK-SD-SMP-SMA-SMK-SLB'!$F$14:$CG$713,'ALL-GTK-SD-SMP-SMA-SMK-SLB'!AP$7,FALSE)</f>
        <v>0</v>
      </c>
      <c r="AP197" s="9">
        <f>VLOOKUP($E197,'ALL-GTK-SD-SMP-SMA-SMK-SLB'!$F$14:$CG$713,'ALL-GTK-SD-SMP-SMA-SMK-SLB'!AQ$7,FALSE)</f>
        <v>0</v>
      </c>
      <c r="AQ197" s="9">
        <f>VLOOKUP($E197,'ALL-GTK-SD-SMP-SMA-SMK-SLB'!$F$14:$CG$713,'ALL-GTK-SD-SMP-SMA-SMK-SLB'!AR$7,FALSE)</f>
        <v>0</v>
      </c>
      <c r="AR197" s="9">
        <f>VLOOKUP($E197,'ALL-GTK-SD-SMP-SMA-SMK-SLB'!$F$14:$CG$713,'ALL-GTK-SD-SMP-SMA-SMK-SLB'!AS$7,FALSE)</f>
        <v>0</v>
      </c>
      <c r="AS197" s="9">
        <f>VLOOKUP($E197,'ALL-GTK-SD-SMP-SMA-SMK-SLB'!$F$14:$CG$713,'ALL-GTK-SD-SMP-SMA-SMK-SLB'!AT$7,FALSE)</f>
        <v>0</v>
      </c>
      <c r="AT197" s="9">
        <f>VLOOKUP($E197,'ALL-GTK-SD-SMP-SMA-SMK-SLB'!$F$14:$CG$713,'ALL-GTK-SD-SMP-SMA-SMK-SLB'!AU$7,FALSE)</f>
        <v>0</v>
      </c>
      <c r="AU197" s="9">
        <f>VLOOKUP($E197,'ALL-GTK-SD-SMP-SMA-SMK-SLB'!$F$14:$CG$713,'ALL-GTK-SD-SMP-SMA-SMK-SLB'!AV$7,FALSE)</f>
        <v>0</v>
      </c>
      <c r="AV197" s="9">
        <f>VLOOKUP($E197,'ALL-GTK-SD-SMP-SMA-SMK-SLB'!$F$14:$CG$713,'ALL-GTK-SD-SMP-SMA-SMK-SLB'!AW$7,FALSE)</f>
        <v>0</v>
      </c>
      <c r="AW197" s="9">
        <f>VLOOKUP($E197,'ALL-GTK-SD-SMP-SMA-SMK-SLB'!$F$14:$CG$713,'ALL-GTK-SD-SMP-SMA-SMK-SLB'!AX$7,FALSE)</f>
        <v>0</v>
      </c>
      <c r="AX197" s="9">
        <f>VLOOKUP($E197,'ALL-GTK-SD-SMP-SMA-SMK-SLB'!$F$14:$CG$713,'ALL-GTK-SD-SMP-SMA-SMK-SLB'!AY$7,FALSE)</f>
        <v>9</v>
      </c>
      <c r="AY197" s="9">
        <f>VLOOKUP($E197,'ALL-GTK-SD-SMP-SMA-SMK-SLB'!$F$14:$CG$713,'ALL-GTK-SD-SMP-SMA-SMK-SLB'!AZ$7,FALSE)</f>
        <v>7</v>
      </c>
      <c r="AZ197" s="9">
        <f>VLOOKUP($E197,'ALL-GTK-SD-SMP-SMA-SMK-SLB'!$F$14:$CG$713,'ALL-GTK-SD-SMP-SMA-SMK-SLB'!BA$7,FALSE)</f>
        <v>0</v>
      </c>
      <c r="BA197" s="9">
        <f>VLOOKUP($E197,'ALL-GTK-SD-SMP-SMA-SMK-SLB'!$F$14:$CG$713,'ALL-GTK-SD-SMP-SMA-SMK-SLB'!BB$7,FALSE)</f>
        <v>0</v>
      </c>
      <c r="BB197" s="9">
        <f>VLOOKUP($E197,'ALL-GTK-SD-SMP-SMA-SMK-SLB'!$F$14:$CG$713,'ALL-GTK-SD-SMP-SMA-SMK-SLB'!BC$7,FALSE)</f>
        <v>0</v>
      </c>
      <c r="BC197" s="9">
        <f>VLOOKUP($E197,'ALL-GTK-SD-SMP-SMA-SMK-SLB'!$F$14:$CG$713,'ALL-GTK-SD-SMP-SMA-SMK-SLB'!BD$7,FALSE)</f>
        <v>0</v>
      </c>
      <c r="BD197" s="310">
        <f t="shared" si="92"/>
        <v>0</v>
      </c>
      <c r="BE197" s="310">
        <f t="shared" si="93"/>
        <v>0</v>
      </c>
      <c r="BF197" s="10">
        <f t="shared" si="94"/>
        <v>0</v>
      </c>
      <c r="BG197" s="311">
        <f t="shared" si="95"/>
        <v>9</v>
      </c>
      <c r="BH197" s="311">
        <f t="shared" si="96"/>
        <v>7</v>
      </c>
      <c r="BI197" s="10">
        <f t="shared" si="97"/>
        <v>16</v>
      </c>
      <c r="BJ197" s="44">
        <f t="shared" si="98"/>
        <v>9</v>
      </c>
      <c r="BK197" s="44">
        <f t="shared" si="99"/>
        <v>7</v>
      </c>
      <c r="BL197" s="11">
        <f t="shared" si="100"/>
        <v>16</v>
      </c>
      <c r="BM197" s="9">
        <f>VLOOKUP($E197,'ALL-GTK-SD-SMP-SMA-SMK-SLB'!$F$14:$CG$713,'ALL-GTK-SD-SMP-SMA-SMK-SLB'!BN$7,FALSE)</f>
        <v>0</v>
      </c>
      <c r="BN197" s="9">
        <f>VLOOKUP($E197,'ALL-GTK-SD-SMP-SMA-SMK-SLB'!$F$14:$CG$713,'ALL-GTK-SD-SMP-SMA-SMK-SLB'!BO$7,FALSE)</f>
        <v>0</v>
      </c>
      <c r="BO197" s="9">
        <f>VLOOKUP($E197,'ALL-GTK-SD-SMP-SMA-SMK-SLB'!$F$14:$CG$713,'ALL-GTK-SD-SMP-SMA-SMK-SLB'!BP$7,FALSE)</f>
        <v>0</v>
      </c>
      <c r="BP197" s="9">
        <f>VLOOKUP($E197,'ALL-GTK-SD-SMP-SMA-SMK-SLB'!$F$14:$CG$713,'ALL-GTK-SD-SMP-SMA-SMK-SLB'!BQ$7,FALSE)</f>
        <v>0</v>
      </c>
      <c r="BQ197" s="9">
        <f>VLOOKUP($E197,'ALL-GTK-SD-SMP-SMA-SMK-SLB'!$F$14:$CG$713,'ALL-GTK-SD-SMP-SMA-SMK-SLB'!BR$7,FALSE)</f>
        <v>0</v>
      </c>
      <c r="BR197" s="9">
        <f>VLOOKUP($E197,'ALL-GTK-SD-SMP-SMA-SMK-SLB'!$F$14:$CG$713,'ALL-GTK-SD-SMP-SMA-SMK-SLB'!BS$7,FALSE)</f>
        <v>0</v>
      </c>
      <c r="BS197" s="9">
        <f>VLOOKUP($E197,'ALL-GTK-SD-SMP-SMA-SMK-SLB'!$F$14:$CG$713,'ALL-GTK-SD-SMP-SMA-SMK-SLB'!BT$7,FALSE)</f>
        <v>0</v>
      </c>
      <c r="BT197" s="9">
        <f>VLOOKUP($E197,'ALL-GTK-SD-SMP-SMA-SMK-SLB'!$F$14:$CG$713,'ALL-GTK-SD-SMP-SMA-SMK-SLB'!BU$7,FALSE)</f>
        <v>0</v>
      </c>
      <c r="BU197" s="299">
        <f t="shared" si="101"/>
        <v>0</v>
      </c>
      <c r="BV197" s="299">
        <f t="shared" si="102"/>
        <v>0</v>
      </c>
      <c r="BW197" s="44">
        <f t="shared" si="103"/>
        <v>0</v>
      </c>
      <c r="BX197" s="44">
        <f t="shared" si="104"/>
        <v>0</v>
      </c>
      <c r="BY197" s="11">
        <f t="shared" si="105"/>
        <v>0</v>
      </c>
      <c r="BZ197" s="14">
        <f t="shared" si="106"/>
        <v>9</v>
      </c>
      <c r="CA197" s="14">
        <f t="shared" si="107"/>
        <v>7</v>
      </c>
      <c r="CB197" s="13">
        <f t="shared" si="108"/>
        <v>0</v>
      </c>
      <c r="CC197" s="13">
        <f t="shared" si="109"/>
        <v>0</v>
      </c>
      <c r="CD197" s="312">
        <f t="shared" si="110"/>
        <v>9</v>
      </c>
      <c r="CE197" s="312">
        <f t="shared" si="111"/>
        <v>7</v>
      </c>
      <c r="CF197" s="313">
        <f t="shared" si="112"/>
        <v>16</v>
      </c>
      <c r="CG197" s="302" t="str">
        <f t="shared" si="113"/>
        <v>OK</v>
      </c>
    </row>
    <row r="198" spans="1:85" ht="14.25" x14ac:dyDescent="0.25">
      <c r="A198" s="6">
        <v>186</v>
      </c>
      <c r="B198" s="495">
        <v>186</v>
      </c>
      <c r="C198" s="495" t="s">
        <v>6</v>
      </c>
      <c r="D198" s="496" t="s">
        <v>21</v>
      </c>
      <c r="E198" s="626">
        <v>20319332</v>
      </c>
      <c r="F198" s="627" t="s">
        <v>453</v>
      </c>
      <c r="G198" s="624" t="s">
        <v>52</v>
      </c>
      <c r="H198" s="9">
        <f>VLOOKUP($E198,'ALL-GTK-SD-SMP-SMA-SMK-SLB'!$F$14:$CG$713,'ALL-GTK-SD-SMP-SMA-SMK-SLB'!I$7,FALSE)</f>
        <v>0</v>
      </c>
      <c r="I198" s="9">
        <f>VLOOKUP($E198,'ALL-GTK-SD-SMP-SMA-SMK-SLB'!$F$14:$CG$713,'ALL-GTK-SD-SMP-SMA-SMK-SLB'!J$7,FALSE)</f>
        <v>0</v>
      </c>
      <c r="J198" s="9">
        <f>VLOOKUP($E198,'ALL-GTK-SD-SMP-SMA-SMK-SLB'!$F$14:$CG$713,'ALL-GTK-SD-SMP-SMA-SMK-SLB'!K$7,FALSE)</f>
        <v>0</v>
      </c>
      <c r="K198" s="9">
        <f>VLOOKUP($E198,'ALL-GTK-SD-SMP-SMA-SMK-SLB'!$F$14:$CG$713,'ALL-GTK-SD-SMP-SMA-SMK-SLB'!L$7,FALSE)</f>
        <v>0</v>
      </c>
      <c r="L198" s="9">
        <f>VLOOKUP($E198,'ALL-GTK-SD-SMP-SMA-SMK-SLB'!$F$14:$CG$713,'ALL-GTK-SD-SMP-SMA-SMK-SLB'!M$7,FALSE)</f>
        <v>4</v>
      </c>
      <c r="M198" s="9">
        <f>VLOOKUP($E198,'ALL-GTK-SD-SMP-SMA-SMK-SLB'!$F$14:$CG$713,'ALL-GTK-SD-SMP-SMA-SMK-SLB'!N$7,FALSE)</f>
        <v>1</v>
      </c>
      <c r="N198" s="9">
        <f>VLOOKUP($E198,'ALL-GTK-SD-SMP-SMA-SMK-SLB'!$F$14:$CG$713,'ALL-GTK-SD-SMP-SMA-SMK-SLB'!O$7,FALSE)</f>
        <v>0</v>
      </c>
      <c r="O198" s="9">
        <f>VLOOKUP($E198,'ALL-GTK-SD-SMP-SMA-SMK-SLB'!$F$14:$CG$713,'ALL-GTK-SD-SMP-SMA-SMK-SLB'!P$7,FALSE)</f>
        <v>1</v>
      </c>
      <c r="P198" s="299">
        <f t="shared" si="78"/>
        <v>4</v>
      </c>
      <c r="Q198" s="299">
        <f t="shared" si="79"/>
        <v>2</v>
      </c>
      <c r="R198" s="300">
        <f t="shared" si="80"/>
        <v>6</v>
      </c>
      <c r="S198" s="9">
        <f>VLOOKUP($E198,'ALL-GTK-SD-SMP-SMA-SMK-SLB'!$F$14:$CG$713,'ALL-GTK-SD-SMP-SMA-SMK-SLB'!T$7,FALSE)</f>
        <v>0</v>
      </c>
      <c r="T198" s="9">
        <f>VLOOKUP($E198,'ALL-GTK-SD-SMP-SMA-SMK-SLB'!$F$14:$CG$713,'ALL-GTK-SD-SMP-SMA-SMK-SLB'!U$7,FALSE)</f>
        <v>0</v>
      </c>
      <c r="U198" s="9">
        <f>VLOOKUP($E198,'ALL-GTK-SD-SMP-SMA-SMK-SLB'!$F$14:$CG$713,'ALL-GTK-SD-SMP-SMA-SMK-SLB'!V$7,FALSE)</f>
        <v>2</v>
      </c>
      <c r="V198" s="9">
        <f>VLOOKUP($E198,'ALL-GTK-SD-SMP-SMA-SMK-SLB'!$F$14:$CG$713,'ALL-GTK-SD-SMP-SMA-SMK-SLB'!W$7,FALSE)</f>
        <v>1</v>
      </c>
      <c r="W198" s="9">
        <f>VLOOKUP($E198,'ALL-GTK-SD-SMP-SMA-SMK-SLB'!$F$14:$CG$713,'ALL-GTK-SD-SMP-SMA-SMK-SLB'!X$7,FALSE)</f>
        <v>0</v>
      </c>
      <c r="X198" s="9">
        <f>VLOOKUP($E198,'ALL-GTK-SD-SMP-SMA-SMK-SLB'!$F$14:$CG$713,'ALL-GTK-SD-SMP-SMA-SMK-SLB'!Y$7,FALSE)</f>
        <v>2</v>
      </c>
      <c r="Y198" s="299">
        <f t="shared" si="81"/>
        <v>2</v>
      </c>
      <c r="Z198" s="299">
        <f t="shared" si="82"/>
        <v>3</v>
      </c>
      <c r="AA198" s="10">
        <f t="shared" si="83"/>
        <v>5</v>
      </c>
      <c r="AB198" s="44">
        <f t="shared" si="84"/>
        <v>6</v>
      </c>
      <c r="AC198" s="44">
        <f t="shared" si="85"/>
        <v>5</v>
      </c>
      <c r="AD198" s="11">
        <f t="shared" si="86"/>
        <v>11</v>
      </c>
      <c r="AE198" s="9">
        <f>VLOOKUP($E198,'ALL-GTK-SD-SMP-SMA-SMK-SLB'!$F$14:$CG$713,'ALL-GTK-SD-SMP-SMA-SMK-SLB'!AF$7,FALSE)</f>
        <v>3</v>
      </c>
      <c r="AF198" s="9">
        <f>VLOOKUP($E198,'ALL-GTK-SD-SMP-SMA-SMK-SLB'!$F$14:$CG$713,'ALL-GTK-SD-SMP-SMA-SMK-SLB'!AG$7,FALSE)</f>
        <v>5</v>
      </c>
      <c r="AG198" s="10">
        <f t="shared" si="87"/>
        <v>8</v>
      </c>
      <c r="AH198" s="9">
        <f>VLOOKUP($E198,'ALL-GTK-SD-SMP-SMA-SMK-SLB'!$F$14:$CG$713,'ALL-GTK-SD-SMP-SMA-SMK-SLB'!AI$7,FALSE)</f>
        <v>3</v>
      </c>
      <c r="AI198" s="9">
        <f>VLOOKUP($E198,'ALL-GTK-SD-SMP-SMA-SMK-SLB'!$F$14:$CG$713,'ALL-GTK-SD-SMP-SMA-SMK-SLB'!AJ$7,FALSE)</f>
        <v>0</v>
      </c>
      <c r="AJ198" s="10">
        <f t="shared" si="88"/>
        <v>3</v>
      </c>
      <c r="AK198" s="44">
        <f t="shared" si="89"/>
        <v>6</v>
      </c>
      <c r="AL198" s="44">
        <f t="shared" si="90"/>
        <v>5</v>
      </c>
      <c r="AM198" s="11">
        <f t="shared" si="91"/>
        <v>11</v>
      </c>
      <c r="AN198" s="299">
        <f>VLOOKUP($E198,'ALL-GTK-SD-SMP-SMA-SMK-SLB'!$F$14:$CG$713,'ALL-GTK-SD-SMP-SMA-SMK-SLB'!AO$7,FALSE)</f>
        <v>0</v>
      </c>
      <c r="AO198" s="299">
        <f>VLOOKUP($E198,'ALL-GTK-SD-SMP-SMA-SMK-SLB'!$F$14:$CG$713,'ALL-GTK-SD-SMP-SMA-SMK-SLB'!AP$7,FALSE)</f>
        <v>0</v>
      </c>
      <c r="AP198" s="9">
        <f>VLOOKUP($E198,'ALL-GTK-SD-SMP-SMA-SMK-SLB'!$F$14:$CG$713,'ALL-GTK-SD-SMP-SMA-SMK-SLB'!AQ$7,FALSE)</f>
        <v>0</v>
      </c>
      <c r="AQ198" s="9">
        <f>VLOOKUP($E198,'ALL-GTK-SD-SMP-SMA-SMK-SLB'!$F$14:$CG$713,'ALL-GTK-SD-SMP-SMA-SMK-SLB'!AR$7,FALSE)</f>
        <v>0</v>
      </c>
      <c r="AR198" s="9">
        <f>VLOOKUP($E198,'ALL-GTK-SD-SMP-SMA-SMK-SLB'!$F$14:$CG$713,'ALL-GTK-SD-SMP-SMA-SMK-SLB'!AS$7,FALSE)</f>
        <v>0</v>
      </c>
      <c r="AS198" s="9">
        <f>VLOOKUP($E198,'ALL-GTK-SD-SMP-SMA-SMK-SLB'!$F$14:$CG$713,'ALL-GTK-SD-SMP-SMA-SMK-SLB'!AT$7,FALSE)</f>
        <v>0</v>
      </c>
      <c r="AT198" s="9">
        <f>VLOOKUP($E198,'ALL-GTK-SD-SMP-SMA-SMK-SLB'!$F$14:$CG$713,'ALL-GTK-SD-SMP-SMA-SMK-SLB'!AU$7,FALSE)</f>
        <v>0</v>
      </c>
      <c r="AU198" s="9">
        <f>VLOOKUP($E198,'ALL-GTK-SD-SMP-SMA-SMK-SLB'!$F$14:$CG$713,'ALL-GTK-SD-SMP-SMA-SMK-SLB'!AV$7,FALSE)</f>
        <v>0</v>
      </c>
      <c r="AV198" s="9">
        <f>VLOOKUP($E198,'ALL-GTK-SD-SMP-SMA-SMK-SLB'!$F$14:$CG$713,'ALL-GTK-SD-SMP-SMA-SMK-SLB'!AW$7,FALSE)</f>
        <v>0</v>
      </c>
      <c r="AW198" s="9">
        <f>VLOOKUP($E198,'ALL-GTK-SD-SMP-SMA-SMK-SLB'!$F$14:$CG$713,'ALL-GTK-SD-SMP-SMA-SMK-SLB'!AX$7,FALSE)</f>
        <v>0</v>
      </c>
      <c r="AX198" s="9">
        <f>VLOOKUP($E198,'ALL-GTK-SD-SMP-SMA-SMK-SLB'!$F$14:$CG$713,'ALL-GTK-SD-SMP-SMA-SMK-SLB'!AY$7,FALSE)</f>
        <v>6</v>
      </c>
      <c r="AY198" s="9">
        <f>VLOOKUP($E198,'ALL-GTK-SD-SMP-SMA-SMK-SLB'!$F$14:$CG$713,'ALL-GTK-SD-SMP-SMA-SMK-SLB'!AZ$7,FALSE)</f>
        <v>5</v>
      </c>
      <c r="AZ198" s="9">
        <f>VLOOKUP($E198,'ALL-GTK-SD-SMP-SMA-SMK-SLB'!$F$14:$CG$713,'ALL-GTK-SD-SMP-SMA-SMK-SLB'!BA$7,FALSE)</f>
        <v>0</v>
      </c>
      <c r="BA198" s="9">
        <f>VLOOKUP($E198,'ALL-GTK-SD-SMP-SMA-SMK-SLB'!$F$14:$CG$713,'ALL-GTK-SD-SMP-SMA-SMK-SLB'!BB$7,FALSE)</f>
        <v>0</v>
      </c>
      <c r="BB198" s="9">
        <f>VLOOKUP($E198,'ALL-GTK-SD-SMP-SMA-SMK-SLB'!$F$14:$CG$713,'ALL-GTK-SD-SMP-SMA-SMK-SLB'!BC$7,FALSE)</f>
        <v>0</v>
      </c>
      <c r="BC198" s="9">
        <f>VLOOKUP($E198,'ALL-GTK-SD-SMP-SMA-SMK-SLB'!$F$14:$CG$713,'ALL-GTK-SD-SMP-SMA-SMK-SLB'!BD$7,FALSE)</f>
        <v>0</v>
      </c>
      <c r="BD198" s="310">
        <f t="shared" si="92"/>
        <v>0</v>
      </c>
      <c r="BE198" s="310">
        <f t="shared" si="93"/>
        <v>0</v>
      </c>
      <c r="BF198" s="10">
        <f t="shared" si="94"/>
        <v>0</v>
      </c>
      <c r="BG198" s="311">
        <f t="shared" si="95"/>
        <v>6</v>
      </c>
      <c r="BH198" s="311">
        <f t="shared" si="96"/>
        <v>5</v>
      </c>
      <c r="BI198" s="10">
        <f t="shared" si="97"/>
        <v>11</v>
      </c>
      <c r="BJ198" s="44">
        <f t="shared" si="98"/>
        <v>6</v>
      </c>
      <c r="BK198" s="44">
        <f t="shared" si="99"/>
        <v>5</v>
      </c>
      <c r="BL198" s="11">
        <f t="shared" si="100"/>
        <v>11</v>
      </c>
      <c r="BM198" s="9">
        <f>VLOOKUP($E198,'ALL-GTK-SD-SMP-SMA-SMK-SLB'!$F$14:$CG$713,'ALL-GTK-SD-SMP-SMA-SMK-SLB'!BN$7,FALSE)</f>
        <v>0</v>
      </c>
      <c r="BN198" s="9">
        <f>VLOOKUP($E198,'ALL-GTK-SD-SMP-SMA-SMK-SLB'!$F$14:$CG$713,'ALL-GTK-SD-SMP-SMA-SMK-SLB'!BO$7,FALSE)</f>
        <v>0</v>
      </c>
      <c r="BO198" s="9">
        <f>VLOOKUP($E198,'ALL-GTK-SD-SMP-SMA-SMK-SLB'!$F$14:$CG$713,'ALL-GTK-SD-SMP-SMA-SMK-SLB'!BP$7,FALSE)</f>
        <v>0</v>
      </c>
      <c r="BP198" s="9">
        <f>VLOOKUP($E198,'ALL-GTK-SD-SMP-SMA-SMK-SLB'!$F$14:$CG$713,'ALL-GTK-SD-SMP-SMA-SMK-SLB'!BQ$7,FALSE)</f>
        <v>0</v>
      </c>
      <c r="BQ198" s="9">
        <f>VLOOKUP($E198,'ALL-GTK-SD-SMP-SMA-SMK-SLB'!$F$14:$CG$713,'ALL-GTK-SD-SMP-SMA-SMK-SLB'!BR$7,FALSE)</f>
        <v>0</v>
      </c>
      <c r="BR198" s="9">
        <f>VLOOKUP($E198,'ALL-GTK-SD-SMP-SMA-SMK-SLB'!$F$14:$CG$713,'ALL-GTK-SD-SMP-SMA-SMK-SLB'!BS$7,FALSE)</f>
        <v>0</v>
      </c>
      <c r="BS198" s="9">
        <f>VLOOKUP($E198,'ALL-GTK-SD-SMP-SMA-SMK-SLB'!$F$14:$CG$713,'ALL-GTK-SD-SMP-SMA-SMK-SLB'!BT$7,FALSE)</f>
        <v>0</v>
      </c>
      <c r="BT198" s="9">
        <f>VLOOKUP($E198,'ALL-GTK-SD-SMP-SMA-SMK-SLB'!$F$14:$CG$713,'ALL-GTK-SD-SMP-SMA-SMK-SLB'!BU$7,FALSE)</f>
        <v>0</v>
      </c>
      <c r="BU198" s="299">
        <f t="shared" si="101"/>
        <v>0</v>
      </c>
      <c r="BV198" s="299">
        <f t="shared" si="102"/>
        <v>0</v>
      </c>
      <c r="BW198" s="44">
        <f t="shared" si="103"/>
        <v>0</v>
      </c>
      <c r="BX198" s="44">
        <f t="shared" si="104"/>
        <v>0</v>
      </c>
      <c r="BY198" s="11">
        <f t="shared" si="105"/>
        <v>0</v>
      </c>
      <c r="BZ198" s="14">
        <f t="shared" si="106"/>
        <v>6</v>
      </c>
      <c r="CA198" s="14">
        <f t="shared" si="107"/>
        <v>5</v>
      </c>
      <c r="CB198" s="13">
        <f t="shared" si="108"/>
        <v>0</v>
      </c>
      <c r="CC198" s="13">
        <f t="shared" si="109"/>
        <v>0</v>
      </c>
      <c r="CD198" s="312">
        <f t="shared" si="110"/>
        <v>6</v>
      </c>
      <c r="CE198" s="312">
        <f t="shared" si="111"/>
        <v>5</v>
      </c>
      <c r="CF198" s="313">
        <f t="shared" si="112"/>
        <v>11</v>
      </c>
      <c r="CG198" s="302" t="str">
        <f t="shared" si="113"/>
        <v>OK</v>
      </c>
    </row>
    <row r="199" spans="1:85" ht="14.25" x14ac:dyDescent="0.25">
      <c r="A199" s="6">
        <v>187</v>
      </c>
      <c r="B199" s="495">
        <v>187</v>
      </c>
      <c r="C199" s="495" t="s">
        <v>6</v>
      </c>
      <c r="D199" s="496" t="s">
        <v>21</v>
      </c>
      <c r="E199" s="626">
        <v>69787384</v>
      </c>
      <c r="F199" s="627" t="s">
        <v>454</v>
      </c>
      <c r="G199" s="624" t="s">
        <v>52</v>
      </c>
      <c r="H199" s="9">
        <f>VLOOKUP($E199,'ALL-GTK-SD-SMP-SMA-SMK-SLB'!$F$14:$CG$713,'ALL-GTK-SD-SMP-SMA-SMK-SLB'!I$7,FALSE)</f>
        <v>0</v>
      </c>
      <c r="I199" s="9">
        <f>VLOOKUP($E199,'ALL-GTK-SD-SMP-SMA-SMK-SLB'!$F$14:$CG$713,'ALL-GTK-SD-SMP-SMA-SMK-SLB'!J$7,FALSE)</f>
        <v>0</v>
      </c>
      <c r="J199" s="9">
        <f>VLOOKUP($E199,'ALL-GTK-SD-SMP-SMA-SMK-SLB'!$F$14:$CG$713,'ALL-GTK-SD-SMP-SMA-SMK-SLB'!K$7,FALSE)</f>
        <v>0</v>
      </c>
      <c r="K199" s="9">
        <f>VLOOKUP($E199,'ALL-GTK-SD-SMP-SMA-SMK-SLB'!$F$14:$CG$713,'ALL-GTK-SD-SMP-SMA-SMK-SLB'!L$7,FALSE)</f>
        <v>0</v>
      </c>
      <c r="L199" s="9">
        <f>VLOOKUP($E199,'ALL-GTK-SD-SMP-SMA-SMK-SLB'!$F$14:$CG$713,'ALL-GTK-SD-SMP-SMA-SMK-SLB'!M$7,FALSE)</f>
        <v>0</v>
      </c>
      <c r="M199" s="9">
        <f>VLOOKUP($E199,'ALL-GTK-SD-SMP-SMA-SMK-SLB'!$F$14:$CG$713,'ALL-GTK-SD-SMP-SMA-SMK-SLB'!N$7,FALSE)</f>
        <v>1</v>
      </c>
      <c r="N199" s="9">
        <f>VLOOKUP($E199,'ALL-GTK-SD-SMP-SMA-SMK-SLB'!$F$14:$CG$713,'ALL-GTK-SD-SMP-SMA-SMK-SLB'!O$7,FALSE)</f>
        <v>2</v>
      </c>
      <c r="O199" s="9">
        <f>VLOOKUP($E199,'ALL-GTK-SD-SMP-SMA-SMK-SLB'!$F$14:$CG$713,'ALL-GTK-SD-SMP-SMA-SMK-SLB'!P$7,FALSE)</f>
        <v>2</v>
      </c>
      <c r="P199" s="299">
        <f t="shared" si="78"/>
        <v>2</v>
      </c>
      <c r="Q199" s="299">
        <f t="shared" si="79"/>
        <v>3</v>
      </c>
      <c r="R199" s="300">
        <f t="shared" si="80"/>
        <v>5</v>
      </c>
      <c r="S199" s="9">
        <f>VLOOKUP($E199,'ALL-GTK-SD-SMP-SMA-SMK-SLB'!$F$14:$CG$713,'ALL-GTK-SD-SMP-SMA-SMK-SLB'!T$7,FALSE)</f>
        <v>0</v>
      </c>
      <c r="T199" s="9">
        <f>VLOOKUP($E199,'ALL-GTK-SD-SMP-SMA-SMK-SLB'!$F$14:$CG$713,'ALL-GTK-SD-SMP-SMA-SMK-SLB'!U$7,FALSE)</f>
        <v>0</v>
      </c>
      <c r="U199" s="9">
        <f>VLOOKUP($E199,'ALL-GTK-SD-SMP-SMA-SMK-SLB'!$F$14:$CG$713,'ALL-GTK-SD-SMP-SMA-SMK-SLB'!V$7,FALSE)</f>
        <v>1</v>
      </c>
      <c r="V199" s="9">
        <f>VLOOKUP($E199,'ALL-GTK-SD-SMP-SMA-SMK-SLB'!$F$14:$CG$713,'ALL-GTK-SD-SMP-SMA-SMK-SLB'!W$7,FALSE)</f>
        <v>2</v>
      </c>
      <c r="W199" s="9">
        <f>VLOOKUP($E199,'ALL-GTK-SD-SMP-SMA-SMK-SLB'!$F$14:$CG$713,'ALL-GTK-SD-SMP-SMA-SMK-SLB'!X$7,FALSE)</f>
        <v>0</v>
      </c>
      <c r="X199" s="9">
        <f>VLOOKUP($E199,'ALL-GTK-SD-SMP-SMA-SMK-SLB'!$F$14:$CG$713,'ALL-GTK-SD-SMP-SMA-SMK-SLB'!Y$7,FALSE)</f>
        <v>0</v>
      </c>
      <c r="Y199" s="299">
        <f t="shared" si="81"/>
        <v>1</v>
      </c>
      <c r="Z199" s="299">
        <f t="shared" si="82"/>
        <v>2</v>
      </c>
      <c r="AA199" s="10">
        <f t="shared" si="83"/>
        <v>3</v>
      </c>
      <c r="AB199" s="44">
        <f t="shared" si="84"/>
        <v>3</v>
      </c>
      <c r="AC199" s="44">
        <f t="shared" si="85"/>
        <v>5</v>
      </c>
      <c r="AD199" s="11">
        <f t="shared" si="86"/>
        <v>8</v>
      </c>
      <c r="AE199" s="9">
        <f>VLOOKUP($E199,'ALL-GTK-SD-SMP-SMA-SMK-SLB'!$F$14:$CG$713,'ALL-GTK-SD-SMP-SMA-SMK-SLB'!AF$7,FALSE)</f>
        <v>0</v>
      </c>
      <c r="AF199" s="9">
        <f>VLOOKUP($E199,'ALL-GTK-SD-SMP-SMA-SMK-SLB'!$F$14:$CG$713,'ALL-GTK-SD-SMP-SMA-SMK-SLB'!AG$7,FALSE)</f>
        <v>3</v>
      </c>
      <c r="AG199" s="10">
        <f t="shared" si="87"/>
        <v>3</v>
      </c>
      <c r="AH199" s="9">
        <f>VLOOKUP($E199,'ALL-GTK-SD-SMP-SMA-SMK-SLB'!$F$14:$CG$713,'ALL-GTK-SD-SMP-SMA-SMK-SLB'!AI$7,FALSE)</f>
        <v>3</v>
      </c>
      <c r="AI199" s="9">
        <f>VLOOKUP($E199,'ALL-GTK-SD-SMP-SMA-SMK-SLB'!$F$14:$CG$713,'ALL-GTK-SD-SMP-SMA-SMK-SLB'!AJ$7,FALSE)</f>
        <v>2</v>
      </c>
      <c r="AJ199" s="10">
        <f t="shared" si="88"/>
        <v>5</v>
      </c>
      <c r="AK199" s="44">
        <f t="shared" si="89"/>
        <v>3</v>
      </c>
      <c r="AL199" s="44">
        <f t="shared" si="90"/>
        <v>5</v>
      </c>
      <c r="AM199" s="11">
        <f t="shared" si="91"/>
        <v>8</v>
      </c>
      <c r="AN199" s="299">
        <f>VLOOKUP($E199,'ALL-GTK-SD-SMP-SMA-SMK-SLB'!$F$14:$CG$713,'ALL-GTK-SD-SMP-SMA-SMK-SLB'!AO$7,FALSE)</f>
        <v>0</v>
      </c>
      <c r="AO199" s="299">
        <f>VLOOKUP($E199,'ALL-GTK-SD-SMP-SMA-SMK-SLB'!$F$14:$CG$713,'ALL-GTK-SD-SMP-SMA-SMK-SLB'!AP$7,FALSE)</f>
        <v>0</v>
      </c>
      <c r="AP199" s="9">
        <f>VLOOKUP($E199,'ALL-GTK-SD-SMP-SMA-SMK-SLB'!$F$14:$CG$713,'ALL-GTK-SD-SMP-SMA-SMK-SLB'!AQ$7,FALSE)</f>
        <v>0</v>
      </c>
      <c r="AQ199" s="9">
        <f>VLOOKUP($E199,'ALL-GTK-SD-SMP-SMA-SMK-SLB'!$F$14:$CG$713,'ALL-GTK-SD-SMP-SMA-SMK-SLB'!AR$7,FALSE)</f>
        <v>0</v>
      </c>
      <c r="AR199" s="9">
        <f>VLOOKUP($E199,'ALL-GTK-SD-SMP-SMA-SMK-SLB'!$F$14:$CG$713,'ALL-GTK-SD-SMP-SMA-SMK-SLB'!AS$7,FALSE)</f>
        <v>1</v>
      </c>
      <c r="AS199" s="9">
        <f>VLOOKUP($E199,'ALL-GTK-SD-SMP-SMA-SMK-SLB'!$F$14:$CG$713,'ALL-GTK-SD-SMP-SMA-SMK-SLB'!AT$7,FALSE)</f>
        <v>0</v>
      </c>
      <c r="AT199" s="9">
        <f>VLOOKUP($E199,'ALL-GTK-SD-SMP-SMA-SMK-SLB'!$F$14:$CG$713,'ALL-GTK-SD-SMP-SMA-SMK-SLB'!AU$7,FALSE)</f>
        <v>0</v>
      </c>
      <c r="AU199" s="9">
        <f>VLOOKUP($E199,'ALL-GTK-SD-SMP-SMA-SMK-SLB'!$F$14:$CG$713,'ALL-GTK-SD-SMP-SMA-SMK-SLB'!AV$7,FALSE)</f>
        <v>0</v>
      </c>
      <c r="AV199" s="9">
        <f>VLOOKUP($E199,'ALL-GTK-SD-SMP-SMA-SMK-SLB'!$F$14:$CG$713,'ALL-GTK-SD-SMP-SMA-SMK-SLB'!AW$7,FALSE)</f>
        <v>0</v>
      </c>
      <c r="AW199" s="9">
        <f>VLOOKUP($E199,'ALL-GTK-SD-SMP-SMA-SMK-SLB'!$F$14:$CG$713,'ALL-GTK-SD-SMP-SMA-SMK-SLB'!AX$7,FALSE)</f>
        <v>0</v>
      </c>
      <c r="AX199" s="9">
        <f>VLOOKUP($E199,'ALL-GTK-SD-SMP-SMA-SMK-SLB'!$F$14:$CG$713,'ALL-GTK-SD-SMP-SMA-SMK-SLB'!AY$7,FALSE)</f>
        <v>2</v>
      </c>
      <c r="AY199" s="9">
        <f>VLOOKUP($E199,'ALL-GTK-SD-SMP-SMA-SMK-SLB'!$F$14:$CG$713,'ALL-GTK-SD-SMP-SMA-SMK-SLB'!AZ$7,FALSE)</f>
        <v>5</v>
      </c>
      <c r="AZ199" s="9">
        <f>VLOOKUP($E199,'ALL-GTK-SD-SMP-SMA-SMK-SLB'!$F$14:$CG$713,'ALL-GTK-SD-SMP-SMA-SMK-SLB'!BA$7,FALSE)</f>
        <v>0</v>
      </c>
      <c r="BA199" s="9">
        <f>VLOOKUP($E199,'ALL-GTK-SD-SMP-SMA-SMK-SLB'!$F$14:$CG$713,'ALL-GTK-SD-SMP-SMA-SMK-SLB'!BB$7,FALSE)</f>
        <v>0</v>
      </c>
      <c r="BB199" s="9">
        <f>VLOOKUP($E199,'ALL-GTK-SD-SMP-SMA-SMK-SLB'!$F$14:$CG$713,'ALL-GTK-SD-SMP-SMA-SMK-SLB'!BC$7,FALSE)</f>
        <v>0</v>
      </c>
      <c r="BC199" s="9">
        <f>VLOOKUP($E199,'ALL-GTK-SD-SMP-SMA-SMK-SLB'!$F$14:$CG$713,'ALL-GTK-SD-SMP-SMA-SMK-SLB'!BD$7,FALSE)</f>
        <v>0</v>
      </c>
      <c r="BD199" s="310">
        <f t="shared" si="92"/>
        <v>1</v>
      </c>
      <c r="BE199" s="310">
        <f t="shared" si="93"/>
        <v>0</v>
      </c>
      <c r="BF199" s="10">
        <f t="shared" si="94"/>
        <v>1</v>
      </c>
      <c r="BG199" s="311">
        <f t="shared" si="95"/>
        <v>2</v>
      </c>
      <c r="BH199" s="311">
        <f t="shared" si="96"/>
        <v>5</v>
      </c>
      <c r="BI199" s="10">
        <f t="shared" si="97"/>
        <v>7</v>
      </c>
      <c r="BJ199" s="44">
        <f t="shared" si="98"/>
        <v>3</v>
      </c>
      <c r="BK199" s="44">
        <f t="shared" si="99"/>
        <v>5</v>
      </c>
      <c r="BL199" s="11">
        <f t="shared" si="100"/>
        <v>8</v>
      </c>
      <c r="BM199" s="9">
        <f>VLOOKUP($E199,'ALL-GTK-SD-SMP-SMA-SMK-SLB'!$F$14:$CG$713,'ALL-GTK-SD-SMP-SMA-SMK-SLB'!BN$7,FALSE)</f>
        <v>0</v>
      </c>
      <c r="BN199" s="9">
        <f>VLOOKUP($E199,'ALL-GTK-SD-SMP-SMA-SMK-SLB'!$F$14:$CG$713,'ALL-GTK-SD-SMP-SMA-SMK-SLB'!BO$7,FALSE)</f>
        <v>0</v>
      </c>
      <c r="BO199" s="9">
        <f>VLOOKUP($E199,'ALL-GTK-SD-SMP-SMA-SMK-SLB'!$F$14:$CG$713,'ALL-GTK-SD-SMP-SMA-SMK-SLB'!BP$7,FALSE)</f>
        <v>0</v>
      </c>
      <c r="BP199" s="9">
        <f>VLOOKUP($E199,'ALL-GTK-SD-SMP-SMA-SMK-SLB'!$F$14:$CG$713,'ALL-GTK-SD-SMP-SMA-SMK-SLB'!BQ$7,FALSE)</f>
        <v>0</v>
      </c>
      <c r="BQ199" s="9">
        <f>VLOOKUP($E199,'ALL-GTK-SD-SMP-SMA-SMK-SLB'!$F$14:$CG$713,'ALL-GTK-SD-SMP-SMA-SMK-SLB'!BR$7,FALSE)</f>
        <v>0</v>
      </c>
      <c r="BR199" s="9">
        <f>VLOOKUP($E199,'ALL-GTK-SD-SMP-SMA-SMK-SLB'!$F$14:$CG$713,'ALL-GTK-SD-SMP-SMA-SMK-SLB'!BS$7,FALSE)</f>
        <v>0</v>
      </c>
      <c r="BS199" s="9">
        <f>VLOOKUP($E199,'ALL-GTK-SD-SMP-SMA-SMK-SLB'!$F$14:$CG$713,'ALL-GTK-SD-SMP-SMA-SMK-SLB'!BT$7,FALSE)</f>
        <v>0</v>
      </c>
      <c r="BT199" s="9">
        <f>VLOOKUP($E199,'ALL-GTK-SD-SMP-SMA-SMK-SLB'!$F$14:$CG$713,'ALL-GTK-SD-SMP-SMA-SMK-SLB'!BU$7,FALSE)</f>
        <v>0</v>
      </c>
      <c r="BU199" s="299">
        <f t="shared" si="101"/>
        <v>0</v>
      </c>
      <c r="BV199" s="299">
        <f t="shared" si="102"/>
        <v>0</v>
      </c>
      <c r="BW199" s="44">
        <f t="shared" si="103"/>
        <v>0</v>
      </c>
      <c r="BX199" s="44">
        <f t="shared" si="104"/>
        <v>0</v>
      </c>
      <c r="BY199" s="11">
        <f t="shared" si="105"/>
        <v>0</v>
      </c>
      <c r="BZ199" s="14">
        <f t="shared" si="106"/>
        <v>3</v>
      </c>
      <c r="CA199" s="14">
        <f t="shared" si="107"/>
        <v>5</v>
      </c>
      <c r="CB199" s="13">
        <f t="shared" si="108"/>
        <v>0</v>
      </c>
      <c r="CC199" s="13">
        <f t="shared" si="109"/>
        <v>0</v>
      </c>
      <c r="CD199" s="312">
        <f t="shared" si="110"/>
        <v>3</v>
      </c>
      <c r="CE199" s="312">
        <f t="shared" si="111"/>
        <v>5</v>
      </c>
      <c r="CF199" s="313">
        <f t="shared" si="112"/>
        <v>8</v>
      </c>
      <c r="CG199" s="302" t="str">
        <f t="shared" si="113"/>
        <v>OK</v>
      </c>
    </row>
    <row r="200" spans="1:85" ht="14.25" x14ac:dyDescent="0.25">
      <c r="A200" s="6">
        <v>188</v>
      </c>
      <c r="B200" s="495">
        <v>188</v>
      </c>
      <c r="C200" s="495" t="s">
        <v>6</v>
      </c>
      <c r="D200" s="496" t="s">
        <v>23</v>
      </c>
      <c r="E200" s="626">
        <v>20319864</v>
      </c>
      <c r="F200" s="627" t="s">
        <v>455</v>
      </c>
      <c r="G200" s="624" t="s">
        <v>52</v>
      </c>
      <c r="H200" s="9">
        <f>VLOOKUP($E200,'ALL-GTK-SD-SMP-SMA-SMK-SLB'!$F$14:$CG$713,'ALL-GTK-SD-SMP-SMA-SMK-SLB'!I$7,FALSE)</f>
        <v>0</v>
      </c>
      <c r="I200" s="9">
        <f>VLOOKUP($E200,'ALL-GTK-SD-SMP-SMA-SMK-SLB'!$F$14:$CG$713,'ALL-GTK-SD-SMP-SMA-SMK-SLB'!J$7,FALSE)</f>
        <v>0</v>
      </c>
      <c r="J200" s="9">
        <f>VLOOKUP($E200,'ALL-GTK-SD-SMP-SMA-SMK-SLB'!$F$14:$CG$713,'ALL-GTK-SD-SMP-SMA-SMK-SLB'!K$7,FALSE)</f>
        <v>0</v>
      </c>
      <c r="K200" s="9">
        <f>VLOOKUP($E200,'ALL-GTK-SD-SMP-SMA-SMK-SLB'!$F$14:$CG$713,'ALL-GTK-SD-SMP-SMA-SMK-SLB'!L$7,FALSE)</f>
        <v>0</v>
      </c>
      <c r="L200" s="9">
        <f>VLOOKUP($E200,'ALL-GTK-SD-SMP-SMA-SMK-SLB'!$F$14:$CG$713,'ALL-GTK-SD-SMP-SMA-SMK-SLB'!M$7,FALSE)</f>
        <v>0</v>
      </c>
      <c r="M200" s="9">
        <f>VLOOKUP($E200,'ALL-GTK-SD-SMP-SMA-SMK-SLB'!$F$14:$CG$713,'ALL-GTK-SD-SMP-SMA-SMK-SLB'!N$7,FALSE)</f>
        <v>1</v>
      </c>
      <c r="N200" s="9">
        <f>VLOOKUP($E200,'ALL-GTK-SD-SMP-SMA-SMK-SLB'!$F$14:$CG$713,'ALL-GTK-SD-SMP-SMA-SMK-SLB'!O$7,FALSE)</f>
        <v>2</v>
      </c>
      <c r="O200" s="9">
        <f>VLOOKUP($E200,'ALL-GTK-SD-SMP-SMA-SMK-SLB'!$F$14:$CG$713,'ALL-GTK-SD-SMP-SMA-SMK-SLB'!P$7,FALSE)</f>
        <v>2</v>
      </c>
      <c r="P200" s="299">
        <f t="shared" si="78"/>
        <v>2</v>
      </c>
      <c r="Q200" s="299">
        <f t="shared" si="79"/>
        <v>3</v>
      </c>
      <c r="R200" s="300">
        <f t="shared" si="80"/>
        <v>5</v>
      </c>
      <c r="S200" s="9">
        <f>VLOOKUP($E200,'ALL-GTK-SD-SMP-SMA-SMK-SLB'!$F$14:$CG$713,'ALL-GTK-SD-SMP-SMA-SMK-SLB'!T$7,FALSE)</f>
        <v>0</v>
      </c>
      <c r="T200" s="9">
        <f>VLOOKUP($E200,'ALL-GTK-SD-SMP-SMA-SMK-SLB'!$F$14:$CG$713,'ALL-GTK-SD-SMP-SMA-SMK-SLB'!U$7,FALSE)</f>
        <v>0</v>
      </c>
      <c r="U200" s="9">
        <f>VLOOKUP($E200,'ALL-GTK-SD-SMP-SMA-SMK-SLB'!$F$14:$CG$713,'ALL-GTK-SD-SMP-SMA-SMK-SLB'!V$7,FALSE)</f>
        <v>0</v>
      </c>
      <c r="V200" s="9">
        <f>VLOOKUP($E200,'ALL-GTK-SD-SMP-SMA-SMK-SLB'!$F$14:$CG$713,'ALL-GTK-SD-SMP-SMA-SMK-SLB'!W$7,FALSE)</f>
        <v>3</v>
      </c>
      <c r="W200" s="9">
        <f>VLOOKUP($E200,'ALL-GTK-SD-SMP-SMA-SMK-SLB'!$F$14:$CG$713,'ALL-GTK-SD-SMP-SMA-SMK-SLB'!X$7,FALSE)</f>
        <v>0</v>
      </c>
      <c r="X200" s="9">
        <f>VLOOKUP($E200,'ALL-GTK-SD-SMP-SMA-SMK-SLB'!$F$14:$CG$713,'ALL-GTK-SD-SMP-SMA-SMK-SLB'!Y$7,FALSE)</f>
        <v>0</v>
      </c>
      <c r="Y200" s="299">
        <f t="shared" si="81"/>
        <v>0</v>
      </c>
      <c r="Z200" s="299">
        <f t="shared" si="82"/>
        <v>3</v>
      </c>
      <c r="AA200" s="10">
        <f t="shared" si="83"/>
        <v>3</v>
      </c>
      <c r="AB200" s="44">
        <f t="shared" si="84"/>
        <v>2</v>
      </c>
      <c r="AC200" s="44">
        <f t="shared" si="85"/>
        <v>6</v>
      </c>
      <c r="AD200" s="11">
        <f t="shared" si="86"/>
        <v>8</v>
      </c>
      <c r="AE200" s="9">
        <f>VLOOKUP($E200,'ALL-GTK-SD-SMP-SMA-SMK-SLB'!$F$14:$CG$713,'ALL-GTK-SD-SMP-SMA-SMK-SLB'!AF$7,FALSE)</f>
        <v>0</v>
      </c>
      <c r="AF200" s="9">
        <f>VLOOKUP($E200,'ALL-GTK-SD-SMP-SMA-SMK-SLB'!$F$14:$CG$713,'ALL-GTK-SD-SMP-SMA-SMK-SLB'!AG$7,FALSE)</f>
        <v>3</v>
      </c>
      <c r="AG200" s="10">
        <f t="shared" si="87"/>
        <v>3</v>
      </c>
      <c r="AH200" s="9">
        <f>VLOOKUP($E200,'ALL-GTK-SD-SMP-SMA-SMK-SLB'!$F$14:$CG$713,'ALL-GTK-SD-SMP-SMA-SMK-SLB'!AI$7,FALSE)</f>
        <v>3</v>
      </c>
      <c r="AI200" s="9">
        <f>VLOOKUP($E200,'ALL-GTK-SD-SMP-SMA-SMK-SLB'!$F$14:$CG$713,'ALL-GTK-SD-SMP-SMA-SMK-SLB'!AJ$7,FALSE)</f>
        <v>2</v>
      </c>
      <c r="AJ200" s="10">
        <f t="shared" si="88"/>
        <v>5</v>
      </c>
      <c r="AK200" s="44">
        <f t="shared" si="89"/>
        <v>3</v>
      </c>
      <c r="AL200" s="44">
        <f t="shared" si="90"/>
        <v>5</v>
      </c>
      <c r="AM200" s="11">
        <f t="shared" si="91"/>
        <v>8</v>
      </c>
      <c r="AN200" s="299">
        <f>VLOOKUP($E200,'ALL-GTK-SD-SMP-SMA-SMK-SLB'!$F$14:$CG$713,'ALL-GTK-SD-SMP-SMA-SMK-SLB'!AO$7,FALSE)</f>
        <v>0</v>
      </c>
      <c r="AO200" s="299">
        <f>VLOOKUP($E200,'ALL-GTK-SD-SMP-SMA-SMK-SLB'!$F$14:$CG$713,'ALL-GTK-SD-SMP-SMA-SMK-SLB'!AP$7,FALSE)</f>
        <v>0</v>
      </c>
      <c r="AP200" s="9">
        <f>VLOOKUP($E200,'ALL-GTK-SD-SMP-SMA-SMK-SLB'!$F$14:$CG$713,'ALL-GTK-SD-SMP-SMA-SMK-SLB'!AQ$7,FALSE)</f>
        <v>0</v>
      </c>
      <c r="AQ200" s="9">
        <f>VLOOKUP($E200,'ALL-GTK-SD-SMP-SMA-SMK-SLB'!$F$14:$CG$713,'ALL-GTK-SD-SMP-SMA-SMK-SLB'!AR$7,FALSE)</f>
        <v>0</v>
      </c>
      <c r="AR200" s="9">
        <f>VLOOKUP($E200,'ALL-GTK-SD-SMP-SMA-SMK-SLB'!$F$14:$CG$713,'ALL-GTK-SD-SMP-SMA-SMK-SLB'!AS$7,FALSE)</f>
        <v>0</v>
      </c>
      <c r="AS200" s="9">
        <f>VLOOKUP($E200,'ALL-GTK-SD-SMP-SMA-SMK-SLB'!$F$14:$CG$713,'ALL-GTK-SD-SMP-SMA-SMK-SLB'!AT$7,FALSE)</f>
        <v>1</v>
      </c>
      <c r="AT200" s="9">
        <f>VLOOKUP($E200,'ALL-GTK-SD-SMP-SMA-SMK-SLB'!$F$14:$CG$713,'ALL-GTK-SD-SMP-SMA-SMK-SLB'!AU$7,FALSE)</f>
        <v>0</v>
      </c>
      <c r="AU200" s="9">
        <f>VLOOKUP($E200,'ALL-GTK-SD-SMP-SMA-SMK-SLB'!$F$14:$CG$713,'ALL-GTK-SD-SMP-SMA-SMK-SLB'!AV$7,FALSE)</f>
        <v>0</v>
      </c>
      <c r="AV200" s="9">
        <f>VLOOKUP($E200,'ALL-GTK-SD-SMP-SMA-SMK-SLB'!$F$14:$CG$713,'ALL-GTK-SD-SMP-SMA-SMK-SLB'!AW$7,FALSE)</f>
        <v>0</v>
      </c>
      <c r="AW200" s="9">
        <f>VLOOKUP($E200,'ALL-GTK-SD-SMP-SMA-SMK-SLB'!$F$14:$CG$713,'ALL-GTK-SD-SMP-SMA-SMK-SLB'!AX$7,FALSE)</f>
        <v>0</v>
      </c>
      <c r="AX200" s="9">
        <f>VLOOKUP($E200,'ALL-GTK-SD-SMP-SMA-SMK-SLB'!$F$14:$CG$713,'ALL-GTK-SD-SMP-SMA-SMK-SLB'!AY$7,FALSE)</f>
        <v>3</v>
      </c>
      <c r="AY200" s="9">
        <f>VLOOKUP($E200,'ALL-GTK-SD-SMP-SMA-SMK-SLB'!$F$14:$CG$713,'ALL-GTK-SD-SMP-SMA-SMK-SLB'!AZ$7,FALSE)</f>
        <v>4</v>
      </c>
      <c r="AZ200" s="9">
        <f>VLOOKUP($E200,'ALL-GTK-SD-SMP-SMA-SMK-SLB'!$F$14:$CG$713,'ALL-GTK-SD-SMP-SMA-SMK-SLB'!BA$7,FALSE)</f>
        <v>0</v>
      </c>
      <c r="BA200" s="9">
        <f>VLOOKUP($E200,'ALL-GTK-SD-SMP-SMA-SMK-SLB'!$F$14:$CG$713,'ALL-GTK-SD-SMP-SMA-SMK-SLB'!BB$7,FALSE)</f>
        <v>0</v>
      </c>
      <c r="BB200" s="9">
        <f>VLOOKUP($E200,'ALL-GTK-SD-SMP-SMA-SMK-SLB'!$F$14:$CG$713,'ALL-GTK-SD-SMP-SMA-SMK-SLB'!BC$7,FALSE)</f>
        <v>0</v>
      </c>
      <c r="BC200" s="9">
        <f>VLOOKUP($E200,'ALL-GTK-SD-SMP-SMA-SMK-SLB'!$F$14:$CG$713,'ALL-GTK-SD-SMP-SMA-SMK-SLB'!BD$7,FALSE)</f>
        <v>0</v>
      </c>
      <c r="BD200" s="310">
        <f t="shared" si="92"/>
        <v>0</v>
      </c>
      <c r="BE200" s="310">
        <f t="shared" si="93"/>
        <v>1</v>
      </c>
      <c r="BF200" s="10">
        <f t="shared" si="94"/>
        <v>1</v>
      </c>
      <c r="BG200" s="311">
        <f t="shared" si="95"/>
        <v>3</v>
      </c>
      <c r="BH200" s="311">
        <f t="shared" si="96"/>
        <v>4</v>
      </c>
      <c r="BI200" s="10">
        <f t="shared" si="97"/>
        <v>7</v>
      </c>
      <c r="BJ200" s="44">
        <f t="shared" si="98"/>
        <v>3</v>
      </c>
      <c r="BK200" s="44">
        <f t="shared" si="99"/>
        <v>5</v>
      </c>
      <c r="BL200" s="11">
        <f t="shared" si="100"/>
        <v>8</v>
      </c>
      <c r="BM200" s="9">
        <f>VLOOKUP($E200,'ALL-GTK-SD-SMP-SMA-SMK-SLB'!$F$14:$CG$713,'ALL-GTK-SD-SMP-SMA-SMK-SLB'!BN$7,FALSE)</f>
        <v>1</v>
      </c>
      <c r="BN200" s="9">
        <f>VLOOKUP($E200,'ALL-GTK-SD-SMP-SMA-SMK-SLB'!$F$14:$CG$713,'ALL-GTK-SD-SMP-SMA-SMK-SLB'!BO$7,FALSE)</f>
        <v>0</v>
      </c>
      <c r="BO200" s="9">
        <f>VLOOKUP($E200,'ALL-GTK-SD-SMP-SMA-SMK-SLB'!$F$14:$CG$713,'ALL-GTK-SD-SMP-SMA-SMK-SLB'!BP$7,FALSE)</f>
        <v>0</v>
      </c>
      <c r="BP200" s="9">
        <f>VLOOKUP($E200,'ALL-GTK-SD-SMP-SMA-SMK-SLB'!$F$14:$CG$713,'ALL-GTK-SD-SMP-SMA-SMK-SLB'!BQ$7,FALSE)</f>
        <v>0</v>
      </c>
      <c r="BQ200" s="9">
        <f>VLOOKUP($E200,'ALL-GTK-SD-SMP-SMA-SMK-SLB'!$F$14:$CG$713,'ALL-GTK-SD-SMP-SMA-SMK-SLB'!BR$7,FALSE)</f>
        <v>0</v>
      </c>
      <c r="BR200" s="9">
        <f>VLOOKUP($E200,'ALL-GTK-SD-SMP-SMA-SMK-SLB'!$F$14:$CG$713,'ALL-GTK-SD-SMP-SMA-SMK-SLB'!BS$7,FALSE)</f>
        <v>0</v>
      </c>
      <c r="BS200" s="9">
        <f>VLOOKUP($E200,'ALL-GTK-SD-SMP-SMA-SMK-SLB'!$F$14:$CG$713,'ALL-GTK-SD-SMP-SMA-SMK-SLB'!BT$7,FALSE)</f>
        <v>0</v>
      </c>
      <c r="BT200" s="9">
        <f>VLOOKUP($E200,'ALL-GTK-SD-SMP-SMA-SMK-SLB'!$F$14:$CG$713,'ALL-GTK-SD-SMP-SMA-SMK-SLB'!BU$7,FALSE)</f>
        <v>0</v>
      </c>
      <c r="BU200" s="299">
        <f t="shared" si="101"/>
        <v>0</v>
      </c>
      <c r="BV200" s="299">
        <f t="shared" si="102"/>
        <v>0</v>
      </c>
      <c r="BW200" s="44">
        <f t="shared" si="103"/>
        <v>1</v>
      </c>
      <c r="BX200" s="44">
        <f t="shared" si="104"/>
        <v>0</v>
      </c>
      <c r="BY200" s="11">
        <f t="shared" si="105"/>
        <v>1</v>
      </c>
      <c r="BZ200" s="14">
        <f t="shared" si="106"/>
        <v>2</v>
      </c>
      <c r="CA200" s="14">
        <f t="shared" si="107"/>
        <v>6</v>
      </c>
      <c r="CB200" s="13">
        <f t="shared" si="108"/>
        <v>1</v>
      </c>
      <c r="CC200" s="13">
        <f t="shared" si="109"/>
        <v>0</v>
      </c>
      <c r="CD200" s="312">
        <f t="shared" si="110"/>
        <v>3</v>
      </c>
      <c r="CE200" s="312">
        <f t="shared" si="111"/>
        <v>6</v>
      </c>
      <c r="CF200" s="313">
        <f t="shared" si="112"/>
        <v>9</v>
      </c>
      <c r="CG200" s="302" t="str">
        <f t="shared" si="113"/>
        <v>OK</v>
      </c>
    </row>
    <row r="201" spans="1:85" ht="14.25" x14ac:dyDescent="0.25">
      <c r="A201" s="6">
        <v>189</v>
      </c>
      <c r="B201" s="495">
        <v>189</v>
      </c>
      <c r="C201" s="495" t="s">
        <v>6</v>
      </c>
      <c r="D201" s="496" t="s">
        <v>23</v>
      </c>
      <c r="E201" s="626">
        <v>20319863</v>
      </c>
      <c r="F201" s="627" t="s">
        <v>456</v>
      </c>
      <c r="G201" s="624" t="s">
        <v>52</v>
      </c>
      <c r="H201" s="9">
        <f>VLOOKUP($E201,'ALL-GTK-SD-SMP-SMA-SMK-SLB'!$F$14:$CG$713,'ALL-GTK-SD-SMP-SMA-SMK-SLB'!I$7,FALSE)</f>
        <v>0</v>
      </c>
      <c r="I201" s="9">
        <f>VLOOKUP($E201,'ALL-GTK-SD-SMP-SMA-SMK-SLB'!$F$14:$CG$713,'ALL-GTK-SD-SMP-SMA-SMK-SLB'!J$7,FALSE)</f>
        <v>0</v>
      </c>
      <c r="J201" s="9">
        <f>VLOOKUP($E201,'ALL-GTK-SD-SMP-SMA-SMK-SLB'!$F$14:$CG$713,'ALL-GTK-SD-SMP-SMA-SMK-SLB'!K$7,FALSE)</f>
        <v>0</v>
      </c>
      <c r="K201" s="9">
        <f>VLOOKUP($E201,'ALL-GTK-SD-SMP-SMA-SMK-SLB'!$F$14:$CG$713,'ALL-GTK-SD-SMP-SMA-SMK-SLB'!L$7,FALSE)</f>
        <v>0</v>
      </c>
      <c r="L201" s="9">
        <f>VLOOKUP($E201,'ALL-GTK-SD-SMP-SMA-SMK-SLB'!$F$14:$CG$713,'ALL-GTK-SD-SMP-SMA-SMK-SLB'!M$7,FALSE)</f>
        <v>0</v>
      </c>
      <c r="M201" s="9">
        <f>VLOOKUP($E201,'ALL-GTK-SD-SMP-SMA-SMK-SLB'!$F$14:$CG$713,'ALL-GTK-SD-SMP-SMA-SMK-SLB'!N$7,FALSE)</f>
        <v>0</v>
      </c>
      <c r="N201" s="9">
        <f>VLOOKUP($E201,'ALL-GTK-SD-SMP-SMA-SMK-SLB'!$F$14:$CG$713,'ALL-GTK-SD-SMP-SMA-SMK-SLB'!O$7,FALSE)</f>
        <v>2</v>
      </c>
      <c r="O201" s="9">
        <f>VLOOKUP($E201,'ALL-GTK-SD-SMP-SMA-SMK-SLB'!$F$14:$CG$713,'ALL-GTK-SD-SMP-SMA-SMK-SLB'!P$7,FALSE)</f>
        <v>5</v>
      </c>
      <c r="P201" s="299">
        <f t="shared" si="78"/>
        <v>2</v>
      </c>
      <c r="Q201" s="299">
        <f t="shared" si="79"/>
        <v>5</v>
      </c>
      <c r="R201" s="300">
        <f t="shared" si="80"/>
        <v>7</v>
      </c>
      <c r="S201" s="9">
        <f>VLOOKUP($E201,'ALL-GTK-SD-SMP-SMA-SMK-SLB'!$F$14:$CG$713,'ALL-GTK-SD-SMP-SMA-SMK-SLB'!T$7,FALSE)</f>
        <v>0</v>
      </c>
      <c r="T201" s="9">
        <f>VLOOKUP($E201,'ALL-GTK-SD-SMP-SMA-SMK-SLB'!$F$14:$CG$713,'ALL-GTK-SD-SMP-SMA-SMK-SLB'!U$7,FALSE)</f>
        <v>0</v>
      </c>
      <c r="U201" s="9">
        <f>VLOOKUP($E201,'ALL-GTK-SD-SMP-SMA-SMK-SLB'!$F$14:$CG$713,'ALL-GTK-SD-SMP-SMA-SMK-SLB'!V$7,FALSE)</f>
        <v>1</v>
      </c>
      <c r="V201" s="9">
        <f>VLOOKUP($E201,'ALL-GTK-SD-SMP-SMA-SMK-SLB'!$F$14:$CG$713,'ALL-GTK-SD-SMP-SMA-SMK-SLB'!W$7,FALSE)</f>
        <v>1</v>
      </c>
      <c r="W201" s="9">
        <f>VLOOKUP($E201,'ALL-GTK-SD-SMP-SMA-SMK-SLB'!$F$14:$CG$713,'ALL-GTK-SD-SMP-SMA-SMK-SLB'!X$7,FALSE)</f>
        <v>0</v>
      </c>
      <c r="X201" s="9">
        <f>VLOOKUP($E201,'ALL-GTK-SD-SMP-SMA-SMK-SLB'!$F$14:$CG$713,'ALL-GTK-SD-SMP-SMA-SMK-SLB'!Y$7,FALSE)</f>
        <v>0</v>
      </c>
      <c r="Y201" s="299">
        <f t="shared" si="81"/>
        <v>1</v>
      </c>
      <c r="Z201" s="299">
        <f t="shared" si="82"/>
        <v>1</v>
      </c>
      <c r="AA201" s="10">
        <f t="shared" si="83"/>
        <v>2</v>
      </c>
      <c r="AB201" s="44">
        <f t="shared" si="84"/>
        <v>3</v>
      </c>
      <c r="AC201" s="44">
        <f t="shared" si="85"/>
        <v>6</v>
      </c>
      <c r="AD201" s="11">
        <f t="shared" si="86"/>
        <v>9</v>
      </c>
      <c r="AE201" s="9">
        <f>VLOOKUP($E201,'ALL-GTK-SD-SMP-SMA-SMK-SLB'!$F$14:$CG$713,'ALL-GTK-SD-SMP-SMA-SMK-SLB'!AF$7,FALSE)</f>
        <v>0</v>
      </c>
      <c r="AF201" s="9">
        <f>VLOOKUP($E201,'ALL-GTK-SD-SMP-SMA-SMK-SLB'!$F$14:$CG$713,'ALL-GTK-SD-SMP-SMA-SMK-SLB'!AG$7,FALSE)</f>
        <v>2</v>
      </c>
      <c r="AG201" s="10">
        <f t="shared" si="87"/>
        <v>2</v>
      </c>
      <c r="AH201" s="9">
        <f>VLOOKUP($E201,'ALL-GTK-SD-SMP-SMA-SMK-SLB'!$F$14:$CG$713,'ALL-GTK-SD-SMP-SMA-SMK-SLB'!AI$7,FALSE)</f>
        <v>3</v>
      </c>
      <c r="AI201" s="9">
        <f>VLOOKUP($E201,'ALL-GTK-SD-SMP-SMA-SMK-SLB'!$F$14:$CG$713,'ALL-GTK-SD-SMP-SMA-SMK-SLB'!AJ$7,FALSE)</f>
        <v>4</v>
      </c>
      <c r="AJ201" s="10">
        <f t="shared" si="88"/>
        <v>7</v>
      </c>
      <c r="AK201" s="44">
        <f t="shared" si="89"/>
        <v>3</v>
      </c>
      <c r="AL201" s="44">
        <f t="shared" si="90"/>
        <v>6</v>
      </c>
      <c r="AM201" s="11">
        <f t="shared" si="91"/>
        <v>9</v>
      </c>
      <c r="AN201" s="299">
        <f>VLOOKUP($E201,'ALL-GTK-SD-SMP-SMA-SMK-SLB'!$F$14:$CG$713,'ALL-GTK-SD-SMP-SMA-SMK-SLB'!AO$7,FALSE)</f>
        <v>0</v>
      </c>
      <c r="AO201" s="299">
        <f>VLOOKUP($E201,'ALL-GTK-SD-SMP-SMA-SMK-SLB'!$F$14:$CG$713,'ALL-GTK-SD-SMP-SMA-SMK-SLB'!AP$7,FALSE)</f>
        <v>0</v>
      </c>
      <c r="AP201" s="9">
        <f>VLOOKUP($E201,'ALL-GTK-SD-SMP-SMA-SMK-SLB'!$F$14:$CG$713,'ALL-GTK-SD-SMP-SMA-SMK-SLB'!AQ$7,FALSE)</f>
        <v>0</v>
      </c>
      <c r="AQ201" s="9">
        <f>VLOOKUP($E201,'ALL-GTK-SD-SMP-SMA-SMK-SLB'!$F$14:$CG$713,'ALL-GTK-SD-SMP-SMA-SMK-SLB'!AR$7,FALSE)</f>
        <v>0</v>
      </c>
      <c r="AR201" s="9">
        <f>VLOOKUP($E201,'ALL-GTK-SD-SMP-SMA-SMK-SLB'!$F$14:$CG$713,'ALL-GTK-SD-SMP-SMA-SMK-SLB'!AS$7,FALSE)</f>
        <v>0</v>
      </c>
      <c r="AS201" s="9">
        <f>VLOOKUP($E201,'ALL-GTK-SD-SMP-SMA-SMK-SLB'!$F$14:$CG$713,'ALL-GTK-SD-SMP-SMA-SMK-SLB'!AT$7,FALSE)</f>
        <v>0</v>
      </c>
      <c r="AT201" s="9">
        <f>VLOOKUP($E201,'ALL-GTK-SD-SMP-SMA-SMK-SLB'!$F$14:$CG$713,'ALL-GTK-SD-SMP-SMA-SMK-SLB'!AU$7,FALSE)</f>
        <v>0</v>
      </c>
      <c r="AU201" s="9">
        <f>VLOOKUP($E201,'ALL-GTK-SD-SMP-SMA-SMK-SLB'!$F$14:$CG$713,'ALL-GTK-SD-SMP-SMA-SMK-SLB'!AV$7,FALSE)</f>
        <v>0</v>
      </c>
      <c r="AV201" s="9">
        <f>VLOOKUP($E201,'ALL-GTK-SD-SMP-SMA-SMK-SLB'!$F$14:$CG$713,'ALL-GTK-SD-SMP-SMA-SMK-SLB'!AW$7,FALSE)</f>
        <v>0</v>
      </c>
      <c r="AW201" s="9">
        <f>VLOOKUP($E201,'ALL-GTK-SD-SMP-SMA-SMK-SLB'!$F$14:$CG$713,'ALL-GTK-SD-SMP-SMA-SMK-SLB'!AX$7,FALSE)</f>
        <v>0</v>
      </c>
      <c r="AX201" s="9">
        <f>VLOOKUP($E201,'ALL-GTK-SD-SMP-SMA-SMK-SLB'!$F$14:$CG$713,'ALL-GTK-SD-SMP-SMA-SMK-SLB'!AY$7,FALSE)</f>
        <v>3</v>
      </c>
      <c r="AY201" s="9">
        <f>VLOOKUP($E201,'ALL-GTK-SD-SMP-SMA-SMK-SLB'!$F$14:$CG$713,'ALL-GTK-SD-SMP-SMA-SMK-SLB'!AZ$7,FALSE)</f>
        <v>6</v>
      </c>
      <c r="AZ201" s="9">
        <f>VLOOKUP($E201,'ALL-GTK-SD-SMP-SMA-SMK-SLB'!$F$14:$CG$713,'ALL-GTK-SD-SMP-SMA-SMK-SLB'!BA$7,FALSE)</f>
        <v>0</v>
      </c>
      <c r="BA201" s="9">
        <f>VLOOKUP($E201,'ALL-GTK-SD-SMP-SMA-SMK-SLB'!$F$14:$CG$713,'ALL-GTK-SD-SMP-SMA-SMK-SLB'!BB$7,FALSE)</f>
        <v>0</v>
      </c>
      <c r="BB201" s="9">
        <f>VLOOKUP($E201,'ALL-GTK-SD-SMP-SMA-SMK-SLB'!$F$14:$CG$713,'ALL-GTK-SD-SMP-SMA-SMK-SLB'!BC$7,FALSE)</f>
        <v>0</v>
      </c>
      <c r="BC201" s="9">
        <f>VLOOKUP($E201,'ALL-GTK-SD-SMP-SMA-SMK-SLB'!$F$14:$CG$713,'ALL-GTK-SD-SMP-SMA-SMK-SLB'!BD$7,FALSE)</f>
        <v>0</v>
      </c>
      <c r="BD201" s="310">
        <f t="shared" si="92"/>
        <v>0</v>
      </c>
      <c r="BE201" s="310">
        <f t="shared" si="93"/>
        <v>0</v>
      </c>
      <c r="BF201" s="10">
        <f t="shared" si="94"/>
        <v>0</v>
      </c>
      <c r="BG201" s="311">
        <f t="shared" si="95"/>
        <v>3</v>
      </c>
      <c r="BH201" s="311">
        <f t="shared" si="96"/>
        <v>6</v>
      </c>
      <c r="BI201" s="10">
        <f t="shared" si="97"/>
        <v>9</v>
      </c>
      <c r="BJ201" s="44">
        <f t="shared" si="98"/>
        <v>3</v>
      </c>
      <c r="BK201" s="44">
        <f t="shared" si="99"/>
        <v>6</v>
      </c>
      <c r="BL201" s="11">
        <f t="shared" si="100"/>
        <v>9</v>
      </c>
      <c r="BM201" s="9">
        <f>VLOOKUP($E201,'ALL-GTK-SD-SMP-SMA-SMK-SLB'!$F$14:$CG$713,'ALL-GTK-SD-SMP-SMA-SMK-SLB'!BN$7,FALSE)</f>
        <v>0</v>
      </c>
      <c r="BN201" s="9">
        <f>VLOOKUP($E201,'ALL-GTK-SD-SMP-SMA-SMK-SLB'!$F$14:$CG$713,'ALL-GTK-SD-SMP-SMA-SMK-SLB'!BO$7,FALSE)</f>
        <v>0</v>
      </c>
      <c r="BO201" s="9">
        <f>VLOOKUP($E201,'ALL-GTK-SD-SMP-SMA-SMK-SLB'!$F$14:$CG$713,'ALL-GTK-SD-SMP-SMA-SMK-SLB'!BP$7,FALSE)</f>
        <v>0</v>
      </c>
      <c r="BP201" s="9">
        <f>VLOOKUP($E201,'ALL-GTK-SD-SMP-SMA-SMK-SLB'!$F$14:$CG$713,'ALL-GTK-SD-SMP-SMA-SMK-SLB'!BQ$7,FALSE)</f>
        <v>0</v>
      </c>
      <c r="BQ201" s="9">
        <f>VLOOKUP($E201,'ALL-GTK-SD-SMP-SMA-SMK-SLB'!$F$14:$CG$713,'ALL-GTK-SD-SMP-SMA-SMK-SLB'!BR$7,FALSE)</f>
        <v>0</v>
      </c>
      <c r="BR201" s="9">
        <f>VLOOKUP($E201,'ALL-GTK-SD-SMP-SMA-SMK-SLB'!$F$14:$CG$713,'ALL-GTK-SD-SMP-SMA-SMK-SLB'!BS$7,FALSE)</f>
        <v>0</v>
      </c>
      <c r="BS201" s="9">
        <f>VLOOKUP($E201,'ALL-GTK-SD-SMP-SMA-SMK-SLB'!$F$14:$CG$713,'ALL-GTK-SD-SMP-SMA-SMK-SLB'!BT$7,FALSE)</f>
        <v>0</v>
      </c>
      <c r="BT201" s="9">
        <f>VLOOKUP($E201,'ALL-GTK-SD-SMP-SMA-SMK-SLB'!$F$14:$CG$713,'ALL-GTK-SD-SMP-SMA-SMK-SLB'!BU$7,FALSE)</f>
        <v>0</v>
      </c>
      <c r="BU201" s="299">
        <f t="shared" si="101"/>
        <v>0</v>
      </c>
      <c r="BV201" s="299">
        <f t="shared" si="102"/>
        <v>0</v>
      </c>
      <c r="BW201" s="44">
        <f t="shared" si="103"/>
        <v>0</v>
      </c>
      <c r="BX201" s="44">
        <f t="shared" si="104"/>
        <v>0</v>
      </c>
      <c r="BY201" s="11">
        <f t="shared" si="105"/>
        <v>0</v>
      </c>
      <c r="BZ201" s="14">
        <f t="shared" si="106"/>
        <v>3</v>
      </c>
      <c r="CA201" s="14">
        <f t="shared" si="107"/>
        <v>6</v>
      </c>
      <c r="CB201" s="13">
        <f t="shared" si="108"/>
        <v>0</v>
      </c>
      <c r="CC201" s="13">
        <f t="shared" si="109"/>
        <v>0</v>
      </c>
      <c r="CD201" s="312">
        <f t="shared" si="110"/>
        <v>3</v>
      </c>
      <c r="CE201" s="312">
        <f t="shared" si="111"/>
        <v>6</v>
      </c>
      <c r="CF201" s="313">
        <f t="shared" si="112"/>
        <v>9</v>
      </c>
      <c r="CG201" s="302" t="str">
        <f t="shared" si="113"/>
        <v>OK</v>
      </c>
    </row>
    <row r="202" spans="1:85" ht="14.25" x14ac:dyDescent="0.25">
      <c r="A202" s="6">
        <v>190</v>
      </c>
      <c r="B202" s="495">
        <v>190</v>
      </c>
      <c r="C202" s="495" t="s">
        <v>6</v>
      </c>
      <c r="D202" s="496" t="s">
        <v>23</v>
      </c>
      <c r="E202" s="626">
        <v>20319780</v>
      </c>
      <c r="F202" s="627" t="s">
        <v>457</v>
      </c>
      <c r="G202" s="624" t="s">
        <v>52</v>
      </c>
      <c r="H202" s="9">
        <f>VLOOKUP($E202,'ALL-GTK-SD-SMP-SMA-SMK-SLB'!$F$14:$CG$713,'ALL-GTK-SD-SMP-SMA-SMK-SLB'!I$7,FALSE)</f>
        <v>0</v>
      </c>
      <c r="I202" s="9">
        <f>VLOOKUP($E202,'ALL-GTK-SD-SMP-SMA-SMK-SLB'!$F$14:$CG$713,'ALL-GTK-SD-SMP-SMA-SMK-SLB'!J$7,FALSE)</f>
        <v>0</v>
      </c>
      <c r="J202" s="9">
        <f>VLOOKUP($E202,'ALL-GTK-SD-SMP-SMA-SMK-SLB'!$F$14:$CG$713,'ALL-GTK-SD-SMP-SMA-SMK-SLB'!K$7,FALSE)</f>
        <v>0</v>
      </c>
      <c r="K202" s="9">
        <f>VLOOKUP($E202,'ALL-GTK-SD-SMP-SMA-SMK-SLB'!$F$14:$CG$713,'ALL-GTK-SD-SMP-SMA-SMK-SLB'!L$7,FALSE)</f>
        <v>0</v>
      </c>
      <c r="L202" s="9">
        <f>VLOOKUP($E202,'ALL-GTK-SD-SMP-SMA-SMK-SLB'!$F$14:$CG$713,'ALL-GTK-SD-SMP-SMA-SMK-SLB'!M$7,FALSE)</f>
        <v>3</v>
      </c>
      <c r="M202" s="9">
        <f>VLOOKUP($E202,'ALL-GTK-SD-SMP-SMA-SMK-SLB'!$F$14:$CG$713,'ALL-GTK-SD-SMP-SMA-SMK-SLB'!N$7,FALSE)</f>
        <v>2</v>
      </c>
      <c r="N202" s="9">
        <f>VLOOKUP($E202,'ALL-GTK-SD-SMP-SMA-SMK-SLB'!$F$14:$CG$713,'ALL-GTK-SD-SMP-SMA-SMK-SLB'!O$7,FALSE)</f>
        <v>2</v>
      </c>
      <c r="O202" s="9">
        <f>VLOOKUP($E202,'ALL-GTK-SD-SMP-SMA-SMK-SLB'!$F$14:$CG$713,'ALL-GTK-SD-SMP-SMA-SMK-SLB'!P$7,FALSE)</f>
        <v>2</v>
      </c>
      <c r="P202" s="299">
        <f t="shared" si="78"/>
        <v>5</v>
      </c>
      <c r="Q202" s="299">
        <f t="shared" si="79"/>
        <v>4</v>
      </c>
      <c r="R202" s="300">
        <f t="shared" si="80"/>
        <v>9</v>
      </c>
      <c r="S202" s="9">
        <f>VLOOKUP($E202,'ALL-GTK-SD-SMP-SMA-SMK-SLB'!$F$14:$CG$713,'ALL-GTK-SD-SMP-SMA-SMK-SLB'!T$7,FALSE)</f>
        <v>0</v>
      </c>
      <c r="T202" s="9">
        <f>VLOOKUP($E202,'ALL-GTK-SD-SMP-SMA-SMK-SLB'!$F$14:$CG$713,'ALL-GTK-SD-SMP-SMA-SMK-SLB'!U$7,FALSE)</f>
        <v>0</v>
      </c>
      <c r="U202" s="9">
        <f>VLOOKUP($E202,'ALL-GTK-SD-SMP-SMA-SMK-SLB'!$F$14:$CG$713,'ALL-GTK-SD-SMP-SMA-SMK-SLB'!V$7,FALSE)</f>
        <v>1</v>
      </c>
      <c r="V202" s="9">
        <f>VLOOKUP($E202,'ALL-GTK-SD-SMP-SMA-SMK-SLB'!$F$14:$CG$713,'ALL-GTK-SD-SMP-SMA-SMK-SLB'!W$7,FALSE)</f>
        <v>1</v>
      </c>
      <c r="W202" s="9">
        <f>VLOOKUP($E202,'ALL-GTK-SD-SMP-SMA-SMK-SLB'!$F$14:$CG$713,'ALL-GTK-SD-SMP-SMA-SMK-SLB'!X$7,FALSE)</f>
        <v>0</v>
      </c>
      <c r="X202" s="9">
        <f>VLOOKUP($E202,'ALL-GTK-SD-SMP-SMA-SMK-SLB'!$F$14:$CG$713,'ALL-GTK-SD-SMP-SMA-SMK-SLB'!Y$7,FALSE)</f>
        <v>2</v>
      </c>
      <c r="Y202" s="299">
        <f t="shared" si="81"/>
        <v>1</v>
      </c>
      <c r="Z202" s="299">
        <f t="shared" si="82"/>
        <v>3</v>
      </c>
      <c r="AA202" s="10">
        <f t="shared" si="83"/>
        <v>4</v>
      </c>
      <c r="AB202" s="44">
        <f t="shared" si="84"/>
        <v>6</v>
      </c>
      <c r="AC202" s="44">
        <f t="shared" si="85"/>
        <v>7</v>
      </c>
      <c r="AD202" s="11">
        <f t="shared" si="86"/>
        <v>13</v>
      </c>
      <c r="AE202" s="9">
        <f>VLOOKUP($E202,'ALL-GTK-SD-SMP-SMA-SMK-SLB'!$F$14:$CG$713,'ALL-GTK-SD-SMP-SMA-SMK-SLB'!AF$7,FALSE)</f>
        <v>2</v>
      </c>
      <c r="AF202" s="9">
        <f>VLOOKUP($E202,'ALL-GTK-SD-SMP-SMA-SMK-SLB'!$F$14:$CG$713,'ALL-GTK-SD-SMP-SMA-SMK-SLB'!AG$7,FALSE)</f>
        <v>4</v>
      </c>
      <c r="AG202" s="10">
        <f t="shared" si="87"/>
        <v>6</v>
      </c>
      <c r="AH202" s="9">
        <f>VLOOKUP($E202,'ALL-GTK-SD-SMP-SMA-SMK-SLB'!$F$14:$CG$713,'ALL-GTK-SD-SMP-SMA-SMK-SLB'!AI$7,FALSE)</f>
        <v>4</v>
      </c>
      <c r="AI202" s="9">
        <f>VLOOKUP($E202,'ALL-GTK-SD-SMP-SMA-SMK-SLB'!$F$14:$CG$713,'ALL-GTK-SD-SMP-SMA-SMK-SLB'!AJ$7,FALSE)</f>
        <v>3</v>
      </c>
      <c r="AJ202" s="10">
        <f t="shared" si="88"/>
        <v>7</v>
      </c>
      <c r="AK202" s="44">
        <f t="shared" si="89"/>
        <v>6</v>
      </c>
      <c r="AL202" s="44">
        <f t="shared" si="90"/>
        <v>7</v>
      </c>
      <c r="AM202" s="11">
        <f t="shared" si="91"/>
        <v>13</v>
      </c>
      <c r="AN202" s="299">
        <f>VLOOKUP($E202,'ALL-GTK-SD-SMP-SMA-SMK-SLB'!$F$14:$CG$713,'ALL-GTK-SD-SMP-SMA-SMK-SLB'!AO$7,FALSE)</f>
        <v>0</v>
      </c>
      <c r="AO202" s="299">
        <f>VLOOKUP($E202,'ALL-GTK-SD-SMP-SMA-SMK-SLB'!$F$14:$CG$713,'ALL-GTK-SD-SMP-SMA-SMK-SLB'!AP$7,FALSE)</f>
        <v>0</v>
      </c>
      <c r="AP202" s="9">
        <f>VLOOKUP($E202,'ALL-GTK-SD-SMP-SMA-SMK-SLB'!$F$14:$CG$713,'ALL-GTK-SD-SMP-SMA-SMK-SLB'!AQ$7,FALSE)</f>
        <v>0</v>
      </c>
      <c r="AQ202" s="9">
        <f>VLOOKUP($E202,'ALL-GTK-SD-SMP-SMA-SMK-SLB'!$F$14:$CG$713,'ALL-GTK-SD-SMP-SMA-SMK-SLB'!AR$7,FALSE)</f>
        <v>0</v>
      </c>
      <c r="AR202" s="9">
        <f>VLOOKUP($E202,'ALL-GTK-SD-SMP-SMA-SMK-SLB'!$F$14:$CG$713,'ALL-GTK-SD-SMP-SMA-SMK-SLB'!AS$7,FALSE)</f>
        <v>0</v>
      </c>
      <c r="AS202" s="9">
        <f>VLOOKUP($E202,'ALL-GTK-SD-SMP-SMA-SMK-SLB'!$F$14:$CG$713,'ALL-GTK-SD-SMP-SMA-SMK-SLB'!AT$7,FALSE)</f>
        <v>1</v>
      </c>
      <c r="AT202" s="9">
        <f>VLOOKUP($E202,'ALL-GTK-SD-SMP-SMA-SMK-SLB'!$F$14:$CG$713,'ALL-GTK-SD-SMP-SMA-SMK-SLB'!AU$7,FALSE)</f>
        <v>0</v>
      </c>
      <c r="AU202" s="9">
        <f>VLOOKUP($E202,'ALL-GTK-SD-SMP-SMA-SMK-SLB'!$F$14:$CG$713,'ALL-GTK-SD-SMP-SMA-SMK-SLB'!AV$7,FALSE)</f>
        <v>0</v>
      </c>
      <c r="AV202" s="9">
        <f>VLOOKUP($E202,'ALL-GTK-SD-SMP-SMA-SMK-SLB'!$F$14:$CG$713,'ALL-GTK-SD-SMP-SMA-SMK-SLB'!AW$7,FALSE)</f>
        <v>0</v>
      </c>
      <c r="AW202" s="9">
        <f>VLOOKUP($E202,'ALL-GTK-SD-SMP-SMA-SMK-SLB'!$F$14:$CG$713,'ALL-GTK-SD-SMP-SMA-SMK-SLB'!AX$7,FALSE)</f>
        <v>0</v>
      </c>
      <c r="AX202" s="9">
        <f>VLOOKUP($E202,'ALL-GTK-SD-SMP-SMA-SMK-SLB'!$F$14:$CG$713,'ALL-GTK-SD-SMP-SMA-SMK-SLB'!AY$7,FALSE)</f>
        <v>6</v>
      </c>
      <c r="AY202" s="9">
        <f>VLOOKUP($E202,'ALL-GTK-SD-SMP-SMA-SMK-SLB'!$F$14:$CG$713,'ALL-GTK-SD-SMP-SMA-SMK-SLB'!AZ$7,FALSE)</f>
        <v>6</v>
      </c>
      <c r="AZ202" s="9">
        <f>VLOOKUP($E202,'ALL-GTK-SD-SMP-SMA-SMK-SLB'!$F$14:$CG$713,'ALL-GTK-SD-SMP-SMA-SMK-SLB'!BA$7,FALSE)</f>
        <v>0</v>
      </c>
      <c r="BA202" s="9">
        <f>VLOOKUP($E202,'ALL-GTK-SD-SMP-SMA-SMK-SLB'!$F$14:$CG$713,'ALL-GTK-SD-SMP-SMA-SMK-SLB'!BB$7,FALSE)</f>
        <v>0</v>
      </c>
      <c r="BB202" s="9">
        <f>VLOOKUP($E202,'ALL-GTK-SD-SMP-SMA-SMK-SLB'!$F$14:$CG$713,'ALL-GTK-SD-SMP-SMA-SMK-SLB'!BC$7,FALSE)</f>
        <v>0</v>
      </c>
      <c r="BC202" s="9">
        <f>VLOOKUP($E202,'ALL-GTK-SD-SMP-SMA-SMK-SLB'!$F$14:$CG$713,'ALL-GTK-SD-SMP-SMA-SMK-SLB'!BD$7,FALSE)</f>
        <v>0</v>
      </c>
      <c r="BD202" s="310">
        <f t="shared" si="92"/>
        <v>0</v>
      </c>
      <c r="BE202" s="310">
        <f t="shared" si="93"/>
        <v>1</v>
      </c>
      <c r="BF202" s="10">
        <f t="shared" si="94"/>
        <v>1</v>
      </c>
      <c r="BG202" s="311">
        <f t="shared" si="95"/>
        <v>6</v>
      </c>
      <c r="BH202" s="311">
        <f t="shared" si="96"/>
        <v>6</v>
      </c>
      <c r="BI202" s="10">
        <f t="shared" si="97"/>
        <v>12</v>
      </c>
      <c r="BJ202" s="44">
        <f t="shared" si="98"/>
        <v>6</v>
      </c>
      <c r="BK202" s="44">
        <f t="shared" si="99"/>
        <v>7</v>
      </c>
      <c r="BL202" s="11">
        <f t="shared" si="100"/>
        <v>13</v>
      </c>
      <c r="BM202" s="9">
        <f>VLOOKUP($E202,'ALL-GTK-SD-SMP-SMA-SMK-SLB'!$F$14:$CG$713,'ALL-GTK-SD-SMP-SMA-SMK-SLB'!BN$7,FALSE)</f>
        <v>0</v>
      </c>
      <c r="BN202" s="9">
        <f>VLOOKUP($E202,'ALL-GTK-SD-SMP-SMA-SMK-SLB'!$F$14:$CG$713,'ALL-GTK-SD-SMP-SMA-SMK-SLB'!BO$7,FALSE)</f>
        <v>0</v>
      </c>
      <c r="BO202" s="9">
        <f>VLOOKUP($E202,'ALL-GTK-SD-SMP-SMA-SMK-SLB'!$F$14:$CG$713,'ALL-GTK-SD-SMP-SMA-SMK-SLB'!BP$7,FALSE)</f>
        <v>0</v>
      </c>
      <c r="BP202" s="9">
        <f>VLOOKUP($E202,'ALL-GTK-SD-SMP-SMA-SMK-SLB'!$F$14:$CG$713,'ALL-GTK-SD-SMP-SMA-SMK-SLB'!BQ$7,FALSE)</f>
        <v>0</v>
      </c>
      <c r="BQ202" s="9">
        <f>VLOOKUP($E202,'ALL-GTK-SD-SMP-SMA-SMK-SLB'!$F$14:$CG$713,'ALL-GTK-SD-SMP-SMA-SMK-SLB'!BR$7,FALSE)</f>
        <v>0</v>
      </c>
      <c r="BR202" s="9">
        <f>VLOOKUP($E202,'ALL-GTK-SD-SMP-SMA-SMK-SLB'!$F$14:$CG$713,'ALL-GTK-SD-SMP-SMA-SMK-SLB'!BS$7,FALSE)</f>
        <v>0</v>
      </c>
      <c r="BS202" s="9">
        <f>VLOOKUP($E202,'ALL-GTK-SD-SMP-SMA-SMK-SLB'!$F$14:$CG$713,'ALL-GTK-SD-SMP-SMA-SMK-SLB'!BT$7,FALSE)</f>
        <v>1</v>
      </c>
      <c r="BT202" s="9">
        <f>VLOOKUP($E202,'ALL-GTK-SD-SMP-SMA-SMK-SLB'!$F$14:$CG$713,'ALL-GTK-SD-SMP-SMA-SMK-SLB'!BU$7,FALSE)</f>
        <v>0</v>
      </c>
      <c r="BU202" s="299">
        <f t="shared" si="101"/>
        <v>1</v>
      </c>
      <c r="BV202" s="299">
        <f t="shared" si="102"/>
        <v>0</v>
      </c>
      <c r="BW202" s="44">
        <f t="shared" si="103"/>
        <v>1</v>
      </c>
      <c r="BX202" s="44">
        <f t="shared" si="104"/>
        <v>0</v>
      </c>
      <c r="BY202" s="11">
        <f t="shared" si="105"/>
        <v>1</v>
      </c>
      <c r="BZ202" s="14">
        <f t="shared" si="106"/>
        <v>6</v>
      </c>
      <c r="CA202" s="14">
        <f t="shared" si="107"/>
        <v>7</v>
      </c>
      <c r="CB202" s="13">
        <f t="shared" si="108"/>
        <v>1</v>
      </c>
      <c r="CC202" s="13">
        <f t="shared" si="109"/>
        <v>0</v>
      </c>
      <c r="CD202" s="312">
        <f t="shared" si="110"/>
        <v>7</v>
      </c>
      <c r="CE202" s="312">
        <f t="shared" si="111"/>
        <v>7</v>
      </c>
      <c r="CF202" s="313">
        <f t="shared" si="112"/>
        <v>14</v>
      </c>
      <c r="CG202" s="302" t="str">
        <f t="shared" si="113"/>
        <v>OK</v>
      </c>
    </row>
    <row r="203" spans="1:85" ht="14.25" x14ac:dyDescent="0.25">
      <c r="A203" s="6">
        <v>191</v>
      </c>
      <c r="B203" s="495">
        <v>191</v>
      </c>
      <c r="C203" s="495" t="s">
        <v>6</v>
      </c>
      <c r="D203" s="496" t="s">
        <v>23</v>
      </c>
      <c r="E203" s="626">
        <v>20319779</v>
      </c>
      <c r="F203" s="627" t="s">
        <v>458</v>
      </c>
      <c r="G203" s="624" t="s">
        <v>52</v>
      </c>
      <c r="H203" s="9">
        <f>VLOOKUP($E203,'ALL-GTK-SD-SMP-SMA-SMK-SLB'!$F$14:$CG$713,'ALL-GTK-SD-SMP-SMA-SMK-SLB'!I$7,FALSE)</f>
        <v>0</v>
      </c>
      <c r="I203" s="9">
        <f>VLOOKUP($E203,'ALL-GTK-SD-SMP-SMA-SMK-SLB'!$F$14:$CG$713,'ALL-GTK-SD-SMP-SMA-SMK-SLB'!J$7,FALSE)</f>
        <v>0</v>
      </c>
      <c r="J203" s="9">
        <f>VLOOKUP($E203,'ALL-GTK-SD-SMP-SMA-SMK-SLB'!$F$14:$CG$713,'ALL-GTK-SD-SMP-SMA-SMK-SLB'!K$7,FALSE)</f>
        <v>0</v>
      </c>
      <c r="K203" s="9">
        <f>VLOOKUP($E203,'ALL-GTK-SD-SMP-SMA-SMK-SLB'!$F$14:$CG$713,'ALL-GTK-SD-SMP-SMA-SMK-SLB'!L$7,FALSE)</f>
        <v>0</v>
      </c>
      <c r="L203" s="9">
        <f>VLOOKUP($E203,'ALL-GTK-SD-SMP-SMA-SMK-SLB'!$F$14:$CG$713,'ALL-GTK-SD-SMP-SMA-SMK-SLB'!M$7,FALSE)</f>
        <v>1</v>
      </c>
      <c r="M203" s="9">
        <f>VLOOKUP($E203,'ALL-GTK-SD-SMP-SMA-SMK-SLB'!$F$14:$CG$713,'ALL-GTK-SD-SMP-SMA-SMK-SLB'!N$7,FALSE)</f>
        <v>2</v>
      </c>
      <c r="N203" s="9">
        <f>VLOOKUP($E203,'ALL-GTK-SD-SMP-SMA-SMK-SLB'!$F$14:$CG$713,'ALL-GTK-SD-SMP-SMA-SMK-SLB'!O$7,FALSE)</f>
        <v>2</v>
      </c>
      <c r="O203" s="9">
        <f>VLOOKUP($E203,'ALL-GTK-SD-SMP-SMA-SMK-SLB'!$F$14:$CG$713,'ALL-GTK-SD-SMP-SMA-SMK-SLB'!P$7,FALSE)</f>
        <v>2</v>
      </c>
      <c r="P203" s="299">
        <f t="shared" si="78"/>
        <v>3</v>
      </c>
      <c r="Q203" s="299">
        <f t="shared" si="79"/>
        <v>4</v>
      </c>
      <c r="R203" s="300">
        <f t="shared" si="80"/>
        <v>7</v>
      </c>
      <c r="S203" s="9">
        <f>VLOOKUP($E203,'ALL-GTK-SD-SMP-SMA-SMK-SLB'!$F$14:$CG$713,'ALL-GTK-SD-SMP-SMA-SMK-SLB'!T$7,FALSE)</f>
        <v>0</v>
      </c>
      <c r="T203" s="9">
        <f>VLOOKUP($E203,'ALL-GTK-SD-SMP-SMA-SMK-SLB'!$F$14:$CG$713,'ALL-GTK-SD-SMP-SMA-SMK-SLB'!U$7,FALSE)</f>
        <v>0</v>
      </c>
      <c r="U203" s="9">
        <f>VLOOKUP($E203,'ALL-GTK-SD-SMP-SMA-SMK-SLB'!$F$14:$CG$713,'ALL-GTK-SD-SMP-SMA-SMK-SLB'!V$7,FALSE)</f>
        <v>1</v>
      </c>
      <c r="V203" s="9">
        <f>VLOOKUP($E203,'ALL-GTK-SD-SMP-SMA-SMK-SLB'!$F$14:$CG$713,'ALL-GTK-SD-SMP-SMA-SMK-SLB'!W$7,FALSE)</f>
        <v>1</v>
      </c>
      <c r="W203" s="9">
        <f>VLOOKUP($E203,'ALL-GTK-SD-SMP-SMA-SMK-SLB'!$F$14:$CG$713,'ALL-GTK-SD-SMP-SMA-SMK-SLB'!X$7,FALSE)</f>
        <v>1</v>
      </c>
      <c r="X203" s="9">
        <f>VLOOKUP($E203,'ALL-GTK-SD-SMP-SMA-SMK-SLB'!$F$14:$CG$713,'ALL-GTK-SD-SMP-SMA-SMK-SLB'!Y$7,FALSE)</f>
        <v>1</v>
      </c>
      <c r="Y203" s="299">
        <f t="shared" si="81"/>
        <v>2</v>
      </c>
      <c r="Z203" s="299">
        <f t="shared" si="82"/>
        <v>2</v>
      </c>
      <c r="AA203" s="10">
        <f t="shared" si="83"/>
        <v>4</v>
      </c>
      <c r="AB203" s="44">
        <f t="shared" si="84"/>
        <v>5</v>
      </c>
      <c r="AC203" s="44">
        <f t="shared" si="85"/>
        <v>6</v>
      </c>
      <c r="AD203" s="11">
        <f t="shared" si="86"/>
        <v>11</v>
      </c>
      <c r="AE203" s="9">
        <f>VLOOKUP($E203,'ALL-GTK-SD-SMP-SMA-SMK-SLB'!$F$14:$CG$713,'ALL-GTK-SD-SMP-SMA-SMK-SLB'!AF$7,FALSE)</f>
        <v>1</v>
      </c>
      <c r="AF203" s="9">
        <f>VLOOKUP($E203,'ALL-GTK-SD-SMP-SMA-SMK-SLB'!$F$14:$CG$713,'ALL-GTK-SD-SMP-SMA-SMK-SLB'!AG$7,FALSE)</f>
        <v>5</v>
      </c>
      <c r="AG203" s="10">
        <f t="shared" si="87"/>
        <v>6</v>
      </c>
      <c r="AH203" s="9">
        <f>VLOOKUP($E203,'ALL-GTK-SD-SMP-SMA-SMK-SLB'!$F$14:$CG$713,'ALL-GTK-SD-SMP-SMA-SMK-SLB'!AI$7,FALSE)</f>
        <v>4</v>
      </c>
      <c r="AI203" s="9">
        <f>VLOOKUP($E203,'ALL-GTK-SD-SMP-SMA-SMK-SLB'!$F$14:$CG$713,'ALL-GTK-SD-SMP-SMA-SMK-SLB'!AJ$7,FALSE)</f>
        <v>1</v>
      </c>
      <c r="AJ203" s="10">
        <f t="shared" si="88"/>
        <v>5</v>
      </c>
      <c r="AK203" s="44">
        <f t="shared" si="89"/>
        <v>5</v>
      </c>
      <c r="AL203" s="44">
        <f t="shared" si="90"/>
        <v>6</v>
      </c>
      <c r="AM203" s="11">
        <f t="shared" si="91"/>
        <v>11</v>
      </c>
      <c r="AN203" s="299">
        <f>VLOOKUP($E203,'ALL-GTK-SD-SMP-SMA-SMK-SLB'!$F$14:$CG$713,'ALL-GTK-SD-SMP-SMA-SMK-SLB'!AO$7,FALSE)</f>
        <v>0</v>
      </c>
      <c r="AO203" s="299">
        <f>VLOOKUP($E203,'ALL-GTK-SD-SMP-SMA-SMK-SLB'!$F$14:$CG$713,'ALL-GTK-SD-SMP-SMA-SMK-SLB'!AP$7,FALSE)</f>
        <v>0</v>
      </c>
      <c r="AP203" s="9">
        <f>VLOOKUP($E203,'ALL-GTK-SD-SMP-SMA-SMK-SLB'!$F$14:$CG$713,'ALL-GTK-SD-SMP-SMA-SMK-SLB'!AQ$7,FALSE)</f>
        <v>0</v>
      </c>
      <c r="AQ203" s="9">
        <f>VLOOKUP($E203,'ALL-GTK-SD-SMP-SMA-SMK-SLB'!$F$14:$CG$713,'ALL-GTK-SD-SMP-SMA-SMK-SLB'!AR$7,FALSE)</f>
        <v>0</v>
      </c>
      <c r="AR203" s="9">
        <f>VLOOKUP($E203,'ALL-GTK-SD-SMP-SMA-SMK-SLB'!$F$14:$CG$713,'ALL-GTK-SD-SMP-SMA-SMK-SLB'!AS$7,FALSE)</f>
        <v>0</v>
      </c>
      <c r="AS203" s="9">
        <f>VLOOKUP($E203,'ALL-GTK-SD-SMP-SMA-SMK-SLB'!$F$14:$CG$713,'ALL-GTK-SD-SMP-SMA-SMK-SLB'!AT$7,FALSE)</f>
        <v>0</v>
      </c>
      <c r="AT203" s="9">
        <f>VLOOKUP($E203,'ALL-GTK-SD-SMP-SMA-SMK-SLB'!$F$14:$CG$713,'ALL-GTK-SD-SMP-SMA-SMK-SLB'!AU$7,FALSE)</f>
        <v>0</v>
      </c>
      <c r="AU203" s="9">
        <f>VLOOKUP($E203,'ALL-GTK-SD-SMP-SMA-SMK-SLB'!$F$14:$CG$713,'ALL-GTK-SD-SMP-SMA-SMK-SLB'!AV$7,FALSE)</f>
        <v>0</v>
      </c>
      <c r="AV203" s="9">
        <f>VLOOKUP($E203,'ALL-GTK-SD-SMP-SMA-SMK-SLB'!$F$14:$CG$713,'ALL-GTK-SD-SMP-SMA-SMK-SLB'!AW$7,FALSE)</f>
        <v>0</v>
      </c>
      <c r="AW203" s="9">
        <f>VLOOKUP($E203,'ALL-GTK-SD-SMP-SMA-SMK-SLB'!$F$14:$CG$713,'ALL-GTK-SD-SMP-SMA-SMK-SLB'!AX$7,FALSE)</f>
        <v>0</v>
      </c>
      <c r="AX203" s="9">
        <f>VLOOKUP($E203,'ALL-GTK-SD-SMP-SMA-SMK-SLB'!$F$14:$CG$713,'ALL-GTK-SD-SMP-SMA-SMK-SLB'!AY$7,FALSE)</f>
        <v>4</v>
      </c>
      <c r="AY203" s="9">
        <f>VLOOKUP($E203,'ALL-GTK-SD-SMP-SMA-SMK-SLB'!$F$14:$CG$713,'ALL-GTK-SD-SMP-SMA-SMK-SLB'!AZ$7,FALSE)</f>
        <v>6</v>
      </c>
      <c r="AZ203" s="9">
        <f>VLOOKUP($E203,'ALL-GTK-SD-SMP-SMA-SMK-SLB'!$F$14:$CG$713,'ALL-GTK-SD-SMP-SMA-SMK-SLB'!BA$7,FALSE)</f>
        <v>1</v>
      </c>
      <c r="BA203" s="9">
        <f>VLOOKUP($E203,'ALL-GTK-SD-SMP-SMA-SMK-SLB'!$F$14:$CG$713,'ALL-GTK-SD-SMP-SMA-SMK-SLB'!BB$7,FALSE)</f>
        <v>0</v>
      </c>
      <c r="BB203" s="9">
        <f>VLOOKUP($E203,'ALL-GTK-SD-SMP-SMA-SMK-SLB'!$F$14:$CG$713,'ALL-GTK-SD-SMP-SMA-SMK-SLB'!BC$7,FALSE)</f>
        <v>0</v>
      </c>
      <c r="BC203" s="9">
        <f>VLOOKUP($E203,'ALL-GTK-SD-SMP-SMA-SMK-SLB'!$F$14:$CG$713,'ALL-GTK-SD-SMP-SMA-SMK-SLB'!BD$7,FALSE)</f>
        <v>0</v>
      </c>
      <c r="BD203" s="310">
        <f t="shared" si="92"/>
        <v>0</v>
      </c>
      <c r="BE203" s="310">
        <f t="shared" si="93"/>
        <v>0</v>
      </c>
      <c r="BF203" s="10">
        <f t="shared" si="94"/>
        <v>0</v>
      </c>
      <c r="BG203" s="311">
        <f t="shared" si="95"/>
        <v>5</v>
      </c>
      <c r="BH203" s="311">
        <f t="shared" si="96"/>
        <v>6</v>
      </c>
      <c r="BI203" s="10">
        <f t="shared" si="97"/>
        <v>11</v>
      </c>
      <c r="BJ203" s="44">
        <f t="shared" si="98"/>
        <v>5</v>
      </c>
      <c r="BK203" s="44">
        <f t="shared" si="99"/>
        <v>6</v>
      </c>
      <c r="BL203" s="11">
        <f t="shared" si="100"/>
        <v>11</v>
      </c>
      <c r="BM203" s="9">
        <f>VLOOKUP($E203,'ALL-GTK-SD-SMP-SMA-SMK-SLB'!$F$14:$CG$713,'ALL-GTK-SD-SMP-SMA-SMK-SLB'!BN$7,FALSE)</f>
        <v>0</v>
      </c>
      <c r="BN203" s="9">
        <f>VLOOKUP($E203,'ALL-GTK-SD-SMP-SMA-SMK-SLB'!$F$14:$CG$713,'ALL-GTK-SD-SMP-SMA-SMK-SLB'!BO$7,FALSE)</f>
        <v>0</v>
      </c>
      <c r="BO203" s="9">
        <f>VLOOKUP($E203,'ALL-GTK-SD-SMP-SMA-SMK-SLB'!$F$14:$CG$713,'ALL-GTK-SD-SMP-SMA-SMK-SLB'!BP$7,FALSE)</f>
        <v>0</v>
      </c>
      <c r="BP203" s="9">
        <f>VLOOKUP($E203,'ALL-GTK-SD-SMP-SMA-SMK-SLB'!$F$14:$CG$713,'ALL-GTK-SD-SMP-SMA-SMK-SLB'!BQ$7,FALSE)</f>
        <v>0</v>
      </c>
      <c r="BQ203" s="9">
        <f>VLOOKUP($E203,'ALL-GTK-SD-SMP-SMA-SMK-SLB'!$F$14:$CG$713,'ALL-GTK-SD-SMP-SMA-SMK-SLB'!BR$7,FALSE)</f>
        <v>0</v>
      </c>
      <c r="BR203" s="9">
        <f>VLOOKUP($E203,'ALL-GTK-SD-SMP-SMA-SMK-SLB'!$F$14:$CG$713,'ALL-GTK-SD-SMP-SMA-SMK-SLB'!BS$7,FALSE)</f>
        <v>0</v>
      </c>
      <c r="BS203" s="9">
        <f>VLOOKUP($E203,'ALL-GTK-SD-SMP-SMA-SMK-SLB'!$F$14:$CG$713,'ALL-GTK-SD-SMP-SMA-SMK-SLB'!BT$7,FALSE)</f>
        <v>0</v>
      </c>
      <c r="BT203" s="9">
        <f>VLOOKUP($E203,'ALL-GTK-SD-SMP-SMA-SMK-SLB'!$F$14:$CG$713,'ALL-GTK-SD-SMP-SMA-SMK-SLB'!BU$7,FALSE)</f>
        <v>0</v>
      </c>
      <c r="BU203" s="299">
        <f t="shared" si="101"/>
        <v>0</v>
      </c>
      <c r="BV203" s="299">
        <f t="shared" si="102"/>
        <v>0</v>
      </c>
      <c r="BW203" s="44">
        <f t="shared" si="103"/>
        <v>0</v>
      </c>
      <c r="BX203" s="44">
        <f t="shared" si="104"/>
        <v>0</v>
      </c>
      <c r="BY203" s="11">
        <f t="shared" si="105"/>
        <v>0</v>
      </c>
      <c r="BZ203" s="14">
        <f t="shared" si="106"/>
        <v>5</v>
      </c>
      <c r="CA203" s="14">
        <f t="shared" si="107"/>
        <v>6</v>
      </c>
      <c r="CB203" s="13">
        <f t="shared" si="108"/>
        <v>0</v>
      </c>
      <c r="CC203" s="13">
        <f t="shared" si="109"/>
        <v>0</v>
      </c>
      <c r="CD203" s="312">
        <f t="shared" si="110"/>
        <v>5</v>
      </c>
      <c r="CE203" s="312">
        <f t="shared" si="111"/>
        <v>6</v>
      </c>
      <c r="CF203" s="313">
        <f t="shared" si="112"/>
        <v>11</v>
      </c>
      <c r="CG203" s="302" t="str">
        <f t="shared" si="113"/>
        <v>OK</v>
      </c>
    </row>
    <row r="204" spans="1:85" ht="14.25" x14ac:dyDescent="0.25">
      <c r="A204" s="6">
        <v>192</v>
      </c>
      <c r="B204" s="495">
        <v>192</v>
      </c>
      <c r="C204" s="495" t="s">
        <v>6</v>
      </c>
      <c r="D204" s="496" t="s">
        <v>23</v>
      </c>
      <c r="E204" s="626">
        <v>20319758</v>
      </c>
      <c r="F204" s="627" t="s">
        <v>459</v>
      </c>
      <c r="G204" s="624" t="s">
        <v>52</v>
      </c>
      <c r="H204" s="9">
        <f>VLOOKUP($E204,'ALL-GTK-SD-SMP-SMA-SMK-SLB'!$F$14:$CG$713,'ALL-GTK-SD-SMP-SMA-SMK-SLB'!I$7,FALSE)</f>
        <v>0</v>
      </c>
      <c r="I204" s="9">
        <f>VLOOKUP($E204,'ALL-GTK-SD-SMP-SMA-SMK-SLB'!$F$14:$CG$713,'ALL-GTK-SD-SMP-SMA-SMK-SLB'!J$7,FALSE)</f>
        <v>0</v>
      </c>
      <c r="J204" s="9">
        <f>VLOOKUP($E204,'ALL-GTK-SD-SMP-SMA-SMK-SLB'!$F$14:$CG$713,'ALL-GTK-SD-SMP-SMA-SMK-SLB'!K$7,FALSE)</f>
        <v>0</v>
      </c>
      <c r="K204" s="9">
        <f>VLOOKUP($E204,'ALL-GTK-SD-SMP-SMA-SMK-SLB'!$F$14:$CG$713,'ALL-GTK-SD-SMP-SMA-SMK-SLB'!L$7,FALSE)</f>
        <v>0</v>
      </c>
      <c r="L204" s="9">
        <f>VLOOKUP($E204,'ALL-GTK-SD-SMP-SMA-SMK-SLB'!$F$14:$CG$713,'ALL-GTK-SD-SMP-SMA-SMK-SLB'!M$7,FALSE)</f>
        <v>2</v>
      </c>
      <c r="M204" s="9">
        <f>VLOOKUP($E204,'ALL-GTK-SD-SMP-SMA-SMK-SLB'!$F$14:$CG$713,'ALL-GTK-SD-SMP-SMA-SMK-SLB'!N$7,FALSE)</f>
        <v>2</v>
      </c>
      <c r="N204" s="9">
        <f>VLOOKUP($E204,'ALL-GTK-SD-SMP-SMA-SMK-SLB'!$F$14:$CG$713,'ALL-GTK-SD-SMP-SMA-SMK-SLB'!O$7,FALSE)</f>
        <v>0</v>
      </c>
      <c r="O204" s="9">
        <f>VLOOKUP($E204,'ALL-GTK-SD-SMP-SMA-SMK-SLB'!$F$14:$CG$713,'ALL-GTK-SD-SMP-SMA-SMK-SLB'!P$7,FALSE)</f>
        <v>3</v>
      </c>
      <c r="P204" s="299">
        <f t="shared" si="78"/>
        <v>2</v>
      </c>
      <c r="Q204" s="299">
        <f t="shared" si="79"/>
        <v>5</v>
      </c>
      <c r="R204" s="300">
        <f t="shared" si="80"/>
        <v>7</v>
      </c>
      <c r="S204" s="9">
        <f>VLOOKUP($E204,'ALL-GTK-SD-SMP-SMA-SMK-SLB'!$F$14:$CG$713,'ALL-GTK-SD-SMP-SMA-SMK-SLB'!T$7,FALSE)</f>
        <v>0</v>
      </c>
      <c r="T204" s="9">
        <f>VLOOKUP($E204,'ALL-GTK-SD-SMP-SMA-SMK-SLB'!$F$14:$CG$713,'ALL-GTK-SD-SMP-SMA-SMK-SLB'!U$7,FALSE)</f>
        <v>0</v>
      </c>
      <c r="U204" s="9">
        <f>VLOOKUP($E204,'ALL-GTK-SD-SMP-SMA-SMK-SLB'!$F$14:$CG$713,'ALL-GTK-SD-SMP-SMA-SMK-SLB'!V$7,FALSE)</f>
        <v>1</v>
      </c>
      <c r="V204" s="9">
        <f>VLOOKUP($E204,'ALL-GTK-SD-SMP-SMA-SMK-SLB'!$F$14:$CG$713,'ALL-GTK-SD-SMP-SMA-SMK-SLB'!W$7,FALSE)</f>
        <v>2</v>
      </c>
      <c r="W204" s="9">
        <f>VLOOKUP($E204,'ALL-GTK-SD-SMP-SMA-SMK-SLB'!$F$14:$CG$713,'ALL-GTK-SD-SMP-SMA-SMK-SLB'!X$7,FALSE)</f>
        <v>0</v>
      </c>
      <c r="X204" s="9">
        <f>VLOOKUP($E204,'ALL-GTK-SD-SMP-SMA-SMK-SLB'!$F$14:$CG$713,'ALL-GTK-SD-SMP-SMA-SMK-SLB'!Y$7,FALSE)</f>
        <v>4</v>
      </c>
      <c r="Y204" s="299">
        <f t="shared" si="81"/>
        <v>1</v>
      </c>
      <c r="Z204" s="299">
        <f t="shared" si="82"/>
        <v>6</v>
      </c>
      <c r="AA204" s="10">
        <f t="shared" si="83"/>
        <v>7</v>
      </c>
      <c r="AB204" s="44">
        <f t="shared" si="84"/>
        <v>3</v>
      </c>
      <c r="AC204" s="44">
        <f t="shared" si="85"/>
        <v>11</v>
      </c>
      <c r="AD204" s="11">
        <f t="shared" si="86"/>
        <v>14</v>
      </c>
      <c r="AE204" s="9">
        <f>VLOOKUP($E204,'ALL-GTK-SD-SMP-SMA-SMK-SLB'!$F$14:$CG$713,'ALL-GTK-SD-SMP-SMA-SMK-SLB'!AF$7,FALSE)</f>
        <v>1</v>
      </c>
      <c r="AF204" s="9">
        <f>VLOOKUP($E204,'ALL-GTK-SD-SMP-SMA-SMK-SLB'!$F$14:$CG$713,'ALL-GTK-SD-SMP-SMA-SMK-SLB'!AG$7,FALSE)</f>
        <v>8</v>
      </c>
      <c r="AG204" s="10">
        <f t="shared" si="87"/>
        <v>9</v>
      </c>
      <c r="AH204" s="9">
        <f>VLOOKUP($E204,'ALL-GTK-SD-SMP-SMA-SMK-SLB'!$F$14:$CG$713,'ALL-GTK-SD-SMP-SMA-SMK-SLB'!AI$7,FALSE)</f>
        <v>2</v>
      </c>
      <c r="AI204" s="9">
        <f>VLOOKUP($E204,'ALL-GTK-SD-SMP-SMA-SMK-SLB'!$F$14:$CG$713,'ALL-GTK-SD-SMP-SMA-SMK-SLB'!AJ$7,FALSE)</f>
        <v>3</v>
      </c>
      <c r="AJ204" s="10">
        <f t="shared" si="88"/>
        <v>5</v>
      </c>
      <c r="AK204" s="44">
        <f t="shared" si="89"/>
        <v>3</v>
      </c>
      <c r="AL204" s="44">
        <f t="shared" si="90"/>
        <v>11</v>
      </c>
      <c r="AM204" s="11">
        <f t="shared" si="91"/>
        <v>14</v>
      </c>
      <c r="AN204" s="299">
        <f>VLOOKUP($E204,'ALL-GTK-SD-SMP-SMA-SMK-SLB'!$F$14:$CG$713,'ALL-GTK-SD-SMP-SMA-SMK-SLB'!AO$7,FALSE)</f>
        <v>0</v>
      </c>
      <c r="AO204" s="299">
        <f>VLOOKUP($E204,'ALL-GTK-SD-SMP-SMA-SMK-SLB'!$F$14:$CG$713,'ALL-GTK-SD-SMP-SMA-SMK-SLB'!AP$7,FALSE)</f>
        <v>0</v>
      </c>
      <c r="AP204" s="9">
        <f>VLOOKUP($E204,'ALL-GTK-SD-SMP-SMA-SMK-SLB'!$F$14:$CG$713,'ALL-GTK-SD-SMP-SMA-SMK-SLB'!AQ$7,FALSE)</f>
        <v>0</v>
      </c>
      <c r="AQ204" s="9">
        <f>VLOOKUP($E204,'ALL-GTK-SD-SMP-SMA-SMK-SLB'!$F$14:$CG$713,'ALL-GTK-SD-SMP-SMA-SMK-SLB'!AR$7,FALSE)</f>
        <v>0</v>
      </c>
      <c r="AR204" s="9">
        <f>VLOOKUP($E204,'ALL-GTK-SD-SMP-SMA-SMK-SLB'!$F$14:$CG$713,'ALL-GTK-SD-SMP-SMA-SMK-SLB'!AS$7,FALSE)</f>
        <v>0</v>
      </c>
      <c r="AS204" s="9">
        <f>VLOOKUP($E204,'ALL-GTK-SD-SMP-SMA-SMK-SLB'!$F$14:$CG$713,'ALL-GTK-SD-SMP-SMA-SMK-SLB'!AT$7,FALSE)</f>
        <v>2</v>
      </c>
      <c r="AT204" s="9">
        <f>VLOOKUP($E204,'ALL-GTK-SD-SMP-SMA-SMK-SLB'!$F$14:$CG$713,'ALL-GTK-SD-SMP-SMA-SMK-SLB'!AU$7,FALSE)</f>
        <v>0</v>
      </c>
      <c r="AU204" s="9">
        <f>VLOOKUP($E204,'ALL-GTK-SD-SMP-SMA-SMK-SLB'!$F$14:$CG$713,'ALL-GTK-SD-SMP-SMA-SMK-SLB'!AV$7,FALSE)</f>
        <v>0</v>
      </c>
      <c r="AV204" s="9">
        <f>VLOOKUP($E204,'ALL-GTK-SD-SMP-SMA-SMK-SLB'!$F$14:$CG$713,'ALL-GTK-SD-SMP-SMA-SMK-SLB'!AW$7,FALSE)</f>
        <v>0</v>
      </c>
      <c r="AW204" s="9">
        <f>VLOOKUP($E204,'ALL-GTK-SD-SMP-SMA-SMK-SLB'!$F$14:$CG$713,'ALL-GTK-SD-SMP-SMA-SMK-SLB'!AX$7,FALSE)</f>
        <v>0</v>
      </c>
      <c r="AX204" s="9">
        <f>VLOOKUP($E204,'ALL-GTK-SD-SMP-SMA-SMK-SLB'!$F$14:$CG$713,'ALL-GTK-SD-SMP-SMA-SMK-SLB'!AY$7,FALSE)</f>
        <v>3</v>
      </c>
      <c r="AY204" s="9">
        <f>VLOOKUP($E204,'ALL-GTK-SD-SMP-SMA-SMK-SLB'!$F$14:$CG$713,'ALL-GTK-SD-SMP-SMA-SMK-SLB'!AZ$7,FALSE)</f>
        <v>9</v>
      </c>
      <c r="AZ204" s="9">
        <f>VLOOKUP($E204,'ALL-GTK-SD-SMP-SMA-SMK-SLB'!$F$14:$CG$713,'ALL-GTK-SD-SMP-SMA-SMK-SLB'!BA$7,FALSE)</f>
        <v>0</v>
      </c>
      <c r="BA204" s="9">
        <f>VLOOKUP($E204,'ALL-GTK-SD-SMP-SMA-SMK-SLB'!$F$14:$CG$713,'ALL-GTK-SD-SMP-SMA-SMK-SLB'!BB$7,FALSE)</f>
        <v>0</v>
      </c>
      <c r="BB204" s="9">
        <f>VLOOKUP($E204,'ALL-GTK-SD-SMP-SMA-SMK-SLB'!$F$14:$CG$713,'ALL-GTK-SD-SMP-SMA-SMK-SLB'!BC$7,FALSE)</f>
        <v>0</v>
      </c>
      <c r="BC204" s="9">
        <f>VLOOKUP($E204,'ALL-GTK-SD-SMP-SMA-SMK-SLB'!$F$14:$CG$713,'ALL-GTK-SD-SMP-SMA-SMK-SLB'!BD$7,FALSE)</f>
        <v>0</v>
      </c>
      <c r="BD204" s="310">
        <f t="shared" si="92"/>
        <v>0</v>
      </c>
      <c r="BE204" s="310">
        <f t="shared" si="93"/>
        <v>2</v>
      </c>
      <c r="BF204" s="10">
        <f t="shared" si="94"/>
        <v>2</v>
      </c>
      <c r="BG204" s="311">
        <f t="shared" si="95"/>
        <v>3</v>
      </c>
      <c r="BH204" s="311">
        <f t="shared" si="96"/>
        <v>9</v>
      </c>
      <c r="BI204" s="10">
        <f t="shared" si="97"/>
        <v>12</v>
      </c>
      <c r="BJ204" s="44">
        <f t="shared" si="98"/>
        <v>3</v>
      </c>
      <c r="BK204" s="44">
        <f t="shared" si="99"/>
        <v>11</v>
      </c>
      <c r="BL204" s="11">
        <f t="shared" si="100"/>
        <v>14</v>
      </c>
      <c r="BM204" s="9">
        <f>VLOOKUP($E204,'ALL-GTK-SD-SMP-SMA-SMK-SLB'!$F$14:$CG$713,'ALL-GTK-SD-SMP-SMA-SMK-SLB'!BN$7,FALSE)</f>
        <v>0</v>
      </c>
      <c r="BN204" s="9">
        <f>VLOOKUP($E204,'ALL-GTK-SD-SMP-SMA-SMK-SLB'!$F$14:$CG$713,'ALL-GTK-SD-SMP-SMA-SMK-SLB'!BO$7,FALSE)</f>
        <v>0</v>
      </c>
      <c r="BO204" s="9">
        <f>VLOOKUP($E204,'ALL-GTK-SD-SMP-SMA-SMK-SLB'!$F$14:$CG$713,'ALL-GTK-SD-SMP-SMA-SMK-SLB'!BP$7,FALSE)</f>
        <v>0</v>
      </c>
      <c r="BP204" s="9">
        <f>VLOOKUP($E204,'ALL-GTK-SD-SMP-SMA-SMK-SLB'!$F$14:$CG$713,'ALL-GTK-SD-SMP-SMA-SMK-SLB'!BQ$7,FALSE)</f>
        <v>0</v>
      </c>
      <c r="BQ204" s="9">
        <f>VLOOKUP($E204,'ALL-GTK-SD-SMP-SMA-SMK-SLB'!$F$14:$CG$713,'ALL-GTK-SD-SMP-SMA-SMK-SLB'!BR$7,FALSE)</f>
        <v>0</v>
      </c>
      <c r="BR204" s="9">
        <f>VLOOKUP($E204,'ALL-GTK-SD-SMP-SMA-SMK-SLB'!$F$14:$CG$713,'ALL-GTK-SD-SMP-SMA-SMK-SLB'!BS$7,FALSE)</f>
        <v>0</v>
      </c>
      <c r="BS204" s="9">
        <f>VLOOKUP($E204,'ALL-GTK-SD-SMP-SMA-SMK-SLB'!$F$14:$CG$713,'ALL-GTK-SD-SMP-SMA-SMK-SLB'!BT$7,FALSE)</f>
        <v>0</v>
      </c>
      <c r="BT204" s="9">
        <f>VLOOKUP($E204,'ALL-GTK-SD-SMP-SMA-SMK-SLB'!$F$14:$CG$713,'ALL-GTK-SD-SMP-SMA-SMK-SLB'!BU$7,FALSE)</f>
        <v>0</v>
      </c>
      <c r="BU204" s="299">
        <f t="shared" si="101"/>
        <v>0</v>
      </c>
      <c r="BV204" s="299">
        <f t="shared" si="102"/>
        <v>0</v>
      </c>
      <c r="BW204" s="44">
        <f t="shared" si="103"/>
        <v>0</v>
      </c>
      <c r="BX204" s="44">
        <f t="shared" si="104"/>
        <v>0</v>
      </c>
      <c r="BY204" s="11">
        <f t="shared" si="105"/>
        <v>0</v>
      </c>
      <c r="BZ204" s="14">
        <f t="shared" si="106"/>
        <v>3</v>
      </c>
      <c r="CA204" s="14">
        <f t="shared" si="107"/>
        <v>11</v>
      </c>
      <c r="CB204" s="13">
        <f t="shared" si="108"/>
        <v>0</v>
      </c>
      <c r="CC204" s="13">
        <f t="shared" si="109"/>
        <v>0</v>
      </c>
      <c r="CD204" s="312">
        <f t="shared" si="110"/>
        <v>3</v>
      </c>
      <c r="CE204" s="312">
        <f t="shared" si="111"/>
        <v>11</v>
      </c>
      <c r="CF204" s="313">
        <f t="shared" si="112"/>
        <v>14</v>
      </c>
      <c r="CG204" s="302" t="str">
        <f t="shared" si="113"/>
        <v>OK</v>
      </c>
    </row>
    <row r="205" spans="1:85" ht="14.25" x14ac:dyDescent="0.25">
      <c r="A205" s="6">
        <v>193</v>
      </c>
      <c r="B205" s="495">
        <v>193</v>
      </c>
      <c r="C205" s="495" t="s">
        <v>6</v>
      </c>
      <c r="D205" s="496" t="s">
        <v>23</v>
      </c>
      <c r="E205" s="626">
        <v>20319749</v>
      </c>
      <c r="F205" s="627" t="s">
        <v>460</v>
      </c>
      <c r="G205" s="624" t="s">
        <v>52</v>
      </c>
      <c r="H205" s="9">
        <f>VLOOKUP($E205,'ALL-GTK-SD-SMP-SMA-SMK-SLB'!$F$14:$CG$713,'ALL-GTK-SD-SMP-SMA-SMK-SLB'!I$7,FALSE)</f>
        <v>0</v>
      </c>
      <c r="I205" s="9">
        <f>VLOOKUP($E205,'ALL-GTK-SD-SMP-SMA-SMK-SLB'!$F$14:$CG$713,'ALL-GTK-SD-SMP-SMA-SMK-SLB'!J$7,FALSE)</f>
        <v>0</v>
      </c>
      <c r="J205" s="9">
        <f>VLOOKUP($E205,'ALL-GTK-SD-SMP-SMA-SMK-SLB'!$F$14:$CG$713,'ALL-GTK-SD-SMP-SMA-SMK-SLB'!K$7,FALSE)</f>
        <v>0</v>
      </c>
      <c r="K205" s="9">
        <f>VLOOKUP($E205,'ALL-GTK-SD-SMP-SMA-SMK-SLB'!$F$14:$CG$713,'ALL-GTK-SD-SMP-SMA-SMK-SLB'!L$7,FALSE)</f>
        <v>0</v>
      </c>
      <c r="L205" s="9">
        <f>VLOOKUP($E205,'ALL-GTK-SD-SMP-SMA-SMK-SLB'!$F$14:$CG$713,'ALL-GTK-SD-SMP-SMA-SMK-SLB'!M$7,FALSE)</f>
        <v>2</v>
      </c>
      <c r="M205" s="9">
        <f>VLOOKUP($E205,'ALL-GTK-SD-SMP-SMA-SMK-SLB'!$F$14:$CG$713,'ALL-GTK-SD-SMP-SMA-SMK-SLB'!N$7,FALSE)</f>
        <v>2</v>
      </c>
      <c r="N205" s="9">
        <f>VLOOKUP($E205,'ALL-GTK-SD-SMP-SMA-SMK-SLB'!$F$14:$CG$713,'ALL-GTK-SD-SMP-SMA-SMK-SLB'!O$7,FALSE)</f>
        <v>3</v>
      </c>
      <c r="O205" s="9">
        <f>VLOOKUP($E205,'ALL-GTK-SD-SMP-SMA-SMK-SLB'!$F$14:$CG$713,'ALL-GTK-SD-SMP-SMA-SMK-SLB'!P$7,FALSE)</f>
        <v>1</v>
      </c>
      <c r="P205" s="299">
        <f t="shared" si="78"/>
        <v>5</v>
      </c>
      <c r="Q205" s="299">
        <f t="shared" si="79"/>
        <v>3</v>
      </c>
      <c r="R205" s="300">
        <f t="shared" si="80"/>
        <v>8</v>
      </c>
      <c r="S205" s="9">
        <f>VLOOKUP($E205,'ALL-GTK-SD-SMP-SMA-SMK-SLB'!$F$14:$CG$713,'ALL-GTK-SD-SMP-SMA-SMK-SLB'!T$7,FALSE)</f>
        <v>0</v>
      </c>
      <c r="T205" s="9">
        <f>VLOOKUP($E205,'ALL-GTK-SD-SMP-SMA-SMK-SLB'!$F$14:$CG$713,'ALL-GTK-SD-SMP-SMA-SMK-SLB'!U$7,FALSE)</f>
        <v>0</v>
      </c>
      <c r="U205" s="9">
        <f>VLOOKUP($E205,'ALL-GTK-SD-SMP-SMA-SMK-SLB'!$F$14:$CG$713,'ALL-GTK-SD-SMP-SMA-SMK-SLB'!V$7,FALSE)</f>
        <v>0</v>
      </c>
      <c r="V205" s="9">
        <f>VLOOKUP($E205,'ALL-GTK-SD-SMP-SMA-SMK-SLB'!$F$14:$CG$713,'ALL-GTK-SD-SMP-SMA-SMK-SLB'!W$7,FALSE)</f>
        <v>2</v>
      </c>
      <c r="W205" s="9">
        <f>VLOOKUP($E205,'ALL-GTK-SD-SMP-SMA-SMK-SLB'!$F$14:$CG$713,'ALL-GTK-SD-SMP-SMA-SMK-SLB'!X$7,FALSE)</f>
        <v>0</v>
      </c>
      <c r="X205" s="9">
        <f>VLOOKUP($E205,'ALL-GTK-SD-SMP-SMA-SMK-SLB'!$F$14:$CG$713,'ALL-GTK-SD-SMP-SMA-SMK-SLB'!Y$7,FALSE)</f>
        <v>0</v>
      </c>
      <c r="Y205" s="299">
        <f t="shared" si="81"/>
        <v>0</v>
      </c>
      <c r="Z205" s="299">
        <f t="shared" si="82"/>
        <v>2</v>
      </c>
      <c r="AA205" s="10">
        <f t="shared" si="83"/>
        <v>2</v>
      </c>
      <c r="AB205" s="44">
        <f t="shared" si="84"/>
        <v>5</v>
      </c>
      <c r="AC205" s="44">
        <f t="shared" si="85"/>
        <v>5</v>
      </c>
      <c r="AD205" s="11">
        <f t="shared" si="86"/>
        <v>10</v>
      </c>
      <c r="AE205" s="9">
        <f>VLOOKUP($E205,'ALL-GTK-SD-SMP-SMA-SMK-SLB'!$F$14:$CG$713,'ALL-GTK-SD-SMP-SMA-SMK-SLB'!AF$7,FALSE)</f>
        <v>1</v>
      </c>
      <c r="AF205" s="9">
        <f>VLOOKUP($E205,'ALL-GTK-SD-SMP-SMA-SMK-SLB'!$F$14:$CG$713,'ALL-GTK-SD-SMP-SMA-SMK-SLB'!AG$7,FALSE)</f>
        <v>2</v>
      </c>
      <c r="AG205" s="10">
        <f t="shared" si="87"/>
        <v>3</v>
      </c>
      <c r="AH205" s="9">
        <f>VLOOKUP($E205,'ALL-GTK-SD-SMP-SMA-SMK-SLB'!$F$14:$CG$713,'ALL-GTK-SD-SMP-SMA-SMK-SLB'!AI$7,FALSE)</f>
        <v>4</v>
      </c>
      <c r="AI205" s="9">
        <f>VLOOKUP($E205,'ALL-GTK-SD-SMP-SMA-SMK-SLB'!$F$14:$CG$713,'ALL-GTK-SD-SMP-SMA-SMK-SLB'!AJ$7,FALSE)</f>
        <v>3</v>
      </c>
      <c r="AJ205" s="10">
        <f t="shared" si="88"/>
        <v>7</v>
      </c>
      <c r="AK205" s="44">
        <f t="shared" si="89"/>
        <v>5</v>
      </c>
      <c r="AL205" s="44">
        <f t="shared" si="90"/>
        <v>5</v>
      </c>
      <c r="AM205" s="11">
        <f t="shared" si="91"/>
        <v>10</v>
      </c>
      <c r="AN205" s="299">
        <f>VLOOKUP($E205,'ALL-GTK-SD-SMP-SMA-SMK-SLB'!$F$14:$CG$713,'ALL-GTK-SD-SMP-SMA-SMK-SLB'!AO$7,FALSE)</f>
        <v>0</v>
      </c>
      <c r="AO205" s="299">
        <f>VLOOKUP($E205,'ALL-GTK-SD-SMP-SMA-SMK-SLB'!$F$14:$CG$713,'ALL-GTK-SD-SMP-SMA-SMK-SLB'!AP$7,FALSE)</f>
        <v>0</v>
      </c>
      <c r="AP205" s="9">
        <f>VLOOKUP($E205,'ALL-GTK-SD-SMP-SMA-SMK-SLB'!$F$14:$CG$713,'ALL-GTK-SD-SMP-SMA-SMK-SLB'!AQ$7,FALSE)</f>
        <v>0</v>
      </c>
      <c r="AQ205" s="9">
        <f>VLOOKUP($E205,'ALL-GTK-SD-SMP-SMA-SMK-SLB'!$F$14:$CG$713,'ALL-GTK-SD-SMP-SMA-SMK-SLB'!AR$7,FALSE)</f>
        <v>0</v>
      </c>
      <c r="AR205" s="9">
        <f>VLOOKUP($E205,'ALL-GTK-SD-SMP-SMA-SMK-SLB'!$F$14:$CG$713,'ALL-GTK-SD-SMP-SMA-SMK-SLB'!AS$7,FALSE)</f>
        <v>0</v>
      </c>
      <c r="AS205" s="9">
        <f>VLOOKUP($E205,'ALL-GTK-SD-SMP-SMA-SMK-SLB'!$F$14:$CG$713,'ALL-GTK-SD-SMP-SMA-SMK-SLB'!AT$7,FALSE)</f>
        <v>0</v>
      </c>
      <c r="AT205" s="9">
        <f>VLOOKUP($E205,'ALL-GTK-SD-SMP-SMA-SMK-SLB'!$F$14:$CG$713,'ALL-GTK-SD-SMP-SMA-SMK-SLB'!AU$7,FALSE)</f>
        <v>0</v>
      </c>
      <c r="AU205" s="9">
        <f>VLOOKUP($E205,'ALL-GTK-SD-SMP-SMA-SMK-SLB'!$F$14:$CG$713,'ALL-GTK-SD-SMP-SMA-SMK-SLB'!AV$7,FALSE)</f>
        <v>0</v>
      </c>
      <c r="AV205" s="9">
        <f>VLOOKUP($E205,'ALL-GTK-SD-SMP-SMA-SMK-SLB'!$F$14:$CG$713,'ALL-GTK-SD-SMP-SMA-SMK-SLB'!AW$7,FALSE)</f>
        <v>0</v>
      </c>
      <c r="AW205" s="9">
        <f>VLOOKUP($E205,'ALL-GTK-SD-SMP-SMA-SMK-SLB'!$F$14:$CG$713,'ALL-GTK-SD-SMP-SMA-SMK-SLB'!AX$7,FALSE)</f>
        <v>0</v>
      </c>
      <c r="AX205" s="9">
        <f>VLOOKUP($E205,'ALL-GTK-SD-SMP-SMA-SMK-SLB'!$F$14:$CG$713,'ALL-GTK-SD-SMP-SMA-SMK-SLB'!AY$7,FALSE)</f>
        <v>4</v>
      </c>
      <c r="AY205" s="9">
        <f>VLOOKUP($E205,'ALL-GTK-SD-SMP-SMA-SMK-SLB'!$F$14:$CG$713,'ALL-GTK-SD-SMP-SMA-SMK-SLB'!AZ$7,FALSE)</f>
        <v>5</v>
      </c>
      <c r="AZ205" s="9">
        <f>VLOOKUP($E205,'ALL-GTK-SD-SMP-SMA-SMK-SLB'!$F$14:$CG$713,'ALL-GTK-SD-SMP-SMA-SMK-SLB'!BA$7,FALSE)</f>
        <v>1</v>
      </c>
      <c r="BA205" s="9">
        <f>VLOOKUP($E205,'ALL-GTK-SD-SMP-SMA-SMK-SLB'!$F$14:$CG$713,'ALL-GTK-SD-SMP-SMA-SMK-SLB'!BB$7,FALSE)</f>
        <v>0</v>
      </c>
      <c r="BB205" s="9">
        <f>VLOOKUP($E205,'ALL-GTK-SD-SMP-SMA-SMK-SLB'!$F$14:$CG$713,'ALL-GTK-SD-SMP-SMA-SMK-SLB'!BC$7,FALSE)</f>
        <v>0</v>
      </c>
      <c r="BC205" s="9">
        <f>VLOOKUP($E205,'ALL-GTK-SD-SMP-SMA-SMK-SLB'!$F$14:$CG$713,'ALL-GTK-SD-SMP-SMA-SMK-SLB'!BD$7,FALSE)</f>
        <v>0</v>
      </c>
      <c r="BD205" s="310">
        <f t="shared" si="92"/>
        <v>0</v>
      </c>
      <c r="BE205" s="310">
        <f t="shared" si="93"/>
        <v>0</v>
      </c>
      <c r="BF205" s="10">
        <f t="shared" si="94"/>
        <v>0</v>
      </c>
      <c r="BG205" s="311">
        <f t="shared" si="95"/>
        <v>5</v>
      </c>
      <c r="BH205" s="311">
        <f t="shared" si="96"/>
        <v>5</v>
      </c>
      <c r="BI205" s="10">
        <f t="shared" si="97"/>
        <v>10</v>
      </c>
      <c r="BJ205" s="44">
        <f t="shared" si="98"/>
        <v>5</v>
      </c>
      <c r="BK205" s="44">
        <f t="shared" si="99"/>
        <v>5</v>
      </c>
      <c r="BL205" s="11">
        <f t="shared" si="100"/>
        <v>10</v>
      </c>
      <c r="BM205" s="9">
        <f>VLOOKUP($E205,'ALL-GTK-SD-SMP-SMA-SMK-SLB'!$F$14:$CG$713,'ALL-GTK-SD-SMP-SMA-SMK-SLB'!BN$7,FALSE)</f>
        <v>0</v>
      </c>
      <c r="BN205" s="9">
        <f>VLOOKUP($E205,'ALL-GTK-SD-SMP-SMA-SMK-SLB'!$F$14:$CG$713,'ALL-GTK-SD-SMP-SMA-SMK-SLB'!BO$7,FALSE)</f>
        <v>0</v>
      </c>
      <c r="BO205" s="9">
        <f>VLOOKUP($E205,'ALL-GTK-SD-SMP-SMA-SMK-SLB'!$F$14:$CG$713,'ALL-GTK-SD-SMP-SMA-SMK-SLB'!BP$7,FALSE)</f>
        <v>0</v>
      </c>
      <c r="BP205" s="9">
        <f>VLOOKUP($E205,'ALL-GTK-SD-SMP-SMA-SMK-SLB'!$F$14:$CG$713,'ALL-GTK-SD-SMP-SMA-SMK-SLB'!BQ$7,FALSE)</f>
        <v>0</v>
      </c>
      <c r="BQ205" s="9">
        <f>VLOOKUP($E205,'ALL-GTK-SD-SMP-SMA-SMK-SLB'!$F$14:$CG$713,'ALL-GTK-SD-SMP-SMA-SMK-SLB'!BR$7,FALSE)</f>
        <v>0</v>
      </c>
      <c r="BR205" s="9">
        <f>VLOOKUP($E205,'ALL-GTK-SD-SMP-SMA-SMK-SLB'!$F$14:$CG$713,'ALL-GTK-SD-SMP-SMA-SMK-SLB'!BS$7,FALSE)</f>
        <v>0</v>
      </c>
      <c r="BS205" s="9">
        <f>VLOOKUP($E205,'ALL-GTK-SD-SMP-SMA-SMK-SLB'!$F$14:$CG$713,'ALL-GTK-SD-SMP-SMA-SMK-SLB'!BT$7,FALSE)</f>
        <v>0</v>
      </c>
      <c r="BT205" s="9">
        <f>VLOOKUP($E205,'ALL-GTK-SD-SMP-SMA-SMK-SLB'!$F$14:$CG$713,'ALL-GTK-SD-SMP-SMA-SMK-SLB'!BU$7,FALSE)</f>
        <v>1</v>
      </c>
      <c r="BU205" s="299">
        <f t="shared" si="101"/>
        <v>0</v>
      </c>
      <c r="BV205" s="299">
        <f t="shared" si="102"/>
        <v>1</v>
      </c>
      <c r="BW205" s="44">
        <f t="shared" si="103"/>
        <v>0</v>
      </c>
      <c r="BX205" s="44">
        <f t="shared" si="104"/>
        <v>1</v>
      </c>
      <c r="BY205" s="11">
        <f t="shared" si="105"/>
        <v>1</v>
      </c>
      <c r="BZ205" s="14">
        <f t="shared" si="106"/>
        <v>5</v>
      </c>
      <c r="CA205" s="14">
        <f t="shared" si="107"/>
        <v>5</v>
      </c>
      <c r="CB205" s="13">
        <f t="shared" si="108"/>
        <v>0</v>
      </c>
      <c r="CC205" s="13">
        <f t="shared" si="109"/>
        <v>1</v>
      </c>
      <c r="CD205" s="312">
        <f t="shared" si="110"/>
        <v>5</v>
      </c>
      <c r="CE205" s="312">
        <f t="shared" si="111"/>
        <v>6</v>
      </c>
      <c r="CF205" s="313">
        <f t="shared" si="112"/>
        <v>11</v>
      </c>
      <c r="CG205" s="302" t="str">
        <f t="shared" si="113"/>
        <v>OK</v>
      </c>
    </row>
    <row r="206" spans="1:85" ht="14.25" x14ac:dyDescent="0.25">
      <c r="A206" s="6">
        <v>194</v>
      </c>
      <c r="B206" s="495">
        <v>194</v>
      </c>
      <c r="C206" s="495" t="s">
        <v>6</v>
      </c>
      <c r="D206" s="496" t="s">
        <v>23</v>
      </c>
      <c r="E206" s="626">
        <v>20319748</v>
      </c>
      <c r="F206" s="627" t="s">
        <v>461</v>
      </c>
      <c r="G206" s="624" t="s">
        <v>52</v>
      </c>
      <c r="H206" s="9">
        <f>VLOOKUP($E206,'ALL-GTK-SD-SMP-SMA-SMK-SLB'!$F$14:$CG$713,'ALL-GTK-SD-SMP-SMA-SMK-SLB'!I$7,FALSE)</f>
        <v>0</v>
      </c>
      <c r="I206" s="9">
        <f>VLOOKUP($E206,'ALL-GTK-SD-SMP-SMA-SMK-SLB'!$F$14:$CG$713,'ALL-GTK-SD-SMP-SMA-SMK-SLB'!J$7,FALSE)</f>
        <v>0</v>
      </c>
      <c r="J206" s="9">
        <f>VLOOKUP($E206,'ALL-GTK-SD-SMP-SMA-SMK-SLB'!$F$14:$CG$713,'ALL-GTK-SD-SMP-SMA-SMK-SLB'!K$7,FALSE)</f>
        <v>0</v>
      </c>
      <c r="K206" s="9">
        <f>VLOOKUP($E206,'ALL-GTK-SD-SMP-SMA-SMK-SLB'!$F$14:$CG$713,'ALL-GTK-SD-SMP-SMA-SMK-SLB'!L$7,FALSE)</f>
        <v>0</v>
      </c>
      <c r="L206" s="9">
        <f>VLOOKUP($E206,'ALL-GTK-SD-SMP-SMA-SMK-SLB'!$F$14:$CG$713,'ALL-GTK-SD-SMP-SMA-SMK-SLB'!M$7,FALSE)</f>
        <v>0</v>
      </c>
      <c r="M206" s="9">
        <f>VLOOKUP($E206,'ALL-GTK-SD-SMP-SMA-SMK-SLB'!$F$14:$CG$713,'ALL-GTK-SD-SMP-SMA-SMK-SLB'!N$7,FALSE)</f>
        <v>0</v>
      </c>
      <c r="N206" s="9">
        <f>VLOOKUP($E206,'ALL-GTK-SD-SMP-SMA-SMK-SLB'!$F$14:$CG$713,'ALL-GTK-SD-SMP-SMA-SMK-SLB'!O$7,FALSE)</f>
        <v>2</v>
      </c>
      <c r="O206" s="9">
        <f>VLOOKUP($E206,'ALL-GTK-SD-SMP-SMA-SMK-SLB'!$F$14:$CG$713,'ALL-GTK-SD-SMP-SMA-SMK-SLB'!P$7,FALSE)</f>
        <v>1</v>
      </c>
      <c r="P206" s="299">
        <f t="shared" ref="P206:P269" si="114">SUM(H206,J206,L206,N206)</f>
        <v>2</v>
      </c>
      <c r="Q206" s="299">
        <f t="shared" ref="Q206:Q269" si="115">SUM(I206,K206,M206,O206)</f>
        <v>1</v>
      </c>
      <c r="R206" s="300">
        <f t="shared" ref="R206:R269" si="116">SUM(P206:Q206)</f>
        <v>3</v>
      </c>
      <c r="S206" s="9">
        <f>VLOOKUP($E206,'ALL-GTK-SD-SMP-SMA-SMK-SLB'!$F$14:$CG$713,'ALL-GTK-SD-SMP-SMA-SMK-SLB'!T$7,FALSE)</f>
        <v>0</v>
      </c>
      <c r="T206" s="9">
        <f>VLOOKUP($E206,'ALL-GTK-SD-SMP-SMA-SMK-SLB'!$F$14:$CG$713,'ALL-GTK-SD-SMP-SMA-SMK-SLB'!U$7,FALSE)</f>
        <v>0</v>
      </c>
      <c r="U206" s="9">
        <f>VLOOKUP($E206,'ALL-GTK-SD-SMP-SMA-SMK-SLB'!$F$14:$CG$713,'ALL-GTK-SD-SMP-SMA-SMK-SLB'!V$7,FALSE)</f>
        <v>0</v>
      </c>
      <c r="V206" s="9">
        <f>VLOOKUP($E206,'ALL-GTK-SD-SMP-SMA-SMK-SLB'!$F$14:$CG$713,'ALL-GTK-SD-SMP-SMA-SMK-SLB'!W$7,FALSE)</f>
        <v>1</v>
      </c>
      <c r="W206" s="9">
        <f>VLOOKUP($E206,'ALL-GTK-SD-SMP-SMA-SMK-SLB'!$F$14:$CG$713,'ALL-GTK-SD-SMP-SMA-SMK-SLB'!X$7,FALSE)</f>
        <v>3</v>
      </c>
      <c r="X206" s="9">
        <f>VLOOKUP($E206,'ALL-GTK-SD-SMP-SMA-SMK-SLB'!$F$14:$CG$713,'ALL-GTK-SD-SMP-SMA-SMK-SLB'!Y$7,FALSE)</f>
        <v>1</v>
      </c>
      <c r="Y206" s="299">
        <f t="shared" ref="Y206:Y269" si="117">SUM(S206,U206,W206)</f>
        <v>3</v>
      </c>
      <c r="Z206" s="299">
        <f t="shared" ref="Z206:Z269" si="118">SUM(T206,V206,X206)</f>
        <v>2</v>
      </c>
      <c r="AA206" s="10">
        <f t="shared" ref="AA206:AA269" si="119">SUM(Y206:Z206)</f>
        <v>5</v>
      </c>
      <c r="AB206" s="44">
        <f t="shared" ref="AB206:AB269" si="120">SUM(P206,Y206)</f>
        <v>5</v>
      </c>
      <c r="AC206" s="44">
        <f t="shared" ref="AC206:AC269" si="121">SUM(Q206,Z206)</f>
        <v>3</v>
      </c>
      <c r="AD206" s="11">
        <f t="shared" ref="AD206:AD269" si="122">SUM(AB206:AC206)</f>
        <v>8</v>
      </c>
      <c r="AE206" s="9">
        <f>VLOOKUP($E206,'ALL-GTK-SD-SMP-SMA-SMK-SLB'!$F$14:$CG$713,'ALL-GTK-SD-SMP-SMA-SMK-SLB'!AF$7,FALSE)</f>
        <v>3</v>
      </c>
      <c r="AF206" s="9">
        <f>VLOOKUP($E206,'ALL-GTK-SD-SMP-SMA-SMK-SLB'!$F$14:$CG$713,'ALL-GTK-SD-SMP-SMA-SMK-SLB'!AG$7,FALSE)</f>
        <v>2</v>
      </c>
      <c r="AG206" s="10">
        <f t="shared" ref="AG206:AG269" si="123">SUM(AE206:AF206)</f>
        <v>5</v>
      </c>
      <c r="AH206" s="9">
        <f>VLOOKUP($E206,'ALL-GTK-SD-SMP-SMA-SMK-SLB'!$F$14:$CG$713,'ALL-GTK-SD-SMP-SMA-SMK-SLB'!AI$7,FALSE)</f>
        <v>2</v>
      </c>
      <c r="AI206" s="9">
        <f>VLOOKUP($E206,'ALL-GTK-SD-SMP-SMA-SMK-SLB'!$F$14:$CG$713,'ALL-GTK-SD-SMP-SMA-SMK-SLB'!AJ$7,FALSE)</f>
        <v>1</v>
      </c>
      <c r="AJ206" s="10">
        <f t="shared" ref="AJ206:AJ269" si="124">SUM(AH206:AI206)</f>
        <v>3</v>
      </c>
      <c r="AK206" s="44">
        <f t="shared" ref="AK206:AK269" si="125">SUM(AE206,AH206)</f>
        <v>5</v>
      </c>
      <c r="AL206" s="44">
        <f t="shared" ref="AL206:AL269" si="126">SUM(AF206,AI206)</f>
        <v>3</v>
      </c>
      <c r="AM206" s="11">
        <f t="shared" ref="AM206:AM269" si="127">SUM(AK206:AL206)</f>
        <v>8</v>
      </c>
      <c r="AN206" s="299">
        <f>VLOOKUP($E206,'ALL-GTK-SD-SMP-SMA-SMK-SLB'!$F$14:$CG$713,'ALL-GTK-SD-SMP-SMA-SMK-SLB'!AO$7,FALSE)</f>
        <v>0</v>
      </c>
      <c r="AO206" s="299">
        <f>VLOOKUP($E206,'ALL-GTK-SD-SMP-SMA-SMK-SLB'!$F$14:$CG$713,'ALL-GTK-SD-SMP-SMA-SMK-SLB'!AP$7,FALSE)</f>
        <v>0</v>
      </c>
      <c r="AP206" s="9">
        <f>VLOOKUP($E206,'ALL-GTK-SD-SMP-SMA-SMK-SLB'!$F$14:$CG$713,'ALL-GTK-SD-SMP-SMA-SMK-SLB'!AQ$7,FALSE)</f>
        <v>0</v>
      </c>
      <c r="AQ206" s="9">
        <f>VLOOKUP($E206,'ALL-GTK-SD-SMP-SMA-SMK-SLB'!$F$14:$CG$713,'ALL-GTK-SD-SMP-SMA-SMK-SLB'!AR$7,FALSE)</f>
        <v>0</v>
      </c>
      <c r="AR206" s="9">
        <f>VLOOKUP($E206,'ALL-GTK-SD-SMP-SMA-SMK-SLB'!$F$14:$CG$713,'ALL-GTK-SD-SMP-SMA-SMK-SLB'!AS$7,FALSE)</f>
        <v>0</v>
      </c>
      <c r="AS206" s="9">
        <f>VLOOKUP($E206,'ALL-GTK-SD-SMP-SMA-SMK-SLB'!$F$14:$CG$713,'ALL-GTK-SD-SMP-SMA-SMK-SLB'!AT$7,FALSE)</f>
        <v>0</v>
      </c>
      <c r="AT206" s="9">
        <f>VLOOKUP($E206,'ALL-GTK-SD-SMP-SMA-SMK-SLB'!$F$14:$CG$713,'ALL-GTK-SD-SMP-SMA-SMK-SLB'!AU$7,FALSE)</f>
        <v>0</v>
      </c>
      <c r="AU206" s="9">
        <f>VLOOKUP($E206,'ALL-GTK-SD-SMP-SMA-SMK-SLB'!$F$14:$CG$713,'ALL-GTK-SD-SMP-SMA-SMK-SLB'!AV$7,FALSE)</f>
        <v>0</v>
      </c>
      <c r="AV206" s="9">
        <f>VLOOKUP($E206,'ALL-GTK-SD-SMP-SMA-SMK-SLB'!$F$14:$CG$713,'ALL-GTK-SD-SMP-SMA-SMK-SLB'!AW$7,FALSE)</f>
        <v>0</v>
      </c>
      <c r="AW206" s="9">
        <f>VLOOKUP($E206,'ALL-GTK-SD-SMP-SMA-SMK-SLB'!$F$14:$CG$713,'ALL-GTK-SD-SMP-SMA-SMK-SLB'!AX$7,FALSE)</f>
        <v>0</v>
      </c>
      <c r="AX206" s="9">
        <f>VLOOKUP($E206,'ALL-GTK-SD-SMP-SMA-SMK-SLB'!$F$14:$CG$713,'ALL-GTK-SD-SMP-SMA-SMK-SLB'!AY$7,FALSE)</f>
        <v>5</v>
      </c>
      <c r="AY206" s="9">
        <f>VLOOKUP($E206,'ALL-GTK-SD-SMP-SMA-SMK-SLB'!$F$14:$CG$713,'ALL-GTK-SD-SMP-SMA-SMK-SLB'!AZ$7,FALSE)</f>
        <v>3</v>
      </c>
      <c r="AZ206" s="9">
        <f>VLOOKUP($E206,'ALL-GTK-SD-SMP-SMA-SMK-SLB'!$F$14:$CG$713,'ALL-GTK-SD-SMP-SMA-SMK-SLB'!BA$7,FALSE)</f>
        <v>0</v>
      </c>
      <c r="BA206" s="9">
        <f>VLOOKUP($E206,'ALL-GTK-SD-SMP-SMA-SMK-SLB'!$F$14:$CG$713,'ALL-GTK-SD-SMP-SMA-SMK-SLB'!BB$7,FALSE)</f>
        <v>0</v>
      </c>
      <c r="BB206" s="9">
        <f>VLOOKUP($E206,'ALL-GTK-SD-SMP-SMA-SMK-SLB'!$F$14:$CG$713,'ALL-GTK-SD-SMP-SMA-SMK-SLB'!BC$7,FALSE)</f>
        <v>0</v>
      </c>
      <c r="BC206" s="9">
        <f>VLOOKUP($E206,'ALL-GTK-SD-SMP-SMA-SMK-SLB'!$F$14:$CG$713,'ALL-GTK-SD-SMP-SMA-SMK-SLB'!BD$7,FALSE)</f>
        <v>0</v>
      </c>
      <c r="BD206" s="310">
        <f t="shared" ref="BD206:BD269" si="128">SUM(AN206,AP206,AR206,AT206)</f>
        <v>0</v>
      </c>
      <c r="BE206" s="310">
        <f t="shared" ref="BE206:BE269" si="129">SUM(AO206,AQ206,AS206,AU206)</f>
        <v>0</v>
      </c>
      <c r="BF206" s="10">
        <f t="shared" ref="BF206:BF269" si="130">SUM(BD206:BE206)</f>
        <v>0</v>
      </c>
      <c r="BG206" s="311">
        <f t="shared" ref="BG206:BG269" si="131">SUM(AV206,AX206,AZ206,BB206,)</f>
        <v>5</v>
      </c>
      <c r="BH206" s="311">
        <f t="shared" ref="BH206:BH269" si="132">SUM(AW206,AY206,BA206,BC206,)</f>
        <v>3</v>
      </c>
      <c r="BI206" s="10">
        <f t="shared" ref="BI206:BI269" si="133">SUM(BG206:BH206)</f>
        <v>8</v>
      </c>
      <c r="BJ206" s="44">
        <f t="shared" ref="BJ206:BJ269" si="134">SUM(BD206,BG206)</f>
        <v>5</v>
      </c>
      <c r="BK206" s="44">
        <f t="shared" ref="BK206:BK269" si="135">SUM(BE206,BH206)</f>
        <v>3</v>
      </c>
      <c r="BL206" s="11">
        <f t="shared" ref="BL206:BL269" si="136">SUM(BF206,BI206)</f>
        <v>8</v>
      </c>
      <c r="BM206" s="9">
        <f>VLOOKUP($E206,'ALL-GTK-SD-SMP-SMA-SMK-SLB'!$F$14:$CG$713,'ALL-GTK-SD-SMP-SMA-SMK-SLB'!BN$7,FALSE)</f>
        <v>0</v>
      </c>
      <c r="BN206" s="9">
        <f>VLOOKUP($E206,'ALL-GTK-SD-SMP-SMA-SMK-SLB'!$F$14:$CG$713,'ALL-GTK-SD-SMP-SMA-SMK-SLB'!BO$7,FALSE)</f>
        <v>0</v>
      </c>
      <c r="BO206" s="9">
        <f>VLOOKUP($E206,'ALL-GTK-SD-SMP-SMA-SMK-SLB'!$F$14:$CG$713,'ALL-GTK-SD-SMP-SMA-SMK-SLB'!BP$7,FALSE)</f>
        <v>0</v>
      </c>
      <c r="BP206" s="9">
        <f>VLOOKUP($E206,'ALL-GTK-SD-SMP-SMA-SMK-SLB'!$F$14:$CG$713,'ALL-GTK-SD-SMP-SMA-SMK-SLB'!BQ$7,FALSE)</f>
        <v>0</v>
      </c>
      <c r="BQ206" s="9">
        <f>VLOOKUP($E206,'ALL-GTK-SD-SMP-SMA-SMK-SLB'!$F$14:$CG$713,'ALL-GTK-SD-SMP-SMA-SMK-SLB'!BR$7,FALSE)</f>
        <v>1</v>
      </c>
      <c r="BR206" s="9">
        <f>VLOOKUP($E206,'ALL-GTK-SD-SMP-SMA-SMK-SLB'!$F$14:$CG$713,'ALL-GTK-SD-SMP-SMA-SMK-SLB'!BS$7,FALSE)</f>
        <v>0</v>
      </c>
      <c r="BS206" s="9">
        <f>VLOOKUP($E206,'ALL-GTK-SD-SMP-SMA-SMK-SLB'!$F$14:$CG$713,'ALL-GTK-SD-SMP-SMA-SMK-SLB'!BT$7,FALSE)</f>
        <v>0</v>
      </c>
      <c r="BT206" s="9">
        <f>VLOOKUP($E206,'ALL-GTK-SD-SMP-SMA-SMK-SLB'!$F$14:$CG$713,'ALL-GTK-SD-SMP-SMA-SMK-SLB'!BU$7,FALSE)</f>
        <v>0</v>
      </c>
      <c r="BU206" s="299">
        <f t="shared" ref="BU206:BU269" si="137">SUM(BO206,BQ206,BS206)</f>
        <v>1</v>
      </c>
      <c r="BV206" s="299">
        <f t="shared" ref="BV206:BV269" si="138">SUM(BP206,BR206,BT206)</f>
        <v>0</v>
      </c>
      <c r="BW206" s="44">
        <f t="shared" ref="BW206:BW269" si="139">SUM(BM206,BU206)</f>
        <v>1</v>
      </c>
      <c r="BX206" s="44">
        <f t="shared" ref="BX206:BX269" si="140">SUM(BN206,BV206)</f>
        <v>0</v>
      </c>
      <c r="BY206" s="11">
        <f t="shared" ref="BY206:BY269" si="141">SUM(BW206:BX206)</f>
        <v>1</v>
      </c>
      <c r="BZ206" s="14">
        <f t="shared" ref="BZ206:BZ269" si="142">SUM(P206,Y206)</f>
        <v>5</v>
      </c>
      <c r="CA206" s="14">
        <f t="shared" ref="CA206:CA269" si="143">SUM(Q206,Z206)</f>
        <v>3</v>
      </c>
      <c r="CB206" s="13">
        <f t="shared" ref="CB206:CB269" si="144">SUM(BM206,BU206)</f>
        <v>1</v>
      </c>
      <c r="CC206" s="13">
        <f t="shared" ref="CC206:CC269" si="145">SUM(BN206,BV206)</f>
        <v>0</v>
      </c>
      <c r="CD206" s="312">
        <f t="shared" ref="CD206:CD269" si="146">SUM(BZ206,CB206)</f>
        <v>6</v>
      </c>
      <c r="CE206" s="312">
        <f t="shared" ref="CE206:CE269" si="147">SUM(CA206,CC206)</f>
        <v>3</v>
      </c>
      <c r="CF206" s="313">
        <f t="shared" ref="CF206:CF269" si="148">SUM(CD206:CE206)</f>
        <v>9</v>
      </c>
      <c r="CG206" s="302" t="str">
        <f t="shared" ref="CG206:CG269" si="149">IF(AM206=BL206,"OK","REVISI")</f>
        <v>OK</v>
      </c>
    </row>
    <row r="207" spans="1:85" ht="14.25" x14ac:dyDescent="0.25">
      <c r="A207" s="6">
        <v>195</v>
      </c>
      <c r="B207" s="495">
        <v>195</v>
      </c>
      <c r="C207" s="495" t="s">
        <v>6</v>
      </c>
      <c r="D207" s="496" t="s">
        <v>23</v>
      </c>
      <c r="E207" s="626">
        <v>20319206</v>
      </c>
      <c r="F207" s="627" t="s">
        <v>462</v>
      </c>
      <c r="G207" s="624" t="s">
        <v>52</v>
      </c>
      <c r="H207" s="9">
        <f>VLOOKUP($E207,'ALL-GTK-SD-SMP-SMA-SMK-SLB'!$F$14:$CG$713,'ALL-GTK-SD-SMP-SMA-SMK-SLB'!I$7,FALSE)</f>
        <v>0</v>
      </c>
      <c r="I207" s="9">
        <f>VLOOKUP($E207,'ALL-GTK-SD-SMP-SMA-SMK-SLB'!$F$14:$CG$713,'ALL-GTK-SD-SMP-SMA-SMK-SLB'!J$7,FALSE)</f>
        <v>0</v>
      </c>
      <c r="J207" s="9">
        <f>VLOOKUP($E207,'ALL-GTK-SD-SMP-SMA-SMK-SLB'!$F$14:$CG$713,'ALL-GTK-SD-SMP-SMA-SMK-SLB'!K$7,FALSE)</f>
        <v>0</v>
      </c>
      <c r="K207" s="9">
        <f>VLOOKUP($E207,'ALL-GTK-SD-SMP-SMA-SMK-SLB'!$F$14:$CG$713,'ALL-GTK-SD-SMP-SMA-SMK-SLB'!L$7,FALSE)</f>
        <v>0</v>
      </c>
      <c r="L207" s="9">
        <f>VLOOKUP($E207,'ALL-GTK-SD-SMP-SMA-SMK-SLB'!$F$14:$CG$713,'ALL-GTK-SD-SMP-SMA-SMK-SLB'!M$7,FALSE)</f>
        <v>1</v>
      </c>
      <c r="M207" s="9">
        <f>VLOOKUP($E207,'ALL-GTK-SD-SMP-SMA-SMK-SLB'!$F$14:$CG$713,'ALL-GTK-SD-SMP-SMA-SMK-SLB'!N$7,FALSE)</f>
        <v>0</v>
      </c>
      <c r="N207" s="9">
        <f>VLOOKUP($E207,'ALL-GTK-SD-SMP-SMA-SMK-SLB'!$F$14:$CG$713,'ALL-GTK-SD-SMP-SMA-SMK-SLB'!O$7,FALSE)</f>
        <v>2</v>
      </c>
      <c r="O207" s="9">
        <f>VLOOKUP($E207,'ALL-GTK-SD-SMP-SMA-SMK-SLB'!$F$14:$CG$713,'ALL-GTK-SD-SMP-SMA-SMK-SLB'!P$7,FALSE)</f>
        <v>4</v>
      </c>
      <c r="P207" s="299">
        <f t="shared" si="114"/>
        <v>3</v>
      </c>
      <c r="Q207" s="299">
        <f t="shared" si="115"/>
        <v>4</v>
      </c>
      <c r="R207" s="300">
        <f t="shared" si="116"/>
        <v>7</v>
      </c>
      <c r="S207" s="9">
        <f>VLOOKUP($E207,'ALL-GTK-SD-SMP-SMA-SMK-SLB'!$F$14:$CG$713,'ALL-GTK-SD-SMP-SMA-SMK-SLB'!T$7,FALSE)</f>
        <v>0</v>
      </c>
      <c r="T207" s="9">
        <f>VLOOKUP($E207,'ALL-GTK-SD-SMP-SMA-SMK-SLB'!$F$14:$CG$713,'ALL-GTK-SD-SMP-SMA-SMK-SLB'!U$7,FALSE)</f>
        <v>0</v>
      </c>
      <c r="U207" s="9">
        <f>VLOOKUP($E207,'ALL-GTK-SD-SMP-SMA-SMK-SLB'!$F$14:$CG$713,'ALL-GTK-SD-SMP-SMA-SMK-SLB'!V$7,FALSE)</f>
        <v>1</v>
      </c>
      <c r="V207" s="9">
        <f>VLOOKUP($E207,'ALL-GTK-SD-SMP-SMA-SMK-SLB'!$F$14:$CG$713,'ALL-GTK-SD-SMP-SMA-SMK-SLB'!W$7,FALSE)</f>
        <v>1</v>
      </c>
      <c r="W207" s="9">
        <f>VLOOKUP($E207,'ALL-GTK-SD-SMP-SMA-SMK-SLB'!$F$14:$CG$713,'ALL-GTK-SD-SMP-SMA-SMK-SLB'!X$7,FALSE)</f>
        <v>0</v>
      </c>
      <c r="X207" s="9">
        <f>VLOOKUP($E207,'ALL-GTK-SD-SMP-SMA-SMK-SLB'!$F$14:$CG$713,'ALL-GTK-SD-SMP-SMA-SMK-SLB'!Y$7,FALSE)</f>
        <v>0</v>
      </c>
      <c r="Y207" s="299">
        <f t="shared" si="117"/>
        <v>1</v>
      </c>
      <c r="Z207" s="299">
        <f t="shared" si="118"/>
        <v>1</v>
      </c>
      <c r="AA207" s="10">
        <f t="shared" si="119"/>
        <v>2</v>
      </c>
      <c r="AB207" s="44">
        <f t="shared" si="120"/>
        <v>4</v>
      </c>
      <c r="AC207" s="44">
        <f t="shared" si="121"/>
        <v>5</v>
      </c>
      <c r="AD207" s="11">
        <f t="shared" si="122"/>
        <v>9</v>
      </c>
      <c r="AE207" s="9">
        <f>VLOOKUP($E207,'ALL-GTK-SD-SMP-SMA-SMK-SLB'!$F$14:$CG$713,'ALL-GTK-SD-SMP-SMA-SMK-SLB'!AF$7,FALSE)</f>
        <v>1</v>
      </c>
      <c r="AF207" s="9">
        <f>VLOOKUP($E207,'ALL-GTK-SD-SMP-SMA-SMK-SLB'!$F$14:$CG$713,'ALL-GTK-SD-SMP-SMA-SMK-SLB'!AG$7,FALSE)</f>
        <v>2</v>
      </c>
      <c r="AG207" s="10">
        <f t="shared" si="123"/>
        <v>3</v>
      </c>
      <c r="AH207" s="9">
        <f>VLOOKUP($E207,'ALL-GTK-SD-SMP-SMA-SMK-SLB'!$F$14:$CG$713,'ALL-GTK-SD-SMP-SMA-SMK-SLB'!AI$7,FALSE)</f>
        <v>3</v>
      </c>
      <c r="AI207" s="9">
        <f>VLOOKUP($E207,'ALL-GTK-SD-SMP-SMA-SMK-SLB'!$F$14:$CG$713,'ALL-GTK-SD-SMP-SMA-SMK-SLB'!AJ$7,FALSE)</f>
        <v>3</v>
      </c>
      <c r="AJ207" s="10">
        <f t="shared" si="124"/>
        <v>6</v>
      </c>
      <c r="AK207" s="44">
        <f t="shared" si="125"/>
        <v>4</v>
      </c>
      <c r="AL207" s="44">
        <f t="shared" si="126"/>
        <v>5</v>
      </c>
      <c r="AM207" s="11">
        <f t="shared" si="127"/>
        <v>9</v>
      </c>
      <c r="AN207" s="299">
        <f>VLOOKUP($E207,'ALL-GTK-SD-SMP-SMA-SMK-SLB'!$F$14:$CG$713,'ALL-GTK-SD-SMP-SMA-SMK-SLB'!AO$7,FALSE)</f>
        <v>0</v>
      </c>
      <c r="AO207" s="299">
        <f>VLOOKUP($E207,'ALL-GTK-SD-SMP-SMA-SMK-SLB'!$F$14:$CG$713,'ALL-GTK-SD-SMP-SMA-SMK-SLB'!AP$7,FALSE)</f>
        <v>0</v>
      </c>
      <c r="AP207" s="9">
        <f>VLOOKUP($E207,'ALL-GTK-SD-SMP-SMA-SMK-SLB'!$F$14:$CG$713,'ALL-GTK-SD-SMP-SMA-SMK-SLB'!AQ$7,FALSE)</f>
        <v>0</v>
      </c>
      <c r="AQ207" s="9">
        <f>VLOOKUP($E207,'ALL-GTK-SD-SMP-SMA-SMK-SLB'!$F$14:$CG$713,'ALL-GTK-SD-SMP-SMA-SMK-SLB'!AR$7,FALSE)</f>
        <v>0</v>
      </c>
      <c r="AR207" s="9">
        <f>VLOOKUP($E207,'ALL-GTK-SD-SMP-SMA-SMK-SLB'!$F$14:$CG$713,'ALL-GTK-SD-SMP-SMA-SMK-SLB'!AS$7,FALSE)</f>
        <v>0</v>
      </c>
      <c r="AS207" s="9">
        <f>VLOOKUP($E207,'ALL-GTK-SD-SMP-SMA-SMK-SLB'!$F$14:$CG$713,'ALL-GTK-SD-SMP-SMA-SMK-SLB'!AT$7,FALSE)</f>
        <v>0</v>
      </c>
      <c r="AT207" s="9">
        <f>VLOOKUP($E207,'ALL-GTK-SD-SMP-SMA-SMK-SLB'!$F$14:$CG$713,'ALL-GTK-SD-SMP-SMA-SMK-SLB'!AU$7,FALSE)</f>
        <v>0</v>
      </c>
      <c r="AU207" s="9">
        <f>VLOOKUP($E207,'ALL-GTK-SD-SMP-SMA-SMK-SLB'!$F$14:$CG$713,'ALL-GTK-SD-SMP-SMA-SMK-SLB'!AV$7,FALSE)</f>
        <v>0</v>
      </c>
      <c r="AV207" s="9">
        <f>VLOOKUP($E207,'ALL-GTK-SD-SMP-SMA-SMK-SLB'!$F$14:$CG$713,'ALL-GTK-SD-SMP-SMA-SMK-SLB'!AW$7,FALSE)</f>
        <v>0</v>
      </c>
      <c r="AW207" s="9">
        <f>VLOOKUP($E207,'ALL-GTK-SD-SMP-SMA-SMK-SLB'!$F$14:$CG$713,'ALL-GTK-SD-SMP-SMA-SMK-SLB'!AX$7,FALSE)</f>
        <v>0</v>
      </c>
      <c r="AX207" s="9">
        <f>VLOOKUP($E207,'ALL-GTK-SD-SMP-SMA-SMK-SLB'!$F$14:$CG$713,'ALL-GTK-SD-SMP-SMA-SMK-SLB'!AY$7,FALSE)</f>
        <v>4</v>
      </c>
      <c r="AY207" s="9">
        <f>VLOOKUP($E207,'ALL-GTK-SD-SMP-SMA-SMK-SLB'!$F$14:$CG$713,'ALL-GTK-SD-SMP-SMA-SMK-SLB'!AZ$7,FALSE)</f>
        <v>5</v>
      </c>
      <c r="AZ207" s="9">
        <f>VLOOKUP($E207,'ALL-GTK-SD-SMP-SMA-SMK-SLB'!$F$14:$CG$713,'ALL-GTK-SD-SMP-SMA-SMK-SLB'!BA$7,FALSE)</f>
        <v>0</v>
      </c>
      <c r="BA207" s="9">
        <f>VLOOKUP($E207,'ALL-GTK-SD-SMP-SMA-SMK-SLB'!$F$14:$CG$713,'ALL-GTK-SD-SMP-SMA-SMK-SLB'!BB$7,FALSE)</f>
        <v>0</v>
      </c>
      <c r="BB207" s="9">
        <f>VLOOKUP($E207,'ALL-GTK-SD-SMP-SMA-SMK-SLB'!$F$14:$CG$713,'ALL-GTK-SD-SMP-SMA-SMK-SLB'!BC$7,FALSE)</f>
        <v>0</v>
      </c>
      <c r="BC207" s="9">
        <f>VLOOKUP($E207,'ALL-GTK-SD-SMP-SMA-SMK-SLB'!$F$14:$CG$713,'ALL-GTK-SD-SMP-SMA-SMK-SLB'!BD$7,FALSE)</f>
        <v>0</v>
      </c>
      <c r="BD207" s="310">
        <f t="shared" si="128"/>
        <v>0</v>
      </c>
      <c r="BE207" s="310">
        <f t="shared" si="129"/>
        <v>0</v>
      </c>
      <c r="BF207" s="10">
        <f t="shared" si="130"/>
        <v>0</v>
      </c>
      <c r="BG207" s="311">
        <f t="shared" si="131"/>
        <v>4</v>
      </c>
      <c r="BH207" s="311">
        <f t="shared" si="132"/>
        <v>5</v>
      </c>
      <c r="BI207" s="10">
        <f t="shared" si="133"/>
        <v>9</v>
      </c>
      <c r="BJ207" s="44">
        <f t="shared" si="134"/>
        <v>4</v>
      </c>
      <c r="BK207" s="44">
        <f t="shared" si="135"/>
        <v>5</v>
      </c>
      <c r="BL207" s="11">
        <f t="shared" si="136"/>
        <v>9</v>
      </c>
      <c r="BM207" s="9">
        <f>VLOOKUP($E207,'ALL-GTK-SD-SMP-SMA-SMK-SLB'!$F$14:$CG$713,'ALL-GTK-SD-SMP-SMA-SMK-SLB'!BN$7,FALSE)</f>
        <v>0</v>
      </c>
      <c r="BN207" s="9">
        <f>VLOOKUP($E207,'ALL-GTK-SD-SMP-SMA-SMK-SLB'!$F$14:$CG$713,'ALL-GTK-SD-SMP-SMA-SMK-SLB'!BO$7,FALSE)</f>
        <v>0</v>
      </c>
      <c r="BO207" s="9">
        <f>VLOOKUP($E207,'ALL-GTK-SD-SMP-SMA-SMK-SLB'!$F$14:$CG$713,'ALL-GTK-SD-SMP-SMA-SMK-SLB'!BP$7,FALSE)</f>
        <v>0</v>
      </c>
      <c r="BP207" s="9">
        <f>VLOOKUP($E207,'ALL-GTK-SD-SMP-SMA-SMK-SLB'!$F$14:$CG$713,'ALL-GTK-SD-SMP-SMA-SMK-SLB'!BQ$7,FALSE)</f>
        <v>0</v>
      </c>
      <c r="BQ207" s="9">
        <f>VLOOKUP($E207,'ALL-GTK-SD-SMP-SMA-SMK-SLB'!$F$14:$CG$713,'ALL-GTK-SD-SMP-SMA-SMK-SLB'!BR$7,FALSE)</f>
        <v>0</v>
      </c>
      <c r="BR207" s="9">
        <f>VLOOKUP($E207,'ALL-GTK-SD-SMP-SMA-SMK-SLB'!$F$14:$CG$713,'ALL-GTK-SD-SMP-SMA-SMK-SLB'!BS$7,FALSE)</f>
        <v>0</v>
      </c>
      <c r="BS207" s="9">
        <f>VLOOKUP($E207,'ALL-GTK-SD-SMP-SMA-SMK-SLB'!$F$14:$CG$713,'ALL-GTK-SD-SMP-SMA-SMK-SLB'!BT$7,FALSE)</f>
        <v>1</v>
      </c>
      <c r="BT207" s="9">
        <f>VLOOKUP($E207,'ALL-GTK-SD-SMP-SMA-SMK-SLB'!$F$14:$CG$713,'ALL-GTK-SD-SMP-SMA-SMK-SLB'!BU$7,FALSE)</f>
        <v>0</v>
      </c>
      <c r="BU207" s="299">
        <f t="shared" si="137"/>
        <v>1</v>
      </c>
      <c r="BV207" s="299">
        <f t="shared" si="138"/>
        <v>0</v>
      </c>
      <c r="BW207" s="44">
        <f t="shared" si="139"/>
        <v>1</v>
      </c>
      <c r="BX207" s="44">
        <f t="shared" si="140"/>
        <v>0</v>
      </c>
      <c r="BY207" s="11">
        <f t="shared" si="141"/>
        <v>1</v>
      </c>
      <c r="BZ207" s="14">
        <f t="shared" si="142"/>
        <v>4</v>
      </c>
      <c r="CA207" s="14">
        <f t="shared" si="143"/>
        <v>5</v>
      </c>
      <c r="CB207" s="13">
        <f t="shared" si="144"/>
        <v>1</v>
      </c>
      <c r="CC207" s="13">
        <f t="shared" si="145"/>
        <v>0</v>
      </c>
      <c r="CD207" s="312">
        <f t="shared" si="146"/>
        <v>5</v>
      </c>
      <c r="CE207" s="312">
        <f t="shared" si="147"/>
        <v>5</v>
      </c>
      <c r="CF207" s="313">
        <f t="shared" si="148"/>
        <v>10</v>
      </c>
      <c r="CG207" s="302" t="str">
        <f t="shared" si="149"/>
        <v>OK</v>
      </c>
    </row>
    <row r="208" spans="1:85" ht="14.25" x14ac:dyDescent="0.25">
      <c r="A208" s="6">
        <v>196</v>
      </c>
      <c r="B208" s="495">
        <v>196</v>
      </c>
      <c r="C208" s="495" t="s">
        <v>6</v>
      </c>
      <c r="D208" s="496" t="s">
        <v>23</v>
      </c>
      <c r="E208" s="626">
        <v>20319207</v>
      </c>
      <c r="F208" s="627" t="s">
        <v>463</v>
      </c>
      <c r="G208" s="624" t="s">
        <v>52</v>
      </c>
      <c r="H208" s="9">
        <f>VLOOKUP($E208,'ALL-GTK-SD-SMP-SMA-SMK-SLB'!$F$14:$CG$713,'ALL-GTK-SD-SMP-SMA-SMK-SLB'!I$7,FALSE)</f>
        <v>0</v>
      </c>
      <c r="I208" s="9">
        <f>VLOOKUP($E208,'ALL-GTK-SD-SMP-SMA-SMK-SLB'!$F$14:$CG$713,'ALL-GTK-SD-SMP-SMA-SMK-SLB'!J$7,FALSE)</f>
        <v>0</v>
      </c>
      <c r="J208" s="9">
        <f>VLOOKUP($E208,'ALL-GTK-SD-SMP-SMA-SMK-SLB'!$F$14:$CG$713,'ALL-GTK-SD-SMP-SMA-SMK-SLB'!K$7,FALSE)</f>
        <v>0</v>
      </c>
      <c r="K208" s="9">
        <f>VLOOKUP($E208,'ALL-GTK-SD-SMP-SMA-SMK-SLB'!$F$14:$CG$713,'ALL-GTK-SD-SMP-SMA-SMK-SLB'!L$7,FALSE)</f>
        <v>0</v>
      </c>
      <c r="L208" s="9">
        <f>VLOOKUP($E208,'ALL-GTK-SD-SMP-SMA-SMK-SLB'!$F$14:$CG$713,'ALL-GTK-SD-SMP-SMA-SMK-SLB'!M$7,FALSE)</f>
        <v>0</v>
      </c>
      <c r="M208" s="9">
        <f>VLOOKUP($E208,'ALL-GTK-SD-SMP-SMA-SMK-SLB'!$F$14:$CG$713,'ALL-GTK-SD-SMP-SMA-SMK-SLB'!N$7,FALSE)</f>
        <v>1</v>
      </c>
      <c r="N208" s="9">
        <f>VLOOKUP($E208,'ALL-GTK-SD-SMP-SMA-SMK-SLB'!$F$14:$CG$713,'ALL-GTK-SD-SMP-SMA-SMK-SLB'!O$7,FALSE)</f>
        <v>0</v>
      </c>
      <c r="O208" s="9">
        <f>VLOOKUP($E208,'ALL-GTK-SD-SMP-SMA-SMK-SLB'!$F$14:$CG$713,'ALL-GTK-SD-SMP-SMA-SMK-SLB'!P$7,FALSE)</f>
        <v>2</v>
      </c>
      <c r="P208" s="299">
        <f t="shared" si="114"/>
        <v>0</v>
      </c>
      <c r="Q208" s="299">
        <f t="shared" si="115"/>
        <v>3</v>
      </c>
      <c r="R208" s="300">
        <f t="shared" si="116"/>
        <v>3</v>
      </c>
      <c r="S208" s="9">
        <f>VLOOKUP($E208,'ALL-GTK-SD-SMP-SMA-SMK-SLB'!$F$14:$CG$713,'ALL-GTK-SD-SMP-SMA-SMK-SLB'!T$7,FALSE)</f>
        <v>0</v>
      </c>
      <c r="T208" s="9">
        <f>VLOOKUP($E208,'ALL-GTK-SD-SMP-SMA-SMK-SLB'!$F$14:$CG$713,'ALL-GTK-SD-SMP-SMA-SMK-SLB'!U$7,FALSE)</f>
        <v>0</v>
      </c>
      <c r="U208" s="9">
        <f>VLOOKUP($E208,'ALL-GTK-SD-SMP-SMA-SMK-SLB'!$F$14:$CG$713,'ALL-GTK-SD-SMP-SMA-SMK-SLB'!V$7,FALSE)</f>
        <v>0</v>
      </c>
      <c r="V208" s="9">
        <f>VLOOKUP($E208,'ALL-GTK-SD-SMP-SMA-SMK-SLB'!$F$14:$CG$713,'ALL-GTK-SD-SMP-SMA-SMK-SLB'!W$7,FALSE)</f>
        <v>2</v>
      </c>
      <c r="W208" s="9">
        <f>VLOOKUP($E208,'ALL-GTK-SD-SMP-SMA-SMK-SLB'!$F$14:$CG$713,'ALL-GTK-SD-SMP-SMA-SMK-SLB'!X$7,FALSE)</f>
        <v>1</v>
      </c>
      <c r="X208" s="9">
        <f>VLOOKUP($E208,'ALL-GTK-SD-SMP-SMA-SMK-SLB'!$F$14:$CG$713,'ALL-GTK-SD-SMP-SMA-SMK-SLB'!Y$7,FALSE)</f>
        <v>1</v>
      </c>
      <c r="Y208" s="299">
        <f t="shared" si="117"/>
        <v>1</v>
      </c>
      <c r="Z208" s="299">
        <f t="shared" si="118"/>
        <v>3</v>
      </c>
      <c r="AA208" s="10">
        <f t="shared" si="119"/>
        <v>4</v>
      </c>
      <c r="AB208" s="44">
        <f t="shared" si="120"/>
        <v>1</v>
      </c>
      <c r="AC208" s="44">
        <f t="shared" si="121"/>
        <v>6</v>
      </c>
      <c r="AD208" s="11">
        <f t="shared" si="122"/>
        <v>7</v>
      </c>
      <c r="AE208" s="9">
        <f>VLOOKUP($E208,'ALL-GTK-SD-SMP-SMA-SMK-SLB'!$F$14:$CG$713,'ALL-GTK-SD-SMP-SMA-SMK-SLB'!AF$7,FALSE)</f>
        <v>1</v>
      </c>
      <c r="AF208" s="9">
        <f>VLOOKUP($E208,'ALL-GTK-SD-SMP-SMA-SMK-SLB'!$F$14:$CG$713,'ALL-GTK-SD-SMP-SMA-SMK-SLB'!AG$7,FALSE)</f>
        <v>3</v>
      </c>
      <c r="AG208" s="10">
        <f t="shared" si="123"/>
        <v>4</v>
      </c>
      <c r="AH208" s="9">
        <f>VLOOKUP($E208,'ALL-GTK-SD-SMP-SMA-SMK-SLB'!$F$14:$CG$713,'ALL-GTK-SD-SMP-SMA-SMK-SLB'!AI$7,FALSE)</f>
        <v>0</v>
      </c>
      <c r="AI208" s="9">
        <f>VLOOKUP($E208,'ALL-GTK-SD-SMP-SMA-SMK-SLB'!$F$14:$CG$713,'ALL-GTK-SD-SMP-SMA-SMK-SLB'!AJ$7,FALSE)</f>
        <v>3</v>
      </c>
      <c r="AJ208" s="10">
        <f t="shared" si="124"/>
        <v>3</v>
      </c>
      <c r="AK208" s="44">
        <f t="shared" si="125"/>
        <v>1</v>
      </c>
      <c r="AL208" s="44">
        <f t="shared" si="126"/>
        <v>6</v>
      </c>
      <c r="AM208" s="11">
        <f t="shared" si="127"/>
        <v>7</v>
      </c>
      <c r="AN208" s="299">
        <f>VLOOKUP($E208,'ALL-GTK-SD-SMP-SMA-SMK-SLB'!$F$14:$CG$713,'ALL-GTK-SD-SMP-SMA-SMK-SLB'!AO$7,FALSE)</f>
        <v>0</v>
      </c>
      <c r="AO208" s="299">
        <f>VLOOKUP($E208,'ALL-GTK-SD-SMP-SMA-SMK-SLB'!$F$14:$CG$713,'ALL-GTK-SD-SMP-SMA-SMK-SLB'!AP$7,FALSE)</f>
        <v>0</v>
      </c>
      <c r="AP208" s="9">
        <f>VLOOKUP($E208,'ALL-GTK-SD-SMP-SMA-SMK-SLB'!$F$14:$CG$713,'ALL-GTK-SD-SMP-SMA-SMK-SLB'!AQ$7,FALSE)</f>
        <v>0</v>
      </c>
      <c r="AQ208" s="9">
        <f>VLOOKUP($E208,'ALL-GTK-SD-SMP-SMA-SMK-SLB'!$F$14:$CG$713,'ALL-GTK-SD-SMP-SMA-SMK-SLB'!AR$7,FALSE)</f>
        <v>0</v>
      </c>
      <c r="AR208" s="9">
        <f>VLOOKUP($E208,'ALL-GTK-SD-SMP-SMA-SMK-SLB'!$F$14:$CG$713,'ALL-GTK-SD-SMP-SMA-SMK-SLB'!AS$7,FALSE)</f>
        <v>0</v>
      </c>
      <c r="AS208" s="9">
        <f>VLOOKUP($E208,'ALL-GTK-SD-SMP-SMA-SMK-SLB'!$F$14:$CG$713,'ALL-GTK-SD-SMP-SMA-SMK-SLB'!AT$7,FALSE)</f>
        <v>0</v>
      </c>
      <c r="AT208" s="9">
        <f>VLOOKUP($E208,'ALL-GTK-SD-SMP-SMA-SMK-SLB'!$F$14:$CG$713,'ALL-GTK-SD-SMP-SMA-SMK-SLB'!AU$7,FALSE)</f>
        <v>0</v>
      </c>
      <c r="AU208" s="9">
        <f>VLOOKUP($E208,'ALL-GTK-SD-SMP-SMA-SMK-SLB'!$F$14:$CG$713,'ALL-GTK-SD-SMP-SMA-SMK-SLB'!AV$7,FALSE)</f>
        <v>0</v>
      </c>
      <c r="AV208" s="9">
        <f>VLOOKUP($E208,'ALL-GTK-SD-SMP-SMA-SMK-SLB'!$F$14:$CG$713,'ALL-GTK-SD-SMP-SMA-SMK-SLB'!AW$7,FALSE)</f>
        <v>0</v>
      </c>
      <c r="AW208" s="9">
        <f>VLOOKUP($E208,'ALL-GTK-SD-SMP-SMA-SMK-SLB'!$F$14:$CG$713,'ALL-GTK-SD-SMP-SMA-SMK-SLB'!AX$7,FALSE)</f>
        <v>0</v>
      </c>
      <c r="AX208" s="9">
        <f>VLOOKUP($E208,'ALL-GTK-SD-SMP-SMA-SMK-SLB'!$F$14:$CG$713,'ALL-GTK-SD-SMP-SMA-SMK-SLB'!AY$7,FALSE)</f>
        <v>1</v>
      </c>
      <c r="AY208" s="9">
        <f>VLOOKUP($E208,'ALL-GTK-SD-SMP-SMA-SMK-SLB'!$F$14:$CG$713,'ALL-GTK-SD-SMP-SMA-SMK-SLB'!AZ$7,FALSE)</f>
        <v>6</v>
      </c>
      <c r="AZ208" s="9">
        <f>VLOOKUP($E208,'ALL-GTK-SD-SMP-SMA-SMK-SLB'!$F$14:$CG$713,'ALL-GTK-SD-SMP-SMA-SMK-SLB'!BA$7,FALSE)</f>
        <v>0</v>
      </c>
      <c r="BA208" s="9">
        <f>VLOOKUP($E208,'ALL-GTK-SD-SMP-SMA-SMK-SLB'!$F$14:$CG$713,'ALL-GTK-SD-SMP-SMA-SMK-SLB'!BB$7,FALSE)</f>
        <v>0</v>
      </c>
      <c r="BB208" s="9">
        <f>VLOOKUP($E208,'ALL-GTK-SD-SMP-SMA-SMK-SLB'!$F$14:$CG$713,'ALL-GTK-SD-SMP-SMA-SMK-SLB'!BC$7,FALSE)</f>
        <v>0</v>
      </c>
      <c r="BC208" s="9">
        <f>VLOOKUP($E208,'ALL-GTK-SD-SMP-SMA-SMK-SLB'!$F$14:$CG$713,'ALL-GTK-SD-SMP-SMA-SMK-SLB'!BD$7,FALSE)</f>
        <v>0</v>
      </c>
      <c r="BD208" s="310">
        <f t="shared" si="128"/>
        <v>0</v>
      </c>
      <c r="BE208" s="310">
        <f t="shared" si="129"/>
        <v>0</v>
      </c>
      <c r="BF208" s="10">
        <f t="shared" si="130"/>
        <v>0</v>
      </c>
      <c r="BG208" s="311">
        <f t="shared" si="131"/>
        <v>1</v>
      </c>
      <c r="BH208" s="311">
        <f t="shared" si="132"/>
        <v>6</v>
      </c>
      <c r="BI208" s="10">
        <f t="shared" si="133"/>
        <v>7</v>
      </c>
      <c r="BJ208" s="44">
        <f t="shared" si="134"/>
        <v>1</v>
      </c>
      <c r="BK208" s="44">
        <f t="shared" si="135"/>
        <v>6</v>
      </c>
      <c r="BL208" s="11">
        <f t="shared" si="136"/>
        <v>7</v>
      </c>
      <c r="BM208" s="9">
        <f>VLOOKUP($E208,'ALL-GTK-SD-SMP-SMA-SMK-SLB'!$F$14:$CG$713,'ALL-GTK-SD-SMP-SMA-SMK-SLB'!BN$7,FALSE)</f>
        <v>0</v>
      </c>
      <c r="BN208" s="9">
        <f>VLOOKUP($E208,'ALL-GTK-SD-SMP-SMA-SMK-SLB'!$F$14:$CG$713,'ALL-GTK-SD-SMP-SMA-SMK-SLB'!BO$7,FALSE)</f>
        <v>0</v>
      </c>
      <c r="BO208" s="9">
        <f>VLOOKUP($E208,'ALL-GTK-SD-SMP-SMA-SMK-SLB'!$F$14:$CG$713,'ALL-GTK-SD-SMP-SMA-SMK-SLB'!BP$7,FALSE)</f>
        <v>0</v>
      </c>
      <c r="BP208" s="9">
        <f>VLOOKUP($E208,'ALL-GTK-SD-SMP-SMA-SMK-SLB'!$F$14:$CG$713,'ALL-GTK-SD-SMP-SMA-SMK-SLB'!BQ$7,FALSE)</f>
        <v>0</v>
      </c>
      <c r="BQ208" s="9">
        <f>VLOOKUP($E208,'ALL-GTK-SD-SMP-SMA-SMK-SLB'!$F$14:$CG$713,'ALL-GTK-SD-SMP-SMA-SMK-SLB'!BR$7,FALSE)</f>
        <v>0</v>
      </c>
      <c r="BR208" s="9">
        <f>VLOOKUP($E208,'ALL-GTK-SD-SMP-SMA-SMK-SLB'!$F$14:$CG$713,'ALL-GTK-SD-SMP-SMA-SMK-SLB'!BS$7,FALSE)</f>
        <v>0</v>
      </c>
      <c r="BS208" s="9">
        <f>VLOOKUP($E208,'ALL-GTK-SD-SMP-SMA-SMK-SLB'!$F$14:$CG$713,'ALL-GTK-SD-SMP-SMA-SMK-SLB'!BT$7,FALSE)</f>
        <v>0</v>
      </c>
      <c r="BT208" s="9">
        <f>VLOOKUP($E208,'ALL-GTK-SD-SMP-SMA-SMK-SLB'!$F$14:$CG$713,'ALL-GTK-SD-SMP-SMA-SMK-SLB'!BU$7,FALSE)</f>
        <v>0</v>
      </c>
      <c r="BU208" s="299">
        <f t="shared" si="137"/>
        <v>0</v>
      </c>
      <c r="BV208" s="299">
        <f t="shared" si="138"/>
        <v>0</v>
      </c>
      <c r="BW208" s="44">
        <f t="shared" si="139"/>
        <v>0</v>
      </c>
      <c r="BX208" s="44">
        <f t="shared" si="140"/>
        <v>0</v>
      </c>
      <c r="BY208" s="11">
        <f t="shared" si="141"/>
        <v>0</v>
      </c>
      <c r="BZ208" s="14">
        <f t="shared" si="142"/>
        <v>1</v>
      </c>
      <c r="CA208" s="14">
        <f t="shared" si="143"/>
        <v>6</v>
      </c>
      <c r="CB208" s="13">
        <f t="shared" si="144"/>
        <v>0</v>
      </c>
      <c r="CC208" s="13">
        <f t="shared" si="145"/>
        <v>0</v>
      </c>
      <c r="CD208" s="312">
        <f t="shared" si="146"/>
        <v>1</v>
      </c>
      <c r="CE208" s="312">
        <f t="shared" si="147"/>
        <v>6</v>
      </c>
      <c r="CF208" s="313">
        <f t="shared" si="148"/>
        <v>7</v>
      </c>
      <c r="CG208" s="302" t="str">
        <f t="shared" si="149"/>
        <v>OK</v>
      </c>
    </row>
    <row r="209" spans="1:85" ht="14.25" x14ac:dyDescent="0.25">
      <c r="A209" s="6">
        <v>197</v>
      </c>
      <c r="B209" s="495">
        <v>197</v>
      </c>
      <c r="C209" s="495" t="s">
        <v>6</v>
      </c>
      <c r="D209" s="496" t="s">
        <v>23</v>
      </c>
      <c r="E209" s="626">
        <v>20319218</v>
      </c>
      <c r="F209" s="627" t="s">
        <v>464</v>
      </c>
      <c r="G209" s="624" t="s">
        <v>52</v>
      </c>
      <c r="H209" s="9">
        <f>VLOOKUP($E209,'ALL-GTK-SD-SMP-SMA-SMK-SLB'!$F$14:$CG$713,'ALL-GTK-SD-SMP-SMA-SMK-SLB'!I$7,FALSE)</f>
        <v>0</v>
      </c>
      <c r="I209" s="9">
        <f>VLOOKUP($E209,'ALL-GTK-SD-SMP-SMA-SMK-SLB'!$F$14:$CG$713,'ALL-GTK-SD-SMP-SMA-SMK-SLB'!J$7,FALSE)</f>
        <v>0</v>
      </c>
      <c r="J209" s="9">
        <f>VLOOKUP($E209,'ALL-GTK-SD-SMP-SMA-SMK-SLB'!$F$14:$CG$713,'ALL-GTK-SD-SMP-SMA-SMK-SLB'!K$7,FALSE)</f>
        <v>0</v>
      </c>
      <c r="K209" s="9">
        <f>VLOOKUP($E209,'ALL-GTK-SD-SMP-SMA-SMK-SLB'!$F$14:$CG$713,'ALL-GTK-SD-SMP-SMA-SMK-SLB'!L$7,FALSE)</f>
        <v>0</v>
      </c>
      <c r="L209" s="9">
        <f>VLOOKUP($E209,'ALL-GTK-SD-SMP-SMA-SMK-SLB'!$F$14:$CG$713,'ALL-GTK-SD-SMP-SMA-SMK-SLB'!M$7,FALSE)</f>
        <v>0</v>
      </c>
      <c r="M209" s="9">
        <f>VLOOKUP($E209,'ALL-GTK-SD-SMP-SMA-SMK-SLB'!$F$14:$CG$713,'ALL-GTK-SD-SMP-SMA-SMK-SLB'!N$7,FALSE)</f>
        <v>0</v>
      </c>
      <c r="N209" s="9">
        <f>VLOOKUP($E209,'ALL-GTK-SD-SMP-SMA-SMK-SLB'!$F$14:$CG$713,'ALL-GTK-SD-SMP-SMA-SMK-SLB'!O$7,FALSE)</f>
        <v>0</v>
      </c>
      <c r="O209" s="9">
        <f>VLOOKUP($E209,'ALL-GTK-SD-SMP-SMA-SMK-SLB'!$F$14:$CG$713,'ALL-GTK-SD-SMP-SMA-SMK-SLB'!P$7,FALSE)</f>
        <v>4</v>
      </c>
      <c r="P209" s="299">
        <f t="shared" si="114"/>
        <v>0</v>
      </c>
      <c r="Q209" s="299">
        <f t="shared" si="115"/>
        <v>4</v>
      </c>
      <c r="R209" s="300">
        <f t="shared" si="116"/>
        <v>4</v>
      </c>
      <c r="S209" s="9">
        <f>VLOOKUP($E209,'ALL-GTK-SD-SMP-SMA-SMK-SLB'!$F$14:$CG$713,'ALL-GTK-SD-SMP-SMA-SMK-SLB'!T$7,FALSE)</f>
        <v>0</v>
      </c>
      <c r="T209" s="9">
        <f>VLOOKUP($E209,'ALL-GTK-SD-SMP-SMA-SMK-SLB'!$F$14:$CG$713,'ALL-GTK-SD-SMP-SMA-SMK-SLB'!U$7,FALSE)</f>
        <v>0</v>
      </c>
      <c r="U209" s="9">
        <f>VLOOKUP($E209,'ALL-GTK-SD-SMP-SMA-SMK-SLB'!$F$14:$CG$713,'ALL-GTK-SD-SMP-SMA-SMK-SLB'!V$7,FALSE)</f>
        <v>2</v>
      </c>
      <c r="V209" s="9">
        <f>VLOOKUP($E209,'ALL-GTK-SD-SMP-SMA-SMK-SLB'!$F$14:$CG$713,'ALL-GTK-SD-SMP-SMA-SMK-SLB'!W$7,FALSE)</f>
        <v>0</v>
      </c>
      <c r="W209" s="9">
        <f>VLOOKUP($E209,'ALL-GTK-SD-SMP-SMA-SMK-SLB'!$F$14:$CG$713,'ALL-GTK-SD-SMP-SMA-SMK-SLB'!X$7,FALSE)</f>
        <v>1</v>
      </c>
      <c r="X209" s="9">
        <f>VLOOKUP($E209,'ALL-GTK-SD-SMP-SMA-SMK-SLB'!$F$14:$CG$713,'ALL-GTK-SD-SMP-SMA-SMK-SLB'!Y$7,FALSE)</f>
        <v>1</v>
      </c>
      <c r="Y209" s="299">
        <f t="shared" si="117"/>
        <v>3</v>
      </c>
      <c r="Z209" s="299">
        <f t="shared" si="118"/>
        <v>1</v>
      </c>
      <c r="AA209" s="10">
        <f t="shared" si="119"/>
        <v>4</v>
      </c>
      <c r="AB209" s="44">
        <f t="shared" si="120"/>
        <v>3</v>
      </c>
      <c r="AC209" s="44">
        <f t="shared" si="121"/>
        <v>5</v>
      </c>
      <c r="AD209" s="11">
        <f t="shared" si="122"/>
        <v>8</v>
      </c>
      <c r="AE209" s="9">
        <f>VLOOKUP($E209,'ALL-GTK-SD-SMP-SMA-SMK-SLB'!$F$14:$CG$713,'ALL-GTK-SD-SMP-SMA-SMK-SLB'!AF$7,FALSE)</f>
        <v>3</v>
      </c>
      <c r="AF209" s="9">
        <f>VLOOKUP($E209,'ALL-GTK-SD-SMP-SMA-SMK-SLB'!$F$14:$CG$713,'ALL-GTK-SD-SMP-SMA-SMK-SLB'!AG$7,FALSE)</f>
        <v>1</v>
      </c>
      <c r="AG209" s="10">
        <f t="shared" si="123"/>
        <v>4</v>
      </c>
      <c r="AH209" s="9">
        <f>VLOOKUP($E209,'ALL-GTK-SD-SMP-SMA-SMK-SLB'!$F$14:$CG$713,'ALL-GTK-SD-SMP-SMA-SMK-SLB'!AI$7,FALSE)</f>
        <v>0</v>
      </c>
      <c r="AI209" s="9">
        <f>VLOOKUP($E209,'ALL-GTK-SD-SMP-SMA-SMK-SLB'!$F$14:$CG$713,'ALL-GTK-SD-SMP-SMA-SMK-SLB'!AJ$7,FALSE)</f>
        <v>4</v>
      </c>
      <c r="AJ209" s="10">
        <f t="shared" si="124"/>
        <v>4</v>
      </c>
      <c r="AK209" s="44">
        <f t="shared" si="125"/>
        <v>3</v>
      </c>
      <c r="AL209" s="44">
        <f t="shared" si="126"/>
        <v>5</v>
      </c>
      <c r="AM209" s="11">
        <f t="shared" si="127"/>
        <v>8</v>
      </c>
      <c r="AN209" s="299">
        <f>VLOOKUP($E209,'ALL-GTK-SD-SMP-SMA-SMK-SLB'!$F$14:$CG$713,'ALL-GTK-SD-SMP-SMA-SMK-SLB'!AO$7,FALSE)</f>
        <v>0</v>
      </c>
      <c r="AO209" s="299">
        <f>VLOOKUP($E209,'ALL-GTK-SD-SMP-SMA-SMK-SLB'!$F$14:$CG$713,'ALL-GTK-SD-SMP-SMA-SMK-SLB'!AP$7,FALSE)</f>
        <v>0</v>
      </c>
      <c r="AP209" s="9">
        <f>VLOOKUP($E209,'ALL-GTK-SD-SMP-SMA-SMK-SLB'!$F$14:$CG$713,'ALL-GTK-SD-SMP-SMA-SMK-SLB'!AQ$7,FALSE)</f>
        <v>0</v>
      </c>
      <c r="AQ209" s="9">
        <f>VLOOKUP($E209,'ALL-GTK-SD-SMP-SMA-SMK-SLB'!$F$14:$CG$713,'ALL-GTK-SD-SMP-SMA-SMK-SLB'!AR$7,FALSE)</f>
        <v>0</v>
      </c>
      <c r="AR209" s="9">
        <f>VLOOKUP($E209,'ALL-GTK-SD-SMP-SMA-SMK-SLB'!$F$14:$CG$713,'ALL-GTK-SD-SMP-SMA-SMK-SLB'!AS$7,FALSE)</f>
        <v>0</v>
      </c>
      <c r="AS209" s="9">
        <f>VLOOKUP($E209,'ALL-GTK-SD-SMP-SMA-SMK-SLB'!$F$14:$CG$713,'ALL-GTK-SD-SMP-SMA-SMK-SLB'!AT$7,FALSE)</f>
        <v>0</v>
      </c>
      <c r="AT209" s="9">
        <f>VLOOKUP($E209,'ALL-GTK-SD-SMP-SMA-SMK-SLB'!$F$14:$CG$713,'ALL-GTK-SD-SMP-SMA-SMK-SLB'!AU$7,FALSE)</f>
        <v>0</v>
      </c>
      <c r="AU209" s="9">
        <f>VLOOKUP($E209,'ALL-GTK-SD-SMP-SMA-SMK-SLB'!$F$14:$CG$713,'ALL-GTK-SD-SMP-SMA-SMK-SLB'!AV$7,FALSE)</f>
        <v>0</v>
      </c>
      <c r="AV209" s="9">
        <f>VLOOKUP($E209,'ALL-GTK-SD-SMP-SMA-SMK-SLB'!$F$14:$CG$713,'ALL-GTK-SD-SMP-SMA-SMK-SLB'!AW$7,FALSE)</f>
        <v>0</v>
      </c>
      <c r="AW209" s="9">
        <f>VLOOKUP($E209,'ALL-GTK-SD-SMP-SMA-SMK-SLB'!$F$14:$CG$713,'ALL-GTK-SD-SMP-SMA-SMK-SLB'!AX$7,FALSE)</f>
        <v>0</v>
      </c>
      <c r="AX209" s="9">
        <f>VLOOKUP($E209,'ALL-GTK-SD-SMP-SMA-SMK-SLB'!$F$14:$CG$713,'ALL-GTK-SD-SMP-SMA-SMK-SLB'!AY$7,FALSE)</f>
        <v>3</v>
      </c>
      <c r="AY209" s="9">
        <f>VLOOKUP($E209,'ALL-GTK-SD-SMP-SMA-SMK-SLB'!$F$14:$CG$713,'ALL-GTK-SD-SMP-SMA-SMK-SLB'!AZ$7,FALSE)</f>
        <v>5</v>
      </c>
      <c r="AZ209" s="9">
        <f>VLOOKUP($E209,'ALL-GTK-SD-SMP-SMA-SMK-SLB'!$F$14:$CG$713,'ALL-GTK-SD-SMP-SMA-SMK-SLB'!BA$7,FALSE)</f>
        <v>0</v>
      </c>
      <c r="BA209" s="9">
        <f>VLOOKUP($E209,'ALL-GTK-SD-SMP-SMA-SMK-SLB'!$F$14:$CG$713,'ALL-GTK-SD-SMP-SMA-SMK-SLB'!BB$7,FALSE)</f>
        <v>0</v>
      </c>
      <c r="BB209" s="9">
        <f>VLOOKUP($E209,'ALL-GTK-SD-SMP-SMA-SMK-SLB'!$F$14:$CG$713,'ALL-GTK-SD-SMP-SMA-SMK-SLB'!BC$7,FALSE)</f>
        <v>0</v>
      </c>
      <c r="BC209" s="9">
        <f>VLOOKUP($E209,'ALL-GTK-SD-SMP-SMA-SMK-SLB'!$F$14:$CG$713,'ALL-GTK-SD-SMP-SMA-SMK-SLB'!BD$7,FALSE)</f>
        <v>0</v>
      </c>
      <c r="BD209" s="310">
        <f t="shared" si="128"/>
        <v>0</v>
      </c>
      <c r="BE209" s="310">
        <f t="shared" si="129"/>
        <v>0</v>
      </c>
      <c r="BF209" s="10">
        <f t="shared" si="130"/>
        <v>0</v>
      </c>
      <c r="BG209" s="311">
        <f t="shared" si="131"/>
        <v>3</v>
      </c>
      <c r="BH209" s="311">
        <f t="shared" si="132"/>
        <v>5</v>
      </c>
      <c r="BI209" s="10">
        <f t="shared" si="133"/>
        <v>8</v>
      </c>
      <c r="BJ209" s="44">
        <f t="shared" si="134"/>
        <v>3</v>
      </c>
      <c r="BK209" s="44">
        <f t="shared" si="135"/>
        <v>5</v>
      </c>
      <c r="BL209" s="11">
        <f t="shared" si="136"/>
        <v>8</v>
      </c>
      <c r="BM209" s="9">
        <f>VLOOKUP($E209,'ALL-GTK-SD-SMP-SMA-SMK-SLB'!$F$14:$CG$713,'ALL-GTK-SD-SMP-SMA-SMK-SLB'!BN$7,FALSE)</f>
        <v>0</v>
      </c>
      <c r="BN209" s="9">
        <f>VLOOKUP($E209,'ALL-GTK-SD-SMP-SMA-SMK-SLB'!$F$14:$CG$713,'ALL-GTK-SD-SMP-SMA-SMK-SLB'!BO$7,FALSE)</f>
        <v>0</v>
      </c>
      <c r="BO209" s="9">
        <f>VLOOKUP($E209,'ALL-GTK-SD-SMP-SMA-SMK-SLB'!$F$14:$CG$713,'ALL-GTK-SD-SMP-SMA-SMK-SLB'!BP$7,FALSE)</f>
        <v>0</v>
      </c>
      <c r="BP209" s="9">
        <f>VLOOKUP($E209,'ALL-GTK-SD-SMP-SMA-SMK-SLB'!$F$14:$CG$713,'ALL-GTK-SD-SMP-SMA-SMK-SLB'!BQ$7,FALSE)</f>
        <v>0</v>
      </c>
      <c r="BQ209" s="9">
        <f>VLOOKUP($E209,'ALL-GTK-SD-SMP-SMA-SMK-SLB'!$F$14:$CG$713,'ALL-GTK-SD-SMP-SMA-SMK-SLB'!BR$7,FALSE)</f>
        <v>0</v>
      </c>
      <c r="BR209" s="9">
        <f>VLOOKUP($E209,'ALL-GTK-SD-SMP-SMA-SMK-SLB'!$F$14:$CG$713,'ALL-GTK-SD-SMP-SMA-SMK-SLB'!BS$7,FALSE)</f>
        <v>0</v>
      </c>
      <c r="BS209" s="9">
        <f>VLOOKUP($E209,'ALL-GTK-SD-SMP-SMA-SMK-SLB'!$F$14:$CG$713,'ALL-GTK-SD-SMP-SMA-SMK-SLB'!BT$7,FALSE)</f>
        <v>1</v>
      </c>
      <c r="BT209" s="9">
        <f>VLOOKUP($E209,'ALL-GTK-SD-SMP-SMA-SMK-SLB'!$F$14:$CG$713,'ALL-GTK-SD-SMP-SMA-SMK-SLB'!BU$7,FALSE)</f>
        <v>0</v>
      </c>
      <c r="BU209" s="299">
        <f t="shared" si="137"/>
        <v>1</v>
      </c>
      <c r="BV209" s="299">
        <f t="shared" si="138"/>
        <v>0</v>
      </c>
      <c r="BW209" s="44">
        <f t="shared" si="139"/>
        <v>1</v>
      </c>
      <c r="BX209" s="44">
        <f t="shared" si="140"/>
        <v>0</v>
      </c>
      <c r="BY209" s="11">
        <f t="shared" si="141"/>
        <v>1</v>
      </c>
      <c r="BZ209" s="14">
        <f t="shared" si="142"/>
        <v>3</v>
      </c>
      <c r="CA209" s="14">
        <f t="shared" si="143"/>
        <v>5</v>
      </c>
      <c r="CB209" s="13">
        <f t="shared" si="144"/>
        <v>1</v>
      </c>
      <c r="CC209" s="13">
        <f t="shared" si="145"/>
        <v>0</v>
      </c>
      <c r="CD209" s="312">
        <f t="shared" si="146"/>
        <v>4</v>
      </c>
      <c r="CE209" s="312">
        <f t="shared" si="147"/>
        <v>5</v>
      </c>
      <c r="CF209" s="313">
        <f t="shared" si="148"/>
        <v>9</v>
      </c>
      <c r="CG209" s="302" t="str">
        <f t="shared" si="149"/>
        <v>OK</v>
      </c>
    </row>
    <row r="210" spans="1:85" ht="14.25" x14ac:dyDescent="0.25">
      <c r="A210" s="6">
        <v>198</v>
      </c>
      <c r="B210" s="495">
        <v>198</v>
      </c>
      <c r="C210" s="495" t="s">
        <v>6</v>
      </c>
      <c r="D210" s="496" t="s">
        <v>23</v>
      </c>
      <c r="E210" s="626">
        <v>20319217</v>
      </c>
      <c r="F210" s="627" t="s">
        <v>465</v>
      </c>
      <c r="G210" s="624" t="s">
        <v>52</v>
      </c>
      <c r="H210" s="9">
        <f>VLOOKUP($E210,'ALL-GTK-SD-SMP-SMA-SMK-SLB'!$F$14:$CG$713,'ALL-GTK-SD-SMP-SMA-SMK-SLB'!I$7,FALSE)</f>
        <v>0</v>
      </c>
      <c r="I210" s="9">
        <f>VLOOKUP($E210,'ALL-GTK-SD-SMP-SMA-SMK-SLB'!$F$14:$CG$713,'ALL-GTK-SD-SMP-SMA-SMK-SLB'!J$7,FALSE)</f>
        <v>0</v>
      </c>
      <c r="J210" s="9">
        <f>VLOOKUP($E210,'ALL-GTK-SD-SMP-SMA-SMK-SLB'!$F$14:$CG$713,'ALL-GTK-SD-SMP-SMA-SMK-SLB'!K$7,FALSE)</f>
        <v>1</v>
      </c>
      <c r="K210" s="9">
        <f>VLOOKUP($E210,'ALL-GTK-SD-SMP-SMA-SMK-SLB'!$F$14:$CG$713,'ALL-GTK-SD-SMP-SMA-SMK-SLB'!L$7,FALSE)</f>
        <v>0</v>
      </c>
      <c r="L210" s="9">
        <f>VLOOKUP($E210,'ALL-GTK-SD-SMP-SMA-SMK-SLB'!$F$14:$CG$713,'ALL-GTK-SD-SMP-SMA-SMK-SLB'!M$7,FALSE)</f>
        <v>0</v>
      </c>
      <c r="M210" s="9">
        <f>VLOOKUP($E210,'ALL-GTK-SD-SMP-SMA-SMK-SLB'!$F$14:$CG$713,'ALL-GTK-SD-SMP-SMA-SMK-SLB'!N$7,FALSE)</f>
        <v>1</v>
      </c>
      <c r="N210" s="9">
        <f>VLOOKUP($E210,'ALL-GTK-SD-SMP-SMA-SMK-SLB'!$F$14:$CG$713,'ALL-GTK-SD-SMP-SMA-SMK-SLB'!O$7,FALSE)</f>
        <v>0</v>
      </c>
      <c r="O210" s="9">
        <f>VLOOKUP($E210,'ALL-GTK-SD-SMP-SMA-SMK-SLB'!$F$14:$CG$713,'ALL-GTK-SD-SMP-SMA-SMK-SLB'!P$7,FALSE)</f>
        <v>3</v>
      </c>
      <c r="P210" s="299">
        <f t="shared" si="114"/>
        <v>1</v>
      </c>
      <c r="Q210" s="299">
        <f t="shared" si="115"/>
        <v>4</v>
      </c>
      <c r="R210" s="300">
        <f t="shared" si="116"/>
        <v>5</v>
      </c>
      <c r="S210" s="9">
        <f>VLOOKUP($E210,'ALL-GTK-SD-SMP-SMA-SMK-SLB'!$F$14:$CG$713,'ALL-GTK-SD-SMP-SMA-SMK-SLB'!T$7,FALSE)</f>
        <v>0</v>
      </c>
      <c r="T210" s="9">
        <f>VLOOKUP($E210,'ALL-GTK-SD-SMP-SMA-SMK-SLB'!$F$14:$CG$713,'ALL-GTK-SD-SMP-SMA-SMK-SLB'!U$7,FALSE)</f>
        <v>0</v>
      </c>
      <c r="U210" s="9">
        <f>VLOOKUP($E210,'ALL-GTK-SD-SMP-SMA-SMK-SLB'!$F$14:$CG$713,'ALL-GTK-SD-SMP-SMA-SMK-SLB'!V$7,FALSE)</f>
        <v>0</v>
      </c>
      <c r="V210" s="9">
        <f>VLOOKUP($E210,'ALL-GTK-SD-SMP-SMA-SMK-SLB'!$F$14:$CG$713,'ALL-GTK-SD-SMP-SMA-SMK-SLB'!W$7,FALSE)</f>
        <v>2</v>
      </c>
      <c r="W210" s="9">
        <f>VLOOKUP($E210,'ALL-GTK-SD-SMP-SMA-SMK-SLB'!$F$14:$CG$713,'ALL-GTK-SD-SMP-SMA-SMK-SLB'!X$7,FALSE)</f>
        <v>0</v>
      </c>
      <c r="X210" s="9">
        <f>VLOOKUP($E210,'ALL-GTK-SD-SMP-SMA-SMK-SLB'!$F$14:$CG$713,'ALL-GTK-SD-SMP-SMA-SMK-SLB'!Y$7,FALSE)</f>
        <v>3</v>
      </c>
      <c r="Y210" s="299">
        <f t="shared" si="117"/>
        <v>0</v>
      </c>
      <c r="Z210" s="299">
        <f t="shared" si="118"/>
        <v>5</v>
      </c>
      <c r="AA210" s="10">
        <f t="shared" si="119"/>
        <v>5</v>
      </c>
      <c r="AB210" s="44">
        <f t="shared" si="120"/>
        <v>1</v>
      </c>
      <c r="AC210" s="44">
        <f t="shared" si="121"/>
        <v>9</v>
      </c>
      <c r="AD210" s="11">
        <f t="shared" si="122"/>
        <v>10</v>
      </c>
      <c r="AE210" s="9">
        <f>VLOOKUP($E210,'ALL-GTK-SD-SMP-SMA-SMK-SLB'!$F$14:$CG$713,'ALL-GTK-SD-SMP-SMA-SMK-SLB'!AF$7,FALSE)</f>
        <v>0</v>
      </c>
      <c r="AF210" s="9">
        <f>VLOOKUP($E210,'ALL-GTK-SD-SMP-SMA-SMK-SLB'!$F$14:$CG$713,'ALL-GTK-SD-SMP-SMA-SMK-SLB'!AG$7,FALSE)</f>
        <v>5</v>
      </c>
      <c r="AG210" s="10">
        <f t="shared" si="123"/>
        <v>5</v>
      </c>
      <c r="AH210" s="9">
        <f>VLOOKUP($E210,'ALL-GTK-SD-SMP-SMA-SMK-SLB'!$F$14:$CG$713,'ALL-GTK-SD-SMP-SMA-SMK-SLB'!AI$7,FALSE)</f>
        <v>2</v>
      </c>
      <c r="AI210" s="9">
        <f>VLOOKUP($E210,'ALL-GTK-SD-SMP-SMA-SMK-SLB'!$F$14:$CG$713,'ALL-GTK-SD-SMP-SMA-SMK-SLB'!AJ$7,FALSE)</f>
        <v>3</v>
      </c>
      <c r="AJ210" s="10">
        <f t="shared" si="124"/>
        <v>5</v>
      </c>
      <c r="AK210" s="44">
        <f t="shared" si="125"/>
        <v>2</v>
      </c>
      <c r="AL210" s="44">
        <f t="shared" si="126"/>
        <v>8</v>
      </c>
      <c r="AM210" s="11">
        <f t="shared" si="127"/>
        <v>10</v>
      </c>
      <c r="AN210" s="299">
        <f>VLOOKUP($E210,'ALL-GTK-SD-SMP-SMA-SMK-SLB'!$F$14:$CG$713,'ALL-GTK-SD-SMP-SMA-SMK-SLB'!AO$7,FALSE)</f>
        <v>0</v>
      </c>
      <c r="AO210" s="299">
        <f>VLOOKUP($E210,'ALL-GTK-SD-SMP-SMA-SMK-SLB'!$F$14:$CG$713,'ALL-GTK-SD-SMP-SMA-SMK-SLB'!AP$7,FALSE)</f>
        <v>0</v>
      </c>
      <c r="AP210" s="9">
        <f>VLOOKUP($E210,'ALL-GTK-SD-SMP-SMA-SMK-SLB'!$F$14:$CG$713,'ALL-GTK-SD-SMP-SMA-SMK-SLB'!AQ$7,FALSE)</f>
        <v>0</v>
      </c>
      <c r="AQ210" s="9">
        <f>VLOOKUP($E210,'ALL-GTK-SD-SMP-SMA-SMK-SLB'!$F$14:$CG$713,'ALL-GTK-SD-SMP-SMA-SMK-SLB'!AR$7,FALSE)</f>
        <v>0</v>
      </c>
      <c r="AR210" s="9">
        <f>VLOOKUP($E210,'ALL-GTK-SD-SMP-SMA-SMK-SLB'!$F$14:$CG$713,'ALL-GTK-SD-SMP-SMA-SMK-SLB'!AS$7,FALSE)</f>
        <v>0</v>
      </c>
      <c r="AS210" s="9">
        <f>VLOOKUP($E210,'ALL-GTK-SD-SMP-SMA-SMK-SLB'!$F$14:$CG$713,'ALL-GTK-SD-SMP-SMA-SMK-SLB'!AT$7,FALSE)</f>
        <v>0</v>
      </c>
      <c r="AT210" s="9">
        <f>VLOOKUP($E210,'ALL-GTK-SD-SMP-SMA-SMK-SLB'!$F$14:$CG$713,'ALL-GTK-SD-SMP-SMA-SMK-SLB'!AU$7,FALSE)</f>
        <v>0</v>
      </c>
      <c r="AU210" s="9">
        <f>VLOOKUP($E210,'ALL-GTK-SD-SMP-SMA-SMK-SLB'!$F$14:$CG$713,'ALL-GTK-SD-SMP-SMA-SMK-SLB'!AV$7,FALSE)</f>
        <v>0</v>
      </c>
      <c r="AV210" s="9">
        <f>VLOOKUP($E210,'ALL-GTK-SD-SMP-SMA-SMK-SLB'!$F$14:$CG$713,'ALL-GTK-SD-SMP-SMA-SMK-SLB'!AW$7,FALSE)</f>
        <v>0</v>
      </c>
      <c r="AW210" s="9">
        <f>VLOOKUP($E210,'ALL-GTK-SD-SMP-SMA-SMK-SLB'!$F$14:$CG$713,'ALL-GTK-SD-SMP-SMA-SMK-SLB'!AX$7,FALSE)</f>
        <v>0</v>
      </c>
      <c r="AX210" s="9">
        <f>VLOOKUP($E210,'ALL-GTK-SD-SMP-SMA-SMK-SLB'!$F$14:$CG$713,'ALL-GTK-SD-SMP-SMA-SMK-SLB'!AY$7,FALSE)</f>
        <v>1</v>
      </c>
      <c r="AY210" s="9">
        <f>VLOOKUP($E210,'ALL-GTK-SD-SMP-SMA-SMK-SLB'!$F$14:$CG$713,'ALL-GTK-SD-SMP-SMA-SMK-SLB'!AZ$7,FALSE)</f>
        <v>8</v>
      </c>
      <c r="AZ210" s="9">
        <f>VLOOKUP($E210,'ALL-GTK-SD-SMP-SMA-SMK-SLB'!$F$14:$CG$713,'ALL-GTK-SD-SMP-SMA-SMK-SLB'!BA$7,FALSE)</f>
        <v>1</v>
      </c>
      <c r="BA210" s="9">
        <f>VLOOKUP($E210,'ALL-GTK-SD-SMP-SMA-SMK-SLB'!$F$14:$CG$713,'ALL-GTK-SD-SMP-SMA-SMK-SLB'!BB$7,FALSE)</f>
        <v>0</v>
      </c>
      <c r="BB210" s="9">
        <f>VLOOKUP($E210,'ALL-GTK-SD-SMP-SMA-SMK-SLB'!$F$14:$CG$713,'ALL-GTK-SD-SMP-SMA-SMK-SLB'!BC$7,FALSE)</f>
        <v>0</v>
      </c>
      <c r="BC210" s="9">
        <f>VLOOKUP($E210,'ALL-GTK-SD-SMP-SMA-SMK-SLB'!$F$14:$CG$713,'ALL-GTK-SD-SMP-SMA-SMK-SLB'!BD$7,FALSE)</f>
        <v>0</v>
      </c>
      <c r="BD210" s="310">
        <f t="shared" si="128"/>
        <v>0</v>
      </c>
      <c r="BE210" s="310">
        <f t="shared" si="129"/>
        <v>0</v>
      </c>
      <c r="BF210" s="10">
        <f t="shared" si="130"/>
        <v>0</v>
      </c>
      <c r="BG210" s="311">
        <f t="shared" si="131"/>
        <v>2</v>
      </c>
      <c r="BH210" s="311">
        <f t="shared" si="132"/>
        <v>8</v>
      </c>
      <c r="BI210" s="10">
        <f t="shared" si="133"/>
        <v>10</v>
      </c>
      <c r="BJ210" s="44">
        <f t="shared" si="134"/>
        <v>2</v>
      </c>
      <c r="BK210" s="44">
        <f t="shared" si="135"/>
        <v>8</v>
      </c>
      <c r="BL210" s="11">
        <f t="shared" si="136"/>
        <v>10</v>
      </c>
      <c r="BM210" s="9">
        <f>VLOOKUP($E210,'ALL-GTK-SD-SMP-SMA-SMK-SLB'!$F$14:$CG$713,'ALL-GTK-SD-SMP-SMA-SMK-SLB'!BN$7,FALSE)</f>
        <v>0</v>
      </c>
      <c r="BN210" s="9">
        <f>VLOOKUP($E210,'ALL-GTK-SD-SMP-SMA-SMK-SLB'!$F$14:$CG$713,'ALL-GTK-SD-SMP-SMA-SMK-SLB'!BO$7,FALSE)</f>
        <v>0</v>
      </c>
      <c r="BO210" s="9">
        <f>VLOOKUP($E210,'ALL-GTK-SD-SMP-SMA-SMK-SLB'!$F$14:$CG$713,'ALL-GTK-SD-SMP-SMA-SMK-SLB'!BP$7,FALSE)</f>
        <v>0</v>
      </c>
      <c r="BP210" s="9">
        <f>VLOOKUP($E210,'ALL-GTK-SD-SMP-SMA-SMK-SLB'!$F$14:$CG$713,'ALL-GTK-SD-SMP-SMA-SMK-SLB'!BQ$7,FALSE)</f>
        <v>0</v>
      </c>
      <c r="BQ210" s="9">
        <f>VLOOKUP($E210,'ALL-GTK-SD-SMP-SMA-SMK-SLB'!$F$14:$CG$713,'ALL-GTK-SD-SMP-SMA-SMK-SLB'!BR$7,FALSE)</f>
        <v>0</v>
      </c>
      <c r="BR210" s="9">
        <f>VLOOKUP($E210,'ALL-GTK-SD-SMP-SMA-SMK-SLB'!$F$14:$CG$713,'ALL-GTK-SD-SMP-SMA-SMK-SLB'!BS$7,FALSE)</f>
        <v>0</v>
      </c>
      <c r="BS210" s="9">
        <f>VLOOKUP($E210,'ALL-GTK-SD-SMP-SMA-SMK-SLB'!$F$14:$CG$713,'ALL-GTK-SD-SMP-SMA-SMK-SLB'!BT$7,FALSE)</f>
        <v>0</v>
      </c>
      <c r="BT210" s="9">
        <f>VLOOKUP($E210,'ALL-GTK-SD-SMP-SMA-SMK-SLB'!$F$14:$CG$713,'ALL-GTK-SD-SMP-SMA-SMK-SLB'!BU$7,FALSE)</f>
        <v>0</v>
      </c>
      <c r="BU210" s="299">
        <f t="shared" si="137"/>
        <v>0</v>
      </c>
      <c r="BV210" s="299">
        <f t="shared" si="138"/>
        <v>0</v>
      </c>
      <c r="BW210" s="44">
        <f t="shared" si="139"/>
        <v>0</v>
      </c>
      <c r="BX210" s="44">
        <f t="shared" si="140"/>
        <v>0</v>
      </c>
      <c r="BY210" s="11">
        <f t="shared" si="141"/>
        <v>0</v>
      </c>
      <c r="BZ210" s="14">
        <f t="shared" si="142"/>
        <v>1</v>
      </c>
      <c r="CA210" s="14">
        <f t="shared" si="143"/>
        <v>9</v>
      </c>
      <c r="CB210" s="13">
        <f t="shared" si="144"/>
        <v>0</v>
      </c>
      <c r="CC210" s="13">
        <f t="shared" si="145"/>
        <v>0</v>
      </c>
      <c r="CD210" s="312">
        <f t="shared" si="146"/>
        <v>1</v>
      </c>
      <c r="CE210" s="312">
        <f t="shared" si="147"/>
        <v>9</v>
      </c>
      <c r="CF210" s="313">
        <f t="shared" si="148"/>
        <v>10</v>
      </c>
      <c r="CG210" s="302" t="str">
        <f t="shared" si="149"/>
        <v>OK</v>
      </c>
    </row>
    <row r="211" spans="1:85" ht="14.25" x14ac:dyDescent="0.25">
      <c r="A211" s="6">
        <v>199</v>
      </c>
      <c r="B211" s="495">
        <v>199</v>
      </c>
      <c r="C211" s="495" t="s">
        <v>6</v>
      </c>
      <c r="D211" s="496" t="s">
        <v>23</v>
      </c>
      <c r="E211" s="626">
        <v>20319213</v>
      </c>
      <c r="F211" s="627" t="s">
        <v>466</v>
      </c>
      <c r="G211" s="624" t="s">
        <v>52</v>
      </c>
      <c r="H211" s="9">
        <f>VLOOKUP($E211,'ALL-GTK-SD-SMP-SMA-SMK-SLB'!$F$14:$CG$713,'ALL-GTK-SD-SMP-SMA-SMK-SLB'!I$7,FALSE)</f>
        <v>1</v>
      </c>
      <c r="I211" s="9">
        <f>VLOOKUP($E211,'ALL-GTK-SD-SMP-SMA-SMK-SLB'!$F$14:$CG$713,'ALL-GTK-SD-SMP-SMA-SMK-SLB'!J$7,FALSE)</f>
        <v>0</v>
      </c>
      <c r="J211" s="9">
        <f>VLOOKUP($E211,'ALL-GTK-SD-SMP-SMA-SMK-SLB'!$F$14:$CG$713,'ALL-GTK-SD-SMP-SMA-SMK-SLB'!K$7,FALSE)</f>
        <v>0</v>
      </c>
      <c r="K211" s="9">
        <f>VLOOKUP($E211,'ALL-GTK-SD-SMP-SMA-SMK-SLB'!$F$14:$CG$713,'ALL-GTK-SD-SMP-SMA-SMK-SLB'!L$7,FALSE)</f>
        <v>0</v>
      </c>
      <c r="L211" s="9">
        <f>VLOOKUP($E211,'ALL-GTK-SD-SMP-SMA-SMK-SLB'!$F$14:$CG$713,'ALL-GTK-SD-SMP-SMA-SMK-SLB'!M$7,FALSE)</f>
        <v>0</v>
      </c>
      <c r="M211" s="9">
        <f>VLOOKUP($E211,'ALL-GTK-SD-SMP-SMA-SMK-SLB'!$F$14:$CG$713,'ALL-GTK-SD-SMP-SMA-SMK-SLB'!N$7,FALSE)</f>
        <v>3</v>
      </c>
      <c r="N211" s="9">
        <f>VLOOKUP($E211,'ALL-GTK-SD-SMP-SMA-SMK-SLB'!$F$14:$CG$713,'ALL-GTK-SD-SMP-SMA-SMK-SLB'!O$7,FALSE)</f>
        <v>2</v>
      </c>
      <c r="O211" s="9">
        <f>VLOOKUP($E211,'ALL-GTK-SD-SMP-SMA-SMK-SLB'!$F$14:$CG$713,'ALL-GTK-SD-SMP-SMA-SMK-SLB'!P$7,FALSE)</f>
        <v>4</v>
      </c>
      <c r="P211" s="299">
        <f t="shared" si="114"/>
        <v>3</v>
      </c>
      <c r="Q211" s="299">
        <f t="shared" si="115"/>
        <v>7</v>
      </c>
      <c r="R211" s="300">
        <f t="shared" si="116"/>
        <v>10</v>
      </c>
      <c r="S211" s="9">
        <f>VLOOKUP($E211,'ALL-GTK-SD-SMP-SMA-SMK-SLB'!$F$14:$CG$713,'ALL-GTK-SD-SMP-SMA-SMK-SLB'!T$7,FALSE)</f>
        <v>0</v>
      </c>
      <c r="T211" s="9">
        <f>VLOOKUP($E211,'ALL-GTK-SD-SMP-SMA-SMK-SLB'!$F$14:$CG$713,'ALL-GTK-SD-SMP-SMA-SMK-SLB'!U$7,FALSE)</f>
        <v>0</v>
      </c>
      <c r="U211" s="9">
        <f>VLOOKUP($E211,'ALL-GTK-SD-SMP-SMA-SMK-SLB'!$F$14:$CG$713,'ALL-GTK-SD-SMP-SMA-SMK-SLB'!V$7,FALSE)</f>
        <v>1</v>
      </c>
      <c r="V211" s="9">
        <f>VLOOKUP($E211,'ALL-GTK-SD-SMP-SMA-SMK-SLB'!$F$14:$CG$713,'ALL-GTK-SD-SMP-SMA-SMK-SLB'!W$7,FALSE)</f>
        <v>2</v>
      </c>
      <c r="W211" s="9">
        <f>VLOOKUP($E211,'ALL-GTK-SD-SMP-SMA-SMK-SLB'!$F$14:$CG$713,'ALL-GTK-SD-SMP-SMA-SMK-SLB'!X$7,FALSE)</f>
        <v>0</v>
      </c>
      <c r="X211" s="9">
        <f>VLOOKUP($E211,'ALL-GTK-SD-SMP-SMA-SMK-SLB'!$F$14:$CG$713,'ALL-GTK-SD-SMP-SMA-SMK-SLB'!Y$7,FALSE)</f>
        <v>3</v>
      </c>
      <c r="Y211" s="299">
        <f t="shared" si="117"/>
        <v>1</v>
      </c>
      <c r="Z211" s="299">
        <f t="shared" si="118"/>
        <v>5</v>
      </c>
      <c r="AA211" s="10">
        <f t="shared" si="119"/>
        <v>6</v>
      </c>
      <c r="AB211" s="44">
        <f t="shared" si="120"/>
        <v>4</v>
      </c>
      <c r="AC211" s="44">
        <f t="shared" si="121"/>
        <v>12</v>
      </c>
      <c r="AD211" s="11">
        <f t="shared" si="122"/>
        <v>16</v>
      </c>
      <c r="AE211" s="9">
        <f>VLOOKUP($E211,'ALL-GTK-SD-SMP-SMA-SMK-SLB'!$F$14:$CG$713,'ALL-GTK-SD-SMP-SMA-SMK-SLB'!AF$7,FALSE)</f>
        <v>1</v>
      </c>
      <c r="AF211" s="9">
        <f>VLOOKUP($E211,'ALL-GTK-SD-SMP-SMA-SMK-SLB'!$F$14:$CG$713,'ALL-GTK-SD-SMP-SMA-SMK-SLB'!AG$7,FALSE)</f>
        <v>8</v>
      </c>
      <c r="AG211" s="10">
        <f t="shared" si="123"/>
        <v>9</v>
      </c>
      <c r="AH211" s="9">
        <f>VLOOKUP($E211,'ALL-GTK-SD-SMP-SMA-SMK-SLB'!$F$14:$CG$713,'ALL-GTK-SD-SMP-SMA-SMK-SLB'!AI$7,FALSE)</f>
        <v>3</v>
      </c>
      <c r="AI211" s="9">
        <f>VLOOKUP($E211,'ALL-GTK-SD-SMP-SMA-SMK-SLB'!$F$14:$CG$713,'ALL-GTK-SD-SMP-SMA-SMK-SLB'!AJ$7,FALSE)</f>
        <v>4</v>
      </c>
      <c r="AJ211" s="10">
        <f t="shared" si="124"/>
        <v>7</v>
      </c>
      <c r="AK211" s="44">
        <f t="shared" si="125"/>
        <v>4</v>
      </c>
      <c r="AL211" s="44">
        <f t="shared" si="126"/>
        <v>12</v>
      </c>
      <c r="AM211" s="11">
        <f t="shared" si="127"/>
        <v>16</v>
      </c>
      <c r="AN211" s="299">
        <f>VLOOKUP($E211,'ALL-GTK-SD-SMP-SMA-SMK-SLB'!$F$14:$CG$713,'ALL-GTK-SD-SMP-SMA-SMK-SLB'!AO$7,FALSE)</f>
        <v>0</v>
      </c>
      <c r="AO211" s="299">
        <f>VLOOKUP($E211,'ALL-GTK-SD-SMP-SMA-SMK-SLB'!$F$14:$CG$713,'ALL-GTK-SD-SMP-SMA-SMK-SLB'!AP$7,FALSE)</f>
        <v>0</v>
      </c>
      <c r="AP211" s="9">
        <f>VLOOKUP($E211,'ALL-GTK-SD-SMP-SMA-SMK-SLB'!$F$14:$CG$713,'ALL-GTK-SD-SMP-SMA-SMK-SLB'!AQ$7,FALSE)</f>
        <v>0</v>
      </c>
      <c r="AQ211" s="9">
        <f>VLOOKUP($E211,'ALL-GTK-SD-SMP-SMA-SMK-SLB'!$F$14:$CG$713,'ALL-GTK-SD-SMP-SMA-SMK-SLB'!AR$7,FALSE)</f>
        <v>0</v>
      </c>
      <c r="AR211" s="9">
        <f>VLOOKUP($E211,'ALL-GTK-SD-SMP-SMA-SMK-SLB'!$F$14:$CG$713,'ALL-GTK-SD-SMP-SMA-SMK-SLB'!AS$7,FALSE)</f>
        <v>1</v>
      </c>
      <c r="AS211" s="9">
        <f>VLOOKUP($E211,'ALL-GTK-SD-SMP-SMA-SMK-SLB'!$F$14:$CG$713,'ALL-GTK-SD-SMP-SMA-SMK-SLB'!AT$7,FALSE)</f>
        <v>0</v>
      </c>
      <c r="AT211" s="9">
        <f>VLOOKUP($E211,'ALL-GTK-SD-SMP-SMA-SMK-SLB'!$F$14:$CG$713,'ALL-GTK-SD-SMP-SMA-SMK-SLB'!AU$7,FALSE)</f>
        <v>0</v>
      </c>
      <c r="AU211" s="9">
        <f>VLOOKUP($E211,'ALL-GTK-SD-SMP-SMA-SMK-SLB'!$F$14:$CG$713,'ALL-GTK-SD-SMP-SMA-SMK-SLB'!AV$7,FALSE)</f>
        <v>0</v>
      </c>
      <c r="AV211" s="9">
        <f>VLOOKUP($E211,'ALL-GTK-SD-SMP-SMA-SMK-SLB'!$F$14:$CG$713,'ALL-GTK-SD-SMP-SMA-SMK-SLB'!AW$7,FALSE)</f>
        <v>0</v>
      </c>
      <c r="AW211" s="9">
        <f>VLOOKUP($E211,'ALL-GTK-SD-SMP-SMA-SMK-SLB'!$F$14:$CG$713,'ALL-GTK-SD-SMP-SMA-SMK-SLB'!AX$7,FALSE)</f>
        <v>0</v>
      </c>
      <c r="AX211" s="9">
        <f>VLOOKUP($E211,'ALL-GTK-SD-SMP-SMA-SMK-SLB'!$F$14:$CG$713,'ALL-GTK-SD-SMP-SMA-SMK-SLB'!AY$7,FALSE)</f>
        <v>3</v>
      </c>
      <c r="AY211" s="9">
        <f>VLOOKUP($E211,'ALL-GTK-SD-SMP-SMA-SMK-SLB'!$F$14:$CG$713,'ALL-GTK-SD-SMP-SMA-SMK-SLB'!AZ$7,FALSE)</f>
        <v>12</v>
      </c>
      <c r="AZ211" s="9">
        <f>VLOOKUP($E211,'ALL-GTK-SD-SMP-SMA-SMK-SLB'!$F$14:$CG$713,'ALL-GTK-SD-SMP-SMA-SMK-SLB'!BA$7,FALSE)</f>
        <v>0</v>
      </c>
      <c r="BA211" s="9">
        <f>VLOOKUP($E211,'ALL-GTK-SD-SMP-SMA-SMK-SLB'!$F$14:$CG$713,'ALL-GTK-SD-SMP-SMA-SMK-SLB'!BB$7,FALSE)</f>
        <v>0</v>
      </c>
      <c r="BB211" s="9">
        <f>VLOOKUP($E211,'ALL-GTK-SD-SMP-SMA-SMK-SLB'!$F$14:$CG$713,'ALL-GTK-SD-SMP-SMA-SMK-SLB'!BC$7,FALSE)</f>
        <v>0</v>
      </c>
      <c r="BC211" s="9">
        <f>VLOOKUP($E211,'ALL-GTK-SD-SMP-SMA-SMK-SLB'!$F$14:$CG$713,'ALL-GTK-SD-SMP-SMA-SMK-SLB'!BD$7,FALSE)</f>
        <v>0</v>
      </c>
      <c r="BD211" s="310">
        <f t="shared" si="128"/>
        <v>1</v>
      </c>
      <c r="BE211" s="310">
        <f t="shared" si="129"/>
        <v>0</v>
      </c>
      <c r="BF211" s="10">
        <f t="shared" si="130"/>
        <v>1</v>
      </c>
      <c r="BG211" s="311">
        <f t="shared" si="131"/>
        <v>3</v>
      </c>
      <c r="BH211" s="311">
        <f t="shared" si="132"/>
        <v>12</v>
      </c>
      <c r="BI211" s="10">
        <f t="shared" si="133"/>
        <v>15</v>
      </c>
      <c r="BJ211" s="44">
        <f t="shared" si="134"/>
        <v>4</v>
      </c>
      <c r="BK211" s="44">
        <f t="shared" si="135"/>
        <v>12</v>
      </c>
      <c r="BL211" s="11">
        <f t="shared" si="136"/>
        <v>16</v>
      </c>
      <c r="BM211" s="9">
        <f>VLOOKUP($E211,'ALL-GTK-SD-SMP-SMA-SMK-SLB'!$F$14:$CG$713,'ALL-GTK-SD-SMP-SMA-SMK-SLB'!BN$7,FALSE)</f>
        <v>1</v>
      </c>
      <c r="BN211" s="9">
        <f>VLOOKUP($E211,'ALL-GTK-SD-SMP-SMA-SMK-SLB'!$F$14:$CG$713,'ALL-GTK-SD-SMP-SMA-SMK-SLB'!BO$7,FALSE)</f>
        <v>0</v>
      </c>
      <c r="BO211" s="9">
        <f>VLOOKUP($E211,'ALL-GTK-SD-SMP-SMA-SMK-SLB'!$F$14:$CG$713,'ALL-GTK-SD-SMP-SMA-SMK-SLB'!BP$7,FALSE)</f>
        <v>0</v>
      </c>
      <c r="BP211" s="9">
        <f>VLOOKUP($E211,'ALL-GTK-SD-SMP-SMA-SMK-SLB'!$F$14:$CG$713,'ALL-GTK-SD-SMP-SMA-SMK-SLB'!BQ$7,FALSE)</f>
        <v>0</v>
      </c>
      <c r="BQ211" s="9">
        <f>VLOOKUP($E211,'ALL-GTK-SD-SMP-SMA-SMK-SLB'!$F$14:$CG$713,'ALL-GTK-SD-SMP-SMA-SMK-SLB'!BR$7,FALSE)</f>
        <v>0</v>
      </c>
      <c r="BR211" s="9">
        <f>VLOOKUP($E211,'ALL-GTK-SD-SMP-SMA-SMK-SLB'!$F$14:$CG$713,'ALL-GTK-SD-SMP-SMA-SMK-SLB'!BS$7,FALSE)</f>
        <v>0</v>
      </c>
      <c r="BS211" s="9">
        <f>VLOOKUP($E211,'ALL-GTK-SD-SMP-SMA-SMK-SLB'!$F$14:$CG$713,'ALL-GTK-SD-SMP-SMA-SMK-SLB'!BT$7,FALSE)</f>
        <v>0</v>
      </c>
      <c r="BT211" s="9">
        <f>VLOOKUP($E211,'ALL-GTK-SD-SMP-SMA-SMK-SLB'!$F$14:$CG$713,'ALL-GTK-SD-SMP-SMA-SMK-SLB'!BU$7,FALSE)</f>
        <v>0</v>
      </c>
      <c r="BU211" s="299">
        <f t="shared" si="137"/>
        <v>0</v>
      </c>
      <c r="BV211" s="299">
        <f t="shared" si="138"/>
        <v>0</v>
      </c>
      <c r="BW211" s="44">
        <f t="shared" si="139"/>
        <v>1</v>
      </c>
      <c r="BX211" s="44">
        <f t="shared" si="140"/>
        <v>0</v>
      </c>
      <c r="BY211" s="11">
        <f t="shared" si="141"/>
        <v>1</v>
      </c>
      <c r="BZ211" s="14">
        <f t="shared" si="142"/>
        <v>4</v>
      </c>
      <c r="CA211" s="14">
        <f t="shared" si="143"/>
        <v>12</v>
      </c>
      <c r="CB211" s="13">
        <f t="shared" si="144"/>
        <v>1</v>
      </c>
      <c r="CC211" s="13">
        <f t="shared" si="145"/>
        <v>0</v>
      </c>
      <c r="CD211" s="312">
        <f t="shared" si="146"/>
        <v>5</v>
      </c>
      <c r="CE211" s="312">
        <f t="shared" si="147"/>
        <v>12</v>
      </c>
      <c r="CF211" s="313">
        <f t="shared" si="148"/>
        <v>17</v>
      </c>
      <c r="CG211" s="302" t="str">
        <f t="shared" si="149"/>
        <v>OK</v>
      </c>
    </row>
    <row r="212" spans="1:85" ht="14.25" x14ac:dyDescent="0.25">
      <c r="A212" s="6">
        <v>200</v>
      </c>
      <c r="B212" s="495">
        <v>200</v>
      </c>
      <c r="C212" s="495" t="s">
        <v>6</v>
      </c>
      <c r="D212" s="496" t="s">
        <v>23</v>
      </c>
      <c r="E212" s="626">
        <v>20319190</v>
      </c>
      <c r="F212" s="627" t="s">
        <v>467</v>
      </c>
      <c r="G212" s="624" t="s">
        <v>52</v>
      </c>
      <c r="H212" s="9">
        <f>VLOOKUP($E212,'ALL-GTK-SD-SMP-SMA-SMK-SLB'!$F$14:$CG$713,'ALL-GTK-SD-SMP-SMA-SMK-SLB'!I$7,FALSE)</f>
        <v>0</v>
      </c>
      <c r="I212" s="9">
        <f>VLOOKUP($E212,'ALL-GTK-SD-SMP-SMA-SMK-SLB'!$F$14:$CG$713,'ALL-GTK-SD-SMP-SMA-SMK-SLB'!J$7,FALSE)</f>
        <v>0</v>
      </c>
      <c r="J212" s="9">
        <f>VLOOKUP($E212,'ALL-GTK-SD-SMP-SMA-SMK-SLB'!$F$14:$CG$713,'ALL-GTK-SD-SMP-SMA-SMK-SLB'!K$7,FALSE)</f>
        <v>0</v>
      </c>
      <c r="K212" s="9">
        <f>VLOOKUP($E212,'ALL-GTK-SD-SMP-SMA-SMK-SLB'!$F$14:$CG$713,'ALL-GTK-SD-SMP-SMA-SMK-SLB'!L$7,FALSE)</f>
        <v>0</v>
      </c>
      <c r="L212" s="9">
        <f>VLOOKUP($E212,'ALL-GTK-SD-SMP-SMA-SMK-SLB'!$F$14:$CG$713,'ALL-GTK-SD-SMP-SMA-SMK-SLB'!M$7,FALSE)</f>
        <v>1</v>
      </c>
      <c r="M212" s="9">
        <f>VLOOKUP($E212,'ALL-GTK-SD-SMP-SMA-SMK-SLB'!$F$14:$CG$713,'ALL-GTK-SD-SMP-SMA-SMK-SLB'!N$7,FALSE)</f>
        <v>2</v>
      </c>
      <c r="N212" s="9">
        <f>VLOOKUP($E212,'ALL-GTK-SD-SMP-SMA-SMK-SLB'!$F$14:$CG$713,'ALL-GTK-SD-SMP-SMA-SMK-SLB'!O$7,FALSE)</f>
        <v>2</v>
      </c>
      <c r="O212" s="9">
        <f>VLOOKUP($E212,'ALL-GTK-SD-SMP-SMA-SMK-SLB'!$F$14:$CG$713,'ALL-GTK-SD-SMP-SMA-SMK-SLB'!P$7,FALSE)</f>
        <v>4</v>
      </c>
      <c r="P212" s="299">
        <f t="shared" si="114"/>
        <v>3</v>
      </c>
      <c r="Q212" s="299">
        <f t="shared" si="115"/>
        <v>6</v>
      </c>
      <c r="R212" s="300">
        <f t="shared" si="116"/>
        <v>9</v>
      </c>
      <c r="S212" s="9">
        <f>VLOOKUP($E212,'ALL-GTK-SD-SMP-SMA-SMK-SLB'!$F$14:$CG$713,'ALL-GTK-SD-SMP-SMA-SMK-SLB'!T$7,FALSE)</f>
        <v>0</v>
      </c>
      <c r="T212" s="9">
        <f>VLOOKUP($E212,'ALL-GTK-SD-SMP-SMA-SMK-SLB'!$F$14:$CG$713,'ALL-GTK-SD-SMP-SMA-SMK-SLB'!U$7,FALSE)</f>
        <v>0</v>
      </c>
      <c r="U212" s="9">
        <f>VLOOKUP($E212,'ALL-GTK-SD-SMP-SMA-SMK-SLB'!$F$14:$CG$713,'ALL-GTK-SD-SMP-SMA-SMK-SLB'!V$7,FALSE)</f>
        <v>1</v>
      </c>
      <c r="V212" s="9">
        <f>VLOOKUP($E212,'ALL-GTK-SD-SMP-SMA-SMK-SLB'!$F$14:$CG$713,'ALL-GTK-SD-SMP-SMA-SMK-SLB'!W$7,FALSE)</f>
        <v>4</v>
      </c>
      <c r="W212" s="9">
        <f>VLOOKUP($E212,'ALL-GTK-SD-SMP-SMA-SMK-SLB'!$F$14:$CG$713,'ALL-GTK-SD-SMP-SMA-SMK-SLB'!X$7,FALSE)</f>
        <v>0</v>
      </c>
      <c r="X212" s="9">
        <f>VLOOKUP($E212,'ALL-GTK-SD-SMP-SMA-SMK-SLB'!$F$14:$CG$713,'ALL-GTK-SD-SMP-SMA-SMK-SLB'!Y$7,FALSE)</f>
        <v>0</v>
      </c>
      <c r="Y212" s="299">
        <f t="shared" si="117"/>
        <v>1</v>
      </c>
      <c r="Z212" s="299">
        <f t="shared" si="118"/>
        <v>4</v>
      </c>
      <c r="AA212" s="10">
        <f t="shared" si="119"/>
        <v>5</v>
      </c>
      <c r="AB212" s="44">
        <f t="shared" si="120"/>
        <v>4</v>
      </c>
      <c r="AC212" s="44">
        <f t="shared" si="121"/>
        <v>10</v>
      </c>
      <c r="AD212" s="11">
        <f t="shared" si="122"/>
        <v>14</v>
      </c>
      <c r="AE212" s="9">
        <f>VLOOKUP($E212,'ALL-GTK-SD-SMP-SMA-SMK-SLB'!$F$14:$CG$713,'ALL-GTK-SD-SMP-SMA-SMK-SLB'!AF$7,FALSE)</f>
        <v>1</v>
      </c>
      <c r="AF212" s="9">
        <f>VLOOKUP($E212,'ALL-GTK-SD-SMP-SMA-SMK-SLB'!$F$14:$CG$713,'ALL-GTK-SD-SMP-SMA-SMK-SLB'!AG$7,FALSE)</f>
        <v>6</v>
      </c>
      <c r="AG212" s="10">
        <f t="shared" si="123"/>
        <v>7</v>
      </c>
      <c r="AH212" s="9">
        <f>VLOOKUP($E212,'ALL-GTK-SD-SMP-SMA-SMK-SLB'!$F$14:$CG$713,'ALL-GTK-SD-SMP-SMA-SMK-SLB'!AI$7,FALSE)</f>
        <v>3</v>
      </c>
      <c r="AI212" s="9">
        <f>VLOOKUP($E212,'ALL-GTK-SD-SMP-SMA-SMK-SLB'!$F$14:$CG$713,'ALL-GTK-SD-SMP-SMA-SMK-SLB'!AJ$7,FALSE)</f>
        <v>4</v>
      </c>
      <c r="AJ212" s="10">
        <f t="shared" si="124"/>
        <v>7</v>
      </c>
      <c r="AK212" s="44">
        <f t="shared" si="125"/>
        <v>4</v>
      </c>
      <c r="AL212" s="44">
        <f t="shared" si="126"/>
        <v>10</v>
      </c>
      <c r="AM212" s="11">
        <f t="shared" si="127"/>
        <v>14</v>
      </c>
      <c r="AN212" s="299">
        <f>VLOOKUP($E212,'ALL-GTK-SD-SMP-SMA-SMK-SLB'!$F$14:$CG$713,'ALL-GTK-SD-SMP-SMA-SMK-SLB'!AO$7,FALSE)</f>
        <v>0</v>
      </c>
      <c r="AO212" s="299">
        <f>VLOOKUP($E212,'ALL-GTK-SD-SMP-SMA-SMK-SLB'!$F$14:$CG$713,'ALL-GTK-SD-SMP-SMA-SMK-SLB'!AP$7,FALSE)</f>
        <v>0</v>
      </c>
      <c r="AP212" s="9">
        <f>VLOOKUP($E212,'ALL-GTK-SD-SMP-SMA-SMK-SLB'!$F$14:$CG$713,'ALL-GTK-SD-SMP-SMA-SMK-SLB'!AQ$7,FALSE)</f>
        <v>0</v>
      </c>
      <c r="AQ212" s="9">
        <f>VLOOKUP($E212,'ALL-GTK-SD-SMP-SMA-SMK-SLB'!$F$14:$CG$713,'ALL-GTK-SD-SMP-SMA-SMK-SLB'!AR$7,FALSE)</f>
        <v>0</v>
      </c>
      <c r="AR212" s="9">
        <f>VLOOKUP($E212,'ALL-GTK-SD-SMP-SMA-SMK-SLB'!$F$14:$CG$713,'ALL-GTK-SD-SMP-SMA-SMK-SLB'!AS$7,FALSE)</f>
        <v>0</v>
      </c>
      <c r="AS212" s="9">
        <f>VLOOKUP($E212,'ALL-GTK-SD-SMP-SMA-SMK-SLB'!$F$14:$CG$713,'ALL-GTK-SD-SMP-SMA-SMK-SLB'!AT$7,FALSE)</f>
        <v>0</v>
      </c>
      <c r="AT212" s="9">
        <f>VLOOKUP($E212,'ALL-GTK-SD-SMP-SMA-SMK-SLB'!$F$14:$CG$713,'ALL-GTK-SD-SMP-SMA-SMK-SLB'!AU$7,FALSE)</f>
        <v>0</v>
      </c>
      <c r="AU212" s="9">
        <f>VLOOKUP($E212,'ALL-GTK-SD-SMP-SMA-SMK-SLB'!$F$14:$CG$713,'ALL-GTK-SD-SMP-SMA-SMK-SLB'!AV$7,FALSE)</f>
        <v>0</v>
      </c>
      <c r="AV212" s="9">
        <f>VLOOKUP($E212,'ALL-GTK-SD-SMP-SMA-SMK-SLB'!$F$14:$CG$713,'ALL-GTK-SD-SMP-SMA-SMK-SLB'!AW$7,FALSE)</f>
        <v>0</v>
      </c>
      <c r="AW212" s="9">
        <f>VLOOKUP($E212,'ALL-GTK-SD-SMP-SMA-SMK-SLB'!$F$14:$CG$713,'ALL-GTK-SD-SMP-SMA-SMK-SLB'!AX$7,FALSE)</f>
        <v>0</v>
      </c>
      <c r="AX212" s="9">
        <f>VLOOKUP($E212,'ALL-GTK-SD-SMP-SMA-SMK-SLB'!$F$14:$CG$713,'ALL-GTK-SD-SMP-SMA-SMK-SLB'!AY$7,FALSE)</f>
        <v>4</v>
      </c>
      <c r="AY212" s="9">
        <f>VLOOKUP($E212,'ALL-GTK-SD-SMP-SMA-SMK-SLB'!$F$14:$CG$713,'ALL-GTK-SD-SMP-SMA-SMK-SLB'!AZ$7,FALSE)</f>
        <v>10</v>
      </c>
      <c r="AZ212" s="9">
        <f>VLOOKUP($E212,'ALL-GTK-SD-SMP-SMA-SMK-SLB'!$F$14:$CG$713,'ALL-GTK-SD-SMP-SMA-SMK-SLB'!BA$7,FALSE)</f>
        <v>0</v>
      </c>
      <c r="BA212" s="9">
        <f>VLOOKUP($E212,'ALL-GTK-SD-SMP-SMA-SMK-SLB'!$F$14:$CG$713,'ALL-GTK-SD-SMP-SMA-SMK-SLB'!BB$7,FALSE)</f>
        <v>0</v>
      </c>
      <c r="BB212" s="9">
        <f>VLOOKUP($E212,'ALL-GTK-SD-SMP-SMA-SMK-SLB'!$F$14:$CG$713,'ALL-GTK-SD-SMP-SMA-SMK-SLB'!BC$7,FALSE)</f>
        <v>0</v>
      </c>
      <c r="BC212" s="9">
        <f>VLOOKUP($E212,'ALL-GTK-SD-SMP-SMA-SMK-SLB'!$F$14:$CG$713,'ALL-GTK-SD-SMP-SMA-SMK-SLB'!BD$7,FALSE)</f>
        <v>0</v>
      </c>
      <c r="BD212" s="310">
        <f t="shared" si="128"/>
        <v>0</v>
      </c>
      <c r="BE212" s="310">
        <f t="shared" si="129"/>
        <v>0</v>
      </c>
      <c r="BF212" s="10">
        <f t="shared" si="130"/>
        <v>0</v>
      </c>
      <c r="BG212" s="311">
        <f t="shared" si="131"/>
        <v>4</v>
      </c>
      <c r="BH212" s="311">
        <f t="shared" si="132"/>
        <v>10</v>
      </c>
      <c r="BI212" s="10">
        <f t="shared" si="133"/>
        <v>14</v>
      </c>
      <c r="BJ212" s="44">
        <f t="shared" si="134"/>
        <v>4</v>
      </c>
      <c r="BK212" s="44">
        <f t="shared" si="135"/>
        <v>10</v>
      </c>
      <c r="BL212" s="11">
        <f t="shared" si="136"/>
        <v>14</v>
      </c>
      <c r="BM212" s="9">
        <f>VLOOKUP($E212,'ALL-GTK-SD-SMP-SMA-SMK-SLB'!$F$14:$CG$713,'ALL-GTK-SD-SMP-SMA-SMK-SLB'!BN$7,FALSE)</f>
        <v>0</v>
      </c>
      <c r="BN212" s="9">
        <f>VLOOKUP($E212,'ALL-GTK-SD-SMP-SMA-SMK-SLB'!$F$14:$CG$713,'ALL-GTK-SD-SMP-SMA-SMK-SLB'!BO$7,FALSE)</f>
        <v>0</v>
      </c>
      <c r="BO212" s="9">
        <f>VLOOKUP($E212,'ALL-GTK-SD-SMP-SMA-SMK-SLB'!$F$14:$CG$713,'ALL-GTK-SD-SMP-SMA-SMK-SLB'!BP$7,FALSE)</f>
        <v>0</v>
      </c>
      <c r="BP212" s="9">
        <f>VLOOKUP($E212,'ALL-GTK-SD-SMP-SMA-SMK-SLB'!$F$14:$CG$713,'ALL-GTK-SD-SMP-SMA-SMK-SLB'!BQ$7,FALSE)</f>
        <v>0</v>
      </c>
      <c r="BQ212" s="9">
        <f>VLOOKUP($E212,'ALL-GTK-SD-SMP-SMA-SMK-SLB'!$F$14:$CG$713,'ALL-GTK-SD-SMP-SMA-SMK-SLB'!BR$7,FALSE)</f>
        <v>0</v>
      </c>
      <c r="BR212" s="9">
        <f>VLOOKUP($E212,'ALL-GTK-SD-SMP-SMA-SMK-SLB'!$F$14:$CG$713,'ALL-GTK-SD-SMP-SMA-SMK-SLB'!BS$7,FALSE)</f>
        <v>0</v>
      </c>
      <c r="BS212" s="9">
        <f>VLOOKUP($E212,'ALL-GTK-SD-SMP-SMA-SMK-SLB'!$F$14:$CG$713,'ALL-GTK-SD-SMP-SMA-SMK-SLB'!BT$7,FALSE)</f>
        <v>0</v>
      </c>
      <c r="BT212" s="9">
        <f>VLOOKUP($E212,'ALL-GTK-SD-SMP-SMA-SMK-SLB'!$F$14:$CG$713,'ALL-GTK-SD-SMP-SMA-SMK-SLB'!BU$7,FALSE)</f>
        <v>0</v>
      </c>
      <c r="BU212" s="299">
        <f t="shared" si="137"/>
        <v>0</v>
      </c>
      <c r="BV212" s="299">
        <f t="shared" si="138"/>
        <v>0</v>
      </c>
      <c r="BW212" s="44">
        <f t="shared" si="139"/>
        <v>0</v>
      </c>
      <c r="BX212" s="44">
        <f t="shared" si="140"/>
        <v>0</v>
      </c>
      <c r="BY212" s="11">
        <f t="shared" si="141"/>
        <v>0</v>
      </c>
      <c r="BZ212" s="14">
        <f t="shared" si="142"/>
        <v>4</v>
      </c>
      <c r="CA212" s="14">
        <f t="shared" si="143"/>
        <v>10</v>
      </c>
      <c r="CB212" s="13">
        <f t="shared" si="144"/>
        <v>0</v>
      </c>
      <c r="CC212" s="13">
        <f t="shared" si="145"/>
        <v>0</v>
      </c>
      <c r="CD212" s="312">
        <f t="shared" si="146"/>
        <v>4</v>
      </c>
      <c r="CE212" s="312">
        <f t="shared" si="147"/>
        <v>10</v>
      </c>
      <c r="CF212" s="313">
        <f t="shared" si="148"/>
        <v>14</v>
      </c>
      <c r="CG212" s="302" t="str">
        <f t="shared" si="149"/>
        <v>OK</v>
      </c>
    </row>
    <row r="213" spans="1:85" ht="14.25" x14ac:dyDescent="0.25">
      <c r="A213" s="6">
        <v>201</v>
      </c>
      <c r="B213" s="495">
        <v>201</v>
      </c>
      <c r="C213" s="495" t="s">
        <v>6</v>
      </c>
      <c r="D213" s="496" t="s">
        <v>23</v>
      </c>
      <c r="E213" s="626">
        <v>20319255</v>
      </c>
      <c r="F213" s="627" t="s">
        <v>468</v>
      </c>
      <c r="G213" s="624" t="s">
        <v>52</v>
      </c>
      <c r="H213" s="9">
        <f>VLOOKUP($E213,'ALL-GTK-SD-SMP-SMA-SMK-SLB'!$F$14:$CG$713,'ALL-GTK-SD-SMP-SMA-SMK-SLB'!I$7,FALSE)</f>
        <v>0</v>
      </c>
      <c r="I213" s="9">
        <f>VLOOKUP($E213,'ALL-GTK-SD-SMP-SMA-SMK-SLB'!$F$14:$CG$713,'ALL-GTK-SD-SMP-SMA-SMK-SLB'!J$7,FALSE)</f>
        <v>1</v>
      </c>
      <c r="J213" s="9">
        <f>VLOOKUP($E213,'ALL-GTK-SD-SMP-SMA-SMK-SLB'!$F$14:$CG$713,'ALL-GTK-SD-SMP-SMA-SMK-SLB'!K$7,FALSE)</f>
        <v>0</v>
      </c>
      <c r="K213" s="9">
        <f>VLOOKUP($E213,'ALL-GTK-SD-SMP-SMA-SMK-SLB'!$F$14:$CG$713,'ALL-GTK-SD-SMP-SMA-SMK-SLB'!L$7,FALSE)</f>
        <v>1</v>
      </c>
      <c r="L213" s="9">
        <f>VLOOKUP($E213,'ALL-GTK-SD-SMP-SMA-SMK-SLB'!$F$14:$CG$713,'ALL-GTK-SD-SMP-SMA-SMK-SLB'!M$7,FALSE)</f>
        <v>0</v>
      </c>
      <c r="M213" s="9">
        <f>VLOOKUP($E213,'ALL-GTK-SD-SMP-SMA-SMK-SLB'!$F$14:$CG$713,'ALL-GTK-SD-SMP-SMA-SMK-SLB'!N$7,FALSE)</f>
        <v>2</v>
      </c>
      <c r="N213" s="9">
        <f>VLOOKUP($E213,'ALL-GTK-SD-SMP-SMA-SMK-SLB'!$F$14:$CG$713,'ALL-GTK-SD-SMP-SMA-SMK-SLB'!O$7,FALSE)</f>
        <v>0</v>
      </c>
      <c r="O213" s="9">
        <f>VLOOKUP($E213,'ALL-GTK-SD-SMP-SMA-SMK-SLB'!$F$14:$CG$713,'ALL-GTK-SD-SMP-SMA-SMK-SLB'!P$7,FALSE)</f>
        <v>1</v>
      </c>
      <c r="P213" s="299">
        <f t="shared" si="114"/>
        <v>0</v>
      </c>
      <c r="Q213" s="299">
        <f t="shared" si="115"/>
        <v>5</v>
      </c>
      <c r="R213" s="300">
        <f t="shared" si="116"/>
        <v>5</v>
      </c>
      <c r="S213" s="9">
        <f>VLOOKUP($E213,'ALL-GTK-SD-SMP-SMA-SMK-SLB'!$F$14:$CG$713,'ALL-GTK-SD-SMP-SMA-SMK-SLB'!T$7,FALSE)</f>
        <v>0</v>
      </c>
      <c r="T213" s="9">
        <f>VLOOKUP($E213,'ALL-GTK-SD-SMP-SMA-SMK-SLB'!$F$14:$CG$713,'ALL-GTK-SD-SMP-SMA-SMK-SLB'!U$7,FALSE)</f>
        <v>0</v>
      </c>
      <c r="U213" s="9">
        <f>VLOOKUP($E213,'ALL-GTK-SD-SMP-SMA-SMK-SLB'!$F$14:$CG$713,'ALL-GTK-SD-SMP-SMA-SMK-SLB'!V$7,FALSE)</f>
        <v>0</v>
      </c>
      <c r="V213" s="9">
        <f>VLOOKUP($E213,'ALL-GTK-SD-SMP-SMA-SMK-SLB'!$F$14:$CG$713,'ALL-GTK-SD-SMP-SMA-SMK-SLB'!W$7,FALSE)</f>
        <v>0</v>
      </c>
      <c r="W213" s="9">
        <f>VLOOKUP($E213,'ALL-GTK-SD-SMP-SMA-SMK-SLB'!$F$14:$CG$713,'ALL-GTK-SD-SMP-SMA-SMK-SLB'!X$7,FALSE)</f>
        <v>0</v>
      </c>
      <c r="X213" s="9">
        <f>VLOOKUP($E213,'ALL-GTK-SD-SMP-SMA-SMK-SLB'!$F$14:$CG$713,'ALL-GTK-SD-SMP-SMA-SMK-SLB'!Y$7,FALSE)</f>
        <v>3</v>
      </c>
      <c r="Y213" s="299">
        <f t="shared" si="117"/>
        <v>0</v>
      </c>
      <c r="Z213" s="299">
        <f t="shared" si="118"/>
        <v>3</v>
      </c>
      <c r="AA213" s="10">
        <f t="shared" si="119"/>
        <v>3</v>
      </c>
      <c r="AB213" s="44">
        <f t="shared" si="120"/>
        <v>0</v>
      </c>
      <c r="AC213" s="44">
        <f t="shared" si="121"/>
        <v>8</v>
      </c>
      <c r="AD213" s="11">
        <f t="shared" si="122"/>
        <v>8</v>
      </c>
      <c r="AE213" s="9">
        <f>VLOOKUP($E213,'ALL-GTK-SD-SMP-SMA-SMK-SLB'!$F$14:$CG$713,'ALL-GTK-SD-SMP-SMA-SMK-SLB'!AF$7,FALSE)</f>
        <v>0</v>
      </c>
      <c r="AF213" s="9">
        <f>VLOOKUP($E213,'ALL-GTK-SD-SMP-SMA-SMK-SLB'!$F$14:$CG$713,'ALL-GTK-SD-SMP-SMA-SMK-SLB'!AG$7,FALSE)</f>
        <v>5</v>
      </c>
      <c r="AG213" s="10">
        <f t="shared" si="123"/>
        <v>5</v>
      </c>
      <c r="AH213" s="9">
        <f>VLOOKUP($E213,'ALL-GTK-SD-SMP-SMA-SMK-SLB'!$F$14:$CG$713,'ALL-GTK-SD-SMP-SMA-SMK-SLB'!AI$7,FALSE)</f>
        <v>1</v>
      </c>
      <c r="AI213" s="9">
        <f>VLOOKUP($E213,'ALL-GTK-SD-SMP-SMA-SMK-SLB'!$F$14:$CG$713,'ALL-GTK-SD-SMP-SMA-SMK-SLB'!AJ$7,FALSE)</f>
        <v>2</v>
      </c>
      <c r="AJ213" s="10">
        <f t="shared" si="124"/>
        <v>3</v>
      </c>
      <c r="AK213" s="44">
        <f t="shared" si="125"/>
        <v>1</v>
      </c>
      <c r="AL213" s="44">
        <f t="shared" si="126"/>
        <v>7</v>
      </c>
      <c r="AM213" s="11">
        <f t="shared" si="127"/>
        <v>8</v>
      </c>
      <c r="AN213" s="299">
        <f>VLOOKUP($E213,'ALL-GTK-SD-SMP-SMA-SMK-SLB'!$F$14:$CG$713,'ALL-GTK-SD-SMP-SMA-SMK-SLB'!AO$7,FALSE)</f>
        <v>0</v>
      </c>
      <c r="AO213" s="299">
        <f>VLOOKUP($E213,'ALL-GTK-SD-SMP-SMA-SMK-SLB'!$F$14:$CG$713,'ALL-GTK-SD-SMP-SMA-SMK-SLB'!AP$7,FALSE)</f>
        <v>0</v>
      </c>
      <c r="AP213" s="9">
        <f>VLOOKUP($E213,'ALL-GTK-SD-SMP-SMA-SMK-SLB'!$F$14:$CG$713,'ALL-GTK-SD-SMP-SMA-SMK-SLB'!AQ$7,FALSE)</f>
        <v>0</v>
      </c>
      <c r="AQ213" s="9">
        <f>VLOOKUP($E213,'ALL-GTK-SD-SMP-SMA-SMK-SLB'!$F$14:$CG$713,'ALL-GTK-SD-SMP-SMA-SMK-SLB'!AR$7,FALSE)</f>
        <v>0</v>
      </c>
      <c r="AR213" s="9">
        <f>VLOOKUP($E213,'ALL-GTK-SD-SMP-SMA-SMK-SLB'!$F$14:$CG$713,'ALL-GTK-SD-SMP-SMA-SMK-SLB'!AS$7,FALSE)</f>
        <v>0</v>
      </c>
      <c r="AS213" s="9">
        <f>VLOOKUP($E213,'ALL-GTK-SD-SMP-SMA-SMK-SLB'!$F$14:$CG$713,'ALL-GTK-SD-SMP-SMA-SMK-SLB'!AT$7,FALSE)</f>
        <v>0</v>
      </c>
      <c r="AT213" s="9">
        <f>VLOOKUP($E213,'ALL-GTK-SD-SMP-SMA-SMK-SLB'!$F$14:$CG$713,'ALL-GTK-SD-SMP-SMA-SMK-SLB'!AU$7,FALSE)</f>
        <v>0</v>
      </c>
      <c r="AU213" s="9">
        <f>VLOOKUP($E213,'ALL-GTK-SD-SMP-SMA-SMK-SLB'!$F$14:$CG$713,'ALL-GTK-SD-SMP-SMA-SMK-SLB'!AV$7,FALSE)</f>
        <v>0</v>
      </c>
      <c r="AV213" s="9">
        <f>VLOOKUP($E213,'ALL-GTK-SD-SMP-SMA-SMK-SLB'!$F$14:$CG$713,'ALL-GTK-SD-SMP-SMA-SMK-SLB'!AW$7,FALSE)</f>
        <v>0</v>
      </c>
      <c r="AW213" s="9">
        <f>VLOOKUP($E213,'ALL-GTK-SD-SMP-SMA-SMK-SLB'!$F$14:$CG$713,'ALL-GTK-SD-SMP-SMA-SMK-SLB'!AX$7,FALSE)</f>
        <v>0</v>
      </c>
      <c r="AX213" s="9">
        <f>VLOOKUP($E213,'ALL-GTK-SD-SMP-SMA-SMK-SLB'!$F$14:$CG$713,'ALL-GTK-SD-SMP-SMA-SMK-SLB'!AY$7,FALSE)</f>
        <v>1</v>
      </c>
      <c r="AY213" s="9">
        <f>VLOOKUP($E213,'ALL-GTK-SD-SMP-SMA-SMK-SLB'!$F$14:$CG$713,'ALL-GTK-SD-SMP-SMA-SMK-SLB'!AZ$7,FALSE)</f>
        <v>7</v>
      </c>
      <c r="AZ213" s="9">
        <f>VLOOKUP($E213,'ALL-GTK-SD-SMP-SMA-SMK-SLB'!$F$14:$CG$713,'ALL-GTK-SD-SMP-SMA-SMK-SLB'!BA$7,FALSE)</f>
        <v>0</v>
      </c>
      <c r="BA213" s="9">
        <f>VLOOKUP($E213,'ALL-GTK-SD-SMP-SMA-SMK-SLB'!$F$14:$CG$713,'ALL-GTK-SD-SMP-SMA-SMK-SLB'!BB$7,FALSE)</f>
        <v>0</v>
      </c>
      <c r="BB213" s="9">
        <f>VLOOKUP($E213,'ALL-GTK-SD-SMP-SMA-SMK-SLB'!$F$14:$CG$713,'ALL-GTK-SD-SMP-SMA-SMK-SLB'!BC$7,FALSE)</f>
        <v>0</v>
      </c>
      <c r="BC213" s="9">
        <f>VLOOKUP($E213,'ALL-GTK-SD-SMP-SMA-SMK-SLB'!$F$14:$CG$713,'ALL-GTK-SD-SMP-SMA-SMK-SLB'!BD$7,FALSE)</f>
        <v>0</v>
      </c>
      <c r="BD213" s="310">
        <f t="shared" si="128"/>
        <v>0</v>
      </c>
      <c r="BE213" s="310">
        <f t="shared" si="129"/>
        <v>0</v>
      </c>
      <c r="BF213" s="10">
        <f t="shared" si="130"/>
        <v>0</v>
      </c>
      <c r="BG213" s="311">
        <f t="shared" si="131"/>
        <v>1</v>
      </c>
      <c r="BH213" s="311">
        <f t="shared" si="132"/>
        <v>7</v>
      </c>
      <c r="BI213" s="10">
        <f t="shared" si="133"/>
        <v>8</v>
      </c>
      <c r="BJ213" s="44">
        <f t="shared" si="134"/>
        <v>1</v>
      </c>
      <c r="BK213" s="44">
        <f t="shared" si="135"/>
        <v>7</v>
      </c>
      <c r="BL213" s="11">
        <f t="shared" si="136"/>
        <v>8</v>
      </c>
      <c r="BM213" s="9">
        <f>VLOOKUP($E213,'ALL-GTK-SD-SMP-SMA-SMK-SLB'!$F$14:$CG$713,'ALL-GTK-SD-SMP-SMA-SMK-SLB'!BN$7,FALSE)</f>
        <v>0</v>
      </c>
      <c r="BN213" s="9">
        <f>VLOOKUP($E213,'ALL-GTK-SD-SMP-SMA-SMK-SLB'!$F$14:$CG$713,'ALL-GTK-SD-SMP-SMA-SMK-SLB'!BO$7,FALSE)</f>
        <v>0</v>
      </c>
      <c r="BO213" s="9">
        <f>VLOOKUP($E213,'ALL-GTK-SD-SMP-SMA-SMK-SLB'!$F$14:$CG$713,'ALL-GTK-SD-SMP-SMA-SMK-SLB'!BP$7,FALSE)</f>
        <v>0</v>
      </c>
      <c r="BP213" s="9">
        <f>VLOOKUP($E213,'ALL-GTK-SD-SMP-SMA-SMK-SLB'!$F$14:$CG$713,'ALL-GTK-SD-SMP-SMA-SMK-SLB'!BQ$7,FALSE)</f>
        <v>0</v>
      </c>
      <c r="BQ213" s="9">
        <f>VLOOKUP($E213,'ALL-GTK-SD-SMP-SMA-SMK-SLB'!$F$14:$CG$713,'ALL-GTK-SD-SMP-SMA-SMK-SLB'!BR$7,FALSE)</f>
        <v>0</v>
      </c>
      <c r="BR213" s="9">
        <f>VLOOKUP($E213,'ALL-GTK-SD-SMP-SMA-SMK-SLB'!$F$14:$CG$713,'ALL-GTK-SD-SMP-SMA-SMK-SLB'!BS$7,FALSE)</f>
        <v>0</v>
      </c>
      <c r="BS213" s="9">
        <f>VLOOKUP($E213,'ALL-GTK-SD-SMP-SMA-SMK-SLB'!$F$14:$CG$713,'ALL-GTK-SD-SMP-SMA-SMK-SLB'!BT$7,FALSE)</f>
        <v>0</v>
      </c>
      <c r="BT213" s="9">
        <f>VLOOKUP($E213,'ALL-GTK-SD-SMP-SMA-SMK-SLB'!$F$14:$CG$713,'ALL-GTK-SD-SMP-SMA-SMK-SLB'!BU$7,FALSE)</f>
        <v>0</v>
      </c>
      <c r="BU213" s="299">
        <f t="shared" si="137"/>
        <v>0</v>
      </c>
      <c r="BV213" s="299">
        <f t="shared" si="138"/>
        <v>0</v>
      </c>
      <c r="BW213" s="44">
        <f t="shared" si="139"/>
        <v>0</v>
      </c>
      <c r="BX213" s="44">
        <f t="shared" si="140"/>
        <v>0</v>
      </c>
      <c r="BY213" s="11">
        <f t="shared" si="141"/>
        <v>0</v>
      </c>
      <c r="BZ213" s="14">
        <f t="shared" si="142"/>
        <v>0</v>
      </c>
      <c r="CA213" s="14">
        <f t="shared" si="143"/>
        <v>8</v>
      </c>
      <c r="CB213" s="13">
        <f t="shared" si="144"/>
        <v>0</v>
      </c>
      <c r="CC213" s="13">
        <f t="shared" si="145"/>
        <v>0</v>
      </c>
      <c r="CD213" s="312">
        <f t="shared" si="146"/>
        <v>0</v>
      </c>
      <c r="CE213" s="312">
        <f t="shared" si="147"/>
        <v>8</v>
      </c>
      <c r="CF213" s="313">
        <f t="shared" si="148"/>
        <v>8</v>
      </c>
      <c r="CG213" s="302" t="str">
        <f t="shared" si="149"/>
        <v>OK</v>
      </c>
    </row>
    <row r="214" spans="1:85" ht="14.25" x14ac:dyDescent="0.25">
      <c r="A214" s="6">
        <v>202</v>
      </c>
      <c r="B214" s="495">
        <v>202</v>
      </c>
      <c r="C214" s="495" t="s">
        <v>6</v>
      </c>
      <c r="D214" s="496" t="s">
        <v>23</v>
      </c>
      <c r="E214" s="626">
        <v>20340312</v>
      </c>
      <c r="F214" s="627" t="s">
        <v>469</v>
      </c>
      <c r="G214" s="624" t="s">
        <v>52</v>
      </c>
      <c r="H214" s="9">
        <f>VLOOKUP($E214,'ALL-GTK-SD-SMP-SMA-SMK-SLB'!$F$14:$CG$713,'ALL-GTK-SD-SMP-SMA-SMK-SLB'!I$7,FALSE)</f>
        <v>0</v>
      </c>
      <c r="I214" s="9">
        <f>VLOOKUP($E214,'ALL-GTK-SD-SMP-SMA-SMK-SLB'!$F$14:$CG$713,'ALL-GTK-SD-SMP-SMA-SMK-SLB'!J$7,FALSE)</f>
        <v>0</v>
      </c>
      <c r="J214" s="9">
        <f>VLOOKUP($E214,'ALL-GTK-SD-SMP-SMA-SMK-SLB'!$F$14:$CG$713,'ALL-GTK-SD-SMP-SMA-SMK-SLB'!K$7,FALSE)</f>
        <v>0</v>
      </c>
      <c r="K214" s="9">
        <f>VLOOKUP($E214,'ALL-GTK-SD-SMP-SMA-SMK-SLB'!$F$14:$CG$713,'ALL-GTK-SD-SMP-SMA-SMK-SLB'!L$7,FALSE)</f>
        <v>0</v>
      </c>
      <c r="L214" s="9">
        <f>VLOOKUP($E214,'ALL-GTK-SD-SMP-SMA-SMK-SLB'!$F$14:$CG$713,'ALL-GTK-SD-SMP-SMA-SMK-SLB'!M$7,FALSE)</f>
        <v>0</v>
      </c>
      <c r="M214" s="9">
        <f>VLOOKUP($E214,'ALL-GTK-SD-SMP-SMA-SMK-SLB'!$F$14:$CG$713,'ALL-GTK-SD-SMP-SMA-SMK-SLB'!N$7,FALSE)</f>
        <v>3</v>
      </c>
      <c r="N214" s="9">
        <f>VLOOKUP($E214,'ALL-GTK-SD-SMP-SMA-SMK-SLB'!$F$14:$CG$713,'ALL-GTK-SD-SMP-SMA-SMK-SLB'!O$7,FALSE)</f>
        <v>2</v>
      </c>
      <c r="O214" s="9">
        <f>VLOOKUP($E214,'ALL-GTK-SD-SMP-SMA-SMK-SLB'!$F$14:$CG$713,'ALL-GTK-SD-SMP-SMA-SMK-SLB'!P$7,FALSE)</f>
        <v>1</v>
      </c>
      <c r="P214" s="299">
        <f t="shared" si="114"/>
        <v>2</v>
      </c>
      <c r="Q214" s="299">
        <f t="shared" si="115"/>
        <v>4</v>
      </c>
      <c r="R214" s="300">
        <f t="shared" si="116"/>
        <v>6</v>
      </c>
      <c r="S214" s="9">
        <f>VLOOKUP($E214,'ALL-GTK-SD-SMP-SMA-SMK-SLB'!$F$14:$CG$713,'ALL-GTK-SD-SMP-SMA-SMK-SLB'!T$7,FALSE)</f>
        <v>0</v>
      </c>
      <c r="T214" s="9">
        <f>VLOOKUP($E214,'ALL-GTK-SD-SMP-SMA-SMK-SLB'!$F$14:$CG$713,'ALL-GTK-SD-SMP-SMA-SMK-SLB'!U$7,FALSE)</f>
        <v>0</v>
      </c>
      <c r="U214" s="9">
        <f>VLOOKUP($E214,'ALL-GTK-SD-SMP-SMA-SMK-SLB'!$F$14:$CG$713,'ALL-GTK-SD-SMP-SMA-SMK-SLB'!V$7,FALSE)</f>
        <v>1</v>
      </c>
      <c r="V214" s="9">
        <f>VLOOKUP($E214,'ALL-GTK-SD-SMP-SMA-SMK-SLB'!$F$14:$CG$713,'ALL-GTK-SD-SMP-SMA-SMK-SLB'!W$7,FALSE)</f>
        <v>2</v>
      </c>
      <c r="W214" s="9">
        <f>VLOOKUP($E214,'ALL-GTK-SD-SMP-SMA-SMK-SLB'!$F$14:$CG$713,'ALL-GTK-SD-SMP-SMA-SMK-SLB'!X$7,FALSE)</f>
        <v>0</v>
      </c>
      <c r="X214" s="9">
        <f>VLOOKUP($E214,'ALL-GTK-SD-SMP-SMA-SMK-SLB'!$F$14:$CG$713,'ALL-GTK-SD-SMP-SMA-SMK-SLB'!Y$7,FALSE)</f>
        <v>0</v>
      </c>
      <c r="Y214" s="299">
        <f t="shared" si="117"/>
        <v>1</v>
      </c>
      <c r="Z214" s="299">
        <f t="shared" si="118"/>
        <v>2</v>
      </c>
      <c r="AA214" s="10">
        <f t="shared" si="119"/>
        <v>3</v>
      </c>
      <c r="AB214" s="44">
        <f t="shared" si="120"/>
        <v>3</v>
      </c>
      <c r="AC214" s="44">
        <f t="shared" si="121"/>
        <v>6</v>
      </c>
      <c r="AD214" s="11">
        <f t="shared" si="122"/>
        <v>9</v>
      </c>
      <c r="AE214" s="9">
        <f>VLOOKUP($E214,'ALL-GTK-SD-SMP-SMA-SMK-SLB'!$F$14:$CG$713,'ALL-GTK-SD-SMP-SMA-SMK-SLB'!AF$7,FALSE)</f>
        <v>0</v>
      </c>
      <c r="AF214" s="9">
        <f>VLOOKUP($E214,'ALL-GTK-SD-SMP-SMA-SMK-SLB'!$F$14:$CG$713,'ALL-GTK-SD-SMP-SMA-SMK-SLB'!AG$7,FALSE)</f>
        <v>5</v>
      </c>
      <c r="AG214" s="10">
        <f t="shared" si="123"/>
        <v>5</v>
      </c>
      <c r="AH214" s="9">
        <f>VLOOKUP($E214,'ALL-GTK-SD-SMP-SMA-SMK-SLB'!$F$14:$CG$713,'ALL-GTK-SD-SMP-SMA-SMK-SLB'!AI$7,FALSE)</f>
        <v>3</v>
      </c>
      <c r="AI214" s="9">
        <f>VLOOKUP($E214,'ALL-GTK-SD-SMP-SMA-SMK-SLB'!$F$14:$CG$713,'ALL-GTK-SD-SMP-SMA-SMK-SLB'!AJ$7,FALSE)</f>
        <v>1</v>
      </c>
      <c r="AJ214" s="10">
        <f t="shared" si="124"/>
        <v>4</v>
      </c>
      <c r="AK214" s="44">
        <f t="shared" si="125"/>
        <v>3</v>
      </c>
      <c r="AL214" s="44">
        <f t="shared" si="126"/>
        <v>6</v>
      </c>
      <c r="AM214" s="11">
        <f t="shared" si="127"/>
        <v>9</v>
      </c>
      <c r="AN214" s="299">
        <f>VLOOKUP($E214,'ALL-GTK-SD-SMP-SMA-SMK-SLB'!$F$14:$CG$713,'ALL-GTK-SD-SMP-SMA-SMK-SLB'!AO$7,FALSE)</f>
        <v>0</v>
      </c>
      <c r="AO214" s="299">
        <f>VLOOKUP($E214,'ALL-GTK-SD-SMP-SMA-SMK-SLB'!$F$14:$CG$713,'ALL-GTK-SD-SMP-SMA-SMK-SLB'!AP$7,FALSE)</f>
        <v>0</v>
      </c>
      <c r="AP214" s="9">
        <f>VLOOKUP($E214,'ALL-GTK-SD-SMP-SMA-SMK-SLB'!$F$14:$CG$713,'ALL-GTK-SD-SMP-SMA-SMK-SLB'!AQ$7,FALSE)</f>
        <v>0</v>
      </c>
      <c r="AQ214" s="9">
        <f>VLOOKUP($E214,'ALL-GTK-SD-SMP-SMA-SMK-SLB'!$F$14:$CG$713,'ALL-GTK-SD-SMP-SMA-SMK-SLB'!AR$7,FALSE)</f>
        <v>0</v>
      </c>
      <c r="AR214" s="9">
        <f>VLOOKUP($E214,'ALL-GTK-SD-SMP-SMA-SMK-SLB'!$F$14:$CG$713,'ALL-GTK-SD-SMP-SMA-SMK-SLB'!AS$7,FALSE)</f>
        <v>0</v>
      </c>
      <c r="AS214" s="9">
        <f>VLOOKUP($E214,'ALL-GTK-SD-SMP-SMA-SMK-SLB'!$F$14:$CG$713,'ALL-GTK-SD-SMP-SMA-SMK-SLB'!AT$7,FALSE)</f>
        <v>0</v>
      </c>
      <c r="AT214" s="9">
        <f>VLOOKUP($E214,'ALL-GTK-SD-SMP-SMA-SMK-SLB'!$F$14:$CG$713,'ALL-GTK-SD-SMP-SMA-SMK-SLB'!AU$7,FALSE)</f>
        <v>0</v>
      </c>
      <c r="AU214" s="9">
        <f>VLOOKUP($E214,'ALL-GTK-SD-SMP-SMA-SMK-SLB'!$F$14:$CG$713,'ALL-GTK-SD-SMP-SMA-SMK-SLB'!AV$7,FALSE)</f>
        <v>0</v>
      </c>
      <c r="AV214" s="9">
        <f>VLOOKUP($E214,'ALL-GTK-SD-SMP-SMA-SMK-SLB'!$F$14:$CG$713,'ALL-GTK-SD-SMP-SMA-SMK-SLB'!AW$7,FALSE)</f>
        <v>0</v>
      </c>
      <c r="AW214" s="9">
        <f>VLOOKUP($E214,'ALL-GTK-SD-SMP-SMA-SMK-SLB'!$F$14:$CG$713,'ALL-GTK-SD-SMP-SMA-SMK-SLB'!AX$7,FALSE)</f>
        <v>0</v>
      </c>
      <c r="AX214" s="9">
        <f>VLOOKUP($E214,'ALL-GTK-SD-SMP-SMA-SMK-SLB'!$F$14:$CG$713,'ALL-GTK-SD-SMP-SMA-SMK-SLB'!AY$7,FALSE)</f>
        <v>3</v>
      </c>
      <c r="AY214" s="9">
        <f>VLOOKUP($E214,'ALL-GTK-SD-SMP-SMA-SMK-SLB'!$F$14:$CG$713,'ALL-GTK-SD-SMP-SMA-SMK-SLB'!AZ$7,FALSE)</f>
        <v>6</v>
      </c>
      <c r="AZ214" s="9">
        <f>VLOOKUP($E214,'ALL-GTK-SD-SMP-SMA-SMK-SLB'!$F$14:$CG$713,'ALL-GTK-SD-SMP-SMA-SMK-SLB'!BA$7,FALSE)</f>
        <v>0</v>
      </c>
      <c r="BA214" s="9">
        <f>VLOOKUP($E214,'ALL-GTK-SD-SMP-SMA-SMK-SLB'!$F$14:$CG$713,'ALL-GTK-SD-SMP-SMA-SMK-SLB'!BB$7,FALSE)</f>
        <v>0</v>
      </c>
      <c r="BB214" s="9">
        <f>VLOOKUP($E214,'ALL-GTK-SD-SMP-SMA-SMK-SLB'!$F$14:$CG$713,'ALL-GTK-SD-SMP-SMA-SMK-SLB'!BC$7,FALSE)</f>
        <v>0</v>
      </c>
      <c r="BC214" s="9">
        <f>VLOOKUP($E214,'ALL-GTK-SD-SMP-SMA-SMK-SLB'!$F$14:$CG$713,'ALL-GTK-SD-SMP-SMA-SMK-SLB'!BD$7,FALSE)</f>
        <v>0</v>
      </c>
      <c r="BD214" s="310">
        <f t="shared" si="128"/>
        <v>0</v>
      </c>
      <c r="BE214" s="310">
        <f t="shared" si="129"/>
        <v>0</v>
      </c>
      <c r="BF214" s="10">
        <f t="shared" si="130"/>
        <v>0</v>
      </c>
      <c r="BG214" s="311">
        <f t="shared" si="131"/>
        <v>3</v>
      </c>
      <c r="BH214" s="311">
        <f t="shared" si="132"/>
        <v>6</v>
      </c>
      <c r="BI214" s="10">
        <f t="shared" si="133"/>
        <v>9</v>
      </c>
      <c r="BJ214" s="44">
        <f t="shared" si="134"/>
        <v>3</v>
      </c>
      <c r="BK214" s="44">
        <f t="shared" si="135"/>
        <v>6</v>
      </c>
      <c r="BL214" s="11">
        <f t="shared" si="136"/>
        <v>9</v>
      </c>
      <c r="BM214" s="9">
        <f>VLOOKUP($E214,'ALL-GTK-SD-SMP-SMA-SMK-SLB'!$F$14:$CG$713,'ALL-GTK-SD-SMP-SMA-SMK-SLB'!BN$7,FALSE)</f>
        <v>0</v>
      </c>
      <c r="BN214" s="9">
        <f>VLOOKUP($E214,'ALL-GTK-SD-SMP-SMA-SMK-SLB'!$F$14:$CG$713,'ALL-GTK-SD-SMP-SMA-SMK-SLB'!BO$7,FALSE)</f>
        <v>0</v>
      </c>
      <c r="BO214" s="9">
        <f>VLOOKUP($E214,'ALL-GTK-SD-SMP-SMA-SMK-SLB'!$F$14:$CG$713,'ALL-GTK-SD-SMP-SMA-SMK-SLB'!BP$7,FALSE)</f>
        <v>0</v>
      </c>
      <c r="BP214" s="9">
        <f>VLOOKUP($E214,'ALL-GTK-SD-SMP-SMA-SMK-SLB'!$F$14:$CG$713,'ALL-GTK-SD-SMP-SMA-SMK-SLB'!BQ$7,FALSE)</f>
        <v>0</v>
      </c>
      <c r="BQ214" s="9">
        <f>VLOOKUP($E214,'ALL-GTK-SD-SMP-SMA-SMK-SLB'!$F$14:$CG$713,'ALL-GTK-SD-SMP-SMA-SMK-SLB'!BR$7,FALSE)</f>
        <v>0</v>
      </c>
      <c r="BR214" s="9">
        <f>VLOOKUP($E214,'ALL-GTK-SD-SMP-SMA-SMK-SLB'!$F$14:$CG$713,'ALL-GTK-SD-SMP-SMA-SMK-SLB'!BS$7,FALSE)</f>
        <v>0</v>
      </c>
      <c r="BS214" s="9">
        <f>VLOOKUP($E214,'ALL-GTK-SD-SMP-SMA-SMK-SLB'!$F$14:$CG$713,'ALL-GTK-SD-SMP-SMA-SMK-SLB'!BT$7,FALSE)</f>
        <v>1</v>
      </c>
      <c r="BT214" s="9">
        <f>VLOOKUP($E214,'ALL-GTK-SD-SMP-SMA-SMK-SLB'!$F$14:$CG$713,'ALL-GTK-SD-SMP-SMA-SMK-SLB'!BU$7,FALSE)</f>
        <v>0</v>
      </c>
      <c r="BU214" s="299">
        <f t="shared" si="137"/>
        <v>1</v>
      </c>
      <c r="BV214" s="299">
        <f t="shared" si="138"/>
        <v>0</v>
      </c>
      <c r="BW214" s="44">
        <f t="shared" si="139"/>
        <v>1</v>
      </c>
      <c r="BX214" s="44">
        <f t="shared" si="140"/>
        <v>0</v>
      </c>
      <c r="BY214" s="11">
        <f t="shared" si="141"/>
        <v>1</v>
      </c>
      <c r="BZ214" s="14">
        <f t="shared" si="142"/>
        <v>3</v>
      </c>
      <c r="CA214" s="14">
        <f t="shared" si="143"/>
        <v>6</v>
      </c>
      <c r="CB214" s="13">
        <f t="shared" si="144"/>
        <v>1</v>
      </c>
      <c r="CC214" s="13">
        <f t="shared" si="145"/>
        <v>0</v>
      </c>
      <c r="CD214" s="312">
        <f t="shared" si="146"/>
        <v>4</v>
      </c>
      <c r="CE214" s="312">
        <f t="shared" si="147"/>
        <v>6</v>
      </c>
      <c r="CF214" s="313">
        <f t="shared" si="148"/>
        <v>10</v>
      </c>
      <c r="CG214" s="302" t="str">
        <f t="shared" si="149"/>
        <v>OK</v>
      </c>
    </row>
    <row r="215" spans="1:85" ht="14.25" x14ac:dyDescent="0.25">
      <c r="A215" s="6">
        <v>203</v>
      </c>
      <c r="B215" s="495">
        <v>203</v>
      </c>
      <c r="C215" s="495" t="s">
        <v>6</v>
      </c>
      <c r="D215" s="496" t="s">
        <v>23</v>
      </c>
      <c r="E215" s="626">
        <v>20319065</v>
      </c>
      <c r="F215" s="627" t="s">
        <v>470</v>
      </c>
      <c r="G215" s="624" t="s">
        <v>52</v>
      </c>
      <c r="H215" s="9">
        <f>VLOOKUP($E215,'ALL-GTK-SD-SMP-SMA-SMK-SLB'!$F$14:$CG$713,'ALL-GTK-SD-SMP-SMA-SMK-SLB'!I$7,FALSE)</f>
        <v>0</v>
      </c>
      <c r="I215" s="9">
        <f>VLOOKUP($E215,'ALL-GTK-SD-SMP-SMA-SMK-SLB'!$F$14:$CG$713,'ALL-GTK-SD-SMP-SMA-SMK-SLB'!J$7,FALSE)</f>
        <v>1</v>
      </c>
      <c r="J215" s="9">
        <f>VLOOKUP($E215,'ALL-GTK-SD-SMP-SMA-SMK-SLB'!$F$14:$CG$713,'ALL-GTK-SD-SMP-SMA-SMK-SLB'!K$7,FALSE)</f>
        <v>0</v>
      </c>
      <c r="K215" s="9">
        <f>VLOOKUP($E215,'ALL-GTK-SD-SMP-SMA-SMK-SLB'!$F$14:$CG$713,'ALL-GTK-SD-SMP-SMA-SMK-SLB'!L$7,FALSE)</f>
        <v>0</v>
      </c>
      <c r="L215" s="9">
        <f>VLOOKUP($E215,'ALL-GTK-SD-SMP-SMA-SMK-SLB'!$F$14:$CG$713,'ALL-GTK-SD-SMP-SMA-SMK-SLB'!M$7,FALSE)</f>
        <v>1</v>
      </c>
      <c r="M215" s="9">
        <f>VLOOKUP($E215,'ALL-GTK-SD-SMP-SMA-SMK-SLB'!$F$14:$CG$713,'ALL-GTK-SD-SMP-SMA-SMK-SLB'!N$7,FALSE)</f>
        <v>2</v>
      </c>
      <c r="N215" s="9">
        <f>VLOOKUP($E215,'ALL-GTK-SD-SMP-SMA-SMK-SLB'!$F$14:$CG$713,'ALL-GTK-SD-SMP-SMA-SMK-SLB'!O$7,FALSE)</f>
        <v>0</v>
      </c>
      <c r="O215" s="9">
        <f>VLOOKUP($E215,'ALL-GTK-SD-SMP-SMA-SMK-SLB'!$F$14:$CG$713,'ALL-GTK-SD-SMP-SMA-SMK-SLB'!P$7,FALSE)</f>
        <v>2</v>
      </c>
      <c r="P215" s="299">
        <f t="shared" si="114"/>
        <v>1</v>
      </c>
      <c r="Q215" s="299">
        <f t="shared" si="115"/>
        <v>5</v>
      </c>
      <c r="R215" s="300">
        <f t="shared" si="116"/>
        <v>6</v>
      </c>
      <c r="S215" s="9">
        <f>VLOOKUP($E215,'ALL-GTK-SD-SMP-SMA-SMK-SLB'!$F$14:$CG$713,'ALL-GTK-SD-SMP-SMA-SMK-SLB'!T$7,FALSE)</f>
        <v>0</v>
      </c>
      <c r="T215" s="9">
        <f>VLOOKUP($E215,'ALL-GTK-SD-SMP-SMA-SMK-SLB'!$F$14:$CG$713,'ALL-GTK-SD-SMP-SMA-SMK-SLB'!U$7,FALSE)</f>
        <v>0</v>
      </c>
      <c r="U215" s="9">
        <f>VLOOKUP($E215,'ALL-GTK-SD-SMP-SMA-SMK-SLB'!$F$14:$CG$713,'ALL-GTK-SD-SMP-SMA-SMK-SLB'!V$7,FALSE)</f>
        <v>0</v>
      </c>
      <c r="V215" s="9">
        <f>VLOOKUP($E215,'ALL-GTK-SD-SMP-SMA-SMK-SLB'!$F$14:$CG$713,'ALL-GTK-SD-SMP-SMA-SMK-SLB'!W$7,FALSE)</f>
        <v>3</v>
      </c>
      <c r="W215" s="9">
        <f>VLOOKUP($E215,'ALL-GTK-SD-SMP-SMA-SMK-SLB'!$F$14:$CG$713,'ALL-GTK-SD-SMP-SMA-SMK-SLB'!X$7,FALSE)</f>
        <v>0</v>
      </c>
      <c r="X215" s="9">
        <f>VLOOKUP($E215,'ALL-GTK-SD-SMP-SMA-SMK-SLB'!$F$14:$CG$713,'ALL-GTK-SD-SMP-SMA-SMK-SLB'!Y$7,FALSE)</f>
        <v>2</v>
      </c>
      <c r="Y215" s="299">
        <f t="shared" si="117"/>
        <v>0</v>
      </c>
      <c r="Z215" s="299">
        <f t="shared" si="118"/>
        <v>5</v>
      </c>
      <c r="AA215" s="10">
        <f t="shared" si="119"/>
        <v>5</v>
      </c>
      <c r="AB215" s="44">
        <f t="shared" si="120"/>
        <v>1</v>
      </c>
      <c r="AC215" s="44">
        <f t="shared" si="121"/>
        <v>10</v>
      </c>
      <c r="AD215" s="11">
        <f t="shared" si="122"/>
        <v>11</v>
      </c>
      <c r="AE215" s="9">
        <f>VLOOKUP($E215,'ALL-GTK-SD-SMP-SMA-SMK-SLB'!$F$14:$CG$713,'ALL-GTK-SD-SMP-SMA-SMK-SLB'!AF$7,FALSE)</f>
        <v>0</v>
      </c>
      <c r="AF215" s="9">
        <f>VLOOKUP($E215,'ALL-GTK-SD-SMP-SMA-SMK-SLB'!$F$14:$CG$713,'ALL-GTK-SD-SMP-SMA-SMK-SLB'!AG$7,FALSE)</f>
        <v>7</v>
      </c>
      <c r="AG215" s="10">
        <f t="shared" si="123"/>
        <v>7</v>
      </c>
      <c r="AH215" s="9">
        <f>VLOOKUP($E215,'ALL-GTK-SD-SMP-SMA-SMK-SLB'!$F$14:$CG$713,'ALL-GTK-SD-SMP-SMA-SMK-SLB'!AI$7,FALSE)</f>
        <v>2</v>
      </c>
      <c r="AI215" s="9">
        <f>VLOOKUP($E215,'ALL-GTK-SD-SMP-SMA-SMK-SLB'!$F$14:$CG$713,'ALL-GTK-SD-SMP-SMA-SMK-SLB'!AJ$7,FALSE)</f>
        <v>2</v>
      </c>
      <c r="AJ215" s="10">
        <f t="shared" si="124"/>
        <v>4</v>
      </c>
      <c r="AK215" s="44">
        <f t="shared" si="125"/>
        <v>2</v>
      </c>
      <c r="AL215" s="44">
        <f t="shared" si="126"/>
        <v>9</v>
      </c>
      <c r="AM215" s="11">
        <f t="shared" si="127"/>
        <v>11</v>
      </c>
      <c r="AN215" s="299">
        <f>VLOOKUP($E215,'ALL-GTK-SD-SMP-SMA-SMK-SLB'!$F$14:$CG$713,'ALL-GTK-SD-SMP-SMA-SMK-SLB'!AO$7,FALSE)</f>
        <v>0</v>
      </c>
      <c r="AO215" s="299">
        <f>VLOOKUP($E215,'ALL-GTK-SD-SMP-SMA-SMK-SLB'!$F$14:$CG$713,'ALL-GTK-SD-SMP-SMA-SMK-SLB'!AP$7,FALSE)</f>
        <v>0</v>
      </c>
      <c r="AP215" s="9">
        <f>VLOOKUP($E215,'ALL-GTK-SD-SMP-SMA-SMK-SLB'!$F$14:$CG$713,'ALL-GTK-SD-SMP-SMA-SMK-SLB'!AQ$7,FALSE)</f>
        <v>0</v>
      </c>
      <c r="AQ215" s="9">
        <f>VLOOKUP($E215,'ALL-GTK-SD-SMP-SMA-SMK-SLB'!$F$14:$CG$713,'ALL-GTK-SD-SMP-SMA-SMK-SLB'!AR$7,FALSE)</f>
        <v>0</v>
      </c>
      <c r="AR215" s="9">
        <f>VLOOKUP($E215,'ALL-GTK-SD-SMP-SMA-SMK-SLB'!$F$14:$CG$713,'ALL-GTK-SD-SMP-SMA-SMK-SLB'!AS$7,FALSE)</f>
        <v>0</v>
      </c>
      <c r="AS215" s="9">
        <f>VLOOKUP($E215,'ALL-GTK-SD-SMP-SMA-SMK-SLB'!$F$14:$CG$713,'ALL-GTK-SD-SMP-SMA-SMK-SLB'!AT$7,FALSE)</f>
        <v>0</v>
      </c>
      <c r="AT215" s="9">
        <f>VLOOKUP($E215,'ALL-GTK-SD-SMP-SMA-SMK-SLB'!$F$14:$CG$713,'ALL-GTK-SD-SMP-SMA-SMK-SLB'!AU$7,FALSE)</f>
        <v>0</v>
      </c>
      <c r="AU215" s="9">
        <f>VLOOKUP($E215,'ALL-GTK-SD-SMP-SMA-SMK-SLB'!$F$14:$CG$713,'ALL-GTK-SD-SMP-SMA-SMK-SLB'!AV$7,FALSE)</f>
        <v>0</v>
      </c>
      <c r="AV215" s="9">
        <f>VLOOKUP($E215,'ALL-GTK-SD-SMP-SMA-SMK-SLB'!$F$14:$CG$713,'ALL-GTK-SD-SMP-SMA-SMK-SLB'!AW$7,FALSE)</f>
        <v>0</v>
      </c>
      <c r="AW215" s="9">
        <f>VLOOKUP($E215,'ALL-GTK-SD-SMP-SMA-SMK-SLB'!$F$14:$CG$713,'ALL-GTK-SD-SMP-SMA-SMK-SLB'!AX$7,FALSE)</f>
        <v>0</v>
      </c>
      <c r="AX215" s="9">
        <f>VLOOKUP($E215,'ALL-GTK-SD-SMP-SMA-SMK-SLB'!$F$14:$CG$713,'ALL-GTK-SD-SMP-SMA-SMK-SLB'!AY$7,FALSE)</f>
        <v>2</v>
      </c>
      <c r="AY215" s="9">
        <f>VLOOKUP($E215,'ALL-GTK-SD-SMP-SMA-SMK-SLB'!$F$14:$CG$713,'ALL-GTK-SD-SMP-SMA-SMK-SLB'!AZ$7,FALSE)</f>
        <v>9</v>
      </c>
      <c r="AZ215" s="9">
        <f>VLOOKUP($E215,'ALL-GTK-SD-SMP-SMA-SMK-SLB'!$F$14:$CG$713,'ALL-GTK-SD-SMP-SMA-SMK-SLB'!BA$7,FALSE)</f>
        <v>0</v>
      </c>
      <c r="BA215" s="9">
        <f>VLOOKUP($E215,'ALL-GTK-SD-SMP-SMA-SMK-SLB'!$F$14:$CG$713,'ALL-GTK-SD-SMP-SMA-SMK-SLB'!BB$7,FALSE)</f>
        <v>0</v>
      </c>
      <c r="BB215" s="9">
        <f>VLOOKUP($E215,'ALL-GTK-SD-SMP-SMA-SMK-SLB'!$F$14:$CG$713,'ALL-GTK-SD-SMP-SMA-SMK-SLB'!BC$7,FALSE)</f>
        <v>0</v>
      </c>
      <c r="BC215" s="9">
        <f>VLOOKUP($E215,'ALL-GTK-SD-SMP-SMA-SMK-SLB'!$F$14:$CG$713,'ALL-GTK-SD-SMP-SMA-SMK-SLB'!BD$7,FALSE)</f>
        <v>0</v>
      </c>
      <c r="BD215" s="310">
        <f t="shared" si="128"/>
        <v>0</v>
      </c>
      <c r="BE215" s="310">
        <f t="shared" si="129"/>
        <v>0</v>
      </c>
      <c r="BF215" s="10">
        <f t="shared" si="130"/>
        <v>0</v>
      </c>
      <c r="BG215" s="311">
        <f t="shared" si="131"/>
        <v>2</v>
      </c>
      <c r="BH215" s="311">
        <f t="shared" si="132"/>
        <v>9</v>
      </c>
      <c r="BI215" s="10">
        <f t="shared" si="133"/>
        <v>11</v>
      </c>
      <c r="BJ215" s="44">
        <f t="shared" si="134"/>
        <v>2</v>
      </c>
      <c r="BK215" s="44">
        <f t="shared" si="135"/>
        <v>9</v>
      </c>
      <c r="BL215" s="11">
        <f t="shared" si="136"/>
        <v>11</v>
      </c>
      <c r="BM215" s="9">
        <f>VLOOKUP($E215,'ALL-GTK-SD-SMP-SMA-SMK-SLB'!$F$14:$CG$713,'ALL-GTK-SD-SMP-SMA-SMK-SLB'!BN$7,FALSE)</f>
        <v>0</v>
      </c>
      <c r="BN215" s="9">
        <f>VLOOKUP($E215,'ALL-GTK-SD-SMP-SMA-SMK-SLB'!$F$14:$CG$713,'ALL-GTK-SD-SMP-SMA-SMK-SLB'!BO$7,FALSE)</f>
        <v>0</v>
      </c>
      <c r="BO215" s="9">
        <f>VLOOKUP($E215,'ALL-GTK-SD-SMP-SMA-SMK-SLB'!$F$14:$CG$713,'ALL-GTK-SD-SMP-SMA-SMK-SLB'!BP$7,FALSE)</f>
        <v>0</v>
      </c>
      <c r="BP215" s="9">
        <f>VLOOKUP($E215,'ALL-GTK-SD-SMP-SMA-SMK-SLB'!$F$14:$CG$713,'ALL-GTK-SD-SMP-SMA-SMK-SLB'!BQ$7,FALSE)</f>
        <v>0</v>
      </c>
      <c r="BQ215" s="9">
        <f>VLOOKUP($E215,'ALL-GTK-SD-SMP-SMA-SMK-SLB'!$F$14:$CG$713,'ALL-GTK-SD-SMP-SMA-SMK-SLB'!BR$7,FALSE)</f>
        <v>0</v>
      </c>
      <c r="BR215" s="9">
        <f>VLOOKUP($E215,'ALL-GTK-SD-SMP-SMA-SMK-SLB'!$F$14:$CG$713,'ALL-GTK-SD-SMP-SMA-SMK-SLB'!BS$7,FALSE)</f>
        <v>0</v>
      </c>
      <c r="BS215" s="9">
        <f>VLOOKUP($E215,'ALL-GTK-SD-SMP-SMA-SMK-SLB'!$F$14:$CG$713,'ALL-GTK-SD-SMP-SMA-SMK-SLB'!BT$7,FALSE)</f>
        <v>0</v>
      </c>
      <c r="BT215" s="9">
        <f>VLOOKUP($E215,'ALL-GTK-SD-SMP-SMA-SMK-SLB'!$F$14:$CG$713,'ALL-GTK-SD-SMP-SMA-SMK-SLB'!BU$7,FALSE)</f>
        <v>1</v>
      </c>
      <c r="BU215" s="299">
        <f t="shared" si="137"/>
        <v>0</v>
      </c>
      <c r="BV215" s="299">
        <f t="shared" si="138"/>
        <v>1</v>
      </c>
      <c r="BW215" s="44">
        <f t="shared" si="139"/>
        <v>0</v>
      </c>
      <c r="BX215" s="44">
        <f t="shared" si="140"/>
        <v>1</v>
      </c>
      <c r="BY215" s="11">
        <f t="shared" si="141"/>
        <v>1</v>
      </c>
      <c r="BZ215" s="14">
        <f t="shared" si="142"/>
        <v>1</v>
      </c>
      <c r="CA215" s="14">
        <f t="shared" si="143"/>
        <v>10</v>
      </c>
      <c r="CB215" s="13">
        <f t="shared" si="144"/>
        <v>0</v>
      </c>
      <c r="CC215" s="13">
        <f t="shared" si="145"/>
        <v>1</v>
      </c>
      <c r="CD215" s="312">
        <f t="shared" si="146"/>
        <v>1</v>
      </c>
      <c r="CE215" s="312">
        <f t="shared" si="147"/>
        <v>11</v>
      </c>
      <c r="CF215" s="313">
        <f t="shared" si="148"/>
        <v>12</v>
      </c>
      <c r="CG215" s="302" t="str">
        <f t="shared" si="149"/>
        <v>OK</v>
      </c>
    </row>
    <row r="216" spans="1:85" ht="14.25" x14ac:dyDescent="0.25">
      <c r="A216" s="6">
        <v>204</v>
      </c>
      <c r="B216" s="495">
        <v>204</v>
      </c>
      <c r="C216" s="495" t="s">
        <v>6</v>
      </c>
      <c r="D216" s="496" t="s">
        <v>23</v>
      </c>
      <c r="E216" s="626">
        <v>20319072</v>
      </c>
      <c r="F216" s="627" t="s">
        <v>471</v>
      </c>
      <c r="G216" s="624" t="s">
        <v>52</v>
      </c>
      <c r="H216" s="9">
        <f>VLOOKUP($E216,'ALL-GTK-SD-SMP-SMA-SMK-SLB'!$F$14:$CG$713,'ALL-GTK-SD-SMP-SMA-SMK-SLB'!I$7,FALSE)</f>
        <v>0</v>
      </c>
      <c r="I216" s="9">
        <f>VLOOKUP($E216,'ALL-GTK-SD-SMP-SMA-SMK-SLB'!$F$14:$CG$713,'ALL-GTK-SD-SMP-SMA-SMK-SLB'!J$7,FALSE)</f>
        <v>0</v>
      </c>
      <c r="J216" s="9">
        <f>VLOOKUP($E216,'ALL-GTK-SD-SMP-SMA-SMK-SLB'!$F$14:$CG$713,'ALL-GTK-SD-SMP-SMA-SMK-SLB'!K$7,FALSE)</f>
        <v>0</v>
      </c>
      <c r="K216" s="9">
        <f>VLOOKUP($E216,'ALL-GTK-SD-SMP-SMA-SMK-SLB'!$F$14:$CG$713,'ALL-GTK-SD-SMP-SMA-SMK-SLB'!L$7,FALSE)</f>
        <v>0</v>
      </c>
      <c r="L216" s="9">
        <f>VLOOKUP($E216,'ALL-GTK-SD-SMP-SMA-SMK-SLB'!$F$14:$CG$713,'ALL-GTK-SD-SMP-SMA-SMK-SLB'!M$7,FALSE)</f>
        <v>1</v>
      </c>
      <c r="M216" s="9">
        <f>VLOOKUP($E216,'ALL-GTK-SD-SMP-SMA-SMK-SLB'!$F$14:$CG$713,'ALL-GTK-SD-SMP-SMA-SMK-SLB'!N$7,FALSE)</f>
        <v>2</v>
      </c>
      <c r="N216" s="9">
        <f>VLOOKUP($E216,'ALL-GTK-SD-SMP-SMA-SMK-SLB'!$F$14:$CG$713,'ALL-GTK-SD-SMP-SMA-SMK-SLB'!O$7,FALSE)</f>
        <v>1</v>
      </c>
      <c r="O216" s="9">
        <f>VLOOKUP($E216,'ALL-GTK-SD-SMP-SMA-SMK-SLB'!$F$14:$CG$713,'ALL-GTK-SD-SMP-SMA-SMK-SLB'!P$7,FALSE)</f>
        <v>3</v>
      </c>
      <c r="P216" s="299">
        <f t="shared" si="114"/>
        <v>2</v>
      </c>
      <c r="Q216" s="299">
        <f t="shared" si="115"/>
        <v>5</v>
      </c>
      <c r="R216" s="300">
        <f t="shared" si="116"/>
        <v>7</v>
      </c>
      <c r="S216" s="9">
        <f>VLOOKUP($E216,'ALL-GTK-SD-SMP-SMA-SMK-SLB'!$F$14:$CG$713,'ALL-GTK-SD-SMP-SMA-SMK-SLB'!T$7,FALSE)</f>
        <v>0</v>
      </c>
      <c r="T216" s="9">
        <f>VLOOKUP($E216,'ALL-GTK-SD-SMP-SMA-SMK-SLB'!$F$14:$CG$713,'ALL-GTK-SD-SMP-SMA-SMK-SLB'!U$7,FALSE)</f>
        <v>0</v>
      </c>
      <c r="U216" s="9">
        <f>VLOOKUP($E216,'ALL-GTK-SD-SMP-SMA-SMK-SLB'!$F$14:$CG$713,'ALL-GTK-SD-SMP-SMA-SMK-SLB'!V$7,FALSE)</f>
        <v>0</v>
      </c>
      <c r="V216" s="9">
        <f>VLOOKUP($E216,'ALL-GTK-SD-SMP-SMA-SMK-SLB'!$F$14:$CG$713,'ALL-GTK-SD-SMP-SMA-SMK-SLB'!W$7,FALSE)</f>
        <v>2</v>
      </c>
      <c r="W216" s="9">
        <f>VLOOKUP($E216,'ALL-GTK-SD-SMP-SMA-SMK-SLB'!$F$14:$CG$713,'ALL-GTK-SD-SMP-SMA-SMK-SLB'!X$7,FALSE)</f>
        <v>0</v>
      </c>
      <c r="X216" s="9">
        <f>VLOOKUP($E216,'ALL-GTK-SD-SMP-SMA-SMK-SLB'!$F$14:$CG$713,'ALL-GTK-SD-SMP-SMA-SMK-SLB'!Y$7,FALSE)</f>
        <v>0</v>
      </c>
      <c r="Y216" s="299">
        <f t="shared" si="117"/>
        <v>0</v>
      </c>
      <c r="Z216" s="299">
        <f t="shared" si="118"/>
        <v>2</v>
      </c>
      <c r="AA216" s="10">
        <f t="shared" si="119"/>
        <v>2</v>
      </c>
      <c r="AB216" s="44">
        <f t="shared" si="120"/>
        <v>2</v>
      </c>
      <c r="AC216" s="44">
        <f t="shared" si="121"/>
        <v>7</v>
      </c>
      <c r="AD216" s="11">
        <f t="shared" si="122"/>
        <v>9</v>
      </c>
      <c r="AE216" s="9">
        <f>VLOOKUP($E216,'ALL-GTK-SD-SMP-SMA-SMK-SLB'!$F$14:$CG$713,'ALL-GTK-SD-SMP-SMA-SMK-SLB'!AF$7,FALSE)</f>
        <v>1</v>
      </c>
      <c r="AF216" s="9">
        <f>VLOOKUP($E216,'ALL-GTK-SD-SMP-SMA-SMK-SLB'!$F$14:$CG$713,'ALL-GTK-SD-SMP-SMA-SMK-SLB'!AG$7,FALSE)</f>
        <v>4</v>
      </c>
      <c r="AG216" s="10">
        <f t="shared" si="123"/>
        <v>5</v>
      </c>
      <c r="AH216" s="9">
        <f>VLOOKUP($E216,'ALL-GTK-SD-SMP-SMA-SMK-SLB'!$F$14:$CG$713,'ALL-GTK-SD-SMP-SMA-SMK-SLB'!AI$7,FALSE)</f>
        <v>1</v>
      </c>
      <c r="AI216" s="9">
        <f>VLOOKUP($E216,'ALL-GTK-SD-SMP-SMA-SMK-SLB'!$F$14:$CG$713,'ALL-GTK-SD-SMP-SMA-SMK-SLB'!AJ$7,FALSE)</f>
        <v>3</v>
      </c>
      <c r="AJ216" s="10">
        <f t="shared" si="124"/>
        <v>4</v>
      </c>
      <c r="AK216" s="44">
        <f t="shared" si="125"/>
        <v>2</v>
      </c>
      <c r="AL216" s="44">
        <f t="shared" si="126"/>
        <v>7</v>
      </c>
      <c r="AM216" s="11">
        <f t="shared" si="127"/>
        <v>9</v>
      </c>
      <c r="AN216" s="299">
        <f>VLOOKUP($E216,'ALL-GTK-SD-SMP-SMA-SMK-SLB'!$F$14:$CG$713,'ALL-GTK-SD-SMP-SMA-SMK-SLB'!AO$7,FALSE)</f>
        <v>0</v>
      </c>
      <c r="AO216" s="299">
        <f>VLOOKUP($E216,'ALL-GTK-SD-SMP-SMA-SMK-SLB'!$F$14:$CG$713,'ALL-GTK-SD-SMP-SMA-SMK-SLB'!AP$7,FALSE)</f>
        <v>0</v>
      </c>
      <c r="AP216" s="9">
        <f>VLOOKUP($E216,'ALL-GTK-SD-SMP-SMA-SMK-SLB'!$F$14:$CG$713,'ALL-GTK-SD-SMP-SMA-SMK-SLB'!AQ$7,FALSE)</f>
        <v>0</v>
      </c>
      <c r="AQ216" s="9">
        <f>VLOOKUP($E216,'ALL-GTK-SD-SMP-SMA-SMK-SLB'!$F$14:$CG$713,'ALL-GTK-SD-SMP-SMA-SMK-SLB'!AR$7,FALSE)</f>
        <v>0</v>
      </c>
      <c r="AR216" s="9">
        <f>VLOOKUP($E216,'ALL-GTK-SD-SMP-SMA-SMK-SLB'!$F$14:$CG$713,'ALL-GTK-SD-SMP-SMA-SMK-SLB'!AS$7,FALSE)</f>
        <v>1</v>
      </c>
      <c r="AS216" s="9">
        <f>VLOOKUP($E216,'ALL-GTK-SD-SMP-SMA-SMK-SLB'!$F$14:$CG$713,'ALL-GTK-SD-SMP-SMA-SMK-SLB'!AT$7,FALSE)</f>
        <v>0</v>
      </c>
      <c r="AT216" s="9">
        <f>VLOOKUP($E216,'ALL-GTK-SD-SMP-SMA-SMK-SLB'!$F$14:$CG$713,'ALL-GTK-SD-SMP-SMA-SMK-SLB'!AU$7,FALSE)</f>
        <v>0</v>
      </c>
      <c r="AU216" s="9">
        <f>VLOOKUP($E216,'ALL-GTK-SD-SMP-SMA-SMK-SLB'!$F$14:$CG$713,'ALL-GTK-SD-SMP-SMA-SMK-SLB'!AV$7,FALSE)</f>
        <v>0</v>
      </c>
      <c r="AV216" s="9">
        <f>VLOOKUP($E216,'ALL-GTK-SD-SMP-SMA-SMK-SLB'!$F$14:$CG$713,'ALL-GTK-SD-SMP-SMA-SMK-SLB'!AW$7,FALSE)</f>
        <v>0</v>
      </c>
      <c r="AW216" s="9">
        <f>VLOOKUP($E216,'ALL-GTK-SD-SMP-SMA-SMK-SLB'!$F$14:$CG$713,'ALL-GTK-SD-SMP-SMA-SMK-SLB'!AX$7,FALSE)</f>
        <v>0</v>
      </c>
      <c r="AX216" s="9">
        <f>VLOOKUP($E216,'ALL-GTK-SD-SMP-SMA-SMK-SLB'!$F$14:$CG$713,'ALL-GTK-SD-SMP-SMA-SMK-SLB'!AY$7,FALSE)</f>
        <v>1</v>
      </c>
      <c r="AY216" s="9">
        <f>VLOOKUP($E216,'ALL-GTK-SD-SMP-SMA-SMK-SLB'!$F$14:$CG$713,'ALL-GTK-SD-SMP-SMA-SMK-SLB'!AZ$7,FALSE)</f>
        <v>7</v>
      </c>
      <c r="AZ216" s="9">
        <f>VLOOKUP($E216,'ALL-GTK-SD-SMP-SMA-SMK-SLB'!$F$14:$CG$713,'ALL-GTK-SD-SMP-SMA-SMK-SLB'!BA$7,FALSE)</f>
        <v>0</v>
      </c>
      <c r="BA216" s="9">
        <f>VLOOKUP($E216,'ALL-GTK-SD-SMP-SMA-SMK-SLB'!$F$14:$CG$713,'ALL-GTK-SD-SMP-SMA-SMK-SLB'!BB$7,FALSE)</f>
        <v>0</v>
      </c>
      <c r="BB216" s="9">
        <f>VLOOKUP($E216,'ALL-GTK-SD-SMP-SMA-SMK-SLB'!$F$14:$CG$713,'ALL-GTK-SD-SMP-SMA-SMK-SLB'!BC$7,FALSE)</f>
        <v>0</v>
      </c>
      <c r="BC216" s="9">
        <f>VLOOKUP($E216,'ALL-GTK-SD-SMP-SMA-SMK-SLB'!$F$14:$CG$713,'ALL-GTK-SD-SMP-SMA-SMK-SLB'!BD$7,FALSE)</f>
        <v>0</v>
      </c>
      <c r="BD216" s="310">
        <f t="shared" si="128"/>
        <v>1</v>
      </c>
      <c r="BE216" s="310">
        <f t="shared" si="129"/>
        <v>0</v>
      </c>
      <c r="BF216" s="10">
        <f t="shared" si="130"/>
        <v>1</v>
      </c>
      <c r="BG216" s="311">
        <f t="shared" si="131"/>
        <v>1</v>
      </c>
      <c r="BH216" s="311">
        <f t="shared" si="132"/>
        <v>7</v>
      </c>
      <c r="BI216" s="10">
        <f t="shared" si="133"/>
        <v>8</v>
      </c>
      <c r="BJ216" s="44">
        <f t="shared" si="134"/>
        <v>2</v>
      </c>
      <c r="BK216" s="44">
        <f t="shared" si="135"/>
        <v>7</v>
      </c>
      <c r="BL216" s="11">
        <f t="shared" si="136"/>
        <v>9</v>
      </c>
      <c r="BM216" s="9">
        <f>VLOOKUP($E216,'ALL-GTK-SD-SMP-SMA-SMK-SLB'!$F$14:$CG$713,'ALL-GTK-SD-SMP-SMA-SMK-SLB'!BN$7,FALSE)</f>
        <v>0</v>
      </c>
      <c r="BN216" s="9">
        <f>VLOOKUP($E216,'ALL-GTK-SD-SMP-SMA-SMK-SLB'!$F$14:$CG$713,'ALL-GTK-SD-SMP-SMA-SMK-SLB'!BO$7,FALSE)</f>
        <v>0</v>
      </c>
      <c r="BO216" s="9">
        <f>VLOOKUP($E216,'ALL-GTK-SD-SMP-SMA-SMK-SLB'!$F$14:$CG$713,'ALL-GTK-SD-SMP-SMA-SMK-SLB'!BP$7,FALSE)</f>
        <v>0</v>
      </c>
      <c r="BP216" s="9">
        <f>VLOOKUP($E216,'ALL-GTK-SD-SMP-SMA-SMK-SLB'!$F$14:$CG$713,'ALL-GTK-SD-SMP-SMA-SMK-SLB'!BQ$7,FALSE)</f>
        <v>0</v>
      </c>
      <c r="BQ216" s="9">
        <f>VLOOKUP($E216,'ALL-GTK-SD-SMP-SMA-SMK-SLB'!$F$14:$CG$713,'ALL-GTK-SD-SMP-SMA-SMK-SLB'!BR$7,FALSE)</f>
        <v>0</v>
      </c>
      <c r="BR216" s="9">
        <f>VLOOKUP($E216,'ALL-GTK-SD-SMP-SMA-SMK-SLB'!$F$14:$CG$713,'ALL-GTK-SD-SMP-SMA-SMK-SLB'!BS$7,FALSE)</f>
        <v>0</v>
      </c>
      <c r="BS216" s="9">
        <f>VLOOKUP($E216,'ALL-GTK-SD-SMP-SMA-SMK-SLB'!$F$14:$CG$713,'ALL-GTK-SD-SMP-SMA-SMK-SLB'!BT$7,FALSE)</f>
        <v>0</v>
      </c>
      <c r="BT216" s="9">
        <f>VLOOKUP($E216,'ALL-GTK-SD-SMP-SMA-SMK-SLB'!$F$14:$CG$713,'ALL-GTK-SD-SMP-SMA-SMK-SLB'!BU$7,FALSE)</f>
        <v>1</v>
      </c>
      <c r="BU216" s="299">
        <f t="shared" si="137"/>
        <v>0</v>
      </c>
      <c r="BV216" s="299">
        <f t="shared" si="138"/>
        <v>1</v>
      </c>
      <c r="BW216" s="44">
        <f t="shared" si="139"/>
        <v>0</v>
      </c>
      <c r="BX216" s="44">
        <f t="shared" si="140"/>
        <v>1</v>
      </c>
      <c r="BY216" s="11">
        <f t="shared" si="141"/>
        <v>1</v>
      </c>
      <c r="BZ216" s="14">
        <f t="shared" si="142"/>
        <v>2</v>
      </c>
      <c r="CA216" s="14">
        <f t="shared" si="143"/>
        <v>7</v>
      </c>
      <c r="CB216" s="13">
        <f t="shared" si="144"/>
        <v>0</v>
      </c>
      <c r="CC216" s="13">
        <f t="shared" si="145"/>
        <v>1</v>
      </c>
      <c r="CD216" s="312">
        <f t="shared" si="146"/>
        <v>2</v>
      </c>
      <c r="CE216" s="312">
        <f t="shared" si="147"/>
        <v>8</v>
      </c>
      <c r="CF216" s="313">
        <f t="shared" si="148"/>
        <v>10</v>
      </c>
      <c r="CG216" s="302" t="str">
        <f t="shared" si="149"/>
        <v>OK</v>
      </c>
    </row>
    <row r="217" spans="1:85" ht="14.25" x14ac:dyDescent="0.25">
      <c r="A217" s="6">
        <v>205</v>
      </c>
      <c r="B217" s="495">
        <v>205</v>
      </c>
      <c r="C217" s="495" t="s">
        <v>6</v>
      </c>
      <c r="D217" s="496" t="s">
        <v>23</v>
      </c>
      <c r="E217" s="626">
        <v>20319107</v>
      </c>
      <c r="F217" s="627" t="s">
        <v>472</v>
      </c>
      <c r="G217" s="624" t="s">
        <v>52</v>
      </c>
      <c r="H217" s="9">
        <f>VLOOKUP($E217,'ALL-GTK-SD-SMP-SMA-SMK-SLB'!$F$14:$CG$713,'ALL-GTK-SD-SMP-SMA-SMK-SLB'!I$7,FALSE)</f>
        <v>0</v>
      </c>
      <c r="I217" s="9">
        <f>VLOOKUP($E217,'ALL-GTK-SD-SMP-SMA-SMK-SLB'!$F$14:$CG$713,'ALL-GTK-SD-SMP-SMA-SMK-SLB'!J$7,FALSE)</f>
        <v>1</v>
      </c>
      <c r="J217" s="9">
        <f>VLOOKUP($E217,'ALL-GTK-SD-SMP-SMA-SMK-SLB'!$F$14:$CG$713,'ALL-GTK-SD-SMP-SMA-SMK-SLB'!K$7,FALSE)</f>
        <v>0</v>
      </c>
      <c r="K217" s="9">
        <f>VLOOKUP($E217,'ALL-GTK-SD-SMP-SMA-SMK-SLB'!$F$14:$CG$713,'ALL-GTK-SD-SMP-SMA-SMK-SLB'!L$7,FALSE)</f>
        <v>0</v>
      </c>
      <c r="L217" s="9">
        <f>VLOOKUP($E217,'ALL-GTK-SD-SMP-SMA-SMK-SLB'!$F$14:$CG$713,'ALL-GTK-SD-SMP-SMA-SMK-SLB'!M$7,FALSE)</f>
        <v>0</v>
      </c>
      <c r="M217" s="9">
        <f>VLOOKUP($E217,'ALL-GTK-SD-SMP-SMA-SMK-SLB'!$F$14:$CG$713,'ALL-GTK-SD-SMP-SMA-SMK-SLB'!N$7,FALSE)</f>
        <v>2</v>
      </c>
      <c r="N217" s="9">
        <f>VLOOKUP($E217,'ALL-GTK-SD-SMP-SMA-SMK-SLB'!$F$14:$CG$713,'ALL-GTK-SD-SMP-SMA-SMK-SLB'!O$7,FALSE)</f>
        <v>0</v>
      </c>
      <c r="O217" s="9">
        <f>VLOOKUP($E217,'ALL-GTK-SD-SMP-SMA-SMK-SLB'!$F$14:$CG$713,'ALL-GTK-SD-SMP-SMA-SMK-SLB'!P$7,FALSE)</f>
        <v>5</v>
      </c>
      <c r="P217" s="299">
        <f t="shared" si="114"/>
        <v>0</v>
      </c>
      <c r="Q217" s="299">
        <f t="shared" si="115"/>
        <v>8</v>
      </c>
      <c r="R217" s="300">
        <f t="shared" si="116"/>
        <v>8</v>
      </c>
      <c r="S217" s="9">
        <f>VLOOKUP($E217,'ALL-GTK-SD-SMP-SMA-SMK-SLB'!$F$14:$CG$713,'ALL-GTK-SD-SMP-SMA-SMK-SLB'!T$7,FALSE)</f>
        <v>0</v>
      </c>
      <c r="T217" s="9">
        <f>VLOOKUP($E217,'ALL-GTK-SD-SMP-SMA-SMK-SLB'!$F$14:$CG$713,'ALL-GTK-SD-SMP-SMA-SMK-SLB'!U$7,FALSE)</f>
        <v>0</v>
      </c>
      <c r="U217" s="9">
        <f>VLOOKUP($E217,'ALL-GTK-SD-SMP-SMA-SMK-SLB'!$F$14:$CG$713,'ALL-GTK-SD-SMP-SMA-SMK-SLB'!V$7,FALSE)</f>
        <v>1</v>
      </c>
      <c r="V217" s="9">
        <f>VLOOKUP($E217,'ALL-GTK-SD-SMP-SMA-SMK-SLB'!$F$14:$CG$713,'ALL-GTK-SD-SMP-SMA-SMK-SLB'!W$7,FALSE)</f>
        <v>4</v>
      </c>
      <c r="W217" s="9">
        <f>VLOOKUP($E217,'ALL-GTK-SD-SMP-SMA-SMK-SLB'!$F$14:$CG$713,'ALL-GTK-SD-SMP-SMA-SMK-SLB'!X$7,FALSE)</f>
        <v>0</v>
      </c>
      <c r="X217" s="9">
        <f>VLOOKUP($E217,'ALL-GTK-SD-SMP-SMA-SMK-SLB'!$F$14:$CG$713,'ALL-GTK-SD-SMP-SMA-SMK-SLB'!Y$7,FALSE)</f>
        <v>2</v>
      </c>
      <c r="Y217" s="299">
        <f t="shared" si="117"/>
        <v>1</v>
      </c>
      <c r="Z217" s="299">
        <f t="shared" si="118"/>
        <v>6</v>
      </c>
      <c r="AA217" s="10">
        <f t="shared" si="119"/>
        <v>7</v>
      </c>
      <c r="AB217" s="44">
        <f t="shared" si="120"/>
        <v>1</v>
      </c>
      <c r="AC217" s="44">
        <f t="shared" si="121"/>
        <v>14</v>
      </c>
      <c r="AD217" s="11">
        <f t="shared" si="122"/>
        <v>15</v>
      </c>
      <c r="AE217" s="9">
        <f>VLOOKUP($E217,'ALL-GTK-SD-SMP-SMA-SMK-SLB'!$F$14:$CG$713,'ALL-GTK-SD-SMP-SMA-SMK-SLB'!AF$7,FALSE)</f>
        <v>0</v>
      </c>
      <c r="AF217" s="9">
        <f>VLOOKUP($E217,'ALL-GTK-SD-SMP-SMA-SMK-SLB'!$F$14:$CG$713,'ALL-GTK-SD-SMP-SMA-SMK-SLB'!AG$7,FALSE)</f>
        <v>9</v>
      </c>
      <c r="AG217" s="10">
        <f t="shared" si="123"/>
        <v>9</v>
      </c>
      <c r="AH217" s="9">
        <f>VLOOKUP($E217,'ALL-GTK-SD-SMP-SMA-SMK-SLB'!$F$14:$CG$713,'ALL-GTK-SD-SMP-SMA-SMK-SLB'!AI$7,FALSE)</f>
        <v>1</v>
      </c>
      <c r="AI217" s="9">
        <f>VLOOKUP($E217,'ALL-GTK-SD-SMP-SMA-SMK-SLB'!$F$14:$CG$713,'ALL-GTK-SD-SMP-SMA-SMK-SLB'!AJ$7,FALSE)</f>
        <v>5</v>
      </c>
      <c r="AJ217" s="10">
        <f t="shared" si="124"/>
        <v>6</v>
      </c>
      <c r="AK217" s="44">
        <f t="shared" si="125"/>
        <v>1</v>
      </c>
      <c r="AL217" s="44">
        <f t="shared" si="126"/>
        <v>14</v>
      </c>
      <c r="AM217" s="11">
        <f t="shared" si="127"/>
        <v>15</v>
      </c>
      <c r="AN217" s="299">
        <f>VLOOKUP($E217,'ALL-GTK-SD-SMP-SMA-SMK-SLB'!$F$14:$CG$713,'ALL-GTK-SD-SMP-SMA-SMK-SLB'!AO$7,FALSE)</f>
        <v>0</v>
      </c>
      <c r="AO217" s="299">
        <f>VLOOKUP($E217,'ALL-GTK-SD-SMP-SMA-SMK-SLB'!$F$14:$CG$713,'ALL-GTK-SD-SMP-SMA-SMK-SLB'!AP$7,FALSE)</f>
        <v>0</v>
      </c>
      <c r="AP217" s="9">
        <f>VLOOKUP($E217,'ALL-GTK-SD-SMP-SMA-SMK-SLB'!$F$14:$CG$713,'ALL-GTK-SD-SMP-SMA-SMK-SLB'!AQ$7,FALSE)</f>
        <v>0</v>
      </c>
      <c r="AQ217" s="9">
        <f>VLOOKUP($E217,'ALL-GTK-SD-SMP-SMA-SMK-SLB'!$F$14:$CG$713,'ALL-GTK-SD-SMP-SMA-SMK-SLB'!AR$7,FALSE)</f>
        <v>0</v>
      </c>
      <c r="AR217" s="9">
        <f>VLOOKUP($E217,'ALL-GTK-SD-SMP-SMA-SMK-SLB'!$F$14:$CG$713,'ALL-GTK-SD-SMP-SMA-SMK-SLB'!AS$7,FALSE)</f>
        <v>0</v>
      </c>
      <c r="AS217" s="9">
        <f>VLOOKUP($E217,'ALL-GTK-SD-SMP-SMA-SMK-SLB'!$F$14:$CG$713,'ALL-GTK-SD-SMP-SMA-SMK-SLB'!AT$7,FALSE)</f>
        <v>0</v>
      </c>
      <c r="AT217" s="9">
        <f>VLOOKUP($E217,'ALL-GTK-SD-SMP-SMA-SMK-SLB'!$F$14:$CG$713,'ALL-GTK-SD-SMP-SMA-SMK-SLB'!AU$7,FALSE)</f>
        <v>0</v>
      </c>
      <c r="AU217" s="9">
        <f>VLOOKUP($E217,'ALL-GTK-SD-SMP-SMA-SMK-SLB'!$F$14:$CG$713,'ALL-GTK-SD-SMP-SMA-SMK-SLB'!AV$7,FALSE)</f>
        <v>0</v>
      </c>
      <c r="AV217" s="9">
        <f>VLOOKUP($E217,'ALL-GTK-SD-SMP-SMA-SMK-SLB'!$F$14:$CG$713,'ALL-GTK-SD-SMP-SMA-SMK-SLB'!AW$7,FALSE)</f>
        <v>0</v>
      </c>
      <c r="AW217" s="9">
        <f>VLOOKUP($E217,'ALL-GTK-SD-SMP-SMA-SMK-SLB'!$F$14:$CG$713,'ALL-GTK-SD-SMP-SMA-SMK-SLB'!AX$7,FALSE)</f>
        <v>0</v>
      </c>
      <c r="AX217" s="9">
        <f>VLOOKUP($E217,'ALL-GTK-SD-SMP-SMA-SMK-SLB'!$F$14:$CG$713,'ALL-GTK-SD-SMP-SMA-SMK-SLB'!AY$7,FALSE)</f>
        <v>1</v>
      </c>
      <c r="AY217" s="9">
        <f>VLOOKUP($E217,'ALL-GTK-SD-SMP-SMA-SMK-SLB'!$F$14:$CG$713,'ALL-GTK-SD-SMP-SMA-SMK-SLB'!AZ$7,FALSE)</f>
        <v>13</v>
      </c>
      <c r="AZ217" s="9">
        <f>VLOOKUP($E217,'ALL-GTK-SD-SMP-SMA-SMK-SLB'!$F$14:$CG$713,'ALL-GTK-SD-SMP-SMA-SMK-SLB'!BA$7,FALSE)</f>
        <v>0</v>
      </c>
      <c r="BA217" s="9">
        <f>VLOOKUP($E217,'ALL-GTK-SD-SMP-SMA-SMK-SLB'!$F$14:$CG$713,'ALL-GTK-SD-SMP-SMA-SMK-SLB'!BB$7,FALSE)</f>
        <v>1</v>
      </c>
      <c r="BB217" s="9">
        <f>VLOOKUP($E217,'ALL-GTK-SD-SMP-SMA-SMK-SLB'!$F$14:$CG$713,'ALL-GTK-SD-SMP-SMA-SMK-SLB'!BC$7,FALSE)</f>
        <v>0</v>
      </c>
      <c r="BC217" s="9">
        <f>VLOOKUP($E217,'ALL-GTK-SD-SMP-SMA-SMK-SLB'!$F$14:$CG$713,'ALL-GTK-SD-SMP-SMA-SMK-SLB'!BD$7,FALSE)</f>
        <v>0</v>
      </c>
      <c r="BD217" s="310">
        <f t="shared" si="128"/>
        <v>0</v>
      </c>
      <c r="BE217" s="310">
        <f t="shared" si="129"/>
        <v>0</v>
      </c>
      <c r="BF217" s="10">
        <f t="shared" si="130"/>
        <v>0</v>
      </c>
      <c r="BG217" s="311">
        <f t="shared" si="131"/>
        <v>1</v>
      </c>
      <c r="BH217" s="311">
        <f t="shared" si="132"/>
        <v>14</v>
      </c>
      <c r="BI217" s="10">
        <f t="shared" si="133"/>
        <v>15</v>
      </c>
      <c r="BJ217" s="44">
        <f t="shared" si="134"/>
        <v>1</v>
      </c>
      <c r="BK217" s="44">
        <f t="shared" si="135"/>
        <v>14</v>
      </c>
      <c r="BL217" s="11">
        <f t="shared" si="136"/>
        <v>15</v>
      </c>
      <c r="BM217" s="9">
        <f>VLOOKUP($E217,'ALL-GTK-SD-SMP-SMA-SMK-SLB'!$F$14:$CG$713,'ALL-GTK-SD-SMP-SMA-SMK-SLB'!BN$7,FALSE)</f>
        <v>0</v>
      </c>
      <c r="BN217" s="9">
        <f>VLOOKUP($E217,'ALL-GTK-SD-SMP-SMA-SMK-SLB'!$F$14:$CG$713,'ALL-GTK-SD-SMP-SMA-SMK-SLB'!BO$7,FALSE)</f>
        <v>0</v>
      </c>
      <c r="BO217" s="9">
        <f>VLOOKUP($E217,'ALL-GTK-SD-SMP-SMA-SMK-SLB'!$F$14:$CG$713,'ALL-GTK-SD-SMP-SMA-SMK-SLB'!BP$7,FALSE)</f>
        <v>0</v>
      </c>
      <c r="BP217" s="9">
        <f>VLOOKUP($E217,'ALL-GTK-SD-SMP-SMA-SMK-SLB'!$F$14:$CG$713,'ALL-GTK-SD-SMP-SMA-SMK-SLB'!BQ$7,FALSE)</f>
        <v>0</v>
      </c>
      <c r="BQ217" s="9">
        <f>VLOOKUP($E217,'ALL-GTK-SD-SMP-SMA-SMK-SLB'!$F$14:$CG$713,'ALL-GTK-SD-SMP-SMA-SMK-SLB'!BR$7,FALSE)</f>
        <v>0</v>
      </c>
      <c r="BR217" s="9">
        <f>VLOOKUP($E217,'ALL-GTK-SD-SMP-SMA-SMK-SLB'!$F$14:$CG$713,'ALL-GTK-SD-SMP-SMA-SMK-SLB'!BS$7,FALSE)</f>
        <v>0</v>
      </c>
      <c r="BS217" s="9">
        <f>VLOOKUP($E217,'ALL-GTK-SD-SMP-SMA-SMK-SLB'!$F$14:$CG$713,'ALL-GTK-SD-SMP-SMA-SMK-SLB'!BT$7,FALSE)</f>
        <v>0</v>
      </c>
      <c r="BT217" s="9">
        <f>VLOOKUP($E217,'ALL-GTK-SD-SMP-SMA-SMK-SLB'!$F$14:$CG$713,'ALL-GTK-SD-SMP-SMA-SMK-SLB'!BU$7,FALSE)</f>
        <v>0</v>
      </c>
      <c r="BU217" s="299">
        <f t="shared" si="137"/>
        <v>0</v>
      </c>
      <c r="BV217" s="299">
        <f t="shared" si="138"/>
        <v>0</v>
      </c>
      <c r="BW217" s="44">
        <f t="shared" si="139"/>
        <v>0</v>
      </c>
      <c r="BX217" s="44">
        <f t="shared" si="140"/>
        <v>0</v>
      </c>
      <c r="BY217" s="11">
        <f t="shared" si="141"/>
        <v>0</v>
      </c>
      <c r="BZ217" s="14">
        <f t="shared" si="142"/>
        <v>1</v>
      </c>
      <c r="CA217" s="14">
        <f t="shared" si="143"/>
        <v>14</v>
      </c>
      <c r="CB217" s="13">
        <f t="shared" si="144"/>
        <v>0</v>
      </c>
      <c r="CC217" s="13">
        <f t="shared" si="145"/>
        <v>0</v>
      </c>
      <c r="CD217" s="312">
        <f t="shared" si="146"/>
        <v>1</v>
      </c>
      <c r="CE217" s="312">
        <f t="shared" si="147"/>
        <v>14</v>
      </c>
      <c r="CF217" s="313">
        <f t="shared" si="148"/>
        <v>15</v>
      </c>
      <c r="CG217" s="302" t="str">
        <f t="shared" si="149"/>
        <v>OK</v>
      </c>
    </row>
    <row r="218" spans="1:85" ht="14.25" x14ac:dyDescent="0.25">
      <c r="A218" s="6">
        <v>206</v>
      </c>
      <c r="B218" s="495">
        <v>206</v>
      </c>
      <c r="C218" s="495" t="s">
        <v>6</v>
      </c>
      <c r="D218" s="496" t="s">
        <v>23</v>
      </c>
      <c r="E218" s="626">
        <v>20340661</v>
      </c>
      <c r="F218" s="627" t="s">
        <v>473</v>
      </c>
      <c r="G218" s="624" t="s">
        <v>52</v>
      </c>
      <c r="H218" s="9">
        <f>VLOOKUP($E218,'ALL-GTK-SD-SMP-SMA-SMK-SLB'!$F$14:$CG$713,'ALL-GTK-SD-SMP-SMA-SMK-SLB'!I$7,FALSE)</f>
        <v>0</v>
      </c>
      <c r="I218" s="9">
        <f>VLOOKUP($E218,'ALL-GTK-SD-SMP-SMA-SMK-SLB'!$F$14:$CG$713,'ALL-GTK-SD-SMP-SMA-SMK-SLB'!J$7,FALSE)</f>
        <v>0</v>
      </c>
      <c r="J218" s="9">
        <f>VLOOKUP($E218,'ALL-GTK-SD-SMP-SMA-SMK-SLB'!$F$14:$CG$713,'ALL-GTK-SD-SMP-SMA-SMK-SLB'!K$7,FALSE)</f>
        <v>0</v>
      </c>
      <c r="K218" s="9">
        <f>VLOOKUP($E218,'ALL-GTK-SD-SMP-SMA-SMK-SLB'!$F$14:$CG$713,'ALL-GTK-SD-SMP-SMA-SMK-SLB'!L$7,FALSE)</f>
        <v>0</v>
      </c>
      <c r="L218" s="9">
        <f>VLOOKUP($E218,'ALL-GTK-SD-SMP-SMA-SMK-SLB'!$F$14:$CG$713,'ALL-GTK-SD-SMP-SMA-SMK-SLB'!M$7,FALSE)</f>
        <v>1</v>
      </c>
      <c r="M218" s="9">
        <f>VLOOKUP($E218,'ALL-GTK-SD-SMP-SMA-SMK-SLB'!$F$14:$CG$713,'ALL-GTK-SD-SMP-SMA-SMK-SLB'!N$7,FALSE)</f>
        <v>4</v>
      </c>
      <c r="N218" s="9">
        <f>VLOOKUP($E218,'ALL-GTK-SD-SMP-SMA-SMK-SLB'!$F$14:$CG$713,'ALL-GTK-SD-SMP-SMA-SMK-SLB'!O$7,FALSE)</f>
        <v>0</v>
      </c>
      <c r="O218" s="9">
        <f>VLOOKUP($E218,'ALL-GTK-SD-SMP-SMA-SMK-SLB'!$F$14:$CG$713,'ALL-GTK-SD-SMP-SMA-SMK-SLB'!P$7,FALSE)</f>
        <v>2</v>
      </c>
      <c r="P218" s="299">
        <f t="shared" si="114"/>
        <v>1</v>
      </c>
      <c r="Q218" s="299">
        <f t="shared" si="115"/>
        <v>6</v>
      </c>
      <c r="R218" s="300">
        <f t="shared" si="116"/>
        <v>7</v>
      </c>
      <c r="S218" s="9">
        <f>VLOOKUP($E218,'ALL-GTK-SD-SMP-SMA-SMK-SLB'!$F$14:$CG$713,'ALL-GTK-SD-SMP-SMA-SMK-SLB'!T$7,FALSE)</f>
        <v>0</v>
      </c>
      <c r="T218" s="9">
        <f>VLOOKUP($E218,'ALL-GTK-SD-SMP-SMA-SMK-SLB'!$F$14:$CG$713,'ALL-GTK-SD-SMP-SMA-SMK-SLB'!U$7,FALSE)</f>
        <v>0</v>
      </c>
      <c r="U218" s="9">
        <f>VLOOKUP($E218,'ALL-GTK-SD-SMP-SMA-SMK-SLB'!$F$14:$CG$713,'ALL-GTK-SD-SMP-SMA-SMK-SLB'!V$7,FALSE)</f>
        <v>2</v>
      </c>
      <c r="V218" s="9">
        <f>VLOOKUP($E218,'ALL-GTK-SD-SMP-SMA-SMK-SLB'!$F$14:$CG$713,'ALL-GTK-SD-SMP-SMA-SMK-SLB'!W$7,FALSE)</f>
        <v>2</v>
      </c>
      <c r="W218" s="9">
        <f>VLOOKUP($E218,'ALL-GTK-SD-SMP-SMA-SMK-SLB'!$F$14:$CG$713,'ALL-GTK-SD-SMP-SMA-SMK-SLB'!X$7,FALSE)</f>
        <v>1</v>
      </c>
      <c r="X218" s="9">
        <f>VLOOKUP($E218,'ALL-GTK-SD-SMP-SMA-SMK-SLB'!$F$14:$CG$713,'ALL-GTK-SD-SMP-SMA-SMK-SLB'!Y$7,FALSE)</f>
        <v>3</v>
      </c>
      <c r="Y218" s="299">
        <f t="shared" si="117"/>
        <v>3</v>
      </c>
      <c r="Z218" s="299">
        <f t="shared" si="118"/>
        <v>5</v>
      </c>
      <c r="AA218" s="10">
        <f t="shared" si="119"/>
        <v>8</v>
      </c>
      <c r="AB218" s="44">
        <f t="shared" si="120"/>
        <v>4</v>
      </c>
      <c r="AC218" s="44">
        <f t="shared" si="121"/>
        <v>11</v>
      </c>
      <c r="AD218" s="11">
        <f t="shared" si="122"/>
        <v>15</v>
      </c>
      <c r="AE218" s="9">
        <f>VLOOKUP($E218,'ALL-GTK-SD-SMP-SMA-SMK-SLB'!$F$14:$CG$713,'ALL-GTK-SD-SMP-SMA-SMK-SLB'!AF$7,FALSE)</f>
        <v>3</v>
      </c>
      <c r="AF218" s="9">
        <f>VLOOKUP($E218,'ALL-GTK-SD-SMP-SMA-SMK-SLB'!$F$14:$CG$713,'ALL-GTK-SD-SMP-SMA-SMK-SLB'!AG$7,FALSE)</f>
        <v>6</v>
      </c>
      <c r="AG218" s="10">
        <f t="shared" si="123"/>
        <v>9</v>
      </c>
      <c r="AH218" s="9">
        <f>VLOOKUP($E218,'ALL-GTK-SD-SMP-SMA-SMK-SLB'!$F$14:$CG$713,'ALL-GTK-SD-SMP-SMA-SMK-SLB'!AI$7,FALSE)</f>
        <v>1</v>
      </c>
      <c r="AI218" s="9">
        <f>VLOOKUP($E218,'ALL-GTK-SD-SMP-SMA-SMK-SLB'!$F$14:$CG$713,'ALL-GTK-SD-SMP-SMA-SMK-SLB'!AJ$7,FALSE)</f>
        <v>5</v>
      </c>
      <c r="AJ218" s="10">
        <f t="shared" si="124"/>
        <v>6</v>
      </c>
      <c r="AK218" s="44">
        <f t="shared" si="125"/>
        <v>4</v>
      </c>
      <c r="AL218" s="44">
        <f t="shared" si="126"/>
        <v>11</v>
      </c>
      <c r="AM218" s="11">
        <f t="shared" si="127"/>
        <v>15</v>
      </c>
      <c r="AN218" s="299">
        <f>VLOOKUP($E218,'ALL-GTK-SD-SMP-SMA-SMK-SLB'!$F$14:$CG$713,'ALL-GTK-SD-SMP-SMA-SMK-SLB'!AO$7,FALSE)</f>
        <v>0</v>
      </c>
      <c r="AO218" s="299">
        <f>VLOOKUP($E218,'ALL-GTK-SD-SMP-SMA-SMK-SLB'!$F$14:$CG$713,'ALL-GTK-SD-SMP-SMA-SMK-SLB'!AP$7,FALSE)</f>
        <v>0</v>
      </c>
      <c r="AP218" s="9">
        <f>VLOOKUP($E218,'ALL-GTK-SD-SMP-SMA-SMK-SLB'!$F$14:$CG$713,'ALL-GTK-SD-SMP-SMA-SMK-SLB'!AQ$7,FALSE)</f>
        <v>0</v>
      </c>
      <c r="AQ218" s="9">
        <f>VLOOKUP($E218,'ALL-GTK-SD-SMP-SMA-SMK-SLB'!$F$14:$CG$713,'ALL-GTK-SD-SMP-SMA-SMK-SLB'!AR$7,FALSE)</f>
        <v>0</v>
      </c>
      <c r="AR218" s="9">
        <f>VLOOKUP($E218,'ALL-GTK-SD-SMP-SMA-SMK-SLB'!$F$14:$CG$713,'ALL-GTK-SD-SMP-SMA-SMK-SLB'!AS$7,FALSE)</f>
        <v>0</v>
      </c>
      <c r="AS218" s="9">
        <f>VLOOKUP($E218,'ALL-GTK-SD-SMP-SMA-SMK-SLB'!$F$14:$CG$713,'ALL-GTK-SD-SMP-SMA-SMK-SLB'!AT$7,FALSE)</f>
        <v>0</v>
      </c>
      <c r="AT218" s="9">
        <f>VLOOKUP($E218,'ALL-GTK-SD-SMP-SMA-SMK-SLB'!$F$14:$CG$713,'ALL-GTK-SD-SMP-SMA-SMK-SLB'!AU$7,FALSE)</f>
        <v>0</v>
      </c>
      <c r="AU218" s="9">
        <f>VLOOKUP($E218,'ALL-GTK-SD-SMP-SMA-SMK-SLB'!$F$14:$CG$713,'ALL-GTK-SD-SMP-SMA-SMK-SLB'!AV$7,FALSE)</f>
        <v>0</v>
      </c>
      <c r="AV218" s="9">
        <f>VLOOKUP($E218,'ALL-GTK-SD-SMP-SMA-SMK-SLB'!$F$14:$CG$713,'ALL-GTK-SD-SMP-SMA-SMK-SLB'!AW$7,FALSE)</f>
        <v>0</v>
      </c>
      <c r="AW218" s="9">
        <f>VLOOKUP($E218,'ALL-GTK-SD-SMP-SMA-SMK-SLB'!$F$14:$CG$713,'ALL-GTK-SD-SMP-SMA-SMK-SLB'!AX$7,FALSE)</f>
        <v>0</v>
      </c>
      <c r="AX218" s="9">
        <f>VLOOKUP($E218,'ALL-GTK-SD-SMP-SMA-SMK-SLB'!$F$14:$CG$713,'ALL-GTK-SD-SMP-SMA-SMK-SLB'!AY$7,FALSE)</f>
        <v>4</v>
      </c>
      <c r="AY218" s="9">
        <f>VLOOKUP($E218,'ALL-GTK-SD-SMP-SMA-SMK-SLB'!$F$14:$CG$713,'ALL-GTK-SD-SMP-SMA-SMK-SLB'!AZ$7,FALSE)</f>
        <v>11</v>
      </c>
      <c r="AZ218" s="9">
        <f>VLOOKUP($E218,'ALL-GTK-SD-SMP-SMA-SMK-SLB'!$F$14:$CG$713,'ALL-GTK-SD-SMP-SMA-SMK-SLB'!BA$7,FALSE)</f>
        <v>0</v>
      </c>
      <c r="BA218" s="9">
        <f>VLOOKUP($E218,'ALL-GTK-SD-SMP-SMA-SMK-SLB'!$F$14:$CG$713,'ALL-GTK-SD-SMP-SMA-SMK-SLB'!BB$7,FALSE)</f>
        <v>0</v>
      </c>
      <c r="BB218" s="9">
        <f>VLOOKUP($E218,'ALL-GTK-SD-SMP-SMA-SMK-SLB'!$F$14:$CG$713,'ALL-GTK-SD-SMP-SMA-SMK-SLB'!BC$7,FALSE)</f>
        <v>0</v>
      </c>
      <c r="BC218" s="9">
        <f>VLOOKUP($E218,'ALL-GTK-SD-SMP-SMA-SMK-SLB'!$F$14:$CG$713,'ALL-GTK-SD-SMP-SMA-SMK-SLB'!BD$7,FALSE)</f>
        <v>0</v>
      </c>
      <c r="BD218" s="310">
        <f t="shared" si="128"/>
        <v>0</v>
      </c>
      <c r="BE218" s="310">
        <f t="shared" si="129"/>
        <v>0</v>
      </c>
      <c r="BF218" s="10">
        <f t="shared" si="130"/>
        <v>0</v>
      </c>
      <c r="BG218" s="311">
        <f t="shared" si="131"/>
        <v>4</v>
      </c>
      <c r="BH218" s="311">
        <f t="shared" si="132"/>
        <v>11</v>
      </c>
      <c r="BI218" s="10">
        <f t="shared" si="133"/>
        <v>15</v>
      </c>
      <c r="BJ218" s="44">
        <f t="shared" si="134"/>
        <v>4</v>
      </c>
      <c r="BK218" s="44">
        <f t="shared" si="135"/>
        <v>11</v>
      </c>
      <c r="BL218" s="11">
        <f t="shared" si="136"/>
        <v>15</v>
      </c>
      <c r="BM218" s="9">
        <f>VLOOKUP($E218,'ALL-GTK-SD-SMP-SMA-SMK-SLB'!$F$14:$CG$713,'ALL-GTK-SD-SMP-SMA-SMK-SLB'!BN$7,FALSE)</f>
        <v>0</v>
      </c>
      <c r="BN218" s="9">
        <f>VLOOKUP($E218,'ALL-GTK-SD-SMP-SMA-SMK-SLB'!$F$14:$CG$713,'ALL-GTK-SD-SMP-SMA-SMK-SLB'!BO$7,FALSE)</f>
        <v>0</v>
      </c>
      <c r="BO218" s="9">
        <f>VLOOKUP($E218,'ALL-GTK-SD-SMP-SMA-SMK-SLB'!$F$14:$CG$713,'ALL-GTK-SD-SMP-SMA-SMK-SLB'!BP$7,FALSE)</f>
        <v>0</v>
      </c>
      <c r="BP218" s="9">
        <f>VLOOKUP($E218,'ALL-GTK-SD-SMP-SMA-SMK-SLB'!$F$14:$CG$713,'ALL-GTK-SD-SMP-SMA-SMK-SLB'!BQ$7,FALSE)</f>
        <v>0</v>
      </c>
      <c r="BQ218" s="9">
        <f>VLOOKUP($E218,'ALL-GTK-SD-SMP-SMA-SMK-SLB'!$F$14:$CG$713,'ALL-GTK-SD-SMP-SMA-SMK-SLB'!BR$7,FALSE)</f>
        <v>0</v>
      </c>
      <c r="BR218" s="9">
        <f>VLOOKUP($E218,'ALL-GTK-SD-SMP-SMA-SMK-SLB'!$F$14:$CG$713,'ALL-GTK-SD-SMP-SMA-SMK-SLB'!BS$7,FALSE)</f>
        <v>0</v>
      </c>
      <c r="BS218" s="9">
        <f>VLOOKUP($E218,'ALL-GTK-SD-SMP-SMA-SMK-SLB'!$F$14:$CG$713,'ALL-GTK-SD-SMP-SMA-SMK-SLB'!BT$7,FALSE)</f>
        <v>0</v>
      </c>
      <c r="BT218" s="9">
        <f>VLOOKUP($E218,'ALL-GTK-SD-SMP-SMA-SMK-SLB'!$F$14:$CG$713,'ALL-GTK-SD-SMP-SMA-SMK-SLB'!BU$7,FALSE)</f>
        <v>0</v>
      </c>
      <c r="BU218" s="299">
        <f t="shared" si="137"/>
        <v>0</v>
      </c>
      <c r="BV218" s="299">
        <f t="shared" si="138"/>
        <v>0</v>
      </c>
      <c r="BW218" s="44">
        <f t="shared" si="139"/>
        <v>0</v>
      </c>
      <c r="BX218" s="44">
        <f t="shared" si="140"/>
        <v>0</v>
      </c>
      <c r="BY218" s="11">
        <f t="shared" si="141"/>
        <v>0</v>
      </c>
      <c r="BZ218" s="14">
        <f t="shared" si="142"/>
        <v>4</v>
      </c>
      <c r="CA218" s="14">
        <f t="shared" si="143"/>
        <v>11</v>
      </c>
      <c r="CB218" s="13">
        <f t="shared" si="144"/>
        <v>0</v>
      </c>
      <c r="CC218" s="13">
        <f t="shared" si="145"/>
        <v>0</v>
      </c>
      <c r="CD218" s="312">
        <f t="shared" si="146"/>
        <v>4</v>
      </c>
      <c r="CE218" s="312">
        <f t="shared" si="147"/>
        <v>11</v>
      </c>
      <c r="CF218" s="313">
        <f t="shared" si="148"/>
        <v>15</v>
      </c>
      <c r="CG218" s="302" t="str">
        <f t="shared" si="149"/>
        <v>OK</v>
      </c>
    </row>
    <row r="219" spans="1:85" ht="14.25" x14ac:dyDescent="0.25">
      <c r="A219" s="6">
        <v>207</v>
      </c>
      <c r="B219" s="495">
        <v>207</v>
      </c>
      <c r="C219" s="495" t="s">
        <v>6</v>
      </c>
      <c r="D219" s="496" t="s">
        <v>23</v>
      </c>
      <c r="E219" s="626">
        <v>20319153</v>
      </c>
      <c r="F219" s="627" t="s">
        <v>475</v>
      </c>
      <c r="G219" s="624" t="s">
        <v>52</v>
      </c>
      <c r="H219" s="9">
        <f>VLOOKUP($E219,'ALL-GTK-SD-SMP-SMA-SMK-SLB'!$F$14:$CG$713,'ALL-GTK-SD-SMP-SMA-SMK-SLB'!I$7,FALSE)</f>
        <v>0</v>
      </c>
      <c r="I219" s="9">
        <f>VLOOKUP($E219,'ALL-GTK-SD-SMP-SMA-SMK-SLB'!$F$14:$CG$713,'ALL-GTK-SD-SMP-SMA-SMK-SLB'!J$7,FALSE)</f>
        <v>0</v>
      </c>
      <c r="J219" s="9">
        <f>VLOOKUP($E219,'ALL-GTK-SD-SMP-SMA-SMK-SLB'!$F$14:$CG$713,'ALL-GTK-SD-SMP-SMA-SMK-SLB'!K$7,FALSE)</f>
        <v>0</v>
      </c>
      <c r="K219" s="9">
        <f>VLOOKUP($E219,'ALL-GTK-SD-SMP-SMA-SMK-SLB'!$F$14:$CG$713,'ALL-GTK-SD-SMP-SMA-SMK-SLB'!L$7,FALSE)</f>
        <v>0</v>
      </c>
      <c r="L219" s="9">
        <f>VLOOKUP($E219,'ALL-GTK-SD-SMP-SMA-SMK-SLB'!$F$14:$CG$713,'ALL-GTK-SD-SMP-SMA-SMK-SLB'!M$7,FALSE)</f>
        <v>2</v>
      </c>
      <c r="M219" s="9">
        <f>VLOOKUP($E219,'ALL-GTK-SD-SMP-SMA-SMK-SLB'!$F$14:$CG$713,'ALL-GTK-SD-SMP-SMA-SMK-SLB'!N$7,FALSE)</f>
        <v>0</v>
      </c>
      <c r="N219" s="9">
        <f>VLOOKUP($E219,'ALL-GTK-SD-SMP-SMA-SMK-SLB'!$F$14:$CG$713,'ALL-GTK-SD-SMP-SMA-SMK-SLB'!O$7,FALSE)</f>
        <v>1</v>
      </c>
      <c r="O219" s="9">
        <f>VLOOKUP($E219,'ALL-GTK-SD-SMP-SMA-SMK-SLB'!$F$14:$CG$713,'ALL-GTK-SD-SMP-SMA-SMK-SLB'!P$7,FALSE)</f>
        <v>1</v>
      </c>
      <c r="P219" s="299">
        <f t="shared" si="114"/>
        <v>3</v>
      </c>
      <c r="Q219" s="299">
        <f t="shared" si="115"/>
        <v>1</v>
      </c>
      <c r="R219" s="300">
        <f t="shared" si="116"/>
        <v>4</v>
      </c>
      <c r="S219" s="9">
        <f>VLOOKUP($E219,'ALL-GTK-SD-SMP-SMA-SMK-SLB'!$F$14:$CG$713,'ALL-GTK-SD-SMP-SMA-SMK-SLB'!T$7,FALSE)</f>
        <v>0</v>
      </c>
      <c r="T219" s="9">
        <f>VLOOKUP($E219,'ALL-GTK-SD-SMP-SMA-SMK-SLB'!$F$14:$CG$713,'ALL-GTK-SD-SMP-SMA-SMK-SLB'!U$7,FALSE)</f>
        <v>0</v>
      </c>
      <c r="U219" s="9">
        <f>VLOOKUP($E219,'ALL-GTK-SD-SMP-SMA-SMK-SLB'!$F$14:$CG$713,'ALL-GTK-SD-SMP-SMA-SMK-SLB'!V$7,FALSE)</f>
        <v>2</v>
      </c>
      <c r="V219" s="9">
        <f>VLOOKUP($E219,'ALL-GTK-SD-SMP-SMA-SMK-SLB'!$F$14:$CG$713,'ALL-GTK-SD-SMP-SMA-SMK-SLB'!W$7,FALSE)</f>
        <v>0</v>
      </c>
      <c r="W219" s="9">
        <f>VLOOKUP($E219,'ALL-GTK-SD-SMP-SMA-SMK-SLB'!$F$14:$CG$713,'ALL-GTK-SD-SMP-SMA-SMK-SLB'!X$7,FALSE)</f>
        <v>0</v>
      </c>
      <c r="X219" s="9">
        <f>VLOOKUP($E219,'ALL-GTK-SD-SMP-SMA-SMK-SLB'!$F$14:$CG$713,'ALL-GTK-SD-SMP-SMA-SMK-SLB'!Y$7,FALSE)</f>
        <v>1</v>
      </c>
      <c r="Y219" s="299">
        <f t="shared" si="117"/>
        <v>2</v>
      </c>
      <c r="Z219" s="299">
        <f t="shared" si="118"/>
        <v>1</v>
      </c>
      <c r="AA219" s="10">
        <f t="shared" si="119"/>
        <v>3</v>
      </c>
      <c r="AB219" s="44">
        <f t="shared" si="120"/>
        <v>5</v>
      </c>
      <c r="AC219" s="44">
        <f t="shared" si="121"/>
        <v>2</v>
      </c>
      <c r="AD219" s="11">
        <f t="shared" si="122"/>
        <v>7</v>
      </c>
      <c r="AE219" s="9">
        <f>VLOOKUP($E219,'ALL-GTK-SD-SMP-SMA-SMK-SLB'!$F$14:$CG$713,'ALL-GTK-SD-SMP-SMA-SMK-SLB'!AF$7,FALSE)</f>
        <v>3</v>
      </c>
      <c r="AF219" s="9">
        <f>VLOOKUP($E219,'ALL-GTK-SD-SMP-SMA-SMK-SLB'!$F$14:$CG$713,'ALL-GTK-SD-SMP-SMA-SMK-SLB'!AG$7,FALSE)</f>
        <v>1</v>
      </c>
      <c r="AG219" s="10">
        <f t="shared" si="123"/>
        <v>4</v>
      </c>
      <c r="AH219" s="9">
        <f>VLOOKUP($E219,'ALL-GTK-SD-SMP-SMA-SMK-SLB'!$F$14:$CG$713,'ALL-GTK-SD-SMP-SMA-SMK-SLB'!AI$7,FALSE)</f>
        <v>2</v>
      </c>
      <c r="AI219" s="9">
        <f>VLOOKUP($E219,'ALL-GTK-SD-SMP-SMA-SMK-SLB'!$F$14:$CG$713,'ALL-GTK-SD-SMP-SMA-SMK-SLB'!AJ$7,FALSE)</f>
        <v>1</v>
      </c>
      <c r="AJ219" s="10">
        <f t="shared" si="124"/>
        <v>3</v>
      </c>
      <c r="AK219" s="44">
        <f t="shared" si="125"/>
        <v>5</v>
      </c>
      <c r="AL219" s="44">
        <f t="shared" si="126"/>
        <v>2</v>
      </c>
      <c r="AM219" s="11">
        <f t="shared" si="127"/>
        <v>7</v>
      </c>
      <c r="AN219" s="299">
        <f>VLOOKUP($E219,'ALL-GTK-SD-SMP-SMA-SMK-SLB'!$F$14:$CG$713,'ALL-GTK-SD-SMP-SMA-SMK-SLB'!AO$7,FALSE)</f>
        <v>0</v>
      </c>
      <c r="AO219" s="299">
        <f>VLOOKUP($E219,'ALL-GTK-SD-SMP-SMA-SMK-SLB'!$F$14:$CG$713,'ALL-GTK-SD-SMP-SMA-SMK-SLB'!AP$7,FALSE)</f>
        <v>0</v>
      </c>
      <c r="AP219" s="9">
        <f>VLOOKUP($E219,'ALL-GTK-SD-SMP-SMA-SMK-SLB'!$F$14:$CG$713,'ALL-GTK-SD-SMP-SMA-SMK-SLB'!AQ$7,FALSE)</f>
        <v>0</v>
      </c>
      <c r="AQ219" s="9">
        <f>VLOOKUP($E219,'ALL-GTK-SD-SMP-SMA-SMK-SLB'!$F$14:$CG$713,'ALL-GTK-SD-SMP-SMA-SMK-SLB'!AR$7,FALSE)</f>
        <v>0</v>
      </c>
      <c r="AR219" s="9">
        <f>VLOOKUP($E219,'ALL-GTK-SD-SMP-SMA-SMK-SLB'!$F$14:$CG$713,'ALL-GTK-SD-SMP-SMA-SMK-SLB'!AS$7,FALSE)</f>
        <v>0</v>
      </c>
      <c r="AS219" s="9">
        <f>VLOOKUP($E219,'ALL-GTK-SD-SMP-SMA-SMK-SLB'!$F$14:$CG$713,'ALL-GTK-SD-SMP-SMA-SMK-SLB'!AT$7,FALSE)</f>
        <v>0</v>
      </c>
      <c r="AT219" s="9">
        <f>VLOOKUP($E219,'ALL-GTK-SD-SMP-SMA-SMK-SLB'!$F$14:$CG$713,'ALL-GTK-SD-SMP-SMA-SMK-SLB'!AU$7,FALSE)</f>
        <v>0</v>
      </c>
      <c r="AU219" s="9">
        <f>VLOOKUP($E219,'ALL-GTK-SD-SMP-SMA-SMK-SLB'!$F$14:$CG$713,'ALL-GTK-SD-SMP-SMA-SMK-SLB'!AV$7,FALSE)</f>
        <v>0</v>
      </c>
      <c r="AV219" s="9">
        <f>VLOOKUP($E219,'ALL-GTK-SD-SMP-SMA-SMK-SLB'!$F$14:$CG$713,'ALL-GTK-SD-SMP-SMA-SMK-SLB'!AW$7,FALSE)</f>
        <v>0</v>
      </c>
      <c r="AW219" s="9">
        <f>VLOOKUP($E219,'ALL-GTK-SD-SMP-SMA-SMK-SLB'!$F$14:$CG$713,'ALL-GTK-SD-SMP-SMA-SMK-SLB'!AX$7,FALSE)</f>
        <v>0</v>
      </c>
      <c r="AX219" s="9">
        <f>VLOOKUP($E219,'ALL-GTK-SD-SMP-SMA-SMK-SLB'!$F$14:$CG$713,'ALL-GTK-SD-SMP-SMA-SMK-SLB'!AY$7,FALSE)</f>
        <v>4</v>
      </c>
      <c r="AY219" s="9">
        <f>VLOOKUP($E219,'ALL-GTK-SD-SMP-SMA-SMK-SLB'!$F$14:$CG$713,'ALL-GTK-SD-SMP-SMA-SMK-SLB'!AZ$7,FALSE)</f>
        <v>2</v>
      </c>
      <c r="AZ219" s="9">
        <f>VLOOKUP($E219,'ALL-GTK-SD-SMP-SMA-SMK-SLB'!$F$14:$CG$713,'ALL-GTK-SD-SMP-SMA-SMK-SLB'!BA$7,FALSE)</f>
        <v>1</v>
      </c>
      <c r="BA219" s="9">
        <f>VLOOKUP($E219,'ALL-GTK-SD-SMP-SMA-SMK-SLB'!$F$14:$CG$713,'ALL-GTK-SD-SMP-SMA-SMK-SLB'!BB$7,FALSE)</f>
        <v>0</v>
      </c>
      <c r="BB219" s="9">
        <f>VLOOKUP($E219,'ALL-GTK-SD-SMP-SMA-SMK-SLB'!$F$14:$CG$713,'ALL-GTK-SD-SMP-SMA-SMK-SLB'!BC$7,FALSE)</f>
        <v>0</v>
      </c>
      <c r="BC219" s="9">
        <f>VLOOKUP($E219,'ALL-GTK-SD-SMP-SMA-SMK-SLB'!$F$14:$CG$713,'ALL-GTK-SD-SMP-SMA-SMK-SLB'!BD$7,FALSE)</f>
        <v>0</v>
      </c>
      <c r="BD219" s="310">
        <f t="shared" si="128"/>
        <v>0</v>
      </c>
      <c r="BE219" s="310">
        <f t="shared" si="129"/>
        <v>0</v>
      </c>
      <c r="BF219" s="10">
        <f t="shared" si="130"/>
        <v>0</v>
      </c>
      <c r="BG219" s="311">
        <f t="shared" si="131"/>
        <v>5</v>
      </c>
      <c r="BH219" s="311">
        <f t="shared" si="132"/>
        <v>2</v>
      </c>
      <c r="BI219" s="10">
        <f t="shared" si="133"/>
        <v>7</v>
      </c>
      <c r="BJ219" s="44">
        <f t="shared" si="134"/>
        <v>5</v>
      </c>
      <c r="BK219" s="44">
        <f t="shared" si="135"/>
        <v>2</v>
      </c>
      <c r="BL219" s="11">
        <f t="shared" si="136"/>
        <v>7</v>
      </c>
      <c r="BM219" s="9">
        <f>VLOOKUP($E219,'ALL-GTK-SD-SMP-SMA-SMK-SLB'!$F$14:$CG$713,'ALL-GTK-SD-SMP-SMA-SMK-SLB'!BN$7,FALSE)</f>
        <v>0</v>
      </c>
      <c r="BN219" s="9">
        <f>VLOOKUP($E219,'ALL-GTK-SD-SMP-SMA-SMK-SLB'!$F$14:$CG$713,'ALL-GTK-SD-SMP-SMA-SMK-SLB'!BO$7,FALSE)</f>
        <v>0</v>
      </c>
      <c r="BO219" s="9">
        <f>VLOOKUP($E219,'ALL-GTK-SD-SMP-SMA-SMK-SLB'!$F$14:$CG$713,'ALL-GTK-SD-SMP-SMA-SMK-SLB'!BP$7,FALSE)</f>
        <v>0</v>
      </c>
      <c r="BP219" s="9">
        <f>VLOOKUP($E219,'ALL-GTK-SD-SMP-SMA-SMK-SLB'!$F$14:$CG$713,'ALL-GTK-SD-SMP-SMA-SMK-SLB'!BQ$7,FALSE)</f>
        <v>0</v>
      </c>
      <c r="BQ219" s="9">
        <f>VLOOKUP($E219,'ALL-GTK-SD-SMP-SMA-SMK-SLB'!$F$14:$CG$713,'ALL-GTK-SD-SMP-SMA-SMK-SLB'!BR$7,FALSE)</f>
        <v>0</v>
      </c>
      <c r="BR219" s="9">
        <f>VLOOKUP($E219,'ALL-GTK-SD-SMP-SMA-SMK-SLB'!$F$14:$CG$713,'ALL-GTK-SD-SMP-SMA-SMK-SLB'!BS$7,FALSE)</f>
        <v>0</v>
      </c>
      <c r="BS219" s="9">
        <f>VLOOKUP($E219,'ALL-GTK-SD-SMP-SMA-SMK-SLB'!$F$14:$CG$713,'ALL-GTK-SD-SMP-SMA-SMK-SLB'!BT$7,FALSE)</f>
        <v>0</v>
      </c>
      <c r="BT219" s="9">
        <f>VLOOKUP($E219,'ALL-GTK-SD-SMP-SMA-SMK-SLB'!$F$14:$CG$713,'ALL-GTK-SD-SMP-SMA-SMK-SLB'!BU$7,FALSE)</f>
        <v>1</v>
      </c>
      <c r="BU219" s="299">
        <f t="shared" si="137"/>
        <v>0</v>
      </c>
      <c r="BV219" s="299">
        <f t="shared" si="138"/>
        <v>1</v>
      </c>
      <c r="BW219" s="44">
        <f t="shared" si="139"/>
        <v>0</v>
      </c>
      <c r="BX219" s="44">
        <f t="shared" si="140"/>
        <v>1</v>
      </c>
      <c r="BY219" s="11">
        <f t="shared" si="141"/>
        <v>1</v>
      </c>
      <c r="BZ219" s="14">
        <f t="shared" si="142"/>
        <v>5</v>
      </c>
      <c r="CA219" s="14">
        <f t="shared" si="143"/>
        <v>2</v>
      </c>
      <c r="CB219" s="13">
        <f t="shared" si="144"/>
        <v>0</v>
      </c>
      <c r="CC219" s="13">
        <f t="shared" si="145"/>
        <v>1</v>
      </c>
      <c r="CD219" s="312">
        <f t="shared" si="146"/>
        <v>5</v>
      </c>
      <c r="CE219" s="312">
        <f t="shared" si="147"/>
        <v>3</v>
      </c>
      <c r="CF219" s="313">
        <f t="shared" si="148"/>
        <v>8</v>
      </c>
      <c r="CG219" s="302" t="str">
        <f t="shared" si="149"/>
        <v>OK</v>
      </c>
    </row>
    <row r="220" spans="1:85" ht="14.25" x14ac:dyDescent="0.25">
      <c r="A220" s="6">
        <v>208</v>
      </c>
      <c r="B220" s="495">
        <v>208</v>
      </c>
      <c r="C220" s="495" t="s">
        <v>6</v>
      </c>
      <c r="D220" s="496" t="s">
        <v>23</v>
      </c>
      <c r="E220" s="626">
        <v>20319138</v>
      </c>
      <c r="F220" s="627" t="s">
        <v>476</v>
      </c>
      <c r="G220" s="624" t="s">
        <v>52</v>
      </c>
      <c r="H220" s="9">
        <f>VLOOKUP($E220,'ALL-GTK-SD-SMP-SMA-SMK-SLB'!$F$14:$CG$713,'ALL-GTK-SD-SMP-SMA-SMK-SLB'!I$7,FALSE)</f>
        <v>0</v>
      </c>
      <c r="I220" s="9">
        <f>VLOOKUP($E220,'ALL-GTK-SD-SMP-SMA-SMK-SLB'!$F$14:$CG$713,'ALL-GTK-SD-SMP-SMA-SMK-SLB'!J$7,FALSE)</f>
        <v>0</v>
      </c>
      <c r="J220" s="9">
        <f>VLOOKUP($E220,'ALL-GTK-SD-SMP-SMA-SMK-SLB'!$F$14:$CG$713,'ALL-GTK-SD-SMP-SMA-SMK-SLB'!K$7,FALSE)</f>
        <v>0</v>
      </c>
      <c r="K220" s="9">
        <f>VLOOKUP($E220,'ALL-GTK-SD-SMP-SMA-SMK-SLB'!$F$14:$CG$713,'ALL-GTK-SD-SMP-SMA-SMK-SLB'!L$7,FALSE)</f>
        <v>0</v>
      </c>
      <c r="L220" s="9">
        <f>VLOOKUP($E220,'ALL-GTK-SD-SMP-SMA-SMK-SLB'!$F$14:$CG$713,'ALL-GTK-SD-SMP-SMA-SMK-SLB'!M$7,FALSE)</f>
        <v>1</v>
      </c>
      <c r="M220" s="9">
        <f>VLOOKUP($E220,'ALL-GTK-SD-SMP-SMA-SMK-SLB'!$F$14:$CG$713,'ALL-GTK-SD-SMP-SMA-SMK-SLB'!N$7,FALSE)</f>
        <v>0</v>
      </c>
      <c r="N220" s="9">
        <f>VLOOKUP($E220,'ALL-GTK-SD-SMP-SMA-SMK-SLB'!$F$14:$CG$713,'ALL-GTK-SD-SMP-SMA-SMK-SLB'!O$7,FALSE)</f>
        <v>2</v>
      </c>
      <c r="O220" s="9">
        <f>VLOOKUP($E220,'ALL-GTK-SD-SMP-SMA-SMK-SLB'!$F$14:$CG$713,'ALL-GTK-SD-SMP-SMA-SMK-SLB'!P$7,FALSE)</f>
        <v>1</v>
      </c>
      <c r="P220" s="299">
        <f t="shared" si="114"/>
        <v>3</v>
      </c>
      <c r="Q220" s="299">
        <f t="shared" si="115"/>
        <v>1</v>
      </c>
      <c r="R220" s="300">
        <f t="shared" si="116"/>
        <v>4</v>
      </c>
      <c r="S220" s="9">
        <f>VLOOKUP($E220,'ALL-GTK-SD-SMP-SMA-SMK-SLB'!$F$14:$CG$713,'ALL-GTK-SD-SMP-SMA-SMK-SLB'!T$7,FALSE)</f>
        <v>0</v>
      </c>
      <c r="T220" s="9">
        <f>VLOOKUP($E220,'ALL-GTK-SD-SMP-SMA-SMK-SLB'!$F$14:$CG$713,'ALL-GTK-SD-SMP-SMA-SMK-SLB'!U$7,FALSE)</f>
        <v>0</v>
      </c>
      <c r="U220" s="9">
        <f>VLOOKUP($E220,'ALL-GTK-SD-SMP-SMA-SMK-SLB'!$F$14:$CG$713,'ALL-GTK-SD-SMP-SMA-SMK-SLB'!V$7,FALSE)</f>
        <v>0</v>
      </c>
      <c r="V220" s="9">
        <f>VLOOKUP($E220,'ALL-GTK-SD-SMP-SMA-SMK-SLB'!$F$14:$CG$713,'ALL-GTK-SD-SMP-SMA-SMK-SLB'!W$7,FALSE)</f>
        <v>0</v>
      </c>
      <c r="W220" s="9">
        <f>VLOOKUP($E220,'ALL-GTK-SD-SMP-SMA-SMK-SLB'!$F$14:$CG$713,'ALL-GTK-SD-SMP-SMA-SMK-SLB'!X$7,FALSE)</f>
        <v>1</v>
      </c>
      <c r="X220" s="9">
        <f>VLOOKUP($E220,'ALL-GTK-SD-SMP-SMA-SMK-SLB'!$F$14:$CG$713,'ALL-GTK-SD-SMP-SMA-SMK-SLB'!Y$7,FALSE)</f>
        <v>3</v>
      </c>
      <c r="Y220" s="299">
        <f t="shared" si="117"/>
        <v>1</v>
      </c>
      <c r="Z220" s="299">
        <f t="shared" si="118"/>
        <v>3</v>
      </c>
      <c r="AA220" s="10">
        <f t="shared" si="119"/>
        <v>4</v>
      </c>
      <c r="AB220" s="44">
        <f t="shared" si="120"/>
        <v>4</v>
      </c>
      <c r="AC220" s="44">
        <f t="shared" si="121"/>
        <v>4</v>
      </c>
      <c r="AD220" s="11">
        <f t="shared" si="122"/>
        <v>8</v>
      </c>
      <c r="AE220" s="9">
        <f>VLOOKUP($E220,'ALL-GTK-SD-SMP-SMA-SMK-SLB'!$F$14:$CG$713,'ALL-GTK-SD-SMP-SMA-SMK-SLB'!AF$7,FALSE)</f>
        <v>1</v>
      </c>
      <c r="AF220" s="9">
        <f>VLOOKUP($E220,'ALL-GTK-SD-SMP-SMA-SMK-SLB'!$F$14:$CG$713,'ALL-GTK-SD-SMP-SMA-SMK-SLB'!AG$7,FALSE)</f>
        <v>4</v>
      </c>
      <c r="AG220" s="10">
        <f t="shared" si="123"/>
        <v>5</v>
      </c>
      <c r="AH220" s="9">
        <f>VLOOKUP($E220,'ALL-GTK-SD-SMP-SMA-SMK-SLB'!$F$14:$CG$713,'ALL-GTK-SD-SMP-SMA-SMK-SLB'!AI$7,FALSE)</f>
        <v>3</v>
      </c>
      <c r="AI220" s="9">
        <f>VLOOKUP($E220,'ALL-GTK-SD-SMP-SMA-SMK-SLB'!$F$14:$CG$713,'ALL-GTK-SD-SMP-SMA-SMK-SLB'!AJ$7,FALSE)</f>
        <v>0</v>
      </c>
      <c r="AJ220" s="10">
        <f t="shared" si="124"/>
        <v>3</v>
      </c>
      <c r="AK220" s="44">
        <f t="shared" si="125"/>
        <v>4</v>
      </c>
      <c r="AL220" s="44">
        <f t="shared" si="126"/>
        <v>4</v>
      </c>
      <c r="AM220" s="11">
        <f t="shared" si="127"/>
        <v>8</v>
      </c>
      <c r="AN220" s="299">
        <f>VLOOKUP($E220,'ALL-GTK-SD-SMP-SMA-SMK-SLB'!$F$14:$CG$713,'ALL-GTK-SD-SMP-SMA-SMK-SLB'!AO$7,FALSE)</f>
        <v>1</v>
      </c>
      <c r="AO220" s="299">
        <f>VLOOKUP($E220,'ALL-GTK-SD-SMP-SMA-SMK-SLB'!$F$14:$CG$713,'ALL-GTK-SD-SMP-SMA-SMK-SLB'!AP$7,FALSE)</f>
        <v>1</v>
      </c>
      <c r="AP220" s="9">
        <f>VLOOKUP($E220,'ALL-GTK-SD-SMP-SMA-SMK-SLB'!$F$14:$CG$713,'ALL-GTK-SD-SMP-SMA-SMK-SLB'!AQ$7,FALSE)</f>
        <v>0</v>
      </c>
      <c r="AQ220" s="9">
        <f>VLOOKUP($E220,'ALL-GTK-SD-SMP-SMA-SMK-SLB'!$F$14:$CG$713,'ALL-GTK-SD-SMP-SMA-SMK-SLB'!AR$7,FALSE)</f>
        <v>0</v>
      </c>
      <c r="AR220" s="9">
        <f>VLOOKUP($E220,'ALL-GTK-SD-SMP-SMA-SMK-SLB'!$F$14:$CG$713,'ALL-GTK-SD-SMP-SMA-SMK-SLB'!AS$7,FALSE)</f>
        <v>0</v>
      </c>
      <c r="AS220" s="9">
        <f>VLOOKUP($E220,'ALL-GTK-SD-SMP-SMA-SMK-SLB'!$F$14:$CG$713,'ALL-GTK-SD-SMP-SMA-SMK-SLB'!AT$7,FALSE)</f>
        <v>0</v>
      </c>
      <c r="AT220" s="9">
        <f>VLOOKUP($E220,'ALL-GTK-SD-SMP-SMA-SMK-SLB'!$F$14:$CG$713,'ALL-GTK-SD-SMP-SMA-SMK-SLB'!AU$7,FALSE)</f>
        <v>0</v>
      </c>
      <c r="AU220" s="9">
        <f>VLOOKUP($E220,'ALL-GTK-SD-SMP-SMA-SMK-SLB'!$F$14:$CG$713,'ALL-GTK-SD-SMP-SMA-SMK-SLB'!AV$7,FALSE)</f>
        <v>0</v>
      </c>
      <c r="AV220" s="9">
        <f>VLOOKUP($E220,'ALL-GTK-SD-SMP-SMA-SMK-SLB'!$F$14:$CG$713,'ALL-GTK-SD-SMP-SMA-SMK-SLB'!AW$7,FALSE)</f>
        <v>0</v>
      </c>
      <c r="AW220" s="9">
        <f>VLOOKUP($E220,'ALL-GTK-SD-SMP-SMA-SMK-SLB'!$F$14:$CG$713,'ALL-GTK-SD-SMP-SMA-SMK-SLB'!AX$7,FALSE)</f>
        <v>0</v>
      </c>
      <c r="AX220" s="9">
        <f>VLOOKUP($E220,'ALL-GTK-SD-SMP-SMA-SMK-SLB'!$F$14:$CG$713,'ALL-GTK-SD-SMP-SMA-SMK-SLB'!AY$7,FALSE)</f>
        <v>3</v>
      </c>
      <c r="AY220" s="9">
        <f>VLOOKUP($E220,'ALL-GTK-SD-SMP-SMA-SMK-SLB'!$F$14:$CG$713,'ALL-GTK-SD-SMP-SMA-SMK-SLB'!AZ$7,FALSE)</f>
        <v>3</v>
      </c>
      <c r="AZ220" s="9">
        <f>VLOOKUP($E220,'ALL-GTK-SD-SMP-SMA-SMK-SLB'!$F$14:$CG$713,'ALL-GTK-SD-SMP-SMA-SMK-SLB'!BA$7,FALSE)</f>
        <v>0</v>
      </c>
      <c r="BA220" s="9">
        <f>VLOOKUP($E220,'ALL-GTK-SD-SMP-SMA-SMK-SLB'!$F$14:$CG$713,'ALL-GTK-SD-SMP-SMA-SMK-SLB'!BB$7,FALSE)</f>
        <v>0</v>
      </c>
      <c r="BB220" s="9">
        <f>VLOOKUP($E220,'ALL-GTK-SD-SMP-SMA-SMK-SLB'!$F$14:$CG$713,'ALL-GTK-SD-SMP-SMA-SMK-SLB'!BC$7,FALSE)</f>
        <v>0</v>
      </c>
      <c r="BC220" s="9">
        <f>VLOOKUP($E220,'ALL-GTK-SD-SMP-SMA-SMK-SLB'!$F$14:$CG$713,'ALL-GTK-SD-SMP-SMA-SMK-SLB'!BD$7,FALSE)</f>
        <v>0</v>
      </c>
      <c r="BD220" s="310">
        <f t="shared" si="128"/>
        <v>1</v>
      </c>
      <c r="BE220" s="310">
        <f t="shared" si="129"/>
        <v>1</v>
      </c>
      <c r="BF220" s="10">
        <f t="shared" si="130"/>
        <v>2</v>
      </c>
      <c r="BG220" s="311">
        <f t="shared" si="131"/>
        <v>3</v>
      </c>
      <c r="BH220" s="311">
        <f t="shared" si="132"/>
        <v>3</v>
      </c>
      <c r="BI220" s="10">
        <f t="shared" si="133"/>
        <v>6</v>
      </c>
      <c r="BJ220" s="44">
        <f t="shared" si="134"/>
        <v>4</v>
      </c>
      <c r="BK220" s="44">
        <f t="shared" si="135"/>
        <v>4</v>
      </c>
      <c r="BL220" s="11">
        <f t="shared" si="136"/>
        <v>8</v>
      </c>
      <c r="BM220" s="9">
        <f>VLOOKUP($E220,'ALL-GTK-SD-SMP-SMA-SMK-SLB'!$F$14:$CG$713,'ALL-GTK-SD-SMP-SMA-SMK-SLB'!BN$7,FALSE)</f>
        <v>1</v>
      </c>
      <c r="BN220" s="9">
        <f>VLOOKUP($E220,'ALL-GTK-SD-SMP-SMA-SMK-SLB'!$F$14:$CG$713,'ALL-GTK-SD-SMP-SMA-SMK-SLB'!BO$7,FALSE)</f>
        <v>0</v>
      </c>
      <c r="BO220" s="9">
        <f>VLOOKUP($E220,'ALL-GTK-SD-SMP-SMA-SMK-SLB'!$F$14:$CG$713,'ALL-GTK-SD-SMP-SMA-SMK-SLB'!BP$7,FALSE)</f>
        <v>0</v>
      </c>
      <c r="BP220" s="9">
        <f>VLOOKUP($E220,'ALL-GTK-SD-SMP-SMA-SMK-SLB'!$F$14:$CG$713,'ALL-GTK-SD-SMP-SMA-SMK-SLB'!BQ$7,FALSE)</f>
        <v>0</v>
      </c>
      <c r="BQ220" s="9">
        <f>VLOOKUP($E220,'ALL-GTK-SD-SMP-SMA-SMK-SLB'!$F$14:$CG$713,'ALL-GTK-SD-SMP-SMA-SMK-SLB'!BR$7,FALSE)</f>
        <v>0</v>
      </c>
      <c r="BR220" s="9">
        <f>VLOOKUP($E220,'ALL-GTK-SD-SMP-SMA-SMK-SLB'!$F$14:$CG$713,'ALL-GTK-SD-SMP-SMA-SMK-SLB'!BS$7,FALSE)</f>
        <v>0</v>
      </c>
      <c r="BS220" s="9">
        <f>VLOOKUP($E220,'ALL-GTK-SD-SMP-SMA-SMK-SLB'!$F$14:$CG$713,'ALL-GTK-SD-SMP-SMA-SMK-SLB'!BT$7,FALSE)</f>
        <v>1</v>
      </c>
      <c r="BT220" s="9">
        <f>VLOOKUP($E220,'ALL-GTK-SD-SMP-SMA-SMK-SLB'!$F$14:$CG$713,'ALL-GTK-SD-SMP-SMA-SMK-SLB'!BU$7,FALSE)</f>
        <v>0</v>
      </c>
      <c r="BU220" s="299">
        <f t="shared" si="137"/>
        <v>1</v>
      </c>
      <c r="BV220" s="299">
        <f t="shared" si="138"/>
        <v>0</v>
      </c>
      <c r="BW220" s="44">
        <f t="shared" si="139"/>
        <v>2</v>
      </c>
      <c r="BX220" s="44">
        <f t="shared" si="140"/>
        <v>0</v>
      </c>
      <c r="BY220" s="11">
        <f t="shared" si="141"/>
        <v>2</v>
      </c>
      <c r="BZ220" s="14">
        <f t="shared" si="142"/>
        <v>4</v>
      </c>
      <c r="CA220" s="14">
        <f t="shared" si="143"/>
        <v>4</v>
      </c>
      <c r="CB220" s="13">
        <f t="shared" si="144"/>
        <v>2</v>
      </c>
      <c r="CC220" s="13">
        <f t="shared" si="145"/>
        <v>0</v>
      </c>
      <c r="CD220" s="312">
        <f t="shared" si="146"/>
        <v>6</v>
      </c>
      <c r="CE220" s="312">
        <f t="shared" si="147"/>
        <v>4</v>
      </c>
      <c r="CF220" s="313">
        <f t="shared" si="148"/>
        <v>10</v>
      </c>
      <c r="CG220" s="302" t="str">
        <f t="shared" si="149"/>
        <v>OK</v>
      </c>
    </row>
    <row r="221" spans="1:85" ht="14.25" x14ac:dyDescent="0.25">
      <c r="A221" s="6">
        <v>209</v>
      </c>
      <c r="B221" s="495">
        <v>209</v>
      </c>
      <c r="C221" s="495" t="s">
        <v>6</v>
      </c>
      <c r="D221" s="496" t="s">
        <v>23</v>
      </c>
      <c r="E221" s="626">
        <v>20340327</v>
      </c>
      <c r="F221" s="627" t="s">
        <v>477</v>
      </c>
      <c r="G221" s="624" t="s">
        <v>52</v>
      </c>
      <c r="H221" s="9">
        <f>VLOOKUP($E221,'ALL-GTK-SD-SMP-SMA-SMK-SLB'!$F$14:$CG$713,'ALL-GTK-SD-SMP-SMA-SMK-SLB'!I$7,FALSE)</f>
        <v>0</v>
      </c>
      <c r="I221" s="9">
        <f>VLOOKUP($E221,'ALL-GTK-SD-SMP-SMA-SMK-SLB'!$F$14:$CG$713,'ALL-GTK-SD-SMP-SMA-SMK-SLB'!J$7,FALSE)</f>
        <v>1</v>
      </c>
      <c r="J221" s="9">
        <f>VLOOKUP($E221,'ALL-GTK-SD-SMP-SMA-SMK-SLB'!$F$14:$CG$713,'ALL-GTK-SD-SMP-SMA-SMK-SLB'!K$7,FALSE)</f>
        <v>1</v>
      </c>
      <c r="K221" s="9">
        <f>VLOOKUP($E221,'ALL-GTK-SD-SMP-SMA-SMK-SLB'!$F$14:$CG$713,'ALL-GTK-SD-SMP-SMA-SMK-SLB'!L$7,FALSE)</f>
        <v>0</v>
      </c>
      <c r="L221" s="9">
        <f>VLOOKUP($E221,'ALL-GTK-SD-SMP-SMA-SMK-SLB'!$F$14:$CG$713,'ALL-GTK-SD-SMP-SMA-SMK-SLB'!M$7,FALSE)</f>
        <v>0</v>
      </c>
      <c r="M221" s="9">
        <f>VLOOKUP($E221,'ALL-GTK-SD-SMP-SMA-SMK-SLB'!$F$14:$CG$713,'ALL-GTK-SD-SMP-SMA-SMK-SLB'!N$7,FALSE)</f>
        <v>2</v>
      </c>
      <c r="N221" s="9">
        <f>VLOOKUP($E221,'ALL-GTK-SD-SMP-SMA-SMK-SLB'!$F$14:$CG$713,'ALL-GTK-SD-SMP-SMA-SMK-SLB'!O$7,FALSE)</f>
        <v>0</v>
      </c>
      <c r="O221" s="9">
        <f>VLOOKUP($E221,'ALL-GTK-SD-SMP-SMA-SMK-SLB'!$F$14:$CG$713,'ALL-GTK-SD-SMP-SMA-SMK-SLB'!P$7,FALSE)</f>
        <v>1</v>
      </c>
      <c r="P221" s="299">
        <f t="shared" si="114"/>
        <v>1</v>
      </c>
      <c r="Q221" s="299">
        <f t="shared" si="115"/>
        <v>4</v>
      </c>
      <c r="R221" s="300">
        <f t="shared" si="116"/>
        <v>5</v>
      </c>
      <c r="S221" s="9">
        <f>VLOOKUP($E221,'ALL-GTK-SD-SMP-SMA-SMK-SLB'!$F$14:$CG$713,'ALL-GTK-SD-SMP-SMA-SMK-SLB'!T$7,FALSE)</f>
        <v>0</v>
      </c>
      <c r="T221" s="9">
        <f>VLOOKUP($E221,'ALL-GTK-SD-SMP-SMA-SMK-SLB'!$F$14:$CG$713,'ALL-GTK-SD-SMP-SMA-SMK-SLB'!U$7,FALSE)</f>
        <v>0</v>
      </c>
      <c r="U221" s="9">
        <f>VLOOKUP($E221,'ALL-GTK-SD-SMP-SMA-SMK-SLB'!$F$14:$CG$713,'ALL-GTK-SD-SMP-SMA-SMK-SLB'!V$7,FALSE)</f>
        <v>1</v>
      </c>
      <c r="V221" s="9">
        <f>VLOOKUP($E221,'ALL-GTK-SD-SMP-SMA-SMK-SLB'!$F$14:$CG$713,'ALL-GTK-SD-SMP-SMA-SMK-SLB'!W$7,FALSE)</f>
        <v>2</v>
      </c>
      <c r="W221" s="9">
        <f>VLOOKUP($E221,'ALL-GTK-SD-SMP-SMA-SMK-SLB'!$F$14:$CG$713,'ALL-GTK-SD-SMP-SMA-SMK-SLB'!X$7,FALSE)</f>
        <v>0</v>
      </c>
      <c r="X221" s="9">
        <f>VLOOKUP($E221,'ALL-GTK-SD-SMP-SMA-SMK-SLB'!$F$14:$CG$713,'ALL-GTK-SD-SMP-SMA-SMK-SLB'!Y$7,FALSE)</f>
        <v>1</v>
      </c>
      <c r="Y221" s="299">
        <f t="shared" si="117"/>
        <v>1</v>
      </c>
      <c r="Z221" s="299">
        <f t="shared" si="118"/>
        <v>3</v>
      </c>
      <c r="AA221" s="10">
        <f t="shared" si="119"/>
        <v>4</v>
      </c>
      <c r="AB221" s="44">
        <f t="shared" si="120"/>
        <v>2</v>
      </c>
      <c r="AC221" s="44">
        <f t="shared" si="121"/>
        <v>7</v>
      </c>
      <c r="AD221" s="11">
        <f t="shared" si="122"/>
        <v>9</v>
      </c>
      <c r="AE221" s="9">
        <f>VLOOKUP($E221,'ALL-GTK-SD-SMP-SMA-SMK-SLB'!$F$14:$CG$713,'ALL-GTK-SD-SMP-SMA-SMK-SLB'!AF$7,FALSE)</f>
        <v>2</v>
      </c>
      <c r="AF221" s="9">
        <f>VLOOKUP($E221,'ALL-GTK-SD-SMP-SMA-SMK-SLB'!$F$14:$CG$713,'ALL-GTK-SD-SMP-SMA-SMK-SLB'!AG$7,FALSE)</f>
        <v>5</v>
      </c>
      <c r="AG221" s="10">
        <f t="shared" si="123"/>
        <v>7</v>
      </c>
      <c r="AH221" s="9">
        <f>VLOOKUP($E221,'ALL-GTK-SD-SMP-SMA-SMK-SLB'!$F$14:$CG$713,'ALL-GTK-SD-SMP-SMA-SMK-SLB'!AI$7,FALSE)</f>
        <v>0</v>
      </c>
      <c r="AI221" s="9">
        <f>VLOOKUP($E221,'ALL-GTK-SD-SMP-SMA-SMK-SLB'!$F$14:$CG$713,'ALL-GTK-SD-SMP-SMA-SMK-SLB'!AJ$7,FALSE)</f>
        <v>2</v>
      </c>
      <c r="AJ221" s="10">
        <f t="shared" si="124"/>
        <v>2</v>
      </c>
      <c r="AK221" s="44">
        <f t="shared" si="125"/>
        <v>2</v>
      </c>
      <c r="AL221" s="44">
        <f t="shared" si="126"/>
        <v>7</v>
      </c>
      <c r="AM221" s="11">
        <f t="shared" si="127"/>
        <v>9</v>
      </c>
      <c r="AN221" s="299">
        <f>VLOOKUP($E221,'ALL-GTK-SD-SMP-SMA-SMK-SLB'!$F$14:$CG$713,'ALL-GTK-SD-SMP-SMA-SMK-SLB'!AO$7,FALSE)</f>
        <v>0</v>
      </c>
      <c r="AO221" s="299">
        <f>VLOOKUP($E221,'ALL-GTK-SD-SMP-SMA-SMK-SLB'!$F$14:$CG$713,'ALL-GTK-SD-SMP-SMA-SMK-SLB'!AP$7,FALSE)</f>
        <v>0</v>
      </c>
      <c r="AP221" s="9">
        <f>VLOOKUP($E221,'ALL-GTK-SD-SMP-SMA-SMK-SLB'!$F$14:$CG$713,'ALL-GTK-SD-SMP-SMA-SMK-SLB'!AQ$7,FALSE)</f>
        <v>0</v>
      </c>
      <c r="AQ221" s="9">
        <f>VLOOKUP($E221,'ALL-GTK-SD-SMP-SMA-SMK-SLB'!$F$14:$CG$713,'ALL-GTK-SD-SMP-SMA-SMK-SLB'!AR$7,FALSE)</f>
        <v>0</v>
      </c>
      <c r="AR221" s="9">
        <f>VLOOKUP($E221,'ALL-GTK-SD-SMP-SMA-SMK-SLB'!$F$14:$CG$713,'ALL-GTK-SD-SMP-SMA-SMK-SLB'!AS$7,FALSE)</f>
        <v>0</v>
      </c>
      <c r="AS221" s="9">
        <f>VLOOKUP($E221,'ALL-GTK-SD-SMP-SMA-SMK-SLB'!$F$14:$CG$713,'ALL-GTK-SD-SMP-SMA-SMK-SLB'!AT$7,FALSE)</f>
        <v>0</v>
      </c>
      <c r="AT221" s="9">
        <f>VLOOKUP($E221,'ALL-GTK-SD-SMP-SMA-SMK-SLB'!$F$14:$CG$713,'ALL-GTK-SD-SMP-SMA-SMK-SLB'!AU$7,FALSE)</f>
        <v>0</v>
      </c>
      <c r="AU221" s="9">
        <f>VLOOKUP($E221,'ALL-GTK-SD-SMP-SMA-SMK-SLB'!$F$14:$CG$713,'ALL-GTK-SD-SMP-SMA-SMK-SLB'!AV$7,FALSE)</f>
        <v>0</v>
      </c>
      <c r="AV221" s="9">
        <f>VLOOKUP($E221,'ALL-GTK-SD-SMP-SMA-SMK-SLB'!$F$14:$CG$713,'ALL-GTK-SD-SMP-SMA-SMK-SLB'!AW$7,FALSE)</f>
        <v>0</v>
      </c>
      <c r="AW221" s="9">
        <f>VLOOKUP($E221,'ALL-GTK-SD-SMP-SMA-SMK-SLB'!$F$14:$CG$713,'ALL-GTK-SD-SMP-SMA-SMK-SLB'!AX$7,FALSE)</f>
        <v>0</v>
      </c>
      <c r="AX221" s="9">
        <f>VLOOKUP($E221,'ALL-GTK-SD-SMP-SMA-SMK-SLB'!$F$14:$CG$713,'ALL-GTK-SD-SMP-SMA-SMK-SLB'!AY$7,FALSE)</f>
        <v>2</v>
      </c>
      <c r="AY221" s="9">
        <f>VLOOKUP($E221,'ALL-GTK-SD-SMP-SMA-SMK-SLB'!$F$14:$CG$713,'ALL-GTK-SD-SMP-SMA-SMK-SLB'!AZ$7,FALSE)</f>
        <v>7</v>
      </c>
      <c r="AZ221" s="9">
        <f>VLOOKUP($E221,'ALL-GTK-SD-SMP-SMA-SMK-SLB'!$F$14:$CG$713,'ALL-GTK-SD-SMP-SMA-SMK-SLB'!BA$7,FALSE)</f>
        <v>0</v>
      </c>
      <c r="BA221" s="9">
        <f>VLOOKUP($E221,'ALL-GTK-SD-SMP-SMA-SMK-SLB'!$F$14:$CG$713,'ALL-GTK-SD-SMP-SMA-SMK-SLB'!BB$7,FALSE)</f>
        <v>0</v>
      </c>
      <c r="BB221" s="9">
        <f>VLOOKUP($E221,'ALL-GTK-SD-SMP-SMA-SMK-SLB'!$F$14:$CG$713,'ALL-GTK-SD-SMP-SMA-SMK-SLB'!BC$7,FALSE)</f>
        <v>0</v>
      </c>
      <c r="BC221" s="9">
        <f>VLOOKUP($E221,'ALL-GTK-SD-SMP-SMA-SMK-SLB'!$F$14:$CG$713,'ALL-GTK-SD-SMP-SMA-SMK-SLB'!BD$7,FALSE)</f>
        <v>0</v>
      </c>
      <c r="BD221" s="310">
        <f t="shared" si="128"/>
        <v>0</v>
      </c>
      <c r="BE221" s="310">
        <f t="shared" si="129"/>
        <v>0</v>
      </c>
      <c r="BF221" s="10">
        <f t="shared" si="130"/>
        <v>0</v>
      </c>
      <c r="BG221" s="311">
        <f t="shared" si="131"/>
        <v>2</v>
      </c>
      <c r="BH221" s="311">
        <f t="shared" si="132"/>
        <v>7</v>
      </c>
      <c r="BI221" s="10">
        <f t="shared" si="133"/>
        <v>9</v>
      </c>
      <c r="BJ221" s="44">
        <f t="shared" si="134"/>
        <v>2</v>
      </c>
      <c r="BK221" s="44">
        <f t="shared" si="135"/>
        <v>7</v>
      </c>
      <c r="BL221" s="11">
        <f t="shared" si="136"/>
        <v>9</v>
      </c>
      <c r="BM221" s="9">
        <f>VLOOKUP($E221,'ALL-GTK-SD-SMP-SMA-SMK-SLB'!$F$14:$CG$713,'ALL-GTK-SD-SMP-SMA-SMK-SLB'!BN$7,FALSE)</f>
        <v>0</v>
      </c>
      <c r="BN221" s="9">
        <f>VLOOKUP($E221,'ALL-GTK-SD-SMP-SMA-SMK-SLB'!$F$14:$CG$713,'ALL-GTK-SD-SMP-SMA-SMK-SLB'!BO$7,FALSE)</f>
        <v>0</v>
      </c>
      <c r="BO221" s="9">
        <f>VLOOKUP($E221,'ALL-GTK-SD-SMP-SMA-SMK-SLB'!$F$14:$CG$713,'ALL-GTK-SD-SMP-SMA-SMK-SLB'!BP$7,FALSE)</f>
        <v>0</v>
      </c>
      <c r="BP221" s="9">
        <f>VLOOKUP($E221,'ALL-GTK-SD-SMP-SMA-SMK-SLB'!$F$14:$CG$713,'ALL-GTK-SD-SMP-SMA-SMK-SLB'!BQ$7,FALSE)</f>
        <v>0</v>
      </c>
      <c r="BQ221" s="9">
        <f>VLOOKUP($E221,'ALL-GTK-SD-SMP-SMA-SMK-SLB'!$F$14:$CG$713,'ALL-GTK-SD-SMP-SMA-SMK-SLB'!BR$7,FALSE)</f>
        <v>1</v>
      </c>
      <c r="BR221" s="9">
        <f>VLOOKUP($E221,'ALL-GTK-SD-SMP-SMA-SMK-SLB'!$F$14:$CG$713,'ALL-GTK-SD-SMP-SMA-SMK-SLB'!BS$7,FALSE)</f>
        <v>0</v>
      </c>
      <c r="BS221" s="9">
        <f>VLOOKUP($E221,'ALL-GTK-SD-SMP-SMA-SMK-SLB'!$F$14:$CG$713,'ALL-GTK-SD-SMP-SMA-SMK-SLB'!BT$7,FALSE)</f>
        <v>1</v>
      </c>
      <c r="BT221" s="9">
        <f>VLOOKUP($E221,'ALL-GTK-SD-SMP-SMA-SMK-SLB'!$F$14:$CG$713,'ALL-GTK-SD-SMP-SMA-SMK-SLB'!BU$7,FALSE)</f>
        <v>0</v>
      </c>
      <c r="BU221" s="299">
        <f t="shared" si="137"/>
        <v>2</v>
      </c>
      <c r="BV221" s="299">
        <f t="shared" si="138"/>
        <v>0</v>
      </c>
      <c r="BW221" s="44">
        <f t="shared" si="139"/>
        <v>2</v>
      </c>
      <c r="BX221" s="44">
        <f t="shared" si="140"/>
        <v>0</v>
      </c>
      <c r="BY221" s="11">
        <f t="shared" si="141"/>
        <v>2</v>
      </c>
      <c r="BZ221" s="14">
        <f t="shared" si="142"/>
        <v>2</v>
      </c>
      <c r="CA221" s="14">
        <f t="shared" si="143"/>
        <v>7</v>
      </c>
      <c r="CB221" s="13">
        <f t="shared" si="144"/>
        <v>2</v>
      </c>
      <c r="CC221" s="13">
        <f t="shared" si="145"/>
        <v>0</v>
      </c>
      <c r="CD221" s="312">
        <f t="shared" si="146"/>
        <v>4</v>
      </c>
      <c r="CE221" s="312">
        <f t="shared" si="147"/>
        <v>7</v>
      </c>
      <c r="CF221" s="313">
        <f t="shared" si="148"/>
        <v>11</v>
      </c>
      <c r="CG221" s="302" t="str">
        <f t="shared" si="149"/>
        <v>OK</v>
      </c>
    </row>
    <row r="222" spans="1:85" ht="14.25" x14ac:dyDescent="0.25">
      <c r="A222" s="6">
        <v>210</v>
      </c>
      <c r="B222" s="495">
        <v>210</v>
      </c>
      <c r="C222" s="495" t="s">
        <v>6</v>
      </c>
      <c r="D222" s="496" t="s">
        <v>23</v>
      </c>
      <c r="E222" s="626">
        <v>20319419</v>
      </c>
      <c r="F222" s="627" t="s">
        <v>478</v>
      </c>
      <c r="G222" s="624" t="s">
        <v>52</v>
      </c>
      <c r="H222" s="9">
        <f>VLOOKUP($E222,'ALL-GTK-SD-SMP-SMA-SMK-SLB'!$F$14:$CG$713,'ALL-GTK-SD-SMP-SMA-SMK-SLB'!I$7,FALSE)</f>
        <v>0</v>
      </c>
      <c r="I222" s="9">
        <f>VLOOKUP($E222,'ALL-GTK-SD-SMP-SMA-SMK-SLB'!$F$14:$CG$713,'ALL-GTK-SD-SMP-SMA-SMK-SLB'!J$7,FALSE)</f>
        <v>0</v>
      </c>
      <c r="J222" s="9">
        <f>VLOOKUP($E222,'ALL-GTK-SD-SMP-SMA-SMK-SLB'!$F$14:$CG$713,'ALL-GTK-SD-SMP-SMA-SMK-SLB'!K$7,FALSE)</f>
        <v>0</v>
      </c>
      <c r="K222" s="9">
        <f>VLOOKUP($E222,'ALL-GTK-SD-SMP-SMA-SMK-SLB'!$F$14:$CG$713,'ALL-GTK-SD-SMP-SMA-SMK-SLB'!L$7,FALSE)</f>
        <v>0</v>
      </c>
      <c r="L222" s="9">
        <f>VLOOKUP($E222,'ALL-GTK-SD-SMP-SMA-SMK-SLB'!$F$14:$CG$713,'ALL-GTK-SD-SMP-SMA-SMK-SLB'!M$7,FALSE)</f>
        <v>1</v>
      </c>
      <c r="M222" s="9">
        <f>VLOOKUP($E222,'ALL-GTK-SD-SMP-SMA-SMK-SLB'!$F$14:$CG$713,'ALL-GTK-SD-SMP-SMA-SMK-SLB'!N$7,FALSE)</f>
        <v>2</v>
      </c>
      <c r="N222" s="9">
        <f>VLOOKUP($E222,'ALL-GTK-SD-SMP-SMA-SMK-SLB'!$F$14:$CG$713,'ALL-GTK-SD-SMP-SMA-SMK-SLB'!O$7,FALSE)</f>
        <v>0</v>
      </c>
      <c r="O222" s="9">
        <f>VLOOKUP($E222,'ALL-GTK-SD-SMP-SMA-SMK-SLB'!$F$14:$CG$713,'ALL-GTK-SD-SMP-SMA-SMK-SLB'!P$7,FALSE)</f>
        <v>2</v>
      </c>
      <c r="P222" s="299">
        <f t="shared" si="114"/>
        <v>1</v>
      </c>
      <c r="Q222" s="299">
        <f t="shared" si="115"/>
        <v>4</v>
      </c>
      <c r="R222" s="300">
        <f t="shared" si="116"/>
        <v>5</v>
      </c>
      <c r="S222" s="9">
        <f>VLOOKUP($E222,'ALL-GTK-SD-SMP-SMA-SMK-SLB'!$F$14:$CG$713,'ALL-GTK-SD-SMP-SMA-SMK-SLB'!T$7,FALSE)</f>
        <v>0</v>
      </c>
      <c r="T222" s="9">
        <f>VLOOKUP($E222,'ALL-GTK-SD-SMP-SMA-SMK-SLB'!$F$14:$CG$713,'ALL-GTK-SD-SMP-SMA-SMK-SLB'!U$7,FALSE)</f>
        <v>0</v>
      </c>
      <c r="U222" s="9">
        <f>VLOOKUP($E222,'ALL-GTK-SD-SMP-SMA-SMK-SLB'!$F$14:$CG$713,'ALL-GTK-SD-SMP-SMA-SMK-SLB'!V$7,FALSE)</f>
        <v>0</v>
      </c>
      <c r="V222" s="9">
        <f>VLOOKUP($E222,'ALL-GTK-SD-SMP-SMA-SMK-SLB'!$F$14:$CG$713,'ALL-GTK-SD-SMP-SMA-SMK-SLB'!W$7,FALSE)</f>
        <v>1</v>
      </c>
      <c r="W222" s="9">
        <f>VLOOKUP($E222,'ALL-GTK-SD-SMP-SMA-SMK-SLB'!$F$14:$CG$713,'ALL-GTK-SD-SMP-SMA-SMK-SLB'!X$7,FALSE)</f>
        <v>0</v>
      </c>
      <c r="X222" s="9">
        <f>VLOOKUP($E222,'ALL-GTK-SD-SMP-SMA-SMK-SLB'!$F$14:$CG$713,'ALL-GTK-SD-SMP-SMA-SMK-SLB'!Y$7,FALSE)</f>
        <v>1</v>
      </c>
      <c r="Y222" s="299">
        <f t="shared" si="117"/>
        <v>0</v>
      </c>
      <c r="Z222" s="299">
        <f t="shared" si="118"/>
        <v>2</v>
      </c>
      <c r="AA222" s="10">
        <f t="shared" si="119"/>
        <v>2</v>
      </c>
      <c r="AB222" s="44">
        <f t="shared" si="120"/>
        <v>1</v>
      </c>
      <c r="AC222" s="44">
        <f t="shared" si="121"/>
        <v>6</v>
      </c>
      <c r="AD222" s="11">
        <f t="shared" si="122"/>
        <v>7</v>
      </c>
      <c r="AE222" s="9">
        <f>VLOOKUP($E222,'ALL-GTK-SD-SMP-SMA-SMK-SLB'!$F$14:$CG$713,'ALL-GTK-SD-SMP-SMA-SMK-SLB'!AF$7,FALSE)</f>
        <v>1</v>
      </c>
      <c r="AF222" s="9">
        <f>VLOOKUP($E222,'ALL-GTK-SD-SMP-SMA-SMK-SLB'!$F$14:$CG$713,'ALL-GTK-SD-SMP-SMA-SMK-SLB'!AG$7,FALSE)</f>
        <v>4</v>
      </c>
      <c r="AG222" s="10">
        <f t="shared" si="123"/>
        <v>5</v>
      </c>
      <c r="AH222" s="9">
        <f>VLOOKUP($E222,'ALL-GTK-SD-SMP-SMA-SMK-SLB'!$F$14:$CG$713,'ALL-GTK-SD-SMP-SMA-SMK-SLB'!AI$7,FALSE)</f>
        <v>0</v>
      </c>
      <c r="AI222" s="9">
        <f>VLOOKUP($E222,'ALL-GTK-SD-SMP-SMA-SMK-SLB'!$F$14:$CG$713,'ALL-GTK-SD-SMP-SMA-SMK-SLB'!AJ$7,FALSE)</f>
        <v>2</v>
      </c>
      <c r="AJ222" s="10">
        <f t="shared" si="124"/>
        <v>2</v>
      </c>
      <c r="AK222" s="44">
        <f t="shared" si="125"/>
        <v>1</v>
      </c>
      <c r="AL222" s="44">
        <f t="shared" si="126"/>
        <v>6</v>
      </c>
      <c r="AM222" s="11">
        <f t="shared" si="127"/>
        <v>7</v>
      </c>
      <c r="AN222" s="299">
        <f>VLOOKUP($E222,'ALL-GTK-SD-SMP-SMA-SMK-SLB'!$F$14:$CG$713,'ALL-GTK-SD-SMP-SMA-SMK-SLB'!AO$7,FALSE)</f>
        <v>0</v>
      </c>
      <c r="AO222" s="299">
        <f>VLOOKUP($E222,'ALL-GTK-SD-SMP-SMA-SMK-SLB'!$F$14:$CG$713,'ALL-GTK-SD-SMP-SMA-SMK-SLB'!AP$7,FALSE)</f>
        <v>0</v>
      </c>
      <c r="AP222" s="9">
        <f>VLOOKUP($E222,'ALL-GTK-SD-SMP-SMA-SMK-SLB'!$F$14:$CG$713,'ALL-GTK-SD-SMP-SMA-SMK-SLB'!AQ$7,FALSE)</f>
        <v>0</v>
      </c>
      <c r="AQ222" s="9">
        <f>VLOOKUP($E222,'ALL-GTK-SD-SMP-SMA-SMK-SLB'!$F$14:$CG$713,'ALL-GTK-SD-SMP-SMA-SMK-SLB'!AR$7,FALSE)</f>
        <v>0</v>
      </c>
      <c r="AR222" s="9">
        <f>VLOOKUP($E222,'ALL-GTK-SD-SMP-SMA-SMK-SLB'!$F$14:$CG$713,'ALL-GTK-SD-SMP-SMA-SMK-SLB'!AS$7,FALSE)</f>
        <v>0</v>
      </c>
      <c r="AS222" s="9">
        <f>VLOOKUP($E222,'ALL-GTK-SD-SMP-SMA-SMK-SLB'!$F$14:$CG$713,'ALL-GTK-SD-SMP-SMA-SMK-SLB'!AT$7,FALSE)</f>
        <v>0</v>
      </c>
      <c r="AT222" s="9">
        <f>VLOOKUP($E222,'ALL-GTK-SD-SMP-SMA-SMK-SLB'!$F$14:$CG$713,'ALL-GTK-SD-SMP-SMA-SMK-SLB'!AU$7,FALSE)</f>
        <v>0</v>
      </c>
      <c r="AU222" s="9">
        <f>VLOOKUP($E222,'ALL-GTK-SD-SMP-SMA-SMK-SLB'!$F$14:$CG$713,'ALL-GTK-SD-SMP-SMA-SMK-SLB'!AV$7,FALSE)</f>
        <v>0</v>
      </c>
      <c r="AV222" s="9">
        <f>VLOOKUP($E222,'ALL-GTK-SD-SMP-SMA-SMK-SLB'!$F$14:$CG$713,'ALL-GTK-SD-SMP-SMA-SMK-SLB'!AW$7,FALSE)</f>
        <v>0</v>
      </c>
      <c r="AW222" s="9">
        <f>VLOOKUP($E222,'ALL-GTK-SD-SMP-SMA-SMK-SLB'!$F$14:$CG$713,'ALL-GTK-SD-SMP-SMA-SMK-SLB'!AX$7,FALSE)</f>
        <v>0</v>
      </c>
      <c r="AX222" s="9">
        <f>VLOOKUP($E222,'ALL-GTK-SD-SMP-SMA-SMK-SLB'!$F$14:$CG$713,'ALL-GTK-SD-SMP-SMA-SMK-SLB'!AY$7,FALSE)</f>
        <v>1</v>
      </c>
      <c r="AY222" s="9">
        <f>VLOOKUP($E222,'ALL-GTK-SD-SMP-SMA-SMK-SLB'!$F$14:$CG$713,'ALL-GTK-SD-SMP-SMA-SMK-SLB'!AZ$7,FALSE)</f>
        <v>6</v>
      </c>
      <c r="AZ222" s="9">
        <f>VLOOKUP($E222,'ALL-GTK-SD-SMP-SMA-SMK-SLB'!$F$14:$CG$713,'ALL-GTK-SD-SMP-SMA-SMK-SLB'!BA$7,FALSE)</f>
        <v>0</v>
      </c>
      <c r="BA222" s="9">
        <f>VLOOKUP($E222,'ALL-GTK-SD-SMP-SMA-SMK-SLB'!$F$14:$CG$713,'ALL-GTK-SD-SMP-SMA-SMK-SLB'!BB$7,FALSE)</f>
        <v>0</v>
      </c>
      <c r="BB222" s="9">
        <f>VLOOKUP($E222,'ALL-GTK-SD-SMP-SMA-SMK-SLB'!$F$14:$CG$713,'ALL-GTK-SD-SMP-SMA-SMK-SLB'!BC$7,FALSE)</f>
        <v>0</v>
      </c>
      <c r="BC222" s="9">
        <f>VLOOKUP($E222,'ALL-GTK-SD-SMP-SMA-SMK-SLB'!$F$14:$CG$713,'ALL-GTK-SD-SMP-SMA-SMK-SLB'!BD$7,FALSE)</f>
        <v>0</v>
      </c>
      <c r="BD222" s="310">
        <f t="shared" si="128"/>
        <v>0</v>
      </c>
      <c r="BE222" s="310">
        <f t="shared" si="129"/>
        <v>0</v>
      </c>
      <c r="BF222" s="10">
        <f t="shared" si="130"/>
        <v>0</v>
      </c>
      <c r="BG222" s="311">
        <f t="shared" si="131"/>
        <v>1</v>
      </c>
      <c r="BH222" s="311">
        <f t="shared" si="132"/>
        <v>6</v>
      </c>
      <c r="BI222" s="10">
        <f t="shared" si="133"/>
        <v>7</v>
      </c>
      <c r="BJ222" s="44">
        <f t="shared" si="134"/>
        <v>1</v>
      </c>
      <c r="BK222" s="44">
        <f t="shared" si="135"/>
        <v>6</v>
      </c>
      <c r="BL222" s="11">
        <f t="shared" si="136"/>
        <v>7</v>
      </c>
      <c r="BM222" s="9">
        <f>VLOOKUP($E222,'ALL-GTK-SD-SMP-SMA-SMK-SLB'!$F$14:$CG$713,'ALL-GTK-SD-SMP-SMA-SMK-SLB'!BN$7,FALSE)</f>
        <v>0</v>
      </c>
      <c r="BN222" s="9">
        <f>VLOOKUP($E222,'ALL-GTK-SD-SMP-SMA-SMK-SLB'!$F$14:$CG$713,'ALL-GTK-SD-SMP-SMA-SMK-SLB'!BO$7,FALSE)</f>
        <v>0</v>
      </c>
      <c r="BO222" s="9">
        <f>VLOOKUP($E222,'ALL-GTK-SD-SMP-SMA-SMK-SLB'!$F$14:$CG$713,'ALL-GTK-SD-SMP-SMA-SMK-SLB'!BP$7,FALSE)</f>
        <v>0</v>
      </c>
      <c r="BP222" s="9">
        <f>VLOOKUP($E222,'ALL-GTK-SD-SMP-SMA-SMK-SLB'!$F$14:$CG$713,'ALL-GTK-SD-SMP-SMA-SMK-SLB'!BQ$7,FALSE)</f>
        <v>0</v>
      </c>
      <c r="BQ222" s="9">
        <f>VLOOKUP($E222,'ALL-GTK-SD-SMP-SMA-SMK-SLB'!$F$14:$CG$713,'ALL-GTK-SD-SMP-SMA-SMK-SLB'!BR$7,FALSE)</f>
        <v>0</v>
      </c>
      <c r="BR222" s="9">
        <f>VLOOKUP($E222,'ALL-GTK-SD-SMP-SMA-SMK-SLB'!$F$14:$CG$713,'ALL-GTK-SD-SMP-SMA-SMK-SLB'!BS$7,FALSE)</f>
        <v>0</v>
      </c>
      <c r="BS222" s="9">
        <f>VLOOKUP($E222,'ALL-GTK-SD-SMP-SMA-SMK-SLB'!$F$14:$CG$713,'ALL-GTK-SD-SMP-SMA-SMK-SLB'!BT$7,FALSE)</f>
        <v>0</v>
      </c>
      <c r="BT222" s="9">
        <f>VLOOKUP($E222,'ALL-GTK-SD-SMP-SMA-SMK-SLB'!$F$14:$CG$713,'ALL-GTK-SD-SMP-SMA-SMK-SLB'!BU$7,FALSE)</f>
        <v>0</v>
      </c>
      <c r="BU222" s="299">
        <f t="shared" si="137"/>
        <v>0</v>
      </c>
      <c r="BV222" s="299">
        <f t="shared" si="138"/>
        <v>0</v>
      </c>
      <c r="BW222" s="44">
        <f t="shared" si="139"/>
        <v>0</v>
      </c>
      <c r="BX222" s="44">
        <f t="shared" si="140"/>
        <v>0</v>
      </c>
      <c r="BY222" s="11">
        <f t="shared" si="141"/>
        <v>0</v>
      </c>
      <c r="BZ222" s="14">
        <f t="shared" si="142"/>
        <v>1</v>
      </c>
      <c r="CA222" s="14">
        <f t="shared" si="143"/>
        <v>6</v>
      </c>
      <c r="CB222" s="13">
        <f t="shared" si="144"/>
        <v>0</v>
      </c>
      <c r="CC222" s="13">
        <f t="shared" si="145"/>
        <v>0</v>
      </c>
      <c r="CD222" s="312">
        <f t="shared" si="146"/>
        <v>1</v>
      </c>
      <c r="CE222" s="312">
        <f t="shared" si="147"/>
        <v>6</v>
      </c>
      <c r="CF222" s="313">
        <f t="shared" si="148"/>
        <v>7</v>
      </c>
      <c r="CG222" s="302" t="str">
        <f t="shared" si="149"/>
        <v>OK</v>
      </c>
    </row>
    <row r="223" spans="1:85" ht="14.25" x14ac:dyDescent="0.25">
      <c r="A223" s="6">
        <v>211</v>
      </c>
      <c r="B223" s="495">
        <v>211</v>
      </c>
      <c r="C223" s="495" t="s">
        <v>6</v>
      </c>
      <c r="D223" s="496" t="s">
        <v>23</v>
      </c>
      <c r="E223" s="626">
        <v>20340329</v>
      </c>
      <c r="F223" s="627" t="s">
        <v>479</v>
      </c>
      <c r="G223" s="624" t="s">
        <v>52</v>
      </c>
      <c r="H223" s="9">
        <f>VLOOKUP($E223,'ALL-GTK-SD-SMP-SMA-SMK-SLB'!$F$14:$CG$713,'ALL-GTK-SD-SMP-SMA-SMK-SLB'!I$7,FALSE)</f>
        <v>1</v>
      </c>
      <c r="I223" s="9">
        <f>VLOOKUP($E223,'ALL-GTK-SD-SMP-SMA-SMK-SLB'!$F$14:$CG$713,'ALL-GTK-SD-SMP-SMA-SMK-SLB'!J$7,FALSE)</f>
        <v>0</v>
      </c>
      <c r="J223" s="9">
        <f>VLOOKUP($E223,'ALL-GTK-SD-SMP-SMA-SMK-SLB'!$F$14:$CG$713,'ALL-GTK-SD-SMP-SMA-SMK-SLB'!K$7,FALSE)</f>
        <v>0</v>
      </c>
      <c r="K223" s="9">
        <f>VLOOKUP($E223,'ALL-GTK-SD-SMP-SMA-SMK-SLB'!$F$14:$CG$713,'ALL-GTK-SD-SMP-SMA-SMK-SLB'!L$7,FALSE)</f>
        <v>0</v>
      </c>
      <c r="L223" s="9">
        <f>VLOOKUP($E223,'ALL-GTK-SD-SMP-SMA-SMK-SLB'!$F$14:$CG$713,'ALL-GTK-SD-SMP-SMA-SMK-SLB'!M$7,FALSE)</f>
        <v>3</v>
      </c>
      <c r="M223" s="9">
        <f>VLOOKUP($E223,'ALL-GTK-SD-SMP-SMA-SMK-SLB'!$F$14:$CG$713,'ALL-GTK-SD-SMP-SMA-SMK-SLB'!N$7,FALSE)</f>
        <v>2</v>
      </c>
      <c r="N223" s="9">
        <f>VLOOKUP($E223,'ALL-GTK-SD-SMP-SMA-SMK-SLB'!$F$14:$CG$713,'ALL-GTK-SD-SMP-SMA-SMK-SLB'!O$7,FALSE)</f>
        <v>1</v>
      </c>
      <c r="O223" s="9">
        <f>VLOOKUP($E223,'ALL-GTK-SD-SMP-SMA-SMK-SLB'!$F$14:$CG$713,'ALL-GTK-SD-SMP-SMA-SMK-SLB'!P$7,FALSE)</f>
        <v>2</v>
      </c>
      <c r="P223" s="299">
        <f t="shared" si="114"/>
        <v>5</v>
      </c>
      <c r="Q223" s="299">
        <f t="shared" si="115"/>
        <v>4</v>
      </c>
      <c r="R223" s="300">
        <f t="shared" si="116"/>
        <v>9</v>
      </c>
      <c r="S223" s="9">
        <f>VLOOKUP($E223,'ALL-GTK-SD-SMP-SMA-SMK-SLB'!$F$14:$CG$713,'ALL-GTK-SD-SMP-SMA-SMK-SLB'!T$7,FALSE)</f>
        <v>0</v>
      </c>
      <c r="T223" s="9">
        <f>VLOOKUP($E223,'ALL-GTK-SD-SMP-SMA-SMK-SLB'!$F$14:$CG$713,'ALL-GTK-SD-SMP-SMA-SMK-SLB'!U$7,FALSE)</f>
        <v>0</v>
      </c>
      <c r="U223" s="9">
        <f>VLOOKUP($E223,'ALL-GTK-SD-SMP-SMA-SMK-SLB'!$F$14:$CG$713,'ALL-GTK-SD-SMP-SMA-SMK-SLB'!V$7,FALSE)</f>
        <v>1</v>
      </c>
      <c r="V223" s="9">
        <f>VLOOKUP($E223,'ALL-GTK-SD-SMP-SMA-SMK-SLB'!$F$14:$CG$713,'ALL-GTK-SD-SMP-SMA-SMK-SLB'!W$7,FALSE)</f>
        <v>4</v>
      </c>
      <c r="W223" s="9">
        <f>VLOOKUP($E223,'ALL-GTK-SD-SMP-SMA-SMK-SLB'!$F$14:$CG$713,'ALL-GTK-SD-SMP-SMA-SMK-SLB'!X$7,FALSE)</f>
        <v>1</v>
      </c>
      <c r="X223" s="9">
        <f>VLOOKUP($E223,'ALL-GTK-SD-SMP-SMA-SMK-SLB'!$F$14:$CG$713,'ALL-GTK-SD-SMP-SMA-SMK-SLB'!Y$7,FALSE)</f>
        <v>2</v>
      </c>
      <c r="Y223" s="299">
        <f t="shared" si="117"/>
        <v>2</v>
      </c>
      <c r="Z223" s="299">
        <f t="shared" si="118"/>
        <v>6</v>
      </c>
      <c r="AA223" s="10">
        <f t="shared" si="119"/>
        <v>8</v>
      </c>
      <c r="AB223" s="44">
        <f t="shared" si="120"/>
        <v>7</v>
      </c>
      <c r="AC223" s="44">
        <f t="shared" si="121"/>
        <v>10</v>
      </c>
      <c r="AD223" s="11">
        <f t="shared" si="122"/>
        <v>17</v>
      </c>
      <c r="AE223" s="9">
        <f>VLOOKUP($E223,'ALL-GTK-SD-SMP-SMA-SMK-SLB'!$F$14:$CG$713,'ALL-GTK-SD-SMP-SMA-SMK-SLB'!AF$7,FALSE)</f>
        <v>4</v>
      </c>
      <c r="AF223" s="9">
        <f>VLOOKUP($E223,'ALL-GTK-SD-SMP-SMA-SMK-SLB'!$F$14:$CG$713,'ALL-GTK-SD-SMP-SMA-SMK-SLB'!AG$7,FALSE)</f>
        <v>8</v>
      </c>
      <c r="AG223" s="10">
        <f t="shared" si="123"/>
        <v>12</v>
      </c>
      <c r="AH223" s="9">
        <f>VLOOKUP($E223,'ALL-GTK-SD-SMP-SMA-SMK-SLB'!$F$14:$CG$713,'ALL-GTK-SD-SMP-SMA-SMK-SLB'!AI$7,FALSE)</f>
        <v>3</v>
      </c>
      <c r="AI223" s="9">
        <f>VLOOKUP($E223,'ALL-GTK-SD-SMP-SMA-SMK-SLB'!$F$14:$CG$713,'ALL-GTK-SD-SMP-SMA-SMK-SLB'!AJ$7,FALSE)</f>
        <v>2</v>
      </c>
      <c r="AJ223" s="10">
        <f t="shared" si="124"/>
        <v>5</v>
      </c>
      <c r="AK223" s="44">
        <f t="shared" si="125"/>
        <v>7</v>
      </c>
      <c r="AL223" s="44">
        <f t="shared" si="126"/>
        <v>10</v>
      </c>
      <c r="AM223" s="11">
        <f t="shared" si="127"/>
        <v>17</v>
      </c>
      <c r="AN223" s="299">
        <f>VLOOKUP($E223,'ALL-GTK-SD-SMP-SMA-SMK-SLB'!$F$14:$CG$713,'ALL-GTK-SD-SMP-SMA-SMK-SLB'!AO$7,FALSE)</f>
        <v>0</v>
      </c>
      <c r="AO223" s="299">
        <f>VLOOKUP($E223,'ALL-GTK-SD-SMP-SMA-SMK-SLB'!$F$14:$CG$713,'ALL-GTK-SD-SMP-SMA-SMK-SLB'!AP$7,FALSE)</f>
        <v>0</v>
      </c>
      <c r="AP223" s="9">
        <f>VLOOKUP($E223,'ALL-GTK-SD-SMP-SMA-SMK-SLB'!$F$14:$CG$713,'ALL-GTK-SD-SMP-SMA-SMK-SLB'!AQ$7,FALSE)</f>
        <v>0</v>
      </c>
      <c r="AQ223" s="9">
        <f>VLOOKUP($E223,'ALL-GTK-SD-SMP-SMA-SMK-SLB'!$F$14:$CG$713,'ALL-GTK-SD-SMP-SMA-SMK-SLB'!AR$7,FALSE)</f>
        <v>0</v>
      </c>
      <c r="AR223" s="9">
        <f>VLOOKUP($E223,'ALL-GTK-SD-SMP-SMA-SMK-SLB'!$F$14:$CG$713,'ALL-GTK-SD-SMP-SMA-SMK-SLB'!AS$7,FALSE)</f>
        <v>0</v>
      </c>
      <c r="AS223" s="9">
        <f>VLOOKUP($E223,'ALL-GTK-SD-SMP-SMA-SMK-SLB'!$F$14:$CG$713,'ALL-GTK-SD-SMP-SMA-SMK-SLB'!AT$7,FALSE)</f>
        <v>0</v>
      </c>
      <c r="AT223" s="9">
        <f>VLOOKUP($E223,'ALL-GTK-SD-SMP-SMA-SMK-SLB'!$F$14:$CG$713,'ALL-GTK-SD-SMP-SMA-SMK-SLB'!AU$7,FALSE)</f>
        <v>0</v>
      </c>
      <c r="AU223" s="9">
        <f>VLOOKUP($E223,'ALL-GTK-SD-SMP-SMA-SMK-SLB'!$F$14:$CG$713,'ALL-GTK-SD-SMP-SMA-SMK-SLB'!AV$7,FALSE)</f>
        <v>0</v>
      </c>
      <c r="AV223" s="9">
        <f>VLOOKUP($E223,'ALL-GTK-SD-SMP-SMA-SMK-SLB'!$F$14:$CG$713,'ALL-GTK-SD-SMP-SMA-SMK-SLB'!AW$7,FALSE)</f>
        <v>0</v>
      </c>
      <c r="AW223" s="9">
        <f>VLOOKUP($E223,'ALL-GTK-SD-SMP-SMA-SMK-SLB'!$F$14:$CG$713,'ALL-GTK-SD-SMP-SMA-SMK-SLB'!AX$7,FALSE)</f>
        <v>0</v>
      </c>
      <c r="AX223" s="9">
        <f>VLOOKUP($E223,'ALL-GTK-SD-SMP-SMA-SMK-SLB'!$F$14:$CG$713,'ALL-GTK-SD-SMP-SMA-SMK-SLB'!AY$7,FALSE)</f>
        <v>7</v>
      </c>
      <c r="AY223" s="9">
        <f>VLOOKUP($E223,'ALL-GTK-SD-SMP-SMA-SMK-SLB'!$F$14:$CG$713,'ALL-GTK-SD-SMP-SMA-SMK-SLB'!AZ$7,FALSE)</f>
        <v>10</v>
      </c>
      <c r="AZ223" s="9">
        <f>VLOOKUP($E223,'ALL-GTK-SD-SMP-SMA-SMK-SLB'!$F$14:$CG$713,'ALL-GTK-SD-SMP-SMA-SMK-SLB'!BA$7,FALSE)</f>
        <v>0</v>
      </c>
      <c r="BA223" s="9">
        <f>VLOOKUP($E223,'ALL-GTK-SD-SMP-SMA-SMK-SLB'!$F$14:$CG$713,'ALL-GTK-SD-SMP-SMA-SMK-SLB'!BB$7,FALSE)</f>
        <v>0</v>
      </c>
      <c r="BB223" s="9">
        <f>VLOOKUP($E223,'ALL-GTK-SD-SMP-SMA-SMK-SLB'!$F$14:$CG$713,'ALL-GTK-SD-SMP-SMA-SMK-SLB'!BC$7,FALSE)</f>
        <v>0</v>
      </c>
      <c r="BC223" s="9">
        <f>VLOOKUP($E223,'ALL-GTK-SD-SMP-SMA-SMK-SLB'!$F$14:$CG$713,'ALL-GTK-SD-SMP-SMA-SMK-SLB'!BD$7,FALSE)</f>
        <v>0</v>
      </c>
      <c r="BD223" s="310">
        <f t="shared" si="128"/>
        <v>0</v>
      </c>
      <c r="BE223" s="310">
        <f t="shared" si="129"/>
        <v>0</v>
      </c>
      <c r="BF223" s="10">
        <f t="shared" si="130"/>
        <v>0</v>
      </c>
      <c r="BG223" s="311">
        <f t="shared" si="131"/>
        <v>7</v>
      </c>
      <c r="BH223" s="311">
        <f t="shared" si="132"/>
        <v>10</v>
      </c>
      <c r="BI223" s="10">
        <f t="shared" si="133"/>
        <v>17</v>
      </c>
      <c r="BJ223" s="44">
        <f t="shared" si="134"/>
        <v>7</v>
      </c>
      <c r="BK223" s="44">
        <f t="shared" si="135"/>
        <v>10</v>
      </c>
      <c r="BL223" s="11">
        <f t="shared" si="136"/>
        <v>17</v>
      </c>
      <c r="BM223" s="9">
        <f>VLOOKUP($E223,'ALL-GTK-SD-SMP-SMA-SMK-SLB'!$F$14:$CG$713,'ALL-GTK-SD-SMP-SMA-SMK-SLB'!BN$7,FALSE)</f>
        <v>0</v>
      </c>
      <c r="BN223" s="9">
        <f>VLOOKUP($E223,'ALL-GTK-SD-SMP-SMA-SMK-SLB'!$F$14:$CG$713,'ALL-GTK-SD-SMP-SMA-SMK-SLB'!BO$7,FALSE)</f>
        <v>0</v>
      </c>
      <c r="BO223" s="9">
        <f>VLOOKUP($E223,'ALL-GTK-SD-SMP-SMA-SMK-SLB'!$F$14:$CG$713,'ALL-GTK-SD-SMP-SMA-SMK-SLB'!BP$7,FALSE)</f>
        <v>0</v>
      </c>
      <c r="BP223" s="9">
        <f>VLOOKUP($E223,'ALL-GTK-SD-SMP-SMA-SMK-SLB'!$F$14:$CG$713,'ALL-GTK-SD-SMP-SMA-SMK-SLB'!BQ$7,FALSE)</f>
        <v>0</v>
      </c>
      <c r="BQ223" s="9">
        <f>VLOOKUP($E223,'ALL-GTK-SD-SMP-SMA-SMK-SLB'!$F$14:$CG$713,'ALL-GTK-SD-SMP-SMA-SMK-SLB'!BR$7,FALSE)</f>
        <v>0</v>
      </c>
      <c r="BR223" s="9">
        <f>VLOOKUP($E223,'ALL-GTK-SD-SMP-SMA-SMK-SLB'!$F$14:$CG$713,'ALL-GTK-SD-SMP-SMA-SMK-SLB'!BS$7,FALSE)</f>
        <v>0</v>
      </c>
      <c r="BS223" s="9">
        <f>VLOOKUP($E223,'ALL-GTK-SD-SMP-SMA-SMK-SLB'!$F$14:$CG$713,'ALL-GTK-SD-SMP-SMA-SMK-SLB'!BT$7,FALSE)</f>
        <v>0</v>
      </c>
      <c r="BT223" s="9">
        <f>VLOOKUP($E223,'ALL-GTK-SD-SMP-SMA-SMK-SLB'!$F$14:$CG$713,'ALL-GTK-SD-SMP-SMA-SMK-SLB'!BU$7,FALSE)</f>
        <v>0</v>
      </c>
      <c r="BU223" s="299">
        <f t="shared" si="137"/>
        <v>0</v>
      </c>
      <c r="BV223" s="299">
        <f t="shared" si="138"/>
        <v>0</v>
      </c>
      <c r="BW223" s="44">
        <f t="shared" si="139"/>
        <v>0</v>
      </c>
      <c r="BX223" s="44">
        <f t="shared" si="140"/>
        <v>0</v>
      </c>
      <c r="BY223" s="11">
        <f t="shared" si="141"/>
        <v>0</v>
      </c>
      <c r="BZ223" s="14">
        <f t="shared" si="142"/>
        <v>7</v>
      </c>
      <c r="CA223" s="14">
        <f t="shared" si="143"/>
        <v>10</v>
      </c>
      <c r="CB223" s="13">
        <f t="shared" si="144"/>
        <v>0</v>
      </c>
      <c r="CC223" s="13">
        <f t="shared" si="145"/>
        <v>0</v>
      </c>
      <c r="CD223" s="312">
        <f t="shared" si="146"/>
        <v>7</v>
      </c>
      <c r="CE223" s="312">
        <f t="shared" si="147"/>
        <v>10</v>
      </c>
      <c r="CF223" s="313">
        <f t="shared" si="148"/>
        <v>17</v>
      </c>
      <c r="CG223" s="302" t="str">
        <f t="shared" si="149"/>
        <v>OK</v>
      </c>
    </row>
    <row r="224" spans="1:85" ht="14.25" x14ac:dyDescent="0.25">
      <c r="A224" s="6">
        <v>212</v>
      </c>
      <c r="B224" s="495">
        <v>212</v>
      </c>
      <c r="C224" s="495" t="s">
        <v>6</v>
      </c>
      <c r="D224" s="496" t="s">
        <v>23</v>
      </c>
      <c r="E224" s="626">
        <v>20319466</v>
      </c>
      <c r="F224" s="627" t="s">
        <v>480</v>
      </c>
      <c r="G224" s="624" t="s">
        <v>52</v>
      </c>
      <c r="H224" s="9">
        <f>VLOOKUP($E224,'ALL-GTK-SD-SMP-SMA-SMK-SLB'!$F$14:$CG$713,'ALL-GTK-SD-SMP-SMA-SMK-SLB'!I$7,FALSE)</f>
        <v>0</v>
      </c>
      <c r="I224" s="9">
        <f>VLOOKUP($E224,'ALL-GTK-SD-SMP-SMA-SMK-SLB'!$F$14:$CG$713,'ALL-GTK-SD-SMP-SMA-SMK-SLB'!J$7,FALSE)</f>
        <v>1</v>
      </c>
      <c r="J224" s="9">
        <f>VLOOKUP($E224,'ALL-GTK-SD-SMP-SMA-SMK-SLB'!$F$14:$CG$713,'ALL-GTK-SD-SMP-SMA-SMK-SLB'!K$7,FALSE)</f>
        <v>0</v>
      </c>
      <c r="K224" s="9">
        <f>VLOOKUP($E224,'ALL-GTK-SD-SMP-SMA-SMK-SLB'!$F$14:$CG$713,'ALL-GTK-SD-SMP-SMA-SMK-SLB'!L$7,FALSE)</f>
        <v>0</v>
      </c>
      <c r="L224" s="9">
        <f>VLOOKUP($E224,'ALL-GTK-SD-SMP-SMA-SMK-SLB'!$F$14:$CG$713,'ALL-GTK-SD-SMP-SMA-SMK-SLB'!M$7,FALSE)</f>
        <v>0</v>
      </c>
      <c r="M224" s="9">
        <f>VLOOKUP($E224,'ALL-GTK-SD-SMP-SMA-SMK-SLB'!$F$14:$CG$713,'ALL-GTK-SD-SMP-SMA-SMK-SLB'!N$7,FALSE)</f>
        <v>1</v>
      </c>
      <c r="N224" s="9">
        <f>VLOOKUP($E224,'ALL-GTK-SD-SMP-SMA-SMK-SLB'!$F$14:$CG$713,'ALL-GTK-SD-SMP-SMA-SMK-SLB'!O$7,FALSE)</f>
        <v>1</v>
      </c>
      <c r="O224" s="9">
        <f>VLOOKUP($E224,'ALL-GTK-SD-SMP-SMA-SMK-SLB'!$F$14:$CG$713,'ALL-GTK-SD-SMP-SMA-SMK-SLB'!P$7,FALSE)</f>
        <v>4</v>
      </c>
      <c r="P224" s="299">
        <f t="shared" si="114"/>
        <v>1</v>
      </c>
      <c r="Q224" s="299">
        <f t="shared" si="115"/>
        <v>6</v>
      </c>
      <c r="R224" s="300">
        <f t="shared" si="116"/>
        <v>7</v>
      </c>
      <c r="S224" s="9">
        <f>VLOOKUP($E224,'ALL-GTK-SD-SMP-SMA-SMK-SLB'!$F$14:$CG$713,'ALL-GTK-SD-SMP-SMA-SMK-SLB'!T$7,FALSE)</f>
        <v>0</v>
      </c>
      <c r="T224" s="9">
        <f>VLOOKUP($E224,'ALL-GTK-SD-SMP-SMA-SMK-SLB'!$F$14:$CG$713,'ALL-GTK-SD-SMP-SMA-SMK-SLB'!U$7,FALSE)</f>
        <v>0</v>
      </c>
      <c r="U224" s="9">
        <f>VLOOKUP($E224,'ALL-GTK-SD-SMP-SMA-SMK-SLB'!$F$14:$CG$713,'ALL-GTK-SD-SMP-SMA-SMK-SLB'!V$7,FALSE)</f>
        <v>1</v>
      </c>
      <c r="V224" s="9">
        <f>VLOOKUP($E224,'ALL-GTK-SD-SMP-SMA-SMK-SLB'!$F$14:$CG$713,'ALL-GTK-SD-SMP-SMA-SMK-SLB'!W$7,FALSE)</f>
        <v>1</v>
      </c>
      <c r="W224" s="9">
        <f>VLOOKUP($E224,'ALL-GTK-SD-SMP-SMA-SMK-SLB'!$F$14:$CG$713,'ALL-GTK-SD-SMP-SMA-SMK-SLB'!X$7,FALSE)</f>
        <v>0</v>
      </c>
      <c r="X224" s="9">
        <f>VLOOKUP($E224,'ALL-GTK-SD-SMP-SMA-SMK-SLB'!$F$14:$CG$713,'ALL-GTK-SD-SMP-SMA-SMK-SLB'!Y$7,FALSE)</f>
        <v>0</v>
      </c>
      <c r="Y224" s="299">
        <f t="shared" si="117"/>
        <v>1</v>
      </c>
      <c r="Z224" s="299">
        <f t="shared" si="118"/>
        <v>1</v>
      </c>
      <c r="AA224" s="10">
        <f t="shared" si="119"/>
        <v>2</v>
      </c>
      <c r="AB224" s="44">
        <f t="shared" si="120"/>
        <v>2</v>
      </c>
      <c r="AC224" s="44">
        <f t="shared" si="121"/>
        <v>7</v>
      </c>
      <c r="AD224" s="11">
        <f t="shared" si="122"/>
        <v>9</v>
      </c>
      <c r="AE224" s="9">
        <f>VLOOKUP($E224,'ALL-GTK-SD-SMP-SMA-SMK-SLB'!$F$14:$CG$713,'ALL-GTK-SD-SMP-SMA-SMK-SLB'!AF$7,FALSE)</f>
        <v>0</v>
      </c>
      <c r="AF224" s="9">
        <f>VLOOKUP($E224,'ALL-GTK-SD-SMP-SMA-SMK-SLB'!$F$14:$CG$713,'ALL-GTK-SD-SMP-SMA-SMK-SLB'!AG$7,FALSE)</f>
        <v>3</v>
      </c>
      <c r="AG224" s="10">
        <f t="shared" si="123"/>
        <v>3</v>
      </c>
      <c r="AH224" s="9">
        <f>VLOOKUP($E224,'ALL-GTK-SD-SMP-SMA-SMK-SLB'!$F$14:$CG$713,'ALL-GTK-SD-SMP-SMA-SMK-SLB'!AI$7,FALSE)</f>
        <v>2</v>
      </c>
      <c r="AI224" s="9">
        <f>VLOOKUP($E224,'ALL-GTK-SD-SMP-SMA-SMK-SLB'!$F$14:$CG$713,'ALL-GTK-SD-SMP-SMA-SMK-SLB'!AJ$7,FALSE)</f>
        <v>4</v>
      </c>
      <c r="AJ224" s="10">
        <f t="shared" si="124"/>
        <v>6</v>
      </c>
      <c r="AK224" s="44">
        <f t="shared" si="125"/>
        <v>2</v>
      </c>
      <c r="AL224" s="44">
        <f t="shared" si="126"/>
        <v>7</v>
      </c>
      <c r="AM224" s="11">
        <f t="shared" si="127"/>
        <v>9</v>
      </c>
      <c r="AN224" s="299">
        <f>VLOOKUP($E224,'ALL-GTK-SD-SMP-SMA-SMK-SLB'!$F$14:$CG$713,'ALL-GTK-SD-SMP-SMA-SMK-SLB'!AO$7,FALSE)</f>
        <v>0</v>
      </c>
      <c r="AO224" s="299">
        <f>VLOOKUP($E224,'ALL-GTK-SD-SMP-SMA-SMK-SLB'!$F$14:$CG$713,'ALL-GTK-SD-SMP-SMA-SMK-SLB'!AP$7,FALSE)</f>
        <v>0</v>
      </c>
      <c r="AP224" s="9">
        <f>VLOOKUP($E224,'ALL-GTK-SD-SMP-SMA-SMK-SLB'!$F$14:$CG$713,'ALL-GTK-SD-SMP-SMA-SMK-SLB'!AQ$7,FALSE)</f>
        <v>0</v>
      </c>
      <c r="AQ224" s="9">
        <f>VLOOKUP($E224,'ALL-GTK-SD-SMP-SMA-SMK-SLB'!$F$14:$CG$713,'ALL-GTK-SD-SMP-SMA-SMK-SLB'!AR$7,FALSE)</f>
        <v>0</v>
      </c>
      <c r="AR224" s="9">
        <f>VLOOKUP($E224,'ALL-GTK-SD-SMP-SMA-SMK-SLB'!$F$14:$CG$713,'ALL-GTK-SD-SMP-SMA-SMK-SLB'!AS$7,FALSE)</f>
        <v>0</v>
      </c>
      <c r="AS224" s="9">
        <f>VLOOKUP($E224,'ALL-GTK-SD-SMP-SMA-SMK-SLB'!$F$14:$CG$713,'ALL-GTK-SD-SMP-SMA-SMK-SLB'!AT$7,FALSE)</f>
        <v>0</v>
      </c>
      <c r="AT224" s="9">
        <f>VLOOKUP($E224,'ALL-GTK-SD-SMP-SMA-SMK-SLB'!$F$14:$CG$713,'ALL-GTK-SD-SMP-SMA-SMK-SLB'!AU$7,FALSE)</f>
        <v>0</v>
      </c>
      <c r="AU224" s="9">
        <f>VLOOKUP($E224,'ALL-GTK-SD-SMP-SMA-SMK-SLB'!$F$14:$CG$713,'ALL-GTK-SD-SMP-SMA-SMK-SLB'!AV$7,FALSE)</f>
        <v>0</v>
      </c>
      <c r="AV224" s="9">
        <f>VLOOKUP($E224,'ALL-GTK-SD-SMP-SMA-SMK-SLB'!$F$14:$CG$713,'ALL-GTK-SD-SMP-SMA-SMK-SLB'!AW$7,FALSE)</f>
        <v>0</v>
      </c>
      <c r="AW224" s="9">
        <f>VLOOKUP($E224,'ALL-GTK-SD-SMP-SMA-SMK-SLB'!$F$14:$CG$713,'ALL-GTK-SD-SMP-SMA-SMK-SLB'!AX$7,FALSE)</f>
        <v>0</v>
      </c>
      <c r="AX224" s="9">
        <f>VLOOKUP($E224,'ALL-GTK-SD-SMP-SMA-SMK-SLB'!$F$14:$CG$713,'ALL-GTK-SD-SMP-SMA-SMK-SLB'!AY$7,FALSE)</f>
        <v>2</v>
      </c>
      <c r="AY224" s="9">
        <f>VLOOKUP($E224,'ALL-GTK-SD-SMP-SMA-SMK-SLB'!$F$14:$CG$713,'ALL-GTK-SD-SMP-SMA-SMK-SLB'!AZ$7,FALSE)</f>
        <v>7</v>
      </c>
      <c r="AZ224" s="9">
        <f>VLOOKUP($E224,'ALL-GTK-SD-SMP-SMA-SMK-SLB'!$F$14:$CG$713,'ALL-GTK-SD-SMP-SMA-SMK-SLB'!BA$7,FALSE)</f>
        <v>0</v>
      </c>
      <c r="BA224" s="9">
        <f>VLOOKUP($E224,'ALL-GTK-SD-SMP-SMA-SMK-SLB'!$F$14:$CG$713,'ALL-GTK-SD-SMP-SMA-SMK-SLB'!BB$7,FALSE)</f>
        <v>0</v>
      </c>
      <c r="BB224" s="9">
        <f>VLOOKUP($E224,'ALL-GTK-SD-SMP-SMA-SMK-SLB'!$F$14:$CG$713,'ALL-GTK-SD-SMP-SMA-SMK-SLB'!BC$7,FALSE)</f>
        <v>0</v>
      </c>
      <c r="BC224" s="9">
        <f>VLOOKUP($E224,'ALL-GTK-SD-SMP-SMA-SMK-SLB'!$F$14:$CG$713,'ALL-GTK-SD-SMP-SMA-SMK-SLB'!BD$7,FALSE)</f>
        <v>0</v>
      </c>
      <c r="BD224" s="310">
        <f t="shared" si="128"/>
        <v>0</v>
      </c>
      <c r="BE224" s="310">
        <f t="shared" si="129"/>
        <v>0</v>
      </c>
      <c r="BF224" s="10">
        <f t="shared" si="130"/>
        <v>0</v>
      </c>
      <c r="BG224" s="311">
        <f t="shared" si="131"/>
        <v>2</v>
      </c>
      <c r="BH224" s="311">
        <f t="shared" si="132"/>
        <v>7</v>
      </c>
      <c r="BI224" s="10">
        <f t="shared" si="133"/>
        <v>9</v>
      </c>
      <c r="BJ224" s="44">
        <f t="shared" si="134"/>
        <v>2</v>
      </c>
      <c r="BK224" s="44">
        <f t="shared" si="135"/>
        <v>7</v>
      </c>
      <c r="BL224" s="11">
        <f t="shared" si="136"/>
        <v>9</v>
      </c>
      <c r="BM224" s="9">
        <f>VLOOKUP($E224,'ALL-GTK-SD-SMP-SMA-SMK-SLB'!$F$14:$CG$713,'ALL-GTK-SD-SMP-SMA-SMK-SLB'!BN$7,FALSE)</f>
        <v>0</v>
      </c>
      <c r="BN224" s="9">
        <f>VLOOKUP($E224,'ALL-GTK-SD-SMP-SMA-SMK-SLB'!$F$14:$CG$713,'ALL-GTK-SD-SMP-SMA-SMK-SLB'!BO$7,FALSE)</f>
        <v>0</v>
      </c>
      <c r="BO224" s="9">
        <f>VLOOKUP($E224,'ALL-GTK-SD-SMP-SMA-SMK-SLB'!$F$14:$CG$713,'ALL-GTK-SD-SMP-SMA-SMK-SLB'!BP$7,FALSE)</f>
        <v>0</v>
      </c>
      <c r="BP224" s="9">
        <f>VLOOKUP($E224,'ALL-GTK-SD-SMP-SMA-SMK-SLB'!$F$14:$CG$713,'ALL-GTK-SD-SMP-SMA-SMK-SLB'!BQ$7,FALSE)</f>
        <v>0</v>
      </c>
      <c r="BQ224" s="9">
        <f>VLOOKUP($E224,'ALL-GTK-SD-SMP-SMA-SMK-SLB'!$F$14:$CG$713,'ALL-GTK-SD-SMP-SMA-SMK-SLB'!BR$7,FALSE)</f>
        <v>0</v>
      </c>
      <c r="BR224" s="9">
        <f>VLOOKUP($E224,'ALL-GTK-SD-SMP-SMA-SMK-SLB'!$F$14:$CG$713,'ALL-GTK-SD-SMP-SMA-SMK-SLB'!BS$7,FALSE)</f>
        <v>0</v>
      </c>
      <c r="BS224" s="9">
        <f>VLOOKUP($E224,'ALL-GTK-SD-SMP-SMA-SMK-SLB'!$F$14:$CG$713,'ALL-GTK-SD-SMP-SMA-SMK-SLB'!BT$7,FALSE)</f>
        <v>1</v>
      </c>
      <c r="BT224" s="9">
        <f>VLOOKUP($E224,'ALL-GTK-SD-SMP-SMA-SMK-SLB'!$F$14:$CG$713,'ALL-GTK-SD-SMP-SMA-SMK-SLB'!BU$7,FALSE)</f>
        <v>0</v>
      </c>
      <c r="BU224" s="299">
        <f t="shared" si="137"/>
        <v>1</v>
      </c>
      <c r="BV224" s="299">
        <f t="shared" si="138"/>
        <v>0</v>
      </c>
      <c r="BW224" s="44">
        <f t="shared" si="139"/>
        <v>1</v>
      </c>
      <c r="BX224" s="44">
        <f t="shared" si="140"/>
        <v>0</v>
      </c>
      <c r="BY224" s="11">
        <f t="shared" si="141"/>
        <v>1</v>
      </c>
      <c r="BZ224" s="14">
        <f t="shared" si="142"/>
        <v>2</v>
      </c>
      <c r="CA224" s="14">
        <f t="shared" si="143"/>
        <v>7</v>
      </c>
      <c r="CB224" s="13">
        <f t="shared" si="144"/>
        <v>1</v>
      </c>
      <c r="CC224" s="13">
        <f t="shared" si="145"/>
        <v>0</v>
      </c>
      <c r="CD224" s="312">
        <f t="shared" si="146"/>
        <v>3</v>
      </c>
      <c r="CE224" s="312">
        <f t="shared" si="147"/>
        <v>7</v>
      </c>
      <c r="CF224" s="313">
        <f t="shared" si="148"/>
        <v>10</v>
      </c>
      <c r="CG224" s="302" t="str">
        <f t="shared" si="149"/>
        <v>OK</v>
      </c>
    </row>
    <row r="225" spans="1:85" ht="14.25" x14ac:dyDescent="0.25">
      <c r="A225" s="6">
        <v>213</v>
      </c>
      <c r="B225" s="495">
        <v>213</v>
      </c>
      <c r="C225" s="495" t="s">
        <v>6</v>
      </c>
      <c r="D225" s="496" t="s">
        <v>23</v>
      </c>
      <c r="E225" s="626">
        <v>20319465</v>
      </c>
      <c r="F225" s="627" t="s">
        <v>481</v>
      </c>
      <c r="G225" s="624" t="s">
        <v>52</v>
      </c>
      <c r="H225" s="9">
        <f>VLOOKUP($E225,'ALL-GTK-SD-SMP-SMA-SMK-SLB'!$F$14:$CG$713,'ALL-GTK-SD-SMP-SMA-SMK-SLB'!I$7,FALSE)</f>
        <v>0</v>
      </c>
      <c r="I225" s="9">
        <f>VLOOKUP($E225,'ALL-GTK-SD-SMP-SMA-SMK-SLB'!$F$14:$CG$713,'ALL-GTK-SD-SMP-SMA-SMK-SLB'!J$7,FALSE)</f>
        <v>0</v>
      </c>
      <c r="J225" s="9">
        <f>VLOOKUP($E225,'ALL-GTK-SD-SMP-SMA-SMK-SLB'!$F$14:$CG$713,'ALL-GTK-SD-SMP-SMA-SMK-SLB'!K$7,FALSE)</f>
        <v>0</v>
      </c>
      <c r="K225" s="9">
        <f>VLOOKUP($E225,'ALL-GTK-SD-SMP-SMA-SMK-SLB'!$F$14:$CG$713,'ALL-GTK-SD-SMP-SMA-SMK-SLB'!L$7,FALSE)</f>
        <v>0</v>
      </c>
      <c r="L225" s="9">
        <f>VLOOKUP($E225,'ALL-GTK-SD-SMP-SMA-SMK-SLB'!$F$14:$CG$713,'ALL-GTK-SD-SMP-SMA-SMK-SLB'!M$7,FALSE)</f>
        <v>0</v>
      </c>
      <c r="M225" s="9">
        <f>VLOOKUP($E225,'ALL-GTK-SD-SMP-SMA-SMK-SLB'!$F$14:$CG$713,'ALL-GTK-SD-SMP-SMA-SMK-SLB'!N$7,FALSE)</f>
        <v>0</v>
      </c>
      <c r="N225" s="9">
        <f>VLOOKUP($E225,'ALL-GTK-SD-SMP-SMA-SMK-SLB'!$F$14:$CG$713,'ALL-GTK-SD-SMP-SMA-SMK-SLB'!O$7,FALSE)</f>
        <v>1</v>
      </c>
      <c r="O225" s="9">
        <f>VLOOKUP($E225,'ALL-GTK-SD-SMP-SMA-SMK-SLB'!$F$14:$CG$713,'ALL-GTK-SD-SMP-SMA-SMK-SLB'!P$7,FALSE)</f>
        <v>4</v>
      </c>
      <c r="P225" s="299">
        <f t="shared" si="114"/>
        <v>1</v>
      </c>
      <c r="Q225" s="299">
        <f t="shared" si="115"/>
        <v>4</v>
      </c>
      <c r="R225" s="300">
        <f t="shared" si="116"/>
        <v>5</v>
      </c>
      <c r="S225" s="9">
        <f>VLOOKUP($E225,'ALL-GTK-SD-SMP-SMA-SMK-SLB'!$F$14:$CG$713,'ALL-GTK-SD-SMP-SMA-SMK-SLB'!T$7,FALSE)</f>
        <v>0</v>
      </c>
      <c r="T225" s="9">
        <f>VLOOKUP($E225,'ALL-GTK-SD-SMP-SMA-SMK-SLB'!$F$14:$CG$713,'ALL-GTK-SD-SMP-SMA-SMK-SLB'!U$7,FALSE)</f>
        <v>0</v>
      </c>
      <c r="U225" s="9">
        <f>VLOOKUP($E225,'ALL-GTK-SD-SMP-SMA-SMK-SLB'!$F$14:$CG$713,'ALL-GTK-SD-SMP-SMA-SMK-SLB'!V$7,FALSE)</f>
        <v>0</v>
      </c>
      <c r="V225" s="9">
        <f>VLOOKUP($E225,'ALL-GTK-SD-SMP-SMA-SMK-SLB'!$F$14:$CG$713,'ALL-GTK-SD-SMP-SMA-SMK-SLB'!W$7,FALSE)</f>
        <v>1</v>
      </c>
      <c r="W225" s="9">
        <f>VLOOKUP($E225,'ALL-GTK-SD-SMP-SMA-SMK-SLB'!$F$14:$CG$713,'ALL-GTK-SD-SMP-SMA-SMK-SLB'!X$7,FALSE)</f>
        <v>0</v>
      </c>
      <c r="X225" s="9">
        <f>VLOOKUP($E225,'ALL-GTK-SD-SMP-SMA-SMK-SLB'!$F$14:$CG$713,'ALL-GTK-SD-SMP-SMA-SMK-SLB'!Y$7,FALSE)</f>
        <v>1</v>
      </c>
      <c r="Y225" s="299">
        <f t="shared" si="117"/>
        <v>0</v>
      </c>
      <c r="Z225" s="299">
        <f t="shared" si="118"/>
        <v>2</v>
      </c>
      <c r="AA225" s="10">
        <f t="shared" si="119"/>
        <v>2</v>
      </c>
      <c r="AB225" s="44">
        <f t="shared" si="120"/>
        <v>1</v>
      </c>
      <c r="AC225" s="44">
        <f t="shared" si="121"/>
        <v>6</v>
      </c>
      <c r="AD225" s="11">
        <f t="shared" si="122"/>
        <v>7</v>
      </c>
      <c r="AE225" s="9">
        <f>VLOOKUP($E225,'ALL-GTK-SD-SMP-SMA-SMK-SLB'!$F$14:$CG$713,'ALL-GTK-SD-SMP-SMA-SMK-SLB'!AF$7,FALSE)</f>
        <v>0</v>
      </c>
      <c r="AF225" s="9">
        <f>VLOOKUP($E225,'ALL-GTK-SD-SMP-SMA-SMK-SLB'!$F$14:$CG$713,'ALL-GTK-SD-SMP-SMA-SMK-SLB'!AG$7,FALSE)</f>
        <v>2</v>
      </c>
      <c r="AG225" s="10">
        <f t="shared" si="123"/>
        <v>2</v>
      </c>
      <c r="AH225" s="9">
        <f>VLOOKUP($E225,'ALL-GTK-SD-SMP-SMA-SMK-SLB'!$F$14:$CG$713,'ALL-GTK-SD-SMP-SMA-SMK-SLB'!AI$7,FALSE)</f>
        <v>1</v>
      </c>
      <c r="AI225" s="9">
        <f>VLOOKUP($E225,'ALL-GTK-SD-SMP-SMA-SMK-SLB'!$F$14:$CG$713,'ALL-GTK-SD-SMP-SMA-SMK-SLB'!AJ$7,FALSE)</f>
        <v>4</v>
      </c>
      <c r="AJ225" s="10">
        <f t="shared" si="124"/>
        <v>5</v>
      </c>
      <c r="AK225" s="44">
        <f t="shared" si="125"/>
        <v>1</v>
      </c>
      <c r="AL225" s="44">
        <f t="shared" si="126"/>
        <v>6</v>
      </c>
      <c r="AM225" s="11">
        <f t="shared" si="127"/>
        <v>7</v>
      </c>
      <c r="AN225" s="299">
        <f>VLOOKUP($E225,'ALL-GTK-SD-SMP-SMA-SMK-SLB'!$F$14:$CG$713,'ALL-GTK-SD-SMP-SMA-SMK-SLB'!AO$7,FALSE)</f>
        <v>0</v>
      </c>
      <c r="AO225" s="299">
        <f>VLOOKUP($E225,'ALL-GTK-SD-SMP-SMA-SMK-SLB'!$F$14:$CG$713,'ALL-GTK-SD-SMP-SMA-SMK-SLB'!AP$7,FALSE)</f>
        <v>0</v>
      </c>
      <c r="AP225" s="9">
        <f>VLOOKUP($E225,'ALL-GTK-SD-SMP-SMA-SMK-SLB'!$F$14:$CG$713,'ALL-GTK-SD-SMP-SMA-SMK-SLB'!AQ$7,FALSE)</f>
        <v>0</v>
      </c>
      <c r="AQ225" s="9">
        <f>VLOOKUP($E225,'ALL-GTK-SD-SMP-SMA-SMK-SLB'!$F$14:$CG$713,'ALL-GTK-SD-SMP-SMA-SMK-SLB'!AR$7,FALSE)</f>
        <v>0</v>
      </c>
      <c r="AR225" s="9">
        <f>VLOOKUP($E225,'ALL-GTK-SD-SMP-SMA-SMK-SLB'!$F$14:$CG$713,'ALL-GTK-SD-SMP-SMA-SMK-SLB'!AS$7,FALSE)</f>
        <v>0</v>
      </c>
      <c r="AS225" s="9">
        <f>VLOOKUP($E225,'ALL-GTK-SD-SMP-SMA-SMK-SLB'!$F$14:$CG$713,'ALL-GTK-SD-SMP-SMA-SMK-SLB'!AT$7,FALSE)</f>
        <v>1</v>
      </c>
      <c r="AT225" s="9">
        <f>VLOOKUP($E225,'ALL-GTK-SD-SMP-SMA-SMK-SLB'!$F$14:$CG$713,'ALL-GTK-SD-SMP-SMA-SMK-SLB'!AU$7,FALSE)</f>
        <v>0</v>
      </c>
      <c r="AU225" s="9">
        <f>VLOOKUP($E225,'ALL-GTK-SD-SMP-SMA-SMK-SLB'!$F$14:$CG$713,'ALL-GTK-SD-SMP-SMA-SMK-SLB'!AV$7,FALSE)</f>
        <v>0</v>
      </c>
      <c r="AV225" s="9">
        <f>VLOOKUP($E225,'ALL-GTK-SD-SMP-SMA-SMK-SLB'!$F$14:$CG$713,'ALL-GTK-SD-SMP-SMA-SMK-SLB'!AW$7,FALSE)</f>
        <v>0</v>
      </c>
      <c r="AW225" s="9">
        <f>VLOOKUP($E225,'ALL-GTK-SD-SMP-SMA-SMK-SLB'!$F$14:$CG$713,'ALL-GTK-SD-SMP-SMA-SMK-SLB'!AX$7,FALSE)</f>
        <v>0</v>
      </c>
      <c r="AX225" s="9">
        <f>VLOOKUP($E225,'ALL-GTK-SD-SMP-SMA-SMK-SLB'!$F$14:$CG$713,'ALL-GTK-SD-SMP-SMA-SMK-SLB'!AY$7,FALSE)</f>
        <v>1</v>
      </c>
      <c r="AY225" s="9">
        <f>VLOOKUP($E225,'ALL-GTK-SD-SMP-SMA-SMK-SLB'!$F$14:$CG$713,'ALL-GTK-SD-SMP-SMA-SMK-SLB'!AZ$7,FALSE)</f>
        <v>5</v>
      </c>
      <c r="AZ225" s="9">
        <f>VLOOKUP($E225,'ALL-GTK-SD-SMP-SMA-SMK-SLB'!$F$14:$CG$713,'ALL-GTK-SD-SMP-SMA-SMK-SLB'!BA$7,FALSE)</f>
        <v>0</v>
      </c>
      <c r="BA225" s="9">
        <f>VLOOKUP($E225,'ALL-GTK-SD-SMP-SMA-SMK-SLB'!$F$14:$CG$713,'ALL-GTK-SD-SMP-SMA-SMK-SLB'!BB$7,FALSE)</f>
        <v>0</v>
      </c>
      <c r="BB225" s="9">
        <f>VLOOKUP($E225,'ALL-GTK-SD-SMP-SMA-SMK-SLB'!$F$14:$CG$713,'ALL-GTK-SD-SMP-SMA-SMK-SLB'!BC$7,FALSE)</f>
        <v>0</v>
      </c>
      <c r="BC225" s="9">
        <f>VLOOKUP($E225,'ALL-GTK-SD-SMP-SMA-SMK-SLB'!$F$14:$CG$713,'ALL-GTK-SD-SMP-SMA-SMK-SLB'!BD$7,FALSE)</f>
        <v>0</v>
      </c>
      <c r="BD225" s="310">
        <f t="shared" si="128"/>
        <v>0</v>
      </c>
      <c r="BE225" s="310">
        <f t="shared" si="129"/>
        <v>1</v>
      </c>
      <c r="BF225" s="10">
        <f t="shared" si="130"/>
        <v>1</v>
      </c>
      <c r="BG225" s="311">
        <f t="shared" si="131"/>
        <v>1</v>
      </c>
      <c r="BH225" s="311">
        <f t="shared" si="132"/>
        <v>5</v>
      </c>
      <c r="BI225" s="10">
        <f t="shared" si="133"/>
        <v>6</v>
      </c>
      <c r="BJ225" s="44">
        <f t="shared" si="134"/>
        <v>1</v>
      </c>
      <c r="BK225" s="44">
        <f t="shared" si="135"/>
        <v>6</v>
      </c>
      <c r="BL225" s="11">
        <f t="shared" si="136"/>
        <v>7</v>
      </c>
      <c r="BM225" s="9">
        <f>VLOOKUP($E225,'ALL-GTK-SD-SMP-SMA-SMK-SLB'!$F$14:$CG$713,'ALL-GTK-SD-SMP-SMA-SMK-SLB'!BN$7,FALSE)</f>
        <v>0</v>
      </c>
      <c r="BN225" s="9">
        <f>VLOOKUP($E225,'ALL-GTK-SD-SMP-SMA-SMK-SLB'!$F$14:$CG$713,'ALL-GTK-SD-SMP-SMA-SMK-SLB'!BO$7,FALSE)</f>
        <v>0</v>
      </c>
      <c r="BO225" s="9">
        <f>VLOOKUP($E225,'ALL-GTK-SD-SMP-SMA-SMK-SLB'!$F$14:$CG$713,'ALL-GTK-SD-SMP-SMA-SMK-SLB'!BP$7,FALSE)</f>
        <v>0</v>
      </c>
      <c r="BP225" s="9">
        <f>VLOOKUP($E225,'ALL-GTK-SD-SMP-SMA-SMK-SLB'!$F$14:$CG$713,'ALL-GTK-SD-SMP-SMA-SMK-SLB'!BQ$7,FALSE)</f>
        <v>0</v>
      </c>
      <c r="BQ225" s="9">
        <f>VLOOKUP($E225,'ALL-GTK-SD-SMP-SMA-SMK-SLB'!$F$14:$CG$713,'ALL-GTK-SD-SMP-SMA-SMK-SLB'!BR$7,FALSE)</f>
        <v>0</v>
      </c>
      <c r="BR225" s="9">
        <f>VLOOKUP($E225,'ALL-GTK-SD-SMP-SMA-SMK-SLB'!$F$14:$CG$713,'ALL-GTK-SD-SMP-SMA-SMK-SLB'!BS$7,FALSE)</f>
        <v>0</v>
      </c>
      <c r="BS225" s="9">
        <f>VLOOKUP($E225,'ALL-GTK-SD-SMP-SMA-SMK-SLB'!$F$14:$CG$713,'ALL-GTK-SD-SMP-SMA-SMK-SLB'!BT$7,FALSE)</f>
        <v>0</v>
      </c>
      <c r="BT225" s="9">
        <f>VLOOKUP($E225,'ALL-GTK-SD-SMP-SMA-SMK-SLB'!$F$14:$CG$713,'ALL-GTK-SD-SMP-SMA-SMK-SLB'!BU$7,FALSE)</f>
        <v>1</v>
      </c>
      <c r="BU225" s="299">
        <f t="shared" si="137"/>
        <v>0</v>
      </c>
      <c r="BV225" s="299">
        <f t="shared" si="138"/>
        <v>1</v>
      </c>
      <c r="BW225" s="44">
        <f t="shared" si="139"/>
        <v>0</v>
      </c>
      <c r="BX225" s="44">
        <f t="shared" si="140"/>
        <v>1</v>
      </c>
      <c r="BY225" s="11">
        <f t="shared" si="141"/>
        <v>1</v>
      </c>
      <c r="BZ225" s="14">
        <f t="shared" si="142"/>
        <v>1</v>
      </c>
      <c r="CA225" s="14">
        <f t="shared" si="143"/>
        <v>6</v>
      </c>
      <c r="CB225" s="13">
        <f t="shared" si="144"/>
        <v>0</v>
      </c>
      <c r="CC225" s="13">
        <f t="shared" si="145"/>
        <v>1</v>
      </c>
      <c r="CD225" s="312">
        <f t="shared" si="146"/>
        <v>1</v>
      </c>
      <c r="CE225" s="312">
        <f t="shared" si="147"/>
        <v>7</v>
      </c>
      <c r="CF225" s="313">
        <f t="shared" si="148"/>
        <v>8</v>
      </c>
      <c r="CG225" s="302" t="str">
        <f t="shared" si="149"/>
        <v>OK</v>
      </c>
    </row>
    <row r="226" spans="1:85" ht="14.25" x14ac:dyDescent="0.25">
      <c r="A226" s="6">
        <v>214</v>
      </c>
      <c r="B226" s="495">
        <v>214</v>
      </c>
      <c r="C226" s="495" t="s">
        <v>6</v>
      </c>
      <c r="D226" s="496" t="s">
        <v>23</v>
      </c>
      <c r="E226" s="626">
        <v>20319307</v>
      </c>
      <c r="F226" s="627" t="s">
        <v>482</v>
      </c>
      <c r="G226" s="624" t="s">
        <v>52</v>
      </c>
      <c r="H226" s="9">
        <f>VLOOKUP($E226,'ALL-GTK-SD-SMP-SMA-SMK-SLB'!$F$14:$CG$713,'ALL-GTK-SD-SMP-SMA-SMK-SLB'!I$7,FALSE)</f>
        <v>0</v>
      </c>
      <c r="I226" s="9">
        <f>VLOOKUP($E226,'ALL-GTK-SD-SMP-SMA-SMK-SLB'!$F$14:$CG$713,'ALL-GTK-SD-SMP-SMA-SMK-SLB'!J$7,FALSE)</f>
        <v>0</v>
      </c>
      <c r="J226" s="9">
        <f>VLOOKUP($E226,'ALL-GTK-SD-SMP-SMA-SMK-SLB'!$F$14:$CG$713,'ALL-GTK-SD-SMP-SMA-SMK-SLB'!K$7,FALSE)</f>
        <v>0</v>
      </c>
      <c r="K226" s="9">
        <f>VLOOKUP($E226,'ALL-GTK-SD-SMP-SMA-SMK-SLB'!$F$14:$CG$713,'ALL-GTK-SD-SMP-SMA-SMK-SLB'!L$7,FALSE)</f>
        <v>0</v>
      </c>
      <c r="L226" s="9">
        <f>VLOOKUP($E226,'ALL-GTK-SD-SMP-SMA-SMK-SLB'!$F$14:$CG$713,'ALL-GTK-SD-SMP-SMA-SMK-SLB'!M$7,FALSE)</f>
        <v>2</v>
      </c>
      <c r="M226" s="9">
        <f>VLOOKUP($E226,'ALL-GTK-SD-SMP-SMA-SMK-SLB'!$F$14:$CG$713,'ALL-GTK-SD-SMP-SMA-SMK-SLB'!N$7,FALSE)</f>
        <v>0</v>
      </c>
      <c r="N226" s="9">
        <f>VLOOKUP($E226,'ALL-GTK-SD-SMP-SMA-SMK-SLB'!$F$14:$CG$713,'ALL-GTK-SD-SMP-SMA-SMK-SLB'!O$7,FALSE)</f>
        <v>2</v>
      </c>
      <c r="O226" s="9">
        <f>VLOOKUP($E226,'ALL-GTK-SD-SMP-SMA-SMK-SLB'!$F$14:$CG$713,'ALL-GTK-SD-SMP-SMA-SMK-SLB'!P$7,FALSE)</f>
        <v>3</v>
      </c>
      <c r="P226" s="299">
        <f t="shared" si="114"/>
        <v>4</v>
      </c>
      <c r="Q226" s="299">
        <f t="shared" si="115"/>
        <v>3</v>
      </c>
      <c r="R226" s="300">
        <f t="shared" si="116"/>
        <v>7</v>
      </c>
      <c r="S226" s="9">
        <f>VLOOKUP($E226,'ALL-GTK-SD-SMP-SMA-SMK-SLB'!$F$14:$CG$713,'ALL-GTK-SD-SMP-SMA-SMK-SLB'!T$7,FALSE)</f>
        <v>0</v>
      </c>
      <c r="T226" s="9">
        <f>VLOOKUP($E226,'ALL-GTK-SD-SMP-SMA-SMK-SLB'!$F$14:$CG$713,'ALL-GTK-SD-SMP-SMA-SMK-SLB'!U$7,FALSE)</f>
        <v>0</v>
      </c>
      <c r="U226" s="9">
        <f>VLOOKUP($E226,'ALL-GTK-SD-SMP-SMA-SMK-SLB'!$F$14:$CG$713,'ALL-GTK-SD-SMP-SMA-SMK-SLB'!V$7,FALSE)</f>
        <v>0</v>
      </c>
      <c r="V226" s="9">
        <f>VLOOKUP($E226,'ALL-GTK-SD-SMP-SMA-SMK-SLB'!$F$14:$CG$713,'ALL-GTK-SD-SMP-SMA-SMK-SLB'!W$7,FALSE)</f>
        <v>0</v>
      </c>
      <c r="W226" s="9">
        <f>VLOOKUP($E226,'ALL-GTK-SD-SMP-SMA-SMK-SLB'!$F$14:$CG$713,'ALL-GTK-SD-SMP-SMA-SMK-SLB'!X$7,FALSE)</f>
        <v>0</v>
      </c>
      <c r="X226" s="9">
        <f>VLOOKUP($E226,'ALL-GTK-SD-SMP-SMA-SMK-SLB'!$F$14:$CG$713,'ALL-GTK-SD-SMP-SMA-SMK-SLB'!Y$7,FALSE)</f>
        <v>2</v>
      </c>
      <c r="Y226" s="299">
        <f t="shared" si="117"/>
        <v>0</v>
      </c>
      <c r="Z226" s="299">
        <f t="shared" si="118"/>
        <v>2</v>
      </c>
      <c r="AA226" s="10">
        <f t="shared" si="119"/>
        <v>2</v>
      </c>
      <c r="AB226" s="44">
        <f t="shared" si="120"/>
        <v>4</v>
      </c>
      <c r="AC226" s="44">
        <f t="shared" si="121"/>
        <v>5</v>
      </c>
      <c r="AD226" s="11">
        <f t="shared" si="122"/>
        <v>9</v>
      </c>
      <c r="AE226" s="9">
        <f>VLOOKUP($E226,'ALL-GTK-SD-SMP-SMA-SMK-SLB'!$F$14:$CG$713,'ALL-GTK-SD-SMP-SMA-SMK-SLB'!AF$7,FALSE)</f>
        <v>0</v>
      </c>
      <c r="AF226" s="9">
        <f>VLOOKUP($E226,'ALL-GTK-SD-SMP-SMA-SMK-SLB'!$F$14:$CG$713,'ALL-GTK-SD-SMP-SMA-SMK-SLB'!AG$7,FALSE)</f>
        <v>3</v>
      </c>
      <c r="AG226" s="10">
        <f t="shared" si="123"/>
        <v>3</v>
      </c>
      <c r="AH226" s="9">
        <f>VLOOKUP($E226,'ALL-GTK-SD-SMP-SMA-SMK-SLB'!$F$14:$CG$713,'ALL-GTK-SD-SMP-SMA-SMK-SLB'!AI$7,FALSE)</f>
        <v>4</v>
      </c>
      <c r="AI226" s="9">
        <f>VLOOKUP($E226,'ALL-GTK-SD-SMP-SMA-SMK-SLB'!$F$14:$CG$713,'ALL-GTK-SD-SMP-SMA-SMK-SLB'!AJ$7,FALSE)</f>
        <v>2</v>
      </c>
      <c r="AJ226" s="10">
        <f t="shared" si="124"/>
        <v>6</v>
      </c>
      <c r="AK226" s="44">
        <f t="shared" si="125"/>
        <v>4</v>
      </c>
      <c r="AL226" s="44">
        <f t="shared" si="126"/>
        <v>5</v>
      </c>
      <c r="AM226" s="11">
        <f t="shared" si="127"/>
        <v>9</v>
      </c>
      <c r="AN226" s="299">
        <f>VLOOKUP($E226,'ALL-GTK-SD-SMP-SMA-SMK-SLB'!$F$14:$CG$713,'ALL-GTK-SD-SMP-SMA-SMK-SLB'!AO$7,FALSE)</f>
        <v>0</v>
      </c>
      <c r="AO226" s="299">
        <f>VLOOKUP($E226,'ALL-GTK-SD-SMP-SMA-SMK-SLB'!$F$14:$CG$713,'ALL-GTK-SD-SMP-SMA-SMK-SLB'!AP$7,FALSE)</f>
        <v>0</v>
      </c>
      <c r="AP226" s="9">
        <f>VLOOKUP($E226,'ALL-GTK-SD-SMP-SMA-SMK-SLB'!$F$14:$CG$713,'ALL-GTK-SD-SMP-SMA-SMK-SLB'!AQ$7,FALSE)</f>
        <v>0</v>
      </c>
      <c r="AQ226" s="9">
        <f>VLOOKUP($E226,'ALL-GTK-SD-SMP-SMA-SMK-SLB'!$F$14:$CG$713,'ALL-GTK-SD-SMP-SMA-SMK-SLB'!AR$7,FALSE)</f>
        <v>0</v>
      </c>
      <c r="AR226" s="9">
        <f>VLOOKUP($E226,'ALL-GTK-SD-SMP-SMA-SMK-SLB'!$F$14:$CG$713,'ALL-GTK-SD-SMP-SMA-SMK-SLB'!AS$7,FALSE)</f>
        <v>0</v>
      </c>
      <c r="AS226" s="9">
        <f>VLOOKUP($E226,'ALL-GTK-SD-SMP-SMA-SMK-SLB'!$F$14:$CG$713,'ALL-GTK-SD-SMP-SMA-SMK-SLB'!AT$7,FALSE)</f>
        <v>0</v>
      </c>
      <c r="AT226" s="9">
        <f>VLOOKUP($E226,'ALL-GTK-SD-SMP-SMA-SMK-SLB'!$F$14:$CG$713,'ALL-GTK-SD-SMP-SMA-SMK-SLB'!AU$7,FALSE)</f>
        <v>0</v>
      </c>
      <c r="AU226" s="9">
        <f>VLOOKUP($E226,'ALL-GTK-SD-SMP-SMA-SMK-SLB'!$F$14:$CG$713,'ALL-GTK-SD-SMP-SMA-SMK-SLB'!AV$7,FALSE)</f>
        <v>0</v>
      </c>
      <c r="AV226" s="9">
        <f>VLOOKUP($E226,'ALL-GTK-SD-SMP-SMA-SMK-SLB'!$F$14:$CG$713,'ALL-GTK-SD-SMP-SMA-SMK-SLB'!AW$7,FALSE)</f>
        <v>0</v>
      </c>
      <c r="AW226" s="9">
        <f>VLOOKUP($E226,'ALL-GTK-SD-SMP-SMA-SMK-SLB'!$F$14:$CG$713,'ALL-GTK-SD-SMP-SMA-SMK-SLB'!AX$7,FALSE)</f>
        <v>0</v>
      </c>
      <c r="AX226" s="9">
        <f>VLOOKUP($E226,'ALL-GTK-SD-SMP-SMA-SMK-SLB'!$F$14:$CG$713,'ALL-GTK-SD-SMP-SMA-SMK-SLB'!AY$7,FALSE)</f>
        <v>4</v>
      </c>
      <c r="AY226" s="9">
        <f>VLOOKUP($E226,'ALL-GTK-SD-SMP-SMA-SMK-SLB'!$F$14:$CG$713,'ALL-GTK-SD-SMP-SMA-SMK-SLB'!AZ$7,FALSE)</f>
        <v>5</v>
      </c>
      <c r="AZ226" s="9">
        <f>VLOOKUP($E226,'ALL-GTK-SD-SMP-SMA-SMK-SLB'!$F$14:$CG$713,'ALL-GTK-SD-SMP-SMA-SMK-SLB'!BA$7,FALSE)</f>
        <v>0</v>
      </c>
      <c r="BA226" s="9">
        <f>VLOOKUP($E226,'ALL-GTK-SD-SMP-SMA-SMK-SLB'!$F$14:$CG$713,'ALL-GTK-SD-SMP-SMA-SMK-SLB'!BB$7,FALSE)</f>
        <v>0</v>
      </c>
      <c r="BB226" s="9">
        <f>VLOOKUP($E226,'ALL-GTK-SD-SMP-SMA-SMK-SLB'!$F$14:$CG$713,'ALL-GTK-SD-SMP-SMA-SMK-SLB'!BC$7,FALSE)</f>
        <v>0</v>
      </c>
      <c r="BC226" s="9">
        <f>VLOOKUP($E226,'ALL-GTK-SD-SMP-SMA-SMK-SLB'!$F$14:$CG$713,'ALL-GTK-SD-SMP-SMA-SMK-SLB'!BD$7,FALSE)</f>
        <v>0</v>
      </c>
      <c r="BD226" s="310">
        <f t="shared" si="128"/>
        <v>0</v>
      </c>
      <c r="BE226" s="310">
        <f t="shared" si="129"/>
        <v>0</v>
      </c>
      <c r="BF226" s="10">
        <f t="shared" si="130"/>
        <v>0</v>
      </c>
      <c r="BG226" s="311">
        <f t="shared" si="131"/>
        <v>4</v>
      </c>
      <c r="BH226" s="311">
        <f t="shared" si="132"/>
        <v>5</v>
      </c>
      <c r="BI226" s="10">
        <f t="shared" si="133"/>
        <v>9</v>
      </c>
      <c r="BJ226" s="44">
        <f t="shared" si="134"/>
        <v>4</v>
      </c>
      <c r="BK226" s="44">
        <f t="shared" si="135"/>
        <v>5</v>
      </c>
      <c r="BL226" s="11">
        <f t="shared" si="136"/>
        <v>9</v>
      </c>
      <c r="BM226" s="9">
        <f>VLOOKUP($E226,'ALL-GTK-SD-SMP-SMA-SMK-SLB'!$F$14:$CG$713,'ALL-GTK-SD-SMP-SMA-SMK-SLB'!BN$7,FALSE)</f>
        <v>0</v>
      </c>
      <c r="BN226" s="9">
        <f>VLOOKUP($E226,'ALL-GTK-SD-SMP-SMA-SMK-SLB'!$F$14:$CG$713,'ALL-GTK-SD-SMP-SMA-SMK-SLB'!BO$7,FALSE)</f>
        <v>0</v>
      </c>
      <c r="BO226" s="9">
        <f>VLOOKUP($E226,'ALL-GTK-SD-SMP-SMA-SMK-SLB'!$F$14:$CG$713,'ALL-GTK-SD-SMP-SMA-SMK-SLB'!BP$7,FALSE)</f>
        <v>0</v>
      </c>
      <c r="BP226" s="9">
        <f>VLOOKUP($E226,'ALL-GTK-SD-SMP-SMA-SMK-SLB'!$F$14:$CG$713,'ALL-GTK-SD-SMP-SMA-SMK-SLB'!BQ$7,FALSE)</f>
        <v>0</v>
      </c>
      <c r="BQ226" s="9">
        <f>VLOOKUP($E226,'ALL-GTK-SD-SMP-SMA-SMK-SLB'!$F$14:$CG$713,'ALL-GTK-SD-SMP-SMA-SMK-SLB'!BR$7,FALSE)</f>
        <v>0</v>
      </c>
      <c r="BR226" s="9">
        <f>VLOOKUP($E226,'ALL-GTK-SD-SMP-SMA-SMK-SLB'!$F$14:$CG$713,'ALL-GTK-SD-SMP-SMA-SMK-SLB'!BS$7,FALSE)</f>
        <v>0</v>
      </c>
      <c r="BS226" s="9">
        <f>VLOOKUP($E226,'ALL-GTK-SD-SMP-SMA-SMK-SLB'!$F$14:$CG$713,'ALL-GTK-SD-SMP-SMA-SMK-SLB'!BT$7,FALSE)</f>
        <v>0</v>
      </c>
      <c r="BT226" s="9">
        <f>VLOOKUP($E226,'ALL-GTK-SD-SMP-SMA-SMK-SLB'!$F$14:$CG$713,'ALL-GTK-SD-SMP-SMA-SMK-SLB'!BU$7,FALSE)</f>
        <v>0</v>
      </c>
      <c r="BU226" s="299">
        <f t="shared" si="137"/>
        <v>0</v>
      </c>
      <c r="BV226" s="299">
        <f t="shared" si="138"/>
        <v>0</v>
      </c>
      <c r="BW226" s="44">
        <f t="shared" si="139"/>
        <v>0</v>
      </c>
      <c r="BX226" s="44">
        <f t="shared" si="140"/>
        <v>0</v>
      </c>
      <c r="BY226" s="11">
        <f t="shared" si="141"/>
        <v>0</v>
      </c>
      <c r="BZ226" s="14">
        <f t="shared" si="142"/>
        <v>4</v>
      </c>
      <c r="CA226" s="14">
        <f t="shared" si="143"/>
        <v>5</v>
      </c>
      <c r="CB226" s="13">
        <f t="shared" si="144"/>
        <v>0</v>
      </c>
      <c r="CC226" s="13">
        <f t="shared" si="145"/>
        <v>0</v>
      </c>
      <c r="CD226" s="312">
        <f t="shared" si="146"/>
        <v>4</v>
      </c>
      <c r="CE226" s="312">
        <f t="shared" si="147"/>
        <v>5</v>
      </c>
      <c r="CF226" s="313">
        <f t="shared" si="148"/>
        <v>9</v>
      </c>
      <c r="CG226" s="302" t="str">
        <f t="shared" si="149"/>
        <v>OK</v>
      </c>
    </row>
    <row r="227" spans="1:85" ht="14.25" x14ac:dyDescent="0.25">
      <c r="A227" s="6">
        <v>215</v>
      </c>
      <c r="B227" s="495">
        <v>215</v>
      </c>
      <c r="C227" s="495" t="s">
        <v>6</v>
      </c>
      <c r="D227" s="496" t="s">
        <v>23</v>
      </c>
      <c r="E227" s="626">
        <v>20319318</v>
      </c>
      <c r="F227" s="627" t="s">
        <v>483</v>
      </c>
      <c r="G227" s="624" t="s">
        <v>52</v>
      </c>
      <c r="H227" s="9">
        <f>VLOOKUP($E227,'ALL-GTK-SD-SMP-SMA-SMK-SLB'!$F$14:$CG$713,'ALL-GTK-SD-SMP-SMA-SMK-SLB'!I$7,FALSE)</f>
        <v>0</v>
      </c>
      <c r="I227" s="9">
        <f>VLOOKUP($E227,'ALL-GTK-SD-SMP-SMA-SMK-SLB'!$F$14:$CG$713,'ALL-GTK-SD-SMP-SMA-SMK-SLB'!J$7,FALSE)</f>
        <v>0</v>
      </c>
      <c r="J227" s="9">
        <f>VLOOKUP($E227,'ALL-GTK-SD-SMP-SMA-SMK-SLB'!$F$14:$CG$713,'ALL-GTK-SD-SMP-SMA-SMK-SLB'!K$7,FALSE)</f>
        <v>0</v>
      </c>
      <c r="K227" s="9">
        <f>VLOOKUP($E227,'ALL-GTK-SD-SMP-SMA-SMK-SLB'!$F$14:$CG$713,'ALL-GTK-SD-SMP-SMA-SMK-SLB'!L$7,FALSE)</f>
        <v>0</v>
      </c>
      <c r="L227" s="9">
        <f>VLOOKUP($E227,'ALL-GTK-SD-SMP-SMA-SMK-SLB'!$F$14:$CG$713,'ALL-GTK-SD-SMP-SMA-SMK-SLB'!M$7,FALSE)</f>
        <v>0</v>
      </c>
      <c r="M227" s="9">
        <f>VLOOKUP($E227,'ALL-GTK-SD-SMP-SMA-SMK-SLB'!$F$14:$CG$713,'ALL-GTK-SD-SMP-SMA-SMK-SLB'!N$7,FALSE)</f>
        <v>1</v>
      </c>
      <c r="N227" s="9">
        <f>VLOOKUP($E227,'ALL-GTK-SD-SMP-SMA-SMK-SLB'!$F$14:$CG$713,'ALL-GTK-SD-SMP-SMA-SMK-SLB'!O$7,FALSE)</f>
        <v>0</v>
      </c>
      <c r="O227" s="9">
        <f>VLOOKUP($E227,'ALL-GTK-SD-SMP-SMA-SMK-SLB'!$F$14:$CG$713,'ALL-GTK-SD-SMP-SMA-SMK-SLB'!P$7,FALSE)</f>
        <v>4</v>
      </c>
      <c r="P227" s="299">
        <f t="shared" si="114"/>
        <v>0</v>
      </c>
      <c r="Q227" s="299">
        <f t="shared" si="115"/>
        <v>5</v>
      </c>
      <c r="R227" s="300">
        <f t="shared" si="116"/>
        <v>5</v>
      </c>
      <c r="S227" s="9">
        <f>VLOOKUP($E227,'ALL-GTK-SD-SMP-SMA-SMK-SLB'!$F$14:$CG$713,'ALL-GTK-SD-SMP-SMA-SMK-SLB'!T$7,FALSE)</f>
        <v>0</v>
      </c>
      <c r="T227" s="9">
        <f>VLOOKUP($E227,'ALL-GTK-SD-SMP-SMA-SMK-SLB'!$F$14:$CG$713,'ALL-GTK-SD-SMP-SMA-SMK-SLB'!U$7,FALSE)</f>
        <v>0</v>
      </c>
      <c r="U227" s="9">
        <f>VLOOKUP($E227,'ALL-GTK-SD-SMP-SMA-SMK-SLB'!$F$14:$CG$713,'ALL-GTK-SD-SMP-SMA-SMK-SLB'!V$7,FALSE)</f>
        <v>2</v>
      </c>
      <c r="V227" s="9">
        <f>VLOOKUP($E227,'ALL-GTK-SD-SMP-SMA-SMK-SLB'!$F$14:$CG$713,'ALL-GTK-SD-SMP-SMA-SMK-SLB'!W$7,FALSE)</f>
        <v>1</v>
      </c>
      <c r="W227" s="9">
        <f>VLOOKUP($E227,'ALL-GTK-SD-SMP-SMA-SMK-SLB'!$F$14:$CG$713,'ALL-GTK-SD-SMP-SMA-SMK-SLB'!X$7,FALSE)</f>
        <v>0</v>
      </c>
      <c r="X227" s="9">
        <f>VLOOKUP($E227,'ALL-GTK-SD-SMP-SMA-SMK-SLB'!$F$14:$CG$713,'ALL-GTK-SD-SMP-SMA-SMK-SLB'!Y$7,FALSE)</f>
        <v>1</v>
      </c>
      <c r="Y227" s="299">
        <f t="shared" si="117"/>
        <v>2</v>
      </c>
      <c r="Z227" s="299">
        <f t="shared" si="118"/>
        <v>2</v>
      </c>
      <c r="AA227" s="10">
        <f t="shared" si="119"/>
        <v>4</v>
      </c>
      <c r="AB227" s="44">
        <f t="shared" si="120"/>
        <v>2</v>
      </c>
      <c r="AC227" s="44">
        <f t="shared" si="121"/>
        <v>7</v>
      </c>
      <c r="AD227" s="11">
        <f t="shared" si="122"/>
        <v>9</v>
      </c>
      <c r="AE227" s="9">
        <f>VLOOKUP($E227,'ALL-GTK-SD-SMP-SMA-SMK-SLB'!$F$14:$CG$713,'ALL-GTK-SD-SMP-SMA-SMK-SLB'!AF$7,FALSE)</f>
        <v>2</v>
      </c>
      <c r="AF227" s="9">
        <f>VLOOKUP($E227,'ALL-GTK-SD-SMP-SMA-SMK-SLB'!$F$14:$CG$713,'ALL-GTK-SD-SMP-SMA-SMK-SLB'!AG$7,FALSE)</f>
        <v>3</v>
      </c>
      <c r="AG227" s="10">
        <f t="shared" si="123"/>
        <v>5</v>
      </c>
      <c r="AH227" s="9">
        <f>VLOOKUP($E227,'ALL-GTK-SD-SMP-SMA-SMK-SLB'!$F$14:$CG$713,'ALL-GTK-SD-SMP-SMA-SMK-SLB'!AI$7,FALSE)</f>
        <v>0</v>
      </c>
      <c r="AI227" s="9">
        <f>VLOOKUP($E227,'ALL-GTK-SD-SMP-SMA-SMK-SLB'!$F$14:$CG$713,'ALL-GTK-SD-SMP-SMA-SMK-SLB'!AJ$7,FALSE)</f>
        <v>4</v>
      </c>
      <c r="AJ227" s="10">
        <f t="shared" si="124"/>
        <v>4</v>
      </c>
      <c r="AK227" s="44">
        <f t="shared" si="125"/>
        <v>2</v>
      </c>
      <c r="AL227" s="44">
        <f t="shared" si="126"/>
        <v>7</v>
      </c>
      <c r="AM227" s="11">
        <f t="shared" si="127"/>
        <v>9</v>
      </c>
      <c r="AN227" s="299">
        <f>VLOOKUP($E227,'ALL-GTK-SD-SMP-SMA-SMK-SLB'!$F$14:$CG$713,'ALL-GTK-SD-SMP-SMA-SMK-SLB'!AO$7,FALSE)</f>
        <v>0</v>
      </c>
      <c r="AO227" s="299">
        <f>VLOOKUP($E227,'ALL-GTK-SD-SMP-SMA-SMK-SLB'!$F$14:$CG$713,'ALL-GTK-SD-SMP-SMA-SMK-SLB'!AP$7,FALSE)</f>
        <v>0</v>
      </c>
      <c r="AP227" s="9">
        <f>VLOOKUP($E227,'ALL-GTK-SD-SMP-SMA-SMK-SLB'!$F$14:$CG$713,'ALL-GTK-SD-SMP-SMA-SMK-SLB'!AQ$7,FALSE)</f>
        <v>0</v>
      </c>
      <c r="AQ227" s="9">
        <f>VLOOKUP($E227,'ALL-GTK-SD-SMP-SMA-SMK-SLB'!$F$14:$CG$713,'ALL-GTK-SD-SMP-SMA-SMK-SLB'!AR$7,FALSE)</f>
        <v>0</v>
      </c>
      <c r="AR227" s="9">
        <f>VLOOKUP($E227,'ALL-GTK-SD-SMP-SMA-SMK-SLB'!$F$14:$CG$713,'ALL-GTK-SD-SMP-SMA-SMK-SLB'!AS$7,FALSE)</f>
        <v>0</v>
      </c>
      <c r="AS227" s="9">
        <f>VLOOKUP($E227,'ALL-GTK-SD-SMP-SMA-SMK-SLB'!$F$14:$CG$713,'ALL-GTK-SD-SMP-SMA-SMK-SLB'!AT$7,FALSE)</f>
        <v>1</v>
      </c>
      <c r="AT227" s="9">
        <f>VLOOKUP($E227,'ALL-GTK-SD-SMP-SMA-SMK-SLB'!$F$14:$CG$713,'ALL-GTK-SD-SMP-SMA-SMK-SLB'!AU$7,FALSE)</f>
        <v>0</v>
      </c>
      <c r="AU227" s="9">
        <f>VLOOKUP($E227,'ALL-GTK-SD-SMP-SMA-SMK-SLB'!$F$14:$CG$713,'ALL-GTK-SD-SMP-SMA-SMK-SLB'!AV$7,FALSE)</f>
        <v>0</v>
      </c>
      <c r="AV227" s="9">
        <f>VLOOKUP($E227,'ALL-GTK-SD-SMP-SMA-SMK-SLB'!$F$14:$CG$713,'ALL-GTK-SD-SMP-SMA-SMK-SLB'!AW$7,FALSE)</f>
        <v>0</v>
      </c>
      <c r="AW227" s="9">
        <f>VLOOKUP($E227,'ALL-GTK-SD-SMP-SMA-SMK-SLB'!$F$14:$CG$713,'ALL-GTK-SD-SMP-SMA-SMK-SLB'!AX$7,FALSE)</f>
        <v>0</v>
      </c>
      <c r="AX227" s="9">
        <f>VLOOKUP($E227,'ALL-GTK-SD-SMP-SMA-SMK-SLB'!$F$14:$CG$713,'ALL-GTK-SD-SMP-SMA-SMK-SLB'!AY$7,FALSE)</f>
        <v>2</v>
      </c>
      <c r="AY227" s="9">
        <f>VLOOKUP($E227,'ALL-GTK-SD-SMP-SMA-SMK-SLB'!$F$14:$CG$713,'ALL-GTK-SD-SMP-SMA-SMK-SLB'!AZ$7,FALSE)</f>
        <v>6</v>
      </c>
      <c r="AZ227" s="9">
        <f>VLOOKUP($E227,'ALL-GTK-SD-SMP-SMA-SMK-SLB'!$F$14:$CG$713,'ALL-GTK-SD-SMP-SMA-SMK-SLB'!BA$7,FALSE)</f>
        <v>0</v>
      </c>
      <c r="BA227" s="9">
        <f>VLOOKUP($E227,'ALL-GTK-SD-SMP-SMA-SMK-SLB'!$F$14:$CG$713,'ALL-GTK-SD-SMP-SMA-SMK-SLB'!BB$7,FALSE)</f>
        <v>0</v>
      </c>
      <c r="BB227" s="9">
        <f>VLOOKUP($E227,'ALL-GTK-SD-SMP-SMA-SMK-SLB'!$F$14:$CG$713,'ALL-GTK-SD-SMP-SMA-SMK-SLB'!BC$7,FALSE)</f>
        <v>0</v>
      </c>
      <c r="BC227" s="9">
        <f>VLOOKUP($E227,'ALL-GTK-SD-SMP-SMA-SMK-SLB'!$F$14:$CG$713,'ALL-GTK-SD-SMP-SMA-SMK-SLB'!BD$7,FALSE)</f>
        <v>0</v>
      </c>
      <c r="BD227" s="310">
        <f t="shared" si="128"/>
        <v>0</v>
      </c>
      <c r="BE227" s="310">
        <f t="shared" si="129"/>
        <v>1</v>
      </c>
      <c r="BF227" s="10">
        <f t="shared" si="130"/>
        <v>1</v>
      </c>
      <c r="BG227" s="311">
        <f t="shared" si="131"/>
        <v>2</v>
      </c>
      <c r="BH227" s="311">
        <f t="shared" si="132"/>
        <v>6</v>
      </c>
      <c r="BI227" s="10">
        <f t="shared" si="133"/>
        <v>8</v>
      </c>
      <c r="BJ227" s="44">
        <f t="shared" si="134"/>
        <v>2</v>
      </c>
      <c r="BK227" s="44">
        <f t="shared" si="135"/>
        <v>7</v>
      </c>
      <c r="BL227" s="11">
        <f t="shared" si="136"/>
        <v>9</v>
      </c>
      <c r="BM227" s="9">
        <f>VLOOKUP($E227,'ALL-GTK-SD-SMP-SMA-SMK-SLB'!$F$14:$CG$713,'ALL-GTK-SD-SMP-SMA-SMK-SLB'!BN$7,FALSE)</f>
        <v>0</v>
      </c>
      <c r="BN227" s="9">
        <f>VLOOKUP($E227,'ALL-GTK-SD-SMP-SMA-SMK-SLB'!$F$14:$CG$713,'ALL-GTK-SD-SMP-SMA-SMK-SLB'!BO$7,FALSE)</f>
        <v>0</v>
      </c>
      <c r="BO227" s="9">
        <f>VLOOKUP($E227,'ALL-GTK-SD-SMP-SMA-SMK-SLB'!$F$14:$CG$713,'ALL-GTK-SD-SMP-SMA-SMK-SLB'!BP$7,FALSE)</f>
        <v>0</v>
      </c>
      <c r="BP227" s="9">
        <f>VLOOKUP($E227,'ALL-GTK-SD-SMP-SMA-SMK-SLB'!$F$14:$CG$713,'ALL-GTK-SD-SMP-SMA-SMK-SLB'!BQ$7,FALSE)</f>
        <v>0</v>
      </c>
      <c r="BQ227" s="9">
        <f>VLOOKUP($E227,'ALL-GTK-SD-SMP-SMA-SMK-SLB'!$F$14:$CG$713,'ALL-GTK-SD-SMP-SMA-SMK-SLB'!BR$7,FALSE)</f>
        <v>0</v>
      </c>
      <c r="BR227" s="9">
        <f>VLOOKUP($E227,'ALL-GTK-SD-SMP-SMA-SMK-SLB'!$F$14:$CG$713,'ALL-GTK-SD-SMP-SMA-SMK-SLB'!BS$7,FALSE)</f>
        <v>0</v>
      </c>
      <c r="BS227" s="9">
        <f>VLOOKUP($E227,'ALL-GTK-SD-SMP-SMA-SMK-SLB'!$F$14:$CG$713,'ALL-GTK-SD-SMP-SMA-SMK-SLB'!BT$7,FALSE)</f>
        <v>0</v>
      </c>
      <c r="BT227" s="9">
        <f>VLOOKUP($E227,'ALL-GTK-SD-SMP-SMA-SMK-SLB'!$F$14:$CG$713,'ALL-GTK-SD-SMP-SMA-SMK-SLB'!BU$7,FALSE)</f>
        <v>0</v>
      </c>
      <c r="BU227" s="299">
        <f t="shared" si="137"/>
        <v>0</v>
      </c>
      <c r="BV227" s="299">
        <f t="shared" si="138"/>
        <v>0</v>
      </c>
      <c r="BW227" s="44">
        <f t="shared" si="139"/>
        <v>0</v>
      </c>
      <c r="BX227" s="44">
        <f t="shared" si="140"/>
        <v>0</v>
      </c>
      <c r="BY227" s="11">
        <f t="shared" si="141"/>
        <v>0</v>
      </c>
      <c r="BZ227" s="14">
        <f t="shared" si="142"/>
        <v>2</v>
      </c>
      <c r="CA227" s="14">
        <f t="shared" si="143"/>
        <v>7</v>
      </c>
      <c r="CB227" s="13">
        <f t="shared" si="144"/>
        <v>0</v>
      </c>
      <c r="CC227" s="13">
        <f t="shared" si="145"/>
        <v>0</v>
      </c>
      <c r="CD227" s="312">
        <f t="shared" si="146"/>
        <v>2</v>
      </c>
      <c r="CE227" s="312">
        <f t="shared" si="147"/>
        <v>7</v>
      </c>
      <c r="CF227" s="313">
        <f t="shared" si="148"/>
        <v>9</v>
      </c>
      <c r="CG227" s="302" t="str">
        <f t="shared" si="149"/>
        <v>OK</v>
      </c>
    </row>
    <row r="228" spans="1:85" ht="14.25" x14ac:dyDescent="0.25">
      <c r="A228" s="6">
        <v>216</v>
      </c>
      <c r="B228" s="495">
        <v>216</v>
      </c>
      <c r="C228" s="495" t="s">
        <v>6</v>
      </c>
      <c r="D228" s="496" t="s">
        <v>29</v>
      </c>
      <c r="E228" s="626">
        <v>20319854</v>
      </c>
      <c r="F228" s="627" t="s">
        <v>484</v>
      </c>
      <c r="G228" s="624" t="s">
        <v>52</v>
      </c>
      <c r="H228" s="9">
        <f>VLOOKUP($E228,'ALL-GTK-SD-SMP-SMA-SMK-SLB'!$F$14:$CG$713,'ALL-GTK-SD-SMP-SMA-SMK-SLB'!I$7,FALSE)</f>
        <v>0</v>
      </c>
      <c r="I228" s="9">
        <f>VLOOKUP($E228,'ALL-GTK-SD-SMP-SMA-SMK-SLB'!$F$14:$CG$713,'ALL-GTK-SD-SMP-SMA-SMK-SLB'!J$7,FALSE)</f>
        <v>0</v>
      </c>
      <c r="J228" s="9">
        <f>VLOOKUP($E228,'ALL-GTK-SD-SMP-SMA-SMK-SLB'!$F$14:$CG$713,'ALL-GTK-SD-SMP-SMA-SMK-SLB'!K$7,FALSE)</f>
        <v>0</v>
      </c>
      <c r="K228" s="9">
        <f>VLOOKUP($E228,'ALL-GTK-SD-SMP-SMA-SMK-SLB'!$F$14:$CG$713,'ALL-GTK-SD-SMP-SMA-SMK-SLB'!L$7,FALSE)</f>
        <v>0</v>
      </c>
      <c r="L228" s="9">
        <f>VLOOKUP($E228,'ALL-GTK-SD-SMP-SMA-SMK-SLB'!$F$14:$CG$713,'ALL-GTK-SD-SMP-SMA-SMK-SLB'!M$7,FALSE)</f>
        <v>0</v>
      </c>
      <c r="M228" s="9">
        <f>VLOOKUP($E228,'ALL-GTK-SD-SMP-SMA-SMK-SLB'!$F$14:$CG$713,'ALL-GTK-SD-SMP-SMA-SMK-SLB'!N$7,FALSE)</f>
        <v>3</v>
      </c>
      <c r="N228" s="9">
        <f>VLOOKUP($E228,'ALL-GTK-SD-SMP-SMA-SMK-SLB'!$F$14:$CG$713,'ALL-GTK-SD-SMP-SMA-SMK-SLB'!O$7,FALSE)</f>
        <v>3</v>
      </c>
      <c r="O228" s="9">
        <f>VLOOKUP($E228,'ALL-GTK-SD-SMP-SMA-SMK-SLB'!$F$14:$CG$713,'ALL-GTK-SD-SMP-SMA-SMK-SLB'!P$7,FALSE)</f>
        <v>5</v>
      </c>
      <c r="P228" s="299">
        <f t="shared" si="114"/>
        <v>3</v>
      </c>
      <c r="Q228" s="299">
        <f t="shared" si="115"/>
        <v>8</v>
      </c>
      <c r="R228" s="300">
        <f t="shared" si="116"/>
        <v>11</v>
      </c>
      <c r="S228" s="9">
        <f>VLOOKUP($E228,'ALL-GTK-SD-SMP-SMA-SMK-SLB'!$F$14:$CG$713,'ALL-GTK-SD-SMP-SMA-SMK-SLB'!T$7,FALSE)</f>
        <v>0</v>
      </c>
      <c r="T228" s="9">
        <f>VLOOKUP($E228,'ALL-GTK-SD-SMP-SMA-SMK-SLB'!$F$14:$CG$713,'ALL-GTK-SD-SMP-SMA-SMK-SLB'!U$7,FALSE)</f>
        <v>0</v>
      </c>
      <c r="U228" s="9">
        <f>VLOOKUP($E228,'ALL-GTK-SD-SMP-SMA-SMK-SLB'!$F$14:$CG$713,'ALL-GTK-SD-SMP-SMA-SMK-SLB'!V$7,FALSE)</f>
        <v>0</v>
      </c>
      <c r="V228" s="9">
        <f>VLOOKUP($E228,'ALL-GTK-SD-SMP-SMA-SMK-SLB'!$F$14:$CG$713,'ALL-GTK-SD-SMP-SMA-SMK-SLB'!W$7,FALSE)</f>
        <v>0</v>
      </c>
      <c r="W228" s="9">
        <f>VLOOKUP($E228,'ALL-GTK-SD-SMP-SMA-SMK-SLB'!$F$14:$CG$713,'ALL-GTK-SD-SMP-SMA-SMK-SLB'!X$7,FALSE)</f>
        <v>0</v>
      </c>
      <c r="X228" s="9">
        <f>VLOOKUP($E228,'ALL-GTK-SD-SMP-SMA-SMK-SLB'!$F$14:$CG$713,'ALL-GTK-SD-SMP-SMA-SMK-SLB'!Y$7,FALSE)</f>
        <v>4</v>
      </c>
      <c r="Y228" s="299">
        <f t="shared" si="117"/>
        <v>0</v>
      </c>
      <c r="Z228" s="299">
        <f t="shared" si="118"/>
        <v>4</v>
      </c>
      <c r="AA228" s="10">
        <f t="shared" si="119"/>
        <v>4</v>
      </c>
      <c r="AB228" s="44">
        <f t="shared" si="120"/>
        <v>3</v>
      </c>
      <c r="AC228" s="44">
        <f t="shared" si="121"/>
        <v>12</v>
      </c>
      <c r="AD228" s="11">
        <f t="shared" si="122"/>
        <v>15</v>
      </c>
      <c r="AE228" s="9">
        <f>VLOOKUP($E228,'ALL-GTK-SD-SMP-SMA-SMK-SLB'!$F$14:$CG$713,'ALL-GTK-SD-SMP-SMA-SMK-SLB'!AF$7,FALSE)</f>
        <v>0</v>
      </c>
      <c r="AF228" s="9">
        <f>VLOOKUP($E228,'ALL-GTK-SD-SMP-SMA-SMK-SLB'!$F$14:$CG$713,'ALL-GTK-SD-SMP-SMA-SMK-SLB'!AG$7,FALSE)</f>
        <v>6</v>
      </c>
      <c r="AG228" s="10">
        <f t="shared" si="123"/>
        <v>6</v>
      </c>
      <c r="AH228" s="9">
        <f>VLOOKUP($E228,'ALL-GTK-SD-SMP-SMA-SMK-SLB'!$F$14:$CG$713,'ALL-GTK-SD-SMP-SMA-SMK-SLB'!AI$7,FALSE)</f>
        <v>3</v>
      </c>
      <c r="AI228" s="9">
        <f>VLOOKUP($E228,'ALL-GTK-SD-SMP-SMA-SMK-SLB'!$F$14:$CG$713,'ALL-GTK-SD-SMP-SMA-SMK-SLB'!AJ$7,FALSE)</f>
        <v>6</v>
      </c>
      <c r="AJ228" s="10">
        <f t="shared" si="124"/>
        <v>9</v>
      </c>
      <c r="AK228" s="44">
        <f t="shared" si="125"/>
        <v>3</v>
      </c>
      <c r="AL228" s="44">
        <f t="shared" si="126"/>
        <v>12</v>
      </c>
      <c r="AM228" s="11">
        <f t="shared" si="127"/>
        <v>15</v>
      </c>
      <c r="AN228" s="299">
        <f>VLOOKUP($E228,'ALL-GTK-SD-SMP-SMA-SMK-SLB'!$F$14:$CG$713,'ALL-GTK-SD-SMP-SMA-SMK-SLB'!AO$7,FALSE)</f>
        <v>0</v>
      </c>
      <c r="AO228" s="299">
        <f>VLOOKUP($E228,'ALL-GTK-SD-SMP-SMA-SMK-SLB'!$F$14:$CG$713,'ALL-GTK-SD-SMP-SMA-SMK-SLB'!AP$7,FALSE)</f>
        <v>0</v>
      </c>
      <c r="AP228" s="9">
        <f>VLOOKUP($E228,'ALL-GTK-SD-SMP-SMA-SMK-SLB'!$F$14:$CG$713,'ALL-GTK-SD-SMP-SMA-SMK-SLB'!AQ$7,FALSE)</f>
        <v>0</v>
      </c>
      <c r="AQ228" s="9">
        <f>VLOOKUP($E228,'ALL-GTK-SD-SMP-SMA-SMK-SLB'!$F$14:$CG$713,'ALL-GTK-SD-SMP-SMA-SMK-SLB'!AR$7,FALSE)</f>
        <v>0</v>
      </c>
      <c r="AR228" s="9">
        <f>VLOOKUP($E228,'ALL-GTK-SD-SMP-SMA-SMK-SLB'!$F$14:$CG$713,'ALL-GTK-SD-SMP-SMA-SMK-SLB'!AS$7,FALSE)</f>
        <v>0</v>
      </c>
      <c r="AS228" s="9">
        <f>VLOOKUP($E228,'ALL-GTK-SD-SMP-SMA-SMK-SLB'!$F$14:$CG$713,'ALL-GTK-SD-SMP-SMA-SMK-SLB'!AT$7,FALSE)</f>
        <v>0</v>
      </c>
      <c r="AT228" s="9">
        <f>VLOOKUP($E228,'ALL-GTK-SD-SMP-SMA-SMK-SLB'!$F$14:$CG$713,'ALL-GTK-SD-SMP-SMA-SMK-SLB'!AU$7,FALSE)</f>
        <v>0</v>
      </c>
      <c r="AU228" s="9">
        <f>VLOOKUP($E228,'ALL-GTK-SD-SMP-SMA-SMK-SLB'!$F$14:$CG$713,'ALL-GTK-SD-SMP-SMA-SMK-SLB'!AV$7,FALSE)</f>
        <v>0</v>
      </c>
      <c r="AV228" s="9">
        <f>VLOOKUP($E228,'ALL-GTK-SD-SMP-SMA-SMK-SLB'!$F$14:$CG$713,'ALL-GTK-SD-SMP-SMA-SMK-SLB'!AW$7,FALSE)</f>
        <v>0</v>
      </c>
      <c r="AW228" s="9">
        <f>VLOOKUP($E228,'ALL-GTK-SD-SMP-SMA-SMK-SLB'!$F$14:$CG$713,'ALL-GTK-SD-SMP-SMA-SMK-SLB'!AX$7,FALSE)</f>
        <v>0</v>
      </c>
      <c r="AX228" s="9">
        <f>VLOOKUP($E228,'ALL-GTK-SD-SMP-SMA-SMK-SLB'!$F$14:$CG$713,'ALL-GTK-SD-SMP-SMA-SMK-SLB'!AY$7,FALSE)</f>
        <v>2</v>
      </c>
      <c r="AY228" s="9">
        <f>VLOOKUP($E228,'ALL-GTK-SD-SMP-SMA-SMK-SLB'!$F$14:$CG$713,'ALL-GTK-SD-SMP-SMA-SMK-SLB'!AZ$7,FALSE)</f>
        <v>12</v>
      </c>
      <c r="AZ228" s="9">
        <f>VLOOKUP($E228,'ALL-GTK-SD-SMP-SMA-SMK-SLB'!$F$14:$CG$713,'ALL-GTK-SD-SMP-SMA-SMK-SLB'!BA$7,FALSE)</f>
        <v>1</v>
      </c>
      <c r="BA228" s="9">
        <f>VLOOKUP($E228,'ALL-GTK-SD-SMP-SMA-SMK-SLB'!$F$14:$CG$713,'ALL-GTK-SD-SMP-SMA-SMK-SLB'!BB$7,FALSE)</f>
        <v>0</v>
      </c>
      <c r="BB228" s="9">
        <f>VLOOKUP($E228,'ALL-GTK-SD-SMP-SMA-SMK-SLB'!$F$14:$CG$713,'ALL-GTK-SD-SMP-SMA-SMK-SLB'!BC$7,FALSE)</f>
        <v>0</v>
      </c>
      <c r="BC228" s="9">
        <f>VLOOKUP($E228,'ALL-GTK-SD-SMP-SMA-SMK-SLB'!$F$14:$CG$713,'ALL-GTK-SD-SMP-SMA-SMK-SLB'!BD$7,FALSE)</f>
        <v>0</v>
      </c>
      <c r="BD228" s="310">
        <f t="shared" si="128"/>
        <v>0</v>
      </c>
      <c r="BE228" s="310">
        <f t="shared" si="129"/>
        <v>0</v>
      </c>
      <c r="BF228" s="10">
        <f t="shared" si="130"/>
        <v>0</v>
      </c>
      <c r="BG228" s="311">
        <f t="shared" si="131"/>
        <v>3</v>
      </c>
      <c r="BH228" s="311">
        <f t="shared" si="132"/>
        <v>12</v>
      </c>
      <c r="BI228" s="10">
        <f t="shared" si="133"/>
        <v>15</v>
      </c>
      <c r="BJ228" s="44">
        <f t="shared" si="134"/>
        <v>3</v>
      </c>
      <c r="BK228" s="44">
        <f t="shared" si="135"/>
        <v>12</v>
      </c>
      <c r="BL228" s="11">
        <f t="shared" si="136"/>
        <v>15</v>
      </c>
      <c r="BM228" s="9">
        <f>VLOOKUP($E228,'ALL-GTK-SD-SMP-SMA-SMK-SLB'!$F$14:$CG$713,'ALL-GTK-SD-SMP-SMA-SMK-SLB'!BN$7,FALSE)</f>
        <v>0</v>
      </c>
      <c r="BN228" s="9">
        <f>VLOOKUP($E228,'ALL-GTK-SD-SMP-SMA-SMK-SLB'!$F$14:$CG$713,'ALL-GTK-SD-SMP-SMA-SMK-SLB'!BO$7,FALSE)</f>
        <v>0</v>
      </c>
      <c r="BO228" s="9">
        <f>VLOOKUP($E228,'ALL-GTK-SD-SMP-SMA-SMK-SLB'!$F$14:$CG$713,'ALL-GTK-SD-SMP-SMA-SMK-SLB'!BP$7,FALSE)</f>
        <v>0</v>
      </c>
      <c r="BP228" s="9">
        <f>VLOOKUP($E228,'ALL-GTK-SD-SMP-SMA-SMK-SLB'!$F$14:$CG$713,'ALL-GTK-SD-SMP-SMA-SMK-SLB'!BQ$7,FALSE)</f>
        <v>0</v>
      </c>
      <c r="BQ228" s="9">
        <f>VLOOKUP($E228,'ALL-GTK-SD-SMP-SMA-SMK-SLB'!$F$14:$CG$713,'ALL-GTK-SD-SMP-SMA-SMK-SLB'!BR$7,FALSE)</f>
        <v>0</v>
      </c>
      <c r="BR228" s="9">
        <f>VLOOKUP($E228,'ALL-GTK-SD-SMP-SMA-SMK-SLB'!$F$14:$CG$713,'ALL-GTK-SD-SMP-SMA-SMK-SLB'!BS$7,FALSE)</f>
        <v>0</v>
      </c>
      <c r="BS228" s="9">
        <f>VLOOKUP($E228,'ALL-GTK-SD-SMP-SMA-SMK-SLB'!$F$14:$CG$713,'ALL-GTK-SD-SMP-SMA-SMK-SLB'!BT$7,FALSE)</f>
        <v>0</v>
      </c>
      <c r="BT228" s="9">
        <f>VLOOKUP($E228,'ALL-GTK-SD-SMP-SMA-SMK-SLB'!$F$14:$CG$713,'ALL-GTK-SD-SMP-SMA-SMK-SLB'!BU$7,FALSE)</f>
        <v>0</v>
      </c>
      <c r="BU228" s="299">
        <f t="shared" si="137"/>
        <v>0</v>
      </c>
      <c r="BV228" s="299">
        <f t="shared" si="138"/>
        <v>0</v>
      </c>
      <c r="BW228" s="44">
        <f t="shared" si="139"/>
        <v>0</v>
      </c>
      <c r="BX228" s="44">
        <f t="shared" si="140"/>
        <v>0</v>
      </c>
      <c r="BY228" s="11">
        <f t="shared" si="141"/>
        <v>0</v>
      </c>
      <c r="BZ228" s="14">
        <f t="shared" si="142"/>
        <v>3</v>
      </c>
      <c r="CA228" s="14">
        <f t="shared" si="143"/>
        <v>12</v>
      </c>
      <c r="CB228" s="13">
        <f t="shared" si="144"/>
        <v>0</v>
      </c>
      <c r="CC228" s="13">
        <f t="shared" si="145"/>
        <v>0</v>
      </c>
      <c r="CD228" s="312">
        <f t="shared" si="146"/>
        <v>3</v>
      </c>
      <c r="CE228" s="312">
        <f t="shared" si="147"/>
        <v>12</v>
      </c>
      <c r="CF228" s="313">
        <f t="shared" si="148"/>
        <v>15</v>
      </c>
      <c r="CG228" s="302" t="str">
        <f t="shared" si="149"/>
        <v>OK</v>
      </c>
    </row>
    <row r="229" spans="1:85" ht="14.25" x14ac:dyDescent="0.25">
      <c r="A229" s="6">
        <v>217</v>
      </c>
      <c r="B229" s="495">
        <v>217</v>
      </c>
      <c r="C229" s="495" t="s">
        <v>6</v>
      </c>
      <c r="D229" s="496" t="s">
        <v>29</v>
      </c>
      <c r="E229" s="626">
        <v>20319850</v>
      </c>
      <c r="F229" s="627" t="s">
        <v>485</v>
      </c>
      <c r="G229" s="624" t="s">
        <v>52</v>
      </c>
      <c r="H229" s="9">
        <f>VLOOKUP($E229,'ALL-GTK-SD-SMP-SMA-SMK-SLB'!$F$14:$CG$713,'ALL-GTK-SD-SMP-SMA-SMK-SLB'!I$7,FALSE)</f>
        <v>0</v>
      </c>
      <c r="I229" s="9">
        <f>VLOOKUP($E229,'ALL-GTK-SD-SMP-SMA-SMK-SLB'!$F$14:$CG$713,'ALL-GTK-SD-SMP-SMA-SMK-SLB'!J$7,FALSE)</f>
        <v>0</v>
      </c>
      <c r="J229" s="9">
        <f>VLOOKUP($E229,'ALL-GTK-SD-SMP-SMA-SMK-SLB'!$F$14:$CG$713,'ALL-GTK-SD-SMP-SMA-SMK-SLB'!K$7,FALSE)</f>
        <v>0</v>
      </c>
      <c r="K229" s="9">
        <f>VLOOKUP($E229,'ALL-GTK-SD-SMP-SMA-SMK-SLB'!$F$14:$CG$713,'ALL-GTK-SD-SMP-SMA-SMK-SLB'!L$7,FALSE)</f>
        <v>1</v>
      </c>
      <c r="L229" s="9">
        <f>VLOOKUP($E229,'ALL-GTK-SD-SMP-SMA-SMK-SLB'!$F$14:$CG$713,'ALL-GTK-SD-SMP-SMA-SMK-SLB'!M$7,FALSE)</f>
        <v>0</v>
      </c>
      <c r="M229" s="9">
        <f>VLOOKUP($E229,'ALL-GTK-SD-SMP-SMA-SMK-SLB'!$F$14:$CG$713,'ALL-GTK-SD-SMP-SMA-SMK-SLB'!N$7,FALSE)</f>
        <v>0</v>
      </c>
      <c r="N229" s="9">
        <f>VLOOKUP($E229,'ALL-GTK-SD-SMP-SMA-SMK-SLB'!$F$14:$CG$713,'ALL-GTK-SD-SMP-SMA-SMK-SLB'!O$7,FALSE)</f>
        <v>2</v>
      </c>
      <c r="O229" s="9">
        <f>VLOOKUP($E229,'ALL-GTK-SD-SMP-SMA-SMK-SLB'!$F$14:$CG$713,'ALL-GTK-SD-SMP-SMA-SMK-SLB'!P$7,FALSE)</f>
        <v>3</v>
      </c>
      <c r="P229" s="299">
        <f t="shared" si="114"/>
        <v>2</v>
      </c>
      <c r="Q229" s="299">
        <f t="shared" si="115"/>
        <v>4</v>
      </c>
      <c r="R229" s="300">
        <f t="shared" si="116"/>
        <v>6</v>
      </c>
      <c r="S229" s="9">
        <f>VLOOKUP($E229,'ALL-GTK-SD-SMP-SMA-SMK-SLB'!$F$14:$CG$713,'ALL-GTK-SD-SMP-SMA-SMK-SLB'!T$7,FALSE)</f>
        <v>0</v>
      </c>
      <c r="T229" s="9">
        <f>VLOOKUP($E229,'ALL-GTK-SD-SMP-SMA-SMK-SLB'!$F$14:$CG$713,'ALL-GTK-SD-SMP-SMA-SMK-SLB'!U$7,FALSE)</f>
        <v>0</v>
      </c>
      <c r="U229" s="9">
        <f>VLOOKUP($E229,'ALL-GTK-SD-SMP-SMA-SMK-SLB'!$F$14:$CG$713,'ALL-GTK-SD-SMP-SMA-SMK-SLB'!V$7,FALSE)</f>
        <v>1</v>
      </c>
      <c r="V229" s="9">
        <f>VLOOKUP($E229,'ALL-GTK-SD-SMP-SMA-SMK-SLB'!$F$14:$CG$713,'ALL-GTK-SD-SMP-SMA-SMK-SLB'!W$7,FALSE)</f>
        <v>0</v>
      </c>
      <c r="W229" s="9">
        <f>VLOOKUP($E229,'ALL-GTK-SD-SMP-SMA-SMK-SLB'!$F$14:$CG$713,'ALL-GTK-SD-SMP-SMA-SMK-SLB'!X$7,FALSE)</f>
        <v>1</v>
      </c>
      <c r="X229" s="9">
        <f>VLOOKUP($E229,'ALL-GTK-SD-SMP-SMA-SMK-SLB'!$F$14:$CG$713,'ALL-GTK-SD-SMP-SMA-SMK-SLB'!Y$7,FALSE)</f>
        <v>2</v>
      </c>
      <c r="Y229" s="299">
        <f t="shared" si="117"/>
        <v>2</v>
      </c>
      <c r="Z229" s="299">
        <f t="shared" si="118"/>
        <v>2</v>
      </c>
      <c r="AA229" s="10">
        <f t="shared" si="119"/>
        <v>4</v>
      </c>
      <c r="AB229" s="44">
        <f t="shared" si="120"/>
        <v>4</v>
      </c>
      <c r="AC229" s="44">
        <f t="shared" si="121"/>
        <v>6</v>
      </c>
      <c r="AD229" s="11">
        <f t="shared" si="122"/>
        <v>10</v>
      </c>
      <c r="AE229" s="9">
        <f>VLOOKUP($E229,'ALL-GTK-SD-SMP-SMA-SMK-SLB'!$F$14:$CG$713,'ALL-GTK-SD-SMP-SMA-SMK-SLB'!AF$7,FALSE)</f>
        <v>2</v>
      </c>
      <c r="AF229" s="9">
        <f>VLOOKUP($E229,'ALL-GTK-SD-SMP-SMA-SMK-SLB'!$F$14:$CG$713,'ALL-GTK-SD-SMP-SMA-SMK-SLB'!AG$7,FALSE)</f>
        <v>2</v>
      </c>
      <c r="AG229" s="10">
        <f t="shared" si="123"/>
        <v>4</v>
      </c>
      <c r="AH229" s="9">
        <f>VLOOKUP($E229,'ALL-GTK-SD-SMP-SMA-SMK-SLB'!$F$14:$CG$713,'ALL-GTK-SD-SMP-SMA-SMK-SLB'!AI$7,FALSE)</f>
        <v>2</v>
      </c>
      <c r="AI229" s="9">
        <f>VLOOKUP($E229,'ALL-GTK-SD-SMP-SMA-SMK-SLB'!$F$14:$CG$713,'ALL-GTK-SD-SMP-SMA-SMK-SLB'!AJ$7,FALSE)</f>
        <v>4</v>
      </c>
      <c r="AJ229" s="10">
        <f t="shared" si="124"/>
        <v>6</v>
      </c>
      <c r="AK229" s="44">
        <f t="shared" si="125"/>
        <v>4</v>
      </c>
      <c r="AL229" s="44">
        <f t="shared" si="126"/>
        <v>6</v>
      </c>
      <c r="AM229" s="11">
        <f t="shared" si="127"/>
        <v>10</v>
      </c>
      <c r="AN229" s="299">
        <f>VLOOKUP($E229,'ALL-GTK-SD-SMP-SMA-SMK-SLB'!$F$14:$CG$713,'ALL-GTK-SD-SMP-SMA-SMK-SLB'!AO$7,FALSE)</f>
        <v>0</v>
      </c>
      <c r="AO229" s="299">
        <f>VLOOKUP($E229,'ALL-GTK-SD-SMP-SMA-SMK-SLB'!$F$14:$CG$713,'ALL-GTK-SD-SMP-SMA-SMK-SLB'!AP$7,FALSE)</f>
        <v>0</v>
      </c>
      <c r="AP229" s="9">
        <f>VLOOKUP($E229,'ALL-GTK-SD-SMP-SMA-SMK-SLB'!$F$14:$CG$713,'ALL-GTK-SD-SMP-SMA-SMK-SLB'!AQ$7,FALSE)</f>
        <v>0</v>
      </c>
      <c r="AQ229" s="9">
        <f>VLOOKUP($E229,'ALL-GTK-SD-SMP-SMA-SMK-SLB'!$F$14:$CG$713,'ALL-GTK-SD-SMP-SMA-SMK-SLB'!AR$7,FALSE)</f>
        <v>0</v>
      </c>
      <c r="AR229" s="9">
        <f>VLOOKUP($E229,'ALL-GTK-SD-SMP-SMA-SMK-SLB'!$F$14:$CG$713,'ALL-GTK-SD-SMP-SMA-SMK-SLB'!AS$7,FALSE)</f>
        <v>1</v>
      </c>
      <c r="AS229" s="9">
        <f>VLOOKUP($E229,'ALL-GTK-SD-SMP-SMA-SMK-SLB'!$F$14:$CG$713,'ALL-GTK-SD-SMP-SMA-SMK-SLB'!AT$7,FALSE)</f>
        <v>0</v>
      </c>
      <c r="AT229" s="9">
        <f>VLOOKUP($E229,'ALL-GTK-SD-SMP-SMA-SMK-SLB'!$F$14:$CG$713,'ALL-GTK-SD-SMP-SMA-SMK-SLB'!AU$7,FALSE)</f>
        <v>0</v>
      </c>
      <c r="AU229" s="9">
        <f>VLOOKUP($E229,'ALL-GTK-SD-SMP-SMA-SMK-SLB'!$F$14:$CG$713,'ALL-GTK-SD-SMP-SMA-SMK-SLB'!AV$7,FALSE)</f>
        <v>0</v>
      </c>
      <c r="AV229" s="9">
        <f>VLOOKUP($E229,'ALL-GTK-SD-SMP-SMA-SMK-SLB'!$F$14:$CG$713,'ALL-GTK-SD-SMP-SMA-SMK-SLB'!AW$7,FALSE)</f>
        <v>0</v>
      </c>
      <c r="AW229" s="9">
        <f>VLOOKUP($E229,'ALL-GTK-SD-SMP-SMA-SMK-SLB'!$F$14:$CG$713,'ALL-GTK-SD-SMP-SMA-SMK-SLB'!AX$7,FALSE)</f>
        <v>0</v>
      </c>
      <c r="AX229" s="9">
        <f>VLOOKUP($E229,'ALL-GTK-SD-SMP-SMA-SMK-SLB'!$F$14:$CG$713,'ALL-GTK-SD-SMP-SMA-SMK-SLB'!AY$7,FALSE)</f>
        <v>3</v>
      </c>
      <c r="AY229" s="9">
        <f>VLOOKUP($E229,'ALL-GTK-SD-SMP-SMA-SMK-SLB'!$F$14:$CG$713,'ALL-GTK-SD-SMP-SMA-SMK-SLB'!AZ$7,FALSE)</f>
        <v>6</v>
      </c>
      <c r="AZ229" s="9">
        <f>VLOOKUP($E229,'ALL-GTK-SD-SMP-SMA-SMK-SLB'!$F$14:$CG$713,'ALL-GTK-SD-SMP-SMA-SMK-SLB'!BA$7,FALSE)</f>
        <v>0</v>
      </c>
      <c r="BA229" s="9">
        <f>VLOOKUP($E229,'ALL-GTK-SD-SMP-SMA-SMK-SLB'!$F$14:$CG$713,'ALL-GTK-SD-SMP-SMA-SMK-SLB'!BB$7,FALSE)</f>
        <v>0</v>
      </c>
      <c r="BB229" s="9">
        <f>VLOOKUP($E229,'ALL-GTK-SD-SMP-SMA-SMK-SLB'!$F$14:$CG$713,'ALL-GTK-SD-SMP-SMA-SMK-SLB'!BC$7,FALSE)</f>
        <v>0</v>
      </c>
      <c r="BC229" s="9">
        <f>VLOOKUP($E229,'ALL-GTK-SD-SMP-SMA-SMK-SLB'!$F$14:$CG$713,'ALL-GTK-SD-SMP-SMA-SMK-SLB'!BD$7,FALSE)</f>
        <v>0</v>
      </c>
      <c r="BD229" s="310">
        <f t="shared" si="128"/>
        <v>1</v>
      </c>
      <c r="BE229" s="310">
        <f t="shared" si="129"/>
        <v>0</v>
      </c>
      <c r="BF229" s="10">
        <f t="shared" si="130"/>
        <v>1</v>
      </c>
      <c r="BG229" s="311">
        <f t="shared" si="131"/>
        <v>3</v>
      </c>
      <c r="BH229" s="311">
        <f t="shared" si="132"/>
        <v>6</v>
      </c>
      <c r="BI229" s="10">
        <f t="shared" si="133"/>
        <v>9</v>
      </c>
      <c r="BJ229" s="44">
        <f t="shared" si="134"/>
        <v>4</v>
      </c>
      <c r="BK229" s="44">
        <f t="shared" si="135"/>
        <v>6</v>
      </c>
      <c r="BL229" s="11">
        <f t="shared" si="136"/>
        <v>10</v>
      </c>
      <c r="BM229" s="9">
        <f>VLOOKUP($E229,'ALL-GTK-SD-SMP-SMA-SMK-SLB'!$F$14:$CG$713,'ALL-GTK-SD-SMP-SMA-SMK-SLB'!BN$7,FALSE)</f>
        <v>0</v>
      </c>
      <c r="BN229" s="9">
        <f>VLOOKUP($E229,'ALL-GTK-SD-SMP-SMA-SMK-SLB'!$F$14:$CG$713,'ALL-GTK-SD-SMP-SMA-SMK-SLB'!BO$7,FALSE)</f>
        <v>0</v>
      </c>
      <c r="BO229" s="9">
        <f>VLOOKUP($E229,'ALL-GTK-SD-SMP-SMA-SMK-SLB'!$F$14:$CG$713,'ALL-GTK-SD-SMP-SMA-SMK-SLB'!BP$7,FALSE)</f>
        <v>0</v>
      </c>
      <c r="BP229" s="9">
        <f>VLOOKUP($E229,'ALL-GTK-SD-SMP-SMA-SMK-SLB'!$F$14:$CG$713,'ALL-GTK-SD-SMP-SMA-SMK-SLB'!BQ$7,FALSE)</f>
        <v>0</v>
      </c>
      <c r="BQ229" s="9">
        <f>VLOOKUP($E229,'ALL-GTK-SD-SMP-SMA-SMK-SLB'!$F$14:$CG$713,'ALL-GTK-SD-SMP-SMA-SMK-SLB'!BR$7,FALSE)</f>
        <v>0</v>
      </c>
      <c r="BR229" s="9">
        <f>VLOOKUP($E229,'ALL-GTK-SD-SMP-SMA-SMK-SLB'!$F$14:$CG$713,'ALL-GTK-SD-SMP-SMA-SMK-SLB'!BS$7,FALSE)</f>
        <v>0</v>
      </c>
      <c r="BS229" s="9">
        <f>VLOOKUP($E229,'ALL-GTK-SD-SMP-SMA-SMK-SLB'!$F$14:$CG$713,'ALL-GTK-SD-SMP-SMA-SMK-SLB'!BT$7,FALSE)</f>
        <v>0</v>
      </c>
      <c r="BT229" s="9">
        <f>VLOOKUP($E229,'ALL-GTK-SD-SMP-SMA-SMK-SLB'!$F$14:$CG$713,'ALL-GTK-SD-SMP-SMA-SMK-SLB'!BU$7,FALSE)</f>
        <v>0</v>
      </c>
      <c r="BU229" s="299">
        <f t="shared" si="137"/>
        <v>0</v>
      </c>
      <c r="BV229" s="299">
        <f t="shared" si="138"/>
        <v>0</v>
      </c>
      <c r="BW229" s="44">
        <f t="shared" si="139"/>
        <v>0</v>
      </c>
      <c r="BX229" s="44">
        <f t="shared" si="140"/>
        <v>0</v>
      </c>
      <c r="BY229" s="11">
        <f t="shared" si="141"/>
        <v>0</v>
      </c>
      <c r="BZ229" s="14">
        <f t="shared" si="142"/>
        <v>4</v>
      </c>
      <c r="CA229" s="14">
        <f t="shared" si="143"/>
        <v>6</v>
      </c>
      <c r="CB229" s="13">
        <f t="shared" si="144"/>
        <v>0</v>
      </c>
      <c r="CC229" s="13">
        <f t="shared" si="145"/>
        <v>0</v>
      </c>
      <c r="CD229" s="312">
        <f t="shared" si="146"/>
        <v>4</v>
      </c>
      <c r="CE229" s="312">
        <f t="shared" si="147"/>
        <v>6</v>
      </c>
      <c r="CF229" s="313">
        <f t="shared" si="148"/>
        <v>10</v>
      </c>
      <c r="CG229" s="302" t="str">
        <f t="shared" si="149"/>
        <v>OK</v>
      </c>
    </row>
    <row r="230" spans="1:85" ht="14.25" x14ac:dyDescent="0.25">
      <c r="A230" s="6">
        <v>218</v>
      </c>
      <c r="B230" s="495">
        <v>218</v>
      </c>
      <c r="C230" s="495" t="s">
        <v>6</v>
      </c>
      <c r="D230" s="496" t="s">
        <v>29</v>
      </c>
      <c r="E230" s="626">
        <v>20319766</v>
      </c>
      <c r="F230" s="627" t="s">
        <v>486</v>
      </c>
      <c r="G230" s="624" t="s">
        <v>52</v>
      </c>
      <c r="H230" s="9">
        <f>VLOOKUP($E230,'ALL-GTK-SD-SMP-SMA-SMK-SLB'!$F$14:$CG$713,'ALL-GTK-SD-SMP-SMA-SMK-SLB'!I$7,FALSE)</f>
        <v>0</v>
      </c>
      <c r="I230" s="9">
        <f>VLOOKUP($E230,'ALL-GTK-SD-SMP-SMA-SMK-SLB'!$F$14:$CG$713,'ALL-GTK-SD-SMP-SMA-SMK-SLB'!J$7,FALSE)</f>
        <v>0</v>
      </c>
      <c r="J230" s="9">
        <f>VLOOKUP($E230,'ALL-GTK-SD-SMP-SMA-SMK-SLB'!$F$14:$CG$713,'ALL-GTK-SD-SMP-SMA-SMK-SLB'!K$7,FALSE)</f>
        <v>1</v>
      </c>
      <c r="K230" s="9">
        <f>VLOOKUP($E230,'ALL-GTK-SD-SMP-SMA-SMK-SLB'!$F$14:$CG$713,'ALL-GTK-SD-SMP-SMA-SMK-SLB'!L$7,FALSE)</f>
        <v>0</v>
      </c>
      <c r="L230" s="9">
        <f>VLOOKUP($E230,'ALL-GTK-SD-SMP-SMA-SMK-SLB'!$F$14:$CG$713,'ALL-GTK-SD-SMP-SMA-SMK-SLB'!M$7,FALSE)</f>
        <v>1</v>
      </c>
      <c r="M230" s="9">
        <f>VLOOKUP($E230,'ALL-GTK-SD-SMP-SMA-SMK-SLB'!$F$14:$CG$713,'ALL-GTK-SD-SMP-SMA-SMK-SLB'!N$7,FALSE)</f>
        <v>1</v>
      </c>
      <c r="N230" s="9">
        <f>VLOOKUP($E230,'ALL-GTK-SD-SMP-SMA-SMK-SLB'!$F$14:$CG$713,'ALL-GTK-SD-SMP-SMA-SMK-SLB'!O$7,FALSE)</f>
        <v>3</v>
      </c>
      <c r="O230" s="9">
        <f>VLOOKUP($E230,'ALL-GTK-SD-SMP-SMA-SMK-SLB'!$F$14:$CG$713,'ALL-GTK-SD-SMP-SMA-SMK-SLB'!P$7,FALSE)</f>
        <v>6</v>
      </c>
      <c r="P230" s="299">
        <f t="shared" si="114"/>
        <v>5</v>
      </c>
      <c r="Q230" s="299">
        <f t="shared" si="115"/>
        <v>7</v>
      </c>
      <c r="R230" s="300">
        <f t="shared" si="116"/>
        <v>12</v>
      </c>
      <c r="S230" s="9">
        <f>VLOOKUP($E230,'ALL-GTK-SD-SMP-SMA-SMK-SLB'!$F$14:$CG$713,'ALL-GTK-SD-SMP-SMA-SMK-SLB'!T$7,FALSE)</f>
        <v>0</v>
      </c>
      <c r="T230" s="9">
        <f>VLOOKUP($E230,'ALL-GTK-SD-SMP-SMA-SMK-SLB'!$F$14:$CG$713,'ALL-GTK-SD-SMP-SMA-SMK-SLB'!U$7,FALSE)</f>
        <v>0</v>
      </c>
      <c r="U230" s="9">
        <f>VLOOKUP($E230,'ALL-GTK-SD-SMP-SMA-SMK-SLB'!$F$14:$CG$713,'ALL-GTK-SD-SMP-SMA-SMK-SLB'!V$7,FALSE)</f>
        <v>0</v>
      </c>
      <c r="V230" s="9">
        <f>VLOOKUP($E230,'ALL-GTK-SD-SMP-SMA-SMK-SLB'!$F$14:$CG$713,'ALL-GTK-SD-SMP-SMA-SMK-SLB'!W$7,FALSE)</f>
        <v>0</v>
      </c>
      <c r="W230" s="9">
        <f>VLOOKUP($E230,'ALL-GTK-SD-SMP-SMA-SMK-SLB'!$F$14:$CG$713,'ALL-GTK-SD-SMP-SMA-SMK-SLB'!X$7,FALSE)</f>
        <v>4</v>
      </c>
      <c r="X230" s="9">
        <f>VLOOKUP($E230,'ALL-GTK-SD-SMP-SMA-SMK-SLB'!$F$14:$CG$713,'ALL-GTK-SD-SMP-SMA-SMK-SLB'!Y$7,FALSE)</f>
        <v>6</v>
      </c>
      <c r="Y230" s="299">
        <f t="shared" si="117"/>
        <v>4</v>
      </c>
      <c r="Z230" s="299">
        <f t="shared" si="118"/>
        <v>6</v>
      </c>
      <c r="AA230" s="10">
        <f t="shared" si="119"/>
        <v>10</v>
      </c>
      <c r="AB230" s="44">
        <f t="shared" si="120"/>
        <v>9</v>
      </c>
      <c r="AC230" s="44">
        <f t="shared" si="121"/>
        <v>13</v>
      </c>
      <c r="AD230" s="11">
        <f t="shared" si="122"/>
        <v>22</v>
      </c>
      <c r="AE230" s="9">
        <f>VLOOKUP($E230,'ALL-GTK-SD-SMP-SMA-SMK-SLB'!$F$14:$CG$713,'ALL-GTK-SD-SMP-SMA-SMK-SLB'!AF$7,FALSE)</f>
        <v>4</v>
      </c>
      <c r="AF230" s="9">
        <f>VLOOKUP($E230,'ALL-GTK-SD-SMP-SMA-SMK-SLB'!$F$14:$CG$713,'ALL-GTK-SD-SMP-SMA-SMK-SLB'!AG$7,FALSE)</f>
        <v>7</v>
      </c>
      <c r="AG230" s="10">
        <f t="shared" si="123"/>
        <v>11</v>
      </c>
      <c r="AH230" s="9">
        <f>VLOOKUP($E230,'ALL-GTK-SD-SMP-SMA-SMK-SLB'!$F$14:$CG$713,'ALL-GTK-SD-SMP-SMA-SMK-SLB'!AI$7,FALSE)</f>
        <v>5</v>
      </c>
      <c r="AI230" s="9">
        <f>VLOOKUP($E230,'ALL-GTK-SD-SMP-SMA-SMK-SLB'!$F$14:$CG$713,'ALL-GTK-SD-SMP-SMA-SMK-SLB'!AJ$7,FALSE)</f>
        <v>6</v>
      </c>
      <c r="AJ230" s="10">
        <f t="shared" si="124"/>
        <v>11</v>
      </c>
      <c r="AK230" s="44">
        <f t="shared" si="125"/>
        <v>9</v>
      </c>
      <c r="AL230" s="44">
        <f t="shared" si="126"/>
        <v>13</v>
      </c>
      <c r="AM230" s="11">
        <f t="shared" si="127"/>
        <v>22</v>
      </c>
      <c r="AN230" s="299">
        <f>VLOOKUP($E230,'ALL-GTK-SD-SMP-SMA-SMK-SLB'!$F$14:$CG$713,'ALL-GTK-SD-SMP-SMA-SMK-SLB'!AO$7,FALSE)</f>
        <v>0</v>
      </c>
      <c r="AO230" s="299">
        <f>VLOOKUP($E230,'ALL-GTK-SD-SMP-SMA-SMK-SLB'!$F$14:$CG$713,'ALL-GTK-SD-SMP-SMA-SMK-SLB'!AP$7,FALSE)</f>
        <v>0</v>
      </c>
      <c r="AP230" s="9">
        <f>VLOOKUP($E230,'ALL-GTK-SD-SMP-SMA-SMK-SLB'!$F$14:$CG$713,'ALL-GTK-SD-SMP-SMA-SMK-SLB'!AQ$7,FALSE)</f>
        <v>0</v>
      </c>
      <c r="AQ230" s="9">
        <f>VLOOKUP($E230,'ALL-GTK-SD-SMP-SMA-SMK-SLB'!$F$14:$CG$713,'ALL-GTK-SD-SMP-SMA-SMK-SLB'!AR$7,FALSE)</f>
        <v>0</v>
      </c>
      <c r="AR230" s="9">
        <f>VLOOKUP($E230,'ALL-GTK-SD-SMP-SMA-SMK-SLB'!$F$14:$CG$713,'ALL-GTK-SD-SMP-SMA-SMK-SLB'!AS$7,FALSE)</f>
        <v>0</v>
      </c>
      <c r="AS230" s="9">
        <f>VLOOKUP($E230,'ALL-GTK-SD-SMP-SMA-SMK-SLB'!$F$14:$CG$713,'ALL-GTK-SD-SMP-SMA-SMK-SLB'!AT$7,FALSE)</f>
        <v>0</v>
      </c>
      <c r="AT230" s="9">
        <f>VLOOKUP($E230,'ALL-GTK-SD-SMP-SMA-SMK-SLB'!$F$14:$CG$713,'ALL-GTK-SD-SMP-SMA-SMK-SLB'!AU$7,FALSE)</f>
        <v>0</v>
      </c>
      <c r="AU230" s="9">
        <f>VLOOKUP($E230,'ALL-GTK-SD-SMP-SMA-SMK-SLB'!$F$14:$CG$713,'ALL-GTK-SD-SMP-SMA-SMK-SLB'!AV$7,FALSE)</f>
        <v>0</v>
      </c>
      <c r="AV230" s="9">
        <f>VLOOKUP($E230,'ALL-GTK-SD-SMP-SMA-SMK-SLB'!$F$14:$CG$713,'ALL-GTK-SD-SMP-SMA-SMK-SLB'!AW$7,FALSE)</f>
        <v>0</v>
      </c>
      <c r="AW230" s="9">
        <f>VLOOKUP($E230,'ALL-GTK-SD-SMP-SMA-SMK-SLB'!$F$14:$CG$713,'ALL-GTK-SD-SMP-SMA-SMK-SLB'!AX$7,FALSE)</f>
        <v>0</v>
      </c>
      <c r="AX230" s="9">
        <f>VLOOKUP($E230,'ALL-GTK-SD-SMP-SMA-SMK-SLB'!$F$14:$CG$713,'ALL-GTK-SD-SMP-SMA-SMK-SLB'!AY$7,FALSE)</f>
        <v>8</v>
      </c>
      <c r="AY230" s="9">
        <f>VLOOKUP($E230,'ALL-GTK-SD-SMP-SMA-SMK-SLB'!$F$14:$CG$713,'ALL-GTK-SD-SMP-SMA-SMK-SLB'!AZ$7,FALSE)</f>
        <v>13</v>
      </c>
      <c r="AZ230" s="9">
        <f>VLOOKUP($E230,'ALL-GTK-SD-SMP-SMA-SMK-SLB'!$F$14:$CG$713,'ALL-GTK-SD-SMP-SMA-SMK-SLB'!BA$7,FALSE)</f>
        <v>1</v>
      </c>
      <c r="BA230" s="9">
        <f>VLOOKUP($E230,'ALL-GTK-SD-SMP-SMA-SMK-SLB'!$F$14:$CG$713,'ALL-GTK-SD-SMP-SMA-SMK-SLB'!BB$7,FALSE)</f>
        <v>0</v>
      </c>
      <c r="BB230" s="9">
        <f>VLOOKUP($E230,'ALL-GTK-SD-SMP-SMA-SMK-SLB'!$F$14:$CG$713,'ALL-GTK-SD-SMP-SMA-SMK-SLB'!BC$7,FALSE)</f>
        <v>0</v>
      </c>
      <c r="BC230" s="9">
        <f>VLOOKUP($E230,'ALL-GTK-SD-SMP-SMA-SMK-SLB'!$F$14:$CG$713,'ALL-GTK-SD-SMP-SMA-SMK-SLB'!BD$7,FALSE)</f>
        <v>0</v>
      </c>
      <c r="BD230" s="310">
        <f t="shared" si="128"/>
        <v>0</v>
      </c>
      <c r="BE230" s="310">
        <f t="shared" si="129"/>
        <v>0</v>
      </c>
      <c r="BF230" s="10">
        <f t="shared" si="130"/>
        <v>0</v>
      </c>
      <c r="BG230" s="311">
        <f t="shared" si="131"/>
        <v>9</v>
      </c>
      <c r="BH230" s="311">
        <f t="shared" si="132"/>
        <v>13</v>
      </c>
      <c r="BI230" s="10">
        <f t="shared" si="133"/>
        <v>22</v>
      </c>
      <c r="BJ230" s="44">
        <f t="shared" si="134"/>
        <v>9</v>
      </c>
      <c r="BK230" s="44">
        <f t="shared" si="135"/>
        <v>13</v>
      </c>
      <c r="BL230" s="11">
        <f t="shared" si="136"/>
        <v>22</v>
      </c>
      <c r="BM230" s="9">
        <f>VLOOKUP($E230,'ALL-GTK-SD-SMP-SMA-SMK-SLB'!$F$14:$CG$713,'ALL-GTK-SD-SMP-SMA-SMK-SLB'!BN$7,FALSE)</f>
        <v>0</v>
      </c>
      <c r="BN230" s="9">
        <f>VLOOKUP($E230,'ALL-GTK-SD-SMP-SMA-SMK-SLB'!$F$14:$CG$713,'ALL-GTK-SD-SMP-SMA-SMK-SLB'!BO$7,FALSE)</f>
        <v>0</v>
      </c>
      <c r="BO230" s="9">
        <f>VLOOKUP($E230,'ALL-GTK-SD-SMP-SMA-SMK-SLB'!$F$14:$CG$713,'ALL-GTK-SD-SMP-SMA-SMK-SLB'!BP$7,FALSE)</f>
        <v>0</v>
      </c>
      <c r="BP230" s="9">
        <f>VLOOKUP($E230,'ALL-GTK-SD-SMP-SMA-SMK-SLB'!$F$14:$CG$713,'ALL-GTK-SD-SMP-SMA-SMK-SLB'!BQ$7,FALSE)</f>
        <v>0</v>
      </c>
      <c r="BQ230" s="9">
        <f>VLOOKUP($E230,'ALL-GTK-SD-SMP-SMA-SMK-SLB'!$F$14:$CG$713,'ALL-GTK-SD-SMP-SMA-SMK-SLB'!BR$7,FALSE)</f>
        <v>0</v>
      </c>
      <c r="BR230" s="9">
        <f>VLOOKUP($E230,'ALL-GTK-SD-SMP-SMA-SMK-SLB'!$F$14:$CG$713,'ALL-GTK-SD-SMP-SMA-SMK-SLB'!BS$7,FALSE)</f>
        <v>0</v>
      </c>
      <c r="BS230" s="9">
        <f>VLOOKUP($E230,'ALL-GTK-SD-SMP-SMA-SMK-SLB'!$F$14:$CG$713,'ALL-GTK-SD-SMP-SMA-SMK-SLB'!BT$7,FALSE)</f>
        <v>0</v>
      </c>
      <c r="BT230" s="9">
        <f>VLOOKUP($E230,'ALL-GTK-SD-SMP-SMA-SMK-SLB'!$F$14:$CG$713,'ALL-GTK-SD-SMP-SMA-SMK-SLB'!BU$7,FALSE)</f>
        <v>0</v>
      </c>
      <c r="BU230" s="299">
        <f t="shared" si="137"/>
        <v>0</v>
      </c>
      <c r="BV230" s="299">
        <f t="shared" si="138"/>
        <v>0</v>
      </c>
      <c r="BW230" s="44">
        <f t="shared" si="139"/>
        <v>0</v>
      </c>
      <c r="BX230" s="44">
        <f t="shared" si="140"/>
        <v>0</v>
      </c>
      <c r="BY230" s="11">
        <f t="shared" si="141"/>
        <v>0</v>
      </c>
      <c r="BZ230" s="14">
        <f t="shared" si="142"/>
        <v>9</v>
      </c>
      <c r="CA230" s="14">
        <f t="shared" si="143"/>
        <v>13</v>
      </c>
      <c r="CB230" s="13">
        <f t="shared" si="144"/>
        <v>0</v>
      </c>
      <c r="CC230" s="13">
        <f t="shared" si="145"/>
        <v>0</v>
      </c>
      <c r="CD230" s="312">
        <f t="shared" si="146"/>
        <v>9</v>
      </c>
      <c r="CE230" s="312">
        <f t="shared" si="147"/>
        <v>13</v>
      </c>
      <c r="CF230" s="313">
        <f t="shared" si="148"/>
        <v>22</v>
      </c>
      <c r="CG230" s="302" t="str">
        <f t="shared" si="149"/>
        <v>OK</v>
      </c>
    </row>
    <row r="231" spans="1:85" ht="14.25" x14ac:dyDescent="0.25">
      <c r="A231" s="6">
        <v>219</v>
      </c>
      <c r="B231" s="495">
        <v>219</v>
      </c>
      <c r="C231" s="495" t="s">
        <v>6</v>
      </c>
      <c r="D231" s="496" t="s">
        <v>29</v>
      </c>
      <c r="E231" s="626">
        <v>20319763</v>
      </c>
      <c r="F231" s="627" t="s">
        <v>487</v>
      </c>
      <c r="G231" s="624" t="s">
        <v>52</v>
      </c>
      <c r="H231" s="9">
        <f>VLOOKUP($E231,'ALL-GTK-SD-SMP-SMA-SMK-SLB'!$F$14:$CG$713,'ALL-GTK-SD-SMP-SMA-SMK-SLB'!I$7,FALSE)</f>
        <v>0</v>
      </c>
      <c r="I231" s="9">
        <f>VLOOKUP($E231,'ALL-GTK-SD-SMP-SMA-SMK-SLB'!$F$14:$CG$713,'ALL-GTK-SD-SMP-SMA-SMK-SLB'!J$7,FALSE)</f>
        <v>0</v>
      </c>
      <c r="J231" s="9">
        <f>VLOOKUP($E231,'ALL-GTK-SD-SMP-SMA-SMK-SLB'!$F$14:$CG$713,'ALL-GTK-SD-SMP-SMA-SMK-SLB'!K$7,FALSE)</f>
        <v>0</v>
      </c>
      <c r="K231" s="9">
        <f>VLOOKUP($E231,'ALL-GTK-SD-SMP-SMA-SMK-SLB'!$F$14:$CG$713,'ALL-GTK-SD-SMP-SMA-SMK-SLB'!L$7,FALSE)</f>
        <v>0</v>
      </c>
      <c r="L231" s="9">
        <f>VLOOKUP($E231,'ALL-GTK-SD-SMP-SMA-SMK-SLB'!$F$14:$CG$713,'ALL-GTK-SD-SMP-SMA-SMK-SLB'!M$7,FALSE)</f>
        <v>0</v>
      </c>
      <c r="M231" s="9">
        <f>VLOOKUP($E231,'ALL-GTK-SD-SMP-SMA-SMK-SLB'!$F$14:$CG$713,'ALL-GTK-SD-SMP-SMA-SMK-SLB'!N$7,FALSE)</f>
        <v>1</v>
      </c>
      <c r="N231" s="9">
        <f>VLOOKUP($E231,'ALL-GTK-SD-SMP-SMA-SMK-SLB'!$F$14:$CG$713,'ALL-GTK-SD-SMP-SMA-SMK-SLB'!O$7,FALSE)</f>
        <v>5</v>
      </c>
      <c r="O231" s="9">
        <f>VLOOKUP($E231,'ALL-GTK-SD-SMP-SMA-SMK-SLB'!$F$14:$CG$713,'ALL-GTK-SD-SMP-SMA-SMK-SLB'!P$7,FALSE)</f>
        <v>5</v>
      </c>
      <c r="P231" s="299">
        <f t="shared" si="114"/>
        <v>5</v>
      </c>
      <c r="Q231" s="299">
        <f t="shared" si="115"/>
        <v>6</v>
      </c>
      <c r="R231" s="300">
        <f t="shared" si="116"/>
        <v>11</v>
      </c>
      <c r="S231" s="9">
        <f>VLOOKUP($E231,'ALL-GTK-SD-SMP-SMA-SMK-SLB'!$F$14:$CG$713,'ALL-GTK-SD-SMP-SMA-SMK-SLB'!T$7,FALSE)</f>
        <v>0</v>
      </c>
      <c r="T231" s="9">
        <f>VLOOKUP($E231,'ALL-GTK-SD-SMP-SMA-SMK-SLB'!$F$14:$CG$713,'ALL-GTK-SD-SMP-SMA-SMK-SLB'!U$7,FALSE)</f>
        <v>0</v>
      </c>
      <c r="U231" s="9">
        <f>VLOOKUP($E231,'ALL-GTK-SD-SMP-SMA-SMK-SLB'!$F$14:$CG$713,'ALL-GTK-SD-SMP-SMA-SMK-SLB'!V$7,FALSE)</f>
        <v>0</v>
      </c>
      <c r="V231" s="9">
        <f>VLOOKUP($E231,'ALL-GTK-SD-SMP-SMA-SMK-SLB'!$F$14:$CG$713,'ALL-GTK-SD-SMP-SMA-SMK-SLB'!W$7,FALSE)</f>
        <v>3</v>
      </c>
      <c r="W231" s="9">
        <f>VLOOKUP($E231,'ALL-GTK-SD-SMP-SMA-SMK-SLB'!$F$14:$CG$713,'ALL-GTK-SD-SMP-SMA-SMK-SLB'!X$7,FALSE)</f>
        <v>3</v>
      </c>
      <c r="X231" s="9">
        <f>VLOOKUP($E231,'ALL-GTK-SD-SMP-SMA-SMK-SLB'!$F$14:$CG$713,'ALL-GTK-SD-SMP-SMA-SMK-SLB'!Y$7,FALSE)</f>
        <v>1</v>
      </c>
      <c r="Y231" s="299">
        <f t="shared" si="117"/>
        <v>3</v>
      </c>
      <c r="Z231" s="299">
        <f t="shared" si="118"/>
        <v>4</v>
      </c>
      <c r="AA231" s="10">
        <f t="shared" si="119"/>
        <v>7</v>
      </c>
      <c r="AB231" s="44">
        <f t="shared" si="120"/>
        <v>8</v>
      </c>
      <c r="AC231" s="44">
        <f t="shared" si="121"/>
        <v>10</v>
      </c>
      <c r="AD231" s="11">
        <f t="shared" si="122"/>
        <v>18</v>
      </c>
      <c r="AE231" s="9">
        <f>VLOOKUP($E231,'ALL-GTK-SD-SMP-SMA-SMK-SLB'!$F$14:$CG$713,'ALL-GTK-SD-SMP-SMA-SMK-SLB'!AF$7,FALSE)</f>
        <v>3</v>
      </c>
      <c r="AF231" s="9">
        <f>VLOOKUP($E231,'ALL-GTK-SD-SMP-SMA-SMK-SLB'!$F$14:$CG$713,'ALL-GTK-SD-SMP-SMA-SMK-SLB'!AG$7,FALSE)</f>
        <v>4</v>
      </c>
      <c r="AG231" s="10">
        <f t="shared" si="123"/>
        <v>7</v>
      </c>
      <c r="AH231" s="9">
        <f>VLOOKUP($E231,'ALL-GTK-SD-SMP-SMA-SMK-SLB'!$F$14:$CG$713,'ALL-GTK-SD-SMP-SMA-SMK-SLB'!AI$7,FALSE)</f>
        <v>5</v>
      </c>
      <c r="AI231" s="9">
        <f>VLOOKUP($E231,'ALL-GTK-SD-SMP-SMA-SMK-SLB'!$F$14:$CG$713,'ALL-GTK-SD-SMP-SMA-SMK-SLB'!AJ$7,FALSE)</f>
        <v>6</v>
      </c>
      <c r="AJ231" s="10">
        <f t="shared" si="124"/>
        <v>11</v>
      </c>
      <c r="AK231" s="44">
        <f t="shared" si="125"/>
        <v>8</v>
      </c>
      <c r="AL231" s="44">
        <f t="shared" si="126"/>
        <v>10</v>
      </c>
      <c r="AM231" s="11">
        <f t="shared" si="127"/>
        <v>18</v>
      </c>
      <c r="AN231" s="299">
        <f>VLOOKUP($E231,'ALL-GTK-SD-SMP-SMA-SMK-SLB'!$F$14:$CG$713,'ALL-GTK-SD-SMP-SMA-SMK-SLB'!AO$7,FALSE)</f>
        <v>2</v>
      </c>
      <c r="AO231" s="299">
        <f>VLOOKUP($E231,'ALL-GTK-SD-SMP-SMA-SMK-SLB'!$F$14:$CG$713,'ALL-GTK-SD-SMP-SMA-SMK-SLB'!AP$7,FALSE)</f>
        <v>0</v>
      </c>
      <c r="AP231" s="9">
        <f>VLOOKUP($E231,'ALL-GTK-SD-SMP-SMA-SMK-SLB'!$F$14:$CG$713,'ALL-GTK-SD-SMP-SMA-SMK-SLB'!AQ$7,FALSE)</f>
        <v>0</v>
      </c>
      <c r="AQ231" s="9">
        <f>VLOOKUP($E231,'ALL-GTK-SD-SMP-SMA-SMK-SLB'!$F$14:$CG$713,'ALL-GTK-SD-SMP-SMA-SMK-SLB'!AR$7,FALSE)</f>
        <v>0</v>
      </c>
      <c r="AR231" s="9">
        <f>VLOOKUP($E231,'ALL-GTK-SD-SMP-SMA-SMK-SLB'!$F$14:$CG$713,'ALL-GTK-SD-SMP-SMA-SMK-SLB'!AS$7,FALSE)</f>
        <v>0</v>
      </c>
      <c r="AS231" s="9">
        <f>VLOOKUP($E231,'ALL-GTK-SD-SMP-SMA-SMK-SLB'!$F$14:$CG$713,'ALL-GTK-SD-SMP-SMA-SMK-SLB'!AT$7,FALSE)</f>
        <v>0</v>
      </c>
      <c r="AT231" s="9">
        <f>VLOOKUP($E231,'ALL-GTK-SD-SMP-SMA-SMK-SLB'!$F$14:$CG$713,'ALL-GTK-SD-SMP-SMA-SMK-SLB'!AU$7,FALSE)</f>
        <v>0</v>
      </c>
      <c r="AU231" s="9">
        <f>VLOOKUP($E231,'ALL-GTK-SD-SMP-SMA-SMK-SLB'!$F$14:$CG$713,'ALL-GTK-SD-SMP-SMA-SMK-SLB'!AV$7,FALSE)</f>
        <v>0</v>
      </c>
      <c r="AV231" s="9">
        <f>VLOOKUP($E231,'ALL-GTK-SD-SMP-SMA-SMK-SLB'!$F$14:$CG$713,'ALL-GTK-SD-SMP-SMA-SMK-SLB'!AW$7,FALSE)</f>
        <v>0</v>
      </c>
      <c r="AW231" s="9">
        <f>VLOOKUP($E231,'ALL-GTK-SD-SMP-SMA-SMK-SLB'!$F$14:$CG$713,'ALL-GTK-SD-SMP-SMA-SMK-SLB'!AX$7,FALSE)</f>
        <v>0</v>
      </c>
      <c r="AX231" s="9">
        <f>VLOOKUP($E231,'ALL-GTK-SD-SMP-SMA-SMK-SLB'!$F$14:$CG$713,'ALL-GTK-SD-SMP-SMA-SMK-SLB'!AY$7,FALSE)</f>
        <v>6</v>
      </c>
      <c r="AY231" s="9">
        <f>VLOOKUP($E231,'ALL-GTK-SD-SMP-SMA-SMK-SLB'!$F$14:$CG$713,'ALL-GTK-SD-SMP-SMA-SMK-SLB'!AZ$7,FALSE)</f>
        <v>10</v>
      </c>
      <c r="AZ231" s="9">
        <f>VLOOKUP($E231,'ALL-GTK-SD-SMP-SMA-SMK-SLB'!$F$14:$CG$713,'ALL-GTK-SD-SMP-SMA-SMK-SLB'!BA$7,FALSE)</f>
        <v>0</v>
      </c>
      <c r="BA231" s="9">
        <f>VLOOKUP($E231,'ALL-GTK-SD-SMP-SMA-SMK-SLB'!$F$14:$CG$713,'ALL-GTK-SD-SMP-SMA-SMK-SLB'!BB$7,FALSE)</f>
        <v>0</v>
      </c>
      <c r="BB231" s="9">
        <f>VLOOKUP($E231,'ALL-GTK-SD-SMP-SMA-SMK-SLB'!$F$14:$CG$713,'ALL-GTK-SD-SMP-SMA-SMK-SLB'!BC$7,FALSE)</f>
        <v>0</v>
      </c>
      <c r="BC231" s="9">
        <f>VLOOKUP($E231,'ALL-GTK-SD-SMP-SMA-SMK-SLB'!$F$14:$CG$713,'ALL-GTK-SD-SMP-SMA-SMK-SLB'!BD$7,FALSE)</f>
        <v>0</v>
      </c>
      <c r="BD231" s="310">
        <f t="shared" si="128"/>
        <v>2</v>
      </c>
      <c r="BE231" s="310">
        <f t="shared" si="129"/>
        <v>0</v>
      </c>
      <c r="BF231" s="10">
        <f t="shared" si="130"/>
        <v>2</v>
      </c>
      <c r="BG231" s="311">
        <f t="shared" si="131"/>
        <v>6</v>
      </c>
      <c r="BH231" s="311">
        <f t="shared" si="132"/>
        <v>10</v>
      </c>
      <c r="BI231" s="10">
        <f t="shared" si="133"/>
        <v>16</v>
      </c>
      <c r="BJ231" s="44">
        <f t="shared" si="134"/>
        <v>8</v>
      </c>
      <c r="BK231" s="44">
        <f t="shared" si="135"/>
        <v>10</v>
      </c>
      <c r="BL231" s="11">
        <f t="shared" si="136"/>
        <v>18</v>
      </c>
      <c r="BM231" s="9">
        <f>VLOOKUP($E231,'ALL-GTK-SD-SMP-SMA-SMK-SLB'!$F$14:$CG$713,'ALL-GTK-SD-SMP-SMA-SMK-SLB'!BN$7,FALSE)</f>
        <v>0</v>
      </c>
      <c r="BN231" s="9">
        <f>VLOOKUP($E231,'ALL-GTK-SD-SMP-SMA-SMK-SLB'!$F$14:$CG$713,'ALL-GTK-SD-SMP-SMA-SMK-SLB'!BO$7,FALSE)</f>
        <v>0</v>
      </c>
      <c r="BO231" s="9">
        <f>VLOOKUP($E231,'ALL-GTK-SD-SMP-SMA-SMK-SLB'!$F$14:$CG$713,'ALL-GTK-SD-SMP-SMA-SMK-SLB'!BP$7,FALSE)</f>
        <v>0</v>
      </c>
      <c r="BP231" s="9">
        <f>VLOOKUP($E231,'ALL-GTK-SD-SMP-SMA-SMK-SLB'!$F$14:$CG$713,'ALL-GTK-SD-SMP-SMA-SMK-SLB'!BQ$7,FALSE)</f>
        <v>0</v>
      </c>
      <c r="BQ231" s="9">
        <f>VLOOKUP($E231,'ALL-GTK-SD-SMP-SMA-SMK-SLB'!$F$14:$CG$713,'ALL-GTK-SD-SMP-SMA-SMK-SLB'!BR$7,FALSE)</f>
        <v>0</v>
      </c>
      <c r="BR231" s="9">
        <f>VLOOKUP($E231,'ALL-GTK-SD-SMP-SMA-SMK-SLB'!$F$14:$CG$713,'ALL-GTK-SD-SMP-SMA-SMK-SLB'!BS$7,FALSE)</f>
        <v>0</v>
      </c>
      <c r="BS231" s="9">
        <f>VLOOKUP($E231,'ALL-GTK-SD-SMP-SMA-SMK-SLB'!$F$14:$CG$713,'ALL-GTK-SD-SMP-SMA-SMK-SLB'!BT$7,FALSE)</f>
        <v>0</v>
      </c>
      <c r="BT231" s="9">
        <f>VLOOKUP($E231,'ALL-GTK-SD-SMP-SMA-SMK-SLB'!$F$14:$CG$713,'ALL-GTK-SD-SMP-SMA-SMK-SLB'!BU$7,FALSE)</f>
        <v>0</v>
      </c>
      <c r="BU231" s="299">
        <f t="shared" si="137"/>
        <v>0</v>
      </c>
      <c r="BV231" s="299">
        <f t="shared" si="138"/>
        <v>0</v>
      </c>
      <c r="BW231" s="44">
        <f t="shared" si="139"/>
        <v>0</v>
      </c>
      <c r="BX231" s="44">
        <f t="shared" si="140"/>
        <v>0</v>
      </c>
      <c r="BY231" s="11">
        <f t="shared" si="141"/>
        <v>0</v>
      </c>
      <c r="BZ231" s="14">
        <f t="shared" si="142"/>
        <v>8</v>
      </c>
      <c r="CA231" s="14">
        <f t="shared" si="143"/>
        <v>10</v>
      </c>
      <c r="CB231" s="13">
        <f t="shared" si="144"/>
        <v>0</v>
      </c>
      <c r="CC231" s="13">
        <f t="shared" si="145"/>
        <v>0</v>
      </c>
      <c r="CD231" s="312">
        <f t="shared" si="146"/>
        <v>8</v>
      </c>
      <c r="CE231" s="312">
        <f t="shared" si="147"/>
        <v>10</v>
      </c>
      <c r="CF231" s="313">
        <f t="shared" si="148"/>
        <v>18</v>
      </c>
      <c r="CG231" s="302" t="str">
        <f t="shared" si="149"/>
        <v>OK</v>
      </c>
    </row>
    <row r="232" spans="1:85" ht="14.25" x14ac:dyDescent="0.25">
      <c r="A232" s="6">
        <v>220</v>
      </c>
      <c r="B232" s="495">
        <v>220</v>
      </c>
      <c r="C232" s="495" t="s">
        <v>6</v>
      </c>
      <c r="D232" s="496" t="s">
        <v>29</v>
      </c>
      <c r="E232" s="626">
        <v>20319821</v>
      </c>
      <c r="F232" s="627" t="s">
        <v>488</v>
      </c>
      <c r="G232" s="624" t="s">
        <v>52</v>
      </c>
      <c r="H232" s="9">
        <f>VLOOKUP($E232,'ALL-GTK-SD-SMP-SMA-SMK-SLB'!$F$14:$CG$713,'ALL-GTK-SD-SMP-SMA-SMK-SLB'!I$7,FALSE)</f>
        <v>0</v>
      </c>
      <c r="I232" s="9">
        <f>VLOOKUP($E232,'ALL-GTK-SD-SMP-SMA-SMK-SLB'!$F$14:$CG$713,'ALL-GTK-SD-SMP-SMA-SMK-SLB'!J$7,FALSE)</f>
        <v>0</v>
      </c>
      <c r="J232" s="9">
        <f>VLOOKUP($E232,'ALL-GTK-SD-SMP-SMA-SMK-SLB'!$F$14:$CG$713,'ALL-GTK-SD-SMP-SMA-SMK-SLB'!K$7,FALSE)</f>
        <v>0</v>
      </c>
      <c r="K232" s="9">
        <f>VLOOKUP($E232,'ALL-GTK-SD-SMP-SMA-SMK-SLB'!$F$14:$CG$713,'ALL-GTK-SD-SMP-SMA-SMK-SLB'!L$7,FALSE)</f>
        <v>0</v>
      </c>
      <c r="L232" s="9">
        <f>VLOOKUP($E232,'ALL-GTK-SD-SMP-SMA-SMK-SLB'!$F$14:$CG$713,'ALL-GTK-SD-SMP-SMA-SMK-SLB'!M$7,FALSE)</f>
        <v>1</v>
      </c>
      <c r="M232" s="9">
        <f>VLOOKUP($E232,'ALL-GTK-SD-SMP-SMA-SMK-SLB'!$F$14:$CG$713,'ALL-GTK-SD-SMP-SMA-SMK-SLB'!N$7,FALSE)</f>
        <v>0</v>
      </c>
      <c r="N232" s="9">
        <f>VLOOKUP($E232,'ALL-GTK-SD-SMP-SMA-SMK-SLB'!$F$14:$CG$713,'ALL-GTK-SD-SMP-SMA-SMK-SLB'!O$7,FALSE)</f>
        <v>2</v>
      </c>
      <c r="O232" s="9">
        <f>VLOOKUP($E232,'ALL-GTK-SD-SMP-SMA-SMK-SLB'!$F$14:$CG$713,'ALL-GTK-SD-SMP-SMA-SMK-SLB'!P$7,FALSE)</f>
        <v>1</v>
      </c>
      <c r="P232" s="299">
        <f t="shared" si="114"/>
        <v>3</v>
      </c>
      <c r="Q232" s="299">
        <f t="shared" si="115"/>
        <v>1</v>
      </c>
      <c r="R232" s="300">
        <f t="shared" si="116"/>
        <v>4</v>
      </c>
      <c r="S232" s="9">
        <f>VLOOKUP($E232,'ALL-GTK-SD-SMP-SMA-SMK-SLB'!$F$14:$CG$713,'ALL-GTK-SD-SMP-SMA-SMK-SLB'!T$7,FALSE)</f>
        <v>0</v>
      </c>
      <c r="T232" s="9">
        <f>VLOOKUP($E232,'ALL-GTK-SD-SMP-SMA-SMK-SLB'!$F$14:$CG$713,'ALL-GTK-SD-SMP-SMA-SMK-SLB'!U$7,FALSE)</f>
        <v>0</v>
      </c>
      <c r="U232" s="9">
        <f>VLOOKUP($E232,'ALL-GTK-SD-SMP-SMA-SMK-SLB'!$F$14:$CG$713,'ALL-GTK-SD-SMP-SMA-SMK-SLB'!V$7,FALSE)</f>
        <v>0</v>
      </c>
      <c r="V232" s="9">
        <f>VLOOKUP($E232,'ALL-GTK-SD-SMP-SMA-SMK-SLB'!$F$14:$CG$713,'ALL-GTK-SD-SMP-SMA-SMK-SLB'!W$7,FALSE)</f>
        <v>2</v>
      </c>
      <c r="W232" s="9">
        <f>VLOOKUP($E232,'ALL-GTK-SD-SMP-SMA-SMK-SLB'!$F$14:$CG$713,'ALL-GTK-SD-SMP-SMA-SMK-SLB'!X$7,FALSE)</f>
        <v>0</v>
      </c>
      <c r="X232" s="9">
        <f>VLOOKUP($E232,'ALL-GTK-SD-SMP-SMA-SMK-SLB'!$F$14:$CG$713,'ALL-GTK-SD-SMP-SMA-SMK-SLB'!Y$7,FALSE)</f>
        <v>1</v>
      </c>
      <c r="Y232" s="299">
        <f t="shared" si="117"/>
        <v>0</v>
      </c>
      <c r="Z232" s="299">
        <f t="shared" si="118"/>
        <v>3</v>
      </c>
      <c r="AA232" s="10">
        <f t="shared" si="119"/>
        <v>3</v>
      </c>
      <c r="AB232" s="44">
        <f t="shared" si="120"/>
        <v>3</v>
      </c>
      <c r="AC232" s="44">
        <f t="shared" si="121"/>
        <v>4</v>
      </c>
      <c r="AD232" s="11">
        <f t="shared" si="122"/>
        <v>7</v>
      </c>
      <c r="AE232" s="9">
        <f>VLOOKUP($E232,'ALL-GTK-SD-SMP-SMA-SMK-SLB'!$F$14:$CG$713,'ALL-GTK-SD-SMP-SMA-SMK-SLB'!AF$7,FALSE)</f>
        <v>0</v>
      </c>
      <c r="AF232" s="9">
        <f>VLOOKUP($E232,'ALL-GTK-SD-SMP-SMA-SMK-SLB'!$F$14:$CG$713,'ALL-GTK-SD-SMP-SMA-SMK-SLB'!AG$7,FALSE)</f>
        <v>3</v>
      </c>
      <c r="AG232" s="10">
        <f t="shared" si="123"/>
        <v>3</v>
      </c>
      <c r="AH232" s="9">
        <f>VLOOKUP($E232,'ALL-GTK-SD-SMP-SMA-SMK-SLB'!$F$14:$CG$713,'ALL-GTK-SD-SMP-SMA-SMK-SLB'!AI$7,FALSE)</f>
        <v>4</v>
      </c>
      <c r="AI232" s="9">
        <f>VLOOKUP($E232,'ALL-GTK-SD-SMP-SMA-SMK-SLB'!$F$14:$CG$713,'ALL-GTK-SD-SMP-SMA-SMK-SLB'!AJ$7,FALSE)</f>
        <v>0</v>
      </c>
      <c r="AJ232" s="10">
        <f t="shared" si="124"/>
        <v>4</v>
      </c>
      <c r="AK232" s="44">
        <f t="shared" si="125"/>
        <v>4</v>
      </c>
      <c r="AL232" s="44">
        <f t="shared" si="126"/>
        <v>3</v>
      </c>
      <c r="AM232" s="11">
        <f t="shared" si="127"/>
        <v>7</v>
      </c>
      <c r="AN232" s="299">
        <f>VLOOKUP($E232,'ALL-GTK-SD-SMP-SMA-SMK-SLB'!$F$14:$CG$713,'ALL-GTK-SD-SMP-SMA-SMK-SLB'!AO$7,FALSE)</f>
        <v>0</v>
      </c>
      <c r="AO232" s="299">
        <f>VLOOKUP($E232,'ALL-GTK-SD-SMP-SMA-SMK-SLB'!$F$14:$CG$713,'ALL-GTK-SD-SMP-SMA-SMK-SLB'!AP$7,FALSE)</f>
        <v>0</v>
      </c>
      <c r="AP232" s="9">
        <f>VLOOKUP($E232,'ALL-GTK-SD-SMP-SMA-SMK-SLB'!$F$14:$CG$713,'ALL-GTK-SD-SMP-SMA-SMK-SLB'!AQ$7,FALSE)</f>
        <v>0</v>
      </c>
      <c r="AQ232" s="9">
        <f>VLOOKUP($E232,'ALL-GTK-SD-SMP-SMA-SMK-SLB'!$F$14:$CG$713,'ALL-GTK-SD-SMP-SMA-SMK-SLB'!AR$7,FALSE)</f>
        <v>0</v>
      </c>
      <c r="AR232" s="9">
        <f>VLOOKUP($E232,'ALL-GTK-SD-SMP-SMA-SMK-SLB'!$F$14:$CG$713,'ALL-GTK-SD-SMP-SMA-SMK-SLB'!AS$7,FALSE)</f>
        <v>1</v>
      </c>
      <c r="AS232" s="9">
        <f>VLOOKUP($E232,'ALL-GTK-SD-SMP-SMA-SMK-SLB'!$F$14:$CG$713,'ALL-GTK-SD-SMP-SMA-SMK-SLB'!AT$7,FALSE)</f>
        <v>0</v>
      </c>
      <c r="AT232" s="9">
        <f>VLOOKUP($E232,'ALL-GTK-SD-SMP-SMA-SMK-SLB'!$F$14:$CG$713,'ALL-GTK-SD-SMP-SMA-SMK-SLB'!AU$7,FALSE)</f>
        <v>0</v>
      </c>
      <c r="AU232" s="9">
        <f>VLOOKUP($E232,'ALL-GTK-SD-SMP-SMA-SMK-SLB'!$F$14:$CG$713,'ALL-GTK-SD-SMP-SMA-SMK-SLB'!AV$7,FALSE)</f>
        <v>0</v>
      </c>
      <c r="AV232" s="9">
        <f>VLOOKUP($E232,'ALL-GTK-SD-SMP-SMA-SMK-SLB'!$F$14:$CG$713,'ALL-GTK-SD-SMP-SMA-SMK-SLB'!AW$7,FALSE)</f>
        <v>0</v>
      </c>
      <c r="AW232" s="9">
        <f>VLOOKUP($E232,'ALL-GTK-SD-SMP-SMA-SMK-SLB'!$F$14:$CG$713,'ALL-GTK-SD-SMP-SMA-SMK-SLB'!AX$7,FALSE)</f>
        <v>0</v>
      </c>
      <c r="AX232" s="9">
        <f>VLOOKUP($E232,'ALL-GTK-SD-SMP-SMA-SMK-SLB'!$F$14:$CG$713,'ALL-GTK-SD-SMP-SMA-SMK-SLB'!AY$7,FALSE)</f>
        <v>2</v>
      </c>
      <c r="AY232" s="9">
        <f>VLOOKUP($E232,'ALL-GTK-SD-SMP-SMA-SMK-SLB'!$F$14:$CG$713,'ALL-GTK-SD-SMP-SMA-SMK-SLB'!AZ$7,FALSE)</f>
        <v>3</v>
      </c>
      <c r="AZ232" s="9">
        <f>VLOOKUP($E232,'ALL-GTK-SD-SMP-SMA-SMK-SLB'!$F$14:$CG$713,'ALL-GTK-SD-SMP-SMA-SMK-SLB'!BA$7,FALSE)</f>
        <v>1</v>
      </c>
      <c r="BA232" s="9">
        <f>VLOOKUP($E232,'ALL-GTK-SD-SMP-SMA-SMK-SLB'!$F$14:$CG$713,'ALL-GTK-SD-SMP-SMA-SMK-SLB'!BB$7,FALSE)</f>
        <v>0</v>
      </c>
      <c r="BB232" s="9">
        <f>VLOOKUP($E232,'ALL-GTK-SD-SMP-SMA-SMK-SLB'!$F$14:$CG$713,'ALL-GTK-SD-SMP-SMA-SMK-SLB'!BC$7,FALSE)</f>
        <v>0</v>
      </c>
      <c r="BC232" s="9">
        <f>VLOOKUP($E232,'ALL-GTK-SD-SMP-SMA-SMK-SLB'!$F$14:$CG$713,'ALL-GTK-SD-SMP-SMA-SMK-SLB'!BD$7,FALSE)</f>
        <v>0</v>
      </c>
      <c r="BD232" s="310">
        <f t="shared" si="128"/>
        <v>1</v>
      </c>
      <c r="BE232" s="310">
        <f t="shared" si="129"/>
        <v>0</v>
      </c>
      <c r="BF232" s="10">
        <f t="shared" si="130"/>
        <v>1</v>
      </c>
      <c r="BG232" s="311">
        <f t="shared" si="131"/>
        <v>3</v>
      </c>
      <c r="BH232" s="311">
        <f t="shared" si="132"/>
        <v>3</v>
      </c>
      <c r="BI232" s="10">
        <f t="shared" si="133"/>
        <v>6</v>
      </c>
      <c r="BJ232" s="44">
        <f t="shared" si="134"/>
        <v>4</v>
      </c>
      <c r="BK232" s="44">
        <f t="shared" si="135"/>
        <v>3</v>
      </c>
      <c r="BL232" s="11">
        <f t="shared" si="136"/>
        <v>7</v>
      </c>
      <c r="BM232" s="9">
        <f>VLOOKUP($E232,'ALL-GTK-SD-SMP-SMA-SMK-SLB'!$F$14:$CG$713,'ALL-GTK-SD-SMP-SMA-SMK-SLB'!BN$7,FALSE)</f>
        <v>0</v>
      </c>
      <c r="BN232" s="9">
        <f>VLOOKUP($E232,'ALL-GTK-SD-SMP-SMA-SMK-SLB'!$F$14:$CG$713,'ALL-GTK-SD-SMP-SMA-SMK-SLB'!BO$7,FALSE)</f>
        <v>0</v>
      </c>
      <c r="BO232" s="9">
        <f>VLOOKUP($E232,'ALL-GTK-SD-SMP-SMA-SMK-SLB'!$F$14:$CG$713,'ALL-GTK-SD-SMP-SMA-SMK-SLB'!BP$7,FALSE)</f>
        <v>0</v>
      </c>
      <c r="BP232" s="9">
        <f>VLOOKUP($E232,'ALL-GTK-SD-SMP-SMA-SMK-SLB'!$F$14:$CG$713,'ALL-GTK-SD-SMP-SMA-SMK-SLB'!BQ$7,FALSE)</f>
        <v>0</v>
      </c>
      <c r="BQ232" s="9">
        <f>VLOOKUP($E232,'ALL-GTK-SD-SMP-SMA-SMK-SLB'!$F$14:$CG$713,'ALL-GTK-SD-SMP-SMA-SMK-SLB'!BR$7,FALSE)</f>
        <v>0</v>
      </c>
      <c r="BR232" s="9">
        <f>VLOOKUP($E232,'ALL-GTK-SD-SMP-SMA-SMK-SLB'!$F$14:$CG$713,'ALL-GTK-SD-SMP-SMA-SMK-SLB'!BS$7,FALSE)</f>
        <v>0</v>
      </c>
      <c r="BS232" s="9">
        <f>VLOOKUP($E232,'ALL-GTK-SD-SMP-SMA-SMK-SLB'!$F$14:$CG$713,'ALL-GTK-SD-SMP-SMA-SMK-SLB'!BT$7,FALSE)</f>
        <v>0</v>
      </c>
      <c r="BT232" s="9">
        <f>VLOOKUP($E232,'ALL-GTK-SD-SMP-SMA-SMK-SLB'!$F$14:$CG$713,'ALL-GTK-SD-SMP-SMA-SMK-SLB'!BU$7,FALSE)</f>
        <v>0</v>
      </c>
      <c r="BU232" s="299">
        <f t="shared" si="137"/>
        <v>0</v>
      </c>
      <c r="BV232" s="299">
        <f t="shared" si="138"/>
        <v>0</v>
      </c>
      <c r="BW232" s="44">
        <f t="shared" si="139"/>
        <v>0</v>
      </c>
      <c r="BX232" s="44">
        <f t="shared" si="140"/>
        <v>0</v>
      </c>
      <c r="BY232" s="11">
        <f t="shared" si="141"/>
        <v>0</v>
      </c>
      <c r="BZ232" s="14">
        <f t="shared" si="142"/>
        <v>3</v>
      </c>
      <c r="CA232" s="14">
        <f t="shared" si="143"/>
        <v>4</v>
      </c>
      <c r="CB232" s="13">
        <f t="shared" si="144"/>
        <v>0</v>
      </c>
      <c r="CC232" s="13">
        <f t="shared" si="145"/>
        <v>0</v>
      </c>
      <c r="CD232" s="312">
        <f t="shared" si="146"/>
        <v>3</v>
      </c>
      <c r="CE232" s="312">
        <f t="shared" si="147"/>
        <v>4</v>
      </c>
      <c r="CF232" s="313">
        <f t="shared" si="148"/>
        <v>7</v>
      </c>
      <c r="CG232" s="302" t="str">
        <f t="shared" si="149"/>
        <v>OK</v>
      </c>
    </row>
    <row r="233" spans="1:85" ht="14.25" x14ac:dyDescent="0.25">
      <c r="A233" s="6">
        <v>221</v>
      </c>
      <c r="B233" s="495">
        <v>221</v>
      </c>
      <c r="C233" s="495" t="s">
        <v>6</v>
      </c>
      <c r="D233" s="496" t="s">
        <v>29</v>
      </c>
      <c r="E233" s="626">
        <v>20319820</v>
      </c>
      <c r="F233" s="627" t="s">
        <v>489</v>
      </c>
      <c r="G233" s="624" t="s">
        <v>52</v>
      </c>
      <c r="H233" s="9">
        <f>VLOOKUP($E233,'ALL-GTK-SD-SMP-SMA-SMK-SLB'!$F$14:$CG$713,'ALL-GTK-SD-SMP-SMA-SMK-SLB'!I$7,FALSE)</f>
        <v>0</v>
      </c>
      <c r="I233" s="9">
        <f>VLOOKUP($E233,'ALL-GTK-SD-SMP-SMA-SMK-SLB'!$F$14:$CG$713,'ALL-GTK-SD-SMP-SMA-SMK-SLB'!J$7,FALSE)</f>
        <v>0</v>
      </c>
      <c r="J233" s="9">
        <f>VLOOKUP($E233,'ALL-GTK-SD-SMP-SMA-SMK-SLB'!$F$14:$CG$713,'ALL-GTK-SD-SMP-SMA-SMK-SLB'!K$7,FALSE)</f>
        <v>0</v>
      </c>
      <c r="K233" s="9">
        <f>VLOOKUP($E233,'ALL-GTK-SD-SMP-SMA-SMK-SLB'!$F$14:$CG$713,'ALL-GTK-SD-SMP-SMA-SMK-SLB'!L$7,FALSE)</f>
        <v>0</v>
      </c>
      <c r="L233" s="9">
        <f>VLOOKUP($E233,'ALL-GTK-SD-SMP-SMA-SMK-SLB'!$F$14:$CG$713,'ALL-GTK-SD-SMP-SMA-SMK-SLB'!M$7,FALSE)</f>
        <v>0</v>
      </c>
      <c r="M233" s="9">
        <f>VLOOKUP($E233,'ALL-GTK-SD-SMP-SMA-SMK-SLB'!$F$14:$CG$713,'ALL-GTK-SD-SMP-SMA-SMK-SLB'!N$7,FALSE)</f>
        <v>2</v>
      </c>
      <c r="N233" s="9">
        <f>VLOOKUP($E233,'ALL-GTK-SD-SMP-SMA-SMK-SLB'!$F$14:$CG$713,'ALL-GTK-SD-SMP-SMA-SMK-SLB'!O$7,FALSE)</f>
        <v>2</v>
      </c>
      <c r="O233" s="9">
        <f>VLOOKUP($E233,'ALL-GTK-SD-SMP-SMA-SMK-SLB'!$F$14:$CG$713,'ALL-GTK-SD-SMP-SMA-SMK-SLB'!P$7,FALSE)</f>
        <v>3</v>
      </c>
      <c r="P233" s="299">
        <f t="shared" si="114"/>
        <v>2</v>
      </c>
      <c r="Q233" s="299">
        <f t="shared" si="115"/>
        <v>5</v>
      </c>
      <c r="R233" s="300">
        <f t="shared" si="116"/>
        <v>7</v>
      </c>
      <c r="S233" s="9">
        <f>VLOOKUP($E233,'ALL-GTK-SD-SMP-SMA-SMK-SLB'!$F$14:$CG$713,'ALL-GTK-SD-SMP-SMA-SMK-SLB'!T$7,FALSE)</f>
        <v>0</v>
      </c>
      <c r="T233" s="9">
        <f>VLOOKUP($E233,'ALL-GTK-SD-SMP-SMA-SMK-SLB'!$F$14:$CG$713,'ALL-GTK-SD-SMP-SMA-SMK-SLB'!U$7,FALSE)</f>
        <v>0</v>
      </c>
      <c r="U233" s="9">
        <f>VLOOKUP($E233,'ALL-GTK-SD-SMP-SMA-SMK-SLB'!$F$14:$CG$713,'ALL-GTK-SD-SMP-SMA-SMK-SLB'!V$7,FALSE)</f>
        <v>0</v>
      </c>
      <c r="V233" s="9">
        <f>VLOOKUP($E233,'ALL-GTK-SD-SMP-SMA-SMK-SLB'!$F$14:$CG$713,'ALL-GTK-SD-SMP-SMA-SMK-SLB'!W$7,FALSE)</f>
        <v>2</v>
      </c>
      <c r="W233" s="9">
        <f>VLOOKUP($E233,'ALL-GTK-SD-SMP-SMA-SMK-SLB'!$F$14:$CG$713,'ALL-GTK-SD-SMP-SMA-SMK-SLB'!X$7,FALSE)</f>
        <v>1</v>
      </c>
      <c r="X233" s="9">
        <f>VLOOKUP($E233,'ALL-GTK-SD-SMP-SMA-SMK-SLB'!$F$14:$CG$713,'ALL-GTK-SD-SMP-SMA-SMK-SLB'!Y$7,FALSE)</f>
        <v>0</v>
      </c>
      <c r="Y233" s="299">
        <f t="shared" si="117"/>
        <v>1</v>
      </c>
      <c r="Z233" s="299">
        <f t="shared" si="118"/>
        <v>2</v>
      </c>
      <c r="AA233" s="10">
        <f t="shared" si="119"/>
        <v>3</v>
      </c>
      <c r="AB233" s="44">
        <f t="shared" si="120"/>
        <v>3</v>
      </c>
      <c r="AC233" s="44">
        <f t="shared" si="121"/>
        <v>7</v>
      </c>
      <c r="AD233" s="11">
        <f t="shared" si="122"/>
        <v>10</v>
      </c>
      <c r="AE233" s="9">
        <f>VLOOKUP($E233,'ALL-GTK-SD-SMP-SMA-SMK-SLB'!$F$14:$CG$713,'ALL-GTK-SD-SMP-SMA-SMK-SLB'!AF$7,FALSE)</f>
        <v>0</v>
      </c>
      <c r="AF233" s="9">
        <f>VLOOKUP($E233,'ALL-GTK-SD-SMP-SMA-SMK-SLB'!$F$14:$CG$713,'ALL-GTK-SD-SMP-SMA-SMK-SLB'!AG$7,FALSE)</f>
        <v>3</v>
      </c>
      <c r="AG233" s="10">
        <f t="shared" si="123"/>
        <v>3</v>
      </c>
      <c r="AH233" s="9">
        <f>VLOOKUP($E233,'ALL-GTK-SD-SMP-SMA-SMK-SLB'!$F$14:$CG$713,'ALL-GTK-SD-SMP-SMA-SMK-SLB'!AI$7,FALSE)</f>
        <v>3</v>
      </c>
      <c r="AI233" s="9">
        <f>VLOOKUP($E233,'ALL-GTK-SD-SMP-SMA-SMK-SLB'!$F$14:$CG$713,'ALL-GTK-SD-SMP-SMA-SMK-SLB'!AJ$7,FALSE)</f>
        <v>4</v>
      </c>
      <c r="AJ233" s="10">
        <f t="shared" si="124"/>
        <v>7</v>
      </c>
      <c r="AK233" s="44">
        <f t="shared" si="125"/>
        <v>3</v>
      </c>
      <c r="AL233" s="44">
        <f t="shared" si="126"/>
        <v>7</v>
      </c>
      <c r="AM233" s="11">
        <f t="shared" si="127"/>
        <v>10</v>
      </c>
      <c r="AN233" s="299">
        <f>VLOOKUP($E233,'ALL-GTK-SD-SMP-SMA-SMK-SLB'!$F$14:$CG$713,'ALL-GTK-SD-SMP-SMA-SMK-SLB'!AO$7,FALSE)</f>
        <v>0</v>
      </c>
      <c r="AO233" s="299">
        <f>VLOOKUP($E233,'ALL-GTK-SD-SMP-SMA-SMK-SLB'!$F$14:$CG$713,'ALL-GTK-SD-SMP-SMA-SMK-SLB'!AP$7,FALSE)</f>
        <v>0</v>
      </c>
      <c r="AP233" s="9">
        <f>VLOOKUP($E233,'ALL-GTK-SD-SMP-SMA-SMK-SLB'!$F$14:$CG$713,'ALL-GTK-SD-SMP-SMA-SMK-SLB'!AQ$7,FALSE)</f>
        <v>0</v>
      </c>
      <c r="AQ233" s="9">
        <f>VLOOKUP($E233,'ALL-GTK-SD-SMP-SMA-SMK-SLB'!$F$14:$CG$713,'ALL-GTK-SD-SMP-SMA-SMK-SLB'!AR$7,FALSE)</f>
        <v>0</v>
      </c>
      <c r="AR233" s="9">
        <f>VLOOKUP($E233,'ALL-GTK-SD-SMP-SMA-SMK-SLB'!$F$14:$CG$713,'ALL-GTK-SD-SMP-SMA-SMK-SLB'!AS$7,FALSE)</f>
        <v>0</v>
      </c>
      <c r="AS233" s="9">
        <f>VLOOKUP($E233,'ALL-GTK-SD-SMP-SMA-SMK-SLB'!$F$14:$CG$713,'ALL-GTK-SD-SMP-SMA-SMK-SLB'!AT$7,FALSE)</f>
        <v>0</v>
      </c>
      <c r="AT233" s="9">
        <f>VLOOKUP($E233,'ALL-GTK-SD-SMP-SMA-SMK-SLB'!$F$14:$CG$713,'ALL-GTK-SD-SMP-SMA-SMK-SLB'!AU$7,FALSE)</f>
        <v>0</v>
      </c>
      <c r="AU233" s="9">
        <f>VLOOKUP($E233,'ALL-GTK-SD-SMP-SMA-SMK-SLB'!$F$14:$CG$713,'ALL-GTK-SD-SMP-SMA-SMK-SLB'!AV$7,FALSE)</f>
        <v>0</v>
      </c>
      <c r="AV233" s="9">
        <f>VLOOKUP($E233,'ALL-GTK-SD-SMP-SMA-SMK-SLB'!$F$14:$CG$713,'ALL-GTK-SD-SMP-SMA-SMK-SLB'!AW$7,FALSE)</f>
        <v>0</v>
      </c>
      <c r="AW233" s="9">
        <f>VLOOKUP($E233,'ALL-GTK-SD-SMP-SMA-SMK-SLB'!$F$14:$CG$713,'ALL-GTK-SD-SMP-SMA-SMK-SLB'!AX$7,FALSE)</f>
        <v>0</v>
      </c>
      <c r="AX233" s="9">
        <f>VLOOKUP($E233,'ALL-GTK-SD-SMP-SMA-SMK-SLB'!$F$14:$CG$713,'ALL-GTK-SD-SMP-SMA-SMK-SLB'!AY$7,FALSE)</f>
        <v>3</v>
      </c>
      <c r="AY233" s="9">
        <f>VLOOKUP($E233,'ALL-GTK-SD-SMP-SMA-SMK-SLB'!$F$14:$CG$713,'ALL-GTK-SD-SMP-SMA-SMK-SLB'!AZ$7,FALSE)</f>
        <v>7</v>
      </c>
      <c r="AZ233" s="9">
        <f>VLOOKUP($E233,'ALL-GTK-SD-SMP-SMA-SMK-SLB'!$F$14:$CG$713,'ALL-GTK-SD-SMP-SMA-SMK-SLB'!BA$7,FALSE)</f>
        <v>0</v>
      </c>
      <c r="BA233" s="9">
        <f>VLOOKUP($E233,'ALL-GTK-SD-SMP-SMA-SMK-SLB'!$F$14:$CG$713,'ALL-GTK-SD-SMP-SMA-SMK-SLB'!BB$7,FALSE)</f>
        <v>0</v>
      </c>
      <c r="BB233" s="9">
        <f>VLOOKUP($E233,'ALL-GTK-SD-SMP-SMA-SMK-SLB'!$F$14:$CG$713,'ALL-GTK-SD-SMP-SMA-SMK-SLB'!BC$7,FALSE)</f>
        <v>0</v>
      </c>
      <c r="BC233" s="9">
        <f>VLOOKUP($E233,'ALL-GTK-SD-SMP-SMA-SMK-SLB'!$F$14:$CG$713,'ALL-GTK-SD-SMP-SMA-SMK-SLB'!BD$7,FALSE)</f>
        <v>0</v>
      </c>
      <c r="BD233" s="310">
        <f t="shared" si="128"/>
        <v>0</v>
      </c>
      <c r="BE233" s="310">
        <f t="shared" si="129"/>
        <v>0</v>
      </c>
      <c r="BF233" s="10">
        <f t="shared" si="130"/>
        <v>0</v>
      </c>
      <c r="BG233" s="311">
        <f t="shared" si="131"/>
        <v>3</v>
      </c>
      <c r="BH233" s="311">
        <f t="shared" si="132"/>
        <v>7</v>
      </c>
      <c r="BI233" s="10">
        <f t="shared" si="133"/>
        <v>10</v>
      </c>
      <c r="BJ233" s="44">
        <f t="shared" si="134"/>
        <v>3</v>
      </c>
      <c r="BK233" s="44">
        <f t="shared" si="135"/>
        <v>7</v>
      </c>
      <c r="BL233" s="11">
        <f t="shared" si="136"/>
        <v>10</v>
      </c>
      <c r="BM233" s="9">
        <f>VLOOKUP($E233,'ALL-GTK-SD-SMP-SMA-SMK-SLB'!$F$14:$CG$713,'ALL-GTK-SD-SMP-SMA-SMK-SLB'!BN$7,FALSE)</f>
        <v>0</v>
      </c>
      <c r="BN233" s="9">
        <f>VLOOKUP($E233,'ALL-GTK-SD-SMP-SMA-SMK-SLB'!$F$14:$CG$713,'ALL-GTK-SD-SMP-SMA-SMK-SLB'!BO$7,FALSE)</f>
        <v>0</v>
      </c>
      <c r="BO233" s="9">
        <f>VLOOKUP($E233,'ALL-GTK-SD-SMP-SMA-SMK-SLB'!$F$14:$CG$713,'ALL-GTK-SD-SMP-SMA-SMK-SLB'!BP$7,FALSE)</f>
        <v>0</v>
      </c>
      <c r="BP233" s="9">
        <f>VLOOKUP($E233,'ALL-GTK-SD-SMP-SMA-SMK-SLB'!$F$14:$CG$713,'ALL-GTK-SD-SMP-SMA-SMK-SLB'!BQ$7,FALSE)</f>
        <v>0</v>
      </c>
      <c r="BQ233" s="9">
        <f>VLOOKUP($E233,'ALL-GTK-SD-SMP-SMA-SMK-SLB'!$F$14:$CG$713,'ALL-GTK-SD-SMP-SMA-SMK-SLB'!BR$7,FALSE)</f>
        <v>0</v>
      </c>
      <c r="BR233" s="9">
        <f>VLOOKUP($E233,'ALL-GTK-SD-SMP-SMA-SMK-SLB'!$F$14:$CG$713,'ALL-GTK-SD-SMP-SMA-SMK-SLB'!BS$7,FALSE)</f>
        <v>0</v>
      </c>
      <c r="BS233" s="9">
        <f>VLOOKUP($E233,'ALL-GTK-SD-SMP-SMA-SMK-SLB'!$F$14:$CG$713,'ALL-GTK-SD-SMP-SMA-SMK-SLB'!BT$7,FALSE)</f>
        <v>0</v>
      </c>
      <c r="BT233" s="9">
        <f>VLOOKUP($E233,'ALL-GTK-SD-SMP-SMA-SMK-SLB'!$F$14:$CG$713,'ALL-GTK-SD-SMP-SMA-SMK-SLB'!BU$7,FALSE)</f>
        <v>0</v>
      </c>
      <c r="BU233" s="299">
        <f t="shared" si="137"/>
        <v>0</v>
      </c>
      <c r="BV233" s="299">
        <f t="shared" si="138"/>
        <v>0</v>
      </c>
      <c r="BW233" s="44">
        <f t="shared" si="139"/>
        <v>0</v>
      </c>
      <c r="BX233" s="44">
        <f t="shared" si="140"/>
        <v>0</v>
      </c>
      <c r="BY233" s="11">
        <f t="shared" si="141"/>
        <v>0</v>
      </c>
      <c r="BZ233" s="14">
        <f t="shared" si="142"/>
        <v>3</v>
      </c>
      <c r="CA233" s="14">
        <f t="shared" si="143"/>
        <v>7</v>
      </c>
      <c r="CB233" s="13">
        <f t="shared" si="144"/>
        <v>0</v>
      </c>
      <c r="CC233" s="13">
        <f t="shared" si="145"/>
        <v>0</v>
      </c>
      <c r="CD233" s="312">
        <f t="shared" si="146"/>
        <v>3</v>
      </c>
      <c r="CE233" s="312">
        <f t="shared" si="147"/>
        <v>7</v>
      </c>
      <c r="CF233" s="313">
        <f t="shared" si="148"/>
        <v>10</v>
      </c>
      <c r="CG233" s="302" t="str">
        <f t="shared" si="149"/>
        <v>OK</v>
      </c>
    </row>
    <row r="234" spans="1:85" ht="14.25" x14ac:dyDescent="0.25">
      <c r="A234" s="6">
        <v>222</v>
      </c>
      <c r="B234" s="495">
        <v>222</v>
      </c>
      <c r="C234" s="495" t="s">
        <v>6</v>
      </c>
      <c r="D234" s="496" t="s">
        <v>29</v>
      </c>
      <c r="E234" s="626">
        <v>20319809</v>
      </c>
      <c r="F234" s="627" t="s">
        <v>490</v>
      </c>
      <c r="G234" s="624" t="s">
        <v>52</v>
      </c>
      <c r="H234" s="9">
        <f>VLOOKUP($E234,'ALL-GTK-SD-SMP-SMA-SMK-SLB'!$F$14:$CG$713,'ALL-GTK-SD-SMP-SMA-SMK-SLB'!I$7,FALSE)</f>
        <v>0</v>
      </c>
      <c r="I234" s="9">
        <f>VLOOKUP($E234,'ALL-GTK-SD-SMP-SMA-SMK-SLB'!$F$14:$CG$713,'ALL-GTK-SD-SMP-SMA-SMK-SLB'!J$7,FALSE)</f>
        <v>0</v>
      </c>
      <c r="J234" s="9">
        <f>VLOOKUP($E234,'ALL-GTK-SD-SMP-SMA-SMK-SLB'!$F$14:$CG$713,'ALL-GTK-SD-SMP-SMA-SMK-SLB'!K$7,FALSE)</f>
        <v>0</v>
      </c>
      <c r="K234" s="9">
        <f>VLOOKUP($E234,'ALL-GTK-SD-SMP-SMA-SMK-SLB'!$F$14:$CG$713,'ALL-GTK-SD-SMP-SMA-SMK-SLB'!L$7,FALSE)</f>
        <v>0</v>
      </c>
      <c r="L234" s="9">
        <f>VLOOKUP($E234,'ALL-GTK-SD-SMP-SMA-SMK-SLB'!$F$14:$CG$713,'ALL-GTK-SD-SMP-SMA-SMK-SLB'!M$7,FALSE)</f>
        <v>1</v>
      </c>
      <c r="M234" s="9">
        <f>VLOOKUP($E234,'ALL-GTK-SD-SMP-SMA-SMK-SLB'!$F$14:$CG$713,'ALL-GTK-SD-SMP-SMA-SMK-SLB'!N$7,FALSE)</f>
        <v>1</v>
      </c>
      <c r="N234" s="9">
        <f>VLOOKUP($E234,'ALL-GTK-SD-SMP-SMA-SMK-SLB'!$F$14:$CG$713,'ALL-GTK-SD-SMP-SMA-SMK-SLB'!O$7,FALSE)</f>
        <v>0</v>
      </c>
      <c r="O234" s="9">
        <f>VLOOKUP($E234,'ALL-GTK-SD-SMP-SMA-SMK-SLB'!$F$14:$CG$713,'ALL-GTK-SD-SMP-SMA-SMK-SLB'!P$7,FALSE)</f>
        <v>5</v>
      </c>
      <c r="P234" s="299">
        <f t="shared" si="114"/>
        <v>1</v>
      </c>
      <c r="Q234" s="299">
        <f t="shared" si="115"/>
        <v>6</v>
      </c>
      <c r="R234" s="300">
        <f t="shared" si="116"/>
        <v>7</v>
      </c>
      <c r="S234" s="9">
        <f>VLOOKUP($E234,'ALL-GTK-SD-SMP-SMA-SMK-SLB'!$F$14:$CG$713,'ALL-GTK-SD-SMP-SMA-SMK-SLB'!T$7,FALSE)</f>
        <v>0</v>
      </c>
      <c r="T234" s="9">
        <f>VLOOKUP($E234,'ALL-GTK-SD-SMP-SMA-SMK-SLB'!$F$14:$CG$713,'ALL-GTK-SD-SMP-SMA-SMK-SLB'!U$7,FALSE)</f>
        <v>0</v>
      </c>
      <c r="U234" s="9">
        <f>VLOOKUP($E234,'ALL-GTK-SD-SMP-SMA-SMK-SLB'!$F$14:$CG$713,'ALL-GTK-SD-SMP-SMA-SMK-SLB'!V$7,FALSE)</f>
        <v>0</v>
      </c>
      <c r="V234" s="9">
        <f>VLOOKUP($E234,'ALL-GTK-SD-SMP-SMA-SMK-SLB'!$F$14:$CG$713,'ALL-GTK-SD-SMP-SMA-SMK-SLB'!W$7,FALSE)</f>
        <v>1</v>
      </c>
      <c r="W234" s="9">
        <f>VLOOKUP($E234,'ALL-GTK-SD-SMP-SMA-SMK-SLB'!$F$14:$CG$713,'ALL-GTK-SD-SMP-SMA-SMK-SLB'!X$7,FALSE)</f>
        <v>1</v>
      </c>
      <c r="X234" s="9">
        <f>VLOOKUP($E234,'ALL-GTK-SD-SMP-SMA-SMK-SLB'!$F$14:$CG$713,'ALL-GTK-SD-SMP-SMA-SMK-SLB'!Y$7,FALSE)</f>
        <v>1</v>
      </c>
      <c r="Y234" s="299">
        <f t="shared" si="117"/>
        <v>1</v>
      </c>
      <c r="Z234" s="299">
        <f t="shared" si="118"/>
        <v>2</v>
      </c>
      <c r="AA234" s="10">
        <f t="shared" si="119"/>
        <v>3</v>
      </c>
      <c r="AB234" s="44">
        <f t="shared" si="120"/>
        <v>2</v>
      </c>
      <c r="AC234" s="44">
        <f t="shared" si="121"/>
        <v>8</v>
      </c>
      <c r="AD234" s="11">
        <f t="shared" si="122"/>
        <v>10</v>
      </c>
      <c r="AE234" s="9">
        <f>VLOOKUP($E234,'ALL-GTK-SD-SMP-SMA-SMK-SLB'!$F$14:$CG$713,'ALL-GTK-SD-SMP-SMA-SMK-SLB'!AF$7,FALSE)</f>
        <v>1</v>
      </c>
      <c r="AF234" s="9">
        <f>VLOOKUP($E234,'ALL-GTK-SD-SMP-SMA-SMK-SLB'!$F$14:$CG$713,'ALL-GTK-SD-SMP-SMA-SMK-SLB'!AG$7,FALSE)</f>
        <v>3</v>
      </c>
      <c r="AG234" s="10">
        <f t="shared" si="123"/>
        <v>4</v>
      </c>
      <c r="AH234" s="9">
        <f>VLOOKUP($E234,'ALL-GTK-SD-SMP-SMA-SMK-SLB'!$F$14:$CG$713,'ALL-GTK-SD-SMP-SMA-SMK-SLB'!AI$7,FALSE)</f>
        <v>1</v>
      </c>
      <c r="AI234" s="9">
        <f>VLOOKUP($E234,'ALL-GTK-SD-SMP-SMA-SMK-SLB'!$F$14:$CG$713,'ALL-GTK-SD-SMP-SMA-SMK-SLB'!AJ$7,FALSE)</f>
        <v>5</v>
      </c>
      <c r="AJ234" s="10">
        <f t="shared" si="124"/>
        <v>6</v>
      </c>
      <c r="AK234" s="44">
        <f t="shared" si="125"/>
        <v>2</v>
      </c>
      <c r="AL234" s="44">
        <f t="shared" si="126"/>
        <v>8</v>
      </c>
      <c r="AM234" s="11">
        <f t="shared" si="127"/>
        <v>10</v>
      </c>
      <c r="AN234" s="299">
        <f>VLOOKUP($E234,'ALL-GTK-SD-SMP-SMA-SMK-SLB'!$F$14:$CG$713,'ALL-GTK-SD-SMP-SMA-SMK-SLB'!AO$7,FALSE)</f>
        <v>0</v>
      </c>
      <c r="AO234" s="299">
        <f>VLOOKUP($E234,'ALL-GTK-SD-SMP-SMA-SMK-SLB'!$F$14:$CG$713,'ALL-GTK-SD-SMP-SMA-SMK-SLB'!AP$7,FALSE)</f>
        <v>0</v>
      </c>
      <c r="AP234" s="9">
        <f>VLOOKUP($E234,'ALL-GTK-SD-SMP-SMA-SMK-SLB'!$F$14:$CG$713,'ALL-GTK-SD-SMP-SMA-SMK-SLB'!AQ$7,FALSE)</f>
        <v>0</v>
      </c>
      <c r="AQ234" s="9">
        <f>VLOOKUP($E234,'ALL-GTK-SD-SMP-SMA-SMK-SLB'!$F$14:$CG$713,'ALL-GTK-SD-SMP-SMA-SMK-SLB'!AR$7,FALSE)</f>
        <v>0</v>
      </c>
      <c r="AR234" s="9">
        <f>VLOOKUP($E234,'ALL-GTK-SD-SMP-SMA-SMK-SLB'!$F$14:$CG$713,'ALL-GTK-SD-SMP-SMA-SMK-SLB'!AS$7,FALSE)</f>
        <v>0</v>
      </c>
      <c r="AS234" s="9">
        <f>VLOOKUP($E234,'ALL-GTK-SD-SMP-SMA-SMK-SLB'!$F$14:$CG$713,'ALL-GTK-SD-SMP-SMA-SMK-SLB'!AT$7,FALSE)</f>
        <v>0</v>
      </c>
      <c r="AT234" s="9">
        <f>VLOOKUP($E234,'ALL-GTK-SD-SMP-SMA-SMK-SLB'!$F$14:$CG$713,'ALL-GTK-SD-SMP-SMA-SMK-SLB'!AU$7,FALSE)</f>
        <v>0</v>
      </c>
      <c r="AU234" s="9">
        <f>VLOOKUP($E234,'ALL-GTK-SD-SMP-SMA-SMK-SLB'!$F$14:$CG$713,'ALL-GTK-SD-SMP-SMA-SMK-SLB'!AV$7,FALSE)</f>
        <v>0</v>
      </c>
      <c r="AV234" s="9">
        <f>VLOOKUP($E234,'ALL-GTK-SD-SMP-SMA-SMK-SLB'!$F$14:$CG$713,'ALL-GTK-SD-SMP-SMA-SMK-SLB'!AW$7,FALSE)</f>
        <v>0</v>
      </c>
      <c r="AW234" s="9">
        <f>VLOOKUP($E234,'ALL-GTK-SD-SMP-SMA-SMK-SLB'!$F$14:$CG$713,'ALL-GTK-SD-SMP-SMA-SMK-SLB'!AX$7,FALSE)</f>
        <v>0</v>
      </c>
      <c r="AX234" s="9">
        <f>VLOOKUP($E234,'ALL-GTK-SD-SMP-SMA-SMK-SLB'!$F$14:$CG$713,'ALL-GTK-SD-SMP-SMA-SMK-SLB'!AY$7,FALSE)</f>
        <v>2</v>
      </c>
      <c r="AY234" s="9">
        <f>VLOOKUP($E234,'ALL-GTK-SD-SMP-SMA-SMK-SLB'!$F$14:$CG$713,'ALL-GTK-SD-SMP-SMA-SMK-SLB'!AZ$7,FALSE)</f>
        <v>8</v>
      </c>
      <c r="AZ234" s="9">
        <f>VLOOKUP($E234,'ALL-GTK-SD-SMP-SMA-SMK-SLB'!$F$14:$CG$713,'ALL-GTK-SD-SMP-SMA-SMK-SLB'!BA$7,FALSE)</f>
        <v>0</v>
      </c>
      <c r="BA234" s="9">
        <f>VLOOKUP($E234,'ALL-GTK-SD-SMP-SMA-SMK-SLB'!$F$14:$CG$713,'ALL-GTK-SD-SMP-SMA-SMK-SLB'!BB$7,FALSE)</f>
        <v>0</v>
      </c>
      <c r="BB234" s="9">
        <f>VLOOKUP($E234,'ALL-GTK-SD-SMP-SMA-SMK-SLB'!$F$14:$CG$713,'ALL-GTK-SD-SMP-SMA-SMK-SLB'!BC$7,FALSE)</f>
        <v>0</v>
      </c>
      <c r="BC234" s="9">
        <f>VLOOKUP($E234,'ALL-GTK-SD-SMP-SMA-SMK-SLB'!$F$14:$CG$713,'ALL-GTK-SD-SMP-SMA-SMK-SLB'!BD$7,FALSE)</f>
        <v>0</v>
      </c>
      <c r="BD234" s="310">
        <f t="shared" si="128"/>
        <v>0</v>
      </c>
      <c r="BE234" s="310">
        <f t="shared" si="129"/>
        <v>0</v>
      </c>
      <c r="BF234" s="10">
        <f t="shared" si="130"/>
        <v>0</v>
      </c>
      <c r="BG234" s="311">
        <f t="shared" si="131"/>
        <v>2</v>
      </c>
      <c r="BH234" s="311">
        <f t="shared" si="132"/>
        <v>8</v>
      </c>
      <c r="BI234" s="10">
        <f t="shared" si="133"/>
        <v>10</v>
      </c>
      <c r="BJ234" s="44">
        <f t="shared" si="134"/>
        <v>2</v>
      </c>
      <c r="BK234" s="44">
        <f t="shared" si="135"/>
        <v>8</v>
      </c>
      <c r="BL234" s="11">
        <f t="shared" si="136"/>
        <v>10</v>
      </c>
      <c r="BM234" s="9">
        <f>VLOOKUP($E234,'ALL-GTK-SD-SMP-SMA-SMK-SLB'!$F$14:$CG$713,'ALL-GTK-SD-SMP-SMA-SMK-SLB'!BN$7,FALSE)</f>
        <v>0</v>
      </c>
      <c r="BN234" s="9">
        <f>VLOOKUP($E234,'ALL-GTK-SD-SMP-SMA-SMK-SLB'!$F$14:$CG$713,'ALL-GTK-SD-SMP-SMA-SMK-SLB'!BO$7,FALSE)</f>
        <v>0</v>
      </c>
      <c r="BO234" s="9">
        <f>VLOOKUP($E234,'ALL-GTK-SD-SMP-SMA-SMK-SLB'!$F$14:$CG$713,'ALL-GTK-SD-SMP-SMA-SMK-SLB'!BP$7,FALSE)</f>
        <v>0</v>
      </c>
      <c r="BP234" s="9">
        <f>VLOOKUP($E234,'ALL-GTK-SD-SMP-SMA-SMK-SLB'!$F$14:$CG$713,'ALL-GTK-SD-SMP-SMA-SMK-SLB'!BQ$7,FALSE)</f>
        <v>0</v>
      </c>
      <c r="BQ234" s="9">
        <f>VLOOKUP($E234,'ALL-GTK-SD-SMP-SMA-SMK-SLB'!$F$14:$CG$713,'ALL-GTK-SD-SMP-SMA-SMK-SLB'!BR$7,FALSE)</f>
        <v>0</v>
      </c>
      <c r="BR234" s="9">
        <f>VLOOKUP($E234,'ALL-GTK-SD-SMP-SMA-SMK-SLB'!$F$14:$CG$713,'ALL-GTK-SD-SMP-SMA-SMK-SLB'!BS$7,FALSE)</f>
        <v>0</v>
      </c>
      <c r="BS234" s="9">
        <f>VLOOKUP($E234,'ALL-GTK-SD-SMP-SMA-SMK-SLB'!$F$14:$CG$713,'ALL-GTK-SD-SMP-SMA-SMK-SLB'!BT$7,FALSE)</f>
        <v>0</v>
      </c>
      <c r="BT234" s="9">
        <f>VLOOKUP($E234,'ALL-GTK-SD-SMP-SMA-SMK-SLB'!$F$14:$CG$713,'ALL-GTK-SD-SMP-SMA-SMK-SLB'!BU$7,FALSE)</f>
        <v>0</v>
      </c>
      <c r="BU234" s="299">
        <f t="shared" si="137"/>
        <v>0</v>
      </c>
      <c r="BV234" s="299">
        <f t="shared" si="138"/>
        <v>0</v>
      </c>
      <c r="BW234" s="44">
        <f t="shared" si="139"/>
        <v>0</v>
      </c>
      <c r="BX234" s="44">
        <f t="shared" si="140"/>
        <v>0</v>
      </c>
      <c r="BY234" s="11">
        <f t="shared" si="141"/>
        <v>0</v>
      </c>
      <c r="BZ234" s="14">
        <f t="shared" si="142"/>
        <v>2</v>
      </c>
      <c r="CA234" s="14">
        <f t="shared" si="143"/>
        <v>8</v>
      </c>
      <c r="CB234" s="13">
        <f t="shared" si="144"/>
        <v>0</v>
      </c>
      <c r="CC234" s="13">
        <f t="shared" si="145"/>
        <v>0</v>
      </c>
      <c r="CD234" s="312">
        <f t="shared" si="146"/>
        <v>2</v>
      </c>
      <c r="CE234" s="312">
        <f t="shared" si="147"/>
        <v>8</v>
      </c>
      <c r="CF234" s="313">
        <f t="shared" si="148"/>
        <v>10</v>
      </c>
      <c r="CG234" s="302" t="str">
        <f t="shared" si="149"/>
        <v>OK</v>
      </c>
    </row>
    <row r="235" spans="1:85" ht="14.25" x14ac:dyDescent="0.25">
      <c r="A235" s="6">
        <v>223</v>
      </c>
      <c r="B235" s="495">
        <v>223</v>
      </c>
      <c r="C235" s="495" t="s">
        <v>6</v>
      </c>
      <c r="D235" s="496" t="s">
        <v>29</v>
      </c>
      <c r="E235" s="626">
        <v>20319808</v>
      </c>
      <c r="F235" s="627" t="s">
        <v>491</v>
      </c>
      <c r="G235" s="624" t="s">
        <v>52</v>
      </c>
      <c r="H235" s="9">
        <f>VLOOKUP($E235,'ALL-GTK-SD-SMP-SMA-SMK-SLB'!$F$14:$CG$713,'ALL-GTK-SD-SMP-SMA-SMK-SLB'!I$7,FALSE)</f>
        <v>0</v>
      </c>
      <c r="I235" s="9">
        <f>VLOOKUP($E235,'ALL-GTK-SD-SMP-SMA-SMK-SLB'!$F$14:$CG$713,'ALL-GTK-SD-SMP-SMA-SMK-SLB'!J$7,FALSE)</f>
        <v>0</v>
      </c>
      <c r="J235" s="9">
        <f>VLOOKUP($E235,'ALL-GTK-SD-SMP-SMA-SMK-SLB'!$F$14:$CG$713,'ALL-GTK-SD-SMP-SMA-SMK-SLB'!K$7,FALSE)</f>
        <v>0</v>
      </c>
      <c r="K235" s="9">
        <f>VLOOKUP($E235,'ALL-GTK-SD-SMP-SMA-SMK-SLB'!$F$14:$CG$713,'ALL-GTK-SD-SMP-SMA-SMK-SLB'!L$7,FALSE)</f>
        <v>0</v>
      </c>
      <c r="L235" s="9">
        <f>VLOOKUP($E235,'ALL-GTK-SD-SMP-SMA-SMK-SLB'!$F$14:$CG$713,'ALL-GTK-SD-SMP-SMA-SMK-SLB'!M$7,FALSE)</f>
        <v>1</v>
      </c>
      <c r="M235" s="9">
        <f>VLOOKUP($E235,'ALL-GTK-SD-SMP-SMA-SMK-SLB'!$F$14:$CG$713,'ALL-GTK-SD-SMP-SMA-SMK-SLB'!N$7,FALSE)</f>
        <v>3</v>
      </c>
      <c r="N235" s="9">
        <f>VLOOKUP($E235,'ALL-GTK-SD-SMP-SMA-SMK-SLB'!$F$14:$CG$713,'ALL-GTK-SD-SMP-SMA-SMK-SLB'!O$7,FALSE)</f>
        <v>1</v>
      </c>
      <c r="O235" s="9">
        <f>VLOOKUP($E235,'ALL-GTK-SD-SMP-SMA-SMK-SLB'!$F$14:$CG$713,'ALL-GTK-SD-SMP-SMA-SMK-SLB'!P$7,FALSE)</f>
        <v>8</v>
      </c>
      <c r="P235" s="299">
        <f t="shared" si="114"/>
        <v>2</v>
      </c>
      <c r="Q235" s="299">
        <f t="shared" si="115"/>
        <v>11</v>
      </c>
      <c r="R235" s="300">
        <f t="shared" si="116"/>
        <v>13</v>
      </c>
      <c r="S235" s="9">
        <f>VLOOKUP($E235,'ALL-GTK-SD-SMP-SMA-SMK-SLB'!$F$14:$CG$713,'ALL-GTK-SD-SMP-SMA-SMK-SLB'!T$7,FALSE)</f>
        <v>0</v>
      </c>
      <c r="T235" s="9">
        <f>VLOOKUP($E235,'ALL-GTK-SD-SMP-SMA-SMK-SLB'!$F$14:$CG$713,'ALL-GTK-SD-SMP-SMA-SMK-SLB'!U$7,FALSE)</f>
        <v>0</v>
      </c>
      <c r="U235" s="9">
        <f>VLOOKUP($E235,'ALL-GTK-SD-SMP-SMA-SMK-SLB'!$F$14:$CG$713,'ALL-GTK-SD-SMP-SMA-SMK-SLB'!V$7,FALSE)</f>
        <v>0</v>
      </c>
      <c r="V235" s="9">
        <f>VLOOKUP($E235,'ALL-GTK-SD-SMP-SMA-SMK-SLB'!$F$14:$CG$713,'ALL-GTK-SD-SMP-SMA-SMK-SLB'!W$7,FALSE)</f>
        <v>2</v>
      </c>
      <c r="W235" s="9">
        <f>VLOOKUP($E235,'ALL-GTK-SD-SMP-SMA-SMK-SLB'!$F$14:$CG$713,'ALL-GTK-SD-SMP-SMA-SMK-SLB'!X$7,FALSE)</f>
        <v>3</v>
      </c>
      <c r="X235" s="9">
        <f>VLOOKUP($E235,'ALL-GTK-SD-SMP-SMA-SMK-SLB'!$F$14:$CG$713,'ALL-GTK-SD-SMP-SMA-SMK-SLB'!Y$7,FALSE)</f>
        <v>4</v>
      </c>
      <c r="Y235" s="299">
        <f t="shared" si="117"/>
        <v>3</v>
      </c>
      <c r="Z235" s="299">
        <f t="shared" si="118"/>
        <v>6</v>
      </c>
      <c r="AA235" s="10">
        <f t="shared" si="119"/>
        <v>9</v>
      </c>
      <c r="AB235" s="44">
        <f t="shared" si="120"/>
        <v>5</v>
      </c>
      <c r="AC235" s="44">
        <f t="shared" si="121"/>
        <v>17</v>
      </c>
      <c r="AD235" s="11">
        <f t="shared" si="122"/>
        <v>22</v>
      </c>
      <c r="AE235" s="9">
        <f>VLOOKUP($E235,'ALL-GTK-SD-SMP-SMA-SMK-SLB'!$F$14:$CG$713,'ALL-GTK-SD-SMP-SMA-SMK-SLB'!AF$7,FALSE)</f>
        <v>4</v>
      </c>
      <c r="AF235" s="9">
        <f>VLOOKUP($E235,'ALL-GTK-SD-SMP-SMA-SMK-SLB'!$F$14:$CG$713,'ALL-GTK-SD-SMP-SMA-SMK-SLB'!AG$7,FALSE)</f>
        <v>7</v>
      </c>
      <c r="AG235" s="10">
        <f t="shared" si="123"/>
        <v>11</v>
      </c>
      <c r="AH235" s="9">
        <f>VLOOKUP($E235,'ALL-GTK-SD-SMP-SMA-SMK-SLB'!$F$14:$CG$713,'ALL-GTK-SD-SMP-SMA-SMK-SLB'!AI$7,FALSE)</f>
        <v>1</v>
      </c>
      <c r="AI235" s="9">
        <f>VLOOKUP($E235,'ALL-GTK-SD-SMP-SMA-SMK-SLB'!$F$14:$CG$713,'ALL-GTK-SD-SMP-SMA-SMK-SLB'!AJ$7,FALSE)</f>
        <v>10</v>
      </c>
      <c r="AJ235" s="10">
        <f t="shared" si="124"/>
        <v>11</v>
      </c>
      <c r="AK235" s="44">
        <f t="shared" si="125"/>
        <v>5</v>
      </c>
      <c r="AL235" s="44">
        <f t="shared" si="126"/>
        <v>17</v>
      </c>
      <c r="AM235" s="11">
        <f t="shared" si="127"/>
        <v>22</v>
      </c>
      <c r="AN235" s="299">
        <f>VLOOKUP($E235,'ALL-GTK-SD-SMP-SMA-SMK-SLB'!$F$14:$CG$713,'ALL-GTK-SD-SMP-SMA-SMK-SLB'!AO$7,FALSE)</f>
        <v>0</v>
      </c>
      <c r="AO235" s="299">
        <f>VLOOKUP($E235,'ALL-GTK-SD-SMP-SMA-SMK-SLB'!$F$14:$CG$713,'ALL-GTK-SD-SMP-SMA-SMK-SLB'!AP$7,FALSE)</f>
        <v>0</v>
      </c>
      <c r="AP235" s="9">
        <f>VLOOKUP($E235,'ALL-GTK-SD-SMP-SMA-SMK-SLB'!$F$14:$CG$713,'ALL-GTK-SD-SMP-SMA-SMK-SLB'!AQ$7,FALSE)</f>
        <v>0</v>
      </c>
      <c r="AQ235" s="9">
        <f>VLOOKUP($E235,'ALL-GTK-SD-SMP-SMA-SMK-SLB'!$F$14:$CG$713,'ALL-GTK-SD-SMP-SMA-SMK-SLB'!AR$7,FALSE)</f>
        <v>0</v>
      </c>
      <c r="AR235" s="9">
        <f>VLOOKUP($E235,'ALL-GTK-SD-SMP-SMA-SMK-SLB'!$F$14:$CG$713,'ALL-GTK-SD-SMP-SMA-SMK-SLB'!AS$7,FALSE)</f>
        <v>1</v>
      </c>
      <c r="AS235" s="9">
        <f>VLOOKUP($E235,'ALL-GTK-SD-SMP-SMA-SMK-SLB'!$F$14:$CG$713,'ALL-GTK-SD-SMP-SMA-SMK-SLB'!AT$7,FALSE)</f>
        <v>0</v>
      </c>
      <c r="AT235" s="9">
        <f>VLOOKUP($E235,'ALL-GTK-SD-SMP-SMA-SMK-SLB'!$F$14:$CG$713,'ALL-GTK-SD-SMP-SMA-SMK-SLB'!AU$7,FALSE)</f>
        <v>0</v>
      </c>
      <c r="AU235" s="9">
        <f>VLOOKUP($E235,'ALL-GTK-SD-SMP-SMA-SMK-SLB'!$F$14:$CG$713,'ALL-GTK-SD-SMP-SMA-SMK-SLB'!AV$7,FALSE)</f>
        <v>0</v>
      </c>
      <c r="AV235" s="9">
        <f>VLOOKUP($E235,'ALL-GTK-SD-SMP-SMA-SMK-SLB'!$F$14:$CG$713,'ALL-GTK-SD-SMP-SMA-SMK-SLB'!AW$7,FALSE)</f>
        <v>0</v>
      </c>
      <c r="AW235" s="9">
        <f>VLOOKUP($E235,'ALL-GTK-SD-SMP-SMA-SMK-SLB'!$F$14:$CG$713,'ALL-GTK-SD-SMP-SMA-SMK-SLB'!AX$7,FALSE)</f>
        <v>0</v>
      </c>
      <c r="AX235" s="9">
        <f>VLOOKUP($E235,'ALL-GTK-SD-SMP-SMA-SMK-SLB'!$F$14:$CG$713,'ALL-GTK-SD-SMP-SMA-SMK-SLB'!AY$7,FALSE)</f>
        <v>4</v>
      </c>
      <c r="AY235" s="9">
        <f>VLOOKUP($E235,'ALL-GTK-SD-SMP-SMA-SMK-SLB'!$F$14:$CG$713,'ALL-GTK-SD-SMP-SMA-SMK-SLB'!AZ$7,FALSE)</f>
        <v>17</v>
      </c>
      <c r="AZ235" s="9">
        <f>VLOOKUP($E235,'ALL-GTK-SD-SMP-SMA-SMK-SLB'!$F$14:$CG$713,'ALL-GTK-SD-SMP-SMA-SMK-SLB'!BA$7,FALSE)</f>
        <v>0</v>
      </c>
      <c r="BA235" s="9">
        <f>VLOOKUP($E235,'ALL-GTK-SD-SMP-SMA-SMK-SLB'!$F$14:$CG$713,'ALL-GTK-SD-SMP-SMA-SMK-SLB'!BB$7,FALSE)</f>
        <v>0</v>
      </c>
      <c r="BB235" s="9">
        <f>VLOOKUP($E235,'ALL-GTK-SD-SMP-SMA-SMK-SLB'!$F$14:$CG$713,'ALL-GTK-SD-SMP-SMA-SMK-SLB'!BC$7,FALSE)</f>
        <v>0</v>
      </c>
      <c r="BC235" s="9">
        <f>VLOOKUP($E235,'ALL-GTK-SD-SMP-SMA-SMK-SLB'!$F$14:$CG$713,'ALL-GTK-SD-SMP-SMA-SMK-SLB'!BD$7,FALSE)</f>
        <v>0</v>
      </c>
      <c r="BD235" s="310">
        <f t="shared" si="128"/>
        <v>1</v>
      </c>
      <c r="BE235" s="310">
        <f t="shared" si="129"/>
        <v>0</v>
      </c>
      <c r="BF235" s="10">
        <f t="shared" si="130"/>
        <v>1</v>
      </c>
      <c r="BG235" s="311">
        <f t="shared" si="131"/>
        <v>4</v>
      </c>
      <c r="BH235" s="311">
        <f t="shared" si="132"/>
        <v>17</v>
      </c>
      <c r="BI235" s="10">
        <f t="shared" si="133"/>
        <v>21</v>
      </c>
      <c r="BJ235" s="44">
        <f t="shared" si="134"/>
        <v>5</v>
      </c>
      <c r="BK235" s="44">
        <f t="shared" si="135"/>
        <v>17</v>
      </c>
      <c r="BL235" s="11">
        <f t="shared" si="136"/>
        <v>22</v>
      </c>
      <c r="BM235" s="9">
        <f>VLOOKUP($E235,'ALL-GTK-SD-SMP-SMA-SMK-SLB'!$F$14:$CG$713,'ALL-GTK-SD-SMP-SMA-SMK-SLB'!BN$7,FALSE)</f>
        <v>0</v>
      </c>
      <c r="BN235" s="9">
        <f>VLOOKUP($E235,'ALL-GTK-SD-SMP-SMA-SMK-SLB'!$F$14:$CG$713,'ALL-GTK-SD-SMP-SMA-SMK-SLB'!BO$7,FALSE)</f>
        <v>0</v>
      </c>
      <c r="BO235" s="9">
        <f>VLOOKUP($E235,'ALL-GTK-SD-SMP-SMA-SMK-SLB'!$F$14:$CG$713,'ALL-GTK-SD-SMP-SMA-SMK-SLB'!BP$7,FALSE)</f>
        <v>0</v>
      </c>
      <c r="BP235" s="9">
        <f>VLOOKUP($E235,'ALL-GTK-SD-SMP-SMA-SMK-SLB'!$F$14:$CG$713,'ALL-GTK-SD-SMP-SMA-SMK-SLB'!BQ$7,FALSE)</f>
        <v>0</v>
      </c>
      <c r="BQ235" s="9">
        <f>VLOOKUP($E235,'ALL-GTK-SD-SMP-SMA-SMK-SLB'!$F$14:$CG$713,'ALL-GTK-SD-SMP-SMA-SMK-SLB'!BR$7,FALSE)</f>
        <v>0</v>
      </c>
      <c r="BR235" s="9">
        <f>VLOOKUP($E235,'ALL-GTK-SD-SMP-SMA-SMK-SLB'!$F$14:$CG$713,'ALL-GTK-SD-SMP-SMA-SMK-SLB'!BS$7,FALSE)</f>
        <v>0</v>
      </c>
      <c r="BS235" s="9">
        <f>VLOOKUP($E235,'ALL-GTK-SD-SMP-SMA-SMK-SLB'!$F$14:$CG$713,'ALL-GTK-SD-SMP-SMA-SMK-SLB'!BT$7,FALSE)</f>
        <v>1</v>
      </c>
      <c r="BT235" s="9">
        <f>VLOOKUP($E235,'ALL-GTK-SD-SMP-SMA-SMK-SLB'!$F$14:$CG$713,'ALL-GTK-SD-SMP-SMA-SMK-SLB'!BU$7,FALSE)</f>
        <v>0</v>
      </c>
      <c r="BU235" s="299">
        <f t="shared" si="137"/>
        <v>1</v>
      </c>
      <c r="BV235" s="299">
        <f t="shared" si="138"/>
        <v>0</v>
      </c>
      <c r="BW235" s="44">
        <f t="shared" si="139"/>
        <v>1</v>
      </c>
      <c r="BX235" s="44">
        <f t="shared" si="140"/>
        <v>0</v>
      </c>
      <c r="BY235" s="11">
        <f t="shared" si="141"/>
        <v>1</v>
      </c>
      <c r="BZ235" s="14">
        <f t="shared" si="142"/>
        <v>5</v>
      </c>
      <c r="CA235" s="14">
        <f t="shared" si="143"/>
        <v>17</v>
      </c>
      <c r="CB235" s="13">
        <f t="shared" si="144"/>
        <v>1</v>
      </c>
      <c r="CC235" s="13">
        <f t="shared" si="145"/>
        <v>0</v>
      </c>
      <c r="CD235" s="312">
        <f t="shared" si="146"/>
        <v>6</v>
      </c>
      <c r="CE235" s="312">
        <f t="shared" si="147"/>
        <v>17</v>
      </c>
      <c r="CF235" s="313">
        <f t="shared" si="148"/>
        <v>23</v>
      </c>
      <c r="CG235" s="302" t="str">
        <f t="shared" si="149"/>
        <v>OK</v>
      </c>
    </row>
    <row r="236" spans="1:85" ht="14.25" x14ac:dyDescent="0.25">
      <c r="A236" s="6">
        <v>224</v>
      </c>
      <c r="B236" s="495">
        <v>224</v>
      </c>
      <c r="C236" s="495" t="s">
        <v>6</v>
      </c>
      <c r="D236" s="496" t="s">
        <v>29</v>
      </c>
      <c r="E236" s="626">
        <v>20319189</v>
      </c>
      <c r="F236" s="627" t="s">
        <v>492</v>
      </c>
      <c r="G236" s="624" t="s">
        <v>52</v>
      </c>
      <c r="H236" s="9">
        <f>VLOOKUP($E236,'ALL-GTK-SD-SMP-SMA-SMK-SLB'!$F$14:$CG$713,'ALL-GTK-SD-SMP-SMA-SMK-SLB'!I$7,FALSE)</f>
        <v>0</v>
      </c>
      <c r="I236" s="9">
        <f>VLOOKUP($E236,'ALL-GTK-SD-SMP-SMA-SMK-SLB'!$F$14:$CG$713,'ALL-GTK-SD-SMP-SMA-SMK-SLB'!J$7,FALSE)</f>
        <v>1</v>
      </c>
      <c r="J236" s="9">
        <f>VLOOKUP($E236,'ALL-GTK-SD-SMP-SMA-SMK-SLB'!$F$14:$CG$713,'ALL-GTK-SD-SMP-SMA-SMK-SLB'!K$7,FALSE)</f>
        <v>0</v>
      </c>
      <c r="K236" s="9">
        <f>VLOOKUP($E236,'ALL-GTK-SD-SMP-SMA-SMK-SLB'!$F$14:$CG$713,'ALL-GTK-SD-SMP-SMA-SMK-SLB'!L$7,FALSE)</f>
        <v>1</v>
      </c>
      <c r="L236" s="9">
        <f>VLOOKUP($E236,'ALL-GTK-SD-SMP-SMA-SMK-SLB'!$F$14:$CG$713,'ALL-GTK-SD-SMP-SMA-SMK-SLB'!M$7,FALSE)</f>
        <v>0</v>
      </c>
      <c r="M236" s="9">
        <f>VLOOKUP($E236,'ALL-GTK-SD-SMP-SMA-SMK-SLB'!$F$14:$CG$713,'ALL-GTK-SD-SMP-SMA-SMK-SLB'!N$7,FALSE)</f>
        <v>4</v>
      </c>
      <c r="N236" s="9">
        <f>VLOOKUP($E236,'ALL-GTK-SD-SMP-SMA-SMK-SLB'!$F$14:$CG$713,'ALL-GTK-SD-SMP-SMA-SMK-SLB'!O$7,FALSE)</f>
        <v>1</v>
      </c>
      <c r="O236" s="9">
        <f>VLOOKUP($E236,'ALL-GTK-SD-SMP-SMA-SMK-SLB'!$F$14:$CG$713,'ALL-GTK-SD-SMP-SMA-SMK-SLB'!P$7,FALSE)</f>
        <v>4</v>
      </c>
      <c r="P236" s="299">
        <f t="shared" si="114"/>
        <v>1</v>
      </c>
      <c r="Q236" s="299">
        <f t="shared" si="115"/>
        <v>10</v>
      </c>
      <c r="R236" s="300">
        <f t="shared" si="116"/>
        <v>11</v>
      </c>
      <c r="S236" s="9">
        <f>VLOOKUP($E236,'ALL-GTK-SD-SMP-SMA-SMK-SLB'!$F$14:$CG$713,'ALL-GTK-SD-SMP-SMA-SMK-SLB'!T$7,FALSE)</f>
        <v>0</v>
      </c>
      <c r="T236" s="9">
        <f>VLOOKUP($E236,'ALL-GTK-SD-SMP-SMA-SMK-SLB'!$F$14:$CG$713,'ALL-GTK-SD-SMP-SMA-SMK-SLB'!U$7,FALSE)</f>
        <v>0</v>
      </c>
      <c r="U236" s="9">
        <f>VLOOKUP($E236,'ALL-GTK-SD-SMP-SMA-SMK-SLB'!$F$14:$CG$713,'ALL-GTK-SD-SMP-SMA-SMK-SLB'!V$7,FALSE)</f>
        <v>0</v>
      </c>
      <c r="V236" s="9">
        <f>VLOOKUP($E236,'ALL-GTK-SD-SMP-SMA-SMK-SLB'!$F$14:$CG$713,'ALL-GTK-SD-SMP-SMA-SMK-SLB'!W$7,FALSE)</f>
        <v>0</v>
      </c>
      <c r="W236" s="9">
        <f>VLOOKUP($E236,'ALL-GTK-SD-SMP-SMA-SMK-SLB'!$F$14:$CG$713,'ALL-GTK-SD-SMP-SMA-SMK-SLB'!X$7,FALSE)</f>
        <v>1</v>
      </c>
      <c r="X236" s="9">
        <f>VLOOKUP($E236,'ALL-GTK-SD-SMP-SMA-SMK-SLB'!$F$14:$CG$713,'ALL-GTK-SD-SMP-SMA-SMK-SLB'!Y$7,FALSE)</f>
        <v>2</v>
      </c>
      <c r="Y236" s="299">
        <f t="shared" si="117"/>
        <v>1</v>
      </c>
      <c r="Z236" s="299">
        <f t="shared" si="118"/>
        <v>2</v>
      </c>
      <c r="AA236" s="10">
        <f t="shared" si="119"/>
        <v>3</v>
      </c>
      <c r="AB236" s="44">
        <f t="shared" si="120"/>
        <v>2</v>
      </c>
      <c r="AC236" s="44">
        <f t="shared" si="121"/>
        <v>12</v>
      </c>
      <c r="AD236" s="11">
        <f t="shared" si="122"/>
        <v>14</v>
      </c>
      <c r="AE236" s="9">
        <f>VLOOKUP($E236,'ALL-GTK-SD-SMP-SMA-SMK-SLB'!$F$14:$CG$713,'ALL-GTK-SD-SMP-SMA-SMK-SLB'!AF$7,FALSE)</f>
        <v>1</v>
      </c>
      <c r="AF236" s="9">
        <f>VLOOKUP($E236,'ALL-GTK-SD-SMP-SMA-SMK-SLB'!$F$14:$CG$713,'ALL-GTK-SD-SMP-SMA-SMK-SLB'!AG$7,FALSE)</f>
        <v>5</v>
      </c>
      <c r="AG236" s="10">
        <f t="shared" si="123"/>
        <v>6</v>
      </c>
      <c r="AH236" s="9">
        <f>VLOOKUP($E236,'ALL-GTK-SD-SMP-SMA-SMK-SLB'!$F$14:$CG$713,'ALL-GTK-SD-SMP-SMA-SMK-SLB'!AI$7,FALSE)</f>
        <v>1</v>
      </c>
      <c r="AI236" s="9">
        <f>VLOOKUP($E236,'ALL-GTK-SD-SMP-SMA-SMK-SLB'!$F$14:$CG$713,'ALL-GTK-SD-SMP-SMA-SMK-SLB'!AJ$7,FALSE)</f>
        <v>7</v>
      </c>
      <c r="AJ236" s="10">
        <f t="shared" si="124"/>
        <v>8</v>
      </c>
      <c r="AK236" s="44">
        <f t="shared" si="125"/>
        <v>2</v>
      </c>
      <c r="AL236" s="44">
        <f t="shared" si="126"/>
        <v>12</v>
      </c>
      <c r="AM236" s="11">
        <f t="shared" si="127"/>
        <v>14</v>
      </c>
      <c r="AN236" s="299">
        <f>VLOOKUP($E236,'ALL-GTK-SD-SMP-SMA-SMK-SLB'!$F$14:$CG$713,'ALL-GTK-SD-SMP-SMA-SMK-SLB'!AO$7,FALSE)</f>
        <v>0</v>
      </c>
      <c r="AO236" s="299">
        <f>VLOOKUP($E236,'ALL-GTK-SD-SMP-SMA-SMK-SLB'!$F$14:$CG$713,'ALL-GTK-SD-SMP-SMA-SMK-SLB'!AP$7,FALSE)</f>
        <v>0</v>
      </c>
      <c r="AP236" s="9">
        <f>VLOOKUP($E236,'ALL-GTK-SD-SMP-SMA-SMK-SLB'!$F$14:$CG$713,'ALL-GTK-SD-SMP-SMA-SMK-SLB'!AQ$7,FALSE)</f>
        <v>0</v>
      </c>
      <c r="AQ236" s="9">
        <f>VLOOKUP($E236,'ALL-GTK-SD-SMP-SMA-SMK-SLB'!$F$14:$CG$713,'ALL-GTK-SD-SMP-SMA-SMK-SLB'!AR$7,FALSE)</f>
        <v>0</v>
      </c>
      <c r="AR236" s="9">
        <f>VLOOKUP($E236,'ALL-GTK-SD-SMP-SMA-SMK-SLB'!$F$14:$CG$713,'ALL-GTK-SD-SMP-SMA-SMK-SLB'!AS$7,FALSE)</f>
        <v>0</v>
      </c>
      <c r="AS236" s="9">
        <f>VLOOKUP($E236,'ALL-GTK-SD-SMP-SMA-SMK-SLB'!$F$14:$CG$713,'ALL-GTK-SD-SMP-SMA-SMK-SLB'!AT$7,FALSE)</f>
        <v>0</v>
      </c>
      <c r="AT236" s="9">
        <f>VLOOKUP($E236,'ALL-GTK-SD-SMP-SMA-SMK-SLB'!$F$14:$CG$713,'ALL-GTK-SD-SMP-SMA-SMK-SLB'!AU$7,FALSE)</f>
        <v>0</v>
      </c>
      <c r="AU236" s="9">
        <f>VLOOKUP($E236,'ALL-GTK-SD-SMP-SMA-SMK-SLB'!$F$14:$CG$713,'ALL-GTK-SD-SMP-SMA-SMK-SLB'!AV$7,FALSE)</f>
        <v>0</v>
      </c>
      <c r="AV236" s="9">
        <f>VLOOKUP($E236,'ALL-GTK-SD-SMP-SMA-SMK-SLB'!$F$14:$CG$713,'ALL-GTK-SD-SMP-SMA-SMK-SLB'!AW$7,FALSE)</f>
        <v>0</v>
      </c>
      <c r="AW236" s="9">
        <f>VLOOKUP($E236,'ALL-GTK-SD-SMP-SMA-SMK-SLB'!$F$14:$CG$713,'ALL-GTK-SD-SMP-SMA-SMK-SLB'!AX$7,FALSE)</f>
        <v>0</v>
      </c>
      <c r="AX236" s="9">
        <f>VLOOKUP($E236,'ALL-GTK-SD-SMP-SMA-SMK-SLB'!$F$14:$CG$713,'ALL-GTK-SD-SMP-SMA-SMK-SLB'!AY$7,FALSE)</f>
        <v>2</v>
      </c>
      <c r="AY236" s="9">
        <f>VLOOKUP($E236,'ALL-GTK-SD-SMP-SMA-SMK-SLB'!$F$14:$CG$713,'ALL-GTK-SD-SMP-SMA-SMK-SLB'!AZ$7,FALSE)</f>
        <v>12</v>
      </c>
      <c r="AZ236" s="9">
        <f>VLOOKUP($E236,'ALL-GTK-SD-SMP-SMA-SMK-SLB'!$F$14:$CG$713,'ALL-GTK-SD-SMP-SMA-SMK-SLB'!BA$7,FALSE)</f>
        <v>0</v>
      </c>
      <c r="BA236" s="9">
        <f>VLOOKUP($E236,'ALL-GTK-SD-SMP-SMA-SMK-SLB'!$F$14:$CG$713,'ALL-GTK-SD-SMP-SMA-SMK-SLB'!BB$7,FALSE)</f>
        <v>0</v>
      </c>
      <c r="BB236" s="9">
        <f>VLOOKUP($E236,'ALL-GTK-SD-SMP-SMA-SMK-SLB'!$F$14:$CG$713,'ALL-GTK-SD-SMP-SMA-SMK-SLB'!BC$7,FALSE)</f>
        <v>0</v>
      </c>
      <c r="BC236" s="9">
        <f>VLOOKUP($E236,'ALL-GTK-SD-SMP-SMA-SMK-SLB'!$F$14:$CG$713,'ALL-GTK-SD-SMP-SMA-SMK-SLB'!BD$7,FALSE)</f>
        <v>0</v>
      </c>
      <c r="BD236" s="310">
        <f t="shared" si="128"/>
        <v>0</v>
      </c>
      <c r="BE236" s="310">
        <f t="shared" si="129"/>
        <v>0</v>
      </c>
      <c r="BF236" s="10">
        <f t="shared" si="130"/>
        <v>0</v>
      </c>
      <c r="BG236" s="311">
        <f t="shared" si="131"/>
        <v>2</v>
      </c>
      <c r="BH236" s="311">
        <f t="shared" si="132"/>
        <v>12</v>
      </c>
      <c r="BI236" s="10">
        <f t="shared" si="133"/>
        <v>14</v>
      </c>
      <c r="BJ236" s="44">
        <f t="shared" si="134"/>
        <v>2</v>
      </c>
      <c r="BK236" s="44">
        <f t="shared" si="135"/>
        <v>12</v>
      </c>
      <c r="BL236" s="11">
        <f t="shared" si="136"/>
        <v>14</v>
      </c>
      <c r="BM236" s="9">
        <f>VLOOKUP($E236,'ALL-GTK-SD-SMP-SMA-SMK-SLB'!$F$14:$CG$713,'ALL-GTK-SD-SMP-SMA-SMK-SLB'!BN$7,FALSE)</f>
        <v>0</v>
      </c>
      <c r="BN236" s="9">
        <f>VLOOKUP($E236,'ALL-GTK-SD-SMP-SMA-SMK-SLB'!$F$14:$CG$713,'ALL-GTK-SD-SMP-SMA-SMK-SLB'!BO$7,FALSE)</f>
        <v>0</v>
      </c>
      <c r="BO236" s="9">
        <f>VLOOKUP($E236,'ALL-GTK-SD-SMP-SMA-SMK-SLB'!$F$14:$CG$713,'ALL-GTK-SD-SMP-SMA-SMK-SLB'!BP$7,FALSE)</f>
        <v>0</v>
      </c>
      <c r="BP236" s="9">
        <f>VLOOKUP($E236,'ALL-GTK-SD-SMP-SMA-SMK-SLB'!$F$14:$CG$713,'ALL-GTK-SD-SMP-SMA-SMK-SLB'!BQ$7,FALSE)</f>
        <v>0</v>
      </c>
      <c r="BQ236" s="9">
        <f>VLOOKUP($E236,'ALL-GTK-SD-SMP-SMA-SMK-SLB'!$F$14:$CG$713,'ALL-GTK-SD-SMP-SMA-SMK-SLB'!BR$7,FALSE)</f>
        <v>0</v>
      </c>
      <c r="BR236" s="9">
        <f>VLOOKUP($E236,'ALL-GTK-SD-SMP-SMA-SMK-SLB'!$F$14:$CG$713,'ALL-GTK-SD-SMP-SMA-SMK-SLB'!BS$7,FALSE)</f>
        <v>0</v>
      </c>
      <c r="BS236" s="9">
        <f>VLOOKUP($E236,'ALL-GTK-SD-SMP-SMA-SMK-SLB'!$F$14:$CG$713,'ALL-GTK-SD-SMP-SMA-SMK-SLB'!BT$7,FALSE)</f>
        <v>0</v>
      </c>
      <c r="BT236" s="9">
        <f>VLOOKUP($E236,'ALL-GTK-SD-SMP-SMA-SMK-SLB'!$F$14:$CG$713,'ALL-GTK-SD-SMP-SMA-SMK-SLB'!BU$7,FALSE)</f>
        <v>0</v>
      </c>
      <c r="BU236" s="299">
        <f t="shared" si="137"/>
        <v>0</v>
      </c>
      <c r="BV236" s="299">
        <f t="shared" si="138"/>
        <v>0</v>
      </c>
      <c r="BW236" s="44">
        <f t="shared" si="139"/>
        <v>0</v>
      </c>
      <c r="BX236" s="44">
        <f t="shared" si="140"/>
        <v>0</v>
      </c>
      <c r="BY236" s="11">
        <f t="shared" si="141"/>
        <v>0</v>
      </c>
      <c r="BZ236" s="14">
        <f t="shared" si="142"/>
        <v>2</v>
      </c>
      <c r="CA236" s="14">
        <f t="shared" si="143"/>
        <v>12</v>
      </c>
      <c r="CB236" s="13">
        <f t="shared" si="144"/>
        <v>0</v>
      </c>
      <c r="CC236" s="13">
        <f t="shared" si="145"/>
        <v>0</v>
      </c>
      <c r="CD236" s="312">
        <f t="shared" si="146"/>
        <v>2</v>
      </c>
      <c r="CE236" s="312">
        <f t="shared" si="147"/>
        <v>12</v>
      </c>
      <c r="CF236" s="313">
        <f t="shared" si="148"/>
        <v>14</v>
      </c>
      <c r="CG236" s="302" t="str">
        <f t="shared" si="149"/>
        <v>OK</v>
      </c>
    </row>
    <row r="237" spans="1:85" ht="14.25" x14ac:dyDescent="0.25">
      <c r="A237" s="6">
        <v>225</v>
      </c>
      <c r="B237" s="495">
        <v>225</v>
      </c>
      <c r="C237" s="495" t="s">
        <v>6</v>
      </c>
      <c r="D237" s="496" t="s">
        <v>29</v>
      </c>
      <c r="E237" s="626">
        <v>20319187</v>
      </c>
      <c r="F237" s="627" t="s">
        <v>493</v>
      </c>
      <c r="G237" s="624" t="s">
        <v>52</v>
      </c>
      <c r="H237" s="9">
        <f>VLOOKUP($E237,'ALL-GTK-SD-SMP-SMA-SMK-SLB'!$F$14:$CG$713,'ALL-GTK-SD-SMP-SMA-SMK-SLB'!I$7,FALSE)</f>
        <v>0</v>
      </c>
      <c r="I237" s="9">
        <f>VLOOKUP($E237,'ALL-GTK-SD-SMP-SMA-SMK-SLB'!$F$14:$CG$713,'ALL-GTK-SD-SMP-SMA-SMK-SLB'!J$7,FALSE)</f>
        <v>0</v>
      </c>
      <c r="J237" s="9">
        <f>VLOOKUP($E237,'ALL-GTK-SD-SMP-SMA-SMK-SLB'!$F$14:$CG$713,'ALL-GTK-SD-SMP-SMA-SMK-SLB'!K$7,FALSE)</f>
        <v>0</v>
      </c>
      <c r="K237" s="9">
        <f>VLOOKUP($E237,'ALL-GTK-SD-SMP-SMA-SMK-SLB'!$F$14:$CG$713,'ALL-GTK-SD-SMP-SMA-SMK-SLB'!L$7,FALSE)</f>
        <v>0</v>
      </c>
      <c r="L237" s="9">
        <f>VLOOKUP($E237,'ALL-GTK-SD-SMP-SMA-SMK-SLB'!$F$14:$CG$713,'ALL-GTK-SD-SMP-SMA-SMK-SLB'!M$7,FALSE)</f>
        <v>0</v>
      </c>
      <c r="M237" s="9">
        <f>VLOOKUP($E237,'ALL-GTK-SD-SMP-SMA-SMK-SLB'!$F$14:$CG$713,'ALL-GTK-SD-SMP-SMA-SMK-SLB'!N$7,FALSE)</f>
        <v>1</v>
      </c>
      <c r="N237" s="9">
        <f>VLOOKUP($E237,'ALL-GTK-SD-SMP-SMA-SMK-SLB'!$F$14:$CG$713,'ALL-GTK-SD-SMP-SMA-SMK-SLB'!O$7,FALSE)</f>
        <v>1</v>
      </c>
      <c r="O237" s="9">
        <f>VLOOKUP($E237,'ALL-GTK-SD-SMP-SMA-SMK-SLB'!$F$14:$CG$713,'ALL-GTK-SD-SMP-SMA-SMK-SLB'!P$7,FALSE)</f>
        <v>2</v>
      </c>
      <c r="P237" s="299">
        <f t="shared" si="114"/>
        <v>1</v>
      </c>
      <c r="Q237" s="299">
        <f t="shared" si="115"/>
        <v>3</v>
      </c>
      <c r="R237" s="300">
        <f t="shared" si="116"/>
        <v>4</v>
      </c>
      <c r="S237" s="9">
        <f>VLOOKUP($E237,'ALL-GTK-SD-SMP-SMA-SMK-SLB'!$F$14:$CG$713,'ALL-GTK-SD-SMP-SMA-SMK-SLB'!T$7,FALSE)</f>
        <v>0</v>
      </c>
      <c r="T237" s="9">
        <f>VLOOKUP($E237,'ALL-GTK-SD-SMP-SMA-SMK-SLB'!$F$14:$CG$713,'ALL-GTK-SD-SMP-SMA-SMK-SLB'!U$7,FALSE)</f>
        <v>0</v>
      </c>
      <c r="U237" s="9">
        <f>VLOOKUP($E237,'ALL-GTK-SD-SMP-SMA-SMK-SLB'!$F$14:$CG$713,'ALL-GTK-SD-SMP-SMA-SMK-SLB'!V$7,FALSE)</f>
        <v>0</v>
      </c>
      <c r="V237" s="9">
        <f>VLOOKUP($E237,'ALL-GTK-SD-SMP-SMA-SMK-SLB'!$F$14:$CG$713,'ALL-GTK-SD-SMP-SMA-SMK-SLB'!W$7,FALSE)</f>
        <v>1</v>
      </c>
      <c r="W237" s="9">
        <f>VLOOKUP($E237,'ALL-GTK-SD-SMP-SMA-SMK-SLB'!$F$14:$CG$713,'ALL-GTK-SD-SMP-SMA-SMK-SLB'!X$7,FALSE)</f>
        <v>0</v>
      </c>
      <c r="X237" s="9">
        <f>VLOOKUP($E237,'ALL-GTK-SD-SMP-SMA-SMK-SLB'!$F$14:$CG$713,'ALL-GTK-SD-SMP-SMA-SMK-SLB'!Y$7,FALSE)</f>
        <v>2</v>
      </c>
      <c r="Y237" s="299">
        <f t="shared" si="117"/>
        <v>0</v>
      </c>
      <c r="Z237" s="299">
        <f t="shared" si="118"/>
        <v>3</v>
      </c>
      <c r="AA237" s="10">
        <f t="shared" si="119"/>
        <v>3</v>
      </c>
      <c r="AB237" s="44">
        <f t="shared" si="120"/>
        <v>1</v>
      </c>
      <c r="AC237" s="44">
        <f t="shared" si="121"/>
        <v>6</v>
      </c>
      <c r="AD237" s="11">
        <f t="shared" si="122"/>
        <v>7</v>
      </c>
      <c r="AE237" s="9">
        <f>VLOOKUP($E237,'ALL-GTK-SD-SMP-SMA-SMK-SLB'!$F$14:$CG$713,'ALL-GTK-SD-SMP-SMA-SMK-SLB'!AF$7,FALSE)</f>
        <v>0</v>
      </c>
      <c r="AF237" s="9">
        <f>VLOOKUP($E237,'ALL-GTK-SD-SMP-SMA-SMK-SLB'!$F$14:$CG$713,'ALL-GTK-SD-SMP-SMA-SMK-SLB'!AG$7,FALSE)</f>
        <v>3</v>
      </c>
      <c r="AG237" s="10">
        <f t="shared" si="123"/>
        <v>3</v>
      </c>
      <c r="AH237" s="9">
        <f>VLOOKUP($E237,'ALL-GTK-SD-SMP-SMA-SMK-SLB'!$F$14:$CG$713,'ALL-GTK-SD-SMP-SMA-SMK-SLB'!AI$7,FALSE)</f>
        <v>2</v>
      </c>
      <c r="AI237" s="9">
        <f>VLOOKUP($E237,'ALL-GTK-SD-SMP-SMA-SMK-SLB'!$F$14:$CG$713,'ALL-GTK-SD-SMP-SMA-SMK-SLB'!AJ$7,FALSE)</f>
        <v>2</v>
      </c>
      <c r="AJ237" s="10">
        <f t="shared" si="124"/>
        <v>4</v>
      </c>
      <c r="AK237" s="44">
        <f t="shared" si="125"/>
        <v>2</v>
      </c>
      <c r="AL237" s="44">
        <f t="shared" si="126"/>
        <v>5</v>
      </c>
      <c r="AM237" s="11">
        <f t="shared" si="127"/>
        <v>7</v>
      </c>
      <c r="AN237" s="299">
        <f>VLOOKUP($E237,'ALL-GTK-SD-SMP-SMA-SMK-SLB'!$F$14:$CG$713,'ALL-GTK-SD-SMP-SMA-SMK-SLB'!AO$7,FALSE)</f>
        <v>0</v>
      </c>
      <c r="AO237" s="299">
        <f>VLOOKUP($E237,'ALL-GTK-SD-SMP-SMA-SMK-SLB'!$F$14:$CG$713,'ALL-GTK-SD-SMP-SMA-SMK-SLB'!AP$7,FALSE)</f>
        <v>0</v>
      </c>
      <c r="AP237" s="9">
        <f>VLOOKUP($E237,'ALL-GTK-SD-SMP-SMA-SMK-SLB'!$F$14:$CG$713,'ALL-GTK-SD-SMP-SMA-SMK-SLB'!AQ$7,FALSE)</f>
        <v>0</v>
      </c>
      <c r="AQ237" s="9">
        <f>VLOOKUP($E237,'ALL-GTK-SD-SMP-SMA-SMK-SLB'!$F$14:$CG$713,'ALL-GTK-SD-SMP-SMA-SMK-SLB'!AR$7,FALSE)</f>
        <v>0</v>
      </c>
      <c r="AR237" s="9">
        <f>VLOOKUP($E237,'ALL-GTK-SD-SMP-SMA-SMK-SLB'!$F$14:$CG$713,'ALL-GTK-SD-SMP-SMA-SMK-SLB'!AS$7,FALSE)</f>
        <v>0</v>
      </c>
      <c r="AS237" s="9">
        <f>VLOOKUP($E237,'ALL-GTK-SD-SMP-SMA-SMK-SLB'!$F$14:$CG$713,'ALL-GTK-SD-SMP-SMA-SMK-SLB'!AT$7,FALSE)</f>
        <v>0</v>
      </c>
      <c r="AT237" s="9">
        <f>VLOOKUP($E237,'ALL-GTK-SD-SMP-SMA-SMK-SLB'!$F$14:$CG$713,'ALL-GTK-SD-SMP-SMA-SMK-SLB'!AU$7,FALSE)</f>
        <v>0</v>
      </c>
      <c r="AU237" s="9">
        <f>VLOOKUP($E237,'ALL-GTK-SD-SMP-SMA-SMK-SLB'!$F$14:$CG$713,'ALL-GTK-SD-SMP-SMA-SMK-SLB'!AV$7,FALSE)</f>
        <v>0</v>
      </c>
      <c r="AV237" s="9">
        <f>VLOOKUP($E237,'ALL-GTK-SD-SMP-SMA-SMK-SLB'!$F$14:$CG$713,'ALL-GTK-SD-SMP-SMA-SMK-SLB'!AW$7,FALSE)</f>
        <v>0</v>
      </c>
      <c r="AW237" s="9">
        <f>VLOOKUP($E237,'ALL-GTK-SD-SMP-SMA-SMK-SLB'!$F$14:$CG$713,'ALL-GTK-SD-SMP-SMA-SMK-SLB'!AX$7,FALSE)</f>
        <v>0</v>
      </c>
      <c r="AX237" s="9">
        <f>VLOOKUP($E237,'ALL-GTK-SD-SMP-SMA-SMK-SLB'!$F$14:$CG$713,'ALL-GTK-SD-SMP-SMA-SMK-SLB'!AY$7,FALSE)</f>
        <v>2</v>
      </c>
      <c r="AY237" s="9">
        <f>VLOOKUP($E237,'ALL-GTK-SD-SMP-SMA-SMK-SLB'!$F$14:$CG$713,'ALL-GTK-SD-SMP-SMA-SMK-SLB'!AZ$7,FALSE)</f>
        <v>5</v>
      </c>
      <c r="AZ237" s="9">
        <f>VLOOKUP($E237,'ALL-GTK-SD-SMP-SMA-SMK-SLB'!$F$14:$CG$713,'ALL-GTK-SD-SMP-SMA-SMK-SLB'!BA$7,FALSE)</f>
        <v>0</v>
      </c>
      <c r="BA237" s="9">
        <f>VLOOKUP($E237,'ALL-GTK-SD-SMP-SMA-SMK-SLB'!$F$14:$CG$713,'ALL-GTK-SD-SMP-SMA-SMK-SLB'!BB$7,FALSE)</f>
        <v>0</v>
      </c>
      <c r="BB237" s="9">
        <f>VLOOKUP($E237,'ALL-GTK-SD-SMP-SMA-SMK-SLB'!$F$14:$CG$713,'ALL-GTK-SD-SMP-SMA-SMK-SLB'!BC$7,FALSE)</f>
        <v>0</v>
      </c>
      <c r="BC237" s="9">
        <f>VLOOKUP($E237,'ALL-GTK-SD-SMP-SMA-SMK-SLB'!$F$14:$CG$713,'ALL-GTK-SD-SMP-SMA-SMK-SLB'!BD$7,FALSE)</f>
        <v>0</v>
      </c>
      <c r="BD237" s="310">
        <f t="shared" si="128"/>
        <v>0</v>
      </c>
      <c r="BE237" s="310">
        <f t="shared" si="129"/>
        <v>0</v>
      </c>
      <c r="BF237" s="10">
        <f t="shared" si="130"/>
        <v>0</v>
      </c>
      <c r="BG237" s="311">
        <f t="shared" si="131"/>
        <v>2</v>
      </c>
      <c r="BH237" s="311">
        <f t="shared" si="132"/>
        <v>5</v>
      </c>
      <c r="BI237" s="10">
        <f t="shared" si="133"/>
        <v>7</v>
      </c>
      <c r="BJ237" s="44">
        <f t="shared" si="134"/>
        <v>2</v>
      </c>
      <c r="BK237" s="44">
        <f t="shared" si="135"/>
        <v>5</v>
      </c>
      <c r="BL237" s="11">
        <f t="shared" si="136"/>
        <v>7</v>
      </c>
      <c r="BM237" s="9">
        <f>VLOOKUP($E237,'ALL-GTK-SD-SMP-SMA-SMK-SLB'!$F$14:$CG$713,'ALL-GTK-SD-SMP-SMA-SMK-SLB'!BN$7,FALSE)</f>
        <v>0</v>
      </c>
      <c r="BN237" s="9">
        <f>VLOOKUP($E237,'ALL-GTK-SD-SMP-SMA-SMK-SLB'!$F$14:$CG$713,'ALL-GTK-SD-SMP-SMA-SMK-SLB'!BO$7,FALSE)</f>
        <v>0</v>
      </c>
      <c r="BO237" s="9">
        <f>VLOOKUP($E237,'ALL-GTK-SD-SMP-SMA-SMK-SLB'!$F$14:$CG$713,'ALL-GTK-SD-SMP-SMA-SMK-SLB'!BP$7,FALSE)</f>
        <v>0</v>
      </c>
      <c r="BP237" s="9">
        <f>VLOOKUP($E237,'ALL-GTK-SD-SMP-SMA-SMK-SLB'!$F$14:$CG$713,'ALL-GTK-SD-SMP-SMA-SMK-SLB'!BQ$7,FALSE)</f>
        <v>0</v>
      </c>
      <c r="BQ237" s="9">
        <f>VLOOKUP($E237,'ALL-GTK-SD-SMP-SMA-SMK-SLB'!$F$14:$CG$713,'ALL-GTK-SD-SMP-SMA-SMK-SLB'!BR$7,FALSE)</f>
        <v>0</v>
      </c>
      <c r="BR237" s="9">
        <f>VLOOKUP($E237,'ALL-GTK-SD-SMP-SMA-SMK-SLB'!$F$14:$CG$713,'ALL-GTK-SD-SMP-SMA-SMK-SLB'!BS$7,FALSE)</f>
        <v>0</v>
      </c>
      <c r="BS237" s="9">
        <f>VLOOKUP($E237,'ALL-GTK-SD-SMP-SMA-SMK-SLB'!$F$14:$CG$713,'ALL-GTK-SD-SMP-SMA-SMK-SLB'!BT$7,FALSE)</f>
        <v>0</v>
      </c>
      <c r="BT237" s="9">
        <f>VLOOKUP($E237,'ALL-GTK-SD-SMP-SMA-SMK-SLB'!$F$14:$CG$713,'ALL-GTK-SD-SMP-SMA-SMK-SLB'!BU$7,FALSE)</f>
        <v>0</v>
      </c>
      <c r="BU237" s="299">
        <f t="shared" si="137"/>
        <v>0</v>
      </c>
      <c r="BV237" s="299">
        <f t="shared" si="138"/>
        <v>0</v>
      </c>
      <c r="BW237" s="44">
        <f t="shared" si="139"/>
        <v>0</v>
      </c>
      <c r="BX237" s="44">
        <f t="shared" si="140"/>
        <v>0</v>
      </c>
      <c r="BY237" s="11">
        <f t="shared" si="141"/>
        <v>0</v>
      </c>
      <c r="BZ237" s="14">
        <f t="shared" si="142"/>
        <v>1</v>
      </c>
      <c r="CA237" s="14">
        <f t="shared" si="143"/>
        <v>6</v>
      </c>
      <c r="CB237" s="13">
        <f t="shared" si="144"/>
        <v>0</v>
      </c>
      <c r="CC237" s="13">
        <f t="shared" si="145"/>
        <v>0</v>
      </c>
      <c r="CD237" s="312">
        <f t="shared" si="146"/>
        <v>1</v>
      </c>
      <c r="CE237" s="312">
        <f t="shared" si="147"/>
        <v>6</v>
      </c>
      <c r="CF237" s="313">
        <f t="shared" si="148"/>
        <v>7</v>
      </c>
      <c r="CG237" s="302" t="str">
        <f t="shared" si="149"/>
        <v>OK</v>
      </c>
    </row>
    <row r="238" spans="1:85" ht="14.25" x14ac:dyDescent="0.25">
      <c r="A238" s="6">
        <v>226</v>
      </c>
      <c r="B238" s="495">
        <v>226</v>
      </c>
      <c r="C238" s="495" t="s">
        <v>6</v>
      </c>
      <c r="D238" s="496" t="s">
        <v>29</v>
      </c>
      <c r="E238" s="626">
        <v>20319186</v>
      </c>
      <c r="F238" s="627" t="s">
        <v>494</v>
      </c>
      <c r="G238" s="624" t="s">
        <v>52</v>
      </c>
      <c r="H238" s="9">
        <f>VLOOKUP($E238,'ALL-GTK-SD-SMP-SMA-SMK-SLB'!$F$14:$CG$713,'ALL-GTK-SD-SMP-SMA-SMK-SLB'!I$7,FALSE)</f>
        <v>0</v>
      </c>
      <c r="I238" s="9">
        <f>VLOOKUP($E238,'ALL-GTK-SD-SMP-SMA-SMK-SLB'!$F$14:$CG$713,'ALL-GTK-SD-SMP-SMA-SMK-SLB'!J$7,FALSE)</f>
        <v>0</v>
      </c>
      <c r="J238" s="9">
        <f>VLOOKUP($E238,'ALL-GTK-SD-SMP-SMA-SMK-SLB'!$F$14:$CG$713,'ALL-GTK-SD-SMP-SMA-SMK-SLB'!K$7,FALSE)</f>
        <v>0</v>
      </c>
      <c r="K238" s="9">
        <f>VLOOKUP($E238,'ALL-GTK-SD-SMP-SMA-SMK-SLB'!$F$14:$CG$713,'ALL-GTK-SD-SMP-SMA-SMK-SLB'!L$7,FALSE)</f>
        <v>2</v>
      </c>
      <c r="L238" s="9">
        <f>VLOOKUP($E238,'ALL-GTK-SD-SMP-SMA-SMK-SLB'!$F$14:$CG$713,'ALL-GTK-SD-SMP-SMA-SMK-SLB'!M$7,FALSE)</f>
        <v>0</v>
      </c>
      <c r="M238" s="9">
        <f>VLOOKUP($E238,'ALL-GTK-SD-SMP-SMA-SMK-SLB'!$F$14:$CG$713,'ALL-GTK-SD-SMP-SMA-SMK-SLB'!N$7,FALSE)</f>
        <v>3</v>
      </c>
      <c r="N238" s="9">
        <f>VLOOKUP($E238,'ALL-GTK-SD-SMP-SMA-SMK-SLB'!$F$14:$CG$713,'ALL-GTK-SD-SMP-SMA-SMK-SLB'!O$7,FALSE)</f>
        <v>2</v>
      </c>
      <c r="O238" s="9">
        <f>VLOOKUP($E238,'ALL-GTK-SD-SMP-SMA-SMK-SLB'!$F$14:$CG$713,'ALL-GTK-SD-SMP-SMA-SMK-SLB'!P$7,FALSE)</f>
        <v>2</v>
      </c>
      <c r="P238" s="299">
        <f t="shared" si="114"/>
        <v>2</v>
      </c>
      <c r="Q238" s="299">
        <f t="shared" si="115"/>
        <v>7</v>
      </c>
      <c r="R238" s="300">
        <f t="shared" si="116"/>
        <v>9</v>
      </c>
      <c r="S238" s="9">
        <f>VLOOKUP($E238,'ALL-GTK-SD-SMP-SMA-SMK-SLB'!$F$14:$CG$713,'ALL-GTK-SD-SMP-SMA-SMK-SLB'!T$7,FALSE)</f>
        <v>0</v>
      </c>
      <c r="T238" s="9">
        <f>VLOOKUP($E238,'ALL-GTK-SD-SMP-SMA-SMK-SLB'!$F$14:$CG$713,'ALL-GTK-SD-SMP-SMA-SMK-SLB'!U$7,FALSE)</f>
        <v>0</v>
      </c>
      <c r="U238" s="9">
        <f>VLOOKUP($E238,'ALL-GTK-SD-SMP-SMA-SMK-SLB'!$F$14:$CG$713,'ALL-GTK-SD-SMP-SMA-SMK-SLB'!V$7,FALSE)</f>
        <v>0</v>
      </c>
      <c r="V238" s="9">
        <f>VLOOKUP($E238,'ALL-GTK-SD-SMP-SMA-SMK-SLB'!$F$14:$CG$713,'ALL-GTK-SD-SMP-SMA-SMK-SLB'!W$7,FALSE)</f>
        <v>1</v>
      </c>
      <c r="W238" s="9">
        <f>VLOOKUP($E238,'ALL-GTK-SD-SMP-SMA-SMK-SLB'!$F$14:$CG$713,'ALL-GTK-SD-SMP-SMA-SMK-SLB'!X$7,FALSE)</f>
        <v>1</v>
      </c>
      <c r="X238" s="9">
        <f>VLOOKUP($E238,'ALL-GTK-SD-SMP-SMA-SMK-SLB'!$F$14:$CG$713,'ALL-GTK-SD-SMP-SMA-SMK-SLB'!Y$7,FALSE)</f>
        <v>2</v>
      </c>
      <c r="Y238" s="299">
        <f t="shared" si="117"/>
        <v>1</v>
      </c>
      <c r="Z238" s="299">
        <f t="shared" si="118"/>
        <v>3</v>
      </c>
      <c r="AA238" s="10">
        <f t="shared" si="119"/>
        <v>4</v>
      </c>
      <c r="AB238" s="44">
        <f t="shared" si="120"/>
        <v>3</v>
      </c>
      <c r="AC238" s="44">
        <f t="shared" si="121"/>
        <v>10</v>
      </c>
      <c r="AD238" s="11">
        <f t="shared" si="122"/>
        <v>13</v>
      </c>
      <c r="AE238" s="9">
        <f>VLOOKUP($E238,'ALL-GTK-SD-SMP-SMA-SMK-SLB'!$F$14:$CG$713,'ALL-GTK-SD-SMP-SMA-SMK-SLB'!AF$7,FALSE)</f>
        <v>1</v>
      </c>
      <c r="AF238" s="9">
        <f>VLOOKUP($E238,'ALL-GTK-SD-SMP-SMA-SMK-SLB'!$F$14:$CG$713,'ALL-GTK-SD-SMP-SMA-SMK-SLB'!AG$7,FALSE)</f>
        <v>5</v>
      </c>
      <c r="AG238" s="10">
        <f t="shared" si="123"/>
        <v>6</v>
      </c>
      <c r="AH238" s="9">
        <f>VLOOKUP($E238,'ALL-GTK-SD-SMP-SMA-SMK-SLB'!$F$14:$CG$713,'ALL-GTK-SD-SMP-SMA-SMK-SLB'!AI$7,FALSE)</f>
        <v>2</v>
      </c>
      <c r="AI238" s="9">
        <f>VLOOKUP($E238,'ALL-GTK-SD-SMP-SMA-SMK-SLB'!$F$14:$CG$713,'ALL-GTK-SD-SMP-SMA-SMK-SLB'!AJ$7,FALSE)</f>
        <v>5</v>
      </c>
      <c r="AJ238" s="10">
        <f t="shared" si="124"/>
        <v>7</v>
      </c>
      <c r="AK238" s="44">
        <f t="shared" si="125"/>
        <v>3</v>
      </c>
      <c r="AL238" s="44">
        <f t="shared" si="126"/>
        <v>10</v>
      </c>
      <c r="AM238" s="11">
        <f t="shared" si="127"/>
        <v>13</v>
      </c>
      <c r="AN238" s="299">
        <f>VLOOKUP($E238,'ALL-GTK-SD-SMP-SMA-SMK-SLB'!$F$14:$CG$713,'ALL-GTK-SD-SMP-SMA-SMK-SLB'!AO$7,FALSE)</f>
        <v>1</v>
      </c>
      <c r="AO238" s="299">
        <f>VLOOKUP($E238,'ALL-GTK-SD-SMP-SMA-SMK-SLB'!$F$14:$CG$713,'ALL-GTK-SD-SMP-SMA-SMK-SLB'!AP$7,FALSE)</f>
        <v>0</v>
      </c>
      <c r="AP238" s="9">
        <f>VLOOKUP($E238,'ALL-GTK-SD-SMP-SMA-SMK-SLB'!$F$14:$CG$713,'ALL-GTK-SD-SMP-SMA-SMK-SLB'!AQ$7,FALSE)</f>
        <v>0</v>
      </c>
      <c r="AQ238" s="9">
        <f>VLOOKUP($E238,'ALL-GTK-SD-SMP-SMA-SMK-SLB'!$F$14:$CG$713,'ALL-GTK-SD-SMP-SMA-SMK-SLB'!AR$7,FALSE)</f>
        <v>0</v>
      </c>
      <c r="AR238" s="9">
        <f>VLOOKUP($E238,'ALL-GTK-SD-SMP-SMA-SMK-SLB'!$F$14:$CG$713,'ALL-GTK-SD-SMP-SMA-SMK-SLB'!AS$7,FALSE)</f>
        <v>0</v>
      </c>
      <c r="AS238" s="9">
        <f>VLOOKUP($E238,'ALL-GTK-SD-SMP-SMA-SMK-SLB'!$F$14:$CG$713,'ALL-GTK-SD-SMP-SMA-SMK-SLB'!AT$7,FALSE)</f>
        <v>0</v>
      </c>
      <c r="AT238" s="9">
        <f>VLOOKUP($E238,'ALL-GTK-SD-SMP-SMA-SMK-SLB'!$F$14:$CG$713,'ALL-GTK-SD-SMP-SMA-SMK-SLB'!AU$7,FALSE)</f>
        <v>0</v>
      </c>
      <c r="AU238" s="9">
        <f>VLOOKUP($E238,'ALL-GTK-SD-SMP-SMA-SMK-SLB'!$F$14:$CG$713,'ALL-GTK-SD-SMP-SMA-SMK-SLB'!AV$7,FALSE)</f>
        <v>0</v>
      </c>
      <c r="AV238" s="9">
        <f>VLOOKUP($E238,'ALL-GTK-SD-SMP-SMA-SMK-SLB'!$F$14:$CG$713,'ALL-GTK-SD-SMP-SMA-SMK-SLB'!AW$7,FALSE)</f>
        <v>0</v>
      </c>
      <c r="AW238" s="9">
        <f>VLOOKUP($E238,'ALL-GTK-SD-SMP-SMA-SMK-SLB'!$F$14:$CG$713,'ALL-GTK-SD-SMP-SMA-SMK-SLB'!AX$7,FALSE)</f>
        <v>0</v>
      </c>
      <c r="AX238" s="9">
        <f>VLOOKUP($E238,'ALL-GTK-SD-SMP-SMA-SMK-SLB'!$F$14:$CG$713,'ALL-GTK-SD-SMP-SMA-SMK-SLB'!AY$7,FALSE)</f>
        <v>2</v>
      </c>
      <c r="AY238" s="9">
        <f>VLOOKUP($E238,'ALL-GTK-SD-SMP-SMA-SMK-SLB'!$F$14:$CG$713,'ALL-GTK-SD-SMP-SMA-SMK-SLB'!AZ$7,FALSE)</f>
        <v>10</v>
      </c>
      <c r="AZ238" s="9">
        <f>VLOOKUP($E238,'ALL-GTK-SD-SMP-SMA-SMK-SLB'!$F$14:$CG$713,'ALL-GTK-SD-SMP-SMA-SMK-SLB'!BA$7,FALSE)</f>
        <v>0</v>
      </c>
      <c r="BA238" s="9">
        <f>VLOOKUP($E238,'ALL-GTK-SD-SMP-SMA-SMK-SLB'!$F$14:$CG$713,'ALL-GTK-SD-SMP-SMA-SMK-SLB'!BB$7,FALSE)</f>
        <v>0</v>
      </c>
      <c r="BB238" s="9">
        <f>VLOOKUP($E238,'ALL-GTK-SD-SMP-SMA-SMK-SLB'!$F$14:$CG$713,'ALL-GTK-SD-SMP-SMA-SMK-SLB'!BC$7,FALSE)</f>
        <v>0</v>
      </c>
      <c r="BC238" s="9">
        <f>VLOOKUP($E238,'ALL-GTK-SD-SMP-SMA-SMK-SLB'!$F$14:$CG$713,'ALL-GTK-SD-SMP-SMA-SMK-SLB'!BD$7,FALSE)</f>
        <v>0</v>
      </c>
      <c r="BD238" s="310">
        <f t="shared" si="128"/>
        <v>1</v>
      </c>
      <c r="BE238" s="310">
        <f t="shared" si="129"/>
        <v>0</v>
      </c>
      <c r="BF238" s="10">
        <f t="shared" si="130"/>
        <v>1</v>
      </c>
      <c r="BG238" s="311">
        <f t="shared" si="131"/>
        <v>2</v>
      </c>
      <c r="BH238" s="311">
        <f t="shared" si="132"/>
        <v>10</v>
      </c>
      <c r="BI238" s="10">
        <f t="shared" si="133"/>
        <v>12</v>
      </c>
      <c r="BJ238" s="44">
        <f t="shared" si="134"/>
        <v>3</v>
      </c>
      <c r="BK238" s="44">
        <f t="shared" si="135"/>
        <v>10</v>
      </c>
      <c r="BL238" s="11">
        <f t="shared" si="136"/>
        <v>13</v>
      </c>
      <c r="BM238" s="9">
        <f>VLOOKUP($E238,'ALL-GTK-SD-SMP-SMA-SMK-SLB'!$F$14:$CG$713,'ALL-GTK-SD-SMP-SMA-SMK-SLB'!BN$7,FALSE)</f>
        <v>0</v>
      </c>
      <c r="BN238" s="9">
        <f>VLOOKUP($E238,'ALL-GTK-SD-SMP-SMA-SMK-SLB'!$F$14:$CG$713,'ALL-GTK-SD-SMP-SMA-SMK-SLB'!BO$7,FALSE)</f>
        <v>0</v>
      </c>
      <c r="BO238" s="9">
        <f>VLOOKUP($E238,'ALL-GTK-SD-SMP-SMA-SMK-SLB'!$F$14:$CG$713,'ALL-GTK-SD-SMP-SMA-SMK-SLB'!BP$7,FALSE)</f>
        <v>0</v>
      </c>
      <c r="BP238" s="9">
        <f>VLOOKUP($E238,'ALL-GTK-SD-SMP-SMA-SMK-SLB'!$F$14:$CG$713,'ALL-GTK-SD-SMP-SMA-SMK-SLB'!BQ$7,FALSE)</f>
        <v>0</v>
      </c>
      <c r="BQ238" s="9">
        <f>VLOOKUP($E238,'ALL-GTK-SD-SMP-SMA-SMK-SLB'!$F$14:$CG$713,'ALL-GTK-SD-SMP-SMA-SMK-SLB'!BR$7,FALSE)</f>
        <v>0</v>
      </c>
      <c r="BR238" s="9">
        <f>VLOOKUP($E238,'ALL-GTK-SD-SMP-SMA-SMK-SLB'!$F$14:$CG$713,'ALL-GTK-SD-SMP-SMA-SMK-SLB'!BS$7,FALSE)</f>
        <v>0</v>
      </c>
      <c r="BS238" s="9">
        <f>VLOOKUP($E238,'ALL-GTK-SD-SMP-SMA-SMK-SLB'!$F$14:$CG$713,'ALL-GTK-SD-SMP-SMA-SMK-SLB'!BT$7,FALSE)</f>
        <v>0</v>
      </c>
      <c r="BT238" s="9">
        <f>VLOOKUP($E238,'ALL-GTK-SD-SMP-SMA-SMK-SLB'!$F$14:$CG$713,'ALL-GTK-SD-SMP-SMA-SMK-SLB'!BU$7,FALSE)</f>
        <v>1</v>
      </c>
      <c r="BU238" s="299">
        <f t="shared" si="137"/>
        <v>0</v>
      </c>
      <c r="BV238" s="299">
        <f t="shared" si="138"/>
        <v>1</v>
      </c>
      <c r="BW238" s="44">
        <f t="shared" si="139"/>
        <v>0</v>
      </c>
      <c r="BX238" s="44">
        <f t="shared" si="140"/>
        <v>1</v>
      </c>
      <c r="BY238" s="11">
        <f t="shared" si="141"/>
        <v>1</v>
      </c>
      <c r="BZ238" s="14">
        <f t="shared" si="142"/>
        <v>3</v>
      </c>
      <c r="CA238" s="14">
        <f t="shared" si="143"/>
        <v>10</v>
      </c>
      <c r="CB238" s="13">
        <f t="shared" si="144"/>
        <v>0</v>
      </c>
      <c r="CC238" s="13">
        <f t="shared" si="145"/>
        <v>1</v>
      </c>
      <c r="CD238" s="312">
        <f t="shared" si="146"/>
        <v>3</v>
      </c>
      <c r="CE238" s="312">
        <f t="shared" si="147"/>
        <v>11</v>
      </c>
      <c r="CF238" s="313">
        <f t="shared" si="148"/>
        <v>14</v>
      </c>
      <c r="CG238" s="302" t="str">
        <f t="shared" si="149"/>
        <v>OK</v>
      </c>
    </row>
    <row r="239" spans="1:85" ht="14.25" x14ac:dyDescent="0.25">
      <c r="A239" s="6">
        <v>227</v>
      </c>
      <c r="B239" s="495">
        <v>227</v>
      </c>
      <c r="C239" s="495" t="s">
        <v>6</v>
      </c>
      <c r="D239" s="496" t="s">
        <v>29</v>
      </c>
      <c r="E239" s="626">
        <v>20319258</v>
      </c>
      <c r="F239" s="627" t="s">
        <v>495</v>
      </c>
      <c r="G239" s="624" t="s">
        <v>52</v>
      </c>
      <c r="H239" s="9">
        <f>VLOOKUP($E239,'ALL-GTK-SD-SMP-SMA-SMK-SLB'!$F$14:$CG$713,'ALL-GTK-SD-SMP-SMA-SMK-SLB'!I$7,FALSE)</f>
        <v>0</v>
      </c>
      <c r="I239" s="9">
        <f>VLOOKUP($E239,'ALL-GTK-SD-SMP-SMA-SMK-SLB'!$F$14:$CG$713,'ALL-GTK-SD-SMP-SMA-SMK-SLB'!J$7,FALSE)</f>
        <v>1</v>
      </c>
      <c r="J239" s="9">
        <f>VLOOKUP($E239,'ALL-GTK-SD-SMP-SMA-SMK-SLB'!$F$14:$CG$713,'ALL-GTK-SD-SMP-SMA-SMK-SLB'!K$7,FALSE)</f>
        <v>0</v>
      </c>
      <c r="K239" s="9">
        <f>VLOOKUP($E239,'ALL-GTK-SD-SMP-SMA-SMK-SLB'!$F$14:$CG$713,'ALL-GTK-SD-SMP-SMA-SMK-SLB'!L$7,FALSE)</f>
        <v>0</v>
      </c>
      <c r="L239" s="9">
        <f>VLOOKUP($E239,'ALL-GTK-SD-SMP-SMA-SMK-SLB'!$F$14:$CG$713,'ALL-GTK-SD-SMP-SMA-SMK-SLB'!M$7,FALSE)</f>
        <v>1</v>
      </c>
      <c r="M239" s="9">
        <f>VLOOKUP($E239,'ALL-GTK-SD-SMP-SMA-SMK-SLB'!$F$14:$CG$713,'ALL-GTK-SD-SMP-SMA-SMK-SLB'!N$7,FALSE)</f>
        <v>0</v>
      </c>
      <c r="N239" s="9">
        <f>VLOOKUP($E239,'ALL-GTK-SD-SMP-SMA-SMK-SLB'!$F$14:$CG$713,'ALL-GTK-SD-SMP-SMA-SMK-SLB'!O$7,FALSE)</f>
        <v>1</v>
      </c>
      <c r="O239" s="9">
        <f>VLOOKUP($E239,'ALL-GTK-SD-SMP-SMA-SMK-SLB'!$F$14:$CG$713,'ALL-GTK-SD-SMP-SMA-SMK-SLB'!P$7,FALSE)</f>
        <v>3</v>
      </c>
      <c r="P239" s="299">
        <f t="shared" si="114"/>
        <v>2</v>
      </c>
      <c r="Q239" s="299">
        <f t="shared" si="115"/>
        <v>4</v>
      </c>
      <c r="R239" s="300">
        <f t="shared" si="116"/>
        <v>6</v>
      </c>
      <c r="S239" s="9">
        <f>VLOOKUP($E239,'ALL-GTK-SD-SMP-SMA-SMK-SLB'!$F$14:$CG$713,'ALL-GTK-SD-SMP-SMA-SMK-SLB'!T$7,FALSE)</f>
        <v>0</v>
      </c>
      <c r="T239" s="9">
        <f>VLOOKUP($E239,'ALL-GTK-SD-SMP-SMA-SMK-SLB'!$F$14:$CG$713,'ALL-GTK-SD-SMP-SMA-SMK-SLB'!U$7,FALSE)</f>
        <v>0</v>
      </c>
      <c r="U239" s="9">
        <f>VLOOKUP($E239,'ALL-GTK-SD-SMP-SMA-SMK-SLB'!$F$14:$CG$713,'ALL-GTK-SD-SMP-SMA-SMK-SLB'!V$7,FALSE)</f>
        <v>1</v>
      </c>
      <c r="V239" s="9">
        <f>VLOOKUP($E239,'ALL-GTK-SD-SMP-SMA-SMK-SLB'!$F$14:$CG$713,'ALL-GTK-SD-SMP-SMA-SMK-SLB'!W$7,FALSE)</f>
        <v>1</v>
      </c>
      <c r="W239" s="9">
        <f>VLOOKUP($E239,'ALL-GTK-SD-SMP-SMA-SMK-SLB'!$F$14:$CG$713,'ALL-GTK-SD-SMP-SMA-SMK-SLB'!X$7,FALSE)</f>
        <v>0</v>
      </c>
      <c r="X239" s="9">
        <f>VLOOKUP($E239,'ALL-GTK-SD-SMP-SMA-SMK-SLB'!$F$14:$CG$713,'ALL-GTK-SD-SMP-SMA-SMK-SLB'!Y$7,FALSE)</f>
        <v>1</v>
      </c>
      <c r="Y239" s="299">
        <f t="shared" si="117"/>
        <v>1</v>
      </c>
      <c r="Z239" s="299">
        <f t="shared" si="118"/>
        <v>2</v>
      </c>
      <c r="AA239" s="10">
        <f t="shared" si="119"/>
        <v>3</v>
      </c>
      <c r="AB239" s="44">
        <f t="shared" si="120"/>
        <v>3</v>
      </c>
      <c r="AC239" s="44">
        <f t="shared" si="121"/>
        <v>6</v>
      </c>
      <c r="AD239" s="11">
        <f t="shared" si="122"/>
        <v>9</v>
      </c>
      <c r="AE239" s="9">
        <f>VLOOKUP($E239,'ALL-GTK-SD-SMP-SMA-SMK-SLB'!$F$14:$CG$713,'ALL-GTK-SD-SMP-SMA-SMK-SLB'!AF$7,FALSE)</f>
        <v>0</v>
      </c>
      <c r="AF239" s="9">
        <f>VLOOKUP($E239,'ALL-GTK-SD-SMP-SMA-SMK-SLB'!$F$14:$CG$713,'ALL-GTK-SD-SMP-SMA-SMK-SLB'!AG$7,FALSE)</f>
        <v>4</v>
      </c>
      <c r="AG239" s="10">
        <f t="shared" si="123"/>
        <v>4</v>
      </c>
      <c r="AH239" s="9">
        <f>VLOOKUP($E239,'ALL-GTK-SD-SMP-SMA-SMK-SLB'!$F$14:$CG$713,'ALL-GTK-SD-SMP-SMA-SMK-SLB'!AI$7,FALSE)</f>
        <v>3</v>
      </c>
      <c r="AI239" s="9">
        <f>VLOOKUP($E239,'ALL-GTK-SD-SMP-SMA-SMK-SLB'!$F$14:$CG$713,'ALL-GTK-SD-SMP-SMA-SMK-SLB'!AJ$7,FALSE)</f>
        <v>2</v>
      </c>
      <c r="AJ239" s="10">
        <f t="shared" si="124"/>
        <v>5</v>
      </c>
      <c r="AK239" s="44">
        <f t="shared" si="125"/>
        <v>3</v>
      </c>
      <c r="AL239" s="44">
        <f t="shared" si="126"/>
        <v>6</v>
      </c>
      <c r="AM239" s="11">
        <f t="shared" si="127"/>
        <v>9</v>
      </c>
      <c r="AN239" s="299">
        <f>VLOOKUP($E239,'ALL-GTK-SD-SMP-SMA-SMK-SLB'!$F$14:$CG$713,'ALL-GTK-SD-SMP-SMA-SMK-SLB'!AO$7,FALSE)</f>
        <v>0</v>
      </c>
      <c r="AO239" s="299">
        <f>VLOOKUP($E239,'ALL-GTK-SD-SMP-SMA-SMK-SLB'!$F$14:$CG$713,'ALL-GTK-SD-SMP-SMA-SMK-SLB'!AP$7,FALSE)</f>
        <v>0</v>
      </c>
      <c r="AP239" s="9">
        <f>VLOOKUP($E239,'ALL-GTK-SD-SMP-SMA-SMK-SLB'!$F$14:$CG$713,'ALL-GTK-SD-SMP-SMA-SMK-SLB'!AQ$7,FALSE)</f>
        <v>0</v>
      </c>
      <c r="AQ239" s="9">
        <f>VLOOKUP($E239,'ALL-GTK-SD-SMP-SMA-SMK-SLB'!$F$14:$CG$713,'ALL-GTK-SD-SMP-SMA-SMK-SLB'!AR$7,FALSE)</f>
        <v>0</v>
      </c>
      <c r="AR239" s="9">
        <f>VLOOKUP($E239,'ALL-GTK-SD-SMP-SMA-SMK-SLB'!$F$14:$CG$713,'ALL-GTK-SD-SMP-SMA-SMK-SLB'!AS$7,FALSE)</f>
        <v>0</v>
      </c>
      <c r="AS239" s="9">
        <f>VLOOKUP($E239,'ALL-GTK-SD-SMP-SMA-SMK-SLB'!$F$14:$CG$713,'ALL-GTK-SD-SMP-SMA-SMK-SLB'!AT$7,FALSE)</f>
        <v>0</v>
      </c>
      <c r="AT239" s="9">
        <f>VLOOKUP($E239,'ALL-GTK-SD-SMP-SMA-SMK-SLB'!$F$14:$CG$713,'ALL-GTK-SD-SMP-SMA-SMK-SLB'!AU$7,FALSE)</f>
        <v>0</v>
      </c>
      <c r="AU239" s="9">
        <f>VLOOKUP($E239,'ALL-GTK-SD-SMP-SMA-SMK-SLB'!$F$14:$CG$713,'ALL-GTK-SD-SMP-SMA-SMK-SLB'!AV$7,FALSE)</f>
        <v>0</v>
      </c>
      <c r="AV239" s="9">
        <f>VLOOKUP($E239,'ALL-GTK-SD-SMP-SMA-SMK-SLB'!$F$14:$CG$713,'ALL-GTK-SD-SMP-SMA-SMK-SLB'!AW$7,FALSE)</f>
        <v>0</v>
      </c>
      <c r="AW239" s="9">
        <f>VLOOKUP($E239,'ALL-GTK-SD-SMP-SMA-SMK-SLB'!$F$14:$CG$713,'ALL-GTK-SD-SMP-SMA-SMK-SLB'!AX$7,FALSE)</f>
        <v>0</v>
      </c>
      <c r="AX239" s="9">
        <f>VLOOKUP($E239,'ALL-GTK-SD-SMP-SMA-SMK-SLB'!$F$14:$CG$713,'ALL-GTK-SD-SMP-SMA-SMK-SLB'!AY$7,FALSE)</f>
        <v>3</v>
      </c>
      <c r="AY239" s="9">
        <f>VLOOKUP($E239,'ALL-GTK-SD-SMP-SMA-SMK-SLB'!$F$14:$CG$713,'ALL-GTK-SD-SMP-SMA-SMK-SLB'!AZ$7,FALSE)</f>
        <v>6</v>
      </c>
      <c r="AZ239" s="9">
        <f>VLOOKUP($E239,'ALL-GTK-SD-SMP-SMA-SMK-SLB'!$F$14:$CG$713,'ALL-GTK-SD-SMP-SMA-SMK-SLB'!BA$7,FALSE)</f>
        <v>0</v>
      </c>
      <c r="BA239" s="9">
        <f>VLOOKUP($E239,'ALL-GTK-SD-SMP-SMA-SMK-SLB'!$F$14:$CG$713,'ALL-GTK-SD-SMP-SMA-SMK-SLB'!BB$7,FALSE)</f>
        <v>0</v>
      </c>
      <c r="BB239" s="9">
        <f>VLOOKUP($E239,'ALL-GTK-SD-SMP-SMA-SMK-SLB'!$F$14:$CG$713,'ALL-GTK-SD-SMP-SMA-SMK-SLB'!BC$7,FALSE)</f>
        <v>0</v>
      </c>
      <c r="BC239" s="9">
        <f>VLOOKUP($E239,'ALL-GTK-SD-SMP-SMA-SMK-SLB'!$F$14:$CG$713,'ALL-GTK-SD-SMP-SMA-SMK-SLB'!BD$7,FALSE)</f>
        <v>0</v>
      </c>
      <c r="BD239" s="310">
        <f t="shared" si="128"/>
        <v>0</v>
      </c>
      <c r="BE239" s="310">
        <f t="shared" si="129"/>
        <v>0</v>
      </c>
      <c r="BF239" s="10">
        <f t="shared" si="130"/>
        <v>0</v>
      </c>
      <c r="BG239" s="311">
        <f t="shared" si="131"/>
        <v>3</v>
      </c>
      <c r="BH239" s="311">
        <f t="shared" si="132"/>
        <v>6</v>
      </c>
      <c r="BI239" s="10">
        <f t="shared" si="133"/>
        <v>9</v>
      </c>
      <c r="BJ239" s="44">
        <f t="shared" si="134"/>
        <v>3</v>
      </c>
      <c r="BK239" s="44">
        <f t="shared" si="135"/>
        <v>6</v>
      </c>
      <c r="BL239" s="11">
        <f t="shared" si="136"/>
        <v>9</v>
      </c>
      <c r="BM239" s="9">
        <f>VLOOKUP($E239,'ALL-GTK-SD-SMP-SMA-SMK-SLB'!$F$14:$CG$713,'ALL-GTK-SD-SMP-SMA-SMK-SLB'!BN$7,FALSE)</f>
        <v>0</v>
      </c>
      <c r="BN239" s="9">
        <f>VLOOKUP($E239,'ALL-GTK-SD-SMP-SMA-SMK-SLB'!$F$14:$CG$713,'ALL-GTK-SD-SMP-SMA-SMK-SLB'!BO$7,FALSE)</f>
        <v>0</v>
      </c>
      <c r="BO239" s="9">
        <f>VLOOKUP($E239,'ALL-GTK-SD-SMP-SMA-SMK-SLB'!$F$14:$CG$713,'ALL-GTK-SD-SMP-SMA-SMK-SLB'!BP$7,FALSE)</f>
        <v>0</v>
      </c>
      <c r="BP239" s="9">
        <f>VLOOKUP($E239,'ALL-GTK-SD-SMP-SMA-SMK-SLB'!$F$14:$CG$713,'ALL-GTK-SD-SMP-SMA-SMK-SLB'!BQ$7,FALSE)</f>
        <v>0</v>
      </c>
      <c r="BQ239" s="9">
        <f>VLOOKUP($E239,'ALL-GTK-SD-SMP-SMA-SMK-SLB'!$F$14:$CG$713,'ALL-GTK-SD-SMP-SMA-SMK-SLB'!BR$7,FALSE)</f>
        <v>0</v>
      </c>
      <c r="BR239" s="9">
        <f>VLOOKUP($E239,'ALL-GTK-SD-SMP-SMA-SMK-SLB'!$F$14:$CG$713,'ALL-GTK-SD-SMP-SMA-SMK-SLB'!BS$7,FALSE)</f>
        <v>0</v>
      </c>
      <c r="BS239" s="9">
        <f>VLOOKUP($E239,'ALL-GTK-SD-SMP-SMA-SMK-SLB'!$F$14:$CG$713,'ALL-GTK-SD-SMP-SMA-SMK-SLB'!BT$7,FALSE)</f>
        <v>0</v>
      </c>
      <c r="BT239" s="9">
        <f>VLOOKUP($E239,'ALL-GTK-SD-SMP-SMA-SMK-SLB'!$F$14:$CG$713,'ALL-GTK-SD-SMP-SMA-SMK-SLB'!BU$7,FALSE)</f>
        <v>0</v>
      </c>
      <c r="BU239" s="299">
        <f t="shared" si="137"/>
        <v>0</v>
      </c>
      <c r="BV239" s="299">
        <f t="shared" si="138"/>
        <v>0</v>
      </c>
      <c r="BW239" s="44">
        <f t="shared" si="139"/>
        <v>0</v>
      </c>
      <c r="BX239" s="44">
        <f t="shared" si="140"/>
        <v>0</v>
      </c>
      <c r="BY239" s="11">
        <f t="shared" si="141"/>
        <v>0</v>
      </c>
      <c r="BZ239" s="14">
        <f t="shared" si="142"/>
        <v>3</v>
      </c>
      <c r="CA239" s="14">
        <f t="shared" si="143"/>
        <v>6</v>
      </c>
      <c r="CB239" s="13">
        <f t="shared" si="144"/>
        <v>0</v>
      </c>
      <c r="CC239" s="13">
        <f t="shared" si="145"/>
        <v>0</v>
      </c>
      <c r="CD239" s="312">
        <f t="shared" si="146"/>
        <v>3</v>
      </c>
      <c r="CE239" s="312">
        <f t="shared" si="147"/>
        <v>6</v>
      </c>
      <c r="CF239" s="313">
        <f t="shared" si="148"/>
        <v>9</v>
      </c>
      <c r="CG239" s="302" t="str">
        <f t="shared" si="149"/>
        <v>OK</v>
      </c>
    </row>
    <row r="240" spans="1:85" ht="14.25" x14ac:dyDescent="0.25">
      <c r="A240" s="6">
        <v>228</v>
      </c>
      <c r="B240" s="495">
        <v>228</v>
      </c>
      <c r="C240" s="495" t="s">
        <v>6</v>
      </c>
      <c r="D240" s="496" t="s">
        <v>29</v>
      </c>
      <c r="E240" s="626">
        <v>20319257</v>
      </c>
      <c r="F240" s="627" t="s">
        <v>496</v>
      </c>
      <c r="G240" s="624" t="s">
        <v>52</v>
      </c>
      <c r="H240" s="9">
        <f>VLOOKUP($E240,'ALL-GTK-SD-SMP-SMA-SMK-SLB'!$F$14:$CG$713,'ALL-GTK-SD-SMP-SMA-SMK-SLB'!I$7,FALSE)</f>
        <v>0</v>
      </c>
      <c r="I240" s="9">
        <f>VLOOKUP($E240,'ALL-GTK-SD-SMP-SMA-SMK-SLB'!$F$14:$CG$713,'ALL-GTK-SD-SMP-SMA-SMK-SLB'!J$7,FALSE)</f>
        <v>0</v>
      </c>
      <c r="J240" s="9">
        <f>VLOOKUP($E240,'ALL-GTK-SD-SMP-SMA-SMK-SLB'!$F$14:$CG$713,'ALL-GTK-SD-SMP-SMA-SMK-SLB'!K$7,FALSE)</f>
        <v>0</v>
      </c>
      <c r="K240" s="9">
        <f>VLOOKUP($E240,'ALL-GTK-SD-SMP-SMA-SMK-SLB'!$F$14:$CG$713,'ALL-GTK-SD-SMP-SMA-SMK-SLB'!L$7,FALSE)</f>
        <v>0</v>
      </c>
      <c r="L240" s="9">
        <f>VLOOKUP($E240,'ALL-GTK-SD-SMP-SMA-SMK-SLB'!$F$14:$CG$713,'ALL-GTK-SD-SMP-SMA-SMK-SLB'!M$7,FALSE)</f>
        <v>0</v>
      </c>
      <c r="M240" s="9">
        <f>VLOOKUP($E240,'ALL-GTK-SD-SMP-SMA-SMK-SLB'!$F$14:$CG$713,'ALL-GTK-SD-SMP-SMA-SMK-SLB'!N$7,FALSE)</f>
        <v>1</v>
      </c>
      <c r="N240" s="9">
        <f>VLOOKUP($E240,'ALL-GTK-SD-SMP-SMA-SMK-SLB'!$F$14:$CG$713,'ALL-GTK-SD-SMP-SMA-SMK-SLB'!O$7,FALSE)</f>
        <v>1</v>
      </c>
      <c r="O240" s="9">
        <f>VLOOKUP($E240,'ALL-GTK-SD-SMP-SMA-SMK-SLB'!$F$14:$CG$713,'ALL-GTK-SD-SMP-SMA-SMK-SLB'!P$7,FALSE)</f>
        <v>3</v>
      </c>
      <c r="P240" s="299">
        <f t="shared" si="114"/>
        <v>1</v>
      </c>
      <c r="Q240" s="299">
        <f t="shared" si="115"/>
        <v>4</v>
      </c>
      <c r="R240" s="300">
        <f t="shared" si="116"/>
        <v>5</v>
      </c>
      <c r="S240" s="9">
        <f>VLOOKUP($E240,'ALL-GTK-SD-SMP-SMA-SMK-SLB'!$F$14:$CG$713,'ALL-GTK-SD-SMP-SMA-SMK-SLB'!T$7,FALSE)</f>
        <v>0</v>
      </c>
      <c r="T240" s="9">
        <f>VLOOKUP($E240,'ALL-GTK-SD-SMP-SMA-SMK-SLB'!$F$14:$CG$713,'ALL-GTK-SD-SMP-SMA-SMK-SLB'!U$7,FALSE)</f>
        <v>0</v>
      </c>
      <c r="U240" s="9">
        <f>VLOOKUP($E240,'ALL-GTK-SD-SMP-SMA-SMK-SLB'!$F$14:$CG$713,'ALL-GTK-SD-SMP-SMA-SMK-SLB'!V$7,FALSE)</f>
        <v>0</v>
      </c>
      <c r="V240" s="9">
        <f>VLOOKUP($E240,'ALL-GTK-SD-SMP-SMA-SMK-SLB'!$F$14:$CG$713,'ALL-GTK-SD-SMP-SMA-SMK-SLB'!W$7,FALSE)</f>
        <v>1</v>
      </c>
      <c r="W240" s="9">
        <f>VLOOKUP($E240,'ALL-GTK-SD-SMP-SMA-SMK-SLB'!$F$14:$CG$713,'ALL-GTK-SD-SMP-SMA-SMK-SLB'!X$7,FALSE)</f>
        <v>1</v>
      </c>
      <c r="X240" s="9">
        <f>VLOOKUP($E240,'ALL-GTK-SD-SMP-SMA-SMK-SLB'!$F$14:$CG$713,'ALL-GTK-SD-SMP-SMA-SMK-SLB'!Y$7,FALSE)</f>
        <v>1</v>
      </c>
      <c r="Y240" s="299">
        <f t="shared" si="117"/>
        <v>1</v>
      </c>
      <c r="Z240" s="299">
        <f t="shared" si="118"/>
        <v>2</v>
      </c>
      <c r="AA240" s="10">
        <f t="shared" si="119"/>
        <v>3</v>
      </c>
      <c r="AB240" s="44">
        <f t="shared" si="120"/>
        <v>2</v>
      </c>
      <c r="AC240" s="44">
        <f t="shared" si="121"/>
        <v>6</v>
      </c>
      <c r="AD240" s="11">
        <f t="shared" si="122"/>
        <v>8</v>
      </c>
      <c r="AE240" s="9">
        <f>VLOOKUP($E240,'ALL-GTK-SD-SMP-SMA-SMK-SLB'!$F$14:$CG$713,'ALL-GTK-SD-SMP-SMA-SMK-SLB'!AF$7,FALSE)</f>
        <v>0</v>
      </c>
      <c r="AF240" s="9">
        <f>VLOOKUP($E240,'ALL-GTK-SD-SMP-SMA-SMK-SLB'!$F$14:$CG$713,'ALL-GTK-SD-SMP-SMA-SMK-SLB'!AG$7,FALSE)</f>
        <v>3</v>
      </c>
      <c r="AG240" s="10">
        <f t="shared" si="123"/>
        <v>3</v>
      </c>
      <c r="AH240" s="9">
        <f>VLOOKUP($E240,'ALL-GTK-SD-SMP-SMA-SMK-SLB'!$F$14:$CG$713,'ALL-GTK-SD-SMP-SMA-SMK-SLB'!AI$7,FALSE)</f>
        <v>2</v>
      </c>
      <c r="AI240" s="9">
        <f>VLOOKUP($E240,'ALL-GTK-SD-SMP-SMA-SMK-SLB'!$F$14:$CG$713,'ALL-GTK-SD-SMP-SMA-SMK-SLB'!AJ$7,FALSE)</f>
        <v>3</v>
      </c>
      <c r="AJ240" s="10">
        <f t="shared" si="124"/>
        <v>5</v>
      </c>
      <c r="AK240" s="44">
        <f t="shared" si="125"/>
        <v>2</v>
      </c>
      <c r="AL240" s="44">
        <f t="shared" si="126"/>
        <v>6</v>
      </c>
      <c r="AM240" s="11">
        <f t="shared" si="127"/>
        <v>8</v>
      </c>
      <c r="AN240" s="299">
        <f>VLOOKUP($E240,'ALL-GTK-SD-SMP-SMA-SMK-SLB'!$F$14:$CG$713,'ALL-GTK-SD-SMP-SMA-SMK-SLB'!AO$7,FALSE)</f>
        <v>0</v>
      </c>
      <c r="AO240" s="299">
        <f>VLOOKUP($E240,'ALL-GTK-SD-SMP-SMA-SMK-SLB'!$F$14:$CG$713,'ALL-GTK-SD-SMP-SMA-SMK-SLB'!AP$7,FALSE)</f>
        <v>0</v>
      </c>
      <c r="AP240" s="9">
        <f>VLOOKUP($E240,'ALL-GTK-SD-SMP-SMA-SMK-SLB'!$F$14:$CG$713,'ALL-GTK-SD-SMP-SMA-SMK-SLB'!AQ$7,FALSE)</f>
        <v>0</v>
      </c>
      <c r="AQ240" s="9">
        <f>VLOOKUP($E240,'ALL-GTK-SD-SMP-SMA-SMK-SLB'!$F$14:$CG$713,'ALL-GTK-SD-SMP-SMA-SMK-SLB'!AR$7,FALSE)</f>
        <v>0</v>
      </c>
      <c r="AR240" s="9">
        <f>VLOOKUP($E240,'ALL-GTK-SD-SMP-SMA-SMK-SLB'!$F$14:$CG$713,'ALL-GTK-SD-SMP-SMA-SMK-SLB'!AS$7,FALSE)</f>
        <v>0</v>
      </c>
      <c r="AS240" s="9">
        <f>VLOOKUP($E240,'ALL-GTK-SD-SMP-SMA-SMK-SLB'!$F$14:$CG$713,'ALL-GTK-SD-SMP-SMA-SMK-SLB'!AT$7,FALSE)</f>
        <v>0</v>
      </c>
      <c r="AT240" s="9">
        <f>VLOOKUP($E240,'ALL-GTK-SD-SMP-SMA-SMK-SLB'!$F$14:$CG$713,'ALL-GTK-SD-SMP-SMA-SMK-SLB'!AU$7,FALSE)</f>
        <v>0</v>
      </c>
      <c r="AU240" s="9">
        <f>VLOOKUP($E240,'ALL-GTK-SD-SMP-SMA-SMK-SLB'!$F$14:$CG$713,'ALL-GTK-SD-SMP-SMA-SMK-SLB'!AV$7,FALSE)</f>
        <v>0</v>
      </c>
      <c r="AV240" s="9">
        <f>VLOOKUP($E240,'ALL-GTK-SD-SMP-SMA-SMK-SLB'!$F$14:$CG$713,'ALL-GTK-SD-SMP-SMA-SMK-SLB'!AW$7,FALSE)</f>
        <v>0</v>
      </c>
      <c r="AW240" s="9">
        <f>VLOOKUP($E240,'ALL-GTK-SD-SMP-SMA-SMK-SLB'!$F$14:$CG$713,'ALL-GTK-SD-SMP-SMA-SMK-SLB'!AX$7,FALSE)</f>
        <v>0</v>
      </c>
      <c r="AX240" s="9">
        <f>VLOOKUP($E240,'ALL-GTK-SD-SMP-SMA-SMK-SLB'!$F$14:$CG$713,'ALL-GTK-SD-SMP-SMA-SMK-SLB'!AY$7,FALSE)</f>
        <v>2</v>
      </c>
      <c r="AY240" s="9">
        <f>VLOOKUP($E240,'ALL-GTK-SD-SMP-SMA-SMK-SLB'!$F$14:$CG$713,'ALL-GTK-SD-SMP-SMA-SMK-SLB'!AZ$7,FALSE)</f>
        <v>6</v>
      </c>
      <c r="AZ240" s="9">
        <f>VLOOKUP($E240,'ALL-GTK-SD-SMP-SMA-SMK-SLB'!$F$14:$CG$713,'ALL-GTK-SD-SMP-SMA-SMK-SLB'!BA$7,FALSE)</f>
        <v>0</v>
      </c>
      <c r="BA240" s="9">
        <f>VLOOKUP($E240,'ALL-GTK-SD-SMP-SMA-SMK-SLB'!$F$14:$CG$713,'ALL-GTK-SD-SMP-SMA-SMK-SLB'!BB$7,FALSE)</f>
        <v>0</v>
      </c>
      <c r="BB240" s="9">
        <f>VLOOKUP($E240,'ALL-GTK-SD-SMP-SMA-SMK-SLB'!$F$14:$CG$713,'ALL-GTK-SD-SMP-SMA-SMK-SLB'!BC$7,FALSE)</f>
        <v>0</v>
      </c>
      <c r="BC240" s="9">
        <f>VLOOKUP($E240,'ALL-GTK-SD-SMP-SMA-SMK-SLB'!$F$14:$CG$713,'ALL-GTK-SD-SMP-SMA-SMK-SLB'!BD$7,FALSE)</f>
        <v>0</v>
      </c>
      <c r="BD240" s="310">
        <f t="shared" si="128"/>
        <v>0</v>
      </c>
      <c r="BE240" s="310">
        <f t="shared" si="129"/>
        <v>0</v>
      </c>
      <c r="BF240" s="10">
        <f t="shared" si="130"/>
        <v>0</v>
      </c>
      <c r="BG240" s="311">
        <f t="shared" si="131"/>
        <v>2</v>
      </c>
      <c r="BH240" s="311">
        <f t="shared" si="132"/>
        <v>6</v>
      </c>
      <c r="BI240" s="10">
        <f t="shared" si="133"/>
        <v>8</v>
      </c>
      <c r="BJ240" s="44">
        <f t="shared" si="134"/>
        <v>2</v>
      </c>
      <c r="BK240" s="44">
        <f t="shared" si="135"/>
        <v>6</v>
      </c>
      <c r="BL240" s="11">
        <f t="shared" si="136"/>
        <v>8</v>
      </c>
      <c r="BM240" s="9">
        <f>VLOOKUP($E240,'ALL-GTK-SD-SMP-SMA-SMK-SLB'!$F$14:$CG$713,'ALL-GTK-SD-SMP-SMA-SMK-SLB'!BN$7,FALSE)</f>
        <v>0</v>
      </c>
      <c r="BN240" s="9">
        <f>VLOOKUP($E240,'ALL-GTK-SD-SMP-SMA-SMK-SLB'!$F$14:$CG$713,'ALL-GTK-SD-SMP-SMA-SMK-SLB'!BO$7,FALSE)</f>
        <v>0</v>
      </c>
      <c r="BO240" s="9">
        <f>VLOOKUP($E240,'ALL-GTK-SD-SMP-SMA-SMK-SLB'!$F$14:$CG$713,'ALL-GTK-SD-SMP-SMA-SMK-SLB'!BP$7,FALSE)</f>
        <v>0</v>
      </c>
      <c r="BP240" s="9">
        <f>VLOOKUP($E240,'ALL-GTK-SD-SMP-SMA-SMK-SLB'!$F$14:$CG$713,'ALL-GTK-SD-SMP-SMA-SMK-SLB'!BQ$7,FALSE)</f>
        <v>0</v>
      </c>
      <c r="BQ240" s="9">
        <f>VLOOKUP($E240,'ALL-GTK-SD-SMP-SMA-SMK-SLB'!$F$14:$CG$713,'ALL-GTK-SD-SMP-SMA-SMK-SLB'!BR$7,FALSE)</f>
        <v>0</v>
      </c>
      <c r="BR240" s="9">
        <f>VLOOKUP($E240,'ALL-GTK-SD-SMP-SMA-SMK-SLB'!$F$14:$CG$713,'ALL-GTK-SD-SMP-SMA-SMK-SLB'!BS$7,FALSE)</f>
        <v>0</v>
      </c>
      <c r="BS240" s="9">
        <f>VLOOKUP($E240,'ALL-GTK-SD-SMP-SMA-SMK-SLB'!$F$14:$CG$713,'ALL-GTK-SD-SMP-SMA-SMK-SLB'!BT$7,FALSE)</f>
        <v>1</v>
      </c>
      <c r="BT240" s="9">
        <f>VLOOKUP($E240,'ALL-GTK-SD-SMP-SMA-SMK-SLB'!$F$14:$CG$713,'ALL-GTK-SD-SMP-SMA-SMK-SLB'!BU$7,FALSE)</f>
        <v>0</v>
      </c>
      <c r="BU240" s="299">
        <f t="shared" si="137"/>
        <v>1</v>
      </c>
      <c r="BV240" s="299">
        <f t="shared" si="138"/>
        <v>0</v>
      </c>
      <c r="BW240" s="44">
        <f t="shared" si="139"/>
        <v>1</v>
      </c>
      <c r="BX240" s="44">
        <f t="shared" si="140"/>
        <v>0</v>
      </c>
      <c r="BY240" s="11">
        <f t="shared" si="141"/>
        <v>1</v>
      </c>
      <c r="BZ240" s="14">
        <f t="shared" si="142"/>
        <v>2</v>
      </c>
      <c r="CA240" s="14">
        <f t="shared" si="143"/>
        <v>6</v>
      </c>
      <c r="CB240" s="13">
        <f t="shared" si="144"/>
        <v>1</v>
      </c>
      <c r="CC240" s="13">
        <f t="shared" si="145"/>
        <v>0</v>
      </c>
      <c r="CD240" s="312">
        <f t="shared" si="146"/>
        <v>3</v>
      </c>
      <c r="CE240" s="312">
        <f t="shared" si="147"/>
        <v>6</v>
      </c>
      <c r="CF240" s="313">
        <f t="shared" si="148"/>
        <v>9</v>
      </c>
      <c r="CG240" s="302" t="str">
        <f t="shared" si="149"/>
        <v>OK</v>
      </c>
    </row>
    <row r="241" spans="1:85" ht="14.25" x14ac:dyDescent="0.25">
      <c r="A241" s="6">
        <v>229</v>
      </c>
      <c r="B241" s="495">
        <v>229</v>
      </c>
      <c r="C241" s="495" t="s">
        <v>6</v>
      </c>
      <c r="D241" s="496" t="s">
        <v>29</v>
      </c>
      <c r="E241" s="626">
        <v>20319254</v>
      </c>
      <c r="F241" s="627" t="s">
        <v>497</v>
      </c>
      <c r="G241" s="624" t="s">
        <v>52</v>
      </c>
      <c r="H241" s="9">
        <f>VLOOKUP($E241,'ALL-GTK-SD-SMP-SMA-SMK-SLB'!$F$14:$CG$713,'ALL-GTK-SD-SMP-SMA-SMK-SLB'!I$7,FALSE)</f>
        <v>0</v>
      </c>
      <c r="I241" s="9">
        <f>VLOOKUP($E241,'ALL-GTK-SD-SMP-SMA-SMK-SLB'!$F$14:$CG$713,'ALL-GTK-SD-SMP-SMA-SMK-SLB'!J$7,FALSE)</f>
        <v>1</v>
      </c>
      <c r="J241" s="9">
        <f>VLOOKUP($E241,'ALL-GTK-SD-SMP-SMA-SMK-SLB'!$F$14:$CG$713,'ALL-GTK-SD-SMP-SMA-SMK-SLB'!K$7,FALSE)</f>
        <v>0</v>
      </c>
      <c r="K241" s="9">
        <f>VLOOKUP($E241,'ALL-GTK-SD-SMP-SMA-SMK-SLB'!$F$14:$CG$713,'ALL-GTK-SD-SMP-SMA-SMK-SLB'!L$7,FALSE)</f>
        <v>0</v>
      </c>
      <c r="L241" s="9">
        <f>VLOOKUP($E241,'ALL-GTK-SD-SMP-SMA-SMK-SLB'!$F$14:$CG$713,'ALL-GTK-SD-SMP-SMA-SMK-SLB'!M$7,FALSE)</f>
        <v>0</v>
      </c>
      <c r="M241" s="9">
        <f>VLOOKUP($E241,'ALL-GTK-SD-SMP-SMA-SMK-SLB'!$F$14:$CG$713,'ALL-GTK-SD-SMP-SMA-SMK-SLB'!N$7,FALSE)</f>
        <v>2</v>
      </c>
      <c r="N241" s="9">
        <f>VLOOKUP($E241,'ALL-GTK-SD-SMP-SMA-SMK-SLB'!$F$14:$CG$713,'ALL-GTK-SD-SMP-SMA-SMK-SLB'!O$7,FALSE)</f>
        <v>1</v>
      </c>
      <c r="O241" s="9">
        <f>VLOOKUP($E241,'ALL-GTK-SD-SMP-SMA-SMK-SLB'!$F$14:$CG$713,'ALL-GTK-SD-SMP-SMA-SMK-SLB'!P$7,FALSE)</f>
        <v>4</v>
      </c>
      <c r="P241" s="299">
        <f t="shared" si="114"/>
        <v>1</v>
      </c>
      <c r="Q241" s="299">
        <f t="shared" si="115"/>
        <v>7</v>
      </c>
      <c r="R241" s="300">
        <f t="shared" si="116"/>
        <v>8</v>
      </c>
      <c r="S241" s="9">
        <f>VLOOKUP($E241,'ALL-GTK-SD-SMP-SMA-SMK-SLB'!$F$14:$CG$713,'ALL-GTK-SD-SMP-SMA-SMK-SLB'!T$7,FALSE)</f>
        <v>0</v>
      </c>
      <c r="T241" s="9">
        <f>VLOOKUP($E241,'ALL-GTK-SD-SMP-SMA-SMK-SLB'!$F$14:$CG$713,'ALL-GTK-SD-SMP-SMA-SMK-SLB'!U$7,FALSE)</f>
        <v>0</v>
      </c>
      <c r="U241" s="9">
        <f>VLOOKUP($E241,'ALL-GTK-SD-SMP-SMA-SMK-SLB'!$F$14:$CG$713,'ALL-GTK-SD-SMP-SMA-SMK-SLB'!V$7,FALSE)</f>
        <v>1</v>
      </c>
      <c r="V241" s="9">
        <f>VLOOKUP($E241,'ALL-GTK-SD-SMP-SMA-SMK-SLB'!$F$14:$CG$713,'ALL-GTK-SD-SMP-SMA-SMK-SLB'!W$7,FALSE)</f>
        <v>3</v>
      </c>
      <c r="W241" s="9">
        <f>VLOOKUP($E241,'ALL-GTK-SD-SMP-SMA-SMK-SLB'!$F$14:$CG$713,'ALL-GTK-SD-SMP-SMA-SMK-SLB'!X$7,FALSE)</f>
        <v>2</v>
      </c>
      <c r="X241" s="9">
        <f>VLOOKUP($E241,'ALL-GTK-SD-SMP-SMA-SMK-SLB'!$F$14:$CG$713,'ALL-GTK-SD-SMP-SMA-SMK-SLB'!Y$7,FALSE)</f>
        <v>4</v>
      </c>
      <c r="Y241" s="299">
        <f t="shared" si="117"/>
        <v>3</v>
      </c>
      <c r="Z241" s="299">
        <f t="shared" si="118"/>
        <v>7</v>
      </c>
      <c r="AA241" s="10">
        <f t="shared" si="119"/>
        <v>10</v>
      </c>
      <c r="AB241" s="44">
        <f t="shared" si="120"/>
        <v>4</v>
      </c>
      <c r="AC241" s="44">
        <f t="shared" si="121"/>
        <v>14</v>
      </c>
      <c r="AD241" s="11">
        <f t="shared" si="122"/>
        <v>18</v>
      </c>
      <c r="AE241" s="9">
        <f>VLOOKUP($E241,'ALL-GTK-SD-SMP-SMA-SMK-SLB'!$F$14:$CG$713,'ALL-GTK-SD-SMP-SMA-SMK-SLB'!AF$7,FALSE)</f>
        <v>2</v>
      </c>
      <c r="AF241" s="9">
        <f>VLOOKUP($E241,'ALL-GTK-SD-SMP-SMA-SMK-SLB'!$F$14:$CG$713,'ALL-GTK-SD-SMP-SMA-SMK-SLB'!AG$7,FALSE)</f>
        <v>10</v>
      </c>
      <c r="AG241" s="10">
        <f t="shared" si="123"/>
        <v>12</v>
      </c>
      <c r="AH241" s="9">
        <f>VLOOKUP($E241,'ALL-GTK-SD-SMP-SMA-SMK-SLB'!$F$14:$CG$713,'ALL-GTK-SD-SMP-SMA-SMK-SLB'!AI$7,FALSE)</f>
        <v>2</v>
      </c>
      <c r="AI241" s="9">
        <f>VLOOKUP($E241,'ALL-GTK-SD-SMP-SMA-SMK-SLB'!$F$14:$CG$713,'ALL-GTK-SD-SMP-SMA-SMK-SLB'!AJ$7,FALSE)</f>
        <v>4</v>
      </c>
      <c r="AJ241" s="10">
        <f t="shared" si="124"/>
        <v>6</v>
      </c>
      <c r="AK241" s="44">
        <f t="shared" si="125"/>
        <v>4</v>
      </c>
      <c r="AL241" s="44">
        <f t="shared" si="126"/>
        <v>14</v>
      </c>
      <c r="AM241" s="11">
        <f t="shared" si="127"/>
        <v>18</v>
      </c>
      <c r="AN241" s="299">
        <f>VLOOKUP($E241,'ALL-GTK-SD-SMP-SMA-SMK-SLB'!$F$14:$CG$713,'ALL-GTK-SD-SMP-SMA-SMK-SLB'!AO$7,FALSE)</f>
        <v>0</v>
      </c>
      <c r="AO241" s="299">
        <f>VLOOKUP($E241,'ALL-GTK-SD-SMP-SMA-SMK-SLB'!$F$14:$CG$713,'ALL-GTK-SD-SMP-SMA-SMK-SLB'!AP$7,FALSE)</f>
        <v>0</v>
      </c>
      <c r="AP241" s="9">
        <f>VLOOKUP($E241,'ALL-GTK-SD-SMP-SMA-SMK-SLB'!$F$14:$CG$713,'ALL-GTK-SD-SMP-SMA-SMK-SLB'!AQ$7,FALSE)</f>
        <v>0</v>
      </c>
      <c r="AQ241" s="9">
        <f>VLOOKUP($E241,'ALL-GTK-SD-SMP-SMA-SMK-SLB'!$F$14:$CG$713,'ALL-GTK-SD-SMP-SMA-SMK-SLB'!AR$7,FALSE)</f>
        <v>0</v>
      </c>
      <c r="AR241" s="9">
        <f>VLOOKUP($E241,'ALL-GTK-SD-SMP-SMA-SMK-SLB'!$F$14:$CG$713,'ALL-GTK-SD-SMP-SMA-SMK-SLB'!AS$7,FALSE)</f>
        <v>1</v>
      </c>
      <c r="AS241" s="9">
        <f>VLOOKUP($E241,'ALL-GTK-SD-SMP-SMA-SMK-SLB'!$F$14:$CG$713,'ALL-GTK-SD-SMP-SMA-SMK-SLB'!AT$7,FALSE)</f>
        <v>0</v>
      </c>
      <c r="AT241" s="9">
        <f>VLOOKUP($E241,'ALL-GTK-SD-SMP-SMA-SMK-SLB'!$F$14:$CG$713,'ALL-GTK-SD-SMP-SMA-SMK-SLB'!AU$7,FALSE)</f>
        <v>0</v>
      </c>
      <c r="AU241" s="9">
        <f>VLOOKUP($E241,'ALL-GTK-SD-SMP-SMA-SMK-SLB'!$F$14:$CG$713,'ALL-GTK-SD-SMP-SMA-SMK-SLB'!AV$7,FALSE)</f>
        <v>0</v>
      </c>
      <c r="AV241" s="9">
        <f>VLOOKUP($E241,'ALL-GTK-SD-SMP-SMA-SMK-SLB'!$F$14:$CG$713,'ALL-GTK-SD-SMP-SMA-SMK-SLB'!AW$7,FALSE)</f>
        <v>0</v>
      </c>
      <c r="AW241" s="9">
        <f>VLOOKUP($E241,'ALL-GTK-SD-SMP-SMA-SMK-SLB'!$F$14:$CG$713,'ALL-GTK-SD-SMP-SMA-SMK-SLB'!AX$7,FALSE)</f>
        <v>0</v>
      </c>
      <c r="AX241" s="9">
        <f>VLOOKUP($E241,'ALL-GTK-SD-SMP-SMA-SMK-SLB'!$F$14:$CG$713,'ALL-GTK-SD-SMP-SMA-SMK-SLB'!AY$7,FALSE)</f>
        <v>3</v>
      </c>
      <c r="AY241" s="9">
        <f>VLOOKUP($E241,'ALL-GTK-SD-SMP-SMA-SMK-SLB'!$F$14:$CG$713,'ALL-GTK-SD-SMP-SMA-SMK-SLB'!AZ$7,FALSE)</f>
        <v>14</v>
      </c>
      <c r="AZ241" s="9">
        <f>VLOOKUP($E241,'ALL-GTK-SD-SMP-SMA-SMK-SLB'!$F$14:$CG$713,'ALL-GTK-SD-SMP-SMA-SMK-SLB'!BA$7,FALSE)</f>
        <v>0</v>
      </c>
      <c r="BA241" s="9">
        <f>VLOOKUP($E241,'ALL-GTK-SD-SMP-SMA-SMK-SLB'!$F$14:$CG$713,'ALL-GTK-SD-SMP-SMA-SMK-SLB'!BB$7,FALSE)</f>
        <v>0</v>
      </c>
      <c r="BB241" s="9">
        <f>VLOOKUP($E241,'ALL-GTK-SD-SMP-SMA-SMK-SLB'!$F$14:$CG$713,'ALL-GTK-SD-SMP-SMA-SMK-SLB'!BC$7,FALSE)</f>
        <v>0</v>
      </c>
      <c r="BC241" s="9">
        <f>VLOOKUP($E241,'ALL-GTK-SD-SMP-SMA-SMK-SLB'!$F$14:$CG$713,'ALL-GTK-SD-SMP-SMA-SMK-SLB'!BD$7,FALSE)</f>
        <v>0</v>
      </c>
      <c r="BD241" s="310">
        <f t="shared" si="128"/>
        <v>1</v>
      </c>
      <c r="BE241" s="310">
        <f t="shared" si="129"/>
        <v>0</v>
      </c>
      <c r="BF241" s="10">
        <f t="shared" si="130"/>
        <v>1</v>
      </c>
      <c r="BG241" s="311">
        <f t="shared" si="131"/>
        <v>3</v>
      </c>
      <c r="BH241" s="311">
        <f t="shared" si="132"/>
        <v>14</v>
      </c>
      <c r="BI241" s="10">
        <f t="shared" si="133"/>
        <v>17</v>
      </c>
      <c r="BJ241" s="44">
        <f t="shared" si="134"/>
        <v>4</v>
      </c>
      <c r="BK241" s="44">
        <f t="shared" si="135"/>
        <v>14</v>
      </c>
      <c r="BL241" s="11">
        <f t="shared" si="136"/>
        <v>18</v>
      </c>
      <c r="BM241" s="9">
        <f>VLOOKUP($E241,'ALL-GTK-SD-SMP-SMA-SMK-SLB'!$F$14:$CG$713,'ALL-GTK-SD-SMP-SMA-SMK-SLB'!BN$7,FALSE)</f>
        <v>0</v>
      </c>
      <c r="BN241" s="9">
        <f>VLOOKUP($E241,'ALL-GTK-SD-SMP-SMA-SMK-SLB'!$F$14:$CG$713,'ALL-GTK-SD-SMP-SMA-SMK-SLB'!BO$7,FALSE)</f>
        <v>0</v>
      </c>
      <c r="BO241" s="9">
        <f>VLOOKUP($E241,'ALL-GTK-SD-SMP-SMA-SMK-SLB'!$F$14:$CG$713,'ALL-GTK-SD-SMP-SMA-SMK-SLB'!BP$7,FALSE)</f>
        <v>0</v>
      </c>
      <c r="BP241" s="9">
        <f>VLOOKUP($E241,'ALL-GTK-SD-SMP-SMA-SMK-SLB'!$F$14:$CG$713,'ALL-GTK-SD-SMP-SMA-SMK-SLB'!BQ$7,FALSE)</f>
        <v>0</v>
      </c>
      <c r="BQ241" s="9">
        <f>VLOOKUP($E241,'ALL-GTK-SD-SMP-SMA-SMK-SLB'!$F$14:$CG$713,'ALL-GTK-SD-SMP-SMA-SMK-SLB'!BR$7,FALSE)</f>
        <v>0</v>
      </c>
      <c r="BR241" s="9">
        <f>VLOOKUP($E241,'ALL-GTK-SD-SMP-SMA-SMK-SLB'!$F$14:$CG$713,'ALL-GTK-SD-SMP-SMA-SMK-SLB'!BS$7,FALSE)</f>
        <v>0</v>
      </c>
      <c r="BS241" s="9">
        <f>VLOOKUP($E241,'ALL-GTK-SD-SMP-SMA-SMK-SLB'!$F$14:$CG$713,'ALL-GTK-SD-SMP-SMA-SMK-SLB'!BT$7,FALSE)</f>
        <v>0</v>
      </c>
      <c r="BT241" s="9">
        <f>VLOOKUP($E241,'ALL-GTK-SD-SMP-SMA-SMK-SLB'!$F$14:$CG$713,'ALL-GTK-SD-SMP-SMA-SMK-SLB'!BU$7,FALSE)</f>
        <v>0</v>
      </c>
      <c r="BU241" s="299">
        <f t="shared" si="137"/>
        <v>0</v>
      </c>
      <c r="BV241" s="299">
        <f t="shared" si="138"/>
        <v>0</v>
      </c>
      <c r="BW241" s="44">
        <f t="shared" si="139"/>
        <v>0</v>
      </c>
      <c r="BX241" s="44">
        <f t="shared" si="140"/>
        <v>0</v>
      </c>
      <c r="BY241" s="11">
        <f t="shared" si="141"/>
        <v>0</v>
      </c>
      <c r="BZ241" s="14">
        <f t="shared" si="142"/>
        <v>4</v>
      </c>
      <c r="CA241" s="14">
        <f t="shared" si="143"/>
        <v>14</v>
      </c>
      <c r="CB241" s="13">
        <f t="shared" si="144"/>
        <v>0</v>
      </c>
      <c r="CC241" s="13">
        <f t="shared" si="145"/>
        <v>0</v>
      </c>
      <c r="CD241" s="312">
        <f t="shared" si="146"/>
        <v>4</v>
      </c>
      <c r="CE241" s="312">
        <f t="shared" si="147"/>
        <v>14</v>
      </c>
      <c r="CF241" s="313">
        <f t="shared" si="148"/>
        <v>18</v>
      </c>
      <c r="CG241" s="302" t="str">
        <f t="shared" si="149"/>
        <v>OK</v>
      </c>
    </row>
    <row r="242" spans="1:85" ht="14.25" x14ac:dyDescent="0.25">
      <c r="A242" s="6">
        <v>230</v>
      </c>
      <c r="B242" s="495">
        <v>230</v>
      </c>
      <c r="C242" s="495" t="s">
        <v>6</v>
      </c>
      <c r="D242" s="496" t="s">
        <v>29</v>
      </c>
      <c r="E242" s="626">
        <v>20319101</v>
      </c>
      <c r="F242" s="627" t="s">
        <v>498</v>
      </c>
      <c r="G242" s="624" t="s">
        <v>52</v>
      </c>
      <c r="H242" s="9">
        <f>VLOOKUP($E242,'ALL-GTK-SD-SMP-SMA-SMK-SLB'!$F$14:$CG$713,'ALL-GTK-SD-SMP-SMA-SMK-SLB'!I$7,FALSE)</f>
        <v>1</v>
      </c>
      <c r="I242" s="9">
        <f>VLOOKUP($E242,'ALL-GTK-SD-SMP-SMA-SMK-SLB'!$F$14:$CG$713,'ALL-GTK-SD-SMP-SMA-SMK-SLB'!J$7,FALSE)</f>
        <v>1</v>
      </c>
      <c r="J242" s="9">
        <f>VLOOKUP($E242,'ALL-GTK-SD-SMP-SMA-SMK-SLB'!$F$14:$CG$713,'ALL-GTK-SD-SMP-SMA-SMK-SLB'!K$7,FALSE)</f>
        <v>0</v>
      </c>
      <c r="K242" s="9">
        <f>VLOOKUP($E242,'ALL-GTK-SD-SMP-SMA-SMK-SLB'!$F$14:$CG$713,'ALL-GTK-SD-SMP-SMA-SMK-SLB'!L$7,FALSE)</f>
        <v>1</v>
      </c>
      <c r="L242" s="9">
        <f>VLOOKUP($E242,'ALL-GTK-SD-SMP-SMA-SMK-SLB'!$F$14:$CG$713,'ALL-GTK-SD-SMP-SMA-SMK-SLB'!M$7,FALSE)</f>
        <v>0</v>
      </c>
      <c r="M242" s="9">
        <f>VLOOKUP($E242,'ALL-GTK-SD-SMP-SMA-SMK-SLB'!$F$14:$CG$713,'ALL-GTK-SD-SMP-SMA-SMK-SLB'!N$7,FALSE)</f>
        <v>1</v>
      </c>
      <c r="N242" s="9">
        <f>VLOOKUP($E242,'ALL-GTK-SD-SMP-SMA-SMK-SLB'!$F$14:$CG$713,'ALL-GTK-SD-SMP-SMA-SMK-SLB'!O$7,FALSE)</f>
        <v>2</v>
      </c>
      <c r="O242" s="9">
        <f>VLOOKUP($E242,'ALL-GTK-SD-SMP-SMA-SMK-SLB'!$F$14:$CG$713,'ALL-GTK-SD-SMP-SMA-SMK-SLB'!P$7,FALSE)</f>
        <v>1</v>
      </c>
      <c r="P242" s="299">
        <f t="shared" si="114"/>
        <v>3</v>
      </c>
      <c r="Q242" s="299">
        <f t="shared" si="115"/>
        <v>4</v>
      </c>
      <c r="R242" s="300">
        <f t="shared" si="116"/>
        <v>7</v>
      </c>
      <c r="S242" s="9">
        <f>VLOOKUP($E242,'ALL-GTK-SD-SMP-SMA-SMK-SLB'!$F$14:$CG$713,'ALL-GTK-SD-SMP-SMA-SMK-SLB'!T$7,FALSE)</f>
        <v>0</v>
      </c>
      <c r="T242" s="9">
        <f>VLOOKUP($E242,'ALL-GTK-SD-SMP-SMA-SMK-SLB'!$F$14:$CG$713,'ALL-GTK-SD-SMP-SMA-SMK-SLB'!U$7,FALSE)</f>
        <v>0</v>
      </c>
      <c r="U242" s="9">
        <f>VLOOKUP($E242,'ALL-GTK-SD-SMP-SMA-SMK-SLB'!$F$14:$CG$713,'ALL-GTK-SD-SMP-SMA-SMK-SLB'!V$7,FALSE)</f>
        <v>0</v>
      </c>
      <c r="V242" s="9">
        <f>VLOOKUP($E242,'ALL-GTK-SD-SMP-SMA-SMK-SLB'!$F$14:$CG$713,'ALL-GTK-SD-SMP-SMA-SMK-SLB'!W$7,FALSE)</f>
        <v>0</v>
      </c>
      <c r="W242" s="9">
        <f>VLOOKUP($E242,'ALL-GTK-SD-SMP-SMA-SMK-SLB'!$F$14:$CG$713,'ALL-GTK-SD-SMP-SMA-SMK-SLB'!X$7,FALSE)</f>
        <v>1</v>
      </c>
      <c r="X242" s="9">
        <f>VLOOKUP($E242,'ALL-GTK-SD-SMP-SMA-SMK-SLB'!$F$14:$CG$713,'ALL-GTK-SD-SMP-SMA-SMK-SLB'!Y$7,FALSE)</f>
        <v>3</v>
      </c>
      <c r="Y242" s="299">
        <f t="shared" si="117"/>
        <v>1</v>
      </c>
      <c r="Z242" s="299">
        <f t="shared" si="118"/>
        <v>3</v>
      </c>
      <c r="AA242" s="10">
        <f t="shared" si="119"/>
        <v>4</v>
      </c>
      <c r="AB242" s="44">
        <f t="shared" si="120"/>
        <v>4</v>
      </c>
      <c r="AC242" s="44">
        <f t="shared" si="121"/>
        <v>7</v>
      </c>
      <c r="AD242" s="11">
        <f t="shared" si="122"/>
        <v>11</v>
      </c>
      <c r="AE242" s="9">
        <f>VLOOKUP($E242,'ALL-GTK-SD-SMP-SMA-SMK-SLB'!$F$14:$CG$713,'ALL-GTK-SD-SMP-SMA-SMK-SLB'!AF$7,FALSE)</f>
        <v>1</v>
      </c>
      <c r="AF242" s="9">
        <f>VLOOKUP($E242,'ALL-GTK-SD-SMP-SMA-SMK-SLB'!$F$14:$CG$713,'ALL-GTK-SD-SMP-SMA-SMK-SLB'!AG$7,FALSE)</f>
        <v>6</v>
      </c>
      <c r="AG242" s="10">
        <f t="shared" si="123"/>
        <v>7</v>
      </c>
      <c r="AH242" s="9">
        <f>VLOOKUP($E242,'ALL-GTK-SD-SMP-SMA-SMK-SLB'!$F$14:$CG$713,'ALL-GTK-SD-SMP-SMA-SMK-SLB'!AI$7,FALSE)</f>
        <v>3</v>
      </c>
      <c r="AI242" s="9">
        <f>VLOOKUP($E242,'ALL-GTK-SD-SMP-SMA-SMK-SLB'!$F$14:$CG$713,'ALL-GTK-SD-SMP-SMA-SMK-SLB'!AJ$7,FALSE)</f>
        <v>1</v>
      </c>
      <c r="AJ242" s="10">
        <f t="shared" si="124"/>
        <v>4</v>
      </c>
      <c r="AK242" s="44">
        <f t="shared" si="125"/>
        <v>4</v>
      </c>
      <c r="AL242" s="44">
        <f t="shared" si="126"/>
        <v>7</v>
      </c>
      <c r="AM242" s="11">
        <f t="shared" si="127"/>
        <v>11</v>
      </c>
      <c r="AN242" s="299">
        <f>VLOOKUP($E242,'ALL-GTK-SD-SMP-SMA-SMK-SLB'!$F$14:$CG$713,'ALL-GTK-SD-SMP-SMA-SMK-SLB'!AO$7,FALSE)</f>
        <v>0</v>
      </c>
      <c r="AO242" s="299">
        <f>VLOOKUP($E242,'ALL-GTK-SD-SMP-SMA-SMK-SLB'!$F$14:$CG$713,'ALL-GTK-SD-SMP-SMA-SMK-SLB'!AP$7,FALSE)</f>
        <v>0</v>
      </c>
      <c r="AP242" s="9">
        <f>VLOOKUP($E242,'ALL-GTK-SD-SMP-SMA-SMK-SLB'!$F$14:$CG$713,'ALL-GTK-SD-SMP-SMA-SMK-SLB'!AQ$7,FALSE)</f>
        <v>0</v>
      </c>
      <c r="AQ242" s="9">
        <f>VLOOKUP($E242,'ALL-GTK-SD-SMP-SMA-SMK-SLB'!$F$14:$CG$713,'ALL-GTK-SD-SMP-SMA-SMK-SLB'!AR$7,FALSE)</f>
        <v>0</v>
      </c>
      <c r="AR242" s="9">
        <f>VLOOKUP($E242,'ALL-GTK-SD-SMP-SMA-SMK-SLB'!$F$14:$CG$713,'ALL-GTK-SD-SMP-SMA-SMK-SLB'!AS$7,FALSE)</f>
        <v>2</v>
      </c>
      <c r="AS242" s="9">
        <f>VLOOKUP($E242,'ALL-GTK-SD-SMP-SMA-SMK-SLB'!$F$14:$CG$713,'ALL-GTK-SD-SMP-SMA-SMK-SLB'!AT$7,FALSE)</f>
        <v>0</v>
      </c>
      <c r="AT242" s="9">
        <f>VLOOKUP($E242,'ALL-GTK-SD-SMP-SMA-SMK-SLB'!$F$14:$CG$713,'ALL-GTK-SD-SMP-SMA-SMK-SLB'!AU$7,FALSE)</f>
        <v>0</v>
      </c>
      <c r="AU242" s="9">
        <f>VLOOKUP($E242,'ALL-GTK-SD-SMP-SMA-SMK-SLB'!$F$14:$CG$713,'ALL-GTK-SD-SMP-SMA-SMK-SLB'!AV$7,FALSE)</f>
        <v>0</v>
      </c>
      <c r="AV242" s="9">
        <f>VLOOKUP($E242,'ALL-GTK-SD-SMP-SMA-SMK-SLB'!$F$14:$CG$713,'ALL-GTK-SD-SMP-SMA-SMK-SLB'!AW$7,FALSE)</f>
        <v>0</v>
      </c>
      <c r="AW242" s="9">
        <f>VLOOKUP($E242,'ALL-GTK-SD-SMP-SMA-SMK-SLB'!$F$14:$CG$713,'ALL-GTK-SD-SMP-SMA-SMK-SLB'!AX$7,FALSE)</f>
        <v>0</v>
      </c>
      <c r="AX242" s="9">
        <f>VLOOKUP($E242,'ALL-GTK-SD-SMP-SMA-SMK-SLB'!$F$14:$CG$713,'ALL-GTK-SD-SMP-SMA-SMK-SLB'!AY$7,FALSE)</f>
        <v>2</v>
      </c>
      <c r="AY242" s="9">
        <f>VLOOKUP($E242,'ALL-GTK-SD-SMP-SMA-SMK-SLB'!$F$14:$CG$713,'ALL-GTK-SD-SMP-SMA-SMK-SLB'!AZ$7,FALSE)</f>
        <v>7</v>
      </c>
      <c r="AZ242" s="9">
        <f>VLOOKUP($E242,'ALL-GTK-SD-SMP-SMA-SMK-SLB'!$F$14:$CG$713,'ALL-GTK-SD-SMP-SMA-SMK-SLB'!BA$7,FALSE)</f>
        <v>0</v>
      </c>
      <c r="BA242" s="9">
        <f>VLOOKUP($E242,'ALL-GTK-SD-SMP-SMA-SMK-SLB'!$F$14:$CG$713,'ALL-GTK-SD-SMP-SMA-SMK-SLB'!BB$7,FALSE)</f>
        <v>0</v>
      </c>
      <c r="BB242" s="9">
        <f>VLOOKUP($E242,'ALL-GTK-SD-SMP-SMA-SMK-SLB'!$F$14:$CG$713,'ALL-GTK-SD-SMP-SMA-SMK-SLB'!BC$7,FALSE)</f>
        <v>0</v>
      </c>
      <c r="BC242" s="9">
        <f>VLOOKUP($E242,'ALL-GTK-SD-SMP-SMA-SMK-SLB'!$F$14:$CG$713,'ALL-GTK-SD-SMP-SMA-SMK-SLB'!BD$7,FALSE)</f>
        <v>0</v>
      </c>
      <c r="BD242" s="310">
        <f t="shared" si="128"/>
        <v>2</v>
      </c>
      <c r="BE242" s="310">
        <f t="shared" si="129"/>
        <v>0</v>
      </c>
      <c r="BF242" s="10">
        <f t="shared" si="130"/>
        <v>2</v>
      </c>
      <c r="BG242" s="311">
        <f t="shared" si="131"/>
        <v>2</v>
      </c>
      <c r="BH242" s="311">
        <f t="shared" si="132"/>
        <v>7</v>
      </c>
      <c r="BI242" s="10">
        <f t="shared" si="133"/>
        <v>9</v>
      </c>
      <c r="BJ242" s="44">
        <f t="shared" si="134"/>
        <v>4</v>
      </c>
      <c r="BK242" s="44">
        <f t="shared" si="135"/>
        <v>7</v>
      </c>
      <c r="BL242" s="11">
        <f t="shared" si="136"/>
        <v>11</v>
      </c>
      <c r="BM242" s="9">
        <f>VLOOKUP($E242,'ALL-GTK-SD-SMP-SMA-SMK-SLB'!$F$14:$CG$713,'ALL-GTK-SD-SMP-SMA-SMK-SLB'!BN$7,FALSE)</f>
        <v>0</v>
      </c>
      <c r="BN242" s="9">
        <f>VLOOKUP($E242,'ALL-GTK-SD-SMP-SMA-SMK-SLB'!$F$14:$CG$713,'ALL-GTK-SD-SMP-SMA-SMK-SLB'!BO$7,FALSE)</f>
        <v>0</v>
      </c>
      <c r="BO242" s="9">
        <f>VLOOKUP($E242,'ALL-GTK-SD-SMP-SMA-SMK-SLB'!$F$14:$CG$713,'ALL-GTK-SD-SMP-SMA-SMK-SLB'!BP$7,FALSE)</f>
        <v>0</v>
      </c>
      <c r="BP242" s="9">
        <f>VLOOKUP($E242,'ALL-GTK-SD-SMP-SMA-SMK-SLB'!$F$14:$CG$713,'ALL-GTK-SD-SMP-SMA-SMK-SLB'!BQ$7,FALSE)</f>
        <v>0</v>
      </c>
      <c r="BQ242" s="9">
        <f>VLOOKUP($E242,'ALL-GTK-SD-SMP-SMA-SMK-SLB'!$F$14:$CG$713,'ALL-GTK-SD-SMP-SMA-SMK-SLB'!BR$7,FALSE)</f>
        <v>0</v>
      </c>
      <c r="BR242" s="9">
        <f>VLOOKUP($E242,'ALL-GTK-SD-SMP-SMA-SMK-SLB'!$F$14:$CG$713,'ALL-GTK-SD-SMP-SMA-SMK-SLB'!BS$7,FALSE)</f>
        <v>0</v>
      </c>
      <c r="BS242" s="9">
        <f>VLOOKUP($E242,'ALL-GTK-SD-SMP-SMA-SMK-SLB'!$F$14:$CG$713,'ALL-GTK-SD-SMP-SMA-SMK-SLB'!BT$7,FALSE)</f>
        <v>0</v>
      </c>
      <c r="BT242" s="9">
        <f>VLOOKUP($E242,'ALL-GTK-SD-SMP-SMA-SMK-SLB'!$F$14:$CG$713,'ALL-GTK-SD-SMP-SMA-SMK-SLB'!BU$7,FALSE)</f>
        <v>1</v>
      </c>
      <c r="BU242" s="299">
        <f t="shared" si="137"/>
        <v>0</v>
      </c>
      <c r="BV242" s="299">
        <f t="shared" si="138"/>
        <v>1</v>
      </c>
      <c r="BW242" s="44">
        <f t="shared" si="139"/>
        <v>0</v>
      </c>
      <c r="BX242" s="44">
        <f t="shared" si="140"/>
        <v>1</v>
      </c>
      <c r="BY242" s="11">
        <f t="shared" si="141"/>
        <v>1</v>
      </c>
      <c r="BZ242" s="14">
        <f t="shared" si="142"/>
        <v>4</v>
      </c>
      <c r="CA242" s="14">
        <f t="shared" si="143"/>
        <v>7</v>
      </c>
      <c r="CB242" s="13">
        <f t="shared" si="144"/>
        <v>0</v>
      </c>
      <c r="CC242" s="13">
        <f t="shared" si="145"/>
        <v>1</v>
      </c>
      <c r="CD242" s="312">
        <f t="shared" si="146"/>
        <v>4</v>
      </c>
      <c r="CE242" s="312">
        <f t="shared" si="147"/>
        <v>8</v>
      </c>
      <c r="CF242" s="313">
        <f t="shared" si="148"/>
        <v>12</v>
      </c>
      <c r="CG242" s="302" t="str">
        <f t="shared" si="149"/>
        <v>OK</v>
      </c>
    </row>
    <row r="243" spans="1:85" ht="14.25" x14ac:dyDescent="0.25">
      <c r="A243" s="6">
        <v>231</v>
      </c>
      <c r="B243" s="495">
        <v>231</v>
      </c>
      <c r="C243" s="495" t="s">
        <v>6</v>
      </c>
      <c r="D243" s="496" t="s">
        <v>29</v>
      </c>
      <c r="E243" s="626">
        <v>20319100</v>
      </c>
      <c r="F243" s="627" t="s">
        <v>499</v>
      </c>
      <c r="G243" s="624" t="s">
        <v>52</v>
      </c>
      <c r="H243" s="9">
        <f>VLOOKUP($E243,'ALL-GTK-SD-SMP-SMA-SMK-SLB'!$F$14:$CG$713,'ALL-GTK-SD-SMP-SMA-SMK-SLB'!I$7,FALSE)</f>
        <v>0</v>
      </c>
      <c r="I243" s="9">
        <f>VLOOKUP($E243,'ALL-GTK-SD-SMP-SMA-SMK-SLB'!$F$14:$CG$713,'ALL-GTK-SD-SMP-SMA-SMK-SLB'!J$7,FALSE)</f>
        <v>0</v>
      </c>
      <c r="J243" s="9">
        <f>VLOOKUP($E243,'ALL-GTK-SD-SMP-SMA-SMK-SLB'!$F$14:$CG$713,'ALL-GTK-SD-SMP-SMA-SMK-SLB'!K$7,FALSE)</f>
        <v>0</v>
      </c>
      <c r="K243" s="9">
        <f>VLOOKUP($E243,'ALL-GTK-SD-SMP-SMA-SMK-SLB'!$F$14:$CG$713,'ALL-GTK-SD-SMP-SMA-SMK-SLB'!L$7,FALSE)</f>
        <v>0</v>
      </c>
      <c r="L243" s="9">
        <f>VLOOKUP($E243,'ALL-GTK-SD-SMP-SMA-SMK-SLB'!$F$14:$CG$713,'ALL-GTK-SD-SMP-SMA-SMK-SLB'!M$7,FALSE)</f>
        <v>1</v>
      </c>
      <c r="M243" s="9">
        <f>VLOOKUP($E243,'ALL-GTK-SD-SMP-SMA-SMK-SLB'!$F$14:$CG$713,'ALL-GTK-SD-SMP-SMA-SMK-SLB'!N$7,FALSE)</f>
        <v>2</v>
      </c>
      <c r="N243" s="9">
        <f>VLOOKUP($E243,'ALL-GTK-SD-SMP-SMA-SMK-SLB'!$F$14:$CG$713,'ALL-GTK-SD-SMP-SMA-SMK-SLB'!O$7,FALSE)</f>
        <v>3</v>
      </c>
      <c r="O243" s="9">
        <f>VLOOKUP($E243,'ALL-GTK-SD-SMP-SMA-SMK-SLB'!$F$14:$CG$713,'ALL-GTK-SD-SMP-SMA-SMK-SLB'!P$7,FALSE)</f>
        <v>4</v>
      </c>
      <c r="P243" s="299">
        <f t="shared" si="114"/>
        <v>4</v>
      </c>
      <c r="Q243" s="299">
        <f t="shared" si="115"/>
        <v>6</v>
      </c>
      <c r="R243" s="300">
        <f t="shared" si="116"/>
        <v>10</v>
      </c>
      <c r="S243" s="9">
        <f>VLOOKUP($E243,'ALL-GTK-SD-SMP-SMA-SMK-SLB'!$F$14:$CG$713,'ALL-GTK-SD-SMP-SMA-SMK-SLB'!T$7,FALSE)</f>
        <v>0</v>
      </c>
      <c r="T243" s="9">
        <f>VLOOKUP($E243,'ALL-GTK-SD-SMP-SMA-SMK-SLB'!$F$14:$CG$713,'ALL-GTK-SD-SMP-SMA-SMK-SLB'!U$7,FALSE)</f>
        <v>0</v>
      </c>
      <c r="U243" s="9">
        <f>VLOOKUP($E243,'ALL-GTK-SD-SMP-SMA-SMK-SLB'!$F$14:$CG$713,'ALL-GTK-SD-SMP-SMA-SMK-SLB'!V$7,FALSE)</f>
        <v>0</v>
      </c>
      <c r="V243" s="9">
        <f>VLOOKUP($E243,'ALL-GTK-SD-SMP-SMA-SMK-SLB'!$F$14:$CG$713,'ALL-GTK-SD-SMP-SMA-SMK-SLB'!W$7,FALSE)</f>
        <v>1</v>
      </c>
      <c r="W243" s="9">
        <f>VLOOKUP($E243,'ALL-GTK-SD-SMP-SMA-SMK-SLB'!$F$14:$CG$713,'ALL-GTK-SD-SMP-SMA-SMK-SLB'!X$7,FALSE)</f>
        <v>1</v>
      </c>
      <c r="X243" s="9">
        <f>VLOOKUP($E243,'ALL-GTK-SD-SMP-SMA-SMK-SLB'!$F$14:$CG$713,'ALL-GTK-SD-SMP-SMA-SMK-SLB'!Y$7,FALSE)</f>
        <v>3</v>
      </c>
      <c r="Y243" s="299">
        <f t="shared" si="117"/>
        <v>1</v>
      </c>
      <c r="Z243" s="299">
        <f t="shared" si="118"/>
        <v>4</v>
      </c>
      <c r="AA243" s="10">
        <f t="shared" si="119"/>
        <v>5</v>
      </c>
      <c r="AB243" s="44">
        <f t="shared" si="120"/>
        <v>5</v>
      </c>
      <c r="AC243" s="44">
        <f t="shared" si="121"/>
        <v>10</v>
      </c>
      <c r="AD243" s="11">
        <f t="shared" si="122"/>
        <v>15</v>
      </c>
      <c r="AE243" s="9">
        <f>VLOOKUP($E243,'ALL-GTK-SD-SMP-SMA-SMK-SLB'!$F$14:$CG$713,'ALL-GTK-SD-SMP-SMA-SMK-SLB'!AF$7,FALSE)</f>
        <v>0</v>
      </c>
      <c r="AF243" s="9">
        <f>VLOOKUP($E243,'ALL-GTK-SD-SMP-SMA-SMK-SLB'!$F$14:$CG$713,'ALL-GTK-SD-SMP-SMA-SMK-SLB'!AG$7,FALSE)</f>
        <v>5</v>
      </c>
      <c r="AG243" s="10">
        <f t="shared" si="123"/>
        <v>5</v>
      </c>
      <c r="AH243" s="9">
        <f>VLOOKUP($E243,'ALL-GTK-SD-SMP-SMA-SMK-SLB'!$F$14:$CG$713,'ALL-GTK-SD-SMP-SMA-SMK-SLB'!AI$7,FALSE)</f>
        <v>5</v>
      </c>
      <c r="AI243" s="9">
        <f>VLOOKUP($E243,'ALL-GTK-SD-SMP-SMA-SMK-SLB'!$F$14:$CG$713,'ALL-GTK-SD-SMP-SMA-SMK-SLB'!AJ$7,FALSE)</f>
        <v>5</v>
      </c>
      <c r="AJ243" s="10">
        <f t="shared" si="124"/>
        <v>10</v>
      </c>
      <c r="AK243" s="44">
        <f t="shared" si="125"/>
        <v>5</v>
      </c>
      <c r="AL243" s="44">
        <f t="shared" si="126"/>
        <v>10</v>
      </c>
      <c r="AM243" s="11">
        <f t="shared" si="127"/>
        <v>15</v>
      </c>
      <c r="AN243" s="299">
        <f>VLOOKUP($E243,'ALL-GTK-SD-SMP-SMA-SMK-SLB'!$F$14:$CG$713,'ALL-GTK-SD-SMP-SMA-SMK-SLB'!AO$7,FALSE)</f>
        <v>0</v>
      </c>
      <c r="AO243" s="299">
        <f>VLOOKUP($E243,'ALL-GTK-SD-SMP-SMA-SMK-SLB'!$F$14:$CG$713,'ALL-GTK-SD-SMP-SMA-SMK-SLB'!AP$7,FALSE)</f>
        <v>0</v>
      </c>
      <c r="AP243" s="9">
        <f>VLOOKUP($E243,'ALL-GTK-SD-SMP-SMA-SMK-SLB'!$F$14:$CG$713,'ALL-GTK-SD-SMP-SMA-SMK-SLB'!AQ$7,FALSE)</f>
        <v>0</v>
      </c>
      <c r="AQ243" s="9">
        <f>VLOOKUP($E243,'ALL-GTK-SD-SMP-SMA-SMK-SLB'!$F$14:$CG$713,'ALL-GTK-SD-SMP-SMA-SMK-SLB'!AR$7,FALSE)</f>
        <v>0</v>
      </c>
      <c r="AR243" s="9">
        <f>VLOOKUP($E243,'ALL-GTK-SD-SMP-SMA-SMK-SLB'!$F$14:$CG$713,'ALL-GTK-SD-SMP-SMA-SMK-SLB'!AS$7,FALSE)</f>
        <v>0</v>
      </c>
      <c r="AS243" s="9">
        <f>VLOOKUP($E243,'ALL-GTK-SD-SMP-SMA-SMK-SLB'!$F$14:$CG$713,'ALL-GTK-SD-SMP-SMA-SMK-SLB'!AT$7,FALSE)</f>
        <v>0</v>
      </c>
      <c r="AT243" s="9">
        <f>VLOOKUP($E243,'ALL-GTK-SD-SMP-SMA-SMK-SLB'!$F$14:$CG$713,'ALL-GTK-SD-SMP-SMA-SMK-SLB'!AU$7,FALSE)</f>
        <v>0</v>
      </c>
      <c r="AU243" s="9">
        <f>VLOOKUP($E243,'ALL-GTK-SD-SMP-SMA-SMK-SLB'!$F$14:$CG$713,'ALL-GTK-SD-SMP-SMA-SMK-SLB'!AV$7,FALSE)</f>
        <v>0</v>
      </c>
      <c r="AV243" s="9">
        <f>VLOOKUP($E243,'ALL-GTK-SD-SMP-SMA-SMK-SLB'!$F$14:$CG$713,'ALL-GTK-SD-SMP-SMA-SMK-SLB'!AW$7,FALSE)</f>
        <v>0</v>
      </c>
      <c r="AW243" s="9">
        <f>VLOOKUP($E243,'ALL-GTK-SD-SMP-SMA-SMK-SLB'!$F$14:$CG$713,'ALL-GTK-SD-SMP-SMA-SMK-SLB'!AX$7,FALSE)</f>
        <v>0</v>
      </c>
      <c r="AX243" s="9">
        <f>VLOOKUP($E243,'ALL-GTK-SD-SMP-SMA-SMK-SLB'!$F$14:$CG$713,'ALL-GTK-SD-SMP-SMA-SMK-SLB'!AY$7,FALSE)</f>
        <v>5</v>
      </c>
      <c r="AY243" s="9">
        <f>VLOOKUP($E243,'ALL-GTK-SD-SMP-SMA-SMK-SLB'!$F$14:$CG$713,'ALL-GTK-SD-SMP-SMA-SMK-SLB'!AZ$7,FALSE)</f>
        <v>9</v>
      </c>
      <c r="AZ243" s="9">
        <f>VLOOKUP($E243,'ALL-GTK-SD-SMP-SMA-SMK-SLB'!$F$14:$CG$713,'ALL-GTK-SD-SMP-SMA-SMK-SLB'!BA$7,FALSE)</f>
        <v>0</v>
      </c>
      <c r="BA243" s="9">
        <f>VLOOKUP($E243,'ALL-GTK-SD-SMP-SMA-SMK-SLB'!$F$14:$CG$713,'ALL-GTK-SD-SMP-SMA-SMK-SLB'!BB$7,FALSE)</f>
        <v>1</v>
      </c>
      <c r="BB243" s="9">
        <f>VLOOKUP($E243,'ALL-GTK-SD-SMP-SMA-SMK-SLB'!$F$14:$CG$713,'ALL-GTK-SD-SMP-SMA-SMK-SLB'!BC$7,FALSE)</f>
        <v>0</v>
      </c>
      <c r="BC243" s="9">
        <f>VLOOKUP($E243,'ALL-GTK-SD-SMP-SMA-SMK-SLB'!$F$14:$CG$713,'ALL-GTK-SD-SMP-SMA-SMK-SLB'!BD$7,FALSE)</f>
        <v>0</v>
      </c>
      <c r="BD243" s="310">
        <f t="shared" si="128"/>
        <v>0</v>
      </c>
      <c r="BE243" s="310">
        <f t="shared" si="129"/>
        <v>0</v>
      </c>
      <c r="BF243" s="10">
        <f t="shared" si="130"/>
        <v>0</v>
      </c>
      <c r="BG243" s="311">
        <f t="shared" si="131"/>
        <v>5</v>
      </c>
      <c r="BH243" s="311">
        <f t="shared" si="132"/>
        <v>10</v>
      </c>
      <c r="BI243" s="10">
        <f t="shared" si="133"/>
        <v>15</v>
      </c>
      <c r="BJ243" s="44">
        <f t="shared" si="134"/>
        <v>5</v>
      </c>
      <c r="BK243" s="44">
        <f t="shared" si="135"/>
        <v>10</v>
      </c>
      <c r="BL243" s="11">
        <f t="shared" si="136"/>
        <v>15</v>
      </c>
      <c r="BM243" s="9">
        <f>VLOOKUP($E243,'ALL-GTK-SD-SMP-SMA-SMK-SLB'!$F$14:$CG$713,'ALL-GTK-SD-SMP-SMA-SMK-SLB'!BN$7,FALSE)</f>
        <v>0</v>
      </c>
      <c r="BN243" s="9">
        <f>VLOOKUP($E243,'ALL-GTK-SD-SMP-SMA-SMK-SLB'!$F$14:$CG$713,'ALL-GTK-SD-SMP-SMA-SMK-SLB'!BO$7,FALSE)</f>
        <v>0</v>
      </c>
      <c r="BO243" s="9">
        <f>VLOOKUP($E243,'ALL-GTK-SD-SMP-SMA-SMK-SLB'!$F$14:$CG$713,'ALL-GTK-SD-SMP-SMA-SMK-SLB'!BP$7,FALSE)</f>
        <v>0</v>
      </c>
      <c r="BP243" s="9">
        <f>VLOOKUP($E243,'ALL-GTK-SD-SMP-SMA-SMK-SLB'!$F$14:$CG$713,'ALL-GTK-SD-SMP-SMA-SMK-SLB'!BQ$7,FALSE)</f>
        <v>0</v>
      </c>
      <c r="BQ243" s="9">
        <f>VLOOKUP($E243,'ALL-GTK-SD-SMP-SMA-SMK-SLB'!$F$14:$CG$713,'ALL-GTK-SD-SMP-SMA-SMK-SLB'!BR$7,FALSE)</f>
        <v>0</v>
      </c>
      <c r="BR243" s="9">
        <f>VLOOKUP($E243,'ALL-GTK-SD-SMP-SMA-SMK-SLB'!$F$14:$CG$713,'ALL-GTK-SD-SMP-SMA-SMK-SLB'!BS$7,FALSE)</f>
        <v>0</v>
      </c>
      <c r="BS243" s="9">
        <f>VLOOKUP($E243,'ALL-GTK-SD-SMP-SMA-SMK-SLB'!$F$14:$CG$713,'ALL-GTK-SD-SMP-SMA-SMK-SLB'!BT$7,FALSE)</f>
        <v>0</v>
      </c>
      <c r="BT243" s="9">
        <f>VLOOKUP($E243,'ALL-GTK-SD-SMP-SMA-SMK-SLB'!$F$14:$CG$713,'ALL-GTK-SD-SMP-SMA-SMK-SLB'!BU$7,FALSE)</f>
        <v>0</v>
      </c>
      <c r="BU243" s="299">
        <f t="shared" si="137"/>
        <v>0</v>
      </c>
      <c r="BV243" s="299">
        <f t="shared" si="138"/>
        <v>0</v>
      </c>
      <c r="BW243" s="44">
        <f t="shared" si="139"/>
        <v>0</v>
      </c>
      <c r="BX243" s="44">
        <f t="shared" si="140"/>
        <v>0</v>
      </c>
      <c r="BY243" s="11">
        <f t="shared" si="141"/>
        <v>0</v>
      </c>
      <c r="BZ243" s="14">
        <f t="shared" si="142"/>
        <v>5</v>
      </c>
      <c r="CA243" s="14">
        <f t="shared" si="143"/>
        <v>10</v>
      </c>
      <c r="CB243" s="13">
        <f t="shared" si="144"/>
        <v>0</v>
      </c>
      <c r="CC243" s="13">
        <f t="shared" si="145"/>
        <v>0</v>
      </c>
      <c r="CD243" s="312">
        <f t="shared" si="146"/>
        <v>5</v>
      </c>
      <c r="CE243" s="312">
        <f t="shared" si="147"/>
        <v>10</v>
      </c>
      <c r="CF243" s="313">
        <f t="shared" si="148"/>
        <v>15</v>
      </c>
      <c r="CG243" s="302" t="str">
        <f t="shared" si="149"/>
        <v>OK</v>
      </c>
    </row>
    <row r="244" spans="1:85" ht="14.25" x14ac:dyDescent="0.25">
      <c r="A244" s="6">
        <v>232</v>
      </c>
      <c r="B244" s="495">
        <v>232</v>
      </c>
      <c r="C244" s="495" t="s">
        <v>6</v>
      </c>
      <c r="D244" s="496" t="s">
        <v>29</v>
      </c>
      <c r="E244" s="626">
        <v>20319099</v>
      </c>
      <c r="F244" s="627" t="s">
        <v>500</v>
      </c>
      <c r="G244" s="624" t="s">
        <v>52</v>
      </c>
      <c r="H244" s="9">
        <f>VLOOKUP($E244,'ALL-GTK-SD-SMP-SMA-SMK-SLB'!$F$14:$CG$713,'ALL-GTK-SD-SMP-SMA-SMK-SLB'!I$7,FALSE)</f>
        <v>0</v>
      </c>
      <c r="I244" s="9">
        <f>VLOOKUP($E244,'ALL-GTK-SD-SMP-SMA-SMK-SLB'!$F$14:$CG$713,'ALL-GTK-SD-SMP-SMA-SMK-SLB'!J$7,FALSE)</f>
        <v>0</v>
      </c>
      <c r="J244" s="9">
        <f>VLOOKUP($E244,'ALL-GTK-SD-SMP-SMA-SMK-SLB'!$F$14:$CG$713,'ALL-GTK-SD-SMP-SMA-SMK-SLB'!K$7,FALSE)</f>
        <v>0</v>
      </c>
      <c r="K244" s="9">
        <f>VLOOKUP($E244,'ALL-GTK-SD-SMP-SMA-SMK-SLB'!$F$14:$CG$713,'ALL-GTK-SD-SMP-SMA-SMK-SLB'!L$7,FALSE)</f>
        <v>0</v>
      </c>
      <c r="L244" s="9">
        <f>VLOOKUP($E244,'ALL-GTK-SD-SMP-SMA-SMK-SLB'!$F$14:$CG$713,'ALL-GTK-SD-SMP-SMA-SMK-SLB'!M$7,FALSE)</f>
        <v>1</v>
      </c>
      <c r="M244" s="9">
        <f>VLOOKUP($E244,'ALL-GTK-SD-SMP-SMA-SMK-SLB'!$F$14:$CG$713,'ALL-GTK-SD-SMP-SMA-SMK-SLB'!N$7,FALSE)</f>
        <v>1</v>
      </c>
      <c r="N244" s="9">
        <f>VLOOKUP($E244,'ALL-GTK-SD-SMP-SMA-SMK-SLB'!$F$14:$CG$713,'ALL-GTK-SD-SMP-SMA-SMK-SLB'!O$7,FALSE)</f>
        <v>1</v>
      </c>
      <c r="O244" s="9">
        <f>VLOOKUP($E244,'ALL-GTK-SD-SMP-SMA-SMK-SLB'!$F$14:$CG$713,'ALL-GTK-SD-SMP-SMA-SMK-SLB'!P$7,FALSE)</f>
        <v>6</v>
      </c>
      <c r="P244" s="299">
        <f t="shared" si="114"/>
        <v>2</v>
      </c>
      <c r="Q244" s="299">
        <f t="shared" si="115"/>
        <v>7</v>
      </c>
      <c r="R244" s="300">
        <f t="shared" si="116"/>
        <v>9</v>
      </c>
      <c r="S244" s="9">
        <f>VLOOKUP($E244,'ALL-GTK-SD-SMP-SMA-SMK-SLB'!$F$14:$CG$713,'ALL-GTK-SD-SMP-SMA-SMK-SLB'!T$7,FALSE)</f>
        <v>0</v>
      </c>
      <c r="T244" s="9">
        <f>VLOOKUP($E244,'ALL-GTK-SD-SMP-SMA-SMK-SLB'!$F$14:$CG$713,'ALL-GTK-SD-SMP-SMA-SMK-SLB'!U$7,FALSE)</f>
        <v>0</v>
      </c>
      <c r="U244" s="9">
        <f>VLOOKUP($E244,'ALL-GTK-SD-SMP-SMA-SMK-SLB'!$F$14:$CG$713,'ALL-GTK-SD-SMP-SMA-SMK-SLB'!V$7,FALSE)</f>
        <v>0</v>
      </c>
      <c r="V244" s="9">
        <f>VLOOKUP($E244,'ALL-GTK-SD-SMP-SMA-SMK-SLB'!$F$14:$CG$713,'ALL-GTK-SD-SMP-SMA-SMK-SLB'!W$7,FALSE)</f>
        <v>3</v>
      </c>
      <c r="W244" s="9">
        <f>VLOOKUP($E244,'ALL-GTK-SD-SMP-SMA-SMK-SLB'!$F$14:$CG$713,'ALL-GTK-SD-SMP-SMA-SMK-SLB'!X$7,FALSE)</f>
        <v>1</v>
      </c>
      <c r="X244" s="9">
        <f>VLOOKUP($E244,'ALL-GTK-SD-SMP-SMA-SMK-SLB'!$F$14:$CG$713,'ALL-GTK-SD-SMP-SMA-SMK-SLB'!Y$7,FALSE)</f>
        <v>2</v>
      </c>
      <c r="Y244" s="299">
        <f t="shared" si="117"/>
        <v>1</v>
      </c>
      <c r="Z244" s="299">
        <f t="shared" si="118"/>
        <v>5</v>
      </c>
      <c r="AA244" s="10">
        <f t="shared" si="119"/>
        <v>6</v>
      </c>
      <c r="AB244" s="44">
        <f t="shared" si="120"/>
        <v>3</v>
      </c>
      <c r="AC244" s="44">
        <f t="shared" si="121"/>
        <v>12</v>
      </c>
      <c r="AD244" s="11">
        <f t="shared" si="122"/>
        <v>15</v>
      </c>
      <c r="AE244" s="9">
        <f>VLOOKUP($E244,'ALL-GTK-SD-SMP-SMA-SMK-SLB'!$F$14:$CG$713,'ALL-GTK-SD-SMP-SMA-SMK-SLB'!AF$7,FALSE)</f>
        <v>1</v>
      </c>
      <c r="AF244" s="9">
        <f>VLOOKUP($E244,'ALL-GTK-SD-SMP-SMA-SMK-SLB'!$F$14:$CG$713,'ALL-GTK-SD-SMP-SMA-SMK-SLB'!AG$7,FALSE)</f>
        <v>6</v>
      </c>
      <c r="AG244" s="10">
        <f t="shared" si="123"/>
        <v>7</v>
      </c>
      <c r="AH244" s="9">
        <f>VLOOKUP($E244,'ALL-GTK-SD-SMP-SMA-SMK-SLB'!$F$14:$CG$713,'ALL-GTK-SD-SMP-SMA-SMK-SLB'!AI$7,FALSE)</f>
        <v>2</v>
      </c>
      <c r="AI244" s="9">
        <f>VLOOKUP($E244,'ALL-GTK-SD-SMP-SMA-SMK-SLB'!$F$14:$CG$713,'ALL-GTK-SD-SMP-SMA-SMK-SLB'!AJ$7,FALSE)</f>
        <v>6</v>
      </c>
      <c r="AJ244" s="10">
        <f t="shared" si="124"/>
        <v>8</v>
      </c>
      <c r="AK244" s="44">
        <f t="shared" si="125"/>
        <v>3</v>
      </c>
      <c r="AL244" s="44">
        <f t="shared" si="126"/>
        <v>12</v>
      </c>
      <c r="AM244" s="11">
        <f t="shared" si="127"/>
        <v>15</v>
      </c>
      <c r="AN244" s="299">
        <f>VLOOKUP($E244,'ALL-GTK-SD-SMP-SMA-SMK-SLB'!$F$14:$CG$713,'ALL-GTK-SD-SMP-SMA-SMK-SLB'!AO$7,FALSE)</f>
        <v>0</v>
      </c>
      <c r="AO244" s="299">
        <f>VLOOKUP($E244,'ALL-GTK-SD-SMP-SMA-SMK-SLB'!$F$14:$CG$713,'ALL-GTK-SD-SMP-SMA-SMK-SLB'!AP$7,FALSE)</f>
        <v>0</v>
      </c>
      <c r="AP244" s="9">
        <f>VLOOKUP($E244,'ALL-GTK-SD-SMP-SMA-SMK-SLB'!$F$14:$CG$713,'ALL-GTK-SD-SMP-SMA-SMK-SLB'!AQ$7,FALSE)</f>
        <v>0</v>
      </c>
      <c r="AQ244" s="9">
        <f>VLOOKUP($E244,'ALL-GTK-SD-SMP-SMA-SMK-SLB'!$F$14:$CG$713,'ALL-GTK-SD-SMP-SMA-SMK-SLB'!AR$7,FALSE)</f>
        <v>0</v>
      </c>
      <c r="AR244" s="9">
        <f>VLOOKUP($E244,'ALL-GTK-SD-SMP-SMA-SMK-SLB'!$F$14:$CG$713,'ALL-GTK-SD-SMP-SMA-SMK-SLB'!AS$7,FALSE)</f>
        <v>1</v>
      </c>
      <c r="AS244" s="9">
        <f>VLOOKUP($E244,'ALL-GTK-SD-SMP-SMA-SMK-SLB'!$F$14:$CG$713,'ALL-GTK-SD-SMP-SMA-SMK-SLB'!AT$7,FALSE)</f>
        <v>1</v>
      </c>
      <c r="AT244" s="9">
        <f>VLOOKUP($E244,'ALL-GTK-SD-SMP-SMA-SMK-SLB'!$F$14:$CG$713,'ALL-GTK-SD-SMP-SMA-SMK-SLB'!AU$7,FALSE)</f>
        <v>0</v>
      </c>
      <c r="AU244" s="9">
        <f>VLOOKUP($E244,'ALL-GTK-SD-SMP-SMA-SMK-SLB'!$F$14:$CG$713,'ALL-GTK-SD-SMP-SMA-SMK-SLB'!AV$7,FALSE)</f>
        <v>0</v>
      </c>
      <c r="AV244" s="9">
        <f>VLOOKUP($E244,'ALL-GTK-SD-SMP-SMA-SMK-SLB'!$F$14:$CG$713,'ALL-GTK-SD-SMP-SMA-SMK-SLB'!AW$7,FALSE)</f>
        <v>0</v>
      </c>
      <c r="AW244" s="9">
        <f>VLOOKUP($E244,'ALL-GTK-SD-SMP-SMA-SMK-SLB'!$F$14:$CG$713,'ALL-GTK-SD-SMP-SMA-SMK-SLB'!AX$7,FALSE)</f>
        <v>0</v>
      </c>
      <c r="AX244" s="9">
        <f>VLOOKUP($E244,'ALL-GTK-SD-SMP-SMA-SMK-SLB'!$F$14:$CG$713,'ALL-GTK-SD-SMP-SMA-SMK-SLB'!AY$7,FALSE)</f>
        <v>2</v>
      </c>
      <c r="AY244" s="9">
        <f>VLOOKUP($E244,'ALL-GTK-SD-SMP-SMA-SMK-SLB'!$F$14:$CG$713,'ALL-GTK-SD-SMP-SMA-SMK-SLB'!AZ$7,FALSE)</f>
        <v>10</v>
      </c>
      <c r="AZ244" s="9">
        <f>VLOOKUP($E244,'ALL-GTK-SD-SMP-SMA-SMK-SLB'!$F$14:$CG$713,'ALL-GTK-SD-SMP-SMA-SMK-SLB'!BA$7,FALSE)</f>
        <v>0</v>
      </c>
      <c r="BA244" s="9">
        <f>VLOOKUP($E244,'ALL-GTK-SD-SMP-SMA-SMK-SLB'!$F$14:$CG$713,'ALL-GTK-SD-SMP-SMA-SMK-SLB'!BB$7,FALSE)</f>
        <v>1</v>
      </c>
      <c r="BB244" s="9">
        <f>VLOOKUP($E244,'ALL-GTK-SD-SMP-SMA-SMK-SLB'!$F$14:$CG$713,'ALL-GTK-SD-SMP-SMA-SMK-SLB'!BC$7,FALSE)</f>
        <v>0</v>
      </c>
      <c r="BC244" s="9">
        <f>VLOOKUP($E244,'ALL-GTK-SD-SMP-SMA-SMK-SLB'!$F$14:$CG$713,'ALL-GTK-SD-SMP-SMA-SMK-SLB'!BD$7,FALSE)</f>
        <v>0</v>
      </c>
      <c r="BD244" s="310">
        <f t="shared" si="128"/>
        <v>1</v>
      </c>
      <c r="BE244" s="310">
        <f t="shared" si="129"/>
        <v>1</v>
      </c>
      <c r="BF244" s="10">
        <f t="shared" si="130"/>
        <v>2</v>
      </c>
      <c r="BG244" s="311">
        <f t="shared" si="131"/>
        <v>2</v>
      </c>
      <c r="BH244" s="311">
        <f t="shared" si="132"/>
        <v>11</v>
      </c>
      <c r="BI244" s="10">
        <f t="shared" si="133"/>
        <v>13</v>
      </c>
      <c r="BJ244" s="44">
        <f t="shared" si="134"/>
        <v>3</v>
      </c>
      <c r="BK244" s="44">
        <f t="shared" si="135"/>
        <v>12</v>
      </c>
      <c r="BL244" s="11">
        <f t="shared" si="136"/>
        <v>15</v>
      </c>
      <c r="BM244" s="9">
        <f>VLOOKUP($E244,'ALL-GTK-SD-SMP-SMA-SMK-SLB'!$F$14:$CG$713,'ALL-GTK-SD-SMP-SMA-SMK-SLB'!BN$7,FALSE)</f>
        <v>0</v>
      </c>
      <c r="BN244" s="9">
        <f>VLOOKUP($E244,'ALL-GTK-SD-SMP-SMA-SMK-SLB'!$F$14:$CG$713,'ALL-GTK-SD-SMP-SMA-SMK-SLB'!BO$7,FALSE)</f>
        <v>0</v>
      </c>
      <c r="BO244" s="9">
        <f>VLOOKUP($E244,'ALL-GTK-SD-SMP-SMA-SMK-SLB'!$F$14:$CG$713,'ALL-GTK-SD-SMP-SMA-SMK-SLB'!BP$7,FALSE)</f>
        <v>0</v>
      </c>
      <c r="BP244" s="9">
        <f>VLOOKUP($E244,'ALL-GTK-SD-SMP-SMA-SMK-SLB'!$F$14:$CG$713,'ALL-GTK-SD-SMP-SMA-SMK-SLB'!BQ$7,FALSE)</f>
        <v>0</v>
      </c>
      <c r="BQ244" s="9">
        <f>VLOOKUP($E244,'ALL-GTK-SD-SMP-SMA-SMK-SLB'!$F$14:$CG$713,'ALL-GTK-SD-SMP-SMA-SMK-SLB'!BR$7,FALSE)</f>
        <v>0</v>
      </c>
      <c r="BR244" s="9">
        <f>VLOOKUP($E244,'ALL-GTK-SD-SMP-SMA-SMK-SLB'!$F$14:$CG$713,'ALL-GTK-SD-SMP-SMA-SMK-SLB'!BS$7,FALSE)</f>
        <v>0</v>
      </c>
      <c r="BS244" s="9">
        <f>VLOOKUP($E244,'ALL-GTK-SD-SMP-SMA-SMK-SLB'!$F$14:$CG$713,'ALL-GTK-SD-SMP-SMA-SMK-SLB'!BT$7,FALSE)</f>
        <v>1</v>
      </c>
      <c r="BT244" s="9">
        <f>VLOOKUP($E244,'ALL-GTK-SD-SMP-SMA-SMK-SLB'!$F$14:$CG$713,'ALL-GTK-SD-SMP-SMA-SMK-SLB'!BU$7,FALSE)</f>
        <v>0</v>
      </c>
      <c r="BU244" s="299">
        <f t="shared" si="137"/>
        <v>1</v>
      </c>
      <c r="BV244" s="299">
        <f t="shared" si="138"/>
        <v>0</v>
      </c>
      <c r="BW244" s="44">
        <f t="shared" si="139"/>
        <v>1</v>
      </c>
      <c r="BX244" s="44">
        <f t="shared" si="140"/>
        <v>0</v>
      </c>
      <c r="BY244" s="11">
        <f t="shared" si="141"/>
        <v>1</v>
      </c>
      <c r="BZ244" s="14">
        <f t="shared" si="142"/>
        <v>3</v>
      </c>
      <c r="CA244" s="14">
        <f t="shared" si="143"/>
        <v>12</v>
      </c>
      <c r="CB244" s="13">
        <f t="shared" si="144"/>
        <v>1</v>
      </c>
      <c r="CC244" s="13">
        <f t="shared" si="145"/>
        <v>0</v>
      </c>
      <c r="CD244" s="312">
        <f t="shared" si="146"/>
        <v>4</v>
      </c>
      <c r="CE244" s="312">
        <f t="shared" si="147"/>
        <v>12</v>
      </c>
      <c r="CF244" s="313">
        <f t="shared" si="148"/>
        <v>16</v>
      </c>
      <c r="CG244" s="302" t="str">
        <f t="shared" si="149"/>
        <v>OK</v>
      </c>
    </row>
    <row r="245" spans="1:85" ht="14.25" x14ac:dyDescent="0.25">
      <c r="A245" s="6">
        <v>233</v>
      </c>
      <c r="B245" s="495">
        <v>233</v>
      </c>
      <c r="C245" s="495" t="s">
        <v>6</v>
      </c>
      <c r="D245" s="496" t="s">
        <v>29</v>
      </c>
      <c r="E245" s="626">
        <v>20319060</v>
      </c>
      <c r="F245" s="627" t="s">
        <v>501</v>
      </c>
      <c r="G245" s="624" t="s">
        <v>52</v>
      </c>
      <c r="H245" s="9">
        <f>VLOOKUP($E245,'ALL-GTK-SD-SMP-SMA-SMK-SLB'!$F$14:$CG$713,'ALL-GTK-SD-SMP-SMA-SMK-SLB'!I$7,FALSE)</f>
        <v>0</v>
      </c>
      <c r="I245" s="9">
        <f>VLOOKUP($E245,'ALL-GTK-SD-SMP-SMA-SMK-SLB'!$F$14:$CG$713,'ALL-GTK-SD-SMP-SMA-SMK-SLB'!J$7,FALSE)</f>
        <v>1</v>
      </c>
      <c r="J245" s="9">
        <f>VLOOKUP($E245,'ALL-GTK-SD-SMP-SMA-SMK-SLB'!$F$14:$CG$713,'ALL-GTK-SD-SMP-SMA-SMK-SLB'!K$7,FALSE)</f>
        <v>0</v>
      </c>
      <c r="K245" s="9">
        <f>VLOOKUP($E245,'ALL-GTK-SD-SMP-SMA-SMK-SLB'!$F$14:$CG$713,'ALL-GTK-SD-SMP-SMA-SMK-SLB'!L$7,FALSE)</f>
        <v>0</v>
      </c>
      <c r="L245" s="9">
        <f>VLOOKUP($E245,'ALL-GTK-SD-SMP-SMA-SMK-SLB'!$F$14:$CG$713,'ALL-GTK-SD-SMP-SMA-SMK-SLB'!M$7,FALSE)</f>
        <v>2</v>
      </c>
      <c r="M245" s="9">
        <f>VLOOKUP($E245,'ALL-GTK-SD-SMP-SMA-SMK-SLB'!$F$14:$CG$713,'ALL-GTK-SD-SMP-SMA-SMK-SLB'!N$7,FALSE)</f>
        <v>0</v>
      </c>
      <c r="N245" s="9">
        <f>VLOOKUP($E245,'ALL-GTK-SD-SMP-SMA-SMK-SLB'!$F$14:$CG$713,'ALL-GTK-SD-SMP-SMA-SMK-SLB'!O$7,FALSE)</f>
        <v>0</v>
      </c>
      <c r="O245" s="9">
        <f>VLOOKUP($E245,'ALL-GTK-SD-SMP-SMA-SMK-SLB'!$F$14:$CG$713,'ALL-GTK-SD-SMP-SMA-SMK-SLB'!P$7,FALSE)</f>
        <v>3</v>
      </c>
      <c r="P245" s="299">
        <f t="shared" si="114"/>
        <v>2</v>
      </c>
      <c r="Q245" s="299">
        <f t="shared" si="115"/>
        <v>4</v>
      </c>
      <c r="R245" s="300">
        <f t="shared" si="116"/>
        <v>6</v>
      </c>
      <c r="S245" s="9">
        <f>VLOOKUP($E245,'ALL-GTK-SD-SMP-SMA-SMK-SLB'!$F$14:$CG$713,'ALL-GTK-SD-SMP-SMA-SMK-SLB'!T$7,FALSE)</f>
        <v>0</v>
      </c>
      <c r="T245" s="9">
        <f>VLOOKUP($E245,'ALL-GTK-SD-SMP-SMA-SMK-SLB'!$F$14:$CG$713,'ALL-GTK-SD-SMP-SMA-SMK-SLB'!U$7,FALSE)</f>
        <v>0</v>
      </c>
      <c r="U245" s="9">
        <f>VLOOKUP($E245,'ALL-GTK-SD-SMP-SMA-SMK-SLB'!$F$14:$CG$713,'ALL-GTK-SD-SMP-SMA-SMK-SLB'!V$7,FALSE)</f>
        <v>0</v>
      </c>
      <c r="V245" s="9">
        <f>VLOOKUP($E245,'ALL-GTK-SD-SMP-SMA-SMK-SLB'!$F$14:$CG$713,'ALL-GTK-SD-SMP-SMA-SMK-SLB'!W$7,FALSE)</f>
        <v>0</v>
      </c>
      <c r="W245" s="9">
        <f>VLOOKUP($E245,'ALL-GTK-SD-SMP-SMA-SMK-SLB'!$F$14:$CG$713,'ALL-GTK-SD-SMP-SMA-SMK-SLB'!X$7,FALSE)</f>
        <v>1</v>
      </c>
      <c r="X245" s="9">
        <f>VLOOKUP($E245,'ALL-GTK-SD-SMP-SMA-SMK-SLB'!$F$14:$CG$713,'ALL-GTK-SD-SMP-SMA-SMK-SLB'!Y$7,FALSE)</f>
        <v>4</v>
      </c>
      <c r="Y245" s="299">
        <f t="shared" si="117"/>
        <v>1</v>
      </c>
      <c r="Z245" s="299">
        <f t="shared" si="118"/>
        <v>4</v>
      </c>
      <c r="AA245" s="10">
        <f t="shared" si="119"/>
        <v>5</v>
      </c>
      <c r="AB245" s="44">
        <f t="shared" si="120"/>
        <v>3</v>
      </c>
      <c r="AC245" s="44">
        <f t="shared" si="121"/>
        <v>8</v>
      </c>
      <c r="AD245" s="11">
        <f t="shared" si="122"/>
        <v>11</v>
      </c>
      <c r="AE245" s="9">
        <f>VLOOKUP($E245,'ALL-GTK-SD-SMP-SMA-SMK-SLB'!$F$14:$CG$713,'ALL-GTK-SD-SMP-SMA-SMK-SLB'!AF$7,FALSE)</f>
        <v>1</v>
      </c>
      <c r="AF245" s="9">
        <f>VLOOKUP($E245,'ALL-GTK-SD-SMP-SMA-SMK-SLB'!$F$14:$CG$713,'ALL-GTK-SD-SMP-SMA-SMK-SLB'!AG$7,FALSE)</f>
        <v>5</v>
      </c>
      <c r="AG245" s="10">
        <f t="shared" si="123"/>
        <v>6</v>
      </c>
      <c r="AH245" s="9">
        <f>VLOOKUP($E245,'ALL-GTK-SD-SMP-SMA-SMK-SLB'!$F$14:$CG$713,'ALL-GTK-SD-SMP-SMA-SMK-SLB'!AI$7,FALSE)</f>
        <v>2</v>
      </c>
      <c r="AI245" s="9">
        <f>VLOOKUP($E245,'ALL-GTK-SD-SMP-SMA-SMK-SLB'!$F$14:$CG$713,'ALL-GTK-SD-SMP-SMA-SMK-SLB'!AJ$7,FALSE)</f>
        <v>3</v>
      </c>
      <c r="AJ245" s="10">
        <f t="shared" si="124"/>
        <v>5</v>
      </c>
      <c r="AK245" s="44">
        <f t="shared" si="125"/>
        <v>3</v>
      </c>
      <c r="AL245" s="44">
        <f t="shared" si="126"/>
        <v>8</v>
      </c>
      <c r="AM245" s="11">
        <f t="shared" si="127"/>
        <v>11</v>
      </c>
      <c r="AN245" s="299">
        <f>VLOOKUP($E245,'ALL-GTK-SD-SMP-SMA-SMK-SLB'!$F$14:$CG$713,'ALL-GTK-SD-SMP-SMA-SMK-SLB'!AO$7,FALSE)</f>
        <v>0</v>
      </c>
      <c r="AO245" s="299">
        <f>VLOOKUP($E245,'ALL-GTK-SD-SMP-SMA-SMK-SLB'!$F$14:$CG$713,'ALL-GTK-SD-SMP-SMA-SMK-SLB'!AP$7,FALSE)</f>
        <v>0</v>
      </c>
      <c r="AP245" s="9">
        <f>VLOOKUP($E245,'ALL-GTK-SD-SMP-SMA-SMK-SLB'!$F$14:$CG$713,'ALL-GTK-SD-SMP-SMA-SMK-SLB'!AQ$7,FALSE)</f>
        <v>0</v>
      </c>
      <c r="AQ245" s="9">
        <f>VLOOKUP($E245,'ALL-GTK-SD-SMP-SMA-SMK-SLB'!$F$14:$CG$713,'ALL-GTK-SD-SMP-SMA-SMK-SLB'!AR$7,FALSE)</f>
        <v>0</v>
      </c>
      <c r="AR245" s="9">
        <f>VLOOKUP($E245,'ALL-GTK-SD-SMP-SMA-SMK-SLB'!$F$14:$CG$713,'ALL-GTK-SD-SMP-SMA-SMK-SLB'!AS$7,FALSE)</f>
        <v>0</v>
      </c>
      <c r="AS245" s="9">
        <f>VLOOKUP($E245,'ALL-GTK-SD-SMP-SMA-SMK-SLB'!$F$14:$CG$713,'ALL-GTK-SD-SMP-SMA-SMK-SLB'!AT$7,FALSE)</f>
        <v>0</v>
      </c>
      <c r="AT245" s="9">
        <f>VLOOKUP($E245,'ALL-GTK-SD-SMP-SMA-SMK-SLB'!$F$14:$CG$713,'ALL-GTK-SD-SMP-SMA-SMK-SLB'!AU$7,FALSE)</f>
        <v>0</v>
      </c>
      <c r="AU245" s="9">
        <f>VLOOKUP($E245,'ALL-GTK-SD-SMP-SMA-SMK-SLB'!$F$14:$CG$713,'ALL-GTK-SD-SMP-SMA-SMK-SLB'!AV$7,FALSE)</f>
        <v>0</v>
      </c>
      <c r="AV245" s="9">
        <f>VLOOKUP($E245,'ALL-GTK-SD-SMP-SMA-SMK-SLB'!$F$14:$CG$713,'ALL-GTK-SD-SMP-SMA-SMK-SLB'!AW$7,FALSE)</f>
        <v>0</v>
      </c>
      <c r="AW245" s="9">
        <f>VLOOKUP($E245,'ALL-GTK-SD-SMP-SMA-SMK-SLB'!$F$14:$CG$713,'ALL-GTK-SD-SMP-SMA-SMK-SLB'!AX$7,FALSE)</f>
        <v>0</v>
      </c>
      <c r="AX245" s="9">
        <f>VLOOKUP($E245,'ALL-GTK-SD-SMP-SMA-SMK-SLB'!$F$14:$CG$713,'ALL-GTK-SD-SMP-SMA-SMK-SLB'!AY$7,FALSE)</f>
        <v>2</v>
      </c>
      <c r="AY245" s="9">
        <f>VLOOKUP($E245,'ALL-GTK-SD-SMP-SMA-SMK-SLB'!$F$14:$CG$713,'ALL-GTK-SD-SMP-SMA-SMK-SLB'!AZ$7,FALSE)</f>
        <v>8</v>
      </c>
      <c r="AZ245" s="9">
        <f>VLOOKUP($E245,'ALL-GTK-SD-SMP-SMA-SMK-SLB'!$F$14:$CG$713,'ALL-GTK-SD-SMP-SMA-SMK-SLB'!BA$7,FALSE)</f>
        <v>1</v>
      </c>
      <c r="BA245" s="9">
        <f>VLOOKUP($E245,'ALL-GTK-SD-SMP-SMA-SMK-SLB'!$F$14:$CG$713,'ALL-GTK-SD-SMP-SMA-SMK-SLB'!BB$7,FALSE)</f>
        <v>0</v>
      </c>
      <c r="BB245" s="9">
        <f>VLOOKUP($E245,'ALL-GTK-SD-SMP-SMA-SMK-SLB'!$F$14:$CG$713,'ALL-GTK-SD-SMP-SMA-SMK-SLB'!BC$7,FALSE)</f>
        <v>0</v>
      </c>
      <c r="BC245" s="9">
        <f>VLOOKUP($E245,'ALL-GTK-SD-SMP-SMA-SMK-SLB'!$F$14:$CG$713,'ALL-GTK-SD-SMP-SMA-SMK-SLB'!BD$7,FALSE)</f>
        <v>0</v>
      </c>
      <c r="BD245" s="310">
        <f t="shared" si="128"/>
        <v>0</v>
      </c>
      <c r="BE245" s="310">
        <f t="shared" si="129"/>
        <v>0</v>
      </c>
      <c r="BF245" s="10">
        <f t="shared" si="130"/>
        <v>0</v>
      </c>
      <c r="BG245" s="311">
        <f t="shared" si="131"/>
        <v>3</v>
      </c>
      <c r="BH245" s="311">
        <f t="shared" si="132"/>
        <v>8</v>
      </c>
      <c r="BI245" s="10">
        <f t="shared" si="133"/>
        <v>11</v>
      </c>
      <c r="BJ245" s="44">
        <f t="shared" si="134"/>
        <v>3</v>
      </c>
      <c r="BK245" s="44">
        <f t="shared" si="135"/>
        <v>8</v>
      </c>
      <c r="BL245" s="11">
        <f t="shared" si="136"/>
        <v>11</v>
      </c>
      <c r="BM245" s="9">
        <f>VLOOKUP($E245,'ALL-GTK-SD-SMP-SMA-SMK-SLB'!$F$14:$CG$713,'ALL-GTK-SD-SMP-SMA-SMK-SLB'!BN$7,FALSE)</f>
        <v>0</v>
      </c>
      <c r="BN245" s="9">
        <f>VLOOKUP($E245,'ALL-GTK-SD-SMP-SMA-SMK-SLB'!$F$14:$CG$713,'ALL-GTK-SD-SMP-SMA-SMK-SLB'!BO$7,FALSE)</f>
        <v>0</v>
      </c>
      <c r="BO245" s="9">
        <f>VLOOKUP($E245,'ALL-GTK-SD-SMP-SMA-SMK-SLB'!$F$14:$CG$713,'ALL-GTK-SD-SMP-SMA-SMK-SLB'!BP$7,FALSE)</f>
        <v>0</v>
      </c>
      <c r="BP245" s="9">
        <f>VLOOKUP($E245,'ALL-GTK-SD-SMP-SMA-SMK-SLB'!$F$14:$CG$713,'ALL-GTK-SD-SMP-SMA-SMK-SLB'!BQ$7,FALSE)</f>
        <v>0</v>
      </c>
      <c r="BQ245" s="9">
        <f>VLOOKUP($E245,'ALL-GTK-SD-SMP-SMA-SMK-SLB'!$F$14:$CG$713,'ALL-GTK-SD-SMP-SMA-SMK-SLB'!BR$7,FALSE)</f>
        <v>0</v>
      </c>
      <c r="BR245" s="9">
        <f>VLOOKUP($E245,'ALL-GTK-SD-SMP-SMA-SMK-SLB'!$F$14:$CG$713,'ALL-GTK-SD-SMP-SMA-SMK-SLB'!BS$7,FALSE)</f>
        <v>0</v>
      </c>
      <c r="BS245" s="9">
        <f>VLOOKUP($E245,'ALL-GTK-SD-SMP-SMA-SMK-SLB'!$F$14:$CG$713,'ALL-GTK-SD-SMP-SMA-SMK-SLB'!BT$7,FALSE)</f>
        <v>0</v>
      </c>
      <c r="BT245" s="9">
        <f>VLOOKUP($E245,'ALL-GTK-SD-SMP-SMA-SMK-SLB'!$F$14:$CG$713,'ALL-GTK-SD-SMP-SMA-SMK-SLB'!BU$7,FALSE)</f>
        <v>0</v>
      </c>
      <c r="BU245" s="299">
        <f t="shared" si="137"/>
        <v>0</v>
      </c>
      <c r="BV245" s="299">
        <f t="shared" si="138"/>
        <v>0</v>
      </c>
      <c r="BW245" s="44">
        <f t="shared" si="139"/>
        <v>0</v>
      </c>
      <c r="BX245" s="44">
        <f t="shared" si="140"/>
        <v>0</v>
      </c>
      <c r="BY245" s="11">
        <f t="shared" si="141"/>
        <v>0</v>
      </c>
      <c r="BZ245" s="14">
        <f t="shared" si="142"/>
        <v>3</v>
      </c>
      <c r="CA245" s="14">
        <f t="shared" si="143"/>
        <v>8</v>
      </c>
      <c r="CB245" s="13">
        <f t="shared" si="144"/>
        <v>0</v>
      </c>
      <c r="CC245" s="13">
        <f t="shared" si="145"/>
        <v>0</v>
      </c>
      <c r="CD245" s="312">
        <f t="shared" si="146"/>
        <v>3</v>
      </c>
      <c r="CE245" s="312">
        <f t="shared" si="147"/>
        <v>8</v>
      </c>
      <c r="CF245" s="313">
        <f t="shared" si="148"/>
        <v>11</v>
      </c>
      <c r="CG245" s="302" t="str">
        <f t="shared" si="149"/>
        <v>OK</v>
      </c>
    </row>
    <row r="246" spans="1:85" ht="14.25" x14ac:dyDescent="0.25">
      <c r="A246" s="6">
        <v>234</v>
      </c>
      <c r="B246" s="495">
        <v>234</v>
      </c>
      <c r="C246" s="495" t="s">
        <v>6</v>
      </c>
      <c r="D246" s="496" t="s">
        <v>29</v>
      </c>
      <c r="E246" s="626">
        <v>20319495</v>
      </c>
      <c r="F246" s="627" t="s">
        <v>502</v>
      </c>
      <c r="G246" s="624" t="s">
        <v>52</v>
      </c>
      <c r="H246" s="9">
        <f>VLOOKUP($E246,'ALL-GTK-SD-SMP-SMA-SMK-SLB'!$F$14:$CG$713,'ALL-GTK-SD-SMP-SMA-SMK-SLB'!I$7,FALSE)</f>
        <v>0</v>
      </c>
      <c r="I246" s="9">
        <f>VLOOKUP($E246,'ALL-GTK-SD-SMP-SMA-SMK-SLB'!$F$14:$CG$713,'ALL-GTK-SD-SMP-SMA-SMK-SLB'!J$7,FALSE)</f>
        <v>0</v>
      </c>
      <c r="J246" s="9">
        <f>VLOOKUP($E246,'ALL-GTK-SD-SMP-SMA-SMK-SLB'!$F$14:$CG$713,'ALL-GTK-SD-SMP-SMA-SMK-SLB'!K$7,FALSE)</f>
        <v>0</v>
      </c>
      <c r="K246" s="9">
        <f>VLOOKUP($E246,'ALL-GTK-SD-SMP-SMA-SMK-SLB'!$F$14:$CG$713,'ALL-GTK-SD-SMP-SMA-SMK-SLB'!L$7,FALSE)</f>
        <v>0</v>
      </c>
      <c r="L246" s="9">
        <f>VLOOKUP($E246,'ALL-GTK-SD-SMP-SMA-SMK-SLB'!$F$14:$CG$713,'ALL-GTK-SD-SMP-SMA-SMK-SLB'!M$7,FALSE)</f>
        <v>1</v>
      </c>
      <c r="M246" s="9">
        <f>VLOOKUP($E246,'ALL-GTK-SD-SMP-SMA-SMK-SLB'!$F$14:$CG$713,'ALL-GTK-SD-SMP-SMA-SMK-SLB'!N$7,FALSE)</f>
        <v>2</v>
      </c>
      <c r="N246" s="9">
        <f>VLOOKUP($E246,'ALL-GTK-SD-SMP-SMA-SMK-SLB'!$F$14:$CG$713,'ALL-GTK-SD-SMP-SMA-SMK-SLB'!O$7,FALSE)</f>
        <v>3</v>
      </c>
      <c r="O246" s="9">
        <f>VLOOKUP($E246,'ALL-GTK-SD-SMP-SMA-SMK-SLB'!$F$14:$CG$713,'ALL-GTK-SD-SMP-SMA-SMK-SLB'!P$7,FALSE)</f>
        <v>2</v>
      </c>
      <c r="P246" s="299">
        <f t="shared" si="114"/>
        <v>4</v>
      </c>
      <c r="Q246" s="299">
        <f t="shared" si="115"/>
        <v>4</v>
      </c>
      <c r="R246" s="300">
        <f t="shared" si="116"/>
        <v>8</v>
      </c>
      <c r="S246" s="9">
        <f>VLOOKUP($E246,'ALL-GTK-SD-SMP-SMA-SMK-SLB'!$F$14:$CG$713,'ALL-GTK-SD-SMP-SMA-SMK-SLB'!T$7,FALSE)</f>
        <v>0</v>
      </c>
      <c r="T246" s="9">
        <f>VLOOKUP($E246,'ALL-GTK-SD-SMP-SMA-SMK-SLB'!$F$14:$CG$713,'ALL-GTK-SD-SMP-SMA-SMK-SLB'!U$7,FALSE)</f>
        <v>0</v>
      </c>
      <c r="U246" s="9">
        <f>VLOOKUP($E246,'ALL-GTK-SD-SMP-SMA-SMK-SLB'!$F$14:$CG$713,'ALL-GTK-SD-SMP-SMA-SMK-SLB'!V$7,FALSE)</f>
        <v>1</v>
      </c>
      <c r="V246" s="9">
        <f>VLOOKUP($E246,'ALL-GTK-SD-SMP-SMA-SMK-SLB'!$F$14:$CG$713,'ALL-GTK-SD-SMP-SMA-SMK-SLB'!W$7,FALSE)</f>
        <v>4</v>
      </c>
      <c r="W246" s="9">
        <f>VLOOKUP($E246,'ALL-GTK-SD-SMP-SMA-SMK-SLB'!$F$14:$CG$713,'ALL-GTK-SD-SMP-SMA-SMK-SLB'!X$7,FALSE)</f>
        <v>0</v>
      </c>
      <c r="X246" s="9">
        <f>VLOOKUP($E246,'ALL-GTK-SD-SMP-SMA-SMK-SLB'!$F$14:$CG$713,'ALL-GTK-SD-SMP-SMA-SMK-SLB'!Y$7,FALSE)</f>
        <v>3</v>
      </c>
      <c r="Y246" s="299">
        <f t="shared" si="117"/>
        <v>1</v>
      </c>
      <c r="Z246" s="299">
        <f t="shared" si="118"/>
        <v>7</v>
      </c>
      <c r="AA246" s="10">
        <f t="shared" si="119"/>
        <v>8</v>
      </c>
      <c r="AB246" s="44">
        <f t="shared" si="120"/>
        <v>5</v>
      </c>
      <c r="AC246" s="44">
        <f t="shared" si="121"/>
        <v>11</v>
      </c>
      <c r="AD246" s="11">
        <f t="shared" si="122"/>
        <v>16</v>
      </c>
      <c r="AE246" s="9">
        <f>VLOOKUP($E246,'ALL-GTK-SD-SMP-SMA-SMK-SLB'!$F$14:$CG$713,'ALL-GTK-SD-SMP-SMA-SMK-SLB'!AF$7,FALSE)</f>
        <v>1</v>
      </c>
      <c r="AF246" s="9">
        <f>VLOOKUP($E246,'ALL-GTK-SD-SMP-SMA-SMK-SLB'!$F$14:$CG$713,'ALL-GTK-SD-SMP-SMA-SMK-SLB'!AG$7,FALSE)</f>
        <v>8</v>
      </c>
      <c r="AG246" s="10">
        <f t="shared" si="123"/>
        <v>9</v>
      </c>
      <c r="AH246" s="9">
        <f>VLOOKUP($E246,'ALL-GTK-SD-SMP-SMA-SMK-SLB'!$F$14:$CG$713,'ALL-GTK-SD-SMP-SMA-SMK-SLB'!AI$7,FALSE)</f>
        <v>4</v>
      </c>
      <c r="AI246" s="9">
        <f>VLOOKUP($E246,'ALL-GTK-SD-SMP-SMA-SMK-SLB'!$F$14:$CG$713,'ALL-GTK-SD-SMP-SMA-SMK-SLB'!AJ$7,FALSE)</f>
        <v>3</v>
      </c>
      <c r="AJ246" s="10">
        <f t="shared" si="124"/>
        <v>7</v>
      </c>
      <c r="AK246" s="44">
        <f t="shared" si="125"/>
        <v>5</v>
      </c>
      <c r="AL246" s="44">
        <f t="shared" si="126"/>
        <v>11</v>
      </c>
      <c r="AM246" s="11">
        <f t="shared" si="127"/>
        <v>16</v>
      </c>
      <c r="AN246" s="299">
        <f>VLOOKUP($E246,'ALL-GTK-SD-SMP-SMA-SMK-SLB'!$F$14:$CG$713,'ALL-GTK-SD-SMP-SMA-SMK-SLB'!AO$7,FALSE)</f>
        <v>0</v>
      </c>
      <c r="AO246" s="299">
        <f>VLOOKUP($E246,'ALL-GTK-SD-SMP-SMA-SMK-SLB'!$F$14:$CG$713,'ALL-GTK-SD-SMP-SMA-SMK-SLB'!AP$7,FALSE)</f>
        <v>0</v>
      </c>
      <c r="AP246" s="9">
        <f>VLOOKUP($E246,'ALL-GTK-SD-SMP-SMA-SMK-SLB'!$F$14:$CG$713,'ALL-GTK-SD-SMP-SMA-SMK-SLB'!AQ$7,FALSE)</f>
        <v>0</v>
      </c>
      <c r="AQ246" s="9">
        <f>VLOOKUP($E246,'ALL-GTK-SD-SMP-SMA-SMK-SLB'!$F$14:$CG$713,'ALL-GTK-SD-SMP-SMA-SMK-SLB'!AR$7,FALSE)</f>
        <v>0</v>
      </c>
      <c r="AR246" s="9">
        <f>VLOOKUP($E246,'ALL-GTK-SD-SMP-SMA-SMK-SLB'!$F$14:$CG$713,'ALL-GTK-SD-SMP-SMA-SMK-SLB'!AS$7,FALSE)</f>
        <v>1</v>
      </c>
      <c r="AS246" s="9">
        <f>VLOOKUP($E246,'ALL-GTK-SD-SMP-SMA-SMK-SLB'!$F$14:$CG$713,'ALL-GTK-SD-SMP-SMA-SMK-SLB'!AT$7,FALSE)</f>
        <v>0</v>
      </c>
      <c r="AT246" s="9">
        <f>VLOOKUP($E246,'ALL-GTK-SD-SMP-SMA-SMK-SLB'!$F$14:$CG$713,'ALL-GTK-SD-SMP-SMA-SMK-SLB'!AU$7,FALSE)</f>
        <v>0</v>
      </c>
      <c r="AU246" s="9">
        <f>VLOOKUP($E246,'ALL-GTK-SD-SMP-SMA-SMK-SLB'!$F$14:$CG$713,'ALL-GTK-SD-SMP-SMA-SMK-SLB'!AV$7,FALSE)</f>
        <v>0</v>
      </c>
      <c r="AV246" s="9">
        <f>VLOOKUP($E246,'ALL-GTK-SD-SMP-SMA-SMK-SLB'!$F$14:$CG$713,'ALL-GTK-SD-SMP-SMA-SMK-SLB'!AW$7,FALSE)</f>
        <v>0</v>
      </c>
      <c r="AW246" s="9">
        <f>VLOOKUP($E246,'ALL-GTK-SD-SMP-SMA-SMK-SLB'!$F$14:$CG$713,'ALL-GTK-SD-SMP-SMA-SMK-SLB'!AX$7,FALSE)</f>
        <v>0</v>
      </c>
      <c r="AX246" s="9">
        <f>VLOOKUP($E246,'ALL-GTK-SD-SMP-SMA-SMK-SLB'!$F$14:$CG$713,'ALL-GTK-SD-SMP-SMA-SMK-SLB'!AY$7,FALSE)</f>
        <v>4</v>
      </c>
      <c r="AY246" s="9">
        <f>VLOOKUP($E246,'ALL-GTK-SD-SMP-SMA-SMK-SLB'!$F$14:$CG$713,'ALL-GTK-SD-SMP-SMA-SMK-SLB'!AZ$7,FALSE)</f>
        <v>11</v>
      </c>
      <c r="AZ246" s="9">
        <f>VLOOKUP($E246,'ALL-GTK-SD-SMP-SMA-SMK-SLB'!$F$14:$CG$713,'ALL-GTK-SD-SMP-SMA-SMK-SLB'!BA$7,FALSE)</f>
        <v>0</v>
      </c>
      <c r="BA246" s="9">
        <f>VLOOKUP($E246,'ALL-GTK-SD-SMP-SMA-SMK-SLB'!$F$14:$CG$713,'ALL-GTK-SD-SMP-SMA-SMK-SLB'!BB$7,FALSE)</f>
        <v>0</v>
      </c>
      <c r="BB246" s="9">
        <f>VLOOKUP($E246,'ALL-GTK-SD-SMP-SMA-SMK-SLB'!$F$14:$CG$713,'ALL-GTK-SD-SMP-SMA-SMK-SLB'!BC$7,FALSE)</f>
        <v>0</v>
      </c>
      <c r="BC246" s="9">
        <f>VLOOKUP($E246,'ALL-GTK-SD-SMP-SMA-SMK-SLB'!$F$14:$CG$713,'ALL-GTK-SD-SMP-SMA-SMK-SLB'!BD$7,FALSE)</f>
        <v>0</v>
      </c>
      <c r="BD246" s="310">
        <f t="shared" si="128"/>
        <v>1</v>
      </c>
      <c r="BE246" s="310">
        <f t="shared" si="129"/>
        <v>0</v>
      </c>
      <c r="BF246" s="10">
        <f t="shared" si="130"/>
        <v>1</v>
      </c>
      <c r="BG246" s="311">
        <f t="shared" si="131"/>
        <v>4</v>
      </c>
      <c r="BH246" s="311">
        <f t="shared" si="132"/>
        <v>11</v>
      </c>
      <c r="BI246" s="10">
        <f t="shared" si="133"/>
        <v>15</v>
      </c>
      <c r="BJ246" s="44">
        <f t="shared" si="134"/>
        <v>5</v>
      </c>
      <c r="BK246" s="44">
        <f t="shared" si="135"/>
        <v>11</v>
      </c>
      <c r="BL246" s="11">
        <f t="shared" si="136"/>
        <v>16</v>
      </c>
      <c r="BM246" s="9">
        <f>VLOOKUP($E246,'ALL-GTK-SD-SMP-SMA-SMK-SLB'!$F$14:$CG$713,'ALL-GTK-SD-SMP-SMA-SMK-SLB'!BN$7,FALSE)</f>
        <v>0</v>
      </c>
      <c r="BN246" s="9">
        <f>VLOOKUP($E246,'ALL-GTK-SD-SMP-SMA-SMK-SLB'!$F$14:$CG$713,'ALL-GTK-SD-SMP-SMA-SMK-SLB'!BO$7,FALSE)</f>
        <v>0</v>
      </c>
      <c r="BO246" s="9">
        <f>VLOOKUP($E246,'ALL-GTK-SD-SMP-SMA-SMK-SLB'!$F$14:$CG$713,'ALL-GTK-SD-SMP-SMA-SMK-SLB'!BP$7,FALSE)</f>
        <v>0</v>
      </c>
      <c r="BP246" s="9">
        <f>VLOOKUP($E246,'ALL-GTK-SD-SMP-SMA-SMK-SLB'!$F$14:$CG$713,'ALL-GTK-SD-SMP-SMA-SMK-SLB'!BQ$7,FALSE)</f>
        <v>0</v>
      </c>
      <c r="BQ246" s="9">
        <f>VLOOKUP($E246,'ALL-GTK-SD-SMP-SMA-SMK-SLB'!$F$14:$CG$713,'ALL-GTK-SD-SMP-SMA-SMK-SLB'!BR$7,FALSE)</f>
        <v>0</v>
      </c>
      <c r="BR246" s="9">
        <f>VLOOKUP($E246,'ALL-GTK-SD-SMP-SMA-SMK-SLB'!$F$14:$CG$713,'ALL-GTK-SD-SMP-SMA-SMK-SLB'!BS$7,FALSE)</f>
        <v>0</v>
      </c>
      <c r="BS246" s="9">
        <f>VLOOKUP($E246,'ALL-GTK-SD-SMP-SMA-SMK-SLB'!$F$14:$CG$713,'ALL-GTK-SD-SMP-SMA-SMK-SLB'!BT$7,FALSE)</f>
        <v>0</v>
      </c>
      <c r="BT246" s="9">
        <f>VLOOKUP($E246,'ALL-GTK-SD-SMP-SMA-SMK-SLB'!$F$14:$CG$713,'ALL-GTK-SD-SMP-SMA-SMK-SLB'!BU$7,FALSE)</f>
        <v>0</v>
      </c>
      <c r="BU246" s="299">
        <f t="shared" si="137"/>
        <v>0</v>
      </c>
      <c r="BV246" s="299">
        <f t="shared" si="138"/>
        <v>0</v>
      </c>
      <c r="BW246" s="44">
        <f t="shared" si="139"/>
        <v>0</v>
      </c>
      <c r="BX246" s="44">
        <f t="shared" si="140"/>
        <v>0</v>
      </c>
      <c r="BY246" s="11">
        <f t="shared" si="141"/>
        <v>0</v>
      </c>
      <c r="BZ246" s="14">
        <f t="shared" si="142"/>
        <v>5</v>
      </c>
      <c r="CA246" s="14">
        <f t="shared" si="143"/>
        <v>11</v>
      </c>
      <c r="CB246" s="13">
        <f t="shared" si="144"/>
        <v>0</v>
      </c>
      <c r="CC246" s="13">
        <f t="shared" si="145"/>
        <v>0</v>
      </c>
      <c r="CD246" s="312">
        <f t="shared" si="146"/>
        <v>5</v>
      </c>
      <c r="CE246" s="312">
        <f t="shared" si="147"/>
        <v>11</v>
      </c>
      <c r="CF246" s="313">
        <f t="shared" si="148"/>
        <v>16</v>
      </c>
      <c r="CG246" s="302" t="str">
        <f t="shared" si="149"/>
        <v>OK</v>
      </c>
    </row>
    <row r="247" spans="1:85" ht="14.25" x14ac:dyDescent="0.25">
      <c r="A247" s="6">
        <v>235</v>
      </c>
      <c r="B247" s="495">
        <v>235</v>
      </c>
      <c r="C247" s="495" t="s">
        <v>6</v>
      </c>
      <c r="D247" s="496" t="s">
        <v>29</v>
      </c>
      <c r="E247" s="626">
        <v>20319475</v>
      </c>
      <c r="F247" s="627" t="s">
        <v>503</v>
      </c>
      <c r="G247" s="624" t="s">
        <v>52</v>
      </c>
      <c r="H247" s="9">
        <f>VLOOKUP($E247,'ALL-GTK-SD-SMP-SMA-SMK-SLB'!$F$14:$CG$713,'ALL-GTK-SD-SMP-SMA-SMK-SLB'!I$7,FALSE)</f>
        <v>0</v>
      </c>
      <c r="I247" s="9">
        <f>VLOOKUP($E247,'ALL-GTK-SD-SMP-SMA-SMK-SLB'!$F$14:$CG$713,'ALL-GTK-SD-SMP-SMA-SMK-SLB'!J$7,FALSE)</f>
        <v>0</v>
      </c>
      <c r="J247" s="9">
        <f>VLOOKUP($E247,'ALL-GTK-SD-SMP-SMA-SMK-SLB'!$F$14:$CG$713,'ALL-GTK-SD-SMP-SMA-SMK-SLB'!K$7,FALSE)</f>
        <v>0</v>
      </c>
      <c r="K247" s="9">
        <f>VLOOKUP($E247,'ALL-GTK-SD-SMP-SMA-SMK-SLB'!$F$14:$CG$713,'ALL-GTK-SD-SMP-SMA-SMK-SLB'!L$7,FALSE)</f>
        <v>1</v>
      </c>
      <c r="L247" s="9">
        <f>VLOOKUP($E247,'ALL-GTK-SD-SMP-SMA-SMK-SLB'!$F$14:$CG$713,'ALL-GTK-SD-SMP-SMA-SMK-SLB'!M$7,FALSE)</f>
        <v>0</v>
      </c>
      <c r="M247" s="9">
        <f>VLOOKUP($E247,'ALL-GTK-SD-SMP-SMA-SMK-SLB'!$F$14:$CG$713,'ALL-GTK-SD-SMP-SMA-SMK-SLB'!N$7,FALSE)</f>
        <v>3</v>
      </c>
      <c r="N247" s="9">
        <f>VLOOKUP($E247,'ALL-GTK-SD-SMP-SMA-SMK-SLB'!$F$14:$CG$713,'ALL-GTK-SD-SMP-SMA-SMK-SLB'!O$7,FALSE)</f>
        <v>1</v>
      </c>
      <c r="O247" s="9">
        <f>VLOOKUP($E247,'ALL-GTK-SD-SMP-SMA-SMK-SLB'!$F$14:$CG$713,'ALL-GTK-SD-SMP-SMA-SMK-SLB'!P$7,FALSE)</f>
        <v>3</v>
      </c>
      <c r="P247" s="299">
        <f t="shared" si="114"/>
        <v>1</v>
      </c>
      <c r="Q247" s="299">
        <f t="shared" si="115"/>
        <v>7</v>
      </c>
      <c r="R247" s="300">
        <f t="shared" si="116"/>
        <v>8</v>
      </c>
      <c r="S247" s="9">
        <f>VLOOKUP($E247,'ALL-GTK-SD-SMP-SMA-SMK-SLB'!$F$14:$CG$713,'ALL-GTK-SD-SMP-SMA-SMK-SLB'!T$7,FALSE)</f>
        <v>0</v>
      </c>
      <c r="T247" s="9">
        <f>VLOOKUP($E247,'ALL-GTK-SD-SMP-SMA-SMK-SLB'!$F$14:$CG$713,'ALL-GTK-SD-SMP-SMA-SMK-SLB'!U$7,FALSE)</f>
        <v>0</v>
      </c>
      <c r="U247" s="9">
        <f>VLOOKUP($E247,'ALL-GTK-SD-SMP-SMA-SMK-SLB'!$F$14:$CG$713,'ALL-GTK-SD-SMP-SMA-SMK-SLB'!V$7,FALSE)</f>
        <v>0</v>
      </c>
      <c r="V247" s="9">
        <f>VLOOKUP($E247,'ALL-GTK-SD-SMP-SMA-SMK-SLB'!$F$14:$CG$713,'ALL-GTK-SD-SMP-SMA-SMK-SLB'!W$7,FALSE)</f>
        <v>1</v>
      </c>
      <c r="W247" s="9">
        <f>VLOOKUP($E247,'ALL-GTK-SD-SMP-SMA-SMK-SLB'!$F$14:$CG$713,'ALL-GTK-SD-SMP-SMA-SMK-SLB'!X$7,FALSE)</f>
        <v>1</v>
      </c>
      <c r="X247" s="9">
        <f>VLOOKUP($E247,'ALL-GTK-SD-SMP-SMA-SMK-SLB'!$F$14:$CG$713,'ALL-GTK-SD-SMP-SMA-SMK-SLB'!Y$7,FALSE)</f>
        <v>3</v>
      </c>
      <c r="Y247" s="299">
        <f t="shared" si="117"/>
        <v>1</v>
      </c>
      <c r="Z247" s="299">
        <f t="shared" si="118"/>
        <v>4</v>
      </c>
      <c r="AA247" s="10">
        <f t="shared" si="119"/>
        <v>5</v>
      </c>
      <c r="AB247" s="44">
        <f t="shared" si="120"/>
        <v>2</v>
      </c>
      <c r="AC247" s="44">
        <f t="shared" si="121"/>
        <v>11</v>
      </c>
      <c r="AD247" s="11">
        <f t="shared" si="122"/>
        <v>13</v>
      </c>
      <c r="AE247" s="9">
        <f>VLOOKUP($E247,'ALL-GTK-SD-SMP-SMA-SMK-SLB'!$F$14:$CG$713,'ALL-GTK-SD-SMP-SMA-SMK-SLB'!AF$7,FALSE)</f>
        <v>0</v>
      </c>
      <c r="AF247" s="9">
        <f>VLOOKUP($E247,'ALL-GTK-SD-SMP-SMA-SMK-SLB'!$F$14:$CG$713,'ALL-GTK-SD-SMP-SMA-SMK-SLB'!AG$7,FALSE)</f>
        <v>6</v>
      </c>
      <c r="AG247" s="10">
        <f t="shared" si="123"/>
        <v>6</v>
      </c>
      <c r="AH247" s="9">
        <f>VLOOKUP($E247,'ALL-GTK-SD-SMP-SMA-SMK-SLB'!$F$14:$CG$713,'ALL-GTK-SD-SMP-SMA-SMK-SLB'!AI$7,FALSE)</f>
        <v>2</v>
      </c>
      <c r="AI247" s="9">
        <f>VLOOKUP($E247,'ALL-GTK-SD-SMP-SMA-SMK-SLB'!$F$14:$CG$713,'ALL-GTK-SD-SMP-SMA-SMK-SLB'!AJ$7,FALSE)</f>
        <v>5</v>
      </c>
      <c r="AJ247" s="10">
        <f t="shared" si="124"/>
        <v>7</v>
      </c>
      <c r="AK247" s="44">
        <f t="shared" si="125"/>
        <v>2</v>
      </c>
      <c r="AL247" s="44">
        <f t="shared" si="126"/>
        <v>11</v>
      </c>
      <c r="AM247" s="11">
        <f t="shared" si="127"/>
        <v>13</v>
      </c>
      <c r="AN247" s="299">
        <f>VLOOKUP($E247,'ALL-GTK-SD-SMP-SMA-SMK-SLB'!$F$14:$CG$713,'ALL-GTK-SD-SMP-SMA-SMK-SLB'!AO$7,FALSE)</f>
        <v>0</v>
      </c>
      <c r="AO247" s="299">
        <f>VLOOKUP($E247,'ALL-GTK-SD-SMP-SMA-SMK-SLB'!$F$14:$CG$713,'ALL-GTK-SD-SMP-SMA-SMK-SLB'!AP$7,FALSE)</f>
        <v>0</v>
      </c>
      <c r="AP247" s="9">
        <f>VLOOKUP($E247,'ALL-GTK-SD-SMP-SMA-SMK-SLB'!$F$14:$CG$713,'ALL-GTK-SD-SMP-SMA-SMK-SLB'!AQ$7,FALSE)</f>
        <v>0</v>
      </c>
      <c r="AQ247" s="9">
        <f>VLOOKUP($E247,'ALL-GTK-SD-SMP-SMA-SMK-SLB'!$F$14:$CG$713,'ALL-GTK-SD-SMP-SMA-SMK-SLB'!AR$7,FALSE)</f>
        <v>0</v>
      </c>
      <c r="AR247" s="9">
        <f>VLOOKUP($E247,'ALL-GTK-SD-SMP-SMA-SMK-SLB'!$F$14:$CG$713,'ALL-GTK-SD-SMP-SMA-SMK-SLB'!AS$7,FALSE)</f>
        <v>0</v>
      </c>
      <c r="AS247" s="9">
        <f>VLOOKUP($E247,'ALL-GTK-SD-SMP-SMA-SMK-SLB'!$F$14:$CG$713,'ALL-GTK-SD-SMP-SMA-SMK-SLB'!AT$7,FALSE)</f>
        <v>0</v>
      </c>
      <c r="AT247" s="9">
        <f>VLOOKUP($E247,'ALL-GTK-SD-SMP-SMA-SMK-SLB'!$F$14:$CG$713,'ALL-GTK-SD-SMP-SMA-SMK-SLB'!AU$7,FALSE)</f>
        <v>0</v>
      </c>
      <c r="AU247" s="9">
        <f>VLOOKUP($E247,'ALL-GTK-SD-SMP-SMA-SMK-SLB'!$F$14:$CG$713,'ALL-GTK-SD-SMP-SMA-SMK-SLB'!AV$7,FALSE)</f>
        <v>0</v>
      </c>
      <c r="AV247" s="9">
        <f>VLOOKUP($E247,'ALL-GTK-SD-SMP-SMA-SMK-SLB'!$F$14:$CG$713,'ALL-GTK-SD-SMP-SMA-SMK-SLB'!AW$7,FALSE)</f>
        <v>0</v>
      </c>
      <c r="AW247" s="9">
        <f>VLOOKUP($E247,'ALL-GTK-SD-SMP-SMA-SMK-SLB'!$F$14:$CG$713,'ALL-GTK-SD-SMP-SMA-SMK-SLB'!AX$7,FALSE)</f>
        <v>0</v>
      </c>
      <c r="AX247" s="9">
        <f>VLOOKUP($E247,'ALL-GTK-SD-SMP-SMA-SMK-SLB'!$F$14:$CG$713,'ALL-GTK-SD-SMP-SMA-SMK-SLB'!AY$7,FALSE)</f>
        <v>2</v>
      </c>
      <c r="AY247" s="9">
        <f>VLOOKUP($E247,'ALL-GTK-SD-SMP-SMA-SMK-SLB'!$F$14:$CG$713,'ALL-GTK-SD-SMP-SMA-SMK-SLB'!AZ$7,FALSE)</f>
        <v>11</v>
      </c>
      <c r="AZ247" s="9">
        <f>VLOOKUP($E247,'ALL-GTK-SD-SMP-SMA-SMK-SLB'!$F$14:$CG$713,'ALL-GTK-SD-SMP-SMA-SMK-SLB'!BA$7,FALSE)</f>
        <v>0</v>
      </c>
      <c r="BA247" s="9">
        <f>VLOOKUP($E247,'ALL-GTK-SD-SMP-SMA-SMK-SLB'!$F$14:$CG$713,'ALL-GTK-SD-SMP-SMA-SMK-SLB'!BB$7,FALSE)</f>
        <v>0</v>
      </c>
      <c r="BB247" s="9">
        <f>VLOOKUP($E247,'ALL-GTK-SD-SMP-SMA-SMK-SLB'!$F$14:$CG$713,'ALL-GTK-SD-SMP-SMA-SMK-SLB'!BC$7,FALSE)</f>
        <v>0</v>
      </c>
      <c r="BC247" s="9">
        <f>VLOOKUP($E247,'ALL-GTK-SD-SMP-SMA-SMK-SLB'!$F$14:$CG$713,'ALL-GTK-SD-SMP-SMA-SMK-SLB'!BD$7,FALSE)</f>
        <v>0</v>
      </c>
      <c r="BD247" s="310">
        <f t="shared" si="128"/>
        <v>0</v>
      </c>
      <c r="BE247" s="310">
        <f t="shared" si="129"/>
        <v>0</v>
      </c>
      <c r="BF247" s="10">
        <f t="shared" si="130"/>
        <v>0</v>
      </c>
      <c r="BG247" s="311">
        <f t="shared" si="131"/>
        <v>2</v>
      </c>
      <c r="BH247" s="311">
        <f t="shared" si="132"/>
        <v>11</v>
      </c>
      <c r="BI247" s="10">
        <f t="shared" si="133"/>
        <v>13</v>
      </c>
      <c r="BJ247" s="44">
        <f t="shared" si="134"/>
        <v>2</v>
      </c>
      <c r="BK247" s="44">
        <f t="shared" si="135"/>
        <v>11</v>
      </c>
      <c r="BL247" s="11">
        <f t="shared" si="136"/>
        <v>13</v>
      </c>
      <c r="BM247" s="9">
        <f>VLOOKUP($E247,'ALL-GTK-SD-SMP-SMA-SMK-SLB'!$F$14:$CG$713,'ALL-GTK-SD-SMP-SMA-SMK-SLB'!BN$7,FALSE)</f>
        <v>0</v>
      </c>
      <c r="BN247" s="9">
        <f>VLOOKUP($E247,'ALL-GTK-SD-SMP-SMA-SMK-SLB'!$F$14:$CG$713,'ALL-GTK-SD-SMP-SMA-SMK-SLB'!BO$7,FALSE)</f>
        <v>0</v>
      </c>
      <c r="BO247" s="9">
        <f>VLOOKUP($E247,'ALL-GTK-SD-SMP-SMA-SMK-SLB'!$F$14:$CG$713,'ALL-GTK-SD-SMP-SMA-SMK-SLB'!BP$7,FALSE)</f>
        <v>0</v>
      </c>
      <c r="BP247" s="9">
        <f>VLOOKUP($E247,'ALL-GTK-SD-SMP-SMA-SMK-SLB'!$F$14:$CG$713,'ALL-GTK-SD-SMP-SMA-SMK-SLB'!BQ$7,FALSE)</f>
        <v>0</v>
      </c>
      <c r="BQ247" s="9">
        <f>VLOOKUP($E247,'ALL-GTK-SD-SMP-SMA-SMK-SLB'!$F$14:$CG$713,'ALL-GTK-SD-SMP-SMA-SMK-SLB'!BR$7,FALSE)</f>
        <v>0</v>
      </c>
      <c r="BR247" s="9">
        <f>VLOOKUP($E247,'ALL-GTK-SD-SMP-SMA-SMK-SLB'!$F$14:$CG$713,'ALL-GTK-SD-SMP-SMA-SMK-SLB'!BS$7,FALSE)</f>
        <v>0</v>
      </c>
      <c r="BS247" s="9">
        <f>VLOOKUP($E247,'ALL-GTK-SD-SMP-SMA-SMK-SLB'!$F$14:$CG$713,'ALL-GTK-SD-SMP-SMA-SMK-SLB'!BT$7,FALSE)</f>
        <v>0</v>
      </c>
      <c r="BT247" s="9">
        <f>VLOOKUP($E247,'ALL-GTK-SD-SMP-SMA-SMK-SLB'!$F$14:$CG$713,'ALL-GTK-SD-SMP-SMA-SMK-SLB'!BU$7,FALSE)</f>
        <v>0</v>
      </c>
      <c r="BU247" s="299">
        <f t="shared" si="137"/>
        <v>0</v>
      </c>
      <c r="BV247" s="299">
        <f t="shared" si="138"/>
        <v>0</v>
      </c>
      <c r="BW247" s="44">
        <f t="shared" si="139"/>
        <v>0</v>
      </c>
      <c r="BX247" s="44">
        <f t="shared" si="140"/>
        <v>0</v>
      </c>
      <c r="BY247" s="11">
        <f t="shared" si="141"/>
        <v>0</v>
      </c>
      <c r="BZ247" s="14">
        <f t="shared" si="142"/>
        <v>2</v>
      </c>
      <c r="CA247" s="14">
        <f t="shared" si="143"/>
        <v>11</v>
      </c>
      <c r="CB247" s="13">
        <f t="shared" si="144"/>
        <v>0</v>
      </c>
      <c r="CC247" s="13">
        <f t="shared" si="145"/>
        <v>0</v>
      </c>
      <c r="CD247" s="312">
        <f t="shared" si="146"/>
        <v>2</v>
      </c>
      <c r="CE247" s="312">
        <f t="shared" si="147"/>
        <v>11</v>
      </c>
      <c r="CF247" s="313">
        <f t="shared" si="148"/>
        <v>13</v>
      </c>
      <c r="CG247" s="302" t="str">
        <f t="shared" si="149"/>
        <v>OK</v>
      </c>
    </row>
    <row r="248" spans="1:85" ht="14.25" x14ac:dyDescent="0.25">
      <c r="A248" s="6">
        <v>236</v>
      </c>
      <c r="B248" s="495">
        <v>236</v>
      </c>
      <c r="C248" s="495" t="s">
        <v>6</v>
      </c>
      <c r="D248" s="496" t="s">
        <v>29</v>
      </c>
      <c r="E248" s="626">
        <v>20319459</v>
      </c>
      <c r="F248" s="627" t="s">
        <v>504</v>
      </c>
      <c r="G248" s="624" t="s">
        <v>52</v>
      </c>
      <c r="H248" s="9">
        <f>VLOOKUP($E248,'ALL-GTK-SD-SMP-SMA-SMK-SLB'!$F$14:$CG$713,'ALL-GTK-SD-SMP-SMA-SMK-SLB'!I$7,FALSE)</f>
        <v>0</v>
      </c>
      <c r="I248" s="9">
        <f>VLOOKUP($E248,'ALL-GTK-SD-SMP-SMA-SMK-SLB'!$F$14:$CG$713,'ALL-GTK-SD-SMP-SMA-SMK-SLB'!J$7,FALSE)</f>
        <v>0</v>
      </c>
      <c r="J248" s="9">
        <f>VLOOKUP($E248,'ALL-GTK-SD-SMP-SMA-SMK-SLB'!$F$14:$CG$713,'ALL-GTK-SD-SMP-SMA-SMK-SLB'!K$7,FALSE)</f>
        <v>0</v>
      </c>
      <c r="K248" s="9">
        <f>VLOOKUP($E248,'ALL-GTK-SD-SMP-SMA-SMK-SLB'!$F$14:$CG$713,'ALL-GTK-SD-SMP-SMA-SMK-SLB'!L$7,FALSE)</f>
        <v>0</v>
      </c>
      <c r="L248" s="9">
        <f>VLOOKUP($E248,'ALL-GTK-SD-SMP-SMA-SMK-SLB'!$F$14:$CG$713,'ALL-GTK-SD-SMP-SMA-SMK-SLB'!M$7,FALSE)</f>
        <v>2</v>
      </c>
      <c r="M248" s="9">
        <f>VLOOKUP($E248,'ALL-GTK-SD-SMP-SMA-SMK-SLB'!$F$14:$CG$713,'ALL-GTK-SD-SMP-SMA-SMK-SLB'!N$7,FALSE)</f>
        <v>1</v>
      </c>
      <c r="N248" s="9">
        <f>VLOOKUP($E248,'ALL-GTK-SD-SMP-SMA-SMK-SLB'!$F$14:$CG$713,'ALL-GTK-SD-SMP-SMA-SMK-SLB'!O$7,FALSE)</f>
        <v>0</v>
      </c>
      <c r="O248" s="9">
        <f>VLOOKUP($E248,'ALL-GTK-SD-SMP-SMA-SMK-SLB'!$F$14:$CG$713,'ALL-GTK-SD-SMP-SMA-SMK-SLB'!P$7,FALSE)</f>
        <v>1</v>
      </c>
      <c r="P248" s="299">
        <f t="shared" si="114"/>
        <v>2</v>
      </c>
      <c r="Q248" s="299">
        <f t="shared" si="115"/>
        <v>2</v>
      </c>
      <c r="R248" s="300">
        <f t="shared" si="116"/>
        <v>4</v>
      </c>
      <c r="S248" s="9">
        <f>VLOOKUP($E248,'ALL-GTK-SD-SMP-SMA-SMK-SLB'!$F$14:$CG$713,'ALL-GTK-SD-SMP-SMA-SMK-SLB'!T$7,FALSE)</f>
        <v>0</v>
      </c>
      <c r="T248" s="9">
        <f>VLOOKUP($E248,'ALL-GTK-SD-SMP-SMA-SMK-SLB'!$F$14:$CG$713,'ALL-GTK-SD-SMP-SMA-SMK-SLB'!U$7,FALSE)</f>
        <v>0</v>
      </c>
      <c r="U248" s="9">
        <f>VLOOKUP($E248,'ALL-GTK-SD-SMP-SMA-SMK-SLB'!$F$14:$CG$713,'ALL-GTK-SD-SMP-SMA-SMK-SLB'!V$7,FALSE)</f>
        <v>0</v>
      </c>
      <c r="V248" s="9">
        <f>VLOOKUP($E248,'ALL-GTK-SD-SMP-SMA-SMK-SLB'!$F$14:$CG$713,'ALL-GTK-SD-SMP-SMA-SMK-SLB'!W$7,FALSE)</f>
        <v>1</v>
      </c>
      <c r="W248" s="9">
        <f>VLOOKUP($E248,'ALL-GTK-SD-SMP-SMA-SMK-SLB'!$F$14:$CG$713,'ALL-GTK-SD-SMP-SMA-SMK-SLB'!X$7,FALSE)</f>
        <v>0</v>
      </c>
      <c r="X248" s="9">
        <f>VLOOKUP($E248,'ALL-GTK-SD-SMP-SMA-SMK-SLB'!$F$14:$CG$713,'ALL-GTK-SD-SMP-SMA-SMK-SLB'!Y$7,FALSE)</f>
        <v>2</v>
      </c>
      <c r="Y248" s="299">
        <f t="shared" si="117"/>
        <v>0</v>
      </c>
      <c r="Z248" s="299">
        <f t="shared" si="118"/>
        <v>3</v>
      </c>
      <c r="AA248" s="10">
        <f t="shared" si="119"/>
        <v>3</v>
      </c>
      <c r="AB248" s="44">
        <f t="shared" si="120"/>
        <v>2</v>
      </c>
      <c r="AC248" s="44">
        <f t="shared" si="121"/>
        <v>5</v>
      </c>
      <c r="AD248" s="11">
        <f t="shared" si="122"/>
        <v>7</v>
      </c>
      <c r="AE248" s="9">
        <f>VLOOKUP($E248,'ALL-GTK-SD-SMP-SMA-SMK-SLB'!$F$14:$CG$713,'ALL-GTK-SD-SMP-SMA-SMK-SLB'!AF$7,FALSE)</f>
        <v>1</v>
      </c>
      <c r="AF248" s="9">
        <f>VLOOKUP($E248,'ALL-GTK-SD-SMP-SMA-SMK-SLB'!$F$14:$CG$713,'ALL-GTK-SD-SMP-SMA-SMK-SLB'!AG$7,FALSE)</f>
        <v>4</v>
      </c>
      <c r="AG248" s="10">
        <f t="shared" si="123"/>
        <v>5</v>
      </c>
      <c r="AH248" s="9">
        <f>VLOOKUP($E248,'ALL-GTK-SD-SMP-SMA-SMK-SLB'!$F$14:$CG$713,'ALL-GTK-SD-SMP-SMA-SMK-SLB'!AI$7,FALSE)</f>
        <v>1</v>
      </c>
      <c r="AI248" s="9">
        <f>VLOOKUP($E248,'ALL-GTK-SD-SMP-SMA-SMK-SLB'!$F$14:$CG$713,'ALL-GTK-SD-SMP-SMA-SMK-SLB'!AJ$7,FALSE)</f>
        <v>1</v>
      </c>
      <c r="AJ248" s="10">
        <f t="shared" si="124"/>
        <v>2</v>
      </c>
      <c r="AK248" s="44">
        <f t="shared" si="125"/>
        <v>2</v>
      </c>
      <c r="AL248" s="44">
        <f t="shared" si="126"/>
        <v>5</v>
      </c>
      <c r="AM248" s="11">
        <f t="shared" si="127"/>
        <v>7</v>
      </c>
      <c r="AN248" s="299">
        <f>VLOOKUP($E248,'ALL-GTK-SD-SMP-SMA-SMK-SLB'!$F$14:$CG$713,'ALL-GTK-SD-SMP-SMA-SMK-SLB'!AO$7,FALSE)</f>
        <v>0</v>
      </c>
      <c r="AO248" s="299">
        <f>VLOOKUP($E248,'ALL-GTK-SD-SMP-SMA-SMK-SLB'!$F$14:$CG$713,'ALL-GTK-SD-SMP-SMA-SMK-SLB'!AP$7,FALSE)</f>
        <v>0</v>
      </c>
      <c r="AP248" s="9">
        <f>VLOOKUP($E248,'ALL-GTK-SD-SMP-SMA-SMK-SLB'!$F$14:$CG$713,'ALL-GTK-SD-SMP-SMA-SMK-SLB'!AQ$7,FALSE)</f>
        <v>0</v>
      </c>
      <c r="AQ248" s="9">
        <f>VLOOKUP($E248,'ALL-GTK-SD-SMP-SMA-SMK-SLB'!$F$14:$CG$713,'ALL-GTK-SD-SMP-SMA-SMK-SLB'!AR$7,FALSE)</f>
        <v>0</v>
      </c>
      <c r="AR248" s="9">
        <f>VLOOKUP($E248,'ALL-GTK-SD-SMP-SMA-SMK-SLB'!$F$14:$CG$713,'ALL-GTK-SD-SMP-SMA-SMK-SLB'!AS$7,FALSE)</f>
        <v>1</v>
      </c>
      <c r="AS248" s="9">
        <f>VLOOKUP($E248,'ALL-GTK-SD-SMP-SMA-SMK-SLB'!$F$14:$CG$713,'ALL-GTK-SD-SMP-SMA-SMK-SLB'!AT$7,FALSE)</f>
        <v>0</v>
      </c>
      <c r="AT248" s="9">
        <f>VLOOKUP($E248,'ALL-GTK-SD-SMP-SMA-SMK-SLB'!$F$14:$CG$713,'ALL-GTK-SD-SMP-SMA-SMK-SLB'!AU$7,FALSE)</f>
        <v>0</v>
      </c>
      <c r="AU248" s="9">
        <f>VLOOKUP($E248,'ALL-GTK-SD-SMP-SMA-SMK-SLB'!$F$14:$CG$713,'ALL-GTK-SD-SMP-SMA-SMK-SLB'!AV$7,FALSE)</f>
        <v>0</v>
      </c>
      <c r="AV248" s="9">
        <f>VLOOKUP($E248,'ALL-GTK-SD-SMP-SMA-SMK-SLB'!$F$14:$CG$713,'ALL-GTK-SD-SMP-SMA-SMK-SLB'!AW$7,FALSE)</f>
        <v>0</v>
      </c>
      <c r="AW248" s="9">
        <f>VLOOKUP($E248,'ALL-GTK-SD-SMP-SMA-SMK-SLB'!$F$14:$CG$713,'ALL-GTK-SD-SMP-SMA-SMK-SLB'!AX$7,FALSE)</f>
        <v>0</v>
      </c>
      <c r="AX248" s="9">
        <f>VLOOKUP($E248,'ALL-GTK-SD-SMP-SMA-SMK-SLB'!$F$14:$CG$713,'ALL-GTK-SD-SMP-SMA-SMK-SLB'!AY$7,FALSE)</f>
        <v>1</v>
      </c>
      <c r="AY248" s="9">
        <f>VLOOKUP($E248,'ALL-GTK-SD-SMP-SMA-SMK-SLB'!$F$14:$CG$713,'ALL-GTK-SD-SMP-SMA-SMK-SLB'!AZ$7,FALSE)</f>
        <v>5</v>
      </c>
      <c r="AZ248" s="9">
        <f>VLOOKUP($E248,'ALL-GTK-SD-SMP-SMA-SMK-SLB'!$F$14:$CG$713,'ALL-GTK-SD-SMP-SMA-SMK-SLB'!BA$7,FALSE)</f>
        <v>0</v>
      </c>
      <c r="BA248" s="9">
        <f>VLOOKUP($E248,'ALL-GTK-SD-SMP-SMA-SMK-SLB'!$F$14:$CG$713,'ALL-GTK-SD-SMP-SMA-SMK-SLB'!BB$7,FALSE)</f>
        <v>0</v>
      </c>
      <c r="BB248" s="9">
        <f>VLOOKUP($E248,'ALL-GTK-SD-SMP-SMA-SMK-SLB'!$F$14:$CG$713,'ALL-GTK-SD-SMP-SMA-SMK-SLB'!BC$7,FALSE)</f>
        <v>0</v>
      </c>
      <c r="BC248" s="9">
        <f>VLOOKUP($E248,'ALL-GTK-SD-SMP-SMA-SMK-SLB'!$F$14:$CG$713,'ALL-GTK-SD-SMP-SMA-SMK-SLB'!BD$7,FALSE)</f>
        <v>0</v>
      </c>
      <c r="BD248" s="310">
        <f t="shared" si="128"/>
        <v>1</v>
      </c>
      <c r="BE248" s="310">
        <f t="shared" si="129"/>
        <v>0</v>
      </c>
      <c r="BF248" s="10">
        <f t="shared" si="130"/>
        <v>1</v>
      </c>
      <c r="BG248" s="311">
        <f t="shared" si="131"/>
        <v>1</v>
      </c>
      <c r="BH248" s="311">
        <f t="shared" si="132"/>
        <v>5</v>
      </c>
      <c r="BI248" s="10">
        <f t="shared" si="133"/>
        <v>6</v>
      </c>
      <c r="BJ248" s="44">
        <f t="shared" si="134"/>
        <v>2</v>
      </c>
      <c r="BK248" s="44">
        <f t="shared" si="135"/>
        <v>5</v>
      </c>
      <c r="BL248" s="11">
        <f t="shared" si="136"/>
        <v>7</v>
      </c>
      <c r="BM248" s="9">
        <f>VLOOKUP($E248,'ALL-GTK-SD-SMP-SMA-SMK-SLB'!$F$14:$CG$713,'ALL-GTK-SD-SMP-SMA-SMK-SLB'!BN$7,FALSE)</f>
        <v>0</v>
      </c>
      <c r="BN248" s="9">
        <f>VLOOKUP($E248,'ALL-GTK-SD-SMP-SMA-SMK-SLB'!$F$14:$CG$713,'ALL-GTK-SD-SMP-SMA-SMK-SLB'!BO$7,FALSE)</f>
        <v>0</v>
      </c>
      <c r="BO248" s="9">
        <f>VLOOKUP($E248,'ALL-GTK-SD-SMP-SMA-SMK-SLB'!$F$14:$CG$713,'ALL-GTK-SD-SMP-SMA-SMK-SLB'!BP$7,FALSE)</f>
        <v>0</v>
      </c>
      <c r="BP248" s="9">
        <f>VLOOKUP($E248,'ALL-GTK-SD-SMP-SMA-SMK-SLB'!$F$14:$CG$713,'ALL-GTK-SD-SMP-SMA-SMK-SLB'!BQ$7,FALSE)</f>
        <v>0</v>
      </c>
      <c r="BQ248" s="9">
        <f>VLOOKUP($E248,'ALL-GTK-SD-SMP-SMA-SMK-SLB'!$F$14:$CG$713,'ALL-GTK-SD-SMP-SMA-SMK-SLB'!BR$7,FALSE)</f>
        <v>0</v>
      </c>
      <c r="BR248" s="9">
        <f>VLOOKUP($E248,'ALL-GTK-SD-SMP-SMA-SMK-SLB'!$F$14:$CG$713,'ALL-GTK-SD-SMP-SMA-SMK-SLB'!BS$7,FALSE)</f>
        <v>0</v>
      </c>
      <c r="BS248" s="9">
        <f>VLOOKUP($E248,'ALL-GTK-SD-SMP-SMA-SMK-SLB'!$F$14:$CG$713,'ALL-GTK-SD-SMP-SMA-SMK-SLB'!BT$7,FALSE)</f>
        <v>1</v>
      </c>
      <c r="BT248" s="9">
        <f>VLOOKUP($E248,'ALL-GTK-SD-SMP-SMA-SMK-SLB'!$F$14:$CG$713,'ALL-GTK-SD-SMP-SMA-SMK-SLB'!BU$7,FALSE)</f>
        <v>0</v>
      </c>
      <c r="BU248" s="299">
        <f t="shared" si="137"/>
        <v>1</v>
      </c>
      <c r="BV248" s="299">
        <f t="shared" si="138"/>
        <v>0</v>
      </c>
      <c r="BW248" s="44">
        <f t="shared" si="139"/>
        <v>1</v>
      </c>
      <c r="BX248" s="44">
        <f t="shared" si="140"/>
        <v>0</v>
      </c>
      <c r="BY248" s="11">
        <f t="shared" si="141"/>
        <v>1</v>
      </c>
      <c r="BZ248" s="14">
        <f t="shared" si="142"/>
        <v>2</v>
      </c>
      <c r="CA248" s="14">
        <f t="shared" si="143"/>
        <v>5</v>
      </c>
      <c r="CB248" s="13">
        <f t="shared" si="144"/>
        <v>1</v>
      </c>
      <c r="CC248" s="13">
        <f t="shared" si="145"/>
        <v>0</v>
      </c>
      <c r="CD248" s="312">
        <f t="shared" si="146"/>
        <v>3</v>
      </c>
      <c r="CE248" s="312">
        <f t="shared" si="147"/>
        <v>5</v>
      </c>
      <c r="CF248" s="313">
        <f t="shared" si="148"/>
        <v>8</v>
      </c>
      <c r="CG248" s="302" t="str">
        <f t="shared" si="149"/>
        <v>OK</v>
      </c>
    </row>
    <row r="249" spans="1:85" ht="14.25" x14ac:dyDescent="0.25">
      <c r="A249" s="6">
        <v>237</v>
      </c>
      <c r="B249" s="495">
        <v>237</v>
      </c>
      <c r="C249" s="495" t="s">
        <v>6</v>
      </c>
      <c r="D249" s="496" t="s">
        <v>29</v>
      </c>
      <c r="E249" s="626">
        <v>20319458</v>
      </c>
      <c r="F249" s="627" t="s">
        <v>505</v>
      </c>
      <c r="G249" s="624" t="s">
        <v>52</v>
      </c>
      <c r="H249" s="9">
        <f>VLOOKUP($E249,'ALL-GTK-SD-SMP-SMA-SMK-SLB'!$F$14:$CG$713,'ALL-GTK-SD-SMP-SMA-SMK-SLB'!I$7,FALSE)</f>
        <v>1</v>
      </c>
      <c r="I249" s="9">
        <f>VLOOKUP($E249,'ALL-GTK-SD-SMP-SMA-SMK-SLB'!$F$14:$CG$713,'ALL-GTK-SD-SMP-SMA-SMK-SLB'!J$7,FALSE)</f>
        <v>0</v>
      </c>
      <c r="J249" s="9">
        <f>VLOOKUP($E249,'ALL-GTK-SD-SMP-SMA-SMK-SLB'!$F$14:$CG$713,'ALL-GTK-SD-SMP-SMA-SMK-SLB'!K$7,FALSE)</f>
        <v>0</v>
      </c>
      <c r="K249" s="9">
        <f>VLOOKUP($E249,'ALL-GTK-SD-SMP-SMA-SMK-SLB'!$F$14:$CG$713,'ALL-GTK-SD-SMP-SMA-SMK-SLB'!L$7,FALSE)</f>
        <v>0</v>
      </c>
      <c r="L249" s="9">
        <f>VLOOKUP($E249,'ALL-GTK-SD-SMP-SMA-SMK-SLB'!$F$14:$CG$713,'ALL-GTK-SD-SMP-SMA-SMK-SLB'!M$7,FALSE)</f>
        <v>1</v>
      </c>
      <c r="M249" s="9">
        <f>VLOOKUP($E249,'ALL-GTK-SD-SMP-SMA-SMK-SLB'!$F$14:$CG$713,'ALL-GTK-SD-SMP-SMA-SMK-SLB'!N$7,FALSE)</f>
        <v>4</v>
      </c>
      <c r="N249" s="9">
        <f>VLOOKUP($E249,'ALL-GTK-SD-SMP-SMA-SMK-SLB'!$F$14:$CG$713,'ALL-GTK-SD-SMP-SMA-SMK-SLB'!O$7,FALSE)</f>
        <v>0</v>
      </c>
      <c r="O249" s="9">
        <f>VLOOKUP($E249,'ALL-GTK-SD-SMP-SMA-SMK-SLB'!$F$14:$CG$713,'ALL-GTK-SD-SMP-SMA-SMK-SLB'!P$7,FALSE)</f>
        <v>2</v>
      </c>
      <c r="P249" s="299">
        <f t="shared" si="114"/>
        <v>2</v>
      </c>
      <c r="Q249" s="299">
        <f t="shared" si="115"/>
        <v>6</v>
      </c>
      <c r="R249" s="300">
        <f t="shared" si="116"/>
        <v>8</v>
      </c>
      <c r="S249" s="9">
        <f>VLOOKUP($E249,'ALL-GTK-SD-SMP-SMA-SMK-SLB'!$F$14:$CG$713,'ALL-GTK-SD-SMP-SMA-SMK-SLB'!T$7,FALSE)</f>
        <v>0</v>
      </c>
      <c r="T249" s="9">
        <f>VLOOKUP($E249,'ALL-GTK-SD-SMP-SMA-SMK-SLB'!$F$14:$CG$713,'ALL-GTK-SD-SMP-SMA-SMK-SLB'!U$7,FALSE)</f>
        <v>0</v>
      </c>
      <c r="U249" s="9">
        <f>VLOOKUP($E249,'ALL-GTK-SD-SMP-SMA-SMK-SLB'!$F$14:$CG$713,'ALL-GTK-SD-SMP-SMA-SMK-SLB'!V$7,FALSE)</f>
        <v>1</v>
      </c>
      <c r="V249" s="9">
        <f>VLOOKUP($E249,'ALL-GTK-SD-SMP-SMA-SMK-SLB'!$F$14:$CG$713,'ALL-GTK-SD-SMP-SMA-SMK-SLB'!W$7,FALSE)</f>
        <v>0</v>
      </c>
      <c r="W249" s="9">
        <f>VLOOKUP($E249,'ALL-GTK-SD-SMP-SMA-SMK-SLB'!$F$14:$CG$713,'ALL-GTK-SD-SMP-SMA-SMK-SLB'!X$7,FALSE)</f>
        <v>1</v>
      </c>
      <c r="X249" s="9">
        <f>VLOOKUP($E249,'ALL-GTK-SD-SMP-SMA-SMK-SLB'!$F$14:$CG$713,'ALL-GTK-SD-SMP-SMA-SMK-SLB'!Y$7,FALSE)</f>
        <v>2</v>
      </c>
      <c r="Y249" s="299">
        <f t="shared" si="117"/>
        <v>2</v>
      </c>
      <c r="Z249" s="299">
        <f t="shared" si="118"/>
        <v>2</v>
      </c>
      <c r="AA249" s="10">
        <f t="shared" si="119"/>
        <v>4</v>
      </c>
      <c r="AB249" s="44">
        <f t="shared" si="120"/>
        <v>4</v>
      </c>
      <c r="AC249" s="44">
        <f t="shared" si="121"/>
        <v>8</v>
      </c>
      <c r="AD249" s="11">
        <f t="shared" si="122"/>
        <v>12</v>
      </c>
      <c r="AE249" s="9">
        <f>VLOOKUP($E249,'ALL-GTK-SD-SMP-SMA-SMK-SLB'!$F$14:$CG$713,'ALL-GTK-SD-SMP-SMA-SMK-SLB'!AF$7,FALSE)</f>
        <v>4</v>
      </c>
      <c r="AF249" s="9">
        <f>VLOOKUP($E249,'ALL-GTK-SD-SMP-SMA-SMK-SLB'!$F$14:$CG$713,'ALL-GTK-SD-SMP-SMA-SMK-SLB'!AG$7,FALSE)</f>
        <v>3</v>
      </c>
      <c r="AG249" s="10">
        <f t="shared" si="123"/>
        <v>7</v>
      </c>
      <c r="AH249" s="9">
        <f>VLOOKUP($E249,'ALL-GTK-SD-SMP-SMA-SMK-SLB'!$F$14:$CG$713,'ALL-GTK-SD-SMP-SMA-SMK-SLB'!AI$7,FALSE)</f>
        <v>0</v>
      </c>
      <c r="AI249" s="9">
        <f>VLOOKUP($E249,'ALL-GTK-SD-SMP-SMA-SMK-SLB'!$F$14:$CG$713,'ALL-GTK-SD-SMP-SMA-SMK-SLB'!AJ$7,FALSE)</f>
        <v>5</v>
      </c>
      <c r="AJ249" s="10">
        <f t="shared" si="124"/>
        <v>5</v>
      </c>
      <c r="AK249" s="44">
        <f t="shared" si="125"/>
        <v>4</v>
      </c>
      <c r="AL249" s="44">
        <f t="shared" si="126"/>
        <v>8</v>
      </c>
      <c r="AM249" s="11">
        <f t="shared" si="127"/>
        <v>12</v>
      </c>
      <c r="AN249" s="299">
        <f>VLOOKUP($E249,'ALL-GTK-SD-SMP-SMA-SMK-SLB'!$F$14:$CG$713,'ALL-GTK-SD-SMP-SMA-SMK-SLB'!AO$7,FALSE)</f>
        <v>0</v>
      </c>
      <c r="AO249" s="299">
        <f>VLOOKUP($E249,'ALL-GTK-SD-SMP-SMA-SMK-SLB'!$F$14:$CG$713,'ALL-GTK-SD-SMP-SMA-SMK-SLB'!AP$7,FALSE)</f>
        <v>0</v>
      </c>
      <c r="AP249" s="9">
        <f>VLOOKUP($E249,'ALL-GTK-SD-SMP-SMA-SMK-SLB'!$F$14:$CG$713,'ALL-GTK-SD-SMP-SMA-SMK-SLB'!AQ$7,FALSE)</f>
        <v>0</v>
      </c>
      <c r="AQ249" s="9">
        <f>VLOOKUP($E249,'ALL-GTK-SD-SMP-SMA-SMK-SLB'!$F$14:$CG$713,'ALL-GTK-SD-SMP-SMA-SMK-SLB'!AR$7,FALSE)</f>
        <v>0</v>
      </c>
      <c r="AR249" s="9">
        <f>VLOOKUP($E249,'ALL-GTK-SD-SMP-SMA-SMK-SLB'!$F$14:$CG$713,'ALL-GTK-SD-SMP-SMA-SMK-SLB'!AS$7,FALSE)</f>
        <v>1</v>
      </c>
      <c r="AS249" s="9">
        <f>VLOOKUP($E249,'ALL-GTK-SD-SMP-SMA-SMK-SLB'!$F$14:$CG$713,'ALL-GTK-SD-SMP-SMA-SMK-SLB'!AT$7,FALSE)</f>
        <v>0</v>
      </c>
      <c r="AT249" s="9">
        <f>VLOOKUP($E249,'ALL-GTK-SD-SMP-SMA-SMK-SLB'!$F$14:$CG$713,'ALL-GTK-SD-SMP-SMA-SMK-SLB'!AU$7,FALSE)</f>
        <v>0</v>
      </c>
      <c r="AU249" s="9">
        <f>VLOOKUP($E249,'ALL-GTK-SD-SMP-SMA-SMK-SLB'!$F$14:$CG$713,'ALL-GTK-SD-SMP-SMA-SMK-SLB'!AV$7,FALSE)</f>
        <v>0</v>
      </c>
      <c r="AV249" s="9">
        <f>VLOOKUP($E249,'ALL-GTK-SD-SMP-SMA-SMK-SLB'!$F$14:$CG$713,'ALL-GTK-SD-SMP-SMA-SMK-SLB'!AW$7,FALSE)</f>
        <v>0</v>
      </c>
      <c r="AW249" s="9">
        <f>VLOOKUP($E249,'ALL-GTK-SD-SMP-SMA-SMK-SLB'!$F$14:$CG$713,'ALL-GTK-SD-SMP-SMA-SMK-SLB'!AX$7,FALSE)</f>
        <v>0</v>
      </c>
      <c r="AX249" s="9">
        <f>VLOOKUP($E249,'ALL-GTK-SD-SMP-SMA-SMK-SLB'!$F$14:$CG$713,'ALL-GTK-SD-SMP-SMA-SMK-SLB'!AY$7,FALSE)</f>
        <v>3</v>
      </c>
      <c r="AY249" s="9">
        <f>VLOOKUP($E249,'ALL-GTK-SD-SMP-SMA-SMK-SLB'!$F$14:$CG$713,'ALL-GTK-SD-SMP-SMA-SMK-SLB'!AZ$7,FALSE)</f>
        <v>8</v>
      </c>
      <c r="AZ249" s="9">
        <f>VLOOKUP($E249,'ALL-GTK-SD-SMP-SMA-SMK-SLB'!$F$14:$CG$713,'ALL-GTK-SD-SMP-SMA-SMK-SLB'!BA$7,FALSE)</f>
        <v>0</v>
      </c>
      <c r="BA249" s="9">
        <f>VLOOKUP($E249,'ALL-GTK-SD-SMP-SMA-SMK-SLB'!$F$14:$CG$713,'ALL-GTK-SD-SMP-SMA-SMK-SLB'!BB$7,FALSE)</f>
        <v>0</v>
      </c>
      <c r="BB249" s="9">
        <f>VLOOKUP($E249,'ALL-GTK-SD-SMP-SMA-SMK-SLB'!$F$14:$CG$713,'ALL-GTK-SD-SMP-SMA-SMK-SLB'!BC$7,FALSE)</f>
        <v>0</v>
      </c>
      <c r="BC249" s="9">
        <f>VLOOKUP($E249,'ALL-GTK-SD-SMP-SMA-SMK-SLB'!$F$14:$CG$713,'ALL-GTK-SD-SMP-SMA-SMK-SLB'!BD$7,FALSE)</f>
        <v>0</v>
      </c>
      <c r="BD249" s="310">
        <f t="shared" si="128"/>
        <v>1</v>
      </c>
      <c r="BE249" s="310">
        <f t="shared" si="129"/>
        <v>0</v>
      </c>
      <c r="BF249" s="10">
        <f t="shared" si="130"/>
        <v>1</v>
      </c>
      <c r="BG249" s="311">
        <f t="shared" si="131"/>
        <v>3</v>
      </c>
      <c r="BH249" s="311">
        <f t="shared" si="132"/>
        <v>8</v>
      </c>
      <c r="BI249" s="10">
        <f t="shared" si="133"/>
        <v>11</v>
      </c>
      <c r="BJ249" s="44">
        <f t="shared" si="134"/>
        <v>4</v>
      </c>
      <c r="BK249" s="44">
        <f t="shared" si="135"/>
        <v>8</v>
      </c>
      <c r="BL249" s="11">
        <f t="shared" si="136"/>
        <v>12</v>
      </c>
      <c r="BM249" s="9">
        <f>VLOOKUP($E249,'ALL-GTK-SD-SMP-SMA-SMK-SLB'!$F$14:$CG$713,'ALL-GTK-SD-SMP-SMA-SMK-SLB'!BN$7,FALSE)</f>
        <v>0</v>
      </c>
      <c r="BN249" s="9">
        <f>VLOOKUP($E249,'ALL-GTK-SD-SMP-SMA-SMK-SLB'!$F$14:$CG$713,'ALL-GTK-SD-SMP-SMA-SMK-SLB'!BO$7,FALSE)</f>
        <v>0</v>
      </c>
      <c r="BO249" s="9">
        <f>VLOOKUP($E249,'ALL-GTK-SD-SMP-SMA-SMK-SLB'!$F$14:$CG$713,'ALL-GTK-SD-SMP-SMA-SMK-SLB'!BP$7,FALSE)</f>
        <v>0</v>
      </c>
      <c r="BP249" s="9">
        <f>VLOOKUP($E249,'ALL-GTK-SD-SMP-SMA-SMK-SLB'!$F$14:$CG$713,'ALL-GTK-SD-SMP-SMA-SMK-SLB'!BQ$7,FALSE)</f>
        <v>0</v>
      </c>
      <c r="BQ249" s="9">
        <f>VLOOKUP($E249,'ALL-GTK-SD-SMP-SMA-SMK-SLB'!$F$14:$CG$713,'ALL-GTK-SD-SMP-SMA-SMK-SLB'!BR$7,FALSE)</f>
        <v>0</v>
      </c>
      <c r="BR249" s="9">
        <f>VLOOKUP($E249,'ALL-GTK-SD-SMP-SMA-SMK-SLB'!$F$14:$CG$713,'ALL-GTK-SD-SMP-SMA-SMK-SLB'!BS$7,FALSE)</f>
        <v>0</v>
      </c>
      <c r="BS249" s="9">
        <f>VLOOKUP($E249,'ALL-GTK-SD-SMP-SMA-SMK-SLB'!$F$14:$CG$713,'ALL-GTK-SD-SMP-SMA-SMK-SLB'!BT$7,FALSE)</f>
        <v>0</v>
      </c>
      <c r="BT249" s="9">
        <f>VLOOKUP($E249,'ALL-GTK-SD-SMP-SMA-SMK-SLB'!$F$14:$CG$713,'ALL-GTK-SD-SMP-SMA-SMK-SLB'!BU$7,FALSE)</f>
        <v>1</v>
      </c>
      <c r="BU249" s="299">
        <f t="shared" si="137"/>
        <v>0</v>
      </c>
      <c r="BV249" s="299">
        <f t="shared" si="138"/>
        <v>1</v>
      </c>
      <c r="BW249" s="44">
        <f t="shared" si="139"/>
        <v>0</v>
      </c>
      <c r="BX249" s="44">
        <f t="shared" si="140"/>
        <v>1</v>
      </c>
      <c r="BY249" s="11">
        <f t="shared" si="141"/>
        <v>1</v>
      </c>
      <c r="BZ249" s="14">
        <f t="shared" si="142"/>
        <v>4</v>
      </c>
      <c r="CA249" s="14">
        <f t="shared" si="143"/>
        <v>8</v>
      </c>
      <c r="CB249" s="13">
        <f t="shared" si="144"/>
        <v>0</v>
      </c>
      <c r="CC249" s="13">
        <f t="shared" si="145"/>
        <v>1</v>
      </c>
      <c r="CD249" s="312">
        <f t="shared" si="146"/>
        <v>4</v>
      </c>
      <c r="CE249" s="312">
        <f t="shared" si="147"/>
        <v>9</v>
      </c>
      <c r="CF249" s="313">
        <f t="shared" si="148"/>
        <v>13</v>
      </c>
      <c r="CG249" s="302" t="str">
        <f t="shared" si="149"/>
        <v>OK</v>
      </c>
    </row>
    <row r="250" spans="1:85" ht="14.25" x14ac:dyDescent="0.25">
      <c r="A250" s="6">
        <v>238</v>
      </c>
      <c r="B250" s="495">
        <v>238</v>
      </c>
      <c r="C250" s="495" t="s">
        <v>6</v>
      </c>
      <c r="D250" s="496" t="s">
        <v>29</v>
      </c>
      <c r="E250" s="626">
        <v>20319455</v>
      </c>
      <c r="F250" s="627" t="s">
        <v>506</v>
      </c>
      <c r="G250" s="624" t="s">
        <v>52</v>
      </c>
      <c r="H250" s="9">
        <f>VLOOKUP($E250,'ALL-GTK-SD-SMP-SMA-SMK-SLB'!$F$14:$CG$713,'ALL-GTK-SD-SMP-SMA-SMK-SLB'!I$7,FALSE)</f>
        <v>0</v>
      </c>
      <c r="I250" s="9">
        <f>VLOOKUP($E250,'ALL-GTK-SD-SMP-SMA-SMK-SLB'!$F$14:$CG$713,'ALL-GTK-SD-SMP-SMA-SMK-SLB'!J$7,FALSE)</f>
        <v>0</v>
      </c>
      <c r="J250" s="9">
        <f>VLOOKUP($E250,'ALL-GTK-SD-SMP-SMA-SMK-SLB'!$F$14:$CG$713,'ALL-GTK-SD-SMP-SMA-SMK-SLB'!K$7,FALSE)</f>
        <v>0</v>
      </c>
      <c r="K250" s="9">
        <f>VLOOKUP($E250,'ALL-GTK-SD-SMP-SMA-SMK-SLB'!$F$14:$CG$713,'ALL-GTK-SD-SMP-SMA-SMK-SLB'!L$7,FALSE)</f>
        <v>0</v>
      </c>
      <c r="L250" s="9">
        <f>VLOOKUP($E250,'ALL-GTK-SD-SMP-SMA-SMK-SLB'!$F$14:$CG$713,'ALL-GTK-SD-SMP-SMA-SMK-SLB'!M$7,FALSE)</f>
        <v>1</v>
      </c>
      <c r="M250" s="9">
        <f>VLOOKUP($E250,'ALL-GTK-SD-SMP-SMA-SMK-SLB'!$F$14:$CG$713,'ALL-GTK-SD-SMP-SMA-SMK-SLB'!N$7,FALSE)</f>
        <v>0</v>
      </c>
      <c r="N250" s="9">
        <f>VLOOKUP($E250,'ALL-GTK-SD-SMP-SMA-SMK-SLB'!$F$14:$CG$713,'ALL-GTK-SD-SMP-SMA-SMK-SLB'!O$7,FALSE)</f>
        <v>0</v>
      </c>
      <c r="O250" s="9">
        <f>VLOOKUP($E250,'ALL-GTK-SD-SMP-SMA-SMK-SLB'!$F$14:$CG$713,'ALL-GTK-SD-SMP-SMA-SMK-SLB'!P$7,FALSE)</f>
        <v>2</v>
      </c>
      <c r="P250" s="299">
        <f t="shared" si="114"/>
        <v>1</v>
      </c>
      <c r="Q250" s="299">
        <f t="shared" si="115"/>
        <v>2</v>
      </c>
      <c r="R250" s="300">
        <f t="shared" si="116"/>
        <v>3</v>
      </c>
      <c r="S250" s="9">
        <f>VLOOKUP($E250,'ALL-GTK-SD-SMP-SMA-SMK-SLB'!$F$14:$CG$713,'ALL-GTK-SD-SMP-SMA-SMK-SLB'!T$7,FALSE)</f>
        <v>0</v>
      </c>
      <c r="T250" s="9">
        <f>VLOOKUP($E250,'ALL-GTK-SD-SMP-SMA-SMK-SLB'!$F$14:$CG$713,'ALL-GTK-SD-SMP-SMA-SMK-SLB'!U$7,FALSE)</f>
        <v>0</v>
      </c>
      <c r="U250" s="9">
        <f>VLOOKUP($E250,'ALL-GTK-SD-SMP-SMA-SMK-SLB'!$F$14:$CG$713,'ALL-GTK-SD-SMP-SMA-SMK-SLB'!V$7,FALSE)</f>
        <v>1</v>
      </c>
      <c r="V250" s="9">
        <f>VLOOKUP($E250,'ALL-GTK-SD-SMP-SMA-SMK-SLB'!$F$14:$CG$713,'ALL-GTK-SD-SMP-SMA-SMK-SLB'!W$7,FALSE)</f>
        <v>0</v>
      </c>
      <c r="W250" s="9">
        <f>VLOOKUP($E250,'ALL-GTK-SD-SMP-SMA-SMK-SLB'!$F$14:$CG$713,'ALL-GTK-SD-SMP-SMA-SMK-SLB'!X$7,FALSE)</f>
        <v>2</v>
      </c>
      <c r="X250" s="9">
        <f>VLOOKUP($E250,'ALL-GTK-SD-SMP-SMA-SMK-SLB'!$F$14:$CG$713,'ALL-GTK-SD-SMP-SMA-SMK-SLB'!Y$7,FALSE)</f>
        <v>3</v>
      </c>
      <c r="Y250" s="299">
        <f t="shared" si="117"/>
        <v>3</v>
      </c>
      <c r="Z250" s="299">
        <f t="shared" si="118"/>
        <v>3</v>
      </c>
      <c r="AA250" s="10">
        <f t="shared" si="119"/>
        <v>6</v>
      </c>
      <c r="AB250" s="44">
        <f t="shared" si="120"/>
        <v>4</v>
      </c>
      <c r="AC250" s="44">
        <f t="shared" si="121"/>
        <v>5</v>
      </c>
      <c r="AD250" s="11">
        <f t="shared" si="122"/>
        <v>9</v>
      </c>
      <c r="AE250" s="9">
        <f>VLOOKUP($E250,'ALL-GTK-SD-SMP-SMA-SMK-SLB'!$F$14:$CG$713,'ALL-GTK-SD-SMP-SMA-SMK-SLB'!AF$7,FALSE)</f>
        <v>2</v>
      </c>
      <c r="AF250" s="9">
        <f>VLOOKUP($E250,'ALL-GTK-SD-SMP-SMA-SMK-SLB'!$F$14:$CG$713,'ALL-GTK-SD-SMP-SMA-SMK-SLB'!AG$7,FALSE)</f>
        <v>4</v>
      </c>
      <c r="AG250" s="10">
        <f t="shared" si="123"/>
        <v>6</v>
      </c>
      <c r="AH250" s="9">
        <f>VLOOKUP($E250,'ALL-GTK-SD-SMP-SMA-SMK-SLB'!$F$14:$CG$713,'ALL-GTK-SD-SMP-SMA-SMK-SLB'!AI$7,FALSE)</f>
        <v>2</v>
      </c>
      <c r="AI250" s="9">
        <f>VLOOKUP($E250,'ALL-GTK-SD-SMP-SMA-SMK-SLB'!$F$14:$CG$713,'ALL-GTK-SD-SMP-SMA-SMK-SLB'!AJ$7,FALSE)</f>
        <v>1</v>
      </c>
      <c r="AJ250" s="10">
        <f t="shared" si="124"/>
        <v>3</v>
      </c>
      <c r="AK250" s="44">
        <f t="shared" si="125"/>
        <v>4</v>
      </c>
      <c r="AL250" s="44">
        <f t="shared" si="126"/>
        <v>5</v>
      </c>
      <c r="AM250" s="11">
        <f t="shared" si="127"/>
        <v>9</v>
      </c>
      <c r="AN250" s="299">
        <f>VLOOKUP($E250,'ALL-GTK-SD-SMP-SMA-SMK-SLB'!$F$14:$CG$713,'ALL-GTK-SD-SMP-SMA-SMK-SLB'!AO$7,FALSE)</f>
        <v>0</v>
      </c>
      <c r="AO250" s="299">
        <f>VLOOKUP($E250,'ALL-GTK-SD-SMP-SMA-SMK-SLB'!$F$14:$CG$713,'ALL-GTK-SD-SMP-SMA-SMK-SLB'!AP$7,FALSE)</f>
        <v>0</v>
      </c>
      <c r="AP250" s="9">
        <f>VLOOKUP($E250,'ALL-GTK-SD-SMP-SMA-SMK-SLB'!$F$14:$CG$713,'ALL-GTK-SD-SMP-SMA-SMK-SLB'!AQ$7,FALSE)</f>
        <v>0</v>
      </c>
      <c r="AQ250" s="9">
        <f>VLOOKUP($E250,'ALL-GTK-SD-SMP-SMA-SMK-SLB'!$F$14:$CG$713,'ALL-GTK-SD-SMP-SMA-SMK-SLB'!AR$7,FALSE)</f>
        <v>0</v>
      </c>
      <c r="AR250" s="9">
        <f>VLOOKUP($E250,'ALL-GTK-SD-SMP-SMA-SMK-SLB'!$F$14:$CG$713,'ALL-GTK-SD-SMP-SMA-SMK-SLB'!AS$7,FALSE)</f>
        <v>0</v>
      </c>
      <c r="AS250" s="9">
        <f>VLOOKUP($E250,'ALL-GTK-SD-SMP-SMA-SMK-SLB'!$F$14:$CG$713,'ALL-GTK-SD-SMP-SMA-SMK-SLB'!AT$7,FALSE)</f>
        <v>0</v>
      </c>
      <c r="AT250" s="9">
        <f>VLOOKUP($E250,'ALL-GTK-SD-SMP-SMA-SMK-SLB'!$F$14:$CG$713,'ALL-GTK-SD-SMP-SMA-SMK-SLB'!AU$7,FALSE)</f>
        <v>0</v>
      </c>
      <c r="AU250" s="9">
        <f>VLOOKUP($E250,'ALL-GTK-SD-SMP-SMA-SMK-SLB'!$F$14:$CG$713,'ALL-GTK-SD-SMP-SMA-SMK-SLB'!AV$7,FALSE)</f>
        <v>0</v>
      </c>
      <c r="AV250" s="9">
        <f>VLOOKUP($E250,'ALL-GTK-SD-SMP-SMA-SMK-SLB'!$F$14:$CG$713,'ALL-GTK-SD-SMP-SMA-SMK-SLB'!AW$7,FALSE)</f>
        <v>0</v>
      </c>
      <c r="AW250" s="9">
        <f>VLOOKUP($E250,'ALL-GTK-SD-SMP-SMA-SMK-SLB'!$F$14:$CG$713,'ALL-GTK-SD-SMP-SMA-SMK-SLB'!AX$7,FALSE)</f>
        <v>0</v>
      </c>
      <c r="AX250" s="9">
        <f>VLOOKUP($E250,'ALL-GTK-SD-SMP-SMA-SMK-SLB'!$F$14:$CG$713,'ALL-GTK-SD-SMP-SMA-SMK-SLB'!AY$7,FALSE)</f>
        <v>4</v>
      </c>
      <c r="AY250" s="9">
        <f>VLOOKUP($E250,'ALL-GTK-SD-SMP-SMA-SMK-SLB'!$F$14:$CG$713,'ALL-GTK-SD-SMP-SMA-SMK-SLB'!AZ$7,FALSE)</f>
        <v>5</v>
      </c>
      <c r="AZ250" s="9">
        <f>VLOOKUP($E250,'ALL-GTK-SD-SMP-SMA-SMK-SLB'!$F$14:$CG$713,'ALL-GTK-SD-SMP-SMA-SMK-SLB'!BA$7,FALSE)</f>
        <v>0</v>
      </c>
      <c r="BA250" s="9">
        <f>VLOOKUP($E250,'ALL-GTK-SD-SMP-SMA-SMK-SLB'!$F$14:$CG$713,'ALL-GTK-SD-SMP-SMA-SMK-SLB'!BB$7,FALSE)</f>
        <v>0</v>
      </c>
      <c r="BB250" s="9">
        <f>VLOOKUP($E250,'ALL-GTK-SD-SMP-SMA-SMK-SLB'!$F$14:$CG$713,'ALL-GTK-SD-SMP-SMA-SMK-SLB'!BC$7,FALSE)</f>
        <v>0</v>
      </c>
      <c r="BC250" s="9">
        <f>VLOOKUP($E250,'ALL-GTK-SD-SMP-SMA-SMK-SLB'!$F$14:$CG$713,'ALL-GTK-SD-SMP-SMA-SMK-SLB'!BD$7,FALSE)</f>
        <v>0</v>
      </c>
      <c r="BD250" s="310">
        <f t="shared" si="128"/>
        <v>0</v>
      </c>
      <c r="BE250" s="310">
        <f t="shared" si="129"/>
        <v>0</v>
      </c>
      <c r="BF250" s="10">
        <f t="shared" si="130"/>
        <v>0</v>
      </c>
      <c r="BG250" s="311">
        <f t="shared" si="131"/>
        <v>4</v>
      </c>
      <c r="BH250" s="311">
        <f t="shared" si="132"/>
        <v>5</v>
      </c>
      <c r="BI250" s="10">
        <f t="shared" si="133"/>
        <v>9</v>
      </c>
      <c r="BJ250" s="44">
        <f t="shared" si="134"/>
        <v>4</v>
      </c>
      <c r="BK250" s="44">
        <f t="shared" si="135"/>
        <v>5</v>
      </c>
      <c r="BL250" s="11">
        <f t="shared" si="136"/>
        <v>9</v>
      </c>
      <c r="BM250" s="9">
        <f>VLOOKUP($E250,'ALL-GTK-SD-SMP-SMA-SMK-SLB'!$F$14:$CG$713,'ALL-GTK-SD-SMP-SMA-SMK-SLB'!BN$7,FALSE)</f>
        <v>0</v>
      </c>
      <c r="BN250" s="9">
        <f>VLOOKUP($E250,'ALL-GTK-SD-SMP-SMA-SMK-SLB'!$F$14:$CG$713,'ALL-GTK-SD-SMP-SMA-SMK-SLB'!BO$7,FALSE)</f>
        <v>0</v>
      </c>
      <c r="BO250" s="9">
        <f>VLOOKUP($E250,'ALL-GTK-SD-SMP-SMA-SMK-SLB'!$F$14:$CG$713,'ALL-GTK-SD-SMP-SMA-SMK-SLB'!BP$7,FALSE)</f>
        <v>0</v>
      </c>
      <c r="BP250" s="9">
        <f>VLOOKUP($E250,'ALL-GTK-SD-SMP-SMA-SMK-SLB'!$F$14:$CG$713,'ALL-GTK-SD-SMP-SMA-SMK-SLB'!BQ$7,FALSE)</f>
        <v>0</v>
      </c>
      <c r="BQ250" s="9">
        <f>VLOOKUP($E250,'ALL-GTK-SD-SMP-SMA-SMK-SLB'!$F$14:$CG$713,'ALL-GTK-SD-SMP-SMA-SMK-SLB'!BR$7,FALSE)</f>
        <v>0</v>
      </c>
      <c r="BR250" s="9">
        <f>VLOOKUP($E250,'ALL-GTK-SD-SMP-SMA-SMK-SLB'!$F$14:$CG$713,'ALL-GTK-SD-SMP-SMA-SMK-SLB'!BS$7,FALSE)</f>
        <v>0</v>
      </c>
      <c r="BS250" s="9">
        <f>VLOOKUP($E250,'ALL-GTK-SD-SMP-SMA-SMK-SLB'!$F$14:$CG$713,'ALL-GTK-SD-SMP-SMA-SMK-SLB'!BT$7,FALSE)</f>
        <v>0</v>
      </c>
      <c r="BT250" s="9">
        <f>VLOOKUP($E250,'ALL-GTK-SD-SMP-SMA-SMK-SLB'!$F$14:$CG$713,'ALL-GTK-SD-SMP-SMA-SMK-SLB'!BU$7,FALSE)</f>
        <v>0</v>
      </c>
      <c r="BU250" s="299">
        <f t="shared" si="137"/>
        <v>0</v>
      </c>
      <c r="BV250" s="299">
        <f t="shared" si="138"/>
        <v>0</v>
      </c>
      <c r="BW250" s="44">
        <f t="shared" si="139"/>
        <v>0</v>
      </c>
      <c r="BX250" s="44">
        <f t="shared" si="140"/>
        <v>0</v>
      </c>
      <c r="BY250" s="11">
        <f t="shared" si="141"/>
        <v>0</v>
      </c>
      <c r="BZ250" s="14">
        <f t="shared" si="142"/>
        <v>4</v>
      </c>
      <c r="CA250" s="14">
        <f t="shared" si="143"/>
        <v>5</v>
      </c>
      <c r="CB250" s="13">
        <f t="shared" si="144"/>
        <v>0</v>
      </c>
      <c r="CC250" s="13">
        <f t="shared" si="145"/>
        <v>0</v>
      </c>
      <c r="CD250" s="312">
        <f t="shared" si="146"/>
        <v>4</v>
      </c>
      <c r="CE250" s="312">
        <f t="shared" si="147"/>
        <v>5</v>
      </c>
      <c r="CF250" s="313">
        <f t="shared" si="148"/>
        <v>9</v>
      </c>
      <c r="CG250" s="302" t="str">
        <f t="shared" si="149"/>
        <v>OK</v>
      </c>
    </row>
    <row r="251" spans="1:85" ht="14.25" x14ac:dyDescent="0.25">
      <c r="A251" s="6">
        <v>239</v>
      </c>
      <c r="B251" s="495">
        <v>239</v>
      </c>
      <c r="C251" s="495" t="s">
        <v>6</v>
      </c>
      <c r="D251" s="496" t="s">
        <v>29</v>
      </c>
      <c r="E251" s="626">
        <v>20319454</v>
      </c>
      <c r="F251" s="627" t="s">
        <v>507</v>
      </c>
      <c r="G251" s="624" t="s">
        <v>52</v>
      </c>
      <c r="H251" s="9">
        <f>VLOOKUP($E251,'ALL-GTK-SD-SMP-SMA-SMK-SLB'!$F$14:$CG$713,'ALL-GTK-SD-SMP-SMA-SMK-SLB'!I$7,FALSE)</f>
        <v>1</v>
      </c>
      <c r="I251" s="9">
        <f>VLOOKUP($E251,'ALL-GTK-SD-SMP-SMA-SMK-SLB'!$F$14:$CG$713,'ALL-GTK-SD-SMP-SMA-SMK-SLB'!J$7,FALSE)</f>
        <v>1</v>
      </c>
      <c r="J251" s="9">
        <f>VLOOKUP($E251,'ALL-GTK-SD-SMP-SMA-SMK-SLB'!$F$14:$CG$713,'ALL-GTK-SD-SMP-SMA-SMK-SLB'!K$7,FALSE)</f>
        <v>0</v>
      </c>
      <c r="K251" s="9">
        <f>VLOOKUP($E251,'ALL-GTK-SD-SMP-SMA-SMK-SLB'!$F$14:$CG$713,'ALL-GTK-SD-SMP-SMA-SMK-SLB'!L$7,FALSE)</f>
        <v>0</v>
      </c>
      <c r="L251" s="9">
        <f>VLOOKUP($E251,'ALL-GTK-SD-SMP-SMA-SMK-SLB'!$F$14:$CG$713,'ALL-GTK-SD-SMP-SMA-SMK-SLB'!M$7,FALSE)</f>
        <v>1</v>
      </c>
      <c r="M251" s="9">
        <f>VLOOKUP($E251,'ALL-GTK-SD-SMP-SMA-SMK-SLB'!$F$14:$CG$713,'ALL-GTK-SD-SMP-SMA-SMK-SLB'!N$7,FALSE)</f>
        <v>1</v>
      </c>
      <c r="N251" s="9">
        <f>VLOOKUP($E251,'ALL-GTK-SD-SMP-SMA-SMK-SLB'!$F$14:$CG$713,'ALL-GTK-SD-SMP-SMA-SMK-SLB'!O$7,FALSE)</f>
        <v>1</v>
      </c>
      <c r="O251" s="9">
        <f>VLOOKUP($E251,'ALL-GTK-SD-SMP-SMA-SMK-SLB'!$F$14:$CG$713,'ALL-GTK-SD-SMP-SMA-SMK-SLB'!P$7,FALSE)</f>
        <v>2</v>
      </c>
      <c r="P251" s="299">
        <f t="shared" si="114"/>
        <v>3</v>
      </c>
      <c r="Q251" s="299">
        <f t="shared" si="115"/>
        <v>4</v>
      </c>
      <c r="R251" s="300">
        <f t="shared" si="116"/>
        <v>7</v>
      </c>
      <c r="S251" s="9">
        <f>VLOOKUP($E251,'ALL-GTK-SD-SMP-SMA-SMK-SLB'!$F$14:$CG$713,'ALL-GTK-SD-SMP-SMA-SMK-SLB'!T$7,FALSE)</f>
        <v>0</v>
      </c>
      <c r="T251" s="9">
        <f>VLOOKUP($E251,'ALL-GTK-SD-SMP-SMA-SMK-SLB'!$F$14:$CG$713,'ALL-GTK-SD-SMP-SMA-SMK-SLB'!U$7,FALSE)</f>
        <v>0</v>
      </c>
      <c r="U251" s="9">
        <f>VLOOKUP($E251,'ALL-GTK-SD-SMP-SMA-SMK-SLB'!$F$14:$CG$713,'ALL-GTK-SD-SMP-SMA-SMK-SLB'!V$7,FALSE)</f>
        <v>0</v>
      </c>
      <c r="V251" s="9">
        <f>VLOOKUP($E251,'ALL-GTK-SD-SMP-SMA-SMK-SLB'!$F$14:$CG$713,'ALL-GTK-SD-SMP-SMA-SMK-SLB'!W$7,FALSE)</f>
        <v>0</v>
      </c>
      <c r="W251" s="9">
        <f>VLOOKUP($E251,'ALL-GTK-SD-SMP-SMA-SMK-SLB'!$F$14:$CG$713,'ALL-GTK-SD-SMP-SMA-SMK-SLB'!X$7,FALSE)</f>
        <v>0</v>
      </c>
      <c r="X251" s="9">
        <f>VLOOKUP($E251,'ALL-GTK-SD-SMP-SMA-SMK-SLB'!$F$14:$CG$713,'ALL-GTK-SD-SMP-SMA-SMK-SLB'!Y$7,FALSE)</f>
        <v>2</v>
      </c>
      <c r="Y251" s="299">
        <f t="shared" si="117"/>
        <v>0</v>
      </c>
      <c r="Z251" s="299">
        <f t="shared" si="118"/>
        <v>2</v>
      </c>
      <c r="AA251" s="10">
        <f t="shared" si="119"/>
        <v>2</v>
      </c>
      <c r="AB251" s="44">
        <f t="shared" si="120"/>
        <v>3</v>
      </c>
      <c r="AC251" s="44">
        <f t="shared" si="121"/>
        <v>6</v>
      </c>
      <c r="AD251" s="11">
        <f t="shared" si="122"/>
        <v>9</v>
      </c>
      <c r="AE251" s="9">
        <f>VLOOKUP($E251,'ALL-GTK-SD-SMP-SMA-SMK-SLB'!$F$14:$CG$713,'ALL-GTK-SD-SMP-SMA-SMK-SLB'!AF$7,FALSE)</f>
        <v>0</v>
      </c>
      <c r="AF251" s="9">
        <f>VLOOKUP($E251,'ALL-GTK-SD-SMP-SMA-SMK-SLB'!$F$14:$CG$713,'ALL-GTK-SD-SMP-SMA-SMK-SLB'!AG$7,FALSE)</f>
        <v>5</v>
      </c>
      <c r="AG251" s="10">
        <f t="shared" si="123"/>
        <v>5</v>
      </c>
      <c r="AH251" s="9">
        <f>VLOOKUP($E251,'ALL-GTK-SD-SMP-SMA-SMK-SLB'!$F$14:$CG$713,'ALL-GTK-SD-SMP-SMA-SMK-SLB'!AI$7,FALSE)</f>
        <v>3</v>
      </c>
      <c r="AI251" s="9">
        <f>VLOOKUP($E251,'ALL-GTK-SD-SMP-SMA-SMK-SLB'!$F$14:$CG$713,'ALL-GTK-SD-SMP-SMA-SMK-SLB'!AJ$7,FALSE)</f>
        <v>1</v>
      </c>
      <c r="AJ251" s="10">
        <f t="shared" si="124"/>
        <v>4</v>
      </c>
      <c r="AK251" s="44">
        <f t="shared" si="125"/>
        <v>3</v>
      </c>
      <c r="AL251" s="44">
        <f t="shared" si="126"/>
        <v>6</v>
      </c>
      <c r="AM251" s="11">
        <f t="shared" si="127"/>
        <v>9</v>
      </c>
      <c r="AN251" s="299">
        <f>VLOOKUP($E251,'ALL-GTK-SD-SMP-SMA-SMK-SLB'!$F$14:$CG$713,'ALL-GTK-SD-SMP-SMA-SMK-SLB'!AO$7,FALSE)</f>
        <v>0</v>
      </c>
      <c r="AO251" s="299">
        <f>VLOOKUP($E251,'ALL-GTK-SD-SMP-SMA-SMK-SLB'!$F$14:$CG$713,'ALL-GTK-SD-SMP-SMA-SMK-SLB'!AP$7,FALSE)</f>
        <v>0</v>
      </c>
      <c r="AP251" s="9">
        <f>VLOOKUP($E251,'ALL-GTK-SD-SMP-SMA-SMK-SLB'!$F$14:$CG$713,'ALL-GTK-SD-SMP-SMA-SMK-SLB'!AQ$7,FALSE)</f>
        <v>0</v>
      </c>
      <c r="AQ251" s="9">
        <f>VLOOKUP($E251,'ALL-GTK-SD-SMP-SMA-SMK-SLB'!$F$14:$CG$713,'ALL-GTK-SD-SMP-SMA-SMK-SLB'!AR$7,FALSE)</f>
        <v>0</v>
      </c>
      <c r="AR251" s="9">
        <f>VLOOKUP($E251,'ALL-GTK-SD-SMP-SMA-SMK-SLB'!$F$14:$CG$713,'ALL-GTK-SD-SMP-SMA-SMK-SLB'!AS$7,FALSE)</f>
        <v>0</v>
      </c>
      <c r="AS251" s="9">
        <f>VLOOKUP($E251,'ALL-GTK-SD-SMP-SMA-SMK-SLB'!$F$14:$CG$713,'ALL-GTK-SD-SMP-SMA-SMK-SLB'!AT$7,FALSE)</f>
        <v>0</v>
      </c>
      <c r="AT251" s="9">
        <f>VLOOKUP($E251,'ALL-GTK-SD-SMP-SMA-SMK-SLB'!$F$14:$CG$713,'ALL-GTK-SD-SMP-SMA-SMK-SLB'!AU$7,FALSE)</f>
        <v>0</v>
      </c>
      <c r="AU251" s="9">
        <f>VLOOKUP($E251,'ALL-GTK-SD-SMP-SMA-SMK-SLB'!$F$14:$CG$713,'ALL-GTK-SD-SMP-SMA-SMK-SLB'!AV$7,FALSE)</f>
        <v>0</v>
      </c>
      <c r="AV251" s="9">
        <f>VLOOKUP($E251,'ALL-GTK-SD-SMP-SMA-SMK-SLB'!$F$14:$CG$713,'ALL-GTK-SD-SMP-SMA-SMK-SLB'!AW$7,FALSE)</f>
        <v>0</v>
      </c>
      <c r="AW251" s="9">
        <f>VLOOKUP($E251,'ALL-GTK-SD-SMP-SMA-SMK-SLB'!$F$14:$CG$713,'ALL-GTK-SD-SMP-SMA-SMK-SLB'!AX$7,FALSE)</f>
        <v>0</v>
      </c>
      <c r="AX251" s="9">
        <f>VLOOKUP($E251,'ALL-GTK-SD-SMP-SMA-SMK-SLB'!$F$14:$CG$713,'ALL-GTK-SD-SMP-SMA-SMK-SLB'!AY$7,FALSE)</f>
        <v>3</v>
      </c>
      <c r="AY251" s="9">
        <f>VLOOKUP($E251,'ALL-GTK-SD-SMP-SMA-SMK-SLB'!$F$14:$CG$713,'ALL-GTK-SD-SMP-SMA-SMK-SLB'!AZ$7,FALSE)</f>
        <v>6</v>
      </c>
      <c r="AZ251" s="9">
        <f>VLOOKUP($E251,'ALL-GTK-SD-SMP-SMA-SMK-SLB'!$F$14:$CG$713,'ALL-GTK-SD-SMP-SMA-SMK-SLB'!BA$7,FALSE)</f>
        <v>0</v>
      </c>
      <c r="BA251" s="9">
        <f>VLOOKUP($E251,'ALL-GTK-SD-SMP-SMA-SMK-SLB'!$F$14:$CG$713,'ALL-GTK-SD-SMP-SMA-SMK-SLB'!BB$7,FALSE)</f>
        <v>0</v>
      </c>
      <c r="BB251" s="9">
        <f>VLOOKUP($E251,'ALL-GTK-SD-SMP-SMA-SMK-SLB'!$F$14:$CG$713,'ALL-GTK-SD-SMP-SMA-SMK-SLB'!BC$7,FALSE)</f>
        <v>0</v>
      </c>
      <c r="BC251" s="9">
        <f>VLOOKUP($E251,'ALL-GTK-SD-SMP-SMA-SMK-SLB'!$F$14:$CG$713,'ALL-GTK-SD-SMP-SMA-SMK-SLB'!BD$7,FALSE)</f>
        <v>0</v>
      </c>
      <c r="BD251" s="310">
        <f t="shared" si="128"/>
        <v>0</v>
      </c>
      <c r="BE251" s="310">
        <f t="shared" si="129"/>
        <v>0</v>
      </c>
      <c r="BF251" s="10">
        <f t="shared" si="130"/>
        <v>0</v>
      </c>
      <c r="BG251" s="311">
        <f t="shared" si="131"/>
        <v>3</v>
      </c>
      <c r="BH251" s="311">
        <f t="shared" si="132"/>
        <v>6</v>
      </c>
      <c r="BI251" s="10">
        <f t="shared" si="133"/>
        <v>9</v>
      </c>
      <c r="BJ251" s="44">
        <f t="shared" si="134"/>
        <v>3</v>
      </c>
      <c r="BK251" s="44">
        <f t="shared" si="135"/>
        <v>6</v>
      </c>
      <c r="BL251" s="11">
        <f t="shared" si="136"/>
        <v>9</v>
      </c>
      <c r="BM251" s="9">
        <f>VLOOKUP($E251,'ALL-GTK-SD-SMP-SMA-SMK-SLB'!$F$14:$CG$713,'ALL-GTK-SD-SMP-SMA-SMK-SLB'!BN$7,FALSE)</f>
        <v>0</v>
      </c>
      <c r="BN251" s="9">
        <f>VLOOKUP($E251,'ALL-GTK-SD-SMP-SMA-SMK-SLB'!$F$14:$CG$713,'ALL-GTK-SD-SMP-SMA-SMK-SLB'!BO$7,FALSE)</f>
        <v>0</v>
      </c>
      <c r="BO251" s="9">
        <f>VLOOKUP($E251,'ALL-GTK-SD-SMP-SMA-SMK-SLB'!$F$14:$CG$713,'ALL-GTK-SD-SMP-SMA-SMK-SLB'!BP$7,FALSE)</f>
        <v>0</v>
      </c>
      <c r="BP251" s="9">
        <f>VLOOKUP($E251,'ALL-GTK-SD-SMP-SMA-SMK-SLB'!$F$14:$CG$713,'ALL-GTK-SD-SMP-SMA-SMK-SLB'!BQ$7,FALSE)</f>
        <v>0</v>
      </c>
      <c r="BQ251" s="9">
        <f>VLOOKUP($E251,'ALL-GTK-SD-SMP-SMA-SMK-SLB'!$F$14:$CG$713,'ALL-GTK-SD-SMP-SMA-SMK-SLB'!BR$7,FALSE)</f>
        <v>0</v>
      </c>
      <c r="BR251" s="9">
        <f>VLOOKUP($E251,'ALL-GTK-SD-SMP-SMA-SMK-SLB'!$F$14:$CG$713,'ALL-GTK-SD-SMP-SMA-SMK-SLB'!BS$7,FALSE)</f>
        <v>0</v>
      </c>
      <c r="BS251" s="9">
        <f>VLOOKUP($E251,'ALL-GTK-SD-SMP-SMA-SMK-SLB'!$F$14:$CG$713,'ALL-GTK-SD-SMP-SMA-SMK-SLB'!BT$7,FALSE)</f>
        <v>1</v>
      </c>
      <c r="BT251" s="9">
        <f>VLOOKUP($E251,'ALL-GTK-SD-SMP-SMA-SMK-SLB'!$F$14:$CG$713,'ALL-GTK-SD-SMP-SMA-SMK-SLB'!BU$7,FALSE)</f>
        <v>1</v>
      </c>
      <c r="BU251" s="299">
        <f t="shared" si="137"/>
        <v>1</v>
      </c>
      <c r="BV251" s="299">
        <f t="shared" si="138"/>
        <v>1</v>
      </c>
      <c r="BW251" s="44">
        <f t="shared" si="139"/>
        <v>1</v>
      </c>
      <c r="BX251" s="44">
        <f t="shared" si="140"/>
        <v>1</v>
      </c>
      <c r="BY251" s="11">
        <f t="shared" si="141"/>
        <v>2</v>
      </c>
      <c r="BZ251" s="14">
        <f t="shared" si="142"/>
        <v>3</v>
      </c>
      <c r="CA251" s="14">
        <f t="shared" si="143"/>
        <v>6</v>
      </c>
      <c r="CB251" s="13">
        <f t="shared" si="144"/>
        <v>1</v>
      </c>
      <c r="CC251" s="13">
        <f t="shared" si="145"/>
        <v>1</v>
      </c>
      <c r="CD251" s="312">
        <f t="shared" si="146"/>
        <v>4</v>
      </c>
      <c r="CE251" s="312">
        <f t="shared" si="147"/>
        <v>7</v>
      </c>
      <c r="CF251" s="313">
        <f t="shared" si="148"/>
        <v>11</v>
      </c>
      <c r="CG251" s="302" t="str">
        <f t="shared" si="149"/>
        <v>OK</v>
      </c>
    </row>
    <row r="252" spans="1:85" ht="14.25" x14ac:dyDescent="0.25">
      <c r="A252" s="6">
        <v>240</v>
      </c>
      <c r="B252" s="495">
        <v>240</v>
      </c>
      <c r="C252" s="495" t="s">
        <v>6</v>
      </c>
      <c r="D252" s="496" t="s">
        <v>29</v>
      </c>
      <c r="E252" s="626">
        <v>20319453</v>
      </c>
      <c r="F252" s="627" t="s">
        <v>508</v>
      </c>
      <c r="G252" s="624" t="s">
        <v>52</v>
      </c>
      <c r="H252" s="9">
        <f>VLOOKUP($E252,'ALL-GTK-SD-SMP-SMA-SMK-SLB'!$F$14:$CG$713,'ALL-GTK-SD-SMP-SMA-SMK-SLB'!I$7,FALSE)</f>
        <v>0</v>
      </c>
      <c r="I252" s="9">
        <f>VLOOKUP($E252,'ALL-GTK-SD-SMP-SMA-SMK-SLB'!$F$14:$CG$713,'ALL-GTK-SD-SMP-SMA-SMK-SLB'!J$7,FALSE)</f>
        <v>0</v>
      </c>
      <c r="J252" s="9">
        <f>VLOOKUP($E252,'ALL-GTK-SD-SMP-SMA-SMK-SLB'!$F$14:$CG$713,'ALL-GTK-SD-SMP-SMA-SMK-SLB'!K$7,FALSE)</f>
        <v>0</v>
      </c>
      <c r="K252" s="9">
        <f>VLOOKUP($E252,'ALL-GTK-SD-SMP-SMA-SMK-SLB'!$F$14:$CG$713,'ALL-GTK-SD-SMP-SMA-SMK-SLB'!L$7,FALSE)</f>
        <v>0</v>
      </c>
      <c r="L252" s="9">
        <f>VLOOKUP($E252,'ALL-GTK-SD-SMP-SMA-SMK-SLB'!$F$14:$CG$713,'ALL-GTK-SD-SMP-SMA-SMK-SLB'!M$7,FALSE)</f>
        <v>0</v>
      </c>
      <c r="M252" s="9">
        <f>VLOOKUP($E252,'ALL-GTK-SD-SMP-SMA-SMK-SLB'!$F$14:$CG$713,'ALL-GTK-SD-SMP-SMA-SMK-SLB'!N$7,FALSE)</f>
        <v>2</v>
      </c>
      <c r="N252" s="9">
        <f>VLOOKUP($E252,'ALL-GTK-SD-SMP-SMA-SMK-SLB'!$F$14:$CG$713,'ALL-GTK-SD-SMP-SMA-SMK-SLB'!O$7,FALSE)</f>
        <v>0</v>
      </c>
      <c r="O252" s="9">
        <f>VLOOKUP($E252,'ALL-GTK-SD-SMP-SMA-SMK-SLB'!$F$14:$CG$713,'ALL-GTK-SD-SMP-SMA-SMK-SLB'!P$7,FALSE)</f>
        <v>3</v>
      </c>
      <c r="P252" s="299">
        <f t="shared" si="114"/>
        <v>0</v>
      </c>
      <c r="Q252" s="299">
        <f t="shared" si="115"/>
        <v>5</v>
      </c>
      <c r="R252" s="300">
        <f t="shared" si="116"/>
        <v>5</v>
      </c>
      <c r="S252" s="9">
        <f>VLOOKUP($E252,'ALL-GTK-SD-SMP-SMA-SMK-SLB'!$F$14:$CG$713,'ALL-GTK-SD-SMP-SMA-SMK-SLB'!T$7,FALSE)</f>
        <v>0</v>
      </c>
      <c r="T252" s="9">
        <f>VLOOKUP($E252,'ALL-GTK-SD-SMP-SMA-SMK-SLB'!$F$14:$CG$713,'ALL-GTK-SD-SMP-SMA-SMK-SLB'!U$7,FALSE)</f>
        <v>0</v>
      </c>
      <c r="U252" s="9">
        <f>VLOOKUP($E252,'ALL-GTK-SD-SMP-SMA-SMK-SLB'!$F$14:$CG$713,'ALL-GTK-SD-SMP-SMA-SMK-SLB'!V$7,FALSE)</f>
        <v>1</v>
      </c>
      <c r="V252" s="9">
        <f>VLOOKUP($E252,'ALL-GTK-SD-SMP-SMA-SMK-SLB'!$F$14:$CG$713,'ALL-GTK-SD-SMP-SMA-SMK-SLB'!W$7,FALSE)</f>
        <v>0</v>
      </c>
      <c r="W252" s="9">
        <f>VLOOKUP($E252,'ALL-GTK-SD-SMP-SMA-SMK-SLB'!$F$14:$CG$713,'ALL-GTK-SD-SMP-SMA-SMK-SLB'!X$7,FALSE)</f>
        <v>1</v>
      </c>
      <c r="X252" s="9">
        <f>VLOOKUP($E252,'ALL-GTK-SD-SMP-SMA-SMK-SLB'!$F$14:$CG$713,'ALL-GTK-SD-SMP-SMA-SMK-SLB'!Y$7,FALSE)</f>
        <v>1</v>
      </c>
      <c r="Y252" s="299">
        <f t="shared" si="117"/>
        <v>2</v>
      </c>
      <c r="Z252" s="299">
        <f t="shared" si="118"/>
        <v>1</v>
      </c>
      <c r="AA252" s="10">
        <f t="shared" si="119"/>
        <v>3</v>
      </c>
      <c r="AB252" s="44">
        <f t="shared" si="120"/>
        <v>2</v>
      </c>
      <c r="AC252" s="44">
        <f t="shared" si="121"/>
        <v>6</v>
      </c>
      <c r="AD252" s="11">
        <f t="shared" si="122"/>
        <v>8</v>
      </c>
      <c r="AE252" s="9">
        <f>VLOOKUP($E252,'ALL-GTK-SD-SMP-SMA-SMK-SLB'!$F$14:$CG$713,'ALL-GTK-SD-SMP-SMA-SMK-SLB'!AF$7,FALSE)</f>
        <v>1</v>
      </c>
      <c r="AF252" s="9">
        <f>VLOOKUP($E252,'ALL-GTK-SD-SMP-SMA-SMK-SLB'!$F$14:$CG$713,'ALL-GTK-SD-SMP-SMA-SMK-SLB'!AG$7,FALSE)</f>
        <v>2</v>
      </c>
      <c r="AG252" s="10">
        <f t="shared" si="123"/>
        <v>3</v>
      </c>
      <c r="AH252" s="9">
        <f>VLOOKUP($E252,'ALL-GTK-SD-SMP-SMA-SMK-SLB'!$F$14:$CG$713,'ALL-GTK-SD-SMP-SMA-SMK-SLB'!AI$7,FALSE)</f>
        <v>1</v>
      </c>
      <c r="AI252" s="9">
        <f>VLOOKUP($E252,'ALL-GTK-SD-SMP-SMA-SMK-SLB'!$F$14:$CG$713,'ALL-GTK-SD-SMP-SMA-SMK-SLB'!AJ$7,FALSE)</f>
        <v>4</v>
      </c>
      <c r="AJ252" s="10">
        <f t="shared" si="124"/>
        <v>5</v>
      </c>
      <c r="AK252" s="44">
        <f t="shared" si="125"/>
        <v>2</v>
      </c>
      <c r="AL252" s="44">
        <f t="shared" si="126"/>
        <v>6</v>
      </c>
      <c r="AM252" s="11">
        <f t="shared" si="127"/>
        <v>8</v>
      </c>
      <c r="AN252" s="299">
        <f>VLOOKUP($E252,'ALL-GTK-SD-SMP-SMA-SMK-SLB'!$F$14:$CG$713,'ALL-GTK-SD-SMP-SMA-SMK-SLB'!AO$7,FALSE)</f>
        <v>1</v>
      </c>
      <c r="AO252" s="299">
        <f>VLOOKUP($E252,'ALL-GTK-SD-SMP-SMA-SMK-SLB'!$F$14:$CG$713,'ALL-GTK-SD-SMP-SMA-SMK-SLB'!AP$7,FALSE)</f>
        <v>0</v>
      </c>
      <c r="AP252" s="9">
        <f>VLOOKUP($E252,'ALL-GTK-SD-SMP-SMA-SMK-SLB'!$F$14:$CG$713,'ALL-GTK-SD-SMP-SMA-SMK-SLB'!AQ$7,FALSE)</f>
        <v>0</v>
      </c>
      <c r="AQ252" s="9">
        <f>VLOOKUP($E252,'ALL-GTK-SD-SMP-SMA-SMK-SLB'!$F$14:$CG$713,'ALL-GTK-SD-SMP-SMA-SMK-SLB'!AR$7,FALSE)</f>
        <v>0</v>
      </c>
      <c r="AR252" s="9">
        <f>VLOOKUP($E252,'ALL-GTK-SD-SMP-SMA-SMK-SLB'!$F$14:$CG$713,'ALL-GTK-SD-SMP-SMA-SMK-SLB'!AS$7,FALSE)</f>
        <v>1</v>
      </c>
      <c r="AS252" s="9">
        <f>VLOOKUP($E252,'ALL-GTK-SD-SMP-SMA-SMK-SLB'!$F$14:$CG$713,'ALL-GTK-SD-SMP-SMA-SMK-SLB'!AT$7,FALSE)</f>
        <v>0</v>
      </c>
      <c r="AT252" s="9">
        <f>VLOOKUP($E252,'ALL-GTK-SD-SMP-SMA-SMK-SLB'!$F$14:$CG$713,'ALL-GTK-SD-SMP-SMA-SMK-SLB'!AU$7,FALSE)</f>
        <v>0</v>
      </c>
      <c r="AU252" s="9">
        <f>VLOOKUP($E252,'ALL-GTK-SD-SMP-SMA-SMK-SLB'!$F$14:$CG$713,'ALL-GTK-SD-SMP-SMA-SMK-SLB'!AV$7,FALSE)</f>
        <v>0</v>
      </c>
      <c r="AV252" s="9">
        <f>VLOOKUP($E252,'ALL-GTK-SD-SMP-SMA-SMK-SLB'!$F$14:$CG$713,'ALL-GTK-SD-SMP-SMA-SMK-SLB'!AW$7,FALSE)</f>
        <v>0</v>
      </c>
      <c r="AW252" s="9">
        <f>VLOOKUP($E252,'ALL-GTK-SD-SMP-SMA-SMK-SLB'!$F$14:$CG$713,'ALL-GTK-SD-SMP-SMA-SMK-SLB'!AX$7,FALSE)</f>
        <v>0</v>
      </c>
      <c r="AX252" s="9">
        <f>VLOOKUP($E252,'ALL-GTK-SD-SMP-SMA-SMK-SLB'!$F$14:$CG$713,'ALL-GTK-SD-SMP-SMA-SMK-SLB'!AY$7,FALSE)</f>
        <v>0</v>
      </c>
      <c r="AY252" s="9">
        <f>VLOOKUP($E252,'ALL-GTK-SD-SMP-SMA-SMK-SLB'!$F$14:$CG$713,'ALL-GTK-SD-SMP-SMA-SMK-SLB'!AZ$7,FALSE)</f>
        <v>6</v>
      </c>
      <c r="AZ252" s="9">
        <f>VLOOKUP($E252,'ALL-GTK-SD-SMP-SMA-SMK-SLB'!$F$14:$CG$713,'ALL-GTK-SD-SMP-SMA-SMK-SLB'!BA$7,FALSE)</f>
        <v>0</v>
      </c>
      <c r="BA252" s="9">
        <f>VLOOKUP($E252,'ALL-GTK-SD-SMP-SMA-SMK-SLB'!$F$14:$CG$713,'ALL-GTK-SD-SMP-SMA-SMK-SLB'!BB$7,FALSE)</f>
        <v>0</v>
      </c>
      <c r="BB252" s="9">
        <f>VLOOKUP($E252,'ALL-GTK-SD-SMP-SMA-SMK-SLB'!$F$14:$CG$713,'ALL-GTK-SD-SMP-SMA-SMK-SLB'!BC$7,FALSE)</f>
        <v>0</v>
      </c>
      <c r="BC252" s="9">
        <f>VLOOKUP($E252,'ALL-GTK-SD-SMP-SMA-SMK-SLB'!$F$14:$CG$713,'ALL-GTK-SD-SMP-SMA-SMK-SLB'!BD$7,FALSE)</f>
        <v>0</v>
      </c>
      <c r="BD252" s="310">
        <f t="shared" si="128"/>
        <v>2</v>
      </c>
      <c r="BE252" s="310">
        <f t="shared" si="129"/>
        <v>0</v>
      </c>
      <c r="BF252" s="10">
        <f t="shared" si="130"/>
        <v>2</v>
      </c>
      <c r="BG252" s="311">
        <f t="shared" si="131"/>
        <v>0</v>
      </c>
      <c r="BH252" s="311">
        <f t="shared" si="132"/>
        <v>6</v>
      </c>
      <c r="BI252" s="10">
        <f t="shared" si="133"/>
        <v>6</v>
      </c>
      <c r="BJ252" s="44">
        <f t="shared" si="134"/>
        <v>2</v>
      </c>
      <c r="BK252" s="44">
        <f t="shared" si="135"/>
        <v>6</v>
      </c>
      <c r="BL252" s="11">
        <f t="shared" si="136"/>
        <v>8</v>
      </c>
      <c r="BM252" s="9">
        <f>VLOOKUP($E252,'ALL-GTK-SD-SMP-SMA-SMK-SLB'!$F$14:$CG$713,'ALL-GTK-SD-SMP-SMA-SMK-SLB'!BN$7,FALSE)</f>
        <v>0</v>
      </c>
      <c r="BN252" s="9">
        <f>VLOOKUP($E252,'ALL-GTK-SD-SMP-SMA-SMK-SLB'!$F$14:$CG$713,'ALL-GTK-SD-SMP-SMA-SMK-SLB'!BO$7,FALSE)</f>
        <v>0</v>
      </c>
      <c r="BO252" s="9">
        <f>VLOOKUP($E252,'ALL-GTK-SD-SMP-SMA-SMK-SLB'!$F$14:$CG$713,'ALL-GTK-SD-SMP-SMA-SMK-SLB'!BP$7,FALSE)</f>
        <v>0</v>
      </c>
      <c r="BP252" s="9">
        <f>VLOOKUP($E252,'ALL-GTK-SD-SMP-SMA-SMK-SLB'!$F$14:$CG$713,'ALL-GTK-SD-SMP-SMA-SMK-SLB'!BQ$7,FALSE)</f>
        <v>0</v>
      </c>
      <c r="BQ252" s="9">
        <f>VLOOKUP($E252,'ALL-GTK-SD-SMP-SMA-SMK-SLB'!$F$14:$CG$713,'ALL-GTK-SD-SMP-SMA-SMK-SLB'!BR$7,FALSE)</f>
        <v>0</v>
      </c>
      <c r="BR252" s="9">
        <f>VLOOKUP($E252,'ALL-GTK-SD-SMP-SMA-SMK-SLB'!$F$14:$CG$713,'ALL-GTK-SD-SMP-SMA-SMK-SLB'!BS$7,FALSE)</f>
        <v>0</v>
      </c>
      <c r="BS252" s="9">
        <f>VLOOKUP($E252,'ALL-GTK-SD-SMP-SMA-SMK-SLB'!$F$14:$CG$713,'ALL-GTK-SD-SMP-SMA-SMK-SLB'!BT$7,FALSE)</f>
        <v>0</v>
      </c>
      <c r="BT252" s="9">
        <f>VLOOKUP($E252,'ALL-GTK-SD-SMP-SMA-SMK-SLB'!$F$14:$CG$713,'ALL-GTK-SD-SMP-SMA-SMK-SLB'!BU$7,FALSE)</f>
        <v>1</v>
      </c>
      <c r="BU252" s="299">
        <f t="shared" si="137"/>
        <v>0</v>
      </c>
      <c r="BV252" s="299">
        <f t="shared" si="138"/>
        <v>1</v>
      </c>
      <c r="BW252" s="44">
        <f t="shared" si="139"/>
        <v>0</v>
      </c>
      <c r="BX252" s="44">
        <f t="shared" si="140"/>
        <v>1</v>
      </c>
      <c r="BY252" s="11">
        <f t="shared" si="141"/>
        <v>1</v>
      </c>
      <c r="BZ252" s="14">
        <f t="shared" si="142"/>
        <v>2</v>
      </c>
      <c r="CA252" s="14">
        <f t="shared" si="143"/>
        <v>6</v>
      </c>
      <c r="CB252" s="13">
        <f t="shared" si="144"/>
        <v>0</v>
      </c>
      <c r="CC252" s="13">
        <f t="shared" si="145"/>
        <v>1</v>
      </c>
      <c r="CD252" s="312">
        <f t="shared" si="146"/>
        <v>2</v>
      </c>
      <c r="CE252" s="312">
        <f t="shared" si="147"/>
        <v>7</v>
      </c>
      <c r="CF252" s="313">
        <f t="shared" si="148"/>
        <v>9</v>
      </c>
      <c r="CG252" s="302" t="str">
        <f t="shared" si="149"/>
        <v>OK</v>
      </c>
    </row>
    <row r="253" spans="1:85" ht="14.25" x14ac:dyDescent="0.25">
      <c r="A253" s="6">
        <v>241</v>
      </c>
      <c r="B253" s="495">
        <v>241</v>
      </c>
      <c r="C253" s="495" t="s">
        <v>6</v>
      </c>
      <c r="D253" s="496" t="s">
        <v>29</v>
      </c>
      <c r="E253" s="626">
        <v>20319464</v>
      </c>
      <c r="F253" s="627" t="s">
        <v>509</v>
      </c>
      <c r="G253" s="624" t="s">
        <v>52</v>
      </c>
      <c r="H253" s="9">
        <f>VLOOKUP($E253,'ALL-GTK-SD-SMP-SMA-SMK-SLB'!$F$14:$CG$713,'ALL-GTK-SD-SMP-SMA-SMK-SLB'!I$7,FALSE)</f>
        <v>0</v>
      </c>
      <c r="I253" s="9">
        <f>VLOOKUP($E253,'ALL-GTK-SD-SMP-SMA-SMK-SLB'!$F$14:$CG$713,'ALL-GTK-SD-SMP-SMA-SMK-SLB'!J$7,FALSE)</f>
        <v>0</v>
      </c>
      <c r="J253" s="9">
        <f>VLOOKUP($E253,'ALL-GTK-SD-SMP-SMA-SMK-SLB'!$F$14:$CG$713,'ALL-GTK-SD-SMP-SMA-SMK-SLB'!K$7,FALSE)</f>
        <v>0</v>
      </c>
      <c r="K253" s="9">
        <f>VLOOKUP($E253,'ALL-GTK-SD-SMP-SMA-SMK-SLB'!$F$14:$CG$713,'ALL-GTK-SD-SMP-SMA-SMK-SLB'!L$7,FALSE)</f>
        <v>0</v>
      </c>
      <c r="L253" s="9">
        <f>VLOOKUP($E253,'ALL-GTK-SD-SMP-SMA-SMK-SLB'!$F$14:$CG$713,'ALL-GTK-SD-SMP-SMA-SMK-SLB'!M$7,FALSE)</f>
        <v>0</v>
      </c>
      <c r="M253" s="9">
        <f>VLOOKUP($E253,'ALL-GTK-SD-SMP-SMA-SMK-SLB'!$F$14:$CG$713,'ALL-GTK-SD-SMP-SMA-SMK-SLB'!N$7,FALSE)</f>
        <v>2</v>
      </c>
      <c r="N253" s="9">
        <f>VLOOKUP($E253,'ALL-GTK-SD-SMP-SMA-SMK-SLB'!$F$14:$CG$713,'ALL-GTK-SD-SMP-SMA-SMK-SLB'!O$7,FALSE)</f>
        <v>1</v>
      </c>
      <c r="O253" s="9">
        <f>VLOOKUP($E253,'ALL-GTK-SD-SMP-SMA-SMK-SLB'!$F$14:$CG$713,'ALL-GTK-SD-SMP-SMA-SMK-SLB'!P$7,FALSE)</f>
        <v>1</v>
      </c>
      <c r="P253" s="299">
        <f t="shared" si="114"/>
        <v>1</v>
      </c>
      <c r="Q253" s="299">
        <f t="shared" si="115"/>
        <v>3</v>
      </c>
      <c r="R253" s="300">
        <f t="shared" si="116"/>
        <v>4</v>
      </c>
      <c r="S253" s="9">
        <f>VLOOKUP($E253,'ALL-GTK-SD-SMP-SMA-SMK-SLB'!$F$14:$CG$713,'ALL-GTK-SD-SMP-SMA-SMK-SLB'!T$7,FALSE)</f>
        <v>0</v>
      </c>
      <c r="T253" s="9">
        <f>VLOOKUP($E253,'ALL-GTK-SD-SMP-SMA-SMK-SLB'!$F$14:$CG$713,'ALL-GTK-SD-SMP-SMA-SMK-SLB'!U$7,FALSE)</f>
        <v>0</v>
      </c>
      <c r="U253" s="9">
        <f>VLOOKUP($E253,'ALL-GTK-SD-SMP-SMA-SMK-SLB'!$F$14:$CG$713,'ALL-GTK-SD-SMP-SMA-SMK-SLB'!V$7,FALSE)</f>
        <v>0</v>
      </c>
      <c r="V253" s="9">
        <f>VLOOKUP($E253,'ALL-GTK-SD-SMP-SMA-SMK-SLB'!$F$14:$CG$713,'ALL-GTK-SD-SMP-SMA-SMK-SLB'!W$7,FALSE)</f>
        <v>2</v>
      </c>
      <c r="W253" s="9">
        <f>VLOOKUP($E253,'ALL-GTK-SD-SMP-SMA-SMK-SLB'!$F$14:$CG$713,'ALL-GTK-SD-SMP-SMA-SMK-SLB'!X$7,FALSE)</f>
        <v>1</v>
      </c>
      <c r="X253" s="9">
        <f>VLOOKUP($E253,'ALL-GTK-SD-SMP-SMA-SMK-SLB'!$F$14:$CG$713,'ALL-GTK-SD-SMP-SMA-SMK-SLB'!Y$7,FALSE)</f>
        <v>1</v>
      </c>
      <c r="Y253" s="299">
        <f t="shared" si="117"/>
        <v>1</v>
      </c>
      <c r="Z253" s="299">
        <f t="shared" si="118"/>
        <v>3</v>
      </c>
      <c r="AA253" s="10">
        <f t="shared" si="119"/>
        <v>4</v>
      </c>
      <c r="AB253" s="44">
        <f t="shared" si="120"/>
        <v>2</v>
      </c>
      <c r="AC253" s="44">
        <f t="shared" si="121"/>
        <v>6</v>
      </c>
      <c r="AD253" s="11">
        <f t="shared" si="122"/>
        <v>8</v>
      </c>
      <c r="AE253" s="9">
        <f>VLOOKUP($E253,'ALL-GTK-SD-SMP-SMA-SMK-SLB'!$F$14:$CG$713,'ALL-GTK-SD-SMP-SMA-SMK-SLB'!AF$7,FALSE)</f>
        <v>1</v>
      </c>
      <c r="AF253" s="9">
        <f>VLOOKUP($E253,'ALL-GTK-SD-SMP-SMA-SMK-SLB'!$F$14:$CG$713,'ALL-GTK-SD-SMP-SMA-SMK-SLB'!AG$7,FALSE)</f>
        <v>3</v>
      </c>
      <c r="AG253" s="10">
        <f t="shared" si="123"/>
        <v>4</v>
      </c>
      <c r="AH253" s="9">
        <f>VLOOKUP($E253,'ALL-GTK-SD-SMP-SMA-SMK-SLB'!$F$14:$CG$713,'ALL-GTK-SD-SMP-SMA-SMK-SLB'!AI$7,FALSE)</f>
        <v>1</v>
      </c>
      <c r="AI253" s="9">
        <f>VLOOKUP($E253,'ALL-GTK-SD-SMP-SMA-SMK-SLB'!$F$14:$CG$713,'ALL-GTK-SD-SMP-SMA-SMK-SLB'!AJ$7,FALSE)</f>
        <v>3</v>
      </c>
      <c r="AJ253" s="10">
        <f t="shared" si="124"/>
        <v>4</v>
      </c>
      <c r="AK253" s="44">
        <f t="shared" si="125"/>
        <v>2</v>
      </c>
      <c r="AL253" s="44">
        <f t="shared" si="126"/>
        <v>6</v>
      </c>
      <c r="AM253" s="11">
        <f t="shared" si="127"/>
        <v>8</v>
      </c>
      <c r="AN253" s="299">
        <f>VLOOKUP($E253,'ALL-GTK-SD-SMP-SMA-SMK-SLB'!$F$14:$CG$713,'ALL-GTK-SD-SMP-SMA-SMK-SLB'!AO$7,FALSE)</f>
        <v>0</v>
      </c>
      <c r="AO253" s="299">
        <f>VLOOKUP($E253,'ALL-GTK-SD-SMP-SMA-SMK-SLB'!$F$14:$CG$713,'ALL-GTK-SD-SMP-SMA-SMK-SLB'!AP$7,FALSE)</f>
        <v>0</v>
      </c>
      <c r="AP253" s="9">
        <f>VLOOKUP($E253,'ALL-GTK-SD-SMP-SMA-SMK-SLB'!$F$14:$CG$713,'ALL-GTK-SD-SMP-SMA-SMK-SLB'!AQ$7,FALSE)</f>
        <v>0</v>
      </c>
      <c r="AQ253" s="9">
        <f>VLOOKUP($E253,'ALL-GTK-SD-SMP-SMA-SMK-SLB'!$F$14:$CG$713,'ALL-GTK-SD-SMP-SMA-SMK-SLB'!AR$7,FALSE)</f>
        <v>0</v>
      </c>
      <c r="AR253" s="9">
        <f>VLOOKUP($E253,'ALL-GTK-SD-SMP-SMA-SMK-SLB'!$F$14:$CG$713,'ALL-GTK-SD-SMP-SMA-SMK-SLB'!AS$7,FALSE)</f>
        <v>0</v>
      </c>
      <c r="AS253" s="9">
        <f>VLOOKUP($E253,'ALL-GTK-SD-SMP-SMA-SMK-SLB'!$F$14:$CG$713,'ALL-GTK-SD-SMP-SMA-SMK-SLB'!AT$7,FALSE)</f>
        <v>0</v>
      </c>
      <c r="AT253" s="9">
        <f>VLOOKUP($E253,'ALL-GTK-SD-SMP-SMA-SMK-SLB'!$F$14:$CG$713,'ALL-GTK-SD-SMP-SMA-SMK-SLB'!AU$7,FALSE)</f>
        <v>0</v>
      </c>
      <c r="AU253" s="9">
        <f>VLOOKUP($E253,'ALL-GTK-SD-SMP-SMA-SMK-SLB'!$F$14:$CG$713,'ALL-GTK-SD-SMP-SMA-SMK-SLB'!AV$7,FALSE)</f>
        <v>0</v>
      </c>
      <c r="AV253" s="9">
        <f>VLOOKUP($E253,'ALL-GTK-SD-SMP-SMA-SMK-SLB'!$F$14:$CG$713,'ALL-GTK-SD-SMP-SMA-SMK-SLB'!AW$7,FALSE)</f>
        <v>0</v>
      </c>
      <c r="AW253" s="9">
        <f>VLOOKUP($E253,'ALL-GTK-SD-SMP-SMA-SMK-SLB'!$F$14:$CG$713,'ALL-GTK-SD-SMP-SMA-SMK-SLB'!AX$7,FALSE)</f>
        <v>0</v>
      </c>
      <c r="AX253" s="9">
        <f>VLOOKUP($E253,'ALL-GTK-SD-SMP-SMA-SMK-SLB'!$F$14:$CG$713,'ALL-GTK-SD-SMP-SMA-SMK-SLB'!AY$7,FALSE)</f>
        <v>2</v>
      </c>
      <c r="AY253" s="9">
        <f>VLOOKUP($E253,'ALL-GTK-SD-SMP-SMA-SMK-SLB'!$F$14:$CG$713,'ALL-GTK-SD-SMP-SMA-SMK-SLB'!AZ$7,FALSE)</f>
        <v>6</v>
      </c>
      <c r="AZ253" s="9">
        <f>VLOOKUP($E253,'ALL-GTK-SD-SMP-SMA-SMK-SLB'!$F$14:$CG$713,'ALL-GTK-SD-SMP-SMA-SMK-SLB'!BA$7,FALSE)</f>
        <v>0</v>
      </c>
      <c r="BA253" s="9">
        <f>VLOOKUP($E253,'ALL-GTK-SD-SMP-SMA-SMK-SLB'!$F$14:$CG$713,'ALL-GTK-SD-SMP-SMA-SMK-SLB'!BB$7,FALSE)</f>
        <v>0</v>
      </c>
      <c r="BB253" s="9">
        <f>VLOOKUP($E253,'ALL-GTK-SD-SMP-SMA-SMK-SLB'!$F$14:$CG$713,'ALL-GTK-SD-SMP-SMA-SMK-SLB'!BC$7,FALSE)</f>
        <v>0</v>
      </c>
      <c r="BC253" s="9">
        <f>VLOOKUP($E253,'ALL-GTK-SD-SMP-SMA-SMK-SLB'!$F$14:$CG$713,'ALL-GTK-SD-SMP-SMA-SMK-SLB'!BD$7,FALSE)</f>
        <v>0</v>
      </c>
      <c r="BD253" s="310">
        <f t="shared" si="128"/>
        <v>0</v>
      </c>
      <c r="BE253" s="310">
        <f t="shared" si="129"/>
        <v>0</v>
      </c>
      <c r="BF253" s="10">
        <f t="shared" si="130"/>
        <v>0</v>
      </c>
      <c r="BG253" s="311">
        <f t="shared" si="131"/>
        <v>2</v>
      </c>
      <c r="BH253" s="311">
        <f t="shared" si="132"/>
        <v>6</v>
      </c>
      <c r="BI253" s="10">
        <f t="shared" si="133"/>
        <v>8</v>
      </c>
      <c r="BJ253" s="44">
        <f t="shared" si="134"/>
        <v>2</v>
      </c>
      <c r="BK253" s="44">
        <f t="shared" si="135"/>
        <v>6</v>
      </c>
      <c r="BL253" s="11">
        <f t="shared" si="136"/>
        <v>8</v>
      </c>
      <c r="BM253" s="9">
        <f>VLOOKUP($E253,'ALL-GTK-SD-SMP-SMA-SMK-SLB'!$F$14:$CG$713,'ALL-GTK-SD-SMP-SMA-SMK-SLB'!BN$7,FALSE)</f>
        <v>0</v>
      </c>
      <c r="BN253" s="9">
        <f>VLOOKUP($E253,'ALL-GTK-SD-SMP-SMA-SMK-SLB'!$F$14:$CG$713,'ALL-GTK-SD-SMP-SMA-SMK-SLB'!BO$7,FALSE)</f>
        <v>0</v>
      </c>
      <c r="BO253" s="9">
        <f>VLOOKUP($E253,'ALL-GTK-SD-SMP-SMA-SMK-SLB'!$F$14:$CG$713,'ALL-GTK-SD-SMP-SMA-SMK-SLB'!BP$7,FALSE)</f>
        <v>0</v>
      </c>
      <c r="BP253" s="9">
        <f>VLOOKUP($E253,'ALL-GTK-SD-SMP-SMA-SMK-SLB'!$F$14:$CG$713,'ALL-GTK-SD-SMP-SMA-SMK-SLB'!BQ$7,FALSE)</f>
        <v>0</v>
      </c>
      <c r="BQ253" s="9">
        <f>VLOOKUP($E253,'ALL-GTK-SD-SMP-SMA-SMK-SLB'!$F$14:$CG$713,'ALL-GTK-SD-SMP-SMA-SMK-SLB'!BR$7,FALSE)</f>
        <v>0</v>
      </c>
      <c r="BR253" s="9">
        <f>VLOOKUP($E253,'ALL-GTK-SD-SMP-SMA-SMK-SLB'!$F$14:$CG$713,'ALL-GTK-SD-SMP-SMA-SMK-SLB'!BS$7,FALSE)</f>
        <v>0</v>
      </c>
      <c r="BS253" s="9">
        <f>VLOOKUP($E253,'ALL-GTK-SD-SMP-SMA-SMK-SLB'!$F$14:$CG$713,'ALL-GTK-SD-SMP-SMA-SMK-SLB'!BT$7,FALSE)</f>
        <v>2</v>
      </c>
      <c r="BT253" s="9">
        <f>VLOOKUP($E253,'ALL-GTK-SD-SMP-SMA-SMK-SLB'!$F$14:$CG$713,'ALL-GTK-SD-SMP-SMA-SMK-SLB'!BU$7,FALSE)</f>
        <v>0</v>
      </c>
      <c r="BU253" s="299">
        <f t="shared" si="137"/>
        <v>2</v>
      </c>
      <c r="BV253" s="299">
        <f t="shared" si="138"/>
        <v>0</v>
      </c>
      <c r="BW253" s="44">
        <f t="shared" si="139"/>
        <v>2</v>
      </c>
      <c r="BX253" s="44">
        <f t="shared" si="140"/>
        <v>0</v>
      </c>
      <c r="BY253" s="11">
        <f t="shared" si="141"/>
        <v>2</v>
      </c>
      <c r="BZ253" s="14">
        <f t="shared" si="142"/>
        <v>2</v>
      </c>
      <c r="CA253" s="14">
        <f t="shared" si="143"/>
        <v>6</v>
      </c>
      <c r="CB253" s="13">
        <f t="shared" si="144"/>
        <v>2</v>
      </c>
      <c r="CC253" s="13">
        <f t="shared" si="145"/>
        <v>0</v>
      </c>
      <c r="CD253" s="312">
        <f t="shared" si="146"/>
        <v>4</v>
      </c>
      <c r="CE253" s="312">
        <f t="shared" si="147"/>
        <v>6</v>
      </c>
      <c r="CF253" s="313">
        <f t="shared" si="148"/>
        <v>10</v>
      </c>
      <c r="CG253" s="302" t="str">
        <f t="shared" si="149"/>
        <v>OK</v>
      </c>
    </row>
    <row r="254" spans="1:85" ht="14.25" x14ac:dyDescent="0.25">
      <c r="A254" s="6">
        <v>242</v>
      </c>
      <c r="B254" s="495">
        <v>242</v>
      </c>
      <c r="C254" s="495" t="s">
        <v>6</v>
      </c>
      <c r="D254" s="496" t="s">
        <v>29</v>
      </c>
      <c r="E254" s="626">
        <v>20319448</v>
      </c>
      <c r="F254" s="627" t="s">
        <v>510</v>
      </c>
      <c r="G254" s="624" t="s">
        <v>52</v>
      </c>
      <c r="H254" s="9">
        <f>VLOOKUP($E254,'ALL-GTK-SD-SMP-SMA-SMK-SLB'!$F$14:$CG$713,'ALL-GTK-SD-SMP-SMA-SMK-SLB'!I$7,FALSE)</f>
        <v>0</v>
      </c>
      <c r="I254" s="9">
        <f>VLOOKUP($E254,'ALL-GTK-SD-SMP-SMA-SMK-SLB'!$F$14:$CG$713,'ALL-GTK-SD-SMP-SMA-SMK-SLB'!J$7,FALSE)</f>
        <v>0</v>
      </c>
      <c r="J254" s="9">
        <f>VLOOKUP($E254,'ALL-GTK-SD-SMP-SMA-SMK-SLB'!$F$14:$CG$713,'ALL-GTK-SD-SMP-SMA-SMK-SLB'!K$7,FALSE)</f>
        <v>0</v>
      </c>
      <c r="K254" s="9">
        <f>VLOOKUP($E254,'ALL-GTK-SD-SMP-SMA-SMK-SLB'!$F$14:$CG$713,'ALL-GTK-SD-SMP-SMA-SMK-SLB'!L$7,FALSE)</f>
        <v>1</v>
      </c>
      <c r="L254" s="9">
        <f>VLOOKUP($E254,'ALL-GTK-SD-SMP-SMA-SMK-SLB'!$F$14:$CG$713,'ALL-GTK-SD-SMP-SMA-SMK-SLB'!M$7,FALSE)</f>
        <v>0</v>
      </c>
      <c r="M254" s="9">
        <f>VLOOKUP($E254,'ALL-GTK-SD-SMP-SMA-SMK-SLB'!$F$14:$CG$713,'ALL-GTK-SD-SMP-SMA-SMK-SLB'!N$7,FALSE)</f>
        <v>1</v>
      </c>
      <c r="N254" s="9">
        <f>VLOOKUP($E254,'ALL-GTK-SD-SMP-SMA-SMK-SLB'!$F$14:$CG$713,'ALL-GTK-SD-SMP-SMA-SMK-SLB'!O$7,FALSE)</f>
        <v>1</v>
      </c>
      <c r="O254" s="9">
        <f>VLOOKUP($E254,'ALL-GTK-SD-SMP-SMA-SMK-SLB'!$F$14:$CG$713,'ALL-GTK-SD-SMP-SMA-SMK-SLB'!P$7,FALSE)</f>
        <v>3</v>
      </c>
      <c r="P254" s="299">
        <f t="shared" si="114"/>
        <v>1</v>
      </c>
      <c r="Q254" s="299">
        <f t="shared" si="115"/>
        <v>5</v>
      </c>
      <c r="R254" s="300">
        <f t="shared" si="116"/>
        <v>6</v>
      </c>
      <c r="S254" s="9">
        <f>VLOOKUP($E254,'ALL-GTK-SD-SMP-SMA-SMK-SLB'!$F$14:$CG$713,'ALL-GTK-SD-SMP-SMA-SMK-SLB'!T$7,FALSE)</f>
        <v>0</v>
      </c>
      <c r="T254" s="9">
        <f>VLOOKUP($E254,'ALL-GTK-SD-SMP-SMA-SMK-SLB'!$F$14:$CG$713,'ALL-GTK-SD-SMP-SMA-SMK-SLB'!U$7,FALSE)</f>
        <v>0</v>
      </c>
      <c r="U254" s="9">
        <f>VLOOKUP($E254,'ALL-GTK-SD-SMP-SMA-SMK-SLB'!$F$14:$CG$713,'ALL-GTK-SD-SMP-SMA-SMK-SLB'!V$7,FALSE)</f>
        <v>0</v>
      </c>
      <c r="V254" s="9">
        <f>VLOOKUP($E254,'ALL-GTK-SD-SMP-SMA-SMK-SLB'!$F$14:$CG$713,'ALL-GTK-SD-SMP-SMA-SMK-SLB'!W$7,FALSE)</f>
        <v>2</v>
      </c>
      <c r="W254" s="9">
        <f>VLOOKUP($E254,'ALL-GTK-SD-SMP-SMA-SMK-SLB'!$F$14:$CG$713,'ALL-GTK-SD-SMP-SMA-SMK-SLB'!X$7,FALSE)</f>
        <v>0</v>
      </c>
      <c r="X254" s="9">
        <f>VLOOKUP($E254,'ALL-GTK-SD-SMP-SMA-SMK-SLB'!$F$14:$CG$713,'ALL-GTK-SD-SMP-SMA-SMK-SLB'!Y$7,FALSE)</f>
        <v>0</v>
      </c>
      <c r="Y254" s="299">
        <f t="shared" si="117"/>
        <v>0</v>
      </c>
      <c r="Z254" s="299">
        <f t="shared" si="118"/>
        <v>2</v>
      </c>
      <c r="AA254" s="10">
        <f t="shared" si="119"/>
        <v>2</v>
      </c>
      <c r="AB254" s="44">
        <f t="shared" si="120"/>
        <v>1</v>
      </c>
      <c r="AC254" s="44">
        <f t="shared" si="121"/>
        <v>7</v>
      </c>
      <c r="AD254" s="11">
        <f t="shared" si="122"/>
        <v>8</v>
      </c>
      <c r="AE254" s="9">
        <f>VLOOKUP($E254,'ALL-GTK-SD-SMP-SMA-SMK-SLB'!$F$14:$CG$713,'ALL-GTK-SD-SMP-SMA-SMK-SLB'!AF$7,FALSE)</f>
        <v>0</v>
      </c>
      <c r="AF254" s="9">
        <f>VLOOKUP($E254,'ALL-GTK-SD-SMP-SMA-SMK-SLB'!$F$14:$CG$713,'ALL-GTK-SD-SMP-SMA-SMK-SLB'!AG$7,FALSE)</f>
        <v>3</v>
      </c>
      <c r="AG254" s="10">
        <f t="shared" si="123"/>
        <v>3</v>
      </c>
      <c r="AH254" s="9">
        <f>VLOOKUP($E254,'ALL-GTK-SD-SMP-SMA-SMK-SLB'!$F$14:$CG$713,'ALL-GTK-SD-SMP-SMA-SMK-SLB'!AI$7,FALSE)</f>
        <v>1</v>
      </c>
      <c r="AI254" s="9">
        <f>VLOOKUP($E254,'ALL-GTK-SD-SMP-SMA-SMK-SLB'!$F$14:$CG$713,'ALL-GTK-SD-SMP-SMA-SMK-SLB'!AJ$7,FALSE)</f>
        <v>4</v>
      </c>
      <c r="AJ254" s="10">
        <f t="shared" si="124"/>
        <v>5</v>
      </c>
      <c r="AK254" s="44">
        <f t="shared" si="125"/>
        <v>1</v>
      </c>
      <c r="AL254" s="44">
        <f t="shared" si="126"/>
        <v>7</v>
      </c>
      <c r="AM254" s="11">
        <f t="shared" si="127"/>
        <v>8</v>
      </c>
      <c r="AN254" s="299">
        <f>VLOOKUP($E254,'ALL-GTK-SD-SMP-SMA-SMK-SLB'!$F$14:$CG$713,'ALL-GTK-SD-SMP-SMA-SMK-SLB'!AO$7,FALSE)</f>
        <v>0</v>
      </c>
      <c r="AO254" s="299">
        <f>VLOOKUP($E254,'ALL-GTK-SD-SMP-SMA-SMK-SLB'!$F$14:$CG$713,'ALL-GTK-SD-SMP-SMA-SMK-SLB'!AP$7,FALSE)</f>
        <v>0</v>
      </c>
      <c r="AP254" s="9">
        <f>VLOOKUP($E254,'ALL-GTK-SD-SMP-SMA-SMK-SLB'!$F$14:$CG$713,'ALL-GTK-SD-SMP-SMA-SMK-SLB'!AQ$7,FALSE)</f>
        <v>0</v>
      </c>
      <c r="AQ254" s="9">
        <f>VLOOKUP($E254,'ALL-GTK-SD-SMP-SMA-SMK-SLB'!$F$14:$CG$713,'ALL-GTK-SD-SMP-SMA-SMK-SLB'!AR$7,FALSE)</f>
        <v>0</v>
      </c>
      <c r="AR254" s="9">
        <f>VLOOKUP($E254,'ALL-GTK-SD-SMP-SMA-SMK-SLB'!$F$14:$CG$713,'ALL-GTK-SD-SMP-SMA-SMK-SLB'!AS$7,FALSE)</f>
        <v>0</v>
      </c>
      <c r="AS254" s="9">
        <f>VLOOKUP($E254,'ALL-GTK-SD-SMP-SMA-SMK-SLB'!$F$14:$CG$713,'ALL-GTK-SD-SMP-SMA-SMK-SLB'!AT$7,FALSE)</f>
        <v>0</v>
      </c>
      <c r="AT254" s="9">
        <f>VLOOKUP($E254,'ALL-GTK-SD-SMP-SMA-SMK-SLB'!$F$14:$CG$713,'ALL-GTK-SD-SMP-SMA-SMK-SLB'!AU$7,FALSE)</f>
        <v>0</v>
      </c>
      <c r="AU254" s="9">
        <f>VLOOKUP($E254,'ALL-GTK-SD-SMP-SMA-SMK-SLB'!$F$14:$CG$713,'ALL-GTK-SD-SMP-SMA-SMK-SLB'!AV$7,FALSE)</f>
        <v>0</v>
      </c>
      <c r="AV254" s="9">
        <f>VLOOKUP($E254,'ALL-GTK-SD-SMP-SMA-SMK-SLB'!$F$14:$CG$713,'ALL-GTK-SD-SMP-SMA-SMK-SLB'!AW$7,FALSE)</f>
        <v>0</v>
      </c>
      <c r="AW254" s="9">
        <f>VLOOKUP($E254,'ALL-GTK-SD-SMP-SMA-SMK-SLB'!$F$14:$CG$713,'ALL-GTK-SD-SMP-SMA-SMK-SLB'!AX$7,FALSE)</f>
        <v>0</v>
      </c>
      <c r="AX254" s="9">
        <f>VLOOKUP($E254,'ALL-GTK-SD-SMP-SMA-SMK-SLB'!$F$14:$CG$713,'ALL-GTK-SD-SMP-SMA-SMK-SLB'!AY$7,FALSE)</f>
        <v>1</v>
      </c>
      <c r="AY254" s="9">
        <f>VLOOKUP($E254,'ALL-GTK-SD-SMP-SMA-SMK-SLB'!$F$14:$CG$713,'ALL-GTK-SD-SMP-SMA-SMK-SLB'!AZ$7,FALSE)</f>
        <v>7</v>
      </c>
      <c r="AZ254" s="9">
        <f>VLOOKUP($E254,'ALL-GTK-SD-SMP-SMA-SMK-SLB'!$F$14:$CG$713,'ALL-GTK-SD-SMP-SMA-SMK-SLB'!BA$7,FALSE)</f>
        <v>0</v>
      </c>
      <c r="BA254" s="9">
        <f>VLOOKUP($E254,'ALL-GTK-SD-SMP-SMA-SMK-SLB'!$F$14:$CG$713,'ALL-GTK-SD-SMP-SMA-SMK-SLB'!BB$7,FALSE)</f>
        <v>0</v>
      </c>
      <c r="BB254" s="9">
        <f>VLOOKUP($E254,'ALL-GTK-SD-SMP-SMA-SMK-SLB'!$F$14:$CG$713,'ALL-GTK-SD-SMP-SMA-SMK-SLB'!BC$7,FALSE)</f>
        <v>0</v>
      </c>
      <c r="BC254" s="9">
        <f>VLOOKUP($E254,'ALL-GTK-SD-SMP-SMA-SMK-SLB'!$F$14:$CG$713,'ALL-GTK-SD-SMP-SMA-SMK-SLB'!BD$7,FALSE)</f>
        <v>0</v>
      </c>
      <c r="BD254" s="310">
        <f t="shared" si="128"/>
        <v>0</v>
      </c>
      <c r="BE254" s="310">
        <f t="shared" si="129"/>
        <v>0</v>
      </c>
      <c r="BF254" s="10">
        <f t="shared" si="130"/>
        <v>0</v>
      </c>
      <c r="BG254" s="311">
        <f t="shared" si="131"/>
        <v>1</v>
      </c>
      <c r="BH254" s="311">
        <f t="shared" si="132"/>
        <v>7</v>
      </c>
      <c r="BI254" s="10">
        <f t="shared" si="133"/>
        <v>8</v>
      </c>
      <c r="BJ254" s="44">
        <f t="shared" si="134"/>
        <v>1</v>
      </c>
      <c r="BK254" s="44">
        <f t="shared" si="135"/>
        <v>7</v>
      </c>
      <c r="BL254" s="11">
        <f t="shared" si="136"/>
        <v>8</v>
      </c>
      <c r="BM254" s="9">
        <f>VLOOKUP($E254,'ALL-GTK-SD-SMP-SMA-SMK-SLB'!$F$14:$CG$713,'ALL-GTK-SD-SMP-SMA-SMK-SLB'!BN$7,FALSE)</f>
        <v>0</v>
      </c>
      <c r="BN254" s="9">
        <f>VLOOKUP($E254,'ALL-GTK-SD-SMP-SMA-SMK-SLB'!$F$14:$CG$713,'ALL-GTK-SD-SMP-SMA-SMK-SLB'!BO$7,FALSE)</f>
        <v>0</v>
      </c>
      <c r="BO254" s="9">
        <f>VLOOKUP($E254,'ALL-GTK-SD-SMP-SMA-SMK-SLB'!$F$14:$CG$713,'ALL-GTK-SD-SMP-SMA-SMK-SLB'!BP$7,FALSE)</f>
        <v>0</v>
      </c>
      <c r="BP254" s="9">
        <f>VLOOKUP($E254,'ALL-GTK-SD-SMP-SMA-SMK-SLB'!$F$14:$CG$713,'ALL-GTK-SD-SMP-SMA-SMK-SLB'!BQ$7,FALSE)</f>
        <v>0</v>
      </c>
      <c r="BQ254" s="9">
        <f>VLOOKUP($E254,'ALL-GTK-SD-SMP-SMA-SMK-SLB'!$F$14:$CG$713,'ALL-GTK-SD-SMP-SMA-SMK-SLB'!BR$7,FALSE)</f>
        <v>1</v>
      </c>
      <c r="BR254" s="9">
        <f>VLOOKUP($E254,'ALL-GTK-SD-SMP-SMA-SMK-SLB'!$F$14:$CG$713,'ALL-GTK-SD-SMP-SMA-SMK-SLB'!BS$7,FALSE)</f>
        <v>0</v>
      </c>
      <c r="BS254" s="9">
        <f>VLOOKUP($E254,'ALL-GTK-SD-SMP-SMA-SMK-SLB'!$F$14:$CG$713,'ALL-GTK-SD-SMP-SMA-SMK-SLB'!BT$7,FALSE)</f>
        <v>0</v>
      </c>
      <c r="BT254" s="9">
        <f>VLOOKUP($E254,'ALL-GTK-SD-SMP-SMA-SMK-SLB'!$F$14:$CG$713,'ALL-GTK-SD-SMP-SMA-SMK-SLB'!BU$7,FALSE)</f>
        <v>0</v>
      </c>
      <c r="BU254" s="299">
        <f t="shared" si="137"/>
        <v>1</v>
      </c>
      <c r="BV254" s="299">
        <f t="shared" si="138"/>
        <v>0</v>
      </c>
      <c r="BW254" s="44">
        <f t="shared" si="139"/>
        <v>1</v>
      </c>
      <c r="BX254" s="44">
        <f t="shared" si="140"/>
        <v>0</v>
      </c>
      <c r="BY254" s="11">
        <f t="shared" si="141"/>
        <v>1</v>
      </c>
      <c r="BZ254" s="14">
        <f t="shared" si="142"/>
        <v>1</v>
      </c>
      <c r="CA254" s="14">
        <f t="shared" si="143"/>
        <v>7</v>
      </c>
      <c r="CB254" s="13">
        <f t="shared" si="144"/>
        <v>1</v>
      </c>
      <c r="CC254" s="13">
        <f t="shared" si="145"/>
        <v>0</v>
      </c>
      <c r="CD254" s="312">
        <f t="shared" si="146"/>
        <v>2</v>
      </c>
      <c r="CE254" s="312">
        <f t="shared" si="147"/>
        <v>7</v>
      </c>
      <c r="CF254" s="313">
        <f t="shared" si="148"/>
        <v>9</v>
      </c>
      <c r="CG254" s="302" t="str">
        <f t="shared" si="149"/>
        <v>OK</v>
      </c>
    </row>
    <row r="255" spans="1:85" ht="14.25" x14ac:dyDescent="0.25">
      <c r="A255" s="6">
        <v>243</v>
      </c>
      <c r="B255" s="495">
        <v>243</v>
      </c>
      <c r="C255" s="495" t="s">
        <v>6</v>
      </c>
      <c r="D255" s="496" t="s">
        <v>29</v>
      </c>
      <c r="E255" s="626">
        <v>20340306</v>
      </c>
      <c r="F255" s="627" t="s">
        <v>511</v>
      </c>
      <c r="G255" s="624" t="s">
        <v>52</v>
      </c>
      <c r="H255" s="9">
        <f>VLOOKUP($E255,'ALL-GTK-SD-SMP-SMA-SMK-SLB'!$F$14:$CG$713,'ALL-GTK-SD-SMP-SMA-SMK-SLB'!I$7,FALSE)</f>
        <v>0</v>
      </c>
      <c r="I255" s="9">
        <f>VLOOKUP($E255,'ALL-GTK-SD-SMP-SMA-SMK-SLB'!$F$14:$CG$713,'ALL-GTK-SD-SMP-SMA-SMK-SLB'!J$7,FALSE)</f>
        <v>0</v>
      </c>
      <c r="J255" s="9">
        <f>VLOOKUP($E255,'ALL-GTK-SD-SMP-SMA-SMK-SLB'!$F$14:$CG$713,'ALL-GTK-SD-SMP-SMA-SMK-SLB'!K$7,FALSE)</f>
        <v>0</v>
      </c>
      <c r="K255" s="9">
        <f>VLOOKUP($E255,'ALL-GTK-SD-SMP-SMA-SMK-SLB'!$F$14:$CG$713,'ALL-GTK-SD-SMP-SMA-SMK-SLB'!L$7,FALSE)</f>
        <v>0</v>
      </c>
      <c r="L255" s="9">
        <f>VLOOKUP($E255,'ALL-GTK-SD-SMP-SMA-SMK-SLB'!$F$14:$CG$713,'ALL-GTK-SD-SMP-SMA-SMK-SLB'!M$7,FALSE)</f>
        <v>0</v>
      </c>
      <c r="M255" s="9">
        <f>VLOOKUP($E255,'ALL-GTK-SD-SMP-SMA-SMK-SLB'!$F$14:$CG$713,'ALL-GTK-SD-SMP-SMA-SMK-SLB'!N$7,FALSE)</f>
        <v>3</v>
      </c>
      <c r="N255" s="9">
        <f>VLOOKUP($E255,'ALL-GTK-SD-SMP-SMA-SMK-SLB'!$F$14:$CG$713,'ALL-GTK-SD-SMP-SMA-SMK-SLB'!O$7,FALSE)</f>
        <v>2</v>
      </c>
      <c r="O255" s="9">
        <f>VLOOKUP($E255,'ALL-GTK-SD-SMP-SMA-SMK-SLB'!$F$14:$CG$713,'ALL-GTK-SD-SMP-SMA-SMK-SLB'!P$7,FALSE)</f>
        <v>3</v>
      </c>
      <c r="P255" s="299">
        <f t="shared" si="114"/>
        <v>2</v>
      </c>
      <c r="Q255" s="299">
        <f t="shared" si="115"/>
        <v>6</v>
      </c>
      <c r="R255" s="300">
        <f t="shared" si="116"/>
        <v>8</v>
      </c>
      <c r="S255" s="9">
        <f>VLOOKUP($E255,'ALL-GTK-SD-SMP-SMA-SMK-SLB'!$F$14:$CG$713,'ALL-GTK-SD-SMP-SMA-SMK-SLB'!T$7,FALSE)</f>
        <v>0</v>
      </c>
      <c r="T255" s="9">
        <f>VLOOKUP($E255,'ALL-GTK-SD-SMP-SMA-SMK-SLB'!$F$14:$CG$713,'ALL-GTK-SD-SMP-SMA-SMK-SLB'!U$7,FALSE)</f>
        <v>0</v>
      </c>
      <c r="U255" s="9">
        <f>VLOOKUP($E255,'ALL-GTK-SD-SMP-SMA-SMK-SLB'!$F$14:$CG$713,'ALL-GTK-SD-SMP-SMA-SMK-SLB'!V$7,FALSE)</f>
        <v>0</v>
      </c>
      <c r="V255" s="9">
        <f>VLOOKUP($E255,'ALL-GTK-SD-SMP-SMA-SMK-SLB'!$F$14:$CG$713,'ALL-GTK-SD-SMP-SMA-SMK-SLB'!W$7,FALSE)</f>
        <v>1</v>
      </c>
      <c r="W255" s="9">
        <f>VLOOKUP($E255,'ALL-GTK-SD-SMP-SMA-SMK-SLB'!$F$14:$CG$713,'ALL-GTK-SD-SMP-SMA-SMK-SLB'!X$7,FALSE)</f>
        <v>0</v>
      </c>
      <c r="X255" s="9">
        <f>VLOOKUP($E255,'ALL-GTK-SD-SMP-SMA-SMK-SLB'!$F$14:$CG$713,'ALL-GTK-SD-SMP-SMA-SMK-SLB'!Y$7,FALSE)</f>
        <v>2</v>
      </c>
      <c r="Y255" s="299">
        <f t="shared" si="117"/>
        <v>0</v>
      </c>
      <c r="Z255" s="299">
        <f t="shared" si="118"/>
        <v>3</v>
      </c>
      <c r="AA255" s="10">
        <f t="shared" si="119"/>
        <v>3</v>
      </c>
      <c r="AB255" s="44">
        <f t="shared" si="120"/>
        <v>2</v>
      </c>
      <c r="AC255" s="44">
        <f t="shared" si="121"/>
        <v>9</v>
      </c>
      <c r="AD255" s="11">
        <f t="shared" si="122"/>
        <v>11</v>
      </c>
      <c r="AE255" s="9">
        <f>VLOOKUP($E255,'ALL-GTK-SD-SMP-SMA-SMK-SLB'!$F$14:$CG$713,'ALL-GTK-SD-SMP-SMA-SMK-SLB'!AF$7,FALSE)</f>
        <v>0</v>
      </c>
      <c r="AF255" s="9">
        <f>VLOOKUP($E255,'ALL-GTK-SD-SMP-SMA-SMK-SLB'!$F$14:$CG$713,'ALL-GTK-SD-SMP-SMA-SMK-SLB'!AG$7,FALSE)</f>
        <v>3</v>
      </c>
      <c r="AG255" s="10">
        <f t="shared" si="123"/>
        <v>3</v>
      </c>
      <c r="AH255" s="9">
        <f>VLOOKUP($E255,'ALL-GTK-SD-SMP-SMA-SMK-SLB'!$F$14:$CG$713,'ALL-GTK-SD-SMP-SMA-SMK-SLB'!AI$7,FALSE)</f>
        <v>2</v>
      </c>
      <c r="AI255" s="9">
        <f>VLOOKUP($E255,'ALL-GTK-SD-SMP-SMA-SMK-SLB'!$F$14:$CG$713,'ALL-GTK-SD-SMP-SMA-SMK-SLB'!AJ$7,FALSE)</f>
        <v>6</v>
      </c>
      <c r="AJ255" s="10">
        <f t="shared" si="124"/>
        <v>8</v>
      </c>
      <c r="AK255" s="44">
        <f t="shared" si="125"/>
        <v>2</v>
      </c>
      <c r="AL255" s="44">
        <f t="shared" si="126"/>
        <v>9</v>
      </c>
      <c r="AM255" s="11">
        <f t="shared" si="127"/>
        <v>11</v>
      </c>
      <c r="AN255" s="299">
        <f>VLOOKUP($E255,'ALL-GTK-SD-SMP-SMA-SMK-SLB'!$F$14:$CG$713,'ALL-GTK-SD-SMP-SMA-SMK-SLB'!AO$7,FALSE)</f>
        <v>0</v>
      </c>
      <c r="AO255" s="299">
        <f>VLOOKUP($E255,'ALL-GTK-SD-SMP-SMA-SMK-SLB'!$F$14:$CG$713,'ALL-GTK-SD-SMP-SMA-SMK-SLB'!AP$7,FALSE)</f>
        <v>0</v>
      </c>
      <c r="AP255" s="9">
        <f>VLOOKUP($E255,'ALL-GTK-SD-SMP-SMA-SMK-SLB'!$F$14:$CG$713,'ALL-GTK-SD-SMP-SMA-SMK-SLB'!AQ$7,FALSE)</f>
        <v>0</v>
      </c>
      <c r="AQ255" s="9">
        <f>VLOOKUP($E255,'ALL-GTK-SD-SMP-SMA-SMK-SLB'!$F$14:$CG$713,'ALL-GTK-SD-SMP-SMA-SMK-SLB'!AR$7,FALSE)</f>
        <v>0</v>
      </c>
      <c r="AR255" s="9">
        <f>VLOOKUP($E255,'ALL-GTK-SD-SMP-SMA-SMK-SLB'!$F$14:$CG$713,'ALL-GTK-SD-SMP-SMA-SMK-SLB'!AS$7,FALSE)</f>
        <v>0</v>
      </c>
      <c r="AS255" s="9">
        <f>VLOOKUP($E255,'ALL-GTK-SD-SMP-SMA-SMK-SLB'!$F$14:$CG$713,'ALL-GTK-SD-SMP-SMA-SMK-SLB'!AT$7,FALSE)</f>
        <v>0</v>
      </c>
      <c r="AT255" s="9">
        <f>VLOOKUP($E255,'ALL-GTK-SD-SMP-SMA-SMK-SLB'!$F$14:$CG$713,'ALL-GTK-SD-SMP-SMA-SMK-SLB'!AU$7,FALSE)</f>
        <v>0</v>
      </c>
      <c r="AU255" s="9">
        <f>VLOOKUP($E255,'ALL-GTK-SD-SMP-SMA-SMK-SLB'!$F$14:$CG$713,'ALL-GTK-SD-SMP-SMA-SMK-SLB'!AV$7,FALSE)</f>
        <v>0</v>
      </c>
      <c r="AV255" s="9">
        <f>VLOOKUP($E255,'ALL-GTK-SD-SMP-SMA-SMK-SLB'!$F$14:$CG$713,'ALL-GTK-SD-SMP-SMA-SMK-SLB'!AW$7,FALSE)</f>
        <v>0</v>
      </c>
      <c r="AW255" s="9">
        <f>VLOOKUP($E255,'ALL-GTK-SD-SMP-SMA-SMK-SLB'!$F$14:$CG$713,'ALL-GTK-SD-SMP-SMA-SMK-SLB'!AX$7,FALSE)</f>
        <v>0</v>
      </c>
      <c r="AX255" s="9">
        <f>VLOOKUP($E255,'ALL-GTK-SD-SMP-SMA-SMK-SLB'!$F$14:$CG$713,'ALL-GTK-SD-SMP-SMA-SMK-SLB'!AY$7,FALSE)</f>
        <v>2</v>
      </c>
      <c r="AY255" s="9">
        <f>VLOOKUP($E255,'ALL-GTK-SD-SMP-SMA-SMK-SLB'!$F$14:$CG$713,'ALL-GTK-SD-SMP-SMA-SMK-SLB'!AZ$7,FALSE)</f>
        <v>9</v>
      </c>
      <c r="AZ255" s="9">
        <f>VLOOKUP($E255,'ALL-GTK-SD-SMP-SMA-SMK-SLB'!$F$14:$CG$713,'ALL-GTK-SD-SMP-SMA-SMK-SLB'!BA$7,FALSE)</f>
        <v>0</v>
      </c>
      <c r="BA255" s="9">
        <f>VLOOKUP($E255,'ALL-GTK-SD-SMP-SMA-SMK-SLB'!$F$14:$CG$713,'ALL-GTK-SD-SMP-SMA-SMK-SLB'!BB$7,FALSE)</f>
        <v>0</v>
      </c>
      <c r="BB255" s="9">
        <f>VLOOKUP($E255,'ALL-GTK-SD-SMP-SMA-SMK-SLB'!$F$14:$CG$713,'ALL-GTK-SD-SMP-SMA-SMK-SLB'!BC$7,FALSE)</f>
        <v>0</v>
      </c>
      <c r="BC255" s="9">
        <f>VLOOKUP($E255,'ALL-GTK-SD-SMP-SMA-SMK-SLB'!$F$14:$CG$713,'ALL-GTK-SD-SMP-SMA-SMK-SLB'!BD$7,FALSE)</f>
        <v>0</v>
      </c>
      <c r="BD255" s="310">
        <f t="shared" si="128"/>
        <v>0</v>
      </c>
      <c r="BE255" s="310">
        <f t="shared" si="129"/>
        <v>0</v>
      </c>
      <c r="BF255" s="10">
        <f t="shared" si="130"/>
        <v>0</v>
      </c>
      <c r="BG255" s="311">
        <f t="shared" si="131"/>
        <v>2</v>
      </c>
      <c r="BH255" s="311">
        <f t="shared" si="132"/>
        <v>9</v>
      </c>
      <c r="BI255" s="10">
        <f t="shared" si="133"/>
        <v>11</v>
      </c>
      <c r="BJ255" s="44">
        <f t="shared" si="134"/>
        <v>2</v>
      </c>
      <c r="BK255" s="44">
        <f t="shared" si="135"/>
        <v>9</v>
      </c>
      <c r="BL255" s="11">
        <f t="shared" si="136"/>
        <v>11</v>
      </c>
      <c r="BM255" s="9">
        <f>VLOOKUP($E255,'ALL-GTK-SD-SMP-SMA-SMK-SLB'!$F$14:$CG$713,'ALL-GTK-SD-SMP-SMA-SMK-SLB'!BN$7,FALSE)</f>
        <v>0</v>
      </c>
      <c r="BN255" s="9">
        <f>VLOOKUP($E255,'ALL-GTK-SD-SMP-SMA-SMK-SLB'!$F$14:$CG$713,'ALL-GTK-SD-SMP-SMA-SMK-SLB'!BO$7,FALSE)</f>
        <v>1</v>
      </c>
      <c r="BO255" s="9">
        <f>VLOOKUP($E255,'ALL-GTK-SD-SMP-SMA-SMK-SLB'!$F$14:$CG$713,'ALL-GTK-SD-SMP-SMA-SMK-SLB'!BP$7,FALSE)</f>
        <v>0</v>
      </c>
      <c r="BP255" s="9">
        <f>VLOOKUP($E255,'ALL-GTK-SD-SMP-SMA-SMK-SLB'!$F$14:$CG$713,'ALL-GTK-SD-SMP-SMA-SMK-SLB'!BQ$7,FALSE)</f>
        <v>0</v>
      </c>
      <c r="BQ255" s="9">
        <f>VLOOKUP($E255,'ALL-GTK-SD-SMP-SMA-SMK-SLB'!$F$14:$CG$713,'ALL-GTK-SD-SMP-SMA-SMK-SLB'!BR$7,FALSE)</f>
        <v>0</v>
      </c>
      <c r="BR255" s="9">
        <f>VLOOKUP($E255,'ALL-GTK-SD-SMP-SMA-SMK-SLB'!$F$14:$CG$713,'ALL-GTK-SD-SMP-SMA-SMK-SLB'!BS$7,FALSE)</f>
        <v>0</v>
      </c>
      <c r="BS255" s="9">
        <f>VLOOKUP($E255,'ALL-GTK-SD-SMP-SMA-SMK-SLB'!$F$14:$CG$713,'ALL-GTK-SD-SMP-SMA-SMK-SLB'!BT$7,FALSE)</f>
        <v>1</v>
      </c>
      <c r="BT255" s="9">
        <f>VLOOKUP($E255,'ALL-GTK-SD-SMP-SMA-SMK-SLB'!$F$14:$CG$713,'ALL-GTK-SD-SMP-SMA-SMK-SLB'!BU$7,FALSE)</f>
        <v>0</v>
      </c>
      <c r="BU255" s="299">
        <f t="shared" si="137"/>
        <v>1</v>
      </c>
      <c r="BV255" s="299">
        <f t="shared" si="138"/>
        <v>0</v>
      </c>
      <c r="BW255" s="44">
        <f t="shared" si="139"/>
        <v>1</v>
      </c>
      <c r="BX255" s="44">
        <f t="shared" si="140"/>
        <v>1</v>
      </c>
      <c r="BY255" s="11">
        <f t="shared" si="141"/>
        <v>2</v>
      </c>
      <c r="BZ255" s="14">
        <f t="shared" si="142"/>
        <v>2</v>
      </c>
      <c r="CA255" s="14">
        <f t="shared" si="143"/>
        <v>9</v>
      </c>
      <c r="CB255" s="13">
        <f t="shared" si="144"/>
        <v>1</v>
      </c>
      <c r="CC255" s="13">
        <f t="shared" si="145"/>
        <v>1</v>
      </c>
      <c r="CD255" s="312">
        <f t="shared" si="146"/>
        <v>3</v>
      </c>
      <c r="CE255" s="312">
        <f t="shared" si="147"/>
        <v>10</v>
      </c>
      <c r="CF255" s="313">
        <f t="shared" si="148"/>
        <v>13</v>
      </c>
      <c r="CG255" s="302" t="str">
        <f t="shared" si="149"/>
        <v>OK</v>
      </c>
    </row>
    <row r="256" spans="1:85" ht="14.25" x14ac:dyDescent="0.25">
      <c r="A256" s="6">
        <v>244</v>
      </c>
      <c r="B256" s="495">
        <v>244</v>
      </c>
      <c r="C256" s="495" t="s">
        <v>6</v>
      </c>
      <c r="D256" s="496" t="s">
        <v>29</v>
      </c>
      <c r="E256" s="626">
        <v>20319316</v>
      </c>
      <c r="F256" s="627" t="s">
        <v>512</v>
      </c>
      <c r="G256" s="624" t="s">
        <v>52</v>
      </c>
      <c r="H256" s="9">
        <f>VLOOKUP($E256,'ALL-GTK-SD-SMP-SMA-SMK-SLB'!$F$14:$CG$713,'ALL-GTK-SD-SMP-SMA-SMK-SLB'!I$7,FALSE)</f>
        <v>0</v>
      </c>
      <c r="I256" s="9">
        <f>VLOOKUP($E256,'ALL-GTK-SD-SMP-SMA-SMK-SLB'!$F$14:$CG$713,'ALL-GTK-SD-SMP-SMA-SMK-SLB'!J$7,FALSE)</f>
        <v>0</v>
      </c>
      <c r="J256" s="9">
        <f>VLOOKUP($E256,'ALL-GTK-SD-SMP-SMA-SMK-SLB'!$F$14:$CG$713,'ALL-GTK-SD-SMP-SMA-SMK-SLB'!K$7,FALSE)</f>
        <v>0</v>
      </c>
      <c r="K256" s="9">
        <f>VLOOKUP($E256,'ALL-GTK-SD-SMP-SMA-SMK-SLB'!$F$14:$CG$713,'ALL-GTK-SD-SMP-SMA-SMK-SLB'!L$7,FALSE)</f>
        <v>0</v>
      </c>
      <c r="L256" s="9">
        <f>VLOOKUP($E256,'ALL-GTK-SD-SMP-SMA-SMK-SLB'!$F$14:$CG$713,'ALL-GTK-SD-SMP-SMA-SMK-SLB'!M$7,FALSE)</f>
        <v>1</v>
      </c>
      <c r="M256" s="9">
        <f>VLOOKUP($E256,'ALL-GTK-SD-SMP-SMA-SMK-SLB'!$F$14:$CG$713,'ALL-GTK-SD-SMP-SMA-SMK-SLB'!N$7,FALSE)</f>
        <v>2</v>
      </c>
      <c r="N256" s="9">
        <f>VLOOKUP($E256,'ALL-GTK-SD-SMP-SMA-SMK-SLB'!$F$14:$CG$713,'ALL-GTK-SD-SMP-SMA-SMK-SLB'!O$7,FALSE)</f>
        <v>3</v>
      </c>
      <c r="O256" s="9">
        <f>VLOOKUP($E256,'ALL-GTK-SD-SMP-SMA-SMK-SLB'!$F$14:$CG$713,'ALL-GTK-SD-SMP-SMA-SMK-SLB'!P$7,FALSE)</f>
        <v>3</v>
      </c>
      <c r="P256" s="299">
        <f t="shared" si="114"/>
        <v>4</v>
      </c>
      <c r="Q256" s="299">
        <f t="shared" si="115"/>
        <v>5</v>
      </c>
      <c r="R256" s="300">
        <f t="shared" si="116"/>
        <v>9</v>
      </c>
      <c r="S256" s="9">
        <f>VLOOKUP($E256,'ALL-GTK-SD-SMP-SMA-SMK-SLB'!$F$14:$CG$713,'ALL-GTK-SD-SMP-SMA-SMK-SLB'!T$7,FALSE)</f>
        <v>0</v>
      </c>
      <c r="T256" s="9">
        <f>VLOOKUP($E256,'ALL-GTK-SD-SMP-SMA-SMK-SLB'!$F$14:$CG$713,'ALL-GTK-SD-SMP-SMA-SMK-SLB'!U$7,FALSE)</f>
        <v>0</v>
      </c>
      <c r="U256" s="9">
        <f>VLOOKUP($E256,'ALL-GTK-SD-SMP-SMA-SMK-SLB'!$F$14:$CG$713,'ALL-GTK-SD-SMP-SMA-SMK-SLB'!V$7,FALSE)</f>
        <v>0</v>
      </c>
      <c r="V256" s="9">
        <f>VLOOKUP($E256,'ALL-GTK-SD-SMP-SMA-SMK-SLB'!$F$14:$CG$713,'ALL-GTK-SD-SMP-SMA-SMK-SLB'!W$7,FALSE)</f>
        <v>2</v>
      </c>
      <c r="W256" s="9">
        <f>VLOOKUP($E256,'ALL-GTK-SD-SMP-SMA-SMK-SLB'!$F$14:$CG$713,'ALL-GTK-SD-SMP-SMA-SMK-SLB'!X$7,FALSE)</f>
        <v>2</v>
      </c>
      <c r="X256" s="9">
        <f>VLOOKUP($E256,'ALL-GTK-SD-SMP-SMA-SMK-SLB'!$F$14:$CG$713,'ALL-GTK-SD-SMP-SMA-SMK-SLB'!Y$7,FALSE)</f>
        <v>4</v>
      </c>
      <c r="Y256" s="299">
        <f t="shared" si="117"/>
        <v>2</v>
      </c>
      <c r="Z256" s="299">
        <f t="shared" si="118"/>
        <v>6</v>
      </c>
      <c r="AA256" s="10">
        <f t="shared" si="119"/>
        <v>8</v>
      </c>
      <c r="AB256" s="44">
        <f t="shared" si="120"/>
        <v>6</v>
      </c>
      <c r="AC256" s="44">
        <f t="shared" si="121"/>
        <v>11</v>
      </c>
      <c r="AD256" s="11">
        <f t="shared" si="122"/>
        <v>17</v>
      </c>
      <c r="AE256" s="9">
        <f>VLOOKUP($E256,'ALL-GTK-SD-SMP-SMA-SMK-SLB'!$F$14:$CG$713,'ALL-GTK-SD-SMP-SMA-SMK-SLB'!AF$7,FALSE)</f>
        <v>3</v>
      </c>
      <c r="AF256" s="9">
        <f>VLOOKUP($E256,'ALL-GTK-SD-SMP-SMA-SMK-SLB'!$F$14:$CG$713,'ALL-GTK-SD-SMP-SMA-SMK-SLB'!AG$7,FALSE)</f>
        <v>8</v>
      </c>
      <c r="AG256" s="10">
        <f t="shared" si="123"/>
        <v>11</v>
      </c>
      <c r="AH256" s="9">
        <f>VLOOKUP($E256,'ALL-GTK-SD-SMP-SMA-SMK-SLB'!$F$14:$CG$713,'ALL-GTK-SD-SMP-SMA-SMK-SLB'!AI$7,FALSE)</f>
        <v>3</v>
      </c>
      <c r="AI256" s="9">
        <f>VLOOKUP($E256,'ALL-GTK-SD-SMP-SMA-SMK-SLB'!$F$14:$CG$713,'ALL-GTK-SD-SMP-SMA-SMK-SLB'!AJ$7,FALSE)</f>
        <v>3</v>
      </c>
      <c r="AJ256" s="10">
        <f t="shared" si="124"/>
        <v>6</v>
      </c>
      <c r="AK256" s="44">
        <f t="shared" si="125"/>
        <v>6</v>
      </c>
      <c r="AL256" s="44">
        <f t="shared" si="126"/>
        <v>11</v>
      </c>
      <c r="AM256" s="11">
        <f t="shared" si="127"/>
        <v>17</v>
      </c>
      <c r="AN256" s="299">
        <f>VLOOKUP($E256,'ALL-GTK-SD-SMP-SMA-SMK-SLB'!$F$14:$CG$713,'ALL-GTK-SD-SMP-SMA-SMK-SLB'!AO$7,FALSE)</f>
        <v>0</v>
      </c>
      <c r="AO256" s="299">
        <f>VLOOKUP($E256,'ALL-GTK-SD-SMP-SMA-SMK-SLB'!$F$14:$CG$713,'ALL-GTK-SD-SMP-SMA-SMK-SLB'!AP$7,FALSE)</f>
        <v>0</v>
      </c>
      <c r="AP256" s="9">
        <f>VLOOKUP($E256,'ALL-GTK-SD-SMP-SMA-SMK-SLB'!$F$14:$CG$713,'ALL-GTK-SD-SMP-SMA-SMK-SLB'!AQ$7,FALSE)</f>
        <v>0</v>
      </c>
      <c r="AQ256" s="9">
        <f>VLOOKUP($E256,'ALL-GTK-SD-SMP-SMA-SMK-SLB'!$F$14:$CG$713,'ALL-GTK-SD-SMP-SMA-SMK-SLB'!AR$7,FALSE)</f>
        <v>0</v>
      </c>
      <c r="AR256" s="9">
        <f>VLOOKUP($E256,'ALL-GTK-SD-SMP-SMA-SMK-SLB'!$F$14:$CG$713,'ALL-GTK-SD-SMP-SMA-SMK-SLB'!AS$7,FALSE)</f>
        <v>0</v>
      </c>
      <c r="AS256" s="9">
        <f>VLOOKUP($E256,'ALL-GTK-SD-SMP-SMA-SMK-SLB'!$F$14:$CG$713,'ALL-GTK-SD-SMP-SMA-SMK-SLB'!AT$7,FALSE)</f>
        <v>0</v>
      </c>
      <c r="AT256" s="9">
        <f>VLOOKUP($E256,'ALL-GTK-SD-SMP-SMA-SMK-SLB'!$F$14:$CG$713,'ALL-GTK-SD-SMP-SMA-SMK-SLB'!AU$7,FALSE)</f>
        <v>0</v>
      </c>
      <c r="AU256" s="9">
        <f>VLOOKUP($E256,'ALL-GTK-SD-SMP-SMA-SMK-SLB'!$F$14:$CG$713,'ALL-GTK-SD-SMP-SMA-SMK-SLB'!AV$7,FALSE)</f>
        <v>0</v>
      </c>
      <c r="AV256" s="9">
        <f>VLOOKUP($E256,'ALL-GTK-SD-SMP-SMA-SMK-SLB'!$F$14:$CG$713,'ALL-GTK-SD-SMP-SMA-SMK-SLB'!AW$7,FALSE)</f>
        <v>0</v>
      </c>
      <c r="AW256" s="9">
        <f>VLOOKUP($E256,'ALL-GTK-SD-SMP-SMA-SMK-SLB'!$F$14:$CG$713,'ALL-GTK-SD-SMP-SMA-SMK-SLB'!AX$7,FALSE)</f>
        <v>0</v>
      </c>
      <c r="AX256" s="9">
        <f>VLOOKUP($E256,'ALL-GTK-SD-SMP-SMA-SMK-SLB'!$F$14:$CG$713,'ALL-GTK-SD-SMP-SMA-SMK-SLB'!AY$7,FALSE)</f>
        <v>6</v>
      </c>
      <c r="AY256" s="9">
        <f>VLOOKUP($E256,'ALL-GTK-SD-SMP-SMA-SMK-SLB'!$F$14:$CG$713,'ALL-GTK-SD-SMP-SMA-SMK-SLB'!AZ$7,FALSE)</f>
        <v>11</v>
      </c>
      <c r="AZ256" s="9">
        <f>VLOOKUP($E256,'ALL-GTK-SD-SMP-SMA-SMK-SLB'!$F$14:$CG$713,'ALL-GTK-SD-SMP-SMA-SMK-SLB'!BA$7,FALSE)</f>
        <v>0</v>
      </c>
      <c r="BA256" s="9">
        <f>VLOOKUP($E256,'ALL-GTK-SD-SMP-SMA-SMK-SLB'!$F$14:$CG$713,'ALL-GTK-SD-SMP-SMA-SMK-SLB'!BB$7,FALSE)</f>
        <v>0</v>
      </c>
      <c r="BB256" s="9">
        <f>VLOOKUP($E256,'ALL-GTK-SD-SMP-SMA-SMK-SLB'!$F$14:$CG$713,'ALL-GTK-SD-SMP-SMA-SMK-SLB'!BC$7,FALSE)</f>
        <v>0</v>
      </c>
      <c r="BC256" s="9">
        <f>VLOOKUP($E256,'ALL-GTK-SD-SMP-SMA-SMK-SLB'!$F$14:$CG$713,'ALL-GTK-SD-SMP-SMA-SMK-SLB'!BD$7,FALSE)</f>
        <v>0</v>
      </c>
      <c r="BD256" s="310">
        <f t="shared" si="128"/>
        <v>0</v>
      </c>
      <c r="BE256" s="310">
        <f t="shared" si="129"/>
        <v>0</v>
      </c>
      <c r="BF256" s="10">
        <f t="shared" si="130"/>
        <v>0</v>
      </c>
      <c r="BG256" s="311">
        <f t="shared" si="131"/>
        <v>6</v>
      </c>
      <c r="BH256" s="311">
        <f t="shared" si="132"/>
        <v>11</v>
      </c>
      <c r="BI256" s="10">
        <f t="shared" si="133"/>
        <v>17</v>
      </c>
      <c r="BJ256" s="44">
        <f t="shared" si="134"/>
        <v>6</v>
      </c>
      <c r="BK256" s="44">
        <f t="shared" si="135"/>
        <v>11</v>
      </c>
      <c r="BL256" s="11">
        <f t="shared" si="136"/>
        <v>17</v>
      </c>
      <c r="BM256" s="9">
        <f>VLOOKUP($E256,'ALL-GTK-SD-SMP-SMA-SMK-SLB'!$F$14:$CG$713,'ALL-GTK-SD-SMP-SMA-SMK-SLB'!BN$7,FALSE)</f>
        <v>0</v>
      </c>
      <c r="BN256" s="9">
        <f>VLOOKUP($E256,'ALL-GTK-SD-SMP-SMA-SMK-SLB'!$F$14:$CG$713,'ALL-GTK-SD-SMP-SMA-SMK-SLB'!BO$7,FALSE)</f>
        <v>0</v>
      </c>
      <c r="BO256" s="9">
        <f>VLOOKUP($E256,'ALL-GTK-SD-SMP-SMA-SMK-SLB'!$F$14:$CG$713,'ALL-GTK-SD-SMP-SMA-SMK-SLB'!BP$7,FALSE)</f>
        <v>0</v>
      </c>
      <c r="BP256" s="9">
        <f>VLOOKUP($E256,'ALL-GTK-SD-SMP-SMA-SMK-SLB'!$F$14:$CG$713,'ALL-GTK-SD-SMP-SMA-SMK-SLB'!BQ$7,FALSE)</f>
        <v>0</v>
      </c>
      <c r="BQ256" s="9">
        <f>VLOOKUP($E256,'ALL-GTK-SD-SMP-SMA-SMK-SLB'!$F$14:$CG$713,'ALL-GTK-SD-SMP-SMA-SMK-SLB'!BR$7,FALSE)</f>
        <v>0</v>
      </c>
      <c r="BR256" s="9">
        <f>VLOOKUP($E256,'ALL-GTK-SD-SMP-SMA-SMK-SLB'!$F$14:$CG$713,'ALL-GTK-SD-SMP-SMA-SMK-SLB'!BS$7,FALSE)</f>
        <v>0</v>
      </c>
      <c r="BS256" s="9">
        <f>VLOOKUP($E256,'ALL-GTK-SD-SMP-SMA-SMK-SLB'!$F$14:$CG$713,'ALL-GTK-SD-SMP-SMA-SMK-SLB'!BT$7,FALSE)</f>
        <v>0</v>
      </c>
      <c r="BT256" s="9">
        <f>VLOOKUP($E256,'ALL-GTK-SD-SMP-SMA-SMK-SLB'!$F$14:$CG$713,'ALL-GTK-SD-SMP-SMA-SMK-SLB'!BU$7,FALSE)</f>
        <v>0</v>
      </c>
      <c r="BU256" s="299">
        <f t="shared" si="137"/>
        <v>0</v>
      </c>
      <c r="BV256" s="299">
        <f t="shared" si="138"/>
        <v>0</v>
      </c>
      <c r="BW256" s="44">
        <f t="shared" si="139"/>
        <v>0</v>
      </c>
      <c r="BX256" s="44">
        <f t="shared" si="140"/>
        <v>0</v>
      </c>
      <c r="BY256" s="11">
        <f t="shared" si="141"/>
        <v>0</v>
      </c>
      <c r="BZ256" s="14">
        <f t="shared" si="142"/>
        <v>6</v>
      </c>
      <c r="CA256" s="14">
        <f t="shared" si="143"/>
        <v>11</v>
      </c>
      <c r="CB256" s="13">
        <f t="shared" si="144"/>
        <v>0</v>
      </c>
      <c r="CC256" s="13">
        <f t="shared" si="145"/>
        <v>0</v>
      </c>
      <c r="CD256" s="312">
        <f t="shared" si="146"/>
        <v>6</v>
      </c>
      <c r="CE256" s="312">
        <f t="shared" si="147"/>
        <v>11</v>
      </c>
      <c r="CF256" s="313">
        <f t="shared" si="148"/>
        <v>17</v>
      </c>
      <c r="CG256" s="302" t="str">
        <f t="shared" si="149"/>
        <v>OK</v>
      </c>
    </row>
    <row r="257" spans="1:85" ht="14.25" x14ac:dyDescent="0.25">
      <c r="A257" s="6">
        <v>245</v>
      </c>
      <c r="B257" s="495">
        <v>245</v>
      </c>
      <c r="C257" s="495" t="s">
        <v>6</v>
      </c>
      <c r="D257" s="496" t="s">
        <v>20</v>
      </c>
      <c r="E257" s="626">
        <v>20319903</v>
      </c>
      <c r="F257" s="627" t="s">
        <v>513</v>
      </c>
      <c r="G257" s="624" t="s">
        <v>52</v>
      </c>
      <c r="H257" s="9">
        <f>VLOOKUP($E257,'ALL-GTK-SD-SMP-SMA-SMK-SLB'!$F$14:$CG$713,'ALL-GTK-SD-SMP-SMA-SMK-SLB'!I$7,FALSE)</f>
        <v>0</v>
      </c>
      <c r="I257" s="9">
        <f>VLOOKUP($E257,'ALL-GTK-SD-SMP-SMA-SMK-SLB'!$F$14:$CG$713,'ALL-GTK-SD-SMP-SMA-SMK-SLB'!J$7,FALSE)</f>
        <v>0</v>
      </c>
      <c r="J257" s="9">
        <f>VLOOKUP($E257,'ALL-GTK-SD-SMP-SMA-SMK-SLB'!$F$14:$CG$713,'ALL-GTK-SD-SMP-SMA-SMK-SLB'!K$7,FALSE)</f>
        <v>0</v>
      </c>
      <c r="K257" s="9">
        <f>VLOOKUP($E257,'ALL-GTK-SD-SMP-SMA-SMK-SLB'!$F$14:$CG$713,'ALL-GTK-SD-SMP-SMA-SMK-SLB'!L$7,FALSE)</f>
        <v>0</v>
      </c>
      <c r="L257" s="9">
        <f>VLOOKUP($E257,'ALL-GTK-SD-SMP-SMA-SMK-SLB'!$F$14:$CG$713,'ALL-GTK-SD-SMP-SMA-SMK-SLB'!M$7,FALSE)</f>
        <v>3</v>
      </c>
      <c r="M257" s="9">
        <f>VLOOKUP($E257,'ALL-GTK-SD-SMP-SMA-SMK-SLB'!$F$14:$CG$713,'ALL-GTK-SD-SMP-SMA-SMK-SLB'!N$7,FALSE)</f>
        <v>4</v>
      </c>
      <c r="N257" s="9">
        <f>VLOOKUP($E257,'ALL-GTK-SD-SMP-SMA-SMK-SLB'!$F$14:$CG$713,'ALL-GTK-SD-SMP-SMA-SMK-SLB'!O$7,FALSE)</f>
        <v>2</v>
      </c>
      <c r="O257" s="9">
        <f>VLOOKUP($E257,'ALL-GTK-SD-SMP-SMA-SMK-SLB'!$F$14:$CG$713,'ALL-GTK-SD-SMP-SMA-SMK-SLB'!P$7,FALSE)</f>
        <v>4</v>
      </c>
      <c r="P257" s="299">
        <f t="shared" si="114"/>
        <v>5</v>
      </c>
      <c r="Q257" s="299">
        <f t="shared" si="115"/>
        <v>8</v>
      </c>
      <c r="R257" s="300">
        <f t="shared" si="116"/>
        <v>13</v>
      </c>
      <c r="S257" s="9">
        <f>VLOOKUP($E257,'ALL-GTK-SD-SMP-SMA-SMK-SLB'!$F$14:$CG$713,'ALL-GTK-SD-SMP-SMA-SMK-SLB'!T$7,FALSE)</f>
        <v>0</v>
      </c>
      <c r="T257" s="9">
        <f>VLOOKUP($E257,'ALL-GTK-SD-SMP-SMA-SMK-SLB'!$F$14:$CG$713,'ALL-GTK-SD-SMP-SMA-SMK-SLB'!U$7,FALSE)</f>
        <v>0</v>
      </c>
      <c r="U257" s="9">
        <f>VLOOKUP($E257,'ALL-GTK-SD-SMP-SMA-SMK-SLB'!$F$14:$CG$713,'ALL-GTK-SD-SMP-SMA-SMK-SLB'!V$7,FALSE)</f>
        <v>4</v>
      </c>
      <c r="V257" s="9">
        <f>VLOOKUP($E257,'ALL-GTK-SD-SMP-SMA-SMK-SLB'!$F$14:$CG$713,'ALL-GTK-SD-SMP-SMA-SMK-SLB'!W$7,FALSE)</f>
        <v>1</v>
      </c>
      <c r="W257" s="9">
        <f>VLOOKUP($E257,'ALL-GTK-SD-SMP-SMA-SMK-SLB'!$F$14:$CG$713,'ALL-GTK-SD-SMP-SMA-SMK-SLB'!X$7,FALSE)</f>
        <v>2</v>
      </c>
      <c r="X257" s="9">
        <f>VLOOKUP($E257,'ALL-GTK-SD-SMP-SMA-SMK-SLB'!$F$14:$CG$713,'ALL-GTK-SD-SMP-SMA-SMK-SLB'!Y$7,FALSE)</f>
        <v>2</v>
      </c>
      <c r="Y257" s="299">
        <f t="shared" si="117"/>
        <v>6</v>
      </c>
      <c r="Z257" s="299">
        <f t="shared" si="118"/>
        <v>3</v>
      </c>
      <c r="AA257" s="10">
        <f t="shared" si="119"/>
        <v>9</v>
      </c>
      <c r="AB257" s="44">
        <f t="shared" si="120"/>
        <v>11</v>
      </c>
      <c r="AC257" s="44">
        <f t="shared" si="121"/>
        <v>11</v>
      </c>
      <c r="AD257" s="11">
        <f t="shared" si="122"/>
        <v>22</v>
      </c>
      <c r="AE257" s="9">
        <f>VLOOKUP($E257,'ALL-GTK-SD-SMP-SMA-SMK-SLB'!$F$14:$CG$713,'ALL-GTK-SD-SMP-SMA-SMK-SLB'!AF$7,FALSE)</f>
        <v>6</v>
      </c>
      <c r="AF257" s="9">
        <f>VLOOKUP($E257,'ALL-GTK-SD-SMP-SMA-SMK-SLB'!$F$14:$CG$713,'ALL-GTK-SD-SMP-SMA-SMK-SLB'!AG$7,FALSE)</f>
        <v>5</v>
      </c>
      <c r="AG257" s="10">
        <f t="shared" si="123"/>
        <v>11</v>
      </c>
      <c r="AH257" s="9">
        <f>VLOOKUP($E257,'ALL-GTK-SD-SMP-SMA-SMK-SLB'!$F$14:$CG$713,'ALL-GTK-SD-SMP-SMA-SMK-SLB'!AI$7,FALSE)</f>
        <v>5</v>
      </c>
      <c r="AI257" s="9">
        <f>VLOOKUP($E257,'ALL-GTK-SD-SMP-SMA-SMK-SLB'!$F$14:$CG$713,'ALL-GTK-SD-SMP-SMA-SMK-SLB'!AJ$7,FALSE)</f>
        <v>6</v>
      </c>
      <c r="AJ257" s="10">
        <f t="shared" si="124"/>
        <v>11</v>
      </c>
      <c r="AK257" s="44">
        <f t="shared" si="125"/>
        <v>11</v>
      </c>
      <c r="AL257" s="44">
        <f t="shared" si="126"/>
        <v>11</v>
      </c>
      <c r="AM257" s="11">
        <f t="shared" si="127"/>
        <v>22</v>
      </c>
      <c r="AN257" s="299">
        <f>VLOOKUP($E257,'ALL-GTK-SD-SMP-SMA-SMK-SLB'!$F$14:$CG$713,'ALL-GTK-SD-SMP-SMA-SMK-SLB'!AO$7,FALSE)</f>
        <v>0</v>
      </c>
      <c r="AO257" s="299">
        <f>VLOOKUP($E257,'ALL-GTK-SD-SMP-SMA-SMK-SLB'!$F$14:$CG$713,'ALL-GTK-SD-SMP-SMA-SMK-SLB'!AP$7,FALSE)</f>
        <v>0</v>
      </c>
      <c r="AP257" s="9">
        <f>VLOOKUP($E257,'ALL-GTK-SD-SMP-SMA-SMK-SLB'!$F$14:$CG$713,'ALL-GTK-SD-SMP-SMA-SMK-SLB'!AQ$7,FALSE)</f>
        <v>0</v>
      </c>
      <c r="AQ257" s="9">
        <f>VLOOKUP($E257,'ALL-GTK-SD-SMP-SMA-SMK-SLB'!$F$14:$CG$713,'ALL-GTK-SD-SMP-SMA-SMK-SLB'!AR$7,FALSE)</f>
        <v>0</v>
      </c>
      <c r="AR257" s="9">
        <f>VLOOKUP($E257,'ALL-GTK-SD-SMP-SMA-SMK-SLB'!$F$14:$CG$713,'ALL-GTK-SD-SMP-SMA-SMK-SLB'!AS$7,FALSE)</f>
        <v>0</v>
      </c>
      <c r="AS257" s="9">
        <f>VLOOKUP($E257,'ALL-GTK-SD-SMP-SMA-SMK-SLB'!$F$14:$CG$713,'ALL-GTK-SD-SMP-SMA-SMK-SLB'!AT$7,FALSE)</f>
        <v>0</v>
      </c>
      <c r="AT257" s="9">
        <f>VLOOKUP($E257,'ALL-GTK-SD-SMP-SMA-SMK-SLB'!$F$14:$CG$713,'ALL-GTK-SD-SMP-SMA-SMK-SLB'!AU$7,FALSE)</f>
        <v>0</v>
      </c>
      <c r="AU257" s="9">
        <f>VLOOKUP($E257,'ALL-GTK-SD-SMP-SMA-SMK-SLB'!$F$14:$CG$713,'ALL-GTK-SD-SMP-SMA-SMK-SLB'!AV$7,FALSE)</f>
        <v>0</v>
      </c>
      <c r="AV257" s="9">
        <f>VLOOKUP($E257,'ALL-GTK-SD-SMP-SMA-SMK-SLB'!$F$14:$CG$713,'ALL-GTK-SD-SMP-SMA-SMK-SLB'!AW$7,FALSE)</f>
        <v>0</v>
      </c>
      <c r="AW257" s="9">
        <f>VLOOKUP($E257,'ALL-GTK-SD-SMP-SMA-SMK-SLB'!$F$14:$CG$713,'ALL-GTK-SD-SMP-SMA-SMK-SLB'!AX$7,FALSE)</f>
        <v>0</v>
      </c>
      <c r="AX257" s="9">
        <f>VLOOKUP($E257,'ALL-GTK-SD-SMP-SMA-SMK-SLB'!$F$14:$CG$713,'ALL-GTK-SD-SMP-SMA-SMK-SLB'!AY$7,FALSE)</f>
        <v>11</v>
      </c>
      <c r="AY257" s="9">
        <f>VLOOKUP($E257,'ALL-GTK-SD-SMP-SMA-SMK-SLB'!$F$14:$CG$713,'ALL-GTK-SD-SMP-SMA-SMK-SLB'!AZ$7,FALSE)</f>
        <v>11</v>
      </c>
      <c r="AZ257" s="9">
        <f>VLOOKUP($E257,'ALL-GTK-SD-SMP-SMA-SMK-SLB'!$F$14:$CG$713,'ALL-GTK-SD-SMP-SMA-SMK-SLB'!BA$7,FALSE)</f>
        <v>0</v>
      </c>
      <c r="BA257" s="9">
        <f>VLOOKUP($E257,'ALL-GTK-SD-SMP-SMA-SMK-SLB'!$F$14:$CG$713,'ALL-GTK-SD-SMP-SMA-SMK-SLB'!BB$7,FALSE)</f>
        <v>0</v>
      </c>
      <c r="BB257" s="9">
        <f>VLOOKUP($E257,'ALL-GTK-SD-SMP-SMA-SMK-SLB'!$F$14:$CG$713,'ALL-GTK-SD-SMP-SMA-SMK-SLB'!BC$7,FALSE)</f>
        <v>0</v>
      </c>
      <c r="BC257" s="9">
        <f>VLOOKUP($E257,'ALL-GTK-SD-SMP-SMA-SMK-SLB'!$F$14:$CG$713,'ALL-GTK-SD-SMP-SMA-SMK-SLB'!BD$7,FALSE)</f>
        <v>0</v>
      </c>
      <c r="BD257" s="310">
        <f t="shared" si="128"/>
        <v>0</v>
      </c>
      <c r="BE257" s="310">
        <f t="shared" si="129"/>
        <v>0</v>
      </c>
      <c r="BF257" s="10">
        <f t="shared" si="130"/>
        <v>0</v>
      </c>
      <c r="BG257" s="311">
        <f t="shared" si="131"/>
        <v>11</v>
      </c>
      <c r="BH257" s="311">
        <f t="shared" si="132"/>
        <v>11</v>
      </c>
      <c r="BI257" s="10">
        <f t="shared" si="133"/>
        <v>22</v>
      </c>
      <c r="BJ257" s="44">
        <f t="shared" si="134"/>
        <v>11</v>
      </c>
      <c r="BK257" s="44">
        <f t="shared" si="135"/>
        <v>11</v>
      </c>
      <c r="BL257" s="11">
        <f t="shared" si="136"/>
        <v>22</v>
      </c>
      <c r="BM257" s="9">
        <f>VLOOKUP($E257,'ALL-GTK-SD-SMP-SMA-SMK-SLB'!$F$14:$CG$713,'ALL-GTK-SD-SMP-SMA-SMK-SLB'!BN$7,FALSE)</f>
        <v>1</v>
      </c>
      <c r="BN257" s="9">
        <f>VLOOKUP($E257,'ALL-GTK-SD-SMP-SMA-SMK-SLB'!$F$14:$CG$713,'ALL-GTK-SD-SMP-SMA-SMK-SLB'!BO$7,FALSE)</f>
        <v>0</v>
      </c>
      <c r="BO257" s="9">
        <f>VLOOKUP($E257,'ALL-GTK-SD-SMP-SMA-SMK-SLB'!$F$14:$CG$713,'ALL-GTK-SD-SMP-SMA-SMK-SLB'!BP$7,FALSE)</f>
        <v>0</v>
      </c>
      <c r="BP257" s="9">
        <f>VLOOKUP($E257,'ALL-GTK-SD-SMP-SMA-SMK-SLB'!$F$14:$CG$713,'ALL-GTK-SD-SMP-SMA-SMK-SLB'!BQ$7,FALSE)</f>
        <v>0</v>
      </c>
      <c r="BQ257" s="9">
        <f>VLOOKUP($E257,'ALL-GTK-SD-SMP-SMA-SMK-SLB'!$F$14:$CG$713,'ALL-GTK-SD-SMP-SMA-SMK-SLB'!BR$7,FALSE)</f>
        <v>0</v>
      </c>
      <c r="BR257" s="9">
        <f>VLOOKUP($E257,'ALL-GTK-SD-SMP-SMA-SMK-SLB'!$F$14:$CG$713,'ALL-GTK-SD-SMP-SMA-SMK-SLB'!BS$7,FALSE)</f>
        <v>0</v>
      </c>
      <c r="BS257" s="9">
        <f>VLOOKUP($E257,'ALL-GTK-SD-SMP-SMA-SMK-SLB'!$F$14:$CG$713,'ALL-GTK-SD-SMP-SMA-SMK-SLB'!BT$7,FALSE)</f>
        <v>2</v>
      </c>
      <c r="BT257" s="9">
        <f>VLOOKUP($E257,'ALL-GTK-SD-SMP-SMA-SMK-SLB'!$F$14:$CG$713,'ALL-GTK-SD-SMP-SMA-SMK-SLB'!BU$7,FALSE)</f>
        <v>0</v>
      </c>
      <c r="BU257" s="299">
        <f t="shared" si="137"/>
        <v>2</v>
      </c>
      <c r="BV257" s="299">
        <f t="shared" si="138"/>
        <v>0</v>
      </c>
      <c r="BW257" s="44">
        <f t="shared" si="139"/>
        <v>3</v>
      </c>
      <c r="BX257" s="44">
        <f t="shared" si="140"/>
        <v>0</v>
      </c>
      <c r="BY257" s="11">
        <f t="shared" si="141"/>
        <v>3</v>
      </c>
      <c r="BZ257" s="14">
        <f t="shared" si="142"/>
        <v>11</v>
      </c>
      <c r="CA257" s="14">
        <f t="shared" si="143"/>
        <v>11</v>
      </c>
      <c r="CB257" s="13">
        <f t="shared" si="144"/>
        <v>3</v>
      </c>
      <c r="CC257" s="13">
        <f t="shared" si="145"/>
        <v>0</v>
      </c>
      <c r="CD257" s="312">
        <f t="shared" si="146"/>
        <v>14</v>
      </c>
      <c r="CE257" s="312">
        <f t="shared" si="147"/>
        <v>11</v>
      </c>
      <c r="CF257" s="313">
        <f t="shared" si="148"/>
        <v>25</v>
      </c>
      <c r="CG257" s="302" t="str">
        <f t="shared" si="149"/>
        <v>OK</v>
      </c>
    </row>
    <row r="258" spans="1:85" ht="14.25" x14ac:dyDescent="0.25">
      <c r="A258" s="6">
        <v>246</v>
      </c>
      <c r="B258" s="495">
        <v>246</v>
      </c>
      <c r="C258" s="495" t="s">
        <v>6</v>
      </c>
      <c r="D258" s="496" t="s">
        <v>20</v>
      </c>
      <c r="E258" s="626">
        <v>20319922</v>
      </c>
      <c r="F258" s="627" t="s">
        <v>514</v>
      </c>
      <c r="G258" s="624" t="s">
        <v>52</v>
      </c>
      <c r="H258" s="9">
        <f>VLOOKUP($E258,'ALL-GTK-SD-SMP-SMA-SMK-SLB'!$F$14:$CG$713,'ALL-GTK-SD-SMP-SMA-SMK-SLB'!I$7,FALSE)</f>
        <v>0</v>
      </c>
      <c r="I258" s="9">
        <f>VLOOKUP($E258,'ALL-GTK-SD-SMP-SMA-SMK-SLB'!$F$14:$CG$713,'ALL-GTK-SD-SMP-SMA-SMK-SLB'!J$7,FALSE)</f>
        <v>0</v>
      </c>
      <c r="J258" s="9">
        <f>VLOOKUP($E258,'ALL-GTK-SD-SMP-SMA-SMK-SLB'!$F$14:$CG$713,'ALL-GTK-SD-SMP-SMA-SMK-SLB'!K$7,FALSE)</f>
        <v>0</v>
      </c>
      <c r="K258" s="9">
        <f>VLOOKUP($E258,'ALL-GTK-SD-SMP-SMA-SMK-SLB'!$F$14:$CG$713,'ALL-GTK-SD-SMP-SMA-SMK-SLB'!L$7,FALSE)</f>
        <v>0</v>
      </c>
      <c r="L258" s="9">
        <f>VLOOKUP($E258,'ALL-GTK-SD-SMP-SMA-SMK-SLB'!$F$14:$CG$713,'ALL-GTK-SD-SMP-SMA-SMK-SLB'!M$7,FALSE)</f>
        <v>1</v>
      </c>
      <c r="M258" s="9">
        <f>VLOOKUP($E258,'ALL-GTK-SD-SMP-SMA-SMK-SLB'!$F$14:$CG$713,'ALL-GTK-SD-SMP-SMA-SMK-SLB'!N$7,FALSE)</f>
        <v>4</v>
      </c>
      <c r="N258" s="9">
        <f>VLOOKUP($E258,'ALL-GTK-SD-SMP-SMA-SMK-SLB'!$F$14:$CG$713,'ALL-GTK-SD-SMP-SMA-SMK-SLB'!O$7,FALSE)</f>
        <v>0</v>
      </c>
      <c r="O258" s="9">
        <f>VLOOKUP($E258,'ALL-GTK-SD-SMP-SMA-SMK-SLB'!$F$14:$CG$713,'ALL-GTK-SD-SMP-SMA-SMK-SLB'!P$7,FALSE)</f>
        <v>3</v>
      </c>
      <c r="P258" s="299">
        <f t="shared" si="114"/>
        <v>1</v>
      </c>
      <c r="Q258" s="299">
        <f t="shared" si="115"/>
        <v>7</v>
      </c>
      <c r="R258" s="300">
        <f t="shared" si="116"/>
        <v>8</v>
      </c>
      <c r="S258" s="9">
        <f>VLOOKUP($E258,'ALL-GTK-SD-SMP-SMA-SMK-SLB'!$F$14:$CG$713,'ALL-GTK-SD-SMP-SMA-SMK-SLB'!T$7,FALSE)</f>
        <v>0</v>
      </c>
      <c r="T258" s="9">
        <f>VLOOKUP($E258,'ALL-GTK-SD-SMP-SMA-SMK-SLB'!$F$14:$CG$713,'ALL-GTK-SD-SMP-SMA-SMK-SLB'!U$7,FALSE)</f>
        <v>0</v>
      </c>
      <c r="U258" s="9">
        <f>VLOOKUP($E258,'ALL-GTK-SD-SMP-SMA-SMK-SLB'!$F$14:$CG$713,'ALL-GTK-SD-SMP-SMA-SMK-SLB'!V$7,FALSE)</f>
        <v>1</v>
      </c>
      <c r="V258" s="9">
        <f>VLOOKUP($E258,'ALL-GTK-SD-SMP-SMA-SMK-SLB'!$F$14:$CG$713,'ALL-GTK-SD-SMP-SMA-SMK-SLB'!W$7,FALSE)</f>
        <v>0</v>
      </c>
      <c r="W258" s="9">
        <f>VLOOKUP($E258,'ALL-GTK-SD-SMP-SMA-SMK-SLB'!$F$14:$CG$713,'ALL-GTK-SD-SMP-SMA-SMK-SLB'!X$7,FALSE)</f>
        <v>1</v>
      </c>
      <c r="X258" s="9">
        <f>VLOOKUP($E258,'ALL-GTK-SD-SMP-SMA-SMK-SLB'!$F$14:$CG$713,'ALL-GTK-SD-SMP-SMA-SMK-SLB'!Y$7,FALSE)</f>
        <v>3</v>
      </c>
      <c r="Y258" s="299">
        <f t="shared" si="117"/>
        <v>2</v>
      </c>
      <c r="Z258" s="299">
        <f t="shared" si="118"/>
        <v>3</v>
      </c>
      <c r="AA258" s="10">
        <f t="shared" si="119"/>
        <v>5</v>
      </c>
      <c r="AB258" s="44">
        <f t="shared" si="120"/>
        <v>3</v>
      </c>
      <c r="AC258" s="44">
        <f t="shared" si="121"/>
        <v>10</v>
      </c>
      <c r="AD258" s="11">
        <f t="shared" si="122"/>
        <v>13</v>
      </c>
      <c r="AE258" s="9">
        <f>VLOOKUP($E258,'ALL-GTK-SD-SMP-SMA-SMK-SLB'!$F$14:$CG$713,'ALL-GTK-SD-SMP-SMA-SMK-SLB'!AF$7,FALSE)</f>
        <v>1</v>
      </c>
      <c r="AF258" s="9">
        <f>VLOOKUP($E258,'ALL-GTK-SD-SMP-SMA-SMK-SLB'!$F$14:$CG$713,'ALL-GTK-SD-SMP-SMA-SMK-SLB'!AG$7,FALSE)</f>
        <v>6</v>
      </c>
      <c r="AG258" s="10">
        <f t="shared" si="123"/>
        <v>7</v>
      </c>
      <c r="AH258" s="9">
        <f>VLOOKUP($E258,'ALL-GTK-SD-SMP-SMA-SMK-SLB'!$F$14:$CG$713,'ALL-GTK-SD-SMP-SMA-SMK-SLB'!AI$7,FALSE)</f>
        <v>2</v>
      </c>
      <c r="AI258" s="9">
        <f>VLOOKUP($E258,'ALL-GTK-SD-SMP-SMA-SMK-SLB'!$F$14:$CG$713,'ALL-GTK-SD-SMP-SMA-SMK-SLB'!AJ$7,FALSE)</f>
        <v>4</v>
      </c>
      <c r="AJ258" s="10">
        <f t="shared" si="124"/>
        <v>6</v>
      </c>
      <c r="AK258" s="44">
        <f t="shared" si="125"/>
        <v>3</v>
      </c>
      <c r="AL258" s="44">
        <f t="shared" si="126"/>
        <v>10</v>
      </c>
      <c r="AM258" s="11">
        <f t="shared" si="127"/>
        <v>13</v>
      </c>
      <c r="AN258" s="299">
        <f>VLOOKUP($E258,'ALL-GTK-SD-SMP-SMA-SMK-SLB'!$F$14:$CG$713,'ALL-GTK-SD-SMP-SMA-SMK-SLB'!AO$7,FALSE)</f>
        <v>0</v>
      </c>
      <c r="AO258" s="299">
        <f>VLOOKUP($E258,'ALL-GTK-SD-SMP-SMA-SMK-SLB'!$F$14:$CG$713,'ALL-GTK-SD-SMP-SMA-SMK-SLB'!AP$7,FALSE)</f>
        <v>0</v>
      </c>
      <c r="AP258" s="9">
        <f>VLOOKUP($E258,'ALL-GTK-SD-SMP-SMA-SMK-SLB'!$F$14:$CG$713,'ALL-GTK-SD-SMP-SMA-SMK-SLB'!AQ$7,FALSE)</f>
        <v>0</v>
      </c>
      <c r="AQ258" s="9">
        <f>VLOOKUP($E258,'ALL-GTK-SD-SMP-SMA-SMK-SLB'!$F$14:$CG$713,'ALL-GTK-SD-SMP-SMA-SMK-SLB'!AR$7,FALSE)</f>
        <v>0</v>
      </c>
      <c r="AR258" s="9">
        <f>VLOOKUP($E258,'ALL-GTK-SD-SMP-SMA-SMK-SLB'!$F$14:$CG$713,'ALL-GTK-SD-SMP-SMA-SMK-SLB'!AS$7,FALSE)</f>
        <v>1</v>
      </c>
      <c r="AS258" s="9">
        <f>VLOOKUP($E258,'ALL-GTK-SD-SMP-SMA-SMK-SLB'!$F$14:$CG$713,'ALL-GTK-SD-SMP-SMA-SMK-SLB'!AT$7,FALSE)</f>
        <v>0</v>
      </c>
      <c r="AT258" s="9">
        <f>VLOOKUP($E258,'ALL-GTK-SD-SMP-SMA-SMK-SLB'!$F$14:$CG$713,'ALL-GTK-SD-SMP-SMA-SMK-SLB'!AU$7,FALSE)</f>
        <v>0</v>
      </c>
      <c r="AU258" s="9">
        <f>VLOOKUP($E258,'ALL-GTK-SD-SMP-SMA-SMK-SLB'!$F$14:$CG$713,'ALL-GTK-SD-SMP-SMA-SMK-SLB'!AV$7,FALSE)</f>
        <v>0</v>
      </c>
      <c r="AV258" s="9">
        <f>VLOOKUP($E258,'ALL-GTK-SD-SMP-SMA-SMK-SLB'!$F$14:$CG$713,'ALL-GTK-SD-SMP-SMA-SMK-SLB'!AW$7,FALSE)</f>
        <v>0</v>
      </c>
      <c r="AW258" s="9">
        <f>VLOOKUP($E258,'ALL-GTK-SD-SMP-SMA-SMK-SLB'!$F$14:$CG$713,'ALL-GTK-SD-SMP-SMA-SMK-SLB'!AX$7,FALSE)</f>
        <v>0</v>
      </c>
      <c r="AX258" s="9">
        <f>VLOOKUP($E258,'ALL-GTK-SD-SMP-SMA-SMK-SLB'!$F$14:$CG$713,'ALL-GTK-SD-SMP-SMA-SMK-SLB'!AY$7,FALSE)</f>
        <v>2</v>
      </c>
      <c r="AY258" s="9">
        <f>VLOOKUP($E258,'ALL-GTK-SD-SMP-SMA-SMK-SLB'!$F$14:$CG$713,'ALL-GTK-SD-SMP-SMA-SMK-SLB'!AZ$7,FALSE)</f>
        <v>10</v>
      </c>
      <c r="AZ258" s="9">
        <f>VLOOKUP($E258,'ALL-GTK-SD-SMP-SMA-SMK-SLB'!$F$14:$CG$713,'ALL-GTK-SD-SMP-SMA-SMK-SLB'!BA$7,FALSE)</f>
        <v>0</v>
      </c>
      <c r="BA258" s="9">
        <f>VLOOKUP($E258,'ALL-GTK-SD-SMP-SMA-SMK-SLB'!$F$14:$CG$713,'ALL-GTK-SD-SMP-SMA-SMK-SLB'!BB$7,FALSE)</f>
        <v>0</v>
      </c>
      <c r="BB258" s="9">
        <f>VLOOKUP($E258,'ALL-GTK-SD-SMP-SMA-SMK-SLB'!$F$14:$CG$713,'ALL-GTK-SD-SMP-SMA-SMK-SLB'!BC$7,FALSE)</f>
        <v>0</v>
      </c>
      <c r="BC258" s="9">
        <f>VLOOKUP($E258,'ALL-GTK-SD-SMP-SMA-SMK-SLB'!$F$14:$CG$713,'ALL-GTK-SD-SMP-SMA-SMK-SLB'!BD$7,FALSE)</f>
        <v>0</v>
      </c>
      <c r="BD258" s="310">
        <f t="shared" si="128"/>
        <v>1</v>
      </c>
      <c r="BE258" s="310">
        <f t="shared" si="129"/>
        <v>0</v>
      </c>
      <c r="BF258" s="10">
        <f t="shared" si="130"/>
        <v>1</v>
      </c>
      <c r="BG258" s="311">
        <f t="shared" si="131"/>
        <v>2</v>
      </c>
      <c r="BH258" s="311">
        <f t="shared" si="132"/>
        <v>10</v>
      </c>
      <c r="BI258" s="10">
        <f t="shared" si="133"/>
        <v>12</v>
      </c>
      <c r="BJ258" s="44">
        <f t="shared" si="134"/>
        <v>3</v>
      </c>
      <c r="BK258" s="44">
        <f t="shared" si="135"/>
        <v>10</v>
      </c>
      <c r="BL258" s="11">
        <f t="shared" si="136"/>
        <v>13</v>
      </c>
      <c r="BM258" s="9">
        <f>VLOOKUP($E258,'ALL-GTK-SD-SMP-SMA-SMK-SLB'!$F$14:$CG$713,'ALL-GTK-SD-SMP-SMA-SMK-SLB'!BN$7,FALSE)</f>
        <v>0</v>
      </c>
      <c r="BN258" s="9">
        <f>VLOOKUP($E258,'ALL-GTK-SD-SMP-SMA-SMK-SLB'!$F$14:$CG$713,'ALL-GTK-SD-SMP-SMA-SMK-SLB'!BO$7,FALSE)</f>
        <v>0</v>
      </c>
      <c r="BO258" s="9">
        <f>VLOOKUP($E258,'ALL-GTK-SD-SMP-SMA-SMK-SLB'!$F$14:$CG$713,'ALL-GTK-SD-SMP-SMA-SMK-SLB'!BP$7,FALSE)</f>
        <v>0</v>
      </c>
      <c r="BP258" s="9">
        <f>VLOOKUP($E258,'ALL-GTK-SD-SMP-SMA-SMK-SLB'!$F$14:$CG$713,'ALL-GTK-SD-SMP-SMA-SMK-SLB'!BQ$7,FALSE)</f>
        <v>0</v>
      </c>
      <c r="BQ258" s="9">
        <f>VLOOKUP($E258,'ALL-GTK-SD-SMP-SMA-SMK-SLB'!$F$14:$CG$713,'ALL-GTK-SD-SMP-SMA-SMK-SLB'!BR$7,FALSE)</f>
        <v>0</v>
      </c>
      <c r="BR258" s="9">
        <f>VLOOKUP($E258,'ALL-GTK-SD-SMP-SMA-SMK-SLB'!$F$14:$CG$713,'ALL-GTK-SD-SMP-SMA-SMK-SLB'!BS$7,FALSE)</f>
        <v>0</v>
      </c>
      <c r="BS258" s="9">
        <f>VLOOKUP($E258,'ALL-GTK-SD-SMP-SMA-SMK-SLB'!$F$14:$CG$713,'ALL-GTK-SD-SMP-SMA-SMK-SLB'!BT$7,FALSE)</f>
        <v>0</v>
      </c>
      <c r="BT258" s="9">
        <f>VLOOKUP($E258,'ALL-GTK-SD-SMP-SMA-SMK-SLB'!$F$14:$CG$713,'ALL-GTK-SD-SMP-SMA-SMK-SLB'!BU$7,FALSE)</f>
        <v>0</v>
      </c>
      <c r="BU258" s="299">
        <f t="shared" si="137"/>
        <v>0</v>
      </c>
      <c r="BV258" s="299">
        <f t="shared" si="138"/>
        <v>0</v>
      </c>
      <c r="BW258" s="44">
        <f t="shared" si="139"/>
        <v>0</v>
      </c>
      <c r="BX258" s="44">
        <f t="shared" si="140"/>
        <v>0</v>
      </c>
      <c r="BY258" s="11">
        <f t="shared" si="141"/>
        <v>0</v>
      </c>
      <c r="BZ258" s="14">
        <f t="shared" si="142"/>
        <v>3</v>
      </c>
      <c r="CA258" s="14">
        <f t="shared" si="143"/>
        <v>10</v>
      </c>
      <c r="CB258" s="13">
        <f t="shared" si="144"/>
        <v>0</v>
      </c>
      <c r="CC258" s="13">
        <f t="shared" si="145"/>
        <v>0</v>
      </c>
      <c r="CD258" s="312">
        <f t="shared" si="146"/>
        <v>3</v>
      </c>
      <c r="CE258" s="312">
        <f t="shared" si="147"/>
        <v>10</v>
      </c>
      <c r="CF258" s="313">
        <f t="shared" si="148"/>
        <v>13</v>
      </c>
      <c r="CG258" s="302" t="str">
        <f t="shared" si="149"/>
        <v>OK</v>
      </c>
    </row>
    <row r="259" spans="1:85" ht="14.25" x14ac:dyDescent="0.25">
      <c r="A259" s="6">
        <v>247</v>
      </c>
      <c r="B259" s="495">
        <v>247</v>
      </c>
      <c r="C259" s="495" t="s">
        <v>6</v>
      </c>
      <c r="D259" s="496" t="s">
        <v>20</v>
      </c>
      <c r="E259" s="626">
        <v>20319921</v>
      </c>
      <c r="F259" s="627" t="s">
        <v>515</v>
      </c>
      <c r="G259" s="624" t="s">
        <v>52</v>
      </c>
      <c r="H259" s="9">
        <f>VLOOKUP($E259,'ALL-GTK-SD-SMP-SMA-SMK-SLB'!$F$14:$CG$713,'ALL-GTK-SD-SMP-SMA-SMK-SLB'!I$7,FALSE)</f>
        <v>0</v>
      </c>
      <c r="I259" s="9">
        <f>VLOOKUP($E259,'ALL-GTK-SD-SMP-SMA-SMK-SLB'!$F$14:$CG$713,'ALL-GTK-SD-SMP-SMA-SMK-SLB'!J$7,FALSE)</f>
        <v>0</v>
      </c>
      <c r="J259" s="9">
        <f>VLOOKUP($E259,'ALL-GTK-SD-SMP-SMA-SMK-SLB'!$F$14:$CG$713,'ALL-GTK-SD-SMP-SMA-SMK-SLB'!K$7,FALSE)</f>
        <v>0</v>
      </c>
      <c r="K259" s="9">
        <f>VLOOKUP($E259,'ALL-GTK-SD-SMP-SMA-SMK-SLB'!$F$14:$CG$713,'ALL-GTK-SD-SMP-SMA-SMK-SLB'!L$7,FALSE)</f>
        <v>0</v>
      </c>
      <c r="L259" s="9">
        <f>VLOOKUP($E259,'ALL-GTK-SD-SMP-SMA-SMK-SLB'!$F$14:$CG$713,'ALL-GTK-SD-SMP-SMA-SMK-SLB'!M$7,FALSE)</f>
        <v>0</v>
      </c>
      <c r="M259" s="9">
        <f>VLOOKUP($E259,'ALL-GTK-SD-SMP-SMA-SMK-SLB'!$F$14:$CG$713,'ALL-GTK-SD-SMP-SMA-SMK-SLB'!N$7,FALSE)</f>
        <v>2</v>
      </c>
      <c r="N259" s="9">
        <f>VLOOKUP($E259,'ALL-GTK-SD-SMP-SMA-SMK-SLB'!$F$14:$CG$713,'ALL-GTK-SD-SMP-SMA-SMK-SLB'!O$7,FALSE)</f>
        <v>1</v>
      </c>
      <c r="O259" s="9">
        <f>VLOOKUP($E259,'ALL-GTK-SD-SMP-SMA-SMK-SLB'!$F$14:$CG$713,'ALL-GTK-SD-SMP-SMA-SMK-SLB'!P$7,FALSE)</f>
        <v>4</v>
      </c>
      <c r="P259" s="299">
        <f t="shared" si="114"/>
        <v>1</v>
      </c>
      <c r="Q259" s="299">
        <f t="shared" si="115"/>
        <v>6</v>
      </c>
      <c r="R259" s="300">
        <f t="shared" si="116"/>
        <v>7</v>
      </c>
      <c r="S259" s="9">
        <f>VLOOKUP($E259,'ALL-GTK-SD-SMP-SMA-SMK-SLB'!$F$14:$CG$713,'ALL-GTK-SD-SMP-SMA-SMK-SLB'!T$7,FALSE)</f>
        <v>0</v>
      </c>
      <c r="T259" s="9">
        <f>VLOOKUP($E259,'ALL-GTK-SD-SMP-SMA-SMK-SLB'!$F$14:$CG$713,'ALL-GTK-SD-SMP-SMA-SMK-SLB'!U$7,FALSE)</f>
        <v>0</v>
      </c>
      <c r="U259" s="9">
        <f>VLOOKUP($E259,'ALL-GTK-SD-SMP-SMA-SMK-SLB'!$F$14:$CG$713,'ALL-GTK-SD-SMP-SMA-SMK-SLB'!V$7,FALSE)</f>
        <v>1</v>
      </c>
      <c r="V259" s="9">
        <f>VLOOKUP($E259,'ALL-GTK-SD-SMP-SMA-SMK-SLB'!$F$14:$CG$713,'ALL-GTK-SD-SMP-SMA-SMK-SLB'!W$7,FALSE)</f>
        <v>1</v>
      </c>
      <c r="W259" s="9">
        <f>VLOOKUP($E259,'ALL-GTK-SD-SMP-SMA-SMK-SLB'!$F$14:$CG$713,'ALL-GTK-SD-SMP-SMA-SMK-SLB'!X$7,FALSE)</f>
        <v>1</v>
      </c>
      <c r="X259" s="9">
        <f>VLOOKUP($E259,'ALL-GTK-SD-SMP-SMA-SMK-SLB'!$F$14:$CG$713,'ALL-GTK-SD-SMP-SMA-SMK-SLB'!Y$7,FALSE)</f>
        <v>0</v>
      </c>
      <c r="Y259" s="299">
        <f t="shared" si="117"/>
        <v>2</v>
      </c>
      <c r="Z259" s="299">
        <f t="shared" si="118"/>
        <v>1</v>
      </c>
      <c r="AA259" s="10">
        <f t="shared" si="119"/>
        <v>3</v>
      </c>
      <c r="AB259" s="44">
        <f t="shared" si="120"/>
        <v>3</v>
      </c>
      <c r="AC259" s="44">
        <f t="shared" si="121"/>
        <v>7</v>
      </c>
      <c r="AD259" s="11">
        <f t="shared" si="122"/>
        <v>10</v>
      </c>
      <c r="AE259" s="9">
        <f>VLOOKUP($E259,'ALL-GTK-SD-SMP-SMA-SMK-SLB'!$F$14:$CG$713,'ALL-GTK-SD-SMP-SMA-SMK-SLB'!AF$7,FALSE)</f>
        <v>2</v>
      </c>
      <c r="AF259" s="9">
        <f>VLOOKUP($E259,'ALL-GTK-SD-SMP-SMA-SMK-SLB'!$F$14:$CG$713,'ALL-GTK-SD-SMP-SMA-SMK-SLB'!AG$7,FALSE)</f>
        <v>3</v>
      </c>
      <c r="AG259" s="10">
        <f t="shared" si="123"/>
        <v>5</v>
      </c>
      <c r="AH259" s="9">
        <f>VLOOKUP($E259,'ALL-GTK-SD-SMP-SMA-SMK-SLB'!$F$14:$CG$713,'ALL-GTK-SD-SMP-SMA-SMK-SLB'!AI$7,FALSE)</f>
        <v>1</v>
      </c>
      <c r="AI259" s="9">
        <f>VLOOKUP($E259,'ALL-GTK-SD-SMP-SMA-SMK-SLB'!$F$14:$CG$713,'ALL-GTK-SD-SMP-SMA-SMK-SLB'!AJ$7,FALSE)</f>
        <v>4</v>
      </c>
      <c r="AJ259" s="10">
        <f t="shared" si="124"/>
        <v>5</v>
      </c>
      <c r="AK259" s="44">
        <f t="shared" si="125"/>
        <v>3</v>
      </c>
      <c r="AL259" s="44">
        <f t="shared" si="126"/>
        <v>7</v>
      </c>
      <c r="AM259" s="11">
        <f t="shared" si="127"/>
        <v>10</v>
      </c>
      <c r="AN259" s="299">
        <f>VLOOKUP($E259,'ALL-GTK-SD-SMP-SMA-SMK-SLB'!$F$14:$CG$713,'ALL-GTK-SD-SMP-SMA-SMK-SLB'!AO$7,FALSE)</f>
        <v>0</v>
      </c>
      <c r="AO259" s="299">
        <f>VLOOKUP($E259,'ALL-GTK-SD-SMP-SMA-SMK-SLB'!$F$14:$CG$713,'ALL-GTK-SD-SMP-SMA-SMK-SLB'!AP$7,FALSE)</f>
        <v>0</v>
      </c>
      <c r="AP259" s="9">
        <f>VLOOKUP($E259,'ALL-GTK-SD-SMP-SMA-SMK-SLB'!$F$14:$CG$713,'ALL-GTK-SD-SMP-SMA-SMK-SLB'!AQ$7,FALSE)</f>
        <v>0</v>
      </c>
      <c r="AQ259" s="9">
        <f>VLOOKUP($E259,'ALL-GTK-SD-SMP-SMA-SMK-SLB'!$F$14:$CG$713,'ALL-GTK-SD-SMP-SMA-SMK-SLB'!AR$7,FALSE)</f>
        <v>0</v>
      </c>
      <c r="AR259" s="9">
        <f>VLOOKUP($E259,'ALL-GTK-SD-SMP-SMA-SMK-SLB'!$F$14:$CG$713,'ALL-GTK-SD-SMP-SMA-SMK-SLB'!AS$7,FALSE)</f>
        <v>0</v>
      </c>
      <c r="AS259" s="9">
        <f>VLOOKUP($E259,'ALL-GTK-SD-SMP-SMA-SMK-SLB'!$F$14:$CG$713,'ALL-GTK-SD-SMP-SMA-SMK-SLB'!AT$7,FALSE)</f>
        <v>0</v>
      </c>
      <c r="AT259" s="9">
        <f>VLOOKUP($E259,'ALL-GTK-SD-SMP-SMA-SMK-SLB'!$F$14:$CG$713,'ALL-GTK-SD-SMP-SMA-SMK-SLB'!AU$7,FALSE)</f>
        <v>0</v>
      </c>
      <c r="AU259" s="9">
        <f>VLOOKUP($E259,'ALL-GTK-SD-SMP-SMA-SMK-SLB'!$F$14:$CG$713,'ALL-GTK-SD-SMP-SMA-SMK-SLB'!AV$7,FALSE)</f>
        <v>0</v>
      </c>
      <c r="AV259" s="9">
        <f>VLOOKUP($E259,'ALL-GTK-SD-SMP-SMA-SMK-SLB'!$F$14:$CG$713,'ALL-GTK-SD-SMP-SMA-SMK-SLB'!AW$7,FALSE)</f>
        <v>0</v>
      </c>
      <c r="AW259" s="9">
        <f>VLOOKUP($E259,'ALL-GTK-SD-SMP-SMA-SMK-SLB'!$F$14:$CG$713,'ALL-GTK-SD-SMP-SMA-SMK-SLB'!AX$7,FALSE)</f>
        <v>0</v>
      </c>
      <c r="AX259" s="9">
        <f>VLOOKUP($E259,'ALL-GTK-SD-SMP-SMA-SMK-SLB'!$F$14:$CG$713,'ALL-GTK-SD-SMP-SMA-SMK-SLB'!AY$7,FALSE)</f>
        <v>3</v>
      </c>
      <c r="AY259" s="9">
        <f>VLOOKUP($E259,'ALL-GTK-SD-SMP-SMA-SMK-SLB'!$F$14:$CG$713,'ALL-GTK-SD-SMP-SMA-SMK-SLB'!AZ$7,FALSE)</f>
        <v>7</v>
      </c>
      <c r="AZ259" s="9">
        <f>VLOOKUP($E259,'ALL-GTK-SD-SMP-SMA-SMK-SLB'!$F$14:$CG$713,'ALL-GTK-SD-SMP-SMA-SMK-SLB'!BA$7,FALSE)</f>
        <v>0</v>
      </c>
      <c r="BA259" s="9">
        <f>VLOOKUP($E259,'ALL-GTK-SD-SMP-SMA-SMK-SLB'!$F$14:$CG$713,'ALL-GTK-SD-SMP-SMA-SMK-SLB'!BB$7,FALSE)</f>
        <v>0</v>
      </c>
      <c r="BB259" s="9">
        <f>VLOOKUP($E259,'ALL-GTK-SD-SMP-SMA-SMK-SLB'!$F$14:$CG$713,'ALL-GTK-SD-SMP-SMA-SMK-SLB'!BC$7,FALSE)</f>
        <v>0</v>
      </c>
      <c r="BC259" s="9">
        <f>VLOOKUP($E259,'ALL-GTK-SD-SMP-SMA-SMK-SLB'!$F$14:$CG$713,'ALL-GTK-SD-SMP-SMA-SMK-SLB'!BD$7,FALSE)</f>
        <v>0</v>
      </c>
      <c r="BD259" s="310">
        <f t="shared" si="128"/>
        <v>0</v>
      </c>
      <c r="BE259" s="310">
        <f t="shared" si="129"/>
        <v>0</v>
      </c>
      <c r="BF259" s="10">
        <f t="shared" si="130"/>
        <v>0</v>
      </c>
      <c r="BG259" s="311">
        <f t="shared" si="131"/>
        <v>3</v>
      </c>
      <c r="BH259" s="311">
        <f t="shared" si="132"/>
        <v>7</v>
      </c>
      <c r="BI259" s="10">
        <f t="shared" si="133"/>
        <v>10</v>
      </c>
      <c r="BJ259" s="44">
        <f t="shared" si="134"/>
        <v>3</v>
      </c>
      <c r="BK259" s="44">
        <f t="shared" si="135"/>
        <v>7</v>
      </c>
      <c r="BL259" s="11">
        <f t="shared" si="136"/>
        <v>10</v>
      </c>
      <c r="BM259" s="9">
        <f>VLOOKUP($E259,'ALL-GTK-SD-SMP-SMA-SMK-SLB'!$F$14:$CG$713,'ALL-GTK-SD-SMP-SMA-SMK-SLB'!BN$7,FALSE)</f>
        <v>0</v>
      </c>
      <c r="BN259" s="9">
        <f>VLOOKUP($E259,'ALL-GTK-SD-SMP-SMA-SMK-SLB'!$F$14:$CG$713,'ALL-GTK-SD-SMP-SMA-SMK-SLB'!BO$7,FALSE)</f>
        <v>0</v>
      </c>
      <c r="BO259" s="9">
        <f>VLOOKUP($E259,'ALL-GTK-SD-SMP-SMA-SMK-SLB'!$F$14:$CG$713,'ALL-GTK-SD-SMP-SMA-SMK-SLB'!BP$7,FALSE)</f>
        <v>0</v>
      </c>
      <c r="BP259" s="9">
        <f>VLOOKUP($E259,'ALL-GTK-SD-SMP-SMA-SMK-SLB'!$F$14:$CG$713,'ALL-GTK-SD-SMP-SMA-SMK-SLB'!BQ$7,FALSE)</f>
        <v>0</v>
      </c>
      <c r="BQ259" s="9">
        <f>VLOOKUP($E259,'ALL-GTK-SD-SMP-SMA-SMK-SLB'!$F$14:$CG$713,'ALL-GTK-SD-SMP-SMA-SMK-SLB'!BR$7,FALSE)</f>
        <v>0</v>
      </c>
      <c r="BR259" s="9">
        <f>VLOOKUP($E259,'ALL-GTK-SD-SMP-SMA-SMK-SLB'!$F$14:$CG$713,'ALL-GTK-SD-SMP-SMA-SMK-SLB'!BS$7,FALSE)</f>
        <v>0</v>
      </c>
      <c r="BS259" s="9">
        <f>VLOOKUP($E259,'ALL-GTK-SD-SMP-SMA-SMK-SLB'!$F$14:$CG$713,'ALL-GTK-SD-SMP-SMA-SMK-SLB'!BT$7,FALSE)</f>
        <v>0</v>
      </c>
      <c r="BT259" s="9">
        <f>VLOOKUP($E259,'ALL-GTK-SD-SMP-SMA-SMK-SLB'!$F$14:$CG$713,'ALL-GTK-SD-SMP-SMA-SMK-SLB'!BU$7,FALSE)</f>
        <v>0</v>
      </c>
      <c r="BU259" s="299">
        <f t="shared" si="137"/>
        <v>0</v>
      </c>
      <c r="BV259" s="299">
        <f t="shared" si="138"/>
        <v>0</v>
      </c>
      <c r="BW259" s="44">
        <f t="shared" si="139"/>
        <v>0</v>
      </c>
      <c r="BX259" s="44">
        <f t="shared" si="140"/>
        <v>0</v>
      </c>
      <c r="BY259" s="11">
        <f t="shared" si="141"/>
        <v>0</v>
      </c>
      <c r="BZ259" s="14">
        <f t="shared" si="142"/>
        <v>3</v>
      </c>
      <c r="CA259" s="14">
        <f t="shared" si="143"/>
        <v>7</v>
      </c>
      <c r="CB259" s="13">
        <f t="shared" si="144"/>
        <v>0</v>
      </c>
      <c r="CC259" s="13">
        <f t="shared" si="145"/>
        <v>0</v>
      </c>
      <c r="CD259" s="312">
        <f t="shared" si="146"/>
        <v>3</v>
      </c>
      <c r="CE259" s="312">
        <f t="shared" si="147"/>
        <v>7</v>
      </c>
      <c r="CF259" s="313">
        <f t="shared" si="148"/>
        <v>10</v>
      </c>
      <c r="CG259" s="302" t="str">
        <f t="shared" si="149"/>
        <v>OK</v>
      </c>
    </row>
    <row r="260" spans="1:85" ht="14.25" x14ac:dyDescent="0.25">
      <c r="A260" s="6">
        <v>248</v>
      </c>
      <c r="B260" s="495">
        <v>248</v>
      </c>
      <c r="C260" s="495" t="s">
        <v>6</v>
      </c>
      <c r="D260" s="496" t="s">
        <v>20</v>
      </c>
      <c r="E260" s="626">
        <v>20319836</v>
      </c>
      <c r="F260" s="627" t="s">
        <v>516</v>
      </c>
      <c r="G260" s="624" t="s">
        <v>52</v>
      </c>
      <c r="H260" s="9">
        <f>VLOOKUP($E260,'ALL-GTK-SD-SMP-SMA-SMK-SLB'!$F$14:$CG$713,'ALL-GTK-SD-SMP-SMA-SMK-SLB'!I$7,FALSE)</f>
        <v>1</v>
      </c>
      <c r="I260" s="9">
        <f>VLOOKUP($E260,'ALL-GTK-SD-SMP-SMA-SMK-SLB'!$F$14:$CG$713,'ALL-GTK-SD-SMP-SMA-SMK-SLB'!J$7,FALSE)</f>
        <v>0</v>
      </c>
      <c r="J260" s="9">
        <f>VLOOKUP($E260,'ALL-GTK-SD-SMP-SMA-SMK-SLB'!$F$14:$CG$713,'ALL-GTK-SD-SMP-SMA-SMK-SLB'!K$7,FALSE)</f>
        <v>0</v>
      </c>
      <c r="K260" s="9">
        <f>VLOOKUP($E260,'ALL-GTK-SD-SMP-SMA-SMK-SLB'!$F$14:$CG$713,'ALL-GTK-SD-SMP-SMA-SMK-SLB'!L$7,FALSE)</f>
        <v>0</v>
      </c>
      <c r="L260" s="9">
        <f>VLOOKUP($E260,'ALL-GTK-SD-SMP-SMA-SMK-SLB'!$F$14:$CG$713,'ALL-GTK-SD-SMP-SMA-SMK-SLB'!M$7,FALSE)</f>
        <v>0</v>
      </c>
      <c r="M260" s="9">
        <f>VLOOKUP($E260,'ALL-GTK-SD-SMP-SMA-SMK-SLB'!$F$14:$CG$713,'ALL-GTK-SD-SMP-SMA-SMK-SLB'!N$7,FALSE)</f>
        <v>2</v>
      </c>
      <c r="N260" s="9">
        <f>VLOOKUP($E260,'ALL-GTK-SD-SMP-SMA-SMK-SLB'!$F$14:$CG$713,'ALL-GTK-SD-SMP-SMA-SMK-SLB'!O$7,FALSE)</f>
        <v>2</v>
      </c>
      <c r="O260" s="9">
        <f>VLOOKUP($E260,'ALL-GTK-SD-SMP-SMA-SMK-SLB'!$F$14:$CG$713,'ALL-GTK-SD-SMP-SMA-SMK-SLB'!P$7,FALSE)</f>
        <v>2</v>
      </c>
      <c r="P260" s="299">
        <f t="shared" si="114"/>
        <v>3</v>
      </c>
      <c r="Q260" s="299">
        <f t="shared" si="115"/>
        <v>4</v>
      </c>
      <c r="R260" s="300">
        <f t="shared" si="116"/>
        <v>7</v>
      </c>
      <c r="S260" s="9">
        <f>VLOOKUP($E260,'ALL-GTK-SD-SMP-SMA-SMK-SLB'!$F$14:$CG$713,'ALL-GTK-SD-SMP-SMA-SMK-SLB'!T$7,FALSE)</f>
        <v>0</v>
      </c>
      <c r="T260" s="9">
        <f>VLOOKUP($E260,'ALL-GTK-SD-SMP-SMA-SMK-SLB'!$F$14:$CG$713,'ALL-GTK-SD-SMP-SMA-SMK-SLB'!U$7,FALSE)</f>
        <v>0</v>
      </c>
      <c r="U260" s="9">
        <f>VLOOKUP($E260,'ALL-GTK-SD-SMP-SMA-SMK-SLB'!$F$14:$CG$713,'ALL-GTK-SD-SMP-SMA-SMK-SLB'!V$7,FALSE)</f>
        <v>0</v>
      </c>
      <c r="V260" s="9">
        <f>VLOOKUP($E260,'ALL-GTK-SD-SMP-SMA-SMK-SLB'!$F$14:$CG$713,'ALL-GTK-SD-SMP-SMA-SMK-SLB'!W$7,FALSE)</f>
        <v>1</v>
      </c>
      <c r="W260" s="9">
        <f>VLOOKUP($E260,'ALL-GTK-SD-SMP-SMA-SMK-SLB'!$F$14:$CG$713,'ALL-GTK-SD-SMP-SMA-SMK-SLB'!X$7,FALSE)</f>
        <v>3</v>
      </c>
      <c r="X260" s="9">
        <f>VLOOKUP($E260,'ALL-GTK-SD-SMP-SMA-SMK-SLB'!$F$14:$CG$713,'ALL-GTK-SD-SMP-SMA-SMK-SLB'!Y$7,FALSE)</f>
        <v>2</v>
      </c>
      <c r="Y260" s="299">
        <f t="shared" si="117"/>
        <v>3</v>
      </c>
      <c r="Z260" s="299">
        <f t="shared" si="118"/>
        <v>3</v>
      </c>
      <c r="AA260" s="10">
        <f t="shared" si="119"/>
        <v>6</v>
      </c>
      <c r="AB260" s="44">
        <f t="shared" si="120"/>
        <v>6</v>
      </c>
      <c r="AC260" s="44">
        <f t="shared" si="121"/>
        <v>7</v>
      </c>
      <c r="AD260" s="11">
        <f t="shared" si="122"/>
        <v>13</v>
      </c>
      <c r="AE260" s="9">
        <f>VLOOKUP($E260,'ALL-GTK-SD-SMP-SMA-SMK-SLB'!$F$14:$CG$713,'ALL-GTK-SD-SMP-SMA-SMK-SLB'!AF$7,FALSE)</f>
        <v>3</v>
      </c>
      <c r="AF260" s="9">
        <f>VLOOKUP($E260,'ALL-GTK-SD-SMP-SMA-SMK-SLB'!$F$14:$CG$713,'ALL-GTK-SD-SMP-SMA-SMK-SLB'!AG$7,FALSE)</f>
        <v>4</v>
      </c>
      <c r="AG260" s="10">
        <f t="shared" si="123"/>
        <v>7</v>
      </c>
      <c r="AH260" s="9">
        <f>VLOOKUP($E260,'ALL-GTK-SD-SMP-SMA-SMK-SLB'!$F$14:$CG$713,'ALL-GTK-SD-SMP-SMA-SMK-SLB'!AI$7,FALSE)</f>
        <v>3</v>
      </c>
      <c r="AI260" s="9">
        <f>VLOOKUP($E260,'ALL-GTK-SD-SMP-SMA-SMK-SLB'!$F$14:$CG$713,'ALL-GTK-SD-SMP-SMA-SMK-SLB'!AJ$7,FALSE)</f>
        <v>3</v>
      </c>
      <c r="AJ260" s="10">
        <f t="shared" si="124"/>
        <v>6</v>
      </c>
      <c r="AK260" s="44">
        <f t="shared" si="125"/>
        <v>6</v>
      </c>
      <c r="AL260" s="44">
        <f t="shared" si="126"/>
        <v>7</v>
      </c>
      <c r="AM260" s="11">
        <f t="shared" si="127"/>
        <v>13</v>
      </c>
      <c r="AN260" s="299">
        <f>VLOOKUP($E260,'ALL-GTK-SD-SMP-SMA-SMK-SLB'!$F$14:$CG$713,'ALL-GTK-SD-SMP-SMA-SMK-SLB'!AO$7,FALSE)</f>
        <v>0</v>
      </c>
      <c r="AO260" s="299">
        <f>VLOOKUP($E260,'ALL-GTK-SD-SMP-SMA-SMK-SLB'!$F$14:$CG$713,'ALL-GTK-SD-SMP-SMA-SMK-SLB'!AP$7,FALSE)</f>
        <v>1</v>
      </c>
      <c r="AP260" s="9">
        <f>VLOOKUP($E260,'ALL-GTK-SD-SMP-SMA-SMK-SLB'!$F$14:$CG$713,'ALL-GTK-SD-SMP-SMA-SMK-SLB'!AQ$7,FALSE)</f>
        <v>0</v>
      </c>
      <c r="AQ260" s="9">
        <f>VLOOKUP($E260,'ALL-GTK-SD-SMP-SMA-SMK-SLB'!$F$14:$CG$713,'ALL-GTK-SD-SMP-SMA-SMK-SLB'!AR$7,FALSE)</f>
        <v>0</v>
      </c>
      <c r="AR260" s="9">
        <f>VLOOKUP($E260,'ALL-GTK-SD-SMP-SMA-SMK-SLB'!$F$14:$CG$713,'ALL-GTK-SD-SMP-SMA-SMK-SLB'!AS$7,FALSE)</f>
        <v>0</v>
      </c>
      <c r="AS260" s="9">
        <f>VLOOKUP($E260,'ALL-GTK-SD-SMP-SMA-SMK-SLB'!$F$14:$CG$713,'ALL-GTK-SD-SMP-SMA-SMK-SLB'!AT$7,FALSE)</f>
        <v>0</v>
      </c>
      <c r="AT260" s="9">
        <f>VLOOKUP($E260,'ALL-GTK-SD-SMP-SMA-SMK-SLB'!$F$14:$CG$713,'ALL-GTK-SD-SMP-SMA-SMK-SLB'!AU$7,FALSE)</f>
        <v>0</v>
      </c>
      <c r="AU260" s="9">
        <f>VLOOKUP($E260,'ALL-GTK-SD-SMP-SMA-SMK-SLB'!$F$14:$CG$713,'ALL-GTK-SD-SMP-SMA-SMK-SLB'!AV$7,FALSE)</f>
        <v>0</v>
      </c>
      <c r="AV260" s="9">
        <f>VLOOKUP($E260,'ALL-GTK-SD-SMP-SMA-SMK-SLB'!$F$14:$CG$713,'ALL-GTK-SD-SMP-SMA-SMK-SLB'!AW$7,FALSE)</f>
        <v>0</v>
      </c>
      <c r="AW260" s="9">
        <f>VLOOKUP($E260,'ALL-GTK-SD-SMP-SMA-SMK-SLB'!$F$14:$CG$713,'ALL-GTK-SD-SMP-SMA-SMK-SLB'!AX$7,FALSE)</f>
        <v>0</v>
      </c>
      <c r="AX260" s="9">
        <f>VLOOKUP($E260,'ALL-GTK-SD-SMP-SMA-SMK-SLB'!$F$14:$CG$713,'ALL-GTK-SD-SMP-SMA-SMK-SLB'!AY$7,FALSE)</f>
        <v>6</v>
      </c>
      <c r="AY260" s="9">
        <f>VLOOKUP($E260,'ALL-GTK-SD-SMP-SMA-SMK-SLB'!$F$14:$CG$713,'ALL-GTK-SD-SMP-SMA-SMK-SLB'!AZ$7,FALSE)</f>
        <v>6</v>
      </c>
      <c r="AZ260" s="9">
        <f>VLOOKUP($E260,'ALL-GTK-SD-SMP-SMA-SMK-SLB'!$F$14:$CG$713,'ALL-GTK-SD-SMP-SMA-SMK-SLB'!BA$7,FALSE)</f>
        <v>0</v>
      </c>
      <c r="BA260" s="9">
        <f>VLOOKUP($E260,'ALL-GTK-SD-SMP-SMA-SMK-SLB'!$F$14:$CG$713,'ALL-GTK-SD-SMP-SMA-SMK-SLB'!BB$7,FALSE)</f>
        <v>0</v>
      </c>
      <c r="BB260" s="9">
        <f>VLOOKUP($E260,'ALL-GTK-SD-SMP-SMA-SMK-SLB'!$F$14:$CG$713,'ALL-GTK-SD-SMP-SMA-SMK-SLB'!BC$7,FALSE)</f>
        <v>0</v>
      </c>
      <c r="BC260" s="9">
        <f>VLOOKUP($E260,'ALL-GTK-SD-SMP-SMA-SMK-SLB'!$F$14:$CG$713,'ALL-GTK-SD-SMP-SMA-SMK-SLB'!BD$7,FALSE)</f>
        <v>0</v>
      </c>
      <c r="BD260" s="310">
        <f t="shared" si="128"/>
        <v>0</v>
      </c>
      <c r="BE260" s="310">
        <f t="shared" si="129"/>
        <v>1</v>
      </c>
      <c r="BF260" s="10">
        <f t="shared" si="130"/>
        <v>1</v>
      </c>
      <c r="BG260" s="311">
        <f t="shared" si="131"/>
        <v>6</v>
      </c>
      <c r="BH260" s="311">
        <f t="shared" si="132"/>
        <v>6</v>
      </c>
      <c r="BI260" s="10">
        <f t="shared" si="133"/>
        <v>12</v>
      </c>
      <c r="BJ260" s="44">
        <f t="shared" si="134"/>
        <v>6</v>
      </c>
      <c r="BK260" s="44">
        <f t="shared" si="135"/>
        <v>7</v>
      </c>
      <c r="BL260" s="11">
        <f t="shared" si="136"/>
        <v>13</v>
      </c>
      <c r="BM260" s="9">
        <f>VLOOKUP($E260,'ALL-GTK-SD-SMP-SMA-SMK-SLB'!$F$14:$CG$713,'ALL-GTK-SD-SMP-SMA-SMK-SLB'!BN$7,FALSE)</f>
        <v>0</v>
      </c>
      <c r="BN260" s="9">
        <f>VLOOKUP($E260,'ALL-GTK-SD-SMP-SMA-SMK-SLB'!$F$14:$CG$713,'ALL-GTK-SD-SMP-SMA-SMK-SLB'!BO$7,FALSE)</f>
        <v>0</v>
      </c>
      <c r="BO260" s="9">
        <f>VLOOKUP($E260,'ALL-GTK-SD-SMP-SMA-SMK-SLB'!$F$14:$CG$713,'ALL-GTK-SD-SMP-SMA-SMK-SLB'!BP$7,FALSE)</f>
        <v>0</v>
      </c>
      <c r="BP260" s="9">
        <f>VLOOKUP($E260,'ALL-GTK-SD-SMP-SMA-SMK-SLB'!$F$14:$CG$713,'ALL-GTK-SD-SMP-SMA-SMK-SLB'!BQ$7,FALSE)</f>
        <v>0</v>
      </c>
      <c r="BQ260" s="9">
        <f>VLOOKUP($E260,'ALL-GTK-SD-SMP-SMA-SMK-SLB'!$F$14:$CG$713,'ALL-GTK-SD-SMP-SMA-SMK-SLB'!BR$7,FALSE)</f>
        <v>0</v>
      </c>
      <c r="BR260" s="9">
        <f>VLOOKUP($E260,'ALL-GTK-SD-SMP-SMA-SMK-SLB'!$F$14:$CG$713,'ALL-GTK-SD-SMP-SMA-SMK-SLB'!BS$7,FALSE)</f>
        <v>0</v>
      </c>
      <c r="BS260" s="9">
        <f>VLOOKUP($E260,'ALL-GTK-SD-SMP-SMA-SMK-SLB'!$F$14:$CG$713,'ALL-GTK-SD-SMP-SMA-SMK-SLB'!BT$7,FALSE)</f>
        <v>0</v>
      </c>
      <c r="BT260" s="9">
        <f>VLOOKUP($E260,'ALL-GTK-SD-SMP-SMA-SMK-SLB'!$F$14:$CG$713,'ALL-GTK-SD-SMP-SMA-SMK-SLB'!BU$7,FALSE)</f>
        <v>0</v>
      </c>
      <c r="BU260" s="299">
        <f t="shared" si="137"/>
        <v>0</v>
      </c>
      <c r="BV260" s="299">
        <f t="shared" si="138"/>
        <v>0</v>
      </c>
      <c r="BW260" s="44">
        <f t="shared" si="139"/>
        <v>0</v>
      </c>
      <c r="BX260" s="44">
        <f t="shared" si="140"/>
        <v>0</v>
      </c>
      <c r="BY260" s="11">
        <f t="shared" si="141"/>
        <v>0</v>
      </c>
      <c r="BZ260" s="14">
        <f t="shared" si="142"/>
        <v>6</v>
      </c>
      <c r="CA260" s="14">
        <f t="shared" si="143"/>
        <v>7</v>
      </c>
      <c r="CB260" s="13">
        <f t="shared" si="144"/>
        <v>0</v>
      </c>
      <c r="CC260" s="13">
        <f t="shared" si="145"/>
        <v>0</v>
      </c>
      <c r="CD260" s="312">
        <f t="shared" si="146"/>
        <v>6</v>
      </c>
      <c r="CE260" s="312">
        <f t="shared" si="147"/>
        <v>7</v>
      </c>
      <c r="CF260" s="313">
        <f t="shared" si="148"/>
        <v>13</v>
      </c>
      <c r="CG260" s="302" t="str">
        <f t="shared" si="149"/>
        <v>OK</v>
      </c>
    </row>
    <row r="261" spans="1:85" ht="14.25" x14ac:dyDescent="0.25">
      <c r="A261" s="6">
        <v>249</v>
      </c>
      <c r="B261" s="495">
        <v>249</v>
      </c>
      <c r="C261" s="495" t="s">
        <v>6</v>
      </c>
      <c r="D261" s="496" t="s">
        <v>20</v>
      </c>
      <c r="E261" s="626">
        <v>20319835</v>
      </c>
      <c r="F261" s="627" t="s">
        <v>517</v>
      </c>
      <c r="G261" s="624" t="s">
        <v>52</v>
      </c>
      <c r="H261" s="9">
        <f>VLOOKUP($E261,'ALL-GTK-SD-SMP-SMA-SMK-SLB'!$F$14:$CG$713,'ALL-GTK-SD-SMP-SMA-SMK-SLB'!I$7,FALSE)</f>
        <v>0</v>
      </c>
      <c r="I261" s="9">
        <f>VLOOKUP($E261,'ALL-GTK-SD-SMP-SMA-SMK-SLB'!$F$14:$CG$713,'ALL-GTK-SD-SMP-SMA-SMK-SLB'!J$7,FALSE)</f>
        <v>0</v>
      </c>
      <c r="J261" s="9">
        <f>VLOOKUP($E261,'ALL-GTK-SD-SMP-SMA-SMK-SLB'!$F$14:$CG$713,'ALL-GTK-SD-SMP-SMA-SMK-SLB'!K$7,FALSE)</f>
        <v>0</v>
      </c>
      <c r="K261" s="9">
        <f>VLOOKUP($E261,'ALL-GTK-SD-SMP-SMA-SMK-SLB'!$F$14:$CG$713,'ALL-GTK-SD-SMP-SMA-SMK-SLB'!L$7,FALSE)</f>
        <v>0</v>
      </c>
      <c r="L261" s="9">
        <f>VLOOKUP($E261,'ALL-GTK-SD-SMP-SMA-SMK-SLB'!$F$14:$CG$713,'ALL-GTK-SD-SMP-SMA-SMK-SLB'!M$7,FALSE)</f>
        <v>1</v>
      </c>
      <c r="M261" s="9">
        <f>VLOOKUP($E261,'ALL-GTK-SD-SMP-SMA-SMK-SLB'!$F$14:$CG$713,'ALL-GTK-SD-SMP-SMA-SMK-SLB'!N$7,FALSE)</f>
        <v>0</v>
      </c>
      <c r="N261" s="9">
        <f>VLOOKUP($E261,'ALL-GTK-SD-SMP-SMA-SMK-SLB'!$F$14:$CG$713,'ALL-GTK-SD-SMP-SMA-SMK-SLB'!O$7,FALSE)</f>
        <v>4</v>
      </c>
      <c r="O261" s="9">
        <f>VLOOKUP($E261,'ALL-GTK-SD-SMP-SMA-SMK-SLB'!$F$14:$CG$713,'ALL-GTK-SD-SMP-SMA-SMK-SLB'!P$7,FALSE)</f>
        <v>1</v>
      </c>
      <c r="P261" s="299">
        <f t="shared" si="114"/>
        <v>5</v>
      </c>
      <c r="Q261" s="299">
        <f t="shared" si="115"/>
        <v>1</v>
      </c>
      <c r="R261" s="300">
        <f t="shared" si="116"/>
        <v>6</v>
      </c>
      <c r="S261" s="9">
        <f>VLOOKUP($E261,'ALL-GTK-SD-SMP-SMA-SMK-SLB'!$F$14:$CG$713,'ALL-GTK-SD-SMP-SMA-SMK-SLB'!T$7,FALSE)</f>
        <v>0</v>
      </c>
      <c r="T261" s="9">
        <f>VLOOKUP($E261,'ALL-GTK-SD-SMP-SMA-SMK-SLB'!$F$14:$CG$713,'ALL-GTK-SD-SMP-SMA-SMK-SLB'!U$7,FALSE)</f>
        <v>0</v>
      </c>
      <c r="U261" s="9">
        <f>VLOOKUP($E261,'ALL-GTK-SD-SMP-SMA-SMK-SLB'!$F$14:$CG$713,'ALL-GTK-SD-SMP-SMA-SMK-SLB'!V$7,FALSE)</f>
        <v>0</v>
      </c>
      <c r="V261" s="9">
        <f>VLOOKUP($E261,'ALL-GTK-SD-SMP-SMA-SMK-SLB'!$F$14:$CG$713,'ALL-GTK-SD-SMP-SMA-SMK-SLB'!W$7,FALSE)</f>
        <v>0</v>
      </c>
      <c r="W261" s="9">
        <f>VLOOKUP($E261,'ALL-GTK-SD-SMP-SMA-SMK-SLB'!$F$14:$CG$713,'ALL-GTK-SD-SMP-SMA-SMK-SLB'!X$7,FALSE)</f>
        <v>2</v>
      </c>
      <c r="X261" s="9">
        <f>VLOOKUP($E261,'ALL-GTK-SD-SMP-SMA-SMK-SLB'!$F$14:$CG$713,'ALL-GTK-SD-SMP-SMA-SMK-SLB'!Y$7,FALSE)</f>
        <v>1</v>
      </c>
      <c r="Y261" s="299">
        <f t="shared" si="117"/>
        <v>2</v>
      </c>
      <c r="Z261" s="299">
        <f t="shared" si="118"/>
        <v>1</v>
      </c>
      <c r="AA261" s="10">
        <f t="shared" si="119"/>
        <v>3</v>
      </c>
      <c r="AB261" s="44">
        <f t="shared" si="120"/>
        <v>7</v>
      </c>
      <c r="AC261" s="44">
        <f t="shared" si="121"/>
        <v>2</v>
      </c>
      <c r="AD261" s="11">
        <f t="shared" si="122"/>
        <v>9</v>
      </c>
      <c r="AE261" s="9">
        <f>VLOOKUP($E261,'ALL-GTK-SD-SMP-SMA-SMK-SLB'!$F$14:$CG$713,'ALL-GTK-SD-SMP-SMA-SMK-SLB'!AF$7,FALSE)</f>
        <v>2</v>
      </c>
      <c r="AF261" s="9">
        <f>VLOOKUP($E261,'ALL-GTK-SD-SMP-SMA-SMK-SLB'!$F$14:$CG$713,'ALL-GTK-SD-SMP-SMA-SMK-SLB'!AG$7,FALSE)</f>
        <v>1</v>
      </c>
      <c r="AG261" s="10">
        <f t="shared" si="123"/>
        <v>3</v>
      </c>
      <c r="AH261" s="9">
        <f>VLOOKUP($E261,'ALL-GTK-SD-SMP-SMA-SMK-SLB'!$F$14:$CG$713,'ALL-GTK-SD-SMP-SMA-SMK-SLB'!AI$7,FALSE)</f>
        <v>5</v>
      </c>
      <c r="AI261" s="9">
        <f>VLOOKUP($E261,'ALL-GTK-SD-SMP-SMA-SMK-SLB'!$F$14:$CG$713,'ALL-GTK-SD-SMP-SMA-SMK-SLB'!AJ$7,FALSE)</f>
        <v>1</v>
      </c>
      <c r="AJ261" s="10">
        <f t="shared" si="124"/>
        <v>6</v>
      </c>
      <c r="AK261" s="44">
        <f t="shared" si="125"/>
        <v>7</v>
      </c>
      <c r="AL261" s="44">
        <f t="shared" si="126"/>
        <v>2</v>
      </c>
      <c r="AM261" s="11">
        <f t="shared" si="127"/>
        <v>9</v>
      </c>
      <c r="AN261" s="299">
        <f>VLOOKUP($E261,'ALL-GTK-SD-SMP-SMA-SMK-SLB'!$F$14:$CG$713,'ALL-GTK-SD-SMP-SMA-SMK-SLB'!AO$7,FALSE)</f>
        <v>0</v>
      </c>
      <c r="AO261" s="299">
        <f>VLOOKUP($E261,'ALL-GTK-SD-SMP-SMA-SMK-SLB'!$F$14:$CG$713,'ALL-GTK-SD-SMP-SMA-SMK-SLB'!AP$7,FALSE)</f>
        <v>0</v>
      </c>
      <c r="AP261" s="9">
        <f>VLOOKUP($E261,'ALL-GTK-SD-SMP-SMA-SMK-SLB'!$F$14:$CG$713,'ALL-GTK-SD-SMP-SMA-SMK-SLB'!AQ$7,FALSE)</f>
        <v>0</v>
      </c>
      <c r="AQ261" s="9">
        <f>VLOOKUP($E261,'ALL-GTK-SD-SMP-SMA-SMK-SLB'!$F$14:$CG$713,'ALL-GTK-SD-SMP-SMA-SMK-SLB'!AR$7,FALSE)</f>
        <v>0</v>
      </c>
      <c r="AR261" s="9">
        <f>VLOOKUP($E261,'ALL-GTK-SD-SMP-SMA-SMK-SLB'!$F$14:$CG$713,'ALL-GTK-SD-SMP-SMA-SMK-SLB'!AS$7,FALSE)</f>
        <v>0</v>
      </c>
      <c r="AS261" s="9">
        <f>VLOOKUP($E261,'ALL-GTK-SD-SMP-SMA-SMK-SLB'!$F$14:$CG$713,'ALL-GTK-SD-SMP-SMA-SMK-SLB'!AT$7,FALSE)</f>
        <v>0</v>
      </c>
      <c r="AT261" s="9">
        <f>VLOOKUP($E261,'ALL-GTK-SD-SMP-SMA-SMK-SLB'!$F$14:$CG$713,'ALL-GTK-SD-SMP-SMA-SMK-SLB'!AU$7,FALSE)</f>
        <v>0</v>
      </c>
      <c r="AU261" s="9">
        <f>VLOOKUP($E261,'ALL-GTK-SD-SMP-SMA-SMK-SLB'!$F$14:$CG$713,'ALL-GTK-SD-SMP-SMA-SMK-SLB'!AV$7,FALSE)</f>
        <v>0</v>
      </c>
      <c r="AV261" s="9">
        <f>VLOOKUP($E261,'ALL-GTK-SD-SMP-SMA-SMK-SLB'!$F$14:$CG$713,'ALL-GTK-SD-SMP-SMA-SMK-SLB'!AW$7,FALSE)</f>
        <v>0</v>
      </c>
      <c r="AW261" s="9">
        <f>VLOOKUP($E261,'ALL-GTK-SD-SMP-SMA-SMK-SLB'!$F$14:$CG$713,'ALL-GTK-SD-SMP-SMA-SMK-SLB'!AX$7,FALSE)</f>
        <v>0</v>
      </c>
      <c r="AX261" s="9">
        <f>VLOOKUP($E261,'ALL-GTK-SD-SMP-SMA-SMK-SLB'!$F$14:$CG$713,'ALL-GTK-SD-SMP-SMA-SMK-SLB'!AY$7,FALSE)</f>
        <v>6</v>
      </c>
      <c r="AY261" s="9">
        <f>VLOOKUP($E261,'ALL-GTK-SD-SMP-SMA-SMK-SLB'!$F$14:$CG$713,'ALL-GTK-SD-SMP-SMA-SMK-SLB'!AZ$7,FALSE)</f>
        <v>2</v>
      </c>
      <c r="AZ261" s="9">
        <f>VLOOKUP($E261,'ALL-GTK-SD-SMP-SMA-SMK-SLB'!$F$14:$CG$713,'ALL-GTK-SD-SMP-SMA-SMK-SLB'!BA$7,FALSE)</f>
        <v>1</v>
      </c>
      <c r="BA261" s="9">
        <f>VLOOKUP($E261,'ALL-GTK-SD-SMP-SMA-SMK-SLB'!$F$14:$CG$713,'ALL-GTK-SD-SMP-SMA-SMK-SLB'!BB$7,FALSE)</f>
        <v>0</v>
      </c>
      <c r="BB261" s="9">
        <f>VLOOKUP($E261,'ALL-GTK-SD-SMP-SMA-SMK-SLB'!$F$14:$CG$713,'ALL-GTK-SD-SMP-SMA-SMK-SLB'!BC$7,FALSE)</f>
        <v>0</v>
      </c>
      <c r="BC261" s="9">
        <f>VLOOKUP($E261,'ALL-GTK-SD-SMP-SMA-SMK-SLB'!$F$14:$CG$713,'ALL-GTK-SD-SMP-SMA-SMK-SLB'!BD$7,FALSE)</f>
        <v>0</v>
      </c>
      <c r="BD261" s="310">
        <f t="shared" si="128"/>
        <v>0</v>
      </c>
      <c r="BE261" s="310">
        <f t="shared" si="129"/>
        <v>0</v>
      </c>
      <c r="BF261" s="10">
        <f t="shared" si="130"/>
        <v>0</v>
      </c>
      <c r="BG261" s="311">
        <f t="shared" si="131"/>
        <v>7</v>
      </c>
      <c r="BH261" s="311">
        <f t="shared" si="132"/>
        <v>2</v>
      </c>
      <c r="BI261" s="10">
        <f t="shared" si="133"/>
        <v>9</v>
      </c>
      <c r="BJ261" s="44">
        <f t="shared" si="134"/>
        <v>7</v>
      </c>
      <c r="BK261" s="44">
        <f t="shared" si="135"/>
        <v>2</v>
      </c>
      <c r="BL261" s="11">
        <f t="shared" si="136"/>
        <v>9</v>
      </c>
      <c r="BM261" s="9">
        <f>VLOOKUP($E261,'ALL-GTK-SD-SMP-SMA-SMK-SLB'!$F$14:$CG$713,'ALL-GTK-SD-SMP-SMA-SMK-SLB'!BN$7,FALSE)</f>
        <v>1</v>
      </c>
      <c r="BN261" s="9">
        <f>VLOOKUP($E261,'ALL-GTK-SD-SMP-SMA-SMK-SLB'!$F$14:$CG$713,'ALL-GTK-SD-SMP-SMA-SMK-SLB'!BO$7,FALSE)</f>
        <v>0</v>
      </c>
      <c r="BO261" s="9">
        <f>VLOOKUP($E261,'ALL-GTK-SD-SMP-SMA-SMK-SLB'!$F$14:$CG$713,'ALL-GTK-SD-SMP-SMA-SMK-SLB'!BP$7,FALSE)</f>
        <v>0</v>
      </c>
      <c r="BP261" s="9">
        <f>VLOOKUP($E261,'ALL-GTK-SD-SMP-SMA-SMK-SLB'!$F$14:$CG$713,'ALL-GTK-SD-SMP-SMA-SMK-SLB'!BQ$7,FALSE)</f>
        <v>0</v>
      </c>
      <c r="BQ261" s="9">
        <f>VLOOKUP($E261,'ALL-GTK-SD-SMP-SMA-SMK-SLB'!$F$14:$CG$713,'ALL-GTK-SD-SMP-SMA-SMK-SLB'!BR$7,FALSE)</f>
        <v>0</v>
      </c>
      <c r="BR261" s="9">
        <f>VLOOKUP($E261,'ALL-GTK-SD-SMP-SMA-SMK-SLB'!$F$14:$CG$713,'ALL-GTK-SD-SMP-SMA-SMK-SLB'!BS$7,FALSE)</f>
        <v>0</v>
      </c>
      <c r="BS261" s="9">
        <f>VLOOKUP($E261,'ALL-GTK-SD-SMP-SMA-SMK-SLB'!$F$14:$CG$713,'ALL-GTK-SD-SMP-SMA-SMK-SLB'!BT$7,FALSE)</f>
        <v>0</v>
      </c>
      <c r="BT261" s="9">
        <f>VLOOKUP($E261,'ALL-GTK-SD-SMP-SMA-SMK-SLB'!$F$14:$CG$713,'ALL-GTK-SD-SMP-SMA-SMK-SLB'!BU$7,FALSE)</f>
        <v>1</v>
      </c>
      <c r="BU261" s="299">
        <f t="shared" si="137"/>
        <v>0</v>
      </c>
      <c r="BV261" s="299">
        <f t="shared" si="138"/>
        <v>1</v>
      </c>
      <c r="BW261" s="44">
        <f t="shared" si="139"/>
        <v>1</v>
      </c>
      <c r="BX261" s="44">
        <f t="shared" si="140"/>
        <v>1</v>
      </c>
      <c r="BY261" s="11">
        <f t="shared" si="141"/>
        <v>2</v>
      </c>
      <c r="BZ261" s="14">
        <f t="shared" si="142"/>
        <v>7</v>
      </c>
      <c r="CA261" s="14">
        <f t="shared" si="143"/>
        <v>2</v>
      </c>
      <c r="CB261" s="13">
        <f t="shared" si="144"/>
        <v>1</v>
      </c>
      <c r="CC261" s="13">
        <f t="shared" si="145"/>
        <v>1</v>
      </c>
      <c r="CD261" s="312">
        <f t="shared" si="146"/>
        <v>8</v>
      </c>
      <c r="CE261" s="312">
        <f t="shared" si="147"/>
        <v>3</v>
      </c>
      <c r="CF261" s="313">
        <f t="shared" si="148"/>
        <v>11</v>
      </c>
      <c r="CG261" s="302" t="str">
        <f t="shared" si="149"/>
        <v>OK</v>
      </c>
    </row>
    <row r="262" spans="1:85" ht="14.25" x14ac:dyDescent="0.25">
      <c r="A262" s="6">
        <v>250</v>
      </c>
      <c r="B262" s="495">
        <v>250</v>
      </c>
      <c r="C262" s="495" t="s">
        <v>6</v>
      </c>
      <c r="D262" s="496" t="s">
        <v>20</v>
      </c>
      <c r="E262" s="626">
        <v>20319834</v>
      </c>
      <c r="F262" s="627" t="s">
        <v>518</v>
      </c>
      <c r="G262" s="624" t="s">
        <v>52</v>
      </c>
      <c r="H262" s="9">
        <f>VLOOKUP($E262,'ALL-GTK-SD-SMP-SMA-SMK-SLB'!$F$14:$CG$713,'ALL-GTK-SD-SMP-SMA-SMK-SLB'!I$7,FALSE)</f>
        <v>0</v>
      </c>
      <c r="I262" s="9">
        <f>VLOOKUP($E262,'ALL-GTK-SD-SMP-SMA-SMK-SLB'!$F$14:$CG$713,'ALL-GTK-SD-SMP-SMA-SMK-SLB'!J$7,FALSE)</f>
        <v>0</v>
      </c>
      <c r="J262" s="9">
        <f>VLOOKUP($E262,'ALL-GTK-SD-SMP-SMA-SMK-SLB'!$F$14:$CG$713,'ALL-GTK-SD-SMP-SMA-SMK-SLB'!K$7,FALSE)</f>
        <v>0</v>
      </c>
      <c r="K262" s="9">
        <f>VLOOKUP($E262,'ALL-GTK-SD-SMP-SMA-SMK-SLB'!$F$14:$CG$713,'ALL-GTK-SD-SMP-SMA-SMK-SLB'!L$7,FALSE)</f>
        <v>0</v>
      </c>
      <c r="L262" s="9">
        <f>VLOOKUP($E262,'ALL-GTK-SD-SMP-SMA-SMK-SLB'!$F$14:$CG$713,'ALL-GTK-SD-SMP-SMA-SMK-SLB'!M$7,FALSE)</f>
        <v>0</v>
      </c>
      <c r="M262" s="9">
        <f>VLOOKUP($E262,'ALL-GTK-SD-SMP-SMA-SMK-SLB'!$F$14:$CG$713,'ALL-GTK-SD-SMP-SMA-SMK-SLB'!N$7,FALSE)</f>
        <v>0</v>
      </c>
      <c r="N262" s="9">
        <f>VLOOKUP($E262,'ALL-GTK-SD-SMP-SMA-SMK-SLB'!$F$14:$CG$713,'ALL-GTK-SD-SMP-SMA-SMK-SLB'!O$7,FALSE)</f>
        <v>5</v>
      </c>
      <c r="O262" s="9">
        <f>VLOOKUP($E262,'ALL-GTK-SD-SMP-SMA-SMK-SLB'!$F$14:$CG$713,'ALL-GTK-SD-SMP-SMA-SMK-SLB'!P$7,FALSE)</f>
        <v>1</v>
      </c>
      <c r="P262" s="299">
        <f t="shared" si="114"/>
        <v>5</v>
      </c>
      <c r="Q262" s="299">
        <f t="shared" si="115"/>
        <v>1</v>
      </c>
      <c r="R262" s="300">
        <f t="shared" si="116"/>
        <v>6</v>
      </c>
      <c r="S262" s="9">
        <f>VLOOKUP($E262,'ALL-GTK-SD-SMP-SMA-SMK-SLB'!$F$14:$CG$713,'ALL-GTK-SD-SMP-SMA-SMK-SLB'!T$7,FALSE)</f>
        <v>0</v>
      </c>
      <c r="T262" s="9">
        <f>VLOOKUP($E262,'ALL-GTK-SD-SMP-SMA-SMK-SLB'!$F$14:$CG$713,'ALL-GTK-SD-SMP-SMA-SMK-SLB'!U$7,FALSE)</f>
        <v>0</v>
      </c>
      <c r="U262" s="9">
        <f>VLOOKUP($E262,'ALL-GTK-SD-SMP-SMA-SMK-SLB'!$F$14:$CG$713,'ALL-GTK-SD-SMP-SMA-SMK-SLB'!V$7,FALSE)</f>
        <v>0</v>
      </c>
      <c r="V262" s="9">
        <f>VLOOKUP($E262,'ALL-GTK-SD-SMP-SMA-SMK-SLB'!$F$14:$CG$713,'ALL-GTK-SD-SMP-SMA-SMK-SLB'!W$7,FALSE)</f>
        <v>1</v>
      </c>
      <c r="W262" s="9">
        <f>VLOOKUP($E262,'ALL-GTK-SD-SMP-SMA-SMK-SLB'!$F$14:$CG$713,'ALL-GTK-SD-SMP-SMA-SMK-SLB'!X$7,FALSE)</f>
        <v>0</v>
      </c>
      <c r="X262" s="9">
        <f>VLOOKUP($E262,'ALL-GTK-SD-SMP-SMA-SMK-SLB'!$F$14:$CG$713,'ALL-GTK-SD-SMP-SMA-SMK-SLB'!Y$7,FALSE)</f>
        <v>0</v>
      </c>
      <c r="Y262" s="299">
        <f t="shared" si="117"/>
        <v>0</v>
      </c>
      <c r="Z262" s="299">
        <f t="shared" si="118"/>
        <v>1</v>
      </c>
      <c r="AA262" s="10">
        <f t="shared" si="119"/>
        <v>1</v>
      </c>
      <c r="AB262" s="44">
        <f t="shared" si="120"/>
        <v>5</v>
      </c>
      <c r="AC262" s="44">
        <f t="shared" si="121"/>
        <v>2</v>
      </c>
      <c r="AD262" s="11">
        <f t="shared" si="122"/>
        <v>7</v>
      </c>
      <c r="AE262" s="9">
        <f>VLOOKUP($E262,'ALL-GTK-SD-SMP-SMA-SMK-SLB'!$F$14:$CG$713,'ALL-GTK-SD-SMP-SMA-SMK-SLB'!AF$7,FALSE)</f>
        <v>0</v>
      </c>
      <c r="AF262" s="9">
        <f>VLOOKUP($E262,'ALL-GTK-SD-SMP-SMA-SMK-SLB'!$F$14:$CG$713,'ALL-GTK-SD-SMP-SMA-SMK-SLB'!AG$7,FALSE)</f>
        <v>1</v>
      </c>
      <c r="AG262" s="10">
        <f t="shared" si="123"/>
        <v>1</v>
      </c>
      <c r="AH262" s="9">
        <f>VLOOKUP($E262,'ALL-GTK-SD-SMP-SMA-SMK-SLB'!$F$14:$CG$713,'ALL-GTK-SD-SMP-SMA-SMK-SLB'!AI$7,FALSE)</f>
        <v>6</v>
      </c>
      <c r="AI262" s="9">
        <f>VLOOKUP($E262,'ALL-GTK-SD-SMP-SMA-SMK-SLB'!$F$14:$CG$713,'ALL-GTK-SD-SMP-SMA-SMK-SLB'!AJ$7,FALSE)</f>
        <v>0</v>
      </c>
      <c r="AJ262" s="10">
        <f t="shared" si="124"/>
        <v>6</v>
      </c>
      <c r="AK262" s="44">
        <f t="shared" si="125"/>
        <v>6</v>
      </c>
      <c r="AL262" s="44">
        <f t="shared" si="126"/>
        <v>1</v>
      </c>
      <c r="AM262" s="11">
        <f t="shared" si="127"/>
        <v>7</v>
      </c>
      <c r="AN262" s="299">
        <f>VLOOKUP($E262,'ALL-GTK-SD-SMP-SMA-SMK-SLB'!$F$14:$CG$713,'ALL-GTK-SD-SMP-SMA-SMK-SLB'!AO$7,FALSE)</f>
        <v>0</v>
      </c>
      <c r="AO262" s="299">
        <f>VLOOKUP($E262,'ALL-GTK-SD-SMP-SMA-SMK-SLB'!$F$14:$CG$713,'ALL-GTK-SD-SMP-SMA-SMK-SLB'!AP$7,FALSE)</f>
        <v>0</v>
      </c>
      <c r="AP262" s="9">
        <f>VLOOKUP($E262,'ALL-GTK-SD-SMP-SMA-SMK-SLB'!$F$14:$CG$713,'ALL-GTK-SD-SMP-SMA-SMK-SLB'!AQ$7,FALSE)</f>
        <v>0</v>
      </c>
      <c r="AQ262" s="9">
        <f>VLOOKUP($E262,'ALL-GTK-SD-SMP-SMA-SMK-SLB'!$F$14:$CG$713,'ALL-GTK-SD-SMP-SMA-SMK-SLB'!AR$7,FALSE)</f>
        <v>0</v>
      </c>
      <c r="AR262" s="9">
        <f>VLOOKUP($E262,'ALL-GTK-SD-SMP-SMA-SMK-SLB'!$F$14:$CG$713,'ALL-GTK-SD-SMP-SMA-SMK-SLB'!AS$7,FALSE)</f>
        <v>0</v>
      </c>
      <c r="AS262" s="9">
        <f>VLOOKUP($E262,'ALL-GTK-SD-SMP-SMA-SMK-SLB'!$F$14:$CG$713,'ALL-GTK-SD-SMP-SMA-SMK-SLB'!AT$7,FALSE)</f>
        <v>0</v>
      </c>
      <c r="AT262" s="9">
        <f>VLOOKUP($E262,'ALL-GTK-SD-SMP-SMA-SMK-SLB'!$F$14:$CG$713,'ALL-GTK-SD-SMP-SMA-SMK-SLB'!AU$7,FALSE)</f>
        <v>0</v>
      </c>
      <c r="AU262" s="9">
        <f>VLOOKUP($E262,'ALL-GTK-SD-SMP-SMA-SMK-SLB'!$F$14:$CG$713,'ALL-GTK-SD-SMP-SMA-SMK-SLB'!AV$7,FALSE)</f>
        <v>0</v>
      </c>
      <c r="AV262" s="9">
        <f>VLOOKUP($E262,'ALL-GTK-SD-SMP-SMA-SMK-SLB'!$F$14:$CG$713,'ALL-GTK-SD-SMP-SMA-SMK-SLB'!AW$7,FALSE)</f>
        <v>0</v>
      </c>
      <c r="AW262" s="9">
        <f>VLOOKUP($E262,'ALL-GTK-SD-SMP-SMA-SMK-SLB'!$F$14:$CG$713,'ALL-GTK-SD-SMP-SMA-SMK-SLB'!AX$7,FALSE)</f>
        <v>0</v>
      </c>
      <c r="AX262" s="9">
        <f>VLOOKUP($E262,'ALL-GTK-SD-SMP-SMA-SMK-SLB'!$F$14:$CG$713,'ALL-GTK-SD-SMP-SMA-SMK-SLB'!AY$7,FALSE)</f>
        <v>6</v>
      </c>
      <c r="AY262" s="9">
        <f>VLOOKUP($E262,'ALL-GTK-SD-SMP-SMA-SMK-SLB'!$F$14:$CG$713,'ALL-GTK-SD-SMP-SMA-SMK-SLB'!AZ$7,FALSE)</f>
        <v>1</v>
      </c>
      <c r="AZ262" s="9">
        <f>VLOOKUP($E262,'ALL-GTK-SD-SMP-SMA-SMK-SLB'!$F$14:$CG$713,'ALL-GTK-SD-SMP-SMA-SMK-SLB'!BA$7,FALSE)</f>
        <v>0</v>
      </c>
      <c r="BA262" s="9">
        <f>VLOOKUP($E262,'ALL-GTK-SD-SMP-SMA-SMK-SLB'!$F$14:$CG$713,'ALL-GTK-SD-SMP-SMA-SMK-SLB'!BB$7,FALSE)</f>
        <v>0</v>
      </c>
      <c r="BB262" s="9">
        <f>VLOOKUP($E262,'ALL-GTK-SD-SMP-SMA-SMK-SLB'!$F$14:$CG$713,'ALL-GTK-SD-SMP-SMA-SMK-SLB'!BC$7,FALSE)</f>
        <v>0</v>
      </c>
      <c r="BC262" s="9">
        <f>VLOOKUP($E262,'ALL-GTK-SD-SMP-SMA-SMK-SLB'!$F$14:$CG$713,'ALL-GTK-SD-SMP-SMA-SMK-SLB'!BD$7,FALSE)</f>
        <v>0</v>
      </c>
      <c r="BD262" s="310">
        <f t="shared" si="128"/>
        <v>0</v>
      </c>
      <c r="BE262" s="310">
        <f t="shared" si="129"/>
        <v>0</v>
      </c>
      <c r="BF262" s="10">
        <f t="shared" si="130"/>
        <v>0</v>
      </c>
      <c r="BG262" s="311">
        <f t="shared" si="131"/>
        <v>6</v>
      </c>
      <c r="BH262" s="311">
        <f t="shared" si="132"/>
        <v>1</v>
      </c>
      <c r="BI262" s="10">
        <f t="shared" si="133"/>
        <v>7</v>
      </c>
      <c r="BJ262" s="44">
        <f t="shared" si="134"/>
        <v>6</v>
      </c>
      <c r="BK262" s="44">
        <f t="shared" si="135"/>
        <v>1</v>
      </c>
      <c r="BL262" s="11">
        <f t="shared" si="136"/>
        <v>7</v>
      </c>
      <c r="BM262" s="9">
        <f>VLOOKUP($E262,'ALL-GTK-SD-SMP-SMA-SMK-SLB'!$F$14:$CG$713,'ALL-GTK-SD-SMP-SMA-SMK-SLB'!BN$7,FALSE)</f>
        <v>1</v>
      </c>
      <c r="BN262" s="9">
        <f>VLOOKUP($E262,'ALL-GTK-SD-SMP-SMA-SMK-SLB'!$F$14:$CG$713,'ALL-GTK-SD-SMP-SMA-SMK-SLB'!BO$7,FALSE)</f>
        <v>0</v>
      </c>
      <c r="BO262" s="9">
        <f>VLOOKUP($E262,'ALL-GTK-SD-SMP-SMA-SMK-SLB'!$F$14:$CG$713,'ALL-GTK-SD-SMP-SMA-SMK-SLB'!BP$7,FALSE)</f>
        <v>0</v>
      </c>
      <c r="BP262" s="9">
        <f>VLOOKUP($E262,'ALL-GTK-SD-SMP-SMA-SMK-SLB'!$F$14:$CG$713,'ALL-GTK-SD-SMP-SMA-SMK-SLB'!BQ$7,FALSE)</f>
        <v>0</v>
      </c>
      <c r="BQ262" s="9">
        <f>VLOOKUP($E262,'ALL-GTK-SD-SMP-SMA-SMK-SLB'!$F$14:$CG$713,'ALL-GTK-SD-SMP-SMA-SMK-SLB'!BR$7,FALSE)</f>
        <v>0</v>
      </c>
      <c r="BR262" s="9">
        <f>VLOOKUP($E262,'ALL-GTK-SD-SMP-SMA-SMK-SLB'!$F$14:$CG$713,'ALL-GTK-SD-SMP-SMA-SMK-SLB'!BS$7,FALSE)</f>
        <v>0</v>
      </c>
      <c r="BS262" s="9">
        <f>VLOOKUP($E262,'ALL-GTK-SD-SMP-SMA-SMK-SLB'!$F$14:$CG$713,'ALL-GTK-SD-SMP-SMA-SMK-SLB'!BT$7,FALSE)</f>
        <v>0</v>
      </c>
      <c r="BT262" s="9">
        <f>VLOOKUP($E262,'ALL-GTK-SD-SMP-SMA-SMK-SLB'!$F$14:$CG$713,'ALL-GTK-SD-SMP-SMA-SMK-SLB'!BU$7,FALSE)</f>
        <v>0</v>
      </c>
      <c r="BU262" s="299">
        <f t="shared" si="137"/>
        <v>0</v>
      </c>
      <c r="BV262" s="299">
        <f t="shared" si="138"/>
        <v>0</v>
      </c>
      <c r="BW262" s="44">
        <f t="shared" si="139"/>
        <v>1</v>
      </c>
      <c r="BX262" s="44">
        <f t="shared" si="140"/>
        <v>0</v>
      </c>
      <c r="BY262" s="11">
        <f t="shared" si="141"/>
        <v>1</v>
      </c>
      <c r="BZ262" s="14">
        <f t="shared" si="142"/>
        <v>5</v>
      </c>
      <c r="CA262" s="14">
        <f t="shared" si="143"/>
        <v>2</v>
      </c>
      <c r="CB262" s="13">
        <f t="shared" si="144"/>
        <v>1</v>
      </c>
      <c r="CC262" s="13">
        <f t="shared" si="145"/>
        <v>0</v>
      </c>
      <c r="CD262" s="312">
        <f t="shared" si="146"/>
        <v>6</v>
      </c>
      <c r="CE262" s="312">
        <f t="shared" si="147"/>
        <v>2</v>
      </c>
      <c r="CF262" s="313">
        <f t="shared" si="148"/>
        <v>8</v>
      </c>
      <c r="CG262" s="302" t="str">
        <f t="shared" si="149"/>
        <v>OK</v>
      </c>
    </row>
    <row r="263" spans="1:85" ht="14.25" x14ac:dyDescent="0.25">
      <c r="A263" s="6">
        <v>251</v>
      </c>
      <c r="B263" s="495">
        <v>251</v>
      </c>
      <c r="C263" s="495" t="s">
        <v>6</v>
      </c>
      <c r="D263" s="496" t="s">
        <v>20</v>
      </c>
      <c r="E263" s="626">
        <v>20319504</v>
      </c>
      <c r="F263" s="627" t="s">
        <v>519</v>
      </c>
      <c r="G263" s="624" t="s">
        <v>52</v>
      </c>
      <c r="H263" s="9">
        <f>VLOOKUP($E263,'ALL-GTK-SD-SMP-SMA-SMK-SLB'!$F$14:$CG$713,'ALL-GTK-SD-SMP-SMA-SMK-SLB'!I$7,FALSE)</f>
        <v>0</v>
      </c>
      <c r="I263" s="9">
        <f>VLOOKUP($E263,'ALL-GTK-SD-SMP-SMA-SMK-SLB'!$F$14:$CG$713,'ALL-GTK-SD-SMP-SMA-SMK-SLB'!J$7,FALSE)</f>
        <v>0</v>
      </c>
      <c r="J263" s="9">
        <f>VLOOKUP($E263,'ALL-GTK-SD-SMP-SMA-SMK-SLB'!$F$14:$CG$713,'ALL-GTK-SD-SMP-SMA-SMK-SLB'!K$7,FALSE)</f>
        <v>0</v>
      </c>
      <c r="K263" s="9">
        <f>VLOOKUP($E263,'ALL-GTK-SD-SMP-SMA-SMK-SLB'!$F$14:$CG$713,'ALL-GTK-SD-SMP-SMA-SMK-SLB'!L$7,FALSE)</f>
        <v>0</v>
      </c>
      <c r="L263" s="9">
        <f>VLOOKUP($E263,'ALL-GTK-SD-SMP-SMA-SMK-SLB'!$F$14:$CG$713,'ALL-GTK-SD-SMP-SMA-SMK-SLB'!M$7,FALSE)</f>
        <v>1</v>
      </c>
      <c r="M263" s="9">
        <f>VLOOKUP($E263,'ALL-GTK-SD-SMP-SMA-SMK-SLB'!$F$14:$CG$713,'ALL-GTK-SD-SMP-SMA-SMK-SLB'!N$7,FALSE)</f>
        <v>5</v>
      </c>
      <c r="N263" s="9">
        <f>VLOOKUP($E263,'ALL-GTK-SD-SMP-SMA-SMK-SLB'!$F$14:$CG$713,'ALL-GTK-SD-SMP-SMA-SMK-SLB'!O$7,FALSE)</f>
        <v>2</v>
      </c>
      <c r="O263" s="9">
        <f>VLOOKUP($E263,'ALL-GTK-SD-SMP-SMA-SMK-SLB'!$F$14:$CG$713,'ALL-GTK-SD-SMP-SMA-SMK-SLB'!P$7,FALSE)</f>
        <v>6</v>
      </c>
      <c r="P263" s="299">
        <f t="shared" si="114"/>
        <v>3</v>
      </c>
      <c r="Q263" s="299">
        <f t="shared" si="115"/>
        <v>11</v>
      </c>
      <c r="R263" s="300">
        <f t="shared" si="116"/>
        <v>14</v>
      </c>
      <c r="S263" s="9">
        <f>VLOOKUP($E263,'ALL-GTK-SD-SMP-SMA-SMK-SLB'!$F$14:$CG$713,'ALL-GTK-SD-SMP-SMA-SMK-SLB'!T$7,FALSE)</f>
        <v>0</v>
      </c>
      <c r="T263" s="9">
        <f>VLOOKUP($E263,'ALL-GTK-SD-SMP-SMA-SMK-SLB'!$F$14:$CG$713,'ALL-GTK-SD-SMP-SMA-SMK-SLB'!U$7,FALSE)</f>
        <v>0</v>
      </c>
      <c r="U263" s="9">
        <f>VLOOKUP($E263,'ALL-GTK-SD-SMP-SMA-SMK-SLB'!$F$14:$CG$713,'ALL-GTK-SD-SMP-SMA-SMK-SLB'!V$7,FALSE)</f>
        <v>0</v>
      </c>
      <c r="V263" s="9">
        <f>VLOOKUP($E263,'ALL-GTK-SD-SMP-SMA-SMK-SLB'!$F$14:$CG$713,'ALL-GTK-SD-SMP-SMA-SMK-SLB'!W$7,FALSE)</f>
        <v>3</v>
      </c>
      <c r="W263" s="9">
        <f>VLOOKUP($E263,'ALL-GTK-SD-SMP-SMA-SMK-SLB'!$F$14:$CG$713,'ALL-GTK-SD-SMP-SMA-SMK-SLB'!X$7,FALSE)</f>
        <v>3</v>
      </c>
      <c r="X263" s="9">
        <f>VLOOKUP($E263,'ALL-GTK-SD-SMP-SMA-SMK-SLB'!$F$14:$CG$713,'ALL-GTK-SD-SMP-SMA-SMK-SLB'!Y$7,FALSE)</f>
        <v>4</v>
      </c>
      <c r="Y263" s="299">
        <f t="shared" si="117"/>
        <v>3</v>
      </c>
      <c r="Z263" s="299">
        <f t="shared" si="118"/>
        <v>7</v>
      </c>
      <c r="AA263" s="10">
        <f t="shared" si="119"/>
        <v>10</v>
      </c>
      <c r="AB263" s="44">
        <f t="shared" si="120"/>
        <v>6</v>
      </c>
      <c r="AC263" s="44">
        <f t="shared" si="121"/>
        <v>18</v>
      </c>
      <c r="AD263" s="11">
        <f t="shared" si="122"/>
        <v>24</v>
      </c>
      <c r="AE263" s="9">
        <f>VLOOKUP($E263,'ALL-GTK-SD-SMP-SMA-SMK-SLB'!$F$14:$CG$713,'ALL-GTK-SD-SMP-SMA-SMK-SLB'!AF$7,FALSE)</f>
        <v>4</v>
      </c>
      <c r="AF263" s="9">
        <f>VLOOKUP($E263,'ALL-GTK-SD-SMP-SMA-SMK-SLB'!$F$14:$CG$713,'ALL-GTK-SD-SMP-SMA-SMK-SLB'!AG$7,FALSE)</f>
        <v>9</v>
      </c>
      <c r="AG263" s="10">
        <f t="shared" si="123"/>
        <v>13</v>
      </c>
      <c r="AH263" s="9">
        <f>VLOOKUP($E263,'ALL-GTK-SD-SMP-SMA-SMK-SLB'!$F$14:$CG$713,'ALL-GTK-SD-SMP-SMA-SMK-SLB'!AI$7,FALSE)</f>
        <v>2</v>
      </c>
      <c r="AI263" s="9">
        <f>VLOOKUP($E263,'ALL-GTK-SD-SMP-SMA-SMK-SLB'!$F$14:$CG$713,'ALL-GTK-SD-SMP-SMA-SMK-SLB'!AJ$7,FALSE)</f>
        <v>9</v>
      </c>
      <c r="AJ263" s="10">
        <f t="shared" si="124"/>
        <v>11</v>
      </c>
      <c r="AK263" s="44">
        <f t="shared" si="125"/>
        <v>6</v>
      </c>
      <c r="AL263" s="44">
        <f t="shared" si="126"/>
        <v>18</v>
      </c>
      <c r="AM263" s="11">
        <f t="shared" si="127"/>
        <v>24</v>
      </c>
      <c r="AN263" s="299">
        <f>VLOOKUP($E263,'ALL-GTK-SD-SMP-SMA-SMK-SLB'!$F$14:$CG$713,'ALL-GTK-SD-SMP-SMA-SMK-SLB'!AO$7,FALSE)</f>
        <v>0</v>
      </c>
      <c r="AO263" s="299">
        <f>VLOOKUP($E263,'ALL-GTK-SD-SMP-SMA-SMK-SLB'!$F$14:$CG$713,'ALL-GTK-SD-SMP-SMA-SMK-SLB'!AP$7,FALSE)</f>
        <v>0</v>
      </c>
      <c r="AP263" s="9">
        <f>VLOOKUP($E263,'ALL-GTK-SD-SMP-SMA-SMK-SLB'!$F$14:$CG$713,'ALL-GTK-SD-SMP-SMA-SMK-SLB'!AQ$7,FALSE)</f>
        <v>0</v>
      </c>
      <c r="AQ263" s="9">
        <f>VLOOKUP($E263,'ALL-GTK-SD-SMP-SMA-SMK-SLB'!$F$14:$CG$713,'ALL-GTK-SD-SMP-SMA-SMK-SLB'!AR$7,FALSE)</f>
        <v>0</v>
      </c>
      <c r="AR263" s="9">
        <f>VLOOKUP($E263,'ALL-GTK-SD-SMP-SMA-SMK-SLB'!$F$14:$CG$713,'ALL-GTK-SD-SMP-SMA-SMK-SLB'!AS$7,FALSE)</f>
        <v>0</v>
      </c>
      <c r="AS263" s="9">
        <f>VLOOKUP($E263,'ALL-GTK-SD-SMP-SMA-SMK-SLB'!$F$14:$CG$713,'ALL-GTK-SD-SMP-SMA-SMK-SLB'!AT$7,FALSE)</f>
        <v>0</v>
      </c>
      <c r="AT263" s="9">
        <f>VLOOKUP($E263,'ALL-GTK-SD-SMP-SMA-SMK-SLB'!$F$14:$CG$713,'ALL-GTK-SD-SMP-SMA-SMK-SLB'!AU$7,FALSE)</f>
        <v>0</v>
      </c>
      <c r="AU263" s="9">
        <f>VLOOKUP($E263,'ALL-GTK-SD-SMP-SMA-SMK-SLB'!$F$14:$CG$713,'ALL-GTK-SD-SMP-SMA-SMK-SLB'!AV$7,FALSE)</f>
        <v>0</v>
      </c>
      <c r="AV263" s="9">
        <f>VLOOKUP($E263,'ALL-GTK-SD-SMP-SMA-SMK-SLB'!$F$14:$CG$713,'ALL-GTK-SD-SMP-SMA-SMK-SLB'!AW$7,FALSE)</f>
        <v>0</v>
      </c>
      <c r="AW263" s="9">
        <f>VLOOKUP($E263,'ALL-GTK-SD-SMP-SMA-SMK-SLB'!$F$14:$CG$713,'ALL-GTK-SD-SMP-SMA-SMK-SLB'!AX$7,FALSE)</f>
        <v>0</v>
      </c>
      <c r="AX263" s="9">
        <f>VLOOKUP($E263,'ALL-GTK-SD-SMP-SMA-SMK-SLB'!$F$14:$CG$713,'ALL-GTK-SD-SMP-SMA-SMK-SLB'!AY$7,FALSE)</f>
        <v>5</v>
      </c>
      <c r="AY263" s="9">
        <f>VLOOKUP($E263,'ALL-GTK-SD-SMP-SMA-SMK-SLB'!$F$14:$CG$713,'ALL-GTK-SD-SMP-SMA-SMK-SLB'!AZ$7,FALSE)</f>
        <v>18</v>
      </c>
      <c r="AZ263" s="9">
        <f>VLOOKUP($E263,'ALL-GTK-SD-SMP-SMA-SMK-SLB'!$F$14:$CG$713,'ALL-GTK-SD-SMP-SMA-SMK-SLB'!BA$7,FALSE)</f>
        <v>1</v>
      </c>
      <c r="BA263" s="9">
        <f>VLOOKUP($E263,'ALL-GTK-SD-SMP-SMA-SMK-SLB'!$F$14:$CG$713,'ALL-GTK-SD-SMP-SMA-SMK-SLB'!BB$7,FALSE)</f>
        <v>0</v>
      </c>
      <c r="BB263" s="9">
        <f>VLOOKUP($E263,'ALL-GTK-SD-SMP-SMA-SMK-SLB'!$F$14:$CG$713,'ALL-GTK-SD-SMP-SMA-SMK-SLB'!BC$7,FALSE)</f>
        <v>0</v>
      </c>
      <c r="BC263" s="9">
        <f>VLOOKUP($E263,'ALL-GTK-SD-SMP-SMA-SMK-SLB'!$F$14:$CG$713,'ALL-GTK-SD-SMP-SMA-SMK-SLB'!BD$7,FALSE)</f>
        <v>0</v>
      </c>
      <c r="BD263" s="310">
        <f t="shared" si="128"/>
        <v>0</v>
      </c>
      <c r="BE263" s="310">
        <f t="shared" si="129"/>
        <v>0</v>
      </c>
      <c r="BF263" s="10">
        <f t="shared" si="130"/>
        <v>0</v>
      </c>
      <c r="BG263" s="311">
        <f t="shared" si="131"/>
        <v>6</v>
      </c>
      <c r="BH263" s="311">
        <f t="shared" si="132"/>
        <v>18</v>
      </c>
      <c r="BI263" s="10">
        <f t="shared" si="133"/>
        <v>24</v>
      </c>
      <c r="BJ263" s="44">
        <f t="shared" si="134"/>
        <v>6</v>
      </c>
      <c r="BK263" s="44">
        <f t="shared" si="135"/>
        <v>18</v>
      </c>
      <c r="BL263" s="11">
        <f t="shared" si="136"/>
        <v>24</v>
      </c>
      <c r="BM263" s="9">
        <f>VLOOKUP($E263,'ALL-GTK-SD-SMP-SMA-SMK-SLB'!$F$14:$CG$713,'ALL-GTK-SD-SMP-SMA-SMK-SLB'!BN$7,FALSE)</f>
        <v>0</v>
      </c>
      <c r="BN263" s="9">
        <f>VLOOKUP($E263,'ALL-GTK-SD-SMP-SMA-SMK-SLB'!$F$14:$CG$713,'ALL-GTK-SD-SMP-SMA-SMK-SLB'!BO$7,FALSE)</f>
        <v>0</v>
      </c>
      <c r="BO263" s="9">
        <f>VLOOKUP($E263,'ALL-GTK-SD-SMP-SMA-SMK-SLB'!$F$14:$CG$713,'ALL-GTK-SD-SMP-SMA-SMK-SLB'!BP$7,FALSE)</f>
        <v>0</v>
      </c>
      <c r="BP263" s="9">
        <f>VLOOKUP($E263,'ALL-GTK-SD-SMP-SMA-SMK-SLB'!$F$14:$CG$713,'ALL-GTK-SD-SMP-SMA-SMK-SLB'!BQ$7,FALSE)</f>
        <v>0</v>
      </c>
      <c r="BQ263" s="9">
        <f>VLOOKUP($E263,'ALL-GTK-SD-SMP-SMA-SMK-SLB'!$F$14:$CG$713,'ALL-GTK-SD-SMP-SMA-SMK-SLB'!BR$7,FALSE)</f>
        <v>0</v>
      </c>
      <c r="BR263" s="9">
        <f>VLOOKUP($E263,'ALL-GTK-SD-SMP-SMA-SMK-SLB'!$F$14:$CG$713,'ALL-GTK-SD-SMP-SMA-SMK-SLB'!BS$7,FALSE)</f>
        <v>0</v>
      </c>
      <c r="BS263" s="9">
        <f>VLOOKUP($E263,'ALL-GTK-SD-SMP-SMA-SMK-SLB'!$F$14:$CG$713,'ALL-GTK-SD-SMP-SMA-SMK-SLB'!BT$7,FALSE)</f>
        <v>0</v>
      </c>
      <c r="BT263" s="9">
        <f>VLOOKUP($E263,'ALL-GTK-SD-SMP-SMA-SMK-SLB'!$F$14:$CG$713,'ALL-GTK-SD-SMP-SMA-SMK-SLB'!BU$7,FALSE)</f>
        <v>0</v>
      </c>
      <c r="BU263" s="299">
        <f t="shared" si="137"/>
        <v>0</v>
      </c>
      <c r="BV263" s="299">
        <f t="shared" si="138"/>
        <v>0</v>
      </c>
      <c r="BW263" s="44">
        <f t="shared" si="139"/>
        <v>0</v>
      </c>
      <c r="BX263" s="44">
        <f t="shared" si="140"/>
        <v>0</v>
      </c>
      <c r="BY263" s="11">
        <f t="shared" si="141"/>
        <v>0</v>
      </c>
      <c r="BZ263" s="14">
        <f t="shared" si="142"/>
        <v>6</v>
      </c>
      <c r="CA263" s="14">
        <f t="shared" si="143"/>
        <v>18</v>
      </c>
      <c r="CB263" s="13">
        <f t="shared" si="144"/>
        <v>0</v>
      </c>
      <c r="CC263" s="13">
        <f t="shared" si="145"/>
        <v>0</v>
      </c>
      <c r="CD263" s="312">
        <f t="shared" si="146"/>
        <v>6</v>
      </c>
      <c r="CE263" s="312">
        <f t="shared" si="147"/>
        <v>18</v>
      </c>
      <c r="CF263" s="313">
        <f t="shared" si="148"/>
        <v>24</v>
      </c>
      <c r="CG263" s="302" t="str">
        <f t="shared" si="149"/>
        <v>OK</v>
      </c>
    </row>
    <row r="264" spans="1:85" ht="14.25" x14ac:dyDescent="0.25">
      <c r="A264" s="6">
        <v>252</v>
      </c>
      <c r="B264" s="495">
        <v>252</v>
      </c>
      <c r="C264" s="495" t="s">
        <v>6</v>
      </c>
      <c r="D264" s="496" t="s">
        <v>20</v>
      </c>
      <c r="E264" s="626">
        <v>20319219</v>
      </c>
      <c r="F264" s="627" t="s">
        <v>520</v>
      </c>
      <c r="G264" s="624" t="s">
        <v>52</v>
      </c>
      <c r="H264" s="9">
        <f>VLOOKUP($E264,'ALL-GTK-SD-SMP-SMA-SMK-SLB'!$F$14:$CG$713,'ALL-GTK-SD-SMP-SMA-SMK-SLB'!I$7,FALSE)</f>
        <v>0</v>
      </c>
      <c r="I264" s="9">
        <f>VLOOKUP($E264,'ALL-GTK-SD-SMP-SMA-SMK-SLB'!$F$14:$CG$713,'ALL-GTK-SD-SMP-SMA-SMK-SLB'!J$7,FALSE)</f>
        <v>0</v>
      </c>
      <c r="J264" s="9">
        <f>VLOOKUP($E264,'ALL-GTK-SD-SMP-SMA-SMK-SLB'!$F$14:$CG$713,'ALL-GTK-SD-SMP-SMA-SMK-SLB'!K$7,FALSE)</f>
        <v>0</v>
      </c>
      <c r="K264" s="9">
        <f>VLOOKUP($E264,'ALL-GTK-SD-SMP-SMA-SMK-SLB'!$F$14:$CG$713,'ALL-GTK-SD-SMP-SMA-SMK-SLB'!L$7,FALSE)</f>
        <v>1</v>
      </c>
      <c r="L264" s="9">
        <f>VLOOKUP($E264,'ALL-GTK-SD-SMP-SMA-SMK-SLB'!$F$14:$CG$713,'ALL-GTK-SD-SMP-SMA-SMK-SLB'!M$7,FALSE)</f>
        <v>0</v>
      </c>
      <c r="M264" s="9">
        <f>VLOOKUP($E264,'ALL-GTK-SD-SMP-SMA-SMK-SLB'!$F$14:$CG$713,'ALL-GTK-SD-SMP-SMA-SMK-SLB'!N$7,FALSE)</f>
        <v>1</v>
      </c>
      <c r="N264" s="9">
        <f>VLOOKUP($E264,'ALL-GTK-SD-SMP-SMA-SMK-SLB'!$F$14:$CG$713,'ALL-GTK-SD-SMP-SMA-SMK-SLB'!O$7,FALSE)</f>
        <v>2</v>
      </c>
      <c r="O264" s="9">
        <f>VLOOKUP($E264,'ALL-GTK-SD-SMP-SMA-SMK-SLB'!$F$14:$CG$713,'ALL-GTK-SD-SMP-SMA-SMK-SLB'!P$7,FALSE)</f>
        <v>5</v>
      </c>
      <c r="P264" s="299">
        <f t="shared" si="114"/>
        <v>2</v>
      </c>
      <c r="Q264" s="299">
        <f t="shared" si="115"/>
        <v>7</v>
      </c>
      <c r="R264" s="300">
        <f t="shared" si="116"/>
        <v>9</v>
      </c>
      <c r="S264" s="9">
        <f>VLOOKUP($E264,'ALL-GTK-SD-SMP-SMA-SMK-SLB'!$F$14:$CG$713,'ALL-GTK-SD-SMP-SMA-SMK-SLB'!T$7,FALSE)</f>
        <v>0</v>
      </c>
      <c r="T264" s="9">
        <f>VLOOKUP($E264,'ALL-GTK-SD-SMP-SMA-SMK-SLB'!$F$14:$CG$713,'ALL-GTK-SD-SMP-SMA-SMK-SLB'!U$7,FALSE)</f>
        <v>0</v>
      </c>
      <c r="U264" s="9">
        <f>VLOOKUP($E264,'ALL-GTK-SD-SMP-SMA-SMK-SLB'!$F$14:$CG$713,'ALL-GTK-SD-SMP-SMA-SMK-SLB'!V$7,FALSE)</f>
        <v>2</v>
      </c>
      <c r="V264" s="9">
        <f>VLOOKUP($E264,'ALL-GTK-SD-SMP-SMA-SMK-SLB'!$F$14:$CG$713,'ALL-GTK-SD-SMP-SMA-SMK-SLB'!W$7,FALSE)</f>
        <v>2</v>
      </c>
      <c r="W264" s="9">
        <f>VLOOKUP($E264,'ALL-GTK-SD-SMP-SMA-SMK-SLB'!$F$14:$CG$713,'ALL-GTK-SD-SMP-SMA-SMK-SLB'!X$7,FALSE)</f>
        <v>1</v>
      </c>
      <c r="X264" s="9">
        <f>VLOOKUP($E264,'ALL-GTK-SD-SMP-SMA-SMK-SLB'!$F$14:$CG$713,'ALL-GTK-SD-SMP-SMA-SMK-SLB'!Y$7,FALSE)</f>
        <v>2</v>
      </c>
      <c r="Y264" s="299">
        <f t="shared" si="117"/>
        <v>3</v>
      </c>
      <c r="Z264" s="299">
        <f t="shared" si="118"/>
        <v>4</v>
      </c>
      <c r="AA264" s="10">
        <f t="shared" si="119"/>
        <v>7</v>
      </c>
      <c r="AB264" s="44">
        <f t="shared" si="120"/>
        <v>5</v>
      </c>
      <c r="AC264" s="44">
        <f t="shared" si="121"/>
        <v>11</v>
      </c>
      <c r="AD264" s="11">
        <f t="shared" si="122"/>
        <v>16</v>
      </c>
      <c r="AE264" s="9">
        <f>VLOOKUP($E264,'ALL-GTK-SD-SMP-SMA-SMK-SLB'!$F$14:$CG$713,'ALL-GTK-SD-SMP-SMA-SMK-SLB'!AF$7,FALSE)</f>
        <v>2</v>
      </c>
      <c r="AF264" s="9">
        <f>VLOOKUP($E264,'ALL-GTK-SD-SMP-SMA-SMK-SLB'!$F$14:$CG$713,'ALL-GTK-SD-SMP-SMA-SMK-SLB'!AG$7,FALSE)</f>
        <v>7</v>
      </c>
      <c r="AG264" s="10">
        <f t="shared" si="123"/>
        <v>9</v>
      </c>
      <c r="AH264" s="9">
        <f>VLOOKUP($E264,'ALL-GTK-SD-SMP-SMA-SMK-SLB'!$F$14:$CG$713,'ALL-GTK-SD-SMP-SMA-SMK-SLB'!AI$7,FALSE)</f>
        <v>3</v>
      </c>
      <c r="AI264" s="9">
        <f>VLOOKUP($E264,'ALL-GTK-SD-SMP-SMA-SMK-SLB'!$F$14:$CG$713,'ALL-GTK-SD-SMP-SMA-SMK-SLB'!AJ$7,FALSE)</f>
        <v>4</v>
      </c>
      <c r="AJ264" s="10">
        <f t="shared" si="124"/>
        <v>7</v>
      </c>
      <c r="AK264" s="44">
        <f t="shared" si="125"/>
        <v>5</v>
      </c>
      <c r="AL264" s="44">
        <f t="shared" si="126"/>
        <v>11</v>
      </c>
      <c r="AM264" s="11">
        <f t="shared" si="127"/>
        <v>16</v>
      </c>
      <c r="AN264" s="299">
        <f>VLOOKUP($E264,'ALL-GTK-SD-SMP-SMA-SMK-SLB'!$F$14:$CG$713,'ALL-GTK-SD-SMP-SMA-SMK-SLB'!AO$7,FALSE)</f>
        <v>0</v>
      </c>
      <c r="AO264" s="299">
        <f>VLOOKUP($E264,'ALL-GTK-SD-SMP-SMA-SMK-SLB'!$F$14:$CG$713,'ALL-GTK-SD-SMP-SMA-SMK-SLB'!AP$7,FALSE)</f>
        <v>0</v>
      </c>
      <c r="AP264" s="9">
        <f>VLOOKUP($E264,'ALL-GTK-SD-SMP-SMA-SMK-SLB'!$F$14:$CG$713,'ALL-GTK-SD-SMP-SMA-SMK-SLB'!AQ$7,FALSE)</f>
        <v>0</v>
      </c>
      <c r="AQ264" s="9">
        <f>VLOOKUP($E264,'ALL-GTK-SD-SMP-SMA-SMK-SLB'!$F$14:$CG$713,'ALL-GTK-SD-SMP-SMA-SMK-SLB'!AR$7,FALSE)</f>
        <v>0</v>
      </c>
      <c r="AR264" s="9">
        <f>VLOOKUP($E264,'ALL-GTK-SD-SMP-SMA-SMK-SLB'!$F$14:$CG$713,'ALL-GTK-SD-SMP-SMA-SMK-SLB'!AS$7,FALSE)</f>
        <v>0</v>
      </c>
      <c r="AS264" s="9">
        <f>VLOOKUP($E264,'ALL-GTK-SD-SMP-SMA-SMK-SLB'!$F$14:$CG$713,'ALL-GTK-SD-SMP-SMA-SMK-SLB'!AT$7,FALSE)</f>
        <v>0</v>
      </c>
      <c r="AT264" s="9">
        <f>VLOOKUP($E264,'ALL-GTK-SD-SMP-SMA-SMK-SLB'!$F$14:$CG$713,'ALL-GTK-SD-SMP-SMA-SMK-SLB'!AU$7,FALSE)</f>
        <v>0</v>
      </c>
      <c r="AU264" s="9">
        <f>VLOOKUP($E264,'ALL-GTK-SD-SMP-SMA-SMK-SLB'!$F$14:$CG$713,'ALL-GTK-SD-SMP-SMA-SMK-SLB'!AV$7,FALSE)</f>
        <v>0</v>
      </c>
      <c r="AV264" s="9">
        <f>VLOOKUP($E264,'ALL-GTK-SD-SMP-SMA-SMK-SLB'!$F$14:$CG$713,'ALL-GTK-SD-SMP-SMA-SMK-SLB'!AW$7,FALSE)</f>
        <v>0</v>
      </c>
      <c r="AW264" s="9">
        <f>VLOOKUP($E264,'ALL-GTK-SD-SMP-SMA-SMK-SLB'!$F$14:$CG$713,'ALL-GTK-SD-SMP-SMA-SMK-SLB'!AX$7,FALSE)</f>
        <v>0</v>
      </c>
      <c r="AX264" s="9">
        <f>VLOOKUP($E264,'ALL-GTK-SD-SMP-SMA-SMK-SLB'!$F$14:$CG$713,'ALL-GTK-SD-SMP-SMA-SMK-SLB'!AY$7,FALSE)</f>
        <v>5</v>
      </c>
      <c r="AY264" s="9">
        <f>VLOOKUP($E264,'ALL-GTK-SD-SMP-SMA-SMK-SLB'!$F$14:$CG$713,'ALL-GTK-SD-SMP-SMA-SMK-SLB'!AZ$7,FALSE)</f>
        <v>11</v>
      </c>
      <c r="AZ264" s="9">
        <f>VLOOKUP($E264,'ALL-GTK-SD-SMP-SMA-SMK-SLB'!$F$14:$CG$713,'ALL-GTK-SD-SMP-SMA-SMK-SLB'!BA$7,FALSE)</f>
        <v>0</v>
      </c>
      <c r="BA264" s="9">
        <f>VLOOKUP($E264,'ALL-GTK-SD-SMP-SMA-SMK-SLB'!$F$14:$CG$713,'ALL-GTK-SD-SMP-SMA-SMK-SLB'!BB$7,FALSE)</f>
        <v>0</v>
      </c>
      <c r="BB264" s="9">
        <f>VLOOKUP($E264,'ALL-GTK-SD-SMP-SMA-SMK-SLB'!$F$14:$CG$713,'ALL-GTK-SD-SMP-SMA-SMK-SLB'!BC$7,FALSE)</f>
        <v>0</v>
      </c>
      <c r="BC264" s="9">
        <f>VLOOKUP($E264,'ALL-GTK-SD-SMP-SMA-SMK-SLB'!$F$14:$CG$713,'ALL-GTK-SD-SMP-SMA-SMK-SLB'!BD$7,FALSE)</f>
        <v>0</v>
      </c>
      <c r="BD264" s="310">
        <f t="shared" si="128"/>
        <v>0</v>
      </c>
      <c r="BE264" s="310">
        <f t="shared" si="129"/>
        <v>0</v>
      </c>
      <c r="BF264" s="10">
        <f t="shared" si="130"/>
        <v>0</v>
      </c>
      <c r="BG264" s="311">
        <f t="shared" si="131"/>
        <v>5</v>
      </c>
      <c r="BH264" s="311">
        <f t="shared" si="132"/>
        <v>11</v>
      </c>
      <c r="BI264" s="10">
        <f t="shared" si="133"/>
        <v>16</v>
      </c>
      <c r="BJ264" s="44">
        <f t="shared" si="134"/>
        <v>5</v>
      </c>
      <c r="BK264" s="44">
        <f t="shared" si="135"/>
        <v>11</v>
      </c>
      <c r="BL264" s="11">
        <f t="shared" si="136"/>
        <v>16</v>
      </c>
      <c r="BM264" s="9">
        <f>VLOOKUP($E264,'ALL-GTK-SD-SMP-SMA-SMK-SLB'!$F$14:$CG$713,'ALL-GTK-SD-SMP-SMA-SMK-SLB'!BN$7,FALSE)</f>
        <v>0</v>
      </c>
      <c r="BN264" s="9">
        <f>VLOOKUP($E264,'ALL-GTK-SD-SMP-SMA-SMK-SLB'!$F$14:$CG$713,'ALL-GTK-SD-SMP-SMA-SMK-SLB'!BO$7,FALSE)</f>
        <v>0</v>
      </c>
      <c r="BO264" s="9">
        <f>VLOOKUP($E264,'ALL-GTK-SD-SMP-SMA-SMK-SLB'!$F$14:$CG$713,'ALL-GTK-SD-SMP-SMA-SMK-SLB'!BP$7,FALSE)</f>
        <v>0</v>
      </c>
      <c r="BP264" s="9">
        <f>VLOOKUP($E264,'ALL-GTK-SD-SMP-SMA-SMK-SLB'!$F$14:$CG$713,'ALL-GTK-SD-SMP-SMA-SMK-SLB'!BQ$7,FALSE)</f>
        <v>0</v>
      </c>
      <c r="BQ264" s="9">
        <f>VLOOKUP($E264,'ALL-GTK-SD-SMP-SMA-SMK-SLB'!$F$14:$CG$713,'ALL-GTK-SD-SMP-SMA-SMK-SLB'!BR$7,FALSE)</f>
        <v>0</v>
      </c>
      <c r="BR264" s="9">
        <f>VLOOKUP($E264,'ALL-GTK-SD-SMP-SMA-SMK-SLB'!$F$14:$CG$713,'ALL-GTK-SD-SMP-SMA-SMK-SLB'!BS$7,FALSE)</f>
        <v>0</v>
      </c>
      <c r="BS264" s="9">
        <f>VLOOKUP($E264,'ALL-GTK-SD-SMP-SMA-SMK-SLB'!$F$14:$CG$713,'ALL-GTK-SD-SMP-SMA-SMK-SLB'!BT$7,FALSE)</f>
        <v>0</v>
      </c>
      <c r="BT264" s="9">
        <f>VLOOKUP($E264,'ALL-GTK-SD-SMP-SMA-SMK-SLB'!$F$14:$CG$713,'ALL-GTK-SD-SMP-SMA-SMK-SLB'!BU$7,FALSE)</f>
        <v>0</v>
      </c>
      <c r="BU264" s="299">
        <f t="shared" si="137"/>
        <v>0</v>
      </c>
      <c r="BV264" s="299">
        <f t="shared" si="138"/>
        <v>0</v>
      </c>
      <c r="BW264" s="44">
        <f t="shared" si="139"/>
        <v>0</v>
      </c>
      <c r="BX264" s="44">
        <f t="shared" si="140"/>
        <v>0</v>
      </c>
      <c r="BY264" s="11">
        <f t="shared" si="141"/>
        <v>0</v>
      </c>
      <c r="BZ264" s="14">
        <f t="shared" si="142"/>
        <v>5</v>
      </c>
      <c r="CA264" s="14">
        <f t="shared" si="143"/>
        <v>11</v>
      </c>
      <c r="CB264" s="13">
        <f t="shared" si="144"/>
        <v>0</v>
      </c>
      <c r="CC264" s="13">
        <f t="shared" si="145"/>
        <v>0</v>
      </c>
      <c r="CD264" s="312">
        <f t="shared" si="146"/>
        <v>5</v>
      </c>
      <c r="CE264" s="312">
        <f t="shared" si="147"/>
        <v>11</v>
      </c>
      <c r="CF264" s="313">
        <f t="shared" si="148"/>
        <v>16</v>
      </c>
      <c r="CG264" s="302" t="str">
        <f t="shared" si="149"/>
        <v>OK</v>
      </c>
    </row>
    <row r="265" spans="1:85" ht="14.25" x14ac:dyDescent="0.25">
      <c r="A265" s="6">
        <v>253</v>
      </c>
      <c r="B265" s="495">
        <v>253</v>
      </c>
      <c r="C265" s="495" t="s">
        <v>6</v>
      </c>
      <c r="D265" s="496" t="s">
        <v>20</v>
      </c>
      <c r="E265" s="626">
        <v>20319202</v>
      </c>
      <c r="F265" s="627" t="s">
        <v>521</v>
      </c>
      <c r="G265" s="624" t="s">
        <v>52</v>
      </c>
      <c r="H265" s="9">
        <f>VLOOKUP($E265,'ALL-GTK-SD-SMP-SMA-SMK-SLB'!$F$14:$CG$713,'ALL-GTK-SD-SMP-SMA-SMK-SLB'!I$7,FALSE)</f>
        <v>0</v>
      </c>
      <c r="I265" s="9">
        <f>VLOOKUP($E265,'ALL-GTK-SD-SMP-SMA-SMK-SLB'!$F$14:$CG$713,'ALL-GTK-SD-SMP-SMA-SMK-SLB'!J$7,FALSE)</f>
        <v>0</v>
      </c>
      <c r="J265" s="9">
        <f>VLOOKUP($E265,'ALL-GTK-SD-SMP-SMA-SMK-SLB'!$F$14:$CG$713,'ALL-GTK-SD-SMP-SMA-SMK-SLB'!K$7,FALSE)</f>
        <v>1</v>
      </c>
      <c r="K265" s="9">
        <f>VLOOKUP($E265,'ALL-GTK-SD-SMP-SMA-SMK-SLB'!$F$14:$CG$713,'ALL-GTK-SD-SMP-SMA-SMK-SLB'!L$7,FALSE)</f>
        <v>0</v>
      </c>
      <c r="L265" s="9">
        <f>VLOOKUP($E265,'ALL-GTK-SD-SMP-SMA-SMK-SLB'!$F$14:$CG$713,'ALL-GTK-SD-SMP-SMA-SMK-SLB'!M$7,FALSE)</f>
        <v>1</v>
      </c>
      <c r="M265" s="9">
        <f>VLOOKUP($E265,'ALL-GTK-SD-SMP-SMA-SMK-SLB'!$F$14:$CG$713,'ALL-GTK-SD-SMP-SMA-SMK-SLB'!N$7,FALSE)</f>
        <v>0</v>
      </c>
      <c r="N265" s="9">
        <f>VLOOKUP($E265,'ALL-GTK-SD-SMP-SMA-SMK-SLB'!$F$14:$CG$713,'ALL-GTK-SD-SMP-SMA-SMK-SLB'!O$7,FALSE)</f>
        <v>0</v>
      </c>
      <c r="O265" s="9">
        <f>VLOOKUP($E265,'ALL-GTK-SD-SMP-SMA-SMK-SLB'!$F$14:$CG$713,'ALL-GTK-SD-SMP-SMA-SMK-SLB'!P$7,FALSE)</f>
        <v>3</v>
      </c>
      <c r="P265" s="299">
        <f t="shared" si="114"/>
        <v>2</v>
      </c>
      <c r="Q265" s="299">
        <f t="shared" si="115"/>
        <v>3</v>
      </c>
      <c r="R265" s="300">
        <f t="shared" si="116"/>
        <v>5</v>
      </c>
      <c r="S265" s="9">
        <f>VLOOKUP($E265,'ALL-GTK-SD-SMP-SMA-SMK-SLB'!$F$14:$CG$713,'ALL-GTK-SD-SMP-SMA-SMK-SLB'!T$7,FALSE)</f>
        <v>0</v>
      </c>
      <c r="T265" s="9">
        <f>VLOOKUP($E265,'ALL-GTK-SD-SMP-SMA-SMK-SLB'!$F$14:$CG$713,'ALL-GTK-SD-SMP-SMA-SMK-SLB'!U$7,FALSE)</f>
        <v>0</v>
      </c>
      <c r="U265" s="9">
        <f>VLOOKUP($E265,'ALL-GTK-SD-SMP-SMA-SMK-SLB'!$F$14:$CG$713,'ALL-GTK-SD-SMP-SMA-SMK-SLB'!V$7,FALSE)</f>
        <v>0</v>
      </c>
      <c r="V265" s="9">
        <f>VLOOKUP($E265,'ALL-GTK-SD-SMP-SMA-SMK-SLB'!$F$14:$CG$713,'ALL-GTK-SD-SMP-SMA-SMK-SLB'!W$7,FALSE)</f>
        <v>2</v>
      </c>
      <c r="W265" s="9">
        <f>VLOOKUP($E265,'ALL-GTK-SD-SMP-SMA-SMK-SLB'!$F$14:$CG$713,'ALL-GTK-SD-SMP-SMA-SMK-SLB'!X$7,FALSE)</f>
        <v>0</v>
      </c>
      <c r="X265" s="9">
        <f>VLOOKUP($E265,'ALL-GTK-SD-SMP-SMA-SMK-SLB'!$F$14:$CG$713,'ALL-GTK-SD-SMP-SMA-SMK-SLB'!Y$7,FALSE)</f>
        <v>0</v>
      </c>
      <c r="Y265" s="299">
        <f t="shared" si="117"/>
        <v>0</v>
      </c>
      <c r="Z265" s="299">
        <f t="shared" si="118"/>
        <v>2</v>
      </c>
      <c r="AA265" s="10">
        <f t="shared" si="119"/>
        <v>2</v>
      </c>
      <c r="AB265" s="44">
        <f t="shared" si="120"/>
        <v>2</v>
      </c>
      <c r="AC265" s="44">
        <f t="shared" si="121"/>
        <v>5</v>
      </c>
      <c r="AD265" s="11">
        <f t="shared" si="122"/>
        <v>7</v>
      </c>
      <c r="AE265" s="9">
        <f>VLOOKUP($E265,'ALL-GTK-SD-SMP-SMA-SMK-SLB'!$F$14:$CG$713,'ALL-GTK-SD-SMP-SMA-SMK-SLB'!AF$7,FALSE)</f>
        <v>0</v>
      </c>
      <c r="AF265" s="9">
        <f>VLOOKUP($E265,'ALL-GTK-SD-SMP-SMA-SMK-SLB'!$F$14:$CG$713,'ALL-GTK-SD-SMP-SMA-SMK-SLB'!AG$7,FALSE)</f>
        <v>2</v>
      </c>
      <c r="AG265" s="10">
        <f t="shared" si="123"/>
        <v>2</v>
      </c>
      <c r="AH265" s="9">
        <f>VLOOKUP($E265,'ALL-GTK-SD-SMP-SMA-SMK-SLB'!$F$14:$CG$713,'ALL-GTK-SD-SMP-SMA-SMK-SLB'!AI$7,FALSE)</f>
        <v>3</v>
      </c>
      <c r="AI265" s="9">
        <f>VLOOKUP($E265,'ALL-GTK-SD-SMP-SMA-SMK-SLB'!$F$14:$CG$713,'ALL-GTK-SD-SMP-SMA-SMK-SLB'!AJ$7,FALSE)</f>
        <v>2</v>
      </c>
      <c r="AJ265" s="10">
        <f t="shared" si="124"/>
        <v>5</v>
      </c>
      <c r="AK265" s="44">
        <f t="shared" si="125"/>
        <v>3</v>
      </c>
      <c r="AL265" s="44">
        <f t="shared" si="126"/>
        <v>4</v>
      </c>
      <c r="AM265" s="11">
        <f t="shared" si="127"/>
        <v>7</v>
      </c>
      <c r="AN265" s="299">
        <f>VLOOKUP($E265,'ALL-GTK-SD-SMP-SMA-SMK-SLB'!$F$14:$CG$713,'ALL-GTK-SD-SMP-SMA-SMK-SLB'!AO$7,FALSE)</f>
        <v>0</v>
      </c>
      <c r="AO265" s="299">
        <f>VLOOKUP($E265,'ALL-GTK-SD-SMP-SMA-SMK-SLB'!$F$14:$CG$713,'ALL-GTK-SD-SMP-SMA-SMK-SLB'!AP$7,FALSE)</f>
        <v>0</v>
      </c>
      <c r="AP265" s="9">
        <f>VLOOKUP($E265,'ALL-GTK-SD-SMP-SMA-SMK-SLB'!$F$14:$CG$713,'ALL-GTK-SD-SMP-SMA-SMK-SLB'!AQ$7,FALSE)</f>
        <v>0</v>
      </c>
      <c r="AQ265" s="9">
        <f>VLOOKUP($E265,'ALL-GTK-SD-SMP-SMA-SMK-SLB'!$F$14:$CG$713,'ALL-GTK-SD-SMP-SMA-SMK-SLB'!AR$7,FALSE)</f>
        <v>0</v>
      </c>
      <c r="AR265" s="9">
        <f>VLOOKUP($E265,'ALL-GTK-SD-SMP-SMA-SMK-SLB'!$F$14:$CG$713,'ALL-GTK-SD-SMP-SMA-SMK-SLB'!AS$7,FALSE)</f>
        <v>0</v>
      </c>
      <c r="AS265" s="9">
        <f>VLOOKUP($E265,'ALL-GTK-SD-SMP-SMA-SMK-SLB'!$F$14:$CG$713,'ALL-GTK-SD-SMP-SMA-SMK-SLB'!AT$7,FALSE)</f>
        <v>0</v>
      </c>
      <c r="AT265" s="9">
        <f>VLOOKUP($E265,'ALL-GTK-SD-SMP-SMA-SMK-SLB'!$F$14:$CG$713,'ALL-GTK-SD-SMP-SMA-SMK-SLB'!AU$7,FALSE)</f>
        <v>0</v>
      </c>
      <c r="AU265" s="9">
        <f>VLOOKUP($E265,'ALL-GTK-SD-SMP-SMA-SMK-SLB'!$F$14:$CG$713,'ALL-GTK-SD-SMP-SMA-SMK-SLB'!AV$7,FALSE)</f>
        <v>0</v>
      </c>
      <c r="AV265" s="9">
        <f>VLOOKUP($E265,'ALL-GTK-SD-SMP-SMA-SMK-SLB'!$F$14:$CG$713,'ALL-GTK-SD-SMP-SMA-SMK-SLB'!AW$7,FALSE)</f>
        <v>0</v>
      </c>
      <c r="AW265" s="9">
        <f>VLOOKUP($E265,'ALL-GTK-SD-SMP-SMA-SMK-SLB'!$F$14:$CG$713,'ALL-GTK-SD-SMP-SMA-SMK-SLB'!AX$7,FALSE)</f>
        <v>0</v>
      </c>
      <c r="AX265" s="9">
        <f>VLOOKUP($E265,'ALL-GTK-SD-SMP-SMA-SMK-SLB'!$F$14:$CG$713,'ALL-GTK-SD-SMP-SMA-SMK-SLB'!AY$7,FALSE)</f>
        <v>3</v>
      </c>
      <c r="AY265" s="9">
        <f>VLOOKUP($E265,'ALL-GTK-SD-SMP-SMA-SMK-SLB'!$F$14:$CG$713,'ALL-GTK-SD-SMP-SMA-SMK-SLB'!AZ$7,FALSE)</f>
        <v>4</v>
      </c>
      <c r="AZ265" s="9">
        <f>VLOOKUP($E265,'ALL-GTK-SD-SMP-SMA-SMK-SLB'!$F$14:$CG$713,'ALL-GTK-SD-SMP-SMA-SMK-SLB'!BA$7,FALSE)</f>
        <v>0</v>
      </c>
      <c r="BA265" s="9">
        <f>VLOOKUP($E265,'ALL-GTK-SD-SMP-SMA-SMK-SLB'!$F$14:$CG$713,'ALL-GTK-SD-SMP-SMA-SMK-SLB'!BB$7,FALSE)</f>
        <v>0</v>
      </c>
      <c r="BB265" s="9">
        <f>VLOOKUP($E265,'ALL-GTK-SD-SMP-SMA-SMK-SLB'!$F$14:$CG$713,'ALL-GTK-SD-SMP-SMA-SMK-SLB'!BC$7,FALSE)</f>
        <v>0</v>
      </c>
      <c r="BC265" s="9">
        <f>VLOOKUP($E265,'ALL-GTK-SD-SMP-SMA-SMK-SLB'!$F$14:$CG$713,'ALL-GTK-SD-SMP-SMA-SMK-SLB'!BD$7,FALSE)</f>
        <v>0</v>
      </c>
      <c r="BD265" s="310">
        <f t="shared" si="128"/>
        <v>0</v>
      </c>
      <c r="BE265" s="310">
        <f t="shared" si="129"/>
        <v>0</v>
      </c>
      <c r="BF265" s="10">
        <f t="shared" si="130"/>
        <v>0</v>
      </c>
      <c r="BG265" s="311">
        <f t="shared" si="131"/>
        <v>3</v>
      </c>
      <c r="BH265" s="311">
        <f t="shared" si="132"/>
        <v>4</v>
      </c>
      <c r="BI265" s="10">
        <f t="shared" si="133"/>
        <v>7</v>
      </c>
      <c r="BJ265" s="44">
        <f t="shared" si="134"/>
        <v>3</v>
      </c>
      <c r="BK265" s="44">
        <f t="shared" si="135"/>
        <v>4</v>
      </c>
      <c r="BL265" s="11">
        <f t="shared" si="136"/>
        <v>7</v>
      </c>
      <c r="BM265" s="9">
        <f>VLOOKUP($E265,'ALL-GTK-SD-SMP-SMA-SMK-SLB'!$F$14:$CG$713,'ALL-GTK-SD-SMP-SMA-SMK-SLB'!BN$7,FALSE)</f>
        <v>0</v>
      </c>
      <c r="BN265" s="9">
        <f>VLOOKUP($E265,'ALL-GTK-SD-SMP-SMA-SMK-SLB'!$F$14:$CG$713,'ALL-GTK-SD-SMP-SMA-SMK-SLB'!BO$7,FALSE)</f>
        <v>0</v>
      </c>
      <c r="BO265" s="9">
        <f>VLOOKUP($E265,'ALL-GTK-SD-SMP-SMA-SMK-SLB'!$F$14:$CG$713,'ALL-GTK-SD-SMP-SMA-SMK-SLB'!BP$7,FALSE)</f>
        <v>0</v>
      </c>
      <c r="BP265" s="9">
        <f>VLOOKUP($E265,'ALL-GTK-SD-SMP-SMA-SMK-SLB'!$F$14:$CG$713,'ALL-GTK-SD-SMP-SMA-SMK-SLB'!BQ$7,FALSE)</f>
        <v>0</v>
      </c>
      <c r="BQ265" s="9">
        <f>VLOOKUP($E265,'ALL-GTK-SD-SMP-SMA-SMK-SLB'!$F$14:$CG$713,'ALL-GTK-SD-SMP-SMA-SMK-SLB'!BR$7,FALSE)</f>
        <v>0</v>
      </c>
      <c r="BR265" s="9">
        <f>VLOOKUP($E265,'ALL-GTK-SD-SMP-SMA-SMK-SLB'!$F$14:$CG$713,'ALL-GTK-SD-SMP-SMA-SMK-SLB'!BS$7,FALSE)</f>
        <v>0</v>
      </c>
      <c r="BS265" s="9">
        <f>VLOOKUP($E265,'ALL-GTK-SD-SMP-SMA-SMK-SLB'!$F$14:$CG$713,'ALL-GTK-SD-SMP-SMA-SMK-SLB'!BT$7,FALSE)</f>
        <v>1</v>
      </c>
      <c r="BT265" s="9">
        <f>VLOOKUP($E265,'ALL-GTK-SD-SMP-SMA-SMK-SLB'!$F$14:$CG$713,'ALL-GTK-SD-SMP-SMA-SMK-SLB'!BU$7,FALSE)</f>
        <v>0</v>
      </c>
      <c r="BU265" s="299">
        <f t="shared" si="137"/>
        <v>1</v>
      </c>
      <c r="BV265" s="299">
        <f t="shared" si="138"/>
        <v>0</v>
      </c>
      <c r="BW265" s="44">
        <f t="shared" si="139"/>
        <v>1</v>
      </c>
      <c r="BX265" s="44">
        <f t="shared" si="140"/>
        <v>0</v>
      </c>
      <c r="BY265" s="11">
        <f t="shared" si="141"/>
        <v>1</v>
      </c>
      <c r="BZ265" s="14">
        <f t="shared" si="142"/>
        <v>2</v>
      </c>
      <c r="CA265" s="14">
        <f t="shared" si="143"/>
        <v>5</v>
      </c>
      <c r="CB265" s="13">
        <f t="shared" si="144"/>
        <v>1</v>
      </c>
      <c r="CC265" s="13">
        <f t="shared" si="145"/>
        <v>0</v>
      </c>
      <c r="CD265" s="312">
        <f t="shared" si="146"/>
        <v>3</v>
      </c>
      <c r="CE265" s="312">
        <f t="shared" si="147"/>
        <v>5</v>
      </c>
      <c r="CF265" s="313">
        <f t="shared" si="148"/>
        <v>8</v>
      </c>
      <c r="CG265" s="302" t="str">
        <f t="shared" si="149"/>
        <v>OK</v>
      </c>
    </row>
    <row r="266" spans="1:85" ht="14.25" x14ac:dyDescent="0.25">
      <c r="A266" s="6">
        <v>254</v>
      </c>
      <c r="B266" s="495">
        <v>254</v>
      </c>
      <c r="C266" s="495" t="s">
        <v>6</v>
      </c>
      <c r="D266" s="496" t="s">
        <v>20</v>
      </c>
      <c r="E266" s="626">
        <v>20319272</v>
      </c>
      <c r="F266" s="627" t="s">
        <v>522</v>
      </c>
      <c r="G266" s="624" t="s">
        <v>52</v>
      </c>
      <c r="H266" s="9">
        <f>VLOOKUP($E266,'ALL-GTK-SD-SMP-SMA-SMK-SLB'!$F$14:$CG$713,'ALL-GTK-SD-SMP-SMA-SMK-SLB'!I$7,FALSE)</f>
        <v>0</v>
      </c>
      <c r="I266" s="9">
        <f>VLOOKUP($E266,'ALL-GTK-SD-SMP-SMA-SMK-SLB'!$F$14:$CG$713,'ALL-GTK-SD-SMP-SMA-SMK-SLB'!J$7,FALSE)</f>
        <v>0</v>
      </c>
      <c r="J266" s="9">
        <f>VLOOKUP($E266,'ALL-GTK-SD-SMP-SMA-SMK-SLB'!$F$14:$CG$713,'ALL-GTK-SD-SMP-SMA-SMK-SLB'!K$7,FALSE)</f>
        <v>0</v>
      </c>
      <c r="K266" s="9">
        <f>VLOOKUP($E266,'ALL-GTK-SD-SMP-SMA-SMK-SLB'!$F$14:$CG$713,'ALL-GTK-SD-SMP-SMA-SMK-SLB'!L$7,FALSE)</f>
        <v>0</v>
      </c>
      <c r="L266" s="9">
        <f>VLOOKUP($E266,'ALL-GTK-SD-SMP-SMA-SMK-SLB'!$F$14:$CG$713,'ALL-GTK-SD-SMP-SMA-SMK-SLB'!M$7,FALSE)</f>
        <v>2</v>
      </c>
      <c r="M266" s="9">
        <f>VLOOKUP($E266,'ALL-GTK-SD-SMP-SMA-SMK-SLB'!$F$14:$CG$713,'ALL-GTK-SD-SMP-SMA-SMK-SLB'!N$7,FALSE)</f>
        <v>1</v>
      </c>
      <c r="N266" s="9">
        <f>VLOOKUP($E266,'ALL-GTK-SD-SMP-SMA-SMK-SLB'!$F$14:$CG$713,'ALL-GTK-SD-SMP-SMA-SMK-SLB'!O$7,FALSE)</f>
        <v>1</v>
      </c>
      <c r="O266" s="9">
        <f>VLOOKUP($E266,'ALL-GTK-SD-SMP-SMA-SMK-SLB'!$F$14:$CG$713,'ALL-GTK-SD-SMP-SMA-SMK-SLB'!P$7,FALSE)</f>
        <v>7</v>
      </c>
      <c r="P266" s="299">
        <f t="shared" si="114"/>
        <v>3</v>
      </c>
      <c r="Q266" s="299">
        <f t="shared" si="115"/>
        <v>8</v>
      </c>
      <c r="R266" s="300">
        <f t="shared" si="116"/>
        <v>11</v>
      </c>
      <c r="S266" s="9">
        <f>VLOOKUP($E266,'ALL-GTK-SD-SMP-SMA-SMK-SLB'!$F$14:$CG$713,'ALL-GTK-SD-SMP-SMA-SMK-SLB'!T$7,FALSE)</f>
        <v>0</v>
      </c>
      <c r="T266" s="9">
        <f>VLOOKUP($E266,'ALL-GTK-SD-SMP-SMA-SMK-SLB'!$F$14:$CG$713,'ALL-GTK-SD-SMP-SMA-SMK-SLB'!U$7,FALSE)</f>
        <v>0</v>
      </c>
      <c r="U266" s="9">
        <f>VLOOKUP($E266,'ALL-GTK-SD-SMP-SMA-SMK-SLB'!$F$14:$CG$713,'ALL-GTK-SD-SMP-SMA-SMK-SLB'!V$7,FALSE)</f>
        <v>0</v>
      </c>
      <c r="V266" s="9">
        <f>VLOOKUP($E266,'ALL-GTK-SD-SMP-SMA-SMK-SLB'!$F$14:$CG$713,'ALL-GTK-SD-SMP-SMA-SMK-SLB'!W$7,FALSE)</f>
        <v>3</v>
      </c>
      <c r="W266" s="9">
        <f>VLOOKUP($E266,'ALL-GTK-SD-SMP-SMA-SMK-SLB'!$F$14:$CG$713,'ALL-GTK-SD-SMP-SMA-SMK-SLB'!X$7,FALSE)</f>
        <v>2</v>
      </c>
      <c r="X266" s="9">
        <f>VLOOKUP($E266,'ALL-GTK-SD-SMP-SMA-SMK-SLB'!$F$14:$CG$713,'ALL-GTK-SD-SMP-SMA-SMK-SLB'!Y$7,FALSE)</f>
        <v>1</v>
      </c>
      <c r="Y266" s="299">
        <f t="shared" si="117"/>
        <v>2</v>
      </c>
      <c r="Z266" s="299">
        <f t="shared" si="118"/>
        <v>4</v>
      </c>
      <c r="AA266" s="10">
        <f t="shared" si="119"/>
        <v>6</v>
      </c>
      <c r="AB266" s="44">
        <f t="shared" si="120"/>
        <v>5</v>
      </c>
      <c r="AC266" s="44">
        <f t="shared" si="121"/>
        <v>12</v>
      </c>
      <c r="AD266" s="11">
        <f t="shared" si="122"/>
        <v>17</v>
      </c>
      <c r="AE266" s="9">
        <f>VLOOKUP($E266,'ALL-GTK-SD-SMP-SMA-SMK-SLB'!$F$14:$CG$713,'ALL-GTK-SD-SMP-SMA-SMK-SLB'!AF$7,FALSE)</f>
        <v>1</v>
      </c>
      <c r="AF266" s="9">
        <f>VLOOKUP($E266,'ALL-GTK-SD-SMP-SMA-SMK-SLB'!$F$14:$CG$713,'ALL-GTK-SD-SMP-SMA-SMK-SLB'!AG$7,FALSE)</f>
        <v>5</v>
      </c>
      <c r="AG266" s="10">
        <f t="shared" si="123"/>
        <v>6</v>
      </c>
      <c r="AH266" s="9">
        <f>VLOOKUP($E266,'ALL-GTK-SD-SMP-SMA-SMK-SLB'!$F$14:$CG$713,'ALL-GTK-SD-SMP-SMA-SMK-SLB'!AI$7,FALSE)</f>
        <v>4</v>
      </c>
      <c r="AI266" s="9">
        <f>VLOOKUP($E266,'ALL-GTK-SD-SMP-SMA-SMK-SLB'!$F$14:$CG$713,'ALL-GTK-SD-SMP-SMA-SMK-SLB'!AJ$7,FALSE)</f>
        <v>7</v>
      </c>
      <c r="AJ266" s="10">
        <f t="shared" si="124"/>
        <v>11</v>
      </c>
      <c r="AK266" s="44">
        <f t="shared" si="125"/>
        <v>5</v>
      </c>
      <c r="AL266" s="44">
        <f t="shared" si="126"/>
        <v>12</v>
      </c>
      <c r="AM266" s="11">
        <f t="shared" si="127"/>
        <v>17</v>
      </c>
      <c r="AN266" s="299">
        <f>VLOOKUP($E266,'ALL-GTK-SD-SMP-SMA-SMK-SLB'!$F$14:$CG$713,'ALL-GTK-SD-SMP-SMA-SMK-SLB'!AO$7,FALSE)</f>
        <v>0</v>
      </c>
      <c r="AO266" s="299">
        <f>VLOOKUP($E266,'ALL-GTK-SD-SMP-SMA-SMK-SLB'!$F$14:$CG$713,'ALL-GTK-SD-SMP-SMA-SMK-SLB'!AP$7,FALSE)</f>
        <v>0</v>
      </c>
      <c r="AP266" s="9">
        <f>VLOOKUP($E266,'ALL-GTK-SD-SMP-SMA-SMK-SLB'!$F$14:$CG$713,'ALL-GTK-SD-SMP-SMA-SMK-SLB'!AQ$7,FALSE)</f>
        <v>0</v>
      </c>
      <c r="AQ266" s="9">
        <f>VLOOKUP($E266,'ALL-GTK-SD-SMP-SMA-SMK-SLB'!$F$14:$CG$713,'ALL-GTK-SD-SMP-SMA-SMK-SLB'!AR$7,FALSE)</f>
        <v>0</v>
      </c>
      <c r="AR266" s="9">
        <f>VLOOKUP($E266,'ALL-GTK-SD-SMP-SMA-SMK-SLB'!$F$14:$CG$713,'ALL-GTK-SD-SMP-SMA-SMK-SLB'!AS$7,FALSE)</f>
        <v>0</v>
      </c>
      <c r="AS266" s="9">
        <f>VLOOKUP($E266,'ALL-GTK-SD-SMP-SMA-SMK-SLB'!$F$14:$CG$713,'ALL-GTK-SD-SMP-SMA-SMK-SLB'!AT$7,FALSE)</f>
        <v>0</v>
      </c>
      <c r="AT266" s="9">
        <f>VLOOKUP($E266,'ALL-GTK-SD-SMP-SMA-SMK-SLB'!$F$14:$CG$713,'ALL-GTK-SD-SMP-SMA-SMK-SLB'!AU$7,FALSE)</f>
        <v>0</v>
      </c>
      <c r="AU266" s="9">
        <f>VLOOKUP($E266,'ALL-GTK-SD-SMP-SMA-SMK-SLB'!$F$14:$CG$713,'ALL-GTK-SD-SMP-SMA-SMK-SLB'!AV$7,FALSE)</f>
        <v>0</v>
      </c>
      <c r="AV266" s="9">
        <f>VLOOKUP($E266,'ALL-GTK-SD-SMP-SMA-SMK-SLB'!$F$14:$CG$713,'ALL-GTK-SD-SMP-SMA-SMK-SLB'!AW$7,FALSE)</f>
        <v>0</v>
      </c>
      <c r="AW266" s="9">
        <f>VLOOKUP($E266,'ALL-GTK-SD-SMP-SMA-SMK-SLB'!$F$14:$CG$713,'ALL-GTK-SD-SMP-SMA-SMK-SLB'!AX$7,FALSE)</f>
        <v>0</v>
      </c>
      <c r="AX266" s="9">
        <f>VLOOKUP($E266,'ALL-GTK-SD-SMP-SMA-SMK-SLB'!$F$14:$CG$713,'ALL-GTK-SD-SMP-SMA-SMK-SLB'!AY$7,FALSE)</f>
        <v>5</v>
      </c>
      <c r="AY266" s="9">
        <f>VLOOKUP($E266,'ALL-GTK-SD-SMP-SMA-SMK-SLB'!$F$14:$CG$713,'ALL-GTK-SD-SMP-SMA-SMK-SLB'!AZ$7,FALSE)</f>
        <v>12</v>
      </c>
      <c r="AZ266" s="9">
        <f>VLOOKUP($E266,'ALL-GTK-SD-SMP-SMA-SMK-SLB'!$F$14:$CG$713,'ALL-GTK-SD-SMP-SMA-SMK-SLB'!BA$7,FALSE)</f>
        <v>0</v>
      </c>
      <c r="BA266" s="9">
        <f>VLOOKUP($E266,'ALL-GTK-SD-SMP-SMA-SMK-SLB'!$F$14:$CG$713,'ALL-GTK-SD-SMP-SMA-SMK-SLB'!BB$7,FALSE)</f>
        <v>0</v>
      </c>
      <c r="BB266" s="9">
        <f>VLOOKUP($E266,'ALL-GTK-SD-SMP-SMA-SMK-SLB'!$F$14:$CG$713,'ALL-GTK-SD-SMP-SMA-SMK-SLB'!BC$7,FALSE)</f>
        <v>0</v>
      </c>
      <c r="BC266" s="9">
        <f>VLOOKUP($E266,'ALL-GTK-SD-SMP-SMA-SMK-SLB'!$F$14:$CG$713,'ALL-GTK-SD-SMP-SMA-SMK-SLB'!BD$7,FALSE)</f>
        <v>0</v>
      </c>
      <c r="BD266" s="310">
        <f t="shared" si="128"/>
        <v>0</v>
      </c>
      <c r="BE266" s="310">
        <f t="shared" si="129"/>
        <v>0</v>
      </c>
      <c r="BF266" s="10">
        <f t="shared" si="130"/>
        <v>0</v>
      </c>
      <c r="BG266" s="311">
        <f t="shared" si="131"/>
        <v>5</v>
      </c>
      <c r="BH266" s="311">
        <f t="shared" si="132"/>
        <v>12</v>
      </c>
      <c r="BI266" s="10">
        <f t="shared" si="133"/>
        <v>17</v>
      </c>
      <c r="BJ266" s="44">
        <f t="shared" si="134"/>
        <v>5</v>
      </c>
      <c r="BK266" s="44">
        <f t="shared" si="135"/>
        <v>12</v>
      </c>
      <c r="BL266" s="11">
        <f t="shared" si="136"/>
        <v>17</v>
      </c>
      <c r="BM266" s="9">
        <f>VLOOKUP($E266,'ALL-GTK-SD-SMP-SMA-SMK-SLB'!$F$14:$CG$713,'ALL-GTK-SD-SMP-SMA-SMK-SLB'!BN$7,FALSE)</f>
        <v>0</v>
      </c>
      <c r="BN266" s="9">
        <f>VLOOKUP($E266,'ALL-GTK-SD-SMP-SMA-SMK-SLB'!$F$14:$CG$713,'ALL-GTK-SD-SMP-SMA-SMK-SLB'!BO$7,FALSE)</f>
        <v>0</v>
      </c>
      <c r="BO266" s="9">
        <f>VLOOKUP($E266,'ALL-GTK-SD-SMP-SMA-SMK-SLB'!$F$14:$CG$713,'ALL-GTK-SD-SMP-SMA-SMK-SLB'!BP$7,FALSE)</f>
        <v>0</v>
      </c>
      <c r="BP266" s="9">
        <f>VLOOKUP($E266,'ALL-GTK-SD-SMP-SMA-SMK-SLB'!$F$14:$CG$713,'ALL-GTK-SD-SMP-SMA-SMK-SLB'!BQ$7,FALSE)</f>
        <v>0</v>
      </c>
      <c r="BQ266" s="9">
        <f>VLOOKUP($E266,'ALL-GTK-SD-SMP-SMA-SMK-SLB'!$F$14:$CG$713,'ALL-GTK-SD-SMP-SMA-SMK-SLB'!BR$7,FALSE)</f>
        <v>0</v>
      </c>
      <c r="BR266" s="9">
        <f>VLOOKUP($E266,'ALL-GTK-SD-SMP-SMA-SMK-SLB'!$F$14:$CG$713,'ALL-GTK-SD-SMP-SMA-SMK-SLB'!BS$7,FALSE)</f>
        <v>0</v>
      </c>
      <c r="BS266" s="9">
        <f>VLOOKUP($E266,'ALL-GTK-SD-SMP-SMA-SMK-SLB'!$F$14:$CG$713,'ALL-GTK-SD-SMP-SMA-SMK-SLB'!BT$7,FALSE)</f>
        <v>0</v>
      </c>
      <c r="BT266" s="9">
        <f>VLOOKUP($E266,'ALL-GTK-SD-SMP-SMA-SMK-SLB'!$F$14:$CG$713,'ALL-GTK-SD-SMP-SMA-SMK-SLB'!BU$7,FALSE)</f>
        <v>1</v>
      </c>
      <c r="BU266" s="299">
        <f t="shared" si="137"/>
        <v>0</v>
      </c>
      <c r="BV266" s="299">
        <f t="shared" si="138"/>
        <v>1</v>
      </c>
      <c r="BW266" s="44">
        <f t="shared" si="139"/>
        <v>0</v>
      </c>
      <c r="BX266" s="44">
        <f t="shared" si="140"/>
        <v>1</v>
      </c>
      <c r="BY266" s="11">
        <f t="shared" si="141"/>
        <v>1</v>
      </c>
      <c r="BZ266" s="14">
        <f t="shared" si="142"/>
        <v>5</v>
      </c>
      <c r="CA266" s="14">
        <f t="shared" si="143"/>
        <v>12</v>
      </c>
      <c r="CB266" s="13">
        <f t="shared" si="144"/>
        <v>0</v>
      </c>
      <c r="CC266" s="13">
        <f t="shared" si="145"/>
        <v>1</v>
      </c>
      <c r="CD266" s="312">
        <f t="shared" si="146"/>
        <v>5</v>
      </c>
      <c r="CE266" s="312">
        <f t="shared" si="147"/>
        <v>13</v>
      </c>
      <c r="CF266" s="313">
        <f t="shared" si="148"/>
        <v>18</v>
      </c>
      <c r="CG266" s="302" t="str">
        <f t="shared" si="149"/>
        <v>OK</v>
      </c>
    </row>
    <row r="267" spans="1:85" ht="14.25" x14ac:dyDescent="0.25">
      <c r="A267" s="6">
        <v>255</v>
      </c>
      <c r="B267" s="495">
        <v>255</v>
      </c>
      <c r="C267" s="495" t="s">
        <v>6</v>
      </c>
      <c r="D267" s="496" t="s">
        <v>20</v>
      </c>
      <c r="E267" s="626">
        <v>20340314</v>
      </c>
      <c r="F267" s="627" t="s">
        <v>523</v>
      </c>
      <c r="G267" s="624" t="s">
        <v>52</v>
      </c>
      <c r="H267" s="9">
        <f>VLOOKUP($E267,'ALL-GTK-SD-SMP-SMA-SMK-SLB'!$F$14:$CG$713,'ALL-GTK-SD-SMP-SMA-SMK-SLB'!I$7,FALSE)</f>
        <v>0</v>
      </c>
      <c r="I267" s="9">
        <f>VLOOKUP($E267,'ALL-GTK-SD-SMP-SMA-SMK-SLB'!$F$14:$CG$713,'ALL-GTK-SD-SMP-SMA-SMK-SLB'!J$7,FALSE)</f>
        <v>0</v>
      </c>
      <c r="J267" s="9">
        <f>VLOOKUP($E267,'ALL-GTK-SD-SMP-SMA-SMK-SLB'!$F$14:$CG$713,'ALL-GTK-SD-SMP-SMA-SMK-SLB'!K$7,FALSE)</f>
        <v>0</v>
      </c>
      <c r="K267" s="9">
        <f>VLOOKUP($E267,'ALL-GTK-SD-SMP-SMA-SMK-SLB'!$F$14:$CG$713,'ALL-GTK-SD-SMP-SMA-SMK-SLB'!L$7,FALSE)</f>
        <v>0</v>
      </c>
      <c r="L267" s="9">
        <f>VLOOKUP($E267,'ALL-GTK-SD-SMP-SMA-SMK-SLB'!$F$14:$CG$713,'ALL-GTK-SD-SMP-SMA-SMK-SLB'!M$7,FALSE)</f>
        <v>1</v>
      </c>
      <c r="M267" s="9">
        <f>VLOOKUP($E267,'ALL-GTK-SD-SMP-SMA-SMK-SLB'!$F$14:$CG$713,'ALL-GTK-SD-SMP-SMA-SMK-SLB'!N$7,FALSE)</f>
        <v>1</v>
      </c>
      <c r="N267" s="9">
        <f>VLOOKUP($E267,'ALL-GTK-SD-SMP-SMA-SMK-SLB'!$F$14:$CG$713,'ALL-GTK-SD-SMP-SMA-SMK-SLB'!O$7,FALSE)</f>
        <v>1</v>
      </c>
      <c r="O267" s="9">
        <f>VLOOKUP($E267,'ALL-GTK-SD-SMP-SMA-SMK-SLB'!$F$14:$CG$713,'ALL-GTK-SD-SMP-SMA-SMK-SLB'!P$7,FALSE)</f>
        <v>2</v>
      </c>
      <c r="P267" s="299">
        <f t="shared" si="114"/>
        <v>2</v>
      </c>
      <c r="Q267" s="299">
        <f t="shared" si="115"/>
        <v>3</v>
      </c>
      <c r="R267" s="300">
        <f t="shared" si="116"/>
        <v>5</v>
      </c>
      <c r="S267" s="9">
        <f>VLOOKUP($E267,'ALL-GTK-SD-SMP-SMA-SMK-SLB'!$F$14:$CG$713,'ALL-GTK-SD-SMP-SMA-SMK-SLB'!T$7,FALSE)</f>
        <v>0</v>
      </c>
      <c r="T267" s="9">
        <f>VLOOKUP($E267,'ALL-GTK-SD-SMP-SMA-SMK-SLB'!$F$14:$CG$713,'ALL-GTK-SD-SMP-SMA-SMK-SLB'!U$7,FALSE)</f>
        <v>0</v>
      </c>
      <c r="U267" s="9">
        <f>VLOOKUP($E267,'ALL-GTK-SD-SMP-SMA-SMK-SLB'!$F$14:$CG$713,'ALL-GTK-SD-SMP-SMA-SMK-SLB'!V$7,FALSE)</f>
        <v>3</v>
      </c>
      <c r="V267" s="9">
        <f>VLOOKUP($E267,'ALL-GTK-SD-SMP-SMA-SMK-SLB'!$F$14:$CG$713,'ALL-GTK-SD-SMP-SMA-SMK-SLB'!W$7,FALSE)</f>
        <v>0</v>
      </c>
      <c r="W267" s="9">
        <f>VLOOKUP($E267,'ALL-GTK-SD-SMP-SMA-SMK-SLB'!$F$14:$CG$713,'ALL-GTK-SD-SMP-SMA-SMK-SLB'!X$7,FALSE)</f>
        <v>0</v>
      </c>
      <c r="X267" s="9">
        <f>VLOOKUP($E267,'ALL-GTK-SD-SMP-SMA-SMK-SLB'!$F$14:$CG$713,'ALL-GTK-SD-SMP-SMA-SMK-SLB'!Y$7,FALSE)</f>
        <v>1</v>
      </c>
      <c r="Y267" s="299">
        <f t="shared" si="117"/>
        <v>3</v>
      </c>
      <c r="Z267" s="299">
        <f t="shared" si="118"/>
        <v>1</v>
      </c>
      <c r="AA267" s="10">
        <f t="shared" si="119"/>
        <v>4</v>
      </c>
      <c r="AB267" s="44">
        <f t="shared" si="120"/>
        <v>5</v>
      </c>
      <c r="AC267" s="44">
        <f t="shared" si="121"/>
        <v>4</v>
      </c>
      <c r="AD267" s="11">
        <f t="shared" si="122"/>
        <v>9</v>
      </c>
      <c r="AE267" s="9">
        <f>VLOOKUP($E267,'ALL-GTK-SD-SMP-SMA-SMK-SLB'!$F$14:$CG$713,'ALL-GTK-SD-SMP-SMA-SMK-SLB'!AF$7,FALSE)</f>
        <v>3</v>
      </c>
      <c r="AF267" s="9">
        <f>VLOOKUP($E267,'ALL-GTK-SD-SMP-SMA-SMK-SLB'!$F$14:$CG$713,'ALL-GTK-SD-SMP-SMA-SMK-SLB'!AG$7,FALSE)</f>
        <v>2</v>
      </c>
      <c r="AG267" s="10">
        <f t="shared" si="123"/>
        <v>5</v>
      </c>
      <c r="AH267" s="9">
        <f>VLOOKUP($E267,'ALL-GTK-SD-SMP-SMA-SMK-SLB'!$F$14:$CG$713,'ALL-GTK-SD-SMP-SMA-SMK-SLB'!AI$7,FALSE)</f>
        <v>2</v>
      </c>
      <c r="AI267" s="9">
        <f>VLOOKUP($E267,'ALL-GTK-SD-SMP-SMA-SMK-SLB'!$F$14:$CG$713,'ALL-GTK-SD-SMP-SMA-SMK-SLB'!AJ$7,FALSE)</f>
        <v>2</v>
      </c>
      <c r="AJ267" s="10">
        <f t="shared" si="124"/>
        <v>4</v>
      </c>
      <c r="AK267" s="44">
        <f t="shared" si="125"/>
        <v>5</v>
      </c>
      <c r="AL267" s="44">
        <f t="shared" si="126"/>
        <v>4</v>
      </c>
      <c r="AM267" s="11">
        <f t="shared" si="127"/>
        <v>9</v>
      </c>
      <c r="AN267" s="299">
        <f>VLOOKUP($E267,'ALL-GTK-SD-SMP-SMA-SMK-SLB'!$F$14:$CG$713,'ALL-GTK-SD-SMP-SMA-SMK-SLB'!AO$7,FALSE)</f>
        <v>0</v>
      </c>
      <c r="AO267" s="299">
        <f>VLOOKUP($E267,'ALL-GTK-SD-SMP-SMA-SMK-SLB'!$F$14:$CG$713,'ALL-GTK-SD-SMP-SMA-SMK-SLB'!AP$7,FALSE)</f>
        <v>0</v>
      </c>
      <c r="AP267" s="9">
        <f>VLOOKUP($E267,'ALL-GTK-SD-SMP-SMA-SMK-SLB'!$F$14:$CG$713,'ALL-GTK-SD-SMP-SMA-SMK-SLB'!AQ$7,FALSE)</f>
        <v>0</v>
      </c>
      <c r="AQ267" s="9">
        <f>VLOOKUP($E267,'ALL-GTK-SD-SMP-SMA-SMK-SLB'!$F$14:$CG$713,'ALL-GTK-SD-SMP-SMA-SMK-SLB'!AR$7,FALSE)</f>
        <v>0</v>
      </c>
      <c r="AR267" s="9">
        <f>VLOOKUP($E267,'ALL-GTK-SD-SMP-SMA-SMK-SLB'!$F$14:$CG$713,'ALL-GTK-SD-SMP-SMA-SMK-SLB'!AS$7,FALSE)</f>
        <v>1</v>
      </c>
      <c r="AS267" s="9">
        <f>VLOOKUP($E267,'ALL-GTK-SD-SMP-SMA-SMK-SLB'!$F$14:$CG$713,'ALL-GTK-SD-SMP-SMA-SMK-SLB'!AT$7,FALSE)</f>
        <v>0</v>
      </c>
      <c r="AT267" s="9">
        <f>VLOOKUP($E267,'ALL-GTK-SD-SMP-SMA-SMK-SLB'!$F$14:$CG$713,'ALL-GTK-SD-SMP-SMA-SMK-SLB'!AU$7,FALSE)</f>
        <v>0</v>
      </c>
      <c r="AU267" s="9">
        <f>VLOOKUP($E267,'ALL-GTK-SD-SMP-SMA-SMK-SLB'!$F$14:$CG$713,'ALL-GTK-SD-SMP-SMA-SMK-SLB'!AV$7,FALSE)</f>
        <v>0</v>
      </c>
      <c r="AV267" s="9">
        <f>VLOOKUP($E267,'ALL-GTK-SD-SMP-SMA-SMK-SLB'!$F$14:$CG$713,'ALL-GTK-SD-SMP-SMA-SMK-SLB'!AW$7,FALSE)</f>
        <v>0</v>
      </c>
      <c r="AW267" s="9">
        <f>VLOOKUP($E267,'ALL-GTK-SD-SMP-SMA-SMK-SLB'!$F$14:$CG$713,'ALL-GTK-SD-SMP-SMA-SMK-SLB'!AX$7,FALSE)</f>
        <v>0</v>
      </c>
      <c r="AX267" s="9">
        <f>VLOOKUP($E267,'ALL-GTK-SD-SMP-SMA-SMK-SLB'!$F$14:$CG$713,'ALL-GTK-SD-SMP-SMA-SMK-SLB'!AY$7,FALSE)</f>
        <v>4</v>
      </c>
      <c r="AY267" s="9">
        <f>VLOOKUP($E267,'ALL-GTK-SD-SMP-SMA-SMK-SLB'!$F$14:$CG$713,'ALL-GTK-SD-SMP-SMA-SMK-SLB'!AZ$7,FALSE)</f>
        <v>4</v>
      </c>
      <c r="AZ267" s="9">
        <f>VLOOKUP($E267,'ALL-GTK-SD-SMP-SMA-SMK-SLB'!$F$14:$CG$713,'ALL-GTK-SD-SMP-SMA-SMK-SLB'!BA$7,FALSE)</f>
        <v>0</v>
      </c>
      <c r="BA267" s="9">
        <f>VLOOKUP($E267,'ALL-GTK-SD-SMP-SMA-SMK-SLB'!$F$14:$CG$713,'ALL-GTK-SD-SMP-SMA-SMK-SLB'!BB$7,FALSE)</f>
        <v>0</v>
      </c>
      <c r="BB267" s="9">
        <f>VLOOKUP($E267,'ALL-GTK-SD-SMP-SMA-SMK-SLB'!$F$14:$CG$713,'ALL-GTK-SD-SMP-SMA-SMK-SLB'!BC$7,FALSE)</f>
        <v>0</v>
      </c>
      <c r="BC267" s="9">
        <f>VLOOKUP($E267,'ALL-GTK-SD-SMP-SMA-SMK-SLB'!$F$14:$CG$713,'ALL-GTK-SD-SMP-SMA-SMK-SLB'!BD$7,FALSE)</f>
        <v>0</v>
      </c>
      <c r="BD267" s="310">
        <f t="shared" si="128"/>
        <v>1</v>
      </c>
      <c r="BE267" s="310">
        <f t="shared" si="129"/>
        <v>0</v>
      </c>
      <c r="BF267" s="10">
        <f t="shared" si="130"/>
        <v>1</v>
      </c>
      <c r="BG267" s="311">
        <f t="shared" si="131"/>
        <v>4</v>
      </c>
      <c r="BH267" s="311">
        <f t="shared" si="132"/>
        <v>4</v>
      </c>
      <c r="BI267" s="10">
        <f t="shared" si="133"/>
        <v>8</v>
      </c>
      <c r="BJ267" s="44">
        <f t="shared" si="134"/>
        <v>5</v>
      </c>
      <c r="BK267" s="44">
        <f t="shared" si="135"/>
        <v>4</v>
      </c>
      <c r="BL267" s="11">
        <f t="shared" si="136"/>
        <v>9</v>
      </c>
      <c r="BM267" s="9">
        <f>VLOOKUP($E267,'ALL-GTK-SD-SMP-SMA-SMK-SLB'!$F$14:$CG$713,'ALL-GTK-SD-SMP-SMA-SMK-SLB'!BN$7,FALSE)</f>
        <v>0</v>
      </c>
      <c r="BN267" s="9">
        <f>VLOOKUP($E267,'ALL-GTK-SD-SMP-SMA-SMK-SLB'!$F$14:$CG$713,'ALL-GTK-SD-SMP-SMA-SMK-SLB'!BO$7,FALSE)</f>
        <v>0</v>
      </c>
      <c r="BO267" s="9">
        <f>VLOOKUP($E267,'ALL-GTK-SD-SMP-SMA-SMK-SLB'!$F$14:$CG$713,'ALL-GTK-SD-SMP-SMA-SMK-SLB'!BP$7,FALSE)</f>
        <v>0</v>
      </c>
      <c r="BP267" s="9">
        <f>VLOOKUP($E267,'ALL-GTK-SD-SMP-SMA-SMK-SLB'!$F$14:$CG$713,'ALL-GTK-SD-SMP-SMA-SMK-SLB'!BQ$7,FALSE)</f>
        <v>0</v>
      </c>
      <c r="BQ267" s="9">
        <f>VLOOKUP($E267,'ALL-GTK-SD-SMP-SMA-SMK-SLB'!$F$14:$CG$713,'ALL-GTK-SD-SMP-SMA-SMK-SLB'!BR$7,FALSE)</f>
        <v>0</v>
      </c>
      <c r="BR267" s="9">
        <f>VLOOKUP($E267,'ALL-GTK-SD-SMP-SMA-SMK-SLB'!$F$14:$CG$713,'ALL-GTK-SD-SMP-SMA-SMK-SLB'!BS$7,FALSE)</f>
        <v>0</v>
      </c>
      <c r="BS267" s="9">
        <f>VLOOKUP($E267,'ALL-GTK-SD-SMP-SMA-SMK-SLB'!$F$14:$CG$713,'ALL-GTK-SD-SMP-SMA-SMK-SLB'!BT$7,FALSE)</f>
        <v>0</v>
      </c>
      <c r="BT267" s="9">
        <f>VLOOKUP($E267,'ALL-GTK-SD-SMP-SMA-SMK-SLB'!$F$14:$CG$713,'ALL-GTK-SD-SMP-SMA-SMK-SLB'!BU$7,FALSE)</f>
        <v>0</v>
      </c>
      <c r="BU267" s="299">
        <f t="shared" si="137"/>
        <v>0</v>
      </c>
      <c r="BV267" s="299">
        <f t="shared" si="138"/>
        <v>0</v>
      </c>
      <c r="BW267" s="44">
        <f t="shared" si="139"/>
        <v>0</v>
      </c>
      <c r="BX267" s="44">
        <f t="shared" si="140"/>
        <v>0</v>
      </c>
      <c r="BY267" s="11">
        <f t="shared" si="141"/>
        <v>0</v>
      </c>
      <c r="BZ267" s="14">
        <f t="shared" si="142"/>
        <v>5</v>
      </c>
      <c r="CA267" s="14">
        <f t="shared" si="143"/>
        <v>4</v>
      </c>
      <c r="CB267" s="13">
        <f t="shared" si="144"/>
        <v>0</v>
      </c>
      <c r="CC267" s="13">
        <f t="shared" si="145"/>
        <v>0</v>
      </c>
      <c r="CD267" s="312">
        <f t="shared" si="146"/>
        <v>5</v>
      </c>
      <c r="CE267" s="312">
        <f t="shared" si="147"/>
        <v>4</v>
      </c>
      <c r="CF267" s="313">
        <f t="shared" si="148"/>
        <v>9</v>
      </c>
      <c r="CG267" s="302" t="str">
        <f t="shared" si="149"/>
        <v>OK</v>
      </c>
    </row>
    <row r="268" spans="1:85" ht="14.25" x14ac:dyDescent="0.25">
      <c r="A268" s="6">
        <v>256</v>
      </c>
      <c r="B268" s="495">
        <v>256</v>
      </c>
      <c r="C268" s="495" t="s">
        <v>6</v>
      </c>
      <c r="D268" s="496" t="s">
        <v>20</v>
      </c>
      <c r="E268" s="626">
        <v>20319229</v>
      </c>
      <c r="F268" s="627" t="s">
        <v>524</v>
      </c>
      <c r="G268" s="624" t="s">
        <v>52</v>
      </c>
      <c r="H268" s="9">
        <f>VLOOKUP($E268,'ALL-GTK-SD-SMP-SMA-SMK-SLB'!$F$14:$CG$713,'ALL-GTK-SD-SMP-SMA-SMK-SLB'!I$7,FALSE)</f>
        <v>0</v>
      </c>
      <c r="I268" s="9">
        <f>VLOOKUP($E268,'ALL-GTK-SD-SMP-SMA-SMK-SLB'!$F$14:$CG$713,'ALL-GTK-SD-SMP-SMA-SMK-SLB'!J$7,FALSE)</f>
        <v>0</v>
      </c>
      <c r="J268" s="9">
        <f>VLOOKUP($E268,'ALL-GTK-SD-SMP-SMA-SMK-SLB'!$F$14:$CG$713,'ALL-GTK-SD-SMP-SMA-SMK-SLB'!K$7,FALSE)</f>
        <v>0</v>
      </c>
      <c r="K268" s="9">
        <f>VLOOKUP($E268,'ALL-GTK-SD-SMP-SMA-SMK-SLB'!$F$14:$CG$713,'ALL-GTK-SD-SMP-SMA-SMK-SLB'!L$7,FALSE)</f>
        <v>0</v>
      </c>
      <c r="L268" s="9">
        <f>VLOOKUP($E268,'ALL-GTK-SD-SMP-SMA-SMK-SLB'!$F$14:$CG$713,'ALL-GTK-SD-SMP-SMA-SMK-SLB'!M$7,FALSE)</f>
        <v>2</v>
      </c>
      <c r="M268" s="9">
        <f>VLOOKUP($E268,'ALL-GTK-SD-SMP-SMA-SMK-SLB'!$F$14:$CG$713,'ALL-GTK-SD-SMP-SMA-SMK-SLB'!N$7,FALSE)</f>
        <v>1</v>
      </c>
      <c r="N268" s="9">
        <f>VLOOKUP($E268,'ALL-GTK-SD-SMP-SMA-SMK-SLB'!$F$14:$CG$713,'ALL-GTK-SD-SMP-SMA-SMK-SLB'!O$7,FALSE)</f>
        <v>0</v>
      </c>
      <c r="O268" s="9">
        <f>VLOOKUP($E268,'ALL-GTK-SD-SMP-SMA-SMK-SLB'!$F$14:$CG$713,'ALL-GTK-SD-SMP-SMA-SMK-SLB'!P$7,FALSE)</f>
        <v>2</v>
      </c>
      <c r="P268" s="299">
        <f t="shared" si="114"/>
        <v>2</v>
      </c>
      <c r="Q268" s="299">
        <f t="shared" si="115"/>
        <v>3</v>
      </c>
      <c r="R268" s="300">
        <f t="shared" si="116"/>
        <v>5</v>
      </c>
      <c r="S268" s="9">
        <f>VLOOKUP($E268,'ALL-GTK-SD-SMP-SMA-SMK-SLB'!$F$14:$CG$713,'ALL-GTK-SD-SMP-SMA-SMK-SLB'!T$7,FALSE)</f>
        <v>0</v>
      </c>
      <c r="T268" s="9">
        <f>VLOOKUP($E268,'ALL-GTK-SD-SMP-SMA-SMK-SLB'!$F$14:$CG$713,'ALL-GTK-SD-SMP-SMA-SMK-SLB'!U$7,FALSE)</f>
        <v>0</v>
      </c>
      <c r="U268" s="9">
        <f>VLOOKUP($E268,'ALL-GTK-SD-SMP-SMA-SMK-SLB'!$F$14:$CG$713,'ALL-GTK-SD-SMP-SMA-SMK-SLB'!V$7,FALSE)</f>
        <v>0</v>
      </c>
      <c r="V268" s="9">
        <f>VLOOKUP($E268,'ALL-GTK-SD-SMP-SMA-SMK-SLB'!$F$14:$CG$713,'ALL-GTK-SD-SMP-SMA-SMK-SLB'!W$7,FALSE)</f>
        <v>0</v>
      </c>
      <c r="W268" s="9">
        <f>VLOOKUP($E268,'ALL-GTK-SD-SMP-SMA-SMK-SLB'!$F$14:$CG$713,'ALL-GTK-SD-SMP-SMA-SMK-SLB'!X$7,FALSE)</f>
        <v>1</v>
      </c>
      <c r="X268" s="9">
        <f>VLOOKUP($E268,'ALL-GTK-SD-SMP-SMA-SMK-SLB'!$F$14:$CG$713,'ALL-GTK-SD-SMP-SMA-SMK-SLB'!Y$7,FALSE)</f>
        <v>2</v>
      </c>
      <c r="Y268" s="299">
        <f t="shared" si="117"/>
        <v>1</v>
      </c>
      <c r="Z268" s="299">
        <f t="shared" si="118"/>
        <v>2</v>
      </c>
      <c r="AA268" s="10">
        <f t="shared" si="119"/>
        <v>3</v>
      </c>
      <c r="AB268" s="44">
        <f t="shared" si="120"/>
        <v>3</v>
      </c>
      <c r="AC268" s="44">
        <f t="shared" si="121"/>
        <v>5</v>
      </c>
      <c r="AD268" s="11">
        <f t="shared" si="122"/>
        <v>8</v>
      </c>
      <c r="AE268" s="9">
        <f>VLOOKUP($E268,'ALL-GTK-SD-SMP-SMA-SMK-SLB'!$F$14:$CG$713,'ALL-GTK-SD-SMP-SMA-SMK-SLB'!AF$7,FALSE)</f>
        <v>1</v>
      </c>
      <c r="AF268" s="9">
        <f>VLOOKUP($E268,'ALL-GTK-SD-SMP-SMA-SMK-SLB'!$F$14:$CG$713,'ALL-GTK-SD-SMP-SMA-SMK-SLB'!AG$7,FALSE)</f>
        <v>2</v>
      </c>
      <c r="AG268" s="10">
        <f t="shared" si="123"/>
        <v>3</v>
      </c>
      <c r="AH268" s="9">
        <f>VLOOKUP($E268,'ALL-GTK-SD-SMP-SMA-SMK-SLB'!$F$14:$CG$713,'ALL-GTK-SD-SMP-SMA-SMK-SLB'!AI$7,FALSE)</f>
        <v>2</v>
      </c>
      <c r="AI268" s="9">
        <f>VLOOKUP($E268,'ALL-GTK-SD-SMP-SMA-SMK-SLB'!$F$14:$CG$713,'ALL-GTK-SD-SMP-SMA-SMK-SLB'!AJ$7,FALSE)</f>
        <v>3</v>
      </c>
      <c r="AJ268" s="10">
        <f t="shared" si="124"/>
        <v>5</v>
      </c>
      <c r="AK268" s="44">
        <f t="shared" si="125"/>
        <v>3</v>
      </c>
      <c r="AL268" s="44">
        <f t="shared" si="126"/>
        <v>5</v>
      </c>
      <c r="AM268" s="11">
        <f t="shared" si="127"/>
        <v>8</v>
      </c>
      <c r="AN268" s="299">
        <f>VLOOKUP($E268,'ALL-GTK-SD-SMP-SMA-SMK-SLB'!$F$14:$CG$713,'ALL-GTK-SD-SMP-SMA-SMK-SLB'!AO$7,FALSE)</f>
        <v>0</v>
      </c>
      <c r="AO268" s="299">
        <f>VLOOKUP($E268,'ALL-GTK-SD-SMP-SMA-SMK-SLB'!$F$14:$CG$713,'ALL-GTK-SD-SMP-SMA-SMK-SLB'!AP$7,FALSE)</f>
        <v>0</v>
      </c>
      <c r="AP268" s="9">
        <f>VLOOKUP($E268,'ALL-GTK-SD-SMP-SMA-SMK-SLB'!$F$14:$CG$713,'ALL-GTK-SD-SMP-SMA-SMK-SLB'!AQ$7,FALSE)</f>
        <v>0</v>
      </c>
      <c r="AQ268" s="9">
        <f>VLOOKUP($E268,'ALL-GTK-SD-SMP-SMA-SMK-SLB'!$F$14:$CG$713,'ALL-GTK-SD-SMP-SMA-SMK-SLB'!AR$7,FALSE)</f>
        <v>0</v>
      </c>
      <c r="AR268" s="9">
        <f>VLOOKUP($E268,'ALL-GTK-SD-SMP-SMA-SMK-SLB'!$F$14:$CG$713,'ALL-GTK-SD-SMP-SMA-SMK-SLB'!AS$7,FALSE)</f>
        <v>0</v>
      </c>
      <c r="AS268" s="9">
        <f>VLOOKUP($E268,'ALL-GTK-SD-SMP-SMA-SMK-SLB'!$F$14:$CG$713,'ALL-GTK-SD-SMP-SMA-SMK-SLB'!AT$7,FALSE)</f>
        <v>0</v>
      </c>
      <c r="AT268" s="9">
        <f>VLOOKUP($E268,'ALL-GTK-SD-SMP-SMA-SMK-SLB'!$F$14:$CG$713,'ALL-GTK-SD-SMP-SMA-SMK-SLB'!AU$7,FALSE)</f>
        <v>0</v>
      </c>
      <c r="AU268" s="9">
        <f>VLOOKUP($E268,'ALL-GTK-SD-SMP-SMA-SMK-SLB'!$F$14:$CG$713,'ALL-GTK-SD-SMP-SMA-SMK-SLB'!AV$7,FALSE)</f>
        <v>0</v>
      </c>
      <c r="AV268" s="9">
        <f>VLOOKUP($E268,'ALL-GTK-SD-SMP-SMA-SMK-SLB'!$F$14:$CG$713,'ALL-GTK-SD-SMP-SMA-SMK-SLB'!AW$7,FALSE)</f>
        <v>0</v>
      </c>
      <c r="AW268" s="9">
        <f>VLOOKUP($E268,'ALL-GTK-SD-SMP-SMA-SMK-SLB'!$F$14:$CG$713,'ALL-GTK-SD-SMP-SMA-SMK-SLB'!AX$7,FALSE)</f>
        <v>0</v>
      </c>
      <c r="AX268" s="9">
        <f>VLOOKUP($E268,'ALL-GTK-SD-SMP-SMA-SMK-SLB'!$F$14:$CG$713,'ALL-GTK-SD-SMP-SMA-SMK-SLB'!AY$7,FALSE)</f>
        <v>3</v>
      </c>
      <c r="AY268" s="9">
        <f>VLOOKUP($E268,'ALL-GTK-SD-SMP-SMA-SMK-SLB'!$F$14:$CG$713,'ALL-GTK-SD-SMP-SMA-SMK-SLB'!AZ$7,FALSE)</f>
        <v>5</v>
      </c>
      <c r="AZ268" s="9">
        <f>VLOOKUP($E268,'ALL-GTK-SD-SMP-SMA-SMK-SLB'!$F$14:$CG$713,'ALL-GTK-SD-SMP-SMA-SMK-SLB'!BA$7,FALSE)</f>
        <v>0</v>
      </c>
      <c r="BA268" s="9">
        <f>VLOOKUP($E268,'ALL-GTK-SD-SMP-SMA-SMK-SLB'!$F$14:$CG$713,'ALL-GTK-SD-SMP-SMA-SMK-SLB'!BB$7,FALSE)</f>
        <v>0</v>
      </c>
      <c r="BB268" s="9">
        <f>VLOOKUP($E268,'ALL-GTK-SD-SMP-SMA-SMK-SLB'!$F$14:$CG$713,'ALL-GTK-SD-SMP-SMA-SMK-SLB'!BC$7,FALSE)</f>
        <v>0</v>
      </c>
      <c r="BC268" s="9">
        <f>VLOOKUP($E268,'ALL-GTK-SD-SMP-SMA-SMK-SLB'!$F$14:$CG$713,'ALL-GTK-SD-SMP-SMA-SMK-SLB'!BD$7,FALSE)</f>
        <v>0</v>
      </c>
      <c r="BD268" s="310">
        <f t="shared" si="128"/>
        <v>0</v>
      </c>
      <c r="BE268" s="310">
        <f t="shared" si="129"/>
        <v>0</v>
      </c>
      <c r="BF268" s="10">
        <f t="shared" si="130"/>
        <v>0</v>
      </c>
      <c r="BG268" s="311">
        <f t="shared" si="131"/>
        <v>3</v>
      </c>
      <c r="BH268" s="311">
        <f t="shared" si="132"/>
        <v>5</v>
      </c>
      <c r="BI268" s="10">
        <f t="shared" si="133"/>
        <v>8</v>
      </c>
      <c r="BJ268" s="44">
        <f t="shared" si="134"/>
        <v>3</v>
      </c>
      <c r="BK268" s="44">
        <f t="shared" si="135"/>
        <v>5</v>
      </c>
      <c r="BL268" s="11">
        <f t="shared" si="136"/>
        <v>8</v>
      </c>
      <c r="BM268" s="9">
        <f>VLOOKUP($E268,'ALL-GTK-SD-SMP-SMA-SMK-SLB'!$F$14:$CG$713,'ALL-GTK-SD-SMP-SMA-SMK-SLB'!BN$7,FALSE)</f>
        <v>0</v>
      </c>
      <c r="BN268" s="9">
        <f>VLOOKUP($E268,'ALL-GTK-SD-SMP-SMA-SMK-SLB'!$F$14:$CG$713,'ALL-GTK-SD-SMP-SMA-SMK-SLB'!BO$7,FALSE)</f>
        <v>0</v>
      </c>
      <c r="BO268" s="9">
        <f>VLOOKUP($E268,'ALL-GTK-SD-SMP-SMA-SMK-SLB'!$F$14:$CG$713,'ALL-GTK-SD-SMP-SMA-SMK-SLB'!BP$7,FALSE)</f>
        <v>0</v>
      </c>
      <c r="BP268" s="9">
        <f>VLOOKUP($E268,'ALL-GTK-SD-SMP-SMA-SMK-SLB'!$F$14:$CG$713,'ALL-GTK-SD-SMP-SMA-SMK-SLB'!BQ$7,FALSE)</f>
        <v>0</v>
      </c>
      <c r="BQ268" s="9">
        <f>VLOOKUP($E268,'ALL-GTK-SD-SMP-SMA-SMK-SLB'!$F$14:$CG$713,'ALL-GTK-SD-SMP-SMA-SMK-SLB'!BR$7,FALSE)</f>
        <v>0</v>
      </c>
      <c r="BR268" s="9">
        <f>VLOOKUP($E268,'ALL-GTK-SD-SMP-SMA-SMK-SLB'!$F$14:$CG$713,'ALL-GTK-SD-SMP-SMA-SMK-SLB'!BS$7,FALSE)</f>
        <v>0</v>
      </c>
      <c r="BS268" s="9">
        <f>VLOOKUP($E268,'ALL-GTK-SD-SMP-SMA-SMK-SLB'!$F$14:$CG$713,'ALL-GTK-SD-SMP-SMA-SMK-SLB'!BT$7,FALSE)</f>
        <v>0</v>
      </c>
      <c r="BT268" s="9">
        <f>VLOOKUP($E268,'ALL-GTK-SD-SMP-SMA-SMK-SLB'!$F$14:$CG$713,'ALL-GTK-SD-SMP-SMA-SMK-SLB'!BU$7,FALSE)</f>
        <v>1</v>
      </c>
      <c r="BU268" s="299">
        <f t="shared" si="137"/>
        <v>0</v>
      </c>
      <c r="BV268" s="299">
        <f t="shared" si="138"/>
        <v>1</v>
      </c>
      <c r="BW268" s="44">
        <f t="shared" si="139"/>
        <v>0</v>
      </c>
      <c r="BX268" s="44">
        <f t="shared" si="140"/>
        <v>1</v>
      </c>
      <c r="BY268" s="11">
        <f t="shared" si="141"/>
        <v>1</v>
      </c>
      <c r="BZ268" s="14">
        <f t="shared" si="142"/>
        <v>3</v>
      </c>
      <c r="CA268" s="14">
        <f t="shared" si="143"/>
        <v>5</v>
      </c>
      <c r="CB268" s="13">
        <f t="shared" si="144"/>
        <v>0</v>
      </c>
      <c r="CC268" s="13">
        <f t="shared" si="145"/>
        <v>1</v>
      </c>
      <c r="CD268" s="312">
        <f t="shared" si="146"/>
        <v>3</v>
      </c>
      <c r="CE268" s="312">
        <f t="shared" si="147"/>
        <v>6</v>
      </c>
      <c r="CF268" s="313">
        <f t="shared" si="148"/>
        <v>9</v>
      </c>
      <c r="CG268" s="302" t="str">
        <f t="shared" si="149"/>
        <v>OK</v>
      </c>
    </row>
    <row r="269" spans="1:85" ht="14.25" x14ac:dyDescent="0.25">
      <c r="A269" s="6">
        <v>257</v>
      </c>
      <c r="B269" s="495">
        <v>257</v>
      </c>
      <c r="C269" s="495" t="s">
        <v>6</v>
      </c>
      <c r="D269" s="496" t="s">
        <v>20</v>
      </c>
      <c r="E269" s="626">
        <v>20319228</v>
      </c>
      <c r="F269" s="627" t="s">
        <v>525</v>
      </c>
      <c r="G269" s="624" t="s">
        <v>52</v>
      </c>
      <c r="H269" s="9">
        <f>VLOOKUP($E269,'ALL-GTK-SD-SMP-SMA-SMK-SLB'!$F$14:$CG$713,'ALL-GTK-SD-SMP-SMA-SMK-SLB'!I$7,FALSE)</f>
        <v>0</v>
      </c>
      <c r="I269" s="9">
        <f>VLOOKUP($E269,'ALL-GTK-SD-SMP-SMA-SMK-SLB'!$F$14:$CG$713,'ALL-GTK-SD-SMP-SMA-SMK-SLB'!J$7,FALSE)</f>
        <v>0</v>
      </c>
      <c r="J269" s="9">
        <f>VLOOKUP($E269,'ALL-GTK-SD-SMP-SMA-SMK-SLB'!$F$14:$CG$713,'ALL-GTK-SD-SMP-SMA-SMK-SLB'!K$7,FALSE)</f>
        <v>0</v>
      </c>
      <c r="K269" s="9">
        <f>VLOOKUP($E269,'ALL-GTK-SD-SMP-SMA-SMK-SLB'!$F$14:$CG$713,'ALL-GTK-SD-SMP-SMA-SMK-SLB'!L$7,FALSE)</f>
        <v>0</v>
      </c>
      <c r="L269" s="9">
        <f>VLOOKUP($E269,'ALL-GTK-SD-SMP-SMA-SMK-SLB'!$F$14:$CG$713,'ALL-GTK-SD-SMP-SMA-SMK-SLB'!M$7,FALSE)</f>
        <v>0</v>
      </c>
      <c r="M269" s="9">
        <f>VLOOKUP($E269,'ALL-GTK-SD-SMP-SMA-SMK-SLB'!$F$14:$CG$713,'ALL-GTK-SD-SMP-SMA-SMK-SLB'!N$7,FALSE)</f>
        <v>3</v>
      </c>
      <c r="N269" s="9">
        <f>VLOOKUP($E269,'ALL-GTK-SD-SMP-SMA-SMK-SLB'!$F$14:$CG$713,'ALL-GTK-SD-SMP-SMA-SMK-SLB'!O$7,FALSE)</f>
        <v>1</v>
      </c>
      <c r="O269" s="9">
        <f>VLOOKUP($E269,'ALL-GTK-SD-SMP-SMA-SMK-SLB'!$F$14:$CG$713,'ALL-GTK-SD-SMP-SMA-SMK-SLB'!P$7,FALSE)</f>
        <v>1</v>
      </c>
      <c r="P269" s="299">
        <f t="shared" si="114"/>
        <v>1</v>
      </c>
      <c r="Q269" s="299">
        <f t="shared" si="115"/>
        <v>4</v>
      </c>
      <c r="R269" s="300">
        <f t="shared" si="116"/>
        <v>5</v>
      </c>
      <c r="S269" s="9">
        <f>VLOOKUP($E269,'ALL-GTK-SD-SMP-SMA-SMK-SLB'!$F$14:$CG$713,'ALL-GTK-SD-SMP-SMA-SMK-SLB'!T$7,FALSE)</f>
        <v>0</v>
      </c>
      <c r="T269" s="9">
        <f>VLOOKUP($E269,'ALL-GTK-SD-SMP-SMA-SMK-SLB'!$F$14:$CG$713,'ALL-GTK-SD-SMP-SMA-SMK-SLB'!U$7,FALSE)</f>
        <v>0</v>
      </c>
      <c r="U269" s="9">
        <f>VLOOKUP($E269,'ALL-GTK-SD-SMP-SMA-SMK-SLB'!$F$14:$CG$713,'ALL-GTK-SD-SMP-SMA-SMK-SLB'!V$7,FALSE)</f>
        <v>0</v>
      </c>
      <c r="V269" s="9">
        <f>VLOOKUP($E269,'ALL-GTK-SD-SMP-SMA-SMK-SLB'!$F$14:$CG$713,'ALL-GTK-SD-SMP-SMA-SMK-SLB'!W$7,FALSE)</f>
        <v>1</v>
      </c>
      <c r="W269" s="9">
        <f>VLOOKUP($E269,'ALL-GTK-SD-SMP-SMA-SMK-SLB'!$F$14:$CG$713,'ALL-GTK-SD-SMP-SMA-SMK-SLB'!X$7,FALSE)</f>
        <v>1</v>
      </c>
      <c r="X269" s="9">
        <f>VLOOKUP($E269,'ALL-GTK-SD-SMP-SMA-SMK-SLB'!$F$14:$CG$713,'ALL-GTK-SD-SMP-SMA-SMK-SLB'!Y$7,FALSE)</f>
        <v>3</v>
      </c>
      <c r="Y269" s="299">
        <f t="shared" si="117"/>
        <v>1</v>
      </c>
      <c r="Z269" s="299">
        <f t="shared" si="118"/>
        <v>4</v>
      </c>
      <c r="AA269" s="10">
        <f t="shared" si="119"/>
        <v>5</v>
      </c>
      <c r="AB269" s="44">
        <f t="shared" si="120"/>
        <v>2</v>
      </c>
      <c r="AC269" s="44">
        <f t="shared" si="121"/>
        <v>8</v>
      </c>
      <c r="AD269" s="11">
        <f t="shared" si="122"/>
        <v>10</v>
      </c>
      <c r="AE269" s="9">
        <f>VLOOKUP($E269,'ALL-GTK-SD-SMP-SMA-SMK-SLB'!$F$14:$CG$713,'ALL-GTK-SD-SMP-SMA-SMK-SLB'!AF$7,FALSE)</f>
        <v>0</v>
      </c>
      <c r="AF269" s="9">
        <f>VLOOKUP($E269,'ALL-GTK-SD-SMP-SMA-SMK-SLB'!$F$14:$CG$713,'ALL-GTK-SD-SMP-SMA-SMK-SLB'!AG$7,FALSE)</f>
        <v>5</v>
      </c>
      <c r="AG269" s="10">
        <f t="shared" si="123"/>
        <v>5</v>
      </c>
      <c r="AH269" s="9">
        <f>VLOOKUP($E269,'ALL-GTK-SD-SMP-SMA-SMK-SLB'!$F$14:$CG$713,'ALL-GTK-SD-SMP-SMA-SMK-SLB'!AI$7,FALSE)</f>
        <v>2</v>
      </c>
      <c r="AI269" s="9">
        <f>VLOOKUP($E269,'ALL-GTK-SD-SMP-SMA-SMK-SLB'!$F$14:$CG$713,'ALL-GTK-SD-SMP-SMA-SMK-SLB'!AJ$7,FALSE)</f>
        <v>3</v>
      </c>
      <c r="AJ269" s="10">
        <f t="shared" si="124"/>
        <v>5</v>
      </c>
      <c r="AK269" s="44">
        <f t="shared" si="125"/>
        <v>2</v>
      </c>
      <c r="AL269" s="44">
        <f t="shared" si="126"/>
        <v>8</v>
      </c>
      <c r="AM269" s="11">
        <f t="shared" si="127"/>
        <v>10</v>
      </c>
      <c r="AN269" s="299">
        <f>VLOOKUP($E269,'ALL-GTK-SD-SMP-SMA-SMK-SLB'!$F$14:$CG$713,'ALL-GTK-SD-SMP-SMA-SMK-SLB'!AO$7,FALSE)</f>
        <v>0</v>
      </c>
      <c r="AO269" s="299">
        <f>VLOOKUP($E269,'ALL-GTK-SD-SMP-SMA-SMK-SLB'!$F$14:$CG$713,'ALL-GTK-SD-SMP-SMA-SMK-SLB'!AP$7,FALSE)</f>
        <v>0</v>
      </c>
      <c r="AP269" s="9">
        <f>VLOOKUP($E269,'ALL-GTK-SD-SMP-SMA-SMK-SLB'!$F$14:$CG$713,'ALL-GTK-SD-SMP-SMA-SMK-SLB'!AQ$7,FALSE)</f>
        <v>0</v>
      </c>
      <c r="AQ269" s="9">
        <f>VLOOKUP($E269,'ALL-GTK-SD-SMP-SMA-SMK-SLB'!$F$14:$CG$713,'ALL-GTK-SD-SMP-SMA-SMK-SLB'!AR$7,FALSE)</f>
        <v>0</v>
      </c>
      <c r="AR269" s="9">
        <f>VLOOKUP($E269,'ALL-GTK-SD-SMP-SMA-SMK-SLB'!$F$14:$CG$713,'ALL-GTK-SD-SMP-SMA-SMK-SLB'!AS$7,FALSE)</f>
        <v>0</v>
      </c>
      <c r="AS269" s="9">
        <f>VLOOKUP($E269,'ALL-GTK-SD-SMP-SMA-SMK-SLB'!$F$14:$CG$713,'ALL-GTK-SD-SMP-SMA-SMK-SLB'!AT$7,FALSE)</f>
        <v>0</v>
      </c>
      <c r="AT269" s="9">
        <f>VLOOKUP($E269,'ALL-GTK-SD-SMP-SMA-SMK-SLB'!$F$14:$CG$713,'ALL-GTK-SD-SMP-SMA-SMK-SLB'!AU$7,FALSE)</f>
        <v>0</v>
      </c>
      <c r="AU269" s="9">
        <f>VLOOKUP($E269,'ALL-GTK-SD-SMP-SMA-SMK-SLB'!$F$14:$CG$713,'ALL-GTK-SD-SMP-SMA-SMK-SLB'!AV$7,FALSE)</f>
        <v>0</v>
      </c>
      <c r="AV269" s="9">
        <f>VLOOKUP($E269,'ALL-GTK-SD-SMP-SMA-SMK-SLB'!$F$14:$CG$713,'ALL-GTK-SD-SMP-SMA-SMK-SLB'!AW$7,FALSE)</f>
        <v>0</v>
      </c>
      <c r="AW269" s="9">
        <f>VLOOKUP($E269,'ALL-GTK-SD-SMP-SMA-SMK-SLB'!$F$14:$CG$713,'ALL-GTK-SD-SMP-SMA-SMK-SLB'!AX$7,FALSE)</f>
        <v>0</v>
      </c>
      <c r="AX269" s="9">
        <f>VLOOKUP($E269,'ALL-GTK-SD-SMP-SMA-SMK-SLB'!$F$14:$CG$713,'ALL-GTK-SD-SMP-SMA-SMK-SLB'!AY$7,FALSE)</f>
        <v>2</v>
      </c>
      <c r="AY269" s="9">
        <f>VLOOKUP($E269,'ALL-GTK-SD-SMP-SMA-SMK-SLB'!$F$14:$CG$713,'ALL-GTK-SD-SMP-SMA-SMK-SLB'!AZ$7,FALSE)</f>
        <v>8</v>
      </c>
      <c r="AZ269" s="9">
        <f>VLOOKUP($E269,'ALL-GTK-SD-SMP-SMA-SMK-SLB'!$F$14:$CG$713,'ALL-GTK-SD-SMP-SMA-SMK-SLB'!BA$7,FALSE)</f>
        <v>0</v>
      </c>
      <c r="BA269" s="9">
        <f>VLOOKUP($E269,'ALL-GTK-SD-SMP-SMA-SMK-SLB'!$F$14:$CG$713,'ALL-GTK-SD-SMP-SMA-SMK-SLB'!BB$7,FALSE)</f>
        <v>0</v>
      </c>
      <c r="BB269" s="9">
        <f>VLOOKUP($E269,'ALL-GTK-SD-SMP-SMA-SMK-SLB'!$F$14:$CG$713,'ALL-GTK-SD-SMP-SMA-SMK-SLB'!BC$7,FALSE)</f>
        <v>0</v>
      </c>
      <c r="BC269" s="9">
        <f>VLOOKUP($E269,'ALL-GTK-SD-SMP-SMA-SMK-SLB'!$F$14:$CG$713,'ALL-GTK-SD-SMP-SMA-SMK-SLB'!BD$7,FALSE)</f>
        <v>0</v>
      </c>
      <c r="BD269" s="310">
        <f t="shared" si="128"/>
        <v>0</v>
      </c>
      <c r="BE269" s="310">
        <f t="shared" si="129"/>
        <v>0</v>
      </c>
      <c r="BF269" s="10">
        <f t="shared" si="130"/>
        <v>0</v>
      </c>
      <c r="BG269" s="311">
        <f t="shared" si="131"/>
        <v>2</v>
      </c>
      <c r="BH269" s="311">
        <f t="shared" si="132"/>
        <v>8</v>
      </c>
      <c r="BI269" s="10">
        <f t="shared" si="133"/>
        <v>10</v>
      </c>
      <c r="BJ269" s="44">
        <f t="shared" si="134"/>
        <v>2</v>
      </c>
      <c r="BK269" s="44">
        <f t="shared" si="135"/>
        <v>8</v>
      </c>
      <c r="BL269" s="11">
        <f t="shared" si="136"/>
        <v>10</v>
      </c>
      <c r="BM269" s="9">
        <f>VLOOKUP($E269,'ALL-GTK-SD-SMP-SMA-SMK-SLB'!$F$14:$CG$713,'ALL-GTK-SD-SMP-SMA-SMK-SLB'!BN$7,FALSE)</f>
        <v>0</v>
      </c>
      <c r="BN269" s="9">
        <f>VLOOKUP($E269,'ALL-GTK-SD-SMP-SMA-SMK-SLB'!$F$14:$CG$713,'ALL-GTK-SD-SMP-SMA-SMK-SLB'!BO$7,FALSE)</f>
        <v>0</v>
      </c>
      <c r="BO269" s="9">
        <f>VLOOKUP($E269,'ALL-GTK-SD-SMP-SMA-SMK-SLB'!$F$14:$CG$713,'ALL-GTK-SD-SMP-SMA-SMK-SLB'!BP$7,FALSE)</f>
        <v>0</v>
      </c>
      <c r="BP269" s="9">
        <f>VLOOKUP($E269,'ALL-GTK-SD-SMP-SMA-SMK-SLB'!$F$14:$CG$713,'ALL-GTK-SD-SMP-SMA-SMK-SLB'!BQ$7,FALSE)</f>
        <v>0</v>
      </c>
      <c r="BQ269" s="9">
        <f>VLOOKUP($E269,'ALL-GTK-SD-SMP-SMA-SMK-SLB'!$F$14:$CG$713,'ALL-GTK-SD-SMP-SMA-SMK-SLB'!BR$7,FALSE)</f>
        <v>0</v>
      </c>
      <c r="BR269" s="9">
        <f>VLOOKUP($E269,'ALL-GTK-SD-SMP-SMA-SMK-SLB'!$F$14:$CG$713,'ALL-GTK-SD-SMP-SMA-SMK-SLB'!BS$7,FALSE)</f>
        <v>0</v>
      </c>
      <c r="BS269" s="9">
        <f>VLOOKUP($E269,'ALL-GTK-SD-SMP-SMA-SMK-SLB'!$F$14:$CG$713,'ALL-GTK-SD-SMP-SMA-SMK-SLB'!BT$7,FALSE)</f>
        <v>0</v>
      </c>
      <c r="BT269" s="9">
        <f>VLOOKUP($E269,'ALL-GTK-SD-SMP-SMA-SMK-SLB'!$F$14:$CG$713,'ALL-GTK-SD-SMP-SMA-SMK-SLB'!BU$7,FALSE)</f>
        <v>0</v>
      </c>
      <c r="BU269" s="299">
        <f t="shared" si="137"/>
        <v>0</v>
      </c>
      <c r="BV269" s="299">
        <f t="shared" si="138"/>
        <v>0</v>
      </c>
      <c r="BW269" s="44">
        <f t="shared" si="139"/>
        <v>0</v>
      </c>
      <c r="BX269" s="44">
        <f t="shared" si="140"/>
        <v>0</v>
      </c>
      <c r="BY269" s="11">
        <f t="shared" si="141"/>
        <v>0</v>
      </c>
      <c r="BZ269" s="14">
        <f t="shared" si="142"/>
        <v>2</v>
      </c>
      <c r="CA269" s="14">
        <f t="shared" si="143"/>
        <v>8</v>
      </c>
      <c r="CB269" s="13">
        <f t="shared" si="144"/>
        <v>0</v>
      </c>
      <c r="CC269" s="13">
        <f t="shared" si="145"/>
        <v>0</v>
      </c>
      <c r="CD269" s="312">
        <f t="shared" si="146"/>
        <v>2</v>
      </c>
      <c r="CE269" s="312">
        <f t="shared" si="147"/>
        <v>8</v>
      </c>
      <c r="CF269" s="313">
        <f t="shared" si="148"/>
        <v>10</v>
      </c>
      <c r="CG269" s="302" t="str">
        <f t="shared" si="149"/>
        <v>OK</v>
      </c>
    </row>
    <row r="270" spans="1:85" ht="14.25" x14ac:dyDescent="0.25">
      <c r="A270" s="6">
        <v>258</v>
      </c>
      <c r="B270" s="495">
        <v>258</v>
      </c>
      <c r="C270" s="495" t="s">
        <v>6</v>
      </c>
      <c r="D270" s="496" t="s">
        <v>20</v>
      </c>
      <c r="E270" s="626">
        <v>20319147</v>
      </c>
      <c r="F270" s="627" t="s">
        <v>526</v>
      </c>
      <c r="G270" s="624" t="s">
        <v>52</v>
      </c>
      <c r="H270" s="9">
        <f>VLOOKUP($E270,'ALL-GTK-SD-SMP-SMA-SMK-SLB'!$F$14:$CG$713,'ALL-GTK-SD-SMP-SMA-SMK-SLB'!I$7,FALSE)</f>
        <v>0</v>
      </c>
      <c r="I270" s="9">
        <f>VLOOKUP($E270,'ALL-GTK-SD-SMP-SMA-SMK-SLB'!$F$14:$CG$713,'ALL-GTK-SD-SMP-SMA-SMK-SLB'!J$7,FALSE)</f>
        <v>0</v>
      </c>
      <c r="J270" s="9">
        <f>VLOOKUP($E270,'ALL-GTK-SD-SMP-SMA-SMK-SLB'!$F$14:$CG$713,'ALL-GTK-SD-SMP-SMA-SMK-SLB'!K$7,FALSE)</f>
        <v>0</v>
      </c>
      <c r="K270" s="9">
        <f>VLOOKUP($E270,'ALL-GTK-SD-SMP-SMA-SMK-SLB'!$F$14:$CG$713,'ALL-GTK-SD-SMP-SMA-SMK-SLB'!L$7,FALSE)</f>
        <v>0</v>
      </c>
      <c r="L270" s="9">
        <f>VLOOKUP($E270,'ALL-GTK-SD-SMP-SMA-SMK-SLB'!$F$14:$CG$713,'ALL-GTK-SD-SMP-SMA-SMK-SLB'!M$7,FALSE)</f>
        <v>1</v>
      </c>
      <c r="M270" s="9">
        <f>VLOOKUP($E270,'ALL-GTK-SD-SMP-SMA-SMK-SLB'!$F$14:$CG$713,'ALL-GTK-SD-SMP-SMA-SMK-SLB'!N$7,FALSE)</f>
        <v>4</v>
      </c>
      <c r="N270" s="9">
        <f>VLOOKUP($E270,'ALL-GTK-SD-SMP-SMA-SMK-SLB'!$F$14:$CG$713,'ALL-GTK-SD-SMP-SMA-SMK-SLB'!O$7,FALSE)</f>
        <v>0</v>
      </c>
      <c r="O270" s="9">
        <f>VLOOKUP($E270,'ALL-GTK-SD-SMP-SMA-SMK-SLB'!$F$14:$CG$713,'ALL-GTK-SD-SMP-SMA-SMK-SLB'!P$7,FALSE)</f>
        <v>2</v>
      </c>
      <c r="P270" s="299">
        <f t="shared" ref="P270:P333" si="150">SUM(H270,J270,L270,N270)</f>
        <v>1</v>
      </c>
      <c r="Q270" s="299">
        <f t="shared" ref="Q270:Q333" si="151">SUM(I270,K270,M270,O270)</f>
        <v>6</v>
      </c>
      <c r="R270" s="300">
        <f t="shared" ref="R270:R333" si="152">SUM(P270:Q270)</f>
        <v>7</v>
      </c>
      <c r="S270" s="9">
        <f>VLOOKUP($E270,'ALL-GTK-SD-SMP-SMA-SMK-SLB'!$F$14:$CG$713,'ALL-GTK-SD-SMP-SMA-SMK-SLB'!T$7,FALSE)</f>
        <v>0</v>
      </c>
      <c r="T270" s="9">
        <f>VLOOKUP($E270,'ALL-GTK-SD-SMP-SMA-SMK-SLB'!$F$14:$CG$713,'ALL-GTK-SD-SMP-SMA-SMK-SLB'!U$7,FALSE)</f>
        <v>0</v>
      </c>
      <c r="U270" s="9">
        <f>VLOOKUP($E270,'ALL-GTK-SD-SMP-SMA-SMK-SLB'!$F$14:$CG$713,'ALL-GTK-SD-SMP-SMA-SMK-SLB'!V$7,FALSE)</f>
        <v>1</v>
      </c>
      <c r="V270" s="9">
        <f>VLOOKUP($E270,'ALL-GTK-SD-SMP-SMA-SMK-SLB'!$F$14:$CG$713,'ALL-GTK-SD-SMP-SMA-SMK-SLB'!W$7,FALSE)</f>
        <v>1</v>
      </c>
      <c r="W270" s="9">
        <f>VLOOKUP($E270,'ALL-GTK-SD-SMP-SMA-SMK-SLB'!$F$14:$CG$713,'ALL-GTK-SD-SMP-SMA-SMK-SLB'!X$7,FALSE)</f>
        <v>1</v>
      </c>
      <c r="X270" s="9">
        <f>VLOOKUP($E270,'ALL-GTK-SD-SMP-SMA-SMK-SLB'!$F$14:$CG$713,'ALL-GTK-SD-SMP-SMA-SMK-SLB'!Y$7,FALSE)</f>
        <v>1</v>
      </c>
      <c r="Y270" s="299">
        <f t="shared" ref="Y270:Y333" si="153">SUM(S270,U270,W270)</f>
        <v>2</v>
      </c>
      <c r="Z270" s="299">
        <f t="shared" ref="Z270:Z333" si="154">SUM(T270,V270,X270)</f>
        <v>2</v>
      </c>
      <c r="AA270" s="10">
        <f t="shared" ref="AA270:AA333" si="155">SUM(Y270:Z270)</f>
        <v>4</v>
      </c>
      <c r="AB270" s="44">
        <f t="shared" ref="AB270:AB333" si="156">SUM(P270,Y270)</f>
        <v>3</v>
      </c>
      <c r="AC270" s="44">
        <f t="shared" ref="AC270:AC333" si="157">SUM(Q270,Z270)</f>
        <v>8</v>
      </c>
      <c r="AD270" s="11">
        <f t="shared" ref="AD270:AD333" si="158">SUM(AB270:AC270)</f>
        <v>11</v>
      </c>
      <c r="AE270" s="9">
        <f>VLOOKUP($E270,'ALL-GTK-SD-SMP-SMA-SMK-SLB'!$F$14:$CG$713,'ALL-GTK-SD-SMP-SMA-SMK-SLB'!AF$7,FALSE)</f>
        <v>1</v>
      </c>
      <c r="AF270" s="9">
        <f>VLOOKUP($E270,'ALL-GTK-SD-SMP-SMA-SMK-SLB'!$F$14:$CG$713,'ALL-GTK-SD-SMP-SMA-SMK-SLB'!AG$7,FALSE)</f>
        <v>5</v>
      </c>
      <c r="AG270" s="10">
        <f t="shared" ref="AG270:AG333" si="159">SUM(AE270:AF270)</f>
        <v>6</v>
      </c>
      <c r="AH270" s="9">
        <f>VLOOKUP($E270,'ALL-GTK-SD-SMP-SMA-SMK-SLB'!$F$14:$CG$713,'ALL-GTK-SD-SMP-SMA-SMK-SLB'!AI$7,FALSE)</f>
        <v>2</v>
      </c>
      <c r="AI270" s="9">
        <f>VLOOKUP($E270,'ALL-GTK-SD-SMP-SMA-SMK-SLB'!$F$14:$CG$713,'ALL-GTK-SD-SMP-SMA-SMK-SLB'!AJ$7,FALSE)</f>
        <v>3</v>
      </c>
      <c r="AJ270" s="10">
        <f t="shared" ref="AJ270:AJ333" si="160">SUM(AH270:AI270)</f>
        <v>5</v>
      </c>
      <c r="AK270" s="44">
        <f t="shared" ref="AK270:AK333" si="161">SUM(AE270,AH270)</f>
        <v>3</v>
      </c>
      <c r="AL270" s="44">
        <f t="shared" ref="AL270:AL333" si="162">SUM(AF270,AI270)</f>
        <v>8</v>
      </c>
      <c r="AM270" s="11">
        <f t="shared" ref="AM270:AM333" si="163">SUM(AK270:AL270)</f>
        <v>11</v>
      </c>
      <c r="AN270" s="299">
        <f>VLOOKUP($E270,'ALL-GTK-SD-SMP-SMA-SMK-SLB'!$F$14:$CG$713,'ALL-GTK-SD-SMP-SMA-SMK-SLB'!AO$7,FALSE)</f>
        <v>0</v>
      </c>
      <c r="AO270" s="299">
        <f>VLOOKUP($E270,'ALL-GTK-SD-SMP-SMA-SMK-SLB'!$F$14:$CG$713,'ALL-GTK-SD-SMP-SMA-SMK-SLB'!AP$7,FALSE)</f>
        <v>0</v>
      </c>
      <c r="AP270" s="9">
        <f>VLOOKUP($E270,'ALL-GTK-SD-SMP-SMA-SMK-SLB'!$F$14:$CG$713,'ALL-GTK-SD-SMP-SMA-SMK-SLB'!AQ$7,FALSE)</f>
        <v>0</v>
      </c>
      <c r="AQ270" s="9">
        <f>VLOOKUP($E270,'ALL-GTK-SD-SMP-SMA-SMK-SLB'!$F$14:$CG$713,'ALL-GTK-SD-SMP-SMA-SMK-SLB'!AR$7,FALSE)</f>
        <v>0</v>
      </c>
      <c r="AR270" s="9">
        <f>VLOOKUP($E270,'ALL-GTK-SD-SMP-SMA-SMK-SLB'!$F$14:$CG$713,'ALL-GTK-SD-SMP-SMA-SMK-SLB'!AS$7,FALSE)</f>
        <v>0</v>
      </c>
      <c r="AS270" s="9">
        <f>VLOOKUP($E270,'ALL-GTK-SD-SMP-SMA-SMK-SLB'!$F$14:$CG$713,'ALL-GTK-SD-SMP-SMA-SMK-SLB'!AT$7,FALSE)</f>
        <v>0</v>
      </c>
      <c r="AT270" s="9">
        <f>VLOOKUP($E270,'ALL-GTK-SD-SMP-SMA-SMK-SLB'!$F$14:$CG$713,'ALL-GTK-SD-SMP-SMA-SMK-SLB'!AU$7,FALSE)</f>
        <v>0</v>
      </c>
      <c r="AU270" s="9">
        <f>VLOOKUP($E270,'ALL-GTK-SD-SMP-SMA-SMK-SLB'!$F$14:$CG$713,'ALL-GTK-SD-SMP-SMA-SMK-SLB'!AV$7,FALSE)</f>
        <v>0</v>
      </c>
      <c r="AV270" s="9">
        <f>VLOOKUP($E270,'ALL-GTK-SD-SMP-SMA-SMK-SLB'!$F$14:$CG$713,'ALL-GTK-SD-SMP-SMA-SMK-SLB'!AW$7,FALSE)</f>
        <v>0</v>
      </c>
      <c r="AW270" s="9">
        <f>VLOOKUP($E270,'ALL-GTK-SD-SMP-SMA-SMK-SLB'!$F$14:$CG$713,'ALL-GTK-SD-SMP-SMA-SMK-SLB'!AX$7,FALSE)</f>
        <v>0</v>
      </c>
      <c r="AX270" s="9">
        <f>VLOOKUP($E270,'ALL-GTK-SD-SMP-SMA-SMK-SLB'!$F$14:$CG$713,'ALL-GTK-SD-SMP-SMA-SMK-SLB'!AY$7,FALSE)</f>
        <v>3</v>
      </c>
      <c r="AY270" s="9">
        <f>VLOOKUP($E270,'ALL-GTK-SD-SMP-SMA-SMK-SLB'!$F$14:$CG$713,'ALL-GTK-SD-SMP-SMA-SMK-SLB'!AZ$7,FALSE)</f>
        <v>7</v>
      </c>
      <c r="AZ270" s="9">
        <f>VLOOKUP($E270,'ALL-GTK-SD-SMP-SMA-SMK-SLB'!$F$14:$CG$713,'ALL-GTK-SD-SMP-SMA-SMK-SLB'!BA$7,FALSE)</f>
        <v>0</v>
      </c>
      <c r="BA270" s="9">
        <f>VLOOKUP($E270,'ALL-GTK-SD-SMP-SMA-SMK-SLB'!$F$14:$CG$713,'ALL-GTK-SD-SMP-SMA-SMK-SLB'!BB$7,FALSE)</f>
        <v>1</v>
      </c>
      <c r="BB270" s="9">
        <f>VLOOKUP($E270,'ALL-GTK-SD-SMP-SMA-SMK-SLB'!$F$14:$CG$713,'ALL-GTK-SD-SMP-SMA-SMK-SLB'!BC$7,FALSE)</f>
        <v>0</v>
      </c>
      <c r="BC270" s="9">
        <f>VLOOKUP($E270,'ALL-GTK-SD-SMP-SMA-SMK-SLB'!$F$14:$CG$713,'ALL-GTK-SD-SMP-SMA-SMK-SLB'!BD$7,FALSE)</f>
        <v>0</v>
      </c>
      <c r="BD270" s="310">
        <f t="shared" ref="BD270:BD333" si="164">SUM(AN270,AP270,AR270,AT270)</f>
        <v>0</v>
      </c>
      <c r="BE270" s="310">
        <f t="shared" ref="BE270:BE333" si="165">SUM(AO270,AQ270,AS270,AU270)</f>
        <v>0</v>
      </c>
      <c r="BF270" s="10">
        <f t="shared" ref="BF270:BF333" si="166">SUM(BD270:BE270)</f>
        <v>0</v>
      </c>
      <c r="BG270" s="311">
        <f t="shared" ref="BG270:BG333" si="167">SUM(AV270,AX270,AZ270,BB270,)</f>
        <v>3</v>
      </c>
      <c r="BH270" s="311">
        <f t="shared" ref="BH270:BH333" si="168">SUM(AW270,AY270,BA270,BC270,)</f>
        <v>8</v>
      </c>
      <c r="BI270" s="10">
        <f t="shared" ref="BI270:BI333" si="169">SUM(BG270:BH270)</f>
        <v>11</v>
      </c>
      <c r="BJ270" s="44">
        <f t="shared" ref="BJ270:BJ333" si="170">SUM(BD270,BG270)</f>
        <v>3</v>
      </c>
      <c r="BK270" s="44">
        <f t="shared" ref="BK270:BK333" si="171">SUM(BE270,BH270)</f>
        <v>8</v>
      </c>
      <c r="BL270" s="11">
        <f t="shared" ref="BL270:BL333" si="172">SUM(BF270,BI270)</f>
        <v>11</v>
      </c>
      <c r="BM270" s="9">
        <f>VLOOKUP($E270,'ALL-GTK-SD-SMP-SMA-SMK-SLB'!$F$14:$CG$713,'ALL-GTK-SD-SMP-SMA-SMK-SLB'!BN$7,FALSE)</f>
        <v>0</v>
      </c>
      <c r="BN270" s="9">
        <f>VLOOKUP($E270,'ALL-GTK-SD-SMP-SMA-SMK-SLB'!$F$14:$CG$713,'ALL-GTK-SD-SMP-SMA-SMK-SLB'!BO$7,FALSE)</f>
        <v>0</v>
      </c>
      <c r="BO270" s="9">
        <f>VLOOKUP($E270,'ALL-GTK-SD-SMP-SMA-SMK-SLB'!$F$14:$CG$713,'ALL-GTK-SD-SMP-SMA-SMK-SLB'!BP$7,FALSE)</f>
        <v>0</v>
      </c>
      <c r="BP270" s="9">
        <f>VLOOKUP($E270,'ALL-GTK-SD-SMP-SMA-SMK-SLB'!$F$14:$CG$713,'ALL-GTK-SD-SMP-SMA-SMK-SLB'!BQ$7,FALSE)</f>
        <v>0</v>
      </c>
      <c r="BQ270" s="9">
        <f>VLOOKUP($E270,'ALL-GTK-SD-SMP-SMA-SMK-SLB'!$F$14:$CG$713,'ALL-GTK-SD-SMP-SMA-SMK-SLB'!BR$7,FALSE)</f>
        <v>0</v>
      </c>
      <c r="BR270" s="9">
        <f>VLOOKUP($E270,'ALL-GTK-SD-SMP-SMA-SMK-SLB'!$F$14:$CG$713,'ALL-GTK-SD-SMP-SMA-SMK-SLB'!BS$7,FALSE)</f>
        <v>0</v>
      </c>
      <c r="BS270" s="9">
        <f>VLOOKUP($E270,'ALL-GTK-SD-SMP-SMA-SMK-SLB'!$F$14:$CG$713,'ALL-GTK-SD-SMP-SMA-SMK-SLB'!BT$7,FALSE)</f>
        <v>0</v>
      </c>
      <c r="BT270" s="9">
        <f>VLOOKUP($E270,'ALL-GTK-SD-SMP-SMA-SMK-SLB'!$F$14:$CG$713,'ALL-GTK-SD-SMP-SMA-SMK-SLB'!BU$7,FALSE)</f>
        <v>0</v>
      </c>
      <c r="BU270" s="299">
        <f t="shared" ref="BU270:BU333" si="173">SUM(BO270,BQ270,BS270)</f>
        <v>0</v>
      </c>
      <c r="BV270" s="299">
        <f t="shared" ref="BV270:BV333" si="174">SUM(BP270,BR270,BT270)</f>
        <v>0</v>
      </c>
      <c r="BW270" s="44">
        <f t="shared" ref="BW270:BW333" si="175">SUM(BM270,BU270)</f>
        <v>0</v>
      </c>
      <c r="BX270" s="44">
        <f t="shared" ref="BX270:BX333" si="176">SUM(BN270,BV270)</f>
        <v>0</v>
      </c>
      <c r="BY270" s="11">
        <f t="shared" ref="BY270:BY333" si="177">SUM(BW270:BX270)</f>
        <v>0</v>
      </c>
      <c r="BZ270" s="14">
        <f t="shared" ref="BZ270:BZ333" si="178">SUM(P270,Y270)</f>
        <v>3</v>
      </c>
      <c r="CA270" s="14">
        <f t="shared" ref="CA270:CA333" si="179">SUM(Q270,Z270)</f>
        <v>8</v>
      </c>
      <c r="CB270" s="13">
        <f t="shared" ref="CB270:CB333" si="180">SUM(BM270,BU270)</f>
        <v>0</v>
      </c>
      <c r="CC270" s="13">
        <f t="shared" ref="CC270:CC333" si="181">SUM(BN270,BV270)</f>
        <v>0</v>
      </c>
      <c r="CD270" s="312">
        <f t="shared" ref="CD270:CD333" si="182">SUM(BZ270,CB270)</f>
        <v>3</v>
      </c>
      <c r="CE270" s="312">
        <f t="shared" ref="CE270:CE333" si="183">SUM(CA270,CC270)</f>
        <v>8</v>
      </c>
      <c r="CF270" s="313">
        <f t="shared" ref="CF270:CF333" si="184">SUM(CD270:CE270)</f>
        <v>11</v>
      </c>
      <c r="CG270" s="302" t="str">
        <f t="shared" ref="CG270:CG333" si="185">IF(AM270=BL270,"OK","REVISI")</f>
        <v>OK</v>
      </c>
    </row>
    <row r="271" spans="1:85" ht="14.25" x14ac:dyDescent="0.25">
      <c r="A271" s="6">
        <v>259</v>
      </c>
      <c r="B271" s="495">
        <v>259</v>
      </c>
      <c r="C271" s="495" t="s">
        <v>6</v>
      </c>
      <c r="D271" s="496" t="s">
        <v>20</v>
      </c>
      <c r="E271" s="626">
        <v>20319149</v>
      </c>
      <c r="F271" s="627" t="s">
        <v>527</v>
      </c>
      <c r="G271" s="624" t="s">
        <v>52</v>
      </c>
      <c r="H271" s="9">
        <f>VLOOKUP($E271,'ALL-GTK-SD-SMP-SMA-SMK-SLB'!$F$14:$CG$713,'ALL-GTK-SD-SMP-SMA-SMK-SLB'!I$7,FALSE)</f>
        <v>0</v>
      </c>
      <c r="I271" s="9">
        <f>VLOOKUP($E271,'ALL-GTK-SD-SMP-SMA-SMK-SLB'!$F$14:$CG$713,'ALL-GTK-SD-SMP-SMA-SMK-SLB'!J$7,FALSE)</f>
        <v>0</v>
      </c>
      <c r="J271" s="9">
        <f>VLOOKUP($E271,'ALL-GTK-SD-SMP-SMA-SMK-SLB'!$F$14:$CG$713,'ALL-GTK-SD-SMP-SMA-SMK-SLB'!K$7,FALSE)</f>
        <v>0</v>
      </c>
      <c r="K271" s="9">
        <f>VLOOKUP($E271,'ALL-GTK-SD-SMP-SMA-SMK-SLB'!$F$14:$CG$713,'ALL-GTK-SD-SMP-SMA-SMK-SLB'!L$7,FALSE)</f>
        <v>0</v>
      </c>
      <c r="L271" s="9">
        <f>VLOOKUP($E271,'ALL-GTK-SD-SMP-SMA-SMK-SLB'!$F$14:$CG$713,'ALL-GTK-SD-SMP-SMA-SMK-SLB'!M$7,FALSE)</f>
        <v>1</v>
      </c>
      <c r="M271" s="9">
        <f>VLOOKUP($E271,'ALL-GTK-SD-SMP-SMA-SMK-SLB'!$F$14:$CG$713,'ALL-GTK-SD-SMP-SMA-SMK-SLB'!N$7,FALSE)</f>
        <v>3</v>
      </c>
      <c r="N271" s="9">
        <f>VLOOKUP($E271,'ALL-GTK-SD-SMP-SMA-SMK-SLB'!$F$14:$CG$713,'ALL-GTK-SD-SMP-SMA-SMK-SLB'!O$7,FALSE)</f>
        <v>1</v>
      </c>
      <c r="O271" s="9">
        <f>VLOOKUP($E271,'ALL-GTK-SD-SMP-SMA-SMK-SLB'!$F$14:$CG$713,'ALL-GTK-SD-SMP-SMA-SMK-SLB'!P$7,FALSE)</f>
        <v>3</v>
      </c>
      <c r="P271" s="299">
        <f t="shared" si="150"/>
        <v>2</v>
      </c>
      <c r="Q271" s="299">
        <f t="shared" si="151"/>
        <v>6</v>
      </c>
      <c r="R271" s="300">
        <f t="shared" si="152"/>
        <v>8</v>
      </c>
      <c r="S271" s="9">
        <f>VLOOKUP($E271,'ALL-GTK-SD-SMP-SMA-SMK-SLB'!$F$14:$CG$713,'ALL-GTK-SD-SMP-SMA-SMK-SLB'!T$7,FALSE)</f>
        <v>0</v>
      </c>
      <c r="T271" s="9">
        <f>VLOOKUP($E271,'ALL-GTK-SD-SMP-SMA-SMK-SLB'!$F$14:$CG$713,'ALL-GTK-SD-SMP-SMA-SMK-SLB'!U$7,FALSE)</f>
        <v>0</v>
      </c>
      <c r="U271" s="9">
        <f>VLOOKUP($E271,'ALL-GTK-SD-SMP-SMA-SMK-SLB'!$F$14:$CG$713,'ALL-GTK-SD-SMP-SMA-SMK-SLB'!V$7,FALSE)</f>
        <v>2</v>
      </c>
      <c r="V271" s="9">
        <f>VLOOKUP($E271,'ALL-GTK-SD-SMP-SMA-SMK-SLB'!$F$14:$CG$713,'ALL-GTK-SD-SMP-SMA-SMK-SLB'!W$7,FALSE)</f>
        <v>1</v>
      </c>
      <c r="W271" s="9">
        <f>VLOOKUP($E271,'ALL-GTK-SD-SMP-SMA-SMK-SLB'!$F$14:$CG$713,'ALL-GTK-SD-SMP-SMA-SMK-SLB'!X$7,FALSE)</f>
        <v>1</v>
      </c>
      <c r="X271" s="9">
        <f>VLOOKUP($E271,'ALL-GTK-SD-SMP-SMA-SMK-SLB'!$F$14:$CG$713,'ALL-GTK-SD-SMP-SMA-SMK-SLB'!Y$7,FALSE)</f>
        <v>2</v>
      </c>
      <c r="Y271" s="299">
        <f t="shared" si="153"/>
        <v>3</v>
      </c>
      <c r="Z271" s="299">
        <f t="shared" si="154"/>
        <v>3</v>
      </c>
      <c r="AA271" s="10">
        <f t="shared" si="155"/>
        <v>6</v>
      </c>
      <c r="AB271" s="44">
        <f t="shared" si="156"/>
        <v>5</v>
      </c>
      <c r="AC271" s="44">
        <f t="shared" si="157"/>
        <v>9</v>
      </c>
      <c r="AD271" s="11">
        <f t="shared" si="158"/>
        <v>14</v>
      </c>
      <c r="AE271" s="9">
        <f>VLOOKUP($E271,'ALL-GTK-SD-SMP-SMA-SMK-SLB'!$F$14:$CG$713,'ALL-GTK-SD-SMP-SMA-SMK-SLB'!AF$7,FALSE)</f>
        <v>3</v>
      </c>
      <c r="AF271" s="9">
        <f>VLOOKUP($E271,'ALL-GTK-SD-SMP-SMA-SMK-SLB'!$F$14:$CG$713,'ALL-GTK-SD-SMP-SMA-SMK-SLB'!AG$7,FALSE)</f>
        <v>5</v>
      </c>
      <c r="AG271" s="10">
        <f t="shared" si="159"/>
        <v>8</v>
      </c>
      <c r="AH271" s="9">
        <f>VLOOKUP($E271,'ALL-GTK-SD-SMP-SMA-SMK-SLB'!$F$14:$CG$713,'ALL-GTK-SD-SMP-SMA-SMK-SLB'!AI$7,FALSE)</f>
        <v>2</v>
      </c>
      <c r="AI271" s="9">
        <f>VLOOKUP($E271,'ALL-GTK-SD-SMP-SMA-SMK-SLB'!$F$14:$CG$713,'ALL-GTK-SD-SMP-SMA-SMK-SLB'!AJ$7,FALSE)</f>
        <v>4</v>
      </c>
      <c r="AJ271" s="10">
        <f t="shared" si="160"/>
        <v>6</v>
      </c>
      <c r="AK271" s="44">
        <f t="shared" si="161"/>
        <v>5</v>
      </c>
      <c r="AL271" s="44">
        <f t="shared" si="162"/>
        <v>9</v>
      </c>
      <c r="AM271" s="11">
        <f t="shared" si="163"/>
        <v>14</v>
      </c>
      <c r="AN271" s="299">
        <f>VLOOKUP($E271,'ALL-GTK-SD-SMP-SMA-SMK-SLB'!$F$14:$CG$713,'ALL-GTK-SD-SMP-SMA-SMK-SLB'!AO$7,FALSE)</f>
        <v>0</v>
      </c>
      <c r="AO271" s="299">
        <f>VLOOKUP($E271,'ALL-GTK-SD-SMP-SMA-SMK-SLB'!$F$14:$CG$713,'ALL-GTK-SD-SMP-SMA-SMK-SLB'!AP$7,FALSE)</f>
        <v>0</v>
      </c>
      <c r="AP271" s="9">
        <f>VLOOKUP($E271,'ALL-GTK-SD-SMP-SMA-SMK-SLB'!$F$14:$CG$713,'ALL-GTK-SD-SMP-SMA-SMK-SLB'!AQ$7,FALSE)</f>
        <v>0</v>
      </c>
      <c r="AQ271" s="9">
        <f>VLOOKUP($E271,'ALL-GTK-SD-SMP-SMA-SMK-SLB'!$F$14:$CG$713,'ALL-GTK-SD-SMP-SMA-SMK-SLB'!AR$7,FALSE)</f>
        <v>0</v>
      </c>
      <c r="AR271" s="9">
        <f>VLOOKUP($E271,'ALL-GTK-SD-SMP-SMA-SMK-SLB'!$F$14:$CG$713,'ALL-GTK-SD-SMP-SMA-SMK-SLB'!AS$7,FALSE)</f>
        <v>0</v>
      </c>
      <c r="AS271" s="9">
        <f>VLOOKUP($E271,'ALL-GTK-SD-SMP-SMA-SMK-SLB'!$F$14:$CG$713,'ALL-GTK-SD-SMP-SMA-SMK-SLB'!AT$7,FALSE)</f>
        <v>0</v>
      </c>
      <c r="AT271" s="9">
        <f>VLOOKUP($E271,'ALL-GTK-SD-SMP-SMA-SMK-SLB'!$F$14:$CG$713,'ALL-GTK-SD-SMP-SMA-SMK-SLB'!AU$7,FALSE)</f>
        <v>0</v>
      </c>
      <c r="AU271" s="9">
        <f>VLOOKUP($E271,'ALL-GTK-SD-SMP-SMA-SMK-SLB'!$F$14:$CG$713,'ALL-GTK-SD-SMP-SMA-SMK-SLB'!AV$7,FALSE)</f>
        <v>0</v>
      </c>
      <c r="AV271" s="9">
        <f>VLOOKUP($E271,'ALL-GTK-SD-SMP-SMA-SMK-SLB'!$F$14:$CG$713,'ALL-GTK-SD-SMP-SMA-SMK-SLB'!AW$7,FALSE)</f>
        <v>0</v>
      </c>
      <c r="AW271" s="9">
        <f>VLOOKUP($E271,'ALL-GTK-SD-SMP-SMA-SMK-SLB'!$F$14:$CG$713,'ALL-GTK-SD-SMP-SMA-SMK-SLB'!AX$7,FALSE)</f>
        <v>0</v>
      </c>
      <c r="AX271" s="9">
        <f>VLOOKUP($E271,'ALL-GTK-SD-SMP-SMA-SMK-SLB'!$F$14:$CG$713,'ALL-GTK-SD-SMP-SMA-SMK-SLB'!AY$7,FALSE)</f>
        <v>5</v>
      </c>
      <c r="AY271" s="9">
        <f>VLOOKUP($E271,'ALL-GTK-SD-SMP-SMA-SMK-SLB'!$F$14:$CG$713,'ALL-GTK-SD-SMP-SMA-SMK-SLB'!AZ$7,FALSE)</f>
        <v>9</v>
      </c>
      <c r="AZ271" s="9">
        <f>VLOOKUP($E271,'ALL-GTK-SD-SMP-SMA-SMK-SLB'!$F$14:$CG$713,'ALL-GTK-SD-SMP-SMA-SMK-SLB'!BA$7,FALSE)</f>
        <v>0</v>
      </c>
      <c r="BA271" s="9">
        <f>VLOOKUP($E271,'ALL-GTK-SD-SMP-SMA-SMK-SLB'!$F$14:$CG$713,'ALL-GTK-SD-SMP-SMA-SMK-SLB'!BB$7,FALSE)</f>
        <v>0</v>
      </c>
      <c r="BB271" s="9">
        <f>VLOOKUP($E271,'ALL-GTK-SD-SMP-SMA-SMK-SLB'!$F$14:$CG$713,'ALL-GTK-SD-SMP-SMA-SMK-SLB'!BC$7,FALSE)</f>
        <v>0</v>
      </c>
      <c r="BC271" s="9">
        <f>VLOOKUP($E271,'ALL-GTK-SD-SMP-SMA-SMK-SLB'!$F$14:$CG$713,'ALL-GTK-SD-SMP-SMA-SMK-SLB'!BD$7,FALSE)</f>
        <v>0</v>
      </c>
      <c r="BD271" s="310">
        <f t="shared" si="164"/>
        <v>0</v>
      </c>
      <c r="BE271" s="310">
        <f t="shared" si="165"/>
        <v>0</v>
      </c>
      <c r="BF271" s="10">
        <f t="shared" si="166"/>
        <v>0</v>
      </c>
      <c r="BG271" s="311">
        <f t="shared" si="167"/>
        <v>5</v>
      </c>
      <c r="BH271" s="311">
        <f t="shared" si="168"/>
        <v>9</v>
      </c>
      <c r="BI271" s="10">
        <f t="shared" si="169"/>
        <v>14</v>
      </c>
      <c r="BJ271" s="44">
        <f t="shared" si="170"/>
        <v>5</v>
      </c>
      <c r="BK271" s="44">
        <f t="shared" si="171"/>
        <v>9</v>
      </c>
      <c r="BL271" s="11">
        <f t="shared" si="172"/>
        <v>14</v>
      </c>
      <c r="BM271" s="9">
        <f>VLOOKUP($E271,'ALL-GTK-SD-SMP-SMA-SMK-SLB'!$F$14:$CG$713,'ALL-GTK-SD-SMP-SMA-SMK-SLB'!BN$7,FALSE)</f>
        <v>0</v>
      </c>
      <c r="BN271" s="9">
        <f>VLOOKUP($E271,'ALL-GTK-SD-SMP-SMA-SMK-SLB'!$F$14:$CG$713,'ALL-GTK-SD-SMP-SMA-SMK-SLB'!BO$7,FALSE)</f>
        <v>0</v>
      </c>
      <c r="BO271" s="9">
        <f>VLOOKUP($E271,'ALL-GTK-SD-SMP-SMA-SMK-SLB'!$F$14:$CG$713,'ALL-GTK-SD-SMP-SMA-SMK-SLB'!BP$7,FALSE)</f>
        <v>0</v>
      </c>
      <c r="BP271" s="9">
        <f>VLOOKUP($E271,'ALL-GTK-SD-SMP-SMA-SMK-SLB'!$F$14:$CG$713,'ALL-GTK-SD-SMP-SMA-SMK-SLB'!BQ$7,FALSE)</f>
        <v>0</v>
      </c>
      <c r="BQ271" s="9">
        <f>VLOOKUP($E271,'ALL-GTK-SD-SMP-SMA-SMK-SLB'!$F$14:$CG$713,'ALL-GTK-SD-SMP-SMA-SMK-SLB'!BR$7,FALSE)</f>
        <v>0</v>
      </c>
      <c r="BR271" s="9">
        <f>VLOOKUP($E271,'ALL-GTK-SD-SMP-SMA-SMK-SLB'!$F$14:$CG$713,'ALL-GTK-SD-SMP-SMA-SMK-SLB'!BS$7,FALSE)</f>
        <v>0</v>
      </c>
      <c r="BS271" s="9">
        <f>VLOOKUP($E271,'ALL-GTK-SD-SMP-SMA-SMK-SLB'!$F$14:$CG$713,'ALL-GTK-SD-SMP-SMA-SMK-SLB'!BT$7,FALSE)</f>
        <v>0</v>
      </c>
      <c r="BT271" s="9">
        <f>VLOOKUP($E271,'ALL-GTK-SD-SMP-SMA-SMK-SLB'!$F$14:$CG$713,'ALL-GTK-SD-SMP-SMA-SMK-SLB'!BU$7,FALSE)</f>
        <v>0</v>
      </c>
      <c r="BU271" s="299">
        <f t="shared" si="173"/>
        <v>0</v>
      </c>
      <c r="BV271" s="299">
        <f t="shared" si="174"/>
        <v>0</v>
      </c>
      <c r="BW271" s="44">
        <f t="shared" si="175"/>
        <v>0</v>
      </c>
      <c r="BX271" s="44">
        <f t="shared" si="176"/>
        <v>0</v>
      </c>
      <c r="BY271" s="11">
        <f t="shared" si="177"/>
        <v>0</v>
      </c>
      <c r="BZ271" s="14">
        <f t="shared" si="178"/>
        <v>5</v>
      </c>
      <c r="CA271" s="14">
        <f t="shared" si="179"/>
        <v>9</v>
      </c>
      <c r="CB271" s="13">
        <f t="shared" si="180"/>
        <v>0</v>
      </c>
      <c r="CC271" s="13">
        <f t="shared" si="181"/>
        <v>0</v>
      </c>
      <c r="CD271" s="312">
        <f t="shared" si="182"/>
        <v>5</v>
      </c>
      <c r="CE271" s="312">
        <f t="shared" si="183"/>
        <v>9</v>
      </c>
      <c r="CF271" s="313">
        <f t="shared" si="184"/>
        <v>14</v>
      </c>
      <c r="CG271" s="302" t="str">
        <f t="shared" si="185"/>
        <v>OK</v>
      </c>
    </row>
    <row r="272" spans="1:85" ht="24" x14ac:dyDescent="0.25">
      <c r="A272" s="6">
        <v>260</v>
      </c>
      <c r="B272" s="495">
        <v>260</v>
      </c>
      <c r="C272" s="495" t="s">
        <v>6</v>
      </c>
      <c r="D272" s="496" t="s">
        <v>20</v>
      </c>
      <c r="E272" s="626">
        <v>20340320</v>
      </c>
      <c r="F272" s="627" t="s">
        <v>528</v>
      </c>
      <c r="G272" s="624" t="s">
        <v>52</v>
      </c>
      <c r="H272" s="9">
        <f>VLOOKUP($E272,'ALL-GTK-SD-SMP-SMA-SMK-SLB'!$F$14:$CG$713,'ALL-GTK-SD-SMP-SMA-SMK-SLB'!I$7,FALSE)</f>
        <v>0</v>
      </c>
      <c r="I272" s="9">
        <f>VLOOKUP($E272,'ALL-GTK-SD-SMP-SMA-SMK-SLB'!$F$14:$CG$713,'ALL-GTK-SD-SMP-SMA-SMK-SLB'!J$7,FALSE)</f>
        <v>0</v>
      </c>
      <c r="J272" s="9">
        <f>VLOOKUP($E272,'ALL-GTK-SD-SMP-SMA-SMK-SLB'!$F$14:$CG$713,'ALL-GTK-SD-SMP-SMA-SMK-SLB'!K$7,FALSE)</f>
        <v>0</v>
      </c>
      <c r="K272" s="9">
        <f>VLOOKUP($E272,'ALL-GTK-SD-SMP-SMA-SMK-SLB'!$F$14:$CG$713,'ALL-GTK-SD-SMP-SMA-SMK-SLB'!L$7,FALSE)</f>
        <v>0</v>
      </c>
      <c r="L272" s="9">
        <f>VLOOKUP($E272,'ALL-GTK-SD-SMP-SMA-SMK-SLB'!$F$14:$CG$713,'ALL-GTK-SD-SMP-SMA-SMK-SLB'!M$7,FALSE)</f>
        <v>4</v>
      </c>
      <c r="M272" s="9">
        <f>VLOOKUP($E272,'ALL-GTK-SD-SMP-SMA-SMK-SLB'!$F$14:$CG$713,'ALL-GTK-SD-SMP-SMA-SMK-SLB'!N$7,FALSE)</f>
        <v>0</v>
      </c>
      <c r="N272" s="9">
        <f>VLOOKUP($E272,'ALL-GTK-SD-SMP-SMA-SMK-SLB'!$F$14:$CG$713,'ALL-GTK-SD-SMP-SMA-SMK-SLB'!O$7,FALSE)</f>
        <v>1</v>
      </c>
      <c r="O272" s="9">
        <f>VLOOKUP($E272,'ALL-GTK-SD-SMP-SMA-SMK-SLB'!$F$14:$CG$713,'ALL-GTK-SD-SMP-SMA-SMK-SLB'!P$7,FALSE)</f>
        <v>3</v>
      </c>
      <c r="P272" s="299">
        <f t="shared" si="150"/>
        <v>5</v>
      </c>
      <c r="Q272" s="299">
        <f t="shared" si="151"/>
        <v>3</v>
      </c>
      <c r="R272" s="300">
        <f t="shared" si="152"/>
        <v>8</v>
      </c>
      <c r="S272" s="9">
        <f>VLOOKUP($E272,'ALL-GTK-SD-SMP-SMA-SMK-SLB'!$F$14:$CG$713,'ALL-GTK-SD-SMP-SMA-SMK-SLB'!T$7,FALSE)</f>
        <v>0</v>
      </c>
      <c r="T272" s="9">
        <f>VLOOKUP($E272,'ALL-GTK-SD-SMP-SMA-SMK-SLB'!$F$14:$CG$713,'ALL-GTK-SD-SMP-SMA-SMK-SLB'!U$7,FALSE)</f>
        <v>0</v>
      </c>
      <c r="U272" s="9">
        <f>VLOOKUP($E272,'ALL-GTK-SD-SMP-SMA-SMK-SLB'!$F$14:$CG$713,'ALL-GTK-SD-SMP-SMA-SMK-SLB'!V$7,FALSE)</f>
        <v>0</v>
      </c>
      <c r="V272" s="9">
        <f>VLOOKUP($E272,'ALL-GTK-SD-SMP-SMA-SMK-SLB'!$F$14:$CG$713,'ALL-GTK-SD-SMP-SMA-SMK-SLB'!W$7,FALSE)</f>
        <v>0</v>
      </c>
      <c r="W272" s="9">
        <f>VLOOKUP($E272,'ALL-GTK-SD-SMP-SMA-SMK-SLB'!$F$14:$CG$713,'ALL-GTK-SD-SMP-SMA-SMK-SLB'!X$7,FALSE)</f>
        <v>1</v>
      </c>
      <c r="X272" s="9">
        <f>VLOOKUP($E272,'ALL-GTK-SD-SMP-SMA-SMK-SLB'!$F$14:$CG$713,'ALL-GTK-SD-SMP-SMA-SMK-SLB'!Y$7,FALSE)</f>
        <v>2</v>
      </c>
      <c r="Y272" s="299">
        <f t="shared" si="153"/>
        <v>1</v>
      </c>
      <c r="Z272" s="299">
        <f t="shared" si="154"/>
        <v>2</v>
      </c>
      <c r="AA272" s="10">
        <f t="shared" si="155"/>
        <v>3</v>
      </c>
      <c r="AB272" s="44">
        <f t="shared" si="156"/>
        <v>6</v>
      </c>
      <c r="AC272" s="44">
        <f t="shared" si="157"/>
        <v>5</v>
      </c>
      <c r="AD272" s="11">
        <f t="shared" si="158"/>
        <v>11</v>
      </c>
      <c r="AE272" s="9">
        <f>VLOOKUP($E272,'ALL-GTK-SD-SMP-SMA-SMK-SLB'!$F$14:$CG$713,'ALL-GTK-SD-SMP-SMA-SMK-SLB'!AF$7,FALSE)</f>
        <v>1</v>
      </c>
      <c r="AF272" s="9">
        <f>VLOOKUP($E272,'ALL-GTK-SD-SMP-SMA-SMK-SLB'!$F$14:$CG$713,'ALL-GTK-SD-SMP-SMA-SMK-SLB'!AG$7,FALSE)</f>
        <v>2</v>
      </c>
      <c r="AG272" s="10">
        <f t="shared" si="159"/>
        <v>3</v>
      </c>
      <c r="AH272" s="9">
        <f>VLOOKUP($E272,'ALL-GTK-SD-SMP-SMA-SMK-SLB'!$F$14:$CG$713,'ALL-GTK-SD-SMP-SMA-SMK-SLB'!AI$7,FALSE)</f>
        <v>5</v>
      </c>
      <c r="AI272" s="9">
        <f>VLOOKUP($E272,'ALL-GTK-SD-SMP-SMA-SMK-SLB'!$F$14:$CG$713,'ALL-GTK-SD-SMP-SMA-SMK-SLB'!AJ$7,FALSE)</f>
        <v>3</v>
      </c>
      <c r="AJ272" s="10">
        <f t="shared" si="160"/>
        <v>8</v>
      </c>
      <c r="AK272" s="44">
        <f t="shared" si="161"/>
        <v>6</v>
      </c>
      <c r="AL272" s="44">
        <f t="shared" si="162"/>
        <v>5</v>
      </c>
      <c r="AM272" s="11">
        <f t="shared" si="163"/>
        <v>11</v>
      </c>
      <c r="AN272" s="299">
        <f>VLOOKUP($E272,'ALL-GTK-SD-SMP-SMA-SMK-SLB'!$F$14:$CG$713,'ALL-GTK-SD-SMP-SMA-SMK-SLB'!AO$7,FALSE)</f>
        <v>0</v>
      </c>
      <c r="AO272" s="299">
        <f>VLOOKUP($E272,'ALL-GTK-SD-SMP-SMA-SMK-SLB'!$F$14:$CG$713,'ALL-GTK-SD-SMP-SMA-SMK-SLB'!AP$7,FALSE)</f>
        <v>0</v>
      </c>
      <c r="AP272" s="9">
        <f>VLOOKUP($E272,'ALL-GTK-SD-SMP-SMA-SMK-SLB'!$F$14:$CG$713,'ALL-GTK-SD-SMP-SMA-SMK-SLB'!AQ$7,FALSE)</f>
        <v>0</v>
      </c>
      <c r="AQ272" s="9">
        <f>VLOOKUP($E272,'ALL-GTK-SD-SMP-SMA-SMK-SLB'!$F$14:$CG$713,'ALL-GTK-SD-SMP-SMA-SMK-SLB'!AR$7,FALSE)</f>
        <v>0</v>
      </c>
      <c r="AR272" s="9">
        <f>VLOOKUP($E272,'ALL-GTK-SD-SMP-SMA-SMK-SLB'!$F$14:$CG$713,'ALL-GTK-SD-SMP-SMA-SMK-SLB'!AS$7,FALSE)</f>
        <v>1</v>
      </c>
      <c r="AS272" s="9">
        <f>VLOOKUP($E272,'ALL-GTK-SD-SMP-SMA-SMK-SLB'!$F$14:$CG$713,'ALL-GTK-SD-SMP-SMA-SMK-SLB'!AT$7,FALSE)</f>
        <v>0</v>
      </c>
      <c r="AT272" s="9">
        <f>VLOOKUP($E272,'ALL-GTK-SD-SMP-SMA-SMK-SLB'!$F$14:$CG$713,'ALL-GTK-SD-SMP-SMA-SMK-SLB'!AU$7,FALSE)</f>
        <v>0</v>
      </c>
      <c r="AU272" s="9">
        <f>VLOOKUP($E272,'ALL-GTK-SD-SMP-SMA-SMK-SLB'!$F$14:$CG$713,'ALL-GTK-SD-SMP-SMA-SMK-SLB'!AV$7,FALSE)</f>
        <v>0</v>
      </c>
      <c r="AV272" s="9">
        <f>VLOOKUP($E272,'ALL-GTK-SD-SMP-SMA-SMK-SLB'!$F$14:$CG$713,'ALL-GTK-SD-SMP-SMA-SMK-SLB'!AW$7,FALSE)</f>
        <v>0</v>
      </c>
      <c r="AW272" s="9">
        <f>VLOOKUP($E272,'ALL-GTK-SD-SMP-SMA-SMK-SLB'!$F$14:$CG$713,'ALL-GTK-SD-SMP-SMA-SMK-SLB'!AX$7,FALSE)</f>
        <v>0</v>
      </c>
      <c r="AX272" s="9">
        <f>VLOOKUP($E272,'ALL-GTK-SD-SMP-SMA-SMK-SLB'!$F$14:$CG$713,'ALL-GTK-SD-SMP-SMA-SMK-SLB'!AY$7,FALSE)</f>
        <v>4</v>
      </c>
      <c r="AY272" s="9">
        <f>VLOOKUP($E272,'ALL-GTK-SD-SMP-SMA-SMK-SLB'!$F$14:$CG$713,'ALL-GTK-SD-SMP-SMA-SMK-SLB'!AZ$7,FALSE)</f>
        <v>5</v>
      </c>
      <c r="AZ272" s="9">
        <f>VLOOKUP($E272,'ALL-GTK-SD-SMP-SMA-SMK-SLB'!$F$14:$CG$713,'ALL-GTK-SD-SMP-SMA-SMK-SLB'!BA$7,FALSE)</f>
        <v>1</v>
      </c>
      <c r="BA272" s="9">
        <f>VLOOKUP($E272,'ALL-GTK-SD-SMP-SMA-SMK-SLB'!$F$14:$CG$713,'ALL-GTK-SD-SMP-SMA-SMK-SLB'!BB$7,FALSE)</f>
        <v>0</v>
      </c>
      <c r="BB272" s="9">
        <f>VLOOKUP($E272,'ALL-GTK-SD-SMP-SMA-SMK-SLB'!$F$14:$CG$713,'ALL-GTK-SD-SMP-SMA-SMK-SLB'!BC$7,FALSE)</f>
        <v>0</v>
      </c>
      <c r="BC272" s="9">
        <f>VLOOKUP($E272,'ALL-GTK-SD-SMP-SMA-SMK-SLB'!$F$14:$CG$713,'ALL-GTK-SD-SMP-SMA-SMK-SLB'!BD$7,FALSE)</f>
        <v>0</v>
      </c>
      <c r="BD272" s="310">
        <f t="shared" si="164"/>
        <v>1</v>
      </c>
      <c r="BE272" s="310">
        <f t="shared" si="165"/>
        <v>0</v>
      </c>
      <c r="BF272" s="10">
        <f t="shared" si="166"/>
        <v>1</v>
      </c>
      <c r="BG272" s="311">
        <f t="shared" si="167"/>
        <v>5</v>
      </c>
      <c r="BH272" s="311">
        <f t="shared" si="168"/>
        <v>5</v>
      </c>
      <c r="BI272" s="10">
        <f t="shared" si="169"/>
        <v>10</v>
      </c>
      <c r="BJ272" s="44">
        <f t="shared" si="170"/>
        <v>6</v>
      </c>
      <c r="BK272" s="44">
        <f t="shared" si="171"/>
        <v>5</v>
      </c>
      <c r="BL272" s="11">
        <f t="shared" si="172"/>
        <v>11</v>
      </c>
      <c r="BM272" s="9">
        <f>VLOOKUP($E272,'ALL-GTK-SD-SMP-SMA-SMK-SLB'!$F$14:$CG$713,'ALL-GTK-SD-SMP-SMA-SMK-SLB'!BN$7,FALSE)</f>
        <v>0</v>
      </c>
      <c r="BN272" s="9">
        <f>VLOOKUP($E272,'ALL-GTK-SD-SMP-SMA-SMK-SLB'!$F$14:$CG$713,'ALL-GTK-SD-SMP-SMA-SMK-SLB'!BO$7,FALSE)</f>
        <v>0</v>
      </c>
      <c r="BO272" s="9">
        <f>VLOOKUP($E272,'ALL-GTK-SD-SMP-SMA-SMK-SLB'!$F$14:$CG$713,'ALL-GTK-SD-SMP-SMA-SMK-SLB'!BP$7,FALSE)</f>
        <v>0</v>
      </c>
      <c r="BP272" s="9">
        <f>VLOOKUP($E272,'ALL-GTK-SD-SMP-SMA-SMK-SLB'!$F$14:$CG$713,'ALL-GTK-SD-SMP-SMA-SMK-SLB'!BQ$7,FALSE)</f>
        <v>0</v>
      </c>
      <c r="BQ272" s="9">
        <f>VLOOKUP($E272,'ALL-GTK-SD-SMP-SMA-SMK-SLB'!$F$14:$CG$713,'ALL-GTK-SD-SMP-SMA-SMK-SLB'!BR$7,FALSE)</f>
        <v>0</v>
      </c>
      <c r="BR272" s="9">
        <f>VLOOKUP($E272,'ALL-GTK-SD-SMP-SMA-SMK-SLB'!$F$14:$CG$713,'ALL-GTK-SD-SMP-SMA-SMK-SLB'!BS$7,FALSE)</f>
        <v>0</v>
      </c>
      <c r="BS272" s="9">
        <f>VLOOKUP($E272,'ALL-GTK-SD-SMP-SMA-SMK-SLB'!$F$14:$CG$713,'ALL-GTK-SD-SMP-SMA-SMK-SLB'!BT$7,FALSE)</f>
        <v>0</v>
      </c>
      <c r="BT272" s="9">
        <f>VLOOKUP($E272,'ALL-GTK-SD-SMP-SMA-SMK-SLB'!$F$14:$CG$713,'ALL-GTK-SD-SMP-SMA-SMK-SLB'!BU$7,FALSE)</f>
        <v>0</v>
      </c>
      <c r="BU272" s="299">
        <f t="shared" si="173"/>
        <v>0</v>
      </c>
      <c r="BV272" s="299">
        <f t="shared" si="174"/>
        <v>0</v>
      </c>
      <c r="BW272" s="44">
        <f t="shared" si="175"/>
        <v>0</v>
      </c>
      <c r="BX272" s="44">
        <f t="shared" si="176"/>
        <v>0</v>
      </c>
      <c r="BY272" s="11">
        <f t="shared" si="177"/>
        <v>0</v>
      </c>
      <c r="BZ272" s="14">
        <f t="shared" si="178"/>
        <v>6</v>
      </c>
      <c r="CA272" s="14">
        <f t="shared" si="179"/>
        <v>5</v>
      </c>
      <c r="CB272" s="13">
        <f t="shared" si="180"/>
        <v>0</v>
      </c>
      <c r="CC272" s="13">
        <f t="shared" si="181"/>
        <v>0</v>
      </c>
      <c r="CD272" s="312">
        <f t="shared" si="182"/>
        <v>6</v>
      </c>
      <c r="CE272" s="312">
        <f t="shared" si="183"/>
        <v>5</v>
      </c>
      <c r="CF272" s="313">
        <f t="shared" si="184"/>
        <v>11</v>
      </c>
      <c r="CG272" s="302" t="str">
        <f t="shared" si="185"/>
        <v>OK</v>
      </c>
    </row>
    <row r="273" spans="1:85" ht="24" x14ac:dyDescent="0.25">
      <c r="A273" s="6">
        <v>261</v>
      </c>
      <c r="B273" s="495">
        <v>261</v>
      </c>
      <c r="C273" s="495" t="s">
        <v>6</v>
      </c>
      <c r="D273" s="496" t="s">
        <v>20</v>
      </c>
      <c r="E273" s="626">
        <v>20319162</v>
      </c>
      <c r="F273" s="627" t="s">
        <v>529</v>
      </c>
      <c r="G273" s="624" t="s">
        <v>52</v>
      </c>
      <c r="H273" s="9">
        <f>VLOOKUP($E273,'ALL-GTK-SD-SMP-SMA-SMK-SLB'!$F$14:$CG$713,'ALL-GTK-SD-SMP-SMA-SMK-SLB'!I$7,FALSE)</f>
        <v>0</v>
      </c>
      <c r="I273" s="9">
        <f>VLOOKUP($E273,'ALL-GTK-SD-SMP-SMA-SMK-SLB'!$F$14:$CG$713,'ALL-GTK-SD-SMP-SMA-SMK-SLB'!J$7,FALSE)</f>
        <v>0</v>
      </c>
      <c r="J273" s="9">
        <f>VLOOKUP($E273,'ALL-GTK-SD-SMP-SMA-SMK-SLB'!$F$14:$CG$713,'ALL-GTK-SD-SMP-SMA-SMK-SLB'!K$7,FALSE)</f>
        <v>0</v>
      </c>
      <c r="K273" s="9">
        <f>VLOOKUP($E273,'ALL-GTK-SD-SMP-SMA-SMK-SLB'!$F$14:$CG$713,'ALL-GTK-SD-SMP-SMA-SMK-SLB'!L$7,FALSE)</f>
        <v>1</v>
      </c>
      <c r="L273" s="9">
        <f>VLOOKUP($E273,'ALL-GTK-SD-SMP-SMA-SMK-SLB'!$F$14:$CG$713,'ALL-GTK-SD-SMP-SMA-SMK-SLB'!M$7,FALSE)</f>
        <v>4</v>
      </c>
      <c r="M273" s="9">
        <f>VLOOKUP($E273,'ALL-GTK-SD-SMP-SMA-SMK-SLB'!$F$14:$CG$713,'ALL-GTK-SD-SMP-SMA-SMK-SLB'!N$7,FALSE)</f>
        <v>2</v>
      </c>
      <c r="N273" s="9">
        <f>VLOOKUP($E273,'ALL-GTK-SD-SMP-SMA-SMK-SLB'!$F$14:$CG$713,'ALL-GTK-SD-SMP-SMA-SMK-SLB'!O$7,FALSE)</f>
        <v>1</v>
      </c>
      <c r="O273" s="9">
        <f>VLOOKUP($E273,'ALL-GTK-SD-SMP-SMA-SMK-SLB'!$F$14:$CG$713,'ALL-GTK-SD-SMP-SMA-SMK-SLB'!P$7,FALSE)</f>
        <v>2</v>
      </c>
      <c r="P273" s="299">
        <f t="shared" si="150"/>
        <v>5</v>
      </c>
      <c r="Q273" s="299">
        <f t="shared" si="151"/>
        <v>5</v>
      </c>
      <c r="R273" s="300">
        <f t="shared" si="152"/>
        <v>10</v>
      </c>
      <c r="S273" s="9">
        <f>VLOOKUP($E273,'ALL-GTK-SD-SMP-SMA-SMK-SLB'!$F$14:$CG$713,'ALL-GTK-SD-SMP-SMA-SMK-SLB'!T$7,FALSE)</f>
        <v>0</v>
      </c>
      <c r="T273" s="9">
        <f>VLOOKUP($E273,'ALL-GTK-SD-SMP-SMA-SMK-SLB'!$F$14:$CG$713,'ALL-GTK-SD-SMP-SMA-SMK-SLB'!U$7,FALSE)</f>
        <v>0</v>
      </c>
      <c r="U273" s="9">
        <f>VLOOKUP($E273,'ALL-GTK-SD-SMP-SMA-SMK-SLB'!$F$14:$CG$713,'ALL-GTK-SD-SMP-SMA-SMK-SLB'!V$7,FALSE)</f>
        <v>2</v>
      </c>
      <c r="V273" s="9">
        <f>VLOOKUP($E273,'ALL-GTK-SD-SMP-SMA-SMK-SLB'!$F$14:$CG$713,'ALL-GTK-SD-SMP-SMA-SMK-SLB'!W$7,FALSE)</f>
        <v>2</v>
      </c>
      <c r="W273" s="9">
        <f>VLOOKUP($E273,'ALL-GTK-SD-SMP-SMA-SMK-SLB'!$F$14:$CG$713,'ALL-GTK-SD-SMP-SMA-SMK-SLB'!X$7,FALSE)</f>
        <v>0</v>
      </c>
      <c r="X273" s="9">
        <f>VLOOKUP($E273,'ALL-GTK-SD-SMP-SMA-SMK-SLB'!$F$14:$CG$713,'ALL-GTK-SD-SMP-SMA-SMK-SLB'!Y$7,FALSE)</f>
        <v>1</v>
      </c>
      <c r="Y273" s="299">
        <f t="shared" si="153"/>
        <v>2</v>
      </c>
      <c r="Z273" s="299">
        <f t="shared" si="154"/>
        <v>3</v>
      </c>
      <c r="AA273" s="10">
        <f t="shared" si="155"/>
        <v>5</v>
      </c>
      <c r="AB273" s="44">
        <f t="shared" si="156"/>
        <v>7</v>
      </c>
      <c r="AC273" s="44">
        <f t="shared" si="157"/>
        <v>8</v>
      </c>
      <c r="AD273" s="11">
        <f t="shared" si="158"/>
        <v>15</v>
      </c>
      <c r="AE273" s="9">
        <f>VLOOKUP($E273,'ALL-GTK-SD-SMP-SMA-SMK-SLB'!$F$14:$CG$713,'ALL-GTK-SD-SMP-SMA-SMK-SLB'!AF$7,FALSE)</f>
        <v>3</v>
      </c>
      <c r="AF273" s="9">
        <f>VLOOKUP($E273,'ALL-GTK-SD-SMP-SMA-SMK-SLB'!$F$14:$CG$713,'ALL-GTK-SD-SMP-SMA-SMK-SLB'!AG$7,FALSE)</f>
        <v>3</v>
      </c>
      <c r="AG273" s="10">
        <f t="shared" si="159"/>
        <v>6</v>
      </c>
      <c r="AH273" s="9">
        <f>VLOOKUP($E273,'ALL-GTK-SD-SMP-SMA-SMK-SLB'!$F$14:$CG$713,'ALL-GTK-SD-SMP-SMA-SMK-SLB'!AI$7,FALSE)</f>
        <v>4</v>
      </c>
      <c r="AI273" s="9">
        <f>VLOOKUP($E273,'ALL-GTK-SD-SMP-SMA-SMK-SLB'!$F$14:$CG$713,'ALL-GTK-SD-SMP-SMA-SMK-SLB'!AJ$7,FALSE)</f>
        <v>5</v>
      </c>
      <c r="AJ273" s="10">
        <f t="shared" si="160"/>
        <v>9</v>
      </c>
      <c r="AK273" s="44">
        <f t="shared" si="161"/>
        <v>7</v>
      </c>
      <c r="AL273" s="44">
        <f t="shared" si="162"/>
        <v>8</v>
      </c>
      <c r="AM273" s="11">
        <f t="shared" si="163"/>
        <v>15</v>
      </c>
      <c r="AN273" s="299">
        <f>VLOOKUP($E273,'ALL-GTK-SD-SMP-SMA-SMK-SLB'!$F$14:$CG$713,'ALL-GTK-SD-SMP-SMA-SMK-SLB'!AO$7,FALSE)</f>
        <v>0</v>
      </c>
      <c r="AO273" s="299">
        <f>VLOOKUP($E273,'ALL-GTK-SD-SMP-SMA-SMK-SLB'!$F$14:$CG$713,'ALL-GTK-SD-SMP-SMA-SMK-SLB'!AP$7,FALSE)</f>
        <v>0</v>
      </c>
      <c r="AP273" s="9">
        <f>VLOOKUP($E273,'ALL-GTK-SD-SMP-SMA-SMK-SLB'!$F$14:$CG$713,'ALL-GTK-SD-SMP-SMA-SMK-SLB'!AQ$7,FALSE)</f>
        <v>0</v>
      </c>
      <c r="AQ273" s="9">
        <f>VLOOKUP($E273,'ALL-GTK-SD-SMP-SMA-SMK-SLB'!$F$14:$CG$713,'ALL-GTK-SD-SMP-SMA-SMK-SLB'!AR$7,FALSE)</f>
        <v>0</v>
      </c>
      <c r="AR273" s="9">
        <f>VLOOKUP($E273,'ALL-GTK-SD-SMP-SMA-SMK-SLB'!$F$14:$CG$713,'ALL-GTK-SD-SMP-SMA-SMK-SLB'!AS$7,FALSE)</f>
        <v>1</v>
      </c>
      <c r="AS273" s="9">
        <f>VLOOKUP($E273,'ALL-GTK-SD-SMP-SMA-SMK-SLB'!$F$14:$CG$713,'ALL-GTK-SD-SMP-SMA-SMK-SLB'!AT$7,FALSE)</f>
        <v>1</v>
      </c>
      <c r="AT273" s="9">
        <f>VLOOKUP($E273,'ALL-GTK-SD-SMP-SMA-SMK-SLB'!$F$14:$CG$713,'ALL-GTK-SD-SMP-SMA-SMK-SLB'!AU$7,FALSE)</f>
        <v>0</v>
      </c>
      <c r="AU273" s="9">
        <f>VLOOKUP($E273,'ALL-GTK-SD-SMP-SMA-SMK-SLB'!$F$14:$CG$713,'ALL-GTK-SD-SMP-SMA-SMK-SLB'!AV$7,FALSE)</f>
        <v>0</v>
      </c>
      <c r="AV273" s="9">
        <f>VLOOKUP($E273,'ALL-GTK-SD-SMP-SMA-SMK-SLB'!$F$14:$CG$713,'ALL-GTK-SD-SMP-SMA-SMK-SLB'!AW$7,FALSE)</f>
        <v>0</v>
      </c>
      <c r="AW273" s="9">
        <f>VLOOKUP($E273,'ALL-GTK-SD-SMP-SMA-SMK-SLB'!$F$14:$CG$713,'ALL-GTK-SD-SMP-SMA-SMK-SLB'!AX$7,FALSE)</f>
        <v>0</v>
      </c>
      <c r="AX273" s="9">
        <f>VLOOKUP($E273,'ALL-GTK-SD-SMP-SMA-SMK-SLB'!$F$14:$CG$713,'ALL-GTK-SD-SMP-SMA-SMK-SLB'!AY$7,FALSE)</f>
        <v>6</v>
      </c>
      <c r="AY273" s="9">
        <f>VLOOKUP($E273,'ALL-GTK-SD-SMP-SMA-SMK-SLB'!$F$14:$CG$713,'ALL-GTK-SD-SMP-SMA-SMK-SLB'!AZ$7,FALSE)</f>
        <v>7</v>
      </c>
      <c r="AZ273" s="9">
        <f>VLOOKUP($E273,'ALL-GTK-SD-SMP-SMA-SMK-SLB'!$F$14:$CG$713,'ALL-GTK-SD-SMP-SMA-SMK-SLB'!BA$7,FALSE)</f>
        <v>0</v>
      </c>
      <c r="BA273" s="9">
        <f>VLOOKUP($E273,'ALL-GTK-SD-SMP-SMA-SMK-SLB'!$F$14:$CG$713,'ALL-GTK-SD-SMP-SMA-SMK-SLB'!BB$7,FALSE)</f>
        <v>0</v>
      </c>
      <c r="BB273" s="9">
        <f>VLOOKUP($E273,'ALL-GTK-SD-SMP-SMA-SMK-SLB'!$F$14:$CG$713,'ALL-GTK-SD-SMP-SMA-SMK-SLB'!BC$7,FALSE)</f>
        <v>0</v>
      </c>
      <c r="BC273" s="9">
        <f>VLOOKUP($E273,'ALL-GTK-SD-SMP-SMA-SMK-SLB'!$F$14:$CG$713,'ALL-GTK-SD-SMP-SMA-SMK-SLB'!BD$7,FALSE)</f>
        <v>0</v>
      </c>
      <c r="BD273" s="310">
        <f t="shared" si="164"/>
        <v>1</v>
      </c>
      <c r="BE273" s="310">
        <f t="shared" si="165"/>
        <v>1</v>
      </c>
      <c r="BF273" s="10">
        <f t="shared" si="166"/>
        <v>2</v>
      </c>
      <c r="BG273" s="311">
        <f t="shared" si="167"/>
        <v>6</v>
      </c>
      <c r="BH273" s="311">
        <f t="shared" si="168"/>
        <v>7</v>
      </c>
      <c r="BI273" s="10">
        <f t="shared" si="169"/>
        <v>13</v>
      </c>
      <c r="BJ273" s="44">
        <f t="shared" si="170"/>
        <v>7</v>
      </c>
      <c r="BK273" s="44">
        <f t="shared" si="171"/>
        <v>8</v>
      </c>
      <c r="BL273" s="11">
        <f t="shared" si="172"/>
        <v>15</v>
      </c>
      <c r="BM273" s="9">
        <f>VLOOKUP($E273,'ALL-GTK-SD-SMP-SMA-SMK-SLB'!$F$14:$CG$713,'ALL-GTK-SD-SMP-SMA-SMK-SLB'!BN$7,FALSE)</f>
        <v>0</v>
      </c>
      <c r="BN273" s="9">
        <f>VLOOKUP($E273,'ALL-GTK-SD-SMP-SMA-SMK-SLB'!$F$14:$CG$713,'ALL-GTK-SD-SMP-SMA-SMK-SLB'!BO$7,FALSE)</f>
        <v>0</v>
      </c>
      <c r="BO273" s="9">
        <f>VLOOKUP($E273,'ALL-GTK-SD-SMP-SMA-SMK-SLB'!$F$14:$CG$713,'ALL-GTK-SD-SMP-SMA-SMK-SLB'!BP$7,FALSE)</f>
        <v>0</v>
      </c>
      <c r="BP273" s="9">
        <f>VLOOKUP($E273,'ALL-GTK-SD-SMP-SMA-SMK-SLB'!$F$14:$CG$713,'ALL-GTK-SD-SMP-SMA-SMK-SLB'!BQ$7,FALSE)</f>
        <v>0</v>
      </c>
      <c r="BQ273" s="9">
        <f>VLOOKUP($E273,'ALL-GTK-SD-SMP-SMA-SMK-SLB'!$F$14:$CG$713,'ALL-GTK-SD-SMP-SMA-SMK-SLB'!BR$7,FALSE)</f>
        <v>0</v>
      </c>
      <c r="BR273" s="9">
        <f>VLOOKUP($E273,'ALL-GTK-SD-SMP-SMA-SMK-SLB'!$F$14:$CG$713,'ALL-GTK-SD-SMP-SMA-SMK-SLB'!BS$7,FALSE)</f>
        <v>0</v>
      </c>
      <c r="BS273" s="9">
        <f>VLOOKUP($E273,'ALL-GTK-SD-SMP-SMA-SMK-SLB'!$F$14:$CG$713,'ALL-GTK-SD-SMP-SMA-SMK-SLB'!BT$7,FALSE)</f>
        <v>0</v>
      </c>
      <c r="BT273" s="9">
        <f>VLOOKUP($E273,'ALL-GTK-SD-SMP-SMA-SMK-SLB'!$F$14:$CG$713,'ALL-GTK-SD-SMP-SMA-SMK-SLB'!BU$7,FALSE)</f>
        <v>0</v>
      </c>
      <c r="BU273" s="299">
        <f t="shared" si="173"/>
        <v>0</v>
      </c>
      <c r="BV273" s="299">
        <f t="shared" si="174"/>
        <v>0</v>
      </c>
      <c r="BW273" s="44">
        <f t="shared" si="175"/>
        <v>0</v>
      </c>
      <c r="BX273" s="44">
        <f t="shared" si="176"/>
        <v>0</v>
      </c>
      <c r="BY273" s="11">
        <f t="shared" si="177"/>
        <v>0</v>
      </c>
      <c r="BZ273" s="14">
        <f t="shared" si="178"/>
        <v>7</v>
      </c>
      <c r="CA273" s="14">
        <f t="shared" si="179"/>
        <v>8</v>
      </c>
      <c r="CB273" s="13">
        <f t="shared" si="180"/>
        <v>0</v>
      </c>
      <c r="CC273" s="13">
        <f t="shared" si="181"/>
        <v>0</v>
      </c>
      <c r="CD273" s="312">
        <f t="shared" si="182"/>
        <v>7</v>
      </c>
      <c r="CE273" s="312">
        <f t="shared" si="183"/>
        <v>8</v>
      </c>
      <c r="CF273" s="313">
        <f t="shared" si="184"/>
        <v>15</v>
      </c>
      <c r="CG273" s="302" t="str">
        <f t="shared" si="185"/>
        <v>OK</v>
      </c>
    </row>
    <row r="274" spans="1:85" ht="14.25" x14ac:dyDescent="0.25">
      <c r="A274" s="6">
        <v>262</v>
      </c>
      <c r="B274" s="495">
        <v>262</v>
      </c>
      <c r="C274" s="495" t="s">
        <v>6</v>
      </c>
      <c r="D274" s="496" t="s">
        <v>20</v>
      </c>
      <c r="E274" s="626">
        <v>20319159</v>
      </c>
      <c r="F274" s="627" t="s">
        <v>530</v>
      </c>
      <c r="G274" s="624" t="s">
        <v>52</v>
      </c>
      <c r="H274" s="9">
        <f>VLOOKUP($E274,'ALL-GTK-SD-SMP-SMA-SMK-SLB'!$F$14:$CG$713,'ALL-GTK-SD-SMP-SMA-SMK-SLB'!I$7,FALSE)</f>
        <v>0</v>
      </c>
      <c r="I274" s="9">
        <f>VLOOKUP($E274,'ALL-GTK-SD-SMP-SMA-SMK-SLB'!$F$14:$CG$713,'ALL-GTK-SD-SMP-SMA-SMK-SLB'!J$7,FALSE)</f>
        <v>2</v>
      </c>
      <c r="J274" s="9">
        <f>VLOOKUP($E274,'ALL-GTK-SD-SMP-SMA-SMK-SLB'!$F$14:$CG$713,'ALL-GTK-SD-SMP-SMA-SMK-SLB'!K$7,FALSE)</f>
        <v>0</v>
      </c>
      <c r="K274" s="9">
        <f>VLOOKUP($E274,'ALL-GTK-SD-SMP-SMA-SMK-SLB'!$F$14:$CG$713,'ALL-GTK-SD-SMP-SMA-SMK-SLB'!L$7,FALSE)</f>
        <v>1</v>
      </c>
      <c r="L274" s="9">
        <f>VLOOKUP($E274,'ALL-GTK-SD-SMP-SMA-SMK-SLB'!$F$14:$CG$713,'ALL-GTK-SD-SMP-SMA-SMK-SLB'!M$7,FALSE)</f>
        <v>1</v>
      </c>
      <c r="M274" s="9">
        <f>VLOOKUP($E274,'ALL-GTK-SD-SMP-SMA-SMK-SLB'!$F$14:$CG$713,'ALL-GTK-SD-SMP-SMA-SMK-SLB'!N$7,FALSE)</f>
        <v>0</v>
      </c>
      <c r="N274" s="9">
        <f>VLOOKUP($E274,'ALL-GTK-SD-SMP-SMA-SMK-SLB'!$F$14:$CG$713,'ALL-GTK-SD-SMP-SMA-SMK-SLB'!O$7,FALSE)</f>
        <v>2</v>
      </c>
      <c r="O274" s="9">
        <f>VLOOKUP($E274,'ALL-GTK-SD-SMP-SMA-SMK-SLB'!$F$14:$CG$713,'ALL-GTK-SD-SMP-SMA-SMK-SLB'!P$7,FALSE)</f>
        <v>1</v>
      </c>
      <c r="P274" s="299">
        <f t="shared" si="150"/>
        <v>3</v>
      </c>
      <c r="Q274" s="299">
        <f t="shared" si="151"/>
        <v>4</v>
      </c>
      <c r="R274" s="300">
        <f t="shared" si="152"/>
        <v>7</v>
      </c>
      <c r="S274" s="9">
        <f>VLOOKUP($E274,'ALL-GTK-SD-SMP-SMA-SMK-SLB'!$F$14:$CG$713,'ALL-GTK-SD-SMP-SMA-SMK-SLB'!T$7,FALSE)</f>
        <v>0</v>
      </c>
      <c r="T274" s="9">
        <f>VLOOKUP($E274,'ALL-GTK-SD-SMP-SMA-SMK-SLB'!$F$14:$CG$713,'ALL-GTK-SD-SMP-SMA-SMK-SLB'!U$7,FALSE)</f>
        <v>0</v>
      </c>
      <c r="U274" s="9">
        <f>VLOOKUP($E274,'ALL-GTK-SD-SMP-SMA-SMK-SLB'!$F$14:$CG$713,'ALL-GTK-SD-SMP-SMA-SMK-SLB'!V$7,FALSE)</f>
        <v>1</v>
      </c>
      <c r="V274" s="9">
        <f>VLOOKUP($E274,'ALL-GTK-SD-SMP-SMA-SMK-SLB'!$F$14:$CG$713,'ALL-GTK-SD-SMP-SMA-SMK-SLB'!W$7,FALSE)</f>
        <v>1</v>
      </c>
      <c r="W274" s="9">
        <f>VLOOKUP($E274,'ALL-GTK-SD-SMP-SMA-SMK-SLB'!$F$14:$CG$713,'ALL-GTK-SD-SMP-SMA-SMK-SLB'!X$7,FALSE)</f>
        <v>0</v>
      </c>
      <c r="X274" s="9">
        <f>VLOOKUP($E274,'ALL-GTK-SD-SMP-SMA-SMK-SLB'!$F$14:$CG$713,'ALL-GTK-SD-SMP-SMA-SMK-SLB'!Y$7,FALSE)</f>
        <v>2</v>
      </c>
      <c r="Y274" s="299">
        <f t="shared" si="153"/>
        <v>1</v>
      </c>
      <c r="Z274" s="299">
        <f t="shared" si="154"/>
        <v>3</v>
      </c>
      <c r="AA274" s="10">
        <f t="shared" si="155"/>
        <v>4</v>
      </c>
      <c r="AB274" s="44">
        <f t="shared" si="156"/>
        <v>4</v>
      </c>
      <c r="AC274" s="44">
        <f t="shared" si="157"/>
        <v>7</v>
      </c>
      <c r="AD274" s="11">
        <f t="shared" si="158"/>
        <v>11</v>
      </c>
      <c r="AE274" s="9">
        <f>VLOOKUP($E274,'ALL-GTK-SD-SMP-SMA-SMK-SLB'!$F$14:$CG$713,'ALL-GTK-SD-SMP-SMA-SMK-SLB'!AF$7,FALSE)</f>
        <v>2</v>
      </c>
      <c r="AF274" s="9">
        <f>VLOOKUP($E274,'ALL-GTK-SD-SMP-SMA-SMK-SLB'!$F$14:$CG$713,'ALL-GTK-SD-SMP-SMA-SMK-SLB'!AG$7,FALSE)</f>
        <v>6</v>
      </c>
      <c r="AG274" s="10">
        <f t="shared" si="159"/>
        <v>8</v>
      </c>
      <c r="AH274" s="9">
        <f>VLOOKUP($E274,'ALL-GTK-SD-SMP-SMA-SMK-SLB'!$F$14:$CG$713,'ALL-GTK-SD-SMP-SMA-SMK-SLB'!AI$7,FALSE)</f>
        <v>2</v>
      </c>
      <c r="AI274" s="9">
        <f>VLOOKUP($E274,'ALL-GTK-SD-SMP-SMA-SMK-SLB'!$F$14:$CG$713,'ALL-GTK-SD-SMP-SMA-SMK-SLB'!AJ$7,FALSE)</f>
        <v>1</v>
      </c>
      <c r="AJ274" s="10">
        <f t="shared" si="160"/>
        <v>3</v>
      </c>
      <c r="AK274" s="44">
        <f t="shared" si="161"/>
        <v>4</v>
      </c>
      <c r="AL274" s="44">
        <f t="shared" si="162"/>
        <v>7</v>
      </c>
      <c r="AM274" s="11">
        <f t="shared" si="163"/>
        <v>11</v>
      </c>
      <c r="AN274" s="299">
        <f>VLOOKUP($E274,'ALL-GTK-SD-SMP-SMA-SMK-SLB'!$F$14:$CG$713,'ALL-GTK-SD-SMP-SMA-SMK-SLB'!AO$7,FALSE)</f>
        <v>0</v>
      </c>
      <c r="AO274" s="299">
        <f>VLOOKUP($E274,'ALL-GTK-SD-SMP-SMA-SMK-SLB'!$F$14:$CG$713,'ALL-GTK-SD-SMP-SMA-SMK-SLB'!AP$7,FALSE)</f>
        <v>1</v>
      </c>
      <c r="AP274" s="9">
        <f>VLOOKUP($E274,'ALL-GTK-SD-SMP-SMA-SMK-SLB'!$F$14:$CG$713,'ALL-GTK-SD-SMP-SMA-SMK-SLB'!AQ$7,FALSE)</f>
        <v>0</v>
      </c>
      <c r="AQ274" s="9">
        <f>VLOOKUP($E274,'ALL-GTK-SD-SMP-SMA-SMK-SLB'!$F$14:$CG$713,'ALL-GTK-SD-SMP-SMA-SMK-SLB'!AR$7,FALSE)</f>
        <v>0</v>
      </c>
      <c r="AR274" s="9">
        <f>VLOOKUP($E274,'ALL-GTK-SD-SMP-SMA-SMK-SLB'!$F$14:$CG$713,'ALL-GTK-SD-SMP-SMA-SMK-SLB'!AS$7,FALSE)</f>
        <v>0</v>
      </c>
      <c r="AS274" s="9">
        <f>VLOOKUP($E274,'ALL-GTK-SD-SMP-SMA-SMK-SLB'!$F$14:$CG$713,'ALL-GTK-SD-SMP-SMA-SMK-SLB'!AT$7,FALSE)</f>
        <v>1</v>
      </c>
      <c r="AT274" s="9">
        <f>VLOOKUP($E274,'ALL-GTK-SD-SMP-SMA-SMK-SLB'!$F$14:$CG$713,'ALL-GTK-SD-SMP-SMA-SMK-SLB'!AU$7,FALSE)</f>
        <v>0</v>
      </c>
      <c r="AU274" s="9">
        <f>VLOOKUP($E274,'ALL-GTK-SD-SMP-SMA-SMK-SLB'!$F$14:$CG$713,'ALL-GTK-SD-SMP-SMA-SMK-SLB'!AV$7,FALSE)</f>
        <v>0</v>
      </c>
      <c r="AV274" s="9">
        <f>VLOOKUP($E274,'ALL-GTK-SD-SMP-SMA-SMK-SLB'!$F$14:$CG$713,'ALL-GTK-SD-SMP-SMA-SMK-SLB'!AW$7,FALSE)</f>
        <v>0</v>
      </c>
      <c r="AW274" s="9">
        <f>VLOOKUP($E274,'ALL-GTK-SD-SMP-SMA-SMK-SLB'!$F$14:$CG$713,'ALL-GTK-SD-SMP-SMA-SMK-SLB'!AX$7,FALSE)</f>
        <v>0</v>
      </c>
      <c r="AX274" s="9">
        <f>VLOOKUP($E274,'ALL-GTK-SD-SMP-SMA-SMK-SLB'!$F$14:$CG$713,'ALL-GTK-SD-SMP-SMA-SMK-SLB'!AY$7,FALSE)</f>
        <v>4</v>
      </c>
      <c r="AY274" s="9">
        <f>VLOOKUP($E274,'ALL-GTK-SD-SMP-SMA-SMK-SLB'!$F$14:$CG$713,'ALL-GTK-SD-SMP-SMA-SMK-SLB'!AZ$7,FALSE)</f>
        <v>5</v>
      </c>
      <c r="AZ274" s="9">
        <f>VLOOKUP($E274,'ALL-GTK-SD-SMP-SMA-SMK-SLB'!$F$14:$CG$713,'ALL-GTK-SD-SMP-SMA-SMK-SLB'!BA$7,FALSE)</f>
        <v>0</v>
      </c>
      <c r="BA274" s="9">
        <f>VLOOKUP($E274,'ALL-GTK-SD-SMP-SMA-SMK-SLB'!$F$14:$CG$713,'ALL-GTK-SD-SMP-SMA-SMK-SLB'!BB$7,FALSE)</f>
        <v>0</v>
      </c>
      <c r="BB274" s="9">
        <f>VLOOKUP($E274,'ALL-GTK-SD-SMP-SMA-SMK-SLB'!$F$14:$CG$713,'ALL-GTK-SD-SMP-SMA-SMK-SLB'!BC$7,FALSE)</f>
        <v>0</v>
      </c>
      <c r="BC274" s="9">
        <f>VLOOKUP($E274,'ALL-GTK-SD-SMP-SMA-SMK-SLB'!$F$14:$CG$713,'ALL-GTK-SD-SMP-SMA-SMK-SLB'!BD$7,FALSE)</f>
        <v>0</v>
      </c>
      <c r="BD274" s="310">
        <f t="shared" si="164"/>
        <v>0</v>
      </c>
      <c r="BE274" s="310">
        <f t="shared" si="165"/>
        <v>2</v>
      </c>
      <c r="BF274" s="10">
        <f t="shared" si="166"/>
        <v>2</v>
      </c>
      <c r="BG274" s="311">
        <f t="shared" si="167"/>
        <v>4</v>
      </c>
      <c r="BH274" s="311">
        <f t="shared" si="168"/>
        <v>5</v>
      </c>
      <c r="BI274" s="10">
        <f t="shared" si="169"/>
        <v>9</v>
      </c>
      <c r="BJ274" s="44">
        <f t="shared" si="170"/>
        <v>4</v>
      </c>
      <c r="BK274" s="44">
        <f t="shared" si="171"/>
        <v>7</v>
      </c>
      <c r="BL274" s="11">
        <f t="shared" si="172"/>
        <v>11</v>
      </c>
      <c r="BM274" s="9">
        <f>VLOOKUP($E274,'ALL-GTK-SD-SMP-SMA-SMK-SLB'!$F$14:$CG$713,'ALL-GTK-SD-SMP-SMA-SMK-SLB'!BN$7,FALSE)</f>
        <v>0</v>
      </c>
      <c r="BN274" s="9">
        <f>VLOOKUP($E274,'ALL-GTK-SD-SMP-SMA-SMK-SLB'!$F$14:$CG$713,'ALL-GTK-SD-SMP-SMA-SMK-SLB'!BO$7,FALSE)</f>
        <v>0</v>
      </c>
      <c r="BO274" s="9">
        <f>VLOOKUP($E274,'ALL-GTK-SD-SMP-SMA-SMK-SLB'!$F$14:$CG$713,'ALL-GTK-SD-SMP-SMA-SMK-SLB'!BP$7,FALSE)</f>
        <v>0</v>
      </c>
      <c r="BP274" s="9">
        <f>VLOOKUP($E274,'ALL-GTK-SD-SMP-SMA-SMK-SLB'!$F$14:$CG$713,'ALL-GTK-SD-SMP-SMA-SMK-SLB'!BQ$7,FALSE)</f>
        <v>0</v>
      </c>
      <c r="BQ274" s="9">
        <f>VLOOKUP($E274,'ALL-GTK-SD-SMP-SMA-SMK-SLB'!$F$14:$CG$713,'ALL-GTK-SD-SMP-SMA-SMK-SLB'!BR$7,FALSE)</f>
        <v>0</v>
      </c>
      <c r="BR274" s="9">
        <f>VLOOKUP($E274,'ALL-GTK-SD-SMP-SMA-SMK-SLB'!$F$14:$CG$713,'ALL-GTK-SD-SMP-SMA-SMK-SLB'!BS$7,FALSE)</f>
        <v>0</v>
      </c>
      <c r="BS274" s="9">
        <f>VLOOKUP($E274,'ALL-GTK-SD-SMP-SMA-SMK-SLB'!$F$14:$CG$713,'ALL-GTK-SD-SMP-SMA-SMK-SLB'!BT$7,FALSE)</f>
        <v>0</v>
      </c>
      <c r="BT274" s="9">
        <f>VLOOKUP($E274,'ALL-GTK-SD-SMP-SMA-SMK-SLB'!$F$14:$CG$713,'ALL-GTK-SD-SMP-SMA-SMK-SLB'!BU$7,FALSE)</f>
        <v>0</v>
      </c>
      <c r="BU274" s="299">
        <f t="shared" si="173"/>
        <v>0</v>
      </c>
      <c r="BV274" s="299">
        <f t="shared" si="174"/>
        <v>0</v>
      </c>
      <c r="BW274" s="44">
        <f t="shared" si="175"/>
        <v>0</v>
      </c>
      <c r="BX274" s="44">
        <f t="shared" si="176"/>
        <v>0</v>
      </c>
      <c r="BY274" s="11">
        <f t="shared" si="177"/>
        <v>0</v>
      </c>
      <c r="BZ274" s="14">
        <f t="shared" si="178"/>
        <v>4</v>
      </c>
      <c r="CA274" s="14">
        <f t="shared" si="179"/>
        <v>7</v>
      </c>
      <c r="CB274" s="13">
        <f t="shared" si="180"/>
        <v>0</v>
      </c>
      <c r="CC274" s="13">
        <f t="shared" si="181"/>
        <v>0</v>
      </c>
      <c r="CD274" s="312">
        <f t="shared" si="182"/>
        <v>4</v>
      </c>
      <c r="CE274" s="312">
        <f t="shared" si="183"/>
        <v>7</v>
      </c>
      <c r="CF274" s="313">
        <f t="shared" si="184"/>
        <v>11</v>
      </c>
      <c r="CG274" s="302" t="str">
        <f t="shared" si="185"/>
        <v>OK</v>
      </c>
    </row>
    <row r="275" spans="1:85" ht="14.25" x14ac:dyDescent="0.25">
      <c r="A275" s="6">
        <v>263</v>
      </c>
      <c r="B275" s="495">
        <v>263</v>
      </c>
      <c r="C275" s="495" t="s">
        <v>6</v>
      </c>
      <c r="D275" s="496" t="s">
        <v>20</v>
      </c>
      <c r="E275" s="626">
        <v>20319158</v>
      </c>
      <c r="F275" s="627" t="s">
        <v>531</v>
      </c>
      <c r="G275" s="624" t="s">
        <v>52</v>
      </c>
      <c r="H275" s="9">
        <f>VLOOKUP($E275,'ALL-GTK-SD-SMP-SMA-SMK-SLB'!$F$14:$CG$713,'ALL-GTK-SD-SMP-SMA-SMK-SLB'!I$7,FALSE)</f>
        <v>0</v>
      </c>
      <c r="I275" s="9">
        <f>VLOOKUP($E275,'ALL-GTK-SD-SMP-SMA-SMK-SLB'!$F$14:$CG$713,'ALL-GTK-SD-SMP-SMA-SMK-SLB'!J$7,FALSE)</f>
        <v>1</v>
      </c>
      <c r="J275" s="9">
        <f>VLOOKUP($E275,'ALL-GTK-SD-SMP-SMA-SMK-SLB'!$F$14:$CG$713,'ALL-GTK-SD-SMP-SMA-SMK-SLB'!K$7,FALSE)</f>
        <v>0</v>
      </c>
      <c r="K275" s="9">
        <f>VLOOKUP($E275,'ALL-GTK-SD-SMP-SMA-SMK-SLB'!$F$14:$CG$713,'ALL-GTK-SD-SMP-SMA-SMK-SLB'!L$7,FALSE)</f>
        <v>0</v>
      </c>
      <c r="L275" s="9">
        <f>VLOOKUP($E275,'ALL-GTK-SD-SMP-SMA-SMK-SLB'!$F$14:$CG$713,'ALL-GTK-SD-SMP-SMA-SMK-SLB'!M$7,FALSE)</f>
        <v>1</v>
      </c>
      <c r="M275" s="9">
        <f>VLOOKUP($E275,'ALL-GTK-SD-SMP-SMA-SMK-SLB'!$F$14:$CG$713,'ALL-GTK-SD-SMP-SMA-SMK-SLB'!N$7,FALSE)</f>
        <v>0</v>
      </c>
      <c r="N275" s="9">
        <f>VLOOKUP($E275,'ALL-GTK-SD-SMP-SMA-SMK-SLB'!$F$14:$CG$713,'ALL-GTK-SD-SMP-SMA-SMK-SLB'!O$7,FALSE)</f>
        <v>1</v>
      </c>
      <c r="O275" s="9">
        <f>VLOOKUP($E275,'ALL-GTK-SD-SMP-SMA-SMK-SLB'!$F$14:$CG$713,'ALL-GTK-SD-SMP-SMA-SMK-SLB'!P$7,FALSE)</f>
        <v>2</v>
      </c>
      <c r="P275" s="299">
        <f t="shared" si="150"/>
        <v>2</v>
      </c>
      <c r="Q275" s="299">
        <f t="shared" si="151"/>
        <v>3</v>
      </c>
      <c r="R275" s="300">
        <f t="shared" si="152"/>
        <v>5</v>
      </c>
      <c r="S275" s="9">
        <f>VLOOKUP($E275,'ALL-GTK-SD-SMP-SMA-SMK-SLB'!$F$14:$CG$713,'ALL-GTK-SD-SMP-SMA-SMK-SLB'!T$7,FALSE)</f>
        <v>0</v>
      </c>
      <c r="T275" s="9">
        <f>VLOOKUP($E275,'ALL-GTK-SD-SMP-SMA-SMK-SLB'!$F$14:$CG$713,'ALL-GTK-SD-SMP-SMA-SMK-SLB'!U$7,FALSE)</f>
        <v>0</v>
      </c>
      <c r="U275" s="9">
        <f>VLOOKUP($E275,'ALL-GTK-SD-SMP-SMA-SMK-SLB'!$F$14:$CG$713,'ALL-GTK-SD-SMP-SMA-SMK-SLB'!V$7,FALSE)</f>
        <v>0</v>
      </c>
      <c r="V275" s="9">
        <f>VLOOKUP($E275,'ALL-GTK-SD-SMP-SMA-SMK-SLB'!$F$14:$CG$713,'ALL-GTK-SD-SMP-SMA-SMK-SLB'!W$7,FALSE)</f>
        <v>0</v>
      </c>
      <c r="W275" s="9">
        <f>VLOOKUP($E275,'ALL-GTK-SD-SMP-SMA-SMK-SLB'!$F$14:$CG$713,'ALL-GTK-SD-SMP-SMA-SMK-SLB'!X$7,FALSE)</f>
        <v>1</v>
      </c>
      <c r="X275" s="9">
        <f>VLOOKUP($E275,'ALL-GTK-SD-SMP-SMA-SMK-SLB'!$F$14:$CG$713,'ALL-GTK-SD-SMP-SMA-SMK-SLB'!Y$7,FALSE)</f>
        <v>2</v>
      </c>
      <c r="Y275" s="299">
        <f t="shared" si="153"/>
        <v>1</v>
      </c>
      <c r="Z275" s="299">
        <f t="shared" si="154"/>
        <v>2</v>
      </c>
      <c r="AA275" s="10">
        <f t="shared" si="155"/>
        <v>3</v>
      </c>
      <c r="AB275" s="44">
        <f t="shared" si="156"/>
        <v>3</v>
      </c>
      <c r="AC275" s="44">
        <f t="shared" si="157"/>
        <v>5</v>
      </c>
      <c r="AD275" s="11">
        <f t="shared" si="158"/>
        <v>8</v>
      </c>
      <c r="AE275" s="9">
        <f>VLOOKUP($E275,'ALL-GTK-SD-SMP-SMA-SMK-SLB'!$F$14:$CG$713,'ALL-GTK-SD-SMP-SMA-SMK-SLB'!AF$7,FALSE)</f>
        <v>1</v>
      </c>
      <c r="AF275" s="9">
        <f>VLOOKUP($E275,'ALL-GTK-SD-SMP-SMA-SMK-SLB'!$F$14:$CG$713,'ALL-GTK-SD-SMP-SMA-SMK-SLB'!AG$7,FALSE)</f>
        <v>4</v>
      </c>
      <c r="AG275" s="10">
        <f t="shared" si="159"/>
        <v>5</v>
      </c>
      <c r="AH275" s="9">
        <f>VLOOKUP($E275,'ALL-GTK-SD-SMP-SMA-SMK-SLB'!$F$14:$CG$713,'ALL-GTK-SD-SMP-SMA-SMK-SLB'!AI$7,FALSE)</f>
        <v>2</v>
      </c>
      <c r="AI275" s="9">
        <f>VLOOKUP($E275,'ALL-GTK-SD-SMP-SMA-SMK-SLB'!$F$14:$CG$713,'ALL-GTK-SD-SMP-SMA-SMK-SLB'!AJ$7,FALSE)</f>
        <v>1</v>
      </c>
      <c r="AJ275" s="10">
        <f t="shared" si="160"/>
        <v>3</v>
      </c>
      <c r="AK275" s="44">
        <f t="shared" si="161"/>
        <v>3</v>
      </c>
      <c r="AL275" s="44">
        <f t="shared" si="162"/>
        <v>5</v>
      </c>
      <c r="AM275" s="11">
        <f t="shared" si="163"/>
        <v>8</v>
      </c>
      <c r="AN275" s="299">
        <f>VLOOKUP($E275,'ALL-GTK-SD-SMP-SMA-SMK-SLB'!$F$14:$CG$713,'ALL-GTK-SD-SMP-SMA-SMK-SLB'!AO$7,FALSE)</f>
        <v>0</v>
      </c>
      <c r="AO275" s="299">
        <f>VLOOKUP($E275,'ALL-GTK-SD-SMP-SMA-SMK-SLB'!$F$14:$CG$713,'ALL-GTK-SD-SMP-SMA-SMK-SLB'!AP$7,FALSE)</f>
        <v>0</v>
      </c>
      <c r="AP275" s="9">
        <f>VLOOKUP($E275,'ALL-GTK-SD-SMP-SMA-SMK-SLB'!$F$14:$CG$713,'ALL-GTK-SD-SMP-SMA-SMK-SLB'!AQ$7,FALSE)</f>
        <v>0</v>
      </c>
      <c r="AQ275" s="9">
        <f>VLOOKUP($E275,'ALL-GTK-SD-SMP-SMA-SMK-SLB'!$F$14:$CG$713,'ALL-GTK-SD-SMP-SMA-SMK-SLB'!AR$7,FALSE)</f>
        <v>0</v>
      </c>
      <c r="AR275" s="9">
        <f>VLOOKUP($E275,'ALL-GTK-SD-SMP-SMA-SMK-SLB'!$F$14:$CG$713,'ALL-GTK-SD-SMP-SMA-SMK-SLB'!AS$7,FALSE)</f>
        <v>0</v>
      </c>
      <c r="AS275" s="9">
        <f>VLOOKUP($E275,'ALL-GTK-SD-SMP-SMA-SMK-SLB'!$F$14:$CG$713,'ALL-GTK-SD-SMP-SMA-SMK-SLB'!AT$7,FALSE)</f>
        <v>0</v>
      </c>
      <c r="AT275" s="9">
        <f>VLOOKUP($E275,'ALL-GTK-SD-SMP-SMA-SMK-SLB'!$F$14:$CG$713,'ALL-GTK-SD-SMP-SMA-SMK-SLB'!AU$7,FALSE)</f>
        <v>0</v>
      </c>
      <c r="AU275" s="9">
        <f>VLOOKUP($E275,'ALL-GTK-SD-SMP-SMA-SMK-SLB'!$F$14:$CG$713,'ALL-GTK-SD-SMP-SMA-SMK-SLB'!AV$7,FALSE)</f>
        <v>0</v>
      </c>
      <c r="AV275" s="9">
        <f>VLOOKUP($E275,'ALL-GTK-SD-SMP-SMA-SMK-SLB'!$F$14:$CG$713,'ALL-GTK-SD-SMP-SMA-SMK-SLB'!AW$7,FALSE)</f>
        <v>0</v>
      </c>
      <c r="AW275" s="9">
        <f>VLOOKUP($E275,'ALL-GTK-SD-SMP-SMA-SMK-SLB'!$F$14:$CG$713,'ALL-GTK-SD-SMP-SMA-SMK-SLB'!AX$7,FALSE)</f>
        <v>0</v>
      </c>
      <c r="AX275" s="9">
        <f>VLOOKUP($E275,'ALL-GTK-SD-SMP-SMA-SMK-SLB'!$F$14:$CG$713,'ALL-GTK-SD-SMP-SMA-SMK-SLB'!AY$7,FALSE)</f>
        <v>3</v>
      </c>
      <c r="AY275" s="9">
        <f>VLOOKUP($E275,'ALL-GTK-SD-SMP-SMA-SMK-SLB'!$F$14:$CG$713,'ALL-GTK-SD-SMP-SMA-SMK-SLB'!AZ$7,FALSE)</f>
        <v>5</v>
      </c>
      <c r="AZ275" s="9">
        <f>VLOOKUP($E275,'ALL-GTK-SD-SMP-SMA-SMK-SLB'!$F$14:$CG$713,'ALL-GTK-SD-SMP-SMA-SMK-SLB'!BA$7,FALSE)</f>
        <v>0</v>
      </c>
      <c r="BA275" s="9">
        <f>VLOOKUP($E275,'ALL-GTK-SD-SMP-SMA-SMK-SLB'!$F$14:$CG$713,'ALL-GTK-SD-SMP-SMA-SMK-SLB'!BB$7,FALSE)</f>
        <v>0</v>
      </c>
      <c r="BB275" s="9">
        <f>VLOOKUP($E275,'ALL-GTK-SD-SMP-SMA-SMK-SLB'!$F$14:$CG$713,'ALL-GTK-SD-SMP-SMA-SMK-SLB'!BC$7,FALSE)</f>
        <v>0</v>
      </c>
      <c r="BC275" s="9">
        <f>VLOOKUP($E275,'ALL-GTK-SD-SMP-SMA-SMK-SLB'!$F$14:$CG$713,'ALL-GTK-SD-SMP-SMA-SMK-SLB'!BD$7,FALSE)</f>
        <v>0</v>
      </c>
      <c r="BD275" s="310">
        <f t="shared" si="164"/>
        <v>0</v>
      </c>
      <c r="BE275" s="310">
        <f t="shared" si="165"/>
        <v>0</v>
      </c>
      <c r="BF275" s="10">
        <f t="shared" si="166"/>
        <v>0</v>
      </c>
      <c r="BG275" s="311">
        <f t="shared" si="167"/>
        <v>3</v>
      </c>
      <c r="BH275" s="311">
        <f t="shared" si="168"/>
        <v>5</v>
      </c>
      <c r="BI275" s="10">
        <f t="shared" si="169"/>
        <v>8</v>
      </c>
      <c r="BJ275" s="44">
        <f t="shared" si="170"/>
        <v>3</v>
      </c>
      <c r="BK275" s="44">
        <f t="shared" si="171"/>
        <v>5</v>
      </c>
      <c r="BL275" s="11">
        <f t="shared" si="172"/>
        <v>8</v>
      </c>
      <c r="BM275" s="9">
        <f>VLOOKUP($E275,'ALL-GTK-SD-SMP-SMA-SMK-SLB'!$F$14:$CG$713,'ALL-GTK-SD-SMP-SMA-SMK-SLB'!BN$7,FALSE)</f>
        <v>0</v>
      </c>
      <c r="BN275" s="9">
        <f>VLOOKUP($E275,'ALL-GTK-SD-SMP-SMA-SMK-SLB'!$F$14:$CG$713,'ALL-GTK-SD-SMP-SMA-SMK-SLB'!BO$7,FALSE)</f>
        <v>0</v>
      </c>
      <c r="BO275" s="9">
        <f>VLOOKUP($E275,'ALL-GTK-SD-SMP-SMA-SMK-SLB'!$F$14:$CG$713,'ALL-GTK-SD-SMP-SMA-SMK-SLB'!BP$7,FALSE)</f>
        <v>0</v>
      </c>
      <c r="BP275" s="9">
        <f>VLOOKUP($E275,'ALL-GTK-SD-SMP-SMA-SMK-SLB'!$F$14:$CG$713,'ALL-GTK-SD-SMP-SMA-SMK-SLB'!BQ$7,FALSE)</f>
        <v>0</v>
      </c>
      <c r="BQ275" s="9">
        <f>VLOOKUP($E275,'ALL-GTK-SD-SMP-SMA-SMK-SLB'!$F$14:$CG$713,'ALL-GTK-SD-SMP-SMA-SMK-SLB'!BR$7,FALSE)</f>
        <v>0</v>
      </c>
      <c r="BR275" s="9">
        <f>VLOOKUP($E275,'ALL-GTK-SD-SMP-SMA-SMK-SLB'!$F$14:$CG$713,'ALL-GTK-SD-SMP-SMA-SMK-SLB'!BS$7,FALSE)</f>
        <v>0</v>
      </c>
      <c r="BS275" s="9">
        <f>VLOOKUP($E275,'ALL-GTK-SD-SMP-SMA-SMK-SLB'!$F$14:$CG$713,'ALL-GTK-SD-SMP-SMA-SMK-SLB'!BT$7,FALSE)</f>
        <v>0</v>
      </c>
      <c r="BT275" s="9">
        <f>VLOOKUP($E275,'ALL-GTK-SD-SMP-SMA-SMK-SLB'!$F$14:$CG$713,'ALL-GTK-SD-SMP-SMA-SMK-SLB'!BU$7,FALSE)</f>
        <v>0</v>
      </c>
      <c r="BU275" s="299">
        <f t="shared" si="173"/>
        <v>0</v>
      </c>
      <c r="BV275" s="299">
        <f t="shared" si="174"/>
        <v>0</v>
      </c>
      <c r="BW275" s="44">
        <f t="shared" si="175"/>
        <v>0</v>
      </c>
      <c r="BX275" s="44">
        <f t="shared" si="176"/>
        <v>0</v>
      </c>
      <c r="BY275" s="11">
        <f t="shared" si="177"/>
        <v>0</v>
      </c>
      <c r="BZ275" s="14">
        <f t="shared" si="178"/>
        <v>3</v>
      </c>
      <c r="CA275" s="14">
        <f t="shared" si="179"/>
        <v>5</v>
      </c>
      <c r="CB275" s="13">
        <f t="shared" si="180"/>
        <v>0</v>
      </c>
      <c r="CC275" s="13">
        <f t="shared" si="181"/>
        <v>0</v>
      </c>
      <c r="CD275" s="312">
        <f t="shared" si="182"/>
        <v>3</v>
      </c>
      <c r="CE275" s="312">
        <f t="shared" si="183"/>
        <v>5</v>
      </c>
      <c r="CF275" s="313">
        <f t="shared" si="184"/>
        <v>8</v>
      </c>
      <c r="CG275" s="302" t="str">
        <f t="shared" si="185"/>
        <v>OK</v>
      </c>
    </row>
    <row r="276" spans="1:85" ht="14.25" x14ac:dyDescent="0.25">
      <c r="A276" s="6">
        <v>264</v>
      </c>
      <c r="B276" s="495">
        <v>264</v>
      </c>
      <c r="C276" s="495" t="s">
        <v>6</v>
      </c>
      <c r="D276" s="496" t="s">
        <v>20</v>
      </c>
      <c r="E276" s="626">
        <v>20319392</v>
      </c>
      <c r="F276" s="627" t="s">
        <v>532</v>
      </c>
      <c r="G276" s="624" t="s">
        <v>52</v>
      </c>
      <c r="H276" s="9">
        <f>VLOOKUP($E276,'ALL-GTK-SD-SMP-SMA-SMK-SLB'!$F$14:$CG$713,'ALL-GTK-SD-SMP-SMA-SMK-SLB'!I$7,FALSE)</f>
        <v>0</v>
      </c>
      <c r="I276" s="9">
        <f>VLOOKUP($E276,'ALL-GTK-SD-SMP-SMA-SMK-SLB'!$F$14:$CG$713,'ALL-GTK-SD-SMP-SMA-SMK-SLB'!J$7,FALSE)</f>
        <v>0</v>
      </c>
      <c r="J276" s="9">
        <f>VLOOKUP($E276,'ALL-GTK-SD-SMP-SMA-SMK-SLB'!$F$14:$CG$713,'ALL-GTK-SD-SMP-SMA-SMK-SLB'!K$7,FALSE)</f>
        <v>0</v>
      </c>
      <c r="K276" s="9">
        <f>VLOOKUP($E276,'ALL-GTK-SD-SMP-SMA-SMK-SLB'!$F$14:$CG$713,'ALL-GTK-SD-SMP-SMA-SMK-SLB'!L$7,FALSE)</f>
        <v>0</v>
      </c>
      <c r="L276" s="9">
        <f>VLOOKUP($E276,'ALL-GTK-SD-SMP-SMA-SMK-SLB'!$F$14:$CG$713,'ALL-GTK-SD-SMP-SMA-SMK-SLB'!M$7,FALSE)</f>
        <v>2</v>
      </c>
      <c r="M276" s="9">
        <f>VLOOKUP($E276,'ALL-GTK-SD-SMP-SMA-SMK-SLB'!$F$14:$CG$713,'ALL-GTK-SD-SMP-SMA-SMK-SLB'!N$7,FALSE)</f>
        <v>0</v>
      </c>
      <c r="N276" s="9">
        <f>VLOOKUP($E276,'ALL-GTK-SD-SMP-SMA-SMK-SLB'!$F$14:$CG$713,'ALL-GTK-SD-SMP-SMA-SMK-SLB'!O$7,FALSE)</f>
        <v>2</v>
      </c>
      <c r="O276" s="9">
        <f>VLOOKUP($E276,'ALL-GTK-SD-SMP-SMA-SMK-SLB'!$F$14:$CG$713,'ALL-GTK-SD-SMP-SMA-SMK-SLB'!P$7,FALSE)</f>
        <v>3</v>
      </c>
      <c r="P276" s="299">
        <f t="shared" si="150"/>
        <v>4</v>
      </c>
      <c r="Q276" s="299">
        <f t="shared" si="151"/>
        <v>3</v>
      </c>
      <c r="R276" s="300">
        <f t="shared" si="152"/>
        <v>7</v>
      </c>
      <c r="S276" s="9">
        <f>VLOOKUP($E276,'ALL-GTK-SD-SMP-SMA-SMK-SLB'!$F$14:$CG$713,'ALL-GTK-SD-SMP-SMA-SMK-SLB'!T$7,FALSE)</f>
        <v>0</v>
      </c>
      <c r="T276" s="9">
        <f>VLOOKUP($E276,'ALL-GTK-SD-SMP-SMA-SMK-SLB'!$F$14:$CG$713,'ALL-GTK-SD-SMP-SMA-SMK-SLB'!U$7,FALSE)</f>
        <v>0</v>
      </c>
      <c r="U276" s="9">
        <f>VLOOKUP($E276,'ALL-GTK-SD-SMP-SMA-SMK-SLB'!$F$14:$CG$713,'ALL-GTK-SD-SMP-SMA-SMK-SLB'!V$7,FALSE)</f>
        <v>0</v>
      </c>
      <c r="V276" s="9">
        <f>VLOOKUP($E276,'ALL-GTK-SD-SMP-SMA-SMK-SLB'!$F$14:$CG$713,'ALL-GTK-SD-SMP-SMA-SMK-SLB'!W$7,FALSE)</f>
        <v>0</v>
      </c>
      <c r="W276" s="9">
        <f>VLOOKUP($E276,'ALL-GTK-SD-SMP-SMA-SMK-SLB'!$F$14:$CG$713,'ALL-GTK-SD-SMP-SMA-SMK-SLB'!X$7,FALSE)</f>
        <v>1</v>
      </c>
      <c r="X276" s="9">
        <f>VLOOKUP($E276,'ALL-GTK-SD-SMP-SMA-SMK-SLB'!$F$14:$CG$713,'ALL-GTK-SD-SMP-SMA-SMK-SLB'!Y$7,FALSE)</f>
        <v>2</v>
      </c>
      <c r="Y276" s="299">
        <f t="shared" si="153"/>
        <v>1</v>
      </c>
      <c r="Z276" s="299">
        <f t="shared" si="154"/>
        <v>2</v>
      </c>
      <c r="AA276" s="10">
        <f t="shared" si="155"/>
        <v>3</v>
      </c>
      <c r="AB276" s="44">
        <f t="shared" si="156"/>
        <v>5</v>
      </c>
      <c r="AC276" s="44">
        <f t="shared" si="157"/>
        <v>5</v>
      </c>
      <c r="AD276" s="11">
        <f t="shared" si="158"/>
        <v>10</v>
      </c>
      <c r="AE276" s="9">
        <f>VLOOKUP($E276,'ALL-GTK-SD-SMP-SMA-SMK-SLB'!$F$14:$CG$713,'ALL-GTK-SD-SMP-SMA-SMK-SLB'!AF$7,FALSE)</f>
        <v>2</v>
      </c>
      <c r="AF276" s="9">
        <f>VLOOKUP($E276,'ALL-GTK-SD-SMP-SMA-SMK-SLB'!$F$14:$CG$713,'ALL-GTK-SD-SMP-SMA-SMK-SLB'!AG$7,FALSE)</f>
        <v>2</v>
      </c>
      <c r="AG276" s="10">
        <f t="shared" si="159"/>
        <v>4</v>
      </c>
      <c r="AH276" s="9">
        <f>VLOOKUP($E276,'ALL-GTK-SD-SMP-SMA-SMK-SLB'!$F$14:$CG$713,'ALL-GTK-SD-SMP-SMA-SMK-SLB'!AI$7,FALSE)</f>
        <v>3</v>
      </c>
      <c r="AI276" s="9">
        <f>VLOOKUP($E276,'ALL-GTK-SD-SMP-SMA-SMK-SLB'!$F$14:$CG$713,'ALL-GTK-SD-SMP-SMA-SMK-SLB'!AJ$7,FALSE)</f>
        <v>3</v>
      </c>
      <c r="AJ276" s="10">
        <f t="shared" si="160"/>
        <v>6</v>
      </c>
      <c r="AK276" s="44">
        <f t="shared" si="161"/>
        <v>5</v>
      </c>
      <c r="AL276" s="44">
        <f t="shared" si="162"/>
        <v>5</v>
      </c>
      <c r="AM276" s="11">
        <f t="shared" si="163"/>
        <v>10</v>
      </c>
      <c r="AN276" s="299">
        <f>VLOOKUP($E276,'ALL-GTK-SD-SMP-SMA-SMK-SLB'!$F$14:$CG$713,'ALL-GTK-SD-SMP-SMA-SMK-SLB'!AO$7,FALSE)</f>
        <v>0</v>
      </c>
      <c r="AO276" s="299">
        <f>VLOOKUP($E276,'ALL-GTK-SD-SMP-SMA-SMK-SLB'!$F$14:$CG$713,'ALL-GTK-SD-SMP-SMA-SMK-SLB'!AP$7,FALSE)</f>
        <v>0</v>
      </c>
      <c r="AP276" s="9">
        <f>VLOOKUP($E276,'ALL-GTK-SD-SMP-SMA-SMK-SLB'!$F$14:$CG$713,'ALL-GTK-SD-SMP-SMA-SMK-SLB'!AQ$7,FALSE)</f>
        <v>0</v>
      </c>
      <c r="AQ276" s="9">
        <f>VLOOKUP($E276,'ALL-GTK-SD-SMP-SMA-SMK-SLB'!$F$14:$CG$713,'ALL-GTK-SD-SMP-SMA-SMK-SLB'!AR$7,FALSE)</f>
        <v>0</v>
      </c>
      <c r="AR276" s="9">
        <f>VLOOKUP($E276,'ALL-GTK-SD-SMP-SMA-SMK-SLB'!$F$14:$CG$713,'ALL-GTK-SD-SMP-SMA-SMK-SLB'!AS$7,FALSE)</f>
        <v>0</v>
      </c>
      <c r="AS276" s="9">
        <f>VLOOKUP($E276,'ALL-GTK-SD-SMP-SMA-SMK-SLB'!$F$14:$CG$713,'ALL-GTK-SD-SMP-SMA-SMK-SLB'!AT$7,FALSE)</f>
        <v>0</v>
      </c>
      <c r="AT276" s="9">
        <f>VLOOKUP($E276,'ALL-GTK-SD-SMP-SMA-SMK-SLB'!$F$14:$CG$713,'ALL-GTK-SD-SMP-SMA-SMK-SLB'!AU$7,FALSE)</f>
        <v>0</v>
      </c>
      <c r="AU276" s="9">
        <f>VLOOKUP($E276,'ALL-GTK-SD-SMP-SMA-SMK-SLB'!$F$14:$CG$713,'ALL-GTK-SD-SMP-SMA-SMK-SLB'!AV$7,FALSE)</f>
        <v>0</v>
      </c>
      <c r="AV276" s="9">
        <f>VLOOKUP($E276,'ALL-GTK-SD-SMP-SMA-SMK-SLB'!$F$14:$CG$713,'ALL-GTK-SD-SMP-SMA-SMK-SLB'!AW$7,FALSE)</f>
        <v>0</v>
      </c>
      <c r="AW276" s="9">
        <f>VLOOKUP($E276,'ALL-GTK-SD-SMP-SMA-SMK-SLB'!$F$14:$CG$713,'ALL-GTK-SD-SMP-SMA-SMK-SLB'!AX$7,FALSE)</f>
        <v>0</v>
      </c>
      <c r="AX276" s="9">
        <f>VLOOKUP($E276,'ALL-GTK-SD-SMP-SMA-SMK-SLB'!$F$14:$CG$713,'ALL-GTK-SD-SMP-SMA-SMK-SLB'!AY$7,FALSE)</f>
        <v>5</v>
      </c>
      <c r="AY276" s="9">
        <f>VLOOKUP($E276,'ALL-GTK-SD-SMP-SMA-SMK-SLB'!$F$14:$CG$713,'ALL-GTK-SD-SMP-SMA-SMK-SLB'!AZ$7,FALSE)</f>
        <v>5</v>
      </c>
      <c r="AZ276" s="9">
        <f>VLOOKUP($E276,'ALL-GTK-SD-SMP-SMA-SMK-SLB'!$F$14:$CG$713,'ALL-GTK-SD-SMP-SMA-SMK-SLB'!BA$7,FALSE)</f>
        <v>0</v>
      </c>
      <c r="BA276" s="9">
        <f>VLOOKUP($E276,'ALL-GTK-SD-SMP-SMA-SMK-SLB'!$F$14:$CG$713,'ALL-GTK-SD-SMP-SMA-SMK-SLB'!BB$7,FALSE)</f>
        <v>0</v>
      </c>
      <c r="BB276" s="9">
        <f>VLOOKUP($E276,'ALL-GTK-SD-SMP-SMA-SMK-SLB'!$F$14:$CG$713,'ALL-GTK-SD-SMP-SMA-SMK-SLB'!BC$7,FALSE)</f>
        <v>0</v>
      </c>
      <c r="BC276" s="9">
        <f>VLOOKUP($E276,'ALL-GTK-SD-SMP-SMA-SMK-SLB'!$F$14:$CG$713,'ALL-GTK-SD-SMP-SMA-SMK-SLB'!BD$7,FALSE)</f>
        <v>0</v>
      </c>
      <c r="BD276" s="310">
        <f t="shared" si="164"/>
        <v>0</v>
      </c>
      <c r="BE276" s="310">
        <f t="shared" si="165"/>
        <v>0</v>
      </c>
      <c r="BF276" s="10">
        <f t="shared" si="166"/>
        <v>0</v>
      </c>
      <c r="BG276" s="311">
        <f t="shared" si="167"/>
        <v>5</v>
      </c>
      <c r="BH276" s="311">
        <f t="shared" si="168"/>
        <v>5</v>
      </c>
      <c r="BI276" s="10">
        <f t="shared" si="169"/>
        <v>10</v>
      </c>
      <c r="BJ276" s="44">
        <f t="shared" si="170"/>
        <v>5</v>
      </c>
      <c r="BK276" s="44">
        <f t="shared" si="171"/>
        <v>5</v>
      </c>
      <c r="BL276" s="11">
        <f t="shared" si="172"/>
        <v>10</v>
      </c>
      <c r="BM276" s="9">
        <f>VLOOKUP($E276,'ALL-GTK-SD-SMP-SMA-SMK-SLB'!$F$14:$CG$713,'ALL-GTK-SD-SMP-SMA-SMK-SLB'!BN$7,FALSE)</f>
        <v>0</v>
      </c>
      <c r="BN276" s="9">
        <f>VLOOKUP($E276,'ALL-GTK-SD-SMP-SMA-SMK-SLB'!$F$14:$CG$713,'ALL-GTK-SD-SMP-SMA-SMK-SLB'!BO$7,FALSE)</f>
        <v>0</v>
      </c>
      <c r="BO276" s="9">
        <f>VLOOKUP($E276,'ALL-GTK-SD-SMP-SMA-SMK-SLB'!$F$14:$CG$713,'ALL-GTK-SD-SMP-SMA-SMK-SLB'!BP$7,FALSE)</f>
        <v>0</v>
      </c>
      <c r="BP276" s="9">
        <f>VLOOKUP($E276,'ALL-GTK-SD-SMP-SMA-SMK-SLB'!$F$14:$CG$713,'ALL-GTK-SD-SMP-SMA-SMK-SLB'!BQ$7,FALSE)</f>
        <v>0</v>
      </c>
      <c r="BQ276" s="9">
        <f>VLOOKUP($E276,'ALL-GTK-SD-SMP-SMA-SMK-SLB'!$F$14:$CG$713,'ALL-GTK-SD-SMP-SMA-SMK-SLB'!BR$7,FALSE)</f>
        <v>0</v>
      </c>
      <c r="BR276" s="9">
        <f>VLOOKUP($E276,'ALL-GTK-SD-SMP-SMA-SMK-SLB'!$F$14:$CG$713,'ALL-GTK-SD-SMP-SMA-SMK-SLB'!BS$7,FALSE)</f>
        <v>0</v>
      </c>
      <c r="BS276" s="9">
        <f>VLOOKUP($E276,'ALL-GTK-SD-SMP-SMA-SMK-SLB'!$F$14:$CG$713,'ALL-GTK-SD-SMP-SMA-SMK-SLB'!BT$7,FALSE)</f>
        <v>0</v>
      </c>
      <c r="BT276" s="9">
        <f>VLOOKUP($E276,'ALL-GTK-SD-SMP-SMA-SMK-SLB'!$F$14:$CG$713,'ALL-GTK-SD-SMP-SMA-SMK-SLB'!BU$7,FALSE)</f>
        <v>0</v>
      </c>
      <c r="BU276" s="299">
        <f t="shared" si="173"/>
        <v>0</v>
      </c>
      <c r="BV276" s="299">
        <f t="shared" si="174"/>
        <v>0</v>
      </c>
      <c r="BW276" s="44">
        <f t="shared" si="175"/>
        <v>0</v>
      </c>
      <c r="BX276" s="44">
        <f t="shared" si="176"/>
        <v>0</v>
      </c>
      <c r="BY276" s="11">
        <f t="shared" si="177"/>
        <v>0</v>
      </c>
      <c r="BZ276" s="14">
        <f t="shared" si="178"/>
        <v>5</v>
      </c>
      <c r="CA276" s="14">
        <f t="shared" si="179"/>
        <v>5</v>
      </c>
      <c r="CB276" s="13">
        <f t="shared" si="180"/>
        <v>0</v>
      </c>
      <c r="CC276" s="13">
        <f t="shared" si="181"/>
        <v>0</v>
      </c>
      <c r="CD276" s="312">
        <f t="shared" si="182"/>
        <v>5</v>
      </c>
      <c r="CE276" s="312">
        <f t="shared" si="183"/>
        <v>5</v>
      </c>
      <c r="CF276" s="313">
        <f t="shared" si="184"/>
        <v>10</v>
      </c>
      <c r="CG276" s="302" t="str">
        <f t="shared" si="185"/>
        <v>OK</v>
      </c>
    </row>
    <row r="277" spans="1:85" ht="14.25" x14ac:dyDescent="0.25">
      <c r="A277" s="6">
        <v>265</v>
      </c>
      <c r="B277" s="495">
        <v>265</v>
      </c>
      <c r="C277" s="495" t="s">
        <v>6</v>
      </c>
      <c r="D277" s="496" t="s">
        <v>20</v>
      </c>
      <c r="E277" s="626">
        <v>20319403</v>
      </c>
      <c r="F277" s="627" t="s">
        <v>533</v>
      </c>
      <c r="G277" s="624" t="s">
        <v>52</v>
      </c>
      <c r="H277" s="9">
        <f>VLOOKUP($E277,'ALL-GTK-SD-SMP-SMA-SMK-SLB'!$F$14:$CG$713,'ALL-GTK-SD-SMP-SMA-SMK-SLB'!I$7,FALSE)</f>
        <v>0</v>
      </c>
      <c r="I277" s="9">
        <f>VLOOKUP($E277,'ALL-GTK-SD-SMP-SMA-SMK-SLB'!$F$14:$CG$713,'ALL-GTK-SD-SMP-SMA-SMK-SLB'!J$7,FALSE)</f>
        <v>0</v>
      </c>
      <c r="J277" s="9">
        <f>VLOOKUP($E277,'ALL-GTK-SD-SMP-SMA-SMK-SLB'!$F$14:$CG$713,'ALL-GTK-SD-SMP-SMA-SMK-SLB'!K$7,FALSE)</f>
        <v>0</v>
      </c>
      <c r="K277" s="9">
        <f>VLOOKUP($E277,'ALL-GTK-SD-SMP-SMA-SMK-SLB'!$F$14:$CG$713,'ALL-GTK-SD-SMP-SMA-SMK-SLB'!L$7,FALSE)</f>
        <v>0</v>
      </c>
      <c r="L277" s="9">
        <f>VLOOKUP($E277,'ALL-GTK-SD-SMP-SMA-SMK-SLB'!$F$14:$CG$713,'ALL-GTK-SD-SMP-SMA-SMK-SLB'!M$7,FALSE)</f>
        <v>1</v>
      </c>
      <c r="M277" s="9">
        <f>VLOOKUP($E277,'ALL-GTK-SD-SMP-SMA-SMK-SLB'!$F$14:$CG$713,'ALL-GTK-SD-SMP-SMA-SMK-SLB'!N$7,FALSE)</f>
        <v>1</v>
      </c>
      <c r="N277" s="9">
        <f>VLOOKUP($E277,'ALL-GTK-SD-SMP-SMA-SMK-SLB'!$F$14:$CG$713,'ALL-GTK-SD-SMP-SMA-SMK-SLB'!O$7,FALSE)</f>
        <v>0</v>
      </c>
      <c r="O277" s="9">
        <f>VLOOKUP($E277,'ALL-GTK-SD-SMP-SMA-SMK-SLB'!$F$14:$CG$713,'ALL-GTK-SD-SMP-SMA-SMK-SLB'!P$7,FALSE)</f>
        <v>5</v>
      </c>
      <c r="P277" s="299">
        <f t="shared" si="150"/>
        <v>1</v>
      </c>
      <c r="Q277" s="299">
        <f t="shared" si="151"/>
        <v>6</v>
      </c>
      <c r="R277" s="300">
        <f t="shared" si="152"/>
        <v>7</v>
      </c>
      <c r="S277" s="9">
        <f>VLOOKUP($E277,'ALL-GTK-SD-SMP-SMA-SMK-SLB'!$F$14:$CG$713,'ALL-GTK-SD-SMP-SMA-SMK-SLB'!T$7,FALSE)</f>
        <v>0</v>
      </c>
      <c r="T277" s="9">
        <f>VLOOKUP($E277,'ALL-GTK-SD-SMP-SMA-SMK-SLB'!$F$14:$CG$713,'ALL-GTK-SD-SMP-SMA-SMK-SLB'!U$7,FALSE)</f>
        <v>0</v>
      </c>
      <c r="U277" s="9">
        <f>VLOOKUP($E277,'ALL-GTK-SD-SMP-SMA-SMK-SLB'!$F$14:$CG$713,'ALL-GTK-SD-SMP-SMA-SMK-SLB'!V$7,FALSE)</f>
        <v>0</v>
      </c>
      <c r="V277" s="9">
        <f>VLOOKUP($E277,'ALL-GTK-SD-SMP-SMA-SMK-SLB'!$F$14:$CG$713,'ALL-GTK-SD-SMP-SMA-SMK-SLB'!W$7,FALSE)</f>
        <v>1</v>
      </c>
      <c r="W277" s="9">
        <f>VLOOKUP($E277,'ALL-GTK-SD-SMP-SMA-SMK-SLB'!$F$14:$CG$713,'ALL-GTK-SD-SMP-SMA-SMK-SLB'!X$7,FALSE)</f>
        <v>0</v>
      </c>
      <c r="X277" s="9">
        <f>VLOOKUP($E277,'ALL-GTK-SD-SMP-SMA-SMK-SLB'!$F$14:$CG$713,'ALL-GTK-SD-SMP-SMA-SMK-SLB'!Y$7,FALSE)</f>
        <v>1</v>
      </c>
      <c r="Y277" s="299">
        <f t="shared" si="153"/>
        <v>0</v>
      </c>
      <c r="Z277" s="299">
        <f t="shared" si="154"/>
        <v>2</v>
      </c>
      <c r="AA277" s="10">
        <f t="shared" si="155"/>
        <v>2</v>
      </c>
      <c r="AB277" s="44">
        <f t="shared" si="156"/>
        <v>1</v>
      </c>
      <c r="AC277" s="44">
        <f t="shared" si="157"/>
        <v>8</v>
      </c>
      <c r="AD277" s="11">
        <f t="shared" si="158"/>
        <v>9</v>
      </c>
      <c r="AE277" s="9">
        <f>VLOOKUP($E277,'ALL-GTK-SD-SMP-SMA-SMK-SLB'!$F$14:$CG$713,'ALL-GTK-SD-SMP-SMA-SMK-SLB'!AF$7,FALSE)</f>
        <v>0</v>
      </c>
      <c r="AF277" s="9">
        <f>VLOOKUP($E277,'ALL-GTK-SD-SMP-SMA-SMK-SLB'!$F$14:$CG$713,'ALL-GTK-SD-SMP-SMA-SMK-SLB'!AG$7,FALSE)</f>
        <v>3</v>
      </c>
      <c r="AG277" s="10">
        <f t="shared" si="159"/>
        <v>3</v>
      </c>
      <c r="AH277" s="9">
        <f>VLOOKUP($E277,'ALL-GTK-SD-SMP-SMA-SMK-SLB'!$F$14:$CG$713,'ALL-GTK-SD-SMP-SMA-SMK-SLB'!AI$7,FALSE)</f>
        <v>1</v>
      </c>
      <c r="AI277" s="9">
        <f>VLOOKUP($E277,'ALL-GTK-SD-SMP-SMA-SMK-SLB'!$F$14:$CG$713,'ALL-GTK-SD-SMP-SMA-SMK-SLB'!AJ$7,FALSE)</f>
        <v>5</v>
      </c>
      <c r="AJ277" s="10">
        <f t="shared" si="160"/>
        <v>6</v>
      </c>
      <c r="AK277" s="44">
        <f t="shared" si="161"/>
        <v>1</v>
      </c>
      <c r="AL277" s="44">
        <f t="shared" si="162"/>
        <v>8</v>
      </c>
      <c r="AM277" s="11">
        <f t="shared" si="163"/>
        <v>9</v>
      </c>
      <c r="AN277" s="299">
        <f>VLOOKUP($E277,'ALL-GTK-SD-SMP-SMA-SMK-SLB'!$F$14:$CG$713,'ALL-GTK-SD-SMP-SMA-SMK-SLB'!AO$7,FALSE)</f>
        <v>0</v>
      </c>
      <c r="AO277" s="299">
        <f>VLOOKUP($E277,'ALL-GTK-SD-SMP-SMA-SMK-SLB'!$F$14:$CG$713,'ALL-GTK-SD-SMP-SMA-SMK-SLB'!AP$7,FALSE)</f>
        <v>0</v>
      </c>
      <c r="AP277" s="9">
        <f>VLOOKUP($E277,'ALL-GTK-SD-SMP-SMA-SMK-SLB'!$F$14:$CG$713,'ALL-GTK-SD-SMP-SMA-SMK-SLB'!AQ$7,FALSE)</f>
        <v>0</v>
      </c>
      <c r="AQ277" s="9">
        <f>VLOOKUP($E277,'ALL-GTK-SD-SMP-SMA-SMK-SLB'!$F$14:$CG$713,'ALL-GTK-SD-SMP-SMA-SMK-SLB'!AR$7,FALSE)</f>
        <v>0</v>
      </c>
      <c r="AR277" s="9">
        <f>VLOOKUP($E277,'ALL-GTK-SD-SMP-SMA-SMK-SLB'!$F$14:$CG$713,'ALL-GTK-SD-SMP-SMA-SMK-SLB'!AS$7,FALSE)</f>
        <v>0</v>
      </c>
      <c r="AS277" s="9">
        <f>VLOOKUP($E277,'ALL-GTK-SD-SMP-SMA-SMK-SLB'!$F$14:$CG$713,'ALL-GTK-SD-SMP-SMA-SMK-SLB'!AT$7,FALSE)</f>
        <v>0</v>
      </c>
      <c r="AT277" s="9">
        <f>VLOOKUP($E277,'ALL-GTK-SD-SMP-SMA-SMK-SLB'!$F$14:$CG$713,'ALL-GTK-SD-SMP-SMA-SMK-SLB'!AU$7,FALSE)</f>
        <v>0</v>
      </c>
      <c r="AU277" s="9">
        <f>VLOOKUP($E277,'ALL-GTK-SD-SMP-SMA-SMK-SLB'!$F$14:$CG$713,'ALL-GTK-SD-SMP-SMA-SMK-SLB'!AV$7,FALSE)</f>
        <v>0</v>
      </c>
      <c r="AV277" s="9">
        <f>VLOOKUP($E277,'ALL-GTK-SD-SMP-SMA-SMK-SLB'!$F$14:$CG$713,'ALL-GTK-SD-SMP-SMA-SMK-SLB'!AW$7,FALSE)</f>
        <v>0</v>
      </c>
      <c r="AW277" s="9">
        <f>VLOOKUP($E277,'ALL-GTK-SD-SMP-SMA-SMK-SLB'!$F$14:$CG$713,'ALL-GTK-SD-SMP-SMA-SMK-SLB'!AX$7,FALSE)</f>
        <v>0</v>
      </c>
      <c r="AX277" s="9">
        <f>VLOOKUP($E277,'ALL-GTK-SD-SMP-SMA-SMK-SLB'!$F$14:$CG$713,'ALL-GTK-SD-SMP-SMA-SMK-SLB'!AY$7,FALSE)</f>
        <v>1</v>
      </c>
      <c r="AY277" s="9">
        <f>VLOOKUP($E277,'ALL-GTK-SD-SMP-SMA-SMK-SLB'!$F$14:$CG$713,'ALL-GTK-SD-SMP-SMA-SMK-SLB'!AZ$7,FALSE)</f>
        <v>8</v>
      </c>
      <c r="AZ277" s="9">
        <f>VLOOKUP($E277,'ALL-GTK-SD-SMP-SMA-SMK-SLB'!$F$14:$CG$713,'ALL-GTK-SD-SMP-SMA-SMK-SLB'!BA$7,FALSE)</f>
        <v>0</v>
      </c>
      <c r="BA277" s="9">
        <f>VLOOKUP($E277,'ALL-GTK-SD-SMP-SMA-SMK-SLB'!$F$14:$CG$713,'ALL-GTK-SD-SMP-SMA-SMK-SLB'!BB$7,FALSE)</f>
        <v>0</v>
      </c>
      <c r="BB277" s="9">
        <f>VLOOKUP($E277,'ALL-GTK-SD-SMP-SMA-SMK-SLB'!$F$14:$CG$713,'ALL-GTK-SD-SMP-SMA-SMK-SLB'!BC$7,FALSE)</f>
        <v>0</v>
      </c>
      <c r="BC277" s="9">
        <f>VLOOKUP($E277,'ALL-GTK-SD-SMP-SMA-SMK-SLB'!$F$14:$CG$713,'ALL-GTK-SD-SMP-SMA-SMK-SLB'!BD$7,FALSE)</f>
        <v>0</v>
      </c>
      <c r="BD277" s="310">
        <f t="shared" si="164"/>
        <v>0</v>
      </c>
      <c r="BE277" s="310">
        <f t="shared" si="165"/>
        <v>0</v>
      </c>
      <c r="BF277" s="10">
        <f t="shared" si="166"/>
        <v>0</v>
      </c>
      <c r="BG277" s="311">
        <f t="shared" si="167"/>
        <v>1</v>
      </c>
      <c r="BH277" s="311">
        <f t="shared" si="168"/>
        <v>8</v>
      </c>
      <c r="BI277" s="10">
        <f t="shared" si="169"/>
        <v>9</v>
      </c>
      <c r="BJ277" s="44">
        <f t="shared" si="170"/>
        <v>1</v>
      </c>
      <c r="BK277" s="44">
        <f t="shared" si="171"/>
        <v>8</v>
      </c>
      <c r="BL277" s="11">
        <f t="shared" si="172"/>
        <v>9</v>
      </c>
      <c r="BM277" s="9">
        <f>VLOOKUP($E277,'ALL-GTK-SD-SMP-SMA-SMK-SLB'!$F$14:$CG$713,'ALL-GTK-SD-SMP-SMA-SMK-SLB'!BN$7,FALSE)</f>
        <v>0</v>
      </c>
      <c r="BN277" s="9">
        <f>VLOOKUP($E277,'ALL-GTK-SD-SMP-SMA-SMK-SLB'!$F$14:$CG$713,'ALL-GTK-SD-SMP-SMA-SMK-SLB'!BO$7,FALSE)</f>
        <v>0</v>
      </c>
      <c r="BO277" s="9">
        <f>VLOOKUP($E277,'ALL-GTK-SD-SMP-SMA-SMK-SLB'!$F$14:$CG$713,'ALL-GTK-SD-SMP-SMA-SMK-SLB'!BP$7,FALSE)</f>
        <v>0</v>
      </c>
      <c r="BP277" s="9">
        <f>VLOOKUP($E277,'ALL-GTK-SD-SMP-SMA-SMK-SLB'!$F$14:$CG$713,'ALL-GTK-SD-SMP-SMA-SMK-SLB'!BQ$7,FALSE)</f>
        <v>0</v>
      </c>
      <c r="BQ277" s="9">
        <f>VLOOKUP($E277,'ALL-GTK-SD-SMP-SMA-SMK-SLB'!$F$14:$CG$713,'ALL-GTK-SD-SMP-SMA-SMK-SLB'!BR$7,FALSE)</f>
        <v>0</v>
      </c>
      <c r="BR277" s="9">
        <f>VLOOKUP($E277,'ALL-GTK-SD-SMP-SMA-SMK-SLB'!$F$14:$CG$713,'ALL-GTK-SD-SMP-SMA-SMK-SLB'!BS$7,FALSE)</f>
        <v>0</v>
      </c>
      <c r="BS277" s="9">
        <f>VLOOKUP($E277,'ALL-GTK-SD-SMP-SMA-SMK-SLB'!$F$14:$CG$713,'ALL-GTK-SD-SMP-SMA-SMK-SLB'!BT$7,FALSE)</f>
        <v>0</v>
      </c>
      <c r="BT277" s="9">
        <f>VLOOKUP($E277,'ALL-GTK-SD-SMP-SMA-SMK-SLB'!$F$14:$CG$713,'ALL-GTK-SD-SMP-SMA-SMK-SLB'!BU$7,FALSE)</f>
        <v>0</v>
      </c>
      <c r="BU277" s="299">
        <f t="shared" si="173"/>
        <v>0</v>
      </c>
      <c r="BV277" s="299">
        <f t="shared" si="174"/>
        <v>0</v>
      </c>
      <c r="BW277" s="44">
        <f t="shared" si="175"/>
        <v>0</v>
      </c>
      <c r="BX277" s="44">
        <f t="shared" si="176"/>
        <v>0</v>
      </c>
      <c r="BY277" s="11">
        <f t="shared" si="177"/>
        <v>0</v>
      </c>
      <c r="BZ277" s="14">
        <f t="shared" si="178"/>
        <v>1</v>
      </c>
      <c r="CA277" s="14">
        <f t="shared" si="179"/>
        <v>8</v>
      </c>
      <c r="CB277" s="13">
        <f t="shared" si="180"/>
        <v>0</v>
      </c>
      <c r="CC277" s="13">
        <f t="shared" si="181"/>
        <v>0</v>
      </c>
      <c r="CD277" s="312">
        <f t="shared" si="182"/>
        <v>1</v>
      </c>
      <c r="CE277" s="312">
        <f t="shared" si="183"/>
        <v>8</v>
      </c>
      <c r="CF277" s="313">
        <f t="shared" si="184"/>
        <v>9</v>
      </c>
      <c r="CG277" s="302" t="str">
        <f t="shared" si="185"/>
        <v>OK</v>
      </c>
    </row>
    <row r="278" spans="1:85" ht="14.25" x14ac:dyDescent="0.25">
      <c r="A278" s="6">
        <v>266</v>
      </c>
      <c r="B278" s="495">
        <v>266</v>
      </c>
      <c r="C278" s="495" t="s">
        <v>6</v>
      </c>
      <c r="D278" s="496" t="s">
        <v>20</v>
      </c>
      <c r="E278" s="626">
        <v>20319404</v>
      </c>
      <c r="F278" s="627" t="s">
        <v>534</v>
      </c>
      <c r="G278" s="624" t="s">
        <v>52</v>
      </c>
      <c r="H278" s="9">
        <f>VLOOKUP($E278,'ALL-GTK-SD-SMP-SMA-SMK-SLB'!$F$14:$CG$713,'ALL-GTK-SD-SMP-SMA-SMK-SLB'!I$7,FALSE)</f>
        <v>0</v>
      </c>
      <c r="I278" s="9">
        <f>VLOOKUP($E278,'ALL-GTK-SD-SMP-SMA-SMK-SLB'!$F$14:$CG$713,'ALL-GTK-SD-SMP-SMA-SMK-SLB'!J$7,FALSE)</f>
        <v>0</v>
      </c>
      <c r="J278" s="9">
        <f>VLOOKUP($E278,'ALL-GTK-SD-SMP-SMA-SMK-SLB'!$F$14:$CG$713,'ALL-GTK-SD-SMP-SMA-SMK-SLB'!K$7,FALSE)</f>
        <v>1</v>
      </c>
      <c r="K278" s="9">
        <f>VLOOKUP($E278,'ALL-GTK-SD-SMP-SMA-SMK-SLB'!$F$14:$CG$713,'ALL-GTK-SD-SMP-SMA-SMK-SLB'!L$7,FALSE)</f>
        <v>0</v>
      </c>
      <c r="L278" s="9">
        <f>VLOOKUP($E278,'ALL-GTK-SD-SMP-SMA-SMK-SLB'!$F$14:$CG$713,'ALL-GTK-SD-SMP-SMA-SMK-SLB'!M$7,FALSE)</f>
        <v>0</v>
      </c>
      <c r="M278" s="9">
        <f>VLOOKUP($E278,'ALL-GTK-SD-SMP-SMA-SMK-SLB'!$F$14:$CG$713,'ALL-GTK-SD-SMP-SMA-SMK-SLB'!N$7,FALSE)</f>
        <v>0</v>
      </c>
      <c r="N278" s="9">
        <f>VLOOKUP($E278,'ALL-GTK-SD-SMP-SMA-SMK-SLB'!$F$14:$CG$713,'ALL-GTK-SD-SMP-SMA-SMK-SLB'!O$7,FALSE)</f>
        <v>2</v>
      </c>
      <c r="O278" s="9">
        <f>VLOOKUP($E278,'ALL-GTK-SD-SMP-SMA-SMK-SLB'!$F$14:$CG$713,'ALL-GTK-SD-SMP-SMA-SMK-SLB'!P$7,FALSE)</f>
        <v>1</v>
      </c>
      <c r="P278" s="299">
        <f t="shared" si="150"/>
        <v>3</v>
      </c>
      <c r="Q278" s="299">
        <f t="shared" si="151"/>
        <v>1</v>
      </c>
      <c r="R278" s="300">
        <f t="shared" si="152"/>
        <v>4</v>
      </c>
      <c r="S278" s="9">
        <f>VLOOKUP($E278,'ALL-GTK-SD-SMP-SMA-SMK-SLB'!$F$14:$CG$713,'ALL-GTK-SD-SMP-SMA-SMK-SLB'!T$7,FALSE)</f>
        <v>0</v>
      </c>
      <c r="T278" s="9">
        <f>VLOOKUP($E278,'ALL-GTK-SD-SMP-SMA-SMK-SLB'!$F$14:$CG$713,'ALL-GTK-SD-SMP-SMA-SMK-SLB'!U$7,FALSE)</f>
        <v>0</v>
      </c>
      <c r="U278" s="9">
        <f>VLOOKUP($E278,'ALL-GTK-SD-SMP-SMA-SMK-SLB'!$F$14:$CG$713,'ALL-GTK-SD-SMP-SMA-SMK-SLB'!V$7,FALSE)</f>
        <v>2</v>
      </c>
      <c r="V278" s="9">
        <f>VLOOKUP($E278,'ALL-GTK-SD-SMP-SMA-SMK-SLB'!$F$14:$CG$713,'ALL-GTK-SD-SMP-SMA-SMK-SLB'!W$7,FALSE)</f>
        <v>1</v>
      </c>
      <c r="W278" s="9">
        <f>VLOOKUP($E278,'ALL-GTK-SD-SMP-SMA-SMK-SLB'!$F$14:$CG$713,'ALL-GTK-SD-SMP-SMA-SMK-SLB'!X$7,FALSE)</f>
        <v>0</v>
      </c>
      <c r="X278" s="9">
        <f>VLOOKUP($E278,'ALL-GTK-SD-SMP-SMA-SMK-SLB'!$F$14:$CG$713,'ALL-GTK-SD-SMP-SMA-SMK-SLB'!Y$7,FALSE)</f>
        <v>1</v>
      </c>
      <c r="Y278" s="299">
        <f t="shared" si="153"/>
        <v>2</v>
      </c>
      <c r="Z278" s="299">
        <f t="shared" si="154"/>
        <v>2</v>
      </c>
      <c r="AA278" s="10">
        <f t="shared" si="155"/>
        <v>4</v>
      </c>
      <c r="AB278" s="44">
        <f t="shared" si="156"/>
        <v>5</v>
      </c>
      <c r="AC278" s="44">
        <f t="shared" si="157"/>
        <v>3</v>
      </c>
      <c r="AD278" s="11">
        <f t="shared" si="158"/>
        <v>8</v>
      </c>
      <c r="AE278" s="9">
        <f>VLOOKUP($E278,'ALL-GTK-SD-SMP-SMA-SMK-SLB'!$F$14:$CG$713,'ALL-GTK-SD-SMP-SMA-SMK-SLB'!AF$7,FALSE)</f>
        <v>3</v>
      </c>
      <c r="AF278" s="9">
        <f>VLOOKUP($E278,'ALL-GTK-SD-SMP-SMA-SMK-SLB'!$F$14:$CG$713,'ALL-GTK-SD-SMP-SMA-SMK-SLB'!AG$7,FALSE)</f>
        <v>2</v>
      </c>
      <c r="AG278" s="10">
        <f t="shared" si="159"/>
        <v>5</v>
      </c>
      <c r="AH278" s="9">
        <f>VLOOKUP($E278,'ALL-GTK-SD-SMP-SMA-SMK-SLB'!$F$14:$CG$713,'ALL-GTK-SD-SMP-SMA-SMK-SLB'!AI$7,FALSE)</f>
        <v>2</v>
      </c>
      <c r="AI278" s="9">
        <f>VLOOKUP($E278,'ALL-GTK-SD-SMP-SMA-SMK-SLB'!$F$14:$CG$713,'ALL-GTK-SD-SMP-SMA-SMK-SLB'!AJ$7,FALSE)</f>
        <v>1</v>
      </c>
      <c r="AJ278" s="10">
        <f t="shared" si="160"/>
        <v>3</v>
      </c>
      <c r="AK278" s="44">
        <f t="shared" si="161"/>
        <v>5</v>
      </c>
      <c r="AL278" s="44">
        <f t="shared" si="162"/>
        <v>3</v>
      </c>
      <c r="AM278" s="11">
        <f t="shared" si="163"/>
        <v>8</v>
      </c>
      <c r="AN278" s="299">
        <f>VLOOKUP($E278,'ALL-GTK-SD-SMP-SMA-SMK-SLB'!$F$14:$CG$713,'ALL-GTK-SD-SMP-SMA-SMK-SLB'!AO$7,FALSE)</f>
        <v>0</v>
      </c>
      <c r="AO278" s="299">
        <f>VLOOKUP($E278,'ALL-GTK-SD-SMP-SMA-SMK-SLB'!$F$14:$CG$713,'ALL-GTK-SD-SMP-SMA-SMK-SLB'!AP$7,FALSE)</f>
        <v>0</v>
      </c>
      <c r="AP278" s="9">
        <f>VLOOKUP($E278,'ALL-GTK-SD-SMP-SMA-SMK-SLB'!$F$14:$CG$713,'ALL-GTK-SD-SMP-SMA-SMK-SLB'!AQ$7,FALSE)</f>
        <v>0</v>
      </c>
      <c r="AQ278" s="9">
        <f>VLOOKUP($E278,'ALL-GTK-SD-SMP-SMA-SMK-SLB'!$F$14:$CG$713,'ALL-GTK-SD-SMP-SMA-SMK-SLB'!AR$7,FALSE)</f>
        <v>0</v>
      </c>
      <c r="AR278" s="9">
        <f>VLOOKUP($E278,'ALL-GTK-SD-SMP-SMA-SMK-SLB'!$F$14:$CG$713,'ALL-GTK-SD-SMP-SMA-SMK-SLB'!AS$7,FALSE)</f>
        <v>1</v>
      </c>
      <c r="AS278" s="9">
        <f>VLOOKUP($E278,'ALL-GTK-SD-SMP-SMA-SMK-SLB'!$F$14:$CG$713,'ALL-GTK-SD-SMP-SMA-SMK-SLB'!AT$7,FALSE)</f>
        <v>0</v>
      </c>
      <c r="AT278" s="9">
        <f>VLOOKUP($E278,'ALL-GTK-SD-SMP-SMA-SMK-SLB'!$F$14:$CG$713,'ALL-GTK-SD-SMP-SMA-SMK-SLB'!AU$7,FALSE)</f>
        <v>0</v>
      </c>
      <c r="AU278" s="9">
        <f>VLOOKUP($E278,'ALL-GTK-SD-SMP-SMA-SMK-SLB'!$F$14:$CG$713,'ALL-GTK-SD-SMP-SMA-SMK-SLB'!AV$7,FALSE)</f>
        <v>0</v>
      </c>
      <c r="AV278" s="9">
        <f>VLOOKUP($E278,'ALL-GTK-SD-SMP-SMA-SMK-SLB'!$F$14:$CG$713,'ALL-GTK-SD-SMP-SMA-SMK-SLB'!AW$7,FALSE)</f>
        <v>0</v>
      </c>
      <c r="AW278" s="9">
        <f>VLOOKUP($E278,'ALL-GTK-SD-SMP-SMA-SMK-SLB'!$F$14:$CG$713,'ALL-GTK-SD-SMP-SMA-SMK-SLB'!AX$7,FALSE)</f>
        <v>0</v>
      </c>
      <c r="AX278" s="9">
        <f>VLOOKUP($E278,'ALL-GTK-SD-SMP-SMA-SMK-SLB'!$F$14:$CG$713,'ALL-GTK-SD-SMP-SMA-SMK-SLB'!AY$7,FALSE)</f>
        <v>4</v>
      </c>
      <c r="AY278" s="9">
        <f>VLOOKUP($E278,'ALL-GTK-SD-SMP-SMA-SMK-SLB'!$F$14:$CG$713,'ALL-GTK-SD-SMP-SMA-SMK-SLB'!AZ$7,FALSE)</f>
        <v>3</v>
      </c>
      <c r="AZ278" s="9">
        <f>VLOOKUP($E278,'ALL-GTK-SD-SMP-SMA-SMK-SLB'!$F$14:$CG$713,'ALL-GTK-SD-SMP-SMA-SMK-SLB'!BA$7,FALSE)</f>
        <v>0</v>
      </c>
      <c r="BA278" s="9">
        <f>VLOOKUP($E278,'ALL-GTK-SD-SMP-SMA-SMK-SLB'!$F$14:$CG$713,'ALL-GTK-SD-SMP-SMA-SMK-SLB'!BB$7,FALSE)</f>
        <v>0</v>
      </c>
      <c r="BB278" s="9">
        <f>VLOOKUP($E278,'ALL-GTK-SD-SMP-SMA-SMK-SLB'!$F$14:$CG$713,'ALL-GTK-SD-SMP-SMA-SMK-SLB'!BC$7,FALSE)</f>
        <v>0</v>
      </c>
      <c r="BC278" s="9">
        <f>VLOOKUP($E278,'ALL-GTK-SD-SMP-SMA-SMK-SLB'!$F$14:$CG$713,'ALL-GTK-SD-SMP-SMA-SMK-SLB'!BD$7,FALSE)</f>
        <v>0</v>
      </c>
      <c r="BD278" s="310">
        <f t="shared" si="164"/>
        <v>1</v>
      </c>
      <c r="BE278" s="310">
        <f t="shared" si="165"/>
        <v>0</v>
      </c>
      <c r="BF278" s="10">
        <f t="shared" si="166"/>
        <v>1</v>
      </c>
      <c r="BG278" s="311">
        <f t="shared" si="167"/>
        <v>4</v>
      </c>
      <c r="BH278" s="311">
        <f t="shared" si="168"/>
        <v>3</v>
      </c>
      <c r="BI278" s="10">
        <f t="shared" si="169"/>
        <v>7</v>
      </c>
      <c r="BJ278" s="44">
        <f t="shared" si="170"/>
        <v>5</v>
      </c>
      <c r="BK278" s="44">
        <f t="shared" si="171"/>
        <v>3</v>
      </c>
      <c r="BL278" s="11">
        <f t="shared" si="172"/>
        <v>8</v>
      </c>
      <c r="BM278" s="9">
        <f>VLOOKUP($E278,'ALL-GTK-SD-SMP-SMA-SMK-SLB'!$F$14:$CG$713,'ALL-GTK-SD-SMP-SMA-SMK-SLB'!BN$7,FALSE)</f>
        <v>0</v>
      </c>
      <c r="BN278" s="9">
        <f>VLOOKUP($E278,'ALL-GTK-SD-SMP-SMA-SMK-SLB'!$F$14:$CG$713,'ALL-GTK-SD-SMP-SMA-SMK-SLB'!BO$7,FALSE)</f>
        <v>0</v>
      </c>
      <c r="BO278" s="9">
        <f>VLOOKUP($E278,'ALL-GTK-SD-SMP-SMA-SMK-SLB'!$F$14:$CG$713,'ALL-GTK-SD-SMP-SMA-SMK-SLB'!BP$7,FALSE)</f>
        <v>0</v>
      </c>
      <c r="BP278" s="9">
        <f>VLOOKUP($E278,'ALL-GTK-SD-SMP-SMA-SMK-SLB'!$F$14:$CG$713,'ALL-GTK-SD-SMP-SMA-SMK-SLB'!BQ$7,FALSE)</f>
        <v>0</v>
      </c>
      <c r="BQ278" s="9">
        <f>VLOOKUP($E278,'ALL-GTK-SD-SMP-SMA-SMK-SLB'!$F$14:$CG$713,'ALL-GTK-SD-SMP-SMA-SMK-SLB'!BR$7,FALSE)</f>
        <v>0</v>
      </c>
      <c r="BR278" s="9">
        <f>VLOOKUP($E278,'ALL-GTK-SD-SMP-SMA-SMK-SLB'!$F$14:$CG$713,'ALL-GTK-SD-SMP-SMA-SMK-SLB'!BS$7,FALSE)</f>
        <v>0</v>
      </c>
      <c r="BS278" s="9">
        <f>VLOOKUP($E278,'ALL-GTK-SD-SMP-SMA-SMK-SLB'!$F$14:$CG$713,'ALL-GTK-SD-SMP-SMA-SMK-SLB'!BT$7,FALSE)</f>
        <v>0</v>
      </c>
      <c r="BT278" s="9">
        <f>VLOOKUP($E278,'ALL-GTK-SD-SMP-SMA-SMK-SLB'!$F$14:$CG$713,'ALL-GTK-SD-SMP-SMA-SMK-SLB'!BU$7,FALSE)</f>
        <v>0</v>
      </c>
      <c r="BU278" s="299">
        <f t="shared" si="173"/>
        <v>0</v>
      </c>
      <c r="BV278" s="299">
        <f t="shared" si="174"/>
        <v>0</v>
      </c>
      <c r="BW278" s="44">
        <f t="shared" si="175"/>
        <v>0</v>
      </c>
      <c r="BX278" s="44">
        <f t="shared" si="176"/>
        <v>0</v>
      </c>
      <c r="BY278" s="11">
        <f t="shared" si="177"/>
        <v>0</v>
      </c>
      <c r="BZ278" s="14">
        <f t="shared" si="178"/>
        <v>5</v>
      </c>
      <c r="CA278" s="14">
        <f t="shared" si="179"/>
        <v>3</v>
      </c>
      <c r="CB278" s="13">
        <f t="shared" si="180"/>
        <v>0</v>
      </c>
      <c r="CC278" s="13">
        <f t="shared" si="181"/>
        <v>0</v>
      </c>
      <c r="CD278" s="312">
        <f t="shared" si="182"/>
        <v>5</v>
      </c>
      <c r="CE278" s="312">
        <f t="shared" si="183"/>
        <v>3</v>
      </c>
      <c r="CF278" s="313">
        <f t="shared" si="184"/>
        <v>8</v>
      </c>
      <c r="CG278" s="302" t="str">
        <f t="shared" si="185"/>
        <v>OK</v>
      </c>
    </row>
    <row r="279" spans="1:85" ht="14.25" x14ac:dyDescent="0.25">
      <c r="A279" s="6">
        <v>267</v>
      </c>
      <c r="B279" s="495">
        <v>267</v>
      </c>
      <c r="C279" s="495" t="s">
        <v>6</v>
      </c>
      <c r="D279" s="496" t="s">
        <v>20</v>
      </c>
      <c r="E279" s="626">
        <v>20319405</v>
      </c>
      <c r="F279" s="627" t="s">
        <v>535</v>
      </c>
      <c r="G279" s="624" t="s">
        <v>52</v>
      </c>
      <c r="H279" s="9">
        <f>VLOOKUP($E279,'ALL-GTK-SD-SMP-SMA-SMK-SLB'!$F$14:$CG$713,'ALL-GTK-SD-SMP-SMA-SMK-SLB'!I$7,FALSE)</f>
        <v>0</v>
      </c>
      <c r="I279" s="9">
        <f>VLOOKUP($E279,'ALL-GTK-SD-SMP-SMA-SMK-SLB'!$F$14:$CG$713,'ALL-GTK-SD-SMP-SMA-SMK-SLB'!J$7,FALSE)</f>
        <v>0</v>
      </c>
      <c r="J279" s="9">
        <f>VLOOKUP($E279,'ALL-GTK-SD-SMP-SMA-SMK-SLB'!$F$14:$CG$713,'ALL-GTK-SD-SMP-SMA-SMK-SLB'!K$7,FALSE)</f>
        <v>0</v>
      </c>
      <c r="K279" s="9">
        <f>VLOOKUP($E279,'ALL-GTK-SD-SMP-SMA-SMK-SLB'!$F$14:$CG$713,'ALL-GTK-SD-SMP-SMA-SMK-SLB'!L$7,FALSE)</f>
        <v>0</v>
      </c>
      <c r="L279" s="9">
        <f>VLOOKUP($E279,'ALL-GTK-SD-SMP-SMA-SMK-SLB'!$F$14:$CG$713,'ALL-GTK-SD-SMP-SMA-SMK-SLB'!M$7,FALSE)</f>
        <v>2</v>
      </c>
      <c r="M279" s="9">
        <f>VLOOKUP($E279,'ALL-GTK-SD-SMP-SMA-SMK-SLB'!$F$14:$CG$713,'ALL-GTK-SD-SMP-SMA-SMK-SLB'!N$7,FALSE)</f>
        <v>2</v>
      </c>
      <c r="N279" s="9">
        <f>VLOOKUP($E279,'ALL-GTK-SD-SMP-SMA-SMK-SLB'!$F$14:$CG$713,'ALL-GTK-SD-SMP-SMA-SMK-SLB'!O$7,FALSE)</f>
        <v>1</v>
      </c>
      <c r="O279" s="9">
        <f>VLOOKUP($E279,'ALL-GTK-SD-SMP-SMA-SMK-SLB'!$F$14:$CG$713,'ALL-GTK-SD-SMP-SMA-SMK-SLB'!P$7,FALSE)</f>
        <v>1</v>
      </c>
      <c r="P279" s="299">
        <f t="shared" si="150"/>
        <v>3</v>
      </c>
      <c r="Q279" s="299">
        <f t="shared" si="151"/>
        <v>3</v>
      </c>
      <c r="R279" s="300">
        <f t="shared" si="152"/>
        <v>6</v>
      </c>
      <c r="S279" s="9">
        <f>VLOOKUP($E279,'ALL-GTK-SD-SMP-SMA-SMK-SLB'!$F$14:$CG$713,'ALL-GTK-SD-SMP-SMA-SMK-SLB'!T$7,FALSE)</f>
        <v>0</v>
      </c>
      <c r="T279" s="9">
        <f>VLOOKUP($E279,'ALL-GTK-SD-SMP-SMA-SMK-SLB'!$F$14:$CG$713,'ALL-GTK-SD-SMP-SMA-SMK-SLB'!U$7,FALSE)</f>
        <v>0</v>
      </c>
      <c r="U279" s="9">
        <f>VLOOKUP($E279,'ALL-GTK-SD-SMP-SMA-SMK-SLB'!$F$14:$CG$713,'ALL-GTK-SD-SMP-SMA-SMK-SLB'!V$7,FALSE)</f>
        <v>0</v>
      </c>
      <c r="V279" s="9">
        <f>VLOOKUP($E279,'ALL-GTK-SD-SMP-SMA-SMK-SLB'!$F$14:$CG$713,'ALL-GTK-SD-SMP-SMA-SMK-SLB'!W$7,FALSE)</f>
        <v>3</v>
      </c>
      <c r="W279" s="9">
        <f>VLOOKUP($E279,'ALL-GTK-SD-SMP-SMA-SMK-SLB'!$F$14:$CG$713,'ALL-GTK-SD-SMP-SMA-SMK-SLB'!X$7,FALSE)</f>
        <v>2</v>
      </c>
      <c r="X279" s="9">
        <f>VLOOKUP($E279,'ALL-GTK-SD-SMP-SMA-SMK-SLB'!$F$14:$CG$713,'ALL-GTK-SD-SMP-SMA-SMK-SLB'!Y$7,FALSE)</f>
        <v>0</v>
      </c>
      <c r="Y279" s="299">
        <f t="shared" si="153"/>
        <v>2</v>
      </c>
      <c r="Z279" s="299">
        <f t="shared" si="154"/>
        <v>3</v>
      </c>
      <c r="AA279" s="10">
        <f t="shared" si="155"/>
        <v>5</v>
      </c>
      <c r="AB279" s="44">
        <f t="shared" si="156"/>
        <v>5</v>
      </c>
      <c r="AC279" s="44">
        <f t="shared" si="157"/>
        <v>6</v>
      </c>
      <c r="AD279" s="11">
        <f t="shared" si="158"/>
        <v>11</v>
      </c>
      <c r="AE279" s="9">
        <f>VLOOKUP($E279,'ALL-GTK-SD-SMP-SMA-SMK-SLB'!$F$14:$CG$713,'ALL-GTK-SD-SMP-SMA-SMK-SLB'!AF$7,FALSE)</f>
        <v>1</v>
      </c>
      <c r="AF279" s="9">
        <f>VLOOKUP($E279,'ALL-GTK-SD-SMP-SMA-SMK-SLB'!$F$14:$CG$713,'ALL-GTK-SD-SMP-SMA-SMK-SLB'!AG$7,FALSE)</f>
        <v>3</v>
      </c>
      <c r="AG279" s="10">
        <f t="shared" si="159"/>
        <v>4</v>
      </c>
      <c r="AH279" s="9">
        <f>VLOOKUP($E279,'ALL-GTK-SD-SMP-SMA-SMK-SLB'!$F$14:$CG$713,'ALL-GTK-SD-SMP-SMA-SMK-SLB'!AI$7,FALSE)</f>
        <v>4</v>
      </c>
      <c r="AI279" s="9">
        <f>VLOOKUP($E279,'ALL-GTK-SD-SMP-SMA-SMK-SLB'!$F$14:$CG$713,'ALL-GTK-SD-SMP-SMA-SMK-SLB'!AJ$7,FALSE)</f>
        <v>3</v>
      </c>
      <c r="AJ279" s="10">
        <f t="shared" si="160"/>
        <v>7</v>
      </c>
      <c r="AK279" s="44">
        <f t="shared" si="161"/>
        <v>5</v>
      </c>
      <c r="AL279" s="44">
        <f t="shared" si="162"/>
        <v>6</v>
      </c>
      <c r="AM279" s="11">
        <f t="shared" si="163"/>
        <v>11</v>
      </c>
      <c r="AN279" s="299">
        <f>VLOOKUP($E279,'ALL-GTK-SD-SMP-SMA-SMK-SLB'!$F$14:$CG$713,'ALL-GTK-SD-SMP-SMA-SMK-SLB'!AO$7,FALSE)</f>
        <v>0</v>
      </c>
      <c r="AO279" s="299">
        <f>VLOOKUP($E279,'ALL-GTK-SD-SMP-SMA-SMK-SLB'!$F$14:$CG$713,'ALL-GTK-SD-SMP-SMA-SMK-SLB'!AP$7,FALSE)</f>
        <v>0</v>
      </c>
      <c r="AP279" s="9">
        <f>VLOOKUP($E279,'ALL-GTK-SD-SMP-SMA-SMK-SLB'!$F$14:$CG$713,'ALL-GTK-SD-SMP-SMA-SMK-SLB'!AQ$7,FALSE)</f>
        <v>0</v>
      </c>
      <c r="AQ279" s="9">
        <f>VLOOKUP($E279,'ALL-GTK-SD-SMP-SMA-SMK-SLB'!$F$14:$CG$713,'ALL-GTK-SD-SMP-SMA-SMK-SLB'!AR$7,FALSE)</f>
        <v>0</v>
      </c>
      <c r="AR279" s="9">
        <f>VLOOKUP($E279,'ALL-GTK-SD-SMP-SMA-SMK-SLB'!$F$14:$CG$713,'ALL-GTK-SD-SMP-SMA-SMK-SLB'!AS$7,FALSE)</f>
        <v>1</v>
      </c>
      <c r="AS279" s="9">
        <f>VLOOKUP($E279,'ALL-GTK-SD-SMP-SMA-SMK-SLB'!$F$14:$CG$713,'ALL-GTK-SD-SMP-SMA-SMK-SLB'!AT$7,FALSE)</f>
        <v>0</v>
      </c>
      <c r="AT279" s="9">
        <f>VLOOKUP($E279,'ALL-GTK-SD-SMP-SMA-SMK-SLB'!$F$14:$CG$713,'ALL-GTK-SD-SMP-SMA-SMK-SLB'!AU$7,FALSE)</f>
        <v>0</v>
      </c>
      <c r="AU279" s="9">
        <f>VLOOKUP($E279,'ALL-GTK-SD-SMP-SMA-SMK-SLB'!$F$14:$CG$713,'ALL-GTK-SD-SMP-SMA-SMK-SLB'!AV$7,FALSE)</f>
        <v>0</v>
      </c>
      <c r="AV279" s="9">
        <f>VLOOKUP($E279,'ALL-GTK-SD-SMP-SMA-SMK-SLB'!$F$14:$CG$713,'ALL-GTK-SD-SMP-SMA-SMK-SLB'!AW$7,FALSE)</f>
        <v>0</v>
      </c>
      <c r="AW279" s="9">
        <f>VLOOKUP($E279,'ALL-GTK-SD-SMP-SMA-SMK-SLB'!$F$14:$CG$713,'ALL-GTK-SD-SMP-SMA-SMK-SLB'!AX$7,FALSE)</f>
        <v>0</v>
      </c>
      <c r="AX279" s="9">
        <f>VLOOKUP($E279,'ALL-GTK-SD-SMP-SMA-SMK-SLB'!$F$14:$CG$713,'ALL-GTK-SD-SMP-SMA-SMK-SLB'!AY$7,FALSE)</f>
        <v>4</v>
      </c>
      <c r="AY279" s="9">
        <f>VLOOKUP($E279,'ALL-GTK-SD-SMP-SMA-SMK-SLB'!$F$14:$CG$713,'ALL-GTK-SD-SMP-SMA-SMK-SLB'!AZ$7,FALSE)</f>
        <v>6</v>
      </c>
      <c r="AZ279" s="9">
        <f>VLOOKUP($E279,'ALL-GTK-SD-SMP-SMA-SMK-SLB'!$F$14:$CG$713,'ALL-GTK-SD-SMP-SMA-SMK-SLB'!BA$7,FALSE)</f>
        <v>0</v>
      </c>
      <c r="BA279" s="9">
        <f>VLOOKUP($E279,'ALL-GTK-SD-SMP-SMA-SMK-SLB'!$F$14:$CG$713,'ALL-GTK-SD-SMP-SMA-SMK-SLB'!BB$7,FALSE)</f>
        <v>0</v>
      </c>
      <c r="BB279" s="9">
        <f>VLOOKUP($E279,'ALL-GTK-SD-SMP-SMA-SMK-SLB'!$F$14:$CG$713,'ALL-GTK-SD-SMP-SMA-SMK-SLB'!BC$7,FALSE)</f>
        <v>0</v>
      </c>
      <c r="BC279" s="9">
        <f>VLOOKUP($E279,'ALL-GTK-SD-SMP-SMA-SMK-SLB'!$F$14:$CG$713,'ALL-GTK-SD-SMP-SMA-SMK-SLB'!BD$7,FALSE)</f>
        <v>0</v>
      </c>
      <c r="BD279" s="310">
        <f t="shared" si="164"/>
        <v>1</v>
      </c>
      <c r="BE279" s="310">
        <f t="shared" si="165"/>
        <v>0</v>
      </c>
      <c r="BF279" s="10">
        <f t="shared" si="166"/>
        <v>1</v>
      </c>
      <c r="BG279" s="311">
        <f t="shared" si="167"/>
        <v>4</v>
      </c>
      <c r="BH279" s="311">
        <f t="shared" si="168"/>
        <v>6</v>
      </c>
      <c r="BI279" s="10">
        <f t="shared" si="169"/>
        <v>10</v>
      </c>
      <c r="BJ279" s="44">
        <f t="shared" si="170"/>
        <v>5</v>
      </c>
      <c r="BK279" s="44">
        <f t="shared" si="171"/>
        <v>6</v>
      </c>
      <c r="BL279" s="11">
        <f t="shared" si="172"/>
        <v>11</v>
      </c>
      <c r="BM279" s="9">
        <f>VLOOKUP($E279,'ALL-GTK-SD-SMP-SMA-SMK-SLB'!$F$14:$CG$713,'ALL-GTK-SD-SMP-SMA-SMK-SLB'!BN$7,FALSE)</f>
        <v>0</v>
      </c>
      <c r="BN279" s="9">
        <f>VLOOKUP($E279,'ALL-GTK-SD-SMP-SMA-SMK-SLB'!$F$14:$CG$713,'ALL-GTK-SD-SMP-SMA-SMK-SLB'!BO$7,FALSE)</f>
        <v>0</v>
      </c>
      <c r="BO279" s="9">
        <f>VLOOKUP($E279,'ALL-GTK-SD-SMP-SMA-SMK-SLB'!$F$14:$CG$713,'ALL-GTK-SD-SMP-SMA-SMK-SLB'!BP$7,FALSE)</f>
        <v>0</v>
      </c>
      <c r="BP279" s="9">
        <f>VLOOKUP($E279,'ALL-GTK-SD-SMP-SMA-SMK-SLB'!$F$14:$CG$713,'ALL-GTK-SD-SMP-SMA-SMK-SLB'!BQ$7,FALSE)</f>
        <v>0</v>
      </c>
      <c r="BQ279" s="9">
        <f>VLOOKUP($E279,'ALL-GTK-SD-SMP-SMA-SMK-SLB'!$F$14:$CG$713,'ALL-GTK-SD-SMP-SMA-SMK-SLB'!BR$7,FALSE)</f>
        <v>0</v>
      </c>
      <c r="BR279" s="9">
        <f>VLOOKUP($E279,'ALL-GTK-SD-SMP-SMA-SMK-SLB'!$F$14:$CG$713,'ALL-GTK-SD-SMP-SMA-SMK-SLB'!BS$7,FALSE)</f>
        <v>0</v>
      </c>
      <c r="BS279" s="9">
        <f>VLOOKUP($E279,'ALL-GTK-SD-SMP-SMA-SMK-SLB'!$F$14:$CG$713,'ALL-GTK-SD-SMP-SMA-SMK-SLB'!BT$7,FALSE)</f>
        <v>0</v>
      </c>
      <c r="BT279" s="9">
        <f>VLOOKUP($E279,'ALL-GTK-SD-SMP-SMA-SMK-SLB'!$F$14:$CG$713,'ALL-GTK-SD-SMP-SMA-SMK-SLB'!BU$7,FALSE)</f>
        <v>0</v>
      </c>
      <c r="BU279" s="299">
        <f t="shared" si="173"/>
        <v>0</v>
      </c>
      <c r="BV279" s="299">
        <f t="shared" si="174"/>
        <v>0</v>
      </c>
      <c r="BW279" s="44">
        <f t="shared" si="175"/>
        <v>0</v>
      </c>
      <c r="BX279" s="44">
        <f t="shared" si="176"/>
        <v>0</v>
      </c>
      <c r="BY279" s="11">
        <f t="shared" si="177"/>
        <v>0</v>
      </c>
      <c r="BZ279" s="14">
        <f t="shared" si="178"/>
        <v>5</v>
      </c>
      <c r="CA279" s="14">
        <f t="shared" si="179"/>
        <v>6</v>
      </c>
      <c r="CB279" s="13">
        <f t="shared" si="180"/>
        <v>0</v>
      </c>
      <c r="CC279" s="13">
        <f t="shared" si="181"/>
        <v>0</v>
      </c>
      <c r="CD279" s="312">
        <f t="shared" si="182"/>
        <v>5</v>
      </c>
      <c r="CE279" s="312">
        <f t="shared" si="183"/>
        <v>6</v>
      </c>
      <c r="CF279" s="313">
        <f t="shared" si="184"/>
        <v>11</v>
      </c>
      <c r="CG279" s="302" t="str">
        <f t="shared" si="185"/>
        <v>OK</v>
      </c>
    </row>
    <row r="280" spans="1:85" ht="14.25" x14ac:dyDescent="0.25">
      <c r="A280" s="6">
        <v>268</v>
      </c>
      <c r="B280" s="495">
        <v>268</v>
      </c>
      <c r="C280" s="495" t="s">
        <v>6</v>
      </c>
      <c r="D280" s="496" t="s">
        <v>20</v>
      </c>
      <c r="E280" s="626">
        <v>20319416</v>
      </c>
      <c r="F280" s="627" t="s">
        <v>536</v>
      </c>
      <c r="G280" s="624" t="s">
        <v>52</v>
      </c>
      <c r="H280" s="9">
        <f>VLOOKUP($E280,'ALL-GTK-SD-SMP-SMA-SMK-SLB'!$F$14:$CG$713,'ALL-GTK-SD-SMP-SMA-SMK-SLB'!I$7,FALSE)</f>
        <v>0</v>
      </c>
      <c r="I280" s="9">
        <f>VLOOKUP($E280,'ALL-GTK-SD-SMP-SMA-SMK-SLB'!$F$14:$CG$713,'ALL-GTK-SD-SMP-SMA-SMK-SLB'!J$7,FALSE)</f>
        <v>0</v>
      </c>
      <c r="J280" s="9">
        <f>VLOOKUP($E280,'ALL-GTK-SD-SMP-SMA-SMK-SLB'!$F$14:$CG$713,'ALL-GTK-SD-SMP-SMA-SMK-SLB'!K$7,FALSE)</f>
        <v>0</v>
      </c>
      <c r="K280" s="9">
        <f>VLOOKUP($E280,'ALL-GTK-SD-SMP-SMA-SMK-SLB'!$F$14:$CG$713,'ALL-GTK-SD-SMP-SMA-SMK-SLB'!L$7,FALSE)</f>
        <v>0</v>
      </c>
      <c r="L280" s="9">
        <f>VLOOKUP($E280,'ALL-GTK-SD-SMP-SMA-SMK-SLB'!$F$14:$CG$713,'ALL-GTK-SD-SMP-SMA-SMK-SLB'!M$7,FALSE)</f>
        <v>4</v>
      </c>
      <c r="M280" s="9">
        <f>VLOOKUP($E280,'ALL-GTK-SD-SMP-SMA-SMK-SLB'!$F$14:$CG$713,'ALL-GTK-SD-SMP-SMA-SMK-SLB'!N$7,FALSE)</f>
        <v>2</v>
      </c>
      <c r="N280" s="9">
        <f>VLOOKUP($E280,'ALL-GTK-SD-SMP-SMA-SMK-SLB'!$F$14:$CG$713,'ALL-GTK-SD-SMP-SMA-SMK-SLB'!O$7,FALSE)</f>
        <v>3</v>
      </c>
      <c r="O280" s="9">
        <f>VLOOKUP($E280,'ALL-GTK-SD-SMP-SMA-SMK-SLB'!$F$14:$CG$713,'ALL-GTK-SD-SMP-SMA-SMK-SLB'!P$7,FALSE)</f>
        <v>5</v>
      </c>
      <c r="P280" s="299">
        <f t="shared" si="150"/>
        <v>7</v>
      </c>
      <c r="Q280" s="299">
        <f t="shared" si="151"/>
        <v>7</v>
      </c>
      <c r="R280" s="300">
        <f t="shared" si="152"/>
        <v>14</v>
      </c>
      <c r="S280" s="9">
        <f>VLOOKUP($E280,'ALL-GTK-SD-SMP-SMA-SMK-SLB'!$F$14:$CG$713,'ALL-GTK-SD-SMP-SMA-SMK-SLB'!T$7,FALSE)</f>
        <v>0</v>
      </c>
      <c r="T280" s="9">
        <f>VLOOKUP($E280,'ALL-GTK-SD-SMP-SMA-SMK-SLB'!$F$14:$CG$713,'ALL-GTK-SD-SMP-SMA-SMK-SLB'!U$7,FALSE)</f>
        <v>0</v>
      </c>
      <c r="U280" s="9">
        <f>VLOOKUP($E280,'ALL-GTK-SD-SMP-SMA-SMK-SLB'!$F$14:$CG$713,'ALL-GTK-SD-SMP-SMA-SMK-SLB'!V$7,FALSE)</f>
        <v>3</v>
      </c>
      <c r="V280" s="9">
        <f>VLOOKUP($E280,'ALL-GTK-SD-SMP-SMA-SMK-SLB'!$F$14:$CG$713,'ALL-GTK-SD-SMP-SMA-SMK-SLB'!W$7,FALSE)</f>
        <v>3</v>
      </c>
      <c r="W280" s="9">
        <f>VLOOKUP($E280,'ALL-GTK-SD-SMP-SMA-SMK-SLB'!$F$14:$CG$713,'ALL-GTK-SD-SMP-SMA-SMK-SLB'!X$7,FALSE)</f>
        <v>0</v>
      </c>
      <c r="X280" s="9">
        <f>VLOOKUP($E280,'ALL-GTK-SD-SMP-SMA-SMK-SLB'!$F$14:$CG$713,'ALL-GTK-SD-SMP-SMA-SMK-SLB'!Y$7,FALSE)</f>
        <v>2</v>
      </c>
      <c r="Y280" s="299">
        <f t="shared" si="153"/>
        <v>3</v>
      </c>
      <c r="Z280" s="299">
        <f t="shared" si="154"/>
        <v>5</v>
      </c>
      <c r="AA280" s="10">
        <f t="shared" si="155"/>
        <v>8</v>
      </c>
      <c r="AB280" s="44">
        <f t="shared" si="156"/>
        <v>10</v>
      </c>
      <c r="AC280" s="44">
        <f t="shared" si="157"/>
        <v>12</v>
      </c>
      <c r="AD280" s="11">
        <f t="shared" si="158"/>
        <v>22</v>
      </c>
      <c r="AE280" s="9">
        <f>VLOOKUP($E280,'ALL-GTK-SD-SMP-SMA-SMK-SLB'!$F$14:$CG$713,'ALL-GTK-SD-SMP-SMA-SMK-SLB'!AF$7,FALSE)</f>
        <v>5</v>
      </c>
      <c r="AF280" s="9">
        <f>VLOOKUP($E280,'ALL-GTK-SD-SMP-SMA-SMK-SLB'!$F$14:$CG$713,'ALL-GTK-SD-SMP-SMA-SMK-SLB'!AG$7,FALSE)</f>
        <v>6</v>
      </c>
      <c r="AG280" s="10">
        <f t="shared" si="159"/>
        <v>11</v>
      </c>
      <c r="AH280" s="9">
        <f>VLOOKUP($E280,'ALL-GTK-SD-SMP-SMA-SMK-SLB'!$F$14:$CG$713,'ALL-GTK-SD-SMP-SMA-SMK-SLB'!AI$7,FALSE)</f>
        <v>5</v>
      </c>
      <c r="AI280" s="9">
        <f>VLOOKUP($E280,'ALL-GTK-SD-SMP-SMA-SMK-SLB'!$F$14:$CG$713,'ALL-GTK-SD-SMP-SMA-SMK-SLB'!AJ$7,FALSE)</f>
        <v>6</v>
      </c>
      <c r="AJ280" s="10">
        <f t="shared" si="160"/>
        <v>11</v>
      </c>
      <c r="AK280" s="44">
        <f t="shared" si="161"/>
        <v>10</v>
      </c>
      <c r="AL280" s="44">
        <f t="shared" si="162"/>
        <v>12</v>
      </c>
      <c r="AM280" s="11">
        <f t="shared" si="163"/>
        <v>22</v>
      </c>
      <c r="AN280" s="299">
        <f>VLOOKUP($E280,'ALL-GTK-SD-SMP-SMA-SMK-SLB'!$F$14:$CG$713,'ALL-GTK-SD-SMP-SMA-SMK-SLB'!AO$7,FALSE)</f>
        <v>0</v>
      </c>
      <c r="AO280" s="299">
        <f>VLOOKUP($E280,'ALL-GTK-SD-SMP-SMA-SMK-SLB'!$F$14:$CG$713,'ALL-GTK-SD-SMP-SMA-SMK-SLB'!AP$7,FALSE)</f>
        <v>0</v>
      </c>
      <c r="AP280" s="9">
        <f>VLOOKUP($E280,'ALL-GTK-SD-SMP-SMA-SMK-SLB'!$F$14:$CG$713,'ALL-GTK-SD-SMP-SMA-SMK-SLB'!AQ$7,FALSE)</f>
        <v>0</v>
      </c>
      <c r="AQ280" s="9">
        <f>VLOOKUP($E280,'ALL-GTK-SD-SMP-SMA-SMK-SLB'!$F$14:$CG$713,'ALL-GTK-SD-SMP-SMA-SMK-SLB'!AR$7,FALSE)</f>
        <v>0</v>
      </c>
      <c r="AR280" s="9">
        <f>VLOOKUP($E280,'ALL-GTK-SD-SMP-SMA-SMK-SLB'!$F$14:$CG$713,'ALL-GTK-SD-SMP-SMA-SMK-SLB'!AS$7,FALSE)</f>
        <v>1</v>
      </c>
      <c r="AS280" s="9">
        <f>VLOOKUP($E280,'ALL-GTK-SD-SMP-SMA-SMK-SLB'!$F$14:$CG$713,'ALL-GTK-SD-SMP-SMA-SMK-SLB'!AT$7,FALSE)</f>
        <v>0</v>
      </c>
      <c r="AT280" s="9">
        <f>VLOOKUP($E280,'ALL-GTK-SD-SMP-SMA-SMK-SLB'!$F$14:$CG$713,'ALL-GTK-SD-SMP-SMA-SMK-SLB'!AU$7,FALSE)</f>
        <v>0</v>
      </c>
      <c r="AU280" s="9">
        <f>VLOOKUP($E280,'ALL-GTK-SD-SMP-SMA-SMK-SLB'!$F$14:$CG$713,'ALL-GTK-SD-SMP-SMA-SMK-SLB'!AV$7,FALSE)</f>
        <v>0</v>
      </c>
      <c r="AV280" s="9">
        <f>VLOOKUP($E280,'ALL-GTK-SD-SMP-SMA-SMK-SLB'!$F$14:$CG$713,'ALL-GTK-SD-SMP-SMA-SMK-SLB'!AW$7,FALSE)</f>
        <v>0</v>
      </c>
      <c r="AW280" s="9">
        <f>VLOOKUP($E280,'ALL-GTK-SD-SMP-SMA-SMK-SLB'!$F$14:$CG$713,'ALL-GTK-SD-SMP-SMA-SMK-SLB'!AX$7,FALSE)</f>
        <v>0</v>
      </c>
      <c r="AX280" s="9">
        <f>VLOOKUP($E280,'ALL-GTK-SD-SMP-SMA-SMK-SLB'!$F$14:$CG$713,'ALL-GTK-SD-SMP-SMA-SMK-SLB'!AY$7,FALSE)</f>
        <v>9</v>
      </c>
      <c r="AY280" s="9">
        <f>VLOOKUP($E280,'ALL-GTK-SD-SMP-SMA-SMK-SLB'!$F$14:$CG$713,'ALL-GTK-SD-SMP-SMA-SMK-SLB'!AZ$7,FALSE)</f>
        <v>12</v>
      </c>
      <c r="AZ280" s="9">
        <f>VLOOKUP($E280,'ALL-GTK-SD-SMP-SMA-SMK-SLB'!$F$14:$CG$713,'ALL-GTK-SD-SMP-SMA-SMK-SLB'!BA$7,FALSE)</f>
        <v>0</v>
      </c>
      <c r="BA280" s="9">
        <f>VLOOKUP($E280,'ALL-GTK-SD-SMP-SMA-SMK-SLB'!$F$14:$CG$713,'ALL-GTK-SD-SMP-SMA-SMK-SLB'!BB$7,FALSE)</f>
        <v>0</v>
      </c>
      <c r="BB280" s="9">
        <f>VLOOKUP($E280,'ALL-GTK-SD-SMP-SMA-SMK-SLB'!$F$14:$CG$713,'ALL-GTK-SD-SMP-SMA-SMK-SLB'!BC$7,FALSE)</f>
        <v>0</v>
      </c>
      <c r="BC280" s="9">
        <f>VLOOKUP($E280,'ALL-GTK-SD-SMP-SMA-SMK-SLB'!$F$14:$CG$713,'ALL-GTK-SD-SMP-SMA-SMK-SLB'!BD$7,FALSE)</f>
        <v>0</v>
      </c>
      <c r="BD280" s="310">
        <f t="shared" si="164"/>
        <v>1</v>
      </c>
      <c r="BE280" s="310">
        <f t="shared" si="165"/>
        <v>0</v>
      </c>
      <c r="BF280" s="10">
        <f t="shared" si="166"/>
        <v>1</v>
      </c>
      <c r="BG280" s="311">
        <f t="shared" si="167"/>
        <v>9</v>
      </c>
      <c r="BH280" s="311">
        <f t="shared" si="168"/>
        <v>12</v>
      </c>
      <c r="BI280" s="10">
        <f t="shared" si="169"/>
        <v>21</v>
      </c>
      <c r="BJ280" s="44">
        <f t="shared" si="170"/>
        <v>10</v>
      </c>
      <c r="BK280" s="44">
        <f t="shared" si="171"/>
        <v>12</v>
      </c>
      <c r="BL280" s="11">
        <f t="shared" si="172"/>
        <v>22</v>
      </c>
      <c r="BM280" s="9">
        <f>VLOOKUP($E280,'ALL-GTK-SD-SMP-SMA-SMK-SLB'!$F$14:$CG$713,'ALL-GTK-SD-SMP-SMA-SMK-SLB'!BN$7,FALSE)</f>
        <v>0</v>
      </c>
      <c r="BN280" s="9">
        <f>VLOOKUP($E280,'ALL-GTK-SD-SMP-SMA-SMK-SLB'!$F$14:$CG$713,'ALL-GTK-SD-SMP-SMA-SMK-SLB'!BO$7,FALSE)</f>
        <v>0</v>
      </c>
      <c r="BO280" s="9">
        <f>VLOOKUP($E280,'ALL-GTK-SD-SMP-SMA-SMK-SLB'!$F$14:$CG$713,'ALL-GTK-SD-SMP-SMA-SMK-SLB'!BP$7,FALSE)</f>
        <v>0</v>
      </c>
      <c r="BP280" s="9">
        <f>VLOOKUP($E280,'ALL-GTK-SD-SMP-SMA-SMK-SLB'!$F$14:$CG$713,'ALL-GTK-SD-SMP-SMA-SMK-SLB'!BQ$7,FALSE)</f>
        <v>0</v>
      </c>
      <c r="BQ280" s="9">
        <f>VLOOKUP($E280,'ALL-GTK-SD-SMP-SMA-SMK-SLB'!$F$14:$CG$713,'ALL-GTK-SD-SMP-SMA-SMK-SLB'!BR$7,FALSE)</f>
        <v>0</v>
      </c>
      <c r="BR280" s="9">
        <f>VLOOKUP($E280,'ALL-GTK-SD-SMP-SMA-SMK-SLB'!$F$14:$CG$713,'ALL-GTK-SD-SMP-SMA-SMK-SLB'!BS$7,FALSE)</f>
        <v>0</v>
      </c>
      <c r="BS280" s="9">
        <f>VLOOKUP($E280,'ALL-GTK-SD-SMP-SMA-SMK-SLB'!$F$14:$CG$713,'ALL-GTK-SD-SMP-SMA-SMK-SLB'!BT$7,FALSE)</f>
        <v>0</v>
      </c>
      <c r="BT280" s="9">
        <f>VLOOKUP($E280,'ALL-GTK-SD-SMP-SMA-SMK-SLB'!$F$14:$CG$713,'ALL-GTK-SD-SMP-SMA-SMK-SLB'!BU$7,FALSE)</f>
        <v>0</v>
      </c>
      <c r="BU280" s="299">
        <f t="shared" si="173"/>
        <v>0</v>
      </c>
      <c r="BV280" s="299">
        <f t="shared" si="174"/>
        <v>0</v>
      </c>
      <c r="BW280" s="44">
        <f t="shared" si="175"/>
        <v>0</v>
      </c>
      <c r="BX280" s="44">
        <f t="shared" si="176"/>
        <v>0</v>
      </c>
      <c r="BY280" s="11">
        <f t="shared" si="177"/>
        <v>0</v>
      </c>
      <c r="BZ280" s="14">
        <f t="shared" si="178"/>
        <v>10</v>
      </c>
      <c r="CA280" s="14">
        <f t="shared" si="179"/>
        <v>12</v>
      </c>
      <c r="CB280" s="13">
        <f t="shared" si="180"/>
        <v>0</v>
      </c>
      <c r="CC280" s="13">
        <f t="shared" si="181"/>
        <v>0</v>
      </c>
      <c r="CD280" s="312">
        <f t="shared" si="182"/>
        <v>10</v>
      </c>
      <c r="CE280" s="312">
        <f t="shared" si="183"/>
        <v>12</v>
      </c>
      <c r="CF280" s="313">
        <f t="shared" si="184"/>
        <v>22</v>
      </c>
      <c r="CG280" s="302" t="str">
        <f t="shared" si="185"/>
        <v>OK</v>
      </c>
    </row>
    <row r="281" spans="1:85" ht="14.25" x14ac:dyDescent="0.25">
      <c r="A281" s="6">
        <v>269</v>
      </c>
      <c r="B281" s="495">
        <v>269</v>
      </c>
      <c r="C281" s="495" t="s">
        <v>6</v>
      </c>
      <c r="D281" s="496" t="s">
        <v>20</v>
      </c>
      <c r="E281" s="626">
        <v>20319487</v>
      </c>
      <c r="F281" s="627" t="s">
        <v>537</v>
      </c>
      <c r="G281" s="624" t="s">
        <v>52</v>
      </c>
      <c r="H281" s="9">
        <f>VLOOKUP($E281,'ALL-GTK-SD-SMP-SMA-SMK-SLB'!$F$14:$CG$713,'ALL-GTK-SD-SMP-SMA-SMK-SLB'!I$7,FALSE)</f>
        <v>0</v>
      </c>
      <c r="I281" s="9">
        <f>VLOOKUP($E281,'ALL-GTK-SD-SMP-SMA-SMK-SLB'!$F$14:$CG$713,'ALL-GTK-SD-SMP-SMA-SMK-SLB'!J$7,FALSE)</f>
        <v>1</v>
      </c>
      <c r="J281" s="9">
        <f>VLOOKUP($E281,'ALL-GTK-SD-SMP-SMA-SMK-SLB'!$F$14:$CG$713,'ALL-GTK-SD-SMP-SMA-SMK-SLB'!K$7,FALSE)</f>
        <v>0</v>
      </c>
      <c r="K281" s="9">
        <f>VLOOKUP($E281,'ALL-GTK-SD-SMP-SMA-SMK-SLB'!$F$14:$CG$713,'ALL-GTK-SD-SMP-SMA-SMK-SLB'!L$7,FALSE)</f>
        <v>0</v>
      </c>
      <c r="L281" s="9">
        <f>VLOOKUP($E281,'ALL-GTK-SD-SMP-SMA-SMK-SLB'!$F$14:$CG$713,'ALL-GTK-SD-SMP-SMA-SMK-SLB'!M$7,FALSE)</f>
        <v>1</v>
      </c>
      <c r="M281" s="9">
        <f>VLOOKUP($E281,'ALL-GTK-SD-SMP-SMA-SMK-SLB'!$F$14:$CG$713,'ALL-GTK-SD-SMP-SMA-SMK-SLB'!N$7,FALSE)</f>
        <v>0</v>
      </c>
      <c r="N281" s="9">
        <f>VLOOKUP($E281,'ALL-GTK-SD-SMP-SMA-SMK-SLB'!$F$14:$CG$713,'ALL-GTK-SD-SMP-SMA-SMK-SLB'!O$7,FALSE)</f>
        <v>0</v>
      </c>
      <c r="O281" s="9">
        <f>VLOOKUP($E281,'ALL-GTK-SD-SMP-SMA-SMK-SLB'!$F$14:$CG$713,'ALL-GTK-SD-SMP-SMA-SMK-SLB'!P$7,FALSE)</f>
        <v>2</v>
      </c>
      <c r="P281" s="299">
        <f t="shared" si="150"/>
        <v>1</v>
      </c>
      <c r="Q281" s="299">
        <f t="shared" si="151"/>
        <v>3</v>
      </c>
      <c r="R281" s="300">
        <f t="shared" si="152"/>
        <v>4</v>
      </c>
      <c r="S281" s="9">
        <f>VLOOKUP($E281,'ALL-GTK-SD-SMP-SMA-SMK-SLB'!$F$14:$CG$713,'ALL-GTK-SD-SMP-SMA-SMK-SLB'!T$7,FALSE)</f>
        <v>0</v>
      </c>
      <c r="T281" s="9">
        <f>VLOOKUP($E281,'ALL-GTK-SD-SMP-SMA-SMK-SLB'!$F$14:$CG$713,'ALL-GTK-SD-SMP-SMA-SMK-SLB'!U$7,FALSE)</f>
        <v>0</v>
      </c>
      <c r="U281" s="9">
        <f>VLOOKUP($E281,'ALL-GTK-SD-SMP-SMA-SMK-SLB'!$F$14:$CG$713,'ALL-GTK-SD-SMP-SMA-SMK-SLB'!V$7,FALSE)</f>
        <v>0</v>
      </c>
      <c r="V281" s="9">
        <f>VLOOKUP($E281,'ALL-GTK-SD-SMP-SMA-SMK-SLB'!$F$14:$CG$713,'ALL-GTK-SD-SMP-SMA-SMK-SLB'!W$7,FALSE)</f>
        <v>0</v>
      </c>
      <c r="W281" s="9">
        <f>VLOOKUP($E281,'ALL-GTK-SD-SMP-SMA-SMK-SLB'!$F$14:$CG$713,'ALL-GTK-SD-SMP-SMA-SMK-SLB'!X$7,FALSE)</f>
        <v>3</v>
      </c>
      <c r="X281" s="9">
        <f>VLOOKUP($E281,'ALL-GTK-SD-SMP-SMA-SMK-SLB'!$F$14:$CG$713,'ALL-GTK-SD-SMP-SMA-SMK-SLB'!Y$7,FALSE)</f>
        <v>1</v>
      </c>
      <c r="Y281" s="299">
        <f t="shared" si="153"/>
        <v>3</v>
      </c>
      <c r="Z281" s="299">
        <f t="shared" si="154"/>
        <v>1</v>
      </c>
      <c r="AA281" s="10">
        <f t="shared" si="155"/>
        <v>4</v>
      </c>
      <c r="AB281" s="44">
        <f t="shared" si="156"/>
        <v>4</v>
      </c>
      <c r="AC281" s="44">
        <f t="shared" si="157"/>
        <v>4</v>
      </c>
      <c r="AD281" s="11">
        <f t="shared" si="158"/>
        <v>8</v>
      </c>
      <c r="AE281" s="9">
        <f>VLOOKUP($E281,'ALL-GTK-SD-SMP-SMA-SMK-SLB'!$F$14:$CG$713,'ALL-GTK-SD-SMP-SMA-SMK-SLB'!AF$7,FALSE)</f>
        <v>3</v>
      </c>
      <c r="AF281" s="9">
        <f>VLOOKUP($E281,'ALL-GTK-SD-SMP-SMA-SMK-SLB'!$F$14:$CG$713,'ALL-GTK-SD-SMP-SMA-SMK-SLB'!AG$7,FALSE)</f>
        <v>2</v>
      </c>
      <c r="AG281" s="10">
        <f t="shared" si="159"/>
        <v>5</v>
      </c>
      <c r="AH281" s="9">
        <f>VLOOKUP($E281,'ALL-GTK-SD-SMP-SMA-SMK-SLB'!$F$14:$CG$713,'ALL-GTK-SD-SMP-SMA-SMK-SLB'!AI$7,FALSE)</f>
        <v>1</v>
      </c>
      <c r="AI281" s="9">
        <f>VLOOKUP($E281,'ALL-GTK-SD-SMP-SMA-SMK-SLB'!$F$14:$CG$713,'ALL-GTK-SD-SMP-SMA-SMK-SLB'!AJ$7,FALSE)</f>
        <v>2</v>
      </c>
      <c r="AJ281" s="10">
        <f t="shared" si="160"/>
        <v>3</v>
      </c>
      <c r="AK281" s="44">
        <f t="shared" si="161"/>
        <v>4</v>
      </c>
      <c r="AL281" s="44">
        <f t="shared" si="162"/>
        <v>4</v>
      </c>
      <c r="AM281" s="11">
        <f t="shared" si="163"/>
        <v>8</v>
      </c>
      <c r="AN281" s="299">
        <f>VLOOKUP($E281,'ALL-GTK-SD-SMP-SMA-SMK-SLB'!$F$14:$CG$713,'ALL-GTK-SD-SMP-SMA-SMK-SLB'!AO$7,FALSE)</f>
        <v>0</v>
      </c>
      <c r="AO281" s="299">
        <f>VLOOKUP($E281,'ALL-GTK-SD-SMP-SMA-SMK-SLB'!$F$14:$CG$713,'ALL-GTK-SD-SMP-SMA-SMK-SLB'!AP$7,FALSE)</f>
        <v>0</v>
      </c>
      <c r="AP281" s="9">
        <f>VLOOKUP($E281,'ALL-GTK-SD-SMP-SMA-SMK-SLB'!$F$14:$CG$713,'ALL-GTK-SD-SMP-SMA-SMK-SLB'!AQ$7,FALSE)</f>
        <v>0</v>
      </c>
      <c r="AQ281" s="9">
        <f>VLOOKUP($E281,'ALL-GTK-SD-SMP-SMA-SMK-SLB'!$F$14:$CG$713,'ALL-GTK-SD-SMP-SMA-SMK-SLB'!AR$7,FALSE)</f>
        <v>0</v>
      </c>
      <c r="AR281" s="9">
        <f>VLOOKUP($E281,'ALL-GTK-SD-SMP-SMA-SMK-SLB'!$F$14:$CG$713,'ALL-GTK-SD-SMP-SMA-SMK-SLB'!AS$7,FALSE)</f>
        <v>0</v>
      </c>
      <c r="AS281" s="9">
        <f>VLOOKUP($E281,'ALL-GTK-SD-SMP-SMA-SMK-SLB'!$F$14:$CG$713,'ALL-GTK-SD-SMP-SMA-SMK-SLB'!AT$7,FALSE)</f>
        <v>0</v>
      </c>
      <c r="AT281" s="9">
        <f>VLOOKUP($E281,'ALL-GTK-SD-SMP-SMA-SMK-SLB'!$F$14:$CG$713,'ALL-GTK-SD-SMP-SMA-SMK-SLB'!AU$7,FALSE)</f>
        <v>0</v>
      </c>
      <c r="AU281" s="9">
        <f>VLOOKUP($E281,'ALL-GTK-SD-SMP-SMA-SMK-SLB'!$F$14:$CG$713,'ALL-GTK-SD-SMP-SMA-SMK-SLB'!AV$7,FALSE)</f>
        <v>0</v>
      </c>
      <c r="AV281" s="9">
        <f>VLOOKUP($E281,'ALL-GTK-SD-SMP-SMA-SMK-SLB'!$F$14:$CG$713,'ALL-GTK-SD-SMP-SMA-SMK-SLB'!AW$7,FALSE)</f>
        <v>0</v>
      </c>
      <c r="AW281" s="9">
        <f>VLOOKUP($E281,'ALL-GTK-SD-SMP-SMA-SMK-SLB'!$F$14:$CG$713,'ALL-GTK-SD-SMP-SMA-SMK-SLB'!AX$7,FALSE)</f>
        <v>0</v>
      </c>
      <c r="AX281" s="9">
        <f>VLOOKUP($E281,'ALL-GTK-SD-SMP-SMA-SMK-SLB'!$F$14:$CG$713,'ALL-GTK-SD-SMP-SMA-SMK-SLB'!AY$7,FALSE)</f>
        <v>4</v>
      </c>
      <c r="AY281" s="9">
        <f>VLOOKUP($E281,'ALL-GTK-SD-SMP-SMA-SMK-SLB'!$F$14:$CG$713,'ALL-GTK-SD-SMP-SMA-SMK-SLB'!AZ$7,FALSE)</f>
        <v>4</v>
      </c>
      <c r="AZ281" s="9">
        <f>VLOOKUP($E281,'ALL-GTK-SD-SMP-SMA-SMK-SLB'!$F$14:$CG$713,'ALL-GTK-SD-SMP-SMA-SMK-SLB'!BA$7,FALSE)</f>
        <v>0</v>
      </c>
      <c r="BA281" s="9">
        <f>VLOOKUP($E281,'ALL-GTK-SD-SMP-SMA-SMK-SLB'!$F$14:$CG$713,'ALL-GTK-SD-SMP-SMA-SMK-SLB'!BB$7,FALSE)</f>
        <v>0</v>
      </c>
      <c r="BB281" s="9">
        <f>VLOOKUP($E281,'ALL-GTK-SD-SMP-SMA-SMK-SLB'!$F$14:$CG$713,'ALL-GTK-SD-SMP-SMA-SMK-SLB'!BC$7,FALSE)</f>
        <v>0</v>
      </c>
      <c r="BC281" s="9">
        <f>VLOOKUP($E281,'ALL-GTK-SD-SMP-SMA-SMK-SLB'!$F$14:$CG$713,'ALL-GTK-SD-SMP-SMA-SMK-SLB'!BD$7,FALSE)</f>
        <v>0</v>
      </c>
      <c r="BD281" s="310">
        <f t="shared" si="164"/>
        <v>0</v>
      </c>
      <c r="BE281" s="310">
        <f t="shared" si="165"/>
        <v>0</v>
      </c>
      <c r="BF281" s="10">
        <f t="shared" si="166"/>
        <v>0</v>
      </c>
      <c r="BG281" s="311">
        <f t="shared" si="167"/>
        <v>4</v>
      </c>
      <c r="BH281" s="311">
        <f t="shared" si="168"/>
        <v>4</v>
      </c>
      <c r="BI281" s="10">
        <f t="shared" si="169"/>
        <v>8</v>
      </c>
      <c r="BJ281" s="44">
        <f t="shared" si="170"/>
        <v>4</v>
      </c>
      <c r="BK281" s="44">
        <f t="shared" si="171"/>
        <v>4</v>
      </c>
      <c r="BL281" s="11">
        <f t="shared" si="172"/>
        <v>8</v>
      </c>
      <c r="BM281" s="9">
        <f>VLOOKUP($E281,'ALL-GTK-SD-SMP-SMA-SMK-SLB'!$F$14:$CG$713,'ALL-GTK-SD-SMP-SMA-SMK-SLB'!BN$7,FALSE)</f>
        <v>1</v>
      </c>
      <c r="BN281" s="9">
        <f>VLOOKUP($E281,'ALL-GTK-SD-SMP-SMA-SMK-SLB'!$F$14:$CG$713,'ALL-GTK-SD-SMP-SMA-SMK-SLB'!BO$7,FALSE)</f>
        <v>0</v>
      </c>
      <c r="BO281" s="9">
        <f>VLOOKUP($E281,'ALL-GTK-SD-SMP-SMA-SMK-SLB'!$F$14:$CG$713,'ALL-GTK-SD-SMP-SMA-SMK-SLB'!BP$7,FALSE)</f>
        <v>0</v>
      </c>
      <c r="BP281" s="9">
        <f>VLOOKUP($E281,'ALL-GTK-SD-SMP-SMA-SMK-SLB'!$F$14:$CG$713,'ALL-GTK-SD-SMP-SMA-SMK-SLB'!BQ$7,FALSE)</f>
        <v>0</v>
      </c>
      <c r="BQ281" s="9">
        <f>VLOOKUP($E281,'ALL-GTK-SD-SMP-SMA-SMK-SLB'!$F$14:$CG$713,'ALL-GTK-SD-SMP-SMA-SMK-SLB'!BR$7,FALSE)</f>
        <v>0</v>
      </c>
      <c r="BR281" s="9">
        <f>VLOOKUP($E281,'ALL-GTK-SD-SMP-SMA-SMK-SLB'!$F$14:$CG$713,'ALL-GTK-SD-SMP-SMA-SMK-SLB'!BS$7,FALSE)</f>
        <v>0</v>
      </c>
      <c r="BS281" s="9">
        <f>VLOOKUP($E281,'ALL-GTK-SD-SMP-SMA-SMK-SLB'!$F$14:$CG$713,'ALL-GTK-SD-SMP-SMA-SMK-SLB'!BT$7,FALSE)</f>
        <v>0</v>
      </c>
      <c r="BT281" s="9">
        <f>VLOOKUP($E281,'ALL-GTK-SD-SMP-SMA-SMK-SLB'!$F$14:$CG$713,'ALL-GTK-SD-SMP-SMA-SMK-SLB'!BU$7,FALSE)</f>
        <v>0</v>
      </c>
      <c r="BU281" s="299">
        <f t="shared" si="173"/>
        <v>0</v>
      </c>
      <c r="BV281" s="299">
        <f t="shared" si="174"/>
        <v>0</v>
      </c>
      <c r="BW281" s="44">
        <f t="shared" si="175"/>
        <v>1</v>
      </c>
      <c r="BX281" s="44">
        <f t="shared" si="176"/>
        <v>0</v>
      </c>
      <c r="BY281" s="11">
        <f t="shared" si="177"/>
        <v>1</v>
      </c>
      <c r="BZ281" s="14">
        <f t="shared" si="178"/>
        <v>4</v>
      </c>
      <c r="CA281" s="14">
        <f t="shared" si="179"/>
        <v>4</v>
      </c>
      <c r="CB281" s="13">
        <f t="shared" si="180"/>
        <v>1</v>
      </c>
      <c r="CC281" s="13">
        <f t="shared" si="181"/>
        <v>0</v>
      </c>
      <c r="CD281" s="312">
        <f t="shared" si="182"/>
        <v>5</v>
      </c>
      <c r="CE281" s="312">
        <f t="shared" si="183"/>
        <v>4</v>
      </c>
      <c r="CF281" s="313">
        <f t="shared" si="184"/>
        <v>9</v>
      </c>
      <c r="CG281" s="302" t="str">
        <f t="shared" si="185"/>
        <v>OK</v>
      </c>
    </row>
    <row r="282" spans="1:85" ht="14.25" x14ac:dyDescent="0.25">
      <c r="A282" s="6">
        <v>270</v>
      </c>
      <c r="B282" s="495">
        <v>270</v>
      </c>
      <c r="C282" s="495" t="s">
        <v>6</v>
      </c>
      <c r="D282" s="496" t="s">
        <v>20</v>
      </c>
      <c r="E282" s="626">
        <v>20319485</v>
      </c>
      <c r="F282" s="627" t="s">
        <v>538</v>
      </c>
      <c r="G282" s="624" t="s">
        <v>52</v>
      </c>
      <c r="H282" s="9">
        <f>VLOOKUP($E282,'ALL-GTK-SD-SMP-SMA-SMK-SLB'!$F$14:$CG$713,'ALL-GTK-SD-SMP-SMA-SMK-SLB'!I$7,FALSE)</f>
        <v>0</v>
      </c>
      <c r="I282" s="9">
        <f>VLOOKUP($E282,'ALL-GTK-SD-SMP-SMA-SMK-SLB'!$F$14:$CG$713,'ALL-GTK-SD-SMP-SMA-SMK-SLB'!J$7,FALSE)</f>
        <v>0</v>
      </c>
      <c r="J282" s="9">
        <f>VLOOKUP($E282,'ALL-GTK-SD-SMP-SMA-SMK-SLB'!$F$14:$CG$713,'ALL-GTK-SD-SMP-SMA-SMK-SLB'!K$7,FALSE)</f>
        <v>1</v>
      </c>
      <c r="K282" s="9">
        <f>VLOOKUP($E282,'ALL-GTK-SD-SMP-SMA-SMK-SLB'!$F$14:$CG$713,'ALL-GTK-SD-SMP-SMA-SMK-SLB'!L$7,FALSE)</f>
        <v>0</v>
      </c>
      <c r="L282" s="9">
        <f>VLOOKUP($E282,'ALL-GTK-SD-SMP-SMA-SMK-SLB'!$F$14:$CG$713,'ALL-GTK-SD-SMP-SMA-SMK-SLB'!M$7,FALSE)</f>
        <v>1</v>
      </c>
      <c r="M282" s="9">
        <f>VLOOKUP($E282,'ALL-GTK-SD-SMP-SMA-SMK-SLB'!$F$14:$CG$713,'ALL-GTK-SD-SMP-SMA-SMK-SLB'!N$7,FALSE)</f>
        <v>3</v>
      </c>
      <c r="N282" s="9">
        <f>VLOOKUP($E282,'ALL-GTK-SD-SMP-SMA-SMK-SLB'!$F$14:$CG$713,'ALL-GTK-SD-SMP-SMA-SMK-SLB'!O$7,FALSE)</f>
        <v>1</v>
      </c>
      <c r="O282" s="9">
        <f>VLOOKUP($E282,'ALL-GTK-SD-SMP-SMA-SMK-SLB'!$F$14:$CG$713,'ALL-GTK-SD-SMP-SMA-SMK-SLB'!P$7,FALSE)</f>
        <v>4</v>
      </c>
      <c r="P282" s="299">
        <f t="shared" si="150"/>
        <v>3</v>
      </c>
      <c r="Q282" s="299">
        <f t="shared" si="151"/>
        <v>7</v>
      </c>
      <c r="R282" s="300">
        <f t="shared" si="152"/>
        <v>10</v>
      </c>
      <c r="S282" s="9">
        <f>VLOOKUP($E282,'ALL-GTK-SD-SMP-SMA-SMK-SLB'!$F$14:$CG$713,'ALL-GTK-SD-SMP-SMA-SMK-SLB'!T$7,FALSE)</f>
        <v>0</v>
      </c>
      <c r="T282" s="9">
        <f>VLOOKUP($E282,'ALL-GTK-SD-SMP-SMA-SMK-SLB'!$F$14:$CG$713,'ALL-GTK-SD-SMP-SMA-SMK-SLB'!U$7,FALSE)</f>
        <v>0</v>
      </c>
      <c r="U282" s="9">
        <f>VLOOKUP($E282,'ALL-GTK-SD-SMP-SMA-SMK-SLB'!$F$14:$CG$713,'ALL-GTK-SD-SMP-SMA-SMK-SLB'!V$7,FALSE)</f>
        <v>0</v>
      </c>
      <c r="V282" s="9">
        <f>VLOOKUP($E282,'ALL-GTK-SD-SMP-SMA-SMK-SLB'!$F$14:$CG$713,'ALL-GTK-SD-SMP-SMA-SMK-SLB'!W$7,FALSE)</f>
        <v>1</v>
      </c>
      <c r="W282" s="9">
        <f>VLOOKUP($E282,'ALL-GTK-SD-SMP-SMA-SMK-SLB'!$F$14:$CG$713,'ALL-GTK-SD-SMP-SMA-SMK-SLB'!X$7,FALSE)</f>
        <v>2</v>
      </c>
      <c r="X282" s="9">
        <f>VLOOKUP($E282,'ALL-GTK-SD-SMP-SMA-SMK-SLB'!$F$14:$CG$713,'ALL-GTK-SD-SMP-SMA-SMK-SLB'!Y$7,FALSE)</f>
        <v>2</v>
      </c>
      <c r="Y282" s="299">
        <f t="shared" si="153"/>
        <v>2</v>
      </c>
      <c r="Z282" s="299">
        <f t="shared" si="154"/>
        <v>3</v>
      </c>
      <c r="AA282" s="10">
        <f t="shared" si="155"/>
        <v>5</v>
      </c>
      <c r="AB282" s="44">
        <f t="shared" si="156"/>
        <v>5</v>
      </c>
      <c r="AC282" s="44">
        <f t="shared" si="157"/>
        <v>10</v>
      </c>
      <c r="AD282" s="11">
        <f t="shared" si="158"/>
        <v>15</v>
      </c>
      <c r="AE282" s="9">
        <f>VLOOKUP($E282,'ALL-GTK-SD-SMP-SMA-SMK-SLB'!$F$14:$CG$713,'ALL-GTK-SD-SMP-SMA-SMK-SLB'!AF$7,FALSE)</f>
        <v>3</v>
      </c>
      <c r="AF282" s="9">
        <f>VLOOKUP($E282,'ALL-GTK-SD-SMP-SMA-SMK-SLB'!$F$14:$CG$713,'ALL-GTK-SD-SMP-SMA-SMK-SLB'!AG$7,FALSE)</f>
        <v>5</v>
      </c>
      <c r="AG282" s="10">
        <f t="shared" si="159"/>
        <v>8</v>
      </c>
      <c r="AH282" s="9">
        <f>VLOOKUP($E282,'ALL-GTK-SD-SMP-SMA-SMK-SLB'!$F$14:$CG$713,'ALL-GTK-SD-SMP-SMA-SMK-SLB'!AI$7,FALSE)</f>
        <v>2</v>
      </c>
      <c r="AI282" s="9">
        <f>VLOOKUP($E282,'ALL-GTK-SD-SMP-SMA-SMK-SLB'!$F$14:$CG$713,'ALL-GTK-SD-SMP-SMA-SMK-SLB'!AJ$7,FALSE)</f>
        <v>5</v>
      </c>
      <c r="AJ282" s="10">
        <f t="shared" si="160"/>
        <v>7</v>
      </c>
      <c r="AK282" s="44">
        <f t="shared" si="161"/>
        <v>5</v>
      </c>
      <c r="AL282" s="44">
        <f t="shared" si="162"/>
        <v>10</v>
      </c>
      <c r="AM282" s="11">
        <f t="shared" si="163"/>
        <v>15</v>
      </c>
      <c r="AN282" s="299">
        <f>VLOOKUP($E282,'ALL-GTK-SD-SMP-SMA-SMK-SLB'!$F$14:$CG$713,'ALL-GTK-SD-SMP-SMA-SMK-SLB'!AO$7,FALSE)</f>
        <v>0</v>
      </c>
      <c r="AO282" s="299">
        <f>VLOOKUP($E282,'ALL-GTK-SD-SMP-SMA-SMK-SLB'!$F$14:$CG$713,'ALL-GTK-SD-SMP-SMA-SMK-SLB'!AP$7,FALSE)</f>
        <v>0</v>
      </c>
      <c r="AP282" s="9">
        <f>VLOOKUP($E282,'ALL-GTK-SD-SMP-SMA-SMK-SLB'!$F$14:$CG$713,'ALL-GTK-SD-SMP-SMA-SMK-SLB'!AQ$7,FALSE)</f>
        <v>0</v>
      </c>
      <c r="AQ282" s="9">
        <f>VLOOKUP($E282,'ALL-GTK-SD-SMP-SMA-SMK-SLB'!$F$14:$CG$713,'ALL-GTK-SD-SMP-SMA-SMK-SLB'!AR$7,FALSE)</f>
        <v>0</v>
      </c>
      <c r="AR282" s="9">
        <f>VLOOKUP($E282,'ALL-GTK-SD-SMP-SMA-SMK-SLB'!$F$14:$CG$713,'ALL-GTK-SD-SMP-SMA-SMK-SLB'!AS$7,FALSE)</f>
        <v>0</v>
      </c>
      <c r="AS282" s="9">
        <f>VLOOKUP($E282,'ALL-GTK-SD-SMP-SMA-SMK-SLB'!$F$14:$CG$713,'ALL-GTK-SD-SMP-SMA-SMK-SLB'!AT$7,FALSE)</f>
        <v>0</v>
      </c>
      <c r="AT282" s="9">
        <f>VLOOKUP($E282,'ALL-GTK-SD-SMP-SMA-SMK-SLB'!$F$14:$CG$713,'ALL-GTK-SD-SMP-SMA-SMK-SLB'!AU$7,FALSE)</f>
        <v>0</v>
      </c>
      <c r="AU282" s="9">
        <f>VLOOKUP($E282,'ALL-GTK-SD-SMP-SMA-SMK-SLB'!$F$14:$CG$713,'ALL-GTK-SD-SMP-SMA-SMK-SLB'!AV$7,FALSE)</f>
        <v>0</v>
      </c>
      <c r="AV282" s="9">
        <f>VLOOKUP($E282,'ALL-GTK-SD-SMP-SMA-SMK-SLB'!$F$14:$CG$713,'ALL-GTK-SD-SMP-SMA-SMK-SLB'!AW$7,FALSE)</f>
        <v>0</v>
      </c>
      <c r="AW282" s="9">
        <f>VLOOKUP($E282,'ALL-GTK-SD-SMP-SMA-SMK-SLB'!$F$14:$CG$713,'ALL-GTK-SD-SMP-SMA-SMK-SLB'!AX$7,FALSE)</f>
        <v>0</v>
      </c>
      <c r="AX282" s="9">
        <f>VLOOKUP($E282,'ALL-GTK-SD-SMP-SMA-SMK-SLB'!$F$14:$CG$713,'ALL-GTK-SD-SMP-SMA-SMK-SLB'!AY$7,FALSE)</f>
        <v>5</v>
      </c>
      <c r="AY282" s="9">
        <f>VLOOKUP($E282,'ALL-GTK-SD-SMP-SMA-SMK-SLB'!$F$14:$CG$713,'ALL-GTK-SD-SMP-SMA-SMK-SLB'!AZ$7,FALSE)</f>
        <v>10</v>
      </c>
      <c r="AZ282" s="9">
        <f>VLOOKUP($E282,'ALL-GTK-SD-SMP-SMA-SMK-SLB'!$F$14:$CG$713,'ALL-GTK-SD-SMP-SMA-SMK-SLB'!BA$7,FALSE)</f>
        <v>0</v>
      </c>
      <c r="BA282" s="9">
        <f>VLOOKUP($E282,'ALL-GTK-SD-SMP-SMA-SMK-SLB'!$F$14:$CG$713,'ALL-GTK-SD-SMP-SMA-SMK-SLB'!BB$7,FALSE)</f>
        <v>0</v>
      </c>
      <c r="BB282" s="9">
        <f>VLOOKUP($E282,'ALL-GTK-SD-SMP-SMA-SMK-SLB'!$F$14:$CG$713,'ALL-GTK-SD-SMP-SMA-SMK-SLB'!BC$7,FALSE)</f>
        <v>0</v>
      </c>
      <c r="BC282" s="9">
        <f>VLOOKUP($E282,'ALL-GTK-SD-SMP-SMA-SMK-SLB'!$F$14:$CG$713,'ALL-GTK-SD-SMP-SMA-SMK-SLB'!BD$7,FALSE)</f>
        <v>0</v>
      </c>
      <c r="BD282" s="310">
        <f t="shared" si="164"/>
        <v>0</v>
      </c>
      <c r="BE282" s="310">
        <f t="shared" si="165"/>
        <v>0</v>
      </c>
      <c r="BF282" s="10">
        <f t="shared" si="166"/>
        <v>0</v>
      </c>
      <c r="BG282" s="311">
        <f t="shared" si="167"/>
        <v>5</v>
      </c>
      <c r="BH282" s="311">
        <f t="shared" si="168"/>
        <v>10</v>
      </c>
      <c r="BI282" s="10">
        <f t="shared" si="169"/>
        <v>15</v>
      </c>
      <c r="BJ282" s="44">
        <f t="shared" si="170"/>
        <v>5</v>
      </c>
      <c r="BK282" s="44">
        <f t="shared" si="171"/>
        <v>10</v>
      </c>
      <c r="BL282" s="11">
        <f t="shared" si="172"/>
        <v>15</v>
      </c>
      <c r="BM282" s="9">
        <f>VLOOKUP($E282,'ALL-GTK-SD-SMP-SMA-SMK-SLB'!$F$14:$CG$713,'ALL-GTK-SD-SMP-SMA-SMK-SLB'!BN$7,FALSE)</f>
        <v>0</v>
      </c>
      <c r="BN282" s="9">
        <f>VLOOKUP($E282,'ALL-GTK-SD-SMP-SMA-SMK-SLB'!$F$14:$CG$713,'ALL-GTK-SD-SMP-SMA-SMK-SLB'!BO$7,FALSE)</f>
        <v>0</v>
      </c>
      <c r="BO282" s="9">
        <f>VLOOKUP($E282,'ALL-GTK-SD-SMP-SMA-SMK-SLB'!$F$14:$CG$713,'ALL-GTK-SD-SMP-SMA-SMK-SLB'!BP$7,FALSE)</f>
        <v>0</v>
      </c>
      <c r="BP282" s="9">
        <f>VLOOKUP($E282,'ALL-GTK-SD-SMP-SMA-SMK-SLB'!$F$14:$CG$713,'ALL-GTK-SD-SMP-SMA-SMK-SLB'!BQ$7,FALSE)</f>
        <v>0</v>
      </c>
      <c r="BQ282" s="9">
        <f>VLOOKUP($E282,'ALL-GTK-SD-SMP-SMA-SMK-SLB'!$F$14:$CG$713,'ALL-GTK-SD-SMP-SMA-SMK-SLB'!BR$7,FALSE)</f>
        <v>0</v>
      </c>
      <c r="BR282" s="9">
        <f>VLOOKUP($E282,'ALL-GTK-SD-SMP-SMA-SMK-SLB'!$F$14:$CG$713,'ALL-GTK-SD-SMP-SMA-SMK-SLB'!BS$7,FALSE)</f>
        <v>0</v>
      </c>
      <c r="BS282" s="9">
        <f>VLOOKUP($E282,'ALL-GTK-SD-SMP-SMA-SMK-SLB'!$F$14:$CG$713,'ALL-GTK-SD-SMP-SMA-SMK-SLB'!BT$7,FALSE)</f>
        <v>0</v>
      </c>
      <c r="BT282" s="9">
        <f>VLOOKUP($E282,'ALL-GTK-SD-SMP-SMA-SMK-SLB'!$F$14:$CG$713,'ALL-GTK-SD-SMP-SMA-SMK-SLB'!BU$7,FALSE)</f>
        <v>0</v>
      </c>
      <c r="BU282" s="299">
        <f t="shared" si="173"/>
        <v>0</v>
      </c>
      <c r="BV282" s="299">
        <f t="shared" si="174"/>
        <v>0</v>
      </c>
      <c r="BW282" s="44">
        <f t="shared" si="175"/>
        <v>0</v>
      </c>
      <c r="BX282" s="44">
        <f t="shared" si="176"/>
        <v>0</v>
      </c>
      <c r="BY282" s="11">
        <f t="shared" si="177"/>
        <v>0</v>
      </c>
      <c r="BZ282" s="14">
        <f t="shared" si="178"/>
        <v>5</v>
      </c>
      <c r="CA282" s="14">
        <f t="shared" si="179"/>
        <v>10</v>
      </c>
      <c r="CB282" s="13">
        <f t="shared" si="180"/>
        <v>0</v>
      </c>
      <c r="CC282" s="13">
        <f t="shared" si="181"/>
        <v>0</v>
      </c>
      <c r="CD282" s="312">
        <f t="shared" si="182"/>
        <v>5</v>
      </c>
      <c r="CE282" s="312">
        <f t="shared" si="183"/>
        <v>10</v>
      </c>
      <c r="CF282" s="313">
        <f t="shared" si="184"/>
        <v>15</v>
      </c>
      <c r="CG282" s="302" t="str">
        <f t="shared" si="185"/>
        <v>OK</v>
      </c>
    </row>
    <row r="283" spans="1:85" ht="14.25" x14ac:dyDescent="0.25">
      <c r="A283" s="6">
        <v>271</v>
      </c>
      <c r="B283" s="495">
        <v>271</v>
      </c>
      <c r="C283" s="495" t="s">
        <v>6</v>
      </c>
      <c r="D283" s="496" t="s">
        <v>20</v>
      </c>
      <c r="E283" s="626">
        <v>20319482</v>
      </c>
      <c r="F283" s="627" t="s">
        <v>539</v>
      </c>
      <c r="G283" s="624" t="s">
        <v>52</v>
      </c>
      <c r="H283" s="9">
        <f>VLOOKUP($E283,'ALL-GTK-SD-SMP-SMA-SMK-SLB'!$F$14:$CG$713,'ALL-GTK-SD-SMP-SMA-SMK-SLB'!I$7,FALSE)</f>
        <v>0</v>
      </c>
      <c r="I283" s="9">
        <f>VLOOKUP($E283,'ALL-GTK-SD-SMP-SMA-SMK-SLB'!$F$14:$CG$713,'ALL-GTK-SD-SMP-SMA-SMK-SLB'!J$7,FALSE)</f>
        <v>0</v>
      </c>
      <c r="J283" s="9">
        <f>VLOOKUP($E283,'ALL-GTK-SD-SMP-SMA-SMK-SLB'!$F$14:$CG$713,'ALL-GTK-SD-SMP-SMA-SMK-SLB'!K$7,FALSE)</f>
        <v>0</v>
      </c>
      <c r="K283" s="9">
        <f>VLOOKUP($E283,'ALL-GTK-SD-SMP-SMA-SMK-SLB'!$F$14:$CG$713,'ALL-GTK-SD-SMP-SMA-SMK-SLB'!L$7,FALSE)</f>
        <v>0</v>
      </c>
      <c r="L283" s="9">
        <f>VLOOKUP($E283,'ALL-GTK-SD-SMP-SMA-SMK-SLB'!$F$14:$CG$713,'ALL-GTK-SD-SMP-SMA-SMK-SLB'!M$7,FALSE)</f>
        <v>1</v>
      </c>
      <c r="M283" s="9">
        <f>VLOOKUP($E283,'ALL-GTK-SD-SMP-SMA-SMK-SLB'!$F$14:$CG$713,'ALL-GTK-SD-SMP-SMA-SMK-SLB'!N$7,FALSE)</f>
        <v>5</v>
      </c>
      <c r="N283" s="9">
        <f>VLOOKUP($E283,'ALL-GTK-SD-SMP-SMA-SMK-SLB'!$F$14:$CG$713,'ALL-GTK-SD-SMP-SMA-SMK-SLB'!O$7,FALSE)</f>
        <v>1</v>
      </c>
      <c r="O283" s="9">
        <f>VLOOKUP($E283,'ALL-GTK-SD-SMP-SMA-SMK-SLB'!$F$14:$CG$713,'ALL-GTK-SD-SMP-SMA-SMK-SLB'!P$7,FALSE)</f>
        <v>2</v>
      </c>
      <c r="P283" s="299">
        <f t="shared" si="150"/>
        <v>2</v>
      </c>
      <c r="Q283" s="299">
        <f t="shared" si="151"/>
        <v>7</v>
      </c>
      <c r="R283" s="300">
        <f t="shared" si="152"/>
        <v>9</v>
      </c>
      <c r="S283" s="9">
        <f>VLOOKUP($E283,'ALL-GTK-SD-SMP-SMA-SMK-SLB'!$F$14:$CG$713,'ALL-GTK-SD-SMP-SMA-SMK-SLB'!T$7,FALSE)</f>
        <v>0</v>
      </c>
      <c r="T283" s="9">
        <f>VLOOKUP($E283,'ALL-GTK-SD-SMP-SMA-SMK-SLB'!$F$14:$CG$713,'ALL-GTK-SD-SMP-SMA-SMK-SLB'!U$7,FALSE)</f>
        <v>0</v>
      </c>
      <c r="U283" s="9">
        <f>VLOOKUP($E283,'ALL-GTK-SD-SMP-SMA-SMK-SLB'!$F$14:$CG$713,'ALL-GTK-SD-SMP-SMA-SMK-SLB'!V$7,FALSE)</f>
        <v>2</v>
      </c>
      <c r="V283" s="9">
        <f>VLOOKUP($E283,'ALL-GTK-SD-SMP-SMA-SMK-SLB'!$F$14:$CG$713,'ALL-GTK-SD-SMP-SMA-SMK-SLB'!W$7,FALSE)</f>
        <v>3</v>
      </c>
      <c r="W283" s="9">
        <f>VLOOKUP($E283,'ALL-GTK-SD-SMP-SMA-SMK-SLB'!$F$14:$CG$713,'ALL-GTK-SD-SMP-SMA-SMK-SLB'!X$7,FALSE)</f>
        <v>0</v>
      </c>
      <c r="X283" s="9">
        <f>VLOOKUP($E283,'ALL-GTK-SD-SMP-SMA-SMK-SLB'!$F$14:$CG$713,'ALL-GTK-SD-SMP-SMA-SMK-SLB'!Y$7,FALSE)</f>
        <v>1</v>
      </c>
      <c r="Y283" s="299">
        <f t="shared" si="153"/>
        <v>2</v>
      </c>
      <c r="Z283" s="299">
        <f t="shared" si="154"/>
        <v>4</v>
      </c>
      <c r="AA283" s="10">
        <f t="shared" si="155"/>
        <v>6</v>
      </c>
      <c r="AB283" s="44">
        <f t="shared" si="156"/>
        <v>4</v>
      </c>
      <c r="AC283" s="44">
        <f t="shared" si="157"/>
        <v>11</v>
      </c>
      <c r="AD283" s="11">
        <f t="shared" si="158"/>
        <v>15</v>
      </c>
      <c r="AE283" s="9">
        <f>VLOOKUP($E283,'ALL-GTK-SD-SMP-SMA-SMK-SLB'!$F$14:$CG$713,'ALL-GTK-SD-SMP-SMA-SMK-SLB'!AF$7,FALSE)</f>
        <v>2</v>
      </c>
      <c r="AF283" s="9">
        <f>VLOOKUP($E283,'ALL-GTK-SD-SMP-SMA-SMK-SLB'!$F$14:$CG$713,'ALL-GTK-SD-SMP-SMA-SMK-SLB'!AG$7,FALSE)</f>
        <v>6</v>
      </c>
      <c r="AG283" s="10">
        <f t="shared" si="159"/>
        <v>8</v>
      </c>
      <c r="AH283" s="9">
        <f>VLOOKUP($E283,'ALL-GTK-SD-SMP-SMA-SMK-SLB'!$F$14:$CG$713,'ALL-GTK-SD-SMP-SMA-SMK-SLB'!AI$7,FALSE)</f>
        <v>2</v>
      </c>
      <c r="AI283" s="9">
        <f>VLOOKUP($E283,'ALL-GTK-SD-SMP-SMA-SMK-SLB'!$F$14:$CG$713,'ALL-GTK-SD-SMP-SMA-SMK-SLB'!AJ$7,FALSE)</f>
        <v>5</v>
      </c>
      <c r="AJ283" s="10">
        <f t="shared" si="160"/>
        <v>7</v>
      </c>
      <c r="AK283" s="44">
        <f t="shared" si="161"/>
        <v>4</v>
      </c>
      <c r="AL283" s="44">
        <f t="shared" si="162"/>
        <v>11</v>
      </c>
      <c r="AM283" s="11">
        <f t="shared" si="163"/>
        <v>15</v>
      </c>
      <c r="AN283" s="299">
        <f>VLOOKUP($E283,'ALL-GTK-SD-SMP-SMA-SMK-SLB'!$F$14:$CG$713,'ALL-GTK-SD-SMP-SMA-SMK-SLB'!AO$7,FALSE)</f>
        <v>1</v>
      </c>
      <c r="AO283" s="299">
        <f>VLOOKUP($E283,'ALL-GTK-SD-SMP-SMA-SMK-SLB'!$F$14:$CG$713,'ALL-GTK-SD-SMP-SMA-SMK-SLB'!AP$7,FALSE)</f>
        <v>0</v>
      </c>
      <c r="AP283" s="9">
        <f>VLOOKUP($E283,'ALL-GTK-SD-SMP-SMA-SMK-SLB'!$F$14:$CG$713,'ALL-GTK-SD-SMP-SMA-SMK-SLB'!AQ$7,FALSE)</f>
        <v>0</v>
      </c>
      <c r="AQ283" s="9">
        <f>VLOOKUP($E283,'ALL-GTK-SD-SMP-SMA-SMK-SLB'!$F$14:$CG$713,'ALL-GTK-SD-SMP-SMA-SMK-SLB'!AR$7,FALSE)</f>
        <v>0</v>
      </c>
      <c r="AR283" s="9">
        <f>VLOOKUP($E283,'ALL-GTK-SD-SMP-SMA-SMK-SLB'!$F$14:$CG$713,'ALL-GTK-SD-SMP-SMA-SMK-SLB'!AS$7,FALSE)</f>
        <v>0</v>
      </c>
      <c r="AS283" s="9">
        <f>VLOOKUP($E283,'ALL-GTK-SD-SMP-SMA-SMK-SLB'!$F$14:$CG$713,'ALL-GTK-SD-SMP-SMA-SMK-SLB'!AT$7,FALSE)</f>
        <v>1</v>
      </c>
      <c r="AT283" s="9">
        <f>VLOOKUP($E283,'ALL-GTK-SD-SMP-SMA-SMK-SLB'!$F$14:$CG$713,'ALL-GTK-SD-SMP-SMA-SMK-SLB'!AU$7,FALSE)</f>
        <v>0</v>
      </c>
      <c r="AU283" s="9">
        <f>VLOOKUP($E283,'ALL-GTK-SD-SMP-SMA-SMK-SLB'!$F$14:$CG$713,'ALL-GTK-SD-SMP-SMA-SMK-SLB'!AV$7,FALSE)</f>
        <v>0</v>
      </c>
      <c r="AV283" s="9">
        <f>VLOOKUP($E283,'ALL-GTK-SD-SMP-SMA-SMK-SLB'!$F$14:$CG$713,'ALL-GTK-SD-SMP-SMA-SMK-SLB'!AW$7,FALSE)</f>
        <v>0</v>
      </c>
      <c r="AW283" s="9">
        <f>VLOOKUP($E283,'ALL-GTK-SD-SMP-SMA-SMK-SLB'!$F$14:$CG$713,'ALL-GTK-SD-SMP-SMA-SMK-SLB'!AX$7,FALSE)</f>
        <v>0</v>
      </c>
      <c r="AX283" s="9">
        <f>VLOOKUP($E283,'ALL-GTK-SD-SMP-SMA-SMK-SLB'!$F$14:$CG$713,'ALL-GTK-SD-SMP-SMA-SMK-SLB'!AY$7,FALSE)</f>
        <v>3</v>
      </c>
      <c r="AY283" s="9">
        <f>VLOOKUP($E283,'ALL-GTK-SD-SMP-SMA-SMK-SLB'!$F$14:$CG$713,'ALL-GTK-SD-SMP-SMA-SMK-SLB'!AZ$7,FALSE)</f>
        <v>9</v>
      </c>
      <c r="AZ283" s="9">
        <f>VLOOKUP($E283,'ALL-GTK-SD-SMP-SMA-SMK-SLB'!$F$14:$CG$713,'ALL-GTK-SD-SMP-SMA-SMK-SLB'!BA$7,FALSE)</f>
        <v>0</v>
      </c>
      <c r="BA283" s="9">
        <f>VLOOKUP($E283,'ALL-GTK-SD-SMP-SMA-SMK-SLB'!$F$14:$CG$713,'ALL-GTK-SD-SMP-SMA-SMK-SLB'!BB$7,FALSE)</f>
        <v>1</v>
      </c>
      <c r="BB283" s="9">
        <f>VLOOKUP($E283,'ALL-GTK-SD-SMP-SMA-SMK-SLB'!$F$14:$CG$713,'ALL-GTK-SD-SMP-SMA-SMK-SLB'!BC$7,FALSE)</f>
        <v>0</v>
      </c>
      <c r="BC283" s="9">
        <f>VLOOKUP($E283,'ALL-GTK-SD-SMP-SMA-SMK-SLB'!$F$14:$CG$713,'ALL-GTK-SD-SMP-SMA-SMK-SLB'!BD$7,FALSE)</f>
        <v>0</v>
      </c>
      <c r="BD283" s="310">
        <f t="shared" si="164"/>
        <v>1</v>
      </c>
      <c r="BE283" s="310">
        <f t="shared" si="165"/>
        <v>1</v>
      </c>
      <c r="BF283" s="10">
        <f t="shared" si="166"/>
        <v>2</v>
      </c>
      <c r="BG283" s="311">
        <f t="shared" si="167"/>
        <v>3</v>
      </c>
      <c r="BH283" s="311">
        <f t="shared" si="168"/>
        <v>10</v>
      </c>
      <c r="BI283" s="10">
        <f t="shared" si="169"/>
        <v>13</v>
      </c>
      <c r="BJ283" s="44">
        <f t="shared" si="170"/>
        <v>4</v>
      </c>
      <c r="BK283" s="44">
        <f t="shared" si="171"/>
        <v>11</v>
      </c>
      <c r="BL283" s="11">
        <f t="shared" si="172"/>
        <v>15</v>
      </c>
      <c r="BM283" s="9">
        <f>VLOOKUP($E283,'ALL-GTK-SD-SMP-SMA-SMK-SLB'!$F$14:$CG$713,'ALL-GTK-SD-SMP-SMA-SMK-SLB'!BN$7,FALSE)</f>
        <v>0</v>
      </c>
      <c r="BN283" s="9">
        <f>VLOOKUP($E283,'ALL-GTK-SD-SMP-SMA-SMK-SLB'!$F$14:$CG$713,'ALL-GTK-SD-SMP-SMA-SMK-SLB'!BO$7,FALSE)</f>
        <v>0</v>
      </c>
      <c r="BO283" s="9">
        <f>VLOOKUP($E283,'ALL-GTK-SD-SMP-SMA-SMK-SLB'!$F$14:$CG$713,'ALL-GTK-SD-SMP-SMA-SMK-SLB'!BP$7,FALSE)</f>
        <v>0</v>
      </c>
      <c r="BP283" s="9">
        <f>VLOOKUP($E283,'ALL-GTK-SD-SMP-SMA-SMK-SLB'!$F$14:$CG$713,'ALL-GTK-SD-SMP-SMA-SMK-SLB'!BQ$7,FALSE)</f>
        <v>0</v>
      </c>
      <c r="BQ283" s="9">
        <f>VLOOKUP($E283,'ALL-GTK-SD-SMP-SMA-SMK-SLB'!$F$14:$CG$713,'ALL-GTK-SD-SMP-SMA-SMK-SLB'!BR$7,FALSE)</f>
        <v>0</v>
      </c>
      <c r="BR283" s="9">
        <f>VLOOKUP($E283,'ALL-GTK-SD-SMP-SMA-SMK-SLB'!$F$14:$CG$713,'ALL-GTK-SD-SMP-SMA-SMK-SLB'!BS$7,FALSE)</f>
        <v>0</v>
      </c>
      <c r="BS283" s="9">
        <f>VLOOKUP($E283,'ALL-GTK-SD-SMP-SMA-SMK-SLB'!$F$14:$CG$713,'ALL-GTK-SD-SMP-SMA-SMK-SLB'!BT$7,FALSE)</f>
        <v>1</v>
      </c>
      <c r="BT283" s="9">
        <f>VLOOKUP($E283,'ALL-GTK-SD-SMP-SMA-SMK-SLB'!$F$14:$CG$713,'ALL-GTK-SD-SMP-SMA-SMK-SLB'!BU$7,FALSE)</f>
        <v>0</v>
      </c>
      <c r="BU283" s="299">
        <f t="shared" si="173"/>
        <v>1</v>
      </c>
      <c r="BV283" s="299">
        <f t="shared" si="174"/>
        <v>0</v>
      </c>
      <c r="BW283" s="44">
        <f t="shared" si="175"/>
        <v>1</v>
      </c>
      <c r="BX283" s="44">
        <f t="shared" si="176"/>
        <v>0</v>
      </c>
      <c r="BY283" s="11">
        <f t="shared" si="177"/>
        <v>1</v>
      </c>
      <c r="BZ283" s="14">
        <f t="shared" si="178"/>
        <v>4</v>
      </c>
      <c r="CA283" s="14">
        <f t="shared" si="179"/>
        <v>11</v>
      </c>
      <c r="CB283" s="13">
        <f t="shared" si="180"/>
        <v>1</v>
      </c>
      <c r="CC283" s="13">
        <f t="shared" si="181"/>
        <v>0</v>
      </c>
      <c r="CD283" s="312">
        <f t="shared" si="182"/>
        <v>5</v>
      </c>
      <c r="CE283" s="312">
        <f t="shared" si="183"/>
        <v>11</v>
      </c>
      <c r="CF283" s="313">
        <f t="shared" si="184"/>
        <v>16</v>
      </c>
      <c r="CG283" s="302" t="str">
        <f t="shared" si="185"/>
        <v>OK</v>
      </c>
    </row>
    <row r="284" spans="1:85" ht="14.25" x14ac:dyDescent="0.25">
      <c r="A284" s="6">
        <v>272</v>
      </c>
      <c r="B284" s="495">
        <v>272</v>
      </c>
      <c r="C284" s="495" t="s">
        <v>6</v>
      </c>
      <c r="D284" s="496" t="s">
        <v>20</v>
      </c>
      <c r="E284" s="626">
        <v>20319310</v>
      </c>
      <c r="F284" s="627" t="s">
        <v>540</v>
      </c>
      <c r="G284" s="624" t="s">
        <v>52</v>
      </c>
      <c r="H284" s="9">
        <f>VLOOKUP($E284,'ALL-GTK-SD-SMP-SMA-SMK-SLB'!$F$14:$CG$713,'ALL-GTK-SD-SMP-SMA-SMK-SLB'!I$7,FALSE)</f>
        <v>0</v>
      </c>
      <c r="I284" s="9">
        <f>VLOOKUP($E284,'ALL-GTK-SD-SMP-SMA-SMK-SLB'!$F$14:$CG$713,'ALL-GTK-SD-SMP-SMA-SMK-SLB'!J$7,FALSE)</f>
        <v>1</v>
      </c>
      <c r="J284" s="9">
        <f>VLOOKUP($E284,'ALL-GTK-SD-SMP-SMA-SMK-SLB'!$F$14:$CG$713,'ALL-GTK-SD-SMP-SMA-SMK-SLB'!K$7,FALSE)</f>
        <v>0</v>
      </c>
      <c r="K284" s="9">
        <f>VLOOKUP($E284,'ALL-GTK-SD-SMP-SMA-SMK-SLB'!$F$14:$CG$713,'ALL-GTK-SD-SMP-SMA-SMK-SLB'!L$7,FALSE)</f>
        <v>1</v>
      </c>
      <c r="L284" s="9">
        <f>VLOOKUP($E284,'ALL-GTK-SD-SMP-SMA-SMK-SLB'!$F$14:$CG$713,'ALL-GTK-SD-SMP-SMA-SMK-SLB'!M$7,FALSE)</f>
        <v>2</v>
      </c>
      <c r="M284" s="9">
        <f>VLOOKUP($E284,'ALL-GTK-SD-SMP-SMA-SMK-SLB'!$F$14:$CG$713,'ALL-GTK-SD-SMP-SMA-SMK-SLB'!N$7,FALSE)</f>
        <v>3</v>
      </c>
      <c r="N284" s="9">
        <f>VLOOKUP($E284,'ALL-GTK-SD-SMP-SMA-SMK-SLB'!$F$14:$CG$713,'ALL-GTK-SD-SMP-SMA-SMK-SLB'!O$7,FALSE)</f>
        <v>4</v>
      </c>
      <c r="O284" s="9">
        <f>VLOOKUP($E284,'ALL-GTK-SD-SMP-SMA-SMK-SLB'!$F$14:$CG$713,'ALL-GTK-SD-SMP-SMA-SMK-SLB'!P$7,FALSE)</f>
        <v>1</v>
      </c>
      <c r="P284" s="299">
        <f t="shared" si="150"/>
        <v>6</v>
      </c>
      <c r="Q284" s="299">
        <f t="shared" si="151"/>
        <v>6</v>
      </c>
      <c r="R284" s="300">
        <f t="shared" si="152"/>
        <v>12</v>
      </c>
      <c r="S284" s="9">
        <f>VLOOKUP($E284,'ALL-GTK-SD-SMP-SMA-SMK-SLB'!$F$14:$CG$713,'ALL-GTK-SD-SMP-SMA-SMK-SLB'!T$7,FALSE)</f>
        <v>0</v>
      </c>
      <c r="T284" s="9">
        <f>VLOOKUP($E284,'ALL-GTK-SD-SMP-SMA-SMK-SLB'!$F$14:$CG$713,'ALL-GTK-SD-SMP-SMA-SMK-SLB'!U$7,FALSE)</f>
        <v>0</v>
      </c>
      <c r="U284" s="9">
        <f>VLOOKUP($E284,'ALL-GTK-SD-SMP-SMA-SMK-SLB'!$F$14:$CG$713,'ALL-GTK-SD-SMP-SMA-SMK-SLB'!V$7,FALSE)</f>
        <v>0</v>
      </c>
      <c r="V284" s="9">
        <f>VLOOKUP($E284,'ALL-GTK-SD-SMP-SMA-SMK-SLB'!$F$14:$CG$713,'ALL-GTK-SD-SMP-SMA-SMK-SLB'!W$7,FALSE)</f>
        <v>4</v>
      </c>
      <c r="W284" s="9">
        <f>VLOOKUP($E284,'ALL-GTK-SD-SMP-SMA-SMK-SLB'!$F$14:$CG$713,'ALL-GTK-SD-SMP-SMA-SMK-SLB'!X$7,FALSE)</f>
        <v>1</v>
      </c>
      <c r="X284" s="9">
        <f>VLOOKUP($E284,'ALL-GTK-SD-SMP-SMA-SMK-SLB'!$F$14:$CG$713,'ALL-GTK-SD-SMP-SMA-SMK-SLB'!Y$7,FALSE)</f>
        <v>2</v>
      </c>
      <c r="Y284" s="299">
        <f t="shared" si="153"/>
        <v>1</v>
      </c>
      <c r="Z284" s="299">
        <f t="shared" si="154"/>
        <v>6</v>
      </c>
      <c r="AA284" s="10">
        <f t="shared" si="155"/>
        <v>7</v>
      </c>
      <c r="AB284" s="44">
        <f t="shared" si="156"/>
        <v>7</v>
      </c>
      <c r="AC284" s="44">
        <f t="shared" si="157"/>
        <v>12</v>
      </c>
      <c r="AD284" s="11">
        <f t="shared" si="158"/>
        <v>19</v>
      </c>
      <c r="AE284" s="9">
        <f>VLOOKUP($E284,'ALL-GTK-SD-SMP-SMA-SMK-SLB'!$F$14:$CG$713,'ALL-GTK-SD-SMP-SMA-SMK-SLB'!AF$7,FALSE)</f>
        <v>0</v>
      </c>
      <c r="AF284" s="9">
        <f>VLOOKUP($E284,'ALL-GTK-SD-SMP-SMA-SMK-SLB'!$F$14:$CG$713,'ALL-GTK-SD-SMP-SMA-SMK-SLB'!AG$7,FALSE)</f>
        <v>8</v>
      </c>
      <c r="AG284" s="10">
        <f t="shared" si="159"/>
        <v>8</v>
      </c>
      <c r="AH284" s="9">
        <f>VLOOKUP($E284,'ALL-GTK-SD-SMP-SMA-SMK-SLB'!$F$14:$CG$713,'ALL-GTK-SD-SMP-SMA-SMK-SLB'!AI$7,FALSE)</f>
        <v>7</v>
      </c>
      <c r="AI284" s="9">
        <f>VLOOKUP($E284,'ALL-GTK-SD-SMP-SMA-SMK-SLB'!$F$14:$CG$713,'ALL-GTK-SD-SMP-SMA-SMK-SLB'!AJ$7,FALSE)</f>
        <v>4</v>
      </c>
      <c r="AJ284" s="10">
        <f t="shared" si="160"/>
        <v>11</v>
      </c>
      <c r="AK284" s="44">
        <f t="shared" si="161"/>
        <v>7</v>
      </c>
      <c r="AL284" s="44">
        <f t="shared" si="162"/>
        <v>12</v>
      </c>
      <c r="AM284" s="11">
        <f t="shared" si="163"/>
        <v>19</v>
      </c>
      <c r="AN284" s="299">
        <f>VLOOKUP($E284,'ALL-GTK-SD-SMP-SMA-SMK-SLB'!$F$14:$CG$713,'ALL-GTK-SD-SMP-SMA-SMK-SLB'!AO$7,FALSE)</f>
        <v>0</v>
      </c>
      <c r="AO284" s="299">
        <f>VLOOKUP($E284,'ALL-GTK-SD-SMP-SMA-SMK-SLB'!$F$14:$CG$713,'ALL-GTK-SD-SMP-SMA-SMK-SLB'!AP$7,FALSE)</f>
        <v>0</v>
      </c>
      <c r="AP284" s="9">
        <f>VLOOKUP($E284,'ALL-GTK-SD-SMP-SMA-SMK-SLB'!$F$14:$CG$713,'ALL-GTK-SD-SMP-SMA-SMK-SLB'!AQ$7,FALSE)</f>
        <v>0</v>
      </c>
      <c r="AQ284" s="9">
        <f>VLOOKUP($E284,'ALL-GTK-SD-SMP-SMA-SMK-SLB'!$F$14:$CG$713,'ALL-GTK-SD-SMP-SMA-SMK-SLB'!AR$7,FALSE)</f>
        <v>0</v>
      </c>
      <c r="AR284" s="9">
        <f>VLOOKUP($E284,'ALL-GTK-SD-SMP-SMA-SMK-SLB'!$F$14:$CG$713,'ALL-GTK-SD-SMP-SMA-SMK-SLB'!AS$7,FALSE)</f>
        <v>0</v>
      </c>
      <c r="AS284" s="9">
        <f>VLOOKUP($E284,'ALL-GTK-SD-SMP-SMA-SMK-SLB'!$F$14:$CG$713,'ALL-GTK-SD-SMP-SMA-SMK-SLB'!AT$7,FALSE)</f>
        <v>0</v>
      </c>
      <c r="AT284" s="9">
        <f>VLOOKUP($E284,'ALL-GTK-SD-SMP-SMA-SMK-SLB'!$F$14:$CG$713,'ALL-GTK-SD-SMP-SMA-SMK-SLB'!AU$7,FALSE)</f>
        <v>0</v>
      </c>
      <c r="AU284" s="9">
        <f>VLOOKUP($E284,'ALL-GTK-SD-SMP-SMA-SMK-SLB'!$F$14:$CG$713,'ALL-GTK-SD-SMP-SMA-SMK-SLB'!AV$7,FALSE)</f>
        <v>0</v>
      </c>
      <c r="AV284" s="9">
        <f>VLOOKUP($E284,'ALL-GTK-SD-SMP-SMA-SMK-SLB'!$F$14:$CG$713,'ALL-GTK-SD-SMP-SMA-SMK-SLB'!AW$7,FALSE)</f>
        <v>0</v>
      </c>
      <c r="AW284" s="9">
        <f>VLOOKUP($E284,'ALL-GTK-SD-SMP-SMA-SMK-SLB'!$F$14:$CG$713,'ALL-GTK-SD-SMP-SMA-SMK-SLB'!AX$7,FALSE)</f>
        <v>0</v>
      </c>
      <c r="AX284" s="9">
        <f>VLOOKUP($E284,'ALL-GTK-SD-SMP-SMA-SMK-SLB'!$F$14:$CG$713,'ALL-GTK-SD-SMP-SMA-SMK-SLB'!AY$7,FALSE)</f>
        <v>6</v>
      </c>
      <c r="AY284" s="9">
        <f>VLOOKUP($E284,'ALL-GTK-SD-SMP-SMA-SMK-SLB'!$F$14:$CG$713,'ALL-GTK-SD-SMP-SMA-SMK-SLB'!AZ$7,FALSE)</f>
        <v>12</v>
      </c>
      <c r="AZ284" s="9">
        <f>VLOOKUP($E284,'ALL-GTK-SD-SMP-SMA-SMK-SLB'!$F$14:$CG$713,'ALL-GTK-SD-SMP-SMA-SMK-SLB'!BA$7,FALSE)</f>
        <v>1</v>
      </c>
      <c r="BA284" s="9">
        <f>VLOOKUP($E284,'ALL-GTK-SD-SMP-SMA-SMK-SLB'!$F$14:$CG$713,'ALL-GTK-SD-SMP-SMA-SMK-SLB'!BB$7,FALSE)</f>
        <v>0</v>
      </c>
      <c r="BB284" s="9">
        <f>VLOOKUP($E284,'ALL-GTK-SD-SMP-SMA-SMK-SLB'!$F$14:$CG$713,'ALL-GTK-SD-SMP-SMA-SMK-SLB'!BC$7,FALSE)</f>
        <v>0</v>
      </c>
      <c r="BC284" s="9">
        <f>VLOOKUP($E284,'ALL-GTK-SD-SMP-SMA-SMK-SLB'!$F$14:$CG$713,'ALL-GTK-SD-SMP-SMA-SMK-SLB'!BD$7,FALSE)</f>
        <v>0</v>
      </c>
      <c r="BD284" s="310">
        <f t="shared" si="164"/>
        <v>0</v>
      </c>
      <c r="BE284" s="310">
        <f t="shared" si="165"/>
        <v>0</v>
      </c>
      <c r="BF284" s="10">
        <f t="shared" si="166"/>
        <v>0</v>
      </c>
      <c r="BG284" s="311">
        <f t="shared" si="167"/>
        <v>7</v>
      </c>
      <c r="BH284" s="311">
        <f t="shared" si="168"/>
        <v>12</v>
      </c>
      <c r="BI284" s="10">
        <f t="shared" si="169"/>
        <v>19</v>
      </c>
      <c r="BJ284" s="44">
        <f t="shared" si="170"/>
        <v>7</v>
      </c>
      <c r="BK284" s="44">
        <f t="shared" si="171"/>
        <v>12</v>
      </c>
      <c r="BL284" s="11">
        <f t="shared" si="172"/>
        <v>19</v>
      </c>
      <c r="BM284" s="9">
        <f>VLOOKUP($E284,'ALL-GTK-SD-SMP-SMA-SMK-SLB'!$F$14:$CG$713,'ALL-GTK-SD-SMP-SMA-SMK-SLB'!BN$7,FALSE)</f>
        <v>0</v>
      </c>
      <c r="BN284" s="9">
        <f>VLOOKUP($E284,'ALL-GTK-SD-SMP-SMA-SMK-SLB'!$F$14:$CG$713,'ALL-GTK-SD-SMP-SMA-SMK-SLB'!BO$7,FALSE)</f>
        <v>0</v>
      </c>
      <c r="BO284" s="9">
        <f>VLOOKUP($E284,'ALL-GTK-SD-SMP-SMA-SMK-SLB'!$F$14:$CG$713,'ALL-GTK-SD-SMP-SMA-SMK-SLB'!BP$7,FALSE)</f>
        <v>0</v>
      </c>
      <c r="BP284" s="9">
        <f>VLOOKUP($E284,'ALL-GTK-SD-SMP-SMA-SMK-SLB'!$F$14:$CG$713,'ALL-GTK-SD-SMP-SMA-SMK-SLB'!BQ$7,FALSE)</f>
        <v>0</v>
      </c>
      <c r="BQ284" s="9">
        <f>VLOOKUP($E284,'ALL-GTK-SD-SMP-SMA-SMK-SLB'!$F$14:$CG$713,'ALL-GTK-SD-SMP-SMA-SMK-SLB'!BR$7,FALSE)</f>
        <v>0</v>
      </c>
      <c r="BR284" s="9">
        <f>VLOOKUP($E284,'ALL-GTK-SD-SMP-SMA-SMK-SLB'!$F$14:$CG$713,'ALL-GTK-SD-SMP-SMA-SMK-SLB'!BS$7,FALSE)</f>
        <v>0</v>
      </c>
      <c r="BS284" s="9">
        <f>VLOOKUP($E284,'ALL-GTK-SD-SMP-SMA-SMK-SLB'!$F$14:$CG$713,'ALL-GTK-SD-SMP-SMA-SMK-SLB'!BT$7,FALSE)</f>
        <v>0</v>
      </c>
      <c r="BT284" s="9">
        <f>VLOOKUP($E284,'ALL-GTK-SD-SMP-SMA-SMK-SLB'!$F$14:$CG$713,'ALL-GTK-SD-SMP-SMA-SMK-SLB'!BU$7,FALSE)</f>
        <v>0</v>
      </c>
      <c r="BU284" s="299">
        <f t="shared" si="173"/>
        <v>0</v>
      </c>
      <c r="BV284" s="299">
        <f t="shared" si="174"/>
        <v>0</v>
      </c>
      <c r="BW284" s="44">
        <f t="shared" si="175"/>
        <v>0</v>
      </c>
      <c r="BX284" s="44">
        <f t="shared" si="176"/>
        <v>0</v>
      </c>
      <c r="BY284" s="11">
        <f t="shared" si="177"/>
        <v>0</v>
      </c>
      <c r="BZ284" s="14">
        <f t="shared" si="178"/>
        <v>7</v>
      </c>
      <c r="CA284" s="14">
        <f t="shared" si="179"/>
        <v>12</v>
      </c>
      <c r="CB284" s="13">
        <f t="shared" si="180"/>
        <v>0</v>
      </c>
      <c r="CC284" s="13">
        <f t="shared" si="181"/>
        <v>0</v>
      </c>
      <c r="CD284" s="312">
        <f t="shared" si="182"/>
        <v>7</v>
      </c>
      <c r="CE284" s="312">
        <f t="shared" si="183"/>
        <v>12</v>
      </c>
      <c r="CF284" s="313">
        <f t="shared" si="184"/>
        <v>19</v>
      </c>
      <c r="CG284" s="302" t="str">
        <f t="shared" si="185"/>
        <v>OK</v>
      </c>
    </row>
    <row r="285" spans="1:85" ht="14.25" x14ac:dyDescent="0.25">
      <c r="A285" s="6">
        <v>273</v>
      </c>
      <c r="B285" s="495">
        <v>273</v>
      </c>
      <c r="C285" s="495" t="s">
        <v>6</v>
      </c>
      <c r="D285" s="496" t="s">
        <v>32</v>
      </c>
      <c r="E285" s="626">
        <v>20319899</v>
      </c>
      <c r="F285" s="627" t="s">
        <v>541</v>
      </c>
      <c r="G285" s="624" t="s">
        <v>52</v>
      </c>
      <c r="H285" s="9">
        <f>VLOOKUP($E285,'ALL-GTK-SD-SMP-SMA-SMK-SLB'!$F$14:$CG$713,'ALL-GTK-SD-SMP-SMA-SMK-SLB'!I$7,FALSE)</f>
        <v>0</v>
      </c>
      <c r="I285" s="9">
        <f>VLOOKUP($E285,'ALL-GTK-SD-SMP-SMA-SMK-SLB'!$F$14:$CG$713,'ALL-GTK-SD-SMP-SMA-SMK-SLB'!J$7,FALSE)</f>
        <v>0</v>
      </c>
      <c r="J285" s="9">
        <f>VLOOKUP($E285,'ALL-GTK-SD-SMP-SMA-SMK-SLB'!$F$14:$CG$713,'ALL-GTK-SD-SMP-SMA-SMK-SLB'!K$7,FALSE)</f>
        <v>0</v>
      </c>
      <c r="K285" s="9">
        <f>VLOOKUP($E285,'ALL-GTK-SD-SMP-SMA-SMK-SLB'!$F$14:$CG$713,'ALL-GTK-SD-SMP-SMA-SMK-SLB'!L$7,FALSE)</f>
        <v>0</v>
      </c>
      <c r="L285" s="9">
        <f>VLOOKUP($E285,'ALL-GTK-SD-SMP-SMA-SMK-SLB'!$F$14:$CG$713,'ALL-GTK-SD-SMP-SMA-SMK-SLB'!M$7,FALSE)</f>
        <v>0</v>
      </c>
      <c r="M285" s="9">
        <f>VLOOKUP($E285,'ALL-GTK-SD-SMP-SMA-SMK-SLB'!$F$14:$CG$713,'ALL-GTK-SD-SMP-SMA-SMK-SLB'!N$7,FALSE)</f>
        <v>2</v>
      </c>
      <c r="N285" s="9">
        <f>VLOOKUP($E285,'ALL-GTK-SD-SMP-SMA-SMK-SLB'!$F$14:$CG$713,'ALL-GTK-SD-SMP-SMA-SMK-SLB'!O$7,FALSE)</f>
        <v>2</v>
      </c>
      <c r="O285" s="9">
        <f>VLOOKUP($E285,'ALL-GTK-SD-SMP-SMA-SMK-SLB'!$F$14:$CG$713,'ALL-GTK-SD-SMP-SMA-SMK-SLB'!P$7,FALSE)</f>
        <v>1</v>
      </c>
      <c r="P285" s="299">
        <f t="shared" si="150"/>
        <v>2</v>
      </c>
      <c r="Q285" s="299">
        <f t="shared" si="151"/>
        <v>3</v>
      </c>
      <c r="R285" s="300">
        <f t="shared" si="152"/>
        <v>5</v>
      </c>
      <c r="S285" s="9">
        <f>VLOOKUP($E285,'ALL-GTK-SD-SMP-SMA-SMK-SLB'!$F$14:$CG$713,'ALL-GTK-SD-SMP-SMA-SMK-SLB'!T$7,FALSE)</f>
        <v>0</v>
      </c>
      <c r="T285" s="9">
        <f>VLOOKUP($E285,'ALL-GTK-SD-SMP-SMA-SMK-SLB'!$F$14:$CG$713,'ALL-GTK-SD-SMP-SMA-SMK-SLB'!U$7,FALSE)</f>
        <v>0</v>
      </c>
      <c r="U285" s="9">
        <f>VLOOKUP($E285,'ALL-GTK-SD-SMP-SMA-SMK-SLB'!$F$14:$CG$713,'ALL-GTK-SD-SMP-SMA-SMK-SLB'!V$7,FALSE)</f>
        <v>0</v>
      </c>
      <c r="V285" s="9">
        <f>VLOOKUP($E285,'ALL-GTK-SD-SMP-SMA-SMK-SLB'!$F$14:$CG$713,'ALL-GTK-SD-SMP-SMA-SMK-SLB'!W$7,FALSE)</f>
        <v>0</v>
      </c>
      <c r="W285" s="9">
        <f>VLOOKUP($E285,'ALL-GTK-SD-SMP-SMA-SMK-SLB'!$F$14:$CG$713,'ALL-GTK-SD-SMP-SMA-SMK-SLB'!X$7,FALSE)</f>
        <v>0</v>
      </c>
      <c r="X285" s="9">
        <f>VLOOKUP($E285,'ALL-GTK-SD-SMP-SMA-SMK-SLB'!$F$14:$CG$713,'ALL-GTK-SD-SMP-SMA-SMK-SLB'!Y$7,FALSE)</f>
        <v>2</v>
      </c>
      <c r="Y285" s="299">
        <f t="shared" si="153"/>
        <v>0</v>
      </c>
      <c r="Z285" s="299">
        <f t="shared" si="154"/>
        <v>2</v>
      </c>
      <c r="AA285" s="10">
        <f t="shared" si="155"/>
        <v>2</v>
      </c>
      <c r="AB285" s="44">
        <f t="shared" si="156"/>
        <v>2</v>
      </c>
      <c r="AC285" s="44">
        <f t="shared" si="157"/>
        <v>5</v>
      </c>
      <c r="AD285" s="11">
        <f t="shared" si="158"/>
        <v>7</v>
      </c>
      <c r="AE285" s="9">
        <f>VLOOKUP($E285,'ALL-GTK-SD-SMP-SMA-SMK-SLB'!$F$14:$CG$713,'ALL-GTK-SD-SMP-SMA-SMK-SLB'!AF$7,FALSE)</f>
        <v>0</v>
      </c>
      <c r="AF285" s="9">
        <f>VLOOKUP($E285,'ALL-GTK-SD-SMP-SMA-SMK-SLB'!$F$14:$CG$713,'ALL-GTK-SD-SMP-SMA-SMK-SLB'!AG$7,FALSE)</f>
        <v>2</v>
      </c>
      <c r="AG285" s="10">
        <f t="shared" si="159"/>
        <v>2</v>
      </c>
      <c r="AH285" s="9">
        <f>VLOOKUP($E285,'ALL-GTK-SD-SMP-SMA-SMK-SLB'!$F$14:$CG$713,'ALL-GTK-SD-SMP-SMA-SMK-SLB'!AI$7,FALSE)</f>
        <v>3</v>
      </c>
      <c r="AI285" s="9">
        <f>VLOOKUP($E285,'ALL-GTK-SD-SMP-SMA-SMK-SLB'!$F$14:$CG$713,'ALL-GTK-SD-SMP-SMA-SMK-SLB'!AJ$7,FALSE)</f>
        <v>2</v>
      </c>
      <c r="AJ285" s="10">
        <f t="shared" si="160"/>
        <v>5</v>
      </c>
      <c r="AK285" s="44">
        <f t="shared" si="161"/>
        <v>3</v>
      </c>
      <c r="AL285" s="44">
        <f t="shared" si="162"/>
        <v>4</v>
      </c>
      <c r="AM285" s="11">
        <f t="shared" si="163"/>
        <v>7</v>
      </c>
      <c r="AN285" s="299">
        <f>VLOOKUP($E285,'ALL-GTK-SD-SMP-SMA-SMK-SLB'!$F$14:$CG$713,'ALL-GTK-SD-SMP-SMA-SMK-SLB'!AO$7,FALSE)</f>
        <v>0</v>
      </c>
      <c r="AO285" s="299">
        <f>VLOOKUP($E285,'ALL-GTK-SD-SMP-SMA-SMK-SLB'!$F$14:$CG$713,'ALL-GTK-SD-SMP-SMA-SMK-SLB'!AP$7,FALSE)</f>
        <v>0</v>
      </c>
      <c r="AP285" s="9">
        <f>VLOOKUP($E285,'ALL-GTK-SD-SMP-SMA-SMK-SLB'!$F$14:$CG$713,'ALL-GTK-SD-SMP-SMA-SMK-SLB'!AQ$7,FALSE)</f>
        <v>0</v>
      </c>
      <c r="AQ285" s="9">
        <f>VLOOKUP($E285,'ALL-GTK-SD-SMP-SMA-SMK-SLB'!$F$14:$CG$713,'ALL-GTK-SD-SMP-SMA-SMK-SLB'!AR$7,FALSE)</f>
        <v>0</v>
      </c>
      <c r="AR285" s="9">
        <f>VLOOKUP($E285,'ALL-GTK-SD-SMP-SMA-SMK-SLB'!$F$14:$CG$713,'ALL-GTK-SD-SMP-SMA-SMK-SLB'!AS$7,FALSE)</f>
        <v>0</v>
      </c>
      <c r="AS285" s="9">
        <f>VLOOKUP($E285,'ALL-GTK-SD-SMP-SMA-SMK-SLB'!$F$14:$CG$713,'ALL-GTK-SD-SMP-SMA-SMK-SLB'!AT$7,FALSE)</f>
        <v>0</v>
      </c>
      <c r="AT285" s="9">
        <f>VLOOKUP($E285,'ALL-GTK-SD-SMP-SMA-SMK-SLB'!$F$14:$CG$713,'ALL-GTK-SD-SMP-SMA-SMK-SLB'!AU$7,FALSE)</f>
        <v>0</v>
      </c>
      <c r="AU285" s="9">
        <f>VLOOKUP($E285,'ALL-GTK-SD-SMP-SMA-SMK-SLB'!$F$14:$CG$713,'ALL-GTK-SD-SMP-SMA-SMK-SLB'!AV$7,FALSE)</f>
        <v>0</v>
      </c>
      <c r="AV285" s="9">
        <f>VLOOKUP($E285,'ALL-GTK-SD-SMP-SMA-SMK-SLB'!$F$14:$CG$713,'ALL-GTK-SD-SMP-SMA-SMK-SLB'!AW$7,FALSE)</f>
        <v>0</v>
      </c>
      <c r="AW285" s="9">
        <f>VLOOKUP($E285,'ALL-GTK-SD-SMP-SMA-SMK-SLB'!$F$14:$CG$713,'ALL-GTK-SD-SMP-SMA-SMK-SLB'!AX$7,FALSE)</f>
        <v>0</v>
      </c>
      <c r="AX285" s="9">
        <f>VLOOKUP($E285,'ALL-GTK-SD-SMP-SMA-SMK-SLB'!$F$14:$CG$713,'ALL-GTK-SD-SMP-SMA-SMK-SLB'!AY$7,FALSE)</f>
        <v>2</v>
      </c>
      <c r="AY285" s="9">
        <f>VLOOKUP($E285,'ALL-GTK-SD-SMP-SMA-SMK-SLB'!$F$14:$CG$713,'ALL-GTK-SD-SMP-SMA-SMK-SLB'!AZ$7,FALSE)</f>
        <v>4</v>
      </c>
      <c r="AZ285" s="9">
        <f>VLOOKUP($E285,'ALL-GTK-SD-SMP-SMA-SMK-SLB'!$F$14:$CG$713,'ALL-GTK-SD-SMP-SMA-SMK-SLB'!BA$7,FALSE)</f>
        <v>1</v>
      </c>
      <c r="BA285" s="9">
        <f>VLOOKUP($E285,'ALL-GTK-SD-SMP-SMA-SMK-SLB'!$F$14:$CG$713,'ALL-GTK-SD-SMP-SMA-SMK-SLB'!BB$7,FALSE)</f>
        <v>0</v>
      </c>
      <c r="BB285" s="9">
        <f>VLOOKUP($E285,'ALL-GTK-SD-SMP-SMA-SMK-SLB'!$F$14:$CG$713,'ALL-GTK-SD-SMP-SMA-SMK-SLB'!BC$7,FALSE)</f>
        <v>0</v>
      </c>
      <c r="BC285" s="9">
        <f>VLOOKUP($E285,'ALL-GTK-SD-SMP-SMA-SMK-SLB'!$F$14:$CG$713,'ALL-GTK-SD-SMP-SMA-SMK-SLB'!BD$7,FALSE)</f>
        <v>0</v>
      </c>
      <c r="BD285" s="310">
        <f t="shared" si="164"/>
        <v>0</v>
      </c>
      <c r="BE285" s="310">
        <f t="shared" si="165"/>
        <v>0</v>
      </c>
      <c r="BF285" s="10">
        <f t="shared" si="166"/>
        <v>0</v>
      </c>
      <c r="BG285" s="311">
        <f t="shared" si="167"/>
        <v>3</v>
      </c>
      <c r="BH285" s="311">
        <f t="shared" si="168"/>
        <v>4</v>
      </c>
      <c r="BI285" s="10">
        <f t="shared" si="169"/>
        <v>7</v>
      </c>
      <c r="BJ285" s="44">
        <f t="shared" si="170"/>
        <v>3</v>
      </c>
      <c r="BK285" s="44">
        <f t="shared" si="171"/>
        <v>4</v>
      </c>
      <c r="BL285" s="11">
        <f t="shared" si="172"/>
        <v>7</v>
      </c>
      <c r="BM285" s="9">
        <f>VLOOKUP($E285,'ALL-GTK-SD-SMP-SMA-SMK-SLB'!$F$14:$CG$713,'ALL-GTK-SD-SMP-SMA-SMK-SLB'!BN$7,FALSE)</f>
        <v>0</v>
      </c>
      <c r="BN285" s="9">
        <f>VLOOKUP($E285,'ALL-GTK-SD-SMP-SMA-SMK-SLB'!$F$14:$CG$713,'ALL-GTK-SD-SMP-SMA-SMK-SLB'!BO$7,FALSE)</f>
        <v>0</v>
      </c>
      <c r="BO285" s="9">
        <f>VLOOKUP($E285,'ALL-GTK-SD-SMP-SMA-SMK-SLB'!$F$14:$CG$713,'ALL-GTK-SD-SMP-SMA-SMK-SLB'!BP$7,FALSE)</f>
        <v>0</v>
      </c>
      <c r="BP285" s="9">
        <f>VLOOKUP($E285,'ALL-GTK-SD-SMP-SMA-SMK-SLB'!$F$14:$CG$713,'ALL-GTK-SD-SMP-SMA-SMK-SLB'!BQ$7,FALSE)</f>
        <v>0</v>
      </c>
      <c r="BQ285" s="9">
        <f>VLOOKUP($E285,'ALL-GTK-SD-SMP-SMA-SMK-SLB'!$F$14:$CG$713,'ALL-GTK-SD-SMP-SMA-SMK-SLB'!BR$7,FALSE)</f>
        <v>0</v>
      </c>
      <c r="BR285" s="9">
        <f>VLOOKUP($E285,'ALL-GTK-SD-SMP-SMA-SMK-SLB'!$F$14:$CG$713,'ALL-GTK-SD-SMP-SMA-SMK-SLB'!BS$7,FALSE)</f>
        <v>0</v>
      </c>
      <c r="BS285" s="9">
        <f>VLOOKUP($E285,'ALL-GTK-SD-SMP-SMA-SMK-SLB'!$F$14:$CG$713,'ALL-GTK-SD-SMP-SMA-SMK-SLB'!BT$7,FALSE)</f>
        <v>0</v>
      </c>
      <c r="BT285" s="9">
        <f>VLOOKUP($E285,'ALL-GTK-SD-SMP-SMA-SMK-SLB'!$F$14:$CG$713,'ALL-GTK-SD-SMP-SMA-SMK-SLB'!BU$7,FALSE)</f>
        <v>0</v>
      </c>
      <c r="BU285" s="299">
        <f t="shared" si="173"/>
        <v>0</v>
      </c>
      <c r="BV285" s="299">
        <f t="shared" si="174"/>
        <v>0</v>
      </c>
      <c r="BW285" s="44">
        <f t="shared" si="175"/>
        <v>0</v>
      </c>
      <c r="BX285" s="44">
        <f t="shared" si="176"/>
        <v>0</v>
      </c>
      <c r="BY285" s="11">
        <f t="shared" si="177"/>
        <v>0</v>
      </c>
      <c r="BZ285" s="14">
        <f t="shared" si="178"/>
        <v>2</v>
      </c>
      <c r="CA285" s="14">
        <f t="shared" si="179"/>
        <v>5</v>
      </c>
      <c r="CB285" s="13">
        <f t="shared" si="180"/>
        <v>0</v>
      </c>
      <c r="CC285" s="13">
        <f t="shared" si="181"/>
        <v>0</v>
      </c>
      <c r="CD285" s="312">
        <f t="shared" si="182"/>
        <v>2</v>
      </c>
      <c r="CE285" s="312">
        <f t="shared" si="183"/>
        <v>5</v>
      </c>
      <c r="CF285" s="313">
        <f t="shared" si="184"/>
        <v>7</v>
      </c>
      <c r="CG285" s="302" t="str">
        <f t="shared" si="185"/>
        <v>OK</v>
      </c>
    </row>
    <row r="286" spans="1:85" ht="14.25" x14ac:dyDescent="0.25">
      <c r="A286" s="6">
        <v>274</v>
      </c>
      <c r="B286" s="495">
        <v>274</v>
      </c>
      <c r="C286" s="495" t="s">
        <v>6</v>
      </c>
      <c r="D286" s="496" t="s">
        <v>32</v>
      </c>
      <c r="E286" s="626">
        <v>20319898</v>
      </c>
      <c r="F286" s="627" t="s">
        <v>542</v>
      </c>
      <c r="G286" s="624" t="s">
        <v>52</v>
      </c>
      <c r="H286" s="9">
        <f>VLOOKUP($E286,'ALL-GTK-SD-SMP-SMA-SMK-SLB'!$F$14:$CG$713,'ALL-GTK-SD-SMP-SMA-SMK-SLB'!I$7,FALSE)</f>
        <v>0</v>
      </c>
      <c r="I286" s="9">
        <f>VLOOKUP($E286,'ALL-GTK-SD-SMP-SMA-SMK-SLB'!$F$14:$CG$713,'ALL-GTK-SD-SMP-SMA-SMK-SLB'!J$7,FALSE)</f>
        <v>0</v>
      </c>
      <c r="J286" s="9">
        <f>VLOOKUP($E286,'ALL-GTK-SD-SMP-SMA-SMK-SLB'!$F$14:$CG$713,'ALL-GTK-SD-SMP-SMA-SMK-SLB'!K$7,FALSE)</f>
        <v>0</v>
      </c>
      <c r="K286" s="9">
        <f>VLOOKUP($E286,'ALL-GTK-SD-SMP-SMA-SMK-SLB'!$F$14:$CG$713,'ALL-GTK-SD-SMP-SMA-SMK-SLB'!L$7,FALSE)</f>
        <v>0</v>
      </c>
      <c r="L286" s="9">
        <f>VLOOKUP($E286,'ALL-GTK-SD-SMP-SMA-SMK-SLB'!$F$14:$CG$713,'ALL-GTK-SD-SMP-SMA-SMK-SLB'!M$7,FALSE)</f>
        <v>1</v>
      </c>
      <c r="M286" s="9">
        <f>VLOOKUP($E286,'ALL-GTK-SD-SMP-SMA-SMK-SLB'!$F$14:$CG$713,'ALL-GTK-SD-SMP-SMA-SMK-SLB'!N$7,FALSE)</f>
        <v>3</v>
      </c>
      <c r="N286" s="9">
        <f>VLOOKUP($E286,'ALL-GTK-SD-SMP-SMA-SMK-SLB'!$F$14:$CG$713,'ALL-GTK-SD-SMP-SMA-SMK-SLB'!O$7,FALSE)</f>
        <v>3</v>
      </c>
      <c r="O286" s="9">
        <f>VLOOKUP($E286,'ALL-GTK-SD-SMP-SMA-SMK-SLB'!$F$14:$CG$713,'ALL-GTK-SD-SMP-SMA-SMK-SLB'!P$7,FALSE)</f>
        <v>1</v>
      </c>
      <c r="P286" s="299">
        <f t="shared" si="150"/>
        <v>4</v>
      </c>
      <c r="Q286" s="299">
        <f t="shared" si="151"/>
        <v>4</v>
      </c>
      <c r="R286" s="300">
        <f t="shared" si="152"/>
        <v>8</v>
      </c>
      <c r="S286" s="9">
        <f>VLOOKUP($E286,'ALL-GTK-SD-SMP-SMA-SMK-SLB'!$F$14:$CG$713,'ALL-GTK-SD-SMP-SMA-SMK-SLB'!T$7,FALSE)</f>
        <v>0</v>
      </c>
      <c r="T286" s="9">
        <f>VLOOKUP($E286,'ALL-GTK-SD-SMP-SMA-SMK-SLB'!$F$14:$CG$713,'ALL-GTK-SD-SMP-SMA-SMK-SLB'!U$7,FALSE)</f>
        <v>0</v>
      </c>
      <c r="U286" s="9">
        <f>VLOOKUP($E286,'ALL-GTK-SD-SMP-SMA-SMK-SLB'!$F$14:$CG$713,'ALL-GTK-SD-SMP-SMA-SMK-SLB'!V$7,FALSE)</f>
        <v>0</v>
      </c>
      <c r="V286" s="9">
        <f>VLOOKUP($E286,'ALL-GTK-SD-SMP-SMA-SMK-SLB'!$F$14:$CG$713,'ALL-GTK-SD-SMP-SMA-SMK-SLB'!W$7,FALSE)</f>
        <v>0</v>
      </c>
      <c r="W286" s="9">
        <f>VLOOKUP($E286,'ALL-GTK-SD-SMP-SMA-SMK-SLB'!$F$14:$CG$713,'ALL-GTK-SD-SMP-SMA-SMK-SLB'!X$7,FALSE)</f>
        <v>1</v>
      </c>
      <c r="X286" s="9">
        <f>VLOOKUP($E286,'ALL-GTK-SD-SMP-SMA-SMK-SLB'!$F$14:$CG$713,'ALL-GTK-SD-SMP-SMA-SMK-SLB'!Y$7,FALSE)</f>
        <v>1</v>
      </c>
      <c r="Y286" s="299">
        <f t="shared" si="153"/>
        <v>1</v>
      </c>
      <c r="Z286" s="299">
        <f t="shared" si="154"/>
        <v>1</v>
      </c>
      <c r="AA286" s="10">
        <f t="shared" si="155"/>
        <v>2</v>
      </c>
      <c r="AB286" s="44">
        <f t="shared" si="156"/>
        <v>5</v>
      </c>
      <c r="AC286" s="44">
        <f t="shared" si="157"/>
        <v>5</v>
      </c>
      <c r="AD286" s="11">
        <f t="shared" si="158"/>
        <v>10</v>
      </c>
      <c r="AE286" s="9">
        <f>VLOOKUP($E286,'ALL-GTK-SD-SMP-SMA-SMK-SLB'!$F$14:$CG$713,'ALL-GTK-SD-SMP-SMA-SMK-SLB'!AF$7,FALSE)</f>
        <v>0</v>
      </c>
      <c r="AF286" s="9">
        <f>VLOOKUP($E286,'ALL-GTK-SD-SMP-SMA-SMK-SLB'!$F$14:$CG$713,'ALL-GTK-SD-SMP-SMA-SMK-SLB'!AG$7,FALSE)</f>
        <v>3</v>
      </c>
      <c r="AG286" s="10">
        <f t="shared" si="159"/>
        <v>3</v>
      </c>
      <c r="AH286" s="9">
        <f>VLOOKUP($E286,'ALL-GTK-SD-SMP-SMA-SMK-SLB'!$F$14:$CG$713,'ALL-GTK-SD-SMP-SMA-SMK-SLB'!AI$7,FALSE)</f>
        <v>5</v>
      </c>
      <c r="AI286" s="9">
        <f>VLOOKUP($E286,'ALL-GTK-SD-SMP-SMA-SMK-SLB'!$F$14:$CG$713,'ALL-GTK-SD-SMP-SMA-SMK-SLB'!AJ$7,FALSE)</f>
        <v>2</v>
      </c>
      <c r="AJ286" s="10">
        <f t="shared" si="160"/>
        <v>7</v>
      </c>
      <c r="AK286" s="44">
        <f t="shared" si="161"/>
        <v>5</v>
      </c>
      <c r="AL286" s="44">
        <f t="shared" si="162"/>
        <v>5</v>
      </c>
      <c r="AM286" s="11">
        <f t="shared" si="163"/>
        <v>10</v>
      </c>
      <c r="AN286" s="299">
        <f>VLOOKUP($E286,'ALL-GTK-SD-SMP-SMA-SMK-SLB'!$F$14:$CG$713,'ALL-GTK-SD-SMP-SMA-SMK-SLB'!AO$7,FALSE)</f>
        <v>0</v>
      </c>
      <c r="AO286" s="299">
        <f>VLOOKUP($E286,'ALL-GTK-SD-SMP-SMA-SMK-SLB'!$F$14:$CG$713,'ALL-GTK-SD-SMP-SMA-SMK-SLB'!AP$7,FALSE)</f>
        <v>0</v>
      </c>
      <c r="AP286" s="9">
        <f>VLOOKUP($E286,'ALL-GTK-SD-SMP-SMA-SMK-SLB'!$F$14:$CG$713,'ALL-GTK-SD-SMP-SMA-SMK-SLB'!AQ$7,FALSE)</f>
        <v>0</v>
      </c>
      <c r="AQ286" s="9">
        <f>VLOOKUP($E286,'ALL-GTK-SD-SMP-SMA-SMK-SLB'!$F$14:$CG$713,'ALL-GTK-SD-SMP-SMA-SMK-SLB'!AR$7,FALSE)</f>
        <v>0</v>
      </c>
      <c r="AR286" s="9">
        <f>VLOOKUP($E286,'ALL-GTK-SD-SMP-SMA-SMK-SLB'!$F$14:$CG$713,'ALL-GTK-SD-SMP-SMA-SMK-SLB'!AS$7,FALSE)</f>
        <v>0</v>
      </c>
      <c r="AS286" s="9">
        <f>VLOOKUP($E286,'ALL-GTK-SD-SMP-SMA-SMK-SLB'!$F$14:$CG$713,'ALL-GTK-SD-SMP-SMA-SMK-SLB'!AT$7,FALSE)</f>
        <v>0</v>
      </c>
      <c r="AT286" s="9">
        <f>VLOOKUP($E286,'ALL-GTK-SD-SMP-SMA-SMK-SLB'!$F$14:$CG$713,'ALL-GTK-SD-SMP-SMA-SMK-SLB'!AU$7,FALSE)</f>
        <v>0</v>
      </c>
      <c r="AU286" s="9">
        <f>VLOOKUP($E286,'ALL-GTK-SD-SMP-SMA-SMK-SLB'!$F$14:$CG$713,'ALL-GTK-SD-SMP-SMA-SMK-SLB'!AV$7,FALSE)</f>
        <v>0</v>
      </c>
      <c r="AV286" s="9">
        <f>VLOOKUP($E286,'ALL-GTK-SD-SMP-SMA-SMK-SLB'!$F$14:$CG$713,'ALL-GTK-SD-SMP-SMA-SMK-SLB'!AW$7,FALSE)</f>
        <v>0</v>
      </c>
      <c r="AW286" s="9">
        <f>VLOOKUP($E286,'ALL-GTK-SD-SMP-SMA-SMK-SLB'!$F$14:$CG$713,'ALL-GTK-SD-SMP-SMA-SMK-SLB'!AX$7,FALSE)</f>
        <v>0</v>
      </c>
      <c r="AX286" s="9">
        <f>VLOOKUP($E286,'ALL-GTK-SD-SMP-SMA-SMK-SLB'!$F$14:$CG$713,'ALL-GTK-SD-SMP-SMA-SMK-SLB'!AY$7,FALSE)</f>
        <v>4</v>
      </c>
      <c r="AY286" s="9">
        <f>VLOOKUP($E286,'ALL-GTK-SD-SMP-SMA-SMK-SLB'!$F$14:$CG$713,'ALL-GTK-SD-SMP-SMA-SMK-SLB'!AZ$7,FALSE)</f>
        <v>5</v>
      </c>
      <c r="AZ286" s="9">
        <f>VLOOKUP($E286,'ALL-GTK-SD-SMP-SMA-SMK-SLB'!$F$14:$CG$713,'ALL-GTK-SD-SMP-SMA-SMK-SLB'!BA$7,FALSE)</f>
        <v>1</v>
      </c>
      <c r="BA286" s="9">
        <f>VLOOKUP($E286,'ALL-GTK-SD-SMP-SMA-SMK-SLB'!$F$14:$CG$713,'ALL-GTK-SD-SMP-SMA-SMK-SLB'!BB$7,FALSE)</f>
        <v>0</v>
      </c>
      <c r="BB286" s="9">
        <f>VLOOKUP($E286,'ALL-GTK-SD-SMP-SMA-SMK-SLB'!$F$14:$CG$713,'ALL-GTK-SD-SMP-SMA-SMK-SLB'!BC$7,FALSE)</f>
        <v>0</v>
      </c>
      <c r="BC286" s="9">
        <f>VLOOKUP($E286,'ALL-GTK-SD-SMP-SMA-SMK-SLB'!$F$14:$CG$713,'ALL-GTK-SD-SMP-SMA-SMK-SLB'!BD$7,FALSE)</f>
        <v>0</v>
      </c>
      <c r="BD286" s="310">
        <f t="shared" si="164"/>
        <v>0</v>
      </c>
      <c r="BE286" s="310">
        <f t="shared" si="165"/>
        <v>0</v>
      </c>
      <c r="BF286" s="10">
        <f t="shared" si="166"/>
        <v>0</v>
      </c>
      <c r="BG286" s="311">
        <f t="shared" si="167"/>
        <v>5</v>
      </c>
      <c r="BH286" s="311">
        <f t="shared" si="168"/>
        <v>5</v>
      </c>
      <c r="BI286" s="10">
        <f t="shared" si="169"/>
        <v>10</v>
      </c>
      <c r="BJ286" s="44">
        <f t="shared" si="170"/>
        <v>5</v>
      </c>
      <c r="BK286" s="44">
        <f t="shared" si="171"/>
        <v>5</v>
      </c>
      <c r="BL286" s="11">
        <f t="shared" si="172"/>
        <v>10</v>
      </c>
      <c r="BM286" s="9">
        <f>VLOOKUP($E286,'ALL-GTK-SD-SMP-SMA-SMK-SLB'!$F$14:$CG$713,'ALL-GTK-SD-SMP-SMA-SMK-SLB'!BN$7,FALSE)</f>
        <v>0</v>
      </c>
      <c r="BN286" s="9">
        <f>VLOOKUP($E286,'ALL-GTK-SD-SMP-SMA-SMK-SLB'!$F$14:$CG$713,'ALL-GTK-SD-SMP-SMA-SMK-SLB'!BO$7,FALSE)</f>
        <v>0</v>
      </c>
      <c r="BO286" s="9">
        <f>VLOOKUP($E286,'ALL-GTK-SD-SMP-SMA-SMK-SLB'!$F$14:$CG$713,'ALL-GTK-SD-SMP-SMA-SMK-SLB'!BP$7,FALSE)</f>
        <v>0</v>
      </c>
      <c r="BP286" s="9">
        <f>VLOOKUP($E286,'ALL-GTK-SD-SMP-SMA-SMK-SLB'!$F$14:$CG$713,'ALL-GTK-SD-SMP-SMA-SMK-SLB'!BQ$7,FALSE)</f>
        <v>0</v>
      </c>
      <c r="BQ286" s="9">
        <f>VLOOKUP($E286,'ALL-GTK-SD-SMP-SMA-SMK-SLB'!$F$14:$CG$713,'ALL-GTK-SD-SMP-SMA-SMK-SLB'!BR$7,FALSE)</f>
        <v>0</v>
      </c>
      <c r="BR286" s="9">
        <f>VLOOKUP($E286,'ALL-GTK-SD-SMP-SMA-SMK-SLB'!$F$14:$CG$713,'ALL-GTK-SD-SMP-SMA-SMK-SLB'!BS$7,FALSE)</f>
        <v>0</v>
      </c>
      <c r="BS286" s="9">
        <f>VLOOKUP($E286,'ALL-GTK-SD-SMP-SMA-SMK-SLB'!$F$14:$CG$713,'ALL-GTK-SD-SMP-SMA-SMK-SLB'!BT$7,FALSE)</f>
        <v>0</v>
      </c>
      <c r="BT286" s="9">
        <f>VLOOKUP($E286,'ALL-GTK-SD-SMP-SMA-SMK-SLB'!$F$14:$CG$713,'ALL-GTK-SD-SMP-SMA-SMK-SLB'!BU$7,FALSE)</f>
        <v>0</v>
      </c>
      <c r="BU286" s="299">
        <f t="shared" si="173"/>
        <v>0</v>
      </c>
      <c r="BV286" s="299">
        <f t="shared" si="174"/>
        <v>0</v>
      </c>
      <c r="BW286" s="44">
        <f t="shared" si="175"/>
        <v>0</v>
      </c>
      <c r="BX286" s="44">
        <f t="shared" si="176"/>
        <v>0</v>
      </c>
      <c r="BY286" s="11">
        <f t="shared" si="177"/>
        <v>0</v>
      </c>
      <c r="BZ286" s="14">
        <f t="shared" si="178"/>
        <v>5</v>
      </c>
      <c r="CA286" s="14">
        <f t="shared" si="179"/>
        <v>5</v>
      </c>
      <c r="CB286" s="13">
        <f t="shared" si="180"/>
        <v>0</v>
      </c>
      <c r="CC286" s="13">
        <f t="shared" si="181"/>
        <v>0</v>
      </c>
      <c r="CD286" s="312">
        <f t="shared" si="182"/>
        <v>5</v>
      </c>
      <c r="CE286" s="312">
        <f t="shared" si="183"/>
        <v>5</v>
      </c>
      <c r="CF286" s="313">
        <f t="shared" si="184"/>
        <v>10</v>
      </c>
      <c r="CG286" s="302" t="str">
        <f t="shared" si="185"/>
        <v>OK</v>
      </c>
    </row>
    <row r="287" spans="1:85" ht="14.25" x14ac:dyDescent="0.25">
      <c r="A287" s="6">
        <v>275</v>
      </c>
      <c r="B287" s="495">
        <v>275</v>
      </c>
      <c r="C287" s="495" t="s">
        <v>6</v>
      </c>
      <c r="D287" s="496" t="s">
        <v>32</v>
      </c>
      <c r="E287" s="626">
        <v>20319193</v>
      </c>
      <c r="F287" s="627" t="s">
        <v>543</v>
      </c>
      <c r="G287" s="624" t="s">
        <v>52</v>
      </c>
      <c r="H287" s="9">
        <f>VLOOKUP($E287,'ALL-GTK-SD-SMP-SMA-SMK-SLB'!$F$14:$CG$713,'ALL-GTK-SD-SMP-SMA-SMK-SLB'!I$7,FALSE)</f>
        <v>0</v>
      </c>
      <c r="I287" s="9">
        <f>VLOOKUP($E287,'ALL-GTK-SD-SMP-SMA-SMK-SLB'!$F$14:$CG$713,'ALL-GTK-SD-SMP-SMA-SMK-SLB'!J$7,FALSE)</f>
        <v>0</v>
      </c>
      <c r="J287" s="9">
        <f>VLOOKUP($E287,'ALL-GTK-SD-SMP-SMA-SMK-SLB'!$F$14:$CG$713,'ALL-GTK-SD-SMP-SMA-SMK-SLB'!K$7,FALSE)</f>
        <v>1</v>
      </c>
      <c r="K287" s="9">
        <f>VLOOKUP($E287,'ALL-GTK-SD-SMP-SMA-SMK-SLB'!$F$14:$CG$713,'ALL-GTK-SD-SMP-SMA-SMK-SLB'!L$7,FALSE)</f>
        <v>0</v>
      </c>
      <c r="L287" s="9">
        <f>VLOOKUP($E287,'ALL-GTK-SD-SMP-SMA-SMK-SLB'!$F$14:$CG$713,'ALL-GTK-SD-SMP-SMA-SMK-SLB'!M$7,FALSE)</f>
        <v>2</v>
      </c>
      <c r="M287" s="9">
        <f>VLOOKUP($E287,'ALL-GTK-SD-SMP-SMA-SMK-SLB'!$F$14:$CG$713,'ALL-GTK-SD-SMP-SMA-SMK-SLB'!N$7,FALSE)</f>
        <v>2</v>
      </c>
      <c r="N287" s="9">
        <f>VLOOKUP($E287,'ALL-GTK-SD-SMP-SMA-SMK-SLB'!$F$14:$CG$713,'ALL-GTK-SD-SMP-SMA-SMK-SLB'!O$7,FALSE)</f>
        <v>0</v>
      </c>
      <c r="O287" s="9">
        <f>VLOOKUP($E287,'ALL-GTK-SD-SMP-SMA-SMK-SLB'!$F$14:$CG$713,'ALL-GTK-SD-SMP-SMA-SMK-SLB'!P$7,FALSE)</f>
        <v>1</v>
      </c>
      <c r="P287" s="299">
        <f t="shared" si="150"/>
        <v>3</v>
      </c>
      <c r="Q287" s="299">
        <f t="shared" si="151"/>
        <v>3</v>
      </c>
      <c r="R287" s="300">
        <f t="shared" si="152"/>
        <v>6</v>
      </c>
      <c r="S287" s="9">
        <f>VLOOKUP($E287,'ALL-GTK-SD-SMP-SMA-SMK-SLB'!$F$14:$CG$713,'ALL-GTK-SD-SMP-SMA-SMK-SLB'!T$7,FALSE)</f>
        <v>0</v>
      </c>
      <c r="T287" s="9">
        <f>VLOOKUP($E287,'ALL-GTK-SD-SMP-SMA-SMK-SLB'!$F$14:$CG$713,'ALL-GTK-SD-SMP-SMA-SMK-SLB'!U$7,FALSE)</f>
        <v>0</v>
      </c>
      <c r="U287" s="9">
        <f>VLOOKUP($E287,'ALL-GTK-SD-SMP-SMA-SMK-SLB'!$F$14:$CG$713,'ALL-GTK-SD-SMP-SMA-SMK-SLB'!V$7,FALSE)</f>
        <v>0</v>
      </c>
      <c r="V287" s="9">
        <f>VLOOKUP($E287,'ALL-GTK-SD-SMP-SMA-SMK-SLB'!$F$14:$CG$713,'ALL-GTK-SD-SMP-SMA-SMK-SLB'!W$7,FALSE)</f>
        <v>1</v>
      </c>
      <c r="W287" s="9">
        <f>VLOOKUP($E287,'ALL-GTK-SD-SMP-SMA-SMK-SLB'!$F$14:$CG$713,'ALL-GTK-SD-SMP-SMA-SMK-SLB'!X$7,FALSE)</f>
        <v>0</v>
      </c>
      <c r="X287" s="9">
        <f>VLOOKUP($E287,'ALL-GTK-SD-SMP-SMA-SMK-SLB'!$F$14:$CG$713,'ALL-GTK-SD-SMP-SMA-SMK-SLB'!Y$7,FALSE)</f>
        <v>1</v>
      </c>
      <c r="Y287" s="299">
        <f t="shared" si="153"/>
        <v>0</v>
      </c>
      <c r="Z287" s="299">
        <f t="shared" si="154"/>
        <v>2</v>
      </c>
      <c r="AA287" s="10">
        <f t="shared" si="155"/>
        <v>2</v>
      </c>
      <c r="AB287" s="44">
        <f t="shared" si="156"/>
        <v>3</v>
      </c>
      <c r="AC287" s="44">
        <f t="shared" si="157"/>
        <v>5</v>
      </c>
      <c r="AD287" s="11">
        <f t="shared" si="158"/>
        <v>8</v>
      </c>
      <c r="AE287" s="9">
        <f>VLOOKUP($E287,'ALL-GTK-SD-SMP-SMA-SMK-SLB'!$F$14:$CG$713,'ALL-GTK-SD-SMP-SMA-SMK-SLB'!AF$7,FALSE)</f>
        <v>1</v>
      </c>
      <c r="AF287" s="9">
        <f>VLOOKUP($E287,'ALL-GTK-SD-SMP-SMA-SMK-SLB'!$F$14:$CG$713,'ALL-GTK-SD-SMP-SMA-SMK-SLB'!AG$7,FALSE)</f>
        <v>3</v>
      </c>
      <c r="AG287" s="10">
        <f t="shared" si="159"/>
        <v>4</v>
      </c>
      <c r="AH287" s="9">
        <f>VLOOKUP($E287,'ALL-GTK-SD-SMP-SMA-SMK-SLB'!$F$14:$CG$713,'ALL-GTK-SD-SMP-SMA-SMK-SLB'!AI$7,FALSE)</f>
        <v>2</v>
      </c>
      <c r="AI287" s="9">
        <f>VLOOKUP($E287,'ALL-GTK-SD-SMP-SMA-SMK-SLB'!$F$14:$CG$713,'ALL-GTK-SD-SMP-SMA-SMK-SLB'!AJ$7,FALSE)</f>
        <v>2</v>
      </c>
      <c r="AJ287" s="10">
        <f t="shared" si="160"/>
        <v>4</v>
      </c>
      <c r="AK287" s="44">
        <f t="shared" si="161"/>
        <v>3</v>
      </c>
      <c r="AL287" s="44">
        <f t="shared" si="162"/>
        <v>5</v>
      </c>
      <c r="AM287" s="11">
        <f t="shared" si="163"/>
        <v>8</v>
      </c>
      <c r="AN287" s="299">
        <f>VLOOKUP($E287,'ALL-GTK-SD-SMP-SMA-SMK-SLB'!$F$14:$CG$713,'ALL-GTK-SD-SMP-SMA-SMK-SLB'!AO$7,FALSE)</f>
        <v>0</v>
      </c>
      <c r="AO287" s="299">
        <f>VLOOKUP($E287,'ALL-GTK-SD-SMP-SMA-SMK-SLB'!$F$14:$CG$713,'ALL-GTK-SD-SMP-SMA-SMK-SLB'!AP$7,FALSE)</f>
        <v>0</v>
      </c>
      <c r="AP287" s="9">
        <f>VLOOKUP($E287,'ALL-GTK-SD-SMP-SMA-SMK-SLB'!$F$14:$CG$713,'ALL-GTK-SD-SMP-SMA-SMK-SLB'!AQ$7,FALSE)</f>
        <v>0</v>
      </c>
      <c r="AQ287" s="9">
        <f>VLOOKUP($E287,'ALL-GTK-SD-SMP-SMA-SMK-SLB'!$F$14:$CG$713,'ALL-GTK-SD-SMP-SMA-SMK-SLB'!AR$7,FALSE)</f>
        <v>0</v>
      </c>
      <c r="AR287" s="9">
        <f>VLOOKUP($E287,'ALL-GTK-SD-SMP-SMA-SMK-SLB'!$F$14:$CG$713,'ALL-GTK-SD-SMP-SMA-SMK-SLB'!AS$7,FALSE)</f>
        <v>0</v>
      </c>
      <c r="AS287" s="9">
        <f>VLOOKUP($E287,'ALL-GTK-SD-SMP-SMA-SMK-SLB'!$F$14:$CG$713,'ALL-GTK-SD-SMP-SMA-SMK-SLB'!AT$7,FALSE)</f>
        <v>1</v>
      </c>
      <c r="AT287" s="9">
        <f>VLOOKUP($E287,'ALL-GTK-SD-SMP-SMA-SMK-SLB'!$F$14:$CG$713,'ALL-GTK-SD-SMP-SMA-SMK-SLB'!AU$7,FALSE)</f>
        <v>0</v>
      </c>
      <c r="AU287" s="9">
        <f>VLOOKUP($E287,'ALL-GTK-SD-SMP-SMA-SMK-SLB'!$F$14:$CG$713,'ALL-GTK-SD-SMP-SMA-SMK-SLB'!AV$7,FALSE)</f>
        <v>0</v>
      </c>
      <c r="AV287" s="9">
        <f>VLOOKUP($E287,'ALL-GTK-SD-SMP-SMA-SMK-SLB'!$F$14:$CG$713,'ALL-GTK-SD-SMP-SMA-SMK-SLB'!AW$7,FALSE)</f>
        <v>0</v>
      </c>
      <c r="AW287" s="9">
        <f>VLOOKUP($E287,'ALL-GTK-SD-SMP-SMA-SMK-SLB'!$F$14:$CG$713,'ALL-GTK-SD-SMP-SMA-SMK-SLB'!AX$7,FALSE)</f>
        <v>0</v>
      </c>
      <c r="AX287" s="9">
        <f>VLOOKUP($E287,'ALL-GTK-SD-SMP-SMA-SMK-SLB'!$F$14:$CG$713,'ALL-GTK-SD-SMP-SMA-SMK-SLB'!AY$7,FALSE)</f>
        <v>3</v>
      </c>
      <c r="AY287" s="9">
        <f>VLOOKUP($E287,'ALL-GTK-SD-SMP-SMA-SMK-SLB'!$F$14:$CG$713,'ALL-GTK-SD-SMP-SMA-SMK-SLB'!AZ$7,FALSE)</f>
        <v>3</v>
      </c>
      <c r="AZ287" s="9">
        <f>VLOOKUP($E287,'ALL-GTK-SD-SMP-SMA-SMK-SLB'!$F$14:$CG$713,'ALL-GTK-SD-SMP-SMA-SMK-SLB'!BA$7,FALSE)</f>
        <v>0</v>
      </c>
      <c r="BA287" s="9">
        <f>VLOOKUP($E287,'ALL-GTK-SD-SMP-SMA-SMK-SLB'!$F$14:$CG$713,'ALL-GTK-SD-SMP-SMA-SMK-SLB'!BB$7,FALSE)</f>
        <v>1</v>
      </c>
      <c r="BB287" s="9">
        <f>VLOOKUP($E287,'ALL-GTK-SD-SMP-SMA-SMK-SLB'!$F$14:$CG$713,'ALL-GTK-SD-SMP-SMA-SMK-SLB'!BC$7,FALSE)</f>
        <v>0</v>
      </c>
      <c r="BC287" s="9">
        <f>VLOOKUP($E287,'ALL-GTK-SD-SMP-SMA-SMK-SLB'!$F$14:$CG$713,'ALL-GTK-SD-SMP-SMA-SMK-SLB'!BD$7,FALSE)</f>
        <v>0</v>
      </c>
      <c r="BD287" s="310">
        <f t="shared" si="164"/>
        <v>0</v>
      </c>
      <c r="BE287" s="310">
        <f t="shared" si="165"/>
        <v>1</v>
      </c>
      <c r="BF287" s="10">
        <f t="shared" si="166"/>
        <v>1</v>
      </c>
      <c r="BG287" s="311">
        <f t="shared" si="167"/>
        <v>3</v>
      </c>
      <c r="BH287" s="311">
        <f t="shared" si="168"/>
        <v>4</v>
      </c>
      <c r="BI287" s="10">
        <f t="shared" si="169"/>
        <v>7</v>
      </c>
      <c r="BJ287" s="44">
        <f t="shared" si="170"/>
        <v>3</v>
      </c>
      <c r="BK287" s="44">
        <f t="shared" si="171"/>
        <v>5</v>
      </c>
      <c r="BL287" s="11">
        <f t="shared" si="172"/>
        <v>8</v>
      </c>
      <c r="BM287" s="9">
        <f>VLOOKUP($E287,'ALL-GTK-SD-SMP-SMA-SMK-SLB'!$F$14:$CG$713,'ALL-GTK-SD-SMP-SMA-SMK-SLB'!BN$7,FALSE)</f>
        <v>0</v>
      </c>
      <c r="BN287" s="9">
        <f>VLOOKUP($E287,'ALL-GTK-SD-SMP-SMA-SMK-SLB'!$F$14:$CG$713,'ALL-GTK-SD-SMP-SMA-SMK-SLB'!BO$7,FALSE)</f>
        <v>0</v>
      </c>
      <c r="BO287" s="9">
        <f>VLOOKUP($E287,'ALL-GTK-SD-SMP-SMA-SMK-SLB'!$F$14:$CG$713,'ALL-GTK-SD-SMP-SMA-SMK-SLB'!BP$7,FALSE)</f>
        <v>0</v>
      </c>
      <c r="BP287" s="9">
        <f>VLOOKUP($E287,'ALL-GTK-SD-SMP-SMA-SMK-SLB'!$F$14:$CG$713,'ALL-GTK-SD-SMP-SMA-SMK-SLB'!BQ$7,FALSE)</f>
        <v>0</v>
      </c>
      <c r="BQ287" s="9">
        <f>VLOOKUP($E287,'ALL-GTK-SD-SMP-SMA-SMK-SLB'!$F$14:$CG$713,'ALL-GTK-SD-SMP-SMA-SMK-SLB'!BR$7,FALSE)</f>
        <v>0</v>
      </c>
      <c r="BR287" s="9">
        <f>VLOOKUP($E287,'ALL-GTK-SD-SMP-SMA-SMK-SLB'!$F$14:$CG$713,'ALL-GTK-SD-SMP-SMA-SMK-SLB'!BS$7,FALSE)</f>
        <v>0</v>
      </c>
      <c r="BS287" s="9">
        <f>VLOOKUP($E287,'ALL-GTK-SD-SMP-SMA-SMK-SLB'!$F$14:$CG$713,'ALL-GTK-SD-SMP-SMA-SMK-SLB'!BT$7,FALSE)</f>
        <v>1</v>
      </c>
      <c r="BT287" s="9">
        <f>VLOOKUP($E287,'ALL-GTK-SD-SMP-SMA-SMK-SLB'!$F$14:$CG$713,'ALL-GTK-SD-SMP-SMA-SMK-SLB'!BU$7,FALSE)</f>
        <v>0</v>
      </c>
      <c r="BU287" s="299">
        <f t="shared" si="173"/>
        <v>1</v>
      </c>
      <c r="BV287" s="299">
        <f t="shared" si="174"/>
        <v>0</v>
      </c>
      <c r="BW287" s="44">
        <f t="shared" si="175"/>
        <v>1</v>
      </c>
      <c r="BX287" s="44">
        <f t="shared" si="176"/>
        <v>0</v>
      </c>
      <c r="BY287" s="11">
        <f t="shared" si="177"/>
        <v>1</v>
      </c>
      <c r="BZ287" s="14">
        <f t="shared" si="178"/>
        <v>3</v>
      </c>
      <c r="CA287" s="14">
        <f t="shared" si="179"/>
        <v>5</v>
      </c>
      <c r="CB287" s="13">
        <f t="shared" si="180"/>
        <v>1</v>
      </c>
      <c r="CC287" s="13">
        <f t="shared" si="181"/>
        <v>0</v>
      </c>
      <c r="CD287" s="312">
        <f t="shared" si="182"/>
        <v>4</v>
      </c>
      <c r="CE287" s="312">
        <f t="shared" si="183"/>
        <v>5</v>
      </c>
      <c r="CF287" s="313">
        <f t="shared" si="184"/>
        <v>9</v>
      </c>
      <c r="CG287" s="302" t="str">
        <f t="shared" si="185"/>
        <v>OK</v>
      </c>
    </row>
    <row r="288" spans="1:85" ht="14.25" x14ac:dyDescent="0.25">
      <c r="A288" s="6">
        <v>276</v>
      </c>
      <c r="B288" s="495">
        <v>276</v>
      </c>
      <c r="C288" s="495" t="s">
        <v>6</v>
      </c>
      <c r="D288" s="496" t="s">
        <v>32</v>
      </c>
      <c r="E288" s="626">
        <v>20319192</v>
      </c>
      <c r="F288" s="627" t="s">
        <v>544</v>
      </c>
      <c r="G288" s="624" t="s">
        <v>52</v>
      </c>
      <c r="H288" s="9">
        <f>VLOOKUP($E288,'ALL-GTK-SD-SMP-SMA-SMK-SLB'!$F$14:$CG$713,'ALL-GTK-SD-SMP-SMA-SMK-SLB'!I$7,FALSE)</f>
        <v>0</v>
      </c>
      <c r="I288" s="9">
        <f>VLOOKUP($E288,'ALL-GTK-SD-SMP-SMA-SMK-SLB'!$F$14:$CG$713,'ALL-GTK-SD-SMP-SMA-SMK-SLB'!J$7,FALSE)</f>
        <v>0</v>
      </c>
      <c r="J288" s="9">
        <f>VLOOKUP($E288,'ALL-GTK-SD-SMP-SMA-SMK-SLB'!$F$14:$CG$713,'ALL-GTK-SD-SMP-SMA-SMK-SLB'!K$7,FALSE)</f>
        <v>0</v>
      </c>
      <c r="K288" s="9">
        <f>VLOOKUP($E288,'ALL-GTK-SD-SMP-SMA-SMK-SLB'!$F$14:$CG$713,'ALL-GTK-SD-SMP-SMA-SMK-SLB'!L$7,FALSE)</f>
        <v>0</v>
      </c>
      <c r="L288" s="9">
        <f>VLOOKUP($E288,'ALL-GTK-SD-SMP-SMA-SMK-SLB'!$F$14:$CG$713,'ALL-GTK-SD-SMP-SMA-SMK-SLB'!M$7,FALSE)</f>
        <v>0</v>
      </c>
      <c r="M288" s="9">
        <f>VLOOKUP($E288,'ALL-GTK-SD-SMP-SMA-SMK-SLB'!$F$14:$CG$713,'ALL-GTK-SD-SMP-SMA-SMK-SLB'!N$7,FALSE)</f>
        <v>1</v>
      </c>
      <c r="N288" s="9">
        <f>VLOOKUP($E288,'ALL-GTK-SD-SMP-SMA-SMK-SLB'!$F$14:$CG$713,'ALL-GTK-SD-SMP-SMA-SMK-SLB'!O$7,FALSE)</f>
        <v>0</v>
      </c>
      <c r="O288" s="9">
        <f>VLOOKUP($E288,'ALL-GTK-SD-SMP-SMA-SMK-SLB'!$F$14:$CG$713,'ALL-GTK-SD-SMP-SMA-SMK-SLB'!P$7,FALSE)</f>
        <v>3</v>
      </c>
      <c r="P288" s="299">
        <f t="shared" si="150"/>
        <v>0</v>
      </c>
      <c r="Q288" s="299">
        <f t="shared" si="151"/>
        <v>4</v>
      </c>
      <c r="R288" s="300">
        <f t="shared" si="152"/>
        <v>4</v>
      </c>
      <c r="S288" s="9">
        <f>VLOOKUP($E288,'ALL-GTK-SD-SMP-SMA-SMK-SLB'!$F$14:$CG$713,'ALL-GTK-SD-SMP-SMA-SMK-SLB'!T$7,FALSE)</f>
        <v>0</v>
      </c>
      <c r="T288" s="9">
        <f>VLOOKUP($E288,'ALL-GTK-SD-SMP-SMA-SMK-SLB'!$F$14:$CG$713,'ALL-GTK-SD-SMP-SMA-SMK-SLB'!U$7,FALSE)</f>
        <v>0</v>
      </c>
      <c r="U288" s="9">
        <f>VLOOKUP($E288,'ALL-GTK-SD-SMP-SMA-SMK-SLB'!$F$14:$CG$713,'ALL-GTK-SD-SMP-SMA-SMK-SLB'!V$7,FALSE)</f>
        <v>0</v>
      </c>
      <c r="V288" s="9">
        <f>VLOOKUP($E288,'ALL-GTK-SD-SMP-SMA-SMK-SLB'!$F$14:$CG$713,'ALL-GTK-SD-SMP-SMA-SMK-SLB'!W$7,FALSE)</f>
        <v>1</v>
      </c>
      <c r="W288" s="9">
        <f>VLOOKUP($E288,'ALL-GTK-SD-SMP-SMA-SMK-SLB'!$F$14:$CG$713,'ALL-GTK-SD-SMP-SMA-SMK-SLB'!X$7,FALSE)</f>
        <v>1</v>
      </c>
      <c r="X288" s="9">
        <f>VLOOKUP($E288,'ALL-GTK-SD-SMP-SMA-SMK-SLB'!$F$14:$CG$713,'ALL-GTK-SD-SMP-SMA-SMK-SLB'!Y$7,FALSE)</f>
        <v>1</v>
      </c>
      <c r="Y288" s="299">
        <f t="shared" si="153"/>
        <v>1</v>
      </c>
      <c r="Z288" s="299">
        <f t="shared" si="154"/>
        <v>2</v>
      </c>
      <c r="AA288" s="10">
        <f t="shared" si="155"/>
        <v>3</v>
      </c>
      <c r="AB288" s="44">
        <f t="shared" si="156"/>
        <v>1</v>
      </c>
      <c r="AC288" s="44">
        <f t="shared" si="157"/>
        <v>6</v>
      </c>
      <c r="AD288" s="11">
        <f t="shared" si="158"/>
        <v>7</v>
      </c>
      <c r="AE288" s="9">
        <f>VLOOKUP($E288,'ALL-GTK-SD-SMP-SMA-SMK-SLB'!$F$14:$CG$713,'ALL-GTK-SD-SMP-SMA-SMK-SLB'!AF$7,FALSE)</f>
        <v>1</v>
      </c>
      <c r="AF288" s="9">
        <f>VLOOKUP($E288,'ALL-GTK-SD-SMP-SMA-SMK-SLB'!$F$14:$CG$713,'ALL-GTK-SD-SMP-SMA-SMK-SLB'!AG$7,FALSE)</f>
        <v>3</v>
      </c>
      <c r="AG288" s="10">
        <f t="shared" si="159"/>
        <v>4</v>
      </c>
      <c r="AH288" s="9">
        <f>VLOOKUP($E288,'ALL-GTK-SD-SMP-SMA-SMK-SLB'!$F$14:$CG$713,'ALL-GTK-SD-SMP-SMA-SMK-SLB'!AI$7,FALSE)</f>
        <v>0</v>
      </c>
      <c r="AI288" s="9">
        <f>VLOOKUP($E288,'ALL-GTK-SD-SMP-SMA-SMK-SLB'!$F$14:$CG$713,'ALL-GTK-SD-SMP-SMA-SMK-SLB'!AJ$7,FALSE)</f>
        <v>3</v>
      </c>
      <c r="AJ288" s="10">
        <f t="shared" si="160"/>
        <v>3</v>
      </c>
      <c r="AK288" s="44">
        <f t="shared" si="161"/>
        <v>1</v>
      </c>
      <c r="AL288" s="44">
        <f t="shared" si="162"/>
        <v>6</v>
      </c>
      <c r="AM288" s="11">
        <f t="shared" si="163"/>
        <v>7</v>
      </c>
      <c r="AN288" s="299">
        <f>VLOOKUP($E288,'ALL-GTK-SD-SMP-SMA-SMK-SLB'!$F$14:$CG$713,'ALL-GTK-SD-SMP-SMA-SMK-SLB'!AO$7,FALSE)</f>
        <v>0</v>
      </c>
      <c r="AO288" s="299">
        <f>VLOOKUP($E288,'ALL-GTK-SD-SMP-SMA-SMK-SLB'!$F$14:$CG$713,'ALL-GTK-SD-SMP-SMA-SMK-SLB'!AP$7,FALSE)</f>
        <v>0</v>
      </c>
      <c r="AP288" s="9">
        <f>VLOOKUP($E288,'ALL-GTK-SD-SMP-SMA-SMK-SLB'!$F$14:$CG$713,'ALL-GTK-SD-SMP-SMA-SMK-SLB'!AQ$7,FALSE)</f>
        <v>0</v>
      </c>
      <c r="AQ288" s="9">
        <f>VLOOKUP($E288,'ALL-GTK-SD-SMP-SMA-SMK-SLB'!$F$14:$CG$713,'ALL-GTK-SD-SMP-SMA-SMK-SLB'!AR$7,FALSE)</f>
        <v>0</v>
      </c>
      <c r="AR288" s="9">
        <f>VLOOKUP($E288,'ALL-GTK-SD-SMP-SMA-SMK-SLB'!$F$14:$CG$713,'ALL-GTK-SD-SMP-SMA-SMK-SLB'!AS$7,FALSE)</f>
        <v>0</v>
      </c>
      <c r="AS288" s="9">
        <f>VLOOKUP($E288,'ALL-GTK-SD-SMP-SMA-SMK-SLB'!$F$14:$CG$713,'ALL-GTK-SD-SMP-SMA-SMK-SLB'!AT$7,FALSE)</f>
        <v>0</v>
      </c>
      <c r="AT288" s="9">
        <f>VLOOKUP($E288,'ALL-GTK-SD-SMP-SMA-SMK-SLB'!$F$14:$CG$713,'ALL-GTK-SD-SMP-SMA-SMK-SLB'!AU$7,FALSE)</f>
        <v>0</v>
      </c>
      <c r="AU288" s="9">
        <f>VLOOKUP($E288,'ALL-GTK-SD-SMP-SMA-SMK-SLB'!$F$14:$CG$713,'ALL-GTK-SD-SMP-SMA-SMK-SLB'!AV$7,FALSE)</f>
        <v>0</v>
      </c>
      <c r="AV288" s="9">
        <f>VLOOKUP($E288,'ALL-GTK-SD-SMP-SMA-SMK-SLB'!$F$14:$CG$713,'ALL-GTK-SD-SMP-SMA-SMK-SLB'!AW$7,FALSE)</f>
        <v>0</v>
      </c>
      <c r="AW288" s="9">
        <f>VLOOKUP($E288,'ALL-GTK-SD-SMP-SMA-SMK-SLB'!$F$14:$CG$713,'ALL-GTK-SD-SMP-SMA-SMK-SLB'!AX$7,FALSE)</f>
        <v>0</v>
      </c>
      <c r="AX288" s="9">
        <f>VLOOKUP($E288,'ALL-GTK-SD-SMP-SMA-SMK-SLB'!$F$14:$CG$713,'ALL-GTK-SD-SMP-SMA-SMK-SLB'!AY$7,FALSE)</f>
        <v>1</v>
      </c>
      <c r="AY288" s="9">
        <f>VLOOKUP($E288,'ALL-GTK-SD-SMP-SMA-SMK-SLB'!$F$14:$CG$713,'ALL-GTK-SD-SMP-SMA-SMK-SLB'!AZ$7,FALSE)</f>
        <v>6</v>
      </c>
      <c r="AZ288" s="9">
        <f>VLOOKUP($E288,'ALL-GTK-SD-SMP-SMA-SMK-SLB'!$F$14:$CG$713,'ALL-GTK-SD-SMP-SMA-SMK-SLB'!BA$7,FALSE)</f>
        <v>0</v>
      </c>
      <c r="BA288" s="9">
        <f>VLOOKUP($E288,'ALL-GTK-SD-SMP-SMA-SMK-SLB'!$F$14:$CG$713,'ALL-GTK-SD-SMP-SMA-SMK-SLB'!BB$7,FALSE)</f>
        <v>0</v>
      </c>
      <c r="BB288" s="9">
        <f>VLOOKUP($E288,'ALL-GTK-SD-SMP-SMA-SMK-SLB'!$F$14:$CG$713,'ALL-GTK-SD-SMP-SMA-SMK-SLB'!BC$7,FALSE)</f>
        <v>0</v>
      </c>
      <c r="BC288" s="9">
        <f>VLOOKUP($E288,'ALL-GTK-SD-SMP-SMA-SMK-SLB'!$F$14:$CG$713,'ALL-GTK-SD-SMP-SMA-SMK-SLB'!BD$7,FALSE)</f>
        <v>0</v>
      </c>
      <c r="BD288" s="310">
        <f t="shared" si="164"/>
        <v>0</v>
      </c>
      <c r="BE288" s="310">
        <f t="shared" si="165"/>
        <v>0</v>
      </c>
      <c r="BF288" s="10">
        <f t="shared" si="166"/>
        <v>0</v>
      </c>
      <c r="BG288" s="311">
        <f t="shared" si="167"/>
        <v>1</v>
      </c>
      <c r="BH288" s="311">
        <f t="shared" si="168"/>
        <v>6</v>
      </c>
      <c r="BI288" s="10">
        <f t="shared" si="169"/>
        <v>7</v>
      </c>
      <c r="BJ288" s="44">
        <f t="shared" si="170"/>
        <v>1</v>
      </c>
      <c r="BK288" s="44">
        <f t="shared" si="171"/>
        <v>6</v>
      </c>
      <c r="BL288" s="11">
        <f t="shared" si="172"/>
        <v>7</v>
      </c>
      <c r="BM288" s="9">
        <f>VLOOKUP($E288,'ALL-GTK-SD-SMP-SMA-SMK-SLB'!$F$14:$CG$713,'ALL-GTK-SD-SMP-SMA-SMK-SLB'!BN$7,FALSE)</f>
        <v>0</v>
      </c>
      <c r="BN288" s="9">
        <f>VLOOKUP($E288,'ALL-GTK-SD-SMP-SMA-SMK-SLB'!$F$14:$CG$713,'ALL-GTK-SD-SMP-SMA-SMK-SLB'!BO$7,FALSE)</f>
        <v>0</v>
      </c>
      <c r="BO288" s="9">
        <f>VLOOKUP($E288,'ALL-GTK-SD-SMP-SMA-SMK-SLB'!$F$14:$CG$713,'ALL-GTK-SD-SMP-SMA-SMK-SLB'!BP$7,FALSE)</f>
        <v>0</v>
      </c>
      <c r="BP288" s="9">
        <f>VLOOKUP($E288,'ALL-GTK-SD-SMP-SMA-SMK-SLB'!$F$14:$CG$713,'ALL-GTK-SD-SMP-SMA-SMK-SLB'!BQ$7,FALSE)</f>
        <v>0</v>
      </c>
      <c r="BQ288" s="9">
        <f>VLOOKUP($E288,'ALL-GTK-SD-SMP-SMA-SMK-SLB'!$F$14:$CG$713,'ALL-GTK-SD-SMP-SMA-SMK-SLB'!BR$7,FALSE)</f>
        <v>0</v>
      </c>
      <c r="BR288" s="9">
        <f>VLOOKUP($E288,'ALL-GTK-SD-SMP-SMA-SMK-SLB'!$F$14:$CG$713,'ALL-GTK-SD-SMP-SMA-SMK-SLB'!BS$7,FALSE)</f>
        <v>0</v>
      </c>
      <c r="BS288" s="9">
        <f>VLOOKUP($E288,'ALL-GTK-SD-SMP-SMA-SMK-SLB'!$F$14:$CG$713,'ALL-GTK-SD-SMP-SMA-SMK-SLB'!BT$7,FALSE)</f>
        <v>1</v>
      </c>
      <c r="BT288" s="9">
        <f>VLOOKUP($E288,'ALL-GTK-SD-SMP-SMA-SMK-SLB'!$F$14:$CG$713,'ALL-GTK-SD-SMP-SMA-SMK-SLB'!BU$7,FALSE)</f>
        <v>0</v>
      </c>
      <c r="BU288" s="299">
        <f t="shared" si="173"/>
        <v>1</v>
      </c>
      <c r="BV288" s="299">
        <f t="shared" si="174"/>
        <v>0</v>
      </c>
      <c r="BW288" s="44">
        <f t="shared" si="175"/>
        <v>1</v>
      </c>
      <c r="BX288" s="44">
        <f t="shared" si="176"/>
        <v>0</v>
      </c>
      <c r="BY288" s="11">
        <f t="shared" si="177"/>
        <v>1</v>
      </c>
      <c r="BZ288" s="14">
        <f t="shared" si="178"/>
        <v>1</v>
      </c>
      <c r="CA288" s="14">
        <f t="shared" si="179"/>
        <v>6</v>
      </c>
      <c r="CB288" s="13">
        <f t="shared" si="180"/>
        <v>1</v>
      </c>
      <c r="CC288" s="13">
        <f t="shared" si="181"/>
        <v>0</v>
      </c>
      <c r="CD288" s="312">
        <f t="shared" si="182"/>
        <v>2</v>
      </c>
      <c r="CE288" s="312">
        <f t="shared" si="183"/>
        <v>6</v>
      </c>
      <c r="CF288" s="313">
        <f t="shared" si="184"/>
        <v>8</v>
      </c>
      <c r="CG288" s="302" t="str">
        <f t="shared" si="185"/>
        <v>OK</v>
      </c>
    </row>
    <row r="289" spans="1:85" ht="14.25" x14ac:dyDescent="0.25">
      <c r="A289" s="6">
        <v>277</v>
      </c>
      <c r="B289" s="495">
        <v>277</v>
      </c>
      <c r="C289" s="495" t="s">
        <v>6</v>
      </c>
      <c r="D289" s="496" t="s">
        <v>32</v>
      </c>
      <c r="E289" s="626">
        <v>20319191</v>
      </c>
      <c r="F289" s="627" t="s">
        <v>545</v>
      </c>
      <c r="G289" s="624" t="s">
        <v>52</v>
      </c>
      <c r="H289" s="9">
        <f>VLOOKUP($E289,'ALL-GTK-SD-SMP-SMA-SMK-SLB'!$F$14:$CG$713,'ALL-GTK-SD-SMP-SMA-SMK-SLB'!I$7,FALSE)</f>
        <v>0</v>
      </c>
      <c r="I289" s="9">
        <f>VLOOKUP($E289,'ALL-GTK-SD-SMP-SMA-SMK-SLB'!$F$14:$CG$713,'ALL-GTK-SD-SMP-SMA-SMK-SLB'!J$7,FALSE)</f>
        <v>0</v>
      </c>
      <c r="J289" s="9">
        <f>VLOOKUP($E289,'ALL-GTK-SD-SMP-SMA-SMK-SLB'!$F$14:$CG$713,'ALL-GTK-SD-SMP-SMA-SMK-SLB'!K$7,FALSE)</f>
        <v>0</v>
      </c>
      <c r="K289" s="9">
        <f>VLOOKUP($E289,'ALL-GTK-SD-SMP-SMA-SMK-SLB'!$F$14:$CG$713,'ALL-GTK-SD-SMP-SMA-SMK-SLB'!L$7,FALSE)</f>
        <v>0</v>
      </c>
      <c r="L289" s="9">
        <f>VLOOKUP($E289,'ALL-GTK-SD-SMP-SMA-SMK-SLB'!$F$14:$CG$713,'ALL-GTK-SD-SMP-SMA-SMK-SLB'!M$7,FALSE)</f>
        <v>0</v>
      </c>
      <c r="M289" s="9">
        <f>VLOOKUP($E289,'ALL-GTK-SD-SMP-SMA-SMK-SLB'!$F$14:$CG$713,'ALL-GTK-SD-SMP-SMA-SMK-SLB'!N$7,FALSE)</f>
        <v>1</v>
      </c>
      <c r="N289" s="9">
        <f>VLOOKUP($E289,'ALL-GTK-SD-SMP-SMA-SMK-SLB'!$F$14:$CG$713,'ALL-GTK-SD-SMP-SMA-SMK-SLB'!O$7,FALSE)</f>
        <v>0</v>
      </c>
      <c r="O289" s="9">
        <f>VLOOKUP($E289,'ALL-GTK-SD-SMP-SMA-SMK-SLB'!$F$14:$CG$713,'ALL-GTK-SD-SMP-SMA-SMK-SLB'!P$7,FALSE)</f>
        <v>4</v>
      </c>
      <c r="P289" s="299">
        <f t="shared" si="150"/>
        <v>0</v>
      </c>
      <c r="Q289" s="299">
        <f t="shared" si="151"/>
        <v>5</v>
      </c>
      <c r="R289" s="300">
        <f t="shared" si="152"/>
        <v>5</v>
      </c>
      <c r="S289" s="9">
        <f>VLOOKUP($E289,'ALL-GTK-SD-SMP-SMA-SMK-SLB'!$F$14:$CG$713,'ALL-GTK-SD-SMP-SMA-SMK-SLB'!T$7,FALSE)</f>
        <v>0</v>
      </c>
      <c r="T289" s="9">
        <f>VLOOKUP($E289,'ALL-GTK-SD-SMP-SMA-SMK-SLB'!$F$14:$CG$713,'ALL-GTK-SD-SMP-SMA-SMK-SLB'!U$7,FALSE)</f>
        <v>0</v>
      </c>
      <c r="U289" s="9">
        <f>VLOOKUP($E289,'ALL-GTK-SD-SMP-SMA-SMK-SLB'!$F$14:$CG$713,'ALL-GTK-SD-SMP-SMA-SMK-SLB'!V$7,FALSE)</f>
        <v>0</v>
      </c>
      <c r="V289" s="9">
        <f>VLOOKUP($E289,'ALL-GTK-SD-SMP-SMA-SMK-SLB'!$F$14:$CG$713,'ALL-GTK-SD-SMP-SMA-SMK-SLB'!W$7,FALSE)</f>
        <v>1</v>
      </c>
      <c r="W289" s="9">
        <f>VLOOKUP($E289,'ALL-GTK-SD-SMP-SMA-SMK-SLB'!$F$14:$CG$713,'ALL-GTK-SD-SMP-SMA-SMK-SLB'!X$7,FALSE)</f>
        <v>0</v>
      </c>
      <c r="X289" s="9">
        <f>VLOOKUP($E289,'ALL-GTK-SD-SMP-SMA-SMK-SLB'!$F$14:$CG$713,'ALL-GTK-SD-SMP-SMA-SMK-SLB'!Y$7,FALSE)</f>
        <v>1</v>
      </c>
      <c r="Y289" s="299">
        <f t="shared" si="153"/>
        <v>0</v>
      </c>
      <c r="Z289" s="299">
        <f t="shared" si="154"/>
        <v>2</v>
      </c>
      <c r="AA289" s="10">
        <f t="shared" si="155"/>
        <v>2</v>
      </c>
      <c r="AB289" s="44">
        <f t="shared" si="156"/>
        <v>0</v>
      </c>
      <c r="AC289" s="44">
        <f t="shared" si="157"/>
        <v>7</v>
      </c>
      <c r="AD289" s="11">
        <f t="shared" si="158"/>
        <v>7</v>
      </c>
      <c r="AE289" s="9">
        <f>VLOOKUP($E289,'ALL-GTK-SD-SMP-SMA-SMK-SLB'!$F$14:$CG$713,'ALL-GTK-SD-SMP-SMA-SMK-SLB'!AF$7,FALSE)</f>
        <v>0</v>
      </c>
      <c r="AF289" s="9">
        <f>VLOOKUP($E289,'ALL-GTK-SD-SMP-SMA-SMK-SLB'!$F$14:$CG$713,'ALL-GTK-SD-SMP-SMA-SMK-SLB'!AG$7,FALSE)</f>
        <v>2</v>
      </c>
      <c r="AG289" s="10">
        <f t="shared" si="159"/>
        <v>2</v>
      </c>
      <c r="AH289" s="9">
        <f>VLOOKUP($E289,'ALL-GTK-SD-SMP-SMA-SMK-SLB'!$F$14:$CG$713,'ALL-GTK-SD-SMP-SMA-SMK-SLB'!AI$7,FALSE)</f>
        <v>0</v>
      </c>
      <c r="AI289" s="9">
        <f>VLOOKUP($E289,'ALL-GTK-SD-SMP-SMA-SMK-SLB'!$F$14:$CG$713,'ALL-GTK-SD-SMP-SMA-SMK-SLB'!AJ$7,FALSE)</f>
        <v>5</v>
      </c>
      <c r="AJ289" s="10">
        <f t="shared" si="160"/>
        <v>5</v>
      </c>
      <c r="AK289" s="44">
        <f t="shared" si="161"/>
        <v>0</v>
      </c>
      <c r="AL289" s="44">
        <f t="shared" si="162"/>
        <v>7</v>
      </c>
      <c r="AM289" s="11">
        <f t="shared" si="163"/>
        <v>7</v>
      </c>
      <c r="AN289" s="299">
        <f>VLOOKUP($E289,'ALL-GTK-SD-SMP-SMA-SMK-SLB'!$F$14:$CG$713,'ALL-GTK-SD-SMP-SMA-SMK-SLB'!AO$7,FALSE)</f>
        <v>0</v>
      </c>
      <c r="AO289" s="299">
        <f>VLOOKUP($E289,'ALL-GTK-SD-SMP-SMA-SMK-SLB'!$F$14:$CG$713,'ALL-GTK-SD-SMP-SMA-SMK-SLB'!AP$7,FALSE)</f>
        <v>0</v>
      </c>
      <c r="AP289" s="9">
        <f>VLOOKUP($E289,'ALL-GTK-SD-SMP-SMA-SMK-SLB'!$F$14:$CG$713,'ALL-GTK-SD-SMP-SMA-SMK-SLB'!AQ$7,FALSE)</f>
        <v>0</v>
      </c>
      <c r="AQ289" s="9">
        <f>VLOOKUP($E289,'ALL-GTK-SD-SMP-SMA-SMK-SLB'!$F$14:$CG$713,'ALL-GTK-SD-SMP-SMA-SMK-SLB'!AR$7,FALSE)</f>
        <v>0</v>
      </c>
      <c r="AR289" s="9">
        <f>VLOOKUP($E289,'ALL-GTK-SD-SMP-SMA-SMK-SLB'!$F$14:$CG$713,'ALL-GTK-SD-SMP-SMA-SMK-SLB'!AS$7,FALSE)</f>
        <v>0</v>
      </c>
      <c r="AS289" s="9">
        <f>VLOOKUP($E289,'ALL-GTK-SD-SMP-SMA-SMK-SLB'!$F$14:$CG$713,'ALL-GTK-SD-SMP-SMA-SMK-SLB'!AT$7,FALSE)</f>
        <v>0</v>
      </c>
      <c r="AT289" s="9">
        <f>VLOOKUP($E289,'ALL-GTK-SD-SMP-SMA-SMK-SLB'!$F$14:$CG$713,'ALL-GTK-SD-SMP-SMA-SMK-SLB'!AU$7,FALSE)</f>
        <v>0</v>
      </c>
      <c r="AU289" s="9">
        <f>VLOOKUP($E289,'ALL-GTK-SD-SMP-SMA-SMK-SLB'!$F$14:$CG$713,'ALL-GTK-SD-SMP-SMA-SMK-SLB'!AV$7,FALSE)</f>
        <v>0</v>
      </c>
      <c r="AV289" s="9">
        <f>VLOOKUP($E289,'ALL-GTK-SD-SMP-SMA-SMK-SLB'!$F$14:$CG$713,'ALL-GTK-SD-SMP-SMA-SMK-SLB'!AW$7,FALSE)</f>
        <v>0</v>
      </c>
      <c r="AW289" s="9">
        <f>VLOOKUP($E289,'ALL-GTK-SD-SMP-SMA-SMK-SLB'!$F$14:$CG$713,'ALL-GTK-SD-SMP-SMA-SMK-SLB'!AX$7,FALSE)</f>
        <v>0</v>
      </c>
      <c r="AX289" s="9">
        <f>VLOOKUP($E289,'ALL-GTK-SD-SMP-SMA-SMK-SLB'!$F$14:$CG$713,'ALL-GTK-SD-SMP-SMA-SMK-SLB'!AY$7,FALSE)</f>
        <v>0</v>
      </c>
      <c r="AY289" s="9">
        <f>VLOOKUP($E289,'ALL-GTK-SD-SMP-SMA-SMK-SLB'!$F$14:$CG$713,'ALL-GTK-SD-SMP-SMA-SMK-SLB'!AZ$7,FALSE)</f>
        <v>6</v>
      </c>
      <c r="AZ289" s="9">
        <f>VLOOKUP($E289,'ALL-GTK-SD-SMP-SMA-SMK-SLB'!$F$14:$CG$713,'ALL-GTK-SD-SMP-SMA-SMK-SLB'!BA$7,FALSE)</f>
        <v>0</v>
      </c>
      <c r="BA289" s="9">
        <f>VLOOKUP($E289,'ALL-GTK-SD-SMP-SMA-SMK-SLB'!$F$14:$CG$713,'ALL-GTK-SD-SMP-SMA-SMK-SLB'!BB$7,FALSE)</f>
        <v>1</v>
      </c>
      <c r="BB289" s="9">
        <f>VLOOKUP($E289,'ALL-GTK-SD-SMP-SMA-SMK-SLB'!$F$14:$CG$713,'ALL-GTK-SD-SMP-SMA-SMK-SLB'!BC$7,FALSE)</f>
        <v>0</v>
      </c>
      <c r="BC289" s="9">
        <f>VLOOKUP($E289,'ALL-GTK-SD-SMP-SMA-SMK-SLB'!$F$14:$CG$713,'ALL-GTK-SD-SMP-SMA-SMK-SLB'!BD$7,FALSE)</f>
        <v>0</v>
      </c>
      <c r="BD289" s="310">
        <f t="shared" si="164"/>
        <v>0</v>
      </c>
      <c r="BE289" s="310">
        <f t="shared" si="165"/>
        <v>0</v>
      </c>
      <c r="BF289" s="10">
        <f t="shared" si="166"/>
        <v>0</v>
      </c>
      <c r="BG289" s="311">
        <f t="shared" si="167"/>
        <v>0</v>
      </c>
      <c r="BH289" s="311">
        <f t="shared" si="168"/>
        <v>7</v>
      </c>
      <c r="BI289" s="10">
        <f t="shared" si="169"/>
        <v>7</v>
      </c>
      <c r="BJ289" s="44">
        <f t="shared" si="170"/>
        <v>0</v>
      </c>
      <c r="BK289" s="44">
        <f t="shared" si="171"/>
        <v>7</v>
      </c>
      <c r="BL289" s="11">
        <f t="shared" si="172"/>
        <v>7</v>
      </c>
      <c r="BM289" s="9">
        <f>VLOOKUP($E289,'ALL-GTK-SD-SMP-SMA-SMK-SLB'!$F$14:$CG$713,'ALL-GTK-SD-SMP-SMA-SMK-SLB'!BN$7,FALSE)</f>
        <v>0</v>
      </c>
      <c r="BN289" s="9">
        <f>VLOOKUP($E289,'ALL-GTK-SD-SMP-SMA-SMK-SLB'!$F$14:$CG$713,'ALL-GTK-SD-SMP-SMA-SMK-SLB'!BO$7,FALSE)</f>
        <v>0</v>
      </c>
      <c r="BO289" s="9">
        <f>VLOOKUP($E289,'ALL-GTK-SD-SMP-SMA-SMK-SLB'!$F$14:$CG$713,'ALL-GTK-SD-SMP-SMA-SMK-SLB'!BP$7,FALSE)</f>
        <v>0</v>
      </c>
      <c r="BP289" s="9">
        <f>VLOOKUP($E289,'ALL-GTK-SD-SMP-SMA-SMK-SLB'!$F$14:$CG$713,'ALL-GTK-SD-SMP-SMA-SMK-SLB'!BQ$7,FALSE)</f>
        <v>0</v>
      </c>
      <c r="BQ289" s="9">
        <f>VLOOKUP($E289,'ALL-GTK-SD-SMP-SMA-SMK-SLB'!$F$14:$CG$713,'ALL-GTK-SD-SMP-SMA-SMK-SLB'!BR$7,FALSE)</f>
        <v>0</v>
      </c>
      <c r="BR289" s="9">
        <f>VLOOKUP($E289,'ALL-GTK-SD-SMP-SMA-SMK-SLB'!$F$14:$CG$713,'ALL-GTK-SD-SMP-SMA-SMK-SLB'!BS$7,FALSE)</f>
        <v>0</v>
      </c>
      <c r="BS289" s="9">
        <f>VLOOKUP($E289,'ALL-GTK-SD-SMP-SMA-SMK-SLB'!$F$14:$CG$713,'ALL-GTK-SD-SMP-SMA-SMK-SLB'!BT$7,FALSE)</f>
        <v>0</v>
      </c>
      <c r="BT289" s="9">
        <f>VLOOKUP($E289,'ALL-GTK-SD-SMP-SMA-SMK-SLB'!$F$14:$CG$713,'ALL-GTK-SD-SMP-SMA-SMK-SLB'!BU$7,FALSE)</f>
        <v>0</v>
      </c>
      <c r="BU289" s="299">
        <f t="shared" si="173"/>
        <v>0</v>
      </c>
      <c r="BV289" s="299">
        <f t="shared" si="174"/>
        <v>0</v>
      </c>
      <c r="BW289" s="44">
        <f t="shared" si="175"/>
        <v>0</v>
      </c>
      <c r="BX289" s="44">
        <f t="shared" si="176"/>
        <v>0</v>
      </c>
      <c r="BY289" s="11">
        <f t="shared" si="177"/>
        <v>0</v>
      </c>
      <c r="BZ289" s="14">
        <f t="shared" si="178"/>
        <v>0</v>
      </c>
      <c r="CA289" s="14">
        <f t="shared" si="179"/>
        <v>7</v>
      </c>
      <c r="CB289" s="13">
        <f t="shared" si="180"/>
        <v>0</v>
      </c>
      <c r="CC289" s="13">
        <f t="shared" si="181"/>
        <v>0</v>
      </c>
      <c r="CD289" s="312">
        <f t="shared" si="182"/>
        <v>0</v>
      </c>
      <c r="CE289" s="312">
        <f t="shared" si="183"/>
        <v>7</v>
      </c>
      <c r="CF289" s="313">
        <f t="shared" si="184"/>
        <v>7</v>
      </c>
      <c r="CG289" s="302" t="str">
        <f t="shared" si="185"/>
        <v>OK</v>
      </c>
    </row>
    <row r="290" spans="1:85" ht="14.25" x14ac:dyDescent="0.25">
      <c r="A290" s="6">
        <v>278</v>
      </c>
      <c r="B290" s="495">
        <v>278</v>
      </c>
      <c r="C290" s="495" t="s">
        <v>6</v>
      </c>
      <c r="D290" s="496" t="s">
        <v>32</v>
      </c>
      <c r="E290" s="626">
        <v>20319256</v>
      </c>
      <c r="F290" s="627" t="s">
        <v>546</v>
      </c>
      <c r="G290" s="624" t="s">
        <v>52</v>
      </c>
      <c r="H290" s="9">
        <f>VLOOKUP($E290,'ALL-GTK-SD-SMP-SMA-SMK-SLB'!$F$14:$CG$713,'ALL-GTK-SD-SMP-SMA-SMK-SLB'!I$7,FALSE)</f>
        <v>0</v>
      </c>
      <c r="I290" s="9">
        <f>VLOOKUP($E290,'ALL-GTK-SD-SMP-SMA-SMK-SLB'!$F$14:$CG$713,'ALL-GTK-SD-SMP-SMA-SMK-SLB'!J$7,FALSE)</f>
        <v>0</v>
      </c>
      <c r="J290" s="9">
        <f>VLOOKUP($E290,'ALL-GTK-SD-SMP-SMA-SMK-SLB'!$F$14:$CG$713,'ALL-GTK-SD-SMP-SMA-SMK-SLB'!K$7,FALSE)</f>
        <v>0</v>
      </c>
      <c r="K290" s="9">
        <f>VLOOKUP($E290,'ALL-GTK-SD-SMP-SMA-SMK-SLB'!$F$14:$CG$713,'ALL-GTK-SD-SMP-SMA-SMK-SLB'!L$7,FALSE)</f>
        <v>0</v>
      </c>
      <c r="L290" s="9">
        <f>VLOOKUP($E290,'ALL-GTK-SD-SMP-SMA-SMK-SLB'!$F$14:$CG$713,'ALL-GTK-SD-SMP-SMA-SMK-SLB'!M$7,FALSE)</f>
        <v>0</v>
      </c>
      <c r="M290" s="9">
        <f>VLOOKUP($E290,'ALL-GTK-SD-SMP-SMA-SMK-SLB'!$F$14:$CG$713,'ALL-GTK-SD-SMP-SMA-SMK-SLB'!N$7,FALSE)</f>
        <v>1</v>
      </c>
      <c r="N290" s="9">
        <f>VLOOKUP($E290,'ALL-GTK-SD-SMP-SMA-SMK-SLB'!$F$14:$CG$713,'ALL-GTK-SD-SMP-SMA-SMK-SLB'!O$7,FALSE)</f>
        <v>1</v>
      </c>
      <c r="O290" s="9">
        <f>VLOOKUP($E290,'ALL-GTK-SD-SMP-SMA-SMK-SLB'!$F$14:$CG$713,'ALL-GTK-SD-SMP-SMA-SMK-SLB'!P$7,FALSE)</f>
        <v>2</v>
      </c>
      <c r="P290" s="299">
        <f t="shared" si="150"/>
        <v>1</v>
      </c>
      <c r="Q290" s="299">
        <f t="shared" si="151"/>
        <v>3</v>
      </c>
      <c r="R290" s="300">
        <f t="shared" si="152"/>
        <v>4</v>
      </c>
      <c r="S290" s="9">
        <f>VLOOKUP($E290,'ALL-GTK-SD-SMP-SMA-SMK-SLB'!$F$14:$CG$713,'ALL-GTK-SD-SMP-SMA-SMK-SLB'!T$7,FALSE)</f>
        <v>0</v>
      </c>
      <c r="T290" s="9">
        <f>VLOOKUP($E290,'ALL-GTK-SD-SMP-SMA-SMK-SLB'!$F$14:$CG$713,'ALL-GTK-SD-SMP-SMA-SMK-SLB'!U$7,FALSE)</f>
        <v>0</v>
      </c>
      <c r="U290" s="9">
        <f>VLOOKUP($E290,'ALL-GTK-SD-SMP-SMA-SMK-SLB'!$F$14:$CG$713,'ALL-GTK-SD-SMP-SMA-SMK-SLB'!V$7,FALSE)</f>
        <v>2</v>
      </c>
      <c r="V290" s="9">
        <f>VLOOKUP($E290,'ALL-GTK-SD-SMP-SMA-SMK-SLB'!$F$14:$CG$713,'ALL-GTK-SD-SMP-SMA-SMK-SLB'!W$7,FALSE)</f>
        <v>2</v>
      </c>
      <c r="W290" s="9">
        <f>VLOOKUP($E290,'ALL-GTK-SD-SMP-SMA-SMK-SLB'!$F$14:$CG$713,'ALL-GTK-SD-SMP-SMA-SMK-SLB'!X$7,FALSE)</f>
        <v>0</v>
      </c>
      <c r="X290" s="9">
        <f>VLOOKUP($E290,'ALL-GTK-SD-SMP-SMA-SMK-SLB'!$F$14:$CG$713,'ALL-GTK-SD-SMP-SMA-SMK-SLB'!Y$7,FALSE)</f>
        <v>0</v>
      </c>
      <c r="Y290" s="299">
        <f t="shared" si="153"/>
        <v>2</v>
      </c>
      <c r="Z290" s="299">
        <f t="shared" si="154"/>
        <v>2</v>
      </c>
      <c r="AA290" s="10">
        <f t="shared" si="155"/>
        <v>4</v>
      </c>
      <c r="AB290" s="44">
        <f t="shared" si="156"/>
        <v>3</v>
      </c>
      <c r="AC290" s="44">
        <f t="shared" si="157"/>
        <v>5</v>
      </c>
      <c r="AD290" s="11">
        <f t="shared" si="158"/>
        <v>8</v>
      </c>
      <c r="AE290" s="9">
        <f>VLOOKUP($E290,'ALL-GTK-SD-SMP-SMA-SMK-SLB'!$F$14:$CG$713,'ALL-GTK-SD-SMP-SMA-SMK-SLB'!AF$7,FALSE)</f>
        <v>2</v>
      </c>
      <c r="AF290" s="9">
        <f>VLOOKUP($E290,'ALL-GTK-SD-SMP-SMA-SMK-SLB'!$F$14:$CG$713,'ALL-GTK-SD-SMP-SMA-SMK-SLB'!AG$7,FALSE)</f>
        <v>3</v>
      </c>
      <c r="AG290" s="10">
        <f t="shared" si="159"/>
        <v>5</v>
      </c>
      <c r="AH290" s="9">
        <f>VLOOKUP($E290,'ALL-GTK-SD-SMP-SMA-SMK-SLB'!$F$14:$CG$713,'ALL-GTK-SD-SMP-SMA-SMK-SLB'!AI$7,FALSE)</f>
        <v>1</v>
      </c>
      <c r="AI290" s="9">
        <f>VLOOKUP($E290,'ALL-GTK-SD-SMP-SMA-SMK-SLB'!$F$14:$CG$713,'ALL-GTK-SD-SMP-SMA-SMK-SLB'!AJ$7,FALSE)</f>
        <v>2</v>
      </c>
      <c r="AJ290" s="10">
        <f t="shared" si="160"/>
        <v>3</v>
      </c>
      <c r="AK290" s="44">
        <f t="shared" si="161"/>
        <v>3</v>
      </c>
      <c r="AL290" s="44">
        <f t="shared" si="162"/>
        <v>5</v>
      </c>
      <c r="AM290" s="11">
        <f t="shared" si="163"/>
        <v>8</v>
      </c>
      <c r="AN290" s="299">
        <f>VLOOKUP($E290,'ALL-GTK-SD-SMP-SMA-SMK-SLB'!$F$14:$CG$713,'ALL-GTK-SD-SMP-SMA-SMK-SLB'!AO$7,FALSE)</f>
        <v>0</v>
      </c>
      <c r="AO290" s="299">
        <f>VLOOKUP($E290,'ALL-GTK-SD-SMP-SMA-SMK-SLB'!$F$14:$CG$713,'ALL-GTK-SD-SMP-SMA-SMK-SLB'!AP$7,FALSE)</f>
        <v>0</v>
      </c>
      <c r="AP290" s="9">
        <f>VLOOKUP($E290,'ALL-GTK-SD-SMP-SMA-SMK-SLB'!$F$14:$CG$713,'ALL-GTK-SD-SMP-SMA-SMK-SLB'!AQ$7,FALSE)</f>
        <v>0</v>
      </c>
      <c r="AQ290" s="9">
        <f>VLOOKUP($E290,'ALL-GTK-SD-SMP-SMA-SMK-SLB'!$F$14:$CG$713,'ALL-GTK-SD-SMP-SMA-SMK-SLB'!AR$7,FALSE)</f>
        <v>0</v>
      </c>
      <c r="AR290" s="9">
        <f>VLOOKUP($E290,'ALL-GTK-SD-SMP-SMA-SMK-SLB'!$F$14:$CG$713,'ALL-GTK-SD-SMP-SMA-SMK-SLB'!AS$7,FALSE)</f>
        <v>0</v>
      </c>
      <c r="AS290" s="9">
        <f>VLOOKUP($E290,'ALL-GTK-SD-SMP-SMA-SMK-SLB'!$F$14:$CG$713,'ALL-GTK-SD-SMP-SMA-SMK-SLB'!AT$7,FALSE)</f>
        <v>0</v>
      </c>
      <c r="AT290" s="9">
        <f>VLOOKUP($E290,'ALL-GTK-SD-SMP-SMA-SMK-SLB'!$F$14:$CG$713,'ALL-GTK-SD-SMP-SMA-SMK-SLB'!AU$7,FALSE)</f>
        <v>0</v>
      </c>
      <c r="AU290" s="9">
        <f>VLOOKUP($E290,'ALL-GTK-SD-SMP-SMA-SMK-SLB'!$F$14:$CG$713,'ALL-GTK-SD-SMP-SMA-SMK-SLB'!AV$7,FALSE)</f>
        <v>0</v>
      </c>
      <c r="AV290" s="9">
        <f>VLOOKUP($E290,'ALL-GTK-SD-SMP-SMA-SMK-SLB'!$F$14:$CG$713,'ALL-GTK-SD-SMP-SMA-SMK-SLB'!AW$7,FALSE)</f>
        <v>0</v>
      </c>
      <c r="AW290" s="9">
        <f>VLOOKUP($E290,'ALL-GTK-SD-SMP-SMA-SMK-SLB'!$F$14:$CG$713,'ALL-GTK-SD-SMP-SMA-SMK-SLB'!AX$7,FALSE)</f>
        <v>0</v>
      </c>
      <c r="AX290" s="9">
        <f>VLOOKUP($E290,'ALL-GTK-SD-SMP-SMA-SMK-SLB'!$F$14:$CG$713,'ALL-GTK-SD-SMP-SMA-SMK-SLB'!AY$7,FALSE)</f>
        <v>3</v>
      </c>
      <c r="AY290" s="9">
        <f>VLOOKUP($E290,'ALL-GTK-SD-SMP-SMA-SMK-SLB'!$F$14:$CG$713,'ALL-GTK-SD-SMP-SMA-SMK-SLB'!AZ$7,FALSE)</f>
        <v>5</v>
      </c>
      <c r="AZ290" s="9">
        <f>VLOOKUP($E290,'ALL-GTK-SD-SMP-SMA-SMK-SLB'!$F$14:$CG$713,'ALL-GTK-SD-SMP-SMA-SMK-SLB'!BA$7,FALSE)</f>
        <v>0</v>
      </c>
      <c r="BA290" s="9">
        <f>VLOOKUP($E290,'ALL-GTK-SD-SMP-SMA-SMK-SLB'!$F$14:$CG$713,'ALL-GTK-SD-SMP-SMA-SMK-SLB'!BB$7,FALSE)</f>
        <v>0</v>
      </c>
      <c r="BB290" s="9">
        <f>VLOOKUP($E290,'ALL-GTK-SD-SMP-SMA-SMK-SLB'!$F$14:$CG$713,'ALL-GTK-SD-SMP-SMA-SMK-SLB'!BC$7,FALSE)</f>
        <v>0</v>
      </c>
      <c r="BC290" s="9">
        <f>VLOOKUP($E290,'ALL-GTK-SD-SMP-SMA-SMK-SLB'!$F$14:$CG$713,'ALL-GTK-SD-SMP-SMA-SMK-SLB'!BD$7,FALSE)</f>
        <v>0</v>
      </c>
      <c r="BD290" s="310">
        <f t="shared" si="164"/>
        <v>0</v>
      </c>
      <c r="BE290" s="310">
        <f t="shared" si="165"/>
        <v>0</v>
      </c>
      <c r="BF290" s="10">
        <f t="shared" si="166"/>
        <v>0</v>
      </c>
      <c r="BG290" s="311">
        <f t="shared" si="167"/>
        <v>3</v>
      </c>
      <c r="BH290" s="311">
        <f t="shared" si="168"/>
        <v>5</v>
      </c>
      <c r="BI290" s="10">
        <f t="shared" si="169"/>
        <v>8</v>
      </c>
      <c r="BJ290" s="44">
        <f t="shared" si="170"/>
        <v>3</v>
      </c>
      <c r="BK290" s="44">
        <f t="shared" si="171"/>
        <v>5</v>
      </c>
      <c r="BL290" s="11">
        <f t="shared" si="172"/>
        <v>8</v>
      </c>
      <c r="BM290" s="9">
        <f>VLOOKUP($E290,'ALL-GTK-SD-SMP-SMA-SMK-SLB'!$F$14:$CG$713,'ALL-GTK-SD-SMP-SMA-SMK-SLB'!BN$7,FALSE)</f>
        <v>0</v>
      </c>
      <c r="BN290" s="9">
        <f>VLOOKUP($E290,'ALL-GTK-SD-SMP-SMA-SMK-SLB'!$F$14:$CG$713,'ALL-GTK-SD-SMP-SMA-SMK-SLB'!BO$7,FALSE)</f>
        <v>0</v>
      </c>
      <c r="BO290" s="9">
        <f>VLOOKUP($E290,'ALL-GTK-SD-SMP-SMA-SMK-SLB'!$F$14:$CG$713,'ALL-GTK-SD-SMP-SMA-SMK-SLB'!BP$7,FALSE)</f>
        <v>0</v>
      </c>
      <c r="BP290" s="9">
        <f>VLOOKUP($E290,'ALL-GTK-SD-SMP-SMA-SMK-SLB'!$F$14:$CG$713,'ALL-GTK-SD-SMP-SMA-SMK-SLB'!BQ$7,FALSE)</f>
        <v>0</v>
      </c>
      <c r="BQ290" s="9">
        <f>VLOOKUP($E290,'ALL-GTK-SD-SMP-SMA-SMK-SLB'!$F$14:$CG$713,'ALL-GTK-SD-SMP-SMA-SMK-SLB'!BR$7,FALSE)</f>
        <v>0</v>
      </c>
      <c r="BR290" s="9">
        <f>VLOOKUP($E290,'ALL-GTK-SD-SMP-SMA-SMK-SLB'!$F$14:$CG$713,'ALL-GTK-SD-SMP-SMA-SMK-SLB'!BS$7,FALSE)</f>
        <v>0</v>
      </c>
      <c r="BS290" s="9">
        <f>VLOOKUP($E290,'ALL-GTK-SD-SMP-SMA-SMK-SLB'!$F$14:$CG$713,'ALL-GTK-SD-SMP-SMA-SMK-SLB'!BT$7,FALSE)</f>
        <v>0</v>
      </c>
      <c r="BT290" s="9">
        <f>VLOOKUP($E290,'ALL-GTK-SD-SMP-SMA-SMK-SLB'!$F$14:$CG$713,'ALL-GTK-SD-SMP-SMA-SMK-SLB'!BU$7,FALSE)</f>
        <v>0</v>
      </c>
      <c r="BU290" s="299">
        <f t="shared" si="173"/>
        <v>0</v>
      </c>
      <c r="BV290" s="299">
        <f t="shared" si="174"/>
        <v>0</v>
      </c>
      <c r="BW290" s="44">
        <f t="shared" si="175"/>
        <v>0</v>
      </c>
      <c r="BX290" s="44">
        <f t="shared" si="176"/>
        <v>0</v>
      </c>
      <c r="BY290" s="11">
        <f t="shared" si="177"/>
        <v>0</v>
      </c>
      <c r="BZ290" s="14">
        <f t="shared" si="178"/>
        <v>3</v>
      </c>
      <c r="CA290" s="14">
        <f t="shared" si="179"/>
        <v>5</v>
      </c>
      <c r="CB290" s="13">
        <f t="shared" si="180"/>
        <v>0</v>
      </c>
      <c r="CC290" s="13">
        <f t="shared" si="181"/>
        <v>0</v>
      </c>
      <c r="CD290" s="312">
        <f t="shared" si="182"/>
        <v>3</v>
      </c>
      <c r="CE290" s="312">
        <f t="shared" si="183"/>
        <v>5</v>
      </c>
      <c r="CF290" s="313">
        <f t="shared" si="184"/>
        <v>8</v>
      </c>
      <c r="CG290" s="302" t="str">
        <f t="shared" si="185"/>
        <v>OK</v>
      </c>
    </row>
    <row r="291" spans="1:85" ht="14.25" x14ac:dyDescent="0.25">
      <c r="A291" s="6">
        <v>279</v>
      </c>
      <c r="B291" s="495">
        <v>279</v>
      </c>
      <c r="C291" s="495" t="s">
        <v>6</v>
      </c>
      <c r="D291" s="496" t="s">
        <v>32</v>
      </c>
      <c r="E291" s="626">
        <v>20319251</v>
      </c>
      <c r="F291" s="627" t="s">
        <v>547</v>
      </c>
      <c r="G291" s="624" t="s">
        <v>52</v>
      </c>
      <c r="H291" s="9">
        <f>VLOOKUP($E291,'ALL-GTK-SD-SMP-SMA-SMK-SLB'!$F$14:$CG$713,'ALL-GTK-SD-SMP-SMA-SMK-SLB'!I$7,FALSE)</f>
        <v>0</v>
      </c>
      <c r="I291" s="9">
        <f>VLOOKUP($E291,'ALL-GTK-SD-SMP-SMA-SMK-SLB'!$F$14:$CG$713,'ALL-GTK-SD-SMP-SMA-SMK-SLB'!J$7,FALSE)</f>
        <v>0</v>
      </c>
      <c r="J291" s="9">
        <f>VLOOKUP($E291,'ALL-GTK-SD-SMP-SMA-SMK-SLB'!$F$14:$CG$713,'ALL-GTK-SD-SMP-SMA-SMK-SLB'!K$7,FALSE)</f>
        <v>1</v>
      </c>
      <c r="K291" s="9">
        <f>VLOOKUP($E291,'ALL-GTK-SD-SMP-SMA-SMK-SLB'!$F$14:$CG$713,'ALL-GTK-SD-SMP-SMA-SMK-SLB'!L$7,FALSE)</f>
        <v>0</v>
      </c>
      <c r="L291" s="9">
        <f>VLOOKUP($E291,'ALL-GTK-SD-SMP-SMA-SMK-SLB'!$F$14:$CG$713,'ALL-GTK-SD-SMP-SMA-SMK-SLB'!M$7,FALSE)</f>
        <v>0</v>
      </c>
      <c r="M291" s="9">
        <f>VLOOKUP($E291,'ALL-GTK-SD-SMP-SMA-SMK-SLB'!$F$14:$CG$713,'ALL-GTK-SD-SMP-SMA-SMK-SLB'!N$7,FALSE)</f>
        <v>1</v>
      </c>
      <c r="N291" s="9">
        <f>VLOOKUP($E291,'ALL-GTK-SD-SMP-SMA-SMK-SLB'!$F$14:$CG$713,'ALL-GTK-SD-SMP-SMA-SMK-SLB'!O$7,FALSE)</f>
        <v>0</v>
      </c>
      <c r="O291" s="9">
        <f>VLOOKUP($E291,'ALL-GTK-SD-SMP-SMA-SMK-SLB'!$F$14:$CG$713,'ALL-GTK-SD-SMP-SMA-SMK-SLB'!P$7,FALSE)</f>
        <v>2</v>
      </c>
      <c r="P291" s="299">
        <f t="shared" si="150"/>
        <v>1</v>
      </c>
      <c r="Q291" s="299">
        <f t="shared" si="151"/>
        <v>3</v>
      </c>
      <c r="R291" s="300">
        <f t="shared" si="152"/>
        <v>4</v>
      </c>
      <c r="S291" s="9">
        <f>VLOOKUP($E291,'ALL-GTK-SD-SMP-SMA-SMK-SLB'!$F$14:$CG$713,'ALL-GTK-SD-SMP-SMA-SMK-SLB'!T$7,FALSE)</f>
        <v>0</v>
      </c>
      <c r="T291" s="9">
        <f>VLOOKUP($E291,'ALL-GTK-SD-SMP-SMA-SMK-SLB'!$F$14:$CG$713,'ALL-GTK-SD-SMP-SMA-SMK-SLB'!U$7,FALSE)</f>
        <v>0</v>
      </c>
      <c r="U291" s="9">
        <f>VLOOKUP($E291,'ALL-GTK-SD-SMP-SMA-SMK-SLB'!$F$14:$CG$713,'ALL-GTK-SD-SMP-SMA-SMK-SLB'!V$7,FALSE)</f>
        <v>0</v>
      </c>
      <c r="V291" s="9">
        <f>VLOOKUP($E291,'ALL-GTK-SD-SMP-SMA-SMK-SLB'!$F$14:$CG$713,'ALL-GTK-SD-SMP-SMA-SMK-SLB'!W$7,FALSE)</f>
        <v>1</v>
      </c>
      <c r="W291" s="9">
        <f>VLOOKUP($E291,'ALL-GTK-SD-SMP-SMA-SMK-SLB'!$F$14:$CG$713,'ALL-GTK-SD-SMP-SMA-SMK-SLB'!X$7,FALSE)</f>
        <v>0</v>
      </c>
      <c r="X291" s="9">
        <f>VLOOKUP($E291,'ALL-GTK-SD-SMP-SMA-SMK-SLB'!$F$14:$CG$713,'ALL-GTK-SD-SMP-SMA-SMK-SLB'!Y$7,FALSE)</f>
        <v>3</v>
      </c>
      <c r="Y291" s="299">
        <f t="shared" si="153"/>
        <v>0</v>
      </c>
      <c r="Z291" s="299">
        <f t="shared" si="154"/>
        <v>4</v>
      </c>
      <c r="AA291" s="10">
        <f t="shared" si="155"/>
        <v>4</v>
      </c>
      <c r="AB291" s="44">
        <f t="shared" si="156"/>
        <v>1</v>
      </c>
      <c r="AC291" s="44">
        <f t="shared" si="157"/>
        <v>7</v>
      </c>
      <c r="AD291" s="11">
        <f t="shared" si="158"/>
        <v>8</v>
      </c>
      <c r="AE291" s="9">
        <f>VLOOKUP($E291,'ALL-GTK-SD-SMP-SMA-SMK-SLB'!$F$14:$CG$713,'ALL-GTK-SD-SMP-SMA-SMK-SLB'!AF$7,FALSE)</f>
        <v>0</v>
      </c>
      <c r="AF291" s="9">
        <f>VLOOKUP($E291,'ALL-GTK-SD-SMP-SMA-SMK-SLB'!$F$14:$CG$713,'ALL-GTK-SD-SMP-SMA-SMK-SLB'!AG$7,FALSE)</f>
        <v>5</v>
      </c>
      <c r="AG291" s="10">
        <f t="shared" si="159"/>
        <v>5</v>
      </c>
      <c r="AH291" s="9">
        <f>VLOOKUP($E291,'ALL-GTK-SD-SMP-SMA-SMK-SLB'!$F$14:$CG$713,'ALL-GTK-SD-SMP-SMA-SMK-SLB'!AI$7,FALSE)</f>
        <v>1</v>
      </c>
      <c r="AI291" s="9">
        <f>VLOOKUP($E291,'ALL-GTK-SD-SMP-SMA-SMK-SLB'!$F$14:$CG$713,'ALL-GTK-SD-SMP-SMA-SMK-SLB'!AJ$7,FALSE)</f>
        <v>2</v>
      </c>
      <c r="AJ291" s="10">
        <f t="shared" si="160"/>
        <v>3</v>
      </c>
      <c r="AK291" s="44">
        <f t="shared" si="161"/>
        <v>1</v>
      </c>
      <c r="AL291" s="44">
        <f t="shared" si="162"/>
        <v>7</v>
      </c>
      <c r="AM291" s="11">
        <f t="shared" si="163"/>
        <v>8</v>
      </c>
      <c r="AN291" s="299">
        <f>VLOOKUP($E291,'ALL-GTK-SD-SMP-SMA-SMK-SLB'!$F$14:$CG$713,'ALL-GTK-SD-SMP-SMA-SMK-SLB'!AO$7,FALSE)</f>
        <v>0</v>
      </c>
      <c r="AO291" s="299">
        <f>VLOOKUP($E291,'ALL-GTK-SD-SMP-SMA-SMK-SLB'!$F$14:$CG$713,'ALL-GTK-SD-SMP-SMA-SMK-SLB'!AP$7,FALSE)</f>
        <v>0</v>
      </c>
      <c r="AP291" s="9">
        <f>VLOOKUP($E291,'ALL-GTK-SD-SMP-SMA-SMK-SLB'!$F$14:$CG$713,'ALL-GTK-SD-SMP-SMA-SMK-SLB'!AQ$7,FALSE)</f>
        <v>0</v>
      </c>
      <c r="AQ291" s="9">
        <f>VLOOKUP($E291,'ALL-GTK-SD-SMP-SMA-SMK-SLB'!$F$14:$CG$713,'ALL-GTK-SD-SMP-SMA-SMK-SLB'!AR$7,FALSE)</f>
        <v>0</v>
      </c>
      <c r="AR291" s="9">
        <f>VLOOKUP($E291,'ALL-GTK-SD-SMP-SMA-SMK-SLB'!$F$14:$CG$713,'ALL-GTK-SD-SMP-SMA-SMK-SLB'!AS$7,FALSE)</f>
        <v>0</v>
      </c>
      <c r="AS291" s="9">
        <f>VLOOKUP($E291,'ALL-GTK-SD-SMP-SMA-SMK-SLB'!$F$14:$CG$713,'ALL-GTK-SD-SMP-SMA-SMK-SLB'!AT$7,FALSE)</f>
        <v>0</v>
      </c>
      <c r="AT291" s="9">
        <f>VLOOKUP($E291,'ALL-GTK-SD-SMP-SMA-SMK-SLB'!$F$14:$CG$713,'ALL-GTK-SD-SMP-SMA-SMK-SLB'!AU$7,FALSE)</f>
        <v>0</v>
      </c>
      <c r="AU291" s="9">
        <f>VLOOKUP($E291,'ALL-GTK-SD-SMP-SMA-SMK-SLB'!$F$14:$CG$713,'ALL-GTK-SD-SMP-SMA-SMK-SLB'!AV$7,FALSE)</f>
        <v>0</v>
      </c>
      <c r="AV291" s="9">
        <f>VLOOKUP($E291,'ALL-GTK-SD-SMP-SMA-SMK-SLB'!$F$14:$CG$713,'ALL-GTK-SD-SMP-SMA-SMK-SLB'!AW$7,FALSE)</f>
        <v>0</v>
      </c>
      <c r="AW291" s="9">
        <f>VLOOKUP($E291,'ALL-GTK-SD-SMP-SMA-SMK-SLB'!$F$14:$CG$713,'ALL-GTK-SD-SMP-SMA-SMK-SLB'!AX$7,FALSE)</f>
        <v>0</v>
      </c>
      <c r="AX291" s="9">
        <f>VLOOKUP($E291,'ALL-GTK-SD-SMP-SMA-SMK-SLB'!$F$14:$CG$713,'ALL-GTK-SD-SMP-SMA-SMK-SLB'!AY$7,FALSE)</f>
        <v>1</v>
      </c>
      <c r="AY291" s="9">
        <f>VLOOKUP($E291,'ALL-GTK-SD-SMP-SMA-SMK-SLB'!$F$14:$CG$713,'ALL-GTK-SD-SMP-SMA-SMK-SLB'!AZ$7,FALSE)</f>
        <v>7</v>
      </c>
      <c r="AZ291" s="9">
        <f>VLOOKUP($E291,'ALL-GTK-SD-SMP-SMA-SMK-SLB'!$F$14:$CG$713,'ALL-GTK-SD-SMP-SMA-SMK-SLB'!BA$7,FALSE)</f>
        <v>0</v>
      </c>
      <c r="BA291" s="9">
        <f>VLOOKUP($E291,'ALL-GTK-SD-SMP-SMA-SMK-SLB'!$F$14:$CG$713,'ALL-GTK-SD-SMP-SMA-SMK-SLB'!BB$7,FALSE)</f>
        <v>0</v>
      </c>
      <c r="BB291" s="9">
        <f>VLOOKUP($E291,'ALL-GTK-SD-SMP-SMA-SMK-SLB'!$F$14:$CG$713,'ALL-GTK-SD-SMP-SMA-SMK-SLB'!BC$7,FALSE)</f>
        <v>0</v>
      </c>
      <c r="BC291" s="9">
        <f>VLOOKUP($E291,'ALL-GTK-SD-SMP-SMA-SMK-SLB'!$F$14:$CG$713,'ALL-GTK-SD-SMP-SMA-SMK-SLB'!BD$7,FALSE)</f>
        <v>0</v>
      </c>
      <c r="BD291" s="310">
        <f t="shared" si="164"/>
        <v>0</v>
      </c>
      <c r="BE291" s="310">
        <f t="shared" si="165"/>
        <v>0</v>
      </c>
      <c r="BF291" s="10">
        <f t="shared" si="166"/>
        <v>0</v>
      </c>
      <c r="BG291" s="311">
        <f t="shared" si="167"/>
        <v>1</v>
      </c>
      <c r="BH291" s="311">
        <f t="shared" si="168"/>
        <v>7</v>
      </c>
      <c r="BI291" s="10">
        <f t="shared" si="169"/>
        <v>8</v>
      </c>
      <c r="BJ291" s="44">
        <f t="shared" si="170"/>
        <v>1</v>
      </c>
      <c r="BK291" s="44">
        <f t="shared" si="171"/>
        <v>7</v>
      </c>
      <c r="BL291" s="11">
        <f t="shared" si="172"/>
        <v>8</v>
      </c>
      <c r="BM291" s="9">
        <f>VLOOKUP($E291,'ALL-GTK-SD-SMP-SMA-SMK-SLB'!$F$14:$CG$713,'ALL-GTK-SD-SMP-SMA-SMK-SLB'!BN$7,FALSE)</f>
        <v>0</v>
      </c>
      <c r="BN291" s="9">
        <f>VLOOKUP($E291,'ALL-GTK-SD-SMP-SMA-SMK-SLB'!$F$14:$CG$713,'ALL-GTK-SD-SMP-SMA-SMK-SLB'!BO$7,FALSE)</f>
        <v>0</v>
      </c>
      <c r="BO291" s="9">
        <f>VLOOKUP($E291,'ALL-GTK-SD-SMP-SMA-SMK-SLB'!$F$14:$CG$713,'ALL-GTK-SD-SMP-SMA-SMK-SLB'!BP$7,FALSE)</f>
        <v>0</v>
      </c>
      <c r="BP291" s="9">
        <f>VLOOKUP($E291,'ALL-GTK-SD-SMP-SMA-SMK-SLB'!$F$14:$CG$713,'ALL-GTK-SD-SMP-SMA-SMK-SLB'!BQ$7,FALSE)</f>
        <v>0</v>
      </c>
      <c r="BQ291" s="9">
        <f>VLOOKUP($E291,'ALL-GTK-SD-SMP-SMA-SMK-SLB'!$F$14:$CG$713,'ALL-GTK-SD-SMP-SMA-SMK-SLB'!BR$7,FALSE)</f>
        <v>0</v>
      </c>
      <c r="BR291" s="9">
        <f>VLOOKUP($E291,'ALL-GTK-SD-SMP-SMA-SMK-SLB'!$F$14:$CG$713,'ALL-GTK-SD-SMP-SMA-SMK-SLB'!BS$7,FALSE)</f>
        <v>0</v>
      </c>
      <c r="BS291" s="9">
        <f>VLOOKUP($E291,'ALL-GTK-SD-SMP-SMA-SMK-SLB'!$F$14:$CG$713,'ALL-GTK-SD-SMP-SMA-SMK-SLB'!BT$7,FALSE)</f>
        <v>0</v>
      </c>
      <c r="BT291" s="9">
        <f>VLOOKUP($E291,'ALL-GTK-SD-SMP-SMA-SMK-SLB'!$F$14:$CG$713,'ALL-GTK-SD-SMP-SMA-SMK-SLB'!BU$7,FALSE)</f>
        <v>0</v>
      </c>
      <c r="BU291" s="299">
        <f t="shared" si="173"/>
        <v>0</v>
      </c>
      <c r="BV291" s="299">
        <f t="shared" si="174"/>
        <v>0</v>
      </c>
      <c r="BW291" s="44">
        <f t="shared" si="175"/>
        <v>0</v>
      </c>
      <c r="BX291" s="44">
        <f t="shared" si="176"/>
        <v>0</v>
      </c>
      <c r="BY291" s="11">
        <f t="shared" si="177"/>
        <v>0</v>
      </c>
      <c r="BZ291" s="14">
        <f t="shared" si="178"/>
        <v>1</v>
      </c>
      <c r="CA291" s="14">
        <f t="shared" si="179"/>
        <v>7</v>
      </c>
      <c r="CB291" s="13">
        <f t="shared" si="180"/>
        <v>0</v>
      </c>
      <c r="CC291" s="13">
        <f t="shared" si="181"/>
        <v>0</v>
      </c>
      <c r="CD291" s="312">
        <f t="shared" si="182"/>
        <v>1</v>
      </c>
      <c r="CE291" s="312">
        <f t="shared" si="183"/>
        <v>7</v>
      </c>
      <c r="CF291" s="313">
        <f t="shared" si="184"/>
        <v>8</v>
      </c>
      <c r="CG291" s="302" t="str">
        <f t="shared" si="185"/>
        <v>OK</v>
      </c>
    </row>
    <row r="292" spans="1:85" ht="14.25" x14ac:dyDescent="0.25">
      <c r="A292" s="6">
        <v>280</v>
      </c>
      <c r="B292" s="495">
        <v>280</v>
      </c>
      <c r="C292" s="495" t="s">
        <v>6</v>
      </c>
      <c r="D292" s="496" t="s">
        <v>32</v>
      </c>
      <c r="E292" s="626">
        <v>20319232</v>
      </c>
      <c r="F292" s="627" t="s">
        <v>548</v>
      </c>
      <c r="G292" s="624" t="s">
        <v>52</v>
      </c>
      <c r="H292" s="9">
        <f>VLOOKUP($E292,'ALL-GTK-SD-SMP-SMA-SMK-SLB'!$F$14:$CG$713,'ALL-GTK-SD-SMP-SMA-SMK-SLB'!I$7,FALSE)</f>
        <v>0</v>
      </c>
      <c r="I292" s="9">
        <f>VLOOKUP($E292,'ALL-GTK-SD-SMP-SMA-SMK-SLB'!$F$14:$CG$713,'ALL-GTK-SD-SMP-SMA-SMK-SLB'!J$7,FALSE)</f>
        <v>0</v>
      </c>
      <c r="J292" s="9">
        <f>VLOOKUP($E292,'ALL-GTK-SD-SMP-SMA-SMK-SLB'!$F$14:$CG$713,'ALL-GTK-SD-SMP-SMA-SMK-SLB'!K$7,FALSE)</f>
        <v>0</v>
      </c>
      <c r="K292" s="9">
        <f>VLOOKUP($E292,'ALL-GTK-SD-SMP-SMA-SMK-SLB'!$F$14:$CG$713,'ALL-GTK-SD-SMP-SMA-SMK-SLB'!L$7,FALSE)</f>
        <v>0</v>
      </c>
      <c r="L292" s="9">
        <f>VLOOKUP($E292,'ALL-GTK-SD-SMP-SMA-SMK-SLB'!$F$14:$CG$713,'ALL-GTK-SD-SMP-SMA-SMK-SLB'!M$7,FALSE)</f>
        <v>0</v>
      </c>
      <c r="M292" s="9">
        <f>VLOOKUP($E292,'ALL-GTK-SD-SMP-SMA-SMK-SLB'!$F$14:$CG$713,'ALL-GTK-SD-SMP-SMA-SMK-SLB'!N$7,FALSE)</f>
        <v>3</v>
      </c>
      <c r="N292" s="9">
        <f>VLOOKUP($E292,'ALL-GTK-SD-SMP-SMA-SMK-SLB'!$F$14:$CG$713,'ALL-GTK-SD-SMP-SMA-SMK-SLB'!O$7,FALSE)</f>
        <v>2</v>
      </c>
      <c r="O292" s="9">
        <f>VLOOKUP($E292,'ALL-GTK-SD-SMP-SMA-SMK-SLB'!$F$14:$CG$713,'ALL-GTK-SD-SMP-SMA-SMK-SLB'!P$7,FALSE)</f>
        <v>1</v>
      </c>
      <c r="P292" s="299">
        <f t="shared" si="150"/>
        <v>2</v>
      </c>
      <c r="Q292" s="299">
        <f t="shared" si="151"/>
        <v>4</v>
      </c>
      <c r="R292" s="300">
        <f t="shared" si="152"/>
        <v>6</v>
      </c>
      <c r="S292" s="9">
        <f>VLOOKUP($E292,'ALL-GTK-SD-SMP-SMA-SMK-SLB'!$F$14:$CG$713,'ALL-GTK-SD-SMP-SMA-SMK-SLB'!T$7,FALSE)</f>
        <v>0</v>
      </c>
      <c r="T292" s="9">
        <f>VLOOKUP($E292,'ALL-GTK-SD-SMP-SMA-SMK-SLB'!$F$14:$CG$713,'ALL-GTK-SD-SMP-SMA-SMK-SLB'!U$7,FALSE)</f>
        <v>0</v>
      </c>
      <c r="U292" s="9">
        <f>VLOOKUP($E292,'ALL-GTK-SD-SMP-SMA-SMK-SLB'!$F$14:$CG$713,'ALL-GTK-SD-SMP-SMA-SMK-SLB'!V$7,FALSE)</f>
        <v>0</v>
      </c>
      <c r="V292" s="9">
        <f>VLOOKUP($E292,'ALL-GTK-SD-SMP-SMA-SMK-SLB'!$F$14:$CG$713,'ALL-GTK-SD-SMP-SMA-SMK-SLB'!W$7,FALSE)</f>
        <v>0</v>
      </c>
      <c r="W292" s="9">
        <f>VLOOKUP($E292,'ALL-GTK-SD-SMP-SMA-SMK-SLB'!$F$14:$CG$713,'ALL-GTK-SD-SMP-SMA-SMK-SLB'!X$7,FALSE)</f>
        <v>0</v>
      </c>
      <c r="X292" s="9">
        <f>VLOOKUP($E292,'ALL-GTK-SD-SMP-SMA-SMK-SLB'!$F$14:$CG$713,'ALL-GTK-SD-SMP-SMA-SMK-SLB'!Y$7,FALSE)</f>
        <v>2</v>
      </c>
      <c r="Y292" s="299">
        <f t="shared" si="153"/>
        <v>0</v>
      </c>
      <c r="Z292" s="299">
        <f t="shared" si="154"/>
        <v>2</v>
      </c>
      <c r="AA292" s="10">
        <f t="shared" si="155"/>
        <v>2</v>
      </c>
      <c r="AB292" s="44">
        <f t="shared" si="156"/>
        <v>2</v>
      </c>
      <c r="AC292" s="44">
        <f t="shared" si="157"/>
        <v>6</v>
      </c>
      <c r="AD292" s="11">
        <f t="shared" si="158"/>
        <v>8</v>
      </c>
      <c r="AE292" s="9">
        <f>VLOOKUP($E292,'ALL-GTK-SD-SMP-SMA-SMK-SLB'!$F$14:$CG$713,'ALL-GTK-SD-SMP-SMA-SMK-SLB'!AF$7,FALSE)</f>
        <v>1</v>
      </c>
      <c r="AF292" s="9">
        <f>VLOOKUP($E292,'ALL-GTK-SD-SMP-SMA-SMK-SLB'!$F$14:$CG$713,'ALL-GTK-SD-SMP-SMA-SMK-SLB'!AG$7,FALSE)</f>
        <v>3</v>
      </c>
      <c r="AG292" s="10">
        <f t="shared" si="159"/>
        <v>4</v>
      </c>
      <c r="AH292" s="9">
        <f>VLOOKUP($E292,'ALL-GTK-SD-SMP-SMA-SMK-SLB'!$F$14:$CG$713,'ALL-GTK-SD-SMP-SMA-SMK-SLB'!AI$7,FALSE)</f>
        <v>1</v>
      </c>
      <c r="AI292" s="9">
        <f>VLOOKUP($E292,'ALL-GTK-SD-SMP-SMA-SMK-SLB'!$F$14:$CG$713,'ALL-GTK-SD-SMP-SMA-SMK-SLB'!AJ$7,FALSE)</f>
        <v>3</v>
      </c>
      <c r="AJ292" s="10">
        <f t="shared" si="160"/>
        <v>4</v>
      </c>
      <c r="AK292" s="44">
        <f t="shared" si="161"/>
        <v>2</v>
      </c>
      <c r="AL292" s="44">
        <f t="shared" si="162"/>
        <v>6</v>
      </c>
      <c r="AM292" s="11">
        <f t="shared" si="163"/>
        <v>8</v>
      </c>
      <c r="AN292" s="299">
        <f>VLOOKUP($E292,'ALL-GTK-SD-SMP-SMA-SMK-SLB'!$F$14:$CG$713,'ALL-GTK-SD-SMP-SMA-SMK-SLB'!AO$7,FALSE)</f>
        <v>0</v>
      </c>
      <c r="AO292" s="299">
        <f>VLOOKUP($E292,'ALL-GTK-SD-SMP-SMA-SMK-SLB'!$F$14:$CG$713,'ALL-GTK-SD-SMP-SMA-SMK-SLB'!AP$7,FALSE)</f>
        <v>0</v>
      </c>
      <c r="AP292" s="9">
        <f>VLOOKUP($E292,'ALL-GTK-SD-SMP-SMA-SMK-SLB'!$F$14:$CG$713,'ALL-GTK-SD-SMP-SMA-SMK-SLB'!AQ$7,FALSE)</f>
        <v>0</v>
      </c>
      <c r="AQ292" s="9">
        <f>VLOOKUP($E292,'ALL-GTK-SD-SMP-SMA-SMK-SLB'!$F$14:$CG$713,'ALL-GTK-SD-SMP-SMA-SMK-SLB'!AR$7,FALSE)</f>
        <v>0</v>
      </c>
      <c r="AR292" s="9">
        <f>VLOOKUP($E292,'ALL-GTK-SD-SMP-SMA-SMK-SLB'!$F$14:$CG$713,'ALL-GTK-SD-SMP-SMA-SMK-SLB'!AS$7,FALSE)</f>
        <v>0</v>
      </c>
      <c r="AS292" s="9">
        <f>VLOOKUP($E292,'ALL-GTK-SD-SMP-SMA-SMK-SLB'!$F$14:$CG$713,'ALL-GTK-SD-SMP-SMA-SMK-SLB'!AT$7,FALSE)</f>
        <v>0</v>
      </c>
      <c r="AT292" s="9">
        <f>VLOOKUP($E292,'ALL-GTK-SD-SMP-SMA-SMK-SLB'!$F$14:$CG$713,'ALL-GTK-SD-SMP-SMA-SMK-SLB'!AU$7,FALSE)</f>
        <v>0</v>
      </c>
      <c r="AU292" s="9">
        <f>VLOOKUP($E292,'ALL-GTK-SD-SMP-SMA-SMK-SLB'!$F$14:$CG$713,'ALL-GTK-SD-SMP-SMA-SMK-SLB'!AV$7,FALSE)</f>
        <v>0</v>
      </c>
      <c r="AV292" s="9">
        <f>VLOOKUP($E292,'ALL-GTK-SD-SMP-SMA-SMK-SLB'!$F$14:$CG$713,'ALL-GTK-SD-SMP-SMA-SMK-SLB'!AW$7,FALSE)</f>
        <v>0</v>
      </c>
      <c r="AW292" s="9">
        <f>VLOOKUP($E292,'ALL-GTK-SD-SMP-SMA-SMK-SLB'!$F$14:$CG$713,'ALL-GTK-SD-SMP-SMA-SMK-SLB'!AX$7,FALSE)</f>
        <v>0</v>
      </c>
      <c r="AX292" s="9">
        <f>VLOOKUP($E292,'ALL-GTK-SD-SMP-SMA-SMK-SLB'!$F$14:$CG$713,'ALL-GTK-SD-SMP-SMA-SMK-SLB'!AY$7,FALSE)</f>
        <v>2</v>
      </c>
      <c r="AY292" s="9">
        <f>VLOOKUP($E292,'ALL-GTK-SD-SMP-SMA-SMK-SLB'!$F$14:$CG$713,'ALL-GTK-SD-SMP-SMA-SMK-SLB'!AZ$7,FALSE)</f>
        <v>6</v>
      </c>
      <c r="AZ292" s="9">
        <f>VLOOKUP($E292,'ALL-GTK-SD-SMP-SMA-SMK-SLB'!$F$14:$CG$713,'ALL-GTK-SD-SMP-SMA-SMK-SLB'!BA$7,FALSE)</f>
        <v>0</v>
      </c>
      <c r="BA292" s="9">
        <f>VLOOKUP($E292,'ALL-GTK-SD-SMP-SMA-SMK-SLB'!$F$14:$CG$713,'ALL-GTK-SD-SMP-SMA-SMK-SLB'!BB$7,FALSE)</f>
        <v>0</v>
      </c>
      <c r="BB292" s="9">
        <f>VLOOKUP($E292,'ALL-GTK-SD-SMP-SMA-SMK-SLB'!$F$14:$CG$713,'ALL-GTK-SD-SMP-SMA-SMK-SLB'!BC$7,FALSE)</f>
        <v>0</v>
      </c>
      <c r="BC292" s="9">
        <f>VLOOKUP($E292,'ALL-GTK-SD-SMP-SMA-SMK-SLB'!$F$14:$CG$713,'ALL-GTK-SD-SMP-SMA-SMK-SLB'!BD$7,FALSE)</f>
        <v>0</v>
      </c>
      <c r="BD292" s="310">
        <f t="shared" si="164"/>
        <v>0</v>
      </c>
      <c r="BE292" s="310">
        <f t="shared" si="165"/>
        <v>0</v>
      </c>
      <c r="BF292" s="10">
        <f t="shared" si="166"/>
        <v>0</v>
      </c>
      <c r="BG292" s="311">
        <f t="shared" si="167"/>
        <v>2</v>
      </c>
      <c r="BH292" s="311">
        <f t="shared" si="168"/>
        <v>6</v>
      </c>
      <c r="BI292" s="10">
        <f t="shared" si="169"/>
        <v>8</v>
      </c>
      <c r="BJ292" s="44">
        <f t="shared" si="170"/>
        <v>2</v>
      </c>
      <c r="BK292" s="44">
        <f t="shared" si="171"/>
        <v>6</v>
      </c>
      <c r="BL292" s="11">
        <f t="shared" si="172"/>
        <v>8</v>
      </c>
      <c r="BM292" s="9">
        <f>VLOOKUP($E292,'ALL-GTK-SD-SMP-SMA-SMK-SLB'!$F$14:$CG$713,'ALL-GTK-SD-SMP-SMA-SMK-SLB'!BN$7,FALSE)</f>
        <v>0</v>
      </c>
      <c r="BN292" s="9">
        <f>VLOOKUP($E292,'ALL-GTK-SD-SMP-SMA-SMK-SLB'!$F$14:$CG$713,'ALL-GTK-SD-SMP-SMA-SMK-SLB'!BO$7,FALSE)</f>
        <v>0</v>
      </c>
      <c r="BO292" s="9">
        <f>VLOOKUP($E292,'ALL-GTK-SD-SMP-SMA-SMK-SLB'!$F$14:$CG$713,'ALL-GTK-SD-SMP-SMA-SMK-SLB'!BP$7,FALSE)</f>
        <v>0</v>
      </c>
      <c r="BP292" s="9">
        <f>VLOOKUP($E292,'ALL-GTK-SD-SMP-SMA-SMK-SLB'!$F$14:$CG$713,'ALL-GTK-SD-SMP-SMA-SMK-SLB'!BQ$7,FALSE)</f>
        <v>0</v>
      </c>
      <c r="BQ292" s="9">
        <f>VLOOKUP($E292,'ALL-GTK-SD-SMP-SMA-SMK-SLB'!$F$14:$CG$713,'ALL-GTK-SD-SMP-SMA-SMK-SLB'!BR$7,FALSE)</f>
        <v>0</v>
      </c>
      <c r="BR292" s="9">
        <f>VLOOKUP($E292,'ALL-GTK-SD-SMP-SMA-SMK-SLB'!$F$14:$CG$713,'ALL-GTK-SD-SMP-SMA-SMK-SLB'!BS$7,FALSE)</f>
        <v>0</v>
      </c>
      <c r="BS292" s="9">
        <f>VLOOKUP($E292,'ALL-GTK-SD-SMP-SMA-SMK-SLB'!$F$14:$CG$713,'ALL-GTK-SD-SMP-SMA-SMK-SLB'!BT$7,FALSE)</f>
        <v>0</v>
      </c>
      <c r="BT292" s="9">
        <f>VLOOKUP($E292,'ALL-GTK-SD-SMP-SMA-SMK-SLB'!$F$14:$CG$713,'ALL-GTK-SD-SMP-SMA-SMK-SLB'!BU$7,FALSE)</f>
        <v>0</v>
      </c>
      <c r="BU292" s="299">
        <f t="shared" si="173"/>
        <v>0</v>
      </c>
      <c r="BV292" s="299">
        <f t="shared" si="174"/>
        <v>0</v>
      </c>
      <c r="BW292" s="44">
        <f t="shared" si="175"/>
        <v>0</v>
      </c>
      <c r="BX292" s="44">
        <f t="shared" si="176"/>
        <v>0</v>
      </c>
      <c r="BY292" s="11">
        <f t="shared" si="177"/>
        <v>0</v>
      </c>
      <c r="BZ292" s="14">
        <f t="shared" si="178"/>
        <v>2</v>
      </c>
      <c r="CA292" s="14">
        <f t="shared" si="179"/>
        <v>6</v>
      </c>
      <c r="CB292" s="13">
        <f t="shared" si="180"/>
        <v>0</v>
      </c>
      <c r="CC292" s="13">
        <f t="shared" si="181"/>
        <v>0</v>
      </c>
      <c r="CD292" s="312">
        <f t="shared" si="182"/>
        <v>2</v>
      </c>
      <c r="CE292" s="312">
        <f t="shared" si="183"/>
        <v>6</v>
      </c>
      <c r="CF292" s="313">
        <f t="shared" si="184"/>
        <v>8</v>
      </c>
      <c r="CG292" s="302" t="str">
        <f t="shared" si="185"/>
        <v>OK</v>
      </c>
    </row>
    <row r="293" spans="1:85" ht="14.25" x14ac:dyDescent="0.25">
      <c r="A293" s="6">
        <v>281</v>
      </c>
      <c r="B293" s="495">
        <v>281</v>
      </c>
      <c r="C293" s="495" t="s">
        <v>6</v>
      </c>
      <c r="D293" s="496" t="s">
        <v>32</v>
      </c>
      <c r="E293" s="626">
        <v>20319231</v>
      </c>
      <c r="F293" s="627" t="s">
        <v>549</v>
      </c>
      <c r="G293" s="624" t="s">
        <v>52</v>
      </c>
      <c r="H293" s="9">
        <f>VLOOKUP($E293,'ALL-GTK-SD-SMP-SMA-SMK-SLB'!$F$14:$CG$713,'ALL-GTK-SD-SMP-SMA-SMK-SLB'!I$7,FALSE)</f>
        <v>0</v>
      </c>
      <c r="I293" s="9">
        <f>VLOOKUP($E293,'ALL-GTK-SD-SMP-SMA-SMK-SLB'!$F$14:$CG$713,'ALL-GTK-SD-SMP-SMA-SMK-SLB'!J$7,FALSE)</f>
        <v>0</v>
      </c>
      <c r="J293" s="9">
        <f>VLOOKUP($E293,'ALL-GTK-SD-SMP-SMA-SMK-SLB'!$F$14:$CG$713,'ALL-GTK-SD-SMP-SMA-SMK-SLB'!K$7,FALSE)</f>
        <v>0</v>
      </c>
      <c r="K293" s="9">
        <f>VLOOKUP($E293,'ALL-GTK-SD-SMP-SMA-SMK-SLB'!$F$14:$CG$713,'ALL-GTK-SD-SMP-SMA-SMK-SLB'!L$7,FALSE)</f>
        <v>0</v>
      </c>
      <c r="L293" s="9">
        <f>VLOOKUP($E293,'ALL-GTK-SD-SMP-SMA-SMK-SLB'!$F$14:$CG$713,'ALL-GTK-SD-SMP-SMA-SMK-SLB'!M$7,FALSE)</f>
        <v>2</v>
      </c>
      <c r="M293" s="9">
        <f>VLOOKUP($E293,'ALL-GTK-SD-SMP-SMA-SMK-SLB'!$F$14:$CG$713,'ALL-GTK-SD-SMP-SMA-SMK-SLB'!N$7,FALSE)</f>
        <v>1</v>
      </c>
      <c r="N293" s="9">
        <f>VLOOKUP($E293,'ALL-GTK-SD-SMP-SMA-SMK-SLB'!$F$14:$CG$713,'ALL-GTK-SD-SMP-SMA-SMK-SLB'!O$7,FALSE)</f>
        <v>1</v>
      </c>
      <c r="O293" s="9">
        <f>VLOOKUP($E293,'ALL-GTK-SD-SMP-SMA-SMK-SLB'!$F$14:$CG$713,'ALL-GTK-SD-SMP-SMA-SMK-SLB'!P$7,FALSE)</f>
        <v>1</v>
      </c>
      <c r="P293" s="299">
        <f t="shared" si="150"/>
        <v>3</v>
      </c>
      <c r="Q293" s="299">
        <f t="shared" si="151"/>
        <v>2</v>
      </c>
      <c r="R293" s="300">
        <f t="shared" si="152"/>
        <v>5</v>
      </c>
      <c r="S293" s="9">
        <f>VLOOKUP($E293,'ALL-GTK-SD-SMP-SMA-SMK-SLB'!$F$14:$CG$713,'ALL-GTK-SD-SMP-SMA-SMK-SLB'!T$7,FALSE)</f>
        <v>0</v>
      </c>
      <c r="T293" s="9">
        <f>VLOOKUP($E293,'ALL-GTK-SD-SMP-SMA-SMK-SLB'!$F$14:$CG$713,'ALL-GTK-SD-SMP-SMA-SMK-SLB'!U$7,FALSE)</f>
        <v>0</v>
      </c>
      <c r="U293" s="9">
        <f>VLOOKUP($E293,'ALL-GTK-SD-SMP-SMA-SMK-SLB'!$F$14:$CG$713,'ALL-GTK-SD-SMP-SMA-SMK-SLB'!V$7,FALSE)</f>
        <v>0</v>
      </c>
      <c r="V293" s="9">
        <f>VLOOKUP($E293,'ALL-GTK-SD-SMP-SMA-SMK-SLB'!$F$14:$CG$713,'ALL-GTK-SD-SMP-SMA-SMK-SLB'!W$7,FALSE)</f>
        <v>0</v>
      </c>
      <c r="W293" s="9">
        <f>VLOOKUP($E293,'ALL-GTK-SD-SMP-SMA-SMK-SLB'!$F$14:$CG$713,'ALL-GTK-SD-SMP-SMA-SMK-SLB'!X$7,FALSE)</f>
        <v>1</v>
      </c>
      <c r="X293" s="9">
        <f>VLOOKUP($E293,'ALL-GTK-SD-SMP-SMA-SMK-SLB'!$F$14:$CG$713,'ALL-GTK-SD-SMP-SMA-SMK-SLB'!Y$7,FALSE)</f>
        <v>3</v>
      </c>
      <c r="Y293" s="299">
        <f t="shared" si="153"/>
        <v>1</v>
      </c>
      <c r="Z293" s="299">
        <f t="shared" si="154"/>
        <v>3</v>
      </c>
      <c r="AA293" s="10">
        <f t="shared" si="155"/>
        <v>4</v>
      </c>
      <c r="AB293" s="44">
        <f t="shared" si="156"/>
        <v>4</v>
      </c>
      <c r="AC293" s="44">
        <f t="shared" si="157"/>
        <v>5</v>
      </c>
      <c r="AD293" s="11">
        <f t="shared" si="158"/>
        <v>9</v>
      </c>
      <c r="AE293" s="9">
        <f>VLOOKUP($E293,'ALL-GTK-SD-SMP-SMA-SMK-SLB'!$F$14:$CG$713,'ALL-GTK-SD-SMP-SMA-SMK-SLB'!AF$7,FALSE)</f>
        <v>1</v>
      </c>
      <c r="AF293" s="9">
        <f>VLOOKUP($E293,'ALL-GTK-SD-SMP-SMA-SMK-SLB'!$F$14:$CG$713,'ALL-GTK-SD-SMP-SMA-SMK-SLB'!AG$7,FALSE)</f>
        <v>3</v>
      </c>
      <c r="AG293" s="10">
        <f t="shared" si="159"/>
        <v>4</v>
      </c>
      <c r="AH293" s="9">
        <f>VLOOKUP($E293,'ALL-GTK-SD-SMP-SMA-SMK-SLB'!$F$14:$CG$713,'ALL-GTK-SD-SMP-SMA-SMK-SLB'!AI$7,FALSE)</f>
        <v>3</v>
      </c>
      <c r="AI293" s="9">
        <f>VLOOKUP($E293,'ALL-GTK-SD-SMP-SMA-SMK-SLB'!$F$14:$CG$713,'ALL-GTK-SD-SMP-SMA-SMK-SLB'!AJ$7,FALSE)</f>
        <v>2</v>
      </c>
      <c r="AJ293" s="10">
        <f t="shared" si="160"/>
        <v>5</v>
      </c>
      <c r="AK293" s="44">
        <f t="shared" si="161"/>
        <v>4</v>
      </c>
      <c r="AL293" s="44">
        <f t="shared" si="162"/>
        <v>5</v>
      </c>
      <c r="AM293" s="11">
        <f t="shared" si="163"/>
        <v>9</v>
      </c>
      <c r="AN293" s="299">
        <f>VLOOKUP($E293,'ALL-GTK-SD-SMP-SMA-SMK-SLB'!$F$14:$CG$713,'ALL-GTK-SD-SMP-SMA-SMK-SLB'!AO$7,FALSE)</f>
        <v>0</v>
      </c>
      <c r="AO293" s="299">
        <f>VLOOKUP($E293,'ALL-GTK-SD-SMP-SMA-SMK-SLB'!$F$14:$CG$713,'ALL-GTK-SD-SMP-SMA-SMK-SLB'!AP$7,FALSE)</f>
        <v>0</v>
      </c>
      <c r="AP293" s="9">
        <f>VLOOKUP($E293,'ALL-GTK-SD-SMP-SMA-SMK-SLB'!$F$14:$CG$713,'ALL-GTK-SD-SMP-SMA-SMK-SLB'!AQ$7,FALSE)</f>
        <v>0</v>
      </c>
      <c r="AQ293" s="9">
        <f>VLOOKUP($E293,'ALL-GTK-SD-SMP-SMA-SMK-SLB'!$F$14:$CG$713,'ALL-GTK-SD-SMP-SMA-SMK-SLB'!AR$7,FALSE)</f>
        <v>0</v>
      </c>
      <c r="AR293" s="9">
        <f>VLOOKUP($E293,'ALL-GTK-SD-SMP-SMA-SMK-SLB'!$F$14:$CG$713,'ALL-GTK-SD-SMP-SMA-SMK-SLB'!AS$7,FALSE)</f>
        <v>0</v>
      </c>
      <c r="AS293" s="9">
        <f>VLOOKUP($E293,'ALL-GTK-SD-SMP-SMA-SMK-SLB'!$F$14:$CG$713,'ALL-GTK-SD-SMP-SMA-SMK-SLB'!AT$7,FALSE)</f>
        <v>0</v>
      </c>
      <c r="AT293" s="9">
        <f>VLOOKUP($E293,'ALL-GTK-SD-SMP-SMA-SMK-SLB'!$F$14:$CG$713,'ALL-GTK-SD-SMP-SMA-SMK-SLB'!AU$7,FALSE)</f>
        <v>0</v>
      </c>
      <c r="AU293" s="9">
        <f>VLOOKUP($E293,'ALL-GTK-SD-SMP-SMA-SMK-SLB'!$F$14:$CG$713,'ALL-GTK-SD-SMP-SMA-SMK-SLB'!AV$7,FALSE)</f>
        <v>0</v>
      </c>
      <c r="AV293" s="9">
        <f>VLOOKUP($E293,'ALL-GTK-SD-SMP-SMA-SMK-SLB'!$F$14:$CG$713,'ALL-GTK-SD-SMP-SMA-SMK-SLB'!AW$7,FALSE)</f>
        <v>0</v>
      </c>
      <c r="AW293" s="9">
        <f>VLOOKUP($E293,'ALL-GTK-SD-SMP-SMA-SMK-SLB'!$F$14:$CG$713,'ALL-GTK-SD-SMP-SMA-SMK-SLB'!AX$7,FALSE)</f>
        <v>0</v>
      </c>
      <c r="AX293" s="9">
        <f>VLOOKUP($E293,'ALL-GTK-SD-SMP-SMA-SMK-SLB'!$F$14:$CG$713,'ALL-GTK-SD-SMP-SMA-SMK-SLB'!AY$7,FALSE)</f>
        <v>4</v>
      </c>
      <c r="AY293" s="9">
        <f>VLOOKUP($E293,'ALL-GTK-SD-SMP-SMA-SMK-SLB'!$F$14:$CG$713,'ALL-GTK-SD-SMP-SMA-SMK-SLB'!AZ$7,FALSE)</f>
        <v>5</v>
      </c>
      <c r="AZ293" s="9">
        <f>VLOOKUP($E293,'ALL-GTK-SD-SMP-SMA-SMK-SLB'!$F$14:$CG$713,'ALL-GTK-SD-SMP-SMA-SMK-SLB'!BA$7,FALSE)</f>
        <v>0</v>
      </c>
      <c r="BA293" s="9">
        <f>VLOOKUP($E293,'ALL-GTK-SD-SMP-SMA-SMK-SLB'!$F$14:$CG$713,'ALL-GTK-SD-SMP-SMA-SMK-SLB'!BB$7,FALSE)</f>
        <v>0</v>
      </c>
      <c r="BB293" s="9">
        <f>VLOOKUP($E293,'ALL-GTK-SD-SMP-SMA-SMK-SLB'!$F$14:$CG$713,'ALL-GTK-SD-SMP-SMA-SMK-SLB'!BC$7,FALSE)</f>
        <v>0</v>
      </c>
      <c r="BC293" s="9">
        <f>VLOOKUP($E293,'ALL-GTK-SD-SMP-SMA-SMK-SLB'!$F$14:$CG$713,'ALL-GTK-SD-SMP-SMA-SMK-SLB'!BD$7,FALSE)</f>
        <v>0</v>
      </c>
      <c r="BD293" s="310">
        <f t="shared" si="164"/>
        <v>0</v>
      </c>
      <c r="BE293" s="310">
        <f t="shared" si="165"/>
        <v>0</v>
      </c>
      <c r="BF293" s="10">
        <f t="shared" si="166"/>
        <v>0</v>
      </c>
      <c r="BG293" s="311">
        <f t="shared" si="167"/>
        <v>4</v>
      </c>
      <c r="BH293" s="311">
        <f t="shared" si="168"/>
        <v>5</v>
      </c>
      <c r="BI293" s="10">
        <f t="shared" si="169"/>
        <v>9</v>
      </c>
      <c r="BJ293" s="44">
        <f t="shared" si="170"/>
        <v>4</v>
      </c>
      <c r="BK293" s="44">
        <f t="shared" si="171"/>
        <v>5</v>
      </c>
      <c r="BL293" s="11">
        <f t="shared" si="172"/>
        <v>9</v>
      </c>
      <c r="BM293" s="9">
        <f>VLOOKUP($E293,'ALL-GTK-SD-SMP-SMA-SMK-SLB'!$F$14:$CG$713,'ALL-GTK-SD-SMP-SMA-SMK-SLB'!BN$7,FALSE)</f>
        <v>0</v>
      </c>
      <c r="BN293" s="9">
        <f>VLOOKUP($E293,'ALL-GTK-SD-SMP-SMA-SMK-SLB'!$F$14:$CG$713,'ALL-GTK-SD-SMP-SMA-SMK-SLB'!BO$7,FALSE)</f>
        <v>0</v>
      </c>
      <c r="BO293" s="9">
        <f>VLOOKUP($E293,'ALL-GTK-SD-SMP-SMA-SMK-SLB'!$F$14:$CG$713,'ALL-GTK-SD-SMP-SMA-SMK-SLB'!BP$7,FALSE)</f>
        <v>0</v>
      </c>
      <c r="BP293" s="9">
        <f>VLOOKUP($E293,'ALL-GTK-SD-SMP-SMA-SMK-SLB'!$F$14:$CG$713,'ALL-GTK-SD-SMP-SMA-SMK-SLB'!BQ$7,FALSE)</f>
        <v>0</v>
      </c>
      <c r="BQ293" s="9">
        <f>VLOOKUP($E293,'ALL-GTK-SD-SMP-SMA-SMK-SLB'!$F$14:$CG$713,'ALL-GTK-SD-SMP-SMA-SMK-SLB'!BR$7,FALSE)</f>
        <v>0</v>
      </c>
      <c r="BR293" s="9">
        <f>VLOOKUP($E293,'ALL-GTK-SD-SMP-SMA-SMK-SLB'!$F$14:$CG$713,'ALL-GTK-SD-SMP-SMA-SMK-SLB'!BS$7,FALSE)</f>
        <v>0</v>
      </c>
      <c r="BS293" s="9">
        <f>VLOOKUP($E293,'ALL-GTK-SD-SMP-SMA-SMK-SLB'!$F$14:$CG$713,'ALL-GTK-SD-SMP-SMA-SMK-SLB'!BT$7,FALSE)</f>
        <v>0</v>
      </c>
      <c r="BT293" s="9">
        <f>VLOOKUP($E293,'ALL-GTK-SD-SMP-SMA-SMK-SLB'!$F$14:$CG$713,'ALL-GTK-SD-SMP-SMA-SMK-SLB'!BU$7,FALSE)</f>
        <v>0</v>
      </c>
      <c r="BU293" s="299">
        <f t="shared" si="173"/>
        <v>0</v>
      </c>
      <c r="BV293" s="299">
        <f t="shared" si="174"/>
        <v>0</v>
      </c>
      <c r="BW293" s="44">
        <f t="shared" si="175"/>
        <v>0</v>
      </c>
      <c r="BX293" s="44">
        <f t="shared" si="176"/>
        <v>0</v>
      </c>
      <c r="BY293" s="11">
        <f t="shared" si="177"/>
        <v>0</v>
      </c>
      <c r="BZ293" s="14">
        <f t="shared" si="178"/>
        <v>4</v>
      </c>
      <c r="CA293" s="14">
        <f t="shared" si="179"/>
        <v>5</v>
      </c>
      <c r="CB293" s="13">
        <f t="shared" si="180"/>
        <v>0</v>
      </c>
      <c r="CC293" s="13">
        <f t="shared" si="181"/>
        <v>0</v>
      </c>
      <c r="CD293" s="312">
        <f t="shared" si="182"/>
        <v>4</v>
      </c>
      <c r="CE293" s="312">
        <f t="shared" si="183"/>
        <v>5</v>
      </c>
      <c r="CF293" s="313">
        <f t="shared" si="184"/>
        <v>9</v>
      </c>
      <c r="CG293" s="302" t="str">
        <f t="shared" si="185"/>
        <v>OK</v>
      </c>
    </row>
    <row r="294" spans="1:85" ht="14.25" x14ac:dyDescent="0.25">
      <c r="A294" s="6">
        <v>282</v>
      </c>
      <c r="B294" s="495">
        <v>282</v>
      </c>
      <c r="C294" s="495" t="s">
        <v>6</v>
      </c>
      <c r="D294" s="496" t="s">
        <v>32</v>
      </c>
      <c r="E294" s="626">
        <v>20319230</v>
      </c>
      <c r="F294" s="627" t="s">
        <v>550</v>
      </c>
      <c r="G294" s="624" t="s">
        <v>52</v>
      </c>
      <c r="H294" s="9">
        <f>VLOOKUP($E294,'ALL-GTK-SD-SMP-SMA-SMK-SLB'!$F$14:$CG$713,'ALL-GTK-SD-SMP-SMA-SMK-SLB'!I$7,FALSE)</f>
        <v>0</v>
      </c>
      <c r="I294" s="9">
        <f>VLOOKUP($E294,'ALL-GTK-SD-SMP-SMA-SMK-SLB'!$F$14:$CG$713,'ALL-GTK-SD-SMP-SMA-SMK-SLB'!J$7,FALSE)</f>
        <v>0</v>
      </c>
      <c r="J294" s="9">
        <f>VLOOKUP($E294,'ALL-GTK-SD-SMP-SMA-SMK-SLB'!$F$14:$CG$713,'ALL-GTK-SD-SMP-SMA-SMK-SLB'!K$7,FALSE)</f>
        <v>0</v>
      </c>
      <c r="K294" s="9">
        <f>VLOOKUP($E294,'ALL-GTK-SD-SMP-SMA-SMK-SLB'!$F$14:$CG$713,'ALL-GTK-SD-SMP-SMA-SMK-SLB'!L$7,FALSE)</f>
        <v>0</v>
      </c>
      <c r="L294" s="9">
        <f>VLOOKUP($E294,'ALL-GTK-SD-SMP-SMA-SMK-SLB'!$F$14:$CG$713,'ALL-GTK-SD-SMP-SMA-SMK-SLB'!M$7,FALSE)</f>
        <v>1</v>
      </c>
      <c r="M294" s="9">
        <f>VLOOKUP($E294,'ALL-GTK-SD-SMP-SMA-SMK-SLB'!$F$14:$CG$713,'ALL-GTK-SD-SMP-SMA-SMK-SLB'!N$7,FALSE)</f>
        <v>1</v>
      </c>
      <c r="N294" s="9">
        <f>VLOOKUP($E294,'ALL-GTK-SD-SMP-SMA-SMK-SLB'!$F$14:$CG$713,'ALL-GTK-SD-SMP-SMA-SMK-SLB'!O$7,FALSE)</f>
        <v>1</v>
      </c>
      <c r="O294" s="9">
        <f>VLOOKUP($E294,'ALL-GTK-SD-SMP-SMA-SMK-SLB'!$F$14:$CG$713,'ALL-GTK-SD-SMP-SMA-SMK-SLB'!P$7,FALSE)</f>
        <v>2</v>
      </c>
      <c r="P294" s="299">
        <f t="shared" si="150"/>
        <v>2</v>
      </c>
      <c r="Q294" s="299">
        <f t="shared" si="151"/>
        <v>3</v>
      </c>
      <c r="R294" s="300">
        <f t="shared" si="152"/>
        <v>5</v>
      </c>
      <c r="S294" s="9">
        <f>VLOOKUP($E294,'ALL-GTK-SD-SMP-SMA-SMK-SLB'!$F$14:$CG$713,'ALL-GTK-SD-SMP-SMA-SMK-SLB'!T$7,FALSE)</f>
        <v>0</v>
      </c>
      <c r="T294" s="9">
        <f>VLOOKUP($E294,'ALL-GTK-SD-SMP-SMA-SMK-SLB'!$F$14:$CG$713,'ALL-GTK-SD-SMP-SMA-SMK-SLB'!U$7,FALSE)</f>
        <v>0</v>
      </c>
      <c r="U294" s="9">
        <f>VLOOKUP($E294,'ALL-GTK-SD-SMP-SMA-SMK-SLB'!$F$14:$CG$713,'ALL-GTK-SD-SMP-SMA-SMK-SLB'!V$7,FALSE)</f>
        <v>0</v>
      </c>
      <c r="V294" s="9">
        <f>VLOOKUP($E294,'ALL-GTK-SD-SMP-SMA-SMK-SLB'!$F$14:$CG$713,'ALL-GTK-SD-SMP-SMA-SMK-SLB'!W$7,FALSE)</f>
        <v>1</v>
      </c>
      <c r="W294" s="9">
        <f>VLOOKUP($E294,'ALL-GTK-SD-SMP-SMA-SMK-SLB'!$F$14:$CG$713,'ALL-GTK-SD-SMP-SMA-SMK-SLB'!X$7,FALSE)</f>
        <v>2</v>
      </c>
      <c r="X294" s="9">
        <f>VLOOKUP($E294,'ALL-GTK-SD-SMP-SMA-SMK-SLB'!$F$14:$CG$713,'ALL-GTK-SD-SMP-SMA-SMK-SLB'!Y$7,FALSE)</f>
        <v>0</v>
      </c>
      <c r="Y294" s="299">
        <f t="shared" si="153"/>
        <v>2</v>
      </c>
      <c r="Z294" s="299">
        <f t="shared" si="154"/>
        <v>1</v>
      </c>
      <c r="AA294" s="10">
        <f t="shared" si="155"/>
        <v>3</v>
      </c>
      <c r="AB294" s="44">
        <f t="shared" si="156"/>
        <v>4</v>
      </c>
      <c r="AC294" s="44">
        <f t="shared" si="157"/>
        <v>4</v>
      </c>
      <c r="AD294" s="11">
        <f t="shared" si="158"/>
        <v>8</v>
      </c>
      <c r="AE294" s="9">
        <f>VLOOKUP($E294,'ALL-GTK-SD-SMP-SMA-SMK-SLB'!$F$14:$CG$713,'ALL-GTK-SD-SMP-SMA-SMK-SLB'!AF$7,FALSE)</f>
        <v>1</v>
      </c>
      <c r="AF294" s="9">
        <f>VLOOKUP($E294,'ALL-GTK-SD-SMP-SMA-SMK-SLB'!$F$14:$CG$713,'ALL-GTK-SD-SMP-SMA-SMK-SLB'!AG$7,FALSE)</f>
        <v>2</v>
      </c>
      <c r="AG294" s="10">
        <f t="shared" si="159"/>
        <v>3</v>
      </c>
      <c r="AH294" s="9">
        <f>VLOOKUP($E294,'ALL-GTK-SD-SMP-SMA-SMK-SLB'!$F$14:$CG$713,'ALL-GTK-SD-SMP-SMA-SMK-SLB'!AI$7,FALSE)</f>
        <v>3</v>
      </c>
      <c r="AI294" s="9">
        <f>VLOOKUP($E294,'ALL-GTK-SD-SMP-SMA-SMK-SLB'!$F$14:$CG$713,'ALL-GTK-SD-SMP-SMA-SMK-SLB'!AJ$7,FALSE)</f>
        <v>2</v>
      </c>
      <c r="AJ294" s="10">
        <f t="shared" si="160"/>
        <v>5</v>
      </c>
      <c r="AK294" s="44">
        <f t="shared" si="161"/>
        <v>4</v>
      </c>
      <c r="AL294" s="44">
        <f t="shared" si="162"/>
        <v>4</v>
      </c>
      <c r="AM294" s="11">
        <f t="shared" si="163"/>
        <v>8</v>
      </c>
      <c r="AN294" s="299">
        <f>VLOOKUP($E294,'ALL-GTK-SD-SMP-SMA-SMK-SLB'!$F$14:$CG$713,'ALL-GTK-SD-SMP-SMA-SMK-SLB'!AO$7,FALSE)</f>
        <v>0</v>
      </c>
      <c r="AO294" s="299">
        <f>VLOOKUP($E294,'ALL-GTK-SD-SMP-SMA-SMK-SLB'!$F$14:$CG$713,'ALL-GTK-SD-SMP-SMA-SMK-SLB'!AP$7,FALSE)</f>
        <v>0</v>
      </c>
      <c r="AP294" s="9">
        <f>VLOOKUP($E294,'ALL-GTK-SD-SMP-SMA-SMK-SLB'!$F$14:$CG$713,'ALL-GTK-SD-SMP-SMA-SMK-SLB'!AQ$7,FALSE)</f>
        <v>0</v>
      </c>
      <c r="AQ294" s="9">
        <f>VLOOKUP($E294,'ALL-GTK-SD-SMP-SMA-SMK-SLB'!$F$14:$CG$713,'ALL-GTK-SD-SMP-SMA-SMK-SLB'!AR$7,FALSE)</f>
        <v>0</v>
      </c>
      <c r="AR294" s="9">
        <f>VLOOKUP($E294,'ALL-GTK-SD-SMP-SMA-SMK-SLB'!$F$14:$CG$713,'ALL-GTK-SD-SMP-SMA-SMK-SLB'!AS$7,FALSE)</f>
        <v>0</v>
      </c>
      <c r="AS294" s="9">
        <f>VLOOKUP($E294,'ALL-GTK-SD-SMP-SMA-SMK-SLB'!$F$14:$CG$713,'ALL-GTK-SD-SMP-SMA-SMK-SLB'!AT$7,FALSE)</f>
        <v>0</v>
      </c>
      <c r="AT294" s="9">
        <f>VLOOKUP($E294,'ALL-GTK-SD-SMP-SMA-SMK-SLB'!$F$14:$CG$713,'ALL-GTK-SD-SMP-SMA-SMK-SLB'!AU$7,FALSE)</f>
        <v>0</v>
      </c>
      <c r="AU294" s="9">
        <f>VLOOKUP($E294,'ALL-GTK-SD-SMP-SMA-SMK-SLB'!$F$14:$CG$713,'ALL-GTK-SD-SMP-SMA-SMK-SLB'!AV$7,FALSE)</f>
        <v>0</v>
      </c>
      <c r="AV294" s="9">
        <f>VLOOKUP($E294,'ALL-GTK-SD-SMP-SMA-SMK-SLB'!$F$14:$CG$713,'ALL-GTK-SD-SMP-SMA-SMK-SLB'!AW$7,FALSE)</f>
        <v>0</v>
      </c>
      <c r="AW294" s="9">
        <f>VLOOKUP($E294,'ALL-GTK-SD-SMP-SMA-SMK-SLB'!$F$14:$CG$713,'ALL-GTK-SD-SMP-SMA-SMK-SLB'!AX$7,FALSE)</f>
        <v>0</v>
      </c>
      <c r="AX294" s="9">
        <f>VLOOKUP($E294,'ALL-GTK-SD-SMP-SMA-SMK-SLB'!$F$14:$CG$713,'ALL-GTK-SD-SMP-SMA-SMK-SLB'!AY$7,FALSE)</f>
        <v>4</v>
      </c>
      <c r="AY294" s="9">
        <f>VLOOKUP($E294,'ALL-GTK-SD-SMP-SMA-SMK-SLB'!$F$14:$CG$713,'ALL-GTK-SD-SMP-SMA-SMK-SLB'!AZ$7,FALSE)</f>
        <v>4</v>
      </c>
      <c r="AZ294" s="9">
        <f>VLOOKUP($E294,'ALL-GTK-SD-SMP-SMA-SMK-SLB'!$F$14:$CG$713,'ALL-GTK-SD-SMP-SMA-SMK-SLB'!BA$7,FALSE)</f>
        <v>0</v>
      </c>
      <c r="BA294" s="9">
        <f>VLOOKUP($E294,'ALL-GTK-SD-SMP-SMA-SMK-SLB'!$F$14:$CG$713,'ALL-GTK-SD-SMP-SMA-SMK-SLB'!BB$7,FALSE)</f>
        <v>0</v>
      </c>
      <c r="BB294" s="9">
        <f>VLOOKUP($E294,'ALL-GTK-SD-SMP-SMA-SMK-SLB'!$F$14:$CG$713,'ALL-GTK-SD-SMP-SMA-SMK-SLB'!BC$7,FALSE)</f>
        <v>0</v>
      </c>
      <c r="BC294" s="9">
        <f>VLOOKUP($E294,'ALL-GTK-SD-SMP-SMA-SMK-SLB'!$F$14:$CG$713,'ALL-GTK-SD-SMP-SMA-SMK-SLB'!BD$7,FALSE)</f>
        <v>0</v>
      </c>
      <c r="BD294" s="310">
        <f t="shared" si="164"/>
        <v>0</v>
      </c>
      <c r="BE294" s="310">
        <f t="shared" si="165"/>
        <v>0</v>
      </c>
      <c r="BF294" s="10">
        <f t="shared" si="166"/>
        <v>0</v>
      </c>
      <c r="BG294" s="311">
        <f t="shared" si="167"/>
        <v>4</v>
      </c>
      <c r="BH294" s="311">
        <f t="shared" si="168"/>
        <v>4</v>
      </c>
      <c r="BI294" s="10">
        <f t="shared" si="169"/>
        <v>8</v>
      </c>
      <c r="BJ294" s="44">
        <f t="shared" si="170"/>
        <v>4</v>
      </c>
      <c r="BK294" s="44">
        <f t="shared" si="171"/>
        <v>4</v>
      </c>
      <c r="BL294" s="11">
        <f t="shared" si="172"/>
        <v>8</v>
      </c>
      <c r="BM294" s="9">
        <f>VLOOKUP($E294,'ALL-GTK-SD-SMP-SMA-SMK-SLB'!$F$14:$CG$713,'ALL-GTK-SD-SMP-SMA-SMK-SLB'!BN$7,FALSE)</f>
        <v>0</v>
      </c>
      <c r="BN294" s="9">
        <f>VLOOKUP($E294,'ALL-GTK-SD-SMP-SMA-SMK-SLB'!$F$14:$CG$713,'ALL-GTK-SD-SMP-SMA-SMK-SLB'!BO$7,FALSE)</f>
        <v>0</v>
      </c>
      <c r="BO294" s="9">
        <f>VLOOKUP($E294,'ALL-GTK-SD-SMP-SMA-SMK-SLB'!$F$14:$CG$713,'ALL-GTK-SD-SMP-SMA-SMK-SLB'!BP$7,FALSE)</f>
        <v>0</v>
      </c>
      <c r="BP294" s="9">
        <f>VLOOKUP($E294,'ALL-GTK-SD-SMP-SMA-SMK-SLB'!$F$14:$CG$713,'ALL-GTK-SD-SMP-SMA-SMK-SLB'!BQ$7,FALSE)</f>
        <v>0</v>
      </c>
      <c r="BQ294" s="9">
        <f>VLOOKUP($E294,'ALL-GTK-SD-SMP-SMA-SMK-SLB'!$F$14:$CG$713,'ALL-GTK-SD-SMP-SMA-SMK-SLB'!BR$7,FALSE)</f>
        <v>0</v>
      </c>
      <c r="BR294" s="9">
        <f>VLOOKUP($E294,'ALL-GTK-SD-SMP-SMA-SMK-SLB'!$F$14:$CG$713,'ALL-GTK-SD-SMP-SMA-SMK-SLB'!BS$7,FALSE)</f>
        <v>0</v>
      </c>
      <c r="BS294" s="9">
        <f>VLOOKUP($E294,'ALL-GTK-SD-SMP-SMA-SMK-SLB'!$F$14:$CG$713,'ALL-GTK-SD-SMP-SMA-SMK-SLB'!BT$7,FALSE)</f>
        <v>0</v>
      </c>
      <c r="BT294" s="9">
        <f>VLOOKUP($E294,'ALL-GTK-SD-SMP-SMA-SMK-SLB'!$F$14:$CG$713,'ALL-GTK-SD-SMP-SMA-SMK-SLB'!BU$7,FALSE)</f>
        <v>0</v>
      </c>
      <c r="BU294" s="299">
        <f t="shared" si="173"/>
        <v>0</v>
      </c>
      <c r="BV294" s="299">
        <f t="shared" si="174"/>
        <v>0</v>
      </c>
      <c r="BW294" s="44">
        <f t="shared" si="175"/>
        <v>0</v>
      </c>
      <c r="BX294" s="44">
        <f t="shared" si="176"/>
        <v>0</v>
      </c>
      <c r="BY294" s="11">
        <f t="shared" si="177"/>
        <v>0</v>
      </c>
      <c r="BZ294" s="14">
        <f t="shared" si="178"/>
        <v>4</v>
      </c>
      <c r="CA294" s="14">
        <f t="shared" si="179"/>
        <v>4</v>
      </c>
      <c r="CB294" s="13">
        <f t="shared" si="180"/>
        <v>0</v>
      </c>
      <c r="CC294" s="13">
        <f t="shared" si="181"/>
        <v>0</v>
      </c>
      <c r="CD294" s="312">
        <f t="shared" si="182"/>
        <v>4</v>
      </c>
      <c r="CE294" s="312">
        <f t="shared" si="183"/>
        <v>4</v>
      </c>
      <c r="CF294" s="313">
        <f t="shared" si="184"/>
        <v>8</v>
      </c>
      <c r="CG294" s="302" t="str">
        <f t="shared" si="185"/>
        <v>OK</v>
      </c>
    </row>
    <row r="295" spans="1:85" ht="14.25" x14ac:dyDescent="0.25">
      <c r="A295" s="6">
        <v>283</v>
      </c>
      <c r="B295" s="495">
        <v>283</v>
      </c>
      <c r="C295" s="495" t="s">
        <v>6</v>
      </c>
      <c r="D295" s="496" t="s">
        <v>32</v>
      </c>
      <c r="E295" s="626">
        <v>20319224</v>
      </c>
      <c r="F295" s="627" t="s">
        <v>551</v>
      </c>
      <c r="G295" s="624" t="s">
        <v>52</v>
      </c>
      <c r="H295" s="9">
        <f>VLOOKUP($E295,'ALL-GTK-SD-SMP-SMA-SMK-SLB'!$F$14:$CG$713,'ALL-GTK-SD-SMP-SMA-SMK-SLB'!I$7,FALSE)</f>
        <v>0</v>
      </c>
      <c r="I295" s="9">
        <f>VLOOKUP($E295,'ALL-GTK-SD-SMP-SMA-SMK-SLB'!$F$14:$CG$713,'ALL-GTK-SD-SMP-SMA-SMK-SLB'!J$7,FALSE)</f>
        <v>0</v>
      </c>
      <c r="J295" s="9">
        <f>VLOOKUP($E295,'ALL-GTK-SD-SMP-SMA-SMK-SLB'!$F$14:$CG$713,'ALL-GTK-SD-SMP-SMA-SMK-SLB'!K$7,FALSE)</f>
        <v>0</v>
      </c>
      <c r="K295" s="9">
        <f>VLOOKUP($E295,'ALL-GTK-SD-SMP-SMA-SMK-SLB'!$F$14:$CG$713,'ALL-GTK-SD-SMP-SMA-SMK-SLB'!L$7,FALSE)</f>
        <v>0</v>
      </c>
      <c r="L295" s="9">
        <f>VLOOKUP($E295,'ALL-GTK-SD-SMP-SMA-SMK-SLB'!$F$14:$CG$713,'ALL-GTK-SD-SMP-SMA-SMK-SLB'!M$7,FALSE)</f>
        <v>0</v>
      </c>
      <c r="M295" s="9">
        <f>VLOOKUP($E295,'ALL-GTK-SD-SMP-SMA-SMK-SLB'!$F$14:$CG$713,'ALL-GTK-SD-SMP-SMA-SMK-SLB'!N$7,FALSE)</f>
        <v>1</v>
      </c>
      <c r="N295" s="9">
        <f>VLOOKUP($E295,'ALL-GTK-SD-SMP-SMA-SMK-SLB'!$F$14:$CG$713,'ALL-GTK-SD-SMP-SMA-SMK-SLB'!O$7,FALSE)</f>
        <v>0</v>
      </c>
      <c r="O295" s="9">
        <f>VLOOKUP($E295,'ALL-GTK-SD-SMP-SMA-SMK-SLB'!$F$14:$CG$713,'ALL-GTK-SD-SMP-SMA-SMK-SLB'!P$7,FALSE)</f>
        <v>3</v>
      </c>
      <c r="P295" s="299">
        <f t="shared" si="150"/>
        <v>0</v>
      </c>
      <c r="Q295" s="299">
        <f t="shared" si="151"/>
        <v>4</v>
      </c>
      <c r="R295" s="300">
        <f t="shared" si="152"/>
        <v>4</v>
      </c>
      <c r="S295" s="9">
        <f>VLOOKUP($E295,'ALL-GTK-SD-SMP-SMA-SMK-SLB'!$F$14:$CG$713,'ALL-GTK-SD-SMP-SMA-SMK-SLB'!T$7,FALSE)</f>
        <v>0</v>
      </c>
      <c r="T295" s="9">
        <f>VLOOKUP($E295,'ALL-GTK-SD-SMP-SMA-SMK-SLB'!$F$14:$CG$713,'ALL-GTK-SD-SMP-SMA-SMK-SLB'!U$7,FALSE)</f>
        <v>0</v>
      </c>
      <c r="U295" s="9">
        <f>VLOOKUP($E295,'ALL-GTK-SD-SMP-SMA-SMK-SLB'!$F$14:$CG$713,'ALL-GTK-SD-SMP-SMA-SMK-SLB'!V$7,FALSE)</f>
        <v>0</v>
      </c>
      <c r="V295" s="9">
        <f>VLOOKUP($E295,'ALL-GTK-SD-SMP-SMA-SMK-SLB'!$F$14:$CG$713,'ALL-GTK-SD-SMP-SMA-SMK-SLB'!W$7,FALSE)</f>
        <v>1</v>
      </c>
      <c r="W295" s="9">
        <f>VLOOKUP($E295,'ALL-GTK-SD-SMP-SMA-SMK-SLB'!$F$14:$CG$713,'ALL-GTK-SD-SMP-SMA-SMK-SLB'!X$7,FALSE)</f>
        <v>0</v>
      </c>
      <c r="X295" s="9">
        <f>VLOOKUP($E295,'ALL-GTK-SD-SMP-SMA-SMK-SLB'!$F$14:$CG$713,'ALL-GTK-SD-SMP-SMA-SMK-SLB'!Y$7,FALSE)</f>
        <v>3</v>
      </c>
      <c r="Y295" s="299">
        <f t="shared" si="153"/>
        <v>0</v>
      </c>
      <c r="Z295" s="299">
        <f t="shared" si="154"/>
        <v>4</v>
      </c>
      <c r="AA295" s="10">
        <f t="shared" si="155"/>
        <v>4</v>
      </c>
      <c r="AB295" s="44">
        <f t="shared" si="156"/>
        <v>0</v>
      </c>
      <c r="AC295" s="44">
        <f t="shared" si="157"/>
        <v>8</v>
      </c>
      <c r="AD295" s="11">
        <f t="shared" si="158"/>
        <v>8</v>
      </c>
      <c r="AE295" s="9">
        <f>VLOOKUP($E295,'ALL-GTK-SD-SMP-SMA-SMK-SLB'!$F$14:$CG$713,'ALL-GTK-SD-SMP-SMA-SMK-SLB'!AF$7,FALSE)</f>
        <v>0</v>
      </c>
      <c r="AF295" s="9">
        <f>VLOOKUP($E295,'ALL-GTK-SD-SMP-SMA-SMK-SLB'!$F$14:$CG$713,'ALL-GTK-SD-SMP-SMA-SMK-SLB'!AG$7,FALSE)</f>
        <v>5</v>
      </c>
      <c r="AG295" s="10">
        <f t="shared" si="159"/>
        <v>5</v>
      </c>
      <c r="AH295" s="9">
        <f>VLOOKUP($E295,'ALL-GTK-SD-SMP-SMA-SMK-SLB'!$F$14:$CG$713,'ALL-GTK-SD-SMP-SMA-SMK-SLB'!AI$7,FALSE)</f>
        <v>1</v>
      </c>
      <c r="AI295" s="9">
        <f>VLOOKUP($E295,'ALL-GTK-SD-SMP-SMA-SMK-SLB'!$F$14:$CG$713,'ALL-GTK-SD-SMP-SMA-SMK-SLB'!AJ$7,FALSE)</f>
        <v>2</v>
      </c>
      <c r="AJ295" s="10">
        <f t="shared" si="160"/>
        <v>3</v>
      </c>
      <c r="AK295" s="44">
        <f t="shared" si="161"/>
        <v>1</v>
      </c>
      <c r="AL295" s="44">
        <f t="shared" si="162"/>
        <v>7</v>
      </c>
      <c r="AM295" s="11">
        <f t="shared" si="163"/>
        <v>8</v>
      </c>
      <c r="AN295" s="299">
        <f>VLOOKUP($E295,'ALL-GTK-SD-SMP-SMA-SMK-SLB'!$F$14:$CG$713,'ALL-GTK-SD-SMP-SMA-SMK-SLB'!AO$7,FALSE)</f>
        <v>0</v>
      </c>
      <c r="AO295" s="299">
        <f>VLOOKUP($E295,'ALL-GTK-SD-SMP-SMA-SMK-SLB'!$F$14:$CG$713,'ALL-GTK-SD-SMP-SMA-SMK-SLB'!AP$7,FALSE)</f>
        <v>0</v>
      </c>
      <c r="AP295" s="9">
        <f>VLOOKUP($E295,'ALL-GTK-SD-SMP-SMA-SMK-SLB'!$F$14:$CG$713,'ALL-GTK-SD-SMP-SMA-SMK-SLB'!AQ$7,FALSE)</f>
        <v>0</v>
      </c>
      <c r="AQ295" s="9">
        <f>VLOOKUP($E295,'ALL-GTK-SD-SMP-SMA-SMK-SLB'!$F$14:$CG$713,'ALL-GTK-SD-SMP-SMA-SMK-SLB'!AR$7,FALSE)</f>
        <v>0</v>
      </c>
      <c r="AR295" s="9">
        <f>VLOOKUP($E295,'ALL-GTK-SD-SMP-SMA-SMK-SLB'!$F$14:$CG$713,'ALL-GTK-SD-SMP-SMA-SMK-SLB'!AS$7,FALSE)</f>
        <v>0</v>
      </c>
      <c r="AS295" s="9">
        <f>VLOOKUP($E295,'ALL-GTK-SD-SMP-SMA-SMK-SLB'!$F$14:$CG$713,'ALL-GTK-SD-SMP-SMA-SMK-SLB'!AT$7,FALSE)</f>
        <v>0</v>
      </c>
      <c r="AT295" s="9">
        <f>VLOOKUP($E295,'ALL-GTK-SD-SMP-SMA-SMK-SLB'!$F$14:$CG$713,'ALL-GTK-SD-SMP-SMA-SMK-SLB'!AU$7,FALSE)</f>
        <v>0</v>
      </c>
      <c r="AU295" s="9">
        <f>VLOOKUP($E295,'ALL-GTK-SD-SMP-SMA-SMK-SLB'!$F$14:$CG$713,'ALL-GTK-SD-SMP-SMA-SMK-SLB'!AV$7,FALSE)</f>
        <v>0</v>
      </c>
      <c r="AV295" s="9">
        <f>VLOOKUP($E295,'ALL-GTK-SD-SMP-SMA-SMK-SLB'!$F$14:$CG$713,'ALL-GTK-SD-SMP-SMA-SMK-SLB'!AW$7,FALSE)</f>
        <v>0</v>
      </c>
      <c r="AW295" s="9">
        <f>VLOOKUP($E295,'ALL-GTK-SD-SMP-SMA-SMK-SLB'!$F$14:$CG$713,'ALL-GTK-SD-SMP-SMA-SMK-SLB'!AX$7,FALSE)</f>
        <v>0</v>
      </c>
      <c r="AX295" s="9">
        <f>VLOOKUP($E295,'ALL-GTK-SD-SMP-SMA-SMK-SLB'!$F$14:$CG$713,'ALL-GTK-SD-SMP-SMA-SMK-SLB'!AY$7,FALSE)</f>
        <v>1</v>
      </c>
      <c r="AY295" s="9">
        <f>VLOOKUP($E295,'ALL-GTK-SD-SMP-SMA-SMK-SLB'!$F$14:$CG$713,'ALL-GTK-SD-SMP-SMA-SMK-SLB'!AZ$7,FALSE)</f>
        <v>7</v>
      </c>
      <c r="AZ295" s="9">
        <f>VLOOKUP($E295,'ALL-GTK-SD-SMP-SMA-SMK-SLB'!$F$14:$CG$713,'ALL-GTK-SD-SMP-SMA-SMK-SLB'!BA$7,FALSE)</f>
        <v>0</v>
      </c>
      <c r="BA295" s="9">
        <f>VLOOKUP($E295,'ALL-GTK-SD-SMP-SMA-SMK-SLB'!$F$14:$CG$713,'ALL-GTK-SD-SMP-SMA-SMK-SLB'!BB$7,FALSE)</f>
        <v>0</v>
      </c>
      <c r="BB295" s="9">
        <f>VLOOKUP($E295,'ALL-GTK-SD-SMP-SMA-SMK-SLB'!$F$14:$CG$713,'ALL-GTK-SD-SMP-SMA-SMK-SLB'!BC$7,FALSE)</f>
        <v>0</v>
      </c>
      <c r="BC295" s="9">
        <f>VLOOKUP($E295,'ALL-GTK-SD-SMP-SMA-SMK-SLB'!$F$14:$CG$713,'ALL-GTK-SD-SMP-SMA-SMK-SLB'!BD$7,FALSE)</f>
        <v>0</v>
      </c>
      <c r="BD295" s="310">
        <f t="shared" si="164"/>
        <v>0</v>
      </c>
      <c r="BE295" s="310">
        <f t="shared" si="165"/>
        <v>0</v>
      </c>
      <c r="BF295" s="10">
        <f t="shared" si="166"/>
        <v>0</v>
      </c>
      <c r="BG295" s="311">
        <f t="shared" si="167"/>
        <v>1</v>
      </c>
      <c r="BH295" s="311">
        <f t="shared" si="168"/>
        <v>7</v>
      </c>
      <c r="BI295" s="10">
        <f t="shared" si="169"/>
        <v>8</v>
      </c>
      <c r="BJ295" s="44">
        <f t="shared" si="170"/>
        <v>1</v>
      </c>
      <c r="BK295" s="44">
        <f t="shared" si="171"/>
        <v>7</v>
      </c>
      <c r="BL295" s="11">
        <f t="shared" si="172"/>
        <v>8</v>
      </c>
      <c r="BM295" s="9">
        <f>VLOOKUP($E295,'ALL-GTK-SD-SMP-SMA-SMK-SLB'!$F$14:$CG$713,'ALL-GTK-SD-SMP-SMA-SMK-SLB'!BN$7,FALSE)</f>
        <v>0</v>
      </c>
      <c r="BN295" s="9">
        <f>VLOOKUP($E295,'ALL-GTK-SD-SMP-SMA-SMK-SLB'!$F$14:$CG$713,'ALL-GTK-SD-SMP-SMA-SMK-SLB'!BO$7,FALSE)</f>
        <v>0</v>
      </c>
      <c r="BO295" s="9">
        <f>VLOOKUP($E295,'ALL-GTK-SD-SMP-SMA-SMK-SLB'!$F$14:$CG$713,'ALL-GTK-SD-SMP-SMA-SMK-SLB'!BP$7,FALSE)</f>
        <v>0</v>
      </c>
      <c r="BP295" s="9">
        <f>VLOOKUP($E295,'ALL-GTK-SD-SMP-SMA-SMK-SLB'!$F$14:$CG$713,'ALL-GTK-SD-SMP-SMA-SMK-SLB'!BQ$7,FALSE)</f>
        <v>0</v>
      </c>
      <c r="BQ295" s="9">
        <f>VLOOKUP($E295,'ALL-GTK-SD-SMP-SMA-SMK-SLB'!$F$14:$CG$713,'ALL-GTK-SD-SMP-SMA-SMK-SLB'!BR$7,FALSE)</f>
        <v>0</v>
      </c>
      <c r="BR295" s="9">
        <f>VLOOKUP($E295,'ALL-GTK-SD-SMP-SMA-SMK-SLB'!$F$14:$CG$713,'ALL-GTK-SD-SMP-SMA-SMK-SLB'!BS$7,FALSE)</f>
        <v>0</v>
      </c>
      <c r="BS295" s="9">
        <f>VLOOKUP($E295,'ALL-GTK-SD-SMP-SMA-SMK-SLB'!$F$14:$CG$713,'ALL-GTK-SD-SMP-SMA-SMK-SLB'!BT$7,FALSE)</f>
        <v>0</v>
      </c>
      <c r="BT295" s="9">
        <f>VLOOKUP($E295,'ALL-GTK-SD-SMP-SMA-SMK-SLB'!$F$14:$CG$713,'ALL-GTK-SD-SMP-SMA-SMK-SLB'!BU$7,FALSE)</f>
        <v>0</v>
      </c>
      <c r="BU295" s="299">
        <f t="shared" si="173"/>
        <v>0</v>
      </c>
      <c r="BV295" s="299">
        <f t="shared" si="174"/>
        <v>0</v>
      </c>
      <c r="BW295" s="44">
        <f t="shared" si="175"/>
        <v>0</v>
      </c>
      <c r="BX295" s="44">
        <f t="shared" si="176"/>
        <v>0</v>
      </c>
      <c r="BY295" s="11">
        <f t="shared" si="177"/>
        <v>0</v>
      </c>
      <c r="BZ295" s="14">
        <f t="shared" si="178"/>
        <v>0</v>
      </c>
      <c r="CA295" s="14">
        <f t="shared" si="179"/>
        <v>8</v>
      </c>
      <c r="CB295" s="13">
        <f t="shared" si="180"/>
        <v>0</v>
      </c>
      <c r="CC295" s="13">
        <f t="shared" si="181"/>
        <v>0</v>
      </c>
      <c r="CD295" s="312">
        <f t="shared" si="182"/>
        <v>0</v>
      </c>
      <c r="CE295" s="312">
        <f t="shared" si="183"/>
        <v>8</v>
      </c>
      <c r="CF295" s="313">
        <f t="shared" si="184"/>
        <v>8</v>
      </c>
      <c r="CG295" s="302" t="str">
        <f t="shared" si="185"/>
        <v>OK</v>
      </c>
    </row>
    <row r="296" spans="1:85" ht="14.25" x14ac:dyDescent="0.25">
      <c r="A296" s="6">
        <v>284</v>
      </c>
      <c r="B296" s="495">
        <v>284</v>
      </c>
      <c r="C296" s="495" t="s">
        <v>6</v>
      </c>
      <c r="D296" s="496" t="s">
        <v>32</v>
      </c>
      <c r="E296" s="626">
        <v>20319223</v>
      </c>
      <c r="F296" s="627" t="s">
        <v>552</v>
      </c>
      <c r="G296" s="624" t="s">
        <v>52</v>
      </c>
      <c r="H296" s="9">
        <f>VLOOKUP($E296,'ALL-GTK-SD-SMP-SMA-SMK-SLB'!$F$14:$CG$713,'ALL-GTK-SD-SMP-SMA-SMK-SLB'!I$7,FALSE)</f>
        <v>0</v>
      </c>
      <c r="I296" s="9">
        <f>VLOOKUP($E296,'ALL-GTK-SD-SMP-SMA-SMK-SLB'!$F$14:$CG$713,'ALL-GTK-SD-SMP-SMA-SMK-SLB'!J$7,FALSE)</f>
        <v>0</v>
      </c>
      <c r="J296" s="9">
        <f>VLOOKUP($E296,'ALL-GTK-SD-SMP-SMA-SMK-SLB'!$F$14:$CG$713,'ALL-GTK-SD-SMP-SMA-SMK-SLB'!K$7,FALSE)</f>
        <v>0</v>
      </c>
      <c r="K296" s="9">
        <f>VLOOKUP($E296,'ALL-GTK-SD-SMP-SMA-SMK-SLB'!$F$14:$CG$713,'ALL-GTK-SD-SMP-SMA-SMK-SLB'!L$7,FALSE)</f>
        <v>0</v>
      </c>
      <c r="L296" s="9">
        <f>VLOOKUP($E296,'ALL-GTK-SD-SMP-SMA-SMK-SLB'!$F$14:$CG$713,'ALL-GTK-SD-SMP-SMA-SMK-SLB'!M$7,FALSE)</f>
        <v>0</v>
      </c>
      <c r="M296" s="9">
        <f>VLOOKUP($E296,'ALL-GTK-SD-SMP-SMA-SMK-SLB'!$F$14:$CG$713,'ALL-GTK-SD-SMP-SMA-SMK-SLB'!N$7,FALSE)</f>
        <v>2</v>
      </c>
      <c r="N296" s="9">
        <f>VLOOKUP($E296,'ALL-GTK-SD-SMP-SMA-SMK-SLB'!$F$14:$CG$713,'ALL-GTK-SD-SMP-SMA-SMK-SLB'!O$7,FALSE)</f>
        <v>0</v>
      </c>
      <c r="O296" s="9">
        <f>VLOOKUP($E296,'ALL-GTK-SD-SMP-SMA-SMK-SLB'!$F$14:$CG$713,'ALL-GTK-SD-SMP-SMA-SMK-SLB'!P$7,FALSE)</f>
        <v>3</v>
      </c>
      <c r="P296" s="299">
        <f t="shared" si="150"/>
        <v>0</v>
      </c>
      <c r="Q296" s="299">
        <f t="shared" si="151"/>
        <v>5</v>
      </c>
      <c r="R296" s="300">
        <f t="shared" si="152"/>
        <v>5</v>
      </c>
      <c r="S296" s="9">
        <f>VLOOKUP($E296,'ALL-GTK-SD-SMP-SMA-SMK-SLB'!$F$14:$CG$713,'ALL-GTK-SD-SMP-SMA-SMK-SLB'!T$7,FALSE)</f>
        <v>0</v>
      </c>
      <c r="T296" s="9">
        <f>VLOOKUP($E296,'ALL-GTK-SD-SMP-SMA-SMK-SLB'!$F$14:$CG$713,'ALL-GTK-SD-SMP-SMA-SMK-SLB'!U$7,FALSE)</f>
        <v>0</v>
      </c>
      <c r="U296" s="9">
        <f>VLOOKUP($E296,'ALL-GTK-SD-SMP-SMA-SMK-SLB'!$F$14:$CG$713,'ALL-GTK-SD-SMP-SMA-SMK-SLB'!V$7,FALSE)</f>
        <v>1</v>
      </c>
      <c r="V296" s="9">
        <f>VLOOKUP($E296,'ALL-GTK-SD-SMP-SMA-SMK-SLB'!$F$14:$CG$713,'ALL-GTK-SD-SMP-SMA-SMK-SLB'!W$7,FALSE)</f>
        <v>0</v>
      </c>
      <c r="W296" s="9">
        <f>VLOOKUP($E296,'ALL-GTK-SD-SMP-SMA-SMK-SLB'!$F$14:$CG$713,'ALL-GTK-SD-SMP-SMA-SMK-SLB'!X$7,FALSE)</f>
        <v>0</v>
      </c>
      <c r="X296" s="9">
        <f>VLOOKUP($E296,'ALL-GTK-SD-SMP-SMA-SMK-SLB'!$F$14:$CG$713,'ALL-GTK-SD-SMP-SMA-SMK-SLB'!Y$7,FALSE)</f>
        <v>2</v>
      </c>
      <c r="Y296" s="299">
        <f t="shared" si="153"/>
        <v>1</v>
      </c>
      <c r="Z296" s="299">
        <f t="shared" si="154"/>
        <v>2</v>
      </c>
      <c r="AA296" s="10">
        <f t="shared" si="155"/>
        <v>3</v>
      </c>
      <c r="AB296" s="44">
        <f t="shared" si="156"/>
        <v>1</v>
      </c>
      <c r="AC296" s="44">
        <f t="shared" si="157"/>
        <v>7</v>
      </c>
      <c r="AD296" s="11">
        <f t="shared" si="158"/>
        <v>8</v>
      </c>
      <c r="AE296" s="9">
        <f>VLOOKUP($E296,'ALL-GTK-SD-SMP-SMA-SMK-SLB'!$F$14:$CG$713,'ALL-GTK-SD-SMP-SMA-SMK-SLB'!AF$7,FALSE)</f>
        <v>0</v>
      </c>
      <c r="AF296" s="9">
        <f>VLOOKUP($E296,'ALL-GTK-SD-SMP-SMA-SMK-SLB'!$F$14:$CG$713,'ALL-GTK-SD-SMP-SMA-SMK-SLB'!AG$7,FALSE)</f>
        <v>3</v>
      </c>
      <c r="AG296" s="10">
        <f t="shared" si="159"/>
        <v>3</v>
      </c>
      <c r="AH296" s="9">
        <f>VLOOKUP($E296,'ALL-GTK-SD-SMP-SMA-SMK-SLB'!$F$14:$CG$713,'ALL-GTK-SD-SMP-SMA-SMK-SLB'!AI$7,FALSE)</f>
        <v>1</v>
      </c>
      <c r="AI296" s="9">
        <f>VLOOKUP($E296,'ALL-GTK-SD-SMP-SMA-SMK-SLB'!$F$14:$CG$713,'ALL-GTK-SD-SMP-SMA-SMK-SLB'!AJ$7,FALSE)</f>
        <v>4</v>
      </c>
      <c r="AJ296" s="10">
        <f t="shared" si="160"/>
        <v>5</v>
      </c>
      <c r="AK296" s="44">
        <f t="shared" si="161"/>
        <v>1</v>
      </c>
      <c r="AL296" s="44">
        <f t="shared" si="162"/>
        <v>7</v>
      </c>
      <c r="AM296" s="11">
        <f t="shared" si="163"/>
        <v>8</v>
      </c>
      <c r="AN296" s="299">
        <f>VLOOKUP($E296,'ALL-GTK-SD-SMP-SMA-SMK-SLB'!$F$14:$CG$713,'ALL-GTK-SD-SMP-SMA-SMK-SLB'!AO$7,FALSE)</f>
        <v>0</v>
      </c>
      <c r="AO296" s="299">
        <f>VLOOKUP($E296,'ALL-GTK-SD-SMP-SMA-SMK-SLB'!$F$14:$CG$713,'ALL-GTK-SD-SMP-SMA-SMK-SLB'!AP$7,FALSE)</f>
        <v>0</v>
      </c>
      <c r="AP296" s="9">
        <f>VLOOKUP($E296,'ALL-GTK-SD-SMP-SMA-SMK-SLB'!$F$14:$CG$713,'ALL-GTK-SD-SMP-SMA-SMK-SLB'!AQ$7,FALSE)</f>
        <v>0</v>
      </c>
      <c r="AQ296" s="9">
        <f>VLOOKUP($E296,'ALL-GTK-SD-SMP-SMA-SMK-SLB'!$F$14:$CG$713,'ALL-GTK-SD-SMP-SMA-SMK-SLB'!AR$7,FALSE)</f>
        <v>0</v>
      </c>
      <c r="AR296" s="9">
        <f>VLOOKUP($E296,'ALL-GTK-SD-SMP-SMA-SMK-SLB'!$F$14:$CG$713,'ALL-GTK-SD-SMP-SMA-SMK-SLB'!AS$7,FALSE)</f>
        <v>0</v>
      </c>
      <c r="AS296" s="9">
        <f>VLOOKUP($E296,'ALL-GTK-SD-SMP-SMA-SMK-SLB'!$F$14:$CG$713,'ALL-GTK-SD-SMP-SMA-SMK-SLB'!AT$7,FALSE)</f>
        <v>0</v>
      </c>
      <c r="AT296" s="9">
        <f>VLOOKUP($E296,'ALL-GTK-SD-SMP-SMA-SMK-SLB'!$F$14:$CG$713,'ALL-GTK-SD-SMP-SMA-SMK-SLB'!AU$7,FALSE)</f>
        <v>0</v>
      </c>
      <c r="AU296" s="9">
        <f>VLOOKUP($E296,'ALL-GTK-SD-SMP-SMA-SMK-SLB'!$F$14:$CG$713,'ALL-GTK-SD-SMP-SMA-SMK-SLB'!AV$7,FALSE)</f>
        <v>0</v>
      </c>
      <c r="AV296" s="9">
        <f>VLOOKUP($E296,'ALL-GTK-SD-SMP-SMA-SMK-SLB'!$F$14:$CG$713,'ALL-GTK-SD-SMP-SMA-SMK-SLB'!AW$7,FALSE)</f>
        <v>0</v>
      </c>
      <c r="AW296" s="9">
        <f>VLOOKUP($E296,'ALL-GTK-SD-SMP-SMA-SMK-SLB'!$F$14:$CG$713,'ALL-GTK-SD-SMP-SMA-SMK-SLB'!AX$7,FALSE)</f>
        <v>0</v>
      </c>
      <c r="AX296" s="9">
        <f>VLOOKUP($E296,'ALL-GTK-SD-SMP-SMA-SMK-SLB'!$F$14:$CG$713,'ALL-GTK-SD-SMP-SMA-SMK-SLB'!AY$7,FALSE)</f>
        <v>1</v>
      </c>
      <c r="AY296" s="9">
        <f>VLOOKUP($E296,'ALL-GTK-SD-SMP-SMA-SMK-SLB'!$F$14:$CG$713,'ALL-GTK-SD-SMP-SMA-SMK-SLB'!AZ$7,FALSE)</f>
        <v>6</v>
      </c>
      <c r="AZ296" s="9">
        <f>VLOOKUP($E296,'ALL-GTK-SD-SMP-SMA-SMK-SLB'!$F$14:$CG$713,'ALL-GTK-SD-SMP-SMA-SMK-SLB'!BA$7,FALSE)</f>
        <v>0</v>
      </c>
      <c r="BA296" s="9">
        <f>VLOOKUP($E296,'ALL-GTK-SD-SMP-SMA-SMK-SLB'!$F$14:$CG$713,'ALL-GTK-SD-SMP-SMA-SMK-SLB'!BB$7,FALSE)</f>
        <v>1</v>
      </c>
      <c r="BB296" s="9">
        <f>VLOOKUP($E296,'ALL-GTK-SD-SMP-SMA-SMK-SLB'!$F$14:$CG$713,'ALL-GTK-SD-SMP-SMA-SMK-SLB'!BC$7,FALSE)</f>
        <v>0</v>
      </c>
      <c r="BC296" s="9">
        <f>VLOOKUP($E296,'ALL-GTK-SD-SMP-SMA-SMK-SLB'!$F$14:$CG$713,'ALL-GTK-SD-SMP-SMA-SMK-SLB'!BD$7,FALSE)</f>
        <v>0</v>
      </c>
      <c r="BD296" s="310">
        <f t="shared" si="164"/>
        <v>0</v>
      </c>
      <c r="BE296" s="310">
        <f t="shared" si="165"/>
        <v>0</v>
      </c>
      <c r="BF296" s="10">
        <f t="shared" si="166"/>
        <v>0</v>
      </c>
      <c r="BG296" s="311">
        <f t="shared" si="167"/>
        <v>1</v>
      </c>
      <c r="BH296" s="311">
        <f t="shared" si="168"/>
        <v>7</v>
      </c>
      <c r="BI296" s="10">
        <f t="shared" si="169"/>
        <v>8</v>
      </c>
      <c r="BJ296" s="44">
        <f t="shared" si="170"/>
        <v>1</v>
      </c>
      <c r="BK296" s="44">
        <f t="shared" si="171"/>
        <v>7</v>
      </c>
      <c r="BL296" s="11">
        <f t="shared" si="172"/>
        <v>8</v>
      </c>
      <c r="BM296" s="9">
        <f>VLOOKUP($E296,'ALL-GTK-SD-SMP-SMA-SMK-SLB'!$F$14:$CG$713,'ALL-GTK-SD-SMP-SMA-SMK-SLB'!BN$7,FALSE)</f>
        <v>0</v>
      </c>
      <c r="BN296" s="9">
        <f>VLOOKUP($E296,'ALL-GTK-SD-SMP-SMA-SMK-SLB'!$F$14:$CG$713,'ALL-GTK-SD-SMP-SMA-SMK-SLB'!BO$7,FALSE)</f>
        <v>0</v>
      </c>
      <c r="BO296" s="9">
        <f>VLOOKUP($E296,'ALL-GTK-SD-SMP-SMA-SMK-SLB'!$F$14:$CG$713,'ALL-GTK-SD-SMP-SMA-SMK-SLB'!BP$7,FALSE)</f>
        <v>0</v>
      </c>
      <c r="BP296" s="9">
        <f>VLOOKUP($E296,'ALL-GTK-SD-SMP-SMA-SMK-SLB'!$F$14:$CG$713,'ALL-GTK-SD-SMP-SMA-SMK-SLB'!BQ$7,FALSE)</f>
        <v>0</v>
      </c>
      <c r="BQ296" s="9">
        <f>VLOOKUP($E296,'ALL-GTK-SD-SMP-SMA-SMK-SLB'!$F$14:$CG$713,'ALL-GTK-SD-SMP-SMA-SMK-SLB'!BR$7,FALSE)</f>
        <v>0</v>
      </c>
      <c r="BR296" s="9">
        <f>VLOOKUP($E296,'ALL-GTK-SD-SMP-SMA-SMK-SLB'!$F$14:$CG$713,'ALL-GTK-SD-SMP-SMA-SMK-SLB'!BS$7,FALSE)</f>
        <v>0</v>
      </c>
      <c r="BS296" s="9">
        <f>VLOOKUP($E296,'ALL-GTK-SD-SMP-SMA-SMK-SLB'!$F$14:$CG$713,'ALL-GTK-SD-SMP-SMA-SMK-SLB'!BT$7,FALSE)</f>
        <v>0</v>
      </c>
      <c r="BT296" s="9">
        <f>VLOOKUP($E296,'ALL-GTK-SD-SMP-SMA-SMK-SLB'!$F$14:$CG$713,'ALL-GTK-SD-SMP-SMA-SMK-SLB'!BU$7,FALSE)</f>
        <v>0</v>
      </c>
      <c r="BU296" s="299">
        <f t="shared" si="173"/>
        <v>0</v>
      </c>
      <c r="BV296" s="299">
        <f t="shared" si="174"/>
        <v>0</v>
      </c>
      <c r="BW296" s="44">
        <f t="shared" si="175"/>
        <v>0</v>
      </c>
      <c r="BX296" s="44">
        <f t="shared" si="176"/>
        <v>0</v>
      </c>
      <c r="BY296" s="11">
        <f t="shared" si="177"/>
        <v>0</v>
      </c>
      <c r="BZ296" s="14">
        <f t="shared" si="178"/>
        <v>1</v>
      </c>
      <c r="CA296" s="14">
        <f t="shared" si="179"/>
        <v>7</v>
      </c>
      <c r="CB296" s="13">
        <f t="shared" si="180"/>
        <v>0</v>
      </c>
      <c r="CC296" s="13">
        <f t="shared" si="181"/>
        <v>0</v>
      </c>
      <c r="CD296" s="312">
        <f t="shared" si="182"/>
        <v>1</v>
      </c>
      <c r="CE296" s="312">
        <f t="shared" si="183"/>
        <v>7</v>
      </c>
      <c r="CF296" s="313">
        <f t="shared" si="184"/>
        <v>8</v>
      </c>
      <c r="CG296" s="302" t="str">
        <f t="shared" si="185"/>
        <v>OK</v>
      </c>
    </row>
    <row r="297" spans="1:85" ht="14.25" x14ac:dyDescent="0.25">
      <c r="A297" s="6">
        <v>285</v>
      </c>
      <c r="B297" s="495">
        <v>285</v>
      </c>
      <c r="C297" s="495" t="s">
        <v>6</v>
      </c>
      <c r="D297" s="496" t="s">
        <v>32</v>
      </c>
      <c r="E297" s="626">
        <v>20340316</v>
      </c>
      <c r="F297" s="627" t="s">
        <v>553</v>
      </c>
      <c r="G297" s="624" t="s">
        <v>52</v>
      </c>
      <c r="H297" s="9">
        <f>VLOOKUP($E297,'ALL-GTK-SD-SMP-SMA-SMK-SLB'!$F$14:$CG$713,'ALL-GTK-SD-SMP-SMA-SMK-SLB'!I$7,FALSE)</f>
        <v>0</v>
      </c>
      <c r="I297" s="9">
        <f>VLOOKUP($E297,'ALL-GTK-SD-SMP-SMA-SMK-SLB'!$F$14:$CG$713,'ALL-GTK-SD-SMP-SMA-SMK-SLB'!J$7,FALSE)</f>
        <v>0</v>
      </c>
      <c r="J297" s="9">
        <f>VLOOKUP($E297,'ALL-GTK-SD-SMP-SMA-SMK-SLB'!$F$14:$CG$713,'ALL-GTK-SD-SMP-SMA-SMK-SLB'!K$7,FALSE)</f>
        <v>0</v>
      </c>
      <c r="K297" s="9">
        <f>VLOOKUP($E297,'ALL-GTK-SD-SMP-SMA-SMK-SLB'!$F$14:$CG$713,'ALL-GTK-SD-SMP-SMA-SMK-SLB'!L$7,FALSE)</f>
        <v>0</v>
      </c>
      <c r="L297" s="9">
        <f>VLOOKUP($E297,'ALL-GTK-SD-SMP-SMA-SMK-SLB'!$F$14:$CG$713,'ALL-GTK-SD-SMP-SMA-SMK-SLB'!M$7,FALSE)</f>
        <v>1</v>
      </c>
      <c r="M297" s="9">
        <f>VLOOKUP($E297,'ALL-GTK-SD-SMP-SMA-SMK-SLB'!$F$14:$CG$713,'ALL-GTK-SD-SMP-SMA-SMK-SLB'!N$7,FALSE)</f>
        <v>1</v>
      </c>
      <c r="N297" s="9">
        <f>VLOOKUP($E297,'ALL-GTK-SD-SMP-SMA-SMK-SLB'!$F$14:$CG$713,'ALL-GTK-SD-SMP-SMA-SMK-SLB'!O$7,FALSE)</f>
        <v>0</v>
      </c>
      <c r="O297" s="9">
        <f>VLOOKUP($E297,'ALL-GTK-SD-SMP-SMA-SMK-SLB'!$F$14:$CG$713,'ALL-GTK-SD-SMP-SMA-SMK-SLB'!P$7,FALSE)</f>
        <v>5</v>
      </c>
      <c r="P297" s="299">
        <f t="shared" si="150"/>
        <v>1</v>
      </c>
      <c r="Q297" s="299">
        <f t="shared" si="151"/>
        <v>6</v>
      </c>
      <c r="R297" s="300">
        <f t="shared" si="152"/>
        <v>7</v>
      </c>
      <c r="S297" s="9">
        <f>VLOOKUP($E297,'ALL-GTK-SD-SMP-SMA-SMK-SLB'!$F$14:$CG$713,'ALL-GTK-SD-SMP-SMA-SMK-SLB'!T$7,FALSE)</f>
        <v>0</v>
      </c>
      <c r="T297" s="9">
        <f>VLOOKUP($E297,'ALL-GTK-SD-SMP-SMA-SMK-SLB'!$F$14:$CG$713,'ALL-GTK-SD-SMP-SMA-SMK-SLB'!U$7,FALSE)</f>
        <v>0</v>
      </c>
      <c r="U297" s="9">
        <f>VLOOKUP($E297,'ALL-GTK-SD-SMP-SMA-SMK-SLB'!$F$14:$CG$713,'ALL-GTK-SD-SMP-SMA-SMK-SLB'!V$7,FALSE)</f>
        <v>0</v>
      </c>
      <c r="V297" s="9">
        <f>VLOOKUP($E297,'ALL-GTK-SD-SMP-SMA-SMK-SLB'!$F$14:$CG$713,'ALL-GTK-SD-SMP-SMA-SMK-SLB'!W$7,FALSE)</f>
        <v>2</v>
      </c>
      <c r="W297" s="9">
        <f>VLOOKUP($E297,'ALL-GTK-SD-SMP-SMA-SMK-SLB'!$F$14:$CG$713,'ALL-GTK-SD-SMP-SMA-SMK-SLB'!X$7,FALSE)</f>
        <v>0</v>
      </c>
      <c r="X297" s="9">
        <f>VLOOKUP($E297,'ALL-GTK-SD-SMP-SMA-SMK-SLB'!$F$14:$CG$713,'ALL-GTK-SD-SMP-SMA-SMK-SLB'!Y$7,FALSE)</f>
        <v>0</v>
      </c>
      <c r="Y297" s="299">
        <f t="shared" si="153"/>
        <v>0</v>
      </c>
      <c r="Z297" s="299">
        <f t="shared" si="154"/>
        <v>2</v>
      </c>
      <c r="AA297" s="10">
        <f t="shared" si="155"/>
        <v>2</v>
      </c>
      <c r="AB297" s="44">
        <f t="shared" si="156"/>
        <v>1</v>
      </c>
      <c r="AC297" s="44">
        <f t="shared" si="157"/>
        <v>8</v>
      </c>
      <c r="AD297" s="11">
        <f t="shared" si="158"/>
        <v>9</v>
      </c>
      <c r="AE297" s="9">
        <f>VLOOKUP($E297,'ALL-GTK-SD-SMP-SMA-SMK-SLB'!$F$14:$CG$713,'ALL-GTK-SD-SMP-SMA-SMK-SLB'!AF$7,FALSE)</f>
        <v>0</v>
      </c>
      <c r="AF297" s="9">
        <f>VLOOKUP($E297,'ALL-GTK-SD-SMP-SMA-SMK-SLB'!$F$14:$CG$713,'ALL-GTK-SD-SMP-SMA-SMK-SLB'!AG$7,FALSE)</f>
        <v>3</v>
      </c>
      <c r="AG297" s="10">
        <f t="shared" si="159"/>
        <v>3</v>
      </c>
      <c r="AH297" s="9">
        <f>VLOOKUP($E297,'ALL-GTK-SD-SMP-SMA-SMK-SLB'!$F$14:$CG$713,'ALL-GTK-SD-SMP-SMA-SMK-SLB'!AI$7,FALSE)</f>
        <v>2</v>
      </c>
      <c r="AI297" s="9">
        <f>VLOOKUP($E297,'ALL-GTK-SD-SMP-SMA-SMK-SLB'!$F$14:$CG$713,'ALL-GTK-SD-SMP-SMA-SMK-SLB'!AJ$7,FALSE)</f>
        <v>4</v>
      </c>
      <c r="AJ297" s="10">
        <f t="shared" si="160"/>
        <v>6</v>
      </c>
      <c r="AK297" s="44">
        <f t="shared" si="161"/>
        <v>2</v>
      </c>
      <c r="AL297" s="44">
        <f t="shared" si="162"/>
        <v>7</v>
      </c>
      <c r="AM297" s="11">
        <f t="shared" si="163"/>
        <v>9</v>
      </c>
      <c r="AN297" s="299">
        <f>VLOOKUP($E297,'ALL-GTK-SD-SMP-SMA-SMK-SLB'!$F$14:$CG$713,'ALL-GTK-SD-SMP-SMA-SMK-SLB'!AO$7,FALSE)</f>
        <v>0</v>
      </c>
      <c r="AO297" s="299">
        <f>VLOOKUP($E297,'ALL-GTK-SD-SMP-SMA-SMK-SLB'!$F$14:$CG$713,'ALL-GTK-SD-SMP-SMA-SMK-SLB'!AP$7,FALSE)</f>
        <v>0</v>
      </c>
      <c r="AP297" s="9">
        <f>VLOOKUP($E297,'ALL-GTK-SD-SMP-SMA-SMK-SLB'!$F$14:$CG$713,'ALL-GTK-SD-SMP-SMA-SMK-SLB'!AQ$7,FALSE)</f>
        <v>0</v>
      </c>
      <c r="AQ297" s="9">
        <f>VLOOKUP($E297,'ALL-GTK-SD-SMP-SMA-SMK-SLB'!$F$14:$CG$713,'ALL-GTK-SD-SMP-SMA-SMK-SLB'!AR$7,FALSE)</f>
        <v>0</v>
      </c>
      <c r="AR297" s="9">
        <f>VLOOKUP($E297,'ALL-GTK-SD-SMP-SMA-SMK-SLB'!$F$14:$CG$713,'ALL-GTK-SD-SMP-SMA-SMK-SLB'!AS$7,FALSE)</f>
        <v>0</v>
      </c>
      <c r="AS297" s="9">
        <f>VLOOKUP($E297,'ALL-GTK-SD-SMP-SMA-SMK-SLB'!$F$14:$CG$713,'ALL-GTK-SD-SMP-SMA-SMK-SLB'!AT$7,FALSE)</f>
        <v>0</v>
      </c>
      <c r="AT297" s="9">
        <f>VLOOKUP($E297,'ALL-GTK-SD-SMP-SMA-SMK-SLB'!$F$14:$CG$713,'ALL-GTK-SD-SMP-SMA-SMK-SLB'!AU$7,FALSE)</f>
        <v>0</v>
      </c>
      <c r="AU297" s="9">
        <f>VLOOKUP($E297,'ALL-GTK-SD-SMP-SMA-SMK-SLB'!$F$14:$CG$713,'ALL-GTK-SD-SMP-SMA-SMK-SLB'!AV$7,FALSE)</f>
        <v>0</v>
      </c>
      <c r="AV297" s="9">
        <f>VLOOKUP($E297,'ALL-GTK-SD-SMP-SMA-SMK-SLB'!$F$14:$CG$713,'ALL-GTK-SD-SMP-SMA-SMK-SLB'!AW$7,FALSE)</f>
        <v>0</v>
      </c>
      <c r="AW297" s="9">
        <f>VLOOKUP($E297,'ALL-GTK-SD-SMP-SMA-SMK-SLB'!$F$14:$CG$713,'ALL-GTK-SD-SMP-SMA-SMK-SLB'!AX$7,FALSE)</f>
        <v>0</v>
      </c>
      <c r="AX297" s="9">
        <f>VLOOKUP($E297,'ALL-GTK-SD-SMP-SMA-SMK-SLB'!$F$14:$CG$713,'ALL-GTK-SD-SMP-SMA-SMK-SLB'!AY$7,FALSE)</f>
        <v>2</v>
      </c>
      <c r="AY297" s="9">
        <f>VLOOKUP($E297,'ALL-GTK-SD-SMP-SMA-SMK-SLB'!$F$14:$CG$713,'ALL-GTK-SD-SMP-SMA-SMK-SLB'!AZ$7,FALSE)</f>
        <v>7</v>
      </c>
      <c r="AZ297" s="9">
        <f>VLOOKUP($E297,'ALL-GTK-SD-SMP-SMA-SMK-SLB'!$F$14:$CG$713,'ALL-GTK-SD-SMP-SMA-SMK-SLB'!BA$7,FALSE)</f>
        <v>0</v>
      </c>
      <c r="BA297" s="9">
        <f>VLOOKUP($E297,'ALL-GTK-SD-SMP-SMA-SMK-SLB'!$F$14:$CG$713,'ALL-GTK-SD-SMP-SMA-SMK-SLB'!BB$7,FALSE)</f>
        <v>0</v>
      </c>
      <c r="BB297" s="9">
        <f>VLOOKUP($E297,'ALL-GTK-SD-SMP-SMA-SMK-SLB'!$F$14:$CG$713,'ALL-GTK-SD-SMP-SMA-SMK-SLB'!BC$7,FALSE)</f>
        <v>0</v>
      </c>
      <c r="BC297" s="9">
        <f>VLOOKUP($E297,'ALL-GTK-SD-SMP-SMA-SMK-SLB'!$F$14:$CG$713,'ALL-GTK-SD-SMP-SMA-SMK-SLB'!BD$7,FALSE)</f>
        <v>0</v>
      </c>
      <c r="BD297" s="310">
        <f t="shared" si="164"/>
        <v>0</v>
      </c>
      <c r="BE297" s="310">
        <f t="shared" si="165"/>
        <v>0</v>
      </c>
      <c r="BF297" s="10">
        <f t="shared" si="166"/>
        <v>0</v>
      </c>
      <c r="BG297" s="311">
        <f t="shared" si="167"/>
        <v>2</v>
      </c>
      <c r="BH297" s="311">
        <f t="shared" si="168"/>
        <v>7</v>
      </c>
      <c r="BI297" s="10">
        <f t="shared" si="169"/>
        <v>9</v>
      </c>
      <c r="BJ297" s="44">
        <f t="shared" si="170"/>
        <v>2</v>
      </c>
      <c r="BK297" s="44">
        <f t="shared" si="171"/>
        <v>7</v>
      </c>
      <c r="BL297" s="11">
        <f t="shared" si="172"/>
        <v>9</v>
      </c>
      <c r="BM297" s="9">
        <f>VLOOKUP($E297,'ALL-GTK-SD-SMP-SMA-SMK-SLB'!$F$14:$CG$713,'ALL-GTK-SD-SMP-SMA-SMK-SLB'!BN$7,FALSE)</f>
        <v>0</v>
      </c>
      <c r="BN297" s="9">
        <f>VLOOKUP($E297,'ALL-GTK-SD-SMP-SMA-SMK-SLB'!$F$14:$CG$713,'ALL-GTK-SD-SMP-SMA-SMK-SLB'!BO$7,FALSE)</f>
        <v>0</v>
      </c>
      <c r="BO297" s="9">
        <f>VLOOKUP($E297,'ALL-GTK-SD-SMP-SMA-SMK-SLB'!$F$14:$CG$713,'ALL-GTK-SD-SMP-SMA-SMK-SLB'!BP$7,FALSE)</f>
        <v>0</v>
      </c>
      <c r="BP297" s="9">
        <f>VLOOKUP($E297,'ALL-GTK-SD-SMP-SMA-SMK-SLB'!$F$14:$CG$713,'ALL-GTK-SD-SMP-SMA-SMK-SLB'!BQ$7,FALSE)</f>
        <v>0</v>
      </c>
      <c r="BQ297" s="9">
        <f>VLOOKUP($E297,'ALL-GTK-SD-SMP-SMA-SMK-SLB'!$F$14:$CG$713,'ALL-GTK-SD-SMP-SMA-SMK-SLB'!BR$7,FALSE)</f>
        <v>0</v>
      </c>
      <c r="BR297" s="9">
        <f>VLOOKUP($E297,'ALL-GTK-SD-SMP-SMA-SMK-SLB'!$F$14:$CG$713,'ALL-GTK-SD-SMP-SMA-SMK-SLB'!BS$7,FALSE)</f>
        <v>0</v>
      </c>
      <c r="BS297" s="9">
        <f>VLOOKUP($E297,'ALL-GTK-SD-SMP-SMA-SMK-SLB'!$F$14:$CG$713,'ALL-GTK-SD-SMP-SMA-SMK-SLB'!BT$7,FALSE)</f>
        <v>0</v>
      </c>
      <c r="BT297" s="9">
        <f>VLOOKUP($E297,'ALL-GTK-SD-SMP-SMA-SMK-SLB'!$F$14:$CG$713,'ALL-GTK-SD-SMP-SMA-SMK-SLB'!BU$7,FALSE)</f>
        <v>0</v>
      </c>
      <c r="BU297" s="299">
        <f t="shared" si="173"/>
        <v>0</v>
      </c>
      <c r="BV297" s="299">
        <f t="shared" si="174"/>
        <v>0</v>
      </c>
      <c r="BW297" s="44">
        <f t="shared" si="175"/>
        <v>0</v>
      </c>
      <c r="BX297" s="44">
        <f t="shared" si="176"/>
        <v>0</v>
      </c>
      <c r="BY297" s="11">
        <f t="shared" si="177"/>
        <v>0</v>
      </c>
      <c r="BZ297" s="14">
        <f t="shared" si="178"/>
        <v>1</v>
      </c>
      <c r="CA297" s="14">
        <f t="shared" si="179"/>
        <v>8</v>
      </c>
      <c r="CB297" s="13">
        <f t="shared" si="180"/>
        <v>0</v>
      </c>
      <c r="CC297" s="13">
        <f t="shared" si="181"/>
        <v>0</v>
      </c>
      <c r="CD297" s="312">
        <f t="shared" si="182"/>
        <v>1</v>
      </c>
      <c r="CE297" s="312">
        <f t="shared" si="183"/>
        <v>8</v>
      </c>
      <c r="CF297" s="313">
        <f t="shared" si="184"/>
        <v>9</v>
      </c>
      <c r="CG297" s="302" t="str">
        <f t="shared" si="185"/>
        <v>OK</v>
      </c>
    </row>
    <row r="298" spans="1:85" ht="14.25" x14ac:dyDescent="0.25">
      <c r="A298" s="6">
        <v>286</v>
      </c>
      <c r="B298" s="495">
        <v>286</v>
      </c>
      <c r="C298" s="495" t="s">
        <v>6</v>
      </c>
      <c r="D298" s="496" t="s">
        <v>32</v>
      </c>
      <c r="E298" s="626">
        <v>20340317</v>
      </c>
      <c r="F298" s="627" t="s">
        <v>554</v>
      </c>
      <c r="G298" s="624" t="s">
        <v>52</v>
      </c>
      <c r="H298" s="9">
        <f>VLOOKUP($E298,'ALL-GTK-SD-SMP-SMA-SMK-SLB'!$F$14:$CG$713,'ALL-GTK-SD-SMP-SMA-SMK-SLB'!I$7,FALSE)</f>
        <v>0</v>
      </c>
      <c r="I298" s="9">
        <f>VLOOKUP($E298,'ALL-GTK-SD-SMP-SMA-SMK-SLB'!$F$14:$CG$713,'ALL-GTK-SD-SMP-SMA-SMK-SLB'!J$7,FALSE)</f>
        <v>0</v>
      </c>
      <c r="J298" s="9">
        <f>VLOOKUP($E298,'ALL-GTK-SD-SMP-SMA-SMK-SLB'!$F$14:$CG$713,'ALL-GTK-SD-SMP-SMA-SMK-SLB'!K$7,FALSE)</f>
        <v>0</v>
      </c>
      <c r="K298" s="9">
        <f>VLOOKUP($E298,'ALL-GTK-SD-SMP-SMA-SMK-SLB'!$F$14:$CG$713,'ALL-GTK-SD-SMP-SMA-SMK-SLB'!L$7,FALSE)</f>
        <v>0</v>
      </c>
      <c r="L298" s="9">
        <f>VLOOKUP($E298,'ALL-GTK-SD-SMP-SMA-SMK-SLB'!$F$14:$CG$713,'ALL-GTK-SD-SMP-SMA-SMK-SLB'!M$7,FALSE)</f>
        <v>2</v>
      </c>
      <c r="M298" s="9">
        <f>VLOOKUP($E298,'ALL-GTK-SD-SMP-SMA-SMK-SLB'!$F$14:$CG$713,'ALL-GTK-SD-SMP-SMA-SMK-SLB'!N$7,FALSE)</f>
        <v>0</v>
      </c>
      <c r="N298" s="9">
        <f>VLOOKUP($E298,'ALL-GTK-SD-SMP-SMA-SMK-SLB'!$F$14:$CG$713,'ALL-GTK-SD-SMP-SMA-SMK-SLB'!O$7,FALSE)</f>
        <v>2</v>
      </c>
      <c r="O298" s="9">
        <f>VLOOKUP($E298,'ALL-GTK-SD-SMP-SMA-SMK-SLB'!$F$14:$CG$713,'ALL-GTK-SD-SMP-SMA-SMK-SLB'!P$7,FALSE)</f>
        <v>3</v>
      </c>
      <c r="P298" s="299">
        <f t="shared" si="150"/>
        <v>4</v>
      </c>
      <c r="Q298" s="299">
        <f t="shared" si="151"/>
        <v>3</v>
      </c>
      <c r="R298" s="300">
        <f t="shared" si="152"/>
        <v>7</v>
      </c>
      <c r="S298" s="9">
        <f>VLOOKUP($E298,'ALL-GTK-SD-SMP-SMA-SMK-SLB'!$F$14:$CG$713,'ALL-GTK-SD-SMP-SMA-SMK-SLB'!T$7,FALSE)</f>
        <v>0</v>
      </c>
      <c r="T298" s="9">
        <f>VLOOKUP($E298,'ALL-GTK-SD-SMP-SMA-SMK-SLB'!$F$14:$CG$713,'ALL-GTK-SD-SMP-SMA-SMK-SLB'!U$7,FALSE)</f>
        <v>0</v>
      </c>
      <c r="U298" s="9">
        <f>VLOOKUP($E298,'ALL-GTK-SD-SMP-SMA-SMK-SLB'!$F$14:$CG$713,'ALL-GTK-SD-SMP-SMA-SMK-SLB'!V$7,FALSE)</f>
        <v>0</v>
      </c>
      <c r="V298" s="9">
        <f>VLOOKUP($E298,'ALL-GTK-SD-SMP-SMA-SMK-SLB'!$F$14:$CG$713,'ALL-GTK-SD-SMP-SMA-SMK-SLB'!W$7,FALSE)</f>
        <v>0</v>
      </c>
      <c r="W298" s="9">
        <f>VLOOKUP($E298,'ALL-GTK-SD-SMP-SMA-SMK-SLB'!$F$14:$CG$713,'ALL-GTK-SD-SMP-SMA-SMK-SLB'!X$7,FALSE)</f>
        <v>0</v>
      </c>
      <c r="X298" s="9">
        <f>VLOOKUP($E298,'ALL-GTK-SD-SMP-SMA-SMK-SLB'!$F$14:$CG$713,'ALL-GTK-SD-SMP-SMA-SMK-SLB'!Y$7,FALSE)</f>
        <v>3</v>
      </c>
      <c r="Y298" s="299">
        <f t="shared" si="153"/>
        <v>0</v>
      </c>
      <c r="Z298" s="299">
        <f t="shared" si="154"/>
        <v>3</v>
      </c>
      <c r="AA298" s="10">
        <f t="shared" si="155"/>
        <v>3</v>
      </c>
      <c r="AB298" s="44">
        <f t="shared" si="156"/>
        <v>4</v>
      </c>
      <c r="AC298" s="44">
        <f t="shared" si="157"/>
        <v>6</v>
      </c>
      <c r="AD298" s="11">
        <f t="shared" si="158"/>
        <v>10</v>
      </c>
      <c r="AE298" s="9">
        <f>VLOOKUP($E298,'ALL-GTK-SD-SMP-SMA-SMK-SLB'!$F$14:$CG$713,'ALL-GTK-SD-SMP-SMA-SMK-SLB'!AF$7,FALSE)</f>
        <v>1</v>
      </c>
      <c r="AF298" s="9">
        <f>VLOOKUP($E298,'ALL-GTK-SD-SMP-SMA-SMK-SLB'!$F$14:$CG$713,'ALL-GTK-SD-SMP-SMA-SMK-SLB'!AG$7,FALSE)</f>
        <v>4</v>
      </c>
      <c r="AG298" s="10">
        <f t="shared" si="159"/>
        <v>5</v>
      </c>
      <c r="AH298" s="9">
        <f>VLOOKUP($E298,'ALL-GTK-SD-SMP-SMA-SMK-SLB'!$F$14:$CG$713,'ALL-GTK-SD-SMP-SMA-SMK-SLB'!AI$7,FALSE)</f>
        <v>3</v>
      </c>
      <c r="AI298" s="9">
        <f>VLOOKUP($E298,'ALL-GTK-SD-SMP-SMA-SMK-SLB'!$F$14:$CG$713,'ALL-GTK-SD-SMP-SMA-SMK-SLB'!AJ$7,FALSE)</f>
        <v>2</v>
      </c>
      <c r="AJ298" s="10">
        <f t="shared" si="160"/>
        <v>5</v>
      </c>
      <c r="AK298" s="44">
        <f t="shared" si="161"/>
        <v>4</v>
      </c>
      <c r="AL298" s="44">
        <f t="shared" si="162"/>
        <v>6</v>
      </c>
      <c r="AM298" s="11">
        <f t="shared" si="163"/>
        <v>10</v>
      </c>
      <c r="AN298" s="299">
        <f>VLOOKUP($E298,'ALL-GTK-SD-SMP-SMA-SMK-SLB'!$F$14:$CG$713,'ALL-GTK-SD-SMP-SMA-SMK-SLB'!AO$7,FALSE)</f>
        <v>0</v>
      </c>
      <c r="AO298" s="299">
        <f>VLOOKUP($E298,'ALL-GTK-SD-SMP-SMA-SMK-SLB'!$F$14:$CG$713,'ALL-GTK-SD-SMP-SMA-SMK-SLB'!AP$7,FALSE)</f>
        <v>0</v>
      </c>
      <c r="AP298" s="9">
        <f>VLOOKUP($E298,'ALL-GTK-SD-SMP-SMA-SMK-SLB'!$F$14:$CG$713,'ALL-GTK-SD-SMP-SMA-SMK-SLB'!AQ$7,FALSE)</f>
        <v>0</v>
      </c>
      <c r="AQ298" s="9">
        <f>VLOOKUP($E298,'ALL-GTK-SD-SMP-SMA-SMK-SLB'!$F$14:$CG$713,'ALL-GTK-SD-SMP-SMA-SMK-SLB'!AR$7,FALSE)</f>
        <v>0</v>
      </c>
      <c r="AR298" s="9">
        <f>VLOOKUP($E298,'ALL-GTK-SD-SMP-SMA-SMK-SLB'!$F$14:$CG$713,'ALL-GTK-SD-SMP-SMA-SMK-SLB'!AS$7,FALSE)</f>
        <v>0</v>
      </c>
      <c r="AS298" s="9">
        <f>VLOOKUP($E298,'ALL-GTK-SD-SMP-SMA-SMK-SLB'!$F$14:$CG$713,'ALL-GTK-SD-SMP-SMA-SMK-SLB'!AT$7,FALSE)</f>
        <v>0</v>
      </c>
      <c r="AT298" s="9">
        <f>VLOOKUP($E298,'ALL-GTK-SD-SMP-SMA-SMK-SLB'!$F$14:$CG$713,'ALL-GTK-SD-SMP-SMA-SMK-SLB'!AU$7,FALSE)</f>
        <v>0</v>
      </c>
      <c r="AU298" s="9">
        <f>VLOOKUP($E298,'ALL-GTK-SD-SMP-SMA-SMK-SLB'!$F$14:$CG$713,'ALL-GTK-SD-SMP-SMA-SMK-SLB'!AV$7,FALSE)</f>
        <v>0</v>
      </c>
      <c r="AV298" s="9">
        <f>VLOOKUP($E298,'ALL-GTK-SD-SMP-SMA-SMK-SLB'!$F$14:$CG$713,'ALL-GTK-SD-SMP-SMA-SMK-SLB'!AW$7,FALSE)</f>
        <v>0</v>
      </c>
      <c r="AW298" s="9">
        <f>VLOOKUP($E298,'ALL-GTK-SD-SMP-SMA-SMK-SLB'!$F$14:$CG$713,'ALL-GTK-SD-SMP-SMA-SMK-SLB'!AX$7,FALSE)</f>
        <v>0</v>
      </c>
      <c r="AX298" s="9">
        <f>VLOOKUP($E298,'ALL-GTK-SD-SMP-SMA-SMK-SLB'!$F$14:$CG$713,'ALL-GTK-SD-SMP-SMA-SMK-SLB'!AY$7,FALSE)</f>
        <v>2</v>
      </c>
      <c r="AY298" s="9">
        <f>VLOOKUP($E298,'ALL-GTK-SD-SMP-SMA-SMK-SLB'!$F$14:$CG$713,'ALL-GTK-SD-SMP-SMA-SMK-SLB'!AZ$7,FALSE)</f>
        <v>6</v>
      </c>
      <c r="AZ298" s="9">
        <f>VLOOKUP($E298,'ALL-GTK-SD-SMP-SMA-SMK-SLB'!$F$14:$CG$713,'ALL-GTK-SD-SMP-SMA-SMK-SLB'!BA$7,FALSE)</f>
        <v>2</v>
      </c>
      <c r="BA298" s="9">
        <f>VLOOKUP($E298,'ALL-GTK-SD-SMP-SMA-SMK-SLB'!$F$14:$CG$713,'ALL-GTK-SD-SMP-SMA-SMK-SLB'!BB$7,FALSE)</f>
        <v>0</v>
      </c>
      <c r="BB298" s="9">
        <f>VLOOKUP($E298,'ALL-GTK-SD-SMP-SMA-SMK-SLB'!$F$14:$CG$713,'ALL-GTK-SD-SMP-SMA-SMK-SLB'!BC$7,FALSE)</f>
        <v>0</v>
      </c>
      <c r="BC298" s="9">
        <f>VLOOKUP($E298,'ALL-GTK-SD-SMP-SMA-SMK-SLB'!$F$14:$CG$713,'ALL-GTK-SD-SMP-SMA-SMK-SLB'!BD$7,FALSE)</f>
        <v>0</v>
      </c>
      <c r="BD298" s="310">
        <f t="shared" si="164"/>
        <v>0</v>
      </c>
      <c r="BE298" s="310">
        <f t="shared" si="165"/>
        <v>0</v>
      </c>
      <c r="BF298" s="10">
        <f t="shared" si="166"/>
        <v>0</v>
      </c>
      <c r="BG298" s="311">
        <f t="shared" si="167"/>
        <v>4</v>
      </c>
      <c r="BH298" s="311">
        <f t="shared" si="168"/>
        <v>6</v>
      </c>
      <c r="BI298" s="10">
        <f t="shared" si="169"/>
        <v>10</v>
      </c>
      <c r="BJ298" s="44">
        <f t="shared" si="170"/>
        <v>4</v>
      </c>
      <c r="BK298" s="44">
        <f t="shared" si="171"/>
        <v>6</v>
      </c>
      <c r="BL298" s="11">
        <f t="shared" si="172"/>
        <v>10</v>
      </c>
      <c r="BM298" s="9">
        <f>VLOOKUP($E298,'ALL-GTK-SD-SMP-SMA-SMK-SLB'!$F$14:$CG$713,'ALL-GTK-SD-SMP-SMA-SMK-SLB'!BN$7,FALSE)</f>
        <v>0</v>
      </c>
      <c r="BN298" s="9">
        <f>VLOOKUP($E298,'ALL-GTK-SD-SMP-SMA-SMK-SLB'!$F$14:$CG$713,'ALL-GTK-SD-SMP-SMA-SMK-SLB'!BO$7,FALSE)</f>
        <v>0</v>
      </c>
      <c r="BO298" s="9">
        <f>VLOOKUP($E298,'ALL-GTK-SD-SMP-SMA-SMK-SLB'!$F$14:$CG$713,'ALL-GTK-SD-SMP-SMA-SMK-SLB'!BP$7,FALSE)</f>
        <v>0</v>
      </c>
      <c r="BP298" s="9">
        <f>VLOOKUP($E298,'ALL-GTK-SD-SMP-SMA-SMK-SLB'!$F$14:$CG$713,'ALL-GTK-SD-SMP-SMA-SMK-SLB'!BQ$7,FALSE)</f>
        <v>0</v>
      </c>
      <c r="BQ298" s="9">
        <f>VLOOKUP($E298,'ALL-GTK-SD-SMP-SMA-SMK-SLB'!$F$14:$CG$713,'ALL-GTK-SD-SMP-SMA-SMK-SLB'!BR$7,FALSE)</f>
        <v>0</v>
      </c>
      <c r="BR298" s="9">
        <f>VLOOKUP($E298,'ALL-GTK-SD-SMP-SMA-SMK-SLB'!$F$14:$CG$713,'ALL-GTK-SD-SMP-SMA-SMK-SLB'!BS$7,FALSE)</f>
        <v>0</v>
      </c>
      <c r="BS298" s="9">
        <f>VLOOKUP($E298,'ALL-GTK-SD-SMP-SMA-SMK-SLB'!$F$14:$CG$713,'ALL-GTK-SD-SMP-SMA-SMK-SLB'!BT$7,FALSE)</f>
        <v>0</v>
      </c>
      <c r="BT298" s="9">
        <f>VLOOKUP($E298,'ALL-GTK-SD-SMP-SMA-SMK-SLB'!$F$14:$CG$713,'ALL-GTK-SD-SMP-SMA-SMK-SLB'!BU$7,FALSE)</f>
        <v>0</v>
      </c>
      <c r="BU298" s="299">
        <f t="shared" si="173"/>
        <v>0</v>
      </c>
      <c r="BV298" s="299">
        <f t="shared" si="174"/>
        <v>0</v>
      </c>
      <c r="BW298" s="44">
        <f t="shared" si="175"/>
        <v>0</v>
      </c>
      <c r="BX298" s="44">
        <f t="shared" si="176"/>
        <v>0</v>
      </c>
      <c r="BY298" s="11">
        <f t="shared" si="177"/>
        <v>0</v>
      </c>
      <c r="BZ298" s="14">
        <f t="shared" si="178"/>
        <v>4</v>
      </c>
      <c r="CA298" s="14">
        <f t="shared" si="179"/>
        <v>6</v>
      </c>
      <c r="CB298" s="13">
        <f t="shared" si="180"/>
        <v>0</v>
      </c>
      <c r="CC298" s="13">
        <f t="shared" si="181"/>
        <v>0</v>
      </c>
      <c r="CD298" s="312">
        <f t="shared" si="182"/>
        <v>4</v>
      </c>
      <c r="CE298" s="312">
        <f t="shared" si="183"/>
        <v>6</v>
      </c>
      <c r="CF298" s="313">
        <f t="shared" si="184"/>
        <v>10</v>
      </c>
      <c r="CG298" s="302" t="str">
        <f t="shared" si="185"/>
        <v>OK</v>
      </c>
    </row>
    <row r="299" spans="1:85" ht="14.25" x14ac:dyDescent="0.25">
      <c r="A299" s="6">
        <v>287</v>
      </c>
      <c r="B299" s="495">
        <v>287</v>
      </c>
      <c r="C299" s="495" t="s">
        <v>6</v>
      </c>
      <c r="D299" s="496" t="s">
        <v>32</v>
      </c>
      <c r="E299" s="626">
        <v>20319244</v>
      </c>
      <c r="F299" s="627" t="s">
        <v>555</v>
      </c>
      <c r="G299" s="624" t="s">
        <v>52</v>
      </c>
      <c r="H299" s="9">
        <f>VLOOKUP($E299,'ALL-GTK-SD-SMP-SMA-SMK-SLB'!$F$14:$CG$713,'ALL-GTK-SD-SMP-SMA-SMK-SLB'!I$7,FALSE)</f>
        <v>0</v>
      </c>
      <c r="I299" s="9">
        <f>VLOOKUP($E299,'ALL-GTK-SD-SMP-SMA-SMK-SLB'!$F$14:$CG$713,'ALL-GTK-SD-SMP-SMA-SMK-SLB'!J$7,FALSE)</f>
        <v>0</v>
      </c>
      <c r="J299" s="9">
        <f>VLOOKUP($E299,'ALL-GTK-SD-SMP-SMA-SMK-SLB'!$F$14:$CG$713,'ALL-GTK-SD-SMP-SMA-SMK-SLB'!K$7,FALSE)</f>
        <v>0</v>
      </c>
      <c r="K299" s="9">
        <f>VLOOKUP($E299,'ALL-GTK-SD-SMP-SMA-SMK-SLB'!$F$14:$CG$713,'ALL-GTK-SD-SMP-SMA-SMK-SLB'!L$7,FALSE)</f>
        <v>0</v>
      </c>
      <c r="L299" s="9">
        <f>VLOOKUP($E299,'ALL-GTK-SD-SMP-SMA-SMK-SLB'!$F$14:$CG$713,'ALL-GTK-SD-SMP-SMA-SMK-SLB'!M$7,FALSE)</f>
        <v>0</v>
      </c>
      <c r="M299" s="9">
        <f>VLOOKUP($E299,'ALL-GTK-SD-SMP-SMA-SMK-SLB'!$F$14:$CG$713,'ALL-GTK-SD-SMP-SMA-SMK-SLB'!N$7,FALSE)</f>
        <v>1</v>
      </c>
      <c r="N299" s="9">
        <f>VLOOKUP($E299,'ALL-GTK-SD-SMP-SMA-SMK-SLB'!$F$14:$CG$713,'ALL-GTK-SD-SMP-SMA-SMK-SLB'!O$7,FALSE)</f>
        <v>1</v>
      </c>
      <c r="O299" s="9">
        <f>VLOOKUP($E299,'ALL-GTK-SD-SMP-SMA-SMK-SLB'!$F$14:$CG$713,'ALL-GTK-SD-SMP-SMA-SMK-SLB'!P$7,FALSE)</f>
        <v>3</v>
      </c>
      <c r="P299" s="299">
        <f t="shared" si="150"/>
        <v>1</v>
      </c>
      <c r="Q299" s="299">
        <f t="shared" si="151"/>
        <v>4</v>
      </c>
      <c r="R299" s="300">
        <f t="shared" si="152"/>
        <v>5</v>
      </c>
      <c r="S299" s="9">
        <f>VLOOKUP($E299,'ALL-GTK-SD-SMP-SMA-SMK-SLB'!$F$14:$CG$713,'ALL-GTK-SD-SMP-SMA-SMK-SLB'!T$7,FALSE)</f>
        <v>0</v>
      </c>
      <c r="T299" s="9">
        <f>VLOOKUP($E299,'ALL-GTK-SD-SMP-SMA-SMK-SLB'!$F$14:$CG$713,'ALL-GTK-SD-SMP-SMA-SMK-SLB'!U$7,FALSE)</f>
        <v>0</v>
      </c>
      <c r="U299" s="9">
        <f>VLOOKUP($E299,'ALL-GTK-SD-SMP-SMA-SMK-SLB'!$F$14:$CG$713,'ALL-GTK-SD-SMP-SMA-SMK-SLB'!V$7,FALSE)</f>
        <v>0</v>
      </c>
      <c r="V299" s="9">
        <f>VLOOKUP($E299,'ALL-GTK-SD-SMP-SMA-SMK-SLB'!$F$14:$CG$713,'ALL-GTK-SD-SMP-SMA-SMK-SLB'!W$7,FALSE)</f>
        <v>0</v>
      </c>
      <c r="W299" s="9">
        <f>VLOOKUP($E299,'ALL-GTK-SD-SMP-SMA-SMK-SLB'!$F$14:$CG$713,'ALL-GTK-SD-SMP-SMA-SMK-SLB'!X$7,FALSE)</f>
        <v>1</v>
      </c>
      <c r="X299" s="9">
        <f>VLOOKUP($E299,'ALL-GTK-SD-SMP-SMA-SMK-SLB'!$F$14:$CG$713,'ALL-GTK-SD-SMP-SMA-SMK-SLB'!Y$7,FALSE)</f>
        <v>1</v>
      </c>
      <c r="Y299" s="299">
        <f t="shared" si="153"/>
        <v>1</v>
      </c>
      <c r="Z299" s="299">
        <f t="shared" si="154"/>
        <v>1</v>
      </c>
      <c r="AA299" s="10">
        <f t="shared" si="155"/>
        <v>2</v>
      </c>
      <c r="AB299" s="44">
        <f t="shared" si="156"/>
        <v>2</v>
      </c>
      <c r="AC299" s="44">
        <f t="shared" si="157"/>
        <v>5</v>
      </c>
      <c r="AD299" s="11">
        <f t="shared" si="158"/>
        <v>7</v>
      </c>
      <c r="AE299" s="9">
        <f>VLOOKUP($E299,'ALL-GTK-SD-SMP-SMA-SMK-SLB'!$F$14:$CG$713,'ALL-GTK-SD-SMP-SMA-SMK-SLB'!AF$7,FALSE)</f>
        <v>0</v>
      </c>
      <c r="AF299" s="9">
        <f>VLOOKUP($E299,'ALL-GTK-SD-SMP-SMA-SMK-SLB'!$F$14:$CG$713,'ALL-GTK-SD-SMP-SMA-SMK-SLB'!AG$7,FALSE)</f>
        <v>3</v>
      </c>
      <c r="AG299" s="10">
        <f t="shared" si="159"/>
        <v>3</v>
      </c>
      <c r="AH299" s="9">
        <f>VLOOKUP($E299,'ALL-GTK-SD-SMP-SMA-SMK-SLB'!$F$14:$CG$713,'ALL-GTK-SD-SMP-SMA-SMK-SLB'!AI$7,FALSE)</f>
        <v>2</v>
      </c>
      <c r="AI299" s="9">
        <f>VLOOKUP($E299,'ALL-GTK-SD-SMP-SMA-SMK-SLB'!$F$14:$CG$713,'ALL-GTK-SD-SMP-SMA-SMK-SLB'!AJ$7,FALSE)</f>
        <v>2</v>
      </c>
      <c r="AJ299" s="10">
        <f t="shared" si="160"/>
        <v>4</v>
      </c>
      <c r="AK299" s="44">
        <f t="shared" si="161"/>
        <v>2</v>
      </c>
      <c r="AL299" s="44">
        <f t="shared" si="162"/>
        <v>5</v>
      </c>
      <c r="AM299" s="11">
        <f t="shared" si="163"/>
        <v>7</v>
      </c>
      <c r="AN299" s="299">
        <f>VLOOKUP($E299,'ALL-GTK-SD-SMP-SMA-SMK-SLB'!$F$14:$CG$713,'ALL-GTK-SD-SMP-SMA-SMK-SLB'!AO$7,FALSE)</f>
        <v>0</v>
      </c>
      <c r="AO299" s="299">
        <f>VLOOKUP($E299,'ALL-GTK-SD-SMP-SMA-SMK-SLB'!$F$14:$CG$713,'ALL-GTK-SD-SMP-SMA-SMK-SLB'!AP$7,FALSE)</f>
        <v>0</v>
      </c>
      <c r="AP299" s="9">
        <f>VLOOKUP($E299,'ALL-GTK-SD-SMP-SMA-SMK-SLB'!$F$14:$CG$713,'ALL-GTK-SD-SMP-SMA-SMK-SLB'!AQ$7,FALSE)</f>
        <v>0</v>
      </c>
      <c r="AQ299" s="9">
        <f>VLOOKUP($E299,'ALL-GTK-SD-SMP-SMA-SMK-SLB'!$F$14:$CG$713,'ALL-GTK-SD-SMP-SMA-SMK-SLB'!AR$7,FALSE)</f>
        <v>0</v>
      </c>
      <c r="AR299" s="9">
        <f>VLOOKUP($E299,'ALL-GTK-SD-SMP-SMA-SMK-SLB'!$F$14:$CG$713,'ALL-GTK-SD-SMP-SMA-SMK-SLB'!AS$7,FALSE)</f>
        <v>0</v>
      </c>
      <c r="AS299" s="9">
        <f>VLOOKUP($E299,'ALL-GTK-SD-SMP-SMA-SMK-SLB'!$F$14:$CG$713,'ALL-GTK-SD-SMP-SMA-SMK-SLB'!AT$7,FALSE)</f>
        <v>0</v>
      </c>
      <c r="AT299" s="9">
        <f>VLOOKUP($E299,'ALL-GTK-SD-SMP-SMA-SMK-SLB'!$F$14:$CG$713,'ALL-GTK-SD-SMP-SMA-SMK-SLB'!AU$7,FALSE)</f>
        <v>0</v>
      </c>
      <c r="AU299" s="9">
        <f>VLOOKUP($E299,'ALL-GTK-SD-SMP-SMA-SMK-SLB'!$F$14:$CG$713,'ALL-GTK-SD-SMP-SMA-SMK-SLB'!AV$7,FALSE)</f>
        <v>0</v>
      </c>
      <c r="AV299" s="9">
        <f>VLOOKUP($E299,'ALL-GTK-SD-SMP-SMA-SMK-SLB'!$F$14:$CG$713,'ALL-GTK-SD-SMP-SMA-SMK-SLB'!AW$7,FALSE)</f>
        <v>0</v>
      </c>
      <c r="AW299" s="9">
        <f>VLOOKUP($E299,'ALL-GTK-SD-SMP-SMA-SMK-SLB'!$F$14:$CG$713,'ALL-GTK-SD-SMP-SMA-SMK-SLB'!AX$7,FALSE)</f>
        <v>0</v>
      </c>
      <c r="AX299" s="9">
        <f>VLOOKUP($E299,'ALL-GTK-SD-SMP-SMA-SMK-SLB'!$F$14:$CG$713,'ALL-GTK-SD-SMP-SMA-SMK-SLB'!AY$7,FALSE)</f>
        <v>2</v>
      </c>
      <c r="AY299" s="9">
        <f>VLOOKUP($E299,'ALL-GTK-SD-SMP-SMA-SMK-SLB'!$F$14:$CG$713,'ALL-GTK-SD-SMP-SMA-SMK-SLB'!AZ$7,FALSE)</f>
        <v>4</v>
      </c>
      <c r="AZ299" s="9">
        <f>VLOOKUP($E299,'ALL-GTK-SD-SMP-SMA-SMK-SLB'!$F$14:$CG$713,'ALL-GTK-SD-SMP-SMA-SMK-SLB'!BA$7,FALSE)</f>
        <v>0</v>
      </c>
      <c r="BA299" s="9">
        <f>VLOOKUP($E299,'ALL-GTK-SD-SMP-SMA-SMK-SLB'!$F$14:$CG$713,'ALL-GTK-SD-SMP-SMA-SMK-SLB'!BB$7,FALSE)</f>
        <v>1</v>
      </c>
      <c r="BB299" s="9">
        <f>VLOOKUP($E299,'ALL-GTK-SD-SMP-SMA-SMK-SLB'!$F$14:$CG$713,'ALL-GTK-SD-SMP-SMA-SMK-SLB'!BC$7,FALSE)</f>
        <v>0</v>
      </c>
      <c r="BC299" s="9">
        <f>VLOOKUP($E299,'ALL-GTK-SD-SMP-SMA-SMK-SLB'!$F$14:$CG$713,'ALL-GTK-SD-SMP-SMA-SMK-SLB'!BD$7,FALSE)</f>
        <v>0</v>
      </c>
      <c r="BD299" s="310">
        <f t="shared" si="164"/>
        <v>0</v>
      </c>
      <c r="BE299" s="310">
        <f t="shared" si="165"/>
        <v>0</v>
      </c>
      <c r="BF299" s="10">
        <f t="shared" si="166"/>
        <v>0</v>
      </c>
      <c r="BG299" s="311">
        <f t="shared" si="167"/>
        <v>2</v>
      </c>
      <c r="BH299" s="311">
        <f t="shared" si="168"/>
        <v>5</v>
      </c>
      <c r="BI299" s="10">
        <f t="shared" si="169"/>
        <v>7</v>
      </c>
      <c r="BJ299" s="44">
        <f t="shared" si="170"/>
        <v>2</v>
      </c>
      <c r="BK299" s="44">
        <f t="shared" si="171"/>
        <v>5</v>
      </c>
      <c r="BL299" s="11">
        <f t="shared" si="172"/>
        <v>7</v>
      </c>
      <c r="BM299" s="9">
        <f>VLOOKUP($E299,'ALL-GTK-SD-SMP-SMA-SMK-SLB'!$F$14:$CG$713,'ALL-GTK-SD-SMP-SMA-SMK-SLB'!BN$7,FALSE)</f>
        <v>0</v>
      </c>
      <c r="BN299" s="9">
        <f>VLOOKUP($E299,'ALL-GTK-SD-SMP-SMA-SMK-SLB'!$F$14:$CG$713,'ALL-GTK-SD-SMP-SMA-SMK-SLB'!BO$7,FALSE)</f>
        <v>0</v>
      </c>
      <c r="BO299" s="9">
        <f>VLOOKUP($E299,'ALL-GTK-SD-SMP-SMA-SMK-SLB'!$F$14:$CG$713,'ALL-GTK-SD-SMP-SMA-SMK-SLB'!BP$7,FALSE)</f>
        <v>0</v>
      </c>
      <c r="BP299" s="9">
        <f>VLOOKUP($E299,'ALL-GTK-SD-SMP-SMA-SMK-SLB'!$F$14:$CG$713,'ALL-GTK-SD-SMP-SMA-SMK-SLB'!BQ$7,FALSE)</f>
        <v>0</v>
      </c>
      <c r="BQ299" s="9">
        <f>VLOOKUP($E299,'ALL-GTK-SD-SMP-SMA-SMK-SLB'!$F$14:$CG$713,'ALL-GTK-SD-SMP-SMA-SMK-SLB'!BR$7,FALSE)</f>
        <v>0</v>
      </c>
      <c r="BR299" s="9">
        <f>VLOOKUP($E299,'ALL-GTK-SD-SMP-SMA-SMK-SLB'!$F$14:$CG$713,'ALL-GTK-SD-SMP-SMA-SMK-SLB'!BS$7,FALSE)</f>
        <v>0</v>
      </c>
      <c r="BS299" s="9">
        <f>VLOOKUP($E299,'ALL-GTK-SD-SMP-SMA-SMK-SLB'!$F$14:$CG$713,'ALL-GTK-SD-SMP-SMA-SMK-SLB'!BT$7,FALSE)</f>
        <v>0</v>
      </c>
      <c r="BT299" s="9">
        <f>VLOOKUP($E299,'ALL-GTK-SD-SMP-SMA-SMK-SLB'!$F$14:$CG$713,'ALL-GTK-SD-SMP-SMA-SMK-SLB'!BU$7,FALSE)</f>
        <v>0</v>
      </c>
      <c r="BU299" s="299">
        <f t="shared" si="173"/>
        <v>0</v>
      </c>
      <c r="BV299" s="299">
        <f t="shared" si="174"/>
        <v>0</v>
      </c>
      <c r="BW299" s="44">
        <f t="shared" si="175"/>
        <v>0</v>
      </c>
      <c r="BX299" s="44">
        <f t="shared" si="176"/>
        <v>0</v>
      </c>
      <c r="BY299" s="11">
        <f t="shared" si="177"/>
        <v>0</v>
      </c>
      <c r="BZ299" s="14">
        <f t="shared" si="178"/>
        <v>2</v>
      </c>
      <c r="CA299" s="14">
        <f t="shared" si="179"/>
        <v>5</v>
      </c>
      <c r="CB299" s="13">
        <f t="shared" si="180"/>
        <v>0</v>
      </c>
      <c r="CC299" s="13">
        <f t="shared" si="181"/>
        <v>0</v>
      </c>
      <c r="CD299" s="312">
        <f t="shared" si="182"/>
        <v>2</v>
      </c>
      <c r="CE299" s="312">
        <f t="shared" si="183"/>
        <v>5</v>
      </c>
      <c r="CF299" s="313">
        <f t="shared" si="184"/>
        <v>7</v>
      </c>
      <c r="CG299" s="302" t="str">
        <f t="shared" si="185"/>
        <v>OK</v>
      </c>
    </row>
    <row r="300" spans="1:85" ht="14.25" x14ac:dyDescent="0.25">
      <c r="A300" s="6">
        <v>288</v>
      </c>
      <c r="B300" s="495">
        <v>288</v>
      </c>
      <c r="C300" s="495" t="s">
        <v>6</v>
      </c>
      <c r="D300" s="496" t="s">
        <v>32</v>
      </c>
      <c r="E300" s="626">
        <v>20319057</v>
      </c>
      <c r="F300" s="627" t="s">
        <v>556</v>
      </c>
      <c r="G300" s="624" t="s">
        <v>52</v>
      </c>
      <c r="H300" s="9">
        <f>VLOOKUP($E300,'ALL-GTK-SD-SMP-SMA-SMK-SLB'!$F$14:$CG$713,'ALL-GTK-SD-SMP-SMA-SMK-SLB'!I$7,FALSE)</f>
        <v>0</v>
      </c>
      <c r="I300" s="9">
        <f>VLOOKUP($E300,'ALL-GTK-SD-SMP-SMA-SMK-SLB'!$F$14:$CG$713,'ALL-GTK-SD-SMP-SMA-SMK-SLB'!J$7,FALSE)</f>
        <v>0</v>
      </c>
      <c r="J300" s="9">
        <f>VLOOKUP($E300,'ALL-GTK-SD-SMP-SMA-SMK-SLB'!$F$14:$CG$713,'ALL-GTK-SD-SMP-SMA-SMK-SLB'!K$7,FALSE)</f>
        <v>0</v>
      </c>
      <c r="K300" s="9">
        <f>VLOOKUP($E300,'ALL-GTK-SD-SMP-SMA-SMK-SLB'!$F$14:$CG$713,'ALL-GTK-SD-SMP-SMA-SMK-SLB'!L$7,FALSE)</f>
        <v>0</v>
      </c>
      <c r="L300" s="9">
        <f>VLOOKUP($E300,'ALL-GTK-SD-SMP-SMA-SMK-SLB'!$F$14:$CG$713,'ALL-GTK-SD-SMP-SMA-SMK-SLB'!M$7,FALSE)</f>
        <v>0</v>
      </c>
      <c r="M300" s="9">
        <f>VLOOKUP($E300,'ALL-GTK-SD-SMP-SMA-SMK-SLB'!$F$14:$CG$713,'ALL-GTK-SD-SMP-SMA-SMK-SLB'!N$7,FALSE)</f>
        <v>0</v>
      </c>
      <c r="N300" s="9">
        <f>VLOOKUP($E300,'ALL-GTK-SD-SMP-SMA-SMK-SLB'!$F$14:$CG$713,'ALL-GTK-SD-SMP-SMA-SMK-SLB'!O$7,FALSE)</f>
        <v>0</v>
      </c>
      <c r="O300" s="9">
        <f>VLOOKUP($E300,'ALL-GTK-SD-SMP-SMA-SMK-SLB'!$F$14:$CG$713,'ALL-GTK-SD-SMP-SMA-SMK-SLB'!P$7,FALSE)</f>
        <v>4</v>
      </c>
      <c r="P300" s="299">
        <f t="shared" si="150"/>
        <v>0</v>
      </c>
      <c r="Q300" s="299">
        <f t="shared" si="151"/>
        <v>4</v>
      </c>
      <c r="R300" s="300">
        <f t="shared" si="152"/>
        <v>4</v>
      </c>
      <c r="S300" s="9">
        <f>VLOOKUP($E300,'ALL-GTK-SD-SMP-SMA-SMK-SLB'!$F$14:$CG$713,'ALL-GTK-SD-SMP-SMA-SMK-SLB'!T$7,FALSE)</f>
        <v>0</v>
      </c>
      <c r="T300" s="9">
        <f>VLOOKUP($E300,'ALL-GTK-SD-SMP-SMA-SMK-SLB'!$F$14:$CG$713,'ALL-GTK-SD-SMP-SMA-SMK-SLB'!U$7,FALSE)</f>
        <v>0</v>
      </c>
      <c r="U300" s="9">
        <f>VLOOKUP($E300,'ALL-GTK-SD-SMP-SMA-SMK-SLB'!$F$14:$CG$713,'ALL-GTK-SD-SMP-SMA-SMK-SLB'!V$7,FALSE)</f>
        <v>0</v>
      </c>
      <c r="V300" s="9">
        <f>VLOOKUP($E300,'ALL-GTK-SD-SMP-SMA-SMK-SLB'!$F$14:$CG$713,'ALL-GTK-SD-SMP-SMA-SMK-SLB'!W$7,FALSE)</f>
        <v>1</v>
      </c>
      <c r="W300" s="9">
        <f>VLOOKUP($E300,'ALL-GTK-SD-SMP-SMA-SMK-SLB'!$F$14:$CG$713,'ALL-GTK-SD-SMP-SMA-SMK-SLB'!X$7,FALSE)</f>
        <v>2</v>
      </c>
      <c r="X300" s="9">
        <f>VLOOKUP($E300,'ALL-GTK-SD-SMP-SMA-SMK-SLB'!$F$14:$CG$713,'ALL-GTK-SD-SMP-SMA-SMK-SLB'!Y$7,FALSE)</f>
        <v>1</v>
      </c>
      <c r="Y300" s="299">
        <f t="shared" si="153"/>
        <v>2</v>
      </c>
      <c r="Z300" s="299">
        <f t="shared" si="154"/>
        <v>2</v>
      </c>
      <c r="AA300" s="10">
        <f t="shared" si="155"/>
        <v>4</v>
      </c>
      <c r="AB300" s="44">
        <f t="shared" si="156"/>
        <v>2</v>
      </c>
      <c r="AC300" s="44">
        <f t="shared" si="157"/>
        <v>6</v>
      </c>
      <c r="AD300" s="11">
        <f t="shared" si="158"/>
        <v>8</v>
      </c>
      <c r="AE300" s="9">
        <f>VLOOKUP($E300,'ALL-GTK-SD-SMP-SMA-SMK-SLB'!$F$14:$CG$713,'ALL-GTK-SD-SMP-SMA-SMK-SLB'!AF$7,FALSE)</f>
        <v>1</v>
      </c>
      <c r="AF300" s="9">
        <f>VLOOKUP($E300,'ALL-GTK-SD-SMP-SMA-SMK-SLB'!$F$14:$CG$713,'ALL-GTK-SD-SMP-SMA-SMK-SLB'!AG$7,FALSE)</f>
        <v>3</v>
      </c>
      <c r="AG300" s="10">
        <f t="shared" si="159"/>
        <v>4</v>
      </c>
      <c r="AH300" s="9">
        <f>VLOOKUP($E300,'ALL-GTK-SD-SMP-SMA-SMK-SLB'!$F$14:$CG$713,'ALL-GTK-SD-SMP-SMA-SMK-SLB'!AI$7,FALSE)</f>
        <v>1</v>
      </c>
      <c r="AI300" s="9">
        <f>VLOOKUP($E300,'ALL-GTK-SD-SMP-SMA-SMK-SLB'!$F$14:$CG$713,'ALL-GTK-SD-SMP-SMA-SMK-SLB'!AJ$7,FALSE)</f>
        <v>3</v>
      </c>
      <c r="AJ300" s="10">
        <f t="shared" si="160"/>
        <v>4</v>
      </c>
      <c r="AK300" s="44">
        <f t="shared" si="161"/>
        <v>2</v>
      </c>
      <c r="AL300" s="44">
        <f t="shared" si="162"/>
        <v>6</v>
      </c>
      <c r="AM300" s="11">
        <f t="shared" si="163"/>
        <v>8</v>
      </c>
      <c r="AN300" s="299">
        <f>VLOOKUP($E300,'ALL-GTK-SD-SMP-SMA-SMK-SLB'!$F$14:$CG$713,'ALL-GTK-SD-SMP-SMA-SMK-SLB'!AO$7,FALSE)</f>
        <v>0</v>
      </c>
      <c r="AO300" s="299">
        <f>VLOOKUP($E300,'ALL-GTK-SD-SMP-SMA-SMK-SLB'!$F$14:$CG$713,'ALL-GTK-SD-SMP-SMA-SMK-SLB'!AP$7,FALSE)</f>
        <v>0</v>
      </c>
      <c r="AP300" s="9">
        <f>VLOOKUP($E300,'ALL-GTK-SD-SMP-SMA-SMK-SLB'!$F$14:$CG$713,'ALL-GTK-SD-SMP-SMA-SMK-SLB'!AQ$7,FALSE)</f>
        <v>0</v>
      </c>
      <c r="AQ300" s="9">
        <f>VLOOKUP($E300,'ALL-GTK-SD-SMP-SMA-SMK-SLB'!$F$14:$CG$713,'ALL-GTK-SD-SMP-SMA-SMK-SLB'!AR$7,FALSE)</f>
        <v>0</v>
      </c>
      <c r="AR300" s="9">
        <f>VLOOKUP($E300,'ALL-GTK-SD-SMP-SMA-SMK-SLB'!$F$14:$CG$713,'ALL-GTK-SD-SMP-SMA-SMK-SLB'!AS$7,FALSE)</f>
        <v>0</v>
      </c>
      <c r="AS300" s="9">
        <f>VLOOKUP($E300,'ALL-GTK-SD-SMP-SMA-SMK-SLB'!$F$14:$CG$713,'ALL-GTK-SD-SMP-SMA-SMK-SLB'!AT$7,FALSE)</f>
        <v>0</v>
      </c>
      <c r="AT300" s="9">
        <f>VLOOKUP($E300,'ALL-GTK-SD-SMP-SMA-SMK-SLB'!$F$14:$CG$713,'ALL-GTK-SD-SMP-SMA-SMK-SLB'!AU$7,FALSE)</f>
        <v>0</v>
      </c>
      <c r="AU300" s="9">
        <f>VLOOKUP($E300,'ALL-GTK-SD-SMP-SMA-SMK-SLB'!$F$14:$CG$713,'ALL-GTK-SD-SMP-SMA-SMK-SLB'!AV$7,FALSE)</f>
        <v>0</v>
      </c>
      <c r="AV300" s="9">
        <f>VLOOKUP($E300,'ALL-GTK-SD-SMP-SMA-SMK-SLB'!$F$14:$CG$713,'ALL-GTK-SD-SMP-SMA-SMK-SLB'!AW$7,FALSE)</f>
        <v>0</v>
      </c>
      <c r="AW300" s="9">
        <f>VLOOKUP($E300,'ALL-GTK-SD-SMP-SMA-SMK-SLB'!$F$14:$CG$713,'ALL-GTK-SD-SMP-SMA-SMK-SLB'!AX$7,FALSE)</f>
        <v>0</v>
      </c>
      <c r="AX300" s="9">
        <f>VLOOKUP($E300,'ALL-GTK-SD-SMP-SMA-SMK-SLB'!$F$14:$CG$713,'ALL-GTK-SD-SMP-SMA-SMK-SLB'!AY$7,FALSE)</f>
        <v>2</v>
      </c>
      <c r="AY300" s="9">
        <f>VLOOKUP($E300,'ALL-GTK-SD-SMP-SMA-SMK-SLB'!$F$14:$CG$713,'ALL-GTK-SD-SMP-SMA-SMK-SLB'!AZ$7,FALSE)</f>
        <v>6</v>
      </c>
      <c r="AZ300" s="9">
        <f>VLOOKUP($E300,'ALL-GTK-SD-SMP-SMA-SMK-SLB'!$F$14:$CG$713,'ALL-GTK-SD-SMP-SMA-SMK-SLB'!BA$7,FALSE)</f>
        <v>0</v>
      </c>
      <c r="BA300" s="9">
        <f>VLOOKUP($E300,'ALL-GTK-SD-SMP-SMA-SMK-SLB'!$F$14:$CG$713,'ALL-GTK-SD-SMP-SMA-SMK-SLB'!BB$7,FALSE)</f>
        <v>0</v>
      </c>
      <c r="BB300" s="9">
        <f>VLOOKUP($E300,'ALL-GTK-SD-SMP-SMA-SMK-SLB'!$F$14:$CG$713,'ALL-GTK-SD-SMP-SMA-SMK-SLB'!BC$7,FALSE)</f>
        <v>0</v>
      </c>
      <c r="BC300" s="9">
        <f>VLOOKUP($E300,'ALL-GTK-SD-SMP-SMA-SMK-SLB'!$F$14:$CG$713,'ALL-GTK-SD-SMP-SMA-SMK-SLB'!BD$7,FALSE)</f>
        <v>0</v>
      </c>
      <c r="BD300" s="310">
        <f t="shared" si="164"/>
        <v>0</v>
      </c>
      <c r="BE300" s="310">
        <f t="shared" si="165"/>
        <v>0</v>
      </c>
      <c r="BF300" s="10">
        <f t="shared" si="166"/>
        <v>0</v>
      </c>
      <c r="BG300" s="311">
        <f t="shared" si="167"/>
        <v>2</v>
      </c>
      <c r="BH300" s="311">
        <f t="shared" si="168"/>
        <v>6</v>
      </c>
      <c r="BI300" s="10">
        <f t="shared" si="169"/>
        <v>8</v>
      </c>
      <c r="BJ300" s="44">
        <f t="shared" si="170"/>
        <v>2</v>
      </c>
      <c r="BK300" s="44">
        <f t="shared" si="171"/>
        <v>6</v>
      </c>
      <c r="BL300" s="11">
        <f t="shared" si="172"/>
        <v>8</v>
      </c>
      <c r="BM300" s="9">
        <f>VLOOKUP($E300,'ALL-GTK-SD-SMP-SMA-SMK-SLB'!$F$14:$CG$713,'ALL-GTK-SD-SMP-SMA-SMK-SLB'!BN$7,FALSE)</f>
        <v>0</v>
      </c>
      <c r="BN300" s="9">
        <f>VLOOKUP($E300,'ALL-GTK-SD-SMP-SMA-SMK-SLB'!$F$14:$CG$713,'ALL-GTK-SD-SMP-SMA-SMK-SLB'!BO$7,FALSE)</f>
        <v>0</v>
      </c>
      <c r="BO300" s="9">
        <f>VLOOKUP($E300,'ALL-GTK-SD-SMP-SMA-SMK-SLB'!$F$14:$CG$713,'ALL-GTK-SD-SMP-SMA-SMK-SLB'!BP$7,FALSE)</f>
        <v>0</v>
      </c>
      <c r="BP300" s="9">
        <f>VLOOKUP($E300,'ALL-GTK-SD-SMP-SMA-SMK-SLB'!$F$14:$CG$713,'ALL-GTK-SD-SMP-SMA-SMK-SLB'!BQ$7,FALSE)</f>
        <v>0</v>
      </c>
      <c r="BQ300" s="9">
        <f>VLOOKUP($E300,'ALL-GTK-SD-SMP-SMA-SMK-SLB'!$F$14:$CG$713,'ALL-GTK-SD-SMP-SMA-SMK-SLB'!BR$7,FALSE)</f>
        <v>0</v>
      </c>
      <c r="BR300" s="9">
        <f>VLOOKUP($E300,'ALL-GTK-SD-SMP-SMA-SMK-SLB'!$F$14:$CG$713,'ALL-GTK-SD-SMP-SMA-SMK-SLB'!BS$7,FALSE)</f>
        <v>0</v>
      </c>
      <c r="BS300" s="9">
        <f>VLOOKUP($E300,'ALL-GTK-SD-SMP-SMA-SMK-SLB'!$F$14:$CG$713,'ALL-GTK-SD-SMP-SMA-SMK-SLB'!BT$7,FALSE)</f>
        <v>0</v>
      </c>
      <c r="BT300" s="9">
        <f>VLOOKUP($E300,'ALL-GTK-SD-SMP-SMA-SMK-SLB'!$F$14:$CG$713,'ALL-GTK-SD-SMP-SMA-SMK-SLB'!BU$7,FALSE)</f>
        <v>0</v>
      </c>
      <c r="BU300" s="299">
        <f t="shared" si="173"/>
        <v>0</v>
      </c>
      <c r="BV300" s="299">
        <f t="shared" si="174"/>
        <v>0</v>
      </c>
      <c r="BW300" s="44">
        <f t="shared" si="175"/>
        <v>0</v>
      </c>
      <c r="BX300" s="44">
        <f t="shared" si="176"/>
        <v>0</v>
      </c>
      <c r="BY300" s="11">
        <f t="shared" si="177"/>
        <v>0</v>
      </c>
      <c r="BZ300" s="14">
        <f t="shared" si="178"/>
        <v>2</v>
      </c>
      <c r="CA300" s="14">
        <f t="shared" si="179"/>
        <v>6</v>
      </c>
      <c r="CB300" s="13">
        <f t="shared" si="180"/>
        <v>0</v>
      </c>
      <c r="CC300" s="13">
        <f t="shared" si="181"/>
        <v>0</v>
      </c>
      <c r="CD300" s="312">
        <f t="shared" si="182"/>
        <v>2</v>
      </c>
      <c r="CE300" s="312">
        <f t="shared" si="183"/>
        <v>6</v>
      </c>
      <c r="CF300" s="313">
        <f t="shared" si="184"/>
        <v>8</v>
      </c>
      <c r="CG300" s="302" t="str">
        <f t="shared" si="185"/>
        <v>OK</v>
      </c>
    </row>
    <row r="301" spans="1:85" ht="14.25" x14ac:dyDescent="0.25">
      <c r="A301" s="6">
        <v>289</v>
      </c>
      <c r="B301" s="495">
        <v>289</v>
      </c>
      <c r="C301" s="495" t="s">
        <v>6</v>
      </c>
      <c r="D301" s="496" t="s">
        <v>32</v>
      </c>
      <c r="E301" s="626">
        <v>20319073</v>
      </c>
      <c r="F301" s="627" t="s">
        <v>557</v>
      </c>
      <c r="G301" s="624" t="s">
        <v>52</v>
      </c>
      <c r="H301" s="9">
        <f>VLOOKUP($E301,'ALL-GTK-SD-SMP-SMA-SMK-SLB'!$F$14:$CG$713,'ALL-GTK-SD-SMP-SMA-SMK-SLB'!I$7,FALSE)</f>
        <v>0</v>
      </c>
      <c r="I301" s="9">
        <f>VLOOKUP($E301,'ALL-GTK-SD-SMP-SMA-SMK-SLB'!$F$14:$CG$713,'ALL-GTK-SD-SMP-SMA-SMK-SLB'!J$7,FALSE)</f>
        <v>0</v>
      </c>
      <c r="J301" s="9">
        <f>VLOOKUP($E301,'ALL-GTK-SD-SMP-SMA-SMK-SLB'!$F$14:$CG$713,'ALL-GTK-SD-SMP-SMA-SMK-SLB'!K$7,FALSE)</f>
        <v>0</v>
      </c>
      <c r="K301" s="9">
        <f>VLOOKUP($E301,'ALL-GTK-SD-SMP-SMA-SMK-SLB'!$F$14:$CG$713,'ALL-GTK-SD-SMP-SMA-SMK-SLB'!L$7,FALSE)</f>
        <v>0</v>
      </c>
      <c r="L301" s="9">
        <f>VLOOKUP($E301,'ALL-GTK-SD-SMP-SMA-SMK-SLB'!$F$14:$CG$713,'ALL-GTK-SD-SMP-SMA-SMK-SLB'!M$7,FALSE)</f>
        <v>0</v>
      </c>
      <c r="M301" s="9">
        <f>VLOOKUP($E301,'ALL-GTK-SD-SMP-SMA-SMK-SLB'!$F$14:$CG$713,'ALL-GTK-SD-SMP-SMA-SMK-SLB'!N$7,FALSE)</f>
        <v>0</v>
      </c>
      <c r="N301" s="9">
        <f>VLOOKUP($E301,'ALL-GTK-SD-SMP-SMA-SMK-SLB'!$F$14:$CG$713,'ALL-GTK-SD-SMP-SMA-SMK-SLB'!O$7,FALSE)</f>
        <v>2</v>
      </c>
      <c r="O301" s="9">
        <f>VLOOKUP($E301,'ALL-GTK-SD-SMP-SMA-SMK-SLB'!$F$14:$CG$713,'ALL-GTK-SD-SMP-SMA-SMK-SLB'!P$7,FALSE)</f>
        <v>3</v>
      </c>
      <c r="P301" s="299">
        <f t="shared" si="150"/>
        <v>2</v>
      </c>
      <c r="Q301" s="299">
        <f t="shared" si="151"/>
        <v>3</v>
      </c>
      <c r="R301" s="300">
        <f t="shared" si="152"/>
        <v>5</v>
      </c>
      <c r="S301" s="9">
        <f>VLOOKUP($E301,'ALL-GTK-SD-SMP-SMA-SMK-SLB'!$F$14:$CG$713,'ALL-GTK-SD-SMP-SMA-SMK-SLB'!T$7,FALSE)</f>
        <v>0</v>
      </c>
      <c r="T301" s="9">
        <f>VLOOKUP($E301,'ALL-GTK-SD-SMP-SMA-SMK-SLB'!$F$14:$CG$713,'ALL-GTK-SD-SMP-SMA-SMK-SLB'!U$7,FALSE)</f>
        <v>0</v>
      </c>
      <c r="U301" s="9">
        <f>VLOOKUP($E301,'ALL-GTK-SD-SMP-SMA-SMK-SLB'!$F$14:$CG$713,'ALL-GTK-SD-SMP-SMA-SMK-SLB'!V$7,FALSE)</f>
        <v>0</v>
      </c>
      <c r="V301" s="9">
        <f>VLOOKUP($E301,'ALL-GTK-SD-SMP-SMA-SMK-SLB'!$F$14:$CG$713,'ALL-GTK-SD-SMP-SMA-SMK-SLB'!W$7,FALSE)</f>
        <v>0</v>
      </c>
      <c r="W301" s="9">
        <f>VLOOKUP($E301,'ALL-GTK-SD-SMP-SMA-SMK-SLB'!$F$14:$CG$713,'ALL-GTK-SD-SMP-SMA-SMK-SLB'!X$7,FALSE)</f>
        <v>1</v>
      </c>
      <c r="X301" s="9">
        <f>VLOOKUP($E301,'ALL-GTK-SD-SMP-SMA-SMK-SLB'!$F$14:$CG$713,'ALL-GTK-SD-SMP-SMA-SMK-SLB'!Y$7,FALSE)</f>
        <v>0</v>
      </c>
      <c r="Y301" s="299">
        <f t="shared" si="153"/>
        <v>1</v>
      </c>
      <c r="Z301" s="299">
        <f t="shared" si="154"/>
        <v>0</v>
      </c>
      <c r="AA301" s="10">
        <f t="shared" si="155"/>
        <v>1</v>
      </c>
      <c r="AB301" s="44">
        <f t="shared" si="156"/>
        <v>3</v>
      </c>
      <c r="AC301" s="44">
        <f t="shared" si="157"/>
        <v>3</v>
      </c>
      <c r="AD301" s="11">
        <f t="shared" si="158"/>
        <v>6</v>
      </c>
      <c r="AE301" s="9">
        <f>VLOOKUP($E301,'ALL-GTK-SD-SMP-SMA-SMK-SLB'!$F$14:$CG$713,'ALL-GTK-SD-SMP-SMA-SMK-SLB'!AF$7,FALSE)</f>
        <v>0</v>
      </c>
      <c r="AF301" s="9">
        <f>VLOOKUP($E301,'ALL-GTK-SD-SMP-SMA-SMK-SLB'!$F$14:$CG$713,'ALL-GTK-SD-SMP-SMA-SMK-SLB'!AG$7,FALSE)</f>
        <v>1</v>
      </c>
      <c r="AG301" s="10">
        <f t="shared" si="159"/>
        <v>1</v>
      </c>
      <c r="AH301" s="9">
        <f>VLOOKUP($E301,'ALL-GTK-SD-SMP-SMA-SMK-SLB'!$F$14:$CG$713,'ALL-GTK-SD-SMP-SMA-SMK-SLB'!AI$7,FALSE)</f>
        <v>3</v>
      </c>
      <c r="AI301" s="9">
        <f>VLOOKUP($E301,'ALL-GTK-SD-SMP-SMA-SMK-SLB'!$F$14:$CG$713,'ALL-GTK-SD-SMP-SMA-SMK-SLB'!AJ$7,FALSE)</f>
        <v>2</v>
      </c>
      <c r="AJ301" s="10">
        <f t="shared" si="160"/>
        <v>5</v>
      </c>
      <c r="AK301" s="44">
        <f t="shared" si="161"/>
        <v>3</v>
      </c>
      <c r="AL301" s="44">
        <f t="shared" si="162"/>
        <v>3</v>
      </c>
      <c r="AM301" s="11">
        <f t="shared" si="163"/>
        <v>6</v>
      </c>
      <c r="AN301" s="299">
        <f>VLOOKUP($E301,'ALL-GTK-SD-SMP-SMA-SMK-SLB'!$F$14:$CG$713,'ALL-GTK-SD-SMP-SMA-SMK-SLB'!AO$7,FALSE)</f>
        <v>0</v>
      </c>
      <c r="AO301" s="299">
        <f>VLOOKUP($E301,'ALL-GTK-SD-SMP-SMA-SMK-SLB'!$F$14:$CG$713,'ALL-GTK-SD-SMP-SMA-SMK-SLB'!AP$7,FALSE)</f>
        <v>0</v>
      </c>
      <c r="AP301" s="9">
        <f>VLOOKUP($E301,'ALL-GTK-SD-SMP-SMA-SMK-SLB'!$F$14:$CG$713,'ALL-GTK-SD-SMP-SMA-SMK-SLB'!AQ$7,FALSE)</f>
        <v>0</v>
      </c>
      <c r="AQ301" s="9">
        <f>VLOOKUP($E301,'ALL-GTK-SD-SMP-SMA-SMK-SLB'!$F$14:$CG$713,'ALL-GTK-SD-SMP-SMA-SMK-SLB'!AR$7,FALSE)</f>
        <v>0</v>
      </c>
      <c r="AR301" s="9">
        <f>VLOOKUP($E301,'ALL-GTK-SD-SMP-SMA-SMK-SLB'!$F$14:$CG$713,'ALL-GTK-SD-SMP-SMA-SMK-SLB'!AS$7,FALSE)</f>
        <v>0</v>
      </c>
      <c r="AS301" s="9">
        <f>VLOOKUP($E301,'ALL-GTK-SD-SMP-SMA-SMK-SLB'!$F$14:$CG$713,'ALL-GTK-SD-SMP-SMA-SMK-SLB'!AT$7,FALSE)</f>
        <v>0</v>
      </c>
      <c r="AT301" s="9">
        <f>VLOOKUP($E301,'ALL-GTK-SD-SMP-SMA-SMK-SLB'!$F$14:$CG$713,'ALL-GTK-SD-SMP-SMA-SMK-SLB'!AU$7,FALSE)</f>
        <v>0</v>
      </c>
      <c r="AU301" s="9">
        <f>VLOOKUP($E301,'ALL-GTK-SD-SMP-SMA-SMK-SLB'!$F$14:$CG$713,'ALL-GTK-SD-SMP-SMA-SMK-SLB'!AV$7,FALSE)</f>
        <v>0</v>
      </c>
      <c r="AV301" s="9">
        <f>VLOOKUP($E301,'ALL-GTK-SD-SMP-SMA-SMK-SLB'!$F$14:$CG$713,'ALL-GTK-SD-SMP-SMA-SMK-SLB'!AW$7,FALSE)</f>
        <v>0</v>
      </c>
      <c r="AW301" s="9">
        <f>VLOOKUP($E301,'ALL-GTK-SD-SMP-SMA-SMK-SLB'!$F$14:$CG$713,'ALL-GTK-SD-SMP-SMA-SMK-SLB'!AX$7,FALSE)</f>
        <v>0</v>
      </c>
      <c r="AX301" s="9">
        <f>VLOOKUP($E301,'ALL-GTK-SD-SMP-SMA-SMK-SLB'!$F$14:$CG$713,'ALL-GTK-SD-SMP-SMA-SMK-SLB'!AY$7,FALSE)</f>
        <v>3</v>
      </c>
      <c r="AY301" s="9">
        <f>VLOOKUP($E301,'ALL-GTK-SD-SMP-SMA-SMK-SLB'!$F$14:$CG$713,'ALL-GTK-SD-SMP-SMA-SMK-SLB'!AZ$7,FALSE)</f>
        <v>3</v>
      </c>
      <c r="AZ301" s="9">
        <f>VLOOKUP($E301,'ALL-GTK-SD-SMP-SMA-SMK-SLB'!$F$14:$CG$713,'ALL-GTK-SD-SMP-SMA-SMK-SLB'!BA$7,FALSE)</f>
        <v>0</v>
      </c>
      <c r="BA301" s="9">
        <f>VLOOKUP($E301,'ALL-GTK-SD-SMP-SMA-SMK-SLB'!$F$14:$CG$713,'ALL-GTK-SD-SMP-SMA-SMK-SLB'!BB$7,FALSE)</f>
        <v>0</v>
      </c>
      <c r="BB301" s="9">
        <f>VLOOKUP($E301,'ALL-GTK-SD-SMP-SMA-SMK-SLB'!$F$14:$CG$713,'ALL-GTK-SD-SMP-SMA-SMK-SLB'!BC$7,FALSE)</f>
        <v>0</v>
      </c>
      <c r="BC301" s="9">
        <f>VLOOKUP($E301,'ALL-GTK-SD-SMP-SMA-SMK-SLB'!$F$14:$CG$713,'ALL-GTK-SD-SMP-SMA-SMK-SLB'!BD$7,FALSE)</f>
        <v>0</v>
      </c>
      <c r="BD301" s="310">
        <f t="shared" si="164"/>
        <v>0</v>
      </c>
      <c r="BE301" s="310">
        <f t="shared" si="165"/>
        <v>0</v>
      </c>
      <c r="BF301" s="10">
        <f t="shared" si="166"/>
        <v>0</v>
      </c>
      <c r="BG301" s="311">
        <f t="shared" si="167"/>
        <v>3</v>
      </c>
      <c r="BH301" s="311">
        <f t="shared" si="168"/>
        <v>3</v>
      </c>
      <c r="BI301" s="10">
        <f t="shared" si="169"/>
        <v>6</v>
      </c>
      <c r="BJ301" s="44">
        <f t="shared" si="170"/>
        <v>3</v>
      </c>
      <c r="BK301" s="44">
        <f t="shared" si="171"/>
        <v>3</v>
      </c>
      <c r="BL301" s="11">
        <f t="shared" si="172"/>
        <v>6</v>
      </c>
      <c r="BM301" s="9">
        <f>VLOOKUP($E301,'ALL-GTK-SD-SMP-SMA-SMK-SLB'!$F$14:$CG$713,'ALL-GTK-SD-SMP-SMA-SMK-SLB'!BN$7,FALSE)</f>
        <v>0</v>
      </c>
      <c r="BN301" s="9">
        <f>VLOOKUP($E301,'ALL-GTK-SD-SMP-SMA-SMK-SLB'!$F$14:$CG$713,'ALL-GTK-SD-SMP-SMA-SMK-SLB'!BO$7,FALSE)</f>
        <v>0</v>
      </c>
      <c r="BO301" s="9">
        <f>VLOOKUP($E301,'ALL-GTK-SD-SMP-SMA-SMK-SLB'!$F$14:$CG$713,'ALL-GTK-SD-SMP-SMA-SMK-SLB'!BP$7,FALSE)</f>
        <v>0</v>
      </c>
      <c r="BP301" s="9">
        <f>VLOOKUP($E301,'ALL-GTK-SD-SMP-SMA-SMK-SLB'!$F$14:$CG$713,'ALL-GTK-SD-SMP-SMA-SMK-SLB'!BQ$7,FALSE)</f>
        <v>0</v>
      </c>
      <c r="BQ301" s="9">
        <f>VLOOKUP($E301,'ALL-GTK-SD-SMP-SMA-SMK-SLB'!$F$14:$CG$713,'ALL-GTK-SD-SMP-SMA-SMK-SLB'!BR$7,FALSE)</f>
        <v>0</v>
      </c>
      <c r="BR301" s="9">
        <f>VLOOKUP($E301,'ALL-GTK-SD-SMP-SMA-SMK-SLB'!$F$14:$CG$713,'ALL-GTK-SD-SMP-SMA-SMK-SLB'!BS$7,FALSE)</f>
        <v>0</v>
      </c>
      <c r="BS301" s="9">
        <f>VLOOKUP($E301,'ALL-GTK-SD-SMP-SMA-SMK-SLB'!$F$14:$CG$713,'ALL-GTK-SD-SMP-SMA-SMK-SLB'!BT$7,FALSE)</f>
        <v>0</v>
      </c>
      <c r="BT301" s="9">
        <f>VLOOKUP($E301,'ALL-GTK-SD-SMP-SMA-SMK-SLB'!$F$14:$CG$713,'ALL-GTK-SD-SMP-SMA-SMK-SLB'!BU$7,FALSE)</f>
        <v>0</v>
      </c>
      <c r="BU301" s="299">
        <f t="shared" si="173"/>
        <v>0</v>
      </c>
      <c r="BV301" s="299">
        <f t="shared" si="174"/>
        <v>0</v>
      </c>
      <c r="BW301" s="44">
        <f t="shared" si="175"/>
        <v>0</v>
      </c>
      <c r="BX301" s="44">
        <f t="shared" si="176"/>
        <v>0</v>
      </c>
      <c r="BY301" s="11">
        <f t="shared" si="177"/>
        <v>0</v>
      </c>
      <c r="BZ301" s="14">
        <f t="shared" si="178"/>
        <v>3</v>
      </c>
      <c r="CA301" s="14">
        <f t="shared" si="179"/>
        <v>3</v>
      </c>
      <c r="CB301" s="13">
        <f t="shared" si="180"/>
        <v>0</v>
      </c>
      <c r="CC301" s="13">
        <f t="shared" si="181"/>
        <v>0</v>
      </c>
      <c r="CD301" s="312">
        <f t="shared" si="182"/>
        <v>3</v>
      </c>
      <c r="CE301" s="312">
        <f t="shared" si="183"/>
        <v>3</v>
      </c>
      <c r="CF301" s="313">
        <f t="shared" si="184"/>
        <v>6</v>
      </c>
      <c r="CG301" s="302" t="str">
        <f t="shared" si="185"/>
        <v>OK</v>
      </c>
    </row>
    <row r="302" spans="1:85" ht="14.25" x14ac:dyDescent="0.25">
      <c r="A302" s="6">
        <v>290</v>
      </c>
      <c r="B302" s="495">
        <v>290</v>
      </c>
      <c r="C302" s="495" t="s">
        <v>6</v>
      </c>
      <c r="D302" s="496" t="s">
        <v>32</v>
      </c>
      <c r="E302" s="626">
        <v>20319067</v>
      </c>
      <c r="F302" s="627" t="s">
        <v>558</v>
      </c>
      <c r="G302" s="624" t="s">
        <v>52</v>
      </c>
      <c r="H302" s="9">
        <f>VLOOKUP($E302,'ALL-GTK-SD-SMP-SMA-SMK-SLB'!$F$14:$CG$713,'ALL-GTK-SD-SMP-SMA-SMK-SLB'!I$7,FALSE)</f>
        <v>0</v>
      </c>
      <c r="I302" s="9">
        <f>VLOOKUP($E302,'ALL-GTK-SD-SMP-SMA-SMK-SLB'!$F$14:$CG$713,'ALL-GTK-SD-SMP-SMA-SMK-SLB'!J$7,FALSE)</f>
        <v>0</v>
      </c>
      <c r="J302" s="9">
        <f>VLOOKUP($E302,'ALL-GTK-SD-SMP-SMA-SMK-SLB'!$F$14:$CG$713,'ALL-GTK-SD-SMP-SMA-SMK-SLB'!K$7,FALSE)</f>
        <v>0</v>
      </c>
      <c r="K302" s="9">
        <f>VLOOKUP($E302,'ALL-GTK-SD-SMP-SMA-SMK-SLB'!$F$14:$CG$713,'ALL-GTK-SD-SMP-SMA-SMK-SLB'!L$7,FALSE)</f>
        <v>0</v>
      </c>
      <c r="L302" s="9">
        <f>VLOOKUP($E302,'ALL-GTK-SD-SMP-SMA-SMK-SLB'!$F$14:$CG$713,'ALL-GTK-SD-SMP-SMA-SMK-SLB'!M$7,FALSE)</f>
        <v>0</v>
      </c>
      <c r="M302" s="9">
        <f>VLOOKUP($E302,'ALL-GTK-SD-SMP-SMA-SMK-SLB'!$F$14:$CG$713,'ALL-GTK-SD-SMP-SMA-SMK-SLB'!N$7,FALSE)</f>
        <v>2</v>
      </c>
      <c r="N302" s="9">
        <f>VLOOKUP($E302,'ALL-GTK-SD-SMP-SMA-SMK-SLB'!$F$14:$CG$713,'ALL-GTK-SD-SMP-SMA-SMK-SLB'!O$7,FALSE)</f>
        <v>0</v>
      </c>
      <c r="O302" s="9">
        <f>VLOOKUP($E302,'ALL-GTK-SD-SMP-SMA-SMK-SLB'!$F$14:$CG$713,'ALL-GTK-SD-SMP-SMA-SMK-SLB'!P$7,FALSE)</f>
        <v>1</v>
      </c>
      <c r="P302" s="299">
        <f t="shared" si="150"/>
        <v>0</v>
      </c>
      <c r="Q302" s="299">
        <f t="shared" si="151"/>
        <v>3</v>
      </c>
      <c r="R302" s="300">
        <f t="shared" si="152"/>
        <v>3</v>
      </c>
      <c r="S302" s="9">
        <f>VLOOKUP($E302,'ALL-GTK-SD-SMP-SMA-SMK-SLB'!$F$14:$CG$713,'ALL-GTK-SD-SMP-SMA-SMK-SLB'!T$7,FALSE)</f>
        <v>0</v>
      </c>
      <c r="T302" s="9">
        <f>VLOOKUP($E302,'ALL-GTK-SD-SMP-SMA-SMK-SLB'!$F$14:$CG$713,'ALL-GTK-SD-SMP-SMA-SMK-SLB'!U$7,FALSE)</f>
        <v>0</v>
      </c>
      <c r="U302" s="9">
        <f>VLOOKUP($E302,'ALL-GTK-SD-SMP-SMA-SMK-SLB'!$F$14:$CG$713,'ALL-GTK-SD-SMP-SMA-SMK-SLB'!V$7,FALSE)</f>
        <v>2</v>
      </c>
      <c r="V302" s="9">
        <f>VLOOKUP($E302,'ALL-GTK-SD-SMP-SMA-SMK-SLB'!$F$14:$CG$713,'ALL-GTK-SD-SMP-SMA-SMK-SLB'!W$7,FALSE)</f>
        <v>1</v>
      </c>
      <c r="W302" s="9">
        <f>VLOOKUP($E302,'ALL-GTK-SD-SMP-SMA-SMK-SLB'!$F$14:$CG$713,'ALL-GTK-SD-SMP-SMA-SMK-SLB'!X$7,FALSE)</f>
        <v>0</v>
      </c>
      <c r="X302" s="9">
        <f>VLOOKUP($E302,'ALL-GTK-SD-SMP-SMA-SMK-SLB'!$F$14:$CG$713,'ALL-GTK-SD-SMP-SMA-SMK-SLB'!Y$7,FALSE)</f>
        <v>1</v>
      </c>
      <c r="Y302" s="299">
        <f t="shared" si="153"/>
        <v>2</v>
      </c>
      <c r="Z302" s="299">
        <f t="shared" si="154"/>
        <v>2</v>
      </c>
      <c r="AA302" s="10">
        <f t="shared" si="155"/>
        <v>4</v>
      </c>
      <c r="AB302" s="44">
        <f t="shared" si="156"/>
        <v>2</v>
      </c>
      <c r="AC302" s="44">
        <f t="shared" si="157"/>
        <v>5</v>
      </c>
      <c r="AD302" s="11">
        <f t="shared" si="158"/>
        <v>7</v>
      </c>
      <c r="AE302" s="9">
        <f>VLOOKUP($E302,'ALL-GTK-SD-SMP-SMA-SMK-SLB'!$F$14:$CG$713,'ALL-GTK-SD-SMP-SMA-SMK-SLB'!AF$7,FALSE)</f>
        <v>1</v>
      </c>
      <c r="AF302" s="9">
        <f>VLOOKUP($E302,'ALL-GTK-SD-SMP-SMA-SMK-SLB'!$F$14:$CG$713,'ALL-GTK-SD-SMP-SMA-SMK-SLB'!AG$7,FALSE)</f>
        <v>4</v>
      </c>
      <c r="AG302" s="10">
        <f t="shared" si="159"/>
        <v>5</v>
      </c>
      <c r="AH302" s="9">
        <f>VLOOKUP($E302,'ALL-GTK-SD-SMP-SMA-SMK-SLB'!$F$14:$CG$713,'ALL-GTK-SD-SMP-SMA-SMK-SLB'!AI$7,FALSE)</f>
        <v>1</v>
      </c>
      <c r="AI302" s="9">
        <f>VLOOKUP($E302,'ALL-GTK-SD-SMP-SMA-SMK-SLB'!$F$14:$CG$713,'ALL-GTK-SD-SMP-SMA-SMK-SLB'!AJ$7,FALSE)</f>
        <v>1</v>
      </c>
      <c r="AJ302" s="10">
        <f t="shared" si="160"/>
        <v>2</v>
      </c>
      <c r="AK302" s="44">
        <f t="shared" si="161"/>
        <v>2</v>
      </c>
      <c r="AL302" s="44">
        <f t="shared" si="162"/>
        <v>5</v>
      </c>
      <c r="AM302" s="11">
        <f t="shared" si="163"/>
        <v>7</v>
      </c>
      <c r="AN302" s="299">
        <f>VLOOKUP($E302,'ALL-GTK-SD-SMP-SMA-SMK-SLB'!$F$14:$CG$713,'ALL-GTK-SD-SMP-SMA-SMK-SLB'!AO$7,FALSE)</f>
        <v>0</v>
      </c>
      <c r="AO302" s="299">
        <f>VLOOKUP($E302,'ALL-GTK-SD-SMP-SMA-SMK-SLB'!$F$14:$CG$713,'ALL-GTK-SD-SMP-SMA-SMK-SLB'!AP$7,FALSE)</f>
        <v>0</v>
      </c>
      <c r="AP302" s="9">
        <f>VLOOKUP($E302,'ALL-GTK-SD-SMP-SMA-SMK-SLB'!$F$14:$CG$713,'ALL-GTK-SD-SMP-SMA-SMK-SLB'!AQ$7,FALSE)</f>
        <v>0</v>
      </c>
      <c r="AQ302" s="9">
        <f>VLOOKUP($E302,'ALL-GTK-SD-SMP-SMA-SMK-SLB'!$F$14:$CG$713,'ALL-GTK-SD-SMP-SMA-SMK-SLB'!AR$7,FALSE)</f>
        <v>0</v>
      </c>
      <c r="AR302" s="9">
        <f>VLOOKUP($E302,'ALL-GTK-SD-SMP-SMA-SMK-SLB'!$F$14:$CG$713,'ALL-GTK-SD-SMP-SMA-SMK-SLB'!AS$7,FALSE)</f>
        <v>0</v>
      </c>
      <c r="AS302" s="9">
        <f>VLOOKUP($E302,'ALL-GTK-SD-SMP-SMA-SMK-SLB'!$F$14:$CG$713,'ALL-GTK-SD-SMP-SMA-SMK-SLB'!AT$7,FALSE)</f>
        <v>0</v>
      </c>
      <c r="AT302" s="9">
        <f>VLOOKUP($E302,'ALL-GTK-SD-SMP-SMA-SMK-SLB'!$F$14:$CG$713,'ALL-GTK-SD-SMP-SMA-SMK-SLB'!AU$7,FALSE)</f>
        <v>0</v>
      </c>
      <c r="AU302" s="9">
        <f>VLOOKUP($E302,'ALL-GTK-SD-SMP-SMA-SMK-SLB'!$F$14:$CG$713,'ALL-GTK-SD-SMP-SMA-SMK-SLB'!AV$7,FALSE)</f>
        <v>0</v>
      </c>
      <c r="AV302" s="9">
        <f>VLOOKUP($E302,'ALL-GTK-SD-SMP-SMA-SMK-SLB'!$F$14:$CG$713,'ALL-GTK-SD-SMP-SMA-SMK-SLB'!AW$7,FALSE)</f>
        <v>0</v>
      </c>
      <c r="AW302" s="9">
        <f>VLOOKUP($E302,'ALL-GTK-SD-SMP-SMA-SMK-SLB'!$F$14:$CG$713,'ALL-GTK-SD-SMP-SMA-SMK-SLB'!AX$7,FALSE)</f>
        <v>0</v>
      </c>
      <c r="AX302" s="9">
        <f>VLOOKUP($E302,'ALL-GTK-SD-SMP-SMA-SMK-SLB'!$F$14:$CG$713,'ALL-GTK-SD-SMP-SMA-SMK-SLB'!AY$7,FALSE)</f>
        <v>2</v>
      </c>
      <c r="AY302" s="9">
        <f>VLOOKUP($E302,'ALL-GTK-SD-SMP-SMA-SMK-SLB'!$F$14:$CG$713,'ALL-GTK-SD-SMP-SMA-SMK-SLB'!AZ$7,FALSE)</f>
        <v>5</v>
      </c>
      <c r="AZ302" s="9">
        <f>VLOOKUP($E302,'ALL-GTK-SD-SMP-SMA-SMK-SLB'!$F$14:$CG$713,'ALL-GTK-SD-SMP-SMA-SMK-SLB'!BA$7,FALSE)</f>
        <v>0</v>
      </c>
      <c r="BA302" s="9">
        <f>VLOOKUP($E302,'ALL-GTK-SD-SMP-SMA-SMK-SLB'!$F$14:$CG$713,'ALL-GTK-SD-SMP-SMA-SMK-SLB'!BB$7,FALSE)</f>
        <v>0</v>
      </c>
      <c r="BB302" s="9">
        <f>VLOOKUP($E302,'ALL-GTK-SD-SMP-SMA-SMK-SLB'!$F$14:$CG$713,'ALL-GTK-SD-SMP-SMA-SMK-SLB'!BC$7,FALSE)</f>
        <v>0</v>
      </c>
      <c r="BC302" s="9">
        <f>VLOOKUP($E302,'ALL-GTK-SD-SMP-SMA-SMK-SLB'!$F$14:$CG$713,'ALL-GTK-SD-SMP-SMA-SMK-SLB'!BD$7,FALSE)</f>
        <v>0</v>
      </c>
      <c r="BD302" s="310">
        <f t="shared" si="164"/>
        <v>0</v>
      </c>
      <c r="BE302" s="310">
        <f t="shared" si="165"/>
        <v>0</v>
      </c>
      <c r="BF302" s="10">
        <f t="shared" si="166"/>
        <v>0</v>
      </c>
      <c r="BG302" s="311">
        <f t="shared" si="167"/>
        <v>2</v>
      </c>
      <c r="BH302" s="311">
        <f t="shared" si="168"/>
        <v>5</v>
      </c>
      <c r="BI302" s="10">
        <f t="shared" si="169"/>
        <v>7</v>
      </c>
      <c r="BJ302" s="44">
        <f t="shared" si="170"/>
        <v>2</v>
      </c>
      <c r="BK302" s="44">
        <f t="shared" si="171"/>
        <v>5</v>
      </c>
      <c r="BL302" s="11">
        <f t="shared" si="172"/>
        <v>7</v>
      </c>
      <c r="BM302" s="9">
        <f>VLOOKUP($E302,'ALL-GTK-SD-SMP-SMA-SMK-SLB'!$F$14:$CG$713,'ALL-GTK-SD-SMP-SMA-SMK-SLB'!BN$7,FALSE)</f>
        <v>0</v>
      </c>
      <c r="BN302" s="9">
        <f>VLOOKUP($E302,'ALL-GTK-SD-SMP-SMA-SMK-SLB'!$F$14:$CG$713,'ALL-GTK-SD-SMP-SMA-SMK-SLB'!BO$7,FALSE)</f>
        <v>0</v>
      </c>
      <c r="BO302" s="9">
        <f>VLOOKUP($E302,'ALL-GTK-SD-SMP-SMA-SMK-SLB'!$F$14:$CG$713,'ALL-GTK-SD-SMP-SMA-SMK-SLB'!BP$7,FALSE)</f>
        <v>0</v>
      </c>
      <c r="BP302" s="9">
        <f>VLOOKUP($E302,'ALL-GTK-SD-SMP-SMA-SMK-SLB'!$F$14:$CG$713,'ALL-GTK-SD-SMP-SMA-SMK-SLB'!BQ$7,FALSE)</f>
        <v>0</v>
      </c>
      <c r="BQ302" s="9">
        <f>VLOOKUP($E302,'ALL-GTK-SD-SMP-SMA-SMK-SLB'!$F$14:$CG$713,'ALL-GTK-SD-SMP-SMA-SMK-SLB'!BR$7,FALSE)</f>
        <v>0</v>
      </c>
      <c r="BR302" s="9">
        <f>VLOOKUP($E302,'ALL-GTK-SD-SMP-SMA-SMK-SLB'!$F$14:$CG$713,'ALL-GTK-SD-SMP-SMA-SMK-SLB'!BS$7,FALSE)</f>
        <v>0</v>
      </c>
      <c r="BS302" s="9">
        <f>VLOOKUP($E302,'ALL-GTK-SD-SMP-SMA-SMK-SLB'!$F$14:$CG$713,'ALL-GTK-SD-SMP-SMA-SMK-SLB'!BT$7,FALSE)</f>
        <v>1</v>
      </c>
      <c r="BT302" s="9">
        <f>VLOOKUP($E302,'ALL-GTK-SD-SMP-SMA-SMK-SLB'!$F$14:$CG$713,'ALL-GTK-SD-SMP-SMA-SMK-SLB'!BU$7,FALSE)</f>
        <v>0</v>
      </c>
      <c r="BU302" s="299">
        <f t="shared" si="173"/>
        <v>1</v>
      </c>
      <c r="BV302" s="299">
        <f t="shared" si="174"/>
        <v>0</v>
      </c>
      <c r="BW302" s="44">
        <f t="shared" si="175"/>
        <v>1</v>
      </c>
      <c r="BX302" s="44">
        <f t="shared" si="176"/>
        <v>0</v>
      </c>
      <c r="BY302" s="11">
        <f t="shared" si="177"/>
        <v>1</v>
      </c>
      <c r="BZ302" s="14">
        <f t="shared" si="178"/>
        <v>2</v>
      </c>
      <c r="CA302" s="14">
        <f t="shared" si="179"/>
        <v>5</v>
      </c>
      <c r="CB302" s="13">
        <f t="shared" si="180"/>
        <v>1</v>
      </c>
      <c r="CC302" s="13">
        <f t="shared" si="181"/>
        <v>0</v>
      </c>
      <c r="CD302" s="312">
        <f t="shared" si="182"/>
        <v>3</v>
      </c>
      <c r="CE302" s="312">
        <f t="shared" si="183"/>
        <v>5</v>
      </c>
      <c r="CF302" s="313">
        <f t="shared" si="184"/>
        <v>8</v>
      </c>
      <c r="CG302" s="302" t="str">
        <f t="shared" si="185"/>
        <v>OK</v>
      </c>
    </row>
    <row r="303" spans="1:85" ht="14.25" x14ac:dyDescent="0.25">
      <c r="A303" s="6">
        <v>291</v>
      </c>
      <c r="B303" s="495">
        <v>291</v>
      </c>
      <c r="C303" s="495" t="s">
        <v>6</v>
      </c>
      <c r="D303" s="496" t="s">
        <v>32</v>
      </c>
      <c r="E303" s="626">
        <v>20319078</v>
      </c>
      <c r="F303" s="627" t="s">
        <v>559</v>
      </c>
      <c r="G303" s="624" t="s">
        <v>52</v>
      </c>
      <c r="H303" s="9">
        <f>VLOOKUP($E303,'ALL-GTK-SD-SMP-SMA-SMK-SLB'!$F$14:$CG$713,'ALL-GTK-SD-SMP-SMA-SMK-SLB'!I$7,FALSE)</f>
        <v>0</v>
      </c>
      <c r="I303" s="9">
        <f>VLOOKUP($E303,'ALL-GTK-SD-SMP-SMA-SMK-SLB'!$F$14:$CG$713,'ALL-GTK-SD-SMP-SMA-SMK-SLB'!J$7,FALSE)</f>
        <v>0</v>
      </c>
      <c r="J303" s="9">
        <f>VLOOKUP($E303,'ALL-GTK-SD-SMP-SMA-SMK-SLB'!$F$14:$CG$713,'ALL-GTK-SD-SMP-SMA-SMK-SLB'!K$7,FALSE)</f>
        <v>0</v>
      </c>
      <c r="K303" s="9">
        <f>VLOOKUP($E303,'ALL-GTK-SD-SMP-SMA-SMK-SLB'!$F$14:$CG$713,'ALL-GTK-SD-SMP-SMA-SMK-SLB'!L$7,FALSE)</f>
        <v>0</v>
      </c>
      <c r="L303" s="9">
        <f>VLOOKUP($E303,'ALL-GTK-SD-SMP-SMA-SMK-SLB'!$F$14:$CG$713,'ALL-GTK-SD-SMP-SMA-SMK-SLB'!M$7,FALSE)</f>
        <v>1</v>
      </c>
      <c r="M303" s="9">
        <f>VLOOKUP($E303,'ALL-GTK-SD-SMP-SMA-SMK-SLB'!$F$14:$CG$713,'ALL-GTK-SD-SMP-SMA-SMK-SLB'!N$7,FALSE)</f>
        <v>1</v>
      </c>
      <c r="N303" s="9">
        <f>VLOOKUP($E303,'ALL-GTK-SD-SMP-SMA-SMK-SLB'!$F$14:$CG$713,'ALL-GTK-SD-SMP-SMA-SMK-SLB'!O$7,FALSE)</f>
        <v>1</v>
      </c>
      <c r="O303" s="9">
        <f>VLOOKUP($E303,'ALL-GTK-SD-SMP-SMA-SMK-SLB'!$F$14:$CG$713,'ALL-GTK-SD-SMP-SMA-SMK-SLB'!P$7,FALSE)</f>
        <v>1</v>
      </c>
      <c r="P303" s="299">
        <f t="shared" si="150"/>
        <v>2</v>
      </c>
      <c r="Q303" s="299">
        <f t="shared" si="151"/>
        <v>2</v>
      </c>
      <c r="R303" s="300">
        <f t="shared" si="152"/>
        <v>4</v>
      </c>
      <c r="S303" s="9">
        <f>VLOOKUP($E303,'ALL-GTK-SD-SMP-SMA-SMK-SLB'!$F$14:$CG$713,'ALL-GTK-SD-SMP-SMA-SMK-SLB'!T$7,FALSE)</f>
        <v>0</v>
      </c>
      <c r="T303" s="9">
        <f>VLOOKUP($E303,'ALL-GTK-SD-SMP-SMA-SMK-SLB'!$F$14:$CG$713,'ALL-GTK-SD-SMP-SMA-SMK-SLB'!U$7,FALSE)</f>
        <v>0</v>
      </c>
      <c r="U303" s="9">
        <f>VLOOKUP($E303,'ALL-GTK-SD-SMP-SMA-SMK-SLB'!$F$14:$CG$713,'ALL-GTK-SD-SMP-SMA-SMK-SLB'!V$7,FALSE)</f>
        <v>2</v>
      </c>
      <c r="V303" s="9">
        <f>VLOOKUP($E303,'ALL-GTK-SD-SMP-SMA-SMK-SLB'!$F$14:$CG$713,'ALL-GTK-SD-SMP-SMA-SMK-SLB'!W$7,FALSE)</f>
        <v>2</v>
      </c>
      <c r="W303" s="9">
        <f>VLOOKUP($E303,'ALL-GTK-SD-SMP-SMA-SMK-SLB'!$F$14:$CG$713,'ALL-GTK-SD-SMP-SMA-SMK-SLB'!X$7,FALSE)</f>
        <v>0</v>
      </c>
      <c r="X303" s="9">
        <f>VLOOKUP($E303,'ALL-GTK-SD-SMP-SMA-SMK-SLB'!$F$14:$CG$713,'ALL-GTK-SD-SMP-SMA-SMK-SLB'!Y$7,FALSE)</f>
        <v>1</v>
      </c>
      <c r="Y303" s="299">
        <f t="shared" si="153"/>
        <v>2</v>
      </c>
      <c r="Z303" s="299">
        <f t="shared" si="154"/>
        <v>3</v>
      </c>
      <c r="AA303" s="10">
        <f t="shared" si="155"/>
        <v>5</v>
      </c>
      <c r="AB303" s="44">
        <f t="shared" si="156"/>
        <v>4</v>
      </c>
      <c r="AC303" s="44">
        <f t="shared" si="157"/>
        <v>5</v>
      </c>
      <c r="AD303" s="11">
        <f t="shared" si="158"/>
        <v>9</v>
      </c>
      <c r="AE303" s="9">
        <f>VLOOKUP($E303,'ALL-GTK-SD-SMP-SMA-SMK-SLB'!$F$14:$CG$713,'ALL-GTK-SD-SMP-SMA-SMK-SLB'!AF$7,FALSE)</f>
        <v>2</v>
      </c>
      <c r="AF303" s="9">
        <f>VLOOKUP($E303,'ALL-GTK-SD-SMP-SMA-SMK-SLB'!$F$14:$CG$713,'ALL-GTK-SD-SMP-SMA-SMK-SLB'!AG$7,FALSE)</f>
        <v>4</v>
      </c>
      <c r="AG303" s="10">
        <f t="shared" si="159"/>
        <v>6</v>
      </c>
      <c r="AH303" s="9">
        <f>VLOOKUP($E303,'ALL-GTK-SD-SMP-SMA-SMK-SLB'!$F$14:$CG$713,'ALL-GTK-SD-SMP-SMA-SMK-SLB'!AI$7,FALSE)</f>
        <v>2</v>
      </c>
      <c r="AI303" s="9">
        <f>VLOOKUP($E303,'ALL-GTK-SD-SMP-SMA-SMK-SLB'!$F$14:$CG$713,'ALL-GTK-SD-SMP-SMA-SMK-SLB'!AJ$7,FALSE)</f>
        <v>1</v>
      </c>
      <c r="AJ303" s="10">
        <f t="shared" si="160"/>
        <v>3</v>
      </c>
      <c r="AK303" s="44">
        <f t="shared" si="161"/>
        <v>4</v>
      </c>
      <c r="AL303" s="44">
        <f t="shared" si="162"/>
        <v>5</v>
      </c>
      <c r="AM303" s="11">
        <f t="shared" si="163"/>
        <v>9</v>
      </c>
      <c r="AN303" s="299">
        <f>VLOOKUP($E303,'ALL-GTK-SD-SMP-SMA-SMK-SLB'!$F$14:$CG$713,'ALL-GTK-SD-SMP-SMA-SMK-SLB'!AO$7,FALSE)</f>
        <v>0</v>
      </c>
      <c r="AO303" s="299">
        <f>VLOOKUP($E303,'ALL-GTK-SD-SMP-SMA-SMK-SLB'!$F$14:$CG$713,'ALL-GTK-SD-SMP-SMA-SMK-SLB'!AP$7,FALSE)</f>
        <v>0</v>
      </c>
      <c r="AP303" s="9">
        <f>VLOOKUP($E303,'ALL-GTK-SD-SMP-SMA-SMK-SLB'!$F$14:$CG$713,'ALL-GTK-SD-SMP-SMA-SMK-SLB'!AQ$7,FALSE)</f>
        <v>0</v>
      </c>
      <c r="AQ303" s="9">
        <f>VLOOKUP($E303,'ALL-GTK-SD-SMP-SMA-SMK-SLB'!$F$14:$CG$713,'ALL-GTK-SD-SMP-SMA-SMK-SLB'!AR$7,FALSE)</f>
        <v>0</v>
      </c>
      <c r="AR303" s="9">
        <f>VLOOKUP($E303,'ALL-GTK-SD-SMP-SMA-SMK-SLB'!$F$14:$CG$713,'ALL-GTK-SD-SMP-SMA-SMK-SLB'!AS$7,FALSE)</f>
        <v>0</v>
      </c>
      <c r="AS303" s="9">
        <f>VLOOKUP($E303,'ALL-GTK-SD-SMP-SMA-SMK-SLB'!$F$14:$CG$713,'ALL-GTK-SD-SMP-SMA-SMK-SLB'!AT$7,FALSE)</f>
        <v>0</v>
      </c>
      <c r="AT303" s="9">
        <f>VLOOKUP($E303,'ALL-GTK-SD-SMP-SMA-SMK-SLB'!$F$14:$CG$713,'ALL-GTK-SD-SMP-SMA-SMK-SLB'!AU$7,FALSE)</f>
        <v>0</v>
      </c>
      <c r="AU303" s="9">
        <f>VLOOKUP($E303,'ALL-GTK-SD-SMP-SMA-SMK-SLB'!$F$14:$CG$713,'ALL-GTK-SD-SMP-SMA-SMK-SLB'!AV$7,FALSE)</f>
        <v>0</v>
      </c>
      <c r="AV303" s="9">
        <f>VLOOKUP($E303,'ALL-GTK-SD-SMP-SMA-SMK-SLB'!$F$14:$CG$713,'ALL-GTK-SD-SMP-SMA-SMK-SLB'!AW$7,FALSE)</f>
        <v>0</v>
      </c>
      <c r="AW303" s="9">
        <f>VLOOKUP($E303,'ALL-GTK-SD-SMP-SMA-SMK-SLB'!$F$14:$CG$713,'ALL-GTK-SD-SMP-SMA-SMK-SLB'!AX$7,FALSE)</f>
        <v>0</v>
      </c>
      <c r="AX303" s="9">
        <f>VLOOKUP($E303,'ALL-GTK-SD-SMP-SMA-SMK-SLB'!$F$14:$CG$713,'ALL-GTK-SD-SMP-SMA-SMK-SLB'!AY$7,FALSE)</f>
        <v>4</v>
      </c>
      <c r="AY303" s="9">
        <f>VLOOKUP($E303,'ALL-GTK-SD-SMP-SMA-SMK-SLB'!$F$14:$CG$713,'ALL-GTK-SD-SMP-SMA-SMK-SLB'!AZ$7,FALSE)</f>
        <v>5</v>
      </c>
      <c r="AZ303" s="9">
        <f>VLOOKUP($E303,'ALL-GTK-SD-SMP-SMA-SMK-SLB'!$F$14:$CG$713,'ALL-GTK-SD-SMP-SMA-SMK-SLB'!BA$7,FALSE)</f>
        <v>0</v>
      </c>
      <c r="BA303" s="9">
        <f>VLOOKUP($E303,'ALL-GTK-SD-SMP-SMA-SMK-SLB'!$F$14:$CG$713,'ALL-GTK-SD-SMP-SMA-SMK-SLB'!BB$7,FALSE)</f>
        <v>0</v>
      </c>
      <c r="BB303" s="9">
        <f>VLOOKUP($E303,'ALL-GTK-SD-SMP-SMA-SMK-SLB'!$F$14:$CG$713,'ALL-GTK-SD-SMP-SMA-SMK-SLB'!BC$7,FALSE)</f>
        <v>0</v>
      </c>
      <c r="BC303" s="9">
        <f>VLOOKUP($E303,'ALL-GTK-SD-SMP-SMA-SMK-SLB'!$F$14:$CG$713,'ALL-GTK-SD-SMP-SMA-SMK-SLB'!BD$7,FALSE)</f>
        <v>0</v>
      </c>
      <c r="BD303" s="310">
        <f t="shared" si="164"/>
        <v>0</v>
      </c>
      <c r="BE303" s="310">
        <f t="shared" si="165"/>
        <v>0</v>
      </c>
      <c r="BF303" s="10">
        <f t="shared" si="166"/>
        <v>0</v>
      </c>
      <c r="BG303" s="311">
        <f t="shared" si="167"/>
        <v>4</v>
      </c>
      <c r="BH303" s="311">
        <f t="shared" si="168"/>
        <v>5</v>
      </c>
      <c r="BI303" s="10">
        <f t="shared" si="169"/>
        <v>9</v>
      </c>
      <c r="BJ303" s="44">
        <f t="shared" si="170"/>
        <v>4</v>
      </c>
      <c r="BK303" s="44">
        <f t="shared" si="171"/>
        <v>5</v>
      </c>
      <c r="BL303" s="11">
        <f t="shared" si="172"/>
        <v>9</v>
      </c>
      <c r="BM303" s="9">
        <f>VLOOKUP($E303,'ALL-GTK-SD-SMP-SMA-SMK-SLB'!$F$14:$CG$713,'ALL-GTK-SD-SMP-SMA-SMK-SLB'!BN$7,FALSE)</f>
        <v>0</v>
      </c>
      <c r="BN303" s="9">
        <f>VLOOKUP($E303,'ALL-GTK-SD-SMP-SMA-SMK-SLB'!$F$14:$CG$713,'ALL-GTK-SD-SMP-SMA-SMK-SLB'!BO$7,FALSE)</f>
        <v>0</v>
      </c>
      <c r="BO303" s="9">
        <f>VLOOKUP($E303,'ALL-GTK-SD-SMP-SMA-SMK-SLB'!$F$14:$CG$713,'ALL-GTK-SD-SMP-SMA-SMK-SLB'!BP$7,FALSE)</f>
        <v>0</v>
      </c>
      <c r="BP303" s="9">
        <f>VLOOKUP($E303,'ALL-GTK-SD-SMP-SMA-SMK-SLB'!$F$14:$CG$713,'ALL-GTK-SD-SMP-SMA-SMK-SLB'!BQ$7,FALSE)</f>
        <v>0</v>
      </c>
      <c r="BQ303" s="9">
        <f>VLOOKUP($E303,'ALL-GTK-SD-SMP-SMA-SMK-SLB'!$F$14:$CG$713,'ALL-GTK-SD-SMP-SMA-SMK-SLB'!BR$7,FALSE)</f>
        <v>0</v>
      </c>
      <c r="BR303" s="9">
        <f>VLOOKUP($E303,'ALL-GTK-SD-SMP-SMA-SMK-SLB'!$F$14:$CG$713,'ALL-GTK-SD-SMP-SMA-SMK-SLB'!BS$7,FALSE)</f>
        <v>0</v>
      </c>
      <c r="BS303" s="9">
        <f>VLOOKUP($E303,'ALL-GTK-SD-SMP-SMA-SMK-SLB'!$F$14:$CG$713,'ALL-GTK-SD-SMP-SMA-SMK-SLB'!BT$7,FALSE)</f>
        <v>0</v>
      </c>
      <c r="BT303" s="9">
        <f>VLOOKUP($E303,'ALL-GTK-SD-SMP-SMA-SMK-SLB'!$F$14:$CG$713,'ALL-GTK-SD-SMP-SMA-SMK-SLB'!BU$7,FALSE)</f>
        <v>0</v>
      </c>
      <c r="BU303" s="299">
        <f t="shared" si="173"/>
        <v>0</v>
      </c>
      <c r="BV303" s="299">
        <f t="shared" si="174"/>
        <v>0</v>
      </c>
      <c r="BW303" s="44">
        <f t="shared" si="175"/>
        <v>0</v>
      </c>
      <c r="BX303" s="44">
        <f t="shared" si="176"/>
        <v>0</v>
      </c>
      <c r="BY303" s="11">
        <f t="shared" si="177"/>
        <v>0</v>
      </c>
      <c r="BZ303" s="14">
        <f t="shared" si="178"/>
        <v>4</v>
      </c>
      <c r="CA303" s="14">
        <f t="shared" si="179"/>
        <v>5</v>
      </c>
      <c r="CB303" s="13">
        <f t="shared" si="180"/>
        <v>0</v>
      </c>
      <c r="CC303" s="13">
        <f t="shared" si="181"/>
        <v>0</v>
      </c>
      <c r="CD303" s="312">
        <f t="shared" si="182"/>
        <v>4</v>
      </c>
      <c r="CE303" s="312">
        <f t="shared" si="183"/>
        <v>5</v>
      </c>
      <c r="CF303" s="313">
        <f t="shared" si="184"/>
        <v>9</v>
      </c>
      <c r="CG303" s="302" t="str">
        <f t="shared" si="185"/>
        <v>OK</v>
      </c>
    </row>
    <row r="304" spans="1:85" ht="14.25" x14ac:dyDescent="0.25">
      <c r="A304" s="6">
        <v>292</v>
      </c>
      <c r="B304" s="495">
        <v>292</v>
      </c>
      <c r="C304" s="495" t="s">
        <v>6</v>
      </c>
      <c r="D304" s="496" t="s">
        <v>32</v>
      </c>
      <c r="E304" s="626">
        <v>20319120</v>
      </c>
      <c r="F304" s="627" t="s">
        <v>560</v>
      </c>
      <c r="G304" s="624" t="s">
        <v>52</v>
      </c>
      <c r="H304" s="9">
        <f>VLOOKUP($E304,'ALL-GTK-SD-SMP-SMA-SMK-SLB'!$F$14:$CG$713,'ALL-GTK-SD-SMP-SMA-SMK-SLB'!I$7,FALSE)</f>
        <v>0</v>
      </c>
      <c r="I304" s="9">
        <f>VLOOKUP($E304,'ALL-GTK-SD-SMP-SMA-SMK-SLB'!$F$14:$CG$713,'ALL-GTK-SD-SMP-SMA-SMK-SLB'!J$7,FALSE)</f>
        <v>1</v>
      </c>
      <c r="J304" s="9">
        <f>VLOOKUP($E304,'ALL-GTK-SD-SMP-SMA-SMK-SLB'!$F$14:$CG$713,'ALL-GTK-SD-SMP-SMA-SMK-SLB'!K$7,FALSE)</f>
        <v>0</v>
      </c>
      <c r="K304" s="9">
        <f>VLOOKUP($E304,'ALL-GTK-SD-SMP-SMA-SMK-SLB'!$F$14:$CG$713,'ALL-GTK-SD-SMP-SMA-SMK-SLB'!L$7,FALSE)</f>
        <v>1</v>
      </c>
      <c r="L304" s="9">
        <f>VLOOKUP($E304,'ALL-GTK-SD-SMP-SMA-SMK-SLB'!$F$14:$CG$713,'ALL-GTK-SD-SMP-SMA-SMK-SLB'!M$7,FALSE)</f>
        <v>0</v>
      </c>
      <c r="M304" s="9">
        <f>VLOOKUP($E304,'ALL-GTK-SD-SMP-SMA-SMK-SLB'!$F$14:$CG$713,'ALL-GTK-SD-SMP-SMA-SMK-SLB'!N$7,FALSE)</f>
        <v>1</v>
      </c>
      <c r="N304" s="9">
        <f>VLOOKUP($E304,'ALL-GTK-SD-SMP-SMA-SMK-SLB'!$F$14:$CG$713,'ALL-GTK-SD-SMP-SMA-SMK-SLB'!O$7,FALSE)</f>
        <v>2</v>
      </c>
      <c r="O304" s="9">
        <f>VLOOKUP($E304,'ALL-GTK-SD-SMP-SMA-SMK-SLB'!$F$14:$CG$713,'ALL-GTK-SD-SMP-SMA-SMK-SLB'!P$7,FALSE)</f>
        <v>1</v>
      </c>
      <c r="P304" s="299">
        <f t="shared" si="150"/>
        <v>2</v>
      </c>
      <c r="Q304" s="299">
        <f t="shared" si="151"/>
        <v>4</v>
      </c>
      <c r="R304" s="300">
        <f t="shared" si="152"/>
        <v>6</v>
      </c>
      <c r="S304" s="9">
        <f>VLOOKUP($E304,'ALL-GTK-SD-SMP-SMA-SMK-SLB'!$F$14:$CG$713,'ALL-GTK-SD-SMP-SMA-SMK-SLB'!T$7,FALSE)</f>
        <v>0</v>
      </c>
      <c r="T304" s="9">
        <f>VLOOKUP($E304,'ALL-GTK-SD-SMP-SMA-SMK-SLB'!$F$14:$CG$713,'ALL-GTK-SD-SMP-SMA-SMK-SLB'!U$7,FALSE)</f>
        <v>0</v>
      </c>
      <c r="U304" s="9">
        <f>VLOOKUP($E304,'ALL-GTK-SD-SMP-SMA-SMK-SLB'!$F$14:$CG$713,'ALL-GTK-SD-SMP-SMA-SMK-SLB'!V$7,FALSE)</f>
        <v>0</v>
      </c>
      <c r="V304" s="9">
        <f>VLOOKUP($E304,'ALL-GTK-SD-SMP-SMA-SMK-SLB'!$F$14:$CG$713,'ALL-GTK-SD-SMP-SMA-SMK-SLB'!W$7,FALSE)</f>
        <v>2</v>
      </c>
      <c r="W304" s="9">
        <f>VLOOKUP($E304,'ALL-GTK-SD-SMP-SMA-SMK-SLB'!$F$14:$CG$713,'ALL-GTK-SD-SMP-SMA-SMK-SLB'!X$7,FALSE)</f>
        <v>0</v>
      </c>
      <c r="X304" s="9">
        <f>VLOOKUP($E304,'ALL-GTK-SD-SMP-SMA-SMK-SLB'!$F$14:$CG$713,'ALL-GTK-SD-SMP-SMA-SMK-SLB'!Y$7,FALSE)</f>
        <v>1</v>
      </c>
      <c r="Y304" s="299">
        <f t="shared" si="153"/>
        <v>0</v>
      </c>
      <c r="Z304" s="299">
        <f t="shared" si="154"/>
        <v>3</v>
      </c>
      <c r="AA304" s="10">
        <f t="shared" si="155"/>
        <v>3</v>
      </c>
      <c r="AB304" s="44">
        <f t="shared" si="156"/>
        <v>2</v>
      </c>
      <c r="AC304" s="44">
        <f t="shared" si="157"/>
        <v>7</v>
      </c>
      <c r="AD304" s="11">
        <f t="shared" si="158"/>
        <v>9</v>
      </c>
      <c r="AE304" s="9">
        <f>VLOOKUP($E304,'ALL-GTK-SD-SMP-SMA-SMK-SLB'!$F$14:$CG$713,'ALL-GTK-SD-SMP-SMA-SMK-SLB'!AF$7,FALSE)</f>
        <v>0</v>
      </c>
      <c r="AF304" s="9">
        <f>VLOOKUP($E304,'ALL-GTK-SD-SMP-SMA-SMK-SLB'!$F$14:$CG$713,'ALL-GTK-SD-SMP-SMA-SMK-SLB'!AG$7,FALSE)</f>
        <v>5</v>
      </c>
      <c r="AG304" s="10">
        <f t="shared" si="159"/>
        <v>5</v>
      </c>
      <c r="AH304" s="9">
        <f>VLOOKUP($E304,'ALL-GTK-SD-SMP-SMA-SMK-SLB'!$F$14:$CG$713,'ALL-GTK-SD-SMP-SMA-SMK-SLB'!AI$7,FALSE)</f>
        <v>3</v>
      </c>
      <c r="AI304" s="9">
        <f>VLOOKUP($E304,'ALL-GTK-SD-SMP-SMA-SMK-SLB'!$F$14:$CG$713,'ALL-GTK-SD-SMP-SMA-SMK-SLB'!AJ$7,FALSE)</f>
        <v>1</v>
      </c>
      <c r="AJ304" s="10">
        <f t="shared" si="160"/>
        <v>4</v>
      </c>
      <c r="AK304" s="44">
        <f t="shared" si="161"/>
        <v>3</v>
      </c>
      <c r="AL304" s="44">
        <f t="shared" si="162"/>
        <v>6</v>
      </c>
      <c r="AM304" s="11">
        <f t="shared" si="163"/>
        <v>9</v>
      </c>
      <c r="AN304" s="299">
        <f>VLOOKUP($E304,'ALL-GTK-SD-SMP-SMA-SMK-SLB'!$F$14:$CG$713,'ALL-GTK-SD-SMP-SMA-SMK-SLB'!AO$7,FALSE)</f>
        <v>0</v>
      </c>
      <c r="AO304" s="299">
        <f>VLOOKUP($E304,'ALL-GTK-SD-SMP-SMA-SMK-SLB'!$F$14:$CG$713,'ALL-GTK-SD-SMP-SMA-SMK-SLB'!AP$7,FALSE)</f>
        <v>0</v>
      </c>
      <c r="AP304" s="9">
        <f>VLOOKUP($E304,'ALL-GTK-SD-SMP-SMA-SMK-SLB'!$F$14:$CG$713,'ALL-GTK-SD-SMP-SMA-SMK-SLB'!AQ$7,FALSE)</f>
        <v>0</v>
      </c>
      <c r="AQ304" s="9">
        <f>VLOOKUP($E304,'ALL-GTK-SD-SMP-SMA-SMK-SLB'!$F$14:$CG$713,'ALL-GTK-SD-SMP-SMA-SMK-SLB'!AR$7,FALSE)</f>
        <v>0</v>
      </c>
      <c r="AR304" s="9">
        <f>VLOOKUP($E304,'ALL-GTK-SD-SMP-SMA-SMK-SLB'!$F$14:$CG$713,'ALL-GTK-SD-SMP-SMA-SMK-SLB'!AS$7,FALSE)</f>
        <v>0</v>
      </c>
      <c r="AS304" s="9">
        <f>VLOOKUP($E304,'ALL-GTK-SD-SMP-SMA-SMK-SLB'!$F$14:$CG$713,'ALL-GTK-SD-SMP-SMA-SMK-SLB'!AT$7,FALSE)</f>
        <v>0</v>
      </c>
      <c r="AT304" s="9">
        <f>VLOOKUP($E304,'ALL-GTK-SD-SMP-SMA-SMK-SLB'!$F$14:$CG$713,'ALL-GTK-SD-SMP-SMA-SMK-SLB'!AU$7,FALSE)</f>
        <v>0</v>
      </c>
      <c r="AU304" s="9">
        <f>VLOOKUP($E304,'ALL-GTK-SD-SMP-SMA-SMK-SLB'!$F$14:$CG$713,'ALL-GTK-SD-SMP-SMA-SMK-SLB'!AV$7,FALSE)</f>
        <v>0</v>
      </c>
      <c r="AV304" s="9">
        <f>VLOOKUP($E304,'ALL-GTK-SD-SMP-SMA-SMK-SLB'!$F$14:$CG$713,'ALL-GTK-SD-SMP-SMA-SMK-SLB'!AW$7,FALSE)</f>
        <v>0</v>
      </c>
      <c r="AW304" s="9">
        <f>VLOOKUP($E304,'ALL-GTK-SD-SMP-SMA-SMK-SLB'!$F$14:$CG$713,'ALL-GTK-SD-SMP-SMA-SMK-SLB'!AX$7,FALSE)</f>
        <v>0</v>
      </c>
      <c r="AX304" s="9">
        <f>VLOOKUP($E304,'ALL-GTK-SD-SMP-SMA-SMK-SLB'!$F$14:$CG$713,'ALL-GTK-SD-SMP-SMA-SMK-SLB'!AY$7,FALSE)</f>
        <v>3</v>
      </c>
      <c r="AY304" s="9">
        <f>VLOOKUP($E304,'ALL-GTK-SD-SMP-SMA-SMK-SLB'!$F$14:$CG$713,'ALL-GTK-SD-SMP-SMA-SMK-SLB'!AZ$7,FALSE)</f>
        <v>6</v>
      </c>
      <c r="AZ304" s="9">
        <f>VLOOKUP($E304,'ALL-GTK-SD-SMP-SMA-SMK-SLB'!$F$14:$CG$713,'ALL-GTK-SD-SMP-SMA-SMK-SLB'!BA$7,FALSE)</f>
        <v>0</v>
      </c>
      <c r="BA304" s="9">
        <f>VLOOKUP($E304,'ALL-GTK-SD-SMP-SMA-SMK-SLB'!$F$14:$CG$713,'ALL-GTK-SD-SMP-SMA-SMK-SLB'!BB$7,FALSE)</f>
        <v>0</v>
      </c>
      <c r="BB304" s="9">
        <f>VLOOKUP($E304,'ALL-GTK-SD-SMP-SMA-SMK-SLB'!$F$14:$CG$713,'ALL-GTK-SD-SMP-SMA-SMK-SLB'!BC$7,FALSE)</f>
        <v>0</v>
      </c>
      <c r="BC304" s="9">
        <f>VLOOKUP($E304,'ALL-GTK-SD-SMP-SMA-SMK-SLB'!$F$14:$CG$713,'ALL-GTK-SD-SMP-SMA-SMK-SLB'!BD$7,FALSE)</f>
        <v>0</v>
      </c>
      <c r="BD304" s="310">
        <f t="shared" si="164"/>
        <v>0</v>
      </c>
      <c r="BE304" s="310">
        <f t="shared" si="165"/>
        <v>0</v>
      </c>
      <c r="BF304" s="10">
        <f t="shared" si="166"/>
        <v>0</v>
      </c>
      <c r="BG304" s="311">
        <f t="shared" si="167"/>
        <v>3</v>
      </c>
      <c r="BH304" s="311">
        <f t="shared" si="168"/>
        <v>6</v>
      </c>
      <c r="BI304" s="10">
        <f t="shared" si="169"/>
        <v>9</v>
      </c>
      <c r="BJ304" s="44">
        <f t="shared" si="170"/>
        <v>3</v>
      </c>
      <c r="BK304" s="44">
        <f t="shared" si="171"/>
        <v>6</v>
      </c>
      <c r="BL304" s="11">
        <f t="shared" si="172"/>
        <v>9</v>
      </c>
      <c r="BM304" s="9">
        <f>VLOOKUP($E304,'ALL-GTK-SD-SMP-SMA-SMK-SLB'!$F$14:$CG$713,'ALL-GTK-SD-SMP-SMA-SMK-SLB'!BN$7,FALSE)</f>
        <v>0</v>
      </c>
      <c r="BN304" s="9">
        <f>VLOOKUP($E304,'ALL-GTK-SD-SMP-SMA-SMK-SLB'!$F$14:$CG$713,'ALL-GTK-SD-SMP-SMA-SMK-SLB'!BO$7,FALSE)</f>
        <v>0</v>
      </c>
      <c r="BO304" s="9">
        <f>VLOOKUP($E304,'ALL-GTK-SD-SMP-SMA-SMK-SLB'!$F$14:$CG$713,'ALL-GTK-SD-SMP-SMA-SMK-SLB'!BP$7,FALSE)</f>
        <v>0</v>
      </c>
      <c r="BP304" s="9">
        <f>VLOOKUP($E304,'ALL-GTK-SD-SMP-SMA-SMK-SLB'!$F$14:$CG$713,'ALL-GTK-SD-SMP-SMA-SMK-SLB'!BQ$7,FALSE)</f>
        <v>0</v>
      </c>
      <c r="BQ304" s="9">
        <f>VLOOKUP($E304,'ALL-GTK-SD-SMP-SMA-SMK-SLB'!$F$14:$CG$713,'ALL-GTK-SD-SMP-SMA-SMK-SLB'!BR$7,FALSE)</f>
        <v>1</v>
      </c>
      <c r="BR304" s="9">
        <f>VLOOKUP($E304,'ALL-GTK-SD-SMP-SMA-SMK-SLB'!$F$14:$CG$713,'ALL-GTK-SD-SMP-SMA-SMK-SLB'!BS$7,FALSE)</f>
        <v>0</v>
      </c>
      <c r="BS304" s="9">
        <f>VLOOKUP($E304,'ALL-GTK-SD-SMP-SMA-SMK-SLB'!$F$14:$CG$713,'ALL-GTK-SD-SMP-SMA-SMK-SLB'!BT$7,FALSE)</f>
        <v>0</v>
      </c>
      <c r="BT304" s="9">
        <f>VLOOKUP($E304,'ALL-GTK-SD-SMP-SMA-SMK-SLB'!$F$14:$CG$713,'ALL-GTK-SD-SMP-SMA-SMK-SLB'!BU$7,FALSE)</f>
        <v>0</v>
      </c>
      <c r="BU304" s="299">
        <f t="shared" si="173"/>
        <v>1</v>
      </c>
      <c r="BV304" s="299">
        <f t="shared" si="174"/>
        <v>0</v>
      </c>
      <c r="BW304" s="44">
        <f t="shared" si="175"/>
        <v>1</v>
      </c>
      <c r="BX304" s="44">
        <f t="shared" si="176"/>
        <v>0</v>
      </c>
      <c r="BY304" s="11">
        <f t="shared" si="177"/>
        <v>1</v>
      </c>
      <c r="BZ304" s="14">
        <f t="shared" si="178"/>
        <v>2</v>
      </c>
      <c r="CA304" s="14">
        <f t="shared" si="179"/>
        <v>7</v>
      </c>
      <c r="CB304" s="13">
        <f t="shared" si="180"/>
        <v>1</v>
      </c>
      <c r="CC304" s="13">
        <f t="shared" si="181"/>
        <v>0</v>
      </c>
      <c r="CD304" s="312">
        <f t="shared" si="182"/>
        <v>3</v>
      </c>
      <c r="CE304" s="312">
        <f t="shared" si="183"/>
        <v>7</v>
      </c>
      <c r="CF304" s="313">
        <f t="shared" si="184"/>
        <v>10</v>
      </c>
      <c r="CG304" s="302" t="str">
        <f t="shared" si="185"/>
        <v>OK</v>
      </c>
    </row>
    <row r="305" spans="1:85" ht="14.25" x14ac:dyDescent="0.25">
      <c r="A305" s="6">
        <v>293</v>
      </c>
      <c r="B305" s="495">
        <v>293</v>
      </c>
      <c r="C305" s="495" t="s">
        <v>6</v>
      </c>
      <c r="D305" s="496" t="s">
        <v>32</v>
      </c>
      <c r="E305" s="626">
        <v>20319119</v>
      </c>
      <c r="F305" s="627" t="s">
        <v>561</v>
      </c>
      <c r="G305" s="624" t="s">
        <v>52</v>
      </c>
      <c r="H305" s="9">
        <f>VLOOKUP($E305,'ALL-GTK-SD-SMP-SMA-SMK-SLB'!$F$14:$CG$713,'ALL-GTK-SD-SMP-SMA-SMK-SLB'!I$7,FALSE)</f>
        <v>0</v>
      </c>
      <c r="I305" s="9">
        <f>VLOOKUP($E305,'ALL-GTK-SD-SMP-SMA-SMK-SLB'!$F$14:$CG$713,'ALL-GTK-SD-SMP-SMA-SMK-SLB'!J$7,FALSE)</f>
        <v>0</v>
      </c>
      <c r="J305" s="9">
        <f>VLOOKUP($E305,'ALL-GTK-SD-SMP-SMA-SMK-SLB'!$F$14:$CG$713,'ALL-GTK-SD-SMP-SMA-SMK-SLB'!K$7,FALSE)</f>
        <v>0</v>
      </c>
      <c r="K305" s="9">
        <f>VLOOKUP($E305,'ALL-GTK-SD-SMP-SMA-SMK-SLB'!$F$14:$CG$713,'ALL-GTK-SD-SMP-SMA-SMK-SLB'!L$7,FALSE)</f>
        <v>0</v>
      </c>
      <c r="L305" s="9">
        <f>VLOOKUP($E305,'ALL-GTK-SD-SMP-SMA-SMK-SLB'!$F$14:$CG$713,'ALL-GTK-SD-SMP-SMA-SMK-SLB'!M$7,FALSE)</f>
        <v>0</v>
      </c>
      <c r="M305" s="9">
        <f>VLOOKUP($E305,'ALL-GTK-SD-SMP-SMA-SMK-SLB'!$F$14:$CG$713,'ALL-GTK-SD-SMP-SMA-SMK-SLB'!N$7,FALSE)</f>
        <v>0</v>
      </c>
      <c r="N305" s="9">
        <f>VLOOKUP($E305,'ALL-GTK-SD-SMP-SMA-SMK-SLB'!$F$14:$CG$713,'ALL-GTK-SD-SMP-SMA-SMK-SLB'!O$7,FALSE)</f>
        <v>3</v>
      </c>
      <c r="O305" s="9">
        <f>VLOOKUP($E305,'ALL-GTK-SD-SMP-SMA-SMK-SLB'!$F$14:$CG$713,'ALL-GTK-SD-SMP-SMA-SMK-SLB'!P$7,FALSE)</f>
        <v>3</v>
      </c>
      <c r="P305" s="299">
        <f t="shared" si="150"/>
        <v>3</v>
      </c>
      <c r="Q305" s="299">
        <f t="shared" si="151"/>
        <v>3</v>
      </c>
      <c r="R305" s="300">
        <f t="shared" si="152"/>
        <v>6</v>
      </c>
      <c r="S305" s="9">
        <f>VLOOKUP($E305,'ALL-GTK-SD-SMP-SMA-SMK-SLB'!$F$14:$CG$713,'ALL-GTK-SD-SMP-SMA-SMK-SLB'!T$7,FALSE)</f>
        <v>0</v>
      </c>
      <c r="T305" s="9">
        <f>VLOOKUP($E305,'ALL-GTK-SD-SMP-SMA-SMK-SLB'!$F$14:$CG$713,'ALL-GTK-SD-SMP-SMA-SMK-SLB'!U$7,FALSE)</f>
        <v>0</v>
      </c>
      <c r="U305" s="9">
        <f>VLOOKUP($E305,'ALL-GTK-SD-SMP-SMA-SMK-SLB'!$F$14:$CG$713,'ALL-GTK-SD-SMP-SMA-SMK-SLB'!V$7,FALSE)</f>
        <v>1</v>
      </c>
      <c r="V305" s="9">
        <f>VLOOKUP($E305,'ALL-GTK-SD-SMP-SMA-SMK-SLB'!$F$14:$CG$713,'ALL-GTK-SD-SMP-SMA-SMK-SLB'!W$7,FALSE)</f>
        <v>1</v>
      </c>
      <c r="W305" s="9">
        <f>VLOOKUP($E305,'ALL-GTK-SD-SMP-SMA-SMK-SLB'!$F$14:$CG$713,'ALL-GTK-SD-SMP-SMA-SMK-SLB'!X$7,FALSE)</f>
        <v>0</v>
      </c>
      <c r="X305" s="9">
        <f>VLOOKUP($E305,'ALL-GTK-SD-SMP-SMA-SMK-SLB'!$F$14:$CG$713,'ALL-GTK-SD-SMP-SMA-SMK-SLB'!Y$7,FALSE)</f>
        <v>1</v>
      </c>
      <c r="Y305" s="299">
        <f t="shared" si="153"/>
        <v>1</v>
      </c>
      <c r="Z305" s="299">
        <f t="shared" si="154"/>
        <v>2</v>
      </c>
      <c r="AA305" s="10">
        <f t="shared" si="155"/>
        <v>3</v>
      </c>
      <c r="AB305" s="44">
        <f t="shared" si="156"/>
        <v>4</v>
      </c>
      <c r="AC305" s="44">
        <f t="shared" si="157"/>
        <v>5</v>
      </c>
      <c r="AD305" s="11">
        <f t="shared" si="158"/>
        <v>9</v>
      </c>
      <c r="AE305" s="9">
        <f>VLOOKUP($E305,'ALL-GTK-SD-SMP-SMA-SMK-SLB'!$F$14:$CG$713,'ALL-GTK-SD-SMP-SMA-SMK-SLB'!AF$7,FALSE)</f>
        <v>0</v>
      </c>
      <c r="AF305" s="9">
        <f>VLOOKUP($E305,'ALL-GTK-SD-SMP-SMA-SMK-SLB'!$F$14:$CG$713,'ALL-GTK-SD-SMP-SMA-SMK-SLB'!AG$7,FALSE)</f>
        <v>3</v>
      </c>
      <c r="AG305" s="10">
        <f t="shared" si="159"/>
        <v>3</v>
      </c>
      <c r="AH305" s="9">
        <f>VLOOKUP($E305,'ALL-GTK-SD-SMP-SMA-SMK-SLB'!$F$14:$CG$713,'ALL-GTK-SD-SMP-SMA-SMK-SLB'!AI$7,FALSE)</f>
        <v>4</v>
      </c>
      <c r="AI305" s="9">
        <f>VLOOKUP($E305,'ALL-GTK-SD-SMP-SMA-SMK-SLB'!$F$14:$CG$713,'ALL-GTK-SD-SMP-SMA-SMK-SLB'!AJ$7,FALSE)</f>
        <v>2</v>
      </c>
      <c r="AJ305" s="10">
        <f t="shared" si="160"/>
        <v>6</v>
      </c>
      <c r="AK305" s="44">
        <f t="shared" si="161"/>
        <v>4</v>
      </c>
      <c r="AL305" s="44">
        <f t="shared" si="162"/>
        <v>5</v>
      </c>
      <c r="AM305" s="11">
        <f t="shared" si="163"/>
        <v>9</v>
      </c>
      <c r="AN305" s="299">
        <f>VLOOKUP($E305,'ALL-GTK-SD-SMP-SMA-SMK-SLB'!$F$14:$CG$713,'ALL-GTK-SD-SMP-SMA-SMK-SLB'!AO$7,FALSE)</f>
        <v>0</v>
      </c>
      <c r="AO305" s="299">
        <f>VLOOKUP($E305,'ALL-GTK-SD-SMP-SMA-SMK-SLB'!$F$14:$CG$713,'ALL-GTK-SD-SMP-SMA-SMK-SLB'!AP$7,FALSE)</f>
        <v>0</v>
      </c>
      <c r="AP305" s="9">
        <f>VLOOKUP($E305,'ALL-GTK-SD-SMP-SMA-SMK-SLB'!$F$14:$CG$713,'ALL-GTK-SD-SMP-SMA-SMK-SLB'!AQ$7,FALSE)</f>
        <v>0</v>
      </c>
      <c r="AQ305" s="9">
        <f>VLOOKUP($E305,'ALL-GTK-SD-SMP-SMA-SMK-SLB'!$F$14:$CG$713,'ALL-GTK-SD-SMP-SMA-SMK-SLB'!AR$7,FALSE)</f>
        <v>0</v>
      </c>
      <c r="AR305" s="9">
        <f>VLOOKUP($E305,'ALL-GTK-SD-SMP-SMA-SMK-SLB'!$F$14:$CG$713,'ALL-GTK-SD-SMP-SMA-SMK-SLB'!AS$7,FALSE)</f>
        <v>0</v>
      </c>
      <c r="AS305" s="9">
        <f>VLOOKUP($E305,'ALL-GTK-SD-SMP-SMA-SMK-SLB'!$F$14:$CG$713,'ALL-GTK-SD-SMP-SMA-SMK-SLB'!AT$7,FALSE)</f>
        <v>0</v>
      </c>
      <c r="AT305" s="9">
        <f>VLOOKUP($E305,'ALL-GTK-SD-SMP-SMA-SMK-SLB'!$F$14:$CG$713,'ALL-GTK-SD-SMP-SMA-SMK-SLB'!AU$7,FALSE)</f>
        <v>0</v>
      </c>
      <c r="AU305" s="9">
        <f>VLOOKUP($E305,'ALL-GTK-SD-SMP-SMA-SMK-SLB'!$F$14:$CG$713,'ALL-GTK-SD-SMP-SMA-SMK-SLB'!AV$7,FALSE)</f>
        <v>0</v>
      </c>
      <c r="AV305" s="9">
        <f>VLOOKUP($E305,'ALL-GTK-SD-SMP-SMA-SMK-SLB'!$F$14:$CG$713,'ALL-GTK-SD-SMP-SMA-SMK-SLB'!AW$7,FALSE)</f>
        <v>0</v>
      </c>
      <c r="AW305" s="9">
        <f>VLOOKUP($E305,'ALL-GTK-SD-SMP-SMA-SMK-SLB'!$F$14:$CG$713,'ALL-GTK-SD-SMP-SMA-SMK-SLB'!AX$7,FALSE)</f>
        <v>0</v>
      </c>
      <c r="AX305" s="9">
        <f>VLOOKUP($E305,'ALL-GTK-SD-SMP-SMA-SMK-SLB'!$F$14:$CG$713,'ALL-GTK-SD-SMP-SMA-SMK-SLB'!AY$7,FALSE)</f>
        <v>3</v>
      </c>
      <c r="AY305" s="9">
        <f>VLOOKUP($E305,'ALL-GTK-SD-SMP-SMA-SMK-SLB'!$F$14:$CG$713,'ALL-GTK-SD-SMP-SMA-SMK-SLB'!AZ$7,FALSE)</f>
        <v>5</v>
      </c>
      <c r="AZ305" s="9">
        <f>VLOOKUP($E305,'ALL-GTK-SD-SMP-SMA-SMK-SLB'!$F$14:$CG$713,'ALL-GTK-SD-SMP-SMA-SMK-SLB'!BA$7,FALSE)</f>
        <v>1</v>
      </c>
      <c r="BA305" s="9">
        <f>VLOOKUP($E305,'ALL-GTK-SD-SMP-SMA-SMK-SLB'!$F$14:$CG$713,'ALL-GTK-SD-SMP-SMA-SMK-SLB'!BB$7,FALSE)</f>
        <v>0</v>
      </c>
      <c r="BB305" s="9">
        <f>VLOOKUP($E305,'ALL-GTK-SD-SMP-SMA-SMK-SLB'!$F$14:$CG$713,'ALL-GTK-SD-SMP-SMA-SMK-SLB'!BC$7,FALSE)</f>
        <v>0</v>
      </c>
      <c r="BC305" s="9">
        <f>VLOOKUP($E305,'ALL-GTK-SD-SMP-SMA-SMK-SLB'!$F$14:$CG$713,'ALL-GTK-SD-SMP-SMA-SMK-SLB'!BD$7,FALSE)</f>
        <v>0</v>
      </c>
      <c r="BD305" s="310">
        <f t="shared" si="164"/>
        <v>0</v>
      </c>
      <c r="BE305" s="310">
        <f t="shared" si="165"/>
        <v>0</v>
      </c>
      <c r="BF305" s="10">
        <f t="shared" si="166"/>
        <v>0</v>
      </c>
      <c r="BG305" s="311">
        <f t="shared" si="167"/>
        <v>4</v>
      </c>
      <c r="BH305" s="311">
        <f t="shared" si="168"/>
        <v>5</v>
      </c>
      <c r="BI305" s="10">
        <f t="shared" si="169"/>
        <v>9</v>
      </c>
      <c r="BJ305" s="44">
        <f t="shared" si="170"/>
        <v>4</v>
      </c>
      <c r="BK305" s="44">
        <f t="shared" si="171"/>
        <v>5</v>
      </c>
      <c r="BL305" s="11">
        <f t="shared" si="172"/>
        <v>9</v>
      </c>
      <c r="BM305" s="9">
        <f>VLOOKUP($E305,'ALL-GTK-SD-SMP-SMA-SMK-SLB'!$F$14:$CG$713,'ALL-GTK-SD-SMP-SMA-SMK-SLB'!BN$7,FALSE)</f>
        <v>0</v>
      </c>
      <c r="BN305" s="9">
        <f>VLOOKUP($E305,'ALL-GTK-SD-SMP-SMA-SMK-SLB'!$F$14:$CG$713,'ALL-GTK-SD-SMP-SMA-SMK-SLB'!BO$7,FALSE)</f>
        <v>0</v>
      </c>
      <c r="BO305" s="9">
        <f>VLOOKUP($E305,'ALL-GTK-SD-SMP-SMA-SMK-SLB'!$F$14:$CG$713,'ALL-GTK-SD-SMP-SMA-SMK-SLB'!BP$7,FALSE)</f>
        <v>0</v>
      </c>
      <c r="BP305" s="9">
        <f>VLOOKUP($E305,'ALL-GTK-SD-SMP-SMA-SMK-SLB'!$F$14:$CG$713,'ALL-GTK-SD-SMP-SMA-SMK-SLB'!BQ$7,FALSE)</f>
        <v>0</v>
      </c>
      <c r="BQ305" s="9">
        <f>VLOOKUP($E305,'ALL-GTK-SD-SMP-SMA-SMK-SLB'!$F$14:$CG$713,'ALL-GTK-SD-SMP-SMA-SMK-SLB'!BR$7,FALSE)</f>
        <v>0</v>
      </c>
      <c r="BR305" s="9">
        <f>VLOOKUP($E305,'ALL-GTK-SD-SMP-SMA-SMK-SLB'!$F$14:$CG$713,'ALL-GTK-SD-SMP-SMA-SMK-SLB'!BS$7,FALSE)</f>
        <v>0</v>
      </c>
      <c r="BS305" s="9">
        <f>VLOOKUP($E305,'ALL-GTK-SD-SMP-SMA-SMK-SLB'!$F$14:$CG$713,'ALL-GTK-SD-SMP-SMA-SMK-SLB'!BT$7,FALSE)</f>
        <v>1</v>
      </c>
      <c r="BT305" s="9">
        <f>VLOOKUP($E305,'ALL-GTK-SD-SMP-SMA-SMK-SLB'!$F$14:$CG$713,'ALL-GTK-SD-SMP-SMA-SMK-SLB'!BU$7,FALSE)</f>
        <v>0</v>
      </c>
      <c r="BU305" s="299">
        <f t="shared" si="173"/>
        <v>1</v>
      </c>
      <c r="BV305" s="299">
        <f t="shared" si="174"/>
        <v>0</v>
      </c>
      <c r="BW305" s="44">
        <f t="shared" si="175"/>
        <v>1</v>
      </c>
      <c r="BX305" s="44">
        <f t="shared" si="176"/>
        <v>0</v>
      </c>
      <c r="BY305" s="11">
        <f t="shared" si="177"/>
        <v>1</v>
      </c>
      <c r="BZ305" s="14">
        <f t="shared" si="178"/>
        <v>4</v>
      </c>
      <c r="CA305" s="14">
        <f t="shared" si="179"/>
        <v>5</v>
      </c>
      <c r="CB305" s="13">
        <f t="shared" si="180"/>
        <v>1</v>
      </c>
      <c r="CC305" s="13">
        <f t="shared" si="181"/>
        <v>0</v>
      </c>
      <c r="CD305" s="312">
        <f t="shared" si="182"/>
        <v>5</v>
      </c>
      <c r="CE305" s="312">
        <f t="shared" si="183"/>
        <v>5</v>
      </c>
      <c r="CF305" s="313">
        <f t="shared" si="184"/>
        <v>10</v>
      </c>
      <c r="CG305" s="302" t="str">
        <f t="shared" si="185"/>
        <v>OK</v>
      </c>
    </row>
    <row r="306" spans="1:85" ht="14.25" x14ac:dyDescent="0.25">
      <c r="A306" s="6">
        <v>294</v>
      </c>
      <c r="B306" s="495">
        <v>294</v>
      </c>
      <c r="C306" s="495" t="s">
        <v>6</v>
      </c>
      <c r="D306" s="496" t="s">
        <v>32</v>
      </c>
      <c r="E306" s="626">
        <v>20319426</v>
      </c>
      <c r="F306" s="627" t="s">
        <v>562</v>
      </c>
      <c r="G306" s="624" t="s">
        <v>52</v>
      </c>
      <c r="H306" s="9">
        <f>VLOOKUP($E306,'ALL-GTK-SD-SMP-SMA-SMK-SLB'!$F$14:$CG$713,'ALL-GTK-SD-SMP-SMA-SMK-SLB'!I$7,FALSE)</f>
        <v>0</v>
      </c>
      <c r="I306" s="9">
        <f>VLOOKUP($E306,'ALL-GTK-SD-SMP-SMA-SMK-SLB'!$F$14:$CG$713,'ALL-GTK-SD-SMP-SMA-SMK-SLB'!J$7,FALSE)</f>
        <v>0</v>
      </c>
      <c r="J306" s="9">
        <f>VLOOKUP($E306,'ALL-GTK-SD-SMP-SMA-SMK-SLB'!$F$14:$CG$713,'ALL-GTK-SD-SMP-SMA-SMK-SLB'!K$7,FALSE)</f>
        <v>0</v>
      </c>
      <c r="K306" s="9">
        <f>VLOOKUP($E306,'ALL-GTK-SD-SMP-SMA-SMK-SLB'!$F$14:$CG$713,'ALL-GTK-SD-SMP-SMA-SMK-SLB'!L$7,FALSE)</f>
        <v>1</v>
      </c>
      <c r="L306" s="9">
        <f>VLOOKUP($E306,'ALL-GTK-SD-SMP-SMA-SMK-SLB'!$F$14:$CG$713,'ALL-GTK-SD-SMP-SMA-SMK-SLB'!M$7,FALSE)</f>
        <v>0</v>
      </c>
      <c r="M306" s="9">
        <f>VLOOKUP($E306,'ALL-GTK-SD-SMP-SMA-SMK-SLB'!$F$14:$CG$713,'ALL-GTK-SD-SMP-SMA-SMK-SLB'!N$7,FALSE)</f>
        <v>0</v>
      </c>
      <c r="N306" s="9">
        <f>VLOOKUP($E306,'ALL-GTK-SD-SMP-SMA-SMK-SLB'!$F$14:$CG$713,'ALL-GTK-SD-SMP-SMA-SMK-SLB'!O$7,FALSE)</f>
        <v>1</v>
      </c>
      <c r="O306" s="9">
        <f>VLOOKUP($E306,'ALL-GTK-SD-SMP-SMA-SMK-SLB'!$F$14:$CG$713,'ALL-GTK-SD-SMP-SMA-SMK-SLB'!P$7,FALSE)</f>
        <v>1</v>
      </c>
      <c r="P306" s="299">
        <f t="shared" si="150"/>
        <v>1</v>
      </c>
      <c r="Q306" s="299">
        <f t="shared" si="151"/>
        <v>2</v>
      </c>
      <c r="R306" s="300">
        <f t="shared" si="152"/>
        <v>3</v>
      </c>
      <c r="S306" s="9">
        <f>VLOOKUP($E306,'ALL-GTK-SD-SMP-SMA-SMK-SLB'!$F$14:$CG$713,'ALL-GTK-SD-SMP-SMA-SMK-SLB'!T$7,FALSE)</f>
        <v>0</v>
      </c>
      <c r="T306" s="9">
        <f>VLOOKUP($E306,'ALL-GTK-SD-SMP-SMA-SMK-SLB'!$F$14:$CG$713,'ALL-GTK-SD-SMP-SMA-SMK-SLB'!U$7,FALSE)</f>
        <v>0</v>
      </c>
      <c r="U306" s="9">
        <f>VLOOKUP($E306,'ALL-GTK-SD-SMP-SMA-SMK-SLB'!$F$14:$CG$713,'ALL-GTK-SD-SMP-SMA-SMK-SLB'!V$7,FALSE)</f>
        <v>0</v>
      </c>
      <c r="V306" s="9">
        <f>VLOOKUP($E306,'ALL-GTK-SD-SMP-SMA-SMK-SLB'!$F$14:$CG$713,'ALL-GTK-SD-SMP-SMA-SMK-SLB'!W$7,FALSE)</f>
        <v>1</v>
      </c>
      <c r="W306" s="9">
        <f>VLOOKUP($E306,'ALL-GTK-SD-SMP-SMA-SMK-SLB'!$F$14:$CG$713,'ALL-GTK-SD-SMP-SMA-SMK-SLB'!X$7,FALSE)</f>
        <v>1</v>
      </c>
      <c r="X306" s="9">
        <f>VLOOKUP($E306,'ALL-GTK-SD-SMP-SMA-SMK-SLB'!$F$14:$CG$713,'ALL-GTK-SD-SMP-SMA-SMK-SLB'!Y$7,FALSE)</f>
        <v>2</v>
      </c>
      <c r="Y306" s="299">
        <f t="shared" si="153"/>
        <v>1</v>
      </c>
      <c r="Z306" s="299">
        <f t="shared" si="154"/>
        <v>3</v>
      </c>
      <c r="AA306" s="10">
        <f t="shared" si="155"/>
        <v>4</v>
      </c>
      <c r="AB306" s="44">
        <f t="shared" si="156"/>
        <v>2</v>
      </c>
      <c r="AC306" s="44">
        <f t="shared" si="157"/>
        <v>5</v>
      </c>
      <c r="AD306" s="11">
        <f t="shared" si="158"/>
        <v>7</v>
      </c>
      <c r="AE306" s="9">
        <f>VLOOKUP($E306,'ALL-GTK-SD-SMP-SMA-SMK-SLB'!$F$14:$CG$713,'ALL-GTK-SD-SMP-SMA-SMK-SLB'!AF$7,FALSE)</f>
        <v>0</v>
      </c>
      <c r="AF306" s="9">
        <f>VLOOKUP($E306,'ALL-GTK-SD-SMP-SMA-SMK-SLB'!$F$14:$CG$713,'ALL-GTK-SD-SMP-SMA-SMK-SLB'!AG$7,FALSE)</f>
        <v>5</v>
      </c>
      <c r="AG306" s="10">
        <f t="shared" si="159"/>
        <v>5</v>
      </c>
      <c r="AH306" s="9">
        <f>VLOOKUP($E306,'ALL-GTK-SD-SMP-SMA-SMK-SLB'!$F$14:$CG$713,'ALL-GTK-SD-SMP-SMA-SMK-SLB'!AI$7,FALSE)</f>
        <v>2</v>
      </c>
      <c r="AI306" s="9">
        <f>VLOOKUP($E306,'ALL-GTK-SD-SMP-SMA-SMK-SLB'!$F$14:$CG$713,'ALL-GTK-SD-SMP-SMA-SMK-SLB'!AJ$7,FALSE)</f>
        <v>0</v>
      </c>
      <c r="AJ306" s="10">
        <f t="shared" si="160"/>
        <v>2</v>
      </c>
      <c r="AK306" s="44">
        <f t="shared" si="161"/>
        <v>2</v>
      </c>
      <c r="AL306" s="44">
        <f t="shared" si="162"/>
        <v>5</v>
      </c>
      <c r="AM306" s="11">
        <f t="shared" si="163"/>
        <v>7</v>
      </c>
      <c r="AN306" s="299">
        <f>VLOOKUP($E306,'ALL-GTK-SD-SMP-SMA-SMK-SLB'!$F$14:$CG$713,'ALL-GTK-SD-SMP-SMA-SMK-SLB'!AO$7,FALSE)</f>
        <v>0</v>
      </c>
      <c r="AO306" s="299">
        <f>VLOOKUP($E306,'ALL-GTK-SD-SMP-SMA-SMK-SLB'!$F$14:$CG$713,'ALL-GTK-SD-SMP-SMA-SMK-SLB'!AP$7,FALSE)</f>
        <v>1</v>
      </c>
      <c r="AP306" s="9">
        <f>VLOOKUP($E306,'ALL-GTK-SD-SMP-SMA-SMK-SLB'!$F$14:$CG$713,'ALL-GTK-SD-SMP-SMA-SMK-SLB'!AQ$7,FALSE)</f>
        <v>0</v>
      </c>
      <c r="AQ306" s="9">
        <f>VLOOKUP($E306,'ALL-GTK-SD-SMP-SMA-SMK-SLB'!$F$14:$CG$713,'ALL-GTK-SD-SMP-SMA-SMK-SLB'!AR$7,FALSE)</f>
        <v>0</v>
      </c>
      <c r="AR306" s="9">
        <f>VLOOKUP($E306,'ALL-GTK-SD-SMP-SMA-SMK-SLB'!$F$14:$CG$713,'ALL-GTK-SD-SMP-SMA-SMK-SLB'!AS$7,FALSE)</f>
        <v>0</v>
      </c>
      <c r="AS306" s="9">
        <f>VLOOKUP($E306,'ALL-GTK-SD-SMP-SMA-SMK-SLB'!$F$14:$CG$713,'ALL-GTK-SD-SMP-SMA-SMK-SLB'!AT$7,FALSE)</f>
        <v>0</v>
      </c>
      <c r="AT306" s="9">
        <f>VLOOKUP($E306,'ALL-GTK-SD-SMP-SMA-SMK-SLB'!$F$14:$CG$713,'ALL-GTK-SD-SMP-SMA-SMK-SLB'!AU$7,FALSE)</f>
        <v>0</v>
      </c>
      <c r="AU306" s="9">
        <f>VLOOKUP($E306,'ALL-GTK-SD-SMP-SMA-SMK-SLB'!$F$14:$CG$713,'ALL-GTK-SD-SMP-SMA-SMK-SLB'!AV$7,FALSE)</f>
        <v>0</v>
      </c>
      <c r="AV306" s="9">
        <f>VLOOKUP($E306,'ALL-GTK-SD-SMP-SMA-SMK-SLB'!$F$14:$CG$713,'ALL-GTK-SD-SMP-SMA-SMK-SLB'!AW$7,FALSE)</f>
        <v>0</v>
      </c>
      <c r="AW306" s="9">
        <f>VLOOKUP($E306,'ALL-GTK-SD-SMP-SMA-SMK-SLB'!$F$14:$CG$713,'ALL-GTK-SD-SMP-SMA-SMK-SLB'!AX$7,FALSE)</f>
        <v>0</v>
      </c>
      <c r="AX306" s="9">
        <f>VLOOKUP($E306,'ALL-GTK-SD-SMP-SMA-SMK-SLB'!$F$14:$CG$713,'ALL-GTK-SD-SMP-SMA-SMK-SLB'!AY$7,FALSE)</f>
        <v>2</v>
      </c>
      <c r="AY306" s="9">
        <f>VLOOKUP($E306,'ALL-GTK-SD-SMP-SMA-SMK-SLB'!$F$14:$CG$713,'ALL-GTK-SD-SMP-SMA-SMK-SLB'!AZ$7,FALSE)</f>
        <v>4</v>
      </c>
      <c r="AZ306" s="9">
        <f>VLOOKUP($E306,'ALL-GTK-SD-SMP-SMA-SMK-SLB'!$F$14:$CG$713,'ALL-GTK-SD-SMP-SMA-SMK-SLB'!BA$7,FALSE)</f>
        <v>0</v>
      </c>
      <c r="BA306" s="9">
        <f>VLOOKUP($E306,'ALL-GTK-SD-SMP-SMA-SMK-SLB'!$F$14:$CG$713,'ALL-GTK-SD-SMP-SMA-SMK-SLB'!BB$7,FALSE)</f>
        <v>0</v>
      </c>
      <c r="BB306" s="9">
        <f>VLOOKUP($E306,'ALL-GTK-SD-SMP-SMA-SMK-SLB'!$F$14:$CG$713,'ALL-GTK-SD-SMP-SMA-SMK-SLB'!BC$7,FALSE)</f>
        <v>0</v>
      </c>
      <c r="BC306" s="9">
        <f>VLOOKUP($E306,'ALL-GTK-SD-SMP-SMA-SMK-SLB'!$F$14:$CG$713,'ALL-GTK-SD-SMP-SMA-SMK-SLB'!BD$7,FALSE)</f>
        <v>0</v>
      </c>
      <c r="BD306" s="310">
        <f t="shared" si="164"/>
        <v>0</v>
      </c>
      <c r="BE306" s="310">
        <f t="shared" si="165"/>
        <v>1</v>
      </c>
      <c r="BF306" s="10">
        <f t="shared" si="166"/>
        <v>1</v>
      </c>
      <c r="BG306" s="311">
        <f t="shared" si="167"/>
        <v>2</v>
      </c>
      <c r="BH306" s="311">
        <f t="shared" si="168"/>
        <v>4</v>
      </c>
      <c r="BI306" s="10">
        <f t="shared" si="169"/>
        <v>6</v>
      </c>
      <c r="BJ306" s="44">
        <f t="shared" si="170"/>
        <v>2</v>
      </c>
      <c r="BK306" s="44">
        <f t="shared" si="171"/>
        <v>5</v>
      </c>
      <c r="BL306" s="11">
        <f t="shared" si="172"/>
        <v>7</v>
      </c>
      <c r="BM306" s="9">
        <f>VLOOKUP($E306,'ALL-GTK-SD-SMP-SMA-SMK-SLB'!$F$14:$CG$713,'ALL-GTK-SD-SMP-SMA-SMK-SLB'!BN$7,FALSE)</f>
        <v>0</v>
      </c>
      <c r="BN306" s="9">
        <f>VLOOKUP($E306,'ALL-GTK-SD-SMP-SMA-SMK-SLB'!$F$14:$CG$713,'ALL-GTK-SD-SMP-SMA-SMK-SLB'!BO$7,FALSE)</f>
        <v>0</v>
      </c>
      <c r="BO306" s="9">
        <f>VLOOKUP($E306,'ALL-GTK-SD-SMP-SMA-SMK-SLB'!$F$14:$CG$713,'ALL-GTK-SD-SMP-SMA-SMK-SLB'!BP$7,FALSE)</f>
        <v>0</v>
      </c>
      <c r="BP306" s="9">
        <f>VLOOKUP($E306,'ALL-GTK-SD-SMP-SMA-SMK-SLB'!$F$14:$CG$713,'ALL-GTK-SD-SMP-SMA-SMK-SLB'!BQ$7,FALSE)</f>
        <v>0</v>
      </c>
      <c r="BQ306" s="9">
        <f>VLOOKUP($E306,'ALL-GTK-SD-SMP-SMA-SMK-SLB'!$F$14:$CG$713,'ALL-GTK-SD-SMP-SMA-SMK-SLB'!BR$7,FALSE)</f>
        <v>0</v>
      </c>
      <c r="BR306" s="9">
        <f>VLOOKUP($E306,'ALL-GTK-SD-SMP-SMA-SMK-SLB'!$F$14:$CG$713,'ALL-GTK-SD-SMP-SMA-SMK-SLB'!BS$7,FALSE)</f>
        <v>0</v>
      </c>
      <c r="BS306" s="9">
        <f>VLOOKUP($E306,'ALL-GTK-SD-SMP-SMA-SMK-SLB'!$F$14:$CG$713,'ALL-GTK-SD-SMP-SMA-SMK-SLB'!BT$7,FALSE)</f>
        <v>0</v>
      </c>
      <c r="BT306" s="9">
        <f>VLOOKUP($E306,'ALL-GTK-SD-SMP-SMA-SMK-SLB'!$F$14:$CG$713,'ALL-GTK-SD-SMP-SMA-SMK-SLB'!BU$7,FALSE)</f>
        <v>0</v>
      </c>
      <c r="BU306" s="299">
        <f t="shared" si="173"/>
        <v>0</v>
      </c>
      <c r="BV306" s="299">
        <f t="shared" si="174"/>
        <v>0</v>
      </c>
      <c r="BW306" s="44">
        <f t="shared" si="175"/>
        <v>0</v>
      </c>
      <c r="BX306" s="44">
        <f t="shared" si="176"/>
        <v>0</v>
      </c>
      <c r="BY306" s="11">
        <f t="shared" si="177"/>
        <v>0</v>
      </c>
      <c r="BZ306" s="14">
        <f t="shared" si="178"/>
        <v>2</v>
      </c>
      <c r="CA306" s="14">
        <f t="shared" si="179"/>
        <v>5</v>
      </c>
      <c r="CB306" s="13">
        <f t="shared" si="180"/>
        <v>0</v>
      </c>
      <c r="CC306" s="13">
        <f t="shared" si="181"/>
        <v>0</v>
      </c>
      <c r="CD306" s="312">
        <f t="shared" si="182"/>
        <v>2</v>
      </c>
      <c r="CE306" s="312">
        <f t="shared" si="183"/>
        <v>5</v>
      </c>
      <c r="CF306" s="313">
        <f t="shared" si="184"/>
        <v>7</v>
      </c>
      <c r="CG306" s="302" t="str">
        <f t="shared" si="185"/>
        <v>OK</v>
      </c>
    </row>
    <row r="307" spans="1:85" ht="14.25" x14ac:dyDescent="0.25">
      <c r="A307" s="6">
        <v>295</v>
      </c>
      <c r="B307" s="495">
        <v>295</v>
      </c>
      <c r="C307" s="495" t="s">
        <v>6</v>
      </c>
      <c r="D307" s="496" t="s">
        <v>32</v>
      </c>
      <c r="E307" s="626">
        <v>20319425</v>
      </c>
      <c r="F307" s="627" t="s">
        <v>563</v>
      </c>
      <c r="G307" s="624" t="s">
        <v>52</v>
      </c>
      <c r="H307" s="9">
        <f>VLOOKUP($E307,'ALL-GTK-SD-SMP-SMA-SMK-SLB'!$F$14:$CG$713,'ALL-GTK-SD-SMP-SMA-SMK-SLB'!I$7,FALSE)</f>
        <v>0</v>
      </c>
      <c r="I307" s="9">
        <f>VLOOKUP($E307,'ALL-GTK-SD-SMP-SMA-SMK-SLB'!$F$14:$CG$713,'ALL-GTK-SD-SMP-SMA-SMK-SLB'!J$7,FALSE)</f>
        <v>0</v>
      </c>
      <c r="J307" s="9">
        <f>VLOOKUP($E307,'ALL-GTK-SD-SMP-SMA-SMK-SLB'!$F$14:$CG$713,'ALL-GTK-SD-SMP-SMA-SMK-SLB'!K$7,FALSE)</f>
        <v>0</v>
      </c>
      <c r="K307" s="9">
        <f>VLOOKUP($E307,'ALL-GTK-SD-SMP-SMA-SMK-SLB'!$F$14:$CG$713,'ALL-GTK-SD-SMP-SMA-SMK-SLB'!L$7,FALSE)</f>
        <v>0</v>
      </c>
      <c r="L307" s="9">
        <f>VLOOKUP($E307,'ALL-GTK-SD-SMP-SMA-SMK-SLB'!$F$14:$CG$713,'ALL-GTK-SD-SMP-SMA-SMK-SLB'!M$7,FALSE)</f>
        <v>1</v>
      </c>
      <c r="M307" s="9">
        <f>VLOOKUP($E307,'ALL-GTK-SD-SMP-SMA-SMK-SLB'!$F$14:$CG$713,'ALL-GTK-SD-SMP-SMA-SMK-SLB'!N$7,FALSE)</f>
        <v>2</v>
      </c>
      <c r="N307" s="9">
        <f>VLOOKUP($E307,'ALL-GTK-SD-SMP-SMA-SMK-SLB'!$F$14:$CG$713,'ALL-GTK-SD-SMP-SMA-SMK-SLB'!O$7,FALSE)</f>
        <v>2</v>
      </c>
      <c r="O307" s="9">
        <f>VLOOKUP($E307,'ALL-GTK-SD-SMP-SMA-SMK-SLB'!$F$14:$CG$713,'ALL-GTK-SD-SMP-SMA-SMK-SLB'!P$7,FALSE)</f>
        <v>1</v>
      </c>
      <c r="P307" s="299">
        <f t="shared" si="150"/>
        <v>3</v>
      </c>
      <c r="Q307" s="299">
        <f t="shared" si="151"/>
        <v>3</v>
      </c>
      <c r="R307" s="300">
        <f t="shared" si="152"/>
        <v>6</v>
      </c>
      <c r="S307" s="9">
        <f>VLOOKUP($E307,'ALL-GTK-SD-SMP-SMA-SMK-SLB'!$F$14:$CG$713,'ALL-GTK-SD-SMP-SMA-SMK-SLB'!T$7,FALSE)</f>
        <v>0</v>
      </c>
      <c r="T307" s="9">
        <f>VLOOKUP($E307,'ALL-GTK-SD-SMP-SMA-SMK-SLB'!$F$14:$CG$713,'ALL-GTK-SD-SMP-SMA-SMK-SLB'!U$7,FALSE)</f>
        <v>0</v>
      </c>
      <c r="U307" s="9">
        <f>VLOOKUP($E307,'ALL-GTK-SD-SMP-SMA-SMK-SLB'!$F$14:$CG$713,'ALL-GTK-SD-SMP-SMA-SMK-SLB'!V$7,FALSE)</f>
        <v>4</v>
      </c>
      <c r="V307" s="9">
        <f>VLOOKUP($E307,'ALL-GTK-SD-SMP-SMA-SMK-SLB'!$F$14:$CG$713,'ALL-GTK-SD-SMP-SMA-SMK-SLB'!W$7,FALSE)</f>
        <v>0</v>
      </c>
      <c r="W307" s="9">
        <f>VLOOKUP($E307,'ALL-GTK-SD-SMP-SMA-SMK-SLB'!$F$14:$CG$713,'ALL-GTK-SD-SMP-SMA-SMK-SLB'!X$7,FALSE)</f>
        <v>0</v>
      </c>
      <c r="X307" s="9">
        <f>VLOOKUP($E307,'ALL-GTK-SD-SMP-SMA-SMK-SLB'!$F$14:$CG$713,'ALL-GTK-SD-SMP-SMA-SMK-SLB'!Y$7,FALSE)</f>
        <v>0</v>
      </c>
      <c r="Y307" s="299">
        <f t="shared" si="153"/>
        <v>4</v>
      </c>
      <c r="Z307" s="299">
        <f t="shared" si="154"/>
        <v>0</v>
      </c>
      <c r="AA307" s="10">
        <f t="shared" si="155"/>
        <v>4</v>
      </c>
      <c r="AB307" s="44">
        <f t="shared" si="156"/>
        <v>7</v>
      </c>
      <c r="AC307" s="44">
        <f t="shared" si="157"/>
        <v>3</v>
      </c>
      <c r="AD307" s="11">
        <f t="shared" si="158"/>
        <v>10</v>
      </c>
      <c r="AE307" s="9">
        <f>VLOOKUP($E307,'ALL-GTK-SD-SMP-SMA-SMK-SLB'!$F$14:$CG$713,'ALL-GTK-SD-SMP-SMA-SMK-SLB'!AF$7,FALSE)</f>
        <v>4</v>
      </c>
      <c r="AF307" s="9">
        <f>VLOOKUP($E307,'ALL-GTK-SD-SMP-SMA-SMK-SLB'!$F$14:$CG$713,'ALL-GTK-SD-SMP-SMA-SMK-SLB'!AG$7,FALSE)</f>
        <v>1</v>
      </c>
      <c r="AG307" s="10">
        <f t="shared" si="159"/>
        <v>5</v>
      </c>
      <c r="AH307" s="9">
        <f>VLOOKUP($E307,'ALL-GTK-SD-SMP-SMA-SMK-SLB'!$F$14:$CG$713,'ALL-GTK-SD-SMP-SMA-SMK-SLB'!AI$7,FALSE)</f>
        <v>3</v>
      </c>
      <c r="AI307" s="9">
        <f>VLOOKUP($E307,'ALL-GTK-SD-SMP-SMA-SMK-SLB'!$F$14:$CG$713,'ALL-GTK-SD-SMP-SMA-SMK-SLB'!AJ$7,FALSE)</f>
        <v>2</v>
      </c>
      <c r="AJ307" s="10">
        <f t="shared" si="160"/>
        <v>5</v>
      </c>
      <c r="AK307" s="44">
        <f t="shared" si="161"/>
        <v>7</v>
      </c>
      <c r="AL307" s="44">
        <f t="shared" si="162"/>
        <v>3</v>
      </c>
      <c r="AM307" s="11">
        <f t="shared" si="163"/>
        <v>10</v>
      </c>
      <c r="AN307" s="299">
        <f>VLOOKUP($E307,'ALL-GTK-SD-SMP-SMA-SMK-SLB'!$F$14:$CG$713,'ALL-GTK-SD-SMP-SMA-SMK-SLB'!AO$7,FALSE)</f>
        <v>0</v>
      </c>
      <c r="AO307" s="299">
        <f>VLOOKUP($E307,'ALL-GTK-SD-SMP-SMA-SMK-SLB'!$F$14:$CG$713,'ALL-GTK-SD-SMP-SMA-SMK-SLB'!AP$7,FALSE)</f>
        <v>0</v>
      </c>
      <c r="AP307" s="9">
        <f>VLOOKUP($E307,'ALL-GTK-SD-SMP-SMA-SMK-SLB'!$F$14:$CG$713,'ALL-GTK-SD-SMP-SMA-SMK-SLB'!AQ$7,FALSE)</f>
        <v>0</v>
      </c>
      <c r="AQ307" s="9">
        <f>VLOOKUP($E307,'ALL-GTK-SD-SMP-SMA-SMK-SLB'!$F$14:$CG$713,'ALL-GTK-SD-SMP-SMA-SMK-SLB'!AR$7,FALSE)</f>
        <v>0</v>
      </c>
      <c r="AR307" s="9">
        <f>VLOOKUP($E307,'ALL-GTK-SD-SMP-SMA-SMK-SLB'!$F$14:$CG$713,'ALL-GTK-SD-SMP-SMA-SMK-SLB'!AS$7,FALSE)</f>
        <v>0</v>
      </c>
      <c r="AS307" s="9">
        <f>VLOOKUP($E307,'ALL-GTK-SD-SMP-SMA-SMK-SLB'!$F$14:$CG$713,'ALL-GTK-SD-SMP-SMA-SMK-SLB'!AT$7,FALSE)</f>
        <v>0</v>
      </c>
      <c r="AT307" s="9">
        <f>VLOOKUP($E307,'ALL-GTK-SD-SMP-SMA-SMK-SLB'!$F$14:$CG$713,'ALL-GTK-SD-SMP-SMA-SMK-SLB'!AU$7,FALSE)</f>
        <v>0</v>
      </c>
      <c r="AU307" s="9">
        <f>VLOOKUP($E307,'ALL-GTK-SD-SMP-SMA-SMK-SLB'!$F$14:$CG$713,'ALL-GTK-SD-SMP-SMA-SMK-SLB'!AV$7,FALSE)</f>
        <v>0</v>
      </c>
      <c r="AV307" s="9">
        <f>VLOOKUP($E307,'ALL-GTK-SD-SMP-SMA-SMK-SLB'!$F$14:$CG$713,'ALL-GTK-SD-SMP-SMA-SMK-SLB'!AW$7,FALSE)</f>
        <v>0</v>
      </c>
      <c r="AW307" s="9">
        <f>VLOOKUP($E307,'ALL-GTK-SD-SMP-SMA-SMK-SLB'!$F$14:$CG$713,'ALL-GTK-SD-SMP-SMA-SMK-SLB'!AX$7,FALSE)</f>
        <v>0</v>
      </c>
      <c r="AX307" s="9">
        <f>VLOOKUP($E307,'ALL-GTK-SD-SMP-SMA-SMK-SLB'!$F$14:$CG$713,'ALL-GTK-SD-SMP-SMA-SMK-SLB'!AY$7,FALSE)</f>
        <v>6</v>
      </c>
      <c r="AY307" s="9">
        <f>VLOOKUP($E307,'ALL-GTK-SD-SMP-SMA-SMK-SLB'!$F$14:$CG$713,'ALL-GTK-SD-SMP-SMA-SMK-SLB'!AZ$7,FALSE)</f>
        <v>3</v>
      </c>
      <c r="AZ307" s="9">
        <f>VLOOKUP($E307,'ALL-GTK-SD-SMP-SMA-SMK-SLB'!$F$14:$CG$713,'ALL-GTK-SD-SMP-SMA-SMK-SLB'!BA$7,FALSE)</f>
        <v>1</v>
      </c>
      <c r="BA307" s="9">
        <f>VLOOKUP($E307,'ALL-GTK-SD-SMP-SMA-SMK-SLB'!$F$14:$CG$713,'ALL-GTK-SD-SMP-SMA-SMK-SLB'!BB$7,FALSE)</f>
        <v>0</v>
      </c>
      <c r="BB307" s="9">
        <f>VLOOKUP($E307,'ALL-GTK-SD-SMP-SMA-SMK-SLB'!$F$14:$CG$713,'ALL-GTK-SD-SMP-SMA-SMK-SLB'!BC$7,FALSE)</f>
        <v>0</v>
      </c>
      <c r="BC307" s="9">
        <f>VLOOKUP($E307,'ALL-GTK-SD-SMP-SMA-SMK-SLB'!$F$14:$CG$713,'ALL-GTK-SD-SMP-SMA-SMK-SLB'!BD$7,FALSE)</f>
        <v>0</v>
      </c>
      <c r="BD307" s="310">
        <f t="shared" si="164"/>
        <v>0</v>
      </c>
      <c r="BE307" s="310">
        <f t="shared" si="165"/>
        <v>0</v>
      </c>
      <c r="BF307" s="10">
        <f t="shared" si="166"/>
        <v>0</v>
      </c>
      <c r="BG307" s="311">
        <f t="shared" si="167"/>
        <v>7</v>
      </c>
      <c r="BH307" s="311">
        <f t="shared" si="168"/>
        <v>3</v>
      </c>
      <c r="BI307" s="10">
        <f t="shared" si="169"/>
        <v>10</v>
      </c>
      <c r="BJ307" s="44">
        <f t="shared" si="170"/>
        <v>7</v>
      </c>
      <c r="BK307" s="44">
        <f t="shared" si="171"/>
        <v>3</v>
      </c>
      <c r="BL307" s="11">
        <f t="shared" si="172"/>
        <v>10</v>
      </c>
      <c r="BM307" s="9">
        <f>VLOOKUP($E307,'ALL-GTK-SD-SMP-SMA-SMK-SLB'!$F$14:$CG$713,'ALL-GTK-SD-SMP-SMA-SMK-SLB'!BN$7,FALSE)</f>
        <v>0</v>
      </c>
      <c r="BN307" s="9">
        <f>VLOOKUP($E307,'ALL-GTK-SD-SMP-SMA-SMK-SLB'!$F$14:$CG$713,'ALL-GTK-SD-SMP-SMA-SMK-SLB'!BO$7,FALSE)</f>
        <v>0</v>
      </c>
      <c r="BO307" s="9">
        <f>VLOOKUP($E307,'ALL-GTK-SD-SMP-SMA-SMK-SLB'!$F$14:$CG$713,'ALL-GTK-SD-SMP-SMA-SMK-SLB'!BP$7,FALSE)</f>
        <v>0</v>
      </c>
      <c r="BP307" s="9">
        <f>VLOOKUP($E307,'ALL-GTK-SD-SMP-SMA-SMK-SLB'!$F$14:$CG$713,'ALL-GTK-SD-SMP-SMA-SMK-SLB'!BQ$7,FALSE)</f>
        <v>0</v>
      </c>
      <c r="BQ307" s="9">
        <f>VLOOKUP($E307,'ALL-GTK-SD-SMP-SMA-SMK-SLB'!$F$14:$CG$713,'ALL-GTK-SD-SMP-SMA-SMK-SLB'!BR$7,FALSE)</f>
        <v>0</v>
      </c>
      <c r="BR307" s="9">
        <f>VLOOKUP($E307,'ALL-GTK-SD-SMP-SMA-SMK-SLB'!$F$14:$CG$713,'ALL-GTK-SD-SMP-SMA-SMK-SLB'!BS$7,FALSE)</f>
        <v>0</v>
      </c>
      <c r="BS307" s="9">
        <f>VLOOKUP($E307,'ALL-GTK-SD-SMP-SMA-SMK-SLB'!$F$14:$CG$713,'ALL-GTK-SD-SMP-SMA-SMK-SLB'!BT$7,FALSE)</f>
        <v>0</v>
      </c>
      <c r="BT307" s="9">
        <f>VLOOKUP($E307,'ALL-GTK-SD-SMP-SMA-SMK-SLB'!$F$14:$CG$713,'ALL-GTK-SD-SMP-SMA-SMK-SLB'!BU$7,FALSE)</f>
        <v>0</v>
      </c>
      <c r="BU307" s="299">
        <f t="shared" si="173"/>
        <v>0</v>
      </c>
      <c r="BV307" s="299">
        <f t="shared" si="174"/>
        <v>0</v>
      </c>
      <c r="BW307" s="44">
        <f t="shared" si="175"/>
        <v>0</v>
      </c>
      <c r="BX307" s="44">
        <f t="shared" si="176"/>
        <v>0</v>
      </c>
      <c r="BY307" s="11">
        <f t="shared" si="177"/>
        <v>0</v>
      </c>
      <c r="BZ307" s="14">
        <f t="shared" si="178"/>
        <v>7</v>
      </c>
      <c r="CA307" s="14">
        <f t="shared" si="179"/>
        <v>3</v>
      </c>
      <c r="CB307" s="13">
        <f t="shared" si="180"/>
        <v>0</v>
      </c>
      <c r="CC307" s="13">
        <f t="shared" si="181"/>
        <v>0</v>
      </c>
      <c r="CD307" s="312">
        <f t="shared" si="182"/>
        <v>7</v>
      </c>
      <c r="CE307" s="312">
        <f t="shared" si="183"/>
        <v>3</v>
      </c>
      <c r="CF307" s="313">
        <f t="shared" si="184"/>
        <v>10</v>
      </c>
      <c r="CG307" s="302" t="str">
        <f t="shared" si="185"/>
        <v>OK</v>
      </c>
    </row>
    <row r="308" spans="1:85" ht="14.25" x14ac:dyDescent="0.25">
      <c r="A308" s="6">
        <v>296</v>
      </c>
      <c r="B308" s="495">
        <v>296</v>
      </c>
      <c r="C308" s="495" t="s">
        <v>6</v>
      </c>
      <c r="D308" s="496" t="s">
        <v>32</v>
      </c>
      <c r="E308" s="626">
        <v>20319480</v>
      </c>
      <c r="F308" s="627" t="s">
        <v>564</v>
      </c>
      <c r="G308" s="624" t="s">
        <v>52</v>
      </c>
      <c r="H308" s="9">
        <f>VLOOKUP($E308,'ALL-GTK-SD-SMP-SMA-SMK-SLB'!$F$14:$CG$713,'ALL-GTK-SD-SMP-SMA-SMK-SLB'!I$7,FALSE)</f>
        <v>0</v>
      </c>
      <c r="I308" s="9">
        <f>VLOOKUP($E308,'ALL-GTK-SD-SMP-SMA-SMK-SLB'!$F$14:$CG$713,'ALL-GTK-SD-SMP-SMA-SMK-SLB'!J$7,FALSE)</f>
        <v>0</v>
      </c>
      <c r="J308" s="9">
        <f>VLOOKUP($E308,'ALL-GTK-SD-SMP-SMA-SMK-SLB'!$F$14:$CG$713,'ALL-GTK-SD-SMP-SMA-SMK-SLB'!K$7,FALSE)</f>
        <v>0</v>
      </c>
      <c r="K308" s="9">
        <f>VLOOKUP($E308,'ALL-GTK-SD-SMP-SMA-SMK-SLB'!$F$14:$CG$713,'ALL-GTK-SD-SMP-SMA-SMK-SLB'!L$7,FALSE)</f>
        <v>0</v>
      </c>
      <c r="L308" s="9">
        <f>VLOOKUP($E308,'ALL-GTK-SD-SMP-SMA-SMK-SLB'!$F$14:$CG$713,'ALL-GTK-SD-SMP-SMA-SMK-SLB'!M$7,FALSE)</f>
        <v>0</v>
      </c>
      <c r="M308" s="9">
        <f>VLOOKUP($E308,'ALL-GTK-SD-SMP-SMA-SMK-SLB'!$F$14:$CG$713,'ALL-GTK-SD-SMP-SMA-SMK-SLB'!N$7,FALSE)</f>
        <v>1</v>
      </c>
      <c r="N308" s="9">
        <f>VLOOKUP($E308,'ALL-GTK-SD-SMP-SMA-SMK-SLB'!$F$14:$CG$713,'ALL-GTK-SD-SMP-SMA-SMK-SLB'!O$7,FALSE)</f>
        <v>2</v>
      </c>
      <c r="O308" s="9">
        <f>VLOOKUP($E308,'ALL-GTK-SD-SMP-SMA-SMK-SLB'!$F$14:$CG$713,'ALL-GTK-SD-SMP-SMA-SMK-SLB'!P$7,FALSE)</f>
        <v>1</v>
      </c>
      <c r="P308" s="299">
        <f t="shared" si="150"/>
        <v>2</v>
      </c>
      <c r="Q308" s="299">
        <f t="shared" si="151"/>
        <v>2</v>
      </c>
      <c r="R308" s="300">
        <f t="shared" si="152"/>
        <v>4</v>
      </c>
      <c r="S308" s="9">
        <f>VLOOKUP($E308,'ALL-GTK-SD-SMP-SMA-SMK-SLB'!$F$14:$CG$713,'ALL-GTK-SD-SMP-SMA-SMK-SLB'!T$7,FALSE)</f>
        <v>0</v>
      </c>
      <c r="T308" s="9">
        <f>VLOOKUP($E308,'ALL-GTK-SD-SMP-SMA-SMK-SLB'!$F$14:$CG$713,'ALL-GTK-SD-SMP-SMA-SMK-SLB'!U$7,FALSE)</f>
        <v>0</v>
      </c>
      <c r="U308" s="9">
        <f>VLOOKUP($E308,'ALL-GTK-SD-SMP-SMA-SMK-SLB'!$F$14:$CG$713,'ALL-GTK-SD-SMP-SMA-SMK-SLB'!V$7,FALSE)</f>
        <v>0</v>
      </c>
      <c r="V308" s="9">
        <f>VLOOKUP($E308,'ALL-GTK-SD-SMP-SMA-SMK-SLB'!$F$14:$CG$713,'ALL-GTK-SD-SMP-SMA-SMK-SLB'!W$7,FALSE)</f>
        <v>0</v>
      </c>
      <c r="W308" s="9">
        <f>VLOOKUP($E308,'ALL-GTK-SD-SMP-SMA-SMK-SLB'!$F$14:$CG$713,'ALL-GTK-SD-SMP-SMA-SMK-SLB'!X$7,FALSE)</f>
        <v>1</v>
      </c>
      <c r="X308" s="9">
        <f>VLOOKUP($E308,'ALL-GTK-SD-SMP-SMA-SMK-SLB'!$F$14:$CG$713,'ALL-GTK-SD-SMP-SMA-SMK-SLB'!Y$7,FALSE)</f>
        <v>3</v>
      </c>
      <c r="Y308" s="299">
        <f t="shared" si="153"/>
        <v>1</v>
      </c>
      <c r="Z308" s="299">
        <f t="shared" si="154"/>
        <v>3</v>
      </c>
      <c r="AA308" s="10">
        <f t="shared" si="155"/>
        <v>4</v>
      </c>
      <c r="AB308" s="44">
        <f t="shared" si="156"/>
        <v>3</v>
      </c>
      <c r="AC308" s="44">
        <f t="shared" si="157"/>
        <v>5</v>
      </c>
      <c r="AD308" s="11">
        <f t="shared" si="158"/>
        <v>8</v>
      </c>
      <c r="AE308" s="9">
        <f>VLOOKUP($E308,'ALL-GTK-SD-SMP-SMA-SMK-SLB'!$F$14:$CG$713,'ALL-GTK-SD-SMP-SMA-SMK-SLB'!AF$7,FALSE)</f>
        <v>1</v>
      </c>
      <c r="AF308" s="9">
        <f>VLOOKUP($E308,'ALL-GTK-SD-SMP-SMA-SMK-SLB'!$F$14:$CG$713,'ALL-GTK-SD-SMP-SMA-SMK-SLB'!AG$7,FALSE)</f>
        <v>4</v>
      </c>
      <c r="AG308" s="10">
        <f t="shared" si="159"/>
        <v>5</v>
      </c>
      <c r="AH308" s="9">
        <f>VLOOKUP($E308,'ALL-GTK-SD-SMP-SMA-SMK-SLB'!$F$14:$CG$713,'ALL-GTK-SD-SMP-SMA-SMK-SLB'!AI$7,FALSE)</f>
        <v>2</v>
      </c>
      <c r="AI308" s="9">
        <f>VLOOKUP($E308,'ALL-GTK-SD-SMP-SMA-SMK-SLB'!$F$14:$CG$713,'ALL-GTK-SD-SMP-SMA-SMK-SLB'!AJ$7,FALSE)</f>
        <v>1</v>
      </c>
      <c r="AJ308" s="10">
        <f t="shared" si="160"/>
        <v>3</v>
      </c>
      <c r="AK308" s="44">
        <f t="shared" si="161"/>
        <v>3</v>
      </c>
      <c r="AL308" s="44">
        <f t="shared" si="162"/>
        <v>5</v>
      </c>
      <c r="AM308" s="11">
        <f t="shared" si="163"/>
        <v>8</v>
      </c>
      <c r="AN308" s="299">
        <f>VLOOKUP($E308,'ALL-GTK-SD-SMP-SMA-SMK-SLB'!$F$14:$CG$713,'ALL-GTK-SD-SMP-SMA-SMK-SLB'!AO$7,FALSE)</f>
        <v>0</v>
      </c>
      <c r="AO308" s="299">
        <f>VLOOKUP($E308,'ALL-GTK-SD-SMP-SMA-SMK-SLB'!$F$14:$CG$713,'ALL-GTK-SD-SMP-SMA-SMK-SLB'!AP$7,FALSE)</f>
        <v>0</v>
      </c>
      <c r="AP308" s="9">
        <f>VLOOKUP($E308,'ALL-GTK-SD-SMP-SMA-SMK-SLB'!$F$14:$CG$713,'ALL-GTK-SD-SMP-SMA-SMK-SLB'!AQ$7,FALSE)</f>
        <v>0</v>
      </c>
      <c r="AQ308" s="9">
        <f>VLOOKUP($E308,'ALL-GTK-SD-SMP-SMA-SMK-SLB'!$F$14:$CG$713,'ALL-GTK-SD-SMP-SMA-SMK-SLB'!AR$7,FALSE)</f>
        <v>0</v>
      </c>
      <c r="AR308" s="9">
        <f>VLOOKUP($E308,'ALL-GTK-SD-SMP-SMA-SMK-SLB'!$F$14:$CG$713,'ALL-GTK-SD-SMP-SMA-SMK-SLB'!AS$7,FALSE)</f>
        <v>0</v>
      </c>
      <c r="AS308" s="9">
        <f>VLOOKUP($E308,'ALL-GTK-SD-SMP-SMA-SMK-SLB'!$F$14:$CG$713,'ALL-GTK-SD-SMP-SMA-SMK-SLB'!AT$7,FALSE)</f>
        <v>0</v>
      </c>
      <c r="AT308" s="9">
        <f>VLOOKUP($E308,'ALL-GTK-SD-SMP-SMA-SMK-SLB'!$F$14:$CG$713,'ALL-GTK-SD-SMP-SMA-SMK-SLB'!AU$7,FALSE)</f>
        <v>0</v>
      </c>
      <c r="AU308" s="9">
        <f>VLOOKUP($E308,'ALL-GTK-SD-SMP-SMA-SMK-SLB'!$F$14:$CG$713,'ALL-GTK-SD-SMP-SMA-SMK-SLB'!AV$7,FALSE)</f>
        <v>0</v>
      </c>
      <c r="AV308" s="9">
        <f>VLOOKUP($E308,'ALL-GTK-SD-SMP-SMA-SMK-SLB'!$F$14:$CG$713,'ALL-GTK-SD-SMP-SMA-SMK-SLB'!AW$7,FALSE)</f>
        <v>0</v>
      </c>
      <c r="AW308" s="9">
        <f>VLOOKUP($E308,'ALL-GTK-SD-SMP-SMA-SMK-SLB'!$F$14:$CG$713,'ALL-GTK-SD-SMP-SMA-SMK-SLB'!AX$7,FALSE)</f>
        <v>0</v>
      </c>
      <c r="AX308" s="9">
        <f>VLOOKUP($E308,'ALL-GTK-SD-SMP-SMA-SMK-SLB'!$F$14:$CG$713,'ALL-GTK-SD-SMP-SMA-SMK-SLB'!AY$7,FALSE)</f>
        <v>3</v>
      </c>
      <c r="AY308" s="9">
        <f>VLOOKUP($E308,'ALL-GTK-SD-SMP-SMA-SMK-SLB'!$F$14:$CG$713,'ALL-GTK-SD-SMP-SMA-SMK-SLB'!AZ$7,FALSE)</f>
        <v>5</v>
      </c>
      <c r="AZ308" s="9">
        <f>VLOOKUP($E308,'ALL-GTK-SD-SMP-SMA-SMK-SLB'!$F$14:$CG$713,'ALL-GTK-SD-SMP-SMA-SMK-SLB'!BA$7,FALSE)</f>
        <v>0</v>
      </c>
      <c r="BA308" s="9">
        <f>VLOOKUP($E308,'ALL-GTK-SD-SMP-SMA-SMK-SLB'!$F$14:$CG$713,'ALL-GTK-SD-SMP-SMA-SMK-SLB'!BB$7,FALSE)</f>
        <v>0</v>
      </c>
      <c r="BB308" s="9">
        <f>VLOOKUP($E308,'ALL-GTK-SD-SMP-SMA-SMK-SLB'!$F$14:$CG$713,'ALL-GTK-SD-SMP-SMA-SMK-SLB'!BC$7,FALSE)</f>
        <v>0</v>
      </c>
      <c r="BC308" s="9">
        <f>VLOOKUP($E308,'ALL-GTK-SD-SMP-SMA-SMK-SLB'!$F$14:$CG$713,'ALL-GTK-SD-SMP-SMA-SMK-SLB'!BD$7,FALSE)</f>
        <v>0</v>
      </c>
      <c r="BD308" s="310">
        <f t="shared" si="164"/>
        <v>0</v>
      </c>
      <c r="BE308" s="310">
        <f t="shared" si="165"/>
        <v>0</v>
      </c>
      <c r="BF308" s="10">
        <f t="shared" si="166"/>
        <v>0</v>
      </c>
      <c r="BG308" s="311">
        <f t="shared" si="167"/>
        <v>3</v>
      </c>
      <c r="BH308" s="311">
        <f t="shared" si="168"/>
        <v>5</v>
      </c>
      <c r="BI308" s="10">
        <f t="shared" si="169"/>
        <v>8</v>
      </c>
      <c r="BJ308" s="44">
        <f t="shared" si="170"/>
        <v>3</v>
      </c>
      <c r="BK308" s="44">
        <f t="shared" si="171"/>
        <v>5</v>
      </c>
      <c r="BL308" s="11">
        <f t="shared" si="172"/>
        <v>8</v>
      </c>
      <c r="BM308" s="9">
        <f>VLOOKUP($E308,'ALL-GTK-SD-SMP-SMA-SMK-SLB'!$F$14:$CG$713,'ALL-GTK-SD-SMP-SMA-SMK-SLB'!BN$7,FALSE)</f>
        <v>0</v>
      </c>
      <c r="BN308" s="9">
        <f>VLOOKUP($E308,'ALL-GTK-SD-SMP-SMA-SMK-SLB'!$F$14:$CG$713,'ALL-GTK-SD-SMP-SMA-SMK-SLB'!BO$7,FALSE)</f>
        <v>0</v>
      </c>
      <c r="BO308" s="9">
        <f>VLOOKUP($E308,'ALL-GTK-SD-SMP-SMA-SMK-SLB'!$F$14:$CG$713,'ALL-GTK-SD-SMP-SMA-SMK-SLB'!BP$7,FALSE)</f>
        <v>0</v>
      </c>
      <c r="BP308" s="9">
        <f>VLOOKUP($E308,'ALL-GTK-SD-SMP-SMA-SMK-SLB'!$F$14:$CG$713,'ALL-GTK-SD-SMP-SMA-SMK-SLB'!BQ$7,FALSE)</f>
        <v>0</v>
      </c>
      <c r="BQ308" s="9">
        <f>VLOOKUP($E308,'ALL-GTK-SD-SMP-SMA-SMK-SLB'!$F$14:$CG$713,'ALL-GTK-SD-SMP-SMA-SMK-SLB'!BR$7,FALSE)</f>
        <v>0</v>
      </c>
      <c r="BR308" s="9">
        <f>VLOOKUP($E308,'ALL-GTK-SD-SMP-SMA-SMK-SLB'!$F$14:$CG$713,'ALL-GTK-SD-SMP-SMA-SMK-SLB'!BS$7,FALSE)</f>
        <v>0</v>
      </c>
      <c r="BS308" s="9">
        <f>VLOOKUP($E308,'ALL-GTK-SD-SMP-SMA-SMK-SLB'!$F$14:$CG$713,'ALL-GTK-SD-SMP-SMA-SMK-SLB'!BT$7,FALSE)</f>
        <v>0</v>
      </c>
      <c r="BT308" s="9">
        <f>VLOOKUP($E308,'ALL-GTK-SD-SMP-SMA-SMK-SLB'!$F$14:$CG$713,'ALL-GTK-SD-SMP-SMA-SMK-SLB'!BU$7,FALSE)</f>
        <v>0</v>
      </c>
      <c r="BU308" s="299">
        <f t="shared" si="173"/>
        <v>0</v>
      </c>
      <c r="BV308" s="299">
        <f t="shared" si="174"/>
        <v>0</v>
      </c>
      <c r="BW308" s="44">
        <f t="shared" si="175"/>
        <v>0</v>
      </c>
      <c r="BX308" s="44">
        <f t="shared" si="176"/>
        <v>0</v>
      </c>
      <c r="BY308" s="11">
        <f t="shared" si="177"/>
        <v>0</v>
      </c>
      <c r="BZ308" s="14">
        <f t="shared" si="178"/>
        <v>3</v>
      </c>
      <c r="CA308" s="14">
        <f t="shared" si="179"/>
        <v>5</v>
      </c>
      <c r="CB308" s="13">
        <f t="shared" si="180"/>
        <v>0</v>
      </c>
      <c r="CC308" s="13">
        <f t="shared" si="181"/>
        <v>0</v>
      </c>
      <c r="CD308" s="312">
        <f t="shared" si="182"/>
        <v>3</v>
      </c>
      <c r="CE308" s="312">
        <f t="shared" si="183"/>
        <v>5</v>
      </c>
      <c r="CF308" s="313">
        <f t="shared" si="184"/>
        <v>8</v>
      </c>
      <c r="CG308" s="302" t="str">
        <f t="shared" si="185"/>
        <v>OK</v>
      </c>
    </row>
    <row r="309" spans="1:85" ht="14.25" x14ac:dyDescent="0.25">
      <c r="A309" s="6">
        <v>297</v>
      </c>
      <c r="B309" s="495">
        <v>297</v>
      </c>
      <c r="C309" s="495" t="s">
        <v>6</v>
      </c>
      <c r="D309" s="496" t="s">
        <v>32</v>
      </c>
      <c r="E309" s="626">
        <v>20319479</v>
      </c>
      <c r="F309" s="627" t="s">
        <v>565</v>
      </c>
      <c r="G309" s="624" t="s">
        <v>52</v>
      </c>
      <c r="H309" s="9">
        <f>VLOOKUP($E309,'ALL-GTK-SD-SMP-SMA-SMK-SLB'!$F$14:$CG$713,'ALL-GTK-SD-SMP-SMA-SMK-SLB'!I$7,FALSE)</f>
        <v>0</v>
      </c>
      <c r="I309" s="9">
        <f>VLOOKUP($E309,'ALL-GTK-SD-SMP-SMA-SMK-SLB'!$F$14:$CG$713,'ALL-GTK-SD-SMP-SMA-SMK-SLB'!J$7,FALSE)</f>
        <v>0</v>
      </c>
      <c r="J309" s="9">
        <f>VLOOKUP($E309,'ALL-GTK-SD-SMP-SMA-SMK-SLB'!$F$14:$CG$713,'ALL-GTK-SD-SMP-SMA-SMK-SLB'!K$7,FALSE)</f>
        <v>0</v>
      </c>
      <c r="K309" s="9">
        <f>VLOOKUP($E309,'ALL-GTK-SD-SMP-SMA-SMK-SLB'!$F$14:$CG$713,'ALL-GTK-SD-SMP-SMA-SMK-SLB'!L$7,FALSE)</f>
        <v>0</v>
      </c>
      <c r="L309" s="9">
        <f>VLOOKUP($E309,'ALL-GTK-SD-SMP-SMA-SMK-SLB'!$F$14:$CG$713,'ALL-GTK-SD-SMP-SMA-SMK-SLB'!M$7,FALSE)</f>
        <v>1</v>
      </c>
      <c r="M309" s="9">
        <f>VLOOKUP($E309,'ALL-GTK-SD-SMP-SMA-SMK-SLB'!$F$14:$CG$713,'ALL-GTK-SD-SMP-SMA-SMK-SLB'!N$7,FALSE)</f>
        <v>1</v>
      </c>
      <c r="N309" s="9">
        <f>VLOOKUP($E309,'ALL-GTK-SD-SMP-SMA-SMK-SLB'!$F$14:$CG$713,'ALL-GTK-SD-SMP-SMA-SMK-SLB'!O$7,FALSE)</f>
        <v>1</v>
      </c>
      <c r="O309" s="9">
        <f>VLOOKUP($E309,'ALL-GTK-SD-SMP-SMA-SMK-SLB'!$F$14:$CG$713,'ALL-GTK-SD-SMP-SMA-SMK-SLB'!P$7,FALSE)</f>
        <v>1</v>
      </c>
      <c r="P309" s="299">
        <f t="shared" si="150"/>
        <v>2</v>
      </c>
      <c r="Q309" s="299">
        <f t="shared" si="151"/>
        <v>2</v>
      </c>
      <c r="R309" s="300">
        <f t="shared" si="152"/>
        <v>4</v>
      </c>
      <c r="S309" s="9">
        <f>VLOOKUP($E309,'ALL-GTK-SD-SMP-SMA-SMK-SLB'!$F$14:$CG$713,'ALL-GTK-SD-SMP-SMA-SMK-SLB'!T$7,FALSE)</f>
        <v>0</v>
      </c>
      <c r="T309" s="9">
        <f>VLOOKUP($E309,'ALL-GTK-SD-SMP-SMA-SMK-SLB'!$F$14:$CG$713,'ALL-GTK-SD-SMP-SMA-SMK-SLB'!U$7,FALSE)</f>
        <v>0</v>
      </c>
      <c r="U309" s="9">
        <f>VLOOKUP($E309,'ALL-GTK-SD-SMP-SMA-SMK-SLB'!$F$14:$CG$713,'ALL-GTK-SD-SMP-SMA-SMK-SLB'!V$7,FALSE)</f>
        <v>1</v>
      </c>
      <c r="V309" s="9">
        <f>VLOOKUP($E309,'ALL-GTK-SD-SMP-SMA-SMK-SLB'!$F$14:$CG$713,'ALL-GTK-SD-SMP-SMA-SMK-SLB'!W$7,FALSE)</f>
        <v>0</v>
      </c>
      <c r="W309" s="9">
        <f>VLOOKUP($E309,'ALL-GTK-SD-SMP-SMA-SMK-SLB'!$F$14:$CG$713,'ALL-GTK-SD-SMP-SMA-SMK-SLB'!X$7,FALSE)</f>
        <v>2</v>
      </c>
      <c r="X309" s="9">
        <f>VLOOKUP($E309,'ALL-GTK-SD-SMP-SMA-SMK-SLB'!$F$14:$CG$713,'ALL-GTK-SD-SMP-SMA-SMK-SLB'!Y$7,FALSE)</f>
        <v>1</v>
      </c>
      <c r="Y309" s="299">
        <f t="shared" si="153"/>
        <v>3</v>
      </c>
      <c r="Z309" s="299">
        <f t="shared" si="154"/>
        <v>1</v>
      </c>
      <c r="AA309" s="10">
        <f t="shared" si="155"/>
        <v>4</v>
      </c>
      <c r="AB309" s="44">
        <f t="shared" si="156"/>
        <v>5</v>
      </c>
      <c r="AC309" s="44">
        <f t="shared" si="157"/>
        <v>3</v>
      </c>
      <c r="AD309" s="11">
        <f t="shared" si="158"/>
        <v>8</v>
      </c>
      <c r="AE309" s="9">
        <f>VLOOKUP($E309,'ALL-GTK-SD-SMP-SMA-SMK-SLB'!$F$14:$CG$713,'ALL-GTK-SD-SMP-SMA-SMK-SLB'!AF$7,FALSE)</f>
        <v>3</v>
      </c>
      <c r="AF309" s="9">
        <f>VLOOKUP($E309,'ALL-GTK-SD-SMP-SMA-SMK-SLB'!$F$14:$CG$713,'ALL-GTK-SD-SMP-SMA-SMK-SLB'!AG$7,FALSE)</f>
        <v>0</v>
      </c>
      <c r="AG309" s="10">
        <f t="shared" si="159"/>
        <v>3</v>
      </c>
      <c r="AH309" s="9">
        <f>VLOOKUP($E309,'ALL-GTK-SD-SMP-SMA-SMK-SLB'!$F$14:$CG$713,'ALL-GTK-SD-SMP-SMA-SMK-SLB'!AI$7,FALSE)</f>
        <v>2</v>
      </c>
      <c r="AI309" s="9">
        <f>VLOOKUP($E309,'ALL-GTK-SD-SMP-SMA-SMK-SLB'!$F$14:$CG$713,'ALL-GTK-SD-SMP-SMA-SMK-SLB'!AJ$7,FALSE)</f>
        <v>3</v>
      </c>
      <c r="AJ309" s="10">
        <f t="shared" si="160"/>
        <v>5</v>
      </c>
      <c r="AK309" s="44">
        <f t="shared" si="161"/>
        <v>5</v>
      </c>
      <c r="AL309" s="44">
        <f t="shared" si="162"/>
        <v>3</v>
      </c>
      <c r="AM309" s="11">
        <f t="shared" si="163"/>
        <v>8</v>
      </c>
      <c r="AN309" s="299">
        <f>VLOOKUP($E309,'ALL-GTK-SD-SMP-SMA-SMK-SLB'!$F$14:$CG$713,'ALL-GTK-SD-SMP-SMA-SMK-SLB'!AO$7,FALSE)</f>
        <v>0</v>
      </c>
      <c r="AO309" s="299">
        <f>VLOOKUP($E309,'ALL-GTK-SD-SMP-SMA-SMK-SLB'!$F$14:$CG$713,'ALL-GTK-SD-SMP-SMA-SMK-SLB'!AP$7,FALSE)</f>
        <v>0</v>
      </c>
      <c r="AP309" s="9">
        <f>VLOOKUP($E309,'ALL-GTK-SD-SMP-SMA-SMK-SLB'!$F$14:$CG$713,'ALL-GTK-SD-SMP-SMA-SMK-SLB'!AQ$7,FALSE)</f>
        <v>0</v>
      </c>
      <c r="AQ309" s="9">
        <f>VLOOKUP($E309,'ALL-GTK-SD-SMP-SMA-SMK-SLB'!$F$14:$CG$713,'ALL-GTK-SD-SMP-SMA-SMK-SLB'!AR$7,FALSE)</f>
        <v>0</v>
      </c>
      <c r="AR309" s="9">
        <f>VLOOKUP($E309,'ALL-GTK-SD-SMP-SMA-SMK-SLB'!$F$14:$CG$713,'ALL-GTK-SD-SMP-SMA-SMK-SLB'!AS$7,FALSE)</f>
        <v>0</v>
      </c>
      <c r="AS309" s="9">
        <f>VLOOKUP($E309,'ALL-GTK-SD-SMP-SMA-SMK-SLB'!$F$14:$CG$713,'ALL-GTK-SD-SMP-SMA-SMK-SLB'!AT$7,FALSE)</f>
        <v>0</v>
      </c>
      <c r="AT309" s="9">
        <f>VLOOKUP($E309,'ALL-GTK-SD-SMP-SMA-SMK-SLB'!$F$14:$CG$713,'ALL-GTK-SD-SMP-SMA-SMK-SLB'!AU$7,FALSE)</f>
        <v>0</v>
      </c>
      <c r="AU309" s="9">
        <f>VLOOKUP($E309,'ALL-GTK-SD-SMP-SMA-SMK-SLB'!$F$14:$CG$713,'ALL-GTK-SD-SMP-SMA-SMK-SLB'!AV$7,FALSE)</f>
        <v>0</v>
      </c>
      <c r="AV309" s="9">
        <f>VLOOKUP($E309,'ALL-GTK-SD-SMP-SMA-SMK-SLB'!$F$14:$CG$713,'ALL-GTK-SD-SMP-SMA-SMK-SLB'!AW$7,FALSE)</f>
        <v>0</v>
      </c>
      <c r="AW309" s="9">
        <f>VLOOKUP($E309,'ALL-GTK-SD-SMP-SMA-SMK-SLB'!$F$14:$CG$713,'ALL-GTK-SD-SMP-SMA-SMK-SLB'!AX$7,FALSE)</f>
        <v>0</v>
      </c>
      <c r="AX309" s="9">
        <f>VLOOKUP($E309,'ALL-GTK-SD-SMP-SMA-SMK-SLB'!$F$14:$CG$713,'ALL-GTK-SD-SMP-SMA-SMK-SLB'!AY$7,FALSE)</f>
        <v>4</v>
      </c>
      <c r="AY309" s="9">
        <f>VLOOKUP($E309,'ALL-GTK-SD-SMP-SMA-SMK-SLB'!$F$14:$CG$713,'ALL-GTK-SD-SMP-SMA-SMK-SLB'!AZ$7,FALSE)</f>
        <v>3</v>
      </c>
      <c r="AZ309" s="9">
        <f>VLOOKUP($E309,'ALL-GTK-SD-SMP-SMA-SMK-SLB'!$F$14:$CG$713,'ALL-GTK-SD-SMP-SMA-SMK-SLB'!BA$7,FALSE)</f>
        <v>1</v>
      </c>
      <c r="BA309" s="9">
        <f>VLOOKUP($E309,'ALL-GTK-SD-SMP-SMA-SMK-SLB'!$F$14:$CG$713,'ALL-GTK-SD-SMP-SMA-SMK-SLB'!BB$7,FALSE)</f>
        <v>0</v>
      </c>
      <c r="BB309" s="9">
        <f>VLOOKUP($E309,'ALL-GTK-SD-SMP-SMA-SMK-SLB'!$F$14:$CG$713,'ALL-GTK-SD-SMP-SMA-SMK-SLB'!BC$7,FALSE)</f>
        <v>0</v>
      </c>
      <c r="BC309" s="9">
        <f>VLOOKUP($E309,'ALL-GTK-SD-SMP-SMA-SMK-SLB'!$F$14:$CG$713,'ALL-GTK-SD-SMP-SMA-SMK-SLB'!BD$7,FALSE)</f>
        <v>0</v>
      </c>
      <c r="BD309" s="310">
        <f t="shared" si="164"/>
        <v>0</v>
      </c>
      <c r="BE309" s="310">
        <f t="shared" si="165"/>
        <v>0</v>
      </c>
      <c r="BF309" s="10">
        <f t="shared" si="166"/>
        <v>0</v>
      </c>
      <c r="BG309" s="311">
        <f t="shared" si="167"/>
        <v>5</v>
      </c>
      <c r="BH309" s="311">
        <f t="shared" si="168"/>
        <v>3</v>
      </c>
      <c r="BI309" s="10">
        <f t="shared" si="169"/>
        <v>8</v>
      </c>
      <c r="BJ309" s="44">
        <f t="shared" si="170"/>
        <v>5</v>
      </c>
      <c r="BK309" s="44">
        <f t="shared" si="171"/>
        <v>3</v>
      </c>
      <c r="BL309" s="11">
        <f t="shared" si="172"/>
        <v>8</v>
      </c>
      <c r="BM309" s="9">
        <f>VLOOKUP($E309,'ALL-GTK-SD-SMP-SMA-SMK-SLB'!$F$14:$CG$713,'ALL-GTK-SD-SMP-SMA-SMK-SLB'!BN$7,FALSE)</f>
        <v>0</v>
      </c>
      <c r="BN309" s="9">
        <f>VLOOKUP($E309,'ALL-GTK-SD-SMP-SMA-SMK-SLB'!$F$14:$CG$713,'ALL-GTK-SD-SMP-SMA-SMK-SLB'!BO$7,FALSE)</f>
        <v>0</v>
      </c>
      <c r="BO309" s="9">
        <f>VLOOKUP($E309,'ALL-GTK-SD-SMP-SMA-SMK-SLB'!$F$14:$CG$713,'ALL-GTK-SD-SMP-SMA-SMK-SLB'!BP$7,FALSE)</f>
        <v>0</v>
      </c>
      <c r="BP309" s="9">
        <f>VLOOKUP($E309,'ALL-GTK-SD-SMP-SMA-SMK-SLB'!$F$14:$CG$713,'ALL-GTK-SD-SMP-SMA-SMK-SLB'!BQ$7,FALSE)</f>
        <v>0</v>
      </c>
      <c r="BQ309" s="9">
        <f>VLOOKUP($E309,'ALL-GTK-SD-SMP-SMA-SMK-SLB'!$F$14:$CG$713,'ALL-GTK-SD-SMP-SMA-SMK-SLB'!BR$7,FALSE)</f>
        <v>0</v>
      </c>
      <c r="BR309" s="9">
        <f>VLOOKUP($E309,'ALL-GTK-SD-SMP-SMA-SMK-SLB'!$F$14:$CG$713,'ALL-GTK-SD-SMP-SMA-SMK-SLB'!BS$7,FALSE)</f>
        <v>0</v>
      </c>
      <c r="BS309" s="9">
        <f>VLOOKUP($E309,'ALL-GTK-SD-SMP-SMA-SMK-SLB'!$F$14:$CG$713,'ALL-GTK-SD-SMP-SMA-SMK-SLB'!BT$7,FALSE)</f>
        <v>1</v>
      </c>
      <c r="BT309" s="9">
        <f>VLOOKUP($E309,'ALL-GTK-SD-SMP-SMA-SMK-SLB'!$F$14:$CG$713,'ALL-GTK-SD-SMP-SMA-SMK-SLB'!BU$7,FALSE)</f>
        <v>0</v>
      </c>
      <c r="BU309" s="299">
        <f t="shared" si="173"/>
        <v>1</v>
      </c>
      <c r="BV309" s="299">
        <f t="shared" si="174"/>
        <v>0</v>
      </c>
      <c r="BW309" s="44">
        <f t="shared" si="175"/>
        <v>1</v>
      </c>
      <c r="BX309" s="44">
        <f t="shared" si="176"/>
        <v>0</v>
      </c>
      <c r="BY309" s="11">
        <f t="shared" si="177"/>
        <v>1</v>
      </c>
      <c r="BZ309" s="14">
        <f t="shared" si="178"/>
        <v>5</v>
      </c>
      <c r="CA309" s="14">
        <f t="shared" si="179"/>
        <v>3</v>
      </c>
      <c r="CB309" s="13">
        <f t="shared" si="180"/>
        <v>1</v>
      </c>
      <c r="CC309" s="13">
        <f t="shared" si="181"/>
        <v>0</v>
      </c>
      <c r="CD309" s="312">
        <f t="shared" si="182"/>
        <v>6</v>
      </c>
      <c r="CE309" s="312">
        <f t="shared" si="183"/>
        <v>3</v>
      </c>
      <c r="CF309" s="313">
        <f t="shared" si="184"/>
        <v>9</v>
      </c>
      <c r="CG309" s="302" t="str">
        <f t="shared" si="185"/>
        <v>OK</v>
      </c>
    </row>
    <row r="310" spans="1:85" ht="14.25" x14ac:dyDescent="0.25">
      <c r="A310" s="6">
        <v>298</v>
      </c>
      <c r="B310" s="495">
        <v>298</v>
      </c>
      <c r="C310" s="495" t="s">
        <v>6</v>
      </c>
      <c r="D310" s="496" t="s">
        <v>32</v>
      </c>
      <c r="E310" s="626">
        <v>20319472</v>
      </c>
      <c r="F310" s="627" t="s">
        <v>566</v>
      </c>
      <c r="G310" s="624" t="s">
        <v>52</v>
      </c>
      <c r="H310" s="9">
        <f>VLOOKUP($E310,'ALL-GTK-SD-SMP-SMA-SMK-SLB'!$F$14:$CG$713,'ALL-GTK-SD-SMP-SMA-SMK-SLB'!I$7,FALSE)</f>
        <v>0</v>
      </c>
      <c r="I310" s="9">
        <f>VLOOKUP($E310,'ALL-GTK-SD-SMP-SMA-SMK-SLB'!$F$14:$CG$713,'ALL-GTK-SD-SMP-SMA-SMK-SLB'!J$7,FALSE)</f>
        <v>0</v>
      </c>
      <c r="J310" s="9">
        <f>VLOOKUP($E310,'ALL-GTK-SD-SMP-SMA-SMK-SLB'!$F$14:$CG$713,'ALL-GTK-SD-SMP-SMA-SMK-SLB'!K$7,FALSE)</f>
        <v>0</v>
      </c>
      <c r="K310" s="9">
        <f>VLOOKUP($E310,'ALL-GTK-SD-SMP-SMA-SMK-SLB'!$F$14:$CG$713,'ALL-GTK-SD-SMP-SMA-SMK-SLB'!L$7,FALSE)</f>
        <v>0</v>
      </c>
      <c r="L310" s="9">
        <f>VLOOKUP($E310,'ALL-GTK-SD-SMP-SMA-SMK-SLB'!$F$14:$CG$713,'ALL-GTK-SD-SMP-SMA-SMK-SLB'!M$7,FALSE)</f>
        <v>3</v>
      </c>
      <c r="M310" s="9">
        <f>VLOOKUP($E310,'ALL-GTK-SD-SMP-SMA-SMK-SLB'!$F$14:$CG$713,'ALL-GTK-SD-SMP-SMA-SMK-SLB'!N$7,FALSE)</f>
        <v>0</v>
      </c>
      <c r="N310" s="9">
        <f>VLOOKUP($E310,'ALL-GTK-SD-SMP-SMA-SMK-SLB'!$F$14:$CG$713,'ALL-GTK-SD-SMP-SMA-SMK-SLB'!O$7,FALSE)</f>
        <v>1</v>
      </c>
      <c r="O310" s="9">
        <f>VLOOKUP($E310,'ALL-GTK-SD-SMP-SMA-SMK-SLB'!$F$14:$CG$713,'ALL-GTK-SD-SMP-SMA-SMK-SLB'!P$7,FALSE)</f>
        <v>4</v>
      </c>
      <c r="P310" s="299">
        <f t="shared" si="150"/>
        <v>4</v>
      </c>
      <c r="Q310" s="299">
        <f t="shared" si="151"/>
        <v>4</v>
      </c>
      <c r="R310" s="300">
        <f t="shared" si="152"/>
        <v>8</v>
      </c>
      <c r="S310" s="9">
        <f>VLOOKUP($E310,'ALL-GTK-SD-SMP-SMA-SMK-SLB'!$F$14:$CG$713,'ALL-GTK-SD-SMP-SMA-SMK-SLB'!T$7,FALSE)</f>
        <v>0</v>
      </c>
      <c r="T310" s="9">
        <f>VLOOKUP($E310,'ALL-GTK-SD-SMP-SMA-SMK-SLB'!$F$14:$CG$713,'ALL-GTK-SD-SMP-SMA-SMK-SLB'!U$7,FALSE)</f>
        <v>0</v>
      </c>
      <c r="U310" s="9">
        <f>VLOOKUP($E310,'ALL-GTK-SD-SMP-SMA-SMK-SLB'!$F$14:$CG$713,'ALL-GTK-SD-SMP-SMA-SMK-SLB'!V$7,FALSE)</f>
        <v>3</v>
      </c>
      <c r="V310" s="9">
        <f>VLOOKUP($E310,'ALL-GTK-SD-SMP-SMA-SMK-SLB'!$F$14:$CG$713,'ALL-GTK-SD-SMP-SMA-SMK-SLB'!W$7,FALSE)</f>
        <v>0</v>
      </c>
      <c r="W310" s="9">
        <f>VLOOKUP($E310,'ALL-GTK-SD-SMP-SMA-SMK-SLB'!$F$14:$CG$713,'ALL-GTK-SD-SMP-SMA-SMK-SLB'!X$7,FALSE)</f>
        <v>0</v>
      </c>
      <c r="X310" s="9">
        <f>VLOOKUP($E310,'ALL-GTK-SD-SMP-SMA-SMK-SLB'!$F$14:$CG$713,'ALL-GTK-SD-SMP-SMA-SMK-SLB'!Y$7,FALSE)</f>
        <v>1</v>
      </c>
      <c r="Y310" s="299">
        <f t="shared" si="153"/>
        <v>3</v>
      </c>
      <c r="Z310" s="299">
        <f t="shared" si="154"/>
        <v>1</v>
      </c>
      <c r="AA310" s="10">
        <f t="shared" si="155"/>
        <v>4</v>
      </c>
      <c r="AB310" s="44">
        <f t="shared" si="156"/>
        <v>7</v>
      </c>
      <c r="AC310" s="44">
        <f t="shared" si="157"/>
        <v>5</v>
      </c>
      <c r="AD310" s="11">
        <f t="shared" si="158"/>
        <v>12</v>
      </c>
      <c r="AE310" s="9">
        <f>VLOOKUP($E310,'ALL-GTK-SD-SMP-SMA-SMK-SLB'!$F$14:$CG$713,'ALL-GTK-SD-SMP-SMA-SMK-SLB'!AF$7,FALSE)</f>
        <v>3</v>
      </c>
      <c r="AF310" s="9">
        <f>VLOOKUP($E310,'ALL-GTK-SD-SMP-SMA-SMK-SLB'!$F$14:$CG$713,'ALL-GTK-SD-SMP-SMA-SMK-SLB'!AG$7,FALSE)</f>
        <v>2</v>
      </c>
      <c r="AG310" s="10">
        <f t="shared" si="159"/>
        <v>5</v>
      </c>
      <c r="AH310" s="9">
        <f>VLOOKUP($E310,'ALL-GTK-SD-SMP-SMA-SMK-SLB'!$F$14:$CG$713,'ALL-GTK-SD-SMP-SMA-SMK-SLB'!AI$7,FALSE)</f>
        <v>4</v>
      </c>
      <c r="AI310" s="9">
        <f>VLOOKUP($E310,'ALL-GTK-SD-SMP-SMA-SMK-SLB'!$F$14:$CG$713,'ALL-GTK-SD-SMP-SMA-SMK-SLB'!AJ$7,FALSE)</f>
        <v>3</v>
      </c>
      <c r="AJ310" s="10">
        <f t="shared" si="160"/>
        <v>7</v>
      </c>
      <c r="AK310" s="44">
        <f t="shared" si="161"/>
        <v>7</v>
      </c>
      <c r="AL310" s="44">
        <f t="shared" si="162"/>
        <v>5</v>
      </c>
      <c r="AM310" s="11">
        <f t="shared" si="163"/>
        <v>12</v>
      </c>
      <c r="AN310" s="299">
        <f>VLOOKUP($E310,'ALL-GTK-SD-SMP-SMA-SMK-SLB'!$F$14:$CG$713,'ALL-GTK-SD-SMP-SMA-SMK-SLB'!AO$7,FALSE)</f>
        <v>0</v>
      </c>
      <c r="AO310" s="299">
        <f>VLOOKUP($E310,'ALL-GTK-SD-SMP-SMA-SMK-SLB'!$F$14:$CG$713,'ALL-GTK-SD-SMP-SMA-SMK-SLB'!AP$7,FALSE)</f>
        <v>0</v>
      </c>
      <c r="AP310" s="9">
        <f>VLOOKUP($E310,'ALL-GTK-SD-SMP-SMA-SMK-SLB'!$F$14:$CG$713,'ALL-GTK-SD-SMP-SMA-SMK-SLB'!AQ$7,FALSE)</f>
        <v>0</v>
      </c>
      <c r="AQ310" s="9">
        <f>VLOOKUP($E310,'ALL-GTK-SD-SMP-SMA-SMK-SLB'!$F$14:$CG$713,'ALL-GTK-SD-SMP-SMA-SMK-SLB'!AR$7,FALSE)</f>
        <v>0</v>
      </c>
      <c r="AR310" s="9">
        <f>VLOOKUP($E310,'ALL-GTK-SD-SMP-SMA-SMK-SLB'!$F$14:$CG$713,'ALL-GTK-SD-SMP-SMA-SMK-SLB'!AS$7,FALSE)</f>
        <v>0</v>
      </c>
      <c r="AS310" s="9">
        <f>VLOOKUP($E310,'ALL-GTK-SD-SMP-SMA-SMK-SLB'!$F$14:$CG$713,'ALL-GTK-SD-SMP-SMA-SMK-SLB'!AT$7,FALSE)</f>
        <v>0</v>
      </c>
      <c r="AT310" s="9">
        <f>VLOOKUP($E310,'ALL-GTK-SD-SMP-SMA-SMK-SLB'!$F$14:$CG$713,'ALL-GTK-SD-SMP-SMA-SMK-SLB'!AU$7,FALSE)</f>
        <v>0</v>
      </c>
      <c r="AU310" s="9">
        <f>VLOOKUP($E310,'ALL-GTK-SD-SMP-SMA-SMK-SLB'!$F$14:$CG$713,'ALL-GTK-SD-SMP-SMA-SMK-SLB'!AV$7,FALSE)</f>
        <v>0</v>
      </c>
      <c r="AV310" s="9">
        <f>VLOOKUP($E310,'ALL-GTK-SD-SMP-SMA-SMK-SLB'!$F$14:$CG$713,'ALL-GTK-SD-SMP-SMA-SMK-SLB'!AW$7,FALSE)</f>
        <v>0</v>
      </c>
      <c r="AW310" s="9">
        <f>VLOOKUP($E310,'ALL-GTK-SD-SMP-SMA-SMK-SLB'!$F$14:$CG$713,'ALL-GTK-SD-SMP-SMA-SMK-SLB'!AX$7,FALSE)</f>
        <v>0</v>
      </c>
      <c r="AX310" s="9">
        <f>VLOOKUP($E310,'ALL-GTK-SD-SMP-SMA-SMK-SLB'!$F$14:$CG$713,'ALL-GTK-SD-SMP-SMA-SMK-SLB'!AY$7,FALSE)</f>
        <v>7</v>
      </c>
      <c r="AY310" s="9">
        <f>VLOOKUP($E310,'ALL-GTK-SD-SMP-SMA-SMK-SLB'!$F$14:$CG$713,'ALL-GTK-SD-SMP-SMA-SMK-SLB'!AZ$7,FALSE)</f>
        <v>5</v>
      </c>
      <c r="AZ310" s="9">
        <f>VLOOKUP($E310,'ALL-GTK-SD-SMP-SMA-SMK-SLB'!$F$14:$CG$713,'ALL-GTK-SD-SMP-SMA-SMK-SLB'!BA$7,FALSE)</f>
        <v>0</v>
      </c>
      <c r="BA310" s="9">
        <f>VLOOKUP($E310,'ALL-GTK-SD-SMP-SMA-SMK-SLB'!$F$14:$CG$713,'ALL-GTK-SD-SMP-SMA-SMK-SLB'!BB$7,FALSE)</f>
        <v>0</v>
      </c>
      <c r="BB310" s="9">
        <f>VLOOKUP($E310,'ALL-GTK-SD-SMP-SMA-SMK-SLB'!$F$14:$CG$713,'ALL-GTK-SD-SMP-SMA-SMK-SLB'!BC$7,FALSE)</f>
        <v>0</v>
      </c>
      <c r="BC310" s="9">
        <f>VLOOKUP($E310,'ALL-GTK-SD-SMP-SMA-SMK-SLB'!$F$14:$CG$713,'ALL-GTK-SD-SMP-SMA-SMK-SLB'!BD$7,FALSE)</f>
        <v>0</v>
      </c>
      <c r="BD310" s="310">
        <f t="shared" si="164"/>
        <v>0</v>
      </c>
      <c r="BE310" s="310">
        <f t="shared" si="165"/>
        <v>0</v>
      </c>
      <c r="BF310" s="10">
        <f t="shared" si="166"/>
        <v>0</v>
      </c>
      <c r="BG310" s="311">
        <f t="shared" si="167"/>
        <v>7</v>
      </c>
      <c r="BH310" s="311">
        <f t="shared" si="168"/>
        <v>5</v>
      </c>
      <c r="BI310" s="10">
        <f t="shared" si="169"/>
        <v>12</v>
      </c>
      <c r="BJ310" s="44">
        <f t="shared" si="170"/>
        <v>7</v>
      </c>
      <c r="BK310" s="44">
        <f t="shared" si="171"/>
        <v>5</v>
      </c>
      <c r="BL310" s="11">
        <f t="shared" si="172"/>
        <v>12</v>
      </c>
      <c r="BM310" s="9">
        <f>VLOOKUP($E310,'ALL-GTK-SD-SMP-SMA-SMK-SLB'!$F$14:$CG$713,'ALL-GTK-SD-SMP-SMA-SMK-SLB'!BN$7,FALSE)</f>
        <v>0</v>
      </c>
      <c r="BN310" s="9">
        <f>VLOOKUP($E310,'ALL-GTK-SD-SMP-SMA-SMK-SLB'!$F$14:$CG$713,'ALL-GTK-SD-SMP-SMA-SMK-SLB'!BO$7,FALSE)</f>
        <v>0</v>
      </c>
      <c r="BO310" s="9">
        <f>VLOOKUP($E310,'ALL-GTK-SD-SMP-SMA-SMK-SLB'!$F$14:$CG$713,'ALL-GTK-SD-SMP-SMA-SMK-SLB'!BP$7,FALSE)</f>
        <v>0</v>
      </c>
      <c r="BP310" s="9">
        <f>VLOOKUP($E310,'ALL-GTK-SD-SMP-SMA-SMK-SLB'!$F$14:$CG$713,'ALL-GTK-SD-SMP-SMA-SMK-SLB'!BQ$7,FALSE)</f>
        <v>0</v>
      </c>
      <c r="BQ310" s="9">
        <f>VLOOKUP($E310,'ALL-GTK-SD-SMP-SMA-SMK-SLB'!$F$14:$CG$713,'ALL-GTK-SD-SMP-SMA-SMK-SLB'!BR$7,FALSE)</f>
        <v>0</v>
      </c>
      <c r="BR310" s="9">
        <f>VLOOKUP($E310,'ALL-GTK-SD-SMP-SMA-SMK-SLB'!$F$14:$CG$713,'ALL-GTK-SD-SMP-SMA-SMK-SLB'!BS$7,FALSE)</f>
        <v>0</v>
      </c>
      <c r="BS310" s="9">
        <f>VLOOKUP($E310,'ALL-GTK-SD-SMP-SMA-SMK-SLB'!$F$14:$CG$713,'ALL-GTK-SD-SMP-SMA-SMK-SLB'!BT$7,FALSE)</f>
        <v>0</v>
      </c>
      <c r="BT310" s="9">
        <f>VLOOKUP($E310,'ALL-GTK-SD-SMP-SMA-SMK-SLB'!$F$14:$CG$713,'ALL-GTK-SD-SMP-SMA-SMK-SLB'!BU$7,FALSE)</f>
        <v>0</v>
      </c>
      <c r="BU310" s="299">
        <f t="shared" si="173"/>
        <v>0</v>
      </c>
      <c r="BV310" s="299">
        <f t="shared" si="174"/>
        <v>0</v>
      </c>
      <c r="BW310" s="44">
        <f t="shared" si="175"/>
        <v>0</v>
      </c>
      <c r="BX310" s="44">
        <f t="shared" si="176"/>
        <v>0</v>
      </c>
      <c r="BY310" s="11">
        <f t="shared" si="177"/>
        <v>0</v>
      </c>
      <c r="BZ310" s="14">
        <f t="shared" si="178"/>
        <v>7</v>
      </c>
      <c r="CA310" s="14">
        <f t="shared" si="179"/>
        <v>5</v>
      </c>
      <c r="CB310" s="13">
        <f t="shared" si="180"/>
        <v>0</v>
      </c>
      <c r="CC310" s="13">
        <f t="shared" si="181"/>
        <v>0</v>
      </c>
      <c r="CD310" s="312">
        <f t="shared" si="182"/>
        <v>7</v>
      </c>
      <c r="CE310" s="312">
        <f t="shared" si="183"/>
        <v>5</v>
      </c>
      <c r="CF310" s="313">
        <f t="shared" si="184"/>
        <v>12</v>
      </c>
      <c r="CG310" s="302" t="str">
        <f t="shared" si="185"/>
        <v>OK</v>
      </c>
    </row>
    <row r="311" spans="1:85" ht="14.25" x14ac:dyDescent="0.25">
      <c r="A311" s="6">
        <v>299</v>
      </c>
      <c r="B311" s="495">
        <v>299</v>
      </c>
      <c r="C311" s="495" t="s">
        <v>6</v>
      </c>
      <c r="D311" s="496" t="s">
        <v>30</v>
      </c>
      <c r="E311" s="626">
        <v>20319891</v>
      </c>
      <c r="F311" s="627" t="s">
        <v>567</v>
      </c>
      <c r="G311" s="624" t="s">
        <v>52</v>
      </c>
      <c r="H311" s="9">
        <f>VLOOKUP($E311,'ALL-GTK-SD-SMP-SMA-SMK-SLB'!$F$14:$CG$713,'ALL-GTK-SD-SMP-SMA-SMK-SLB'!I$7,FALSE)</f>
        <v>0</v>
      </c>
      <c r="I311" s="9">
        <f>VLOOKUP($E311,'ALL-GTK-SD-SMP-SMA-SMK-SLB'!$F$14:$CG$713,'ALL-GTK-SD-SMP-SMA-SMK-SLB'!J$7,FALSE)</f>
        <v>0</v>
      </c>
      <c r="J311" s="9">
        <f>VLOOKUP($E311,'ALL-GTK-SD-SMP-SMA-SMK-SLB'!$F$14:$CG$713,'ALL-GTK-SD-SMP-SMA-SMK-SLB'!K$7,FALSE)</f>
        <v>0</v>
      </c>
      <c r="K311" s="9">
        <f>VLOOKUP($E311,'ALL-GTK-SD-SMP-SMA-SMK-SLB'!$F$14:$CG$713,'ALL-GTK-SD-SMP-SMA-SMK-SLB'!L$7,FALSE)</f>
        <v>0</v>
      </c>
      <c r="L311" s="9">
        <f>VLOOKUP($E311,'ALL-GTK-SD-SMP-SMA-SMK-SLB'!$F$14:$CG$713,'ALL-GTK-SD-SMP-SMA-SMK-SLB'!M$7,FALSE)</f>
        <v>1</v>
      </c>
      <c r="M311" s="9">
        <f>VLOOKUP($E311,'ALL-GTK-SD-SMP-SMA-SMK-SLB'!$F$14:$CG$713,'ALL-GTK-SD-SMP-SMA-SMK-SLB'!N$7,FALSE)</f>
        <v>1</v>
      </c>
      <c r="N311" s="9">
        <f>VLOOKUP($E311,'ALL-GTK-SD-SMP-SMA-SMK-SLB'!$F$14:$CG$713,'ALL-GTK-SD-SMP-SMA-SMK-SLB'!O$7,FALSE)</f>
        <v>1</v>
      </c>
      <c r="O311" s="9">
        <f>VLOOKUP($E311,'ALL-GTK-SD-SMP-SMA-SMK-SLB'!$F$14:$CG$713,'ALL-GTK-SD-SMP-SMA-SMK-SLB'!P$7,FALSE)</f>
        <v>1</v>
      </c>
      <c r="P311" s="299">
        <f t="shared" si="150"/>
        <v>2</v>
      </c>
      <c r="Q311" s="299">
        <f t="shared" si="151"/>
        <v>2</v>
      </c>
      <c r="R311" s="300">
        <f t="shared" si="152"/>
        <v>4</v>
      </c>
      <c r="S311" s="9">
        <f>VLOOKUP($E311,'ALL-GTK-SD-SMP-SMA-SMK-SLB'!$F$14:$CG$713,'ALL-GTK-SD-SMP-SMA-SMK-SLB'!T$7,FALSE)</f>
        <v>0</v>
      </c>
      <c r="T311" s="9">
        <f>VLOOKUP($E311,'ALL-GTK-SD-SMP-SMA-SMK-SLB'!$F$14:$CG$713,'ALL-GTK-SD-SMP-SMA-SMK-SLB'!U$7,FALSE)</f>
        <v>0</v>
      </c>
      <c r="U311" s="9">
        <f>VLOOKUP($E311,'ALL-GTK-SD-SMP-SMA-SMK-SLB'!$F$14:$CG$713,'ALL-GTK-SD-SMP-SMA-SMK-SLB'!V$7,FALSE)</f>
        <v>1</v>
      </c>
      <c r="V311" s="9">
        <f>VLOOKUP($E311,'ALL-GTK-SD-SMP-SMA-SMK-SLB'!$F$14:$CG$713,'ALL-GTK-SD-SMP-SMA-SMK-SLB'!W$7,FALSE)</f>
        <v>2</v>
      </c>
      <c r="W311" s="9">
        <f>VLOOKUP($E311,'ALL-GTK-SD-SMP-SMA-SMK-SLB'!$F$14:$CG$713,'ALL-GTK-SD-SMP-SMA-SMK-SLB'!X$7,FALSE)</f>
        <v>0</v>
      </c>
      <c r="X311" s="9">
        <f>VLOOKUP($E311,'ALL-GTK-SD-SMP-SMA-SMK-SLB'!$F$14:$CG$713,'ALL-GTK-SD-SMP-SMA-SMK-SLB'!Y$7,FALSE)</f>
        <v>0</v>
      </c>
      <c r="Y311" s="299">
        <f t="shared" si="153"/>
        <v>1</v>
      </c>
      <c r="Z311" s="299">
        <f t="shared" si="154"/>
        <v>2</v>
      </c>
      <c r="AA311" s="10">
        <f t="shared" si="155"/>
        <v>3</v>
      </c>
      <c r="AB311" s="44">
        <f t="shared" si="156"/>
        <v>3</v>
      </c>
      <c r="AC311" s="44">
        <f t="shared" si="157"/>
        <v>4</v>
      </c>
      <c r="AD311" s="11">
        <f t="shared" si="158"/>
        <v>7</v>
      </c>
      <c r="AE311" s="9">
        <f>VLOOKUP($E311,'ALL-GTK-SD-SMP-SMA-SMK-SLB'!$F$14:$CG$713,'ALL-GTK-SD-SMP-SMA-SMK-SLB'!AF$7,FALSE)</f>
        <v>1</v>
      </c>
      <c r="AF311" s="9">
        <f>VLOOKUP($E311,'ALL-GTK-SD-SMP-SMA-SMK-SLB'!$F$14:$CG$713,'ALL-GTK-SD-SMP-SMA-SMK-SLB'!AG$7,FALSE)</f>
        <v>2</v>
      </c>
      <c r="AG311" s="10">
        <f t="shared" si="159"/>
        <v>3</v>
      </c>
      <c r="AH311" s="9">
        <f>VLOOKUP($E311,'ALL-GTK-SD-SMP-SMA-SMK-SLB'!$F$14:$CG$713,'ALL-GTK-SD-SMP-SMA-SMK-SLB'!AI$7,FALSE)</f>
        <v>2</v>
      </c>
      <c r="AI311" s="9">
        <f>VLOOKUP($E311,'ALL-GTK-SD-SMP-SMA-SMK-SLB'!$F$14:$CG$713,'ALL-GTK-SD-SMP-SMA-SMK-SLB'!AJ$7,FALSE)</f>
        <v>2</v>
      </c>
      <c r="AJ311" s="10">
        <f t="shared" si="160"/>
        <v>4</v>
      </c>
      <c r="AK311" s="44">
        <f t="shared" si="161"/>
        <v>3</v>
      </c>
      <c r="AL311" s="44">
        <f t="shared" si="162"/>
        <v>4</v>
      </c>
      <c r="AM311" s="11">
        <f t="shared" si="163"/>
        <v>7</v>
      </c>
      <c r="AN311" s="299">
        <f>VLOOKUP($E311,'ALL-GTK-SD-SMP-SMA-SMK-SLB'!$F$14:$CG$713,'ALL-GTK-SD-SMP-SMA-SMK-SLB'!AO$7,FALSE)</f>
        <v>0</v>
      </c>
      <c r="AO311" s="299">
        <f>VLOOKUP($E311,'ALL-GTK-SD-SMP-SMA-SMK-SLB'!$F$14:$CG$713,'ALL-GTK-SD-SMP-SMA-SMK-SLB'!AP$7,FALSE)</f>
        <v>0</v>
      </c>
      <c r="AP311" s="9">
        <f>VLOOKUP($E311,'ALL-GTK-SD-SMP-SMA-SMK-SLB'!$F$14:$CG$713,'ALL-GTK-SD-SMP-SMA-SMK-SLB'!AQ$7,FALSE)</f>
        <v>0</v>
      </c>
      <c r="AQ311" s="9">
        <f>VLOOKUP($E311,'ALL-GTK-SD-SMP-SMA-SMK-SLB'!$F$14:$CG$713,'ALL-GTK-SD-SMP-SMA-SMK-SLB'!AR$7,FALSE)</f>
        <v>0</v>
      </c>
      <c r="AR311" s="9">
        <f>VLOOKUP($E311,'ALL-GTK-SD-SMP-SMA-SMK-SLB'!$F$14:$CG$713,'ALL-GTK-SD-SMP-SMA-SMK-SLB'!AS$7,FALSE)</f>
        <v>1</v>
      </c>
      <c r="AS311" s="9">
        <f>VLOOKUP($E311,'ALL-GTK-SD-SMP-SMA-SMK-SLB'!$F$14:$CG$713,'ALL-GTK-SD-SMP-SMA-SMK-SLB'!AT$7,FALSE)</f>
        <v>0</v>
      </c>
      <c r="AT311" s="9">
        <f>VLOOKUP($E311,'ALL-GTK-SD-SMP-SMA-SMK-SLB'!$F$14:$CG$713,'ALL-GTK-SD-SMP-SMA-SMK-SLB'!AU$7,FALSE)</f>
        <v>0</v>
      </c>
      <c r="AU311" s="9">
        <f>VLOOKUP($E311,'ALL-GTK-SD-SMP-SMA-SMK-SLB'!$F$14:$CG$713,'ALL-GTK-SD-SMP-SMA-SMK-SLB'!AV$7,FALSE)</f>
        <v>0</v>
      </c>
      <c r="AV311" s="9">
        <f>VLOOKUP($E311,'ALL-GTK-SD-SMP-SMA-SMK-SLB'!$F$14:$CG$713,'ALL-GTK-SD-SMP-SMA-SMK-SLB'!AW$7,FALSE)</f>
        <v>0</v>
      </c>
      <c r="AW311" s="9">
        <f>VLOOKUP($E311,'ALL-GTK-SD-SMP-SMA-SMK-SLB'!$F$14:$CG$713,'ALL-GTK-SD-SMP-SMA-SMK-SLB'!AX$7,FALSE)</f>
        <v>0</v>
      </c>
      <c r="AX311" s="9">
        <f>VLOOKUP($E311,'ALL-GTK-SD-SMP-SMA-SMK-SLB'!$F$14:$CG$713,'ALL-GTK-SD-SMP-SMA-SMK-SLB'!AY$7,FALSE)</f>
        <v>2</v>
      </c>
      <c r="AY311" s="9">
        <f>VLOOKUP($E311,'ALL-GTK-SD-SMP-SMA-SMK-SLB'!$F$14:$CG$713,'ALL-GTK-SD-SMP-SMA-SMK-SLB'!AZ$7,FALSE)</f>
        <v>4</v>
      </c>
      <c r="AZ311" s="9">
        <f>VLOOKUP($E311,'ALL-GTK-SD-SMP-SMA-SMK-SLB'!$F$14:$CG$713,'ALL-GTK-SD-SMP-SMA-SMK-SLB'!BA$7,FALSE)</f>
        <v>0</v>
      </c>
      <c r="BA311" s="9">
        <f>VLOOKUP($E311,'ALL-GTK-SD-SMP-SMA-SMK-SLB'!$F$14:$CG$713,'ALL-GTK-SD-SMP-SMA-SMK-SLB'!BB$7,FALSE)</f>
        <v>0</v>
      </c>
      <c r="BB311" s="9">
        <f>VLOOKUP($E311,'ALL-GTK-SD-SMP-SMA-SMK-SLB'!$F$14:$CG$713,'ALL-GTK-SD-SMP-SMA-SMK-SLB'!BC$7,FALSE)</f>
        <v>0</v>
      </c>
      <c r="BC311" s="9">
        <f>VLOOKUP($E311,'ALL-GTK-SD-SMP-SMA-SMK-SLB'!$F$14:$CG$713,'ALL-GTK-SD-SMP-SMA-SMK-SLB'!BD$7,FALSE)</f>
        <v>0</v>
      </c>
      <c r="BD311" s="310">
        <f t="shared" si="164"/>
        <v>1</v>
      </c>
      <c r="BE311" s="310">
        <f t="shared" si="165"/>
        <v>0</v>
      </c>
      <c r="BF311" s="10">
        <f t="shared" si="166"/>
        <v>1</v>
      </c>
      <c r="BG311" s="311">
        <f t="shared" si="167"/>
        <v>2</v>
      </c>
      <c r="BH311" s="311">
        <f t="shared" si="168"/>
        <v>4</v>
      </c>
      <c r="BI311" s="10">
        <f t="shared" si="169"/>
        <v>6</v>
      </c>
      <c r="BJ311" s="44">
        <f t="shared" si="170"/>
        <v>3</v>
      </c>
      <c r="BK311" s="44">
        <f t="shared" si="171"/>
        <v>4</v>
      </c>
      <c r="BL311" s="11">
        <f t="shared" si="172"/>
        <v>7</v>
      </c>
      <c r="BM311" s="9">
        <f>VLOOKUP($E311,'ALL-GTK-SD-SMP-SMA-SMK-SLB'!$F$14:$CG$713,'ALL-GTK-SD-SMP-SMA-SMK-SLB'!BN$7,FALSE)</f>
        <v>0</v>
      </c>
      <c r="BN311" s="9">
        <f>VLOOKUP($E311,'ALL-GTK-SD-SMP-SMA-SMK-SLB'!$F$14:$CG$713,'ALL-GTK-SD-SMP-SMA-SMK-SLB'!BO$7,FALSE)</f>
        <v>0</v>
      </c>
      <c r="BO311" s="9">
        <f>VLOOKUP($E311,'ALL-GTK-SD-SMP-SMA-SMK-SLB'!$F$14:$CG$713,'ALL-GTK-SD-SMP-SMA-SMK-SLB'!BP$7,FALSE)</f>
        <v>0</v>
      </c>
      <c r="BP311" s="9">
        <f>VLOOKUP($E311,'ALL-GTK-SD-SMP-SMA-SMK-SLB'!$F$14:$CG$713,'ALL-GTK-SD-SMP-SMA-SMK-SLB'!BQ$7,FALSE)</f>
        <v>0</v>
      </c>
      <c r="BQ311" s="9">
        <f>VLOOKUP($E311,'ALL-GTK-SD-SMP-SMA-SMK-SLB'!$F$14:$CG$713,'ALL-GTK-SD-SMP-SMA-SMK-SLB'!BR$7,FALSE)</f>
        <v>0</v>
      </c>
      <c r="BR311" s="9">
        <f>VLOOKUP($E311,'ALL-GTK-SD-SMP-SMA-SMK-SLB'!$F$14:$CG$713,'ALL-GTK-SD-SMP-SMA-SMK-SLB'!BS$7,FALSE)</f>
        <v>0</v>
      </c>
      <c r="BS311" s="9">
        <f>VLOOKUP($E311,'ALL-GTK-SD-SMP-SMA-SMK-SLB'!$F$14:$CG$713,'ALL-GTK-SD-SMP-SMA-SMK-SLB'!BT$7,FALSE)</f>
        <v>0</v>
      </c>
      <c r="BT311" s="9">
        <f>VLOOKUP($E311,'ALL-GTK-SD-SMP-SMA-SMK-SLB'!$F$14:$CG$713,'ALL-GTK-SD-SMP-SMA-SMK-SLB'!BU$7,FALSE)</f>
        <v>0</v>
      </c>
      <c r="BU311" s="299">
        <f t="shared" si="173"/>
        <v>0</v>
      </c>
      <c r="BV311" s="299">
        <f t="shared" si="174"/>
        <v>0</v>
      </c>
      <c r="BW311" s="44">
        <f t="shared" si="175"/>
        <v>0</v>
      </c>
      <c r="BX311" s="44">
        <f t="shared" si="176"/>
        <v>0</v>
      </c>
      <c r="BY311" s="11">
        <f t="shared" si="177"/>
        <v>0</v>
      </c>
      <c r="BZ311" s="14">
        <f t="shared" si="178"/>
        <v>3</v>
      </c>
      <c r="CA311" s="14">
        <f t="shared" si="179"/>
        <v>4</v>
      </c>
      <c r="CB311" s="13">
        <f t="shared" si="180"/>
        <v>0</v>
      </c>
      <c r="CC311" s="13">
        <f t="shared" si="181"/>
        <v>0</v>
      </c>
      <c r="CD311" s="312">
        <f t="shared" si="182"/>
        <v>3</v>
      </c>
      <c r="CE311" s="312">
        <f t="shared" si="183"/>
        <v>4</v>
      </c>
      <c r="CF311" s="313">
        <f t="shared" si="184"/>
        <v>7</v>
      </c>
      <c r="CG311" s="302" t="str">
        <f t="shared" si="185"/>
        <v>OK</v>
      </c>
    </row>
    <row r="312" spans="1:85" ht="14.25" x14ac:dyDescent="0.25">
      <c r="A312" s="6">
        <v>300</v>
      </c>
      <c r="B312" s="495">
        <v>300</v>
      </c>
      <c r="C312" s="495" t="s">
        <v>6</v>
      </c>
      <c r="D312" s="496" t="s">
        <v>30</v>
      </c>
      <c r="E312" s="626">
        <v>20319889</v>
      </c>
      <c r="F312" s="627" t="s">
        <v>568</v>
      </c>
      <c r="G312" s="624" t="s">
        <v>52</v>
      </c>
      <c r="H312" s="9">
        <f>VLOOKUP($E312,'ALL-GTK-SD-SMP-SMA-SMK-SLB'!$F$14:$CG$713,'ALL-GTK-SD-SMP-SMA-SMK-SLB'!I$7,FALSE)</f>
        <v>0</v>
      </c>
      <c r="I312" s="9">
        <f>VLOOKUP($E312,'ALL-GTK-SD-SMP-SMA-SMK-SLB'!$F$14:$CG$713,'ALL-GTK-SD-SMP-SMA-SMK-SLB'!J$7,FALSE)</f>
        <v>0</v>
      </c>
      <c r="J312" s="9">
        <f>VLOOKUP($E312,'ALL-GTK-SD-SMP-SMA-SMK-SLB'!$F$14:$CG$713,'ALL-GTK-SD-SMP-SMA-SMK-SLB'!K$7,FALSE)</f>
        <v>0</v>
      </c>
      <c r="K312" s="9">
        <f>VLOOKUP($E312,'ALL-GTK-SD-SMP-SMA-SMK-SLB'!$F$14:$CG$713,'ALL-GTK-SD-SMP-SMA-SMK-SLB'!L$7,FALSE)</f>
        <v>0</v>
      </c>
      <c r="L312" s="9">
        <f>VLOOKUP($E312,'ALL-GTK-SD-SMP-SMA-SMK-SLB'!$F$14:$CG$713,'ALL-GTK-SD-SMP-SMA-SMK-SLB'!M$7,FALSE)</f>
        <v>0</v>
      </c>
      <c r="M312" s="9">
        <f>VLOOKUP($E312,'ALL-GTK-SD-SMP-SMA-SMK-SLB'!$F$14:$CG$713,'ALL-GTK-SD-SMP-SMA-SMK-SLB'!N$7,FALSE)</f>
        <v>1</v>
      </c>
      <c r="N312" s="9">
        <f>VLOOKUP($E312,'ALL-GTK-SD-SMP-SMA-SMK-SLB'!$F$14:$CG$713,'ALL-GTK-SD-SMP-SMA-SMK-SLB'!O$7,FALSE)</f>
        <v>0</v>
      </c>
      <c r="O312" s="9">
        <f>VLOOKUP($E312,'ALL-GTK-SD-SMP-SMA-SMK-SLB'!$F$14:$CG$713,'ALL-GTK-SD-SMP-SMA-SMK-SLB'!P$7,FALSE)</f>
        <v>2</v>
      </c>
      <c r="P312" s="299">
        <f t="shared" si="150"/>
        <v>0</v>
      </c>
      <c r="Q312" s="299">
        <f t="shared" si="151"/>
        <v>3</v>
      </c>
      <c r="R312" s="300">
        <f t="shared" si="152"/>
        <v>3</v>
      </c>
      <c r="S312" s="9">
        <f>VLOOKUP($E312,'ALL-GTK-SD-SMP-SMA-SMK-SLB'!$F$14:$CG$713,'ALL-GTK-SD-SMP-SMA-SMK-SLB'!T$7,FALSE)</f>
        <v>0</v>
      </c>
      <c r="T312" s="9">
        <f>VLOOKUP($E312,'ALL-GTK-SD-SMP-SMA-SMK-SLB'!$F$14:$CG$713,'ALL-GTK-SD-SMP-SMA-SMK-SLB'!U$7,FALSE)</f>
        <v>0</v>
      </c>
      <c r="U312" s="9">
        <f>VLOOKUP($E312,'ALL-GTK-SD-SMP-SMA-SMK-SLB'!$F$14:$CG$713,'ALL-GTK-SD-SMP-SMA-SMK-SLB'!V$7,FALSE)</f>
        <v>1</v>
      </c>
      <c r="V312" s="9">
        <f>VLOOKUP($E312,'ALL-GTK-SD-SMP-SMA-SMK-SLB'!$F$14:$CG$713,'ALL-GTK-SD-SMP-SMA-SMK-SLB'!W$7,FALSE)</f>
        <v>2</v>
      </c>
      <c r="W312" s="9">
        <f>VLOOKUP($E312,'ALL-GTK-SD-SMP-SMA-SMK-SLB'!$F$14:$CG$713,'ALL-GTK-SD-SMP-SMA-SMK-SLB'!X$7,FALSE)</f>
        <v>1</v>
      </c>
      <c r="X312" s="9">
        <f>VLOOKUP($E312,'ALL-GTK-SD-SMP-SMA-SMK-SLB'!$F$14:$CG$713,'ALL-GTK-SD-SMP-SMA-SMK-SLB'!Y$7,FALSE)</f>
        <v>2</v>
      </c>
      <c r="Y312" s="299">
        <f t="shared" si="153"/>
        <v>2</v>
      </c>
      <c r="Z312" s="299">
        <f t="shared" si="154"/>
        <v>4</v>
      </c>
      <c r="AA312" s="10">
        <f t="shared" si="155"/>
        <v>6</v>
      </c>
      <c r="AB312" s="44">
        <f t="shared" si="156"/>
        <v>2</v>
      </c>
      <c r="AC312" s="44">
        <f t="shared" si="157"/>
        <v>7</v>
      </c>
      <c r="AD312" s="11">
        <f t="shared" si="158"/>
        <v>9</v>
      </c>
      <c r="AE312" s="9">
        <f>VLOOKUP($E312,'ALL-GTK-SD-SMP-SMA-SMK-SLB'!$F$14:$CG$713,'ALL-GTK-SD-SMP-SMA-SMK-SLB'!AF$7,FALSE)</f>
        <v>0</v>
      </c>
      <c r="AF312" s="9">
        <f>VLOOKUP($E312,'ALL-GTK-SD-SMP-SMA-SMK-SLB'!$F$14:$CG$713,'ALL-GTK-SD-SMP-SMA-SMK-SLB'!AG$7,FALSE)</f>
        <v>5</v>
      </c>
      <c r="AG312" s="10">
        <f t="shared" si="159"/>
        <v>5</v>
      </c>
      <c r="AH312" s="9">
        <f>VLOOKUP($E312,'ALL-GTK-SD-SMP-SMA-SMK-SLB'!$F$14:$CG$713,'ALL-GTK-SD-SMP-SMA-SMK-SLB'!AI$7,FALSE)</f>
        <v>2</v>
      </c>
      <c r="AI312" s="9">
        <f>VLOOKUP($E312,'ALL-GTK-SD-SMP-SMA-SMK-SLB'!$F$14:$CG$713,'ALL-GTK-SD-SMP-SMA-SMK-SLB'!AJ$7,FALSE)</f>
        <v>2</v>
      </c>
      <c r="AJ312" s="10">
        <f t="shared" si="160"/>
        <v>4</v>
      </c>
      <c r="AK312" s="44">
        <f t="shared" si="161"/>
        <v>2</v>
      </c>
      <c r="AL312" s="44">
        <f t="shared" si="162"/>
        <v>7</v>
      </c>
      <c r="AM312" s="11">
        <f t="shared" si="163"/>
        <v>9</v>
      </c>
      <c r="AN312" s="299">
        <f>VLOOKUP($E312,'ALL-GTK-SD-SMP-SMA-SMK-SLB'!$F$14:$CG$713,'ALL-GTK-SD-SMP-SMA-SMK-SLB'!AO$7,FALSE)</f>
        <v>0</v>
      </c>
      <c r="AO312" s="299">
        <f>VLOOKUP($E312,'ALL-GTK-SD-SMP-SMA-SMK-SLB'!$F$14:$CG$713,'ALL-GTK-SD-SMP-SMA-SMK-SLB'!AP$7,FALSE)</f>
        <v>0</v>
      </c>
      <c r="AP312" s="9">
        <f>VLOOKUP($E312,'ALL-GTK-SD-SMP-SMA-SMK-SLB'!$F$14:$CG$713,'ALL-GTK-SD-SMP-SMA-SMK-SLB'!AQ$7,FALSE)</f>
        <v>0</v>
      </c>
      <c r="AQ312" s="9">
        <f>VLOOKUP($E312,'ALL-GTK-SD-SMP-SMA-SMK-SLB'!$F$14:$CG$713,'ALL-GTK-SD-SMP-SMA-SMK-SLB'!AR$7,FALSE)</f>
        <v>0</v>
      </c>
      <c r="AR312" s="9">
        <f>VLOOKUP($E312,'ALL-GTK-SD-SMP-SMA-SMK-SLB'!$F$14:$CG$713,'ALL-GTK-SD-SMP-SMA-SMK-SLB'!AS$7,FALSE)</f>
        <v>0</v>
      </c>
      <c r="AS312" s="9">
        <f>VLOOKUP($E312,'ALL-GTK-SD-SMP-SMA-SMK-SLB'!$F$14:$CG$713,'ALL-GTK-SD-SMP-SMA-SMK-SLB'!AT$7,FALSE)</f>
        <v>1</v>
      </c>
      <c r="AT312" s="9">
        <f>VLOOKUP($E312,'ALL-GTK-SD-SMP-SMA-SMK-SLB'!$F$14:$CG$713,'ALL-GTK-SD-SMP-SMA-SMK-SLB'!AU$7,FALSE)</f>
        <v>0</v>
      </c>
      <c r="AU312" s="9">
        <f>VLOOKUP($E312,'ALL-GTK-SD-SMP-SMA-SMK-SLB'!$F$14:$CG$713,'ALL-GTK-SD-SMP-SMA-SMK-SLB'!AV$7,FALSE)</f>
        <v>0</v>
      </c>
      <c r="AV312" s="9">
        <f>VLOOKUP($E312,'ALL-GTK-SD-SMP-SMA-SMK-SLB'!$F$14:$CG$713,'ALL-GTK-SD-SMP-SMA-SMK-SLB'!AW$7,FALSE)</f>
        <v>0</v>
      </c>
      <c r="AW312" s="9">
        <f>VLOOKUP($E312,'ALL-GTK-SD-SMP-SMA-SMK-SLB'!$F$14:$CG$713,'ALL-GTK-SD-SMP-SMA-SMK-SLB'!AX$7,FALSE)</f>
        <v>0</v>
      </c>
      <c r="AX312" s="9">
        <f>VLOOKUP($E312,'ALL-GTK-SD-SMP-SMA-SMK-SLB'!$F$14:$CG$713,'ALL-GTK-SD-SMP-SMA-SMK-SLB'!AY$7,FALSE)</f>
        <v>2</v>
      </c>
      <c r="AY312" s="9">
        <f>VLOOKUP($E312,'ALL-GTK-SD-SMP-SMA-SMK-SLB'!$F$14:$CG$713,'ALL-GTK-SD-SMP-SMA-SMK-SLB'!AZ$7,FALSE)</f>
        <v>6</v>
      </c>
      <c r="AZ312" s="9">
        <f>VLOOKUP($E312,'ALL-GTK-SD-SMP-SMA-SMK-SLB'!$F$14:$CG$713,'ALL-GTK-SD-SMP-SMA-SMK-SLB'!BA$7,FALSE)</f>
        <v>0</v>
      </c>
      <c r="BA312" s="9">
        <f>VLOOKUP($E312,'ALL-GTK-SD-SMP-SMA-SMK-SLB'!$F$14:$CG$713,'ALL-GTK-SD-SMP-SMA-SMK-SLB'!BB$7,FALSE)</f>
        <v>0</v>
      </c>
      <c r="BB312" s="9">
        <f>VLOOKUP($E312,'ALL-GTK-SD-SMP-SMA-SMK-SLB'!$F$14:$CG$713,'ALL-GTK-SD-SMP-SMA-SMK-SLB'!BC$7,FALSE)</f>
        <v>0</v>
      </c>
      <c r="BC312" s="9">
        <f>VLOOKUP($E312,'ALL-GTK-SD-SMP-SMA-SMK-SLB'!$F$14:$CG$713,'ALL-GTK-SD-SMP-SMA-SMK-SLB'!BD$7,FALSE)</f>
        <v>0</v>
      </c>
      <c r="BD312" s="310">
        <f t="shared" si="164"/>
        <v>0</v>
      </c>
      <c r="BE312" s="310">
        <f t="shared" si="165"/>
        <v>1</v>
      </c>
      <c r="BF312" s="10">
        <f t="shared" si="166"/>
        <v>1</v>
      </c>
      <c r="BG312" s="311">
        <f t="shared" si="167"/>
        <v>2</v>
      </c>
      <c r="BH312" s="311">
        <f t="shared" si="168"/>
        <v>6</v>
      </c>
      <c r="BI312" s="10">
        <f t="shared" si="169"/>
        <v>8</v>
      </c>
      <c r="BJ312" s="44">
        <f t="shared" si="170"/>
        <v>2</v>
      </c>
      <c r="BK312" s="44">
        <f t="shared" si="171"/>
        <v>7</v>
      </c>
      <c r="BL312" s="11">
        <f t="shared" si="172"/>
        <v>9</v>
      </c>
      <c r="BM312" s="9">
        <f>VLOOKUP($E312,'ALL-GTK-SD-SMP-SMA-SMK-SLB'!$F$14:$CG$713,'ALL-GTK-SD-SMP-SMA-SMK-SLB'!BN$7,FALSE)</f>
        <v>0</v>
      </c>
      <c r="BN312" s="9">
        <f>VLOOKUP($E312,'ALL-GTK-SD-SMP-SMA-SMK-SLB'!$F$14:$CG$713,'ALL-GTK-SD-SMP-SMA-SMK-SLB'!BO$7,FALSE)</f>
        <v>0</v>
      </c>
      <c r="BO312" s="9">
        <f>VLOOKUP($E312,'ALL-GTK-SD-SMP-SMA-SMK-SLB'!$F$14:$CG$713,'ALL-GTK-SD-SMP-SMA-SMK-SLB'!BP$7,FALSE)</f>
        <v>0</v>
      </c>
      <c r="BP312" s="9">
        <f>VLOOKUP($E312,'ALL-GTK-SD-SMP-SMA-SMK-SLB'!$F$14:$CG$713,'ALL-GTK-SD-SMP-SMA-SMK-SLB'!BQ$7,FALSE)</f>
        <v>0</v>
      </c>
      <c r="BQ312" s="9">
        <f>VLOOKUP($E312,'ALL-GTK-SD-SMP-SMA-SMK-SLB'!$F$14:$CG$713,'ALL-GTK-SD-SMP-SMA-SMK-SLB'!BR$7,FALSE)</f>
        <v>0</v>
      </c>
      <c r="BR312" s="9">
        <f>VLOOKUP($E312,'ALL-GTK-SD-SMP-SMA-SMK-SLB'!$F$14:$CG$713,'ALL-GTK-SD-SMP-SMA-SMK-SLB'!BS$7,FALSE)</f>
        <v>0</v>
      </c>
      <c r="BS312" s="9">
        <f>VLOOKUP($E312,'ALL-GTK-SD-SMP-SMA-SMK-SLB'!$F$14:$CG$713,'ALL-GTK-SD-SMP-SMA-SMK-SLB'!BT$7,FALSE)</f>
        <v>0</v>
      </c>
      <c r="BT312" s="9">
        <f>VLOOKUP($E312,'ALL-GTK-SD-SMP-SMA-SMK-SLB'!$F$14:$CG$713,'ALL-GTK-SD-SMP-SMA-SMK-SLB'!BU$7,FALSE)</f>
        <v>0</v>
      </c>
      <c r="BU312" s="299">
        <f t="shared" si="173"/>
        <v>0</v>
      </c>
      <c r="BV312" s="299">
        <f t="shared" si="174"/>
        <v>0</v>
      </c>
      <c r="BW312" s="44">
        <f t="shared" si="175"/>
        <v>0</v>
      </c>
      <c r="BX312" s="44">
        <f t="shared" si="176"/>
        <v>0</v>
      </c>
      <c r="BY312" s="11">
        <f t="shared" si="177"/>
        <v>0</v>
      </c>
      <c r="BZ312" s="14">
        <f t="shared" si="178"/>
        <v>2</v>
      </c>
      <c r="CA312" s="14">
        <f t="shared" si="179"/>
        <v>7</v>
      </c>
      <c r="CB312" s="13">
        <f t="shared" si="180"/>
        <v>0</v>
      </c>
      <c r="CC312" s="13">
        <f t="shared" si="181"/>
        <v>0</v>
      </c>
      <c r="CD312" s="312">
        <f t="shared" si="182"/>
        <v>2</v>
      </c>
      <c r="CE312" s="312">
        <f t="shared" si="183"/>
        <v>7</v>
      </c>
      <c r="CF312" s="313">
        <f t="shared" si="184"/>
        <v>9</v>
      </c>
      <c r="CG312" s="302" t="str">
        <f t="shared" si="185"/>
        <v>OK</v>
      </c>
    </row>
    <row r="313" spans="1:85" ht="14.25" x14ac:dyDescent="0.25">
      <c r="A313" s="6">
        <v>301</v>
      </c>
      <c r="B313" s="495">
        <v>301</v>
      </c>
      <c r="C313" s="495" t="s">
        <v>6</v>
      </c>
      <c r="D313" s="496" t="s">
        <v>30</v>
      </c>
      <c r="E313" s="626">
        <v>20319868</v>
      </c>
      <c r="F313" s="627" t="s">
        <v>569</v>
      </c>
      <c r="G313" s="624" t="s">
        <v>52</v>
      </c>
      <c r="H313" s="9">
        <f>VLOOKUP($E313,'ALL-GTK-SD-SMP-SMA-SMK-SLB'!$F$14:$CG$713,'ALL-GTK-SD-SMP-SMA-SMK-SLB'!I$7,FALSE)</f>
        <v>1</v>
      </c>
      <c r="I313" s="9">
        <f>VLOOKUP($E313,'ALL-GTK-SD-SMP-SMA-SMK-SLB'!$F$14:$CG$713,'ALL-GTK-SD-SMP-SMA-SMK-SLB'!J$7,FALSE)</f>
        <v>0</v>
      </c>
      <c r="J313" s="9">
        <f>VLOOKUP($E313,'ALL-GTK-SD-SMP-SMA-SMK-SLB'!$F$14:$CG$713,'ALL-GTK-SD-SMP-SMA-SMK-SLB'!K$7,FALSE)</f>
        <v>0</v>
      </c>
      <c r="K313" s="9">
        <f>VLOOKUP($E313,'ALL-GTK-SD-SMP-SMA-SMK-SLB'!$F$14:$CG$713,'ALL-GTK-SD-SMP-SMA-SMK-SLB'!L$7,FALSE)</f>
        <v>0</v>
      </c>
      <c r="L313" s="9">
        <f>VLOOKUP($E313,'ALL-GTK-SD-SMP-SMA-SMK-SLB'!$F$14:$CG$713,'ALL-GTK-SD-SMP-SMA-SMK-SLB'!M$7,FALSE)</f>
        <v>1</v>
      </c>
      <c r="M313" s="9">
        <f>VLOOKUP($E313,'ALL-GTK-SD-SMP-SMA-SMK-SLB'!$F$14:$CG$713,'ALL-GTK-SD-SMP-SMA-SMK-SLB'!N$7,FALSE)</f>
        <v>2</v>
      </c>
      <c r="N313" s="9">
        <f>VLOOKUP($E313,'ALL-GTK-SD-SMP-SMA-SMK-SLB'!$F$14:$CG$713,'ALL-GTK-SD-SMP-SMA-SMK-SLB'!O$7,FALSE)</f>
        <v>0</v>
      </c>
      <c r="O313" s="9">
        <f>VLOOKUP($E313,'ALL-GTK-SD-SMP-SMA-SMK-SLB'!$F$14:$CG$713,'ALL-GTK-SD-SMP-SMA-SMK-SLB'!P$7,FALSE)</f>
        <v>3</v>
      </c>
      <c r="P313" s="299">
        <f t="shared" si="150"/>
        <v>2</v>
      </c>
      <c r="Q313" s="299">
        <f t="shared" si="151"/>
        <v>5</v>
      </c>
      <c r="R313" s="300">
        <f t="shared" si="152"/>
        <v>7</v>
      </c>
      <c r="S313" s="9">
        <f>VLOOKUP($E313,'ALL-GTK-SD-SMP-SMA-SMK-SLB'!$F$14:$CG$713,'ALL-GTK-SD-SMP-SMA-SMK-SLB'!T$7,FALSE)</f>
        <v>0</v>
      </c>
      <c r="T313" s="9">
        <f>VLOOKUP($E313,'ALL-GTK-SD-SMP-SMA-SMK-SLB'!$F$14:$CG$713,'ALL-GTK-SD-SMP-SMA-SMK-SLB'!U$7,FALSE)</f>
        <v>0</v>
      </c>
      <c r="U313" s="9">
        <f>VLOOKUP($E313,'ALL-GTK-SD-SMP-SMA-SMK-SLB'!$F$14:$CG$713,'ALL-GTK-SD-SMP-SMA-SMK-SLB'!V$7,FALSE)</f>
        <v>0</v>
      </c>
      <c r="V313" s="9">
        <f>VLOOKUP($E313,'ALL-GTK-SD-SMP-SMA-SMK-SLB'!$F$14:$CG$713,'ALL-GTK-SD-SMP-SMA-SMK-SLB'!W$7,FALSE)</f>
        <v>1</v>
      </c>
      <c r="W313" s="9">
        <f>VLOOKUP($E313,'ALL-GTK-SD-SMP-SMA-SMK-SLB'!$F$14:$CG$713,'ALL-GTK-SD-SMP-SMA-SMK-SLB'!X$7,FALSE)</f>
        <v>0</v>
      </c>
      <c r="X313" s="9">
        <f>VLOOKUP($E313,'ALL-GTK-SD-SMP-SMA-SMK-SLB'!$F$14:$CG$713,'ALL-GTK-SD-SMP-SMA-SMK-SLB'!Y$7,FALSE)</f>
        <v>2</v>
      </c>
      <c r="Y313" s="299">
        <f t="shared" si="153"/>
        <v>0</v>
      </c>
      <c r="Z313" s="299">
        <f t="shared" si="154"/>
        <v>3</v>
      </c>
      <c r="AA313" s="10">
        <f t="shared" si="155"/>
        <v>3</v>
      </c>
      <c r="AB313" s="44">
        <f t="shared" si="156"/>
        <v>2</v>
      </c>
      <c r="AC313" s="44">
        <f t="shared" si="157"/>
        <v>8</v>
      </c>
      <c r="AD313" s="11">
        <f t="shared" si="158"/>
        <v>10</v>
      </c>
      <c r="AE313" s="9">
        <f>VLOOKUP($E313,'ALL-GTK-SD-SMP-SMA-SMK-SLB'!$F$14:$CG$713,'ALL-GTK-SD-SMP-SMA-SMK-SLB'!AF$7,FALSE)</f>
        <v>1</v>
      </c>
      <c r="AF313" s="9">
        <f>VLOOKUP($E313,'ALL-GTK-SD-SMP-SMA-SMK-SLB'!$F$14:$CG$713,'ALL-GTK-SD-SMP-SMA-SMK-SLB'!AG$7,FALSE)</f>
        <v>5</v>
      </c>
      <c r="AG313" s="10">
        <f t="shared" si="159"/>
        <v>6</v>
      </c>
      <c r="AH313" s="9">
        <f>VLOOKUP($E313,'ALL-GTK-SD-SMP-SMA-SMK-SLB'!$F$14:$CG$713,'ALL-GTK-SD-SMP-SMA-SMK-SLB'!AI$7,FALSE)</f>
        <v>1</v>
      </c>
      <c r="AI313" s="9">
        <f>VLOOKUP($E313,'ALL-GTK-SD-SMP-SMA-SMK-SLB'!$F$14:$CG$713,'ALL-GTK-SD-SMP-SMA-SMK-SLB'!AJ$7,FALSE)</f>
        <v>3</v>
      </c>
      <c r="AJ313" s="10">
        <f t="shared" si="160"/>
        <v>4</v>
      </c>
      <c r="AK313" s="44">
        <f t="shared" si="161"/>
        <v>2</v>
      </c>
      <c r="AL313" s="44">
        <f t="shared" si="162"/>
        <v>8</v>
      </c>
      <c r="AM313" s="11">
        <f t="shared" si="163"/>
        <v>10</v>
      </c>
      <c r="AN313" s="299">
        <f>VLOOKUP($E313,'ALL-GTK-SD-SMP-SMA-SMK-SLB'!$F$14:$CG$713,'ALL-GTK-SD-SMP-SMA-SMK-SLB'!AO$7,FALSE)</f>
        <v>0</v>
      </c>
      <c r="AO313" s="299">
        <f>VLOOKUP($E313,'ALL-GTK-SD-SMP-SMA-SMK-SLB'!$F$14:$CG$713,'ALL-GTK-SD-SMP-SMA-SMK-SLB'!AP$7,FALSE)</f>
        <v>0</v>
      </c>
      <c r="AP313" s="9">
        <f>VLOOKUP($E313,'ALL-GTK-SD-SMP-SMA-SMK-SLB'!$F$14:$CG$713,'ALL-GTK-SD-SMP-SMA-SMK-SLB'!AQ$7,FALSE)</f>
        <v>0</v>
      </c>
      <c r="AQ313" s="9">
        <f>VLOOKUP($E313,'ALL-GTK-SD-SMP-SMA-SMK-SLB'!$F$14:$CG$713,'ALL-GTK-SD-SMP-SMA-SMK-SLB'!AR$7,FALSE)</f>
        <v>0</v>
      </c>
      <c r="AR313" s="9">
        <f>VLOOKUP($E313,'ALL-GTK-SD-SMP-SMA-SMK-SLB'!$F$14:$CG$713,'ALL-GTK-SD-SMP-SMA-SMK-SLB'!AS$7,FALSE)</f>
        <v>0</v>
      </c>
      <c r="AS313" s="9">
        <f>VLOOKUP($E313,'ALL-GTK-SD-SMP-SMA-SMK-SLB'!$F$14:$CG$713,'ALL-GTK-SD-SMP-SMA-SMK-SLB'!AT$7,FALSE)</f>
        <v>0</v>
      </c>
      <c r="AT313" s="9">
        <f>VLOOKUP($E313,'ALL-GTK-SD-SMP-SMA-SMK-SLB'!$F$14:$CG$713,'ALL-GTK-SD-SMP-SMA-SMK-SLB'!AU$7,FALSE)</f>
        <v>0</v>
      </c>
      <c r="AU313" s="9">
        <f>VLOOKUP($E313,'ALL-GTK-SD-SMP-SMA-SMK-SLB'!$F$14:$CG$713,'ALL-GTK-SD-SMP-SMA-SMK-SLB'!AV$7,FALSE)</f>
        <v>0</v>
      </c>
      <c r="AV313" s="9">
        <f>VLOOKUP($E313,'ALL-GTK-SD-SMP-SMA-SMK-SLB'!$F$14:$CG$713,'ALL-GTK-SD-SMP-SMA-SMK-SLB'!AW$7,FALSE)</f>
        <v>0</v>
      </c>
      <c r="AW313" s="9">
        <f>VLOOKUP($E313,'ALL-GTK-SD-SMP-SMA-SMK-SLB'!$F$14:$CG$713,'ALL-GTK-SD-SMP-SMA-SMK-SLB'!AX$7,FALSE)</f>
        <v>0</v>
      </c>
      <c r="AX313" s="9">
        <f>VLOOKUP($E313,'ALL-GTK-SD-SMP-SMA-SMK-SLB'!$F$14:$CG$713,'ALL-GTK-SD-SMP-SMA-SMK-SLB'!AY$7,FALSE)</f>
        <v>2</v>
      </c>
      <c r="AY313" s="9">
        <f>VLOOKUP($E313,'ALL-GTK-SD-SMP-SMA-SMK-SLB'!$F$14:$CG$713,'ALL-GTK-SD-SMP-SMA-SMK-SLB'!AZ$7,FALSE)</f>
        <v>8</v>
      </c>
      <c r="AZ313" s="9">
        <f>VLOOKUP($E313,'ALL-GTK-SD-SMP-SMA-SMK-SLB'!$F$14:$CG$713,'ALL-GTK-SD-SMP-SMA-SMK-SLB'!BA$7,FALSE)</f>
        <v>0</v>
      </c>
      <c r="BA313" s="9">
        <f>VLOOKUP($E313,'ALL-GTK-SD-SMP-SMA-SMK-SLB'!$F$14:$CG$713,'ALL-GTK-SD-SMP-SMA-SMK-SLB'!BB$7,FALSE)</f>
        <v>0</v>
      </c>
      <c r="BB313" s="9">
        <f>VLOOKUP($E313,'ALL-GTK-SD-SMP-SMA-SMK-SLB'!$F$14:$CG$713,'ALL-GTK-SD-SMP-SMA-SMK-SLB'!BC$7,FALSE)</f>
        <v>0</v>
      </c>
      <c r="BC313" s="9">
        <f>VLOOKUP($E313,'ALL-GTK-SD-SMP-SMA-SMK-SLB'!$F$14:$CG$713,'ALL-GTK-SD-SMP-SMA-SMK-SLB'!BD$7,FALSE)</f>
        <v>0</v>
      </c>
      <c r="BD313" s="310">
        <f t="shared" si="164"/>
        <v>0</v>
      </c>
      <c r="BE313" s="310">
        <f t="shared" si="165"/>
        <v>0</v>
      </c>
      <c r="BF313" s="10">
        <f t="shared" si="166"/>
        <v>0</v>
      </c>
      <c r="BG313" s="311">
        <f t="shared" si="167"/>
        <v>2</v>
      </c>
      <c r="BH313" s="311">
        <f t="shared" si="168"/>
        <v>8</v>
      </c>
      <c r="BI313" s="10">
        <f t="shared" si="169"/>
        <v>10</v>
      </c>
      <c r="BJ313" s="44">
        <f t="shared" si="170"/>
        <v>2</v>
      </c>
      <c r="BK313" s="44">
        <f t="shared" si="171"/>
        <v>8</v>
      </c>
      <c r="BL313" s="11">
        <f t="shared" si="172"/>
        <v>10</v>
      </c>
      <c r="BM313" s="9">
        <f>VLOOKUP($E313,'ALL-GTK-SD-SMP-SMA-SMK-SLB'!$F$14:$CG$713,'ALL-GTK-SD-SMP-SMA-SMK-SLB'!BN$7,FALSE)</f>
        <v>0</v>
      </c>
      <c r="BN313" s="9">
        <f>VLOOKUP($E313,'ALL-GTK-SD-SMP-SMA-SMK-SLB'!$F$14:$CG$713,'ALL-GTK-SD-SMP-SMA-SMK-SLB'!BO$7,FALSE)</f>
        <v>0</v>
      </c>
      <c r="BO313" s="9">
        <f>VLOOKUP($E313,'ALL-GTK-SD-SMP-SMA-SMK-SLB'!$F$14:$CG$713,'ALL-GTK-SD-SMP-SMA-SMK-SLB'!BP$7,FALSE)</f>
        <v>0</v>
      </c>
      <c r="BP313" s="9">
        <f>VLOOKUP($E313,'ALL-GTK-SD-SMP-SMA-SMK-SLB'!$F$14:$CG$713,'ALL-GTK-SD-SMP-SMA-SMK-SLB'!BQ$7,FALSE)</f>
        <v>0</v>
      </c>
      <c r="BQ313" s="9">
        <f>VLOOKUP($E313,'ALL-GTK-SD-SMP-SMA-SMK-SLB'!$F$14:$CG$713,'ALL-GTK-SD-SMP-SMA-SMK-SLB'!BR$7,FALSE)</f>
        <v>0</v>
      </c>
      <c r="BR313" s="9">
        <f>VLOOKUP($E313,'ALL-GTK-SD-SMP-SMA-SMK-SLB'!$F$14:$CG$713,'ALL-GTK-SD-SMP-SMA-SMK-SLB'!BS$7,FALSE)</f>
        <v>0</v>
      </c>
      <c r="BS313" s="9">
        <f>VLOOKUP($E313,'ALL-GTK-SD-SMP-SMA-SMK-SLB'!$F$14:$CG$713,'ALL-GTK-SD-SMP-SMA-SMK-SLB'!BT$7,FALSE)</f>
        <v>0</v>
      </c>
      <c r="BT313" s="9">
        <f>VLOOKUP($E313,'ALL-GTK-SD-SMP-SMA-SMK-SLB'!$F$14:$CG$713,'ALL-GTK-SD-SMP-SMA-SMK-SLB'!BU$7,FALSE)</f>
        <v>1</v>
      </c>
      <c r="BU313" s="299">
        <f t="shared" si="173"/>
        <v>0</v>
      </c>
      <c r="BV313" s="299">
        <f t="shared" si="174"/>
        <v>1</v>
      </c>
      <c r="BW313" s="44">
        <f t="shared" si="175"/>
        <v>0</v>
      </c>
      <c r="BX313" s="44">
        <f t="shared" si="176"/>
        <v>1</v>
      </c>
      <c r="BY313" s="11">
        <f t="shared" si="177"/>
        <v>1</v>
      </c>
      <c r="BZ313" s="14">
        <f t="shared" si="178"/>
        <v>2</v>
      </c>
      <c r="CA313" s="14">
        <f t="shared" si="179"/>
        <v>8</v>
      </c>
      <c r="CB313" s="13">
        <f t="shared" si="180"/>
        <v>0</v>
      </c>
      <c r="CC313" s="13">
        <f t="shared" si="181"/>
        <v>1</v>
      </c>
      <c r="CD313" s="312">
        <f t="shared" si="182"/>
        <v>2</v>
      </c>
      <c r="CE313" s="312">
        <f t="shared" si="183"/>
        <v>9</v>
      </c>
      <c r="CF313" s="313">
        <f t="shared" si="184"/>
        <v>11</v>
      </c>
      <c r="CG313" s="302" t="str">
        <f t="shared" si="185"/>
        <v>OK</v>
      </c>
    </row>
    <row r="314" spans="1:85" ht="14.25" x14ac:dyDescent="0.25">
      <c r="A314" s="6">
        <v>302</v>
      </c>
      <c r="B314" s="495">
        <v>302</v>
      </c>
      <c r="C314" s="495" t="s">
        <v>6</v>
      </c>
      <c r="D314" s="496" t="s">
        <v>30</v>
      </c>
      <c r="E314" s="626">
        <v>20319867</v>
      </c>
      <c r="F314" s="627" t="s">
        <v>570</v>
      </c>
      <c r="G314" s="624" t="s">
        <v>52</v>
      </c>
      <c r="H314" s="9">
        <f>VLOOKUP($E314,'ALL-GTK-SD-SMP-SMA-SMK-SLB'!$F$14:$CG$713,'ALL-GTK-SD-SMP-SMA-SMK-SLB'!I$7,FALSE)</f>
        <v>0</v>
      </c>
      <c r="I314" s="9">
        <f>VLOOKUP($E314,'ALL-GTK-SD-SMP-SMA-SMK-SLB'!$F$14:$CG$713,'ALL-GTK-SD-SMP-SMA-SMK-SLB'!J$7,FALSE)</f>
        <v>0</v>
      </c>
      <c r="J314" s="9">
        <f>VLOOKUP($E314,'ALL-GTK-SD-SMP-SMA-SMK-SLB'!$F$14:$CG$713,'ALL-GTK-SD-SMP-SMA-SMK-SLB'!K$7,FALSE)</f>
        <v>1</v>
      </c>
      <c r="K314" s="9">
        <f>VLOOKUP($E314,'ALL-GTK-SD-SMP-SMA-SMK-SLB'!$F$14:$CG$713,'ALL-GTK-SD-SMP-SMA-SMK-SLB'!L$7,FALSE)</f>
        <v>0</v>
      </c>
      <c r="L314" s="9">
        <f>VLOOKUP($E314,'ALL-GTK-SD-SMP-SMA-SMK-SLB'!$F$14:$CG$713,'ALL-GTK-SD-SMP-SMA-SMK-SLB'!M$7,FALSE)</f>
        <v>0</v>
      </c>
      <c r="M314" s="9">
        <f>VLOOKUP($E314,'ALL-GTK-SD-SMP-SMA-SMK-SLB'!$F$14:$CG$713,'ALL-GTK-SD-SMP-SMA-SMK-SLB'!N$7,FALSE)</f>
        <v>2</v>
      </c>
      <c r="N314" s="9">
        <f>VLOOKUP($E314,'ALL-GTK-SD-SMP-SMA-SMK-SLB'!$F$14:$CG$713,'ALL-GTK-SD-SMP-SMA-SMK-SLB'!O$7,FALSE)</f>
        <v>1</v>
      </c>
      <c r="O314" s="9">
        <f>VLOOKUP($E314,'ALL-GTK-SD-SMP-SMA-SMK-SLB'!$F$14:$CG$713,'ALL-GTK-SD-SMP-SMA-SMK-SLB'!P$7,FALSE)</f>
        <v>2</v>
      </c>
      <c r="P314" s="299">
        <f t="shared" si="150"/>
        <v>2</v>
      </c>
      <c r="Q314" s="299">
        <f t="shared" si="151"/>
        <v>4</v>
      </c>
      <c r="R314" s="300">
        <f t="shared" si="152"/>
        <v>6</v>
      </c>
      <c r="S314" s="9">
        <f>VLOOKUP($E314,'ALL-GTK-SD-SMP-SMA-SMK-SLB'!$F$14:$CG$713,'ALL-GTK-SD-SMP-SMA-SMK-SLB'!T$7,FALSE)</f>
        <v>0</v>
      </c>
      <c r="T314" s="9">
        <f>VLOOKUP($E314,'ALL-GTK-SD-SMP-SMA-SMK-SLB'!$F$14:$CG$713,'ALL-GTK-SD-SMP-SMA-SMK-SLB'!U$7,FALSE)</f>
        <v>0</v>
      </c>
      <c r="U314" s="9">
        <f>VLOOKUP($E314,'ALL-GTK-SD-SMP-SMA-SMK-SLB'!$F$14:$CG$713,'ALL-GTK-SD-SMP-SMA-SMK-SLB'!V$7,FALSE)</f>
        <v>1</v>
      </c>
      <c r="V314" s="9">
        <f>VLOOKUP($E314,'ALL-GTK-SD-SMP-SMA-SMK-SLB'!$F$14:$CG$713,'ALL-GTK-SD-SMP-SMA-SMK-SLB'!W$7,FALSE)</f>
        <v>3</v>
      </c>
      <c r="W314" s="9">
        <f>VLOOKUP($E314,'ALL-GTK-SD-SMP-SMA-SMK-SLB'!$F$14:$CG$713,'ALL-GTK-SD-SMP-SMA-SMK-SLB'!X$7,FALSE)</f>
        <v>0</v>
      </c>
      <c r="X314" s="9">
        <f>VLOOKUP($E314,'ALL-GTK-SD-SMP-SMA-SMK-SLB'!$F$14:$CG$713,'ALL-GTK-SD-SMP-SMA-SMK-SLB'!Y$7,FALSE)</f>
        <v>0</v>
      </c>
      <c r="Y314" s="299">
        <f t="shared" si="153"/>
        <v>1</v>
      </c>
      <c r="Z314" s="299">
        <f t="shared" si="154"/>
        <v>3</v>
      </c>
      <c r="AA314" s="10">
        <f t="shared" si="155"/>
        <v>4</v>
      </c>
      <c r="AB314" s="44">
        <f t="shared" si="156"/>
        <v>3</v>
      </c>
      <c r="AC314" s="44">
        <f t="shared" si="157"/>
        <v>7</v>
      </c>
      <c r="AD314" s="11">
        <f t="shared" si="158"/>
        <v>10</v>
      </c>
      <c r="AE314" s="9">
        <f>VLOOKUP($E314,'ALL-GTK-SD-SMP-SMA-SMK-SLB'!$F$14:$CG$713,'ALL-GTK-SD-SMP-SMA-SMK-SLB'!AF$7,FALSE)</f>
        <v>1</v>
      </c>
      <c r="AF314" s="9">
        <f>VLOOKUP($E314,'ALL-GTK-SD-SMP-SMA-SMK-SLB'!$F$14:$CG$713,'ALL-GTK-SD-SMP-SMA-SMK-SLB'!AG$7,FALSE)</f>
        <v>4</v>
      </c>
      <c r="AG314" s="10">
        <f t="shared" si="159"/>
        <v>5</v>
      </c>
      <c r="AH314" s="9">
        <f>VLOOKUP($E314,'ALL-GTK-SD-SMP-SMA-SMK-SLB'!$F$14:$CG$713,'ALL-GTK-SD-SMP-SMA-SMK-SLB'!AI$7,FALSE)</f>
        <v>2</v>
      </c>
      <c r="AI314" s="9">
        <f>VLOOKUP($E314,'ALL-GTK-SD-SMP-SMA-SMK-SLB'!$F$14:$CG$713,'ALL-GTK-SD-SMP-SMA-SMK-SLB'!AJ$7,FALSE)</f>
        <v>3</v>
      </c>
      <c r="AJ314" s="10">
        <f t="shared" si="160"/>
        <v>5</v>
      </c>
      <c r="AK314" s="44">
        <f t="shared" si="161"/>
        <v>3</v>
      </c>
      <c r="AL314" s="44">
        <f t="shared" si="162"/>
        <v>7</v>
      </c>
      <c r="AM314" s="11">
        <f t="shared" si="163"/>
        <v>10</v>
      </c>
      <c r="AN314" s="299">
        <f>VLOOKUP($E314,'ALL-GTK-SD-SMP-SMA-SMK-SLB'!$F$14:$CG$713,'ALL-GTK-SD-SMP-SMA-SMK-SLB'!AO$7,FALSE)</f>
        <v>0</v>
      </c>
      <c r="AO314" s="299">
        <f>VLOOKUP($E314,'ALL-GTK-SD-SMP-SMA-SMK-SLB'!$F$14:$CG$713,'ALL-GTK-SD-SMP-SMA-SMK-SLB'!AP$7,FALSE)</f>
        <v>0</v>
      </c>
      <c r="AP314" s="9">
        <f>VLOOKUP($E314,'ALL-GTK-SD-SMP-SMA-SMK-SLB'!$F$14:$CG$713,'ALL-GTK-SD-SMP-SMA-SMK-SLB'!AQ$7,FALSE)</f>
        <v>0</v>
      </c>
      <c r="AQ314" s="9">
        <f>VLOOKUP($E314,'ALL-GTK-SD-SMP-SMA-SMK-SLB'!$F$14:$CG$713,'ALL-GTK-SD-SMP-SMA-SMK-SLB'!AR$7,FALSE)</f>
        <v>0</v>
      </c>
      <c r="AR314" s="9">
        <f>VLOOKUP($E314,'ALL-GTK-SD-SMP-SMA-SMK-SLB'!$F$14:$CG$713,'ALL-GTK-SD-SMP-SMA-SMK-SLB'!AS$7,FALSE)</f>
        <v>1</v>
      </c>
      <c r="AS314" s="9">
        <f>VLOOKUP($E314,'ALL-GTK-SD-SMP-SMA-SMK-SLB'!$F$14:$CG$713,'ALL-GTK-SD-SMP-SMA-SMK-SLB'!AT$7,FALSE)</f>
        <v>0</v>
      </c>
      <c r="AT314" s="9">
        <f>VLOOKUP($E314,'ALL-GTK-SD-SMP-SMA-SMK-SLB'!$F$14:$CG$713,'ALL-GTK-SD-SMP-SMA-SMK-SLB'!AU$7,FALSE)</f>
        <v>0</v>
      </c>
      <c r="AU314" s="9">
        <f>VLOOKUP($E314,'ALL-GTK-SD-SMP-SMA-SMK-SLB'!$F$14:$CG$713,'ALL-GTK-SD-SMP-SMA-SMK-SLB'!AV$7,FALSE)</f>
        <v>0</v>
      </c>
      <c r="AV314" s="9">
        <f>VLOOKUP($E314,'ALL-GTK-SD-SMP-SMA-SMK-SLB'!$F$14:$CG$713,'ALL-GTK-SD-SMP-SMA-SMK-SLB'!AW$7,FALSE)</f>
        <v>0</v>
      </c>
      <c r="AW314" s="9">
        <f>VLOOKUP($E314,'ALL-GTK-SD-SMP-SMA-SMK-SLB'!$F$14:$CG$713,'ALL-GTK-SD-SMP-SMA-SMK-SLB'!AX$7,FALSE)</f>
        <v>0</v>
      </c>
      <c r="AX314" s="9">
        <f>VLOOKUP($E314,'ALL-GTK-SD-SMP-SMA-SMK-SLB'!$F$14:$CG$713,'ALL-GTK-SD-SMP-SMA-SMK-SLB'!AY$7,FALSE)</f>
        <v>2</v>
      </c>
      <c r="AY314" s="9">
        <f>VLOOKUP($E314,'ALL-GTK-SD-SMP-SMA-SMK-SLB'!$F$14:$CG$713,'ALL-GTK-SD-SMP-SMA-SMK-SLB'!AZ$7,FALSE)</f>
        <v>7</v>
      </c>
      <c r="AZ314" s="9">
        <f>VLOOKUP($E314,'ALL-GTK-SD-SMP-SMA-SMK-SLB'!$F$14:$CG$713,'ALL-GTK-SD-SMP-SMA-SMK-SLB'!BA$7,FALSE)</f>
        <v>0</v>
      </c>
      <c r="BA314" s="9">
        <f>VLOOKUP($E314,'ALL-GTK-SD-SMP-SMA-SMK-SLB'!$F$14:$CG$713,'ALL-GTK-SD-SMP-SMA-SMK-SLB'!BB$7,FALSE)</f>
        <v>0</v>
      </c>
      <c r="BB314" s="9">
        <f>VLOOKUP($E314,'ALL-GTK-SD-SMP-SMA-SMK-SLB'!$F$14:$CG$713,'ALL-GTK-SD-SMP-SMA-SMK-SLB'!BC$7,FALSE)</f>
        <v>0</v>
      </c>
      <c r="BC314" s="9">
        <f>VLOOKUP($E314,'ALL-GTK-SD-SMP-SMA-SMK-SLB'!$F$14:$CG$713,'ALL-GTK-SD-SMP-SMA-SMK-SLB'!BD$7,FALSE)</f>
        <v>0</v>
      </c>
      <c r="BD314" s="310">
        <f t="shared" si="164"/>
        <v>1</v>
      </c>
      <c r="BE314" s="310">
        <f t="shared" si="165"/>
        <v>0</v>
      </c>
      <c r="BF314" s="10">
        <f t="shared" si="166"/>
        <v>1</v>
      </c>
      <c r="BG314" s="311">
        <f t="shared" si="167"/>
        <v>2</v>
      </c>
      <c r="BH314" s="311">
        <f t="shared" si="168"/>
        <v>7</v>
      </c>
      <c r="BI314" s="10">
        <f t="shared" si="169"/>
        <v>9</v>
      </c>
      <c r="BJ314" s="44">
        <f t="shared" si="170"/>
        <v>3</v>
      </c>
      <c r="BK314" s="44">
        <f t="shared" si="171"/>
        <v>7</v>
      </c>
      <c r="BL314" s="11">
        <f t="shared" si="172"/>
        <v>10</v>
      </c>
      <c r="BM314" s="9">
        <f>VLOOKUP($E314,'ALL-GTK-SD-SMP-SMA-SMK-SLB'!$F$14:$CG$713,'ALL-GTK-SD-SMP-SMA-SMK-SLB'!BN$7,FALSE)</f>
        <v>0</v>
      </c>
      <c r="BN314" s="9">
        <f>VLOOKUP($E314,'ALL-GTK-SD-SMP-SMA-SMK-SLB'!$F$14:$CG$713,'ALL-GTK-SD-SMP-SMA-SMK-SLB'!BO$7,FALSE)</f>
        <v>0</v>
      </c>
      <c r="BO314" s="9">
        <f>VLOOKUP($E314,'ALL-GTK-SD-SMP-SMA-SMK-SLB'!$F$14:$CG$713,'ALL-GTK-SD-SMP-SMA-SMK-SLB'!BP$7,FALSE)</f>
        <v>0</v>
      </c>
      <c r="BP314" s="9">
        <f>VLOOKUP($E314,'ALL-GTK-SD-SMP-SMA-SMK-SLB'!$F$14:$CG$713,'ALL-GTK-SD-SMP-SMA-SMK-SLB'!BQ$7,FALSE)</f>
        <v>0</v>
      </c>
      <c r="BQ314" s="9">
        <f>VLOOKUP($E314,'ALL-GTK-SD-SMP-SMA-SMK-SLB'!$F$14:$CG$713,'ALL-GTK-SD-SMP-SMA-SMK-SLB'!BR$7,FALSE)</f>
        <v>1</v>
      </c>
      <c r="BR314" s="9">
        <f>VLOOKUP($E314,'ALL-GTK-SD-SMP-SMA-SMK-SLB'!$F$14:$CG$713,'ALL-GTK-SD-SMP-SMA-SMK-SLB'!BS$7,FALSE)</f>
        <v>0</v>
      </c>
      <c r="BS314" s="9">
        <f>VLOOKUP($E314,'ALL-GTK-SD-SMP-SMA-SMK-SLB'!$F$14:$CG$713,'ALL-GTK-SD-SMP-SMA-SMK-SLB'!BT$7,FALSE)</f>
        <v>0</v>
      </c>
      <c r="BT314" s="9">
        <f>VLOOKUP($E314,'ALL-GTK-SD-SMP-SMA-SMK-SLB'!$F$14:$CG$713,'ALL-GTK-SD-SMP-SMA-SMK-SLB'!BU$7,FALSE)</f>
        <v>0</v>
      </c>
      <c r="BU314" s="299">
        <f t="shared" si="173"/>
        <v>1</v>
      </c>
      <c r="BV314" s="299">
        <f t="shared" si="174"/>
        <v>0</v>
      </c>
      <c r="BW314" s="44">
        <f t="shared" si="175"/>
        <v>1</v>
      </c>
      <c r="BX314" s="44">
        <f t="shared" si="176"/>
        <v>0</v>
      </c>
      <c r="BY314" s="11">
        <f t="shared" si="177"/>
        <v>1</v>
      </c>
      <c r="BZ314" s="14">
        <f t="shared" si="178"/>
        <v>3</v>
      </c>
      <c r="CA314" s="14">
        <f t="shared" si="179"/>
        <v>7</v>
      </c>
      <c r="CB314" s="13">
        <f t="shared" si="180"/>
        <v>1</v>
      </c>
      <c r="CC314" s="13">
        <f t="shared" si="181"/>
        <v>0</v>
      </c>
      <c r="CD314" s="312">
        <f t="shared" si="182"/>
        <v>4</v>
      </c>
      <c r="CE314" s="312">
        <f t="shared" si="183"/>
        <v>7</v>
      </c>
      <c r="CF314" s="313">
        <f t="shared" si="184"/>
        <v>11</v>
      </c>
      <c r="CG314" s="302" t="str">
        <f t="shared" si="185"/>
        <v>OK</v>
      </c>
    </row>
    <row r="315" spans="1:85" ht="14.25" x14ac:dyDescent="0.25">
      <c r="A315" s="6">
        <v>303</v>
      </c>
      <c r="B315" s="495">
        <v>303</v>
      </c>
      <c r="C315" s="495" t="s">
        <v>6</v>
      </c>
      <c r="D315" s="496" t="s">
        <v>30</v>
      </c>
      <c r="E315" s="626">
        <v>20319935</v>
      </c>
      <c r="F315" s="627" t="s">
        <v>571</v>
      </c>
      <c r="G315" s="624" t="s">
        <v>52</v>
      </c>
      <c r="H315" s="9">
        <f>VLOOKUP($E315,'ALL-GTK-SD-SMP-SMA-SMK-SLB'!$F$14:$CG$713,'ALL-GTK-SD-SMP-SMA-SMK-SLB'!I$7,FALSE)</f>
        <v>0</v>
      </c>
      <c r="I315" s="9">
        <f>VLOOKUP($E315,'ALL-GTK-SD-SMP-SMA-SMK-SLB'!$F$14:$CG$713,'ALL-GTK-SD-SMP-SMA-SMK-SLB'!J$7,FALSE)</f>
        <v>0</v>
      </c>
      <c r="J315" s="9">
        <f>VLOOKUP($E315,'ALL-GTK-SD-SMP-SMA-SMK-SLB'!$F$14:$CG$713,'ALL-GTK-SD-SMP-SMA-SMK-SLB'!K$7,FALSE)</f>
        <v>0</v>
      </c>
      <c r="K315" s="9">
        <f>VLOOKUP($E315,'ALL-GTK-SD-SMP-SMA-SMK-SLB'!$F$14:$CG$713,'ALL-GTK-SD-SMP-SMA-SMK-SLB'!L$7,FALSE)</f>
        <v>0</v>
      </c>
      <c r="L315" s="9">
        <f>VLOOKUP($E315,'ALL-GTK-SD-SMP-SMA-SMK-SLB'!$F$14:$CG$713,'ALL-GTK-SD-SMP-SMA-SMK-SLB'!M$7,FALSE)</f>
        <v>0</v>
      </c>
      <c r="M315" s="9">
        <f>VLOOKUP($E315,'ALL-GTK-SD-SMP-SMA-SMK-SLB'!$F$14:$CG$713,'ALL-GTK-SD-SMP-SMA-SMK-SLB'!N$7,FALSE)</f>
        <v>1</v>
      </c>
      <c r="N315" s="9">
        <f>VLOOKUP($E315,'ALL-GTK-SD-SMP-SMA-SMK-SLB'!$F$14:$CG$713,'ALL-GTK-SD-SMP-SMA-SMK-SLB'!O$7,FALSE)</f>
        <v>1</v>
      </c>
      <c r="O315" s="9">
        <f>VLOOKUP($E315,'ALL-GTK-SD-SMP-SMA-SMK-SLB'!$F$14:$CG$713,'ALL-GTK-SD-SMP-SMA-SMK-SLB'!P$7,FALSE)</f>
        <v>2</v>
      </c>
      <c r="P315" s="299">
        <f t="shared" si="150"/>
        <v>1</v>
      </c>
      <c r="Q315" s="299">
        <f t="shared" si="151"/>
        <v>3</v>
      </c>
      <c r="R315" s="300">
        <f t="shared" si="152"/>
        <v>4</v>
      </c>
      <c r="S315" s="9">
        <f>VLOOKUP($E315,'ALL-GTK-SD-SMP-SMA-SMK-SLB'!$F$14:$CG$713,'ALL-GTK-SD-SMP-SMA-SMK-SLB'!T$7,FALSE)</f>
        <v>0</v>
      </c>
      <c r="T315" s="9">
        <f>VLOOKUP($E315,'ALL-GTK-SD-SMP-SMA-SMK-SLB'!$F$14:$CG$713,'ALL-GTK-SD-SMP-SMA-SMK-SLB'!U$7,FALSE)</f>
        <v>0</v>
      </c>
      <c r="U315" s="9">
        <f>VLOOKUP($E315,'ALL-GTK-SD-SMP-SMA-SMK-SLB'!$F$14:$CG$713,'ALL-GTK-SD-SMP-SMA-SMK-SLB'!V$7,FALSE)</f>
        <v>0</v>
      </c>
      <c r="V315" s="9">
        <f>VLOOKUP($E315,'ALL-GTK-SD-SMP-SMA-SMK-SLB'!$F$14:$CG$713,'ALL-GTK-SD-SMP-SMA-SMK-SLB'!W$7,FALSE)</f>
        <v>0</v>
      </c>
      <c r="W315" s="9">
        <f>VLOOKUP($E315,'ALL-GTK-SD-SMP-SMA-SMK-SLB'!$F$14:$CG$713,'ALL-GTK-SD-SMP-SMA-SMK-SLB'!X$7,FALSE)</f>
        <v>0</v>
      </c>
      <c r="X315" s="9">
        <f>VLOOKUP($E315,'ALL-GTK-SD-SMP-SMA-SMK-SLB'!$F$14:$CG$713,'ALL-GTK-SD-SMP-SMA-SMK-SLB'!Y$7,FALSE)</f>
        <v>4</v>
      </c>
      <c r="Y315" s="299">
        <f t="shared" si="153"/>
        <v>0</v>
      </c>
      <c r="Z315" s="299">
        <f t="shared" si="154"/>
        <v>4</v>
      </c>
      <c r="AA315" s="10">
        <f t="shared" si="155"/>
        <v>4</v>
      </c>
      <c r="AB315" s="44">
        <f t="shared" si="156"/>
        <v>1</v>
      </c>
      <c r="AC315" s="44">
        <f t="shared" si="157"/>
        <v>7</v>
      </c>
      <c r="AD315" s="11">
        <f t="shared" si="158"/>
        <v>8</v>
      </c>
      <c r="AE315" s="9">
        <f>VLOOKUP($E315,'ALL-GTK-SD-SMP-SMA-SMK-SLB'!$F$14:$CG$713,'ALL-GTK-SD-SMP-SMA-SMK-SLB'!AF$7,FALSE)</f>
        <v>0</v>
      </c>
      <c r="AF315" s="9">
        <f>VLOOKUP($E315,'ALL-GTK-SD-SMP-SMA-SMK-SLB'!$F$14:$CG$713,'ALL-GTK-SD-SMP-SMA-SMK-SLB'!AG$7,FALSE)</f>
        <v>4</v>
      </c>
      <c r="AG315" s="10">
        <f t="shared" si="159"/>
        <v>4</v>
      </c>
      <c r="AH315" s="9">
        <f>VLOOKUP($E315,'ALL-GTK-SD-SMP-SMA-SMK-SLB'!$F$14:$CG$713,'ALL-GTK-SD-SMP-SMA-SMK-SLB'!AI$7,FALSE)</f>
        <v>2</v>
      </c>
      <c r="AI315" s="9">
        <f>VLOOKUP($E315,'ALL-GTK-SD-SMP-SMA-SMK-SLB'!$F$14:$CG$713,'ALL-GTK-SD-SMP-SMA-SMK-SLB'!AJ$7,FALSE)</f>
        <v>2</v>
      </c>
      <c r="AJ315" s="10">
        <f t="shared" si="160"/>
        <v>4</v>
      </c>
      <c r="AK315" s="44">
        <f t="shared" si="161"/>
        <v>2</v>
      </c>
      <c r="AL315" s="44">
        <f t="shared" si="162"/>
        <v>6</v>
      </c>
      <c r="AM315" s="11">
        <f t="shared" si="163"/>
        <v>8</v>
      </c>
      <c r="AN315" s="299">
        <f>VLOOKUP($E315,'ALL-GTK-SD-SMP-SMA-SMK-SLB'!$F$14:$CG$713,'ALL-GTK-SD-SMP-SMA-SMK-SLB'!AO$7,FALSE)</f>
        <v>0</v>
      </c>
      <c r="AO315" s="299">
        <f>VLOOKUP($E315,'ALL-GTK-SD-SMP-SMA-SMK-SLB'!$F$14:$CG$713,'ALL-GTK-SD-SMP-SMA-SMK-SLB'!AP$7,FALSE)</f>
        <v>0</v>
      </c>
      <c r="AP315" s="9">
        <f>VLOOKUP($E315,'ALL-GTK-SD-SMP-SMA-SMK-SLB'!$F$14:$CG$713,'ALL-GTK-SD-SMP-SMA-SMK-SLB'!AQ$7,FALSE)</f>
        <v>0</v>
      </c>
      <c r="AQ315" s="9">
        <f>VLOOKUP($E315,'ALL-GTK-SD-SMP-SMA-SMK-SLB'!$F$14:$CG$713,'ALL-GTK-SD-SMP-SMA-SMK-SLB'!AR$7,FALSE)</f>
        <v>0</v>
      </c>
      <c r="AR315" s="9">
        <f>VLOOKUP($E315,'ALL-GTK-SD-SMP-SMA-SMK-SLB'!$F$14:$CG$713,'ALL-GTK-SD-SMP-SMA-SMK-SLB'!AS$7,FALSE)</f>
        <v>1</v>
      </c>
      <c r="AS315" s="9">
        <f>VLOOKUP($E315,'ALL-GTK-SD-SMP-SMA-SMK-SLB'!$F$14:$CG$713,'ALL-GTK-SD-SMP-SMA-SMK-SLB'!AT$7,FALSE)</f>
        <v>0</v>
      </c>
      <c r="AT315" s="9">
        <f>VLOOKUP($E315,'ALL-GTK-SD-SMP-SMA-SMK-SLB'!$F$14:$CG$713,'ALL-GTK-SD-SMP-SMA-SMK-SLB'!AU$7,FALSE)</f>
        <v>0</v>
      </c>
      <c r="AU315" s="9">
        <f>VLOOKUP($E315,'ALL-GTK-SD-SMP-SMA-SMK-SLB'!$F$14:$CG$713,'ALL-GTK-SD-SMP-SMA-SMK-SLB'!AV$7,FALSE)</f>
        <v>0</v>
      </c>
      <c r="AV315" s="9">
        <f>VLOOKUP($E315,'ALL-GTK-SD-SMP-SMA-SMK-SLB'!$F$14:$CG$713,'ALL-GTK-SD-SMP-SMA-SMK-SLB'!AW$7,FALSE)</f>
        <v>0</v>
      </c>
      <c r="AW315" s="9">
        <f>VLOOKUP($E315,'ALL-GTK-SD-SMP-SMA-SMK-SLB'!$F$14:$CG$713,'ALL-GTK-SD-SMP-SMA-SMK-SLB'!AX$7,FALSE)</f>
        <v>0</v>
      </c>
      <c r="AX315" s="9">
        <f>VLOOKUP($E315,'ALL-GTK-SD-SMP-SMA-SMK-SLB'!$F$14:$CG$713,'ALL-GTK-SD-SMP-SMA-SMK-SLB'!AY$7,FALSE)</f>
        <v>1</v>
      </c>
      <c r="AY315" s="9">
        <f>VLOOKUP($E315,'ALL-GTK-SD-SMP-SMA-SMK-SLB'!$F$14:$CG$713,'ALL-GTK-SD-SMP-SMA-SMK-SLB'!AZ$7,FALSE)</f>
        <v>6</v>
      </c>
      <c r="AZ315" s="9">
        <f>VLOOKUP($E315,'ALL-GTK-SD-SMP-SMA-SMK-SLB'!$F$14:$CG$713,'ALL-GTK-SD-SMP-SMA-SMK-SLB'!BA$7,FALSE)</f>
        <v>0</v>
      </c>
      <c r="BA315" s="9">
        <f>VLOOKUP($E315,'ALL-GTK-SD-SMP-SMA-SMK-SLB'!$F$14:$CG$713,'ALL-GTK-SD-SMP-SMA-SMK-SLB'!BB$7,FALSE)</f>
        <v>0</v>
      </c>
      <c r="BB315" s="9">
        <f>VLOOKUP($E315,'ALL-GTK-SD-SMP-SMA-SMK-SLB'!$F$14:$CG$713,'ALL-GTK-SD-SMP-SMA-SMK-SLB'!BC$7,FALSE)</f>
        <v>0</v>
      </c>
      <c r="BC315" s="9">
        <f>VLOOKUP($E315,'ALL-GTK-SD-SMP-SMA-SMK-SLB'!$F$14:$CG$713,'ALL-GTK-SD-SMP-SMA-SMK-SLB'!BD$7,FALSE)</f>
        <v>0</v>
      </c>
      <c r="BD315" s="310">
        <f t="shared" si="164"/>
        <v>1</v>
      </c>
      <c r="BE315" s="310">
        <f t="shared" si="165"/>
        <v>0</v>
      </c>
      <c r="BF315" s="10">
        <f t="shared" si="166"/>
        <v>1</v>
      </c>
      <c r="BG315" s="311">
        <f t="shared" si="167"/>
        <v>1</v>
      </c>
      <c r="BH315" s="311">
        <f t="shared" si="168"/>
        <v>6</v>
      </c>
      <c r="BI315" s="10">
        <f t="shared" si="169"/>
        <v>7</v>
      </c>
      <c r="BJ315" s="44">
        <f t="shared" si="170"/>
        <v>2</v>
      </c>
      <c r="BK315" s="44">
        <f t="shared" si="171"/>
        <v>6</v>
      </c>
      <c r="BL315" s="11">
        <f t="shared" si="172"/>
        <v>8</v>
      </c>
      <c r="BM315" s="9">
        <f>VLOOKUP($E315,'ALL-GTK-SD-SMP-SMA-SMK-SLB'!$F$14:$CG$713,'ALL-GTK-SD-SMP-SMA-SMK-SLB'!BN$7,FALSE)</f>
        <v>0</v>
      </c>
      <c r="BN315" s="9">
        <f>VLOOKUP($E315,'ALL-GTK-SD-SMP-SMA-SMK-SLB'!$F$14:$CG$713,'ALL-GTK-SD-SMP-SMA-SMK-SLB'!BO$7,FALSE)</f>
        <v>0</v>
      </c>
      <c r="BO315" s="9">
        <f>VLOOKUP($E315,'ALL-GTK-SD-SMP-SMA-SMK-SLB'!$F$14:$CG$713,'ALL-GTK-SD-SMP-SMA-SMK-SLB'!BP$7,FALSE)</f>
        <v>0</v>
      </c>
      <c r="BP315" s="9">
        <f>VLOOKUP($E315,'ALL-GTK-SD-SMP-SMA-SMK-SLB'!$F$14:$CG$713,'ALL-GTK-SD-SMP-SMA-SMK-SLB'!BQ$7,FALSE)</f>
        <v>0</v>
      </c>
      <c r="BQ315" s="9">
        <f>VLOOKUP($E315,'ALL-GTK-SD-SMP-SMA-SMK-SLB'!$F$14:$CG$713,'ALL-GTK-SD-SMP-SMA-SMK-SLB'!BR$7,FALSE)</f>
        <v>0</v>
      </c>
      <c r="BR315" s="9">
        <f>VLOOKUP($E315,'ALL-GTK-SD-SMP-SMA-SMK-SLB'!$F$14:$CG$713,'ALL-GTK-SD-SMP-SMA-SMK-SLB'!BS$7,FALSE)</f>
        <v>0</v>
      </c>
      <c r="BS315" s="9">
        <f>VLOOKUP($E315,'ALL-GTK-SD-SMP-SMA-SMK-SLB'!$F$14:$CG$713,'ALL-GTK-SD-SMP-SMA-SMK-SLB'!BT$7,FALSE)</f>
        <v>0</v>
      </c>
      <c r="BT315" s="9">
        <f>VLOOKUP($E315,'ALL-GTK-SD-SMP-SMA-SMK-SLB'!$F$14:$CG$713,'ALL-GTK-SD-SMP-SMA-SMK-SLB'!BU$7,FALSE)</f>
        <v>0</v>
      </c>
      <c r="BU315" s="299">
        <f t="shared" si="173"/>
        <v>0</v>
      </c>
      <c r="BV315" s="299">
        <f t="shared" si="174"/>
        <v>0</v>
      </c>
      <c r="BW315" s="44">
        <f t="shared" si="175"/>
        <v>0</v>
      </c>
      <c r="BX315" s="44">
        <f t="shared" si="176"/>
        <v>0</v>
      </c>
      <c r="BY315" s="11">
        <f t="shared" si="177"/>
        <v>0</v>
      </c>
      <c r="BZ315" s="14">
        <f t="shared" si="178"/>
        <v>1</v>
      </c>
      <c r="CA315" s="14">
        <f t="shared" si="179"/>
        <v>7</v>
      </c>
      <c r="CB315" s="13">
        <f t="shared" si="180"/>
        <v>0</v>
      </c>
      <c r="CC315" s="13">
        <f t="shared" si="181"/>
        <v>0</v>
      </c>
      <c r="CD315" s="312">
        <f t="shared" si="182"/>
        <v>1</v>
      </c>
      <c r="CE315" s="312">
        <f t="shared" si="183"/>
        <v>7</v>
      </c>
      <c r="CF315" s="313">
        <f t="shared" si="184"/>
        <v>8</v>
      </c>
      <c r="CG315" s="302" t="str">
        <f t="shared" si="185"/>
        <v>OK</v>
      </c>
    </row>
    <row r="316" spans="1:85" ht="14.25" x14ac:dyDescent="0.25">
      <c r="A316" s="6">
        <v>304</v>
      </c>
      <c r="B316" s="495">
        <v>304</v>
      </c>
      <c r="C316" s="495" t="s">
        <v>6</v>
      </c>
      <c r="D316" s="496" t="s">
        <v>30</v>
      </c>
      <c r="E316" s="626">
        <v>20319756</v>
      </c>
      <c r="F316" s="627" t="s">
        <v>572</v>
      </c>
      <c r="G316" s="624" t="s">
        <v>52</v>
      </c>
      <c r="H316" s="9">
        <f>VLOOKUP($E316,'ALL-GTK-SD-SMP-SMA-SMK-SLB'!$F$14:$CG$713,'ALL-GTK-SD-SMP-SMA-SMK-SLB'!I$7,FALSE)</f>
        <v>0</v>
      </c>
      <c r="I316" s="9">
        <f>VLOOKUP($E316,'ALL-GTK-SD-SMP-SMA-SMK-SLB'!$F$14:$CG$713,'ALL-GTK-SD-SMP-SMA-SMK-SLB'!J$7,FALSE)</f>
        <v>0</v>
      </c>
      <c r="J316" s="9">
        <f>VLOOKUP($E316,'ALL-GTK-SD-SMP-SMA-SMK-SLB'!$F$14:$CG$713,'ALL-GTK-SD-SMP-SMA-SMK-SLB'!K$7,FALSE)</f>
        <v>0</v>
      </c>
      <c r="K316" s="9">
        <f>VLOOKUP($E316,'ALL-GTK-SD-SMP-SMA-SMK-SLB'!$F$14:$CG$713,'ALL-GTK-SD-SMP-SMA-SMK-SLB'!L$7,FALSE)</f>
        <v>0</v>
      </c>
      <c r="L316" s="9">
        <f>VLOOKUP($E316,'ALL-GTK-SD-SMP-SMA-SMK-SLB'!$F$14:$CG$713,'ALL-GTK-SD-SMP-SMA-SMK-SLB'!M$7,FALSE)</f>
        <v>2</v>
      </c>
      <c r="M316" s="9">
        <f>VLOOKUP($E316,'ALL-GTK-SD-SMP-SMA-SMK-SLB'!$F$14:$CG$713,'ALL-GTK-SD-SMP-SMA-SMK-SLB'!N$7,FALSE)</f>
        <v>0</v>
      </c>
      <c r="N316" s="9">
        <f>VLOOKUP($E316,'ALL-GTK-SD-SMP-SMA-SMK-SLB'!$F$14:$CG$713,'ALL-GTK-SD-SMP-SMA-SMK-SLB'!O$7,FALSE)</f>
        <v>0</v>
      </c>
      <c r="O316" s="9">
        <f>VLOOKUP($E316,'ALL-GTK-SD-SMP-SMA-SMK-SLB'!$F$14:$CG$713,'ALL-GTK-SD-SMP-SMA-SMK-SLB'!P$7,FALSE)</f>
        <v>3</v>
      </c>
      <c r="P316" s="299">
        <f t="shared" si="150"/>
        <v>2</v>
      </c>
      <c r="Q316" s="299">
        <f t="shared" si="151"/>
        <v>3</v>
      </c>
      <c r="R316" s="300">
        <f t="shared" si="152"/>
        <v>5</v>
      </c>
      <c r="S316" s="9">
        <f>VLOOKUP($E316,'ALL-GTK-SD-SMP-SMA-SMK-SLB'!$F$14:$CG$713,'ALL-GTK-SD-SMP-SMA-SMK-SLB'!T$7,FALSE)</f>
        <v>0</v>
      </c>
      <c r="T316" s="9">
        <f>VLOOKUP($E316,'ALL-GTK-SD-SMP-SMA-SMK-SLB'!$F$14:$CG$713,'ALL-GTK-SD-SMP-SMA-SMK-SLB'!U$7,FALSE)</f>
        <v>0</v>
      </c>
      <c r="U316" s="9">
        <f>VLOOKUP($E316,'ALL-GTK-SD-SMP-SMA-SMK-SLB'!$F$14:$CG$713,'ALL-GTK-SD-SMP-SMA-SMK-SLB'!V$7,FALSE)</f>
        <v>1</v>
      </c>
      <c r="V316" s="9">
        <f>VLOOKUP($E316,'ALL-GTK-SD-SMP-SMA-SMK-SLB'!$F$14:$CG$713,'ALL-GTK-SD-SMP-SMA-SMK-SLB'!W$7,FALSE)</f>
        <v>2</v>
      </c>
      <c r="W316" s="9">
        <f>VLOOKUP($E316,'ALL-GTK-SD-SMP-SMA-SMK-SLB'!$F$14:$CG$713,'ALL-GTK-SD-SMP-SMA-SMK-SLB'!X$7,FALSE)</f>
        <v>0</v>
      </c>
      <c r="X316" s="9">
        <f>VLOOKUP($E316,'ALL-GTK-SD-SMP-SMA-SMK-SLB'!$F$14:$CG$713,'ALL-GTK-SD-SMP-SMA-SMK-SLB'!Y$7,FALSE)</f>
        <v>1</v>
      </c>
      <c r="Y316" s="299">
        <f t="shared" si="153"/>
        <v>1</v>
      </c>
      <c r="Z316" s="299">
        <f t="shared" si="154"/>
        <v>3</v>
      </c>
      <c r="AA316" s="10">
        <f t="shared" si="155"/>
        <v>4</v>
      </c>
      <c r="AB316" s="44">
        <f t="shared" si="156"/>
        <v>3</v>
      </c>
      <c r="AC316" s="44">
        <f t="shared" si="157"/>
        <v>6</v>
      </c>
      <c r="AD316" s="11">
        <f t="shared" si="158"/>
        <v>9</v>
      </c>
      <c r="AE316" s="9">
        <f>VLOOKUP($E316,'ALL-GTK-SD-SMP-SMA-SMK-SLB'!$F$14:$CG$713,'ALL-GTK-SD-SMP-SMA-SMK-SLB'!AF$7,FALSE)</f>
        <v>0</v>
      </c>
      <c r="AF316" s="9">
        <f>VLOOKUP($E316,'ALL-GTK-SD-SMP-SMA-SMK-SLB'!$F$14:$CG$713,'ALL-GTK-SD-SMP-SMA-SMK-SLB'!AG$7,FALSE)</f>
        <v>4</v>
      </c>
      <c r="AG316" s="10">
        <f t="shared" si="159"/>
        <v>4</v>
      </c>
      <c r="AH316" s="9">
        <f>VLOOKUP($E316,'ALL-GTK-SD-SMP-SMA-SMK-SLB'!$F$14:$CG$713,'ALL-GTK-SD-SMP-SMA-SMK-SLB'!AI$7,FALSE)</f>
        <v>3</v>
      </c>
      <c r="AI316" s="9">
        <f>VLOOKUP($E316,'ALL-GTK-SD-SMP-SMA-SMK-SLB'!$F$14:$CG$713,'ALL-GTK-SD-SMP-SMA-SMK-SLB'!AJ$7,FALSE)</f>
        <v>2</v>
      </c>
      <c r="AJ316" s="10">
        <f t="shared" si="160"/>
        <v>5</v>
      </c>
      <c r="AK316" s="44">
        <f t="shared" si="161"/>
        <v>3</v>
      </c>
      <c r="AL316" s="44">
        <f t="shared" si="162"/>
        <v>6</v>
      </c>
      <c r="AM316" s="11">
        <f t="shared" si="163"/>
        <v>9</v>
      </c>
      <c r="AN316" s="299">
        <f>VLOOKUP($E316,'ALL-GTK-SD-SMP-SMA-SMK-SLB'!$F$14:$CG$713,'ALL-GTK-SD-SMP-SMA-SMK-SLB'!AO$7,FALSE)</f>
        <v>0</v>
      </c>
      <c r="AO316" s="299">
        <f>VLOOKUP($E316,'ALL-GTK-SD-SMP-SMA-SMK-SLB'!$F$14:$CG$713,'ALL-GTK-SD-SMP-SMA-SMK-SLB'!AP$7,FALSE)</f>
        <v>0</v>
      </c>
      <c r="AP316" s="9">
        <f>VLOOKUP($E316,'ALL-GTK-SD-SMP-SMA-SMK-SLB'!$F$14:$CG$713,'ALL-GTK-SD-SMP-SMA-SMK-SLB'!AQ$7,FALSE)</f>
        <v>0</v>
      </c>
      <c r="AQ316" s="9">
        <f>VLOOKUP($E316,'ALL-GTK-SD-SMP-SMA-SMK-SLB'!$F$14:$CG$713,'ALL-GTK-SD-SMP-SMA-SMK-SLB'!AR$7,FALSE)</f>
        <v>0</v>
      </c>
      <c r="AR316" s="9">
        <f>VLOOKUP($E316,'ALL-GTK-SD-SMP-SMA-SMK-SLB'!$F$14:$CG$713,'ALL-GTK-SD-SMP-SMA-SMK-SLB'!AS$7,FALSE)</f>
        <v>1</v>
      </c>
      <c r="AS316" s="9">
        <f>VLOOKUP($E316,'ALL-GTK-SD-SMP-SMA-SMK-SLB'!$F$14:$CG$713,'ALL-GTK-SD-SMP-SMA-SMK-SLB'!AT$7,FALSE)</f>
        <v>0</v>
      </c>
      <c r="AT316" s="9">
        <f>VLOOKUP($E316,'ALL-GTK-SD-SMP-SMA-SMK-SLB'!$F$14:$CG$713,'ALL-GTK-SD-SMP-SMA-SMK-SLB'!AU$7,FALSE)</f>
        <v>0</v>
      </c>
      <c r="AU316" s="9">
        <f>VLOOKUP($E316,'ALL-GTK-SD-SMP-SMA-SMK-SLB'!$F$14:$CG$713,'ALL-GTK-SD-SMP-SMA-SMK-SLB'!AV$7,FALSE)</f>
        <v>0</v>
      </c>
      <c r="AV316" s="9">
        <f>VLOOKUP($E316,'ALL-GTK-SD-SMP-SMA-SMK-SLB'!$F$14:$CG$713,'ALL-GTK-SD-SMP-SMA-SMK-SLB'!AW$7,FALSE)</f>
        <v>0</v>
      </c>
      <c r="AW316" s="9">
        <f>VLOOKUP($E316,'ALL-GTK-SD-SMP-SMA-SMK-SLB'!$F$14:$CG$713,'ALL-GTK-SD-SMP-SMA-SMK-SLB'!AX$7,FALSE)</f>
        <v>0</v>
      </c>
      <c r="AX316" s="9">
        <f>VLOOKUP($E316,'ALL-GTK-SD-SMP-SMA-SMK-SLB'!$F$14:$CG$713,'ALL-GTK-SD-SMP-SMA-SMK-SLB'!AY$7,FALSE)</f>
        <v>2</v>
      </c>
      <c r="AY316" s="9">
        <f>VLOOKUP($E316,'ALL-GTK-SD-SMP-SMA-SMK-SLB'!$F$14:$CG$713,'ALL-GTK-SD-SMP-SMA-SMK-SLB'!AZ$7,FALSE)</f>
        <v>6</v>
      </c>
      <c r="AZ316" s="9">
        <f>VLOOKUP($E316,'ALL-GTK-SD-SMP-SMA-SMK-SLB'!$F$14:$CG$713,'ALL-GTK-SD-SMP-SMA-SMK-SLB'!BA$7,FALSE)</f>
        <v>0</v>
      </c>
      <c r="BA316" s="9">
        <f>VLOOKUP($E316,'ALL-GTK-SD-SMP-SMA-SMK-SLB'!$F$14:$CG$713,'ALL-GTK-SD-SMP-SMA-SMK-SLB'!BB$7,FALSE)</f>
        <v>0</v>
      </c>
      <c r="BB316" s="9">
        <f>VLOOKUP($E316,'ALL-GTK-SD-SMP-SMA-SMK-SLB'!$F$14:$CG$713,'ALL-GTK-SD-SMP-SMA-SMK-SLB'!BC$7,FALSE)</f>
        <v>0</v>
      </c>
      <c r="BC316" s="9">
        <f>VLOOKUP($E316,'ALL-GTK-SD-SMP-SMA-SMK-SLB'!$F$14:$CG$713,'ALL-GTK-SD-SMP-SMA-SMK-SLB'!BD$7,FALSE)</f>
        <v>0</v>
      </c>
      <c r="BD316" s="310">
        <f t="shared" si="164"/>
        <v>1</v>
      </c>
      <c r="BE316" s="310">
        <f t="shared" si="165"/>
        <v>0</v>
      </c>
      <c r="BF316" s="10">
        <f t="shared" si="166"/>
        <v>1</v>
      </c>
      <c r="BG316" s="311">
        <f t="shared" si="167"/>
        <v>2</v>
      </c>
      <c r="BH316" s="311">
        <f t="shared" si="168"/>
        <v>6</v>
      </c>
      <c r="BI316" s="10">
        <f t="shared" si="169"/>
        <v>8</v>
      </c>
      <c r="BJ316" s="44">
        <f t="shared" si="170"/>
        <v>3</v>
      </c>
      <c r="BK316" s="44">
        <f t="shared" si="171"/>
        <v>6</v>
      </c>
      <c r="BL316" s="11">
        <f t="shared" si="172"/>
        <v>9</v>
      </c>
      <c r="BM316" s="9">
        <f>VLOOKUP($E316,'ALL-GTK-SD-SMP-SMA-SMK-SLB'!$F$14:$CG$713,'ALL-GTK-SD-SMP-SMA-SMK-SLB'!BN$7,FALSE)</f>
        <v>0</v>
      </c>
      <c r="BN316" s="9">
        <f>VLOOKUP($E316,'ALL-GTK-SD-SMP-SMA-SMK-SLB'!$F$14:$CG$713,'ALL-GTK-SD-SMP-SMA-SMK-SLB'!BO$7,FALSE)</f>
        <v>0</v>
      </c>
      <c r="BO316" s="9">
        <f>VLOOKUP($E316,'ALL-GTK-SD-SMP-SMA-SMK-SLB'!$F$14:$CG$713,'ALL-GTK-SD-SMP-SMA-SMK-SLB'!BP$7,FALSE)</f>
        <v>0</v>
      </c>
      <c r="BP316" s="9">
        <f>VLOOKUP($E316,'ALL-GTK-SD-SMP-SMA-SMK-SLB'!$F$14:$CG$713,'ALL-GTK-SD-SMP-SMA-SMK-SLB'!BQ$7,FALSE)</f>
        <v>0</v>
      </c>
      <c r="BQ316" s="9">
        <f>VLOOKUP($E316,'ALL-GTK-SD-SMP-SMA-SMK-SLB'!$F$14:$CG$713,'ALL-GTK-SD-SMP-SMA-SMK-SLB'!BR$7,FALSE)</f>
        <v>0</v>
      </c>
      <c r="BR316" s="9">
        <f>VLOOKUP($E316,'ALL-GTK-SD-SMP-SMA-SMK-SLB'!$F$14:$CG$713,'ALL-GTK-SD-SMP-SMA-SMK-SLB'!BS$7,FALSE)</f>
        <v>0</v>
      </c>
      <c r="BS316" s="9">
        <f>VLOOKUP($E316,'ALL-GTK-SD-SMP-SMA-SMK-SLB'!$F$14:$CG$713,'ALL-GTK-SD-SMP-SMA-SMK-SLB'!BT$7,FALSE)</f>
        <v>0</v>
      </c>
      <c r="BT316" s="9">
        <f>VLOOKUP($E316,'ALL-GTK-SD-SMP-SMA-SMK-SLB'!$F$14:$CG$713,'ALL-GTK-SD-SMP-SMA-SMK-SLB'!BU$7,FALSE)</f>
        <v>0</v>
      </c>
      <c r="BU316" s="299">
        <f t="shared" si="173"/>
        <v>0</v>
      </c>
      <c r="BV316" s="299">
        <f t="shared" si="174"/>
        <v>0</v>
      </c>
      <c r="BW316" s="44">
        <f t="shared" si="175"/>
        <v>0</v>
      </c>
      <c r="BX316" s="44">
        <f t="shared" si="176"/>
        <v>0</v>
      </c>
      <c r="BY316" s="11">
        <f t="shared" si="177"/>
        <v>0</v>
      </c>
      <c r="BZ316" s="14">
        <f t="shared" si="178"/>
        <v>3</v>
      </c>
      <c r="CA316" s="14">
        <f t="shared" si="179"/>
        <v>6</v>
      </c>
      <c r="CB316" s="13">
        <f t="shared" si="180"/>
        <v>0</v>
      </c>
      <c r="CC316" s="13">
        <f t="shared" si="181"/>
        <v>0</v>
      </c>
      <c r="CD316" s="312">
        <f t="shared" si="182"/>
        <v>3</v>
      </c>
      <c r="CE316" s="312">
        <f t="shared" si="183"/>
        <v>6</v>
      </c>
      <c r="CF316" s="313">
        <f t="shared" si="184"/>
        <v>9</v>
      </c>
      <c r="CG316" s="302" t="str">
        <f t="shared" si="185"/>
        <v>OK</v>
      </c>
    </row>
    <row r="317" spans="1:85" ht="14.25" x14ac:dyDescent="0.25">
      <c r="A317" s="6">
        <v>305</v>
      </c>
      <c r="B317" s="495">
        <v>305</v>
      </c>
      <c r="C317" s="495" t="s">
        <v>6</v>
      </c>
      <c r="D317" s="496" t="s">
        <v>30</v>
      </c>
      <c r="E317" s="626">
        <v>20319755</v>
      </c>
      <c r="F317" s="627" t="s">
        <v>573</v>
      </c>
      <c r="G317" s="624" t="s">
        <v>52</v>
      </c>
      <c r="H317" s="9">
        <f>VLOOKUP($E317,'ALL-GTK-SD-SMP-SMA-SMK-SLB'!$F$14:$CG$713,'ALL-GTK-SD-SMP-SMA-SMK-SLB'!I$7,FALSE)</f>
        <v>0</v>
      </c>
      <c r="I317" s="9">
        <f>VLOOKUP($E317,'ALL-GTK-SD-SMP-SMA-SMK-SLB'!$F$14:$CG$713,'ALL-GTK-SD-SMP-SMA-SMK-SLB'!J$7,FALSE)</f>
        <v>1</v>
      </c>
      <c r="J317" s="9">
        <f>VLOOKUP($E317,'ALL-GTK-SD-SMP-SMA-SMK-SLB'!$F$14:$CG$713,'ALL-GTK-SD-SMP-SMA-SMK-SLB'!K$7,FALSE)</f>
        <v>0</v>
      </c>
      <c r="K317" s="9">
        <f>VLOOKUP($E317,'ALL-GTK-SD-SMP-SMA-SMK-SLB'!$F$14:$CG$713,'ALL-GTK-SD-SMP-SMA-SMK-SLB'!L$7,FALSE)</f>
        <v>0</v>
      </c>
      <c r="L317" s="9">
        <f>VLOOKUP($E317,'ALL-GTK-SD-SMP-SMA-SMK-SLB'!$F$14:$CG$713,'ALL-GTK-SD-SMP-SMA-SMK-SLB'!M$7,FALSE)</f>
        <v>0</v>
      </c>
      <c r="M317" s="9">
        <f>VLOOKUP($E317,'ALL-GTK-SD-SMP-SMA-SMK-SLB'!$F$14:$CG$713,'ALL-GTK-SD-SMP-SMA-SMK-SLB'!N$7,FALSE)</f>
        <v>0</v>
      </c>
      <c r="N317" s="9">
        <f>VLOOKUP($E317,'ALL-GTK-SD-SMP-SMA-SMK-SLB'!$F$14:$CG$713,'ALL-GTK-SD-SMP-SMA-SMK-SLB'!O$7,FALSE)</f>
        <v>0</v>
      </c>
      <c r="O317" s="9">
        <f>VLOOKUP($E317,'ALL-GTK-SD-SMP-SMA-SMK-SLB'!$F$14:$CG$713,'ALL-GTK-SD-SMP-SMA-SMK-SLB'!P$7,FALSE)</f>
        <v>4</v>
      </c>
      <c r="P317" s="299">
        <f t="shared" si="150"/>
        <v>0</v>
      </c>
      <c r="Q317" s="299">
        <f t="shared" si="151"/>
        <v>5</v>
      </c>
      <c r="R317" s="300">
        <f t="shared" si="152"/>
        <v>5</v>
      </c>
      <c r="S317" s="9">
        <f>VLOOKUP($E317,'ALL-GTK-SD-SMP-SMA-SMK-SLB'!$F$14:$CG$713,'ALL-GTK-SD-SMP-SMA-SMK-SLB'!T$7,FALSE)</f>
        <v>0</v>
      </c>
      <c r="T317" s="9">
        <f>VLOOKUP($E317,'ALL-GTK-SD-SMP-SMA-SMK-SLB'!$F$14:$CG$713,'ALL-GTK-SD-SMP-SMA-SMK-SLB'!U$7,FALSE)</f>
        <v>0</v>
      </c>
      <c r="U317" s="9">
        <f>VLOOKUP($E317,'ALL-GTK-SD-SMP-SMA-SMK-SLB'!$F$14:$CG$713,'ALL-GTK-SD-SMP-SMA-SMK-SLB'!V$7,FALSE)</f>
        <v>0</v>
      </c>
      <c r="V317" s="9">
        <f>VLOOKUP($E317,'ALL-GTK-SD-SMP-SMA-SMK-SLB'!$F$14:$CG$713,'ALL-GTK-SD-SMP-SMA-SMK-SLB'!W$7,FALSE)</f>
        <v>2</v>
      </c>
      <c r="W317" s="9">
        <f>VLOOKUP($E317,'ALL-GTK-SD-SMP-SMA-SMK-SLB'!$F$14:$CG$713,'ALL-GTK-SD-SMP-SMA-SMK-SLB'!X$7,FALSE)</f>
        <v>0</v>
      </c>
      <c r="X317" s="9">
        <f>VLOOKUP($E317,'ALL-GTK-SD-SMP-SMA-SMK-SLB'!$F$14:$CG$713,'ALL-GTK-SD-SMP-SMA-SMK-SLB'!Y$7,FALSE)</f>
        <v>1</v>
      </c>
      <c r="Y317" s="299">
        <f t="shared" si="153"/>
        <v>0</v>
      </c>
      <c r="Z317" s="299">
        <f t="shared" si="154"/>
        <v>3</v>
      </c>
      <c r="AA317" s="10">
        <f t="shared" si="155"/>
        <v>3</v>
      </c>
      <c r="AB317" s="44">
        <f t="shared" si="156"/>
        <v>0</v>
      </c>
      <c r="AC317" s="44">
        <f t="shared" si="157"/>
        <v>8</v>
      </c>
      <c r="AD317" s="11">
        <f t="shared" si="158"/>
        <v>8</v>
      </c>
      <c r="AE317" s="9">
        <f>VLOOKUP($E317,'ALL-GTK-SD-SMP-SMA-SMK-SLB'!$F$14:$CG$713,'ALL-GTK-SD-SMP-SMA-SMK-SLB'!AF$7,FALSE)</f>
        <v>0</v>
      </c>
      <c r="AF317" s="9">
        <f>VLOOKUP($E317,'ALL-GTK-SD-SMP-SMA-SMK-SLB'!$F$14:$CG$713,'ALL-GTK-SD-SMP-SMA-SMK-SLB'!AG$7,FALSE)</f>
        <v>4</v>
      </c>
      <c r="AG317" s="10">
        <f t="shared" si="159"/>
        <v>4</v>
      </c>
      <c r="AH317" s="9">
        <f>VLOOKUP($E317,'ALL-GTK-SD-SMP-SMA-SMK-SLB'!$F$14:$CG$713,'ALL-GTK-SD-SMP-SMA-SMK-SLB'!AI$7,FALSE)</f>
        <v>1</v>
      </c>
      <c r="AI317" s="9">
        <f>VLOOKUP($E317,'ALL-GTK-SD-SMP-SMA-SMK-SLB'!$F$14:$CG$713,'ALL-GTK-SD-SMP-SMA-SMK-SLB'!AJ$7,FALSE)</f>
        <v>3</v>
      </c>
      <c r="AJ317" s="10">
        <f t="shared" si="160"/>
        <v>4</v>
      </c>
      <c r="AK317" s="44">
        <f t="shared" si="161"/>
        <v>1</v>
      </c>
      <c r="AL317" s="44">
        <f t="shared" si="162"/>
        <v>7</v>
      </c>
      <c r="AM317" s="11">
        <f t="shared" si="163"/>
        <v>8</v>
      </c>
      <c r="AN317" s="299">
        <f>VLOOKUP($E317,'ALL-GTK-SD-SMP-SMA-SMK-SLB'!$F$14:$CG$713,'ALL-GTK-SD-SMP-SMA-SMK-SLB'!AO$7,FALSE)</f>
        <v>0</v>
      </c>
      <c r="AO317" s="299">
        <f>VLOOKUP($E317,'ALL-GTK-SD-SMP-SMA-SMK-SLB'!$F$14:$CG$713,'ALL-GTK-SD-SMP-SMA-SMK-SLB'!AP$7,FALSE)</f>
        <v>0</v>
      </c>
      <c r="AP317" s="9">
        <f>VLOOKUP($E317,'ALL-GTK-SD-SMP-SMA-SMK-SLB'!$F$14:$CG$713,'ALL-GTK-SD-SMP-SMA-SMK-SLB'!AQ$7,FALSE)</f>
        <v>0</v>
      </c>
      <c r="AQ317" s="9">
        <f>VLOOKUP($E317,'ALL-GTK-SD-SMP-SMA-SMK-SLB'!$F$14:$CG$713,'ALL-GTK-SD-SMP-SMA-SMK-SLB'!AR$7,FALSE)</f>
        <v>0</v>
      </c>
      <c r="AR317" s="9">
        <f>VLOOKUP($E317,'ALL-GTK-SD-SMP-SMA-SMK-SLB'!$F$14:$CG$713,'ALL-GTK-SD-SMP-SMA-SMK-SLB'!AS$7,FALSE)</f>
        <v>0</v>
      </c>
      <c r="AS317" s="9">
        <f>VLOOKUP($E317,'ALL-GTK-SD-SMP-SMA-SMK-SLB'!$F$14:$CG$713,'ALL-GTK-SD-SMP-SMA-SMK-SLB'!AT$7,FALSE)</f>
        <v>2</v>
      </c>
      <c r="AT317" s="9">
        <f>VLOOKUP($E317,'ALL-GTK-SD-SMP-SMA-SMK-SLB'!$F$14:$CG$713,'ALL-GTK-SD-SMP-SMA-SMK-SLB'!AU$7,FALSE)</f>
        <v>0</v>
      </c>
      <c r="AU317" s="9">
        <f>VLOOKUP($E317,'ALL-GTK-SD-SMP-SMA-SMK-SLB'!$F$14:$CG$713,'ALL-GTK-SD-SMP-SMA-SMK-SLB'!AV$7,FALSE)</f>
        <v>0</v>
      </c>
      <c r="AV317" s="9">
        <f>VLOOKUP($E317,'ALL-GTK-SD-SMP-SMA-SMK-SLB'!$F$14:$CG$713,'ALL-GTK-SD-SMP-SMA-SMK-SLB'!AW$7,FALSE)</f>
        <v>0</v>
      </c>
      <c r="AW317" s="9">
        <f>VLOOKUP($E317,'ALL-GTK-SD-SMP-SMA-SMK-SLB'!$F$14:$CG$713,'ALL-GTK-SD-SMP-SMA-SMK-SLB'!AX$7,FALSE)</f>
        <v>0</v>
      </c>
      <c r="AX317" s="9">
        <f>VLOOKUP($E317,'ALL-GTK-SD-SMP-SMA-SMK-SLB'!$F$14:$CG$713,'ALL-GTK-SD-SMP-SMA-SMK-SLB'!AY$7,FALSE)</f>
        <v>1</v>
      </c>
      <c r="AY317" s="9">
        <f>VLOOKUP($E317,'ALL-GTK-SD-SMP-SMA-SMK-SLB'!$F$14:$CG$713,'ALL-GTK-SD-SMP-SMA-SMK-SLB'!AZ$7,FALSE)</f>
        <v>5</v>
      </c>
      <c r="AZ317" s="9">
        <f>VLOOKUP($E317,'ALL-GTK-SD-SMP-SMA-SMK-SLB'!$F$14:$CG$713,'ALL-GTK-SD-SMP-SMA-SMK-SLB'!BA$7,FALSE)</f>
        <v>0</v>
      </c>
      <c r="BA317" s="9">
        <f>VLOOKUP($E317,'ALL-GTK-SD-SMP-SMA-SMK-SLB'!$F$14:$CG$713,'ALL-GTK-SD-SMP-SMA-SMK-SLB'!BB$7,FALSE)</f>
        <v>0</v>
      </c>
      <c r="BB317" s="9">
        <f>VLOOKUP($E317,'ALL-GTK-SD-SMP-SMA-SMK-SLB'!$F$14:$CG$713,'ALL-GTK-SD-SMP-SMA-SMK-SLB'!BC$7,FALSE)</f>
        <v>0</v>
      </c>
      <c r="BC317" s="9">
        <f>VLOOKUP($E317,'ALL-GTK-SD-SMP-SMA-SMK-SLB'!$F$14:$CG$713,'ALL-GTK-SD-SMP-SMA-SMK-SLB'!BD$7,FALSE)</f>
        <v>0</v>
      </c>
      <c r="BD317" s="310">
        <f t="shared" si="164"/>
        <v>0</v>
      </c>
      <c r="BE317" s="310">
        <f t="shared" si="165"/>
        <v>2</v>
      </c>
      <c r="BF317" s="10">
        <f t="shared" si="166"/>
        <v>2</v>
      </c>
      <c r="BG317" s="311">
        <f t="shared" si="167"/>
        <v>1</v>
      </c>
      <c r="BH317" s="311">
        <f t="shared" si="168"/>
        <v>5</v>
      </c>
      <c r="BI317" s="10">
        <f t="shared" si="169"/>
        <v>6</v>
      </c>
      <c r="BJ317" s="44">
        <f t="shared" si="170"/>
        <v>1</v>
      </c>
      <c r="BK317" s="44">
        <f t="shared" si="171"/>
        <v>7</v>
      </c>
      <c r="BL317" s="11">
        <f t="shared" si="172"/>
        <v>8</v>
      </c>
      <c r="BM317" s="9">
        <f>VLOOKUP($E317,'ALL-GTK-SD-SMP-SMA-SMK-SLB'!$F$14:$CG$713,'ALL-GTK-SD-SMP-SMA-SMK-SLB'!BN$7,FALSE)</f>
        <v>0</v>
      </c>
      <c r="BN317" s="9">
        <f>VLOOKUP($E317,'ALL-GTK-SD-SMP-SMA-SMK-SLB'!$F$14:$CG$713,'ALL-GTK-SD-SMP-SMA-SMK-SLB'!BO$7,FALSE)</f>
        <v>0</v>
      </c>
      <c r="BO317" s="9">
        <f>VLOOKUP($E317,'ALL-GTK-SD-SMP-SMA-SMK-SLB'!$F$14:$CG$713,'ALL-GTK-SD-SMP-SMA-SMK-SLB'!BP$7,FALSE)</f>
        <v>0</v>
      </c>
      <c r="BP317" s="9">
        <f>VLOOKUP($E317,'ALL-GTK-SD-SMP-SMA-SMK-SLB'!$F$14:$CG$713,'ALL-GTK-SD-SMP-SMA-SMK-SLB'!BQ$7,FALSE)</f>
        <v>0</v>
      </c>
      <c r="BQ317" s="9">
        <f>VLOOKUP($E317,'ALL-GTK-SD-SMP-SMA-SMK-SLB'!$F$14:$CG$713,'ALL-GTK-SD-SMP-SMA-SMK-SLB'!BR$7,FALSE)</f>
        <v>0</v>
      </c>
      <c r="BR317" s="9">
        <f>VLOOKUP($E317,'ALL-GTK-SD-SMP-SMA-SMK-SLB'!$F$14:$CG$713,'ALL-GTK-SD-SMP-SMA-SMK-SLB'!BS$7,FALSE)</f>
        <v>0</v>
      </c>
      <c r="BS317" s="9">
        <f>VLOOKUP($E317,'ALL-GTK-SD-SMP-SMA-SMK-SLB'!$F$14:$CG$713,'ALL-GTK-SD-SMP-SMA-SMK-SLB'!BT$7,FALSE)</f>
        <v>0</v>
      </c>
      <c r="BT317" s="9">
        <f>VLOOKUP($E317,'ALL-GTK-SD-SMP-SMA-SMK-SLB'!$F$14:$CG$713,'ALL-GTK-SD-SMP-SMA-SMK-SLB'!BU$7,FALSE)</f>
        <v>0</v>
      </c>
      <c r="BU317" s="299">
        <f t="shared" si="173"/>
        <v>0</v>
      </c>
      <c r="BV317" s="299">
        <f t="shared" si="174"/>
        <v>0</v>
      </c>
      <c r="BW317" s="44">
        <f t="shared" si="175"/>
        <v>0</v>
      </c>
      <c r="BX317" s="44">
        <f t="shared" si="176"/>
        <v>0</v>
      </c>
      <c r="BY317" s="11">
        <f t="shared" si="177"/>
        <v>0</v>
      </c>
      <c r="BZ317" s="14">
        <f t="shared" si="178"/>
        <v>0</v>
      </c>
      <c r="CA317" s="14">
        <f t="shared" si="179"/>
        <v>8</v>
      </c>
      <c r="CB317" s="13">
        <f t="shared" si="180"/>
        <v>0</v>
      </c>
      <c r="CC317" s="13">
        <f t="shared" si="181"/>
        <v>0</v>
      </c>
      <c r="CD317" s="312">
        <f t="shared" si="182"/>
        <v>0</v>
      </c>
      <c r="CE317" s="312">
        <f t="shared" si="183"/>
        <v>8</v>
      </c>
      <c r="CF317" s="313">
        <f t="shared" si="184"/>
        <v>8</v>
      </c>
      <c r="CG317" s="302" t="str">
        <f t="shared" si="185"/>
        <v>OK</v>
      </c>
    </row>
    <row r="318" spans="1:85" ht="14.25" x14ac:dyDescent="0.25">
      <c r="A318" s="6">
        <v>306</v>
      </c>
      <c r="B318" s="495">
        <v>306</v>
      </c>
      <c r="C318" s="495" t="s">
        <v>6</v>
      </c>
      <c r="D318" s="496" t="s">
        <v>30</v>
      </c>
      <c r="E318" s="626">
        <v>20319754</v>
      </c>
      <c r="F318" s="627" t="s">
        <v>574</v>
      </c>
      <c r="G318" s="624" t="s">
        <v>52</v>
      </c>
      <c r="H318" s="9">
        <f>VLOOKUP($E318,'ALL-GTK-SD-SMP-SMA-SMK-SLB'!$F$14:$CG$713,'ALL-GTK-SD-SMP-SMA-SMK-SLB'!I$7,FALSE)</f>
        <v>0</v>
      </c>
      <c r="I318" s="9">
        <f>VLOOKUP($E318,'ALL-GTK-SD-SMP-SMA-SMK-SLB'!$F$14:$CG$713,'ALL-GTK-SD-SMP-SMA-SMK-SLB'!J$7,FALSE)</f>
        <v>0</v>
      </c>
      <c r="J318" s="9">
        <f>VLOOKUP($E318,'ALL-GTK-SD-SMP-SMA-SMK-SLB'!$F$14:$CG$713,'ALL-GTK-SD-SMP-SMA-SMK-SLB'!K$7,FALSE)</f>
        <v>0</v>
      </c>
      <c r="K318" s="9">
        <f>VLOOKUP($E318,'ALL-GTK-SD-SMP-SMA-SMK-SLB'!$F$14:$CG$713,'ALL-GTK-SD-SMP-SMA-SMK-SLB'!L$7,FALSE)</f>
        <v>0</v>
      </c>
      <c r="L318" s="9">
        <f>VLOOKUP($E318,'ALL-GTK-SD-SMP-SMA-SMK-SLB'!$F$14:$CG$713,'ALL-GTK-SD-SMP-SMA-SMK-SLB'!M$7,FALSE)</f>
        <v>0</v>
      </c>
      <c r="M318" s="9">
        <f>VLOOKUP($E318,'ALL-GTK-SD-SMP-SMA-SMK-SLB'!$F$14:$CG$713,'ALL-GTK-SD-SMP-SMA-SMK-SLB'!N$7,FALSE)</f>
        <v>1</v>
      </c>
      <c r="N318" s="9">
        <f>VLOOKUP($E318,'ALL-GTK-SD-SMP-SMA-SMK-SLB'!$F$14:$CG$713,'ALL-GTK-SD-SMP-SMA-SMK-SLB'!O$7,FALSE)</f>
        <v>2</v>
      </c>
      <c r="O318" s="9">
        <f>VLOOKUP($E318,'ALL-GTK-SD-SMP-SMA-SMK-SLB'!$F$14:$CG$713,'ALL-GTK-SD-SMP-SMA-SMK-SLB'!P$7,FALSE)</f>
        <v>3</v>
      </c>
      <c r="P318" s="299">
        <f t="shared" si="150"/>
        <v>2</v>
      </c>
      <c r="Q318" s="299">
        <f t="shared" si="151"/>
        <v>4</v>
      </c>
      <c r="R318" s="300">
        <f t="shared" si="152"/>
        <v>6</v>
      </c>
      <c r="S318" s="9">
        <f>VLOOKUP($E318,'ALL-GTK-SD-SMP-SMA-SMK-SLB'!$F$14:$CG$713,'ALL-GTK-SD-SMP-SMA-SMK-SLB'!T$7,FALSE)</f>
        <v>0</v>
      </c>
      <c r="T318" s="9">
        <f>VLOOKUP($E318,'ALL-GTK-SD-SMP-SMA-SMK-SLB'!$F$14:$CG$713,'ALL-GTK-SD-SMP-SMA-SMK-SLB'!U$7,FALSE)</f>
        <v>0</v>
      </c>
      <c r="U318" s="9">
        <f>VLOOKUP($E318,'ALL-GTK-SD-SMP-SMA-SMK-SLB'!$F$14:$CG$713,'ALL-GTK-SD-SMP-SMA-SMK-SLB'!V$7,FALSE)</f>
        <v>0</v>
      </c>
      <c r="V318" s="9">
        <f>VLOOKUP($E318,'ALL-GTK-SD-SMP-SMA-SMK-SLB'!$F$14:$CG$713,'ALL-GTK-SD-SMP-SMA-SMK-SLB'!W$7,FALSE)</f>
        <v>1</v>
      </c>
      <c r="W318" s="9">
        <f>VLOOKUP($E318,'ALL-GTK-SD-SMP-SMA-SMK-SLB'!$F$14:$CG$713,'ALL-GTK-SD-SMP-SMA-SMK-SLB'!X$7,FALSE)</f>
        <v>0</v>
      </c>
      <c r="X318" s="9">
        <f>VLOOKUP($E318,'ALL-GTK-SD-SMP-SMA-SMK-SLB'!$F$14:$CG$713,'ALL-GTK-SD-SMP-SMA-SMK-SLB'!Y$7,FALSE)</f>
        <v>1</v>
      </c>
      <c r="Y318" s="299">
        <f t="shared" si="153"/>
        <v>0</v>
      </c>
      <c r="Z318" s="299">
        <f t="shared" si="154"/>
        <v>2</v>
      </c>
      <c r="AA318" s="10">
        <f t="shared" si="155"/>
        <v>2</v>
      </c>
      <c r="AB318" s="44">
        <f t="shared" si="156"/>
        <v>2</v>
      </c>
      <c r="AC318" s="44">
        <f t="shared" si="157"/>
        <v>6</v>
      </c>
      <c r="AD318" s="11">
        <f t="shared" si="158"/>
        <v>8</v>
      </c>
      <c r="AE318" s="9">
        <f>VLOOKUP($E318,'ALL-GTK-SD-SMP-SMA-SMK-SLB'!$F$14:$CG$713,'ALL-GTK-SD-SMP-SMA-SMK-SLB'!AF$7,FALSE)</f>
        <v>0</v>
      </c>
      <c r="AF318" s="9">
        <f>VLOOKUP($E318,'ALL-GTK-SD-SMP-SMA-SMK-SLB'!$F$14:$CG$713,'ALL-GTK-SD-SMP-SMA-SMK-SLB'!AG$7,FALSE)</f>
        <v>2</v>
      </c>
      <c r="AG318" s="10">
        <f t="shared" si="159"/>
        <v>2</v>
      </c>
      <c r="AH318" s="9">
        <f>VLOOKUP($E318,'ALL-GTK-SD-SMP-SMA-SMK-SLB'!$F$14:$CG$713,'ALL-GTK-SD-SMP-SMA-SMK-SLB'!AI$7,FALSE)</f>
        <v>3</v>
      </c>
      <c r="AI318" s="9">
        <f>VLOOKUP($E318,'ALL-GTK-SD-SMP-SMA-SMK-SLB'!$F$14:$CG$713,'ALL-GTK-SD-SMP-SMA-SMK-SLB'!AJ$7,FALSE)</f>
        <v>3</v>
      </c>
      <c r="AJ318" s="10">
        <f t="shared" si="160"/>
        <v>6</v>
      </c>
      <c r="AK318" s="44">
        <f t="shared" si="161"/>
        <v>3</v>
      </c>
      <c r="AL318" s="44">
        <f t="shared" si="162"/>
        <v>5</v>
      </c>
      <c r="AM318" s="11">
        <f t="shared" si="163"/>
        <v>8</v>
      </c>
      <c r="AN318" s="299">
        <f>VLOOKUP($E318,'ALL-GTK-SD-SMP-SMA-SMK-SLB'!$F$14:$CG$713,'ALL-GTK-SD-SMP-SMA-SMK-SLB'!AO$7,FALSE)</f>
        <v>0</v>
      </c>
      <c r="AO318" s="299">
        <f>VLOOKUP($E318,'ALL-GTK-SD-SMP-SMA-SMK-SLB'!$F$14:$CG$713,'ALL-GTK-SD-SMP-SMA-SMK-SLB'!AP$7,FALSE)</f>
        <v>0</v>
      </c>
      <c r="AP318" s="9">
        <f>VLOOKUP($E318,'ALL-GTK-SD-SMP-SMA-SMK-SLB'!$F$14:$CG$713,'ALL-GTK-SD-SMP-SMA-SMK-SLB'!AQ$7,FALSE)</f>
        <v>0</v>
      </c>
      <c r="AQ318" s="9">
        <f>VLOOKUP($E318,'ALL-GTK-SD-SMP-SMA-SMK-SLB'!$F$14:$CG$713,'ALL-GTK-SD-SMP-SMA-SMK-SLB'!AR$7,FALSE)</f>
        <v>0</v>
      </c>
      <c r="AR318" s="9">
        <f>VLOOKUP($E318,'ALL-GTK-SD-SMP-SMA-SMK-SLB'!$F$14:$CG$713,'ALL-GTK-SD-SMP-SMA-SMK-SLB'!AS$7,FALSE)</f>
        <v>0</v>
      </c>
      <c r="AS318" s="9">
        <f>VLOOKUP($E318,'ALL-GTK-SD-SMP-SMA-SMK-SLB'!$F$14:$CG$713,'ALL-GTK-SD-SMP-SMA-SMK-SLB'!AT$7,FALSE)</f>
        <v>0</v>
      </c>
      <c r="AT318" s="9">
        <f>VLOOKUP($E318,'ALL-GTK-SD-SMP-SMA-SMK-SLB'!$F$14:$CG$713,'ALL-GTK-SD-SMP-SMA-SMK-SLB'!AU$7,FALSE)</f>
        <v>0</v>
      </c>
      <c r="AU318" s="9">
        <f>VLOOKUP($E318,'ALL-GTK-SD-SMP-SMA-SMK-SLB'!$F$14:$CG$713,'ALL-GTK-SD-SMP-SMA-SMK-SLB'!AV$7,FALSE)</f>
        <v>0</v>
      </c>
      <c r="AV318" s="9">
        <f>VLOOKUP($E318,'ALL-GTK-SD-SMP-SMA-SMK-SLB'!$F$14:$CG$713,'ALL-GTK-SD-SMP-SMA-SMK-SLB'!AW$7,FALSE)</f>
        <v>0</v>
      </c>
      <c r="AW318" s="9">
        <f>VLOOKUP($E318,'ALL-GTK-SD-SMP-SMA-SMK-SLB'!$F$14:$CG$713,'ALL-GTK-SD-SMP-SMA-SMK-SLB'!AX$7,FALSE)</f>
        <v>0</v>
      </c>
      <c r="AX318" s="9">
        <f>VLOOKUP($E318,'ALL-GTK-SD-SMP-SMA-SMK-SLB'!$F$14:$CG$713,'ALL-GTK-SD-SMP-SMA-SMK-SLB'!AY$7,FALSE)</f>
        <v>3</v>
      </c>
      <c r="AY318" s="9">
        <f>VLOOKUP($E318,'ALL-GTK-SD-SMP-SMA-SMK-SLB'!$F$14:$CG$713,'ALL-GTK-SD-SMP-SMA-SMK-SLB'!AZ$7,FALSE)</f>
        <v>5</v>
      </c>
      <c r="AZ318" s="9">
        <f>VLOOKUP($E318,'ALL-GTK-SD-SMP-SMA-SMK-SLB'!$F$14:$CG$713,'ALL-GTK-SD-SMP-SMA-SMK-SLB'!BA$7,FALSE)</f>
        <v>0</v>
      </c>
      <c r="BA318" s="9">
        <f>VLOOKUP($E318,'ALL-GTK-SD-SMP-SMA-SMK-SLB'!$F$14:$CG$713,'ALL-GTK-SD-SMP-SMA-SMK-SLB'!BB$7,FALSE)</f>
        <v>0</v>
      </c>
      <c r="BB318" s="9">
        <f>VLOOKUP($E318,'ALL-GTK-SD-SMP-SMA-SMK-SLB'!$F$14:$CG$713,'ALL-GTK-SD-SMP-SMA-SMK-SLB'!BC$7,FALSE)</f>
        <v>0</v>
      </c>
      <c r="BC318" s="9">
        <f>VLOOKUP($E318,'ALL-GTK-SD-SMP-SMA-SMK-SLB'!$F$14:$CG$713,'ALL-GTK-SD-SMP-SMA-SMK-SLB'!BD$7,FALSE)</f>
        <v>0</v>
      </c>
      <c r="BD318" s="310">
        <f t="shared" si="164"/>
        <v>0</v>
      </c>
      <c r="BE318" s="310">
        <f t="shared" si="165"/>
        <v>0</v>
      </c>
      <c r="BF318" s="10">
        <f t="shared" si="166"/>
        <v>0</v>
      </c>
      <c r="BG318" s="311">
        <f t="shared" si="167"/>
        <v>3</v>
      </c>
      <c r="BH318" s="311">
        <f t="shared" si="168"/>
        <v>5</v>
      </c>
      <c r="BI318" s="10">
        <f t="shared" si="169"/>
        <v>8</v>
      </c>
      <c r="BJ318" s="44">
        <f t="shared" si="170"/>
        <v>3</v>
      </c>
      <c r="BK318" s="44">
        <f t="shared" si="171"/>
        <v>5</v>
      </c>
      <c r="BL318" s="11">
        <f t="shared" si="172"/>
        <v>8</v>
      </c>
      <c r="BM318" s="9">
        <f>VLOOKUP($E318,'ALL-GTK-SD-SMP-SMA-SMK-SLB'!$F$14:$CG$713,'ALL-GTK-SD-SMP-SMA-SMK-SLB'!BN$7,FALSE)</f>
        <v>0</v>
      </c>
      <c r="BN318" s="9">
        <f>VLOOKUP($E318,'ALL-GTK-SD-SMP-SMA-SMK-SLB'!$F$14:$CG$713,'ALL-GTK-SD-SMP-SMA-SMK-SLB'!BO$7,FALSE)</f>
        <v>0</v>
      </c>
      <c r="BO318" s="9">
        <f>VLOOKUP($E318,'ALL-GTK-SD-SMP-SMA-SMK-SLB'!$F$14:$CG$713,'ALL-GTK-SD-SMP-SMA-SMK-SLB'!BP$7,FALSE)</f>
        <v>0</v>
      </c>
      <c r="BP318" s="9">
        <f>VLOOKUP($E318,'ALL-GTK-SD-SMP-SMA-SMK-SLB'!$F$14:$CG$713,'ALL-GTK-SD-SMP-SMA-SMK-SLB'!BQ$7,FALSE)</f>
        <v>0</v>
      </c>
      <c r="BQ318" s="9">
        <f>VLOOKUP($E318,'ALL-GTK-SD-SMP-SMA-SMK-SLB'!$F$14:$CG$713,'ALL-GTK-SD-SMP-SMA-SMK-SLB'!BR$7,FALSE)</f>
        <v>0</v>
      </c>
      <c r="BR318" s="9">
        <f>VLOOKUP($E318,'ALL-GTK-SD-SMP-SMA-SMK-SLB'!$F$14:$CG$713,'ALL-GTK-SD-SMP-SMA-SMK-SLB'!BS$7,FALSE)</f>
        <v>0</v>
      </c>
      <c r="BS318" s="9">
        <f>VLOOKUP($E318,'ALL-GTK-SD-SMP-SMA-SMK-SLB'!$F$14:$CG$713,'ALL-GTK-SD-SMP-SMA-SMK-SLB'!BT$7,FALSE)</f>
        <v>1</v>
      </c>
      <c r="BT318" s="9">
        <f>VLOOKUP($E318,'ALL-GTK-SD-SMP-SMA-SMK-SLB'!$F$14:$CG$713,'ALL-GTK-SD-SMP-SMA-SMK-SLB'!BU$7,FALSE)</f>
        <v>0</v>
      </c>
      <c r="BU318" s="299">
        <f t="shared" si="173"/>
        <v>1</v>
      </c>
      <c r="BV318" s="299">
        <f t="shared" si="174"/>
        <v>0</v>
      </c>
      <c r="BW318" s="44">
        <f t="shared" si="175"/>
        <v>1</v>
      </c>
      <c r="BX318" s="44">
        <f t="shared" si="176"/>
        <v>0</v>
      </c>
      <c r="BY318" s="11">
        <f t="shared" si="177"/>
        <v>1</v>
      </c>
      <c r="BZ318" s="14">
        <f t="shared" si="178"/>
        <v>2</v>
      </c>
      <c r="CA318" s="14">
        <f t="shared" si="179"/>
        <v>6</v>
      </c>
      <c r="CB318" s="13">
        <f t="shared" si="180"/>
        <v>1</v>
      </c>
      <c r="CC318" s="13">
        <f t="shared" si="181"/>
        <v>0</v>
      </c>
      <c r="CD318" s="312">
        <f t="shared" si="182"/>
        <v>3</v>
      </c>
      <c r="CE318" s="312">
        <f t="shared" si="183"/>
        <v>6</v>
      </c>
      <c r="CF318" s="313">
        <f t="shared" si="184"/>
        <v>9</v>
      </c>
      <c r="CG318" s="302" t="str">
        <f t="shared" si="185"/>
        <v>OK</v>
      </c>
    </row>
    <row r="319" spans="1:85" ht="14.25" x14ac:dyDescent="0.25">
      <c r="A319" s="6">
        <v>307</v>
      </c>
      <c r="B319" s="495">
        <v>307</v>
      </c>
      <c r="C319" s="495" t="s">
        <v>6</v>
      </c>
      <c r="D319" s="496" t="s">
        <v>30</v>
      </c>
      <c r="E319" s="626">
        <v>20319753</v>
      </c>
      <c r="F319" s="627" t="s">
        <v>575</v>
      </c>
      <c r="G319" s="624" t="s">
        <v>52</v>
      </c>
      <c r="H319" s="9">
        <f>VLOOKUP($E319,'ALL-GTK-SD-SMP-SMA-SMK-SLB'!$F$14:$CG$713,'ALL-GTK-SD-SMP-SMA-SMK-SLB'!I$7,FALSE)</f>
        <v>0</v>
      </c>
      <c r="I319" s="9">
        <f>VLOOKUP($E319,'ALL-GTK-SD-SMP-SMA-SMK-SLB'!$F$14:$CG$713,'ALL-GTK-SD-SMP-SMA-SMK-SLB'!J$7,FALSE)</f>
        <v>0</v>
      </c>
      <c r="J319" s="9">
        <f>VLOOKUP($E319,'ALL-GTK-SD-SMP-SMA-SMK-SLB'!$F$14:$CG$713,'ALL-GTK-SD-SMP-SMA-SMK-SLB'!K$7,FALSE)</f>
        <v>1</v>
      </c>
      <c r="K319" s="9">
        <f>VLOOKUP($E319,'ALL-GTK-SD-SMP-SMA-SMK-SLB'!$F$14:$CG$713,'ALL-GTK-SD-SMP-SMA-SMK-SLB'!L$7,FALSE)</f>
        <v>0</v>
      </c>
      <c r="L319" s="9">
        <f>VLOOKUP($E319,'ALL-GTK-SD-SMP-SMA-SMK-SLB'!$F$14:$CG$713,'ALL-GTK-SD-SMP-SMA-SMK-SLB'!M$7,FALSE)</f>
        <v>0</v>
      </c>
      <c r="M319" s="9">
        <f>VLOOKUP($E319,'ALL-GTK-SD-SMP-SMA-SMK-SLB'!$F$14:$CG$713,'ALL-GTK-SD-SMP-SMA-SMK-SLB'!N$7,FALSE)</f>
        <v>1</v>
      </c>
      <c r="N319" s="9">
        <f>VLOOKUP($E319,'ALL-GTK-SD-SMP-SMA-SMK-SLB'!$F$14:$CG$713,'ALL-GTK-SD-SMP-SMA-SMK-SLB'!O$7,FALSE)</f>
        <v>0</v>
      </c>
      <c r="O319" s="9">
        <f>VLOOKUP($E319,'ALL-GTK-SD-SMP-SMA-SMK-SLB'!$F$14:$CG$713,'ALL-GTK-SD-SMP-SMA-SMK-SLB'!P$7,FALSE)</f>
        <v>4</v>
      </c>
      <c r="P319" s="299">
        <f t="shared" si="150"/>
        <v>1</v>
      </c>
      <c r="Q319" s="299">
        <f t="shared" si="151"/>
        <v>5</v>
      </c>
      <c r="R319" s="300">
        <f t="shared" si="152"/>
        <v>6</v>
      </c>
      <c r="S319" s="9">
        <f>VLOOKUP($E319,'ALL-GTK-SD-SMP-SMA-SMK-SLB'!$F$14:$CG$713,'ALL-GTK-SD-SMP-SMA-SMK-SLB'!T$7,FALSE)</f>
        <v>0</v>
      </c>
      <c r="T319" s="9">
        <f>VLOOKUP($E319,'ALL-GTK-SD-SMP-SMA-SMK-SLB'!$F$14:$CG$713,'ALL-GTK-SD-SMP-SMA-SMK-SLB'!U$7,FALSE)</f>
        <v>0</v>
      </c>
      <c r="U319" s="9">
        <f>VLOOKUP($E319,'ALL-GTK-SD-SMP-SMA-SMK-SLB'!$F$14:$CG$713,'ALL-GTK-SD-SMP-SMA-SMK-SLB'!V$7,FALSE)</f>
        <v>1</v>
      </c>
      <c r="V319" s="9">
        <f>VLOOKUP($E319,'ALL-GTK-SD-SMP-SMA-SMK-SLB'!$F$14:$CG$713,'ALL-GTK-SD-SMP-SMA-SMK-SLB'!W$7,FALSE)</f>
        <v>1</v>
      </c>
      <c r="W319" s="9">
        <f>VLOOKUP($E319,'ALL-GTK-SD-SMP-SMA-SMK-SLB'!$F$14:$CG$713,'ALL-GTK-SD-SMP-SMA-SMK-SLB'!X$7,FALSE)</f>
        <v>0</v>
      </c>
      <c r="X319" s="9">
        <f>VLOOKUP($E319,'ALL-GTK-SD-SMP-SMA-SMK-SLB'!$F$14:$CG$713,'ALL-GTK-SD-SMP-SMA-SMK-SLB'!Y$7,FALSE)</f>
        <v>1</v>
      </c>
      <c r="Y319" s="299">
        <f t="shared" si="153"/>
        <v>1</v>
      </c>
      <c r="Z319" s="299">
        <f t="shared" si="154"/>
        <v>2</v>
      </c>
      <c r="AA319" s="10">
        <f t="shared" si="155"/>
        <v>3</v>
      </c>
      <c r="AB319" s="44">
        <f t="shared" si="156"/>
        <v>2</v>
      </c>
      <c r="AC319" s="44">
        <f t="shared" si="157"/>
        <v>7</v>
      </c>
      <c r="AD319" s="11">
        <f t="shared" si="158"/>
        <v>9</v>
      </c>
      <c r="AE319" s="9">
        <f>VLOOKUP($E319,'ALL-GTK-SD-SMP-SMA-SMK-SLB'!$F$14:$CG$713,'ALL-GTK-SD-SMP-SMA-SMK-SLB'!AF$7,FALSE)</f>
        <v>1</v>
      </c>
      <c r="AF319" s="9">
        <f>VLOOKUP($E319,'ALL-GTK-SD-SMP-SMA-SMK-SLB'!$F$14:$CG$713,'ALL-GTK-SD-SMP-SMA-SMK-SLB'!AG$7,FALSE)</f>
        <v>3</v>
      </c>
      <c r="AG319" s="10">
        <f t="shared" si="159"/>
        <v>4</v>
      </c>
      <c r="AH319" s="9">
        <f>VLOOKUP($E319,'ALL-GTK-SD-SMP-SMA-SMK-SLB'!$F$14:$CG$713,'ALL-GTK-SD-SMP-SMA-SMK-SLB'!AI$7,FALSE)</f>
        <v>1</v>
      </c>
      <c r="AI319" s="9">
        <f>VLOOKUP($E319,'ALL-GTK-SD-SMP-SMA-SMK-SLB'!$F$14:$CG$713,'ALL-GTK-SD-SMP-SMA-SMK-SLB'!AJ$7,FALSE)</f>
        <v>4</v>
      </c>
      <c r="AJ319" s="10">
        <f t="shared" si="160"/>
        <v>5</v>
      </c>
      <c r="AK319" s="44">
        <f t="shared" si="161"/>
        <v>2</v>
      </c>
      <c r="AL319" s="44">
        <f t="shared" si="162"/>
        <v>7</v>
      </c>
      <c r="AM319" s="11">
        <f t="shared" si="163"/>
        <v>9</v>
      </c>
      <c r="AN319" s="299">
        <f>VLOOKUP($E319,'ALL-GTK-SD-SMP-SMA-SMK-SLB'!$F$14:$CG$713,'ALL-GTK-SD-SMP-SMA-SMK-SLB'!AO$7,FALSE)</f>
        <v>0</v>
      </c>
      <c r="AO319" s="299">
        <f>VLOOKUP($E319,'ALL-GTK-SD-SMP-SMA-SMK-SLB'!$F$14:$CG$713,'ALL-GTK-SD-SMP-SMA-SMK-SLB'!AP$7,FALSE)</f>
        <v>0</v>
      </c>
      <c r="AP319" s="9">
        <f>VLOOKUP($E319,'ALL-GTK-SD-SMP-SMA-SMK-SLB'!$F$14:$CG$713,'ALL-GTK-SD-SMP-SMA-SMK-SLB'!AQ$7,FALSE)</f>
        <v>0</v>
      </c>
      <c r="AQ319" s="9">
        <f>VLOOKUP($E319,'ALL-GTK-SD-SMP-SMA-SMK-SLB'!$F$14:$CG$713,'ALL-GTK-SD-SMP-SMA-SMK-SLB'!AR$7,FALSE)</f>
        <v>0</v>
      </c>
      <c r="AR319" s="9">
        <f>VLOOKUP($E319,'ALL-GTK-SD-SMP-SMA-SMK-SLB'!$F$14:$CG$713,'ALL-GTK-SD-SMP-SMA-SMK-SLB'!AS$7,FALSE)</f>
        <v>0</v>
      </c>
      <c r="AS319" s="9">
        <f>VLOOKUP($E319,'ALL-GTK-SD-SMP-SMA-SMK-SLB'!$F$14:$CG$713,'ALL-GTK-SD-SMP-SMA-SMK-SLB'!AT$7,FALSE)</f>
        <v>0</v>
      </c>
      <c r="AT319" s="9">
        <f>VLOOKUP($E319,'ALL-GTK-SD-SMP-SMA-SMK-SLB'!$F$14:$CG$713,'ALL-GTK-SD-SMP-SMA-SMK-SLB'!AU$7,FALSE)</f>
        <v>0</v>
      </c>
      <c r="AU319" s="9">
        <f>VLOOKUP($E319,'ALL-GTK-SD-SMP-SMA-SMK-SLB'!$F$14:$CG$713,'ALL-GTK-SD-SMP-SMA-SMK-SLB'!AV$7,FALSE)</f>
        <v>0</v>
      </c>
      <c r="AV319" s="9">
        <f>VLOOKUP($E319,'ALL-GTK-SD-SMP-SMA-SMK-SLB'!$F$14:$CG$713,'ALL-GTK-SD-SMP-SMA-SMK-SLB'!AW$7,FALSE)</f>
        <v>0</v>
      </c>
      <c r="AW319" s="9">
        <f>VLOOKUP($E319,'ALL-GTK-SD-SMP-SMA-SMK-SLB'!$F$14:$CG$713,'ALL-GTK-SD-SMP-SMA-SMK-SLB'!AX$7,FALSE)</f>
        <v>0</v>
      </c>
      <c r="AX319" s="9">
        <f>VLOOKUP($E319,'ALL-GTK-SD-SMP-SMA-SMK-SLB'!$F$14:$CG$713,'ALL-GTK-SD-SMP-SMA-SMK-SLB'!AY$7,FALSE)</f>
        <v>2</v>
      </c>
      <c r="AY319" s="9">
        <f>VLOOKUP($E319,'ALL-GTK-SD-SMP-SMA-SMK-SLB'!$F$14:$CG$713,'ALL-GTK-SD-SMP-SMA-SMK-SLB'!AZ$7,FALSE)</f>
        <v>7</v>
      </c>
      <c r="AZ319" s="9">
        <f>VLOOKUP($E319,'ALL-GTK-SD-SMP-SMA-SMK-SLB'!$F$14:$CG$713,'ALL-GTK-SD-SMP-SMA-SMK-SLB'!BA$7,FALSE)</f>
        <v>0</v>
      </c>
      <c r="BA319" s="9">
        <f>VLOOKUP($E319,'ALL-GTK-SD-SMP-SMA-SMK-SLB'!$F$14:$CG$713,'ALL-GTK-SD-SMP-SMA-SMK-SLB'!BB$7,FALSE)</f>
        <v>0</v>
      </c>
      <c r="BB319" s="9">
        <f>VLOOKUP($E319,'ALL-GTK-SD-SMP-SMA-SMK-SLB'!$F$14:$CG$713,'ALL-GTK-SD-SMP-SMA-SMK-SLB'!BC$7,FALSE)</f>
        <v>0</v>
      </c>
      <c r="BC319" s="9">
        <f>VLOOKUP($E319,'ALL-GTK-SD-SMP-SMA-SMK-SLB'!$F$14:$CG$713,'ALL-GTK-SD-SMP-SMA-SMK-SLB'!BD$7,FALSE)</f>
        <v>0</v>
      </c>
      <c r="BD319" s="310">
        <f t="shared" si="164"/>
        <v>0</v>
      </c>
      <c r="BE319" s="310">
        <f t="shared" si="165"/>
        <v>0</v>
      </c>
      <c r="BF319" s="10">
        <f t="shared" si="166"/>
        <v>0</v>
      </c>
      <c r="BG319" s="311">
        <f t="shared" si="167"/>
        <v>2</v>
      </c>
      <c r="BH319" s="311">
        <f t="shared" si="168"/>
        <v>7</v>
      </c>
      <c r="BI319" s="10">
        <f t="shared" si="169"/>
        <v>9</v>
      </c>
      <c r="BJ319" s="44">
        <f t="shared" si="170"/>
        <v>2</v>
      </c>
      <c r="BK319" s="44">
        <f t="shared" si="171"/>
        <v>7</v>
      </c>
      <c r="BL319" s="11">
        <f t="shared" si="172"/>
        <v>9</v>
      </c>
      <c r="BM319" s="9">
        <f>VLOOKUP($E319,'ALL-GTK-SD-SMP-SMA-SMK-SLB'!$F$14:$CG$713,'ALL-GTK-SD-SMP-SMA-SMK-SLB'!BN$7,FALSE)</f>
        <v>0</v>
      </c>
      <c r="BN319" s="9">
        <f>VLOOKUP($E319,'ALL-GTK-SD-SMP-SMA-SMK-SLB'!$F$14:$CG$713,'ALL-GTK-SD-SMP-SMA-SMK-SLB'!BO$7,FALSE)</f>
        <v>0</v>
      </c>
      <c r="BO319" s="9">
        <f>VLOOKUP($E319,'ALL-GTK-SD-SMP-SMA-SMK-SLB'!$F$14:$CG$713,'ALL-GTK-SD-SMP-SMA-SMK-SLB'!BP$7,FALSE)</f>
        <v>0</v>
      </c>
      <c r="BP319" s="9">
        <f>VLOOKUP($E319,'ALL-GTK-SD-SMP-SMA-SMK-SLB'!$F$14:$CG$713,'ALL-GTK-SD-SMP-SMA-SMK-SLB'!BQ$7,FALSE)</f>
        <v>0</v>
      </c>
      <c r="BQ319" s="9">
        <f>VLOOKUP($E319,'ALL-GTK-SD-SMP-SMA-SMK-SLB'!$F$14:$CG$713,'ALL-GTK-SD-SMP-SMA-SMK-SLB'!BR$7,FALSE)</f>
        <v>0</v>
      </c>
      <c r="BR319" s="9">
        <f>VLOOKUP($E319,'ALL-GTK-SD-SMP-SMA-SMK-SLB'!$F$14:$CG$713,'ALL-GTK-SD-SMP-SMA-SMK-SLB'!BS$7,FALSE)</f>
        <v>0</v>
      </c>
      <c r="BS319" s="9">
        <f>VLOOKUP($E319,'ALL-GTK-SD-SMP-SMA-SMK-SLB'!$F$14:$CG$713,'ALL-GTK-SD-SMP-SMA-SMK-SLB'!BT$7,FALSE)</f>
        <v>0</v>
      </c>
      <c r="BT319" s="9">
        <f>VLOOKUP($E319,'ALL-GTK-SD-SMP-SMA-SMK-SLB'!$F$14:$CG$713,'ALL-GTK-SD-SMP-SMA-SMK-SLB'!BU$7,FALSE)</f>
        <v>0</v>
      </c>
      <c r="BU319" s="299">
        <f t="shared" si="173"/>
        <v>0</v>
      </c>
      <c r="BV319" s="299">
        <f t="shared" si="174"/>
        <v>0</v>
      </c>
      <c r="BW319" s="44">
        <f t="shared" si="175"/>
        <v>0</v>
      </c>
      <c r="BX319" s="44">
        <f t="shared" si="176"/>
        <v>0</v>
      </c>
      <c r="BY319" s="11">
        <f t="shared" si="177"/>
        <v>0</v>
      </c>
      <c r="BZ319" s="14">
        <f t="shared" si="178"/>
        <v>2</v>
      </c>
      <c r="CA319" s="14">
        <f t="shared" si="179"/>
        <v>7</v>
      </c>
      <c r="CB319" s="13">
        <f t="shared" si="180"/>
        <v>0</v>
      </c>
      <c r="CC319" s="13">
        <f t="shared" si="181"/>
        <v>0</v>
      </c>
      <c r="CD319" s="312">
        <f t="shared" si="182"/>
        <v>2</v>
      </c>
      <c r="CE319" s="312">
        <f t="shared" si="183"/>
        <v>7</v>
      </c>
      <c r="CF319" s="313">
        <f t="shared" si="184"/>
        <v>9</v>
      </c>
      <c r="CG319" s="302" t="str">
        <f t="shared" si="185"/>
        <v>OK</v>
      </c>
    </row>
    <row r="320" spans="1:85" ht="14.25" x14ac:dyDescent="0.25">
      <c r="A320" s="6">
        <v>308</v>
      </c>
      <c r="B320" s="495">
        <v>308</v>
      </c>
      <c r="C320" s="495" t="s">
        <v>6</v>
      </c>
      <c r="D320" s="496" t="s">
        <v>30</v>
      </c>
      <c r="E320" s="626">
        <v>20319839</v>
      </c>
      <c r="F320" s="627" t="s">
        <v>576</v>
      </c>
      <c r="G320" s="624" t="s">
        <v>52</v>
      </c>
      <c r="H320" s="9">
        <f>VLOOKUP($E320,'ALL-GTK-SD-SMP-SMA-SMK-SLB'!$F$14:$CG$713,'ALL-GTK-SD-SMP-SMA-SMK-SLB'!I$7,FALSE)</f>
        <v>0</v>
      </c>
      <c r="I320" s="9">
        <f>VLOOKUP($E320,'ALL-GTK-SD-SMP-SMA-SMK-SLB'!$F$14:$CG$713,'ALL-GTK-SD-SMP-SMA-SMK-SLB'!J$7,FALSE)</f>
        <v>1</v>
      </c>
      <c r="J320" s="9">
        <f>VLOOKUP($E320,'ALL-GTK-SD-SMP-SMA-SMK-SLB'!$F$14:$CG$713,'ALL-GTK-SD-SMP-SMA-SMK-SLB'!K$7,FALSE)</f>
        <v>0</v>
      </c>
      <c r="K320" s="9">
        <f>VLOOKUP($E320,'ALL-GTK-SD-SMP-SMA-SMK-SLB'!$F$14:$CG$713,'ALL-GTK-SD-SMP-SMA-SMK-SLB'!L$7,FALSE)</f>
        <v>0</v>
      </c>
      <c r="L320" s="9">
        <f>VLOOKUP($E320,'ALL-GTK-SD-SMP-SMA-SMK-SLB'!$F$14:$CG$713,'ALL-GTK-SD-SMP-SMA-SMK-SLB'!M$7,FALSE)</f>
        <v>0</v>
      </c>
      <c r="M320" s="9">
        <f>VLOOKUP($E320,'ALL-GTK-SD-SMP-SMA-SMK-SLB'!$F$14:$CG$713,'ALL-GTK-SD-SMP-SMA-SMK-SLB'!N$7,FALSE)</f>
        <v>2</v>
      </c>
      <c r="N320" s="9">
        <f>VLOOKUP($E320,'ALL-GTK-SD-SMP-SMA-SMK-SLB'!$F$14:$CG$713,'ALL-GTK-SD-SMP-SMA-SMK-SLB'!O$7,FALSE)</f>
        <v>1</v>
      </c>
      <c r="O320" s="9">
        <f>VLOOKUP($E320,'ALL-GTK-SD-SMP-SMA-SMK-SLB'!$F$14:$CG$713,'ALL-GTK-SD-SMP-SMA-SMK-SLB'!P$7,FALSE)</f>
        <v>3</v>
      </c>
      <c r="P320" s="299">
        <f t="shared" si="150"/>
        <v>1</v>
      </c>
      <c r="Q320" s="299">
        <f t="shared" si="151"/>
        <v>6</v>
      </c>
      <c r="R320" s="300">
        <f t="shared" si="152"/>
        <v>7</v>
      </c>
      <c r="S320" s="9">
        <f>VLOOKUP($E320,'ALL-GTK-SD-SMP-SMA-SMK-SLB'!$F$14:$CG$713,'ALL-GTK-SD-SMP-SMA-SMK-SLB'!T$7,FALSE)</f>
        <v>0</v>
      </c>
      <c r="T320" s="9">
        <f>VLOOKUP($E320,'ALL-GTK-SD-SMP-SMA-SMK-SLB'!$F$14:$CG$713,'ALL-GTK-SD-SMP-SMA-SMK-SLB'!U$7,FALSE)</f>
        <v>0</v>
      </c>
      <c r="U320" s="9">
        <f>VLOOKUP($E320,'ALL-GTK-SD-SMP-SMA-SMK-SLB'!$F$14:$CG$713,'ALL-GTK-SD-SMP-SMA-SMK-SLB'!V$7,FALSE)</f>
        <v>1</v>
      </c>
      <c r="V320" s="9">
        <f>VLOOKUP($E320,'ALL-GTK-SD-SMP-SMA-SMK-SLB'!$F$14:$CG$713,'ALL-GTK-SD-SMP-SMA-SMK-SLB'!W$7,FALSE)</f>
        <v>1</v>
      </c>
      <c r="W320" s="9">
        <f>VLOOKUP($E320,'ALL-GTK-SD-SMP-SMA-SMK-SLB'!$F$14:$CG$713,'ALL-GTK-SD-SMP-SMA-SMK-SLB'!X$7,FALSE)</f>
        <v>0</v>
      </c>
      <c r="X320" s="9">
        <f>VLOOKUP($E320,'ALL-GTK-SD-SMP-SMA-SMK-SLB'!$F$14:$CG$713,'ALL-GTK-SD-SMP-SMA-SMK-SLB'!Y$7,FALSE)</f>
        <v>0</v>
      </c>
      <c r="Y320" s="299">
        <f t="shared" si="153"/>
        <v>1</v>
      </c>
      <c r="Z320" s="299">
        <f t="shared" si="154"/>
        <v>1</v>
      </c>
      <c r="AA320" s="10">
        <f t="shared" si="155"/>
        <v>2</v>
      </c>
      <c r="AB320" s="44">
        <f t="shared" si="156"/>
        <v>2</v>
      </c>
      <c r="AC320" s="44">
        <f t="shared" si="157"/>
        <v>7</v>
      </c>
      <c r="AD320" s="11">
        <f t="shared" si="158"/>
        <v>9</v>
      </c>
      <c r="AE320" s="9">
        <f>VLOOKUP($E320,'ALL-GTK-SD-SMP-SMA-SMK-SLB'!$F$14:$CG$713,'ALL-GTK-SD-SMP-SMA-SMK-SLB'!AF$7,FALSE)</f>
        <v>0</v>
      </c>
      <c r="AF320" s="9">
        <f>VLOOKUP($E320,'ALL-GTK-SD-SMP-SMA-SMK-SLB'!$F$14:$CG$713,'ALL-GTK-SD-SMP-SMA-SMK-SLB'!AG$7,FALSE)</f>
        <v>3</v>
      </c>
      <c r="AG320" s="10">
        <f t="shared" si="159"/>
        <v>3</v>
      </c>
      <c r="AH320" s="9">
        <f>VLOOKUP($E320,'ALL-GTK-SD-SMP-SMA-SMK-SLB'!$F$14:$CG$713,'ALL-GTK-SD-SMP-SMA-SMK-SLB'!AI$7,FALSE)</f>
        <v>2</v>
      </c>
      <c r="AI320" s="9">
        <f>VLOOKUP($E320,'ALL-GTK-SD-SMP-SMA-SMK-SLB'!$F$14:$CG$713,'ALL-GTK-SD-SMP-SMA-SMK-SLB'!AJ$7,FALSE)</f>
        <v>4</v>
      </c>
      <c r="AJ320" s="10">
        <f t="shared" si="160"/>
        <v>6</v>
      </c>
      <c r="AK320" s="44">
        <f t="shared" si="161"/>
        <v>2</v>
      </c>
      <c r="AL320" s="44">
        <f t="shared" si="162"/>
        <v>7</v>
      </c>
      <c r="AM320" s="11">
        <f t="shared" si="163"/>
        <v>9</v>
      </c>
      <c r="AN320" s="299">
        <f>VLOOKUP($E320,'ALL-GTK-SD-SMP-SMA-SMK-SLB'!$F$14:$CG$713,'ALL-GTK-SD-SMP-SMA-SMK-SLB'!AO$7,FALSE)</f>
        <v>0</v>
      </c>
      <c r="AO320" s="299">
        <f>VLOOKUP($E320,'ALL-GTK-SD-SMP-SMA-SMK-SLB'!$F$14:$CG$713,'ALL-GTK-SD-SMP-SMA-SMK-SLB'!AP$7,FALSE)</f>
        <v>0</v>
      </c>
      <c r="AP320" s="9">
        <f>VLOOKUP($E320,'ALL-GTK-SD-SMP-SMA-SMK-SLB'!$F$14:$CG$713,'ALL-GTK-SD-SMP-SMA-SMK-SLB'!AQ$7,FALSE)</f>
        <v>0</v>
      </c>
      <c r="AQ320" s="9">
        <f>VLOOKUP($E320,'ALL-GTK-SD-SMP-SMA-SMK-SLB'!$F$14:$CG$713,'ALL-GTK-SD-SMP-SMA-SMK-SLB'!AR$7,FALSE)</f>
        <v>0</v>
      </c>
      <c r="AR320" s="9">
        <f>VLOOKUP($E320,'ALL-GTK-SD-SMP-SMA-SMK-SLB'!$F$14:$CG$713,'ALL-GTK-SD-SMP-SMA-SMK-SLB'!AS$7,FALSE)</f>
        <v>0</v>
      </c>
      <c r="AS320" s="9">
        <f>VLOOKUP($E320,'ALL-GTK-SD-SMP-SMA-SMK-SLB'!$F$14:$CG$713,'ALL-GTK-SD-SMP-SMA-SMK-SLB'!AT$7,FALSE)</f>
        <v>0</v>
      </c>
      <c r="AT320" s="9">
        <f>VLOOKUP($E320,'ALL-GTK-SD-SMP-SMA-SMK-SLB'!$F$14:$CG$713,'ALL-GTK-SD-SMP-SMA-SMK-SLB'!AU$7,FALSE)</f>
        <v>0</v>
      </c>
      <c r="AU320" s="9">
        <f>VLOOKUP($E320,'ALL-GTK-SD-SMP-SMA-SMK-SLB'!$F$14:$CG$713,'ALL-GTK-SD-SMP-SMA-SMK-SLB'!AV$7,FALSE)</f>
        <v>0</v>
      </c>
      <c r="AV320" s="9">
        <f>VLOOKUP($E320,'ALL-GTK-SD-SMP-SMA-SMK-SLB'!$F$14:$CG$713,'ALL-GTK-SD-SMP-SMA-SMK-SLB'!AW$7,FALSE)</f>
        <v>0</v>
      </c>
      <c r="AW320" s="9">
        <f>VLOOKUP($E320,'ALL-GTK-SD-SMP-SMA-SMK-SLB'!$F$14:$CG$713,'ALL-GTK-SD-SMP-SMA-SMK-SLB'!AX$7,FALSE)</f>
        <v>0</v>
      </c>
      <c r="AX320" s="9">
        <f>VLOOKUP($E320,'ALL-GTK-SD-SMP-SMA-SMK-SLB'!$F$14:$CG$713,'ALL-GTK-SD-SMP-SMA-SMK-SLB'!AY$7,FALSE)</f>
        <v>2</v>
      </c>
      <c r="AY320" s="9">
        <f>VLOOKUP($E320,'ALL-GTK-SD-SMP-SMA-SMK-SLB'!$F$14:$CG$713,'ALL-GTK-SD-SMP-SMA-SMK-SLB'!AZ$7,FALSE)</f>
        <v>7</v>
      </c>
      <c r="AZ320" s="9">
        <f>VLOOKUP($E320,'ALL-GTK-SD-SMP-SMA-SMK-SLB'!$F$14:$CG$713,'ALL-GTK-SD-SMP-SMA-SMK-SLB'!BA$7,FALSE)</f>
        <v>0</v>
      </c>
      <c r="BA320" s="9">
        <f>VLOOKUP($E320,'ALL-GTK-SD-SMP-SMA-SMK-SLB'!$F$14:$CG$713,'ALL-GTK-SD-SMP-SMA-SMK-SLB'!BB$7,FALSE)</f>
        <v>0</v>
      </c>
      <c r="BB320" s="9">
        <f>VLOOKUP($E320,'ALL-GTK-SD-SMP-SMA-SMK-SLB'!$F$14:$CG$713,'ALL-GTK-SD-SMP-SMA-SMK-SLB'!BC$7,FALSE)</f>
        <v>0</v>
      </c>
      <c r="BC320" s="9">
        <f>VLOOKUP($E320,'ALL-GTK-SD-SMP-SMA-SMK-SLB'!$F$14:$CG$713,'ALL-GTK-SD-SMP-SMA-SMK-SLB'!BD$7,FALSE)</f>
        <v>0</v>
      </c>
      <c r="BD320" s="310">
        <f t="shared" si="164"/>
        <v>0</v>
      </c>
      <c r="BE320" s="310">
        <f t="shared" si="165"/>
        <v>0</v>
      </c>
      <c r="BF320" s="10">
        <f t="shared" si="166"/>
        <v>0</v>
      </c>
      <c r="BG320" s="311">
        <f t="shared" si="167"/>
        <v>2</v>
      </c>
      <c r="BH320" s="311">
        <f t="shared" si="168"/>
        <v>7</v>
      </c>
      <c r="BI320" s="10">
        <f t="shared" si="169"/>
        <v>9</v>
      </c>
      <c r="BJ320" s="44">
        <f t="shared" si="170"/>
        <v>2</v>
      </c>
      <c r="BK320" s="44">
        <f t="shared" si="171"/>
        <v>7</v>
      </c>
      <c r="BL320" s="11">
        <f t="shared" si="172"/>
        <v>9</v>
      </c>
      <c r="BM320" s="9">
        <f>VLOOKUP($E320,'ALL-GTK-SD-SMP-SMA-SMK-SLB'!$F$14:$CG$713,'ALL-GTK-SD-SMP-SMA-SMK-SLB'!BN$7,FALSE)</f>
        <v>0</v>
      </c>
      <c r="BN320" s="9">
        <f>VLOOKUP($E320,'ALL-GTK-SD-SMP-SMA-SMK-SLB'!$F$14:$CG$713,'ALL-GTK-SD-SMP-SMA-SMK-SLB'!BO$7,FALSE)</f>
        <v>0</v>
      </c>
      <c r="BO320" s="9">
        <f>VLOOKUP($E320,'ALL-GTK-SD-SMP-SMA-SMK-SLB'!$F$14:$CG$713,'ALL-GTK-SD-SMP-SMA-SMK-SLB'!BP$7,FALSE)</f>
        <v>0</v>
      </c>
      <c r="BP320" s="9">
        <f>VLOOKUP($E320,'ALL-GTK-SD-SMP-SMA-SMK-SLB'!$F$14:$CG$713,'ALL-GTK-SD-SMP-SMA-SMK-SLB'!BQ$7,FALSE)</f>
        <v>0</v>
      </c>
      <c r="BQ320" s="9">
        <f>VLOOKUP($E320,'ALL-GTK-SD-SMP-SMA-SMK-SLB'!$F$14:$CG$713,'ALL-GTK-SD-SMP-SMA-SMK-SLB'!BR$7,FALSE)</f>
        <v>0</v>
      </c>
      <c r="BR320" s="9">
        <f>VLOOKUP($E320,'ALL-GTK-SD-SMP-SMA-SMK-SLB'!$F$14:$CG$713,'ALL-GTK-SD-SMP-SMA-SMK-SLB'!BS$7,FALSE)</f>
        <v>0</v>
      </c>
      <c r="BS320" s="9">
        <f>VLOOKUP($E320,'ALL-GTK-SD-SMP-SMA-SMK-SLB'!$F$14:$CG$713,'ALL-GTK-SD-SMP-SMA-SMK-SLB'!BT$7,FALSE)</f>
        <v>0</v>
      </c>
      <c r="BT320" s="9">
        <f>VLOOKUP($E320,'ALL-GTK-SD-SMP-SMA-SMK-SLB'!$F$14:$CG$713,'ALL-GTK-SD-SMP-SMA-SMK-SLB'!BU$7,FALSE)</f>
        <v>0</v>
      </c>
      <c r="BU320" s="299">
        <f t="shared" si="173"/>
        <v>0</v>
      </c>
      <c r="BV320" s="299">
        <f t="shared" si="174"/>
        <v>0</v>
      </c>
      <c r="BW320" s="44">
        <f t="shared" si="175"/>
        <v>0</v>
      </c>
      <c r="BX320" s="44">
        <f t="shared" si="176"/>
        <v>0</v>
      </c>
      <c r="BY320" s="11">
        <f t="shared" si="177"/>
        <v>0</v>
      </c>
      <c r="BZ320" s="14">
        <f t="shared" si="178"/>
        <v>2</v>
      </c>
      <c r="CA320" s="14">
        <f t="shared" si="179"/>
        <v>7</v>
      </c>
      <c r="CB320" s="13">
        <f t="shared" si="180"/>
        <v>0</v>
      </c>
      <c r="CC320" s="13">
        <f t="shared" si="181"/>
        <v>0</v>
      </c>
      <c r="CD320" s="312">
        <f t="shared" si="182"/>
        <v>2</v>
      </c>
      <c r="CE320" s="312">
        <f t="shared" si="183"/>
        <v>7</v>
      </c>
      <c r="CF320" s="313">
        <f t="shared" si="184"/>
        <v>9</v>
      </c>
      <c r="CG320" s="302" t="str">
        <f t="shared" si="185"/>
        <v>OK</v>
      </c>
    </row>
    <row r="321" spans="1:85" ht="14.25" x14ac:dyDescent="0.25">
      <c r="A321" s="6">
        <v>309</v>
      </c>
      <c r="B321" s="495">
        <v>309</v>
      </c>
      <c r="C321" s="495" t="s">
        <v>6</v>
      </c>
      <c r="D321" s="496" t="s">
        <v>30</v>
      </c>
      <c r="E321" s="626">
        <v>20319838</v>
      </c>
      <c r="F321" s="627" t="s">
        <v>577</v>
      </c>
      <c r="G321" s="624" t="s">
        <v>52</v>
      </c>
      <c r="H321" s="9">
        <f>VLOOKUP($E321,'ALL-GTK-SD-SMP-SMA-SMK-SLB'!$F$14:$CG$713,'ALL-GTK-SD-SMP-SMA-SMK-SLB'!I$7,FALSE)</f>
        <v>0</v>
      </c>
      <c r="I321" s="9">
        <f>VLOOKUP($E321,'ALL-GTK-SD-SMP-SMA-SMK-SLB'!$F$14:$CG$713,'ALL-GTK-SD-SMP-SMA-SMK-SLB'!J$7,FALSE)</f>
        <v>0</v>
      </c>
      <c r="J321" s="9">
        <f>VLOOKUP($E321,'ALL-GTK-SD-SMP-SMA-SMK-SLB'!$F$14:$CG$713,'ALL-GTK-SD-SMP-SMA-SMK-SLB'!K$7,FALSE)</f>
        <v>0</v>
      </c>
      <c r="K321" s="9">
        <f>VLOOKUP($E321,'ALL-GTK-SD-SMP-SMA-SMK-SLB'!$F$14:$CG$713,'ALL-GTK-SD-SMP-SMA-SMK-SLB'!L$7,FALSE)</f>
        <v>0</v>
      </c>
      <c r="L321" s="9">
        <f>VLOOKUP($E321,'ALL-GTK-SD-SMP-SMA-SMK-SLB'!$F$14:$CG$713,'ALL-GTK-SD-SMP-SMA-SMK-SLB'!M$7,FALSE)</f>
        <v>1</v>
      </c>
      <c r="M321" s="9">
        <f>VLOOKUP($E321,'ALL-GTK-SD-SMP-SMA-SMK-SLB'!$F$14:$CG$713,'ALL-GTK-SD-SMP-SMA-SMK-SLB'!N$7,FALSE)</f>
        <v>1</v>
      </c>
      <c r="N321" s="9">
        <f>VLOOKUP($E321,'ALL-GTK-SD-SMP-SMA-SMK-SLB'!$F$14:$CG$713,'ALL-GTK-SD-SMP-SMA-SMK-SLB'!O$7,FALSE)</f>
        <v>0</v>
      </c>
      <c r="O321" s="9">
        <f>VLOOKUP($E321,'ALL-GTK-SD-SMP-SMA-SMK-SLB'!$F$14:$CG$713,'ALL-GTK-SD-SMP-SMA-SMK-SLB'!P$7,FALSE)</f>
        <v>4</v>
      </c>
      <c r="P321" s="299">
        <f t="shared" si="150"/>
        <v>1</v>
      </c>
      <c r="Q321" s="299">
        <f t="shared" si="151"/>
        <v>5</v>
      </c>
      <c r="R321" s="300">
        <f t="shared" si="152"/>
        <v>6</v>
      </c>
      <c r="S321" s="9">
        <f>VLOOKUP($E321,'ALL-GTK-SD-SMP-SMA-SMK-SLB'!$F$14:$CG$713,'ALL-GTK-SD-SMP-SMA-SMK-SLB'!T$7,FALSE)</f>
        <v>0</v>
      </c>
      <c r="T321" s="9">
        <f>VLOOKUP($E321,'ALL-GTK-SD-SMP-SMA-SMK-SLB'!$F$14:$CG$713,'ALL-GTK-SD-SMP-SMA-SMK-SLB'!U$7,FALSE)</f>
        <v>0</v>
      </c>
      <c r="U321" s="9">
        <f>VLOOKUP($E321,'ALL-GTK-SD-SMP-SMA-SMK-SLB'!$F$14:$CG$713,'ALL-GTK-SD-SMP-SMA-SMK-SLB'!V$7,FALSE)</f>
        <v>0</v>
      </c>
      <c r="V321" s="9">
        <f>VLOOKUP($E321,'ALL-GTK-SD-SMP-SMA-SMK-SLB'!$F$14:$CG$713,'ALL-GTK-SD-SMP-SMA-SMK-SLB'!W$7,FALSE)</f>
        <v>0</v>
      </c>
      <c r="W321" s="9">
        <f>VLOOKUP($E321,'ALL-GTK-SD-SMP-SMA-SMK-SLB'!$F$14:$CG$713,'ALL-GTK-SD-SMP-SMA-SMK-SLB'!X$7,FALSE)</f>
        <v>0</v>
      </c>
      <c r="X321" s="9">
        <f>VLOOKUP($E321,'ALL-GTK-SD-SMP-SMA-SMK-SLB'!$F$14:$CG$713,'ALL-GTK-SD-SMP-SMA-SMK-SLB'!Y$7,FALSE)</f>
        <v>3</v>
      </c>
      <c r="Y321" s="299">
        <f t="shared" si="153"/>
        <v>0</v>
      </c>
      <c r="Z321" s="299">
        <f t="shared" si="154"/>
        <v>3</v>
      </c>
      <c r="AA321" s="10">
        <f t="shared" si="155"/>
        <v>3</v>
      </c>
      <c r="AB321" s="44">
        <f t="shared" si="156"/>
        <v>1</v>
      </c>
      <c r="AC321" s="44">
        <f t="shared" si="157"/>
        <v>8</v>
      </c>
      <c r="AD321" s="11">
        <f t="shared" si="158"/>
        <v>9</v>
      </c>
      <c r="AE321" s="9">
        <f>VLOOKUP($E321,'ALL-GTK-SD-SMP-SMA-SMK-SLB'!$F$14:$CG$713,'ALL-GTK-SD-SMP-SMA-SMK-SLB'!AF$7,FALSE)</f>
        <v>0</v>
      </c>
      <c r="AF321" s="9">
        <f>VLOOKUP($E321,'ALL-GTK-SD-SMP-SMA-SMK-SLB'!$F$14:$CG$713,'ALL-GTK-SD-SMP-SMA-SMK-SLB'!AG$7,FALSE)</f>
        <v>4</v>
      </c>
      <c r="AG321" s="10">
        <f t="shared" si="159"/>
        <v>4</v>
      </c>
      <c r="AH321" s="9">
        <f>VLOOKUP($E321,'ALL-GTK-SD-SMP-SMA-SMK-SLB'!$F$14:$CG$713,'ALL-GTK-SD-SMP-SMA-SMK-SLB'!AI$7,FALSE)</f>
        <v>2</v>
      </c>
      <c r="AI321" s="9">
        <f>VLOOKUP($E321,'ALL-GTK-SD-SMP-SMA-SMK-SLB'!$F$14:$CG$713,'ALL-GTK-SD-SMP-SMA-SMK-SLB'!AJ$7,FALSE)</f>
        <v>3</v>
      </c>
      <c r="AJ321" s="10">
        <f t="shared" si="160"/>
        <v>5</v>
      </c>
      <c r="AK321" s="44">
        <f t="shared" si="161"/>
        <v>2</v>
      </c>
      <c r="AL321" s="44">
        <f t="shared" si="162"/>
        <v>7</v>
      </c>
      <c r="AM321" s="11">
        <f t="shared" si="163"/>
        <v>9</v>
      </c>
      <c r="AN321" s="299">
        <f>VLOOKUP($E321,'ALL-GTK-SD-SMP-SMA-SMK-SLB'!$F$14:$CG$713,'ALL-GTK-SD-SMP-SMA-SMK-SLB'!AO$7,FALSE)</f>
        <v>0</v>
      </c>
      <c r="AO321" s="299">
        <f>VLOOKUP($E321,'ALL-GTK-SD-SMP-SMA-SMK-SLB'!$F$14:$CG$713,'ALL-GTK-SD-SMP-SMA-SMK-SLB'!AP$7,FALSE)</f>
        <v>0</v>
      </c>
      <c r="AP321" s="9">
        <f>VLOOKUP($E321,'ALL-GTK-SD-SMP-SMA-SMK-SLB'!$F$14:$CG$713,'ALL-GTK-SD-SMP-SMA-SMK-SLB'!AQ$7,FALSE)</f>
        <v>0</v>
      </c>
      <c r="AQ321" s="9">
        <f>VLOOKUP($E321,'ALL-GTK-SD-SMP-SMA-SMK-SLB'!$F$14:$CG$713,'ALL-GTK-SD-SMP-SMA-SMK-SLB'!AR$7,FALSE)</f>
        <v>0</v>
      </c>
      <c r="AR321" s="9">
        <f>VLOOKUP($E321,'ALL-GTK-SD-SMP-SMA-SMK-SLB'!$F$14:$CG$713,'ALL-GTK-SD-SMP-SMA-SMK-SLB'!AS$7,FALSE)</f>
        <v>0</v>
      </c>
      <c r="AS321" s="9">
        <f>VLOOKUP($E321,'ALL-GTK-SD-SMP-SMA-SMK-SLB'!$F$14:$CG$713,'ALL-GTK-SD-SMP-SMA-SMK-SLB'!AT$7,FALSE)</f>
        <v>0</v>
      </c>
      <c r="AT321" s="9">
        <f>VLOOKUP($E321,'ALL-GTK-SD-SMP-SMA-SMK-SLB'!$F$14:$CG$713,'ALL-GTK-SD-SMP-SMA-SMK-SLB'!AU$7,FALSE)</f>
        <v>0</v>
      </c>
      <c r="AU321" s="9">
        <f>VLOOKUP($E321,'ALL-GTK-SD-SMP-SMA-SMK-SLB'!$F$14:$CG$713,'ALL-GTK-SD-SMP-SMA-SMK-SLB'!AV$7,FALSE)</f>
        <v>0</v>
      </c>
      <c r="AV321" s="9">
        <f>VLOOKUP($E321,'ALL-GTK-SD-SMP-SMA-SMK-SLB'!$F$14:$CG$713,'ALL-GTK-SD-SMP-SMA-SMK-SLB'!AW$7,FALSE)</f>
        <v>0</v>
      </c>
      <c r="AW321" s="9">
        <f>VLOOKUP($E321,'ALL-GTK-SD-SMP-SMA-SMK-SLB'!$F$14:$CG$713,'ALL-GTK-SD-SMP-SMA-SMK-SLB'!AX$7,FALSE)</f>
        <v>0</v>
      </c>
      <c r="AX321" s="9">
        <f>VLOOKUP($E321,'ALL-GTK-SD-SMP-SMA-SMK-SLB'!$F$14:$CG$713,'ALL-GTK-SD-SMP-SMA-SMK-SLB'!AY$7,FALSE)</f>
        <v>2</v>
      </c>
      <c r="AY321" s="9">
        <f>VLOOKUP($E321,'ALL-GTK-SD-SMP-SMA-SMK-SLB'!$F$14:$CG$713,'ALL-GTK-SD-SMP-SMA-SMK-SLB'!AZ$7,FALSE)</f>
        <v>7</v>
      </c>
      <c r="AZ321" s="9">
        <f>VLOOKUP($E321,'ALL-GTK-SD-SMP-SMA-SMK-SLB'!$F$14:$CG$713,'ALL-GTK-SD-SMP-SMA-SMK-SLB'!BA$7,FALSE)</f>
        <v>0</v>
      </c>
      <c r="BA321" s="9">
        <f>VLOOKUP($E321,'ALL-GTK-SD-SMP-SMA-SMK-SLB'!$F$14:$CG$713,'ALL-GTK-SD-SMP-SMA-SMK-SLB'!BB$7,FALSE)</f>
        <v>0</v>
      </c>
      <c r="BB321" s="9">
        <f>VLOOKUP($E321,'ALL-GTK-SD-SMP-SMA-SMK-SLB'!$F$14:$CG$713,'ALL-GTK-SD-SMP-SMA-SMK-SLB'!BC$7,FALSE)</f>
        <v>0</v>
      </c>
      <c r="BC321" s="9">
        <f>VLOOKUP($E321,'ALL-GTK-SD-SMP-SMA-SMK-SLB'!$F$14:$CG$713,'ALL-GTK-SD-SMP-SMA-SMK-SLB'!BD$7,FALSE)</f>
        <v>0</v>
      </c>
      <c r="BD321" s="310">
        <f t="shared" si="164"/>
        <v>0</v>
      </c>
      <c r="BE321" s="310">
        <f t="shared" si="165"/>
        <v>0</v>
      </c>
      <c r="BF321" s="10">
        <f t="shared" si="166"/>
        <v>0</v>
      </c>
      <c r="BG321" s="311">
        <f t="shared" si="167"/>
        <v>2</v>
      </c>
      <c r="BH321" s="311">
        <f t="shared" si="168"/>
        <v>7</v>
      </c>
      <c r="BI321" s="10">
        <f t="shared" si="169"/>
        <v>9</v>
      </c>
      <c r="BJ321" s="44">
        <f t="shared" si="170"/>
        <v>2</v>
      </c>
      <c r="BK321" s="44">
        <f t="shared" si="171"/>
        <v>7</v>
      </c>
      <c r="BL321" s="11">
        <f t="shared" si="172"/>
        <v>9</v>
      </c>
      <c r="BM321" s="9">
        <f>VLOOKUP($E321,'ALL-GTK-SD-SMP-SMA-SMK-SLB'!$F$14:$CG$713,'ALL-GTK-SD-SMP-SMA-SMK-SLB'!BN$7,FALSE)</f>
        <v>0</v>
      </c>
      <c r="BN321" s="9">
        <f>VLOOKUP($E321,'ALL-GTK-SD-SMP-SMA-SMK-SLB'!$F$14:$CG$713,'ALL-GTK-SD-SMP-SMA-SMK-SLB'!BO$7,FALSE)</f>
        <v>0</v>
      </c>
      <c r="BO321" s="9">
        <f>VLOOKUP($E321,'ALL-GTK-SD-SMP-SMA-SMK-SLB'!$F$14:$CG$713,'ALL-GTK-SD-SMP-SMA-SMK-SLB'!BP$7,FALSE)</f>
        <v>0</v>
      </c>
      <c r="BP321" s="9">
        <f>VLOOKUP($E321,'ALL-GTK-SD-SMP-SMA-SMK-SLB'!$F$14:$CG$713,'ALL-GTK-SD-SMP-SMA-SMK-SLB'!BQ$7,FALSE)</f>
        <v>0</v>
      </c>
      <c r="BQ321" s="9">
        <f>VLOOKUP($E321,'ALL-GTK-SD-SMP-SMA-SMK-SLB'!$F$14:$CG$713,'ALL-GTK-SD-SMP-SMA-SMK-SLB'!BR$7,FALSE)</f>
        <v>0</v>
      </c>
      <c r="BR321" s="9">
        <f>VLOOKUP($E321,'ALL-GTK-SD-SMP-SMA-SMK-SLB'!$F$14:$CG$713,'ALL-GTK-SD-SMP-SMA-SMK-SLB'!BS$7,FALSE)</f>
        <v>0</v>
      </c>
      <c r="BS321" s="9">
        <f>VLOOKUP($E321,'ALL-GTK-SD-SMP-SMA-SMK-SLB'!$F$14:$CG$713,'ALL-GTK-SD-SMP-SMA-SMK-SLB'!BT$7,FALSE)</f>
        <v>0</v>
      </c>
      <c r="BT321" s="9">
        <f>VLOOKUP($E321,'ALL-GTK-SD-SMP-SMA-SMK-SLB'!$F$14:$CG$713,'ALL-GTK-SD-SMP-SMA-SMK-SLB'!BU$7,FALSE)</f>
        <v>0</v>
      </c>
      <c r="BU321" s="299">
        <f t="shared" si="173"/>
        <v>0</v>
      </c>
      <c r="BV321" s="299">
        <f t="shared" si="174"/>
        <v>0</v>
      </c>
      <c r="BW321" s="44">
        <f t="shared" si="175"/>
        <v>0</v>
      </c>
      <c r="BX321" s="44">
        <f t="shared" si="176"/>
        <v>0</v>
      </c>
      <c r="BY321" s="11">
        <f t="shared" si="177"/>
        <v>0</v>
      </c>
      <c r="BZ321" s="14">
        <f t="shared" si="178"/>
        <v>1</v>
      </c>
      <c r="CA321" s="14">
        <f t="shared" si="179"/>
        <v>8</v>
      </c>
      <c r="CB321" s="13">
        <f t="shared" si="180"/>
        <v>0</v>
      </c>
      <c r="CC321" s="13">
        <f t="shared" si="181"/>
        <v>0</v>
      </c>
      <c r="CD321" s="312">
        <f t="shared" si="182"/>
        <v>1</v>
      </c>
      <c r="CE321" s="312">
        <f t="shared" si="183"/>
        <v>8</v>
      </c>
      <c r="CF321" s="313">
        <f t="shared" si="184"/>
        <v>9</v>
      </c>
      <c r="CG321" s="302" t="str">
        <f t="shared" si="185"/>
        <v>OK</v>
      </c>
    </row>
    <row r="322" spans="1:85" ht="14.25" x14ac:dyDescent="0.25">
      <c r="A322" s="6">
        <v>310</v>
      </c>
      <c r="B322" s="495">
        <v>310</v>
      </c>
      <c r="C322" s="495" t="s">
        <v>6</v>
      </c>
      <c r="D322" s="496" t="s">
        <v>30</v>
      </c>
      <c r="E322" s="626">
        <v>20319248</v>
      </c>
      <c r="F322" s="627" t="s">
        <v>578</v>
      </c>
      <c r="G322" s="624" t="s">
        <v>52</v>
      </c>
      <c r="H322" s="9">
        <f>VLOOKUP($E322,'ALL-GTK-SD-SMP-SMA-SMK-SLB'!$F$14:$CG$713,'ALL-GTK-SD-SMP-SMA-SMK-SLB'!I$7,FALSE)</f>
        <v>0</v>
      </c>
      <c r="I322" s="9">
        <f>VLOOKUP($E322,'ALL-GTK-SD-SMP-SMA-SMK-SLB'!$F$14:$CG$713,'ALL-GTK-SD-SMP-SMA-SMK-SLB'!J$7,FALSE)</f>
        <v>0</v>
      </c>
      <c r="J322" s="9">
        <f>VLOOKUP($E322,'ALL-GTK-SD-SMP-SMA-SMK-SLB'!$F$14:$CG$713,'ALL-GTK-SD-SMP-SMA-SMK-SLB'!K$7,FALSE)</f>
        <v>0</v>
      </c>
      <c r="K322" s="9">
        <f>VLOOKUP($E322,'ALL-GTK-SD-SMP-SMA-SMK-SLB'!$F$14:$CG$713,'ALL-GTK-SD-SMP-SMA-SMK-SLB'!L$7,FALSE)</f>
        <v>0</v>
      </c>
      <c r="L322" s="9">
        <f>VLOOKUP($E322,'ALL-GTK-SD-SMP-SMA-SMK-SLB'!$F$14:$CG$713,'ALL-GTK-SD-SMP-SMA-SMK-SLB'!M$7,FALSE)</f>
        <v>3</v>
      </c>
      <c r="M322" s="9">
        <f>VLOOKUP($E322,'ALL-GTK-SD-SMP-SMA-SMK-SLB'!$F$14:$CG$713,'ALL-GTK-SD-SMP-SMA-SMK-SLB'!N$7,FALSE)</f>
        <v>0</v>
      </c>
      <c r="N322" s="9">
        <f>VLOOKUP($E322,'ALL-GTK-SD-SMP-SMA-SMK-SLB'!$F$14:$CG$713,'ALL-GTK-SD-SMP-SMA-SMK-SLB'!O$7,FALSE)</f>
        <v>0</v>
      </c>
      <c r="O322" s="9">
        <f>VLOOKUP($E322,'ALL-GTK-SD-SMP-SMA-SMK-SLB'!$F$14:$CG$713,'ALL-GTK-SD-SMP-SMA-SMK-SLB'!P$7,FALSE)</f>
        <v>3</v>
      </c>
      <c r="P322" s="299">
        <f t="shared" si="150"/>
        <v>3</v>
      </c>
      <c r="Q322" s="299">
        <f t="shared" si="151"/>
        <v>3</v>
      </c>
      <c r="R322" s="300">
        <f t="shared" si="152"/>
        <v>6</v>
      </c>
      <c r="S322" s="9">
        <f>VLOOKUP($E322,'ALL-GTK-SD-SMP-SMA-SMK-SLB'!$F$14:$CG$713,'ALL-GTK-SD-SMP-SMA-SMK-SLB'!T$7,FALSE)</f>
        <v>0</v>
      </c>
      <c r="T322" s="9">
        <f>VLOOKUP($E322,'ALL-GTK-SD-SMP-SMA-SMK-SLB'!$F$14:$CG$713,'ALL-GTK-SD-SMP-SMA-SMK-SLB'!U$7,FALSE)</f>
        <v>0</v>
      </c>
      <c r="U322" s="9">
        <f>VLOOKUP($E322,'ALL-GTK-SD-SMP-SMA-SMK-SLB'!$F$14:$CG$713,'ALL-GTK-SD-SMP-SMA-SMK-SLB'!V$7,FALSE)</f>
        <v>0</v>
      </c>
      <c r="V322" s="9">
        <f>VLOOKUP($E322,'ALL-GTK-SD-SMP-SMA-SMK-SLB'!$F$14:$CG$713,'ALL-GTK-SD-SMP-SMA-SMK-SLB'!W$7,FALSE)</f>
        <v>0</v>
      </c>
      <c r="W322" s="9">
        <f>VLOOKUP($E322,'ALL-GTK-SD-SMP-SMA-SMK-SLB'!$F$14:$CG$713,'ALL-GTK-SD-SMP-SMA-SMK-SLB'!X$7,FALSE)</f>
        <v>0</v>
      </c>
      <c r="X322" s="9">
        <f>VLOOKUP($E322,'ALL-GTK-SD-SMP-SMA-SMK-SLB'!$F$14:$CG$713,'ALL-GTK-SD-SMP-SMA-SMK-SLB'!Y$7,FALSE)</f>
        <v>5</v>
      </c>
      <c r="Y322" s="299">
        <f t="shared" si="153"/>
        <v>0</v>
      </c>
      <c r="Z322" s="299">
        <f t="shared" si="154"/>
        <v>5</v>
      </c>
      <c r="AA322" s="10">
        <f t="shared" si="155"/>
        <v>5</v>
      </c>
      <c r="AB322" s="44">
        <f t="shared" si="156"/>
        <v>3</v>
      </c>
      <c r="AC322" s="44">
        <f t="shared" si="157"/>
        <v>8</v>
      </c>
      <c r="AD322" s="11">
        <f t="shared" si="158"/>
        <v>11</v>
      </c>
      <c r="AE322" s="9">
        <f>VLOOKUP($E322,'ALL-GTK-SD-SMP-SMA-SMK-SLB'!$F$14:$CG$713,'ALL-GTK-SD-SMP-SMA-SMK-SLB'!AF$7,FALSE)</f>
        <v>0</v>
      </c>
      <c r="AF322" s="9">
        <f>VLOOKUP($E322,'ALL-GTK-SD-SMP-SMA-SMK-SLB'!$F$14:$CG$713,'ALL-GTK-SD-SMP-SMA-SMK-SLB'!AG$7,FALSE)</f>
        <v>5</v>
      </c>
      <c r="AG322" s="10">
        <f t="shared" si="159"/>
        <v>5</v>
      </c>
      <c r="AH322" s="9">
        <f>VLOOKUP($E322,'ALL-GTK-SD-SMP-SMA-SMK-SLB'!$F$14:$CG$713,'ALL-GTK-SD-SMP-SMA-SMK-SLB'!AI$7,FALSE)</f>
        <v>3</v>
      </c>
      <c r="AI322" s="9">
        <f>VLOOKUP($E322,'ALL-GTK-SD-SMP-SMA-SMK-SLB'!$F$14:$CG$713,'ALL-GTK-SD-SMP-SMA-SMK-SLB'!AJ$7,FALSE)</f>
        <v>3</v>
      </c>
      <c r="AJ322" s="10">
        <f t="shared" si="160"/>
        <v>6</v>
      </c>
      <c r="AK322" s="44">
        <f t="shared" si="161"/>
        <v>3</v>
      </c>
      <c r="AL322" s="44">
        <f t="shared" si="162"/>
        <v>8</v>
      </c>
      <c r="AM322" s="11">
        <f t="shared" si="163"/>
        <v>11</v>
      </c>
      <c r="AN322" s="299">
        <f>VLOOKUP($E322,'ALL-GTK-SD-SMP-SMA-SMK-SLB'!$F$14:$CG$713,'ALL-GTK-SD-SMP-SMA-SMK-SLB'!AO$7,FALSE)</f>
        <v>0</v>
      </c>
      <c r="AO322" s="299">
        <f>VLOOKUP($E322,'ALL-GTK-SD-SMP-SMA-SMK-SLB'!$F$14:$CG$713,'ALL-GTK-SD-SMP-SMA-SMK-SLB'!AP$7,FALSE)</f>
        <v>0</v>
      </c>
      <c r="AP322" s="9">
        <f>VLOOKUP($E322,'ALL-GTK-SD-SMP-SMA-SMK-SLB'!$F$14:$CG$713,'ALL-GTK-SD-SMP-SMA-SMK-SLB'!AQ$7,FALSE)</f>
        <v>0</v>
      </c>
      <c r="AQ322" s="9">
        <f>VLOOKUP($E322,'ALL-GTK-SD-SMP-SMA-SMK-SLB'!$F$14:$CG$713,'ALL-GTK-SD-SMP-SMA-SMK-SLB'!AR$7,FALSE)</f>
        <v>0</v>
      </c>
      <c r="AR322" s="9">
        <f>VLOOKUP($E322,'ALL-GTK-SD-SMP-SMA-SMK-SLB'!$F$14:$CG$713,'ALL-GTK-SD-SMP-SMA-SMK-SLB'!AS$7,FALSE)</f>
        <v>0</v>
      </c>
      <c r="AS322" s="9">
        <f>VLOOKUP($E322,'ALL-GTK-SD-SMP-SMA-SMK-SLB'!$F$14:$CG$713,'ALL-GTK-SD-SMP-SMA-SMK-SLB'!AT$7,FALSE)</f>
        <v>0</v>
      </c>
      <c r="AT322" s="9">
        <f>VLOOKUP($E322,'ALL-GTK-SD-SMP-SMA-SMK-SLB'!$F$14:$CG$713,'ALL-GTK-SD-SMP-SMA-SMK-SLB'!AU$7,FALSE)</f>
        <v>0</v>
      </c>
      <c r="AU322" s="9">
        <f>VLOOKUP($E322,'ALL-GTK-SD-SMP-SMA-SMK-SLB'!$F$14:$CG$713,'ALL-GTK-SD-SMP-SMA-SMK-SLB'!AV$7,FALSE)</f>
        <v>0</v>
      </c>
      <c r="AV322" s="9">
        <f>VLOOKUP($E322,'ALL-GTK-SD-SMP-SMA-SMK-SLB'!$F$14:$CG$713,'ALL-GTK-SD-SMP-SMA-SMK-SLB'!AW$7,FALSE)</f>
        <v>0</v>
      </c>
      <c r="AW322" s="9">
        <f>VLOOKUP($E322,'ALL-GTK-SD-SMP-SMA-SMK-SLB'!$F$14:$CG$713,'ALL-GTK-SD-SMP-SMA-SMK-SLB'!AX$7,FALSE)</f>
        <v>0</v>
      </c>
      <c r="AX322" s="9">
        <f>VLOOKUP($E322,'ALL-GTK-SD-SMP-SMA-SMK-SLB'!$F$14:$CG$713,'ALL-GTK-SD-SMP-SMA-SMK-SLB'!AY$7,FALSE)</f>
        <v>3</v>
      </c>
      <c r="AY322" s="9">
        <f>VLOOKUP($E322,'ALL-GTK-SD-SMP-SMA-SMK-SLB'!$F$14:$CG$713,'ALL-GTK-SD-SMP-SMA-SMK-SLB'!AZ$7,FALSE)</f>
        <v>8</v>
      </c>
      <c r="AZ322" s="9">
        <f>VLOOKUP($E322,'ALL-GTK-SD-SMP-SMA-SMK-SLB'!$F$14:$CG$713,'ALL-GTK-SD-SMP-SMA-SMK-SLB'!BA$7,FALSE)</f>
        <v>0</v>
      </c>
      <c r="BA322" s="9">
        <f>VLOOKUP($E322,'ALL-GTK-SD-SMP-SMA-SMK-SLB'!$F$14:$CG$713,'ALL-GTK-SD-SMP-SMA-SMK-SLB'!BB$7,FALSE)</f>
        <v>0</v>
      </c>
      <c r="BB322" s="9">
        <f>VLOOKUP($E322,'ALL-GTK-SD-SMP-SMA-SMK-SLB'!$F$14:$CG$713,'ALL-GTK-SD-SMP-SMA-SMK-SLB'!BC$7,FALSE)</f>
        <v>0</v>
      </c>
      <c r="BC322" s="9">
        <f>VLOOKUP($E322,'ALL-GTK-SD-SMP-SMA-SMK-SLB'!$F$14:$CG$713,'ALL-GTK-SD-SMP-SMA-SMK-SLB'!BD$7,FALSE)</f>
        <v>0</v>
      </c>
      <c r="BD322" s="310">
        <f t="shared" si="164"/>
        <v>0</v>
      </c>
      <c r="BE322" s="310">
        <f t="shared" si="165"/>
        <v>0</v>
      </c>
      <c r="BF322" s="10">
        <f t="shared" si="166"/>
        <v>0</v>
      </c>
      <c r="BG322" s="311">
        <f t="shared" si="167"/>
        <v>3</v>
      </c>
      <c r="BH322" s="311">
        <f t="shared" si="168"/>
        <v>8</v>
      </c>
      <c r="BI322" s="10">
        <f t="shared" si="169"/>
        <v>11</v>
      </c>
      <c r="BJ322" s="44">
        <f t="shared" si="170"/>
        <v>3</v>
      </c>
      <c r="BK322" s="44">
        <f t="shared" si="171"/>
        <v>8</v>
      </c>
      <c r="BL322" s="11">
        <f t="shared" si="172"/>
        <v>11</v>
      </c>
      <c r="BM322" s="9">
        <f>VLOOKUP($E322,'ALL-GTK-SD-SMP-SMA-SMK-SLB'!$F$14:$CG$713,'ALL-GTK-SD-SMP-SMA-SMK-SLB'!BN$7,FALSE)</f>
        <v>1</v>
      </c>
      <c r="BN322" s="9">
        <f>VLOOKUP($E322,'ALL-GTK-SD-SMP-SMA-SMK-SLB'!$F$14:$CG$713,'ALL-GTK-SD-SMP-SMA-SMK-SLB'!BO$7,FALSE)</f>
        <v>0</v>
      </c>
      <c r="BO322" s="9">
        <f>VLOOKUP($E322,'ALL-GTK-SD-SMP-SMA-SMK-SLB'!$F$14:$CG$713,'ALL-GTK-SD-SMP-SMA-SMK-SLB'!BP$7,FALSE)</f>
        <v>0</v>
      </c>
      <c r="BP322" s="9">
        <f>VLOOKUP($E322,'ALL-GTK-SD-SMP-SMA-SMK-SLB'!$F$14:$CG$713,'ALL-GTK-SD-SMP-SMA-SMK-SLB'!BQ$7,FALSE)</f>
        <v>0</v>
      </c>
      <c r="BQ322" s="9">
        <f>VLOOKUP($E322,'ALL-GTK-SD-SMP-SMA-SMK-SLB'!$F$14:$CG$713,'ALL-GTK-SD-SMP-SMA-SMK-SLB'!BR$7,FALSE)</f>
        <v>0</v>
      </c>
      <c r="BR322" s="9">
        <f>VLOOKUP($E322,'ALL-GTK-SD-SMP-SMA-SMK-SLB'!$F$14:$CG$713,'ALL-GTK-SD-SMP-SMA-SMK-SLB'!BS$7,FALSE)</f>
        <v>0</v>
      </c>
      <c r="BS322" s="9">
        <f>VLOOKUP($E322,'ALL-GTK-SD-SMP-SMA-SMK-SLB'!$F$14:$CG$713,'ALL-GTK-SD-SMP-SMA-SMK-SLB'!BT$7,FALSE)</f>
        <v>0</v>
      </c>
      <c r="BT322" s="9">
        <f>VLOOKUP($E322,'ALL-GTK-SD-SMP-SMA-SMK-SLB'!$F$14:$CG$713,'ALL-GTK-SD-SMP-SMA-SMK-SLB'!BU$7,FALSE)</f>
        <v>0</v>
      </c>
      <c r="BU322" s="299">
        <f t="shared" si="173"/>
        <v>0</v>
      </c>
      <c r="BV322" s="299">
        <f t="shared" si="174"/>
        <v>0</v>
      </c>
      <c r="BW322" s="44">
        <f t="shared" si="175"/>
        <v>1</v>
      </c>
      <c r="BX322" s="44">
        <f t="shared" si="176"/>
        <v>0</v>
      </c>
      <c r="BY322" s="11">
        <f t="shared" si="177"/>
        <v>1</v>
      </c>
      <c r="BZ322" s="14">
        <f t="shared" si="178"/>
        <v>3</v>
      </c>
      <c r="CA322" s="14">
        <f t="shared" si="179"/>
        <v>8</v>
      </c>
      <c r="CB322" s="13">
        <f t="shared" si="180"/>
        <v>1</v>
      </c>
      <c r="CC322" s="13">
        <f t="shared" si="181"/>
        <v>0</v>
      </c>
      <c r="CD322" s="312">
        <f t="shared" si="182"/>
        <v>4</v>
      </c>
      <c r="CE322" s="312">
        <f t="shared" si="183"/>
        <v>8</v>
      </c>
      <c r="CF322" s="313">
        <f t="shared" si="184"/>
        <v>12</v>
      </c>
      <c r="CG322" s="302" t="str">
        <f t="shared" si="185"/>
        <v>OK</v>
      </c>
    </row>
    <row r="323" spans="1:85" ht="14.25" x14ac:dyDescent="0.25">
      <c r="A323" s="6">
        <v>311</v>
      </c>
      <c r="B323" s="495">
        <v>311</v>
      </c>
      <c r="C323" s="495" t="s">
        <v>6</v>
      </c>
      <c r="D323" s="496" t="s">
        <v>30</v>
      </c>
      <c r="E323" s="626">
        <v>20319246</v>
      </c>
      <c r="F323" s="627" t="s">
        <v>579</v>
      </c>
      <c r="G323" s="624" t="s">
        <v>52</v>
      </c>
      <c r="H323" s="9">
        <f>VLOOKUP($E323,'ALL-GTK-SD-SMP-SMA-SMK-SLB'!$F$14:$CG$713,'ALL-GTK-SD-SMP-SMA-SMK-SLB'!I$7,FALSE)</f>
        <v>0</v>
      </c>
      <c r="I323" s="9">
        <f>VLOOKUP($E323,'ALL-GTK-SD-SMP-SMA-SMK-SLB'!$F$14:$CG$713,'ALL-GTK-SD-SMP-SMA-SMK-SLB'!J$7,FALSE)</f>
        <v>0</v>
      </c>
      <c r="J323" s="9">
        <f>VLOOKUP($E323,'ALL-GTK-SD-SMP-SMA-SMK-SLB'!$F$14:$CG$713,'ALL-GTK-SD-SMP-SMA-SMK-SLB'!K$7,FALSE)</f>
        <v>0</v>
      </c>
      <c r="K323" s="9">
        <f>VLOOKUP($E323,'ALL-GTK-SD-SMP-SMA-SMK-SLB'!$F$14:$CG$713,'ALL-GTK-SD-SMP-SMA-SMK-SLB'!L$7,FALSE)</f>
        <v>0</v>
      </c>
      <c r="L323" s="9">
        <f>VLOOKUP($E323,'ALL-GTK-SD-SMP-SMA-SMK-SLB'!$F$14:$CG$713,'ALL-GTK-SD-SMP-SMA-SMK-SLB'!M$7,FALSE)</f>
        <v>0</v>
      </c>
      <c r="M323" s="9">
        <f>VLOOKUP($E323,'ALL-GTK-SD-SMP-SMA-SMK-SLB'!$F$14:$CG$713,'ALL-GTK-SD-SMP-SMA-SMK-SLB'!N$7,FALSE)</f>
        <v>0</v>
      </c>
      <c r="N323" s="9">
        <f>VLOOKUP($E323,'ALL-GTK-SD-SMP-SMA-SMK-SLB'!$F$14:$CG$713,'ALL-GTK-SD-SMP-SMA-SMK-SLB'!O$7,FALSE)</f>
        <v>2</v>
      </c>
      <c r="O323" s="9">
        <f>VLOOKUP($E323,'ALL-GTK-SD-SMP-SMA-SMK-SLB'!$F$14:$CG$713,'ALL-GTK-SD-SMP-SMA-SMK-SLB'!P$7,FALSE)</f>
        <v>2</v>
      </c>
      <c r="P323" s="299">
        <f t="shared" si="150"/>
        <v>2</v>
      </c>
      <c r="Q323" s="299">
        <f t="shared" si="151"/>
        <v>2</v>
      </c>
      <c r="R323" s="300">
        <f t="shared" si="152"/>
        <v>4</v>
      </c>
      <c r="S323" s="9">
        <f>VLOOKUP($E323,'ALL-GTK-SD-SMP-SMA-SMK-SLB'!$F$14:$CG$713,'ALL-GTK-SD-SMP-SMA-SMK-SLB'!T$7,FALSE)</f>
        <v>0</v>
      </c>
      <c r="T323" s="9">
        <f>VLOOKUP($E323,'ALL-GTK-SD-SMP-SMA-SMK-SLB'!$F$14:$CG$713,'ALL-GTK-SD-SMP-SMA-SMK-SLB'!U$7,FALSE)</f>
        <v>0</v>
      </c>
      <c r="U323" s="9">
        <f>VLOOKUP($E323,'ALL-GTK-SD-SMP-SMA-SMK-SLB'!$F$14:$CG$713,'ALL-GTK-SD-SMP-SMA-SMK-SLB'!V$7,FALSE)</f>
        <v>0</v>
      </c>
      <c r="V323" s="9">
        <f>VLOOKUP($E323,'ALL-GTK-SD-SMP-SMA-SMK-SLB'!$F$14:$CG$713,'ALL-GTK-SD-SMP-SMA-SMK-SLB'!W$7,FALSE)</f>
        <v>0</v>
      </c>
      <c r="W323" s="9">
        <f>VLOOKUP($E323,'ALL-GTK-SD-SMP-SMA-SMK-SLB'!$F$14:$CG$713,'ALL-GTK-SD-SMP-SMA-SMK-SLB'!X$7,FALSE)</f>
        <v>2</v>
      </c>
      <c r="X323" s="9">
        <f>VLOOKUP($E323,'ALL-GTK-SD-SMP-SMA-SMK-SLB'!$F$14:$CG$713,'ALL-GTK-SD-SMP-SMA-SMK-SLB'!Y$7,FALSE)</f>
        <v>3</v>
      </c>
      <c r="Y323" s="299">
        <f t="shared" si="153"/>
        <v>2</v>
      </c>
      <c r="Z323" s="299">
        <f t="shared" si="154"/>
        <v>3</v>
      </c>
      <c r="AA323" s="10">
        <f t="shared" si="155"/>
        <v>5</v>
      </c>
      <c r="AB323" s="44">
        <f t="shared" si="156"/>
        <v>4</v>
      </c>
      <c r="AC323" s="44">
        <f t="shared" si="157"/>
        <v>5</v>
      </c>
      <c r="AD323" s="11">
        <f t="shared" si="158"/>
        <v>9</v>
      </c>
      <c r="AE323" s="9">
        <f>VLOOKUP($E323,'ALL-GTK-SD-SMP-SMA-SMK-SLB'!$F$14:$CG$713,'ALL-GTK-SD-SMP-SMA-SMK-SLB'!AF$7,FALSE)</f>
        <v>2</v>
      </c>
      <c r="AF323" s="9">
        <f>VLOOKUP($E323,'ALL-GTK-SD-SMP-SMA-SMK-SLB'!$F$14:$CG$713,'ALL-GTK-SD-SMP-SMA-SMK-SLB'!AG$7,FALSE)</f>
        <v>3</v>
      </c>
      <c r="AG323" s="10">
        <f t="shared" si="159"/>
        <v>5</v>
      </c>
      <c r="AH323" s="9">
        <f>VLOOKUP($E323,'ALL-GTK-SD-SMP-SMA-SMK-SLB'!$F$14:$CG$713,'ALL-GTK-SD-SMP-SMA-SMK-SLB'!AI$7,FALSE)</f>
        <v>2</v>
      </c>
      <c r="AI323" s="9">
        <f>VLOOKUP($E323,'ALL-GTK-SD-SMP-SMA-SMK-SLB'!$F$14:$CG$713,'ALL-GTK-SD-SMP-SMA-SMK-SLB'!AJ$7,FALSE)</f>
        <v>2</v>
      </c>
      <c r="AJ323" s="10">
        <f t="shared" si="160"/>
        <v>4</v>
      </c>
      <c r="AK323" s="44">
        <f t="shared" si="161"/>
        <v>4</v>
      </c>
      <c r="AL323" s="44">
        <f t="shared" si="162"/>
        <v>5</v>
      </c>
      <c r="AM323" s="11">
        <f t="shared" si="163"/>
        <v>9</v>
      </c>
      <c r="AN323" s="299">
        <f>VLOOKUP($E323,'ALL-GTK-SD-SMP-SMA-SMK-SLB'!$F$14:$CG$713,'ALL-GTK-SD-SMP-SMA-SMK-SLB'!AO$7,FALSE)</f>
        <v>1</v>
      </c>
      <c r="AO323" s="299">
        <f>VLOOKUP($E323,'ALL-GTK-SD-SMP-SMA-SMK-SLB'!$F$14:$CG$713,'ALL-GTK-SD-SMP-SMA-SMK-SLB'!AP$7,FALSE)</f>
        <v>0</v>
      </c>
      <c r="AP323" s="9">
        <f>VLOOKUP($E323,'ALL-GTK-SD-SMP-SMA-SMK-SLB'!$F$14:$CG$713,'ALL-GTK-SD-SMP-SMA-SMK-SLB'!AQ$7,FALSE)</f>
        <v>0</v>
      </c>
      <c r="AQ323" s="9">
        <f>VLOOKUP($E323,'ALL-GTK-SD-SMP-SMA-SMK-SLB'!$F$14:$CG$713,'ALL-GTK-SD-SMP-SMA-SMK-SLB'!AR$7,FALSE)</f>
        <v>0</v>
      </c>
      <c r="AR323" s="9">
        <f>VLOOKUP($E323,'ALL-GTK-SD-SMP-SMA-SMK-SLB'!$F$14:$CG$713,'ALL-GTK-SD-SMP-SMA-SMK-SLB'!AS$7,FALSE)</f>
        <v>0</v>
      </c>
      <c r="AS323" s="9">
        <f>VLOOKUP($E323,'ALL-GTK-SD-SMP-SMA-SMK-SLB'!$F$14:$CG$713,'ALL-GTK-SD-SMP-SMA-SMK-SLB'!AT$7,FALSE)</f>
        <v>0</v>
      </c>
      <c r="AT323" s="9">
        <f>VLOOKUP($E323,'ALL-GTK-SD-SMP-SMA-SMK-SLB'!$F$14:$CG$713,'ALL-GTK-SD-SMP-SMA-SMK-SLB'!AU$7,FALSE)</f>
        <v>0</v>
      </c>
      <c r="AU323" s="9">
        <f>VLOOKUP($E323,'ALL-GTK-SD-SMP-SMA-SMK-SLB'!$F$14:$CG$713,'ALL-GTK-SD-SMP-SMA-SMK-SLB'!AV$7,FALSE)</f>
        <v>0</v>
      </c>
      <c r="AV323" s="9">
        <f>VLOOKUP($E323,'ALL-GTK-SD-SMP-SMA-SMK-SLB'!$F$14:$CG$713,'ALL-GTK-SD-SMP-SMA-SMK-SLB'!AW$7,FALSE)</f>
        <v>0</v>
      </c>
      <c r="AW323" s="9">
        <f>VLOOKUP($E323,'ALL-GTK-SD-SMP-SMA-SMK-SLB'!$F$14:$CG$713,'ALL-GTK-SD-SMP-SMA-SMK-SLB'!AX$7,FALSE)</f>
        <v>0</v>
      </c>
      <c r="AX323" s="9">
        <f>VLOOKUP($E323,'ALL-GTK-SD-SMP-SMA-SMK-SLB'!$F$14:$CG$713,'ALL-GTK-SD-SMP-SMA-SMK-SLB'!AY$7,FALSE)</f>
        <v>3</v>
      </c>
      <c r="AY323" s="9">
        <f>VLOOKUP($E323,'ALL-GTK-SD-SMP-SMA-SMK-SLB'!$F$14:$CG$713,'ALL-GTK-SD-SMP-SMA-SMK-SLB'!AZ$7,FALSE)</f>
        <v>5</v>
      </c>
      <c r="AZ323" s="9">
        <f>VLOOKUP($E323,'ALL-GTK-SD-SMP-SMA-SMK-SLB'!$F$14:$CG$713,'ALL-GTK-SD-SMP-SMA-SMK-SLB'!BA$7,FALSE)</f>
        <v>0</v>
      </c>
      <c r="BA323" s="9">
        <f>VLOOKUP($E323,'ALL-GTK-SD-SMP-SMA-SMK-SLB'!$F$14:$CG$713,'ALL-GTK-SD-SMP-SMA-SMK-SLB'!BB$7,FALSE)</f>
        <v>0</v>
      </c>
      <c r="BB323" s="9">
        <f>VLOOKUP($E323,'ALL-GTK-SD-SMP-SMA-SMK-SLB'!$F$14:$CG$713,'ALL-GTK-SD-SMP-SMA-SMK-SLB'!BC$7,FALSE)</f>
        <v>0</v>
      </c>
      <c r="BC323" s="9">
        <f>VLOOKUP($E323,'ALL-GTK-SD-SMP-SMA-SMK-SLB'!$F$14:$CG$713,'ALL-GTK-SD-SMP-SMA-SMK-SLB'!BD$7,FALSE)</f>
        <v>0</v>
      </c>
      <c r="BD323" s="310">
        <f t="shared" si="164"/>
        <v>1</v>
      </c>
      <c r="BE323" s="310">
        <f t="shared" si="165"/>
        <v>0</v>
      </c>
      <c r="BF323" s="10">
        <f t="shared" si="166"/>
        <v>1</v>
      </c>
      <c r="BG323" s="311">
        <f t="shared" si="167"/>
        <v>3</v>
      </c>
      <c r="BH323" s="311">
        <f t="shared" si="168"/>
        <v>5</v>
      </c>
      <c r="BI323" s="10">
        <f t="shared" si="169"/>
        <v>8</v>
      </c>
      <c r="BJ323" s="44">
        <f t="shared" si="170"/>
        <v>4</v>
      </c>
      <c r="BK323" s="44">
        <f t="shared" si="171"/>
        <v>5</v>
      </c>
      <c r="BL323" s="11">
        <f t="shared" si="172"/>
        <v>9</v>
      </c>
      <c r="BM323" s="9">
        <f>VLOOKUP($E323,'ALL-GTK-SD-SMP-SMA-SMK-SLB'!$F$14:$CG$713,'ALL-GTK-SD-SMP-SMA-SMK-SLB'!BN$7,FALSE)</f>
        <v>0</v>
      </c>
      <c r="BN323" s="9">
        <f>VLOOKUP($E323,'ALL-GTK-SD-SMP-SMA-SMK-SLB'!$F$14:$CG$713,'ALL-GTK-SD-SMP-SMA-SMK-SLB'!BO$7,FALSE)</f>
        <v>0</v>
      </c>
      <c r="BO323" s="9">
        <f>VLOOKUP($E323,'ALL-GTK-SD-SMP-SMA-SMK-SLB'!$F$14:$CG$713,'ALL-GTK-SD-SMP-SMA-SMK-SLB'!BP$7,FALSE)</f>
        <v>0</v>
      </c>
      <c r="BP323" s="9">
        <f>VLOOKUP($E323,'ALL-GTK-SD-SMP-SMA-SMK-SLB'!$F$14:$CG$713,'ALL-GTK-SD-SMP-SMA-SMK-SLB'!BQ$7,FALSE)</f>
        <v>0</v>
      </c>
      <c r="BQ323" s="9">
        <f>VLOOKUP($E323,'ALL-GTK-SD-SMP-SMA-SMK-SLB'!$F$14:$CG$713,'ALL-GTK-SD-SMP-SMA-SMK-SLB'!BR$7,FALSE)</f>
        <v>1</v>
      </c>
      <c r="BR323" s="9">
        <f>VLOOKUP($E323,'ALL-GTK-SD-SMP-SMA-SMK-SLB'!$F$14:$CG$713,'ALL-GTK-SD-SMP-SMA-SMK-SLB'!BS$7,FALSE)</f>
        <v>0</v>
      </c>
      <c r="BS323" s="9">
        <f>VLOOKUP($E323,'ALL-GTK-SD-SMP-SMA-SMK-SLB'!$F$14:$CG$713,'ALL-GTK-SD-SMP-SMA-SMK-SLB'!BT$7,FALSE)</f>
        <v>0</v>
      </c>
      <c r="BT323" s="9">
        <f>VLOOKUP($E323,'ALL-GTK-SD-SMP-SMA-SMK-SLB'!$F$14:$CG$713,'ALL-GTK-SD-SMP-SMA-SMK-SLB'!BU$7,FALSE)</f>
        <v>0</v>
      </c>
      <c r="BU323" s="299">
        <f t="shared" si="173"/>
        <v>1</v>
      </c>
      <c r="BV323" s="299">
        <f t="shared" si="174"/>
        <v>0</v>
      </c>
      <c r="BW323" s="44">
        <f t="shared" si="175"/>
        <v>1</v>
      </c>
      <c r="BX323" s="44">
        <f t="shared" si="176"/>
        <v>0</v>
      </c>
      <c r="BY323" s="11">
        <f t="shared" si="177"/>
        <v>1</v>
      </c>
      <c r="BZ323" s="14">
        <f t="shared" si="178"/>
        <v>4</v>
      </c>
      <c r="CA323" s="14">
        <f t="shared" si="179"/>
        <v>5</v>
      </c>
      <c r="CB323" s="13">
        <f t="shared" si="180"/>
        <v>1</v>
      </c>
      <c r="CC323" s="13">
        <f t="shared" si="181"/>
        <v>0</v>
      </c>
      <c r="CD323" s="312">
        <f t="shared" si="182"/>
        <v>5</v>
      </c>
      <c r="CE323" s="312">
        <f t="shared" si="183"/>
        <v>5</v>
      </c>
      <c r="CF323" s="313">
        <f t="shared" si="184"/>
        <v>10</v>
      </c>
      <c r="CG323" s="302" t="str">
        <f t="shared" si="185"/>
        <v>OK</v>
      </c>
    </row>
    <row r="324" spans="1:85" ht="14.25" x14ac:dyDescent="0.25">
      <c r="A324" s="6">
        <v>312</v>
      </c>
      <c r="B324" s="495">
        <v>312</v>
      </c>
      <c r="C324" s="495" t="s">
        <v>6</v>
      </c>
      <c r="D324" s="496" t="s">
        <v>30</v>
      </c>
      <c r="E324" s="626">
        <v>20319243</v>
      </c>
      <c r="F324" s="627" t="s">
        <v>580</v>
      </c>
      <c r="G324" s="624" t="s">
        <v>52</v>
      </c>
      <c r="H324" s="9">
        <f>VLOOKUP($E324,'ALL-GTK-SD-SMP-SMA-SMK-SLB'!$F$14:$CG$713,'ALL-GTK-SD-SMP-SMA-SMK-SLB'!I$7,FALSE)</f>
        <v>0</v>
      </c>
      <c r="I324" s="9">
        <f>VLOOKUP($E324,'ALL-GTK-SD-SMP-SMA-SMK-SLB'!$F$14:$CG$713,'ALL-GTK-SD-SMP-SMA-SMK-SLB'!J$7,FALSE)</f>
        <v>0</v>
      </c>
      <c r="J324" s="9">
        <f>VLOOKUP($E324,'ALL-GTK-SD-SMP-SMA-SMK-SLB'!$F$14:$CG$713,'ALL-GTK-SD-SMP-SMA-SMK-SLB'!K$7,FALSE)</f>
        <v>2</v>
      </c>
      <c r="K324" s="9">
        <f>VLOOKUP($E324,'ALL-GTK-SD-SMP-SMA-SMK-SLB'!$F$14:$CG$713,'ALL-GTK-SD-SMP-SMA-SMK-SLB'!L$7,FALSE)</f>
        <v>0</v>
      </c>
      <c r="L324" s="9">
        <f>VLOOKUP($E324,'ALL-GTK-SD-SMP-SMA-SMK-SLB'!$F$14:$CG$713,'ALL-GTK-SD-SMP-SMA-SMK-SLB'!M$7,FALSE)</f>
        <v>1</v>
      </c>
      <c r="M324" s="9">
        <f>VLOOKUP($E324,'ALL-GTK-SD-SMP-SMA-SMK-SLB'!$F$14:$CG$713,'ALL-GTK-SD-SMP-SMA-SMK-SLB'!N$7,FALSE)</f>
        <v>2</v>
      </c>
      <c r="N324" s="9">
        <f>VLOOKUP($E324,'ALL-GTK-SD-SMP-SMA-SMK-SLB'!$F$14:$CG$713,'ALL-GTK-SD-SMP-SMA-SMK-SLB'!O$7,FALSE)</f>
        <v>2</v>
      </c>
      <c r="O324" s="9">
        <f>VLOOKUP($E324,'ALL-GTK-SD-SMP-SMA-SMK-SLB'!$F$14:$CG$713,'ALL-GTK-SD-SMP-SMA-SMK-SLB'!P$7,FALSE)</f>
        <v>3</v>
      </c>
      <c r="P324" s="299">
        <f t="shared" si="150"/>
        <v>5</v>
      </c>
      <c r="Q324" s="299">
        <f t="shared" si="151"/>
        <v>5</v>
      </c>
      <c r="R324" s="300">
        <f t="shared" si="152"/>
        <v>10</v>
      </c>
      <c r="S324" s="9">
        <f>VLOOKUP($E324,'ALL-GTK-SD-SMP-SMA-SMK-SLB'!$F$14:$CG$713,'ALL-GTK-SD-SMP-SMA-SMK-SLB'!T$7,FALSE)</f>
        <v>0</v>
      </c>
      <c r="T324" s="9">
        <f>VLOOKUP($E324,'ALL-GTK-SD-SMP-SMA-SMK-SLB'!$F$14:$CG$713,'ALL-GTK-SD-SMP-SMA-SMK-SLB'!U$7,FALSE)</f>
        <v>0</v>
      </c>
      <c r="U324" s="9">
        <f>VLOOKUP($E324,'ALL-GTK-SD-SMP-SMA-SMK-SLB'!$F$14:$CG$713,'ALL-GTK-SD-SMP-SMA-SMK-SLB'!V$7,FALSE)</f>
        <v>0</v>
      </c>
      <c r="V324" s="9">
        <f>VLOOKUP($E324,'ALL-GTK-SD-SMP-SMA-SMK-SLB'!$F$14:$CG$713,'ALL-GTK-SD-SMP-SMA-SMK-SLB'!W$7,FALSE)</f>
        <v>0</v>
      </c>
      <c r="W324" s="9">
        <f>VLOOKUP($E324,'ALL-GTK-SD-SMP-SMA-SMK-SLB'!$F$14:$CG$713,'ALL-GTK-SD-SMP-SMA-SMK-SLB'!X$7,FALSE)</f>
        <v>1</v>
      </c>
      <c r="X324" s="9">
        <f>VLOOKUP($E324,'ALL-GTK-SD-SMP-SMA-SMK-SLB'!$F$14:$CG$713,'ALL-GTK-SD-SMP-SMA-SMK-SLB'!Y$7,FALSE)</f>
        <v>2</v>
      </c>
      <c r="Y324" s="299">
        <f t="shared" si="153"/>
        <v>1</v>
      </c>
      <c r="Z324" s="299">
        <f t="shared" si="154"/>
        <v>2</v>
      </c>
      <c r="AA324" s="10">
        <f t="shared" si="155"/>
        <v>3</v>
      </c>
      <c r="AB324" s="44">
        <f t="shared" si="156"/>
        <v>6</v>
      </c>
      <c r="AC324" s="44">
        <f t="shared" si="157"/>
        <v>7</v>
      </c>
      <c r="AD324" s="11">
        <f t="shared" si="158"/>
        <v>13</v>
      </c>
      <c r="AE324" s="9">
        <f>VLOOKUP($E324,'ALL-GTK-SD-SMP-SMA-SMK-SLB'!$F$14:$CG$713,'ALL-GTK-SD-SMP-SMA-SMK-SLB'!AF$7,FALSE)</f>
        <v>3</v>
      </c>
      <c r="AF324" s="9">
        <f>VLOOKUP($E324,'ALL-GTK-SD-SMP-SMA-SMK-SLB'!$F$14:$CG$713,'ALL-GTK-SD-SMP-SMA-SMK-SLB'!AG$7,FALSE)</f>
        <v>3</v>
      </c>
      <c r="AG324" s="10">
        <f t="shared" si="159"/>
        <v>6</v>
      </c>
      <c r="AH324" s="9">
        <f>VLOOKUP($E324,'ALL-GTK-SD-SMP-SMA-SMK-SLB'!$F$14:$CG$713,'ALL-GTK-SD-SMP-SMA-SMK-SLB'!AI$7,FALSE)</f>
        <v>3</v>
      </c>
      <c r="AI324" s="9">
        <f>VLOOKUP($E324,'ALL-GTK-SD-SMP-SMA-SMK-SLB'!$F$14:$CG$713,'ALL-GTK-SD-SMP-SMA-SMK-SLB'!AJ$7,FALSE)</f>
        <v>4</v>
      </c>
      <c r="AJ324" s="10">
        <f t="shared" si="160"/>
        <v>7</v>
      </c>
      <c r="AK324" s="44">
        <f t="shared" si="161"/>
        <v>6</v>
      </c>
      <c r="AL324" s="44">
        <f t="shared" si="162"/>
        <v>7</v>
      </c>
      <c r="AM324" s="11">
        <f t="shared" si="163"/>
        <v>13</v>
      </c>
      <c r="AN324" s="299">
        <f>VLOOKUP($E324,'ALL-GTK-SD-SMP-SMA-SMK-SLB'!$F$14:$CG$713,'ALL-GTK-SD-SMP-SMA-SMK-SLB'!AO$7,FALSE)</f>
        <v>0</v>
      </c>
      <c r="AO324" s="299">
        <f>VLOOKUP($E324,'ALL-GTK-SD-SMP-SMA-SMK-SLB'!$F$14:$CG$713,'ALL-GTK-SD-SMP-SMA-SMK-SLB'!AP$7,FALSE)</f>
        <v>0</v>
      </c>
      <c r="AP324" s="9">
        <f>VLOOKUP($E324,'ALL-GTK-SD-SMP-SMA-SMK-SLB'!$F$14:$CG$713,'ALL-GTK-SD-SMP-SMA-SMK-SLB'!AQ$7,FALSE)</f>
        <v>0</v>
      </c>
      <c r="AQ324" s="9">
        <f>VLOOKUP($E324,'ALL-GTK-SD-SMP-SMA-SMK-SLB'!$F$14:$CG$713,'ALL-GTK-SD-SMP-SMA-SMK-SLB'!AR$7,FALSE)</f>
        <v>0</v>
      </c>
      <c r="AR324" s="9">
        <f>VLOOKUP($E324,'ALL-GTK-SD-SMP-SMA-SMK-SLB'!$F$14:$CG$713,'ALL-GTK-SD-SMP-SMA-SMK-SLB'!AS$7,FALSE)</f>
        <v>0</v>
      </c>
      <c r="AS324" s="9">
        <f>VLOOKUP($E324,'ALL-GTK-SD-SMP-SMA-SMK-SLB'!$F$14:$CG$713,'ALL-GTK-SD-SMP-SMA-SMK-SLB'!AT$7,FALSE)</f>
        <v>0</v>
      </c>
      <c r="AT324" s="9">
        <f>VLOOKUP($E324,'ALL-GTK-SD-SMP-SMA-SMK-SLB'!$F$14:$CG$713,'ALL-GTK-SD-SMP-SMA-SMK-SLB'!AU$7,FALSE)</f>
        <v>0</v>
      </c>
      <c r="AU324" s="9">
        <f>VLOOKUP($E324,'ALL-GTK-SD-SMP-SMA-SMK-SLB'!$F$14:$CG$713,'ALL-GTK-SD-SMP-SMA-SMK-SLB'!AV$7,FALSE)</f>
        <v>0</v>
      </c>
      <c r="AV324" s="9">
        <f>VLOOKUP($E324,'ALL-GTK-SD-SMP-SMA-SMK-SLB'!$F$14:$CG$713,'ALL-GTK-SD-SMP-SMA-SMK-SLB'!AW$7,FALSE)</f>
        <v>0</v>
      </c>
      <c r="AW324" s="9">
        <f>VLOOKUP($E324,'ALL-GTK-SD-SMP-SMA-SMK-SLB'!$F$14:$CG$713,'ALL-GTK-SD-SMP-SMA-SMK-SLB'!AX$7,FALSE)</f>
        <v>0</v>
      </c>
      <c r="AX324" s="9">
        <f>VLOOKUP($E324,'ALL-GTK-SD-SMP-SMA-SMK-SLB'!$F$14:$CG$713,'ALL-GTK-SD-SMP-SMA-SMK-SLB'!AY$7,FALSE)</f>
        <v>6</v>
      </c>
      <c r="AY324" s="9">
        <f>VLOOKUP($E324,'ALL-GTK-SD-SMP-SMA-SMK-SLB'!$F$14:$CG$713,'ALL-GTK-SD-SMP-SMA-SMK-SLB'!AZ$7,FALSE)</f>
        <v>7</v>
      </c>
      <c r="AZ324" s="9">
        <f>VLOOKUP($E324,'ALL-GTK-SD-SMP-SMA-SMK-SLB'!$F$14:$CG$713,'ALL-GTK-SD-SMP-SMA-SMK-SLB'!BA$7,FALSE)</f>
        <v>0</v>
      </c>
      <c r="BA324" s="9">
        <f>VLOOKUP($E324,'ALL-GTK-SD-SMP-SMA-SMK-SLB'!$F$14:$CG$713,'ALL-GTK-SD-SMP-SMA-SMK-SLB'!BB$7,FALSE)</f>
        <v>0</v>
      </c>
      <c r="BB324" s="9">
        <f>VLOOKUP($E324,'ALL-GTK-SD-SMP-SMA-SMK-SLB'!$F$14:$CG$713,'ALL-GTK-SD-SMP-SMA-SMK-SLB'!BC$7,FALSE)</f>
        <v>0</v>
      </c>
      <c r="BC324" s="9">
        <f>VLOOKUP($E324,'ALL-GTK-SD-SMP-SMA-SMK-SLB'!$F$14:$CG$713,'ALL-GTK-SD-SMP-SMA-SMK-SLB'!BD$7,FALSE)</f>
        <v>0</v>
      </c>
      <c r="BD324" s="310">
        <f t="shared" si="164"/>
        <v>0</v>
      </c>
      <c r="BE324" s="310">
        <f t="shared" si="165"/>
        <v>0</v>
      </c>
      <c r="BF324" s="10">
        <f t="shared" si="166"/>
        <v>0</v>
      </c>
      <c r="BG324" s="311">
        <f t="shared" si="167"/>
        <v>6</v>
      </c>
      <c r="BH324" s="311">
        <f t="shared" si="168"/>
        <v>7</v>
      </c>
      <c r="BI324" s="10">
        <f t="shared" si="169"/>
        <v>13</v>
      </c>
      <c r="BJ324" s="44">
        <f t="shared" si="170"/>
        <v>6</v>
      </c>
      <c r="BK324" s="44">
        <f t="shared" si="171"/>
        <v>7</v>
      </c>
      <c r="BL324" s="11">
        <f t="shared" si="172"/>
        <v>13</v>
      </c>
      <c r="BM324" s="9">
        <f>VLOOKUP($E324,'ALL-GTK-SD-SMP-SMA-SMK-SLB'!$F$14:$CG$713,'ALL-GTK-SD-SMP-SMA-SMK-SLB'!BN$7,FALSE)</f>
        <v>0</v>
      </c>
      <c r="BN324" s="9">
        <f>VLOOKUP($E324,'ALL-GTK-SD-SMP-SMA-SMK-SLB'!$F$14:$CG$713,'ALL-GTK-SD-SMP-SMA-SMK-SLB'!BO$7,FALSE)</f>
        <v>0</v>
      </c>
      <c r="BO324" s="9">
        <f>VLOOKUP($E324,'ALL-GTK-SD-SMP-SMA-SMK-SLB'!$F$14:$CG$713,'ALL-GTK-SD-SMP-SMA-SMK-SLB'!BP$7,FALSE)</f>
        <v>0</v>
      </c>
      <c r="BP324" s="9">
        <f>VLOOKUP($E324,'ALL-GTK-SD-SMP-SMA-SMK-SLB'!$F$14:$CG$713,'ALL-GTK-SD-SMP-SMA-SMK-SLB'!BQ$7,FALSE)</f>
        <v>0</v>
      </c>
      <c r="BQ324" s="9">
        <f>VLOOKUP($E324,'ALL-GTK-SD-SMP-SMA-SMK-SLB'!$F$14:$CG$713,'ALL-GTK-SD-SMP-SMA-SMK-SLB'!BR$7,FALSE)</f>
        <v>0</v>
      </c>
      <c r="BR324" s="9">
        <f>VLOOKUP($E324,'ALL-GTK-SD-SMP-SMA-SMK-SLB'!$F$14:$CG$713,'ALL-GTK-SD-SMP-SMA-SMK-SLB'!BS$7,FALSE)</f>
        <v>0</v>
      </c>
      <c r="BS324" s="9">
        <f>VLOOKUP($E324,'ALL-GTK-SD-SMP-SMA-SMK-SLB'!$F$14:$CG$713,'ALL-GTK-SD-SMP-SMA-SMK-SLB'!BT$7,FALSE)</f>
        <v>2</v>
      </c>
      <c r="BT324" s="9">
        <f>VLOOKUP($E324,'ALL-GTK-SD-SMP-SMA-SMK-SLB'!$F$14:$CG$713,'ALL-GTK-SD-SMP-SMA-SMK-SLB'!BU$7,FALSE)</f>
        <v>0</v>
      </c>
      <c r="BU324" s="299">
        <f t="shared" si="173"/>
        <v>2</v>
      </c>
      <c r="BV324" s="299">
        <f t="shared" si="174"/>
        <v>0</v>
      </c>
      <c r="BW324" s="44">
        <f t="shared" si="175"/>
        <v>2</v>
      </c>
      <c r="BX324" s="44">
        <f t="shared" si="176"/>
        <v>0</v>
      </c>
      <c r="BY324" s="11">
        <f t="shared" si="177"/>
        <v>2</v>
      </c>
      <c r="BZ324" s="14">
        <f t="shared" si="178"/>
        <v>6</v>
      </c>
      <c r="CA324" s="14">
        <f t="shared" si="179"/>
        <v>7</v>
      </c>
      <c r="CB324" s="13">
        <f t="shared" si="180"/>
        <v>2</v>
      </c>
      <c r="CC324" s="13">
        <f t="shared" si="181"/>
        <v>0</v>
      </c>
      <c r="CD324" s="312">
        <f t="shared" si="182"/>
        <v>8</v>
      </c>
      <c r="CE324" s="312">
        <f t="shared" si="183"/>
        <v>7</v>
      </c>
      <c r="CF324" s="313">
        <f t="shared" si="184"/>
        <v>15</v>
      </c>
      <c r="CG324" s="302" t="str">
        <f t="shared" si="185"/>
        <v>OK</v>
      </c>
    </row>
    <row r="325" spans="1:85" ht="14.25" x14ac:dyDescent="0.25">
      <c r="A325" s="6">
        <v>313</v>
      </c>
      <c r="B325" s="495">
        <v>313</v>
      </c>
      <c r="C325" s="495" t="s">
        <v>6</v>
      </c>
      <c r="D325" s="496" t="s">
        <v>30</v>
      </c>
      <c r="E325" s="626">
        <v>20319242</v>
      </c>
      <c r="F325" s="627" t="s">
        <v>581</v>
      </c>
      <c r="G325" s="624" t="s">
        <v>52</v>
      </c>
      <c r="H325" s="9">
        <f>VLOOKUP($E325,'ALL-GTK-SD-SMP-SMA-SMK-SLB'!$F$14:$CG$713,'ALL-GTK-SD-SMP-SMA-SMK-SLB'!I$7,FALSE)</f>
        <v>0</v>
      </c>
      <c r="I325" s="9">
        <f>VLOOKUP($E325,'ALL-GTK-SD-SMP-SMA-SMK-SLB'!$F$14:$CG$713,'ALL-GTK-SD-SMP-SMA-SMK-SLB'!J$7,FALSE)</f>
        <v>0</v>
      </c>
      <c r="J325" s="9">
        <f>VLOOKUP($E325,'ALL-GTK-SD-SMP-SMA-SMK-SLB'!$F$14:$CG$713,'ALL-GTK-SD-SMP-SMA-SMK-SLB'!K$7,FALSE)</f>
        <v>0</v>
      </c>
      <c r="K325" s="9">
        <f>VLOOKUP($E325,'ALL-GTK-SD-SMP-SMA-SMK-SLB'!$F$14:$CG$713,'ALL-GTK-SD-SMP-SMA-SMK-SLB'!L$7,FALSE)</f>
        <v>0</v>
      </c>
      <c r="L325" s="9">
        <f>VLOOKUP($E325,'ALL-GTK-SD-SMP-SMA-SMK-SLB'!$F$14:$CG$713,'ALL-GTK-SD-SMP-SMA-SMK-SLB'!M$7,FALSE)</f>
        <v>0</v>
      </c>
      <c r="M325" s="9">
        <f>VLOOKUP($E325,'ALL-GTK-SD-SMP-SMA-SMK-SLB'!$F$14:$CG$713,'ALL-GTK-SD-SMP-SMA-SMK-SLB'!N$7,FALSE)</f>
        <v>2</v>
      </c>
      <c r="N325" s="9">
        <f>VLOOKUP($E325,'ALL-GTK-SD-SMP-SMA-SMK-SLB'!$F$14:$CG$713,'ALL-GTK-SD-SMP-SMA-SMK-SLB'!O$7,FALSE)</f>
        <v>1</v>
      </c>
      <c r="O325" s="9">
        <f>VLOOKUP($E325,'ALL-GTK-SD-SMP-SMA-SMK-SLB'!$F$14:$CG$713,'ALL-GTK-SD-SMP-SMA-SMK-SLB'!P$7,FALSE)</f>
        <v>3</v>
      </c>
      <c r="P325" s="299">
        <f t="shared" si="150"/>
        <v>1</v>
      </c>
      <c r="Q325" s="299">
        <f t="shared" si="151"/>
        <v>5</v>
      </c>
      <c r="R325" s="300">
        <f t="shared" si="152"/>
        <v>6</v>
      </c>
      <c r="S325" s="9">
        <f>VLOOKUP($E325,'ALL-GTK-SD-SMP-SMA-SMK-SLB'!$F$14:$CG$713,'ALL-GTK-SD-SMP-SMA-SMK-SLB'!T$7,FALSE)</f>
        <v>0</v>
      </c>
      <c r="T325" s="9">
        <f>VLOOKUP($E325,'ALL-GTK-SD-SMP-SMA-SMK-SLB'!$F$14:$CG$713,'ALL-GTK-SD-SMP-SMA-SMK-SLB'!U$7,FALSE)</f>
        <v>0</v>
      </c>
      <c r="U325" s="9">
        <f>VLOOKUP($E325,'ALL-GTK-SD-SMP-SMA-SMK-SLB'!$F$14:$CG$713,'ALL-GTK-SD-SMP-SMA-SMK-SLB'!V$7,FALSE)</f>
        <v>1</v>
      </c>
      <c r="V325" s="9">
        <f>VLOOKUP($E325,'ALL-GTK-SD-SMP-SMA-SMK-SLB'!$F$14:$CG$713,'ALL-GTK-SD-SMP-SMA-SMK-SLB'!W$7,FALSE)</f>
        <v>2</v>
      </c>
      <c r="W325" s="9">
        <f>VLOOKUP($E325,'ALL-GTK-SD-SMP-SMA-SMK-SLB'!$F$14:$CG$713,'ALL-GTK-SD-SMP-SMA-SMK-SLB'!X$7,FALSE)</f>
        <v>0</v>
      </c>
      <c r="X325" s="9">
        <f>VLOOKUP($E325,'ALL-GTK-SD-SMP-SMA-SMK-SLB'!$F$14:$CG$713,'ALL-GTK-SD-SMP-SMA-SMK-SLB'!Y$7,FALSE)</f>
        <v>1</v>
      </c>
      <c r="Y325" s="299">
        <f t="shared" si="153"/>
        <v>1</v>
      </c>
      <c r="Z325" s="299">
        <f t="shared" si="154"/>
        <v>3</v>
      </c>
      <c r="AA325" s="10">
        <f t="shared" si="155"/>
        <v>4</v>
      </c>
      <c r="AB325" s="44">
        <f t="shared" si="156"/>
        <v>2</v>
      </c>
      <c r="AC325" s="44">
        <f t="shared" si="157"/>
        <v>8</v>
      </c>
      <c r="AD325" s="11">
        <f t="shared" si="158"/>
        <v>10</v>
      </c>
      <c r="AE325" s="9">
        <f>VLOOKUP($E325,'ALL-GTK-SD-SMP-SMA-SMK-SLB'!$F$14:$CG$713,'ALL-GTK-SD-SMP-SMA-SMK-SLB'!AF$7,FALSE)</f>
        <v>0</v>
      </c>
      <c r="AF325" s="9">
        <f>VLOOKUP($E325,'ALL-GTK-SD-SMP-SMA-SMK-SLB'!$F$14:$CG$713,'ALL-GTK-SD-SMP-SMA-SMK-SLB'!AG$7,FALSE)</f>
        <v>4</v>
      </c>
      <c r="AG325" s="10">
        <f t="shared" si="159"/>
        <v>4</v>
      </c>
      <c r="AH325" s="9">
        <f>VLOOKUP($E325,'ALL-GTK-SD-SMP-SMA-SMK-SLB'!$F$14:$CG$713,'ALL-GTK-SD-SMP-SMA-SMK-SLB'!AI$7,FALSE)</f>
        <v>2</v>
      </c>
      <c r="AI325" s="9">
        <f>VLOOKUP($E325,'ALL-GTK-SD-SMP-SMA-SMK-SLB'!$F$14:$CG$713,'ALL-GTK-SD-SMP-SMA-SMK-SLB'!AJ$7,FALSE)</f>
        <v>4</v>
      </c>
      <c r="AJ325" s="10">
        <f t="shared" si="160"/>
        <v>6</v>
      </c>
      <c r="AK325" s="44">
        <f t="shared" si="161"/>
        <v>2</v>
      </c>
      <c r="AL325" s="44">
        <f t="shared" si="162"/>
        <v>8</v>
      </c>
      <c r="AM325" s="11">
        <f t="shared" si="163"/>
        <v>10</v>
      </c>
      <c r="AN325" s="299">
        <f>VLOOKUP($E325,'ALL-GTK-SD-SMP-SMA-SMK-SLB'!$F$14:$CG$713,'ALL-GTK-SD-SMP-SMA-SMK-SLB'!AO$7,FALSE)</f>
        <v>0</v>
      </c>
      <c r="AO325" s="299">
        <f>VLOOKUP($E325,'ALL-GTK-SD-SMP-SMA-SMK-SLB'!$F$14:$CG$713,'ALL-GTK-SD-SMP-SMA-SMK-SLB'!AP$7,FALSE)</f>
        <v>0</v>
      </c>
      <c r="AP325" s="9">
        <f>VLOOKUP($E325,'ALL-GTK-SD-SMP-SMA-SMK-SLB'!$F$14:$CG$713,'ALL-GTK-SD-SMP-SMA-SMK-SLB'!AQ$7,FALSE)</f>
        <v>0</v>
      </c>
      <c r="AQ325" s="9">
        <f>VLOOKUP($E325,'ALL-GTK-SD-SMP-SMA-SMK-SLB'!$F$14:$CG$713,'ALL-GTK-SD-SMP-SMA-SMK-SLB'!AR$7,FALSE)</f>
        <v>0</v>
      </c>
      <c r="AR325" s="9">
        <f>VLOOKUP($E325,'ALL-GTK-SD-SMP-SMA-SMK-SLB'!$F$14:$CG$713,'ALL-GTK-SD-SMP-SMA-SMK-SLB'!AS$7,FALSE)</f>
        <v>0</v>
      </c>
      <c r="AS325" s="9">
        <f>VLOOKUP($E325,'ALL-GTK-SD-SMP-SMA-SMK-SLB'!$F$14:$CG$713,'ALL-GTK-SD-SMP-SMA-SMK-SLB'!AT$7,FALSE)</f>
        <v>0</v>
      </c>
      <c r="AT325" s="9">
        <f>VLOOKUP($E325,'ALL-GTK-SD-SMP-SMA-SMK-SLB'!$F$14:$CG$713,'ALL-GTK-SD-SMP-SMA-SMK-SLB'!AU$7,FALSE)</f>
        <v>0</v>
      </c>
      <c r="AU325" s="9">
        <f>VLOOKUP($E325,'ALL-GTK-SD-SMP-SMA-SMK-SLB'!$F$14:$CG$713,'ALL-GTK-SD-SMP-SMA-SMK-SLB'!AV$7,FALSE)</f>
        <v>0</v>
      </c>
      <c r="AV325" s="9">
        <f>VLOOKUP($E325,'ALL-GTK-SD-SMP-SMA-SMK-SLB'!$F$14:$CG$713,'ALL-GTK-SD-SMP-SMA-SMK-SLB'!AW$7,FALSE)</f>
        <v>0</v>
      </c>
      <c r="AW325" s="9">
        <f>VLOOKUP($E325,'ALL-GTK-SD-SMP-SMA-SMK-SLB'!$F$14:$CG$713,'ALL-GTK-SD-SMP-SMA-SMK-SLB'!AX$7,FALSE)</f>
        <v>0</v>
      </c>
      <c r="AX325" s="9">
        <f>VLOOKUP($E325,'ALL-GTK-SD-SMP-SMA-SMK-SLB'!$F$14:$CG$713,'ALL-GTK-SD-SMP-SMA-SMK-SLB'!AY$7,FALSE)</f>
        <v>2</v>
      </c>
      <c r="AY325" s="9">
        <f>VLOOKUP($E325,'ALL-GTK-SD-SMP-SMA-SMK-SLB'!$F$14:$CG$713,'ALL-GTK-SD-SMP-SMA-SMK-SLB'!AZ$7,FALSE)</f>
        <v>8</v>
      </c>
      <c r="AZ325" s="9">
        <f>VLOOKUP($E325,'ALL-GTK-SD-SMP-SMA-SMK-SLB'!$F$14:$CG$713,'ALL-GTK-SD-SMP-SMA-SMK-SLB'!BA$7,FALSE)</f>
        <v>0</v>
      </c>
      <c r="BA325" s="9">
        <f>VLOOKUP($E325,'ALL-GTK-SD-SMP-SMA-SMK-SLB'!$F$14:$CG$713,'ALL-GTK-SD-SMP-SMA-SMK-SLB'!BB$7,FALSE)</f>
        <v>0</v>
      </c>
      <c r="BB325" s="9">
        <f>VLOOKUP($E325,'ALL-GTK-SD-SMP-SMA-SMK-SLB'!$F$14:$CG$713,'ALL-GTK-SD-SMP-SMA-SMK-SLB'!BC$7,FALSE)</f>
        <v>0</v>
      </c>
      <c r="BC325" s="9">
        <f>VLOOKUP($E325,'ALL-GTK-SD-SMP-SMA-SMK-SLB'!$F$14:$CG$713,'ALL-GTK-SD-SMP-SMA-SMK-SLB'!BD$7,FALSE)</f>
        <v>0</v>
      </c>
      <c r="BD325" s="310">
        <f t="shared" si="164"/>
        <v>0</v>
      </c>
      <c r="BE325" s="310">
        <f t="shared" si="165"/>
        <v>0</v>
      </c>
      <c r="BF325" s="10">
        <f t="shared" si="166"/>
        <v>0</v>
      </c>
      <c r="BG325" s="311">
        <f t="shared" si="167"/>
        <v>2</v>
      </c>
      <c r="BH325" s="311">
        <f t="shared" si="168"/>
        <v>8</v>
      </c>
      <c r="BI325" s="10">
        <f t="shared" si="169"/>
        <v>10</v>
      </c>
      <c r="BJ325" s="44">
        <f t="shared" si="170"/>
        <v>2</v>
      </c>
      <c r="BK325" s="44">
        <f t="shared" si="171"/>
        <v>8</v>
      </c>
      <c r="BL325" s="11">
        <f t="shared" si="172"/>
        <v>10</v>
      </c>
      <c r="BM325" s="9">
        <f>VLOOKUP($E325,'ALL-GTK-SD-SMP-SMA-SMK-SLB'!$F$14:$CG$713,'ALL-GTK-SD-SMP-SMA-SMK-SLB'!BN$7,FALSE)</f>
        <v>0</v>
      </c>
      <c r="BN325" s="9">
        <f>VLOOKUP($E325,'ALL-GTK-SD-SMP-SMA-SMK-SLB'!$F$14:$CG$713,'ALL-GTK-SD-SMP-SMA-SMK-SLB'!BO$7,FALSE)</f>
        <v>0</v>
      </c>
      <c r="BO325" s="9">
        <f>VLOOKUP($E325,'ALL-GTK-SD-SMP-SMA-SMK-SLB'!$F$14:$CG$713,'ALL-GTK-SD-SMP-SMA-SMK-SLB'!BP$7,FALSE)</f>
        <v>0</v>
      </c>
      <c r="BP325" s="9">
        <f>VLOOKUP($E325,'ALL-GTK-SD-SMP-SMA-SMK-SLB'!$F$14:$CG$713,'ALL-GTK-SD-SMP-SMA-SMK-SLB'!BQ$7,FALSE)</f>
        <v>0</v>
      </c>
      <c r="BQ325" s="9">
        <f>VLOOKUP($E325,'ALL-GTK-SD-SMP-SMA-SMK-SLB'!$F$14:$CG$713,'ALL-GTK-SD-SMP-SMA-SMK-SLB'!BR$7,FALSE)</f>
        <v>0</v>
      </c>
      <c r="BR325" s="9">
        <f>VLOOKUP($E325,'ALL-GTK-SD-SMP-SMA-SMK-SLB'!$F$14:$CG$713,'ALL-GTK-SD-SMP-SMA-SMK-SLB'!BS$7,FALSE)</f>
        <v>0</v>
      </c>
      <c r="BS325" s="9">
        <f>VLOOKUP($E325,'ALL-GTK-SD-SMP-SMA-SMK-SLB'!$F$14:$CG$713,'ALL-GTK-SD-SMP-SMA-SMK-SLB'!BT$7,FALSE)</f>
        <v>1</v>
      </c>
      <c r="BT325" s="9">
        <f>VLOOKUP($E325,'ALL-GTK-SD-SMP-SMA-SMK-SLB'!$F$14:$CG$713,'ALL-GTK-SD-SMP-SMA-SMK-SLB'!BU$7,FALSE)</f>
        <v>0</v>
      </c>
      <c r="BU325" s="299">
        <f t="shared" si="173"/>
        <v>1</v>
      </c>
      <c r="BV325" s="299">
        <f t="shared" si="174"/>
        <v>0</v>
      </c>
      <c r="BW325" s="44">
        <f t="shared" si="175"/>
        <v>1</v>
      </c>
      <c r="BX325" s="44">
        <f t="shared" si="176"/>
        <v>0</v>
      </c>
      <c r="BY325" s="11">
        <f t="shared" si="177"/>
        <v>1</v>
      </c>
      <c r="BZ325" s="14">
        <f t="shared" si="178"/>
        <v>2</v>
      </c>
      <c r="CA325" s="14">
        <f t="shared" si="179"/>
        <v>8</v>
      </c>
      <c r="CB325" s="13">
        <f t="shared" si="180"/>
        <v>1</v>
      </c>
      <c r="CC325" s="13">
        <f t="shared" si="181"/>
        <v>0</v>
      </c>
      <c r="CD325" s="312">
        <f t="shared" si="182"/>
        <v>3</v>
      </c>
      <c r="CE325" s="312">
        <f t="shared" si="183"/>
        <v>8</v>
      </c>
      <c r="CF325" s="313">
        <f t="shared" si="184"/>
        <v>11</v>
      </c>
      <c r="CG325" s="302" t="str">
        <f t="shared" si="185"/>
        <v>OK</v>
      </c>
    </row>
    <row r="326" spans="1:85" ht="14.25" x14ac:dyDescent="0.25">
      <c r="A326" s="6">
        <v>314</v>
      </c>
      <c r="B326" s="495">
        <v>314</v>
      </c>
      <c r="C326" s="495" t="s">
        <v>6</v>
      </c>
      <c r="D326" s="496" t="s">
        <v>30</v>
      </c>
      <c r="E326" s="626">
        <v>20319080</v>
      </c>
      <c r="F326" s="627" t="s">
        <v>582</v>
      </c>
      <c r="G326" s="624" t="s">
        <v>52</v>
      </c>
      <c r="H326" s="9">
        <f>VLOOKUP($E326,'ALL-GTK-SD-SMP-SMA-SMK-SLB'!$F$14:$CG$713,'ALL-GTK-SD-SMP-SMA-SMK-SLB'!I$7,FALSE)</f>
        <v>0</v>
      </c>
      <c r="I326" s="9">
        <f>VLOOKUP($E326,'ALL-GTK-SD-SMP-SMA-SMK-SLB'!$F$14:$CG$713,'ALL-GTK-SD-SMP-SMA-SMK-SLB'!J$7,FALSE)</f>
        <v>0</v>
      </c>
      <c r="J326" s="9">
        <f>VLOOKUP($E326,'ALL-GTK-SD-SMP-SMA-SMK-SLB'!$F$14:$CG$713,'ALL-GTK-SD-SMP-SMA-SMK-SLB'!K$7,FALSE)</f>
        <v>0</v>
      </c>
      <c r="K326" s="9">
        <f>VLOOKUP($E326,'ALL-GTK-SD-SMP-SMA-SMK-SLB'!$F$14:$CG$713,'ALL-GTK-SD-SMP-SMA-SMK-SLB'!L$7,FALSE)</f>
        <v>0</v>
      </c>
      <c r="L326" s="9">
        <f>VLOOKUP($E326,'ALL-GTK-SD-SMP-SMA-SMK-SLB'!$F$14:$CG$713,'ALL-GTK-SD-SMP-SMA-SMK-SLB'!M$7,FALSE)</f>
        <v>3</v>
      </c>
      <c r="M326" s="9">
        <f>VLOOKUP($E326,'ALL-GTK-SD-SMP-SMA-SMK-SLB'!$F$14:$CG$713,'ALL-GTK-SD-SMP-SMA-SMK-SLB'!N$7,FALSE)</f>
        <v>0</v>
      </c>
      <c r="N326" s="9">
        <f>VLOOKUP($E326,'ALL-GTK-SD-SMP-SMA-SMK-SLB'!$F$14:$CG$713,'ALL-GTK-SD-SMP-SMA-SMK-SLB'!O$7,FALSE)</f>
        <v>2</v>
      </c>
      <c r="O326" s="9">
        <f>VLOOKUP($E326,'ALL-GTK-SD-SMP-SMA-SMK-SLB'!$F$14:$CG$713,'ALL-GTK-SD-SMP-SMA-SMK-SLB'!P$7,FALSE)</f>
        <v>1</v>
      </c>
      <c r="P326" s="299">
        <f t="shared" si="150"/>
        <v>5</v>
      </c>
      <c r="Q326" s="299">
        <f t="shared" si="151"/>
        <v>1</v>
      </c>
      <c r="R326" s="300">
        <f t="shared" si="152"/>
        <v>6</v>
      </c>
      <c r="S326" s="9">
        <f>VLOOKUP($E326,'ALL-GTK-SD-SMP-SMA-SMK-SLB'!$F$14:$CG$713,'ALL-GTK-SD-SMP-SMA-SMK-SLB'!T$7,FALSE)</f>
        <v>0</v>
      </c>
      <c r="T326" s="9">
        <f>VLOOKUP($E326,'ALL-GTK-SD-SMP-SMA-SMK-SLB'!$F$14:$CG$713,'ALL-GTK-SD-SMP-SMA-SMK-SLB'!U$7,FALSE)</f>
        <v>0</v>
      </c>
      <c r="U326" s="9">
        <f>VLOOKUP($E326,'ALL-GTK-SD-SMP-SMA-SMK-SLB'!$F$14:$CG$713,'ALL-GTK-SD-SMP-SMA-SMK-SLB'!V$7,FALSE)</f>
        <v>1</v>
      </c>
      <c r="V326" s="9">
        <f>VLOOKUP($E326,'ALL-GTK-SD-SMP-SMA-SMK-SLB'!$F$14:$CG$713,'ALL-GTK-SD-SMP-SMA-SMK-SLB'!W$7,FALSE)</f>
        <v>3</v>
      </c>
      <c r="W326" s="9">
        <f>VLOOKUP($E326,'ALL-GTK-SD-SMP-SMA-SMK-SLB'!$F$14:$CG$713,'ALL-GTK-SD-SMP-SMA-SMK-SLB'!X$7,FALSE)</f>
        <v>0</v>
      </c>
      <c r="X326" s="9">
        <f>VLOOKUP($E326,'ALL-GTK-SD-SMP-SMA-SMK-SLB'!$F$14:$CG$713,'ALL-GTK-SD-SMP-SMA-SMK-SLB'!Y$7,FALSE)</f>
        <v>0</v>
      </c>
      <c r="Y326" s="299">
        <f t="shared" si="153"/>
        <v>1</v>
      </c>
      <c r="Z326" s="299">
        <f t="shared" si="154"/>
        <v>3</v>
      </c>
      <c r="AA326" s="10">
        <f t="shared" si="155"/>
        <v>4</v>
      </c>
      <c r="AB326" s="44">
        <f t="shared" si="156"/>
        <v>6</v>
      </c>
      <c r="AC326" s="44">
        <f t="shared" si="157"/>
        <v>4</v>
      </c>
      <c r="AD326" s="11">
        <f t="shared" si="158"/>
        <v>10</v>
      </c>
      <c r="AE326" s="9">
        <f>VLOOKUP($E326,'ALL-GTK-SD-SMP-SMA-SMK-SLB'!$F$14:$CG$713,'ALL-GTK-SD-SMP-SMA-SMK-SLB'!AF$7,FALSE)</f>
        <v>1</v>
      </c>
      <c r="AF326" s="9">
        <f>VLOOKUP($E326,'ALL-GTK-SD-SMP-SMA-SMK-SLB'!$F$14:$CG$713,'ALL-GTK-SD-SMP-SMA-SMK-SLB'!AG$7,FALSE)</f>
        <v>4</v>
      </c>
      <c r="AG326" s="10">
        <f t="shared" si="159"/>
        <v>5</v>
      </c>
      <c r="AH326" s="9">
        <f>VLOOKUP($E326,'ALL-GTK-SD-SMP-SMA-SMK-SLB'!$F$14:$CG$713,'ALL-GTK-SD-SMP-SMA-SMK-SLB'!AI$7,FALSE)</f>
        <v>5</v>
      </c>
      <c r="AI326" s="9">
        <f>VLOOKUP($E326,'ALL-GTK-SD-SMP-SMA-SMK-SLB'!$F$14:$CG$713,'ALL-GTK-SD-SMP-SMA-SMK-SLB'!AJ$7,FALSE)</f>
        <v>0</v>
      </c>
      <c r="AJ326" s="10">
        <f t="shared" si="160"/>
        <v>5</v>
      </c>
      <c r="AK326" s="44">
        <f t="shared" si="161"/>
        <v>6</v>
      </c>
      <c r="AL326" s="44">
        <f t="shared" si="162"/>
        <v>4</v>
      </c>
      <c r="AM326" s="11">
        <f t="shared" si="163"/>
        <v>10</v>
      </c>
      <c r="AN326" s="299">
        <f>VLOOKUP($E326,'ALL-GTK-SD-SMP-SMA-SMK-SLB'!$F$14:$CG$713,'ALL-GTK-SD-SMP-SMA-SMK-SLB'!AO$7,FALSE)</f>
        <v>0</v>
      </c>
      <c r="AO326" s="299">
        <f>VLOOKUP($E326,'ALL-GTK-SD-SMP-SMA-SMK-SLB'!$F$14:$CG$713,'ALL-GTK-SD-SMP-SMA-SMK-SLB'!AP$7,FALSE)</f>
        <v>0</v>
      </c>
      <c r="AP326" s="9">
        <f>VLOOKUP($E326,'ALL-GTK-SD-SMP-SMA-SMK-SLB'!$F$14:$CG$713,'ALL-GTK-SD-SMP-SMA-SMK-SLB'!AQ$7,FALSE)</f>
        <v>0</v>
      </c>
      <c r="AQ326" s="9">
        <f>VLOOKUP($E326,'ALL-GTK-SD-SMP-SMA-SMK-SLB'!$F$14:$CG$713,'ALL-GTK-SD-SMP-SMA-SMK-SLB'!AR$7,FALSE)</f>
        <v>0</v>
      </c>
      <c r="AR326" s="9">
        <f>VLOOKUP($E326,'ALL-GTK-SD-SMP-SMA-SMK-SLB'!$F$14:$CG$713,'ALL-GTK-SD-SMP-SMA-SMK-SLB'!AS$7,FALSE)</f>
        <v>0</v>
      </c>
      <c r="AS326" s="9">
        <f>VLOOKUP($E326,'ALL-GTK-SD-SMP-SMA-SMK-SLB'!$F$14:$CG$713,'ALL-GTK-SD-SMP-SMA-SMK-SLB'!AT$7,FALSE)</f>
        <v>0</v>
      </c>
      <c r="AT326" s="9">
        <f>VLOOKUP($E326,'ALL-GTK-SD-SMP-SMA-SMK-SLB'!$F$14:$CG$713,'ALL-GTK-SD-SMP-SMA-SMK-SLB'!AU$7,FALSE)</f>
        <v>0</v>
      </c>
      <c r="AU326" s="9">
        <f>VLOOKUP($E326,'ALL-GTK-SD-SMP-SMA-SMK-SLB'!$F$14:$CG$713,'ALL-GTK-SD-SMP-SMA-SMK-SLB'!AV$7,FALSE)</f>
        <v>0</v>
      </c>
      <c r="AV326" s="9">
        <f>VLOOKUP($E326,'ALL-GTK-SD-SMP-SMA-SMK-SLB'!$F$14:$CG$713,'ALL-GTK-SD-SMP-SMA-SMK-SLB'!AW$7,FALSE)</f>
        <v>0</v>
      </c>
      <c r="AW326" s="9">
        <f>VLOOKUP($E326,'ALL-GTK-SD-SMP-SMA-SMK-SLB'!$F$14:$CG$713,'ALL-GTK-SD-SMP-SMA-SMK-SLB'!AX$7,FALSE)</f>
        <v>0</v>
      </c>
      <c r="AX326" s="9">
        <f>VLOOKUP($E326,'ALL-GTK-SD-SMP-SMA-SMK-SLB'!$F$14:$CG$713,'ALL-GTK-SD-SMP-SMA-SMK-SLB'!AY$7,FALSE)</f>
        <v>6</v>
      </c>
      <c r="AY326" s="9">
        <f>VLOOKUP($E326,'ALL-GTK-SD-SMP-SMA-SMK-SLB'!$F$14:$CG$713,'ALL-GTK-SD-SMP-SMA-SMK-SLB'!AZ$7,FALSE)</f>
        <v>4</v>
      </c>
      <c r="AZ326" s="9">
        <f>VLOOKUP($E326,'ALL-GTK-SD-SMP-SMA-SMK-SLB'!$F$14:$CG$713,'ALL-GTK-SD-SMP-SMA-SMK-SLB'!BA$7,FALSE)</f>
        <v>0</v>
      </c>
      <c r="BA326" s="9">
        <f>VLOOKUP($E326,'ALL-GTK-SD-SMP-SMA-SMK-SLB'!$F$14:$CG$713,'ALL-GTK-SD-SMP-SMA-SMK-SLB'!BB$7,FALSE)</f>
        <v>0</v>
      </c>
      <c r="BB326" s="9">
        <f>VLOOKUP($E326,'ALL-GTK-SD-SMP-SMA-SMK-SLB'!$F$14:$CG$713,'ALL-GTK-SD-SMP-SMA-SMK-SLB'!BC$7,FALSE)</f>
        <v>0</v>
      </c>
      <c r="BC326" s="9">
        <f>VLOOKUP($E326,'ALL-GTK-SD-SMP-SMA-SMK-SLB'!$F$14:$CG$713,'ALL-GTK-SD-SMP-SMA-SMK-SLB'!BD$7,FALSE)</f>
        <v>0</v>
      </c>
      <c r="BD326" s="310">
        <f t="shared" si="164"/>
        <v>0</v>
      </c>
      <c r="BE326" s="310">
        <f t="shared" si="165"/>
        <v>0</v>
      </c>
      <c r="BF326" s="10">
        <f t="shared" si="166"/>
        <v>0</v>
      </c>
      <c r="BG326" s="311">
        <f t="shared" si="167"/>
        <v>6</v>
      </c>
      <c r="BH326" s="311">
        <f t="shared" si="168"/>
        <v>4</v>
      </c>
      <c r="BI326" s="10">
        <f t="shared" si="169"/>
        <v>10</v>
      </c>
      <c r="BJ326" s="44">
        <f t="shared" si="170"/>
        <v>6</v>
      </c>
      <c r="BK326" s="44">
        <f t="shared" si="171"/>
        <v>4</v>
      </c>
      <c r="BL326" s="11">
        <f t="shared" si="172"/>
        <v>10</v>
      </c>
      <c r="BM326" s="9">
        <f>VLOOKUP($E326,'ALL-GTK-SD-SMP-SMA-SMK-SLB'!$F$14:$CG$713,'ALL-GTK-SD-SMP-SMA-SMK-SLB'!BN$7,FALSE)</f>
        <v>0</v>
      </c>
      <c r="BN326" s="9">
        <f>VLOOKUP($E326,'ALL-GTK-SD-SMP-SMA-SMK-SLB'!$F$14:$CG$713,'ALL-GTK-SD-SMP-SMA-SMK-SLB'!BO$7,FALSE)</f>
        <v>0</v>
      </c>
      <c r="BO326" s="9">
        <f>VLOOKUP($E326,'ALL-GTK-SD-SMP-SMA-SMK-SLB'!$F$14:$CG$713,'ALL-GTK-SD-SMP-SMA-SMK-SLB'!BP$7,FALSE)</f>
        <v>0</v>
      </c>
      <c r="BP326" s="9">
        <f>VLOOKUP($E326,'ALL-GTK-SD-SMP-SMA-SMK-SLB'!$F$14:$CG$713,'ALL-GTK-SD-SMP-SMA-SMK-SLB'!BQ$7,FALSE)</f>
        <v>0</v>
      </c>
      <c r="BQ326" s="9">
        <f>VLOOKUP($E326,'ALL-GTK-SD-SMP-SMA-SMK-SLB'!$F$14:$CG$713,'ALL-GTK-SD-SMP-SMA-SMK-SLB'!BR$7,FALSE)</f>
        <v>0</v>
      </c>
      <c r="BR326" s="9">
        <f>VLOOKUP($E326,'ALL-GTK-SD-SMP-SMA-SMK-SLB'!$F$14:$CG$713,'ALL-GTK-SD-SMP-SMA-SMK-SLB'!BS$7,FALSE)</f>
        <v>0</v>
      </c>
      <c r="BS326" s="9">
        <f>VLOOKUP($E326,'ALL-GTK-SD-SMP-SMA-SMK-SLB'!$F$14:$CG$713,'ALL-GTK-SD-SMP-SMA-SMK-SLB'!BT$7,FALSE)</f>
        <v>0</v>
      </c>
      <c r="BT326" s="9">
        <f>VLOOKUP($E326,'ALL-GTK-SD-SMP-SMA-SMK-SLB'!$F$14:$CG$713,'ALL-GTK-SD-SMP-SMA-SMK-SLB'!BU$7,FALSE)</f>
        <v>0</v>
      </c>
      <c r="BU326" s="299">
        <f t="shared" si="173"/>
        <v>0</v>
      </c>
      <c r="BV326" s="299">
        <f t="shared" si="174"/>
        <v>0</v>
      </c>
      <c r="BW326" s="44">
        <f t="shared" si="175"/>
        <v>0</v>
      </c>
      <c r="BX326" s="44">
        <f t="shared" si="176"/>
        <v>0</v>
      </c>
      <c r="BY326" s="11">
        <f t="shared" si="177"/>
        <v>0</v>
      </c>
      <c r="BZ326" s="14">
        <f t="shared" si="178"/>
        <v>6</v>
      </c>
      <c r="CA326" s="14">
        <f t="shared" si="179"/>
        <v>4</v>
      </c>
      <c r="CB326" s="13">
        <f t="shared" si="180"/>
        <v>0</v>
      </c>
      <c r="CC326" s="13">
        <f t="shared" si="181"/>
        <v>0</v>
      </c>
      <c r="CD326" s="312">
        <f t="shared" si="182"/>
        <v>6</v>
      </c>
      <c r="CE326" s="312">
        <f t="shared" si="183"/>
        <v>4</v>
      </c>
      <c r="CF326" s="313">
        <f t="shared" si="184"/>
        <v>10</v>
      </c>
      <c r="CG326" s="302" t="str">
        <f t="shared" si="185"/>
        <v>OK</v>
      </c>
    </row>
    <row r="327" spans="1:85" ht="14.25" x14ac:dyDescent="0.25">
      <c r="A327" s="6">
        <v>315</v>
      </c>
      <c r="B327" s="495">
        <v>315</v>
      </c>
      <c r="C327" s="495" t="s">
        <v>6</v>
      </c>
      <c r="D327" s="496" t="s">
        <v>30</v>
      </c>
      <c r="E327" s="626">
        <v>20319079</v>
      </c>
      <c r="F327" s="627" t="s">
        <v>583</v>
      </c>
      <c r="G327" s="624" t="s">
        <v>52</v>
      </c>
      <c r="H327" s="9">
        <f>VLOOKUP($E327,'ALL-GTK-SD-SMP-SMA-SMK-SLB'!$F$14:$CG$713,'ALL-GTK-SD-SMP-SMA-SMK-SLB'!I$7,FALSE)</f>
        <v>0</v>
      </c>
      <c r="I327" s="9">
        <f>VLOOKUP($E327,'ALL-GTK-SD-SMP-SMA-SMK-SLB'!$F$14:$CG$713,'ALL-GTK-SD-SMP-SMA-SMK-SLB'!J$7,FALSE)</f>
        <v>0</v>
      </c>
      <c r="J327" s="9">
        <f>VLOOKUP($E327,'ALL-GTK-SD-SMP-SMA-SMK-SLB'!$F$14:$CG$713,'ALL-GTK-SD-SMP-SMA-SMK-SLB'!K$7,FALSE)</f>
        <v>0</v>
      </c>
      <c r="K327" s="9">
        <f>VLOOKUP($E327,'ALL-GTK-SD-SMP-SMA-SMK-SLB'!$F$14:$CG$713,'ALL-GTK-SD-SMP-SMA-SMK-SLB'!L$7,FALSE)</f>
        <v>0</v>
      </c>
      <c r="L327" s="9">
        <f>VLOOKUP($E327,'ALL-GTK-SD-SMP-SMA-SMK-SLB'!$F$14:$CG$713,'ALL-GTK-SD-SMP-SMA-SMK-SLB'!M$7,FALSE)</f>
        <v>1</v>
      </c>
      <c r="M327" s="9">
        <f>VLOOKUP($E327,'ALL-GTK-SD-SMP-SMA-SMK-SLB'!$F$14:$CG$713,'ALL-GTK-SD-SMP-SMA-SMK-SLB'!N$7,FALSE)</f>
        <v>3</v>
      </c>
      <c r="N327" s="9">
        <f>VLOOKUP($E327,'ALL-GTK-SD-SMP-SMA-SMK-SLB'!$F$14:$CG$713,'ALL-GTK-SD-SMP-SMA-SMK-SLB'!O$7,FALSE)</f>
        <v>0</v>
      </c>
      <c r="O327" s="9">
        <f>VLOOKUP($E327,'ALL-GTK-SD-SMP-SMA-SMK-SLB'!$F$14:$CG$713,'ALL-GTK-SD-SMP-SMA-SMK-SLB'!P$7,FALSE)</f>
        <v>3</v>
      </c>
      <c r="P327" s="299">
        <f t="shared" si="150"/>
        <v>1</v>
      </c>
      <c r="Q327" s="299">
        <f t="shared" si="151"/>
        <v>6</v>
      </c>
      <c r="R327" s="300">
        <f t="shared" si="152"/>
        <v>7</v>
      </c>
      <c r="S327" s="9">
        <f>VLOOKUP($E327,'ALL-GTK-SD-SMP-SMA-SMK-SLB'!$F$14:$CG$713,'ALL-GTK-SD-SMP-SMA-SMK-SLB'!T$7,FALSE)</f>
        <v>0</v>
      </c>
      <c r="T327" s="9">
        <f>VLOOKUP($E327,'ALL-GTK-SD-SMP-SMA-SMK-SLB'!$F$14:$CG$713,'ALL-GTK-SD-SMP-SMA-SMK-SLB'!U$7,FALSE)</f>
        <v>0</v>
      </c>
      <c r="U327" s="9">
        <f>VLOOKUP($E327,'ALL-GTK-SD-SMP-SMA-SMK-SLB'!$F$14:$CG$713,'ALL-GTK-SD-SMP-SMA-SMK-SLB'!V$7,FALSE)</f>
        <v>1</v>
      </c>
      <c r="V327" s="9">
        <f>VLOOKUP($E327,'ALL-GTK-SD-SMP-SMA-SMK-SLB'!$F$14:$CG$713,'ALL-GTK-SD-SMP-SMA-SMK-SLB'!W$7,FALSE)</f>
        <v>7</v>
      </c>
      <c r="W327" s="9">
        <f>VLOOKUP($E327,'ALL-GTK-SD-SMP-SMA-SMK-SLB'!$F$14:$CG$713,'ALL-GTK-SD-SMP-SMA-SMK-SLB'!X$7,FALSE)</f>
        <v>0</v>
      </c>
      <c r="X327" s="9">
        <f>VLOOKUP($E327,'ALL-GTK-SD-SMP-SMA-SMK-SLB'!$F$14:$CG$713,'ALL-GTK-SD-SMP-SMA-SMK-SLB'!Y$7,FALSE)</f>
        <v>0</v>
      </c>
      <c r="Y327" s="299">
        <f t="shared" si="153"/>
        <v>1</v>
      </c>
      <c r="Z327" s="299">
        <f t="shared" si="154"/>
        <v>7</v>
      </c>
      <c r="AA327" s="10">
        <f t="shared" si="155"/>
        <v>8</v>
      </c>
      <c r="AB327" s="44">
        <f t="shared" si="156"/>
        <v>2</v>
      </c>
      <c r="AC327" s="44">
        <f t="shared" si="157"/>
        <v>13</v>
      </c>
      <c r="AD327" s="11">
        <f t="shared" si="158"/>
        <v>15</v>
      </c>
      <c r="AE327" s="9">
        <f>VLOOKUP($E327,'ALL-GTK-SD-SMP-SMA-SMK-SLB'!$F$14:$CG$713,'ALL-GTK-SD-SMP-SMA-SMK-SLB'!AF$7,FALSE)</f>
        <v>1</v>
      </c>
      <c r="AF327" s="9">
        <f>VLOOKUP($E327,'ALL-GTK-SD-SMP-SMA-SMK-SLB'!$F$14:$CG$713,'ALL-GTK-SD-SMP-SMA-SMK-SLB'!AG$7,FALSE)</f>
        <v>11</v>
      </c>
      <c r="AG327" s="10">
        <f t="shared" si="159"/>
        <v>12</v>
      </c>
      <c r="AH327" s="9">
        <f>VLOOKUP($E327,'ALL-GTK-SD-SMP-SMA-SMK-SLB'!$F$14:$CG$713,'ALL-GTK-SD-SMP-SMA-SMK-SLB'!AI$7,FALSE)</f>
        <v>1</v>
      </c>
      <c r="AI327" s="9">
        <f>VLOOKUP($E327,'ALL-GTK-SD-SMP-SMA-SMK-SLB'!$F$14:$CG$713,'ALL-GTK-SD-SMP-SMA-SMK-SLB'!AJ$7,FALSE)</f>
        <v>2</v>
      </c>
      <c r="AJ327" s="10">
        <f t="shared" si="160"/>
        <v>3</v>
      </c>
      <c r="AK327" s="44">
        <f t="shared" si="161"/>
        <v>2</v>
      </c>
      <c r="AL327" s="44">
        <f t="shared" si="162"/>
        <v>13</v>
      </c>
      <c r="AM327" s="11">
        <f t="shared" si="163"/>
        <v>15</v>
      </c>
      <c r="AN327" s="299">
        <f>VLOOKUP($E327,'ALL-GTK-SD-SMP-SMA-SMK-SLB'!$F$14:$CG$713,'ALL-GTK-SD-SMP-SMA-SMK-SLB'!AO$7,FALSE)</f>
        <v>0</v>
      </c>
      <c r="AO327" s="299">
        <f>VLOOKUP($E327,'ALL-GTK-SD-SMP-SMA-SMK-SLB'!$F$14:$CG$713,'ALL-GTK-SD-SMP-SMA-SMK-SLB'!AP$7,FALSE)</f>
        <v>0</v>
      </c>
      <c r="AP327" s="9">
        <f>VLOOKUP($E327,'ALL-GTK-SD-SMP-SMA-SMK-SLB'!$F$14:$CG$713,'ALL-GTK-SD-SMP-SMA-SMK-SLB'!AQ$7,FALSE)</f>
        <v>0</v>
      </c>
      <c r="AQ327" s="9">
        <f>VLOOKUP($E327,'ALL-GTK-SD-SMP-SMA-SMK-SLB'!$F$14:$CG$713,'ALL-GTK-SD-SMP-SMA-SMK-SLB'!AR$7,FALSE)</f>
        <v>0</v>
      </c>
      <c r="AR327" s="9">
        <f>VLOOKUP($E327,'ALL-GTK-SD-SMP-SMA-SMK-SLB'!$F$14:$CG$713,'ALL-GTK-SD-SMP-SMA-SMK-SLB'!AS$7,FALSE)</f>
        <v>1</v>
      </c>
      <c r="AS327" s="9">
        <f>VLOOKUP($E327,'ALL-GTK-SD-SMP-SMA-SMK-SLB'!$F$14:$CG$713,'ALL-GTK-SD-SMP-SMA-SMK-SLB'!AT$7,FALSE)</f>
        <v>0</v>
      </c>
      <c r="AT327" s="9">
        <f>VLOOKUP($E327,'ALL-GTK-SD-SMP-SMA-SMK-SLB'!$F$14:$CG$713,'ALL-GTK-SD-SMP-SMA-SMK-SLB'!AU$7,FALSE)</f>
        <v>0</v>
      </c>
      <c r="AU327" s="9">
        <f>VLOOKUP($E327,'ALL-GTK-SD-SMP-SMA-SMK-SLB'!$F$14:$CG$713,'ALL-GTK-SD-SMP-SMA-SMK-SLB'!AV$7,FALSE)</f>
        <v>0</v>
      </c>
      <c r="AV327" s="9">
        <f>VLOOKUP($E327,'ALL-GTK-SD-SMP-SMA-SMK-SLB'!$F$14:$CG$713,'ALL-GTK-SD-SMP-SMA-SMK-SLB'!AW$7,FALSE)</f>
        <v>0</v>
      </c>
      <c r="AW327" s="9">
        <f>VLOOKUP($E327,'ALL-GTK-SD-SMP-SMA-SMK-SLB'!$F$14:$CG$713,'ALL-GTK-SD-SMP-SMA-SMK-SLB'!AX$7,FALSE)</f>
        <v>0</v>
      </c>
      <c r="AX327" s="9">
        <f>VLOOKUP($E327,'ALL-GTK-SD-SMP-SMA-SMK-SLB'!$F$14:$CG$713,'ALL-GTK-SD-SMP-SMA-SMK-SLB'!AY$7,FALSE)</f>
        <v>1</v>
      </c>
      <c r="AY327" s="9">
        <f>VLOOKUP($E327,'ALL-GTK-SD-SMP-SMA-SMK-SLB'!$F$14:$CG$713,'ALL-GTK-SD-SMP-SMA-SMK-SLB'!AZ$7,FALSE)</f>
        <v>12</v>
      </c>
      <c r="AZ327" s="9">
        <f>VLOOKUP($E327,'ALL-GTK-SD-SMP-SMA-SMK-SLB'!$F$14:$CG$713,'ALL-GTK-SD-SMP-SMA-SMK-SLB'!BA$7,FALSE)</f>
        <v>0</v>
      </c>
      <c r="BA327" s="9">
        <f>VLOOKUP($E327,'ALL-GTK-SD-SMP-SMA-SMK-SLB'!$F$14:$CG$713,'ALL-GTK-SD-SMP-SMA-SMK-SLB'!BB$7,FALSE)</f>
        <v>1</v>
      </c>
      <c r="BB327" s="9">
        <f>VLOOKUP($E327,'ALL-GTK-SD-SMP-SMA-SMK-SLB'!$F$14:$CG$713,'ALL-GTK-SD-SMP-SMA-SMK-SLB'!BC$7,FALSE)</f>
        <v>0</v>
      </c>
      <c r="BC327" s="9">
        <f>VLOOKUP($E327,'ALL-GTK-SD-SMP-SMA-SMK-SLB'!$F$14:$CG$713,'ALL-GTK-SD-SMP-SMA-SMK-SLB'!BD$7,FALSE)</f>
        <v>0</v>
      </c>
      <c r="BD327" s="310">
        <f t="shared" si="164"/>
        <v>1</v>
      </c>
      <c r="BE327" s="310">
        <f t="shared" si="165"/>
        <v>0</v>
      </c>
      <c r="BF327" s="10">
        <f t="shared" si="166"/>
        <v>1</v>
      </c>
      <c r="BG327" s="311">
        <f t="shared" si="167"/>
        <v>1</v>
      </c>
      <c r="BH327" s="311">
        <f t="shared" si="168"/>
        <v>13</v>
      </c>
      <c r="BI327" s="10">
        <f t="shared" si="169"/>
        <v>14</v>
      </c>
      <c r="BJ327" s="44">
        <f t="shared" si="170"/>
        <v>2</v>
      </c>
      <c r="BK327" s="44">
        <f t="shared" si="171"/>
        <v>13</v>
      </c>
      <c r="BL327" s="11">
        <f t="shared" si="172"/>
        <v>15</v>
      </c>
      <c r="BM327" s="9">
        <f>VLOOKUP($E327,'ALL-GTK-SD-SMP-SMA-SMK-SLB'!$F$14:$CG$713,'ALL-GTK-SD-SMP-SMA-SMK-SLB'!BN$7,FALSE)</f>
        <v>0</v>
      </c>
      <c r="BN327" s="9">
        <f>VLOOKUP($E327,'ALL-GTK-SD-SMP-SMA-SMK-SLB'!$F$14:$CG$713,'ALL-GTK-SD-SMP-SMA-SMK-SLB'!BO$7,FALSE)</f>
        <v>0</v>
      </c>
      <c r="BO327" s="9">
        <f>VLOOKUP($E327,'ALL-GTK-SD-SMP-SMA-SMK-SLB'!$F$14:$CG$713,'ALL-GTK-SD-SMP-SMA-SMK-SLB'!BP$7,FALSE)</f>
        <v>0</v>
      </c>
      <c r="BP327" s="9">
        <f>VLOOKUP($E327,'ALL-GTK-SD-SMP-SMA-SMK-SLB'!$F$14:$CG$713,'ALL-GTK-SD-SMP-SMA-SMK-SLB'!BQ$7,FALSE)</f>
        <v>0</v>
      </c>
      <c r="BQ327" s="9">
        <f>VLOOKUP($E327,'ALL-GTK-SD-SMP-SMA-SMK-SLB'!$F$14:$CG$713,'ALL-GTK-SD-SMP-SMA-SMK-SLB'!BR$7,FALSE)</f>
        <v>0</v>
      </c>
      <c r="BR327" s="9">
        <f>VLOOKUP($E327,'ALL-GTK-SD-SMP-SMA-SMK-SLB'!$F$14:$CG$713,'ALL-GTK-SD-SMP-SMA-SMK-SLB'!BS$7,FALSE)</f>
        <v>0</v>
      </c>
      <c r="BS327" s="9">
        <f>VLOOKUP($E327,'ALL-GTK-SD-SMP-SMA-SMK-SLB'!$F$14:$CG$713,'ALL-GTK-SD-SMP-SMA-SMK-SLB'!BT$7,FALSE)</f>
        <v>0</v>
      </c>
      <c r="BT327" s="9">
        <f>VLOOKUP($E327,'ALL-GTK-SD-SMP-SMA-SMK-SLB'!$F$14:$CG$713,'ALL-GTK-SD-SMP-SMA-SMK-SLB'!BU$7,FALSE)</f>
        <v>0</v>
      </c>
      <c r="BU327" s="299">
        <f t="shared" si="173"/>
        <v>0</v>
      </c>
      <c r="BV327" s="299">
        <f t="shared" si="174"/>
        <v>0</v>
      </c>
      <c r="BW327" s="44">
        <f t="shared" si="175"/>
        <v>0</v>
      </c>
      <c r="BX327" s="44">
        <f t="shared" si="176"/>
        <v>0</v>
      </c>
      <c r="BY327" s="11">
        <f t="shared" si="177"/>
        <v>0</v>
      </c>
      <c r="BZ327" s="14">
        <f t="shared" si="178"/>
        <v>2</v>
      </c>
      <c r="CA327" s="14">
        <f t="shared" si="179"/>
        <v>13</v>
      </c>
      <c r="CB327" s="13">
        <f t="shared" si="180"/>
        <v>0</v>
      </c>
      <c r="CC327" s="13">
        <f t="shared" si="181"/>
        <v>0</v>
      </c>
      <c r="CD327" s="312">
        <f t="shared" si="182"/>
        <v>2</v>
      </c>
      <c r="CE327" s="312">
        <f t="shared" si="183"/>
        <v>13</v>
      </c>
      <c r="CF327" s="313">
        <f t="shared" si="184"/>
        <v>15</v>
      </c>
      <c r="CG327" s="302" t="str">
        <f t="shared" si="185"/>
        <v>OK</v>
      </c>
    </row>
    <row r="328" spans="1:85" ht="14.25" x14ac:dyDescent="0.25">
      <c r="A328" s="6">
        <v>316</v>
      </c>
      <c r="B328" s="495">
        <v>316</v>
      </c>
      <c r="C328" s="495" t="s">
        <v>6</v>
      </c>
      <c r="D328" s="496" t="s">
        <v>30</v>
      </c>
      <c r="E328" s="626">
        <v>20319062</v>
      </c>
      <c r="F328" s="627" t="s">
        <v>584</v>
      </c>
      <c r="G328" s="624" t="s">
        <v>52</v>
      </c>
      <c r="H328" s="9">
        <f>VLOOKUP($E328,'ALL-GTK-SD-SMP-SMA-SMK-SLB'!$F$14:$CG$713,'ALL-GTK-SD-SMP-SMA-SMK-SLB'!I$7,FALSE)</f>
        <v>0</v>
      </c>
      <c r="I328" s="9">
        <f>VLOOKUP($E328,'ALL-GTK-SD-SMP-SMA-SMK-SLB'!$F$14:$CG$713,'ALL-GTK-SD-SMP-SMA-SMK-SLB'!J$7,FALSE)</f>
        <v>0</v>
      </c>
      <c r="J328" s="9">
        <f>VLOOKUP($E328,'ALL-GTK-SD-SMP-SMA-SMK-SLB'!$F$14:$CG$713,'ALL-GTK-SD-SMP-SMA-SMK-SLB'!K$7,FALSE)</f>
        <v>0</v>
      </c>
      <c r="K328" s="9">
        <f>VLOOKUP($E328,'ALL-GTK-SD-SMP-SMA-SMK-SLB'!$F$14:$CG$713,'ALL-GTK-SD-SMP-SMA-SMK-SLB'!L$7,FALSE)</f>
        <v>0</v>
      </c>
      <c r="L328" s="9">
        <f>VLOOKUP($E328,'ALL-GTK-SD-SMP-SMA-SMK-SLB'!$F$14:$CG$713,'ALL-GTK-SD-SMP-SMA-SMK-SLB'!M$7,FALSE)</f>
        <v>1</v>
      </c>
      <c r="M328" s="9">
        <f>VLOOKUP($E328,'ALL-GTK-SD-SMP-SMA-SMK-SLB'!$F$14:$CG$713,'ALL-GTK-SD-SMP-SMA-SMK-SLB'!N$7,FALSE)</f>
        <v>4</v>
      </c>
      <c r="N328" s="9">
        <f>VLOOKUP($E328,'ALL-GTK-SD-SMP-SMA-SMK-SLB'!$F$14:$CG$713,'ALL-GTK-SD-SMP-SMA-SMK-SLB'!O$7,FALSE)</f>
        <v>1</v>
      </c>
      <c r="O328" s="9">
        <f>VLOOKUP($E328,'ALL-GTK-SD-SMP-SMA-SMK-SLB'!$F$14:$CG$713,'ALL-GTK-SD-SMP-SMA-SMK-SLB'!P$7,FALSE)</f>
        <v>4</v>
      </c>
      <c r="P328" s="299">
        <f t="shared" si="150"/>
        <v>2</v>
      </c>
      <c r="Q328" s="299">
        <f t="shared" si="151"/>
        <v>8</v>
      </c>
      <c r="R328" s="300">
        <f t="shared" si="152"/>
        <v>10</v>
      </c>
      <c r="S328" s="9">
        <f>VLOOKUP($E328,'ALL-GTK-SD-SMP-SMA-SMK-SLB'!$F$14:$CG$713,'ALL-GTK-SD-SMP-SMA-SMK-SLB'!T$7,FALSE)</f>
        <v>0</v>
      </c>
      <c r="T328" s="9">
        <f>VLOOKUP($E328,'ALL-GTK-SD-SMP-SMA-SMK-SLB'!$F$14:$CG$713,'ALL-GTK-SD-SMP-SMA-SMK-SLB'!U$7,FALSE)</f>
        <v>0</v>
      </c>
      <c r="U328" s="9">
        <f>VLOOKUP($E328,'ALL-GTK-SD-SMP-SMA-SMK-SLB'!$F$14:$CG$713,'ALL-GTK-SD-SMP-SMA-SMK-SLB'!V$7,FALSE)</f>
        <v>0</v>
      </c>
      <c r="V328" s="9">
        <f>VLOOKUP($E328,'ALL-GTK-SD-SMP-SMA-SMK-SLB'!$F$14:$CG$713,'ALL-GTK-SD-SMP-SMA-SMK-SLB'!W$7,FALSE)</f>
        <v>0</v>
      </c>
      <c r="W328" s="9">
        <f>VLOOKUP($E328,'ALL-GTK-SD-SMP-SMA-SMK-SLB'!$F$14:$CG$713,'ALL-GTK-SD-SMP-SMA-SMK-SLB'!X$7,FALSE)</f>
        <v>2</v>
      </c>
      <c r="X328" s="9">
        <f>VLOOKUP($E328,'ALL-GTK-SD-SMP-SMA-SMK-SLB'!$F$14:$CG$713,'ALL-GTK-SD-SMP-SMA-SMK-SLB'!Y$7,FALSE)</f>
        <v>4</v>
      </c>
      <c r="Y328" s="299">
        <f t="shared" si="153"/>
        <v>2</v>
      </c>
      <c r="Z328" s="299">
        <f t="shared" si="154"/>
        <v>4</v>
      </c>
      <c r="AA328" s="10">
        <f t="shared" si="155"/>
        <v>6</v>
      </c>
      <c r="AB328" s="44">
        <f t="shared" si="156"/>
        <v>4</v>
      </c>
      <c r="AC328" s="44">
        <f t="shared" si="157"/>
        <v>12</v>
      </c>
      <c r="AD328" s="11">
        <f t="shared" si="158"/>
        <v>16</v>
      </c>
      <c r="AE328" s="9">
        <f>VLOOKUP($E328,'ALL-GTK-SD-SMP-SMA-SMK-SLB'!$F$14:$CG$713,'ALL-GTK-SD-SMP-SMA-SMK-SLB'!AF$7,FALSE)</f>
        <v>1</v>
      </c>
      <c r="AF328" s="9">
        <f>VLOOKUP($E328,'ALL-GTK-SD-SMP-SMA-SMK-SLB'!$F$14:$CG$713,'ALL-GTK-SD-SMP-SMA-SMK-SLB'!AG$7,FALSE)</f>
        <v>7</v>
      </c>
      <c r="AG328" s="10">
        <f t="shared" si="159"/>
        <v>8</v>
      </c>
      <c r="AH328" s="9">
        <f>VLOOKUP($E328,'ALL-GTK-SD-SMP-SMA-SMK-SLB'!$F$14:$CG$713,'ALL-GTK-SD-SMP-SMA-SMK-SLB'!AI$7,FALSE)</f>
        <v>3</v>
      </c>
      <c r="AI328" s="9">
        <f>VLOOKUP($E328,'ALL-GTK-SD-SMP-SMA-SMK-SLB'!$F$14:$CG$713,'ALL-GTK-SD-SMP-SMA-SMK-SLB'!AJ$7,FALSE)</f>
        <v>5</v>
      </c>
      <c r="AJ328" s="10">
        <f t="shared" si="160"/>
        <v>8</v>
      </c>
      <c r="AK328" s="44">
        <f t="shared" si="161"/>
        <v>4</v>
      </c>
      <c r="AL328" s="44">
        <f t="shared" si="162"/>
        <v>12</v>
      </c>
      <c r="AM328" s="11">
        <f t="shared" si="163"/>
        <v>16</v>
      </c>
      <c r="AN328" s="299">
        <f>VLOOKUP($E328,'ALL-GTK-SD-SMP-SMA-SMK-SLB'!$F$14:$CG$713,'ALL-GTK-SD-SMP-SMA-SMK-SLB'!AO$7,FALSE)</f>
        <v>0</v>
      </c>
      <c r="AO328" s="299">
        <f>VLOOKUP($E328,'ALL-GTK-SD-SMP-SMA-SMK-SLB'!$F$14:$CG$713,'ALL-GTK-SD-SMP-SMA-SMK-SLB'!AP$7,FALSE)</f>
        <v>0</v>
      </c>
      <c r="AP328" s="9">
        <f>VLOOKUP($E328,'ALL-GTK-SD-SMP-SMA-SMK-SLB'!$F$14:$CG$713,'ALL-GTK-SD-SMP-SMA-SMK-SLB'!AQ$7,FALSE)</f>
        <v>0</v>
      </c>
      <c r="AQ328" s="9">
        <f>VLOOKUP($E328,'ALL-GTK-SD-SMP-SMA-SMK-SLB'!$F$14:$CG$713,'ALL-GTK-SD-SMP-SMA-SMK-SLB'!AR$7,FALSE)</f>
        <v>0</v>
      </c>
      <c r="AR328" s="9">
        <f>VLOOKUP($E328,'ALL-GTK-SD-SMP-SMA-SMK-SLB'!$F$14:$CG$713,'ALL-GTK-SD-SMP-SMA-SMK-SLB'!AS$7,FALSE)</f>
        <v>0</v>
      </c>
      <c r="AS328" s="9">
        <f>VLOOKUP($E328,'ALL-GTK-SD-SMP-SMA-SMK-SLB'!$F$14:$CG$713,'ALL-GTK-SD-SMP-SMA-SMK-SLB'!AT$7,FALSE)</f>
        <v>0</v>
      </c>
      <c r="AT328" s="9">
        <f>VLOOKUP($E328,'ALL-GTK-SD-SMP-SMA-SMK-SLB'!$F$14:$CG$713,'ALL-GTK-SD-SMP-SMA-SMK-SLB'!AU$7,FALSE)</f>
        <v>0</v>
      </c>
      <c r="AU328" s="9">
        <f>VLOOKUP($E328,'ALL-GTK-SD-SMP-SMA-SMK-SLB'!$F$14:$CG$713,'ALL-GTK-SD-SMP-SMA-SMK-SLB'!AV$7,FALSE)</f>
        <v>0</v>
      </c>
      <c r="AV328" s="9">
        <f>VLOOKUP($E328,'ALL-GTK-SD-SMP-SMA-SMK-SLB'!$F$14:$CG$713,'ALL-GTK-SD-SMP-SMA-SMK-SLB'!AW$7,FALSE)</f>
        <v>0</v>
      </c>
      <c r="AW328" s="9">
        <f>VLOOKUP($E328,'ALL-GTK-SD-SMP-SMA-SMK-SLB'!$F$14:$CG$713,'ALL-GTK-SD-SMP-SMA-SMK-SLB'!AX$7,FALSE)</f>
        <v>0</v>
      </c>
      <c r="AX328" s="9">
        <f>VLOOKUP($E328,'ALL-GTK-SD-SMP-SMA-SMK-SLB'!$F$14:$CG$713,'ALL-GTK-SD-SMP-SMA-SMK-SLB'!AY$7,FALSE)</f>
        <v>4</v>
      </c>
      <c r="AY328" s="9">
        <f>VLOOKUP($E328,'ALL-GTK-SD-SMP-SMA-SMK-SLB'!$F$14:$CG$713,'ALL-GTK-SD-SMP-SMA-SMK-SLB'!AZ$7,FALSE)</f>
        <v>12</v>
      </c>
      <c r="AZ328" s="9">
        <f>VLOOKUP($E328,'ALL-GTK-SD-SMP-SMA-SMK-SLB'!$F$14:$CG$713,'ALL-GTK-SD-SMP-SMA-SMK-SLB'!BA$7,FALSE)</f>
        <v>0</v>
      </c>
      <c r="BA328" s="9">
        <f>VLOOKUP($E328,'ALL-GTK-SD-SMP-SMA-SMK-SLB'!$F$14:$CG$713,'ALL-GTK-SD-SMP-SMA-SMK-SLB'!BB$7,FALSE)</f>
        <v>0</v>
      </c>
      <c r="BB328" s="9">
        <f>VLOOKUP($E328,'ALL-GTK-SD-SMP-SMA-SMK-SLB'!$F$14:$CG$713,'ALL-GTK-SD-SMP-SMA-SMK-SLB'!BC$7,FALSE)</f>
        <v>0</v>
      </c>
      <c r="BC328" s="9">
        <f>VLOOKUP($E328,'ALL-GTK-SD-SMP-SMA-SMK-SLB'!$F$14:$CG$713,'ALL-GTK-SD-SMP-SMA-SMK-SLB'!BD$7,FALSE)</f>
        <v>0</v>
      </c>
      <c r="BD328" s="310">
        <f t="shared" si="164"/>
        <v>0</v>
      </c>
      <c r="BE328" s="310">
        <f t="shared" si="165"/>
        <v>0</v>
      </c>
      <c r="BF328" s="10">
        <f t="shared" si="166"/>
        <v>0</v>
      </c>
      <c r="BG328" s="311">
        <f t="shared" si="167"/>
        <v>4</v>
      </c>
      <c r="BH328" s="311">
        <f t="shared" si="168"/>
        <v>12</v>
      </c>
      <c r="BI328" s="10">
        <f t="shared" si="169"/>
        <v>16</v>
      </c>
      <c r="BJ328" s="44">
        <f t="shared" si="170"/>
        <v>4</v>
      </c>
      <c r="BK328" s="44">
        <f t="shared" si="171"/>
        <v>12</v>
      </c>
      <c r="BL328" s="11">
        <f t="shared" si="172"/>
        <v>16</v>
      </c>
      <c r="BM328" s="9">
        <f>VLOOKUP($E328,'ALL-GTK-SD-SMP-SMA-SMK-SLB'!$F$14:$CG$713,'ALL-GTK-SD-SMP-SMA-SMK-SLB'!BN$7,FALSE)</f>
        <v>0</v>
      </c>
      <c r="BN328" s="9">
        <f>VLOOKUP($E328,'ALL-GTK-SD-SMP-SMA-SMK-SLB'!$F$14:$CG$713,'ALL-GTK-SD-SMP-SMA-SMK-SLB'!BO$7,FALSE)</f>
        <v>0</v>
      </c>
      <c r="BO328" s="9">
        <f>VLOOKUP($E328,'ALL-GTK-SD-SMP-SMA-SMK-SLB'!$F$14:$CG$713,'ALL-GTK-SD-SMP-SMA-SMK-SLB'!BP$7,FALSE)</f>
        <v>0</v>
      </c>
      <c r="BP328" s="9">
        <f>VLOOKUP($E328,'ALL-GTK-SD-SMP-SMA-SMK-SLB'!$F$14:$CG$713,'ALL-GTK-SD-SMP-SMA-SMK-SLB'!BQ$7,FALSE)</f>
        <v>0</v>
      </c>
      <c r="BQ328" s="9">
        <f>VLOOKUP($E328,'ALL-GTK-SD-SMP-SMA-SMK-SLB'!$F$14:$CG$713,'ALL-GTK-SD-SMP-SMA-SMK-SLB'!BR$7,FALSE)</f>
        <v>0</v>
      </c>
      <c r="BR328" s="9">
        <f>VLOOKUP($E328,'ALL-GTK-SD-SMP-SMA-SMK-SLB'!$F$14:$CG$713,'ALL-GTK-SD-SMP-SMA-SMK-SLB'!BS$7,FALSE)</f>
        <v>0</v>
      </c>
      <c r="BS328" s="9">
        <f>VLOOKUP($E328,'ALL-GTK-SD-SMP-SMA-SMK-SLB'!$F$14:$CG$713,'ALL-GTK-SD-SMP-SMA-SMK-SLB'!BT$7,FALSE)</f>
        <v>0</v>
      </c>
      <c r="BT328" s="9">
        <f>VLOOKUP($E328,'ALL-GTK-SD-SMP-SMA-SMK-SLB'!$F$14:$CG$713,'ALL-GTK-SD-SMP-SMA-SMK-SLB'!BU$7,FALSE)</f>
        <v>0</v>
      </c>
      <c r="BU328" s="299">
        <f t="shared" si="173"/>
        <v>0</v>
      </c>
      <c r="BV328" s="299">
        <f t="shared" si="174"/>
        <v>0</v>
      </c>
      <c r="BW328" s="44">
        <f t="shared" si="175"/>
        <v>0</v>
      </c>
      <c r="BX328" s="44">
        <f t="shared" si="176"/>
        <v>0</v>
      </c>
      <c r="BY328" s="11">
        <f t="shared" si="177"/>
        <v>0</v>
      </c>
      <c r="BZ328" s="14">
        <f t="shared" si="178"/>
        <v>4</v>
      </c>
      <c r="CA328" s="14">
        <f t="shared" si="179"/>
        <v>12</v>
      </c>
      <c r="CB328" s="13">
        <f t="shared" si="180"/>
        <v>0</v>
      </c>
      <c r="CC328" s="13">
        <f t="shared" si="181"/>
        <v>0</v>
      </c>
      <c r="CD328" s="312">
        <f t="shared" si="182"/>
        <v>4</v>
      </c>
      <c r="CE328" s="312">
        <f t="shared" si="183"/>
        <v>12</v>
      </c>
      <c r="CF328" s="313">
        <f t="shared" si="184"/>
        <v>16</v>
      </c>
      <c r="CG328" s="302" t="str">
        <f t="shared" si="185"/>
        <v>OK</v>
      </c>
    </row>
    <row r="329" spans="1:85" ht="14.25" x14ac:dyDescent="0.25">
      <c r="A329" s="6">
        <v>317</v>
      </c>
      <c r="B329" s="495">
        <v>317</v>
      </c>
      <c r="C329" s="495" t="s">
        <v>6</v>
      </c>
      <c r="D329" s="496" t="s">
        <v>30</v>
      </c>
      <c r="E329" s="626">
        <v>20319052</v>
      </c>
      <c r="F329" s="627" t="s">
        <v>585</v>
      </c>
      <c r="G329" s="624" t="s">
        <v>52</v>
      </c>
      <c r="H329" s="9">
        <f>VLOOKUP($E329,'ALL-GTK-SD-SMP-SMA-SMK-SLB'!$F$14:$CG$713,'ALL-GTK-SD-SMP-SMA-SMK-SLB'!I$7,FALSE)</f>
        <v>0</v>
      </c>
      <c r="I329" s="9">
        <f>VLOOKUP($E329,'ALL-GTK-SD-SMP-SMA-SMK-SLB'!$F$14:$CG$713,'ALL-GTK-SD-SMP-SMA-SMK-SLB'!J$7,FALSE)</f>
        <v>1</v>
      </c>
      <c r="J329" s="9">
        <f>VLOOKUP($E329,'ALL-GTK-SD-SMP-SMA-SMK-SLB'!$F$14:$CG$713,'ALL-GTK-SD-SMP-SMA-SMK-SLB'!K$7,FALSE)</f>
        <v>0</v>
      </c>
      <c r="K329" s="9">
        <f>VLOOKUP($E329,'ALL-GTK-SD-SMP-SMA-SMK-SLB'!$F$14:$CG$713,'ALL-GTK-SD-SMP-SMA-SMK-SLB'!L$7,FALSE)</f>
        <v>0</v>
      </c>
      <c r="L329" s="9">
        <f>VLOOKUP($E329,'ALL-GTK-SD-SMP-SMA-SMK-SLB'!$F$14:$CG$713,'ALL-GTK-SD-SMP-SMA-SMK-SLB'!M$7,FALSE)</f>
        <v>1</v>
      </c>
      <c r="M329" s="9">
        <f>VLOOKUP($E329,'ALL-GTK-SD-SMP-SMA-SMK-SLB'!$F$14:$CG$713,'ALL-GTK-SD-SMP-SMA-SMK-SLB'!N$7,FALSE)</f>
        <v>0</v>
      </c>
      <c r="N329" s="9">
        <f>VLOOKUP($E329,'ALL-GTK-SD-SMP-SMA-SMK-SLB'!$F$14:$CG$713,'ALL-GTK-SD-SMP-SMA-SMK-SLB'!O$7,FALSE)</f>
        <v>3</v>
      </c>
      <c r="O329" s="9">
        <f>VLOOKUP($E329,'ALL-GTK-SD-SMP-SMA-SMK-SLB'!$F$14:$CG$713,'ALL-GTK-SD-SMP-SMA-SMK-SLB'!P$7,FALSE)</f>
        <v>4</v>
      </c>
      <c r="P329" s="299">
        <f t="shared" si="150"/>
        <v>4</v>
      </c>
      <c r="Q329" s="299">
        <f t="shared" si="151"/>
        <v>5</v>
      </c>
      <c r="R329" s="300">
        <f t="shared" si="152"/>
        <v>9</v>
      </c>
      <c r="S329" s="9">
        <f>VLOOKUP($E329,'ALL-GTK-SD-SMP-SMA-SMK-SLB'!$F$14:$CG$713,'ALL-GTK-SD-SMP-SMA-SMK-SLB'!T$7,FALSE)</f>
        <v>0</v>
      </c>
      <c r="T329" s="9">
        <f>VLOOKUP($E329,'ALL-GTK-SD-SMP-SMA-SMK-SLB'!$F$14:$CG$713,'ALL-GTK-SD-SMP-SMA-SMK-SLB'!U$7,FALSE)</f>
        <v>0</v>
      </c>
      <c r="U329" s="9">
        <f>VLOOKUP($E329,'ALL-GTK-SD-SMP-SMA-SMK-SLB'!$F$14:$CG$713,'ALL-GTK-SD-SMP-SMA-SMK-SLB'!V$7,FALSE)</f>
        <v>1</v>
      </c>
      <c r="V329" s="9">
        <f>VLOOKUP($E329,'ALL-GTK-SD-SMP-SMA-SMK-SLB'!$F$14:$CG$713,'ALL-GTK-SD-SMP-SMA-SMK-SLB'!W$7,FALSE)</f>
        <v>0</v>
      </c>
      <c r="W329" s="9">
        <f>VLOOKUP($E329,'ALL-GTK-SD-SMP-SMA-SMK-SLB'!$F$14:$CG$713,'ALL-GTK-SD-SMP-SMA-SMK-SLB'!X$7,FALSE)</f>
        <v>0</v>
      </c>
      <c r="X329" s="9">
        <f>VLOOKUP($E329,'ALL-GTK-SD-SMP-SMA-SMK-SLB'!$F$14:$CG$713,'ALL-GTK-SD-SMP-SMA-SMK-SLB'!Y$7,FALSE)</f>
        <v>1</v>
      </c>
      <c r="Y329" s="299">
        <f t="shared" si="153"/>
        <v>1</v>
      </c>
      <c r="Z329" s="299">
        <f t="shared" si="154"/>
        <v>1</v>
      </c>
      <c r="AA329" s="10">
        <f t="shared" si="155"/>
        <v>2</v>
      </c>
      <c r="AB329" s="44">
        <f t="shared" si="156"/>
        <v>5</v>
      </c>
      <c r="AC329" s="44">
        <f t="shared" si="157"/>
        <v>6</v>
      </c>
      <c r="AD329" s="11">
        <f t="shared" si="158"/>
        <v>11</v>
      </c>
      <c r="AE329" s="9">
        <f>VLOOKUP($E329,'ALL-GTK-SD-SMP-SMA-SMK-SLB'!$F$14:$CG$713,'ALL-GTK-SD-SMP-SMA-SMK-SLB'!AF$7,FALSE)</f>
        <v>2</v>
      </c>
      <c r="AF329" s="9">
        <f>VLOOKUP($E329,'ALL-GTK-SD-SMP-SMA-SMK-SLB'!$F$14:$CG$713,'ALL-GTK-SD-SMP-SMA-SMK-SLB'!AG$7,FALSE)</f>
        <v>3</v>
      </c>
      <c r="AG329" s="10">
        <f t="shared" si="159"/>
        <v>5</v>
      </c>
      <c r="AH329" s="9">
        <f>VLOOKUP($E329,'ALL-GTK-SD-SMP-SMA-SMK-SLB'!$F$14:$CG$713,'ALL-GTK-SD-SMP-SMA-SMK-SLB'!AI$7,FALSE)</f>
        <v>3</v>
      </c>
      <c r="AI329" s="9">
        <f>VLOOKUP($E329,'ALL-GTK-SD-SMP-SMA-SMK-SLB'!$F$14:$CG$713,'ALL-GTK-SD-SMP-SMA-SMK-SLB'!AJ$7,FALSE)</f>
        <v>3</v>
      </c>
      <c r="AJ329" s="10">
        <f t="shared" si="160"/>
        <v>6</v>
      </c>
      <c r="AK329" s="44">
        <f t="shared" si="161"/>
        <v>5</v>
      </c>
      <c r="AL329" s="44">
        <f t="shared" si="162"/>
        <v>6</v>
      </c>
      <c r="AM329" s="11">
        <f t="shared" si="163"/>
        <v>11</v>
      </c>
      <c r="AN329" s="299">
        <f>VLOOKUP($E329,'ALL-GTK-SD-SMP-SMA-SMK-SLB'!$F$14:$CG$713,'ALL-GTK-SD-SMP-SMA-SMK-SLB'!AO$7,FALSE)</f>
        <v>0</v>
      </c>
      <c r="AO329" s="299">
        <f>VLOOKUP($E329,'ALL-GTK-SD-SMP-SMA-SMK-SLB'!$F$14:$CG$713,'ALL-GTK-SD-SMP-SMA-SMK-SLB'!AP$7,FALSE)</f>
        <v>0</v>
      </c>
      <c r="AP329" s="9">
        <f>VLOOKUP($E329,'ALL-GTK-SD-SMP-SMA-SMK-SLB'!$F$14:$CG$713,'ALL-GTK-SD-SMP-SMA-SMK-SLB'!AQ$7,FALSE)</f>
        <v>0</v>
      </c>
      <c r="AQ329" s="9">
        <f>VLOOKUP($E329,'ALL-GTK-SD-SMP-SMA-SMK-SLB'!$F$14:$CG$713,'ALL-GTK-SD-SMP-SMA-SMK-SLB'!AR$7,FALSE)</f>
        <v>0</v>
      </c>
      <c r="AR329" s="9">
        <f>VLOOKUP($E329,'ALL-GTK-SD-SMP-SMA-SMK-SLB'!$F$14:$CG$713,'ALL-GTK-SD-SMP-SMA-SMK-SLB'!AS$7,FALSE)</f>
        <v>0</v>
      </c>
      <c r="AS329" s="9">
        <f>VLOOKUP($E329,'ALL-GTK-SD-SMP-SMA-SMK-SLB'!$F$14:$CG$713,'ALL-GTK-SD-SMP-SMA-SMK-SLB'!AT$7,FALSE)</f>
        <v>2</v>
      </c>
      <c r="AT329" s="9">
        <f>VLOOKUP($E329,'ALL-GTK-SD-SMP-SMA-SMK-SLB'!$F$14:$CG$713,'ALL-GTK-SD-SMP-SMA-SMK-SLB'!AU$7,FALSE)</f>
        <v>0</v>
      </c>
      <c r="AU329" s="9">
        <f>VLOOKUP($E329,'ALL-GTK-SD-SMP-SMA-SMK-SLB'!$F$14:$CG$713,'ALL-GTK-SD-SMP-SMA-SMK-SLB'!AV$7,FALSE)</f>
        <v>0</v>
      </c>
      <c r="AV329" s="9">
        <f>VLOOKUP($E329,'ALL-GTK-SD-SMP-SMA-SMK-SLB'!$F$14:$CG$713,'ALL-GTK-SD-SMP-SMA-SMK-SLB'!AW$7,FALSE)</f>
        <v>0</v>
      </c>
      <c r="AW329" s="9">
        <f>VLOOKUP($E329,'ALL-GTK-SD-SMP-SMA-SMK-SLB'!$F$14:$CG$713,'ALL-GTK-SD-SMP-SMA-SMK-SLB'!AX$7,FALSE)</f>
        <v>0</v>
      </c>
      <c r="AX329" s="9">
        <f>VLOOKUP($E329,'ALL-GTK-SD-SMP-SMA-SMK-SLB'!$F$14:$CG$713,'ALL-GTK-SD-SMP-SMA-SMK-SLB'!AY$7,FALSE)</f>
        <v>5</v>
      </c>
      <c r="AY329" s="9">
        <f>VLOOKUP($E329,'ALL-GTK-SD-SMP-SMA-SMK-SLB'!$F$14:$CG$713,'ALL-GTK-SD-SMP-SMA-SMK-SLB'!AZ$7,FALSE)</f>
        <v>4</v>
      </c>
      <c r="AZ329" s="9">
        <f>VLOOKUP($E329,'ALL-GTK-SD-SMP-SMA-SMK-SLB'!$F$14:$CG$713,'ALL-GTK-SD-SMP-SMA-SMK-SLB'!BA$7,FALSE)</f>
        <v>0</v>
      </c>
      <c r="BA329" s="9">
        <f>VLOOKUP($E329,'ALL-GTK-SD-SMP-SMA-SMK-SLB'!$F$14:$CG$713,'ALL-GTK-SD-SMP-SMA-SMK-SLB'!BB$7,FALSE)</f>
        <v>0</v>
      </c>
      <c r="BB329" s="9">
        <f>VLOOKUP($E329,'ALL-GTK-SD-SMP-SMA-SMK-SLB'!$F$14:$CG$713,'ALL-GTK-SD-SMP-SMA-SMK-SLB'!BC$7,FALSE)</f>
        <v>0</v>
      </c>
      <c r="BC329" s="9">
        <f>VLOOKUP($E329,'ALL-GTK-SD-SMP-SMA-SMK-SLB'!$F$14:$CG$713,'ALL-GTK-SD-SMP-SMA-SMK-SLB'!BD$7,FALSE)</f>
        <v>0</v>
      </c>
      <c r="BD329" s="310">
        <f t="shared" si="164"/>
        <v>0</v>
      </c>
      <c r="BE329" s="310">
        <f t="shared" si="165"/>
        <v>2</v>
      </c>
      <c r="BF329" s="10">
        <f t="shared" si="166"/>
        <v>2</v>
      </c>
      <c r="BG329" s="311">
        <f t="shared" si="167"/>
        <v>5</v>
      </c>
      <c r="BH329" s="311">
        <f t="shared" si="168"/>
        <v>4</v>
      </c>
      <c r="BI329" s="10">
        <f t="shared" si="169"/>
        <v>9</v>
      </c>
      <c r="BJ329" s="44">
        <f t="shared" si="170"/>
        <v>5</v>
      </c>
      <c r="BK329" s="44">
        <f t="shared" si="171"/>
        <v>6</v>
      </c>
      <c r="BL329" s="11">
        <f t="shared" si="172"/>
        <v>11</v>
      </c>
      <c r="BM329" s="9">
        <f>VLOOKUP($E329,'ALL-GTK-SD-SMP-SMA-SMK-SLB'!$F$14:$CG$713,'ALL-GTK-SD-SMP-SMA-SMK-SLB'!BN$7,FALSE)</f>
        <v>0</v>
      </c>
      <c r="BN329" s="9">
        <f>VLOOKUP($E329,'ALL-GTK-SD-SMP-SMA-SMK-SLB'!$F$14:$CG$713,'ALL-GTK-SD-SMP-SMA-SMK-SLB'!BO$7,FALSE)</f>
        <v>0</v>
      </c>
      <c r="BO329" s="9">
        <f>VLOOKUP($E329,'ALL-GTK-SD-SMP-SMA-SMK-SLB'!$F$14:$CG$713,'ALL-GTK-SD-SMP-SMA-SMK-SLB'!BP$7,FALSE)</f>
        <v>0</v>
      </c>
      <c r="BP329" s="9">
        <f>VLOOKUP($E329,'ALL-GTK-SD-SMP-SMA-SMK-SLB'!$F$14:$CG$713,'ALL-GTK-SD-SMP-SMA-SMK-SLB'!BQ$7,FALSE)</f>
        <v>0</v>
      </c>
      <c r="BQ329" s="9">
        <f>VLOOKUP($E329,'ALL-GTK-SD-SMP-SMA-SMK-SLB'!$F$14:$CG$713,'ALL-GTK-SD-SMP-SMA-SMK-SLB'!BR$7,FALSE)</f>
        <v>0</v>
      </c>
      <c r="BR329" s="9">
        <f>VLOOKUP($E329,'ALL-GTK-SD-SMP-SMA-SMK-SLB'!$F$14:$CG$713,'ALL-GTK-SD-SMP-SMA-SMK-SLB'!BS$7,FALSE)</f>
        <v>0</v>
      </c>
      <c r="BS329" s="9">
        <f>VLOOKUP($E329,'ALL-GTK-SD-SMP-SMA-SMK-SLB'!$F$14:$CG$713,'ALL-GTK-SD-SMP-SMA-SMK-SLB'!BT$7,FALSE)</f>
        <v>0</v>
      </c>
      <c r="BT329" s="9">
        <f>VLOOKUP($E329,'ALL-GTK-SD-SMP-SMA-SMK-SLB'!$F$14:$CG$713,'ALL-GTK-SD-SMP-SMA-SMK-SLB'!BU$7,FALSE)</f>
        <v>0</v>
      </c>
      <c r="BU329" s="299">
        <f t="shared" si="173"/>
        <v>0</v>
      </c>
      <c r="BV329" s="299">
        <f t="shared" si="174"/>
        <v>0</v>
      </c>
      <c r="BW329" s="44">
        <f t="shared" si="175"/>
        <v>0</v>
      </c>
      <c r="BX329" s="44">
        <f t="shared" si="176"/>
        <v>0</v>
      </c>
      <c r="BY329" s="11">
        <f t="shared" si="177"/>
        <v>0</v>
      </c>
      <c r="BZ329" s="14">
        <f t="shared" si="178"/>
        <v>5</v>
      </c>
      <c r="CA329" s="14">
        <f t="shared" si="179"/>
        <v>6</v>
      </c>
      <c r="CB329" s="13">
        <f t="shared" si="180"/>
        <v>0</v>
      </c>
      <c r="CC329" s="13">
        <f t="shared" si="181"/>
        <v>0</v>
      </c>
      <c r="CD329" s="312">
        <f t="shared" si="182"/>
        <v>5</v>
      </c>
      <c r="CE329" s="312">
        <f t="shared" si="183"/>
        <v>6</v>
      </c>
      <c r="CF329" s="313">
        <f t="shared" si="184"/>
        <v>11</v>
      </c>
      <c r="CG329" s="302" t="str">
        <f t="shared" si="185"/>
        <v>OK</v>
      </c>
    </row>
    <row r="330" spans="1:85" ht="14.25" x14ac:dyDescent="0.25">
      <c r="A330" s="6">
        <v>318</v>
      </c>
      <c r="B330" s="495">
        <v>318</v>
      </c>
      <c r="C330" s="495" t="s">
        <v>6</v>
      </c>
      <c r="D330" s="496" t="s">
        <v>30</v>
      </c>
      <c r="E330" s="626">
        <v>20319054</v>
      </c>
      <c r="F330" s="627" t="s">
        <v>586</v>
      </c>
      <c r="G330" s="624" t="s">
        <v>52</v>
      </c>
      <c r="H330" s="9">
        <f>VLOOKUP($E330,'ALL-GTK-SD-SMP-SMA-SMK-SLB'!$F$14:$CG$713,'ALL-GTK-SD-SMP-SMA-SMK-SLB'!I$7,FALSE)</f>
        <v>0</v>
      </c>
      <c r="I330" s="9">
        <f>VLOOKUP($E330,'ALL-GTK-SD-SMP-SMA-SMK-SLB'!$F$14:$CG$713,'ALL-GTK-SD-SMP-SMA-SMK-SLB'!J$7,FALSE)</f>
        <v>0</v>
      </c>
      <c r="J330" s="9">
        <f>VLOOKUP($E330,'ALL-GTK-SD-SMP-SMA-SMK-SLB'!$F$14:$CG$713,'ALL-GTK-SD-SMP-SMA-SMK-SLB'!K$7,FALSE)</f>
        <v>0</v>
      </c>
      <c r="K330" s="9">
        <f>VLOOKUP($E330,'ALL-GTK-SD-SMP-SMA-SMK-SLB'!$F$14:$CG$713,'ALL-GTK-SD-SMP-SMA-SMK-SLB'!L$7,FALSE)</f>
        <v>0</v>
      </c>
      <c r="L330" s="9">
        <f>VLOOKUP($E330,'ALL-GTK-SD-SMP-SMA-SMK-SLB'!$F$14:$CG$713,'ALL-GTK-SD-SMP-SMA-SMK-SLB'!M$7,FALSE)</f>
        <v>0</v>
      </c>
      <c r="M330" s="9">
        <f>VLOOKUP($E330,'ALL-GTK-SD-SMP-SMA-SMK-SLB'!$F$14:$CG$713,'ALL-GTK-SD-SMP-SMA-SMK-SLB'!N$7,FALSE)</f>
        <v>2</v>
      </c>
      <c r="N330" s="9">
        <f>VLOOKUP($E330,'ALL-GTK-SD-SMP-SMA-SMK-SLB'!$F$14:$CG$713,'ALL-GTK-SD-SMP-SMA-SMK-SLB'!O$7,FALSE)</f>
        <v>5</v>
      </c>
      <c r="O330" s="9">
        <f>VLOOKUP($E330,'ALL-GTK-SD-SMP-SMA-SMK-SLB'!$F$14:$CG$713,'ALL-GTK-SD-SMP-SMA-SMK-SLB'!P$7,FALSE)</f>
        <v>3</v>
      </c>
      <c r="P330" s="299">
        <f t="shared" si="150"/>
        <v>5</v>
      </c>
      <c r="Q330" s="299">
        <f t="shared" si="151"/>
        <v>5</v>
      </c>
      <c r="R330" s="300">
        <f t="shared" si="152"/>
        <v>10</v>
      </c>
      <c r="S330" s="9">
        <f>VLOOKUP($E330,'ALL-GTK-SD-SMP-SMA-SMK-SLB'!$F$14:$CG$713,'ALL-GTK-SD-SMP-SMA-SMK-SLB'!T$7,FALSE)</f>
        <v>0</v>
      </c>
      <c r="T330" s="9">
        <f>VLOOKUP($E330,'ALL-GTK-SD-SMP-SMA-SMK-SLB'!$F$14:$CG$713,'ALL-GTK-SD-SMP-SMA-SMK-SLB'!U$7,FALSE)</f>
        <v>0</v>
      </c>
      <c r="U330" s="9">
        <f>VLOOKUP($E330,'ALL-GTK-SD-SMP-SMA-SMK-SLB'!$F$14:$CG$713,'ALL-GTK-SD-SMP-SMA-SMK-SLB'!V$7,FALSE)</f>
        <v>0</v>
      </c>
      <c r="V330" s="9">
        <f>VLOOKUP($E330,'ALL-GTK-SD-SMP-SMA-SMK-SLB'!$F$14:$CG$713,'ALL-GTK-SD-SMP-SMA-SMK-SLB'!W$7,FALSE)</f>
        <v>3</v>
      </c>
      <c r="W330" s="9">
        <f>VLOOKUP($E330,'ALL-GTK-SD-SMP-SMA-SMK-SLB'!$F$14:$CG$713,'ALL-GTK-SD-SMP-SMA-SMK-SLB'!X$7,FALSE)</f>
        <v>0</v>
      </c>
      <c r="X330" s="9">
        <f>VLOOKUP($E330,'ALL-GTK-SD-SMP-SMA-SMK-SLB'!$F$14:$CG$713,'ALL-GTK-SD-SMP-SMA-SMK-SLB'!Y$7,FALSE)</f>
        <v>0</v>
      </c>
      <c r="Y330" s="299">
        <f t="shared" si="153"/>
        <v>0</v>
      </c>
      <c r="Z330" s="299">
        <f t="shared" si="154"/>
        <v>3</v>
      </c>
      <c r="AA330" s="10">
        <f t="shared" si="155"/>
        <v>3</v>
      </c>
      <c r="AB330" s="44">
        <f t="shared" si="156"/>
        <v>5</v>
      </c>
      <c r="AC330" s="44">
        <f t="shared" si="157"/>
        <v>8</v>
      </c>
      <c r="AD330" s="11">
        <f t="shared" si="158"/>
        <v>13</v>
      </c>
      <c r="AE330" s="9">
        <f>VLOOKUP($E330,'ALL-GTK-SD-SMP-SMA-SMK-SLB'!$F$14:$CG$713,'ALL-GTK-SD-SMP-SMA-SMK-SLB'!AF$7,FALSE)</f>
        <v>0</v>
      </c>
      <c r="AF330" s="9">
        <f>VLOOKUP($E330,'ALL-GTK-SD-SMP-SMA-SMK-SLB'!$F$14:$CG$713,'ALL-GTK-SD-SMP-SMA-SMK-SLB'!AG$7,FALSE)</f>
        <v>5</v>
      </c>
      <c r="AG330" s="10">
        <f t="shared" si="159"/>
        <v>5</v>
      </c>
      <c r="AH330" s="9">
        <f>VLOOKUP($E330,'ALL-GTK-SD-SMP-SMA-SMK-SLB'!$F$14:$CG$713,'ALL-GTK-SD-SMP-SMA-SMK-SLB'!AI$7,FALSE)</f>
        <v>6</v>
      </c>
      <c r="AI330" s="9">
        <f>VLOOKUP($E330,'ALL-GTK-SD-SMP-SMA-SMK-SLB'!$F$14:$CG$713,'ALL-GTK-SD-SMP-SMA-SMK-SLB'!AJ$7,FALSE)</f>
        <v>2</v>
      </c>
      <c r="AJ330" s="10">
        <f t="shared" si="160"/>
        <v>8</v>
      </c>
      <c r="AK330" s="44">
        <f t="shared" si="161"/>
        <v>6</v>
      </c>
      <c r="AL330" s="44">
        <f t="shared" si="162"/>
        <v>7</v>
      </c>
      <c r="AM330" s="11">
        <f t="shared" si="163"/>
        <v>13</v>
      </c>
      <c r="AN330" s="299">
        <f>VLOOKUP($E330,'ALL-GTK-SD-SMP-SMA-SMK-SLB'!$F$14:$CG$713,'ALL-GTK-SD-SMP-SMA-SMK-SLB'!AO$7,FALSE)</f>
        <v>0</v>
      </c>
      <c r="AO330" s="299">
        <f>VLOOKUP($E330,'ALL-GTK-SD-SMP-SMA-SMK-SLB'!$F$14:$CG$713,'ALL-GTK-SD-SMP-SMA-SMK-SLB'!AP$7,FALSE)</f>
        <v>0</v>
      </c>
      <c r="AP330" s="9">
        <f>VLOOKUP($E330,'ALL-GTK-SD-SMP-SMA-SMK-SLB'!$F$14:$CG$713,'ALL-GTK-SD-SMP-SMA-SMK-SLB'!AQ$7,FALSE)</f>
        <v>0</v>
      </c>
      <c r="AQ330" s="9">
        <f>VLOOKUP($E330,'ALL-GTK-SD-SMP-SMA-SMK-SLB'!$F$14:$CG$713,'ALL-GTK-SD-SMP-SMA-SMK-SLB'!AR$7,FALSE)</f>
        <v>0</v>
      </c>
      <c r="AR330" s="9">
        <f>VLOOKUP($E330,'ALL-GTK-SD-SMP-SMA-SMK-SLB'!$F$14:$CG$713,'ALL-GTK-SD-SMP-SMA-SMK-SLB'!AS$7,FALSE)</f>
        <v>1</v>
      </c>
      <c r="AS330" s="9">
        <f>VLOOKUP($E330,'ALL-GTK-SD-SMP-SMA-SMK-SLB'!$F$14:$CG$713,'ALL-GTK-SD-SMP-SMA-SMK-SLB'!AT$7,FALSE)</f>
        <v>1</v>
      </c>
      <c r="AT330" s="9">
        <f>VLOOKUP($E330,'ALL-GTK-SD-SMP-SMA-SMK-SLB'!$F$14:$CG$713,'ALL-GTK-SD-SMP-SMA-SMK-SLB'!AU$7,FALSE)</f>
        <v>0</v>
      </c>
      <c r="AU330" s="9">
        <f>VLOOKUP($E330,'ALL-GTK-SD-SMP-SMA-SMK-SLB'!$F$14:$CG$713,'ALL-GTK-SD-SMP-SMA-SMK-SLB'!AV$7,FALSE)</f>
        <v>0</v>
      </c>
      <c r="AV330" s="9">
        <f>VLOOKUP($E330,'ALL-GTK-SD-SMP-SMA-SMK-SLB'!$F$14:$CG$713,'ALL-GTK-SD-SMP-SMA-SMK-SLB'!AW$7,FALSE)</f>
        <v>0</v>
      </c>
      <c r="AW330" s="9">
        <f>VLOOKUP($E330,'ALL-GTK-SD-SMP-SMA-SMK-SLB'!$F$14:$CG$713,'ALL-GTK-SD-SMP-SMA-SMK-SLB'!AX$7,FALSE)</f>
        <v>0</v>
      </c>
      <c r="AX330" s="9">
        <f>VLOOKUP($E330,'ALL-GTK-SD-SMP-SMA-SMK-SLB'!$F$14:$CG$713,'ALL-GTK-SD-SMP-SMA-SMK-SLB'!AY$7,FALSE)</f>
        <v>5</v>
      </c>
      <c r="AY330" s="9">
        <f>VLOOKUP($E330,'ALL-GTK-SD-SMP-SMA-SMK-SLB'!$F$14:$CG$713,'ALL-GTK-SD-SMP-SMA-SMK-SLB'!AZ$7,FALSE)</f>
        <v>5</v>
      </c>
      <c r="AZ330" s="9">
        <f>VLOOKUP($E330,'ALL-GTK-SD-SMP-SMA-SMK-SLB'!$F$14:$CG$713,'ALL-GTK-SD-SMP-SMA-SMK-SLB'!BA$7,FALSE)</f>
        <v>0</v>
      </c>
      <c r="BA330" s="9">
        <f>VLOOKUP($E330,'ALL-GTK-SD-SMP-SMA-SMK-SLB'!$F$14:$CG$713,'ALL-GTK-SD-SMP-SMA-SMK-SLB'!BB$7,FALSE)</f>
        <v>1</v>
      </c>
      <c r="BB330" s="9">
        <f>VLOOKUP($E330,'ALL-GTK-SD-SMP-SMA-SMK-SLB'!$F$14:$CG$713,'ALL-GTK-SD-SMP-SMA-SMK-SLB'!BC$7,FALSE)</f>
        <v>0</v>
      </c>
      <c r="BC330" s="9">
        <f>VLOOKUP($E330,'ALL-GTK-SD-SMP-SMA-SMK-SLB'!$F$14:$CG$713,'ALL-GTK-SD-SMP-SMA-SMK-SLB'!BD$7,FALSE)</f>
        <v>0</v>
      </c>
      <c r="BD330" s="310">
        <f t="shared" si="164"/>
        <v>1</v>
      </c>
      <c r="BE330" s="310">
        <f t="shared" si="165"/>
        <v>1</v>
      </c>
      <c r="BF330" s="10">
        <f t="shared" si="166"/>
        <v>2</v>
      </c>
      <c r="BG330" s="311">
        <f t="shared" si="167"/>
        <v>5</v>
      </c>
      <c r="BH330" s="311">
        <f t="shared" si="168"/>
        <v>6</v>
      </c>
      <c r="BI330" s="10">
        <f t="shared" si="169"/>
        <v>11</v>
      </c>
      <c r="BJ330" s="44">
        <f t="shared" si="170"/>
        <v>6</v>
      </c>
      <c r="BK330" s="44">
        <f t="shared" si="171"/>
        <v>7</v>
      </c>
      <c r="BL330" s="11">
        <f t="shared" si="172"/>
        <v>13</v>
      </c>
      <c r="BM330" s="9">
        <f>VLOOKUP($E330,'ALL-GTK-SD-SMP-SMA-SMK-SLB'!$F$14:$CG$713,'ALL-GTK-SD-SMP-SMA-SMK-SLB'!BN$7,FALSE)</f>
        <v>0</v>
      </c>
      <c r="BN330" s="9">
        <f>VLOOKUP($E330,'ALL-GTK-SD-SMP-SMA-SMK-SLB'!$F$14:$CG$713,'ALL-GTK-SD-SMP-SMA-SMK-SLB'!BO$7,FALSE)</f>
        <v>0</v>
      </c>
      <c r="BO330" s="9">
        <f>VLOOKUP($E330,'ALL-GTK-SD-SMP-SMA-SMK-SLB'!$F$14:$CG$713,'ALL-GTK-SD-SMP-SMA-SMK-SLB'!BP$7,FALSE)</f>
        <v>0</v>
      </c>
      <c r="BP330" s="9">
        <f>VLOOKUP($E330,'ALL-GTK-SD-SMP-SMA-SMK-SLB'!$F$14:$CG$713,'ALL-GTK-SD-SMP-SMA-SMK-SLB'!BQ$7,FALSE)</f>
        <v>0</v>
      </c>
      <c r="BQ330" s="9">
        <f>VLOOKUP($E330,'ALL-GTK-SD-SMP-SMA-SMK-SLB'!$F$14:$CG$713,'ALL-GTK-SD-SMP-SMA-SMK-SLB'!BR$7,FALSE)</f>
        <v>0</v>
      </c>
      <c r="BR330" s="9">
        <f>VLOOKUP($E330,'ALL-GTK-SD-SMP-SMA-SMK-SLB'!$F$14:$CG$713,'ALL-GTK-SD-SMP-SMA-SMK-SLB'!BS$7,FALSE)</f>
        <v>0</v>
      </c>
      <c r="BS330" s="9">
        <f>VLOOKUP($E330,'ALL-GTK-SD-SMP-SMA-SMK-SLB'!$F$14:$CG$713,'ALL-GTK-SD-SMP-SMA-SMK-SLB'!BT$7,FALSE)</f>
        <v>0</v>
      </c>
      <c r="BT330" s="9">
        <f>VLOOKUP($E330,'ALL-GTK-SD-SMP-SMA-SMK-SLB'!$F$14:$CG$713,'ALL-GTK-SD-SMP-SMA-SMK-SLB'!BU$7,FALSE)</f>
        <v>0</v>
      </c>
      <c r="BU330" s="299">
        <f t="shared" si="173"/>
        <v>0</v>
      </c>
      <c r="BV330" s="299">
        <f t="shared" si="174"/>
        <v>0</v>
      </c>
      <c r="BW330" s="44">
        <f t="shared" si="175"/>
        <v>0</v>
      </c>
      <c r="BX330" s="44">
        <f t="shared" si="176"/>
        <v>0</v>
      </c>
      <c r="BY330" s="11">
        <f t="shared" si="177"/>
        <v>0</v>
      </c>
      <c r="BZ330" s="14">
        <f t="shared" si="178"/>
        <v>5</v>
      </c>
      <c r="CA330" s="14">
        <f t="shared" si="179"/>
        <v>8</v>
      </c>
      <c r="CB330" s="13">
        <f t="shared" si="180"/>
        <v>0</v>
      </c>
      <c r="CC330" s="13">
        <f t="shared" si="181"/>
        <v>0</v>
      </c>
      <c r="CD330" s="312">
        <f t="shared" si="182"/>
        <v>5</v>
      </c>
      <c r="CE330" s="312">
        <f t="shared" si="183"/>
        <v>8</v>
      </c>
      <c r="CF330" s="313">
        <f t="shared" si="184"/>
        <v>13</v>
      </c>
      <c r="CG330" s="302" t="str">
        <f t="shared" si="185"/>
        <v>OK</v>
      </c>
    </row>
    <row r="331" spans="1:85" ht="14.25" x14ac:dyDescent="0.25">
      <c r="A331" s="6">
        <v>319</v>
      </c>
      <c r="B331" s="495">
        <v>319</v>
      </c>
      <c r="C331" s="495" t="s">
        <v>6</v>
      </c>
      <c r="D331" s="496" t="s">
        <v>30</v>
      </c>
      <c r="E331" s="626">
        <v>20319056</v>
      </c>
      <c r="F331" s="627" t="s">
        <v>587</v>
      </c>
      <c r="G331" s="624" t="s">
        <v>52</v>
      </c>
      <c r="H331" s="9">
        <f>VLOOKUP($E331,'ALL-GTK-SD-SMP-SMA-SMK-SLB'!$F$14:$CG$713,'ALL-GTK-SD-SMP-SMA-SMK-SLB'!I$7,FALSE)</f>
        <v>0</v>
      </c>
      <c r="I331" s="9">
        <f>VLOOKUP($E331,'ALL-GTK-SD-SMP-SMA-SMK-SLB'!$F$14:$CG$713,'ALL-GTK-SD-SMP-SMA-SMK-SLB'!J$7,FALSE)</f>
        <v>0</v>
      </c>
      <c r="J331" s="9">
        <f>VLOOKUP($E331,'ALL-GTK-SD-SMP-SMA-SMK-SLB'!$F$14:$CG$713,'ALL-GTK-SD-SMP-SMA-SMK-SLB'!K$7,FALSE)</f>
        <v>0</v>
      </c>
      <c r="K331" s="9">
        <f>VLOOKUP($E331,'ALL-GTK-SD-SMP-SMA-SMK-SLB'!$F$14:$CG$713,'ALL-GTK-SD-SMP-SMA-SMK-SLB'!L$7,FALSE)</f>
        <v>0</v>
      </c>
      <c r="L331" s="9">
        <f>VLOOKUP($E331,'ALL-GTK-SD-SMP-SMA-SMK-SLB'!$F$14:$CG$713,'ALL-GTK-SD-SMP-SMA-SMK-SLB'!M$7,FALSE)</f>
        <v>0</v>
      </c>
      <c r="M331" s="9">
        <f>VLOOKUP($E331,'ALL-GTK-SD-SMP-SMA-SMK-SLB'!$F$14:$CG$713,'ALL-GTK-SD-SMP-SMA-SMK-SLB'!N$7,FALSE)</f>
        <v>2</v>
      </c>
      <c r="N331" s="9">
        <f>VLOOKUP($E331,'ALL-GTK-SD-SMP-SMA-SMK-SLB'!$F$14:$CG$713,'ALL-GTK-SD-SMP-SMA-SMK-SLB'!O$7,FALSE)</f>
        <v>2</v>
      </c>
      <c r="O331" s="9">
        <f>VLOOKUP($E331,'ALL-GTK-SD-SMP-SMA-SMK-SLB'!$F$14:$CG$713,'ALL-GTK-SD-SMP-SMA-SMK-SLB'!P$7,FALSE)</f>
        <v>2</v>
      </c>
      <c r="P331" s="299">
        <f t="shared" si="150"/>
        <v>2</v>
      </c>
      <c r="Q331" s="299">
        <f t="shared" si="151"/>
        <v>4</v>
      </c>
      <c r="R331" s="300">
        <f t="shared" si="152"/>
        <v>6</v>
      </c>
      <c r="S331" s="9">
        <f>VLOOKUP($E331,'ALL-GTK-SD-SMP-SMA-SMK-SLB'!$F$14:$CG$713,'ALL-GTK-SD-SMP-SMA-SMK-SLB'!T$7,FALSE)</f>
        <v>0</v>
      </c>
      <c r="T331" s="9">
        <f>VLOOKUP($E331,'ALL-GTK-SD-SMP-SMA-SMK-SLB'!$F$14:$CG$713,'ALL-GTK-SD-SMP-SMA-SMK-SLB'!U$7,FALSE)</f>
        <v>0</v>
      </c>
      <c r="U331" s="9">
        <f>VLOOKUP($E331,'ALL-GTK-SD-SMP-SMA-SMK-SLB'!$F$14:$CG$713,'ALL-GTK-SD-SMP-SMA-SMK-SLB'!V$7,FALSE)</f>
        <v>0</v>
      </c>
      <c r="V331" s="9">
        <f>VLOOKUP($E331,'ALL-GTK-SD-SMP-SMA-SMK-SLB'!$F$14:$CG$713,'ALL-GTK-SD-SMP-SMA-SMK-SLB'!W$7,FALSE)</f>
        <v>1</v>
      </c>
      <c r="W331" s="9">
        <f>VLOOKUP($E331,'ALL-GTK-SD-SMP-SMA-SMK-SLB'!$F$14:$CG$713,'ALL-GTK-SD-SMP-SMA-SMK-SLB'!X$7,FALSE)</f>
        <v>0</v>
      </c>
      <c r="X331" s="9">
        <f>VLOOKUP($E331,'ALL-GTK-SD-SMP-SMA-SMK-SLB'!$F$14:$CG$713,'ALL-GTK-SD-SMP-SMA-SMK-SLB'!Y$7,FALSE)</f>
        <v>2</v>
      </c>
      <c r="Y331" s="299">
        <f t="shared" si="153"/>
        <v>0</v>
      </c>
      <c r="Z331" s="299">
        <f t="shared" si="154"/>
        <v>3</v>
      </c>
      <c r="AA331" s="10">
        <f t="shared" si="155"/>
        <v>3</v>
      </c>
      <c r="AB331" s="44">
        <f t="shared" si="156"/>
        <v>2</v>
      </c>
      <c r="AC331" s="44">
        <f t="shared" si="157"/>
        <v>7</v>
      </c>
      <c r="AD331" s="11">
        <f t="shared" si="158"/>
        <v>9</v>
      </c>
      <c r="AE331" s="9">
        <f>VLOOKUP($E331,'ALL-GTK-SD-SMP-SMA-SMK-SLB'!$F$14:$CG$713,'ALL-GTK-SD-SMP-SMA-SMK-SLB'!AF$7,FALSE)</f>
        <v>0</v>
      </c>
      <c r="AF331" s="9">
        <f>VLOOKUP($E331,'ALL-GTK-SD-SMP-SMA-SMK-SLB'!$F$14:$CG$713,'ALL-GTK-SD-SMP-SMA-SMK-SLB'!AG$7,FALSE)</f>
        <v>5</v>
      </c>
      <c r="AG331" s="10">
        <f t="shared" si="159"/>
        <v>5</v>
      </c>
      <c r="AH331" s="9">
        <f>VLOOKUP($E331,'ALL-GTK-SD-SMP-SMA-SMK-SLB'!$F$14:$CG$713,'ALL-GTK-SD-SMP-SMA-SMK-SLB'!AI$7,FALSE)</f>
        <v>3</v>
      </c>
      <c r="AI331" s="9">
        <f>VLOOKUP($E331,'ALL-GTK-SD-SMP-SMA-SMK-SLB'!$F$14:$CG$713,'ALL-GTK-SD-SMP-SMA-SMK-SLB'!AJ$7,FALSE)</f>
        <v>1</v>
      </c>
      <c r="AJ331" s="10">
        <f t="shared" si="160"/>
        <v>4</v>
      </c>
      <c r="AK331" s="44">
        <f t="shared" si="161"/>
        <v>3</v>
      </c>
      <c r="AL331" s="44">
        <f t="shared" si="162"/>
        <v>6</v>
      </c>
      <c r="AM331" s="11">
        <f t="shared" si="163"/>
        <v>9</v>
      </c>
      <c r="AN331" s="299">
        <f>VLOOKUP($E331,'ALL-GTK-SD-SMP-SMA-SMK-SLB'!$F$14:$CG$713,'ALL-GTK-SD-SMP-SMA-SMK-SLB'!AO$7,FALSE)</f>
        <v>0</v>
      </c>
      <c r="AO331" s="299">
        <f>VLOOKUP($E331,'ALL-GTK-SD-SMP-SMA-SMK-SLB'!$F$14:$CG$713,'ALL-GTK-SD-SMP-SMA-SMK-SLB'!AP$7,FALSE)</f>
        <v>0</v>
      </c>
      <c r="AP331" s="9">
        <f>VLOOKUP($E331,'ALL-GTK-SD-SMP-SMA-SMK-SLB'!$F$14:$CG$713,'ALL-GTK-SD-SMP-SMA-SMK-SLB'!AQ$7,FALSE)</f>
        <v>0</v>
      </c>
      <c r="AQ331" s="9">
        <f>VLOOKUP($E331,'ALL-GTK-SD-SMP-SMA-SMK-SLB'!$F$14:$CG$713,'ALL-GTK-SD-SMP-SMA-SMK-SLB'!AR$7,FALSE)</f>
        <v>0</v>
      </c>
      <c r="AR331" s="9">
        <f>VLOOKUP($E331,'ALL-GTK-SD-SMP-SMA-SMK-SLB'!$F$14:$CG$713,'ALL-GTK-SD-SMP-SMA-SMK-SLB'!AS$7,FALSE)</f>
        <v>0</v>
      </c>
      <c r="AS331" s="9">
        <f>VLOOKUP($E331,'ALL-GTK-SD-SMP-SMA-SMK-SLB'!$F$14:$CG$713,'ALL-GTK-SD-SMP-SMA-SMK-SLB'!AT$7,FALSE)</f>
        <v>0</v>
      </c>
      <c r="AT331" s="9">
        <f>VLOOKUP($E331,'ALL-GTK-SD-SMP-SMA-SMK-SLB'!$F$14:$CG$713,'ALL-GTK-SD-SMP-SMA-SMK-SLB'!AU$7,FALSE)</f>
        <v>0</v>
      </c>
      <c r="AU331" s="9">
        <f>VLOOKUP($E331,'ALL-GTK-SD-SMP-SMA-SMK-SLB'!$F$14:$CG$713,'ALL-GTK-SD-SMP-SMA-SMK-SLB'!AV$7,FALSE)</f>
        <v>0</v>
      </c>
      <c r="AV331" s="9">
        <f>VLOOKUP($E331,'ALL-GTK-SD-SMP-SMA-SMK-SLB'!$F$14:$CG$713,'ALL-GTK-SD-SMP-SMA-SMK-SLB'!AW$7,FALSE)</f>
        <v>0</v>
      </c>
      <c r="AW331" s="9">
        <f>VLOOKUP($E331,'ALL-GTK-SD-SMP-SMA-SMK-SLB'!$F$14:$CG$713,'ALL-GTK-SD-SMP-SMA-SMK-SLB'!AX$7,FALSE)</f>
        <v>0</v>
      </c>
      <c r="AX331" s="9">
        <f>VLOOKUP($E331,'ALL-GTK-SD-SMP-SMA-SMK-SLB'!$F$14:$CG$713,'ALL-GTK-SD-SMP-SMA-SMK-SLB'!AY$7,FALSE)</f>
        <v>3</v>
      </c>
      <c r="AY331" s="9">
        <f>VLOOKUP($E331,'ALL-GTK-SD-SMP-SMA-SMK-SLB'!$F$14:$CG$713,'ALL-GTK-SD-SMP-SMA-SMK-SLB'!AZ$7,FALSE)</f>
        <v>6</v>
      </c>
      <c r="AZ331" s="9">
        <f>VLOOKUP($E331,'ALL-GTK-SD-SMP-SMA-SMK-SLB'!$F$14:$CG$713,'ALL-GTK-SD-SMP-SMA-SMK-SLB'!BA$7,FALSE)</f>
        <v>0</v>
      </c>
      <c r="BA331" s="9">
        <f>VLOOKUP($E331,'ALL-GTK-SD-SMP-SMA-SMK-SLB'!$F$14:$CG$713,'ALL-GTK-SD-SMP-SMA-SMK-SLB'!BB$7,FALSE)</f>
        <v>0</v>
      </c>
      <c r="BB331" s="9">
        <f>VLOOKUP($E331,'ALL-GTK-SD-SMP-SMA-SMK-SLB'!$F$14:$CG$713,'ALL-GTK-SD-SMP-SMA-SMK-SLB'!BC$7,FALSE)</f>
        <v>0</v>
      </c>
      <c r="BC331" s="9">
        <f>VLOOKUP($E331,'ALL-GTK-SD-SMP-SMA-SMK-SLB'!$F$14:$CG$713,'ALL-GTK-SD-SMP-SMA-SMK-SLB'!BD$7,FALSE)</f>
        <v>0</v>
      </c>
      <c r="BD331" s="310">
        <f t="shared" si="164"/>
        <v>0</v>
      </c>
      <c r="BE331" s="310">
        <f t="shared" si="165"/>
        <v>0</v>
      </c>
      <c r="BF331" s="10">
        <f t="shared" si="166"/>
        <v>0</v>
      </c>
      <c r="BG331" s="311">
        <f t="shared" si="167"/>
        <v>3</v>
      </c>
      <c r="BH331" s="311">
        <f t="shared" si="168"/>
        <v>6</v>
      </c>
      <c r="BI331" s="10">
        <f t="shared" si="169"/>
        <v>9</v>
      </c>
      <c r="BJ331" s="44">
        <f t="shared" si="170"/>
        <v>3</v>
      </c>
      <c r="BK331" s="44">
        <f t="shared" si="171"/>
        <v>6</v>
      </c>
      <c r="BL331" s="11">
        <f t="shared" si="172"/>
        <v>9</v>
      </c>
      <c r="BM331" s="9">
        <f>VLOOKUP($E331,'ALL-GTK-SD-SMP-SMA-SMK-SLB'!$F$14:$CG$713,'ALL-GTK-SD-SMP-SMA-SMK-SLB'!BN$7,FALSE)</f>
        <v>1</v>
      </c>
      <c r="BN331" s="9">
        <f>VLOOKUP($E331,'ALL-GTK-SD-SMP-SMA-SMK-SLB'!$F$14:$CG$713,'ALL-GTK-SD-SMP-SMA-SMK-SLB'!BO$7,FALSE)</f>
        <v>0</v>
      </c>
      <c r="BO331" s="9">
        <f>VLOOKUP($E331,'ALL-GTK-SD-SMP-SMA-SMK-SLB'!$F$14:$CG$713,'ALL-GTK-SD-SMP-SMA-SMK-SLB'!BP$7,FALSE)</f>
        <v>0</v>
      </c>
      <c r="BP331" s="9">
        <f>VLOOKUP($E331,'ALL-GTK-SD-SMP-SMA-SMK-SLB'!$F$14:$CG$713,'ALL-GTK-SD-SMP-SMA-SMK-SLB'!BQ$7,FALSE)</f>
        <v>0</v>
      </c>
      <c r="BQ331" s="9">
        <f>VLOOKUP($E331,'ALL-GTK-SD-SMP-SMA-SMK-SLB'!$F$14:$CG$713,'ALL-GTK-SD-SMP-SMA-SMK-SLB'!BR$7,FALSE)</f>
        <v>0</v>
      </c>
      <c r="BR331" s="9">
        <f>VLOOKUP($E331,'ALL-GTK-SD-SMP-SMA-SMK-SLB'!$F$14:$CG$713,'ALL-GTK-SD-SMP-SMA-SMK-SLB'!BS$7,FALSE)</f>
        <v>0</v>
      </c>
      <c r="BS331" s="9">
        <f>VLOOKUP($E331,'ALL-GTK-SD-SMP-SMA-SMK-SLB'!$F$14:$CG$713,'ALL-GTK-SD-SMP-SMA-SMK-SLB'!BT$7,FALSE)</f>
        <v>0</v>
      </c>
      <c r="BT331" s="9">
        <f>VLOOKUP($E331,'ALL-GTK-SD-SMP-SMA-SMK-SLB'!$F$14:$CG$713,'ALL-GTK-SD-SMP-SMA-SMK-SLB'!BU$7,FALSE)</f>
        <v>0</v>
      </c>
      <c r="BU331" s="299">
        <f t="shared" si="173"/>
        <v>0</v>
      </c>
      <c r="BV331" s="299">
        <f t="shared" si="174"/>
        <v>0</v>
      </c>
      <c r="BW331" s="44">
        <f t="shared" si="175"/>
        <v>1</v>
      </c>
      <c r="BX331" s="44">
        <f t="shared" si="176"/>
        <v>0</v>
      </c>
      <c r="BY331" s="11">
        <f t="shared" si="177"/>
        <v>1</v>
      </c>
      <c r="BZ331" s="14">
        <f t="shared" si="178"/>
        <v>2</v>
      </c>
      <c r="CA331" s="14">
        <f t="shared" si="179"/>
        <v>7</v>
      </c>
      <c r="CB331" s="13">
        <f t="shared" si="180"/>
        <v>1</v>
      </c>
      <c r="CC331" s="13">
        <f t="shared" si="181"/>
        <v>0</v>
      </c>
      <c r="CD331" s="312">
        <f t="shared" si="182"/>
        <v>3</v>
      </c>
      <c r="CE331" s="312">
        <f t="shared" si="183"/>
        <v>7</v>
      </c>
      <c r="CF331" s="313">
        <f t="shared" si="184"/>
        <v>10</v>
      </c>
      <c r="CG331" s="302" t="str">
        <f t="shared" si="185"/>
        <v>OK</v>
      </c>
    </row>
    <row r="332" spans="1:85" ht="14.25" x14ac:dyDescent="0.25">
      <c r="A332" s="6">
        <v>320</v>
      </c>
      <c r="B332" s="495">
        <v>320</v>
      </c>
      <c r="C332" s="495" t="s">
        <v>6</v>
      </c>
      <c r="D332" s="496" t="s">
        <v>30</v>
      </c>
      <c r="E332" s="626">
        <v>20319064</v>
      </c>
      <c r="F332" s="627" t="s">
        <v>588</v>
      </c>
      <c r="G332" s="624" t="s">
        <v>52</v>
      </c>
      <c r="H332" s="9">
        <f>VLOOKUP($E332,'ALL-GTK-SD-SMP-SMA-SMK-SLB'!$F$14:$CG$713,'ALL-GTK-SD-SMP-SMA-SMK-SLB'!I$7,FALSE)</f>
        <v>0</v>
      </c>
      <c r="I332" s="9">
        <f>VLOOKUP($E332,'ALL-GTK-SD-SMP-SMA-SMK-SLB'!$F$14:$CG$713,'ALL-GTK-SD-SMP-SMA-SMK-SLB'!J$7,FALSE)</f>
        <v>0</v>
      </c>
      <c r="J332" s="9">
        <f>VLOOKUP($E332,'ALL-GTK-SD-SMP-SMA-SMK-SLB'!$F$14:$CG$713,'ALL-GTK-SD-SMP-SMA-SMK-SLB'!K$7,FALSE)</f>
        <v>0</v>
      </c>
      <c r="K332" s="9">
        <f>VLOOKUP($E332,'ALL-GTK-SD-SMP-SMA-SMK-SLB'!$F$14:$CG$713,'ALL-GTK-SD-SMP-SMA-SMK-SLB'!L$7,FALSE)</f>
        <v>0</v>
      </c>
      <c r="L332" s="9">
        <f>VLOOKUP($E332,'ALL-GTK-SD-SMP-SMA-SMK-SLB'!$F$14:$CG$713,'ALL-GTK-SD-SMP-SMA-SMK-SLB'!M$7,FALSE)</f>
        <v>0</v>
      </c>
      <c r="M332" s="9">
        <f>VLOOKUP($E332,'ALL-GTK-SD-SMP-SMA-SMK-SLB'!$F$14:$CG$713,'ALL-GTK-SD-SMP-SMA-SMK-SLB'!N$7,FALSE)</f>
        <v>3</v>
      </c>
      <c r="N332" s="9">
        <f>VLOOKUP($E332,'ALL-GTK-SD-SMP-SMA-SMK-SLB'!$F$14:$CG$713,'ALL-GTK-SD-SMP-SMA-SMK-SLB'!O$7,FALSE)</f>
        <v>0</v>
      </c>
      <c r="O332" s="9">
        <f>VLOOKUP($E332,'ALL-GTK-SD-SMP-SMA-SMK-SLB'!$F$14:$CG$713,'ALL-GTK-SD-SMP-SMA-SMK-SLB'!P$7,FALSE)</f>
        <v>0</v>
      </c>
      <c r="P332" s="299">
        <f t="shared" si="150"/>
        <v>0</v>
      </c>
      <c r="Q332" s="299">
        <f t="shared" si="151"/>
        <v>3</v>
      </c>
      <c r="R332" s="300">
        <f t="shared" si="152"/>
        <v>3</v>
      </c>
      <c r="S332" s="9">
        <f>VLOOKUP($E332,'ALL-GTK-SD-SMP-SMA-SMK-SLB'!$F$14:$CG$713,'ALL-GTK-SD-SMP-SMA-SMK-SLB'!T$7,FALSE)</f>
        <v>0</v>
      </c>
      <c r="T332" s="9">
        <f>VLOOKUP($E332,'ALL-GTK-SD-SMP-SMA-SMK-SLB'!$F$14:$CG$713,'ALL-GTK-SD-SMP-SMA-SMK-SLB'!U$7,FALSE)</f>
        <v>0</v>
      </c>
      <c r="U332" s="9">
        <f>VLOOKUP($E332,'ALL-GTK-SD-SMP-SMA-SMK-SLB'!$F$14:$CG$713,'ALL-GTK-SD-SMP-SMA-SMK-SLB'!V$7,FALSE)</f>
        <v>2</v>
      </c>
      <c r="V332" s="9">
        <f>VLOOKUP($E332,'ALL-GTK-SD-SMP-SMA-SMK-SLB'!$F$14:$CG$713,'ALL-GTK-SD-SMP-SMA-SMK-SLB'!W$7,FALSE)</f>
        <v>0</v>
      </c>
      <c r="W332" s="9">
        <f>VLOOKUP($E332,'ALL-GTK-SD-SMP-SMA-SMK-SLB'!$F$14:$CG$713,'ALL-GTK-SD-SMP-SMA-SMK-SLB'!X$7,FALSE)</f>
        <v>0</v>
      </c>
      <c r="X332" s="9">
        <f>VLOOKUP($E332,'ALL-GTK-SD-SMP-SMA-SMK-SLB'!$F$14:$CG$713,'ALL-GTK-SD-SMP-SMA-SMK-SLB'!Y$7,FALSE)</f>
        <v>3</v>
      </c>
      <c r="Y332" s="299">
        <f t="shared" si="153"/>
        <v>2</v>
      </c>
      <c r="Z332" s="299">
        <f t="shared" si="154"/>
        <v>3</v>
      </c>
      <c r="AA332" s="10">
        <f t="shared" si="155"/>
        <v>5</v>
      </c>
      <c r="AB332" s="44">
        <f t="shared" si="156"/>
        <v>2</v>
      </c>
      <c r="AC332" s="44">
        <f t="shared" si="157"/>
        <v>6</v>
      </c>
      <c r="AD332" s="11">
        <f t="shared" si="158"/>
        <v>8</v>
      </c>
      <c r="AE332" s="9">
        <f>VLOOKUP($E332,'ALL-GTK-SD-SMP-SMA-SMK-SLB'!$F$14:$CG$713,'ALL-GTK-SD-SMP-SMA-SMK-SLB'!AF$7,FALSE)</f>
        <v>2</v>
      </c>
      <c r="AF332" s="9">
        <f>VLOOKUP($E332,'ALL-GTK-SD-SMP-SMA-SMK-SLB'!$F$14:$CG$713,'ALL-GTK-SD-SMP-SMA-SMK-SLB'!AG$7,FALSE)</f>
        <v>5</v>
      </c>
      <c r="AG332" s="10">
        <f t="shared" si="159"/>
        <v>7</v>
      </c>
      <c r="AH332" s="9">
        <f>VLOOKUP($E332,'ALL-GTK-SD-SMP-SMA-SMK-SLB'!$F$14:$CG$713,'ALL-GTK-SD-SMP-SMA-SMK-SLB'!AI$7,FALSE)</f>
        <v>0</v>
      </c>
      <c r="AI332" s="9">
        <f>VLOOKUP($E332,'ALL-GTK-SD-SMP-SMA-SMK-SLB'!$F$14:$CG$713,'ALL-GTK-SD-SMP-SMA-SMK-SLB'!AJ$7,FALSE)</f>
        <v>1</v>
      </c>
      <c r="AJ332" s="10">
        <f t="shared" si="160"/>
        <v>1</v>
      </c>
      <c r="AK332" s="44">
        <f t="shared" si="161"/>
        <v>2</v>
      </c>
      <c r="AL332" s="44">
        <f t="shared" si="162"/>
        <v>6</v>
      </c>
      <c r="AM332" s="11">
        <f t="shared" si="163"/>
        <v>8</v>
      </c>
      <c r="AN332" s="299">
        <f>VLOOKUP($E332,'ALL-GTK-SD-SMP-SMA-SMK-SLB'!$F$14:$CG$713,'ALL-GTK-SD-SMP-SMA-SMK-SLB'!AO$7,FALSE)</f>
        <v>0</v>
      </c>
      <c r="AO332" s="299">
        <f>VLOOKUP($E332,'ALL-GTK-SD-SMP-SMA-SMK-SLB'!$F$14:$CG$713,'ALL-GTK-SD-SMP-SMA-SMK-SLB'!AP$7,FALSE)</f>
        <v>0</v>
      </c>
      <c r="AP332" s="9">
        <f>VLOOKUP($E332,'ALL-GTK-SD-SMP-SMA-SMK-SLB'!$F$14:$CG$713,'ALL-GTK-SD-SMP-SMA-SMK-SLB'!AQ$7,FALSE)</f>
        <v>0</v>
      </c>
      <c r="AQ332" s="9">
        <f>VLOOKUP($E332,'ALL-GTK-SD-SMP-SMA-SMK-SLB'!$F$14:$CG$713,'ALL-GTK-SD-SMP-SMA-SMK-SLB'!AR$7,FALSE)</f>
        <v>0</v>
      </c>
      <c r="AR332" s="9">
        <f>VLOOKUP($E332,'ALL-GTK-SD-SMP-SMA-SMK-SLB'!$F$14:$CG$713,'ALL-GTK-SD-SMP-SMA-SMK-SLB'!AS$7,FALSE)</f>
        <v>0</v>
      </c>
      <c r="AS332" s="9">
        <f>VLOOKUP($E332,'ALL-GTK-SD-SMP-SMA-SMK-SLB'!$F$14:$CG$713,'ALL-GTK-SD-SMP-SMA-SMK-SLB'!AT$7,FALSE)</f>
        <v>0</v>
      </c>
      <c r="AT332" s="9">
        <f>VLOOKUP($E332,'ALL-GTK-SD-SMP-SMA-SMK-SLB'!$F$14:$CG$713,'ALL-GTK-SD-SMP-SMA-SMK-SLB'!AU$7,FALSE)</f>
        <v>0</v>
      </c>
      <c r="AU332" s="9">
        <f>VLOOKUP($E332,'ALL-GTK-SD-SMP-SMA-SMK-SLB'!$F$14:$CG$713,'ALL-GTK-SD-SMP-SMA-SMK-SLB'!AV$7,FALSE)</f>
        <v>0</v>
      </c>
      <c r="AV332" s="9">
        <f>VLOOKUP($E332,'ALL-GTK-SD-SMP-SMA-SMK-SLB'!$F$14:$CG$713,'ALL-GTK-SD-SMP-SMA-SMK-SLB'!AW$7,FALSE)</f>
        <v>0</v>
      </c>
      <c r="AW332" s="9">
        <f>VLOOKUP($E332,'ALL-GTK-SD-SMP-SMA-SMK-SLB'!$F$14:$CG$713,'ALL-GTK-SD-SMP-SMA-SMK-SLB'!AX$7,FALSE)</f>
        <v>0</v>
      </c>
      <c r="AX332" s="9">
        <f>VLOOKUP($E332,'ALL-GTK-SD-SMP-SMA-SMK-SLB'!$F$14:$CG$713,'ALL-GTK-SD-SMP-SMA-SMK-SLB'!AY$7,FALSE)</f>
        <v>2</v>
      </c>
      <c r="AY332" s="9">
        <f>VLOOKUP($E332,'ALL-GTK-SD-SMP-SMA-SMK-SLB'!$F$14:$CG$713,'ALL-GTK-SD-SMP-SMA-SMK-SLB'!AZ$7,FALSE)</f>
        <v>6</v>
      </c>
      <c r="AZ332" s="9">
        <f>VLOOKUP($E332,'ALL-GTK-SD-SMP-SMA-SMK-SLB'!$F$14:$CG$713,'ALL-GTK-SD-SMP-SMA-SMK-SLB'!BA$7,FALSE)</f>
        <v>0</v>
      </c>
      <c r="BA332" s="9">
        <f>VLOOKUP($E332,'ALL-GTK-SD-SMP-SMA-SMK-SLB'!$F$14:$CG$713,'ALL-GTK-SD-SMP-SMA-SMK-SLB'!BB$7,FALSE)</f>
        <v>0</v>
      </c>
      <c r="BB332" s="9">
        <f>VLOOKUP($E332,'ALL-GTK-SD-SMP-SMA-SMK-SLB'!$F$14:$CG$713,'ALL-GTK-SD-SMP-SMA-SMK-SLB'!BC$7,FALSE)</f>
        <v>0</v>
      </c>
      <c r="BC332" s="9">
        <f>VLOOKUP($E332,'ALL-GTK-SD-SMP-SMA-SMK-SLB'!$F$14:$CG$713,'ALL-GTK-SD-SMP-SMA-SMK-SLB'!BD$7,FALSE)</f>
        <v>0</v>
      </c>
      <c r="BD332" s="310">
        <f t="shared" si="164"/>
        <v>0</v>
      </c>
      <c r="BE332" s="310">
        <f t="shared" si="165"/>
        <v>0</v>
      </c>
      <c r="BF332" s="10">
        <f t="shared" si="166"/>
        <v>0</v>
      </c>
      <c r="BG332" s="311">
        <f t="shared" si="167"/>
        <v>2</v>
      </c>
      <c r="BH332" s="311">
        <f t="shared" si="168"/>
        <v>6</v>
      </c>
      <c r="BI332" s="10">
        <f t="shared" si="169"/>
        <v>8</v>
      </c>
      <c r="BJ332" s="44">
        <f t="shared" si="170"/>
        <v>2</v>
      </c>
      <c r="BK332" s="44">
        <f t="shared" si="171"/>
        <v>6</v>
      </c>
      <c r="BL332" s="11">
        <f t="shared" si="172"/>
        <v>8</v>
      </c>
      <c r="BM332" s="9">
        <f>VLOOKUP($E332,'ALL-GTK-SD-SMP-SMA-SMK-SLB'!$F$14:$CG$713,'ALL-GTK-SD-SMP-SMA-SMK-SLB'!BN$7,FALSE)</f>
        <v>0</v>
      </c>
      <c r="BN332" s="9">
        <f>VLOOKUP($E332,'ALL-GTK-SD-SMP-SMA-SMK-SLB'!$F$14:$CG$713,'ALL-GTK-SD-SMP-SMA-SMK-SLB'!BO$7,FALSE)</f>
        <v>0</v>
      </c>
      <c r="BO332" s="9">
        <f>VLOOKUP($E332,'ALL-GTK-SD-SMP-SMA-SMK-SLB'!$F$14:$CG$713,'ALL-GTK-SD-SMP-SMA-SMK-SLB'!BP$7,FALSE)</f>
        <v>0</v>
      </c>
      <c r="BP332" s="9">
        <f>VLOOKUP($E332,'ALL-GTK-SD-SMP-SMA-SMK-SLB'!$F$14:$CG$713,'ALL-GTK-SD-SMP-SMA-SMK-SLB'!BQ$7,FALSE)</f>
        <v>0</v>
      </c>
      <c r="BQ332" s="9">
        <f>VLOOKUP($E332,'ALL-GTK-SD-SMP-SMA-SMK-SLB'!$F$14:$CG$713,'ALL-GTK-SD-SMP-SMA-SMK-SLB'!BR$7,FALSE)</f>
        <v>0</v>
      </c>
      <c r="BR332" s="9">
        <f>VLOOKUP($E332,'ALL-GTK-SD-SMP-SMA-SMK-SLB'!$F$14:$CG$713,'ALL-GTK-SD-SMP-SMA-SMK-SLB'!BS$7,FALSE)</f>
        <v>0</v>
      </c>
      <c r="BS332" s="9">
        <f>VLOOKUP($E332,'ALL-GTK-SD-SMP-SMA-SMK-SLB'!$F$14:$CG$713,'ALL-GTK-SD-SMP-SMA-SMK-SLB'!BT$7,FALSE)</f>
        <v>0</v>
      </c>
      <c r="BT332" s="9">
        <f>VLOOKUP($E332,'ALL-GTK-SD-SMP-SMA-SMK-SLB'!$F$14:$CG$713,'ALL-GTK-SD-SMP-SMA-SMK-SLB'!BU$7,FALSE)</f>
        <v>0</v>
      </c>
      <c r="BU332" s="299">
        <f t="shared" si="173"/>
        <v>0</v>
      </c>
      <c r="BV332" s="299">
        <f t="shared" si="174"/>
        <v>0</v>
      </c>
      <c r="BW332" s="44">
        <f t="shared" si="175"/>
        <v>0</v>
      </c>
      <c r="BX332" s="44">
        <f t="shared" si="176"/>
        <v>0</v>
      </c>
      <c r="BY332" s="11">
        <f t="shared" si="177"/>
        <v>0</v>
      </c>
      <c r="BZ332" s="14">
        <f t="shared" si="178"/>
        <v>2</v>
      </c>
      <c r="CA332" s="14">
        <f t="shared" si="179"/>
        <v>6</v>
      </c>
      <c r="CB332" s="13">
        <f t="shared" si="180"/>
        <v>0</v>
      </c>
      <c r="CC332" s="13">
        <f t="shared" si="181"/>
        <v>0</v>
      </c>
      <c r="CD332" s="312">
        <f t="shared" si="182"/>
        <v>2</v>
      </c>
      <c r="CE332" s="312">
        <f t="shared" si="183"/>
        <v>6</v>
      </c>
      <c r="CF332" s="313">
        <f t="shared" si="184"/>
        <v>8</v>
      </c>
      <c r="CG332" s="302" t="str">
        <f t="shared" si="185"/>
        <v>OK</v>
      </c>
    </row>
    <row r="333" spans="1:85" ht="14.25" x14ac:dyDescent="0.25">
      <c r="A333" s="6">
        <v>321</v>
      </c>
      <c r="B333" s="495">
        <v>321</v>
      </c>
      <c r="C333" s="495" t="s">
        <v>6</v>
      </c>
      <c r="D333" s="496" t="s">
        <v>30</v>
      </c>
      <c r="E333" s="626">
        <v>20319150</v>
      </c>
      <c r="F333" s="627" t="s">
        <v>589</v>
      </c>
      <c r="G333" s="624" t="s">
        <v>52</v>
      </c>
      <c r="H333" s="9">
        <f>VLOOKUP($E333,'ALL-GTK-SD-SMP-SMA-SMK-SLB'!$F$14:$CG$713,'ALL-GTK-SD-SMP-SMA-SMK-SLB'!I$7,FALSE)</f>
        <v>0</v>
      </c>
      <c r="I333" s="9">
        <f>VLOOKUP($E333,'ALL-GTK-SD-SMP-SMA-SMK-SLB'!$F$14:$CG$713,'ALL-GTK-SD-SMP-SMA-SMK-SLB'!J$7,FALSE)</f>
        <v>0</v>
      </c>
      <c r="J333" s="9">
        <f>VLOOKUP($E333,'ALL-GTK-SD-SMP-SMA-SMK-SLB'!$F$14:$CG$713,'ALL-GTK-SD-SMP-SMA-SMK-SLB'!K$7,FALSE)</f>
        <v>1</v>
      </c>
      <c r="K333" s="9">
        <f>VLOOKUP($E333,'ALL-GTK-SD-SMP-SMA-SMK-SLB'!$F$14:$CG$713,'ALL-GTK-SD-SMP-SMA-SMK-SLB'!L$7,FALSE)</f>
        <v>1</v>
      </c>
      <c r="L333" s="9">
        <f>VLOOKUP($E333,'ALL-GTK-SD-SMP-SMA-SMK-SLB'!$F$14:$CG$713,'ALL-GTK-SD-SMP-SMA-SMK-SLB'!M$7,FALSE)</f>
        <v>0</v>
      </c>
      <c r="M333" s="9">
        <f>VLOOKUP($E333,'ALL-GTK-SD-SMP-SMA-SMK-SLB'!$F$14:$CG$713,'ALL-GTK-SD-SMP-SMA-SMK-SLB'!N$7,FALSE)</f>
        <v>1</v>
      </c>
      <c r="N333" s="9">
        <f>VLOOKUP($E333,'ALL-GTK-SD-SMP-SMA-SMK-SLB'!$F$14:$CG$713,'ALL-GTK-SD-SMP-SMA-SMK-SLB'!O$7,FALSE)</f>
        <v>1</v>
      </c>
      <c r="O333" s="9">
        <f>VLOOKUP($E333,'ALL-GTK-SD-SMP-SMA-SMK-SLB'!$F$14:$CG$713,'ALL-GTK-SD-SMP-SMA-SMK-SLB'!P$7,FALSE)</f>
        <v>1</v>
      </c>
      <c r="P333" s="299">
        <f t="shared" si="150"/>
        <v>2</v>
      </c>
      <c r="Q333" s="299">
        <f t="shared" si="151"/>
        <v>3</v>
      </c>
      <c r="R333" s="300">
        <f t="shared" si="152"/>
        <v>5</v>
      </c>
      <c r="S333" s="9">
        <f>VLOOKUP($E333,'ALL-GTK-SD-SMP-SMA-SMK-SLB'!$F$14:$CG$713,'ALL-GTK-SD-SMP-SMA-SMK-SLB'!T$7,FALSE)</f>
        <v>0</v>
      </c>
      <c r="T333" s="9">
        <f>VLOOKUP($E333,'ALL-GTK-SD-SMP-SMA-SMK-SLB'!$F$14:$CG$713,'ALL-GTK-SD-SMP-SMA-SMK-SLB'!U$7,FALSE)</f>
        <v>0</v>
      </c>
      <c r="U333" s="9">
        <f>VLOOKUP($E333,'ALL-GTK-SD-SMP-SMA-SMK-SLB'!$F$14:$CG$713,'ALL-GTK-SD-SMP-SMA-SMK-SLB'!V$7,FALSE)</f>
        <v>1</v>
      </c>
      <c r="V333" s="9">
        <f>VLOOKUP($E333,'ALL-GTK-SD-SMP-SMA-SMK-SLB'!$F$14:$CG$713,'ALL-GTK-SD-SMP-SMA-SMK-SLB'!W$7,FALSE)</f>
        <v>0</v>
      </c>
      <c r="W333" s="9">
        <f>VLOOKUP($E333,'ALL-GTK-SD-SMP-SMA-SMK-SLB'!$F$14:$CG$713,'ALL-GTK-SD-SMP-SMA-SMK-SLB'!X$7,FALSE)</f>
        <v>2</v>
      </c>
      <c r="X333" s="9">
        <f>VLOOKUP($E333,'ALL-GTK-SD-SMP-SMA-SMK-SLB'!$F$14:$CG$713,'ALL-GTK-SD-SMP-SMA-SMK-SLB'!Y$7,FALSE)</f>
        <v>3</v>
      </c>
      <c r="Y333" s="299">
        <f t="shared" si="153"/>
        <v>3</v>
      </c>
      <c r="Z333" s="299">
        <f t="shared" si="154"/>
        <v>3</v>
      </c>
      <c r="AA333" s="10">
        <f t="shared" si="155"/>
        <v>6</v>
      </c>
      <c r="AB333" s="44">
        <f t="shared" si="156"/>
        <v>5</v>
      </c>
      <c r="AC333" s="44">
        <f t="shared" si="157"/>
        <v>6</v>
      </c>
      <c r="AD333" s="11">
        <f t="shared" si="158"/>
        <v>11</v>
      </c>
      <c r="AE333" s="9">
        <f>VLOOKUP($E333,'ALL-GTK-SD-SMP-SMA-SMK-SLB'!$F$14:$CG$713,'ALL-GTK-SD-SMP-SMA-SMK-SLB'!AF$7,FALSE)</f>
        <v>2</v>
      </c>
      <c r="AF333" s="9">
        <f>VLOOKUP($E333,'ALL-GTK-SD-SMP-SMA-SMK-SLB'!$F$14:$CG$713,'ALL-GTK-SD-SMP-SMA-SMK-SLB'!AG$7,FALSE)</f>
        <v>5</v>
      </c>
      <c r="AG333" s="10">
        <f t="shared" si="159"/>
        <v>7</v>
      </c>
      <c r="AH333" s="9">
        <f>VLOOKUP($E333,'ALL-GTK-SD-SMP-SMA-SMK-SLB'!$F$14:$CG$713,'ALL-GTK-SD-SMP-SMA-SMK-SLB'!AI$7,FALSE)</f>
        <v>3</v>
      </c>
      <c r="AI333" s="9">
        <f>VLOOKUP($E333,'ALL-GTK-SD-SMP-SMA-SMK-SLB'!$F$14:$CG$713,'ALL-GTK-SD-SMP-SMA-SMK-SLB'!AJ$7,FALSE)</f>
        <v>1</v>
      </c>
      <c r="AJ333" s="10">
        <f t="shared" si="160"/>
        <v>4</v>
      </c>
      <c r="AK333" s="44">
        <f t="shared" si="161"/>
        <v>5</v>
      </c>
      <c r="AL333" s="44">
        <f t="shared" si="162"/>
        <v>6</v>
      </c>
      <c r="AM333" s="11">
        <f t="shared" si="163"/>
        <v>11</v>
      </c>
      <c r="AN333" s="299">
        <f>VLOOKUP($E333,'ALL-GTK-SD-SMP-SMA-SMK-SLB'!$F$14:$CG$713,'ALL-GTK-SD-SMP-SMA-SMK-SLB'!AO$7,FALSE)</f>
        <v>0</v>
      </c>
      <c r="AO333" s="299">
        <f>VLOOKUP($E333,'ALL-GTK-SD-SMP-SMA-SMK-SLB'!$F$14:$CG$713,'ALL-GTK-SD-SMP-SMA-SMK-SLB'!AP$7,FALSE)</f>
        <v>0</v>
      </c>
      <c r="AP333" s="9">
        <f>VLOOKUP($E333,'ALL-GTK-SD-SMP-SMA-SMK-SLB'!$F$14:$CG$713,'ALL-GTK-SD-SMP-SMA-SMK-SLB'!AQ$7,FALSE)</f>
        <v>0</v>
      </c>
      <c r="AQ333" s="9">
        <f>VLOOKUP($E333,'ALL-GTK-SD-SMP-SMA-SMK-SLB'!$F$14:$CG$713,'ALL-GTK-SD-SMP-SMA-SMK-SLB'!AR$7,FALSE)</f>
        <v>0</v>
      </c>
      <c r="AR333" s="9">
        <f>VLOOKUP($E333,'ALL-GTK-SD-SMP-SMA-SMK-SLB'!$F$14:$CG$713,'ALL-GTK-SD-SMP-SMA-SMK-SLB'!AS$7,FALSE)</f>
        <v>0</v>
      </c>
      <c r="AS333" s="9">
        <f>VLOOKUP($E333,'ALL-GTK-SD-SMP-SMA-SMK-SLB'!$F$14:$CG$713,'ALL-GTK-SD-SMP-SMA-SMK-SLB'!AT$7,FALSE)</f>
        <v>0</v>
      </c>
      <c r="AT333" s="9">
        <f>VLOOKUP($E333,'ALL-GTK-SD-SMP-SMA-SMK-SLB'!$F$14:$CG$713,'ALL-GTK-SD-SMP-SMA-SMK-SLB'!AU$7,FALSE)</f>
        <v>0</v>
      </c>
      <c r="AU333" s="9">
        <f>VLOOKUP($E333,'ALL-GTK-SD-SMP-SMA-SMK-SLB'!$F$14:$CG$713,'ALL-GTK-SD-SMP-SMA-SMK-SLB'!AV$7,FALSE)</f>
        <v>0</v>
      </c>
      <c r="AV333" s="9">
        <f>VLOOKUP($E333,'ALL-GTK-SD-SMP-SMA-SMK-SLB'!$F$14:$CG$713,'ALL-GTK-SD-SMP-SMA-SMK-SLB'!AW$7,FALSE)</f>
        <v>0</v>
      </c>
      <c r="AW333" s="9">
        <f>VLOOKUP($E333,'ALL-GTK-SD-SMP-SMA-SMK-SLB'!$F$14:$CG$713,'ALL-GTK-SD-SMP-SMA-SMK-SLB'!AX$7,FALSE)</f>
        <v>0</v>
      </c>
      <c r="AX333" s="9">
        <f>VLOOKUP($E333,'ALL-GTK-SD-SMP-SMA-SMK-SLB'!$F$14:$CG$713,'ALL-GTK-SD-SMP-SMA-SMK-SLB'!AY$7,FALSE)</f>
        <v>5</v>
      </c>
      <c r="AY333" s="9">
        <f>VLOOKUP($E333,'ALL-GTK-SD-SMP-SMA-SMK-SLB'!$F$14:$CG$713,'ALL-GTK-SD-SMP-SMA-SMK-SLB'!AZ$7,FALSE)</f>
        <v>6</v>
      </c>
      <c r="AZ333" s="9">
        <f>VLOOKUP($E333,'ALL-GTK-SD-SMP-SMA-SMK-SLB'!$F$14:$CG$713,'ALL-GTK-SD-SMP-SMA-SMK-SLB'!BA$7,FALSE)</f>
        <v>0</v>
      </c>
      <c r="BA333" s="9">
        <f>VLOOKUP($E333,'ALL-GTK-SD-SMP-SMA-SMK-SLB'!$F$14:$CG$713,'ALL-GTK-SD-SMP-SMA-SMK-SLB'!BB$7,FALSE)</f>
        <v>0</v>
      </c>
      <c r="BB333" s="9">
        <f>VLOOKUP($E333,'ALL-GTK-SD-SMP-SMA-SMK-SLB'!$F$14:$CG$713,'ALL-GTK-SD-SMP-SMA-SMK-SLB'!BC$7,FALSE)</f>
        <v>0</v>
      </c>
      <c r="BC333" s="9">
        <f>VLOOKUP($E333,'ALL-GTK-SD-SMP-SMA-SMK-SLB'!$F$14:$CG$713,'ALL-GTK-SD-SMP-SMA-SMK-SLB'!BD$7,FALSE)</f>
        <v>0</v>
      </c>
      <c r="BD333" s="310">
        <f t="shared" si="164"/>
        <v>0</v>
      </c>
      <c r="BE333" s="310">
        <f t="shared" si="165"/>
        <v>0</v>
      </c>
      <c r="BF333" s="10">
        <f t="shared" si="166"/>
        <v>0</v>
      </c>
      <c r="BG333" s="311">
        <f t="shared" si="167"/>
        <v>5</v>
      </c>
      <c r="BH333" s="311">
        <f t="shared" si="168"/>
        <v>6</v>
      </c>
      <c r="BI333" s="10">
        <f t="shared" si="169"/>
        <v>11</v>
      </c>
      <c r="BJ333" s="44">
        <f t="shared" si="170"/>
        <v>5</v>
      </c>
      <c r="BK333" s="44">
        <f t="shared" si="171"/>
        <v>6</v>
      </c>
      <c r="BL333" s="11">
        <f t="shared" si="172"/>
        <v>11</v>
      </c>
      <c r="BM333" s="9">
        <f>VLOOKUP($E333,'ALL-GTK-SD-SMP-SMA-SMK-SLB'!$F$14:$CG$713,'ALL-GTK-SD-SMP-SMA-SMK-SLB'!BN$7,FALSE)</f>
        <v>0</v>
      </c>
      <c r="BN333" s="9">
        <f>VLOOKUP($E333,'ALL-GTK-SD-SMP-SMA-SMK-SLB'!$F$14:$CG$713,'ALL-GTK-SD-SMP-SMA-SMK-SLB'!BO$7,FALSE)</f>
        <v>0</v>
      </c>
      <c r="BO333" s="9">
        <f>VLOOKUP($E333,'ALL-GTK-SD-SMP-SMA-SMK-SLB'!$F$14:$CG$713,'ALL-GTK-SD-SMP-SMA-SMK-SLB'!BP$7,FALSE)</f>
        <v>0</v>
      </c>
      <c r="BP333" s="9">
        <f>VLOOKUP($E333,'ALL-GTK-SD-SMP-SMA-SMK-SLB'!$F$14:$CG$713,'ALL-GTK-SD-SMP-SMA-SMK-SLB'!BQ$7,FALSE)</f>
        <v>0</v>
      </c>
      <c r="BQ333" s="9">
        <f>VLOOKUP($E333,'ALL-GTK-SD-SMP-SMA-SMK-SLB'!$F$14:$CG$713,'ALL-GTK-SD-SMP-SMA-SMK-SLB'!BR$7,FALSE)</f>
        <v>0</v>
      </c>
      <c r="BR333" s="9">
        <f>VLOOKUP($E333,'ALL-GTK-SD-SMP-SMA-SMK-SLB'!$F$14:$CG$713,'ALL-GTK-SD-SMP-SMA-SMK-SLB'!BS$7,FALSE)</f>
        <v>0</v>
      </c>
      <c r="BS333" s="9">
        <f>VLOOKUP($E333,'ALL-GTK-SD-SMP-SMA-SMK-SLB'!$F$14:$CG$713,'ALL-GTK-SD-SMP-SMA-SMK-SLB'!BT$7,FALSE)</f>
        <v>0</v>
      </c>
      <c r="BT333" s="9">
        <f>VLOOKUP($E333,'ALL-GTK-SD-SMP-SMA-SMK-SLB'!$F$14:$CG$713,'ALL-GTK-SD-SMP-SMA-SMK-SLB'!BU$7,FALSE)</f>
        <v>0</v>
      </c>
      <c r="BU333" s="299">
        <f t="shared" si="173"/>
        <v>0</v>
      </c>
      <c r="BV333" s="299">
        <f t="shared" si="174"/>
        <v>0</v>
      </c>
      <c r="BW333" s="44">
        <f t="shared" si="175"/>
        <v>0</v>
      </c>
      <c r="BX333" s="44">
        <f t="shared" si="176"/>
        <v>0</v>
      </c>
      <c r="BY333" s="11">
        <f t="shared" si="177"/>
        <v>0</v>
      </c>
      <c r="BZ333" s="14">
        <f t="shared" si="178"/>
        <v>5</v>
      </c>
      <c r="CA333" s="14">
        <f t="shared" si="179"/>
        <v>6</v>
      </c>
      <c r="CB333" s="13">
        <f t="shared" si="180"/>
        <v>0</v>
      </c>
      <c r="CC333" s="13">
        <f t="shared" si="181"/>
        <v>0</v>
      </c>
      <c r="CD333" s="312">
        <f t="shared" si="182"/>
        <v>5</v>
      </c>
      <c r="CE333" s="312">
        <f t="shared" si="183"/>
        <v>6</v>
      </c>
      <c r="CF333" s="313">
        <f t="shared" si="184"/>
        <v>11</v>
      </c>
      <c r="CG333" s="302" t="str">
        <f t="shared" si="185"/>
        <v>OK</v>
      </c>
    </row>
    <row r="334" spans="1:85" ht="14.25" x14ac:dyDescent="0.25">
      <c r="A334" s="6">
        <v>322</v>
      </c>
      <c r="B334" s="495">
        <v>322</v>
      </c>
      <c r="C334" s="495" t="s">
        <v>6</v>
      </c>
      <c r="D334" s="496" t="s">
        <v>30</v>
      </c>
      <c r="E334" s="626">
        <v>20319152</v>
      </c>
      <c r="F334" s="627" t="s">
        <v>590</v>
      </c>
      <c r="G334" s="624" t="s">
        <v>52</v>
      </c>
      <c r="H334" s="9">
        <f>VLOOKUP($E334,'ALL-GTK-SD-SMP-SMA-SMK-SLB'!$F$14:$CG$713,'ALL-GTK-SD-SMP-SMA-SMK-SLB'!I$7,FALSE)</f>
        <v>0</v>
      </c>
      <c r="I334" s="9">
        <f>VLOOKUP($E334,'ALL-GTK-SD-SMP-SMA-SMK-SLB'!$F$14:$CG$713,'ALL-GTK-SD-SMP-SMA-SMK-SLB'!J$7,FALSE)</f>
        <v>0</v>
      </c>
      <c r="J334" s="9">
        <f>VLOOKUP($E334,'ALL-GTK-SD-SMP-SMA-SMK-SLB'!$F$14:$CG$713,'ALL-GTK-SD-SMP-SMA-SMK-SLB'!K$7,FALSE)</f>
        <v>0</v>
      </c>
      <c r="K334" s="9">
        <f>VLOOKUP($E334,'ALL-GTK-SD-SMP-SMA-SMK-SLB'!$F$14:$CG$713,'ALL-GTK-SD-SMP-SMA-SMK-SLB'!L$7,FALSE)</f>
        <v>0</v>
      </c>
      <c r="L334" s="9">
        <f>VLOOKUP($E334,'ALL-GTK-SD-SMP-SMA-SMK-SLB'!$F$14:$CG$713,'ALL-GTK-SD-SMP-SMA-SMK-SLB'!M$7,FALSE)</f>
        <v>2</v>
      </c>
      <c r="M334" s="9">
        <f>VLOOKUP($E334,'ALL-GTK-SD-SMP-SMA-SMK-SLB'!$F$14:$CG$713,'ALL-GTK-SD-SMP-SMA-SMK-SLB'!N$7,FALSE)</f>
        <v>3</v>
      </c>
      <c r="N334" s="9">
        <f>VLOOKUP($E334,'ALL-GTK-SD-SMP-SMA-SMK-SLB'!$F$14:$CG$713,'ALL-GTK-SD-SMP-SMA-SMK-SLB'!O$7,FALSE)</f>
        <v>0</v>
      </c>
      <c r="O334" s="9">
        <f>VLOOKUP($E334,'ALL-GTK-SD-SMP-SMA-SMK-SLB'!$F$14:$CG$713,'ALL-GTK-SD-SMP-SMA-SMK-SLB'!P$7,FALSE)</f>
        <v>2</v>
      </c>
      <c r="P334" s="299">
        <f t="shared" ref="P334:P397" si="186">SUM(H334,J334,L334,N334)</f>
        <v>2</v>
      </c>
      <c r="Q334" s="299">
        <f t="shared" ref="Q334:Q397" si="187">SUM(I334,K334,M334,O334)</f>
        <v>5</v>
      </c>
      <c r="R334" s="300">
        <f t="shared" ref="R334:R397" si="188">SUM(P334:Q334)</f>
        <v>7</v>
      </c>
      <c r="S334" s="9">
        <f>VLOOKUP($E334,'ALL-GTK-SD-SMP-SMA-SMK-SLB'!$F$14:$CG$713,'ALL-GTK-SD-SMP-SMA-SMK-SLB'!T$7,FALSE)</f>
        <v>0</v>
      </c>
      <c r="T334" s="9">
        <f>VLOOKUP($E334,'ALL-GTK-SD-SMP-SMA-SMK-SLB'!$F$14:$CG$713,'ALL-GTK-SD-SMP-SMA-SMK-SLB'!U$7,FALSE)</f>
        <v>0</v>
      </c>
      <c r="U334" s="9">
        <f>VLOOKUP($E334,'ALL-GTK-SD-SMP-SMA-SMK-SLB'!$F$14:$CG$713,'ALL-GTK-SD-SMP-SMA-SMK-SLB'!V$7,FALSE)</f>
        <v>0</v>
      </c>
      <c r="V334" s="9">
        <f>VLOOKUP($E334,'ALL-GTK-SD-SMP-SMA-SMK-SLB'!$F$14:$CG$713,'ALL-GTK-SD-SMP-SMA-SMK-SLB'!W$7,FALSE)</f>
        <v>3</v>
      </c>
      <c r="W334" s="9">
        <f>VLOOKUP($E334,'ALL-GTK-SD-SMP-SMA-SMK-SLB'!$F$14:$CG$713,'ALL-GTK-SD-SMP-SMA-SMK-SLB'!X$7,FALSE)</f>
        <v>0</v>
      </c>
      <c r="X334" s="9">
        <f>VLOOKUP($E334,'ALL-GTK-SD-SMP-SMA-SMK-SLB'!$F$14:$CG$713,'ALL-GTK-SD-SMP-SMA-SMK-SLB'!Y$7,FALSE)</f>
        <v>0</v>
      </c>
      <c r="Y334" s="299">
        <f t="shared" ref="Y334:Y397" si="189">SUM(S334,U334,W334)</f>
        <v>0</v>
      </c>
      <c r="Z334" s="299">
        <f t="shared" ref="Z334:Z397" si="190">SUM(T334,V334,X334)</f>
        <v>3</v>
      </c>
      <c r="AA334" s="10">
        <f t="shared" ref="AA334:AA397" si="191">SUM(Y334:Z334)</f>
        <v>3</v>
      </c>
      <c r="AB334" s="44">
        <f t="shared" ref="AB334:AB397" si="192">SUM(P334,Y334)</f>
        <v>2</v>
      </c>
      <c r="AC334" s="44">
        <f t="shared" ref="AC334:AC397" si="193">SUM(Q334,Z334)</f>
        <v>8</v>
      </c>
      <c r="AD334" s="11">
        <f t="shared" ref="AD334:AD397" si="194">SUM(AB334:AC334)</f>
        <v>10</v>
      </c>
      <c r="AE334" s="9">
        <f>VLOOKUP($E334,'ALL-GTK-SD-SMP-SMA-SMK-SLB'!$F$14:$CG$713,'ALL-GTK-SD-SMP-SMA-SMK-SLB'!AF$7,FALSE)</f>
        <v>0</v>
      </c>
      <c r="AF334" s="9">
        <f>VLOOKUP($E334,'ALL-GTK-SD-SMP-SMA-SMK-SLB'!$F$14:$CG$713,'ALL-GTK-SD-SMP-SMA-SMK-SLB'!AG$7,FALSE)</f>
        <v>3</v>
      </c>
      <c r="AG334" s="10">
        <f t="shared" ref="AG334:AG397" si="195">SUM(AE334:AF334)</f>
        <v>3</v>
      </c>
      <c r="AH334" s="9">
        <f>VLOOKUP($E334,'ALL-GTK-SD-SMP-SMA-SMK-SLB'!$F$14:$CG$713,'ALL-GTK-SD-SMP-SMA-SMK-SLB'!AI$7,FALSE)</f>
        <v>3</v>
      </c>
      <c r="AI334" s="9">
        <f>VLOOKUP($E334,'ALL-GTK-SD-SMP-SMA-SMK-SLB'!$F$14:$CG$713,'ALL-GTK-SD-SMP-SMA-SMK-SLB'!AJ$7,FALSE)</f>
        <v>4</v>
      </c>
      <c r="AJ334" s="10">
        <f t="shared" ref="AJ334:AJ397" si="196">SUM(AH334:AI334)</f>
        <v>7</v>
      </c>
      <c r="AK334" s="44">
        <f t="shared" ref="AK334:AK397" si="197">SUM(AE334,AH334)</f>
        <v>3</v>
      </c>
      <c r="AL334" s="44">
        <f t="shared" ref="AL334:AL397" si="198">SUM(AF334,AI334)</f>
        <v>7</v>
      </c>
      <c r="AM334" s="11">
        <f t="shared" ref="AM334:AM397" si="199">SUM(AK334:AL334)</f>
        <v>10</v>
      </c>
      <c r="AN334" s="299">
        <f>VLOOKUP($E334,'ALL-GTK-SD-SMP-SMA-SMK-SLB'!$F$14:$CG$713,'ALL-GTK-SD-SMP-SMA-SMK-SLB'!AO$7,FALSE)</f>
        <v>0</v>
      </c>
      <c r="AO334" s="299">
        <f>VLOOKUP($E334,'ALL-GTK-SD-SMP-SMA-SMK-SLB'!$F$14:$CG$713,'ALL-GTK-SD-SMP-SMA-SMK-SLB'!AP$7,FALSE)</f>
        <v>0</v>
      </c>
      <c r="AP334" s="9">
        <f>VLOOKUP($E334,'ALL-GTK-SD-SMP-SMA-SMK-SLB'!$F$14:$CG$713,'ALL-GTK-SD-SMP-SMA-SMK-SLB'!AQ$7,FALSE)</f>
        <v>0</v>
      </c>
      <c r="AQ334" s="9">
        <f>VLOOKUP($E334,'ALL-GTK-SD-SMP-SMA-SMK-SLB'!$F$14:$CG$713,'ALL-GTK-SD-SMP-SMA-SMK-SLB'!AR$7,FALSE)</f>
        <v>0</v>
      </c>
      <c r="AR334" s="9">
        <f>VLOOKUP($E334,'ALL-GTK-SD-SMP-SMA-SMK-SLB'!$F$14:$CG$713,'ALL-GTK-SD-SMP-SMA-SMK-SLB'!AS$7,FALSE)</f>
        <v>0</v>
      </c>
      <c r="AS334" s="9">
        <f>VLOOKUP($E334,'ALL-GTK-SD-SMP-SMA-SMK-SLB'!$F$14:$CG$713,'ALL-GTK-SD-SMP-SMA-SMK-SLB'!AT$7,FALSE)</f>
        <v>1</v>
      </c>
      <c r="AT334" s="9">
        <f>VLOOKUP($E334,'ALL-GTK-SD-SMP-SMA-SMK-SLB'!$F$14:$CG$713,'ALL-GTK-SD-SMP-SMA-SMK-SLB'!AU$7,FALSE)</f>
        <v>0</v>
      </c>
      <c r="AU334" s="9">
        <f>VLOOKUP($E334,'ALL-GTK-SD-SMP-SMA-SMK-SLB'!$F$14:$CG$713,'ALL-GTK-SD-SMP-SMA-SMK-SLB'!AV$7,FALSE)</f>
        <v>0</v>
      </c>
      <c r="AV334" s="9">
        <f>VLOOKUP($E334,'ALL-GTK-SD-SMP-SMA-SMK-SLB'!$F$14:$CG$713,'ALL-GTK-SD-SMP-SMA-SMK-SLB'!AW$7,FALSE)</f>
        <v>0</v>
      </c>
      <c r="AW334" s="9">
        <f>VLOOKUP($E334,'ALL-GTK-SD-SMP-SMA-SMK-SLB'!$F$14:$CG$713,'ALL-GTK-SD-SMP-SMA-SMK-SLB'!AX$7,FALSE)</f>
        <v>0</v>
      </c>
      <c r="AX334" s="9">
        <f>VLOOKUP($E334,'ALL-GTK-SD-SMP-SMA-SMK-SLB'!$F$14:$CG$713,'ALL-GTK-SD-SMP-SMA-SMK-SLB'!AY$7,FALSE)</f>
        <v>3</v>
      </c>
      <c r="AY334" s="9">
        <f>VLOOKUP($E334,'ALL-GTK-SD-SMP-SMA-SMK-SLB'!$F$14:$CG$713,'ALL-GTK-SD-SMP-SMA-SMK-SLB'!AZ$7,FALSE)</f>
        <v>6</v>
      </c>
      <c r="AZ334" s="9">
        <f>VLOOKUP($E334,'ALL-GTK-SD-SMP-SMA-SMK-SLB'!$F$14:$CG$713,'ALL-GTK-SD-SMP-SMA-SMK-SLB'!BA$7,FALSE)</f>
        <v>0</v>
      </c>
      <c r="BA334" s="9">
        <f>VLOOKUP($E334,'ALL-GTK-SD-SMP-SMA-SMK-SLB'!$F$14:$CG$713,'ALL-GTK-SD-SMP-SMA-SMK-SLB'!BB$7,FALSE)</f>
        <v>0</v>
      </c>
      <c r="BB334" s="9">
        <f>VLOOKUP($E334,'ALL-GTK-SD-SMP-SMA-SMK-SLB'!$F$14:$CG$713,'ALL-GTK-SD-SMP-SMA-SMK-SLB'!BC$7,FALSE)</f>
        <v>0</v>
      </c>
      <c r="BC334" s="9">
        <f>VLOOKUP($E334,'ALL-GTK-SD-SMP-SMA-SMK-SLB'!$F$14:$CG$713,'ALL-GTK-SD-SMP-SMA-SMK-SLB'!BD$7,FALSE)</f>
        <v>0</v>
      </c>
      <c r="BD334" s="310">
        <f t="shared" ref="BD334:BD397" si="200">SUM(AN334,AP334,AR334,AT334)</f>
        <v>0</v>
      </c>
      <c r="BE334" s="310">
        <f t="shared" ref="BE334:BE397" si="201">SUM(AO334,AQ334,AS334,AU334)</f>
        <v>1</v>
      </c>
      <c r="BF334" s="10">
        <f t="shared" ref="BF334:BF397" si="202">SUM(BD334:BE334)</f>
        <v>1</v>
      </c>
      <c r="BG334" s="311">
        <f t="shared" ref="BG334:BG397" si="203">SUM(AV334,AX334,AZ334,BB334,)</f>
        <v>3</v>
      </c>
      <c r="BH334" s="311">
        <f t="shared" ref="BH334:BH397" si="204">SUM(AW334,AY334,BA334,BC334,)</f>
        <v>6</v>
      </c>
      <c r="BI334" s="10">
        <f t="shared" ref="BI334:BI397" si="205">SUM(BG334:BH334)</f>
        <v>9</v>
      </c>
      <c r="BJ334" s="44">
        <f t="shared" ref="BJ334:BJ397" si="206">SUM(BD334,BG334)</f>
        <v>3</v>
      </c>
      <c r="BK334" s="44">
        <f t="shared" ref="BK334:BK397" si="207">SUM(BE334,BH334)</f>
        <v>7</v>
      </c>
      <c r="BL334" s="11">
        <f t="shared" ref="BL334:BL397" si="208">SUM(BF334,BI334)</f>
        <v>10</v>
      </c>
      <c r="BM334" s="9">
        <f>VLOOKUP($E334,'ALL-GTK-SD-SMP-SMA-SMK-SLB'!$F$14:$CG$713,'ALL-GTK-SD-SMP-SMA-SMK-SLB'!BN$7,FALSE)</f>
        <v>0</v>
      </c>
      <c r="BN334" s="9">
        <f>VLOOKUP($E334,'ALL-GTK-SD-SMP-SMA-SMK-SLB'!$F$14:$CG$713,'ALL-GTK-SD-SMP-SMA-SMK-SLB'!BO$7,FALSE)</f>
        <v>0</v>
      </c>
      <c r="BO334" s="9">
        <f>VLOOKUP($E334,'ALL-GTK-SD-SMP-SMA-SMK-SLB'!$F$14:$CG$713,'ALL-GTK-SD-SMP-SMA-SMK-SLB'!BP$7,FALSE)</f>
        <v>0</v>
      </c>
      <c r="BP334" s="9">
        <f>VLOOKUP($E334,'ALL-GTK-SD-SMP-SMA-SMK-SLB'!$F$14:$CG$713,'ALL-GTK-SD-SMP-SMA-SMK-SLB'!BQ$7,FALSE)</f>
        <v>0</v>
      </c>
      <c r="BQ334" s="9">
        <f>VLOOKUP($E334,'ALL-GTK-SD-SMP-SMA-SMK-SLB'!$F$14:$CG$713,'ALL-GTK-SD-SMP-SMA-SMK-SLB'!BR$7,FALSE)</f>
        <v>0</v>
      </c>
      <c r="BR334" s="9">
        <f>VLOOKUP($E334,'ALL-GTK-SD-SMP-SMA-SMK-SLB'!$F$14:$CG$713,'ALL-GTK-SD-SMP-SMA-SMK-SLB'!BS$7,FALSE)</f>
        <v>0</v>
      </c>
      <c r="BS334" s="9">
        <f>VLOOKUP($E334,'ALL-GTK-SD-SMP-SMA-SMK-SLB'!$F$14:$CG$713,'ALL-GTK-SD-SMP-SMA-SMK-SLB'!BT$7,FALSE)</f>
        <v>0</v>
      </c>
      <c r="BT334" s="9">
        <f>VLOOKUP($E334,'ALL-GTK-SD-SMP-SMA-SMK-SLB'!$F$14:$CG$713,'ALL-GTK-SD-SMP-SMA-SMK-SLB'!BU$7,FALSE)</f>
        <v>0</v>
      </c>
      <c r="BU334" s="299">
        <f t="shared" ref="BU334:BU397" si="209">SUM(BO334,BQ334,BS334)</f>
        <v>0</v>
      </c>
      <c r="BV334" s="299">
        <f t="shared" ref="BV334:BV397" si="210">SUM(BP334,BR334,BT334)</f>
        <v>0</v>
      </c>
      <c r="BW334" s="44">
        <f t="shared" ref="BW334:BW397" si="211">SUM(BM334,BU334)</f>
        <v>0</v>
      </c>
      <c r="BX334" s="44">
        <f t="shared" ref="BX334:BX397" si="212">SUM(BN334,BV334)</f>
        <v>0</v>
      </c>
      <c r="BY334" s="11">
        <f t="shared" ref="BY334:BY397" si="213">SUM(BW334:BX334)</f>
        <v>0</v>
      </c>
      <c r="BZ334" s="14">
        <f t="shared" ref="BZ334:BZ397" si="214">SUM(P334,Y334)</f>
        <v>2</v>
      </c>
      <c r="CA334" s="14">
        <f t="shared" ref="CA334:CA397" si="215">SUM(Q334,Z334)</f>
        <v>8</v>
      </c>
      <c r="CB334" s="13">
        <f t="shared" ref="CB334:CB397" si="216">SUM(BM334,BU334)</f>
        <v>0</v>
      </c>
      <c r="CC334" s="13">
        <f t="shared" ref="CC334:CC397" si="217">SUM(BN334,BV334)</f>
        <v>0</v>
      </c>
      <c r="CD334" s="312">
        <f t="shared" ref="CD334:CD397" si="218">SUM(BZ334,CB334)</f>
        <v>2</v>
      </c>
      <c r="CE334" s="312">
        <f t="shared" ref="CE334:CE397" si="219">SUM(CA334,CC334)</f>
        <v>8</v>
      </c>
      <c r="CF334" s="313">
        <f t="shared" ref="CF334:CF397" si="220">SUM(CD334:CE334)</f>
        <v>10</v>
      </c>
      <c r="CG334" s="302" t="str">
        <f t="shared" ref="CG334:CG397" si="221">IF(AM334=BL334,"OK","REVISI")</f>
        <v>OK</v>
      </c>
    </row>
    <row r="335" spans="1:85" ht="14.25" x14ac:dyDescent="0.25">
      <c r="A335" s="6">
        <v>323</v>
      </c>
      <c r="B335" s="495">
        <v>323</v>
      </c>
      <c r="C335" s="495" t="s">
        <v>6</v>
      </c>
      <c r="D335" s="496" t="s">
        <v>30</v>
      </c>
      <c r="E335" s="626">
        <v>20340321</v>
      </c>
      <c r="F335" s="627" t="s">
        <v>591</v>
      </c>
      <c r="G335" s="624" t="s">
        <v>52</v>
      </c>
      <c r="H335" s="9">
        <f>VLOOKUP($E335,'ALL-GTK-SD-SMP-SMA-SMK-SLB'!$F$14:$CG$713,'ALL-GTK-SD-SMP-SMA-SMK-SLB'!I$7,FALSE)</f>
        <v>0</v>
      </c>
      <c r="I335" s="9">
        <f>VLOOKUP($E335,'ALL-GTK-SD-SMP-SMA-SMK-SLB'!$F$14:$CG$713,'ALL-GTK-SD-SMP-SMA-SMK-SLB'!J$7,FALSE)</f>
        <v>0</v>
      </c>
      <c r="J335" s="9">
        <f>VLOOKUP($E335,'ALL-GTK-SD-SMP-SMA-SMK-SLB'!$F$14:$CG$713,'ALL-GTK-SD-SMP-SMA-SMK-SLB'!K$7,FALSE)</f>
        <v>0</v>
      </c>
      <c r="K335" s="9">
        <f>VLOOKUP($E335,'ALL-GTK-SD-SMP-SMA-SMK-SLB'!$F$14:$CG$713,'ALL-GTK-SD-SMP-SMA-SMK-SLB'!L$7,FALSE)</f>
        <v>0</v>
      </c>
      <c r="L335" s="9">
        <f>VLOOKUP($E335,'ALL-GTK-SD-SMP-SMA-SMK-SLB'!$F$14:$CG$713,'ALL-GTK-SD-SMP-SMA-SMK-SLB'!M$7,FALSE)</f>
        <v>0</v>
      </c>
      <c r="M335" s="9">
        <f>VLOOKUP($E335,'ALL-GTK-SD-SMP-SMA-SMK-SLB'!$F$14:$CG$713,'ALL-GTK-SD-SMP-SMA-SMK-SLB'!N$7,FALSE)</f>
        <v>1</v>
      </c>
      <c r="N335" s="9">
        <f>VLOOKUP($E335,'ALL-GTK-SD-SMP-SMA-SMK-SLB'!$F$14:$CG$713,'ALL-GTK-SD-SMP-SMA-SMK-SLB'!O$7,FALSE)</f>
        <v>1</v>
      </c>
      <c r="O335" s="9">
        <f>VLOOKUP($E335,'ALL-GTK-SD-SMP-SMA-SMK-SLB'!$F$14:$CG$713,'ALL-GTK-SD-SMP-SMA-SMK-SLB'!P$7,FALSE)</f>
        <v>2</v>
      </c>
      <c r="P335" s="299">
        <f t="shared" si="186"/>
        <v>1</v>
      </c>
      <c r="Q335" s="299">
        <f t="shared" si="187"/>
        <v>3</v>
      </c>
      <c r="R335" s="300">
        <f t="shared" si="188"/>
        <v>4</v>
      </c>
      <c r="S335" s="9">
        <f>VLOOKUP($E335,'ALL-GTK-SD-SMP-SMA-SMK-SLB'!$F$14:$CG$713,'ALL-GTK-SD-SMP-SMA-SMK-SLB'!T$7,FALSE)</f>
        <v>0</v>
      </c>
      <c r="T335" s="9">
        <f>VLOOKUP($E335,'ALL-GTK-SD-SMP-SMA-SMK-SLB'!$F$14:$CG$713,'ALL-GTK-SD-SMP-SMA-SMK-SLB'!U$7,FALSE)</f>
        <v>0</v>
      </c>
      <c r="U335" s="9">
        <f>VLOOKUP($E335,'ALL-GTK-SD-SMP-SMA-SMK-SLB'!$F$14:$CG$713,'ALL-GTK-SD-SMP-SMA-SMK-SLB'!V$7,FALSE)</f>
        <v>0</v>
      </c>
      <c r="V335" s="9">
        <f>VLOOKUP($E335,'ALL-GTK-SD-SMP-SMA-SMK-SLB'!$F$14:$CG$713,'ALL-GTK-SD-SMP-SMA-SMK-SLB'!W$7,FALSE)</f>
        <v>3</v>
      </c>
      <c r="W335" s="9">
        <f>VLOOKUP($E335,'ALL-GTK-SD-SMP-SMA-SMK-SLB'!$F$14:$CG$713,'ALL-GTK-SD-SMP-SMA-SMK-SLB'!X$7,FALSE)</f>
        <v>0</v>
      </c>
      <c r="X335" s="9">
        <f>VLOOKUP($E335,'ALL-GTK-SD-SMP-SMA-SMK-SLB'!$F$14:$CG$713,'ALL-GTK-SD-SMP-SMA-SMK-SLB'!Y$7,FALSE)</f>
        <v>0</v>
      </c>
      <c r="Y335" s="299">
        <f t="shared" si="189"/>
        <v>0</v>
      </c>
      <c r="Z335" s="299">
        <f t="shared" si="190"/>
        <v>3</v>
      </c>
      <c r="AA335" s="10">
        <f t="shared" si="191"/>
        <v>3</v>
      </c>
      <c r="AB335" s="44">
        <f t="shared" si="192"/>
        <v>1</v>
      </c>
      <c r="AC335" s="44">
        <f t="shared" si="193"/>
        <v>6</v>
      </c>
      <c r="AD335" s="11">
        <f t="shared" si="194"/>
        <v>7</v>
      </c>
      <c r="AE335" s="9">
        <f>VLOOKUP($E335,'ALL-GTK-SD-SMP-SMA-SMK-SLB'!$F$14:$CG$713,'ALL-GTK-SD-SMP-SMA-SMK-SLB'!AF$7,FALSE)</f>
        <v>0</v>
      </c>
      <c r="AF335" s="9">
        <f>VLOOKUP($E335,'ALL-GTK-SD-SMP-SMA-SMK-SLB'!$F$14:$CG$713,'ALL-GTK-SD-SMP-SMA-SMK-SLB'!AG$7,FALSE)</f>
        <v>3</v>
      </c>
      <c r="AG335" s="10">
        <f t="shared" si="195"/>
        <v>3</v>
      </c>
      <c r="AH335" s="9">
        <f>VLOOKUP($E335,'ALL-GTK-SD-SMP-SMA-SMK-SLB'!$F$14:$CG$713,'ALL-GTK-SD-SMP-SMA-SMK-SLB'!AI$7,FALSE)</f>
        <v>2</v>
      </c>
      <c r="AI335" s="9">
        <f>VLOOKUP($E335,'ALL-GTK-SD-SMP-SMA-SMK-SLB'!$F$14:$CG$713,'ALL-GTK-SD-SMP-SMA-SMK-SLB'!AJ$7,FALSE)</f>
        <v>2</v>
      </c>
      <c r="AJ335" s="10">
        <f t="shared" si="196"/>
        <v>4</v>
      </c>
      <c r="AK335" s="44">
        <f t="shared" si="197"/>
        <v>2</v>
      </c>
      <c r="AL335" s="44">
        <f t="shared" si="198"/>
        <v>5</v>
      </c>
      <c r="AM335" s="11">
        <f t="shared" si="199"/>
        <v>7</v>
      </c>
      <c r="AN335" s="299">
        <f>VLOOKUP($E335,'ALL-GTK-SD-SMP-SMA-SMK-SLB'!$F$14:$CG$713,'ALL-GTK-SD-SMP-SMA-SMK-SLB'!AO$7,FALSE)</f>
        <v>0</v>
      </c>
      <c r="AO335" s="299">
        <f>VLOOKUP($E335,'ALL-GTK-SD-SMP-SMA-SMK-SLB'!$F$14:$CG$713,'ALL-GTK-SD-SMP-SMA-SMK-SLB'!AP$7,FALSE)</f>
        <v>0</v>
      </c>
      <c r="AP335" s="9">
        <f>VLOOKUP($E335,'ALL-GTK-SD-SMP-SMA-SMK-SLB'!$F$14:$CG$713,'ALL-GTK-SD-SMP-SMA-SMK-SLB'!AQ$7,FALSE)</f>
        <v>0</v>
      </c>
      <c r="AQ335" s="9">
        <f>VLOOKUP($E335,'ALL-GTK-SD-SMP-SMA-SMK-SLB'!$F$14:$CG$713,'ALL-GTK-SD-SMP-SMA-SMK-SLB'!AR$7,FALSE)</f>
        <v>0</v>
      </c>
      <c r="AR335" s="9">
        <f>VLOOKUP($E335,'ALL-GTK-SD-SMP-SMA-SMK-SLB'!$F$14:$CG$713,'ALL-GTK-SD-SMP-SMA-SMK-SLB'!AS$7,FALSE)</f>
        <v>0</v>
      </c>
      <c r="AS335" s="9">
        <f>VLOOKUP($E335,'ALL-GTK-SD-SMP-SMA-SMK-SLB'!$F$14:$CG$713,'ALL-GTK-SD-SMP-SMA-SMK-SLB'!AT$7,FALSE)</f>
        <v>0</v>
      </c>
      <c r="AT335" s="9">
        <f>VLOOKUP($E335,'ALL-GTK-SD-SMP-SMA-SMK-SLB'!$F$14:$CG$713,'ALL-GTK-SD-SMP-SMA-SMK-SLB'!AU$7,FALSE)</f>
        <v>0</v>
      </c>
      <c r="AU335" s="9">
        <f>VLOOKUP($E335,'ALL-GTK-SD-SMP-SMA-SMK-SLB'!$F$14:$CG$713,'ALL-GTK-SD-SMP-SMA-SMK-SLB'!AV$7,FALSE)</f>
        <v>0</v>
      </c>
      <c r="AV335" s="9">
        <f>VLOOKUP($E335,'ALL-GTK-SD-SMP-SMA-SMK-SLB'!$F$14:$CG$713,'ALL-GTK-SD-SMP-SMA-SMK-SLB'!AW$7,FALSE)</f>
        <v>0</v>
      </c>
      <c r="AW335" s="9">
        <f>VLOOKUP($E335,'ALL-GTK-SD-SMP-SMA-SMK-SLB'!$F$14:$CG$713,'ALL-GTK-SD-SMP-SMA-SMK-SLB'!AX$7,FALSE)</f>
        <v>0</v>
      </c>
      <c r="AX335" s="9">
        <f>VLOOKUP($E335,'ALL-GTK-SD-SMP-SMA-SMK-SLB'!$F$14:$CG$713,'ALL-GTK-SD-SMP-SMA-SMK-SLB'!AY$7,FALSE)</f>
        <v>2</v>
      </c>
      <c r="AY335" s="9">
        <f>VLOOKUP($E335,'ALL-GTK-SD-SMP-SMA-SMK-SLB'!$F$14:$CG$713,'ALL-GTK-SD-SMP-SMA-SMK-SLB'!AZ$7,FALSE)</f>
        <v>4</v>
      </c>
      <c r="AZ335" s="9">
        <f>VLOOKUP($E335,'ALL-GTK-SD-SMP-SMA-SMK-SLB'!$F$14:$CG$713,'ALL-GTK-SD-SMP-SMA-SMK-SLB'!BA$7,FALSE)</f>
        <v>0</v>
      </c>
      <c r="BA335" s="9">
        <f>VLOOKUP($E335,'ALL-GTK-SD-SMP-SMA-SMK-SLB'!$F$14:$CG$713,'ALL-GTK-SD-SMP-SMA-SMK-SLB'!BB$7,FALSE)</f>
        <v>1</v>
      </c>
      <c r="BB335" s="9">
        <f>VLOOKUP($E335,'ALL-GTK-SD-SMP-SMA-SMK-SLB'!$F$14:$CG$713,'ALL-GTK-SD-SMP-SMA-SMK-SLB'!BC$7,FALSE)</f>
        <v>0</v>
      </c>
      <c r="BC335" s="9">
        <f>VLOOKUP($E335,'ALL-GTK-SD-SMP-SMA-SMK-SLB'!$F$14:$CG$713,'ALL-GTK-SD-SMP-SMA-SMK-SLB'!BD$7,FALSE)</f>
        <v>0</v>
      </c>
      <c r="BD335" s="310">
        <f t="shared" si="200"/>
        <v>0</v>
      </c>
      <c r="BE335" s="310">
        <f t="shared" si="201"/>
        <v>0</v>
      </c>
      <c r="BF335" s="10">
        <f t="shared" si="202"/>
        <v>0</v>
      </c>
      <c r="BG335" s="311">
        <f t="shared" si="203"/>
        <v>2</v>
      </c>
      <c r="BH335" s="311">
        <f t="shared" si="204"/>
        <v>5</v>
      </c>
      <c r="BI335" s="10">
        <f t="shared" si="205"/>
        <v>7</v>
      </c>
      <c r="BJ335" s="44">
        <f t="shared" si="206"/>
        <v>2</v>
      </c>
      <c r="BK335" s="44">
        <f t="shared" si="207"/>
        <v>5</v>
      </c>
      <c r="BL335" s="11">
        <f t="shared" si="208"/>
        <v>7</v>
      </c>
      <c r="BM335" s="9">
        <f>VLOOKUP($E335,'ALL-GTK-SD-SMP-SMA-SMK-SLB'!$F$14:$CG$713,'ALL-GTK-SD-SMP-SMA-SMK-SLB'!BN$7,FALSE)</f>
        <v>0</v>
      </c>
      <c r="BN335" s="9">
        <f>VLOOKUP($E335,'ALL-GTK-SD-SMP-SMA-SMK-SLB'!$F$14:$CG$713,'ALL-GTK-SD-SMP-SMA-SMK-SLB'!BO$7,FALSE)</f>
        <v>0</v>
      </c>
      <c r="BO335" s="9">
        <f>VLOOKUP($E335,'ALL-GTK-SD-SMP-SMA-SMK-SLB'!$F$14:$CG$713,'ALL-GTK-SD-SMP-SMA-SMK-SLB'!BP$7,FALSE)</f>
        <v>0</v>
      </c>
      <c r="BP335" s="9">
        <f>VLOOKUP($E335,'ALL-GTK-SD-SMP-SMA-SMK-SLB'!$F$14:$CG$713,'ALL-GTK-SD-SMP-SMA-SMK-SLB'!BQ$7,FALSE)</f>
        <v>0</v>
      </c>
      <c r="BQ335" s="9">
        <f>VLOOKUP($E335,'ALL-GTK-SD-SMP-SMA-SMK-SLB'!$F$14:$CG$713,'ALL-GTK-SD-SMP-SMA-SMK-SLB'!BR$7,FALSE)</f>
        <v>0</v>
      </c>
      <c r="BR335" s="9">
        <f>VLOOKUP($E335,'ALL-GTK-SD-SMP-SMA-SMK-SLB'!$F$14:$CG$713,'ALL-GTK-SD-SMP-SMA-SMK-SLB'!BS$7,FALSE)</f>
        <v>0</v>
      </c>
      <c r="BS335" s="9">
        <f>VLOOKUP($E335,'ALL-GTK-SD-SMP-SMA-SMK-SLB'!$F$14:$CG$713,'ALL-GTK-SD-SMP-SMA-SMK-SLB'!BT$7,FALSE)</f>
        <v>0</v>
      </c>
      <c r="BT335" s="9">
        <f>VLOOKUP($E335,'ALL-GTK-SD-SMP-SMA-SMK-SLB'!$F$14:$CG$713,'ALL-GTK-SD-SMP-SMA-SMK-SLB'!BU$7,FALSE)</f>
        <v>0</v>
      </c>
      <c r="BU335" s="299">
        <f t="shared" si="209"/>
        <v>0</v>
      </c>
      <c r="BV335" s="299">
        <f t="shared" si="210"/>
        <v>0</v>
      </c>
      <c r="BW335" s="44">
        <f t="shared" si="211"/>
        <v>0</v>
      </c>
      <c r="BX335" s="44">
        <f t="shared" si="212"/>
        <v>0</v>
      </c>
      <c r="BY335" s="11">
        <f t="shared" si="213"/>
        <v>0</v>
      </c>
      <c r="BZ335" s="14">
        <f t="shared" si="214"/>
        <v>1</v>
      </c>
      <c r="CA335" s="14">
        <f t="shared" si="215"/>
        <v>6</v>
      </c>
      <c r="CB335" s="13">
        <f t="shared" si="216"/>
        <v>0</v>
      </c>
      <c r="CC335" s="13">
        <f t="shared" si="217"/>
        <v>0</v>
      </c>
      <c r="CD335" s="312">
        <f t="shared" si="218"/>
        <v>1</v>
      </c>
      <c r="CE335" s="312">
        <f t="shared" si="219"/>
        <v>6</v>
      </c>
      <c r="CF335" s="313">
        <f t="shared" si="220"/>
        <v>7</v>
      </c>
      <c r="CG335" s="302" t="str">
        <f t="shared" si="221"/>
        <v>OK</v>
      </c>
    </row>
    <row r="336" spans="1:85" ht="14.25" x14ac:dyDescent="0.25">
      <c r="A336" s="6">
        <v>324</v>
      </c>
      <c r="B336" s="495">
        <v>324</v>
      </c>
      <c r="C336" s="495" t="s">
        <v>6</v>
      </c>
      <c r="D336" s="496" t="s">
        <v>30</v>
      </c>
      <c r="E336" s="626">
        <v>20319401</v>
      </c>
      <c r="F336" s="627" t="s">
        <v>592</v>
      </c>
      <c r="G336" s="624" t="s">
        <v>52</v>
      </c>
      <c r="H336" s="9">
        <f>VLOOKUP($E336,'ALL-GTK-SD-SMP-SMA-SMK-SLB'!$F$14:$CG$713,'ALL-GTK-SD-SMP-SMA-SMK-SLB'!I$7,FALSE)</f>
        <v>0</v>
      </c>
      <c r="I336" s="9">
        <f>VLOOKUP($E336,'ALL-GTK-SD-SMP-SMA-SMK-SLB'!$F$14:$CG$713,'ALL-GTK-SD-SMP-SMA-SMK-SLB'!J$7,FALSE)</f>
        <v>0</v>
      </c>
      <c r="J336" s="9">
        <f>VLOOKUP($E336,'ALL-GTK-SD-SMP-SMA-SMK-SLB'!$F$14:$CG$713,'ALL-GTK-SD-SMP-SMA-SMK-SLB'!K$7,FALSE)</f>
        <v>0</v>
      </c>
      <c r="K336" s="9">
        <f>VLOOKUP($E336,'ALL-GTK-SD-SMP-SMA-SMK-SLB'!$F$14:$CG$713,'ALL-GTK-SD-SMP-SMA-SMK-SLB'!L$7,FALSE)</f>
        <v>0</v>
      </c>
      <c r="L336" s="9">
        <f>VLOOKUP($E336,'ALL-GTK-SD-SMP-SMA-SMK-SLB'!$F$14:$CG$713,'ALL-GTK-SD-SMP-SMA-SMK-SLB'!M$7,FALSE)</f>
        <v>2</v>
      </c>
      <c r="M336" s="9">
        <f>VLOOKUP($E336,'ALL-GTK-SD-SMP-SMA-SMK-SLB'!$F$14:$CG$713,'ALL-GTK-SD-SMP-SMA-SMK-SLB'!N$7,FALSE)</f>
        <v>2</v>
      </c>
      <c r="N336" s="9">
        <f>VLOOKUP($E336,'ALL-GTK-SD-SMP-SMA-SMK-SLB'!$F$14:$CG$713,'ALL-GTK-SD-SMP-SMA-SMK-SLB'!O$7,FALSE)</f>
        <v>0</v>
      </c>
      <c r="O336" s="9">
        <f>VLOOKUP($E336,'ALL-GTK-SD-SMP-SMA-SMK-SLB'!$F$14:$CG$713,'ALL-GTK-SD-SMP-SMA-SMK-SLB'!P$7,FALSE)</f>
        <v>1</v>
      </c>
      <c r="P336" s="299">
        <f t="shared" si="186"/>
        <v>2</v>
      </c>
      <c r="Q336" s="299">
        <f t="shared" si="187"/>
        <v>3</v>
      </c>
      <c r="R336" s="300">
        <f t="shared" si="188"/>
        <v>5</v>
      </c>
      <c r="S336" s="9">
        <f>VLOOKUP($E336,'ALL-GTK-SD-SMP-SMA-SMK-SLB'!$F$14:$CG$713,'ALL-GTK-SD-SMP-SMA-SMK-SLB'!T$7,FALSE)</f>
        <v>0</v>
      </c>
      <c r="T336" s="9">
        <f>VLOOKUP($E336,'ALL-GTK-SD-SMP-SMA-SMK-SLB'!$F$14:$CG$713,'ALL-GTK-SD-SMP-SMA-SMK-SLB'!U$7,FALSE)</f>
        <v>0</v>
      </c>
      <c r="U336" s="9">
        <f>VLOOKUP($E336,'ALL-GTK-SD-SMP-SMA-SMK-SLB'!$F$14:$CG$713,'ALL-GTK-SD-SMP-SMA-SMK-SLB'!V$7,FALSE)</f>
        <v>1</v>
      </c>
      <c r="V336" s="9">
        <f>VLOOKUP($E336,'ALL-GTK-SD-SMP-SMA-SMK-SLB'!$F$14:$CG$713,'ALL-GTK-SD-SMP-SMA-SMK-SLB'!W$7,FALSE)</f>
        <v>3</v>
      </c>
      <c r="W336" s="9">
        <f>VLOOKUP($E336,'ALL-GTK-SD-SMP-SMA-SMK-SLB'!$F$14:$CG$713,'ALL-GTK-SD-SMP-SMA-SMK-SLB'!X$7,FALSE)</f>
        <v>1</v>
      </c>
      <c r="X336" s="9">
        <f>VLOOKUP($E336,'ALL-GTK-SD-SMP-SMA-SMK-SLB'!$F$14:$CG$713,'ALL-GTK-SD-SMP-SMA-SMK-SLB'!Y$7,FALSE)</f>
        <v>0</v>
      </c>
      <c r="Y336" s="299">
        <f t="shared" si="189"/>
        <v>2</v>
      </c>
      <c r="Z336" s="299">
        <f t="shared" si="190"/>
        <v>3</v>
      </c>
      <c r="AA336" s="10">
        <f t="shared" si="191"/>
        <v>5</v>
      </c>
      <c r="AB336" s="44">
        <f t="shared" si="192"/>
        <v>4</v>
      </c>
      <c r="AC336" s="44">
        <f t="shared" si="193"/>
        <v>6</v>
      </c>
      <c r="AD336" s="11">
        <f t="shared" si="194"/>
        <v>10</v>
      </c>
      <c r="AE336" s="9">
        <f>VLOOKUP($E336,'ALL-GTK-SD-SMP-SMA-SMK-SLB'!$F$14:$CG$713,'ALL-GTK-SD-SMP-SMA-SMK-SLB'!AF$7,FALSE)</f>
        <v>1</v>
      </c>
      <c r="AF336" s="9">
        <f>VLOOKUP($E336,'ALL-GTK-SD-SMP-SMA-SMK-SLB'!$F$14:$CG$713,'ALL-GTK-SD-SMP-SMA-SMK-SLB'!AG$7,FALSE)</f>
        <v>4</v>
      </c>
      <c r="AG336" s="10">
        <f t="shared" si="195"/>
        <v>5</v>
      </c>
      <c r="AH336" s="9">
        <f>VLOOKUP($E336,'ALL-GTK-SD-SMP-SMA-SMK-SLB'!$F$14:$CG$713,'ALL-GTK-SD-SMP-SMA-SMK-SLB'!AI$7,FALSE)</f>
        <v>3</v>
      </c>
      <c r="AI336" s="9">
        <f>VLOOKUP($E336,'ALL-GTK-SD-SMP-SMA-SMK-SLB'!$F$14:$CG$713,'ALL-GTK-SD-SMP-SMA-SMK-SLB'!AJ$7,FALSE)</f>
        <v>2</v>
      </c>
      <c r="AJ336" s="10">
        <f t="shared" si="196"/>
        <v>5</v>
      </c>
      <c r="AK336" s="44">
        <f t="shared" si="197"/>
        <v>4</v>
      </c>
      <c r="AL336" s="44">
        <f t="shared" si="198"/>
        <v>6</v>
      </c>
      <c r="AM336" s="11">
        <f t="shared" si="199"/>
        <v>10</v>
      </c>
      <c r="AN336" s="299">
        <f>VLOOKUP($E336,'ALL-GTK-SD-SMP-SMA-SMK-SLB'!$F$14:$CG$713,'ALL-GTK-SD-SMP-SMA-SMK-SLB'!AO$7,FALSE)</f>
        <v>0</v>
      </c>
      <c r="AO336" s="299">
        <f>VLOOKUP($E336,'ALL-GTK-SD-SMP-SMA-SMK-SLB'!$F$14:$CG$713,'ALL-GTK-SD-SMP-SMA-SMK-SLB'!AP$7,FALSE)</f>
        <v>0</v>
      </c>
      <c r="AP336" s="9">
        <f>VLOOKUP($E336,'ALL-GTK-SD-SMP-SMA-SMK-SLB'!$F$14:$CG$713,'ALL-GTK-SD-SMP-SMA-SMK-SLB'!AQ$7,FALSE)</f>
        <v>0</v>
      </c>
      <c r="AQ336" s="9">
        <f>VLOOKUP($E336,'ALL-GTK-SD-SMP-SMA-SMK-SLB'!$F$14:$CG$713,'ALL-GTK-SD-SMP-SMA-SMK-SLB'!AR$7,FALSE)</f>
        <v>0</v>
      </c>
      <c r="AR336" s="9">
        <f>VLOOKUP($E336,'ALL-GTK-SD-SMP-SMA-SMK-SLB'!$F$14:$CG$713,'ALL-GTK-SD-SMP-SMA-SMK-SLB'!AS$7,FALSE)</f>
        <v>1</v>
      </c>
      <c r="AS336" s="9">
        <f>VLOOKUP($E336,'ALL-GTK-SD-SMP-SMA-SMK-SLB'!$F$14:$CG$713,'ALL-GTK-SD-SMP-SMA-SMK-SLB'!AT$7,FALSE)</f>
        <v>0</v>
      </c>
      <c r="AT336" s="9">
        <f>VLOOKUP($E336,'ALL-GTK-SD-SMP-SMA-SMK-SLB'!$F$14:$CG$713,'ALL-GTK-SD-SMP-SMA-SMK-SLB'!AU$7,FALSE)</f>
        <v>0</v>
      </c>
      <c r="AU336" s="9">
        <f>VLOOKUP($E336,'ALL-GTK-SD-SMP-SMA-SMK-SLB'!$F$14:$CG$713,'ALL-GTK-SD-SMP-SMA-SMK-SLB'!AV$7,FALSE)</f>
        <v>0</v>
      </c>
      <c r="AV336" s="9">
        <f>VLOOKUP($E336,'ALL-GTK-SD-SMP-SMA-SMK-SLB'!$F$14:$CG$713,'ALL-GTK-SD-SMP-SMA-SMK-SLB'!AW$7,FALSE)</f>
        <v>0</v>
      </c>
      <c r="AW336" s="9">
        <f>VLOOKUP($E336,'ALL-GTK-SD-SMP-SMA-SMK-SLB'!$F$14:$CG$713,'ALL-GTK-SD-SMP-SMA-SMK-SLB'!AX$7,FALSE)</f>
        <v>0</v>
      </c>
      <c r="AX336" s="9">
        <f>VLOOKUP($E336,'ALL-GTK-SD-SMP-SMA-SMK-SLB'!$F$14:$CG$713,'ALL-GTK-SD-SMP-SMA-SMK-SLB'!AY$7,FALSE)</f>
        <v>2</v>
      </c>
      <c r="AY336" s="9">
        <f>VLOOKUP($E336,'ALL-GTK-SD-SMP-SMA-SMK-SLB'!$F$14:$CG$713,'ALL-GTK-SD-SMP-SMA-SMK-SLB'!AZ$7,FALSE)</f>
        <v>6</v>
      </c>
      <c r="AZ336" s="9">
        <f>VLOOKUP($E336,'ALL-GTK-SD-SMP-SMA-SMK-SLB'!$F$14:$CG$713,'ALL-GTK-SD-SMP-SMA-SMK-SLB'!BA$7,FALSE)</f>
        <v>1</v>
      </c>
      <c r="BA336" s="9">
        <f>VLOOKUP($E336,'ALL-GTK-SD-SMP-SMA-SMK-SLB'!$F$14:$CG$713,'ALL-GTK-SD-SMP-SMA-SMK-SLB'!BB$7,FALSE)</f>
        <v>0</v>
      </c>
      <c r="BB336" s="9">
        <f>VLOOKUP($E336,'ALL-GTK-SD-SMP-SMA-SMK-SLB'!$F$14:$CG$713,'ALL-GTK-SD-SMP-SMA-SMK-SLB'!BC$7,FALSE)</f>
        <v>0</v>
      </c>
      <c r="BC336" s="9">
        <f>VLOOKUP($E336,'ALL-GTK-SD-SMP-SMA-SMK-SLB'!$F$14:$CG$713,'ALL-GTK-SD-SMP-SMA-SMK-SLB'!BD$7,FALSE)</f>
        <v>0</v>
      </c>
      <c r="BD336" s="310">
        <f t="shared" si="200"/>
        <v>1</v>
      </c>
      <c r="BE336" s="310">
        <f t="shared" si="201"/>
        <v>0</v>
      </c>
      <c r="BF336" s="10">
        <f t="shared" si="202"/>
        <v>1</v>
      </c>
      <c r="BG336" s="311">
        <f t="shared" si="203"/>
        <v>3</v>
      </c>
      <c r="BH336" s="311">
        <f t="shared" si="204"/>
        <v>6</v>
      </c>
      <c r="BI336" s="10">
        <f t="shared" si="205"/>
        <v>9</v>
      </c>
      <c r="BJ336" s="44">
        <f t="shared" si="206"/>
        <v>4</v>
      </c>
      <c r="BK336" s="44">
        <f t="shared" si="207"/>
        <v>6</v>
      </c>
      <c r="BL336" s="11">
        <f t="shared" si="208"/>
        <v>10</v>
      </c>
      <c r="BM336" s="9">
        <f>VLOOKUP($E336,'ALL-GTK-SD-SMP-SMA-SMK-SLB'!$F$14:$CG$713,'ALL-GTK-SD-SMP-SMA-SMK-SLB'!BN$7,FALSE)</f>
        <v>0</v>
      </c>
      <c r="BN336" s="9">
        <f>VLOOKUP($E336,'ALL-GTK-SD-SMP-SMA-SMK-SLB'!$F$14:$CG$713,'ALL-GTK-SD-SMP-SMA-SMK-SLB'!BO$7,FALSE)</f>
        <v>0</v>
      </c>
      <c r="BO336" s="9">
        <f>VLOOKUP($E336,'ALL-GTK-SD-SMP-SMA-SMK-SLB'!$F$14:$CG$713,'ALL-GTK-SD-SMP-SMA-SMK-SLB'!BP$7,FALSE)</f>
        <v>0</v>
      </c>
      <c r="BP336" s="9">
        <f>VLOOKUP($E336,'ALL-GTK-SD-SMP-SMA-SMK-SLB'!$F$14:$CG$713,'ALL-GTK-SD-SMP-SMA-SMK-SLB'!BQ$7,FALSE)</f>
        <v>0</v>
      </c>
      <c r="BQ336" s="9">
        <f>VLOOKUP($E336,'ALL-GTK-SD-SMP-SMA-SMK-SLB'!$F$14:$CG$713,'ALL-GTK-SD-SMP-SMA-SMK-SLB'!BR$7,FALSE)</f>
        <v>0</v>
      </c>
      <c r="BR336" s="9">
        <f>VLOOKUP($E336,'ALL-GTK-SD-SMP-SMA-SMK-SLB'!$F$14:$CG$713,'ALL-GTK-SD-SMP-SMA-SMK-SLB'!BS$7,FALSE)</f>
        <v>0</v>
      </c>
      <c r="BS336" s="9">
        <f>VLOOKUP($E336,'ALL-GTK-SD-SMP-SMA-SMK-SLB'!$F$14:$CG$713,'ALL-GTK-SD-SMP-SMA-SMK-SLB'!BT$7,FALSE)</f>
        <v>0</v>
      </c>
      <c r="BT336" s="9">
        <f>VLOOKUP($E336,'ALL-GTK-SD-SMP-SMA-SMK-SLB'!$F$14:$CG$713,'ALL-GTK-SD-SMP-SMA-SMK-SLB'!BU$7,FALSE)</f>
        <v>0</v>
      </c>
      <c r="BU336" s="299">
        <f t="shared" si="209"/>
        <v>0</v>
      </c>
      <c r="BV336" s="299">
        <f t="shared" si="210"/>
        <v>0</v>
      </c>
      <c r="BW336" s="44">
        <f t="shared" si="211"/>
        <v>0</v>
      </c>
      <c r="BX336" s="44">
        <f t="shared" si="212"/>
        <v>0</v>
      </c>
      <c r="BY336" s="11">
        <f t="shared" si="213"/>
        <v>0</v>
      </c>
      <c r="BZ336" s="14">
        <f t="shared" si="214"/>
        <v>4</v>
      </c>
      <c r="CA336" s="14">
        <f t="shared" si="215"/>
        <v>6</v>
      </c>
      <c r="CB336" s="13">
        <f t="shared" si="216"/>
        <v>0</v>
      </c>
      <c r="CC336" s="13">
        <f t="shared" si="217"/>
        <v>0</v>
      </c>
      <c r="CD336" s="312">
        <f t="shared" si="218"/>
        <v>4</v>
      </c>
      <c r="CE336" s="312">
        <f t="shared" si="219"/>
        <v>6</v>
      </c>
      <c r="CF336" s="313">
        <f t="shared" si="220"/>
        <v>10</v>
      </c>
      <c r="CG336" s="302" t="str">
        <f t="shared" si="221"/>
        <v>OK</v>
      </c>
    </row>
    <row r="337" spans="1:85" ht="14.25" x14ac:dyDescent="0.25">
      <c r="A337" s="6">
        <v>325</v>
      </c>
      <c r="B337" s="495">
        <v>325</v>
      </c>
      <c r="C337" s="495" t="s">
        <v>6</v>
      </c>
      <c r="D337" s="496" t="s">
        <v>30</v>
      </c>
      <c r="E337" s="626">
        <v>20319400</v>
      </c>
      <c r="F337" s="627" t="s">
        <v>593</v>
      </c>
      <c r="G337" s="624" t="s">
        <v>52</v>
      </c>
      <c r="H337" s="9">
        <f>VLOOKUP($E337,'ALL-GTK-SD-SMP-SMA-SMK-SLB'!$F$14:$CG$713,'ALL-GTK-SD-SMP-SMA-SMK-SLB'!I$7,FALSE)</f>
        <v>0</v>
      </c>
      <c r="I337" s="9">
        <f>VLOOKUP($E337,'ALL-GTK-SD-SMP-SMA-SMK-SLB'!$F$14:$CG$713,'ALL-GTK-SD-SMP-SMA-SMK-SLB'!J$7,FALSE)</f>
        <v>0</v>
      </c>
      <c r="J337" s="9">
        <f>VLOOKUP($E337,'ALL-GTK-SD-SMP-SMA-SMK-SLB'!$F$14:$CG$713,'ALL-GTK-SD-SMP-SMA-SMK-SLB'!K$7,FALSE)</f>
        <v>0</v>
      </c>
      <c r="K337" s="9">
        <f>VLOOKUP($E337,'ALL-GTK-SD-SMP-SMA-SMK-SLB'!$F$14:$CG$713,'ALL-GTK-SD-SMP-SMA-SMK-SLB'!L$7,FALSE)</f>
        <v>0</v>
      </c>
      <c r="L337" s="9">
        <f>VLOOKUP($E337,'ALL-GTK-SD-SMP-SMA-SMK-SLB'!$F$14:$CG$713,'ALL-GTK-SD-SMP-SMA-SMK-SLB'!M$7,FALSE)</f>
        <v>1</v>
      </c>
      <c r="M337" s="9">
        <f>VLOOKUP($E337,'ALL-GTK-SD-SMP-SMA-SMK-SLB'!$F$14:$CG$713,'ALL-GTK-SD-SMP-SMA-SMK-SLB'!N$7,FALSE)</f>
        <v>1</v>
      </c>
      <c r="N337" s="9">
        <f>VLOOKUP($E337,'ALL-GTK-SD-SMP-SMA-SMK-SLB'!$F$14:$CG$713,'ALL-GTK-SD-SMP-SMA-SMK-SLB'!O$7,FALSE)</f>
        <v>0</v>
      </c>
      <c r="O337" s="9">
        <f>VLOOKUP($E337,'ALL-GTK-SD-SMP-SMA-SMK-SLB'!$F$14:$CG$713,'ALL-GTK-SD-SMP-SMA-SMK-SLB'!P$7,FALSE)</f>
        <v>3</v>
      </c>
      <c r="P337" s="299">
        <f t="shared" si="186"/>
        <v>1</v>
      </c>
      <c r="Q337" s="299">
        <f t="shared" si="187"/>
        <v>4</v>
      </c>
      <c r="R337" s="300">
        <f t="shared" si="188"/>
        <v>5</v>
      </c>
      <c r="S337" s="9">
        <f>VLOOKUP($E337,'ALL-GTK-SD-SMP-SMA-SMK-SLB'!$F$14:$CG$713,'ALL-GTK-SD-SMP-SMA-SMK-SLB'!T$7,FALSE)</f>
        <v>0</v>
      </c>
      <c r="T337" s="9">
        <f>VLOOKUP($E337,'ALL-GTK-SD-SMP-SMA-SMK-SLB'!$F$14:$CG$713,'ALL-GTK-SD-SMP-SMA-SMK-SLB'!U$7,FALSE)</f>
        <v>0</v>
      </c>
      <c r="U337" s="9">
        <f>VLOOKUP($E337,'ALL-GTK-SD-SMP-SMA-SMK-SLB'!$F$14:$CG$713,'ALL-GTK-SD-SMP-SMA-SMK-SLB'!V$7,FALSE)</f>
        <v>1</v>
      </c>
      <c r="V337" s="9">
        <f>VLOOKUP($E337,'ALL-GTK-SD-SMP-SMA-SMK-SLB'!$F$14:$CG$713,'ALL-GTK-SD-SMP-SMA-SMK-SLB'!W$7,FALSE)</f>
        <v>2</v>
      </c>
      <c r="W337" s="9">
        <f>VLOOKUP($E337,'ALL-GTK-SD-SMP-SMA-SMK-SLB'!$F$14:$CG$713,'ALL-GTK-SD-SMP-SMA-SMK-SLB'!X$7,FALSE)</f>
        <v>0</v>
      </c>
      <c r="X337" s="9">
        <f>VLOOKUP($E337,'ALL-GTK-SD-SMP-SMA-SMK-SLB'!$F$14:$CG$713,'ALL-GTK-SD-SMP-SMA-SMK-SLB'!Y$7,FALSE)</f>
        <v>1</v>
      </c>
      <c r="Y337" s="299">
        <f t="shared" si="189"/>
        <v>1</v>
      </c>
      <c r="Z337" s="299">
        <f t="shared" si="190"/>
        <v>3</v>
      </c>
      <c r="AA337" s="10">
        <f t="shared" si="191"/>
        <v>4</v>
      </c>
      <c r="AB337" s="44">
        <f t="shared" si="192"/>
        <v>2</v>
      </c>
      <c r="AC337" s="44">
        <f t="shared" si="193"/>
        <v>7</v>
      </c>
      <c r="AD337" s="11">
        <f t="shared" si="194"/>
        <v>9</v>
      </c>
      <c r="AE337" s="9">
        <f>VLOOKUP($E337,'ALL-GTK-SD-SMP-SMA-SMK-SLB'!$F$14:$CG$713,'ALL-GTK-SD-SMP-SMA-SMK-SLB'!AF$7,FALSE)</f>
        <v>1</v>
      </c>
      <c r="AF337" s="9">
        <f>VLOOKUP($E337,'ALL-GTK-SD-SMP-SMA-SMK-SLB'!$F$14:$CG$713,'ALL-GTK-SD-SMP-SMA-SMK-SLB'!AG$7,FALSE)</f>
        <v>5</v>
      </c>
      <c r="AG337" s="10">
        <f t="shared" si="195"/>
        <v>6</v>
      </c>
      <c r="AH337" s="9">
        <f>VLOOKUP($E337,'ALL-GTK-SD-SMP-SMA-SMK-SLB'!$F$14:$CG$713,'ALL-GTK-SD-SMP-SMA-SMK-SLB'!AI$7,FALSE)</f>
        <v>1</v>
      </c>
      <c r="AI337" s="9">
        <f>VLOOKUP($E337,'ALL-GTK-SD-SMP-SMA-SMK-SLB'!$F$14:$CG$713,'ALL-GTK-SD-SMP-SMA-SMK-SLB'!AJ$7,FALSE)</f>
        <v>2</v>
      </c>
      <c r="AJ337" s="10">
        <f t="shared" si="196"/>
        <v>3</v>
      </c>
      <c r="AK337" s="44">
        <f t="shared" si="197"/>
        <v>2</v>
      </c>
      <c r="AL337" s="44">
        <f t="shared" si="198"/>
        <v>7</v>
      </c>
      <c r="AM337" s="11">
        <f t="shared" si="199"/>
        <v>9</v>
      </c>
      <c r="AN337" s="299">
        <f>VLOOKUP($E337,'ALL-GTK-SD-SMP-SMA-SMK-SLB'!$F$14:$CG$713,'ALL-GTK-SD-SMP-SMA-SMK-SLB'!AO$7,FALSE)</f>
        <v>0</v>
      </c>
      <c r="AO337" s="299">
        <f>VLOOKUP($E337,'ALL-GTK-SD-SMP-SMA-SMK-SLB'!$F$14:$CG$713,'ALL-GTK-SD-SMP-SMA-SMK-SLB'!AP$7,FALSE)</f>
        <v>0</v>
      </c>
      <c r="AP337" s="9">
        <f>VLOOKUP($E337,'ALL-GTK-SD-SMP-SMA-SMK-SLB'!$F$14:$CG$713,'ALL-GTK-SD-SMP-SMA-SMK-SLB'!AQ$7,FALSE)</f>
        <v>0</v>
      </c>
      <c r="AQ337" s="9">
        <f>VLOOKUP($E337,'ALL-GTK-SD-SMP-SMA-SMK-SLB'!$F$14:$CG$713,'ALL-GTK-SD-SMP-SMA-SMK-SLB'!AR$7,FALSE)</f>
        <v>0</v>
      </c>
      <c r="AR337" s="9">
        <f>VLOOKUP($E337,'ALL-GTK-SD-SMP-SMA-SMK-SLB'!$F$14:$CG$713,'ALL-GTK-SD-SMP-SMA-SMK-SLB'!AS$7,FALSE)</f>
        <v>0</v>
      </c>
      <c r="AS337" s="9">
        <f>VLOOKUP($E337,'ALL-GTK-SD-SMP-SMA-SMK-SLB'!$F$14:$CG$713,'ALL-GTK-SD-SMP-SMA-SMK-SLB'!AT$7,FALSE)</f>
        <v>0</v>
      </c>
      <c r="AT337" s="9">
        <f>VLOOKUP($E337,'ALL-GTK-SD-SMP-SMA-SMK-SLB'!$F$14:$CG$713,'ALL-GTK-SD-SMP-SMA-SMK-SLB'!AU$7,FALSE)</f>
        <v>0</v>
      </c>
      <c r="AU337" s="9">
        <f>VLOOKUP($E337,'ALL-GTK-SD-SMP-SMA-SMK-SLB'!$F$14:$CG$713,'ALL-GTK-SD-SMP-SMA-SMK-SLB'!AV$7,FALSE)</f>
        <v>0</v>
      </c>
      <c r="AV337" s="9">
        <f>VLOOKUP($E337,'ALL-GTK-SD-SMP-SMA-SMK-SLB'!$F$14:$CG$713,'ALL-GTK-SD-SMP-SMA-SMK-SLB'!AW$7,FALSE)</f>
        <v>0</v>
      </c>
      <c r="AW337" s="9">
        <f>VLOOKUP($E337,'ALL-GTK-SD-SMP-SMA-SMK-SLB'!$F$14:$CG$713,'ALL-GTK-SD-SMP-SMA-SMK-SLB'!AX$7,FALSE)</f>
        <v>0</v>
      </c>
      <c r="AX337" s="9">
        <f>VLOOKUP($E337,'ALL-GTK-SD-SMP-SMA-SMK-SLB'!$F$14:$CG$713,'ALL-GTK-SD-SMP-SMA-SMK-SLB'!AY$7,FALSE)</f>
        <v>2</v>
      </c>
      <c r="AY337" s="9">
        <f>VLOOKUP($E337,'ALL-GTK-SD-SMP-SMA-SMK-SLB'!$F$14:$CG$713,'ALL-GTK-SD-SMP-SMA-SMK-SLB'!AZ$7,FALSE)</f>
        <v>7</v>
      </c>
      <c r="AZ337" s="9">
        <f>VLOOKUP($E337,'ALL-GTK-SD-SMP-SMA-SMK-SLB'!$F$14:$CG$713,'ALL-GTK-SD-SMP-SMA-SMK-SLB'!BA$7,FALSE)</f>
        <v>0</v>
      </c>
      <c r="BA337" s="9">
        <f>VLOOKUP($E337,'ALL-GTK-SD-SMP-SMA-SMK-SLB'!$F$14:$CG$713,'ALL-GTK-SD-SMP-SMA-SMK-SLB'!BB$7,FALSE)</f>
        <v>0</v>
      </c>
      <c r="BB337" s="9">
        <f>VLOOKUP($E337,'ALL-GTK-SD-SMP-SMA-SMK-SLB'!$F$14:$CG$713,'ALL-GTK-SD-SMP-SMA-SMK-SLB'!BC$7,FALSE)</f>
        <v>0</v>
      </c>
      <c r="BC337" s="9">
        <f>VLOOKUP($E337,'ALL-GTK-SD-SMP-SMA-SMK-SLB'!$F$14:$CG$713,'ALL-GTK-SD-SMP-SMA-SMK-SLB'!BD$7,FALSE)</f>
        <v>0</v>
      </c>
      <c r="BD337" s="310">
        <f t="shared" si="200"/>
        <v>0</v>
      </c>
      <c r="BE337" s="310">
        <f t="shared" si="201"/>
        <v>0</v>
      </c>
      <c r="BF337" s="10">
        <f t="shared" si="202"/>
        <v>0</v>
      </c>
      <c r="BG337" s="311">
        <f t="shared" si="203"/>
        <v>2</v>
      </c>
      <c r="BH337" s="311">
        <f t="shared" si="204"/>
        <v>7</v>
      </c>
      <c r="BI337" s="10">
        <f t="shared" si="205"/>
        <v>9</v>
      </c>
      <c r="BJ337" s="44">
        <f t="shared" si="206"/>
        <v>2</v>
      </c>
      <c r="BK337" s="44">
        <f t="shared" si="207"/>
        <v>7</v>
      </c>
      <c r="BL337" s="11">
        <f t="shared" si="208"/>
        <v>9</v>
      </c>
      <c r="BM337" s="9">
        <f>VLOOKUP($E337,'ALL-GTK-SD-SMP-SMA-SMK-SLB'!$F$14:$CG$713,'ALL-GTK-SD-SMP-SMA-SMK-SLB'!BN$7,FALSE)</f>
        <v>0</v>
      </c>
      <c r="BN337" s="9">
        <f>VLOOKUP($E337,'ALL-GTK-SD-SMP-SMA-SMK-SLB'!$F$14:$CG$713,'ALL-GTK-SD-SMP-SMA-SMK-SLB'!BO$7,FALSE)</f>
        <v>0</v>
      </c>
      <c r="BO337" s="9">
        <f>VLOOKUP($E337,'ALL-GTK-SD-SMP-SMA-SMK-SLB'!$F$14:$CG$713,'ALL-GTK-SD-SMP-SMA-SMK-SLB'!BP$7,FALSE)</f>
        <v>0</v>
      </c>
      <c r="BP337" s="9">
        <f>VLOOKUP($E337,'ALL-GTK-SD-SMP-SMA-SMK-SLB'!$F$14:$CG$713,'ALL-GTK-SD-SMP-SMA-SMK-SLB'!BQ$7,FALSE)</f>
        <v>0</v>
      </c>
      <c r="BQ337" s="9">
        <f>VLOOKUP($E337,'ALL-GTK-SD-SMP-SMA-SMK-SLB'!$F$14:$CG$713,'ALL-GTK-SD-SMP-SMA-SMK-SLB'!BR$7,FALSE)</f>
        <v>0</v>
      </c>
      <c r="BR337" s="9">
        <f>VLOOKUP($E337,'ALL-GTK-SD-SMP-SMA-SMK-SLB'!$F$14:$CG$713,'ALL-GTK-SD-SMP-SMA-SMK-SLB'!BS$7,FALSE)</f>
        <v>0</v>
      </c>
      <c r="BS337" s="9">
        <f>VLOOKUP($E337,'ALL-GTK-SD-SMP-SMA-SMK-SLB'!$F$14:$CG$713,'ALL-GTK-SD-SMP-SMA-SMK-SLB'!BT$7,FALSE)</f>
        <v>0</v>
      </c>
      <c r="BT337" s="9">
        <f>VLOOKUP($E337,'ALL-GTK-SD-SMP-SMA-SMK-SLB'!$F$14:$CG$713,'ALL-GTK-SD-SMP-SMA-SMK-SLB'!BU$7,FALSE)</f>
        <v>0</v>
      </c>
      <c r="BU337" s="299">
        <f t="shared" si="209"/>
        <v>0</v>
      </c>
      <c r="BV337" s="299">
        <f t="shared" si="210"/>
        <v>0</v>
      </c>
      <c r="BW337" s="44">
        <f t="shared" si="211"/>
        <v>0</v>
      </c>
      <c r="BX337" s="44">
        <f t="shared" si="212"/>
        <v>0</v>
      </c>
      <c r="BY337" s="11">
        <f t="shared" si="213"/>
        <v>0</v>
      </c>
      <c r="BZ337" s="14">
        <f t="shared" si="214"/>
        <v>2</v>
      </c>
      <c r="CA337" s="14">
        <f t="shared" si="215"/>
        <v>7</v>
      </c>
      <c r="CB337" s="13">
        <f t="shared" si="216"/>
        <v>0</v>
      </c>
      <c r="CC337" s="13">
        <f t="shared" si="217"/>
        <v>0</v>
      </c>
      <c r="CD337" s="312">
        <f t="shared" si="218"/>
        <v>2</v>
      </c>
      <c r="CE337" s="312">
        <f t="shared" si="219"/>
        <v>7</v>
      </c>
      <c r="CF337" s="313">
        <f t="shared" si="220"/>
        <v>9</v>
      </c>
      <c r="CG337" s="302" t="str">
        <f t="shared" si="221"/>
        <v>OK</v>
      </c>
    </row>
    <row r="338" spans="1:85" ht="24" x14ac:dyDescent="0.25">
      <c r="A338" s="6">
        <v>326</v>
      </c>
      <c r="B338" s="495">
        <v>326</v>
      </c>
      <c r="C338" s="495" t="s">
        <v>6</v>
      </c>
      <c r="D338" s="496" t="s">
        <v>19</v>
      </c>
      <c r="E338" s="626">
        <v>20319853</v>
      </c>
      <c r="F338" s="627" t="s">
        <v>594</v>
      </c>
      <c r="G338" s="624" t="s">
        <v>52</v>
      </c>
      <c r="H338" s="9">
        <f>VLOOKUP($E338,'ALL-GTK-SD-SMP-SMA-SMK-SLB'!$F$14:$CG$713,'ALL-GTK-SD-SMP-SMA-SMK-SLB'!I$7,FALSE)</f>
        <v>0</v>
      </c>
      <c r="I338" s="9">
        <f>VLOOKUP($E338,'ALL-GTK-SD-SMP-SMA-SMK-SLB'!$F$14:$CG$713,'ALL-GTK-SD-SMP-SMA-SMK-SLB'!J$7,FALSE)</f>
        <v>0</v>
      </c>
      <c r="J338" s="9">
        <f>VLOOKUP($E338,'ALL-GTK-SD-SMP-SMA-SMK-SLB'!$F$14:$CG$713,'ALL-GTK-SD-SMP-SMA-SMK-SLB'!K$7,FALSE)</f>
        <v>0</v>
      </c>
      <c r="K338" s="9">
        <f>VLOOKUP($E338,'ALL-GTK-SD-SMP-SMA-SMK-SLB'!$F$14:$CG$713,'ALL-GTK-SD-SMP-SMA-SMK-SLB'!L$7,FALSE)</f>
        <v>0</v>
      </c>
      <c r="L338" s="9">
        <f>VLOOKUP($E338,'ALL-GTK-SD-SMP-SMA-SMK-SLB'!$F$14:$CG$713,'ALL-GTK-SD-SMP-SMA-SMK-SLB'!M$7,FALSE)</f>
        <v>1</v>
      </c>
      <c r="M338" s="9">
        <f>VLOOKUP($E338,'ALL-GTK-SD-SMP-SMA-SMK-SLB'!$F$14:$CG$713,'ALL-GTK-SD-SMP-SMA-SMK-SLB'!N$7,FALSE)</f>
        <v>4</v>
      </c>
      <c r="N338" s="9">
        <f>VLOOKUP($E338,'ALL-GTK-SD-SMP-SMA-SMK-SLB'!$F$14:$CG$713,'ALL-GTK-SD-SMP-SMA-SMK-SLB'!O$7,FALSE)</f>
        <v>1</v>
      </c>
      <c r="O338" s="9">
        <f>VLOOKUP($E338,'ALL-GTK-SD-SMP-SMA-SMK-SLB'!$F$14:$CG$713,'ALL-GTK-SD-SMP-SMA-SMK-SLB'!P$7,FALSE)</f>
        <v>2</v>
      </c>
      <c r="P338" s="299">
        <f t="shared" si="186"/>
        <v>2</v>
      </c>
      <c r="Q338" s="299">
        <f t="shared" si="187"/>
        <v>6</v>
      </c>
      <c r="R338" s="300">
        <f t="shared" si="188"/>
        <v>8</v>
      </c>
      <c r="S338" s="9">
        <f>VLOOKUP($E338,'ALL-GTK-SD-SMP-SMA-SMK-SLB'!$F$14:$CG$713,'ALL-GTK-SD-SMP-SMA-SMK-SLB'!T$7,FALSE)</f>
        <v>0</v>
      </c>
      <c r="T338" s="9">
        <f>VLOOKUP($E338,'ALL-GTK-SD-SMP-SMA-SMK-SLB'!$F$14:$CG$713,'ALL-GTK-SD-SMP-SMA-SMK-SLB'!U$7,FALSE)</f>
        <v>0</v>
      </c>
      <c r="U338" s="9">
        <f>VLOOKUP($E338,'ALL-GTK-SD-SMP-SMA-SMK-SLB'!$F$14:$CG$713,'ALL-GTK-SD-SMP-SMA-SMK-SLB'!V$7,FALSE)</f>
        <v>0</v>
      </c>
      <c r="V338" s="9">
        <f>VLOOKUP($E338,'ALL-GTK-SD-SMP-SMA-SMK-SLB'!$F$14:$CG$713,'ALL-GTK-SD-SMP-SMA-SMK-SLB'!W$7,FALSE)</f>
        <v>0</v>
      </c>
      <c r="W338" s="9">
        <f>VLOOKUP($E338,'ALL-GTK-SD-SMP-SMA-SMK-SLB'!$F$14:$CG$713,'ALL-GTK-SD-SMP-SMA-SMK-SLB'!X$7,FALSE)</f>
        <v>2</v>
      </c>
      <c r="X338" s="9">
        <f>VLOOKUP($E338,'ALL-GTK-SD-SMP-SMA-SMK-SLB'!$F$14:$CG$713,'ALL-GTK-SD-SMP-SMA-SMK-SLB'!Y$7,FALSE)</f>
        <v>4</v>
      </c>
      <c r="Y338" s="299">
        <f t="shared" si="189"/>
        <v>2</v>
      </c>
      <c r="Z338" s="299">
        <f t="shared" si="190"/>
        <v>4</v>
      </c>
      <c r="AA338" s="10">
        <f t="shared" si="191"/>
        <v>6</v>
      </c>
      <c r="AB338" s="44">
        <f t="shared" si="192"/>
        <v>4</v>
      </c>
      <c r="AC338" s="44">
        <f t="shared" si="193"/>
        <v>10</v>
      </c>
      <c r="AD338" s="11">
        <f t="shared" si="194"/>
        <v>14</v>
      </c>
      <c r="AE338" s="9">
        <f>VLOOKUP($E338,'ALL-GTK-SD-SMP-SMA-SMK-SLB'!$F$14:$CG$713,'ALL-GTK-SD-SMP-SMA-SMK-SLB'!AF$7,FALSE)</f>
        <v>2</v>
      </c>
      <c r="AF338" s="9">
        <f>VLOOKUP($E338,'ALL-GTK-SD-SMP-SMA-SMK-SLB'!$F$14:$CG$713,'ALL-GTK-SD-SMP-SMA-SMK-SLB'!AG$7,FALSE)</f>
        <v>7</v>
      </c>
      <c r="AG338" s="10">
        <f t="shared" si="195"/>
        <v>9</v>
      </c>
      <c r="AH338" s="9">
        <f>VLOOKUP($E338,'ALL-GTK-SD-SMP-SMA-SMK-SLB'!$F$14:$CG$713,'ALL-GTK-SD-SMP-SMA-SMK-SLB'!AI$7,FALSE)</f>
        <v>2</v>
      </c>
      <c r="AI338" s="9">
        <f>VLOOKUP($E338,'ALL-GTK-SD-SMP-SMA-SMK-SLB'!$F$14:$CG$713,'ALL-GTK-SD-SMP-SMA-SMK-SLB'!AJ$7,FALSE)</f>
        <v>3</v>
      </c>
      <c r="AJ338" s="10">
        <f t="shared" si="196"/>
        <v>5</v>
      </c>
      <c r="AK338" s="44">
        <f t="shared" si="197"/>
        <v>4</v>
      </c>
      <c r="AL338" s="44">
        <f t="shared" si="198"/>
        <v>10</v>
      </c>
      <c r="AM338" s="11">
        <f t="shared" si="199"/>
        <v>14</v>
      </c>
      <c r="AN338" s="299">
        <f>VLOOKUP($E338,'ALL-GTK-SD-SMP-SMA-SMK-SLB'!$F$14:$CG$713,'ALL-GTK-SD-SMP-SMA-SMK-SLB'!AO$7,FALSE)</f>
        <v>0</v>
      </c>
      <c r="AO338" s="299">
        <f>VLOOKUP($E338,'ALL-GTK-SD-SMP-SMA-SMK-SLB'!$F$14:$CG$713,'ALL-GTK-SD-SMP-SMA-SMK-SLB'!AP$7,FALSE)</f>
        <v>0</v>
      </c>
      <c r="AP338" s="9">
        <f>VLOOKUP($E338,'ALL-GTK-SD-SMP-SMA-SMK-SLB'!$F$14:$CG$713,'ALL-GTK-SD-SMP-SMA-SMK-SLB'!AQ$7,FALSE)</f>
        <v>0</v>
      </c>
      <c r="AQ338" s="9">
        <f>VLOOKUP($E338,'ALL-GTK-SD-SMP-SMA-SMK-SLB'!$F$14:$CG$713,'ALL-GTK-SD-SMP-SMA-SMK-SLB'!AR$7,FALSE)</f>
        <v>0</v>
      </c>
      <c r="AR338" s="9">
        <f>VLOOKUP($E338,'ALL-GTK-SD-SMP-SMA-SMK-SLB'!$F$14:$CG$713,'ALL-GTK-SD-SMP-SMA-SMK-SLB'!AS$7,FALSE)</f>
        <v>1</v>
      </c>
      <c r="AS338" s="9">
        <f>VLOOKUP($E338,'ALL-GTK-SD-SMP-SMA-SMK-SLB'!$F$14:$CG$713,'ALL-GTK-SD-SMP-SMA-SMK-SLB'!AT$7,FALSE)</f>
        <v>0</v>
      </c>
      <c r="AT338" s="9">
        <f>VLOOKUP($E338,'ALL-GTK-SD-SMP-SMA-SMK-SLB'!$F$14:$CG$713,'ALL-GTK-SD-SMP-SMA-SMK-SLB'!AU$7,FALSE)</f>
        <v>0</v>
      </c>
      <c r="AU338" s="9">
        <f>VLOOKUP($E338,'ALL-GTK-SD-SMP-SMA-SMK-SLB'!$F$14:$CG$713,'ALL-GTK-SD-SMP-SMA-SMK-SLB'!AV$7,FALSE)</f>
        <v>0</v>
      </c>
      <c r="AV338" s="9">
        <f>VLOOKUP($E338,'ALL-GTK-SD-SMP-SMA-SMK-SLB'!$F$14:$CG$713,'ALL-GTK-SD-SMP-SMA-SMK-SLB'!AW$7,FALSE)</f>
        <v>0</v>
      </c>
      <c r="AW338" s="9">
        <f>VLOOKUP($E338,'ALL-GTK-SD-SMP-SMA-SMK-SLB'!$F$14:$CG$713,'ALL-GTK-SD-SMP-SMA-SMK-SLB'!AX$7,FALSE)</f>
        <v>0</v>
      </c>
      <c r="AX338" s="9">
        <f>VLOOKUP($E338,'ALL-GTK-SD-SMP-SMA-SMK-SLB'!$F$14:$CG$713,'ALL-GTK-SD-SMP-SMA-SMK-SLB'!AY$7,FALSE)</f>
        <v>3</v>
      </c>
      <c r="AY338" s="9">
        <f>VLOOKUP($E338,'ALL-GTK-SD-SMP-SMA-SMK-SLB'!$F$14:$CG$713,'ALL-GTK-SD-SMP-SMA-SMK-SLB'!AZ$7,FALSE)</f>
        <v>10</v>
      </c>
      <c r="AZ338" s="9">
        <f>VLOOKUP($E338,'ALL-GTK-SD-SMP-SMA-SMK-SLB'!$F$14:$CG$713,'ALL-GTK-SD-SMP-SMA-SMK-SLB'!BA$7,FALSE)</f>
        <v>0</v>
      </c>
      <c r="BA338" s="9">
        <f>VLOOKUP($E338,'ALL-GTK-SD-SMP-SMA-SMK-SLB'!$F$14:$CG$713,'ALL-GTK-SD-SMP-SMA-SMK-SLB'!BB$7,FALSE)</f>
        <v>0</v>
      </c>
      <c r="BB338" s="9">
        <f>VLOOKUP($E338,'ALL-GTK-SD-SMP-SMA-SMK-SLB'!$F$14:$CG$713,'ALL-GTK-SD-SMP-SMA-SMK-SLB'!BC$7,FALSE)</f>
        <v>0</v>
      </c>
      <c r="BC338" s="9">
        <f>VLOOKUP($E338,'ALL-GTK-SD-SMP-SMA-SMK-SLB'!$F$14:$CG$713,'ALL-GTK-SD-SMP-SMA-SMK-SLB'!BD$7,FALSE)</f>
        <v>0</v>
      </c>
      <c r="BD338" s="310">
        <f t="shared" si="200"/>
        <v>1</v>
      </c>
      <c r="BE338" s="310">
        <f t="shared" si="201"/>
        <v>0</v>
      </c>
      <c r="BF338" s="10">
        <f t="shared" si="202"/>
        <v>1</v>
      </c>
      <c r="BG338" s="311">
        <f t="shared" si="203"/>
        <v>3</v>
      </c>
      <c r="BH338" s="311">
        <f t="shared" si="204"/>
        <v>10</v>
      </c>
      <c r="BI338" s="10">
        <f t="shared" si="205"/>
        <v>13</v>
      </c>
      <c r="BJ338" s="44">
        <f t="shared" si="206"/>
        <v>4</v>
      </c>
      <c r="BK338" s="44">
        <f t="shared" si="207"/>
        <v>10</v>
      </c>
      <c r="BL338" s="11">
        <f t="shared" si="208"/>
        <v>14</v>
      </c>
      <c r="BM338" s="9">
        <f>VLOOKUP($E338,'ALL-GTK-SD-SMP-SMA-SMK-SLB'!$F$14:$CG$713,'ALL-GTK-SD-SMP-SMA-SMK-SLB'!BN$7,FALSE)</f>
        <v>0</v>
      </c>
      <c r="BN338" s="9">
        <f>VLOOKUP($E338,'ALL-GTK-SD-SMP-SMA-SMK-SLB'!$F$14:$CG$713,'ALL-GTK-SD-SMP-SMA-SMK-SLB'!BO$7,FALSE)</f>
        <v>0</v>
      </c>
      <c r="BO338" s="9">
        <f>VLOOKUP($E338,'ALL-GTK-SD-SMP-SMA-SMK-SLB'!$F$14:$CG$713,'ALL-GTK-SD-SMP-SMA-SMK-SLB'!BP$7,FALSE)</f>
        <v>0</v>
      </c>
      <c r="BP338" s="9">
        <f>VLOOKUP($E338,'ALL-GTK-SD-SMP-SMA-SMK-SLB'!$F$14:$CG$713,'ALL-GTK-SD-SMP-SMA-SMK-SLB'!BQ$7,FALSE)</f>
        <v>0</v>
      </c>
      <c r="BQ338" s="9">
        <f>VLOOKUP($E338,'ALL-GTK-SD-SMP-SMA-SMK-SLB'!$F$14:$CG$713,'ALL-GTK-SD-SMP-SMA-SMK-SLB'!BR$7,FALSE)</f>
        <v>0</v>
      </c>
      <c r="BR338" s="9">
        <f>VLOOKUP($E338,'ALL-GTK-SD-SMP-SMA-SMK-SLB'!$F$14:$CG$713,'ALL-GTK-SD-SMP-SMA-SMK-SLB'!BS$7,FALSE)</f>
        <v>0</v>
      </c>
      <c r="BS338" s="9">
        <f>VLOOKUP($E338,'ALL-GTK-SD-SMP-SMA-SMK-SLB'!$F$14:$CG$713,'ALL-GTK-SD-SMP-SMA-SMK-SLB'!BT$7,FALSE)</f>
        <v>0</v>
      </c>
      <c r="BT338" s="9">
        <f>VLOOKUP($E338,'ALL-GTK-SD-SMP-SMA-SMK-SLB'!$F$14:$CG$713,'ALL-GTK-SD-SMP-SMA-SMK-SLB'!BU$7,FALSE)</f>
        <v>0</v>
      </c>
      <c r="BU338" s="299">
        <f t="shared" si="209"/>
        <v>0</v>
      </c>
      <c r="BV338" s="299">
        <f t="shared" si="210"/>
        <v>0</v>
      </c>
      <c r="BW338" s="44">
        <f t="shared" si="211"/>
        <v>0</v>
      </c>
      <c r="BX338" s="44">
        <f t="shared" si="212"/>
        <v>0</v>
      </c>
      <c r="BY338" s="11">
        <f t="shared" si="213"/>
        <v>0</v>
      </c>
      <c r="BZ338" s="14">
        <f t="shared" si="214"/>
        <v>4</v>
      </c>
      <c r="CA338" s="14">
        <f t="shared" si="215"/>
        <v>10</v>
      </c>
      <c r="CB338" s="13">
        <f t="shared" si="216"/>
        <v>0</v>
      </c>
      <c r="CC338" s="13">
        <f t="shared" si="217"/>
        <v>0</v>
      </c>
      <c r="CD338" s="312">
        <f t="shared" si="218"/>
        <v>4</v>
      </c>
      <c r="CE338" s="312">
        <f t="shared" si="219"/>
        <v>10</v>
      </c>
      <c r="CF338" s="313">
        <f t="shared" si="220"/>
        <v>14</v>
      </c>
      <c r="CG338" s="302" t="str">
        <f t="shared" si="221"/>
        <v>OK</v>
      </c>
    </row>
    <row r="339" spans="1:85" ht="24" x14ac:dyDescent="0.25">
      <c r="A339" s="6">
        <v>327</v>
      </c>
      <c r="B339" s="495">
        <v>327</v>
      </c>
      <c r="C339" s="495" t="s">
        <v>6</v>
      </c>
      <c r="D339" s="496" t="s">
        <v>19</v>
      </c>
      <c r="E339" s="626">
        <v>20319851</v>
      </c>
      <c r="F339" s="627" t="s">
        <v>595</v>
      </c>
      <c r="G339" s="624" t="s">
        <v>52</v>
      </c>
      <c r="H339" s="9">
        <f>VLOOKUP($E339,'ALL-GTK-SD-SMP-SMA-SMK-SLB'!$F$14:$CG$713,'ALL-GTK-SD-SMP-SMA-SMK-SLB'!I$7,FALSE)</f>
        <v>0</v>
      </c>
      <c r="I339" s="9">
        <f>VLOOKUP($E339,'ALL-GTK-SD-SMP-SMA-SMK-SLB'!$F$14:$CG$713,'ALL-GTK-SD-SMP-SMA-SMK-SLB'!J$7,FALSE)</f>
        <v>0</v>
      </c>
      <c r="J339" s="9">
        <f>VLOOKUP($E339,'ALL-GTK-SD-SMP-SMA-SMK-SLB'!$F$14:$CG$713,'ALL-GTK-SD-SMP-SMA-SMK-SLB'!K$7,FALSE)</f>
        <v>0</v>
      </c>
      <c r="K339" s="9">
        <f>VLOOKUP($E339,'ALL-GTK-SD-SMP-SMA-SMK-SLB'!$F$14:$CG$713,'ALL-GTK-SD-SMP-SMA-SMK-SLB'!L$7,FALSE)</f>
        <v>1</v>
      </c>
      <c r="L339" s="9">
        <f>VLOOKUP($E339,'ALL-GTK-SD-SMP-SMA-SMK-SLB'!$F$14:$CG$713,'ALL-GTK-SD-SMP-SMA-SMK-SLB'!M$7,FALSE)</f>
        <v>1</v>
      </c>
      <c r="M339" s="9">
        <f>VLOOKUP($E339,'ALL-GTK-SD-SMP-SMA-SMK-SLB'!$F$14:$CG$713,'ALL-GTK-SD-SMP-SMA-SMK-SLB'!N$7,FALSE)</f>
        <v>1</v>
      </c>
      <c r="N339" s="9">
        <f>VLOOKUP($E339,'ALL-GTK-SD-SMP-SMA-SMK-SLB'!$F$14:$CG$713,'ALL-GTK-SD-SMP-SMA-SMK-SLB'!O$7,FALSE)</f>
        <v>3</v>
      </c>
      <c r="O339" s="9">
        <f>VLOOKUP($E339,'ALL-GTK-SD-SMP-SMA-SMK-SLB'!$F$14:$CG$713,'ALL-GTK-SD-SMP-SMA-SMK-SLB'!P$7,FALSE)</f>
        <v>1</v>
      </c>
      <c r="P339" s="299">
        <f t="shared" si="186"/>
        <v>4</v>
      </c>
      <c r="Q339" s="299">
        <f t="shared" si="187"/>
        <v>3</v>
      </c>
      <c r="R339" s="300">
        <f t="shared" si="188"/>
        <v>7</v>
      </c>
      <c r="S339" s="9">
        <f>VLOOKUP($E339,'ALL-GTK-SD-SMP-SMA-SMK-SLB'!$F$14:$CG$713,'ALL-GTK-SD-SMP-SMA-SMK-SLB'!T$7,FALSE)</f>
        <v>0</v>
      </c>
      <c r="T339" s="9">
        <f>VLOOKUP($E339,'ALL-GTK-SD-SMP-SMA-SMK-SLB'!$F$14:$CG$713,'ALL-GTK-SD-SMP-SMA-SMK-SLB'!U$7,FALSE)</f>
        <v>0</v>
      </c>
      <c r="U339" s="9">
        <f>VLOOKUP($E339,'ALL-GTK-SD-SMP-SMA-SMK-SLB'!$F$14:$CG$713,'ALL-GTK-SD-SMP-SMA-SMK-SLB'!V$7,FALSE)</f>
        <v>2</v>
      </c>
      <c r="V339" s="9">
        <f>VLOOKUP($E339,'ALL-GTK-SD-SMP-SMA-SMK-SLB'!$F$14:$CG$713,'ALL-GTK-SD-SMP-SMA-SMK-SLB'!W$7,FALSE)</f>
        <v>1</v>
      </c>
      <c r="W339" s="9">
        <f>VLOOKUP($E339,'ALL-GTK-SD-SMP-SMA-SMK-SLB'!$F$14:$CG$713,'ALL-GTK-SD-SMP-SMA-SMK-SLB'!X$7,FALSE)</f>
        <v>2</v>
      </c>
      <c r="X339" s="9">
        <f>VLOOKUP($E339,'ALL-GTK-SD-SMP-SMA-SMK-SLB'!$F$14:$CG$713,'ALL-GTK-SD-SMP-SMA-SMK-SLB'!Y$7,FALSE)</f>
        <v>4</v>
      </c>
      <c r="Y339" s="299">
        <f t="shared" si="189"/>
        <v>4</v>
      </c>
      <c r="Z339" s="299">
        <f t="shared" si="190"/>
        <v>5</v>
      </c>
      <c r="AA339" s="10">
        <f t="shared" si="191"/>
        <v>9</v>
      </c>
      <c r="AB339" s="44">
        <f t="shared" si="192"/>
        <v>8</v>
      </c>
      <c r="AC339" s="44">
        <f t="shared" si="193"/>
        <v>8</v>
      </c>
      <c r="AD339" s="11">
        <f t="shared" si="194"/>
        <v>16</v>
      </c>
      <c r="AE339" s="9">
        <f>VLOOKUP($E339,'ALL-GTK-SD-SMP-SMA-SMK-SLB'!$F$14:$CG$713,'ALL-GTK-SD-SMP-SMA-SMK-SLB'!AF$7,FALSE)</f>
        <v>5</v>
      </c>
      <c r="AF339" s="9">
        <f>VLOOKUP($E339,'ALL-GTK-SD-SMP-SMA-SMK-SLB'!$F$14:$CG$713,'ALL-GTK-SD-SMP-SMA-SMK-SLB'!AG$7,FALSE)</f>
        <v>7</v>
      </c>
      <c r="AG339" s="10">
        <f t="shared" si="195"/>
        <v>12</v>
      </c>
      <c r="AH339" s="9">
        <f>VLOOKUP($E339,'ALL-GTK-SD-SMP-SMA-SMK-SLB'!$F$14:$CG$713,'ALL-GTK-SD-SMP-SMA-SMK-SLB'!AI$7,FALSE)</f>
        <v>3</v>
      </c>
      <c r="AI339" s="9">
        <f>VLOOKUP($E339,'ALL-GTK-SD-SMP-SMA-SMK-SLB'!$F$14:$CG$713,'ALL-GTK-SD-SMP-SMA-SMK-SLB'!AJ$7,FALSE)</f>
        <v>1</v>
      </c>
      <c r="AJ339" s="10">
        <f t="shared" si="196"/>
        <v>4</v>
      </c>
      <c r="AK339" s="44">
        <f t="shared" si="197"/>
        <v>8</v>
      </c>
      <c r="AL339" s="44">
        <f t="shared" si="198"/>
        <v>8</v>
      </c>
      <c r="AM339" s="11">
        <f t="shared" si="199"/>
        <v>16</v>
      </c>
      <c r="AN339" s="299">
        <f>VLOOKUP($E339,'ALL-GTK-SD-SMP-SMA-SMK-SLB'!$F$14:$CG$713,'ALL-GTK-SD-SMP-SMA-SMK-SLB'!AO$7,FALSE)</f>
        <v>0</v>
      </c>
      <c r="AO339" s="299">
        <f>VLOOKUP($E339,'ALL-GTK-SD-SMP-SMA-SMK-SLB'!$F$14:$CG$713,'ALL-GTK-SD-SMP-SMA-SMK-SLB'!AP$7,FALSE)</f>
        <v>1</v>
      </c>
      <c r="AP339" s="9">
        <f>VLOOKUP($E339,'ALL-GTK-SD-SMP-SMA-SMK-SLB'!$F$14:$CG$713,'ALL-GTK-SD-SMP-SMA-SMK-SLB'!AQ$7,FALSE)</f>
        <v>0</v>
      </c>
      <c r="AQ339" s="9">
        <f>VLOOKUP($E339,'ALL-GTK-SD-SMP-SMA-SMK-SLB'!$F$14:$CG$713,'ALL-GTK-SD-SMP-SMA-SMK-SLB'!AR$7,FALSE)</f>
        <v>0</v>
      </c>
      <c r="AR339" s="9">
        <f>VLOOKUP($E339,'ALL-GTK-SD-SMP-SMA-SMK-SLB'!$F$14:$CG$713,'ALL-GTK-SD-SMP-SMA-SMK-SLB'!AS$7,FALSE)</f>
        <v>0</v>
      </c>
      <c r="AS339" s="9">
        <f>VLOOKUP($E339,'ALL-GTK-SD-SMP-SMA-SMK-SLB'!$F$14:$CG$713,'ALL-GTK-SD-SMP-SMA-SMK-SLB'!AT$7,FALSE)</f>
        <v>1</v>
      </c>
      <c r="AT339" s="9">
        <f>VLOOKUP($E339,'ALL-GTK-SD-SMP-SMA-SMK-SLB'!$F$14:$CG$713,'ALL-GTK-SD-SMP-SMA-SMK-SLB'!AU$7,FALSE)</f>
        <v>0</v>
      </c>
      <c r="AU339" s="9">
        <f>VLOOKUP($E339,'ALL-GTK-SD-SMP-SMA-SMK-SLB'!$F$14:$CG$713,'ALL-GTK-SD-SMP-SMA-SMK-SLB'!AV$7,FALSE)</f>
        <v>0</v>
      </c>
      <c r="AV339" s="9">
        <f>VLOOKUP($E339,'ALL-GTK-SD-SMP-SMA-SMK-SLB'!$F$14:$CG$713,'ALL-GTK-SD-SMP-SMA-SMK-SLB'!AW$7,FALSE)</f>
        <v>0</v>
      </c>
      <c r="AW339" s="9">
        <f>VLOOKUP($E339,'ALL-GTK-SD-SMP-SMA-SMK-SLB'!$F$14:$CG$713,'ALL-GTK-SD-SMP-SMA-SMK-SLB'!AX$7,FALSE)</f>
        <v>0</v>
      </c>
      <c r="AX339" s="9">
        <f>VLOOKUP($E339,'ALL-GTK-SD-SMP-SMA-SMK-SLB'!$F$14:$CG$713,'ALL-GTK-SD-SMP-SMA-SMK-SLB'!AY$7,FALSE)</f>
        <v>7</v>
      </c>
      <c r="AY339" s="9">
        <f>VLOOKUP($E339,'ALL-GTK-SD-SMP-SMA-SMK-SLB'!$F$14:$CG$713,'ALL-GTK-SD-SMP-SMA-SMK-SLB'!AZ$7,FALSE)</f>
        <v>6</v>
      </c>
      <c r="AZ339" s="9">
        <f>VLOOKUP($E339,'ALL-GTK-SD-SMP-SMA-SMK-SLB'!$F$14:$CG$713,'ALL-GTK-SD-SMP-SMA-SMK-SLB'!BA$7,FALSE)</f>
        <v>1</v>
      </c>
      <c r="BA339" s="9">
        <f>VLOOKUP($E339,'ALL-GTK-SD-SMP-SMA-SMK-SLB'!$F$14:$CG$713,'ALL-GTK-SD-SMP-SMA-SMK-SLB'!BB$7,FALSE)</f>
        <v>0</v>
      </c>
      <c r="BB339" s="9">
        <f>VLOOKUP($E339,'ALL-GTK-SD-SMP-SMA-SMK-SLB'!$F$14:$CG$713,'ALL-GTK-SD-SMP-SMA-SMK-SLB'!BC$7,FALSE)</f>
        <v>0</v>
      </c>
      <c r="BC339" s="9">
        <f>VLOOKUP($E339,'ALL-GTK-SD-SMP-SMA-SMK-SLB'!$F$14:$CG$713,'ALL-GTK-SD-SMP-SMA-SMK-SLB'!BD$7,FALSE)</f>
        <v>0</v>
      </c>
      <c r="BD339" s="310">
        <f t="shared" si="200"/>
        <v>0</v>
      </c>
      <c r="BE339" s="310">
        <f t="shared" si="201"/>
        <v>2</v>
      </c>
      <c r="BF339" s="10">
        <f t="shared" si="202"/>
        <v>2</v>
      </c>
      <c r="BG339" s="311">
        <f t="shared" si="203"/>
        <v>8</v>
      </c>
      <c r="BH339" s="311">
        <f t="shared" si="204"/>
        <v>6</v>
      </c>
      <c r="BI339" s="10">
        <f t="shared" si="205"/>
        <v>14</v>
      </c>
      <c r="BJ339" s="44">
        <f t="shared" si="206"/>
        <v>8</v>
      </c>
      <c r="BK339" s="44">
        <f t="shared" si="207"/>
        <v>8</v>
      </c>
      <c r="BL339" s="11">
        <f t="shared" si="208"/>
        <v>16</v>
      </c>
      <c r="BM339" s="9">
        <f>VLOOKUP($E339,'ALL-GTK-SD-SMP-SMA-SMK-SLB'!$F$14:$CG$713,'ALL-GTK-SD-SMP-SMA-SMK-SLB'!BN$7,FALSE)</f>
        <v>0</v>
      </c>
      <c r="BN339" s="9">
        <f>VLOOKUP($E339,'ALL-GTK-SD-SMP-SMA-SMK-SLB'!$F$14:$CG$713,'ALL-GTK-SD-SMP-SMA-SMK-SLB'!BO$7,FALSE)</f>
        <v>0</v>
      </c>
      <c r="BO339" s="9">
        <f>VLOOKUP($E339,'ALL-GTK-SD-SMP-SMA-SMK-SLB'!$F$14:$CG$713,'ALL-GTK-SD-SMP-SMA-SMK-SLB'!BP$7,FALSE)</f>
        <v>0</v>
      </c>
      <c r="BP339" s="9">
        <f>VLOOKUP($E339,'ALL-GTK-SD-SMP-SMA-SMK-SLB'!$F$14:$CG$713,'ALL-GTK-SD-SMP-SMA-SMK-SLB'!BQ$7,FALSE)</f>
        <v>0</v>
      </c>
      <c r="BQ339" s="9">
        <f>VLOOKUP($E339,'ALL-GTK-SD-SMP-SMA-SMK-SLB'!$F$14:$CG$713,'ALL-GTK-SD-SMP-SMA-SMK-SLB'!BR$7,FALSE)</f>
        <v>0</v>
      </c>
      <c r="BR339" s="9">
        <f>VLOOKUP($E339,'ALL-GTK-SD-SMP-SMA-SMK-SLB'!$F$14:$CG$713,'ALL-GTK-SD-SMP-SMA-SMK-SLB'!BS$7,FALSE)</f>
        <v>0</v>
      </c>
      <c r="BS339" s="9">
        <f>VLOOKUP($E339,'ALL-GTK-SD-SMP-SMA-SMK-SLB'!$F$14:$CG$713,'ALL-GTK-SD-SMP-SMA-SMK-SLB'!BT$7,FALSE)</f>
        <v>0</v>
      </c>
      <c r="BT339" s="9">
        <f>VLOOKUP($E339,'ALL-GTK-SD-SMP-SMA-SMK-SLB'!$F$14:$CG$713,'ALL-GTK-SD-SMP-SMA-SMK-SLB'!BU$7,FALSE)</f>
        <v>0</v>
      </c>
      <c r="BU339" s="299">
        <f t="shared" si="209"/>
        <v>0</v>
      </c>
      <c r="BV339" s="299">
        <f t="shared" si="210"/>
        <v>0</v>
      </c>
      <c r="BW339" s="44">
        <f t="shared" si="211"/>
        <v>0</v>
      </c>
      <c r="BX339" s="44">
        <f t="shared" si="212"/>
        <v>0</v>
      </c>
      <c r="BY339" s="11">
        <f t="shared" si="213"/>
        <v>0</v>
      </c>
      <c r="BZ339" s="14">
        <f t="shared" si="214"/>
        <v>8</v>
      </c>
      <c r="CA339" s="14">
        <f t="shared" si="215"/>
        <v>8</v>
      </c>
      <c r="CB339" s="13">
        <f t="shared" si="216"/>
        <v>0</v>
      </c>
      <c r="CC339" s="13">
        <f t="shared" si="217"/>
        <v>0</v>
      </c>
      <c r="CD339" s="312">
        <f t="shared" si="218"/>
        <v>8</v>
      </c>
      <c r="CE339" s="312">
        <f t="shared" si="219"/>
        <v>8</v>
      </c>
      <c r="CF339" s="313">
        <f t="shared" si="220"/>
        <v>16</v>
      </c>
      <c r="CG339" s="302" t="str">
        <f t="shared" si="221"/>
        <v>OK</v>
      </c>
    </row>
    <row r="340" spans="1:85" ht="14.25" x14ac:dyDescent="0.25">
      <c r="A340" s="6">
        <v>328</v>
      </c>
      <c r="B340" s="495">
        <v>328</v>
      </c>
      <c r="C340" s="495" t="s">
        <v>6</v>
      </c>
      <c r="D340" s="496" t="s">
        <v>19</v>
      </c>
      <c r="E340" s="626">
        <v>20319866</v>
      </c>
      <c r="F340" s="627" t="s">
        <v>596</v>
      </c>
      <c r="G340" s="624" t="s">
        <v>52</v>
      </c>
      <c r="H340" s="9">
        <f>VLOOKUP($E340,'ALL-GTK-SD-SMP-SMA-SMK-SLB'!$F$14:$CG$713,'ALL-GTK-SD-SMP-SMA-SMK-SLB'!I$7,FALSE)</f>
        <v>0</v>
      </c>
      <c r="I340" s="9">
        <f>VLOOKUP($E340,'ALL-GTK-SD-SMP-SMA-SMK-SLB'!$F$14:$CG$713,'ALL-GTK-SD-SMP-SMA-SMK-SLB'!J$7,FALSE)</f>
        <v>0</v>
      </c>
      <c r="J340" s="9">
        <f>VLOOKUP($E340,'ALL-GTK-SD-SMP-SMA-SMK-SLB'!$F$14:$CG$713,'ALL-GTK-SD-SMP-SMA-SMK-SLB'!K$7,FALSE)</f>
        <v>0</v>
      </c>
      <c r="K340" s="9">
        <f>VLOOKUP($E340,'ALL-GTK-SD-SMP-SMA-SMK-SLB'!$F$14:$CG$713,'ALL-GTK-SD-SMP-SMA-SMK-SLB'!L$7,FALSE)</f>
        <v>0</v>
      </c>
      <c r="L340" s="9">
        <f>VLOOKUP($E340,'ALL-GTK-SD-SMP-SMA-SMK-SLB'!$F$14:$CG$713,'ALL-GTK-SD-SMP-SMA-SMK-SLB'!M$7,FALSE)</f>
        <v>1</v>
      </c>
      <c r="M340" s="9">
        <f>VLOOKUP($E340,'ALL-GTK-SD-SMP-SMA-SMK-SLB'!$F$14:$CG$713,'ALL-GTK-SD-SMP-SMA-SMK-SLB'!N$7,FALSE)</f>
        <v>2</v>
      </c>
      <c r="N340" s="9">
        <f>VLOOKUP($E340,'ALL-GTK-SD-SMP-SMA-SMK-SLB'!$F$14:$CG$713,'ALL-GTK-SD-SMP-SMA-SMK-SLB'!O$7,FALSE)</f>
        <v>3</v>
      </c>
      <c r="O340" s="9">
        <f>VLOOKUP($E340,'ALL-GTK-SD-SMP-SMA-SMK-SLB'!$F$14:$CG$713,'ALL-GTK-SD-SMP-SMA-SMK-SLB'!P$7,FALSE)</f>
        <v>1</v>
      </c>
      <c r="P340" s="299">
        <f t="shared" si="186"/>
        <v>4</v>
      </c>
      <c r="Q340" s="299">
        <f t="shared" si="187"/>
        <v>3</v>
      </c>
      <c r="R340" s="300">
        <f t="shared" si="188"/>
        <v>7</v>
      </c>
      <c r="S340" s="9">
        <f>VLOOKUP($E340,'ALL-GTK-SD-SMP-SMA-SMK-SLB'!$F$14:$CG$713,'ALL-GTK-SD-SMP-SMA-SMK-SLB'!T$7,FALSE)</f>
        <v>0</v>
      </c>
      <c r="T340" s="9">
        <f>VLOOKUP($E340,'ALL-GTK-SD-SMP-SMA-SMK-SLB'!$F$14:$CG$713,'ALL-GTK-SD-SMP-SMA-SMK-SLB'!U$7,FALSE)</f>
        <v>0</v>
      </c>
      <c r="U340" s="9">
        <f>VLOOKUP($E340,'ALL-GTK-SD-SMP-SMA-SMK-SLB'!$F$14:$CG$713,'ALL-GTK-SD-SMP-SMA-SMK-SLB'!V$7,FALSE)</f>
        <v>1</v>
      </c>
      <c r="V340" s="9">
        <f>VLOOKUP($E340,'ALL-GTK-SD-SMP-SMA-SMK-SLB'!$F$14:$CG$713,'ALL-GTK-SD-SMP-SMA-SMK-SLB'!W$7,FALSE)</f>
        <v>1</v>
      </c>
      <c r="W340" s="9">
        <f>VLOOKUP($E340,'ALL-GTK-SD-SMP-SMA-SMK-SLB'!$F$14:$CG$713,'ALL-GTK-SD-SMP-SMA-SMK-SLB'!X$7,FALSE)</f>
        <v>0</v>
      </c>
      <c r="X340" s="9">
        <f>VLOOKUP($E340,'ALL-GTK-SD-SMP-SMA-SMK-SLB'!$F$14:$CG$713,'ALL-GTK-SD-SMP-SMA-SMK-SLB'!Y$7,FALSE)</f>
        <v>0</v>
      </c>
      <c r="Y340" s="299">
        <f t="shared" si="189"/>
        <v>1</v>
      </c>
      <c r="Z340" s="299">
        <f t="shared" si="190"/>
        <v>1</v>
      </c>
      <c r="AA340" s="10">
        <f t="shared" si="191"/>
        <v>2</v>
      </c>
      <c r="AB340" s="44">
        <f t="shared" si="192"/>
        <v>5</v>
      </c>
      <c r="AC340" s="44">
        <f t="shared" si="193"/>
        <v>4</v>
      </c>
      <c r="AD340" s="11">
        <f t="shared" si="194"/>
        <v>9</v>
      </c>
      <c r="AE340" s="9">
        <f>VLOOKUP($E340,'ALL-GTK-SD-SMP-SMA-SMK-SLB'!$F$14:$CG$713,'ALL-GTK-SD-SMP-SMA-SMK-SLB'!AF$7,FALSE)</f>
        <v>1</v>
      </c>
      <c r="AF340" s="9">
        <f>VLOOKUP($E340,'ALL-GTK-SD-SMP-SMA-SMK-SLB'!$F$14:$CG$713,'ALL-GTK-SD-SMP-SMA-SMK-SLB'!AG$7,FALSE)</f>
        <v>3</v>
      </c>
      <c r="AG340" s="10">
        <f t="shared" si="195"/>
        <v>4</v>
      </c>
      <c r="AH340" s="9">
        <f>VLOOKUP($E340,'ALL-GTK-SD-SMP-SMA-SMK-SLB'!$F$14:$CG$713,'ALL-GTK-SD-SMP-SMA-SMK-SLB'!AI$7,FALSE)</f>
        <v>4</v>
      </c>
      <c r="AI340" s="9">
        <f>VLOOKUP($E340,'ALL-GTK-SD-SMP-SMA-SMK-SLB'!$F$14:$CG$713,'ALL-GTK-SD-SMP-SMA-SMK-SLB'!AJ$7,FALSE)</f>
        <v>1</v>
      </c>
      <c r="AJ340" s="10">
        <f t="shared" si="196"/>
        <v>5</v>
      </c>
      <c r="AK340" s="44">
        <f t="shared" si="197"/>
        <v>5</v>
      </c>
      <c r="AL340" s="44">
        <f t="shared" si="198"/>
        <v>4</v>
      </c>
      <c r="AM340" s="11">
        <f t="shared" si="199"/>
        <v>9</v>
      </c>
      <c r="AN340" s="299">
        <f>VLOOKUP($E340,'ALL-GTK-SD-SMP-SMA-SMK-SLB'!$F$14:$CG$713,'ALL-GTK-SD-SMP-SMA-SMK-SLB'!AO$7,FALSE)</f>
        <v>0</v>
      </c>
      <c r="AO340" s="299">
        <f>VLOOKUP($E340,'ALL-GTK-SD-SMP-SMA-SMK-SLB'!$F$14:$CG$713,'ALL-GTK-SD-SMP-SMA-SMK-SLB'!AP$7,FALSE)</f>
        <v>0</v>
      </c>
      <c r="AP340" s="9">
        <f>VLOOKUP($E340,'ALL-GTK-SD-SMP-SMA-SMK-SLB'!$F$14:$CG$713,'ALL-GTK-SD-SMP-SMA-SMK-SLB'!AQ$7,FALSE)</f>
        <v>0</v>
      </c>
      <c r="AQ340" s="9">
        <f>VLOOKUP($E340,'ALL-GTK-SD-SMP-SMA-SMK-SLB'!$F$14:$CG$713,'ALL-GTK-SD-SMP-SMA-SMK-SLB'!AR$7,FALSE)</f>
        <v>0</v>
      </c>
      <c r="AR340" s="9">
        <f>VLOOKUP($E340,'ALL-GTK-SD-SMP-SMA-SMK-SLB'!$F$14:$CG$713,'ALL-GTK-SD-SMP-SMA-SMK-SLB'!AS$7,FALSE)</f>
        <v>0</v>
      </c>
      <c r="AS340" s="9">
        <f>VLOOKUP($E340,'ALL-GTK-SD-SMP-SMA-SMK-SLB'!$F$14:$CG$713,'ALL-GTK-SD-SMP-SMA-SMK-SLB'!AT$7,FALSE)</f>
        <v>0</v>
      </c>
      <c r="AT340" s="9">
        <f>VLOOKUP($E340,'ALL-GTK-SD-SMP-SMA-SMK-SLB'!$F$14:$CG$713,'ALL-GTK-SD-SMP-SMA-SMK-SLB'!AU$7,FALSE)</f>
        <v>0</v>
      </c>
      <c r="AU340" s="9">
        <f>VLOOKUP($E340,'ALL-GTK-SD-SMP-SMA-SMK-SLB'!$F$14:$CG$713,'ALL-GTK-SD-SMP-SMA-SMK-SLB'!AV$7,FALSE)</f>
        <v>0</v>
      </c>
      <c r="AV340" s="9">
        <f>VLOOKUP($E340,'ALL-GTK-SD-SMP-SMA-SMK-SLB'!$F$14:$CG$713,'ALL-GTK-SD-SMP-SMA-SMK-SLB'!AW$7,FALSE)</f>
        <v>0</v>
      </c>
      <c r="AW340" s="9">
        <f>VLOOKUP($E340,'ALL-GTK-SD-SMP-SMA-SMK-SLB'!$F$14:$CG$713,'ALL-GTK-SD-SMP-SMA-SMK-SLB'!AX$7,FALSE)</f>
        <v>0</v>
      </c>
      <c r="AX340" s="9">
        <f>VLOOKUP($E340,'ALL-GTK-SD-SMP-SMA-SMK-SLB'!$F$14:$CG$713,'ALL-GTK-SD-SMP-SMA-SMK-SLB'!AY$7,FALSE)</f>
        <v>4</v>
      </c>
      <c r="AY340" s="9">
        <f>VLOOKUP($E340,'ALL-GTK-SD-SMP-SMA-SMK-SLB'!$F$14:$CG$713,'ALL-GTK-SD-SMP-SMA-SMK-SLB'!AZ$7,FALSE)</f>
        <v>3</v>
      </c>
      <c r="AZ340" s="9">
        <f>VLOOKUP($E340,'ALL-GTK-SD-SMP-SMA-SMK-SLB'!$F$14:$CG$713,'ALL-GTK-SD-SMP-SMA-SMK-SLB'!BA$7,FALSE)</f>
        <v>1</v>
      </c>
      <c r="BA340" s="9">
        <f>VLOOKUP($E340,'ALL-GTK-SD-SMP-SMA-SMK-SLB'!$F$14:$CG$713,'ALL-GTK-SD-SMP-SMA-SMK-SLB'!BB$7,FALSE)</f>
        <v>1</v>
      </c>
      <c r="BB340" s="9">
        <f>VLOOKUP($E340,'ALL-GTK-SD-SMP-SMA-SMK-SLB'!$F$14:$CG$713,'ALL-GTK-SD-SMP-SMA-SMK-SLB'!BC$7,FALSE)</f>
        <v>0</v>
      </c>
      <c r="BC340" s="9">
        <f>VLOOKUP($E340,'ALL-GTK-SD-SMP-SMA-SMK-SLB'!$F$14:$CG$713,'ALL-GTK-SD-SMP-SMA-SMK-SLB'!BD$7,FALSE)</f>
        <v>0</v>
      </c>
      <c r="BD340" s="310">
        <f t="shared" si="200"/>
        <v>0</v>
      </c>
      <c r="BE340" s="310">
        <f t="shared" si="201"/>
        <v>0</v>
      </c>
      <c r="BF340" s="10">
        <f t="shared" si="202"/>
        <v>0</v>
      </c>
      <c r="BG340" s="311">
        <f t="shared" si="203"/>
        <v>5</v>
      </c>
      <c r="BH340" s="311">
        <f t="shared" si="204"/>
        <v>4</v>
      </c>
      <c r="BI340" s="10">
        <f t="shared" si="205"/>
        <v>9</v>
      </c>
      <c r="BJ340" s="44">
        <f t="shared" si="206"/>
        <v>5</v>
      </c>
      <c r="BK340" s="44">
        <f t="shared" si="207"/>
        <v>4</v>
      </c>
      <c r="BL340" s="11">
        <f t="shared" si="208"/>
        <v>9</v>
      </c>
      <c r="BM340" s="9">
        <f>VLOOKUP($E340,'ALL-GTK-SD-SMP-SMA-SMK-SLB'!$F$14:$CG$713,'ALL-GTK-SD-SMP-SMA-SMK-SLB'!BN$7,FALSE)</f>
        <v>0</v>
      </c>
      <c r="BN340" s="9">
        <f>VLOOKUP($E340,'ALL-GTK-SD-SMP-SMA-SMK-SLB'!$F$14:$CG$713,'ALL-GTK-SD-SMP-SMA-SMK-SLB'!BO$7,FALSE)</f>
        <v>0</v>
      </c>
      <c r="BO340" s="9">
        <f>VLOOKUP($E340,'ALL-GTK-SD-SMP-SMA-SMK-SLB'!$F$14:$CG$713,'ALL-GTK-SD-SMP-SMA-SMK-SLB'!BP$7,FALSE)</f>
        <v>0</v>
      </c>
      <c r="BP340" s="9">
        <f>VLOOKUP($E340,'ALL-GTK-SD-SMP-SMA-SMK-SLB'!$F$14:$CG$713,'ALL-GTK-SD-SMP-SMA-SMK-SLB'!BQ$7,FALSE)</f>
        <v>0</v>
      </c>
      <c r="BQ340" s="9">
        <f>VLOOKUP($E340,'ALL-GTK-SD-SMP-SMA-SMK-SLB'!$F$14:$CG$713,'ALL-GTK-SD-SMP-SMA-SMK-SLB'!BR$7,FALSE)</f>
        <v>0</v>
      </c>
      <c r="BR340" s="9">
        <f>VLOOKUP($E340,'ALL-GTK-SD-SMP-SMA-SMK-SLB'!$F$14:$CG$713,'ALL-GTK-SD-SMP-SMA-SMK-SLB'!BS$7,FALSE)</f>
        <v>0</v>
      </c>
      <c r="BS340" s="9">
        <f>VLOOKUP($E340,'ALL-GTK-SD-SMP-SMA-SMK-SLB'!$F$14:$CG$713,'ALL-GTK-SD-SMP-SMA-SMK-SLB'!BT$7,FALSE)</f>
        <v>0</v>
      </c>
      <c r="BT340" s="9">
        <f>VLOOKUP($E340,'ALL-GTK-SD-SMP-SMA-SMK-SLB'!$F$14:$CG$713,'ALL-GTK-SD-SMP-SMA-SMK-SLB'!BU$7,FALSE)</f>
        <v>0</v>
      </c>
      <c r="BU340" s="299">
        <f t="shared" si="209"/>
        <v>0</v>
      </c>
      <c r="BV340" s="299">
        <f t="shared" si="210"/>
        <v>0</v>
      </c>
      <c r="BW340" s="44">
        <f t="shared" si="211"/>
        <v>0</v>
      </c>
      <c r="BX340" s="44">
        <f t="shared" si="212"/>
        <v>0</v>
      </c>
      <c r="BY340" s="11">
        <f t="shared" si="213"/>
        <v>0</v>
      </c>
      <c r="BZ340" s="14">
        <f t="shared" si="214"/>
        <v>5</v>
      </c>
      <c r="CA340" s="14">
        <f t="shared" si="215"/>
        <v>4</v>
      </c>
      <c r="CB340" s="13">
        <f t="shared" si="216"/>
        <v>0</v>
      </c>
      <c r="CC340" s="13">
        <f t="shared" si="217"/>
        <v>0</v>
      </c>
      <c r="CD340" s="312">
        <f t="shared" si="218"/>
        <v>5</v>
      </c>
      <c r="CE340" s="312">
        <f t="shared" si="219"/>
        <v>4</v>
      </c>
      <c r="CF340" s="313">
        <f t="shared" si="220"/>
        <v>9</v>
      </c>
      <c r="CG340" s="302" t="str">
        <f t="shared" si="221"/>
        <v>OK</v>
      </c>
    </row>
    <row r="341" spans="1:85" ht="14.25" x14ac:dyDescent="0.25">
      <c r="A341" s="6">
        <v>329</v>
      </c>
      <c r="B341" s="495">
        <v>329</v>
      </c>
      <c r="C341" s="495" t="s">
        <v>6</v>
      </c>
      <c r="D341" s="496" t="s">
        <v>19</v>
      </c>
      <c r="E341" s="626">
        <v>20319865</v>
      </c>
      <c r="F341" s="627" t="s">
        <v>597</v>
      </c>
      <c r="G341" s="624" t="s">
        <v>52</v>
      </c>
      <c r="H341" s="9">
        <f>VLOOKUP($E341,'ALL-GTK-SD-SMP-SMA-SMK-SLB'!$F$14:$CG$713,'ALL-GTK-SD-SMP-SMA-SMK-SLB'!I$7,FALSE)</f>
        <v>0</v>
      </c>
      <c r="I341" s="9">
        <f>VLOOKUP($E341,'ALL-GTK-SD-SMP-SMA-SMK-SLB'!$F$14:$CG$713,'ALL-GTK-SD-SMP-SMA-SMK-SLB'!J$7,FALSE)</f>
        <v>0</v>
      </c>
      <c r="J341" s="9">
        <f>VLOOKUP($E341,'ALL-GTK-SD-SMP-SMA-SMK-SLB'!$F$14:$CG$713,'ALL-GTK-SD-SMP-SMA-SMK-SLB'!K$7,FALSE)</f>
        <v>0</v>
      </c>
      <c r="K341" s="9">
        <f>VLOOKUP($E341,'ALL-GTK-SD-SMP-SMA-SMK-SLB'!$F$14:$CG$713,'ALL-GTK-SD-SMP-SMA-SMK-SLB'!L$7,FALSE)</f>
        <v>0</v>
      </c>
      <c r="L341" s="9">
        <f>VLOOKUP($E341,'ALL-GTK-SD-SMP-SMA-SMK-SLB'!$F$14:$CG$713,'ALL-GTK-SD-SMP-SMA-SMK-SLB'!M$7,FALSE)</f>
        <v>0</v>
      </c>
      <c r="M341" s="9">
        <f>VLOOKUP($E341,'ALL-GTK-SD-SMP-SMA-SMK-SLB'!$F$14:$CG$713,'ALL-GTK-SD-SMP-SMA-SMK-SLB'!N$7,FALSE)</f>
        <v>2</v>
      </c>
      <c r="N341" s="9">
        <f>VLOOKUP($E341,'ALL-GTK-SD-SMP-SMA-SMK-SLB'!$F$14:$CG$713,'ALL-GTK-SD-SMP-SMA-SMK-SLB'!O$7,FALSE)</f>
        <v>2</v>
      </c>
      <c r="O341" s="9">
        <f>VLOOKUP($E341,'ALL-GTK-SD-SMP-SMA-SMK-SLB'!$F$14:$CG$713,'ALL-GTK-SD-SMP-SMA-SMK-SLB'!P$7,FALSE)</f>
        <v>3</v>
      </c>
      <c r="P341" s="299">
        <f t="shared" si="186"/>
        <v>2</v>
      </c>
      <c r="Q341" s="299">
        <f t="shared" si="187"/>
        <v>5</v>
      </c>
      <c r="R341" s="300">
        <f t="shared" si="188"/>
        <v>7</v>
      </c>
      <c r="S341" s="9">
        <f>VLOOKUP($E341,'ALL-GTK-SD-SMP-SMA-SMK-SLB'!$F$14:$CG$713,'ALL-GTK-SD-SMP-SMA-SMK-SLB'!T$7,FALSE)</f>
        <v>0</v>
      </c>
      <c r="T341" s="9">
        <f>VLOOKUP($E341,'ALL-GTK-SD-SMP-SMA-SMK-SLB'!$F$14:$CG$713,'ALL-GTK-SD-SMP-SMA-SMK-SLB'!U$7,FALSE)</f>
        <v>0</v>
      </c>
      <c r="U341" s="9">
        <f>VLOOKUP($E341,'ALL-GTK-SD-SMP-SMA-SMK-SLB'!$F$14:$CG$713,'ALL-GTK-SD-SMP-SMA-SMK-SLB'!V$7,FALSE)</f>
        <v>0</v>
      </c>
      <c r="V341" s="9">
        <f>VLOOKUP($E341,'ALL-GTK-SD-SMP-SMA-SMK-SLB'!$F$14:$CG$713,'ALL-GTK-SD-SMP-SMA-SMK-SLB'!W$7,FALSE)</f>
        <v>0</v>
      </c>
      <c r="W341" s="9">
        <f>VLOOKUP($E341,'ALL-GTK-SD-SMP-SMA-SMK-SLB'!$F$14:$CG$713,'ALL-GTK-SD-SMP-SMA-SMK-SLB'!X$7,FALSE)</f>
        <v>0</v>
      </c>
      <c r="X341" s="9">
        <f>VLOOKUP($E341,'ALL-GTK-SD-SMP-SMA-SMK-SLB'!$F$14:$CG$713,'ALL-GTK-SD-SMP-SMA-SMK-SLB'!Y$7,FALSE)</f>
        <v>1</v>
      </c>
      <c r="Y341" s="299">
        <f t="shared" si="189"/>
        <v>0</v>
      </c>
      <c r="Z341" s="299">
        <f t="shared" si="190"/>
        <v>1</v>
      </c>
      <c r="AA341" s="10">
        <f t="shared" si="191"/>
        <v>1</v>
      </c>
      <c r="AB341" s="44">
        <f t="shared" si="192"/>
        <v>2</v>
      </c>
      <c r="AC341" s="44">
        <f t="shared" si="193"/>
        <v>6</v>
      </c>
      <c r="AD341" s="11">
        <f t="shared" si="194"/>
        <v>8</v>
      </c>
      <c r="AE341" s="9">
        <f>VLOOKUP($E341,'ALL-GTK-SD-SMP-SMA-SMK-SLB'!$F$14:$CG$713,'ALL-GTK-SD-SMP-SMA-SMK-SLB'!AF$7,FALSE)</f>
        <v>0</v>
      </c>
      <c r="AF341" s="9">
        <f>VLOOKUP($E341,'ALL-GTK-SD-SMP-SMA-SMK-SLB'!$F$14:$CG$713,'ALL-GTK-SD-SMP-SMA-SMK-SLB'!AG$7,FALSE)</f>
        <v>3</v>
      </c>
      <c r="AG341" s="10">
        <f t="shared" si="195"/>
        <v>3</v>
      </c>
      <c r="AH341" s="9">
        <f>VLOOKUP($E341,'ALL-GTK-SD-SMP-SMA-SMK-SLB'!$F$14:$CG$713,'ALL-GTK-SD-SMP-SMA-SMK-SLB'!AI$7,FALSE)</f>
        <v>2</v>
      </c>
      <c r="AI341" s="9">
        <f>VLOOKUP($E341,'ALL-GTK-SD-SMP-SMA-SMK-SLB'!$F$14:$CG$713,'ALL-GTK-SD-SMP-SMA-SMK-SLB'!AJ$7,FALSE)</f>
        <v>3</v>
      </c>
      <c r="AJ341" s="10">
        <f t="shared" si="196"/>
        <v>5</v>
      </c>
      <c r="AK341" s="44">
        <f t="shared" si="197"/>
        <v>2</v>
      </c>
      <c r="AL341" s="44">
        <f t="shared" si="198"/>
        <v>6</v>
      </c>
      <c r="AM341" s="11">
        <f t="shared" si="199"/>
        <v>8</v>
      </c>
      <c r="AN341" s="299">
        <f>VLOOKUP($E341,'ALL-GTK-SD-SMP-SMA-SMK-SLB'!$F$14:$CG$713,'ALL-GTK-SD-SMP-SMA-SMK-SLB'!AO$7,FALSE)</f>
        <v>0</v>
      </c>
      <c r="AO341" s="299">
        <f>VLOOKUP($E341,'ALL-GTK-SD-SMP-SMA-SMK-SLB'!$F$14:$CG$713,'ALL-GTK-SD-SMP-SMA-SMK-SLB'!AP$7,FALSE)</f>
        <v>0</v>
      </c>
      <c r="AP341" s="9">
        <f>VLOOKUP($E341,'ALL-GTK-SD-SMP-SMA-SMK-SLB'!$F$14:$CG$713,'ALL-GTK-SD-SMP-SMA-SMK-SLB'!AQ$7,FALSE)</f>
        <v>0</v>
      </c>
      <c r="AQ341" s="9">
        <f>VLOOKUP($E341,'ALL-GTK-SD-SMP-SMA-SMK-SLB'!$F$14:$CG$713,'ALL-GTK-SD-SMP-SMA-SMK-SLB'!AR$7,FALSE)</f>
        <v>0</v>
      </c>
      <c r="AR341" s="9">
        <f>VLOOKUP($E341,'ALL-GTK-SD-SMP-SMA-SMK-SLB'!$F$14:$CG$713,'ALL-GTK-SD-SMP-SMA-SMK-SLB'!AS$7,FALSE)</f>
        <v>0</v>
      </c>
      <c r="AS341" s="9">
        <f>VLOOKUP($E341,'ALL-GTK-SD-SMP-SMA-SMK-SLB'!$F$14:$CG$713,'ALL-GTK-SD-SMP-SMA-SMK-SLB'!AT$7,FALSE)</f>
        <v>0</v>
      </c>
      <c r="AT341" s="9">
        <f>VLOOKUP($E341,'ALL-GTK-SD-SMP-SMA-SMK-SLB'!$F$14:$CG$713,'ALL-GTK-SD-SMP-SMA-SMK-SLB'!AU$7,FALSE)</f>
        <v>0</v>
      </c>
      <c r="AU341" s="9">
        <f>VLOOKUP($E341,'ALL-GTK-SD-SMP-SMA-SMK-SLB'!$F$14:$CG$713,'ALL-GTK-SD-SMP-SMA-SMK-SLB'!AV$7,FALSE)</f>
        <v>0</v>
      </c>
      <c r="AV341" s="9">
        <f>VLOOKUP($E341,'ALL-GTK-SD-SMP-SMA-SMK-SLB'!$F$14:$CG$713,'ALL-GTK-SD-SMP-SMA-SMK-SLB'!AW$7,FALSE)</f>
        <v>0</v>
      </c>
      <c r="AW341" s="9">
        <f>VLOOKUP($E341,'ALL-GTK-SD-SMP-SMA-SMK-SLB'!$F$14:$CG$713,'ALL-GTK-SD-SMP-SMA-SMK-SLB'!AX$7,FALSE)</f>
        <v>0</v>
      </c>
      <c r="AX341" s="9">
        <f>VLOOKUP($E341,'ALL-GTK-SD-SMP-SMA-SMK-SLB'!$F$14:$CG$713,'ALL-GTK-SD-SMP-SMA-SMK-SLB'!AY$7,FALSE)</f>
        <v>2</v>
      </c>
      <c r="AY341" s="9">
        <f>VLOOKUP($E341,'ALL-GTK-SD-SMP-SMA-SMK-SLB'!$F$14:$CG$713,'ALL-GTK-SD-SMP-SMA-SMK-SLB'!AZ$7,FALSE)</f>
        <v>6</v>
      </c>
      <c r="AZ341" s="9">
        <f>VLOOKUP($E341,'ALL-GTK-SD-SMP-SMA-SMK-SLB'!$F$14:$CG$713,'ALL-GTK-SD-SMP-SMA-SMK-SLB'!BA$7,FALSE)</f>
        <v>0</v>
      </c>
      <c r="BA341" s="9">
        <f>VLOOKUP($E341,'ALL-GTK-SD-SMP-SMA-SMK-SLB'!$F$14:$CG$713,'ALL-GTK-SD-SMP-SMA-SMK-SLB'!BB$7,FALSE)</f>
        <v>0</v>
      </c>
      <c r="BB341" s="9">
        <f>VLOOKUP($E341,'ALL-GTK-SD-SMP-SMA-SMK-SLB'!$F$14:$CG$713,'ALL-GTK-SD-SMP-SMA-SMK-SLB'!BC$7,FALSE)</f>
        <v>0</v>
      </c>
      <c r="BC341" s="9">
        <f>VLOOKUP($E341,'ALL-GTK-SD-SMP-SMA-SMK-SLB'!$F$14:$CG$713,'ALL-GTK-SD-SMP-SMA-SMK-SLB'!BD$7,FALSE)</f>
        <v>0</v>
      </c>
      <c r="BD341" s="310">
        <f t="shared" si="200"/>
        <v>0</v>
      </c>
      <c r="BE341" s="310">
        <f t="shared" si="201"/>
        <v>0</v>
      </c>
      <c r="BF341" s="10">
        <f t="shared" si="202"/>
        <v>0</v>
      </c>
      <c r="BG341" s="311">
        <f t="shared" si="203"/>
        <v>2</v>
      </c>
      <c r="BH341" s="311">
        <f t="shared" si="204"/>
        <v>6</v>
      </c>
      <c r="BI341" s="10">
        <f t="shared" si="205"/>
        <v>8</v>
      </c>
      <c r="BJ341" s="44">
        <f t="shared" si="206"/>
        <v>2</v>
      </c>
      <c r="BK341" s="44">
        <f t="shared" si="207"/>
        <v>6</v>
      </c>
      <c r="BL341" s="11">
        <f t="shared" si="208"/>
        <v>8</v>
      </c>
      <c r="BM341" s="9">
        <f>VLOOKUP($E341,'ALL-GTK-SD-SMP-SMA-SMK-SLB'!$F$14:$CG$713,'ALL-GTK-SD-SMP-SMA-SMK-SLB'!BN$7,FALSE)</f>
        <v>0</v>
      </c>
      <c r="BN341" s="9">
        <f>VLOOKUP($E341,'ALL-GTK-SD-SMP-SMA-SMK-SLB'!$F$14:$CG$713,'ALL-GTK-SD-SMP-SMA-SMK-SLB'!BO$7,FALSE)</f>
        <v>0</v>
      </c>
      <c r="BO341" s="9">
        <f>VLOOKUP($E341,'ALL-GTK-SD-SMP-SMA-SMK-SLB'!$F$14:$CG$713,'ALL-GTK-SD-SMP-SMA-SMK-SLB'!BP$7,FALSE)</f>
        <v>0</v>
      </c>
      <c r="BP341" s="9">
        <f>VLOOKUP($E341,'ALL-GTK-SD-SMP-SMA-SMK-SLB'!$F$14:$CG$713,'ALL-GTK-SD-SMP-SMA-SMK-SLB'!BQ$7,FALSE)</f>
        <v>0</v>
      </c>
      <c r="BQ341" s="9">
        <f>VLOOKUP($E341,'ALL-GTK-SD-SMP-SMA-SMK-SLB'!$F$14:$CG$713,'ALL-GTK-SD-SMP-SMA-SMK-SLB'!BR$7,FALSE)</f>
        <v>0</v>
      </c>
      <c r="BR341" s="9">
        <f>VLOOKUP($E341,'ALL-GTK-SD-SMP-SMA-SMK-SLB'!$F$14:$CG$713,'ALL-GTK-SD-SMP-SMA-SMK-SLB'!BS$7,FALSE)</f>
        <v>0</v>
      </c>
      <c r="BS341" s="9">
        <f>VLOOKUP($E341,'ALL-GTK-SD-SMP-SMA-SMK-SLB'!$F$14:$CG$713,'ALL-GTK-SD-SMP-SMA-SMK-SLB'!BT$7,FALSE)</f>
        <v>0</v>
      </c>
      <c r="BT341" s="9">
        <f>VLOOKUP($E341,'ALL-GTK-SD-SMP-SMA-SMK-SLB'!$F$14:$CG$713,'ALL-GTK-SD-SMP-SMA-SMK-SLB'!BU$7,FALSE)</f>
        <v>0</v>
      </c>
      <c r="BU341" s="299">
        <f t="shared" si="209"/>
        <v>0</v>
      </c>
      <c r="BV341" s="299">
        <f t="shared" si="210"/>
        <v>0</v>
      </c>
      <c r="BW341" s="44">
        <f t="shared" si="211"/>
        <v>0</v>
      </c>
      <c r="BX341" s="44">
        <f t="shared" si="212"/>
        <v>0</v>
      </c>
      <c r="BY341" s="11">
        <f t="shared" si="213"/>
        <v>0</v>
      </c>
      <c r="BZ341" s="14">
        <f t="shared" si="214"/>
        <v>2</v>
      </c>
      <c r="CA341" s="14">
        <f t="shared" si="215"/>
        <v>6</v>
      </c>
      <c r="CB341" s="13">
        <f t="shared" si="216"/>
        <v>0</v>
      </c>
      <c r="CC341" s="13">
        <f t="shared" si="217"/>
        <v>0</v>
      </c>
      <c r="CD341" s="312">
        <f t="shared" si="218"/>
        <v>2</v>
      </c>
      <c r="CE341" s="312">
        <f t="shared" si="219"/>
        <v>6</v>
      </c>
      <c r="CF341" s="313">
        <f t="shared" si="220"/>
        <v>8</v>
      </c>
      <c r="CG341" s="302" t="str">
        <f t="shared" si="221"/>
        <v>OK</v>
      </c>
    </row>
    <row r="342" spans="1:85" ht="14.25" x14ac:dyDescent="0.25">
      <c r="A342" s="6">
        <v>330</v>
      </c>
      <c r="B342" s="495">
        <v>330</v>
      </c>
      <c r="C342" s="495" t="s">
        <v>6</v>
      </c>
      <c r="D342" s="496" t="s">
        <v>19</v>
      </c>
      <c r="E342" s="626">
        <v>20319862</v>
      </c>
      <c r="F342" s="627" t="s">
        <v>598</v>
      </c>
      <c r="G342" s="624" t="s">
        <v>52</v>
      </c>
      <c r="H342" s="9">
        <f>VLOOKUP($E342,'ALL-GTK-SD-SMP-SMA-SMK-SLB'!$F$14:$CG$713,'ALL-GTK-SD-SMP-SMA-SMK-SLB'!I$7,FALSE)</f>
        <v>0</v>
      </c>
      <c r="I342" s="9">
        <f>VLOOKUP($E342,'ALL-GTK-SD-SMP-SMA-SMK-SLB'!$F$14:$CG$713,'ALL-GTK-SD-SMP-SMA-SMK-SLB'!J$7,FALSE)</f>
        <v>0</v>
      </c>
      <c r="J342" s="9">
        <f>VLOOKUP($E342,'ALL-GTK-SD-SMP-SMA-SMK-SLB'!$F$14:$CG$713,'ALL-GTK-SD-SMP-SMA-SMK-SLB'!K$7,FALSE)</f>
        <v>0</v>
      </c>
      <c r="K342" s="9">
        <f>VLOOKUP($E342,'ALL-GTK-SD-SMP-SMA-SMK-SLB'!$F$14:$CG$713,'ALL-GTK-SD-SMP-SMA-SMK-SLB'!L$7,FALSE)</f>
        <v>0</v>
      </c>
      <c r="L342" s="9">
        <f>VLOOKUP($E342,'ALL-GTK-SD-SMP-SMA-SMK-SLB'!$F$14:$CG$713,'ALL-GTK-SD-SMP-SMA-SMK-SLB'!M$7,FALSE)</f>
        <v>0</v>
      </c>
      <c r="M342" s="9">
        <f>VLOOKUP($E342,'ALL-GTK-SD-SMP-SMA-SMK-SLB'!$F$14:$CG$713,'ALL-GTK-SD-SMP-SMA-SMK-SLB'!N$7,FALSE)</f>
        <v>3</v>
      </c>
      <c r="N342" s="9">
        <f>VLOOKUP($E342,'ALL-GTK-SD-SMP-SMA-SMK-SLB'!$F$14:$CG$713,'ALL-GTK-SD-SMP-SMA-SMK-SLB'!O$7,FALSE)</f>
        <v>0</v>
      </c>
      <c r="O342" s="9">
        <f>VLOOKUP($E342,'ALL-GTK-SD-SMP-SMA-SMK-SLB'!$F$14:$CG$713,'ALL-GTK-SD-SMP-SMA-SMK-SLB'!P$7,FALSE)</f>
        <v>5</v>
      </c>
      <c r="P342" s="299">
        <f t="shared" si="186"/>
        <v>0</v>
      </c>
      <c r="Q342" s="299">
        <f t="shared" si="187"/>
        <v>8</v>
      </c>
      <c r="R342" s="300">
        <f t="shared" si="188"/>
        <v>8</v>
      </c>
      <c r="S342" s="9">
        <f>VLOOKUP($E342,'ALL-GTK-SD-SMP-SMA-SMK-SLB'!$F$14:$CG$713,'ALL-GTK-SD-SMP-SMA-SMK-SLB'!T$7,FALSE)</f>
        <v>0</v>
      </c>
      <c r="T342" s="9">
        <f>VLOOKUP($E342,'ALL-GTK-SD-SMP-SMA-SMK-SLB'!$F$14:$CG$713,'ALL-GTK-SD-SMP-SMA-SMK-SLB'!U$7,FALSE)</f>
        <v>0</v>
      </c>
      <c r="U342" s="9">
        <f>VLOOKUP($E342,'ALL-GTK-SD-SMP-SMA-SMK-SLB'!$F$14:$CG$713,'ALL-GTK-SD-SMP-SMA-SMK-SLB'!V$7,FALSE)</f>
        <v>0</v>
      </c>
      <c r="V342" s="9">
        <f>VLOOKUP($E342,'ALL-GTK-SD-SMP-SMA-SMK-SLB'!$F$14:$CG$713,'ALL-GTK-SD-SMP-SMA-SMK-SLB'!W$7,FALSE)</f>
        <v>2</v>
      </c>
      <c r="W342" s="9">
        <f>VLOOKUP($E342,'ALL-GTK-SD-SMP-SMA-SMK-SLB'!$F$14:$CG$713,'ALL-GTK-SD-SMP-SMA-SMK-SLB'!X$7,FALSE)</f>
        <v>1</v>
      </c>
      <c r="X342" s="9">
        <f>VLOOKUP($E342,'ALL-GTK-SD-SMP-SMA-SMK-SLB'!$F$14:$CG$713,'ALL-GTK-SD-SMP-SMA-SMK-SLB'!Y$7,FALSE)</f>
        <v>3</v>
      </c>
      <c r="Y342" s="299">
        <f t="shared" si="189"/>
        <v>1</v>
      </c>
      <c r="Z342" s="299">
        <f t="shared" si="190"/>
        <v>5</v>
      </c>
      <c r="AA342" s="10">
        <f t="shared" si="191"/>
        <v>6</v>
      </c>
      <c r="AB342" s="44">
        <f t="shared" si="192"/>
        <v>1</v>
      </c>
      <c r="AC342" s="44">
        <f t="shared" si="193"/>
        <v>13</v>
      </c>
      <c r="AD342" s="11">
        <f t="shared" si="194"/>
        <v>14</v>
      </c>
      <c r="AE342" s="9">
        <f>VLOOKUP($E342,'ALL-GTK-SD-SMP-SMA-SMK-SLB'!$F$14:$CG$713,'ALL-GTK-SD-SMP-SMA-SMK-SLB'!AF$7,FALSE)</f>
        <v>0</v>
      </c>
      <c r="AF342" s="9">
        <f>VLOOKUP($E342,'ALL-GTK-SD-SMP-SMA-SMK-SLB'!$F$14:$CG$713,'ALL-GTK-SD-SMP-SMA-SMK-SLB'!AG$7,FALSE)</f>
        <v>8</v>
      </c>
      <c r="AG342" s="10">
        <f t="shared" si="195"/>
        <v>8</v>
      </c>
      <c r="AH342" s="9">
        <f>VLOOKUP($E342,'ALL-GTK-SD-SMP-SMA-SMK-SLB'!$F$14:$CG$713,'ALL-GTK-SD-SMP-SMA-SMK-SLB'!AI$7,FALSE)</f>
        <v>1</v>
      </c>
      <c r="AI342" s="9">
        <f>VLOOKUP($E342,'ALL-GTK-SD-SMP-SMA-SMK-SLB'!$F$14:$CG$713,'ALL-GTK-SD-SMP-SMA-SMK-SLB'!AJ$7,FALSE)</f>
        <v>5</v>
      </c>
      <c r="AJ342" s="10">
        <f t="shared" si="196"/>
        <v>6</v>
      </c>
      <c r="AK342" s="44">
        <f t="shared" si="197"/>
        <v>1</v>
      </c>
      <c r="AL342" s="44">
        <f t="shared" si="198"/>
        <v>13</v>
      </c>
      <c r="AM342" s="11">
        <f t="shared" si="199"/>
        <v>14</v>
      </c>
      <c r="AN342" s="299">
        <f>VLOOKUP($E342,'ALL-GTK-SD-SMP-SMA-SMK-SLB'!$F$14:$CG$713,'ALL-GTK-SD-SMP-SMA-SMK-SLB'!AO$7,FALSE)</f>
        <v>0</v>
      </c>
      <c r="AO342" s="299">
        <f>VLOOKUP($E342,'ALL-GTK-SD-SMP-SMA-SMK-SLB'!$F$14:$CG$713,'ALL-GTK-SD-SMP-SMA-SMK-SLB'!AP$7,FALSE)</f>
        <v>0</v>
      </c>
      <c r="AP342" s="9">
        <f>VLOOKUP($E342,'ALL-GTK-SD-SMP-SMA-SMK-SLB'!$F$14:$CG$713,'ALL-GTK-SD-SMP-SMA-SMK-SLB'!AQ$7,FALSE)</f>
        <v>0</v>
      </c>
      <c r="AQ342" s="9">
        <f>VLOOKUP($E342,'ALL-GTK-SD-SMP-SMA-SMK-SLB'!$F$14:$CG$713,'ALL-GTK-SD-SMP-SMA-SMK-SLB'!AR$7,FALSE)</f>
        <v>0</v>
      </c>
      <c r="AR342" s="9">
        <f>VLOOKUP($E342,'ALL-GTK-SD-SMP-SMA-SMK-SLB'!$F$14:$CG$713,'ALL-GTK-SD-SMP-SMA-SMK-SLB'!AS$7,FALSE)</f>
        <v>0</v>
      </c>
      <c r="AS342" s="9">
        <f>VLOOKUP($E342,'ALL-GTK-SD-SMP-SMA-SMK-SLB'!$F$14:$CG$713,'ALL-GTK-SD-SMP-SMA-SMK-SLB'!AT$7,FALSE)</f>
        <v>0</v>
      </c>
      <c r="AT342" s="9">
        <f>VLOOKUP($E342,'ALL-GTK-SD-SMP-SMA-SMK-SLB'!$F$14:$CG$713,'ALL-GTK-SD-SMP-SMA-SMK-SLB'!AU$7,FALSE)</f>
        <v>0</v>
      </c>
      <c r="AU342" s="9">
        <f>VLOOKUP($E342,'ALL-GTK-SD-SMP-SMA-SMK-SLB'!$F$14:$CG$713,'ALL-GTK-SD-SMP-SMA-SMK-SLB'!AV$7,FALSE)</f>
        <v>0</v>
      </c>
      <c r="AV342" s="9">
        <f>VLOOKUP($E342,'ALL-GTK-SD-SMP-SMA-SMK-SLB'!$F$14:$CG$713,'ALL-GTK-SD-SMP-SMA-SMK-SLB'!AW$7,FALSE)</f>
        <v>0</v>
      </c>
      <c r="AW342" s="9">
        <f>VLOOKUP($E342,'ALL-GTK-SD-SMP-SMA-SMK-SLB'!$F$14:$CG$713,'ALL-GTK-SD-SMP-SMA-SMK-SLB'!AX$7,FALSE)</f>
        <v>0</v>
      </c>
      <c r="AX342" s="9">
        <f>VLOOKUP($E342,'ALL-GTK-SD-SMP-SMA-SMK-SLB'!$F$14:$CG$713,'ALL-GTK-SD-SMP-SMA-SMK-SLB'!AY$7,FALSE)</f>
        <v>1</v>
      </c>
      <c r="AY342" s="9">
        <f>VLOOKUP($E342,'ALL-GTK-SD-SMP-SMA-SMK-SLB'!$F$14:$CG$713,'ALL-GTK-SD-SMP-SMA-SMK-SLB'!AZ$7,FALSE)</f>
        <v>13</v>
      </c>
      <c r="AZ342" s="9">
        <f>VLOOKUP($E342,'ALL-GTK-SD-SMP-SMA-SMK-SLB'!$F$14:$CG$713,'ALL-GTK-SD-SMP-SMA-SMK-SLB'!BA$7,FALSE)</f>
        <v>0</v>
      </c>
      <c r="BA342" s="9">
        <f>VLOOKUP($E342,'ALL-GTK-SD-SMP-SMA-SMK-SLB'!$F$14:$CG$713,'ALL-GTK-SD-SMP-SMA-SMK-SLB'!BB$7,FALSE)</f>
        <v>0</v>
      </c>
      <c r="BB342" s="9">
        <f>VLOOKUP($E342,'ALL-GTK-SD-SMP-SMA-SMK-SLB'!$F$14:$CG$713,'ALL-GTK-SD-SMP-SMA-SMK-SLB'!BC$7,FALSE)</f>
        <v>0</v>
      </c>
      <c r="BC342" s="9">
        <f>VLOOKUP($E342,'ALL-GTK-SD-SMP-SMA-SMK-SLB'!$F$14:$CG$713,'ALL-GTK-SD-SMP-SMA-SMK-SLB'!BD$7,FALSE)</f>
        <v>0</v>
      </c>
      <c r="BD342" s="310">
        <f t="shared" si="200"/>
        <v>0</v>
      </c>
      <c r="BE342" s="310">
        <f t="shared" si="201"/>
        <v>0</v>
      </c>
      <c r="BF342" s="10">
        <f t="shared" si="202"/>
        <v>0</v>
      </c>
      <c r="BG342" s="311">
        <f t="shared" si="203"/>
        <v>1</v>
      </c>
      <c r="BH342" s="311">
        <f t="shared" si="204"/>
        <v>13</v>
      </c>
      <c r="BI342" s="10">
        <f t="shared" si="205"/>
        <v>14</v>
      </c>
      <c r="BJ342" s="44">
        <f t="shared" si="206"/>
        <v>1</v>
      </c>
      <c r="BK342" s="44">
        <f t="shared" si="207"/>
        <v>13</v>
      </c>
      <c r="BL342" s="11">
        <f t="shared" si="208"/>
        <v>14</v>
      </c>
      <c r="BM342" s="9">
        <f>VLOOKUP($E342,'ALL-GTK-SD-SMP-SMA-SMK-SLB'!$F$14:$CG$713,'ALL-GTK-SD-SMP-SMA-SMK-SLB'!BN$7,FALSE)</f>
        <v>0</v>
      </c>
      <c r="BN342" s="9">
        <f>VLOOKUP($E342,'ALL-GTK-SD-SMP-SMA-SMK-SLB'!$F$14:$CG$713,'ALL-GTK-SD-SMP-SMA-SMK-SLB'!BO$7,FALSE)</f>
        <v>0</v>
      </c>
      <c r="BO342" s="9">
        <f>VLOOKUP($E342,'ALL-GTK-SD-SMP-SMA-SMK-SLB'!$F$14:$CG$713,'ALL-GTK-SD-SMP-SMA-SMK-SLB'!BP$7,FALSE)</f>
        <v>0</v>
      </c>
      <c r="BP342" s="9">
        <f>VLOOKUP($E342,'ALL-GTK-SD-SMP-SMA-SMK-SLB'!$F$14:$CG$713,'ALL-GTK-SD-SMP-SMA-SMK-SLB'!BQ$7,FALSE)</f>
        <v>0</v>
      </c>
      <c r="BQ342" s="9">
        <f>VLOOKUP($E342,'ALL-GTK-SD-SMP-SMA-SMK-SLB'!$F$14:$CG$713,'ALL-GTK-SD-SMP-SMA-SMK-SLB'!BR$7,FALSE)</f>
        <v>0</v>
      </c>
      <c r="BR342" s="9">
        <f>VLOOKUP($E342,'ALL-GTK-SD-SMP-SMA-SMK-SLB'!$F$14:$CG$713,'ALL-GTK-SD-SMP-SMA-SMK-SLB'!BS$7,FALSE)</f>
        <v>0</v>
      </c>
      <c r="BS342" s="9">
        <f>VLOOKUP($E342,'ALL-GTK-SD-SMP-SMA-SMK-SLB'!$F$14:$CG$713,'ALL-GTK-SD-SMP-SMA-SMK-SLB'!BT$7,FALSE)</f>
        <v>1</v>
      </c>
      <c r="BT342" s="9">
        <f>VLOOKUP($E342,'ALL-GTK-SD-SMP-SMA-SMK-SLB'!$F$14:$CG$713,'ALL-GTK-SD-SMP-SMA-SMK-SLB'!BU$7,FALSE)</f>
        <v>1</v>
      </c>
      <c r="BU342" s="299">
        <f t="shared" si="209"/>
        <v>1</v>
      </c>
      <c r="BV342" s="299">
        <f t="shared" si="210"/>
        <v>1</v>
      </c>
      <c r="BW342" s="44">
        <f t="shared" si="211"/>
        <v>1</v>
      </c>
      <c r="BX342" s="44">
        <f t="shared" si="212"/>
        <v>1</v>
      </c>
      <c r="BY342" s="11">
        <f t="shared" si="213"/>
        <v>2</v>
      </c>
      <c r="BZ342" s="14">
        <f t="shared" si="214"/>
        <v>1</v>
      </c>
      <c r="CA342" s="14">
        <f t="shared" si="215"/>
        <v>13</v>
      </c>
      <c r="CB342" s="13">
        <f t="shared" si="216"/>
        <v>1</v>
      </c>
      <c r="CC342" s="13">
        <f t="shared" si="217"/>
        <v>1</v>
      </c>
      <c r="CD342" s="312">
        <f t="shared" si="218"/>
        <v>2</v>
      </c>
      <c r="CE342" s="312">
        <f t="shared" si="219"/>
        <v>14</v>
      </c>
      <c r="CF342" s="313">
        <f t="shared" si="220"/>
        <v>16</v>
      </c>
      <c r="CG342" s="302" t="str">
        <f t="shared" si="221"/>
        <v>OK</v>
      </c>
    </row>
    <row r="343" spans="1:85" ht="14.25" x14ac:dyDescent="0.25">
      <c r="A343" s="6">
        <v>331</v>
      </c>
      <c r="B343" s="495">
        <v>331</v>
      </c>
      <c r="C343" s="495" t="s">
        <v>6</v>
      </c>
      <c r="D343" s="496" t="s">
        <v>19</v>
      </c>
      <c r="E343" s="626">
        <v>20319861</v>
      </c>
      <c r="F343" s="627" t="s">
        <v>599</v>
      </c>
      <c r="G343" s="624" t="s">
        <v>52</v>
      </c>
      <c r="H343" s="9">
        <f>VLOOKUP($E343,'ALL-GTK-SD-SMP-SMA-SMK-SLB'!$F$14:$CG$713,'ALL-GTK-SD-SMP-SMA-SMK-SLB'!I$7,FALSE)</f>
        <v>0</v>
      </c>
      <c r="I343" s="9">
        <f>VLOOKUP($E343,'ALL-GTK-SD-SMP-SMA-SMK-SLB'!$F$14:$CG$713,'ALL-GTK-SD-SMP-SMA-SMK-SLB'!J$7,FALSE)</f>
        <v>0</v>
      </c>
      <c r="J343" s="9">
        <f>VLOOKUP($E343,'ALL-GTK-SD-SMP-SMA-SMK-SLB'!$F$14:$CG$713,'ALL-GTK-SD-SMP-SMA-SMK-SLB'!K$7,FALSE)</f>
        <v>0</v>
      </c>
      <c r="K343" s="9">
        <f>VLOOKUP($E343,'ALL-GTK-SD-SMP-SMA-SMK-SLB'!$F$14:$CG$713,'ALL-GTK-SD-SMP-SMA-SMK-SLB'!L$7,FALSE)</f>
        <v>0</v>
      </c>
      <c r="L343" s="9">
        <f>VLOOKUP($E343,'ALL-GTK-SD-SMP-SMA-SMK-SLB'!$F$14:$CG$713,'ALL-GTK-SD-SMP-SMA-SMK-SLB'!M$7,FALSE)</f>
        <v>1</v>
      </c>
      <c r="M343" s="9">
        <f>VLOOKUP($E343,'ALL-GTK-SD-SMP-SMA-SMK-SLB'!$F$14:$CG$713,'ALL-GTK-SD-SMP-SMA-SMK-SLB'!N$7,FALSE)</f>
        <v>1</v>
      </c>
      <c r="N343" s="9">
        <f>VLOOKUP($E343,'ALL-GTK-SD-SMP-SMA-SMK-SLB'!$F$14:$CG$713,'ALL-GTK-SD-SMP-SMA-SMK-SLB'!O$7,FALSE)</f>
        <v>1</v>
      </c>
      <c r="O343" s="9">
        <f>VLOOKUP($E343,'ALL-GTK-SD-SMP-SMA-SMK-SLB'!$F$14:$CG$713,'ALL-GTK-SD-SMP-SMA-SMK-SLB'!P$7,FALSE)</f>
        <v>4</v>
      </c>
      <c r="P343" s="299">
        <f t="shared" si="186"/>
        <v>2</v>
      </c>
      <c r="Q343" s="299">
        <f t="shared" si="187"/>
        <v>5</v>
      </c>
      <c r="R343" s="300">
        <f t="shared" si="188"/>
        <v>7</v>
      </c>
      <c r="S343" s="9">
        <f>VLOOKUP($E343,'ALL-GTK-SD-SMP-SMA-SMK-SLB'!$F$14:$CG$713,'ALL-GTK-SD-SMP-SMA-SMK-SLB'!T$7,FALSE)</f>
        <v>0</v>
      </c>
      <c r="T343" s="9">
        <f>VLOOKUP($E343,'ALL-GTK-SD-SMP-SMA-SMK-SLB'!$F$14:$CG$713,'ALL-GTK-SD-SMP-SMA-SMK-SLB'!U$7,FALSE)</f>
        <v>0</v>
      </c>
      <c r="U343" s="9">
        <f>VLOOKUP($E343,'ALL-GTK-SD-SMP-SMA-SMK-SLB'!$F$14:$CG$713,'ALL-GTK-SD-SMP-SMA-SMK-SLB'!V$7,FALSE)</f>
        <v>0</v>
      </c>
      <c r="V343" s="9">
        <f>VLOOKUP($E343,'ALL-GTK-SD-SMP-SMA-SMK-SLB'!$F$14:$CG$713,'ALL-GTK-SD-SMP-SMA-SMK-SLB'!W$7,FALSE)</f>
        <v>1</v>
      </c>
      <c r="W343" s="9">
        <f>VLOOKUP($E343,'ALL-GTK-SD-SMP-SMA-SMK-SLB'!$F$14:$CG$713,'ALL-GTK-SD-SMP-SMA-SMK-SLB'!X$7,FALSE)</f>
        <v>0</v>
      </c>
      <c r="X343" s="9">
        <f>VLOOKUP($E343,'ALL-GTK-SD-SMP-SMA-SMK-SLB'!$F$14:$CG$713,'ALL-GTK-SD-SMP-SMA-SMK-SLB'!Y$7,FALSE)</f>
        <v>1</v>
      </c>
      <c r="Y343" s="299">
        <f t="shared" si="189"/>
        <v>0</v>
      </c>
      <c r="Z343" s="299">
        <f t="shared" si="190"/>
        <v>2</v>
      </c>
      <c r="AA343" s="10">
        <f t="shared" si="191"/>
        <v>2</v>
      </c>
      <c r="AB343" s="44">
        <f t="shared" si="192"/>
        <v>2</v>
      </c>
      <c r="AC343" s="44">
        <f t="shared" si="193"/>
        <v>7</v>
      </c>
      <c r="AD343" s="11">
        <f t="shared" si="194"/>
        <v>9</v>
      </c>
      <c r="AE343" s="9">
        <f>VLOOKUP($E343,'ALL-GTK-SD-SMP-SMA-SMK-SLB'!$F$14:$CG$713,'ALL-GTK-SD-SMP-SMA-SMK-SLB'!AF$7,FALSE)</f>
        <v>0</v>
      </c>
      <c r="AF343" s="9">
        <f>VLOOKUP($E343,'ALL-GTK-SD-SMP-SMA-SMK-SLB'!$F$14:$CG$713,'ALL-GTK-SD-SMP-SMA-SMK-SLB'!AG$7,FALSE)</f>
        <v>3</v>
      </c>
      <c r="AG343" s="10">
        <f t="shared" si="195"/>
        <v>3</v>
      </c>
      <c r="AH343" s="9">
        <f>VLOOKUP($E343,'ALL-GTK-SD-SMP-SMA-SMK-SLB'!$F$14:$CG$713,'ALL-GTK-SD-SMP-SMA-SMK-SLB'!AI$7,FALSE)</f>
        <v>2</v>
      </c>
      <c r="AI343" s="9">
        <f>VLOOKUP($E343,'ALL-GTK-SD-SMP-SMA-SMK-SLB'!$F$14:$CG$713,'ALL-GTK-SD-SMP-SMA-SMK-SLB'!AJ$7,FALSE)</f>
        <v>4</v>
      </c>
      <c r="AJ343" s="10">
        <f t="shared" si="196"/>
        <v>6</v>
      </c>
      <c r="AK343" s="44">
        <f t="shared" si="197"/>
        <v>2</v>
      </c>
      <c r="AL343" s="44">
        <f t="shared" si="198"/>
        <v>7</v>
      </c>
      <c r="AM343" s="11">
        <f t="shared" si="199"/>
        <v>9</v>
      </c>
      <c r="AN343" s="299">
        <f>VLOOKUP($E343,'ALL-GTK-SD-SMP-SMA-SMK-SLB'!$F$14:$CG$713,'ALL-GTK-SD-SMP-SMA-SMK-SLB'!AO$7,FALSE)</f>
        <v>0</v>
      </c>
      <c r="AO343" s="299">
        <f>VLOOKUP($E343,'ALL-GTK-SD-SMP-SMA-SMK-SLB'!$F$14:$CG$713,'ALL-GTK-SD-SMP-SMA-SMK-SLB'!AP$7,FALSE)</f>
        <v>0</v>
      </c>
      <c r="AP343" s="9">
        <f>VLOOKUP($E343,'ALL-GTK-SD-SMP-SMA-SMK-SLB'!$F$14:$CG$713,'ALL-GTK-SD-SMP-SMA-SMK-SLB'!AQ$7,FALSE)</f>
        <v>0</v>
      </c>
      <c r="AQ343" s="9">
        <f>VLOOKUP($E343,'ALL-GTK-SD-SMP-SMA-SMK-SLB'!$F$14:$CG$713,'ALL-GTK-SD-SMP-SMA-SMK-SLB'!AR$7,FALSE)</f>
        <v>0</v>
      </c>
      <c r="AR343" s="9">
        <f>VLOOKUP($E343,'ALL-GTK-SD-SMP-SMA-SMK-SLB'!$F$14:$CG$713,'ALL-GTK-SD-SMP-SMA-SMK-SLB'!AS$7,FALSE)</f>
        <v>0</v>
      </c>
      <c r="AS343" s="9">
        <f>VLOOKUP($E343,'ALL-GTK-SD-SMP-SMA-SMK-SLB'!$F$14:$CG$713,'ALL-GTK-SD-SMP-SMA-SMK-SLB'!AT$7,FALSE)</f>
        <v>0</v>
      </c>
      <c r="AT343" s="9">
        <f>VLOOKUP($E343,'ALL-GTK-SD-SMP-SMA-SMK-SLB'!$F$14:$CG$713,'ALL-GTK-SD-SMP-SMA-SMK-SLB'!AU$7,FALSE)</f>
        <v>0</v>
      </c>
      <c r="AU343" s="9">
        <f>VLOOKUP($E343,'ALL-GTK-SD-SMP-SMA-SMK-SLB'!$F$14:$CG$713,'ALL-GTK-SD-SMP-SMA-SMK-SLB'!AV$7,FALSE)</f>
        <v>0</v>
      </c>
      <c r="AV343" s="9">
        <f>VLOOKUP($E343,'ALL-GTK-SD-SMP-SMA-SMK-SLB'!$F$14:$CG$713,'ALL-GTK-SD-SMP-SMA-SMK-SLB'!AW$7,FALSE)</f>
        <v>0</v>
      </c>
      <c r="AW343" s="9">
        <f>VLOOKUP($E343,'ALL-GTK-SD-SMP-SMA-SMK-SLB'!$F$14:$CG$713,'ALL-GTK-SD-SMP-SMA-SMK-SLB'!AX$7,FALSE)</f>
        <v>0</v>
      </c>
      <c r="AX343" s="9">
        <f>VLOOKUP($E343,'ALL-GTK-SD-SMP-SMA-SMK-SLB'!$F$14:$CG$713,'ALL-GTK-SD-SMP-SMA-SMK-SLB'!AY$7,FALSE)</f>
        <v>1</v>
      </c>
      <c r="AY343" s="9">
        <f>VLOOKUP($E343,'ALL-GTK-SD-SMP-SMA-SMK-SLB'!$F$14:$CG$713,'ALL-GTK-SD-SMP-SMA-SMK-SLB'!AZ$7,FALSE)</f>
        <v>7</v>
      </c>
      <c r="AZ343" s="9">
        <f>VLOOKUP($E343,'ALL-GTK-SD-SMP-SMA-SMK-SLB'!$F$14:$CG$713,'ALL-GTK-SD-SMP-SMA-SMK-SLB'!BA$7,FALSE)</f>
        <v>1</v>
      </c>
      <c r="BA343" s="9">
        <f>VLOOKUP($E343,'ALL-GTK-SD-SMP-SMA-SMK-SLB'!$F$14:$CG$713,'ALL-GTK-SD-SMP-SMA-SMK-SLB'!BB$7,FALSE)</f>
        <v>0</v>
      </c>
      <c r="BB343" s="9">
        <f>VLOOKUP($E343,'ALL-GTK-SD-SMP-SMA-SMK-SLB'!$F$14:$CG$713,'ALL-GTK-SD-SMP-SMA-SMK-SLB'!BC$7,FALSE)</f>
        <v>0</v>
      </c>
      <c r="BC343" s="9">
        <f>VLOOKUP($E343,'ALL-GTK-SD-SMP-SMA-SMK-SLB'!$F$14:$CG$713,'ALL-GTK-SD-SMP-SMA-SMK-SLB'!BD$7,FALSE)</f>
        <v>0</v>
      </c>
      <c r="BD343" s="310">
        <f t="shared" si="200"/>
        <v>0</v>
      </c>
      <c r="BE343" s="310">
        <f t="shared" si="201"/>
        <v>0</v>
      </c>
      <c r="BF343" s="10">
        <f t="shared" si="202"/>
        <v>0</v>
      </c>
      <c r="BG343" s="311">
        <f t="shared" si="203"/>
        <v>2</v>
      </c>
      <c r="BH343" s="311">
        <f t="shared" si="204"/>
        <v>7</v>
      </c>
      <c r="BI343" s="10">
        <f t="shared" si="205"/>
        <v>9</v>
      </c>
      <c r="BJ343" s="44">
        <f t="shared" si="206"/>
        <v>2</v>
      </c>
      <c r="BK343" s="44">
        <f t="shared" si="207"/>
        <v>7</v>
      </c>
      <c r="BL343" s="11">
        <f t="shared" si="208"/>
        <v>9</v>
      </c>
      <c r="BM343" s="9">
        <f>VLOOKUP($E343,'ALL-GTK-SD-SMP-SMA-SMK-SLB'!$F$14:$CG$713,'ALL-GTK-SD-SMP-SMA-SMK-SLB'!BN$7,FALSE)</f>
        <v>0</v>
      </c>
      <c r="BN343" s="9">
        <f>VLOOKUP($E343,'ALL-GTK-SD-SMP-SMA-SMK-SLB'!$F$14:$CG$713,'ALL-GTK-SD-SMP-SMA-SMK-SLB'!BO$7,FALSE)</f>
        <v>0</v>
      </c>
      <c r="BO343" s="9">
        <f>VLOOKUP($E343,'ALL-GTK-SD-SMP-SMA-SMK-SLB'!$F$14:$CG$713,'ALL-GTK-SD-SMP-SMA-SMK-SLB'!BP$7,FALSE)</f>
        <v>0</v>
      </c>
      <c r="BP343" s="9">
        <f>VLOOKUP($E343,'ALL-GTK-SD-SMP-SMA-SMK-SLB'!$F$14:$CG$713,'ALL-GTK-SD-SMP-SMA-SMK-SLB'!BQ$7,FALSE)</f>
        <v>0</v>
      </c>
      <c r="BQ343" s="9">
        <f>VLOOKUP($E343,'ALL-GTK-SD-SMP-SMA-SMK-SLB'!$F$14:$CG$713,'ALL-GTK-SD-SMP-SMA-SMK-SLB'!BR$7,FALSE)</f>
        <v>0</v>
      </c>
      <c r="BR343" s="9">
        <f>VLOOKUP($E343,'ALL-GTK-SD-SMP-SMA-SMK-SLB'!$F$14:$CG$713,'ALL-GTK-SD-SMP-SMA-SMK-SLB'!BS$7,FALSE)</f>
        <v>0</v>
      </c>
      <c r="BS343" s="9">
        <f>VLOOKUP($E343,'ALL-GTK-SD-SMP-SMA-SMK-SLB'!$F$14:$CG$713,'ALL-GTK-SD-SMP-SMA-SMK-SLB'!BT$7,FALSE)</f>
        <v>0</v>
      </c>
      <c r="BT343" s="9">
        <f>VLOOKUP($E343,'ALL-GTK-SD-SMP-SMA-SMK-SLB'!$F$14:$CG$713,'ALL-GTK-SD-SMP-SMA-SMK-SLB'!BU$7,FALSE)</f>
        <v>0</v>
      </c>
      <c r="BU343" s="299">
        <f t="shared" si="209"/>
        <v>0</v>
      </c>
      <c r="BV343" s="299">
        <f t="shared" si="210"/>
        <v>0</v>
      </c>
      <c r="BW343" s="44">
        <f t="shared" si="211"/>
        <v>0</v>
      </c>
      <c r="BX343" s="44">
        <f t="shared" si="212"/>
        <v>0</v>
      </c>
      <c r="BY343" s="11">
        <f t="shared" si="213"/>
        <v>0</v>
      </c>
      <c r="BZ343" s="14">
        <f t="shared" si="214"/>
        <v>2</v>
      </c>
      <c r="CA343" s="14">
        <f t="shared" si="215"/>
        <v>7</v>
      </c>
      <c r="CB343" s="13">
        <f t="shared" si="216"/>
        <v>0</v>
      </c>
      <c r="CC343" s="13">
        <f t="shared" si="217"/>
        <v>0</v>
      </c>
      <c r="CD343" s="312">
        <f t="shared" si="218"/>
        <v>2</v>
      </c>
      <c r="CE343" s="312">
        <f t="shared" si="219"/>
        <v>7</v>
      </c>
      <c r="CF343" s="313">
        <f t="shared" si="220"/>
        <v>9</v>
      </c>
      <c r="CG343" s="302" t="str">
        <f t="shared" si="221"/>
        <v>OK</v>
      </c>
    </row>
    <row r="344" spans="1:85" ht="14.25" x14ac:dyDescent="0.25">
      <c r="A344" s="6">
        <v>332</v>
      </c>
      <c r="B344" s="495">
        <v>332</v>
      </c>
      <c r="C344" s="495" t="s">
        <v>6</v>
      </c>
      <c r="D344" s="496" t="s">
        <v>19</v>
      </c>
      <c r="E344" s="626">
        <v>20319860</v>
      </c>
      <c r="F344" s="627" t="s">
        <v>600</v>
      </c>
      <c r="G344" s="624" t="s">
        <v>52</v>
      </c>
      <c r="H344" s="9">
        <f>VLOOKUP($E344,'ALL-GTK-SD-SMP-SMA-SMK-SLB'!$F$14:$CG$713,'ALL-GTK-SD-SMP-SMA-SMK-SLB'!I$7,FALSE)</f>
        <v>0</v>
      </c>
      <c r="I344" s="9">
        <f>VLOOKUP($E344,'ALL-GTK-SD-SMP-SMA-SMK-SLB'!$F$14:$CG$713,'ALL-GTK-SD-SMP-SMA-SMK-SLB'!J$7,FALSE)</f>
        <v>0</v>
      </c>
      <c r="J344" s="9">
        <f>VLOOKUP($E344,'ALL-GTK-SD-SMP-SMA-SMK-SLB'!$F$14:$CG$713,'ALL-GTK-SD-SMP-SMA-SMK-SLB'!K$7,FALSE)</f>
        <v>0</v>
      </c>
      <c r="K344" s="9">
        <f>VLOOKUP($E344,'ALL-GTK-SD-SMP-SMA-SMK-SLB'!$F$14:$CG$713,'ALL-GTK-SD-SMP-SMA-SMK-SLB'!L$7,FALSE)</f>
        <v>0</v>
      </c>
      <c r="L344" s="9">
        <f>VLOOKUP($E344,'ALL-GTK-SD-SMP-SMA-SMK-SLB'!$F$14:$CG$713,'ALL-GTK-SD-SMP-SMA-SMK-SLB'!M$7,FALSE)</f>
        <v>1</v>
      </c>
      <c r="M344" s="9">
        <f>VLOOKUP($E344,'ALL-GTK-SD-SMP-SMA-SMK-SLB'!$F$14:$CG$713,'ALL-GTK-SD-SMP-SMA-SMK-SLB'!N$7,FALSE)</f>
        <v>0</v>
      </c>
      <c r="N344" s="9">
        <f>VLOOKUP($E344,'ALL-GTK-SD-SMP-SMA-SMK-SLB'!$F$14:$CG$713,'ALL-GTK-SD-SMP-SMA-SMK-SLB'!O$7,FALSE)</f>
        <v>2</v>
      </c>
      <c r="O344" s="9">
        <f>VLOOKUP($E344,'ALL-GTK-SD-SMP-SMA-SMK-SLB'!$F$14:$CG$713,'ALL-GTK-SD-SMP-SMA-SMK-SLB'!P$7,FALSE)</f>
        <v>1</v>
      </c>
      <c r="P344" s="299">
        <f t="shared" si="186"/>
        <v>3</v>
      </c>
      <c r="Q344" s="299">
        <f t="shared" si="187"/>
        <v>1</v>
      </c>
      <c r="R344" s="300">
        <f t="shared" si="188"/>
        <v>4</v>
      </c>
      <c r="S344" s="9">
        <f>VLOOKUP($E344,'ALL-GTK-SD-SMP-SMA-SMK-SLB'!$F$14:$CG$713,'ALL-GTK-SD-SMP-SMA-SMK-SLB'!T$7,FALSE)</f>
        <v>0</v>
      </c>
      <c r="T344" s="9">
        <f>VLOOKUP($E344,'ALL-GTK-SD-SMP-SMA-SMK-SLB'!$F$14:$CG$713,'ALL-GTK-SD-SMP-SMA-SMK-SLB'!U$7,FALSE)</f>
        <v>0</v>
      </c>
      <c r="U344" s="9">
        <f>VLOOKUP($E344,'ALL-GTK-SD-SMP-SMA-SMK-SLB'!$F$14:$CG$713,'ALL-GTK-SD-SMP-SMA-SMK-SLB'!V$7,FALSE)</f>
        <v>1</v>
      </c>
      <c r="V344" s="9">
        <f>VLOOKUP($E344,'ALL-GTK-SD-SMP-SMA-SMK-SLB'!$F$14:$CG$713,'ALL-GTK-SD-SMP-SMA-SMK-SLB'!W$7,FALSE)</f>
        <v>1</v>
      </c>
      <c r="W344" s="9">
        <f>VLOOKUP($E344,'ALL-GTK-SD-SMP-SMA-SMK-SLB'!$F$14:$CG$713,'ALL-GTK-SD-SMP-SMA-SMK-SLB'!X$7,FALSE)</f>
        <v>3</v>
      </c>
      <c r="X344" s="9">
        <f>VLOOKUP($E344,'ALL-GTK-SD-SMP-SMA-SMK-SLB'!$F$14:$CG$713,'ALL-GTK-SD-SMP-SMA-SMK-SLB'!Y$7,FALSE)</f>
        <v>5</v>
      </c>
      <c r="Y344" s="299">
        <f t="shared" si="189"/>
        <v>4</v>
      </c>
      <c r="Z344" s="299">
        <f t="shared" si="190"/>
        <v>6</v>
      </c>
      <c r="AA344" s="10">
        <f t="shared" si="191"/>
        <v>10</v>
      </c>
      <c r="AB344" s="44">
        <f t="shared" si="192"/>
        <v>7</v>
      </c>
      <c r="AC344" s="44">
        <f t="shared" si="193"/>
        <v>7</v>
      </c>
      <c r="AD344" s="11">
        <f t="shared" si="194"/>
        <v>14</v>
      </c>
      <c r="AE344" s="9">
        <f>VLOOKUP($E344,'ALL-GTK-SD-SMP-SMA-SMK-SLB'!$F$14:$CG$713,'ALL-GTK-SD-SMP-SMA-SMK-SLB'!AF$7,FALSE)</f>
        <v>4</v>
      </c>
      <c r="AF344" s="9">
        <f>VLOOKUP($E344,'ALL-GTK-SD-SMP-SMA-SMK-SLB'!$F$14:$CG$713,'ALL-GTK-SD-SMP-SMA-SMK-SLB'!AG$7,FALSE)</f>
        <v>6</v>
      </c>
      <c r="AG344" s="10">
        <f t="shared" si="195"/>
        <v>10</v>
      </c>
      <c r="AH344" s="9">
        <f>VLOOKUP($E344,'ALL-GTK-SD-SMP-SMA-SMK-SLB'!$F$14:$CG$713,'ALL-GTK-SD-SMP-SMA-SMK-SLB'!AI$7,FALSE)</f>
        <v>3</v>
      </c>
      <c r="AI344" s="9">
        <f>VLOOKUP($E344,'ALL-GTK-SD-SMP-SMA-SMK-SLB'!$F$14:$CG$713,'ALL-GTK-SD-SMP-SMA-SMK-SLB'!AJ$7,FALSE)</f>
        <v>1</v>
      </c>
      <c r="AJ344" s="10">
        <f t="shared" si="196"/>
        <v>4</v>
      </c>
      <c r="AK344" s="44">
        <f t="shared" si="197"/>
        <v>7</v>
      </c>
      <c r="AL344" s="44">
        <f t="shared" si="198"/>
        <v>7</v>
      </c>
      <c r="AM344" s="11">
        <f t="shared" si="199"/>
        <v>14</v>
      </c>
      <c r="AN344" s="299">
        <f>VLOOKUP($E344,'ALL-GTK-SD-SMP-SMA-SMK-SLB'!$F$14:$CG$713,'ALL-GTK-SD-SMP-SMA-SMK-SLB'!AO$7,FALSE)</f>
        <v>0</v>
      </c>
      <c r="AO344" s="299">
        <f>VLOOKUP($E344,'ALL-GTK-SD-SMP-SMA-SMK-SLB'!$F$14:$CG$713,'ALL-GTK-SD-SMP-SMA-SMK-SLB'!AP$7,FALSE)</f>
        <v>0</v>
      </c>
      <c r="AP344" s="9">
        <f>VLOOKUP($E344,'ALL-GTK-SD-SMP-SMA-SMK-SLB'!$F$14:$CG$713,'ALL-GTK-SD-SMP-SMA-SMK-SLB'!AQ$7,FALSE)</f>
        <v>0</v>
      </c>
      <c r="AQ344" s="9">
        <f>VLOOKUP($E344,'ALL-GTK-SD-SMP-SMA-SMK-SLB'!$F$14:$CG$713,'ALL-GTK-SD-SMP-SMA-SMK-SLB'!AR$7,FALSE)</f>
        <v>0</v>
      </c>
      <c r="AR344" s="9">
        <f>VLOOKUP($E344,'ALL-GTK-SD-SMP-SMA-SMK-SLB'!$F$14:$CG$713,'ALL-GTK-SD-SMP-SMA-SMK-SLB'!AS$7,FALSE)</f>
        <v>0</v>
      </c>
      <c r="AS344" s="9">
        <f>VLOOKUP($E344,'ALL-GTK-SD-SMP-SMA-SMK-SLB'!$F$14:$CG$713,'ALL-GTK-SD-SMP-SMA-SMK-SLB'!AT$7,FALSE)</f>
        <v>0</v>
      </c>
      <c r="AT344" s="9">
        <f>VLOOKUP($E344,'ALL-GTK-SD-SMP-SMA-SMK-SLB'!$F$14:$CG$713,'ALL-GTK-SD-SMP-SMA-SMK-SLB'!AU$7,FALSE)</f>
        <v>1</v>
      </c>
      <c r="AU344" s="9">
        <f>VLOOKUP($E344,'ALL-GTK-SD-SMP-SMA-SMK-SLB'!$F$14:$CG$713,'ALL-GTK-SD-SMP-SMA-SMK-SLB'!AV$7,FALSE)</f>
        <v>0</v>
      </c>
      <c r="AV344" s="9">
        <f>VLOOKUP($E344,'ALL-GTK-SD-SMP-SMA-SMK-SLB'!$F$14:$CG$713,'ALL-GTK-SD-SMP-SMA-SMK-SLB'!AW$7,FALSE)</f>
        <v>0</v>
      </c>
      <c r="AW344" s="9">
        <f>VLOOKUP($E344,'ALL-GTK-SD-SMP-SMA-SMK-SLB'!$F$14:$CG$713,'ALL-GTK-SD-SMP-SMA-SMK-SLB'!AX$7,FALSE)</f>
        <v>0</v>
      </c>
      <c r="AX344" s="9">
        <f>VLOOKUP($E344,'ALL-GTK-SD-SMP-SMA-SMK-SLB'!$F$14:$CG$713,'ALL-GTK-SD-SMP-SMA-SMK-SLB'!AY$7,FALSE)</f>
        <v>5</v>
      </c>
      <c r="AY344" s="9">
        <f>VLOOKUP($E344,'ALL-GTK-SD-SMP-SMA-SMK-SLB'!$F$14:$CG$713,'ALL-GTK-SD-SMP-SMA-SMK-SLB'!AZ$7,FALSE)</f>
        <v>7</v>
      </c>
      <c r="AZ344" s="9">
        <f>VLOOKUP($E344,'ALL-GTK-SD-SMP-SMA-SMK-SLB'!$F$14:$CG$713,'ALL-GTK-SD-SMP-SMA-SMK-SLB'!BA$7,FALSE)</f>
        <v>1</v>
      </c>
      <c r="BA344" s="9">
        <f>VLOOKUP($E344,'ALL-GTK-SD-SMP-SMA-SMK-SLB'!$F$14:$CG$713,'ALL-GTK-SD-SMP-SMA-SMK-SLB'!BB$7,FALSE)</f>
        <v>0</v>
      </c>
      <c r="BB344" s="9">
        <f>VLOOKUP($E344,'ALL-GTK-SD-SMP-SMA-SMK-SLB'!$F$14:$CG$713,'ALL-GTK-SD-SMP-SMA-SMK-SLB'!BC$7,FALSE)</f>
        <v>0</v>
      </c>
      <c r="BC344" s="9">
        <f>VLOOKUP($E344,'ALL-GTK-SD-SMP-SMA-SMK-SLB'!$F$14:$CG$713,'ALL-GTK-SD-SMP-SMA-SMK-SLB'!BD$7,FALSE)</f>
        <v>0</v>
      </c>
      <c r="BD344" s="310">
        <f t="shared" si="200"/>
        <v>1</v>
      </c>
      <c r="BE344" s="310">
        <f t="shared" si="201"/>
        <v>0</v>
      </c>
      <c r="BF344" s="10">
        <f t="shared" si="202"/>
        <v>1</v>
      </c>
      <c r="BG344" s="311">
        <f t="shared" si="203"/>
        <v>6</v>
      </c>
      <c r="BH344" s="311">
        <f t="shared" si="204"/>
        <v>7</v>
      </c>
      <c r="BI344" s="10">
        <f t="shared" si="205"/>
        <v>13</v>
      </c>
      <c r="BJ344" s="44">
        <f t="shared" si="206"/>
        <v>7</v>
      </c>
      <c r="BK344" s="44">
        <f t="shared" si="207"/>
        <v>7</v>
      </c>
      <c r="BL344" s="11">
        <f t="shared" si="208"/>
        <v>14</v>
      </c>
      <c r="BM344" s="9">
        <f>VLOOKUP($E344,'ALL-GTK-SD-SMP-SMA-SMK-SLB'!$F$14:$CG$713,'ALL-GTK-SD-SMP-SMA-SMK-SLB'!BN$7,FALSE)</f>
        <v>0</v>
      </c>
      <c r="BN344" s="9">
        <f>VLOOKUP($E344,'ALL-GTK-SD-SMP-SMA-SMK-SLB'!$F$14:$CG$713,'ALL-GTK-SD-SMP-SMA-SMK-SLB'!BO$7,FALSE)</f>
        <v>0</v>
      </c>
      <c r="BO344" s="9">
        <f>VLOOKUP($E344,'ALL-GTK-SD-SMP-SMA-SMK-SLB'!$F$14:$CG$713,'ALL-GTK-SD-SMP-SMA-SMK-SLB'!BP$7,FALSE)</f>
        <v>0</v>
      </c>
      <c r="BP344" s="9">
        <f>VLOOKUP($E344,'ALL-GTK-SD-SMP-SMA-SMK-SLB'!$F$14:$CG$713,'ALL-GTK-SD-SMP-SMA-SMK-SLB'!BQ$7,FALSE)</f>
        <v>0</v>
      </c>
      <c r="BQ344" s="9">
        <f>VLOOKUP($E344,'ALL-GTK-SD-SMP-SMA-SMK-SLB'!$F$14:$CG$713,'ALL-GTK-SD-SMP-SMA-SMK-SLB'!BR$7,FALSE)</f>
        <v>0</v>
      </c>
      <c r="BR344" s="9">
        <f>VLOOKUP($E344,'ALL-GTK-SD-SMP-SMA-SMK-SLB'!$F$14:$CG$713,'ALL-GTK-SD-SMP-SMA-SMK-SLB'!BS$7,FALSE)</f>
        <v>0</v>
      </c>
      <c r="BS344" s="9">
        <f>VLOOKUP($E344,'ALL-GTK-SD-SMP-SMA-SMK-SLB'!$F$14:$CG$713,'ALL-GTK-SD-SMP-SMA-SMK-SLB'!BT$7,FALSE)</f>
        <v>0</v>
      </c>
      <c r="BT344" s="9">
        <f>VLOOKUP($E344,'ALL-GTK-SD-SMP-SMA-SMK-SLB'!$F$14:$CG$713,'ALL-GTK-SD-SMP-SMA-SMK-SLB'!BU$7,FALSE)</f>
        <v>0</v>
      </c>
      <c r="BU344" s="299">
        <f t="shared" si="209"/>
        <v>0</v>
      </c>
      <c r="BV344" s="299">
        <f t="shared" si="210"/>
        <v>0</v>
      </c>
      <c r="BW344" s="44">
        <f t="shared" si="211"/>
        <v>0</v>
      </c>
      <c r="BX344" s="44">
        <f t="shared" si="212"/>
        <v>0</v>
      </c>
      <c r="BY344" s="11">
        <f t="shared" si="213"/>
        <v>0</v>
      </c>
      <c r="BZ344" s="14">
        <f t="shared" si="214"/>
        <v>7</v>
      </c>
      <c r="CA344" s="14">
        <f t="shared" si="215"/>
        <v>7</v>
      </c>
      <c r="CB344" s="13">
        <f t="shared" si="216"/>
        <v>0</v>
      </c>
      <c r="CC344" s="13">
        <f t="shared" si="217"/>
        <v>0</v>
      </c>
      <c r="CD344" s="312">
        <f t="shared" si="218"/>
        <v>7</v>
      </c>
      <c r="CE344" s="312">
        <f t="shared" si="219"/>
        <v>7</v>
      </c>
      <c r="CF344" s="313">
        <f t="shared" si="220"/>
        <v>14</v>
      </c>
      <c r="CG344" s="302" t="str">
        <f t="shared" si="221"/>
        <v>OK</v>
      </c>
    </row>
    <row r="345" spans="1:85" ht="14.25" x14ac:dyDescent="0.25">
      <c r="A345" s="6">
        <v>333</v>
      </c>
      <c r="B345" s="495">
        <v>333</v>
      </c>
      <c r="C345" s="495" t="s">
        <v>6</v>
      </c>
      <c r="D345" s="496" t="s">
        <v>19</v>
      </c>
      <c r="E345" s="626">
        <v>20319859</v>
      </c>
      <c r="F345" s="627" t="s">
        <v>601</v>
      </c>
      <c r="G345" s="624" t="s">
        <v>52</v>
      </c>
      <c r="H345" s="9">
        <f>VLOOKUP($E345,'ALL-GTK-SD-SMP-SMA-SMK-SLB'!$F$14:$CG$713,'ALL-GTK-SD-SMP-SMA-SMK-SLB'!I$7,FALSE)</f>
        <v>0</v>
      </c>
      <c r="I345" s="9">
        <f>VLOOKUP($E345,'ALL-GTK-SD-SMP-SMA-SMK-SLB'!$F$14:$CG$713,'ALL-GTK-SD-SMP-SMA-SMK-SLB'!J$7,FALSE)</f>
        <v>0</v>
      </c>
      <c r="J345" s="9">
        <f>VLOOKUP($E345,'ALL-GTK-SD-SMP-SMA-SMK-SLB'!$F$14:$CG$713,'ALL-GTK-SD-SMP-SMA-SMK-SLB'!K$7,FALSE)</f>
        <v>0</v>
      </c>
      <c r="K345" s="9">
        <f>VLOOKUP($E345,'ALL-GTK-SD-SMP-SMA-SMK-SLB'!$F$14:$CG$713,'ALL-GTK-SD-SMP-SMA-SMK-SLB'!L$7,FALSE)</f>
        <v>0</v>
      </c>
      <c r="L345" s="9">
        <f>VLOOKUP($E345,'ALL-GTK-SD-SMP-SMA-SMK-SLB'!$F$14:$CG$713,'ALL-GTK-SD-SMP-SMA-SMK-SLB'!M$7,FALSE)</f>
        <v>1</v>
      </c>
      <c r="M345" s="9">
        <f>VLOOKUP($E345,'ALL-GTK-SD-SMP-SMA-SMK-SLB'!$F$14:$CG$713,'ALL-GTK-SD-SMP-SMA-SMK-SLB'!N$7,FALSE)</f>
        <v>0</v>
      </c>
      <c r="N345" s="9">
        <f>VLOOKUP($E345,'ALL-GTK-SD-SMP-SMA-SMK-SLB'!$F$14:$CG$713,'ALL-GTK-SD-SMP-SMA-SMK-SLB'!O$7,FALSE)</f>
        <v>2</v>
      </c>
      <c r="O345" s="9">
        <f>VLOOKUP($E345,'ALL-GTK-SD-SMP-SMA-SMK-SLB'!$F$14:$CG$713,'ALL-GTK-SD-SMP-SMA-SMK-SLB'!P$7,FALSE)</f>
        <v>3</v>
      </c>
      <c r="P345" s="299">
        <f t="shared" si="186"/>
        <v>3</v>
      </c>
      <c r="Q345" s="299">
        <f t="shared" si="187"/>
        <v>3</v>
      </c>
      <c r="R345" s="300">
        <f t="shared" si="188"/>
        <v>6</v>
      </c>
      <c r="S345" s="9">
        <f>VLOOKUP($E345,'ALL-GTK-SD-SMP-SMA-SMK-SLB'!$F$14:$CG$713,'ALL-GTK-SD-SMP-SMA-SMK-SLB'!T$7,FALSE)</f>
        <v>0</v>
      </c>
      <c r="T345" s="9">
        <f>VLOOKUP($E345,'ALL-GTK-SD-SMP-SMA-SMK-SLB'!$F$14:$CG$713,'ALL-GTK-SD-SMP-SMA-SMK-SLB'!U$7,FALSE)</f>
        <v>0</v>
      </c>
      <c r="U345" s="9">
        <f>VLOOKUP($E345,'ALL-GTK-SD-SMP-SMA-SMK-SLB'!$F$14:$CG$713,'ALL-GTK-SD-SMP-SMA-SMK-SLB'!V$7,FALSE)</f>
        <v>2</v>
      </c>
      <c r="V345" s="9">
        <f>VLOOKUP($E345,'ALL-GTK-SD-SMP-SMA-SMK-SLB'!$F$14:$CG$713,'ALL-GTK-SD-SMP-SMA-SMK-SLB'!W$7,FALSE)</f>
        <v>0</v>
      </c>
      <c r="W345" s="9">
        <f>VLOOKUP($E345,'ALL-GTK-SD-SMP-SMA-SMK-SLB'!$F$14:$CG$713,'ALL-GTK-SD-SMP-SMA-SMK-SLB'!X$7,FALSE)</f>
        <v>0</v>
      </c>
      <c r="X345" s="9">
        <f>VLOOKUP($E345,'ALL-GTK-SD-SMP-SMA-SMK-SLB'!$F$14:$CG$713,'ALL-GTK-SD-SMP-SMA-SMK-SLB'!Y$7,FALSE)</f>
        <v>0</v>
      </c>
      <c r="Y345" s="299">
        <f t="shared" si="189"/>
        <v>2</v>
      </c>
      <c r="Z345" s="299">
        <f t="shared" si="190"/>
        <v>0</v>
      </c>
      <c r="AA345" s="10">
        <f t="shared" si="191"/>
        <v>2</v>
      </c>
      <c r="AB345" s="44">
        <f t="shared" si="192"/>
        <v>5</v>
      </c>
      <c r="AC345" s="44">
        <f t="shared" si="193"/>
        <v>3</v>
      </c>
      <c r="AD345" s="11">
        <f t="shared" si="194"/>
        <v>8</v>
      </c>
      <c r="AE345" s="9">
        <f>VLOOKUP($E345,'ALL-GTK-SD-SMP-SMA-SMK-SLB'!$F$14:$CG$713,'ALL-GTK-SD-SMP-SMA-SMK-SLB'!AF$7,FALSE)</f>
        <v>1</v>
      </c>
      <c r="AF345" s="9">
        <f>VLOOKUP($E345,'ALL-GTK-SD-SMP-SMA-SMK-SLB'!$F$14:$CG$713,'ALL-GTK-SD-SMP-SMA-SMK-SLB'!AG$7,FALSE)</f>
        <v>1</v>
      </c>
      <c r="AG345" s="10">
        <f t="shared" si="195"/>
        <v>2</v>
      </c>
      <c r="AH345" s="9">
        <f>VLOOKUP($E345,'ALL-GTK-SD-SMP-SMA-SMK-SLB'!$F$14:$CG$713,'ALL-GTK-SD-SMP-SMA-SMK-SLB'!AI$7,FALSE)</f>
        <v>4</v>
      </c>
      <c r="AI345" s="9">
        <f>VLOOKUP($E345,'ALL-GTK-SD-SMP-SMA-SMK-SLB'!$F$14:$CG$713,'ALL-GTK-SD-SMP-SMA-SMK-SLB'!AJ$7,FALSE)</f>
        <v>2</v>
      </c>
      <c r="AJ345" s="10">
        <f t="shared" si="196"/>
        <v>6</v>
      </c>
      <c r="AK345" s="44">
        <f t="shared" si="197"/>
        <v>5</v>
      </c>
      <c r="AL345" s="44">
        <f t="shared" si="198"/>
        <v>3</v>
      </c>
      <c r="AM345" s="11">
        <f t="shared" si="199"/>
        <v>8</v>
      </c>
      <c r="AN345" s="299">
        <f>VLOOKUP($E345,'ALL-GTK-SD-SMP-SMA-SMK-SLB'!$F$14:$CG$713,'ALL-GTK-SD-SMP-SMA-SMK-SLB'!AO$7,FALSE)</f>
        <v>0</v>
      </c>
      <c r="AO345" s="299">
        <f>VLOOKUP($E345,'ALL-GTK-SD-SMP-SMA-SMK-SLB'!$F$14:$CG$713,'ALL-GTK-SD-SMP-SMA-SMK-SLB'!AP$7,FALSE)</f>
        <v>0</v>
      </c>
      <c r="AP345" s="9">
        <f>VLOOKUP($E345,'ALL-GTK-SD-SMP-SMA-SMK-SLB'!$F$14:$CG$713,'ALL-GTK-SD-SMP-SMA-SMK-SLB'!AQ$7,FALSE)</f>
        <v>0</v>
      </c>
      <c r="AQ345" s="9">
        <f>VLOOKUP($E345,'ALL-GTK-SD-SMP-SMA-SMK-SLB'!$F$14:$CG$713,'ALL-GTK-SD-SMP-SMA-SMK-SLB'!AR$7,FALSE)</f>
        <v>0</v>
      </c>
      <c r="AR345" s="9">
        <f>VLOOKUP($E345,'ALL-GTK-SD-SMP-SMA-SMK-SLB'!$F$14:$CG$713,'ALL-GTK-SD-SMP-SMA-SMK-SLB'!AS$7,FALSE)</f>
        <v>0</v>
      </c>
      <c r="AS345" s="9">
        <f>VLOOKUP($E345,'ALL-GTK-SD-SMP-SMA-SMK-SLB'!$F$14:$CG$713,'ALL-GTK-SD-SMP-SMA-SMK-SLB'!AT$7,FALSE)</f>
        <v>0</v>
      </c>
      <c r="AT345" s="9">
        <f>VLOOKUP($E345,'ALL-GTK-SD-SMP-SMA-SMK-SLB'!$F$14:$CG$713,'ALL-GTK-SD-SMP-SMA-SMK-SLB'!AU$7,FALSE)</f>
        <v>0</v>
      </c>
      <c r="AU345" s="9">
        <f>VLOOKUP($E345,'ALL-GTK-SD-SMP-SMA-SMK-SLB'!$F$14:$CG$713,'ALL-GTK-SD-SMP-SMA-SMK-SLB'!AV$7,FALSE)</f>
        <v>0</v>
      </c>
      <c r="AV345" s="9">
        <f>VLOOKUP($E345,'ALL-GTK-SD-SMP-SMA-SMK-SLB'!$F$14:$CG$713,'ALL-GTK-SD-SMP-SMA-SMK-SLB'!AW$7,FALSE)</f>
        <v>0</v>
      </c>
      <c r="AW345" s="9">
        <f>VLOOKUP($E345,'ALL-GTK-SD-SMP-SMA-SMK-SLB'!$F$14:$CG$713,'ALL-GTK-SD-SMP-SMA-SMK-SLB'!AX$7,FALSE)</f>
        <v>0</v>
      </c>
      <c r="AX345" s="9">
        <f>VLOOKUP($E345,'ALL-GTK-SD-SMP-SMA-SMK-SLB'!$F$14:$CG$713,'ALL-GTK-SD-SMP-SMA-SMK-SLB'!AY$7,FALSE)</f>
        <v>5</v>
      </c>
      <c r="AY345" s="9">
        <f>VLOOKUP($E345,'ALL-GTK-SD-SMP-SMA-SMK-SLB'!$F$14:$CG$713,'ALL-GTK-SD-SMP-SMA-SMK-SLB'!AZ$7,FALSE)</f>
        <v>3</v>
      </c>
      <c r="AZ345" s="9">
        <f>VLOOKUP($E345,'ALL-GTK-SD-SMP-SMA-SMK-SLB'!$F$14:$CG$713,'ALL-GTK-SD-SMP-SMA-SMK-SLB'!BA$7,FALSE)</f>
        <v>0</v>
      </c>
      <c r="BA345" s="9">
        <f>VLOOKUP($E345,'ALL-GTK-SD-SMP-SMA-SMK-SLB'!$F$14:$CG$713,'ALL-GTK-SD-SMP-SMA-SMK-SLB'!BB$7,FALSE)</f>
        <v>0</v>
      </c>
      <c r="BB345" s="9">
        <f>VLOOKUP($E345,'ALL-GTK-SD-SMP-SMA-SMK-SLB'!$F$14:$CG$713,'ALL-GTK-SD-SMP-SMA-SMK-SLB'!BC$7,FALSE)</f>
        <v>0</v>
      </c>
      <c r="BC345" s="9">
        <f>VLOOKUP($E345,'ALL-GTK-SD-SMP-SMA-SMK-SLB'!$F$14:$CG$713,'ALL-GTK-SD-SMP-SMA-SMK-SLB'!BD$7,FALSE)</f>
        <v>0</v>
      </c>
      <c r="BD345" s="310">
        <f t="shared" si="200"/>
        <v>0</v>
      </c>
      <c r="BE345" s="310">
        <f t="shared" si="201"/>
        <v>0</v>
      </c>
      <c r="BF345" s="10">
        <f t="shared" si="202"/>
        <v>0</v>
      </c>
      <c r="BG345" s="311">
        <f t="shared" si="203"/>
        <v>5</v>
      </c>
      <c r="BH345" s="311">
        <f t="shared" si="204"/>
        <v>3</v>
      </c>
      <c r="BI345" s="10">
        <f t="shared" si="205"/>
        <v>8</v>
      </c>
      <c r="BJ345" s="44">
        <f t="shared" si="206"/>
        <v>5</v>
      </c>
      <c r="BK345" s="44">
        <f t="shared" si="207"/>
        <v>3</v>
      </c>
      <c r="BL345" s="11">
        <f t="shared" si="208"/>
        <v>8</v>
      </c>
      <c r="BM345" s="9">
        <f>VLOOKUP($E345,'ALL-GTK-SD-SMP-SMA-SMK-SLB'!$F$14:$CG$713,'ALL-GTK-SD-SMP-SMA-SMK-SLB'!BN$7,FALSE)</f>
        <v>0</v>
      </c>
      <c r="BN345" s="9">
        <f>VLOOKUP($E345,'ALL-GTK-SD-SMP-SMA-SMK-SLB'!$F$14:$CG$713,'ALL-GTK-SD-SMP-SMA-SMK-SLB'!BO$7,FALSE)</f>
        <v>0</v>
      </c>
      <c r="BO345" s="9">
        <f>VLOOKUP($E345,'ALL-GTK-SD-SMP-SMA-SMK-SLB'!$F$14:$CG$713,'ALL-GTK-SD-SMP-SMA-SMK-SLB'!BP$7,FALSE)</f>
        <v>0</v>
      </c>
      <c r="BP345" s="9">
        <f>VLOOKUP($E345,'ALL-GTK-SD-SMP-SMA-SMK-SLB'!$F$14:$CG$713,'ALL-GTK-SD-SMP-SMA-SMK-SLB'!BQ$7,FALSE)</f>
        <v>0</v>
      </c>
      <c r="BQ345" s="9">
        <f>VLOOKUP($E345,'ALL-GTK-SD-SMP-SMA-SMK-SLB'!$F$14:$CG$713,'ALL-GTK-SD-SMP-SMA-SMK-SLB'!BR$7,FALSE)</f>
        <v>0</v>
      </c>
      <c r="BR345" s="9">
        <f>VLOOKUP($E345,'ALL-GTK-SD-SMP-SMA-SMK-SLB'!$F$14:$CG$713,'ALL-GTK-SD-SMP-SMA-SMK-SLB'!BS$7,FALSE)</f>
        <v>0</v>
      </c>
      <c r="BS345" s="9">
        <f>VLOOKUP($E345,'ALL-GTK-SD-SMP-SMA-SMK-SLB'!$F$14:$CG$713,'ALL-GTK-SD-SMP-SMA-SMK-SLB'!BT$7,FALSE)</f>
        <v>0</v>
      </c>
      <c r="BT345" s="9">
        <f>VLOOKUP($E345,'ALL-GTK-SD-SMP-SMA-SMK-SLB'!$F$14:$CG$713,'ALL-GTK-SD-SMP-SMA-SMK-SLB'!BU$7,FALSE)</f>
        <v>0</v>
      </c>
      <c r="BU345" s="299">
        <f t="shared" si="209"/>
        <v>0</v>
      </c>
      <c r="BV345" s="299">
        <f t="shared" si="210"/>
        <v>0</v>
      </c>
      <c r="BW345" s="44">
        <f t="shared" si="211"/>
        <v>0</v>
      </c>
      <c r="BX345" s="44">
        <f t="shared" si="212"/>
        <v>0</v>
      </c>
      <c r="BY345" s="11">
        <f t="shared" si="213"/>
        <v>0</v>
      </c>
      <c r="BZ345" s="14">
        <f t="shared" si="214"/>
        <v>5</v>
      </c>
      <c r="CA345" s="14">
        <f t="shared" si="215"/>
        <v>3</v>
      </c>
      <c r="CB345" s="13">
        <f t="shared" si="216"/>
        <v>0</v>
      </c>
      <c r="CC345" s="13">
        <f t="shared" si="217"/>
        <v>0</v>
      </c>
      <c r="CD345" s="312">
        <f t="shared" si="218"/>
        <v>5</v>
      </c>
      <c r="CE345" s="312">
        <f t="shared" si="219"/>
        <v>3</v>
      </c>
      <c r="CF345" s="313">
        <f t="shared" si="220"/>
        <v>8</v>
      </c>
      <c r="CG345" s="302" t="str">
        <f t="shared" si="221"/>
        <v>OK</v>
      </c>
    </row>
    <row r="346" spans="1:85" ht="14.25" x14ac:dyDescent="0.25">
      <c r="A346" s="6">
        <v>334</v>
      </c>
      <c r="B346" s="495">
        <v>334</v>
      </c>
      <c r="C346" s="495" t="s">
        <v>6</v>
      </c>
      <c r="D346" s="496" t="s">
        <v>19</v>
      </c>
      <c r="E346" s="626">
        <v>20319844</v>
      </c>
      <c r="F346" s="627" t="s">
        <v>602</v>
      </c>
      <c r="G346" s="624" t="s">
        <v>52</v>
      </c>
      <c r="H346" s="9">
        <f>VLOOKUP($E346,'ALL-GTK-SD-SMP-SMA-SMK-SLB'!$F$14:$CG$713,'ALL-GTK-SD-SMP-SMA-SMK-SLB'!I$7,FALSE)</f>
        <v>0</v>
      </c>
      <c r="I346" s="9">
        <f>VLOOKUP($E346,'ALL-GTK-SD-SMP-SMA-SMK-SLB'!$F$14:$CG$713,'ALL-GTK-SD-SMP-SMA-SMK-SLB'!J$7,FALSE)</f>
        <v>0</v>
      </c>
      <c r="J346" s="9">
        <f>VLOOKUP($E346,'ALL-GTK-SD-SMP-SMA-SMK-SLB'!$F$14:$CG$713,'ALL-GTK-SD-SMP-SMA-SMK-SLB'!K$7,FALSE)</f>
        <v>0</v>
      </c>
      <c r="K346" s="9">
        <f>VLOOKUP($E346,'ALL-GTK-SD-SMP-SMA-SMK-SLB'!$F$14:$CG$713,'ALL-GTK-SD-SMP-SMA-SMK-SLB'!L$7,FALSE)</f>
        <v>0</v>
      </c>
      <c r="L346" s="9">
        <f>VLOOKUP($E346,'ALL-GTK-SD-SMP-SMA-SMK-SLB'!$F$14:$CG$713,'ALL-GTK-SD-SMP-SMA-SMK-SLB'!M$7,FALSE)</f>
        <v>1</v>
      </c>
      <c r="M346" s="9">
        <f>VLOOKUP($E346,'ALL-GTK-SD-SMP-SMA-SMK-SLB'!$F$14:$CG$713,'ALL-GTK-SD-SMP-SMA-SMK-SLB'!N$7,FALSE)</f>
        <v>7</v>
      </c>
      <c r="N346" s="9">
        <f>VLOOKUP($E346,'ALL-GTK-SD-SMP-SMA-SMK-SLB'!$F$14:$CG$713,'ALL-GTK-SD-SMP-SMA-SMK-SLB'!O$7,FALSE)</f>
        <v>1</v>
      </c>
      <c r="O346" s="9">
        <f>VLOOKUP($E346,'ALL-GTK-SD-SMP-SMA-SMK-SLB'!$F$14:$CG$713,'ALL-GTK-SD-SMP-SMA-SMK-SLB'!P$7,FALSE)</f>
        <v>2</v>
      </c>
      <c r="P346" s="299">
        <f t="shared" si="186"/>
        <v>2</v>
      </c>
      <c r="Q346" s="299">
        <f t="shared" si="187"/>
        <v>9</v>
      </c>
      <c r="R346" s="300">
        <f t="shared" si="188"/>
        <v>11</v>
      </c>
      <c r="S346" s="9">
        <f>VLOOKUP($E346,'ALL-GTK-SD-SMP-SMA-SMK-SLB'!$F$14:$CG$713,'ALL-GTK-SD-SMP-SMA-SMK-SLB'!T$7,FALSE)</f>
        <v>0</v>
      </c>
      <c r="T346" s="9">
        <f>VLOOKUP($E346,'ALL-GTK-SD-SMP-SMA-SMK-SLB'!$F$14:$CG$713,'ALL-GTK-SD-SMP-SMA-SMK-SLB'!U$7,FALSE)</f>
        <v>0</v>
      </c>
      <c r="U346" s="9">
        <f>VLOOKUP($E346,'ALL-GTK-SD-SMP-SMA-SMK-SLB'!$F$14:$CG$713,'ALL-GTK-SD-SMP-SMA-SMK-SLB'!V$7,FALSE)</f>
        <v>0</v>
      </c>
      <c r="V346" s="9">
        <f>VLOOKUP($E346,'ALL-GTK-SD-SMP-SMA-SMK-SLB'!$F$14:$CG$713,'ALL-GTK-SD-SMP-SMA-SMK-SLB'!W$7,FALSE)</f>
        <v>0</v>
      </c>
      <c r="W346" s="9">
        <f>VLOOKUP($E346,'ALL-GTK-SD-SMP-SMA-SMK-SLB'!$F$14:$CG$713,'ALL-GTK-SD-SMP-SMA-SMK-SLB'!X$7,FALSE)</f>
        <v>4</v>
      </c>
      <c r="X346" s="9">
        <f>VLOOKUP($E346,'ALL-GTK-SD-SMP-SMA-SMK-SLB'!$F$14:$CG$713,'ALL-GTK-SD-SMP-SMA-SMK-SLB'!Y$7,FALSE)</f>
        <v>5</v>
      </c>
      <c r="Y346" s="299">
        <f t="shared" si="189"/>
        <v>4</v>
      </c>
      <c r="Z346" s="299">
        <f t="shared" si="190"/>
        <v>5</v>
      </c>
      <c r="AA346" s="10">
        <f t="shared" si="191"/>
        <v>9</v>
      </c>
      <c r="AB346" s="44">
        <f t="shared" si="192"/>
        <v>6</v>
      </c>
      <c r="AC346" s="44">
        <f t="shared" si="193"/>
        <v>14</v>
      </c>
      <c r="AD346" s="11">
        <f t="shared" si="194"/>
        <v>20</v>
      </c>
      <c r="AE346" s="9">
        <f>VLOOKUP($E346,'ALL-GTK-SD-SMP-SMA-SMK-SLB'!$F$14:$CG$713,'ALL-GTK-SD-SMP-SMA-SMK-SLB'!AF$7,FALSE)</f>
        <v>4</v>
      </c>
      <c r="AF346" s="9">
        <f>VLOOKUP($E346,'ALL-GTK-SD-SMP-SMA-SMK-SLB'!$F$14:$CG$713,'ALL-GTK-SD-SMP-SMA-SMK-SLB'!AG$7,FALSE)</f>
        <v>8</v>
      </c>
      <c r="AG346" s="10">
        <f t="shared" si="195"/>
        <v>12</v>
      </c>
      <c r="AH346" s="9">
        <f>VLOOKUP($E346,'ALL-GTK-SD-SMP-SMA-SMK-SLB'!$F$14:$CG$713,'ALL-GTK-SD-SMP-SMA-SMK-SLB'!AI$7,FALSE)</f>
        <v>2</v>
      </c>
      <c r="AI346" s="9">
        <f>VLOOKUP($E346,'ALL-GTK-SD-SMP-SMA-SMK-SLB'!$F$14:$CG$713,'ALL-GTK-SD-SMP-SMA-SMK-SLB'!AJ$7,FALSE)</f>
        <v>6</v>
      </c>
      <c r="AJ346" s="10">
        <f t="shared" si="196"/>
        <v>8</v>
      </c>
      <c r="AK346" s="44">
        <f t="shared" si="197"/>
        <v>6</v>
      </c>
      <c r="AL346" s="44">
        <f t="shared" si="198"/>
        <v>14</v>
      </c>
      <c r="AM346" s="11">
        <f t="shared" si="199"/>
        <v>20</v>
      </c>
      <c r="AN346" s="299">
        <f>VLOOKUP($E346,'ALL-GTK-SD-SMP-SMA-SMK-SLB'!$F$14:$CG$713,'ALL-GTK-SD-SMP-SMA-SMK-SLB'!AO$7,FALSE)</f>
        <v>1</v>
      </c>
      <c r="AO346" s="299">
        <f>VLOOKUP($E346,'ALL-GTK-SD-SMP-SMA-SMK-SLB'!$F$14:$CG$713,'ALL-GTK-SD-SMP-SMA-SMK-SLB'!AP$7,FALSE)</f>
        <v>1</v>
      </c>
      <c r="AP346" s="9">
        <f>VLOOKUP($E346,'ALL-GTK-SD-SMP-SMA-SMK-SLB'!$F$14:$CG$713,'ALL-GTK-SD-SMP-SMA-SMK-SLB'!AQ$7,FALSE)</f>
        <v>0</v>
      </c>
      <c r="AQ346" s="9">
        <f>VLOOKUP($E346,'ALL-GTK-SD-SMP-SMA-SMK-SLB'!$F$14:$CG$713,'ALL-GTK-SD-SMP-SMA-SMK-SLB'!AR$7,FALSE)</f>
        <v>0</v>
      </c>
      <c r="AR346" s="9">
        <f>VLOOKUP($E346,'ALL-GTK-SD-SMP-SMA-SMK-SLB'!$F$14:$CG$713,'ALL-GTK-SD-SMP-SMA-SMK-SLB'!AS$7,FALSE)</f>
        <v>0</v>
      </c>
      <c r="AS346" s="9">
        <f>VLOOKUP($E346,'ALL-GTK-SD-SMP-SMA-SMK-SLB'!$F$14:$CG$713,'ALL-GTK-SD-SMP-SMA-SMK-SLB'!AT$7,FALSE)</f>
        <v>0</v>
      </c>
      <c r="AT346" s="9">
        <f>VLOOKUP($E346,'ALL-GTK-SD-SMP-SMA-SMK-SLB'!$F$14:$CG$713,'ALL-GTK-SD-SMP-SMA-SMK-SLB'!AU$7,FALSE)</f>
        <v>0</v>
      </c>
      <c r="AU346" s="9">
        <f>VLOOKUP($E346,'ALL-GTK-SD-SMP-SMA-SMK-SLB'!$F$14:$CG$713,'ALL-GTK-SD-SMP-SMA-SMK-SLB'!AV$7,FALSE)</f>
        <v>0</v>
      </c>
      <c r="AV346" s="9">
        <f>VLOOKUP($E346,'ALL-GTK-SD-SMP-SMA-SMK-SLB'!$F$14:$CG$713,'ALL-GTK-SD-SMP-SMA-SMK-SLB'!AW$7,FALSE)</f>
        <v>0</v>
      </c>
      <c r="AW346" s="9">
        <f>VLOOKUP($E346,'ALL-GTK-SD-SMP-SMA-SMK-SLB'!$F$14:$CG$713,'ALL-GTK-SD-SMP-SMA-SMK-SLB'!AX$7,FALSE)</f>
        <v>0</v>
      </c>
      <c r="AX346" s="9">
        <f>VLOOKUP($E346,'ALL-GTK-SD-SMP-SMA-SMK-SLB'!$F$14:$CG$713,'ALL-GTK-SD-SMP-SMA-SMK-SLB'!AY$7,FALSE)</f>
        <v>5</v>
      </c>
      <c r="AY346" s="9">
        <f>VLOOKUP($E346,'ALL-GTK-SD-SMP-SMA-SMK-SLB'!$F$14:$CG$713,'ALL-GTK-SD-SMP-SMA-SMK-SLB'!AZ$7,FALSE)</f>
        <v>13</v>
      </c>
      <c r="AZ346" s="9">
        <f>VLOOKUP($E346,'ALL-GTK-SD-SMP-SMA-SMK-SLB'!$F$14:$CG$713,'ALL-GTK-SD-SMP-SMA-SMK-SLB'!BA$7,FALSE)</f>
        <v>0</v>
      </c>
      <c r="BA346" s="9">
        <f>VLOOKUP($E346,'ALL-GTK-SD-SMP-SMA-SMK-SLB'!$F$14:$CG$713,'ALL-GTK-SD-SMP-SMA-SMK-SLB'!BB$7,FALSE)</f>
        <v>0</v>
      </c>
      <c r="BB346" s="9">
        <f>VLOOKUP($E346,'ALL-GTK-SD-SMP-SMA-SMK-SLB'!$F$14:$CG$713,'ALL-GTK-SD-SMP-SMA-SMK-SLB'!BC$7,FALSE)</f>
        <v>0</v>
      </c>
      <c r="BC346" s="9">
        <f>VLOOKUP($E346,'ALL-GTK-SD-SMP-SMA-SMK-SLB'!$F$14:$CG$713,'ALL-GTK-SD-SMP-SMA-SMK-SLB'!BD$7,FALSE)</f>
        <v>0</v>
      </c>
      <c r="BD346" s="310">
        <f t="shared" si="200"/>
        <v>1</v>
      </c>
      <c r="BE346" s="310">
        <f t="shared" si="201"/>
        <v>1</v>
      </c>
      <c r="BF346" s="10">
        <f t="shared" si="202"/>
        <v>2</v>
      </c>
      <c r="BG346" s="311">
        <f t="shared" si="203"/>
        <v>5</v>
      </c>
      <c r="BH346" s="311">
        <f t="shared" si="204"/>
        <v>13</v>
      </c>
      <c r="BI346" s="10">
        <f t="shared" si="205"/>
        <v>18</v>
      </c>
      <c r="BJ346" s="44">
        <f t="shared" si="206"/>
        <v>6</v>
      </c>
      <c r="BK346" s="44">
        <f t="shared" si="207"/>
        <v>14</v>
      </c>
      <c r="BL346" s="11">
        <f t="shared" si="208"/>
        <v>20</v>
      </c>
      <c r="BM346" s="9">
        <f>VLOOKUP($E346,'ALL-GTK-SD-SMP-SMA-SMK-SLB'!$F$14:$CG$713,'ALL-GTK-SD-SMP-SMA-SMK-SLB'!BN$7,FALSE)</f>
        <v>0</v>
      </c>
      <c r="BN346" s="9">
        <f>VLOOKUP($E346,'ALL-GTK-SD-SMP-SMA-SMK-SLB'!$F$14:$CG$713,'ALL-GTK-SD-SMP-SMA-SMK-SLB'!BO$7,FALSE)</f>
        <v>0</v>
      </c>
      <c r="BO346" s="9">
        <f>VLOOKUP($E346,'ALL-GTK-SD-SMP-SMA-SMK-SLB'!$F$14:$CG$713,'ALL-GTK-SD-SMP-SMA-SMK-SLB'!BP$7,FALSE)</f>
        <v>0</v>
      </c>
      <c r="BP346" s="9">
        <f>VLOOKUP($E346,'ALL-GTK-SD-SMP-SMA-SMK-SLB'!$F$14:$CG$713,'ALL-GTK-SD-SMP-SMA-SMK-SLB'!BQ$7,FALSE)</f>
        <v>0</v>
      </c>
      <c r="BQ346" s="9">
        <f>VLOOKUP($E346,'ALL-GTK-SD-SMP-SMA-SMK-SLB'!$F$14:$CG$713,'ALL-GTK-SD-SMP-SMA-SMK-SLB'!BR$7,FALSE)</f>
        <v>0</v>
      </c>
      <c r="BR346" s="9">
        <f>VLOOKUP($E346,'ALL-GTK-SD-SMP-SMA-SMK-SLB'!$F$14:$CG$713,'ALL-GTK-SD-SMP-SMA-SMK-SLB'!BS$7,FALSE)</f>
        <v>0</v>
      </c>
      <c r="BS346" s="9">
        <f>VLOOKUP($E346,'ALL-GTK-SD-SMP-SMA-SMK-SLB'!$F$14:$CG$713,'ALL-GTK-SD-SMP-SMA-SMK-SLB'!BT$7,FALSE)</f>
        <v>0</v>
      </c>
      <c r="BT346" s="9">
        <f>VLOOKUP($E346,'ALL-GTK-SD-SMP-SMA-SMK-SLB'!$F$14:$CG$713,'ALL-GTK-SD-SMP-SMA-SMK-SLB'!BU$7,FALSE)</f>
        <v>1</v>
      </c>
      <c r="BU346" s="299">
        <f t="shared" si="209"/>
        <v>0</v>
      </c>
      <c r="BV346" s="299">
        <f t="shared" si="210"/>
        <v>1</v>
      </c>
      <c r="BW346" s="44">
        <f t="shared" si="211"/>
        <v>0</v>
      </c>
      <c r="BX346" s="44">
        <f t="shared" si="212"/>
        <v>1</v>
      </c>
      <c r="BY346" s="11">
        <f t="shared" si="213"/>
        <v>1</v>
      </c>
      <c r="BZ346" s="14">
        <f t="shared" si="214"/>
        <v>6</v>
      </c>
      <c r="CA346" s="14">
        <f t="shared" si="215"/>
        <v>14</v>
      </c>
      <c r="CB346" s="13">
        <f t="shared" si="216"/>
        <v>0</v>
      </c>
      <c r="CC346" s="13">
        <f t="shared" si="217"/>
        <v>1</v>
      </c>
      <c r="CD346" s="312">
        <f t="shared" si="218"/>
        <v>6</v>
      </c>
      <c r="CE346" s="312">
        <f t="shared" si="219"/>
        <v>15</v>
      </c>
      <c r="CF346" s="313">
        <f t="shared" si="220"/>
        <v>21</v>
      </c>
      <c r="CG346" s="302" t="str">
        <f t="shared" si="221"/>
        <v>OK</v>
      </c>
    </row>
    <row r="347" spans="1:85" ht="14.25" x14ac:dyDescent="0.25">
      <c r="A347" s="6">
        <v>335</v>
      </c>
      <c r="B347" s="495">
        <v>335</v>
      </c>
      <c r="C347" s="495" t="s">
        <v>6</v>
      </c>
      <c r="D347" s="496" t="s">
        <v>19</v>
      </c>
      <c r="E347" s="626">
        <v>20319901</v>
      </c>
      <c r="F347" s="627" t="s">
        <v>603</v>
      </c>
      <c r="G347" s="624" t="s">
        <v>52</v>
      </c>
      <c r="H347" s="9">
        <f>VLOOKUP($E347,'ALL-GTK-SD-SMP-SMA-SMK-SLB'!$F$14:$CG$713,'ALL-GTK-SD-SMP-SMA-SMK-SLB'!I$7,FALSE)</f>
        <v>0</v>
      </c>
      <c r="I347" s="9">
        <f>VLOOKUP($E347,'ALL-GTK-SD-SMP-SMA-SMK-SLB'!$F$14:$CG$713,'ALL-GTK-SD-SMP-SMA-SMK-SLB'!J$7,FALSE)</f>
        <v>0</v>
      </c>
      <c r="J347" s="9">
        <f>VLOOKUP($E347,'ALL-GTK-SD-SMP-SMA-SMK-SLB'!$F$14:$CG$713,'ALL-GTK-SD-SMP-SMA-SMK-SLB'!K$7,FALSE)</f>
        <v>0</v>
      </c>
      <c r="K347" s="9">
        <f>VLOOKUP($E347,'ALL-GTK-SD-SMP-SMA-SMK-SLB'!$F$14:$CG$713,'ALL-GTK-SD-SMP-SMA-SMK-SLB'!L$7,FALSE)</f>
        <v>2</v>
      </c>
      <c r="L347" s="9">
        <f>VLOOKUP($E347,'ALL-GTK-SD-SMP-SMA-SMK-SLB'!$F$14:$CG$713,'ALL-GTK-SD-SMP-SMA-SMK-SLB'!M$7,FALSE)</f>
        <v>3</v>
      </c>
      <c r="M347" s="9">
        <f>VLOOKUP($E347,'ALL-GTK-SD-SMP-SMA-SMK-SLB'!$F$14:$CG$713,'ALL-GTK-SD-SMP-SMA-SMK-SLB'!N$7,FALSE)</f>
        <v>5</v>
      </c>
      <c r="N347" s="9">
        <f>VLOOKUP($E347,'ALL-GTK-SD-SMP-SMA-SMK-SLB'!$F$14:$CG$713,'ALL-GTK-SD-SMP-SMA-SMK-SLB'!O$7,FALSE)</f>
        <v>3</v>
      </c>
      <c r="O347" s="9">
        <f>VLOOKUP($E347,'ALL-GTK-SD-SMP-SMA-SMK-SLB'!$F$14:$CG$713,'ALL-GTK-SD-SMP-SMA-SMK-SLB'!P$7,FALSE)</f>
        <v>2</v>
      </c>
      <c r="P347" s="299">
        <f t="shared" si="186"/>
        <v>6</v>
      </c>
      <c r="Q347" s="299">
        <f t="shared" si="187"/>
        <v>9</v>
      </c>
      <c r="R347" s="300">
        <f t="shared" si="188"/>
        <v>15</v>
      </c>
      <c r="S347" s="9">
        <f>VLOOKUP($E347,'ALL-GTK-SD-SMP-SMA-SMK-SLB'!$F$14:$CG$713,'ALL-GTK-SD-SMP-SMA-SMK-SLB'!T$7,FALSE)</f>
        <v>0</v>
      </c>
      <c r="T347" s="9">
        <f>VLOOKUP($E347,'ALL-GTK-SD-SMP-SMA-SMK-SLB'!$F$14:$CG$713,'ALL-GTK-SD-SMP-SMA-SMK-SLB'!U$7,FALSE)</f>
        <v>0</v>
      </c>
      <c r="U347" s="9">
        <f>VLOOKUP($E347,'ALL-GTK-SD-SMP-SMA-SMK-SLB'!$F$14:$CG$713,'ALL-GTK-SD-SMP-SMA-SMK-SLB'!V$7,FALSE)</f>
        <v>0</v>
      </c>
      <c r="V347" s="9">
        <f>VLOOKUP($E347,'ALL-GTK-SD-SMP-SMA-SMK-SLB'!$F$14:$CG$713,'ALL-GTK-SD-SMP-SMA-SMK-SLB'!W$7,FALSE)</f>
        <v>2</v>
      </c>
      <c r="W347" s="9">
        <f>VLOOKUP($E347,'ALL-GTK-SD-SMP-SMA-SMK-SLB'!$F$14:$CG$713,'ALL-GTK-SD-SMP-SMA-SMK-SLB'!X$7,FALSE)</f>
        <v>2</v>
      </c>
      <c r="X347" s="9">
        <f>VLOOKUP($E347,'ALL-GTK-SD-SMP-SMA-SMK-SLB'!$F$14:$CG$713,'ALL-GTK-SD-SMP-SMA-SMK-SLB'!Y$7,FALSE)</f>
        <v>4</v>
      </c>
      <c r="Y347" s="299">
        <f t="shared" si="189"/>
        <v>2</v>
      </c>
      <c r="Z347" s="299">
        <f t="shared" si="190"/>
        <v>6</v>
      </c>
      <c r="AA347" s="10">
        <f t="shared" si="191"/>
        <v>8</v>
      </c>
      <c r="AB347" s="44">
        <f t="shared" si="192"/>
        <v>8</v>
      </c>
      <c r="AC347" s="44">
        <f t="shared" si="193"/>
        <v>15</v>
      </c>
      <c r="AD347" s="11">
        <f t="shared" si="194"/>
        <v>23</v>
      </c>
      <c r="AE347" s="9">
        <f>VLOOKUP($E347,'ALL-GTK-SD-SMP-SMA-SMK-SLB'!$F$14:$CG$713,'ALL-GTK-SD-SMP-SMA-SMK-SLB'!AF$7,FALSE)</f>
        <v>1</v>
      </c>
      <c r="AF347" s="9">
        <f>VLOOKUP($E347,'ALL-GTK-SD-SMP-SMA-SMK-SLB'!$F$14:$CG$713,'ALL-GTK-SD-SMP-SMA-SMK-SLB'!AG$7,FALSE)</f>
        <v>8</v>
      </c>
      <c r="AG347" s="10">
        <f t="shared" si="195"/>
        <v>9</v>
      </c>
      <c r="AH347" s="9">
        <f>VLOOKUP($E347,'ALL-GTK-SD-SMP-SMA-SMK-SLB'!$F$14:$CG$713,'ALL-GTK-SD-SMP-SMA-SMK-SLB'!AI$7,FALSE)</f>
        <v>7</v>
      </c>
      <c r="AI347" s="9">
        <f>VLOOKUP($E347,'ALL-GTK-SD-SMP-SMA-SMK-SLB'!$F$14:$CG$713,'ALL-GTK-SD-SMP-SMA-SMK-SLB'!AJ$7,FALSE)</f>
        <v>7</v>
      </c>
      <c r="AJ347" s="10">
        <f t="shared" si="196"/>
        <v>14</v>
      </c>
      <c r="AK347" s="44">
        <f t="shared" si="197"/>
        <v>8</v>
      </c>
      <c r="AL347" s="44">
        <f t="shared" si="198"/>
        <v>15</v>
      </c>
      <c r="AM347" s="11">
        <f t="shared" si="199"/>
        <v>23</v>
      </c>
      <c r="AN347" s="299">
        <f>VLOOKUP($E347,'ALL-GTK-SD-SMP-SMA-SMK-SLB'!$F$14:$CG$713,'ALL-GTK-SD-SMP-SMA-SMK-SLB'!AO$7,FALSE)</f>
        <v>0</v>
      </c>
      <c r="AO347" s="299">
        <f>VLOOKUP($E347,'ALL-GTK-SD-SMP-SMA-SMK-SLB'!$F$14:$CG$713,'ALL-GTK-SD-SMP-SMA-SMK-SLB'!AP$7,FALSE)</f>
        <v>0</v>
      </c>
      <c r="AP347" s="9">
        <f>VLOOKUP($E347,'ALL-GTK-SD-SMP-SMA-SMK-SLB'!$F$14:$CG$713,'ALL-GTK-SD-SMP-SMA-SMK-SLB'!AQ$7,FALSE)</f>
        <v>0</v>
      </c>
      <c r="AQ347" s="9">
        <f>VLOOKUP($E347,'ALL-GTK-SD-SMP-SMA-SMK-SLB'!$F$14:$CG$713,'ALL-GTK-SD-SMP-SMA-SMK-SLB'!AR$7,FALSE)</f>
        <v>0</v>
      </c>
      <c r="AR347" s="9">
        <f>VLOOKUP($E347,'ALL-GTK-SD-SMP-SMA-SMK-SLB'!$F$14:$CG$713,'ALL-GTK-SD-SMP-SMA-SMK-SLB'!AS$7,FALSE)</f>
        <v>0</v>
      </c>
      <c r="AS347" s="9">
        <f>VLOOKUP($E347,'ALL-GTK-SD-SMP-SMA-SMK-SLB'!$F$14:$CG$713,'ALL-GTK-SD-SMP-SMA-SMK-SLB'!AT$7,FALSE)</f>
        <v>0</v>
      </c>
      <c r="AT347" s="9">
        <f>VLOOKUP($E347,'ALL-GTK-SD-SMP-SMA-SMK-SLB'!$F$14:$CG$713,'ALL-GTK-SD-SMP-SMA-SMK-SLB'!AU$7,FALSE)</f>
        <v>0</v>
      </c>
      <c r="AU347" s="9">
        <f>VLOOKUP($E347,'ALL-GTK-SD-SMP-SMA-SMK-SLB'!$F$14:$CG$713,'ALL-GTK-SD-SMP-SMA-SMK-SLB'!AV$7,FALSE)</f>
        <v>0</v>
      </c>
      <c r="AV347" s="9">
        <f>VLOOKUP($E347,'ALL-GTK-SD-SMP-SMA-SMK-SLB'!$F$14:$CG$713,'ALL-GTK-SD-SMP-SMA-SMK-SLB'!AW$7,FALSE)</f>
        <v>0</v>
      </c>
      <c r="AW347" s="9">
        <f>VLOOKUP($E347,'ALL-GTK-SD-SMP-SMA-SMK-SLB'!$F$14:$CG$713,'ALL-GTK-SD-SMP-SMA-SMK-SLB'!AX$7,FALSE)</f>
        <v>0</v>
      </c>
      <c r="AX347" s="9">
        <f>VLOOKUP($E347,'ALL-GTK-SD-SMP-SMA-SMK-SLB'!$F$14:$CG$713,'ALL-GTK-SD-SMP-SMA-SMK-SLB'!AY$7,FALSE)</f>
        <v>7</v>
      </c>
      <c r="AY347" s="9">
        <f>VLOOKUP($E347,'ALL-GTK-SD-SMP-SMA-SMK-SLB'!$F$14:$CG$713,'ALL-GTK-SD-SMP-SMA-SMK-SLB'!AZ$7,FALSE)</f>
        <v>15</v>
      </c>
      <c r="AZ347" s="9">
        <f>VLOOKUP($E347,'ALL-GTK-SD-SMP-SMA-SMK-SLB'!$F$14:$CG$713,'ALL-GTK-SD-SMP-SMA-SMK-SLB'!BA$7,FALSE)</f>
        <v>1</v>
      </c>
      <c r="BA347" s="9">
        <f>VLOOKUP($E347,'ALL-GTK-SD-SMP-SMA-SMK-SLB'!$F$14:$CG$713,'ALL-GTK-SD-SMP-SMA-SMK-SLB'!BB$7,FALSE)</f>
        <v>0</v>
      </c>
      <c r="BB347" s="9">
        <f>VLOOKUP($E347,'ALL-GTK-SD-SMP-SMA-SMK-SLB'!$F$14:$CG$713,'ALL-GTK-SD-SMP-SMA-SMK-SLB'!BC$7,FALSE)</f>
        <v>0</v>
      </c>
      <c r="BC347" s="9">
        <f>VLOOKUP($E347,'ALL-GTK-SD-SMP-SMA-SMK-SLB'!$F$14:$CG$713,'ALL-GTK-SD-SMP-SMA-SMK-SLB'!BD$7,FALSE)</f>
        <v>0</v>
      </c>
      <c r="BD347" s="310">
        <f t="shared" si="200"/>
        <v>0</v>
      </c>
      <c r="BE347" s="310">
        <f t="shared" si="201"/>
        <v>0</v>
      </c>
      <c r="BF347" s="10">
        <f t="shared" si="202"/>
        <v>0</v>
      </c>
      <c r="BG347" s="311">
        <f t="shared" si="203"/>
        <v>8</v>
      </c>
      <c r="BH347" s="311">
        <f t="shared" si="204"/>
        <v>15</v>
      </c>
      <c r="BI347" s="10">
        <f t="shared" si="205"/>
        <v>23</v>
      </c>
      <c r="BJ347" s="44">
        <f t="shared" si="206"/>
        <v>8</v>
      </c>
      <c r="BK347" s="44">
        <f t="shared" si="207"/>
        <v>15</v>
      </c>
      <c r="BL347" s="11">
        <f t="shared" si="208"/>
        <v>23</v>
      </c>
      <c r="BM347" s="9">
        <f>VLOOKUP($E347,'ALL-GTK-SD-SMP-SMA-SMK-SLB'!$F$14:$CG$713,'ALL-GTK-SD-SMP-SMA-SMK-SLB'!BN$7,FALSE)</f>
        <v>1</v>
      </c>
      <c r="BN347" s="9">
        <f>VLOOKUP($E347,'ALL-GTK-SD-SMP-SMA-SMK-SLB'!$F$14:$CG$713,'ALL-GTK-SD-SMP-SMA-SMK-SLB'!BO$7,FALSE)</f>
        <v>0</v>
      </c>
      <c r="BO347" s="9">
        <f>VLOOKUP($E347,'ALL-GTK-SD-SMP-SMA-SMK-SLB'!$F$14:$CG$713,'ALL-GTK-SD-SMP-SMA-SMK-SLB'!BP$7,FALSE)</f>
        <v>0</v>
      </c>
      <c r="BP347" s="9">
        <f>VLOOKUP($E347,'ALL-GTK-SD-SMP-SMA-SMK-SLB'!$F$14:$CG$713,'ALL-GTK-SD-SMP-SMA-SMK-SLB'!BQ$7,FALSE)</f>
        <v>0</v>
      </c>
      <c r="BQ347" s="9">
        <f>VLOOKUP($E347,'ALL-GTK-SD-SMP-SMA-SMK-SLB'!$F$14:$CG$713,'ALL-GTK-SD-SMP-SMA-SMK-SLB'!BR$7,FALSE)</f>
        <v>1</v>
      </c>
      <c r="BR347" s="9">
        <f>VLOOKUP($E347,'ALL-GTK-SD-SMP-SMA-SMK-SLB'!$F$14:$CG$713,'ALL-GTK-SD-SMP-SMA-SMK-SLB'!BS$7,FALSE)</f>
        <v>0</v>
      </c>
      <c r="BS347" s="9">
        <f>VLOOKUP($E347,'ALL-GTK-SD-SMP-SMA-SMK-SLB'!$F$14:$CG$713,'ALL-GTK-SD-SMP-SMA-SMK-SLB'!BT$7,FALSE)</f>
        <v>1</v>
      </c>
      <c r="BT347" s="9">
        <f>VLOOKUP($E347,'ALL-GTK-SD-SMP-SMA-SMK-SLB'!$F$14:$CG$713,'ALL-GTK-SD-SMP-SMA-SMK-SLB'!BU$7,FALSE)</f>
        <v>0</v>
      </c>
      <c r="BU347" s="299">
        <f t="shared" si="209"/>
        <v>2</v>
      </c>
      <c r="BV347" s="299">
        <f t="shared" si="210"/>
        <v>0</v>
      </c>
      <c r="BW347" s="44">
        <f t="shared" si="211"/>
        <v>3</v>
      </c>
      <c r="BX347" s="44">
        <f t="shared" si="212"/>
        <v>0</v>
      </c>
      <c r="BY347" s="11">
        <f t="shared" si="213"/>
        <v>3</v>
      </c>
      <c r="BZ347" s="14">
        <f t="shared" si="214"/>
        <v>8</v>
      </c>
      <c r="CA347" s="14">
        <f t="shared" si="215"/>
        <v>15</v>
      </c>
      <c r="CB347" s="13">
        <f t="shared" si="216"/>
        <v>3</v>
      </c>
      <c r="CC347" s="13">
        <f t="shared" si="217"/>
        <v>0</v>
      </c>
      <c r="CD347" s="312">
        <f t="shared" si="218"/>
        <v>11</v>
      </c>
      <c r="CE347" s="312">
        <f t="shared" si="219"/>
        <v>15</v>
      </c>
      <c r="CF347" s="313">
        <f t="shared" si="220"/>
        <v>26</v>
      </c>
      <c r="CG347" s="302" t="str">
        <f t="shared" si="221"/>
        <v>OK</v>
      </c>
    </row>
    <row r="348" spans="1:85" ht="14.25" x14ac:dyDescent="0.25">
      <c r="A348" s="6">
        <v>336</v>
      </c>
      <c r="B348" s="495">
        <v>336</v>
      </c>
      <c r="C348" s="495" t="s">
        <v>6</v>
      </c>
      <c r="D348" s="496" t="s">
        <v>19</v>
      </c>
      <c r="E348" s="626">
        <v>20319930</v>
      </c>
      <c r="F348" s="627" t="s">
        <v>604</v>
      </c>
      <c r="G348" s="624" t="s">
        <v>52</v>
      </c>
      <c r="H348" s="9">
        <f>VLOOKUP($E348,'ALL-GTK-SD-SMP-SMA-SMK-SLB'!$F$14:$CG$713,'ALL-GTK-SD-SMP-SMA-SMK-SLB'!I$7,FALSE)</f>
        <v>0</v>
      </c>
      <c r="I348" s="9">
        <f>VLOOKUP($E348,'ALL-GTK-SD-SMP-SMA-SMK-SLB'!$F$14:$CG$713,'ALL-GTK-SD-SMP-SMA-SMK-SLB'!J$7,FALSE)</f>
        <v>0</v>
      </c>
      <c r="J348" s="9">
        <f>VLOOKUP($E348,'ALL-GTK-SD-SMP-SMA-SMK-SLB'!$F$14:$CG$713,'ALL-GTK-SD-SMP-SMA-SMK-SLB'!K$7,FALSE)</f>
        <v>1</v>
      </c>
      <c r="K348" s="9">
        <f>VLOOKUP($E348,'ALL-GTK-SD-SMP-SMA-SMK-SLB'!$F$14:$CG$713,'ALL-GTK-SD-SMP-SMA-SMK-SLB'!L$7,FALSE)</f>
        <v>3</v>
      </c>
      <c r="L348" s="9">
        <f>VLOOKUP($E348,'ALL-GTK-SD-SMP-SMA-SMK-SLB'!$F$14:$CG$713,'ALL-GTK-SD-SMP-SMA-SMK-SLB'!M$7,FALSE)</f>
        <v>0</v>
      </c>
      <c r="M348" s="9">
        <f>VLOOKUP($E348,'ALL-GTK-SD-SMP-SMA-SMK-SLB'!$F$14:$CG$713,'ALL-GTK-SD-SMP-SMA-SMK-SLB'!N$7,FALSE)</f>
        <v>4</v>
      </c>
      <c r="N348" s="9">
        <f>VLOOKUP($E348,'ALL-GTK-SD-SMP-SMA-SMK-SLB'!$F$14:$CG$713,'ALL-GTK-SD-SMP-SMA-SMK-SLB'!O$7,FALSE)</f>
        <v>1</v>
      </c>
      <c r="O348" s="9">
        <f>VLOOKUP($E348,'ALL-GTK-SD-SMP-SMA-SMK-SLB'!$F$14:$CG$713,'ALL-GTK-SD-SMP-SMA-SMK-SLB'!P$7,FALSE)</f>
        <v>3</v>
      </c>
      <c r="P348" s="299">
        <f t="shared" si="186"/>
        <v>2</v>
      </c>
      <c r="Q348" s="299">
        <f t="shared" si="187"/>
        <v>10</v>
      </c>
      <c r="R348" s="300">
        <f t="shared" si="188"/>
        <v>12</v>
      </c>
      <c r="S348" s="9">
        <f>VLOOKUP($E348,'ALL-GTK-SD-SMP-SMA-SMK-SLB'!$F$14:$CG$713,'ALL-GTK-SD-SMP-SMA-SMK-SLB'!T$7,FALSE)</f>
        <v>0</v>
      </c>
      <c r="T348" s="9">
        <f>VLOOKUP($E348,'ALL-GTK-SD-SMP-SMA-SMK-SLB'!$F$14:$CG$713,'ALL-GTK-SD-SMP-SMA-SMK-SLB'!U$7,FALSE)</f>
        <v>0</v>
      </c>
      <c r="U348" s="9">
        <f>VLOOKUP($E348,'ALL-GTK-SD-SMP-SMA-SMK-SLB'!$F$14:$CG$713,'ALL-GTK-SD-SMP-SMA-SMK-SLB'!V$7,FALSE)</f>
        <v>0</v>
      </c>
      <c r="V348" s="9">
        <f>VLOOKUP($E348,'ALL-GTK-SD-SMP-SMA-SMK-SLB'!$F$14:$CG$713,'ALL-GTK-SD-SMP-SMA-SMK-SLB'!W$7,FALSE)</f>
        <v>0</v>
      </c>
      <c r="W348" s="9">
        <f>VLOOKUP($E348,'ALL-GTK-SD-SMP-SMA-SMK-SLB'!$F$14:$CG$713,'ALL-GTK-SD-SMP-SMA-SMK-SLB'!X$7,FALSE)</f>
        <v>1</v>
      </c>
      <c r="X348" s="9">
        <f>VLOOKUP($E348,'ALL-GTK-SD-SMP-SMA-SMK-SLB'!$F$14:$CG$713,'ALL-GTK-SD-SMP-SMA-SMK-SLB'!Y$7,FALSE)</f>
        <v>3</v>
      </c>
      <c r="Y348" s="299">
        <f t="shared" si="189"/>
        <v>1</v>
      </c>
      <c r="Z348" s="299">
        <f t="shared" si="190"/>
        <v>3</v>
      </c>
      <c r="AA348" s="10">
        <f t="shared" si="191"/>
        <v>4</v>
      </c>
      <c r="AB348" s="44">
        <f t="shared" si="192"/>
        <v>3</v>
      </c>
      <c r="AC348" s="44">
        <f t="shared" si="193"/>
        <v>13</v>
      </c>
      <c r="AD348" s="11">
        <f t="shared" si="194"/>
        <v>16</v>
      </c>
      <c r="AE348" s="9">
        <f>VLOOKUP($E348,'ALL-GTK-SD-SMP-SMA-SMK-SLB'!$F$14:$CG$713,'ALL-GTK-SD-SMP-SMA-SMK-SLB'!AF$7,FALSE)</f>
        <v>0</v>
      </c>
      <c r="AF348" s="9">
        <f>VLOOKUP($E348,'ALL-GTK-SD-SMP-SMA-SMK-SLB'!$F$14:$CG$713,'ALL-GTK-SD-SMP-SMA-SMK-SLB'!AG$7,FALSE)</f>
        <v>6</v>
      </c>
      <c r="AG348" s="10">
        <f t="shared" si="195"/>
        <v>6</v>
      </c>
      <c r="AH348" s="9">
        <f>VLOOKUP($E348,'ALL-GTK-SD-SMP-SMA-SMK-SLB'!$F$14:$CG$713,'ALL-GTK-SD-SMP-SMA-SMK-SLB'!AI$7,FALSE)</f>
        <v>3</v>
      </c>
      <c r="AI348" s="9">
        <f>VLOOKUP($E348,'ALL-GTK-SD-SMP-SMA-SMK-SLB'!$F$14:$CG$713,'ALL-GTK-SD-SMP-SMA-SMK-SLB'!AJ$7,FALSE)</f>
        <v>7</v>
      </c>
      <c r="AJ348" s="10">
        <f t="shared" si="196"/>
        <v>10</v>
      </c>
      <c r="AK348" s="44">
        <f t="shared" si="197"/>
        <v>3</v>
      </c>
      <c r="AL348" s="44">
        <f t="shared" si="198"/>
        <v>13</v>
      </c>
      <c r="AM348" s="11">
        <f t="shared" si="199"/>
        <v>16</v>
      </c>
      <c r="AN348" s="299">
        <f>VLOOKUP($E348,'ALL-GTK-SD-SMP-SMA-SMK-SLB'!$F$14:$CG$713,'ALL-GTK-SD-SMP-SMA-SMK-SLB'!AO$7,FALSE)</f>
        <v>0</v>
      </c>
      <c r="AO348" s="299">
        <f>VLOOKUP($E348,'ALL-GTK-SD-SMP-SMA-SMK-SLB'!$F$14:$CG$713,'ALL-GTK-SD-SMP-SMA-SMK-SLB'!AP$7,FALSE)</f>
        <v>0</v>
      </c>
      <c r="AP348" s="9">
        <f>VLOOKUP($E348,'ALL-GTK-SD-SMP-SMA-SMK-SLB'!$F$14:$CG$713,'ALL-GTK-SD-SMP-SMA-SMK-SLB'!AQ$7,FALSE)</f>
        <v>0</v>
      </c>
      <c r="AQ348" s="9">
        <f>VLOOKUP($E348,'ALL-GTK-SD-SMP-SMA-SMK-SLB'!$F$14:$CG$713,'ALL-GTK-SD-SMP-SMA-SMK-SLB'!AR$7,FALSE)</f>
        <v>0</v>
      </c>
      <c r="AR348" s="9">
        <f>VLOOKUP($E348,'ALL-GTK-SD-SMP-SMA-SMK-SLB'!$F$14:$CG$713,'ALL-GTK-SD-SMP-SMA-SMK-SLB'!AS$7,FALSE)</f>
        <v>0</v>
      </c>
      <c r="AS348" s="9">
        <f>VLOOKUP($E348,'ALL-GTK-SD-SMP-SMA-SMK-SLB'!$F$14:$CG$713,'ALL-GTK-SD-SMP-SMA-SMK-SLB'!AT$7,FALSE)</f>
        <v>0</v>
      </c>
      <c r="AT348" s="9">
        <f>VLOOKUP($E348,'ALL-GTK-SD-SMP-SMA-SMK-SLB'!$F$14:$CG$713,'ALL-GTK-SD-SMP-SMA-SMK-SLB'!AU$7,FALSE)</f>
        <v>0</v>
      </c>
      <c r="AU348" s="9">
        <f>VLOOKUP($E348,'ALL-GTK-SD-SMP-SMA-SMK-SLB'!$F$14:$CG$713,'ALL-GTK-SD-SMP-SMA-SMK-SLB'!AV$7,FALSE)</f>
        <v>0</v>
      </c>
      <c r="AV348" s="9">
        <f>VLOOKUP($E348,'ALL-GTK-SD-SMP-SMA-SMK-SLB'!$F$14:$CG$713,'ALL-GTK-SD-SMP-SMA-SMK-SLB'!AW$7,FALSE)</f>
        <v>0</v>
      </c>
      <c r="AW348" s="9">
        <f>VLOOKUP($E348,'ALL-GTK-SD-SMP-SMA-SMK-SLB'!$F$14:$CG$713,'ALL-GTK-SD-SMP-SMA-SMK-SLB'!AX$7,FALSE)</f>
        <v>0</v>
      </c>
      <c r="AX348" s="9">
        <f>VLOOKUP($E348,'ALL-GTK-SD-SMP-SMA-SMK-SLB'!$F$14:$CG$713,'ALL-GTK-SD-SMP-SMA-SMK-SLB'!AY$7,FALSE)</f>
        <v>3</v>
      </c>
      <c r="AY348" s="9">
        <f>VLOOKUP($E348,'ALL-GTK-SD-SMP-SMA-SMK-SLB'!$F$14:$CG$713,'ALL-GTK-SD-SMP-SMA-SMK-SLB'!AZ$7,FALSE)</f>
        <v>12</v>
      </c>
      <c r="AZ348" s="9">
        <f>VLOOKUP($E348,'ALL-GTK-SD-SMP-SMA-SMK-SLB'!$F$14:$CG$713,'ALL-GTK-SD-SMP-SMA-SMK-SLB'!BA$7,FALSE)</f>
        <v>0</v>
      </c>
      <c r="BA348" s="9">
        <f>VLOOKUP($E348,'ALL-GTK-SD-SMP-SMA-SMK-SLB'!$F$14:$CG$713,'ALL-GTK-SD-SMP-SMA-SMK-SLB'!BB$7,FALSE)</f>
        <v>1</v>
      </c>
      <c r="BB348" s="9">
        <f>VLOOKUP($E348,'ALL-GTK-SD-SMP-SMA-SMK-SLB'!$F$14:$CG$713,'ALL-GTK-SD-SMP-SMA-SMK-SLB'!BC$7,FALSE)</f>
        <v>0</v>
      </c>
      <c r="BC348" s="9">
        <f>VLOOKUP($E348,'ALL-GTK-SD-SMP-SMA-SMK-SLB'!$F$14:$CG$713,'ALL-GTK-SD-SMP-SMA-SMK-SLB'!BD$7,FALSE)</f>
        <v>0</v>
      </c>
      <c r="BD348" s="310">
        <f t="shared" si="200"/>
        <v>0</v>
      </c>
      <c r="BE348" s="310">
        <f t="shared" si="201"/>
        <v>0</v>
      </c>
      <c r="BF348" s="10">
        <f t="shared" si="202"/>
        <v>0</v>
      </c>
      <c r="BG348" s="311">
        <f t="shared" si="203"/>
        <v>3</v>
      </c>
      <c r="BH348" s="311">
        <f t="shared" si="204"/>
        <v>13</v>
      </c>
      <c r="BI348" s="10">
        <f t="shared" si="205"/>
        <v>16</v>
      </c>
      <c r="BJ348" s="44">
        <f t="shared" si="206"/>
        <v>3</v>
      </c>
      <c r="BK348" s="44">
        <f t="shared" si="207"/>
        <v>13</v>
      </c>
      <c r="BL348" s="11">
        <f t="shared" si="208"/>
        <v>16</v>
      </c>
      <c r="BM348" s="9">
        <f>VLOOKUP($E348,'ALL-GTK-SD-SMP-SMA-SMK-SLB'!$F$14:$CG$713,'ALL-GTK-SD-SMP-SMA-SMK-SLB'!BN$7,FALSE)</f>
        <v>0</v>
      </c>
      <c r="BN348" s="9">
        <f>VLOOKUP($E348,'ALL-GTK-SD-SMP-SMA-SMK-SLB'!$F$14:$CG$713,'ALL-GTK-SD-SMP-SMA-SMK-SLB'!BO$7,FALSE)</f>
        <v>0</v>
      </c>
      <c r="BO348" s="9">
        <f>VLOOKUP($E348,'ALL-GTK-SD-SMP-SMA-SMK-SLB'!$F$14:$CG$713,'ALL-GTK-SD-SMP-SMA-SMK-SLB'!BP$7,FALSE)</f>
        <v>0</v>
      </c>
      <c r="BP348" s="9">
        <f>VLOOKUP($E348,'ALL-GTK-SD-SMP-SMA-SMK-SLB'!$F$14:$CG$713,'ALL-GTK-SD-SMP-SMA-SMK-SLB'!BQ$7,FALSE)</f>
        <v>0</v>
      </c>
      <c r="BQ348" s="9">
        <f>VLOOKUP($E348,'ALL-GTK-SD-SMP-SMA-SMK-SLB'!$F$14:$CG$713,'ALL-GTK-SD-SMP-SMA-SMK-SLB'!BR$7,FALSE)</f>
        <v>0</v>
      </c>
      <c r="BR348" s="9">
        <f>VLOOKUP($E348,'ALL-GTK-SD-SMP-SMA-SMK-SLB'!$F$14:$CG$713,'ALL-GTK-SD-SMP-SMA-SMK-SLB'!BS$7,FALSE)</f>
        <v>0</v>
      </c>
      <c r="BS348" s="9">
        <f>VLOOKUP($E348,'ALL-GTK-SD-SMP-SMA-SMK-SLB'!$F$14:$CG$713,'ALL-GTK-SD-SMP-SMA-SMK-SLB'!BT$7,FALSE)</f>
        <v>0</v>
      </c>
      <c r="BT348" s="9">
        <f>VLOOKUP($E348,'ALL-GTK-SD-SMP-SMA-SMK-SLB'!$F$14:$CG$713,'ALL-GTK-SD-SMP-SMA-SMK-SLB'!BU$7,FALSE)</f>
        <v>0</v>
      </c>
      <c r="BU348" s="299">
        <f t="shared" si="209"/>
        <v>0</v>
      </c>
      <c r="BV348" s="299">
        <f t="shared" si="210"/>
        <v>0</v>
      </c>
      <c r="BW348" s="44">
        <f t="shared" si="211"/>
        <v>0</v>
      </c>
      <c r="BX348" s="44">
        <f t="shared" si="212"/>
        <v>0</v>
      </c>
      <c r="BY348" s="11">
        <f t="shared" si="213"/>
        <v>0</v>
      </c>
      <c r="BZ348" s="14">
        <f t="shared" si="214"/>
        <v>3</v>
      </c>
      <c r="CA348" s="14">
        <f t="shared" si="215"/>
        <v>13</v>
      </c>
      <c r="CB348" s="13">
        <f t="shared" si="216"/>
        <v>0</v>
      </c>
      <c r="CC348" s="13">
        <f t="shared" si="217"/>
        <v>0</v>
      </c>
      <c r="CD348" s="312">
        <f t="shared" si="218"/>
        <v>3</v>
      </c>
      <c r="CE348" s="312">
        <f t="shared" si="219"/>
        <v>13</v>
      </c>
      <c r="CF348" s="313">
        <f t="shared" si="220"/>
        <v>16</v>
      </c>
      <c r="CG348" s="302" t="str">
        <f t="shared" si="221"/>
        <v>OK</v>
      </c>
    </row>
    <row r="349" spans="1:85" ht="14.25" x14ac:dyDescent="0.25">
      <c r="A349" s="6">
        <v>337</v>
      </c>
      <c r="B349" s="495">
        <v>337</v>
      </c>
      <c r="C349" s="495" t="s">
        <v>6</v>
      </c>
      <c r="D349" s="496" t="s">
        <v>19</v>
      </c>
      <c r="E349" s="626">
        <v>20319914</v>
      </c>
      <c r="F349" s="627" t="s">
        <v>605</v>
      </c>
      <c r="G349" s="624" t="s">
        <v>52</v>
      </c>
      <c r="H349" s="9">
        <f>VLOOKUP($E349,'ALL-GTK-SD-SMP-SMA-SMK-SLB'!$F$14:$CG$713,'ALL-GTK-SD-SMP-SMA-SMK-SLB'!I$7,FALSE)</f>
        <v>0</v>
      </c>
      <c r="I349" s="9">
        <f>VLOOKUP($E349,'ALL-GTK-SD-SMP-SMA-SMK-SLB'!$F$14:$CG$713,'ALL-GTK-SD-SMP-SMA-SMK-SLB'!J$7,FALSE)</f>
        <v>0</v>
      </c>
      <c r="J349" s="9">
        <f>VLOOKUP($E349,'ALL-GTK-SD-SMP-SMA-SMK-SLB'!$F$14:$CG$713,'ALL-GTK-SD-SMP-SMA-SMK-SLB'!K$7,FALSE)</f>
        <v>0</v>
      </c>
      <c r="K349" s="9">
        <f>VLOOKUP($E349,'ALL-GTK-SD-SMP-SMA-SMK-SLB'!$F$14:$CG$713,'ALL-GTK-SD-SMP-SMA-SMK-SLB'!L$7,FALSE)</f>
        <v>1</v>
      </c>
      <c r="L349" s="9">
        <f>VLOOKUP($E349,'ALL-GTK-SD-SMP-SMA-SMK-SLB'!$F$14:$CG$713,'ALL-GTK-SD-SMP-SMA-SMK-SLB'!M$7,FALSE)</f>
        <v>2</v>
      </c>
      <c r="M349" s="9">
        <f>VLOOKUP($E349,'ALL-GTK-SD-SMP-SMA-SMK-SLB'!$F$14:$CG$713,'ALL-GTK-SD-SMP-SMA-SMK-SLB'!N$7,FALSE)</f>
        <v>4</v>
      </c>
      <c r="N349" s="9">
        <f>VLOOKUP($E349,'ALL-GTK-SD-SMP-SMA-SMK-SLB'!$F$14:$CG$713,'ALL-GTK-SD-SMP-SMA-SMK-SLB'!O$7,FALSE)</f>
        <v>0</v>
      </c>
      <c r="O349" s="9">
        <f>VLOOKUP($E349,'ALL-GTK-SD-SMP-SMA-SMK-SLB'!$F$14:$CG$713,'ALL-GTK-SD-SMP-SMA-SMK-SLB'!P$7,FALSE)</f>
        <v>6</v>
      </c>
      <c r="P349" s="299">
        <f t="shared" si="186"/>
        <v>2</v>
      </c>
      <c r="Q349" s="299">
        <f t="shared" si="187"/>
        <v>11</v>
      </c>
      <c r="R349" s="300">
        <f t="shared" si="188"/>
        <v>13</v>
      </c>
      <c r="S349" s="9">
        <f>VLOOKUP($E349,'ALL-GTK-SD-SMP-SMA-SMK-SLB'!$F$14:$CG$713,'ALL-GTK-SD-SMP-SMA-SMK-SLB'!T$7,FALSE)</f>
        <v>0</v>
      </c>
      <c r="T349" s="9">
        <f>VLOOKUP($E349,'ALL-GTK-SD-SMP-SMA-SMK-SLB'!$F$14:$CG$713,'ALL-GTK-SD-SMP-SMA-SMK-SLB'!U$7,FALSE)</f>
        <v>0</v>
      </c>
      <c r="U349" s="9">
        <f>VLOOKUP($E349,'ALL-GTK-SD-SMP-SMA-SMK-SLB'!$F$14:$CG$713,'ALL-GTK-SD-SMP-SMA-SMK-SLB'!V$7,FALSE)</f>
        <v>0</v>
      </c>
      <c r="V349" s="9">
        <f>VLOOKUP($E349,'ALL-GTK-SD-SMP-SMA-SMK-SLB'!$F$14:$CG$713,'ALL-GTK-SD-SMP-SMA-SMK-SLB'!W$7,FALSE)</f>
        <v>0</v>
      </c>
      <c r="W349" s="9">
        <f>VLOOKUP($E349,'ALL-GTK-SD-SMP-SMA-SMK-SLB'!$F$14:$CG$713,'ALL-GTK-SD-SMP-SMA-SMK-SLB'!X$7,FALSE)</f>
        <v>0</v>
      </c>
      <c r="X349" s="9">
        <f>VLOOKUP($E349,'ALL-GTK-SD-SMP-SMA-SMK-SLB'!$F$14:$CG$713,'ALL-GTK-SD-SMP-SMA-SMK-SLB'!Y$7,FALSE)</f>
        <v>8</v>
      </c>
      <c r="Y349" s="299">
        <f t="shared" si="189"/>
        <v>0</v>
      </c>
      <c r="Z349" s="299">
        <f t="shared" si="190"/>
        <v>8</v>
      </c>
      <c r="AA349" s="10">
        <f t="shared" si="191"/>
        <v>8</v>
      </c>
      <c r="AB349" s="44">
        <f t="shared" si="192"/>
        <v>2</v>
      </c>
      <c r="AC349" s="44">
        <f t="shared" si="193"/>
        <v>19</v>
      </c>
      <c r="AD349" s="11">
        <f t="shared" si="194"/>
        <v>21</v>
      </c>
      <c r="AE349" s="9">
        <f>VLOOKUP($E349,'ALL-GTK-SD-SMP-SMA-SMK-SLB'!$F$14:$CG$713,'ALL-GTK-SD-SMP-SMA-SMK-SLB'!AF$7,FALSE)</f>
        <v>0</v>
      </c>
      <c r="AF349" s="9">
        <f>VLOOKUP($E349,'ALL-GTK-SD-SMP-SMA-SMK-SLB'!$F$14:$CG$713,'ALL-GTK-SD-SMP-SMA-SMK-SLB'!AG$7,FALSE)</f>
        <v>13</v>
      </c>
      <c r="AG349" s="10">
        <f t="shared" si="195"/>
        <v>13</v>
      </c>
      <c r="AH349" s="9">
        <f>VLOOKUP($E349,'ALL-GTK-SD-SMP-SMA-SMK-SLB'!$F$14:$CG$713,'ALL-GTK-SD-SMP-SMA-SMK-SLB'!AI$7,FALSE)</f>
        <v>2</v>
      </c>
      <c r="AI349" s="9">
        <f>VLOOKUP($E349,'ALL-GTK-SD-SMP-SMA-SMK-SLB'!$F$14:$CG$713,'ALL-GTK-SD-SMP-SMA-SMK-SLB'!AJ$7,FALSE)</f>
        <v>6</v>
      </c>
      <c r="AJ349" s="10">
        <f t="shared" si="196"/>
        <v>8</v>
      </c>
      <c r="AK349" s="44">
        <f t="shared" si="197"/>
        <v>2</v>
      </c>
      <c r="AL349" s="44">
        <f t="shared" si="198"/>
        <v>19</v>
      </c>
      <c r="AM349" s="11">
        <f t="shared" si="199"/>
        <v>21</v>
      </c>
      <c r="AN349" s="299">
        <f>VLOOKUP($E349,'ALL-GTK-SD-SMP-SMA-SMK-SLB'!$F$14:$CG$713,'ALL-GTK-SD-SMP-SMA-SMK-SLB'!AO$7,FALSE)</f>
        <v>0</v>
      </c>
      <c r="AO349" s="299">
        <f>VLOOKUP($E349,'ALL-GTK-SD-SMP-SMA-SMK-SLB'!$F$14:$CG$713,'ALL-GTK-SD-SMP-SMA-SMK-SLB'!AP$7,FALSE)</f>
        <v>0</v>
      </c>
      <c r="AP349" s="9">
        <f>VLOOKUP($E349,'ALL-GTK-SD-SMP-SMA-SMK-SLB'!$F$14:$CG$713,'ALL-GTK-SD-SMP-SMA-SMK-SLB'!AQ$7,FALSE)</f>
        <v>0</v>
      </c>
      <c r="AQ349" s="9">
        <f>VLOOKUP($E349,'ALL-GTK-SD-SMP-SMA-SMK-SLB'!$F$14:$CG$713,'ALL-GTK-SD-SMP-SMA-SMK-SLB'!AR$7,FALSE)</f>
        <v>0</v>
      </c>
      <c r="AR349" s="9">
        <f>VLOOKUP($E349,'ALL-GTK-SD-SMP-SMA-SMK-SLB'!$F$14:$CG$713,'ALL-GTK-SD-SMP-SMA-SMK-SLB'!AS$7,FALSE)</f>
        <v>0</v>
      </c>
      <c r="AS349" s="9">
        <f>VLOOKUP($E349,'ALL-GTK-SD-SMP-SMA-SMK-SLB'!$F$14:$CG$713,'ALL-GTK-SD-SMP-SMA-SMK-SLB'!AT$7,FALSE)</f>
        <v>1</v>
      </c>
      <c r="AT349" s="9">
        <f>VLOOKUP($E349,'ALL-GTK-SD-SMP-SMA-SMK-SLB'!$F$14:$CG$713,'ALL-GTK-SD-SMP-SMA-SMK-SLB'!AU$7,FALSE)</f>
        <v>0</v>
      </c>
      <c r="AU349" s="9">
        <f>VLOOKUP($E349,'ALL-GTK-SD-SMP-SMA-SMK-SLB'!$F$14:$CG$713,'ALL-GTK-SD-SMP-SMA-SMK-SLB'!AV$7,FALSE)</f>
        <v>0</v>
      </c>
      <c r="AV349" s="9">
        <f>VLOOKUP($E349,'ALL-GTK-SD-SMP-SMA-SMK-SLB'!$F$14:$CG$713,'ALL-GTK-SD-SMP-SMA-SMK-SLB'!AW$7,FALSE)</f>
        <v>0</v>
      </c>
      <c r="AW349" s="9">
        <f>VLOOKUP($E349,'ALL-GTK-SD-SMP-SMA-SMK-SLB'!$F$14:$CG$713,'ALL-GTK-SD-SMP-SMA-SMK-SLB'!AX$7,FALSE)</f>
        <v>0</v>
      </c>
      <c r="AX349" s="9">
        <f>VLOOKUP($E349,'ALL-GTK-SD-SMP-SMA-SMK-SLB'!$F$14:$CG$713,'ALL-GTK-SD-SMP-SMA-SMK-SLB'!AY$7,FALSE)</f>
        <v>2</v>
      </c>
      <c r="AY349" s="9">
        <f>VLOOKUP($E349,'ALL-GTK-SD-SMP-SMA-SMK-SLB'!$F$14:$CG$713,'ALL-GTK-SD-SMP-SMA-SMK-SLB'!AZ$7,FALSE)</f>
        <v>18</v>
      </c>
      <c r="AZ349" s="9">
        <f>VLOOKUP($E349,'ALL-GTK-SD-SMP-SMA-SMK-SLB'!$F$14:$CG$713,'ALL-GTK-SD-SMP-SMA-SMK-SLB'!BA$7,FALSE)</f>
        <v>0</v>
      </c>
      <c r="BA349" s="9">
        <f>VLOOKUP($E349,'ALL-GTK-SD-SMP-SMA-SMK-SLB'!$F$14:$CG$713,'ALL-GTK-SD-SMP-SMA-SMK-SLB'!BB$7,FALSE)</f>
        <v>0</v>
      </c>
      <c r="BB349" s="9">
        <f>VLOOKUP($E349,'ALL-GTK-SD-SMP-SMA-SMK-SLB'!$F$14:$CG$713,'ALL-GTK-SD-SMP-SMA-SMK-SLB'!BC$7,FALSE)</f>
        <v>0</v>
      </c>
      <c r="BC349" s="9">
        <f>VLOOKUP($E349,'ALL-GTK-SD-SMP-SMA-SMK-SLB'!$F$14:$CG$713,'ALL-GTK-SD-SMP-SMA-SMK-SLB'!BD$7,FALSE)</f>
        <v>0</v>
      </c>
      <c r="BD349" s="310">
        <f t="shared" si="200"/>
        <v>0</v>
      </c>
      <c r="BE349" s="310">
        <f t="shared" si="201"/>
        <v>1</v>
      </c>
      <c r="BF349" s="10">
        <f t="shared" si="202"/>
        <v>1</v>
      </c>
      <c r="BG349" s="311">
        <f t="shared" si="203"/>
        <v>2</v>
      </c>
      <c r="BH349" s="311">
        <f t="shared" si="204"/>
        <v>18</v>
      </c>
      <c r="BI349" s="10">
        <f t="shared" si="205"/>
        <v>20</v>
      </c>
      <c r="BJ349" s="44">
        <f t="shared" si="206"/>
        <v>2</v>
      </c>
      <c r="BK349" s="44">
        <f t="shared" si="207"/>
        <v>19</v>
      </c>
      <c r="BL349" s="11">
        <f t="shared" si="208"/>
        <v>21</v>
      </c>
      <c r="BM349" s="9">
        <f>VLOOKUP($E349,'ALL-GTK-SD-SMP-SMA-SMK-SLB'!$F$14:$CG$713,'ALL-GTK-SD-SMP-SMA-SMK-SLB'!BN$7,FALSE)</f>
        <v>0</v>
      </c>
      <c r="BN349" s="9">
        <f>VLOOKUP($E349,'ALL-GTK-SD-SMP-SMA-SMK-SLB'!$F$14:$CG$713,'ALL-GTK-SD-SMP-SMA-SMK-SLB'!BO$7,FALSE)</f>
        <v>0</v>
      </c>
      <c r="BO349" s="9">
        <f>VLOOKUP($E349,'ALL-GTK-SD-SMP-SMA-SMK-SLB'!$F$14:$CG$713,'ALL-GTK-SD-SMP-SMA-SMK-SLB'!BP$7,FALSE)</f>
        <v>0</v>
      </c>
      <c r="BP349" s="9">
        <f>VLOOKUP($E349,'ALL-GTK-SD-SMP-SMA-SMK-SLB'!$F$14:$CG$713,'ALL-GTK-SD-SMP-SMA-SMK-SLB'!BQ$7,FALSE)</f>
        <v>0</v>
      </c>
      <c r="BQ349" s="9">
        <f>VLOOKUP($E349,'ALL-GTK-SD-SMP-SMA-SMK-SLB'!$F$14:$CG$713,'ALL-GTK-SD-SMP-SMA-SMK-SLB'!BR$7,FALSE)</f>
        <v>0</v>
      </c>
      <c r="BR349" s="9">
        <f>VLOOKUP($E349,'ALL-GTK-SD-SMP-SMA-SMK-SLB'!$F$14:$CG$713,'ALL-GTK-SD-SMP-SMA-SMK-SLB'!BS$7,FALSE)</f>
        <v>0</v>
      </c>
      <c r="BS349" s="9">
        <f>VLOOKUP($E349,'ALL-GTK-SD-SMP-SMA-SMK-SLB'!$F$14:$CG$713,'ALL-GTK-SD-SMP-SMA-SMK-SLB'!BT$7,FALSE)</f>
        <v>0</v>
      </c>
      <c r="BT349" s="9">
        <f>VLOOKUP($E349,'ALL-GTK-SD-SMP-SMA-SMK-SLB'!$F$14:$CG$713,'ALL-GTK-SD-SMP-SMA-SMK-SLB'!BU$7,FALSE)</f>
        <v>0</v>
      </c>
      <c r="BU349" s="299">
        <f t="shared" si="209"/>
        <v>0</v>
      </c>
      <c r="BV349" s="299">
        <f t="shared" si="210"/>
        <v>0</v>
      </c>
      <c r="BW349" s="44">
        <f t="shared" si="211"/>
        <v>0</v>
      </c>
      <c r="BX349" s="44">
        <f t="shared" si="212"/>
        <v>0</v>
      </c>
      <c r="BY349" s="11">
        <f t="shared" si="213"/>
        <v>0</v>
      </c>
      <c r="BZ349" s="14">
        <f t="shared" si="214"/>
        <v>2</v>
      </c>
      <c r="CA349" s="14">
        <f t="shared" si="215"/>
        <v>19</v>
      </c>
      <c r="CB349" s="13">
        <f t="shared" si="216"/>
        <v>0</v>
      </c>
      <c r="CC349" s="13">
        <f t="shared" si="217"/>
        <v>0</v>
      </c>
      <c r="CD349" s="312">
        <f t="shared" si="218"/>
        <v>2</v>
      </c>
      <c r="CE349" s="312">
        <f t="shared" si="219"/>
        <v>19</v>
      </c>
      <c r="CF349" s="313">
        <f t="shared" si="220"/>
        <v>21</v>
      </c>
      <c r="CG349" s="302" t="str">
        <f t="shared" si="221"/>
        <v>OK</v>
      </c>
    </row>
    <row r="350" spans="1:85" ht="14.25" x14ac:dyDescent="0.25">
      <c r="A350" s="6">
        <v>338</v>
      </c>
      <c r="B350" s="495">
        <v>338</v>
      </c>
      <c r="C350" s="495" t="s">
        <v>6</v>
      </c>
      <c r="D350" s="496" t="s">
        <v>19</v>
      </c>
      <c r="E350" s="626">
        <v>20319768</v>
      </c>
      <c r="F350" s="627" t="s">
        <v>606</v>
      </c>
      <c r="G350" s="624" t="s">
        <v>52</v>
      </c>
      <c r="H350" s="9">
        <f>VLOOKUP($E350,'ALL-GTK-SD-SMP-SMA-SMK-SLB'!$F$14:$CG$713,'ALL-GTK-SD-SMP-SMA-SMK-SLB'!I$7,FALSE)</f>
        <v>0</v>
      </c>
      <c r="I350" s="9">
        <f>VLOOKUP($E350,'ALL-GTK-SD-SMP-SMA-SMK-SLB'!$F$14:$CG$713,'ALL-GTK-SD-SMP-SMA-SMK-SLB'!J$7,FALSE)</f>
        <v>0</v>
      </c>
      <c r="J350" s="9">
        <f>VLOOKUP($E350,'ALL-GTK-SD-SMP-SMA-SMK-SLB'!$F$14:$CG$713,'ALL-GTK-SD-SMP-SMA-SMK-SLB'!K$7,FALSE)</f>
        <v>0</v>
      </c>
      <c r="K350" s="9">
        <f>VLOOKUP($E350,'ALL-GTK-SD-SMP-SMA-SMK-SLB'!$F$14:$CG$713,'ALL-GTK-SD-SMP-SMA-SMK-SLB'!L$7,FALSE)</f>
        <v>0</v>
      </c>
      <c r="L350" s="9">
        <f>VLOOKUP($E350,'ALL-GTK-SD-SMP-SMA-SMK-SLB'!$F$14:$CG$713,'ALL-GTK-SD-SMP-SMA-SMK-SLB'!M$7,FALSE)</f>
        <v>1</v>
      </c>
      <c r="M350" s="9">
        <f>VLOOKUP($E350,'ALL-GTK-SD-SMP-SMA-SMK-SLB'!$F$14:$CG$713,'ALL-GTK-SD-SMP-SMA-SMK-SLB'!N$7,FALSE)</f>
        <v>2</v>
      </c>
      <c r="N350" s="9">
        <f>VLOOKUP($E350,'ALL-GTK-SD-SMP-SMA-SMK-SLB'!$F$14:$CG$713,'ALL-GTK-SD-SMP-SMA-SMK-SLB'!O$7,FALSE)</f>
        <v>0</v>
      </c>
      <c r="O350" s="9">
        <f>VLOOKUP($E350,'ALL-GTK-SD-SMP-SMA-SMK-SLB'!$F$14:$CG$713,'ALL-GTK-SD-SMP-SMA-SMK-SLB'!P$7,FALSE)</f>
        <v>1</v>
      </c>
      <c r="P350" s="299">
        <f t="shared" si="186"/>
        <v>1</v>
      </c>
      <c r="Q350" s="299">
        <f t="shared" si="187"/>
        <v>3</v>
      </c>
      <c r="R350" s="300">
        <f t="shared" si="188"/>
        <v>4</v>
      </c>
      <c r="S350" s="9">
        <f>VLOOKUP($E350,'ALL-GTK-SD-SMP-SMA-SMK-SLB'!$F$14:$CG$713,'ALL-GTK-SD-SMP-SMA-SMK-SLB'!T$7,FALSE)</f>
        <v>0</v>
      </c>
      <c r="T350" s="9">
        <f>VLOOKUP($E350,'ALL-GTK-SD-SMP-SMA-SMK-SLB'!$F$14:$CG$713,'ALL-GTK-SD-SMP-SMA-SMK-SLB'!U$7,FALSE)</f>
        <v>0</v>
      </c>
      <c r="U350" s="9">
        <f>VLOOKUP($E350,'ALL-GTK-SD-SMP-SMA-SMK-SLB'!$F$14:$CG$713,'ALL-GTK-SD-SMP-SMA-SMK-SLB'!V$7,FALSE)</f>
        <v>0</v>
      </c>
      <c r="V350" s="9">
        <f>VLOOKUP($E350,'ALL-GTK-SD-SMP-SMA-SMK-SLB'!$F$14:$CG$713,'ALL-GTK-SD-SMP-SMA-SMK-SLB'!W$7,FALSE)</f>
        <v>2</v>
      </c>
      <c r="W350" s="9">
        <f>VLOOKUP($E350,'ALL-GTK-SD-SMP-SMA-SMK-SLB'!$F$14:$CG$713,'ALL-GTK-SD-SMP-SMA-SMK-SLB'!X$7,FALSE)</f>
        <v>0</v>
      </c>
      <c r="X350" s="9">
        <f>VLOOKUP($E350,'ALL-GTK-SD-SMP-SMA-SMK-SLB'!$F$14:$CG$713,'ALL-GTK-SD-SMP-SMA-SMK-SLB'!Y$7,FALSE)</f>
        <v>4</v>
      </c>
      <c r="Y350" s="299">
        <f t="shared" si="189"/>
        <v>0</v>
      </c>
      <c r="Z350" s="299">
        <f t="shared" si="190"/>
        <v>6</v>
      </c>
      <c r="AA350" s="10">
        <f t="shared" si="191"/>
        <v>6</v>
      </c>
      <c r="AB350" s="44">
        <f t="shared" si="192"/>
        <v>1</v>
      </c>
      <c r="AC350" s="44">
        <f t="shared" si="193"/>
        <v>9</v>
      </c>
      <c r="AD350" s="11">
        <f t="shared" si="194"/>
        <v>10</v>
      </c>
      <c r="AE350" s="9">
        <f>VLOOKUP($E350,'ALL-GTK-SD-SMP-SMA-SMK-SLB'!$F$14:$CG$713,'ALL-GTK-SD-SMP-SMA-SMK-SLB'!AF$7,FALSE)</f>
        <v>0</v>
      </c>
      <c r="AF350" s="9">
        <f>VLOOKUP($E350,'ALL-GTK-SD-SMP-SMA-SMK-SLB'!$F$14:$CG$713,'ALL-GTK-SD-SMP-SMA-SMK-SLB'!AG$7,FALSE)</f>
        <v>8</v>
      </c>
      <c r="AG350" s="10">
        <f t="shared" si="195"/>
        <v>8</v>
      </c>
      <c r="AH350" s="9">
        <f>VLOOKUP($E350,'ALL-GTK-SD-SMP-SMA-SMK-SLB'!$F$14:$CG$713,'ALL-GTK-SD-SMP-SMA-SMK-SLB'!AI$7,FALSE)</f>
        <v>1</v>
      </c>
      <c r="AI350" s="9">
        <f>VLOOKUP($E350,'ALL-GTK-SD-SMP-SMA-SMK-SLB'!$F$14:$CG$713,'ALL-GTK-SD-SMP-SMA-SMK-SLB'!AJ$7,FALSE)</f>
        <v>1</v>
      </c>
      <c r="AJ350" s="10">
        <f t="shared" si="196"/>
        <v>2</v>
      </c>
      <c r="AK350" s="44">
        <f t="shared" si="197"/>
        <v>1</v>
      </c>
      <c r="AL350" s="44">
        <f t="shared" si="198"/>
        <v>9</v>
      </c>
      <c r="AM350" s="11">
        <f t="shared" si="199"/>
        <v>10</v>
      </c>
      <c r="AN350" s="299">
        <f>VLOOKUP($E350,'ALL-GTK-SD-SMP-SMA-SMK-SLB'!$F$14:$CG$713,'ALL-GTK-SD-SMP-SMA-SMK-SLB'!AO$7,FALSE)</f>
        <v>0</v>
      </c>
      <c r="AO350" s="299">
        <f>VLOOKUP($E350,'ALL-GTK-SD-SMP-SMA-SMK-SLB'!$F$14:$CG$713,'ALL-GTK-SD-SMP-SMA-SMK-SLB'!AP$7,FALSE)</f>
        <v>0</v>
      </c>
      <c r="AP350" s="9">
        <f>VLOOKUP($E350,'ALL-GTK-SD-SMP-SMA-SMK-SLB'!$F$14:$CG$713,'ALL-GTK-SD-SMP-SMA-SMK-SLB'!AQ$7,FALSE)</f>
        <v>0</v>
      </c>
      <c r="AQ350" s="9">
        <f>VLOOKUP($E350,'ALL-GTK-SD-SMP-SMA-SMK-SLB'!$F$14:$CG$713,'ALL-GTK-SD-SMP-SMA-SMK-SLB'!AR$7,FALSE)</f>
        <v>0</v>
      </c>
      <c r="AR350" s="9">
        <f>VLOOKUP($E350,'ALL-GTK-SD-SMP-SMA-SMK-SLB'!$F$14:$CG$713,'ALL-GTK-SD-SMP-SMA-SMK-SLB'!AS$7,FALSE)</f>
        <v>0</v>
      </c>
      <c r="AS350" s="9">
        <f>VLOOKUP($E350,'ALL-GTK-SD-SMP-SMA-SMK-SLB'!$F$14:$CG$713,'ALL-GTK-SD-SMP-SMA-SMK-SLB'!AT$7,FALSE)</f>
        <v>0</v>
      </c>
      <c r="AT350" s="9">
        <f>VLOOKUP($E350,'ALL-GTK-SD-SMP-SMA-SMK-SLB'!$F$14:$CG$713,'ALL-GTK-SD-SMP-SMA-SMK-SLB'!AU$7,FALSE)</f>
        <v>0</v>
      </c>
      <c r="AU350" s="9">
        <f>VLOOKUP($E350,'ALL-GTK-SD-SMP-SMA-SMK-SLB'!$F$14:$CG$713,'ALL-GTK-SD-SMP-SMA-SMK-SLB'!AV$7,FALSE)</f>
        <v>0</v>
      </c>
      <c r="AV350" s="9">
        <f>VLOOKUP($E350,'ALL-GTK-SD-SMP-SMA-SMK-SLB'!$F$14:$CG$713,'ALL-GTK-SD-SMP-SMA-SMK-SLB'!AW$7,FALSE)</f>
        <v>0</v>
      </c>
      <c r="AW350" s="9">
        <f>VLOOKUP($E350,'ALL-GTK-SD-SMP-SMA-SMK-SLB'!$F$14:$CG$713,'ALL-GTK-SD-SMP-SMA-SMK-SLB'!AX$7,FALSE)</f>
        <v>0</v>
      </c>
      <c r="AX350" s="9">
        <f>VLOOKUP($E350,'ALL-GTK-SD-SMP-SMA-SMK-SLB'!$F$14:$CG$713,'ALL-GTK-SD-SMP-SMA-SMK-SLB'!AY$7,FALSE)</f>
        <v>1</v>
      </c>
      <c r="AY350" s="9">
        <f>VLOOKUP($E350,'ALL-GTK-SD-SMP-SMA-SMK-SLB'!$F$14:$CG$713,'ALL-GTK-SD-SMP-SMA-SMK-SLB'!AZ$7,FALSE)</f>
        <v>9</v>
      </c>
      <c r="AZ350" s="9">
        <f>VLOOKUP($E350,'ALL-GTK-SD-SMP-SMA-SMK-SLB'!$F$14:$CG$713,'ALL-GTK-SD-SMP-SMA-SMK-SLB'!BA$7,FALSE)</f>
        <v>0</v>
      </c>
      <c r="BA350" s="9">
        <f>VLOOKUP($E350,'ALL-GTK-SD-SMP-SMA-SMK-SLB'!$F$14:$CG$713,'ALL-GTK-SD-SMP-SMA-SMK-SLB'!BB$7,FALSE)</f>
        <v>0</v>
      </c>
      <c r="BB350" s="9">
        <f>VLOOKUP($E350,'ALL-GTK-SD-SMP-SMA-SMK-SLB'!$F$14:$CG$713,'ALL-GTK-SD-SMP-SMA-SMK-SLB'!BC$7,FALSE)</f>
        <v>0</v>
      </c>
      <c r="BC350" s="9">
        <f>VLOOKUP($E350,'ALL-GTK-SD-SMP-SMA-SMK-SLB'!$F$14:$CG$713,'ALL-GTK-SD-SMP-SMA-SMK-SLB'!BD$7,FALSE)</f>
        <v>0</v>
      </c>
      <c r="BD350" s="310">
        <f t="shared" si="200"/>
        <v>0</v>
      </c>
      <c r="BE350" s="310">
        <f t="shared" si="201"/>
        <v>0</v>
      </c>
      <c r="BF350" s="10">
        <f t="shared" si="202"/>
        <v>0</v>
      </c>
      <c r="BG350" s="311">
        <f t="shared" si="203"/>
        <v>1</v>
      </c>
      <c r="BH350" s="311">
        <f t="shared" si="204"/>
        <v>9</v>
      </c>
      <c r="BI350" s="10">
        <f t="shared" si="205"/>
        <v>10</v>
      </c>
      <c r="BJ350" s="44">
        <f t="shared" si="206"/>
        <v>1</v>
      </c>
      <c r="BK350" s="44">
        <f t="shared" si="207"/>
        <v>9</v>
      </c>
      <c r="BL350" s="11">
        <f t="shared" si="208"/>
        <v>10</v>
      </c>
      <c r="BM350" s="9">
        <f>VLOOKUP($E350,'ALL-GTK-SD-SMP-SMA-SMK-SLB'!$F$14:$CG$713,'ALL-GTK-SD-SMP-SMA-SMK-SLB'!BN$7,FALSE)</f>
        <v>0</v>
      </c>
      <c r="BN350" s="9">
        <f>VLOOKUP($E350,'ALL-GTK-SD-SMP-SMA-SMK-SLB'!$F$14:$CG$713,'ALL-GTK-SD-SMP-SMA-SMK-SLB'!BO$7,FALSE)</f>
        <v>0</v>
      </c>
      <c r="BO350" s="9">
        <f>VLOOKUP($E350,'ALL-GTK-SD-SMP-SMA-SMK-SLB'!$F$14:$CG$713,'ALL-GTK-SD-SMP-SMA-SMK-SLB'!BP$7,FALSE)</f>
        <v>0</v>
      </c>
      <c r="BP350" s="9">
        <f>VLOOKUP($E350,'ALL-GTK-SD-SMP-SMA-SMK-SLB'!$F$14:$CG$713,'ALL-GTK-SD-SMP-SMA-SMK-SLB'!BQ$7,FALSE)</f>
        <v>0</v>
      </c>
      <c r="BQ350" s="9">
        <f>VLOOKUP($E350,'ALL-GTK-SD-SMP-SMA-SMK-SLB'!$F$14:$CG$713,'ALL-GTK-SD-SMP-SMA-SMK-SLB'!BR$7,FALSE)</f>
        <v>0</v>
      </c>
      <c r="BR350" s="9">
        <f>VLOOKUP($E350,'ALL-GTK-SD-SMP-SMA-SMK-SLB'!$F$14:$CG$713,'ALL-GTK-SD-SMP-SMA-SMK-SLB'!BS$7,FALSE)</f>
        <v>0</v>
      </c>
      <c r="BS350" s="9">
        <f>VLOOKUP($E350,'ALL-GTK-SD-SMP-SMA-SMK-SLB'!$F$14:$CG$713,'ALL-GTK-SD-SMP-SMA-SMK-SLB'!BT$7,FALSE)</f>
        <v>0</v>
      </c>
      <c r="BT350" s="9">
        <f>VLOOKUP($E350,'ALL-GTK-SD-SMP-SMA-SMK-SLB'!$F$14:$CG$713,'ALL-GTK-SD-SMP-SMA-SMK-SLB'!BU$7,FALSE)</f>
        <v>0</v>
      </c>
      <c r="BU350" s="299">
        <f t="shared" si="209"/>
        <v>0</v>
      </c>
      <c r="BV350" s="299">
        <f t="shared" si="210"/>
        <v>0</v>
      </c>
      <c r="BW350" s="44">
        <f t="shared" si="211"/>
        <v>0</v>
      </c>
      <c r="BX350" s="44">
        <f t="shared" si="212"/>
        <v>0</v>
      </c>
      <c r="BY350" s="11">
        <f t="shared" si="213"/>
        <v>0</v>
      </c>
      <c r="BZ350" s="14">
        <f t="shared" si="214"/>
        <v>1</v>
      </c>
      <c r="CA350" s="14">
        <f t="shared" si="215"/>
        <v>9</v>
      </c>
      <c r="CB350" s="13">
        <f t="shared" si="216"/>
        <v>0</v>
      </c>
      <c r="CC350" s="13">
        <f t="shared" si="217"/>
        <v>0</v>
      </c>
      <c r="CD350" s="312">
        <f t="shared" si="218"/>
        <v>1</v>
      </c>
      <c r="CE350" s="312">
        <f t="shared" si="219"/>
        <v>9</v>
      </c>
      <c r="CF350" s="313">
        <f t="shared" si="220"/>
        <v>10</v>
      </c>
      <c r="CG350" s="302" t="str">
        <f t="shared" si="221"/>
        <v>OK</v>
      </c>
    </row>
    <row r="351" spans="1:85" ht="14.25" x14ac:dyDescent="0.25">
      <c r="A351" s="6">
        <v>339</v>
      </c>
      <c r="B351" s="495">
        <v>339</v>
      </c>
      <c r="C351" s="495" t="s">
        <v>6</v>
      </c>
      <c r="D351" s="496" t="s">
        <v>19</v>
      </c>
      <c r="E351" s="626">
        <v>20319767</v>
      </c>
      <c r="F351" s="627" t="s">
        <v>607</v>
      </c>
      <c r="G351" s="624" t="s">
        <v>52</v>
      </c>
      <c r="H351" s="9">
        <f>VLOOKUP($E351,'ALL-GTK-SD-SMP-SMA-SMK-SLB'!$F$14:$CG$713,'ALL-GTK-SD-SMP-SMA-SMK-SLB'!I$7,FALSE)</f>
        <v>0</v>
      </c>
      <c r="I351" s="9">
        <f>VLOOKUP($E351,'ALL-GTK-SD-SMP-SMA-SMK-SLB'!$F$14:$CG$713,'ALL-GTK-SD-SMP-SMA-SMK-SLB'!J$7,FALSE)</f>
        <v>0</v>
      </c>
      <c r="J351" s="9">
        <f>VLOOKUP($E351,'ALL-GTK-SD-SMP-SMA-SMK-SLB'!$F$14:$CG$713,'ALL-GTK-SD-SMP-SMA-SMK-SLB'!K$7,FALSE)</f>
        <v>1</v>
      </c>
      <c r="K351" s="9">
        <f>VLOOKUP($E351,'ALL-GTK-SD-SMP-SMA-SMK-SLB'!$F$14:$CG$713,'ALL-GTK-SD-SMP-SMA-SMK-SLB'!L$7,FALSE)</f>
        <v>0</v>
      </c>
      <c r="L351" s="9">
        <f>VLOOKUP($E351,'ALL-GTK-SD-SMP-SMA-SMK-SLB'!$F$14:$CG$713,'ALL-GTK-SD-SMP-SMA-SMK-SLB'!M$7,FALSE)</f>
        <v>1</v>
      </c>
      <c r="M351" s="9">
        <f>VLOOKUP($E351,'ALL-GTK-SD-SMP-SMA-SMK-SLB'!$F$14:$CG$713,'ALL-GTK-SD-SMP-SMA-SMK-SLB'!N$7,FALSE)</f>
        <v>1</v>
      </c>
      <c r="N351" s="9">
        <f>VLOOKUP($E351,'ALL-GTK-SD-SMP-SMA-SMK-SLB'!$F$14:$CG$713,'ALL-GTK-SD-SMP-SMA-SMK-SLB'!O$7,FALSE)</f>
        <v>1</v>
      </c>
      <c r="O351" s="9">
        <f>VLOOKUP($E351,'ALL-GTK-SD-SMP-SMA-SMK-SLB'!$F$14:$CG$713,'ALL-GTK-SD-SMP-SMA-SMK-SLB'!P$7,FALSE)</f>
        <v>1</v>
      </c>
      <c r="P351" s="299">
        <f t="shared" si="186"/>
        <v>3</v>
      </c>
      <c r="Q351" s="299">
        <f t="shared" si="187"/>
        <v>2</v>
      </c>
      <c r="R351" s="300">
        <f t="shared" si="188"/>
        <v>5</v>
      </c>
      <c r="S351" s="9">
        <f>VLOOKUP($E351,'ALL-GTK-SD-SMP-SMA-SMK-SLB'!$F$14:$CG$713,'ALL-GTK-SD-SMP-SMA-SMK-SLB'!T$7,FALSE)</f>
        <v>0</v>
      </c>
      <c r="T351" s="9">
        <f>VLOOKUP($E351,'ALL-GTK-SD-SMP-SMA-SMK-SLB'!$F$14:$CG$713,'ALL-GTK-SD-SMP-SMA-SMK-SLB'!U$7,FALSE)</f>
        <v>0</v>
      </c>
      <c r="U351" s="9">
        <f>VLOOKUP($E351,'ALL-GTK-SD-SMP-SMA-SMK-SLB'!$F$14:$CG$713,'ALL-GTK-SD-SMP-SMA-SMK-SLB'!V$7,FALSE)</f>
        <v>0</v>
      </c>
      <c r="V351" s="9">
        <f>VLOOKUP($E351,'ALL-GTK-SD-SMP-SMA-SMK-SLB'!$F$14:$CG$713,'ALL-GTK-SD-SMP-SMA-SMK-SLB'!W$7,FALSE)</f>
        <v>0</v>
      </c>
      <c r="W351" s="9">
        <f>VLOOKUP($E351,'ALL-GTK-SD-SMP-SMA-SMK-SLB'!$F$14:$CG$713,'ALL-GTK-SD-SMP-SMA-SMK-SLB'!X$7,FALSE)</f>
        <v>1</v>
      </c>
      <c r="X351" s="9">
        <f>VLOOKUP($E351,'ALL-GTK-SD-SMP-SMA-SMK-SLB'!$F$14:$CG$713,'ALL-GTK-SD-SMP-SMA-SMK-SLB'!Y$7,FALSE)</f>
        <v>2</v>
      </c>
      <c r="Y351" s="299">
        <f t="shared" si="189"/>
        <v>1</v>
      </c>
      <c r="Z351" s="299">
        <f t="shared" si="190"/>
        <v>2</v>
      </c>
      <c r="AA351" s="10">
        <f t="shared" si="191"/>
        <v>3</v>
      </c>
      <c r="AB351" s="44">
        <f t="shared" si="192"/>
        <v>4</v>
      </c>
      <c r="AC351" s="44">
        <f t="shared" si="193"/>
        <v>4</v>
      </c>
      <c r="AD351" s="11">
        <f t="shared" si="194"/>
        <v>8</v>
      </c>
      <c r="AE351" s="9">
        <f>VLOOKUP($E351,'ALL-GTK-SD-SMP-SMA-SMK-SLB'!$F$14:$CG$713,'ALL-GTK-SD-SMP-SMA-SMK-SLB'!AF$7,FALSE)</f>
        <v>0</v>
      </c>
      <c r="AF351" s="9">
        <f>VLOOKUP($E351,'ALL-GTK-SD-SMP-SMA-SMK-SLB'!$F$14:$CG$713,'ALL-GTK-SD-SMP-SMA-SMK-SLB'!AG$7,FALSE)</f>
        <v>3</v>
      </c>
      <c r="AG351" s="10">
        <f t="shared" si="195"/>
        <v>3</v>
      </c>
      <c r="AH351" s="9">
        <f>VLOOKUP($E351,'ALL-GTK-SD-SMP-SMA-SMK-SLB'!$F$14:$CG$713,'ALL-GTK-SD-SMP-SMA-SMK-SLB'!AI$7,FALSE)</f>
        <v>4</v>
      </c>
      <c r="AI351" s="9">
        <f>VLOOKUP($E351,'ALL-GTK-SD-SMP-SMA-SMK-SLB'!$F$14:$CG$713,'ALL-GTK-SD-SMP-SMA-SMK-SLB'!AJ$7,FALSE)</f>
        <v>1</v>
      </c>
      <c r="AJ351" s="10">
        <f t="shared" si="196"/>
        <v>5</v>
      </c>
      <c r="AK351" s="44">
        <f t="shared" si="197"/>
        <v>4</v>
      </c>
      <c r="AL351" s="44">
        <f t="shared" si="198"/>
        <v>4</v>
      </c>
      <c r="AM351" s="11">
        <f t="shared" si="199"/>
        <v>8</v>
      </c>
      <c r="AN351" s="299">
        <f>VLOOKUP($E351,'ALL-GTK-SD-SMP-SMA-SMK-SLB'!$F$14:$CG$713,'ALL-GTK-SD-SMP-SMA-SMK-SLB'!AO$7,FALSE)</f>
        <v>0</v>
      </c>
      <c r="AO351" s="299">
        <f>VLOOKUP($E351,'ALL-GTK-SD-SMP-SMA-SMK-SLB'!$F$14:$CG$713,'ALL-GTK-SD-SMP-SMA-SMK-SLB'!AP$7,FALSE)</f>
        <v>0</v>
      </c>
      <c r="AP351" s="9">
        <f>VLOOKUP($E351,'ALL-GTK-SD-SMP-SMA-SMK-SLB'!$F$14:$CG$713,'ALL-GTK-SD-SMP-SMA-SMK-SLB'!AQ$7,FALSE)</f>
        <v>0</v>
      </c>
      <c r="AQ351" s="9">
        <f>VLOOKUP($E351,'ALL-GTK-SD-SMP-SMA-SMK-SLB'!$F$14:$CG$713,'ALL-GTK-SD-SMP-SMA-SMK-SLB'!AR$7,FALSE)</f>
        <v>0</v>
      </c>
      <c r="AR351" s="9">
        <f>VLOOKUP($E351,'ALL-GTK-SD-SMP-SMA-SMK-SLB'!$F$14:$CG$713,'ALL-GTK-SD-SMP-SMA-SMK-SLB'!AS$7,FALSE)</f>
        <v>1</v>
      </c>
      <c r="AS351" s="9">
        <f>VLOOKUP($E351,'ALL-GTK-SD-SMP-SMA-SMK-SLB'!$F$14:$CG$713,'ALL-GTK-SD-SMP-SMA-SMK-SLB'!AT$7,FALSE)</f>
        <v>0</v>
      </c>
      <c r="AT351" s="9">
        <f>VLOOKUP($E351,'ALL-GTK-SD-SMP-SMA-SMK-SLB'!$F$14:$CG$713,'ALL-GTK-SD-SMP-SMA-SMK-SLB'!AU$7,FALSE)</f>
        <v>0</v>
      </c>
      <c r="AU351" s="9">
        <f>VLOOKUP($E351,'ALL-GTK-SD-SMP-SMA-SMK-SLB'!$F$14:$CG$713,'ALL-GTK-SD-SMP-SMA-SMK-SLB'!AV$7,FALSE)</f>
        <v>0</v>
      </c>
      <c r="AV351" s="9">
        <f>VLOOKUP($E351,'ALL-GTK-SD-SMP-SMA-SMK-SLB'!$F$14:$CG$713,'ALL-GTK-SD-SMP-SMA-SMK-SLB'!AW$7,FALSE)</f>
        <v>0</v>
      </c>
      <c r="AW351" s="9">
        <f>VLOOKUP($E351,'ALL-GTK-SD-SMP-SMA-SMK-SLB'!$F$14:$CG$713,'ALL-GTK-SD-SMP-SMA-SMK-SLB'!AX$7,FALSE)</f>
        <v>0</v>
      </c>
      <c r="AX351" s="9">
        <f>VLOOKUP($E351,'ALL-GTK-SD-SMP-SMA-SMK-SLB'!$F$14:$CG$713,'ALL-GTK-SD-SMP-SMA-SMK-SLB'!AY$7,FALSE)</f>
        <v>3</v>
      </c>
      <c r="AY351" s="9">
        <f>VLOOKUP($E351,'ALL-GTK-SD-SMP-SMA-SMK-SLB'!$F$14:$CG$713,'ALL-GTK-SD-SMP-SMA-SMK-SLB'!AZ$7,FALSE)</f>
        <v>4</v>
      </c>
      <c r="AZ351" s="9">
        <f>VLOOKUP($E351,'ALL-GTK-SD-SMP-SMA-SMK-SLB'!$F$14:$CG$713,'ALL-GTK-SD-SMP-SMA-SMK-SLB'!BA$7,FALSE)</f>
        <v>0</v>
      </c>
      <c r="BA351" s="9">
        <f>VLOOKUP($E351,'ALL-GTK-SD-SMP-SMA-SMK-SLB'!$F$14:$CG$713,'ALL-GTK-SD-SMP-SMA-SMK-SLB'!BB$7,FALSE)</f>
        <v>0</v>
      </c>
      <c r="BB351" s="9">
        <f>VLOOKUP($E351,'ALL-GTK-SD-SMP-SMA-SMK-SLB'!$F$14:$CG$713,'ALL-GTK-SD-SMP-SMA-SMK-SLB'!BC$7,FALSE)</f>
        <v>0</v>
      </c>
      <c r="BC351" s="9">
        <f>VLOOKUP($E351,'ALL-GTK-SD-SMP-SMA-SMK-SLB'!$F$14:$CG$713,'ALL-GTK-SD-SMP-SMA-SMK-SLB'!BD$7,FALSE)</f>
        <v>0</v>
      </c>
      <c r="BD351" s="310">
        <f t="shared" si="200"/>
        <v>1</v>
      </c>
      <c r="BE351" s="310">
        <f t="shared" si="201"/>
        <v>0</v>
      </c>
      <c r="BF351" s="10">
        <f t="shared" si="202"/>
        <v>1</v>
      </c>
      <c r="BG351" s="311">
        <f t="shared" si="203"/>
        <v>3</v>
      </c>
      <c r="BH351" s="311">
        <f t="shared" si="204"/>
        <v>4</v>
      </c>
      <c r="BI351" s="10">
        <f t="shared" si="205"/>
        <v>7</v>
      </c>
      <c r="BJ351" s="44">
        <f t="shared" si="206"/>
        <v>4</v>
      </c>
      <c r="BK351" s="44">
        <f t="shared" si="207"/>
        <v>4</v>
      </c>
      <c r="BL351" s="11">
        <f t="shared" si="208"/>
        <v>8</v>
      </c>
      <c r="BM351" s="9">
        <f>VLOOKUP($E351,'ALL-GTK-SD-SMP-SMA-SMK-SLB'!$F$14:$CG$713,'ALL-GTK-SD-SMP-SMA-SMK-SLB'!BN$7,FALSE)</f>
        <v>0</v>
      </c>
      <c r="BN351" s="9">
        <f>VLOOKUP($E351,'ALL-GTK-SD-SMP-SMA-SMK-SLB'!$F$14:$CG$713,'ALL-GTK-SD-SMP-SMA-SMK-SLB'!BO$7,FALSE)</f>
        <v>0</v>
      </c>
      <c r="BO351" s="9">
        <f>VLOOKUP($E351,'ALL-GTK-SD-SMP-SMA-SMK-SLB'!$F$14:$CG$713,'ALL-GTK-SD-SMP-SMA-SMK-SLB'!BP$7,FALSE)</f>
        <v>0</v>
      </c>
      <c r="BP351" s="9">
        <f>VLOOKUP($E351,'ALL-GTK-SD-SMP-SMA-SMK-SLB'!$F$14:$CG$713,'ALL-GTK-SD-SMP-SMA-SMK-SLB'!BQ$7,FALSE)</f>
        <v>0</v>
      </c>
      <c r="BQ351" s="9">
        <f>VLOOKUP($E351,'ALL-GTK-SD-SMP-SMA-SMK-SLB'!$F$14:$CG$713,'ALL-GTK-SD-SMP-SMA-SMK-SLB'!BR$7,FALSE)</f>
        <v>0</v>
      </c>
      <c r="BR351" s="9">
        <f>VLOOKUP($E351,'ALL-GTK-SD-SMP-SMA-SMK-SLB'!$F$14:$CG$713,'ALL-GTK-SD-SMP-SMA-SMK-SLB'!BS$7,FALSE)</f>
        <v>0</v>
      </c>
      <c r="BS351" s="9">
        <f>VLOOKUP($E351,'ALL-GTK-SD-SMP-SMA-SMK-SLB'!$F$14:$CG$713,'ALL-GTK-SD-SMP-SMA-SMK-SLB'!BT$7,FALSE)</f>
        <v>0</v>
      </c>
      <c r="BT351" s="9">
        <f>VLOOKUP($E351,'ALL-GTK-SD-SMP-SMA-SMK-SLB'!$F$14:$CG$713,'ALL-GTK-SD-SMP-SMA-SMK-SLB'!BU$7,FALSE)</f>
        <v>0</v>
      </c>
      <c r="BU351" s="299">
        <f t="shared" si="209"/>
        <v>0</v>
      </c>
      <c r="BV351" s="299">
        <f t="shared" si="210"/>
        <v>0</v>
      </c>
      <c r="BW351" s="44">
        <f t="shared" si="211"/>
        <v>0</v>
      </c>
      <c r="BX351" s="44">
        <f t="shared" si="212"/>
        <v>0</v>
      </c>
      <c r="BY351" s="11">
        <f t="shared" si="213"/>
        <v>0</v>
      </c>
      <c r="BZ351" s="14">
        <f t="shared" si="214"/>
        <v>4</v>
      </c>
      <c r="CA351" s="14">
        <f t="shared" si="215"/>
        <v>4</v>
      </c>
      <c r="CB351" s="13">
        <f t="shared" si="216"/>
        <v>0</v>
      </c>
      <c r="CC351" s="13">
        <f t="shared" si="217"/>
        <v>0</v>
      </c>
      <c r="CD351" s="312">
        <f t="shared" si="218"/>
        <v>4</v>
      </c>
      <c r="CE351" s="312">
        <f t="shared" si="219"/>
        <v>4</v>
      </c>
      <c r="CF351" s="313">
        <f t="shared" si="220"/>
        <v>8</v>
      </c>
      <c r="CG351" s="302" t="str">
        <f t="shared" si="221"/>
        <v>OK</v>
      </c>
    </row>
    <row r="352" spans="1:85" ht="14.25" x14ac:dyDescent="0.25">
      <c r="A352" s="6">
        <v>340</v>
      </c>
      <c r="B352" s="495">
        <v>340</v>
      </c>
      <c r="C352" s="495" t="s">
        <v>6</v>
      </c>
      <c r="D352" s="496" t="s">
        <v>19</v>
      </c>
      <c r="E352" s="626">
        <v>20319825</v>
      </c>
      <c r="F352" s="627" t="s">
        <v>608</v>
      </c>
      <c r="G352" s="624" t="s">
        <v>52</v>
      </c>
      <c r="H352" s="9">
        <f>VLOOKUP($E352,'ALL-GTK-SD-SMP-SMA-SMK-SLB'!$F$14:$CG$713,'ALL-GTK-SD-SMP-SMA-SMK-SLB'!I$7,FALSE)</f>
        <v>0</v>
      </c>
      <c r="I352" s="9">
        <f>VLOOKUP($E352,'ALL-GTK-SD-SMP-SMA-SMK-SLB'!$F$14:$CG$713,'ALL-GTK-SD-SMP-SMA-SMK-SLB'!J$7,FALSE)</f>
        <v>0</v>
      </c>
      <c r="J352" s="9">
        <f>VLOOKUP($E352,'ALL-GTK-SD-SMP-SMA-SMK-SLB'!$F$14:$CG$713,'ALL-GTK-SD-SMP-SMA-SMK-SLB'!K$7,FALSE)</f>
        <v>0</v>
      </c>
      <c r="K352" s="9">
        <f>VLOOKUP($E352,'ALL-GTK-SD-SMP-SMA-SMK-SLB'!$F$14:$CG$713,'ALL-GTK-SD-SMP-SMA-SMK-SLB'!L$7,FALSE)</f>
        <v>0</v>
      </c>
      <c r="L352" s="9">
        <f>VLOOKUP($E352,'ALL-GTK-SD-SMP-SMA-SMK-SLB'!$F$14:$CG$713,'ALL-GTK-SD-SMP-SMA-SMK-SLB'!M$7,FALSE)</f>
        <v>2</v>
      </c>
      <c r="M352" s="9">
        <f>VLOOKUP($E352,'ALL-GTK-SD-SMP-SMA-SMK-SLB'!$F$14:$CG$713,'ALL-GTK-SD-SMP-SMA-SMK-SLB'!N$7,FALSE)</f>
        <v>1</v>
      </c>
      <c r="N352" s="9">
        <f>VLOOKUP($E352,'ALL-GTK-SD-SMP-SMA-SMK-SLB'!$F$14:$CG$713,'ALL-GTK-SD-SMP-SMA-SMK-SLB'!O$7,FALSE)</f>
        <v>2</v>
      </c>
      <c r="O352" s="9">
        <f>VLOOKUP($E352,'ALL-GTK-SD-SMP-SMA-SMK-SLB'!$F$14:$CG$713,'ALL-GTK-SD-SMP-SMA-SMK-SLB'!P$7,FALSE)</f>
        <v>4</v>
      </c>
      <c r="P352" s="299">
        <f t="shared" si="186"/>
        <v>4</v>
      </c>
      <c r="Q352" s="299">
        <f t="shared" si="187"/>
        <v>5</v>
      </c>
      <c r="R352" s="300">
        <f t="shared" si="188"/>
        <v>9</v>
      </c>
      <c r="S352" s="9">
        <f>VLOOKUP($E352,'ALL-GTK-SD-SMP-SMA-SMK-SLB'!$F$14:$CG$713,'ALL-GTK-SD-SMP-SMA-SMK-SLB'!T$7,FALSE)</f>
        <v>0</v>
      </c>
      <c r="T352" s="9">
        <f>VLOOKUP($E352,'ALL-GTK-SD-SMP-SMA-SMK-SLB'!$F$14:$CG$713,'ALL-GTK-SD-SMP-SMA-SMK-SLB'!U$7,FALSE)</f>
        <v>0</v>
      </c>
      <c r="U352" s="9">
        <f>VLOOKUP($E352,'ALL-GTK-SD-SMP-SMA-SMK-SLB'!$F$14:$CG$713,'ALL-GTK-SD-SMP-SMA-SMK-SLB'!V$7,FALSE)</f>
        <v>2</v>
      </c>
      <c r="V352" s="9">
        <f>VLOOKUP($E352,'ALL-GTK-SD-SMP-SMA-SMK-SLB'!$F$14:$CG$713,'ALL-GTK-SD-SMP-SMA-SMK-SLB'!W$7,FALSE)</f>
        <v>4</v>
      </c>
      <c r="W352" s="9">
        <f>VLOOKUP($E352,'ALL-GTK-SD-SMP-SMA-SMK-SLB'!$F$14:$CG$713,'ALL-GTK-SD-SMP-SMA-SMK-SLB'!X$7,FALSE)</f>
        <v>0</v>
      </c>
      <c r="X352" s="9">
        <f>VLOOKUP($E352,'ALL-GTK-SD-SMP-SMA-SMK-SLB'!$F$14:$CG$713,'ALL-GTK-SD-SMP-SMA-SMK-SLB'!Y$7,FALSE)</f>
        <v>0</v>
      </c>
      <c r="Y352" s="299">
        <f t="shared" si="189"/>
        <v>2</v>
      </c>
      <c r="Z352" s="299">
        <f t="shared" si="190"/>
        <v>4</v>
      </c>
      <c r="AA352" s="10">
        <f t="shared" si="191"/>
        <v>6</v>
      </c>
      <c r="AB352" s="44">
        <f t="shared" si="192"/>
        <v>6</v>
      </c>
      <c r="AC352" s="44">
        <f t="shared" si="193"/>
        <v>9</v>
      </c>
      <c r="AD352" s="11">
        <f t="shared" si="194"/>
        <v>15</v>
      </c>
      <c r="AE352" s="9">
        <f>VLOOKUP($E352,'ALL-GTK-SD-SMP-SMA-SMK-SLB'!$F$14:$CG$713,'ALL-GTK-SD-SMP-SMA-SMK-SLB'!AF$7,FALSE)</f>
        <v>2</v>
      </c>
      <c r="AF352" s="9">
        <f>VLOOKUP($E352,'ALL-GTK-SD-SMP-SMA-SMK-SLB'!$F$14:$CG$713,'ALL-GTK-SD-SMP-SMA-SMK-SLB'!AG$7,FALSE)</f>
        <v>5</v>
      </c>
      <c r="AG352" s="10">
        <f t="shared" si="195"/>
        <v>7</v>
      </c>
      <c r="AH352" s="9">
        <f>VLOOKUP($E352,'ALL-GTK-SD-SMP-SMA-SMK-SLB'!$F$14:$CG$713,'ALL-GTK-SD-SMP-SMA-SMK-SLB'!AI$7,FALSE)</f>
        <v>4</v>
      </c>
      <c r="AI352" s="9">
        <f>VLOOKUP($E352,'ALL-GTK-SD-SMP-SMA-SMK-SLB'!$F$14:$CG$713,'ALL-GTK-SD-SMP-SMA-SMK-SLB'!AJ$7,FALSE)</f>
        <v>4</v>
      </c>
      <c r="AJ352" s="10">
        <f t="shared" si="196"/>
        <v>8</v>
      </c>
      <c r="AK352" s="44">
        <f t="shared" si="197"/>
        <v>6</v>
      </c>
      <c r="AL352" s="44">
        <f t="shared" si="198"/>
        <v>9</v>
      </c>
      <c r="AM352" s="11">
        <f t="shared" si="199"/>
        <v>15</v>
      </c>
      <c r="AN352" s="299">
        <f>VLOOKUP($E352,'ALL-GTK-SD-SMP-SMA-SMK-SLB'!$F$14:$CG$713,'ALL-GTK-SD-SMP-SMA-SMK-SLB'!AO$7,FALSE)</f>
        <v>0</v>
      </c>
      <c r="AO352" s="299">
        <f>VLOOKUP($E352,'ALL-GTK-SD-SMP-SMA-SMK-SLB'!$F$14:$CG$713,'ALL-GTK-SD-SMP-SMA-SMK-SLB'!AP$7,FALSE)</f>
        <v>0</v>
      </c>
      <c r="AP352" s="9">
        <f>VLOOKUP($E352,'ALL-GTK-SD-SMP-SMA-SMK-SLB'!$F$14:$CG$713,'ALL-GTK-SD-SMP-SMA-SMK-SLB'!AQ$7,FALSE)</f>
        <v>0</v>
      </c>
      <c r="AQ352" s="9">
        <f>VLOOKUP($E352,'ALL-GTK-SD-SMP-SMA-SMK-SLB'!$F$14:$CG$713,'ALL-GTK-SD-SMP-SMA-SMK-SLB'!AR$7,FALSE)</f>
        <v>0</v>
      </c>
      <c r="AR352" s="9">
        <f>VLOOKUP($E352,'ALL-GTK-SD-SMP-SMA-SMK-SLB'!$F$14:$CG$713,'ALL-GTK-SD-SMP-SMA-SMK-SLB'!AS$7,FALSE)</f>
        <v>0</v>
      </c>
      <c r="AS352" s="9">
        <f>VLOOKUP($E352,'ALL-GTK-SD-SMP-SMA-SMK-SLB'!$F$14:$CG$713,'ALL-GTK-SD-SMP-SMA-SMK-SLB'!AT$7,FALSE)</f>
        <v>0</v>
      </c>
      <c r="AT352" s="9">
        <f>VLOOKUP($E352,'ALL-GTK-SD-SMP-SMA-SMK-SLB'!$F$14:$CG$713,'ALL-GTK-SD-SMP-SMA-SMK-SLB'!AU$7,FALSE)</f>
        <v>0</v>
      </c>
      <c r="AU352" s="9">
        <f>VLOOKUP($E352,'ALL-GTK-SD-SMP-SMA-SMK-SLB'!$F$14:$CG$713,'ALL-GTK-SD-SMP-SMA-SMK-SLB'!AV$7,FALSE)</f>
        <v>0</v>
      </c>
      <c r="AV352" s="9">
        <f>VLOOKUP($E352,'ALL-GTK-SD-SMP-SMA-SMK-SLB'!$F$14:$CG$713,'ALL-GTK-SD-SMP-SMA-SMK-SLB'!AW$7,FALSE)</f>
        <v>0</v>
      </c>
      <c r="AW352" s="9">
        <f>VLOOKUP($E352,'ALL-GTK-SD-SMP-SMA-SMK-SLB'!$F$14:$CG$713,'ALL-GTK-SD-SMP-SMA-SMK-SLB'!AX$7,FALSE)</f>
        <v>0</v>
      </c>
      <c r="AX352" s="9">
        <f>VLOOKUP($E352,'ALL-GTK-SD-SMP-SMA-SMK-SLB'!$F$14:$CG$713,'ALL-GTK-SD-SMP-SMA-SMK-SLB'!AY$7,FALSE)</f>
        <v>5</v>
      </c>
      <c r="AY352" s="9">
        <f>VLOOKUP($E352,'ALL-GTK-SD-SMP-SMA-SMK-SLB'!$F$14:$CG$713,'ALL-GTK-SD-SMP-SMA-SMK-SLB'!AZ$7,FALSE)</f>
        <v>9</v>
      </c>
      <c r="AZ352" s="9">
        <f>VLOOKUP($E352,'ALL-GTK-SD-SMP-SMA-SMK-SLB'!$F$14:$CG$713,'ALL-GTK-SD-SMP-SMA-SMK-SLB'!BA$7,FALSE)</f>
        <v>1</v>
      </c>
      <c r="BA352" s="9">
        <f>VLOOKUP($E352,'ALL-GTK-SD-SMP-SMA-SMK-SLB'!$F$14:$CG$713,'ALL-GTK-SD-SMP-SMA-SMK-SLB'!BB$7,FALSE)</f>
        <v>0</v>
      </c>
      <c r="BB352" s="9">
        <f>VLOOKUP($E352,'ALL-GTK-SD-SMP-SMA-SMK-SLB'!$F$14:$CG$713,'ALL-GTK-SD-SMP-SMA-SMK-SLB'!BC$7,FALSE)</f>
        <v>0</v>
      </c>
      <c r="BC352" s="9">
        <f>VLOOKUP($E352,'ALL-GTK-SD-SMP-SMA-SMK-SLB'!$F$14:$CG$713,'ALL-GTK-SD-SMP-SMA-SMK-SLB'!BD$7,FALSE)</f>
        <v>0</v>
      </c>
      <c r="BD352" s="310">
        <f t="shared" si="200"/>
        <v>0</v>
      </c>
      <c r="BE352" s="310">
        <f t="shared" si="201"/>
        <v>0</v>
      </c>
      <c r="BF352" s="10">
        <f t="shared" si="202"/>
        <v>0</v>
      </c>
      <c r="BG352" s="311">
        <f t="shared" si="203"/>
        <v>6</v>
      </c>
      <c r="BH352" s="311">
        <f t="shared" si="204"/>
        <v>9</v>
      </c>
      <c r="BI352" s="10">
        <f t="shared" si="205"/>
        <v>15</v>
      </c>
      <c r="BJ352" s="44">
        <f t="shared" si="206"/>
        <v>6</v>
      </c>
      <c r="BK352" s="44">
        <f t="shared" si="207"/>
        <v>9</v>
      </c>
      <c r="BL352" s="11">
        <f t="shared" si="208"/>
        <v>15</v>
      </c>
      <c r="BM352" s="9">
        <f>VLOOKUP($E352,'ALL-GTK-SD-SMP-SMA-SMK-SLB'!$F$14:$CG$713,'ALL-GTK-SD-SMP-SMA-SMK-SLB'!BN$7,FALSE)</f>
        <v>0</v>
      </c>
      <c r="BN352" s="9">
        <f>VLOOKUP($E352,'ALL-GTK-SD-SMP-SMA-SMK-SLB'!$F$14:$CG$713,'ALL-GTK-SD-SMP-SMA-SMK-SLB'!BO$7,FALSE)</f>
        <v>0</v>
      </c>
      <c r="BO352" s="9">
        <f>VLOOKUP($E352,'ALL-GTK-SD-SMP-SMA-SMK-SLB'!$F$14:$CG$713,'ALL-GTK-SD-SMP-SMA-SMK-SLB'!BP$7,FALSE)</f>
        <v>0</v>
      </c>
      <c r="BP352" s="9">
        <f>VLOOKUP($E352,'ALL-GTK-SD-SMP-SMA-SMK-SLB'!$F$14:$CG$713,'ALL-GTK-SD-SMP-SMA-SMK-SLB'!BQ$7,FALSE)</f>
        <v>0</v>
      </c>
      <c r="BQ352" s="9">
        <f>VLOOKUP($E352,'ALL-GTK-SD-SMP-SMA-SMK-SLB'!$F$14:$CG$713,'ALL-GTK-SD-SMP-SMA-SMK-SLB'!BR$7,FALSE)</f>
        <v>0</v>
      </c>
      <c r="BR352" s="9">
        <f>VLOOKUP($E352,'ALL-GTK-SD-SMP-SMA-SMK-SLB'!$F$14:$CG$713,'ALL-GTK-SD-SMP-SMA-SMK-SLB'!BS$7,FALSE)</f>
        <v>0</v>
      </c>
      <c r="BS352" s="9">
        <f>VLOOKUP($E352,'ALL-GTK-SD-SMP-SMA-SMK-SLB'!$F$14:$CG$713,'ALL-GTK-SD-SMP-SMA-SMK-SLB'!BT$7,FALSE)</f>
        <v>0</v>
      </c>
      <c r="BT352" s="9">
        <f>VLOOKUP($E352,'ALL-GTK-SD-SMP-SMA-SMK-SLB'!$F$14:$CG$713,'ALL-GTK-SD-SMP-SMA-SMK-SLB'!BU$7,FALSE)</f>
        <v>0</v>
      </c>
      <c r="BU352" s="299">
        <f t="shared" si="209"/>
        <v>0</v>
      </c>
      <c r="BV352" s="299">
        <f t="shared" si="210"/>
        <v>0</v>
      </c>
      <c r="BW352" s="44">
        <f t="shared" si="211"/>
        <v>0</v>
      </c>
      <c r="BX352" s="44">
        <f t="shared" si="212"/>
        <v>0</v>
      </c>
      <c r="BY352" s="11">
        <f t="shared" si="213"/>
        <v>0</v>
      </c>
      <c r="BZ352" s="14">
        <f t="shared" si="214"/>
        <v>6</v>
      </c>
      <c r="CA352" s="14">
        <f t="shared" si="215"/>
        <v>9</v>
      </c>
      <c r="CB352" s="13">
        <f t="shared" si="216"/>
        <v>0</v>
      </c>
      <c r="CC352" s="13">
        <f t="shared" si="217"/>
        <v>0</v>
      </c>
      <c r="CD352" s="312">
        <f t="shared" si="218"/>
        <v>6</v>
      </c>
      <c r="CE352" s="312">
        <f t="shared" si="219"/>
        <v>9</v>
      </c>
      <c r="CF352" s="313">
        <f t="shared" si="220"/>
        <v>15</v>
      </c>
      <c r="CG352" s="302" t="str">
        <f t="shared" si="221"/>
        <v>OK</v>
      </c>
    </row>
    <row r="353" spans="1:85" ht="14.25" x14ac:dyDescent="0.25">
      <c r="A353" s="6">
        <v>341</v>
      </c>
      <c r="B353" s="495">
        <v>341</v>
      </c>
      <c r="C353" s="495" t="s">
        <v>6</v>
      </c>
      <c r="D353" s="496" t="s">
        <v>19</v>
      </c>
      <c r="E353" s="626">
        <v>20319802</v>
      </c>
      <c r="F353" s="627" t="s">
        <v>609</v>
      </c>
      <c r="G353" s="624" t="s">
        <v>52</v>
      </c>
      <c r="H353" s="9">
        <f>VLOOKUP($E353,'ALL-GTK-SD-SMP-SMA-SMK-SLB'!$F$14:$CG$713,'ALL-GTK-SD-SMP-SMA-SMK-SLB'!I$7,FALSE)</f>
        <v>0</v>
      </c>
      <c r="I353" s="9">
        <f>VLOOKUP($E353,'ALL-GTK-SD-SMP-SMA-SMK-SLB'!$F$14:$CG$713,'ALL-GTK-SD-SMP-SMA-SMK-SLB'!J$7,FALSE)</f>
        <v>0</v>
      </c>
      <c r="J353" s="9">
        <f>VLOOKUP($E353,'ALL-GTK-SD-SMP-SMA-SMK-SLB'!$F$14:$CG$713,'ALL-GTK-SD-SMP-SMA-SMK-SLB'!K$7,FALSE)</f>
        <v>0</v>
      </c>
      <c r="K353" s="9">
        <f>VLOOKUP($E353,'ALL-GTK-SD-SMP-SMA-SMK-SLB'!$F$14:$CG$713,'ALL-GTK-SD-SMP-SMA-SMK-SLB'!L$7,FALSE)</f>
        <v>0</v>
      </c>
      <c r="L353" s="9">
        <f>VLOOKUP($E353,'ALL-GTK-SD-SMP-SMA-SMK-SLB'!$F$14:$CG$713,'ALL-GTK-SD-SMP-SMA-SMK-SLB'!M$7,FALSE)</f>
        <v>2</v>
      </c>
      <c r="M353" s="9">
        <f>VLOOKUP($E353,'ALL-GTK-SD-SMP-SMA-SMK-SLB'!$F$14:$CG$713,'ALL-GTK-SD-SMP-SMA-SMK-SLB'!N$7,FALSE)</f>
        <v>6</v>
      </c>
      <c r="N353" s="9">
        <f>VLOOKUP($E353,'ALL-GTK-SD-SMP-SMA-SMK-SLB'!$F$14:$CG$713,'ALL-GTK-SD-SMP-SMA-SMK-SLB'!O$7,FALSE)</f>
        <v>2</v>
      </c>
      <c r="O353" s="9">
        <f>VLOOKUP($E353,'ALL-GTK-SD-SMP-SMA-SMK-SLB'!$F$14:$CG$713,'ALL-GTK-SD-SMP-SMA-SMK-SLB'!P$7,FALSE)</f>
        <v>1</v>
      </c>
      <c r="P353" s="299">
        <f t="shared" si="186"/>
        <v>4</v>
      </c>
      <c r="Q353" s="299">
        <f t="shared" si="187"/>
        <v>7</v>
      </c>
      <c r="R353" s="300">
        <f t="shared" si="188"/>
        <v>11</v>
      </c>
      <c r="S353" s="9">
        <f>VLOOKUP($E353,'ALL-GTK-SD-SMP-SMA-SMK-SLB'!$F$14:$CG$713,'ALL-GTK-SD-SMP-SMA-SMK-SLB'!T$7,FALSE)</f>
        <v>0</v>
      </c>
      <c r="T353" s="9">
        <f>VLOOKUP($E353,'ALL-GTK-SD-SMP-SMA-SMK-SLB'!$F$14:$CG$713,'ALL-GTK-SD-SMP-SMA-SMK-SLB'!U$7,FALSE)</f>
        <v>0</v>
      </c>
      <c r="U353" s="9">
        <f>VLOOKUP($E353,'ALL-GTK-SD-SMP-SMA-SMK-SLB'!$F$14:$CG$713,'ALL-GTK-SD-SMP-SMA-SMK-SLB'!V$7,FALSE)</f>
        <v>0</v>
      </c>
      <c r="V353" s="9">
        <f>VLOOKUP($E353,'ALL-GTK-SD-SMP-SMA-SMK-SLB'!$F$14:$CG$713,'ALL-GTK-SD-SMP-SMA-SMK-SLB'!W$7,FALSE)</f>
        <v>2</v>
      </c>
      <c r="W353" s="9">
        <f>VLOOKUP($E353,'ALL-GTK-SD-SMP-SMA-SMK-SLB'!$F$14:$CG$713,'ALL-GTK-SD-SMP-SMA-SMK-SLB'!X$7,FALSE)</f>
        <v>1</v>
      </c>
      <c r="X353" s="9">
        <f>VLOOKUP($E353,'ALL-GTK-SD-SMP-SMA-SMK-SLB'!$F$14:$CG$713,'ALL-GTK-SD-SMP-SMA-SMK-SLB'!Y$7,FALSE)</f>
        <v>3</v>
      </c>
      <c r="Y353" s="299">
        <f t="shared" si="189"/>
        <v>1</v>
      </c>
      <c r="Z353" s="299">
        <f t="shared" si="190"/>
        <v>5</v>
      </c>
      <c r="AA353" s="10">
        <f t="shared" si="191"/>
        <v>6</v>
      </c>
      <c r="AB353" s="44">
        <f t="shared" si="192"/>
        <v>5</v>
      </c>
      <c r="AC353" s="44">
        <f t="shared" si="193"/>
        <v>12</v>
      </c>
      <c r="AD353" s="11">
        <f t="shared" si="194"/>
        <v>17</v>
      </c>
      <c r="AE353" s="9">
        <f>VLOOKUP($E353,'ALL-GTK-SD-SMP-SMA-SMK-SLB'!$F$14:$CG$713,'ALL-GTK-SD-SMP-SMA-SMK-SLB'!AF$7,FALSE)</f>
        <v>0</v>
      </c>
      <c r="AF353" s="9">
        <f>VLOOKUP($E353,'ALL-GTK-SD-SMP-SMA-SMK-SLB'!$F$14:$CG$713,'ALL-GTK-SD-SMP-SMA-SMK-SLB'!AG$7,FALSE)</f>
        <v>8</v>
      </c>
      <c r="AG353" s="10">
        <f t="shared" si="195"/>
        <v>8</v>
      </c>
      <c r="AH353" s="9">
        <f>VLOOKUP($E353,'ALL-GTK-SD-SMP-SMA-SMK-SLB'!$F$14:$CG$713,'ALL-GTK-SD-SMP-SMA-SMK-SLB'!AI$7,FALSE)</f>
        <v>5</v>
      </c>
      <c r="AI353" s="9">
        <f>VLOOKUP($E353,'ALL-GTK-SD-SMP-SMA-SMK-SLB'!$F$14:$CG$713,'ALL-GTK-SD-SMP-SMA-SMK-SLB'!AJ$7,FALSE)</f>
        <v>4</v>
      </c>
      <c r="AJ353" s="10">
        <f t="shared" si="196"/>
        <v>9</v>
      </c>
      <c r="AK353" s="44">
        <f t="shared" si="197"/>
        <v>5</v>
      </c>
      <c r="AL353" s="44">
        <f t="shared" si="198"/>
        <v>12</v>
      </c>
      <c r="AM353" s="11">
        <f t="shared" si="199"/>
        <v>17</v>
      </c>
      <c r="AN353" s="299">
        <f>VLOOKUP($E353,'ALL-GTK-SD-SMP-SMA-SMK-SLB'!$F$14:$CG$713,'ALL-GTK-SD-SMP-SMA-SMK-SLB'!AO$7,FALSE)</f>
        <v>0</v>
      </c>
      <c r="AO353" s="299">
        <f>VLOOKUP($E353,'ALL-GTK-SD-SMP-SMA-SMK-SLB'!$F$14:$CG$713,'ALL-GTK-SD-SMP-SMA-SMK-SLB'!AP$7,FALSE)</f>
        <v>0</v>
      </c>
      <c r="AP353" s="9">
        <f>VLOOKUP($E353,'ALL-GTK-SD-SMP-SMA-SMK-SLB'!$F$14:$CG$713,'ALL-GTK-SD-SMP-SMA-SMK-SLB'!AQ$7,FALSE)</f>
        <v>0</v>
      </c>
      <c r="AQ353" s="9">
        <f>VLOOKUP($E353,'ALL-GTK-SD-SMP-SMA-SMK-SLB'!$F$14:$CG$713,'ALL-GTK-SD-SMP-SMA-SMK-SLB'!AR$7,FALSE)</f>
        <v>0</v>
      </c>
      <c r="AR353" s="9">
        <f>VLOOKUP($E353,'ALL-GTK-SD-SMP-SMA-SMK-SLB'!$F$14:$CG$713,'ALL-GTK-SD-SMP-SMA-SMK-SLB'!AS$7,FALSE)</f>
        <v>1</v>
      </c>
      <c r="AS353" s="9">
        <f>VLOOKUP($E353,'ALL-GTK-SD-SMP-SMA-SMK-SLB'!$F$14:$CG$713,'ALL-GTK-SD-SMP-SMA-SMK-SLB'!AT$7,FALSE)</f>
        <v>0</v>
      </c>
      <c r="AT353" s="9">
        <f>VLOOKUP($E353,'ALL-GTK-SD-SMP-SMA-SMK-SLB'!$F$14:$CG$713,'ALL-GTK-SD-SMP-SMA-SMK-SLB'!AU$7,FALSE)</f>
        <v>0</v>
      </c>
      <c r="AU353" s="9">
        <f>VLOOKUP($E353,'ALL-GTK-SD-SMP-SMA-SMK-SLB'!$F$14:$CG$713,'ALL-GTK-SD-SMP-SMA-SMK-SLB'!AV$7,FALSE)</f>
        <v>0</v>
      </c>
      <c r="AV353" s="9">
        <f>VLOOKUP($E353,'ALL-GTK-SD-SMP-SMA-SMK-SLB'!$F$14:$CG$713,'ALL-GTK-SD-SMP-SMA-SMK-SLB'!AW$7,FALSE)</f>
        <v>0</v>
      </c>
      <c r="AW353" s="9">
        <f>VLOOKUP($E353,'ALL-GTK-SD-SMP-SMA-SMK-SLB'!$F$14:$CG$713,'ALL-GTK-SD-SMP-SMA-SMK-SLB'!AX$7,FALSE)</f>
        <v>0</v>
      </c>
      <c r="AX353" s="9">
        <f>VLOOKUP($E353,'ALL-GTK-SD-SMP-SMA-SMK-SLB'!$F$14:$CG$713,'ALL-GTK-SD-SMP-SMA-SMK-SLB'!AY$7,FALSE)</f>
        <v>4</v>
      </c>
      <c r="AY353" s="9">
        <f>VLOOKUP($E353,'ALL-GTK-SD-SMP-SMA-SMK-SLB'!$F$14:$CG$713,'ALL-GTK-SD-SMP-SMA-SMK-SLB'!AZ$7,FALSE)</f>
        <v>12</v>
      </c>
      <c r="AZ353" s="9">
        <f>VLOOKUP($E353,'ALL-GTK-SD-SMP-SMA-SMK-SLB'!$F$14:$CG$713,'ALL-GTK-SD-SMP-SMA-SMK-SLB'!BA$7,FALSE)</f>
        <v>0</v>
      </c>
      <c r="BA353" s="9">
        <f>VLOOKUP($E353,'ALL-GTK-SD-SMP-SMA-SMK-SLB'!$F$14:$CG$713,'ALL-GTK-SD-SMP-SMA-SMK-SLB'!BB$7,FALSE)</f>
        <v>0</v>
      </c>
      <c r="BB353" s="9">
        <f>VLOOKUP($E353,'ALL-GTK-SD-SMP-SMA-SMK-SLB'!$F$14:$CG$713,'ALL-GTK-SD-SMP-SMA-SMK-SLB'!BC$7,FALSE)</f>
        <v>0</v>
      </c>
      <c r="BC353" s="9">
        <f>VLOOKUP($E353,'ALL-GTK-SD-SMP-SMA-SMK-SLB'!$F$14:$CG$713,'ALL-GTK-SD-SMP-SMA-SMK-SLB'!BD$7,FALSE)</f>
        <v>0</v>
      </c>
      <c r="BD353" s="310">
        <f t="shared" si="200"/>
        <v>1</v>
      </c>
      <c r="BE353" s="310">
        <f t="shared" si="201"/>
        <v>0</v>
      </c>
      <c r="BF353" s="10">
        <f t="shared" si="202"/>
        <v>1</v>
      </c>
      <c r="BG353" s="311">
        <f t="shared" si="203"/>
        <v>4</v>
      </c>
      <c r="BH353" s="311">
        <f t="shared" si="204"/>
        <v>12</v>
      </c>
      <c r="BI353" s="10">
        <f t="shared" si="205"/>
        <v>16</v>
      </c>
      <c r="BJ353" s="44">
        <f t="shared" si="206"/>
        <v>5</v>
      </c>
      <c r="BK353" s="44">
        <f t="shared" si="207"/>
        <v>12</v>
      </c>
      <c r="BL353" s="11">
        <f t="shared" si="208"/>
        <v>17</v>
      </c>
      <c r="BM353" s="9">
        <f>VLOOKUP($E353,'ALL-GTK-SD-SMP-SMA-SMK-SLB'!$F$14:$CG$713,'ALL-GTK-SD-SMP-SMA-SMK-SLB'!BN$7,FALSE)</f>
        <v>0</v>
      </c>
      <c r="BN353" s="9">
        <f>VLOOKUP($E353,'ALL-GTK-SD-SMP-SMA-SMK-SLB'!$F$14:$CG$713,'ALL-GTK-SD-SMP-SMA-SMK-SLB'!BO$7,FALSE)</f>
        <v>0</v>
      </c>
      <c r="BO353" s="9">
        <f>VLOOKUP($E353,'ALL-GTK-SD-SMP-SMA-SMK-SLB'!$F$14:$CG$713,'ALL-GTK-SD-SMP-SMA-SMK-SLB'!BP$7,FALSE)</f>
        <v>0</v>
      </c>
      <c r="BP353" s="9">
        <f>VLOOKUP($E353,'ALL-GTK-SD-SMP-SMA-SMK-SLB'!$F$14:$CG$713,'ALL-GTK-SD-SMP-SMA-SMK-SLB'!BQ$7,FALSE)</f>
        <v>0</v>
      </c>
      <c r="BQ353" s="9">
        <f>VLOOKUP($E353,'ALL-GTK-SD-SMP-SMA-SMK-SLB'!$F$14:$CG$713,'ALL-GTK-SD-SMP-SMA-SMK-SLB'!BR$7,FALSE)</f>
        <v>0</v>
      </c>
      <c r="BR353" s="9">
        <f>VLOOKUP($E353,'ALL-GTK-SD-SMP-SMA-SMK-SLB'!$F$14:$CG$713,'ALL-GTK-SD-SMP-SMA-SMK-SLB'!BS$7,FALSE)</f>
        <v>0</v>
      </c>
      <c r="BS353" s="9">
        <f>VLOOKUP($E353,'ALL-GTK-SD-SMP-SMA-SMK-SLB'!$F$14:$CG$713,'ALL-GTK-SD-SMP-SMA-SMK-SLB'!BT$7,FALSE)</f>
        <v>0</v>
      </c>
      <c r="BT353" s="9">
        <f>VLOOKUP($E353,'ALL-GTK-SD-SMP-SMA-SMK-SLB'!$F$14:$CG$713,'ALL-GTK-SD-SMP-SMA-SMK-SLB'!BU$7,FALSE)</f>
        <v>0</v>
      </c>
      <c r="BU353" s="299">
        <f t="shared" si="209"/>
        <v>0</v>
      </c>
      <c r="BV353" s="299">
        <f t="shared" si="210"/>
        <v>0</v>
      </c>
      <c r="BW353" s="44">
        <f t="shared" si="211"/>
        <v>0</v>
      </c>
      <c r="BX353" s="44">
        <f t="shared" si="212"/>
        <v>0</v>
      </c>
      <c r="BY353" s="11">
        <f t="shared" si="213"/>
        <v>0</v>
      </c>
      <c r="BZ353" s="14">
        <f t="shared" si="214"/>
        <v>5</v>
      </c>
      <c r="CA353" s="14">
        <f t="shared" si="215"/>
        <v>12</v>
      </c>
      <c r="CB353" s="13">
        <f t="shared" si="216"/>
        <v>0</v>
      </c>
      <c r="CC353" s="13">
        <f t="shared" si="217"/>
        <v>0</v>
      </c>
      <c r="CD353" s="312">
        <f t="shared" si="218"/>
        <v>5</v>
      </c>
      <c r="CE353" s="312">
        <f t="shared" si="219"/>
        <v>12</v>
      </c>
      <c r="CF353" s="313">
        <f t="shared" si="220"/>
        <v>17</v>
      </c>
      <c r="CG353" s="302" t="str">
        <f t="shared" si="221"/>
        <v>OK</v>
      </c>
    </row>
    <row r="354" spans="1:85" ht="14.25" x14ac:dyDescent="0.25">
      <c r="A354" s="6">
        <v>342</v>
      </c>
      <c r="B354" s="495">
        <v>342</v>
      </c>
      <c r="C354" s="495" t="s">
        <v>6</v>
      </c>
      <c r="D354" s="496" t="s">
        <v>19</v>
      </c>
      <c r="E354" s="626">
        <v>20319803</v>
      </c>
      <c r="F354" s="627" t="s">
        <v>610</v>
      </c>
      <c r="G354" s="624" t="s">
        <v>52</v>
      </c>
      <c r="H354" s="9">
        <f>VLOOKUP($E354,'ALL-GTK-SD-SMP-SMA-SMK-SLB'!$F$14:$CG$713,'ALL-GTK-SD-SMP-SMA-SMK-SLB'!I$7,FALSE)</f>
        <v>0</v>
      </c>
      <c r="I354" s="9">
        <f>VLOOKUP($E354,'ALL-GTK-SD-SMP-SMA-SMK-SLB'!$F$14:$CG$713,'ALL-GTK-SD-SMP-SMA-SMK-SLB'!J$7,FALSE)</f>
        <v>0</v>
      </c>
      <c r="J354" s="9">
        <f>VLOOKUP($E354,'ALL-GTK-SD-SMP-SMA-SMK-SLB'!$F$14:$CG$713,'ALL-GTK-SD-SMP-SMA-SMK-SLB'!K$7,FALSE)</f>
        <v>0</v>
      </c>
      <c r="K354" s="9">
        <f>VLOOKUP($E354,'ALL-GTK-SD-SMP-SMA-SMK-SLB'!$F$14:$CG$713,'ALL-GTK-SD-SMP-SMA-SMK-SLB'!L$7,FALSE)</f>
        <v>0</v>
      </c>
      <c r="L354" s="9">
        <f>VLOOKUP($E354,'ALL-GTK-SD-SMP-SMA-SMK-SLB'!$F$14:$CG$713,'ALL-GTK-SD-SMP-SMA-SMK-SLB'!M$7,FALSE)</f>
        <v>1</v>
      </c>
      <c r="M354" s="9">
        <f>VLOOKUP($E354,'ALL-GTK-SD-SMP-SMA-SMK-SLB'!$F$14:$CG$713,'ALL-GTK-SD-SMP-SMA-SMK-SLB'!N$7,FALSE)</f>
        <v>1</v>
      </c>
      <c r="N354" s="9">
        <f>VLOOKUP($E354,'ALL-GTK-SD-SMP-SMA-SMK-SLB'!$F$14:$CG$713,'ALL-GTK-SD-SMP-SMA-SMK-SLB'!O$7,FALSE)</f>
        <v>1</v>
      </c>
      <c r="O354" s="9">
        <f>VLOOKUP($E354,'ALL-GTK-SD-SMP-SMA-SMK-SLB'!$F$14:$CG$713,'ALL-GTK-SD-SMP-SMA-SMK-SLB'!P$7,FALSE)</f>
        <v>3</v>
      </c>
      <c r="P354" s="299">
        <f t="shared" si="186"/>
        <v>2</v>
      </c>
      <c r="Q354" s="299">
        <f t="shared" si="187"/>
        <v>4</v>
      </c>
      <c r="R354" s="300">
        <f t="shared" si="188"/>
        <v>6</v>
      </c>
      <c r="S354" s="9">
        <f>VLOOKUP($E354,'ALL-GTK-SD-SMP-SMA-SMK-SLB'!$F$14:$CG$713,'ALL-GTK-SD-SMP-SMA-SMK-SLB'!T$7,FALSE)</f>
        <v>0</v>
      </c>
      <c r="T354" s="9">
        <f>VLOOKUP($E354,'ALL-GTK-SD-SMP-SMA-SMK-SLB'!$F$14:$CG$713,'ALL-GTK-SD-SMP-SMA-SMK-SLB'!U$7,FALSE)</f>
        <v>0</v>
      </c>
      <c r="U354" s="9">
        <f>VLOOKUP($E354,'ALL-GTK-SD-SMP-SMA-SMK-SLB'!$F$14:$CG$713,'ALL-GTK-SD-SMP-SMA-SMK-SLB'!V$7,FALSE)</f>
        <v>1</v>
      </c>
      <c r="V354" s="9">
        <f>VLOOKUP($E354,'ALL-GTK-SD-SMP-SMA-SMK-SLB'!$F$14:$CG$713,'ALL-GTK-SD-SMP-SMA-SMK-SLB'!W$7,FALSE)</f>
        <v>0</v>
      </c>
      <c r="W354" s="9">
        <f>VLOOKUP($E354,'ALL-GTK-SD-SMP-SMA-SMK-SLB'!$F$14:$CG$713,'ALL-GTK-SD-SMP-SMA-SMK-SLB'!X$7,FALSE)</f>
        <v>0</v>
      </c>
      <c r="X354" s="9">
        <f>VLOOKUP($E354,'ALL-GTK-SD-SMP-SMA-SMK-SLB'!$F$14:$CG$713,'ALL-GTK-SD-SMP-SMA-SMK-SLB'!Y$7,FALSE)</f>
        <v>1</v>
      </c>
      <c r="Y354" s="299">
        <f t="shared" si="189"/>
        <v>1</v>
      </c>
      <c r="Z354" s="299">
        <f t="shared" si="190"/>
        <v>1</v>
      </c>
      <c r="AA354" s="10">
        <f t="shared" si="191"/>
        <v>2</v>
      </c>
      <c r="AB354" s="44">
        <f t="shared" si="192"/>
        <v>3</v>
      </c>
      <c r="AC354" s="44">
        <f t="shared" si="193"/>
        <v>5</v>
      </c>
      <c r="AD354" s="11">
        <f t="shared" si="194"/>
        <v>8</v>
      </c>
      <c r="AE354" s="9">
        <f>VLOOKUP($E354,'ALL-GTK-SD-SMP-SMA-SMK-SLB'!$F$14:$CG$713,'ALL-GTK-SD-SMP-SMA-SMK-SLB'!AF$7,FALSE)</f>
        <v>0</v>
      </c>
      <c r="AF354" s="9">
        <f>VLOOKUP($E354,'ALL-GTK-SD-SMP-SMA-SMK-SLB'!$F$14:$CG$713,'ALL-GTK-SD-SMP-SMA-SMK-SLB'!AG$7,FALSE)</f>
        <v>3</v>
      </c>
      <c r="AG354" s="10">
        <f t="shared" si="195"/>
        <v>3</v>
      </c>
      <c r="AH354" s="9">
        <f>VLOOKUP($E354,'ALL-GTK-SD-SMP-SMA-SMK-SLB'!$F$14:$CG$713,'ALL-GTK-SD-SMP-SMA-SMK-SLB'!AI$7,FALSE)</f>
        <v>3</v>
      </c>
      <c r="AI354" s="9">
        <f>VLOOKUP($E354,'ALL-GTK-SD-SMP-SMA-SMK-SLB'!$F$14:$CG$713,'ALL-GTK-SD-SMP-SMA-SMK-SLB'!AJ$7,FALSE)</f>
        <v>2</v>
      </c>
      <c r="AJ354" s="10">
        <f t="shared" si="196"/>
        <v>5</v>
      </c>
      <c r="AK354" s="44">
        <f t="shared" si="197"/>
        <v>3</v>
      </c>
      <c r="AL354" s="44">
        <f t="shared" si="198"/>
        <v>5</v>
      </c>
      <c r="AM354" s="11">
        <f t="shared" si="199"/>
        <v>8</v>
      </c>
      <c r="AN354" s="299">
        <f>VLOOKUP($E354,'ALL-GTK-SD-SMP-SMA-SMK-SLB'!$F$14:$CG$713,'ALL-GTK-SD-SMP-SMA-SMK-SLB'!AO$7,FALSE)</f>
        <v>0</v>
      </c>
      <c r="AO354" s="299">
        <f>VLOOKUP($E354,'ALL-GTK-SD-SMP-SMA-SMK-SLB'!$F$14:$CG$713,'ALL-GTK-SD-SMP-SMA-SMK-SLB'!AP$7,FALSE)</f>
        <v>0</v>
      </c>
      <c r="AP354" s="9">
        <f>VLOOKUP($E354,'ALL-GTK-SD-SMP-SMA-SMK-SLB'!$F$14:$CG$713,'ALL-GTK-SD-SMP-SMA-SMK-SLB'!AQ$7,FALSE)</f>
        <v>0</v>
      </c>
      <c r="AQ354" s="9">
        <f>VLOOKUP($E354,'ALL-GTK-SD-SMP-SMA-SMK-SLB'!$F$14:$CG$713,'ALL-GTK-SD-SMP-SMA-SMK-SLB'!AR$7,FALSE)</f>
        <v>0</v>
      </c>
      <c r="AR354" s="9">
        <f>VLOOKUP($E354,'ALL-GTK-SD-SMP-SMA-SMK-SLB'!$F$14:$CG$713,'ALL-GTK-SD-SMP-SMA-SMK-SLB'!AS$7,FALSE)</f>
        <v>1</v>
      </c>
      <c r="AS354" s="9">
        <f>VLOOKUP($E354,'ALL-GTK-SD-SMP-SMA-SMK-SLB'!$F$14:$CG$713,'ALL-GTK-SD-SMP-SMA-SMK-SLB'!AT$7,FALSE)</f>
        <v>0</v>
      </c>
      <c r="AT354" s="9">
        <f>VLOOKUP($E354,'ALL-GTK-SD-SMP-SMA-SMK-SLB'!$F$14:$CG$713,'ALL-GTK-SD-SMP-SMA-SMK-SLB'!AU$7,FALSE)</f>
        <v>0</v>
      </c>
      <c r="AU354" s="9">
        <f>VLOOKUP($E354,'ALL-GTK-SD-SMP-SMA-SMK-SLB'!$F$14:$CG$713,'ALL-GTK-SD-SMP-SMA-SMK-SLB'!AV$7,FALSE)</f>
        <v>0</v>
      </c>
      <c r="AV354" s="9">
        <f>VLOOKUP($E354,'ALL-GTK-SD-SMP-SMA-SMK-SLB'!$F$14:$CG$713,'ALL-GTK-SD-SMP-SMA-SMK-SLB'!AW$7,FALSE)</f>
        <v>0</v>
      </c>
      <c r="AW354" s="9">
        <f>VLOOKUP($E354,'ALL-GTK-SD-SMP-SMA-SMK-SLB'!$F$14:$CG$713,'ALL-GTK-SD-SMP-SMA-SMK-SLB'!AX$7,FALSE)</f>
        <v>0</v>
      </c>
      <c r="AX354" s="9">
        <f>VLOOKUP($E354,'ALL-GTK-SD-SMP-SMA-SMK-SLB'!$F$14:$CG$713,'ALL-GTK-SD-SMP-SMA-SMK-SLB'!AY$7,FALSE)</f>
        <v>2</v>
      </c>
      <c r="AY354" s="9">
        <f>VLOOKUP($E354,'ALL-GTK-SD-SMP-SMA-SMK-SLB'!$F$14:$CG$713,'ALL-GTK-SD-SMP-SMA-SMK-SLB'!AZ$7,FALSE)</f>
        <v>5</v>
      </c>
      <c r="AZ354" s="9">
        <f>VLOOKUP($E354,'ALL-GTK-SD-SMP-SMA-SMK-SLB'!$F$14:$CG$713,'ALL-GTK-SD-SMP-SMA-SMK-SLB'!BA$7,FALSE)</f>
        <v>0</v>
      </c>
      <c r="BA354" s="9">
        <f>VLOOKUP($E354,'ALL-GTK-SD-SMP-SMA-SMK-SLB'!$F$14:$CG$713,'ALL-GTK-SD-SMP-SMA-SMK-SLB'!BB$7,FALSE)</f>
        <v>0</v>
      </c>
      <c r="BB354" s="9">
        <f>VLOOKUP($E354,'ALL-GTK-SD-SMP-SMA-SMK-SLB'!$F$14:$CG$713,'ALL-GTK-SD-SMP-SMA-SMK-SLB'!BC$7,FALSE)</f>
        <v>0</v>
      </c>
      <c r="BC354" s="9">
        <f>VLOOKUP($E354,'ALL-GTK-SD-SMP-SMA-SMK-SLB'!$F$14:$CG$713,'ALL-GTK-SD-SMP-SMA-SMK-SLB'!BD$7,FALSE)</f>
        <v>0</v>
      </c>
      <c r="BD354" s="310">
        <f t="shared" si="200"/>
        <v>1</v>
      </c>
      <c r="BE354" s="310">
        <f t="shared" si="201"/>
        <v>0</v>
      </c>
      <c r="BF354" s="10">
        <f t="shared" si="202"/>
        <v>1</v>
      </c>
      <c r="BG354" s="311">
        <f t="shared" si="203"/>
        <v>2</v>
      </c>
      <c r="BH354" s="311">
        <f t="shared" si="204"/>
        <v>5</v>
      </c>
      <c r="BI354" s="10">
        <f t="shared" si="205"/>
        <v>7</v>
      </c>
      <c r="BJ354" s="44">
        <f t="shared" si="206"/>
        <v>3</v>
      </c>
      <c r="BK354" s="44">
        <f t="shared" si="207"/>
        <v>5</v>
      </c>
      <c r="BL354" s="11">
        <f t="shared" si="208"/>
        <v>8</v>
      </c>
      <c r="BM354" s="9">
        <f>VLOOKUP($E354,'ALL-GTK-SD-SMP-SMA-SMK-SLB'!$F$14:$CG$713,'ALL-GTK-SD-SMP-SMA-SMK-SLB'!BN$7,FALSE)</f>
        <v>1</v>
      </c>
      <c r="BN354" s="9">
        <f>VLOOKUP($E354,'ALL-GTK-SD-SMP-SMA-SMK-SLB'!$F$14:$CG$713,'ALL-GTK-SD-SMP-SMA-SMK-SLB'!BO$7,FALSE)</f>
        <v>0</v>
      </c>
      <c r="BO354" s="9">
        <f>VLOOKUP($E354,'ALL-GTK-SD-SMP-SMA-SMK-SLB'!$F$14:$CG$713,'ALL-GTK-SD-SMP-SMA-SMK-SLB'!BP$7,FALSE)</f>
        <v>0</v>
      </c>
      <c r="BP354" s="9">
        <f>VLOOKUP($E354,'ALL-GTK-SD-SMP-SMA-SMK-SLB'!$F$14:$CG$713,'ALL-GTK-SD-SMP-SMA-SMK-SLB'!BQ$7,FALSE)</f>
        <v>0</v>
      </c>
      <c r="BQ354" s="9">
        <f>VLOOKUP($E354,'ALL-GTK-SD-SMP-SMA-SMK-SLB'!$F$14:$CG$713,'ALL-GTK-SD-SMP-SMA-SMK-SLB'!BR$7,FALSE)</f>
        <v>0</v>
      </c>
      <c r="BR354" s="9">
        <f>VLOOKUP($E354,'ALL-GTK-SD-SMP-SMA-SMK-SLB'!$F$14:$CG$713,'ALL-GTK-SD-SMP-SMA-SMK-SLB'!BS$7,FALSE)</f>
        <v>0</v>
      </c>
      <c r="BS354" s="9">
        <f>VLOOKUP($E354,'ALL-GTK-SD-SMP-SMA-SMK-SLB'!$F$14:$CG$713,'ALL-GTK-SD-SMP-SMA-SMK-SLB'!BT$7,FALSE)</f>
        <v>0</v>
      </c>
      <c r="BT354" s="9">
        <f>VLOOKUP($E354,'ALL-GTK-SD-SMP-SMA-SMK-SLB'!$F$14:$CG$713,'ALL-GTK-SD-SMP-SMA-SMK-SLB'!BU$7,FALSE)</f>
        <v>0</v>
      </c>
      <c r="BU354" s="299">
        <f t="shared" si="209"/>
        <v>0</v>
      </c>
      <c r="BV354" s="299">
        <f t="shared" si="210"/>
        <v>0</v>
      </c>
      <c r="BW354" s="44">
        <f t="shared" si="211"/>
        <v>1</v>
      </c>
      <c r="BX354" s="44">
        <f t="shared" si="212"/>
        <v>0</v>
      </c>
      <c r="BY354" s="11">
        <f t="shared" si="213"/>
        <v>1</v>
      </c>
      <c r="BZ354" s="14">
        <f t="shared" si="214"/>
        <v>3</v>
      </c>
      <c r="CA354" s="14">
        <f t="shared" si="215"/>
        <v>5</v>
      </c>
      <c r="CB354" s="13">
        <f t="shared" si="216"/>
        <v>1</v>
      </c>
      <c r="CC354" s="13">
        <f t="shared" si="217"/>
        <v>0</v>
      </c>
      <c r="CD354" s="312">
        <f t="shared" si="218"/>
        <v>4</v>
      </c>
      <c r="CE354" s="312">
        <f t="shared" si="219"/>
        <v>5</v>
      </c>
      <c r="CF354" s="313">
        <f t="shared" si="220"/>
        <v>9</v>
      </c>
      <c r="CG354" s="302" t="str">
        <f t="shared" si="221"/>
        <v>OK</v>
      </c>
    </row>
    <row r="355" spans="1:85" ht="14.25" x14ac:dyDescent="0.25">
      <c r="A355" s="6">
        <v>343</v>
      </c>
      <c r="B355" s="495">
        <v>343</v>
      </c>
      <c r="C355" s="495" t="s">
        <v>6</v>
      </c>
      <c r="D355" s="496" t="s">
        <v>19</v>
      </c>
      <c r="E355" s="626">
        <v>20319813</v>
      </c>
      <c r="F355" s="627" t="s">
        <v>611</v>
      </c>
      <c r="G355" s="624" t="s">
        <v>52</v>
      </c>
      <c r="H355" s="9">
        <f>VLOOKUP($E355,'ALL-GTK-SD-SMP-SMA-SMK-SLB'!$F$14:$CG$713,'ALL-GTK-SD-SMP-SMA-SMK-SLB'!I$7,FALSE)</f>
        <v>0</v>
      </c>
      <c r="I355" s="9">
        <f>VLOOKUP($E355,'ALL-GTK-SD-SMP-SMA-SMK-SLB'!$F$14:$CG$713,'ALL-GTK-SD-SMP-SMA-SMK-SLB'!J$7,FALSE)</f>
        <v>0</v>
      </c>
      <c r="J355" s="9">
        <f>VLOOKUP($E355,'ALL-GTK-SD-SMP-SMA-SMK-SLB'!$F$14:$CG$713,'ALL-GTK-SD-SMP-SMA-SMK-SLB'!K$7,FALSE)</f>
        <v>0</v>
      </c>
      <c r="K355" s="9">
        <f>VLOOKUP($E355,'ALL-GTK-SD-SMP-SMA-SMK-SLB'!$F$14:$CG$713,'ALL-GTK-SD-SMP-SMA-SMK-SLB'!L$7,FALSE)</f>
        <v>0</v>
      </c>
      <c r="L355" s="9">
        <f>VLOOKUP($E355,'ALL-GTK-SD-SMP-SMA-SMK-SLB'!$F$14:$CG$713,'ALL-GTK-SD-SMP-SMA-SMK-SLB'!M$7,FALSE)</f>
        <v>2</v>
      </c>
      <c r="M355" s="9">
        <f>VLOOKUP($E355,'ALL-GTK-SD-SMP-SMA-SMK-SLB'!$F$14:$CG$713,'ALL-GTK-SD-SMP-SMA-SMK-SLB'!N$7,FALSE)</f>
        <v>0</v>
      </c>
      <c r="N355" s="9">
        <f>VLOOKUP($E355,'ALL-GTK-SD-SMP-SMA-SMK-SLB'!$F$14:$CG$713,'ALL-GTK-SD-SMP-SMA-SMK-SLB'!O$7,FALSE)</f>
        <v>2</v>
      </c>
      <c r="O355" s="9">
        <f>VLOOKUP($E355,'ALL-GTK-SD-SMP-SMA-SMK-SLB'!$F$14:$CG$713,'ALL-GTK-SD-SMP-SMA-SMK-SLB'!P$7,FALSE)</f>
        <v>2</v>
      </c>
      <c r="P355" s="299">
        <f t="shared" si="186"/>
        <v>4</v>
      </c>
      <c r="Q355" s="299">
        <f t="shared" si="187"/>
        <v>2</v>
      </c>
      <c r="R355" s="300">
        <f t="shared" si="188"/>
        <v>6</v>
      </c>
      <c r="S355" s="9">
        <f>VLOOKUP($E355,'ALL-GTK-SD-SMP-SMA-SMK-SLB'!$F$14:$CG$713,'ALL-GTK-SD-SMP-SMA-SMK-SLB'!T$7,FALSE)</f>
        <v>0</v>
      </c>
      <c r="T355" s="9">
        <f>VLOOKUP($E355,'ALL-GTK-SD-SMP-SMA-SMK-SLB'!$F$14:$CG$713,'ALL-GTK-SD-SMP-SMA-SMK-SLB'!U$7,FALSE)</f>
        <v>0</v>
      </c>
      <c r="U355" s="9">
        <f>VLOOKUP($E355,'ALL-GTK-SD-SMP-SMA-SMK-SLB'!$F$14:$CG$713,'ALL-GTK-SD-SMP-SMA-SMK-SLB'!V$7,FALSE)</f>
        <v>1</v>
      </c>
      <c r="V355" s="9">
        <f>VLOOKUP($E355,'ALL-GTK-SD-SMP-SMA-SMK-SLB'!$F$14:$CG$713,'ALL-GTK-SD-SMP-SMA-SMK-SLB'!W$7,FALSE)</f>
        <v>0</v>
      </c>
      <c r="W355" s="9">
        <f>VLOOKUP($E355,'ALL-GTK-SD-SMP-SMA-SMK-SLB'!$F$14:$CG$713,'ALL-GTK-SD-SMP-SMA-SMK-SLB'!X$7,FALSE)</f>
        <v>1</v>
      </c>
      <c r="X355" s="9">
        <f>VLOOKUP($E355,'ALL-GTK-SD-SMP-SMA-SMK-SLB'!$F$14:$CG$713,'ALL-GTK-SD-SMP-SMA-SMK-SLB'!Y$7,FALSE)</f>
        <v>2</v>
      </c>
      <c r="Y355" s="299">
        <f t="shared" si="189"/>
        <v>2</v>
      </c>
      <c r="Z355" s="299">
        <f t="shared" si="190"/>
        <v>2</v>
      </c>
      <c r="AA355" s="10">
        <f t="shared" si="191"/>
        <v>4</v>
      </c>
      <c r="AB355" s="44">
        <f t="shared" si="192"/>
        <v>6</v>
      </c>
      <c r="AC355" s="44">
        <f t="shared" si="193"/>
        <v>4</v>
      </c>
      <c r="AD355" s="11">
        <f t="shared" si="194"/>
        <v>10</v>
      </c>
      <c r="AE355" s="9">
        <f>VLOOKUP($E355,'ALL-GTK-SD-SMP-SMA-SMK-SLB'!$F$14:$CG$713,'ALL-GTK-SD-SMP-SMA-SMK-SLB'!AF$7,FALSE)</f>
        <v>2</v>
      </c>
      <c r="AF355" s="9">
        <f>VLOOKUP($E355,'ALL-GTK-SD-SMP-SMA-SMK-SLB'!$F$14:$CG$713,'ALL-GTK-SD-SMP-SMA-SMK-SLB'!AG$7,FALSE)</f>
        <v>3</v>
      </c>
      <c r="AG355" s="10">
        <f t="shared" si="195"/>
        <v>5</v>
      </c>
      <c r="AH355" s="9">
        <f>VLOOKUP($E355,'ALL-GTK-SD-SMP-SMA-SMK-SLB'!$F$14:$CG$713,'ALL-GTK-SD-SMP-SMA-SMK-SLB'!AI$7,FALSE)</f>
        <v>4</v>
      </c>
      <c r="AI355" s="9">
        <f>VLOOKUP($E355,'ALL-GTK-SD-SMP-SMA-SMK-SLB'!$F$14:$CG$713,'ALL-GTK-SD-SMP-SMA-SMK-SLB'!AJ$7,FALSE)</f>
        <v>1</v>
      </c>
      <c r="AJ355" s="10">
        <f t="shared" si="196"/>
        <v>5</v>
      </c>
      <c r="AK355" s="44">
        <f t="shared" si="197"/>
        <v>6</v>
      </c>
      <c r="AL355" s="44">
        <f t="shared" si="198"/>
        <v>4</v>
      </c>
      <c r="AM355" s="11">
        <f t="shared" si="199"/>
        <v>10</v>
      </c>
      <c r="AN355" s="299">
        <f>VLOOKUP($E355,'ALL-GTK-SD-SMP-SMA-SMK-SLB'!$F$14:$CG$713,'ALL-GTK-SD-SMP-SMA-SMK-SLB'!AO$7,FALSE)</f>
        <v>0</v>
      </c>
      <c r="AO355" s="299">
        <f>VLOOKUP($E355,'ALL-GTK-SD-SMP-SMA-SMK-SLB'!$F$14:$CG$713,'ALL-GTK-SD-SMP-SMA-SMK-SLB'!AP$7,FALSE)</f>
        <v>0</v>
      </c>
      <c r="AP355" s="9">
        <f>VLOOKUP($E355,'ALL-GTK-SD-SMP-SMA-SMK-SLB'!$F$14:$CG$713,'ALL-GTK-SD-SMP-SMA-SMK-SLB'!AQ$7,FALSE)</f>
        <v>0</v>
      </c>
      <c r="AQ355" s="9">
        <f>VLOOKUP($E355,'ALL-GTK-SD-SMP-SMA-SMK-SLB'!$F$14:$CG$713,'ALL-GTK-SD-SMP-SMA-SMK-SLB'!AR$7,FALSE)</f>
        <v>0</v>
      </c>
      <c r="AR355" s="9">
        <f>VLOOKUP($E355,'ALL-GTK-SD-SMP-SMA-SMK-SLB'!$F$14:$CG$713,'ALL-GTK-SD-SMP-SMA-SMK-SLB'!AS$7,FALSE)</f>
        <v>0</v>
      </c>
      <c r="AS355" s="9">
        <f>VLOOKUP($E355,'ALL-GTK-SD-SMP-SMA-SMK-SLB'!$F$14:$CG$713,'ALL-GTK-SD-SMP-SMA-SMK-SLB'!AT$7,FALSE)</f>
        <v>0</v>
      </c>
      <c r="AT355" s="9">
        <f>VLOOKUP($E355,'ALL-GTK-SD-SMP-SMA-SMK-SLB'!$F$14:$CG$713,'ALL-GTK-SD-SMP-SMA-SMK-SLB'!AU$7,FALSE)</f>
        <v>0</v>
      </c>
      <c r="AU355" s="9">
        <f>VLOOKUP($E355,'ALL-GTK-SD-SMP-SMA-SMK-SLB'!$F$14:$CG$713,'ALL-GTK-SD-SMP-SMA-SMK-SLB'!AV$7,FALSE)</f>
        <v>0</v>
      </c>
      <c r="AV355" s="9">
        <f>VLOOKUP($E355,'ALL-GTK-SD-SMP-SMA-SMK-SLB'!$F$14:$CG$713,'ALL-GTK-SD-SMP-SMA-SMK-SLB'!AW$7,FALSE)</f>
        <v>0</v>
      </c>
      <c r="AW355" s="9">
        <f>VLOOKUP($E355,'ALL-GTK-SD-SMP-SMA-SMK-SLB'!$F$14:$CG$713,'ALL-GTK-SD-SMP-SMA-SMK-SLB'!AX$7,FALSE)</f>
        <v>0</v>
      </c>
      <c r="AX355" s="9">
        <f>VLOOKUP($E355,'ALL-GTK-SD-SMP-SMA-SMK-SLB'!$F$14:$CG$713,'ALL-GTK-SD-SMP-SMA-SMK-SLB'!AY$7,FALSE)</f>
        <v>6</v>
      </c>
      <c r="AY355" s="9">
        <f>VLOOKUP($E355,'ALL-GTK-SD-SMP-SMA-SMK-SLB'!$F$14:$CG$713,'ALL-GTK-SD-SMP-SMA-SMK-SLB'!AZ$7,FALSE)</f>
        <v>4</v>
      </c>
      <c r="AZ355" s="9">
        <f>VLOOKUP($E355,'ALL-GTK-SD-SMP-SMA-SMK-SLB'!$F$14:$CG$713,'ALL-GTK-SD-SMP-SMA-SMK-SLB'!BA$7,FALSE)</f>
        <v>0</v>
      </c>
      <c r="BA355" s="9">
        <f>VLOOKUP($E355,'ALL-GTK-SD-SMP-SMA-SMK-SLB'!$F$14:$CG$713,'ALL-GTK-SD-SMP-SMA-SMK-SLB'!BB$7,FALSE)</f>
        <v>0</v>
      </c>
      <c r="BB355" s="9">
        <f>VLOOKUP($E355,'ALL-GTK-SD-SMP-SMA-SMK-SLB'!$F$14:$CG$713,'ALL-GTK-SD-SMP-SMA-SMK-SLB'!BC$7,FALSE)</f>
        <v>0</v>
      </c>
      <c r="BC355" s="9">
        <f>VLOOKUP($E355,'ALL-GTK-SD-SMP-SMA-SMK-SLB'!$F$14:$CG$713,'ALL-GTK-SD-SMP-SMA-SMK-SLB'!BD$7,FALSE)</f>
        <v>0</v>
      </c>
      <c r="BD355" s="310">
        <f t="shared" si="200"/>
        <v>0</v>
      </c>
      <c r="BE355" s="310">
        <f t="shared" si="201"/>
        <v>0</v>
      </c>
      <c r="BF355" s="10">
        <f t="shared" si="202"/>
        <v>0</v>
      </c>
      <c r="BG355" s="311">
        <f t="shared" si="203"/>
        <v>6</v>
      </c>
      <c r="BH355" s="311">
        <f t="shared" si="204"/>
        <v>4</v>
      </c>
      <c r="BI355" s="10">
        <f t="shared" si="205"/>
        <v>10</v>
      </c>
      <c r="BJ355" s="44">
        <f t="shared" si="206"/>
        <v>6</v>
      </c>
      <c r="BK355" s="44">
        <f t="shared" si="207"/>
        <v>4</v>
      </c>
      <c r="BL355" s="11">
        <f t="shared" si="208"/>
        <v>10</v>
      </c>
      <c r="BM355" s="9">
        <f>VLOOKUP($E355,'ALL-GTK-SD-SMP-SMA-SMK-SLB'!$F$14:$CG$713,'ALL-GTK-SD-SMP-SMA-SMK-SLB'!BN$7,FALSE)</f>
        <v>0</v>
      </c>
      <c r="BN355" s="9">
        <f>VLOOKUP($E355,'ALL-GTK-SD-SMP-SMA-SMK-SLB'!$F$14:$CG$713,'ALL-GTK-SD-SMP-SMA-SMK-SLB'!BO$7,FALSE)</f>
        <v>0</v>
      </c>
      <c r="BO355" s="9">
        <f>VLOOKUP($E355,'ALL-GTK-SD-SMP-SMA-SMK-SLB'!$F$14:$CG$713,'ALL-GTK-SD-SMP-SMA-SMK-SLB'!BP$7,FALSE)</f>
        <v>0</v>
      </c>
      <c r="BP355" s="9">
        <f>VLOOKUP($E355,'ALL-GTK-SD-SMP-SMA-SMK-SLB'!$F$14:$CG$713,'ALL-GTK-SD-SMP-SMA-SMK-SLB'!BQ$7,FALSE)</f>
        <v>0</v>
      </c>
      <c r="BQ355" s="9">
        <f>VLOOKUP($E355,'ALL-GTK-SD-SMP-SMA-SMK-SLB'!$F$14:$CG$713,'ALL-GTK-SD-SMP-SMA-SMK-SLB'!BR$7,FALSE)</f>
        <v>0</v>
      </c>
      <c r="BR355" s="9">
        <f>VLOOKUP($E355,'ALL-GTK-SD-SMP-SMA-SMK-SLB'!$F$14:$CG$713,'ALL-GTK-SD-SMP-SMA-SMK-SLB'!BS$7,FALSE)</f>
        <v>0</v>
      </c>
      <c r="BS355" s="9">
        <f>VLOOKUP($E355,'ALL-GTK-SD-SMP-SMA-SMK-SLB'!$F$14:$CG$713,'ALL-GTK-SD-SMP-SMA-SMK-SLB'!BT$7,FALSE)</f>
        <v>0</v>
      </c>
      <c r="BT355" s="9">
        <f>VLOOKUP($E355,'ALL-GTK-SD-SMP-SMA-SMK-SLB'!$F$14:$CG$713,'ALL-GTK-SD-SMP-SMA-SMK-SLB'!BU$7,FALSE)</f>
        <v>0</v>
      </c>
      <c r="BU355" s="299">
        <f t="shared" si="209"/>
        <v>0</v>
      </c>
      <c r="BV355" s="299">
        <f t="shared" si="210"/>
        <v>0</v>
      </c>
      <c r="BW355" s="44">
        <f t="shared" si="211"/>
        <v>0</v>
      </c>
      <c r="BX355" s="44">
        <f t="shared" si="212"/>
        <v>0</v>
      </c>
      <c r="BY355" s="11">
        <f t="shared" si="213"/>
        <v>0</v>
      </c>
      <c r="BZ355" s="14">
        <f t="shared" si="214"/>
        <v>6</v>
      </c>
      <c r="CA355" s="14">
        <f t="shared" si="215"/>
        <v>4</v>
      </c>
      <c r="CB355" s="13">
        <f t="shared" si="216"/>
        <v>0</v>
      </c>
      <c r="CC355" s="13">
        <f t="shared" si="217"/>
        <v>0</v>
      </c>
      <c r="CD355" s="312">
        <f t="shared" si="218"/>
        <v>6</v>
      </c>
      <c r="CE355" s="312">
        <f t="shared" si="219"/>
        <v>4</v>
      </c>
      <c r="CF355" s="313">
        <f t="shared" si="220"/>
        <v>10</v>
      </c>
      <c r="CG355" s="302" t="str">
        <f t="shared" si="221"/>
        <v>OK</v>
      </c>
    </row>
    <row r="356" spans="1:85" ht="14.25" x14ac:dyDescent="0.25">
      <c r="A356" s="6">
        <v>344</v>
      </c>
      <c r="B356" s="495">
        <v>344</v>
      </c>
      <c r="C356" s="495" t="s">
        <v>6</v>
      </c>
      <c r="D356" s="496" t="s">
        <v>19</v>
      </c>
      <c r="E356" s="626">
        <v>20319812</v>
      </c>
      <c r="F356" s="627" t="s">
        <v>612</v>
      </c>
      <c r="G356" s="624" t="s">
        <v>52</v>
      </c>
      <c r="H356" s="9">
        <f>VLOOKUP($E356,'ALL-GTK-SD-SMP-SMA-SMK-SLB'!$F$14:$CG$713,'ALL-GTK-SD-SMP-SMA-SMK-SLB'!I$7,FALSE)</f>
        <v>0</v>
      </c>
      <c r="I356" s="9">
        <f>VLOOKUP($E356,'ALL-GTK-SD-SMP-SMA-SMK-SLB'!$F$14:$CG$713,'ALL-GTK-SD-SMP-SMA-SMK-SLB'!J$7,FALSE)</f>
        <v>0</v>
      </c>
      <c r="J356" s="9">
        <f>VLOOKUP($E356,'ALL-GTK-SD-SMP-SMA-SMK-SLB'!$F$14:$CG$713,'ALL-GTK-SD-SMP-SMA-SMK-SLB'!K$7,FALSE)</f>
        <v>0</v>
      </c>
      <c r="K356" s="9">
        <f>VLOOKUP($E356,'ALL-GTK-SD-SMP-SMA-SMK-SLB'!$F$14:$CG$713,'ALL-GTK-SD-SMP-SMA-SMK-SLB'!L$7,FALSE)</f>
        <v>0</v>
      </c>
      <c r="L356" s="9">
        <f>VLOOKUP($E356,'ALL-GTK-SD-SMP-SMA-SMK-SLB'!$F$14:$CG$713,'ALL-GTK-SD-SMP-SMA-SMK-SLB'!M$7,FALSE)</f>
        <v>2</v>
      </c>
      <c r="M356" s="9">
        <f>VLOOKUP($E356,'ALL-GTK-SD-SMP-SMA-SMK-SLB'!$F$14:$CG$713,'ALL-GTK-SD-SMP-SMA-SMK-SLB'!N$7,FALSE)</f>
        <v>1</v>
      </c>
      <c r="N356" s="9">
        <f>VLOOKUP($E356,'ALL-GTK-SD-SMP-SMA-SMK-SLB'!$F$14:$CG$713,'ALL-GTK-SD-SMP-SMA-SMK-SLB'!O$7,FALSE)</f>
        <v>3</v>
      </c>
      <c r="O356" s="9">
        <f>VLOOKUP($E356,'ALL-GTK-SD-SMP-SMA-SMK-SLB'!$F$14:$CG$713,'ALL-GTK-SD-SMP-SMA-SMK-SLB'!P$7,FALSE)</f>
        <v>3</v>
      </c>
      <c r="P356" s="299">
        <f t="shared" si="186"/>
        <v>5</v>
      </c>
      <c r="Q356" s="299">
        <f t="shared" si="187"/>
        <v>4</v>
      </c>
      <c r="R356" s="300">
        <f t="shared" si="188"/>
        <v>9</v>
      </c>
      <c r="S356" s="9">
        <f>VLOOKUP($E356,'ALL-GTK-SD-SMP-SMA-SMK-SLB'!$F$14:$CG$713,'ALL-GTK-SD-SMP-SMA-SMK-SLB'!T$7,FALSE)</f>
        <v>0</v>
      </c>
      <c r="T356" s="9">
        <f>VLOOKUP($E356,'ALL-GTK-SD-SMP-SMA-SMK-SLB'!$F$14:$CG$713,'ALL-GTK-SD-SMP-SMA-SMK-SLB'!U$7,FALSE)</f>
        <v>0</v>
      </c>
      <c r="U356" s="9">
        <f>VLOOKUP($E356,'ALL-GTK-SD-SMP-SMA-SMK-SLB'!$F$14:$CG$713,'ALL-GTK-SD-SMP-SMA-SMK-SLB'!V$7,FALSE)</f>
        <v>0</v>
      </c>
      <c r="V356" s="9">
        <f>VLOOKUP($E356,'ALL-GTK-SD-SMP-SMA-SMK-SLB'!$F$14:$CG$713,'ALL-GTK-SD-SMP-SMA-SMK-SLB'!W$7,FALSE)</f>
        <v>1</v>
      </c>
      <c r="W356" s="9">
        <f>VLOOKUP($E356,'ALL-GTK-SD-SMP-SMA-SMK-SLB'!$F$14:$CG$713,'ALL-GTK-SD-SMP-SMA-SMK-SLB'!X$7,FALSE)</f>
        <v>0</v>
      </c>
      <c r="X356" s="9">
        <f>VLOOKUP($E356,'ALL-GTK-SD-SMP-SMA-SMK-SLB'!$F$14:$CG$713,'ALL-GTK-SD-SMP-SMA-SMK-SLB'!Y$7,FALSE)</f>
        <v>1</v>
      </c>
      <c r="Y356" s="299">
        <f t="shared" si="189"/>
        <v>0</v>
      </c>
      <c r="Z356" s="299">
        <f t="shared" si="190"/>
        <v>2</v>
      </c>
      <c r="AA356" s="10">
        <f t="shared" si="191"/>
        <v>2</v>
      </c>
      <c r="AB356" s="44">
        <f t="shared" si="192"/>
        <v>5</v>
      </c>
      <c r="AC356" s="44">
        <f t="shared" si="193"/>
        <v>6</v>
      </c>
      <c r="AD356" s="11">
        <f t="shared" si="194"/>
        <v>11</v>
      </c>
      <c r="AE356" s="9">
        <f>VLOOKUP($E356,'ALL-GTK-SD-SMP-SMA-SMK-SLB'!$F$14:$CG$713,'ALL-GTK-SD-SMP-SMA-SMK-SLB'!AF$7,FALSE)</f>
        <v>1</v>
      </c>
      <c r="AF356" s="9">
        <f>VLOOKUP($E356,'ALL-GTK-SD-SMP-SMA-SMK-SLB'!$F$14:$CG$713,'ALL-GTK-SD-SMP-SMA-SMK-SLB'!AG$7,FALSE)</f>
        <v>3</v>
      </c>
      <c r="AG356" s="10">
        <f t="shared" si="195"/>
        <v>4</v>
      </c>
      <c r="AH356" s="9">
        <f>VLOOKUP($E356,'ALL-GTK-SD-SMP-SMA-SMK-SLB'!$F$14:$CG$713,'ALL-GTK-SD-SMP-SMA-SMK-SLB'!AI$7,FALSE)</f>
        <v>4</v>
      </c>
      <c r="AI356" s="9">
        <f>VLOOKUP($E356,'ALL-GTK-SD-SMP-SMA-SMK-SLB'!$F$14:$CG$713,'ALL-GTK-SD-SMP-SMA-SMK-SLB'!AJ$7,FALSE)</f>
        <v>3</v>
      </c>
      <c r="AJ356" s="10">
        <f t="shared" si="196"/>
        <v>7</v>
      </c>
      <c r="AK356" s="44">
        <f t="shared" si="197"/>
        <v>5</v>
      </c>
      <c r="AL356" s="44">
        <f t="shared" si="198"/>
        <v>6</v>
      </c>
      <c r="AM356" s="11">
        <f t="shared" si="199"/>
        <v>11</v>
      </c>
      <c r="AN356" s="299">
        <f>VLOOKUP($E356,'ALL-GTK-SD-SMP-SMA-SMK-SLB'!$F$14:$CG$713,'ALL-GTK-SD-SMP-SMA-SMK-SLB'!AO$7,FALSE)</f>
        <v>0</v>
      </c>
      <c r="AO356" s="299">
        <f>VLOOKUP($E356,'ALL-GTK-SD-SMP-SMA-SMK-SLB'!$F$14:$CG$713,'ALL-GTK-SD-SMP-SMA-SMK-SLB'!AP$7,FALSE)</f>
        <v>0</v>
      </c>
      <c r="AP356" s="9">
        <f>VLOOKUP($E356,'ALL-GTK-SD-SMP-SMA-SMK-SLB'!$F$14:$CG$713,'ALL-GTK-SD-SMP-SMA-SMK-SLB'!AQ$7,FALSE)</f>
        <v>0</v>
      </c>
      <c r="AQ356" s="9">
        <f>VLOOKUP($E356,'ALL-GTK-SD-SMP-SMA-SMK-SLB'!$F$14:$CG$713,'ALL-GTK-SD-SMP-SMA-SMK-SLB'!AR$7,FALSE)</f>
        <v>0</v>
      </c>
      <c r="AR356" s="9">
        <f>VLOOKUP($E356,'ALL-GTK-SD-SMP-SMA-SMK-SLB'!$F$14:$CG$713,'ALL-GTK-SD-SMP-SMA-SMK-SLB'!AS$7,FALSE)</f>
        <v>0</v>
      </c>
      <c r="AS356" s="9">
        <f>VLOOKUP($E356,'ALL-GTK-SD-SMP-SMA-SMK-SLB'!$F$14:$CG$713,'ALL-GTK-SD-SMP-SMA-SMK-SLB'!AT$7,FALSE)</f>
        <v>1</v>
      </c>
      <c r="AT356" s="9">
        <f>VLOOKUP($E356,'ALL-GTK-SD-SMP-SMA-SMK-SLB'!$F$14:$CG$713,'ALL-GTK-SD-SMP-SMA-SMK-SLB'!AU$7,FALSE)</f>
        <v>0</v>
      </c>
      <c r="AU356" s="9">
        <f>VLOOKUP($E356,'ALL-GTK-SD-SMP-SMA-SMK-SLB'!$F$14:$CG$713,'ALL-GTK-SD-SMP-SMA-SMK-SLB'!AV$7,FALSE)</f>
        <v>0</v>
      </c>
      <c r="AV356" s="9">
        <f>VLOOKUP($E356,'ALL-GTK-SD-SMP-SMA-SMK-SLB'!$F$14:$CG$713,'ALL-GTK-SD-SMP-SMA-SMK-SLB'!AW$7,FALSE)</f>
        <v>0</v>
      </c>
      <c r="AW356" s="9">
        <f>VLOOKUP($E356,'ALL-GTK-SD-SMP-SMA-SMK-SLB'!$F$14:$CG$713,'ALL-GTK-SD-SMP-SMA-SMK-SLB'!AX$7,FALSE)</f>
        <v>0</v>
      </c>
      <c r="AX356" s="9">
        <f>VLOOKUP($E356,'ALL-GTK-SD-SMP-SMA-SMK-SLB'!$F$14:$CG$713,'ALL-GTK-SD-SMP-SMA-SMK-SLB'!AY$7,FALSE)</f>
        <v>5</v>
      </c>
      <c r="AY356" s="9">
        <f>VLOOKUP($E356,'ALL-GTK-SD-SMP-SMA-SMK-SLB'!$F$14:$CG$713,'ALL-GTK-SD-SMP-SMA-SMK-SLB'!AZ$7,FALSE)</f>
        <v>5</v>
      </c>
      <c r="AZ356" s="9">
        <f>VLOOKUP($E356,'ALL-GTK-SD-SMP-SMA-SMK-SLB'!$F$14:$CG$713,'ALL-GTK-SD-SMP-SMA-SMK-SLB'!BA$7,FALSE)</f>
        <v>0</v>
      </c>
      <c r="BA356" s="9">
        <f>VLOOKUP($E356,'ALL-GTK-SD-SMP-SMA-SMK-SLB'!$F$14:$CG$713,'ALL-GTK-SD-SMP-SMA-SMK-SLB'!BB$7,FALSE)</f>
        <v>0</v>
      </c>
      <c r="BB356" s="9">
        <f>VLOOKUP($E356,'ALL-GTK-SD-SMP-SMA-SMK-SLB'!$F$14:$CG$713,'ALL-GTK-SD-SMP-SMA-SMK-SLB'!BC$7,FALSE)</f>
        <v>0</v>
      </c>
      <c r="BC356" s="9">
        <f>VLOOKUP($E356,'ALL-GTK-SD-SMP-SMA-SMK-SLB'!$F$14:$CG$713,'ALL-GTK-SD-SMP-SMA-SMK-SLB'!BD$7,FALSE)</f>
        <v>0</v>
      </c>
      <c r="BD356" s="310">
        <f t="shared" si="200"/>
        <v>0</v>
      </c>
      <c r="BE356" s="310">
        <f t="shared" si="201"/>
        <v>1</v>
      </c>
      <c r="BF356" s="10">
        <f t="shared" si="202"/>
        <v>1</v>
      </c>
      <c r="BG356" s="311">
        <f t="shared" si="203"/>
        <v>5</v>
      </c>
      <c r="BH356" s="311">
        <f t="shared" si="204"/>
        <v>5</v>
      </c>
      <c r="BI356" s="10">
        <f t="shared" si="205"/>
        <v>10</v>
      </c>
      <c r="BJ356" s="44">
        <f t="shared" si="206"/>
        <v>5</v>
      </c>
      <c r="BK356" s="44">
        <f t="shared" si="207"/>
        <v>6</v>
      </c>
      <c r="BL356" s="11">
        <f t="shared" si="208"/>
        <v>11</v>
      </c>
      <c r="BM356" s="9">
        <f>VLOOKUP($E356,'ALL-GTK-SD-SMP-SMA-SMK-SLB'!$F$14:$CG$713,'ALL-GTK-SD-SMP-SMA-SMK-SLB'!BN$7,FALSE)</f>
        <v>0</v>
      </c>
      <c r="BN356" s="9">
        <f>VLOOKUP($E356,'ALL-GTK-SD-SMP-SMA-SMK-SLB'!$F$14:$CG$713,'ALL-GTK-SD-SMP-SMA-SMK-SLB'!BO$7,FALSE)</f>
        <v>0</v>
      </c>
      <c r="BO356" s="9">
        <f>VLOOKUP($E356,'ALL-GTK-SD-SMP-SMA-SMK-SLB'!$F$14:$CG$713,'ALL-GTK-SD-SMP-SMA-SMK-SLB'!BP$7,FALSE)</f>
        <v>0</v>
      </c>
      <c r="BP356" s="9">
        <f>VLOOKUP($E356,'ALL-GTK-SD-SMP-SMA-SMK-SLB'!$F$14:$CG$713,'ALL-GTK-SD-SMP-SMA-SMK-SLB'!BQ$7,FALSE)</f>
        <v>0</v>
      </c>
      <c r="BQ356" s="9">
        <f>VLOOKUP($E356,'ALL-GTK-SD-SMP-SMA-SMK-SLB'!$F$14:$CG$713,'ALL-GTK-SD-SMP-SMA-SMK-SLB'!BR$7,FALSE)</f>
        <v>0</v>
      </c>
      <c r="BR356" s="9">
        <f>VLOOKUP($E356,'ALL-GTK-SD-SMP-SMA-SMK-SLB'!$F$14:$CG$713,'ALL-GTK-SD-SMP-SMA-SMK-SLB'!BS$7,FALSE)</f>
        <v>0</v>
      </c>
      <c r="BS356" s="9">
        <f>VLOOKUP($E356,'ALL-GTK-SD-SMP-SMA-SMK-SLB'!$F$14:$CG$713,'ALL-GTK-SD-SMP-SMA-SMK-SLB'!BT$7,FALSE)</f>
        <v>0</v>
      </c>
      <c r="BT356" s="9">
        <f>VLOOKUP($E356,'ALL-GTK-SD-SMP-SMA-SMK-SLB'!$F$14:$CG$713,'ALL-GTK-SD-SMP-SMA-SMK-SLB'!BU$7,FALSE)</f>
        <v>0</v>
      </c>
      <c r="BU356" s="299">
        <f t="shared" si="209"/>
        <v>0</v>
      </c>
      <c r="BV356" s="299">
        <f t="shared" si="210"/>
        <v>0</v>
      </c>
      <c r="BW356" s="44">
        <f t="shared" si="211"/>
        <v>0</v>
      </c>
      <c r="BX356" s="44">
        <f t="shared" si="212"/>
        <v>0</v>
      </c>
      <c r="BY356" s="11">
        <f t="shared" si="213"/>
        <v>0</v>
      </c>
      <c r="BZ356" s="14">
        <f t="shared" si="214"/>
        <v>5</v>
      </c>
      <c r="CA356" s="14">
        <f t="shared" si="215"/>
        <v>6</v>
      </c>
      <c r="CB356" s="13">
        <f t="shared" si="216"/>
        <v>0</v>
      </c>
      <c r="CC356" s="13">
        <f t="shared" si="217"/>
        <v>0</v>
      </c>
      <c r="CD356" s="312">
        <f t="shared" si="218"/>
        <v>5</v>
      </c>
      <c r="CE356" s="312">
        <f t="shared" si="219"/>
        <v>6</v>
      </c>
      <c r="CF356" s="313">
        <f t="shared" si="220"/>
        <v>11</v>
      </c>
      <c r="CG356" s="302" t="str">
        <f t="shared" si="221"/>
        <v>OK</v>
      </c>
    </row>
    <row r="357" spans="1:85" ht="14.25" x14ac:dyDescent="0.25">
      <c r="A357" s="6">
        <v>345</v>
      </c>
      <c r="B357" s="495">
        <v>345</v>
      </c>
      <c r="C357" s="495" t="s">
        <v>6</v>
      </c>
      <c r="D357" s="496" t="s">
        <v>19</v>
      </c>
      <c r="E357" s="626">
        <v>20319811</v>
      </c>
      <c r="F357" s="627" t="s">
        <v>613</v>
      </c>
      <c r="G357" s="624" t="s">
        <v>52</v>
      </c>
      <c r="H357" s="9">
        <f>VLOOKUP($E357,'ALL-GTK-SD-SMP-SMA-SMK-SLB'!$F$14:$CG$713,'ALL-GTK-SD-SMP-SMA-SMK-SLB'!I$7,FALSE)</f>
        <v>0</v>
      </c>
      <c r="I357" s="9">
        <f>VLOOKUP($E357,'ALL-GTK-SD-SMP-SMA-SMK-SLB'!$F$14:$CG$713,'ALL-GTK-SD-SMP-SMA-SMK-SLB'!J$7,FALSE)</f>
        <v>0</v>
      </c>
      <c r="J357" s="9">
        <f>VLOOKUP($E357,'ALL-GTK-SD-SMP-SMA-SMK-SLB'!$F$14:$CG$713,'ALL-GTK-SD-SMP-SMA-SMK-SLB'!K$7,FALSE)</f>
        <v>0</v>
      </c>
      <c r="K357" s="9">
        <f>VLOOKUP($E357,'ALL-GTK-SD-SMP-SMA-SMK-SLB'!$F$14:$CG$713,'ALL-GTK-SD-SMP-SMA-SMK-SLB'!L$7,FALSE)</f>
        <v>0</v>
      </c>
      <c r="L357" s="9">
        <f>VLOOKUP($E357,'ALL-GTK-SD-SMP-SMA-SMK-SLB'!$F$14:$CG$713,'ALL-GTK-SD-SMP-SMA-SMK-SLB'!M$7,FALSE)</f>
        <v>2</v>
      </c>
      <c r="M357" s="9">
        <f>VLOOKUP($E357,'ALL-GTK-SD-SMP-SMA-SMK-SLB'!$F$14:$CG$713,'ALL-GTK-SD-SMP-SMA-SMK-SLB'!N$7,FALSE)</f>
        <v>0</v>
      </c>
      <c r="N357" s="9">
        <f>VLOOKUP($E357,'ALL-GTK-SD-SMP-SMA-SMK-SLB'!$F$14:$CG$713,'ALL-GTK-SD-SMP-SMA-SMK-SLB'!O$7,FALSE)</f>
        <v>1</v>
      </c>
      <c r="O357" s="9">
        <f>VLOOKUP($E357,'ALL-GTK-SD-SMP-SMA-SMK-SLB'!$F$14:$CG$713,'ALL-GTK-SD-SMP-SMA-SMK-SLB'!P$7,FALSE)</f>
        <v>3</v>
      </c>
      <c r="P357" s="299">
        <f t="shared" si="186"/>
        <v>3</v>
      </c>
      <c r="Q357" s="299">
        <f t="shared" si="187"/>
        <v>3</v>
      </c>
      <c r="R357" s="300">
        <f t="shared" si="188"/>
        <v>6</v>
      </c>
      <c r="S357" s="9">
        <f>VLOOKUP($E357,'ALL-GTK-SD-SMP-SMA-SMK-SLB'!$F$14:$CG$713,'ALL-GTK-SD-SMP-SMA-SMK-SLB'!T$7,FALSE)</f>
        <v>0</v>
      </c>
      <c r="T357" s="9">
        <f>VLOOKUP($E357,'ALL-GTK-SD-SMP-SMA-SMK-SLB'!$F$14:$CG$713,'ALL-GTK-SD-SMP-SMA-SMK-SLB'!U$7,FALSE)</f>
        <v>0</v>
      </c>
      <c r="U357" s="9">
        <f>VLOOKUP($E357,'ALL-GTK-SD-SMP-SMA-SMK-SLB'!$F$14:$CG$713,'ALL-GTK-SD-SMP-SMA-SMK-SLB'!V$7,FALSE)</f>
        <v>0</v>
      </c>
      <c r="V357" s="9">
        <f>VLOOKUP($E357,'ALL-GTK-SD-SMP-SMA-SMK-SLB'!$F$14:$CG$713,'ALL-GTK-SD-SMP-SMA-SMK-SLB'!W$7,FALSE)</f>
        <v>0</v>
      </c>
      <c r="W357" s="9">
        <f>VLOOKUP($E357,'ALL-GTK-SD-SMP-SMA-SMK-SLB'!$F$14:$CG$713,'ALL-GTK-SD-SMP-SMA-SMK-SLB'!X$7,FALSE)</f>
        <v>0</v>
      </c>
      <c r="X357" s="9">
        <f>VLOOKUP($E357,'ALL-GTK-SD-SMP-SMA-SMK-SLB'!$F$14:$CG$713,'ALL-GTK-SD-SMP-SMA-SMK-SLB'!Y$7,FALSE)</f>
        <v>1</v>
      </c>
      <c r="Y357" s="299">
        <f t="shared" si="189"/>
        <v>0</v>
      </c>
      <c r="Z357" s="299">
        <f t="shared" si="190"/>
        <v>1</v>
      </c>
      <c r="AA357" s="10">
        <f t="shared" si="191"/>
        <v>1</v>
      </c>
      <c r="AB357" s="44">
        <f t="shared" si="192"/>
        <v>3</v>
      </c>
      <c r="AC357" s="44">
        <f t="shared" si="193"/>
        <v>4</v>
      </c>
      <c r="AD357" s="11">
        <f t="shared" si="194"/>
        <v>7</v>
      </c>
      <c r="AE357" s="9">
        <f>VLOOKUP($E357,'ALL-GTK-SD-SMP-SMA-SMK-SLB'!$F$14:$CG$713,'ALL-GTK-SD-SMP-SMA-SMK-SLB'!AF$7,FALSE)</f>
        <v>0</v>
      </c>
      <c r="AF357" s="9">
        <f>VLOOKUP($E357,'ALL-GTK-SD-SMP-SMA-SMK-SLB'!$F$14:$CG$713,'ALL-GTK-SD-SMP-SMA-SMK-SLB'!AG$7,FALSE)</f>
        <v>1</v>
      </c>
      <c r="AG357" s="10">
        <f t="shared" si="195"/>
        <v>1</v>
      </c>
      <c r="AH357" s="9">
        <f>VLOOKUP($E357,'ALL-GTK-SD-SMP-SMA-SMK-SLB'!$F$14:$CG$713,'ALL-GTK-SD-SMP-SMA-SMK-SLB'!AI$7,FALSE)</f>
        <v>3</v>
      </c>
      <c r="AI357" s="9">
        <f>VLOOKUP($E357,'ALL-GTK-SD-SMP-SMA-SMK-SLB'!$F$14:$CG$713,'ALL-GTK-SD-SMP-SMA-SMK-SLB'!AJ$7,FALSE)</f>
        <v>3</v>
      </c>
      <c r="AJ357" s="10">
        <f t="shared" si="196"/>
        <v>6</v>
      </c>
      <c r="AK357" s="44">
        <f t="shared" si="197"/>
        <v>3</v>
      </c>
      <c r="AL357" s="44">
        <f t="shared" si="198"/>
        <v>4</v>
      </c>
      <c r="AM357" s="11">
        <f t="shared" si="199"/>
        <v>7</v>
      </c>
      <c r="AN357" s="299">
        <f>VLOOKUP($E357,'ALL-GTK-SD-SMP-SMA-SMK-SLB'!$F$14:$CG$713,'ALL-GTK-SD-SMP-SMA-SMK-SLB'!AO$7,FALSE)</f>
        <v>0</v>
      </c>
      <c r="AO357" s="299">
        <f>VLOOKUP($E357,'ALL-GTK-SD-SMP-SMA-SMK-SLB'!$F$14:$CG$713,'ALL-GTK-SD-SMP-SMA-SMK-SLB'!AP$7,FALSE)</f>
        <v>0</v>
      </c>
      <c r="AP357" s="9">
        <f>VLOOKUP($E357,'ALL-GTK-SD-SMP-SMA-SMK-SLB'!$F$14:$CG$713,'ALL-GTK-SD-SMP-SMA-SMK-SLB'!AQ$7,FALSE)</f>
        <v>0</v>
      </c>
      <c r="AQ357" s="9">
        <f>VLOOKUP($E357,'ALL-GTK-SD-SMP-SMA-SMK-SLB'!$F$14:$CG$713,'ALL-GTK-SD-SMP-SMA-SMK-SLB'!AR$7,FALSE)</f>
        <v>0</v>
      </c>
      <c r="AR357" s="9">
        <f>VLOOKUP($E357,'ALL-GTK-SD-SMP-SMA-SMK-SLB'!$F$14:$CG$713,'ALL-GTK-SD-SMP-SMA-SMK-SLB'!AS$7,FALSE)</f>
        <v>0</v>
      </c>
      <c r="AS357" s="9">
        <f>VLOOKUP($E357,'ALL-GTK-SD-SMP-SMA-SMK-SLB'!$F$14:$CG$713,'ALL-GTK-SD-SMP-SMA-SMK-SLB'!AT$7,FALSE)</f>
        <v>0</v>
      </c>
      <c r="AT357" s="9">
        <f>VLOOKUP($E357,'ALL-GTK-SD-SMP-SMA-SMK-SLB'!$F$14:$CG$713,'ALL-GTK-SD-SMP-SMA-SMK-SLB'!AU$7,FALSE)</f>
        <v>0</v>
      </c>
      <c r="AU357" s="9">
        <f>VLOOKUP($E357,'ALL-GTK-SD-SMP-SMA-SMK-SLB'!$F$14:$CG$713,'ALL-GTK-SD-SMP-SMA-SMK-SLB'!AV$7,FALSE)</f>
        <v>0</v>
      </c>
      <c r="AV357" s="9">
        <f>VLOOKUP($E357,'ALL-GTK-SD-SMP-SMA-SMK-SLB'!$F$14:$CG$713,'ALL-GTK-SD-SMP-SMA-SMK-SLB'!AW$7,FALSE)</f>
        <v>0</v>
      </c>
      <c r="AW357" s="9">
        <f>VLOOKUP($E357,'ALL-GTK-SD-SMP-SMA-SMK-SLB'!$F$14:$CG$713,'ALL-GTK-SD-SMP-SMA-SMK-SLB'!AX$7,FALSE)</f>
        <v>0</v>
      </c>
      <c r="AX357" s="9">
        <f>VLOOKUP($E357,'ALL-GTK-SD-SMP-SMA-SMK-SLB'!$F$14:$CG$713,'ALL-GTK-SD-SMP-SMA-SMK-SLB'!AY$7,FALSE)</f>
        <v>3</v>
      </c>
      <c r="AY357" s="9">
        <f>VLOOKUP($E357,'ALL-GTK-SD-SMP-SMA-SMK-SLB'!$F$14:$CG$713,'ALL-GTK-SD-SMP-SMA-SMK-SLB'!AZ$7,FALSE)</f>
        <v>4</v>
      </c>
      <c r="AZ357" s="9">
        <f>VLOOKUP($E357,'ALL-GTK-SD-SMP-SMA-SMK-SLB'!$F$14:$CG$713,'ALL-GTK-SD-SMP-SMA-SMK-SLB'!BA$7,FALSE)</f>
        <v>0</v>
      </c>
      <c r="BA357" s="9">
        <f>VLOOKUP($E357,'ALL-GTK-SD-SMP-SMA-SMK-SLB'!$F$14:$CG$713,'ALL-GTK-SD-SMP-SMA-SMK-SLB'!BB$7,FALSE)</f>
        <v>0</v>
      </c>
      <c r="BB357" s="9">
        <f>VLOOKUP($E357,'ALL-GTK-SD-SMP-SMA-SMK-SLB'!$F$14:$CG$713,'ALL-GTK-SD-SMP-SMA-SMK-SLB'!BC$7,FALSE)</f>
        <v>0</v>
      </c>
      <c r="BC357" s="9">
        <f>VLOOKUP($E357,'ALL-GTK-SD-SMP-SMA-SMK-SLB'!$F$14:$CG$713,'ALL-GTK-SD-SMP-SMA-SMK-SLB'!BD$7,FALSE)</f>
        <v>0</v>
      </c>
      <c r="BD357" s="310">
        <f t="shared" si="200"/>
        <v>0</v>
      </c>
      <c r="BE357" s="310">
        <f t="shared" si="201"/>
        <v>0</v>
      </c>
      <c r="BF357" s="10">
        <f t="shared" si="202"/>
        <v>0</v>
      </c>
      <c r="BG357" s="311">
        <f t="shared" si="203"/>
        <v>3</v>
      </c>
      <c r="BH357" s="311">
        <f t="shared" si="204"/>
        <v>4</v>
      </c>
      <c r="BI357" s="10">
        <f t="shared" si="205"/>
        <v>7</v>
      </c>
      <c r="BJ357" s="44">
        <f t="shared" si="206"/>
        <v>3</v>
      </c>
      <c r="BK357" s="44">
        <f t="shared" si="207"/>
        <v>4</v>
      </c>
      <c r="BL357" s="11">
        <f t="shared" si="208"/>
        <v>7</v>
      </c>
      <c r="BM357" s="9">
        <f>VLOOKUP($E357,'ALL-GTK-SD-SMP-SMA-SMK-SLB'!$F$14:$CG$713,'ALL-GTK-SD-SMP-SMA-SMK-SLB'!BN$7,FALSE)</f>
        <v>0</v>
      </c>
      <c r="BN357" s="9">
        <f>VLOOKUP($E357,'ALL-GTK-SD-SMP-SMA-SMK-SLB'!$F$14:$CG$713,'ALL-GTK-SD-SMP-SMA-SMK-SLB'!BO$7,FALSE)</f>
        <v>0</v>
      </c>
      <c r="BO357" s="9">
        <f>VLOOKUP($E357,'ALL-GTK-SD-SMP-SMA-SMK-SLB'!$F$14:$CG$713,'ALL-GTK-SD-SMP-SMA-SMK-SLB'!BP$7,FALSE)</f>
        <v>0</v>
      </c>
      <c r="BP357" s="9">
        <f>VLOOKUP($E357,'ALL-GTK-SD-SMP-SMA-SMK-SLB'!$F$14:$CG$713,'ALL-GTK-SD-SMP-SMA-SMK-SLB'!BQ$7,FALSE)</f>
        <v>0</v>
      </c>
      <c r="BQ357" s="9">
        <f>VLOOKUP($E357,'ALL-GTK-SD-SMP-SMA-SMK-SLB'!$F$14:$CG$713,'ALL-GTK-SD-SMP-SMA-SMK-SLB'!BR$7,FALSE)</f>
        <v>0</v>
      </c>
      <c r="BR357" s="9">
        <f>VLOOKUP($E357,'ALL-GTK-SD-SMP-SMA-SMK-SLB'!$F$14:$CG$713,'ALL-GTK-SD-SMP-SMA-SMK-SLB'!BS$7,FALSE)</f>
        <v>0</v>
      </c>
      <c r="BS357" s="9">
        <f>VLOOKUP($E357,'ALL-GTK-SD-SMP-SMA-SMK-SLB'!$F$14:$CG$713,'ALL-GTK-SD-SMP-SMA-SMK-SLB'!BT$7,FALSE)</f>
        <v>0</v>
      </c>
      <c r="BT357" s="9">
        <f>VLOOKUP($E357,'ALL-GTK-SD-SMP-SMA-SMK-SLB'!$F$14:$CG$713,'ALL-GTK-SD-SMP-SMA-SMK-SLB'!BU$7,FALSE)</f>
        <v>0</v>
      </c>
      <c r="BU357" s="299">
        <f t="shared" si="209"/>
        <v>0</v>
      </c>
      <c r="BV357" s="299">
        <f t="shared" si="210"/>
        <v>0</v>
      </c>
      <c r="BW357" s="44">
        <f t="shared" si="211"/>
        <v>0</v>
      </c>
      <c r="BX357" s="44">
        <f t="shared" si="212"/>
        <v>0</v>
      </c>
      <c r="BY357" s="11">
        <f t="shared" si="213"/>
        <v>0</v>
      </c>
      <c r="BZ357" s="14">
        <f t="shared" si="214"/>
        <v>3</v>
      </c>
      <c r="CA357" s="14">
        <f t="shared" si="215"/>
        <v>4</v>
      </c>
      <c r="CB357" s="13">
        <f t="shared" si="216"/>
        <v>0</v>
      </c>
      <c r="CC357" s="13">
        <f t="shared" si="217"/>
        <v>0</v>
      </c>
      <c r="CD357" s="312">
        <f t="shared" si="218"/>
        <v>3</v>
      </c>
      <c r="CE357" s="312">
        <f t="shared" si="219"/>
        <v>4</v>
      </c>
      <c r="CF357" s="313">
        <f t="shared" si="220"/>
        <v>7</v>
      </c>
      <c r="CG357" s="302" t="str">
        <f t="shared" si="221"/>
        <v>OK</v>
      </c>
    </row>
    <row r="358" spans="1:85" ht="14.25" x14ac:dyDescent="0.25">
      <c r="A358" s="6">
        <v>346</v>
      </c>
      <c r="B358" s="495">
        <v>346</v>
      </c>
      <c r="C358" s="495" t="s">
        <v>6</v>
      </c>
      <c r="D358" s="496" t="s">
        <v>19</v>
      </c>
      <c r="E358" s="626">
        <v>20319805</v>
      </c>
      <c r="F358" s="627" t="s">
        <v>614</v>
      </c>
      <c r="G358" s="624" t="s">
        <v>52</v>
      </c>
      <c r="H358" s="9">
        <f>VLOOKUP($E358,'ALL-GTK-SD-SMP-SMA-SMK-SLB'!$F$14:$CG$713,'ALL-GTK-SD-SMP-SMA-SMK-SLB'!I$7,FALSE)</f>
        <v>0</v>
      </c>
      <c r="I358" s="9">
        <f>VLOOKUP($E358,'ALL-GTK-SD-SMP-SMA-SMK-SLB'!$F$14:$CG$713,'ALL-GTK-SD-SMP-SMA-SMK-SLB'!J$7,FALSE)</f>
        <v>0</v>
      </c>
      <c r="J358" s="9">
        <f>VLOOKUP($E358,'ALL-GTK-SD-SMP-SMA-SMK-SLB'!$F$14:$CG$713,'ALL-GTK-SD-SMP-SMA-SMK-SLB'!K$7,FALSE)</f>
        <v>0</v>
      </c>
      <c r="K358" s="9">
        <f>VLOOKUP($E358,'ALL-GTK-SD-SMP-SMA-SMK-SLB'!$F$14:$CG$713,'ALL-GTK-SD-SMP-SMA-SMK-SLB'!L$7,FALSE)</f>
        <v>0</v>
      </c>
      <c r="L358" s="9">
        <f>VLOOKUP($E358,'ALL-GTK-SD-SMP-SMA-SMK-SLB'!$F$14:$CG$713,'ALL-GTK-SD-SMP-SMA-SMK-SLB'!M$7,FALSE)</f>
        <v>0</v>
      </c>
      <c r="M358" s="9">
        <f>VLOOKUP($E358,'ALL-GTK-SD-SMP-SMA-SMK-SLB'!$F$14:$CG$713,'ALL-GTK-SD-SMP-SMA-SMK-SLB'!N$7,FALSE)</f>
        <v>1</v>
      </c>
      <c r="N358" s="9">
        <f>VLOOKUP($E358,'ALL-GTK-SD-SMP-SMA-SMK-SLB'!$F$14:$CG$713,'ALL-GTK-SD-SMP-SMA-SMK-SLB'!O$7,FALSE)</f>
        <v>0</v>
      </c>
      <c r="O358" s="9">
        <f>VLOOKUP($E358,'ALL-GTK-SD-SMP-SMA-SMK-SLB'!$F$14:$CG$713,'ALL-GTK-SD-SMP-SMA-SMK-SLB'!P$7,FALSE)</f>
        <v>4</v>
      </c>
      <c r="P358" s="299">
        <f t="shared" si="186"/>
        <v>0</v>
      </c>
      <c r="Q358" s="299">
        <f t="shared" si="187"/>
        <v>5</v>
      </c>
      <c r="R358" s="300">
        <f t="shared" si="188"/>
        <v>5</v>
      </c>
      <c r="S358" s="9">
        <f>VLOOKUP($E358,'ALL-GTK-SD-SMP-SMA-SMK-SLB'!$F$14:$CG$713,'ALL-GTK-SD-SMP-SMA-SMK-SLB'!T$7,FALSE)</f>
        <v>0</v>
      </c>
      <c r="T358" s="9">
        <f>VLOOKUP($E358,'ALL-GTK-SD-SMP-SMA-SMK-SLB'!$F$14:$CG$713,'ALL-GTK-SD-SMP-SMA-SMK-SLB'!U$7,FALSE)</f>
        <v>0</v>
      </c>
      <c r="U358" s="9">
        <f>VLOOKUP($E358,'ALL-GTK-SD-SMP-SMA-SMK-SLB'!$F$14:$CG$713,'ALL-GTK-SD-SMP-SMA-SMK-SLB'!V$7,FALSE)</f>
        <v>1</v>
      </c>
      <c r="V358" s="9">
        <f>VLOOKUP($E358,'ALL-GTK-SD-SMP-SMA-SMK-SLB'!$F$14:$CG$713,'ALL-GTK-SD-SMP-SMA-SMK-SLB'!W$7,FALSE)</f>
        <v>1</v>
      </c>
      <c r="W358" s="9">
        <f>VLOOKUP($E358,'ALL-GTK-SD-SMP-SMA-SMK-SLB'!$F$14:$CG$713,'ALL-GTK-SD-SMP-SMA-SMK-SLB'!X$7,FALSE)</f>
        <v>0</v>
      </c>
      <c r="X358" s="9">
        <f>VLOOKUP($E358,'ALL-GTK-SD-SMP-SMA-SMK-SLB'!$F$14:$CG$713,'ALL-GTK-SD-SMP-SMA-SMK-SLB'!Y$7,FALSE)</f>
        <v>1</v>
      </c>
      <c r="Y358" s="299">
        <f t="shared" si="189"/>
        <v>1</v>
      </c>
      <c r="Z358" s="299">
        <f t="shared" si="190"/>
        <v>2</v>
      </c>
      <c r="AA358" s="10">
        <f t="shared" si="191"/>
        <v>3</v>
      </c>
      <c r="AB358" s="44">
        <f t="shared" si="192"/>
        <v>1</v>
      </c>
      <c r="AC358" s="44">
        <f t="shared" si="193"/>
        <v>7</v>
      </c>
      <c r="AD358" s="11">
        <f t="shared" si="194"/>
        <v>8</v>
      </c>
      <c r="AE358" s="9">
        <f>VLOOKUP($E358,'ALL-GTK-SD-SMP-SMA-SMK-SLB'!$F$14:$CG$713,'ALL-GTK-SD-SMP-SMA-SMK-SLB'!AF$7,FALSE)</f>
        <v>1</v>
      </c>
      <c r="AF358" s="9">
        <f>VLOOKUP($E358,'ALL-GTK-SD-SMP-SMA-SMK-SLB'!$F$14:$CG$713,'ALL-GTK-SD-SMP-SMA-SMK-SLB'!AG$7,FALSE)</f>
        <v>2</v>
      </c>
      <c r="AG358" s="10">
        <f t="shared" si="195"/>
        <v>3</v>
      </c>
      <c r="AH358" s="9">
        <f>VLOOKUP($E358,'ALL-GTK-SD-SMP-SMA-SMK-SLB'!$F$14:$CG$713,'ALL-GTK-SD-SMP-SMA-SMK-SLB'!AI$7,FALSE)</f>
        <v>0</v>
      </c>
      <c r="AI358" s="9">
        <f>VLOOKUP($E358,'ALL-GTK-SD-SMP-SMA-SMK-SLB'!$F$14:$CG$713,'ALL-GTK-SD-SMP-SMA-SMK-SLB'!AJ$7,FALSE)</f>
        <v>5</v>
      </c>
      <c r="AJ358" s="10">
        <f t="shared" si="196"/>
        <v>5</v>
      </c>
      <c r="AK358" s="44">
        <f t="shared" si="197"/>
        <v>1</v>
      </c>
      <c r="AL358" s="44">
        <f t="shared" si="198"/>
        <v>7</v>
      </c>
      <c r="AM358" s="11">
        <f t="shared" si="199"/>
        <v>8</v>
      </c>
      <c r="AN358" s="299">
        <f>VLOOKUP($E358,'ALL-GTK-SD-SMP-SMA-SMK-SLB'!$F$14:$CG$713,'ALL-GTK-SD-SMP-SMA-SMK-SLB'!AO$7,FALSE)</f>
        <v>0</v>
      </c>
      <c r="AO358" s="299">
        <f>VLOOKUP($E358,'ALL-GTK-SD-SMP-SMA-SMK-SLB'!$F$14:$CG$713,'ALL-GTK-SD-SMP-SMA-SMK-SLB'!AP$7,FALSE)</f>
        <v>0</v>
      </c>
      <c r="AP358" s="9">
        <f>VLOOKUP($E358,'ALL-GTK-SD-SMP-SMA-SMK-SLB'!$F$14:$CG$713,'ALL-GTK-SD-SMP-SMA-SMK-SLB'!AQ$7,FALSE)</f>
        <v>0</v>
      </c>
      <c r="AQ358" s="9">
        <f>VLOOKUP($E358,'ALL-GTK-SD-SMP-SMA-SMK-SLB'!$F$14:$CG$713,'ALL-GTK-SD-SMP-SMA-SMK-SLB'!AR$7,FALSE)</f>
        <v>0</v>
      </c>
      <c r="AR358" s="9">
        <f>VLOOKUP($E358,'ALL-GTK-SD-SMP-SMA-SMK-SLB'!$F$14:$CG$713,'ALL-GTK-SD-SMP-SMA-SMK-SLB'!AS$7,FALSE)</f>
        <v>0</v>
      </c>
      <c r="AS358" s="9">
        <f>VLOOKUP($E358,'ALL-GTK-SD-SMP-SMA-SMK-SLB'!$F$14:$CG$713,'ALL-GTK-SD-SMP-SMA-SMK-SLB'!AT$7,FALSE)</f>
        <v>0</v>
      </c>
      <c r="AT358" s="9">
        <f>VLOOKUP($E358,'ALL-GTK-SD-SMP-SMA-SMK-SLB'!$F$14:$CG$713,'ALL-GTK-SD-SMP-SMA-SMK-SLB'!AU$7,FALSE)</f>
        <v>0</v>
      </c>
      <c r="AU358" s="9">
        <f>VLOOKUP($E358,'ALL-GTK-SD-SMP-SMA-SMK-SLB'!$F$14:$CG$713,'ALL-GTK-SD-SMP-SMA-SMK-SLB'!AV$7,FALSE)</f>
        <v>0</v>
      </c>
      <c r="AV358" s="9">
        <f>VLOOKUP($E358,'ALL-GTK-SD-SMP-SMA-SMK-SLB'!$F$14:$CG$713,'ALL-GTK-SD-SMP-SMA-SMK-SLB'!AW$7,FALSE)</f>
        <v>0</v>
      </c>
      <c r="AW358" s="9">
        <f>VLOOKUP($E358,'ALL-GTK-SD-SMP-SMA-SMK-SLB'!$F$14:$CG$713,'ALL-GTK-SD-SMP-SMA-SMK-SLB'!AX$7,FALSE)</f>
        <v>0</v>
      </c>
      <c r="AX358" s="9">
        <f>VLOOKUP($E358,'ALL-GTK-SD-SMP-SMA-SMK-SLB'!$F$14:$CG$713,'ALL-GTK-SD-SMP-SMA-SMK-SLB'!AY$7,FALSE)</f>
        <v>1</v>
      </c>
      <c r="AY358" s="9">
        <f>VLOOKUP($E358,'ALL-GTK-SD-SMP-SMA-SMK-SLB'!$F$14:$CG$713,'ALL-GTK-SD-SMP-SMA-SMK-SLB'!AZ$7,FALSE)</f>
        <v>7</v>
      </c>
      <c r="AZ358" s="9">
        <f>VLOOKUP($E358,'ALL-GTK-SD-SMP-SMA-SMK-SLB'!$F$14:$CG$713,'ALL-GTK-SD-SMP-SMA-SMK-SLB'!BA$7,FALSE)</f>
        <v>0</v>
      </c>
      <c r="BA358" s="9">
        <f>VLOOKUP($E358,'ALL-GTK-SD-SMP-SMA-SMK-SLB'!$F$14:$CG$713,'ALL-GTK-SD-SMP-SMA-SMK-SLB'!BB$7,FALSE)</f>
        <v>0</v>
      </c>
      <c r="BB358" s="9">
        <f>VLOOKUP($E358,'ALL-GTK-SD-SMP-SMA-SMK-SLB'!$F$14:$CG$713,'ALL-GTK-SD-SMP-SMA-SMK-SLB'!BC$7,FALSE)</f>
        <v>0</v>
      </c>
      <c r="BC358" s="9">
        <f>VLOOKUP($E358,'ALL-GTK-SD-SMP-SMA-SMK-SLB'!$F$14:$CG$713,'ALL-GTK-SD-SMP-SMA-SMK-SLB'!BD$7,FALSE)</f>
        <v>0</v>
      </c>
      <c r="BD358" s="310">
        <f t="shared" si="200"/>
        <v>0</v>
      </c>
      <c r="BE358" s="310">
        <f t="shared" si="201"/>
        <v>0</v>
      </c>
      <c r="BF358" s="10">
        <f t="shared" si="202"/>
        <v>0</v>
      </c>
      <c r="BG358" s="311">
        <f t="shared" si="203"/>
        <v>1</v>
      </c>
      <c r="BH358" s="311">
        <f t="shared" si="204"/>
        <v>7</v>
      </c>
      <c r="BI358" s="10">
        <f t="shared" si="205"/>
        <v>8</v>
      </c>
      <c r="BJ358" s="44">
        <f t="shared" si="206"/>
        <v>1</v>
      </c>
      <c r="BK358" s="44">
        <f t="shared" si="207"/>
        <v>7</v>
      </c>
      <c r="BL358" s="11">
        <f t="shared" si="208"/>
        <v>8</v>
      </c>
      <c r="BM358" s="9">
        <f>VLOOKUP($E358,'ALL-GTK-SD-SMP-SMA-SMK-SLB'!$F$14:$CG$713,'ALL-GTK-SD-SMP-SMA-SMK-SLB'!BN$7,FALSE)</f>
        <v>0</v>
      </c>
      <c r="BN358" s="9">
        <f>VLOOKUP($E358,'ALL-GTK-SD-SMP-SMA-SMK-SLB'!$F$14:$CG$713,'ALL-GTK-SD-SMP-SMA-SMK-SLB'!BO$7,FALSE)</f>
        <v>0</v>
      </c>
      <c r="BO358" s="9">
        <f>VLOOKUP($E358,'ALL-GTK-SD-SMP-SMA-SMK-SLB'!$F$14:$CG$713,'ALL-GTK-SD-SMP-SMA-SMK-SLB'!BP$7,FALSE)</f>
        <v>0</v>
      </c>
      <c r="BP358" s="9">
        <f>VLOOKUP($E358,'ALL-GTK-SD-SMP-SMA-SMK-SLB'!$F$14:$CG$713,'ALL-GTK-SD-SMP-SMA-SMK-SLB'!BQ$7,FALSE)</f>
        <v>0</v>
      </c>
      <c r="BQ358" s="9">
        <f>VLOOKUP($E358,'ALL-GTK-SD-SMP-SMA-SMK-SLB'!$F$14:$CG$713,'ALL-GTK-SD-SMP-SMA-SMK-SLB'!BR$7,FALSE)</f>
        <v>0</v>
      </c>
      <c r="BR358" s="9">
        <f>VLOOKUP($E358,'ALL-GTK-SD-SMP-SMA-SMK-SLB'!$F$14:$CG$713,'ALL-GTK-SD-SMP-SMA-SMK-SLB'!BS$7,FALSE)</f>
        <v>0</v>
      </c>
      <c r="BS358" s="9">
        <f>VLOOKUP($E358,'ALL-GTK-SD-SMP-SMA-SMK-SLB'!$F$14:$CG$713,'ALL-GTK-SD-SMP-SMA-SMK-SLB'!BT$7,FALSE)</f>
        <v>0</v>
      </c>
      <c r="BT358" s="9">
        <f>VLOOKUP($E358,'ALL-GTK-SD-SMP-SMA-SMK-SLB'!$F$14:$CG$713,'ALL-GTK-SD-SMP-SMA-SMK-SLB'!BU$7,FALSE)</f>
        <v>0</v>
      </c>
      <c r="BU358" s="299">
        <f t="shared" si="209"/>
        <v>0</v>
      </c>
      <c r="BV358" s="299">
        <f t="shared" si="210"/>
        <v>0</v>
      </c>
      <c r="BW358" s="44">
        <f t="shared" si="211"/>
        <v>0</v>
      </c>
      <c r="BX358" s="44">
        <f t="shared" si="212"/>
        <v>0</v>
      </c>
      <c r="BY358" s="11">
        <f t="shared" si="213"/>
        <v>0</v>
      </c>
      <c r="BZ358" s="14">
        <f t="shared" si="214"/>
        <v>1</v>
      </c>
      <c r="CA358" s="14">
        <f t="shared" si="215"/>
        <v>7</v>
      </c>
      <c r="CB358" s="13">
        <f t="shared" si="216"/>
        <v>0</v>
      </c>
      <c r="CC358" s="13">
        <f t="shared" si="217"/>
        <v>0</v>
      </c>
      <c r="CD358" s="312">
        <f t="shared" si="218"/>
        <v>1</v>
      </c>
      <c r="CE358" s="312">
        <f t="shared" si="219"/>
        <v>7</v>
      </c>
      <c r="CF358" s="313">
        <f t="shared" si="220"/>
        <v>8</v>
      </c>
      <c r="CG358" s="302" t="str">
        <f t="shared" si="221"/>
        <v>OK</v>
      </c>
    </row>
    <row r="359" spans="1:85" ht="14.25" x14ac:dyDescent="0.25">
      <c r="A359" s="6">
        <v>347</v>
      </c>
      <c r="B359" s="495">
        <v>347</v>
      </c>
      <c r="C359" s="495" t="s">
        <v>6</v>
      </c>
      <c r="D359" s="496" t="s">
        <v>19</v>
      </c>
      <c r="E359" s="626">
        <v>20319216</v>
      </c>
      <c r="F359" s="627" t="s">
        <v>615</v>
      </c>
      <c r="G359" s="624" t="s">
        <v>52</v>
      </c>
      <c r="H359" s="9">
        <f>VLOOKUP($E359,'ALL-GTK-SD-SMP-SMA-SMK-SLB'!$F$14:$CG$713,'ALL-GTK-SD-SMP-SMA-SMK-SLB'!I$7,FALSE)</f>
        <v>0</v>
      </c>
      <c r="I359" s="9">
        <f>VLOOKUP($E359,'ALL-GTK-SD-SMP-SMA-SMK-SLB'!$F$14:$CG$713,'ALL-GTK-SD-SMP-SMA-SMK-SLB'!J$7,FALSE)</f>
        <v>0</v>
      </c>
      <c r="J359" s="9">
        <f>VLOOKUP($E359,'ALL-GTK-SD-SMP-SMA-SMK-SLB'!$F$14:$CG$713,'ALL-GTK-SD-SMP-SMA-SMK-SLB'!K$7,FALSE)</f>
        <v>0</v>
      </c>
      <c r="K359" s="9">
        <f>VLOOKUP($E359,'ALL-GTK-SD-SMP-SMA-SMK-SLB'!$F$14:$CG$713,'ALL-GTK-SD-SMP-SMA-SMK-SLB'!L$7,FALSE)</f>
        <v>0</v>
      </c>
      <c r="L359" s="9">
        <f>VLOOKUP($E359,'ALL-GTK-SD-SMP-SMA-SMK-SLB'!$F$14:$CG$713,'ALL-GTK-SD-SMP-SMA-SMK-SLB'!M$7,FALSE)</f>
        <v>0</v>
      </c>
      <c r="M359" s="9">
        <f>VLOOKUP($E359,'ALL-GTK-SD-SMP-SMA-SMK-SLB'!$F$14:$CG$713,'ALL-GTK-SD-SMP-SMA-SMK-SLB'!N$7,FALSE)</f>
        <v>0</v>
      </c>
      <c r="N359" s="9">
        <f>VLOOKUP($E359,'ALL-GTK-SD-SMP-SMA-SMK-SLB'!$F$14:$CG$713,'ALL-GTK-SD-SMP-SMA-SMK-SLB'!O$7,FALSE)</f>
        <v>2</v>
      </c>
      <c r="O359" s="9">
        <f>VLOOKUP($E359,'ALL-GTK-SD-SMP-SMA-SMK-SLB'!$F$14:$CG$713,'ALL-GTK-SD-SMP-SMA-SMK-SLB'!P$7,FALSE)</f>
        <v>4</v>
      </c>
      <c r="P359" s="299">
        <f t="shared" si="186"/>
        <v>2</v>
      </c>
      <c r="Q359" s="299">
        <f t="shared" si="187"/>
        <v>4</v>
      </c>
      <c r="R359" s="300">
        <f t="shared" si="188"/>
        <v>6</v>
      </c>
      <c r="S359" s="9">
        <f>VLOOKUP($E359,'ALL-GTK-SD-SMP-SMA-SMK-SLB'!$F$14:$CG$713,'ALL-GTK-SD-SMP-SMA-SMK-SLB'!T$7,FALSE)</f>
        <v>0</v>
      </c>
      <c r="T359" s="9">
        <f>VLOOKUP($E359,'ALL-GTK-SD-SMP-SMA-SMK-SLB'!$F$14:$CG$713,'ALL-GTK-SD-SMP-SMA-SMK-SLB'!U$7,FALSE)</f>
        <v>0</v>
      </c>
      <c r="U359" s="9">
        <f>VLOOKUP($E359,'ALL-GTK-SD-SMP-SMA-SMK-SLB'!$F$14:$CG$713,'ALL-GTK-SD-SMP-SMA-SMK-SLB'!V$7,FALSE)</f>
        <v>2</v>
      </c>
      <c r="V359" s="9">
        <f>VLOOKUP($E359,'ALL-GTK-SD-SMP-SMA-SMK-SLB'!$F$14:$CG$713,'ALL-GTK-SD-SMP-SMA-SMK-SLB'!W$7,FALSE)</f>
        <v>2</v>
      </c>
      <c r="W359" s="9">
        <f>VLOOKUP($E359,'ALL-GTK-SD-SMP-SMA-SMK-SLB'!$F$14:$CG$713,'ALL-GTK-SD-SMP-SMA-SMK-SLB'!X$7,FALSE)</f>
        <v>0</v>
      </c>
      <c r="X359" s="9">
        <f>VLOOKUP($E359,'ALL-GTK-SD-SMP-SMA-SMK-SLB'!$F$14:$CG$713,'ALL-GTK-SD-SMP-SMA-SMK-SLB'!Y$7,FALSE)</f>
        <v>0</v>
      </c>
      <c r="Y359" s="299">
        <f t="shared" si="189"/>
        <v>2</v>
      </c>
      <c r="Z359" s="299">
        <f t="shared" si="190"/>
        <v>2</v>
      </c>
      <c r="AA359" s="10">
        <f t="shared" si="191"/>
        <v>4</v>
      </c>
      <c r="AB359" s="44">
        <f t="shared" si="192"/>
        <v>4</v>
      </c>
      <c r="AC359" s="44">
        <f t="shared" si="193"/>
        <v>6</v>
      </c>
      <c r="AD359" s="11">
        <f t="shared" si="194"/>
        <v>10</v>
      </c>
      <c r="AE359" s="9">
        <f>VLOOKUP($E359,'ALL-GTK-SD-SMP-SMA-SMK-SLB'!$F$14:$CG$713,'ALL-GTK-SD-SMP-SMA-SMK-SLB'!AF$7,FALSE)</f>
        <v>1</v>
      </c>
      <c r="AF359" s="9">
        <f>VLOOKUP($E359,'ALL-GTK-SD-SMP-SMA-SMK-SLB'!$F$14:$CG$713,'ALL-GTK-SD-SMP-SMA-SMK-SLB'!AG$7,FALSE)</f>
        <v>3</v>
      </c>
      <c r="AG359" s="10">
        <f t="shared" si="195"/>
        <v>4</v>
      </c>
      <c r="AH359" s="9">
        <f>VLOOKUP($E359,'ALL-GTK-SD-SMP-SMA-SMK-SLB'!$F$14:$CG$713,'ALL-GTK-SD-SMP-SMA-SMK-SLB'!AI$7,FALSE)</f>
        <v>3</v>
      </c>
      <c r="AI359" s="9">
        <f>VLOOKUP($E359,'ALL-GTK-SD-SMP-SMA-SMK-SLB'!$F$14:$CG$713,'ALL-GTK-SD-SMP-SMA-SMK-SLB'!AJ$7,FALSE)</f>
        <v>3</v>
      </c>
      <c r="AJ359" s="10">
        <f t="shared" si="196"/>
        <v>6</v>
      </c>
      <c r="AK359" s="44">
        <f t="shared" si="197"/>
        <v>4</v>
      </c>
      <c r="AL359" s="44">
        <f t="shared" si="198"/>
        <v>6</v>
      </c>
      <c r="AM359" s="11">
        <f t="shared" si="199"/>
        <v>10</v>
      </c>
      <c r="AN359" s="299">
        <f>VLOOKUP($E359,'ALL-GTK-SD-SMP-SMA-SMK-SLB'!$F$14:$CG$713,'ALL-GTK-SD-SMP-SMA-SMK-SLB'!AO$7,FALSE)</f>
        <v>0</v>
      </c>
      <c r="AO359" s="299">
        <f>VLOOKUP($E359,'ALL-GTK-SD-SMP-SMA-SMK-SLB'!$F$14:$CG$713,'ALL-GTK-SD-SMP-SMA-SMK-SLB'!AP$7,FALSE)</f>
        <v>0</v>
      </c>
      <c r="AP359" s="9">
        <f>VLOOKUP($E359,'ALL-GTK-SD-SMP-SMA-SMK-SLB'!$F$14:$CG$713,'ALL-GTK-SD-SMP-SMA-SMK-SLB'!AQ$7,FALSE)</f>
        <v>0</v>
      </c>
      <c r="AQ359" s="9">
        <f>VLOOKUP($E359,'ALL-GTK-SD-SMP-SMA-SMK-SLB'!$F$14:$CG$713,'ALL-GTK-SD-SMP-SMA-SMK-SLB'!AR$7,FALSE)</f>
        <v>0</v>
      </c>
      <c r="AR359" s="9">
        <f>VLOOKUP($E359,'ALL-GTK-SD-SMP-SMA-SMK-SLB'!$F$14:$CG$713,'ALL-GTK-SD-SMP-SMA-SMK-SLB'!AS$7,FALSE)</f>
        <v>0</v>
      </c>
      <c r="AS359" s="9">
        <f>VLOOKUP($E359,'ALL-GTK-SD-SMP-SMA-SMK-SLB'!$F$14:$CG$713,'ALL-GTK-SD-SMP-SMA-SMK-SLB'!AT$7,FALSE)</f>
        <v>0</v>
      </c>
      <c r="AT359" s="9">
        <f>VLOOKUP($E359,'ALL-GTK-SD-SMP-SMA-SMK-SLB'!$F$14:$CG$713,'ALL-GTK-SD-SMP-SMA-SMK-SLB'!AU$7,FALSE)</f>
        <v>0</v>
      </c>
      <c r="AU359" s="9">
        <f>VLOOKUP($E359,'ALL-GTK-SD-SMP-SMA-SMK-SLB'!$F$14:$CG$713,'ALL-GTK-SD-SMP-SMA-SMK-SLB'!AV$7,FALSE)</f>
        <v>0</v>
      </c>
      <c r="AV359" s="9">
        <f>VLOOKUP($E359,'ALL-GTK-SD-SMP-SMA-SMK-SLB'!$F$14:$CG$713,'ALL-GTK-SD-SMP-SMA-SMK-SLB'!AW$7,FALSE)</f>
        <v>0</v>
      </c>
      <c r="AW359" s="9">
        <f>VLOOKUP($E359,'ALL-GTK-SD-SMP-SMA-SMK-SLB'!$F$14:$CG$713,'ALL-GTK-SD-SMP-SMA-SMK-SLB'!AX$7,FALSE)</f>
        <v>0</v>
      </c>
      <c r="AX359" s="9">
        <f>VLOOKUP($E359,'ALL-GTK-SD-SMP-SMA-SMK-SLB'!$F$14:$CG$713,'ALL-GTK-SD-SMP-SMA-SMK-SLB'!AY$7,FALSE)</f>
        <v>4</v>
      </c>
      <c r="AY359" s="9">
        <f>VLOOKUP($E359,'ALL-GTK-SD-SMP-SMA-SMK-SLB'!$F$14:$CG$713,'ALL-GTK-SD-SMP-SMA-SMK-SLB'!AZ$7,FALSE)</f>
        <v>6</v>
      </c>
      <c r="AZ359" s="9">
        <f>VLOOKUP($E359,'ALL-GTK-SD-SMP-SMA-SMK-SLB'!$F$14:$CG$713,'ALL-GTK-SD-SMP-SMA-SMK-SLB'!BA$7,FALSE)</f>
        <v>0</v>
      </c>
      <c r="BA359" s="9">
        <f>VLOOKUP($E359,'ALL-GTK-SD-SMP-SMA-SMK-SLB'!$F$14:$CG$713,'ALL-GTK-SD-SMP-SMA-SMK-SLB'!BB$7,FALSE)</f>
        <v>0</v>
      </c>
      <c r="BB359" s="9">
        <f>VLOOKUP($E359,'ALL-GTK-SD-SMP-SMA-SMK-SLB'!$F$14:$CG$713,'ALL-GTK-SD-SMP-SMA-SMK-SLB'!BC$7,FALSE)</f>
        <v>0</v>
      </c>
      <c r="BC359" s="9">
        <f>VLOOKUP($E359,'ALL-GTK-SD-SMP-SMA-SMK-SLB'!$F$14:$CG$713,'ALL-GTK-SD-SMP-SMA-SMK-SLB'!BD$7,FALSE)</f>
        <v>0</v>
      </c>
      <c r="BD359" s="310">
        <f t="shared" si="200"/>
        <v>0</v>
      </c>
      <c r="BE359" s="310">
        <f t="shared" si="201"/>
        <v>0</v>
      </c>
      <c r="BF359" s="10">
        <f t="shared" si="202"/>
        <v>0</v>
      </c>
      <c r="BG359" s="311">
        <f t="shared" si="203"/>
        <v>4</v>
      </c>
      <c r="BH359" s="311">
        <f t="shared" si="204"/>
        <v>6</v>
      </c>
      <c r="BI359" s="10">
        <f t="shared" si="205"/>
        <v>10</v>
      </c>
      <c r="BJ359" s="44">
        <f t="shared" si="206"/>
        <v>4</v>
      </c>
      <c r="BK359" s="44">
        <f t="shared" si="207"/>
        <v>6</v>
      </c>
      <c r="BL359" s="11">
        <f t="shared" si="208"/>
        <v>10</v>
      </c>
      <c r="BM359" s="9">
        <f>VLOOKUP($E359,'ALL-GTK-SD-SMP-SMA-SMK-SLB'!$F$14:$CG$713,'ALL-GTK-SD-SMP-SMA-SMK-SLB'!BN$7,FALSE)</f>
        <v>0</v>
      </c>
      <c r="BN359" s="9">
        <f>VLOOKUP($E359,'ALL-GTK-SD-SMP-SMA-SMK-SLB'!$F$14:$CG$713,'ALL-GTK-SD-SMP-SMA-SMK-SLB'!BO$7,FALSE)</f>
        <v>0</v>
      </c>
      <c r="BO359" s="9">
        <f>VLOOKUP($E359,'ALL-GTK-SD-SMP-SMA-SMK-SLB'!$F$14:$CG$713,'ALL-GTK-SD-SMP-SMA-SMK-SLB'!BP$7,FALSE)</f>
        <v>0</v>
      </c>
      <c r="BP359" s="9">
        <f>VLOOKUP($E359,'ALL-GTK-SD-SMP-SMA-SMK-SLB'!$F$14:$CG$713,'ALL-GTK-SD-SMP-SMA-SMK-SLB'!BQ$7,FALSE)</f>
        <v>0</v>
      </c>
      <c r="BQ359" s="9">
        <f>VLOOKUP($E359,'ALL-GTK-SD-SMP-SMA-SMK-SLB'!$F$14:$CG$713,'ALL-GTK-SD-SMP-SMA-SMK-SLB'!BR$7,FALSE)</f>
        <v>0</v>
      </c>
      <c r="BR359" s="9">
        <f>VLOOKUP($E359,'ALL-GTK-SD-SMP-SMA-SMK-SLB'!$F$14:$CG$713,'ALL-GTK-SD-SMP-SMA-SMK-SLB'!BS$7,FALSE)</f>
        <v>0</v>
      </c>
      <c r="BS359" s="9">
        <f>VLOOKUP($E359,'ALL-GTK-SD-SMP-SMA-SMK-SLB'!$F$14:$CG$713,'ALL-GTK-SD-SMP-SMA-SMK-SLB'!BT$7,FALSE)</f>
        <v>0</v>
      </c>
      <c r="BT359" s="9">
        <f>VLOOKUP($E359,'ALL-GTK-SD-SMP-SMA-SMK-SLB'!$F$14:$CG$713,'ALL-GTK-SD-SMP-SMA-SMK-SLB'!BU$7,FALSE)</f>
        <v>0</v>
      </c>
      <c r="BU359" s="299">
        <f t="shared" si="209"/>
        <v>0</v>
      </c>
      <c r="BV359" s="299">
        <f t="shared" si="210"/>
        <v>0</v>
      </c>
      <c r="BW359" s="44">
        <f t="shared" si="211"/>
        <v>0</v>
      </c>
      <c r="BX359" s="44">
        <f t="shared" si="212"/>
        <v>0</v>
      </c>
      <c r="BY359" s="11">
        <f t="shared" si="213"/>
        <v>0</v>
      </c>
      <c r="BZ359" s="14">
        <f t="shared" si="214"/>
        <v>4</v>
      </c>
      <c r="CA359" s="14">
        <f t="shared" si="215"/>
        <v>6</v>
      </c>
      <c r="CB359" s="13">
        <f t="shared" si="216"/>
        <v>0</v>
      </c>
      <c r="CC359" s="13">
        <f t="shared" si="217"/>
        <v>0</v>
      </c>
      <c r="CD359" s="312">
        <f t="shared" si="218"/>
        <v>4</v>
      </c>
      <c r="CE359" s="312">
        <f t="shared" si="219"/>
        <v>6</v>
      </c>
      <c r="CF359" s="313">
        <f t="shared" si="220"/>
        <v>10</v>
      </c>
      <c r="CG359" s="302" t="str">
        <f t="shared" si="221"/>
        <v>OK</v>
      </c>
    </row>
    <row r="360" spans="1:85" ht="14.25" x14ac:dyDescent="0.25">
      <c r="A360" s="6">
        <v>348</v>
      </c>
      <c r="B360" s="495">
        <v>348</v>
      </c>
      <c r="C360" s="495" t="s">
        <v>6</v>
      </c>
      <c r="D360" s="496" t="s">
        <v>19</v>
      </c>
      <c r="E360" s="626">
        <v>20319215</v>
      </c>
      <c r="F360" s="627" t="s">
        <v>616</v>
      </c>
      <c r="G360" s="624" t="s">
        <v>52</v>
      </c>
      <c r="H360" s="9">
        <f>VLOOKUP($E360,'ALL-GTK-SD-SMP-SMA-SMK-SLB'!$F$14:$CG$713,'ALL-GTK-SD-SMP-SMA-SMK-SLB'!I$7,FALSE)</f>
        <v>0</v>
      </c>
      <c r="I360" s="9">
        <f>VLOOKUP($E360,'ALL-GTK-SD-SMP-SMA-SMK-SLB'!$F$14:$CG$713,'ALL-GTK-SD-SMP-SMA-SMK-SLB'!J$7,FALSE)</f>
        <v>0</v>
      </c>
      <c r="J360" s="9">
        <f>VLOOKUP($E360,'ALL-GTK-SD-SMP-SMA-SMK-SLB'!$F$14:$CG$713,'ALL-GTK-SD-SMP-SMA-SMK-SLB'!K$7,FALSE)</f>
        <v>0</v>
      </c>
      <c r="K360" s="9">
        <f>VLOOKUP($E360,'ALL-GTK-SD-SMP-SMA-SMK-SLB'!$F$14:$CG$713,'ALL-GTK-SD-SMP-SMA-SMK-SLB'!L$7,FALSE)</f>
        <v>0</v>
      </c>
      <c r="L360" s="9">
        <f>VLOOKUP($E360,'ALL-GTK-SD-SMP-SMA-SMK-SLB'!$F$14:$CG$713,'ALL-GTK-SD-SMP-SMA-SMK-SLB'!M$7,FALSE)</f>
        <v>1</v>
      </c>
      <c r="M360" s="9">
        <f>VLOOKUP($E360,'ALL-GTK-SD-SMP-SMA-SMK-SLB'!$F$14:$CG$713,'ALL-GTK-SD-SMP-SMA-SMK-SLB'!N$7,FALSE)</f>
        <v>0</v>
      </c>
      <c r="N360" s="9">
        <f>VLOOKUP($E360,'ALL-GTK-SD-SMP-SMA-SMK-SLB'!$F$14:$CG$713,'ALL-GTK-SD-SMP-SMA-SMK-SLB'!O$7,FALSE)</f>
        <v>1</v>
      </c>
      <c r="O360" s="9">
        <f>VLOOKUP($E360,'ALL-GTK-SD-SMP-SMA-SMK-SLB'!$F$14:$CG$713,'ALL-GTK-SD-SMP-SMA-SMK-SLB'!P$7,FALSE)</f>
        <v>3</v>
      </c>
      <c r="P360" s="299">
        <f t="shared" si="186"/>
        <v>2</v>
      </c>
      <c r="Q360" s="299">
        <f t="shared" si="187"/>
        <v>3</v>
      </c>
      <c r="R360" s="300">
        <f t="shared" si="188"/>
        <v>5</v>
      </c>
      <c r="S360" s="9">
        <f>VLOOKUP($E360,'ALL-GTK-SD-SMP-SMA-SMK-SLB'!$F$14:$CG$713,'ALL-GTK-SD-SMP-SMA-SMK-SLB'!T$7,FALSE)</f>
        <v>0</v>
      </c>
      <c r="T360" s="9">
        <f>VLOOKUP($E360,'ALL-GTK-SD-SMP-SMA-SMK-SLB'!$F$14:$CG$713,'ALL-GTK-SD-SMP-SMA-SMK-SLB'!U$7,FALSE)</f>
        <v>0</v>
      </c>
      <c r="U360" s="9">
        <f>VLOOKUP($E360,'ALL-GTK-SD-SMP-SMA-SMK-SLB'!$F$14:$CG$713,'ALL-GTK-SD-SMP-SMA-SMK-SLB'!V$7,FALSE)</f>
        <v>0</v>
      </c>
      <c r="V360" s="9">
        <f>VLOOKUP($E360,'ALL-GTK-SD-SMP-SMA-SMK-SLB'!$F$14:$CG$713,'ALL-GTK-SD-SMP-SMA-SMK-SLB'!W$7,FALSE)</f>
        <v>1</v>
      </c>
      <c r="W360" s="9">
        <f>VLOOKUP($E360,'ALL-GTK-SD-SMP-SMA-SMK-SLB'!$F$14:$CG$713,'ALL-GTK-SD-SMP-SMA-SMK-SLB'!X$7,FALSE)</f>
        <v>3</v>
      </c>
      <c r="X360" s="9">
        <f>VLOOKUP($E360,'ALL-GTK-SD-SMP-SMA-SMK-SLB'!$F$14:$CG$713,'ALL-GTK-SD-SMP-SMA-SMK-SLB'!Y$7,FALSE)</f>
        <v>2</v>
      </c>
      <c r="Y360" s="299">
        <f t="shared" si="189"/>
        <v>3</v>
      </c>
      <c r="Z360" s="299">
        <f t="shared" si="190"/>
        <v>3</v>
      </c>
      <c r="AA360" s="10">
        <f t="shared" si="191"/>
        <v>6</v>
      </c>
      <c r="AB360" s="44">
        <f t="shared" si="192"/>
        <v>5</v>
      </c>
      <c r="AC360" s="44">
        <f t="shared" si="193"/>
        <v>6</v>
      </c>
      <c r="AD360" s="11">
        <f t="shared" si="194"/>
        <v>11</v>
      </c>
      <c r="AE360" s="9">
        <f>VLOOKUP($E360,'ALL-GTK-SD-SMP-SMA-SMK-SLB'!$F$14:$CG$713,'ALL-GTK-SD-SMP-SMA-SMK-SLB'!AF$7,FALSE)</f>
        <v>2</v>
      </c>
      <c r="AF360" s="9">
        <f>VLOOKUP($E360,'ALL-GTK-SD-SMP-SMA-SMK-SLB'!$F$14:$CG$713,'ALL-GTK-SD-SMP-SMA-SMK-SLB'!AG$7,FALSE)</f>
        <v>4</v>
      </c>
      <c r="AG360" s="10">
        <f t="shared" si="195"/>
        <v>6</v>
      </c>
      <c r="AH360" s="9">
        <f>VLOOKUP($E360,'ALL-GTK-SD-SMP-SMA-SMK-SLB'!$F$14:$CG$713,'ALL-GTK-SD-SMP-SMA-SMK-SLB'!AI$7,FALSE)</f>
        <v>3</v>
      </c>
      <c r="AI360" s="9">
        <f>VLOOKUP($E360,'ALL-GTK-SD-SMP-SMA-SMK-SLB'!$F$14:$CG$713,'ALL-GTK-SD-SMP-SMA-SMK-SLB'!AJ$7,FALSE)</f>
        <v>2</v>
      </c>
      <c r="AJ360" s="10">
        <f t="shared" si="196"/>
        <v>5</v>
      </c>
      <c r="AK360" s="44">
        <f t="shared" si="197"/>
        <v>5</v>
      </c>
      <c r="AL360" s="44">
        <f t="shared" si="198"/>
        <v>6</v>
      </c>
      <c r="AM360" s="11">
        <f t="shared" si="199"/>
        <v>11</v>
      </c>
      <c r="AN360" s="299">
        <f>VLOOKUP($E360,'ALL-GTK-SD-SMP-SMA-SMK-SLB'!$F$14:$CG$713,'ALL-GTK-SD-SMP-SMA-SMK-SLB'!AO$7,FALSE)</f>
        <v>1</v>
      </c>
      <c r="AO360" s="299">
        <f>VLOOKUP($E360,'ALL-GTK-SD-SMP-SMA-SMK-SLB'!$F$14:$CG$713,'ALL-GTK-SD-SMP-SMA-SMK-SLB'!AP$7,FALSE)</f>
        <v>0</v>
      </c>
      <c r="AP360" s="9">
        <f>VLOOKUP($E360,'ALL-GTK-SD-SMP-SMA-SMK-SLB'!$F$14:$CG$713,'ALL-GTK-SD-SMP-SMA-SMK-SLB'!AQ$7,FALSE)</f>
        <v>0</v>
      </c>
      <c r="AQ360" s="9">
        <f>VLOOKUP($E360,'ALL-GTK-SD-SMP-SMA-SMK-SLB'!$F$14:$CG$713,'ALL-GTK-SD-SMP-SMA-SMK-SLB'!AR$7,FALSE)</f>
        <v>0</v>
      </c>
      <c r="AR360" s="9">
        <f>VLOOKUP($E360,'ALL-GTK-SD-SMP-SMA-SMK-SLB'!$F$14:$CG$713,'ALL-GTK-SD-SMP-SMA-SMK-SLB'!AS$7,FALSE)</f>
        <v>0</v>
      </c>
      <c r="AS360" s="9">
        <f>VLOOKUP($E360,'ALL-GTK-SD-SMP-SMA-SMK-SLB'!$F$14:$CG$713,'ALL-GTK-SD-SMP-SMA-SMK-SLB'!AT$7,FALSE)</f>
        <v>0</v>
      </c>
      <c r="AT360" s="9">
        <f>VLOOKUP($E360,'ALL-GTK-SD-SMP-SMA-SMK-SLB'!$F$14:$CG$713,'ALL-GTK-SD-SMP-SMA-SMK-SLB'!AU$7,FALSE)</f>
        <v>0</v>
      </c>
      <c r="AU360" s="9">
        <f>VLOOKUP($E360,'ALL-GTK-SD-SMP-SMA-SMK-SLB'!$F$14:$CG$713,'ALL-GTK-SD-SMP-SMA-SMK-SLB'!AV$7,FALSE)</f>
        <v>0</v>
      </c>
      <c r="AV360" s="9">
        <f>VLOOKUP($E360,'ALL-GTK-SD-SMP-SMA-SMK-SLB'!$F$14:$CG$713,'ALL-GTK-SD-SMP-SMA-SMK-SLB'!AW$7,FALSE)</f>
        <v>0</v>
      </c>
      <c r="AW360" s="9">
        <f>VLOOKUP($E360,'ALL-GTK-SD-SMP-SMA-SMK-SLB'!$F$14:$CG$713,'ALL-GTK-SD-SMP-SMA-SMK-SLB'!AX$7,FALSE)</f>
        <v>0</v>
      </c>
      <c r="AX360" s="9">
        <f>VLOOKUP($E360,'ALL-GTK-SD-SMP-SMA-SMK-SLB'!$F$14:$CG$713,'ALL-GTK-SD-SMP-SMA-SMK-SLB'!AY$7,FALSE)</f>
        <v>4</v>
      </c>
      <c r="AY360" s="9">
        <f>VLOOKUP($E360,'ALL-GTK-SD-SMP-SMA-SMK-SLB'!$F$14:$CG$713,'ALL-GTK-SD-SMP-SMA-SMK-SLB'!AZ$7,FALSE)</f>
        <v>6</v>
      </c>
      <c r="AZ360" s="9">
        <f>VLOOKUP($E360,'ALL-GTK-SD-SMP-SMA-SMK-SLB'!$F$14:$CG$713,'ALL-GTK-SD-SMP-SMA-SMK-SLB'!BA$7,FALSE)</f>
        <v>0</v>
      </c>
      <c r="BA360" s="9">
        <f>VLOOKUP($E360,'ALL-GTK-SD-SMP-SMA-SMK-SLB'!$F$14:$CG$713,'ALL-GTK-SD-SMP-SMA-SMK-SLB'!BB$7,FALSE)</f>
        <v>0</v>
      </c>
      <c r="BB360" s="9">
        <f>VLOOKUP($E360,'ALL-GTK-SD-SMP-SMA-SMK-SLB'!$F$14:$CG$713,'ALL-GTK-SD-SMP-SMA-SMK-SLB'!BC$7,FALSE)</f>
        <v>0</v>
      </c>
      <c r="BC360" s="9">
        <f>VLOOKUP($E360,'ALL-GTK-SD-SMP-SMA-SMK-SLB'!$F$14:$CG$713,'ALL-GTK-SD-SMP-SMA-SMK-SLB'!BD$7,FALSE)</f>
        <v>0</v>
      </c>
      <c r="BD360" s="310">
        <f t="shared" si="200"/>
        <v>1</v>
      </c>
      <c r="BE360" s="310">
        <f t="shared" si="201"/>
        <v>0</v>
      </c>
      <c r="BF360" s="10">
        <f t="shared" si="202"/>
        <v>1</v>
      </c>
      <c r="BG360" s="311">
        <f t="shared" si="203"/>
        <v>4</v>
      </c>
      <c r="BH360" s="311">
        <f t="shared" si="204"/>
        <v>6</v>
      </c>
      <c r="BI360" s="10">
        <f t="shared" si="205"/>
        <v>10</v>
      </c>
      <c r="BJ360" s="44">
        <f t="shared" si="206"/>
        <v>5</v>
      </c>
      <c r="BK360" s="44">
        <f t="shared" si="207"/>
        <v>6</v>
      </c>
      <c r="BL360" s="11">
        <f t="shared" si="208"/>
        <v>11</v>
      </c>
      <c r="BM360" s="9">
        <f>VLOOKUP($E360,'ALL-GTK-SD-SMP-SMA-SMK-SLB'!$F$14:$CG$713,'ALL-GTK-SD-SMP-SMA-SMK-SLB'!BN$7,FALSE)</f>
        <v>0</v>
      </c>
      <c r="BN360" s="9">
        <f>VLOOKUP($E360,'ALL-GTK-SD-SMP-SMA-SMK-SLB'!$F$14:$CG$713,'ALL-GTK-SD-SMP-SMA-SMK-SLB'!BO$7,FALSE)</f>
        <v>0</v>
      </c>
      <c r="BO360" s="9">
        <f>VLOOKUP($E360,'ALL-GTK-SD-SMP-SMA-SMK-SLB'!$F$14:$CG$713,'ALL-GTK-SD-SMP-SMA-SMK-SLB'!BP$7,FALSE)</f>
        <v>0</v>
      </c>
      <c r="BP360" s="9">
        <f>VLOOKUP($E360,'ALL-GTK-SD-SMP-SMA-SMK-SLB'!$F$14:$CG$713,'ALL-GTK-SD-SMP-SMA-SMK-SLB'!BQ$7,FALSE)</f>
        <v>0</v>
      </c>
      <c r="BQ360" s="9">
        <f>VLOOKUP($E360,'ALL-GTK-SD-SMP-SMA-SMK-SLB'!$F$14:$CG$713,'ALL-GTK-SD-SMP-SMA-SMK-SLB'!BR$7,FALSE)</f>
        <v>0</v>
      </c>
      <c r="BR360" s="9">
        <f>VLOOKUP($E360,'ALL-GTK-SD-SMP-SMA-SMK-SLB'!$F$14:$CG$713,'ALL-GTK-SD-SMP-SMA-SMK-SLB'!BS$7,FALSE)</f>
        <v>0</v>
      </c>
      <c r="BS360" s="9">
        <f>VLOOKUP($E360,'ALL-GTK-SD-SMP-SMA-SMK-SLB'!$F$14:$CG$713,'ALL-GTK-SD-SMP-SMA-SMK-SLB'!BT$7,FALSE)</f>
        <v>0</v>
      </c>
      <c r="BT360" s="9">
        <f>VLOOKUP($E360,'ALL-GTK-SD-SMP-SMA-SMK-SLB'!$F$14:$CG$713,'ALL-GTK-SD-SMP-SMA-SMK-SLB'!BU$7,FALSE)</f>
        <v>0</v>
      </c>
      <c r="BU360" s="299">
        <f t="shared" si="209"/>
        <v>0</v>
      </c>
      <c r="BV360" s="299">
        <f t="shared" si="210"/>
        <v>0</v>
      </c>
      <c r="BW360" s="44">
        <f t="shared" si="211"/>
        <v>0</v>
      </c>
      <c r="BX360" s="44">
        <f t="shared" si="212"/>
        <v>0</v>
      </c>
      <c r="BY360" s="11">
        <f t="shared" si="213"/>
        <v>0</v>
      </c>
      <c r="BZ360" s="14">
        <f t="shared" si="214"/>
        <v>5</v>
      </c>
      <c r="CA360" s="14">
        <f t="shared" si="215"/>
        <v>6</v>
      </c>
      <c r="CB360" s="13">
        <f t="shared" si="216"/>
        <v>0</v>
      </c>
      <c r="CC360" s="13">
        <f t="shared" si="217"/>
        <v>0</v>
      </c>
      <c r="CD360" s="312">
        <f t="shared" si="218"/>
        <v>5</v>
      </c>
      <c r="CE360" s="312">
        <f t="shared" si="219"/>
        <v>6</v>
      </c>
      <c r="CF360" s="313">
        <f t="shared" si="220"/>
        <v>11</v>
      </c>
      <c r="CG360" s="302" t="str">
        <f t="shared" si="221"/>
        <v>OK</v>
      </c>
    </row>
    <row r="361" spans="1:85" ht="14.25" x14ac:dyDescent="0.25">
      <c r="A361" s="6">
        <v>349</v>
      </c>
      <c r="B361" s="495">
        <v>349</v>
      </c>
      <c r="C361" s="495" t="s">
        <v>6</v>
      </c>
      <c r="D361" s="496" t="s">
        <v>19</v>
      </c>
      <c r="E361" s="626">
        <v>20319214</v>
      </c>
      <c r="F361" s="627" t="s">
        <v>617</v>
      </c>
      <c r="G361" s="624" t="s">
        <v>52</v>
      </c>
      <c r="H361" s="9">
        <f>VLOOKUP($E361,'ALL-GTK-SD-SMP-SMA-SMK-SLB'!$F$14:$CG$713,'ALL-GTK-SD-SMP-SMA-SMK-SLB'!I$7,FALSE)</f>
        <v>0</v>
      </c>
      <c r="I361" s="9">
        <f>VLOOKUP($E361,'ALL-GTK-SD-SMP-SMA-SMK-SLB'!$F$14:$CG$713,'ALL-GTK-SD-SMP-SMA-SMK-SLB'!J$7,FALSE)</f>
        <v>0</v>
      </c>
      <c r="J361" s="9">
        <f>VLOOKUP($E361,'ALL-GTK-SD-SMP-SMA-SMK-SLB'!$F$14:$CG$713,'ALL-GTK-SD-SMP-SMA-SMK-SLB'!K$7,FALSE)</f>
        <v>0</v>
      </c>
      <c r="K361" s="9">
        <f>VLOOKUP($E361,'ALL-GTK-SD-SMP-SMA-SMK-SLB'!$F$14:$CG$713,'ALL-GTK-SD-SMP-SMA-SMK-SLB'!L$7,FALSE)</f>
        <v>0</v>
      </c>
      <c r="L361" s="9">
        <f>VLOOKUP($E361,'ALL-GTK-SD-SMP-SMA-SMK-SLB'!$F$14:$CG$713,'ALL-GTK-SD-SMP-SMA-SMK-SLB'!M$7,FALSE)</f>
        <v>1</v>
      </c>
      <c r="M361" s="9">
        <f>VLOOKUP($E361,'ALL-GTK-SD-SMP-SMA-SMK-SLB'!$F$14:$CG$713,'ALL-GTK-SD-SMP-SMA-SMK-SLB'!N$7,FALSE)</f>
        <v>4</v>
      </c>
      <c r="N361" s="9">
        <f>VLOOKUP($E361,'ALL-GTK-SD-SMP-SMA-SMK-SLB'!$F$14:$CG$713,'ALL-GTK-SD-SMP-SMA-SMK-SLB'!O$7,FALSE)</f>
        <v>1</v>
      </c>
      <c r="O361" s="9">
        <f>VLOOKUP($E361,'ALL-GTK-SD-SMP-SMA-SMK-SLB'!$F$14:$CG$713,'ALL-GTK-SD-SMP-SMA-SMK-SLB'!P$7,FALSE)</f>
        <v>2</v>
      </c>
      <c r="P361" s="299">
        <f t="shared" si="186"/>
        <v>2</v>
      </c>
      <c r="Q361" s="299">
        <f t="shared" si="187"/>
        <v>6</v>
      </c>
      <c r="R361" s="300">
        <f t="shared" si="188"/>
        <v>8</v>
      </c>
      <c r="S361" s="9">
        <f>VLOOKUP($E361,'ALL-GTK-SD-SMP-SMA-SMK-SLB'!$F$14:$CG$713,'ALL-GTK-SD-SMP-SMA-SMK-SLB'!T$7,FALSE)</f>
        <v>0</v>
      </c>
      <c r="T361" s="9">
        <f>VLOOKUP($E361,'ALL-GTK-SD-SMP-SMA-SMK-SLB'!$F$14:$CG$713,'ALL-GTK-SD-SMP-SMA-SMK-SLB'!U$7,FALSE)</f>
        <v>0</v>
      </c>
      <c r="U361" s="9">
        <f>VLOOKUP($E361,'ALL-GTK-SD-SMP-SMA-SMK-SLB'!$F$14:$CG$713,'ALL-GTK-SD-SMP-SMA-SMK-SLB'!V$7,FALSE)</f>
        <v>0</v>
      </c>
      <c r="V361" s="9">
        <f>VLOOKUP($E361,'ALL-GTK-SD-SMP-SMA-SMK-SLB'!$F$14:$CG$713,'ALL-GTK-SD-SMP-SMA-SMK-SLB'!W$7,FALSE)</f>
        <v>0</v>
      </c>
      <c r="W361" s="9">
        <f>VLOOKUP($E361,'ALL-GTK-SD-SMP-SMA-SMK-SLB'!$F$14:$CG$713,'ALL-GTK-SD-SMP-SMA-SMK-SLB'!X$7,FALSE)</f>
        <v>0</v>
      </c>
      <c r="X361" s="9">
        <f>VLOOKUP($E361,'ALL-GTK-SD-SMP-SMA-SMK-SLB'!$F$14:$CG$713,'ALL-GTK-SD-SMP-SMA-SMK-SLB'!Y$7,FALSE)</f>
        <v>1</v>
      </c>
      <c r="Y361" s="299">
        <f t="shared" si="189"/>
        <v>0</v>
      </c>
      <c r="Z361" s="299">
        <f t="shared" si="190"/>
        <v>1</v>
      </c>
      <c r="AA361" s="10">
        <f t="shared" si="191"/>
        <v>1</v>
      </c>
      <c r="AB361" s="44">
        <f t="shared" si="192"/>
        <v>2</v>
      </c>
      <c r="AC361" s="44">
        <f t="shared" si="193"/>
        <v>7</v>
      </c>
      <c r="AD361" s="11">
        <f t="shared" si="194"/>
        <v>9</v>
      </c>
      <c r="AE361" s="9">
        <f>VLOOKUP($E361,'ALL-GTK-SD-SMP-SMA-SMK-SLB'!$F$14:$CG$713,'ALL-GTK-SD-SMP-SMA-SMK-SLB'!AF$7,FALSE)</f>
        <v>0</v>
      </c>
      <c r="AF361" s="9">
        <f>VLOOKUP($E361,'ALL-GTK-SD-SMP-SMA-SMK-SLB'!$F$14:$CG$713,'ALL-GTK-SD-SMP-SMA-SMK-SLB'!AG$7,FALSE)</f>
        <v>2</v>
      </c>
      <c r="AG361" s="10">
        <f t="shared" si="195"/>
        <v>2</v>
      </c>
      <c r="AH361" s="9">
        <f>VLOOKUP($E361,'ALL-GTK-SD-SMP-SMA-SMK-SLB'!$F$14:$CG$713,'ALL-GTK-SD-SMP-SMA-SMK-SLB'!AI$7,FALSE)</f>
        <v>2</v>
      </c>
      <c r="AI361" s="9">
        <f>VLOOKUP($E361,'ALL-GTK-SD-SMP-SMA-SMK-SLB'!$F$14:$CG$713,'ALL-GTK-SD-SMP-SMA-SMK-SLB'!AJ$7,FALSE)</f>
        <v>5</v>
      </c>
      <c r="AJ361" s="10">
        <f t="shared" si="196"/>
        <v>7</v>
      </c>
      <c r="AK361" s="44">
        <f t="shared" si="197"/>
        <v>2</v>
      </c>
      <c r="AL361" s="44">
        <f t="shared" si="198"/>
        <v>7</v>
      </c>
      <c r="AM361" s="11">
        <f t="shared" si="199"/>
        <v>9</v>
      </c>
      <c r="AN361" s="299">
        <f>VLOOKUP($E361,'ALL-GTK-SD-SMP-SMA-SMK-SLB'!$F$14:$CG$713,'ALL-GTK-SD-SMP-SMA-SMK-SLB'!AO$7,FALSE)</f>
        <v>0</v>
      </c>
      <c r="AO361" s="299">
        <f>VLOOKUP($E361,'ALL-GTK-SD-SMP-SMA-SMK-SLB'!$F$14:$CG$713,'ALL-GTK-SD-SMP-SMA-SMK-SLB'!AP$7,FALSE)</f>
        <v>1</v>
      </c>
      <c r="AP361" s="9">
        <f>VLOOKUP($E361,'ALL-GTK-SD-SMP-SMA-SMK-SLB'!$F$14:$CG$713,'ALL-GTK-SD-SMP-SMA-SMK-SLB'!AQ$7,FALSE)</f>
        <v>0</v>
      </c>
      <c r="AQ361" s="9">
        <f>VLOOKUP($E361,'ALL-GTK-SD-SMP-SMA-SMK-SLB'!$F$14:$CG$713,'ALL-GTK-SD-SMP-SMA-SMK-SLB'!AR$7,FALSE)</f>
        <v>0</v>
      </c>
      <c r="AR361" s="9">
        <f>VLOOKUP($E361,'ALL-GTK-SD-SMP-SMA-SMK-SLB'!$F$14:$CG$713,'ALL-GTK-SD-SMP-SMA-SMK-SLB'!AS$7,FALSE)</f>
        <v>0</v>
      </c>
      <c r="AS361" s="9">
        <f>VLOOKUP($E361,'ALL-GTK-SD-SMP-SMA-SMK-SLB'!$F$14:$CG$713,'ALL-GTK-SD-SMP-SMA-SMK-SLB'!AT$7,FALSE)</f>
        <v>1</v>
      </c>
      <c r="AT361" s="9">
        <f>VLOOKUP($E361,'ALL-GTK-SD-SMP-SMA-SMK-SLB'!$F$14:$CG$713,'ALL-GTK-SD-SMP-SMA-SMK-SLB'!AU$7,FALSE)</f>
        <v>0</v>
      </c>
      <c r="AU361" s="9">
        <f>VLOOKUP($E361,'ALL-GTK-SD-SMP-SMA-SMK-SLB'!$F$14:$CG$713,'ALL-GTK-SD-SMP-SMA-SMK-SLB'!AV$7,FALSE)</f>
        <v>0</v>
      </c>
      <c r="AV361" s="9">
        <f>VLOOKUP($E361,'ALL-GTK-SD-SMP-SMA-SMK-SLB'!$F$14:$CG$713,'ALL-GTK-SD-SMP-SMA-SMK-SLB'!AW$7,FALSE)</f>
        <v>0</v>
      </c>
      <c r="AW361" s="9">
        <f>VLOOKUP($E361,'ALL-GTK-SD-SMP-SMA-SMK-SLB'!$F$14:$CG$713,'ALL-GTK-SD-SMP-SMA-SMK-SLB'!AX$7,FALSE)</f>
        <v>0</v>
      </c>
      <c r="AX361" s="9">
        <f>VLOOKUP($E361,'ALL-GTK-SD-SMP-SMA-SMK-SLB'!$F$14:$CG$713,'ALL-GTK-SD-SMP-SMA-SMK-SLB'!AY$7,FALSE)</f>
        <v>1</v>
      </c>
      <c r="AY361" s="9">
        <f>VLOOKUP($E361,'ALL-GTK-SD-SMP-SMA-SMK-SLB'!$F$14:$CG$713,'ALL-GTK-SD-SMP-SMA-SMK-SLB'!AZ$7,FALSE)</f>
        <v>5</v>
      </c>
      <c r="AZ361" s="9">
        <f>VLOOKUP($E361,'ALL-GTK-SD-SMP-SMA-SMK-SLB'!$F$14:$CG$713,'ALL-GTK-SD-SMP-SMA-SMK-SLB'!BA$7,FALSE)</f>
        <v>1</v>
      </c>
      <c r="BA361" s="9">
        <f>VLOOKUP($E361,'ALL-GTK-SD-SMP-SMA-SMK-SLB'!$F$14:$CG$713,'ALL-GTK-SD-SMP-SMA-SMK-SLB'!BB$7,FALSE)</f>
        <v>0</v>
      </c>
      <c r="BB361" s="9">
        <f>VLOOKUP($E361,'ALL-GTK-SD-SMP-SMA-SMK-SLB'!$F$14:$CG$713,'ALL-GTK-SD-SMP-SMA-SMK-SLB'!BC$7,FALSE)</f>
        <v>0</v>
      </c>
      <c r="BC361" s="9">
        <f>VLOOKUP($E361,'ALL-GTK-SD-SMP-SMA-SMK-SLB'!$F$14:$CG$713,'ALL-GTK-SD-SMP-SMA-SMK-SLB'!BD$7,FALSE)</f>
        <v>0</v>
      </c>
      <c r="BD361" s="310">
        <f t="shared" si="200"/>
        <v>0</v>
      </c>
      <c r="BE361" s="310">
        <f t="shared" si="201"/>
        <v>2</v>
      </c>
      <c r="BF361" s="10">
        <f t="shared" si="202"/>
        <v>2</v>
      </c>
      <c r="BG361" s="311">
        <f t="shared" si="203"/>
        <v>2</v>
      </c>
      <c r="BH361" s="311">
        <f t="shared" si="204"/>
        <v>5</v>
      </c>
      <c r="BI361" s="10">
        <f t="shared" si="205"/>
        <v>7</v>
      </c>
      <c r="BJ361" s="44">
        <f t="shared" si="206"/>
        <v>2</v>
      </c>
      <c r="BK361" s="44">
        <f t="shared" si="207"/>
        <v>7</v>
      </c>
      <c r="BL361" s="11">
        <f t="shared" si="208"/>
        <v>9</v>
      </c>
      <c r="BM361" s="9">
        <f>VLOOKUP($E361,'ALL-GTK-SD-SMP-SMA-SMK-SLB'!$F$14:$CG$713,'ALL-GTK-SD-SMP-SMA-SMK-SLB'!BN$7,FALSE)</f>
        <v>0</v>
      </c>
      <c r="BN361" s="9">
        <f>VLOOKUP($E361,'ALL-GTK-SD-SMP-SMA-SMK-SLB'!$F$14:$CG$713,'ALL-GTK-SD-SMP-SMA-SMK-SLB'!BO$7,FALSE)</f>
        <v>0</v>
      </c>
      <c r="BO361" s="9">
        <f>VLOOKUP($E361,'ALL-GTK-SD-SMP-SMA-SMK-SLB'!$F$14:$CG$713,'ALL-GTK-SD-SMP-SMA-SMK-SLB'!BP$7,FALSE)</f>
        <v>0</v>
      </c>
      <c r="BP361" s="9">
        <f>VLOOKUP($E361,'ALL-GTK-SD-SMP-SMA-SMK-SLB'!$F$14:$CG$713,'ALL-GTK-SD-SMP-SMA-SMK-SLB'!BQ$7,FALSE)</f>
        <v>0</v>
      </c>
      <c r="BQ361" s="9">
        <f>VLOOKUP($E361,'ALL-GTK-SD-SMP-SMA-SMK-SLB'!$F$14:$CG$713,'ALL-GTK-SD-SMP-SMA-SMK-SLB'!BR$7,FALSE)</f>
        <v>0</v>
      </c>
      <c r="BR361" s="9">
        <f>VLOOKUP($E361,'ALL-GTK-SD-SMP-SMA-SMK-SLB'!$F$14:$CG$713,'ALL-GTK-SD-SMP-SMA-SMK-SLB'!BS$7,FALSE)</f>
        <v>0</v>
      </c>
      <c r="BS361" s="9">
        <f>VLOOKUP($E361,'ALL-GTK-SD-SMP-SMA-SMK-SLB'!$F$14:$CG$713,'ALL-GTK-SD-SMP-SMA-SMK-SLB'!BT$7,FALSE)</f>
        <v>0</v>
      </c>
      <c r="BT361" s="9">
        <f>VLOOKUP($E361,'ALL-GTK-SD-SMP-SMA-SMK-SLB'!$F$14:$CG$713,'ALL-GTK-SD-SMP-SMA-SMK-SLB'!BU$7,FALSE)</f>
        <v>0</v>
      </c>
      <c r="BU361" s="299">
        <f t="shared" si="209"/>
        <v>0</v>
      </c>
      <c r="BV361" s="299">
        <f t="shared" si="210"/>
        <v>0</v>
      </c>
      <c r="BW361" s="44">
        <f t="shared" si="211"/>
        <v>0</v>
      </c>
      <c r="BX361" s="44">
        <f t="shared" si="212"/>
        <v>0</v>
      </c>
      <c r="BY361" s="11">
        <f t="shared" si="213"/>
        <v>0</v>
      </c>
      <c r="BZ361" s="14">
        <f t="shared" si="214"/>
        <v>2</v>
      </c>
      <c r="CA361" s="14">
        <f t="shared" si="215"/>
        <v>7</v>
      </c>
      <c r="CB361" s="13">
        <f t="shared" si="216"/>
        <v>0</v>
      </c>
      <c r="CC361" s="13">
        <f t="shared" si="217"/>
        <v>0</v>
      </c>
      <c r="CD361" s="312">
        <f t="shared" si="218"/>
        <v>2</v>
      </c>
      <c r="CE361" s="312">
        <f t="shared" si="219"/>
        <v>7</v>
      </c>
      <c r="CF361" s="313">
        <f t="shared" si="220"/>
        <v>9</v>
      </c>
      <c r="CG361" s="302" t="str">
        <f t="shared" si="221"/>
        <v>OK</v>
      </c>
    </row>
    <row r="362" spans="1:85" ht="14.25" x14ac:dyDescent="0.25">
      <c r="A362" s="6">
        <v>350</v>
      </c>
      <c r="B362" s="495">
        <v>350</v>
      </c>
      <c r="C362" s="495" t="s">
        <v>6</v>
      </c>
      <c r="D362" s="496" t="s">
        <v>19</v>
      </c>
      <c r="E362" s="626">
        <v>20319176</v>
      </c>
      <c r="F362" s="627" t="s">
        <v>618</v>
      </c>
      <c r="G362" s="624" t="s">
        <v>52</v>
      </c>
      <c r="H362" s="9">
        <f>VLOOKUP($E362,'ALL-GTK-SD-SMP-SMA-SMK-SLB'!$F$14:$CG$713,'ALL-GTK-SD-SMP-SMA-SMK-SLB'!I$7,FALSE)</f>
        <v>0</v>
      </c>
      <c r="I362" s="9">
        <f>VLOOKUP($E362,'ALL-GTK-SD-SMP-SMA-SMK-SLB'!$F$14:$CG$713,'ALL-GTK-SD-SMP-SMA-SMK-SLB'!J$7,FALSE)</f>
        <v>0</v>
      </c>
      <c r="J362" s="9">
        <f>VLOOKUP($E362,'ALL-GTK-SD-SMP-SMA-SMK-SLB'!$F$14:$CG$713,'ALL-GTK-SD-SMP-SMA-SMK-SLB'!K$7,FALSE)</f>
        <v>0</v>
      </c>
      <c r="K362" s="9">
        <f>VLOOKUP($E362,'ALL-GTK-SD-SMP-SMA-SMK-SLB'!$F$14:$CG$713,'ALL-GTK-SD-SMP-SMA-SMK-SLB'!L$7,FALSE)</f>
        <v>0</v>
      </c>
      <c r="L362" s="9">
        <f>VLOOKUP($E362,'ALL-GTK-SD-SMP-SMA-SMK-SLB'!$F$14:$CG$713,'ALL-GTK-SD-SMP-SMA-SMK-SLB'!M$7,FALSE)</f>
        <v>2</v>
      </c>
      <c r="M362" s="9">
        <f>VLOOKUP($E362,'ALL-GTK-SD-SMP-SMA-SMK-SLB'!$F$14:$CG$713,'ALL-GTK-SD-SMP-SMA-SMK-SLB'!N$7,FALSE)</f>
        <v>3</v>
      </c>
      <c r="N362" s="9">
        <f>VLOOKUP($E362,'ALL-GTK-SD-SMP-SMA-SMK-SLB'!$F$14:$CG$713,'ALL-GTK-SD-SMP-SMA-SMK-SLB'!O$7,FALSE)</f>
        <v>0</v>
      </c>
      <c r="O362" s="9">
        <f>VLOOKUP($E362,'ALL-GTK-SD-SMP-SMA-SMK-SLB'!$F$14:$CG$713,'ALL-GTK-SD-SMP-SMA-SMK-SLB'!P$7,FALSE)</f>
        <v>2</v>
      </c>
      <c r="P362" s="299">
        <f t="shared" si="186"/>
        <v>2</v>
      </c>
      <c r="Q362" s="299">
        <f t="shared" si="187"/>
        <v>5</v>
      </c>
      <c r="R362" s="300">
        <f t="shared" si="188"/>
        <v>7</v>
      </c>
      <c r="S362" s="9">
        <f>VLOOKUP($E362,'ALL-GTK-SD-SMP-SMA-SMK-SLB'!$F$14:$CG$713,'ALL-GTK-SD-SMP-SMA-SMK-SLB'!T$7,FALSE)</f>
        <v>0</v>
      </c>
      <c r="T362" s="9">
        <f>VLOOKUP($E362,'ALL-GTK-SD-SMP-SMA-SMK-SLB'!$F$14:$CG$713,'ALL-GTK-SD-SMP-SMA-SMK-SLB'!U$7,FALSE)</f>
        <v>0</v>
      </c>
      <c r="U362" s="9">
        <f>VLOOKUP($E362,'ALL-GTK-SD-SMP-SMA-SMK-SLB'!$F$14:$CG$713,'ALL-GTK-SD-SMP-SMA-SMK-SLB'!V$7,FALSE)</f>
        <v>0</v>
      </c>
      <c r="V362" s="9">
        <f>VLOOKUP($E362,'ALL-GTK-SD-SMP-SMA-SMK-SLB'!$F$14:$CG$713,'ALL-GTK-SD-SMP-SMA-SMK-SLB'!W$7,FALSE)</f>
        <v>0</v>
      </c>
      <c r="W362" s="9">
        <f>VLOOKUP($E362,'ALL-GTK-SD-SMP-SMA-SMK-SLB'!$F$14:$CG$713,'ALL-GTK-SD-SMP-SMA-SMK-SLB'!X$7,FALSE)</f>
        <v>1</v>
      </c>
      <c r="X362" s="9">
        <f>VLOOKUP($E362,'ALL-GTK-SD-SMP-SMA-SMK-SLB'!$F$14:$CG$713,'ALL-GTK-SD-SMP-SMA-SMK-SLB'!Y$7,FALSE)</f>
        <v>2</v>
      </c>
      <c r="Y362" s="299">
        <f t="shared" si="189"/>
        <v>1</v>
      </c>
      <c r="Z362" s="299">
        <f t="shared" si="190"/>
        <v>2</v>
      </c>
      <c r="AA362" s="10">
        <f t="shared" si="191"/>
        <v>3</v>
      </c>
      <c r="AB362" s="44">
        <f t="shared" si="192"/>
        <v>3</v>
      </c>
      <c r="AC362" s="44">
        <f t="shared" si="193"/>
        <v>7</v>
      </c>
      <c r="AD362" s="11">
        <f t="shared" si="194"/>
        <v>10</v>
      </c>
      <c r="AE362" s="9">
        <f>VLOOKUP($E362,'ALL-GTK-SD-SMP-SMA-SMK-SLB'!$F$14:$CG$713,'ALL-GTK-SD-SMP-SMA-SMK-SLB'!AF$7,FALSE)</f>
        <v>1</v>
      </c>
      <c r="AF362" s="9">
        <f>VLOOKUP($E362,'ALL-GTK-SD-SMP-SMA-SMK-SLB'!$F$14:$CG$713,'ALL-GTK-SD-SMP-SMA-SMK-SLB'!AG$7,FALSE)</f>
        <v>5</v>
      </c>
      <c r="AG362" s="10">
        <f t="shared" si="195"/>
        <v>6</v>
      </c>
      <c r="AH362" s="9">
        <f>VLOOKUP($E362,'ALL-GTK-SD-SMP-SMA-SMK-SLB'!$F$14:$CG$713,'ALL-GTK-SD-SMP-SMA-SMK-SLB'!AI$7,FALSE)</f>
        <v>2</v>
      </c>
      <c r="AI362" s="9">
        <f>VLOOKUP($E362,'ALL-GTK-SD-SMP-SMA-SMK-SLB'!$F$14:$CG$713,'ALL-GTK-SD-SMP-SMA-SMK-SLB'!AJ$7,FALSE)</f>
        <v>2</v>
      </c>
      <c r="AJ362" s="10">
        <f t="shared" si="196"/>
        <v>4</v>
      </c>
      <c r="AK362" s="44">
        <f t="shared" si="197"/>
        <v>3</v>
      </c>
      <c r="AL362" s="44">
        <f t="shared" si="198"/>
        <v>7</v>
      </c>
      <c r="AM362" s="11">
        <f t="shared" si="199"/>
        <v>10</v>
      </c>
      <c r="AN362" s="299">
        <f>VLOOKUP($E362,'ALL-GTK-SD-SMP-SMA-SMK-SLB'!$F$14:$CG$713,'ALL-GTK-SD-SMP-SMA-SMK-SLB'!AO$7,FALSE)</f>
        <v>0</v>
      </c>
      <c r="AO362" s="299">
        <f>VLOOKUP($E362,'ALL-GTK-SD-SMP-SMA-SMK-SLB'!$F$14:$CG$713,'ALL-GTK-SD-SMP-SMA-SMK-SLB'!AP$7,FALSE)</f>
        <v>0</v>
      </c>
      <c r="AP362" s="9">
        <f>VLOOKUP($E362,'ALL-GTK-SD-SMP-SMA-SMK-SLB'!$F$14:$CG$713,'ALL-GTK-SD-SMP-SMA-SMK-SLB'!AQ$7,FALSE)</f>
        <v>0</v>
      </c>
      <c r="AQ362" s="9">
        <f>VLOOKUP($E362,'ALL-GTK-SD-SMP-SMA-SMK-SLB'!$F$14:$CG$713,'ALL-GTK-SD-SMP-SMA-SMK-SLB'!AR$7,FALSE)</f>
        <v>0</v>
      </c>
      <c r="AR362" s="9">
        <f>VLOOKUP($E362,'ALL-GTK-SD-SMP-SMA-SMK-SLB'!$F$14:$CG$713,'ALL-GTK-SD-SMP-SMA-SMK-SLB'!AS$7,FALSE)</f>
        <v>0</v>
      </c>
      <c r="AS362" s="9">
        <f>VLOOKUP($E362,'ALL-GTK-SD-SMP-SMA-SMK-SLB'!$F$14:$CG$713,'ALL-GTK-SD-SMP-SMA-SMK-SLB'!AT$7,FALSE)</f>
        <v>0</v>
      </c>
      <c r="AT362" s="9">
        <f>VLOOKUP($E362,'ALL-GTK-SD-SMP-SMA-SMK-SLB'!$F$14:$CG$713,'ALL-GTK-SD-SMP-SMA-SMK-SLB'!AU$7,FALSE)</f>
        <v>0</v>
      </c>
      <c r="AU362" s="9">
        <f>VLOOKUP($E362,'ALL-GTK-SD-SMP-SMA-SMK-SLB'!$F$14:$CG$713,'ALL-GTK-SD-SMP-SMA-SMK-SLB'!AV$7,FALSE)</f>
        <v>0</v>
      </c>
      <c r="AV362" s="9">
        <f>VLOOKUP($E362,'ALL-GTK-SD-SMP-SMA-SMK-SLB'!$F$14:$CG$713,'ALL-GTK-SD-SMP-SMA-SMK-SLB'!AW$7,FALSE)</f>
        <v>0</v>
      </c>
      <c r="AW362" s="9">
        <f>VLOOKUP($E362,'ALL-GTK-SD-SMP-SMA-SMK-SLB'!$F$14:$CG$713,'ALL-GTK-SD-SMP-SMA-SMK-SLB'!AX$7,FALSE)</f>
        <v>0</v>
      </c>
      <c r="AX362" s="9">
        <f>VLOOKUP($E362,'ALL-GTK-SD-SMP-SMA-SMK-SLB'!$F$14:$CG$713,'ALL-GTK-SD-SMP-SMA-SMK-SLB'!AY$7,FALSE)</f>
        <v>3</v>
      </c>
      <c r="AY362" s="9">
        <f>VLOOKUP($E362,'ALL-GTK-SD-SMP-SMA-SMK-SLB'!$F$14:$CG$713,'ALL-GTK-SD-SMP-SMA-SMK-SLB'!AZ$7,FALSE)</f>
        <v>7</v>
      </c>
      <c r="AZ362" s="9">
        <f>VLOOKUP($E362,'ALL-GTK-SD-SMP-SMA-SMK-SLB'!$F$14:$CG$713,'ALL-GTK-SD-SMP-SMA-SMK-SLB'!BA$7,FALSE)</f>
        <v>0</v>
      </c>
      <c r="BA362" s="9">
        <f>VLOOKUP($E362,'ALL-GTK-SD-SMP-SMA-SMK-SLB'!$F$14:$CG$713,'ALL-GTK-SD-SMP-SMA-SMK-SLB'!BB$7,FALSE)</f>
        <v>0</v>
      </c>
      <c r="BB362" s="9">
        <f>VLOOKUP($E362,'ALL-GTK-SD-SMP-SMA-SMK-SLB'!$F$14:$CG$713,'ALL-GTK-SD-SMP-SMA-SMK-SLB'!BC$7,FALSE)</f>
        <v>0</v>
      </c>
      <c r="BC362" s="9">
        <f>VLOOKUP($E362,'ALL-GTK-SD-SMP-SMA-SMK-SLB'!$F$14:$CG$713,'ALL-GTK-SD-SMP-SMA-SMK-SLB'!BD$7,FALSE)</f>
        <v>0</v>
      </c>
      <c r="BD362" s="310">
        <f t="shared" si="200"/>
        <v>0</v>
      </c>
      <c r="BE362" s="310">
        <f t="shared" si="201"/>
        <v>0</v>
      </c>
      <c r="BF362" s="10">
        <f t="shared" si="202"/>
        <v>0</v>
      </c>
      <c r="BG362" s="311">
        <f t="shared" si="203"/>
        <v>3</v>
      </c>
      <c r="BH362" s="311">
        <f t="shared" si="204"/>
        <v>7</v>
      </c>
      <c r="BI362" s="10">
        <f t="shared" si="205"/>
        <v>10</v>
      </c>
      <c r="BJ362" s="44">
        <f t="shared" si="206"/>
        <v>3</v>
      </c>
      <c r="BK362" s="44">
        <f t="shared" si="207"/>
        <v>7</v>
      </c>
      <c r="BL362" s="11">
        <f t="shared" si="208"/>
        <v>10</v>
      </c>
      <c r="BM362" s="9">
        <f>VLOOKUP($E362,'ALL-GTK-SD-SMP-SMA-SMK-SLB'!$F$14:$CG$713,'ALL-GTK-SD-SMP-SMA-SMK-SLB'!BN$7,FALSE)</f>
        <v>0</v>
      </c>
      <c r="BN362" s="9">
        <f>VLOOKUP($E362,'ALL-GTK-SD-SMP-SMA-SMK-SLB'!$F$14:$CG$713,'ALL-GTK-SD-SMP-SMA-SMK-SLB'!BO$7,FALSE)</f>
        <v>0</v>
      </c>
      <c r="BO362" s="9">
        <f>VLOOKUP($E362,'ALL-GTK-SD-SMP-SMA-SMK-SLB'!$F$14:$CG$713,'ALL-GTK-SD-SMP-SMA-SMK-SLB'!BP$7,FALSE)</f>
        <v>0</v>
      </c>
      <c r="BP362" s="9">
        <f>VLOOKUP($E362,'ALL-GTK-SD-SMP-SMA-SMK-SLB'!$F$14:$CG$713,'ALL-GTK-SD-SMP-SMA-SMK-SLB'!BQ$7,FALSE)</f>
        <v>0</v>
      </c>
      <c r="BQ362" s="9">
        <f>VLOOKUP($E362,'ALL-GTK-SD-SMP-SMA-SMK-SLB'!$F$14:$CG$713,'ALL-GTK-SD-SMP-SMA-SMK-SLB'!BR$7,FALSE)</f>
        <v>0</v>
      </c>
      <c r="BR362" s="9">
        <f>VLOOKUP($E362,'ALL-GTK-SD-SMP-SMA-SMK-SLB'!$F$14:$CG$713,'ALL-GTK-SD-SMP-SMA-SMK-SLB'!BS$7,FALSE)</f>
        <v>0</v>
      </c>
      <c r="BS362" s="9">
        <f>VLOOKUP($E362,'ALL-GTK-SD-SMP-SMA-SMK-SLB'!$F$14:$CG$713,'ALL-GTK-SD-SMP-SMA-SMK-SLB'!BT$7,FALSE)</f>
        <v>0</v>
      </c>
      <c r="BT362" s="9">
        <f>VLOOKUP($E362,'ALL-GTK-SD-SMP-SMA-SMK-SLB'!$F$14:$CG$713,'ALL-GTK-SD-SMP-SMA-SMK-SLB'!BU$7,FALSE)</f>
        <v>0</v>
      </c>
      <c r="BU362" s="299">
        <f t="shared" si="209"/>
        <v>0</v>
      </c>
      <c r="BV362" s="299">
        <f t="shared" si="210"/>
        <v>0</v>
      </c>
      <c r="BW362" s="44">
        <f t="shared" si="211"/>
        <v>0</v>
      </c>
      <c r="BX362" s="44">
        <f t="shared" si="212"/>
        <v>0</v>
      </c>
      <c r="BY362" s="11">
        <f t="shared" si="213"/>
        <v>0</v>
      </c>
      <c r="BZ362" s="14">
        <f t="shared" si="214"/>
        <v>3</v>
      </c>
      <c r="CA362" s="14">
        <f t="shared" si="215"/>
        <v>7</v>
      </c>
      <c r="CB362" s="13">
        <f t="shared" si="216"/>
        <v>0</v>
      </c>
      <c r="CC362" s="13">
        <f t="shared" si="217"/>
        <v>0</v>
      </c>
      <c r="CD362" s="312">
        <f t="shared" si="218"/>
        <v>3</v>
      </c>
      <c r="CE362" s="312">
        <f t="shared" si="219"/>
        <v>7</v>
      </c>
      <c r="CF362" s="313">
        <f t="shared" si="220"/>
        <v>10</v>
      </c>
      <c r="CG362" s="302" t="str">
        <f t="shared" si="221"/>
        <v>OK</v>
      </c>
    </row>
    <row r="363" spans="1:85" ht="14.25" x14ac:dyDescent="0.25">
      <c r="A363" s="6">
        <v>351</v>
      </c>
      <c r="B363" s="495">
        <v>351</v>
      </c>
      <c r="C363" s="495" t="s">
        <v>6</v>
      </c>
      <c r="D363" s="496" t="s">
        <v>19</v>
      </c>
      <c r="E363" s="626">
        <v>20319175</v>
      </c>
      <c r="F363" s="627" t="s">
        <v>619</v>
      </c>
      <c r="G363" s="624" t="s">
        <v>52</v>
      </c>
      <c r="H363" s="9">
        <f>VLOOKUP($E363,'ALL-GTK-SD-SMP-SMA-SMK-SLB'!$F$14:$CG$713,'ALL-GTK-SD-SMP-SMA-SMK-SLB'!I$7,FALSE)</f>
        <v>0</v>
      </c>
      <c r="I363" s="9">
        <f>VLOOKUP($E363,'ALL-GTK-SD-SMP-SMA-SMK-SLB'!$F$14:$CG$713,'ALL-GTK-SD-SMP-SMA-SMK-SLB'!J$7,FALSE)</f>
        <v>0</v>
      </c>
      <c r="J363" s="9">
        <f>VLOOKUP($E363,'ALL-GTK-SD-SMP-SMA-SMK-SLB'!$F$14:$CG$713,'ALL-GTK-SD-SMP-SMA-SMK-SLB'!K$7,FALSE)</f>
        <v>0</v>
      </c>
      <c r="K363" s="9">
        <f>VLOOKUP($E363,'ALL-GTK-SD-SMP-SMA-SMK-SLB'!$F$14:$CG$713,'ALL-GTK-SD-SMP-SMA-SMK-SLB'!L$7,FALSE)</f>
        <v>0</v>
      </c>
      <c r="L363" s="9">
        <f>VLOOKUP($E363,'ALL-GTK-SD-SMP-SMA-SMK-SLB'!$F$14:$CG$713,'ALL-GTK-SD-SMP-SMA-SMK-SLB'!M$7,FALSE)</f>
        <v>1</v>
      </c>
      <c r="M363" s="9">
        <f>VLOOKUP($E363,'ALL-GTK-SD-SMP-SMA-SMK-SLB'!$F$14:$CG$713,'ALL-GTK-SD-SMP-SMA-SMK-SLB'!N$7,FALSE)</f>
        <v>4</v>
      </c>
      <c r="N363" s="9">
        <f>VLOOKUP($E363,'ALL-GTK-SD-SMP-SMA-SMK-SLB'!$F$14:$CG$713,'ALL-GTK-SD-SMP-SMA-SMK-SLB'!O$7,FALSE)</f>
        <v>1</v>
      </c>
      <c r="O363" s="9">
        <f>VLOOKUP($E363,'ALL-GTK-SD-SMP-SMA-SMK-SLB'!$F$14:$CG$713,'ALL-GTK-SD-SMP-SMA-SMK-SLB'!P$7,FALSE)</f>
        <v>4</v>
      </c>
      <c r="P363" s="299">
        <f t="shared" si="186"/>
        <v>2</v>
      </c>
      <c r="Q363" s="299">
        <f t="shared" si="187"/>
        <v>8</v>
      </c>
      <c r="R363" s="300">
        <f t="shared" si="188"/>
        <v>10</v>
      </c>
      <c r="S363" s="9">
        <f>VLOOKUP($E363,'ALL-GTK-SD-SMP-SMA-SMK-SLB'!$F$14:$CG$713,'ALL-GTK-SD-SMP-SMA-SMK-SLB'!T$7,FALSE)</f>
        <v>0</v>
      </c>
      <c r="T363" s="9">
        <f>VLOOKUP($E363,'ALL-GTK-SD-SMP-SMA-SMK-SLB'!$F$14:$CG$713,'ALL-GTK-SD-SMP-SMA-SMK-SLB'!U$7,FALSE)</f>
        <v>0</v>
      </c>
      <c r="U363" s="9">
        <f>VLOOKUP($E363,'ALL-GTK-SD-SMP-SMA-SMK-SLB'!$F$14:$CG$713,'ALL-GTK-SD-SMP-SMA-SMK-SLB'!V$7,FALSE)</f>
        <v>1</v>
      </c>
      <c r="V363" s="9">
        <f>VLOOKUP($E363,'ALL-GTK-SD-SMP-SMA-SMK-SLB'!$F$14:$CG$713,'ALL-GTK-SD-SMP-SMA-SMK-SLB'!W$7,FALSE)</f>
        <v>1</v>
      </c>
      <c r="W363" s="9">
        <f>VLOOKUP($E363,'ALL-GTK-SD-SMP-SMA-SMK-SLB'!$F$14:$CG$713,'ALL-GTK-SD-SMP-SMA-SMK-SLB'!X$7,FALSE)</f>
        <v>0</v>
      </c>
      <c r="X363" s="9">
        <f>VLOOKUP($E363,'ALL-GTK-SD-SMP-SMA-SMK-SLB'!$F$14:$CG$713,'ALL-GTK-SD-SMP-SMA-SMK-SLB'!Y$7,FALSE)</f>
        <v>4</v>
      </c>
      <c r="Y363" s="299">
        <f t="shared" si="189"/>
        <v>1</v>
      </c>
      <c r="Z363" s="299">
        <f t="shared" si="190"/>
        <v>5</v>
      </c>
      <c r="AA363" s="10">
        <f t="shared" si="191"/>
        <v>6</v>
      </c>
      <c r="AB363" s="44">
        <f t="shared" si="192"/>
        <v>3</v>
      </c>
      <c r="AC363" s="44">
        <f t="shared" si="193"/>
        <v>13</v>
      </c>
      <c r="AD363" s="11">
        <f t="shared" si="194"/>
        <v>16</v>
      </c>
      <c r="AE363" s="9">
        <f>VLOOKUP($E363,'ALL-GTK-SD-SMP-SMA-SMK-SLB'!$F$14:$CG$713,'ALL-GTK-SD-SMP-SMA-SMK-SLB'!AF$7,FALSE)</f>
        <v>1</v>
      </c>
      <c r="AF363" s="9">
        <f>VLOOKUP($E363,'ALL-GTK-SD-SMP-SMA-SMK-SLB'!$F$14:$CG$713,'ALL-GTK-SD-SMP-SMA-SMK-SLB'!AG$7,FALSE)</f>
        <v>6</v>
      </c>
      <c r="AG363" s="10">
        <f t="shared" si="195"/>
        <v>7</v>
      </c>
      <c r="AH363" s="9">
        <f>VLOOKUP($E363,'ALL-GTK-SD-SMP-SMA-SMK-SLB'!$F$14:$CG$713,'ALL-GTK-SD-SMP-SMA-SMK-SLB'!AI$7,FALSE)</f>
        <v>2</v>
      </c>
      <c r="AI363" s="9">
        <f>VLOOKUP($E363,'ALL-GTK-SD-SMP-SMA-SMK-SLB'!$F$14:$CG$713,'ALL-GTK-SD-SMP-SMA-SMK-SLB'!AJ$7,FALSE)</f>
        <v>7</v>
      </c>
      <c r="AJ363" s="10">
        <f t="shared" si="196"/>
        <v>9</v>
      </c>
      <c r="AK363" s="44">
        <f t="shared" si="197"/>
        <v>3</v>
      </c>
      <c r="AL363" s="44">
        <f t="shared" si="198"/>
        <v>13</v>
      </c>
      <c r="AM363" s="11">
        <f t="shared" si="199"/>
        <v>16</v>
      </c>
      <c r="AN363" s="299">
        <f>VLOOKUP($E363,'ALL-GTK-SD-SMP-SMA-SMK-SLB'!$F$14:$CG$713,'ALL-GTK-SD-SMP-SMA-SMK-SLB'!AO$7,FALSE)</f>
        <v>0</v>
      </c>
      <c r="AO363" s="299">
        <f>VLOOKUP($E363,'ALL-GTK-SD-SMP-SMA-SMK-SLB'!$F$14:$CG$713,'ALL-GTK-SD-SMP-SMA-SMK-SLB'!AP$7,FALSE)</f>
        <v>0</v>
      </c>
      <c r="AP363" s="9">
        <f>VLOOKUP($E363,'ALL-GTK-SD-SMP-SMA-SMK-SLB'!$F$14:$CG$713,'ALL-GTK-SD-SMP-SMA-SMK-SLB'!AQ$7,FALSE)</f>
        <v>0</v>
      </c>
      <c r="AQ363" s="9">
        <f>VLOOKUP($E363,'ALL-GTK-SD-SMP-SMA-SMK-SLB'!$F$14:$CG$713,'ALL-GTK-SD-SMP-SMA-SMK-SLB'!AR$7,FALSE)</f>
        <v>0</v>
      </c>
      <c r="AR363" s="9">
        <f>VLOOKUP($E363,'ALL-GTK-SD-SMP-SMA-SMK-SLB'!$F$14:$CG$713,'ALL-GTK-SD-SMP-SMA-SMK-SLB'!AS$7,FALSE)</f>
        <v>0</v>
      </c>
      <c r="AS363" s="9">
        <f>VLOOKUP($E363,'ALL-GTK-SD-SMP-SMA-SMK-SLB'!$F$14:$CG$713,'ALL-GTK-SD-SMP-SMA-SMK-SLB'!AT$7,FALSE)</f>
        <v>0</v>
      </c>
      <c r="AT363" s="9">
        <f>VLOOKUP($E363,'ALL-GTK-SD-SMP-SMA-SMK-SLB'!$F$14:$CG$713,'ALL-GTK-SD-SMP-SMA-SMK-SLB'!AU$7,FALSE)</f>
        <v>0</v>
      </c>
      <c r="AU363" s="9">
        <f>VLOOKUP($E363,'ALL-GTK-SD-SMP-SMA-SMK-SLB'!$F$14:$CG$713,'ALL-GTK-SD-SMP-SMA-SMK-SLB'!AV$7,FALSE)</f>
        <v>0</v>
      </c>
      <c r="AV363" s="9">
        <f>VLOOKUP($E363,'ALL-GTK-SD-SMP-SMA-SMK-SLB'!$F$14:$CG$713,'ALL-GTK-SD-SMP-SMA-SMK-SLB'!AW$7,FALSE)</f>
        <v>0</v>
      </c>
      <c r="AW363" s="9">
        <f>VLOOKUP($E363,'ALL-GTK-SD-SMP-SMA-SMK-SLB'!$F$14:$CG$713,'ALL-GTK-SD-SMP-SMA-SMK-SLB'!AX$7,FALSE)</f>
        <v>0</v>
      </c>
      <c r="AX363" s="9">
        <f>VLOOKUP($E363,'ALL-GTK-SD-SMP-SMA-SMK-SLB'!$F$14:$CG$713,'ALL-GTK-SD-SMP-SMA-SMK-SLB'!AY$7,FALSE)</f>
        <v>2</v>
      </c>
      <c r="AY363" s="9">
        <f>VLOOKUP($E363,'ALL-GTK-SD-SMP-SMA-SMK-SLB'!$F$14:$CG$713,'ALL-GTK-SD-SMP-SMA-SMK-SLB'!AZ$7,FALSE)</f>
        <v>12</v>
      </c>
      <c r="AZ363" s="9">
        <f>VLOOKUP($E363,'ALL-GTK-SD-SMP-SMA-SMK-SLB'!$F$14:$CG$713,'ALL-GTK-SD-SMP-SMA-SMK-SLB'!BA$7,FALSE)</f>
        <v>1</v>
      </c>
      <c r="BA363" s="9">
        <f>VLOOKUP($E363,'ALL-GTK-SD-SMP-SMA-SMK-SLB'!$F$14:$CG$713,'ALL-GTK-SD-SMP-SMA-SMK-SLB'!BB$7,FALSE)</f>
        <v>1</v>
      </c>
      <c r="BB363" s="9">
        <f>VLOOKUP($E363,'ALL-GTK-SD-SMP-SMA-SMK-SLB'!$F$14:$CG$713,'ALL-GTK-SD-SMP-SMA-SMK-SLB'!BC$7,FALSE)</f>
        <v>0</v>
      </c>
      <c r="BC363" s="9">
        <f>VLOOKUP($E363,'ALL-GTK-SD-SMP-SMA-SMK-SLB'!$F$14:$CG$713,'ALL-GTK-SD-SMP-SMA-SMK-SLB'!BD$7,FALSE)</f>
        <v>0</v>
      </c>
      <c r="BD363" s="310">
        <f t="shared" si="200"/>
        <v>0</v>
      </c>
      <c r="BE363" s="310">
        <f t="shared" si="201"/>
        <v>0</v>
      </c>
      <c r="BF363" s="10">
        <f t="shared" si="202"/>
        <v>0</v>
      </c>
      <c r="BG363" s="311">
        <f t="shared" si="203"/>
        <v>3</v>
      </c>
      <c r="BH363" s="311">
        <f t="shared" si="204"/>
        <v>13</v>
      </c>
      <c r="BI363" s="10">
        <f t="shared" si="205"/>
        <v>16</v>
      </c>
      <c r="BJ363" s="44">
        <f t="shared" si="206"/>
        <v>3</v>
      </c>
      <c r="BK363" s="44">
        <f t="shared" si="207"/>
        <v>13</v>
      </c>
      <c r="BL363" s="11">
        <f t="shared" si="208"/>
        <v>16</v>
      </c>
      <c r="BM363" s="9">
        <f>VLOOKUP($E363,'ALL-GTK-SD-SMP-SMA-SMK-SLB'!$F$14:$CG$713,'ALL-GTK-SD-SMP-SMA-SMK-SLB'!BN$7,FALSE)</f>
        <v>0</v>
      </c>
      <c r="BN363" s="9">
        <f>VLOOKUP($E363,'ALL-GTK-SD-SMP-SMA-SMK-SLB'!$F$14:$CG$713,'ALL-GTK-SD-SMP-SMA-SMK-SLB'!BO$7,FALSE)</f>
        <v>0</v>
      </c>
      <c r="BO363" s="9">
        <f>VLOOKUP($E363,'ALL-GTK-SD-SMP-SMA-SMK-SLB'!$F$14:$CG$713,'ALL-GTK-SD-SMP-SMA-SMK-SLB'!BP$7,FALSE)</f>
        <v>0</v>
      </c>
      <c r="BP363" s="9">
        <f>VLOOKUP($E363,'ALL-GTK-SD-SMP-SMA-SMK-SLB'!$F$14:$CG$713,'ALL-GTK-SD-SMP-SMA-SMK-SLB'!BQ$7,FALSE)</f>
        <v>0</v>
      </c>
      <c r="BQ363" s="9">
        <f>VLOOKUP($E363,'ALL-GTK-SD-SMP-SMA-SMK-SLB'!$F$14:$CG$713,'ALL-GTK-SD-SMP-SMA-SMK-SLB'!BR$7,FALSE)</f>
        <v>0</v>
      </c>
      <c r="BR363" s="9">
        <f>VLOOKUP($E363,'ALL-GTK-SD-SMP-SMA-SMK-SLB'!$F$14:$CG$713,'ALL-GTK-SD-SMP-SMA-SMK-SLB'!BS$7,FALSE)</f>
        <v>0</v>
      </c>
      <c r="BS363" s="9">
        <f>VLOOKUP($E363,'ALL-GTK-SD-SMP-SMA-SMK-SLB'!$F$14:$CG$713,'ALL-GTK-SD-SMP-SMA-SMK-SLB'!BT$7,FALSE)</f>
        <v>0</v>
      </c>
      <c r="BT363" s="9">
        <f>VLOOKUP($E363,'ALL-GTK-SD-SMP-SMA-SMK-SLB'!$F$14:$CG$713,'ALL-GTK-SD-SMP-SMA-SMK-SLB'!BU$7,FALSE)</f>
        <v>0</v>
      </c>
      <c r="BU363" s="299">
        <f t="shared" si="209"/>
        <v>0</v>
      </c>
      <c r="BV363" s="299">
        <f t="shared" si="210"/>
        <v>0</v>
      </c>
      <c r="BW363" s="44">
        <f t="shared" si="211"/>
        <v>0</v>
      </c>
      <c r="BX363" s="44">
        <f t="shared" si="212"/>
        <v>0</v>
      </c>
      <c r="BY363" s="11">
        <f t="shared" si="213"/>
        <v>0</v>
      </c>
      <c r="BZ363" s="14">
        <f t="shared" si="214"/>
        <v>3</v>
      </c>
      <c r="CA363" s="14">
        <f t="shared" si="215"/>
        <v>13</v>
      </c>
      <c r="CB363" s="13">
        <f t="shared" si="216"/>
        <v>0</v>
      </c>
      <c r="CC363" s="13">
        <f t="shared" si="217"/>
        <v>0</v>
      </c>
      <c r="CD363" s="312">
        <f t="shared" si="218"/>
        <v>3</v>
      </c>
      <c r="CE363" s="312">
        <f t="shared" si="219"/>
        <v>13</v>
      </c>
      <c r="CF363" s="313">
        <f t="shared" si="220"/>
        <v>16</v>
      </c>
      <c r="CG363" s="302" t="str">
        <f t="shared" si="221"/>
        <v>OK</v>
      </c>
    </row>
    <row r="364" spans="1:85" ht="14.25" x14ac:dyDescent="0.25">
      <c r="A364" s="6">
        <v>352</v>
      </c>
      <c r="B364" s="495">
        <v>352</v>
      </c>
      <c r="C364" s="495" t="s">
        <v>6</v>
      </c>
      <c r="D364" s="496" t="s">
        <v>19</v>
      </c>
      <c r="E364" s="626">
        <v>20319183</v>
      </c>
      <c r="F364" s="627" t="s">
        <v>620</v>
      </c>
      <c r="G364" s="624" t="s">
        <v>52</v>
      </c>
      <c r="H364" s="9">
        <f>VLOOKUP($E364,'ALL-GTK-SD-SMP-SMA-SMK-SLB'!$F$14:$CG$713,'ALL-GTK-SD-SMP-SMA-SMK-SLB'!I$7,FALSE)</f>
        <v>0</v>
      </c>
      <c r="I364" s="9">
        <f>VLOOKUP($E364,'ALL-GTK-SD-SMP-SMA-SMK-SLB'!$F$14:$CG$713,'ALL-GTK-SD-SMP-SMA-SMK-SLB'!J$7,FALSE)</f>
        <v>0</v>
      </c>
      <c r="J364" s="9">
        <f>VLOOKUP($E364,'ALL-GTK-SD-SMP-SMA-SMK-SLB'!$F$14:$CG$713,'ALL-GTK-SD-SMP-SMA-SMK-SLB'!K$7,FALSE)</f>
        <v>0</v>
      </c>
      <c r="K364" s="9">
        <f>VLOOKUP($E364,'ALL-GTK-SD-SMP-SMA-SMK-SLB'!$F$14:$CG$713,'ALL-GTK-SD-SMP-SMA-SMK-SLB'!L$7,FALSE)</f>
        <v>0</v>
      </c>
      <c r="L364" s="9">
        <f>VLOOKUP($E364,'ALL-GTK-SD-SMP-SMA-SMK-SLB'!$F$14:$CG$713,'ALL-GTK-SD-SMP-SMA-SMK-SLB'!M$7,FALSE)</f>
        <v>0</v>
      </c>
      <c r="M364" s="9">
        <f>VLOOKUP($E364,'ALL-GTK-SD-SMP-SMA-SMK-SLB'!$F$14:$CG$713,'ALL-GTK-SD-SMP-SMA-SMK-SLB'!N$7,FALSE)</f>
        <v>0</v>
      </c>
      <c r="N364" s="9">
        <f>VLOOKUP($E364,'ALL-GTK-SD-SMP-SMA-SMK-SLB'!$F$14:$CG$713,'ALL-GTK-SD-SMP-SMA-SMK-SLB'!O$7,FALSE)</f>
        <v>2</v>
      </c>
      <c r="O364" s="9">
        <f>VLOOKUP($E364,'ALL-GTK-SD-SMP-SMA-SMK-SLB'!$F$14:$CG$713,'ALL-GTK-SD-SMP-SMA-SMK-SLB'!P$7,FALSE)</f>
        <v>5</v>
      </c>
      <c r="P364" s="299">
        <f t="shared" si="186"/>
        <v>2</v>
      </c>
      <c r="Q364" s="299">
        <f t="shared" si="187"/>
        <v>5</v>
      </c>
      <c r="R364" s="300">
        <f t="shared" si="188"/>
        <v>7</v>
      </c>
      <c r="S364" s="9">
        <f>VLOOKUP($E364,'ALL-GTK-SD-SMP-SMA-SMK-SLB'!$F$14:$CG$713,'ALL-GTK-SD-SMP-SMA-SMK-SLB'!T$7,FALSE)</f>
        <v>0</v>
      </c>
      <c r="T364" s="9">
        <f>VLOOKUP($E364,'ALL-GTK-SD-SMP-SMA-SMK-SLB'!$F$14:$CG$713,'ALL-GTK-SD-SMP-SMA-SMK-SLB'!U$7,FALSE)</f>
        <v>0</v>
      </c>
      <c r="U364" s="9">
        <f>VLOOKUP($E364,'ALL-GTK-SD-SMP-SMA-SMK-SLB'!$F$14:$CG$713,'ALL-GTK-SD-SMP-SMA-SMK-SLB'!V$7,FALSE)</f>
        <v>0</v>
      </c>
      <c r="V364" s="9">
        <f>VLOOKUP($E364,'ALL-GTK-SD-SMP-SMA-SMK-SLB'!$F$14:$CG$713,'ALL-GTK-SD-SMP-SMA-SMK-SLB'!W$7,FALSE)</f>
        <v>1</v>
      </c>
      <c r="W364" s="9">
        <f>VLOOKUP($E364,'ALL-GTK-SD-SMP-SMA-SMK-SLB'!$F$14:$CG$713,'ALL-GTK-SD-SMP-SMA-SMK-SLB'!X$7,FALSE)</f>
        <v>1</v>
      </c>
      <c r="X364" s="9">
        <f>VLOOKUP($E364,'ALL-GTK-SD-SMP-SMA-SMK-SLB'!$F$14:$CG$713,'ALL-GTK-SD-SMP-SMA-SMK-SLB'!Y$7,FALSE)</f>
        <v>0</v>
      </c>
      <c r="Y364" s="299">
        <f t="shared" si="189"/>
        <v>1</v>
      </c>
      <c r="Z364" s="299">
        <f t="shared" si="190"/>
        <v>1</v>
      </c>
      <c r="AA364" s="10">
        <f t="shared" si="191"/>
        <v>2</v>
      </c>
      <c r="AB364" s="44">
        <f t="shared" si="192"/>
        <v>3</v>
      </c>
      <c r="AC364" s="44">
        <f t="shared" si="193"/>
        <v>6</v>
      </c>
      <c r="AD364" s="11">
        <f t="shared" si="194"/>
        <v>9</v>
      </c>
      <c r="AE364" s="9">
        <f>VLOOKUP($E364,'ALL-GTK-SD-SMP-SMA-SMK-SLB'!$F$14:$CG$713,'ALL-GTK-SD-SMP-SMA-SMK-SLB'!AF$7,FALSE)</f>
        <v>0</v>
      </c>
      <c r="AF364" s="9">
        <f>VLOOKUP($E364,'ALL-GTK-SD-SMP-SMA-SMK-SLB'!$F$14:$CG$713,'ALL-GTK-SD-SMP-SMA-SMK-SLB'!AG$7,FALSE)</f>
        <v>2</v>
      </c>
      <c r="AG364" s="10">
        <f t="shared" si="195"/>
        <v>2</v>
      </c>
      <c r="AH364" s="9">
        <f>VLOOKUP($E364,'ALL-GTK-SD-SMP-SMA-SMK-SLB'!$F$14:$CG$713,'ALL-GTK-SD-SMP-SMA-SMK-SLB'!AI$7,FALSE)</f>
        <v>3</v>
      </c>
      <c r="AI364" s="9">
        <f>VLOOKUP($E364,'ALL-GTK-SD-SMP-SMA-SMK-SLB'!$F$14:$CG$713,'ALL-GTK-SD-SMP-SMA-SMK-SLB'!AJ$7,FALSE)</f>
        <v>4</v>
      </c>
      <c r="AJ364" s="10">
        <f t="shared" si="196"/>
        <v>7</v>
      </c>
      <c r="AK364" s="44">
        <f t="shared" si="197"/>
        <v>3</v>
      </c>
      <c r="AL364" s="44">
        <f t="shared" si="198"/>
        <v>6</v>
      </c>
      <c r="AM364" s="11">
        <f t="shared" si="199"/>
        <v>9</v>
      </c>
      <c r="AN364" s="299">
        <f>VLOOKUP($E364,'ALL-GTK-SD-SMP-SMA-SMK-SLB'!$F$14:$CG$713,'ALL-GTK-SD-SMP-SMA-SMK-SLB'!AO$7,FALSE)</f>
        <v>0</v>
      </c>
      <c r="AO364" s="299">
        <f>VLOOKUP($E364,'ALL-GTK-SD-SMP-SMA-SMK-SLB'!$F$14:$CG$713,'ALL-GTK-SD-SMP-SMA-SMK-SLB'!AP$7,FALSE)</f>
        <v>0</v>
      </c>
      <c r="AP364" s="9">
        <f>VLOOKUP($E364,'ALL-GTK-SD-SMP-SMA-SMK-SLB'!$F$14:$CG$713,'ALL-GTK-SD-SMP-SMA-SMK-SLB'!AQ$7,FALSE)</f>
        <v>0</v>
      </c>
      <c r="AQ364" s="9">
        <f>VLOOKUP($E364,'ALL-GTK-SD-SMP-SMA-SMK-SLB'!$F$14:$CG$713,'ALL-GTK-SD-SMP-SMA-SMK-SLB'!AR$7,FALSE)</f>
        <v>0</v>
      </c>
      <c r="AR364" s="9">
        <f>VLOOKUP($E364,'ALL-GTK-SD-SMP-SMA-SMK-SLB'!$F$14:$CG$713,'ALL-GTK-SD-SMP-SMA-SMK-SLB'!AS$7,FALSE)</f>
        <v>0</v>
      </c>
      <c r="AS364" s="9">
        <f>VLOOKUP($E364,'ALL-GTK-SD-SMP-SMA-SMK-SLB'!$F$14:$CG$713,'ALL-GTK-SD-SMP-SMA-SMK-SLB'!AT$7,FALSE)</f>
        <v>0</v>
      </c>
      <c r="AT364" s="9">
        <f>VLOOKUP($E364,'ALL-GTK-SD-SMP-SMA-SMK-SLB'!$F$14:$CG$713,'ALL-GTK-SD-SMP-SMA-SMK-SLB'!AU$7,FALSE)</f>
        <v>0</v>
      </c>
      <c r="AU364" s="9">
        <f>VLOOKUP($E364,'ALL-GTK-SD-SMP-SMA-SMK-SLB'!$F$14:$CG$713,'ALL-GTK-SD-SMP-SMA-SMK-SLB'!AV$7,FALSE)</f>
        <v>0</v>
      </c>
      <c r="AV364" s="9">
        <f>VLOOKUP($E364,'ALL-GTK-SD-SMP-SMA-SMK-SLB'!$F$14:$CG$713,'ALL-GTK-SD-SMP-SMA-SMK-SLB'!AW$7,FALSE)</f>
        <v>0</v>
      </c>
      <c r="AW364" s="9">
        <f>VLOOKUP($E364,'ALL-GTK-SD-SMP-SMA-SMK-SLB'!$F$14:$CG$713,'ALL-GTK-SD-SMP-SMA-SMK-SLB'!AX$7,FALSE)</f>
        <v>0</v>
      </c>
      <c r="AX364" s="9">
        <f>VLOOKUP($E364,'ALL-GTK-SD-SMP-SMA-SMK-SLB'!$F$14:$CG$713,'ALL-GTK-SD-SMP-SMA-SMK-SLB'!AY$7,FALSE)</f>
        <v>3</v>
      </c>
      <c r="AY364" s="9">
        <f>VLOOKUP($E364,'ALL-GTK-SD-SMP-SMA-SMK-SLB'!$F$14:$CG$713,'ALL-GTK-SD-SMP-SMA-SMK-SLB'!AZ$7,FALSE)</f>
        <v>6</v>
      </c>
      <c r="AZ364" s="9">
        <f>VLOOKUP($E364,'ALL-GTK-SD-SMP-SMA-SMK-SLB'!$F$14:$CG$713,'ALL-GTK-SD-SMP-SMA-SMK-SLB'!BA$7,FALSE)</f>
        <v>0</v>
      </c>
      <c r="BA364" s="9">
        <f>VLOOKUP($E364,'ALL-GTK-SD-SMP-SMA-SMK-SLB'!$F$14:$CG$713,'ALL-GTK-SD-SMP-SMA-SMK-SLB'!BB$7,FALSE)</f>
        <v>0</v>
      </c>
      <c r="BB364" s="9">
        <f>VLOOKUP($E364,'ALL-GTK-SD-SMP-SMA-SMK-SLB'!$F$14:$CG$713,'ALL-GTK-SD-SMP-SMA-SMK-SLB'!BC$7,FALSE)</f>
        <v>0</v>
      </c>
      <c r="BC364" s="9">
        <f>VLOOKUP($E364,'ALL-GTK-SD-SMP-SMA-SMK-SLB'!$F$14:$CG$713,'ALL-GTK-SD-SMP-SMA-SMK-SLB'!BD$7,FALSE)</f>
        <v>0</v>
      </c>
      <c r="BD364" s="310">
        <f t="shared" si="200"/>
        <v>0</v>
      </c>
      <c r="BE364" s="310">
        <f t="shared" si="201"/>
        <v>0</v>
      </c>
      <c r="BF364" s="10">
        <f t="shared" si="202"/>
        <v>0</v>
      </c>
      <c r="BG364" s="311">
        <f t="shared" si="203"/>
        <v>3</v>
      </c>
      <c r="BH364" s="311">
        <f t="shared" si="204"/>
        <v>6</v>
      </c>
      <c r="BI364" s="10">
        <f t="shared" si="205"/>
        <v>9</v>
      </c>
      <c r="BJ364" s="44">
        <f t="shared" si="206"/>
        <v>3</v>
      </c>
      <c r="BK364" s="44">
        <f t="shared" si="207"/>
        <v>6</v>
      </c>
      <c r="BL364" s="11">
        <f t="shared" si="208"/>
        <v>9</v>
      </c>
      <c r="BM364" s="9">
        <f>VLOOKUP($E364,'ALL-GTK-SD-SMP-SMA-SMK-SLB'!$F$14:$CG$713,'ALL-GTK-SD-SMP-SMA-SMK-SLB'!BN$7,FALSE)</f>
        <v>0</v>
      </c>
      <c r="BN364" s="9">
        <f>VLOOKUP($E364,'ALL-GTK-SD-SMP-SMA-SMK-SLB'!$F$14:$CG$713,'ALL-GTK-SD-SMP-SMA-SMK-SLB'!BO$7,FALSE)</f>
        <v>0</v>
      </c>
      <c r="BO364" s="9">
        <f>VLOOKUP($E364,'ALL-GTK-SD-SMP-SMA-SMK-SLB'!$F$14:$CG$713,'ALL-GTK-SD-SMP-SMA-SMK-SLB'!BP$7,FALSE)</f>
        <v>0</v>
      </c>
      <c r="BP364" s="9">
        <f>VLOOKUP($E364,'ALL-GTK-SD-SMP-SMA-SMK-SLB'!$F$14:$CG$713,'ALL-GTK-SD-SMP-SMA-SMK-SLB'!BQ$7,FALSE)</f>
        <v>0</v>
      </c>
      <c r="BQ364" s="9">
        <f>VLOOKUP($E364,'ALL-GTK-SD-SMP-SMA-SMK-SLB'!$F$14:$CG$713,'ALL-GTK-SD-SMP-SMA-SMK-SLB'!BR$7,FALSE)</f>
        <v>1</v>
      </c>
      <c r="BR364" s="9">
        <f>VLOOKUP($E364,'ALL-GTK-SD-SMP-SMA-SMK-SLB'!$F$14:$CG$713,'ALL-GTK-SD-SMP-SMA-SMK-SLB'!BS$7,FALSE)</f>
        <v>0</v>
      </c>
      <c r="BS364" s="9">
        <f>VLOOKUP($E364,'ALL-GTK-SD-SMP-SMA-SMK-SLB'!$F$14:$CG$713,'ALL-GTK-SD-SMP-SMA-SMK-SLB'!BT$7,FALSE)</f>
        <v>0</v>
      </c>
      <c r="BT364" s="9">
        <f>VLOOKUP($E364,'ALL-GTK-SD-SMP-SMA-SMK-SLB'!$F$14:$CG$713,'ALL-GTK-SD-SMP-SMA-SMK-SLB'!BU$7,FALSE)</f>
        <v>0</v>
      </c>
      <c r="BU364" s="299">
        <f t="shared" si="209"/>
        <v>1</v>
      </c>
      <c r="BV364" s="299">
        <f t="shared" si="210"/>
        <v>0</v>
      </c>
      <c r="BW364" s="44">
        <f t="shared" si="211"/>
        <v>1</v>
      </c>
      <c r="BX364" s="44">
        <f t="shared" si="212"/>
        <v>0</v>
      </c>
      <c r="BY364" s="11">
        <f t="shared" si="213"/>
        <v>1</v>
      </c>
      <c r="BZ364" s="14">
        <f t="shared" si="214"/>
        <v>3</v>
      </c>
      <c r="CA364" s="14">
        <f t="shared" si="215"/>
        <v>6</v>
      </c>
      <c r="CB364" s="13">
        <f t="shared" si="216"/>
        <v>1</v>
      </c>
      <c r="CC364" s="13">
        <f t="shared" si="217"/>
        <v>0</v>
      </c>
      <c r="CD364" s="312">
        <f t="shared" si="218"/>
        <v>4</v>
      </c>
      <c r="CE364" s="312">
        <f t="shared" si="219"/>
        <v>6</v>
      </c>
      <c r="CF364" s="313">
        <f t="shared" si="220"/>
        <v>10</v>
      </c>
      <c r="CG364" s="302" t="str">
        <f t="shared" si="221"/>
        <v>OK</v>
      </c>
    </row>
    <row r="365" spans="1:85" ht="14.25" x14ac:dyDescent="0.25">
      <c r="A365" s="6">
        <v>353</v>
      </c>
      <c r="B365" s="495">
        <v>353</v>
      </c>
      <c r="C365" s="495" t="s">
        <v>6</v>
      </c>
      <c r="D365" s="496" t="s">
        <v>19</v>
      </c>
      <c r="E365" s="626">
        <v>20319182</v>
      </c>
      <c r="F365" s="627" t="s">
        <v>621</v>
      </c>
      <c r="G365" s="624" t="s">
        <v>52</v>
      </c>
      <c r="H365" s="9">
        <f>VLOOKUP($E365,'ALL-GTK-SD-SMP-SMA-SMK-SLB'!$F$14:$CG$713,'ALL-GTK-SD-SMP-SMA-SMK-SLB'!I$7,FALSE)</f>
        <v>0</v>
      </c>
      <c r="I365" s="9">
        <f>VLOOKUP($E365,'ALL-GTK-SD-SMP-SMA-SMK-SLB'!$F$14:$CG$713,'ALL-GTK-SD-SMP-SMA-SMK-SLB'!J$7,FALSE)</f>
        <v>1</v>
      </c>
      <c r="J365" s="9">
        <f>VLOOKUP($E365,'ALL-GTK-SD-SMP-SMA-SMK-SLB'!$F$14:$CG$713,'ALL-GTK-SD-SMP-SMA-SMK-SLB'!K$7,FALSE)</f>
        <v>0</v>
      </c>
      <c r="K365" s="9">
        <f>VLOOKUP($E365,'ALL-GTK-SD-SMP-SMA-SMK-SLB'!$F$14:$CG$713,'ALL-GTK-SD-SMP-SMA-SMK-SLB'!L$7,FALSE)</f>
        <v>0</v>
      </c>
      <c r="L365" s="9">
        <f>VLOOKUP($E365,'ALL-GTK-SD-SMP-SMA-SMK-SLB'!$F$14:$CG$713,'ALL-GTK-SD-SMP-SMA-SMK-SLB'!M$7,FALSE)</f>
        <v>0</v>
      </c>
      <c r="M365" s="9">
        <f>VLOOKUP($E365,'ALL-GTK-SD-SMP-SMA-SMK-SLB'!$F$14:$CG$713,'ALL-GTK-SD-SMP-SMA-SMK-SLB'!N$7,FALSE)</f>
        <v>0</v>
      </c>
      <c r="N365" s="9">
        <f>VLOOKUP($E365,'ALL-GTK-SD-SMP-SMA-SMK-SLB'!$F$14:$CG$713,'ALL-GTK-SD-SMP-SMA-SMK-SLB'!O$7,FALSE)</f>
        <v>4</v>
      </c>
      <c r="O365" s="9">
        <f>VLOOKUP($E365,'ALL-GTK-SD-SMP-SMA-SMK-SLB'!$F$14:$CG$713,'ALL-GTK-SD-SMP-SMA-SMK-SLB'!P$7,FALSE)</f>
        <v>6</v>
      </c>
      <c r="P365" s="299">
        <f t="shared" si="186"/>
        <v>4</v>
      </c>
      <c r="Q365" s="299">
        <f t="shared" si="187"/>
        <v>7</v>
      </c>
      <c r="R365" s="300">
        <f t="shared" si="188"/>
        <v>11</v>
      </c>
      <c r="S365" s="9">
        <f>VLOOKUP($E365,'ALL-GTK-SD-SMP-SMA-SMK-SLB'!$F$14:$CG$713,'ALL-GTK-SD-SMP-SMA-SMK-SLB'!T$7,FALSE)</f>
        <v>0</v>
      </c>
      <c r="T365" s="9">
        <f>VLOOKUP($E365,'ALL-GTK-SD-SMP-SMA-SMK-SLB'!$F$14:$CG$713,'ALL-GTK-SD-SMP-SMA-SMK-SLB'!U$7,FALSE)</f>
        <v>0</v>
      </c>
      <c r="U365" s="9">
        <f>VLOOKUP($E365,'ALL-GTK-SD-SMP-SMA-SMK-SLB'!$F$14:$CG$713,'ALL-GTK-SD-SMP-SMA-SMK-SLB'!V$7,FALSE)</f>
        <v>1</v>
      </c>
      <c r="V365" s="9">
        <f>VLOOKUP($E365,'ALL-GTK-SD-SMP-SMA-SMK-SLB'!$F$14:$CG$713,'ALL-GTK-SD-SMP-SMA-SMK-SLB'!W$7,FALSE)</f>
        <v>2</v>
      </c>
      <c r="W365" s="9">
        <f>VLOOKUP($E365,'ALL-GTK-SD-SMP-SMA-SMK-SLB'!$F$14:$CG$713,'ALL-GTK-SD-SMP-SMA-SMK-SLB'!X$7,FALSE)</f>
        <v>0</v>
      </c>
      <c r="X365" s="9">
        <f>VLOOKUP($E365,'ALL-GTK-SD-SMP-SMA-SMK-SLB'!$F$14:$CG$713,'ALL-GTK-SD-SMP-SMA-SMK-SLB'!Y$7,FALSE)</f>
        <v>1</v>
      </c>
      <c r="Y365" s="299">
        <f t="shared" si="189"/>
        <v>1</v>
      </c>
      <c r="Z365" s="299">
        <f t="shared" si="190"/>
        <v>3</v>
      </c>
      <c r="AA365" s="10">
        <f t="shared" si="191"/>
        <v>4</v>
      </c>
      <c r="AB365" s="44">
        <f t="shared" si="192"/>
        <v>5</v>
      </c>
      <c r="AC365" s="44">
        <f t="shared" si="193"/>
        <v>10</v>
      </c>
      <c r="AD365" s="11">
        <f t="shared" si="194"/>
        <v>15</v>
      </c>
      <c r="AE365" s="9">
        <f>VLOOKUP($E365,'ALL-GTK-SD-SMP-SMA-SMK-SLB'!$F$14:$CG$713,'ALL-GTK-SD-SMP-SMA-SMK-SLB'!AF$7,FALSE)</f>
        <v>1</v>
      </c>
      <c r="AF365" s="9">
        <f>VLOOKUP($E365,'ALL-GTK-SD-SMP-SMA-SMK-SLB'!$F$14:$CG$713,'ALL-GTK-SD-SMP-SMA-SMK-SLB'!AG$7,FALSE)</f>
        <v>4</v>
      </c>
      <c r="AG365" s="10">
        <f t="shared" si="195"/>
        <v>5</v>
      </c>
      <c r="AH365" s="9">
        <f>VLOOKUP($E365,'ALL-GTK-SD-SMP-SMA-SMK-SLB'!$F$14:$CG$713,'ALL-GTK-SD-SMP-SMA-SMK-SLB'!AI$7,FALSE)</f>
        <v>4</v>
      </c>
      <c r="AI365" s="9">
        <f>VLOOKUP($E365,'ALL-GTK-SD-SMP-SMA-SMK-SLB'!$F$14:$CG$713,'ALL-GTK-SD-SMP-SMA-SMK-SLB'!AJ$7,FALSE)</f>
        <v>6</v>
      </c>
      <c r="AJ365" s="10">
        <f t="shared" si="196"/>
        <v>10</v>
      </c>
      <c r="AK365" s="44">
        <f t="shared" si="197"/>
        <v>5</v>
      </c>
      <c r="AL365" s="44">
        <f t="shared" si="198"/>
        <v>10</v>
      </c>
      <c r="AM365" s="11">
        <f t="shared" si="199"/>
        <v>15</v>
      </c>
      <c r="AN365" s="299">
        <f>VLOOKUP($E365,'ALL-GTK-SD-SMP-SMA-SMK-SLB'!$F$14:$CG$713,'ALL-GTK-SD-SMP-SMA-SMK-SLB'!AO$7,FALSE)</f>
        <v>0</v>
      </c>
      <c r="AO365" s="299">
        <f>VLOOKUP($E365,'ALL-GTK-SD-SMP-SMA-SMK-SLB'!$F$14:$CG$713,'ALL-GTK-SD-SMP-SMA-SMK-SLB'!AP$7,FALSE)</f>
        <v>0</v>
      </c>
      <c r="AP365" s="9">
        <f>VLOOKUP($E365,'ALL-GTK-SD-SMP-SMA-SMK-SLB'!$F$14:$CG$713,'ALL-GTK-SD-SMP-SMA-SMK-SLB'!AQ$7,FALSE)</f>
        <v>0</v>
      </c>
      <c r="AQ365" s="9">
        <f>VLOOKUP($E365,'ALL-GTK-SD-SMP-SMA-SMK-SLB'!$F$14:$CG$713,'ALL-GTK-SD-SMP-SMA-SMK-SLB'!AR$7,FALSE)</f>
        <v>0</v>
      </c>
      <c r="AR365" s="9">
        <f>VLOOKUP($E365,'ALL-GTK-SD-SMP-SMA-SMK-SLB'!$F$14:$CG$713,'ALL-GTK-SD-SMP-SMA-SMK-SLB'!AS$7,FALSE)</f>
        <v>3</v>
      </c>
      <c r="AS365" s="9">
        <f>VLOOKUP($E365,'ALL-GTK-SD-SMP-SMA-SMK-SLB'!$F$14:$CG$713,'ALL-GTK-SD-SMP-SMA-SMK-SLB'!AT$7,FALSE)</f>
        <v>1</v>
      </c>
      <c r="AT365" s="9">
        <f>VLOOKUP($E365,'ALL-GTK-SD-SMP-SMA-SMK-SLB'!$F$14:$CG$713,'ALL-GTK-SD-SMP-SMA-SMK-SLB'!AU$7,FALSE)</f>
        <v>0</v>
      </c>
      <c r="AU365" s="9">
        <f>VLOOKUP($E365,'ALL-GTK-SD-SMP-SMA-SMK-SLB'!$F$14:$CG$713,'ALL-GTK-SD-SMP-SMA-SMK-SLB'!AV$7,FALSE)</f>
        <v>0</v>
      </c>
      <c r="AV365" s="9">
        <f>VLOOKUP($E365,'ALL-GTK-SD-SMP-SMA-SMK-SLB'!$F$14:$CG$713,'ALL-GTK-SD-SMP-SMA-SMK-SLB'!AW$7,FALSE)</f>
        <v>0</v>
      </c>
      <c r="AW365" s="9">
        <f>VLOOKUP($E365,'ALL-GTK-SD-SMP-SMA-SMK-SLB'!$F$14:$CG$713,'ALL-GTK-SD-SMP-SMA-SMK-SLB'!AX$7,FALSE)</f>
        <v>0</v>
      </c>
      <c r="AX365" s="9">
        <f>VLOOKUP($E365,'ALL-GTK-SD-SMP-SMA-SMK-SLB'!$F$14:$CG$713,'ALL-GTK-SD-SMP-SMA-SMK-SLB'!AY$7,FALSE)</f>
        <v>2</v>
      </c>
      <c r="AY365" s="9">
        <f>VLOOKUP($E365,'ALL-GTK-SD-SMP-SMA-SMK-SLB'!$F$14:$CG$713,'ALL-GTK-SD-SMP-SMA-SMK-SLB'!AZ$7,FALSE)</f>
        <v>9</v>
      </c>
      <c r="AZ365" s="9">
        <f>VLOOKUP($E365,'ALL-GTK-SD-SMP-SMA-SMK-SLB'!$F$14:$CG$713,'ALL-GTK-SD-SMP-SMA-SMK-SLB'!BA$7,FALSE)</f>
        <v>0</v>
      </c>
      <c r="BA365" s="9">
        <f>VLOOKUP($E365,'ALL-GTK-SD-SMP-SMA-SMK-SLB'!$F$14:$CG$713,'ALL-GTK-SD-SMP-SMA-SMK-SLB'!BB$7,FALSE)</f>
        <v>0</v>
      </c>
      <c r="BB365" s="9">
        <f>VLOOKUP($E365,'ALL-GTK-SD-SMP-SMA-SMK-SLB'!$F$14:$CG$713,'ALL-GTK-SD-SMP-SMA-SMK-SLB'!BC$7,FALSE)</f>
        <v>0</v>
      </c>
      <c r="BC365" s="9">
        <f>VLOOKUP($E365,'ALL-GTK-SD-SMP-SMA-SMK-SLB'!$F$14:$CG$713,'ALL-GTK-SD-SMP-SMA-SMK-SLB'!BD$7,FALSE)</f>
        <v>0</v>
      </c>
      <c r="BD365" s="310">
        <f t="shared" si="200"/>
        <v>3</v>
      </c>
      <c r="BE365" s="310">
        <f t="shared" si="201"/>
        <v>1</v>
      </c>
      <c r="BF365" s="10">
        <f t="shared" si="202"/>
        <v>4</v>
      </c>
      <c r="BG365" s="311">
        <f t="shared" si="203"/>
        <v>2</v>
      </c>
      <c r="BH365" s="311">
        <f t="shared" si="204"/>
        <v>9</v>
      </c>
      <c r="BI365" s="10">
        <f t="shared" si="205"/>
        <v>11</v>
      </c>
      <c r="BJ365" s="44">
        <f t="shared" si="206"/>
        <v>5</v>
      </c>
      <c r="BK365" s="44">
        <f t="shared" si="207"/>
        <v>10</v>
      </c>
      <c r="BL365" s="11">
        <f t="shared" si="208"/>
        <v>15</v>
      </c>
      <c r="BM365" s="9">
        <f>VLOOKUP($E365,'ALL-GTK-SD-SMP-SMA-SMK-SLB'!$F$14:$CG$713,'ALL-GTK-SD-SMP-SMA-SMK-SLB'!BN$7,FALSE)</f>
        <v>0</v>
      </c>
      <c r="BN365" s="9">
        <f>VLOOKUP($E365,'ALL-GTK-SD-SMP-SMA-SMK-SLB'!$F$14:$CG$713,'ALL-GTK-SD-SMP-SMA-SMK-SLB'!BO$7,FALSE)</f>
        <v>0</v>
      </c>
      <c r="BO365" s="9">
        <f>VLOOKUP($E365,'ALL-GTK-SD-SMP-SMA-SMK-SLB'!$F$14:$CG$713,'ALL-GTK-SD-SMP-SMA-SMK-SLB'!BP$7,FALSE)</f>
        <v>0</v>
      </c>
      <c r="BP365" s="9">
        <f>VLOOKUP($E365,'ALL-GTK-SD-SMP-SMA-SMK-SLB'!$F$14:$CG$713,'ALL-GTK-SD-SMP-SMA-SMK-SLB'!BQ$7,FALSE)</f>
        <v>0</v>
      </c>
      <c r="BQ365" s="9">
        <f>VLOOKUP($E365,'ALL-GTK-SD-SMP-SMA-SMK-SLB'!$F$14:$CG$713,'ALL-GTK-SD-SMP-SMA-SMK-SLB'!BR$7,FALSE)</f>
        <v>0</v>
      </c>
      <c r="BR365" s="9">
        <f>VLOOKUP($E365,'ALL-GTK-SD-SMP-SMA-SMK-SLB'!$F$14:$CG$713,'ALL-GTK-SD-SMP-SMA-SMK-SLB'!BS$7,FALSE)</f>
        <v>0</v>
      </c>
      <c r="BS365" s="9">
        <f>VLOOKUP($E365,'ALL-GTK-SD-SMP-SMA-SMK-SLB'!$F$14:$CG$713,'ALL-GTK-SD-SMP-SMA-SMK-SLB'!BT$7,FALSE)</f>
        <v>1</v>
      </c>
      <c r="BT365" s="9">
        <f>VLOOKUP($E365,'ALL-GTK-SD-SMP-SMA-SMK-SLB'!$F$14:$CG$713,'ALL-GTK-SD-SMP-SMA-SMK-SLB'!BU$7,FALSE)</f>
        <v>0</v>
      </c>
      <c r="BU365" s="299">
        <f t="shared" si="209"/>
        <v>1</v>
      </c>
      <c r="BV365" s="299">
        <f t="shared" si="210"/>
        <v>0</v>
      </c>
      <c r="BW365" s="44">
        <f t="shared" si="211"/>
        <v>1</v>
      </c>
      <c r="BX365" s="44">
        <f t="shared" si="212"/>
        <v>0</v>
      </c>
      <c r="BY365" s="11">
        <f t="shared" si="213"/>
        <v>1</v>
      </c>
      <c r="BZ365" s="14">
        <f t="shared" si="214"/>
        <v>5</v>
      </c>
      <c r="CA365" s="14">
        <f t="shared" si="215"/>
        <v>10</v>
      </c>
      <c r="CB365" s="13">
        <f t="shared" si="216"/>
        <v>1</v>
      </c>
      <c r="CC365" s="13">
        <f t="shared" si="217"/>
        <v>0</v>
      </c>
      <c r="CD365" s="312">
        <f t="shared" si="218"/>
        <v>6</v>
      </c>
      <c r="CE365" s="312">
        <f t="shared" si="219"/>
        <v>10</v>
      </c>
      <c r="CF365" s="313">
        <f t="shared" si="220"/>
        <v>16</v>
      </c>
      <c r="CG365" s="302" t="str">
        <f t="shared" si="221"/>
        <v>OK</v>
      </c>
    </row>
    <row r="366" spans="1:85" ht="14.25" x14ac:dyDescent="0.25">
      <c r="A366" s="6">
        <v>354</v>
      </c>
      <c r="B366" s="495">
        <v>354</v>
      </c>
      <c r="C366" s="495" t="s">
        <v>6</v>
      </c>
      <c r="D366" s="496" t="s">
        <v>19</v>
      </c>
      <c r="E366" s="626">
        <v>20319180</v>
      </c>
      <c r="F366" s="627" t="s">
        <v>622</v>
      </c>
      <c r="G366" s="624" t="s">
        <v>52</v>
      </c>
      <c r="H366" s="9">
        <f>VLOOKUP($E366,'ALL-GTK-SD-SMP-SMA-SMK-SLB'!$F$14:$CG$713,'ALL-GTK-SD-SMP-SMA-SMK-SLB'!I$7,FALSE)</f>
        <v>0</v>
      </c>
      <c r="I366" s="9">
        <f>VLOOKUP($E366,'ALL-GTK-SD-SMP-SMA-SMK-SLB'!$F$14:$CG$713,'ALL-GTK-SD-SMP-SMA-SMK-SLB'!J$7,FALSE)</f>
        <v>0</v>
      </c>
      <c r="J366" s="9">
        <f>VLOOKUP($E366,'ALL-GTK-SD-SMP-SMA-SMK-SLB'!$F$14:$CG$713,'ALL-GTK-SD-SMP-SMA-SMK-SLB'!K$7,FALSE)</f>
        <v>0</v>
      </c>
      <c r="K366" s="9">
        <f>VLOOKUP($E366,'ALL-GTK-SD-SMP-SMA-SMK-SLB'!$F$14:$CG$713,'ALL-GTK-SD-SMP-SMA-SMK-SLB'!L$7,FALSE)</f>
        <v>0</v>
      </c>
      <c r="L366" s="9">
        <f>VLOOKUP($E366,'ALL-GTK-SD-SMP-SMA-SMK-SLB'!$F$14:$CG$713,'ALL-GTK-SD-SMP-SMA-SMK-SLB'!M$7,FALSE)</f>
        <v>0</v>
      </c>
      <c r="M366" s="9">
        <f>VLOOKUP($E366,'ALL-GTK-SD-SMP-SMA-SMK-SLB'!$F$14:$CG$713,'ALL-GTK-SD-SMP-SMA-SMK-SLB'!N$7,FALSE)</f>
        <v>3</v>
      </c>
      <c r="N366" s="9">
        <f>VLOOKUP($E366,'ALL-GTK-SD-SMP-SMA-SMK-SLB'!$F$14:$CG$713,'ALL-GTK-SD-SMP-SMA-SMK-SLB'!O$7,FALSE)</f>
        <v>0</v>
      </c>
      <c r="O366" s="9">
        <f>VLOOKUP($E366,'ALL-GTK-SD-SMP-SMA-SMK-SLB'!$F$14:$CG$713,'ALL-GTK-SD-SMP-SMA-SMK-SLB'!P$7,FALSE)</f>
        <v>2</v>
      </c>
      <c r="P366" s="299">
        <f t="shared" si="186"/>
        <v>0</v>
      </c>
      <c r="Q366" s="299">
        <f t="shared" si="187"/>
        <v>5</v>
      </c>
      <c r="R366" s="300">
        <f t="shared" si="188"/>
        <v>5</v>
      </c>
      <c r="S366" s="9">
        <f>VLOOKUP($E366,'ALL-GTK-SD-SMP-SMA-SMK-SLB'!$F$14:$CG$713,'ALL-GTK-SD-SMP-SMA-SMK-SLB'!T$7,FALSE)</f>
        <v>0</v>
      </c>
      <c r="T366" s="9">
        <f>VLOOKUP($E366,'ALL-GTK-SD-SMP-SMA-SMK-SLB'!$F$14:$CG$713,'ALL-GTK-SD-SMP-SMA-SMK-SLB'!U$7,FALSE)</f>
        <v>0</v>
      </c>
      <c r="U366" s="9">
        <f>VLOOKUP($E366,'ALL-GTK-SD-SMP-SMA-SMK-SLB'!$F$14:$CG$713,'ALL-GTK-SD-SMP-SMA-SMK-SLB'!V$7,FALSE)</f>
        <v>2</v>
      </c>
      <c r="V366" s="9">
        <f>VLOOKUP($E366,'ALL-GTK-SD-SMP-SMA-SMK-SLB'!$F$14:$CG$713,'ALL-GTK-SD-SMP-SMA-SMK-SLB'!W$7,FALSE)</f>
        <v>1</v>
      </c>
      <c r="W366" s="9">
        <f>VLOOKUP($E366,'ALL-GTK-SD-SMP-SMA-SMK-SLB'!$F$14:$CG$713,'ALL-GTK-SD-SMP-SMA-SMK-SLB'!X$7,FALSE)</f>
        <v>0</v>
      </c>
      <c r="X366" s="9">
        <f>VLOOKUP($E366,'ALL-GTK-SD-SMP-SMA-SMK-SLB'!$F$14:$CG$713,'ALL-GTK-SD-SMP-SMA-SMK-SLB'!Y$7,FALSE)</f>
        <v>1</v>
      </c>
      <c r="Y366" s="299">
        <f t="shared" si="189"/>
        <v>2</v>
      </c>
      <c r="Z366" s="299">
        <f t="shared" si="190"/>
        <v>2</v>
      </c>
      <c r="AA366" s="10">
        <f t="shared" si="191"/>
        <v>4</v>
      </c>
      <c r="AB366" s="44">
        <f t="shared" si="192"/>
        <v>2</v>
      </c>
      <c r="AC366" s="44">
        <f t="shared" si="193"/>
        <v>7</v>
      </c>
      <c r="AD366" s="11">
        <f t="shared" si="194"/>
        <v>9</v>
      </c>
      <c r="AE366" s="9">
        <f>VLOOKUP($E366,'ALL-GTK-SD-SMP-SMA-SMK-SLB'!$F$14:$CG$713,'ALL-GTK-SD-SMP-SMA-SMK-SLB'!AF$7,FALSE)</f>
        <v>1</v>
      </c>
      <c r="AF366" s="9">
        <f>VLOOKUP($E366,'ALL-GTK-SD-SMP-SMA-SMK-SLB'!$F$14:$CG$713,'ALL-GTK-SD-SMP-SMA-SMK-SLB'!AG$7,FALSE)</f>
        <v>3</v>
      </c>
      <c r="AG366" s="10">
        <f t="shared" si="195"/>
        <v>4</v>
      </c>
      <c r="AH366" s="9">
        <f>VLOOKUP($E366,'ALL-GTK-SD-SMP-SMA-SMK-SLB'!$F$14:$CG$713,'ALL-GTK-SD-SMP-SMA-SMK-SLB'!AI$7,FALSE)</f>
        <v>1</v>
      </c>
      <c r="AI366" s="9">
        <f>VLOOKUP($E366,'ALL-GTK-SD-SMP-SMA-SMK-SLB'!$F$14:$CG$713,'ALL-GTK-SD-SMP-SMA-SMK-SLB'!AJ$7,FALSE)</f>
        <v>4</v>
      </c>
      <c r="AJ366" s="10">
        <f t="shared" si="196"/>
        <v>5</v>
      </c>
      <c r="AK366" s="44">
        <f t="shared" si="197"/>
        <v>2</v>
      </c>
      <c r="AL366" s="44">
        <f t="shared" si="198"/>
        <v>7</v>
      </c>
      <c r="AM366" s="11">
        <f t="shared" si="199"/>
        <v>9</v>
      </c>
      <c r="AN366" s="299">
        <f>VLOOKUP($E366,'ALL-GTK-SD-SMP-SMA-SMK-SLB'!$F$14:$CG$713,'ALL-GTK-SD-SMP-SMA-SMK-SLB'!AO$7,FALSE)</f>
        <v>0</v>
      </c>
      <c r="AO366" s="299">
        <f>VLOOKUP($E366,'ALL-GTK-SD-SMP-SMA-SMK-SLB'!$F$14:$CG$713,'ALL-GTK-SD-SMP-SMA-SMK-SLB'!AP$7,FALSE)</f>
        <v>0</v>
      </c>
      <c r="AP366" s="9">
        <f>VLOOKUP($E366,'ALL-GTK-SD-SMP-SMA-SMK-SLB'!$F$14:$CG$713,'ALL-GTK-SD-SMP-SMA-SMK-SLB'!AQ$7,FALSE)</f>
        <v>0</v>
      </c>
      <c r="AQ366" s="9">
        <f>VLOOKUP($E366,'ALL-GTK-SD-SMP-SMA-SMK-SLB'!$F$14:$CG$713,'ALL-GTK-SD-SMP-SMA-SMK-SLB'!AR$7,FALSE)</f>
        <v>0</v>
      </c>
      <c r="AR366" s="9">
        <f>VLOOKUP($E366,'ALL-GTK-SD-SMP-SMA-SMK-SLB'!$F$14:$CG$713,'ALL-GTK-SD-SMP-SMA-SMK-SLB'!AS$7,FALSE)</f>
        <v>0</v>
      </c>
      <c r="AS366" s="9">
        <f>VLOOKUP($E366,'ALL-GTK-SD-SMP-SMA-SMK-SLB'!$F$14:$CG$713,'ALL-GTK-SD-SMP-SMA-SMK-SLB'!AT$7,FALSE)</f>
        <v>1</v>
      </c>
      <c r="AT366" s="9">
        <f>VLOOKUP($E366,'ALL-GTK-SD-SMP-SMA-SMK-SLB'!$F$14:$CG$713,'ALL-GTK-SD-SMP-SMA-SMK-SLB'!AU$7,FALSE)</f>
        <v>0</v>
      </c>
      <c r="AU366" s="9">
        <f>VLOOKUP($E366,'ALL-GTK-SD-SMP-SMA-SMK-SLB'!$F$14:$CG$713,'ALL-GTK-SD-SMP-SMA-SMK-SLB'!AV$7,FALSE)</f>
        <v>0</v>
      </c>
      <c r="AV366" s="9">
        <f>VLOOKUP($E366,'ALL-GTK-SD-SMP-SMA-SMK-SLB'!$F$14:$CG$713,'ALL-GTK-SD-SMP-SMA-SMK-SLB'!AW$7,FALSE)</f>
        <v>0</v>
      </c>
      <c r="AW366" s="9">
        <f>VLOOKUP($E366,'ALL-GTK-SD-SMP-SMA-SMK-SLB'!$F$14:$CG$713,'ALL-GTK-SD-SMP-SMA-SMK-SLB'!AX$7,FALSE)</f>
        <v>0</v>
      </c>
      <c r="AX366" s="9">
        <f>VLOOKUP($E366,'ALL-GTK-SD-SMP-SMA-SMK-SLB'!$F$14:$CG$713,'ALL-GTK-SD-SMP-SMA-SMK-SLB'!AY$7,FALSE)</f>
        <v>2</v>
      </c>
      <c r="AY366" s="9">
        <f>VLOOKUP($E366,'ALL-GTK-SD-SMP-SMA-SMK-SLB'!$F$14:$CG$713,'ALL-GTK-SD-SMP-SMA-SMK-SLB'!AZ$7,FALSE)</f>
        <v>6</v>
      </c>
      <c r="AZ366" s="9">
        <f>VLOOKUP($E366,'ALL-GTK-SD-SMP-SMA-SMK-SLB'!$F$14:$CG$713,'ALL-GTK-SD-SMP-SMA-SMK-SLB'!BA$7,FALSE)</f>
        <v>0</v>
      </c>
      <c r="BA366" s="9">
        <f>VLOOKUP($E366,'ALL-GTK-SD-SMP-SMA-SMK-SLB'!$F$14:$CG$713,'ALL-GTK-SD-SMP-SMA-SMK-SLB'!BB$7,FALSE)</f>
        <v>0</v>
      </c>
      <c r="BB366" s="9">
        <f>VLOOKUP($E366,'ALL-GTK-SD-SMP-SMA-SMK-SLB'!$F$14:$CG$713,'ALL-GTK-SD-SMP-SMA-SMK-SLB'!BC$7,FALSE)</f>
        <v>0</v>
      </c>
      <c r="BC366" s="9">
        <f>VLOOKUP($E366,'ALL-GTK-SD-SMP-SMA-SMK-SLB'!$F$14:$CG$713,'ALL-GTK-SD-SMP-SMA-SMK-SLB'!BD$7,FALSE)</f>
        <v>0</v>
      </c>
      <c r="BD366" s="310">
        <f t="shared" si="200"/>
        <v>0</v>
      </c>
      <c r="BE366" s="310">
        <f t="shared" si="201"/>
        <v>1</v>
      </c>
      <c r="BF366" s="10">
        <f t="shared" si="202"/>
        <v>1</v>
      </c>
      <c r="BG366" s="311">
        <f t="shared" si="203"/>
        <v>2</v>
      </c>
      <c r="BH366" s="311">
        <f t="shared" si="204"/>
        <v>6</v>
      </c>
      <c r="BI366" s="10">
        <f t="shared" si="205"/>
        <v>8</v>
      </c>
      <c r="BJ366" s="44">
        <f t="shared" si="206"/>
        <v>2</v>
      </c>
      <c r="BK366" s="44">
        <f t="shared" si="207"/>
        <v>7</v>
      </c>
      <c r="BL366" s="11">
        <f t="shared" si="208"/>
        <v>9</v>
      </c>
      <c r="BM366" s="9">
        <f>VLOOKUP($E366,'ALL-GTK-SD-SMP-SMA-SMK-SLB'!$F$14:$CG$713,'ALL-GTK-SD-SMP-SMA-SMK-SLB'!BN$7,FALSE)</f>
        <v>0</v>
      </c>
      <c r="BN366" s="9">
        <f>VLOOKUP($E366,'ALL-GTK-SD-SMP-SMA-SMK-SLB'!$F$14:$CG$713,'ALL-GTK-SD-SMP-SMA-SMK-SLB'!BO$7,FALSE)</f>
        <v>0</v>
      </c>
      <c r="BO366" s="9">
        <f>VLOOKUP($E366,'ALL-GTK-SD-SMP-SMA-SMK-SLB'!$F$14:$CG$713,'ALL-GTK-SD-SMP-SMA-SMK-SLB'!BP$7,FALSE)</f>
        <v>0</v>
      </c>
      <c r="BP366" s="9">
        <f>VLOOKUP($E366,'ALL-GTK-SD-SMP-SMA-SMK-SLB'!$F$14:$CG$713,'ALL-GTK-SD-SMP-SMA-SMK-SLB'!BQ$7,FALSE)</f>
        <v>0</v>
      </c>
      <c r="BQ366" s="9">
        <f>VLOOKUP($E366,'ALL-GTK-SD-SMP-SMA-SMK-SLB'!$F$14:$CG$713,'ALL-GTK-SD-SMP-SMA-SMK-SLB'!BR$7,FALSE)</f>
        <v>0</v>
      </c>
      <c r="BR366" s="9">
        <f>VLOOKUP($E366,'ALL-GTK-SD-SMP-SMA-SMK-SLB'!$F$14:$CG$713,'ALL-GTK-SD-SMP-SMA-SMK-SLB'!BS$7,FALSE)</f>
        <v>0</v>
      </c>
      <c r="BS366" s="9">
        <f>VLOOKUP($E366,'ALL-GTK-SD-SMP-SMA-SMK-SLB'!$F$14:$CG$713,'ALL-GTK-SD-SMP-SMA-SMK-SLB'!BT$7,FALSE)</f>
        <v>1</v>
      </c>
      <c r="BT366" s="9">
        <f>VLOOKUP($E366,'ALL-GTK-SD-SMP-SMA-SMK-SLB'!$F$14:$CG$713,'ALL-GTK-SD-SMP-SMA-SMK-SLB'!BU$7,FALSE)</f>
        <v>0</v>
      </c>
      <c r="BU366" s="299">
        <f t="shared" si="209"/>
        <v>1</v>
      </c>
      <c r="BV366" s="299">
        <f t="shared" si="210"/>
        <v>0</v>
      </c>
      <c r="BW366" s="44">
        <f t="shared" si="211"/>
        <v>1</v>
      </c>
      <c r="BX366" s="44">
        <f t="shared" si="212"/>
        <v>0</v>
      </c>
      <c r="BY366" s="11">
        <f t="shared" si="213"/>
        <v>1</v>
      </c>
      <c r="BZ366" s="14">
        <f t="shared" si="214"/>
        <v>2</v>
      </c>
      <c r="CA366" s="14">
        <f t="shared" si="215"/>
        <v>7</v>
      </c>
      <c r="CB366" s="13">
        <f t="shared" si="216"/>
        <v>1</v>
      </c>
      <c r="CC366" s="13">
        <f t="shared" si="217"/>
        <v>0</v>
      </c>
      <c r="CD366" s="312">
        <f t="shared" si="218"/>
        <v>3</v>
      </c>
      <c r="CE366" s="312">
        <f t="shared" si="219"/>
        <v>7</v>
      </c>
      <c r="CF366" s="313">
        <f t="shared" si="220"/>
        <v>10</v>
      </c>
      <c r="CG366" s="302" t="str">
        <f t="shared" si="221"/>
        <v>OK</v>
      </c>
    </row>
    <row r="367" spans="1:85" ht="14.25" x14ac:dyDescent="0.25">
      <c r="A367" s="6">
        <v>355</v>
      </c>
      <c r="B367" s="495">
        <v>355</v>
      </c>
      <c r="C367" s="495" t="s">
        <v>6</v>
      </c>
      <c r="D367" s="496" t="s">
        <v>19</v>
      </c>
      <c r="E367" s="626">
        <v>20319235</v>
      </c>
      <c r="F367" s="627" t="s">
        <v>623</v>
      </c>
      <c r="G367" s="624" t="s">
        <v>52</v>
      </c>
      <c r="H367" s="9">
        <f>VLOOKUP($E367,'ALL-GTK-SD-SMP-SMA-SMK-SLB'!$F$14:$CG$713,'ALL-GTK-SD-SMP-SMA-SMK-SLB'!I$7,FALSE)</f>
        <v>0</v>
      </c>
      <c r="I367" s="9">
        <f>VLOOKUP($E367,'ALL-GTK-SD-SMP-SMA-SMK-SLB'!$F$14:$CG$713,'ALL-GTK-SD-SMP-SMA-SMK-SLB'!J$7,FALSE)</f>
        <v>0</v>
      </c>
      <c r="J367" s="9">
        <f>VLOOKUP($E367,'ALL-GTK-SD-SMP-SMA-SMK-SLB'!$F$14:$CG$713,'ALL-GTK-SD-SMP-SMA-SMK-SLB'!K$7,FALSE)</f>
        <v>0</v>
      </c>
      <c r="K367" s="9">
        <f>VLOOKUP($E367,'ALL-GTK-SD-SMP-SMA-SMK-SLB'!$F$14:$CG$713,'ALL-GTK-SD-SMP-SMA-SMK-SLB'!L$7,FALSE)</f>
        <v>0</v>
      </c>
      <c r="L367" s="9">
        <f>VLOOKUP($E367,'ALL-GTK-SD-SMP-SMA-SMK-SLB'!$F$14:$CG$713,'ALL-GTK-SD-SMP-SMA-SMK-SLB'!M$7,FALSE)</f>
        <v>3</v>
      </c>
      <c r="M367" s="9">
        <f>VLOOKUP($E367,'ALL-GTK-SD-SMP-SMA-SMK-SLB'!$F$14:$CG$713,'ALL-GTK-SD-SMP-SMA-SMK-SLB'!N$7,FALSE)</f>
        <v>0</v>
      </c>
      <c r="N367" s="9">
        <f>VLOOKUP($E367,'ALL-GTK-SD-SMP-SMA-SMK-SLB'!$F$14:$CG$713,'ALL-GTK-SD-SMP-SMA-SMK-SLB'!O$7,FALSE)</f>
        <v>0</v>
      </c>
      <c r="O367" s="9">
        <f>VLOOKUP($E367,'ALL-GTK-SD-SMP-SMA-SMK-SLB'!$F$14:$CG$713,'ALL-GTK-SD-SMP-SMA-SMK-SLB'!P$7,FALSE)</f>
        <v>3</v>
      </c>
      <c r="P367" s="299">
        <f t="shared" si="186"/>
        <v>3</v>
      </c>
      <c r="Q367" s="299">
        <f t="shared" si="187"/>
        <v>3</v>
      </c>
      <c r="R367" s="300">
        <f t="shared" si="188"/>
        <v>6</v>
      </c>
      <c r="S367" s="9">
        <f>VLOOKUP($E367,'ALL-GTK-SD-SMP-SMA-SMK-SLB'!$F$14:$CG$713,'ALL-GTK-SD-SMP-SMA-SMK-SLB'!T$7,FALSE)</f>
        <v>0</v>
      </c>
      <c r="T367" s="9">
        <f>VLOOKUP($E367,'ALL-GTK-SD-SMP-SMA-SMK-SLB'!$F$14:$CG$713,'ALL-GTK-SD-SMP-SMA-SMK-SLB'!U$7,FALSE)</f>
        <v>0</v>
      </c>
      <c r="U367" s="9">
        <f>VLOOKUP($E367,'ALL-GTK-SD-SMP-SMA-SMK-SLB'!$F$14:$CG$713,'ALL-GTK-SD-SMP-SMA-SMK-SLB'!V$7,FALSE)</f>
        <v>0</v>
      </c>
      <c r="V367" s="9">
        <f>VLOOKUP($E367,'ALL-GTK-SD-SMP-SMA-SMK-SLB'!$F$14:$CG$713,'ALL-GTK-SD-SMP-SMA-SMK-SLB'!W$7,FALSE)</f>
        <v>2</v>
      </c>
      <c r="W367" s="9">
        <f>VLOOKUP($E367,'ALL-GTK-SD-SMP-SMA-SMK-SLB'!$F$14:$CG$713,'ALL-GTK-SD-SMP-SMA-SMK-SLB'!X$7,FALSE)</f>
        <v>1</v>
      </c>
      <c r="X367" s="9">
        <f>VLOOKUP($E367,'ALL-GTK-SD-SMP-SMA-SMK-SLB'!$F$14:$CG$713,'ALL-GTK-SD-SMP-SMA-SMK-SLB'!Y$7,FALSE)</f>
        <v>0</v>
      </c>
      <c r="Y367" s="299">
        <f t="shared" si="189"/>
        <v>1</v>
      </c>
      <c r="Z367" s="299">
        <f t="shared" si="190"/>
        <v>2</v>
      </c>
      <c r="AA367" s="10">
        <f t="shared" si="191"/>
        <v>3</v>
      </c>
      <c r="AB367" s="44">
        <f t="shared" si="192"/>
        <v>4</v>
      </c>
      <c r="AC367" s="44">
        <f t="shared" si="193"/>
        <v>5</v>
      </c>
      <c r="AD367" s="11">
        <f t="shared" si="194"/>
        <v>9</v>
      </c>
      <c r="AE367" s="9">
        <f>VLOOKUP($E367,'ALL-GTK-SD-SMP-SMA-SMK-SLB'!$F$14:$CG$713,'ALL-GTK-SD-SMP-SMA-SMK-SLB'!AF$7,FALSE)</f>
        <v>3</v>
      </c>
      <c r="AF367" s="9">
        <f>VLOOKUP($E367,'ALL-GTK-SD-SMP-SMA-SMK-SLB'!$F$14:$CG$713,'ALL-GTK-SD-SMP-SMA-SMK-SLB'!AG$7,FALSE)</f>
        <v>2</v>
      </c>
      <c r="AG367" s="10">
        <f t="shared" si="195"/>
        <v>5</v>
      </c>
      <c r="AH367" s="9">
        <f>VLOOKUP($E367,'ALL-GTK-SD-SMP-SMA-SMK-SLB'!$F$14:$CG$713,'ALL-GTK-SD-SMP-SMA-SMK-SLB'!AI$7,FALSE)</f>
        <v>1</v>
      </c>
      <c r="AI367" s="9">
        <f>VLOOKUP($E367,'ALL-GTK-SD-SMP-SMA-SMK-SLB'!$F$14:$CG$713,'ALL-GTK-SD-SMP-SMA-SMK-SLB'!AJ$7,FALSE)</f>
        <v>3</v>
      </c>
      <c r="AJ367" s="10">
        <f t="shared" si="196"/>
        <v>4</v>
      </c>
      <c r="AK367" s="44">
        <f t="shared" si="197"/>
        <v>4</v>
      </c>
      <c r="AL367" s="44">
        <f t="shared" si="198"/>
        <v>5</v>
      </c>
      <c r="AM367" s="11">
        <f t="shared" si="199"/>
        <v>9</v>
      </c>
      <c r="AN367" s="299">
        <f>VLOOKUP($E367,'ALL-GTK-SD-SMP-SMA-SMK-SLB'!$F$14:$CG$713,'ALL-GTK-SD-SMP-SMA-SMK-SLB'!AO$7,FALSE)</f>
        <v>0</v>
      </c>
      <c r="AO367" s="299">
        <f>VLOOKUP($E367,'ALL-GTK-SD-SMP-SMA-SMK-SLB'!$F$14:$CG$713,'ALL-GTK-SD-SMP-SMA-SMK-SLB'!AP$7,FALSE)</f>
        <v>0</v>
      </c>
      <c r="AP367" s="9">
        <f>VLOOKUP($E367,'ALL-GTK-SD-SMP-SMA-SMK-SLB'!$F$14:$CG$713,'ALL-GTK-SD-SMP-SMA-SMK-SLB'!AQ$7,FALSE)</f>
        <v>0</v>
      </c>
      <c r="AQ367" s="9">
        <f>VLOOKUP($E367,'ALL-GTK-SD-SMP-SMA-SMK-SLB'!$F$14:$CG$713,'ALL-GTK-SD-SMP-SMA-SMK-SLB'!AR$7,FALSE)</f>
        <v>0</v>
      </c>
      <c r="AR367" s="9">
        <f>VLOOKUP($E367,'ALL-GTK-SD-SMP-SMA-SMK-SLB'!$F$14:$CG$713,'ALL-GTK-SD-SMP-SMA-SMK-SLB'!AS$7,FALSE)</f>
        <v>1</v>
      </c>
      <c r="AS367" s="9">
        <f>VLOOKUP($E367,'ALL-GTK-SD-SMP-SMA-SMK-SLB'!$F$14:$CG$713,'ALL-GTK-SD-SMP-SMA-SMK-SLB'!AT$7,FALSE)</f>
        <v>0</v>
      </c>
      <c r="AT367" s="9">
        <f>VLOOKUP($E367,'ALL-GTK-SD-SMP-SMA-SMK-SLB'!$F$14:$CG$713,'ALL-GTK-SD-SMP-SMA-SMK-SLB'!AU$7,FALSE)</f>
        <v>0</v>
      </c>
      <c r="AU367" s="9">
        <f>VLOOKUP($E367,'ALL-GTK-SD-SMP-SMA-SMK-SLB'!$F$14:$CG$713,'ALL-GTK-SD-SMP-SMA-SMK-SLB'!AV$7,FALSE)</f>
        <v>0</v>
      </c>
      <c r="AV367" s="9">
        <f>VLOOKUP($E367,'ALL-GTK-SD-SMP-SMA-SMK-SLB'!$F$14:$CG$713,'ALL-GTK-SD-SMP-SMA-SMK-SLB'!AW$7,FALSE)</f>
        <v>0</v>
      </c>
      <c r="AW367" s="9">
        <f>VLOOKUP($E367,'ALL-GTK-SD-SMP-SMA-SMK-SLB'!$F$14:$CG$713,'ALL-GTK-SD-SMP-SMA-SMK-SLB'!AX$7,FALSE)</f>
        <v>0</v>
      </c>
      <c r="AX367" s="9">
        <f>VLOOKUP($E367,'ALL-GTK-SD-SMP-SMA-SMK-SLB'!$F$14:$CG$713,'ALL-GTK-SD-SMP-SMA-SMK-SLB'!AY$7,FALSE)</f>
        <v>3</v>
      </c>
      <c r="AY367" s="9">
        <f>VLOOKUP($E367,'ALL-GTK-SD-SMP-SMA-SMK-SLB'!$F$14:$CG$713,'ALL-GTK-SD-SMP-SMA-SMK-SLB'!AZ$7,FALSE)</f>
        <v>5</v>
      </c>
      <c r="AZ367" s="9">
        <f>VLOOKUP($E367,'ALL-GTK-SD-SMP-SMA-SMK-SLB'!$F$14:$CG$713,'ALL-GTK-SD-SMP-SMA-SMK-SLB'!BA$7,FALSE)</f>
        <v>0</v>
      </c>
      <c r="BA367" s="9">
        <f>VLOOKUP($E367,'ALL-GTK-SD-SMP-SMA-SMK-SLB'!$F$14:$CG$713,'ALL-GTK-SD-SMP-SMA-SMK-SLB'!BB$7,FALSE)</f>
        <v>0</v>
      </c>
      <c r="BB367" s="9">
        <f>VLOOKUP($E367,'ALL-GTK-SD-SMP-SMA-SMK-SLB'!$F$14:$CG$713,'ALL-GTK-SD-SMP-SMA-SMK-SLB'!BC$7,FALSE)</f>
        <v>0</v>
      </c>
      <c r="BC367" s="9">
        <f>VLOOKUP($E367,'ALL-GTK-SD-SMP-SMA-SMK-SLB'!$F$14:$CG$713,'ALL-GTK-SD-SMP-SMA-SMK-SLB'!BD$7,FALSE)</f>
        <v>0</v>
      </c>
      <c r="BD367" s="310">
        <f t="shared" si="200"/>
        <v>1</v>
      </c>
      <c r="BE367" s="310">
        <f t="shared" si="201"/>
        <v>0</v>
      </c>
      <c r="BF367" s="10">
        <f t="shared" si="202"/>
        <v>1</v>
      </c>
      <c r="BG367" s="311">
        <f t="shared" si="203"/>
        <v>3</v>
      </c>
      <c r="BH367" s="311">
        <f t="shared" si="204"/>
        <v>5</v>
      </c>
      <c r="BI367" s="10">
        <f t="shared" si="205"/>
        <v>8</v>
      </c>
      <c r="BJ367" s="44">
        <f t="shared" si="206"/>
        <v>4</v>
      </c>
      <c r="BK367" s="44">
        <f t="shared" si="207"/>
        <v>5</v>
      </c>
      <c r="BL367" s="11">
        <f t="shared" si="208"/>
        <v>9</v>
      </c>
      <c r="BM367" s="9">
        <f>VLOOKUP($E367,'ALL-GTK-SD-SMP-SMA-SMK-SLB'!$F$14:$CG$713,'ALL-GTK-SD-SMP-SMA-SMK-SLB'!BN$7,FALSE)</f>
        <v>0</v>
      </c>
      <c r="BN367" s="9">
        <f>VLOOKUP($E367,'ALL-GTK-SD-SMP-SMA-SMK-SLB'!$F$14:$CG$713,'ALL-GTK-SD-SMP-SMA-SMK-SLB'!BO$7,FALSE)</f>
        <v>0</v>
      </c>
      <c r="BO367" s="9">
        <f>VLOOKUP($E367,'ALL-GTK-SD-SMP-SMA-SMK-SLB'!$F$14:$CG$713,'ALL-GTK-SD-SMP-SMA-SMK-SLB'!BP$7,FALSE)</f>
        <v>0</v>
      </c>
      <c r="BP367" s="9">
        <f>VLOOKUP($E367,'ALL-GTK-SD-SMP-SMA-SMK-SLB'!$F$14:$CG$713,'ALL-GTK-SD-SMP-SMA-SMK-SLB'!BQ$7,FALSE)</f>
        <v>0</v>
      </c>
      <c r="BQ367" s="9">
        <f>VLOOKUP($E367,'ALL-GTK-SD-SMP-SMA-SMK-SLB'!$F$14:$CG$713,'ALL-GTK-SD-SMP-SMA-SMK-SLB'!BR$7,FALSE)</f>
        <v>0</v>
      </c>
      <c r="BR367" s="9">
        <f>VLOOKUP($E367,'ALL-GTK-SD-SMP-SMA-SMK-SLB'!$F$14:$CG$713,'ALL-GTK-SD-SMP-SMA-SMK-SLB'!BS$7,FALSE)</f>
        <v>0</v>
      </c>
      <c r="BS367" s="9">
        <f>VLOOKUP($E367,'ALL-GTK-SD-SMP-SMA-SMK-SLB'!$F$14:$CG$713,'ALL-GTK-SD-SMP-SMA-SMK-SLB'!BT$7,FALSE)</f>
        <v>0</v>
      </c>
      <c r="BT367" s="9">
        <f>VLOOKUP($E367,'ALL-GTK-SD-SMP-SMA-SMK-SLB'!$F$14:$CG$713,'ALL-GTK-SD-SMP-SMA-SMK-SLB'!BU$7,FALSE)</f>
        <v>1</v>
      </c>
      <c r="BU367" s="299">
        <f t="shared" si="209"/>
        <v>0</v>
      </c>
      <c r="BV367" s="299">
        <f t="shared" si="210"/>
        <v>1</v>
      </c>
      <c r="BW367" s="44">
        <f t="shared" si="211"/>
        <v>0</v>
      </c>
      <c r="BX367" s="44">
        <f t="shared" si="212"/>
        <v>1</v>
      </c>
      <c r="BY367" s="11">
        <f t="shared" si="213"/>
        <v>1</v>
      </c>
      <c r="BZ367" s="14">
        <f t="shared" si="214"/>
        <v>4</v>
      </c>
      <c r="CA367" s="14">
        <f t="shared" si="215"/>
        <v>5</v>
      </c>
      <c r="CB367" s="13">
        <f t="shared" si="216"/>
        <v>0</v>
      </c>
      <c r="CC367" s="13">
        <f t="shared" si="217"/>
        <v>1</v>
      </c>
      <c r="CD367" s="312">
        <f t="shared" si="218"/>
        <v>4</v>
      </c>
      <c r="CE367" s="312">
        <f t="shared" si="219"/>
        <v>6</v>
      </c>
      <c r="CF367" s="313">
        <f t="shared" si="220"/>
        <v>10</v>
      </c>
      <c r="CG367" s="302" t="str">
        <f t="shared" si="221"/>
        <v>OK</v>
      </c>
    </row>
    <row r="368" spans="1:85" ht="14.25" x14ac:dyDescent="0.25">
      <c r="A368" s="6">
        <v>356</v>
      </c>
      <c r="B368" s="495">
        <v>356</v>
      </c>
      <c r="C368" s="495" t="s">
        <v>6</v>
      </c>
      <c r="D368" s="496" t="s">
        <v>19</v>
      </c>
      <c r="E368" s="626">
        <v>20319085</v>
      </c>
      <c r="F368" s="627" t="s">
        <v>624</v>
      </c>
      <c r="G368" s="624" t="s">
        <v>52</v>
      </c>
      <c r="H368" s="9">
        <f>VLOOKUP($E368,'ALL-GTK-SD-SMP-SMA-SMK-SLB'!$F$14:$CG$713,'ALL-GTK-SD-SMP-SMA-SMK-SLB'!I$7,FALSE)</f>
        <v>0</v>
      </c>
      <c r="I368" s="9">
        <f>VLOOKUP($E368,'ALL-GTK-SD-SMP-SMA-SMK-SLB'!$F$14:$CG$713,'ALL-GTK-SD-SMP-SMA-SMK-SLB'!J$7,FALSE)</f>
        <v>0</v>
      </c>
      <c r="J368" s="9">
        <f>VLOOKUP($E368,'ALL-GTK-SD-SMP-SMA-SMK-SLB'!$F$14:$CG$713,'ALL-GTK-SD-SMP-SMA-SMK-SLB'!K$7,FALSE)</f>
        <v>0</v>
      </c>
      <c r="K368" s="9">
        <f>VLOOKUP($E368,'ALL-GTK-SD-SMP-SMA-SMK-SLB'!$F$14:$CG$713,'ALL-GTK-SD-SMP-SMA-SMK-SLB'!L$7,FALSE)</f>
        <v>0</v>
      </c>
      <c r="L368" s="9">
        <f>VLOOKUP($E368,'ALL-GTK-SD-SMP-SMA-SMK-SLB'!$F$14:$CG$713,'ALL-GTK-SD-SMP-SMA-SMK-SLB'!M$7,FALSE)</f>
        <v>0</v>
      </c>
      <c r="M368" s="9">
        <f>VLOOKUP($E368,'ALL-GTK-SD-SMP-SMA-SMK-SLB'!$F$14:$CG$713,'ALL-GTK-SD-SMP-SMA-SMK-SLB'!N$7,FALSE)</f>
        <v>2</v>
      </c>
      <c r="N368" s="9">
        <f>VLOOKUP($E368,'ALL-GTK-SD-SMP-SMA-SMK-SLB'!$F$14:$CG$713,'ALL-GTK-SD-SMP-SMA-SMK-SLB'!O$7,FALSE)</f>
        <v>2</v>
      </c>
      <c r="O368" s="9">
        <f>VLOOKUP($E368,'ALL-GTK-SD-SMP-SMA-SMK-SLB'!$F$14:$CG$713,'ALL-GTK-SD-SMP-SMA-SMK-SLB'!P$7,FALSE)</f>
        <v>5</v>
      </c>
      <c r="P368" s="299">
        <f t="shared" si="186"/>
        <v>2</v>
      </c>
      <c r="Q368" s="299">
        <f t="shared" si="187"/>
        <v>7</v>
      </c>
      <c r="R368" s="300">
        <f t="shared" si="188"/>
        <v>9</v>
      </c>
      <c r="S368" s="9">
        <f>VLOOKUP($E368,'ALL-GTK-SD-SMP-SMA-SMK-SLB'!$F$14:$CG$713,'ALL-GTK-SD-SMP-SMA-SMK-SLB'!T$7,FALSE)</f>
        <v>0</v>
      </c>
      <c r="T368" s="9">
        <f>VLOOKUP($E368,'ALL-GTK-SD-SMP-SMA-SMK-SLB'!$F$14:$CG$713,'ALL-GTK-SD-SMP-SMA-SMK-SLB'!U$7,FALSE)</f>
        <v>0</v>
      </c>
      <c r="U368" s="9">
        <f>VLOOKUP($E368,'ALL-GTK-SD-SMP-SMA-SMK-SLB'!$F$14:$CG$713,'ALL-GTK-SD-SMP-SMA-SMK-SLB'!V$7,FALSE)</f>
        <v>0</v>
      </c>
      <c r="V368" s="9">
        <f>VLOOKUP($E368,'ALL-GTK-SD-SMP-SMA-SMK-SLB'!$F$14:$CG$713,'ALL-GTK-SD-SMP-SMA-SMK-SLB'!W$7,FALSE)</f>
        <v>1</v>
      </c>
      <c r="W368" s="9">
        <f>VLOOKUP($E368,'ALL-GTK-SD-SMP-SMA-SMK-SLB'!$F$14:$CG$713,'ALL-GTK-SD-SMP-SMA-SMK-SLB'!X$7,FALSE)</f>
        <v>2</v>
      </c>
      <c r="X368" s="9">
        <f>VLOOKUP($E368,'ALL-GTK-SD-SMP-SMA-SMK-SLB'!$F$14:$CG$713,'ALL-GTK-SD-SMP-SMA-SMK-SLB'!Y$7,FALSE)</f>
        <v>2</v>
      </c>
      <c r="Y368" s="299">
        <f t="shared" si="189"/>
        <v>2</v>
      </c>
      <c r="Z368" s="299">
        <f t="shared" si="190"/>
        <v>3</v>
      </c>
      <c r="AA368" s="10">
        <f t="shared" si="191"/>
        <v>5</v>
      </c>
      <c r="AB368" s="44">
        <f t="shared" si="192"/>
        <v>4</v>
      </c>
      <c r="AC368" s="44">
        <f t="shared" si="193"/>
        <v>10</v>
      </c>
      <c r="AD368" s="11">
        <f t="shared" si="194"/>
        <v>14</v>
      </c>
      <c r="AE368" s="9">
        <f>VLOOKUP($E368,'ALL-GTK-SD-SMP-SMA-SMK-SLB'!$F$14:$CG$713,'ALL-GTK-SD-SMP-SMA-SMK-SLB'!AF$7,FALSE)</f>
        <v>1</v>
      </c>
      <c r="AF368" s="9">
        <f>VLOOKUP($E368,'ALL-GTK-SD-SMP-SMA-SMK-SLB'!$F$14:$CG$713,'ALL-GTK-SD-SMP-SMA-SMK-SLB'!AG$7,FALSE)</f>
        <v>4</v>
      </c>
      <c r="AG368" s="10">
        <f t="shared" si="195"/>
        <v>5</v>
      </c>
      <c r="AH368" s="9">
        <f>VLOOKUP($E368,'ALL-GTK-SD-SMP-SMA-SMK-SLB'!$F$14:$CG$713,'ALL-GTK-SD-SMP-SMA-SMK-SLB'!AI$7,FALSE)</f>
        <v>3</v>
      </c>
      <c r="AI368" s="9">
        <f>VLOOKUP($E368,'ALL-GTK-SD-SMP-SMA-SMK-SLB'!$F$14:$CG$713,'ALL-GTK-SD-SMP-SMA-SMK-SLB'!AJ$7,FALSE)</f>
        <v>6</v>
      </c>
      <c r="AJ368" s="10">
        <f t="shared" si="196"/>
        <v>9</v>
      </c>
      <c r="AK368" s="44">
        <f t="shared" si="197"/>
        <v>4</v>
      </c>
      <c r="AL368" s="44">
        <f t="shared" si="198"/>
        <v>10</v>
      </c>
      <c r="AM368" s="11">
        <f t="shared" si="199"/>
        <v>14</v>
      </c>
      <c r="AN368" s="299">
        <f>VLOOKUP($E368,'ALL-GTK-SD-SMP-SMA-SMK-SLB'!$F$14:$CG$713,'ALL-GTK-SD-SMP-SMA-SMK-SLB'!AO$7,FALSE)</f>
        <v>0</v>
      </c>
      <c r="AO368" s="299">
        <f>VLOOKUP($E368,'ALL-GTK-SD-SMP-SMA-SMK-SLB'!$F$14:$CG$713,'ALL-GTK-SD-SMP-SMA-SMK-SLB'!AP$7,FALSE)</f>
        <v>0</v>
      </c>
      <c r="AP368" s="9">
        <f>VLOOKUP($E368,'ALL-GTK-SD-SMP-SMA-SMK-SLB'!$F$14:$CG$713,'ALL-GTK-SD-SMP-SMA-SMK-SLB'!AQ$7,FALSE)</f>
        <v>1</v>
      </c>
      <c r="AQ368" s="9">
        <f>VLOOKUP($E368,'ALL-GTK-SD-SMP-SMA-SMK-SLB'!$F$14:$CG$713,'ALL-GTK-SD-SMP-SMA-SMK-SLB'!AR$7,FALSE)</f>
        <v>0</v>
      </c>
      <c r="AR368" s="9">
        <f>VLOOKUP($E368,'ALL-GTK-SD-SMP-SMA-SMK-SLB'!$F$14:$CG$713,'ALL-GTK-SD-SMP-SMA-SMK-SLB'!AS$7,FALSE)</f>
        <v>1</v>
      </c>
      <c r="AS368" s="9">
        <f>VLOOKUP($E368,'ALL-GTK-SD-SMP-SMA-SMK-SLB'!$F$14:$CG$713,'ALL-GTK-SD-SMP-SMA-SMK-SLB'!AT$7,FALSE)</f>
        <v>0</v>
      </c>
      <c r="AT368" s="9">
        <f>VLOOKUP($E368,'ALL-GTK-SD-SMP-SMA-SMK-SLB'!$F$14:$CG$713,'ALL-GTK-SD-SMP-SMA-SMK-SLB'!AU$7,FALSE)</f>
        <v>0</v>
      </c>
      <c r="AU368" s="9">
        <f>VLOOKUP($E368,'ALL-GTK-SD-SMP-SMA-SMK-SLB'!$F$14:$CG$713,'ALL-GTK-SD-SMP-SMA-SMK-SLB'!AV$7,FALSE)</f>
        <v>0</v>
      </c>
      <c r="AV368" s="9">
        <f>VLOOKUP($E368,'ALL-GTK-SD-SMP-SMA-SMK-SLB'!$F$14:$CG$713,'ALL-GTK-SD-SMP-SMA-SMK-SLB'!AW$7,FALSE)</f>
        <v>0</v>
      </c>
      <c r="AW368" s="9">
        <f>VLOOKUP($E368,'ALL-GTK-SD-SMP-SMA-SMK-SLB'!$F$14:$CG$713,'ALL-GTK-SD-SMP-SMA-SMK-SLB'!AX$7,FALSE)</f>
        <v>0</v>
      </c>
      <c r="AX368" s="9">
        <f>VLOOKUP($E368,'ALL-GTK-SD-SMP-SMA-SMK-SLB'!$F$14:$CG$713,'ALL-GTK-SD-SMP-SMA-SMK-SLB'!AY$7,FALSE)</f>
        <v>1</v>
      </c>
      <c r="AY368" s="9">
        <f>VLOOKUP($E368,'ALL-GTK-SD-SMP-SMA-SMK-SLB'!$F$14:$CG$713,'ALL-GTK-SD-SMP-SMA-SMK-SLB'!AZ$7,FALSE)</f>
        <v>10</v>
      </c>
      <c r="AZ368" s="9">
        <f>VLOOKUP($E368,'ALL-GTK-SD-SMP-SMA-SMK-SLB'!$F$14:$CG$713,'ALL-GTK-SD-SMP-SMA-SMK-SLB'!BA$7,FALSE)</f>
        <v>1</v>
      </c>
      <c r="BA368" s="9">
        <f>VLOOKUP($E368,'ALL-GTK-SD-SMP-SMA-SMK-SLB'!$F$14:$CG$713,'ALL-GTK-SD-SMP-SMA-SMK-SLB'!BB$7,FALSE)</f>
        <v>0</v>
      </c>
      <c r="BB368" s="9">
        <f>VLOOKUP($E368,'ALL-GTK-SD-SMP-SMA-SMK-SLB'!$F$14:$CG$713,'ALL-GTK-SD-SMP-SMA-SMK-SLB'!BC$7,FALSE)</f>
        <v>0</v>
      </c>
      <c r="BC368" s="9">
        <f>VLOOKUP($E368,'ALL-GTK-SD-SMP-SMA-SMK-SLB'!$F$14:$CG$713,'ALL-GTK-SD-SMP-SMA-SMK-SLB'!BD$7,FALSE)</f>
        <v>0</v>
      </c>
      <c r="BD368" s="310">
        <f t="shared" si="200"/>
        <v>2</v>
      </c>
      <c r="BE368" s="310">
        <f t="shared" si="201"/>
        <v>0</v>
      </c>
      <c r="BF368" s="10">
        <f t="shared" si="202"/>
        <v>2</v>
      </c>
      <c r="BG368" s="311">
        <f t="shared" si="203"/>
        <v>2</v>
      </c>
      <c r="BH368" s="311">
        <f t="shared" si="204"/>
        <v>10</v>
      </c>
      <c r="BI368" s="10">
        <f t="shared" si="205"/>
        <v>12</v>
      </c>
      <c r="BJ368" s="44">
        <f t="shared" si="206"/>
        <v>4</v>
      </c>
      <c r="BK368" s="44">
        <f t="shared" si="207"/>
        <v>10</v>
      </c>
      <c r="BL368" s="11">
        <f t="shared" si="208"/>
        <v>14</v>
      </c>
      <c r="BM368" s="9">
        <f>VLOOKUP($E368,'ALL-GTK-SD-SMP-SMA-SMK-SLB'!$F$14:$CG$713,'ALL-GTK-SD-SMP-SMA-SMK-SLB'!BN$7,FALSE)</f>
        <v>0</v>
      </c>
      <c r="BN368" s="9">
        <f>VLOOKUP($E368,'ALL-GTK-SD-SMP-SMA-SMK-SLB'!$F$14:$CG$713,'ALL-GTK-SD-SMP-SMA-SMK-SLB'!BO$7,FALSE)</f>
        <v>0</v>
      </c>
      <c r="BO368" s="9">
        <f>VLOOKUP($E368,'ALL-GTK-SD-SMP-SMA-SMK-SLB'!$F$14:$CG$713,'ALL-GTK-SD-SMP-SMA-SMK-SLB'!BP$7,FALSE)</f>
        <v>0</v>
      </c>
      <c r="BP368" s="9">
        <f>VLOOKUP($E368,'ALL-GTK-SD-SMP-SMA-SMK-SLB'!$F$14:$CG$713,'ALL-GTK-SD-SMP-SMA-SMK-SLB'!BQ$7,FALSE)</f>
        <v>0</v>
      </c>
      <c r="BQ368" s="9">
        <f>VLOOKUP($E368,'ALL-GTK-SD-SMP-SMA-SMK-SLB'!$F$14:$CG$713,'ALL-GTK-SD-SMP-SMA-SMK-SLB'!BR$7,FALSE)</f>
        <v>1</v>
      </c>
      <c r="BR368" s="9">
        <f>VLOOKUP($E368,'ALL-GTK-SD-SMP-SMA-SMK-SLB'!$F$14:$CG$713,'ALL-GTK-SD-SMP-SMA-SMK-SLB'!BS$7,FALSE)</f>
        <v>0</v>
      </c>
      <c r="BS368" s="9">
        <f>VLOOKUP($E368,'ALL-GTK-SD-SMP-SMA-SMK-SLB'!$F$14:$CG$713,'ALL-GTK-SD-SMP-SMA-SMK-SLB'!BT$7,FALSE)</f>
        <v>0</v>
      </c>
      <c r="BT368" s="9">
        <f>VLOOKUP($E368,'ALL-GTK-SD-SMP-SMA-SMK-SLB'!$F$14:$CG$713,'ALL-GTK-SD-SMP-SMA-SMK-SLB'!BU$7,FALSE)</f>
        <v>0</v>
      </c>
      <c r="BU368" s="299">
        <f t="shared" si="209"/>
        <v>1</v>
      </c>
      <c r="BV368" s="299">
        <f t="shared" si="210"/>
        <v>0</v>
      </c>
      <c r="BW368" s="44">
        <f t="shared" si="211"/>
        <v>1</v>
      </c>
      <c r="BX368" s="44">
        <f t="shared" si="212"/>
        <v>0</v>
      </c>
      <c r="BY368" s="11">
        <f t="shared" si="213"/>
        <v>1</v>
      </c>
      <c r="BZ368" s="14">
        <f t="shared" si="214"/>
        <v>4</v>
      </c>
      <c r="CA368" s="14">
        <f t="shared" si="215"/>
        <v>10</v>
      </c>
      <c r="CB368" s="13">
        <f t="shared" si="216"/>
        <v>1</v>
      </c>
      <c r="CC368" s="13">
        <f t="shared" si="217"/>
        <v>0</v>
      </c>
      <c r="CD368" s="312">
        <f t="shared" si="218"/>
        <v>5</v>
      </c>
      <c r="CE368" s="312">
        <f t="shared" si="219"/>
        <v>10</v>
      </c>
      <c r="CF368" s="313">
        <f t="shared" si="220"/>
        <v>15</v>
      </c>
      <c r="CG368" s="302" t="str">
        <f t="shared" si="221"/>
        <v>OK</v>
      </c>
    </row>
    <row r="369" spans="1:85" ht="14.25" x14ac:dyDescent="0.25">
      <c r="A369" s="6">
        <v>357</v>
      </c>
      <c r="B369" s="495">
        <v>357</v>
      </c>
      <c r="C369" s="495" t="s">
        <v>6</v>
      </c>
      <c r="D369" s="496" t="s">
        <v>19</v>
      </c>
      <c r="E369" s="626">
        <v>20319084</v>
      </c>
      <c r="F369" s="627" t="s">
        <v>625</v>
      </c>
      <c r="G369" s="624" t="s">
        <v>52</v>
      </c>
      <c r="H369" s="9">
        <f>VLOOKUP($E369,'ALL-GTK-SD-SMP-SMA-SMK-SLB'!$F$14:$CG$713,'ALL-GTK-SD-SMP-SMA-SMK-SLB'!I$7,FALSE)</f>
        <v>0</v>
      </c>
      <c r="I369" s="9">
        <f>VLOOKUP($E369,'ALL-GTK-SD-SMP-SMA-SMK-SLB'!$F$14:$CG$713,'ALL-GTK-SD-SMP-SMA-SMK-SLB'!J$7,FALSE)</f>
        <v>0</v>
      </c>
      <c r="J369" s="9">
        <f>VLOOKUP($E369,'ALL-GTK-SD-SMP-SMA-SMK-SLB'!$F$14:$CG$713,'ALL-GTK-SD-SMP-SMA-SMK-SLB'!K$7,FALSE)</f>
        <v>0</v>
      </c>
      <c r="K369" s="9">
        <f>VLOOKUP($E369,'ALL-GTK-SD-SMP-SMA-SMK-SLB'!$F$14:$CG$713,'ALL-GTK-SD-SMP-SMA-SMK-SLB'!L$7,FALSE)</f>
        <v>0</v>
      </c>
      <c r="L369" s="9">
        <f>VLOOKUP($E369,'ALL-GTK-SD-SMP-SMA-SMK-SLB'!$F$14:$CG$713,'ALL-GTK-SD-SMP-SMA-SMK-SLB'!M$7,FALSE)</f>
        <v>1</v>
      </c>
      <c r="M369" s="9">
        <f>VLOOKUP($E369,'ALL-GTK-SD-SMP-SMA-SMK-SLB'!$F$14:$CG$713,'ALL-GTK-SD-SMP-SMA-SMK-SLB'!N$7,FALSE)</f>
        <v>3</v>
      </c>
      <c r="N369" s="9">
        <f>VLOOKUP($E369,'ALL-GTK-SD-SMP-SMA-SMK-SLB'!$F$14:$CG$713,'ALL-GTK-SD-SMP-SMA-SMK-SLB'!O$7,FALSE)</f>
        <v>3</v>
      </c>
      <c r="O369" s="9">
        <f>VLOOKUP($E369,'ALL-GTK-SD-SMP-SMA-SMK-SLB'!$F$14:$CG$713,'ALL-GTK-SD-SMP-SMA-SMK-SLB'!P$7,FALSE)</f>
        <v>6</v>
      </c>
      <c r="P369" s="299">
        <f t="shared" si="186"/>
        <v>4</v>
      </c>
      <c r="Q369" s="299">
        <f t="shared" si="187"/>
        <v>9</v>
      </c>
      <c r="R369" s="300">
        <f t="shared" si="188"/>
        <v>13</v>
      </c>
      <c r="S369" s="9">
        <f>VLOOKUP($E369,'ALL-GTK-SD-SMP-SMA-SMK-SLB'!$F$14:$CG$713,'ALL-GTK-SD-SMP-SMA-SMK-SLB'!T$7,FALSE)</f>
        <v>0</v>
      </c>
      <c r="T369" s="9">
        <f>VLOOKUP($E369,'ALL-GTK-SD-SMP-SMA-SMK-SLB'!$F$14:$CG$713,'ALL-GTK-SD-SMP-SMA-SMK-SLB'!U$7,FALSE)</f>
        <v>0</v>
      </c>
      <c r="U369" s="9">
        <f>VLOOKUP($E369,'ALL-GTK-SD-SMP-SMA-SMK-SLB'!$F$14:$CG$713,'ALL-GTK-SD-SMP-SMA-SMK-SLB'!V$7,FALSE)</f>
        <v>0</v>
      </c>
      <c r="V369" s="9">
        <f>VLOOKUP($E369,'ALL-GTK-SD-SMP-SMA-SMK-SLB'!$F$14:$CG$713,'ALL-GTK-SD-SMP-SMA-SMK-SLB'!W$7,FALSE)</f>
        <v>1</v>
      </c>
      <c r="W369" s="9">
        <f>VLOOKUP($E369,'ALL-GTK-SD-SMP-SMA-SMK-SLB'!$F$14:$CG$713,'ALL-GTK-SD-SMP-SMA-SMK-SLB'!X$7,FALSE)</f>
        <v>1</v>
      </c>
      <c r="X369" s="9">
        <f>VLOOKUP($E369,'ALL-GTK-SD-SMP-SMA-SMK-SLB'!$F$14:$CG$713,'ALL-GTK-SD-SMP-SMA-SMK-SLB'!Y$7,FALSE)</f>
        <v>9</v>
      </c>
      <c r="Y369" s="299">
        <f t="shared" si="189"/>
        <v>1</v>
      </c>
      <c r="Z369" s="299">
        <f t="shared" si="190"/>
        <v>10</v>
      </c>
      <c r="AA369" s="10">
        <f t="shared" si="191"/>
        <v>11</v>
      </c>
      <c r="AB369" s="44">
        <f t="shared" si="192"/>
        <v>5</v>
      </c>
      <c r="AC369" s="44">
        <f t="shared" si="193"/>
        <v>19</v>
      </c>
      <c r="AD369" s="11">
        <f t="shared" si="194"/>
        <v>24</v>
      </c>
      <c r="AE369" s="9">
        <f>VLOOKUP($E369,'ALL-GTK-SD-SMP-SMA-SMK-SLB'!$F$14:$CG$713,'ALL-GTK-SD-SMP-SMA-SMK-SLB'!AF$7,FALSE)</f>
        <v>1</v>
      </c>
      <c r="AF369" s="9">
        <f>VLOOKUP($E369,'ALL-GTK-SD-SMP-SMA-SMK-SLB'!$F$14:$CG$713,'ALL-GTK-SD-SMP-SMA-SMK-SLB'!AG$7,FALSE)</f>
        <v>12</v>
      </c>
      <c r="AG369" s="10">
        <f t="shared" si="195"/>
        <v>13</v>
      </c>
      <c r="AH369" s="9">
        <f>VLOOKUP($E369,'ALL-GTK-SD-SMP-SMA-SMK-SLB'!$F$14:$CG$713,'ALL-GTK-SD-SMP-SMA-SMK-SLB'!AI$7,FALSE)</f>
        <v>4</v>
      </c>
      <c r="AI369" s="9">
        <f>VLOOKUP($E369,'ALL-GTK-SD-SMP-SMA-SMK-SLB'!$F$14:$CG$713,'ALL-GTK-SD-SMP-SMA-SMK-SLB'!AJ$7,FALSE)</f>
        <v>7</v>
      </c>
      <c r="AJ369" s="10">
        <f t="shared" si="196"/>
        <v>11</v>
      </c>
      <c r="AK369" s="44">
        <f t="shared" si="197"/>
        <v>5</v>
      </c>
      <c r="AL369" s="44">
        <f t="shared" si="198"/>
        <v>19</v>
      </c>
      <c r="AM369" s="11">
        <f t="shared" si="199"/>
        <v>24</v>
      </c>
      <c r="AN369" s="299">
        <f>VLOOKUP($E369,'ALL-GTK-SD-SMP-SMA-SMK-SLB'!$F$14:$CG$713,'ALL-GTK-SD-SMP-SMA-SMK-SLB'!AO$7,FALSE)</f>
        <v>0</v>
      </c>
      <c r="AO369" s="299">
        <f>VLOOKUP($E369,'ALL-GTK-SD-SMP-SMA-SMK-SLB'!$F$14:$CG$713,'ALL-GTK-SD-SMP-SMA-SMK-SLB'!AP$7,FALSE)</f>
        <v>0</v>
      </c>
      <c r="AP369" s="9">
        <f>VLOOKUP($E369,'ALL-GTK-SD-SMP-SMA-SMK-SLB'!$F$14:$CG$713,'ALL-GTK-SD-SMP-SMA-SMK-SLB'!AQ$7,FALSE)</f>
        <v>0</v>
      </c>
      <c r="AQ369" s="9">
        <f>VLOOKUP($E369,'ALL-GTK-SD-SMP-SMA-SMK-SLB'!$F$14:$CG$713,'ALL-GTK-SD-SMP-SMA-SMK-SLB'!AR$7,FALSE)</f>
        <v>0</v>
      </c>
      <c r="AR369" s="9">
        <f>VLOOKUP($E369,'ALL-GTK-SD-SMP-SMA-SMK-SLB'!$F$14:$CG$713,'ALL-GTK-SD-SMP-SMA-SMK-SLB'!AS$7,FALSE)</f>
        <v>0</v>
      </c>
      <c r="AS369" s="9">
        <f>VLOOKUP($E369,'ALL-GTK-SD-SMP-SMA-SMK-SLB'!$F$14:$CG$713,'ALL-GTK-SD-SMP-SMA-SMK-SLB'!AT$7,FALSE)</f>
        <v>1</v>
      </c>
      <c r="AT369" s="9">
        <f>VLOOKUP($E369,'ALL-GTK-SD-SMP-SMA-SMK-SLB'!$F$14:$CG$713,'ALL-GTK-SD-SMP-SMA-SMK-SLB'!AU$7,FALSE)</f>
        <v>0</v>
      </c>
      <c r="AU369" s="9">
        <f>VLOOKUP($E369,'ALL-GTK-SD-SMP-SMA-SMK-SLB'!$F$14:$CG$713,'ALL-GTK-SD-SMP-SMA-SMK-SLB'!AV$7,FALSE)</f>
        <v>0</v>
      </c>
      <c r="AV369" s="9">
        <f>VLOOKUP($E369,'ALL-GTK-SD-SMP-SMA-SMK-SLB'!$F$14:$CG$713,'ALL-GTK-SD-SMP-SMA-SMK-SLB'!AW$7,FALSE)</f>
        <v>0</v>
      </c>
      <c r="AW369" s="9">
        <f>VLOOKUP($E369,'ALL-GTK-SD-SMP-SMA-SMK-SLB'!$F$14:$CG$713,'ALL-GTK-SD-SMP-SMA-SMK-SLB'!AX$7,FALSE)</f>
        <v>0</v>
      </c>
      <c r="AX369" s="9">
        <f>VLOOKUP($E369,'ALL-GTK-SD-SMP-SMA-SMK-SLB'!$F$14:$CG$713,'ALL-GTK-SD-SMP-SMA-SMK-SLB'!AY$7,FALSE)</f>
        <v>5</v>
      </c>
      <c r="AY369" s="9">
        <f>VLOOKUP($E369,'ALL-GTK-SD-SMP-SMA-SMK-SLB'!$F$14:$CG$713,'ALL-GTK-SD-SMP-SMA-SMK-SLB'!AZ$7,FALSE)</f>
        <v>18</v>
      </c>
      <c r="AZ369" s="9">
        <f>VLOOKUP($E369,'ALL-GTK-SD-SMP-SMA-SMK-SLB'!$F$14:$CG$713,'ALL-GTK-SD-SMP-SMA-SMK-SLB'!BA$7,FALSE)</f>
        <v>0</v>
      </c>
      <c r="BA369" s="9">
        <f>VLOOKUP($E369,'ALL-GTK-SD-SMP-SMA-SMK-SLB'!$F$14:$CG$713,'ALL-GTK-SD-SMP-SMA-SMK-SLB'!BB$7,FALSE)</f>
        <v>0</v>
      </c>
      <c r="BB369" s="9">
        <f>VLOOKUP($E369,'ALL-GTK-SD-SMP-SMA-SMK-SLB'!$F$14:$CG$713,'ALL-GTK-SD-SMP-SMA-SMK-SLB'!BC$7,FALSE)</f>
        <v>0</v>
      </c>
      <c r="BC369" s="9">
        <f>VLOOKUP($E369,'ALL-GTK-SD-SMP-SMA-SMK-SLB'!$F$14:$CG$713,'ALL-GTK-SD-SMP-SMA-SMK-SLB'!BD$7,FALSE)</f>
        <v>0</v>
      </c>
      <c r="BD369" s="310">
        <f t="shared" si="200"/>
        <v>0</v>
      </c>
      <c r="BE369" s="310">
        <f t="shared" si="201"/>
        <v>1</v>
      </c>
      <c r="BF369" s="10">
        <f t="shared" si="202"/>
        <v>1</v>
      </c>
      <c r="BG369" s="311">
        <f t="shared" si="203"/>
        <v>5</v>
      </c>
      <c r="BH369" s="311">
        <f t="shared" si="204"/>
        <v>18</v>
      </c>
      <c r="BI369" s="10">
        <f t="shared" si="205"/>
        <v>23</v>
      </c>
      <c r="BJ369" s="44">
        <f t="shared" si="206"/>
        <v>5</v>
      </c>
      <c r="BK369" s="44">
        <f t="shared" si="207"/>
        <v>19</v>
      </c>
      <c r="BL369" s="11">
        <f t="shared" si="208"/>
        <v>24</v>
      </c>
      <c r="BM369" s="9">
        <f>VLOOKUP($E369,'ALL-GTK-SD-SMP-SMA-SMK-SLB'!$F$14:$CG$713,'ALL-GTK-SD-SMP-SMA-SMK-SLB'!BN$7,FALSE)</f>
        <v>0</v>
      </c>
      <c r="BN369" s="9">
        <f>VLOOKUP($E369,'ALL-GTK-SD-SMP-SMA-SMK-SLB'!$F$14:$CG$713,'ALL-GTK-SD-SMP-SMA-SMK-SLB'!BO$7,FALSE)</f>
        <v>0</v>
      </c>
      <c r="BO369" s="9">
        <f>VLOOKUP($E369,'ALL-GTK-SD-SMP-SMA-SMK-SLB'!$F$14:$CG$713,'ALL-GTK-SD-SMP-SMA-SMK-SLB'!BP$7,FALSE)</f>
        <v>0</v>
      </c>
      <c r="BP369" s="9">
        <f>VLOOKUP($E369,'ALL-GTK-SD-SMP-SMA-SMK-SLB'!$F$14:$CG$713,'ALL-GTK-SD-SMP-SMA-SMK-SLB'!BQ$7,FALSE)</f>
        <v>0</v>
      </c>
      <c r="BQ369" s="9">
        <f>VLOOKUP($E369,'ALL-GTK-SD-SMP-SMA-SMK-SLB'!$F$14:$CG$713,'ALL-GTK-SD-SMP-SMA-SMK-SLB'!BR$7,FALSE)</f>
        <v>0</v>
      </c>
      <c r="BR369" s="9">
        <f>VLOOKUP($E369,'ALL-GTK-SD-SMP-SMA-SMK-SLB'!$F$14:$CG$713,'ALL-GTK-SD-SMP-SMA-SMK-SLB'!BS$7,FALSE)</f>
        <v>0</v>
      </c>
      <c r="BS369" s="9">
        <f>VLOOKUP($E369,'ALL-GTK-SD-SMP-SMA-SMK-SLB'!$F$14:$CG$713,'ALL-GTK-SD-SMP-SMA-SMK-SLB'!BT$7,FALSE)</f>
        <v>0</v>
      </c>
      <c r="BT369" s="9">
        <f>VLOOKUP($E369,'ALL-GTK-SD-SMP-SMA-SMK-SLB'!$F$14:$CG$713,'ALL-GTK-SD-SMP-SMA-SMK-SLB'!BU$7,FALSE)</f>
        <v>0</v>
      </c>
      <c r="BU369" s="299">
        <f t="shared" si="209"/>
        <v>0</v>
      </c>
      <c r="BV369" s="299">
        <f t="shared" si="210"/>
        <v>0</v>
      </c>
      <c r="BW369" s="44">
        <f t="shared" si="211"/>
        <v>0</v>
      </c>
      <c r="BX369" s="44">
        <f t="shared" si="212"/>
        <v>0</v>
      </c>
      <c r="BY369" s="11">
        <f t="shared" si="213"/>
        <v>0</v>
      </c>
      <c r="BZ369" s="14">
        <f t="shared" si="214"/>
        <v>5</v>
      </c>
      <c r="CA369" s="14">
        <f t="shared" si="215"/>
        <v>19</v>
      </c>
      <c r="CB369" s="13">
        <f t="shared" si="216"/>
        <v>0</v>
      </c>
      <c r="CC369" s="13">
        <f t="shared" si="217"/>
        <v>0</v>
      </c>
      <c r="CD369" s="312">
        <f t="shared" si="218"/>
        <v>5</v>
      </c>
      <c r="CE369" s="312">
        <f t="shared" si="219"/>
        <v>19</v>
      </c>
      <c r="CF369" s="313">
        <f t="shared" si="220"/>
        <v>24</v>
      </c>
      <c r="CG369" s="302" t="str">
        <f t="shared" si="221"/>
        <v>OK</v>
      </c>
    </row>
    <row r="370" spans="1:85" ht="14.25" x14ac:dyDescent="0.25">
      <c r="A370" s="6">
        <v>358</v>
      </c>
      <c r="B370" s="495">
        <v>358</v>
      </c>
      <c r="C370" s="495" t="s">
        <v>6</v>
      </c>
      <c r="D370" s="496" t="s">
        <v>19</v>
      </c>
      <c r="E370" s="626">
        <v>20319083</v>
      </c>
      <c r="F370" s="627" t="s">
        <v>626</v>
      </c>
      <c r="G370" s="624" t="s">
        <v>52</v>
      </c>
      <c r="H370" s="9">
        <f>VLOOKUP($E370,'ALL-GTK-SD-SMP-SMA-SMK-SLB'!$F$14:$CG$713,'ALL-GTK-SD-SMP-SMA-SMK-SLB'!I$7,FALSE)</f>
        <v>0</v>
      </c>
      <c r="I370" s="9">
        <f>VLOOKUP($E370,'ALL-GTK-SD-SMP-SMA-SMK-SLB'!$F$14:$CG$713,'ALL-GTK-SD-SMP-SMA-SMK-SLB'!J$7,FALSE)</f>
        <v>0</v>
      </c>
      <c r="J370" s="9">
        <f>VLOOKUP($E370,'ALL-GTK-SD-SMP-SMA-SMK-SLB'!$F$14:$CG$713,'ALL-GTK-SD-SMP-SMA-SMK-SLB'!K$7,FALSE)</f>
        <v>0</v>
      </c>
      <c r="K370" s="9">
        <f>VLOOKUP($E370,'ALL-GTK-SD-SMP-SMA-SMK-SLB'!$F$14:$CG$713,'ALL-GTK-SD-SMP-SMA-SMK-SLB'!L$7,FALSE)</f>
        <v>0</v>
      </c>
      <c r="L370" s="9">
        <f>VLOOKUP($E370,'ALL-GTK-SD-SMP-SMA-SMK-SLB'!$F$14:$CG$713,'ALL-GTK-SD-SMP-SMA-SMK-SLB'!M$7,FALSE)</f>
        <v>1</v>
      </c>
      <c r="M370" s="9">
        <f>VLOOKUP($E370,'ALL-GTK-SD-SMP-SMA-SMK-SLB'!$F$14:$CG$713,'ALL-GTK-SD-SMP-SMA-SMK-SLB'!N$7,FALSE)</f>
        <v>1</v>
      </c>
      <c r="N370" s="9">
        <f>VLOOKUP($E370,'ALL-GTK-SD-SMP-SMA-SMK-SLB'!$F$14:$CG$713,'ALL-GTK-SD-SMP-SMA-SMK-SLB'!O$7,FALSE)</f>
        <v>0</v>
      </c>
      <c r="O370" s="9">
        <f>VLOOKUP($E370,'ALL-GTK-SD-SMP-SMA-SMK-SLB'!$F$14:$CG$713,'ALL-GTK-SD-SMP-SMA-SMK-SLB'!P$7,FALSE)</f>
        <v>4</v>
      </c>
      <c r="P370" s="299">
        <f t="shared" si="186"/>
        <v>1</v>
      </c>
      <c r="Q370" s="299">
        <f t="shared" si="187"/>
        <v>5</v>
      </c>
      <c r="R370" s="300">
        <f t="shared" si="188"/>
        <v>6</v>
      </c>
      <c r="S370" s="9">
        <f>VLOOKUP($E370,'ALL-GTK-SD-SMP-SMA-SMK-SLB'!$F$14:$CG$713,'ALL-GTK-SD-SMP-SMA-SMK-SLB'!T$7,FALSE)</f>
        <v>0</v>
      </c>
      <c r="T370" s="9">
        <f>VLOOKUP($E370,'ALL-GTK-SD-SMP-SMA-SMK-SLB'!$F$14:$CG$713,'ALL-GTK-SD-SMP-SMA-SMK-SLB'!U$7,FALSE)</f>
        <v>0</v>
      </c>
      <c r="U370" s="9">
        <f>VLOOKUP($E370,'ALL-GTK-SD-SMP-SMA-SMK-SLB'!$F$14:$CG$713,'ALL-GTK-SD-SMP-SMA-SMK-SLB'!V$7,FALSE)</f>
        <v>0</v>
      </c>
      <c r="V370" s="9">
        <f>VLOOKUP($E370,'ALL-GTK-SD-SMP-SMA-SMK-SLB'!$F$14:$CG$713,'ALL-GTK-SD-SMP-SMA-SMK-SLB'!W$7,FALSE)</f>
        <v>2</v>
      </c>
      <c r="W370" s="9">
        <f>VLOOKUP($E370,'ALL-GTK-SD-SMP-SMA-SMK-SLB'!$F$14:$CG$713,'ALL-GTK-SD-SMP-SMA-SMK-SLB'!X$7,FALSE)</f>
        <v>2</v>
      </c>
      <c r="X370" s="9">
        <f>VLOOKUP($E370,'ALL-GTK-SD-SMP-SMA-SMK-SLB'!$F$14:$CG$713,'ALL-GTK-SD-SMP-SMA-SMK-SLB'!Y$7,FALSE)</f>
        <v>1</v>
      </c>
      <c r="Y370" s="299">
        <f t="shared" si="189"/>
        <v>2</v>
      </c>
      <c r="Z370" s="299">
        <f t="shared" si="190"/>
        <v>3</v>
      </c>
      <c r="AA370" s="10">
        <f t="shared" si="191"/>
        <v>5</v>
      </c>
      <c r="AB370" s="44">
        <f t="shared" si="192"/>
        <v>3</v>
      </c>
      <c r="AC370" s="44">
        <f t="shared" si="193"/>
        <v>8</v>
      </c>
      <c r="AD370" s="11">
        <f t="shared" si="194"/>
        <v>11</v>
      </c>
      <c r="AE370" s="9">
        <f>VLOOKUP($E370,'ALL-GTK-SD-SMP-SMA-SMK-SLB'!$F$14:$CG$713,'ALL-GTK-SD-SMP-SMA-SMK-SLB'!AF$7,FALSE)</f>
        <v>2</v>
      </c>
      <c r="AF370" s="9">
        <f>VLOOKUP($E370,'ALL-GTK-SD-SMP-SMA-SMK-SLB'!$F$14:$CG$713,'ALL-GTK-SD-SMP-SMA-SMK-SLB'!AG$7,FALSE)</f>
        <v>3</v>
      </c>
      <c r="AG370" s="10">
        <f t="shared" si="195"/>
        <v>5</v>
      </c>
      <c r="AH370" s="9">
        <f>VLOOKUP($E370,'ALL-GTK-SD-SMP-SMA-SMK-SLB'!$F$14:$CG$713,'ALL-GTK-SD-SMP-SMA-SMK-SLB'!AI$7,FALSE)</f>
        <v>1</v>
      </c>
      <c r="AI370" s="9">
        <f>VLOOKUP($E370,'ALL-GTK-SD-SMP-SMA-SMK-SLB'!$F$14:$CG$713,'ALL-GTK-SD-SMP-SMA-SMK-SLB'!AJ$7,FALSE)</f>
        <v>5</v>
      </c>
      <c r="AJ370" s="10">
        <f t="shared" si="196"/>
        <v>6</v>
      </c>
      <c r="AK370" s="44">
        <f t="shared" si="197"/>
        <v>3</v>
      </c>
      <c r="AL370" s="44">
        <f t="shared" si="198"/>
        <v>8</v>
      </c>
      <c r="AM370" s="11">
        <f t="shared" si="199"/>
        <v>11</v>
      </c>
      <c r="AN370" s="299">
        <f>VLOOKUP($E370,'ALL-GTK-SD-SMP-SMA-SMK-SLB'!$F$14:$CG$713,'ALL-GTK-SD-SMP-SMA-SMK-SLB'!AO$7,FALSE)</f>
        <v>0</v>
      </c>
      <c r="AO370" s="299">
        <f>VLOOKUP($E370,'ALL-GTK-SD-SMP-SMA-SMK-SLB'!$F$14:$CG$713,'ALL-GTK-SD-SMP-SMA-SMK-SLB'!AP$7,FALSE)</f>
        <v>0</v>
      </c>
      <c r="AP370" s="9">
        <f>VLOOKUP($E370,'ALL-GTK-SD-SMP-SMA-SMK-SLB'!$F$14:$CG$713,'ALL-GTK-SD-SMP-SMA-SMK-SLB'!AQ$7,FALSE)</f>
        <v>0</v>
      </c>
      <c r="AQ370" s="9">
        <f>VLOOKUP($E370,'ALL-GTK-SD-SMP-SMA-SMK-SLB'!$F$14:$CG$713,'ALL-GTK-SD-SMP-SMA-SMK-SLB'!AR$7,FALSE)</f>
        <v>0</v>
      </c>
      <c r="AR370" s="9">
        <f>VLOOKUP($E370,'ALL-GTK-SD-SMP-SMA-SMK-SLB'!$F$14:$CG$713,'ALL-GTK-SD-SMP-SMA-SMK-SLB'!AS$7,FALSE)</f>
        <v>0</v>
      </c>
      <c r="AS370" s="9">
        <f>VLOOKUP($E370,'ALL-GTK-SD-SMP-SMA-SMK-SLB'!$F$14:$CG$713,'ALL-GTK-SD-SMP-SMA-SMK-SLB'!AT$7,FALSE)</f>
        <v>1</v>
      </c>
      <c r="AT370" s="9">
        <f>VLOOKUP($E370,'ALL-GTK-SD-SMP-SMA-SMK-SLB'!$F$14:$CG$713,'ALL-GTK-SD-SMP-SMA-SMK-SLB'!AU$7,FALSE)</f>
        <v>0</v>
      </c>
      <c r="AU370" s="9">
        <f>VLOOKUP($E370,'ALL-GTK-SD-SMP-SMA-SMK-SLB'!$F$14:$CG$713,'ALL-GTK-SD-SMP-SMA-SMK-SLB'!AV$7,FALSE)</f>
        <v>0</v>
      </c>
      <c r="AV370" s="9">
        <f>VLOOKUP($E370,'ALL-GTK-SD-SMP-SMA-SMK-SLB'!$F$14:$CG$713,'ALL-GTK-SD-SMP-SMA-SMK-SLB'!AW$7,FALSE)</f>
        <v>0</v>
      </c>
      <c r="AW370" s="9">
        <f>VLOOKUP($E370,'ALL-GTK-SD-SMP-SMA-SMK-SLB'!$F$14:$CG$713,'ALL-GTK-SD-SMP-SMA-SMK-SLB'!AX$7,FALSE)</f>
        <v>0</v>
      </c>
      <c r="AX370" s="9">
        <f>VLOOKUP($E370,'ALL-GTK-SD-SMP-SMA-SMK-SLB'!$F$14:$CG$713,'ALL-GTK-SD-SMP-SMA-SMK-SLB'!AY$7,FALSE)</f>
        <v>2</v>
      </c>
      <c r="AY370" s="9">
        <f>VLOOKUP($E370,'ALL-GTK-SD-SMP-SMA-SMK-SLB'!$F$14:$CG$713,'ALL-GTK-SD-SMP-SMA-SMK-SLB'!AZ$7,FALSE)</f>
        <v>7</v>
      </c>
      <c r="AZ370" s="9">
        <f>VLOOKUP($E370,'ALL-GTK-SD-SMP-SMA-SMK-SLB'!$F$14:$CG$713,'ALL-GTK-SD-SMP-SMA-SMK-SLB'!BA$7,FALSE)</f>
        <v>1</v>
      </c>
      <c r="BA370" s="9">
        <f>VLOOKUP($E370,'ALL-GTK-SD-SMP-SMA-SMK-SLB'!$F$14:$CG$713,'ALL-GTK-SD-SMP-SMA-SMK-SLB'!BB$7,FALSE)</f>
        <v>0</v>
      </c>
      <c r="BB370" s="9">
        <f>VLOOKUP($E370,'ALL-GTK-SD-SMP-SMA-SMK-SLB'!$F$14:$CG$713,'ALL-GTK-SD-SMP-SMA-SMK-SLB'!BC$7,FALSE)</f>
        <v>0</v>
      </c>
      <c r="BC370" s="9">
        <f>VLOOKUP($E370,'ALL-GTK-SD-SMP-SMA-SMK-SLB'!$F$14:$CG$713,'ALL-GTK-SD-SMP-SMA-SMK-SLB'!BD$7,FALSE)</f>
        <v>0</v>
      </c>
      <c r="BD370" s="310">
        <f t="shared" si="200"/>
        <v>0</v>
      </c>
      <c r="BE370" s="310">
        <f t="shared" si="201"/>
        <v>1</v>
      </c>
      <c r="BF370" s="10">
        <f t="shared" si="202"/>
        <v>1</v>
      </c>
      <c r="BG370" s="311">
        <f t="shared" si="203"/>
        <v>3</v>
      </c>
      <c r="BH370" s="311">
        <f t="shared" si="204"/>
        <v>7</v>
      </c>
      <c r="BI370" s="10">
        <f t="shared" si="205"/>
        <v>10</v>
      </c>
      <c r="BJ370" s="44">
        <f t="shared" si="206"/>
        <v>3</v>
      </c>
      <c r="BK370" s="44">
        <f t="shared" si="207"/>
        <v>8</v>
      </c>
      <c r="BL370" s="11">
        <f t="shared" si="208"/>
        <v>11</v>
      </c>
      <c r="BM370" s="9">
        <f>VLOOKUP($E370,'ALL-GTK-SD-SMP-SMA-SMK-SLB'!$F$14:$CG$713,'ALL-GTK-SD-SMP-SMA-SMK-SLB'!BN$7,FALSE)</f>
        <v>0</v>
      </c>
      <c r="BN370" s="9">
        <f>VLOOKUP($E370,'ALL-GTK-SD-SMP-SMA-SMK-SLB'!$F$14:$CG$713,'ALL-GTK-SD-SMP-SMA-SMK-SLB'!BO$7,FALSE)</f>
        <v>0</v>
      </c>
      <c r="BO370" s="9">
        <f>VLOOKUP($E370,'ALL-GTK-SD-SMP-SMA-SMK-SLB'!$F$14:$CG$713,'ALL-GTK-SD-SMP-SMA-SMK-SLB'!BP$7,FALSE)</f>
        <v>0</v>
      </c>
      <c r="BP370" s="9">
        <f>VLOOKUP($E370,'ALL-GTK-SD-SMP-SMA-SMK-SLB'!$F$14:$CG$713,'ALL-GTK-SD-SMP-SMA-SMK-SLB'!BQ$7,FALSE)</f>
        <v>0</v>
      </c>
      <c r="BQ370" s="9">
        <f>VLOOKUP($E370,'ALL-GTK-SD-SMP-SMA-SMK-SLB'!$F$14:$CG$713,'ALL-GTK-SD-SMP-SMA-SMK-SLB'!BR$7,FALSE)</f>
        <v>0</v>
      </c>
      <c r="BR370" s="9">
        <f>VLOOKUP($E370,'ALL-GTK-SD-SMP-SMA-SMK-SLB'!$F$14:$CG$713,'ALL-GTK-SD-SMP-SMA-SMK-SLB'!BS$7,FALSE)</f>
        <v>0</v>
      </c>
      <c r="BS370" s="9">
        <f>VLOOKUP($E370,'ALL-GTK-SD-SMP-SMA-SMK-SLB'!$F$14:$CG$713,'ALL-GTK-SD-SMP-SMA-SMK-SLB'!BT$7,FALSE)</f>
        <v>0</v>
      </c>
      <c r="BT370" s="9">
        <f>VLOOKUP($E370,'ALL-GTK-SD-SMP-SMA-SMK-SLB'!$F$14:$CG$713,'ALL-GTK-SD-SMP-SMA-SMK-SLB'!BU$7,FALSE)</f>
        <v>0</v>
      </c>
      <c r="BU370" s="299">
        <f t="shared" si="209"/>
        <v>0</v>
      </c>
      <c r="BV370" s="299">
        <f t="shared" si="210"/>
        <v>0</v>
      </c>
      <c r="BW370" s="44">
        <f t="shared" si="211"/>
        <v>0</v>
      </c>
      <c r="BX370" s="44">
        <f t="shared" si="212"/>
        <v>0</v>
      </c>
      <c r="BY370" s="11">
        <f t="shared" si="213"/>
        <v>0</v>
      </c>
      <c r="BZ370" s="14">
        <f t="shared" si="214"/>
        <v>3</v>
      </c>
      <c r="CA370" s="14">
        <f t="shared" si="215"/>
        <v>8</v>
      </c>
      <c r="CB370" s="13">
        <f t="shared" si="216"/>
        <v>0</v>
      </c>
      <c r="CC370" s="13">
        <f t="shared" si="217"/>
        <v>0</v>
      </c>
      <c r="CD370" s="312">
        <f t="shared" si="218"/>
        <v>3</v>
      </c>
      <c r="CE370" s="312">
        <f t="shared" si="219"/>
        <v>8</v>
      </c>
      <c r="CF370" s="313">
        <f t="shared" si="220"/>
        <v>11</v>
      </c>
      <c r="CG370" s="302" t="str">
        <f t="shared" si="221"/>
        <v>OK</v>
      </c>
    </row>
    <row r="371" spans="1:85" ht="14.25" x14ac:dyDescent="0.25">
      <c r="A371" s="6">
        <v>359</v>
      </c>
      <c r="B371" s="495">
        <v>359</v>
      </c>
      <c r="C371" s="495" t="s">
        <v>6</v>
      </c>
      <c r="D371" s="496" t="s">
        <v>19</v>
      </c>
      <c r="E371" s="626">
        <v>20319082</v>
      </c>
      <c r="F371" s="627" t="s">
        <v>627</v>
      </c>
      <c r="G371" s="624" t="s">
        <v>52</v>
      </c>
      <c r="H371" s="9">
        <f>VLOOKUP($E371,'ALL-GTK-SD-SMP-SMA-SMK-SLB'!$F$14:$CG$713,'ALL-GTK-SD-SMP-SMA-SMK-SLB'!I$7,FALSE)</f>
        <v>0</v>
      </c>
      <c r="I371" s="9">
        <f>VLOOKUP($E371,'ALL-GTK-SD-SMP-SMA-SMK-SLB'!$F$14:$CG$713,'ALL-GTK-SD-SMP-SMA-SMK-SLB'!J$7,FALSE)</f>
        <v>0</v>
      </c>
      <c r="J371" s="9">
        <f>VLOOKUP($E371,'ALL-GTK-SD-SMP-SMA-SMK-SLB'!$F$14:$CG$713,'ALL-GTK-SD-SMP-SMA-SMK-SLB'!K$7,FALSE)</f>
        <v>0</v>
      </c>
      <c r="K371" s="9">
        <f>VLOOKUP($E371,'ALL-GTK-SD-SMP-SMA-SMK-SLB'!$F$14:$CG$713,'ALL-GTK-SD-SMP-SMA-SMK-SLB'!L$7,FALSE)</f>
        <v>0</v>
      </c>
      <c r="L371" s="9">
        <f>VLOOKUP($E371,'ALL-GTK-SD-SMP-SMA-SMK-SLB'!$F$14:$CG$713,'ALL-GTK-SD-SMP-SMA-SMK-SLB'!M$7,FALSE)</f>
        <v>1</v>
      </c>
      <c r="M371" s="9">
        <f>VLOOKUP($E371,'ALL-GTK-SD-SMP-SMA-SMK-SLB'!$F$14:$CG$713,'ALL-GTK-SD-SMP-SMA-SMK-SLB'!N$7,FALSE)</f>
        <v>1</v>
      </c>
      <c r="N371" s="9">
        <f>VLOOKUP($E371,'ALL-GTK-SD-SMP-SMA-SMK-SLB'!$F$14:$CG$713,'ALL-GTK-SD-SMP-SMA-SMK-SLB'!O$7,FALSE)</f>
        <v>0</v>
      </c>
      <c r="O371" s="9">
        <f>VLOOKUP($E371,'ALL-GTK-SD-SMP-SMA-SMK-SLB'!$F$14:$CG$713,'ALL-GTK-SD-SMP-SMA-SMK-SLB'!P$7,FALSE)</f>
        <v>5</v>
      </c>
      <c r="P371" s="299">
        <f t="shared" si="186"/>
        <v>1</v>
      </c>
      <c r="Q371" s="299">
        <f t="shared" si="187"/>
        <v>6</v>
      </c>
      <c r="R371" s="300">
        <f t="shared" si="188"/>
        <v>7</v>
      </c>
      <c r="S371" s="9">
        <f>VLOOKUP($E371,'ALL-GTK-SD-SMP-SMA-SMK-SLB'!$F$14:$CG$713,'ALL-GTK-SD-SMP-SMA-SMK-SLB'!T$7,FALSE)</f>
        <v>0</v>
      </c>
      <c r="T371" s="9">
        <f>VLOOKUP($E371,'ALL-GTK-SD-SMP-SMA-SMK-SLB'!$F$14:$CG$713,'ALL-GTK-SD-SMP-SMA-SMK-SLB'!U$7,FALSE)</f>
        <v>0</v>
      </c>
      <c r="U371" s="9">
        <f>VLOOKUP($E371,'ALL-GTK-SD-SMP-SMA-SMK-SLB'!$F$14:$CG$713,'ALL-GTK-SD-SMP-SMA-SMK-SLB'!V$7,FALSE)</f>
        <v>0</v>
      </c>
      <c r="V371" s="9">
        <f>VLOOKUP($E371,'ALL-GTK-SD-SMP-SMA-SMK-SLB'!$F$14:$CG$713,'ALL-GTK-SD-SMP-SMA-SMK-SLB'!W$7,FALSE)</f>
        <v>0</v>
      </c>
      <c r="W371" s="9">
        <f>VLOOKUP($E371,'ALL-GTK-SD-SMP-SMA-SMK-SLB'!$F$14:$CG$713,'ALL-GTK-SD-SMP-SMA-SMK-SLB'!X$7,FALSE)</f>
        <v>2</v>
      </c>
      <c r="X371" s="9">
        <f>VLOOKUP($E371,'ALL-GTK-SD-SMP-SMA-SMK-SLB'!$F$14:$CG$713,'ALL-GTK-SD-SMP-SMA-SMK-SLB'!Y$7,FALSE)</f>
        <v>4</v>
      </c>
      <c r="Y371" s="299">
        <f t="shared" si="189"/>
        <v>2</v>
      </c>
      <c r="Z371" s="299">
        <f t="shared" si="190"/>
        <v>4</v>
      </c>
      <c r="AA371" s="10">
        <f t="shared" si="191"/>
        <v>6</v>
      </c>
      <c r="AB371" s="44">
        <f t="shared" si="192"/>
        <v>3</v>
      </c>
      <c r="AC371" s="44">
        <f t="shared" si="193"/>
        <v>10</v>
      </c>
      <c r="AD371" s="11">
        <f t="shared" si="194"/>
        <v>13</v>
      </c>
      <c r="AE371" s="9">
        <f>VLOOKUP($E371,'ALL-GTK-SD-SMP-SMA-SMK-SLB'!$F$14:$CG$713,'ALL-GTK-SD-SMP-SMA-SMK-SLB'!AF$7,FALSE)</f>
        <v>1</v>
      </c>
      <c r="AF371" s="9">
        <f>VLOOKUP($E371,'ALL-GTK-SD-SMP-SMA-SMK-SLB'!$F$14:$CG$713,'ALL-GTK-SD-SMP-SMA-SMK-SLB'!AG$7,FALSE)</f>
        <v>5</v>
      </c>
      <c r="AG371" s="10">
        <f t="shared" si="195"/>
        <v>6</v>
      </c>
      <c r="AH371" s="9">
        <f>VLOOKUP($E371,'ALL-GTK-SD-SMP-SMA-SMK-SLB'!$F$14:$CG$713,'ALL-GTK-SD-SMP-SMA-SMK-SLB'!AI$7,FALSE)</f>
        <v>2</v>
      </c>
      <c r="AI371" s="9">
        <f>VLOOKUP($E371,'ALL-GTK-SD-SMP-SMA-SMK-SLB'!$F$14:$CG$713,'ALL-GTK-SD-SMP-SMA-SMK-SLB'!AJ$7,FALSE)</f>
        <v>5</v>
      </c>
      <c r="AJ371" s="10">
        <f t="shared" si="196"/>
        <v>7</v>
      </c>
      <c r="AK371" s="44">
        <f t="shared" si="197"/>
        <v>3</v>
      </c>
      <c r="AL371" s="44">
        <f t="shared" si="198"/>
        <v>10</v>
      </c>
      <c r="AM371" s="11">
        <f t="shared" si="199"/>
        <v>13</v>
      </c>
      <c r="AN371" s="299">
        <f>VLOOKUP($E371,'ALL-GTK-SD-SMP-SMA-SMK-SLB'!$F$14:$CG$713,'ALL-GTK-SD-SMP-SMA-SMK-SLB'!AO$7,FALSE)</f>
        <v>0</v>
      </c>
      <c r="AO371" s="299">
        <f>VLOOKUP($E371,'ALL-GTK-SD-SMP-SMA-SMK-SLB'!$F$14:$CG$713,'ALL-GTK-SD-SMP-SMA-SMK-SLB'!AP$7,FALSE)</f>
        <v>0</v>
      </c>
      <c r="AP371" s="9">
        <f>VLOOKUP($E371,'ALL-GTK-SD-SMP-SMA-SMK-SLB'!$F$14:$CG$713,'ALL-GTK-SD-SMP-SMA-SMK-SLB'!AQ$7,FALSE)</f>
        <v>0</v>
      </c>
      <c r="AQ371" s="9">
        <f>VLOOKUP($E371,'ALL-GTK-SD-SMP-SMA-SMK-SLB'!$F$14:$CG$713,'ALL-GTK-SD-SMP-SMA-SMK-SLB'!AR$7,FALSE)</f>
        <v>0</v>
      </c>
      <c r="AR371" s="9">
        <f>VLOOKUP($E371,'ALL-GTK-SD-SMP-SMA-SMK-SLB'!$F$14:$CG$713,'ALL-GTK-SD-SMP-SMA-SMK-SLB'!AS$7,FALSE)</f>
        <v>0</v>
      </c>
      <c r="AS371" s="9">
        <f>VLOOKUP($E371,'ALL-GTK-SD-SMP-SMA-SMK-SLB'!$F$14:$CG$713,'ALL-GTK-SD-SMP-SMA-SMK-SLB'!AT$7,FALSE)</f>
        <v>0</v>
      </c>
      <c r="AT371" s="9">
        <f>VLOOKUP($E371,'ALL-GTK-SD-SMP-SMA-SMK-SLB'!$F$14:$CG$713,'ALL-GTK-SD-SMP-SMA-SMK-SLB'!AU$7,FALSE)</f>
        <v>0</v>
      </c>
      <c r="AU371" s="9">
        <f>VLOOKUP($E371,'ALL-GTK-SD-SMP-SMA-SMK-SLB'!$F$14:$CG$713,'ALL-GTK-SD-SMP-SMA-SMK-SLB'!AV$7,FALSE)</f>
        <v>0</v>
      </c>
      <c r="AV371" s="9">
        <f>VLOOKUP($E371,'ALL-GTK-SD-SMP-SMA-SMK-SLB'!$F$14:$CG$713,'ALL-GTK-SD-SMP-SMA-SMK-SLB'!AW$7,FALSE)</f>
        <v>0</v>
      </c>
      <c r="AW371" s="9">
        <f>VLOOKUP($E371,'ALL-GTK-SD-SMP-SMA-SMK-SLB'!$F$14:$CG$713,'ALL-GTK-SD-SMP-SMA-SMK-SLB'!AX$7,FALSE)</f>
        <v>0</v>
      </c>
      <c r="AX371" s="9">
        <f>VLOOKUP($E371,'ALL-GTK-SD-SMP-SMA-SMK-SLB'!$F$14:$CG$713,'ALL-GTK-SD-SMP-SMA-SMK-SLB'!AY$7,FALSE)</f>
        <v>3</v>
      </c>
      <c r="AY371" s="9">
        <f>VLOOKUP($E371,'ALL-GTK-SD-SMP-SMA-SMK-SLB'!$F$14:$CG$713,'ALL-GTK-SD-SMP-SMA-SMK-SLB'!AZ$7,FALSE)</f>
        <v>10</v>
      </c>
      <c r="AZ371" s="9">
        <f>VLOOKUP($E371,'ALL-GTK-SD-SMP-SMA-SMK-SLB'!$F$14:$CG$713,'ALL-GTK-SD-SMP-SMA-SMK-SLB'!BA$7,FALSE)</f>
        <v>0</v>
      </c>
      <c r="BA371" s="9">
        <f>VLOOKUP($E371,'ALL-GTK-SD-SMP-SMA-SMK-SLB'!$F$14:$CG$713,'ALL-GTK-SD-SMP-SMA-SMK-SLB'!BB$7,FALSE)</f>
        <v>0</v>
      </c>
      <c r="BB371" s="9">
        <f>VLOOKUP($E371,'ALL-GTK-SD-SMP-SMA-SMK-SLB'!$F$14:$CG$713,'ALL-GTK-SD-SMP-SMA-SMK-SLB'!BC$7,FALSE)</f>
        <v>0</v>
      </c>
      <c r="BC371" s="9">
        <f>VLOOKUP($E371,'ALL-GTK-SD-SMP-SMA-SMK-SLB'!$F$14:$CG$713,'ALL-GTK-SD-SMP-SMA-SMK-SLB'!BD$7,FALSE)</f>
        <v>0</v>
      </c>
      <c r="BD371" s="310">
        <f t="shared" si="200"/>
        <v>0</v>
      </c>
      <c r="BE371" s="310">
        <f t="shared" si="201"/>
        <v>0</v>
      </c>
      <c r="BF371" s="10">
        <f t="shared" si="202"/>
        <v>0</v>
      </c>
      <c r="BG371" s="311">
        <f t="shared" si="203"/>
        <v>3</v>
      </c>
      <c r="BH371" s="311">
        <f t="shared" si="204"/>
        <v>10</v>
      </c>
      <c r="BI371" s="10">
        <f t="shared" si="205"/>
        <v>13</v>
      </c>
      <c r="BJ371" s="44">
        <f t="shared" si="206"/>
        <v>3</v>
      </c>
      <c r="BK371" s="44">
        <f t="shared" si="207"/>
        <v>10</v>
      </c>
      <c r="BL371" s="11">
        <f t="shared" si="208"/>
        <v>13</v>
      </c>
      <c r="BM371" s="9">
        <f>VLOOKUP($E371,'ALL-GTK-SD-SMP-SMA-SMK-SLB'!$F$14:$CG$713,'ALL-GTK-SD-SMP-SMA-SMK-SLB'!BN$7,FALSE)</f>
        <v>0</v>
      </c>
      <c r="BN371" s="9">
        <f>VLOOKUP($E371,'ALL-GTK-SD-SMP-SMA-SMK-SLB'!$F$14:$CG$713,'ALL-GTK-SD-SMP-SMA-SMK-SLB'!BO$7,FALSE)</f>
        <v>0</v>
      </c>
      <c r="BO371" s="9">
        <f>VLOOKUP($E371,'ALL-GTK-SD-SMP-SMA-SMK-SLB'!$F$14:$CG$713,'ALL-GTK-SD-SMP-SMA-SMK-SLB'!BP$7,FALSE)</f>
        <v>0</v>
      </c>
      <c r="BP371" s="9">
        <f>VLOOKUP($E371,'ALL-GTK-SD-SMP-SMA-SMK-SLB'!$F$14:$CG$713,'ALL-GTK-SD-SMP-SMA-SMK-SLB'!BQ$7,FALSE)</f>
        <v>0</v>
      </c>
      <c r="BQ371" s="9">
        <f>VLOOKUP($E371,'ALL-GTK-SD-SMP-SMA-SMK-SLB'!$F$14:$CG$713,'ALL-GTK-SD-SMP-SMA-SMK-SLB'!BR$7,FALSE)</f>
        <v>0</v>
      </c>
      <c r="BR371" s="9">
        <f>VLOOKUP($E371,'ALL-GTK-SD-SMP-SMA-SMK-SLB'!$F$14:$CG$713,'ALL-GTK-SD-SMP-SMA-SMK-SLB'!BS$7,FALSE)</f>
        <v>0</v>
      </c>
      <c r="BS371" s="9">
        <f>VLOOKUP($E371,'ALL-GTK-SD-SMP-SMA-SMK-SLB'!$F$14:$CG$713,'ALL-GTK-SD-SMP-SMA-SMK-SLB'!BT$7,FALSE)</f>
        <v>1</v>
      </c>
      <c r="BT371" s="9">
        <f>VLOOKUP($E371,'ALL-GTK-SD-SMP-SMA-SMK-SLB'!$F$14:$CG$713,'ALL-GTK-SD-SMP-SMA-SMK-SLB'!BU$7,FALSE)</f>
        <v>0</v>
      </c>
      <c r="BU371" s="299">
        <f t="shared" si="209"/>
        <v>1</v>
      </c>
      <c r="BV371" s="299">
        <f t="shared" si="210"/>
        <v>0</v>
      </c>
      <c r="BW371" s="44">
        <f t="shared" si="211"/>
        <v>1</v>
      </c>
      <c r="BX371" s="44">
        <f t="shared" si="212"/>
        <v>0</v>
      </c>
      <c r="BY371" s="11">
        <f t="shared" si="213"/>
        <v>1</v>
      </c>
      <c r="BZ371" s="14">
        <f t="shared" si="214"/>
        <v>3</v>
      </c>
      <c r="CA371" s="14">
        <f t="shared" si="215"/>
        <v>10</v>
      </c>
      <c r="CB371" s="13">
        <f t="shared" si="216"/>
        <v>1</v>
      </c>
      <c r="CC371" s="13">
        <f t="shared" si="217"/>
        <v>0</v>
      </c>
      <c r="CD371" s="312">
        <f t="shared" si="218"/>
        <v>4</v>
      </c>
      <c r="CE371" s="312">
        <f t="shared" si="219"/>
        <v>10</v>
      </c>
      <c r="CF371" s="313">
        <f t="shared" si="220"/>
        <v>14</v>
      </c>
      <c r="CG371" s="302" t="str">
        <f t="shared" si="221"/>
        <v>OK</v>
      </c>
    </row>
    <row r="372" spans="1:85" ht="14.25" x14ac:dyDescent="0.25">
      <c r="A372" s="6">
        <v>360</v>
      </c>
      <c r="B372" s="495">
        <v>360</v>
      </c>
      <c r="C372" s="495" t="s">
        <v>6</v>
      </c>
      <c r="D372" s="496" t="s">
        <v>19</v>
      </c>
      <c r="E372" s="626">
        <v>20319061</v>
      </c>
      <c r="F372" s="627" t="s">
        <v>628</v>
      </c>
      <c r="G372" s="624" t="s">
        <v>52</v>
      </c>
      <c r="H372" s="9">
        <f>VLOOKUP($E372,'ALL-GTK-SD-SMP-SMA-SMK-SLB'!$F$14:$CG$713,'ALL-GTK-SD-SMP-SMA-SMK-SLB'!I$7,FALSE)</f>
        <v>0</v>
      </c>
      <c r="I372" s="9">
        <f>VLOOKUP($E372,'ALL-GTK-SD-SMP-SMA-SMK-SLB'!$F$14:$CG$713,'ALL-GTK-SD-SMP-SMA-SMK-SLB'!J$7,FALSE)</f>
        <v>0</v>
      </c>
      <c r="J372" s="9">
        <f>VLOOKUP($E372,'ALL-GTK-SD-SMP-SMA-SMK-SLB'!$F$14:$CG$713,'ALL-GTK-SD-SMP-SMA-SMK-SLB'!K$7,FALSE)</f>
        <v>0</v>
      </c>
      <c r="K372" s="9">
        <f>VLOOKUP($E372,'ALL-GTK-SD-SMP-SMA-SMK-SLB'!$F$14:$CG$713,'ALL-GTK-SD-SMP-SMA-SMK-SLB'!L$7,FALSE)</f>
        <v>0</v>
      </c>
      <c r="L372" s="9">
        <f>VLOOKUP($E372,'ALL-GTK-SD-SMP-SMA-SMK-SLB'!$F$14:$CG$713,'ALL-GTK-SD-SMP-SMA-SMK-SLB'!M$7,FALSE)</f>
        <v>0</v>
      </c>
      <c r="M372" s="9">
        <f>VLOOKUP($E372,'ALL-GTK-SD-SMP-SMA-SMK-SLB'!$F$14:$CG$713,'ALL-GTK-SD-SMP-SMA-SMK-SLB'!N$7,FALSE)</f>
        <v>1</v>
      </c>
      <c r="N372" s="9">
        <f>VLOOKUP($E372,'ALL-GTK-SD-SMP-SMA-SMK-SLB'!$F$14:$CG$713,'ALL-GTK-SD-SMP-SMA-SMK-SLB'!O$7,FALSE)</f>
        <v>0</v>
      </c>
      <c r="O372" s="9">
        <f>VLOOKUP($E372,'ALL-GTK-SD-SMP-SMA-SMK-SLB'!$F$14:$CG$713,'ALL-GTK-SD-SMP-SMA-SMK-SLB'!P$7,FALSE)</f>
        <v>4</v>
      </c>
      <c r="P372" s="299">
        <f t="shared" si="186"/>
        <v>0</v>
      </c>
      <c r="Q372" s="299">
        <f t="shared" si="187"/>
        <v>5</v>
      </c>
      <c r="R372" s="300">
        <f t="shared" si="188"/>
        <v>5</v>
      </c>
      <c r="S372" s="9">
        <f>VLOOKUP($E372,'ALL-GTK-SD-SMP-SMA-SMK-SLB'!$F$14:$CG$713,'ALL-GTK-SD-SMP-SMA-SMK-SLB'!T$7,FALSE)</f>
        <v>0</v>
      </c>
      <c r="T372" s="9">
        <f>VLOOKUP($E372,'ALL-GTK-SD-SMP-SMA-SMK-SLB'!$F$14:$CG$713,'ALL-GTK-SD-SMP-SMA-SMK-SLB'!U$7,FALSE)</f>
        <v>0</v>
      </c>
      <c r="U372" s="9">
        <f>VLOOKUP($E372,'ALL-GTK-SD-SMP-SMA-SMK-SLB'!$F$14:$CG$713,'ALL-GTK-SD-SMP-SMA-SMK-SLB'!V$7,FALSE)</f>
        <v>1</v>
      </c>
      <c r="V372" s="9">
        <f>VLOOKUP($E372,'ALL-GTK-SD-SMP-SMA-SMK-SLB'!$F$14:$CG$713,'ALL-GTK-SD-SMP-SMA-SMK-SLB'!W$7,FALSE)</f>
        <v>1</v>
      </c>
      <c r="W372" s="9">
        <f>VLOOKUP($E372,'ALL-GTK-SD-SMP-SMA-SMK-SLB'!$F$14:$CG$713,'ALL-GTK-SD-SMP-SMA-SMK-SLB'!X$7,FALSE)</f>
        <v>1</v>
      </c>
      <c r="X372" s="9">
        <f>VLOOKUP($E372,'ALL-GTK-SD-SMP-SMA-SMK-SLB'!$F$14:$CG$713,'ALL-GTK-SD-SMP-SMA-SMK-SLB'!Y$7,FALSE)</f>
        <v>1</v>
      </c>
      <c r="Y372" s="299">
        <f t="shared" si="189"/>
        <v>2</v>
      </c>
      <c r="Z372" s="299">
        <f t="shared" si="190"/>
        <v>2</v>
      </c>
      <c r="AA372" s="10">
        <f t="shared" si="191"/>
        <v>4</v>
      </c>
      <c r="AB372" s="44">
        <f t="shared" si="192"/>
        <v>2</v>
      </c>
      <c r="AC372" s="44">
        <f t="shared" si="193"/>
        <v>7</v>
      </c>
      <c r="AD372" s="11">
        <f t="shared" si="194"/>
        <v>9</v>
      </c>
      <c r="AE372" s="9">
        <f>VLOOKUP($E372,'ALL-GTK-SD-SMP-SMA-SMK-SLB'!$F$14:$CG$713,'ALL-GTK-SD-SMP-SMA-SMK-SLB'!AF$7,FALSE)</f>
        <v>2</v>
      </c>
      <c r="AF372" s="9">
        <f>VLOOKUP($E372,'ALL-GTK-SD-SMP-SMA-SMK-SLB'!$F$14:$CG$713,'ALL-GTK-SD-SMP-SMA-SMK-SLB'!AG$7,FALSE)</f>
        <v>2</v>
      </c>
      <c r="AG372" s="10">
        <f t="shared" si="195"/>
        <v>4</v>
      </c>
      <c r="AH372" s="9">
        <f>VLOOKUP($E372,'ALL-GTK-SD-SMP-SMA-SMK-SLB'!$F$14:$CG$713,'ALL-GTK-SD-SMP-SMA-SMK-SLB'!AI$7,FALSE)</f>
        <v>0</v>
      </c>
      <c r="AI372" s="9">
        <f>VLOOKUP($E372,'ALL-GTK-SD-SMP-SMA-SMK-SLB'!$F$14:$CG$713,'ALL-GTK-SD-SMP-SMA-SMK-SLB'!AJ$7,FALSE)</f>
        <v>5</v>
      </c>
      <c r="AJ372" s="10">
        <f t="shared" si="196"/>
        <v>5</v>
      </c>
      <c r="AK372" s="44">
        <f t="shared" si="197"/>
        <v>2</v>
      </c>
      <c r="AL372" s="44">
        <f t="shared" si="198"/>
        <v>7</v>
      </c>
      <c r="AM372" s="11">
        <f t="shared" si="199"/>
        <v>9</v>
      </c>
      <c r="AN372" s="299">
        <f>VLOOKUP($E372,'ALL-GTK-SD-SMP-SMA-SMK-SLB'!$F$14:$CG$713,'ALL-GTK-SD-SMP-SMA-SMK-SLB'!AO$7,FALSE)</f>
        <v>0</v>
      </c>
      <c r="AO372" s="299">
        <f>VLOOKUP($E372,'ALL-GTK-SD-SMP-SMA-SMK-SLB'!$F$14:$CG$713,'ALL-GTK-SD-SMP-SMA-SMK-SLB'!AP$7,FALSE)</f>
        <v>0</v>
      </c>
      <c r="AP372" s="9">
        <f>VLOOKUP($E372,'ALL-GTK-SD-SMP-SMA-SMK-SLB'!$F$14:$CG$713,'ALL-GTK-SD-SMP-SMA-SMK-SLB'!AQ$7,FALSE)</f>
        <v>0</v>
      </c>
      <c r="AQ372" s="9">
        <f>VLOOKUP($E372,'ALL-GTK-SD-SMP-SMA-SMK-SLB'!$F$14:$CG$713,'ALL-GTK-SD-SMP-SMA-SMK-SLB'!AR$7,FALSE)</f>
        <v>0</v>
      </c>
      <c r="AR372" s="9">
        <f>VLOOKUP($E372,'ALL-GTK-SD-SMP-SMA-SMK-SLB'!$F$14:$CG$713,'ALL-GTK-SD-SMP-SMA-SMK-SLB'!AS$7,FALSE)</f>
        <v>1</v>
      </c>
      <c r="AS372" s="9">
        <f>VLOOKUP($E372,'ALL-GTK-SD-SMP-SMA-SMK-SLB'!$F$14:$CG$713,'ALL-GTK-SD-SMP-SMA-SMK-SLB'!AT$7,FALSE)</f>
        <v>0</v>
      </c>
      <c r="AT372" s="9">
        <f>VLOOKUP($E372,'ALL-GTK-SD-SMP-SMA-SMK-SLB'!$F$14:$CG$713,'ALL-GTK-SD-SMP-SMA-SMK-SLB'!AU$7,FALSE)</f>
        <v>0</v>
      </c>
      <c r="AU372" s="9">
        <f>VLOOKUP($E372,'ALL-GTK-SD-SMP-SMA-SMK-SLB'!$F$14:$CG$713,'ALL-GTK-SD-SMP-SMA-SMK-SLB'!AV$7,FALSE)</f>
        <v>0</v>
      </c>
      <c r="AV372" s="9">
        <f>VLOOKUP($E372,'ALL-GTK-SD-SMP-SMA-SMK-SLB'!$F$14:$CG$713,'ALL-GTK-SD-SMP-SMA-SMK-SLB'!AW$7,FALSE)</f>
        <v>0</v>
      </c>
      <c r="AW372" s="9">
        <f>VLOOKUP($E372,'ALL-GTK-SD-SMP-SMA-SMK-SLB'!$F$14:$CG$713,'ALL-GTK-SD-SMP-SMA-SMK-SLB'!AX$7,FALSE)</f>
        <v>0</v>
      </c>
      <c r="AX372" s="9">
        <f>VLOOKUP($E372,'ALL-GTK-SD-SMP-SMA-SMK-SLB'!$F$14:$CG$713,'ALL-GTK-SD-SMP-SMA-SMK-SLB'!AY$7,FALSE)</f>
        <v>1</v>
      </c>
      <c r="AY372" s="9">
        <f>VLOOKUP($E372,'ALL-GTK-SD-SMP-SMA-SMK-SLB'!$F$14:$CG$713,'ALL-GTK-SD-SMP-SMA-SMK-SLB'!AZ$7,FALSE)</f>
        <v>6</v>
      </c>
      <c r="AZ372" s="9">
        <f>VLOOKUP($E372,'ALL-GTK-SD-SMP-SMA-SMK-SLB'!$F$14:$CG$713,'ALL-GTK-SD-SMP-SMA-SMK-SLB'!BA$7,FALSE)</f>
        <v>0</v>
      </c>
      <c r="BA372" s="9">
        <f>VLOOKUP($E372,'ALL-GTK-SD-SMP-SMA-SMK-SLB'!$F$14:$CG$713,'ALL-GTK-SD-SMP-SMA-SMK-SLB'!BB$7,FALSE)</f>
        <v>1</v>
      </c>
      <c r="BB372" s="9">
        <f>VLOOKUP($E372,'ALL-GTK-SD-SMP-SMA-SMK-SLB'!$F$14:$CG$713,'ALL-GTK-SD-SMP-SMA-SMK-SLB'!BC$7,FALSE)</f>
        <v>0</v>
      </c>
      <c r="BC372" s="9">
        <f>VLOOKUP($E372,'ALL-GTK-SD-SMP-SMA-SMK-SLB'!$F$14:$CG$713,'ALL-GTK-SD-SMP-SMA-SMK-SLB'!BD$7,FALSE)</f>
        <v>0</v>
      </c>
      <c r="BD372" s="310">
        <f t="shared" si="200"/>
        <v>1</v>
      </c>
      <c r="BE372" s="310">
        <f t="shared" si="201"/>
        <v>0</v>
      </c>
      <c r="BF372" s="10">
        <f t="shared" si="202"/>
        <v>1</v>
      </c>
      <c r="BG372" s="311">
        <f t="shared" si="203"/>
        <v>1</v>
      </c>
      <c r="BH372" s="311">
        <f t="shared" si="204"/>
        <v>7</v>
      </c>
      <c r="BI372" s="10">
        <f t="shared" si="205"/>
        <v>8</v>
      </c>
      <c r="BJ372" s="44">
        <f t="shared" si="206"/>
        <v>2</v>
      </c>
      <c r="BK372" s="44">
        <f t="shared" si="207"/>
        <v>7</v>
      </c>
      <c r="BL372" s="11">
        <f t="shared" si="208"/>
        <v>9</v>
      </c>
      <c r="BM372" s="9">
        <f>VLOOKUP($E372,'ALL-GTK-SD-SMP-SMA-SMK-SLB'!$F$14:$CG$713,'ALL-GTK-SD-SMP-SMA-SMK-SLB'!BN$7,FALSE)</f>
        <v>0</v>
      </c>
      <c r="BN372" s="9">
        <f>VLOOKUP($E372,'ALL-GTK-SD-SMP-SMA-SMK-SLB'!$F$14:$CG$713,'ALL-GTK-SD-SMP-SMA-SMK-SLB'!BO$7,FALSE)</f>
        <v>0</v>
      </c>
      <c r="BO372" s="9">
        <f>VLOOKUP($E372,'ALL-GTK-SD-SMP-SMA-SMK-SLB'!$F$14:$CG$713,'ALL-GTK-SD-SMP-SMA-SMK-SLB'!BP$7,FALSE)</f>
        <v>0</v>
      </c>
      <c r="BP372" s="9">
        <f>VLOOKUP($E372,'ALL-GTK-SD-SMP-SMA-SMK-SLB'!$F$14:$CG$713,'ALL-GTK-SD-SMP-SMA-SMK-SLB'!BQ$7,FALSE)</f>
        <v>0</v>
      </c>
      <c r="BQ372" s="9">
        <f>VLOOKUP($E372,'ALL-GTK-SD-SMP-SMA-SMK-SLB'!$F$14:$CG$713,'ALL-GTK-SD-SMP-SMA-SMK-SLB'!BR$7,FALSE)</f>
        <v>0</v>
      </c>
      <c r="BR372" s="9">
        <f>VLOOKUP($E372,'ALL-GTK-SD-SMP-SMA-SMK-SLB'!$F$14:$CG$713,'ALL-GTK-SD-SMP-SMA-SMK-SLB'!BS$7,FALSE)</f>
        <v>0</v>
      </c>
      <c r="BS372" s="9">
        <f>VLOOKUP($E372,'ALL-GTK-SD-SMP-SMA-SMK-SLB'!$F$14:$CG$713,'ALL-GTK-SD-SMP-SMA-SMK-SLB'!BT$7,FALSE)</f>
        <v>0</v>
      </c>
      <c r="BT372" s="9">
        <f>VLOOKUP($E372,'ALL-GTK-SD-SMP-SMA-SMK-SLB'!$F$14:$CG$713,'ALL-GTK-SD-SMP-SMA-SMK-SLB'!BU$7,FALSE)</f>
        <v>0</v>
      </c>
      <c r="BU372" s="299">
        <f t="shared" si="209"/>
        <v>0</v>
      </c>
      <c r="BV372" s="299">
        <f t="shared" si="210"/>
        <v>0</v>
      </c>
      <c r="BW372" s="44">
        <f t="shared" si="211"/>
        <v>0</v>
      </c>
      <c r="BX372" s="44">
        <f t="shared" si="212"/>
        <v>0</v>
      </c>
      <c r="BY372" s="11">
        <f t="shared" si="213"/>
        <v>0</v>
      </c>
      <c r="BZ372" s="14">
        <f t="shared" si="214"/>
        <v>2</v>
      </c>
      <c r="CA372" s="14">
        <f t="shared" si="215"/>
        <v>7</v>
      </c>
      <c r="CB372" s="13">
        <f t="shared" si="216"/>
        <v>0</v>
      </c>
      <c r="CC372" s="13">
        <f t="shared" si="217"/>
        <v>0</v>
      </c>
      <c r="CD372" s="312">
        <f t="shared" si="218"/>
        <v>2</v>
      </c>
      <c r="CE372" s="312">
        <f t="shared" si="219"/>
        <v>7</v>
      </c>
      <c r="CF372" s="313">
        <f t="shared" si="220"/>
        <v>9</v>
      </c>
      <c r="CG372" s="302" t="str">
        <f t="shared" si="221"/>
        <v>OK</v>
      </c>
    </row>
    <row r="373" spans="1:85" ht="14.25" x14ac:dyDescent="0.25">
      <c r="A373" s="6">
        <v>361</v>
      </c>
      <c r="B373" s="495">
        <v>361</v>
      </c>
      <c r="C373" s="495" t="s">
        <v>6</v>
      </c>
      <c r="D373" s="496" t="s">
        <v>19</v>
      </c>
      <c r="E373" s="626">
        <v>20319445</v>
      </c>
      <c r="F373" s="627" t="s">
        <v>629</v>
      </c>
      <c r="G373" s="624" t="s">
        <v>52</v>
      </c>
      <c r="H373" s="9">
        <f>VLOOKUP($E373,'ALL-GTK-SD-SMP-SMA-SMK-SLB'!$F$14:$CG$713,'ALL-GTK-SD-SMP-SMA-SMK-SLB'!I$7,FALSE)</f>
        <v>0</v>
      </c>
      <c r="I373" s="9">
        <f>VLOOKUP($E373,'ALL-GTK-SD-SMP-SMA-SMK-SLB'!$F$14:$CG$713,'ALL-GTK-SD-SMP-SMA-SMK-SLB'!J$7,FALSE)</f>
        <v>0</v>
      </c>
      <c r="J373" s="9">
        <f>VLOOKUP($E373,'ALL-GTK-SD-SMP-SMA-SMK-SLB'!$F$14:$CG$713,'ALL-GTK-SD-SMP-SMA-SMK-SLB'!K$7,FALSE)</f>
        <v>1</v>
      </c>
      <c r="K373" s="9">
        <f>VLOOKUP($E373,'ALL-GTK-SD-SMP-SMA-SMK-SLB'!$F$14:$CG$713,'ALL-GTK-SD-SMP-SMA-SMK-SLB'!L$7,FALSE)</f>
        <v>0</v>
      </c>
      <c r="L373" s="9">
        <f>VLOOKUP($E373,'ALL-GTK-SD-SMP-SMA-SMK-SLB'!$F$14:$CG$713,'ALL-GTK-SD-SMP-SMA-SMK-SLB'!M$7,FALSE)</f>
        <v>0</v>
      </c>
      <c r="M373" s="9">
        <f>VLOOKUP($E373,'ALL-GTK-SD-SMP-SMA-SMK-SLB'!$F$14:$CG$713,'ALL-GTK-SD-SMP-SMA-SMK-SLB'!N$7,FALSE)</f>
        <v>0</v>
      </c>
      <c r="N373" s="9">
        <f>VLOOKUP($E373,'ALL-GTK-SD-SMP-SMA-SMK-SLB'!$F$14:$CG$713,'ALL-GTK-SD-SMP-SMA-SMK-SLB'!O$7,FALSE)</f>
        <v>1</v>
      </c>
      <c r="O373" s="9">
        <f>VLOOKUP($E373,'ALL-GTK-SD-SMP-SMA-SMK-SLB'!$F$14:$CG$713,'ALL-GTK-SD-SMP-SMA-SMK-SLB'!P$7,FALSE)</f>
        <v>3</v>
      </c>
      <c r="P373" s="299">
        <f t="shared" si="186"/>
        <v>2</v>
      </c>
      <c r="Q373" s="299">
        <f t="shared" si="187"/>
        <v>3</v>
      </c>
      <c r="R373" s="300">
        <f t="shared" si="188"/>
        <v>5</v>
      </c>
      <c r="S373" s="9">
        <f>VLOOKUP($E373,'ALL-GTK-SD-SMP-SMA-SMK-SLB'!$F$14:$CG$713,'ALL-GTK-SD-SMP-SMA-SMK-SLB'!T$7,FALSE)</f>
        <v>0</v>
      </c>
      <c r="T373" s="9">
        <f>VLOOKUP($E373,'ALL-GTK-SD-SMP-SMA-SMK-SLB'!$F$14:$CG$713,'ALL-GTK-SD-SMP-SMA-SMK-SLB'!U$7,FALSE)</f>
        <v>0</v>
      </c>
      <c r="U373" s="9">
        <f>VLOOKUP($E373,'ALL-GTK-SD-SMP-SMA-SMK-SLB'!$F$14:$CG$713,'ALL-GTK-SD-SMP-SMA-SMK-SLB'!V$7,FALSE)</f>
        <v>1</v>
      </c>
      <c r="V373" s="9">
        <f>VLOOKUP($E373,'ALL-GTK-SD-SMP-SMA-SMK-SLB'!$F$14:$CG$713,'ALL-GTK-SD-SMP-SMA-SMK-SLB'!W$7,FALSE)</f>
        <v>1</v>
      </c>
      <c r="W373" s="9">
        <f>VLOOKUP($E373,'ALL-GTK-SD-SMP-SMA-SMK-SLB'!$F$14:$CG$713,'ALL-GTK-SD-SMP-SMA-SMK-SLB'!X$7,FALSE)</f>
        <v>0</v>
      </c>
      <c r="X373" s="9">
        <f>VLOOKUP($E373,'ALL-GTK-SD-SMP-SMA-SMK-SLB'!$F$14:$CG$713,'ALL-GTK-SD-SMP-SMA-SMK-SLB'!Y$7,FALSE)</f>
        <v>1</v>
      </c>
      <c r="Y373" s="299">
        <f t="shared" si="189"/>
        <v>1</v>
      </c>
      <c r="Z373" s="299">
        <f t="shared" si="190"/>
        <v>2</v>
      </c>
      <c r="AA373" s="10">
        <f t="shared" si="191"/>
        <v>3</v>
      </c>
      <c r="AB373" s="44">
        <f t="shared" si="192"/>
        <v>3</v>
      </c>
      <c r="AC373" s="44">
        <f t="shared" si="193"/>
        <v>5</v>
      </c>
      <c r="AD373" s="11">
        <f t="shared" si="194"/>
        <v>8</v>
      </c>
      <c r="AE373" s="9">
        <f>VLOOKUP($E373,'ALL-GTK-SD-SMP-SMA-SMK-SLB'!$F$14:$CG$713,'ALL-GTK-SD-SMP-SMA-SMK-SLB'!AF$7,FALSE)</f>
        <v>1</v>
      </c>
      <c r="AF373" s="9">
        <f>VLOOKUP($E373,'ALL-GTK-SD-SMP-SMA-SMK-SLB'!$F$14:$CG$713,'ALL-GTK-SD-SMP-SMA-SMK-SLB'!AG$7,FALSE)</f>
        <v>3</v>
      </c>
      <c r="AG373" s="10">
        <f t="shared" si="195"/>
        <v>4</v>
      </c>
      <c r="AH373" s="9">
        <f>VLOOKUP($E373,'ALL-GTK-SD-SMP-SMA-SMK-SLB'!$F$14:$CG$713,'ALL-GTK-SD-SMP-SMA-SMK-SLB'!AI$7,FALSE)</f>
        <v>2</v>
      </c>
      <c r="AI373" s="9">
        <f>VLOOKUP($E373,'ALL-GTK-SD-SMP-SMA-SMK-SLB'!$F$14:$CG$713,'ALL-GTK-SD-SMP-SMA-SMK-SLB'!AJ$7,FALSE)</f>
        <v>2</v>
      </c>
      <c r="AJ373" s="10">
        <f t="shared" si="196"/>
        <v>4</v>
      </c>
      <c r="AK373" s="44">
        <f t="shared" si="197"/>
        <v>3</v>
      </c>
      <c r="AL373" s="44">
        <f t="shared" si="198"/>
        <v>5</v>
      </c>
      <c r="AM373" s="11">
        <f t="shared" si="199"/>
        <v>8</v>
      </c>
      <c r="AN373" s="299">
        <f>VLOOKUP($E373,'ALL-GTK-SD-SMP-SMA-SMK-SLB'!$F$14:$CG$713,'ALL-GTK-SD-SMP-SMA-SMK-SLB'!AO$7,FALSE)</f>
        <v>0</v>
      </c>
      <c r="AO373" s="299">
        <f>VLOOKUP($E373,'ALL-GTK-SD-SMP-SMA-SMK-SLB'!$F$14:$CG$713,'ALL-GTK-SD-SMP-SMA-SMK-SLB'!AP$7,FALSE)</f>
        <v>0</v>
      </c>
      <c r="AP373" s="9">
        <f>VLOOKUP($E373,'ALL-GTK-SD-SMP-SMA-SMK-SLB'!$F$14:$CG$713,'ALL-GTK-SD-SMP-SMA-SMK-SLB'!AQ$7,FALSE)</f>
        <v>0</v>
      </c>
      <c r="AQ373" s="9">
        <f>VLOOKUP($E373,'ALL-GTK-SD-SMP-SMA-SMK-SLB'!$F$14:$CG$713,'ALL-GTK-SD-SMP-SMA-SMK-SLB'!AR$7,FALSE)</f>
        <v>0</v>
      </c>
      <c r="AR373" s="9">
        <f>VLOOKUP($E373,'ALL-GTK-SD-SMP-SMA-SMK-SLB'!$F$14:$CG$713,'ALL-GTK-SD-SMP-SMA-SMK-SLB'!AS$7,FALSE)</f>
        <v>0</v>
      </c>
      <c r="AS373" s="9">
        <f>VLOOKUP($E373,'ALL-GTK-SD-SMP-SMA-SMK-SLB'!$F$14:$CG$713,'ALL-GTK-SD-SMP-SMA-SMK-SLB'!AT$7,FALSE)</f>
        <v>0</v>
      </c>
      <c r="AT373" s="9">
        <f>VLOOKUP($E373,'ALL-GTK-SD-SMP-SMA-SMK-SLB'!$F$14:$CG$713,'ALL-GTK-SD-SMP-SMA-SMK-SLB'!AU$7,FALSE)</f>
        <v>0</v>
      </c>
      <c r="AU373" s="9">
        <f>VLOOKUP($E373,'ALL-GTK-SD-SMP-SMA-SMK-SLB'!$F$14:$CG$713,'ALL-GTK-SD-SMP-SMA-SMK-SLB'!AV$7,FALSE)</f>
        <v>0</v>
      </c>
      <c r="AV373" s="9">
        <f>VLOOKUP($E373,'ALL-GTK-SD-SMP-SMA-SMK-SLB'!$F$14:$CG$713,'ALL-GTK-SD-SMP-SMA-SMK-SLB'!AW$7,FALSE)</f>
        <v>0</v>
      </c>
      <c r="AW373" s="9">
        <f>VLOOKUP($E373,'ALL-GTK-SD-SMP-SMA-SMK-SLB'!$F$14:$CG$713,'ALL-GTK-SD-SMP-SMA-SMK-SLB'!AX$7,FALSE)</f>
        <v>0</v>
      </c>
      <c r="AX373" s="9">
        <f>VLOOKUP($E373,'ALL-GTK-SD-SMP-SMA-SMK-SLB'!$F$14:$CG$713,'ALL-GTK-SD-SMP-SMA-SMK-SLB'!AY$7,FALSE)</f>
        <v>3</v>
      </c>
      <c r="AY373" s="9">
        <f>VLOOKUP($E373,'ALL-GTK-SD-SMP-SMA-SMK-SLB'!$F$14:$CG$713,'ALL-GTK-SD-SMP-SMA-SMK-SLB'!AZ$7,FALSE)</f>
        <v>5</v>
      </c>
      <c r="AZ373" s="9">
        <f>VLOOKUP($E373,'ALL-GTK-SD-SMP-SMA-SMK-SLB'!$F$14:$CG$713,'ALL-GTK-SD-SMP-SMA-SMK-SLB'!BA$7,FALSE)</f>
        <v>0</v>
      </c>
      <c r="BA373" s="9">
        <f>VLOOKUP($E373,'ALL-GTK-SD-SMP-SMA-SMK-SLB'!$F$14:$CG$713,'ALL-GTK-SD-SMP-SMA-SMK-SLB'!BB$7,FALSE)</f>
        <v>0</v>
      </c>
      <c r="BB373" s="9">
        <f>VLOOKUP($E373,'ALL-GTK-SD-SMP-SMA-SMK-SLB'!$F$14:$CG$713,'ALL-GTK-SD-SMP-SMA-SMK-SLB'!BC$7,FALSE)</f>
        <v>0</v>
      </c>
      <c r="BC373" s="9">
        <f>VLOOKUP($E373,'ALL-GTK-SD-SMP-SMA-SMK-SLB'!$F$14:$CG$713,'ALL-GTK-SD-SMP-SMA-SMK-SLB'!BD$7,FALSE)</f>
        <v>0</v>
      </c>
      <c r="BD373" s="310">
        <f t="shared" si="200"/>
        <v>0</v>
      </c>
      <c r="BE373" s="310">
        <f t="shared" si="201"/>
        <v>0</v>
      </c>
      <c r="BF373" s="10">
        <f t="shared" si="202"/>
        <v>0</v>
      </c>
      <c r="BG373" s="311">
        <f t="shared" si="203"/>
        <v>3</v>
      </c>
      <c r="BH373" s="311">
        <f t="shared" si="204"/>
        <v>5</v>
      </c>
      <c r="BI373" s="10">
        <f t="shared" si="205"/>
        <v>8</v>
      </c>
      <c r="BJ373" s="44">
        <f t="shared" si="206"/>
        <v>3</v>
      </c>
      <c r="BK373" s="44">
        <f t="shared" si="207"/>
        <v>5</v>
      </c>
      <c r="BL373" s="11">
        <f t="shared" si="208"/>
        <v>8</v>
      </c>
      <c r="BM373" s="9">
        <f>VLOOKUP($E373,'ALL-GTK-SD-SMP-SMA-SMK-SLB'!$F$14:$CG$713,'ALL-GTK-SD-SMP-SMA-SMK-SLB'!BN$7,FALSE)</f>
        <v>0</v>
      </c>
      <c r="BN373" s="9">
        <f>VLOOKUP($E373,'ALL-GTK-SD-SMP-SMA-SMK-SLB'!$F$14:$CG$713,'ALL-GTK-SD-SMP-SMA-SMK-SLB'!BO$7,FALSE)</f>
        <v>0</v>
      </c>
      <c r="BO373" s="9">
        <f>VLOOKUP($E373,'ALL-GTK-SD-SMP-SMA-SMK-SLB'!$F$14:$CG$713,'ALL-GTK-SD-SMP-SMA-SMK-SLB'!BP$7,FALSE)</f>
        <v>0</v>
      </c>
      <c r="BP373" s="9">
        <f>VLOOKUP($E373,'ALL-GTK-SD-SMP-SMA-SMK-SLB'!$F$14:$CG$713,'ALL-GTK-SD-SMP-SMA-SMK-SLB'!BQ$7,FALSE)</f>
        <v>0</v>
      </c>
      <c r="BQ373" s="9">
        <f>VLOOKUP($E373,'ALL-GTK-SD-SMP-SMA-SMK-SLB'!$F$14:$CG$713,'ALL-GTK-SD-SMP-SMA-SMK-SLB'!BR$7,FALSE)</f>
        <v>0</v>
      </c>
      <c r="BR373" s="9">
        <f>VLOOKUP($E373,'ALL-GTK-SD-SMP-SMA-SMK-SLB'!$F$14:$CG$713,'ALL-GTK-SD-SMP-SMA-SMK-SLB'!BS$7,FALSE)</f>
        <v>0</v>
      </c>
      <c r="BS373" s="9">
        <f>VLOOKUP($E373,'ALL-GTK-SD-SMP-SMA-SMK-SLB'!$F$14:$CG$713,'ALL-GTK-SD-SMP-SMA-SMK-SLB'!BT$7,FALSE)</f>
        <v>0</v>
      </c>
      <c r="BT373" s="9">
        <f>VLOOKUP($E373,'ALL-GTK-SD-SMP-SMA-SMK-SLB'!$F$14:$CG$713,'ALL-GTK-SD-SMP-SMA-SMK-SLB'!BU$7,FALSE)</f>
        <v>0</v>
      </c>
      <c r="BU373" s="299">
        <f t="shared" si="209"/>
        <v>0</v>
      </c>
      <c r="BV373" s="299">
        <f t="shared" si="210"/>
        <v>0</v>
      </c>
      <c r="BW373" s="44">
        <f t="shared" si="211"/>
        <v>0</v>
      </c>
      <c r="BX373" s="44">
        <f t="shared" si="212"/>
        <v>0</v>
      </c>
      <c r="BY373" s="11">
        <f t="shared" si="213"/>
        <v>0</v>
      </c>
      <c r="BZ373" s="14">
        <f t="shared" si="214"/>
        <v>3</v>
      </c>
      <c r="CA373" s="14">
        <f t="shared" si="215"/>
        <v>5</v>
      </c>
      <c r="CB373" s="13">
        <f t="shared" si="216"/>
        <v>0</v>
      </c>
      <c r="CC373" s="13">
        <f t="shared" si="217"/>
        <v>0</v>
      </c>
      <c r="CD373" s="312">
        <f t="shared" si="218"/>
        <v>3</v>
      </c>
      <c r="CE373" s="312">
        <f t="shared" si="219"/>
        <v>5</v>
      </c>
      <c r="CF373" s="313">
        <f t="shared" si="220"/>
        <v>8</v>
      </c>
      <c r="CG373" s="302" t="str">
        <f t="shared" si="221"/>
        <v>OK</v>
      </c>
    </row>
    <row r="374" spans="1:85" ht="14.25" x14ac:dyDescent="0.25">
      <c r="A374" s="6">
        <v>362</v>
      </c>
      <c r="B374" s="495">
        <v>362</v>
      </c>
      <c r="C374" s="495" t="s">
        <v>6</v>
      </c>
      <c r="D374" s="496" t="s">
        <v>19</v>
      </c>
      <c r="E374" s="626">
        <v>20319442</v>
      </c>
      <c r="F374" s="627" t="s">
        <v>630</v>
      </c>
      <c r="G374" s="624" t="s">
        <v>52</v>
      </c>
      <c r="H374" s="9">
        <f>VLOOKUP($E374,'ALL-GTK-SD-SMP-SMA-SMK-SLB'!$F$14:$CG$713,'ALL-GTK-SD-SMP-SMA-SMK-SLB'!I$7,FALSE)</f>
        <v>0</v>
      </c>
      <c r="I374" s="9">
        <f>VLOOKUP($E374,'ALL-GTK-SD-SMP-SMA-SMK-SLB'!$F$14:$CG$713,'ALL-GTK-SD-SMP-SMA-SMK-SLB'!J$7,FALSE)</f>
        <v>0</v>
      </c>
      <c r="J374" s="9">
        <f>VLOOKUP($E374,'ALL-GTK-SD-SMP-SMA-SMK-SLB'!$F$14:$CG$713,'ALL-GTK-SD-SMP-SMA-SMK-SLB'!K$7,FALSE)</f>
        <v>0</v>
      </c>
      <c r="K374" s="9">
        <f>VLOOKUP($E374,'ALL-GTK-SD-SMP-SMA-SMK-SLB'!$F$14:$CG$713,'ALL-GTK-SD-SMP-SMA-SMK-SLB'!L$7,FALSE)</f>
        <v>0</v>
      </c>
      <c r="L374" s="9">
        <f>VLOOKUP($E374,'ALL-GTK-SD-SMP-SMA-SMK-SLB'!$F$14:$CG$713,'ALL-GTK-SD-SMP-SMA-SMK-SLB'!M$7,FALSE)</f>
        <v>0</v>
      </c>
      <c r="M374" s="9">
        <f>VLOOKUP($E374,'ALL-GTK-SD-SMP-SMA-SMK-SLB'!$F$14:$CG$713,'ALL-GTK-SD-SMP-SMA-SMK-SLB'!N$7,FALSE)</f>
        <v>2</v>
      </c>
      <c r="N374" s="9">
        <f>VLOOKUP($E374,'ALL-GTK-SD-SMP-SMA-SMK-SLB'!$F$14:$CG$713,'ALL-GTK-SD-SMP-SMA-SMK-SLB'!O$7,FALSE)</f>
        <v>1</v>
      </c>
      <c r="O374" s="9">
        <f>VLOOKUP($E374,'ALL-GTK-SD-SMP-SMA-SMK-SLB'!$F$14:$CG$713,'ALL-GTK-SD-SMP-SMA-SMK-SLB'!P$7,FALSE)</f>
        <v>3</v>
      </c>
      <c r="P374" s="299">
        <f t="shared" si="186"/>
        <v>1</v>
      </c>
      <c r="Q374" s="299">
        <f t="shared" si="187"/>
        <v>5</v>
      </c>
      <c r="R374" s="300">
        <f t="shared" si="188"/>
        <v>6</v>
      </c>
      <c r="S374" s="9">
        <f>VLOOKUP($E374,'ALL-GTK-SD-SMP-SMA-SMK-SLB'!$F$14:$CG$713,'ALL-GTK-SD-SMP-SMA-SMK-SLB'!T$7,FALSE)</f>
        <v>0</v>
      </c>
      <c r="T374" s="9">
        <f>VLOOKUP($E374,'ALL-GTK-SD-SMP-SMA-SMK-SLB'!$F$14:$CG$713,'ALL-GTK-SD-SMP-SMA-SMK-SLB'!U$7,FALSE)</f>
        <v>0</v>
      </c>
      <c r="U374" s="9">
        <f>VLOOKUP($E374,'ALL-GTK-SD-SMP-SMA-SMK-SLB'!$F$14:$CG$713,'ALL-GTK-SD-SMP-SMA-SMK-SLB'!V$7,FALSE)</f>
        <v>0</v>
      </c>
      <c r="V374" s="9">
        <f>VLOOKUP($E374,'ALL-GTK-SD-SMP-SMA-SMK-SLB'!$F$14:$CG$713,'ALL-GTK-SD-SMP-SMA-SMK-SLB'!W$7,FALSE)</f>
        <v>0</v>
      </c>
      <c r="W374" s="9">
        <f>VLOOKUP($E374,'ALL-GTK-SD-SMP-SMA-SMK-SLB'!$F$14:$CG$713,'ALL-GTK-SD-SMP-SMA-SMK-SLB'!X$7,FALSE)</f>
        <v>2</v>
      </c>
      <c r="X374" s="9">
        <f>VLOOKUP($E374,'ALL-GTK-SD-SMP-SMA-SMK-SLB'!$F$14:$CG$713,'ALL-GTK-SD-SMP-SMA-SMK-SLB'!Y$7,FALSE)</f>
        <v>2</v>
      </c>
      <c r="Y374" s="299">
        <f t="shared" si="189"/>
        <v>2</v>
      </c>
      <c r="Z374" s="299">
        <f t="shared" si="190"/>
        <v>2</v>
      </c>
      <c r="AA374" s="10">
        <f t="shared" si="191"/>
        <v>4</v>
      </c>
      <c r="AB374" s="44">
        <f t="shared" si="192"/>
        <v>3</v>
      </c>
      <c r="AC374" s="44">
        <f t="shared" si="193"/>
        <v>7</v>
      </c>
      <c r="AD374" s="11">
        <f t="shared" si="194"/>
        <v>10</v>
      </c>
      <c r="AE374" s="9">
        <f>VLOOKUP($E374,'ALL-GTK-SD-SMP-SMA-SMK-SLB'!$F$14:$CG$713,'ALL-GTK-SD-SMP-SMA-SMK-SLB'!AF$7,FALSE)</f>
        <v>1</v>
      </c>
      <c r="AF374" s="9">
        <f>VLOOKUP($E374,'ALL-GTK-SD-SMP-SMA-SMK-SLB'!$F$14:$CG$713,'ALL-GTK-SD-SMP-SMA-SMK-SLB'!AG$7,FALSE)</f>
        <v>3</v>
      </c>
      <c r="AG374" s="10">
        <f t="shared" si="195"/>
        <v>4</v>
      </c>
      <c r="AH374" s="9">
        <f>VLOOKUP($E374,'ALL-GTK-SD-SMP-SMA-SMK-SLB'!$F$14:$CG$713,'ALL-GTK-SD-SMP-SMA-SMK-SLB'!AI$7,FALSE)</f>
        <v>2</v>
      </c>
      <c r="AI374" s="9">
        <f>VLOOKUP($E374,'ALL-GTK-SD-SMP-SMA-SMK-SLB'!$F$14:$CG$713,'ALL-GTK-SD-SMP-SMA-SMK-SLB'!AJ$7,FALSE)</f>
        <v>4</v>
      </c>
      <c r="AJ374" s="10">
        <f t="shared" si="196"/>
        <v>6</v>
      </c>
      <c r="AK374" s="44">
        <f t="shared" si="197"/>
        <v>3</v>
      </c>
      <c r="AL374" s="44">
        <f t="shared" si="198"/>
        <v>7</v>
      </c>
      <c r="AM374" s="11">
        <f t="shared" si="199"/>
        <v>10</v>
      </c>
      <c r="AN374" s="299">
        <f>VLOOKUP($E374,'ALL-GTK-SD-SMP-SMA-SMK-SLB'!$F$14:$CG$713,'ALL-GTK-SD-SMP-SMA-SMK-SLB'!AO$7,FALSE)</f>
        <v>0</v>
      </c>
      <c r="AO374" s="299">
        <f>VLOOKUP($E374,'ALL-GTK-SD-SMP-SMA-SMK-SLB'!$F$14:$CG$713,'ALL-GTK-SD-SMP-SMA-SMK-SLB'!AP$7,FALSE)</f>
        <v>0</v>
      </c>
      <c r="AP374" s="9">
        <f>VLOOKUP($E374,'ALL-GTK-SD-SMP-SMA-SMK-SLB'!$F$14:$CG$713,'ALL-GTK-SD-SMP-SMA-SMK-SLB'!AQ$7,FALSE)</f>
        <v>0</v>
      </c>
      <c r="AQ374" s="9">
        <f>VLOOKUP($E374,'ALL-GTK-SD-SMP-SMA-SMK-SLB'!$F$14:$CG$713,'ALL-GTK-SD-SMP-SMA-SMK-SLB'!AR$7,FALSE)</f>
        <v>0</v>
      </c>
      <c r="AR374" s="9">
        <f>VLOOKUP($E374,'ALL-GTK-SD-SMP-SMA-SMK-SLB'!$F$14:$CG$713,'ALL-GTK-SD-SMP-SMA-SMK-SLB'!AS$7,FALSE)</f>
        <v>0</v>
      </c>
      <c r="AS374" s="9">
        <f>VLOOKUP($E374,'ALL-GTK-SD-SMP-SMA-SMK-SLB'!$F$14:$CG$713,'ALL-GTK-SD-SMP-SMA-SMK-SLB'!AT$7,FALSE)</f>
        <v>0</v>
      </c>
      <c r="AT374" s="9">
        <f>VLOOKUP($E374,'ALL-GTK-SD-SMP-SMA-SMK-SLB'!$F$14:$CG$713,'ALL-GTK-SD-SMP-SMA-SMK-SLB'!AU$7,FALSE)</f>
        <v>0</v>
      </c>
      <c r="AU374" s="9">
        <f>VLOOKUP($E374,'ALL-GTK-SD-SMP-SMA-SMK-SLB'!$F$14:$CG$713,'ALL-GTK-SD-SMP-SMA-SMK-SLB'!AV$7,FALSE)</f>
        <v>0</v>
      </c>
      <c r="AV374" s="9">
        <f>VLOOKUP($E374,'ALL-GTK-SD-SMP-SMA-SMK-SLB'!$F$14:$CG$713,'ALL-GTK-SD-SMP-SMA-SMK-SLB'!AW$7,FALSE)</f>
        <v>0</v>
      </c>
      <c r="AW374" s="9">
        <f>VLOOKUP($E374,'ALL-GTK-SD-SMP-SMA-SMK-SLB'!$F$14:$CG$713,'ALL-GTK-SD-SMP-SMA-SMK-SLB'!AX$7,FALSE)</f>
        <v>0</v>
      </c>
      <c r="AX374" s="9">
        <f>VLOOKUP($E374,'ALL-GTK-SD-SMP-SMA-SMK-SLB'!$F$14:$CG$713,'ALL-GTK-SD-SMP-SMA-SMK-SLB'!AY$7,FALSE)</f>
        <v>3</v>
      </c>
      <c r="AY374" s="9">
        <f>VLOOKUP($E374,'ALL-GTK-SD-SMP-SMA-SMK-SLB'!$F$14:$CG$713,'ALL-GTK-SD-SMP-SMA-SMK-SLB'!AZ$7,FALSE)</f>
        <v>7</v>
      </c>
      <c r="AZ374" s="9">
        <f>VLOOKUP($E374,'ALL-GTK-SD-SMP-SMA-SMK-SLB'!$F$14:$CG$713,'ALL-GTK-SD-SMP-SMA-SMK-SLB'!BA$7,FALSE)</f>
        <v>0</v>
      </c>
      <c r="BA374" s="9">
        <f>VLOOKUP($E374,'ALL-GTK-SD-SMP-SMA-SMK-SLB'!$F$14:$CG$713,'ALL-GTK-SD-SMP-SMA-SMK-SLB'!BB$7,FALSE)</f>
        <v>0</v>
      </c>
      <c r="BB374" s="9">
        <f>VLOOKUP($E374,'ALL-GTK-SD-SMP-SMA-SMK-SLB'!$F$14:$CG$713,'ALL-GTK-SD-SMP-SMA-SMK-SLB'!BC$7,FALSE)</f>
        <v>0</v>
      </c>
      <c r="BC374" s="9">
        <f>VLOOKUP($E374,'ALL-GTK-SD-SMP-SMA-SMK-SLB'!$F$14:$CG$713,'ALL-GTK-SD-SMP-SMA-SMK-SLB'!BD$7,FALSE)</f>
        <v>0</v>
      </c>
      <c r="BD374" s="310">
        <f t="shared" si="200"/>
        <v>0</v>
      </c>
      <c r="BE374" s="310">
        <f t="shared" si="201"/>
        <v>0</v>
      </c>
      <c r="BF374" s="10">
        <f t="shared" si="202"/>
        <v>0</v>
      </c>
      <c r="BG374" s="311">
        <f t="shared" si="203"/>
        <v>3</v>
      </c>
      <c r="BH374" s="311">
        <f t="shared" si="204"/>
        <v>7</v>
      </c>
      <c r="BI374" s="10">
        <f t="shared" si="205"/>
        <v>10</v>
      </c>
      <c r="BJ374" s="44">
        <f t="shared" si="206"/>
        <v>3</v>
      </c>
      <c r="BK374" s="44">
        <f t="shared" si="207"/>
        <v>7</v>
      </c>
      <c r="BL374" s="11">
        <f t="shared" si="208"/>
        <v>10</v>
      </c>
      <c r="BM374" s="9">
        <f>VLOOKUP($E374,'ALL-GTK-SD-SMP-SMA-SMK-SLB'!$F$14:$CG$713,'ALL-GTK-SD-SMP-SMA-SMK-SLB'!BN$7,FALSE)</f>
        <v>0</v>
      </c>
      <c r="BN374" s="9">
        <f>VLOOKUP($E374,'ALL-GTK-SD-SMP-SMA-SMK-SLB'!$F$14:$CG$713,'ALL-GTK-SD-SMP-SMA-SMK-SLB'!BO$7,FALSE)</f>
        <v>0</v>
      </c>
      <c r="BO374" s="9">
        <f>VLOOKUP($E374,'ALL-GTK-SD-SMP-SMA-SMK-SLB'!$F$14:$CG$713,'ALL-GTK-SD-SMP-SMA-SMK-SLB'!BP$7,FALSE)</f>
        <v>0</v>
      </c>
      <c r="BP374" s="9">
        <f>VLOOKUP($E374,'ALL-GTK-SD-SMP-SMA-SMK-SLB'!$F$14:$CG$713,'ALL-GTK-SD-SMP-SMA-SMK-SLB'!BQ$7,FALSE)</f>
        <v>0</v>
      </c>
      <c r="BQ374" s="9">
        <f>VLOOKUP($E374,'ALL-GTK-SD-SMP-SMA-SMK-SLB'!$F$14:$CG$713,'ALL-GTK-SD-SMP-SMA-SMK-SLB'!BR$7,FALSE)</f>
        <v>0</v>
      </c>
      <c r="BR374" s="9">
        <f>VLOOKUP($E374,'ALL-GTK-SD-SMP-SMA-SMK-SLB'!$F$14:$CG$713,'ALL-GTK-SD-SMP-SMA-SMK-SLB'!BS$7,FALSE)</f>
        <v>0</v>
      </c>
      <c r="BS374" s="9">
        <f>VLOOKUP($E374,'ALL-GTK-SD-SMP-SMA-SMK-SLB'!$F$14:$CG$713,'ALL-GTK-SD-SMP-SMA-SMK-SLB'!BT$7,FALSE)</f>
        <v>0</v>
      </c>
      <c r="BT374" s="9">
        <f>VLOOKUP($E374,'ALL-GTK-SD-SMP-SMA-SMK-SLB'!$F$14:$CG$713,'ALL-GTK-SD-SMP-SMA-SMK-SLB'!BU$7,FALSE)</f>
        <v>0</v>
      </c>
      <c r="BU374" s="299">
        <f t="shared" si="209"/>
        <v>0</v>
      </c>
      <c r="BV374" s="299">
        <f t="shared" si="210"/>
        <v>0</v>
      </c>
      <c r="BW374" s="44">
        <f t="shared" si="211"/>
        <v>0</v>
      </c>
      <c r="BX374" s="44">
        <f t="shared" si="212"/>
        <v>0</v>
      </c>
      <c r="BY374" s="11">
        <f t="shared" si="213"/>
        <v>0</v>
      </c>
      <c r="BZ374" s="14">
        <f t="shared" si="214"/>
        <v>3</v>
      </c>
      <c r="CA374" s="14">
        <f t="shared" si="215"/>
        <v>7</v>
      </c>
      <c r="CB374" s="13">
        <f t="shared" si="216"/>
        <v>0</v>
      </c>
      <c r="CC374" s="13">
        <f t="shared" si="217"/>
        <v>0</v>
      </c>
      <c r="CD374" s="312">
        <f t="shared" si="218"/>
        <v>3</v>
      </c>
      <c r="CE374" s="312">
        <f t="shared" si="219"/>
        <v>7</v>
      </c>
      <c r="CF374" s="313">
        <f t="shared" si="220"/>
        <v>10</v>
      </c>
      <c r="CG374" s="302" t="str">
        <f t="shared" si="221"/>
        <v>OK</v>
      </c>
    </row>
    <row r="375" spans="1:85" ht="14.25" x14ac:dyDescent="0.25">
      <c r="A375" s="6">
        <v>363</v>
      </c>
      <c r="B375" s="495">
        <v>363</v>
      </c>
      <c r="C375" s="495" t="s">
        <v>6</v>
      </c>
      <c r="D375" s="496" t="s">
        <v>19</v>
      </c>
      <c r="E375" s="626">
        <v>20319435</v>
      </c>
      <c r="F375" s="627" t="s">
        <v>631</v>
      </c>
      <c r="G375" s="624" t="s">
        <v>52</v>
      </c>
      <c r="H375" s="9">
        <f>VLOOKUP($E375,'ALL-GTK-SD-SMP-SMA-SMK-SLB'!$F$14:$CG$713,'ALL-GTK-SD-SMP-SMA-SMK-SLB'!I$7,FALSE)</f>
        <v>0</v>
      </c>
      <c r="I375" s="9">
        <f>VLOOKUP($E375,'ALL-GTK-SD-SMP-SMA-SMK-SLB'!$F$14:$CG$713,'ALL-GTK-SD-SMP-SMA-SMK-SLB'!J$7,FALSE)</f>
        <v>0</v>
      </c>
      <c r="J375" s="9">
        <f>VLOOKUP($E375,'ALL-GTK-SD-SMP-SMA-SMK-SLB'!$F$14:$CG$713,'ALL-GTK-SD-SMP-SMA-SMK-SLB'!K$7,FALSE)</f>
        <v>0</v>
      </c>
      <c r="K375" s="9">
        <f>VLOOKUP($E375,'ALL-GTK-SD-SMP-SMA-SMK-SLB'!$F$14:$CG$713,'ALL-GTK-SD-SMP-SMA-SMK-SLB'!L$7,FALSE)</f>
        <v>1</v>
      </c>
      <c r="L375" s="9">
        <f>VLOOKUP($E375,'ALL-GTK-SD-SMP-SMA-SMK-SLB'!$F$14:$CG$713,'ALL-GTK-SD-SMP-SMA-SMK-SLB'!M$7,FALSE)</f>
        <v>0</v>
      </c>
      <c r="M375" s="9">
        <f>VLOOKUP($E375,'ALL-GTK-SD-SMP-SMA-SMK-SLB'!$F$14:$CG$713,'ALL-GTK-SD-SMP-SMA-SMK-SLB'!N$7,FALSE)</f>
        <v>3</v>
      </c>
      <c r="N375" s="9">
        <f>VLOOKUP($E375,'ALL-GTK-SD-SMP-SMA-SMK-SLB'!$F$14:$CG$713,'ALL-GTK-SD-SMP-SMA-SMK-SLB'!O$7,FALSE)</f>
        <v>1</v>
      </c>
      <c r="O375" s="9">
        <f>VLOOKUP($E375,'ALL-GTK-SD-SMP-SMA-SMK-SLB'!$F$14:$CG$713,'ALL-GTK-SD-SMP-SMA-SMK-SLB'!P$7,FALSE)</f>
        <v>2</v>
      </c>
      <c r="P375" s="299">
        <f t="shared" si="186"/>
        <v>1</v>
      </c>
      <c r="Q375" s="299">
        <f t="shared" si="187"/>
        <v>6</v>
      </c>
      <c r="R375" s="300">
        <f t="shared" si="188"/>
        <v>7</v>
      </c>
      <c r="S375" s="9">
        <f>VLOOKUP($E375,'ALL-GTK-SD-SMP-SMA-SMK-SLB'!$F$14:$CG$713,'ALL-GTK-SD-SMP-SMA-SMK-SLB'!T$7,FALSE)</f>
        <v>0</v>
      </c>
      <c r="T375" s="9">
        <f>VLOOKUP($E375,'ALL-GTK-SD-SMP-SMA-SMK-SLB'!$F$14:$CG$713,'ALL-GTK-SD-SMP-SMA-SMK-SLB'!U$7,FALSE)</f>
        <v>0</v>
      </c>
      <c r="U375" s="9">
        <f>VLOOKUP($E375,'ALL-GTK-SD-SMP-SMA-SMK-SLB'!$F$14:$CG$713,'ALL-GTK-SD-SMP-SMA-SMK-SLB'!V$7,FALSE)</f>
        <v>2</v>
      </c>
      <c r="V375" s="9">
        <f>VLOOKUP($E375,'ALL-GTK-SD-SMP-SMA-SMK-SLB'!$F$14:$CG$713,'ALL-GTK-SD-SMP-SMA-SMK-SLB'!W$7,FALSE)</f>
        <v>1</v>
      </c>
      <c r="W375" s="9">
        <f>VLOOKUP($E375,'ALL-GTK-SD-SMP-SMA-SMK-SLB'!$F$14:$CG$713,'ALL-GTK-SD-SMP-SMA-SMK-SLB'!X$7,FALSE)</f>
        <v>0</v>
      </c>
      <c r="X375" s="9">
        <f>VLOOKUP($E375,'ALL-GTK-SD-SMP-SMA-SMK-SLB'!$F$14:$CG$713,'ALL-GTK-SD-SMP-SMA-SMK-SLB'!Y$7,FALSE)</f>
        <v>0</v>
      </c>
      <c r="Y375" s="299">
        <f t="shared" si="189"/>
        <v>2</v>
      </c>
      <c r="Z375" s="299">
        <f t="shared" si="190"/>
        <v>1</v>
      </c>
      <c r="AA375" s="10">
        <f t="shared" si="191"/>
        <v>3</v>
      </c>
      <c r="AB375" s="44">
        <f t="shared" si="192"/>
        <v>3</v>
      </c>
      <c r="AC375" s="44">
        <f t="shared" si="193"/>
        <v>7</v>
      </c>
      <c r="AD375" s="11">
        <f t="shared" si="194"/>
        <v>10</v>
      </c>
      <c r="AE375" s="9">
        <f>VLOOKUP($E375,'ALL-GTK-SD-SMP-SMA-SMK-SLB'!$F$14:$CG$713,'ALL-GTK-SD-SMP-SMA-SMK-SLB'!AF$7,FALSE)</f>
        <v>1</v>
      </c>
      <c r="AF375" s="9">
        <f>VLOOKUP($E375,'ALL-GTK-SD-SMP-SMA-SMK-SLB'!$F$14:$CG$713,'ALL-GTK-SD-SMP-SMA-SMK-SLB'!AG$7,FALSE)</f>
        <v>3</v>
      </c>
      <c r="AG375" s="10">
        <f t="shared" si="195"/>
        <v>4</v>
      </c>
      <c r="AH375" s="9">
        <f>VLOOKUP($E375,'ALL-GTK-SD-SMP-SMA-SMK-SLB'!$F$14:$CG$713,'ALL-GTK-SD-SMP-SMA-SMK-SLB'!AI$7,FALSE)</f>
        <v>2</v>
      </c>
      <c r="AI375" s="9">
        <f>VLOOKUP($E375,'ALL-GTK-SD-SMP-SMA-SMK-SLB'!$F$14:$CG$713,'ALL-GTK-SD-SMP-SMA-SMK-SLB'!AJ$7,FALSE)</f>
        <v>4</v>
      </c>
      <c r="AJ375" s="10">
        <f t="shared" si="196"/>
        <v>6</v>
      </c>
      <c r="AK375" s="44">
        <f t="shared" si="197"/>
        <v>3</v>
      </c>
      <c r="AL375" s="44">
        <f t="shared" si="198"/>
        <v>7</v>
      </c>
      <c r="AM375" s="11">
        <f t="shared" si="199"/>
        <v>10</v>
      </c>
      <c r="AN375" s="299">
        <f>VLOOKUP($E375,'ALL-GTK-SD-SMP-SMA-SMK-SLB'!$F$14:$CG$713,'ALL-GTK-SD-SMP-SMA-SMK-SLB'!AO$7,FALSE)</f>
        <v>0</v>
      </c>
      <c r="AO375" s="299">
        <f>VLOOKUP($E375,'ALL-GTK-SD-SMP-SMA-SMK-SLB'!$F$14:$CG$713,'ALL-GTK-SD-SMP-SMA-SMK-SLB'!AP$7,FALSE)</f>
        <v>0</v>
      </c>
      <c r="AP375" s="9">
        <f>VLOOKUP($E375,'ALL-GTK-SD-SMP-SMA-SMK-SLB'!$F$14:$CG$713,'ALL-GTK-SD-SMP-SMA-SMK-SLB'!AQ$7,FALSE)</f>
        <v>0</v>
      </c>
      <c r="AQ375" s="9">
        <f>VLOOKUP($E375,'ALL-GTK-SD-SMP-SMA-SMK-SLB'!$F$14:$CG$713,'ALL-GTK-SD-SMP-SMA-SMK-SLB'!AR$7,FALSE)</f>
        <v>0</v>
      </c>
      <c r="AR375" s="9">
        <f>VLOOKUP($E375,'ALL-GTK-SD-SMP-SMA-SMK-SLB'!$F$14:$CG$713,'ALL-GTK-SD-SMP-SMA-SMK-SLB'!AS$7,FALSE)</f>
        <v>0</v>
      </c>
      <c r="AS375" s="9">
        <f>VLOOKUP($E375,'ALL-GTK-SD-SMP-SMA-SMK-SLB'!$F$14:$CG$713,'ALL-GTK-SD-SMP-SMA-SMK-SLB'!AT$7,FALSE)</f>
        <v>0</v>
      </c>
      <c r="AT375" s="9">
        <f>VLOOKUP($E375,'ALL-GTK-SD-SMP-SMA-SMK-SLB'!$F$14:$CG$713,'ALL-GTK-SD-SMP-SMA-SMK-SLB'!AU$7,FALSE)</f>
        <v>0</v>
      </c>
      <c r="AU375" s="9">
        <f>VLOOKUP($E375,'ALL-GTK-SD-SMP-SMA-SMK-SLB'!$F$14:$CG$713,'ALL-GTK-SD-SMP-SMA-SMK-SLB'!AV$7,FALSE)</f>
        <v>0</v>
      </c>
      <c r="AV375" s="9">
        <f>VLOOKUP($E375,'ALL-GTK-SD-SMP-SMA-SMK-SLB'!$F$14:$CG$713,'ALL-GTK-SD-SMP-SMA-SMK-SLB'!AW$7,FALSE)</f>
        <v>0</v>
      </c>
      <c r="AW375" s="9">
        <f>VLOOKUP($E375,'ALL-GTK-SD-SMP-SMA-SMK-SLB'!$F$14:$CG$713,'ALL-GTK-SD-SMP-SMA-SMK-SLB'!AX$7,FALSE)</f>
        <v>0</v>
      </c>
      <c r="AX375" s="9">
        <f>VLOOKUP($E375,'ALL-GTK-SD-SMP-SMA-SMK-SLB'!$F$14:$CG$713,'ALL-GTK-SD-SMP-SMA-SMK-SLB'!AY$7,FALSE)</f>
        <v>2</v>
      </c>
      <c r="AY375" s="9">
        <f>VLOOKUP($E375,'ALL-GTK-SD-SMP-SMA-SMK-SLB'!$F$14:$CG$713,'ALL-GTK-SD-SMP-SMA-SMK-SLB'!AZ$7,FALSE)</f>
        <v>6</v>
      </c>
      <c r="AZ375" s="9">
        <f>VLOOKUP($E375,'ALL-GTK-SD-SMP-SMA-SMK-SLB'!$F$14:$CG$713,'ALL-GTK-SD-SMP-SMA-SMK-SLB'!BA$7,FALSE)</f>
        <v>1</v>
      </c>
      <c r="BA375" s="9">
        <f>VLOOKUP($E375,'ALL-GTK-SD-SMP-SMA-SMK-SLB'!$F$14:$CG$713,'ALL-GTK-SD-SMP-SMA-SMK-SLB'!BB$7,FALSE)</f>
        <v>1</v>
      </c>
      <c r="BB375" s="9">
        <f>VLOOKUP($E375,'ALL-GTK-SD-SMP-SMA-SMK-SLB'!$F$14:$CG$713,'ALL-GTK-SD-SMP-SMA-SMK-SLB'!BC$7,FALSE)</f>
        <v>0</v>
      </c>
      <c r="BC375" s="9">
        <f>VLOOKUP($E375,'ALL-GTK-SD-SMP-SMA-SMK-SLB'!$F$14:$CG$713,'ALL-GTK-SD-SMP-SMA-SMK-SLB'!BD$7,FALSE)</f>
        <v>0</v>
      </c>
      <c r="BD375" s="310">
        <f t="shared" si="200"/>
        <v>0</v>
      </c>
      <c r="BE375" s="310">
        <f t="shared" si="201"/>
        <v>0</v>
      </c>
      <c r="BF375" s="10">
        <f t="shared" si="202"/>
        <v>0</v>
      </c>
      <c r="BG375" s="311">
        <f t="shared" si="203"/>
        <v>3</v>
      </c>
      <c r="BH375" s="311">
        <f t="shared" si="204"/>
        <v>7</v>
      </c>
      <c r="BI375" s="10">
        <f t="shared" si="205"/>
        <v>10</v>
      </c>
      <c r="BJ375" s="44">
        <f t="shared" si="206"/>
        <v>3</v>
      </c>
      <c r="BK375" s="44">
        <f t="shared" si="207"/>
        <v>7</v>
      </c>
      <c r="BL375" s="11">
        <f t="shared" si="208"/>
        <v>10</v>
      </c>
      <c r="BM375" s="9">
        <f>VLOOKUP($E375,'ALL-GTK-SD-SMP-SMA-SMK-SLB'!$F$14:$CG$713,'ALL-GTK-SD-SMP-SMA-SMK-SLB'!BN$7,FALSE)</f>
        <v>0</v>
      </c>
      <c r="BN375" s="9">
        <f>VLOOKUP($E375,'ALL-GTK-SD-SMP-SMA-SMK-SLB'!$F$14:$CG$713,'ALL-GTK-SD-SMP-SMA-SMK-SLB'!BO$7,FALSE)</f>
        <v>0</v>
      </c>
      <c r="BO375" s="9">
        <f>VLOOKUP($E375,'ALL-GTK-SD-SMP-SMA-SMK-SLB'!$F$14:$CG$713,'ALL-GTK-SD-SMP-SMA-SMK-SLB'!BP$7,FALSE)</f>
        <v>0</v>
      </c>
      <c r="BP375" s="9">
        <f>VLOOKUP($E375,'ALL-GTK-SD-SMP-SMA-SMK-SLB'!$F$14:$CG$713,'ALL-GTK-SD-SMP-SMA-SMK-SLB'!BQ$7,FALSE)</f>
        <v>0</v>
      </c>
      <c r="BQ375" s="9">
        <f>VLOOKUP($E375,'ALL-GTK-SD-SMP-SMA-SMK-SLB'!$F$14:$CG$713,'ALL-GTK-SD-SMP-SMA-SMK-SLB'!BR$7,FALSE)</f>
        <v>0</v>
      </c>
      <c r="BR375" s="9">
        <f>VLOOKUP($E375,'ALL-GTK-SD-SMP-SMA-SMK-SLB'!$F$14:$CG$713,'ALL-GTK-SD-SMP-SMA-SMK-SLB'!BS$7,FALSE)</f>
        <v>0</v>
      </c>
      <c r="BS375" s="9">
        <f>VLOOKUP($E375,'ALL-GTK-SD-SMP-SMA-SMK-SLB'!$F$14:$CG$713,'ALL-GTK-SD-SMP-SMA-SMK-SLB'!BT$7,FALSE)</f>
        <v>0</v>
      </c>
      <c r="BT375" s="9">
        <f>VLOOKUP($E375,'ALL-GTK-SD-SMP-SMA-SMK-SLB'!$F$14:$CG$713,'ALL-GTK-SD-SMP-SMA-SMK-SLB'!BU$7,FALSE)</f>
        <v>0</v>
      </c>
      <c r="BU375" s="299">
        <f t="shared" si="209"/>
        <v>0</v>
      </c>
      <c r="BV375" s="299">
        <f t="shared" si="210"/>
        <v>0</v>
      </c>
      <c r="BW375" s="44">
        <f t="shared" si="211"/>
        <v>0</v>
      </c>
      <c r="BX375" s="44">
        <f t="shared" si="212"/>
        <v>0</v>
      </c>
      <c r="BY375" s="11">
        <f t="shared" si="213"/>
        <v>0</v>
      </c>
      <c r="BZ375" s="14">
        <f t="shared" si="214"/>
        <v>3</v>
      </c>
      <c r="CA375" s="14">
        <f t="shared" si="215"/>
        <v>7</v>
      </c>
      <c r="CB375" s="13">
        <f t="shared" si="216"/>
        <v>0</v>
      </c>
      <c r="CC375" s="13">
        <f t="shared" si="217"/>
        <v>0</v>
      </c>
      <c r="CD375" s="312">
        <f t="shared" si="218"/>
        <v>3</v>
      </c>
      <c r="CE375" s="312">
        <f t="shared" si="219"/>
        <v>7</v>
      </c>
      <c r="CF375" s="313">
        <f t="shared" si="220"/>
        <v>10</v>
      </c>
      <c r="CG375" s="302" t="str">
        <f t="shared" si="221"/>
        <v>OK</v>
      </c>
    </row>
    <row r="376" spans="1:85" ht="14.25" x14ac:dyDescent="0.25">
      <c r="A376" s="6">
        <v>364</v>
      </c>
      <c r="B376" s="495">
        <v>364</v>
      </c>
      <c r="C376" s="495" t="s">
        <v>6</v>
      </c>
      <c r="D376" s="496" t="s">
        <v>19</v>
      </c>
      <c r="E376" s="626">
        <v>20319394</v>
      </c>
      <c r="F376" s="627" t="s">
        <v>632</v>
      </c>
      <c r="G376" s="624" t="s">
        <v>52</v>
      </c>
      <c r="H376" s="9">
        <f>VLOOKUP($E376,'ALL-GTK-SD-SMP-SMA-SMK-SLB'!$F$14:$CG$713,'ALL-GTK-SD-SMP-SMA-SMK-SLB'!I$7,FALSE)</f>
        <v>0</v>
      </c>
      <c r="I376" s="9">
        <f>VLOOKUP($E376,'ALL-GTK-SD-SMP-SMA-SMK-SLB'!$F$14:$CG$713,'ALL-GTK-SD-SMP-SMA-SMK-SLB'!J$7,FALSE)</f>
        <v>0</v>
      </c>
      <c r="J376" s="9">
        <f>VLOOKUP($E376,'ALL-GTK-SD-SMP-SMA-SMK-SLB'!$F$14:$CG$713,'ALL-GTK-SD-SMP-SMA-SMK-SLB'!K$7,FALSE)</f>
        <v>0</v>
      </c>
      <c r="K376" s="9">
        <f>VLOOKUP($E376,'ALL-GTK-SD-SMP-SMA-SMK-SLB'!$F$14:$CG$713,'ALL-GTK-SD-SMP-SMA-SMK-SLB'!L$7,FALSE)</f>
        <v>0</v>
      </c>
      <c r="L376" s="9">
        <f>VLOOKUP($E376,'ALL-GTK-SD-SMP-SMA-SMK-SLB'!$F$14:$CG$713,'ALL-GTK-SD-SMP-SMA-SMK-SLB'!M$7,FALSE)</f>
        <v>2</v>
      </c>
      <c r="M376" s="9">
        <f>VLOOKUP($E376,'ALL-GTK-SD-SMP-SMA-SMK-SLB'!$F$14:$CG$713,'ALL-GTK-SD-SMP-SMA-SMK-SLB'!N$7,FALSE)</f>
        <v>4</v>
      </c>
      <c r="N376" s="9">
        <f>VLOOKUP($E376,'ALL-GTK-SD-SMP-SMA-SMK-SLB'!$F$14:$CG$713,'ALL-GTK-SD-SMP-SMA-SMK-SLB'!O$7,FALSE)</f>
        <v>0</v>
      </c>
      <c r="O376" s="9">
        <f>VLOOKUP($E376,'ALL-GTK-SD-SMP-SMA-SMK-SLB'!$F$14:$CG$713,'ALL-GTK-SD-SMP-SMA-SMK-SLB'!P$7,FALSE)</f>
        <v>1</v>
      </c>
      <c r="P376" s="299">
        <f t="shared" si="186"/>
        <v>2</v>
      </c>
      <c r="Q376" s="299">
        <f t="shared" si="187"/>
        <v>5</v>
      </c>
      <c r="R376" s="300">
        <f t="shared" si="188"/>
        <v>7</v>
      </c>
      <c r="S376" s="9">
        <f>VLOOKUP($E376,'ALL-GTK-SD-SMP-SMA-SMK-SLB'!$F$14:$CG$713,'ALL-GTK-SD-SMP-SMA-SMK-SLB'!T$7,FALSE)</f>
        <v>0</v>
      </c>
      <c r="T376" s="9">
        <f>VLOOKUP($E376,'ALL-GTK-SD-SMP-SMA-SMK-SLB'!$F$14:$CG$713,'ALL-GTK-SD-SMP-SMA-SMK-SLB'!U$7,FALSE)</f>
        <v>0</v>
      </c>
      <c r="U376" s="9">
        <f>VLOOKUP($E376,'ALL-GTK-SD-SMP-SMA-SMK-SLB'!$F$14:$CG$713,'ALL-GTK-SD-SMP-SMA-SMK-SLB'!V$7,FALSE)</f>
        <v>0</v>
      </c>
      <c r="V376" s="9">
        <f>VLOOKUP($E376,'ALL-GTK-SD-SMP-SMA-SMK-SLB'!$F$14:$CG$713,'ALL-GTK-SD-SMP-SMA-SMK-SLB'!W$7,FALSE)</f>
        <v>0</v>
      </c>
      <c r="W376" s="9">
        <f>VLOOKUP($E376,'ALL-GTK-SD-SMP-SMA-SMK-SLB'!$F$14:$CG$713,'ALL-GTK-SD-SMP-SMA-SMK-SLB'!X$7,FALSE)</f>
        <v>1</v>
      </c>
      <c r="X376" s="9">
        <f>VLOOKUP($E376,'ALL-GTK-SD-SMP-SMA-SMK-SLB'!$F$14:$CG$713,'ALL-GTK-SD-SMP-SMA-SMK-SLB'!Y$7,FALSE)</f>
        <v>0</v>
      </c>
      <c r="Y376" s="299">
        <f t="shared" si="189"/>
        <v>1</v>
      </c>
      <c r="Z376" s="299">
        <f t="shared" si="190"/>
        <v>0</v>
      </c>
      <c r="AA376" s="10">
        <f t="shared" si="191"/>
        <v>1</v>
      </c>
      <c r="AB376" s="44">
        <f t="shared" si="192"/>
        <v>3</v>
      </c>
      <c r="AC376" s="44">
        <f t="shared" si="193"/>
        <v>5</v>
      </c>
      <c r="AD376" s="11">
        <f t="shared" si="194"/>
        <v>8</v>
      </c>
      <c r="AE376" s="9">
        <f>VLOOKUP($E376,'ALL-GTK-SD-SMP-SMA-SMK-SLB'!$F$14:$CG$713,'ALL-GTK-SD-SMP-SMA-SMK-SLB'!AF$7,FALSE)</f>
        <v>1</v>
      </c>
      <c r="AF376" s="9">
        <f>VLOOKUP($E376,'ALL-GTK-SD-SMP-SMA-SMK-SLB'!$F$14:$CG$713,'ALL-GTK-SD-SMP-SMA-SMK-SLB'!AG$7,FALSE)</f>
        <v>1</v>
      </c>
      <c r="AG376" s="10">
        <f t="shared" si="195"/>
        <v>2</v>
      </c>
      <c r="AH376" s="9">
        <f>VLOOKUP($E376,'ALL-GTK-SD-SMP-SMA-SMK-SLB'!$F$14:$CG$713,'ALL-GTK-SD-SMP-SMA-SMK-SLB'!AI$7,FALSE)</f>
        <v>2</v>
      </c>
      <c r="AI376" s="9">
        <f>VLOOKUP($E376,'ALL-GTK-SD-SMP-SMA-SMK-SLB'!$F$14:$CG$713,'ALL-GTK-SD-SMP-SMA-SMK-SLB'!AJ$7,FALSE)</f>
        <v>4</v>
      </c>
      <c r="AJ376" s="10">
        <f t="shared" si="196"/>
        <v>6</v>
      </c>
      <c r="AK376" s="44">
        <f t="shared" si="197"/>
        <v>3</v>
      </c>
      <c r="AL376" s="44">
        <f t="shared" si="198"/>
        <v>5</v>
      </c>
      <c r="AM376" s="11">
        <f t="shared" si="199"/>
        <v>8</v>
      </c>
      <c r="AN376" s="299">
        <f>VLOOKUP($E376,'ALL-GTK-SD-SMP-SMA-SMK-SLB'!$F$14:$CG$713,'ALL-GTK-SD-SMP-SMA-SMK-SLB'!AO$7,FALSE)</f>
        <v>0</v>
      </c>
      <c r="AO376" s="299">
        <f>VLOOKUP($E376,'ALL-GTK-SD-SMP-SMA-SMK-SLB'!$F$14:$CG$713,'ALL-GTK-SD-SMP-SMA-SMK-SLB'!AP$7,FALSE)</f>
        <v>0</v>
      </c>
      <c r="AP376" s="9">
        <f>VLOOKUP($E376,'ALL-GTK-SD-SMP-SMA-SMK-SLB'!$F$14:$CG$713,'ALL-GTK-SD-SMP-SMA-SMK-SLB'!AQ$7,FALSE)</f>
        <v>0</v>
      </c>
      <c r="AQ376" s="9">
        <f>VLOOKUP($E376,'ALL-GTK-SD-SMP-SMA-SMK-SLB'!$F$14:$CG$713,'ALL-GTK-SD-SMP-SMA-SMK-SLB'!AR$7,FALSE)</f>
        <v>0</v>
      </c>
      <c r="AR376" s="9">
        <f>VLOOKUP($E376,'ALL-GTK-SD-SMP-SMA-SMK-SLB'!$F$14:$CG$713,'ALL-GTK-SD-SMP-SMA-SMK-SLB'!AS$7,FALSE)</f>
        <v>0</v>
      </c>
      <c r="AS376" s="9">
        <f>VLOOKUP($E376,'ALL-GTK-SD-SMP-SMA-SMK-SLB'!$F$14:$CG$713,'ALL-GTK-SD-SMP-SMA-SMK-SLB'!AT$7,FALSE)</f>
        <v>1</v>
      </c>
      <c r="AT376" s="9">
        <f>VLOOKUP($E376,'ALL-GTK-SD-SMP-SMA-SMK-SLB'!$F$14:$CG$713,'ALL-GTK-SD-SMP-SMA-SMK-SLB'!AU$7,FALSE)</f>
        <v>0</v>
      </c>
      <c r="AU376" s="9">
        <f>VLOOKUP($E376,'ALL-GTK-SD-SMP-SMA-SMK-SLB'!$F$14:$CG$713,'ALL-GTK-SD-SMP-SMA-SMK-SLB'!AV$7,FALSE)</f>
        <v>0</v>
      </c>
      <c r="AV376" s="9">
        <f>VLOOKUP($E376,'ALL-GTK-SD-SMP-SMA-SMK-SLB'!$F$14:$CG$713,'ALL-GTK-SD-SMP-SMA-SMK-SLB'!AW$7,FALSE)</f>
        <v>0</v>
      </c>
      <c r="AW376" s="9">
        <f>VLOOKUP($E376,'ALL-GTK-SD-SMP-SMA-SMK-SLB'!$F$14:$CG$713,'ALL-GTK-SD-SMP-SMA-SMK-SLB'!AX$7,FALSE)</f>
        <v>0</v>
      </c>
      <c r="AX376" s="9">
        <f>VLOOKUP($E376,'ALL-GTK-SD-SMP-SMA-SMK-SLB'!$F$14:$CG$713,'ALL-GTK-SD-SMP-SMA-SMK-SLB'!AY$7,FALSE)</f>
        <v>3</v>
      </c>
      <c r="AY376" s="9">
        <f>VLOOKUP($E376,'ALL-GTK-SD-SMP-SMA-SMK-SLB'!$F$14:$CG$713,'ALL-GTK-SD-SMP-SMA-SMK-SLB'!AZ$7,FALSE)</f>
        <v>3</v>
      </c>
      <c r="AZ376" s="9">
        <f>VLOOKUP($E376,'ALL-GTK-SD-SMP-SMA-SMK-SLB'!$F$14:$CG$713,'ALL-GTK-SD-SMP-SMA-SMK-SLB'!BA$7,FALSE)</f>
        <v>0</v>
      </c>
      <c r="BA376" s="9">
        <f>VLOOKUP($E376,'ALL-GTK-SD-SMP-SMA-SMK-SLB'!$F$14:$CG$713,'ALL-GTK-SD-SMP-SMA-SMK-SLB'!BB$7,FALSE)</f>
        <v>1</v>
      </c>
      <c r="BB376" s="9">
        <f>VLOOKUP($E376,'ALL-GTK-SD-SMP-SMA-SMK-SLB'!$F$14:$CG$713,'ALL-GTK-SD-SMP-SMA-SMK-SLB'!BC$7,FALSE)</f>
        <v>0</v>
      </c>
      <c r="BC376" s="9">
        <f>VLOOKUP($E376,'ALL-GTK-SD-SMP-SMA-SMK-SLB'!$F$14:$CG$713,'ALL-GTK-SD-SMP-SMA-SMK-SLB'!BD$7,FALSE)</f>
        <v>0</v>
      </c>
      <c r="BD376" s="310">
        <f t="shared" si="200"/>
        <v>0</v>
      </c>
      <c r="BE376" s="310">
        <f t="shared" si="201"/>
        <v>1</v>
      </c>
      <c r="BF376" s="10">
        <f t="shared" si="202"/>
        <v>1</v>
      </c>
      <c r="BG376" s="311">
        <f t="shared" si="203"/>
        <v>3</v>
      </c>
      <c r="BH376" s="311">
        <f t="shared" si="204"/>
        <v>4</v>
      </c>
      <c r="BI376" s="10">
        <f t="shared" si="205"/>
        <v>7</v>
      </c>
      <c r="BJ376" s="44">
        <f t="shared" si="206"/>
        <v>3</v>
      </c>
      <c r="BK376" s="44">
        <f t="shared" si="207"/>
        <v>5</v>
      </c>
      <c r="BL376" s="11">
        <f t="shared" si="208"/>
        <v>8</v>
      </c>
      <c r="BM376" s="9">
        <f>VLOOKUP($E376,'ALL-GTK-SD-SMP-SMA-SMK-SLB'!$F$14:$CG$713,'ALL-GTK-SD-SMP-SMA-SMK-SLB'!BN$7,FALSE)</f>
        <v>0</v>
      </c>
      <c r="BN376" s="9">
        <f>VLOOKUP($E376,'ALL-GTK-SD-SMP-SMA-SMK-SLB'!$F$14:$CG$713,'ALL-GTK-SD-SMP-SMA-SMK-SLB'!BO$7,FALSE)</f>
        <v>0</v>
      </c>
      <c r="BO376" s="9">
        <f>VLOOKUP($E376,'ALL-GTK-SD-SMP-SMA-SMK-SLB'!$F$14:$CG$713,'ALL-GTK-SD-SMP-SMA-SMK-SLB'!BP$7,FALSE)</f>
        <v>0</v>
      </c>
      <c r="BP376" s="9">
        <f>VLOOKUP($E376,'ALL-GTK-SD-SMP-SMA-SMK-SLB'!$F$14:$CG$713,'ALL-GTK-SD-SMP-SMA-SMK-SLB'!BQ$7,FALSE)</f>
        <v>0</v>
      </c>
      <c r="BQ376" s="9">
        <f>VLOOKUP($E376,'ALL-GTK-SD-SMP-SMA-SMK-SLB'!$F$14:$CG$713,'ALL-GTK-SD-SMP-SMA-SMK-SLB'!BR$7,FALSE)</f>
        <v>0</v>
      </c>
      <c r="BR376" s="9">
        <f>VLOOKUP($E376,'ALL-GTK-SD-SMP-SMA-SMK-SLB'!$F$14:$CG$713,'ALL-GTK-SD-SMP-SMA-SMK-SLB'!BS$7,FALSE)</f>
        <v>0</v>
      </c>
      <c r="BS376" s="9">
        <f>VLOOKUP($E376,'ALL-GTK-SD-SMP-SMA-SMK-SLB'!$F$14:$CG$713,'ALL-GTK-SD-SMP-SMA-SMK-SLB'!BT$7,FALSE)</f>
        <v>0</v>
      </c>
      <c r="BT376" s="9">
        <f>VLOOKUP($E376,'ALL-GTK-SD-SMP-SMA-SMK-SLB'!$F$14:$CG$713,'ALL-GTK-SD-SMP-SMA-SMK-SLB'!BU$7,FALSE)</f>
        <v>0</v>
      </c>
      <c r="BU376" s="299">
        <f t="shared" si="209"/>
        <v>0</v>
      </c>
      <c r="BV376" s="299">
        <f t="shared" si="210"/>
        <v>0</v>
      </c>
      <c r="BW376" s="44">
        <f t="shared" si="211"/>
        <v>0</v>
      </c>
      <c r="BX376" s="44">
        <f t="shared" si="212"/>
        <v>0</v>
      </c>
      <c r="BY376" s="11">
        <f t="shared" si="213"/>
        <v>0</v>
      </c>
      <c r="BZ376" s="14">
        <f t="shared" si="214"/>
        <v>3</v>
      </c>
      <c r="CA376" s="14">
        <f t="shared" si="215"/>
        <v>5</v>
      </c>
      <c r="CB376" s="13">
        <f t="shared" si="216"/>
        <v>0</v>
      </c>
      <c r="CC376" s="13">
        <f t="shared" si="217"/>
        <v>0</v>
      </c>
      <c r="CD376" s="312">
        <f t="shared" si="218"/>
        <v>3</v>
      </c>
      <c r="CE376" s="312">
        <f t="shared" si="219"/>
        <v>5</v>
      </c>
      <c r="CF376" s="313">
        <f t="shared" si="220"/>
        <v>8</v>
      </c>
      <c r="CG376" s="302" t="str">
        <f t="shared" si="221"/>
        <v>OK</v>
      </c>
    </row>
    <row r="377" spans="1:85" ht="14.25" x14ac:dyDescent="0.25">
      <c r="A377" s="6">
        <v>365</v>
      </c>
      <c r="B377" s="495">
        <v>365</v>
      </c>
      <c r="C377" s="495" t="s">
        <v>6</v>
      </c>
      <c r="D377" s="496" t="s">
        <v>19</v>
      </c>
      <c r="E377" s="626">
        <v>20319393</v>
      </c>
      <c r="F377" s="627" t="s">
        <v>633</v>
      </c>
      <c r="G377" s="624" t="s">
        <v>52</v>
      </c>
      <c r="H377" s="9">
        <f>VLOOKUP($E377,'ALL-GTK-SD-SMP-SMA-SMK-SLB'!$F$14:$CG$713,'ALL-GTK-SD-SMP-SMA-SMK-SLB'!I$7,FALSE)</f>
        <v>0</v>
      </c>
      <c r="I377" s="9">
        <f>VLOOKUP($E377,'ALL-GTK-SD-SMP-SMA-SMK-SLB'!$F$14:$CG$713,'ALL-GTK-SD-SMP-SMA-SMK-SLB'!J$7,FALSE)</f>
        <v>0</v>
      </c>
      <c r="J377" s="9">
        <f>VLOOKUP($E377,'ALL-GTK-SD-SMP-SMA-SMK-SLB'!$F$14:$CG$713,'ALL-GTK-SD-SMP-SMA-SMK-SLB'!K$7,FALSE)</f>
        <v>0</v>
      </c>
      <c r="K377" s="9">
        <f>VLOOKUP($E377,'ALL-GTK-SD-SMP-SMA-SMK-SLB'!$F$14:$CG$713,'ALL-GTK-SD-SMP-SMA-SMK-SLB'!L$7,FALSE)</f>
        <v>0</v>
      </c>
      <c r="L377" s="9">
        <f>VLOOKUP($E377,'ALL-GTK-SD-SMP-SMA-SMK-SLB'!$F$14:$CG$713,'ALL-GTK-SD-SMP-SMA-SMK-SLB'!M$7,FALSE)</f>
        <v>1</v>
      </c>
      <c r="M377" s="9">
        <f>VLOOKUP($E377,'ALL-GTK-SD-SMP-SMA-SMK-SLB'!$F$14:$CG$713,'ALL-GTK-SD-SMP-SMA-SMK-SLB'!N$7,FALSE)</f>
        <v>1</v>
      </c>
      <c r="N377" s="9">
        <f>VLOOKUP($E377,'ALL-GTK-SD-SMP-SMA-SMK-SLB'!$F$14:$CG$713,'ALL-GTK-SD-SMP-SMA-SMK-SLB'!O$7,FALSE)</f>
        <v>0</v>
      </c>
      <c r="O377" s="9">
        <f>VLOOKUP($E377,'ALL-GTK-SD-SMP-SMA-SMK-SLB'!$F$14:$CG$713,'ALL-GTK-SD-SMP-SMA-SMK-SLB'!P$7,FALSE)</f>
        <v>3</v>
      </c>
      <c r="P377" s="299">
        <f t="shared" si="186"/>
        <v>1</v>
      </c>
      <c r="Q377" s="299">
        <f t="shared" si="187"/>
        <v>4</v>
      </c>
      <c r="R377" s="300">
        <f t="shared" si="188"/>
        <v>5</v>
      </c>
      <c r="S377" s="9">
        <f>VLOOKUP($E377,'ALL-GTK-SD-SMP-SMA-SMK-SLB'!$F$14:$CG$713,'ALL-GTK-SD-SMP-SMA-SMK-SLB'!T$7,FALSE)</f>
        <v>0</v>
      </c>
      <c r="T377" s="9">
        <f>VLOOKUP($E377,'ALL-GTK-SD-SMP-SMA-SMK-SLB'!$F$14:$CG$713,'ALL-GTK-SD-SMP-SMA-SMK-SLB'!U$7,FALSE)</f>
        <v>0</v>
      </c>
      <c r="U377" s="9">
        <f>VLOOKUP($E377,'ALL-GTK-SD-SMP-SMA-SMK-SLB'!$F$14:$CG$713,'ALL-GTK-SD-SMP-SMA-SMK-SLB'!V$7,FALSE)</f>
        <v>2</v>
      </c>
      <c r="V377" s="9">
        <f>VLOOKUP($E377,'ALL-GTK-SD-SMP-SMA-SMK-SLB'!$F$14:$CG$713,'ALL-GTK-SD-SMP-SMA-SMK-SLB'!W$7,FALSE)</f>
        <v>0</v>
      </c>
      <c r="W377" s="9">
        <f>VLOOKUP($E377,'ALL-GTK-SD-SMP-SMA-SMK-SLB'!$F$14:$CG$713,'ALL-GTK-SD-SMP-SMA-SMK-SLB'!X$7,FALSE)</f>
        <v>0</v>
      </c>
      <c r="X377" s="9">
        <f>VLOOKUP($E377,'ALL-GTK-SD-SMP-SMA-SMK-SLB'!$F$14:$CG$713,'ALL-GTK-SD-SMP-SMA-SMK-SLB'!Y$7,FALSE)</f>
        <v>2</v>
      </c>
      <c r="Y377" s="299">
        <f t="shared" si="189"/>
        <v>2</v>
      </c>
      <c r="Z377" s="299">
        <f t="shared" si="190"/>
        <v>2</v>
      </c>
      <c r="AA377" s="10">
        <f t="shared" si="191"/>
        <v>4</v>
      </c>
      <c r="AB377" s="44">
        <f t="shared" si="192"/>
        <v>3</v>
      </c>
      <c r="AC377" s="44">
        <f t="shared" si="193"/>
        <v>6</v>
      </c>
      <c r="AD377" s="11">
        <f t="shared" si="194"/>
        <v>9</v>
      </c>
      <c r="AE377" s="9">
        <f>VLOOKUP($E377,'ALL-GTK-SD-SMP-SMA-SMK-SLB'!$F$14:$CG$713,'ALL-GTK-SD-SMP-SMA-SMK-SLB'!AF$7,FALSE)</f>
        <v>2</v>
      </c>
      <c r="AF377" s="9">
        <f>VLOOKUP($E377,'ALL-GTK-SD-SMP-SMA-SMK-SLB'!$F$14:$CG$713,'ALL-GTK-SD-SMP-SMA-SMK-SLB'!AG$7,FALSE)</f>
        <v>3</v>
      </c>
      <c r="AG377" s="10">
        <f t="shared" si="195"/>
        <v>5</v>
      </c>
      <c r="AH377" s="9">
        <f>VLOOKUP($E377,'ALL-GTK-SD-SMP-SMA-SMK-SLB'!$F$14:$CG$713,'ALL-GTK-SD-SMP-SMA-SMK-SLB'!AI$7,FALSE)</f>
        <v>1</v>
      </c>
      <c r="AI377" s="9">
        <f>VLOOKUP($E377,'ALL-GTK-SD-SMP-SMA-SMK-SLB'!$F$14:$CG$713,'ALL-GTK-SD-SMP-SMA-SMK-SLB'!AJ$7,FALSE)</f>
        <v>3</v>
      </c>
      <c r="AJ377" s="10">
        <f t="shared" si="196"/>
        <v>4</v>
      </c>
      <c r="AK377" s="44">
        <f t="shared" si="197"/>
        <v>3</v>
      </c>
      <c r="AL377" s="44">
        <f t="shared" si="198"/>
        <v>6</v>
      </c>
      <c r="AM377" s="11">
        <f t="shared" si="199"/>
        <v>9</v>
      </c>
      <c r="AN377" s="299">
        <f>VLOOKUP($E377,'ALL-GTK-SD-SMP-SMA-SMK-SLB'!$F$14:$CG$713,'ALL-GTK-SD-SMP-SMA-SMK-SLB'!AO$7,FALSE)</f>
        <v>0</v>
      </c>
      <c r="AO377" s="299">
        <f>VLOOKUP($E377,'ALL-GTK-SD-SMP-SMA-SMK-SLB'!$F$14:$CG$713,'ALL-GTK-SD-SMP-SMA-SMK-SLB'!AP$7,FALSE)</f>
        <v>0</v>
      </c>
      <c r="AP377" s="9">
        <f>VLOOKUP($E377,'ALL-GTK-SD-SMP-SMA-SMK-SLB'!$F$14:$CG$713,'ALL-GTK-SD-SMP-SMA-SMK-SLB'!AQ$7,FALSE)</f>
        <v>0</v>
      </c>
      <c r="AQ377" s="9">
        <f>VLOOKUP($E377,'ALL-GTK-SD-SMP-SMA-SMK-SLB'!$F$14:$CG$713,'ALL-GTK-SD-SMP-SMA-SMK-SLB'!AR$7,FALSE)</f>
        <v>0</v>
      </c>
      <c r="AR377" s="9">
        <f>VLOOKUP($E377,'ALL-GTK-SD-SMP-SMA-SMK-SLB'!$F$14:$CG$713,'ALL-GTK-SD-SMP-SMA-SMK-SLB'!AS$7,FALSE)</f>
        <v>0</v>
      </c>
      <c r="AS377" s="9">
        <f>VLOOKUP($E377,'ALL-GTK-SD-SMP-SMA-SMK-SLB'!$F$14:$CG$713,'ALL-GTK-SD-SMP-SMA-SMK-SLB'!AT$7,FALSE)</f>
        <v>1</v>
      </c>
      <c r="AT377" s="9">
        <f>VLOOKUP($E377,'ALL-GTK-SD-SMP-SMA-SMK-SLB'!$F$14:$CG$713,'ALL-GTK-SD-SMP-SMA-SMK-SLB'!AU$7,FALSE)</f>
        <v>0</v>
      </c>
      <c r="AU377" s="9">
        <f>VLOOKUP($E377,'ALL-GTK-SD-SMP-SMA-SMK-SLB'!$F$14:$CG$713,'ALL-GTK-SD-SMP-SMA-SMK-SLB'!AV$7,FALSE)</f>
        <v>0</v>
      </c>
      <c r="AV377" s="9">
        <f>VLOOKUP($E377,'ALL-GTK-SD-SMP-SMA-SMK-SLB'!$F$14:$CG$713,'ALL-GTK-SD-SMP-SMA-SMK-SLB'!AW$7,FALSE)</f>
        <v>0</v>
      </c>
      <c r="AW377" s="9">
        <f>VLOOKUP($E377,'ALL-GTK-SD-SMP-SMA-SMK-SLB'!$F$14:$CG$713,'ALL-GTK-SD-SMP-SMA-SMK-SLB'!AX$7,FALSE)</f>
        <v>0</v>
      </c>
      <c r="AX377" s="9">
        <f>VLOOKUP($E377,'ALL-GTK-SD-SMP-SMA-SMK-SLB'!$F$14:$CG$713,'ALL-GTK-SD-SMP-SMA-SMK-SLB'!AY$7,FALSE)</f>
        <v>3</v>
      </c>
      <c r="AY377" s="9">
        <f>VLOOKUP($E377,'ALL-GTK-SD-SMP-SMA-SMK-SLB'!$F$14:$CG$713,'ALL-GTK-SD-SMP-SMA-SMK-SLB'!AZ$7,FALSE)</f>
        <v>5</v>
      </c>
      <c r="AZ377" s="9">
        <f>VLOOKUP($E377,'ALL-GTK-SD-SMP-SMA-SMK-SLB'!$F$14:$CG$713,'ALL-GTK-SD-SMP-SMA-SMK-SLB'!BA$7,FALSE)</f>
        <v>0</v>
      </c>
      <c r="BA377" s="9">
        <f>VLOOKUP($E377,'ALL-GTK-SD-SMP-SMA-SMK-SLB'!$F$14:$CG$713,'ALL-GTK-SD-SMP-SMA-SMK-SLB'!BB$7,FALSE)</f>
        <v>0</v>
      </c>
      <c r="BB377" s="9">
        <f>VLOOKUP($E377,'ALL-GTK-SD-SMP-SMA-SMK-SLB'!$F$14:$CG$713,'ALL-GTK-SD-SMP-SMA-SMK-SLB'!BC$7,FALSE)</f>
        <v>0</v>
      </c>
      <c r="BC377" s="9">
        <f>VLOOKUP($E377,'ALL-GTK-SD-SMP-SMA-SMK-SLB'!$F$14:$CG$713,'ALL-GTK-SD-SMP-SMA-SMK-SLB'!BD$7,FALSE)</f>
        <v>0</v>
      </c>
      <c r="BD377" s="310">
        <f t="shared" si="200"/>
        <v>0</v>
      </c>
      <c r="BE377" s="310">
        <f t="shared" si="201"/>
        <v>1</v>
      </c>
      <c r="BF377" s="10">
        <f t="shared" si="202"/>
        <v>1</v>
      </c>
      <c r="BG377" s="311">
        <f t="shared" si="203"/>
        <v>3</v>
      </c>
      <c r="BH377" s="311">
        <f t="shared" si="204"/>
        <v>5</v>
      </c>
      <c r="BI377" s="10">
        <f t="shared" si="205"/>
        <v>8</v>
      </c>
      <c r="BJ377" s="44">
        <f t="shared" si="206"/>
        <v>3</v>
      </c>
      <c r="BK377" s="44">
        <f t="shared" si="207"/>
        <v>6</v>
      </c>
      <c r="BL377" s="11">
        <f t="shared" si="208"/>
        <v>9</v>
      </c>
      <c r="BM377" s="9">
        <f>VLOOKUP($E377,'ALL-GTK-SD-SMP-SMA-SMK-SLB'!$F$14:$CG$713,'ALL-GTK-SD-SMP-SMA-SMK-SLB'!BN$7,FALSE)</f>
        <v>0</v>
      </c>
      <c r="BN377" s="9">
        <f>VLOOKUP($E377,'ALL-GTK-SD-SMP-SMA-SMK-SLB'!$F$14:$CG$713,'ALL-GTK-SD-SMP-SMA-SMK-SLB'!BO$7,FALSE)</f>
        <v>0</v>
      </c>
      <c r="BO377" s="9">
        <f>VLOOKUP($E377,'ALL-GTK-SD-SMP-SMA-SMK-SLB'!$F$14:$CG$713,'ALL-GTK-SD-SMP-SMA-SMK-SLB'!BP$7,FALSE)</f>
        <v>0</v>
      </c>
      <c r="BP377" s="9">
        <f>VLOOKUP($E377,'ALL-GTK-SD-SMP-SMA-SMK-SLB'!$F$14:$CG$713,'ALL-GTK-SD-SMP-SMA-SMK-SLB'!BQ$7,FALSE)</f>
        <v>0</v>
      </c>
      <c r="BQ377" s="9">
        <f>VLOOKUP($E377,'ALL-GTK-SD-SMP-SMA-SMK-SLB'!$F$14:$CG$713,'ALL-GTK-SD-SMP-SMA-SMK-SLB'!BR$7,FALSE)</f>
        <v>0</v>
      </c>
      <c r="BR377" s="9">
        <f>VLOOKUP($E377,'ALL-GTK-SD-SMP-SMA-SMK-SLB'!$F$14:$CG$713,'ALL-GTK-SD-SMP-SMA-SMK-SLB'!BS$7,FALSE)</f>
        <v>0</v>
      </c>
      <c r="BS377" s="9">
        <f>VLOOKUP($E377,'ALL-GTK-SD-SMP-SMA-SMK-SLB'!$F$14:$CG$713,'ALL-GTK-SD-SMP-SMA-SMK-SLB'!BT$7,FALSE)</f>
        <v>0</v>
      </c>
      <c r="BT377" s="9">
        <f>VLOOKUP($E377,'ALL-GTK-SD-SMP-SMA-SMK-SLB'!$F$14:$CG$713,'ALL-GTK-SD-SMP-SMA-SMK-SLB'!BU$7,FALSE)</f>
        <v>0</v>
      </c>
      <c r="BU377" s="299">
        <f t="shared" si="209"/>
        <v>0</v>
      </c>
      <c r="BV377" s="299">
        <f t="shared" si="210"/>
        <v>0</v>
      </c>
      <c r="BW377" s="44">
        <f t="shared" si="211"/>
        <v>0</v>
      </c>
      <c r="BX377" s="44">
        <f t="shared" si="212"/>
        <v>0</v>
      </c>
      <c r="BY377" s="11">
        <f t="shared" si="213"/>
        <v>0</v>
      </c>
      <c r="BZ377" s="14">
        <f t="shared" si="214"/>
        <v>3</v>
      </c>
      <c r="CA377" s="14">
        <f t="shared" si="215"/>
        <v>6</v>
      </c>
      <c r="CB377" s="13">
        <f t="shared" si="216"/>
        <v>0</v>
      </c>
      <c r="CC377" s="13">
        <f t="shared" si="217"/>
        <v>0</v>
      </c>
      <c r="CD377" s="312">
        <f t="shared" si="218"/>
        <v>3</v>
      </c>
      <c r="CE377" s="312">
        <f t="shared" si="219"/>
        <v>6</v>
      </c>
      <c r="CF377" s="313">
        <f t="shared" si="220"/>
        <v>9</v>
      </c>
      <c r="CG377" s="302" t="str">
        <f t="shared" si="221"/>
        <v>OK</v>
      </c>
    </row>
    <row r="378" spans="1:85" ht="14.25" x14ac:dyDescent="0.25">
      <c r="A378" s="6">
        <v>366</v>
      </c>
      <c r="B378" s="495">
        <v>366</v>
      </c>
      <c r="C378" s="495" t="s">
        <v>6</v>
      </c>
      <c r="D378" s="496" t="s">
        <v>19</v>
      </c>
      <c r="E378" s="626">
        <v>20319452</v>
      </c>
      <c r="F378" s="627" t="s">
        <v>634</v>
      </c>
      <c r="G378" s="624" t="s">
        <v>52</v>
      </c>
      <c r="H378" s="9">
        <f>VLOOKUP($E378,'ALL-GTK-SD-SMP-SMA-SMK-SLB'!$F$14:$CG$713,'ALL-GTK-SD-SMP-SMA-SMK-SLB'!I$7,FALSE)</f>
        <v>0</v>
      </c>
      <c r="I378" s="9">
        <f>VLOOKUP($E378,'ALL-GTK-SD-SMP-SMA-SMK-SLB'!$F$14:$CG$713,'ALL-GTK-SD-SMP-SMA-SMK-SLB'!J$7,FALSE)</f>
        <v>0</v>
      </c>
      <c r="J378" s="9">
        <f>VLOOKUP($E378,'ALL-GTK-SD-SMP-SMA-SMK-SLB'!$F$14:$CG$713,'ALL-GTK-SD-SMP-SMA-SMK-SLB'!K$7,FALSE)</f>
        <v>0</v>
      </c>
      <c r="K378" s="9">
        <f>VLOOKUP($E378,'ALL-GTK-SD-SMP-SMA-SMK-SLB'!$F$14:$CG$713,'ALL-GTK-SD-SMP-SMA-SMK-SLB'!L$7,FALSE)</f>
        <v>0</v>
      </c>
      <c r="L378" s="9">
        <f>VLOOKUP($E378,'ALL-GTK-SD-SMP-SMA-SMK-SLB'!$F$14:$CG$713,'ALL-GTK-SD-SMP-SMA-SMK-SLB'!M$7,FALSE)</f>
        <v>0</v>
      </c>
      <c r="M378" s="9">
        <f>VLOOKUP($E378,'ALL-GTK-SD-SMP-SMA-SMK-SLB'!$F$14:$CG$713,'ALL-GTK-SD-SMP-SMA-SMK-SLB'!N$7,FALSE)</f>
        <v>0</v>
      </c>
      <c r="N378" s="9">
        <f>VLOOKUP($E378,'ALL-GTK-SD-SMP-SMA-SMK-SLB'!$F$14:$CG$713,'ALL-GTK-SD-SMP-SMA-SMK-SLB'!O$7,FALSE)</f>
        <v>2</v>
      </c>
      <c r="O378" s="9">
        <f>VLOOKUP($E378,'ALL-GTK-SD-SMP-SMA-SMK-SLB'!$F$14:$CG$713,'ALL-GTK-SD-SMP-SMA-SMK-SLB'!P$7,FALSE)</f>
        <v>4</v>
      </c>
      <c r="P378" s="299">
        <f t="shared" si="186"/>
        <v>2</v>
      </c>
      <c r="Q378" s="299">
        <f t="shared" si="187"/>
        <v>4</v>
      </c>
      <c r="R378" s="300">
        <f t="shared" si="188"/>
        <v>6</v>
      </c>
      <c r="S378" s="9">
        <f>VLOOKUP($E378,'ALL-GTK-SD-SMP-SMA-SMK-SLB'!$F$14:$CG$713,'ALL-GTK-SD-SMP-SMA-SMK-SLB'!T$7,FALSE)</f>
        <v>0</v>
      </c>
      <c r="T378" s="9">
        <f>VLOOKUP($E378,'ALL-GTK-SD-SMP-SMA-SMK-SLB'!$F$14:$CG$713,'ALL-GTK-SD-SMP-SMA-SMK-SLB'!U$7,FALSE)</f>
        <v>0</v>
      </c>
      <c r="U378" s="9">
        <f>VLOOKUP($E378,'ALL-GTK-SD-SMP-SMA-SMK-SLB'!$F$14:$CG$713,'ALL-GTK-SD-SMP-SMA-SMK-SLB'!V$7,FALSE)</f>
        <v>0</v>
      </c>
      <c r="V378" s="9">
        <f>VLOOKUP($E378,'ALL-GTK-SD-SMP-SMA-SMK-SLB'!$F$14:$CG$713,'ALL-GTK-SD-SMP-SMA-SMK-SLB'!W$7,FALSE)</f>
        <v>0</v>
      </c>
      <c r="W378" s="9">
        <f>VLOOKUP($E378,'ALL-GTK-SD-SMP-SMA-SMK-SLB'!$F$14:$CG$713,'ALL-GTK-SD-SMP-SMA-SMK-SLB'!X$7,FALSE)</f>
        <v>1</v>
      </c>
      <c r="X378" s="9">
        <f>VLOOKUP($E378,'ALL-GTK-SD-SMP-SMA-SMK-SLB'!$F$14:$CG$713,'ALL-GTK-SD-SMP-SMA-SMK-SLB'!Y$7,FALSE)</f>
        <v>2</v>
      </c>
      <c r="Y378" s="299">
        <f t="shared" si="189"/>
        <v>1</v>
      </c>
      <c r="Z378" s="299">
        <f t="shared" si="190"/>
        <v>2</v>
      </c>
      <c r="AA378" s="10">
        <f t="shared" si="191"/>
        <v>3</v>
      </c>
      <c r="AB378" s="44">
        <f t="shared" si="192"/>
        <v>3</v>
      </c>
      <c r="AC378" s="44">
        <f t="shared" si="193"/>
        <v>6</v>
      </c>
      <c r="AD378" s="11">
        <f t="shared" si="194"/>
        <v>9</v>
      </c>
      <c r="AE378" s="9">
        <f>VLOOKUP($E378,'ALL-GTK-SD-SMP-SMA-SMK-SLB'!$F$14:$CG$713,'ALL-GTK-SD-SMP-SMA-SMK-SLB'!AF$7,FALSE)</f>
        <v>0</v>
      </c>
      <c r="AF378" s="9">
        <f>VLOOKUP($E378,'ALL-GTK-SD-SMP-SMA-SMK-SLB'!$F$14:$CG$713,'ALL-GTK-SD-SMP-SMA-SMK-SLB'!AG$7,FALSE)</f>
        <v>3</v>
      </c>
      <c r="AG378" s="10">
        <f t="shared" si="195"/>
        <v>3</v>
      </c>
      <c r="AH378" s="9">
        <f>VLOOKUP($E378,'ALL-GTK-SD-SMP-SMA-SMK-SLB'!$F$14:$CG$713,'ALL-GTK-SD-SMP-SMA-SMK-SLB'!AI$7,FALSE)</f>
        <v>3</v>
      </c>
      <c r="AI378" s="9">
        <f>VLOOKUP($E378,'ALL-GTK-SD-SMP-SMA-SMK-SLB'!$F$14:$CG$713,'ALL-GTK-SD-SMP-SMA-SMK-SLB'!AJ$7,FALSE)</f>
        <v>3</v>
      </c>
      <c r="AJ378" s="10">
        <f t="shared" si="196"/>
        <v>6</v>
      </c>
      <c r="AK378" s="44">
        <f t="shared" si="197"/>
        <v>3</v>
      </c>
      <c r="AL378" s="44">
        <f t="shared" si="198"/>
        <v>6</v>
      </c>
      <c r="AM378" s="11">
        <f t="shared" si="199"/>
        <v>9</v>
      </c>
      <c r="AN378" s="299">
        <f>VLOOKUP($E378,'ALL-GTK-SD-SMP-SMA-SMK-SLB'!$F$14:$CG$713,'ALL-GTK-SD-SMP-SMA-SMK-SLB'!AO$7,FALSE)</f>
        <v>0</v>
      </c>
      <c r="AO378" s="299">
        <f>VLOOKUP($E378,'ALL-GTK-SD-SMP-SMA-SMK-SLB'!$F$14:$CG$713,'ALL-GTK-SD-SMP-SMA-SMK-SLB'!AP$7,FALSE)</f>
        <v>0</v>
      </c>
      <c r="AP378" s="9">
        <f>VLOOKUP($E378,'ALL-GTK-SD-SMP-SMA-SMK-SLB'!$F$14:$CG$713,'ALL-GTK-SD-SMP-SMA-SMK-SLB'!AQ$7,FALSE)</f>
        <v>0</v>
      </c>
      <c r="AQ378" s="9">
        <f>VLOOKUP($E378,'ALL-GTK-SD-SMP-SMA-SMK-SLB'!$F$14:$CG$713,'ALL-GTK-SD-SMP-SMA-SMK-SLB'!AR$7,FALSE)</f>
        <v>0</v>
      </c>
      <c r="AR378" s="9">
        <f>VLOOKUP($E378,'ALL-GTK-SD-SMP-SMA-SMK-SLB'!$F$14:$CG$713,'ALL-GTK-SD-SMP-SMA-SMK-SLB'!AS$7,FALSE)</f>
        <v>1</v>
      </c>
      <c r="AS378" s="9">
        <f>VLOOKUP($E378,'ALL-GTK-SD-SMP-SMA-SMK-SLB'!$F$14:$CG$713,'ALL-GTK-SD-SMP-SMA-SMK-SLB'!AT$7,FALSE)</f>
        <v>1</v>
      </c>
      <c r="AT378" s="9">
        <f>VLOOKUP($E378,'ALL-GTK-SD-SMP-SMA-SMK-SLB'!$F$14:$CG$713,'ALL-GTK-SD-SMP-SMA-SMK-SLB'!AU$7,FALSE)</f>
        <v>0</v>
      </c>
      <c r="AU378" s="9">
        <f>VLOOKUP($E378,'ALL-GTK-SD-SMP-SMA-SMK-SLB'!$F$14:$CG$713,'ALL-GTK-SD-SMP-SMA-SMK-SLB'!AV$7,FALSE)</f>
        <v>0</v>
      </c>
      <c r="AV378" s="9">
        <f>VLOOKUP($E378,'ALL-GTK-SD-SMP-SMA-SMK-SLB'!$F$14:$CG$713,'ALL-GTK-SD-SMP-SMA-SMK-SLB'!AW$7,FALSE)</f>
        <v>0</v>
      </c>
      <c r="AW378" s="9">
        <f>VLOOKUP($E378,'ALL-GTK-SD-SMP-SMA-SMK-SLB'!$F$14:$CG$713,'ALL-GTK-SD-SMP-SMA-SMK-SLB'!AX$7,FALSE)</f>
        <v>0</v>
      </c>
      <c r="AX378" s="9">
        <f>VLOOKUP($E378,'ALL-GTK-SD-SMP-SMA-SMK-SLB'!$F$14:$CG$713,'ALL-GTK-SD-SMP-SMA-SMK-SLB'!AY$7,FALSE)</f>
        <v>1</v>
      </c>
      <c r="AY378" s="9">
        <f>VLOOKUP($E378,'ALL-GTK-SD-SMP-SMA-SMK-SLB'!$F$14:$CG$713,'ALL-GTK-SD-SMP-SMA-SMK-SLB'!AZ$7,FALSE)</f>
        <v>5</v>
      </c>
      <c r="AZ378" s="9">
        <f>VLOOKUP($E378,'ALL-GTK-SD-SMP-SMA-SMK-SLB'!$F$14:$CG$713,'ALL-GTK-SD-SMP-SMA-SMK-SLB'!BA$7,FALSE)</f>
        <v>1</v>
      </c>
      <c r="BA378" s="9">
        <f>VLOOKUP($E378,'ALL-GTK-SD-SMP-SMA-SMK-SLB'!$F$14:$CG$713,'ALL-GTK-SD-SMP-SMA-SMK-SLB'!BB$7,FALSE)</f>
        <v>0</v>
      </c>
      <c r="BB378" s="9">
        <f>VLOOKUP($E378,'ALL-GTK-SD-SMP-SMA-SMK-SLB'!$F$14:$CG$713,'ALL-GTK-SD-SMP-SMA-SMK-SLB'!BC$7,FALSE)</f>
        <v>0</v>
      </c>
      <c r="BC378" s="9">
        <f>VLOOKUP($E378,'ALL-GTK-SD-SMP-SMA-SMK-SLB'!$F$14:$CG$713,'ALL-GTK-SD-SMP-SMA-SMK-SLB'!BD$7,FALSE)</f>
        <v>0</v>
      </c>
      <c r="BD378" s="310">
        <f t="shared" si="200"/>
        <v>1</v>
      </c>
      <c r="BE378" s="310">
        <f t="shared" si="201"/>
        <v>1</v>
      </c>
      <c r="BF378" s="10">
        <f t="shared" si="202"/>
        <v>2</v>
      </c>
      <c r="BG378" s="311">
        <f t="shared" si="203"/>
        <v>2</v>
      </c>
      <c r="BH378" s="311">
        <f t="shared" si="204"/>
        <v>5</v>
      </c>
      <c r="BI378" s="10">
        <f t="shared" si="205"/>
        <v>7</v>
      </c>
      <c r="BJ378" s="44">
        <f t="shared" si="206"/>
        <v>3</v>
      </c>
      <c r="BK378" s="44">
        <f t="shared" si="207"/>
        <v>6</v>
      </c>
      <c r="BL378" s="11">
        <f t="shared" si="208"/>
        <v>9</v>
      </c>
      <c r="BM378" s="9">
        <f>VLOOKUP($E378,'ALL-GTK-SD-SMP-SMA-SMK-SLB'!$F$14:$CG$713,'ALL-GTK-SD-SMP-SMA-SMK-SLB'!BN$7,FALSE)</f>
        <v>0</v>
      </c>
      <c r="BN378" s="9">
        <f>VLOOKUP($E378,'ALL-GTK-SD-SMP-SMA-SMK-SLB'!$F$14:$CG$713,'ALL-GTK-SD-SMP-SMA-SMK-SLB'!BO$7,FALSE)</f>
        <v>0</v>
      </c>
      <c r="BO378" s="9">
        <f>VLOOKUP($E378,'ALL-GTK-SD-SMP-SMA-SMK-SLB'!$F$14:$CG$713,'ALL-GTK-SD-SMP-SMA-SMK-SLB'!BP$7,FALSE)</f>
        <v>0</v>
      </c>
      <c r="BP378" s="9">
        <f>VLOOKUP($E378,'ALL-GTK-SD-SMP-SMA-SMK-SLB'!$F$14:$CG$713,'ALL-GTK-SD-SMP-SMA-SMK-SLB'!BQ$7,FALSE)</f>
        <v>0</v>
      </c>
      <c r="BQ378" s="9">
        <f>VLOOKUP($E378,'ALL-GTK-SD-SMP-SMA-SMK-SLB'!$F$14:$CG$713,'ALL-GTK-SD-SMP-SMA-SMK-SLB'!BR$7,FALSE)</f>
        <v>0</v>
      </c>
      <c r="BR378" s="9">
        <f>VLOOKUP($E378,'ALL-GTK-SD-SMP-SMA-SMK-SLB'!$F$14:$CG$713,'ALL-GTK-SD-SMP-SMA-SMK-SLB'!BS$7,FALSE)</f>
        <v>0</v>
      </c>
      <c r="BS378" s="9">
        <f>VLOOKUP($E378,'ALL-GTK-SD-SMP-SMA-SMK-SLB'!$F$14:$CG$713,'ALL-GTK-SD-SMP-SMA-SMK-SLB'!BT$7,FALSE)</f>
        <v>0</v>
      </c>
      <c r="BT378" s="9">
        <f>VLOOKUP($E378,'ALL-GTK-SD-SMP-SMA-SMK-SLB'!$F$14:$CG$713,'ALL-GTK-SD-SMP-SMA-SMK-SLB'!BU$7,FALSE)</f>
        <v>0</v>
      </c>
      <c r="BU378" s="299">
        <f t="shared" si="209"/>
        <v>0</v>
      </c>
      <c r="BV378" s="299">
        <f t="shared" si="210"/>
        <v>0</v>
      </c>
      <c r="BW378" s="44">
        <f t="shared" si="211"/>
        <v>0</v>
      </c>
      <c r="BX378" s="44">
        <f t="shared" si="212"/>
        <v>0</v>
      </c>
      <c r="BY378" s="11">
        <f t="shared" si="213"/>
        <v>0</v>
      </c>
      <c r="BZ378" s="14">
        <f t="shared" si="214"/>
        <v>3</v>
      </c>
      <c r="CA378" s="14">
        <f t="shared" si="215"/>
        <v>6</v>
      </c>
      <c r="CB378" s="13">
        <f t="shared" si="216"/>
        <v>0</v>
      </c>
      <c r="CC378" s="13">
        <f t="shared" si="217"/>
        <v>0</v>
      </c>
      <c r="CD378" s="312">
        <f t="shared" si="218"/>
        <v>3</v>
      </c>
      <c r="CE378" s="312">
        <f t="shared" si="219"/>
        <v>6</v>
      </c>
      <c r="CF378" s="313">
        <f t="shared" si="220"/>
        <v>9</v>
      </c>
      <c r="CG378" s="302" t="str">
        <f t="shared" si="221"/>
        <v>OK</v>
      </c>
    </row>
    <row r="379" spans="1:85" ht="14.25" x14ac:dyDescent="0.25">
      <c r="A379" s="6">
        <v>367</v>
      </c>
      <c r="B379" s="495">
        <v>367</v>
      </c>
      <c r="C379" s="495" t="s">
        <v>6</v>
      </c>
      <c r="D379" s="496" t="s">
        <v>19</v>
      </c>
      <c r="E379" s="626">
        <v>20319319</v>
      </c>
      <c r="F379" s="627" t="s">
        <v>635</v>
      </c>
      <c r="G379" s="624" t="s">
        <v>52</v>
      </c>
      <c r="H379" s="9">
        <f>VLOOKUP($E379,'ALL-GTK-SD-SMP-SMA-SMK-SLB'!$F$14:$CG$713,'ALL-GTK-SD-SMP-SMA-SMK-SLB'!I$7,FALSE)</f>
        <v>0</v>
      </c>
      <c r="I379" s="9">
        <f>VLOOKUP($E379,'ALL-GTK-SD-SMP-SMA-SMK-SLB'!$F$14:$CG$713,'ALL-GTK-SD-SMP-SMA-SMK-SLB'!J$7,FALSE)</f>
        <v>0</v>
      </c>
      <c r="J379" s="9">
        <f>VLOOKUP($E379,'ALL-GTK-SD-SMP-SMA-SMK-SLB'!$F$14:$CG$713,'ALL-GTK-SD-SMP-SMA-SMK-SLB'!K$7,FALSE)</f>
        <v>0</v>
      </c>
      <c r="K379" s="9">
        <f>VLOOKUP($E379,'ALL-GTK-SD-SMP-SMA-SMK-SLB'!$F$14:$CG$713,'ALL-GTK-SD-SMP-SMA-SMK-SLB'!L$7,FALSE)</f>
        <v>1</v>
      </c>
      <c r="L379" s="9">
        <f>VLOOKUP($E379,'ALL-GTK-SD-SMP-SMA-SMK-SLB'!$F$14:$CG$713,'ALL-GTK-SD-SMP-SMA-SMK-SLB'!M$7,FALSE)</f>
        <v>1</v>
      </c>
      <c r="M379" s="9">
        <f>VLOOKUP($E379,'ALL-GTK-SD-SMP-SMA-SMK-SLB'!$F$14:$CG$713,'ALL-GTK-SD-SMP-SMA-SMK-SLB'!N$7,FALSE)</f>
        <v>4</v>
      </c>
      <c r="N379" s="9">
        <f>VLOOKUP($E379,'ALL-GTK-SD-SMP-SMA-SMK-SLB'!$F$14:$CG$713,'ALL-GTK-SD-SMP-SMA-SMK-SLB'!O$7,FALSE)</f>
        <v>0</v>
      </c>
      <c r="O379" s="9">
        <f>VLOOKUP($E379,'ALL-GTK-SD-SMP-SMA-SMK-SLB'!$F$14:$CG$713,'ALL-GTK-SD-SMP-SMA-SMK-SLB'!P$7,FALSE)</f>
        <v>2</v>
      </c>
      <c r="P379" s="299">
        <f t="shared" si="186"/>
        <v>1</v>
      </c>
      <c r="Q379" s="299">
        <f t="shared" si="187"/>
        <v>7</v>
      </c>
      <c r="R379" s="300">
        <f t="shared" si="188"/>
        <v>8</v>
      </c>
      <c r="S379" s="9">
        <f>VLOOKUP($E379,'ALL-GTK-SD-SMP-SMA-SMK-SLB'!$F$14:$CG$713,'ALL-GTK-SD-SMP-SMA-SMK-SLB'!T$7,FALSE)</f>
        <v>0</v>
      </c>
      <c r="T379" s="9">
        <f>VLOOKUP($E379,'ALL-GTK-SD-SMP-SMA-SMK-SLB'!$F$14:$CG$713,'ALL-GTK-SD-SMP-SMA-SMK-SLB'!U$7,FALSE)</f>
        <v>0</v>
      </c>
      <c r="U379" s="9">
        <f>VLOOKUP($E379,'ALL-GTK-SD-SMP-SMA-SMK-SLB'!$F$14:$CG$713,'ALL-GTK-SD-SMP-SMA-SMK-SLB'!V$7,FALSE)</f>
        <v>2</v>
      </c>
      <c r="V379" s="9">
        <f>VLOOKUP($E379,'ALL-GTK-SD-SMP-SMA-SMK-SLB'!$F$14:$CG$713,'ALL-GTK-SD-SMP-SMA-SMK-SLB'!W$7,FALSE)</f>
        <v>3</v>
      </c>
      <c r="W379" s="9">
        <f>VLOOKUP($E379,'ALL-GTK-SD-SMP-SMA-SMK-SLB'!$F$14:$CG$713,'ALL-GTK-SD-SMP-SMA-SMK-SLB'!X$7,FALSE)</f>
        <v>4</v>
      </c>
      <c r="X379" s="9">
        <f>VLOOKUP($E379,'ALL-GTK-SD-SMP-SMA-SMK-SLB'!$F$14:$CG$713,'ALL-GTK-SD-SMP-SMA-SMK-SLB'!Y$7,FALSE)</f>
        <v>2</v>
      </c>
      <c r="Y379" s="299">
        <f t="shared" si="189"/>
        <v>6</v>
      </c>
      <c r="Z379" s="299">
        <f t="shared" si="190"/>
        <v>5</v>
      </c>
      <c r="AA379" s="10">
        <f t="shared" si="191"/>
        <v>11</v>
      </c>
      <c r="AB379" s="44">
        <f t="shared" si="192"/>
        <v>7</v>
      </c>
      <c r="AC379" s="44">
        <f t="shared" si="193"/>
        <v>12</v>
      </c>
      <c r="AD379" s="11">
        <f t="shared" si="194"/>
        <v>19</v>
      </c>
      <c r="AE379" s="9">
        <f>VLOOKUP($E379,'ALL-GTK-SD-SMP-SMA-SMK-SLB'!$F$14:$CG$713,'ALL-GTK-SD-SMP-SMA-SMK-SLB'!AF$7,FALSE)</f>
        <v>5</v>
      </c>
      <c r="AF379" s="9">
        <f>VLOOKUP($E379,'ALL-GTK-SD-SMP-SMA-SMK-SLB'!$F$14:$CG$713,'ALL-GTK-SD-SMP-SMA-SMK-SLB'!AG$7,FALSE)</f>
        <v>8</v>
      </c>
      <c r="AG379" s="10">
        <f t="shared" si="195"/>
        <v>13</v>
      </c>
      <c r="AH379" s="9">
        <f>VLOOKUP($E379,'ALL-GTK-SD-SMP-SMA-SMK-SLB'!$F$14:$CG$713,'ALL-GTK-SD-SMP-SMA-SMK-SLB'!AI$7,FALSE)</f>
        <v>2</v>
      </c>
      <c r="AI379" s="9">
        <f>VLOOKUP($E379,'ALL-GTK-SD-SMP-SMA-SMK-SLB'!$F$14:$CG$713,'ALL-GTK-SD-SMP-SMA-SMK-SLB'!AJ$7,FALSE)</f>
        <v>4</v>
      </c>
      <c r="AJ379" s="10">
        <f t="shared" si="196"/>
        <v>6</v>
      </c>
      <c r="AK379" s="44">
        <f t="shared" si="197"/>
        <v>7</v>
      </c>
      <c r="AL379" s="44">
        <f t="shared" si="198"/>
        <v>12</v>
      </c>
      <c r="AM379" s="11">
        <f t="shared" si="199"/>
        <v>19</v>
      </c>
      <c r="AN379" s="299">
        <f>VLOOKUP($E379,'ALL-GTK-SD-SMP-SMA-SMK-SLB'!$F$14:$CG$713,'ALL-GTK-SD-SMP-SMA-SMK-SLB'!AO$7,FALSE)</f>
        <v>1</v>
      </c>
      <c r="AO379" s="299">
        <f>VLOOKUP($E379,'ALL-GTK-SD-SMP-SMA-SMK-SLB'!$F$14:$CG$713,'ALL-GTK-SD-SMP-SMA-SMK-SLB'!AP$7,FALSE)</f>
        <v>0</v>
      </c>
      <c r="AP379" s="9">
        <f>VLOOKUP($E379,'ALL-GTK-SD-SMP-SMA-SMK-SLB'!$F$14:$CG$713,'ALL-GTK-SD-SMP-SMA-SMK-SLB'!AQ$7,FALSE)</f>
        <v>0</v>
      </c>
      <c r="AQ379" s="9">
        <f>VLOOKUP($E379,'ALL-GTK-SD-SMP-SMA-SMK-SLB'!$F$14:$CG$713,'ALL-GTK-SD-SMP-SMA-SMK-SLB'!AR$7,FALSE)</f>
        <v>0</v>
      </c>
      <c r="AR379" s="9">
        <f>VLOOKUP($E379,'ALL-GTK-SD-SMP-SMA-SMK-SLB'!$F$14:$CG$713,'ALL-GTK-SD-SMP-SMA-SMK-SLB'!AS$7,FALSE)</f>
        <v>0</v>
      </c>
      <c r="AS379" s="9">
        <f>VLOOKUP($E379,'ALL-GTK-SD-SMP-SMA-SMK-SLB'!$F$14:$CG$713,'ALL-GTK-SD-SMP-SMA-SMK-SLB'!AT$7,FALSE)</f>
        <v>0</v>
      </c>
      <c r="AT379" s="9">
        <f>VLOOKUP($E379,'ALL-GTK-SD-SMP-SMA-SMK-SLB'!$F$14:$CG$713,'ALL-GTK-SD-SMP-SMA-SMK-SLB'!AU$7,FALSE)</f>
        <v>0</v>
      </c>
      <c r="AU379" s="9">
        <f>VLOOKUP($E379,'ALL-GTK-SD-SMP-SMA-SMK-SLB'!$F$14:$CG$713,'ALL-GTK-SD-SMP-SMA-SMK-SLB'!AV$7,FALSE)</f>
        <v>0</v>
      </c>
      <c r="AV379" s="9">
        <f>VLOOKUP($E379,'ALL-GTK-SD-SMP-SMA-SMK-SLB'!$F$14:$CG$713,'ALL-GTK-SD-SMP-SMA-SMK-SLB'!AW$7,FALSE)</f>
        <v>0</v>
      </c>
      <c r="AW379" s="9">
        <f>VLOOKUP($E379,'ALL-GTK-SD-SMP-SMA-SMK-SLB'!$F$14:$CG$713,'ALL-GTK-SD-SMP-SMA-SMK-SLB'!AX$7,FALSE)</f>
        <v>0</v>
      </c>
      <c r="AX379" s="9">
        <f>VLOOKUP($E379,'ALL-GTK-SD-SMP-SMA-SMK-SLB'!$F$14:$CG$713,'ALL-GTK-SD-SMP-SMA-SMK-SLB'!AY$7,FALSE)</f>
        <v>6</v>
      </c>
      <c r="AY379" s="9">
        <f>VLOOKUP($E379,'ALL-GTK-SD-SMP-SMA-SMK-SLB'!$F$14:$CG$713,'ALL-GTK-SD-SMP-SMA-SMK-SLB'!AZ$7,FALSE)</f>
        <v>12</v>
      </c>
      <c r="AZ379" s="9">
        <f>VLOOKUP($E379,'ALL-GTK-SD-SMP-SMA-SMK-SLB'!$F$14:$CG$713,'ALL-GTK-SD-SMP-SMA-SMK-SLB'!BA$7,FALSE)</f>
        <v>0</v>
      </c>
      <c r="BA379" s="9">
        <f>VLOOKUP($E379,'ALL-GTK-SD-SMP-SMA-SMK-SLB'!$F$14:$CG$713,'ALL-GTK-SD-SMP-SMA-SMK-SLB'!BB$7,FALSE)</f>
        <v>0</v>
      </c>
      <c r="BB379" s="9">
        <f>VLOOKUP($E379,'ALL-GTK-SD-SMP-SMA-SMK-SLB'!$F$14:$CG$713,'ALL-GTK-SD-SMP-SMA-SMK-SLB'!BC$7,FALSE)</f>
        <v>0</v>
      </c>
      <c r="BC379" s="9">
        <f>VLOOKUP($E379,'ALL-GTK-SD-SMP-SMA-SMK-SLB'!$F$14:$CG$713,'ALL-GTK-SD-SMP-SMA-SMK-SLB'!BD$7,FALSE)</f>
        <v>0</v>
      </c>
      <c r="BD379" s="310">
        <f t="shared" si="200"/>
        <v>1</v>
      </c>
      <c r="BE379" s="310">
        <f t="shared" si="201"/>
        <v>0</v>
      </c>
      <c r="BF379" s="10">
        <f t="shared" si="202"/>
        <v>1</v>
      </c>
      <c r="BG379" s="311">
        <f t="shared" si="203"/>
        <v>6</v>
      </c>
      <c r="BH379" s="311">
        <f t="shared" si="204"/>
        <v>12</v>
      </c>
      <c r="BI379" s="10">
        <f t="shared" si="205"/>
        <v>18</v>
      </c>
      <c r="BJ379" s="44">
        <f t="shared" si="206"/>
        <v>7</v>
      </c>
      <c r="BK379" s="44">
        <f t="shared" si="207"/>
        <v>12</v>
      </c>
      <c r="BL379" s="11">
        <f t="shared" si="208"/>
        <v>19</v>
      </c>
      <c r="BM379" s="9">
        <f>VLOOKUP($E379,'ALL-GTK-SD-SMP-SMA-SMK-SLB'!$F$14:$CG$713,'ALL-GTK-SD-SMP-SMA-SMK-SLB'!BN$7,FALSE)</f>
        <v>0</v>
      </c>
      <c r="BN379" s="9">
        <f>VLOOKUP($E379,'ALL-GTK-SD-SMP-SMA-SMK-SLB'!$F$14:$CG$713,'ALL-GTK-SD-SMP-SMA-SMK-SLB'!BO$7,FALSE)</f>
        <v>0</v>
      </c>
      <c r="BO379" s="9">
        <f>VLOOKUP($E379,'ALL-GTK-SD-SMP-SMA-SMK-SLB'!$F$14:$CG$713,'ALL-GTK-SD-SMP-SMA-SMK-SLB'!BP$7,FALSE)</f>
        <v>0</v>
      </c>
      <c r="BP379" s="9">
        <f>VLOOKUP($E379,'ALL-GTK-SD-SMP-SMA-SMK-SLB'!$F$14:$CG$713,'ALL-GTK-SD-SMP-SMA-SMK-SLB'!BQ$7,FALSE)</f>
        <v>0</v>
      </c>
      <c r="BQ379" s="9">
        <f>VLOOKUP($E379,'ALL-GTK-SD-SMP-SMA-SMK-SLB'!$F$14:$CG$713,'ALL-GTK-SD-SMP-SMA-SMK-SLB'!BR$7,FALSE)</f>
        <v>0</v>
      </c>
      <c r="BR379" s="9">
        <f>VLOOKUP($E379,'ALL-GTK-SD-SMP-SMA-SMK-SLB'!$F$14:$CG$713,'ALL-GTK-SD-SMP-SMA-SMK-SLB'!BS$7,FALSE)</f>
        <v>0</v>
      </c>
      <c r="BS379" s="9">
        <f>VLOOKUP($E379,'ALL-GTK-SD-SMP-SMA-SMK-SLB'!$F$14:$CG$713,'ALL-GTK-SD-SMP-SMA-SMK-SLB'!BT$7,FALSE)</f>
        <v>0</v>
      </c>
      <c r="BT379" s="9">
        <f>VLOOKUP($E379,'ALL-GTK-SD-SMP-SMA-SMK-SLB'!$F$14:$CG$713,'ALL-GTK-SD-SMP-SMA-SMK-SLB'!BU$7,FALSE)</f>
        <v>0</v>
      </c>
      <c r="BU379" s="299">
        <f t="shared" si="209"/>
        <v>0</v>
      </c>
      <c r="BV379" s="299">
        <f t="shared" si="210"/>
        <v>0</v>
      </c>
      <c r="BW379" s="44">
        <f t="shared" si="211"/>
        <v>0</v>
      </c>
      <c r="BX379" s="44">
        <f t="shared" si="212"/>
        <v>0</v>
      </c>
      <c r="BY379" s="11">
        <f t="shared" si="213"/>
        <v>0</v>
      </c>
      <c r="BZ379" s="14">
        <f t="shared" si="214"/>
        <v>7</v>
      </c>
      <c r="CA379" s="14">
        <f t="shared" si="215"/>
        <v>12</v>
      </c>
      <c r="CB379" s="13">
        <f t="shared" si="216"/>
        <v>0</v>
      </c>
      <c r="CC379" s="13">
        <f t="shared" si="217"/>
        <v>0</v>
      </c>
      <c r="CD379" s="312">
        <f t="shared" si="218"/>
        <v>7</v>
      </c>
      <c r="CE379" s="312">
        <f t="shared" si="219"/>
        <v>12</v>
      </c>
      <c r="CF379" s="313">
        <f t="shared" si="220"/>
        <v>19</v>
      </c>
      <c r="CG379" s="302" t="str">
        <f t="shared" si="221"/>
        <v>OK</v>
      </c>
    </row>
    <row r="380" spans="1:85" ht="14.25" x14ac:dyDescent="0.25">
      <c r="A380" s="6">
        <v>368</v>
      </c>
      <c r="B380" s="495">
        <v>368</v>
      </c>
      <c r="C380" s="495" t="s">
        <v>6</v>
      </c>
      <c r="D380" s="496" t="s">
        <v>19</v>
      </c>
      <c r="E380" s="626">
        <v>20319331</v>
      </c>
      <c r="F380" s="627" t="s">
        <v>636</v>
      </c>
      <c r="G380" s="624" t="s">
        <v>52</v>
      </c>
      <c r="H380" s="9">
        <f>VLOOKUP($E380,'ALL-GTK-SD-SMP-SMA-SMK-SLB'!$F$14:$CG$713,'ALL-GTK-SD-SMP-SMA-SMK-SLB'!I$7,FALSE)</f>
        <v>0</v>
      </c>
      <c r="I380" s="9">
        <f>VLOOKUP($E380,'ALL-GTK-SD-SMP-SMA-SMK-SLB'!$F$14:$CG$713,'ALL-GTK-SD-SMP-SMA-SMK-SLB'!J$7,FALSE)</f>
        <v>1</v>
      </c>
      <c r="J380" s="9">
        <f>VLOOKUP($E380,'ALL-GTK-SD-SMP-SMA-SMK-SLB'!$F$14:$CG$713,'ALL-GTK-SD-SMP-SMA-SMK-SLB'!K$7,FALSE)</f>
        <v>0</v>
      </c>
      <c r="K380" s="9">
        <f>VLOOKUP($E380,'ALL-GTK-SD-SMP-SMA-SMK-SLB'!$F$14:$CG$713,'ALL-GTK-SD-SMP-SMA-SMK-SLB'!L$7,FALSE)</f>
        <v>0</v>
      </c>
      <c r="L380" s="9">
        <f>VLOOKUP($E380,'ALL-GTK-SD-SMP-SMA-SMK-SLB'!$F$14:$CG$713,'ALL-GTK-SD-SMP-SMA-SMK-SLB'!M$7,FALSE)</f>
        <v>1</v>
      </c>
      <c r="M380" s="9">
        <f>VLOOKUP($E380,'ALL-GTK-SD-SMP-SMA-SMK-SLB'!$F$14:$CG$713,'ALL-GTK-SD-SMP-SMA-SMK-SLB'!N$7,FALSE)</f>
        <v>2</v>
      </c>
      <c r="N380" s="9">
        <f>VLOOKUP($E380,'ALL-GTK-SD-SMP-SMA-SMK-SLB'!$F$14:$CG$713,'ALL-GTK-SD-SMP-SMA-SMK-SLB'!O$7,FALSE)</f>
        <v>0</v>
      </c>
      <c r="O380" s="9">
        <f>VLOOKUP($E380,'ALL-GTK-SD-SMP-SMA-SMK-SLB'!$F$14:$CG$713,'ALL-GTK-SD-SMP-SMA-SMK-SLB'!P$7,FALSE)</f>
        <v>2</v>
      </c>
      <c r="P380" s="299">
        <f t="shared" si="186"/>
        <v>1</v>
      </c>
      <c r="Q380" s="299">
        <f t="shared" si="187"/>
        <v>5</v>
      </c>
      <c r="R380" s="300">
        <f t="shared" si="188"/>
        <v>6</v>
      </c>
      <c r="S380" s="9">
        <f>VLOOKUP($E380,'ALL-GTK-SD-SMP-SMA-SMK-SLB'!$F$14:$CG$713,'ALL-GTK-SD-SMP-SMA-SMK-SLB'!T$7,FALSE)</f>
        <v>0</v>
      </c>
      <c r="T380" s="9">
        <f>VLOOKUP($E380,'ALL-GTK-SD-SMP-SMA-SMK-SLB'!$F$14:$CG$713,'ALL-GTK-SD-SMP-SMA-SMK-SLB'!U$7,FALSE)</f>
        <v>0</v>
      </c>
      <c r="U380" s="9">
        <f>VLOOKUP($E380,'ALL-GTK-SD-SMP-SMA-SMK-SLB'!$F$14:$CG$713,'ALL-GTK-SD-SMP-SMA-SMK-SLB'!V$7,FALSE)</f>
        <v>0</v>
      </c>
      <c r="V380" s="9">
        <f>VLOOKUP($E380,'ALL-GTK-SD-SMP-SMA-SMK-SLB'!$F$14:$CG$713,'ALL-GTK-SD-SMP-SMA-SMK-SLB'!W$7,FALSE)</f>
        <v>2</v>
      </c>
      <c r="W380" s="9">
        <f>VLOOKUP($E380,'ALL-GTK-SD-SMP-SMA-SMK-SLB'!$F$14:$CG$713,'ALL-GTK-SD-SMP-SMA-SMK-SLB'!X$7,FALSE)</f>
        <v>2</v>
      </c>
      <c r="X380" s="9">
        <f>VLOOKUP($E380,'ALL-GTK-SD-SMP-SMA-SMK-SLB'!$F$14:$CG$713,'ALL-GTK-SD-SMP-SMA-SMK-SLB'!Y$7,FALSE)</f>
        <v>2</v>
      </c>
      <c r="Y380" s="299">
        <f t="shared" si="189"/>
        <v>2</v>
      </c>
      <c r="Z380" s="299">
        <f t="shared" si="190"/>
        <v>4</v>
      </c>
      <c r="AA380" s="10">
        <f t="shared" si="191"/>
        <v>6</v>
      </c>
      <c r="AB380" s="44">
        <f t="shared" si="192"/>
        <v>3</v>
      </c>
      <c r="AC380" s="44">
        <f t="shared" si="193"/>
        <v>9</v>
      </c>
      <c r="AD380" s="11">
        <f t="shared" si="194"/>
        <v>12</v>
      </c>
      <c r="AE380" s="9">
        <f>VLOOKUP($E380,'ALL-GTK-SD-SMP-SMA-SMK-SLB'!$F$14:$CG$713,'ALL-GTK-SD-SMP-SMA-SMK-SLB'!AF$7,FALSE)</f>
        <v>2</v>
      </c>
      <c r="AF380" s="9">
        <f>VLOOKUP($E380,'ALL-GTK-SD-SMP-SMA-SMK-SLB'!$F$14:$CG$713,'ALL-GTK-SD-SMP-SMA-SMK-SLB'!AG$7,FALSE)</f>
        <v>7</v>
      </c>
      <c r="AG380" s="10">
        <f t="shared" si="195"/>
        <v>9</v>
      </c>
      <c r="AH380" s="9">
        <f>VLOOKUP($E380,'ALL-GTK-SD-SMP-SMA-SMK-SLB'!$F$14:$CG$713,'ALL-GTK-SD-SMP-SMA-SMK-SLB'!AI$7,FALSE)</f>
        <v>1</v>
      </c>
      <c r="AI380" s="9">
        <f>VLOOKUP($E380,'ALL-GTK-SD-SMP-SMA-SMK-SLB'!$F$14:$CG$713,'ALL-GTK-SD-SMP-SMA-SMK-SLB'!AJ$7,FALSE)</f>
        <v>2</v>
      </c>
      <c r="AJ380" s="10">
        <f t="shared" si="196"/>
        <v>3</v>
      </c>
      <c r="AK380" s="44">
        <f t="shared" si="197"/>
        <v>3</v>
      </c>
      <c r="AL380" s="44">
        <f t="shared" si="198"/>
        <v>9</v>
      </c>
      <c r="AM380" s="11">
        <f t="shared" si="199"/>
        <v>12</v>
      </c>
      <c r="AN380" s="299">
        <f>VLOOKUP($E380,'ALL-GTK-SD-SMP-SMA-SMK-SLB'!$F$14:$CG$713,'ALL-GTK-SD-SMP-SMA-SMK-SLB'!AO$7,FALSE)</f>
        <v>0</v>
      </c>
      <c r="AO380" s="299">
        <f>VLOOKUP($E380,'ALL-GTK-SD-SMP-SMA-SMK-SLB'!$F$14:$CG$713,'ALL-GTK-SD-SMP-SMA-SMK-SLB'!AP$7,FALSE)</f>
        <v>0</v>
      </c>
      <c r="AP380" s="9">
        <f>VLOOKUP($E380,'ALL-GTK-SD-SMP-SMA-SMK-SLB'!$F$14:$CG$713,'ALL-GTK-SD-SMP-SMA-SMK-SLB'!AQ$7,FALSE)</f>
        <v>0</v>
      </c>
      <c r="AQ380" s="9">
        <f>VLOOKUP($E380,'ALL-GTK-SD-SMP-SMA-SMK-SLB'!$F$14:$CG$713,'ALL-GTK-SD-SMP-SMA-SMK-SLB'!AR$7,FALSE)</f>
        <v>0</v>
      </c>
      <c r="AR380" s="9">
        <f>VLOOKUP($E380,'ALL-GTK-SD-SMP-SMA-SMK-SLB'!$F$14:$CG$713,'ALL-GTK-SD-SMP-SMA-SMK-SLB'!AS$7,FALSE)</f>
        <v>0</v>
      </c>
      <c r="AS380" s="9">
        <f>VLOOKUP($E380,'ALL-GTK-SD-SMP-SMA-SMK-SLB'!$F$14:$CG$713,'ALL-GTK-SD-SMP-SMA-SMK-SLB'!AT$7,FALSE)</f>
        <v>0</v>
      </c>
      <c r="AT380" s="9">
        <f>VLOOKUP($E380,'ALL-GTK-SD-SMP-SMA-SMK-SLB'!$F$14:$CG$713,'ALL-GTK-SD-SMP-SMA-SMK-SLB'!AU$7,FALSE)</f>
        <v>0</v>
      </c>
      <c r="AU380" s="9">
        <f>VLOOKUP($E380,'ALL-GTK-SD-SMP-SMA-SMK-SLB'!$F$14:$CG$713,'ALL-GTK-SD-SMP-SMA-SMK-SLB'!AV$7,FALSE)</f>
        <v>0</v>
      </c>
      <c r="AV380" s="9">
        <f>VLOOKUP($E380,'ALL-GTK-SD-SMP-SMA-SMK-SLB'!$F$14:$CG$713,'ALL-GTK-SD-SMP-SMA-SMK-SLB'!AW$7,FALSE)</f>
        <v>0</v>
      </c>
      <c r="AW380" s="9">
        <f>VLOOKUP($E380,'ALL-GTK-SD-SMP-SMA-SMK-SLB'!$F$14:$CG$713,'ALL-GTK-SD-SMP-SMA-SMK-SLB'!AX$7,FALSE)</f>
        <v>0</v>
      </c>
      <c r="AX380" s="9">
        <f>VLOOKUP($E380,'ALL-GTK-SD-SMP-SMA-SMK-SLB'!$F$14:$CG$713,'ALL-GTK-SD-SMP-SMA-SMK-SLB'!AY$7,FALSE)</f>
        <v>3</v>
      </c>
      <c r="AY380" s="9">
        <f>VLOOKUP($E380,'ALL-GTK-SD-SMP-SMA-SMK-SLB'!$F$14:$CG$713,'ALL-GTK-SD-SMP-SMA-SMK-SLB'!AZ$7,FALSE)</f>
        <v>9</v>
      </c>
      <c r="AZ380" s="9">
        <f>VLOOKUP($E380,'ALL-GTK-SD-SMP-SMA-SMK-SLB'!$F$14:$CG$713,'ALL-GTK-SD-SMP-SMA-SMK-SLB'!BA$7,FALSE)</f>
        <v>0</v>
      </c>
      <c r="BA380" s="9">
        <f>VLOOKUP($E380,'ALL-GTK-SD-SMP-SMA-SMK-SLB'!$F$14:$CG$713,'ALL-GTK-SD-SMP-SMA-SMK-SLB'!BB$7,FALSE)</f>
        <v>0</v>
      </c>
      <c r="BB380" s="9">
        <f>VLOOKUP($E380,'ALL-GTK-SD-SMP-SMA-SMK-SLB'!$F$14:$CG$713,'ALL-GTK-SD-SMP-SMA-SMK-SLB'!BC$7,FALSE)</f>
        <v>0</v>
      </c>
      <c r="BC380" s="9">
        <f>VLOOKUP($E380,'ALL-GTK-SD-SMP-SMA-SMK-SLB'!$F$14:$CG$713,'ALL-GTK-SD-SMP-SMA-SMK-SLB'!BD$7,FALSE)</f>
        <v>0</v>
      </c>
      <c r="BD380" s="310">
        <f t="shared" si="200"/>
        <v>0</v>
      </c>
      <c r="BE380" s="310">
        <f t="shared" si="201"/>
        <v>0</v>
      </c>
      <c r="BF380" s="10">
        <f t="shared" si="202"/>
        <v>0</v>
      </c>
      <c r="BG380" s="311">
        <f t="shared" si="203"/>
        <v>3</v>
      </c>
      <c r="BH380" s="311">
        <f t="shared" si="204"/>
        <v>9</v>
      </c>
      <c r="BI380" s="10">
        <f t="shared" si="205"/>
        <v>12</v>
      </c>
      <c r="BJ380" s="44">
        <f t="shared" si="206"/>
        <v>3</v>
      </c>
      <c r="BK380" s="44">
        <f t="shared" si="207"/>
        <v>9</v>
      </c>
      <c r="BL380" s="11">
        <f t="shared" si="208"/>
        <v>12</v>
      </c>
      <c r="BM380" s="9">
        <f>VLOOKUP($E380,'ALL-GTK-SD-SMP-SMA-SMK-SLB'!$F$14:$CG$713,'ALL-GTK-SD-SMP-SMA-SMK-SLB'!BN$7,FALSE)</f>
        <v>0</v>
      </c>
      <c r="BN380" s="9">
        <f>VLOOKUP($E380,'ALL-GTK-SD-SMP-SMA-SMK-SLB'!$F$14:$CG$713,'ALL-GTK-SD-SMP-SMA-SMK-SLB'!BO$7,FALSE)</f>
        <v>0</v>
      </c>
      <c r="BO380" s="9">
        <f>VLOOKUP($E380,'ALL-GTK-SD-SMP-SMA-SMK-SLB'!$F$14:$CG$713,'ALL-GTK-SD-SMP-SMA-SMK-SLB'!BP$7,FALSE)</f>
        <v>0</v>
      </c>
      <c r="BP380" s="9">
        <f>VLOOKUP($E380,'ALL-GTK-SD-SMP-SMA-SMK-SLB'!$F$14:$CG$713,'ALL-GTK-SD-SMP-SMA-SMK-SLB'!BQ$7,FALSE)</f>
        <v>0</v>
      </c>
      <c r="BQ380" s="9">
        <f>VLOOKUP($E380,'ALL-GTK-SD-SMP-SMA-SMK-SLB'!$F$14:$CG$713,'ALL-GTK-SD-SMP-SMA-SMK-SLB'!BR$7,FALSE)</f>
        <v>0</v>
      </c>
      <c r="BR380" s="9">
        <f>VLOOKUP($E380,'ALL-GTK-SD-SMP-SMA-SMK-SLB'!$F$14:$CG$713,'ALL-GTK-SD-SMP-SMA-SMK-SLB'!BS$7,FALSE)</f>
        <v>0</v>
      </c>
      <c r="BS380" s="9">
        <f>VLOOKUP($E380,'ALL-GTK-SD-SMP-SMA-SMK-SLB'!$F$14:$CG$713,'ALL-GTK-SD-SMP-SMA-SMK-SLB'!BT$7,FALSE)</f>
        <v>0</v>
      </c>
      <c r="BT380" s="9">
        <f>VLOOKUP($E380,'ALL-GTK-SD-SMP-SMA-SMK-SLB'!$F$14:$CG$713,'ALL-GTK-SD-SMP-SMA-SMK-SLB'!BU$7,FALSE)</f>
        <v>0</v>
      </c>
      <c r="BU380" s="299">
        <f t="shared" si="209"/>
        <v>0</v>
      </c>
      <c r="BV380" s="299">
        <f t="shared" si="210"/>
        <v>0</v>
      </c>
      <c r="BW380" s="44">
        <f t="shared" si="211"/>
        <v>0</v>
      </c>
      <c r="BX380" s="44">
        <f t="shared" si="212"/>
        <v>0</v>
      </c>
      <c r="BY380" s="11">
        <f t="shared" si="213"/>
        <v>0</v>
      </c>
      <c r="BZ380" s="14">
        <f t="shared" si="214"/>
        <v>3</v>
      </c>
      <c r="CA380" s="14">
        <f t="shared" si="215"/>
        <v>9</v>
      </c>
      <c r="CB380" s="13">
        <f t="shared" si="216"/>
        <v>0</v>
      </c>
      <c r="CC380" s="13">
        <f t="shared" si="217"/>
        <v>0</v>
      </c>
      <c r="CD380" s="312">
        <f t="shared" si="218"/>
        <v>3</v>
      </c>
      <c r="CE380" s="312">
        <f t="shared" si="219"/>
        <v>9</v>
      </c>
      <c r="CF380" s="313">
        <f t="shared" si="220"/>
        <v>12</v>
      </c>
      <c r="CG380" s="302" t="str">
        <f t="shared" si="221"/>
        <v>OK</v>
      </c>
    </row>
    <row r="381" spans="1:85" ht="14.25" x14ac:dyDescent="0.25">
      <c r="A381" s="6">
        <v>369</v>
      </c>
      <c r="B381" s="495">
        <v>369</v>
      </c>
      <c r="C381" s="495" t="s">
        <v>6</v>
      </c>
      <c r="D381" s="496" t="s">
        <v>22</v>
      </c>
      <c r="E381" s="626">
        <v>20319856</v>
      </c>
      <c r="F381" s="627" t="s">
        <v>637</v>
      </c>
      <c r="G381" s="624" t="s">
        <v>52</v>
      </c>
      <c r="H381" s="9">
        <f>VLOOKUP($E381,'ALL-GTK-SD-SMP-SMA-SMK-SLB'!$F$14:$CG$713,'ALL-GTK-SD-SMP-SMA-SMK-SLB'!I$7,FALSE)</f>
        <v>0</v>
      </c>
      <c r="I381" s="9">
        <f>VLOOKUP($E381,'ALL-GTK-SD-SMP-SMA-SMK-SLB'!$F$14:$CG$713,'ALL-GTK-SD-SMP-SMA-SMK-SLB'!J$7,FALSE)</f>
        <v>0</v>
      </c>
      <c r="J381" s="9">
        <f>VLOOKUP($E381,'ALL-GTK-SD-SMP-SMA-SMK-SLB'!$F$14:$CG$713,'ALL-GTK-SD-SMP-SMA-SMK-SLB'!K$7,FALSE)</f>
        <v>0</v>
      </c>
      <c r="K381" s="9">
        <f>VLOOKUP($E381,'ALL-GTK-SD-SMP-SMA-SMK-SLB'!$F$14:$CG$713,'ALL-GTK-SD-SMP-SMA-SMK-SLB'!L$7,FALSE)</f>
        <v>0</v>
      </c>
      <c r="L381" s="9">
        <f>VLOOKUP($E381,'ALL-GTK-SD-SMP-SMA-SMK-SLB'!$F$14:$CG$713,'ALL-GTK-SD-SMP-SMA-SMK-SLB'!M$7,FALSE)</f>
        <v>0</v>
      </c>
      <c r="M381" s="9">
        <f>VLOOKUP($E381,'ALL-GTK-SD-SMP-SMA-SMK-SLB'!$F$14:$CG$713,'ALL-GTK-SD-SMP-SMA-SMK-SLB'!N$7,FALSE)</f>
        <v>1</v>
      </c>
      <c r="N381" s="9">
        <f>VLOOKUP($E381,'ALL-GTK-SD-SMP-SMA-SMK-SLB'!$F$14:$CG$713,'ALL-GTK-SD-SMP-SMA-SMK-SLB'!O$7,FALSE)</f>
        <v>0</v>
      </c>
      <c r="O381" s="9">
        <f>VLOOKUP($E381,'ALL-GTK-SD-SMP-SMA-SMK-SLB'!$F$14:$CG$713,'ALL-GTK-SD-SMP-SMA-SMK-SLB'!P$7,FALSE)</f>
        <v>3</v>
      </c>
      <c r="P381" s="299">
        <f t="shared" si="186"/>
        <v>0</v>
      </c>
      <c r="Q381" s="299">
        <f t="shared" si="187"/>
        <v>4</v>
      </c>
      <c r="R381" s="300">
        <f t="shared" si="188"/>
        <v>4</v>
      </c>
      <c r="S381" s="9">
        <f>VLOOKUP($E381,'ALL-GTK-SD-SMP-SMA-SMK-SLB'!$F$14:$CG$713,'ALL-GTK-SD-SMP-SMA-SMK-SLB'!T$7,FALSE)</f>
        <v>1</v>
      </c>
      <c r="T381" s="9">
        <f>VLOOKUP($E381,'ALL-GTK-SD-SMP-SMA-SMK-SLB'!$F$14:$CG$713,'ALL-GTK-SD-SMP-SMA-SMK-SLB'!U$7,FALSE)</f>
        <v>0</v>
      </c>
      <c r="U381" s="9">
        <f>VLOOKUP($E381,'ALL-GTK-SD-SMP-SMA-SMK-SLB'!$F$14:$CG$713,'ALL-GTK-SD-SMP-SMA-SMK-SLB'!V$7,FALSE)</f>
        <v>1</v>
      </c>
      <c r="V381" s="9">
        <f>VLOOKUP($E381,'ALL-GTK-SD-SMP-SMA-SMK-SLB'!$F$14:$CG$713,'ALL-GTK-SD-SMP-SMA-SMK-SLB'!W$7,FALSE)</f>
        <v>1</v>
      </c>
      <c r="W381" s="9">
        <f>VLOOKUP($E381,'ALL-GTK-SD-SMP-SMA-SMK-SLB'!$F$14:$CG$713,'ALL-GTK-SD-SMP-SMA-SMK-SLB'!X$7,FALSE)</f>
        <v>0</v>
      </c>
      <c r="X381" s="9">
        <f>VLOOKUP($E381,'ALL-GTK-SD-SMP-SMA-SMK-SLB'!$F$14:$CG$713,'ALL-GTK-SD-SMP-SMA-SMK-SLB'!Y$7,FALSE)</f>
        <v>1</v>
      </c>
      <c r="Y381" s="299">
        <f t="shared" si="189"/>
        <v>2</v>
      </c>
      <c r="Z381" s="299">
        <f t="shared" si="190"/>
        <v>2</v>
      </c>
      <c r="AA381" s="10">
        <f t="shared" si="191"/>
        <v>4</v>
      </c>
      <c r="AB381" s="44">
        <f t="shared" si="192"/>
        <v>2</v>
      </c>
      <c r="AC381" s="44">
        <f t="shared" si="193"/>
        <v>6</v>
      </c>
      <c r="AD381" s="11">
        <f t="shared" si="194"/>
        <v>8</v>
      </c>
      <c r="AE381" s="9">
        <f>VLOOKUP($E381,'ALL-GTK-SD-SMP-SMA-SMK-SLB'!$F$14:$CG$713,'ALL-GTK-SD-SMP-SMA-SMK-SLB'!AF$7,FALSE)</f>
        <v>1</v>
      </c>
      <c r="AF381" s="9">
        <f>VLOOKUP($E381,'ALL-GTK-SD-SMP-SMA-SMK-SLB'!$F$14:$CG$713,'ALL-GTK-SD-SMP-SMA-SMK-SLB'!AG$7,FALSE)</f>
        <v>3</v>
      </c>
      <c r="AG381" s="10">
        <f t="shared" si="195"/>
        <v>4</v>
      </c>
      <c r="AH381" s="9">
        <f>VLOOKUP($E381,'ALL-GTK-SD-SMP-SMA-SMK-SLB'!$F$14:$CG$713,'ALL-GTK-SD-SMP-SMA-SMK-SLB'!AI$7,FALSE)</f>
        <v>1</v>
      </c>
      <c r="AI381" s="9">
        <f>VLOOKUP($E381,'ALL-GTK-SD-SMP-SMA-SMK-SLB'!$F$14:$CG$713,'ALL-GTK-SD-SMP-SMA-SMK-SLB'!AJ$7,FALSE)</f>
        <v>3</v>
      </c>
      <c r="AJ381" s="10">
        <f t="shared" si="196"/>
        <v>4</v>
      </c>
      <c r="AK381" s="44">
        <f t="shared" si="197"/>
        <v>2</v>
      </c>
      <c r="AL381" s="44">
        <f t="shared" si="198"/>
        <v>6</v>
      </c>
      <c r="AM381" s="11">
        <f t="shared" si="199"/>
        <v>8</v>
      </c>
      <c r="AN381" s="299">
        <f>VLOOKUP($E381,'ALL-GTK-SD-SMP-SMA-SMK-SLB'!$F$14:$CG$713,'ALL-GTK-SD-SMP-SMA-SMK-SLB'!AO$7,FALSE)</f>
        <v>0</v>
      </c>
      <c r="AO381" s="299">
        <f>VLOOKUP($E381,'ALL-GTK-SD-SMP-SMA-SMK-SLB'!$F$14:$CG$713,'ALL-GTK-SD-SMP-SMA-SMK-SLB'!AP$7,FALSE)</f>
        <v>0</v>
      </c>
      <c r="AP381" s="9">
        <f>VLOOKUP($E381,'ALL-GTK-SD-SMP-SMA-SMK-SLB'!$F$14:$CG$713,'ALL-GTK-SD-SMP-SMA-SMK-SLB'!AQ$7,FALSE)</f>
        <v>0</v>
      </c>
      <c r="AQ381" s="9">
        <f>VLOOKUP($E381,'ALL-GTK-SD-SMP-SMA-SMK-SLB'!$F$14:$CG$713,'ALL-GTK-SD-SMP-SMA-SMK-SLB'!AR$7,FALSE)</f>
        <v>0</v>
      </c>
      <c r="AR381" s="9">
        <f>VLOOKUP($E381,'ALL-GTK-SD-SMP-SMA-SMK-SLB'!$F$14:$CG$713,'ALL-GTK-SD-SMP-SMA-SMK-SLB'!AS$7,FALSE)</f>
        <v>0</v>
      </c>
      <c r="AS381" s="9">
        <f>VLOOKUP($E381,'ALL-GTK-SD-SMP-SMA-SMK-SLB'!$F$14:$CG$713,'ALL-GTK-SD-SMP-SMA-SMK-SLB'!AT$7,FALSE)</f>
        <v>0</v>
      </c>
      <c r="AT381" s="9">
        <f>VLOOKUP($E381,'ALL-GTK-SD-SMP-SMA-SMK-SLB'!$F$14:$CG$713,'ALL-GTK-SD-SMP-SMA-SMK-SLB'!AU$7,FALSE)</f>
        <v>0</v>
      </c>
      <c r="AU381" s="9">
        <f>VLOOKUP($E381,'ALL-GTK-SD-SMP-SMA-SMK-SLB'!$F$14:$CG$713,'ALL-GTK-SD-SMP-SMA-SMK-SLB'!AV$7,FALSE)</f>
        <v>0</v>
      </c>
      <c r="AV381" s="9">
        <f>VLOOKUP($E381,'ALL-GTK-SD-SMP-SMA-SMK-SLB'!$F$14:$CG$713,'ALL-GTK-SD-SMP-SMA-SMK-SLB'!AW$7,FALSE)</f>
        <v>0</v>
      </c>
      <c r="AW381" s="9">
        <f>VLOOKUP($E381,'ALL-GTK-SD-SMP-SMA-SMK-SLB'!$F$14:$CG$713,'ALL-GTK-SD-SMP-SMA-SMK-SLB'!AX$7,FALSE)</f>
        <v>0</v>
      </c>
      <c r="AX381" s="9">
        <f>VLOOKUP($E381,'ALL-GTK-SD-SMP-SMA-SMK-SLB'!$F$14:$CG$713,'ALL-GTK-SD-SMP-SMA-SMK-SLB'!AY$7,FALSE)</f>
        <v>2</v>
      </c>
      <c r="AY381" s="9">
        <f>VLOOKUP($E381,'ALL-GTK-SD-SMP-SMA-SMK-SLB'!$F$14:$CG$713,'ALL-GTK-SD-SMP-SMA-SMK-SLB'!AZ$7,FALSE)</f>
        <v>6</v>
      </c>
      <c r="AZ381" s="9">
        <f>VLOOKUP($E381,'ALL-GTK-SD-SMP-SMA-SMK-SLB'!$F$14:$CG$713,'ALL-GTK-SD-SMP-SMA-SMK-SLB'!BA$7,FALSE)</f>
        <v>0</v>
      </c>
      <c r="BA381" s="9">
        <f>VLOOKUP($E381,'ALL-GTK-SD-SMP-SMA-SMK-SLB'!$F$14:$CG$713,'ALL-GTK-SD-SMP-SMA-SMK-SLB'!BB$7,FALSE)</f>
        <v>0</v>
      </c>
      <c r="BB381" s="9">
        <f>VLOOKUP($E381,'ALL-GTK-SD-SMP-SMA-SMK-SLB'!$F$14:$CG$713,'ALL-GTK-SD-SMP-SMA-SMK-SLB'!BC$7,FALSE)</f>
        <v>0</v>
      </c>
      <c r="BC381" s="9">
        <f>VLOOKUP($E381,'ALL-GTK-SD-SMP-SMA-SMK-SLB'!$F$14:$CG$713,'ALL-GTK-SD-SMP-SMA-SMK-SLB'!BD$7,FALSE)</f>
        <v>0</v>
      </c>
      <c r="BD381" s="310">
        <f t="shared" si="200"/>
        <v>0</v>
      </c>
      <c r="BE381" s="310">
        <f t="shared" si="201"/>
        <v>0</v>
      </c>
      <c r="BF381" s="10">
        <f t="shared" si="202"/>
        <v>0</v>
      </c>
      <c r="BG381" s="311">
        <f t="shared" si="203"/>
        <v>2</v>
      </c>
      <c r="BH381" s="311">
        <f t="shared" si="204"/>
        <v>6</v>
      </c>
      <c r="BI381" s="10">
        <f t="shared" si="205"/>
        <v>8</v>
      </c>
      <c r="BJ381" s="44">
        <f t="shared" si="206"/>
        <v>2</v>
      </c>
      <c r="BK381" s="44">
        <f t="shared" si="207"/>
        <v>6</v>
      </c>
      <c r="BL381" s="11">
        <f t="shared" si="208"/>
        <v>8</v>
      </c>
      <c r="BM381" s="9">
        <f>VLOOKUP($E381,'ALL-GTK-SD-SMP-SMA-SMK-SLB'!$F$14:$CG$713,'ALL-GTK-SD-SMP-SMA-SMK-SLB'!BN$7,FALSE)</f>
        <v>0</v>
      </c>
      <c r="BN381" s="9">
        <f>VLOOKUP($E381,'ALL-GTK-SD-SMP-SMA-SMK-SLB'!$F$14:$CG$713,'ALL-GTK-SD-SMP-SMA-SMK-SLB'!BO$7,FALSE)</f>
        <v>0</v>
      </c>
      <c r="BO381" s="9">
        <f>VLOOKUP($E381,'ALL-GTK-SD-SMP-SMA-SMK-SLB'!$F$14:$CG$713,'ALL-GTK-SD-SMP-SMA-SMK-SLB'!BP$7,FALSE)</f>
        <v>0</v>
      </c>
      <c r="BP381" s="9">
        <f>VLOOKUP($E381,'ALL-GTK-SD-SMP-SMA-SMK-SLB'!$F$14:$CG$713,'ALL-GTK-SD-SMP-SMA-SMK-SLB'!BQ$7,FALSE)</f>
        <v>0</v>
      </c>
      <c r="BQ381" s="9">
        <f>VLOOKUP($E381,'ALL-GTK-SD-SMP-SMA-SMK-SLB'!$F$14:$CG$713,'ALL-GTK-SD-SMP-SMA-SMK-SLB'!BR$7,FALSE)</f>
        <v>0</v>
      </c>
      <c r="BR381" s="9">
        <f>VLOOKUP($E381,'ALL-GTK-SD-SMP-SMA-SMK-SLB'!$F$14:$CG$713,'ALL-GTK-SD-SMP-SMA-SMK-SLB'!BS$7,FALSE)</f>
        <v>0</v>
      </c>
      <c r="BS381" s="9">
        <f>VLOOKUP($E381,'ALL-GTK-SD-SMP-SMA-SMK-SLB'!$F$14:$CG$713,'ALL-GTK-SD-SMP-SMA-SMK-SLB'!BT$7,FALSE)</f>
        <v>0</v>
      </c>
      <c r="BT381" s="9">
        <f>VLOOKUP($E381,'ALL-GTK-SD-SMP-SMA-SMK-SLB'!$F$14:$CG$713,'ALL-GTK-SD-SMP-SMA-SMK-SLB'!BU$7,FALSE)</f>
        <v>0</v>
      </c>
      <c r="BU381" s="299">
        <f t="shared" si="209"/>
        <v>0</v>
      </c>
      <c r="BV381" s="299">
        <f t="shared" si="210"/>
        <v>0</v>
      </c>
      <c r="BW381" s="44">
        <f t="shared" si="211"/>
        <v>0</v>
      </c>
      <c r="BX381" s="44">
        <f t="shared" si="212"/>
        <v>0</v>
      </c>
      <c r="BY381" s="11">
        <f t="shared" si="213"/>
        <v>0</v>
      </c>
      <c r="BZ381" s="14">
        <f t="shared" si="214"/>
        <v>2</v>
      </c>
      <c r="CA381" s="14">
        <f t="shared" si="215"/>
        <v>6</v>
      </c>
      <c r="CB381" s="13">
        <f t="shared" si="216"/>
        <v>0</v>
      </c>
      <c r="CC381" s="13">
        <f t="shared" si="217"/>
        <v>0</v>
      </c>
      <c r="CD381" s="312">
        <f t="shared" si="218"/>
        <v>2</v>
      </c>
      <c r="CE381" s="312">
        <f t="shared" si="219"/>
        <v>6</v>
      </c>
      <c r="CF381" s="313">
        <f t="shared" si="220"/>
        <v>8</v>
      </c>
      <c r="CG381" s="302" t="str">
        <f t="shared" si="221"/>
        <v>OK</v>
      </c>
    </row>
    <row r="382" spans="1:85" ht="14.25" x14ac:dyDescent="0.25">
      <c r="A382" s="6">
        <v>370</v>
      </c>
      <c r="B382" s="495">
        <v>370</v>
      </c>
      <c r="C382" s="495" t="s">
        <v>6</v>
      </c>
      <c r="D382" s="496" t="s">
        <v>22</v>
      </c>
      <c r="E382" s="626">
        <v>20319858</v>
      </c>
      <c r="F382" s="627" t="s">
        <v>638</v>
      </c>
      <c r="G382" s="624" t="s">
        <v>52</v>
      </c>
      <c r="H382" s="9">
        <f>VLOOKUP($E382,'ALL-GTK-SD-SMP-SMA-SMK-SLB'!$F$14:$CG$713,'ALL-GTK-SD-SMP-SMA-SMK-SLB'!I$7,FALSE)</f>
        <v>0</v>
      </c>
      <c r="I382" s="9">
        <f>VLOOKUP($E382,'ALL-GTK-SD-SMP-SMA-SMK-SLB'!$F$14:$CG$713,'ALL-GTK-SD-SMP-SMA-SMK-SLB'!J$7,FALSE)</f>
        <v>0</v>
      </c>
      <c r="J382" s="9">
        <f>VLOOKUP($E382,'ALL-GTK-SD-SMP-SMA-SMK-SLB'!$F$14:$CG$713,'ALL-GTK-SD-SMP-SMA-SMK-SLB'!K$7,FALSE)</f>
        <v>1</v>
      </c>
      <c r="K382" s="9">
        <f>VLOOKUP($E382,'ALL-GTK-SD-SMP-SMA-SMK-SLB'!$F$14:$CG$713,'ALL-GTK-SD-SMP-SMA-SMK-SLB'!L$7,FALSE)</f>
        <v>0</v>
      </c>
      <c r="L382" s="9">
        <f>VLOOKUP($E382,'ALL-GTK-SD-SMP-SMA-SMK-SLB'!$F$14:$CG$713,'ALL-GTK-SD-SMP-SMA-SMK-SLB'!M$7,FALSE)</f>
        <v>0</v>
      </c>
      <c r="M382" s="9">
        <f>VLOOKUP($E382,'ALL-GTK-SD-SMP-SMA-SMK-SLB'!$F$14:$CG$713,'ALL-GTK-SD-SMP-SMA-SMK-SLB'!N$7,FALSE)</f>
        <v>2</v>
      </c>
      <c r="N382" s="9">
        <f>VLOOKUP($E382,'ALL-GTK-SD-SMP-SMA-SMK-SLB'!$F$14:$CG$713,'ALL-GTK-SD-SMP-SMA-SMK-SLB'!O$7,FALSE)</f>
        <v>0</v>
      </c>
      <c r="O382" s="9">
        <f>VLOOKUP($E382,'ALL-GTK-SD-SMP-SMA-SMK-SLB'!$F$14:$CG$713,'ALL-GTK-SD-SMP-SMA-SMK-SLB'!P$7,FALSE)</f>
        <v>1</v>
      </c>
      <c r="P382" s="299">
        <f t="shared" si="186"/>
        <v>1</v>
      </c>
      <c r="Q382" s="299">
        <f t="shared" si="187"/>
        <v>3</v>
      </c>
      <c r="R382" s="300">
        <f t="shared" si="188"/>
        <v>4</v>
      </c>
      <c r="S382" s="9">
        <f>VLOOKUP($E382,'ALL-GTK-SD-SMP-SMA-SMK-SLB'!$F$14:$CG$713,'ALL-GTK-SD-SMP-SMA-SMK-SLB'!T$7,FALSE)</f>
        <v>0</v>
      </c>
      <c r="T382" s="9">
        <f>VLOOKUP($E382,'ALL-GTK-SD-SMP-SMA-SMK-SLB'!$F$14:$CG$713,'ALL-GTK-SD-SMP-SMA-SMK-SLB'!U$7,FALSE)</f>
        <v>0</v>
      </c>
      <c r="U382" s="9">
        <f>VLOOKUP($E382,'ALL-GTK-SD-SMP-SMA-SMK-SLB'!$F$14:$CG$713,'ALL-GTK-SD-SMP-SMA-SMK-SLB'!V$7,FALSE)</f>
        <v>0</v>
      </c>
      <c r="V382" s="9">
        <f>VLOOKUP($E382,'ALL-GTK-SD-SMP-SMA-SMK-SLB'!$F$14:$CG$713,'ALL-GTK-SD-SMP-SMA-SMK-SLB'!W$7,FALSE)</f>
        <v>2</v>
      </c>
      <c r="W382" s="9">
        <f>VLOOKUP($E382,'ALL-GTK-SD-SMP-SMA-SMK-SLB'!$F$14:$CG$713,'ALL-GTK-SD-SMP-SMA-SMK-SLB'!X$7,FALSE)</f>
        <v>2</v>
      </c>
      <c r="X382" s="9">
        <f>VLOOKUP($E382,'ALL-GTK-SD-SMP-SMA-SMK-SLB'!$F$14:$CG$713,'ALL-GTK-SD-SMP-SMA-SMK-SLB'!Y$7,FALSE)</f>
        <v>0</v>
      </c>
      <c r="Y382" s="299">
        <f t="shared" si="189"/>
        <v>2</v>
      </c>
      <c r="Z382" s="299">
        <f t="shared" si="190"/>
        <v>2</v>
      </c>
      <c r="AA382" s="10">
        <f t="shared" si="191"/>
        <v>4</v>
      </c>
      <c r="AB382" s="44">
        <f t="shared" si="192"/>
        <v>3</v>
      </c>
      <c r="AC382" s="44">
        <f t="shared" si="193"/>
        <v>5</v>
      </c>
      <c r="AD382" s="11">
        <f t="shared" si="194"/>
        <v>8</v>
      </c>
      <c r="AE382" s="9">
        <f>VLOOKUP($E382,'ALL-GTK-SD-SMP-SMA-SMK-SLB'!$F$14:$CG$713,'ALL-GTK-SD-SMP-SMA-SMK-SLB'!AF$7,FALSE)</f>
        <v>2</v>
      </c>
      <c r="AF382" s="9">
        <f>VLOOKUP($E382,'ALL-GTK-SD-SMP-SMA-SMK-SLB'!$F$14:$CG$713,'ALL-GTK-SD-SMP-SMA-SMK-SLB'!AG$7,FALSE)</f>
        <v>2</v>
      </c>
      <c r="AG382" s="10">
        <f t="shared" si="195"/>
        <v>4</v>
      </c>
      <c r="AH382" s="9">
        <f>VLOOKUP($E382,'ALL-GTK-SD-SMP-SMA-SMK-SLB'!$F$14:$CG$713,'ALL-GTK-SD-SMP-SMA-SMK-SLB'!AI$7,FALSE)</f>
        <v>1</v>
      </c>
      <c r="AI382" s="9">
        <f>VLOOKUP($E382,'ALL-GTK-SD-SMP-SMA-SMK-SLB'!$F$14:$CG$713,'ALL-GTK-SD-SMP-SMA-SMK-SLB'!AJ$7,FALSE)</f>
        <v>3</v>
      </c>
      <c r="AJ382" s="10">
        <f t="shared" si="196"/>
        <v>4</v>
      </c>
      <c r="AK382" s="44">
        <f t="shared" si="197"/>
        <v>3</v>
      </c>
      <c r="AL382" s="44">
        <f t="shared" si="198"/>
        <v>5</v>
      </c>
      <c r="AM382" s="11">
        <f t="shared" si="199"/>
        <v>8</v>
      </c>
      <c r="AN382" s="299">
        <f>VLOOKUP($E382,'ALL-GTK-SD-SMP-SMA-SMK-SLB'!$F$14:$CG$713,'ALL-GTK-SD-SMP-SMA-SMK-SLB'!AO$7,FALSE)</f>
        <v>0</v>
      </c>
      <c r="AO382" s="299">
        <f>VLOOKUP($E382,'ALL-GTK-SD-SMP-SMA-SMK-SLB'!$F$14:$CG$713,'ALL-GTK-SD-SMP-SMA-SMK-SLB'!AP$7,FALSE)</f>
        <v>0</v>
      </c>
      <c r="AP382" s="9">
        <f>VLOOKUP($E382,'ALL-GTK-SD-SMP-SMA-SMK-SLB'!$F$14:$CG$713,'ALL-GTK-SD-SMP-SMA-SMK-SLB'!AQ$7,FALSE)</f>
        <v>0</v>
      </c>
      <c r="AQ382" s="9">
        <f>VLOOKUP($E382,'ALL-GTK-SD-SMP-SMA-SMK-SLB'!$F$14:$CG$713,'ALL-GTK-SD-SMP-SMA-SMK-SLB'!AR$7,FALSE)</f>
        <v>0</v>
      </c>
      <c r="AR382" s="9">
        <f>VLOOKUP($E382,'ALL-GTK-SD-SMP-SMA-SMK-SLB'!$F$14:$CG$713,'ALL-GTK-SD-SMP-SMA-SMK-SLB'!AS$7,FALSE)</f>
        <v>0</v>
      </c>
      <c r="AS382" s="9">
        <f>VLOOKUP($E382,'ALL-GTK-SD-SMP-SMA-SMK-SLB'!$F$14:$CG$713,'ALL-GTK-SD-SMP-SMA-SMK-SLB'!AT$7,FALSE)</f>
        <v>0</v>
      </c>
      <c r="AT382" s="9">
        <f>VLOOKUP($E382,'ALL-GTK-SD-SMP-SMA-SMK-SLB'!$F$14:$CG$713,'ALL-GTK-SD-SMP-SMA-SMK-SLB'!AU$7,FALSE)</f>
        <v>0</v>
      </c>
      <c r="AU382" s="9">
        <f>VLOOKUP($E382,'ALL-GTK-SD-SMP-SMA-SMK-SLB'!$F$14:$CG$713,'ALL-GTK-SD-SMP-SMA-SMK-SLB'!AV$7,FALSE)</f>
        <v>0</v>
      </c>
      <c r="AV382" s="9">
        <f>VLOOKUP($E382,'ALL-GTK-SD-SMP-SMA-SMK-SLB'!$F$14:$CG$713,'ALL-GTK-SD-SMP-SMA-SMK-SLB'!AW$7,FALSE)</f>
        <v>0</v>
      </c>
      <c r="AW382" s="9">
        <f>VLOOKUP($E382,'ALL-GTK-SD-SMP-SMA-SMK-SLB'!$F$14:$CG$713,'ALL-GTK-SD-SMP-SMA-SMK-SLB'!AX$7,FALSE)</f>
        <v>0</v>
      </c>
      <c r="AX382" s="9">
        <f>VLOOKUP($E382,'ALL-GTK-SD-SMP-SMA-SMK-SLB'!$F$14:$CG$713,'ALL-GTK-SD-SMP-SMA-SMK-SLB'!AY$7,FALSE)</f>
        <v>3</v>
      </c>
      <c r="AY382" s="9">
        <f>VLOOKUP($E382,'ALL-GTK-SD-SMP-SMA-SMK-SLB'!$F$14:$CG$713,'ALL-GTK-SD-SMP-SMA-SMK-SLB'!AZ$7,FALSE)</f>
        <v>5</v>
      </c>
      <c r="AZ382" s="9">
        <f>VLOOKUP($E382,'ALL-GTK-SD-SMP-SMA-SMK-SLB'!$F$14:$CG$713,'ALL-GTK-SD-SMP-SMA-SMK-SLB'!BA$7,FALSE)</f>
        <v>0</v>
      </c>
      <c r="BA382" s="9">
        <f>VLOOKUP($E382,'ALL-GTK-SD-SMP-SMA-SMK-SLB'!$F$14:$CG$713,'ALL-GTK-SD-SMP-SMA-SMK-SLB'!BB$7,FALSE)</f>
        <v>0</v>
      </c>
      <c r="BB382" s="9">
        <f>VLOOKUP($E382,'ALL-GTK-SD-SMP-SMA-SMK-SLB'!$F$14:$CG$713,'ALL-GTK-SD-SMP-SMA-SMK-SLB'!BC$7,FALSE)</f>
        <v>0</v>
      </c>
      <c r="BC382" s="9">
        <f>VLOOKUP($E382,'ALL-GTK-SD-SMP-SMA-SMK-SLB'!$F$14:$CG$713,'ALL-GTK-SD-SMP-SMA-SMK-SLB'!BD$7,FALSE)</f>
        <v>0</v>
      </c>
      <c r="BD382" s="310">
        <f t="shared" si="200"/>
        <v>0</v>
      </c>
      <c r="BE382" s="310">
        <f t="shared" si="201"/>
        <v>0</v>
      </c>
      <c r="BF382" s="10">
        <f t="shared" si="202"/>
        <v>0</v>
      </c>
      <c r="BG382" s="311">
        <f t="shared" si="203"/>
        <v>3</v>
      </c>
      <c r="BH382" s="311">
        <f t="shared" si="204"/>
        <v>5</v>
      </c>
      <c r="BI382" s="10">
        <f t="shared" si="205"/>
        <v>8</v>
      </c>
      <c r="BJ382" s="44">
        <f t="shared" si="206"/>
        <v>3</v>
      </c>
      <c r="BK382" s="44">
        <f t="shared" si="207"/>
        <v>5</v>
      </c>
      <c r="BL382" s="11">
        <f t="shared" si="208"/>
        <v>8</v>
      </c>
      <c r="BM382" s="9">
        <f>VLOOKUP($E382,'ALL-GTK-SD-SMP-SMA-SMK-SLB'!$F$14:$CG$713,'ALL-GTK-SD-SMP-SMA-SMK-SLB'!BN$7,FALSE)</f>
        <v>0</v>
      </c>
      <c r="BN382" s="9">
        <f>VLOOKUP($E382,'ALL-GTK-SD-SMP-SMA-SMK-SLB'!$F$14:$CG$713,'ALL-GTK-SD-SMP-SMA-SMK-SLB'!BO$7,FALSE)</f>
        <v>0</v>
      </c>
      <c r="BO382" s="9">
        <f>VLOOKUP($E382,'ALL-GTK-SD-SMP-SMA-SMK-SLB'!$F$14:$CG$713,'ALL-GTK-SD-SMP-SMA-SMK-SLB'!BP$7,FALSE)</f>
        <v>0</v>
      </c>
      <c r="BP382" s="9">
        <f>VLOOKUP($E382,'ALL-GTK-SD-SMP-SMA-SMK-SLB'!$F$14:$CG$713,'ALL-GTK-SD-SMP-SMA-SMK-SLB'!BQ$7,FALSE)</f>
        <v>0</v>
      </c>
      <c r="BQ382" s="9">
        <f>VLOOKUP($E382,'ALL-GTK-SD-SMP-SMA-SMK-SLB'!$F$14:$CG$713,'ALL-GTK-SD-SMP-SMA-SMK-SLB'!BR$7,FALSE)</f>
        <v>0</v>
      </c>
      <c r="BR382" s="9">
        <f>VLOOKUP($E382,'ALL-GTK-SD-SMP-SMA-SMK-SLB'!$F$14:$CG$713,'ALL-GTK-SD-SMP-SMA-SMK-SLB'!BS$7,FALSE)</f>
        <v>0</v>
      </c>
      <c r="BS382" s="9">
        <f>VLOOKUP($E382,'ALL-GTK-SD-SMP-SMA-SMK-SLB'!$F$14:$CG$713,'ALL-GTK-SD-SMP-SMA-SMK-SLB'!BT$7,FALSE)</f>
        <v>1</v>
      </c>
      <c r="BT382" s="9">
        <f>VLOOKUP($E382,'ALL-GTK-SD-SMP-SMA-SMK-SLB'!$F$14:$CG$713,'ALL-GTK-SD-SMP-SMA-SMK-SLB'!BU$7,FALSE)</f>
        <v>0</v>
      </c>
      <c r="BU382" s="299">
        <f t="shared" si="209"/>
        <v>1</v>
      </c>
      <c r="BV382" s="299">
        <f t="shared" si="210"/>
        <v>0</v>
      </c>
      <c r="BW382" s="44">
        <f t="shared" si="211"/>
        <v>1</v>
      </c>
      <c r="BX382" s="44">
        <f t="shared" si="212"/>
        <v>0</v>
      </c>
      <c r="BY382" s="11">
        <f t="shared" si="213"/>
        <v>1</v>
      </c>
      <c r="BZ382" s="14">
        <f t="shared" si="214"/>
        <v>3</v>
      </c>
      <c r="CA382" s="14">
        <f t="shared" si="215"/>
        <v>5</v>
      </c>
      <c r="CB382" s="13">
        <f t="shared" si="216"/>
        <v>1</v>
      </c>
      <c r="CC382" s="13">
        <f t="shared" si="217"/>
        <v>0</v>
      </c>
      <c r="CD382" s="312">
        <f t="shared" si="218"/>
        <v>4</v>
      </c>
      <c r="CE382" s="312">
        <f t="shared" si="219"/>
        <v>5</v>
      </c>
      <c r="CF382" s="313">
        <f t="shared" si="220"/>
        <v>9</v>
      </c>
      <c r="CG382" s="302" t="str">
        <f t="shared" si="221"/>
        <v>OK</v>
      </c>
    </row>
    <row r="383" spans="1:85" ht="14.25" x14ac:dyDescent="0.25">
      <c r="A383" s="6">
        <v>371</v>
      </c>
      <c r="B383" s="495">
        <v>371</v>
      </c>
      <c r="C383" s="495" t="s">
        <v>6</v>
      </c>
      <c r="D383" s="496" t="s">
        <v>22</v>
      </c>
      <c r="E383" s="626">
        <v>20319941</v>
      </c>
      <c r="F383" s="627" t="s">
        <v>639</v>
      </c>
      <c r="G383" s="624" t="s">
        <v>52</v>
      </c>
      <c r="H383" s="9">
        <f>VLOOKUP($E383,'ALL-GTK-SD-SMP-SMA-SMK-SLB'!$F$14:$CG$713,'ALL-GTK-SD-SMP-SMA-SMK-SLB'!I$7,FALSE)</f>
        <v>0</v>
      </c>
      <c r="I383" s="9">
        <f>VLOOKUP($E383,'ALL-GTK-SD-SMP-SMA-SMK-SLB'!$F$14:$CG$713,'ALL-GTK-SD-SMP-SMA-SMK-SLB'!J$7,FALSE)</f>
        <v>2</v>
      </c>
      <c r="J383" s="9">
        <f>VLOOKUP($E383,'ALL-GTK-SD-SMP-SMA-SMK-SLB'!$F$14:$CG$713,'ALL-GTK-SD-SMP-SMA-SMK-SLB'!K$7,FALSE)</f>
        <v>0</v>
      </c>
      <c r="K383" s="9">
        <f>VLOOKUP($E383,'ALL-GTK-SD-SMP-SMA-SMK-SLB'!$F$14:$CG$713,'ALL-GTK-SD-SMP-SMA-SMK-SLB'!L$7,FALSE)</f>
        <v>0</v>
      </c>
      <c r="L383" s="9">
        <f>VLOOKUP($E383,'ALL-GTK-SD-SMP-SMA-SMK-SLB'!$F$14:$CG$713,'ALL-GTK-SD-SMP-SMA-SMK-SLB'!M$7,FALSE)</f>
        <v>0</v>
      </c>
      <c r="M383" s="9">
        <f>VLOOKUP($E383,'ALL-GTK-SD-SMP-SMA-SMK-SLB'!$F$14:$CG$713,'ALL-GTK-SD-SMP-SMA-SMK-SLB'!N$7,FALSE)</f>
        <v>1</v>
      </c>
      <c r="N383" s="9">
        <f>VLOOKUP($E383,'ALL-GTK-SD-SMP-SMA-SMK-SLB'!$F$14:$CG$713,'ALL-GTK-SD-SMP-SMA-SMK-SLB'!O$7,FALSE)</f>
        <v>0</v>
      </c>
      <c r="O383" s="9">
        <f>VLOOKUP($E383,'ALL-GTK-SD-SMP-SMA-SMK-SLB'!$F$14:$CG$713,'ALL-GTK-SD-SMP-SMA-SMK-SLB'!P$7,FALSE)</f>
        <v>3</v>
      </c>
      <c r="P383" s="299">
        <f t="shared" si="186"/>
        <v>0</v>
      </c>
      <c r="Q383" s="299">
        <f t="shared" si="187"/>
        <v>6</v>
      </c>
      <c r="R383" s="300">
        <f t="shared" si="188"/>
        <v>6</v>
      </c>
      <c r="S383" s="9">
        <f>VLOOKUP($E383,'ALL-GTK-SD-SMP-SMA-SMK-SLB'!$F$14:$CG$713,'ALL-GTK-SD-SMP-SMA-SMK-SLB'!T$7,FALSE)</f>
        <v>0</v>
      </c>
      <c r="T383" s="9">
        <f>VLOOKUP($E383,'ALL-GTK-SD-SMP-SMA-SMK-SLB'!$F$14:$CG$713,'ALL-GTK-SD-SMP-SMA-SMK-SLB'!U$7,FALSE)</f>
        <v>0</v>
      </c>
      <c r="U383" s="9">
        <f>VLOOKUP($E383,'ALL-GTK-SD-SMP-SMA-SMK-SLB'!$F$14:$CG$713,'ALL-GTK-SD-SMP-SMA-SMK-SLB'!V$7,FALSE)</f>
        <v>1</v>
      </c>
      <c r="V383" s="9">
        <f>VLOOKUP($E383,'ALL-GTK-SD-SMP-SMA-SMK-SLB'!$F$14:$CG$713,'ALL-GTK-SD-SMP-SMA-SMK-SLB'!W$7,FALSE)</f>
        <v>0</v>
      </c>
      <c r="W383" s="9">
        <f>VLOOKUP($E383,'ALL-GTK-SD-SMP-SMA-SMK-SLB'!$F$14:$CG$713,'ALL-GTK-SD-SMP-SMA-SMK-SLB'!X$7,FALSE)</f>
        <v>1</v>
      </c>
      <c r="X383" s="9">
        <f>VLOOKUP($E383,'ALL-GTK-SD-SMP-SMA-SMK-SLB'!$F$14:$CG$713,'ALL-GTK-SD-SMP-SMA-SMK-SLB'!Y$7,FALSE)</f>
        <v>0</v>
      </c>
      <c r="Y383" s="299">
        <f t="shared" si="189"/>
        <v>2</v>
      </c>
      <c r="Z383" s="299">
        <f t="shared" si="190"/>
        <v>0</v>
      </c>
      <c r="AA383" s="10">
        <f t="shared" si="191"/>
        <v>2</v>
      </c>
      <c r="AB383" s="44">
        <f t="shared" si="192"/>
        <v>2</v>
      </c>
      <c r="AC383" s="44">
        <f t="shared" si="193"/>
        <v>6</v>
      </c>
      <c r="AD383" s="11">
        <f t="shared" si="194"/>
        <v>8</v>
      </c>
      <c r="AE383" s="9">
        <f>VLOOKUP($E383,'ALL-GTK-SD-SMP-SMA-SMK-SLB'!$F$14:$CG$713,'ALL-GTK-SD-SMP-SMA-SMK-SLB'!AF$7,FALSE)</f>
        <v>2</v>
      </c>
      <c r="AF383" s="9">
        <f>VLOOKUP($E383,'ALL-GTK-SD-SMP-SMA-SMK-SLB'!$F$14:$CG$713,'ALL-GTK-SD-SMP-SMA-SMK-SLB'!AG$7,FALSE)</f>
        <v>2</v>
      </c>
      <c r="AG383" s="10">
        <f t="shared" si="195"/>
        <v>4</v>
      </c>
      <c r="AH383" s="9">
        <f>VLOOKUP($E383,'ALL-GTK-SD-SMP-SMA-SMK-SLB'!$F$14:$CG$713,'ALL-GTK-SD-SMP-SMA-SMK-SLB'!AI$7,FALSE)</f>
        <v>0</v>
      </c>
      <c r="AI383" s="9">
        <f>VLOOKUP($E383,'ALL-GTK-SD-SMP-SMA-SMK-SLB'!$F$14:$CG$713,'ALL-GTK-SD-SMP-SMA-SMK-SLB'!AJ$7,FALSE)</f>
        <v>4</v>
      </c>
      <c r="AJ383" s="10">
        <f t="shared" si="196"/>
        <v>4</v>
      </c>
      <c r="AK383" s="44">
        <f t="shared" si="197"/>
        <v>2</v>
      </c>
      <c r="AL383" s="44">
        <f t="shared" si="198"/>
        <v>6</v>
      </c>
      <c r="AM383" s="11">
        <f t="shared" si="199"/>
        <v>8</v>
      </c>
      <c r="AN383" s="299">
        <f>VLOOKUP($E383,'ALL-GTK-SD-SMP-SMA-SMK-SLB'!$F$14:$CG$713,'ALL-GTK-SD-SMP-SMA-SMK-SLB'!AO$7,FALSE)</f>
        <v>0</v>
      </c>
      <c r="AO383" s="299">
        <f>VLOOKUP($E383,'ALL-GTK-SD-SMP-SMA-SMK-SLB'!$F$14:$CG$713,'ALL-GTK-SD-SMP-SMA-SMK-SLB'!AP$7,FALSE)</f>
        <v>0</v>
      </c>
      <c r="AP383" s="9">
        <f>VLOOKUP($E383,'ALL-GTK-SD-SMP-SMA-SMK-SLB'!$F$14:$CG$713,'ALL-GTK-SD-SMP-SMA-SMK-SLB'!AQ$7,FALSE)</f>
        <v>0</v>
      </c>
      <c r="AQ383" s="9">
        <f>VLOOKUP($E383,'ALL-GTK-SD-SMP-SMA-SMK-SLB'!$F$14:$CG$713,'ALL-GTK-SD-SMP-SMA-SMK-SLB'!AR$7,FALSE)</f>
        <v>0</v>
      </c>
      <c r="AR383" s="9">
        <f>VLOOKUP($E383,'ALL-GTK-SD-SMP-SMA-SMK-SLB'!$F$14:$CG$713,'ALL-GTK-SD-SMP-SMA-SMK-SLB'!AS$7,FALSE)</f>
        <v>0</v>
      </c>
      <c r="AS383" s="9">
        <f>VLOOKUP($E383,'ALL-GTK-SD-SMP-SMA-SMK-SLB'!$F$14:$CG$713,'ALL-GTK-SD-SMP-SMA-SMK-SLB'!AT$7,FALSE)</f>
        <v>0</v>
      </c>
      <c r="AT383" s="9">
        <f>VLOOKUP($E383,'ALL-GTK-SD-SMP-SMA-SMK-SLB'!$F$14:$CG$713,'ALL-GTK-SD-SMP-SMA-SMK-SLB'!AU$7,FALSE)</f>
        <v>0</v>
      </c>
      <c r="AU383" s="9">
        <f>VLOOKUP($E383,'ALL-GTK-SD-SMP-SMA-SMK-SLB'!$F$14:$CG$713,'ALL-GTK-SD-SMP-SMA-SMK-SLB'!AV$7,FALSE)</f>
        <v>0</v>
      </c>
      <c r="AV383" s="9">
        <f>VLOOKUP($E383,'ALL-GTK-SD-SMP-SMA-SMK-SLB'!$F$14:$CG$713,'ALL-GTK-SD-SMP-SMA-SMK-SLB'!AW$7,FALSE)</f>
        <v>0</v>
      </c>
      <c r="AW383" s="9">
        <f>VLOOKUP($E383,'ALL-GTK-SD-SMP-SMA-SMK-SLB'!$F$14:$CG$713,'ALL-GTK-SD-SMP-SMA-SMK-SLB'!AX$7,FALSE)</f>
        <v>0</v>
      </c>
      <c r="AX383" s="9">
        <f>VLOOKUP($E383,'ALL-GTK-SD-SMP-SMA-SMK-SLB'!$F$14:$CG$713,'ALL-GTK-SD-SMP-SMA-SMK-SLB'!AY$7,FALSE)</f>
        <v>2</v>
      </c>
      <c r="AY383" s="9">
        <f>VLOOKUP($E383,'ALL-GTK-SD-SMP-SMA-SMK-SLB'!$F$14:$CG$713,'ALL-GTK-SD-SMP-SMA-SMK-SLB'!AZ$7,FALSE)</f>
        <v>6</v>
      </c>
      <c r="AZ383" s="9">
        <f>VLOOKUP($E383,'ALL-GTK-SD-SMP-SMA-SMK-SLB'!$F$14:$CG$713,'ALL-GTK-SD-SMP-SMA-SMK-SLB'!BA$7,FALSE)</f>
        <v>0</v>
      </c>
      <c r="BA383" s="9">
        <f>VLOOKUP($E383,'ALL-GTK-SD-SMP-SMA-SMK-SLB'!$F$14:$CG$713,'ALL-GTK-SD-SMP-SMA-SMK-SLB'!BB$7,FALSE)</f>
        <v>0</v>
      </c>
      <c r="BB383" s="9">
        <f>VLOOKUP($E383,'ALL-GTK-SD-SMP-SMA-SMK-SLB'!$F$14:$CG$713,'ALL-GTK-SD-SMP-SMA-SMK-SLB'!BC$7,FALSE)</f>
        <v>0</v>
      </c>
      <c r="BC383" s="9">
        <f>VLOOKUP($E383,'ALL-GTK-SD-SMP-SMA-SMK-SLB'!$F$14:$CG$713,'ALL-GTK-SD-SMP-SMA-SMK-SLB'!BD$7,FALSE)</f>
        <v>0</v>
      </c>
      <c r="BD383" s="310">
        <f t="shared" si="200"/>
        <v>0</v>
      </c>
      <c r="BE383" s="310">
        <f t="shared" si="201"/>
        <v>0</v>
      </c>
      <c r="BF383" s="10">
        <f t="shared" si="202"/>
        <v>0</v>
      </c>
      <c r="BG383" s="311">
        <f t="shared" si="203"/>
        <v>2</v>
      </c>
      <c r="BH383" s="311">
        <f t="shared" si="204"/>
        <v>6</v>
      </c>
      <c r="BI383" s="10">
        <f t="shared" si="205"/>
        <v>8</v>
      </c>
      <c r="BJ383" s="44">
        <f t="shared" si="206"/>
        <v>2</v>
      </c>
      <c r="BK383" s="44">
        <f t="shared" si="207"/>
        <v>6</v>
      </c>
      <c r="BL383" s="11">
        <f t="shared" si="208"/>
        <v>8</v>
      </c>
      <c r="BM383" s="9">
        <f>VLOOKUP($E383,'ALL-GTK-SD-SMP-SMA-SMK-SLB'!$F$14:$CG$713,'ALL-GTK-SD-SMP-SMA-SMK-SLB'!BN$7,FALSE)</f>
        <v>0</v>
      </c>
      <c r="BN383" s="9">
        <f>VLOOKUP($E383,'ALL-GTK-SD-SMP-SMA-SMK-SLB'!$F$14:$CG$713,'ALL-GTK-SD-SMP-SMA-SMK-SLB'!BO$7,FALSE)</f>
        <v>0</v>
      </c>
      <c r="BO383" s="9">
        <f>VLOOKUP($E383,'ALL-GTK-SD-SMP-SMA-SMK-SLB'!$F$14:$CG$713,'ALL-GTK-SD-SMP-SMA-SMK-SLB'!BP$7,FALSE)</f>
        <v>0</v>
      </c>
      <c r="BP383" s="9">
        <f>VLOOKUP($E383,'ALL-GTK-SD-SMP-SMA-SMK-SLB'!$F$14:$CG$713,'ALL-GTK-SD-SMP-SMA-SMK-SLB'!BQ$7,FALSE)</f>
        <v>0</v>
      </c>
      <c r="BQ383" s="9">
        <f>VLOOKUP($E383,'ALL-GTK-SD-SMP-SMA-SMK-SLB'!$F$14:$CG$713,'ALL-GTK-SD-SMP-SMA-SMK-SLB'!BR$7,FALSE)</f>
        <v>0</v>
      </c>
      <c r="BR383" s="9">
        <f>VLOOKUP($E383,'ALL-GTK-SD-SMP-SMA-SMK-SLB'!$F$14:$CG$713,'ALL-GTK-SD-SMP-SMA-SMK-SLB'!BS$7,FALSE)</f>
        <v>0</v>
      </c>
      <c r="BS383" s="9">
        <f>VLOOKUP($E383,'ALL-GTK-SD-SMP-SMA-SMK-SLB'!$F$14:$CG$713,'ALL-GTK-SD-SMP-SMA-SMK-SLB'!BT$7,FALSE)</f>
        <v>0</v>
      </c>
      <c r="BT383" s="9">
        <f>VLOOKUP($E383,'ALL-GTK-SD-SMP-SMA-SMK-SLB'!$F$14:$CG$713,'ALL-GTK-SD-SMP-SMA-SMK-SLB'!BU$7,FALSE)</f>
        <v>0</v>
      </c>
      <c r="BU383" s="299">
        <f t="shared" si="209"/>
        <v>0</v>
      </c>
      <c r="BV383" s="299">
        <f t="shared" si="210"/>
        <v>0</v>
      </c>
      <c r="BW383" s="44">
        <f t="shared" si="211"/>
        <v>0</v>
      </c>
      <c r="BX383" s="44">
        <f t="shared" si="212"/>
        <v>0</v>
      </c>
      <c r="BY383" s="11">
        <f t="shared" si="213"/>
        <v>0</v>
      </c>
      <c r="BZ383" s="14">
        <f t="shared" si="214"/>
        <v>2</v>
      </c>
      <c r="CA383" s="14">
        <f t="shared" si="215"/>
        <v>6</v>
      </c>
      <c r="CB383" s="13">
        <f t="shared" si="216"/>
        <v>0</v>
      </c>
      <c r="CC383" s="13">
        <f t="shared" si="217"/>
        <v>0</v>
      </c>
      <c r="CD383" s="312">
        <f t="shared" si="218"/>
        <v>2</v>
      </c>
      <c r="CE383" s="312">
        <f t="shared" si="219"/>
        <v>6</v>
      </c>
      <c r="CF383" s="313">
        <f t="shared" si="220"/>
        <v>8</v>
      </c>
      <c r="CG383" s="302" t="str">
        <f t="shared" si="221"/>
        <v>OK</v>
      </c>
    </row>
    <row r="384" spans="1:85" ht="14.25" x14ac:dyDescent="0.25">
      <c r="A384" s="6">
        <v>372</v>
      </c>
      <c r="B384" s="495">
        <v>372</v>
      </c>
      <c r="C384" s="495" t="s">
        <v>6</v>
      </c>
      <c r="D384" s="496" t="s">
        <v>22</v>
      </c>
      <c r="E384" s="626">
        <v>20319940</v>
      </c>
      <c r="F384" s="627" t="s">
        <v>640</v>
      </c>
      <c r="G384" s="624" t="s">
        <v>52</v>
      </c>
      <c r="H384" s="9">
        <f>VLOOKUP($E384,'ALL-GTK-SD-SMP-SMA-SMK-SLB'!$F$14:$CG$713,'ALL-GTK-SD-SMP-SMA-SMK-SLB'!I$7,FALSE)</f>
        <v>0</v>
      </c>
      <c r="I384" s="9">
        <f>VLOOKUP($E384,'ALL-GTK-SD-SMP-SMA-SMK-SLB'!$F$14:$CG$713,'ALL-GTK-SD-SMP-SMA-SMK-SLB'!J$7,FALSE)</f>
        <v>0</v>
      </c>
      <c r="J384" s="9">
        <f>VLOOKUP($E384,'ALL-GTK-SD-SMP-SMA-SMK-SLB'!$F$14:$CG$713,'ALL-GTK-SD-SMP-SMA-SMK-SLB'!K$7,FALSE)</f>
        <v>0</v>
      </c>
      <c r="K384" s="9">
        <f>VLOOKUP($E384,'ALL-GTK-SD-SMP-SMA-SMK-SLB'!$F$14:$CG$713,'ALL-GTK-SD-SMP-SMA-SMK-SLB'!L$7,FALSE)</f>
        <v>0</v>
      </c>
      <c r="L384" s="9">
        <f>VLOOKUP($E384,'ALL-GTK-SD-SMP-SMA-SMK-SLB'!$F$14:$CG$713,'ALL-GTK-SD-SMP-SMA-SMK-SLB'!M$7,FALSE)</f>
        <v>1</v>
      </c>
      <c r="M384" s="9">
        <f>VLOOKUP($E384,'ALL-GTK-SD-SMP-SMA-SMK-SLB'!$F$14:$CG$713,'ALL-GTK-SD-SMP-SMA-SMK-SLB'!N$7,FALSE)</f>
        <v>2</v>
      </c>
      <c r="N384" s="9">
        <f>VLOOKUP($E384,'ALL-GTK-SD-SMP-SMA-SMK-SLB'!$F$14:$CG$713,'ALL-GTK-SD-SMP-SMA-SMK-SLB'!O$7,FALSE)</f>
        <v>1</v>
      </c>
      <c r="O384" s="9">
        <f>VLOOKUP($E384,'ALL-GTK-SD-SMP-SMA-SMK-SLB'!$F$14:$CG$713,'ALL-GTK-SD-SMP-SMA-SMK-SLB'!P$7,FALSE)</f>
        <v>2</v>
      </c>
      <c r="P384" s="299">
        <f t="shared" si="186"/>
        <v>2</v>
      </c>
      <c r="Q384" s="299">
        <f t="shared" si="187"/>
        <v>4</v>
      </c>
      <c r="R384" s="300">
        <f t="shared" si="188"/>
        <v>6</v>
      </c>
      <c r="S384" s="9">
        <f>VLOOKUP($E384,'ALL-GTK-SD-SMP-SMA-SMK-SLB'!$F$14:$CG$713,'ALL-GTK-SD-SMP-SMA-SMK-SLB'!T$7,FALSE)</f>
        <v>0</v>
      </c>
      <c r="T384" s="9">
        <f>VLOOKUP($E384,'ALL-GTK-SD-SMP-SMA-SMK-SLB'!$F$14:$CG$713,'ALL-GTK-SD-SMP-SMA-SMK-SLB'!U$7,FALSE)</f>
        <v>0</v>
      </c>
      <c r="U384" s="9">
        <f>VLOOKUP($E384,'ALL-GTK-SD-SMP-SMA-SMK-SLB'!$F$14:$CG$713,'ALL-GTK-SD-SMP-SMA-SMK-SLB'!V$7,FALSE)</f>
        <v>0</v>
      </c>
      <c r="V384" s="9">
        <f>VLOOKUP($E384,'ALL-GTK-SD-SMP-SMA-SMK-SLB'!$F$14:$CG$713,'ALL-GTK-SD-SMP-SMA-SMK-SLB'!W$7,FALSE)</f>
        <v>1</v>
      </c>
      <c r="W384" s="9">
        <f>VLOOKUP($E384,'ALL-GTK-SD-SMP-SMA-SMK-SLB'!$F$14:$CG$713,'ALL-GTK-SD-SMP-SMA-SMK-SLB'!X$7,FALSE)</f>
        <v>1</v>
      </c>
      <c r="X384" s="9">
        <f>VLOOKUP($E384,'ALL-GTK-SD-SMP-SMA-SMK-SLB'!$F$14:$CG$713,'ALL-GTK-SD-SMP-SMA-SMK-SLB'!Y$7,FALSE)</f>
        <v>0</v>
      </c>
      <c r="Y384" s="299">
        <f t="shared" si="189"/>
        <v>1</v>
      </c>
      <c r="Z384" s="299">
        <f t="shared" si="190"/>
        <v>1</v>
      </c>
      <c r="AA384" s="10">
        <f t="shared" si="191"/>
        <v>2</v>
      </c>
      <c r="AB384" s="44">
        <f t="shared" si="192"/>
        <v>3</v>
      </c>
      <c r="AC384" s="44">
        <f t="shared" si="193"/>
        <v>5</v>
      </c>
      <c r="AD384" s="11">
        <f t="shared" si="194"/>
        <v>8</v>
      </c>
      <c r="AE384" s="9">
        <f>VLOOKUP($E384,'ALL-GTK-SD-SMP-SMA-SMK-SLB'!$F$14:$CG$713,'ALL-GTK-SD-SMP-SMA-SMK-SLB'!AF$7,FALSE)</f>
        <v>3</v>
      </c>
      <c r="AF384" s="9">
        <f>VLOOKUP($E384,'ALL-GTK-SD-SMP-SMA-SMK-SLB'!$F$14:$CG$713,'ALL-GTK-SD-SMP-SMA-SMK-SLB'!AG$7,FALSE)</f>
        <v>1</v>
      </c>
      <c r="AG384" s="10">
        <f t="shared" si="195"/>
        <v>4</v>
      </c>
      <c r="AH384" s="9">
        <f>VLOOKUP($E384,'ALL-GTK-SD-SMP-SMA-SMK-SLB'!$F$14:$CG$713,'ALL-GTK-SD-SMP-SMA-SMK-SLB'!AI$7,FALSE)</f>
        <v>0</v>
      </c>
      <c r="AI384" s="9">
        <f>VLOOKUP($E384,'ALL-GTK-SD-SMP-SMA-SMK-SLB'!$F$14:$CG$713,'ALL-GTK-SD-SMP-SMA-SMK-SLB'!AJ$7,FALSE)</f>
        <v>4</v>
      </c>
      <c r="AJ384" s="10">
        <f t="shared" si="196"/>
        <v>4</v>
      </c>
      <c r="AK384" s="44">
        <f t="shared" si="197"/>
        <v>3</v>
      </c>
      <c r="AL384" s="44">
        <f t="shared" si="198"/>
        <v>5</v>
      </c>
      <c r="AM384" s="11">
        <f t="shared" si="199"/>
        <v>8</v>
      </c>
      <c r="AN384" s="299">
        <f>VLOOKUP($E384,'ALL-GTK-SD-SMP-SMA-SMK-SLB'!$F$14:$CG$713,'ALL-GTK-SD-SMP-SMA-SMK-SLB'!AO$7,FALSE)</f>
        <v>0</v>
      </c>
      <c r="AO384" s="299">
        <f>VLOOKUP($E384,'ALL-GTK-SD-SMP-SMA-SMK-SLB'!$F$14:$CG$713,'ALL-GTK-SD-SMP-SMA-SMK-SLB'!AP$7,FALSE)</f>
        <v>0</v>
      </c>
      <c r="AP384" s="9">
        <f>VLOOKUP($E384,'ALL-GTK-SD-SMP-SMA-SMK-SLB'!$F$14:$CG$713,'ALL-GTK-SD-SMP-SMA-SMK-SLB'!AQ$7,FALSE)</f>
        <v>0</v>
      </c>
      <c r="AQ384" s="9">
        <f>VLOOKUP($E384,'ALL-GTK-SD-SMP-SMA-SMK-SLB'!$F$14:$CG$713,'ALL-GTK-SD-SMP-SMA-SMK-SLB'!AR$7,FALSE)</f>
        <v>0</v>
      </c>
      <c r="AR384" s="9">
        <f>VLOOKUP($E384,'ALL-GTK-SD-SMP-SMA-SMK-SLB'!$F$14:$CG$713,'ALL-GTK-SD-SMP-SMA-SMK-SLB'!AS$7,FALSE)</f>
        <v>0</v>
      </c>
      <c r="AS384" s="9">
        <f>VLOOKUP($E384,'ALL-GTK-SD-SMP-SMA-SMK-SLB'!$F$14:$CG$713,'ALL-GTK-SD-SMP-SMA-SMK-SLB'!AT$7,FALSE)</f>
        <v>0</v>
      </c>
      <c r="AT384" s="9">
        <f>VLOOKUP($E384,'ALL-GTK-SD-SMP-SMA-SMK-SLB'!$F$14:$CG$713,'ALL-GTK-SD-SMP-SMA-SMK-SLB'!AU$7,FALSE)</f>
        <v>0</v>
      </c>
      <c r="AU384" s="9">
        <f>VLOOKUP($E384,'ALL-GTK-SD-SMP-SMA-SMK-SLB'!$F$14:$CG$713,'ALL-GTK-SD-SMP-SMA-SMK-SLB'!AV$7,FALSE)</f>
        <v>0</v>
      </c>
      <c r="AV384" s="9">
        <f>VLOOKUP($E384,'ALL-GTK-SD-SMP-SMA-SMK-SLB'!$F$14:$CG$713,'ALL-GTK-SD-SMP-SMA-SMK-SLB'!AW$7,FALSE)</f>
        <v>0</v>
      </c>
      <c r="AW384" s="9">
        <f>VLOOKUP($E384,'ALL-GTK-SD-SMP-SMA-SMK-SLB'!$F$14:$CG$713,'ALL-GTK-SD-SMP-SMA-SMK-SLB'!AX$7,FALSE)</f>
        <v>0</v>
      </c>
      <c r="AX384" s="9">
        <f>VLOOKUP($E384,'ALL-GTK-SD-SMP-SMA-SMK-SLB'!$F$14:$CG$713,'ALL-GTK-SD-SMP-SMA-SMK-SLB'!AY$7,FALSE)</f>
        <v>3</v>
      </c>
      <c r="AY384" s="9">
        <f>VLOOKUP($E384,'ALL-GTK-SD-SMP-SMA-SMK-SLB'!$F$14:$CG$713,'ALL-GTK-SD-SMP-SMA-SMK-SLB'!AZ$7,FALSE)</f>
        <v>5</v>
      </c>
      <c r="AZ384" s="9">
        <f>VLOOKUP($E384,'ALL-GTK-SD-SMP-SMA-SMK-SLB'!$F$14:$CG$713,'ALL-GTK-SD-SMP-SMA-SMK-SLB'!BA$7,FALSE)</f>
        <v>0</v>
      </c>
      <c r="BA384" s="9">
        <f>VLOOKUP($E384,'ALL-GTK-SD-SMP-SMA-SMK-SLB'!$F$14:$CG$713,'ALL-GTK-SD-SMP-SMA-SMK-SLB'!BB$7,FALSE)</f>
        <v>0</v>
      </c>
      <c r="BB384" s="9">
        <f>VLOOKUP($E384,'ALL-GTK-SD-SMP-SMA-SMK-SLB'!$F$14:$CG$713,'ALL-GTK-SD-SMP-SMA-SMK-SLB'!BC$7,FALSE)</f>
        <v>0</v>
      </c>
      <c r="BC384" s="9">
        <f>VLOOKUP($E384,'ALL-GTK-SD-SMP-SMA-SMK-SLB'!$F$14:$CG$713,'ALL-GTK-SD-SMP-SMA-SMK-SLB'!BD$7,FALSE)</f>
        <v>0</v>
      </c>
      <c r="BD384" s="310">
        <f t="shared" si="200"/>
        <v>0</v>
      </c>
      <c r="BE384" s="310">
        <f t="shared" si="201"/>
        <v>0</v>
      </c>
      <c r="BF384" s="10">
        <f t="shared" si="202"/>
        <v>0</v>
      </c>
      <c r="BG384" s="311">
        <f t="shared" si="203"/>
        <v>3</v>
      </c>
      <c r="BH384" s="311">
        <f t="shared" si="204"/>
        <v>5</v>
      </c>
      <c r="BI384" s="10">
        <f t="shared" si="205"/>
        <v>8</v>
      </c>
      <c r="BJ384" s="44">
        <f t="shared" si="206"/>
        <v>3</v>
      </c>
      <c r="BK384" s="44">
        <f t="shared" si="207"/>
        <v>5</v>
      </c>
      <c r="BL384" s="11">
        <f t="shared" si="208"/>
        <v>8</v>
      </c>
      <c r="BM384" s="9">
        <f>VLOOKUP($E384,'ALL-GTK-SD-SMP-SMA-SMK-SLB'!$F$14:$CG$713,'ALL-GTK-SD-SMP-SMA-SMK-SLB'!BN$7,FALSE)</f>
        <v>0</v>
      </c>
      <c r="BN384" s="9">
        <f>VLOOKUP($E384,'ALL-GTK-SD-SMP-SMA-SMK-SLB'!$F$14:$CG$713,'ALL-GTK-SD-SMP-SMA-SMK-SLB'!BO$7,FALSE)</f>
        <v>0</v>
      </c>
      <c r="BO384" s="9">
        <f>VLOOKUP($E384,'ALL-GTK-SD-SMP-SMA-SMK-SLB'!$F$14:$CG$713,'ALL-GTK-SD-SMP-SMA-SMK-SLB'!BP$7,FALSE)</f>
        <v>0</v>
      </c>
      <c r="BP384" s="9">
        <f>VLOOKUP($E384,'ALL-GTK-SD-SMP-SMA-SMK-SLB'!$F$14:$CG$713,'ALL-GTK-SD-SMP-SMA-SMK-SLB'!BQ$7,FALSE)</f>
        <v>0</v>
      </c>
      <c r="BQ384" s="9">
        <f>VLOOKUP($E384,'ALL-GTK-SD-SMP-SMA-SMK-SLB'!$F$14:$CG$713,'ALL-GTK-SD-SMP-SMA-SMK-SLB'!BR$7,FALSE)</f>
        <v>0</v>
      </c>
      <c r="BR384" s="9">
        <f>VLOOKUP($E384,'ALL-GTK-SD-SMP-SMA-SMK-SLB'!$F$14:$CG$713,'ALL-GTK-SD-SMP-SMA-SMK-SLB'!BS$7,FALSE)</f>
        <v>0</v>
      </c>
      <c r="BS384" s="9">
        <f>VLOOKUP($E384,'ALL-GTK-SD-SMP-SMA-SMK-SLB'!$F$14:$CG$713,'ALL-GTK-SD-SMP-SMA-SMK-SLB'!BT$7,FALSE)</f>
        <v>0</v>
      </c>
      <c r="BT384" s="9">
        <f>VLOOKUP($E384,'ALL-GTK-SD-SMP-SMA-SMK-SLB'!$F$14:$CG$713,'ALL-GTK-SD-SMP-SMA-SMK-SLB'!BU$7,FALSE)</f>
        <v>0</v>
      </c>
      <c r="BU384" s="299">
        <f t="shared" si="209"/>
        <v>0</v>
      </c>
      <c r="BV384" s="299">
        <f t="shared" si="210"/>
        <v>0</v>
      </c>
      <c r="BW384" s="44">
        <f t="shared" si="211"/>
        <v>0</v>
      </c>
      <c r="BX384" s="44">
        <f t="shared" si="212"/>
        <v>0</v>
      </c>
      <c r="BY384" s="11">
        <f t="shared" si="213"/>
        <v>0</v>
      </c>
      <c r="BZ384" s="14">
        <f t="shared" si="214"/>
        <v>3</v>
      </c>
      <c r="CA384" s="14">
        <f t="shared" si="215"/>
        <v>5</v>
      </c>
      <c r="CB384" s="13">
        <f t="shared" si="216"/>
        <v>0</v>
      </c>
      <c r="CC384" s="13">
        <f t="shared" si="217"/>
        <v>0</v>
      </c>
      <c r="CD384" s="312">
        <f t="shared" si="218"/>
        <v>3</v>
      </c>
      <c r="CE384" s="312">
        <f t="shared" si="219"/>
        <v>5</v>
      </c>
      <c r="CF384" s="313">
        <f t="shared" si="220"/>
        <v>8</v>
      </c>
      <c r="CG384" s="302" t="str">
        <f t="shared" si="221"/>
        <v>OK</v>
      </c>
    </row>
    <row r="385" spans="1:85" ht="14.25" x14ac:dyDescent="0.25">
      <c r="A385" s="6">
        <v>373</v>
      </c>
      <c r="B385" s="495">
        <v>373</v>
      </c>
      <c r="C385" s="495" t="s">
        <v>6</v>
      </c>
      <c r="D385" s="496" t="s">
        <v>22</v>
      </c>
      <c r="E385" s="626">
        <v>20319939</v>
      </c>
      <c r="F385" s="627" t="s">
        <v>641</v>
      </c>
      <c r="G385" s="624" t="s">
        <v>52</v>
      </c>
      <c r="H385" s="9">
        <f>VLOOKUP($E385,'ALL-GTK-SD-SMP-SMA-SMK-SLB'!$F$14:$CG$713,'ALL-GTK-SD-SMP-SMA-SMK-SLB'!I$7,FALSE)</f>
        <v>0</v>
      </c>
      <c r="I385" s="9">
        <f>VLOOKUP($E385,'ALL-GTK-SD-SMP-SMA-SMK-SLB'!$F$14:$CG$713,'ALL-GTK-SD-SMP-SMA-SMK-SLB'!J$7,FALSE)</f>
        <v>0</v>
      </c>
      <c r="J385" s="9">
        <f>VLOOKUP($E385,'ALL-GTK-SD-SMP-SMA-SMK-SLB'!$F$14:$CG$713,'ALL-GTK-SD-SMP-SMA-SMK-SLB'!K$7,FALSE)</f>
        <v>0</v>
      </c>
      <c r="K385" s="9">
        <f>VLOOKUP($E385,'ALL-GTK-SD-SMP-SMA-SMK-SLB'!$F$14:$CG$713,'ALL-GTK-SD-SMP-SMA-SMK-SLB'!L$7,FALSE)</f>
        <v>0</v>
      </c>
      <c r="L385" s="9">
        <f>VLOOKUP($E385,'ALL-GTK-SD-SMP-SMA-SMK-SLB'!$F$14:$CG$713,'ALL-GTK-SD-SMP-SMA-SMK-SLB'!M$7,FALSE)</f>
        <v>1</v>
      </c>
      <c r="M385" s="9">
        <f>VLOOKUP($E385,'ALL-GTK-SD-SMP-SMA-SMK-SLB'!$F$14:$CG$713,'ALL-GTK-SD-SMP-SMA-SMK-SLB'!N$7,FALSE)</f>
        <v>1</v>
      </c>
      <c r="N385" s="9">
        <f>VLOOKUP($E385,'ALL-GTK-SD-SMP-SMA-SMK-SLB'!$F$14:$CG$713,'ALL-GTK-SD-SMP-SMA-SMK-SLB'!O$7,FALSE)</f>
        <v>0</v>
      </c>
      <c r="O385" s="9">
        <f>VLOOKUP($E385,'ALL-GTK-SD-SMP-SMA-SMK-SLB'!$F$14:$CG$713,'ALL-GTK-SD-SMP-SMA-SMK-SLB'!P$7,FALSE)</f>
        <v>1</v>
      </c>
      <c r="P385" s="299">
        <f t="shared" si="186"/>
        <v>1</v>
      </c>
      <c r="Q385" s="299">
        <f t="shared" si="187"/>
        <v>2</v>
      </c>
      <c r="R385" s="300">
        <f t="shared" si="188"/>
        <v>3</v>
      </c>
      <c r="S385" s="9">
        <f>VLOOKUP($E385,'ALL-GTK-SD-SMP-SMA-SMK-SLB'!$F$14:$CG$713,'ALL-GTK-SD-SMP-SMA-SMK-SLB'!T$7,FALSE)</f>
        <v>0</v>
      </c>
      <c r="T385" s="9">
        <f>VLOOKUP($E385,'ALL-GTK-SD-SMP-SMA-SMK-SLB'!$F$14:$CG$713,'ALL-GTK-SD-SMP-SMA-SMK-SLB'!U$7,FALSE)</f>
        <v>0</v>
      </c>
      <c r="U385" s="9">
        <f>VLOOKUP($E385,'ALL-GTK-SD-SMP-SMA-SMK-SLB'!$F$14:$CG$713,'ALL-GTK-SD-SMP-SMA-SMK-SLB'!V$7,FALSE)</f>
        <v>3</v>
      </c>
      <c r="V385" s="9">
        <f>VLOOKUP($E385,'ALL-GTK-SD-SMP-SMA-SMK-SLB'!$F$14:$CG$713,'ALL-GTK-SD-SMP-SMA-SMK-SLB'!W$7,FALSE)</f>
        <v>1</v>
      </c>
      <c r="W385" s="9">
        <f>VLOOKUP($E385,'ALL-GTK-SD-SMP-SMA-SMK-SLB'!$F$14:$CG$713,'ALL-GTK-SD-SMP-SMA-SMK-SLB'!X$7,FALSE)</f>
        <v>0</v>
      </c>
      <c r="X385" s="9">
        <f>VLOOKUP($E385,'ALL-GTK-SD-SMP-SMA-SMK-SLB'!$F$14:$CG$713,'ALL-GTK-SD-SMP-SMA-SMK-SLB'!Y$7,FALSE)</f>
        <v>1</v>
      </c>
      <c r="Y385" s="299">
        <f t="shared" si="189"/>
        <v>3</v>
      </c>
      <c r="Z385" s="299">
        <f t="shared" si="190"/>
        <v>2</v>
      </c>
      <c r="AA385" s="10">
        <f t="shared" si="191"/>
        <v>5</v>
      </c>
      <c r="AB385" s="44">
        <f t="shared" si="192"/>
        <v>4</v>
      </c>
      <c r="AC385" s="44">
        <f t="shared" si="193"/>
        <v>4</v>
      </c>
      <c r="AD385" s="11">
        <f t="shared" si="194"/>
        <v>8</v>
      </c>
      <c r="AE385" s="9">
        <f>VLOOKUP($E385,'ALL-GTK-SD-SMP-SMA-SMK-SLB'!$F$14:$CG$713,'ALL-GTK-SD-SMP-SMA-SMK-SLB'!AF$7,FALSE)</f>
        <v>2</v>
      </c>
      <c r="AF385" s="9">
        <f>VLOOKUP($E385,'ALL-GTK-SD-SMP-SMA-SMK-SLB'!$F$14:$CG$713,'ALL-GTK-SD-SMP-SMA-SMK-SLB'!AG$7,FALSE)</f>
        <v>4</v>
      </c>
      <c r="AG385" s="10">
        <f t="shared" si="195"/>
        <v>6</v>
      </c>
      <c r="AH385" s="9">
        <f>VLOOKUP($E385,'ALL-GTK-SD-SMP-SMA-SMK-SLB'!$F$14:$CG$713,'ALL-GTK-SD-SMP-SMA-SMK-SLB'!AI$7,FALSE)</f>
        <v>2</v>
      </c>
      <c r="AI385" s="9">
        <f>VLOOKUP($E385,'ALL-GTK-SD-SMP-SMA-SMK-SLB'!$F$14:$CG$713,'ALL-GTK-SD-SMP-SMA-SMK-SLB'!AJ$7,FALSE)</f>
        <v>0</v>
      </c>
      <c r="AJ385" s="10">
        <f t="shared" si="196"/>
        <v>2</v>
      </c>
      <c r="AK385" s="44">
        <f t="shared" si="197"/>
        <v>4</v>
      </c>
      <c r="AL385" s="44">
        <f t="shared" si="198"/>
        <v>4</v>
      </c>
      <c r="AM385" s="11">
        <f t="shared" si="199"/>
        <v>8</v>
      </c>
      <c r="AN385" s="299">
        <f>VLOOKUP($E385,'ALL-GTK-SD-SMP-SMA-SMK-SLB'!$F$14:$CG$713,'ALL-GTK-SD-SMP-SMA-SMK-SLB'!AO$7,FALSE)</f>
        <v>0</v>
      </c>
      <c r="AO385" s="299">
        <f>VLOOKUP($E385,'ALL-GTK-SD-SMP-SMA-SMK-SLB'!$F$14:$CG$713,'ALL-GTK-SD-SMP-SMA-SMK-SLB'!AP$7,FALSE)</f>
        <v>0</v>
      </c>
      <c r="AP385" s="9">
        <f>VLOOKUP($E385,'ALL-GTK-SD-SMP-SMA-SMK-SLB'!$F$14:$CG$713,'ALL-GTK-SD-SMP-SMA-SMK-SLB'!AQ$7,FALSE)</f>
        <v>0</v>
      </c>
      <c r="AQ385" s="9">
        <f>VLOOKUP($E385,'ALL-GTK-SD-SMP-SMA-SMK-SLB'!$F$14:$CG$713,'ALL-GTK-SD-SMP-SMA-SMK-SLB'!AR$7,FALSE)</f>
        <v>0</v>
      </c>
      <c r="AR385" s="9">
        <f>VLOOKUP($E385,'ALL-GTK-SD-SMP-SMA-SMK-SLB'!$F$14:$CG$713,'ALL-GTK-SD-SMP-SMA-SMK-SLB'!AS$7,FALSE)</f>
        <v>0</v>
      </c>
      <c r="AS385" s="9">
        <f>VLOOKUP($E385,'ALL-GTK-SD-SMP-SMA-SMK-SLB'!$F$14:$CG$713,'ALL-GTK-SD-SMP-SMA-SMK-SLB'!AT$7,FALSE)</f>
        <v>0</v>
      </c>
      <c r="AT385" s="9">
        <f>VLOOKUP($E385,'ALL-GTK-SD-SMP-SMA-SMK-SLB'!$F$14:$CG$713,'ALL-GTK-SD-SMP-SMA-SMK-SLB'!AU$7,FALSE)</f>
        <v>0</v>
      </c>
      <c r="AU385" s="9">
        <f>VLOOKUP($E385,'ALL-GTK-SD-SMP-SMA-SMK-SLB'!$F$14:$CG$713,'ALL-GTK-SD-SMP-SMA-SMK-SLB'!AV$7,FALSE)</f>
        <v>0</v>
      </c>
      <c r="AV385" s="9">
        <f>VLOOKUP($E385,'ALL-GTK-SD-SMP-SMA-SMK-SLB'!$F$14:$CG$713,'ALL-GTK-SD-SMP-SMA-SMK-SLB'!AW$7,FALSE)</f>
        <v>0</v>
      </c>
      <c r="AW385" s="9">
        <f>VLOOKUP($E385,'ALL-GTK-SD-SMP-SMA-SMK-SLB'!$F$14:$CG$713,'ALL-GTK-SD-SMP-SMA-SMK-SLB'!AX$7,FALSE)</f>
        <v>0</v>
      </c>
      <c r="AX385" s="9">
        <f>VLOOKUP($E385,'ALL-GTK-SD-SMP-SMA-SMK-SLB'!$F$14:$CG$713,'ALL-GTK-SD-SMP-SMA-SMK-SLB'!AY$7,FALSE)</f>
        <v>3</v>
      </c>
      <c r="AY385" s="9">
        <f>VLOOKUP($E385,'ALL-GTK-SD-SMP-SMA-SMK-SLB'!$F$14:$CG$713,'ALL-GTK-SD-SMP-SMA-SMK-SLB'!AZ$7,FALSE)</f>
        <v>4</v>
      </c>
      <c r="AZ385" s="9">
        <f>VLOOKUP($E385,'ALL-GTK-SD-SMP-SMA-SMK-SLB'!$F$14:$CG$713,'ALL-GTK-SD-SMP-SMA-SMK-SLB'!BA$7,FALSE)</f>
        <v>1</v>
      </c>
      <c r="BA385" s="9">
        <f>VLOOKUP($E385,'ALL-GTK-SD-SMP-SMA-SMK-SLB'!$F$14:$CG$713,'ALL-GTK-SD-SMP-SMA-SMK-SLB'!BB$7,FALSE)</f>
        <v>0</v>
      </c>
      <c r="BB385" s="9">
        <f>VLOOKUP($E385,'ALL-GTK-SD-SMP-SMA-SMK-SLB'!$F$14:$CG$713,'ALL-GTK-SD-SMP-SMA-SMK-SLB'!BC$7,FALSE)</f>
        <v>0</v>
      </c>
      <c r="BC385" s="9">
        <f>VLOOKUP($E385,'ALL-GTK-SD-SMP-SMA-SMK-SLB'!$F$14:$CG$713,'ALL-GTK-SD-SMP-SMA-SMK-SLB'!BD$7,FALSE)</f>
        <v>0</v>
      </c>
      <c r="BD385" s="310">
        <f t="shared" si="200"/>
        <v>0</v>
      </c>
      <c r="BE385" s="310">
        <f t="shared" si="201"/>
        <v>0</v>
      </c>
      <c r="BF385" s="10">
        <f t="shared" si="202"/>
        <v>0</v>
      </c>
      <c r="BG385" s="311">
        <f t="shared" si="203"/>
        <v>4</v>
      </c>
      <c r="BH385" s="311">
        <f t="shared" si="204"/>
        <v>4</v>
      </c>
      <c r="BI385" s="10">
        <f t="shared" si="205"/>
        <v>8</v>
      </c>
      <c r="BJ385" s="44">
        <f t="shared" si="206"/>
        <v>4</v>
      </c>
      <c r="BK385" s="44">
        <f t="shared" si="207"/>
        <v>4</v>
      </c>
      <c r="BL385" s="11">
        <f t="shared" si="208"/>
        <v>8</v>
      </c>
      <c r="BM385" s="9">
        <f>VLOOKUP($E385,'ALL-GTK-SD-SMP-SMA-SMK-SLB'!$F$14:$CG$713,'ALL-GTK-SD-SMP-SMA-SMK-SLB'!BN$7,FALSE)</f>
        <v>0</v>
      </c>
      <c r="BN385" s="9">
        <f>VLOOKUP($E385,'ALL-GTK-SD-SMP-SMA-SMK-SLB'!$F$14:$CG$713,'ALL-GTK-SD-SMP-SMA-SMK-SLB'!BO$7,FALSE)</f>
        <v>0</v>
      </c>
      <c r="BO385" s="9">
        <f>VLOOKUP($E385,'ALL-GTK-SD-SMP-SMA-SMK-SLB'!$F$14:$CG$713,'ALL-GTK-SD-SMP-SMA-SMK-SLB'!BP$7,FALSE)</f>
        <v>0</v>
      </c>
      <c r="BP385" s="9">
        <f>VLOOKUP($E385,'ALL-GTK-SD-SMP-SMA-SMK-SLB'!$F$14:$CG$713,'ALL-GTK-SD-SMP-SMA-SMK-SLB'!BQ$7,FALSE)</f>
        <v>0</v>
      </c>
      <c r="BQ385" s="9">
        <f>VLOOKUP($E385,'ALL-GTK-SD-SMP-SMA-SMK-SLB'!$F$14:$CG$713,'ALL-GTK-SD-SMP-SMA-SMK-SLB'!BR$7,FALSE)</f>
        <v>0</v>
      </c>
      <c r="BR385" s="9">
        <f>VLOOKUP($E385,'ALL-GTK-SD-SMP-SMA-SMK-SLB'!$F$14:$CG$713,'ALL-GTK-SD-SMP-SMA-SMK-SLB'!BS$7,FALSE)</f>
        <v>0</v>
      </c>
      <c r="BS385" s="9">
        <f>VLOOKUP($E385,'ALL-GTK-SD-SMP-SMA-SMK-SLB'!$F$14:$CG$713,'ALL-GTK-SD-SMP-SMA-SMK-SLB'!BT$7,FALSE)</f>
        <v>1</v>
      </c>
      <c r="BT385" s="9">
        <f>VLOOKUP($E385,'ALL-GTK-SD-SMP-SMA-SMK-SLB'!$F$14:$CG$713,'ALL-GTK-SD-SMP-SMA-SMK-SLB'!BU$7,FALSE)</f>
        <v>0</v>
      </c>
      <c r="BU385" s="299">
        <f t="shared" si="209"/>
        <v>1</v>
      </c>
      <c r="BV385" s="299">
        <f t="shared" si="210"/>
        <v>0</v>
      </c>
      <c r="BW385" s="44">
        <f t="shared" si="211"/>
        <v>1</v>
      </c>
      <c r="BX385" s="44">
        <f t="shared" si="212"/>
        <v>0</v>
      </c>
      <c r="BY385" s="11">
        <f t="shared" si="213"/>
        <v>1</v>
      </c>
      <c r="BZ385" s="14">
        <f t="shared" si="214"/>
        <v>4</v>
      </c>
      <c r="CA385" s="14">
        <f t="shared" si="215"/>
        <v>4</v>
      </c>
      <c r="CB385" s="13">
        <f t="shared" si="216"/>
        <v>1</v>
      </c>
      <c r="CC385" s="13">
        <f t="shared" si="217"/>
        <v>0</v>
      </c>
      <c r="CD385" s="312">
        <f t="shared" si="218"/>
        <v>5</v>
      </c>
      <c r="CE385" s="312">
        <f t="shared" si="219"/>
        <v>4</v>
      </c>
      <c r="CF385" s="313">
        <f t="shared" si="220"/>
        <v>9</v>
      </c>
      <c r="CG385" s="302" t="str">
        <f t="shared" si="221"/>
        <v>OK</v>
      </c>
    </row>
    <row r="386" spans="1:85" ht="14.25" x14ac:dyDescent="0.25">
      <c r="A386" s="6">
        <v>374</v>
      </c>
      <c r="B386" s="495">
        <v>374</v>
      </c>
      <c r="C386" s="495" t="s">
        <v>6</v>
      </c>
      <c r="D386" s="496" t="s">
        <v>22</v>
      </c>
      <c r="E386" s="626">
        <v>20319925</v>
      </c>
      <c r="F386" s="627" t="s">
        <v>642</v>
      </c>
      <c r="G386" s="624" t="s">
        <v>52</v>
      </c>
      <c r="H386" s="9">
        <f>VLOOKUP($E386,'ALL-GTK-SD-SMP-SMA-SMK-SLB'!$F$14:$CG$713,'ALL-GTK-SD-SMP-SMA-SMK-SLB'!I$7,FALSE)</f>
        <v>0</v>
      </c>
      <c r="I386" s="9">
        <f>VLOOKUP($E386,'ALL-GTK-SD-SMP-SMA-SMK-SLB'!$F$14:$CG$713,'ALL-GTK-SD-SMP-SMA-SMK-SLB'!J$7,FALSE)</f>
        <v>0</v>
      </c>
      <c r="J386" s="9">
        <f>VLOOKUP($E386,'ALL-GTK-SD-SMP-SMA-SMK-SLB'!$F$14:$CG$713,'ALL-GTK-SD-SMP-SMA-SMK-SLB'!K$7,FALSE)</f>
        <v>0</v>
      </c>
      <c r="K386" s="9">
        <f>VLOOKUP($E386,'ALL-GTK-SD-SMP-SMA-SMK-SLB'!$F$14:$CG$713,'ALL-GTK-SD-SMP-SMA-SMK-SLB'!L$7,FALSE)</f>
        <v>0</v>
      </c>
      <c r="L386" s="9">
        <f>VLOOKUP($E386,'ALL-GTK-SD-SMP-SMA-SMK-SLB'!$F$14:$CG$713,'ALL-GTK-SD-SMP-SMA-SMK-SLB'!M$7,FALSE)</f>
        <v>2</v>
      </c>
      <c r="M386" s="9">
        <f>VLOOKUP($E386,'ALL-GTK-SD-SMP-SMA-SMK-SLB'!$F$14:$CG$713,'ALL-GTK-SD-SMP-SMA-SMK-SLB'!N$7,FALSE)</f>
        <v>1</v>
      </c>
      <c r="N386" s="9">
        <f>VLOOKUP($E386,'ALL-GTK-SD-SMP-SMA-SMK-SLB'!$F$14:$CG$713,'ALL-GTK-SD-SMP-SMA-SMK-SLB'!O$7,FALSE)</f>
        <v>1</v>
      </c>
      <c r="O386" s="9">
        <f>VLOOKUP($E386,'ALL-GTK-SD-SMP-SMA-SMK-SLB'!$F$14:$CG$713,'ALL-GTK-SD-SMP-SMA-SMK-SLB'!P$7,FALSE)</f>
        <v>1</v>
      </c>
      <c r="P386" s="299">
        <f t="shared" si="186"/>
        <v>3</v>
      </c>
      <c r="Q386" s="299">
        <f t="shared" si="187"/>
        <v>2</v>
      </c>
      <c r="R386" s="300">
        <f t="shared" si="188"/>
        <v>5</v>
      </c>
      <c r="S386" s="9">
        <f>VLOOKUP($E386,'ALL-GTK-SD-SMP-SMA-SMK-SLB'!$F$14:$CG$713,'ALL-GTK-SD-SMP-SMA-SMK-SLB'!T$7,FALSE)</f>
        <v>0</v>
      </c>
      <c r="T386" s="9">
        <f>VLOOKUP($E386,'ALL-GTK-SD-SMP-SMA-SMK-SLB'!$F$14:$CG$713,'ALL-GTK-SD-SMP-SMA-SMK-SLB'!U$7,FALSE)</f>
        <v>0</v>
      </c>
      <c r="U386" s="9">
        <f>VLOOKUP($E386,'ALL-GTK-SD-SMP-SMA-SMK-SLB'!$F$14:$CG$713,'ALL-GTK-SD-SMP-SMA-SMK-SLB'!V$7,FALSE)</f>
        <v>0</v>
      </c>
      <c r="V386" s="9">
        <f>VLOOKUP($E386,'ALL-GTK-SD-SMP-SMA-SMK-SLB'!$F$14:$CG$713,'ALL-GTK-SD-SMP-SMA-SMK-SLB'!W$7,FALSE)</f>
        <v>0</v>
      </c>
      <c r="W386" s="9">
        <f>VLOOKUP($E386,'ALL-GTK-SD-SMP-SMA-SMK-SLB'!$F$14:$CG$713,'ALL-GTK-SD-SMP-SMA-SMK-SLB'!X$7,FALSE)</f>
        <v>0</v>
      </c>
      <c r="X386" s="9">
        <f>VLOOKUP($E386,'ALL-GTK-SD-SMP-SMA-SMK-SLB'!$F$14:$CG$713,'ALL-GTK-SD-SMP-SMA-SMK-SLB'!Y$7,FALSE)</f>
        <v>4</v>
      </c>
      <c r="Y386" s="299">
        <f t="shared" si="189"/>
        <v>0</v>
      </c>
      <c r="Z386" s="299">
        <f t="shared" si="190"/>
        <v>4</v>
      </c>
      <c r="AA386" s="10">
        <f t="shared" si="191"/>
        <v>4</v>
      </c>
      <c r="AB386" s="44">
        <f t="shared" si="192"/>
        <v>3</v>
      </c>
      <c r="AC386" s="44">
        <f t="shared" si="193"/>
        <v>6</v>
      </c>
      <c r="AD386" s="11">
        <f t="shared" si="194"/>
        <v>9</v>
      </c>
      <c r="AE386" s="9">
        <f>VLOOKUP($E386,'ALL-GTK-SD-SMP-SMA-SMK-SLB'!$F$14:$CG$713,'ALL-GTK-SD-SMP-SMA-SMK-SLB'!AF$7,FALSE)</f>
        <v>0</v>
      </c>
      <c r="AF386" s="9">
        <f>VLOOKUP($E386,'ALL-GTK-SD-SMP-SMA-SMK-SLB'!$F$14:$CG$713,'ALL-GTK-SD-SMP-SMA-SMK-SLB'!AG$7,FALSE)</f>
        <v>4</v>
      </c>
      <c r="AG386" s="10">
        <f t="shared" si="195"/>
        <v>4</v>
      </c>
      <c r="AH386" s="9">
        <f>VLOOKUP($E386,'ALL-GTK-SD-SMP-SMA-SMK-SLB'!$F$14:$CG$713,'ALL-GTK-SD-SMP-SMA-SMK-SLB'!AI$7,FALSE)</f>
        <v>3</v>
      </c>
      <c r="AI386" s="9">
        <f>VLOOKUP($E386,'ALL-GTK-SD-SMP-SMA-SMK-SLB'!$F$14:$CG$713,'ALL-GTK-SD-SMP-SMA-SMK-SLB'!AJ$7,FALSE)</f>
        <v>2</v>
      </c>
      <c r="AJ386" s="10">
        <f t="shared" si="196"/>
        <v>5</v>
      </c>
      <c r="AK386" s="44">
        <f t="shared" si="197"/>
        <v>3</v>
      </c>
      <c r="AL386" s="44">
        <f t="shared" si="198"/>
        <v>6</v>
      </c>
      <c r="AM386" s="11">
        <f t="shared" si="199"/>
        <v>9</v>
      </c>
      <c r="AN386" s="299">
        <f>VLOOKUP($E386,'ALL-GTK-SD-SMP-SMA-SMK-SLB'!$F$14:$CG$713,'ALL-GTK-SD-SMP-SMA-SMK-SLB'!AO$7,FALSE)</f>
        <v>0</v>
      </c>
      <c r="AO386" s="299">
        <f>VLOOKUP($E386,'ALL-GTK-SD-SMP-SMA-SMK-SLB'!$F$14:$CG$713,'ALL-GTK-SD-SMP-SMA-SMK-SLB'!AP$7,FALSE)</f>
        <v>0</v>
      </c>
      <c r="AP386" s="9">
        <f>VLOOKUP($E386,'ALL-GTK-SD-SMP-SMA-SMK-SLB'!$F$14:$CG$713,'ALL-GTK-SD-SMP-SMA-SMK-SLB'!AQ$7,FALSE)</f>
        <v>0</v>
      </c>
      <c r="AQ386" s="9">
        <f>VLOOKUP($E386,'ALL-GTK-SD-SMP-SMA-SMK-SLB'!$F$14:$CG$713,'ALL-GTK-SD-SMP-SMA-SMK-SLB'!AR$7,FALSE)</f>
        <v>0</v>
      </c>
      <c r="AR386" s="9">
        <f>VLOOKUP($E386,'ALL-GTK-SD-SMP-SMA-SMK-SLB'!$F$14:$CG$713,'ALL-GTK-SD-SMP-SMA-SMK-SLB'!AS$7,FALSE)</f>
        <v>0</v>
      </c>
      <c r="AS386" s="9">
        <f>VLOOKUP($E386,'ALL-GTK-SD-SMP-SMA-SMK-SLB'!$F$14:$CG$713,'ALL-GTK-SD-SMP-SMA-SMK-SLB'!AT$7,FALSE)</f>
        <v>0</v>
      </c>
      <c r="AT386" s="9">
        <f>VLOOKUP($E386,'ALL-GTK-SD-SMP-SMA-SMK-SLB'!$F$14:$CG$713,'ALL-GTK-SD-SMP-SMA-SMK-SLB'!AU$7,FALSE)</f>
        <v>0</v>
      </c>
      <c r="AU386" s="9">
        <f>VLOOKUP($E386,'ALL-GTK-SD-SMP-SMA-SMK-SLB'!$F$14:$CG$713,'ALL-GTK-SD-SMP-SMA-SMK-SLB'!AV$7,FALSE)</f>
        <v>0</v>
      </c>
      <c r="AV386" s="9">
        <f>VLOOKUP($E386,'ALL-GTK-SD-SMP-SMA-SMK-SLB'!$F$14:$CG$713,'ALL-GTK-SD-SMP-SMA-SMK-SLB'!AW$7,FALSE)</f>
        <v>0</v>
      </c>
      <c r="AW386" s="9">
        <f>VLOOKUP($E386,'ALL-GTK-SD-SMP-SMA-SMK-SLB'!$F$14:$CG$713,'ALL-GTK-SD-SMP-SMA-SMK-SLB'!AX$7,FALSE)</f>
        <v>0</v>
      </c>
      <c r="AX386" s="9">
        <f>VLOOKUP($E386,'ALL-GTK-SD-SMP-SMA-SMK-SLB'!$F$14:$CG$713,'ALL-GTK-SD-SMP-SMA-SMK-SLB'!AY$7,FALSE)</f>
        <v>3</v>
      </c>
      <c r="AY386" s="9">
        <f>VLOOKUP($E386,'ALL-GTK-SD-SMP-SMA-SMK-SLB'!$F$14:$CG$713,'ALL-GTK-SD-SMP-SMA-SMK-SLB'!AZ$7,FALSE)</f>
        <v>6</v>
      </c>
      <c r="AZ386" s="9">
        <f>VLOOKUP($E386,'ALL-GTK-SD-SMP-SMA-SMK-SLB'!$F$14:$CG$713,'ALL-GTK-SD-SMP-SMA-SMK-SLB'!BA$7,FALSE)</f>
        <v>0</v>
      </c>
      <c r="BA386" s="9">
        <f>VLOOKUP($E386,'ALL-GTK-SD-SMP-SMA-SMK-SLB'!$F$14:$CG$713,'ALL-GTK-SD-SMP-SMA-SMK-SLB'!BB$7,FALSE)</f>
        <v>0</v>
      </c>
      <c r="BB386" s="9">
        <f>VLOOKUP($E386,'ALL-GTK-SD-SMP-SMA-SMK-SLB'!$F$14:$CG$713,'ALL-GTK-SD-SMP-SMA-SMK-SLB'!BC$7,FALSE)</f>
        <v>0</v>
      </c>
      <c r="BC386" s="9">
        <f>VLOOKUP($E386,'ALL-GTK-SD-SMP-SMA-SMK-SLB'!$F$14:$CG$713,'ALL-GTK-SD-SMP-SMA-SMK-SLB'!BD$7,FALSE)</f>
        <v>0</v>
      </c>
      <c r="BD386" s="310">
        <f t="shared" si="200"/>
        <v>0</v>
      </c>
      <c r="BE386" s="310">
        <f t="shared" si="201"/>
        <v>0</v>
      </c>
      <c r="BF386" s="10">
        <f t="shared" si="202"/>
        <v>0</v>
      </c>
      <c r="BG386" s="311">
        <f t="shared" si="203"/>
        <v>3</v>
      </c>
      <c r="BH386" s="311">
        <f t="shared" si="204"/>
        <v>6</v>
      </c>
      <c r="BI386" s="10">
        <f t="shared" si="205"/>
        <v>9</v>
      </c>
      <c r="BJ386" s="44">
        <f t="shared" si="206"/>
        <v>3</v>
      </c>
      <c r="BK386" s="44">
        <f t="shared" si="207"/>
        <v>6</v>
      </c>
      <c r="BL386" s="11">
        <f t="shared" si="208"/>
        <v>9</v>
      </c>
      <c r="BM386" s="9">
        <f>VLOOKUP($E386,'ALL-GTK-SD-SMP-SMA-SMK-SLB'!$F$14:$CG$713,'ALL-GTK-SD-SMP-SMA-SMK-SLB'!BN$7,FALSE)</f>
        <v>0</v>
      </c>
      <c r="BN386" s="9">
        <f>VLOOKUP($E386,'ALL-GTK-SD-SMP-SMA-SMK-SLB'!$F$14:$CG$713,'ALL-GTK-SD-SMP-SMA-SMK-SLB'!BO$7,FALSE)</f>
        <v>0</v>
      </c>
      <c r="BO386" s="9">
        <f>VLOOKUP($E386,'ALL-GTK-SD-SMP-SMA-SMK-SLB'!$F$14:$CG$713,'ALL-GTK-SD-SMP-SMA-SMK-SLB'!BP$7,FALSE)</f>
        <v>0</v>
      </c>
      <c r="BP386" s="9">
        <f>VLOOKUP($E386,'ALL-GTK-SD-SMP-SMA-SMK-SLB'!$F$14:$CG$713,'ALL-GTK-SD-SMP-SMA-SMK-SLB'!BQ$7,FALSE)</f>
        <v>0</v>
      </c>
      <c r="BQ386" s="9">
        <f>VLOOKUP($E386,'ALL-GTK-SD-SMP-SMA-SMK-SLB'!$F$14:$CG$713,'ALL-GTK-SD-SMP-SMA-SMK-SLB'!BR$7,FALSE)</f>
        <v>1</v>
      </c>
      <c r="BR386" s="9">
        <f>VLOOKUP($E386,'ALL-GTK-SD-SMP-SMA-SMK-SLB'!$F$14:$CG$713,'ALL-GTK-SD-SMP-SMA-SMK-SLB'!BS$7,FALSE)</f>
        <v>0</v>
      </c>
      <c r="BS386" s="9">
        <f>VLOOKUP($E386,'ALL-GTK-SD-SMP-SMA-SMK-SLB'!$F$14:$CG$713,'ALL-GTK-SD-SMP-SMA-SMK-SLB'!BT$7,FALSE)</f>
        <v>0</v>
      </c>
      <c r="BT386" s="9">
        <f>VLOOKUP($E386,'ALL-GTK-SD-SMP-SMA-SMK-SLB'!$F$14:$CG$713,'ALL-GTK-SD-SMP-SMA-SMK-SLB'!BU$7,FALSE)</f>
        <v>0</v>
      </c>
      <c r="BU386" s="299">
        <f t="shared" si="209"/>
        <v>1</v>
      </c>
      <c r="BV386" s="299">
        <f t="shared" si="210"/>
        <v>0</v>
      </c>
      <c r="BW386" s="44">
        <f t="shared" si="211"/>
        <v>1</v>
      </c>
      <c r="BX386" s="44">
        <f t="shared" si="212"/>
        <v>0</v>
      </c>
      <c r="BY386" s="11">
        <f t="shared" si="213"/>
        <v>1</v>
      </c>
      <c r="BZ386" s="14">
        <f t="shared" si="214"/>
        <v>3</v>
      </c>
      <c r="CA386" s="14">
        <f t="shared" si="215"/>
        <v>6</v>
      </c>
      <c r="CB386" s="13">
        <f t="shared" si="216"/>
        <v>1</v>
      </c>
      <c r="CC386" s="13">
        <f t="shared" si="217"/>
        <v>0</v>
      </c>
      <c r="CD386" s="312">
        <f t="shared" si="218"/>
        <v>4</v>
      </c>
      <c r="CE386" s="312">
        <f t="shared" si="219"/>
        <v>6</v>
      </c>
      <c r="CF386" s="313">
        <f t="shared" si="220"/>
        <v>10</v>
      </c>
      <c r="CG386" s="302" t="str">
        <f t="shared" si="221"/>
        <v>OK</v>
      </c>
    </row>
    <row r="387" spans="1:85" ht="14.25" x14ac:dyDescent="0.25">
      <c r="A387" s="6">
        <v>375</v>
      </c>
      <c r="B387" s="495">
        <v>375</v>
      </c>
      <c r="C387" s="495" t="s">
        <v>6</v>
      </c>
      <c r="D387" s="496" t="s">
        <v>22</v>
      </c>
      <c r="E387" s="626">
        <v>20319760</v>
      </c>
      <c r="F387" s="627" t="s">
        <v>643</v>
      </c>
      <c r="G387" s="624" t="s">
        <v>52</v>
      </c>
      <c r="H387" s="9">
        <f>VLOOKUP($E387,'ALL-GTK-SD-SMP-SMA-SMK-SLB'!$F$14:$CG$713,'ALL-GTK-SD-SMP-SMA-SMK-SLB'!I$7,FALSE)</f>
        <v>0</v>
      </c>
      <c r="I387" s="9">
        <f>VLOOKUP($E387,'ALL-GTK-SD-SMP-SMA-SMK-SLB'!$F$14:$CG$713,'ALL-GTK-SD-SMP-SMA-SMK-SLB'!J$7,FALSE)</f>
        <v>1</v>
      </c>
      <c r="J387" s="9">
        <f>VLOOKUP($E387,'ALL-GTK-SD-SMP-SMA-SMK-SLB'!$F$14:$CG$713,'ALL-GTK-SD-SMP-SMA-SMK-SLB'!K$7,FALSE)</f>
        <v>0</v>
      </c>
      <c r="K387" s="9">
        <f>VLOOKUP($E387,'ALL-GTK-SD-SMP-SMA-SMK-SLB'!$F$14:$CG$713,'ALL-GTK-SD-SMP-SMA-SMK-SLB'!L$7,FALSE)</f>
        <v>0</v>
      </c>
      <c r="L387" s="9">
        <f>VLOOKUP($E387,'ALL-GTK-SD-SMP-SMA-SMK-SLB'!$F$14:$CG$713,'ALL-GTK-SD-SMP-SMA-SMK-SLB'!M$7,FALSE)</f>
        <v>0</v>
      </c>
      <c r="M387" s="9">
        <f>VLOOKUP($E387,'ALL-GTK-SD-SMP-SMA-SMK-SLB'!$F$14:$CG$713,'ALL-GTK-SD-SMP-SMA-SMK-SLB'!N$7,FALSE)</f>
        <v>1</v>
      </c>
      <c r="N387" s="9">
        <f>VLOOKUP($E387,'ALL-GTK-SD-SMP-SMA-SMK-SLB'!$F$14:$CG$713,'ALL-GTK-SD-SMP-SMA-SMK-SLB'!O$7,FALSE)</f>
        <v>3</v>
      </c>
      <c r="O387" s="9">
        <f>VLOOKUP($E387,'ALL-GTK-SD-SMP-SMA-SMK-SLB'!$F$14:$CG$713,'ALL-GTK-SD-SMP-SMA-SMK-SLB'!P$7,FALSE)</f>
        <v>5</v>
      </c>
      <c r="P387" s="299">
        <f t="shared" si="186"/>
        <v>3</v>
      </c>
      <c r="Q387" s="299">
        <f t="shared" si="187"/>
        <v>7</v>
      </c>
      <c r="R387" s="300">
        <f t="shared" si="188"/>
        <v>10</v>
      </c>
      <c r="S387" s="9">
        <f>VLOOKUP($E387,'ALL-GTK-SD-SMP-SMA-SMK-SLB'!$F$14:$CG$713,'ALL-GTK-SD-SMP-SMA-SMK-SLB'!T$7,FALSE)</f>
        <v>0</v>
      </c>
      <c r="T387" s="9">
        <f>VLOOKUP($E387,'ALL-GTK-SD-SMP-SMA-SMK-SLB'!$F$14:$CG$713,'ALL-GTK-SD-SMP-SMA-SMK-SLB'!U$7,FALSE)</f>
        <v>0</v>
      </c>
      <c r="U387" s="9">
        <f>VLOOKUP($E387,'ALL-GTK-SD-SMP-SMA-SMK-SLB'!$F$14:$CG$713,'ALL-GTK-SD-SMP-SMA-SMK-SLB'!V$7,FALSE)</f>
        <v>0</v>
      </c>
      <c r="V387" s="9">
        <f>VLOOKUP($E387,'ALL-GTK-SD-SMP-SMA-SMK-SLB'!$F$14:$CG$713,'ALL-GTK-SD-SMP-SMA-SMK-SLB'!W$7,FALSE)</f>
        <v>2</v>
      </c>
      <c r="W387" s="9">
        <f>VLOOKUP($E387,'ALL-GTK-SD-SMP-SMA-SMK-SLB'!$F$14:$CG$713,'ALL-GTK-SD-SMP-SMA-SMK-SLB'!X$7,FALSE)</f>
        <v>1</v>
      </c>
      <c r="X387" s="9">
        <f>VLOOKUP($E387,'ALL-GTK-SD-SMP-SMA-SMK-SLB'!$F$14:$CG$713,'ALL-GTK-SD-SMP-SMA-SMK-SLB'!Y$7,FALSE)</f>
        <v>1</v>
      </c>
      <c r="Y387" s="299">
        <f t="shared" si="189"/>
        <v>1</v>
      </c>
      <c r="Z387" s="299">
        <f t="shared" si="190"/>
        <v>3</v>
      </c>
      <c r="AA387" s="10">
        <f t="shared" si="191"/>
        <v>4</v>
      </c>
      <c r="AB387" s="44">
        <f t="shared" si="192"/>
        <v>4</v>
      </c>
      <c r="AC387" s="44">
        <f t="shared" si="193"/>
        <v>10</v>
      </c>
      <c r="AD387" s="11">
        <f t="shared" si="194"/>
        <v>14</v>
      </c>
      <c r="AE387" s="9">
        <f>VLOOKUP($E387,'ALL-GTK-SD-SMP-SMA-SMK-SLB'!$F$14:$CG$713,'ALL-GTK-SD-SMP-SMA-SMK-SLB'!AF$7,FALSE)</f>
        <v>0</v>
      </c>
      <c r="AF387" s="9">
        <f>VLOOKUP($E387,'ALL-GTK-SD-SMP-SMA-SMK-SLB'!$F$14:$CG$713,'ALL-GTK-SD-SMP-SMA-SMK-SLB'!AG$7,FALSE)</f>
        <v>5</v>
      </c>
      <c r="AG387" s="10">
        <f t="shared" si="195"/>
        <v>5</v>
      </c>
      <c r="AH387" s="9">
        <f>VLOOKUP($E387,'ALL-GTK-SD-SMP-SMA-SMK-SLB'!$F$14:$CG$713,'ALL-GTK-SD-SMP-SMA-SMK-SLB'!AI$7,FALSE)</f>
        <v>4</v>
      </c>
      <c r="AI387" s="9">
        <f>VLOOKUP($E387,'ALL-GTK-SD-SMP-SMA-SMK-SLB'!$F$14:$CG$713,'ALL-GTK-SD-SMP-SMA-SMK-SLB'!AJ$7,FALSE)</f>
        <v>5</v>
      </c>
      <c r="AJ387" s="10">
        <f t="shared" si="196"/>
        <v>9</v>
      </c>
      <c r="AK387" s="44">
        <f t="shared" si="197"/>
        <v>4</v>
      </c>
      <c r="AL387" s="44">
        <f t="shared" si="198"/>
        <v>10</v>
      </c>
      <c r="AM387" s="11">
        <f t="shared" si="199"/>
        <v>14</v>
      </c>
      <c r="AN387" s="299">
        <f>VLOOKUP($E387,'ALL-GTK-SD-SMP-SMA-SMK-SLB'!$F$14:$CG$713,'ALL-GTK-SD-SMP-SMA-SMK-SLB'!AO$7,FALSE)</f>
        <v>0</v>
      </c>
      <c r="AO387" s="299">
        <f>VLOOKUP($E387,'ALL-GTK-SD-SMP-SMA-SMK-SLB'!$F$14:$CG$713,'ALL-GTK-SD-SMP-SMA-SMK-SLB'!AP$7,FALSE)</f>
        <v>0</v>
      </c>
      <c r="AP387" s="9">
        <f>VLOOKUP($E387,'ALL-GTK-SD-SMP-SMA-SMK-SLB'!$F$14:$CG$713,'ALL-GTK-SD-SMP-SMA-SMK-SLB'!AQ$7,FALSE)</f>
        <v>0</v>
      </c>
      <c r="AQ387" s="9">
        <f>VLOOKUP($E387,'ALL-GTK-SD-SMP-SMA-SMK-SLB'!$F$14:$CG$713,'ALL-GTK-SD-SMP-SMA-SMK-SLB'!AR$7,FALSE)</f>
        <v>0</v>
      </c>
      <c r="AR387" s="9">
        <f>VLOOKUP($E387,'ALL-GTK-SD-SMP-SMA-SMK-SLB'!$F$14:$CG$713,'ALL-GTK-SD-SMP-SMA-SMK-SLB'!AS$7,FALSE)</f>
        <v>0</v>
      </c>
      <c r="AS387" s="9">
        <f>VLOOKUP($E387,'ALL-GTK-SD-SMP-SMA-SMK-SLB'!$F$14:$CG$713,'ALL-GTK-SD-SMP-SMA-SMK-SLB'!AT$7,FALSE)</f>
        <v>0</v>
      </c>
      <c r="AT387" s="9">
        <f>VLOOKUP($E387,'ALL-GTK-SD-SMP-SMA-SMK-SLB'!$F$14:$CG$713,'ALL-GTK-SD-SMP-SMA-SMK-SLB'!AU$7,FALSE)</f>
        <v>0</v>
      </c>
      <c r="AU387" s="9">
        <f>VLOOKUP($E387,'ALL-GTK-SD-SMP-SMA-SMK-SLB'!$F$14:$CG$713,'ALL-GTK-SD-SMP-SMA-SMK-SLB'!AV$7,FALSE)</f>
        <v>0</v>
      </c>
      <c r="AV387" s="9">
        <f>VLOOKUP($E387,'ALL-GTK-SD-SMP-SMA-SMK-SLB'!$F$14:$CG$713,'ALL-GTK-SD-SMP-SMA-SMK-SLB'!AW$7,FALSE)</f>
        <v>0</v>
      </c>
      <c r="AW387" s="9">
        <f>VLOOKUP($E387,'ALL-GTK-SD-SMP-SMA-SMK-SLB'!$F$14:$CG$713,'ALL-GTK-SD-SMP-SMA-SMK-SLB'!AX$7,FALSE)</f>
        <v>0</v>
      </c>
      <c r="AX387" s="9">
        <f>VLOOKUP($E387,'ALL-GTK-SD-SMP-SMA-SMK-SLB'!$F$14:$CG$713,'ALL-GTK-SD-SMP-SMA-SMK-SLB'!AY$7,FALSE)</f>
        <v>4</v>
      </c>
      <c r="AY387" s="9">
        <f>VLOOKUP($E387,'ALL-GTK-SD-SMP-SMA-SMK-SLB'!$F$14:$CG$713,'ALL-GTK-SD-SMP-SMA-SMK-SLB'!AZ$7,FALSE)</f>
        <v>10</v>
      </c>
      <c r="AZ387" s="9">
        <f>VLOOKUP($E387,'ALL-GTK-SD-SMP-SMA-SMK-SLB'!$F$14:$CG$713,'ALL-GTK-SD-SMP-SMA-SMK-SLB'!BA$7,FALSE)</f>
        <v>0</v>
      </c>
      <c r="BA387" s="9">
        <f>VLOOKUP($E387,'ALL-GTK-SD-SMP-SMA-SMK-SLB'!$F$14:$CG$713,'ALL-GTK-SD-SMP-SMA-SMK-SLB'!BB$7,FALSE)</f>
        <v>0</v>
      </c>
      <c r="BB387" s="9">
        <f>VLOOKUP($E387,'ALL-GTK-SD-SMP-SMA-SMK-SLB'!$F$14:$CG$713,'ALL-GTK-SD-SMP-SMA-SMK-SLB'!BC$7,FALSE)</f>
        <v>0</v>
      </c>
      <c r="BC387" s="9">
        <f>VLOOKUP($E387,'ALL-GTK-SD-SMP-SMA-SMK-SLB'!$F$14:$CG$713,'ALL-GTK-SD-SMP-SMA-SMK-SLB'!BD$7,FALSE)</f>
        <v>0</v>
      </c>
      <c r="BD387" s="310">
        <f t="shared" si="200"/>
        <v>0</v>
      </c>
      <c r="BE387" s="310">
        <f t="shared" si="201"/>
        <v>0</v>
      </c>
      <c r="BF387" s="10">
        <f t="shared" si="202"/>
        <v>0</v>
      </c>
      <c r="BG387" s="311">
        <f t="shared" si="203"/>
        <v>4</v>
      </c>
      <c r="BH387" s="311">
        <f t="shared" si="204"/>
        <v>10</v>
      </c>
      <c r="BI387" s="10">
        <f t="shared" si="205"/>
        <v>14</v>
      </c>
      <c r="BJ387" s="44">
        <f t="shared" si="206"/>
        <v>4</v>
      </c>
      <c r="BK387" s="44">
        <f t="shared" si="207"/>
        <v>10</v>
      </c>
      <c r="BL387" s="11">
        <f t="shared" si="208"/>
        <v>14</v>
      </c>
      <c r="BM387" s="9">
        <f>VLOOKUP($E387,'ALL-GTK-SD-SMP-SMA-SMK-SLB'!$F$14:$CG$713,'ALL-GTK-SD-SMP-SMA-SMK-SLB'!BN$7,FALSE)</f>
        <v>0</v>
      </c>
      <c r="BN387" s="9">
        <f>VLOOKUP($E387,'ALL-GTK-SD-SMP-SMA-SMK-SLB'!$F$14:$CG$713,'ALL-GTK-SD-SMP-SMA-SMK-SLB'!BO$7,FALSE)</f>
        <v>0</v>
      </c>
      <c r="BO387" s="9">
        <f>VLOOKUP($E387,'ALL-GTK-SD-SMP-SMA-SMK-SLB'!$F$14:$CG$713,'ALL-GTK-SD-SMP-SMA-SMK-SLB'!BP$7,FALSE)</f>
        <v>0</v>
      </c>
      <c r="BP387" s="9">
        <f>VLOOKUP($E387,'ALL-GTK-SD-SMP-SMA-SMK-SLB'!$F$14:$CG$713,'ALL-GTK-SD-SMP-SMA-SMK-SLB'!BQ$7,FALSE)</f>
        <v>0</v>
      </c>
      <c r="BQ387" s="9">
        <f>VLOOKUP($E387,'ALL-GTK-SD-SMP-SMA-SMK-SLB'!$F$14:$CG$713,'ALL-GTK-SD-SMP-SMA-SMK-SLB'!BR$7,FALSE)</f>
        <v>2</v>
      </c>
      <c r="BR387" s="9">
        <f>VLOOKUP($E387,'ALL-GTK-SD-SMP-SMA-SMK-SLB'!$F$14:$CG$713,'ALL-GTK-SD-SMP-SMA-SMK-SLB'!BS$7,FALSE)</f>
        <v>0</v>
      </c>
      <c r="BS387" s="9">
        <f>VLOOKUP($E387,'ALL-GTK-SD-SMP-SMA-SMK-SLB'!$F$14:$CG$713,'ALL-GTK-SD-SMP-SMA-SMK-SLB'!BT$7,FALSE)</f>
        <v>0</v>
      </c>
      <c r="BT387" s="9">
        <f>VLOOKUP($E387,'ALL-GTK-SD-SMP-SMA-SMK-SLB'!$F$14:$CG$713,'ALL-GTK-SD-SMP-SMA-SMK-SLB'!BU$7,FALSE)</f>
        <v>0</v>
      </c>
      <c r="BU387" s="299">
        <f t="shared" si="209"/>
        <v>2</v>
      </c>
      <c r="BV387" s="299">
        <f t="shared" si="210"/>
        <v>0</v>
      </c>
      <c r="BW387" s="44">
        <f t="shared" si="211"/>
        <v>2</v>
      </c>
      <c r="BX387" s="44">
        <f t="shared" si="212"/>
        <v>0</v>
      </c>
      <c r="BY387" s="11">
        <f t="shared" si="213"/>
        <v>2</v>
      </c>
      <c r="BZ387" s="14">
        <f t="shared" si="214"/>
        <v>4</v>
      </c>
      <c r="CA387" s="14">
        <f t="shared" si="215"/>
        <v>10</v>
      </c>
      <c r="CB387" s="13">
        <f t="shared" si="216"/>
        <v>2</v>
      </c>
      <c r="CC387" s="13">
        <f t="shared" si="217"/>
        <v>0</v>
      </c>
      <c r="CD387" s="312">
        <f t="shared" si="218"/>
        <v>6</v>
      </c>
      <c r="CE387" s="312">
        <f t="shared" si="219"/>
        <v>10</v>
      </c>
      <c r="CF387" s="313">
        <f t="shared" si="220"/>
        <v>16</v>
      </c>
      <c r="CG387" s="302" t="str">
        <f t="shared" si="221"/>
        <v>OK</v>
      </c>
    </row>
    <row r="388" spans="1:85" ht="14.25" x14ac:dyDescent="0.25">
      <c r="A388" s="6">
        <v>376</v>
      </c>
      <c r="B388" s="495">
        <v>376</v>
      </c>
      <c r="C388" s="495" t="s">
        <v>6</v>
      </c>
      <c r="D388" s="496" t="s">
        <v>22</v>
      </c>
      <c r="E388" s="626">
        <v>20319782</v>
      </c>
      <c r="F388" s="627" t="s">
        <v>644</v>
      </c>
      <c r="G388" s="624" t="s">
        <v>52</v>
      </c>
      <c r="H388" s="9">
        <f>VLOOKUP($E388,'ALL-GTK-SD-SMP-SMA-SMK-SLB'!$F$14:$CG$713,'ALL-GTK-SD-SMP-SMA-SMK-SLB'!I$7,FALSE)</f>
        <v>0</v>
      </c>
      <c r="I388" s="9">
        <f>VLOOKUP($E388,'ALL-GTK-SD-SMP-SMA-SMK-SLB'!$F$14:$CG$713,'ALL-GTK-SD-SMP-SMA-SMK-SLB'!J$7,FALSE)</f>
        <v>0</v>
      </c>
      <c r="J388" s="9">
        <f>VLOOKUP($E388,'ALL-GTK-SD-SMP-SMA-SMK-SLB'!$F$14:$CG$713,'ALL-GTK-SD-SMP-SMA-SMK-SLB'!K$7,FALSE)</f>
        <v>0</v>
      </c>
      <c r="K388" s="9">
        <f>VLOOKUP($E388,'ALL-GTK-SD-SMP-SMA-SMK-SLB'!$F$14:$CG$713,'ALL-GTK-SD-SMP-SMA-SMK-SLB'!L$7,FALSE)</f>
        <v>0</v>
      </c>
      <c r="L388" s="9">
        <f>VLOOKUP($E388,'ALL-GTK-SD-SMP-SMA-SMK-SLB'!$F$14:$CG$713,'ALL-GTK-SD-SMP-SMA-SMK-SLB'!M$7,FALSE)</f>
        <v>3</v>
      </c>
      <c r="M388" s="9">
        <f>VLOOKUP($E388,'ALL-GTK-SD-SMP-SMA-SMK-SLB'!$F$14:$CG$713,'ALL-GTK-SD-SMP-SMA-SMK-SLB'!N$7,FALSE)</f>
        <v>1</v>
      </c>
      <c r="N388" s="9">
        <f>VLOOKUP($E388,'ALL-GTK-SD-SMP-SMA-SMK-SLB'!$F$14:$CG$713,'ALL-GTK-SD-SMP-SMA-SMK-SLB'!O$7,FALSE)</f>
        <v>1</v>
      </c>
      <c r="O388" s="9">
        <f>VLOOKUP($E388,'ALL-GTK-SD-SMP-SMA-SMK-SLB'!$F$14:$CG$713,'ALL-GTK-SD-SMP-SMA-SMK-SLB'!P$7,FALSE)</f>
        <v>6</v>
      </c>
      <c r="P388" s="299">
        <f t="shared" si="186"/>
        <v>4</v>
      </c>
      <c r="Q388" s="299">
        <f t="shared" si="187"/>
        <v>7</v>
      </c>
      <c r="R388" s="300">
        <f t="shared" si="188"/>
        <v>11</v>
      </c>
      <c r="S388" s="9">
        <f>VLOOKUP($E388,'ALL-GTK-SD-SMP-SMA-SMK-SLB'!$F$14:$CG$713,'ALL-GTK-SD-SMP-SMA-SMK-SLB'!T$7,FALSE)</f>
        <v>0</v>
      </c>
      <c r="T388" s="9">
        <f>VLOOKUP($E388,'ALL-GTK-SD-SMP-SMA-SMK-SLB'!$F$14:$CG$713,'ALL-GTK-SD-SMP-SMA-SMK-SLB'!U$7,FALSE)</f>
        <v>0</v>
      </c>
      <c r="U388" s="9">
        <f>VLOOKUP($E388,'ALL-GTK-SD-SMP-SMA-SMK-SLB'!$F$14:$CG$713,'ALL-GTK-SD-SMP-SMA-SMK-SLB'!V$7,FALSE)</f>
        <v>4</v>
      </c>
      <c r="V388" s="9">
        <f>VLOOKUP($E388,'ALL-GTK-SD-SMP-SMA-SMK-SLB'!$F$14:$CG$713,'ALL-GTK-SD-SMP-SMA-SMK-SLB'!W$7,FALSE)</f>
        <v>0</v>
      </c>
      <c r="W388" s="9">
        <f>VLOOKUP($E388,'ALL-GTK-SD-SMP-SMA-SMK-SLB'!$F$14:$CG$713,'ALL-GTK-SD-SMP-SMA-SMK-SLB'!X$7,FALSE)</f>
        <v>1</v>
      </c>
      <c r="X388" s="9">
        <f>VLOOKUP($E388,'ALL-GTK-SD-SMP-SMA-SMK-SLB'!$F$14:$CG$713,'ALL-GTK-SD-SMP-SMA-SMK-SLB'!Y$7,FALSE)</f>
        <v>2</v>
      </c>
      <c r="Y388" s="299">
        <f t="shared" si="189"/>
        <v>5</v>
      </c>
      <c r="Z388" s="299">
        <f t="shared" si="190"/>
        <v>2</v>
      </c>
      <c r="AA388" s="10">
        <f t="shared" si="191"/>
        <v>7</v>
      </c>
      <c r="AB388" s="44">
        <f t="shared" si="192"/>
        <v>9</v>
      </c>
      <c r="AC388" s="44">
        <f t="shared" si="193"/>
        <v>9</v>
      </c>
      <c r="AD388" s="11">
        <f t="shared" si="194"/>
        <v>18</v>
      </c>
      <c r="AE388" s="9">
        <f>VLOOKUP($E388,'ALL-GTK-SD-SMP-SMA-SMK-SLB'!$F$14:$CG$713,'ALL-GTK-SD-SMP-SMA-SMK-SLB'!AF$7,FALSE)</f>
        <v>4</v>
      </c>
      <c r="AF388" s="9">
        <f>VLOOKUP($E388,'ALL-GTK-SD-SMP-SMA-SMK-SLB'!$F$14:$CG$713,'ALL-GTK-SD-SMP-SMA-SMK-SLB'!AG$7,FALSE)</f>
        <v>3</v>
      </c>
      <c r="AG388" s="10">
        <f t="shared" si="195"/>
        <v>7</v>
      </c>
      <c r="AH388" s="9">
        <f>VLOOKUP($E388,'ALL-GTK-SD-SMP-SMA-SMK-SLB'!$F$14:$CG$713,'ALL-GTK-SD-SMP-SMA-SMK-SLB'!AI$7,FALSE)</f>
        <v>5</v>
      </c>
      <c r="AI388" s="9">
        <f>VLOOKUP($E388,'ALL-GTK-SD-SMP-SMA-SMK-SLB'!$F$14:$CG$713,'ALL-GTK-SD-SMP-SMA-SMK-SLB'!AJ$7,FALSE)</f>
        <v>6</v>
      </c>
      <c r="AJ388" s="10">
        <f t="shared" si="196"/>
        <v>11</v>
      </c>
      <c r="AK388" s="44">
        <f t="shared" si="197"/>
        <v>9</v>
      </c>
      <c r="AL388" s="44">
        <f t="shared" si="198"/>
        <v>9</v>
      </c>
      <c r="AM388" s="11">
        <f t="shared" si="199"/>
        <v>18</v>
      </c>
      <c r="AN388" s="299">
        <f>VLOOKUP($E388,'ALL-GTK-SD-SMP-SMA-SMK-SLB'!$F$14:$CG$713,'ALL-GTK-SD-SMP-SMA-SMK-SLB'!AO$7,FALSE)</f>
        <v>0</v>
      </c>
      <c r="AO388" s="299">
        <f>VLOOKUP($E388,'ALL-GTK-SD-SMP-SMA-SMK-SLB'!$F$14:$CG$713,'ALL-GTK-SD-SMP-SMA-SMK-SLB'!AP$7,FALSE)</f>
        <v>0</v>
      </c>
      <c r="AP388" s="9">
        <f>VLOOKUP($E388,'ALL-GTK-SD-SMP-SMA-SMK-SLB'!$F$14:$CG$713,'ALL-GTK-SD-SMP-SMA-SMK-SLB'!AQ$7,FALSE)</f>
        <v>0</v>
      </c>
      <c r="AQ388" s="9">
        <f>VLOOKUP($E388,'ALL-GTK-SD-SMP-SMA-SMK-SLB'!$F$14:$CG$713,'ALL-GTK-SD-SMP-SMA-SMK-SLB'!AR$7,FALSE)</f>
        <v>0</v>
      </c>
      <c r="AR388" s="9">
        <f>VLOOKUP($E388,'ALL-GTK-SD-SMP-SMA-SMK-SLB'!$F$14:$CG$713,'ALL-GTK-SD-SMP-SMA-SMK-SLB'!AS$7,FALSE)</f>
        <v>0</v>
      </c>
      <c r="AS388" s="9">
        <f>VLOOKUP($E388,'ALL-GTK-SD-SMP-SMA-SMK-SLB'!$F$14:$CG$713,'ALL-GTK-SD-SMP-SMA-SMK-SLB'!AT$7,FALSE)</f>
        <v>0</v>
      </c>
      <c r="AT388" s="9">
        <f>VLOOKUP($E388,'ALL-GTK-SD-SMP-SMA-SMK-SLB'!$F$14:$CG$713,'ALL-GTK-SD-SMP-SMA-SMK-SLB'!AU$7,FALSE)</f>
        <v>0</v>
      </c>
      <c r="AU388" s="9">
        <f>VLOOKUP($E388,'ALL-GTK-SD-SMP-SMA-SMK-SLB'!$F$14:$CG$713,'ALL-GTK-SD-SMP-SMA-SMK-SLB'!AV$7,FALSE)</f>
        <v>0</v>
      </c>
      <c r="AV388" s="9">
        <f>VLOOKUP($E388,'ALL-GTK-SD-SMP-SMA-SMK-SLB'!$F$14:$CG$713,'ALL-GTK-SD-SMP-SMA-SMK-SLB'!AW$7,FALSE)</f>
        <v>0</v>
      </c>
      <c r="AW388" s="9">
        <f>VLOOKUP($E388,'ALL-GTK-SD-SMP-SMA-SMK-SLB'!$F$14:$CG$713,'ALL-GTK-SD-SMP-SMA-SMK-SLB'!AX$7,FALSE)</f>
        <v>0</v>
      </c>
      <c r="AX388" s="9">
        <f>VLOOKUP($E388,'ALL-GTK-SD-SMP-SMA-SMK-SLB'!$F$14:$CG$713,'ALL-GTK-SD-SMP-SMA-SMK-SLB'!AY$7,FALSE)</f>
        <v>8</v>
      </c>
      <c r="AY388" s="9">
        <f>VLOOKUP($E388,'ALL-GTK-SD-SMP-SMA-SMK-SLB'!$F$14:$CG$713,'ALL-GTK-SD-SMP-SMA-SMK-SLB'!AZ$7,FALSE)</f>
        <v>9</v>
      </c>
      <c r="AZ388" s="9">
        <f>VLOOKUP($E388,'ALL-GTK-SD-SMP-SMA-SMK-SLB'!$F$14:$CG$713,'ALL-GTK-SD-SMP-SMA-SMK-SLB'!BA$7,FALSE)</f>
        <v>1</v>
      </c>
      <c r="BA388" s="9">
        <f>VLOOKUP($E388,'ALL-GTK-SD-SMP-SMA-SMK-SLB'!$F$14:$CG$713,'ALL-GTK-SD-SMP-SMA-SMK-SLB'!BB$7,FALSE)</f>
        <v>0</v>
      </c>
      <c r="BB388" s="9">
        <f>VLOOKUP($E388,'ALL-GTK-SD-SMP-SMA-SMK-SLB'!$F$14:$CG$713,'ALL-GTK-SD-SMP-SMA-SMK-SLB'!BC$7,FALSE)</f>
        <v>0</v>
      </c>
      <c r="BC388" s="9">
        <f>VLOOKUP($E388,'ALL-GTK-SD-SMP-SMA-SMK-SLB'!$F$14:$CG$713,'ALL-GTK-SD-SMP-SMA-SMK-SLB'!BD$7,FALSE)</f>
        <v>0</v>
      </c>
      <c r="BD388" s="310">
        <f t="shared" si="200"/>
        <v>0</v>
      </c>
      <c r="BE388" s="310">
        <f t="shared" si="201"/>
        <v>0</v>
      </c>
      <c r="BF388" s="10">
        <f t="shared" si="202"/>
        <v>0</v>
      </c>
      <c r="BG388" s="311">
        <f t="shared" si="203"/>
        <v>9</v>
      </c>
      <c r="BH388" s="311">
        <f t="shared" si="204"/>
        <v>9</v>
      </c>
      <c r="BI388" s="10">
        <f t="shared" si="205"/>
        <v>18</v>
      </c>
      <c r="BJ388" s="44">
        <f t="shared" si="206"/>
        <v>9</v>
      </c>
      <c r="BK388" s="44">
        <f t="shared" si="207"/>
        <v>9</v>
      </c>
      <c r="BL388" s="11">
        <f t="shared" si="208"/>
        <v>18</v>
      </c>
      <c r="BM388" s="9">
        <f>VLOOKUP($E388,'ALL-GTK-SD-SMP-SMA-SMK-SLB'!$F$14:$CG$713,'ALL-GTK-SD-SMP-SMA-SMK-SLB'!BN$7,FALSE)</f>
        <v>1</v>
      </c>
      <c r="BN388" s="9">
        <f>VLOOKUP($E388,'ALL-GTK-SD-SMP-SMA-SMK-SLB'!$F$14:$CG$713,'ALL-GTK-SD-SMP-SMA-SMK-SLB'!BO$7,FALSE)</f>
        <v>0</v>
      </c>
      <c r="BO388" s="9">
        <f>VLOOKUP($E388,'ALL-GTK-SD-SMP-SMA-SMK-SLB'!$F$14:$CG$713,'ALL-GTK-SD-SMP-SMA-SMK-SLB'!BP$7,FALSE)</f>
        <v>0</v>
      </c>
      <c r="BP388" s="9">
        <f>VLOOKUP($E388,'ALL-GTK-SD-SMP-SMA-SMK-SLB'!$F$14:$CG$713,'ALL-GTK-SD-SMP-SMA-SMK-SLB'!BQ$7,FALSE)</f>
        <v>0</v>
      </c>
      <c r="BQ388" s="9">
        <f>VLOOKUP($E388,'ALL-GTK-SD-SMP-SMA-SMK-SLB'!$F$14:$CG$713,'ALL-GTK-SD-SMP-SMA-SMK-SLB'!BR$7,FALSE)</f>
        <v>1</v>
      </c>
      <c r="BR388" s="9">
        <f>VLOOKUP($E388,'ALL-GTK-SD-SMP-SMA-SMK-SLB'!$F$14:$CG$713,'ALL-GTK-SD-SMP-SMA-SMK-SLB'!BS$7,FALSE)</f>
        <v>0</v>
      </c>
      <c r="BS388" s="9">
        <f>VLOOKUP($E388,'ALL-GTK-SD-SMP-SMA-SMK-SLB'!$F$14:$CG$713,'ALL-GTK-SD-SMP-SMA-SMK-SLB'!BT$7,FALSE)</f>
        <v>0</v>
      </c>
      <c r="BT388" s="9">
        <f>VLOOKUP($E388,'ALL-GTK-SD-SMP-SMA-SMK-SLB'!$F$14:$CG$713,'ALL-GTK-SD-SMP-SMA-SMK-SLB'!BU$7,FALSE)</f>
        <v>0</v>
      </c>
      <c r="BU388" s="299">
        <f t="shared" si="209"/>
        <v>1</v>
      </c>
      <c r="BV388" s="299">
        <f t="shared" si="210"/>
        <v>0</v>
      </c>
      <c r="BW388" s="44">
        <f t="shared" si="211"/>
        <v>2</v>
      </c>
      <c r="BX388" s="44">
        <f t="shared" si="212"/>
        <v>0</v>
      </c>
      <c r="BY388" s="11">
        <f t="shared" si="213"/>
        <v>2</v>
      </c>
      <c r="BZ388" s="14">
        <f t="shared" si="214"/>
        <v>9</v>
      </c>
      <c r="CA388" s="14">
        <f t="shared" si="215"/>
        <v>9</v>
      </c>
      <c r="CB388" s="13">
        <f t="shared" si="216"/>
        <v>2</v>
      </c>
      <c r="CC388" s="13">
        <f t="shared" si="217"/>
        <v>0</v>
      </c>
      <c r="CD388" s="312">
        <f t="shared" si="218"/>
        <v>11</v>
      </c>
      <c r="CE388" s="312">
        <f t="shared" si="219"/>
        <v>9</v>
      </c>
      <c r="CF388" s="313">
        <f t="shared" si="220"/>
        <v>20</v>
      </c>
      <c r="CG388" s="302" t="str">
        <f t="shared" si="221"/>
        <v>OK</v>
      </c>
    </row>
    <row r="389" spans="1:85" ht="14.25" x14ac:dyDescent="0.25">
      <c r="A389" s="6">
        <v>377</v>
      </c>
      <c r="B389" s="495">
        <v>377</v>
      </c>
      <c r="C389" s="495" t="s">
        <v>6</v>
      </c>
      <c r="D389" s="496" t="s">
        <v>22</v>
      </c>
      <c r="E389" s="626">
        <v>20319841</v>
      </c>
      <c r="F389" s="627" t="s">
        <v>645</v>
      </c>
      <c r="G389" s="624" t="s">
        <v>52</v>
      </c>
      <c r="H389" s="9">
        <f>VLOOKUP($E389,'ALL-GTK-SD-SMP-SMA-SMK-SLB'!$F$14:$CG$713,'ALL-GTK-SD-SMP-SMA-SMK-SLB'!I$7,FALSE)</f>
        <v>0</v>
      </c>
      <c r="I389" s="9">
        <f>VLOOKUP($E389,'ALL-GTK-SD-SMP-SMA-SMK-SLB'!$F$14:$CG$713,'ALL-GTK-SD-SMP-SMA-SMK-SLB'!J$7,FALSE)</f>
        <v>0</v>
      </c>
      <c r="J389" s="9">
        <f>VLOOKUP($E389,'ALL-GTK-SD-SMP-SMA-SMK-SLB'!$F$14:$CG$713,'ALL-GTK-SD-SMP-SMA-SMK-SLB'!K$7,FALSE)</f>
        <v>0</v>
      </c>
      <c r="K389" s="9">
        <f>VLOOKUP($E389,'ALL-GTK-SD-SMP-SMA-SMK-SLB'!$F$14:$CG$713,'ALL-GTK-SD-SMP-SMA-SMK-SLB'!L$7,FALSE)</f>
        <v>0</v>
      </c>
      <c r="L389" s="9">
        <f>VLOOKUP($E389,'ALL-GTK-SD-SMP-SMA-SMK-SLB'!$F$14:$CG$713,'ALL-GTK-SD-SMP-SMA-SMK-SLB'!M$7,FALSE)</f>
        <v>3</v>
      </c>
      <c r="M389" s="9">
        <f>VLOOKUP($E389,'ALL-GTK-SD-SMP-SMA-SMK-SLB'!$F$14:$CG$713,'ALL-GTK-SD-SMP-SMA-SMK-SLB'!N$7,FALSE)</f>
        <v>2</v>
      </c>
      <c r="N389" s="9">
        <f>VLOOKUP($E389,'ALL-GTK-SD-SMP-SMA-SMK-SLB'!$F$14:$CG$713,'ALL-GTK-SD-SMP-SMA-SMK-SLB'!O$7,FALSE)</f>
        <v>3</v>
      </c>
      <c r="O389" s="9">
        <f>VLOOKUP($E389,'ALL-GTK-SD-SMP-SMA-SMK-SLB'!$F$14:$CG$713,'ALL-GTK-SD-SMP-SMA-SMK-SLB'!P$7,FALSE)</f>
        <v>2</v>
      </c>
      <c r="P389" s="299">
        <f t="shared" si="186"/>
        <v>6</v>
      </c>
      <c r="Q389" s="299">
        <f t="shared" si="187"/>
        <v>4</v>
      </c>
      <c r="R389" s="300">
        <f t="shared" si="188"/>
        <v>10</v>
      </c>
      <c r="S389" s="9">
        <f>VLOOKUP($E389,'ALL-GTK-SD-SMP-SMA-SMK-SLB'!$F$14:$CG$713,'ALL-GTK-SD-SMP-SMA-SMK-SLB'!T$7,FALSE)</f>
        <v>0</v>
      </c>
      <c r="T389" s="9">
        <f>VLOOKUP($E389,'ALL-GTK-SD-SMP-SMA-SMK-SLB'!$F$14:$CG$713,'ALL-GTK-SD-SMP-SMA-SMK-SLB'!U$7,FALSE)</f>
        <v>0</v>
      </c>
      <c r="U389" s="9">
        <f>VLOOKUP($E389,'ALL-GTK-SD-SMP-SMA-SMK-SLB'!$F$14:$CG$713,'ALL-GTK-SD-SMP-SMA-SMK-SLB'!V$7,FALSE)</f>
        <v>3</v>
      </c>
      <c r="V389" s="9">
        <f>VLOOKUP($E389,'ALL-GTK-SD-SMP-SMA-SMK-SLB'!$F$14:$CG$713,'ALL-GTK-SD-SMP-SMA-SMK-SLB'!W$7,FALSE)</f>
        <v>2</v>
      </c>
      <c r="W389" s="9">
        <f>VLOOKUP($E389,'ALL-GTK-SD-SMP-SMA-SMK-SLB'!$F$14:$CG$713,'ALL-GTK-SD-SMP-SMA-SMK-SLB'!X$7,FALSE)</f>
        <v>0</v>
      </c>
      <c r="X389" s="9">
        <f>VLOOKUP($E389,'ALL-GTK-SD-SMP-SMA-SMK-SLB'!$F$14:$CG$713,'ALL-GTK-SD-SMP-SMA-SMK-SLB'!Y$7,FALSE)</f>
        <v>2</v>
      </c>
      <c r="Y389" s="299">
        <f t="shared" si="189"/>
        <v>3</v>
      </c>
      <c r="Z389" s="299">
        <f t="shared" si="190"/>
        <v>4</v>
      </c>
      <c r="AA389" s="10">
        <f t="shared" si="191"/>
        <v>7</v>
      </c>
      <c r="AB389" s="44">
        <f t="shared" si="192"/>
        <v>9</v>
      </c>
      <c r="AC389" s="44">
        <f t="shared" si="193"/>
        <v>8</v>
      </c>
      <c r="AD389" s="11">
        <f t="shared" si="194"/>
        <v>17</v>
      </c>
      <c r="AE389" s="9">
        <f>VLOOKUP($E389,'ALL-GTK-SD-SMP-SMA-SMK-SLB'!$F$14:$CG$713,'ALL-GTK-SD-SMP-SMA-SMK-SLB'!AF$7,FALSE)</f>
        <v>4</v>
      </c>
      <c r="AF389" s="9">
        <f>VLOOKUP($E389,'ALL-GTK-SD-SMP-SMA-SMK-SLB'!$F$14:$CG$713,'ALL-GTK-SD-SMP-SMA-SMK-SLB'!AG$7,FALSE)</f>
        <v>6</v>
      </c>
      <c r="AG389" s="10">
        <f t="shared" si="195"/>
        <v>10</v>
      </c>
      <c r="AH389" s="9">
        <f>VLOOKUP($E389,'ALL-GTK-SD-SMP-SMA-SMK-SLB'!$F$14:$CG$713,'ALL-GTK-SD-SMP-SMA-SMK-SLB'!AI$7,FALSE)</f>
        <v>5</v>
      </c>
      <c r="AI389" s="9">
        <f>VLOOKUP($E389,'ALL-GTK-SD-SMP-SMA-SMK-SLB'!$F$14:$CG$713,'ALL-GTK-SD-SMP-SMA-SMK-SLB'!AJ$7,FALSE)</f>
        <v>2</v>
      </c>
      <c r="AJ389" s="10">
        <f t="shared" si="196"/>
        <v>7</v>
      </c>
      <c r="AK389" s="44">
        <f t="shared" si="197"/>
        <v>9</v>
      </c>
      <c r="AL389" s="44">
        <f t="shared" si="198"/>
        <v>8</v>
      </c>
      <c r="AM389" s="11">
        <f t="shared" si="199"/>
        <v>17</v>
      </c>
      <c r="AN389" s="299">
        <f>VLOOKUP($E389,'ALL-GTK-SD-SMP-SMA-SMK-SLB'!$F$14:$CG$713,'ALL-GTK-SD-SMP-SMA-SMK-SLB'!AO$7,FALSE)</f>
        <v>0</v>
      </c>
      <c r="AO389" s="299">
        <f>VLOOKUP($E389,'ALL-GTK-SD-SMP-SMA-SMK-SLB'!$F$14:$CG$713,'ALL-GTK-SD-SMP-SMA-SMK-SLB'!AP$7,FALSE)</f>
        <v>0</v>
      </c>
      <c r="AP389" s="9">
        <f>VLOOKUP($E389,'ALL-GTK-SD-SMP-SMA-SMK-SLB'!$F$14:$CG$713,'ALL-GTK-SD-SMP-SMA-SMK-SLB'!AQ$7,FALSE)</f>
        <v>0</v>
      </c>
      <c r="AQ389" s="9">
        <f>VLOOKUP($E389,'ALL-GTK-SD-SMP-SMA-SMK-SLB'!$F$14:$CG$713,'ALL-GTK-SD-SMP-SMA-SMK-SLB'!AR$7,FALSE)</f>
        <v>0</v>
      </c>
      <c r="AR389" s="9">
        <f>VLOOKUP($E389,'ALL-GTK-SD-SMP-SMA-SMK-SLB'!$F$14:$CG$713,'ALL-GTK-SD-SMP-SMA-SMK-SLB'!AS$7,FALSE)</f>
        <v>1</v>
      </c>
      <c r="AS389" s="9">
        <f>VLOOKUP($E389,'ALL-GTK-SD-SMP-SMA-SMK-SLB'!$F$14:$CG$713,'ALL-GTK-SD-SMP-SMA-SMK-SLB'!AT$7,FALSE)</f>
        <v>1</v>
      </c>
      <c r="AT389" s="9">
        <f>VLOOKUP($E389,'ALL-GTK-SD-SMP-SMA-SMK-SLB'!$F$14:$CG$713,'ALL-GTK-SD-SMP-SMA-SMK-SLB'!AU$7,FALSE)</f>
        <v>0</v>
      </c>
      <c r="AU389" s="9">
        <f>VLOOKUP($E389,'ALL-GTK-SD-SMP-SMA-SMK-SLB'!$F$14:$CG$713,'ALL-GTK-SD-SMP-SMA-SMK-SLB'!AV$7,FALSE)</f>
        <v>0</v>
      </c>
      <c r="AV389" s="9">
        <f>VLOOKUP($E389,'ALL-GTK-SD-SMP-SMA-SMK-SLB'!$F$14:$CG$713,'ALL-GTK-SD-SMP-SMA-SMK-SLB'!AW$7,FALSE)</f>
        <v>0</v>
      </c>
      <c r="AW389" s="9">
        <f>VLOOKUP($E389,'ALL-GTK-SD-SMP-SMA-SMK-SLB'!$F$14:$CG$713,'ALL-GTK-SD-SMP-SMA-SMK-SLB'!AX$7,FALSE)</f>
        <v>0</v>
      </c>
      <c r="AX389" s="9">
        <f>VLOOKUP($E389,'ALL-GTK-SD-SMP-SMA-SMK-SLB'!$F$14:$CG$713,'ALL-GTK-SD-SMP-SMA-SMK-SLB'!AY$7,FALSE)</f>
        <v>7</v>
      </c>
      <c r="AY389" s="9">
        <f>VLOOKUP($E389,'ALL-GTK-SD-SMP-SMA-SMK-SLB'!$F$14:$CG$713,'ALL-GTK-SD-SMP-SMA-SMK-SLB'!AZ$7,FALSE)</f>
        <v>7</v>
      </c>
      <c r="AZ389" s="9">
        <f>VLOOKUP($E389,'ALL-GTK-SD-SMP-SMA-SMK-SLB'!$F$14:$CG$713,'ALL-GTK-SD-SMP-SMA-SMK-SLB'!BA$7,FALSE)</f>
        <v>1</v>
      </c>
      <c r="BA389" s="9">
        <f>VLOOKUP($E389,'ALL-GTK-SD-SMP-SMA-SMK-SLB'!$F$14:$CG$713,'ALL-GTK-SD-SMP-SMA-SMK-SLB'!BB$7,FALSE)</f>
        <v>0</v>
      </c>
      <c r="BB389" s="9">
        <f>VLOOKUP($E389,'ALL-GTK-SD-SMP-SMA-SMK-SLB'!$F$14:$CG$713,'ALL-GTK-SD-SMP-SMA-SMK-SLB'!BC$7,FALSE)</f>
        <v>0</v>
      </c>
      <c r="BC389" s="9">
        <f>VLOOKUP($E389,'ALL-GTK-SD-SMP-SMA-SMK-SLB'!$F$14:$CG$713,'ALL-GTK-SD-SMP-SMA-SMK-SLB'!BD$7,FALSE)</f>
        <v>0</v>
      </c>
      <c r="BD389" s="310">
        <f t="shared" si="200"/>
        <v>1</v>
      </c>
      <c r="BE389" s="310">
        <f t="shared" si="201"/>
        <v>1</v>
      </c>
      <c r="BF389" s="10">
        <f t="shared" si="202"/>
        <v>2</v>
      </c>
      <c r="BG389" s="311">
        <f t="shared" si="203"/>
        <v>8</v>
      </c>
      <c r="BH389" s="311">
        <f t="shared" si="204"/>
        <v>7</v>
      </c>
      <c r="BI389" s="10">
        <f t="shared" si="205"/>
        <v>15</v>
      </c>
      <c r="BJ389" s="44">
        <f t="shared" si="206"/>
        <v>9</v>
      </c>
      <c r="BK389" s="44">
        <f t="shared" si="207"/>
        <v>8</v>
      </c>
      <c r="BL389" s="11">
        <f t="shared" si="208"/>
        <v>17</v>
      </c>
      <c r="BM389" s="9">
        <f>VLOOKUP($E389,'ALL-GTK-SD-SMP-SMA-SMK-SLB'!$F$14:$CG$713,'ALL-GTK-SD-SMP-SMA-SMK-SLB'!BN$7,FALSE)</f>
        <v>0</v>
      </c>
      <c r="BN389" s="9">
        <f>VLOOKUP($E389,'ALL-GTK-SD-SMP-SMA-SMK-SLB'!$F$14:$CG$713,'ALL-GTK-SD-SMP-SMA-SMK-SLB'!BO$7,FALSE)</f>
        <v>0</v>
      </c>
      <c r="BO389" s="9">
        <f>VLOOKUP($E389,'ALL-GTK-SD-SMP-SMA-SMK-SLB'!$F$14:$CG$713,'ALL-GTK-SD-SMP-SMA-SMK-SLB'!BP$7,FALSE)</f>
        <v>0</v>
      </c>
      <c r="BP389" s="9">
        <f>VLOOKUP($E389,'ALL-GTK-SD-SMP-SMA-SMK-SLB'!$F$14:$CG$713,'ALL-GTK-SD-SMP-SMA-SMK-SLB'!BQ$7,FALSE)</f>
        <v>0</v>
      </c>
      <c r="BQ389" s="9">
        <f>VLOOKUP($E389,'ALL-GTK-SD-SMP-SMA-SMK-SLB'!$F$14:$CG$713,'ALL-GTK-SD-SMP-SMA-SMK-SLB'!BR$7,FALSE)</f>
        <v>1</v>
      </c>
      <c r="BR389" s="9">
        <f>VLOOKUP($E389,'ALL-GTK-SD-SMP-SMA-SMK-SLB'!$F$14:$CG$713,'ALL-GTK-SD-SMP-SMA-SMK-SLB'!BS$7,FALSE)</f>
        <v>0</v>
      </c>
      <c r="BS389" s="9">
        <f>VLOOKUP($E389,'ALL-GTK-SD-SMP-SMA-SMK-SLB'!$F$14:$CG$713,'ALL-GTK-SD-SMP-SMA-SMK-SLB'!BT$7,FALSE)</f>
        <v>0</v>
      </c>
      <c r="BT389" s="9">
        <f>VLOOKUP($E389,'ALL-GTK-SD-SMP-SMA-SMK-SLB'!$F$14:$CG$713,'ALL-GTK-SD-SMP-SMA-SMK-SLB'!BU$7,FALSE)</f>
        <v>0</v>
      </c>
      <c r="BU389" s="299">
        <f t="shared" si="209"/>
        <v>1</v>
      </c>
      <c r="BV389" s="299">
        <f t="shared" si="210"/>
        <v>0</v>
      </c>
      <c r="BW389" s="44">
        <f t="shared" si="211"/>
        <v>1</v>
      </c>
      <c r="BX389" s="44">
        <f t="shared" si="212"/>
        <v>0</v>
      </c>
      <c r="BY389" s="11">
        <f t="shared" si="213"/>
        <v>1</v>
      </c>
      <c r="BZ389" s="14">
        <f t="shared" si="214"/>
        <v>9</v>
      </c>
      <c r="CA389" s="14">
        <f t="shared" si="215"/>
        <v>8</v>
      </c>
      <c r="CB389" s="13">
        <f t="shared" si="216"/>
        <v>1</v>
      </c>
      <c r="CC389" s="13">
        <f t="shared" si="217"/>
        <v>0</v>
      </c>
      <c r="CD389" s="312">
        <f t="shared" si="218"/>
        <v>10</v>
      </c>
      <c r="CE389" s="312">
        <f t="shared" si="219"/>
        <v>8</v>
      </c>
      <c r="CF389" s="313">
        <f t="shared" si="220"/>
        <v>18</v>
      </c>
      <c r="CG389" s="302" t="str">
        <f t="shared" si="221"/>
        <v>OK</v>
      </c>
    </row>
    <row r="390" spans="1:85" ht="14.25" x14ac:dyDescent="0.25">
      <c r="A390" s="6">
        <v>378</v>
      </c>
      <c r="B390" s="495">
        <v>378</v>
      </c>
      <c r="C390" s="495" t="s">
        <v>6</v>
      </c>
      <c r="D390" s="496" t="s">
        <v>22</v>
      </c>
      <c r="E390" s="626">
        <v>20319792</v>
      </c>
      <c r="F390" s="627" t="s">
        <v>646</v>
      </c>
      <c r="G390" s="624" t="s">
        <v>52</v>
      </c>
      <c r="H390" s="9">
        <f>VLOOKUP($E390,'ALL-GTK-SD-SMP-SMA-SMK-SLB'!$F$14:$CG$713,'ALL-GTK-SD-SMP-SMA-SMK-SLB'!I$7,FALSE)</f>
        <v>0</v>
      </c>
      <c r="I390" s="9">
        <f>VLOOKUP($E390,'ALL-GTK-SD-SMP-SMA-SMK-SLB'!$F$14:$CG$713,'ALL-GTK-SD-SMP-SMA-SMK-SLB'!J$7,FALSE)</f>
        <v>0</v>
      </c>
      <c r="J390" s="9">
        <f>VLOOKUP($E390,'ALL-GTK-SD-SMP-SMA-SMK-SLB'!$F$14:$CG$713,'ALL-GTK-SD-SMP-SMA-SMK-SLB'!K$7,FALSE)</f>
        <v>0</v>
      </c>
      <c r="K390" s="9">
        <f>VLOOKUP($E390,'ALL-GTK-SD-SMP-SMA-SMK-SLB'!$F$14:$CG$713,'ALL-GTK-SD-SMP-SMA-SMK-SLB'!L$7,FALSE)</f>
        <v>0</v>
      </c>
      <c r="L390" s="9">
        <f>VLOOKUP($E390,'ALL-GTK-SD-SMP-SMA-SMK-SLB'!$F$14:$CG$713,'ALL-GTK-SD-SMP-SMA-SMK-SLB'!M$7,FALSE)</f>
        <v>1</v>
      </c>
      <c r="M390" s="9">
        <f>VLOOKUP($E390,'ALL-GTK-SD-SMP-SMA-SMK-SLB'!$F$14:$CG$713,'ALL-GTK-SD-SMP-SMA-SMK-SLB'!N$7,FALSE)</f>
        <v>2</v>
      </c>
      <c r="N390" s="9">
        <f>VLOOKUP($E390,'ALL-GTK-SD-SMP-SMA-SMK-SLB'!$F$14:$CG$713,'ALL-GTK-SD-SMP-SMA-SMK-SLB'!O$7,FALSE)</f>
        <v>4</v>
      </c>
      <c r="O390" s="9">
        <f>VLOOKUP($E390,'ALL-GTK-SD-SMP-SMA-SMK-SLB'!$F$14:$CG$713,'ALL-GTK-SD-SMP-SMA-SMK-SLB'!P$7,FALSE)</f>
        <v>5</v>
      </c>
      <c r="P390" s="299">
        <f t="shared" si="186"/>
        <v>5</v>
      </c>
      <c r="Q390" s="299">
        <f t="shared" si="187"/>
        <v>7</v>
      </c>
      <c r="R390" s="300">
        <f t="shared" si="188"/>
        <v>12</v>
      </c>
      <c r="S390" s="9">
        <f>VLOOKUP($E390,'ALL-GTK-SD-SMP-SMA-SMK-SLB'!$F$14:$CG$713,'ALL-GTK-SD-SMP-SMA-SMK-SLB'!T$7,FALSE)</f>
        <v>0</v>
      </c>
      <c r="T390" s="9">
        <f>VLOOKUP($E390,'ALL-GTK-SD-SMP-SMA-SMK-SLB'!$F$14:$CG$713,'ALL-GTK-SD-SMP-SMA-SMK-SLB'!U$7,FALSE)</f>
        <v>0</v>
      </c>
      <c r="U390" s="9">
        <f>VLOOKUP($E390,'ALL-GTK-SD-SMP-SMA-SMK-SLB'!$F$14:$CG$713,'ALL-GTK-SD-SMP-SMA-SMK-SLB'!V$7,FALSE)</f>
        <v>0</v>
      </c>
      <c r="V390" s="9">
        <f>VLOOKUP($E390,'ALL-GTK-SD-SMP-SMA-SMK-SLB'!$F$14:$CG$713,'ALL-GTK-SD-SMP-SMA-SMK-SLB'!W$7,FALSE)</f>
        <v>3</v>
      </c>
      <c r="W390" s="9">
        <f>VLOOKUP($E390,'ALL-GTK-SD-SMP-SMA-SMK-SLB'!$F$14:$CG$713,'ALL-GTK-SD-SMP-SMA-SMK-SLB'!X$7,FALSE)</f>
        <v>1</v>
      </c>
      <c r="X390" s="9">
        <f>VLOOKUP($E390,'ALL-GTK-SD-SMP-SMA-SMK-SLB'!$F$14:$CG$713,'ALL-GTK-SD-SMP-SMA-SMK-SLB'!Y$7,FALSE)</f>
        <v>3</v>
      </c>
      <c r="Y390" s="299">
        <f t="shared" si="189"/>
        <v>1</v>
      </c>
      <c r="Z390" s="299">
        <f t="shared" si="190"/>
        <v>6</v>
      </c>
      <c r="AA390" s="10">
        <f t="shared" si="191"/>
        <v>7</v>
      </c>
      <c r="AB390" s="44">
        <f t="shared" si="192"/>
        <v>6</v>
      </c>
      <c r="AC390" s="44">
        <f t="shared" si="193"/>
        <v>13</v>
      </c>
      <c r="AD390" s="11">
        <f t="shared" si="194"/>
        <v>19</v>
      </c>
      <c r="AE390" s="9">
        <f>VLOOKUP($E390,'ALL-GTK-SD-SMP-SMA-SMK-SLB'!$F$14:$CG$713,'ALL-GTK-SD-SMP-SMA-SMK-SLB'!AF$7,FALSE)</f>
        <v>1</v>
      </c>
      <c r="AF390" s="9">
        <f>VLOOKUP($E390,'ALL-GTK-SD-SMP-SMA-SMK-SLB'!$F$14:$CG$713,'ALL-GTK-SD-SMP-SMA-SMK-SLB'!AG$7,FALSE)</f>
        <v>7</v>
      </c>
      <c r="AG390" s="10">
        <f t="shared" si="195"/>
        <v>8</v>
      </c>
      <c r="AH390" s="9">
        <f>VLOOKUP($E390,'ALL-GTK-SD-SMP-SMA-SMK-SLB'!$F$14:$CG$713,'ALL-GTK-SD-SMP-SMA-SMK-SLB'!AI$7,FALSE)</f>
        <v>5</v>
      </c>
      <c r="AI390" s="9">
        <f>VLOOKUP($E390,'ALL-GTK-SD-SMP-SMA-SMK-SLB'!$F$14:$CG$713,'ALL-GTK-SD-SMP-SMA-SMK-SLB'!AJ$7,FALSE)</f>
        <v>6</v>
      </c>
      <c r="AJ390" s="10">
        <f t="shared" si="196"/>
        <v>11</v>
      </c>
      <c r="AK390" s="44">
        <f t="shared" si="197"/>
        <v>6</v>
      </c>
      <c r="AL390" s="44">
        <f t="shared" si="198"/>
        <v>13</v>
      </c>
      <c r="AM390" s="11">
        <f t="shared" si="199"/>
        <v>19</v>
      </c>
      <c r="AN390" s="299">
        <f>VLOOKUP($E390,'ALL-GTK-SD-SMP-SMA-SMK-SLB'!$F$14:$CG$713,'ALL-GTK-SD-SMP-SMA-SMK-SLB'!AO$7,FALSE)</f>
        <v>0</v>
      </c>
      <c r="AO390" s="299">
        <f>VLOOKUP($E390,'ALL-GTK-SD-SMP-SMA-SMK-SLB'!$F$14:$CG$713,'ALL-GTK-SD-SMP-SMA-SMK-SLB'!AP$7,FALSE)</f>
        <v>1</v>
      </c>
      <c r="AP390" s="9">
        <f>VLOOKUP($E390,'ALL-GTK-SD-SMP-SMA-SMK-SLB'!$F$14:$CG$713,'ALL-GTK-SD-SMP-SMA-SMK-SLB'!AQ$7,FALSE)</f>
        <v>0</v>
      </c>
      <c r="AQ390" s="9">
        <f>VLOOKUP($E390,'ALL-GTK-SD-SMP-SMA-SMK-SLB'!$F$14:$CG$713,'ALL-GTK-SD-SMP-SMA-SMK-SLB'!AR$7,FALSE)</f>
        <v>0</v>
      </c>
      <c r="AR390" s="9">
        <f>VLOOKUP($E390,'ALL-GTK-SD-SMP-SMA-SMK-SLB'!$F$14:$CG$713,'ALL-GTK-SD-SMP-SMA-SMK-SLB'!AS$7,FALSE)</f>
        <v>0</v>
      </c>
      <c r="AS390" s="9">
        <f>VLOOKUP($E390,'ALL-GTK-SD-SMP-SMA-SMK-SLB'!$F$14:$CG$713,'ALL-GTK-SD-SMP-SMA-SMK-SLB'!AT$7,FALSE)</f>
        <v>0</v>
      </c>
      <c r="AT390" s="9">
        <f>VLOOKUP($E390,'ALL-GTK-SD-SMP-SMA-SMK-SLB'!$F$14:$CG$713,'ALL-GTK-SD-SMP-SMA-SMK-SLB'!AU$7,FALSE)</f>
        <v>0</v>
      </c>
      <c r="AU390" s="9">
        <f>VLOOKUP($E390,'ALL-GTK-SD-SMP-SMA-SMK-SLB'!$F$14:$CG$713,'ALL-GTK-SD-SMP-SMA-SMK-SLB'!AV$7,FALSE)</f>
        <v>0</v>
      </c>
      <c r="AV390" s="9">
        <f>VLOOKUP($E390,'ALL-GTK-SD-SMP-SMA-SMK-SLB'!$F$14:$CG$713,'ALL-GTK-SD-SMP-SMA-SMK-SLB'!AW$7,FALSE)</f>
        <v>0</v>
      </c>
      <c r="AW390" s="9">
        <f>VLOOKUP($E390,'ALL-GTK-SD-SMP-SMA-SMK-SLB'!$F$14:$CG$713,'ALL-GTK-SD-SMP-SMA-SMK-SLB'!AX$7,FALSE)</f>
        <v>0</v>
      </c>
      <c r="AX390" s="9">
        <f>VLOOKUP($E390,'ALL-GTK-SD-SMP-SMA-SMK-SLB'!$F$14:$CG$713,'ALL-GTK-SD-SMP-SMA-SMK-SLB'!AY$7,FALSE)</f>
        <v>6</v>
      </c>
      <c r="AY390" s="9">
        <f>VLOOKUP($E390,'ALL-GTK-SD-SMP-SMA-SMK-SLB'!$F$14:$CG$713,'ALL-GTK-SD-SMP-SMA-SMK-SLB'!AZ$7,FALSE)</f>
        <v>12</v>
      </c>
      <c r="AZ390" s="9">
        <f>VLOOKUP($E390,'ALL-GTK-SD-SMP-SMA-SMK-SLB'!$F$14:$CG$713,'ALL-GTK-SD-SMP-SMA-SMK-SLB'!BA$7,FALSE)</f>
        <v>0</v>
      </c>
      <c r="BA390" s="9">
        <f>VLOOKUP($E390,'ALL-GTK-SD-SMP-SMA-SMK-SLB'!$F$14:$CG$713,'ALL-GTK-SD-SMP-SMA-SMK-SLB'!BB$7,FALSE)</f>
        <v>0</v>
      </c>
      <c r="BB390" s="9">
        <f>VLOOKUP($E390,'ALL-GTK-SD-SMP-SMA-SMK-SLB'!$F$14:$CG$713,'ALL-GTK-SD-SMP-SMA-SMK-SLB'!BC$7,FALSE)</f>
        <v>0</v>
      </c>
      <c r="BC390" s="9">
        <f>VLOOKUP($E390,'ALL-GTK-SD-SMP-SMA-SMK-SLB'!$F$14:$CG$713,'ALL-GTK-SD-SMP-SMA-SMK-SLB'!BD$7,FALSE)</f>
        <v>0</v>
      </c>
      <c r="BD390" s="310">
        <f t="shared" si="200"/>
        <v>0</v>
      </c>
      <c r="BE390" s="310">
        <f t="shared" si="201"/>
        <v>1</v>
      </c>
      <c r="BF390" s="10">
        <f t="shared" si="202"/>
        <v>1</v>
      </c>
      <c r="BG390" s="311">
        <f t="shared" si="203"/>
        <v>6</v>
      </c>
      <c r="BH390" s="311">
        <f t="shared" si="204"/>
        <v>12</v>
      </c>
      <c r="BI390" s="10">
        <f t="shared" si="205"/>
        <v>18</v>
      </c>
      <c r="BJ390" s="44">
        <f t="shared" si="206"/>
        <v>6</v>
      </c>
      <c r="BK390" s="44">
        <f t="shared" si="207"/>
        <v>13</v>
      </c>
      <c r="BL390" s="11">
        <f t="shared" si="208"/>
        <v>19</v>
      </c>
      <c r="BM390" s="9">
        <f>VLOOKUP($E390,'ALL-GTK-SD-SMP-SMA-SMK-SLB'!$F$14:$CG$713,'ALL-GTK-SD-SMP-SMA-SMK-SLB'!BN$7,FALSE)</f>
        <v>0</v>
      </c>
      <c r="BN390" s="9">
        <f>VLOOKUP($E390,'ALL-GTK-SD-SMP-SMA-SMK-SLB'!$F$14:$CG$713,'ALL-GTK-SD-SMP-SMA-SMK-SLB'!BO$7,FALSE)</f>
        <v>0</v>
      </c>
      <c r="BO390" s="9">
        <f>VLOOKUP($E390,'ALL-GTK-SD-SMP-SMA-SMK-SLB'!$F$14:$CG$713,'ALL-GTK-SD-SMP-SMA-SMK-SLB'!BP$7,FALSE)</f>
        <v>0</v>
      </c>
      <c r="BP390" s="9">
        <f>VLOOKUP($E390,'ALL-GTK-SD-SMP-SMA-SMK-SLB'!$F$14:$CG$713,'ALL-GTK-SD-SMP-SMA-SMK-SLB'!BQ$7,FALSE)</f>
        <v>0</v>
      </c>
      <c r="BQ390" s="9">
        <f>VLOOKUP($E390,'ALL-GTK-SD-SMP-SMA-SMK-SLB'!$F$14:$CG$713,'ALL-GTK-SD-SMP-SMA-SMK-SLB'!BR$7,FALSE)</f>
        <v>0</v>
      </c>
      <c r="BR390" s="9">
        <f>VLOOKUP($E390,'ALL-GTK-SD-SMP-SMA-SMK-SLB'!$F$14:$CG$713,'ALL-GTK-SD-SMP-SMA-SMK-SLB'!BS$7,FALSE)</f>
        <v>0</v>
      </c>
      <c r="BS390" s="9">
        <f>VLOOKUP($E390,'ALL-GTK-SD-SMP-SMA-SMK-SLB'!$F$14:$CG$713,'ALL-GTK-SD-SMP-SMA-SMK-SLB'!BT$7,FALSE)</f>
        <v>0</v>
      </c>
      <c r="BT390" s="9">
        <f>VLOOKUP($E390,'ALL-GTK-SD-SMP-SMA-SMK-SLB'!$F$14:$CG$713,'ALL-GTK-SD-SMP-SMA-SMK-SLB'!BU$7,FALSE)</f>
        <v>1</v>
      </c>
      <c r="BU390" s="299">
        <f t="shared" si="209"/>
        <v>0</v>
      </c>
      <c r="BV390" s="299">
        <f t="shared" si="210"/>
        <v>1</v>
      </c>
      <c r="BW390" s="44">
        <f t="shared" si="211"/>
        <v>0</v>
      </c>
      <c r="BX390" s="44">
        <f t="shared" si="212"/>
        <v>1</v>
      </c>
      <c r="BY390" s="11">
        <f t="shared" si="213"/>
        <v>1</v>
      </c>
      <c r="BZ390" s="14">
        <f t="shared" si="214"/>
        <v>6</v>
      </c>
      <c r="CA390" s="14">
        <f t="shared" si="215"/>
        <v>13</v>
      </c>
      <c r="CB390" s="13">
        <f t="shared" si="216"/>
        <v>0</v>
      </c>
      <c r="CC390" s="13">
        <f t="shared" si="217"/>
        <v>1</v>
      </c>
      <c r="CD390" s="312">
        <f t="shared" si="218"/>
        <v>6</v>
      </c>
      <c r="CE390" s="312">
        <f t="shared" si="219"/>
        <v>14</v>
      </c>
      <c r="CF390" s="313">
        <f t="shared" si="220"/>
        <v>20</v>
      </c>
      <c r="CG390" s="302" t="str">
        <f t="shared" si="221"/>
        <v>OK</v>
      </c>
    </row>
    <row r="391" spans="1:85" ht="14.25" x14ac:dyDescent="0.25">
      <c r="A391" s="6">
        <v>379</v>
      </c>
      <c r="B391" s="495">
        <v>379</v>
      </c>
      <c r="C391" s="495" t="s">
        <v>6</v>
      </c>
      <c r="D391" s="496" t="s">
        <v>22</v>
      </c>
      <c r="E391" s="626">
        <v>20319790</v>
      </c>
      <c r="F391" s="627" t="s">
        <v>647</v>
      </c>
      <c r="G391" s="624" t="s">
        <v>52</v>
      </c>
      <c r="H391" s="9">
        <f>VLOOKUP($E391,'ALL-GTK-SD-SMP-SMA-SMK-SLB'!$F$14:$CG$713,'ALL-GTK-SD-SMP-SMA-SMK-SLB'!I$7,FALSE)</f>
        <v>0</v>
      </c>
      <c r="I391" s="9">
        <f>VLOOKUP($E391,'ALL-GTK-SD-SMP-SMA-SMK-SLB'!$F$14:$CG$713,'ALL-GTK-SD-SMP-SMA-SMK-SLB'!J$7,FALSE)</f>
        <v>0</v>
      </c>
      <c r="J391" s="9">
        <f>VLOOKUP($E391,'ALL-GTK-SD-SMP-SMA-SMK-SLB'!$F$14:$CG$713,'ALL-GTK-SD-SMP-SMA-SMK-SLB'!K$7,FALSE)</f>
        <v>0</v>
      </c>
      <c r="K391" s="9">
        <f>VLOOKUP($E391,'ALL-GTK-SD-SMP-SMA-SMK-SLB'!$F$14:$CG$713,'ALL-GTK-SD-SMP-SMA-SMK-SLB'!L$7,FALSE)</f>
        <v>0</v>
      </c>
      <c r="L391" s="9">
        <f>VLOOKUP($E391,'ALL-GTK-SD-SMP-SMA-SMK-SLB'!$F$14:$CG$713,'ALL-GTK-SD-SMP-SMA-SMK-SLB'!M$7,FALSE)</f>
        <v>0</v>
      </c>
      <c r="M391" s="9">
        <f>VLOOKUP($E391,'ALL-GTK-SD-SMP-SMA-SMK-SLB'!$F$14:$CG$713,'ALL-GTK-SD-SMP-SMA-SMK-SLB'!N$7,FALSE)</f>
        <v>3</v>
      </c>
      <c r="N391" s="9">
        <f>VLOOKUP($E391,'ALL-GTK-SD-SMP-SMA-SMK-SLB'!$F$14:$CG$713,'ALL-GTK-SD-SMP-SMA-SMK-SLB'!O$7,FALSE)</f>
        <v>1</v>
      </c>
      <c r="O391" s="9">
        <f>VLOOKUP($E391,'ALL-GTK-SD-SMP-SMA-SMK-SLB'!$F$14:$CG$713,'ALL-GTK-SD-SMP-SMA-SMK-SLB'!P$7,FALSE)</f>
        <v>3</v>
      </c>
      <c r="P391" s="299">
        <f t="shared" si="186"/>
        <v>1</v>
      </c>
      <c r="Q391" s="299">
        <f t="shared" si="187"/>
        <v>6</v>
      </c>
      <c r="R391" s="300">
        <f t="shared" si="188"/>
        <v>7</v>
      </c>
      <c r="S391" s="9">
        <f>VLOOKUP($E391,'ALL-GTK-SD-SMP-SMA-SMK-SLB'!$F$14:$CG$713,'ALL-GTK-SD-SMP-SMA-SMK-SLB'!T$7,FALSE)</f>
        <v>0</v>
      </c>
      <c r="T391" s="9">
        <f>VLOOKUP($E391,'ALL-GTK-SD-SMP-SMA-SMK-SLB'!$F$14:$CG$713,'ALL-GTK-SD-SMP-SMA-SMK-SLB'!U$7,FALSE)</f>
        <v>0</v>
      </c>
      <c r="U391" s="9">
        <f>VLOOKUP($E391,'ALL-GTK-SD-SMP-SMA-SMK-SLB'!$F$14:$CG$713,'ALL-GTK-SD-SMP-SMA-SMK-SLB'!V$7,FALSE)</f>
        <v>1</v>
      </c>
      <c r="V391" s="9">
        <f>VLOOKUP($E391,'ALL-GTK-SD-SMP-SMA-SMK-SLB'!$F$14:$CG$713,'ALL-GTK-SD-SMP-SMA-SMK-SLB'!W$7,FALSE)</f>
        <v>0</v>
      </c>
      <c r="W391" s="9">
        <f>VLOOKUP($E391,'ALL-GTK-SD-SMP-SMA-SMK-SLB'!$F$14:$CG$713,'ALL-GTK-SD-SMP-SMA-SMK-SLB'!X$7,FALSE)</f>
        <v>3</v>
      </c>
      <c r="X391" s="9">
        <f>VLOOKUP($E391,'ALL-GTK-SD-SMP-SMA-SMK-SLB'!$F$14:$CG$713,'ALL-GTK-SD-SMP-SMA-SMK-SLB'!Y$7,FALSE)</f>
        <v>3</v>
      </c>
      <c r="Y391" s="299">
        <f t="shared" si="189"/>
        <v>4</v>
      </c>
      <c r="Z391" s="299">
        <f t="shared" si="190"/>
        <v>3</v>
      </c>
      <c r="AA391" s="10">
        <f t="shared" si="191"/>
        <v>7</v>
      </c>
      <c r="AB391" s="44">
        <f t="shared" si="192"/>
        <v>5</v>
      </c>
      <c r="AC391" s="44">
        <f t="shared" si="193"/>
        <v>9</v>
      </c>
      <c r="AD391" s="11">
        <f t="shared" si="194"/>
        <v>14</v>
      </c>
      <c r="AE391" s="9">
        <f>VLOOKUP($E391,'ALL-GTK-SD-SMP-SMA-SMK-SLB'!$F$14:$CG$713,'ALL-GTK-SD-SMP-SMA-SMK-SLB'!AF$7,FALSE)</f>
        <v>4</v>
      </c>
      <c r="AF391" s="9">
        <f>VLOOKUP($E391,'ALL-GTK-SD-SMP-SMA-SMK-SLB'!$F$14:$CG$713,'ALL-GTK-SD-SMP-SMA-SMK-SLB'!AG$7,FALSE)</f>
        <v>4</v>
      </c>
      <c r="AG391" s="10">
        <f t="shared" si="195"/>
        <v>8</v>
      </c>
      <c r="AH391" s="9">
        <f>VLOOKUP($E391,'ALL-GTK-SD-SMP-SMA-SMK-SLB'!$F$14:$CG$713,'ALL-GTK-SD-SMP-SMA-SMK-SLB'!AI$7,FALSE)</f>
        <v>1</v>
      </c>
      <c r="AI391" s="9">
        <f>VLOOKUP($E391,'ALL-GTK-SD-SMP-SMA-SMK-SLB'!$F$14:$CG$713,'ALL-GTK-SD-SMP-SMA-SMK-SLB'!AJ$7,FALSE)</f>
        <v>5</v>
      </c>
      <c r="AJ391" s="10">
        <f t="shared" si="196"/>
        <v>6</v>
      </c>
      <c r="AK391" s="44">
        <f t="shared" si="197"/>
        <v>5</v>
      </c>
      <c r="AL391" s="44">
        <f t="shared" si="198"/>
        <v>9</v>
      </c>
      <c r="AM391" s="11">
        <f t="shared" si="199"/>
        <v>14</v>
      </c>
      <c r="AN391" s="299">
        <f>VLOOKUP($E391,'ALL-GTK-SD-SMP-SMA-SMK-SLB'!$F$14:$CG$713,'ALL-GTK-SD-SMP-SMA-SMK-SLB'!AO$7,FALSE)</f>
        <v>0</v>
      </c>
      <c r="AO391" s="299">
        <f>VLOOKUP($E391,'ALL-GTK-SD-SMP-SMA-SMK-SLB'!$F$14:$CG$713,'ALL-GTK-SD-SMP-SMA-SMK-SLB'!AP$7,FALSE)</f>
        <v>0</v>
      </c>
      <c r="AP391" s="9">
        <f>VLOOKUP($E391,'ALL-GTK-SD-SMP-SMA-SMK-SLB'!$F$14:$CG$713,'ALL-GTK-SD-SMP-SMA-SMK-SLB'!AQ$7,FALSE)</f>
        <v>0</v>
      </c>
      <c r="AQ391" s="9">
        <f>VLOOKUP($E391,'ALL-GTK-SD-SMP-SMA-SMK-SLB'!$F$14:$CG$713,'ALL-GTK-SD-SMP-SMA-SMK-SLB'!AR$7,FALSE)</f>
        <v>0</v>
      </c>
      <c r="AR391" s="9">
        <f>VLOOKUP($E391,'ALL-GTK-SD-SMP-SMA-SMK-SLB'!$F$14:$CG$713,'ALL-GTK-SD-SMP-SMA-SMK-SLB'!AS$7,FALSE)</f>
        <v>0</v>
      </c>
      <c r="AS391" s="9">
        <f>VLOOKUP($E391,'ALL-GTK-SD-SMP-SMA-SMK-SLB'!$F$14:$CG$713,'ALL-GTK-SD-SMP-SMA-SMK-SLB'!AT$7,FALSE)</f>
        <v>0</v>
      </c>
      <c r="AT391" s="9">
        <f>VLOOKUP($E391,'ALL-GTK-SD-SMP-SMA-SMK-SLB'!$F$14:$CG$713,'ALL-GTK-SD-SMP-SMA-SMK-SLB'!AU$7,FALSE)</f>
        <v>0</v>
      </c>
      <c r="AU391" s="9">
        <f>VLOOKUP($E391,'ALL-GTK-SD-SMP-SMA-SMK-SLB'!$F$14:$CG$713,'ALL-GTK-SD-SMP-SMA-SMK-SLB'!AV$7,FALSE)</f>
        <v>0</v>
      </c>
      <c r="AV391" s="9">
        <f>VLOOKUP($E391,'ALL-GTK-SD-SMP-SMA-SMK-SLB'!$F$14:$CG$713,'ALL-GTK-SD-SMP-SMA-SMK-SLB'!AW$7,FALSE)</f>
        <v>0</v>
      </c>
      <c r="AW391" s="9">
        <f>VLOOKUP($E391,'ALL-GTK-SD-SMP-SMA-SMK-SLB'!$F$14:$CG$713,'ALL-GTK-SD-SMP-SMA-SMK-SLB'!AX$7,FALSE)</f>
        <v>0</v>
      </c>
      <c r="AX391" s="9">
        <f>VLOOKUP($E391,'ALL-GTK-SD-SMP-SMA-SMK-SLB'!$F$14:$CG$713,'ALL-GTK-SD-SMP-SMA-SMK-SLB'!AY$7,FALSE)</f>
        <v>5</v>
      </c>
      <c r="AY391" s="9">
        <f>VLOOKUP($E391,'ALL-GTK-SD-SMP-SMA-SMK-SLB'!$F$14:$CG$713,'ALL-GTK-SD-SMP-SMA-SMK-SLB'!AZ$7,FALSE)</f>
        <v>9</v>
      </c>
      <c r="AZ391" s="9">
        <f>VLOOKUP($E391,'ALL-GTK-SD-SMP-SMA-SMK-SLB'!$F$14:$CG$713,'ALL-GTK-SD-SMP-SMA-SMK-SLB'!BA$7,FALSE)</f>
        <v>0</v>
      </c>
      <c r="BA391" s="9">
        <f>VLOOKUP($E391,'ALL-GTK-SD-SMP-SMA-SMK-SLB'!$F$14:$CG$713,'ALL-GTK-SD-SMP-SMA-SMK-SLB'!BB$7,FALSE)</f>
        <v>0</v>
      </c>
      <c r="BB391" s="9">
        <f>VLOOKUP($E391,'ALL-GTK-SD-SMP-SMA-SMK-SLB'!$F$14:$CG$713,'ALL-GTK-SD-SMP-SMA-SMK-SLB'!BC$7,FALSE)</f>
        <v>0</v>
      </c>
      <c r="BC391" s="9">
        <f>VLOOKUP($E391,'ALL-GTK-SD-SMP-SMA-SMK-SLB'!$F$14:$CG$713,'ALL-GTK-SD-SMP-SMA-SMK-SLB'!BD$7,FALSE)</f>
        <v>0</v>
      </c>
      <c r="BD391" s="310">
        <f t="shared" si="200"/>
        <v>0</v>
      </c>
      <c r="BE391" s="310">
        <f t="shared" si="201"/>
        <v>0</v>
      </c>
      <c r="BF391" s="10">
        <f t="shared" si="202"/>
        <v>0</v>
      </c>
      <c r="BG391" s="311">
        <f t="shared" si="203"/>
        <v>5</v>
      </c>
      <c r="BH391" s="311">
        <f t="shared" si="204"/>
        <v>9</v>
      </c>
      <c r="BI391" s="10">
        <f t="shared" si="205"/>
        <v>14</v>
      </c>
      <c r="BJ391" s="44">
        <f t="shared" si="206"/>
        <v>5</v>
      </c>
      <c r="BK391" s="44">
        <f t="shared" si="207"/>
        <v>9</v>
      </c>
      <c r="BL391" s="11">
        <f t="shared" si="208"/>
        <v>14</v>
      </c>
      <c r="BM391" s="9">
        <f>VLOOKUP($E391,'ALL-GTK-SD-SMP-SMA-SMK-SLB'!$F$14:$CG$713,'ALL-GTK-SD-SMP-SMA-SMK-SLB'!BN$7,FALSE)</f>
        <v>0</v>
      </c>
      <c r="BN391" s="9">
        <f>VLOOKUP($E391,'ALL-GTK-SD-SMP-SMA-SMK-SLB'!$F$14:$CG$713,'ALL-GTK-SD-SMP-SMA-SMK-SLB'!BO$7,FALSE)</f>
        <v>0</v>
      </c>
      <c r="BO391" s="9">
        <f>VLOOKUP($E391,'ALL-GTK-SD-SMP-SMA-SMK-SLB'!$F$14:$CG$713,'ALL-GTK-SD-SMP-SMA-SMK-SLB'!BP$7,FALSE)</f>
        <v>0</v>
      </c>
      <c r="BP391" s="9">
        <f>VLOOKUP($E391,'ALL-GTK-SD-SMP-SMA-SMK-SLB'!$F$14:$CG$713,'ALL-GTK-SD-SMP-SMA-SMK-SLB'!BQ$7,FALSE)</f>
        <v>0</v>
      </c>
      <c r="BQ391" s="9">
        <f>VLOOKUP($E391,'ALL-GTK-SD-SMP-SMA-SMK-SLB'!$F$14:$CG$713,'ALL-GTK-SD-SMP-SMA-SMK-SLB'!BR$7,FALSE)</f>
        <v>0</v>
      </c>
      <c r="BR391" s="9">
        <f>VLOOKUP($E391,'ALL-GTK-SD-SMP-SMA-SMK-SLB'!$F$14:$CG$713,'ALL-GTK-SD-SMP-SMA-SMK-SLB'!BS$7,FALSE)</f>
        <v>0</v>
      </c>
      <c r="BS391" s="9">
        <f>VLOOKUP($E391,'ALL-GTK-SD-SMP-SMA-SMK-SLB'!$F$14:$CG$713,'ALL-GTK-SD-SMP-SMA-SMK-SLB'!BT$7,FALSE)</f>
        <v>0</v>
      </c>
      <c r="BT391" s="9">
        <f>VLOOKUP($E391,'ALL-GTK-SD-SMP-SMA-SMK-SLB'!$F$14:$CG$713,'ALL-GTK-SD-SMP-SMA-SMK-SLB'!BU$7,FALSE)</f>
        <v>0</v>
      </c>
      <c r="BU391" s="299">
        <f t="shared" si="209"/>
        <v>0</v>
      </c>
      <c r="BV391" s="299">
        <f t="shared" si="210"/>
        <v>0</v>
      </c>
      <c r="BW391" s="44">
        <f t="shared" si="211"/>
        <v>0</v>
      </c>
      <c r="BX391" s="44">
        <f t="shared" si="212"/>
        <v>0</v>
      </c>
      <c r="BY391" s="11">
        <f t="shared" si="213"/>
        <v>0</v>
      </c>
      <c r="BZ391" s="14">
        <f t="shared" si="214"/>
        <v>5</v>
      </c>
      <c r="CA391" s="14">
        <f t="shared" si="215"/>
        <v>9</v>
      </c>
      <c r="CB391" s="13">
        <f t="shared" si="216"/>
        <v>0</v>
      </c>
      <c r="CC391" s="13">
        <f t="shared" si="217"/>
        <v>0</v>
      </c>
      <c r="CD391" s="312">
        <f t="shared" si="218"/>
        <v>5</v>
      </c>
      <c r="CE391" s="312">
        <f t="shared" si="219"/>
        <v>9</v>
      </c>
      <c r="CF391" s="313">
        <f t="shared" si="220"/>
        <v>14</v>
      </c>
      <c r="CG391" s="302" t="str">
        <f t="shared" si="221"/>
        <v>OK</v>
      </c>
    </row>
    <row r="392" spans="1:85" ht="14.25" x14ac:dyDescent="0.25">
      <c r="A392" s="6">
        <v>380</v>
      </c>
      <c r="B392" s="495">
        <v>380</v>
      </c>
      <c r="C392" s="495" t="s">
        <v>6</v>
      </c>
      <c r="D392" s="496" t="s">
        <v>22</v>
      </c>
      <c r="E392" s="626">
        <v>20319804</v>
      </c>
      <c r="F392" s="627" t="s">
        <v>648</v>
      </c>
      <c r="G392" s="624" t="s">
        <v>52</v>
      </c>
      <c r="H392" s="9">
        <f>VLOOKUP($E392,'ALL-GTK-SD-SMP-SMA-SMK-SLB'!$F$14:$CG$713,'ALL-GTK-SD-SMP-SMA-SMK-SLB'!I$7,FALSE)</f>
        <v>0</v>
      </c>
      <c r="I392" s="9">
        <f>VLOOKUP($E392,'ALL-GTK-SD-SMP-SMA-SMK-SLB'!$F$14:$CG$713,'ALL-GTK-SD-SMP-SMA-SMK-SLB'!J$7,FALSE)</f>
        <v>0</v>
      </c>
      <c r="J392" s="9">
        <f>VLOOKUP($E392,'ALL-GTK-SD-SMP-SMA-SMK-SLB'!$F$14:$CG$713,'ALL-GTK-SD-SMP-SMA-SMK-SLB'!K$7,FALSE)</f>
        <v>0</v>
      </c>
      <c r="K392" s="9">
        <f>VLOOKUP($E392,'ALL-GTK-SD-SMP-SMA-SMK-SLB'!$F$14:$CG$713,'ALL-GTK-SD-SMP-SMA-SMK-SLB'!L$7,FALSE)</f>
        <v>0</v>
      </c>
      <c r="L392" s="9">
        <f>VLOOKUP($E392,'ALL-GTK-SD-SMP-SMA-SMK-SLB'!$F$14:$CG$713,'ALL-GTK-SD-SMP-SMA-SMK-SLB'!M$7,FALSE)</f>
        <v>1</v>
      </c>
      <c r="M392" s="9">
        <f>VLOOKUP($E392,'ALL-GTK-SD-SMP-SMA-SMK-SLB'!$F$14:$CG$713,'ALL-GTK-SD-SMP-SMA-SMK-SLB'!N$7,FALSE)</f>
        <v>3</v>
      </c>
      <c r="N392" s="9">
        <f>VLOOKUP($E392,'ALL-GTK-SD-SMP-SMA-SMK-SLB'!$F$14:$CG$713,'ALL-GTK-SD-SMP-SMA-SMK-SLB'!O$7,FALSE)</f>
        <v>1</v>
      </c>
      <c r="O392" s="9">
        <f>VLOOKUP($E392,'ALL-GTK-SD-SMP-SMA-SMK-SLB'!$F$14:$CG$713,'ALL-GTK-SD-SMP-SMA-SMK-SLB'!P$7,FALSE)</f>
        <v>2</v>
      </c>
      <c r="P392" s="299">
        <f t="shared" si="186"/>
        <v>2</v>
      </c>
      <c r="Q392" s="299">
        <f t="shared" si="187"/>
        <v>5</v>
      </c>
      <c r="R392" s="300">
        <f t="shared" si="188"/>
        <v>7</v>
      </c>
      <c r="S392" s="9">
        <f>VLOOKUP($E392,'ALL-GTK-SD-SMP-SMA-SMK-SLB'!$F$14:$CG$713,'ALL-GTK-SD-SMP-SMA-SMK-SLB'!T$7,FALSE)</f>
        <v>0</v>
      </c>
      <c r="T392" s="9">
        <f>VLOOKUP($E392,'ALL-GTK-SD-SMP-SMA-SMK-SLB'!$F$14:$CG$713,'ALL-GTK-SD-SMP-SMA-SMK-SLB'!U$7,FALSE)</f>
        <v>0</v>
      </c>
      <c r="U392" s="9">
        <f>VLOOKUP($E392,'ALL-GTK-SD-SMP-SMA-SMK-SLB'!$F$14:$CG$713,'ALL-GTK-SD-SMP-SMA-SMK-SLB'!V$7,FALSE)</f>
        <v>1</v>
      </c>
      <c r="V392" s="9">
        <f>VLOOKUP($E392,'ALL-GTK-SD-SMP-SMA-SMK-SLB'!$F$14:$CG$713,'ALL-GTK-SD-SMP-SMA-SMK-SLB'!W$7,FALSE)</f>
        <v>0</v>
      </c>
      <c r="W392" s="9">
        <f>VLOOKUP($E392,'ALL-GTK-SD-SMP-SMA-SMK-SLB'!$F$14:$CG$713,'ALL-GTK-SD-SMP-SMA-SMK-SLB'!X$7,FALSE)</f>
        <v>2</v>
      </c>
      <c r="X392" s="9">
        <f>VLOOKUP($E392,'ALL-GTK-SD-SMP-SMA-SMK-SLB'!$F$14:$CG$713,'ALL-GTK-SD-SMP-SMA-SMK-SLB'!Y$7,FALSE)</f>
        <v>0</v>
      </c>
      <c r="Y392" s="299">
        <f t="shared" si="189"/>
        <v>3</v>
      </c>
      <c r="Z392" s="299">
        <f t="shared" si="190"/>
        <v>0</v>
      </c>
      <c r="AA392" s="10">
        <f t="shared" si="191"/>
        <v>3</v>
      </c>
      <c r="AB392" s="44">
        <f t="shared" si="192"/>
        <v>5</v>
      </c>
      <c r="AC392" s="44">
        <f t="shared" si="193"/>
        <v>5</v>
      </c>
      <c r="AD392" s="11">
        <f t="shared" si="194"/>
        <v>10</v>
      </c>
      <c r="AE392" s="9">
        <f>VLOOKUP($E392,'ALL-GTK-SD-SMP-SMA-SMK-SLB'!$F$14:$CG$713,'ALL-GTK-SD-SMP-SMA-SMK-SLB'!AF$7,FALSE)</f>
        <v>2</v>
      </c>
      <c r="AF392" s="9">
        <f>VLOOKUP($E392,'ALL-GTK-SD-SMP-SMA-SMK-SLB'!$F$14:$CG$713,'ALL-GTK-SD-SMP-SMA-SMK-SLB'!AG$7,FALSE)</f>
        <v>1</v>
      </c>
      <c r="AG392" s="10">
        <f t="shared" si="195"/>
        <v>3</v>
      </c>
      <c r="AH392" s="9">
        <f>VLOOKUP($E392,'ALL-GTK-SD-SMP-SMA-SMK-SLB'!$F$14:$CG$713,'ALL-GTK-SD-SMP-SMA-SMK-SLB'!AI$7,FALSE)</f>
        <v>3</v>
      </c>
      <c r="AI392" s="9">
        <f>VLOOKUP($E392,'ALL-GTK-SD-SMP-SMA-SMK-SLB'!$F$14:$CG$713,'ALL-GTK-SD-SMP-SMA-SMK-SLB'!AJ$7,FALSE)</f>
        <v>4</v>
      </c>
      <c r="AJ392" s="10">
        <f t="shared" si="196"/>
        <v>7</v>
      </c>
      <c r="AK392" s="44">
        <f t="shared" si="197"/>
        <v>5</v>
      </c>
      <c r="AL392" s="44">
        <f t="shared" si="198"/>
        <v>5</v>
      </c>
      <c r="AM392" s="11">
        <f t="shared" si="199"/>
        <v>10</v>
      </c>
      <c r="AN392" s="299">
        <f>VLOOKUP($E392,'ALL-GTK-SD-SMP-SMA-SMK-SLB'!$F$14:$CG$713,'ALL-GTK-SD-SMP-SMA-SMK-SLB'!AO$7,FALSE)</f>
        <v>0</v>
      </c>
      <c r="AO392" s="299">
        <f>VLOOKUP($E392,'ALL-GTK-SD-SMP-SMA-SMK-SLB'!$F$14:$CG$713,'ALL-GTK-SD-SMP-SMA-SMK-SLB'!AP$7,FALSE)</f>
        <v>0</v>
      </c>
      <c r="AP392" s="9">
        <f>VLOOKUP($E392,'ALL-GTK-SD-SMP-SMA-SMK-SLB'!$F$14:$CG$713,'ALL-GTK-SD-SMP-SMA-SMK-SLB'!AQ$7,FALSE)</f>
        <v>0</v>
      </c>
      <c r="AQ392" s="9">
        <f>VLOOKUP($E392,'ALL-GTK-SD-SMP-SMA-SMK-SLB'!$F$14:$CG$713,'ALL-GTK-SD-SMP-SMA-SMK-SLB'!AR$7,FALSE)</f>
        <v>0</v>
      </c>
      <c r="AR392" s="9">
        <f>VLOOKUP($E392,'ALL-GTK-SD-SMP-SMA-SMK-SLB'!$F$14:$CG$713,'ALL-GTK-SD-SMP-SMA-SMK-SLB'!AS$7,FALSE)</f>
        <v>0</v>
      </c>
      <c r="AS392" s="9">
        <f>VLOOKUP($E392,'ALL-GTK-SD-SMP-SMA-SMK-SLB'!$F$14:$CG$713,'ALL-GTK-SD-SMP-SMA-SMK-SLB'!AT$7,FALSE)</f>
        <v>0</v>
      </c>
      <c r="AT392" s="9">
        <f>VLOOKUP($E392,'ALL-GTK-SD-SMP-SMA-SMK-SLB'!$F$14:$CG$713,'ALL-GTK-SD-SMP-SMA-SMK-SLB'!AU$7,FALSE)</f>
        <v>0</v>
      </c>
      <c r="AU392" s="9">
        <f>VLOOKUP($E392,'ALL-GTK-SD-SMP-SMA-SMK-SLB'!$F$14:$CG$713,'ALL-GTK-SD-SMP-SMA-SMK-SLB'!AV$7,FALSE)</f>
        <v>0</v>
      </c>
      <c r="AV392" s="9">
        <f>VLOOKUP($E392,'ALL-GTK-SD-SMP-SMA-SMK-SLB'!$F$14:$CG$713,'ALL-GTK-SD-SMP-SMA-SMK-SLB'!AW$7,FALSE)</f>
        <v>0</v>
      </c>
      <c r="AW392" s="9">
        <f>VLOOKUP($E392,'ALL-GTK-SD-SMP-SMA-SMK-SLB'!$F$14:$CG$713,'ALL-GTK-SD-SMP-SMA-SMK-SLB'!AX$7,FALSE)</f>
        <v>0</v>
      </c>
      <c r="AX392" s="9">
        <f>VLOOKUP($E392,'ALL-GTK-SD-SMP-SMA-SMK-SLB'!$F$14:$CG$713,'ALL-GTK-SD-SMP-SMA-SMK-SLB'!AY$7,FALSE)</f>
        <v>5</v>
      </c>
      <c r="AY392" s="9">
        <f>VLOOKUP($E392,'ALL-GTK-SD-SMP-SMA-SMK-SLB'!$F$14:$CG$713,'ALL-GTK-SD-SMP-SMA-SMK-SLB'!AZ$7,FALSE)</f>
        <v>5</v>
      </c>
      <c r="AZ392" s="9">
        <f>VLOOKUP($E392,'ALL-GTK-SD-SMP-SMA-SMK-SLB'!$F$14:$CG$713,'ALL-GTK-SD-SMP-SMA-SMK-SLB'!BA$7,FALSE)</f>
        <v>0</v>
      </c>
      <c r="BA392" s="9">
        <f>VLOOKUP($E392,'ALL-GTK-SD-SMP-SMA-SMK-SLB'!$F$14:$CG$713,'ALL-GTK-SD-SMP-SMA-SMK-SLB'!BB$7,FALSE)</f>
        <v>0</v>
      </c>
      <c r="BB392" s="9">
        <f>VLOOKUP($E392,'ALL-GTK-SD-SMP-SMA-SMK-SLB'!$F$14:$CG$713,'ALL-GTK-SD-SMP-SMA-SMK-SLB'!BC$7,FALSE)</f>
        <v>0</v>
      </c>
      <c r="BC392" s="9">
        <f>VLOOKUP($E392,'ALL-GTK-SD-SMP-SMA-SMK-SLB'!$F$14:$CG$713,'ALL-GTK-SD-SMP-SMA-SMK-SLB'!BD$7,FALSE)</f>
        <v>0</v>
      </c>
      <c r="BD392" s="310">
        <f t="shared" si="200"/>
        <v>0</v>
      </c>
      <c r="BE392" s="310">
        <f t="shared" si="201"/>
        <v>0</v>
      </c>
      <c r="BF392" s="10">
        <f t="shared" si="202"/>
        <v>0</v>
      </c>
      <c r="BG392" s="311">
        <f t="shared" si="203"/>
        <v>5</v>
      </c>
      <c r="BH392" s="311">
        <f t="shared" si="204"/>
        <v>5</v>
      </c>
      <c r="BI392" s="10">
        <f t="shared" si="205"/>
        <v>10</v>
      </c>
      <c r="BJ392" s="44">
        <f t="shared" si="206"/>
        <v>5</v>
      </c>
      <c r="BK392" s="44">
        <f t="shared" si="207"/>
        <v>5</v>
      </c>
      <c r="BL392" s="11">
        <f t="shared" si="208"/>
        <v>10</v>
      </c>
      <c r="BM392" s="9">
        <f>VLOOKUP($E392,'ALL-GTK-SD-SMP-SMA-SMK-SLB'!$F$14:$CG$713,'ALL-GTK-SD-SMP-SMA-SMK-SLB'!BN$7,FALSE)</f>
        <v>0</v>
      </c>
      <c r="BN392" s="9">
        <f>VLOOKUP($E392,'ALL-GTK-SD-SMP-SMA-SMK-SLB'!$F$14:$CG$713,'ALL-GTK-SD-SMP-SMA-SMK-SLB'!BO$7,FALSE)</f>
        <v>0</v>
      </c>
      <c r="BO392" s="9">
        <f>VLOOKUP($E392,'ALL-GTK-SD-SMP-SMA-SMK-SLB'!$F$14:$CG$713,'ALL-GTK-SD-SMP-SMA-SMK-SLB'!BP$7,FALSE)</f>
        <v>0</v>
      </c>
      <c r="BP392" s="9">
        <f>VLOOKUP($E392,'ALL-GTK-SD-SMP-SMA-SMK-SLB'!$F$14:$CG$713,'ALL-GTK-SD-SMP-SMA-SMK-SLB'!BQ$7,FALSE)</f>
        <v>0</v>
      </c>
      <c r="BQ392" s="9">
        <f>VLOOKUP($E392,'ALL-GTK-SD-SMP-SMA-SMK-SLB'!$F$14:$CG$713,'ALL-GTK-SD-SMP-SMA-SMK-SLB'!BR$7,FALSE)</f>
        <v>0</v>
      </c>
      <c r="BR392" s="9">
        <f>VLOOKUP($E392,'ALL-GTK-SD-SMP-SMA-SMK-SLB'!$F$14:$CG$713,'ALL-GTK-SD-SMP-SMA-SMK-SLB'!BS$7,FALSE)</f>
        <v>0</v>
      </c>
      <c r="BS392" s="9">
        <f>VLOOKUP($E392,'ALL-GTK-SD-SMP-SMA-SMK-SLB'!$F$14:$CG$713,'ALL-GTK-SD-SMP-SMA-SMK-SLB'!BT$7,FALSE)</f>
        <v>0</v>
      </c>
      <c r="BT392" s="9">
        <f>VLOOKUP($E392,'ALL-GTK-SD-SMP-SMA-SMK-SLB'!$F$14:$CG$713,'ALL-GTK-SD-SMP-SMA-SMK-SLB'!BU$7,FALSE)</f>
        <v>1</v>
      </c>
      <c r="BU392" s="299">
        <f t="shared" si="209"/>
        <v>0</v>
      </c>
      <c r="BV392" s="299">
        <f t="shared" si="210"/>
        <v>1</v>
      </c>
      <c r="BW392" s="44">
        <f t="shared" si="211"/>
        <v>0</v>
      </c>
      <c r="BX392" s="44">
        <f t="shared" si="212"/>
        <v>1</v>
      </c>
      <c r="BY392" s="11">
        <f t="shared" si="213"/>
        <v>1</v>
      </c>
      <c r="BZ392" s="14">
        <f t="shared" si="214"/>
        <v>5</v>
      </c>
      <c r="CA392" s="14">
        <f t="shared" si="215"/>
        <v>5</v>
      </c>
      <c r="CB392" s="13">
        <f t="shared" si="216"/>
        <v>0</v>
      </c>
      <c r="CC392" s="13">
        <f t="shared" si="217"/>
        <v>1</v>
      </c>
      <c r="CD392" s="312">
        <f t="shared" si="218"/>
        <v>5</v>
      </c>
      <c r="CE392" s="312">
        <f t="shared" si="219"/>
        <v>6</v>
      </c>
      <c r="CF392" s="313">
        <f t="shared" si="220"/>
        <v>11</v>
      </c>
      <c r="CG392" s="302" t="str">
        <f t="shared" si="221"/>
        <v>OK</v>
      </c>
    </row>
    <row r="393" spans="1:85" ht="14.25" x14ac:dyDescent="0.25">
      <c r="A393" s="6">
        <v>381</v>
      </c>
      <c r="B393" s="495">
        <v>381</v>
      </c>
      <c r="C393" s="495" t="s">
        <v>6</v>
      </c>
      <c r="D393" s="496" t="s">
        <v>22</v>
      </c>
      <c r="E393" s="626">
        <v>20319788</v>
      </c>
      <c r="F393" s="627" t="s">
        <v>649</v>
      </c>
      <c r="G393" s="624" t="s">
        <v>52</v>
      </c>
      <c r="H393" s="9">
        <f>VLOOKUP($E393,'ALL-GTK-SD-SMP-SMA-SMK-SLB'!$F$14:$CG$713,'ALL-GTK-SD-SMP-SMA-SMK-SLB'!I$7,FALSE)</f>
        <v>0</v>
      </c>
      <c r="I393" s="9">
        <f>VLOOKUP($E393,'ALL-GTK-SD-SMP-SMA-SMK-SLB'!$F$14:$CG$713,'ALL-GTK-SD-SMP-SMA-SMK-SLB'!J$7,FALSE)</f>
        <v>0</v>
      </c>
      <c r="J393" s="9">
        <f>VLOOKUP($E393,'ALL-GTK-SD-SMP-SMA-SMK-SLB'!$F$14:$CG$713,'ALL-GTK-SD-SMP-SMA-SMK-SLB'!K$7,FALSE)</f>
        <v>1</v>
      </c>
      <c r="K393" s="9">
        <f>VLOOKUP($E393,'ALL-GTK-SD-SMP-SMA-SMK-SLB'!$F$14:$CG$713,'ALL-GTK-SD-SMP-SMA-SMK-SLB'!L$7,FALSE)</f>
        <v>0</v>
      </c>
      <c r="L393" s="9">
        <f>VLOOKUP($E393,'ALL-GTK-SD-SMP-SMA-SMK-SLB'!$F$14:$CG$713,'ALL-GTK-SD-SMP-SMA-SMK-SLB'!M$7,FALSE)</f>
        <v>2</v>
      </c>
      <c r="M393" s="9">
        <f>VLOOKUP($E393,'ALL-GTK-SD-SMP-SMA-SMK-SLB'!$F$14:$CG$713,'ALL-GTK-SD-SMP-SMA-SMK-SLB'!N$7,FALSE)</f>
        <v>1</v>
      </c>
      <c r="N393" s="9">
        <f>VLOOKUP($E393,'ALL-GTK-SD-SMP-SMA-SMK-SLB'!$F$14:$CG$713,'ALL-GTK-SD-SMP-SMA-SMK-SLB'!O$7,FALSE)</f>
        <v>0</v>
      </c>
      <c r="O393" s="9">
        <f>VLOOKUP($E393,'ALL-GTK-SD-SMP-SMA-SMK-SLB'!$F$14:$CG$713,'ALL-GTK-SD-SMP-SMA-SMK-SLB'!P$7,FALSE)</f>
        <v>3</v>
      </c>
      <c r="P393" s="299">
        <f t="shared" si="186"/>
        <v>3</v>
      </c>
      <c r="Q393" s="299">
        <f t="shared" si="187"/>
        <v>4</v>
      </c>
      <c r="R393" s="300">
        <f t="shared" si="188"/>
        <v>7</v>
      </c>
      <c r="S393" s="9">
        <f>VLOOKUP($E393,'ALL-GTK-SD-SMP-SMA-SMK-SLB'!$F$14:$CG$713,'ALL-GTK-SD-SMP-SMA-SMK-SLB'!T$7,FALSE)</f>
        <v>0</v>
      </c>
      <c r="T393" s="9">
        <f>VLOOKUP($E393,'ALL-GTK-SD-SMP-SMA-SMK-SLB'!$F$14:$CG$713,'ALL-GTK-SD-SMP-SMA-SMK-SLB'!U$7,FALSE)</f>
        <v>0</v>
      </c>
      <c r="U393" s="9">
        <f>VLOOKUP($E393,'ALL-GTK-SD-SMP-SMA-SMK-SLB'!$F$14:$CG$713,'ALL-GTK-SD-SMP-SMA-SMK-SLB'!V$7,FALSE)</f>
        <v>1</v>
      </c>
      <c r="V393" s="9">
        <f>VLOOKUP($E393,'ALL-GTK-SD-SMP-SMA-SMK-SLB'!$F$14:$CG$713,'ALL-GTK-SD-SMP-SMA-SMK-SLB'!W$7,FALSE)</f>
        <v>0</v>
      </c>
      <c r="W393" s="9">
        <f>VLOOKUP($E393,'ALL-GTK-SD-SMP-SMA-SMK-SLB'!$F$14:$CG$713,'ALL-GTK-SD-SMP-SMA-SMK-SLB'!X$7,FALSE)</f>
        <v>2</v>
      </c>
      <c r="X393" s="9">
        <f>VLOOKUP($E393,'ALL-GTK-SD-SMP-SMA-SMK-SLB'!$F$14:$CG$713,'ALL-GTK-SD-SMP-SMA-SMK-SLB'!Y$7,FALSE)</f>
        <v>1</v>
      </c>
      <c r="Y393" s="299">
        <f t="shared" si="189"/>
        <v>3</v>
      </c>
      <c r="Z393" s="299">
        <f t="shared" si="190"/>
        <v>1</v>
      </c>
      <c r="AA393" s="10">
        <f t="shared" si="191"/>
        <v>4</v>
      </c>
      <c r="AB393" s="44">
        <f t="shared" si="192"/>
        <v>6</v>
      </c>
      <c r="AC393" s="44">
        <f t="shared" si="193"/>
        <v>5</v>
      </c>
      <c r="AD393" s="11">
        <f t="shared" si="194"/>
        <v>11</v>
      </c>
      <c r="AE393" s="9">
        <f>VLOOKUP($E393,'ALL-GTK-SD-SMP-SMA-SMK-SLB'!$F$14:$CG$713,'ALL-GTK-SD-SMP-SMA-SMK-SLB'!AF$7,FALSE)</f>
        <v>4</v>
      </c>
      <c r="AF393" s="9">
        <f>VLOOKUP($E393,'ALL-GTK-SD-SMP-SMA-SMK-SLB'!$F$14:$CG$713,'ALL-GTK-SD-SMP-SMA-SMK-SLB'!AG$7,FALSE)</f>
        <v>2</v>
      </c>
      <c r="AG393" s="10">
        <f t="shared" si="195"/>
        <v>6</v>
      </c>
      <c r="AH393" s="9">
        <f>VLOOKUP($E393,'ALL-GTK-SD-SMP-SMA-SMK-SLB'!$F$14:$CG$713,'ALL-GTK-SD-SMP-SMA-SMK-SLB'!AI$7,FALSE)</f>
        <v>2</v>
      </c>
      <c r="AI393" s="9">
        <f>VLOOKUP($E393,'ALL-GTK-SD-SMP-SMA-SMK-SLB'!$F$14:$CG$713,'ALL-GTK-SD-SMP-SMA-SMK-SLB'!AJ$7,FALSE)</f>
        <v>3</v>
      </c>
      <c r="AJ393" s="10">
        <f t="shared" si="196"/>
        <v>5</v>
      </c>
      <c r="AK393" s="44">
        <f t="shared" si="197"/>
        <v>6</v>
      </c>
      <c r="AL393" s="44">
        <f t="shared" si="198"/>
        <v>5</v>
      </c>
      <c r="AM393" s="11">
        <f t="shared" si="199"/>
        <v>11</v>
      </c>
      <c r="AN393" s="299">
        <f>VLOOKUP($E393,'ALL-GTK-SD-SMP-SMA-SMK-SLB'!$F$14:$CG$713,'ALL-GTK-SD-SMP-SMA-SMK-SLB'!AO$7,FALSE)</f>
        <v>0</v>
      </c>
      <c r="AO393" s="299">
        <f>VLOOKUP($E393,'ALL-GTK-SD-SMP-SMA-SMK-SLB'!$F$14:$CG$713,'ALL-GTK-SD-SMP-SMA-SMK-SLB'!AP$7,FALSE)</f>
        <v>0</v>
      </c>
      <c r="AP393" s="9">
        <f>VLOOKUP($E393,'ALL-GTK-SD-SMP-SMA-SMK-SLB'!$F$14:$CG$713,'ALL-GTK-SD-SMP-SMA-SMK-SLB'!AQ$7,FALSE)</f>
        <v>0</v>
      </c>
      <c r="AQ393" s="9">
        <f>VLOOKUP($E393,'ALL-GTK-SD-SMP-SMA-SMK-SLB'!$F$14:$CG$713,'ALL-GTK-SD-SMP-SMA-SMK-SLB'!AR$7,FALSE)</f>
        <v>0</v>
      </c>
      <c r="AR393" s="9">
        <f>VLOOKUP($E393,'ALL-GTK-SD-SMP-SMA-SMK-SLB'!$F$14:$CG$713,'ALL-GTK-SD-SMP-SMA-SMK-SLB'!AS$7,FALSE)</f>
        <v>1</v>
      </c>
      <c r="AS393" s="9">
        <f>VLOOKUP($E393,'ALL-GTK-SD-SMP-SMA-SMK-SLB'!$F$14:$CG$713,'ALL-GTK-SD-SMP-SMA-SMK-SLB'!AT$7,FALSE)</f>
        <v>0</v>
      </c>
      <c r="AT393" s="9">
        <f>VLOOKUP($E393,'ALL-GTK-SD-SMP-SMA-SMK-SLB'!$F$14:$CG$713,'ALL-GTK-SD-SMP-SMA-SMK-SLB'!AU$7,FALSE)</f>
        <v>0</v>
      </c>
      <c r="AU393" s="9">
        <f>VLOOKUP($E393,'ALL-GTK-SD-SMP-SMA-SMK-SLB'!$F$14:$CG$713,'ALL-GTK-SD-SMP-SMA-SMK-SLB'!AV$7,FALSE)</f>
        <v>0</v>
      </c>
      <c r="AV393" s="9">
        <f>VLOOKUP($E393,'ALL-GTK-SD-SMP-SMA-SMK-SLB'!$F$14:$CG$713,'ALL-GTK-SD-SMP-SMA-SMK-SLB'!AW$7,FALSE)</f>
        <v>0</v>
      </c>
      <c r="AW393" s="9">
        <f>VLOOKUP($E393,'ALL-GTK-SD-SMP-SMA-SMK-SLB'!$F$14:$CG$713,'ALL-GTK-SD-SMP-SMA-SMK-SLB'!AX$7,FALSE)</f>
        <v>0</v>
      </c>
      <c r="AX393" s="9">
        <f>VLOOKUP($E393,'ALL-GTK-SD-SMP-SMA-SMK-SLB'!$F$14:$CG$713,'ALL-GTK-SD-SMP-SMA-SMK-SLB'!AY$7,FALSE)</f>
        <v>5</v>
      </c>
      <c r="AY393" s="9">
        <f>VLOOKUP($E393,'ALL-GTK-SD-SMP-SMA-SMK-SLB'!$F$14:$CG$713,'ALL-GTK-SD-SMP-SMA-SMK-SLB'!AZ$7,FALSE)</f>
        <v>5</v>
      </c>
      <c r="AZ393" s="9">
        <f>VLOOKUP($E393,'ALL-GTK-SD-SMP-SMA-SMK-SLB'!$F$14:$CG$713,'ALL-GTK-SD-SMP-SMA-SMK-SLB'!BA$7,FALSE)</f>
        <v>0</v>
      </c>
      <c r="BA393" s="9">
        <f>VLOOKUP($E393,'ALL-GTK-SD-SMP-SMA-SMK-SLB'!$F$14:$CG$713,'ALL-GTK-SD-SMP-SMA-SMK-SLB'!BB$7,FALSE)</f>
        <v>0</v>
      </c>
      <c r="BB393" s="9">
        <f>VLOOKUP($E393,'ALL-GTK-SD-SMP-SMA-SMK-SLB'!$F$14:$CG$713,'ALL-GTK-SD-SMP-SMA-SMK-SLB'!BC$7,FALSE)</f>
        <v>0</v>
      </c>
      <c r="BC393" s="9">
        <f>VLOOKUP($E393,'ALL-GTK-SD-SMP-SMA-SMK-SLB'!$F$14:$CG$713,'ALL-GTK-SD-SMP-SMA-SMK-SLB'!BD$7,FALSE)</f>
        <v>0</v>
      </c>
      <c r="BD393" s="310">
        <f t="shared" si="200"/>
        <v>1</v>
      </c>
      <c r="BE393" s="310">
        <f t="shared" si="201"/>
        <v>0</v>
      </c>
      <c r="BF393" s="10">
        <f t="shared" si="202"/>
        <v>1</v>
      </c>
      <c r="BG393" s="311">
        <f t="shared" si="203"/>
        <v>5</v>
      </c>
      <c r="BH393" s="311">
        <f t="shared" si="204"/>
        <v>5</v>
      </c>
      <c r="BI393" s="10">
        <f t="shared" si="205"/>
        <v>10</v>
      </c>
      <c r="BJ393" s="44">
        <f t="shared" si="206"/>
        <v>6</v>
      </c>
      <c r="BK393" s="44">
        <f t="shared" si="207"/>
        <v>5</v>
      </c>
      <c r="BL393" s="11">
        <f t="shared" si="208"/>
        <v>11</v>
      </c>
      <c r="BM393" s="9">
        <f>VLOOKUP($E393,'ALL-GTK-SD-SMP-SMA-SMK-SLB'!$F$14:$CG$713,'ALL-GTK-SD-SMP-SMA-SMK-SLB'!BN$7,FALSE)</f>
        <v>0</v>
      </c>
      <c r="BN393" s="9">
        <f>VLOOKUP($E393,'ALL-GTK-SD-SMP-SMA-SMK-SLB'!$F$14:$CG$713,'ALL-GTK-SD-SMP-SMA-SMK-SLB'!BO$7,FALSE)</f>
        <v>0</v>
      </c>
      <c r="BO393" s="9">
        <f>VLOOKUP($E393,'ALL-GTK-SD-SMP-SMA-SMK-SLB'!$F$14:$CG$713,'ALL-GTK-SD-SMP-SMA-SMK-SLB'!BP$7,FALSE)</f>
        <v>0</v>
      </c>
      <c r="BP393" s="9">
        <f>VLOOKUP($E393,'ALL-GTK-SD-SMP-SMA-SMK-SLB'!$F$14:$CG$713,'ALL-GTK-SD-SMP-SMA-SMK-SLB'!BQ$7,FALSE)</f>
        <v>0</v>
      </c>
      <c r="BQ393" s="9">
        <f>VLOOKUP($E393,'ALL-GTK-SD-SMP-SMA-SMK-SLB'!$F$14:$CG$713,'ALL-GTK-SD-SMP-SMA-SMK-SLB'!BR$7,FALSE)</f>
        <v>0</v>
      </c>
      <c r="BR393" s="9">
        <f>VLOOKUP($E393,'ALL-GTK-SD-SMP-SMA-SMK-SLB'!$F$14:$CG$713,'ALL-GTK-SD-SMP-SMA-SMK-SLB'!BS$7,FALSE)</f>
        <v>0</v>
      </c>
      <c r="BS393" s="9">
        <f>VLOOKUP($E393,'ALL-GTK-SD-SMP-SMA-SMK-SLB'!$F$14:$CG$713,'ALL-GTK-SD-SMP-SMA-SMK-SLB'!BT$7,FALSE)</f>
        <v>0</v>
      </c>
      <c r="BT393" s="9">
        <f>VLOOKUP($E393,'ALL-GTK-SD-SMP-SMA-SMK-SLB'!$F$14:$CG$713,'ALL-GTK-SD-SMP-SMA-SMK-SLB'!BU$7,FALSE)</f>
        <v>0</v>
      </c>
      <c r="BU393" s="299">
        <f t="shared" si="209"/>
        <v>0</v>
      </c>
      <c r="BV393" s="299">
        <f t="shared" si="210"/>
        <v>0</v>
      </c>
      <c r="BW393" s="44">
        <f t="shared" si="211"/>
        <v>0</v>
      </c>
      <c r="BX393" s="44">
        <f t="shared" si="212"/>
        <v>0</v>
      </c>
      <c r="BY393" s="11">
        <f t="shared" si="213"/>
        <v>0</v>
      </c>
      <c r="BZ393" s="14">
        <f t="shared" si="214"/>
        <v>6</v>
      </c>
      <c r="CA393" s="14">
        <f t="shared" si="215"/>
        <v>5</v>
      </c>
      <c r="CB393" s="13">
        <f t="shared" si="216"/>
        <v>0</v>
      </c>
      <c r="CC393" s="13">
        <f t="shared" si="217"/>
        <v>0</v>
      </c>
      <c r="CD393" s="312">
        <f t="shared" si="218"/>
        <v>6</v>
      </c>
      <c r="CE393" s="312">
        <f t="shared" si="219"/>
        <v>5</v>
      </c>
      <c r="CF393" s="313">
        <f t="shared" si="220"/>
        <v>11</v>
      </c>
      <c r="CG393" s="302" t="str">
        <f t="shared" si="221"/>
        <v>OK</v>
      </c>
    </row>
    <row r="394" spans="1:85" ht="14.25" x14ac:dyDescent="0.25">
      <c r="A394" s="6">
        <v>382</v>
      </c>
      <c r="B394" s="495">
        <v>382</v>
      </c>
      <c r="C394" s="495" t="s">
        <v>6</v>
      </c>
      <c r="D394" s="496" t="s">
        <v>22</v>
      </c>
      <c r="E394" s="626">
        <v>20319267</v>
      </c>
      <c r="F394" s="627" t="s">
        <v>650</v>
      </c>
      <c r="G394" s="624" t="s">
        <v>52</v>
      </c>
      <c r="H394" s="9">
        <f>VLOOKUP($E394,'ALL-GTK-SD-SMP-SMA-SMK-SLB'!$F$14:$CG$713,'ALL-GTK-SD-SMP-SMA-SMK-SLB'!I$7,FALSE)</f>
        <v>0</v>
      </c>
      <c r="I394" s="9">
        <f>VLOOKUP($E394,'ALL-GTK-SD-SMP-SMA-SMK-SLB'!$F$14:$CG$713,'ALL-GTK-SD-SMP-SMA-SMK-SLB'!J$7,FALSE)</f>
        <v>0</v>
      </c>
      <c r="J394" s="9">
        <f>VLOOKUP($E394,'ALL-GTK-SD-SMP-SMA-SMK-SLB'!$F$14:$CG$713,'ALL-GTK-SD-SMP-SMA-SMK-SLB'!K$7,FALSE)</f>
        <v>0</v>
      </c>
      <c r="K394" s="9">
        <f>VLOOKUP($E394,'ALL-GTK-SD-SMP-SMA-SMK-SLB'!$F$14:$CG$713,'ALL-GTK-SD-SMP-SMA-SMK-SLB'!L$7,FALSE)</f>
        <v>0</v>
      </c>
      <c r="L394" s="9">
        <f>VLOOKUP($E394,'ALL-GTK-SD-SMP-SMA-SMK-SLB'!$F$14:$CG$713,'ALL-GTK-SD-SMP-SMA-SMK-SLB'!M$7,FALSE)</f>
        <v>1</v>
      </c>
      <c r="M394" s="9">
        <f>VLOOKUP($E394,'ALL-GTK-SD-SMP-SMA-SMK-SLB'!$F$14:$CG$713,'ALL-GTK-SD-SMP-SMA-SMK-SLB'!N$7,FALSE)</f>
        <v>1</v>
      </c>
      <c r="N394" s="9">
        <f>VLOOKUP($E394,'ALL-GTK-SD-SMP-SMA-SMK-SLB'!$F$14:$CG$713,'ALL-GTK-SD-SMP-SMA-SMK-SLB'!O$7,FALSE)</f>
        <v>0</v>
      </c>
      <c r="O394" s="9">
        <f>VLOOKUP($E394,'ALL-GTK-SD-SMP-SMA-SMK-SLB'!$F$14:$CG$713,'ALL-GTK-SD-SMP-SMA-SMK-SLB'!P$7,FALSE)</f>
        <v>3</v>
      </c>
      <c r="P394" s="299">
        <f t="shared" si="186"/>
        <v>1</v>
      </c>
      <c r="Q394" s="299">
        <f t="shared" si="187"/>
        <v>4</v>
      </c>
      <c r="R394" s="300">
        <f t="shared" si="188"/>
        <v>5</v>
      </c>
      <c r="S394" s="9">
        <f>VLOOKUP($E394,'ALL-GTK-SD-SMP-SMA-SMK-SLB'!$F$14:$CG$713,'ALL-GTK-SD-SMP-SMA-SMK-SLB'!T$7,FALSE)</f>
        <v>0</v>
      </c>
      <c r="T394" s="9">
        <f>VLOOKUP($E394,'ALL-GTK-SD-SMP-SMA-SMK-SLB'!$F$14:$CG$713,'ALL-GTK-SD-SMP-SMA-SMK-SLB'!U$7,FALSE)</f>
        <v>0</v>
      </c>
      <c r="U394" s="9">
        <f>VLOOKUP($E394,'ALL-GTK-SD-SMP-SMA-SMK-SLB'!$F$14:$CG$713,'ALL-GTK-SD-SMP-SMA-SMK-SLB'!V$7,FALSE)</f>
        <v>0</v>
      </c>
      <c r="V394" s="9">
        <f>VLOOKUP($E394,'ALL-GTK-SD-SMP-SMA-SMK-SLB'!$F$14:$CG$713,'ALL-GTK-SD-SMP-SMA-SMK-SLB'!W$7,FALSE)</f>
        <v>0</v>
      </c>
      <c r="W394" s="9">
        <f>VLOOKUP($E394,'ALL-GTK-SD-SMP-SMA-SMK-SLB'!$F$14:$CG$713,'ALL-GTK-SD-SMP-SMA-SMK-SLB'!X$7,FALSE)</f>
        <v>4</v>
      </c>
      <c r="X394" s="9">
        <f>VLOOKUP($E394,'ALL-GTK-SD-SMP-SMA-SMK-SLB'!$F$14:$CG$713,'ALL-GTK-SD-SMP-SMA-SMK-SLB'!Y$7,FALSE)</f>
        <v>2</v>
      </c>
      <c r="Y394" s="299">
        <f t="shared" si="189"/>
        <v>4</v>
      </c>
      <c r="Z394" s="299">
        <f t="shared" si="190"/>
        <v>2</v>
      </c>
      <c r="AA394" s="10">
        <f t="shared" si="191"/>
        <v>6</v>
      </c>
      <c r="AB394" s="44">
        <f t="shared" si="192"/>
        <v>5</v>
      </c>
      <c r="AC394" s="44">
        <f t="shared" si="193"/>
        <v>6</v>
      </c>
      <c r="AD394" s="11">
        <f t="shared" si="194"/>
        <v>11</v>
      </c>
      <c r="AE394" s="9">
        <f>VLOOKUP($E394,'ALL-GTK-SD-SMP-SMA-SMK-SLB'!$F$14:$CG$713,'ALL-GTK-SD-SMP-SMA-SMK-SLB'!AF$7,FALSE)</f>
        <v>4</v>
      </c>
      <c r="AF394" s="9">
        <f>VLOOKUP($E394,'ALL-GTK-SD-SMP-SMA-SMK-SLB'!$F$14:$CG$713,'ALL-GTK-SD-SMP-SMA-SMK-SLB'!AG$7,FALSE)</f>
        <v>2</v>
      </c>
      <c r="AG394" s="10">
        <f t="shared" si="195"/>
        <v>6</v>
      </c>
      <c r="AH394" s="9">
        <f>VLOOKUP($E394,'ALL-GTK-SD-SMP-SMA-SMK-SLB'!$F$14:$CG$713,'ALL-GTK-SD-SMP-SMA-SMK-SLB'!AI$7,FALSE)</f>
        <v>1</v>
      </c>
      <c r="AI394" s="9">
        <f>VLOOKUP($E394,'ALL-GTK-SD-SMP-SMA-SMK-SLB'!$F$14:$CG$713,'ALL-GTK-SD-SMP-SMA-SMK-SLB'!AJ$7,FALSE)</f>
        <v>4</v>
      </c>
      <c r="AJ394" s="10">
        <f t="shared" si="196"/>
        <v>5</v>
      </c>
      <c r="AK394" s="44">
        <f t="shared" si="197"/>
        <v>5</v>
      </c>
      <c r="AL394" s="44">
        <f t="shared" si="198"/>
        <v>6</v>
      </c>
      <c r="AM394" s="11">
        <f t="shared" si="199"/>
        <v>11</v>
      </c>
      <c r="AN394" s="299">
        <f>VLOOKUP($E394,'ALL-GTK-SD-SMP-SMA-SMK-SLB'!$F$14:$CG$713,'ALL-GTK-SD-SMP-SMA-SMK-SLB'!AO$7,FALSE)</f>
        <v>0</v>
      </c>
      <c r="AO394" s="299">
        <f>VLOOKUP($E394,'ALL-GTK-SD-SMP-SMA-SMK-SLB'!$F$14:$CG$713,'ALL-GTK-SD-SMP-SMA-SMK-SLB'!AP$7,FALSE)</f>
        <v>0</v>
      </c>
      <c r="AP394" s="9">
        <f>VLOOKUP($E394,'ALL-GTK-SD-SMP-SMA-SMK-SLB'!$F$14:$CG$713,'ALL-GTK-SD-SMP-SMA-SMK-SLB'!AQ$7,FALSE)</f>
        <v>0</v>
      </c>
      <c r="AQ394" s="9">
        <f>VLOOKUP($E394,'ALL-GTK-SD-SMP-SMA-SMK-SLB'!$F$14:$CG$713,'ALL-GTK-SD-SMP-SMA-SMK-SLB'!AR$7,FALSE)</f>
        <v>0</v>
      </c>
      <c r="AR394" s="9">
        <f>VLOOKUP($E394,'ALL-GTK-SD-SMP-SMA-SMK-SLB'!$F$14:$CG$713,'ALL-GTK-SD-SMP-SMA-SMK-SLB'!AS$7,FALSE)</f>
        <v>0</v>
      </c>
      <c r="AS394" s="9">
        <f>VLOOKUP($E394,'ALL-GTK-SD-SMP-SMA-SMK-SLB'!$F$14:$CG$713,'ALL-GTK-SD-SMP-SMA-SMK-SLB'!AT$7,FALSE)</f>
        <v>0</v>
      </c>
      <c r="AT394" s="9">
        <f>VLOOKUP($E394,'ALL-GTK-SD-SMP-SMA-SMK-SLB'!$F$14:$CG$713,'ALL-GTK-SD-SMP-SMA-SMK-SLB'!AU$7,FALSE)</f>
        <v>0</v>
      </c>
      <c r="AU394" s="9">
        <f>VLOOKUP($E394,'ALL-GTK-SD-SMP-SMA-SMK-SLB'!$F$14:$CG$713,'ALL-GTK-SD-SMP-SMA-SMK-SLB'!AV$7,FALSE)</f>
        <v>0</v>
      </c>
      <c r="AV394" s="9">
        <f>VLOOKUP($E394,'ALL-GTK-SD-SMP-SMA-SMK-SLB'!$F$14:$CG$713,'ALL-GTK-SD-SMP-SMA-SMK-SLB'!AW$7,FALSE)</f>
        <v>0</v>
      </c>
      <c r="AW394" s="9">
        <f>VLOOKUP($E394,'ALL-GTK-SD-SMP-SMA-SMK-SLB'!$F$14:$CG$713,'ALL-GTK-SD-SMP-SMA-SMK-SLB'!AX$7,FALSE)</f>
        <v>0</v>
      </c>
      <c r="AX394" s="9">
        <f>VLOOKUP($E394,'ALL-GTK-SD-SMP-SMA-SMK-SLB'!$F$14:$CG$713,'ALL-GTK-SD-SMP-SMA-SMK-SLB'!AY$7,FALSE)</f>
        <v>5</v>
      </c>
      <c r="AY394" s="9">
        <f>VLOOKUP($E394,'ALL-GTK-SD-SMP-SMA-SMK-SLB'!$F$14:$CG$713,'ALL-GTK-SD-SMP-SMA-SMK-SLB'!AZ$7,FALSE)</f>
        <v>6</v>
      </c>
      <c r="AZ394" s="9">
        <f>VLOOKUP($E394,'ALL-GTK-SD-SMP-SMA-SMK-SLB'!$F$14:$CG$713,'ALL-GTK-SD-SMP-SMA-SMK-SLB'!BA$7,FALSE)</f>
        <v>0</v>
      </c>
      <c r="BA394" s="9">
        <f>VLOOKUP($E394,'ALL-GTK-SD-SMP-SMA-SMK-SLB'!$F$14:$CG$713,'ALL-GTK-SD-SMP-SMA-SMK-SLB'!BB$7,FALSE)</f>
        <v>0</v>
      </c>
      <c r="BB394" s="9">
        <f>VLOOKUP($E394,'ALL-GTK-SD-SMP-SMA-SMK-SLB'!$F$14:$CG$713,'ALL-GTK-SD-SMP-SMA-SMK-SLB'!BC$7,FALSE)</f>
        <v>0</v>
      </c>
      <c r="BC394" s="9">
        <f>VLOOKUP($E394,'ALL-GTK-SD-SMP-SMA-SMK-SLB'!$F$14:$CG$713,'ALL-GTK-SD-SMP-SMA-SMK-SLB'!BD$7,FALSE)</f>
        <v>0</v>
      </c>
      <c r="BD394" s="310">
        <f t="shared" si="200"/>
        <v>0</v>
      </c>
      <c r="BE394" s="310">
        <f t="shared" si="201"/>
        <v>0</v>
      </c>
      <c r="BF394" s="10">
        <f t="shared" si="202"/>
        <v>0</v>
      </c>
      <c r="BG394" s="311">
        <f t="shared" si="203"/>
        <v>5</v>
      </c>
      <c r="BH394" s="311">
        <f t="shared" si="204"/>
        <v>6</v>
      </c>
      <c r="BI394" s="10">
        <f t="shared" si="205"/>
        <v>11</v>
      </c>
      <c r="BJ394" s="44">
        <f t="shared" si="206"/>
        <v>5</v>
      </c>
      <c r="BK394" s="44">
        <f t="shared" si="207"/>
        <v>6</v>
      </c>
      <c r="BL394" s="11">
        <f t="shared" si="208"/>
        <v>11</v>
      </c>
      <c r="BM394" s="9">
        <f>VLOOKUP($E394,'ALL-GTK-SD-SMP-SMA-SMK-SLB'!$F$14:$CG$713,'ALL-GTK-SD-SMP-SMA-SMK-SLB'!BN$7,FALSE)</f>
        <v>0</v>
      </c>
      <c r="BN394" s="9">
        <f>VLOOKUP($E394,'ALL-GTK-SD-SMP-SMA-SMK-SLB'!$F$14:$CG$713,'ALL-GTK-SD-SMP-SMA-SMK-SLB'!BO$7,FALSE)</f>
        <v>0</v>
      </c>
      <c r="BO394" s="9">
        <f>VLOOKUP($E394,'ALL-GTK-SD-SMP-SMA-SMK-SLB'!$F$14:$CG$713,'ALL-GTK-SD-SMP-SMA-SMK-SLB'!BP$7,FALSE)</f>
        <v>0</v>
      </c>
      <c r="BP394" s="9">
        <f>VLOOKUP($E394,'ALL-GTK-SD-SMP-SMA-SMK-SLB'!$F$14:$CG$713,'ALL-GTK-SD-SMP-SMA-SMK-SLB'!BQ$7,FALSE)</f>
        <v>0</v>
      </c>
      <c r="BQ394" s="9">
        <f>VLOOKUP($E394,'ALL-GTK-SD-SMP-SMA-SMK-SLB'!$F$14:$CG$713,'ALL-GTK-SD-SMP-SMA-SMK-SLB'!BR$7,FALSE)</f>
        <v>0</v>
      </c>
      <c r="BR394" s="9">
        <f>VLOOKUP($E394,'ALL-GTK-SD-SMP-SMA-SMK-SLB'!$F$14:$CG$713,'ALL-GTK-SD-SMP-SMA-SMK-SLB'!BS$7,FALSE)</f>
        <v>0</v>
      </c>
      <c r="BS394" s="9">
        <f>VLOOKUP($E394,'ALL-GTK-SD-SMP-SMA-SMK-SLB'!$F$14:$CG$713,'ALL-GTK-SD-SMP-SMA-SMK-SLB'!BT$7,FALSE)</f>
        <v>0</v>
      </c>
      <c r="BT394" s="9">
        <f>VLOOKUP($E394,'ALL-GTK-SD-SMP-SMA-SMK-SLB'!$F$14:$CG$713,'ALL-GTK-SD-SMP-SMA-SMK-SLB'!BU$7,FALSE)</f>
        <v>0</v>
      </c>
      <c r="BU394" s="299">
        <f t="shared" si="209"/>
        <v>0</v>
      </c>
      <c r="BV394" s="299">
        <f t="shared" si="210"/>
        <v>0</v>
      </c>
      <c r="BW394" s="44">
        <f t="shared" si="211"/>
        <v>0</v>
      </c>
      <c r="BX394" s="44">
        <f t="shared" si="212"/>
        <v>0</v>
      </c>
      <c r="BY394" s="11">
        <f t="shared" si="213"/>
        <v>0</v>
      </c>
      <c r="BZ394" s="14">
        <f t="shared" si="214"/>
        <v>5</v>
      </c>
      <c r="CA394" s="14">
        <f t="shared" si="215"/>
        <v>6</v>
      </c>
      <c r="CB394" s="13">
        <f t="shared" si="216"/>
        <v>0</v>
      </c>
      <c r="CC394" s="13">
        <f t="shared" si="217"/>
        <v>0</v>
      </c>
      <c r="CD394" s="312">
        <f t="shared" si="218"/>
        <v>5</v>
      </c>
      <c r="CE394" s="312">
        <f t="shared" si="219"/>
        <v>6</v>
      </c>
      <c r="CF394" s="313">
        <f t="shared" si="220"/>
        <v>11</v>
      </c>
      <c r="CG394" s="302" t="str">
        <f t="shared" si="221"/>
        <v>OK</v>
      </c>
    </row>
    <row r="395" spans="1:85" ht="14.25" x14ac:dyDescent="0.25">
      <c r="A395" s="6">
        <v>383</v>
      </c>
      <c r="B395" s="495">
        <v>383</v>
      </c>
      <c r="C395" s="495" t="s">
        <v>6</v>
      </c>
      <c r="D395" s="496" t="s">
        <v>22</v>
      </c>
      <c r="E395" s="626">
        <v>20319075</v>
      </c>
      <c r="F395" s="627" t="s">
        <v>651</v>
      </c>
      <c r="G395" s="624" t="s">
        <v>52</v>
      </c>
      <c r="H395" s="9">
        <f>VLOOKUP($E395,'ALL-GTK-SD-SMP-SMA-SMK-SLB'!$F$14:$CG$713,'ALL-GTK-SD-SMP-SMA-SMK-SLB'!I$7,FALSE)</f>
        <v>0</v>
      </c>
      <c r="I395" s="9">
        <f>VLOOKUP($E395,'ALL-GTK-SD-SMP-SMA-SMK-SLB'!$F$14:$CG$713,'ALL-GTK-SD-SMP-SMA-SMK-SLB'!J$7,FALSE)</f>
        <v>0</v>
      </c>
      <c r="J395" s="9">
        <f>VLOOKUP($E395,'ALL-GTK-SD-SMP-SMA-SMK-SLB'!$F$14:$CG$713,'ALL-GTK-SD-SMP-SMA-SMK-SLB'!K$7,FALSE)</f>
        <v>0</v>
      </c>
      <c r="K395" s="9">
        <f>VLOOKUP($E395,'ALL-GTK-SD-SMP-SMA-SMK-SLB'!$F$14:$CG$713,'ALL-GTK-SD-SMP-SMA-SMK-SLB'!L$7,FALSE)</f>
        <v>1</v>
      </c>
      <c r="L395" s="9">
        <f>VLOOKUP($E395,'ALL-GTK-SD-SMP-SMA-SMK-SLB'!$F$14:$CG$713,'ALL-GTK-SD-SMP-SMA-SMK-SLB'!M$7,FALSE)</f>
        <v>1</v>
      </c>
      <c r="M395" s="9">
        <f>VLOOKUP($E395,'ALL-GTK-SD-SMP-SMA-SMK-SLB'!$F$14:$CG$713,'ALL-GTK-SD-SMP-SMA-SMK-SLB'!N$7,FALSE)</f>
        <v>1</v>
      </c>
      <c r="N395" s="9">
        <f>VLOOKUP($E395,'ALL-GTK-SD-SMP-SMA-SMK-SLB'!$F$14:$CG$713,'ALL-GTK-SD-SMP-SMA-SMK-SLB'!O$7,FALSE)</f>
        <v>0</v>
      </c>
      <c r="O395" s="9">
        <f>VLOOKUP($E395,'ALL-GTK-SD-SMP-SMA-SMK-SLB'!$F$14:$CG$713,'ALL-GTK-SD-SMP-SMA-SMK-SLB'!P$7,FALSE)</f>
        <v>1</v>
      </c>
      <c r="P395" s="299">
        <f t="shared" si="186"/>
        <v>1</v>
      </c>
      <c r="Q395" s="299">
        <f t="shared" si="187"/>
        <v>3</v>
      </c>
      <c r="R395" s="300">
        <f t="shared" si="188"/>
        <v>4</v>
      </c>
      <c r="S395" s="9">
        <f>VLOOKUP($E395,'ALL-GTK-SD-SMP-SMA-SMK-SLB'!$F$14:$CG$713,'ALL-GTK-SD-SMP-SMA-SMK-SLB'!T$7,FALSE)</f>
        <v>0</v>
      </c>
      <c r="T395" s="9">
        <f>VLOOKUP($E395,'ALL-GTK-SD-SMP-SMA-SMK-SLB'!$F$14:$CG$713,'ALL-GTK-SD-SMP-SMA-SMK-SLB'!U$7,FALSE)</f>
        <v>0</v>
      </c>
      <c r="U395" s="9">
        <f>VLOOKUP($E395,'ALL-GTK-SD-SMP-SMA-SMK-SLB'!$F$14:$CG$713,'ALL-GTK-SD-SMP-SMA-SMK-SLB'!V$7,FALSE)</f>
        <v>0</v>
      </c>
      <c r="V395" s="9">
        <f>VLOOKUP($E395,'ALL-GTK-SD-SMP-SMA-SMK-SLB'!$F$14:$CG$713,'ALL-GTK-SD-SMP-SMA-SMK-SLB'!W$7,FALSE)</f>
        <v>5</v>
      </c>
      <c r="W395" s="9">
        <f>VLOOKUP($E395,'ALL-GTK-SD-SMP-SMA-SMK-SLB'!$F$14:$CG$713,'ALL-GTK-SD-SMP-SMA-SMK-SLB'!X$7,FALSE)</f>
        <v>0</v>
      </c>
      <c r="X395" s="9">
        <f>VLOOKUP($E395,'ALL-GTK-SD-SMP-SMA-SMK-SLB'!$F$14:$CG$713,'ALL-GTK-SD-SMP-SMA-SMK-SLB'!Y$7,FALSE)</f>
        <v>0</v>
      </c>
      <c r="Y395" s="299">
        <f t="shared" si="189"/>
        <v>0</v>
      </c>
      <c r="Z395" s="299">
        <f t="shared" si="190"/>
        <v>5</v>
      </c>
      <c r="AA395" s="10">
        <f t="shared" si="191"/>
        <v>5</v>
      </c>
      <c r="AB395" s="44">
        <f t="shared" si="192"/>
        <v>1</v>
      </c>
      <c r="AC395" s="44">
        <f t="shared" si="193"/>
        <v>8</v>
      </c>
      <c r="AD395" s="11">
        <f t="shared" si="194"/>
        <v>9</v>
      </c>
      <c r="AE395" s="9">
        <f>VLOOKUP($E395,'ALL-GTK-SD-SMP-SMA-SMK-SLB'!$F$14:$CG$713,'ALL-GTK-SD-SMP-SMA-SMK-SLB'!AF$7,FALSE)</f>
        <v>1</v>
      </c>
      <c r="AF395" s="9">
        <f>VLOOKUP($E395,'ALL-GTK-SD-SMP-SMA-SMK-SLB'!$F$14:$CG$713,'ALL-GTK-SD-SMP-SMA-SMK-SLB'!AG$7,FALSE)</f>
        <v>5</v>
      </c>
      <c r="AG395" s="10">
        <f t="shared" si="195"/>
        <v>6</v>
      </c>
      <c r="AH395" s="9">
        <f>VLOOKUP($E395,'ALL-GTK-SD-SMP-SMA-SMK-SLB'!$F$14:$CG$713,'ALL-GTK-SD-SMP-SMA-SMK-SLB'!AI$7,FALSE)</f>
        <v>0</v>
      </c>
      <c r="AI395" s="9">
        <f>VLOOKUP($E395,'ALL-GTK-SD-SMP-SMA-SMK-SLB'!$F$14:$CG$713,'ALL-GTK-SD-SMP-SMA-SMK-SLB'!AJ$7,FALSE)</f>
        <v>3</v>
      </c>
      <c r="AJ395" s="10">
        <f t="shared" si="196"/>
        <v>3</v>
      </c>
      <c r="AK395" s="44">
        <f t="shared" si="197"/>
        <v>1</v>
      </c>
      <c r="AL395" s="44">
        <f t="shared" si="198"/>
        <v>8</v>
      </c>
      <c r="AM395" s="11">
        <f t="shared" si="199"/>
        <v>9</v>
      </c>
      <c r="AN395" s="299">
        <f>VLOOKUP($E395,'ALL-GTK-SD-SMP-SMA-SMK-SLB'!$F$14:$CG$713,'ALL-GTK-SD-SMP-SMA-SMK-SLB'!AO$7,FALSE)</f>
        <v>0</v>
      </c>
      <c r="AO395" s="299">
        <f>VLOOKUP($E395,'ALL-GTK-SD-SMP-SMA-SMK-SLB'!$F$14:$CG$713,'ALL-GTK-SD-SMP-SMA-SMK-SLB'!AP$7,FALSE)</f>
        <v>0</v>
      </c>
      <c r="AP395" s="9">
        <f>VLOOKUP($E395,'ALL-GTK-SD-SMP-SMA-SMK-SLB'!$F$14:$CG$713,'ALL-GTK-SD-SMP-SMA-SMK-SLB'!AQ$7,FALSE)</f>
        <v>0</v>
      </c>
      <c r="AQ395" s="9">
        <f>VLOOKUP($E395,'ALL-GTK-SD-SMP-SMA-SMK-SLB'!$F$14:$CG$713,'ALL-GTK-SD-SMP-SMA-SMK-SLB'!AR$7,FALSE)</f>
        <v>0</v>
      </c>
      <c r="AR395" s="9">
        <f>VLOOKUP($E395,'ALL-GTK-SD-SMP-SMA-SMK-SLB'!$F$14:$CG$713,'ALL-GTK-SD-SMP-SMA-SMK-SLB'!AS$7,FALSE)</f>
        <v>0</v>
      </c>
      <c r="AS395" s="9">
        <f>VLOOKUP($E395,'ALL-GTK-SD-SMP-SMA-SMK-SLB'!$F$14:$CG$713,'ALL-GTK-SD-SMP-SMA-SMK-SLB'!AT$7,FALSE)</f>
        <v>0</v>
      </c>
      <c r="AT395" s="9">
        <f>VLOOKUP($E395,'ALL-GTK-SD-SMP-SMA-SMK-SLB'!$F$14:$CG$713,'ALL-GTK-SD-SMP-SMA-SMK-SLB'!AU$7,FALSE)</f>
        <v>0</v>
      </c>
      <c r="AU395" s="9">
        <f>VLOOKUP($E395,'ALL-GTK-SD-SMP-SMA-SMK-SLB'!$F$14:$CG$713,'ALL-GTK-SD-SMP-SMA-SMK-SLB'!AV$7,FALSE)</f>
        <v>0</v>
      </c>
      <c r="AV395" s="9">
        <f>VLOOKUP($E395,'ALL-GTK-SD-SMP-SMA-SMK-SLB'!$F$14:$CG$713,'ALL-GTK-SD-SMP-SMA-SMK-SLB'!AW$7,FALSE)</f>
        <v>0</v>
      </c>
      <c r="AW395" s="9">
        <f>VLOOKUP($E395,'ALL-GTK-SD-SMP-SMA-SMK-SLB'!$F$14:$CG$713,'ALL-GTK-SD-SMP-SMA-SMK-SLB'!AX$7,FALSE)</f>
        <v>0</v>
      </c>
      <c r="AX395" s="9">
        <f>VLOOKUP($E395,'ALL-GTK-SD-SMP-SMA-SMK-SLB'!$F$14:$CG$713,'ALL-GTK-SD-SMP-SMA-SMK-SLB'!AY$7,FALSE)</f>
        <v>1</v>
      </c>
      <c r="AY395" s="9">
        <f>VLOOKUP($E395,'ALL-GTK-SD-SMP-SMA-SMK-SLB'!$F$14:$CG$713,'ALL-GTK-SD-SMP-SMA-SMK-SLB'!AZ$7,FALSE)</f>
        <v>8</v>
      </c>
      <c r="AZ395" s="9">
        <f>VLOOKUP($E395,'ALL-GTK-SD-SMP-SMA-SMK-SLB'!$F$14:$CG$713,'ALL-GTK-SD-SMP-SMA-SMK-SLB'!BA$7,FALSE)</f>
        <v>0</v>
      </c>
      <c r="BA395" s="9">
        <f>VLOOKUP($E395,'ALL-GTK-SD-SMP-SMA-SMK-SLB'!$F$14:$CG$713,'ALL-GTK-SD-SMP-SMA-SMK-SLB'!BB$7,FALSE)</f>
        <v>0</v>
      </c>
      <c r="BB395" s="9">
        <f>VLOOKUP($E395,'ALL-GTK-SD-SMP-SMA-SMK-SLB'!$F$14:$CG$713,'ALL-GTK-SD-SMP-SMA-SMK-SLB'!BC$7,FALSE)</f>
        <v>0</v>
      </c>
      <c r="BC395" s="9">
        <f>VLOOKUP($E395,'ALL-GTK-SD-SMP-SMA-SMK-SLB'!$F$14:$CG$713,'ALL-GTK-SD-SMP-SMA-SMK-SLB'!BD$7,FALSE)</f>
        <v>0</v>
      </c>
      <c r="BD395" s="310">
        <f t="shared" si="200"/>
        <v>0</v>
      </c>
      <c r="BE395" s="310">
        <f t="shared" si="201"/>
        <v>0</v>
      </c>
      <c r="BF395" s="10">
        <f t="shared" si="202"/>
        <v>0</v>
      </c>
      <c r="BG395" s="311">
        <f t="shared" si="203"/>
        <v>1</v>
      </c>
      <c r="BH395" s="311">
        <f t="shared" si="204"/>
        <v>8</v>
      </c>
      <c r="BI395" s="10">
        <f t="shared" si="205"/>
        <v>9</v>
      </c>
      <c r="BJ395" s="44">
        <f t="shared" si="206"/>
        <v>1</v>
      </c>
      <c r="BK395" s="44">
        <f t="shared" si="207"/>
        <v>8</v>
      </c>
      <c r="BL395" s="11">
        <f t="shared" si="208"/>
        <v>9</v>
      </c>
      <c r="BM395" s="9">
        <f>VLOOKUP($E395,'ALL-GTK-SD-SMP-SMA-SMK-SLB'!$F$14:$CG$713,'ALL-GTK-SD-SMP-SMA-SMK-SLB'!BN$7,FALSE)</f>
        <v>0</v>
      </c>
      <c r="BN395" s="9">
        <f>VLOOKUP($E395,'ALL-GTK-SD-SMP-SMA-SMK-SLB'!$F$14:$CG$713,'ALL-GTK-SD-SMP-SMA-SMK-SLB'!BO$7,FALSE)</f>
        <v>0</v>
      </c>
      <c r="BO395" s="9">
        <f>VLOOKUP($E395,'ALL-GTK-SD-SMP-SMA-SMK-SLB'!$F$14:$CG$713,'ALL-GTK-SD-SMP-SMA-SMK-SLB'!BP$7,FALSE)</f>
        <v>0</v>
      </c>
      <c r="BP395" s="9">
        <f>VLOOKUP($E395,'ALL-GTK-SD-SMP-SMA-SMK-SLB'!$F$14:$CG$713,'ALL-GTK-SD-SMP-SMA-SMK-SLB'!BQ$7,FALSE)</f>
        <v>0</v>
      </c>
      <c r="BQ395" s="9">
        <f>VLOOKUP($E395,'ALL-GTK-SD-SMP-SMA-SMK-SLB'!$F$14:$CG$713,'ALL-GTK-SD-SMP-SMA-SMK-SLB'!BR$7,FALSE)</f>
        <v>0</v>
      </c>
      <c r="BR395" s="9">
        <f>VLOOKUP($E395,'ALL-GTK-SD-SMP-SMA-SMK-SLB'!$F$14:$CG$713,'ALL-GTK-SD-SMP-SMA-SMK-SLB'!BS$7,FALSE)</f>
        <v>0</v>
      </c>
      <c r="BS395" s="9">
        <f>VLOOKUP($E395,'ALL-GTK-SD-SMP-SMA-SMK-SLB'!$F$14:$CG$713,'ALL-GTK-SD-SMP-SMA-SMK-SLB'!BT$7,FALSE)</f>
        <v>0</v>
      </c>
      <c r="BT395" s="9">
        <f>VLOOKUP($E395,'ALL-GTK-SD-SMP-SMA-SMK-SLB'!$F$14:$CG$713,'ALL-GTK-SD-SMP-SMA-SMK-SLB'!BU$7,FALSE)</f>
        <v>0</v>
      </c>
      <c r="BU395" s="299">
        <f t="shared" si="209"/>
        <v>0</v>
      </c>
      <c r="BV395" s="299">
        <f t="shared" si="210"/>
        <v>0</v>
      </c>
      <c r="BW395" s="44">
        <f t="shared" si="211"/>
        <v>0</v>
      </c>
      <c r="BX395" s="44">
        <f t="shared" si="212"/>
        <v>0</v>
      </c>
      <c r="BY395" s="11">
        <f t="shared" si="213"/>
        <v>0</v>
      </c>
      <c r="BZ395" s="14">
        <f t="shared" si="214"/>
        <v>1</v>
      </c>
      <c r="CA395" s="14">
        <f t="shared" si="215"/>
        <v>8</v>
      </c>
      <c r="CB395" s="13">
        <f t="shared" si="216"/>
        <v>0</v>
      </c>
      <c r="CC395" s="13">
        <f t="shared" si="217"/>
        <v>0</v>
      </c>
      <c r="CD395" s="312">
        <f t="shared" si="218"/>
        <v>1</v>
      </c>
      <c r="CE395" s="312">
        <f t="shared" si="219"/>
        <v>8</v>
      </c>
      <c r="CF395" s="313">
        <f t="shared" si="220"/>
        <v>9</v>
      </c>
      <c r="CG395" s="302" t="str">
        <f t="shared" si="221"/>
        <v>OK</v>
      </c>
    </row>
    <row r="396" spans="1:85" ht="14.25" x14ac:dyDescent="0.25">
      <c r="A396" s="6">
        <v>384</v>
      </c>
      <c r="B396" s="495">
        <v>384</v>
      </c>
      <c r="C396" s="495" t="s">
        <v>6</v>
      </c>
      <c r="D396" s="496" t="s">
        <v>22</v>
      </c>
      <c r="E396" s="626">
        <v>20319069</v>
      </c>
      <c r="F396" s="627" t="s">
        <v>652</v>
      </c>
      <c r="G396" s="624" t="s">
        <v>52</v>
      </c>
      <c r="H396" s="9">
        <f>VLOOKUP($E396,'ALL-GTK-SD-SMP-SMA-SMK-SLB'!$F$14:$CG$713,'ALL-GTK-SD-SMP-SMA-SMK-SLB'!I$7,FALSE)</f>
        <v>0</v>
      </c>
      <c r="I396" s="9">
        <f>VLOOKUP($E396,'ALL-GTK-SD-SMP-SMA-SMK-SLB'!$F$14:$CG$713,'ALL-GTK-SD-SMP-SMA-SMK-SLB'!J$7,FALSE)</f>
        <v>0</v>
      </c>
      <c r="J396" s="9">
        <f>VLOOKUP($E396,'ALL-GTK-SD-SMP-SMA-SMK-SLB'!$F$14:$CG$713,'ALL-GTK-SD-SMP-SMA-SMK-SLB'!K$7,FALSE)</f>
        <v>0</v>
      </c>
      <c r="K396" s="9">
        <f>VLOOKUP($E396,'ALL-GTK-SD-SMP-SMA-SMK-SLB'!$F$14:$CG$713,'ALL-GTK-SD-SMP-SMA-SMK-SLB'!L$7,FALSE)</f>
        <v>0</v>
      </c>
      <c r="L396" s="9">
        <f>VLOOKUP($E396,'ALL-GTK-SD-SMP-SMA-SMK-SLB'!$F$14:$CG$713,'ALL-GTK-SD-SMP-SMA-SMK-SLB'!M$7,FALSE)</f>
        <v>0</v>
      </c>
      <c r="M396" s="9">
        <f>VLOOKUP($E396,'ALL-GTK-SD-SMP-SMA-SMK-SLB'!$F$14:$CG$713,'ALL-GTK-SD-SMP-SMA-SMK-SLB'!N$7,FALSE)</f>
        <v>4</v>
      </c>
      <c r="N396" s="9">
        <f>VLOOKUP($E396,'ALL-GTK-SD-SMP-SMA-SMK-SLB'!$F$14:$CG$713,'ALL-GTK-SD-SMP-SMA-SMK-SLB'!O$7,FALSE)</f>
        <v>1</v>
      </c>
      <c r="O396" s="9">
        <f>VLOOKUP($E396,'ALL-GTK-SD-SMP-SMA-SMK-SLB'!$F$14:$CG$713,'ALL-GTK-SD-SMP-SMA-SMK-SLB'!P$7,FALSE)</f>
        <v>5</v>
      </c>
      <c r="P396" s="299">
        <f t="shared" si="186"/>
        <v>1</v>
      </c>
      <c r="Q396" s="299">
        <f t="shared" si="187"/>
        <v>9</v>
      </c>
      <c r="R396" s="300">
        <f t="shared" si="188"/>
        <v>10</v>
      </c>
      <c r="S396" s="9">
        <f>VLOOKUP($E396,'ALL-GTK-SD-SMP-SMA-SMK-SLB'!$F$14:$CG$713,'ALL-GTK-SD-SMP-SMA-SMK-SLB'!T$7,FALSE)</f>
        <v>0</v>
      </c>
      <c r="T396" s="9">
        <f>VLOOKUP($E396,'ALL-GTK-SD-SMP-SMA-SMK-SLB'!$F$14:$CG$713,'ALL-GTK-SD-SMP-SMA-SMK-SLB'!U$7,FALSE)</f>
        <v>0</v>
      </c>
      <c r="U396" s="9">
        <f>VLOOKUP($E396,'ALL-GTK-SD-SMP-SMA-SMK-SLB'!$F$14:$CG$713,'ALL-GTK-SD-SMP-SMA-SMK-SLB'!V$7,FALSE)</f>
        <v>0</v>
      </c>
      <c r="V396" s="9">
        <f>VLOOKUP($E396,'ALL-GTK-SD-SMP-SMA-SMK-SLB'!$F$14:$CG$713,'ALL-GTK-SD-SMP-SMA-SMK-SLB'!W$7,FALSE)</f>
        <v>2</v>
      </c>
      <c r="W396" s="9">
        <f>VLOOKUP($E396,'ALL-GTK-SD-SMP-SMA-SMK-SLB'!$F$14:$CG$713,'ALL-GTK-SD-SMP-SMA-SMK-SLB'!X$7,FALSE)</f>
        <v>0</v>
      </c>
      <c r="X396" s="9">
        <f>VLOOKUP($E396,'ALL-GTK-SD-SMP-SMA-SMK-SLB'!$F$14:$CG$713,'ALL-GTK-SD-SMP-SMA-SMK-SLB'!Y$7,FALSE)</f>
        <v>2</v>
      </c>
      <c r="Y396" s="299">
        <f t="shared" si="189"/>
        <v>0</v>
      </c>
      <c r="Z396" s="299">
        <f t="shared" si="190"/>
        <v>4</v>
      </c>
      <c r="AA396" s="10">
        <f t="shared" si="191"/>
        <v>4</v>
      </c>
      <c r="AB396" s="44">
        <f t="shared" si="192"/>
        <v>1</v>
      </c>
      <c r="AC396" s="44">
        <f t="shared" si="193"/>
        <v>13</v>
      </c>
      <c r="AD396" s="11">
        <f t="shared" si="194"/>
        <v>14</v>
      </c>
      <c r="AE396" s="9">
        <f>VLOOKUP($E396,'ALL-GTK-SD-SMP-SMA-SMK-SLB'!$F$14:$CG$713,'ALL-GTK-SD-SMP-SMA-SMK-SLB'!AF$7,FALSE)</f>
        <v>0</v>
      </c>
      <c r="AF396" s="9">
        <f>VLOOKUP($E396,'ALL-GTK-SD-SMP-SMA-SMK-SLB'!$F$14:$CG$713,'ALL-GTK-SD-SMP-SMA-SMK-SLB'!AG$7,FALSE)</f>
        <v>3</v>
      </c>
      <c r="AG396" s="10">
        <f t="shared" si="195"/>
        <v>3</v>
      </c>
      <c r="AH396" s="9">
        <f>VLOOKUP($E396,'ALL-GTK-SD-SMP-SMA-SMK-SLB'!$F$14:$CG$713,'ALL-GTK-SD-SMP-SMA-SMK-SLB'!AI$7,FALSE)</f>
        <v>2</v>
      </c>
      <c r="AI396" s="9">
        <f>VLOOKUP($E396,'ALL-GTK-SD-SMP-SMA-SMK-SLB'!$F$14:$CG$713,'ALL-GTK-SD-SMP-SMA-SMK-SLB'!AJ$7,FALSE)</f>
        <v>9</v>
      </c>
      <c r="AJ396" s="10">
        <f t="shared" si="196"/>
        <v>11</v>
      </c>
      <c r="AK396" s="44">
        <f t="shared" si="197"/>
        <v>2</v>
      </c>
      <c r="AL396" s="44">
        <f t="shared" si="198"/>
        <v>12</v>
      </c>
      <c r="AM396" s="11">
        <f t="shared" si="199"/>
        <v>14</v>
      </c>
      <c r="AN396" s="299">
        <f>VLOOKUP($E396,'ALL-GTK-SD-SMP-SMA-SMK-SLB'!$F$14:$CG$713,'ALL-GTK-SD-SMP-SMA-SMK-SLB'!AO$7,FALSE)</f>
        <v>0</v>
      </c>
      <c r="AO396" s="299">
        <f>VLOOKUP($E396,'ALL-GTK-SD-SMP-SMA-SMK-SLB'!$F$14:$CG$713,'ALL-GTK-SD-SMP-SMA-SMK-SLB'!AP$7,FALSE)</f>
        <v>0</v>
      </c>
      <c r="AP396" s="9">
        <f>VLOOKUP($E396,'ALL-GTK-SD-SMP-SMA-SMK-SLB'!$F$14:$CG$713,'ALL-GTK-SD-SMP-SMA-SMK-SLB'!AQ$7,FALSE)</f>
        <v>0</v>
      </c>
      <c r="AQ396" s="9">
        <f>VLOOKUP($E396,'ALL-GTK-SD-SMP-SMA-SMK-SLB'!$F$14:$CG$713,'ALL-GTK-SD-SMP-SMA-SMK-SLB'!AR$7,FALSE)</f>
        <v>0</v>
      </c>
      <c r="AR396" s="9">
        <f>VLOOKUP($E396,'ALL-GTK-SD-SMP-SMA-SMK-SLB'!$F$14:$CG$713,'ALL-GTK-SD-SMP-SMA-SMK-SLB'!AS$7,FALSE)</f>
        <v>0</v>
      </c>
      <c r="AS396" s="9">
        <f>VLOOKUP($E396,'ALL-GTK-SD-SMP-SMA-SMK-SLB'!$F$14:$CG$713,'ALL-GTK-SD-SMP-SMA-SMK-SLB'!AT$7,FALSE)</f>
        <v>0</v>
      </c>
      <c r="AT396" s="9">
        <f>VLOOKUP($E396,'ALL-GTK-SD-SMP-SMA-SMK-SLB'!$F$14:$CG$713,'ALL-GTK-SD-SMP-SMA-SMK-SLB'!AU$7,FALSE)</f>
        <v>0</v>
      </c>
      <c r="AU396" s="9">
        <f>VLOOKUP($E396,'ALL-GTK-SD-SMP-SMA-SMK-SLB'!$F$14:$CG$713,'ALL-GTK-SD-SMP-SMA-SMK-SLB'!AV$7,FALSE)</f>
        <v>0</v>
      </c>
      <c r="AV396" s="9">
        <f>VLOOKUP($E396,'ALL-GTK-SD-SMP-SMA-SMK-SLB'!$F$14:$CG$713,'ALL-GTK-SD-SMP-SMA-SMK-SLB'!AW$7,FALSE)</f>
        <v>0</v>
      </c>
      <c r="AW396" s="9">
        <f>VLOOKUP($E396,'ALL-GTK-SD-SMP-SMA-SMK-SLB'!$F$14:$CG$713,'ALL-GTK-SD-SMP-SMA-SMK-SLB'!AX$7,FALSE)</f>
        <v>0</v>
      </c>
      <c r="AX396" s="9">
        <f>VLOOKUP($E396,'ALL-GTK-SD-SMP-SMA-SMK-SLB'!$F$14:$CG$713,'ALL-GTK-SD-SMP-SMA-SMK-SLB'!AY$7,FALSE)</f>
        <v>2</v>
      </c>
      <c r="AY396" s="9">
        <f>VLOOKUP($E396,'ALL-GTK-SD-SMP-SMA-SMK-SLB'!$F$14:$CG$713,'ALL-GTK-SD-SMP-SMA-SMK-SLB'!AZ$7,FALSE)</f>
        <v>12</v>
      </c>
      <c r="AZ396" s="9">
        <f>VLOOKUP($E396,'ALL-GTK-SD-SMP-SMA-SMK-SLB'!$F$14:$CG$713,'ALL-GTK-SD-SMP-SMA-SMK-SLB'!BA$7,FALSE)</f>
        <v>0</v>
      </c>
      <c r="BA396" s="9">
        <f>VLOOKUP($E396,'ALL-GTK-SD-SMP-SMA-SMK-SLB'!$F$14:$CG$713,'ALL-GTK-SD-SMP-SMA-SMK-SLB'!BB$7,FALSE)</f>
        <v>0</v>
      </c>
      <c r="BB396" s="9">
        <f>VLOOKUP($E396,'ALL-GTK-SD-SMP-SMA-SMK-SLB'!$F$14:$CG$713,'ALL-GTK-SD-SMP-SMA-SMK-SLB'!BC$7,FALSE)</f>
        <v>0</v>
      </c>
      <c r="BC396" s="9">
        <f>VLOOKUP($E396,'ALL-GTK-SD-SMP-SMA-SMK-SLB'!$F$14:$CG$713,'ALL-GTK-SD-SMP-SMA-SMK-SLB'!BD$7,FALSE)</f>
        <v>0</v>
      </c>
      <c r="BD396" s="310">
        <f t="shared" si="200"/>
        <v>0</v>
      </c>
      <c r="BE396" s="310">
        <f t="shared" si="201"/>
        <v>0</v>
      </c>
      <c r="BF396" s="10">
        <f t="shared" si="202"/>
        <v>0</v>
      </c>
      <c r="BG396" s="311">
        <f t="shared" si="203"/>
        <v>2</v>
      </c>
      <c r="BH396" s="311">
        <f t="shared" si="204"/>
        <v>12</v>
      </c>
      <c r="BI396" s="10">
        <f t="shared" si="205"/>
        <v>14</v>
      </c>
      <c r="BJ396" s="44">
        <f t="shared" si="206"/>
        <v>2</v>
      </c>
      <c r="BK396" s="44">
        <f t="shared" si="207"/>
        <v>12</v>
      </c>
      <c r="BL396" s="11">
        <f t="shared" si="208"/>
        <v>14</v>
      </c>
      <c r="BM396" s="9">
        <f>VLOOKUP($E396,'ALL-GTK-SD-SMP-SMA-SMK-SLB'!$F$14:$CG$713,'ALL-GTK-SD-SMP-SMA-SMK-SLB'!BN$7,FALSE)</f>
        <v>0</v>
      </c>
      <c r="BN396" s="9">
        <f>VLOOKUP($E396,'ALL-GTK-SD-SMP-SMA-SMK-SLB'!$F$14:$CG$713,'ALL-GTK-SD-SMP-SMA-SMK-SLB'!BO$7,FALSE)</f>
        <v>0</v>
      </c>
      <c r="BO396" s="9">
        <f>VLOOKUP($E396,'ALL-GTK-SD-SMP-SMA-SMK-SLB'!$F$14:$CG$713,'ALL-GTK-SD-SMP-SMA-SMK-SLB'!BP$7,FALSE)</f>
        <v>0</v>
      </c>
      <c r="BP396" s="9">
        <f>VLOOKUP($E396,'ALL-GTK-SD-SMP-SMA-SMK-SLB'!$F$14:$CG$713,'ALL-GTK-SD-SMP-SMA-SMK-SLB'!BQ$7,FALSE)</f>
        <v>0</v>
      </c>
      <c r="BQ396" s="9">
        <f>VLOOKUP($E396,'ALL-GTK-SD-SMP-SMA-SMK-SLB'!$F$14:$CG$713,'ALL-GTK-SD-SMP-SMA-SMK-SLB'!BR$7,FALSE)</f>
        <v>0</v>
      </c>
      <c r="BR396" s="9">
        <f>VLOOKUP($E396,'ALL-GTK-SD-SMP-SMA-SMK-SLB'!$F$14:$CG$713,'ALL-GTK-SD-SMP-SMA-SMK-SLB'!BS$7,FALSE)</f>
        <v>0</v>
      </c>
      <c r="BS396" s="9">
        <f>VLOOKUP($E396,'ALL-GTK-SD-SMP-SMA-SMK-SLB'!$F$14:$CG$713,'ALL-GTK-SD-SMP-SMA-SMK-SLB'!BT$7,FALSE)</f>
        <v>0</v>
      </c>
      <c r="BT396" s="9">
        <f>VLOOKUP($E396,'ALL-GTK-SD-SMP-SMA-SMK-SLB'!$F$14:$CG$713,'ALL-GTK-SD-SMP-SMA-SMK-SLB'!BU$7,FALSE)</f>
        <v>0</v>
      </c>
      <c r="BU396" s="299">
        <f t="shared" si="209"/>
        <v>0</v>
      </c>
      <c r="BV396" s="299">
        <f t="shared" si="210"/>
        <v>0</v>
      </c>
      <c r="BW396" s="44">
        <f t="shared" si="211"/>
        <v>0</v>
      </c>
      <c r="BX396" s="44">
        <f t="shared" si="212"/>
        <v>0</v>
      </c>
      <c r="BY396" s="11">
        <f t="shared" si="213"/>
        <v>0</v>
      </c>
      <c r="BZ396" s="14">
        <f t="shared" si="214"/>
        <v>1</v>
      </c>
      <c r="CA396" s="14">
        <f t="shared" si="215"/>
        <v>13</v>
      </c>
      <c r="CB396" s="13">
        <f t="shared" si="216"/>
        <v>0</v>
      </c>
      <c r="CC396" s="13">
        <f t="shared" si="217"/>
        <v>0</v>
      </c>
      <c r="CD396" s="312">
        <f t="shared" si="218"/>
        <v>1</v>
      </c>
      <c r="CE396" s="312">
        <f t="shared" si="219"/>
        <v>13</v>
      </c>
      <c r="CF396" s="313">
        <f t="shared" si="220"/>
        <v>14</v>
      </c>
      <c r="CG396" s="302" t="str">
        <f t="shared" si="221"/>
        <v>OK</v>
      </c>
    </row>
    <row r="397" spans="1:85" ht="14.25" x14ac:dyDescent="0.25">
      <c r="A397" s="6">
        <v>385</v>
      </c>
      <c r="B397" s="495">
        <v>385</v>
      </c>
      <c r="C397" s="495" t="s">
        <v>6</v>
      </c>
      <c r="D397" s="496" t="s">
        <v>22</v>
      </c>
      <c r="E397" s="626">
        <v>20319142</v>
      </c>
      <c r="F397" s="627" t="s">
        <v>653</v>
      </c>
      <c r="G397" s="624" t="s">
        <v>52</v>
      </c>
      <c r="H397" s="9">
        <f>VLOOKUP($E397,'ALL-GTK-SD-SMP-SMA-SMK-SLB'!$F$14:$CG$713,'ALL-GTK-SD-SMP-SMA-SMK-SLB'!I$7,FALSE)</f>
        <v>0</v>
      </c>
      <c r="I397" s="9">
        <f>VLOOKUP($E397,'ALL-GTK-SD-SMP-SMA-SMK-SLB'!$F$14:$CG$713,'ALL-GTK-SD-SMP-SMA-SMK-SLB'!J$7,FALSE)</f>
        <v>0</v>
      </c>
      <c r="J397" s="9">
        <f>VLOOKUP($E397,'ALL-GTK-SD-SMP-SMA-SMK-SLB'!$F$14:$CG$713,'ALL-GTK-SD-SMP-SMA-SMK-SLB'!K$7,FALSE)</f>
        <v>0</v>
      </c>
      <c r="K397" s="9">
        <f>VLOOKUP($E397,'ALL-GTK-SD-SMP-SMA-SMK-SLB'!$F$14:$CG$713,'ALL-GTK-SD-SMP-SMA-SMK-SLB'!L$7,FALSE)</f>
        <v>0</v>
      </c>
      <c r="L397" s="9">
        <f>VLOOKUP($E397,'ALL-GTK-SD-SMP-SMA-SMK-SLB'!$F$14:$CG$713,'ALL-GTK-SD-SMP-SMA-SMK-SLB'!M$7,FALSE)</f>
        <v>2</v>
      </c>
      <c r="M397" s="9">
        <f>VLOOKUP($E397,'ALL-GTK-SD-SMP-SMA-SMK-SLB'!$F$14:$CG$713,'ALL-GTK-SD-SMP-SMA-SMK-SLB'!N$7,FALSE)</f>
        <v>5</v>
      </c>
      <c r="N397" s="9">
        <f>VLOOKUP($E397,'ALL-GTK-SD-SMP-SMA-SMK-SLB'!$F$14:$CG$713,'ALL-GTK-SD-SMP-SMA-SMK-SLB'!O$7,FALSE)</f>
        <v>1</v>
      </c>
      <c r="O397" s="9">
        <f>VLOOKUP($E397,'ALL-GTK-SD-SMP-SMA-SMK-SLB'!$F$14:$CG$713,'ALL-GTK-SD-SMP-SMA-SMK-SLB'!P$7,FALSE)</f>
        <v>4</v>
      </c>
      <c r="P397" s="299">
        <f t="shared" si="186"/>
        <v>3</v>
      </c>
      <c r="Q397" s="299">
        <f t="shared" si="187"/>
        <v>9</v>
      </c>
      <c r="R397" s="300">
        <f t="shared" si="188"/>
        <v>12</v>
      </c>
      <c r="S397" s="9">
        <f>VLOOKUP($E397,'ALL-GTK-SD-SMP-SMA-SMK-SLB'!$F$14:$CG$713,'ALL-GTK-SD-SMP-SMA-SMK-SLB'!T$7,FALSE)</f>
        <v>0</v>
      </c>
      <c r="T397" s="9">
        <f>VLOOKUP($E397,'ALL-GTK-SD-SMP-SMA-SMK-SLB'!$F$14:$CG$713,'ALL-GTK-SD-SMP-SMA-SMK-SLB'!U$7,FALSE)</f>
        <v>0</v>
      </c>
      <c r="U397" s="9">
        <f>VLOOKUP($E397,'ALL-GTK-SD-SMP-SMA-SMK-SLB'!$F$14:$CG$713,'ALL-GTK-SD-SMP-SMA-SMK-SLB'!V$7,FALSE)</f>
        <v>0</v>
      </c>
      <c r="V397" s="9">
        <f>VLOOKUP($E397,'ALL-GTK-SD-SMP-SMA-SMK-SLB'!$F$14:$CG$713,'ALL-GTK-SD-SMP-SMA-SMK-SLB'!W$7,FALSE)</f>
        <v>1</v>
      </c>
      <c r="W397" s="9">
        <f>VLOOKUP($E397,'ALL-GTK-SD-SMP-SMA-SMK-SLB'!$F$14:$CG$713,'ALL-GTK-SD-SMP-SMA-SMK-SLB'!X$7,FALSE)</f>
        <v>0</v>
      </c>
      <c r="X397" s="9">
        <f>VLOOKUP($E397,'ALL-GTK-SD-SMP-SMA-SMK-SLB'!$F$14:$CG$713,'ALL-GTK-SD-SMP-SMA-SMK-SLB'!Y$7,FALSE)</f>
        <v>3</v>
      </c>
      <c r="Y397" s="299">
        <f t="shared" si="189"/>
        <v>0</v>
      </c>
      <c r="Z397" s="299">
        <f t="shared" si="190"/>
        <v>4</v>
      </c>
      <c r="AA397" s="10">
        <f t="shared" si="191"/>
        <v>4</v>
      </c>
      <c r="AB397" s="44">
        <f t="shared" si="192"/>
        <v>3</v>
      </c>
      <c r="AC397" s="44">
        <f t="shared" si="193"/>
        <v>13</v>
      </c>
      <c r="AD397" s="11">
        <f t="shared" si="194"/>
        <v>16</v>
      </c>
      <c r="AE397" s="9">
        <f>VLOOKUP($E397,'ALL-GTK-SD-SMP-SMA-SMK-SLB'!$F$14:$CG$713,'ALL-GTK-SD-SMP-SMA-SMK-SLB'!AF$7,FALSE)</f>
        <v>1</v>
      </c>
      <c r="AF397" s="9">
        <f>VLOOKUP($E397,'ALL-GTK-SD-SMP-SMA-SMK-SLB'!$F$14:$CG$713,'ALL-GTK-SD-SMP-SMA-SMK-SLB'!AG$7,FALSE)</f>
        <v>6</v>
      </c>
      <c r="AG397" s="10">
        <f t="shared" si="195"/>
        <v>7</v>
      </c>
      <c r="AH397" s="9">
        <f>VLOOKUP($E397,'ALL-GTK-SD-SMP-SMA-SMK-SLB'!$F$14:$CG$713,'ALL-GTK-SD-SMP-SMA-SMK-SLB'!AI$7,FALSE)</f>
        <v>2</v>
      </c>
      <c r="AI397" s="9">
        <f>VLOOKUP($E397,'ALL-GTK-SD-SMP-SMA-SMK-SLB'!$F$14:$CG$713,'ALL-GTK-SD-SMP-SMA-SMK-SLB'!AJ$7,FALSE)</f>
        <v>7</v>
      </c>
      <c r="AJ397" s="10">
        <f t="shared" si="196"/>
        <v>9</v>
      </c>
      <c r="AK397" s="44">
        <f t="shared" si="197"/>
        <v>3</v>
      </c>
      <c r="AL397" s="44">
        <f t="shared" si="198"/>
        <v>13</v>
      </c>
      <c r="AM397" s="11">
        <f t="shared" si="199"/>
        <v>16</v>
      </c>
      <c r="AN397" s="299">
        <f>VLOOKUP($E397,'ALL-GTK-SD-SMP-SMA-SMK-SLB'!$F$14:$CG$713,'ALL-GTK-SD-SMP-SMA-SMK-SLB'!AO$7,FALSE)</f>
        <v>0</v>
      </c>
      <c r="AO397" s="299">
        <f>VLOOKUP($E397,'ALL-GTK-SD-SMP-SMA-SMK-SLB'!$F$14:$CG$713,'ALL-GTK-SD-SMP-SMA-SMK-SLB'!AP$7,FALSE)</f>
        <v>0</v>
      </c>
      <c r="AP397" s="9">
        <f>VLOOKUP($E397,'ALL-GTK-SD-SMP-SMA-SMK-SLB'!$F$14:$CG$713,'ALL-GTK-SD-SMP-SMA-SMK-SLB'!AQ$7,FALSE)</f>
        <v>0</v>
      </c>
      <c r="AQ397" s="9">
        <f>VLOOKUP($E397,'ALL-GTK-SD-SMP-SMA-SMK-SLB'!$F$14:$CG$713,'ALL-GTK-SD-SMP-SMA-SMK-SLB'!AR$7,FALSE)</f>
        <v>0</v>
      </c>
      <c r="AR397" s="9">
        <f>VLOOKUP($E397,'ALL-GTK-SD-SMP-SMA-SMK-SLB'!$F$14:$CG$713,'ALL-GTK-SD-SMP-SMA-SMK-SLB'!AS$7,FALSE)</f>
        <v>0</v>
      </c>
      <c r="AS397" s="9">
        <f>VLOOKUP($E397,'ALL-GTK-SD-SMP-SMA-SMK-SLB'!$F$14:$CG$713,'ALL-GTK-SD-SMP-SMA-SMK-SLB'!AT$7,FALSE)</f>
        <v>0</v>
      </c>
      <c r="AT397" s="9">
        <f>VLOOKUP($E397,'ALL-GTK-SD-SMP-SMA-SMK-SLB'!$F$14:$CG$713,'ALL-GTK-SD-SMP-SMA-SMK-SLB'!AU$7,FALSE)</f>
        <v>0</v>
      </c>
      <c r="AU397" s="9">
        <f>VLOOKUP($E397,'ALL-GTK-SD-SMP-SMA-SMK-SLB'!$F$14:$CG$713,'ALL-GTK-SD-SMP-SMA-SMK-SLB'!AV$7,FALSE)</f>
        <v>0</v>
      </c>
      <c r="AV397" s="9">
        <f>VLOOKUP($E397,'ALL-GTK-SD-SMP-SMA-SMK-SLB'!$F$14:$CG$713,'ALL-GTK-SD-SMP-SMA-SMK-SLB'!AW$7,FALSE)</f>
        <v>0</v>
      </c>
      <c r="AW397" s="9">
        <f>VLOOKUP($E397,'ALL-GTK-SD-SMP-SMA-SMK-SLB'!$F$14:$CG$713,'ALL-GTK-SD-SMP-SMA-SMK-SLB'!AX$7,FALSE)</f>
        <v>0</v>
      </c>
      <c r="AX397" s="9">
        <f>VLOOKUP($E397,'ALL-GTK-SD-SMP-SMA-SMK-SLB'!$F$14:$CG$713,'ALL-GTK-SD-SMP-SMA-SMK-SLB'!AY$7,FALSE)</f>
        <v>3</v>
      </c>
      <c r="AY397" s="9">
        <f>VLOOKUP($E397,'ALL-GTK-SD-SMP-SMA-SMK-SLB'!$F$14:$CG$713,'ALL-GTK-SD-SMP-SMA-SMK-SLB'!AZ$7,FALSE)</f>
        <v>12</v>
      </c>
      <c r="AZ397" s="9">
        <f>VLOOKUP($E397,'ALL-GTK-SD-SMP-SMA-SMK-SLB'!$F$14:$CG$713,'ALL-GTK-SD-SMP-SMA-SMK-SLB'!BA$7,FALSE)</f>
        <v>0</v>
      </c>
      <c r="BA397" s="9">
        <f>VLOOKUP($E397,'ALL-GTK-SD-SMP-SMA-SMK-SLB'!$F$14:$CG$713,'ALL-GTK-SD-SMP-SMA-SMK-SLB'!BB$7,FALSE)</f>
        <v>1</v>
      </c>
      <c r="BB397" s="9">
        <f>VLOOKUP($E397,'ALL-GTK-SD-SMP-SMA-SMK-SLB'!$F$14:$CG$713,'ALL-GTK-SD-SMP-SMA-SMK-SLB'!BC$7,FALSE)</f>
        <v>0</v>
      </c>
      <c r="BC397" s="9">
        <f>VLOOKUP($E397,'ALL-GTK-SD-SMP-SMA-SMK-SLB'!$F$14:$CG$713,'ALL-GTK-SD-SMP-SMA-SMK-SLB'!BD$7,FALSE)</f>
        <v>0</v>
      </c>
      <c r="BD397" s="310">
        <f t="shared" si="200"/>
        <v>0</v>
      </c>
      <c r="BE397" s="310">
        <f t="shared" si="201"/>
        <v>0</v>
      </c>
      <c r="BF397" s="10">
        <f t="shared" si="202"/>
        <v>0</v>
      </c>
      <c r="BG397" s="311">
        <f t="shared" si="203"/>
        <v>3</v>
      </c>
      <c r="BH397" s="311">
        <f t="shared" si="204"/>
        <v>13</v>
      </c>
      <c r="BI397" s="10">
        <f t="shared" si="205"/>
        <v>16</v>
      </c>
      <c r="BJ397" s="44">
        <f t="shared" si="206"/>
        <v>3</v>
      </c>
      <c r="BK397" s="44">
        <f t="shared" si="207"/>
        <v>13</v>
      </c>
      <c r="BL397" s="11">
        <f t="shared" si="208"/>
        <v>16</v>
      </c>
      <c r="BM397" s="9">
        <f>VLOOKUP($E397,'ALL-GTK-SD-SMP-SMA-SMK-SLB'!$F$14:$CG$713,'ALL-GTK-SD-SMP-SMA-SMK-SLB'!BN$7,FALSE)</f>
        <v>0</v>
      </c>
      <c r="BN397" s="9">
        <f>VLOOKUP($E397,'ALL-GTK-SD-SMP-SMA-SMK-SLB'!$F$14:$CG$713,'ALL-GTK-SD-SMP-SMA-SMK-SLB'!BO$7,FALSE)</f>
        <v>0</v>
      </c>
      <c r="BO397" s="9">
        <f>VLOOKUP($E397,'ALL-GTK-SD-SMP-SMA-SMK-SLB'!$F$14:$CG$713,'ALL-GTK-SD-SMP-SMA-SMK-SLB'!BP$7,FALSE)</f>
        <v>0</v>
      </c>
      <c r="BP397" s="9">
        <f>VLOOKUP($E397,'ALL-GTK-SD-SMP-SMA-SMK-SLB'!$F$14:$CG$713,'ALL-GTK-SD-SMP-SMA-SMK-SLB'!BQ$7,FALSE)</f>
        <v>0</v>
      </c>
      <c r="BQ397" s="9">
        <f>VLOOKUP($E397,'ALL-GTK-SD-SMP-SMA-SMK-SLB'!$F$14:$CG$713,'ALL-GTK-SD-SMP-SMA-SMK-SLB'!BR$7,FALSE)</f>
        <v>0</v>
      </c>
      <c r="BR397" s="9">
        <f>VLOOKUP($E397,'ALL-GTK-SD-SMP-SMA-SMK-SLB'!$F$14:$CG$713,'ALL-GTK-SD-SMP-SMA-SMK-SLB'!BS$7,FALSE)</f>
        <v>0</v>
      </c>
      <c r="BS397" s="9">
        <f>VLOOKUP($E397,'ALL-GTK-SD-SMP-SMA-SMK-SLB'!$F$14:$CG$713,'ALL-GTK-SD-SMP-SMA-SMK-SLB'!BT$7,FALSE)</f>
        <v>0</v>
      </c>
      <c r="BT397" s="9">
        <f>VLOOKUP($E397,'ALL-GTK-SD-SMP-SMA-SMK-SLB'!$F$14:$CG$713,'ALL-GTK-SD-SMP-SMA-SMK-SLB'!BU$7,FALSE)</f>
        <v>0</v>
      </c>
      <c r="BU397" s="299">
        <f t="shared" si="209"/>
        <v>0</v>
      </c>
      <c r="BV397" s="299">
        <f t="shared" si="210"/>
        <v>0</v>
      </c>
      <c r="BW397" s="44">
        <f t="shared" si="211"/>
        <v>0</v>
      </c>
      <c r="BX397" s="44">
        <f t="shared" si="212"/>
        <v>0</v>
      </c>
      <c r="BY397" s="11">
        <f t="shared" si="213"/>
        <v>0</v>
      </c>
      <c r="BZ397" s="14">
        <f t="shared" si="214"/>
        <v>3</v>
      </c>
      <c r="CA397" s="14">
        <f t="shared" si="215"/>
        <v>13</v>
      </c>
      <c r="CB397" s="13">
        <f t="shared" si="216"/>
        <v>0</v>
      </c>
      <c r="CC397" s="13">
        <f t="shared" si="217"/>
        <v>0</v>
      </c>
      <c r="CD397" s="312">
        <f t="shared" si="218"/>
        <v>3</v>
      </c>
      <c r="CE397" s="312">
        <f t="shared" si="219"/>
        <v>13</v>
      </c>
      <c r="CF397" s="313">
        <f t="shared" si="220"/>
        <v>16</v>
      </c>
      <c r="CG397" s="302" t="str">
        <f t="shared" si="221"/>
        <v>OK</v>
      </c>
    </row>
    <row r="398" spans="1:85" ht="14.25" x14ac:dyDescent="0.25">
      <c r="A398" s="6">
        <v>386</v>
      </c>
      <c r="B398" s="495">
        <v>386</v>
      </c>
      <c r="C398" s="495" t="s">
        <v>6</v>
      </c>
      <c r="D398" s="496" t="s">
        <v>22</v>
      </c>
      <c r="E398" s="626">
        <v>20319141</v>
      </c>
      <c r="F398" s="627" t="s">
        <v>654</v>
      </c>
      <c r="G398" s="624" t="s">
        <v>52</v>
      </c>
      <c r="H398" s="9">
        <f>VLOOKUP($E398,'ALL-GTK-SD-SMP-SMA-SMK-SLB'!$F$14:$CG$713,'ALL-GTK-SD-SMP-SMA-SMK-SLB'!I$7,FALSE)</f>
        <v>0</v>
      </c>
      <c r="I398" s="9">
        <f>VLOOKUP($E398,'ALL-GTK-SD-SMP-SMA-SMK-SLB'!$F$14:$CG$713,'ALL-GTK-SD-SMP-SMA-SMK-SLB'!J$7,FALSE)</f>
        <v>0</v>
      </c>
      <c r="J398" s="9">
        <f>VLOOKUP($E398,'ALL-GTK-SD-SMP-SMA-SMK-SLB'!$F$14:$CG$713,'ALL-GTK-SD-SMP-SMA-SMK-SLB'!K$7,FALSE)</f>
        <v>0</v>
      </c>
      <c r="K398" s="9">
        <f>VLOOKUP($E398,'ALL-GTK-SD-SMP-SMA-SMK-SLB'!$F$14:$CG$713,'ALL-GTK-SD-SMP-SMA-SMK-SLB'!L$7,FALSE)</f>
        <v>0</v>
      </c>
      <c r="L398" s="9">
        <f>VLOOKUP($E398,'ALL-GTK-SD-SMP-SMA-SMK-SLB'!$F$14:$CG$713,'ALL-GTK-SD-SMP-SMA-SMK-SLB'!M$7,FALSE)</f>
        <v>0</v>
      </c>
      <c r="M398" s="9">
        <f>VLOOKUP($E398,'ALL-GTK-SD-SMP-SMA-SMK-SLB'!$F$14:$CG$713,'ALL-GTK-SD-SMP-SMA-SMK-SLB'!N$7,FALSE)</f>
        <v>0</v>
      </c>
      <c r="N398" s="9">
        <f>VLOOKUP($E398,'ALL-GTK-SD-SMP-SMA-SMK-SLB'!$F$14:$CG$713,'ALL-GTK-SD-SMP-SMA-SMK-SLB'!O$7,FALSE)</f>
        <v>1</v>
      </c>
      <c r="O398" s="9">
        <f>VLOOKUP($E398,'ALL-GTK-SD-SMP-SMA-SMK-SLB'!$F$14:$CG$713,'ALL-GTK-SD-SMP-SMA-SMK-SLB'!P$7,FALSE)</f>
        <v>6</v>
      </c>
      <c r="P398" s="299">
        <f t="shared" ref="P398:P461" si="222">SUM(H398,J398,L398,N398)</f>
        <v>1</v>
      </c>
      <c r="Q398" s="299">
        <f t="shared" ref="Q398:Q461" si="223">SUM(I398,K398,M398,O398)</f>
        <v>6</v>
      </c>
      <c r="R398" s="300">
        <f t="shared" ref="R398:R461" si="224">SUM(P398:Q398)</f>
        <v>7</v>
      </c>
      <c r="S398" s="9">
        <f>VLOOKUP($E398,'ALL-GTK-SD-SMP-SMA-SMK-SLB'!$F$14:$CG$713,'ALL-GTK-SD-SMP-SMA-SMK-SLB'!T$7,FALSE)</f>
        <v>0</v>
      </c>
      <c r="T398" s="9">
        <f>VLOOKUP($E398,'ALL-GTK-SD-SMP-SMA-SMK-SLB'!$F$14:$CG$713,'ALL-GTK-SD-SMP-SMA-SMK-SLB'!U$7,FALSE)</f>
        <v>0</v>
      </c>
      <c r="U398" s="9">
        <f>VLOOKUP($E398,'ALL-GTK-SD-SMP-SMA-SMK-SLB'!$F$14:$CG$713,'ALL-GTK-SD-SMP-SMA-SMK-SLB'!V$7,FALSE)</f>
        <v>1</v>
      </c>
      <c r="V398" s="9">
        <f>VLOOKUP($E398,'ALL-GTK-SD-SMP-SMA-SMK-SLB'!$F$14:$CG$713,'ALL-GTK-SD-SMP-SMA-SMK-SLB'!W$7,FALSE)</f>
        <v>1</v>
      </c>
      <c r="W398" s="9">
        <f>VLOOKUP($E398,'ALL-GTK-SD-SMP-SMA-SMK-SLB'!$F$14:$CG$713,'ALL-GTK-SD-SMP-SMA-SMK-SLB'!X$7,FALSE)</f>
        <v>0</v>
      </c>
      <c r="X398" s="9">
        <f>VLOOKUP($E398,'ALL-GTK-SD-SMP-SMA-SMK-SLB'!$F$14:$CG$713,'ALL-GTK-SD-SMP-SMA-SMK-SLB'!Y$7,FALSE)</f>
        <v>0</v>
      </c>
      <c r="Y398" s="299">
        <f t="shared" ref="Y398:Y461" si="225">SUM(S398,U398,W398)</f>
        <v>1</v>
      </c>
      <c r="Z398" s="299">
        <f t="shared" ref="Z398:Z461" si="226">SUM(T398,V398,X398)</f>
        <v>1</v>
      </c>
      <c r="AA398" s="10">
        <f t="shared" ref="AA398:AA461" si="227">SUM(Y398:Z398)</f>
        <v>2</v>
      </c>
      <c r="AB398" s="44">
        <f t="shared" ref="AB398:AB461" si="228">SUM(P398,Y398)</f>
        <v>2</v>
      </c>
      <c r="AC398" s="44">
        <f t="shared" ref="AC398:AC461" si="229">SUM(Q398,Z398)</f>
        <v>7</v>
      </c>
      <c r="AD398" s="11">
        <f t="shared" ref="AD398:AD461" si="230">SUM(AB398:AC398)</f>
        <v>9</v>
      </c>
      <c r="AE398" s="9">
        <f>VLOOKUP($E398,'ALL-GTK-SD-SMP-SMA-SMK-SLB'!$F$14:$CG$713,'ALL-GTK-SD-SMP-SMA-SMK-SLB'!AF$7,FALSE)</f>
        <v>1</v>
      </c>
      <c r="AF398" s="9">
        <f>VLOOKUP($E398,'ALL-GTK-SD-SMP-SMA-SMK-SLB'!$F$14:$CG$713,'ALL-GTK-SD-SMP-SMA-SMK-SLB'!AG$7,FALSE)</f>
        <v>1</v>
      </c>
      <c r="AG398" s="10">
        <f t="shared" ref="AG398:AG461" si="231">SUM(AE398:AF398)</f>
        <v>2</v>
      </c>
      <c r="AH398" s="9">
        <f>VLOOKUP($E398,'ALL-GTK-SD-SMP-SMA-SMK-SLB'!$F$14:$CG$713,'ALL-GTK-SD-SMP-SMA-SMK-SLB'!AI$7,FALSE)</f>
        <v>1</v>
      </c>
      <c r="AI398" s="9">
        <f>VLOOKUP($E398,'ALL-GTK-SD-SMP-SMA-SMK-SLB'!$F$14:$CG$713,'ALL-GTK-SD-SMP-SMA-SMK-SLB'!AJ$7,FALSE)</f>
        <v>6</v>
      </c>
      <c r="AJ398" s="10">
        <f t="shared" ref="AJ398:AJ461" si="232">SUM(AH398:AI398)</f>
        <v>7</v>
      </c>
      <c r="AK398" s="44">
        <f t="shared" ref="AK398:AK461" si="233">SUM(AE398,AH398)</f>
        <v>2</v>
      </c>
      <c r="AL398" s="44">
        <f t="shared" ref="AL398:AL461" si="234">SUM(AF398,AI398)</f>
        <v>7</v>
      </c>
      <c r="AM398" s="11">
        <f t="shared" ref="AM398:AM461" si="235">SUM(AK398:AL398)</f>
        <v>9</v>
      </c>
      <c r="AN398" s="299">
        <f>VLOOKUP($E398,'ALL-GTK-SD-SMP-SMA-SMK-SLB'!$F$14:$CG$713,'ALL-GTK-SD-SMP-SMA-SMK-SLB'!AO$7,FALSE)</f>
        <v>0</v>
      </c>
      <c r="AO398" s="299">
        <f>VLOOKUP($E398,'ALL-GTK-SD-SMP-SMA-SMK-SLB'!$F$14:$CG$713,'ALL-GTK-SD-SMP-SMA-SMK-SLB'!AP$7,FALSE)</f>
        <v>0</v>
      </c>
      <c r="AP398" s="9">
        <f>VLOOKUP($E398,'ALL-GTK-SD-SMP-SMA-SMK-SLB'!$F$14:$CG$713,'ALL-GTK-SD-SMP-SMA-SMK-SLB'!AQ$7,FALSE)</f>
        <v>0</v>
      </c>
      <c r="AQ398" s="9">
        <f>VLOOKUP($E398,'ALL-GTK-SD-SMP-SMA-SMK-SLB'!$F$14:$CG$713,'ALL-GTK-SD-SMP-SMA-SMK-SLB'!AR$7,FALSE)</f>
        <v>0</v>
      </c>
      <c r="AR398" s="9">
        <f>VLOOKUP($E398,'ALL-GTK-SD-SMP-SMA-SMK-SLB'!$F$14:$CG$713,'ALL-GTK-SD-SMP-SMA-SMK-SLB'!AS$7,FALSE)</f>
        <v>0</v>
      </c>
      <c r="AS398" s="9">
        <f>VLOOKUP($E398,'ALL-GTK-SD-SMP-SMA-SMK-SLB'!$F$14:$CG$713,'ALL-GTK-SD-SMP-SMA-SMK-SLB'!AT$7,FALSE)</f>
        <v>0</v>
      </c>
      <c r="AT398" s="9">
        <f>VLOOKUP($E398,'ALL-GTK-SD-SMP-SMA-SMK-SLB'!$F$14:$CG$713,'ALL-GTK-SD-SMP-SMA-SMK-SLB'!AU$7,FALSE)</f>
        <v>0</v>
      </c>
      <c r="AU398" s="9">
        <f>VLOOKUP($E398,'ALL-GTK-SD-SMP-SMA-SMK-SLB'!$F$14:$CG$713,'ALL-GTK-SD-SMP-SMA-SMK-SLB'!AV$7,FALSE)</f>
        <v>0</v>
      </c>
      <c r="AV398" s="9">
        <f>VLOOKUP($E398,'ALL-GTK-SD-SMP-SMA-SMK-SLB'!$F$14:$CG$713,'ALL-GTK-SD-SMP-SMA-SMK-SLB'!AW$7,FALSE)</f>
        <v>0</v>
      </c>
      <c r="AW398" s="9">
        <f>VLOOKUP($E398,'ALL-GTK-SD-SMP-SMA-SMK-SLB'!$F$14:$CG$713,'ALL-GTK-SD-SMP-SMA-SMK-SLB'!AX$7,FALSE)</f>
        <v>0</v>
      </c>
      <c r="AX398" s="9">
        <f>VLOOKUP($E398,'ALL-GTK-SD-SMP-SMA-SMK-SLB'!$F$14:$CG$713,'ALL-GTK-SD-SMP-SMA-SMK-SLB'!AY$7,FALSE)</f>
        <v>2</v>
      </c>
      <c r="AY398" s="9">
        <f>VLOOKUP($E398,'ALL-GTK-SD-SMP-SMA-SMK-SLB'!$F$14:$CG$713,'ALL-GTK-SD-SMP-SMA-SMK-SLB'!AZ$7,FALSE)</f>
        <v>7</v>
      </c>
      <c r="AZ398" s="9">
        <f>VLOOKUP($E398,'ALL-GTK-SD-SMP-SMA-SMK-SLB'!$F$14:$CG$713,'ALL-GTK-SD-SMP-SMA-SMK-SLB'!BA$7,FALSE)</f>
        <v>0</v>
      </c>
      <c r="BA398" s="9">
        <f>VLOOKUP($E398,'ALL-GTK-SD-SMP-SMA-SMK-SLB'!$F$14:$CG$713,'ALL-GTK-SD-SMP-SMA-SMK-SLB'!BB$7,FALSE)</f>
        <v>0</v>
      </c>
      <c r="BB398" s="9">
        <f>VLOOKUP($E398,'ALL-GTK-SD-SMP-SMA-SMK-SLB'!$F$14:$CG$713,'ALL-GTK-SD-SMP-SMA-SMK-SLB'!BC$7,FALSE)</f>
        <v>0</v>
      </c>
      <c r="BC398" s="9">
        <f>VLOOKUP($E398,'ALL-GTK-SD-SMP-SMA-SMK-SLB'!$F$14:$CG$713,'ALL-GTK-SD-SMP-SMA-SMK-SLB'!BD$7,FALSE)</f>
        <v>0</v>
      </c>
      <c r="BD398" s="310">
        <f t="shared" ref="BD398:BD461" si="236">SUM(AN398,AP398,AR398,AT398)</f>
        <v>0</v>
      </c>
      <c r="BE398" s="310">
        <f t="shared" ref="BE398:BE461" si="237">SUM(AO398,AQ398,AS398,AU398)</f>
        <v>0</v>
      </c>
      <c r="BF398" s="10">
        <f t="shared" ref="BF398:BF461" si="238">SUM(BD398:BE398)</f>
        <v>0</v>
      </c>
      <c r="BG398" s="311">
        <f t="shared" ref="BG398:BG461" si="239">SUM(AV398,AX398,AZ398,BB398,)</f>
        <v>2</v>
      </c>
      <c r="BH398" s="311">
        <f t="shared" ref="BH398:BH461" si="240">SUM(AW398,AY398,BA398,BC398,)</f>
        <v>7</v>
      </c>
      <c r="BI398" s="10">
        <f t="shared" ref="BI398:BI461" si="241">SUM(BG398:BH398)</f>
        <v>9</v>
      </c>
      <c r="BJ398" s="44">
        <f t="shared" ref="BJ398:BJ461" si="242">SUM(BD398,BG398)</f>
        <v>2</v>
      </c>
      <c r="BK398" s="44">
        <f t="shared" ref="BK398:BK461" si="243">SUM(BE398,BH398)</f>
        <v>7</v>
      </c>
      <c r="BL398" s="11">
        <f t="shared" ref="BL398:BL461" si="244">SUM(BF398,BI398)</f>
        <v>9</v>
      </c>
      <c r="BM398" s="9">
        <f>VLOOKUP($E398,'ALL-GTK-SD-SMP-SMA-SMK-SLB'!$F$14:$CG$713,'ALL-GTK-SD-SMP-SMA-SMK-SLB'!BN$7,FALSE)</f>
        <v>0</v>
      </c>
      <c r="BN398" s="9">
        <f>VLOOKUP($E398,'ALL-GTK-SD-SMP-SMA-SMK-SLB'!$F$14:$CG$713,'ALL-GTK-SD-SMP-SMA-SMK-SLB'!BO$7,FALSE)</f>
        <v>0</v>
      </c>
      <c r="BO398" s="9">
        <f>VLOOKUP($E398,'ALL-GTK-SD-SMP-SMA-SMK-SLB'!$F$14:$CG$713,'ALL-GTK-SD-SMP-SMA-SMK-SLB'!BP$7,FALSE)</f>
        <v>0</v>
      </c>
      <c r="BP398" s="9">
        <f>VLOOKUP($E398,'ALL-GTK-SD-SMP-SMA-SMK-SLB'!$F$14:$CG$713,'ALL-GTK-SD-SMP-SMA-SMK-SLB'!BQ$7,FALSE)</f>
        <v>0</v>
      </c>
      <c r="BQ398" s="9">
        <f>VLOOKUP($E398,'ALL-GTK-SD-SMP-SMA-SMK-SLB'!$F$14:$CG$713,'ALL-GTK-SD-SMP-SMA-SMK-SLB'!BR$7,FALSE)</f>
        <v>0</v>
      </c>
      <c r="BR398" s="9">
        <f>VLOOKUP($E398,'ALL-GTK-SD-SMP-SMA-SMK-SLB'!$F$14:$CG$713,'ALL-GTK-SD-SMP-SMA-SMK-SLB'!BS$7,FALSE)</f>
        <v>0</v>
      </c>
      <c r="BS398" s="9">
        <f>VLOOKUP($E398,'ALL-GTK-SD-SMP-SMA-SMK-SLB'!$F$14:$CG$713,'ALL-GTK-SD-SMP-SMA-SMK-SLB'!BT$7,FALSE)</f>
        <v>0</v>
      </c>
      <c r="BT398" s="9">
        <f>VLOOKUP($E398,'ALL-GTK-SD-SMP-SMA-SMK-SLB'!$F$14:$CG$713,'ALL-GTK-SD-SMP-SMA-SMK-SLB'!BU$7,FALSE)</f>
        <v>0</v>
      </c>
      <c r="BU398" s="299">
        <f t="shared" ref="BU398:BU461" si="245">SUM(BO398,BQ398,BS398)</f>
        <v>0</v>
      </c>
      <c r="BV398" s="299">
        <f t="shared" ref="BV398:BV461" si="246">SUM(BP398,BR398,BT398)</f>
        <v>0</v>
      </c>
      <c r="BW398" s="44">
        <f t="shared" ref="BW398:BW461" si="247">SUM(BM398,BU398)</f>
        <v>0</v>
      </c>
      <c r="BX398" s="44">
        <f t="shared" ref="BX398:BX461" si="248">SUM(BN398,BV398)</f>
        <v>0</v>
      </c>
      <c r="BY398" s="11">
        <f t="shared" ref="BY398:BY461" si="249">SUM(BW398:BX398)</f>
        <v>0</v>
      </c>
      <c r="BZ398" s="14">
        <f t="shared" ref="BZ398:BZ461" si="250">SUM(P398,Y398)</f>
        <v>2</v>
      </c>
      <c r="CA398" s="14">
        <f t="shared" ref="CA398:CA461" si="251">SUM(Q398,Z398)</f>
        <v>7</v>
      </c>
      <c r="CB398" s="13">
        <f t="shared" ref="CB398:CB461" si="252">SUM(BM398,BU398)</f>
        <v>0</v>
      </c>
      <c r="CC398" s="13">
        <f t="shared" ref="CC398:CC461" si="253">SUM(BN398,BV398)</f>
        <v>0</v>
      </c>
      <c r="CD398" s="312">
        <f t="shared" ref="CD398:CD461" si="254">SUM(BZ398,CB398)</f>
        <v>2</v>
      </c>
      <c r="CE398" s="312">
        <f t="shared" ref="CE398:CE461" si="255">SUM(CA398,CC398)</f>
        <v>7</v>
      </c>
      <c r="CF398" s="313">
        <f t="shared" ref="CF398:CF461" si="256">SUM(CD398:CE398)</f>
        <v>9</v>
      </c>
      <c r="CG398" s="302" t="str">
        <f t="shared" ref="CG398:CG461" si="257">IF(AM398=BL398,"OK","REVISI")</f>
        <v>OK</v>
      </c>
    </row>
    <row r="399" spans="1:85" ht="14.25" x14ac:dyDescent="0.25">
      <c r="A399" s="6">
        <v>387</v>
      </c>
      <c r="B399" s="495">
        <v>387</v>
      </c>
      <c r="C399" s="495" t="s">
        <v>6</v>
      </c>
      <c r="D399" s="496" t="s">
        <v>22</v>
      </c>
      <c r="E399" s="626">
        <v>20319116</v>
      </c>
      <c r="F399" s="627" t="s">
        <v>655</v>
      </c>
      <c r="G399" s="624" t="s">
        <v>52</v>
      </c>
      <c r="H399" s="9">
        <f>VLOOKUP($E399,'ALL-GTK-SD-SMP-SMA-SMK-SLB'!$F$14:$CG$713,'ALL-GTK-SD-SMP-SMA-SMK-SLB'!I$7,FALSE)</f>
        <v>0</v>
      </c>
      <c r="I399" s="9">
        <f>VLOOKUP($E399,'ALL-GTK-SD-SMP-SMA-SMK-SLB'!$F$14:$CG$713,'ALL-GTK-SD-SMP-SMA-SMK-SLB'!J$7,FALSE)</f>
        <v>0</v>
      </c>
      <c r="J399" s="9">
        <f>VLOOKUP($E399,'ALL-GTK-SD-SMP-SMA-SMK-SLB'!$F$14:$CG$713,'ALL-GTK-SD-SMP-SMA-SMK-SLB'!K$7,FALSE)</f>
        <v>0</v>
      </c>
      <c r="K399" s="9">
        <f>VLOOKUP($E399,'ALL-GTK-SD-SMP-SMA-SMK-SLB'!$F$14:$CG$713,'ALL-GTK-SD-SMP-SMA-SMK-SLB'!L$7,FALSE)</f>
        <v>0</v>
      </c>
      <c r="L399" s="9">
        <f>VLOOKUP($E399,'ALL-GTK-SD-SMP-SMA-SMK-SLB'!$F$14:$CG$713,'ALL-GTK-SD-SMP-SMA-SMK-SLB'!M$7,FALSE)</f>
        <v>4</v>
      </c>
      <c r="M399" s="9">
        <f>VLOOKUP($E399,'ALL-GTK-SD-SMP-SMA-SMK-SLB'!$F$14:$CG$713,'ALL-GTK-SD-SMP-SMA-SMK-SLB'!N$7,FALSE)</f>
        <v>3</v>
      </c>
      <c r="N399" s="9">
        <f>VLOOKUP($E399,'ALL-GTK-SD-SMP-SMA-SMK-SLB'!$F$14:$CG$713,'ALL-GTK-SD-SMP-SMA-SMK-SLB'!O$7,FALSE)</f>
        <v>0</v>
      </c>
      <c r="O399" s="9">
        <f>VLOOKUP($E399,'ALL-GTK-SD-SMP-SMA-SMK-SLB'!$F$14:$CG$713,'ALL-GTK-SD-SMP-SMA-SMK-SLB'!P$7,FALSE)</f>
        <v>3</v>
      </c>
      <c r="P399" s="299">
        <f t="shared" si="222"/>
        <v>4</v>
      </c>
      <c r="Q399" s="299">
        <f t="shared" si="223"/>
        <v>6</v>
      </c>
      <c r="R399" s="300">
        <f t="shared" si="224"/>
        <v>10</v>
      </c>
      <c r="S399" s="9">
        <f>VLOOKUP($E399,'ALL-GTK-SD-SMP-SMA-SMK-SLB'!$F$14:$CG$713,'ALL-GTK-SD-SMP-SMA-SMK-SLB'!T$7,FALSE)</f>
        <v>0</v>
      </c>
      <c r="T399" s="9">
        <f>VLOOKUP($E399,'ALL-GTK-SD-SMP-SMA-SMK-SLB'!$F$14:$CG$713,'ALL-GTK-SD-SMP-SMA-SMK-SLB'!U$7,FALSE)</f>
        <v>0</v>
      </c>
      <c r="U399" s="9">
        <f>VLOOKUP($E399,'ALL-GTK-SD-SMP-SMA-SMK-SLB'!$F$14:$CG$713,'ALL-GTK-SD-SMP-SMA-SMK-SLB'!V$7,FALSE)</f>
        <v>0</v>
      </c>
      <c r="V399" s="9">
        <f>VLOOKUP($E399,'ALL-GTK-SD-SMP-SMA-SMK-SLB'!$F$14:$CG$713,'ALL-GTK-SD-SMP-SMA-SMK-SLB'!W$7,FALSE)</f>
        <v>2</v>
      </c>
      <c r="W399" s="9">
        <f>VLOOKUP($E399,'ALL-GTK-SD-SMP-SMA-SMK-SLB'!$F$14:$CG$713,'ALL-GTK-SD-SMP-SMA-SMK-SLB'!X$7,FALSE)</f>
        <v>0</v>
      </c>
      <c r="X399" s="9">
        <f>VLOOKUP($E399,'ALL-GTK-SD-SMP-SMA-SMK-SLB'!$F$14:$CG$713,'ALL-GTK-SD-SMP-SMA-SMK-SLB'!Y$7,FALSE)</f>
        <v>0</v>
      </c>
      <c r="Y399" s="299">
        <f t="shared" si="225"/>
        <v>0</v>
      </c>
      <c r="Z399" s="299">
        <f t="shared" si="226"/>
        <v>2</v>
      </c>
      <c r="AA399" s="10">
        <f t="shared" si="227"/>
        <v>2</v>
      </c>
      <c r="AB399" s="44">
        <f t="shared" si="228"/>
        <v>4</v>
      </c>
      <c r="AC399" s="44">
        <f t="shared" si="229"/>
        <v>8</v>
      </c>
      <c r="AD399" s="11">
        <f t="shared" si="230"/>
        <v>12</v>
      </c>
      <c r="AE399" s="9">
        <f>VLOOKUP($E399,'ALL-GTK-SD-SMP-SMA-SMK-SLB'!$F$14:$CG$713,'ALL-GTK-SD-SMP-SMA-SMK-SLB'!AF$7,FALSE)</f>
        <v>2</v>
      </c>
      <c r="AF399" s="9">
        <f>VLOOKUP($E399,'ALL-GTK-SD-SMP-SMA-SMK-SLB'!$F$14:$CG$713,'ALL-GTK-SD-SMP-SMA-SMK-SLB'!AG$7,FALSE)</f>
        <v>4</v>
      </c>
      <c r="AG399" s="10">
        <f t="shared" si="231"/>
        <v>6</v>
      </c>
      <c r="AH399" s="9">
        <f>VLOOKUP($E399,'ALL-GTK-SD-SMP-SMA-SMK-SLB'!$F$14:$CG$713,'ALL-GTK-SD-SMP-SMA-SMK-SLB'!AI$7,FALSE)</f>
        <v>2</v>
      </c>
      <c r="AI399" s="9">
        <f>VLOOKUP($E399,'ALL-GTK-SD-SMP-SMA-SMK-SLB'!$F$14:$CG$713,'ALL-GTK-SD-SMP-SMA-SMK-SLB'!AJ$7,FALSE)</f>
        <v>4</v>
      </c>
      <c r="AJ399" s="10">
        <f t="shared" si="232"/>
        <v>6</v>
      </c>
      <c r="AK399" s="44">
        <f t="shared" si="233"/>
        <v>4</v>
      </c>
      <c r="AL399" s="44">
        <f t="shared" si="234"/>
        <v>8</v>
      </c>
      <c r="AM399" s="11">
        <f t="shared" si="235"/>
        <v>12</v>
      </c>
      <c r="AN399" s="299">
        <f>VLOOKUP($E399,'ALL-GTK-SD-SMP-SMA-SMK-SLB'!$F$14:$CG$713,'ALL-GTK-SD-SMP-SMA-SMK-SLB'!AO$7,FALSE)</f>
        <v>0</v>
      </c>
      <c r="AO399" s="299">
        <f>VLOOKUP($E399,'ALL-GTK-SD-SMP-SMA-SMK-SLB'!$F$14:$CG$713,'ALL-GTK-SD-SMP-SMA-SMK-SLB'!AP$7,FALSE)</f>
        <v>1</v>
      </c>
      <c r="AP399" s="9">
        <f>VLOOKUP($E399,'ALL-GTK-SD-SMP-SMA-SMK-SLB'!$F$14:$CG$713,'ALL-GTK-SD-SMP-SMA-SMK-SLB'!AQ$7,FALSE)</f>
        <v>0</v>
      </c>
      <c r="AQ399" s="9">
        <f>VLOOKUP($E399,'ALL-GTK-SD-SMP-SMA-SMK-SLB'!$F$14:$CG$713,'ALL-GTK-SD-SMP-SMA-SMK-SLB'!AR$7,FALSE)</f>
        <v>0</v>
      </c>
      <c r="AR399" s="9">
        <f>VLOOKUP($E399,'ALL-GTK-SD-SMP-SMA-SMK-SLB'!$F$14:$CG$713,'ALL-GTK-SD-SMP-SMA-SMK-SLB'!AS$7,FALSE)</f>
        <v>0</v>
      </c>
      <c r="AS399" s="9">
        <f>VLOOKUP($E399,'ALL-GTK-SD-SMP-SMA-SMK-SLB'!$F$14:$CG$713,'ALL-GTK-SD-SMP-SMA-SMK-SLB'!AT$7,FALSE)</f>
        <v>0</v>
      </c>
      <c r="AT399" s="9">
        <f>VLOOKUP($E399,'ALL-GTK-SD-SMP-SMA-SMK-SLB'!$F$14:$CG$713,'ALL-GTK-SD-SMP-SMA-SMK-SLB'!AU$7,FALSE)</f>
        <v>0</v>
      </c>
      <c r="AU399" s="9">
        <f>VLOOKUP($E399,'ALL-GTK-SD-SMP-SMA-SMK-SLB'!$F$14:$CG$713,'ALL-GTK-SD-SMP-SMA-SMK-SLB'!AV$7,FALSE)</f>
        <v>0</v>
      </c>
      <c r="AV399" s="9">
        <f>VLOOKUP($E399,'ALL-GTK-SD-SMP-SMA-SMK-SLB'!$F$14:$CG$713,'ALL-GTK-SD-SMP-SMA-SMK-SLB'!AW$7,FALSE)</f>
        <v>0</v>
      </c>
      <c r="AW399" s="9">
        <f>VLOOKUP($E399,'ALL-GTK-SD-SMP-SMA-SMK-SLB'!$F$14:$CG$713,'ALL-GTK-SD-SMP-SMA-SMK-SLB'!AX$7,FALSE)</f>
        <v>0</v>
      </c>
      <c r="AX399" s="9">
        <f>VLOOKUP($E399,'ALL-GTK-SD-SMP-SMA-SMK-SLB'!$F$14:$CG$713,'ALL-GTK-SD-SMP-SMA-SMK-SLB'!AY$7,FALSE)</f>
        <v>3</v>
      </c>
      <c r="AY399" s="9">
        <f>VLOOKUP($E399,'ALL-GTK-SD-SMP-SMA-SMK-SLB'!$F$14:$CG$713,'ALL-GTK-SD-SMP-SMA-SMK-SLB'!AZ$7,FALSE)</f>
        <v>7</v>
      </c>
      <c r="AZ399" s="9">
        <f>VLOOKUP($E399,'ALL-GTK-SD-SMP-SMA-SMK-SLB'!$F$14:$CG$713,'ALL-GTK-SD-SMP-SMA-SMK-SLB'!BA$7,FALSE)</f>
        <v>1</v>
      </c>
      <c r="BA399" s="9">
        <f>VLOOKUP($E399,'ALL-GTK-SD-SMP-SMA-SMK-SLB'!$F$14:$CG$713,'ALL-GTK-SD-SMP-SMA-SMK-SLB'!BB$7,FALSE)</f>
        <v>0</v>
      </c>
      <c r="BB399" s="9">
        <f>VLOOKUP($E399,'ALL-GTK-SD-SMP-SMA-SMK-SLB'!$F$14:$CG$713,'ALL-GTK-SD-SMP-SMA-SMK-SLB'!BC$7,FALSE)</f>
        <v>0</v>
      </c>
      <c r="BC399" s="9">
        <f>VLOOKUP($E399,'ALL-GTK-SD-SMP-SMA-SMK-SLB'!$F$14:$CG$713,'ALL-GTK-SD-SMP-SMA-SMK-SLB'!BD$7,FALSE)</f>
        <v>0</v>
      </c>
      <c r="BD399" s="310">
        <f t="shared" si="236"/>
        <v>0</v>
      </c>
      <c r="BE399" s="310">
        <f t="shared" si="237"/>
        <v>1</v>
      </c>
      <c r="BF399" s="10">
        <f t="shared" si="238"/>
        <v>1</v>
      </c>
      <c r="BG399" s="311">
        <f t="shared" si="239"/>
        <v>4</v>
      </c>
      <c r="BH399" s="311">
        <f t="shared" si="240"/>
        <v>7</v>
      </c>
      <c r="BI399" s="10">
        <f t="shared" si="241"/>
        <v>11</v>
      </c>
      <c r="BJ399" s="44">
        <f t="shared" si="242"/>
        <v>4</v>
      </c>
      <c r="BK399" s="44">
        <f t="shared" si="243"/>
        <v>8</v>
      </c>
      <c r="BL399" s="11">
        <f t="shared" si="244"/>
        <v>12</v>
      </c>
      <c r="BM399" s="9">
        <f>VLOOKUP($E399,'ALL-GTK-SD-SMP-SMA-SMK-SLB'!$F$14:$CG$713,'ALL-GTK-SD-SMP-SMA-SMK-SLB'!BN$7,FALSE)</f>
        <v>0</v>
      </c>
      <c r="BN399" s="9">
        <f>VLOOKUP($E399,'ALL-GTK-SD-SMP-SMA-SMK-SLB'!$F$14:$CG$713,'ALL-GTK-SD-SMP-SMA-SMK-SLB'!BO$7,FALSE)</f>
        <v>0</v>
      </c>
      <c r="BO399" s="9">
        <f>VLOOKUP($E399,'ALL-GTK-SD-SMP-SMA-SMK-SLB'!$F$14:$CG$713,'ALL-GTK-SD-SMP-SMA-SMK-SLB'!BP$7,FALSE)</f>
        <v>0</v>
      </c>
      <c r="BP399" s="9">
        <f>VLOOKUP($E399,'ALL-GTK-SD-SMP-SMA-SMK-SLB'!$F$14:$CG$713,'ALL-GTK-SD-SMP-SMA-SMK-SLB'!BQ$7,FALSE)</f>
        <v>0</v>
      </c>
      <c r="BQ399" s="9">
        <f>VLOOKUP($E399,'ALL-GTK-SD-SMP-SMA-SMK-SLB'!$F$14:$CG$713,'ALL-GTK-SD-SMP-SMA-SMK-SLB'!BR$7,FALSE)</f>
        <v>0</v>
      </c>
      <c r="BR399" s="9">
        <f>VLOOKUP($E399,'ALL-GTK-SD-SMP-SMA-SMK-SLB'!$F$14:$CG$713,'ALL-GTK-SD-SMP-SMA-SMK-SLB'!BS$7,FALSE)</f>
        <v>0</v>
      </c>
      <c r="BS399" s="9">
        <f>VLOOKUP($E399,'ALL-GTK-SD-SMP-SMA-SMK-SLB'!$F$14:$CG$713,'ALL-GTK-SD-SMP-SMA-SMK-SLB'!BT$7,FALSE)</f>
        <v>0</v>
      </c>
      <c r="BT399" s="9">
        <f>VLOOKUP($E399,'ALL-GTK-SD-SMP-SMA-SMK-SLB'!$F$14:$CG$713,'ALL-GTK-SD-SMP-SMA-SMK-SLB'!BU$7,FALSE)</f>
        <v>0</v>
      </c>
      <c r="BU399" s="299">
        <f t="shared" si="245"/>
        <v>0</v>
      </c>
      <c r="BV399" s="299">
        <f t="shared" si="246"/>
        <v>0</v>
      </c>
      <c r="BW399" s="44">
        <f t="shared" si="247"/>
        <v>0</v>
      </c>
      <c r="BX399" s="44">
        <f t="shared" si="248"/>
        <v>0</v>
      </c>
      <c r="BY399" s="11">
        <f t="shared" si="249"/>
        <v>0</v>
      </c>
      <c r="BZ399" s="14">
        <f t="shared" si="250"/>
        <v>4</v>
      </c>
      <c r="CA399" s="14">
        <f t="shared" si="251"/>
        <v>8</v>
      </c>
      <c r="CB399" s="13">
        <f t="shared" si="252"/>
        <v>0</v>
      </c>
      <c r="CC399" s="13">
        <f t="shared" si="253"/>
        <v>0</v>
      </c>
      <c r="CD399" s="312">
        <f t="shared" si="254"/>
        <v>4</v>
      </c>
      <c r="CE399" s="312">
        <f t="shared" si="255"/>
        <v>8</v>
      </c>
      <c r="CF399" s="313">
        <f t="shared" si="256"/>
        <v>12</v>
      </c>
      <c r="CG399" s="302" t="str">
        <f t="shared" si="257"/>
        <v>OK</v>
      </c>
    </row>
    <row r="400" spans="1:85" ht="14.25" x14ac:dyDescent="0.25">
      <c r="A400" s="6">
        <v>388</v>
      </c>
      <c r="B400" s="495">
        <v>388</v>
      </c>
      <c r="C400" s="495" t="s">
        <v>6</v>
      </c>
      <c r="D400" s="496" t="s">
        <v>22</v>
      </c>
      <c r="E400" s="626">
        <v>20319115</v>
      </c>
      <c r="F400" s="627" t="s">
        <v>656</v>
      </c>
      <c r="G400" s="624" t="s">
        <v>52</v>
      </c>
      <c r="H400" s="9">
        <f>VLOOKUP($E400,'ALL-GTK-SD-SMP-SMA-SMK-SLB'!$F$14:$CG$713,'ALL-GTK-SD-SMP-SMA-SMK-SLB'!I$7,FALSE)</f>
        <v>0</v>
      </c>
      <c r="I400" s="9">
        <f>VLOOKUP($E400,'ALL-GTK-SD-SMP-SMA-SMK-SLB'!$F$14:$CG$713,'ALL-GTK-SD-SMP-SMA-SMK-SLB'!J$7,FALSE)</f>
        <v>0</v>
      </c>
      <c r="J400" s="9">
        <f>VLOOKUP($E400,'ALL-GTK-SD-SMP-SMA-SMK-SLB'!$F$14:$CG$713,'ALL-GTK-SD-SMP-SMA-SMK-SLB'!K$7,FALSE)</f>
        <v>0</v>
      </c>
      <c r="K400" s="9">
        <f>VLOOKUP($E400,'ALL-GTK-SD-SMP-SMA-SMK-SLB'!$F$14:$CG$713,'ALL-GTK-SD-SMP-SMA-SMK-SLB'!L$7,FALSE)</f>
        <v>0</v>
      </c>
      <c r="L400" s="9">
        <f>VLOOKUP($E400,'ALL-GTK-SD-SMP-SMA-SMK-SLB'!$F$14:$CG$713,'ALL-GTK-SD-SMP-SMA-SMK-SLB'!M$7,FALSE)</f>
        <v>0</v>
      </c>
      <c r="M400" s="9">
        <f>VLOOKUP($E400,'ALL-GTK-SD-SMP-SMA-SMK-SLB'!$F$14:$CG$713,'ALL-GTK-SD-SMP-SMA-SMK-SLB'!N$7,FALSE)</f>
        <v>1</v>
      </c>
      <c r="N400" s="9">
        <f>VLOOKUP($E400,'ALL-GTK-SD-SMP-SMA-SMK-SLB'!$F$14:$CG$713,'ALL-GTK-SD-SMP-SMA-SMK-SLB'!O$7,FALSE)</f>
        <v>4</v>
      </c>
      <c r="O400" s="9">
        <f>VLOOKUP($E400,'ALL-GTK-SD-SMP-SMA-SMK-SLB'!$F$14:$CG$713,'ALL-GTK-SD-SMP-SMA-SMK-SLB'!P$7,FALSE)</f>
        <v>4</v>
      </c>
      <c r="P400" s="299">
        <f t="shared" si="222"/>
        <v>4</v>
      </c>
      <c r="Q400" s="299">
        <f t="shared" si="223"/>
        <v>5</v>
      </c>
      <c r="R400" s="300">
        <f t="shared" si="224"/>
        <v>9</v>
      </c>
      <c r="S400" s="9">
        <f>VLOOKUP($E400,'ALL-GTK-SD-SMP-SMA-SMK-SLB'!$F$14:$CG$713,'ALL-GTK-SD-SMP-SMA-SMK-SLB'!T$7,FALSE)</f>
        <v>0</v>
      </c>
      <c r="T400" s="9">
        <f>VLOOKUP($E400,'ALL-GTK-SD-SMP-SMA-SMK-SLB'!$F$14:$CG$713,'ALL-GTK-SD-SMP-SMA-SMK-SLB'!U$7,FALSE)</f>
        <v>0</v>
      </c>
      <c r="U400" s="9">
        <f>VLOOKUP($E400,'ALL-GTK-SD-SMP-SMA-SMK-SLB'!$F$14:$CG$713,'ALL-GTK-SD-SMP-SMA-SMK-SLB'!V$7,FALSE)</f>
        <v>1</v>
      </c>
      <c r="V400" s="9">
        <f>VLOOKUP($E400,'ALL-GTK-SD-SMP-SMA-SMK-SLB'!$F$14:$CG$713,'ALL-GTK-SD-SMP-SMA-SMK-SLB'!W$7,FALSE)</f>
        <v>2</v>
      </c>
      <c r="W400" s="9">
        <f>VLOOKUP($E400,'ALL-GTK-SD-SMP-SMA-SMK-SLB'!$F$14:$CG$713,'ALL-GTK-SD-SMP-SMA-SMK-SLB'!X$7,FALSE)</f>
        <v>1</v>
      </c>
      <c r="X400" s="9">
        <f>VLOOKUP($E400,'ALL-GTK-SD-SMP-SMA-SMK-SLB'!$F$14:$CG$713,'ALL-GTK-SD-SMP-SMA-SMK-SLB'!Y$7,FALSE)</f>
        <v>0</v>
      </c>
      <c r="Y400" s="299">
        <f t="shared" si="225"/>
        <v>2</v>
      </c>
      <c r="Z400" s="299">
        <f t="shared" si="226"/>
        <v>2</v>
      </c>
      <c r="AA400" s="10">
        <f t="shared" si="227"/>
        <v>4</v>
      </c>
      <c r="AB400" s="44">
        <f t="shared" si="228"/>
        <v>6</v>
      </c>
      <c r="AC400" s="44">
        <f t="shared" si="229"/>
        <v>7</v>
      </c>
      <c r="AD400" s="11">
        <f t="shared" si="230"/>
        <v>13</v>
      </c>
      <c r="AE400" s="9">
        <f>VLOOKUP($E400,'ALL-GTK-SD-SMP-SMA-SMK-SLB'!$F$14:$CG$713,'ALL-GTK-SD-SMP-SMA-SMK-SLB'!AF$7,FALSE)</f>
        <v>4</v>
      </c>
      <c r="AF400" s="9">
        <f>VLOOKUP($E400,'ALL-GTK-SD-SMP-SMA-SMK-SLB'!$F$14:$CG$713,'ALL-GTK-SD-SMP-SMA-SMK-SLB'!AG$7,FALSE)</f>
        <v>4</v>
      </c>
      <c r="AG400" s="10">
        <f t="shared" si="231"/>
        <v>8</v>
      </c>
      <c r="AH400" s="9">
        <f>VLOOKUP($E400,'ALL-GTK-SD-SMP-SMA-SMK-SLB'!$F$14:$CG$713,'ALL-GTK-SD-SMP-SMA-SMK-SLB'!AI$7,FALSE)</f>
        <v>2</v>
      </c>
      <c r="AI400" s="9">
        <f>VLOOKUP($E400,'ALL-GTK-SD-SMP-SMA-SMK-SLB'!$F$14:$CG$713,'ALL-GTK-SD-SMP-SMA-SMK-SLB'!AJ$7,FALSE)</f>
        <v>3</v>
      </c>
      <c r="AJ400" s="10">
        <f t="shared" si="232"/>
        <v>5</v>
      </c>
      <c r="AK400" s="44">
        <f t="shared" si="233"/>
        <v>6</v>
      </c>
      <c r="AL400" s="44">
        <f t="shared" si="234"/>
        <v>7</v>
      </c>
      <c r="AM400" s="11">
        <f t="shared" si="235"/>
        <v>13</v>
      </c>
      <c r="AN400" s="299">
        <f>VLOOKUP($E400,'ALL-GTK-SD-SMP-SMA-SMK-SLB'!$F$14:$CG$713,'ALL-GTK-SD-SMP-SMA-SMK-SLB'!AO$7,FALSE)</f>
        <v>0</v>
      </c>
      <c r="AO400" s="299">
        <f>VLOOKUP($E400,'ALL-GTK-SD-SMP-SMA-SMK-SLB'!$F$14:$CG$713,'ALL-GTK-SD-SMP-SMA-SMK-SLB'!AP$7,FALSE)</f>
        <v>0</v>
      </c>
      <c r="AP400" s="9">
        <f>VLOOKUP($E400,'ALL-GTK-SD-SMP-SMA-SMK-SLB'!$F$14:$CG$713,'ALL-GTK-SD-SMP-SMA-SMK-SLB'!AQ$7,FALSE)</f>
        <v>0</v>
      </c>
      <c r="AQ400" s="9">
        <f>VLOOKUP($E400,'ALL-GTK-SD-SMP-SMA-SMK-SLB'!$F$14:$CG$713,'ALL-GTK-SD-SMP-SMA-SMK-SLB'!AR$7,FALSE)</f>
        <v>0</v>
      </c>
      <c r="AR400" s="9">
        <f>VLOOKUP($E400,'ALL-GTK-SD-SMP-SMA-SMK-SLB'!$F$14:$CG$713,'ALL-GTK-SD-SMP-SMA-SMK-SLB'!AS$7,FALSE)</f>
        <v>0</v>
      </c>
      <c r="AS400" s="9">
        <f>VLOOKUP($E400,'ALL-GTK-SD-SMP-SMA-SMK-SLB'!$F$14:$CG$713,'ALL-GTK-SD-SMP-SMA-SMK-SLB'!AT$7,FALSE)</f>
        <v>0</v>
      </c>
      <c r="AT400" s="9">
        <f>VLOOKUP($E400,'ALL-GTK-SD-SMP-SMA-SMK-SLB'!$F$14:$CG$713,'ALL-GTK-SD-SMP-SMA-SMK-SLB'!AU$7,FALSE)</f>
        <v>0</v>
      </c>
      <c r="AU400" s="9">
        <f>VLOOKUP($E400,'ALL-GTK-SD-SMP-SMA-SMK-SLB'!$F$14:$CG$713,'ALL-GTK-SD-SMP-SMA-SMK-SLB'!AV$7,FALSE)</f>
        <v>0</v>
      </c>
      <c r="AV400" s="9">
        <f>VLOOKUP($E400,'ALL-GTK-SD-SMP-SMA-SMK-SLB'!$F$14:$CG$713,'ALL-GTK-SD-SMP-SMA-SMK-SLB'!AW$7,FALSE)</f>
        <v>0</v>
      </c>
      <c r="AW400" s="9">
        <f>VLOOKUP($E400,'ALL-GTK-SD-SMP-SMA-SMK-SLB'!$F$14:$CG$713,'ALL-GTK-SD-SMP-SMA-SMK-SLB'!AX$7,FALSE)</f>
        <v>0</v>
      </c>
      <c r="AX400" s="9">
        <f>VLOOKUP($E400,'ALL-GTK-SD-SMP-SMA-SMK-SLB'!$F$14:$CG$713,'ALL-GTK-SD-SMP-SMA-SMK-SLB'!AY$7,FALSE)</f>
        <v>6</v>
      </c>
      <c r="AY400" s="9">
        <f>VLOOKUP($E400,'ALL-GTK-SD-SMP-SMA-SMK-SLB'!$F$14:$CG$713,'ALL-GTK-SD-SMP-SMA-SMK-SLB'!AZ$7,FALSE)</f>
        <v>7</v>
      </c>
      <c r="AZ400" s="9">
        <f>VLOOKUP($E400,'ALL-GTK-SD-SMP-SMA-SMK-SLB'!$F$14:$CG$713,'ALL-GTK-SD-SMP-SMA-SMK-SLB'!BA$7,FALSE)</f>
        <v>0</v>
      </c>
      <c r="BA400" s="9">
        <f>VLOOKUP($E400,'ALL-GTK-SD-SMP-SMA-SMK-SLB'!$F$14:$CG$713,'ALL-GTK-SD-SMP-SMA-SMK-SLB'!BB$7,FALSE)</f>
        <v>0</v>
      </c>
      <c r="BB400" s="9">
        <f>VLOOKUP($E400,'ALL-GTK-SD-SMP-SMA-SMK-SLB'!$F$14:$CG$713,'ALL-GTK-SD-SMP-SMA-SMK-SLB'!BC$7,FALSE)</f>
        <v>0</v>
      </c>
      <c r="BC400" s="9">
        <f>VLOOKUP($E400,'ALL-GTK-SD-SMP-SMA-SMK-SLB'!$F$14:$CG$713,'ALL-GTK-SD-SMP-SMA-SMK-SLB'!BD$7,FALSE)</f>
        <v>0</v>
      </c>
      <c r="BD400" s="310">
        <f t="shared" si="236"/>
        <v>0</v>
      </c>
      <c r="BE400" s="310">
        <f t="shared" si="237"/>
        <v>0</v>
      </c>
      <c r="BF400" s="10">
        <f t="shared" si="238"/>
        <v>0</v>
      </c>
      <c r="BG400" s="311">
        <f t="shared" si="239"/>
        <v>6</v>
      </c>
      <c r="BH400" s="311">
        <f t="shared" si="240"/>
        <v>7</v>
      </c>
      <c r="BI400" s="10">
        <f t="shared" si="241"/>
        <v>13</v>
      </c>
      <c r="BJ400" s="44">
        <f t="shared" si="242"/>
        <v>6</v>
      </c>
      <c r="BK400" s="44">
        <f t="shared" si="243"/>
        <v>7</v>
      </c>
      <c r="BL400" s="11">
        <f t="shared" si="244"/>
        <v>13</v>
      </c>
      <c r="BM400" s="9">
        <f>VLOOKUP($E400,'ALL-GTK-SD-SMP-SMA-SMK-SLB'!$F$14:$CG$713,'ALL-GTK-SD-SMP-SMA-SMK-SLB'!BN$7,FALSE)</f>
        <v>0</v>
      </c>
      <c r="BN400" s="9">
        <f>VLOOKUP($E400,'ALL-GTK-SD-SMP-SMA-SMK-SLB'!$F$14:$CG$713,'ALL-GTK-SD-SMP-SMA-SMK-SLB'!BO$7,FALSE)</f>
        <v>0</v>
      </c>
      <c r="BO400" s="9">
        <f>VLOOKUP($E400,'ALL-GTK-SD-SMP-SMA-SMK-SLB'!$F$14:$CG$713,'ALL-GTK-SD-SMP-SMA-SMK-SLB'!BP$7,FALSE)</f>
        <v>0</v>
      </c>
      <c r="BP400" s="9">
        <f>VLOOKUP($E400,'ALL-GTK-SD-SMP-SMA-SMK-SLB'!$F$14:$CG$713,'ALL-GTK-SD-SMP-SMA-SMK-SLB'!BQ$7,FALSE)</f>
        <v>0</v>
      </c>
      <c r="BQ400" s="9">
        <f>VLOOKUP($E400,'ALL-GTK-SD-SMP-SMA-SMK-SLB'!$F$14:$CG$713,'ALL-GTK-SD-SMP-SMA-SMK-SLB'!BR$7,FALSE)</f>
        <v>0</v>
      </c>
      <c r="BR400" s="9">
        <f>VLOOKUP($E400,'ALL-GTK-SD-SMP-SMA-SMK-SLB'!$F$14:$CG$713,'ALL-GTK-SD-SMP-SMA-SMK-SLB'!BS$7,FALSE)</f>
        <v>0</v>
      </c>
      <c r="BS400" s="9">
        <f>VLOOKUP($E400,'ALL-GTK-SD-SMP-SMA-SMK-SLB'!$F$14:$CG$713,'ALL-GTK-SD-SMP-SMA-SMK-SLB'!BT$7,FALSE)</f>
        <v>2</v>
      </c>
      <c r="BT400" s="9">
        <f>VLOOKUP($E400,'ALL-GTK-SD-SMP-SMA-SMK-SLB'!$F$14:$CG$713,'ALL-GTK-SD-SMP-SMA-SMK-SLB'!BU$7,FALSE)</f>
        <v>0</v>
      </c>
      <c r="BU400" s="299">
        <f t="shared" si="245"/>
        <v>2</v>
      </c>
      <c r="BV400" s="299">
        <f t="shared" si="246"/>
        <v>0</v>
      </c>
      <c r="BW400" s="44">
        <f t="shared" si="247"/>
        <v>2</v>
      </c>
      <c r="BX400" s="44">
        <f t="shared" si="248"/>
        <v>0</v>
      </c>
      <c r="BY400" s="11">
        <f t="shared" si="249"/>
        <v>2</v>
      </c>
      <c r="BZ400" s="14">
        <f t="shared" si="250"/>
        <v>6</v>
      </c>
      <c r="CA400" s="14">
        <f t="shared" si="251"/>
        <v>7</v>
      </c>
      <c r="CB400" s="13">
        <f t="shared" si="252"/>
        <v>2</v>
      </c>
      <c r="CC400" s="13">
        <f t="shared" si="253"/>
        <v>0</v>
      </c>
      <c r="CD400" s="312">
        <f t="shared" si="254"/>
        <v>8</v>
      </c>
      <c r="CE400" s="312">
        <f t="shared" si="255"/>
        <v>7</v>
      </c>
      <c r="CF400" s="313">
        <f t="shared" si="256"/>
        <v>15</v>
      </c>
      <c r="CG400" s="302" t="str">
        <f t="shared" si="257"/>
        <v>OK</v>
      </c>
    </row>
    <row r="401" spans="1:85" ht="14.25" x14ac:dyDescent="0.25">
      <c r="A401" s="6">
        <v>389</v>
      </c>
      <c r="B401" s="495">
        <v>389</v>
      </c>
      <c r="C401" s="495" t="s">
        <v>6</v>
      </c>
      <c r="D401" s="496" t="s">
        <v>22</v>
      </c>
      <c r="E401" s="626">
        <v>20319114</v>
      </c>
      <c r="F401" s="627" t="s">
        <v>657</v>
      </c>
      <c r="G401" s="624" t="s">
        <v>52</v>
      </c>
      <c r="H401" s="9">
        <f>VLOOKUP($E401,'ALL-GTK-SD-SMP-SMA-SMK-SLB'!$F$14:$CG$713,'ALL-GTK-SD-SMP-SMA-SMK-SLB'!I$7,FALSE)</f>
        <v>0</v>
      </c>
      <c r="I401" s="9">
        <f>VLOOKUP($E401,'ALL-GTK-SD-SMP-SMA-SMK-SLB'!$F$14:$CG$713,'ALL-GTK-SD-SMP-SMA-SMK-SLB'!J$7,FALSE)</f>
        <v>0</v>
      </c>
      <c r="J401" s="9">
        <f>VLOOKUP($E401,'ALL-GTK-SD-SMP-SMA-SMK-SLB'!$F$14:$CG$713,'ALL-GTK-SD-SMP-SMA-SMK-SLB'!K$7,FALSE)</f>
        <v>0</v>
      </c>
      <c r="K401" s="9">
        <f>VLOOKUP($E401,'ALL-GTK-SD-SMP-SMA-SMK-SLB'!$F$14:$CG$713,'ALL-GTK-SD-SMP-SMA-SMK-SLB'!L$7,FALSE)</f>
        <v>0</v>
      </c>
      <c r="L401" s="9">
        <f>VLOOKUP($E401,'ALL-GTK-SD-SMP-SMA-SMK-SLB'!$F$14:$CG$713,'ALL-GTK-SD-SMP-SMA-SMK-SLB'!M$7,FALSE)</f>
        <v>0</v>
      </c>
      <c r="M401" s="9">
        <f>VLOOKUP($E401,'ALL-GTK-SD-SMP-SMA-SMK-SLB'!$F$14:$CG$713,'ALL-GTK-SD-SMP-SMA-SMK-SLB'!N$7,FALSE)</f>
        <v>2</v>
      </c>
      <c r="N401" s="9">
        <f>VLOOKUP($E401,'ALL-GTK-SD-SMP-SMA-SMK-SLB'!$F$14:$CG$713,'ALL-GTK-SD-SMP-SMA-SMK-SLB'!O$7,FALSE)</f>
        <v>1</v>
      </c>
      <c r="O401" s="9">
        <f>VLOOKUP($E401,'ALL-GTK-SD-SMP-SMA-SMK-SLB'!$F$14:$CG$713,'ALL-GTK-SD-SMP-SMA-SMK-SLB'!P$7,FALSE)</f>
        <v>3</v>
      </c>
      <c r="P401" s="299">
        <f t="shared" si="222"/>
        <v>1</v>
      </c>
      <c r="Q401" s="299">
        <f t="shared" si="223"/>
        <v>5</v>
      </c>
      <c r="R401" s="300">
        <f t="shared" si="224"/>
        <v>6</v>
      </c>
      <c r="S401" s="9">
        <f>VLOOKUP($E401,'ALL-GTK-SD-SMP-SMA-SMK-SLB'!$F$14:$CG$713,'ALL-GTK-SD-SMP-SMA-SMK-SLB'!T$7,FALSE)</f>
        <v>0</v>
      </c>
      <c r="T401" s="9">
        <f>VLOOKUP($E401,'ALL-GTK-SD-SMP-SMA-SMK-SLB'!$F$14:$CG$713,'ALL-GTK-SD-SMP-SMA-SMK-SLB'!U$7,FALSE)</f>
        <v>0</v>
      </c>
      <c r="U401" s="9">
        <f>VLOOKUP($E401,'ALL-GTK-SD-SMP-SMA-SMK-SLB'!$F$14:$CG$713,'ALL-GTK-SD-SMP-SMA-SMK-SLB'!V$7,FALSE)</f>
        <v>0</v>
      </c>
      <c r="V401" s="9">
        <f>VLOOKUP($E401,'ALL-GTK-SD-SMP-SMA-SMK-SLB'!$F$14:$CG$713,'ALL-GTK-SD-SMP-SMA-SMK-SLB'!W$7,FALSE)</f>
        <v>0</v>
      </c>
      <c r="W401" s="9">
        <f>VLOOKUP($E401,'ALL-GTK-SD-SMP-SMA-SMK-SLB'!$F$14:$CG$713,'ALL-GTK-SD-SMP-SMA-SMK-SLB'!X$7,FALSE)</f>
        <v>1</v>
      </c>
      <c r="X401" s="9">
        <f>VLOOKUP($E401,'ALL-GTK-SD-SMP-SMA-SMK-SLB'!$F$14:$CG$713,'ALL-GTK-SD-SMP-SMA-SMK-SLB'!Y$7,FALSE)</f>
        <v>2</v>
      </c>
      <c r="Y401" s="299">
        <f t="shared" si="225"/>
        <v>1</v>
      </c>
      <c r="Z401" s="299">
        <f t="shared" si="226"/>
        <v>2</v>
      </c>
      <c r="AA401" s="10">
        <f t="shared" si="227"/>
        <v>3</v>
      </c>
      <c r="AB401" s="44">
        <f t="shared" si="228"/>
        <v>2</v>
      </c>
      <c r="AC401" s="44">
        <f t="shared" si="229"/>
        <v>7</v>
      </c>
      <c r="AD401" s="11">
        <f t="shared" si="230"/>
        <v>9</v>
      </c>
      <c r="AE401" s="9">
        <f>VLOOKUP($E401,'ALL-GTK-SD-SMP-SMA-SMK-SLB'!$F$14:$CG$713,'ALL-GTK-SD-SMP-SMA-SMK-SLB'!AF$7,FALSE)</f>
        <v>1</v>
      </c>
      <c r="AF401" s="9">
        <f>VLOOKUP($E401,'ALL-GTK-SD-SMP-SMA-SMK-SLB'!$F$14:$CG$713,'ALL-GTK-SD-SMP-SMA-SMK-SLB'!AG$7,FALSE)</f>
        <v>4</v>
      </c>
      <c r="AG401" s="10">
        <f t="shared" si="231"/>
        <v>5</v>
      </c>
      <c r="AH401" s="9">
        <f>VLOOKUP($E401,'ALL-GTK-SD-SMP-SMA-SMK-SLB'!$F$14:$CG$713,'ALL-GTK-SD-SMP-SMA-SMK-SLB'!AI$7,FALSE)</f>
        <v>1</v>
      </c>
      <c r="AI401" s="9">
        <f>VLOOKUP($E401,'ALL-GTK-SD-SMP-SMA-SMK-SLB'!$F$14:$CG$713,'ALL-GTK-SD-SMP-SMA-SMK-SLB'!AJ$7,FALSE)</f>
        <v>3</v>
      </c>
      <c r="AJ401" s="10">
        <f t="shared" si="232"/>
        <v>4</v>
      </c>
      <c r="AK401" s="44">
        <f t="shared" si="233"/>
        <v>2</v>
      </c>
      <c r="AL401" s="44">
        <f t="shared" si="234"/>
        <v>7</v>
      </c>
      <c r="AM401" s="11">
        <f t="shared" si="235"/>
        <v>9</v>
      </c>
      <c r="AN401" s="299">
        <f>VLOOKUP($E401,'ALL-GTK-SD-SMP-SMA-SMK-SLB'!$F$14:$CG$713,'ALL-GTK-SD-SMP-SMA-SMK-SLB'!AO$7,FALSE)</f>
        <v>0</v>
      </c>
      <c r="AO401" s="299">
        <f>VLOOKUP($E401,'ALL-GTK-SD-SMP-SMA-SMK-SLB'!$F$14:$CG$713,'ALL-GTK-SD-SMP-SMA-SMK-SLB'!AP$7,FALSE)</f>
        <v>0</v>
      </c>
      <c r="AP401" s="9">
        <f>VLOOKUP($E401,'ALL-GTK-SD-SMP-SMA-SMK-SLB'!$F$14:$CG$713,'ALL-GTK-SD-SMP-SMA-SMK-SLB'!AQ$7,FALSE)</f>
        <v>0</v>
      </c>
      <c r="AQ401" s="9">
        <f>VLOOKUP($E401,'ALL-GTK-SD-SMP-SMA-SMK-SLB'!$F$14:$CG$713,'ALL-GTK-SD-SMP-SMA-SMK-SLB'!AR$7,FALSE)</f>
        <v>0</v>
      </c>
      <c r="AR401" s="9">
        <f>VLOOKUP($E401,'ALL-GTK-SD-SMP-SMA-SMK-SLB'!$F$14:$CG$713,'ALL-GTK-SD-SMP-SMA-SMK-SLB'!AS$7,FALSE)</f>
        <v>0</v>
      </c>
      <c r="AS401" s="9">
        <f>VLOOKUP($E401,'ALL-GTK-SD-SMP-SMA-SMK-SLB'!$F$14:$CG$713,'ALL-GTK-SD-SMP-SMA-SMK-SLB'!AT$7,FALSE)</f>
        <v>0</v>
      </c>
      <c r="AT401" s="9">
        <f>VLOOKUP($E401,'ALL-GTK-SD-SMP-SMA-SMK-SLB'!$F$14:$CG$713,'ALL-GTK-SD-SMP-SMA-SMK-SLB'!AU$7,FALSE)</f>
        <v>0</v>
      </c>
      <c r="AU401" s="9">
        <f>VLOOKUP($E401,'ALL-GTK-SD-SMP-SMA-SMK-SLB'!$F$14:$CG$713,'ALL-GTK-SD-SMP-SMA-SMK-SLB'!AV$7,FALSE)</f>
        <v>0</v>
      </c>
      <c r="AV401" s="9">
        <f>VLOOKUP($E401,'ALL-GTK-SD-SMP-SMA-SMK-SLB'!$F$14:$CG$713,'ALL-GTK-SD-SMP-SMA-SMK-SLB'!AW$7,FALSE)</f>
        <v>0</v>
      </c>
      <c r="AW401" s="9">
        <f>VLOOKUP($E401,'ALL-GTK-SD-SMP-SMA-SMK-SLB'!$F$14:$CG$713,'ALL-GTK-SD-SMP-SMA-SMK-SLB'!AX$7,FALSE)</f>
        <v>0</v>
      </c>
      <c r="AX401" s="9">
        <f>VLOOKUP($E401,'ALL-GTK-SD-SMP-SMA-SMK-SLB'!$F$14:$CG$713,'ALL-GTK-SD-SMP-SMA-SMK-SLB'!AY$7,FALSE)</f>
        <v>2</v>
      </c>
      <c r="AY401" s="9">
        <f>VLOOKUP($E401,'ALL-GTK-SD-SMP-SMA-SMK-SLB'!$F$14:$CG$713,'ALL-GTK-SD-SMP-SMA-SMK-SLB'!AZ$7,FALSE)</f>
        <v>6</v>
      </c>
      <c r="AZ401" s="9">
        <f>VLOOKUP($E401,'ALL-GTK-SD-SMP-SMA-SMK-SLB'!$F$14:$CG$713,'ALL-GTK-SD-SMP-SMA-SMK-SLB'!BA$7,FALSE)</f>
        <v>0</v>
      </c>
      <c r="BA401" s="9">
        <f>VLOOKUP($E401,'ALL-GTK-SD-SMP-SMA-SMK-SLB'!$F$14:$CG$713,'ALL-GTK-SD-SMP-SMA-SMK-SLB'!BB$7,FALSE)</f>
        <v>1</v>
      </c>
      <c r="BB401" s="9">
        <f>VLOOKUP($E401,'ALL-GTK-SD-SMP-SMA-SMK-SLB'!$F$14:$CG$713,'ALL-GTK-SD-SMP-SMA-SMK-SLB'!BC$7,FALSE)</f>
        <v>0</v>
      </c>
      <c r="BC401" s="9">
        <f>VLOOKUP($E401,'ALL-GTK-SD-SMP-SMA-SMK-SLB'!$F$14:$CG$713,'ALL-GTK-SD-SMP-SMA-SMK-SLB'!BD$7,FALSE)</f>
        <v>0</v>
      </c>
      <c r="BD401" s="310">
        <f t="shared" si="236"/>
        <v>0</v>
      </c>
      <c r="BE401" s="310">
        <f t="shared" si="237"/>
        <v>0</v>
      </c>
      <c r="BF401" s="10">
        <f t="shared" si="238"/>
        <v>0</v>
      </c>
      <c r="BG401" s="311">
        <f t="shared" si="239"/>
        <v>2</v>
      </c>
      <c r="BH401" s="311">
        <f t="shared" si="240"/>
        <v>7</v>
      </c>
      <c r="BI401" s="10">
        <f t="shared" si="241"/>
        <v>9</v>
      </c>
      <c r="BJ401" s="44">
        <f t="shared" si="242"/>
        <v>2</v>
      </c>
      <c r="BK401" s="44">
        <f t="shared" si="243"/>
        <v>7</v>
      </c>
      <c r="BL401" s="11">
        <f t="shared" si="244"/>
        <v>9</v>
      </c>
      <c r="BM401" s="9">
        <f>VLOOKUP($E401,'ALL-GTK-SD-SMP-SMA-SMK-SLB'!$F$14:$CG$713,'ALL-GTK-SD-SMP-SMA-SMK-SLB'!BN$7,FALSE)</f>
        <v>0</v>
      </c>
      <c r="BN401" s="9">
        <f>VLOOKUP($E401,'ALL-GTK-SD-SMP-SMA-SMK-SLB'!$F$14:$CG$713,'ALL-GTK-SD-SMP-SMA-SMK-SLB'!BO$7,FALSE)</f>
        <v>0</v>
      </c>
      <c r="BO401" s="9">
        <f>VLOOKUP($E401,'ALL-GTK-SD-SMP-SMA-SMK-SLB'!$F$14:$CG$713,'ALL-GTK-SD-SMP-SMA-SMK-SLB'!BP$7,FALSE)</f>
        <v>0</v>
      </c>
      <c r="BP401" s="9">
        <f>VLOOKUP($E401,'ALL-GTK-SD-SMP-SMA-SMK-SLB'!$F$14:$CG$713,'ALL-GTK-SD-SMP-SMA-SMK-SLB'!BQ$7,FALSE)</f>
        <v>0</v>
      </c>
      <c r="BQ401" s="9">
        <f>VLOOKUP($E401,'ALL-GTK-SD-SMP-SMA-SMK-SLB'!$F$14:$CG$713,'ALL-GTK-SD-SMP-SMA-SMK-SLB'!BR$7,FALSE)</f>
        <v>0</v>
      </c>
      <c r="BR401" s="9">
        <f>VLOOKUP($E401,'ALL-GTK-SD-SMP-SMA-SMK-SLB'!$F$14:$CG$713,'ALL-GTK-SD-SMP-SMA-SMK-SLB'!BS$7,FALSE)</f>
        <v>0</v>
      </c>
      <c r="BS401" s="9">
        <f>VLOOKUP($E401,'ALL-GTK-SD-SMP-SMA-SMK-SLB'!$F$14:$CG$713,'ALL-GTK-SD-SMP-SMA-SMK-SLB'!BT$7,FALSE)</f>
        <v>0</v>
      </c>
      <c r="BT401" s="9">
        <f>VLOOKUP($E401,'ALL-GTK-SD-SMP-SMA-SMK-SLB'!$F$14:$CG$713,'ALL-GTK-SD-SMP-SMA-SMK-SLB'!BU$7,FALSE)</f>
        <v>0</v>
      </c>
      <c r="BU401" s="299">
        <f t="shared" si="245"/>
        <v>0</v>
      </c>
      <c r="BV401" s="299">
        <f t="shared" si="246"/>
        <v>0</v>
      </c>
      <c r="BW401" s="44">
        <f t="shared" si="247"/>
        <v>0</v>
      </c>
      <c r="BX401" s="44">
        <f t="shared" si="248"/>
        <v>0</v>
      </c>
      <c r="BY401" s="11">
        <f t="shared" si="249"/>
        <v>0</v>
      </c>
      <c r="BZ401" s="14">
        <f t="shared" si="250"/>
        <v>2</v>
      </c>
      <c r="CA401" s="14">
        <f t="shared" si="251"/>
        <v>7</v>
      </c>
      <c r="CB401" s="13">
        <f t="shared" si="252"/>
        <v>0</v>
      </c>
      <c r="CC401" s="13">
        <f t="shared" si="253"/>
        <v>0</v>
      </c>
      <c r="CD401" s="312">
        <f t="shared" si="254"/>
        <v>2</v>
      </c>
      <c r="CE401" s="312">
        <f t="shared" si="255"/>
        <v>7</v>
      </c>
      <c r="CF401" s="313">
        <f t="shared" si="256"/>
        <v>9</v>
      </c>
      <c r="CG401" s="302" t="str">
        <f t="shared" si="257"/>
        <v>OK</v>
      </c>
    </row>
    <row r="402" spans="1:85" ht="14.25" x14ac:dyDescent="0.25">
      <c r="A402" s="6">
        <v>390</v>
      </c>
      <c r="B402" s="495">
        <v>390</v>
      </c>
      <c r="C402" s="495" t="s">
        <v>6</v>
      </c>
      <c r="D402" s="496" t="s">
        <v>22</v>
      </c>
      <c r="E402" s="626">
        <v>20319113</v>
      </c>
      <c r="F402" s="627" t="s">
        <v>658</v>
      </c>
      <c r="G402" s="624" t="s">
        <v>52</v>
      </c>
      <c r="H402" s="9">
        <f>VLOOKUP($E402,'ALL-GTK-SD-SMP-SMA-SMK-SLB'!$F$14:$CG$713,'ALL-GTK-SD-SMP-SMA-SMK-SLB'!I$7,FALSE)</f>
        <v>0</v>
      </c>
      <c r="I402" s="9">
        <f>VLOOKUP($E402,'ALL-GTK-SD-SMP-SMA-SMK-SLB'!$F$14:$CG$713,'ALL-GTK-SD-SMP-SMA-SMK-SLB'!J$7,FALSE)</f>
        <v>0</v>
      </c>
      <c r="J402" s="9">
        <f>VLOOKUP($E402,'ALL-GTK-SD-SMP-SMA-SMK-SLB'!$F$14:$CG$713,'ALL-GTK-SD-SMP-SMA-SMK-SLB'!K$7,FALSE)</f>
        <v>0</v>
      </c>
      <c r="K402" s="9">
        <f>VLOOKUP($E402,'ALL-GTK-SD-SMP-SMA-SMK-SLB'!$F$14:$CG$713,'ALL-GTK-SD-SMP-SMA-SMK-SLB'!L$7,FALSE)</f>
        <v>0</v>
      </c>
      <c r="L402" s="9">
        <f>VLOOKUP($E402,'ALL-GTK-SD-SMP-SMA-SMK-SLB'!$F$14:$CG$713,'ALL-GTK-SD-SMP-SMA-SMK-SLB'!M$7,FALSE)</f>
        <v>0</v>
      </c>
      <c r="M402" s="9">
        <f>VLOOKUP($E402,'ALL-GTK-SD-SMP-SMA-SMK-SLB'!$F$14:$CG$713,'ALL-GTK-SD-SMP-SMA-SMK-SLB'!N$7,FALSE)</f>
        <v>1</v>
      </c>
      <c r="N402" s="9">
        <f>VLOOKUP($E402,'ALL-GTK-SD-SMP-SMA-SMK-SLB'!$F$14:$CG$713,'ALL-GTK-SD-SMP-SMA-SMK-SLB'!O$7,FALSE)</f>
        <v>0</v>
      </c>
      <c r="O402" s="9">
        <f>VLOOKUP($E402,'ALL-GTK-SD-SMP-SMA-SMK-SLB'!$F$14:$CG$713,'ALL-GTK-SD-SMP-SMA-SMK-SLB'!P$7,FALSE)</f>
        <v>3</v>
      </c>
      <c r="P402" s="299">
        <f t="shared" si="222"/>
        <v>0</v>
      </c>
      <c r="Q402" s="299">
        <f t="shared" si="223"/>
        <v>4</v>
      </c>
      <c r="R402" s="300">
        <f t="shared" si="224"/>
        <v>4</v>
      </c>
      <c r="S402" s="9">
        <f>VLOOKUP($E402,'ALL-GTK-SD-SMP-SMA-SMK-SLB'!$F$14:$CG$713,'ALL-GTK-SD-SMP-SMA-SMK-SLB'!T$7,FALSE)</f>
        <v>0</v>
      </c>
      <c r="T402" s="9">
        <f>VLOOKUP($E402,'ALL-GTK-SD-SMP-SMA-SMK-SLB'!$F$14:$CG$713,'ALL-GTK-SD-SMP-SMA-SMK-SLB'!U$7,FALSE)</f>
        <v>0</v>
      </c>
      <c r="U402" s="9">
        <f>VLOOKUP($E402,'ALL-GTK-SD-SMP-SMA-SMK-SLB'!$F$14:$CG$713,'ALL-GTK-SD-SMP-SMA-SMK-SLB'!V$7,FALSE)</f>
        <v>1</v>
      </c>
      <c r="V402" s="9">
        <f>VLOOKUP($E402,'ALL-GTK-SD-SMP-SMA-SMK-SLB'!$F$14:$CG$713,'ALL-GTK-SD-SMP-SMA-SMK-SLB'!W$7,FALSE)</f>
        <v>1</v>
      </c>
      <c r="W402" s="9">
        <f>VLOOKUP($E402,'ALL-GTK-SD-SMP-SMA-SMK-SLB'!$F$14:$CG$713,'ALL-GTK-SD-SMP-SMA-SMK-SLB'!X$7,FALSE)</f>
        <v>1</v>
      </c>
      <c r="X402" s="9">
        <f>VLOOKUP($E402,'ALL-GTK-SD-SMP-SMA-SMK-SLB'!$F$14:$CG$713,'ALL-GTK-SD-SMP-SMA-SMK-SLB'!Y$7,FALSE)</f>
        <v>1</v>
      </c>
      <c r="Y402" s="299">
        <f t="shared" si="225"/>
        <v>2</v>
      </c>
      <c r="Z402" s="299">
        <f t="shared" si="226"/>
        <v>2</v>
      </c>
      <c r="AA402" s="10">
        <f t="shared" si="227"/>
        <v>4</v>
      </c>
      <c r="AB402" s="44">
        <f t="shared" si="228"/>
        <v>2</v>
      </c>
      <c r="AC402" s="44">
        <f t="shared" si="229"/>
        <v>6</v>
      </c>
      <c r="AD402" s="11">
        <f t="shared" si="230"/>
        <v>8</v>
      </c>
      <c r="AE402" s="9">
        <f>VLOOKUP($E402,'ALL-GTK-SD-SMP-SMA-SMK-SLB'!$F$14:$CG$713,'ALL-GTK-SD-SMP-SMA-SMK-SLB'!AF$7,FALSE)</f>
        <v>2</v>
      </c>
      <c r="AF402" s="9">
        <f>VLOOKUP($E402,'ALL-GTK-SD-SMP-SMA-SMK-SLB'!$F$14:$CG$713,'ALL-GTK-SD-SMP-SMA-SMK-SLB'!AG$7,FALSE)</f>
        <v>2</v>
      </c>
      <c r="AG402" s="10">
        <f t="shared" si="231"/>
        <v>4</v>
      </c>
      <c r="AH402" s="9">
        <f>VLOOKUP($E402,'ALL-GTK-SD-SMP-SMA-SMK-SLB'!$F$14:$CG$713,'ALL-GTK-SD-SMP-SMA-SMK-SLB'!AI$7,FALSE)</f>
        <v>0</v>
      </c>
      <c r="AI402" s="9">
        <f>VLOOKUP($E402,'ALL-GTK-SD-SMP-SMA-SMK-SLB'!$F$14:$CG$713,'ALL-GTK-SD-SMP-SMA-SMK-SLB'!AJ$7,FALSE)</f>
        <v>4</v>
      </c>
      <c r="AJ402" s="10">
        <f t="shared" si="232"/>
        <v>4</v>
      </c>
      <c r="AK402" s="44">
        <f t="shared" si="233"/>
        <v>2</v>
      </c>
      <c r="AL402" s="44">
        <f t="shared" si="234"/>
        <v>6</v>
      </c>
      <c r="AM402" s="11">
        <f t="shared" si="235"/>
        <v>8</v>
      </c>
      <c r="AN402" s="299">
        <f>VLOOKUP($E402,'ALL-GTK-SD-SMP-SMA-SMK-SLB'!$F$14:$CG$713,'ALL-GTK-SD-SMP-SMA-SMK-SLB'!AO$7,FALSE)</f>
        <v>0</v>
      </c>
      <c r="AO402" s="299">
        <f>VLOOKUP($E402,'ALL-GTK-SD-SMP-SMA-SMK-SLB'!$F$14:$CG$713,'ALL-GTK-SD-SMP-SMA-SMK-SLB'!AP$7,FALSE)</f>
        <v>0</v>
      </c>
      <c r="AP402" s="9">
        <f>VLOOKUP($E402,'ALL-GTK-SD-SMP-SMA-SMK-SLB'!$F$14:$CG$713,'ALL-GTK-SD-SMP-SMA-SMK-SLB'!AQ$7,FALSE)</f>
        <v>0</v>
      </c>
      <c r="AQ402" s="9">
        <f>VLOOKUP($E402,'ALL-GTK-SD-SMP-SMA-SMK-SLB'!$F$14:$CG$713,'ALL-GTK-SD-SMP-SMA-SMK-SLB'!AR$7,FALSE)</f>
        <v>0</v>
      </c>
      <c r="AR402" s="9">
        <f>VLOOKUP($E402,'ALL-GTK-SD-SMP-SMA-SMK-SLB'!$F$14:$CG$713,'ALL-GTK-SD-SMP-SMA-SMK-SLB'!AS$7,FALSE)</f>
        <v>0</v>
      </c>
      <c r="AS402" s="9">
        <f>VLOOKUP($E402,'ALL-GTK-SD-SMP-SMA-SMK-SLB'!$F$14:$CG$713,'ALL-GTK-SD-SMP-SMA-SMK-SLB'!AT$7,FALSE)</f>
        <v>0</v>
      </c>
      <c r="AT402" s="9">
        <f>VLOOKUP($E402,'ALL-GTK-SD-SMP-SMA-SMK-SLB'!$F$14:$CG$713,'ALL-GTK-SD-SMP-SMA-SMK-SLB'!AU$7,FALSE)</f>
        <v>0</v>
      </c>
      <c r="AU402" s="9">
        <f>VLOOKUP($E402,'ALL-GTK-SD-SMP-SMA-SMK-SLB'!$F$14:$CG$713,'ALL-GTK-SD-SMP-SMA-SMK-SLB'!AV$7,FALSE)</f>
        <v>0</v>
      </c>
      <c r="AV402" s="9">
        <f>VLOOKUP($E402,'ALL-GTK-SD-SMP-SMA-SMK-SLB'!$F$14:$CG$713,'ALL-GTK-SD-SMP-SMA-SMK-SLB'!AW$7,FALSE)</f>
        <v>0</v>
      </c>
      <c r="AW402" s="9">
        <f>VLOOKUP($E402,'ALL-GTK-SD-SMP-SMA-SMK-SLB'!$F$14:$CG$713,'ALL-GTK-SD-SMP-SMA-SMK-SLB'!AX$7,FALSE)</f>
        <v>0</v>
      </c>
      <c r="AX402" s="9">
        <f>VLOOKUP($E402,'ALL-GTK-SD-SMP-SMA-SMK-SLB'!$F$14:$CG$713,'ALL-GTK-SD-SMP-SMA-SMK-SLB'!AY$7,FALSE)</f>
        <v>2</v>
      </c>
      <c r="AY402" s="9">
        <f>VLOOKUP($E402,'ALL-GTK-SD-SMP-SMA-SMK-SLB'!$F$14:$CG$713,'ALL-GTK-SD-SMP-SMA-SMK-SLB'!AZ$7,FALSE)</f>
        <v>6</v>
      </c>
      <c r="AZ402" s="9">
        <f>VLOOKUP($E402,'ALL-GTK-SD-SMP-SMA-SMK-SLB'!$F$14:$CG$713,'ALL-GTK-SD-SMP-SMA-SMK-SLB'!BA$7,FALSE)</f>
        <v>0</v>
      </c>
      <c r="BA402" s="9">
        <f>VLOOKUP($E402,'ALL-GTK-SD-SMP-SMA-SMK-SLB'!$F$14:$CG$713,'ALL-GTK-SD-SMP-SMA-SMK-SLB'!BB$7,FALSE)</f>
        <v>0</v>
      </c>
      <c r="BB402" s="9">
        <f>VLOOKUP($E402,'ALL-GTK-SD-SMP-SMA-SMK-SLB'!$F$14:$CG$713,'ALL-GTK-SD-SMP-SMA-SMK-SLB'!BC$7,FALSE)</f>
        <v>0</v>
      </c>
      <c r="BC402" s="9">
        <f>VLOOKUP($E402,'ALL-GTK-SD-SMP-SMA-SMK-SLB'!$F$14:$CG$713,'ALL-GTK-SD-SMP-SMA-SMK-SLB'!BD$7,FALSE)</f>
        <v>0</v>
      </c>
      <c r="BD402" s="310">
        <f t="shared" si="236"/>
        <v>0</v>
      </c>
      <c r="BE402" s="310">
        <f t="shared" si="237"/>
        <v>0</v>
      </c>
      <c r="BF402" s="10">
        <f t="shared" si="238"/>
        <v>0</v>
      </c>
      <c r="BG402" s="311">
        <f t="shared" si="239"/>
        <v>2</v>
      </c>
      <c r="BH402" s="311">
        <f t="shared" si="240"/>
        <v>6</v>
      </c>
      <c r="BI402" s="10">
        <f t="shared" si="241"/>
        <v>8</v>
      </c>
      <c r="BJ402" s="44">
        <f t="shared" si="242"/>
        <v>2</v>
      </c>
      <c r="BK402" s="44">
        <f t="shared" si="243"/>
        <v>6</v>
      </c>
      <c r="BL402" s="11">
        <f t="shared" si="244"/>
        <v>8</v>
      </c>
      <c r="BM402" s="9">
        <f>VLOOKUP($E402,'ALL-GTK-SD-SMP-SMA-SMK-SLB'!$F$14:$CG$713,'ALL-GTK-SD-SMP-SMA-SMK-SLB'!BN$7,FALSE)</f>
        <v>0</v>
      </c>
      <c r="BN402" s="9">
        <f>VLOOKUP($E402,'ALL-GTK-SD-SMP-SMA-SMK-SLB'!$F$14:$CG$713,'ALL-GTK-SD-SMP-SMA-SMK-SLB'!BO$7,FALSE)</f>
        <v>0</v>
      </c>
      <c r="BO402" s="9">
        <f>VLOOKUP($E402,'ALL-GTK-SD-SMP-SMA-SMK-SLB'!$F$14:$CG$713,'ALL-GTK-SD-SMP-SMA-SMK-SLB'!BP$7,FALSE)</f>
        <v>0</v>
      </c>
      <c r="BP402" s="9">
        <f>VLOOKUP($E402,'ALL-GTK-SD-SMP-SMA-SMK-SLB'!$F$14:$CG$713,'ALL-GTK-SD-SMP-SMA-SMK-SLB'!BQ$7,FALSE)</f>
        <v>0</v>
      </c>
      <c r="BQ402" s="9">
        <f>VLOOKUP($E402,'ALL-GTK-SD-SMP-SMA-SMK-SLB'!$F$14:$CG$713,'ALL-GTK-SD-SMP-SMA-SMK-SLB'!BR$7,FALSE)</f>
        <v>0</v>
      </c>
      <c r="BR402" s="9">
        <f>VLOOKUP($E402,'ALL-GTK-SD-SMP-SMA-SMK-SLB'!$F$14:$CG$713,'ALL-GTK-SD-SMP-SMA-SMK-SLB'!BS$7,FALSE)</f>
        <v>0</v>
      </c>
      <c r="BS402" s="9">
        <f>VLOOKUP($E402,'ALL-GTK-SD-SMP-SMA-SMK-SLB'!$F$14:$CG$713,'ALL-GTK-SD-SMP-SMA-SMK-SLB'!BT$7,FALSE)</f>
        <v>0</v>
      </c>
      <c r="BT402" s="9">
        <f>VLOOKUP($E402,'ALL-GTK-SD-SMP-SMA-SMK-SLB'!$F$14:$CG$713,'ALL-GTK-SD-SMP-SMA-SMK-SLB'!BU$7,FALSE)</f>
        <v>0</v>
      </c>
      <c r="BU402" s="299">
        <f t="shared" si="245"/>
        <v>0</v>
      </c>
      <c r="BV402" s="299">
        <f t="shared" si="246"/>
        <v>0</v>
      </c>
      <c r="BW402" s="44">
        <f t="shared" si="247"/>
        <v>0</v>
      </c>
      <c r="BX402" s="44">
        <f t="shared" si="248"/>
        <v>0</v>
      </c>
      <c r="BY402" s="11">
        <f t="shared" si="249"/>
        <v>0</v>
      </c>
      <c r="BZ402" s="14">
        <f t="shared" si="250"/>
        <v>2</v>
      </c>
      <c r="CA402" s="14">
        <f t="shared" si="251"/>
        <v>6</v>
      </c>
      <c r="CB402" s="13">
        <f t="shared" si="252"/>
        <v>0</v>
      </c>
      <c r="CC402" s="13">
        <f t="shared" si="253"/>
        <v>0</v>
      </c>
      <c r="CD402" s="312">
        <f t="shared" si="254"/>
        <v>2</v>
      </c>
      <c r="CE402" s="312">
        <f t="shared" si="255"/>
        <v>6</v>
      </c>
      <c r="CF402" s="313">
        <f t="shared" si="256"/>
        <v>8</v>
      </c>
      <c r="CG402" s="302" t="str">
        <f t="shared" si="257"/>
        <v>OK</v>
      </c>
    </row>
    <row r="403" spans="1:85" ht="14.25" x14ac:dyDescent="0.25">
      <c r="A403" s="6">
        <v>391</v>
      </c>
      <c r="B403" s="495">
        <v>391</v>
      </c>
      <c r="C403" s="495" t="s">
        <v>6</v>
      </c>
      <c r="D403" s="496" t="s">
        <v>22</v>
      </c>
      <c r="E403" s="626">
        <v>20319124</v>
      </c>
      <c r="F403" s="627" t="s">
        <v>659</v>
      </c>
      <c r="G403" s="624" t="s">
        <v>52</v>
      </c>
      <c r="H403" s="9">
        <f>VLOOKUP($E403,'ALL-GTK-SD-SMP-SMA-SMK-SLB'!$F$14:$CG$713,'ALL-GTK-SD-SMP-SMA-SMK-SLB'!I$7,FALSE)</f>
        <v>1</v>
      </c>
      <c r="I403" s="9">
        <f>VLOOKUP($E403,'ALL-GTK-SD-SMP-SMA-SMK-SLB'!$F$14:$CG$713,'ALL-GTK-SD-SMP-SMA-SMK-SLB'!J$7,FALSE)</f>
        <v>0</v>
      </c>
      <c r="J403" s="9">
        <f>VLOOKUP($E403,'ALL-GTK-SD-SMP-SMA-SMK-SLB'!$F$14:$CG$713,'ALL-GTK-SD-SMP-SMA-SMK-SLB'!K$7,FALSE)</f>
        <v>0</v>
      </c>
      <c r="K403" s="9">
        <f>VLOOKUP($E403,'ALL-GTK-SD-SMP-SMA-SMK-SLB'!$F$14:$CG$713,'ALL-GTK-SD-SMP-SMA-SMK-SLB'!L$7,FALSE)</f>
        <v>0</v>
      </c>
      <c r="L403" s="9">
        <f>VLOOKUP($E403,'ALL-GTK-SD-SMP-SMA-SMK-SLB'!$F$14:$CG$713,'ALL-GTK-SD-SMP-SMA-SMK-SLB'!M$7,FALSE)</f>
        <v>0</v>
      </c>
      <c r="M403" s="9">
        <f>VLOOKUP($E403,'ALL-GTK-SD-SMP-SMA-SMK-SLB'!$F$14:$CG$713,'ALL-GTK-SD-SMP-SMA-SMK-SLB'!N$7,FALSE)</f>
        <v>0</v>
      </c>
      <c r="N403" s="9">
        <f>VLOOKUP($E403,'ALL-GTK-SD-SMP-SMA-SMK-SLB'!$F$14:$CG$713,'ALL-GTK-SD-SMP-SMA-SMK-SLB'!O$7,FALSE)</f>
        <v>0</v>
      </c>
      <c r="O403" s="9">
        <f>VLOOKUP($E403,'ALL-GTK-SD-SMP-SMA-SMK-SLB'!$F$14:$CG$713,'ALL-GTK-SD-SMP-SMA-SMK-SLB'!P$7,FALSE)</f>
        <v>3</v>
      </c>
      <c r="P403" s="299">
        <f t="shared" si="222"/>
        <v>1</v>
      </c>
      <c r="Q403" s="299">
        <f t="shared" si="223"/>
        <v>3</v>
      </c>
      <c r="R403" s="300">
        <f t="shared" si="224"/>
        <v>4</v>
      </c>
      <c r="S403" s="9">
        <f>VLOOKUP($E403,'ALL-GTK-SD-SMP-SMA-SMK-SLB'!$F$14:$CG$713,'ALL-GTK-SD-SMP-SMA-SMK-SLB'!T$7,FALSE)</f>
        <v>0</v>
      </c>
      <c r="T403" s="9">
        <f>VLOOKUP($E403,'ALL-GTK-SD-SMP-SMA-SMK-SLB'!$F$14:$CG$713,'ALL-GTK-SD-SMP-SMA-SMK-SLB'!U$7,FALSE)</f>
        <v>0</v>
      </c>
      <c r="U403" s="9">
        <f>VLOOKUP($E403,'ALL-GTK-SD-SMP-SMA-SMK-SLB'!$F$14:$CG$713,'ALL-GTK-SD-SMP-SMA-SMK-SLB'!V$7,FALSE)</f>
        <v>0</v>
      </c>
      <c r="V403" s="9">
        <f>VLOOKUP($E403,'ALL-GTK-SD-SMP-SMA-SMK-SLB'!$F$14:$CG$713,'ALL-GTK-SD-SMP-SMA-SMK-SLB'!W$7,FALSE)</f>
        <v>0</v>
      </c>
      <c r="W403" s="9">
        <f>VLOOKUP($E403,'ALL-GTK-SD-SMP-SMA-SMK-SLB'!$F$14:$CG$713,'ALL-GTK-SD-SMP-SMA-SMK-SLB'!X$7,FALSE)</f>
        <v>0</v>
      </c>
      <c r="X403" s="9">
        <f>VLOOKUP($E403,'ALL-GTK-SD-SMP-SMA-SMK-SLB'!$F$14:$CG$713,'ALL-GTK-SD-SMP-SMA-SMK-SLB'!Y$7,FALSE)</f>
        <v>5</v>
      </c>
      <c r="Y403" s="299">
        <f t="shared" si="225"/>
        <v>0</v>
      </c>
      <c r="Z403" s="299">
        <f t="shared" si="226"/>
        <v>5</v>
      </c>
      <c r="AA403" s="10">
        <f t="shared" si="227"/>
        <v>5</v>
      </c>
      <c r="AB403" s="44">
        <f t="shared" si="228"/>
        <v>1</v>
      </c>
      <c r="AC403" s="44">
        <f t="shared" si="229"/>
        <v>8</v>
      </c>
      <c r="AD403" s="11">
        <f t="shared" si="230"/>
        <v>9</v>
      </c>
      <c r="AE403" s="9">
        <f>VLOOKUP($E403,'ALL-GTK-SD-SMP-SMA-SMK-SLB'!$F$14:$CG$713,'ALL-GTK-SD-SMP-SMA-SMK-SLB'!AF$7,FALSE)</f>
        <v>1</v>
      </c>
      <c r="AF403" s="9">
        <f>VLOOKUP($E403,'ALL-GTK-SD-SMP-SMA-SMK-SLB'!$F$14:$CG$713,'ALL-GTK-SD-SMP-SMA-SMK-SLB'!AG$7,FALSE)</f>
        <v>5</v>
      </c>
      <c r="AG403" s="10">
        <f t="shared" si="231"/>
        <v>6</v>
      </c>
      <c r="AH403" s="9">
        <f>VLOOKUP($E403,'ALL-GTK-SD-SMP-SMA-SMK-SLB'!$F$14:$CG$713,'ALL-GTK-SD-SMP-SMA-SMK-SLB'!AI$7,FALSE)</f>
        <v>0</v>
      </c>
      <c r="AI403" s="9">
        <f>VLOOKUP($E403,'ALL-GTK-SD-SMP-SMA-SMK-SLB'!$F$14:$CG$713,'ALL-GTK-SD-SMP-SMA-SMK-SLB'!AJ$7,FALSE)</f>
        <v>3</v>
      </c>
      <c r="AJ403" s="10">
        <f t="shared" si="232"/>
        <v>3</v>
      </c>
      <c r="AK403" s="44">
        <f t="shared" si="233"/>
        <v>1</v>
      </c>
      <c r="AL403" s="44">
        <f t="shared" si="234"/>
        <v>8</v>
      </c>
      <c r="AM403" s="11">
        <f t="shared" si="235"/>
        <v>9</v>
      </c>
      <c r="AN403" s="299">
        <f>VLOOKUP($E403,'ALL-GTK-SD-SMP-SMA-SMK-SLB'!$F$14:$CG$713,'ALL-GTK-SD-SMP-SMA-SMK-SLB'!AO$7,FALSE)</f>
        <v>0</v>
      </c>
      <c r="AO403" s="299">
        <f>VLOOKUP($E403,'ALL-GTK-SD-SMP-SMA-SMK-SLB'!$F$14:$CG$713,'ALL-GTK-SD-SMP-SMA-SMK-SLB'!AP$7,FALSE)</f>
        <v>0</v>
      </c>
      <c r="AP403" s="9">
        <f>VLOOKUP($E403,'ALL-GTK-SD-SMP-SMA-SMK-SLB'!$F$14:$CG$713,'ALL-GTK-SD-SMP-SMA-SMK-SLB'!AQ$7,FALSE)</f>
        <v>0</v>
      </c>
      <c r="AQ403" s="9">
        <f>VLOOKUP($E403,'ALL-GTK-SD-SMP-SMA-SMK-SLB'!$F$14:$CG$713,'ALL-GTK-SD-SMP-SMA-SMK-SLB'!AR$7,FALSE)</f>
        <v>0</v>
      </c>
      <c r="AR403" s="9">
        <f>VLOOKUP($E403,'ALL-GTK-SD-SMP-SMA-SMK-SLB'!$F$14:$CG$713,'ALL-GTK-SD-SMP-SMA-SMK-SLB'!AS$7,FALSE)</f>
        <v>0</v>
      </c>
      <c r="AS403" s="9">
        <f>VLOOKUP($E403,'ALL-GTK-SD-SMP-SMA-SMK-SLB'!$F$14:$CG$713,'ALL-GTK-SD-SMP-SMA-SMK-SLB'!AT$7,FALSE)</f>
        <v>0</v>
      </c>
      <c r="AT403" s="9">
        <f>VLOOKUP($E403,'ALL-GTK-SD-SMP-SMA-SMK-SLB'!$F$14:$CG$713,'ALL-GTK-SD-SMP-SMA-SMK-SLB'!AU$7,FALSE)</f>
        <v>0</v>
      </c>
      <c r="AU403" s="9">
        <f>VLOOKUP($E403,'ALL-GTK-SD-SMP-SMA-SMK-SLB'!$F$14:$CG$713,'ALL-GTK-SD-SMP-SMA-SMK-SLB'!AV$7,FALSE)</f>
        <v>0</v>
      </c>
      <c r="AV403" s="9">
        <f>VLOOKUP($E403,'ALL-GTK-SD-SMP-SMA-SMK-SLB'!$F$14:$CG$713,'ALL-GTK-SD-SMP-SMA-SMK-SLB'!AW$7,FALSE)</f>
        <v>0</v>
      </c>
      <c r="AW403" s="9">
        <f>VLOOKUP($E403,'ALL-GTK-SD-SMP-SMA-SMK-SLB'!$F$14:$CG$713,'ALL-GTK-SD-SMP-SMA-SMK-SLB'!AX$7,FALSE)</f>
        <v>0</v>
      </c>
      <c r="AX403" s="9">
        <f>VLOOKUP($E403,'ALL-GTK-SD-SMP-SMA-SMK-SLB'!$F$14:$CG$713,'ALL-GTK-SD-SMP-SMA-SMK-SLB'!AY$7,FALSE)</f>
        <v>1</v>
      </c>
      <c r="AY403" s="9">
        <f>VLOOKUP($E403,'ALL-GTK-SD-SMP-SMA-SMK-SLB'!$F$14:$CG$713,'ALL-GTK-SD-SMP-SMA-SMK-SLB'!AZ$7,FALSE)</f>
        <v>8</v>
      </c>
      <c r="AZ403" s="9">
        <f>VLOOKUP($E403,'ALL-GTK-SD-SMP-SMA-SMK-SLB'!$F$14:$CG$713,'ALL-GTK-SD-SMP-SMA-SMK-SLB'!BA$7,FALSE)</f>
        <v>0</v>
      </c>
      <c r="BA403" s="9">
        <f>VLOOKUP($E403,'ALL-GTK-SD-SMP-SMA-SMK-SLB'!$F$14:$CG$713,'ALL-GTK-SD-SMP-SMA-SMK-SLB'!BB$7,FALSE)</f>
        <v>0</v>
      </c>
      <c r="BB403" s="9">
        <f>VLOOKUP($E403,'ALL-GTK-SD-SMP-SMA-SMK-SLB'!$F$14:$CG$713,'ALL-GTK-SD-SMP-SMA-SMK-SLB'!BC$7,FALSE)</f>
        <v>0</v>
      </c>
      <c r="BC403" s="9">
        <f>VLOOKUP($E403,'ALL-GTK-SD-SMP-SMA-SMK-SLB'!$F$14:$CG$713,'ALL-GTK-SD-SMP-SMA-SMK-SLB'!BD$7,FALSE)</f>
        <v>0</v>
      </c>
      <c r="BD403" s="310">
        <f t="shared" si="236"/>
        <v>0</v>
      </c>
      <c r="BE403" s="310">
        <f t="shared" si="237"/>
        <v>0</v>
      </c>
      <c r="BF403" s="10">
        <f t="shared" si="238"/>
        <v>0</v>
      </c>
      <c r="BG403" s="311">
        <f t="shared" si="239"/>
        <v>1</v>
      </c>
      <c r="BH403" s="311">
        <f t="shared" si="240"/>
        <v>8</v>
      </c>
      <c r="BI403" s="10">
        <f t="shared" si="241"/>
        <v>9</v>
      </c>
      <c r="BJ403" s="44">
        <f t="shared" si="242"/>
        <v>1</v>
      </c>
      <c r="BK403" s="44">
        <f t="shared" si="243"/>
        <v>8</v>
      </c>
      <c r="BL403" s="11">
        <f t="shared" si="244"/>
        <v>9</v>
      </c>
      <c r="BM403" s="9">
        <f>VLOOKUP($E403,'ALL-GTK-SD-SMP-SMA-SMK-SLB'!$F$14:$CG$713,'ALL-GTK-SD-SMP-SMA-SMK-SLB'!BN$7,FALSE)</f>
        <v>0</v>
      </c>
      <c r="BN403" s="9">
        <f>VLOOKUP($E403,'ALL-GTK-SD-SMP-SMA-SMK-SLB'!$F$14:$CG$713,'ALL-GTK-SD-SMP-SMA-SMK-SLB'!BO$7,FALSE)</f>
        <v>0</v>
      </c>
      <c r="BO403" s="9">
        <f>VLOOKUP($E403,'ALL-GTK-SD-SMP-SMA-SMK-SLB'!$F$14:$CG$713,'ALL-GTK-SD-SMP-SMA-SMK-SLB'!BP$7,FALSE)</f>
        <v>0</v>
      </c>
      <c r="BP403" s="9">
        <f>VLOOKUP($E403,'ALL-GTK-SD-SMP-SMA-SMK-SLB'!$F$14:$CG$713,'ALL-GTK-SD-SMP-SMA-SMK-SLB'!BQ$7,FALSE)</f>
        <v>0</v>
      </c>
      <c r="BQ403" s="9">
        <f>VLOOKUP($E403,'ALL-GTK-SD-SMP-SMA-SMK-SLB'!$F$14:$CG$713,'ALL-GTK-SD-SMP-SMA-SMK-SLB'!BR$7,FALSE)</f>
        <v>0</v>
      </c>
      <c r="BR403" s="9">
        <f>VLOOKUP($E403,'ALL-GTK-SD-SMP-SMA-SMK-SLB'!$F$14:$CG$713,'ALL-GTK-SD-SMP-SMA-SMK-SLB'!BS$7,FALSE)</f>
        <v>0</v>
      </c>
      <c r="BS403" s="9">
        <f>VLOOKUP($E403,'ALL-GTK-SD-SMP-SMA-SMK-SLB'!$F$14:$CG$713,'ALL-GTK-SD-SMP-SMA-SMK-SLB'!BT$7,FALSE)</f>
        <v>0</v>
      </c>
      <c r="BT403" s="9">
        <f>VLOOKUP($E403,'ALL-GTK-SD-SMP-SMA-SMK-SLB'!$F$14:$CG$713,'ALL-GTK-SD-SMP-SMA-SMK-SLB'!BU$7,FALSE)</f>
        <v>0</v>
      </c>
      <c r="BU403" s="299">
        <f t="shared" si="245"/>
        <v>0</v>
      </c>
      <c r="BV403" s="299">
        <f t="shared" si="246"/>
        <v>0</v>
      </c>
      <c r="BW403" s="44">
        <f t="shared" si="247"/>
        <v>0</v>
      </c>
      <c r="BX403" s="44">
        <f t="shared" si="248"/>
        <v>0</v>
      </c>
      <c r="BY403" s="11">
        <f t="shared" si="249"/>
        <v>0</v>
      </c>
      <c r="BZ403" s="14">
        <f t="shared" si="250"/>
        <v>1</v>
      </c>
      <c r="CA403" s="14">
        <f t="shared" si="251"/>
        <v>8</v>
      </c>
      <c r="CB403" s="13">
        <f t="shared" si="252"/>
        <v>0</v>
      </c>
      <c r="CC403" s="13">
        <f t="shared" si="253"/>
        <v>0</v>
      </c>
      <c r="CD403" s="312">
        <f t="shared" si="254"/>
        <v>1</v>
      </c>
      <c r="CE403" s="312">
        <f t="shared" si="255"/>
        <v>8</v>
      </c>
      <c r="CF403" s="313">
        <f t="shared" si="256"/>
        <v>9</v>
      </c>
      <c r="CG403" s="302" t="str">
        <f t="shared" si="257"/>
        <v>OK</v>
      </c>
    </row>
    <row r="404" spans="1:85" ht="14.25" x14ac:dyDescent="0.25">
      <c r="A404" s="6">
        <v>392</v>
      </c>
      <c r="B404" s="495">
        <v>392</v>
      </c>
      <c r="C404" s="495" t="s">
        <v>6</v>
      </c>
      <c r="D404" s="496" t="s">
        <v>22</v>
      </c>
      <c r="E404" s="626">
        <v>20319135</v>
      </c>
      <c r="F404" s="627" t="s">
        <v>660</v>
      </c>
      <c r="G404" s="624" t="s">
        <v>52</v>
      </c>
      <c r="H404" s="9">
        <f>VLOOKUP($E404,'ALL-GTK-SD-SMP-SMA-SMK-SLB'!$F$14:$CG$713,'ALL-GTK-SD-SMP-SMA-SMK-SLB'!I$7,FALSE)</f>
        <v>0</v>
      </c>
      <c r="I404" s="9">
        <f>VLOOKUP($E404,'ALL-GTK-SD-SMP-SMA-SMK-SLB'!$F$14:$CG$713,'ALL-GTK-SD-SMP-SMA-SMK-SLB'!J$7,FALSE)</f>
        <v>0</v>
      </c>
      <c r="J404" s="9">
        <f>VLOOKUP($E404,'ALL-GTK-SD-SMP-SMA-SMK-SLB'!$F$14:$CG$713,'ALL-GTK-SD-SMP-SMA-SMK-SLB'!K$7,FALSE)</f>
        <v>0</v>
      </c>
      <c r="K404" s="9">
        <f>VLOOKUP($E404,'ALL-GTK-SD-SMP-SMA-SMK-SLB'!$F$14:$CG$713,'ALL-GTK-SD-SMP-SMA-SMK-SLB'!L$7,FALSE)</f>
        <v>0</v>
      </c>
      <c r="L404" s="9">
        <f>VLOOKUP($E404,'ALL-GTK-SD-SMP-SMA-SMK-SLB'!$F$14:$CG$713,'ALL-GTK-SD-SMP-SMA-SMK-SLB'!M$7,FALSE)</f>
        <v>0</v>
      </c>
      <c r="M404" s="9">
        <f>VLOOKUP($E404,'ALL-GTK-SD-SMP-SMA-SMK-SLB'!$F$14:$CG$713,'ALL-GTK-SD-SMP-SMA-SMK-SLB'!N$7,FALSE)</f>
        <v>2</v>
      </c>
      <c r="N404" s="9">
        <f>VLOOKUP($E404,'ALL-GTK-SD-SMP-SMA-SMK-SLB'!$F$14:$CG$713,'ALL-GTK-SD-SMP-SMA-SMK-SLB'!O$7,FALSE)</f>
        <v>1</v>
      </c>
      <c r="O404" s="9">
        <f>VLOOKUP($E404,'ALL-GTK-SD-SMP-SMA-SMK-SLB'!$F$14:$CG$713,'ALL-GTK-SD-SMP-SMA-SMK-SLB'!P$7,FALSE)</f>
        <v>7</v>
      </c>
      <c r="P404" s="299">
        <f t="shared" si="222"/>
        <v>1</v>
      </c>
      <c r="Q404" s="299">
        <f t="shared" si="223"/>
        <v>9</v>
      </c>
      <c r="R404" s="300">
        <f t="shared" si="224"/>
        <v>10</v>
      </c>
      <c r="S404" s="9">
        <f>VLOOKUP($E404,'ALL-GTK-SD-SMP-SMA-SMK-SLB'!$F$14:$CG$713,'ALL-GTK-SD-SMP-SMA-SMK-SLB'!T$7,FALSE)</f>
        <v>0</v>
      </c>
      <c r="T404" s="9">
        <f>VLOOKUP($E404,'ALL-GTK-SD-SMP-SMA-SMK-SLB'!$F$14:$CG$713,'ALL-GTK-SD-SMP-SMA-SMK-SLB'!U$7,FALSE)</f>
        <v>0</v>
      </c>
      <c r="U404" s="9">
        <f>VLOOKUP($E404,'ALL-GTK-SD-SMP-SMA-SMK-SLB'!$F$14:$CG$713,'ALL-GTK-SD-SMP-SMA-SMK-SLB'!V$7,FALSE)</f>
        <v>0</v>
      </c>
      <c r="V404" s="9">
        <f>VLOOKUP($E404,'ALL-GTK-SD-SMP-SMA-SMK-SLB'!$F$14:$CG$713,'ALL-GTK-SD-SMP-SMA-SMK-SLB'!W$7,FALSE)</f>
        <v>1</v>
      </c>
      <c r="W404" s="9">
        <f>VLOOKUP($E404,'ALL-GTK-SD-SMP-SMA-SMK-SLB'!$F$14:$CG$713,'ALL-GTK-SD-SMP-SMA-SMK-SLB'!X$7,FALSE)</f>
        <v>1</v>
      </c>
      <c r="X404" s="9">
        <f>VLOOKUP($E404,'ALL-GTK-SD-SMP-SMA-SMK-SLB'!$F$14:$CG$713,'ALL-GTK-SD-SMP-SMA-SMK-SLB'!Y$7,FALSE)</f>
        <v>1</v>
      </c>
      <c r="Y404" s="299">
        <f t="shared" si="225"/>
        <v>1</v>
      </c>
      <c r="Z404" s="299">
        <f t="shared" si="226"/>
        <v>2</v>
      </c>
      <c r="AA404" s="10">
        <f t="shared" si="227"/>
        <v>3</v>
      </c>
      <c r="AB404" s="44">
        <f t="shared" si="228"/>
        <v>2</v>
      </c>
      <c r="AC404" s="44">
        <f t="shared" si="229"/>
        <v>11</v>
      </c>
      <c r="AD404" s="11">
        <f t="shared" si="230"/>
        <v>13</v>
      </c>
      <c r="AE404" s="9">
        <f>VLOOKUP($E404,'ALL-GTK-SD-SMP-SMA-SMK-SLB'!$F$14:$CG$713,'ALL-GTK-SD-SMP-SMA-SMK-SLB'!AF$7,FALSE)</f>
        <v>0</v>
      </c>
      <c r="AF404" s="9">
        <f>VLOOKUP($E404,'ALL-GTK-SD-SMP-SMA-SMK-SLB'!$F$14:$CG$713,'ALL-GTK-SD-SMP-SMA-SMK-SLB'!AG$7,FALSE)</f>
        <v>5</v>
      </c>
      <c r="AG404" s="10">
        <f t="shared" si="231"/>
        <v>5</v>
      </c>
      <c r="AH404" s="9">
        <f>VLOOKUP($E404,'ALL-GTK-SD-SMP-SMA-SMK-SLB'!$F$14:$CG$713,'ALL-GTK-SD-SMP-SMA-SMK-SLB'!AI$7,FALSE)</f>
        <v>2</v>
      </c>
      <c r="AI404" s="9">
        <f>VLOOKUP($E404,'ALL-GTK-SD-SMP-SMA-SMK-SLB'!$F$14:$CG$713,'ALL-GTK-SD-SMP-SMA-SMK-SLB'!AJ$7,FALSE)</f>
        <v>6</v>
      </c>
      <c r="AJ404" s="10">
        <f t="shared" si="232"/>
        <v>8</v>
      </c>
      <c r="AK404" s="44">
        <f t="shared" si="233"/>
        <v>2</v>
      </c>
      <c r="AL404" s="44">
        <f t="shared" si="234"/>
        <v>11</v>
      </c>
      <c r="AM404" s="11">
        <f t="shared" si="235"/>
        <v>13</v>
      </c>
      <c r="AN404" s="299">
        <f>VLOOKUP($E404,'ALL-GTK-SD-SMP-SMA-SMK-SLB'!$F$14:$CG$713,'ALL-GTK-SD-SMP-SMA-SMK-SLB'!AO$7,FALSE)</f>
        <v>0</v>
      </c>
      <c r="AO404" s="299">
        <f>VLOOKUP($E404,'ALL-GTK-SD-SMP-SMA-SMK-SLB'!$F$14:$CG$713,'ALL-GTK-SD-SMP-SMA-SMK-SLB'!AP$7,FALSE)</f>
        <v>0</v>
      </c>
      <c r="AP404" s="9">
        <f>VLOOKUP($E404,'ALL-GTK-SD-SMP-SMA-SMK-SLB'!$F$14:$CG$713,'ALL-GTK-SD-SMP-SMA-SMK-SLB'!AQ$7,FALSE)</f>
        <v>0</v>
      </c>
      <c r="AQ404" s="9">
        <f>VLOOKUP($E404,'ALL-GTK-SD-SMP-SMA-SMK-SLB'!$F$14:$CG$713,'ALL-GTK-SD-SMP-SMA-SMK-SLB'!AR$7,FALSE)</f>
        <v>0</v>
      </c>
      <c r="AR404" s="9">
        <f>VLOOKUP($E404,'ALL-GTK-SD-SMP-SMA-SMK-SLB'!$F$14:$CG$713,'ALL-GTK-SD-SMP-SMA-SMK-SLB'!AS$7,FALSE)</f>
        <v>0</v>
      </c>
      <c r="AS404" s="9">
        <f>VLOOKUP($E404,'ALL-GTK-SD-SMP-SMA-SMK-SLB'!$F$14:$CG$713,'ALL-GTK-SD-SMP-SMA-SMK-SLB'!AT$7,FALSE)</f>
        <v>1</v>
      </c>
      <c r="AT404" s="9">
        <f>VLOOKUP($E404,'ALL-GTK-SD-SMP-SMA-SMK-SLB'!$F$14:$CG$713,'ALL-GTK-SD-SMP-SMA-SMK-SLB'!AU$7,FALSE)</f>
        <v>0</v>
      </c>
      <c r="AU404" s="9">
        <f>VLOOKUP($E404,'ALL-GTK-SD-SMP-SMA-SMK-SLB'!$F$14:$CG$713,'ALL-GTK-SD-SMP-SMA-SMK-SLB'!AV$7,FALSE)</f>
        <v>0</v>
      </c>
      <c r="AV404" s="9">
        <f>VLOOKUP($E404,'ALL-GTK-SD-SMP-SMA-SMK-SLB'!$F$14:$CG$713,'ALL-GTK-SD-SMP-SMA-SMK-SLB'!AW$7,FALSE)</f>
        <v>0</v>
      </c>
      <c r="AW404" s="9">
        <f>VLOOKUP($E404,'ALL-GTK-SD-SMP-SMA-SMK-SLB'!$F$14:$CG$713,'ALL-GTK-SD-SMP-SMA-SMK-SLB'!AX$7,FALSE)</f>
        <v>0</v>
      </c>
      <c r="AX404" s="9">
        <f>VLOOKUP($E404,'ALL-GTK-SD-SMP-SMA-SMK-SLB'!$F$14:$CG$713,'ALL-GTK-SD-SMP-SMA-SMK-SLB'!AY$7,FALSE)</f>
        <v>2</v>
      </c>
      <c r="AY404" s="9">
        <f>VLOOKUP($E404,'ALL-GTK-SD-SMP-SMA-SMK-SLB'!$F$14:$CG$713,'ALL-GTK-SD-SMP-SMA-SMK-SLB'!AZ$7,FALSE)</f>
        <v>10</v>
      </c>
      <c r="AZ404" s="9">
        <f>VLOOKUP($E404,'ALL-GTK-SD-SMP-SMA-SMK-SLB'!$F$14:$CG$713,'ALL-GTK-SD-SMP-SMA-SMK-SLB'!BA$7,FALSE)</f>
        <v>0</v>
      </c>
      <c r="BA404" s="9">
        <f>VLOOKUP($E404,'ALL-GTK-SD-SMP-SMA-SMK-SLB'!$F$14:$CG$713,'ALL-GTK-SD-SMP-SMA-SMK-SLB'!BB$7,FALSE)</f>
        <v>0</v>
      </c>
      <c r="BB404" s="9">
        <f>VLOOKUP($E404,'ALL-GTK-SD-SMP-SMA-SMK-SLB'!$F$14:$CG$713,'ALL-GTK-SD-SMP-SMA-SMK-SLB'!BC$7,FALSE)</f>
        <v>0</v>
      </c>
      <c r="BC404" s="9">
        <f>VLOOKUP($E404,'ALL-GTK-SD-SMP-SMA-SMK-SLB'!$F$14:$CG$713,'ALL-GTK-SD-SMP-SMA-SMK-SLB'!BD$7,FALSE)</f>
        <v>0</v>
      </c>
      <c r="BD404" s="310">
        <f t="shared" si="236"/>
        <v>0</v>
      </c>
      <c r="BE404" s="310">
        <f t="shared" si="237"/>
        <v>1</v>
      </c>
      <c r="BF404" s="10">
        <f t="shared" si="238"/>
        <v>1</v>
      </c>
      <c r="BG404" s="311">
        <f t="shared" si="239"/>
        <v>2</v>
      </c>
      <c r="BH404" s="311">
        <f t="shared" si="240"/>
        <v>10</v>
      </c>
      <c r="BI404" s="10">
        <f t="shared" si="241"/>
        <v>12</v>
      </c>
      <c r="BJ404" s="44">
        <f t="shared" si="242"/>
        <v>2</v>
      </c>
      <c r="BK404" s="44">
        <f t="shared" si="243"/>
        <v>11</v>
      </c>
      <c r="BL404" s="11">
        <f t="shared" si="244"/>
        <v>13</v>
      </c>
      <c r="BM404" s="9">
        <f>VLOOKUP($E404,'ALL-GTK-SD-SMP-SMA-SMK-SLB'!$F$14:$CG$713,'ALL-GTK-SD-SMP-SMA-SMK-SLB'!BN$7,FALSE)</f>
        <v>0</v>
      </c>
      <c r="BN404" s="9">
        <f>VLOOKUP($E404,'ALL-GTK-SD-SMP-SMA-SMK-SLB'!$F$14:$CG$713,'ALL-GTK-SD-SMP-SMA-SMK-SLB'!BO$7,FALSE)</f>
        <v>0</v>
      </c>
      <c r="BO404" s="9">
        <f>VLOOKUP($E404,'ALL-GTK-SD-SMP-SMA-SMK-SLB'!$F$14:$CG$713,'ALL-GTK-SD-SMP-SMA-SMK-SLB'!BP$7,FALSE)</f>
        <v>0</v>
      </c>
      <c r="BP404" s="9">
        <f>VLOOKUP($E404,'ALL-GTK-SD-SMP-SMA-SMK-SLB'!$F$14:$CG$713,'ALL-GTK-SD-SMP-SMA-SMK-SLB'!BQ$7,FALSE)</f>
        <v>0</v>
      </c>
      <c r="BQ404" s="9">
        <f>VLOOKUP($E404,'ALL-GTK-SD-SMP-SMA-SMK-SLB'!$F$14:$CG$713,'ALL-GTK-SD-SMP-SMA-SMK-SLB'!BR$7,FALSE)</f>
        <v>0</v>
      </c>
      <c r="BR404" s="9">
        <f>VLOOKUP($E404,'ALL-GTK-SD-SMP-SMA-SMK-SLB'!$F$14:$CG$713,'ALL-GTK-SD-SMP-SMA-SMK-SLB'!BS$7,FALSE)</f>
        <v>0</v>
      </c>
      <c r="BS404" s="9">
        <f>VLOOKUP($E404,'ALL-GTK-SD-SMP-SMA-SMK-SLB'!$F$14:$CG$713,'ALL-GTK-SD-SMP-SMA-SMK-SLB'!BT$7,FALSE)</f>
        <v>1</v>
      </c>
      <c r="BT404" s="9">
        <f>VLOOKUP($E404,'ALL-GTK-SD-SMP-SMA-SMK-SLB'!$F$14:$CG$713,'ALL-GTK-SD-SMP-SMA-SMK-SLB'!BU$7,FALSE)</f>
        <v>0</v>
      </c>
      <c r="BU404" s="299">
        <f t="shared" si="245"/>
        <v>1</v>
      </c>
      <c r="BV404" s="299">
        <f t="shared" si="246"/>
        <v>0</v>
      </c>
      <c r="BW404" s="44">
        <f t="shared" si="247"/>
        <v>1</v>
      </c>
      <c r="BX404" s="44">
        <f t="shared" si="248"/>
        <v>0</v>
      </c>
      <c r="BY404" s="11">
        <f t="shared" si="249"/>
        <v>1</v>
      </c>
      <c r="BZ404" s="14">
        <f t="shared" si="250"/>
        <v>2</v>
      </c>
      <c r="CA404" s="14">
        <f t="shared" si="251"/>
        <v>11</v>
      </c>
      <c r="CB404" s="13">
        <f t="shared" si="252"/>
        <v>1</v>
      </c>
      <c r="CC404" s="13">
        <f t="shared" si="253"/>
        <v>0</v>
      </c>
      <c r="CD404" s="312">
        <f t="shared" si="254"/>
        <v>3</v>
      </c>
      <c r="CE404" s="312">
        <f t="shared" si="255"/>
        <v>11</v>
      </c>
      <c r="CF404" s="313">
        <f t="shared" si="256"/>
        <v>14</v>
      </c>
      <c r="CG404" s="302" t="str">
        <f t="shared" si="257"/>
        <v>OK</v>
      </c>
    </row>
    <row r="405" spans="1:85" ht="14.25" x14ac:dyDescent="0.25">
      <c r="A405" s="6">
        <v>393</v>
      </c>
      <c r="B405" s="495">
        <v>393</v>
      </c>
      <c r="C405" s="495" t="s">
        <v>6</v>
      </c>
      <c r="D405" s="496" t="s">
        <v>22</v>
      </c>
      <c r="E405" s="626">
        <v>20319446</v>
      </c>
      <c r="F405" s="627" t="s">
        <v>661</v>
      </c>
      <c r="G405" s="624" t="s">
        <v>52</v>
      </c>
      <c r="H405" s="9">
        <f>VLOOKUP($E405,'ALL-GTK-SD-SMP-SMA-SMK-SLB'!$F$14:$CG$713,'ALL-GTK-SD-SMP-SMA-SMK-SLB'!I$7,FALSE)</f>
        <v>0</v>
      </c>
      <c r="I405" s="9">
        <f>VLOOKUP($E405,'ALL-GTK-SD-SMP-SMA-SMK-SLB'!$F$14:$CG$713,'ALL-GTK-SD-SMP-SMA-SMK-SLB'!J$7,FALSE)</f>
        <v>0</v>
      </c>
      <c r="J405" s="9">
        <f>VLOOKUP($E405,'ALL-GTK-SD-SMP-SMA-SMK-SLB'!$F$14:$CG$713,'ALL-GTK-SD-SMP-SMA-SMK-SLB'!K$7,FALSE)</f>
        <v>0</v>
      </c>
      <c r="K405" s="9">
        <f>VLOOKUP($E405,'ALL-GTK-SD-SMP-SMA-SMK-SLB'!$F$14:$CG$713,'ALL-GTK-SD-SMP-SMA-SMK-SLB'!L$7,FALSE)</f>
        <v>0</v>
      </c>
      <c r="L405" s="9">
        <f>VLOOKUP($E405,'ALL-GTK-SD-SMP-SMA-SMK-SLB'!$F$14:$CG$713,'ALL-GTK-SD-SMP-SMA-SMK-SLB'!M$7,FALSE)</f>
        <v>1</v>
      </c>
      <c r="M405" s="9">
        <f>VLOOKUP($E405,'ALL-GTK-SD-SMP-SMA-SMK-SLB'!$F$14:$CG$713,'ALL-GTK-SD-SMP-SMA-SMK-SLB'!N$7,FALSE)</f>
        <v>2</v>
      </c>
      <c r="N405" s="9">
        <f>VLOOKUP($E405,'ALL-GTK-SD-SMP-SMA-SMK-SLB'!$F$14:$CG$713,'ALL-GTK-SD-SMP-SMA-SMK-SLB'!O$7,FALSE)</f>
        <v>0</v>
      </c>
      <c r="O405" s="9">
        <f>VLOOKUP($E405,'ALL-GTK-SD-SMP-SMA-SMK-SLB'!$F$14:$CG$713,'ALL-GTK-SD-SMP-SMA-SMK-SLB'!P$7,FALSE)</f>
        <v>2</v>
      </c>
      <c r="P405" s="299">
        <f t="shared" si="222"/>
        <v>1</v>
      </c>
      <c r="Q405" s="299">
        <f t="shared" si="223"/>
        <v>4</v>
      </c>
      <c r="R405" s="300">
        <f t="shared" si="224"/>
        <v>5</v>
      </c>
      <c r="S405" s="9">
        <f>VLOOKUP($E405,'ALL-GTK-SD-SMP-SMA-SMK-SLB'!$F$14:$CG$713,'ALL-GTK-SD-SMP-SMA-SMK-SLB'!T$7,FALSE)</f>
        <v>0</v>
      </c>
      <c r="T405" s="9">
        <f>VLOOKUP($E405,'ALL-GTK-SD-SMP-SMA-SMK-SLB'!$F$14:$CG$713,'ALL-GTK-SD-SMP-SMA-SMK-SLB'!U$7,FALSE)</f>
        <v>0</v>
      </c>
      <c r="U405" s="9">
        <f>VLOOKUP($E405,'ALL-GTK-SD-SMP-SMA-SMK-SLB'!$F$14:$CG$713,'ALL-GTK-SD-SMP-SMA-SMK-SLB'!V$7,FALSE)</f>
        <v>1</v>
      </c>
      <c r="V405" s="9">
        <f>VLOOKUP($E405,'ALL-GTK-SD-SMP-SMA-SMK-SLB'!$F$14:$CG$713,'ALL-GTK-SD-SMP-SMA-SMK-SLB'!W$7,FALSE)</f>
        <v>2</v>
      </c>
      <c r="W405" s="9">
        <f>VLOOKUP($E405,'ALL-GTK-SD-SMP-SMA-SMK-SLB'!$F$14:$CG$713,'ALL-GTK-SD-SMP-SMA-SMK-SLB'!X$7,FALSE)</f>
        <v>0</v>
      </c>
      <c r="X405" s="9">
        <f>VLOOKUP($E405,'ALL-GTK-SD-SMP-SMA-SMK-SLB'!$F$14:$CG$713,'ALL-GTK-SD-SMP-SMA-SMK-SLB'!Y$7,FALSE)</f>
        <v>2</v>
      </c>
      <c r="Y405" s="299">
        <f t="shared" si="225"/>
        <v>1</v>
      </c>
      <c r="Z405" s="299">
        <f t="shared" si="226"/>
        <v>4</v>
      </c>
      <c r="AA405" s="10">
        <f t="shared" si="227"/>
        <v>5</v>
      </c>
      <c r="AB405" s="44">
        <f t="shared" si="228"/>
        <v>2</v>
      </c>
      <c r="AC405" s="44">
        <f t="shared" si="229"/>
        <v>8</v>
      </c>
      <c r="AD405" s="11">
        <f t="shared" si="230"/>
        <v>10</v>
      </c>
      <c r="AE405" s="9">
        <f>VLOOKUP($E405,'ALL-GTK-SD-SMP-SMA-SMK-SLB'!$F$14:$CG$713,'ALL-GTK-SD-SMP-SMA-SMK-SLB'!AF$7,FALSE)</f>
        <v>0</v>
      </c>
      <c r="AF405" s="9">
        <f>VLOOKUP($E405,'ALL-GTK-SD-SMP-SMA-SMK-SLB'!$F$14:$CG$713,'ALL-GTK-SD-SMP-SMA-SMK-SLB'!AG$7,FALSE)</f>
        <v>7</v>
      </c>
      <c r="AG405" s="10">
        <f t="shared" si="231"/>
        <v>7</v>
      </c>
      <c r="AH405" s="9">
        <f>VLOOKUP($E405,'ALL-GTK-SD-SMP-SMA-SMK-SLB'!$F$14:$CG$713,'ALL-GTK-SD-SMP-SMA-SMK-SLB'!AI$7,FALSE)</f>
        <v>2</v>
      </c>
      <c r="AI405" s="9">
        <f>VLOOKUP($E405,'ALL-GTK-SD-SMP-SMA-SMK-SLB'!$F$14:$CG$713,'ALL-GTK-SD-SMP-SMA-SMK-SLB'!AJ$7,FALSE)</f>
        <v>1</v>
      </c>
      <c r="AJ405" s="10">
        <f t="shared" si="232"/>
        <v>3</v>
      </c>
      <c r="AK405" s="44">
        <f t="shared" si="233"/>
        <v>2</v>
      </c>
      <c r="AL405" s="44">
        <f t="shared" si="234"/>
        <v>8</v>
      </c>
      <c r="AM405" s="11">
        <f t="shared" si="235"/>
        <v>10</v>
      </c>
      <c r="AN405" s="299">
        <f>VLOOKUP($E405,'ALL-GTK-SD-SMP-SMA-SMK-SLB'!$F$14:$CG$713,'ALL-GTK-SD-SMP-SMA-SMK-SLB'!AO$7,FALSE)</f>
        <v>0</v>
      </c>
      <c r="AO405" s="299">
        <f>VLOOKUP($E405,'ALL-GTK-SD-SMP-SMA-SMK-SLB'!$F$14:$CG$713,'ALL-GTK-SD-SMP-SMA-SMK-SLB'!AP$7,FALSE)</f>
        <v>0</v>
      </c>
      <c r="AP405" s="9">
        <f>VLOOKUP($E405,'ALL-GTK-SD-SMP-SMA-SMK-SLB'!$F$14:$CG$713,'ALL-GTK-SD-SMP-SMA-SMK-SLB'!AQ$7,FALSE)</f>
        <v>0</v>
      </c>
      <c r="AQ405" s="9">
        <f>VLOOKUP($E405,'ALL-GTK-SD-SMP-SMA-SMK-SLB'!$F$14:$CG$713,'ALL-GTK-SD-SMP-SMA-SMK-SLB'!AR$7,FALSE)</f>
        <v>0</v>
      </c>
      <c r="AR405" s="9">
        <f>VLOOKUP($E405,'ALL-GTK-SD-SMP-SMA-SMK-SLB'!$F$14:$CG$713,'ALL-GTK-SD-SMP-SMA-SMK-SLB'!AS$7,FALSE)</f>
        <v>0</v>
      </c>
      <c r="AS405" s="9">
        <f>VLOOKUP($E405,'ALL-GTK-SD-SMP-SMA-SMK-SLB'!$F$14:$CG$713,'ALL-GTK-SD-SMP-SMA-SMK-SLB'!AT$7,FALSE)</f>
        <v>0</v>
      </c>
      <c r="AT405" s="9">
        <f>VLOOKUP($E405,'ALL-GTK-SD-SMP-SMA-SMK-SLB'!$F$14:$CG$713,'ALL-GTK-SD-SMP-SMA-SMK-SLB'!AU$7,FALSE)</f>
        <v>0</v>
      </c>
      <c r="AU405" s="9">
        <f>VLOOKUP($E405,'ALL-GTK-SD-SMP-SMA-SMK-SLB'!$F$14:$CG$713,'ALL-GTK-SD-SMP-SMA-SMK-SLB'!AV$7,FALSE)</f>
        <v>0</v>
      </c>
      <c r="AV405" s="9">
        <f>VLOOKUP($E405,'ALL-GTK-SD-SMP-SMA-SMK-SLB'!$F$14:$CG$713,'ALL-GTK-SD-SMP-SMA-SMK-SLB'!AW$7,FALSE)</f>
        <v>0</v>
      </c>
      <c r="AW405" s="9">
        <f>VLOOKUP($E405,'ALL-GTK-SD-SMP-SMA-SMK-SLB'!$F$14:$CG$713,'ALL-GTK-SD-SMP-SMA-SMK-SLB'!AX$7,FALSE)</f>
        <v>0</v>
      </c>
      <c r="AX405" s="9">
        <f>VLOOKUP($E405,'ALL-GTK-SD-SMP-SMA-SMK-SLB'!$F$14:$CG$713,'ALL-GTK-SD-SMP-SMA-SMK-SLB'!AY$7,FALSE)</f>
        <v>2</v>
      </c>
      <c r="AY405" s="9">
        <f>VLOOKUP($E405,'ALL-GTK-SD-SMP-SMA-SMK-SLB'!$F$14:$CG$713,'ALL-GTK-SD-SMP-SMA-SMK-SLB'!AZ$7,FALSE)</f>
        <v>8</v>
      </c>
      <c r="AZ405" s="9">
        <f>VLOOKUP($E405,'ALL-GTK-SD-SMP-SMA-SMK-SLB'!$F$14:$CG$713,'ALL-GTK-SD-SMP-SMA-SMK-SLB'!BA$7,FALSE)</f>
        <v>0</v>
      </c>
      <c r="BA405" s="9">
        <f>VLOOKUP($E405,'ALL-GTK-SD-SMP-SMA-SMK-SLB'!$F$14:$CG$713,'ALL-GTK-SD-SMP-SMA-SMK-SLB'!BB$7,FALSE)</f>
        <v>0</v>
      </c>
      <c r="BB405" s="9">
        <f>VLOOKUP($E405,'ALL-GTK-SD-SMP-SMA-SMK-SLB'!$F$14:$CG$713,'ALL-GTK-SD-SMP-SMA-SMK-SLB'!BC$7,FALSE)</f>
        <v>0</v>
      </c>
      <c r="BC405" s="9">
        <f>VLOOKUP($E405,'ALL-GTK-SD-SMP-SMA-SMK-SLB'!$F$14:$CG$713,'ALL-GTK-SD-SMP-SMA-SMK-SLB'!BD$7,FALSE)</f>
        <v>0</v>
      </c>
      <c r="BD405" s="310">
        <f t="shared" si="236"/>
        <v>0</v>
      </c>
      <c r="BE405" s="310">
        <f t="shared" si="237"/>
        <v>0</v>
      </c>
      <c r="BF405" s="10">
        <f t="shared" si="238"/>
        <v>0</v>
      </c>
      <c r="BG405" s="311">
        <f t="shared" si="239"/>
        <v>2</v>
      </c>
      <c r="BH405" s="311">
        <f t="shared" si="240"/>
        <v>8</v>
      </c>
      <c r="BI405" s="10">
        <f t="shared" si="241"/>
        <v>10</v>
      </c>
      <c r="BJ405" s="44">
        <f t="shared" si="242"/>
        <v>2</v>
      </c>
      <c r="BK405" s="44">
        <f t="shared" si="243"/>
        <v>8</v>
      </c>
      <c r="BL405" s="11">
        <f t="shared" si="244"/>
        <v>10</v>
      </c>
      <c r="BM405" s="9">
        <f>VLOOKUP($E405,'ALL-GTK-SD-SMP-SMA-SMK-SLB'!$F$14:$CG$713,'ALL-GTK-SD-SMP-SMA-SMK-SLB'!BN$7,FALSE)</f>
        <v>0</v>
      </c>
      <c r="BN405" s="9">
        <f>VLOOKUP($E405,'ALL-GTK-SD-SMP-SMA-SMK-SLB'!$F$14:$CG$713,'ALL-GTK-SD-SMP-SMA-SMK-SLB'!BO$7,FALSE)</f>
        <v>0</v>
      </c>
      <c r="BO405" s="9">
        <f>VLOOKUP($E405,'ALL-GTK-SD-SMP-SMA-SMK-SLB'!$F$14:$CG$713,'ALL-GTK-SD-SMP-SMA-SMK-SLB'!BP$7,FALSE)</f>
        <v>0</v>
      </c>
      <c r="BP405" s="9">
        <f>VLOOKUP($E405,'ALL-GTK-SD-SMP-SMA-SMK-SLB'!$F$14:$CG$713,'ALL-GTK-SD-SMP-SMA-SMK-SLB'!BQ$7,FALSE)</f>
        <v>0</v>
      </c>
      <c r="BQ405" s="9">
        <f>VLOOKUP($E405,'ALL-GTK-SD-SMP-SMA-SMK-SLB'!$F$14:$CG$713,'ALL-GTK-SD-SMP-SMA-SMK-SLB'!BR$7,FALSE)</f>
        <v>0</v>
      </c>
      <c r="BR405" s="9">
        <f>VLOOKUP($E405,'ALL-GTK-SD-SMP-SMA-SMK-SLB'!$F$14:$CG$713,'ALL-GTK-SD-SMP-SMA-SMK-SLB'!BS$7,FALSE)</f>
        <v>0</v>
      </c>
      <c r="BS405" s="9">
        <f>VLOOKUP($E405,'ALL-GTK-SD-SMP-SMA-SMK-SLB'!$F$14:$CG$713,'ALL-GTK-SD-SMP-SMA-SMK-SLB'!BT$7,FALSE)</f>
        <v>0</v>
      </c>
      <c r="BT405" s="9">
        <f>VLOOKUP($E405,'ALL-GTK-SD-SMP-SMA-SMK-SLB'!$F$14:$CG$713,'ALL-GTK-SD-SMP-SMA-SMK-SLB'!BU$7,FALSE)</f>
        <v>0</v>
      </c>
      <c r="BU405" s="299">
        <f t="shared" si="245"/>
        <v>0</v>
      </c>
      <c r="BV405" s="299">
        <f t="shared" si="246"/>
        <v>0</v>
      </c>
      <c r="BW405" s="44">
        <f t="shared" si="247"/>
        <v>0</v>
      </c>
      <c r="BX405" s="44">
        <f t="shared" si="248"/>
        <v>0</v>
      </c>
      <c r="BY405" s="11">
        <f t="shared" si="249"/>
        <v>0</v>
      </c>
      <c r="BZ405" s="14">
        <f t="shared" si="250"/>
        <v>2</v>
      </c>
      <c r="CA405" s="14">
        <f t="shared" si="251"/>
        <v>8</v>
      </c>
      <c r="CB405" s="13">
        <f t="shared" si="252"/>
        <v>0</v>
      </c>
      <c r="CC405" s="13">
        <f t="shared" si="253"/>
        <v>0</v>
      </c>
      <c r="CD405" s="312">
        <f t="shared" si="254"/>
        <v>2</v>
      </c>
      <c r="CE405" s="312">
        <f t="shared" si="255"/>
        <v>8</v>
      </c>
      <c r="CF405" s="313">
        <f t="shared" si="256"/>
        <v>10</v>
      </c>
      <c r="CG405" s="302" t="str">
        <f t="shared" si="257"/>
        <v>OK</v>
      </c>
    </row>
    <row r="406" spans="1:85" ht="14.25" x14ac:dyDescent="0.25">
      <c r="A406" s="6">
        <v>394</v>
      </c>
      <c r="B406" s="495">
        <v>394</v>
      </c>
      <c r="C406" s="495" t="s">
        <v>6</v>
      </c>
      <c r="D406" s="496" t="s">
        <v>22</v>
      </c>
      <c r="E406" s="626">
        <v>20319424</v>
      </c>
      <c r="F406" s="627" t="s">
        <v>662</v>
      </c>
      <c r="G406" s="624" t="s">
        <v>52</v>
      </c>
      <c r="H406" s="9">
        <f>VLOOKUP($E406,'ALL-GTK-SD-SMP-SMA-SMK-SLB'!$F$14:$CG$713,'ALL-GTK-SD-SMP-SMA-SMK-SLB'!I$7,FALSE)</f>
        <v>0</v>
      </c>
      <c r="I406" s="9">
        <f>VLOOKUP($E406,'ALL-GTK-SD-SMP-SMA-SMK-SLB'!$F$14:$CG$713,'ALL-GTK-SD-SMP-SMA-SMK-SLB'!J$7,FALSE)</f>
        <v>0</v>
      </c>
      <c r="J406" s="9">
        <f>VLOOKUP($E406,'ALL-GTK-SD-SMP-SMA-SMK-SLB'!$F$14:$CG$713,'ALL-GTK-SD-SMP-SMA-SMK-SLB'!K$7,FALSE)</f>
        <v>0</v>
      </c>
      <c r="K406" s="9">
        <f>VLOOKUP($E406,'ALL-GTK-SD-SMP-SMA-SMK-SLB'!$F$14:$CG$713,'ALL-GTK-SD-SMP-SMA-SMK-SLB'!L$7,FALSE)</f>
        <v>0</v>
      </c>
      <c r="L406" s="9">
        <f>VLOOKUP($E406,'ALL-GTK-SD-SMP-SMA-SMK-SLB'!$F$14:$CG$713,'ALL-GTK-SD-SMP-SMA-SMK-SLB'!M$7,FALSE)</f>
        <v>0</v>
      </c>
      <c r="M406" s="9">
        <f>VLOOKUP($E406,'ALL-GTK-SD-SMP-SMA-SMK-SLB'!$F$14:$CG$713,'ALL-GTK-SD-SMP-SMA-SMK-SLB'!N$7,FALSE)</f>
        <v>4</v>
      </c>
      <c r="N406" s="9">
        <f>VLOOKUP($E406,'ALL-GTK-SD-SMP-SMA-SMK-SLB'!$F$14:$CG$713,'ALL-GTK-SD-SMP-SMA-SMK-SLB'!O$7,FALSE)</f>
        <v>0</v>
      </c>
      <c r="O406" s="9">
        <f>VLOOKUP($E406,'ALL-GTK-SD-SMP-SMA-SMK-SLB'!$F$14:$CG$713,'ALL-GTK-SD-SMP-SMA-SMK-SLB'!P$7,FALSE)</f>
        <v>8</v>
      </c>
      <c r="P406" s="299">
        <f t="shared" si="222"/>
        <v>0</v>
      </c>
      <c r="Q406" s="299">
        <f t="shared" si="223"/>
        <v>12</v>
      </c>
      <c r="R406" s="300">
        <f t="shared" si="224"/>
        <v>12</v>
      </c>
      <c r="S406" s="9">
        <f>VLOOKUP($E406,'ALL-GTK-SD-SMP-SMA-SMK-SLB'!$F$14:$CG$713,'ALL-GTK-SD-SMP-SMA-SMK-SLB'!T$7,FALSE)</f>
        <v>0</v>
      </c>
      <c r="T406" s="9">
        <f>VLOOKUP($E406,'ALL-GTK-SD-SMP-SMA-SMK-SLB'!$F$14:$CG$713,'ALL-GTK-SD-SMP-SMA-SMK-SLB'!U$7,FALSE)</f>
        <v>0</v>
      </c>
      <c r="U406" s="9">
        <f>VLOOKUP($E406,'ALL-GTK-SD-SMP-SMA-SMK-SLB'!$F$14:$CG$713,'ALL-GTK-SD-SMP-SMA-SMK-SLB'!V$7,FALSE)</f>
        <v>1</v>
      </c>
      <c r="V406" s="9">
        <f>VLOOKUP($E406,'ALL-GTK-SD-SMP-SMA-SMK-SLB'!$F$14:$CG$713,'ALL-GTK-SD-SMP-SMA-SMK-SLB'!W$7,FALSE)</f>
        <v>2</v>
      </c>
      <c r="W406" s="9">
        <f>VLOOKUP($E406,'ALL-GTK-SD-SMP-SMA-SMK-SLB'!$F$14:$CG$713,'ALL-GTK-SD-SMP-SMA-SMK-SLB'!X$7,FALSE)</f>
        <v>1</v>
      </c>
      <c r="X406" s="9">
        <f>VLOOKUP($E406,'ALL-GTK-SD-SMP-SMA-SMK-SLB'!$F$14:$CG$713,'ALL-GTK-SD-SMP-SMA-SMK-SLB'!Y$7,FALSE)</f>
        <v>0</v>
      </c>
      <c r="Y406" s="299">
        <f t="shared" si="225"/>
        <v>2</v>
      </c>
      <c r="Z406" s="299">
        <f t="shared" si="226"/>
        <v>2</v>
      </c>
      <c r="AA406" s="10">
        <f t="shared" si="227"/>
        <v>4</v>
      </c>
      <c r="AB406" s="44">
        <f t="shared" si="228"/>
        <v>2</v>
      </c>
      <c r="AC406" s="44">
        <f t="shared" si="229"/>
        <v>14</v>
      </c>
      <c r="AD406" s="11">
        <f t="shared" si="230"/>
        <v>16</v>
      </c>
      <c r="AE406" s="9">
        <f>VLOOKUP($E406,'ALL-GTK-SD-SMP-SMA-SMK-SLB'!$F$14:$CG$713,'ALL-GTK-SD-SMP-SMA-SMK-SLB'!AF$7,FALSE)</f>
        <v>1</v>
      </c>
      <c r="AF406" s="9">
        <f>VLOOKUP($E406,'ALL-GTK-SD-SMP-SMA-SMK-SLB'!$F$14:$CG$713,'ALL-GTK-SD-SMP-SMA-SMK-SLB'!AG$7,FALSE)</f>
        <v>4</v>
      </c>
      <c r="AG406" s="10">
        <f t="shared" si="231"/>
        <v>5</v>
      </c>
      <c r="AH406" s="9">
        <f>VLOOKUP($E406,'ALL-GTK-SD-SMP-SMA-SMK-SLB'!$F$14:$CG$713,'ALL-GTK-SD-SMP-SMA-SMK-SLB'!AI$7,FALSE)</f>
        <v>1</v>
      </c>
      <c r="AI406" s="9">
        <f>VLOOKUP($E406,'ALL-GTK-SD-SMP-SMA-SMK-SLB'!$F$14:$CG$713,'ALL-GTK-SD-SMP-SMA-SMK-SLB'!AJ$7,FALSE)</f>
        <v>10</v>
      </c>
      <c r="AJ406" s="10">
        <f t="shared" si="232"/>
        <v>11</v>
      </c>
      <c r="AK406" s="44">
        <f t="shared" si="233"/>
        <v>2</v>
      </c>
      <c r="AL406" s="44">
        <f t="shared" si="234"/>
        <v>14</v>
      </c>
      <c r="AM406" s="11">
        <f t="shared" si="235"/>
        <v>16</v>
      </c>
      <c r="AN406" s="299">
        <f>VLOOKUP($E406,'ALL-GTK-SD-SMP-SMA-SMK-SLB'!$F$14:$CG$713,'ALL-GTK-SD-SMP-SMA-SMK-SLB'!AO$7,FALSE)</f>
        <v>1</v>
      </c>
      <c r="AO406" s="299">
        <f>VLOOKUP($E406,'ALL-GTK-SD-SMP-SMA-SMK-SLB'!$F$14:$CG$713,'ALL-GTK-SD-SMP-SMA-SMK-SLB'!AP$7,FALSE)</f>
        <v>0</v>
      </c>
      <c r="AP406" s="9">
        <f>VLOOKUP($E406,'ALL-GTK-SD-SMP-SMA-SMK-SLB'!$F$14:$CG$713,'ALL-GTK-SD-SMP-SMA-SMK-SLB'!AQ$7,FALSE)</f>
        <v>0</v>
      </c>
      <c r="AQ406" s="9">
        <f>VLOOKUP($E406,'ALL-GTK-SD-SMP-SMA-SMK-SLB'!$F$14:$CG$713,'ALL-GTK-SD-SMP-SMA-SMK-SLB'!AR$7,FALSE)</f>
        <v>0</v>
      </c>
      <c r="AR406" s="9">
        <f>VLOOKUP($E406,'ALL-GTK-SD-SMP-SMA-SMK-SLB'!$F$14:$CG$713,'ALL-GTK-SD-SMP-SMA-SMK-SLB'!AS$7,FALSE)</f>
        <v>0</v>
      </c>
      <c r="AS406" s="9">
        <f>VLOOKUP($E406,'ALL-GTK-SD-SMP-SMA-SMK-SLB'!$F$14:$CG$713,'ALL-GTK-SD-SMP-SMA-SMK-SLB'!AT$7,FALSE)</f>
        <v>0</v>
      </c>
      <c r="AT406" s="9">
        <f>VLOOKUP($E406,'ALL-GTK-SD-SMP-SMA-SMK-SLB'!$F$14:$CG$713,'ALL-GTK-SD-SMP-SMA-SMK-SLB'!AU$7,FALSE)</f>
        <v>0</v>
      </c>
      <c r="AU406" s="9">
        <f>VLOOKUP($E406,'ALL-GTK-SD-SMP-SMA-SMK-SLB'!$F$14:$CG$713,'ALL-GTK-SD-SMP-SMA-SMK-SLB'!AV$7,FALSE)</f>
        <v>0</v>
      </c>
      <c r="AV406" s="9">
        <f>VLOOKUP($E406,'ALL-GTK-SD-SMP-SMA-SMK-SLB'!$F$14:$CG$713,'ALL-GTK-SD-SMP-SMA-SMK-SLB'!AW$7,FALSE)</f>
        <v>0</v>
      </c>
      <c r="AW406" s="9">
        <f>VLOOKUP($E406,'ALL-GTK-SD-SMP-SMA-SMK-SLB'!$F$14:$CG$713,'ALL-GTK-SD-SMP-SMA-SMK-SLB'!AX$7,FALSE)</f>
        <v>0</v>
      </c>
      <c r="AX406" s="9">
        <f>VLOOKUP($E406,'ALL-GTK-SD-SMP-SMA-SMK-SLB'!$F$14:$CG$713,'ALL-GTK-SD-SMP-SMA-SMK-SLB'!AY$7,FALSE)</f>
        <v>1</v>
      </c>
      <c r="AY406" s="9">
        <f>VLOOKUP($E406,'ALL-GTK-SD-SMP-SMA-SMK-SLB'!$F$14:$CG$713,'ALL-GTK-SD-SMP-SMA-SMK-SLB'!AZ$7,FALSE)</f>
        <v>14</v>
      </c>
      <c r="AZ406" s="9">
        <f>VLOOKUP($E406,'ALL-GTK-SD-SMP-SMA-SMK-SLB'!$F$14:$CG$713,'ALL-GTK-SD-SMP-SMA-SMK-SLB'!BA$7,FALSE)</f>
        <v>0</v>
      </c>
      <c r="BA406" s="9">
        <f>VLOOKUP($E406,'ALL-GTK-SD-SMP-SMA-SMK-SLB'!$F$14:$CG$713,'ALL-GTK-SD-SMP-SMA-SMK-SLB'!BB$7,FALSE)</f>
        <v>0</v>
      </c>
      <c r="BB406" s="9">
        <f>VLOOKUP($E406,'ALL-GTK-SD-SMP-SMA-SMK-SLB'!$F$14:$CG$713,'ALL-GTK-SD-SMP-SMA-SMK-SLB'!BC$7,FALSE)</f>
        <v>0</v>
      </c>
      <c r="BC406" s="9">
        <f>VLOOKUP($E406,'ALL-GTK-SD-SMP-SMA-SMK-SLB'!$F$14:$CG$713,'ALL-GTK-SD-SMP-SMA-SMK-SLB'!BD$7,FALSE)</f>
        <v>0</v>
      </c>
      <c r="BD406" s="310">
        <f t="shared" si="236"/>
        <v>1</v>
      </c>
      <c r="BE406" s="310">
        <f t="shared" si="237"/>
        <v>0</v>
      </c>
      <c r="BF406" s="10">
        <f t="shared" si="238"/>
        <v>1</v>
      </c>
      <c r="BG406" s="311">
        <f t="shared" si="239"/>
        <v>1</v>
      </c>
      <c r="BH406" s="311">
        <f t="shared" si="240"/>
        <v>14</v>
      </c>
      <c r="BI406" s="10">
        <f t="shared" si="241"/>
        <v>15</v>
      </c>
      <c r="BJ406" s="44">
        <f t="shared" si="242"/>
        <v>2</v>
      </c>
      <c r="BK406" s="44">
        <f t="shared" si="243"/>
        <v>14</v>
      </c>
      <c r="BL406" s="11">
        <f t="shared" si="244"/>
        <v>16</v>
      </c>
      <c r="BM406" s="9">
        <f>VLOOKUP($E406,'ALL-GTK-SD-SMP-SMA-SMK-SLB'!$F$14:$CG$713,'ALL-GTK-SD-SMP-SMA-SMK-SLB'!BN$7,FALSE)</f>
        <v>0</v>
      </c>
      <c r="BN406" s="9">
        <f>VLOOKUP($E406,'ALL-GTK-SD-SMP-SMA-SMK-SLB'!$F$14:$CG$713,'ALL-GTK-SD-SMP-SMA-SMK-SLB'!BO$7,FALSE)</f>
        <v>0</v>
      </c>
      <c r="BO406" s="9">
        <f>VLOOKUP($E406,'ALL-GTK-SD-SMP-SMA-SMK-SLB'!$F$14:$CG$713,'ALL-GTK-SD-SMP-SMA-SMK-SLB'!BP$7,FALSE)</f>
        <v>0</v>
      </c>
      <c r="BP406" s="9">
        <f>VLOOKUP($E406,'ALL-GTK-SD-SMP-SMA-SMK-SLB'!$F$14:$CG$713,'ALL-GTK-SD-SMP-SMA-SMK-SLB'!BQ$7,FALSE)</f>
        <v>0</v>
      </c>
      <c r="BQ406" s="9">
        <f>VLOOKUP($E406,'ALL-GTK-SD-SMP-SMA-SMK-SLB'!$F$14:$CG$713,'ALL-GTK-SD-SMP-SMA-SMK-SLB'!BR$7,FALSE)</f>
        <v>0</v>
      </c>
      <c r="BR406" s="9">
        <f>VLOOKUP($E406,'ALL-GTK-SD-SMP-SMA-SMK-SLB'!$F$14:$CG$713,'ALL-GTK-SD-SMP-SMA-SMK-SLB'!BS$7,FALSE)</f>
        <v>0</v>
      </c>
      <c r="BS406" s="9">
        <f>VLOOKUP($E406,'ALL-GTK-SD-SMP-SMA-SMK-SLB'!$F$14:$CG$713,'ALL-GTK-SD-SMP-SMA-SMK-SLB'!BT$7,FALSE)</f>
        <v>0</v>
      </c>
      <c r="BT406" s="9">
        <f>VLOOKUP($E406,'ALL-GTK-SD-SMP-SMA-SMK-SLB'!$F$14:$CG$713,'ALL-GTK-SD-SMP-SMA-SMK-SLB'!BU$7,FALSE)</f>
        <v>0</v>
      </c>
      <c r="BU406" s="299">
        <f t="shared" si="245"/>
        <v>0</v>
      </c>
      <c r="BV406" s="299">
        <f t="shared" si="246"/>
        <v>0</v>
      </c>
      <c r="BW406" s="44">
        <f t="shared" si="247"/>
        <v>0</v>
      </c>
      <c r="BX406" s="44">
        <f t="shared" si="248"/>
        <v>0</v>
      </c>
      <c r="BY406" s="11">
        <f t="shared" si="249"/>
        <v>0</v>
      </c>
      <c r="BZ406" s="14">
        <f t="shared" si="250"/>
        <v>2</v>
      </c>
      <c r="CA406" s="14">
        <f t="shared" si="251"/>
        <v>14</v>
      </c>
      <c r="CB406" s="13">
        <f t="shared" si="252"/>
        <v>0</v>
      </c>
      <c r="CC406" s="13">
        <f t="shared" si="253"/>
        <v>0</v>
      </c>
      <c r="CD406" s="312">
        <f t="shared" si="254"/>
        <v>2</v>
      </c>
      <c r="CE406" s="312">
        <f t="shared" si="255"/>
        <v>14</v>
      </c>
      <c r="CF406" s="313">
        <f t="shared" si="256"/>
        <v>16</v>
      </c>
      <c r="CG406" s="302" t="str">
        <f t="shared" si="257"/>
        <v>OK</v>
      </c>
    </row>
    <row r="407" spans="1:85" ht="14.25" x14ac:dyDescent="0.25">
      <c r="A407" s="6">
        <v>395</v>
      </c>
      <c r="B407" s="495">
        <v>395</v>
      </c>
      <c r="C407" s="495" t="s">
        <v>6</v>
      </c>
      <c r="D407" s="496" t="s">
        <v>22</v>
      </c>
      <c r="E407" s="626">
        <v>20319422</v>
      </c>
      <c r="F407" s="627" t="s">
        <v>663</v>
      </c>
      <c r="G407" s="624" t="s">
        <v>52</v>
      </c>
      <c r="H407" s="9">
        <f>VLOOKUP($E407,'ALL-GTK-SD-SMP-SMA-SMK-SLB'!$F$14:$CG$713,'ALL-GTK-SD-SMP-SMA-SMK-SLB'!I$7,FALSE)</f>
        <v>0</v>
      </c>
      <c r="I407" s="9">
        <f>VLOOKUP($E407,'ALL-GTK-SD-SMP-SMA-SMK-SLB'!$F$14:$CG$713,'ALL-GTK-SD-SMP-SMA-SMK-SLB'!J$7,FALSE)</f>
        <v>0</v>
      </c>
      <c r="J407" s="9">
        <f>VLOOKUP($E407,'ALL-GTK-SD-SMP-SMA-SMK-SLB'!$F$14:$CG$713,'ALL-GTK-SD-SMP-SMA-SMK-SLB'!K$7,FALSE)</f>
        <v>0</v>
      </c>
      <c r="K407" s="9">
        <f>VLOOKUP($E407,'ALL-GTK-SD-SMP-SMA-SMK-SLB'!$F$14:$CG$713,'ALL-GTK-SD-SMP-SMA-SMK-SLB'!L$7,FALSE)</f>
        <v>0</v>
      </c>
      <c r="L407" s="9">
        <f>VLOOKUP($E407,'ALL-GTK-SD-SMP-SMA-SMK-SLB'!$F$14:$CG$713,'ALL-GTK-SD-SMP-SMA-SMK-SLB'!M$7,FALSE)</f>
        <v>2</v>
      </c>
      <c r="M407" s="9">
        <f>VLOOKUP($E407,'ALL-GTK-SD-SMP-SMA-SMK-SLB'!$F$14:$CG$713,'ALL-GTK-SD-SMP-SMA-SMK-SLB'!N$7,FALSE)</f>
        <v>0</v>
      </c>
      <c r="N407" s="9">
        <f>VLOOKUP($E407,'ALL-GTK-SD-SMP-SMA-SMK-SLB'!$F$14:$CG$713,'ALL-GTK-SD-SMP-SMA-SMK-SLB'!O$7,FALSE)</f>
        <v>2</v>
      </c>
      <c r="O407" s="9">
        <f>VLOOKUP($E407,'ALL-GTK-SD-SMP-SMA-SMK-SLB'!$F$14:$CG$713,'ALL-GTK-SD-SMP-SMA-SMK-SLB'!P$7,FALSE)</f>
        <v>5</v>
      </c>
      <c r="P407" s="299">
        <f t="shared" si="222"/>
        <v>4</v>
      </c>
      <c r="Q407" s="299">
        <f t="shared" si="223"/>
        <v>5</v>
      </c>
      <c r="R407" s="300">
        <f t="shared" si="224"/>
        <v>9</v>
      </c>
      <c r="S407" s="9">
        <f>VLOOKUP($E407,'ALL-GTK-SD-SMP-SMA-SMK-SLB'!$F$14:$CG$713,'ALL-GTK-SD-SMP-SMA-SMK-SLB'!T$7,FALSE)</f>
        <v>0</v>
      </c>
      <c r="T407" s="9">
        <f>VLOOKUP($E407,'ALL-GTK-SD-SMP-SMA-SMK-SLB'!$F$14:$CG$713,'ALL-GTK-SD-SMP-SMA-SMK-SLB'!U$7,FALSE)</f>
        <v>0</v>
      </c>
      <c r="U407" s="9">
        <f>VLOOKUP($E407,'ALL-GTK-SD-SMP-SMA-SMK-SLB'!$F$14:$CG$713,'ALL-GTK-SD-SMP-SMA-SMK-SLB'!V$7,FALSE)</f>
        <v>1</v>
      </c>
      <c r="V407" s="9">
        <f>VLOOKUP($E407,'ALL-GTK-SD-SMP-SMA-SMK-SLB'!$F$14:$CG$713,'ALL-GTK-SD-SMP-SMA-SMK-SLB'!W$7,FALSE)</f>
        <v>0</v>
      </c>
      <c r="W407" s="9">
        <f>VLOOKUP($E407,'ALL-GTK-SD-SMP-SMA-SMK-SLB'!$F$14:$CG$713,'ALL-GTK-SD-SMP-SMA-SMK-SLB'!X$7,FALSE)</f>
        <v>0</v>
      </c>
      <c r="X407" s="9">
        <f>VLOOKUP($E407,'ALL-GTK-SD-SMP-SMA-SMK-SLB'!$F$14:$CG$713,'ALL-GTK-SD-SMP-SMA-SMK-SLB'!Y$7,FALSE)</f>
        <v>2</v>
      </c>
      <c r="Y407" s="299">
        <f t="shared" si="225"/>
        <v>1</v>
      </c>
      <c r="Z407" s="299">
        <f t="shared" si="226"/>
        <v>2</v>
      </c>
      <c r="AA407" s="10">
        <f t="shared" si="227"/>
        <v>3</v>
      </c>
      <c r="AB407" s="44">
        <f t="shared" si="228"/>
        <v>5</v>
      </c>
      <c r="AC407" s="44">
        <f t="shared" si="229"/>
        <v>7</v>
      </c>
      <c r="AD407" s="11">
        <f t="shared" si="230"/>
        <v>12</v>
      </c>
      <c r="AE407" s="9">
        <f>VLOOKUP($E407,'ALL-GTK-SD-SMP-SMA-SMK-SLB'!$F$14:$CG$713,'ALL-GTK-SD-SMP-SMA-SMK-SLB'!AF$7,FALSE)</f>
        <v>0</v>
      </c>
      <c r="AF407" s="9">
        <f>VLOOKUP($E407,'ALL-GTK-SD-SMP-SMA-SMK-SLB'!$F$14:$CG$713,'ALL-GTK-SD-SMP-SMA-SMK-SLB'!AG$7,FALSE)</f>
        <v>3</v>
      </c>
      <c r="AG407" s="10">
        <f t="shared" si="231"/>
        <v>3</v>
      </c>
      <c r="AH407" s="9">
        <f>VLOOKUP($E407,'ALL-GTK-SD-SMP-SMA-SMK-SLB'!$F$14:$CG$713,'ALL-GTK-SD-SMP-SMA-SMK-SLB'!AI$7,FALSE)</f>
        <v>5</v>
      </c>
      <c r="AI407" s="9">
        <f>VLOOKUP($E407,'ALL-GTK-SD-SMP-SMA-SMK-SLB'!$F$14:$CG$713,'ALL-GTK-SD-SMP-SMA-SMK-SLB'!AJ$7,FALSE)</f>
        <v>4</v>
      </c>
      <c r="AJ407" s="10">
        <f t="shared" si="232"/>
        <v>9</v>
      </c>
      <c r="AK407" s="44">
        <f t="shared" si="233"/>
        <v>5</v>
      </c>
      <c r="AL407" s="44">
        <f t="shared" si="234"/>
        <v>7</v>
      </c>
      <c r="AM407" s="11">
        <f t="shared" si="235"/>
        <v>12</v>
      </c>
      <c r="AN407" s="299">
        <f>VLOOKUP($E407,'ALL-GTK-SD-SMP-SMA-SMK-SLB'!$F$14:$CG$713,'ALL-GTK-SD-SMP-SMA-SMK-SLB'!AO$7,FALSE)</f>
        <v>0</v>
      </c>
      <c r="AO407" s="299">
        <f>VLOOKUP($E407,'ALL-GTK-SD-SMP-SMA-SMK-SLB'!$F$14:$CG$713,'ALL-GTK-SD-SMP-SMA-SMK-SLB'!AP$7,FALSE)</f>
        <v>0</v>
      </c>
      <c r="AP407" s="9">
        <f>VLOOKUP($E407,'ALL-GTK-SD-SMP-SMA-SMK-SLB'!$F$14:$CG$713,'ALL-GTK-SD-SMP-SMA-SMK-SLB'!AQ$7,FALSE)</f>
        <v>0</v>
      </c>
      <c r="AQ407" s="9">
        <f>VLOOKUP($E407,'ALL-GTK-SD-SMP-SMA-SMK-SLB'!$F$14:$CG$713,'ALL-GTK-SD-SMP-SMA-SMK-SLB'!AR$7,FALSE)</f>
        <v>0</v>
      </c>
      <c r="AR407" s="9">
        <f>VLOOKUP($E407,'ALL-GTK-SD-SMP-SMA-SMK-SLB'!$F$14:$CG$713,'ALL-GTK-SD-SMP-SMA-SMK-SLB'!AS$7,FALSE)</f>
        <v>0</v>
      </c>
      <c r="AS407" s="9">
        <f>VLOOKUP($E407,'ALL-GTK-SD-SMP-SMA-SMK-SLB'!$F$14:$CG$713,'ALL-GTK-SD-SMP-SMA-SMK-SLB'!AT$7,FALSE)</f>
        <v>0</v>
      </c>
      <c r="AT407" s="9">
        <f>VLOOKUP($E407,'ALL-GTK-SD-SMP-SMA-SMK-SLB'!$F$14:$CG$713,'ALL-GTK-SD-SMP-SMA-SMK-SLB'!AU$7,FALSE)</f>
        <v>0</v>
      </c>
      <c r="AU407" s="9">
        <f>VLOOKUP($E407,'ALL-GTK-SD-SMP-SMA-SMK-SLB'!$F$14:$CG$713,'ALL-GTK-SD-SMP-SMA-SMK-SLB'!AV$7,FALSE)</f>
        <v>0</v>
      </c>
      <c r="AV407" s="9">
        <f>VLOOKUP($E407,'ALL-GTK-SD-SMP-SMA-SMK-SLB'!$F$14:$CG$713,'ALL-GTK-SD-SMP-SMA-SMK-SLB'!AW$7,FALSE)</f>
        <v>0</v>
      </c>
      <c r="AW407" s="9">
        <f>VLOOKUP($E407,'ALL-GTK-SD-SMP-SMA-SMK-SLB'!$F$14:$CG$713,'ALL-GTK-SD-SMP-SMA-SMK-SLB'!AX$7,FALSE)</f>
        <v>0</v>
      </c>
      <c r="AX407" s="9">
        <f>VLOOKUP($E407,'ALL-GTK-SD-SMP-SMA-SMK-SLB'!$F$14:$CG$713,'ALL-GTK-SD-SMP-SMA-SMK-SLB'!AY$7,FALSE)</f>
        <v>5</v>
      </c>
      <c r="AY407" s="9">
        <f>VLOOKUP($E407,'ALL-GTK-SD-SMP-SMA-SMK-SLB'!$F$14:$CG$713,'ALL-GTK-SD-SMP-SMA-SMK-SLB'!AZ$7,FALSE)</f>
        <v>7</v>
      </c>
      <c r="AZ407" s="9">
        <f>VLOOKUP($E407,'ALL-GTK-SD-SMP-SMA-SMK-SLB'!$F$14:$CG$713,'ALL-GTK-SD-SMP-SMA-SMK-SLB'!BA$7,FALSE)</f>
        <v>0</v>
      </c>
      <c r="BA407" s="9">
        <f>VLOOKUP($E407,'ALL-GTK-SD-SMP-SMA-SMK-SLB'!$F$14:$CG$713,'ALL-GTK-SD-SMP-SMA-SMK-SLB'!BB$7,FALSE)</f>
        <v>0</v>
      </c>
      <c r="BB407" s="9">
        <f>VLOOKUP($E407,'ALL-GTK-SD-SMP-SMA-SMK-SLB'!$F$14:$CG$713,'ALL-GTK-SD-SMP-SMA-SMK-SLB'!BC$7,FALSE)</f>
        <v>0</v>
      </c>
      <c r="BC407" s="9">
        <f>VLOOKUP($E407,'ALL-GTK-SD-SMP-SMA-SMK-SLB'!$F$14:$CG$713,'ALL-GTK-SD-SMP-SMA-SMK-SLB'!BD$7,FALSE)</f>
        <v>0</v>
      </c>
      <c r="BD407" s="310">
        <f t="shared" si="236"/>
        <v>0</v>
      </c>
      <c r="BE407" s="310">
        <f t="shared" si="237"/>
        <v>0</v>
      </c>
      <c r="BF407" s="10">
        <f t="shared" si="238"/>
        <v>0</v>
      </c>
      <c r="BG407" s="311">
        <f t="shared" si="239"/>
        <v>5</v>
      </c>
      <c r="BH407" s="311">
        <f t="shared" si="240"/>
        <v>7</v>
      </c>
      <c r="BI407" s="10">
        <f t="shared" si="241"/>
        <v>12</v>
      </c>
      <c r="BJ407" s="44">
        <f t="shared" si="242"/>
        <v>5</v>
      </c>
      <c r="BK407" s="44">
        <f t="shared" si="243"/>
        <v>7</v>
      </c>
      <c r="BL407" s="11">
        <f t="shared" si="244"/>
        <v>12</v>
      </c>
      <c r="BM407" s="9">
        <f>VLOOKUP($E407,'ALL-GTK-SD-SMP-SMA-SMK-SLB'!$F$14:$CG$713,'ALL-GTK-SD-SMP-SMA-SMK-SLB'!BN$7,FALSE)</f>
        <v>0</v>
      </c>
      <c r="BN407" s="9">
        <f>VLOOKUP($E407,'ALL-GTK-SD-SMP-SMA-SMK-SLB'!$F$14:$CG$713,'ALL-GTK-SD-SMP-SMA-SMK-SLB'!BO$7,FALSE)</f>
        <v>0</v>
      </c>
      <c r="BO407" s="9">
        <f>VLOOKUP($E407,'ALL-GTK-SD-SMP-SMA-SMK-SLB'!$F$14:$CG$713,'ALL-GTK-SD-SMP-SMA-SMK-SLB'!BP$7,FALSE)</f>
        <v>0</v>
      </c>
      <c r="BP407" s="9">
        <f>VLOOKUP($E407,'ALL-GTK-SD-SMP-SMA-SMK-SLB'!$F$14:$CG$713,'ALL-GTK-SD-SMP-SMA-SMK-SLB'!BQ$7,FALSE)</f>
        <v>0</v>
      </c>
      <c r="BQ407" s="9">
        <f>VLOOKUP($E407,'ALL-GTK-SD-SMP-SMA-SMK-SLB'!$F$14:$CG$713,'ALL-GTK-SD-SMP-SMA-SMK-SLB'!BR$7,FALSE)</f>
        <v>0</v>
      </c>
      <c r="BR407" s="9">
        <f>VLOOKUP($E407,'ALL-GTK-SD-SMP-SMA-SMK-SLB'!$F$14:$CG$713,'ALL-GTK-SD-SMP-SMA-SMK-SLB'!BS$7,FALSE)</f>
        <v>0</v>
      </c>
      <c r="BS407" s="9">
        <f>VLOOKUP($E407,'ALL-GTK-SD-SMP-SMA-SMK-SLB'!$F$14:$CG$713,'ALL-GTK-SD-SMP-SMA-SMK-SLB'!BT$7,FALSE)</f>
        <v>0</v>
      </c>
      <c r="BT407" s="9">
        <f>VLOOKUP($E407,'ALL-GTK-SD-SMP-SMA-SMK-SLB'!$F$14:$CG$713,'ALL-GTK-SD-SMP-SMA-SMK-SLB'!BU$7,FALSE)</f>
        <v>0</v>
      </c>
      <c r="BU407" s="299">
        <f t="shared" si="245"/>
        <v>0</v>
      </c>
      <c r="BV407" s="299">
        <f t="shared" si="246"/>
        <v>0</v>
      </c>
      <c r="BW407" s="44">
        <f t="shared" si="247"/>
        <v>0</v>
      </c>
      <c r="BX407" s="44">
        <f t="shared" si="248"/>
        <v>0</v>
      </c>
      <c r="BY407" s="11">
        <f t="shared" si="249"/>
        <v>0</v>
      </c>
      <c r="BZ407" s="14">
        <f t="shared" si="250"/>
        <v>5</v>
      </c>
      <c r="CA407" s="14">
        <f t="shared" si="251"/>
        <v>7</v>
      </c>
      <c r="CB407" s="13">
        <f t="shared" si="252"/>
        <v>0</v>
      </c>
      <c r="CC407" s="13">
        <f t="shared" si="253"/>
        <v>0</v>
      </c>
      <c r="CD407" s="312">
        <f t="shared" si="254"/>
        <v>5</v>
      </c>
      <c r="CE407" s="312">
        <f t="shared" si="255"/>
        <v>7</v>
      </c>
      <c r="CF407" s="313">
        <f t="shared" si="256"/>
        <v>12</v>
      </c>
      <c r="CG407" s="302" t="str">
        <f t="shared" si="257"/>
        <v>OK</v>
      </c>
    </row>
    <row r="408" spans="1:85" ht="14.25" x14ac:dyDescent="0.25">
      <c r="A408" s="6">
        <v>396</v>
      </c>
      <c r="B408" s="495">
        <v>396</v>
      </c>
      <c r="C408" s="495" t="s">
        <v>6</v>
      </c>
      <c r="D408" s="496" t="s">
        <v>22</v>
      </c>
      <c r="E408" s="626">
        <v>20319421</v>
      </c>
      <c r="F408" s="627" t="s">
        <v>664</v>
      </c>
      <c r="G408" s="624" t="s">
        <v>52</v>
      </c>
      <c r="H408" s="9">
        <f>VLOOKUP($E408,'ALL-GTK-SD-SMP-SMA-SMK-SLB'!$F$14:$CG$713,'ALL-GTK-SD-SMP-SMA-SMK-SLB'!I$7,FALSE)</f>
        <v>0</v>
      </c>
      <c r="I408" s="9">
        <f>VLOOKUP($E408,'ALL-GTK-SD-SMP-SMA-SMK-SLB'!$F$14:$CG$713,'ALL-GTK-SD-SMP-SMA-SMK-SLB'!J$7,FALSE)</f>
        <v>0</v>
      </c>
      <c r="J408" s="9">
        <f>VLOOKUP($E408,'ALL-GTK-SD-SMP-SMA-SMK-SLB'!$F$14:$CG$713,'ALL-GTK-SD-SMP-SMA-SMK-SLB'!K$7,FALSE)</f>
        <v>0</v>
      </c>
      <c r="K408" s="9">
        <f>VLOOKUP($E408,'ALL-GTK-SD-SMP-SMA-SMK-SLB'!$F$14:$CG$713,'ALL-GTK-SD-SMP-SMA-SMK-SLB'!L$7,FALSE)</f>
        <v>0</v>
      </c>
      <c r="L408" s="9">
        <f>VLOOKUP($E408,'ALL-GTK-SD-SMP-SMA-SMK-SLB'!$F$14:$CG$713,'ALL-GTK-SD-SMP-SMA-SMK-SLB'!M$7,FALSE)</f>
        <v>1</v>
      </c>
      <c r="M408" s="9">
        <f>VLOOKUP($E408,'ALL-GTK-SD-SMP-SMA-SMK-SLB'!$F$14:$CG$713,'ALL-GTK-SD-SMP-SMA-SMK-SLB'!N$7,FALSE)</f>
        <v>0</v>
      </c>
      <c r="N408" s="9">
        <f>VLOOKUP($E408,'ALL-GTK-SD-SMP-SMA-SMK-SLB'!$F$14:$CG$713,'ALL-GTK-SD-SMP-SMA-SMK-SLB'!O$7,FALSE)</f>
        <v>0</v>
      </c>
      <c r="O408" s="9">
        <f>VLOOKUP($E408,'ALL-GTK-SD-SMP-SMA-SMK-SLB'!$F$14:$CG$713,'ALL-GTK-SD-SMP-SMA-SMK-SLB'!P$7,FALSE)</f>
        <v>2</v>
      </c>
      <c r="P408" s="299">
        <f t="shared" si="222"/>
        <v>1</v>
      </c>
      <c r="Q408" s="299">
        <f t="shared" si="223"/>
        <v>2</v>
      </c>
      <c r="R408" s="300">
        <f t="shared" si="224"/>
        <v>3</v>
      </c>
      <c r="S408" s="9">
        <f>VLOOKUP($E408,'ALL-GTK-SD-SMP-SMA-SMK-SLB'!$F$14:$CG$713,'ALL-GTK-SD-SMP-SMA-SMK-SLB'!T$7,FALSE)</f>
        <v>0</v>
      </c>
      <c r="T408" s="9">
        <f>VLOOKUP($E408,'ALL-GTK-SD-SMP-SMA-SMK-SLB'!$F$14:$CG$713,'ALL-GTK-SD-SMP-SMA-SMK-SLB'!U$7,FALSE)</f>
        <v>0</v>
      </c>
      <c r="U408" s="9">
        <f>VLOOKUP($E408,'ALL-GTK-SD-SMP-SMA-SMK-SLB'!$F$14:$CG$713,'ALL-GTK-SD-SMP-SMA-SMK-SLB'!V$7,FALSE)</f>
        <v>0</v>
      </c>
      <c r="V408" s="9">
        <f>VLOOKUP($E408,'ALL-GTK-SD-SMP-SMA-SMK-SLB'!$F$14:$CG$713,'ALL-GTK-SD-SMP-SMA-SMK-SLB'!W$7,FALSE)</f>
        <v>1</v>
      </c>
      <c r="W408" s="9">
        <f>VLOOKUP($E408,'ALL-GTK-SD-SMP-SMA-SMK-SLB'!$F$14:$CG$713,'ALL-GTK-SD-SMP-SMA-SMK-SLB'!X$7,FALSE)</f>
        <v>0</v>
      </c>
      <c r="X408" s="9">
        <f>VLOOKUP($E408,'ALL-GTK-SD-SMP-SMA-SMK-SLB'!$F$14:$CG$713,'ALL-GTK-SD-SMP-SMA-SMK-SLB'!Y$7,FALSE)</f>
        <v>1</v>
      </c>
      <c r="Y408" s="299">
        <f t="shared" si="225"/>
        <v>0</v>
      </c>
      <c r="Z408" s="299">
        <f t="shared" si="226"/>
        <v>2</v>
      </c>
      <c r="AA408" s="10">
        <f t="shared" si="227"/>
        <v>2</v>
      </c>
      <c r="AB408" s="44">
        <f t="shared" si="228"/>
        <v>1</v>
      </c>
      <c r="AC408" s="44">
        <f t="shared" si="229"/>
        <v>4</v>
      </c>
      <c r="AD408" s="11">
        <f t="shared" si="230"/>
        <v>5</v>
      </c>
      <c r="AE408" s="9">
        <f>VLOOKUP($E408,'ALL-GTK-SD-SMP-SMA-SMK-SLB'!$F$14:$CG$713,'ALL-GTK-SD-SMP-SMA-SMK-SLB'!AF$7,FALSE)</f>
        <v>0</v>
      </c>
      <c r="AF408" s="9">
        <f>VLOOKUP($E408,'ALL-GTK-SD-SMP-SMA-SMK-SLB'!$F$14:$CG$713,'ALL-GTK-SD-SMP-SMA-SMK-SLB'!AG$7,FALSE)</f>
        <v>2</v>
      </c>
      <c r="AG408" s="10">
        <f t="shared" si="231"/>
        <v>2</v>
      </c>
      <c r="AH408" s="9">
        <f>VLOOKUP($E408,'ALL-GTK-SD-SMP-SMA-SMK-SLB'!$F$14:$CG$713,'ALL-GTK-SD-SMP-SMA-SMK-SLB'!AI$7,FALSE)</f>
        <v>2</v>
      </c>
      <c r="AI408" s="9">
        <f>VLOOKUP($E408,'ALL-GTK-SD-SMP-SMA-SMK-SLB'!$F$14:$CG$713,'ALL-GTK-SD-SMP-SMA-SMK-SLB'!AJ$7,FALSE)</f>
        <v>1</v>
      </c>
      <c r="AJ408" s="10">
        <f t="shared" si="232"/>
        <v>3</v>
      </c>
      <c r="AK408" s="44">
        <f t="shared" si="233"/>
        <v>2</v>
      </c>
      <c r="AL408" s="44">
        <f t="shared" si="234"/>
        <v>3</v>
      </c>
      <c r="AM408" s="11">
        <f t="shared" si="235"/>
        <v>5</v>
      </c>
      <c r="AN408" s="299">
        <f>VLOOKUP($E408,'ALL-GTK-SD-SMP-SMA-SMK-SLB'!$F$14:$CG$713,'ALL-GTK-SD-SMP-SMA-SMK-SLB'!AO$7,FALSE)</f>
        <v>0</v>
      </c>
      <c r="AO408" s="299">
        <f>VLOOKUP($E408,'ALL-GTK-SD-SMP-SMA-SMK-SLB'!$F$14:$CG$713,'ALL-GTK-SD-SMP-SMA-SMK-SLB'!AP$7,FALSE)</f>
        <v>0</v>
      </c>
      <c r="AP408" s="9">
        <f>VLOOKUP($E408,'ALL-GTK-SD-SMP-SMA-SMK-SLB'!$F$14:$CG$713,'ALL-GTK-SD-SMP-SMA-SMK-SLB'!AQ$7,FALSE)</f>
        <v>0</v>
      </c>
      <c r="AQ408" s="9">
        <f>VLOOKUP($E408,'ALL-GTK-SD-SMP-SMA-SMK-SLB'!$F$14:$CG$713,'ALL-GTK-SD-SMP-SMA-SMK-SLB'!AR$7,FALSE)</f>
        <v>0</v>
      </c>
      <c r="AR408" s="9">
        <f>VLOOKUP($E408,'ALL-GTK-SD-SMP-SMA-SMK-SLB'!$F$14:$CG$713,'ALL-GTK-SD-SMP-SMA-SMK-SLB'!AS$7,FALSE)</f>
        <v>0</v>
      </c>
      <c r="AS408" s="9">
        <f>VLOOKUP($E408,'ALL-GTK-SD-SMP-SMA-SMK-SLB'!$F$14:$CG$713,'ALL-GTK-SD-SMP-SMA-SMK-SLB'!AT$7,FALSE)</f>
        <v>0</v>
      </c>
      <c r="AT408" s="9">
        <f>VLOOKUP($E408,'ALL-GTK-SD-SMP-SMA-SMK-SLB'!$F$14:$CG$713,'ALL-GTK-SD-SMP-SMA-SMK-SLB'!AU$7,FALSE)</f>
        <v>0</v>
      </c>
      <c r="AU408" s="9">
        <f>VLOOKUP($E408,'ALL-GTK-SD-SMP-SMA-SMK-SLB'!$F$14:$CG$713,'ALL-GTK-SD-SMP-SMA-SMK-SLB'!AV$7,FALSE)</f>
        <v>0</v>
      </c>
      <c r="AV408" s="9">
        <f>VLOOKUP($E408,'ALL-GTK-SD-SMP-SMA-SMK-SLB'!$F$14:$CG$713,'ALL-GTK-SD-SMP-SMA-SMK-SLB'!AW$7,FALSE)</f>
        <v>0</v>
      </c>
      <c r="AW408" s="9">
        <f>VLOOKUP($E408,'ALL-GTK-SD-SMP-SMA-SMK-SLB'!$F$14:$CG$713,'ALL-GTK-SD-SMP-SMA-SMK-SLB'!AX$7,FALSE)</f>
        <v>0</v>
      </c>
      <c r="AX408" s="9">
        <f>VLOOKUP($E408,'ALL-GTK-SD-SMP-SMA-SMK-SLB'!$F$14:$CG$713,'ALL-GTK-SD-SMP-SMA-SMK-SLB'!AY$7,FALSE)</f>
        <v>2</v>
      </c>
      <c r="AY408" s="9">
        <f>VLOOKUP($E408,'ALL-GTK-SD-SMP-SMA-SMK-SLB'!$F$14:$CG$713,'ALL-GTK-SD-SMP-SMA-SMK-SLB'!AZ$7,FALSE)</f>
        <v>3</v>
      </c>
      <c r="AZ408" s="9">
        <f>VLOOKUP($E408,'ALL-GTK-SD-SMP-SMA-SMK-SLB'!$F$14:$CG$713,'ALL-GTK-SD-SMP-SMA-SMK-SLB'!BA$7,FALSE)</f>
        <v>0</v>
      </c>
      <c r="BA408" s="9">
        <f>VLOOKUP($E408,'ALL-GTK-SD-SMP-SMA-SMK-SLB'!$F$14:$CG$713,'ALL-GTK-SD-SMP-SMA-SMK-SLB'!BB$7,FALSE)</f>
        <v>0</v>
      </c>
      <c r="BB408" s="9">
        <f>VLOOKUP($E408,'ALL-GTK-SD-SMP-SMA-SMK-SLB'!$F$14:$CG$713,'ALL-GTK-SD-SMP-SMA-SMK-SLB'!BC$7,FALSE)</f>
        <v>0</v>
      </c>
      <c r="BC408" s="9">
        <f>VLOOKUP($E408,'ALL-GTK-SD-SMP-SMA-SMK-SLB'!$F$14:$CG$713,'ALL-GTK-SD-SMP-SMA-SMK-SLB'!BD$7,FALSE)</f>
        <v>0</v>
      </c>
      <c r="BD408" s="310">
        <f t="shared" si="236"/>
        <v>0</v>
      </c>
      <c r="BE408" s="310">
        <f t="shared" si="237"/>
        <v>0</v>
      </c>
      <c r="BF408" s="10">
        <f t="shared" si="238"/>
        <v>0</v>
      </c>
      <c r="BG408" s="311">
        <f t="shared" si="239"/>
        <v>2</v>
      </c>
      <c r="BH408" s="311">
        <f t="shared" si="240"/>
        <v>3</v>
      </c>
      <c r="BI408" s="10">
        <f t="shared" si="241"/>
        <v>5</v>
      </c>
      <c r="BJ408" s="44">
        <f t="shared" si="242"/>
        <v>2</v>
      </c>
      <c r="BK408" s="44">
        <f t="shared" si="243"/>
        <v>3</v>
      </c>
      <c r="BL408" s="11">
        <f t="shared" si="244"/>
        <v>5</v>
      </c>
      <c r="BM408" s="9">
        <f>VLOOKUP($E408,'ALL-GTK-SD-SMP-SMA-SMK-SLB'!$F$14:$CG$713,'ALL-GTK-SD-SMP-SMA-SMK-SLB'!BN$7,FALSE)</f>
        <v>0</v>
      </c>
      <c r="BN408" s="9">
        <f>VLOOKUP($E408,'ALL-GTK-SD-SMP-SMA-SMK-SLB'!$F$14:$CG$713,'ALL-GTK-SD-SMP-SMA-SMK-SLB'!BO$7,FALSE)</f>
        <v>0</v>
      </c>
      <c r="BO408" s="9">
        <f>VLOOKUP($E408,'ALL-GTK-SD-SMP-SMA-SMK-SLB'!$F$14:$CG$713,'ALL-GTK-SD-SMP-SMA-SMK-SLB'!BP$7,FALSE)</f>
        <v>0</v>
      </c>
      <c r="BP408" s="9">
        <f>VLOOKUP($E408,'ALL-GTK-SD-SMP-SMA-SMK-SLB'!$F$14:$CG$713,'ALL-GTK-SD-SMP-SMA-SMK-SLB'!BQ$7,FALSE)</f>
        <v>0</v>
      </c>
      <c r="BQ408" s="9">
        <f>VLOOKUP($E408,'ALL-GTK-SD-SMP-SMA-SMK-SLB'!$F$14:$CG$713,'ALL-GTK-SD-SMP-SMA-SMK-SLB'!BR$7,FALSE)</f>
        <v>0</v>
      </c>
      <c r="BR408" s="9">
        <f>VLOOKUP($E408,'ALL-GTK-SD-SMP-SMA-SMK-SLB'!$F$14:$CG$713,'ALL-GTK-SD-SMP-SMA-SMK-SLB'!BS$7,FALSE)</f>
        <v>0</v>
      </c>
      <c r="BS408" s="9">
        <f>VLOOKUP($E408,'ALL-GTK-SD-SMP-SMA-SMK-SLB'!$F$14:$CG$713,'ALL-GTK-SD-SMP-SMA-SMK-SLB'!BT$7,FALSE)</f>
        <v>0</v>
      </c>
      <c r="BT408" s="9">
        <f>VLOOKUP($E408,'ALL-GTK-SD-SMP-SMA-SMK-SLB'!$F$14:$CG$713,'ALL-GTK-SD-SMP-SMA-SMK-SLB'!BU$7,FALSE)</f>
        <v>0</v>
      </c>
      <c r="BU408" s="299">
        <f t="shared" si="245"/>
        <v>0</v>
      </c>
      <c r="BV408" s="299">
        <f t="shared" si="246"/>
        <v>0</v>
      </c>
      <c r="BW408" s="44">
        <f t="shared" si="247"/>
        <v>0</v>
      </c>
      <c r="BX408" s="44">
        <f t="shared" si="248"/>
        <v>0</v>
      </c>
      <c r="BY408" s="11">
        <f t="shared" si="249"/>
        <v>0</v>
      </c>
      <c r="BZ408" s="14">
        <f t="shared" si="250"/>
        <v>1</v>
      </c>
      <c r="CA408" s="14">
        <f t="shared" si="251"/>
        <v>4</v>
      </c>
      <c r="CB408" s="13">
        <f t="shared" si="252"/>
        <v>0</v>
      </c>
      <c r="CC408" s="13">
        <f t="shared" si="253"/>
        <v>0</v>
      </c>
      <c r="CD408" s="312">
        <f t="shared" si="254"/>
        <v>1</v>
      </c>
      <c r="CE408" s="312">
        <f t="shared" si="255"/>
        <v>4</v>
      </c>
      <c r="CF408" s="313">
        <f t="shared" si="256"/>
        <v>5</v>
      </c>
      <c r="CG408" s="302" t="str">
        <f t="shared" si="257"/>
        <v>OK</v>
      </c>
    </row>
    <row r="409" spans="1:85" ht="14.25" x14ac:dyDescent="0.25">
      <c r="A409" s="6">
        <v>397</v>
      </c>
      <c r="B409" s="495">
        <v>397</v>
      </c>
      <c r="C409" s="495" t="s">
        <v>6</v>
      </c>
      <c r="D409" s="496" t="s">
        <v>22</v>
      </c>
      <c r="E409" s="626">
        <v>20319439</v>
      </c>
      <c r="F409" s="627" t="s">
        <v>665</v>
      </c>
      <c r="G409" s="624" t="s">
        <v>52</v>
      </c>
      <c r="H409" s="9">
        <f>VLOOKUP($E409,'ALL-GTK-SD-SMP-SMA-SMK-SLB'!$F$14:$CG$713,'ALL-GTK-SD-SMP-SMA-SMK-SLB'!I$7,FALSE)</f>
        <v>0</v>
      </c>
      <c r="I409" s="9">
        <f>VLOOKUP($E409,'ALL-GTK-SD-SMP-SMA-SMK-SLB'!$F$14:$CG$713,'ALL-GTK-SD-SMP-SMA-SMK-SLB'!J$7,FALSE)</f>
        <v>0</v>
      </c>
      <c r="J409" s="9">
        <f>VLOOKUP($E409,'ALL-GTK-SD-SMP-SMA-SMK-SLB'!$F$14:$CG$713,'ALL-GTK-SD-SMP-SMA-SMK-SLB'!K$7,FALSE)</f>
        <v>0</v>
      </c>
      <c r="K409" s="9">
        <f>VLOOKUP($E409,'ALL-GTK-SD-SMP-SMA-SMK-SLB'!$F$14:$CG$713,'ALL-GTK-SD-SMP-SMA-SMK-SLB'!L$7,FALSE)</f>
        <v>0</v>
      </c>
      <c r="L409" s="9">
        <f>VLOOKUP($E409,'ALL-GTK-SD-SMP-SMA-SMK-SLB'!$F$14:$CG$713,'ALL-GTK-SD-SMP-SMA-SMK-SLB'!M$7,FALSE)</f>
        <v>1</v>
      </c>
      <c r="M409" s="9">
        <f>VLOOKUP($E409,'ALL-GTK-SD-SMP-SMA-SMK-SLB'!$F$14:$CG$713,'ALL-GTK-SD-SMP-SMA-SMK-SLB'!N$7,FALSE)</f>
        <v>3</v>
      </c>
      <c r="N409" s="9">
        <f>VLOOKUP($E409,'ALL-GTK-SD-SMP-SMA-SMK-SLB'!$F$14:$CG$713,'ALL-GTK-SD-SMP-SMA-SMK-SLB'!O$7,FALSE)</f>
        <v>1</v>
      </c>
      <c r="O409" s="9">
        <f>VLOOKUP($E409,'ALL-GTK-SD-SMP-SMA-SMK-SLB'!$F$14:$CG$713,'ALL-GTK-SD-SMP-SMA-SMK-SLB'!P$7,FALSE)</f>
        <v>1</v>
      </c>
      <c r="P409" s="299">
        <f t="shared" si="222"/>
        <v>2</v>
      </c>
      <c r="Q409" s="299">
        <f t="shared" si="223"/>
        <v>4</v>
      </c>
      <c r="R409" s="300">
        <f t="shared" si="224"/>
        <v>6</v>
      </c>
      <c r="S409" s="9">
        <f>VLOOKUP($E409,'ALL-GTK-SD-SMP-SMA-SMK-SLB'!$F$14:$CG$713,'ALL-GTK-SD-SMP-SMA-SMK-SLB'!T$7,FALSE)</f>
        <v>0</v>
      </c>
      <c r="T409" s="9">
        <f>VLOOKUP($E409,'ALL-GTK-SD-SMP-SMA-SMK-SLB'!$F$14:$CG$713,'ALL-GTK-SD-SMP-SMA-SMK-SLB'!U$7,FALSE)</f>
        <v>0</v>
      </c>
      <c r="U409" s="9">
        <f>VLOOKUP($E409,'ALL-GTK-SD-SMP-SMA-SMK-SLB'!$F$14:$CG$713,'ALL-GTK-SD-SMP-SMA-SMK-SLB'!V$7,FALSE)</f>
        <v>1</v>
      </c>
      <c r="V409" s="9">
        <f>VLOOKUP($E409,'ALL-GTK-SD-SMP-SMA-SMK-SLB'!$F$14:$CG$713,'ALL-GTK-SD-SMP-SMA-SMK-SLB'!W$7,FALSE)</f>
        <v>0</v>
      </c>
      <c r="W409" s="9">
        <f>VLOOKUP($E409,'ALL-GTK-SD-SMP-SMA-SMK-SLB'!$F$14:$CG$713,'ALL-GTK-SD-SMP-SMA-SMK-SLB'!X$7,FALSE)</f>
        <v>0</v>
      </c>
      <c r="X409" s="9">
        <f>VLOOKUP($E409,'ALL-GTK-SD-SMP-SMA-SMK-SLB'!$F$14:$CG$713,'ALL-GTK-SD-SMP-SMA-SMK-SLB'!Y$7,FALSE)</f>
        <v>1</v>
      </c>
      <c r="Y409" s="299">
        <f t="shared" si="225"/>
        <v>1</v>
      </c>
      <c r="Z409" s="299">
        <f t="shared" si="226"/>
        <v>1</v>
      </c>
      <c r="AA409" s="10">
        <f t="shared" si="227"/>
        <v>2</v>
      </c>
      <c r="AB409" s="44">
        <f t="shared" si="228"/>
        <v>3</v>
      </c>
      <c r="AC409" s="44">
        <f t="shared" si="229"/>
        <v>5</v>
      </c>
      <c r="AD409" s="11">
        <f t="shared" si="230"/>
        <v>8</v>
      </c>
      <c r="AE409" s="9">
        <f>VLOOKUP($E409,'ALL-GTK-SD-SMP-SMA-SMK-SLB'!$F$14:$CG$713,'ALL-GTK-SD-SMP-SMA-SMK-SLB'!AF$7,FALSE)</f>
        <v>0</v>
      </c>
      <c r="AF409" s="9">
        <f>VLOOKUP($E409,'ALL-GTK-SD-SMP-SMA-SMK-SLB'!$F$14:$CG$713,'ALL-GTK-SD-SMP-SMA-SMK-SLB'!AG$7,FALSE)</f>
        <v>4</v>
      </c>
      <c r="AG409" s="10">
        <f t="shared" si="231"/>
        <v>4</v>
      </c>
      <c r="AH409" s="9">
        <f>VLOOKUP($E409,'ALL-GTK-SD-SMP-SMA-SMK-SLB'!$F$14:$CG$713,'ALL-GTK-SD-SMP-SMA-SMK-SLB'!AI$7,FALSE)</f>
        <v>3</v>
      </c>
      <c r="AI409" s="9">
        <f>VLOOKUP($E409,'ALL-GTK-SD-SMP-SMA-SMK-SLB'!$F$14:$CG$713,'ALL-GTK-SD-SMP-SMA-SMK-SLB'!AJ$7,FALSE)</f>
        <v>1</v>
      </c>
      <c r="AJ409" s="10">
        <f t="shared" si="232"/>
        <v>4</v>
      </c>
      <c r="AK409" s="44">
        <f t="shared" si="233"/>
        <v>3</v>
      </c>
      <c r="AL409" s="44">
        <f t="shared" si="234"/>
        <v>5</v>
      </c>
      <c r="AM409" s="11">
        <f t="shared" si="235"/>
        <v>8</v>
      </c>
      <c r="AN409" s="299">
        <f>VLOOKUP($E409,'ALL-GTK-SD-SMP-SMA-SMK-SLB'!$F$14:$CG$713,'ALL-GTK-SD-SMP-SMA-SMK-SLB'!AO$7,FALSE)</f>
        <v>0</v>
      </c>
      <c r="AO409" s="299">
        <f>VLOOKUP($E409,'ALL-GTK-SD-SMP-SMA-SMK-SLB'!$F$14:$CG$713,'ALL-GTK-SD-SMP-SMA-SMK-SLB'!AP$7,FALSE)</f>
        <v>0</v>
      </c>
      <c r="AP409" s="9">
        <f>VLOOKUP($E409,'ALL-GTK-SD-SMP-SMA-SMK-SLB'!$F$14:$CG$713,'ALL-GTK-SD-SMP-SMA-SMK-SLB'!AQ$7,FALSE)</f>
        <v>0</v>
      </c>
      <c r="AQ409" s="9">
        <f>VLOOKUP($E409,'ALL-GTK-SD-SMP-SMA-SMK-SLB'!$F$14:$CG$713,'ALL-GTK-SD-SMP-SMA-SMK-SLB'!AR$7,FALSE)</f>
        <v>0</v>
      </c>
      <c r="AR409" s="9">
        <f>VLOOKUP($E409,'ALL-GTK-SD-SMP-SMA-SMK-SLB'!$F$14:$CG$713,'ALL-GTK-SD-SMP-SMA-SMK-SLB'!AS$7,FALSE)</f>
        <v>0</v>
      </c>
      <c r="AS409" s="9">
        <f>VLOOKUP($E409,'ALL-GTK-SD-SMP-SMA-SMK-SLB'!$F$14:$CG$713,'ALL-GTK-SD-SMP-SMA-SMK-SLB'!AT$7,FALSE)</f>
        <v>0</v>
      </c>
      <c r="AT409" s="9">
        <f>VLOOKUP($E409,'ALL-GTK-SD-SMP-SMA-SMK-SLB'!$F$14:$CG$713,'ALL-GTK-SD-SMP-SMA-SMK-SLB'!AU$7,FALSE)</f>
        <v>0</v>
      </c>
      <c r="AU409" s="9">
        <f>VLOOKUP($E409,'ALL-GTK-SD-SMP-SMA-SMK-SLB'!$F$14:$CG$713,'ALL-GTK-SD-SMP-SMA-SMK-SLB'!AV$7,FALSE)</f>
        <v>0</v>
      </c>
      <c r="AV409" s="9">
        <f>VLOOKUP($E409,'ALL-GTK-SD-SMP-SMA-SMK-SLB'!$F$14:$CG$713,'ALL-GTK-SD-SMP-SMA-SMK-SLB'!AW$7,FALSE)</f>
        <v>0</v>
      </c>
      <c r="AW409" s="9">
        <f>VLOOKUP($E409,'ALL-GTK-SD-SMP-SMA-SMK-SLB'!$F$14:$CG$713,'ALL-GTK-SD-SMP-SMA-SMK-SLB'!AX$7,FALSE)</f>
        <v>0</v>
      </c>
      <c r="AX409" s="9">
        <f>VLOOKUP($E409,'ALL-GTK-SD-SMP-SMA-SMK-SLB'!$F$14:$CG$713,'ALL-GTK-SD-SMP-SMA-SMK-SLB'!AY$7,FALSE)</f>
        <v>3</v>
      </c>
      <c r="AY409" s="9">
        <f>VLOOKUP($E409,'ALL-GTK-SD-SMP-SMA-SMK-SLB'!$F$14:$CG$713,'ALL-GTK-SD-SMP-SMA-SMK-SLB'!AZ$7,FALSE)</f>
        <v>5</v>
      </c>
      <c r="AZ409" s="9">
        <f>VLOOKUP($E409,'ALL-GTK-SD-SMP-SMA-SMK-SLB'!$F$14:$CG$713,'ALL-GTK-SD-SMP-SMA-SMK-SLB'!BA$7,FALSE)</f>
        <v>0</v>
      </c>
      <c r="BA409" s="9">
        <f>VLOOKUP($E409,'ALL-GTK-SD-SMP-SMA-SMK-SLB'!$F$14:$CG$713,'ALL-GTK-SD-SMP-SMA-SMK-SLB'!BB$7,FALSE)</f>
        <v>0</v>
      </c>
      <c r="BB409" s="9">
        <f>VLOOKUP($E409,'ALL-GTK-SD-SMP-SMA-SMK-SLB'!$F$14:$CG$713,'ALL-GTK-SD-SMP-SMA-SMK-SLB'!BC$7,FALSE)</f>
        <v>0</v>
      </c>
      <c r="BC409" s="9">
        <f>VLOOKUP($E409,'ALL-GTK-SD-SMP-SMA-SMK-SLB'!$F$14:$CG$713,'ALL-GTK-SD-SMP-SMA-SMK-SLB'!BD$7,FALSE)</f>
        <v>0</v>
      </c>
      <c r="BD409" s="310">
        <f t="shared" si="236"/>
        <v>0</v>
      </c>
      <c r="BE409" s="310">
        <f t="shared" si="237"/>
        <v>0</v>
      </c>
      <c r="BF409" s="10">
        <f t="shared" si="238"/>
        <v>0</v>
      </c>
      <c r="BG409" s="311">
        <f t="shared" si="239"/>
        <v>3</v>
      </c>
      <c r="BH409" s="311">
        <f t="shared" si="240"/>
        <v>5</v>
      </c>
      <c r="BI409" s="10">
        <f t="shared" si="241"/>
        <v>8</v>
      </c>
      <c r="BJ409" s="44">
        <f t="shared" si="242"/>
        <v>3</v>
      </c>
      <c r="BK409" s="44">
        <f t="shared" si="243"/>
        <v>5</v>
      </c>
      <c r="BL409" s="11">
        <f t="shared" si="244"/>
        <v>8</v>
      </c>
      <c r="BM409" s="9">
        <f>VLOOKUP($E409,'ALL-GTK-SD-SMP-SMA-SMK-SLB'!$F$14:$CG$713,'ALL-GTK-SD-SMP-SMA-SMK-SLB'!BN$7,FALSE)</f>
        <v>0</v>
      </c>
      <c r="BN409" s="9">
        <f>VLOOKUP($E409,'ALL-GTK-SD-SMP-SMA-SMK-SLB'!$F$14:$CG$713,'ALL-GTK-SD-SMP-SMA-SMK-SLB'!BO$7,FALSE)</f>
        <v>0</v>
      </c>
      <c r="BO409" s="9">
        <f>VLOOKUP($E409,'ALL-GTK-SD-SMP-SMA-SMK-SLB'!$F$14:$CG$713,'ALL-GTK-SD-SMP-SMA-SMK-SLB'!BP$7,FALSE)</f>
        <v>0</v>
      </c>
      <c r="BP409" s="9">
        <f>VLOOKUP($E409,'ALL-GTK-SD-SMP-SMA-SMK-SLB'!$F$14:$CG$713,'ALL-GTK-SD-SMP-SMA-SMK-SLB'!BQ$7,FALSE)</f>
        <v>0</v>
      </c>
      <c r="BQ409" s="9">
        <f>VLOOKUP($E409,'ALL-GTK-SD-SMP-SMA-SMK-SLB'!$F$14:$CG$713,'ALL-GTK-SD-SMP-SMA-SMK-SLB'!BR$7,FALSE)</f>
        <v>0</v>
      </c>
      <c r="BR409" s="9">
        <f>VLOOKUP($E409,'ALL-GTK-SD-SMP-SMA-SMK-SLB'!$F$14:$CG$713,'ALL-GTK-SD-SMP-SMA-SMK-SLB'!BS$7,FALSE)</f>
        <v>0</v>
      </c>
      <c r="BS409" s="9">
        <f>VLOOKUP($E409,'ALL-GTK-SD-SMP-SMA-SMK-SLB'!$F$14:$CG$713,'ALL-GTK-SD-SMP-SMA-SMK-SLB'!BT$7,FALSE)</f>
        <v>1</v>
      </c>
      <c r="BT409" s="9">
        <f>VLOOKUP($E409,'ALL-GTK-SD-SMP-SMA-SMK-SLB'!$F$14:$CG$713,'ALL-GTK-SD-SMP-SMA-SMK-SLB'!BU$7,FALSE)</f>
        <v>0</v>
      </c>
      <c r="BU409" s="299">
        <f t="shared" si="245"/>
        <v>1</v>
      </c>
      <c r="BV409" s="299">
        <f t="shared" si="246"/>
        <v>0</v>
      </c>
      <c r="BW409" s="44">
        <f t="shared" si="247"/>
        <v>1</v>
      </c>
      <c r="BX409" s="44">
        <f t="shared" si="248"/>
        <v>0</v>
      </c>
      <c r="BY409" s="11">
        <f t="shared" si="249"/>
        <v>1</v>
      </c>
      <c r="BZ409" s="14">
        <f t="shared" si="250"/>
        <v>3</v>
      </c>
      <c r="CA409" s="14">
        <f t="shared" si="251"/>
        <v>5</v>
      </c>
      <c r="CB409" s="13">
        <f t="shared" si="252"/>
        <v>1</v>
      </c>
      <c r="CC409" s="13">
        <f t="shared" si="253"/>
        <v>0</v>
      </c>
      <c r="CD409" s="312">
        <f t="shared" si="254"/>
        <v>4</v>
      </c>
      <c r="CE409" s="312">
        <f t="shared" si="255"/>
        <v>5</v>
      </c>
      <c r="CF409" s="313">
        <f t="shared" si="256"/>
        <v>9</v>
      </c>
      <c r="CG409" s="302" t="str">
        <f t="shared" si="257"/>
        <v>OK</v>
      </c>
    </row>
    <row r="410" spans="1:85" ht="14.25" x14ac:dyDescent="0.25">
      <c r="A410" s="6">
        <v>398</v>
      </c>
      <c r="B410" s="495">
        <v>398</v>
      </c>
      <c r="C410" s="495" t="s">
        <v>6</v>
      </c>
      <c r="D410" s="496" t="s">
        <v>22</v>
      </c>
      <c r="E410" s="626">
        <v>20319437</v>
      </c>
      <c r="F410" s="627" t="s">
        <v>666</v>
      </c>
      <c r="G410" s="624" t="s">
        <v>52</v>
      </c>
      <c r="H410" s="9">
        <f>VLOOKUP($E410,'ALL-GTK-SD-SMP-SMA-SMK-SLB'!$F$14:$CG$713,'ALL-GTK-SD-SMP-SMA-SMK-SLB'!I$7,FALSE)</f>
        <v>0</v>
      </c>
      <c r="I410" s="9">
        <f>VLOOKUP($E410,'ALL-GTK-SD-SMP-SMA-SMK-SLB'!$F$14:$CG$713,'ALL-GTK-SD-SMP-SMA-SMK-SLB'!J$7,FALSE)</f>
        <v>0</v>
      </c>
      <c r="J410" s="9">
        <f>VLOOKUP($E410,'ALL-GTK-SD-SMP-SMA-SMK-SLB'!$F$14:$CG$713,'ALL-GTK-SD-SMP-SMA-SMK-SLB'!K$7,FALSE)</f>
        <v>0</v>
      </c>
      <c r="K410" s="9">
        <f>VLOOKUP($E410,'ALL-GTK-SD-SMP-SMA-SMK-SLB'!$F$14:$CG$713,'ALL-GTK-SD-SMP-SMA-SMK-SLB'!L$7,FALSE)</f>
        <v>0</v>
      </c>
      <c r="L410" s="9">
        <f>VLOOKUP($E410,'ALL-GTK-SD-SMP-SMA-SMK-SLB'!$F$14:$CG$713,'ALL-GTK-SD-SMP-SMA-SMK-SLB'!M$7,FALSE)</f>
        <v>2</v>
      </c>
      <c r="M410" s="9">
        <f>VLOOKUP($E410,'ALL-GTK-SD-SMP-SMA-SMK-SLB'!$F$14:$CG$713,'ALL-GTK-SD-SMP-SMA-SMK-SLB'!N$7,FALSE)</f>
        <v>2</v>
      </c>
      <c r="N410" s="9">
        <f>VLOOKUP($E410,'ALL-GTK-SD-SMP-SMA-SMK-SLB'!$F$14:$CG$713,'ALL-GTK-SD-SMP-SMA-SMK-SLB'!O$7,FALSE)</f>
        <v>0</v>
      </c>
      <c r="O410" s="9">
        <f>VLOOKUP($E410,'ALL-GTK-SD-SMP-SMA-SMK-SLB'!$F$14:$CG$713,'ALL-GTK-SD-SMP-SMA-SMK-SLB'!P$7,FALSE)</f>
        <v>2</v>
      </c>
      <c r="P410" s="299">
        <f t="shared" si="222"/>
        <v>2</v>
      </c>
      <c r="Q410" s="299">
        <f t="shared" si="223"/>
        <v>4</v>
      </c>
      <c r="R410" s="300">
        <f t="shared" si="224"/>
        <v>6</v>
      </c>
      <c r="S410" s="9">
        <f>VLOOKUP($E410,'ALL-GTK-SD-SMP-SMA-SMK-SLB'!$F$14:$CG$713,'ALL-GTK-SD-SMP-SMA-SMK-SLB'!T$7,FALSE)</f>
        <v>0</v>
      </c>
      <c r="T410" s="9">
        <f>VLOOKUP($E410,'ALL-GTK-SD-SMP-SMA-SMK-SLB'!$F$14:$CG$713,'ALL-GTK-SD-SMP-SMA-SMK-SLB'!U$7,FALSE)</f>
        <v>0</v>
      </c>
      <c r="U410" s="9">
        <f>VLOOKUP($E410,'ALL-GTK-SD-SMP-SMA-SMK-SLB'!$F$14:$CG$713,'ALL-GTK-SD-SMP-SMA-SMK-SLB'!V$7,FALSE)</f>
        <v>1</v>
      </c>
      <c r="V410" s="9">
        <f>VLOOKUP($E410,'ALL-GTK-SD-SMP-SMA-SMK-SLB'!$F$14:$CG$713,'ALL-GTK-SD-SMP-SMA-SMK-SLB'!W$7,FALSE)</f>
        <v>2</v>
      </c>
      <c r="W410" s="9">
        <f>VLOOKUP($E410,'ALL-GTK-SD-SMP-SMA-SMK-SLB'!$F$14:$CG$713,'ALL-GTK-SD-SMP-SMA-SMK-SLB'!X$7,FALSE)</f>
        <v>0</v>
      </c>
      <c r="X410" s="9">
        <f>VLOOKUP($E410,'ALL-GTK-SD-SMP-SMA-SMK-SLB'!$F$14:$CG$713,'ALL-GTK-SD-SMP-SMA-SMK-SLB'!Y$7,FALSE)</f>
        <v>0</v>
      </c>
      <c r="Y410" s="299">
        <f t="shared" si="225"/>
        <v>1</v>
      </c>
      <c r="Z410" s="299">
        <f t="shared" si="226"/>
        <v>2</v>
      </c>
      <c r="AA410" s="10">
        <f t="shared" si="227"/>
        <v>3</v>
      </c>
      <c r="AB410" s="44">
        <f t="shared" si="228"/>
        <v>3</v>
      </c>
      <c r="AC410" s="44">
        <f t="shared" si="229"/>
        <v>6</v>
      </c>
      <c r="AD410" s="11">
        <f t="shared" si="230"/>
        <v>9</v>
      </c>
      <c r="AE410" s="9">
        <f>VLOOKUP($E410,'ALL-GTK-SD-SMP-SMA-SMK-SLB'!$F$14:$CG$713,'ALL-GTK-SD-SMP-SMA-SMK-SLB'!AF$7,FALSE)</f>
        <v>0</v>
      </c>
      <c r="AF410" s="9">
        <f>VLOOKUP($E410,'ALL-GTK-SD-SMP-SMA-SMK-SLB'!$F$14:$CG$713,'ALL-GTK-SD-SMP-SMA-SMK-SLB'!AG$7,FALSE)</f>
        <v>3</v>
      </c>
      <c r="AG410" s="10">
        <f t="shared" si="231"/>
        <v>3</v>
      </c>
      <c r="AH410" s="9">
        <f>VLOOKUP($E410,'ALL-GTK-SD-SMP-SMA-SMK-SLB'!$F$14:$CG$713,'ALL-GTK-SD-SMP-SMA-SMK-SLB'!AI$7,FALSE)</f>
        <v>3</v>
      </c>
      <c r="AI410" s="9">
        <f>VLOOKUP($E410,'ALL-GTK-SD-SMP-SMA-SMK-SLB'!$F$14:$CG$713,'ALL-GTK-SD-SMP-SMA-SMK-SLB'!AJ$7,FALSE)</f>
        <v>3</v>
      </c>
      <c r="AJ410" s="10">
        <f t="shared" si="232"/>
        <v>6</v>
      </c>
      <c r="AK410" s="44">
        <f t="shared" si="233"/>
        <v>3</v>
      </c>
      <c r="AL410" s="44">
        <f t="shared" si="234"/>
        <v>6</v>
      </c>
      <c r="AM410" s="11">
        <f t="shared" si="235"/>
        <v>9</v>
      </c>
      <c r="AN410" s="299">
        <f>VLOOKUP($E410,'ALL-GTK-SD-SMP-SMA-SMK-SLB'!$F$14:$CG$713,'ALL-GTK-SD-SMP-SMA-SMK-SLB'!AO$7,FALSE)</f>
        <v>0</v>
      </c>
      <c r="AO410" s="299">
        <f>VLOOKUP($E410,'ALL-GTK-SD-SMP-SMA-SMK-SLB'!$F$14:$CG$713,'ALL-GTK-SD-SMP-SMA-SMK-SLB'!AP$7,FALSE)</f>
        <v>0</v>
      </c>
      <c r="AP410" s="9">
        <f>VLOOKUP($E410,'ALL-GTK-SD-SMP-SMA-SMK-SLB'!$F$14:$CG$713,'ALL-GTK-SD-SMP-SMA-SMK-SLB'!AQ$7,FALSE)</f>
        <v>0</v>
      </c>
      <c r="AQ410" s="9">
        <f>VLOOKUP($E410,'ALL-GTK-SD-SMP-SMA-SMK-SLB'!$F$14:$CG$713,'ALL-GTK-SD-SMP-SMA-SMK-SLB'!AR$7,FALSE)</f>
        <v>0</v>
      </c>
      <c r="AR410" s="9">
        <f>VLOOKUP($E410,'ALL-GTK-SD-SMP-SMA-SMK-SLB'!$F$14:$CG$713,'ALL-GTK-SD-SMP-SMA-SMK-SLB'!AS$7,FALSE)</f>
        <v>0</v>
      </c>
      <c r="AS410" s="9">
        <f>VLOOKUP($E410,'ALL-GTK-SD-SMP-SMA-SMK-SLB'!$F$14:$CG$713,'ALL-GTK-SD-SMP-SMA-SMK-SLB'!AT$7,FALSE)</f>
        <v>0</v>
      </c>
      <c r="AT410" s="9">
        <f>VLOOKUP($E410,'ALL-GTK-SD-SMP-SMA-SMK-SLB'!$F$14:$CG$713,'ALL-GTK-SD-SMP-SMA-SMK-SLB'!AU$7,FALSE)</f>
        <v>0</v>
      </c>
      <c r="AU410" s="9">
        <f>VLOOKUP($E410,'ALL-GTK-SD-SMP-SMA-SMK-SLB'!$F$14:$CG$713,'ALL-GTK-SD-SMP-SMA-SMK-SLB'!AV$7,FALSE)</f>
        <v>0</v>
      </c>
      <c r="AV410" s="9">
        <f>VLOOKUP($E410,'ALL-GTK-SD-SMP-SMA-SMK-SLB'!$F$14:$CG$713,'ALL-GTK-SD-SMP-SMA-SMK-SLB'!AW$7,FALSE)</f>
        <v>0</v>
      </c>
      <c r="AW410" s="9">
        <f>VLOOKUP($E410,'ALL-GTK-SD-SMP-SMA-SMK-SLB'!$F$14:$CG$713,'ALL-GTK-SD-SMP-SMA-SMK-SLB'!AX$7,FALSE)</f>
        <v>0</v>
      </c>
      <c r="AX410" s="9">
        <f>VLOOKUP($E410,'ALL-GTK-SD-SMP-SMA-SMK-SLB'!$F$14:$CG$713,'ALL-GTK-SD-SMP-SMA-SMK-SLB'!AY$7,FALSE)</f>
        <v>3</v>
      </c>
      <c r="AY410" s="9">
        <f>VLOOKUP($E410,'ALL-GTK-SD-SMP-SMA-SMK-SLB'!$F$14:$CG$713,'ALL-GTK-SD-SMP-SMA-SMK-SLB'!AZ$7,FALSE)</f>
        <v>6</v>
      </c>
      <c r="AZ410" s="9">
        <f>VLOOKUP($E410,'ALL-GTK-SD-SMP-SMA-SMK-SLB'!$F$14:$CG$713,'ALL-GTK-SD-SMP-SMA-SMK-SLB'!BA$7,FALSE)</f>
        <v>0</v>
      </c>
      <c r="BA410" s="9">
        <f>VLOOKUP($E410,'ALL-GTK-SD-SMP-SMA-SMK-SLB'!$F$14:$CG$713,'ALL-GTK-SD-SMP-SMA-SMK-SLB'!BB$7,FALSE)</f>
        <v>0</v>
      </c>
      <c r="BB410" s="9">
        <f>VLOOKUP($E410,'ALL-GTK-SD-SMP-SMA-SMK-SLB'!$F$14:$CG$713,'ALL-GTK-SD-SMP-SMA-SMK-SLB'!BC$7,FALSE)</f>
        <v>0</v>
      </c>
      <c r="BC410" s="9">
        <f>VLOOKUP($E410,'ALL-GTK-SD-SMP-SMA-SMK-SLB'!$F$14:$CG$713,'ALL-GTK-SD-SMP-SMA-SMK-SLB'!BD$7,FALSE)</f>
        <v>0</v>
      </c>
      <c r="BD410" s="310">
        <f t="shared" si="236"/>
        <v>0</v>
      </c>
      <c r="BE410" s="310">
        <f t="shared" si="237"/>
        <v>0</v>
      </c>
      <c r="BF410" s="10">
        <f t="shared" si="238"/>
        <v>0</v>
      </c>
      <c r="BG410" s="311">
        <f t="shared" si="239"/>
        <v>3</v>
      </c>
      <c r="BH410" s="311">
        <f t="shared" si="240"/>
        <v>6</v>
      </c>
      <c r="BI410" s="10">
        <f t="shared" si="241"/>
        <v>9</v>
      </c>
      <c r="BJ410" s="44">
        <f t="shared" si="242"/>
        <v>3</v>
      </c>
      <c r="BK410" s="44">
        <f t="shared" si="243"/>
        <v>6</v>
      </c>
      <c r="BL410" s="11">
        <f t="shared" si="244"/>
        <v>9</v>
      </c>
      <c r="BM410" s="9">
        <f>VLOOKUP($E410,'ALL-GTK-SD-SMP-SMA-SMK-SLB'!$F$14:$CG$713,'ALL-GTK-SD-SMP-SMA-SMK-SLB'!BN$7,FALSE)</f>
        <v>1</v>
      </c>
      <c r="BN410" s="9">
        <f>VLOOKUP($E410,'ALL-GTK-SD-SMP-SMA-SMK-SLB'!$F$14:$CG$713,'ALL-GTK-SD-SMP-SMA-SMK-SLB'!BO$7,FALSE)</f>
        <v>0</v>
      </c>
      <c r="BO410" s="9">
        <f>VLOOKUP($E410,'ALL-GTK-SD-SMP-SMA-SMK-SLB'!$F$14:$CG$713,'ALL-GTK-SD-SMP-SMA-SMK-SLB'!BP$7,FALSE)</f>
        <v>0</v>
      </c>
      <c r="BP410" s="9">
        <f>VLOOKUP($E410,'ALL-GTK-SD-SMP-SMA-SMK-SLB'!$F$14:$CG$713,'ALL-GTK-SD-SMP-SMA-SMK-SLB'!BQ$7,FALSE)</f>
        <v>0</v>
      </c>
      <c r="BQ410" s="9">
        <f>VLOOKUP($E410,'ALL-GTK-SD-SMP-SMA-SMK-SLB'!$F$14:$CG$713,'ALL-GTK-SD-SMP-SMA-SMK-SLB'!BR$7,FALSE)</f>
        <v>0</v>
      </c>
      <c r="BR410" s="9">
        <f>VLOOKUP($E410,'ALL-GTK-SD-SMP-SMA-SMK-SLB'!$F$14:$CG$713,'ALL-GTK-SD-SMP-SMA-SMK-SLB'!BS$7,FALSE)</f>
        <v>0</v>
      </c>
      <c r="BS410" s="9">
        <f>VLOOKUP($E410,'ALL-GTK-SD-SMP-SMA-SMK-SLB'!$F$14:$CG$713,'ALL-GTK-SD-SMP-SMA-SMK-SLB'!BT$7,FALSE)</f>
        <v>0</v>
      </c>
      <c r="BT410" s="9">
        <f>VLOOKUP($E410,'ALL-GTK-SD-SMP-SMA-SMK-SLB'!$F$14:$CG$713,'ALL-GTK-SD-SMP-SMA-SMK-SLB'!BU$7,FALSE)</f>
        <v>0</v>
      </c>
      <c r="BU410" s="299">
        <f t="shared" si="245"/>
        <v>0</v>
      </c>
      <c r="BV410" s="299">
        <f t="shared" si="246"/>
        <v>0</v>
      </c>
      <c r="BW410" s="44">
        <f t="shared" si="247"/>
        <v>1</v>
      </c>
      <c r="BX410" s="44">
        <f t="shared" si="248"/>
        <v>0</v>
      </c>
      <c r="BY410" s="11">
        <f t="shared" si="249"/>
        <v>1</v>
      </c>
      <c r="BZ410" s="14">
        <f t="shared" si="250"/>
        <v>3</v>
      </c>
      <c r="CA410" s="14">
        <f t="shared" si="251"/>
        <v>6</v>
      </c>
      <c r="CB410" s="13">
        <f t="shared" si="252"/>
        <v>1</v>
      </c>
      <c r="CC410" s="13">
        <f t="shared" si="253"/>
        <v>0</v>
      </c>
      <c r="CD410" s="312">
        <f t="shared" si="254"/>
        <v>4</v>
      </c>
      <c r="CE410" s="312">
        <f t="shared" si="255"/>
        <v>6</v>
      </c>
      <c r="CF410" s="313">
        <f t="shared" si="256"/>
        <v>10</v>
      </c>
      <c r="CG410" s="302" t="str">
        <f t="shared" si="257"/>
        <v>OK</v>
      </c>
    </row>
    <row r="411" spans="1:85" ht="14.25" x14ac:dyDescent="0.25">
      <c r="A411" s="6">
        <v>399</v>
      </c>
      <c r="B411" s="495">
        <v>399</v>
      </c>
      <c r="C411" s="495" t="s">
        <v>6</v>
      </c>
      <c r="D411" s="496" t="s">
        <v>22</v>
      </c>
      <c r="E411" s="626">
        <v>20319418</v>
      </c>
      <c r="F411" s="627" t="s">
        <v>667</v>
      </c>
      <c r="G411" s="624" t="s">
        <v>52</v>
      </c>
      <c r="H411" s="9">
        <f>VLOOKUP($E411,'ALL-GTK-SD-SMP-SMA-SMK-SLB'!$F$14:$CG$713,'ALL-GTK-SD-SMP-SMA-SMK-SLB'!I$7,FALSE)</f>
        <v>0</v>
      </c>
      <c r="I411" s="9">
        <f>VLOOKUP($E411,'ALL-GTK-SD-SMP-SMA-SMK-SLB'!$F$14:$CG$713,'ALL-GTK-SD-SMP-SMA-SMK-SLB'!J$7,FALSE)</f>
        <v>0</v>
      </c>
      <c r="J411" s="9">
        <f>VLOOKUP($E411,'ALL-GTK-SD-SMP-SMA-SMK-SLB'!$F$14:$CG$713,'ALL-GTK-SD-SMP-SMA-SMK-SLB'!K$7,FALSE)</f>
        <v>0</v>
      </c>
      <c r="K411" s="9">
        <f>VLOOKUP($E411,'ALL-GTK-SD-SMP-SMA-SMK-SLB'!$F$14:$CG$713,'ALL-GTK-SD-SMP-SMA-SMK-SLB'!L$7,FALSE)</f>
        <v>0</v>
      </c>
      <c r="L411" s="9">
        <f>VLOOKUP($E411,'ALL-GTK-SD-SMP-SMA-SMK-SLB'!$F$14:$CG$713,'ALL-GTK-SD-SMP-SMA-SMK-SLB'!M$7,FALSE)</f>
        <v>2</v>
      </c>
      <c r="M411" s="9">
        <f>VLOOKUP($E411,'ALL-GTK-SD-SMP-SMA-SMK-SLB'!$F$14:$CG$713,'ALL-GTK-SD-SMP-SMA-SMK-SLB'!N$7,FALSE)</f>
        <v>5</v>
      </c>
      <c r="N411" s="9">
        <f>VLOOKUP($E411,'ALL-GTK-SD-SMP-SMA-SMK-SLB'!$F$14:$CG$713,'ALL-GTK-SD-SMP-SMA-SMK-SLB'!O$7,FALSE)</f>
        <v>0</v>
      </c>
      <c r="O411" s="9">
        <f>VLOOKUP($E411,'ALL-GTK-SD-SMP-SMA-SMK-SLB'!$F$14:$CG$713,'ALL-GTK-SD-SMP-SMA-SMK-SLB'!P$7,FALSE)</f>
        <v>2</v>
      </c>
      <c r="P411" s="299">
        <f t="shared" si="222"/>
        <v>2</v>
      </c>
      <c r="Q411" s="299">
        <f t="shared" si="223"/>
        <v>7</v>
      </c>
      <c r="R411" s="300">
        <f t="shared" si="224"/>
        <v>9</v>
      </c>
      <c r="S411" s="9">
        <f>VLOOKUP($E411,'ALL-GTK-SD-SMP-SMA-SMK-SLB'!$F$14:$CG$713,'ALL-GTK-SD-SMP-SMA-SMK-SLB'!T$7,FALSE)</f>
        <v>0</v>
      </c>
      <c r="T411" s="9">
        <f>VLOOKUP($E411,'ALL-GTK-SD-SMP-SMA-SMK-SLB'!$F$14:$CG$713,'ALL-GTK-SD-SMP-SMA-SMK-SLB'!U$7,FALSE)</f>
        <v>0</v>
      </c>
      <c r="U411" s="9">
        <f>VLOOKUP($E411,'ALL-GTK-SD-SMP-SMA-SMK-SLB'!$F$14:$CG$713,'ALL-GTK-SD-SMP-SMA-SMK-SLB'!V$7,FALSE)</f>
        <v>0</v>
      </c>
      <c r="V411" s="9">
        <f>VLOOKUP($E411,'ALL-GTK-SD-SMP-SMA-SMK-SLB'!$F$14:$CG$713,'ALL-GTK-SD-SMP-SMA-SMK-SLB'!W$7,FALSE)</f>
        <v>3</v>
      </c>
      <c r="W411" s="9">
        <f>VLOOKUP($E411,'ALL-GTK-SD-SMP-SMA-SMK-SLB'!$F$14:$CG$713,'ALL-GTK-SD-SMP-SMA-SMK-SLB'!X$7,FALSE)</f>
        <v>1</v>
      </c>
      <c r="X411" s="9">
        <f>VLOOKUP($E411,'ALL-GTK-SD-SMP-SMA-SMK-SLB'!$F$14:$CG$713,'ALL-GTK-SD-SMP-SMA-SMK-SLB'!Y$7,FALSE)</f>
        <v>5</v>
      </c>
      <c r="Y411" s="299">
        <f t="shared" si="225"/>
        <v>1</v>
      </c>
      <c r="Z411" s="299">
        <f t="shared" si="226"/>
        <v>8</v>
      </c>
      <c r="AA411" s="10">
        <f t="shared" si="227"/>
        <v>9</v>
      </c>
      <c r="AB411" s="44">
        <f t="shared" si="228"/>
        <v>3</v>
      </c>
      <c r="AC411" s="44">
        <f t="shared" si="229"/>
        <v>15</v>
      </c>
      <c r="AD411" s="11">
        <f t="shared" si="230"/>
        <v>18</v>
      </c>
      <c r="AE411" s="9">
        <f>VLOOKUP($E411,'ALL-GTK-SD-SMP-SMA-SMK-SLB'!$F$14:$CG$713,'ALL-GTK-SD-SMP-SMA-SMK-SLB'!AF$7,FALSE)</f>
        <v>0</v>
      </c>
      <c r="AF411" s="9">
        <f>VLOOKUP($E411,'ALL-GTK-SD-SMP-SMA-SMK-SLB'!$F$14:$CG$713,'ALL-GTK-SD-SMP-SMA-SMK-SLB'!AG$7,FALSE)</f>
        <v>10</v>
      </c>
      <c r="AG411" s="10">
        <f t="shared" si="231"/>
        <v>10</v>
      </c>
      <c r="AH411" s="9">
        <f>VLOOKUP($E411,'ALL-GTK-SD-SMP-SMA-SMK-SLB'!$F$14:$CG$713,'ALL-GTK-SD-SMP-SMA-SMK-SLB'!AI$7,FALSE)</f>
        <v>3</v>
      </c>
      <c r="AI411" s="9">
        <f>VLOOKUP($E411,'ALL-GTK-SD-SMP-SMA-SMK-SLB'!$F$14:$CG$713,'ALL-GTK-SD-SMP-SMA-SMK-SLB'!AJ$7,FALSE)</f>
        <v>5</v>
      </c>
      <c r="AJ411" s="10">
        <f t="shared" si="232"/>
        <v>8</v>
      </c>
      <c r="AK411" s="44">
        <f t="shared" si="233"/>
        <v>3</v>
      </c>
      <c r="AL411" s="44">
        <f t="shared" si="234"/>
        <v>15</v>
      </c>
      <c r="AM411" s="11">
        <f t="shared" si="235"/>
        <v>18</v>
      </c>
      <c r="AN411" s="299">
        <f>VLOOKUP($E411,'ALL-GTK-SD-SMP-SMA-SMK-SLB'!$F$14:$CG$713,'ALL-GTK-SD-SMP-SMA-SMK-SLB'!AO$7,FALSE)</f>
        <v>0</v>
      </c>
      <c r="AO411" s="299">
        <f>VLOOKUP($E411,'ALL-GTK-SD-SMP-SMA-SMK-SLB'!$F$14:$CG$713,'ALL-GTK-SD-SMP-SMA-SMK-SLB'!AP$7,FALSE)</f>
        <v>0</v>
      </c>
      <c r="AP411" s="9">
        <f>VLOOKUP($E411,'ALL-GTK-SD-SMP-SMA-SMK-SLB'!$F$14:$CG$713,'ALL-GTK-SD-SMP-SMA-SMK-SLB'!AQ$7,FALSE)</f>
        <v>0</v>
      </c>
      <c r="AQ411" s="9">
        <f>VLOOKUP($E411,'ALL-GTK-SD-SMP-SMA-SMK-SLB'!$F$14:$CG$713,'ALL-GTK-SD-SMP-SMA-SMK-SLB'!AR$7,FALSE)</f>
        <v>0</v>
      </c>
      <c r="AR411" s="9">
        <f>VLOOKUP($E411,'ALL-GTK-SD-SMP-SMA-SMK-SLB'!$F$14:$CG$713,'ALL-GTK-SD-SMP-SMA-SMK-SLB'!AS$7,FALSE)</f>
        <v>0</v>
      </c>
      <c r="AS411" s="9">
        <f>VLOOKUP($E411,'ALL-GTK-SD-SMP-SMA-SMK-SLB'!$F$14:$CG$713,'ALL-GTK-SD-SMP-SMA-SMK-SLB'!AT$7,FALSE)</f>
        <v>0</v>
      </c>
      <c r="AT411" s="9">
        <f>VLOOKUP($E411,'ALL-GTK-SD-SMP-SMA-SMK-SLB'!$F$14:$CG$713,'ALL-GTK-SD-SMP-SMA-SMK-SLB'!AU$7,FALSE)</f>
        <v>0</v>
      </c>
      <c r="AU411" s="9">
        <f>VLOOKUP($E411,'ALL-GTK-SD-SMP-SMA-SMK-SLB'!$F$14:$CG$713,'ALL-GTK-SD-SMP-SMA-SMK-SLB'!AV$7,FALSE)</f>
        <v>0</v>
      </c>
      <c r="AV411" s="9">
        <f>VLOOKUP($E411,'ALL-GTK-SD-SMP-SMA-SMK-SLB'!$F$14:$CG$713,'ALL-GTK-SD-SMP-SMA-SMK-SLB'!AW$7,FALSE)</f>
        <v>0</v>
      </c>
      <c r="AW411" s="9">
        <f>VLOOKUP($E411,'ALL-GTK-SD-SMP-SMA-SMK-SLB'!$F$14:$CG$713,'ALL-GTK-SD-SMP-SMA-SMK-SLB'!AX$7,FALSE)</f>
        <v>0</v>
      </c>
      <c r="AX411" s="9">
        <f>VLOOKUP($E411,'ALL-GTK-SD-SMP-SMA-SMK-SLB'!$F$14:$CG$713,'ALL-GTK-SD-SMP-SMA-SMK-SLB'!AY$7,FALSE)</f>
        <v>3</v>
      </c>
      <c r="AY411" s="9">
        <f>VLOOKUP($E411,'ALL-GTK-SD-SMP-SMA-SMK-SLB'!$F$14:$CG$713,'ALL-GTK-SD-SMP-SMA-SMK-SLB'!AZ$7,FALSE)</f>
        <v>14</v>
      </c>
      <c r="AZ411" s="9">
        <f>VLOOKUP($E411,'ALL-GTK-SD-SMP-SMA-SMK-SLB'!$F$14:$CG$713,'ALL-GTK-SD-SMP-SMA-SMK-SLB'!BA$7,FALSE)</f>
        <v>0</v>
      </c>
      <c r="BA411" s="9">
        <f>VLOOKUP($E411,'ALL-GTK-SD-SMP-SMA-SMK-SLB'!$F$14:$CG$713,'ALL-GTK-SD-SMP-SMA-SMK-SLB'!BB$7,FALSE)</f>
        <v>1</v>
      </c>
      <c r="BB411" s="9">
        <f>VLOOKUP($E411,'ALL-GTK-SD-SMP-SMA-SMK-SLB'!$F$14:$CG$713,'ALL-GTK-SD-SMP-SMA-SMK-SLB'!BC$7,FALSE)</f>
        <v>0</v>
      </c>
      <c r="BC411" s="9">
        <f>VLOOKUP($E411,'ALL-GTK-SD-SMP-SMA-SMK-SLB'!$F$14:$CG$713,'ALL-GTK-SD-SMP-SMA-SMK-SLB'!BD$7,FALSE)</f>
        <v>0</v>
      </c>
      <c r="BD411" s="310">
        <f t="shared" si="236"/>
        <v>0</v>
      </c>
      <c r="BE411" s="310">
        <f t="shared" si="237"/>
        <v>0</v>
      </c>
      <c r="BF411" s="10">
        <f t="shared" si="238"/>
        <v>0</v>
      </c>
      <c r="BG411" s="311">
        <f t="shared" si="239"/>
        <v>3</v>
      </c>
      <c r="BH411" s="311">
        <f t="shared" si="240"/>
        <v>15</v>
      </c>
      <c r="BI411" s="10">
        <f t="shared" si="241"/>
        <v>18</v>
      </c>
      <c r="BJ411" s="44">
        <f t="shared" si="242"/>
        <v>3</v>
      </c>
      <c r="BK411" s="44">
        <f t="shared" si="243"/>
        <v>15</v>
      </c>
      <c r="BL411" s="11">
        <f t="shared" si="244"/>
        <v>18</v>
      </c>
      <c r="BM411" s="9">
        <f>VLOOKUP($E411,'ALL-GTK-SD-SMP-SMA-SMK-SLB'!$F$14:$CG$713,'ALL-GTK-SD-SMP-SMA-SMK-SLB'!BN$7,FALSE)</f>
        <v>0</v>
      </c>
      <c r="BN411" s="9">
        <f>VLOOKUP($E411,'ALL-GTK-SD-SMP-SMA-SMK-SLB'!$F$14:$CG$713,'ALL-GTK-SD-SMP-SMA-SMK-SLB'!BO$7,FALSE)</f>
        <v>0</v>
      </c>
      <c r="BO411" s="9">
        <f>VLOOKUP($E411,'ALL-GTK-SD-SMP-SMA-SMK-SLB'!$F$14:$CG$713,'ALL-GTK-SD-SMP-SMA-SMK-SLB'!BP$7,FALSE)</f>
        <v>0</v>
      </c>
      <c r="BP411" s="9">
        <f>VLOOKUP($E411,'ALL-GTK-SD-SMP-SMA-SMK-SLB'!$F$14:$CG$713,'ALL-GTK-SD-SMP-SMA-SMK-SLB'!BQ$7,FALSE)</f>
        <v>0</v>
      </c>
      <c r="BQ411" s="9">
        <f>VLOOKUP($E411,'ALL-GTK-SD-SMP-SMA-SMK-SLB'!$F$14:$CG$713,'ALL-GTK-SD-SMP-SMA-SMK-SLB'!BR$7,FALSE)</f>
        <v>0</v>
      </c>
      <c r="BR411" s="9">
        <f>VLOOKUP($E411,'ALL-GTK-SD-SMP-SMA-SMK-SLB'!$F$14:$CG$713,'ALL-GTK-SD-SMP-SMA-SMK-SLB'!BS$7,FALSE)</f>
        <v>0</v>
      </c>
      <c r="BS411" s="9">
        <f>VLOOKUP($E411,'ALL-GTK-SD-SMP-SMA-SMK-SLB'!$F$14:$CG$713,'ALL-GTK-SD-SMP-SMA-SMK-SLB'!BT$7,FALSE)</f>
        <v>1</v>
      </c>
      <c r="BT411" s="9">
        <f>VLOOKUP($E411,'ALL-GTK-SD-SMP-SMA-SMK-SLB'!$F$14:$CG$713,'ALL-GTK-SD-SMP-SMA-SMK-SLB'!BU$7,FALSE)</f>
        <v>0</v>
      </c>
      <c r="BU411" s="299">
        <f t="shared" si="245"/>
        <v>1</v>
      </c>
      <c r="BV411" s="299">
        <f t="shared" si="246"/>
        <v>0</v>
      </c>
      <c r="BW411" s="44">
        <f t="shared" si="247"/>
        <v>1</v>
      </c>
      <c r="BX411" s="44">
        <f t="shared" si="248"/>
        <v>0</v>
      </c>
      <c r="BY411" s="11">
        <f t="shared" si="249"/>
        <v>1</v>
      </c>
      <c r="BZ411" s="14">
        <f t="shared" si="250"/>
        <v>3</v>
      </c>
      <c r="CA411" s="14">
        <f t="shared" si="251"/>
        <v>15</v>
      </c>
      <c r="CB411" s="13">
        <f t="shared" si="252"/>
        <v>1</v>
      </c>
      <c r="CC411" s="13">
        <f t="shared" si="253"/>
        <v>0</v>
      </c>
      <c r="CD411" s="312">
        <f t="shared" si="254"/>
        <v>4</v>
      </c>
      <c r="CE411" s="312">
        <f t="shared" si="255"/>
        <v>15</v>
      </c>
      <c r="CF411" s="313">
        <f t="shared" si="256"/>
        <v>19</v>
      </c>
      <c r="CG411" s="302" t="str">
        <f t="shared" si="257"/>
        <v>OK</v>
      </c>
    </row>
    <row r="412" spans="1:85" ht="14.25" x14ac:dyDescent="0.25">
      <c r="A412" s="6">
        <v>400</v>
      </c>
      <c r="B412" s="495">
        <v>400</v>
      </c>
      <c r="C412" s="495" t="s">
        <v>6</v>
      </c>
      <c r="D412" s="496" t="s">
        <v>22</v>
      </c>
      <c r="E412" s="626">
        <v>20319407</v>
      </c>
      <c r="F412" s="627" t="s">
        <v>668</v>
      </c>
      <c r="G412" s="624" t="s">
        <v>52</v>
      </c>
      <c r="H412" s="9">
        <f>VLOOKUP($E412,'ALL-GTK-SD-SMP-SMA-SMK-SLB'!$F$14:$CG$713,'ALL-GTK-SD-SMP-SMA-SMK-SLB'!I$7,FALSE)</f>
        <v>0</v>
      </c>
      <c r="I412" s="9">
        <f>VLOOKUP($E412,'ALL-GTK-SD-SMP-SMA-SMK-SLB'!$F$14:$CG$713,'ALL-GTK-SD-SMP-SMA-SMK-SLB'!J$7,FALSE)</f>
        <v>0</v>
      </c>
      <c r="J412" s="9">
        <f>VLOOKUP($E412,'ALL-GTK-SD-SMP-SMA-SMK-SLB'!$F$14:$CG$713,'ALL-GTK-SD-SMP-SMA-SMK-SLB'!K$7,FALSE)</f>
        <v>0</v>
      </c>
      <c r="K412" s="9">
        <f>VLOOKUP($E412,'ALL-GTK-SD-SMP-SMA-SMK-SLB'!$F$14:$CG$713,'ALL-GTK-SD-SMP-SMA-SMK-SLB'!L$7,FALSE)</f>
        <v>0</v>
      </c>
      <c r="L412" s="9">
        <f>VLOOKUP($E412,'ALL-GTK-SD-SMP-SMA-SMK-SLB'!$F$14:$CG$713,'ALL-GTK-SD-SMP-SMA-SMK-SLB'!M$7,FALSE)</f>
        <v>3</v>
      </c>
      <c r="M412" s="9">
        <f>VLOOKUP($E412,'ALL-GTK-SD-SMP-SMA-SMK-SLB'!$F$14:$CG$713,'ALL-GTK-SD-SMP-SMA-SMK-SLB'!N$7,FALSE)</f>
        <v>1</v>
      </c>
      <c r="N412" s="9">
        <f>VLOOKUP($E412,'ALL-GTK-SD-SMP-SMA-SMK-SLB'!$F$14:$CG$713,'ALL-GTK-SD-SMP-SMA-SMK-SLB'!O$7,FALSE)</f>
        <v>0</v>
      </c>
      <c r="O412" s="9">
        <f>VLOOKUP($E412,'ALL-GTK-SD-SMP-SMA-SMK-SLB'!$F$14:$CG$713,'ALL-GTK-SD-SMP-SMA-SMK-SLB'!P$7,FALSE)</f>
        <v>1</v>
      </c>
      <c r="P412" s="299">
        <f t="shared" si="222"/>
        <v>3</v>
      </c>
      <c r="Q412" s="299">
        <f t="shared" si="223"/>
        <v>2</v>
      </c>
      <c r="R412" s="300">
        <f t="shared" si="224"/>
        <v>5</v>
      </c>
      <c r="S412" s="9">
        <f>VLOOKUP($E412,'ALL-GTK-SD-SMP-SMA-SMK-SLB'!$F$14:$CG$713,'ALL-GTK-SD-SMP-SMA-SMK-SLB'!T$7,FALSE)</f>
        <v>0</v>
      </c>
      <c r="T412" s="9">
        <f>VLOOKUP($E412,'ALL-GTK-SD-SMP-SMA-SMK-SLB'!$F$14:$CG$713,'ALL-GTK-SD-SMP-SMA-SMK-SLB'!U$7,FALSE)</f>
        <v>1</v>
      </c>
      <c r="U412" s="9">
        <f>VLOOKUP($E412,'ALL-GTK-SD-SMP-SMA-SMK-SLB'!$F$14:$CG$713,'ALL-GTK-SD-SMP-SMA-SMK-SLB'!V$7,FALSE)</f>
        <v>0</v>
      </c>
      <c r="V412" s="9">
        <f>VLOOKUP($E412,'ALL-GTK-SD-SMP-SMA-SMK-SLB'!$F$14:$CG$713,'ALL-GTK-SD-SMP-SMA-SMK-SLB'!W$7,FALSE)</f>
        <v>2</v>
      </c>
      <c r="W412" s="9">
        <f>VLOOKUP($E412,'ALL-GTK-SD-SMP-SMA-SMK-SLB'!$F$14:$CG$713,'ALL-GTK-SD-SMP-SMA-SMK-SLB'!X$7,FALSE)</f>
        <v>2</v>
      </c>
      <c r="X412" s="9">
        <f>VLOOKUP($E412,'ALL-GTK-SD-SMP-SMA-SMK-SLB'!$F$14:$CG$713,'ALL-GTK-SD-SMP-SMA-SMK-SLB'!Y$7,FALSE)</f>
        <v>0</v>
      </c>
      <c r="Y412" s="299">
        <f t="shared" si="225"/>
        <v>2</v>
      </c>
      <c r="Z412" s="299">
        <f t="shared" si="226"/>
        <v>3</v>
      </c>
      <c r="AA412" s="10">
        <f t="shared" si="227"/>
        <v>5</v>
      </c>
      <c r="AB412" s="44">
        <f t="shared" si="228"/>
        <v>5</v>
      </c>
      <c r="AC412" s="44">
        <f t="shared" si="229"/>
        <v>5</v>
      </c>
      <c r="AD412" s="11">
        <f t="shared" si="230"/>
        <v>10</v>
      </c>
      <c r="AE412" s="9">
        <f>VLOOKUP($E412,'ALL-GTK-SD-SMP-SMA-SMK-SLB'!$F$14:$CG$713,'ALL-GTK-SD-SMP-SMA-SMK-SLB'!AF$7,FALSE)</f>
        <v>4</v>
      </c>
      <c r="AF412" s="9">
        <f>VLOOKUP($E412,'ALL-GTK-SD-SMP-SMA-SMK-SLB'!$F$14:$CG$713,'ALL-GTK-SD-SMP-SMA-SMK-SLB'!AG$7,FALSE)</f>
        <v>5</v>
      </c>
      <c r="AG412" s="10">
        <f t="shared" si="231"/>
        <v>9</v>
      </c>
      <c r="AH412" s="9">
        <f>VLOOKUP($E412,'ALL-GTK-SD-SMP-SMA-SMK-SLB'!$F$14:$CG$713,'ALL-GTK-SD-SMP-SMA-SMK-SLB'!AI$7,FALSE)</f>
        <v>1</v>
      </c>
      <c r="AI412" s="9">
        <f>VLOOKUP($E412,'ALL-GTK-SD-SMP-SMA-SMK-SLB'!$F$14:$CG$713,'ALL-GTK-SD-SMP-SMA-SMK-SLB'!AJ$7,FALSE)</f>
        <v>0</v>
      </c>
      <c r="AJ412" s="10">
        <f t="shared" si="232"/>
        <v>1</v>
      </c>
      <c r="AK412" s="44">
        <f t="shared" si="233"/>
        <v>5</v>
      </c>
      <c r="AL412" s="44">
        <f t="shared" si="234"/>
        <v>5</v>
      </c>
      <c r="AM412" s="11">
        <f t="shared" si="235"/>
        <v>10</v>
      </c>
      <c r="AN412" s="299">
        <f>VLOOKUP($E412,'ALL-GTK-SD-SMP-SMA-SMK-SLB'!$F$14:$CG$713,'ALL-GTK-SD-SMP-SMA-SMK-SLB'!AO$7,FALSE)</f>
        <v>0</v>
      </c>
      <c r="AO412" s="299">
        <f>VLOOKUP($E412,'ALL-GTK-SD-SMP-SMA-SMK-SLB'!$F$14:$CG$713,'ALL-GTK-SD-SMP-SMA-SMK-SLB'!AP$7,FALSE)</f>
        <v>0</v>
      </c>
      <c r="AP412" s="9">
        <f>VLOOKUP($E412,'ALL-GTK-SD-SMP-SMA-SMK-SLB'!$F$14:$CG$713,'ALL-GTK-SD-SMP-SMA-SMK-SLB'!AQ$7,FALSE)</f>
        <v>0</v>
      </c>
      <c r="AQ412" s="9">
        <f>VLOOKUP($E412,'ALL-GTK-SD-SMP-SMA-SMK-SLB'!$F$14:$CG$713,'ALL-GTK-SD-SMP-SMA-SMK-SLB'!AR$7,FALSE)</f>
        <v>0</v>
      </c>
      <c r="AR412" s="9">
        <f>VLOOKUP($E412,'ALL-GTK-SD-SMP-SMA-SMK-SLB'!$F$14:$CG$713,'ALL-GTK-SD-SMP-SMA-SMK-SLB'!AS$7,FALSE)</f>
        <v>0</v>
      </c>
      <c r="AS412" s="9">
        <f>VLOOKUP($E412,'ALL-GTK-SD-SMP-SMA-SMK-SLB'!$F$14:$CG$713,'ALL-GTK-SD-SMP-SMA-SMK-SLB'!AT$7,FALSE)</f>
        <v>0</v>
      </c>
      <c r="AT412" s="9">
        <f>VLOOKUP($E412,'ALL-GTK-SD-SMP-SMA-SMK-SLB'!$F$14:$CG$713,'ALL-GTK-SD-SMP-SMA-SMK-SLB'!AU$7,FALSE)</f>
        <v>0</v>
      </c>
      <c r="AU412" s="9">
        <f>VLOOKUP($E412,'ALL-GTK-SD-SMP-SMA-SMK-SLB'!$F$14:$CG$713,'ALL-GTK-SD-SMP-SMA-SMK-SLB'!AV$7,FALSE)</f>
        <v>0</v>
      </c>
      <c r="AV412" s="9">
        <f>VLOOKUP($E412,'ALL-GTK-SD-SMP-SMA-SMK-SLB'!$F$14:$CG$713,'ALL-GTK-SD-SMP-SMA-SMK-SLB'!AW$7,FALSE)</f>
        <v>0</v>
      </c>
      <c r="AW412" s="9">
        <f>VLOOKUP($E412,'ALL-GTK-SD-SMP-SMA-SMK-SLB'!$F$14:$CG$713,'ALL-GTK-SD-SMP-SMA-SMK-SLB'!AX$7,FALSE)</f>
        <v>0</v>
      </c>
      <c r="AX412" s="9">
        <f>VLOOKUP($E412,'ALL-GTK-SD-SMP-SMA-SMK-SLB'!$F$14:$CG$713,'ALL-GTK-SD-SMP-SMA-SMK-SLB'!AY$7,FALSE)</f>
        <v>5</v>
      </c>
      <c r="AY412" s="9">
        <f>VLOOKUP($E412,'ALL-GTK-SD-SMP-SMA-SMK-SLB'!$F$14:$CG$713,'ALL-GTK-SD-SMP-SMA-SMK-SLB'!AZ$7,FALSE)</f>
        <v>5</v>
      </c>
      <c r="AZ412" s="9">
        <f>VLOOKUP($E412,'ALL-GTK-SD-SMP-SMA-SMK-SLB'!$F$14:$CG$713,'ALL-GTK-SD-SMP-SMA-SMK-SLB'!BA$7,FALSE)</f>
        <v>0</v>
      </c>
      <c r="BA412" s="9">
        <f>VLOOKUP($E412,'ALL-GTK-SD-SMP-SMA-SMK-SLB'!$F$14:$CG$713,'ALL-GTK-SD-SMP-SMA-SMK-SLB'!BB$7,FALSE)</f>
        <v>0</v>
      </c>
      <c r="BB412" s="9">
        <f>VLOOKUP($E412,'ALL-GTK-SD-SMP-SMA-SMK-SLB'!$F$14:$CG$713,'ALL-GTK-SD-SMP-SMA-SMK-SLB'!BC$7,FALSE)</f>
        <v>0</v>
      </c>
      <c r="BC412" s="9">
        <f>VLOOKUP($E412,'ALL-GTK-SD-SMP-SMA-SMK-SLB'!$F$14:$CG$713,'ALL-GTK-SD-SMP-SMA-SMK-SLB'!BD$7,FALSE)</f>
        <v>0</v>
      </c>
      <c r="BD412" s="310">
        <f t="shared" si="236"/>
        <v>0</v>
      </c>
      <c r="BE412" s="310">
        <f t="shared" si="237"/>
        <v>0</v>
      </c>
      <c r="BF412" s="10">
        <f t="shared" si="238"/>
        <v>0</v>
      </c>
      <c r="BG412" s="311">
        <f t="shared" si="239"/>
        <v>5</v>
      </c>
      <c r="BH412" s="311">
        <f t="shared" si="240"/>
        <v>5</v>
      </c>
      <c r="BI412" s="10">
        <f t="shared" si="241"/>
        <v>10</v>
      </c>
      <c r="BJ412" s="44">
        <f t="shared" si="242"/>
        <v>5</v>
      </c>
      <c r="BK412" s="44">
        <f t="shared" si="243"/>
        <v>5</v>
      </c>
      <c r="BL412" s="11">
        <f t="shared" si="244"/>
        <v>10</v>
      </c>
      <c r="BM412" s="9">
        <f>VLOOKUP($E412,'ALL-GTK-SD-SMP-SMA-SMK-SLB'!$F$14:$CG$713,'ALL-GTK-SD-SMP-SMA-SMK-SLB'!BN$7,FALSE)</f>
        <v>1</v>
      </c>
      <c r="BN412" s="9">
        <f>VLOOKUP($E412,'ALL-GTK-SD-SMP-SMA-SMK-SLB'!$F$14:$CG$713,'ALL-GTK-SD-SMP-SMA-SMK-SLB'!BO$7,FALSE)</f>
        <v>0</v>
      </c>
      <c r="BO412" s="9">
        <f>VLOOKUP($E412,'ALL-GTK-SD-SMP-SMA-SMK-SLB'!$F$14:$CG$713,'ALL-GTK-SD-SMP-SMA-SMK-SLB'!BP$7,FALSE)</f>
        <v>0</v>
      </c>
      <c r="BP412" s="9">
        <f>VLOOKUP($E412,'ALL-GTK-SD-SMP-SMA-SMK-SLB'!$F$14:$CG$713,'ALL-GTK-SD-SMP-SMA-SMK-SLB'!BQ$7,FALSE)</f>
        <v>0</v>
      </c>
      <c r="BQ412" s="9">
        <f>VLOOKUP($E412,'ALL-GTK-SD-SMP-SMA-SMK-SLB'!$F$14:$CG$713,'ALL-GTK-SD-SMP-SMA-SMK-SLB'!BR$7,FALSE)</f>
        <v>0</v>
      </c>
      <c r="BR412" s="9">
        <f>VLOOKUP($E412,'ALL-GTK-SD-SMP-SMA-SMK-SLB'!$F$14:$CG$713,'ALL-GTK-SD-SMP-SMA-SMK-SLB'!BS$7,FALSE)</f>
        <v>0</v>
      </c>
      <c r="BS412" s="9">
        <f>VLOOKUP($E412,'ALL-GTK-SD-SMP-SMA-SMK-SLB'!$F$14:$CG$713,'ALL-GTK-SD-SMP-SMA-SMK-SLB'!BT$7,FALSE)</f>
        <v>0</v>
      </c>
      <c r="BT412" s="9">
        <f>VLOOKUP($E412,'ALL-GTK-SD-SMP-SMA-SMK-SLB'!$F$14:$CG$713,'ALL-GTK-SD-SMP-SMA-SMK-SLB'!BU$7,FALSE)</f>
        <v>0</v>
      </c>
      <c r="BU412" s="299">
        <f t="shared" si="245"/>
        <v>0</v>
      </c>
      <c r="BV412" s="299">
        <f t="shared" si="246"/>
        <v>0</v>
      </c>
      <c r="BW412" s="44">
        <f t="shared" si="247"/>
        <v>1</v>
      </c>
      <c r="BX412" s="44">
        <f t="shared" si="248"/>
        <v>0</v>
      </c>
      <c r="BY412" s="11">
        <f t="shared" si="249"/>
        <v>1</v>
      </c>
      <c r="BZ412" s="14">
        <f t="shared" si="250"/>
        <v>5</v>
      </c>
      <c r="CA412" s="14">
        <f t="shared" si="251"/>
        <v>5</v>
      </c>
      <c r="CB412" s="13">
        <f t="shared" si="252"/>
        <v>1</v>
      </c>
      <c r="CC412" s="13">
        <f t="shared" si="253"/>
        <v>0</v>
      </c>
      <c r="CD412" s="312">
        <f t="shared" si="254"/>
        <v>6</v>
      </c>
      <c r="CE412" s="312">
        <f t="shared" si="255"/>
        <v>5</v>
      </c>
      <c r="CF412" s="313">
        <f t="shared" si="256"/>
        <v>11</v>
      </c>
      <c r="CG412" s="302" t="str">
        <f t="shared" si="257"/>
        <v>OK</v>
      </c>
    </row>
    <row r="413" spans="1:85" ht="14.25" x14ac:dyDescent="0.25">
      <c r="A413" s="6">
        <v>401</v>
      </c>
      <c r="B413" s="495">
        <v>401</v>
      </c>
      <c r="C413" s="495" t="s">
        <v>6</v>
      </c>
      <c r="D413" s="496" t="s">
        <v>22</v>
      </c>
      <c r="E413" s="626">
        <v>20319406</v>
      </c>
      <c r="F413" s="627" t="s">
        <v>669</v>
      </c>
      <c r="G413" s="624" t="s">
        <v>52</v>
      </c>
      <c r="H413" s="9">
        <f>VLOOKUP($E413,'ALL-GTK-SD-SMP-SMA-SMK-SLB'!$F$14:$CG$713,'ALL-GTK-SD-SMP-SMA-SMK-SLB'!I$7,FALSE)</f>
        <v>0</v>
      </c>
      <c r="I413" s="9">
        <f>VLOOKUP($E413,'ALL-GTK-SD-SMP-SMA-SMK-SLB'!$F$14:$CG$713,'ALL-GTK-SD-SMP-SMA-SMK-SLB'!J$7,FALSE)</f>
        <v>0</v>
      </c>
      <c r="J413" s="9">
        <f>VLOOKUP($E413,'ALL-GTK-SD-SMP-SMA-SMK-SLB'!$F$14:$CG$713,'ALL-GTK-SD-SMP-SMA-SMK-SLB'!K$7,FALSE)</f>
        <v>0</v>
      </c>
      <c r="K413" s="9">
        <f>VLOOKUP($E413,'ALL-GTK-SD-SMP-SMA-SMK-SLB'!$F$14:$CG$713,'ALL-GTK-SD-SMP-SMA-SMK-SLB'!L$7,FALSE)</f>
        <v>0</v>
      </c>
      <c r="L413" s="9">
        <f>VLOOKUP($E413,'ALL-GTK-SD-SMP-SMA-SMK-SLB'!$F$14:$CG$713,'ALL-GTK-SD-SMP-SMA-SMK-SLB'!M$7,FALSE)</f>
        <v>0</v>
      </c>
      <c r="M413" s="9">
        <f>VLOOKUP($E413,'ALL-GTK-SD-SMP-SMA-SMK-SLB'!$F$14:$CG$713,'ALL-GTK-SD-SMP-SMA-SMK-SLB'!N$7,FALSE)</f>
        <v>1</v>
      </c>
      <c r="N413" s="9">
        <f>VLOOKUP($E413,'ALL-GTK-SD-SMP-SMA-SMK-SLB'!$F$14:$CG$713,'ALL-GTK-SD-SMP-SMA-SMK-SLB'!O$7,FALSE)</f>
        <v>1</v>
      </c>
      <c r="O413" s="9">
        <f>VLOOKUP($E413,'ALL-GTK-SD-SMP-SMA-SMK-SLB'!$F$14:$CG$713,'ALL-GTK-SD-SMP-SMA-SMK-SLB'!P$7,FALSE)</f>
        <v>1</v>
      </c>
      <c r="P413" s="299">
        <f t="shared" si="222"/>
        <v>1</v>
      </c>
      <c r="Q413" s="299">
        <f t="shared" si="223"/>
        <v>2</v>
      </c>
      <c r="R413" s="300">
        <f t="shared" si="224"/>
        <v>3</v>
      </c>
      <c r="S413" s="9">
        <f>VLOOKUP($E413,'ALL-GTK-SD-SMP-SMA-SMK-SLB'!$F$14:$CG$713,'ALL-GTK-SD-SMP-SMA-SMK-SLB'!T$7,FALSE)</f>
        <v>0</v>
      </c>
      <c r="T413" s="9">
        <f>VLOOKUP($E413,'ALL-GTK-SD-SMP-SMA-SMK-SLB'!$F$14:$CG$713,'ALL-GTK-SD-SMP-SMA-SMK-SLB'!U$7,FALSE)</f>
        <v>0</v>
      </c>
      <c r="U413" s="9">
        <f>VLOOKUP($E413,'ALL-GTK-SD-SMP-SMA-SMK-SLB'!$F$14:$CG$713,'ALL-GTK-SD-SMP-SMA-SMK-SLB'!V$7,FALSE)</f>
        <v>1</v>
      </c>
      <c r="V413" s="9">
        <f>VLOOKUP($E413,'ALL-GTK-SD-SMP-SMA-SMK-SLB'!$F$14:$CG$713,'ALL-GTK-SD-SMP-SMA-SMK-SLB'!W$7,FALSE)</f>
        <v>4</v>
      </c>
      <c r="W413" s="9">
        <f>VLOOKUP($E413,'ALL-GTK-SD-SMP-SMA-SMK-SLB'!$F$14:$CG$713,'ALL-GTK-SD-SMP-SMA-SMK-SLB'!X$7,FALSE)</f>
        <v>1</v>
      </c>
      <c r="X413" s="9">
        <f>VLOOKUP($E413,'ALL-GTK-SD-SMP-SMA-SMK-SLB'!$F$14:$CG$713,'ALL-GTK-SD-SMP-SMA-SMK-SLB'!Y$7,FALSE)</f>
        <v>1</v>
      </c>
      <c r="Y413" s="299">
        <f t="shared" si="225"/>
        <v>2</v>
      </c>
      <c r="Z413" s="299">
        <f t="shared" si="226"/>
        <v>5</v>
      </c>
      <c r="AA413" s="10">
        <f t="shared" si="227"/>
        <v>7</v>
      </c>
      <c r="AB413" s="44">
        <f t="shared" si="228"/>
        <v>3</v>
      </c>
      <c r="AC413" s="44">
        <f t="shared" si="229"/>
        <v>7</v>
      </c>
      <c r="AD413" s="11">
        <f t="shared" si="230"/>
        <v>10</v>
      </c>
      <c r="AE413" s="9">
        <f>VLOOKUP($E413,'ALL-GTK-SD-SMP-SMA-SMK-SLB'!$F$14:$CG$713,'ALL-GTK-SD-SMP-SMA-SMK-SLB'!AF$7,FALSE)</f>
        <v>1</v>
      </c>
      <c r="AF413" s="9">
        <f>VLOOKUP($E413,'ALL-GTK-SD-SMP-SMA-SMK-SLB'!$F$14:$CG$713,'ALL-GTK-SD-SMP-SMA-SMK-SLB'!AG$7,FALSE)</f>
        <v>6</v>
      </c>
      <c r="AG413" s="10">
        <f t="shared" si="231"/>
        <v>7</v>
      </c>
      <c r="AH413" s="9">
        <f>VLOOKUP($E413,'ALL-GTK-SD-SMP-SMA-SMK-SLB'!$F$14:$CG$713,'ALL-GTK-SD-SMP-SMA-SMK-SLB'!AI$7,FALSE)</f>
        <v>2</v>
      </c>
      <c r="AI413" s="9">
        <f>VLOOKUP($E413,'ALL-GTK-SD-SMP-SMA-SMK-SLB'!$F$14:$CG$713,'ALL-GTK-SD-SMP-SMA-SMK-SLB'!AJ$7,FALSE)</f>
        <v>1</v>
      </c>
      <c r="AJ413" s="10">
        <f t="shared" si="232"/>
        <v>3</v>
      </c>
      <c r="AK413" s="44">
        <f t="shared" si="233"/>
        <v>3</v>
      </c>
      <c r="AL413" s="44">
        <f t="shared" si="234"/>
        <v>7</v>
      </c>
      <c r="AM413" s="11">
        <f t="shared" si="235"/>
        <v>10</v>
      </c>
      <c r="AN413" s="299">
        <f>VLOOKUP($E413,'ALL-GTK-SD-SMP-SMA-SMK-SLB'!$F$14:$CG$713,'ALL-GTK-SD-SMP-SMA-SMK-SLB'!AO$7,FALSE)</f>
        <v>0</v>
      </c>
      <c r="AO413" s="299">
        <f>VLOOKUP($E413,'ALL-GTK-SD-SMP-SMA-SMK-SLB'!$F$14:$CG$713,'ALL-GTK-SD-SMP-SMA-SMK-SLB'!AP$7,FALSE)</f>
        <v>0</v>
      </c>
      <c r="AP413" s="9">
        <f>VLOOKUP($E413,'ALL-GTK-SD-SMP-SMA-SMK-SLB'!$F$14:$CG$713,'ALL-GTK-SD-SMP-SMA-SMK-SLB'!AQ$7,FALSE)</f>
        <v>0</v>
      </c>
      <c r="AQ413" s="9">
        <f>VLOOKUP($E413,'ALL-GTK-SD-SMP-SMA-SMK-SLB'!$F$14:$CG$713,'ALL-GTK-SD-SMP-SMA-SMK-SLB'!AR$7,FALSE)</f>
        <v>0</v>
      </c>
      <c r="AR413" s="9">
        <f>VLOOKUP($E413,'ALL-GTK-SD-SMP-SMA-SMK-SLB'!$F$14:$CG$713,'ALL-GTK-SD-SMP-SMA-SMK-SLB'!AS$7,FALSE)</f>
        <v>0</v>
      </c>
      <c r="AS413" s="9">
        <f>VLOOKUP($E413,'ALL-GTK-SD-SMP-SMA-SMK-SLB'!$F$14:$CG$713,'ALL-GTK-SD-SMP-SMA-SMK-SLB'!AT$7,FALSE)</f>
        <v>0</v>
      </c>
      <c r="AT413" s="9">
        <f>VLOOKUP($E413,'ALL-GTK-SD-SMP-SMA-SMK-SLB'!$F$14:$CG$713,'ALL-GTK-SD-SMP-SMA-SMK-SLB'!AU$7,FALSE)</f>
        <v>0</v>
      </c>
      <c r="AU413" s="9">
        <f>VLOOKUP($E413,'ALL-GTK-SD-SMP-SMA-SMK-SLB'!$F$14:$CG$713,'ALL-GTK-SD-SMP-SMA-SMK-SLB'!AV$7,FALSE)</f>
        <v>0</v>
      </c>
      <c r="AV413" s="9">
        <f>VLOOKUP($E413,'ALL-GTK-SD-SMP-SMA-SMK-SLB'!$F$14:$CG$713,'ALL-GTK-SD-SMP-SMA-SMK-SLB'!AW$7,FALSE)</f>
        <v>0</v>
      </c>
      <c r="AW413" s="9">
        <f>VLOOKUP($E413,'ALL-GTK-SD-SMP-SMA-SMK-SLB'!$F$14:$CG$713,'ALL-GTK-SD-SMP-SMA-SMK-SLB'!AX$7,FALSE)</f>
        <v>0</v>
      </c>
      <c r="AX413" s="9">
        <f>VLOOKUP($E413,'ALL-GTK-SD-SMP-SMA-SMK-SLB'!$F$14:$CG$713,'ALL-GTK-SD-SMP-SMA-SMK-SLB'!AY$7,FALSE)</f>
        <v>3</v>
      </c>
      <c r="AY413" s="9">
        <f>VLOOKUP($E413,'ALL-GTK-SD-SMP-SMA-SMK-SLB'!$F$14:$CG$713,'ALL-GTK-SD-SMP-SMA-SMK-SLB'!AZ$7,FALSE)</f>
        <v>7</v>
      </c>
      <c r="AZ413" s="9">
        <f>VLOOKUP($E413,'ALL-GTK-SD-SMP-SMA-SMK-SLB'!$F$14:$CG$713,'ALL-GTK-SD-SMP-SMA-SMK-SLB'!BA$7,FALSE)</f>
        <v>0</v>
      </c>
      <c r="BA413" s="9">
        <f>VLOOKUP($E413,'ALL-GTK-SD-SMP-SMA-SMK-SLB'!$F$14:$CG$713,'ALL-GTK-SD-SMP-SMA-SMK-SLB'!BB$7,FALSE)</f>
        <v>0</v>
      </c>
      <c r="BB413" s="9">
        <f>VLOOKUP($E413,'ALL-GTK-SD-SMP-SMA-SMK-SLB'!$F$14:$CG$713,'ALL-GTK-SD-SMP-SMA-SMK-SLB'!BC$7,FALSE)</f>
        <v>0</v>
      </c>
      <c r="BC413" s="9">
        <f>VLOOKUP($E413,'ALL-GTK-SD-SMP-SMA-SMK-SLB'!$F$14:$CG$713,'ALL-GTK-SD-SMP-SMA-SMK-SLB'!BD$7,FALSE)</f>
        <v>0</v>
      </c>
      <c r="BD413" s="310">
        <f t="shared" si="236"/>
        <v>0</v>
      </c>
      <c r="BE413" s="310">
        <f t="shared" si="237"/>
        <v>0</v>
      </c>
      <c r="BF413" s="10">
        <f t="shared" si="238"/>
        <v>0</v>
      </c>
      <c r="BG413" s="311">
        <f t="shared" si="239"/>
        <v>3</v>
      </c>
      <c r="BH413" s="311">
        <f t="shared" si="240"/>
        <v>7</v>
      </c>
      <c r="BI413" s="10">
        <f t="shared" si="241"/>
        <v>10</v>
      </c>
      <c r="BJ413" s="44">
        <f t="shared" si="242"/>
        <v>3</v>
      </c>
      <c r="BK413" s="44">
        <f t="shared" si="243"/>
        <v>7</v>
      </c>
      <c r="BL413" s="11">
        <f t="shared" si="244"/>
        <v>10</v>
      </c>
      <c r="BM413" s="9">
        <f>VLOOKUP($E413,'ALL-GTK-SD-SMP-SMA-SMK-SLB'!$F$14:$CG$713,'ALL-GTK-SD-SMP-SMA-SMK-SLB'!BN$7,FALSE)</f>
        <v>0</v>
      </c>
      <c r="BN413" s="9">
        <f>VLOOKUP($E413,'ALL-GTK-SD-SMP-SMA-SMK-SLB'!$F$14:$CG$713,'ALL-GTK-SD-SMP-SMA-SMK-SLB'!BO$7,FALSE)</f>
        <v>0</v>
      </c>
      <c r="BO413" s="9">
        <f>VLOOKUP($E413,'ALL-GTK-SD-SMP-SMA-SMK-SLB'!$F$14:$CG$713,'ALL-GTK-SD-SMP-SMA-SMK-SLB'!BP$7,FALSE)</f>
        <v>0</v>
      </c>
      <c r="BP413" s="9">
        <f>VLOOKUP($E413,'ALL-GTK-SD-SMP-SMA-SMK-SLB'!$F$14:$CG$713,'ALL-GTK-SD-SMP-SMA-SMK-SLB'!BQ$7,FALSE)</f>
        <v>0</v>
      </c>
      <c r="BQ413" s="9">
        <f>VLOOKUP($E413,'ALL-GTK-SD-SMP-SMA-SMK-SLB'!$F$14:$CG$713,'ALL-GTK-SD-SMP-SMA-SMK-SLB'!BR$7,FALSE)</f>
        <v>0</v>
      </c>
      <c r="BR413" s="9">
        <f>VLOOKUP($E413,'ALL-GTK-SD-SMP-SMA-SMK-SLB'!$F$14:$CG$713,'ALL-GTK-SD-SMP-SMA-SMK-SLB'!BS$7,FALSE)</f>
        <v>1</v>
      </c>
      <c r="BS413" s="9">
        <f>VLOOKUP($E413,'ALL-GTK-SD-SMP-SMA-SMK-SLB'!$F$14:$CG$713,'ALL-GTK-SD-SMP-SMA-SMK-SLB'!BT$7,FALSE)</f>
        <v>1</v>
      </c>
      <c r="BT413" s="9">
        <f>VLOOKUP($E413,'ALL-GTK-SD-SMP-SMA-SMK-SLB'!$F$14:$CG$713,'ALL-GTK-SD-SMP-SMA-SMK-SLB'!BU$7,FALSE)</f>
        <v>0</v>
      </c>
      <c r="BU413" s="299">
        <f t="shared" si="245"/>
        <v>1</v>
      </c>
      <c r="BV413" s="299">
        <f t="shared" si="246"/>
        <v>1</v>
      </c>
      <c r="BW413" s="44">
        <f t="shared" si="247"/>
        <v>1</v>
      </c>
      <c r="BX413" s="44">
        <f t="shared" si="248"/>
        <v>1</v>
      </c>
      <c r="BY413" s="11">
        <f t="shared" si="249"/>
        <v>2</v>
      </c>
      <c r="BZ413" s="14">
        <f t="shared" si="250"/>
        <v>3</v>
      </c>
      <c r="CA413" s="14">
        <f t="shared" si="251"/>
        <v>7</v>
      </c>
      <c r="CB413" s="13">
        <f t="shared" si="252"/>
        <v>1</v>
      </c>
      <c r="CC413" s="13">
        <f t="shared" si="253"/>
        <v>1</v>
      </c>
      <c r="CD413" s="312">
        <f t="shared" si="254"/>
        <v>4</v>
      </c>
      <c r="CE413" s="312">
        <f t="shared" si="255"/>
        <v>8</v>
      </c>
      <c r="CF413" s="313">
        <f t="shared" si="256"/>
        <v>12</v>
      </c>
      <c r="CG413" s="302" t="str">
        <f t="shared" si="257"/>
        <v>OK</v>
      </c>
    </row>
    <row r="414" spans="1:85" ht="14.25" x14ac:dyDescent="0.25">
      <c r="A414" s="6">
        <v>402</v>
      </c>
      <c r="B414" s="495">
        <v>402</v>
      </c>
      <c r="C414" s="495" t="s">
        <v>6</v>
      </c>
      <c r="D414" s="496" t="s">
        <v>22</v>
      </c>
      <c r="E414" s="626">
        <v>20319497</v>
      </c>
      <c r="F414" s="627" t="s">
        <v>670</v>
      </c>
      <c r="G414" s="624" t="s">
        <v>52</v>
      </c>
      <c r="H414" s="9">
        <f>VLOOKUP($E414,'ALL-GTK-SD-SMP-SMA-SMK-SLB'!$F$14:$CG$713,'ALL-GTK-SD-SMP-SMA-SMK-SLB'!I$7,FALSE)</f>
        <v>0</v>
      </c>
      <c r="I414" s="9">
        <f>VLOOKUP($E414,'ALL-GTK-SD-SMP-SMA-SMK-SLB'!$F$14:$CG$713,'ALL-GTK-SD-SMP-SMA-SMK-SLB'!J$7,FALSE)</f>
        <v>0</v>
      </c>
      <c r="J414" s="9">
        <f>VLOOKUP($E414,'ALL-GTK-SD-SMP-SMA-SMK-SLB'!$F$14:$CG$713,'ALL-GTK-SD-SMP-SMA-SMK-SLB'!K$7,FALSE)</f>
        <v>0</v>
      </c>
      <c r="K414" s="9">
        <f>VLOOKUP($E414,'ALL-GTK-SD-SMP-SMA-SMK-SLB'!$F$14:$CG$713,'ALL-GTK-SD-SMP-SMA-SMK-SLB'!L$7,FALSE)</f>
        <v>0</v>
      </c>
      <c r="L414" s="9">
        <f>VLOOKUP($E414,'ALL-GTK-SD-SMP-SMA-SMK-SLB'!$F$14:$CG$713,'ALL-GTK-SD-SMP-SMA-SMK-SLB'!M$7,FALSE)</f>
        <v>2</v>
      </c>
      <c r="M414" s="9">
        <f>VLOOKUP($E414,'ALL-GTK-SD-SMP-SMA-SMK-SLB'!$F$14:$CG$713,'ALL-GTK-SD-SMP-SMA-SMK-SLB'!N$7,FALSE)</f>
        <v>1</v>
      </c>
      <c r="N414" s="9">
        <f>VLOOKUP($E414,'ALL-GTK-SD-SMP-SMA-SMK-SLB'!$F$14:$CG$713,'ALL-GTK-SD-SMP-SMA-SMK-SLB'!O$7,FALSE)</f>
        <v>0</v>
      </c>
      <c r="O414" s="9">
        <f>VLOOKUP($E414,'ALL-GTK-SD-SMP-SMA-SMK-SLB'!$F$14:$CG$713,'ALL-GTK-SD-SMP-SMA-SMK-SLB'!P$7,FALSE)</f>
        <v>3</v>
      </c>
      <c r="P414" s="299">
        <f t="shared" si="222"/>
        <v>2</v>
      </c>
      <c r="Q414" s="299">
        <f t="shared" si="223"/>
        <v>4</v>
      </c>
      <c r="R414" s="300">
        <f t="shared" si="224"/>
        <v>6</v>
      </c>
      <c r="S414" s="9">
        <f>VLOOKUP($E414,'ALL-GTK-SD-SMP-SMA-SMK-SLB'!$F$14:$CG$713,'ALL-GTK-SD-SMP-SMA-SMK-SLB'!T$7,FALSE)</f>
        <v>0</v>
      </c>
      <c r="T414" s="9">
        <f>VLOOKUP($E414,'ALL-GTK-SD-SMP-SMA-SMK-SLB'!$F$14:$CG$713,'ALL-GTK-SD-SMP-SMA-SMK-SLB'!U$7,FALSE)</f>
        <v>0</v>
      </c>
      <c r="U414" s="9">
        <f>VLOOKUP($E414,'ALL-GTK-SD-SMP-SMA-SMK-SLB'!$F$14:$CG$713,'ALL-GTK-SD-SMP-SMA-SMK-SLB'!V$7,FALSE)</f>
        <v>1</v>
      </c>
      <c r="V414" s="9">
        <f>VLOOKUP($E414,'ALL-GTK-SD-SMP-SMA-SMK-SLB'!$F$14:$CG$713,'ALL-GTK-SD-SMP-SMA-SMK-SLB'!W$7,FALSE)</f>
        <v>2</v>
      </c>
      <c r="W414" s="9">
        <f>VLOOKUP($E414,'ALL-GTK-SD-SMP-SMA-SMK-SLB'!$F$14:$CG$713,'ALL-GTK-SD-SMP-SMA-SMK-SLB'!X$7,FALSE)</f>
        <v>0</v>
      </c>
      <c r="X414" s="9">
        <f>VLOOKUP($E414,'ALL-GTK-SD-SMP-SMA-SMK-SLB'!$F$14:$CG$713,'ALL-GTK-SD-SMP-SMA-SMK-SLB'!Y$7,FALSE)</f>
        <v>2</v>
      </c>
      <c r="Y414" s="299">
        <f t="shared" si="225"/>
        <v>1</v>
      </c>
      <c r="Z414" s="299">
        <f t="shared" si="226"/>
        <v>4</v>
      </c>
      <c r="AA414" s="10">
        <f t="shared" si="227"/>
        <v>5</v>
      </c>
      <c r="AB414" s="44">
        <f t="shared" si="228"/>
        <v>3</v>
      </c>
      <c r="AC414" s="44">
        <f t="shared" si="229"/>
        <v>8</v>
      </c>
      <c r="AD414" s="11">
        <f t="shared" si="230"/>
        <v>11</v>
      </c>
      <c r="AE414" s="9">
        <f>VLOOKUP($E414,'ALL-GTK-SD-SMP-SMA-SMK-SLB'!$F$14:$CG$713,'ALL-GTK-SD-SMP-SMA-SMK-SLB'!AF$7,FALSE)</f>
        <v>1</v>
      </c>
      <c r="AF414" s="9">
        <f>VLOOKUP($E414,'ALL-GTK-SD-SMP-SMA-SMK-SLB'!$F$14:$CG$713,'ALL-GTK-SD-SMP-SMA-SMK-SLB'!AG$7,FALSE)</f>
        <v>4</v>
      </c>
      <c r="AG414" s="10">
        <f t="shared" si="231"/>
        <v>5</v>
      </c>
      <c r="AH414" s="9">
        <f>VLOOKUP($E414,'ALL-GTK-SD-SMP-SMA-SMK-SLB'!$F$14:$CG$713,'ALL-GTK-SD-SMP-SMA-SMK-SLB'!AI$7,FALSE)</f>
        <v>2</v>
      </c>
      <c r="AI414" s="9">
        <f>VLOOKUP($E414,'ALL-GTK-SD-SMP-SMA-SMK-SLB'!$F$14:$CG$713,'ALL-GTK-SD-SMP-SMA-SMK-SLB'!AJ$7,FALSE)</f>
        <v>4</v>
      </c>
      <c r="AJ414" s="10">
        <f t="shared" si="232"/>
        <v>6</v>
      </c>
      <c r="AK414" s="44">
        <f t="shared" si="233"/>
        <v>3</v>
      </c>
      <c r="AL414" s="44">
        <f t="shared" si="234"/>
        <v>8</v>
      </c>
      <c r="AM414" s="11">
        <f t="shared" si="235"/>
        <v>11</v>
      </c>
      <c r="AN414" s="299">
        <f>VLOOKUP($E414,'ALL-GTK-SD-SMP-SMA-SMK-SLB'!$F$14:$CG$713,'ALL-GTK-SD-SMP-SMA-SMK-SLB'!AO$7,FALSE)</f>
        <v>0</v>
      </c>
      <c r="AO414" s="299">
        <f>VLOOKUP($E414,'ALL-GTK-SD-SMP-SMA-SMK-SLB'!$F$14:$CG$713,'ALL-GTK-SD-SMP-SMA-SMK-SLB'!AP$7,FALSE)</f>
        <v>0</v>
      </c>
      <c r="AP414" s="9">
        <f>VLOOKUP($E414,'ALL-GTK-SD-SMP-SMA-SMK-SLB'!$F$14:$CG$713,'ALL-GTK-SD-SMP-SMA-SMK-SLB'!AQ$7,FALSE)</f>
        <v>0</v>
      </c>
      <c r="AQ414" s="9">
        <f>VLOOKUP($E414,'ALL-GTK-SD-SMP-SMA-SMK-SLB'!$F$14:$CG$713,'ALL-GTK-SD-SMP-SMA-SMK-SLB'!AR$7,FALSE)</f>
        <v>0</v>
      </c>
      <c r="AR414" s="9">
        <f>VLOOKUP($E414,'ALL-GTK-SD-SMP-SMA-SMK-SLB'!$F$14:$CG$713,'ALL-GTK-SD-SMP-SMA-SMK-SLB'!AS$7,FALSE)</f>
        <v>0</v>
      </c>
      <c r="AS414" s="9">
        <f>VLOOKUP($E414,'ALL-GTK-SD-SMP-SMA-SMK-SLB'!$F$14:$CG$713,'ALL-GTK-SD-SMP-SMA-SMK-SLB'!AT$7,FALSE)</f>
        <v>0</v>
      </c>
      <c r="AT414" s="9">
        <f>VLOOKUP($E414,'ALL-GTK-SD-SMP-SMA-SMK-SLB'!$F$14:$CG$713,'ALL-GTK-SD-SMP-SMA-SMK-SLB'!AU$7,FALSE)</f>
        <v>0</v>
      </c>
      <c r="AU414" s="9">
        <f>VLOOKUP($E414,'ALL-GTK-SD-SMP-SMA-SMK-SLB'!$F$14:$CG$713,'ALL-GTK-SD-SMP-SMA-SMK-SLB'!AV$7,FALSE)</f>
        <v>0</v>
      </c>
      <c r="AV414" s="9">
        <f>VLOOKUP($E414,'ALL-GTK-SD-SMP-SMA-SMK-SLB'!$F$14:$CG$713,'ALL-GTK-SD-SMP-SMA-SMK-SLB'!AW$7,FALSE)</f>
        <v>0</v>
      </c>
      <c r="AW414" s="9">
        <f>VLOOKUP($E414,'ALL-GTK-SD-SMP-SMA-SMK-SLB'!$F$14:$CG$713,'ALL-GTK-SD-SMP-SMA-SMK-SLB'!AX$7,FALSE)</f>
        <v>0</v>
      </c>
      <c r="AX414" s="9">
        <f>VLOOKUP($E414,'ALL-GTK-SD-SMP-SMA-SMK-SLB'!$F$14:$CG$713,'ALL-GTK-SD-SMP-SMA-SMK-SLB'!AY$7,FALSE)</f>
        <v>3</v>
      </c>
      <c r="AY414" s="9">
        <f>VLOOKUP($E414,'ALL-GTK-SD-SMP-SMA-SMK-SLB'!$F$14:$CG$713,'ALL-GTK-SD-SMP-SMA-SMK-SLB'!AZ$7,FALSE)</f>
        <v>8</v>
      </c>
      <c r="AZ414" s="9">
        <f>VLOOKUP($E414,'ALL-GTK-SD-SMP-SMA-SMK-SLB'!$F$14:$CG$713,'ALL-GTK-SD-SMP-SMA-SMK-SLB'!BA$7,FALSE)</f>
        <v>0</v>
      </c>
      <c r="BA414" s="9">
        <f>VLOOKUP($E414,'ALL-GTK-SD-SMP-SMA-SMK-SLB'!$F$14:$CG$713,'ALL-GTK-SD-SMP-SMA-SMK-SLB'!BB$7,FALSE)</f>
        <v>0</v>
      </c>
      <c r="BB414" s="9">
        <f>VLOOKUP($E414,'ALL-GTK-SD-SMP-SMA-SMK-SLB'!$F$14:$CG$713,'ALL-GTK-SD-SMP-SMA-SMK-SLB'!BC$7,FALSE)</f>
        <v>0</v>
      </c>
      <c r="BC414" s="9">
        <f>VLOOKUP($E414,'ALL-GTK-SD-SMP-SMA-SMK-SLB'!$F$14:$CG$713,'ALL-GTK-SD-SMP-SMA-SMK-SLB'!BD$7,FALSE)</f>
        <v>0</v>
      </c>
      <c r="BD414" s="310">
        <f t="shared" si="236"/>
        <v>0</v>
      </c>
      <c r="BE414" s="310">
        <f t="shared" si="237"/>
        <v>0</v>
      </c>
      <c r="BF414" s="10">
        <f t="shared" si="238"/>
        <v>0</v>
      </c>
      <c r="BG414" s="311">
        <f t="shared" si="239"/>
        <v>3</v>
      </c>
      <c r="BH414" s="311">
        <f t="shared" si="240"/>
        <v>8</v>
      </c>
      <c r="BI414" s="10">
        <f t="shared" si="241"/>
        <v>11</v>
      </c>
      <c r="BJ414" s="44">
        <f t="shared" si="242"/>
        <v>3</v>
      </c>
      <c r="BK414" s="44">
        <f t="shared" si="243"/>
        <v>8</v>
      </c>
      <c r="BL414" s="11">
        <f t="shared" si="244"/>
        <v>11</v>
      </c>
      <c r="BM414" s="9">
        <f>VLOOKUP($E414,'ALL-GTK-SD-SMP-SMA-SMK-SLB'!$F$14:$CG$713,'ALL-GTK-SD-SMP-SMA-SMK-SLB'!BN$7,FALSE)</f>
        <v>0</v>
      </c>
      <c r="BN414" s="9">
        <f>VLOOKUP($E414,'ALL-GTK-SD-SMP-SMA-SMK-SLB'!$F$14:$CG$713,'ALL-GTK-SD-SMP-SMA-SMK-SLB'!BO$7,FALSE)</f>
        <v>0</v>
      </c>
      <c r="BO414" s="9">
        <f>VLOOKUP($E414,'ALL-GTK-SD-SMP-SMA-SMK-SLB'!$F$14:$CG$713,'ALL-GTK-SD-SMP-SMA-SMK-SLB'!BP$7,FALSE)</f>
        <v>0</v>
      </c>
      <c r="BP414" s="9">
        <f>VLOOKUP($E414,'ALL-GTK-SD-SMP-SMA-SMK-SLB'!$F$14:$CG$713,'ALL-GTK-SD-SMP-SMA-SMK-SLB'!BQ$7,FALSE)</f>
        <v>0</v>
      </c>
      <c r="BQ414" s="9">
        <f>VLOOKUP($E414,'ALL-GTK-SD-SMP-SMA-SMK-SLB'!$F$14:$CG$713,'ALL-GTK-SD-SMP-SMA-SMK-SLB'!BR$7,FALSE)</f>
        <v>1</v>
      </c>
      <c r="BR414" s="9">
        <f>VLOOKUP($E414,'ALL-GTK-SD-SMP-SMA-SMK-SLB'!$F$14:$CG$713,'ALL-GTK-SD-SMP-SMA-SMK-SLB'!BS$7,FALSE)</f>
        <v>0</v>
      </c>
      <c r="BS414" s="9">
        <f>VLOOKUP($E414,'ALL-GTK-SD-SMP-SMA-SMK-SLB'!$F$14:$CG$713,'ALL-GTK-SD-SMP-SMA-SMK-SLB'!BT$7,FALSE)</f>
        <v>0</v>
      </c>
      <c r="BT414" s="9">
        <f>VLOOKUP($E414,'ALL-GTK-SD-SMP-SMA-SMK-SLB'!$F$14:$CG$713,'ALL-GTK-SD-SMP-SMA-SMK-SLB'!BU$7,FALSE)</f>
        <v>0</v>
      </c>
      <c r="BU414" s="299">
        <f t="shared" si="245"/>
        <v>1</v>
      </c>
      <c r="BV414" s="299">
        <f t="shared" si="246"/>
        <v>0</v>
      </c>
      <c r="BW414" s="44">
        <f t="shared" si="247"/>
        <v>1</v>
      </c>
      <c r="BX414" s="44">
        <f t="shared" si="248"/>
        <v>0</v>
      </c>
      <c r="BY414" s="11">
        <f t="shared" si="249"/>
        <v>1</v>
      </c>
      <c r="BZ414" s="14">
        <f t="shared" si="250"/>
        <v>3</v>
      </c>
      <c r="CA414" s="14">
        <f t="shared" si="251"/>
        <v>8</v>
      </c>
      <c r="CB414" s="13">
        <f t="shared" si="252"/>
        <v>1</v>
      </c>
      <c r="CC414" s="13">
        <f t="shared" si="253"/>
        <v>0</v>
      </c>
      <c r="CD414" s="312">
        <f t="shared" si="254"/>
        <v>4</v>
      </c>
      <c r="CE414" s="312">
        <f t="shared" si="255"/>
        <v>8</v>
      </c>
      <c r="CF414" s="313">
        <f t="shared" si="256"/>
        <v>12</v>
      </c>
      <c r="CG414" s="302" t="str">
        <f t="shared" si="257"/>
        <v>OK</v>
      </c>
    </row>
    <row r="415" spans="1:85" ht="14.25" x14ac:dyDescent="0.25">
      <c r="A415" s="6">
        <v>403</v>
      </c>
      <c r="B415" s="495">
        <v>403</v>
      </c>
      <c r="C415" s="495" t="s">
        <v>6</v>
      </c>
      <c r="D415" s="496" t="s">
        <v>22</v>
      </c>
      <c r="E415" s="626">
        <v>20319496</v>
      </c>
      <c r="F415" s="627" t="s">
        <v>671</v>
      </c>
      <c r="G415" s="624" t="s">
        <v>52</v>
      </c>
      <c r="H415" s="9">
        <f>VLOOKUP($E415,'ALL-GTK-SD-SMP-SMA-SMK-SLB'!$F$14:$CG$713,'ALL-GTK-SD-SMP-SMA-SMK-SLB'!I$7,FALSE)</f>
        <v>0</v>
      </c>
      <c r="I415" s="9">
        <f>VLOOKUP($E415,'ALL-GTK-SD-SMP-SMA-SMK-SLB'!$F$14:$CG$713,'ALL-GTK-SD-SMP-SMA-SMK-SLB'!J$7,FALSE)</f>
        <v>0</v>
      </c>
      <c r="J415" s="9">
        <f>VLOOKUP($E415,'ALL-GTK-SD-SMP-SMA-SMK-SLB'!$F$14:$CG$713,'ALL-GTK-SD-SMP-SMA-SMK-SLB'!K$7,FALSE)</f>
        <v>0</v>
      </c>
      <c r="K415" s="9">
        <f>VLOOKUP($E415,'ALL-GTK-SD-SMP-SMA-SMK-SLB'!$F$14:$CG$713,'ALL-GTK-SD-SMP-SMA-SMK-SLB'!L$7,FALSE)</f>
        <v>0</v>
      </c>
      <c r="L415" s="9">
        <f>VLOOKUP($E415,'ALL-GTK-SD-SMP-SMA-SMK-SLB'!$F$14:$CG$713,'ALL-GTK-SD-SMP-SMA-SMK-SLB'!M$7,FALSE)</f>
        <v>1</v>
      </c>
      <c r="M415" s="9">
        <f>VLOOKUP($E415,'ALL-GTK-SD-SMP-SMA-SMK-SLB'!$F$14:$CG$713,'ALL-GTK-SD-SMP-SMA-SMK-SLB'!N$7,FALSE)</f>
        <v>0</v>
      </c>
      <c r="N415" s="9">
        <f>VLOOKUP($E415,'ALL-GTK-SD-SMP-SMA-SMK-SLB'!$F$14:$CG$713,'ALL-GTK-SD-SMP-SMA-SMK-SLB'!O$7,FALSE)</f>
        <v>1</v>
      </c>
      <c r="O415" s="9">
        <f>VLOOKUP($E415,'ALL-GTK-SD-SMP-SMA-SMK-SLB'!$F$14:$CG$713,'ALL-GTK-SD-SMP-SMA-SMK-SLB'!P$7,FALSE)</f>
        <v>3</v>
      </c>
      <c r="P415" s="299">
        <f t="shared" si="222"/>
        <v>2</v>
      </c>
      <c r="Q415" s="299">
        <f t="shared" si="223"/>
        <v>3</v>
      </c>
      <c r="R415" s="300">
        <f t="shared" si="224"/>
        <v>5</v>
      </c>
      <c r="S415" s="9">
        <f>VLOOKUP($E415,'ALL-GTK-SD-SMP-SMA-SMK-SLB'!$F$14:$CG$713,'ALL-GTK-SD-SMP-SMA-SMK-SLB'!T$7,FALSE)</f>
        <v>0</v>
      </c>
      <c r="T415" s="9">
        <f>VLOOKUP($E415,'ALL-GTK-SD-SMP-SMA-SMK-SLB'!$F$14:$CG$713,'ALL-GTK-SD-SMP-SMA-SMK-SLB'!U$7,FALSE)</f>
        <v>0</v>
      </c>
      <c r="U415" s="9">
        <f>VLOOKUP($E415,'ALL-GTK-SD-SMP-SMA-SMK-SLB'!$F$14:$CG$713,'ALL-GTK-SD-SMP-SMA-SMK-SLB'!V$7,FALSE)</f>
        <v>1</v>
      </c>
      <c r="V415" s="9">
        <f>VLOOKUP($E415,'ALL-GTK-SD-SMP-SMA-SMK-SLB'!$F$14:$CG$713,'ALL-GTK-SD-SMP-SMA-SMK-SLB'!W$7,FALSE)</f>
        <v>1</v>
      </c>
      <c r="W415" s="9">
        <f>VLOOKUP($E415,'ALL-GTK-SD-SMP-SMA-SMK-SLB'!$F$14:$CG$713,'ALL-GTK-SD-SMP-SMA-SMK-SLB'!X$7,FALSE)</f>
        <v>0</v>
      </c>
      <c r="X415" s="9">
        <f>VLOOKUP($E415,'ALL-GTK-SD-SMP-SMA-SMK-SLB'!$F$14:$CG$713,'ALL-GTK-SD-SMP-SMA-SMK-SLB'!Y$7,FALSE)</f>
        <v>2</v>
      </c>
      <c r="Y415" s="299">
        <f t="shared" si="225"/>
        <v>1</v>
      </c>
      <c r="Z415" s="299">
        <f t="shared" si="226"/>
        <v>3</v>
      </c>
      <c r="AA415" s="10">
        <f t="shared" si="227"/>
        <v>4</v>
      </c>
      <c r="AB415" s="44">
        <f t="shared" si="228"/>
        <v>3</v>
      </c>
      <c r="AC415" s="44">
        <f t="shared" si="229"/>
        <v>6</v>
      </c>
      <c r="AD415" s="11">
        <f t="shared" si="230"/>
        <v>9</v>
      </c>
      <c r="AE415" s="9">
        <f>VLOOKUP($E415,'ALL-GTK-SD-SMP-SMA-SMK-SLB'!$F$14:$CG$713,'ALL-GTK-SD-SMP-SMA-SMK-SLB'!AF$7,FALSE)</f>
        <v>1</v>
      </c>
      <c r="AF415" s="9">
        <f>VLOOKUP($E415,'ALL-GTK-SD-SMP-SMA-SMK-SLB'!$F$14:$CG$713,'ALL-GTK-SD-SMP-SMA-SMK-SLB'!AG$7,FALSE)</f>
        <v>4</v>
      </c>
      <c r="AG415" s="10">
        <f t="shared" si="231"/>
        <v>5</v>
      </c>
      <c r="AH415" s="9">
        <f>VLOOKUP($E415,'ALL-GTK-SD-SMP-SMA-SMK-SLB'!$F$14:$CG$713,'ALL-GTK-SD-SMP-SMA-SMK-SLB'!AI$7,FALSE)</f>
        <v>2</v>
      </c>
      <c r="AI415" s="9">
        <f>VLOOKUP($E415,'ALL-GTK-SD-SMP-SMA-SMK-SLB'!$F$14:$CG$713,'ALL-GTK-SD-SMP-SMA-SMK-SLB'!AJ$7,FALSE)</f>
        <v>2</v>
      </c>
      <c r="AJ415" s="10">
        <f t="shared" si="232"/>
        <v>4</v>
      </c>
      <c r="AK415" s="44">
        <f t="shared" si="233"/>
        <v>3</v>
      </c>
      <c r="AL415" s="44">
        <f t="shared" si="234"/>
        <v>6</v>
      </c>
      <c r="AM415" s="11">
        <f t="shared" si="235"/>
        <v>9</v>
      </c>
      <c r="AN415" s="299">
        <f>VLOOKUP($E415,'ALL-GTK-SD-SMP-SMA-SMK-SLB'!$F$14:$CG$713,'ALL-GTK-SD-SMP-SMA-SMK-SLB'!AO$7,FALSE)</f>
        <v>0</v>
      </c>
      <c r="AO415" s="299">
        <f>VLOOKUP($E415,'ALL-GTK-SD-SMP-SMA-SMK-SLB'!$F$14:$CG$713,'ALL-GTK-SD-SMP-SMA-SMK-SLB'!AP$7,FALSE)</f>
        <v>0</v>
      </c>
      <c r="AP415" s="9">
        <f>VLOOKUP($E415,'ALL-GTK-SD-SMP-SMA-SMK-SLB'!$F$14:$CG$713,'ALL-GTK-SD-SMP-SMA-SMK-SLB'!AQ$7,FALSE)</f>
        <v>0</v>
      </c>
      <c r="AQ415" s="9">
        <f>VLOOKUP($E415,'ALL-GTK-SD-SMP-SMA-SMK-SLB'!$F$14:$CG$713,'ALL-GTK-SD-SMP-SMA-SMK-SLB'!AR$7,FALSE)</f>
        <v>0</v>
      </c>
      <c r="AR415" s="9">
        <f>VLOOKUP($E415,'ALL-GTK-SD-SMP-SMA-SMK-SLB'!$F$14:$CG$713,'ALL-GTK-SD-SMP-SMA-SMK-SLB'!AS$7,FALSE)</f>
        <v>0</v>
      </c>
      <c r="AS415" s="9">
        <f>VLOOKUP($E415,'ALL-GTK-SD-SMP-SMA-SMK-SLB'!$F$14:$CG$713,'ALL-GTK-SD-SMP-SMA-SMK-SLB'!AT$7,FALSE)</f>
        <v>0</v>
      </c>
      <c r="AT415" s="9">
        <f>VLOOKUP($E415,'ALL-GTK-SD-SMP-SMA-SMK-SLB'!$F$14:$CG$713,'ALL-GTK-SD-SMP-SMA-SMK-SLB'!AU$7,FALSE)</f>
        <v>0</v>
      </c>
      <c r="AU415" s="9">
        <f>VLOOKUP($E415,'ALL-GTK-SD-SMP-SMA-SMK-SLB'!$F$14:$CG$713,'ALL-GTK-SD-SMP-SMA-SMK-SLB'!AV$7,FALSE)</f>
        <v>0</v>
      </c>
      <c r="AV415" s="9">
        <f>VLOOKUP($E415,'ALL-GTK-SD-SMP-SMA-SMK-SLB'!$F$14:$CG$713,'ALL-GTK-SD-SMP-SMA-SMK-SLB'!AW$7,FALSE)</f>
        <v>0</v>
      </c>
      <c r="AW415" s="9">
        <f>VLOOKUP($E415,'ALL-GTK-SD-SMP-SMA-SMK-SLB'!$F$14:$CG$713,'ALL-GTK-SD-SMP-SMA-SMK-SLB'!AX$7,FALSE)</f>
        <v>0</v>
      </c>
      <c r="AX415" s="9">
        <f>VLOOKUP($E415,'ALL-GTK-SD-SMP-SMA-SMK-SLB'!$F$14:$CG$713,'ALL-GTK-SD-SMP-SMA-SMK-SLB'!AY$7,FALSE)</f>
        <v>3</v>
      </c>
      <c r="AY415" s="9">
        <f>VLOOKUP($E415,'ALL-GTK-SD-SMP-SMA-SMK-SLB'!$F$14:$CG$713,'ALL-GTK-SD-SMP-SMA-SMK-SLB'!AZ$7,FALSE)</f>
        <v>6</v>
      </c>
      <c r="AZ415" s="9">
        <f>VLOOKUP($E415,'ALL-GTK-SD-SMP-SMA-SMK-SLB'!$F$14:$CG$713,'ALL-GTK-SD-SMP-SMA-SMK-SLB'!BA$7,FALSE)</f>
        <v>0</v>
      </c>
      <c r="BA415" s="9">
        <f>VLOOKUP($E415,'ALL-GTK-SD-SMP-SMA-SMK-SLB'!$F$14:$CG$713,'ALL-GTK-SD-SMP-SMA-SMK-SLB'!BB$7,FALSE)</f>
        <v>0</v>
      </c>
      <c r="BB415" s="9">
        <f>VLOOKUP($E415,'ALL-GTK-SD-SMP-SMA-SMK-SLB'!$F$14:$CG$713,'ALL-GTK-SD-SMP-SMA-SMK-SLB'!BC$7,FALSE)</f>
        <v>0</v>
      </c>
      <c r="BC415" s="9">
        <f>VLOOKUP($E415,'ALL-GTK-SD-SMP-SMA-SMK-SLB'!$F$14:$CG$713,'ALL-GTK-SD-SMP-SMA-SMK-SLB'!BD$7,FALSE)</f>
        <v>0</v>
      </c>
      <c r="BD415" s="310">
        <f t="shared" si="236"/>
        <v>0</v>
      </c>
      <c r="BE415" s="310">
        <f t="shared" si="237"/>
        <v>0</v>
      </c>
      <c r="BF415" s="10">
        <f t="shared" si="238"/>
        <v>0</v>
      </c>
      <c r="BG415" s="311">
        <f t="shared" si="239"/>
        <v>3</v>
      </c>
      <c r="BH415" s="311">
        <f t="shared" si="240"/>
        <v>6</v>
      </c>
      <c r="BI415" s="10">
        <f t="shared" si="241"/>
        <v>9</v>
      </c>
      <c r="BJ415" s="44">
        <f t="shared" si="242"/>
        <v>3</v>
      </c>
      <c r="BK415" s="44">
        <f t="shared" si="243"/>
        <v>6</v>
      </c>
      <c r="BL415" s="11">
        <f t="shared" si="244"/>
        <v>9</v>
      </c>
      <c r="BM415" s="9">
        <f>VLOOKUP($E415,'ALL-GTK-SD-SMP-SMA-SMK-SLB'!$F$14:$CG$713,'ALL-GTK-SD-SMP-SMA-SMK-SLB'!BN$7,FALSE)</f>
        <v>0</v>
      </c>
      <c r="BN415" s="9">
        <f>VLOOKUP($E415,'ALL-GTK-SD-SMP-SMA-SMK-SLB'!$F$14:$CG$713,'ALL-GTK-SD-SMP-SMA-SMK-SLB'!BO$7,FALSE)</f>
        <v>0</v>
      </c>
      <c r="BO415" s="9">
        <f>VLOOKUP($E415,'ALL-GTK-SD-SMP-SMA-SMK-SLB'!$F$14:$CG$713,'ALL-GTK-SD-SMP-SMA-SMK-SLB'!BP$7,FALSE)</f>
        <v>0</v>
      </c>
      <c r="BP415" s="9">
        <f>VLOOKUP($E415,'ALL-GTK-SD-SMP-SMA-SMK-SLB'!$F$14:$CG$713,'ALL-GTK-SD-SMP-SMA-SMK-SLB'!BQ$7,FALSE)</f>
        <v>0</v>
      </c>
      <c r="BQ415" s="9">
        <f>VLOOKUP($E415,'ALL-GTK-SD-SMP-SMA-SMK-SLB'!$F$14:$CG$713,'ALL-GTK-SD-SMP-SMA-SMK-SLB'!BR$7,FALSE)</f>
        <v>0</v>
      </c>
      <c r="BR415" s="9">
        <f>VLOOKUP($E415,'ALL-GTK-SD-SMP-SMA-SMK-SLB'!$F$14:$CG$713,'ALL-GTK-SD-SMP-SMA-SMK-SLB'!BS$7,FALSE)</f>
        <v>0</v>
      </c>
      <c r="BS415" s="9">
        <f>VLOOKUP($E415,'ALL-GTK-SD-SMP-SMA-SMK-SLB'!$F$14:$CG$713,'ALL-GTK-SD-SMP-SMA-SMK-SLB'!BT$7,FALSE)</f>
        <v>0</v>
      </c>
      <c r="BT415" s="9">
        <f>VLOOKUP($E415,'ALL-GTK-SD-SMP-SMA-SMK-SLB'!$F$14:$CG$713,'ALL-GTK-SD-SMP-SMA-SMK-SLB'!BU$7,FALSE)</f>
        <v>0</v>
      </c>
      <c r="BU415" s="299">
        <f t="shared" si="245"/>
        <v>0</v>
      </c>
      <c r="BV415" s="299">
        <f t="shared" si="246"/>
        <v>0</v>
      </c>
      <c r="BW415" s="44">
        <f t="shared" si="247"/>
        <v>0</v>
      </c>
      <c r="BX415" s="44">
        <f t="shared" si="248"/>
        <v>0</v>
      </c>
      <c r="BY415" s="11">
        <f t="shared" si="249"/>
        <v>0</v>
      </c>
      <c r="BZ415" s="14">
        <f t="shared" si="250"/>
        <v>3</v>
      </c>
      <c r="CA415" s="14">
        <f t="shared" si="251"/>
        <v>6</v>
      </c>
      <c r="CB415" s="13">
        <f t="shared" si="252"/>
        <v>0</v>
      </c>
      <c r="CC415" s="13">
        <f t="shared" si="253"/>
        <v>0</v>
      </c>
      <c r="CD415" s="312">
        <f t="shared" si="254"/>
        <v>3</v>
      </c>
      <c r="CE415" s="312">
        <f t="shared" si="255"/>
        <v>6</v>
      </c>
      <c r="CF415" s="313">
        <f t="shared" si="256"/>
        <v>9</v>
      </c>
      <c r="CG415" s="302" t="str">
        <f t="shared" si="257"/>
        <v>OK</v>
      </c>
    </row>
    <row r="416" spans="1:85" ht="14.25" x14ac:dyDescent="0.25">
      <c r="A416" s="6">
        <v>404</v>
      </c>
      <c r="B416" s="495">
        <v>404</v>
      </c>
      <c r="C416" s="495" t="s">
        <v>6</v>
      </c>
      <c r="D416" s="496" t="s">
        <v>31</v>
      </c>
      <c r="E416" s="626">
        <v>20319895</v>
      </c>
      <c r="F416" s="627" t="s">
        <v>672</v>
      </c>
      <c r="G416" s="624" t="s">
        <v>52</v>
      </c>
      <c r="H416" s="9">
        <f>VLOOKUP($E416,'ALL-GTK-SD-SMP-SMA-SMK-SLB'!$F$14:$CG$713,'ALL-GTK-SD-SMP-SMA-SMK-SLB'!I$7,FALSE)</f>
        <v>0</v>
      </c>
      <c r="I416" s="9">
        <f>VLOOKUP($E416,'ALL-GTK-SD-SMP-SMA-SMK-SLB'!$F$14:$CG$713,'ALL-GTK-SD-SMP-SMA-SMK-SLB'!J$7,FALSE)</f>
        <v>0</v>
      </c>
      <c r="J416" s="9">
        <f>VLOOKUP($E416,'ALL-GTK-SD-SMP-SMA-SMK-SLB'!$F$14:$CG$713,'ALL-GTK-SD-SMP-SMA-SMK-SLB'!K$7,FALSE)</f>
        <v>0</v>
      </c>
      <c r="K416" s="9">
        <f>VLOOKUP($E416,'ALL-GTK-SD-SMP-SMA-SMK-SLB'!$F$14:$CG$713,'ALL-GTK-SD-SMP-SMA-SMK-SLB'!L$7,FALSE)</f>
        <v>0</v>
      </c>
      <c r="L416" s="9">
        <f>VLOOKUP($E416,'ALL-GTK-SD-SMP-SMA-SMK-SLB'!$F$14:$CG$713,'ALL-GTK-SD-SMP-SMA-SMK-SLB'!M$7,FALSE)</f>
        <v>1</v>
      </c>
      <c r="M416" s="9">
        <f>VLOOKUP($E416,'ALL-GTK-SD-SMP-SMA-SMK-SLB'!$F$14:$CG$713,'ALL-GTK-SD-SMP-SMA-SMK-SLB'!N$7,FALSE)</f>
        <v>1</v>
      </c>
      <c r="N416" s="9">
        <f>VLOOKUP($E416,'ALL-GTK-SD-SMP-SMA-SMK-SLB'!$F$14:$CG$713,'ALL-GTK-SD-SMP-SMA-SMK-SLB'!O$7,FALSE)</f>
        <v>3</v>
      </c>
      <c r="O416" s="9">
        <f>VLOOKUP($E416,'ALL-GTK-SD-SMP-SMA-SMK-SLB'!$F$14:$CG$713,'ALL-GTK-SD-SMP-SMA-SMK-SLB'!P$7,FALSE)</f>
        <v>2</v>
      </c>
      <c r="P416" s="299">
        <f t="shared" si="222"/>
        <v>4</v>
      </c>
      <c r="Q416" s="299">
        <f t="shared" si="223"/>
        <v>3</v>
      </c>
      <c r="R416" s="300">
        <f t="shared" si="224"/>
        <v>7</v>
      </c>
      <c r="S416" s="9">
        <f>VLOOKUP($E416,'ALL-GTK-SD-SMP-SMA-SMK-SLB'!$F$14:$CG$713,'ALL-GTK-SD-SMP-SMA-SMK-SLB'!T$7,FALSE)</f>
        <v>0</v>
      </c>
      <c r="T416" s="9">
        <f>VLOOKUP($E416,'ALL-GTK-SD-SMP-SMA-SMK-SLB'!$F$14:$CG$713,'ALL-GTK-SD-SMP-SMA-SMK-SLB'!U$7,FALSE)</f>
        <v>0</v>
      </c>
      <c r="U416" s="9">
        <f>VLOOKUP($E416,'ALL-GTK-SD-SMP-SMA-SMK-SLB'!$F$14:$CG$713,'ALL-GTK-SD-SMP-SMA-SMK-SLB'!V$7,FALSE)</f>
        <v>0</v>
      </c>
      <c r="V416" s="9">
        <f>VLOOKUP($E416,'ALL-GTK-SD-SMP-SMA-SMK-SLB'!$F$14:$CG$713,'ALL-GTK-SD-SMP-SMA-SMK-SLB'!W$7,FALSE)</f>
        <v>0</v>
      </c>
      <c r="W416" s="9">
        <f>VLOOKUP($E416,'ALL-GTK-SD-SMP-SMA-SMK-SLB'!$F$14:$CG$713,'ALL-GTK-SD-SMP-SMA-SMK-SLB'!X$7,FALSE)</f>
        <v>2</v>
      </c>
      <c r="X416" s="9">
        <f>VLOOKUP($E416,'ALL-GTK-SD-SMP-SMA-SMK-SLB'!$F$14:$CG$713,'ALL-GTK-SD-SMP-SMA-SMK-SLB'!Y$7,FALSE)</f>
        <v>3</v>
      </c>
      <c r="Y416" s="299">
        <f t="shared" si="225"/>
        <v>2</v>
      </c>
      <c r="Z416" s="299">
        <f t="shared" si="226"/>
        <v>3</v>
      </c>
      <c r="AA416" s="10">
        <f t="shared" si="227"/>
        <v>5</v>
      </c>
      <c r="AB416" s="44">
        <f t="shared" si="228"/>
        <v>6</v>
      </c>
      <c r="AC416" s="44">
        <f t="shared" si="229"/>
        <v>6</v>
      </c>
      <c r="AD416" s="11">
        <f t="shared" si="230"/>
        <v>12</v>
      </c>
      <c r="AE416" s="9">
        <f>VLOOKUP($E416,'ALL-GTK-SD-SMP-SMA-SMK-SLB'!$F$14:$CG$713,'ALL-GTK-SD-SMP-SMA-SMK-SLB'!AF$7,FALSE)</f>
        <v>3</v>
      </c>
      <c r="AF416" s="9">
        <f>VLOOKUP($E416,'ALL-GTK-SD-SMP-SMA-SMK-SLB'!$F$14:$CG$713,'ALL-GTK-SD-SMP-SMA-SMK-SLB'!AG$7,FALSE)</f>
        <v>4</v>
      </c>
      <c r="AG416" s="10">
        <f t="shared" si="231"/>
        <v>7</v>
      </c>
      <c r="AH416" s="9">
        <f>VLOOKUP($E416,'ALL-GTK-SD-SMP-SMA-SMK-SLB'!$F$14:$CG$713,'ALL-GTK-SD-SMP-SMA-SMK-SLB'!AI$7,FALSE)</f>
        <v>3</v>
      </c>
      <c r="AI416" s="9">
        <f>VLOOKUP($E416,'ALL-GTK-SD-SMP-SMA-SMK-SLB'!$F$14:$CG$713,'ALL-GTK-SD-SMP-SMA-SMK-SLB'!AJ$7,FALSE)</f>
        <v>2</v>
      </c>
      <c r="AJ416" s="10">
        <f t="shared" si="232"/>
        <v>5</v>
      </c>
      <c r="AK416" s="44">
        <f t="shared" si="233"/>
        <v>6</v>
      </c>
      <c r="AL416" s="44">
        <f t="shared" si="234"/>
        <v>6</v>
      </c>
      <c r="AM416" s="11">
        <f t="shared" si="235"/>
        <v>12</v>
      </c>
      <c r="AN416" s="299">
        <f>VLOOKUP($E416,'ALL-GTK-SD-SMP-SMA-SMK-SLB'!$F$14:$CG$713,'ALL-GTK-SD-SMP-SMA-SMK-SLB'!AO$7,FALSE)</f>
        <v>0</v>
      </c>
      <c r="AO416" s="299">
        <f>VLOOKUP($E416,'ALL-GTK-SD-SMP-SMA-SMK-SLB'!$F$14:$CG$713,'ALL-GTK-SD-SMP-SMA-SMK-SLB'!AP$7,FALSE)</f>
        <v>0</v>
      </c>
      <c r="AP416" s="9">
        <f>VLOOKUP($E416,'ALL-GTK-SD-SMP-SMA-SMK-SLB'!$F$14:$CG$713,'ALL-GTK-SD-SMP-SMA-SMK-SLB'!AQ$7,FALSE)</f>
        <v>0</v>
      </c>
      <c r="AQ416" s="9">
        <f>VLOOKUP($E416,'ALL-GTK-SD-SMP-SMA-SMK-SLB'!$F$14:$CG$713,'ALL-GTK-SD-SMP-SMA-SMK-SLB'!AR$7,FALSE)</f>
        <v>0</v>
      </c>
      <c r="AR416" s="9">
        <f>VLOOKUP($E416,'ALL-GTK-SD-SMP-SMA-SMK-SLB'!$F$14:$CG$713,'ALL-GTK-SD-SMP-SMA-SMK-SLB'!AS$7,FALSE)</f>
        <v>0</v>
      </c>
      <c r="AS416" s="9">
        <f>VLOOKUP($E416,'ALL-GTK-SD-SMP-SMA-SMK-SLB'!$F$14:$CG$713,'ALL-GTK-SD-SMP-SMA-SMK-SLB'!AT$7,FALSE)</f>
        <v>0</v>
      </c>
      <c r="AT416" s="9">
        <f>VLOOKUP($E416,'ALL-GTK-SD-SMP-SMA-SMK-SLB'!$F$14:$CG$713,'ALL-GTK-SD-SMP-SMA-SMK-SLB'!AU$7,FALSE)</f>
        <v>0</v>
      </c>
      <c r="AU416" s="9">
        <f>VLOOKUP($E416,'ALL-GTK-SD-SMP-SMA-SMK-SLB'!$F$14:$CG$713,'ALL-GTK-SD-SMP-SMA-SMK-SLB'!AV$7,FALSE)</f>
        <v>0</v>
      </c>
      <c r="AV416" s="9">
        <f>VLOOKUP($E416,'ALL-GTK-SD-SMP-SMA-SMK-SLB'!$F$14:$CG$713,'ALL-GTK-SD-SMP-SMA-SMK-SLB'!AW$7,FALSE)</f>
        <v>0</v>
      </c>
      <c r="AW416" s="9">
        <f>VLOOKUP($E416,'ALL-GTK-SD-SMP-SMA-SMK-SLB'!$F$14:$CG$713,'ALL-GTK-SD-SMP-SMA-SMK-SLB'!AX$7,FALSE)</f>
        <v>0</v>
      </c>
      <c r="AX416" s="9">
        <f>VLOOKUP($E416,'ALL-GTK-SD-SMP-SMA-SMK-SLB'!$F$14:$CG$713,'ALL-GTK-SD-SMP-SMA-SMK-SLB'!AY$7,FALSE)</f>
        <v>6</v>
      </c>
      <c r="AY416" s="9">
        <f>VLOOKUP($E416,'ALL-GTK-SD-SMP-SMA-SMK-SLB'!$F$14:$CG$713,'ALL-GTK-SD-SMP-SMA-SMK-SLB'!AZ$7,FALSE)</f>
        <v>6</v>
      </c>
      <c r="AZ416" s="9">
        <f>VLOOKUP($E416,'ALL-GTK-SD-SMP-SMA-SMK-SLB'!$F$14:$CG$713,'ALL-GTK-SD-SMP-SMA-SMK-SLB'!BA$7,FALSE)</f>
        <v>0</v>
      </c>
      <c r="BA416" s="9">
        <f>VLOOKUP($E416,'ALL-GTK-SD-SMP-SMA-SMK-SLB'!$F$14:$CG$713,'ALL-GTK-SD-SMP-SMA-SMK-SLB'!BB$7,FALSE)</f>
        <v>0</v>
      </c>
      <c r="BB416" s="9">
        <f>VLOOKUP($E416,'ALL-GTK-SD-SMP-SMA-SMK-SLB'!$F$14:$CG$713,'ALL-GTK-SD-SMP-SMA-SMK-SLB'!BC$7,FALSE)</f>
        <v>0</v>
      </c>
      <c r="BC416" s="9">
        <f>VLOOKUP($E416,'ALL-GTK-SD-SMP-SMA-SMK-SLB'!$F$14:$CG$713,'ALL-GTK-SD-SMP-SMA-SMK-SLB'!BD$7,FALSE)</f>
        <v>0</v>
      </c>
      <c r="BD416" s="310">
        <f t="shared" si="236"/>
        <v>0</v>
      </c>
      <c r="BE416" s="310">
        <f t="shared" si="237"/>
        <v>0</v>
      </c>
      <c r="BF416" s="10">
        <f t="shared" si="238"/>
        <v>0</v>
      </c>
      <c r="BG416" s="311">
        <f t="shared" si="239"/>
        <v>6</v>
      </c>
      <c r="BH416" s="311">
        <f t="shared" si="240"/>
        <v>6</v>
      </c>
      <c r="BI416" s="10">
        <f t="shared" si="241"/>
        <v>12</v>
      </c>
      <c r="BJ416" s="44">
        <f t="shared" si="242"/>
        <v>6</v>
      </c>
      <c r="BK416" s="44">
        <f t="shared" si="243"/>
        <v>6</v>
      </c>
      <c r="BL416" s="11">
        <f t="shared" si="244"/>
        <v>12</v>
      </c>
      <c r="BM416" s="9">
        <f>VLOOKUP($E416,'ALL-GTK-SD-SMP-SMA-SMK-SLB'!$F$14:$CG$713,'ALL-GTK-SD-SMP-SMA-SMK-SLB'!BN$7,FALSE)</f>
        <v>0</v>
      </c>
      <c r="BN416" s="9">
        <f>VLOOKUP($E416,'ALL-GTK-SD-SMP-SMA-SMK-SLB'!$F$14:$CG$713,'ALL-GTK-SD-SMP-SMA-SMK-SLB'!BO$7,FALSE)</f>
        <v>0</v>
      </c>
      <c r="BO416" s="9">
        <f>VLOOKUP($E416,'ALL-GTK-SD-SMP-SMA-SMK-SLB'!$F$14:$CG$713,'ALL-GTK-SD-SMP-SMA-SMK-SLB'!BP$7,FALSE)</f>
        <v>0</v>
      </c>
      <c r="BP416" s="9">
        <f>VLOOKUP($E416,'ALL-GTK-SD-SMP-SMA-SMK-SLB'!$F$14:$CG$713,'ALL-GTK-SD-SMP-SMA-SMK-SLB'!BQ$7,FALSE)</f>
        <v>0</v>
      </c>
      <c r="BQ416" s="9">
        <f>VLOOKUP($E416,'ALL-GTK-SD-SMP-SMA-SMK-SLB'!$F$14:$CG$713,'ALL-GTK-SD-SMP-SMA-SMK-SLB'!BR$7,FALSE)</f>
        <v>0</v>
      </c>
      <c r="BR416" s="9">
        <f>VLOOKUP($E416,'ALL-GTK-SD-SMP-SMA-SMK-SLB'!$F$14:$CG$713,'ALL-GTK-SD-SMP-SMA-SMK-SLB'!BS$7,FALSE)</f>
        <v>0</v>
      </c>
      <c r="BS416" s="9">
        <f>VLOOKUP($E416,'ALL-GTK-SD-SMP-SMA-SMK-SLB'!$F$14:$CG$713,'ALL-GTK-SD-SMP-SMA-SMK-SLB'!BT$7,FALSE)</f>
        <v>0</v>
      </c>
      <c r="BT416" s="9">
        <f>VLOOKUP($E416,'ALL-GTK-SD-SMP-SMA-SMK-SLB'!$F$14:$CG$713,'ALL-GTK-SD-SMP-SMA-SMK-SLB'!BU$7,FALSE)</f>
        <v>0</v>
      </c>
      <c r="BU416" s="299">
        <f t="shared" si="245"/>
        <v>0</v>
      </c>
      <c r="BV416" s="299">
        <f t="shared" si="246"/>
        <v>0</v>
      </c>
      <c r="BW416" s="44">
        <f t="shared" si="247"/>
        <v>0</v>
      </c>
      <c r="BX416" s="44">
        <f t="shared" si="248"/>
        <v>0</v>
      </c>
      <c r="BY416" s="11">
        <f t="shared" si="249"/>
        <v>0</v>
      </c>
      <c r="BZ416" s="14">
        <f t="shared" si="250"/>
        <v>6</v>
      </c>
      <c r="CA416" s="14">
        <f t="shared" si="251"/>
        <v>6</v>
      </c>
      <c r="CB416" s="13">
        <f t="shared" si="252"/>
        <v>0</v>
      </c>
      <c r="CC416" s="13">
        <f t="shared" si="253"/>
        <v>0</v>
      </c>
      <c r="CD416" s="312">
        <f t="shared" si="254"/>
        <v>6</v>
      </c>
      <c r="CE416" s="312">
        <f t="shared" si="255"/>
        <v>6</v>
      </c>
      <c r="CF416" s="313">
        <f t="shared" si="256"/>
        <v>12</v>
      </c>
      <c r="CG416" s="302" t="str">
        <f t="shared" si="257"/>
        <v>OK</v>
      </c>
    </row>
    <row r="417" spans="1:85" ht="14.25" x14ac:dyDescent="0.25">
      <c r="A417" s="6">
        <v>405</v>
      </c>
      <c r="B417" s="495">
        <v>405</v>
      </c>
      <c r="C417" s="495" t="s">
        <v>6</v>
      </c>
      <c r="D417" s="496" t="s">
        <v>31</v>
      </c>
      <c r="E417" s="626">
        <v>20319938</v>
      </c>
      <c r="F417" s="627" t="s">
        <v>673</v>
      </c>
      <c r="G417" s="624" t="s">
        <v>52</v>
      </c>
      <c r="H417" s="9">
        <f>VLOOKUP($E417,'ALL-GTK-SD-SMP-SMA-SMK-SLB'!$F$14:$CG$713,'ALL-GTK-SD-SMP-SMA-SMK-SLB'!I$7,FALSE)</f>
        <v>0</v>
      </c>
      <c r="I417" s="9">
        <f>VLOOKUP($E417,'ALL-GTK-SD-SMP-SMA-SMK-SLB'!$F$14:$CG$713,'ALL-GTK-SD-SMP-SMA-SMK-SLB'!J$7,FALSE)</f>
        <v>0</v>
      </c>
      <c r="J417" s="9">
        <f>VLOOKUP($E417,'ALL-GTK-SD-SMP-SMA-SMK-SLB'!$F$14:$CG$713,'ALL-GTK-SD-SMP-SMA-SMK-SLB'!K$7,FALSE)</f>
        <v>0</v>
      </c>
      <c r="K417" s="9">
        <f>VLOOKUP($E417,'ALL-GTK-SD-SMP-SMA-SMK-SLB'!$F$14:$CG$713,'ALL-GTK-SD-SMP-SMA-SMK-SLB'!L$7,FALSE)</f>
        <v>0</v>
      </c>
      <c r="L417" s="9">
        <f>VLOOKUP($E417,'ALL-GTK-SD-SMP-SMA-SMK-SLB'!$F$14:$CG$713,'ALL-GTK-SD-SMP-SMA-SMK-SLB'!M$7,FALSE)</f>
        <v>0</v>
      </c>
      <c r="M417" s="9">
        <f>VLOOKUP($E417,'ALL-GTK-SD-SMP-SMA-SMK-SLB'!$F$14:$CG$713,'ALL-GTK-SD-SMP-SMA-SMK-SLB'!N$7,FALSE)</f>
        <v>0</v>
      </c>
      <c r="N417" s="9">
        <f>VLOOKUP($E417,'ALL-GTK-SD-SMP-SMA-SMK-SLB'!$F$14:$CG$713,'ALL-GTK-SD-SMP-SMA-SMK-SLB'!O$7,FALSE)</f>
        <v>1</v>
      </c>
      <c r="O417" s="9">
        <f>VLOOKUP($E417,'ALL-GTK-SD-SMP-SMA-SMK-SLB'!$F$14:$CG$713,'ALL-GTK-SD-SMP-SMA-SMK-SLB'!P$7,FALSE)</f>
        <v>3</v>
      </c>
      <c r="P417" s="299">
        <f t="shared" si="222"/>
        <v>1</v>
      </c>
      <c r="Q417" s="299">
        <f t="shared" si="223"/>
        <v>3</v>
      </c>
      <c r="R417" s="300">
        <f t="shared" si="224"/>
        <v>4</v>
      </c>
      <c r="S417" s="9">
        <f>VLOOKUP($E417,'ALL-GTK-SD-SMP-SMA-SMK-SLB'!$F$14:$CG$713,'ALL-GTK-SD-SMP-SMA-SMK-SLB'!T$7,FALSE)</f>
        <v>0</v>
      </c>
      <c r="T417" s="9">
        <f>VLOOKUP($E417,'ALL-GTK-SD-SMP-SMA-SMK-SLB'!$F$14:$CG$713,'ALL-GTK-SD-SMP-SMA-SMK-SLB'!U$7,FALSE)</f>
        <v>0</v>
      </c>
      <c r="U417" s="9">
        <f>VLOOKUP($E417,'ALL-GTK-SD-SMP-SMA-SMK-SLB'!$F$14:$CG$713,'ALL-GTK-SD-SMP-SMA-SMK-SLB'!V$7,FALSE)</f>
        <v>0</v>
      </c>
      <c r="V417" s="9">
        <f>VLOOKUP($E417,'ALL-GTK-SD-SMP-SMA-SMK-SLB'!$F$14:$CG$713,'ALL-GTK-SD-SMP-SMA-SMK-SLB'!W$7,FALSE)</f>
        <v>0</v>
      </c>
      <c r="W417" s="9">
        <f>VLOOKUP($E417,'ALL-GTK-SD-SMP-SMA-SMK-SLB'!$F$14:$CG$713,'ALL-GTK-SD-SMP-SMA-SMK-SLB'!X$7,FALSE)</f>
        <v>0</v>
      </c>
      <c r="X417" s="9">
        <f>VLOOKUP($E417,'ALL-GTK-SD-SMP-SMA-SMK-SLB'!$F$14:$CG$713,'ALL-GTK-SD-SMP-SMA-SMK-SLB'!Y$7,FALSE)</f>
        <v>3</v>
      </c>
      <c r="Y417" s="299">
        <f t="shared" si="225"/>
        <v>0</v>
      </c>
      <c r="Z417" s="299">
        <f t="shared" si="226"/>
        <v>3</v>
      </c>
      <c r="AA417" s="10">
        <f t="shared" si="227"/>
        <v>3</v>
      </c>
      <c r="AB417" s="44">
        <f t="shared" si="228"/>
        <v>1</v>
      </c>
      <c r="AC417" s="44">
        <f t="shared" si="229"/>
        <v>6</v>
      </c>
      <c r="AD417" s="11">
        <f t="shared" si="230"/>
        <v>7</v>
      </c>
      <c r="AE417" s="9">
        <f>VLOOKUP($E417,'ALL-GTK-SD-SMP-SMA-SMK-SLB'!$F$14:$CG$713,'ALL-GTK-SD-SMP-SMA-SMK-SLB'!AF$7,FALSE)</f>
        <v>0</v>
      </c>
      <c r="AF417" s="9">
        <f>VLOOKUP($E417,'ALL-GTK-SD-SMP-SMA-SMK-SLB'!$F$14:$CG$713,'ALL-GTK-SD-SMP-SMA-SMK-SLB'!AG$7,FALSE)</f>
        <v>3</v>
      </c>
      <c r="AG417" s="10">
        <f t="shared" si="231"/>
        <v>3</v>
      </c>
      <c r="AH417" s="9">
        <f>VLOOKUP($E417,'ALL-GTK-SD-SMP-SMA-SMK-SLB'!$F$14:$CG$713,'ALL-GTK-SD-SMP-SMA-SMK-SLB'!AI$7,FALSE)</f>
        <v>1</v>
      </c>
      <c r="AI417" s="9">
        <f>VLOOKUP($E417,'ALL-GTK-SD-SMP-SMA-SMK-SLB'!$F$14:$CG$713,'ALL-GTK-SD-SMP-SMA-SMK-SLB'!AJ$7,FALSE)</f>
        <v>3</v>
      </c>
      <c r="AJ417" s="10">
        <f t="shared" si="232"/>
        <v>4</v>
      </c>
      <c r="AK417" s="44">
        <f t="shared" si="233"/>
        <v>1</v>
      </c>
      <c r="AL417" s="44">
        <f t="shared" si="234"/>
        <v>6</v>
      </c>
      <c r="AM417" s="11">
        <f t="shared" si="235"/>
        <v>7</v>
      </c>
      <c r="AN417" s="299">
        <f>VLOOKUP($E417,'ALL-GTK-SD-SMP-SMA-SMK-SLB'!$F$14:$CG$713,'ALL-GTK-SD-SMP-SMA-SMK-SLB'!AO$7,FALSE)</f>
        <v>0</v>
      </c>
      <c r="AO417" s="299">
        <f>VLOOKUP($E417,'ALL-GTK-SD-SMP-SMA-SMK-SLB'!$F$14:$CG$713,'ALL-GTK-SD-SMP-SMA-SMK-SLB'!AP$7,FALSE)</f>
        <v>0</v>
      </c>
      <c r="AP417" s="9">
        <f>VLOOKUP($E417,'ALL-GTK-SD-SMP-SMA-SMK-SLB'!$F$14:$CG$713,'ALL-GTK-SD-SMP-SMA-SMK-SLB'!AQ$7,FALSE)</f>
        <v>0</v>
      </c>
      <c r="AQ417" s="9">
        <f>VLOOKUP($E417,'ALL-GTK-SD-SMP-SMA-SMK-SLB'!$F$14:$CG$713,'ALL-GTK-SD-SMP-SMA-SMK-SLB'!AR$7,FALSE)</f>
        <v>0</v>
      </c>
      <c r="AR417" s="9">
        <f>VLOOKUP($E417,'ALL-GTK-SD-SMP-SMA-SMK-SLB'!$F$14:$CG$713,'ALL-GTK-SD-SMP-SMA-SMK-SLB'!AS$7,FALSE)</f>
        <v>0</v>
      </c>
      <c r="AS417" s="9">
        <f>VLOOKUP($E417,'ALL-GTK-SD-SMP-SMA-SMK-SLB'!$F$14:$CG$713,'ALL-GTK-SD-SMP-SMA-SMK-SLB'!AT$7,FALSE)</f>
        <v>0</v>
      </c>
      <c r="AT417" s="9">
        <f>VLOOKUP($E417,'ALL-GTK-SD-SMP-SMA-SMK-SLB'!$F$14:$CG$713,'ALL-GTK-SD-SMP-SMA-SMK-SLB'!AU$7,FALSE)</f>
        <v>0</v>
      </c>
      <c r="AU417" s="9">
        <f>VLOOKUP($E417,'ALL-GTK-SD-SMP-SMA-SMK-SLB'!$F$14:$CG$713,'ALL-GTK-SD-SMP-SMA-SMK-SLB'!AV$7,FALSE)</f>
        <v>0</v>
      </c>
      <c r="AV417" s="9">
        <f>VLOOKUP($E417,'ALL-GTK-SD-SMP-SMA-SMK-SLB'!$F$14:$CG$713,'ALL-GTK-SD-SMP-SMA-SMK-SLB'!AW$7,FALSE)</f>
        <v>0</v>
      </c>
      <c r="AW417" s="9">
        <f>VLOOKUP($E417,'ALL-GTK-SD-SMP-SMA-SMK-SLB'!$F$14:$CG$713,'ALL-GTK-SD-SMP-SMA-SMK-SLB'!AX$7,FALSE)</f>
        <v>0</v>
      </c>
      <c r="AX417" s="9">
        <f>VLOOKUP($E417,'ALL-GTK-SD-SMP-SMA-SMK-SLB'!$F$14:$CG$713,'ALL-GTK-SD-SMP-SMA-SMK-SLB'!AY$7,FALSE)</f>
        <v>1</v>
      </c>
      <c r="AY417" s="9">
        <f>VLOOKUP($E417,'ALL-GTK-SD-SMP-SMA-SMK-SLB'!$F$14:$CG$713,'ALL-GTK-SD-SMP-SMA-SMK-SLB'!AZ$7,FALSE)</f>
        <v>6</v>
      </c>
      <c r="AZ417" s="9">
        <f>VLOOKUP($E417,'ALL-GTK-SD-SMP-SMA-SMK-SLB'!$F$14:$CG$713,'ALL-GTK-SD-SMP-SMA-SMK-SLB'!BA$7,FALSE)</f>
        <v>0</v>
      </c>
      <c r="BA417" s="9">
        <f>VLOOKUP($E417,'ALL-GTK-SD-SMP-SMA-SMK-SLB'!$F$14:$CG$713,'ALL-GTK-SD-SMP-SMA-SMK-SLB'!BB$7,FALSE)</f>
        <v>0</v>
      </c>
      <c r="BB417" s="9">
        <f>VLOOKUP($E417,'ALL-GTK-SD-SMP-SMA-SMK-SLB'!$F$14:$CG$713,'ALL-GTK-SD-SMP-SMA-SMK-SLB'!BC$7,FALSE)</f>
        <v>0</v>
      </c>
      <c r="BC417" s="9">
        <f>VLOOKUP($E417,'ALL-GTK-SD-SMP-SMA-SMK-SLB'!$F$14:$CG$713,'ALL-GTK-SD-SMP-SMA-SMK-SLB'!BD$7,FALSE)</f>
        <v>0</v>
      </c>
      <c r="BD417" s="310">
        <f t="shared" si="236"/>
        <v>0</v>
      </c>
      <c r="BE417" s="310">
        <f t="shared" si="237"/>
        <v>0</v>
      </c>
      <c r="BF417" s="10">
        <f t="shared" si="238"/>
        <v>0</v>
      </c>
      <c r="BG417" s="311">
        <f t="shared" si="239"/>
        <v>1</v>
      </c>
      <c r="BH417" s="311">
        <f t="shared" si="240"/>
        <v>6</v>
      </c>
      <c r="BI417" s="10">
        <f t="shared" si="241"/>
        <v>7</v>
      </c>
      <c r="BJ417" s="44">
        <f t="shared" si="242"/>
        <v>1</v>
      </c>
      <c r="BK417" s="44">
        <f t="shared" si="243"/>
        <v>6</v>
      </c>
      <c r="BL417" s="11">
        <f t="shared" si="244"/>
        <v>7</v>
      </c>
      <c r="BM417" s="9">
        <f>VLOOKUP($E417,'ALL-GTK-SD-SMP-SMA-SMK-SLB'!$F$14:$CG$713,'ALL-GTK-SD-SMP-SMA-SMK-SLB'!BN$7,FALSE)</f>
        <v>0</v>
      </c>
      <c r="BN417" s="9">
        <f>VLOOKUP($E417,'ALL-GTK-SD-SMP-SMA-SMK-SLB'!$F$14:$CG$713,'ALL-GTK-SD-SMP-SMA-SMK-SLB'!BO$7,FALSE)</f>
        <v>0</v>
      </c>
      <c r="BO417" s="9">
        <f>VLOOKUP($E417,'ALL-GTK-SD-SMP-SMA-SMK-SLB'!$F$14:$CG$713,'ALL-GTK-SD-SMP-SMA-SMK-SLB'!BP$7,FALSE)</f>
        <v>0</v>
      </c>
      <c r="BP417" s="9">
        <f>VLOOKUP($E417,'ALL-GTK-SD-SMP-SMA-SMK-SLB'!$F$14:$CG$713,'ALL-GTK-SD-SMP-SMA-SMK-SLB'!BQ$7,FALSE)</f>
        <v>0</v>
      </c>
      <c r="BQ417" s="9">
        <f>VLOOKUP($E417,'ALL-GTK-SD-SMP-SMA-SMK-SLB'!$F$14:$CG$713,'ALL-GTK-SD-SMP-SMA-SMK-SLB'!BR$7,FALSE)</f>
        <v>0</v>
      </c>
      <c r="BR417" s="9">
        <f>VLOOKUP($E417,'ALL-GTK-SD-SMP-SMA-SMK-SLB'!$F$14:$CG$713,'ALL-GTK-SD-SMP-SMA-SMK-SLB'!BS$7,FALSE)</f>
        <v>0</v>
      </c>
      <c r="BS417" s="9">
        <f>VLOOKUP($E417,'ALL-GTK-SD-SMP-SMA-SMK-SLB'!$F$14:$CG$713,'ALL-GTK-SD-SMP-SMA-SMK-SLB'!BT$7,FALSE)</f>
        <v>0</v>
      </c>
      <c r="BT417" s="9">
        <f>VLOOKUP($E417,'ALL-GTK-SD-SMP-SMA-SMK-SLB'!$F$14:$CG$713,'ALL-GTK-SD-SMP-SMA-SMK-SLB'!BU$7,FALSE)</f>
        <v>0</v>
      </c>
      <c r="BU417" s="299">
        <f t="shared" si="245"/>
        <v>0</v>
      </c>
      <c r="BV417" s="299">
        <f t="shared" si="246"/>
        <v>0</v>
      </c>
      <c r="BW417" s="44">
        <f t="shared" si="247"/>
        <v>0</v>
      </c>
      <c r="BX417" s="44">
        <f t="shared" si="248"/>
        <v>0</v>
      </c>
      <c r="BY417" s="11">
        <f t="shared" si="249"/>
        <v>0</v>
      </c>
      <c r="BZ417" s="14">
        <f t="shared" si="250"/>
        <v>1</v>
      </c>
      <c r="CA417" s="14">
        <f t="shared" si="251"/>
        <v>6</v>
      </c>
      <c r="CB417" s="13">
        <f t="shared" si="252"/>
        <v>0</v>
      </c>
      <c r="CC417" s="13">
        <f t="shared" si="253"/>
        <v>0</v>
      </c>
      <c r="CD417" s="312">
        <f t="shared" si="254"/>
        <v>1</v>
      </c>
      <c r="CE417" s="312">
        <f t="shared" si="255"/>
        <v>6</v>
      </c>
      <c r="CF417" s="313">
        <f t="shared" si="256"/>
        <v>7</v>
      </c>
      <c r="CG417" s="302" t="str">
        <f t="shared" si="257"/>
        <v>OK</v>
      </c>
    </row>
    <row r="418" spans="1:85" ht="14.25" x14ac:dyDescent="0.25">
      <c r="A418" s="6">
        <v>406</v>
      </c>
      <c r="B418" s="495">
        <v>406</v>
      </c>
      <c r="C418" s="495" t="s">
        <v>6</v>
      </c>
      <c r="D418" s="496" t="s">
        <v>31</v>
      </c>
      <c r="E418" s="626">
        <v>20319937</v>
      </c>
      <c r="F418" s="627" t="s">
        <v>674</v>
      </c>
      <c r="G418" s="624" t="s">
        <v>52</v>
      </c>
      <c r="H418" s="9">
        <f>VLOOKUP($E418,'ALL-GTK-SD-SMP-SMA-SMK-SLB'!$F$14:$CG$713,'ALL-GTK-SD-SMP-SMA-SMK-SLB'!I$7,FALSE)</f>
        <v>1</v>
      </c>
      <c r="I418" s="9">
        <f>VLOOKUP($E418,'ALL-GTK-SD-SMP-SMA-SMK-SLB'!$F$14:$CG$713,'ALL-GTK-SD-SMP-SMA-SMK-SLB'!J$7,FALSE)</f>
        <v>0</v>
      </c>
      <c r="J418" s="9">
        <f>VLOOKUP($E418,'ALL-GTK-SD-SMP-SMA-SMK-SLB'!$F$14:$CG$713,'ALL-GTK-SD-SMP-SMA-SMK-SLB'!K$7,FALSE)</f>
        <v>0</v>
      </c>
      <c r="K418" s="9">
        <f>VLOOKUP($E418,'ALL-GTK-SD-SMP-SMA-SMK-SLB'!$F$14:$CG$713,'ALL-GTK-SD-SMP-SMA-SMK-SLB'!L$7,FALSE)</f>
        <v>0</v>
      </c>
      <c r="L418" s="9">
        <f>VLOOKUP($E418,'ALL-GTK-SD-SMP-SMA-SMK-SLB'!$F$14:$CG$713,'ALL-GTK-SD-SMP-SMA-SMK-SLB'!M$7,FALSE)</f>
        <v>2</v>
      </c>
      <c r="M418" s="9">
        <f>VLOOKUP($E418,'ALL-GTK-SD-SMP-SMA-SMK-SLB'!$F$14:$CG$713,'ALL-GTK-SD-SMP-SMA-SMK-SLB'!N$7,FALSE)</f>
        <v>1</v>
      </c>
      <c r="N418" s="9">
        <f>VLOOKUP($E418,'ALL-GTK-SD-SMP-SMA-SMK-SLB'!$F$14:$CG$713,'ALL-GTK-SD-SMP-SMA-SMK-SLB'!O$7,FALSE)</f>
        <v>1</v>
      </c>
      <c r="O418" s="9">
        <f>VLOOKUP($E418,'ALL-GTK-SD-SMP-SMA-SMK-SLB'!$F$14:$CG$713,'ALL-GTK-SD-SMP-SMA-SMK-SLB'!P$7,FALSE)</f>
        <v>3</v>
      </c>
      <c r="P418" s="299">
        <f t="shared" si="222"/>
        <v>4</v>
      </c>
      <c r="Q418" s="299">
        <f t="shared" si="223"/>
        <v>4</v>
      </c>
      <c r="R418" s="300">
        <f t="shared" si="224"/>
        <v>8</v>
      </c>
      <c r="S418" s="9">
        <f>VLOOKUP($E418,'ALL-GTK-SD-SMP-SMA-SMK-SLB'!$F$14:$CG$713,'ALL-GTK-SD-SMP-SMA-SMK-SLB'!T$7,FALSE)</f>
        <v>0</v>
      </c>
      <c r="T418" s="9">
        <f>VLOOKUP($E418,'ALL-GTK-SD-SMP-SMA-SMK-SLB'!$F$14:$CG$713,'ALL-GTK-SD-SMP-SMA-SMK-SLB'!U$7,FALSE)</f>
        <v>0</v>
      </c>
      <c r="U418" s="9">
        <f>VLOOKUP($E418,'ALL-GTK-SD-SMP-SMA-SMK-SLB'!$F$14:$CG$713,'ALL-GTK-SD-SMP-SMA-SMK-SLB'!V$7,FALSE)</f>
        <v>0</v>
      </c>
      <c r="V418" s="9">
        <f>VLOOKUP($E418,'ALL-GTK-SD-SMP-SMA-SMK-SLB'!$F$14:$CG$713,'ALL-GTK-SD-SMP-SMA-SMK-SLB'!W$7,FALSE)</f>
        <v>0</v>
      </c>
      <c r="W418" s="9">
        <f>VLOOKUP($E418,'ALL-GTK-SD-SMP-SMA-SMK-SLB'!$F$14:$CG$713,'ALL-GTK-SD-SMP-SMA-SMK-SLB'!X$7,FALSE)</f>
        <v>0</v>
      </c>
      <c r="X418" s="9">
        <f>VLOOKUP($E418,'ALL-GTK-SD-SMP-SMA-SMK-SLB'!$F$14:$CG$713,'ALL-GTK-SD-SMP-SMA-SMK-SLB'!Y$7,FALSE)</f>
        <v>0</v>
      </c>
      <c r="Y418" s="299">
        <f t="shared" si="225"/>
        <v>0</v>
      </c>
      <c r="Z418" s="299">
        <f t="shared" si="226"/>
        <v>0</v>
      </c>
      <c r="AA418" s="10">
        <f t="shared" si="227"/>
        <v>0</v>
      </c>
      <c r="AB418" s="44">
        <f t="shared" si="228"/>
        <v>4</v>
      </c>
      <c r="AC418" s="44">
        <f t="shared" si="229"/>
        <v>4</v>
      </c>
      <c r="AD418" s="11">
        <f t="shared" si="230"/>
        <v>8</v>
      </c>
      <c r="AE418" s="9">
        <f>VLOOKUP($E418,'ALL-GTK-SD-SMP-SMA-SMK-SLB'!$F$14:$CG$713,'ALL-GTK-SD-SMP-SMA-SMK-SLB'!AF$7,FALSE)</f>
        <v>0</v>
      </c>
      <c r="AF418" s="9">
        <f>VLOOKUP($E418,'ALL-GTK-SD-SMP-SMA-SMK-SLB'!$F$14:$CG$713,'ALL-GTK-SD-SMP-SMA-SMK-SLB'!AG$7,FALSE)</f>
        <v>2</v>
      </c>
      <c r="AG418" s="10">
        <f t="shared" si="231"/>
        <v>2</v>
      </c>
      <c r="AH418" s="9">
        <f>VLOOKUP($E418,'ALL-GTK-SD-SMP-SMA-SMK-SLB'!$F$14:$CG$713,'ALL-GTK-SD-SMP-SMA-SMK-SLB'!AI$7,FALSE)</f>
        <v>4</v>
      </c>
      <c r="AI418" s="9">
        <f>VLOOKUP($E418,'ALL-GTK-SD-SMP-SMA-SMK-SLB'!$F$14:$CG$713,'ALL-GTK-SD-SMP-SMA-SMK-SLB'!AJ$7,FALSE)</f>
        <v>2</v>
      </c>
      <c r="AJ418" s="10">
        <f t="shared" si="232"/>
        <v>6</v>
      </c>
      <c r="AK418" s="44">
        <f t="shared" si="233"/>
        <v>4</v>
      </c>
      <c r="AL418" s="44">
        <f t="shared" si="234"/>
        <v>4</v>
      </c>
      <c r="AM418" s="11">
        <f t="shared" si="235"/>
        <v>8</v>
      </c>
      <c r="AN418" s="299">
        <f>VLOOKUP($E418,'ALL-GTK-SD-SMP-SMA-SMK-SLB'!$F$14:$CG$713,'ALL-GTK-SD-SMP-SMA-SMK-SLB'!AO$7,FALSE)</f>
        <v>0</v>
      </c>
      <c r="AO418" s="299">
        <f>VLOOKUP($E418,'ALL-GTK-SD-SMP-SMA-SMK-SLB'!$F$14:$CG$713,'ALL-GTK-SD-SMP-SMA-SMK-SLB'!AP$7,FALSE)</f>
        <v>0</v>
      </c>
      <c r="AP418" s="9">
        <f>VLOOKUP($E418,'ALL-GTK-SD-SMP-SMA-SMK-SLB'!$F$14:$CG$713,'ALL-GTK-SD-SMP-SMA-SMK-SLB'!AQ$7,FALSE)</f>
        <v>0</v>
      </c>
      <c r="AQ418" s="9">
        <f>VLOOKUP($E418,'ALL-GTK-SD-SMP-SMA-SMK-SLB'!$F$14:$CG$713,'ALL-GTK-SD-SMP-SMA-SMK-SLB'!AR$7,FALSE)</f>
        <v>0</v>
      </c>
      <c r="AR418" s="9">
        <f>VLOOKUP($E418,'ALL-GTK-SD-SMP-SMA-SMK-SLB'!$F$14:$CG$713,'ALL-GTK-SD-SMP-SMA-SMK-SLB'!AS$7,FALSE)</f>
        <v>0</v>
      </c>
      <c r="AS418" s="9">
        <f>VLOOKUP($E418,'ALL-GTK-SD-SMP-SMA-SMK-SLB'!$F$14:$CG$713,'ALL-GTK-SD-SMP-SMA-SMK-SLB'!AT$7,FALSE)</f>
        <v>0</v>
      </c>
      <c r="AT418" s="9">
        <f>VLOOKUP($E418,'ALL-GTK-SD-SMP-SMA-SMK-SLB'!$F$14:$CG$713,'ALL-GTK-SD-SMP-SMA-SMK-SLB'!AU$7,FALSE)</f>
        <v>0</v>
      </c>
      <c r="AU418" s="9">
        <f>VLOOKUP($E418,'ALL-GTK-SD-SMP-SMA-SMK-SLB'!$F$14:$CG$713,'ALL-GTK-SD-SMP-SMA-SMK-SLB'!AV$7,FALSE)</f>
        <v>0</v>
      </c>
      <c r="AV418" s="9">
        <f>VLOOKUP($E418,'ALL-GTK-SD-SMP-SMA-SMK-SLB'!$F$14:$CG$713,'ALL-GTK-SD-SMP-SMA-SMK-SLB'!AW$7,FALSE)</f>
        <v>0</v>
      </c>
      <c r="AW418" s="9">
        <f>VLOOKUP($E418,'ALL-GTK-SD-SMP-SMA-SMK-SLB'!$F$14:$CG$713,'ALL-GTK-SD-SMP-SMA-SMK-SLB'!AX$7,FALSE)</f>
        <v>0</v>
      </c>
      <c r="AX418" s="9">
        <f>VLOOKUP($E418,'ALL-GTK-SD-SMP-SMA-SMK-SLB'!$F$14:$CG$713,'ALL-GTK-SD-SMP-SMA-SMK-SLB'!AY$7,FALSE)</f>
        <v>4</v>
      </c>
      <c r="AY418" s="9">
        <f>VLOOKUP($E418,'ALL-GTK-SD-SMP-SMA-SMK-SLB'!$F$14:$CG$713,'ALL-GTK-SD-SMP-SMA-SMK-SLB'!AZ$7,FALSE)</f>
        <v>4</v>
      </c>
      <c r="AZ418" s="9">
        <f>VLOOKUP($E418,'ALL-GTK-SD-SMP-SMA-SMK-SLB'!$F$14:$CG$713,'ALL-GTK-SD-SMP-SMA-SMK-SLB'!BA$7,FALSE)</f>
        <v>0</v>
      </c>
      <c r="BA418" s="9">
        <f>VLOOKUP($E418,'ALL-GTK-SD-SMP-SMA-SMK-SLB'!$F$14:$CG$713,'ALL-GTK-SD-SMP-SMA-SMK-SLB'!BB$7,FALSE)</f>
        <v>0</v>
      </c>
      <c r="BB418" s="9">
        <f>VLOOKUP($E418,'ALL-GTK-SD-SMP-SMA-SMK-SLB'!$F$14:$CG$713,'ALL-GTK-SD-SMP-SMA-SMK-SLB'!BC$7,FALSE)</f>
        <v>0</v>
      </c>
      <c r="BC418" s="9">
        <f>VLOOKUP($E418,'ALL-GTK-SD-SMP-SMA-SMK-SLB'!$F$14:$CG$713,'ALL-GTK-SD-SMP-SMA-SMK-SLB'!BD$7,FALSE)</f>
        <v>0</v>
      </c>
      <c r="BD418" s="310">
        <f t="shared" si="236"/>
        <v>0</v>
      </c>
      <c r="BE418" s="310">
        <f t="shared" si="237"/>
        <v>0</v>
      </c>
      <c r="BF418" s="10">
        <f t="shared" si="238"/>
        <v>0</v>
      </c>
      <c r="BG418" s="311">
        <f t="shared" si="239"/>
        <v>4</v>
      </c>
      <c r="BH418" s="311">
        <f t="shared" si="240"/>
        <v>4</v>
      </c>
      <c r="BI418" s="10">
        <f t="shared" si="241"/>
        <v>8</v>
      </c>
      <c r="BJ418" s="44">
        <f t="shared" si="242"/>
        <v>4</v>
      </c>
      <c r="BK418" s="44">
        <f t="shared" si="243"/>
        <v>4</v>
      </c>
      <c r="BL418" s="11">
        <f t="shared" si="244"/>
        <v>8</v>
      </c>
      <c r="BM418" s="9">
        <f>VLOOKUP($E418,'ALL-GTK-SD-SMP-SMA-SMK-SLB'!$F$14:$CG$713,'ALL-GTK-SD-SMP-SMA-SMK-SLB'!BN$7,FALSE)</f>
        <v>0</v>
      </c>
      <c r="BN418" s="9">
        <f>VLOOKUP($E418,'ALL-GTK-SD-SMP-SMA-SMK-SLB'!$F$14:$CG$713,'ALL-GTK-SD-SMP-SMA-SMK-SLB'!BO$7,FALSE)</f>
        <v>0</v>
      </c>
      <c r="BO418" s="9">
        <f>VLOOKUP($E418,'ALL-GTK-SD-SMP-SMA-SMK-SLB'!$F$14:$CG$713,'ALL-GTK-SD-SMP-SMA-SMK-SLB'!BP$7,FALSE)</f>
        <v>0</v>
      </c>
      <c r="BP418" s="9">
        <f>VLOOKUP($E418,'ALL-GTK-SD-SMP-SMA-SMK-SLB'!$F$14:$CG$713,'ALL-GTK-SD-SMP-SMA-SMK-SLB'!BQ$7,FALSE)</f>
        <v>0</v>
      </c>
      <c r="BQ418" s="9">
        <f>VLOOKUP($E418,'ALL-GTK-SD-SMP-SMA-SMK-SLB'!$F$14:$CG$713,'ALL-GTK-SD-SMP-SMA-SMK-SLB'!BR$7,FALSE)</f>
        <v>0</v>
      </c>
      <c r="BR418" s="9">
        <f>VLOOKUP($E418,'ALL-GTK-SD-SMP-SMA-SMK-SLB'!$F$14:$CG$713,'ALL-GTK-SD-SMP-SMA-SMK-SLB'!BS$7,FALSE)</f>
        <v>0</v>
      </c>
      <c r="BS418" s="9">
        <f>VLOOKUP($E418,'ALL-GTK-SD-SMP-SMA-SMK-SLB'!$F$14:$CG$713,'ALL-GTK-SD-SMP-SMA-SMK-SLB'!BT$7,FALSE)</f>
        <v>0</v>
      </c>
      <c r="BT418" s="9">
        <f>VLOOKUP($E418,'ALL-GTK-SD-SMP-SMA-SMK-SLB'!$F$14:$CG$713,'ALL-GTK-SD-SMP-SMA-SMK-SLB'!BU$7,FALSE)</f>
        <v>0</v>
      </c>
      <c r="BU418" s="299">
        <f t="shared" si="245"/>
        <v>0</v>
      </c>
      <c r="BV418" s="299">
        <f t="shared" si="246"/>
        <v>0</v>
      </c>
      <c r="BW418" s="44">
        <f t="shared" si="247"/>
        <v>0</v>
      </c>
      <c r="BX418" s="44">
        <f t="shared" si="248"/>
        <v>0</v>
      </c>
      <c r="BY418" s="11">
        <f t="shared" si="249"/>
        <v>0</v>
      </c>
      <c r="BZ418" s="14">
        <f t="shared" si="250"/>
        <v>4</v>
      </c>
      <c r="CA418" s="14">
        <f t="shared" si="251"/>
        <v>4</v>
      </c>
      <c r="CB418" s="13">
        <f t="shared" si="252"/>
        <v>0</v>
      </c>
      <c r="CC418" s="13">
        <f t="shared" si="253"/>
        <v>0</v>
      </c>
      <c r="CD418" s="312">
        <f t="shared" si="254"/>
        <v>4</v>
      </c>
      <c r="CE418" s="312">
        <f t="shared" si="255"/>
        <v>4</v>
      </c>
      <c r="CF418" s="313">
        <f t="shared" si="256"/>
        <v>8</v>
      </c>
      <c r="CG418" s="302" t="str">
        <f t="shared" si="257"/>
        <v>OK</v>
      </c>
    </row>
    <row r="419" spans="1:85" ht="14.25" x14ac:dyDescent="0.25">
      <c r="A419" s="6">
        <v>407</v>
      </c>
      <c r="B419" s="495">
        <v>407</v>
      </c>
      <c r="C419" s="495" t="s">
        <v>6</v>
      </c>
      <c r="D419" s="496" t="s">
        <v>31</v>
      </c>
      <c r="E419" s="626">
        <v>20319936</v>
      </c>
      <c r="F419" s="627" t="s">
        <v>675</v>
      </c>
      <c r="G419" s="624" t="s">
        <v>52</v>
      </c>
      <c r="H419" s="9">
        <f>VLOOKUP($E419,'ALL-GTK-SD-SMP-SMA-SMK-SLB'!$F$14:$CG$713,'ALL-GTK-SD-SMP-SMA-SMK-SLB'!I$7,FALSE)</f>
        <v>0</v>
      </c>
      <c r="I419" s="9">
        <f>VLOOKUP($E419,'ALL-GTK-SD-SMP-SMA-SMK-SLB'!$F$14:$CG$713,'ALL-GTK-SD-SMP-SMA-SMK-SLB'!J$7,FALSE)</f>
        <v>0</v>
      </c>
      <c r="J419" s="9">
        <f>VLOOKUP($E419,'ALL-GTK-SD-SMP-SMA-SMK-SLB'!$F$14:$CG$713,'ALL-GTK-SD-SMP-SMA-SMK-SLB'!K$7,FALSE)</f>
        <v>0</v>
      </c>
      <c r="K419" s="9">
        <f>VLOOKUP($E419,'ALL-GTK-SD-SMP-SMA-SMK-SLB'!$F$14:$CG$713,'ALL-GTK-SD-SMP-SMA-SMK-SLB'!L$7,FALSE)</f>
        <v>0</v>
      </c>
      <c r="L419" s="9">
        <f>VLOOKUP($E419,'ALL-GTK-SD-SMP-SMA-SMK-SLB'!$F$14:$CG$713,'ALL-GTK-SD-SMP-SMA-SMK-SLB'!M$7,FALSE)</f>
        <v>1</v>
      </c>
      <c r="M419" s="9">
        <f>VLOOKUP($E419,'ALL-GTK-SD-SMP-SMA-SMK-SLB'!$F$14:$CG$713,'ALL-GTK-SD-SMP-SMA-SMK-SLB'!N$7,FALSE)</f>
        <v>2</v>
      </c>
      <c r="N419" s="9">
        <f>VLOOKUP($E419,'ALL-GTK-SD-SMP-SMA-SMK-SLB'!$F$14:$CG$713,'ALL-GTK-SD-SMP-SMA-SMK-SLB'!O$7,FALSE)</f>
        <v>1</v>
      </c>
      <c r="O419" s="9">
        <f>VLOOKUP($E419,'ALL-GTK-SD-SMP-SMA-SMK-SLB'!$F$14:$CG$713,'ALL-GTK-SD-SMP-SMA-SMK-SLB'!P$7,FALSE)</f>
        <v>1</v>
      </c>
      <c r="P419" s="299">
        <f t="shared" si="222"/>
        <v>2</v>
      </c>
      <c r="Q419" s="299">
        <f t="shared" si="223"/>
        <v>3</v>
      </c>
      <c r="R419" s="300">
        <f t="shared" si="224"/>
        <v>5</v>
      </c>
      <c r="S419" s="9">
        <f>VLOOKUP($E419,'ALL-GTK-SD-SMP-SMA-SMK-SLB'!$F$14:$CG$713,'ALL-GTK-SD-SMP-SMA-SMK-SLB'!T$7,FALSE)</f>
        <v>0</v>
      </c>
      <c r="T419" s="9">
        <f>VLOOKUP($E419,'ALL-GTK-SD-SMP-SMA-SMK-SLB'!$F$14:$CG$713,'ALL-GTK-SD-SMP-SMA-SMK-SLB'!U$7,FALSE)</f>
        <v>0</v>
      </c>
      <c r="U419" s="9">
        <f>VLOOKUP($E419,'ALL-GTK-SD-SMP-SMA-SMK-SLB'!$F$14:$CG$713,'ALL-GTK-SD-SMP-SMA-SMK-SLB'!V$7,FALSE)</f>
        <v>0</v>
      </c>
      <c r="V419" s="9">
        <f>VLOOKUP($E419,'ALL-GTK-SD-SMP-SMA-SMK-SLB'!$F$14:$CG$713,'ALL-GTK-SD-SMP-SMA-SMK-SLB'!W$7,FALSE)</f>
        <v>0</v>
      </c>
      <c r="W419" s="9">
        <f>VLOOKUP($E419,'ALL-GTK-SD-SMP-SMA-SMK-SLB'!$F$14:$CG$713,'ALL-GTK-SD-SMP-SMA-SMK-SLB'!X$7,FALSE)</f>
        <v>0</v>
      </c>
      <c r="X419" s="9">
        <f>VLOOKUP($E419,'ALL-GTK-SD-SMP-SMA-SMK-SLB'!$F$14:$CG$713,'ALL-GTK-SD-SMP-SMA-SMK-SLB'!Y$7,FALSE)</f>
        <v>3</v>
      </c>
      <c r="Y419" s="299">
        <f t="shared" si="225"/>
        <v>0</v>
      </c>
      <c r="Z419" s="299">
        <f t="shared" si="226"/>
        <v>3</v>
      </c>
      <c r="AA419" s="10">
        <f t="shared" si="227"/>
        <v>3</v>
      </c>
      <c r="AB419" s="44">
        <f t="shared" si="228"/>
        <v>2</v>
      </c>
      <c r="AC419" s="44">
        <f t="shared" si="229"/>
        <v>6</v>
      </c>
      <c r="AD419" s="11">
        <f t="shared" si="230"/>
        <v>8</v>
      </c>
      <c r="AE419" s="9">
        <f>VLOOKUP($E419,'ALL-GTK-SD-SMP-SMA-SMK-SLB'!$F$14:$CG$713,'ALL-GTK-SD-SMP-SMA-SMK-SLB'!AF$7,FALSE)</f>
        <v>0</v>
      </c>
      <c r="AF419" s="9">
        <f>VLOOKUP($E419,'ALL-GTK-SD-SMP-SMA-SMK-SLB'!$F$14:$CG$713,'ALL-GTK-SD-SMP-SMA-SMK-SLB'!AG$7,FALSE)</f>
        <v>4</v>
      </c>
      <c r="AG419" s="10">
        <f t="shared" si="231"/>
        <v>4</v>
      </c>
      <c r="AH419" s="9">
        <f>VLOOKUP($E419,'ALL-GTK-SD-SMP-SMA-SMK-SLB'!$F$14:$CG$713,'ALL-GTK-SD-SMP-SMA-SMK-SLB'!AI$7,FALSE)</f>
        <v>3</v>
      </c>
      <c r="AI419" s="9">
        <f>VLOOKUP($E419,'ALL-GTK-SD-SMP-SMA-SMK-SLB'!$F$14:$CG$713,'ALL-GTK-SD-SMP-SMA-SMK-SLB'!AJ$7,FALSE)</f>
        <v>1</v>
      </c>
      <c r="AJ419" s="10">
        <f t="shared" si="232"/>
        <v>4</v>
      </c>
      <c r="AK419" s="44">
        <f t="shared" si="233"/>
        <v>3</v>
      </c>
      <c r="AL419" s="44">
        <f t="shared" si="234"/>
        <v>5</v>
      </c>
      <c r="AM419" s="11">
        <f t="shared" si="235"/>
        <v>8</v>
      </c>
      <c r="AN419" s="299">
        <f>VLOOKUP($E419,'ALL-GTK-SD-SMP-SMA-SMK-SLB'!$F$14:$CG$713,'ALL-GTK-SD-SMP-SMA-SMK-SLB'!AO$7,FALSE)</f>
        <v>0</v>
      </c>
      <c r="AO419" s="299">
        <f>VLOOKUP($E419,'ALL-GTK-SD-SMP-SMA-SMK-SLB'!$F$14:$CG$713,'ALL-GTK-SD-SMP-SMA-SMK-SLB'!AP$7,FALSE)</f>
        <v>0</v>
      </c>
      <c r="AP419" s="9">
        <f>VLOOKUP($E419,'ALL-GTK-SD-SMP-SMA-SMK-SLB'!$F$14:$CG$713,'ALL-GTK-SD-SMP-SMA-SMK-SLB'!AQ$7,FALSE)</f>
        <v>0</v>
      </c>
      <c r="AQ419" s="9">
        <f>VLOOKUP($E419,'ALL-GTK-SD-SMP-SMA-SMK-SLB'!$F$14:$CG$713,'ALL-GTK-SD-SMP-SMA-SMK-SLB'!AR$7,FALSE)</f>
        <v>0</v>
      </c>
      <c r="AR419" s="9">
        <f>VLOOKUP($E419,'ALL-GTK-SD-SMP-SMA-SMK-SLB'!$F$14:$CG$713,'ALL-GTK-SD-SMP-SMA-SMK-SLB'!AS$7,FALSE)</f>
        <v>0</v>
      </c>
      <c r="AS419" s="9">
        <f>VLOOKUP($E419,'ALL-GTK-SD-SMP-SMA-SMK-SLB'!$F$14:$CG$713,'ALL-GTK-SD-SMP-SMA-SMK-SLB'!AT$7,FALSE)</f>
        <v>0</v>
      </c>
      <c r="AT419" s="9">
        <f>VLOOKUP($E419,'ALL-GTK-SD-SMP-SMA-SMK-SLB'!$F$14:$CG$713,'ALL-GTK-SD-SMP-SMA-SMK-SLB'!AU$7,FALSE)</f>
        <v>0</v>
      </c>
      <c r="AU419" s="9">
        <f>VLOOKUP($E419,'ALL-GTK-SD-SMP-SMA-SMK-SLB'!$F$14:$CG$713,'ALL-GTK-SD-SMP-SMA-SMK-SLB'!AV$7,FALSE)</f>
        <v>0</v>
      </c>
      <c r="AV419" s="9">
        <f>VLOOKUP($E419,'ALL-GTK-SD-SMP-SMA-SMK-SLB'!$F$14:$CG$713,'ALL-GTK-SD-SMP-SMA-SMK-SLB'!AW$7,FALSE)</f>
        <v>0</v>
      </c>
      <c r="AW419" s="9">
        <f>VLOOKUP($E419,'ALL-GTK-SD-SMP-SMA-SMK-SLB'!$F$14:$CG$713,'ALL-GTK-SD-SMP-SMA-SMK-SLB'!AX$7,FALSE)</f>
        <v>0</v>
      </c>
      <c r="AX419" s="9">
        <f>VLOOKUP($E419,'ALL-GTK-SD-SMP-SMA-SMK-SLB'!$F$14:$CG$713,'ALL-GTK-SD-SMP-SMA-SMK-SLB'!AY$7,FALSE)</f>
        <v>3</v>
      </c>
      <c r="AY419" s="9">
        <f>VLOOKUP($E419,'ALL-GTK-SD-SMP-SMA-SMK-SLB'!$F$14:$CG$713,'ALL-GTK-SD-SMP-SMA-SMK-SLB'!AZ$7,FALSE)</f>
        <v>5</v>
      </c>
      <c r="AZ419" s="9">
        <f>VLOOKUP($E419,'ALL-GTK-SD-SMP-SMA-SMK-SLB'!$F$14:$CG$713,'ALL-GTK-SD-SMP-SMA-SMK-SLB'!BA$7,FALSE)</f>
        <v>0</v>
      </c>
      <c r="BA419" s="9">
        <f>VLOOKUP($E419,'ALL-GTK-SD-SMP-SMA-SMK-SLB'!$F$14:$CG$713,'ALL-GTK-SD-SMP-SMA-SMK-SLB'!BB$7,FALSE)</f>
        <v>0</v>
      </c>
      <c r="BB419" s="9">
        <f>VLOOKUP($E419,'ALL-GTK-SD-SMP-SMA-SMK-SLB'!$F$14:$CG$713,'ALL-GTK-SD-SMP-SMA-SMK-SLB'!BC$7,FALSE)</f>
        <v>0</v>
      </c>
      <c r="BC419" s="9">
        <f>VLOOKUP($E419,'ALL-GTK-SD-SMP-SMA-SMK-SLB'!$F$14:$CG$713,'ALL-GTK-SD-SMP-SMA-SMK-SLB'!BD$7,FALSE)</f>
        <v>0</v>
      </c>
      <c r="BD419" s="310">
        <f t="shared" si="236"/>
        <v>0</v>
      </c>
      <c r="BE419" s="310">
        <f t="shared" si="237"/>
        <v>0</v>
      </c>
      <c r="BF419" s="10">
        <f t="shared" si="238"/>
        <v>0</v>
      </c>
      <c r="BG419" s="311">
        <f t="shared" si="239"/>
        <v>3</v>
      </c>
      <c r="BH419" s="311">
        <f t="shared" si="240"/>
        <v>5</v>
      </c>
      <c r="BI419" s="10">
        <f t="shared" si="241"/>
        <v>8</v>
      </c>
      <c r="BJ419" s="44">
        <f t="shared" si="242"/>
        <v>3</v>
      </c>
      <c r="BK419" s="44">
        <f t="shared" si="243"/>
        <v>5</v>
      </c>
      <c r="BL419" s="11">
        <f t="shared" si="244"/>
        <v>8</v>
      </c>
      <c r="BM419" s="9">
        <f>VLOOKUP($E419,'ALL-GTK-SD-SMP-SMA-SMK-SLB'!$F$14:$CG$713,'ALL-GTK-SD-SMP-SMA-SMK-SLB'!BN$7,FALSE)</f>
        <v>0</v>
      </c>
      <c r="BN419" s="9">
        <f>VLOOKUP($E419,'ALL-GTK-SD-SMP-SMA-SMK-SLB'!$F$14:$CG$713,'ALL-GTK-SD-SMP-SMA-SMK-SLB'!BO$7,FALSE)</f>
        <v>0</v>
      </c>
      <c r="BO419" s="9">
        <f>VLOOKUP($E419,'ALL-GTK-SD-SMP-SMA-SMK-SLB'!$F$14:$CG$713,'ALL-GTK-SD-SMP-SMA-SMK-SLB'!BP$7,FALSE)</f>
        <v>0</v>
      </c>
      <c r="BP419" s="9">
        <f>VLOOKUP($E419,'ALL-GTK-SD-SMP-SMA-SMK-SLB'!$F$14:$CG$713,'ALL-GTK-SD-SMP-SMA-SMK-SLB'!BQ$7,FALSE)</f>
        <v>0</v>
      </c>
      <c r="BQ419" s="9">
        <f>VLOOKUP($E419,'ALL-GTK-SD-SMP-SMA-SMK-SLB'!$F$14:$CG$713,'ALL-GTK-SD-SMP-SMA-SMK-SLB'!BR$7,FALSE)</f>
        <v>0</v>
      </c>
      <c r="BR419" s="9">
        <f>VLOOKUP($E419,'ALL-GTK-SD-SMP-SMA-SMK-SLB'!$F$14:$CG$713,'ALL-GTK-SD-SMP-SMA-SMK-SLB'!BS$7,FALSE)</f>
        <v>0</v>
      </c>
      <c r="BS419" s="9">
        <f>VLOOKUP($E419,'ALL-GTK-SD-SMP-SMA-SMK-SLB'!$F$14:$CG$713,'ALL-GTK-SD-SMP-SMA-SMK-SLB'!BT$7,FALSE)</f>
        <v>0</v>
      </c>
      <c r="BT419" s="9">
        <f>VLOOKUP($E419,'ALL-GTK-SD-SMP-SMA-SMK-SLB'!$F$14:$CG$713,'ALL-GTK-SD-SMP-SMA-SMK-SLB'!BU$7,FALSE)</f>
        <v>0</v>
      </c>
      <c r="BU419" s="299">
        <f t="shared" si="245"/>
        <v>0</v>
      </c>
      <c r="BV419" s="299">
        <f t="shared" si="246"/>
        <v>0</v>
      </c>
      <c r="BW419" s="44">
        <f t="shared" si="247"/>
        <v>0</v>
      </c>
      <c r="BX419" s="44">
        <f t="shared" si="248"/>
        <v>0</v>
      </c>
      <c r="BY419" s="11">
        <f t="shared" si="249"/>
        <v>0</v>
      </c>
      <c r="BZ419" s="14">
        <f t="shared" si="250"/>
        <v>2</v>
      </c>
      <c r="CA419" s="14">
        <f t="shared" si="251"/>
        <v>6</v>
      </c>
      <c r="CB419" s="13">
        <f t="shared" si="252"/>
        <v>0</v>
      </c>
      <c r="CC419" s="13">
        <f t="shared" si="253"/>
        <v>0</v>
      </c>
      <c r="CD419" s="312">
        <f t="shared" si="254"/>
        <v>2</v>
      </c>
      <c r="CE419" s="312">
        <f t="shared" si="255"/>
        <v>6</v>
      </c>
      <c r="CF419" s="313">
        <f t="shared" si="256"/>
        <v>8</v>
      </c>
      <c r="CG419" s="302" t="str">
        <f t="shared" si="257"/>
        <v>OK</v>
      </c>
    </row>
    <row r="420" spans="1:85" ht="14.25" x14ac:dyDescent="0.25">
      <c r="A420" s="6">
        <v>408</v>
      </c>
      <c r="B420" s="495">
        <v>408</v>
      </c>
      <c r="C420" s="495" t="s">
        <v>6</v>
      </c>
      <c r="D420" s="496" t="s">
        <v>31</v>
      </c>
      <c r="E420" s="626">
        <v>20319927</v>
      </c>
      <c r="F420" s="627" t="s">
        <v>676</v>
      </c>
      <c r="G420" s="624" t="s">
        <v>52</v>
      </c>
      <c r="H420" s="9">
        <f>VLOOKUP($E420,'ALL-GTK-SD-SMP-SMA-SMK-SLB'!$F$14:$CG$713,'ALL-GTK-SD-SMP-SMA-SMK-SLB'!I$7,FALSE)</f>
        <v>0</v>
      </c>
      <c r="I420" s="9">
        <f>VLOOKUP($E420,'ALL-GTK-SD-SMP-SMA-SMK-SLB'!$F$14:$CG$713,'ALL-GTK-SD-SMP-SMA-SMK-SLB'!J$7,FALSE)</f>
        <v>0</v>
      </c>
      <c r="J420" s="9">
        <f>VLOOKUP($E420,'ALL-GTK-SD-SMP-SMA-SMK-SLB'!$F$14:$CG$713,'ALL-GTK-SD-SMP-SMA-SMK-SLB'!K$7,FALSE)</f>
        <v>0</v>
      </c>
      <c r="K420" s="9">
        <f>VLOOKUP($E420,'ALL-GTK-SD-SMP-SMA-SMK-SLB'!$F$14:$CG$713,'ALL-GTK-SD-SMP-SMA-SMK-SLB'!L$7,FALSE)</f>
        <v>0</v>
      </c>
      <c r="L420" s="9">
        <f>VLOOKUP($E420,'ALL-GTK-SD-SMP-SMA-SMK-SLB'!$F$14:$CG$713,'ALL-GTK-SD-SMP-SMA-SMK-SLB'!M$7,FALSE)</f>
        <v>1</v>
      </c>
      <c r="M420" s="9">
        <f>VLOOKUP($E420,'ALL-GTK-SD-SMP-SMA-SMK-SLB'!$F$14:$CG$713,'ALL-GTK-SD-SMP-SMA-SMK-SLB'!N$7,FALSE)</f>
        <v>2</v>
      </c>
      <c r="N420" s="9">
        <f>VLOOKUP($E420,'ALL-GTK-SD-SMP-SMA-SMK-SLB'!$F$14:$CG$713,'ALL-GTK-SD-SMP-SMA-SMK-SLB'!O$7,FALSE)</f>
        <v>2</v>
      </c>
      <c r="O420" s="9">
        <f>VLOOKUP($E420,'ALL-GTK-SD-SMP-SMA-SMK-SLB'!$F$14:$CG$713,'ALL-GTK-SD-SMP-SMA-SMK-SLB'!P$7,FALSE)</f>
        <v>2</v>
      </c>
      <c r="P420" s="299">
        <f t="shared" si="222"/>
        <v>3</v>
      </c>
      <c r="Q420" s="299">
        <f t="shared" si="223"/>
        <v>4</v>
      </c>
      <c r="R420" s="300">
        <f t="shared" si="224"/>
        <v>7</v>
      </c>
      <c r="S420" s="9">
        <f>VLOOKUP($E420,'ALL-GTK-SD-SMP-SMA-SMK-SLB'!$F$14:$CG$713,'ALL-GTK-SD-SMP-SMA-SMK-SLB'!T$7,FALSE)</f>
        <v>0</v>
      </c>
      <c r="T420" s="9">
        <f>VLOOKUP($E420,'ALL-GTK-SD-SMP-SMA-SMK-SLB'!$F$14:$CG$713,'ALL-GTK-SD-SMP-SMA-SMK-SLB'!U$7,FALSE)</f>
        <v>0</v>
      </c>
      <c r="U420" s="9">
        <f>VLOOKUP($E420,'ALL-GTK-SD-SMP-SMA-SMK-SLB'!$F$14:$CG$713,'ALL-GTK-SD-SMP-SMA-SMK-SLB'!V$7,FALSE)</f>
        <v>0</v>
      </c>
      <c r="V420" s="9">
        <f>VLOOKUP($E420,'ALL-GTK-SD-SMP-SMA-SMK-SLB'!$F$14:$CG$713,'ALL-GTK-SD-SMP-SMA-SMK-SLB'!W$7,FALSE)</f>
        <v>0</v>
      </c>
      <c r="W420" s="9">
        <f>VLOOKUP($E420,'ALL-GTK-SD-SMP-SMA-SMK-SLB'!$F$14:$CG$713,'ALL-GTK-SD-SMP-SMA-SMK-SLB'!X$7,FALSE)</f>
        <v>0</v>
      </c>
      <c r="X420" s="9">
        <f>VLOOKUP($E420,'ALL-GTK-SD-SMP-SMA-SMK-SLB'!$F$14:$CG$713,'ALL-GTK-SD-SMP-SMA-SMK-SLB'!Y$7,FALSE)</f>
        <v>2</v>
      </c>
      <c r="Y420" s="299">
        <f t="shared" si="225"/>
        <v>0</v>
      </c>
      <c r="Z420" s="299">
        <f t="shared" si="226"/>
        <v>2</v>
      </c>
      <c r="AA420" s="10">
        <f t="shared" si="227"/>
        <v>2</v>
      </c>
      <c r="AB420" s="44">
        <f t="shared" si="228"/>
        <v>3</v>
      </c>
      <c r="AC420" s="44">
        <f t="shared" si="229"/>
        <v>6</v>
      </c>
      <c r="AD420" s="11">
        <f t="shared" si="230"/>
        <v>9</v>
      </c>
      <c r="AE420" s="9">
        <f>VLOOKUP($E420,'ALL-GTK-SD-SMP-SMA-SMK-SLB'!$F$14:$CG$713,'ALL-GTK-SD-SMP-SMA-SMK-SLB'!AF$7,FALSE)</f>
        <v>0</v>
      </c>
      <c r="AF420" s="9">
        <f>VLOOKUP($E420,'ALL-GTK-SD-SMP-SMA-SMK-SLB'!$F$14:$CG$713,'ALL-GTK-SD-SMP-SMA-SMK-SLB'!AG$7,FALSE)</f>
        <v>2</v>
      </c>
      <c r="AG420" s="10">
        <f t="shared" si="231"/>
        <v>2</v>
      </c>
      <c r="AH420" s="9">
        <f>VLOOKUP($E420,'ALL-GTK-SD-SMP-SMA-SMK-SLB'!$F$14:$CG$713,'ALL-GTK-SD-SMP-SMA-SMK-SLB'!AI$7,FALSE)</f>
        <v>4</v>
      </c>
      <c r="AI420" s="9">
        <f>VLOOKUP($E420,'ALL-GTK-SD-SMP-SMA-SMK-SLB'!$F$14:$CG$713,'ALL-GTK-SD-SMP-SMA-SMK-SLB'!AJ$7,FALSE)</f>
        <v>3</v>
      </c>
      <c r="AJ420" s="10">
        <f t="shared" si="232"/>
        <v>7</v>
      </c>
      <c r="AK420" s="44">
        <f t="shared" si="233"/>
        <v>4</v>
      </c>
      <c r="AL420" s="44">
        <f t="shared" si="234"/>
        <v>5</v>
      </c>
      <c r="AM420" s="11">
        <f t="shared" si="235"/>
        <v>9</v>
      </c>
      <c r="AN420" s="299">
        <f>VLOOKUP($E420,'ALL-GTK-SD-SMP-SMA-SMK-SLB'!$F$14:$CG$713,'ALL-GTK-SD-SMP-SMA-SMK-SLB'!AO$7,FALSE)</f>
        <v>0</v>
      </c>
      <c r="AO420" s="299">
        <f>VLOOKUP($E420,'ALL-GTK-SD-SMP-SMA-SMK-SLB'!$F$14:$CG$713,'ALL-GTK-SD-SMP-SMA-SMK-SLB'!AP$7,FALSE)</f>
        <v>0</v>
      </c>
      <c r="AP420" s="9">
        <f>VLOOKUP($E420,'ALL-GTK-SD-SMP-SMA-SMK-SLB'!$F$14:$CG$713,'ALL-GTK-SD-SMP-SMA-SMK-SLB'!AQ$7,FALSE)</f>
        <v>0</v>
      </c>
      <c r="AQ420" s="9">
        <f>VLOOKUP($E420,'ALL-GTK-SD-SMP-SMA-SMK-SLB'!$F$14:$CG$713,'ALL-GTK-SD-SMP-SMA-SMK-SLB'!AR$7,FALSE)</f>
        <v>0</v>
      </c>
      <c r="AR420" s="9">
        <f>VLOOKUP($E420,'ALL-GTK-SD-SMP-SMA-SMK-SLB'!$F$14:$CG$713,'ALL-GTK-SD-SMP-SMA-SMK-SLB'!AS$7,FALSE)</f>
        <v>0</v>
      </c>
      <c r="AS420" s="9">
        <f>VLOOKUP($E420,'ALL-GTK-SD-SMP-SMA-SMK-SLB'!$F$14:$CG$713,'ALL-GTK-SD-SMP-SMA-SMK-SLB'!AT$7,FALSE)</f>
        <v>0</v>
      </c>
      <c r="AT420" s="9">
        <f>VLOOKUP($E420,'ALL-GTK-SD-SMP-SMA-SMK-SLB'!$F$14:$CG$713,'ALL-GTK-SD-SMP-SMA-SMK-SLB'!AU$7,FALSE)</f>
        <v>0</v>
      </c>
      <c r="AU420" s="9">
        <f>VLOOKUP($E420,'ALL-GTK-SD-SMP-SMA-SMK-SLB'!$F$14:$CG$713,'ALL-GTK-SD-SMP-SMA-SMK-SLB'!AV$7,FALSE)</f>
        <v>0</v>
      </c>
      <c r="AV420" s="9">
        <f>VLOOKUP($E420,'ALL-GTK-SD-SMP-SMA-SMK-SLB'!$F$14:$CG$713,'ALL-GTK-SD-SMP-SMA-SMK-SLB'!AW$7,FALSE)</f>
        <v>0</v>
      </c>
      <c r="AW420" s="9">
        <f>VLOOKUP($E420,'ALL-GTK-SD-SMP-SMA-SMK-SLB'!$F$14:$CG$713,'ALL-GTK-SD-SMP-SMA-SMK-SLB'!AX$7,FALSE)</f>
        <v>0</v>
      </c>
      <c r="AX420" s="9">
        <f>VLOOKUP($E420,'ALL-GTK-SD-SMP-SMA-SMK-SLB'!$F$14:$CG$713,'ALL-GTK-SD-SMP-SMA-SMK-SLB'!AY$7,FALSE)</f>
        <v>4</v>
      </c>
      <c r="AY420" s="9">
        <f>VLOOKUP($E420,'ALL-GTK-SD-SMP-SMA-SMK-SLB'!$F$14:$CG$713,'ALL-GTK-SD-SMP-SMA-SMK-SLB'!AZ$7,FALSE)</f>
        <v>5</v>
      </c>
      <c r="AZ420" s="9">
        <f>VLOOKUP($E420,'ALL-GTK-SD-SMP-SMA-SMK-SLB'!$F$14:$CG$713,'ALL-GTK-SD-SMP-SMA-SMK-SLB'!BA$7,FALSE)</f>
        <v>0</v>
      </c>
      <c r="BA420" s="9">
        <f>VLOOKUP($E420,'ALL-GTK-SD-SMP-SMA-SMK-SLB'!$F$14:$CG$713,'ALL-GTK-SD-SMP-SMA-SMK-SLB'!BB$7,FALSE)</f>
        <v>0</v>
      </c>
      <c r="BB420" s="9">
        <f>VLOOKUP($E420,'ALL-GTK-SD-SMP-SMA-SMK-SLB'!$F$14:$CG$713,'ALL-GTK-SD-SMP-SMA-SMK-SLB'!BC$7,FALSE)</f>
        <v>0</v>
      </c>
      <c r="BC420" s="9">
        <f>VLOOKUP($E420,'ALL-GTK-SD-SMP-SMA-SMK-SLB'!$F$14:$CG$713,'ALL-GTK-SD-SMP-SMA-SMK-SLB'!BD$7,FALSE)</f>
        <v>0</v>
      </c>
      <c r="BD420" s="310">
        <f t="shared" si="236"/>
        <v>0</v>
      </c>
      <c r="BE420" s="310">
        <f t="shared" si="237"/>
        <v>0</v>
      </c>
      <c r="BF420" s="10">
        <f t="shared" si="238"/>
        <v>0</v>
      </c>
      <c r="BG420" s="311">
        <f t="shared" si="239"/>
        <v>4</v>
      </c>
      <c r="BH420" s="311">
        <f t="shared" si="240"/>
        <v>5</v>
      </c>
      <c r="BI420" s="10">
        <f t="shared" si="241"/>
        <v>9</v>
      </c>
      <c r="BJ420" s="44">
        <f t="shared" si="242"/>
        <v>4</v>
      </c>
      <c r="BK420" s="44">
        <f t="shared" si="243"/>
        <v>5</v>
      </c>
      <c r="BL420" s="11">
        <f t="shared" si="244"/>
        <v>9</v>
      </c>
      <c r="BM420" s="9">
        <f>VLOOKUP($E420,'ALL-GTK-SD-SMP-SMA-SMK-SLB'!$F$14:$CG$713,'ALL-GTK-SD-SMP-SMA-SMK-SLB'!BN$7,FALSE)</f>
        <v>0</v>
      </c>
      <c r="BN420" s="9">
        <f>VLOOKUP($E420,'ALL-GTK-SD-SMP-SMA-SMK-SLB'!$F$14:$CG$713,'ALL-GTK-SD-SMP-SMA-SMK-SLB'!BO$7,FALSE)</f>
        <v>0</v>
      </c>
      <c r="BO420" s="9">
        <f>VLOOKUP($E420,'ALL-GTK-SD-SMP-SMA-SMK-SLB'!$F$14:$CG$713,'ALL-GTK-SD-SMP-SMA-SMK-SLB'!BP$7,FALSE)</f>
        <v>0</v>
      </c>
      <c r="BP420" s="9">
        <f>VLOOKUP($E420,'ALL-GTK-SD-SMP-SMA-SMK-SLB'!$F$14:$CG$713,'ALL-GTK-SD-SMP-SMA-SMK-SLB'!BQ$7,FALSE)</f>
        <v>0</v>
      </c>
      <c r="BQ420" s="9">
        <f>VLOOKUP($E420,'ALL-GTK-SD-SMP-SMA-SMK-SLB'!$F$14:$CG$713,'ALL-GTK-SD-SMP-SMA-SMK-SLB'!BR$7,FALSE)</f>
        <v>0</v>
      </c>
      <c r="BR420" s="9">
        <f>VLOOKUP($E420,'ALL-GTK-SD-SMP-SMA-SMK-SLB'!$F$14:$CG$713,'ALL-GTK-SD-SMP-SMA-SMK-SLB'!BS$7,FALSE)</f>
        <v>0</v>
      </c>
      <c r="BS420" s="9">
        <f>VLOOKUP($E420,'ALL-GTK-SD-SMP-SMA-SMK-SLB'!$F$14:$CG$713,'ALL-GTK-SD-SMP-SMA-SMK-SLB'!BT$7,FALSE)</f>
        <v>0</v>
      </c>
      <c r="BT420" s="9">
        <f>VLOOKUP($E420,'ALL-GTK-SD-SMP-SMA-SMK-SLB'!$F$14:$CG$713,'ALL-GTK-SD-SMP-SMA-SMK-SLB'!BU$7,FALSE)</f>
        <v>0</v>
      </c>
      <c r="BU420" s="299">
        <f t="shared" si="245"/>
        <v>0</v>
      </c>
      <c r="BV420" s="299">
        <f t="shared" si="246"/>
        <v>0</v>
      </c>
      <c r="BW420" s="44">
        <f t="shared" si="247"/>
        <v>0</v>
      </c>
      <c r="BX420" s="44">
        <f t="shared" si="248"/>
        <v>0</v>
      </c>
      <c r="BY420" s="11">
        <f t="shared" si="249"/>
        <v>0</v>
      </c>
      <c r="BZ420" s="14">
        <f t="shared" si="250"/>
        <v>3</v>
      </c>
      <c r="CA420" s="14">
        <f t="shared" si="251"/>
        <v>6</v>
      </c>
      <c r="CB420" s="13">
        <f t="shared" si="252"/>
        <v>0</v>
      </c>
      <c r="CC420" s="13">
        <f t="shared" si="253"/>
        <v>0</v>
      </c>
      <c r="CD420" s="312">
        <f t="shared" si="254"/>
        <v>3</v>
      </c>
      <c r="CE420" s="312">
        <f t="shared" si="255"/>
        <v>6</v>
      </c>
      <c r="CF420" s="313">
        <f t="shared" si="256"/>
        <v>9</v>
      </c>
      <c r="CG420" s="302" t="str">
        <f t="shared" si="257"/>
        <v>OK</v>
      </c>
    </row>
    <row r="421" spans="1:85" ht="14.25" x14ac:dyDescent="0.25">
      <c r="A421" s="6">
        <v>409</v>
      </c>
      <c r="B421" s="495">
        <v>409</v>
      </c>
      <c r="C421" s="495" t="s">
        <v>6</v>
      </c>
      <c r="D421" s="496" t="s">
        <v>31</v>
      </c>
      <c r="E421" s="626">
        <v>20319918</v>
      </c>
      <c r="F421" s="627" t="s">
        <v>677</v>
      </c>
      <c r="G421" s="624" t="s">
        <v>52</v>
      </c>
      <c r="H421" s="9">
        <f>VLOOKUP($E421,'ALL-GTK-SD-SMP-SMA-SMK-SLB'!$F$14:$CG$713,'ALL-GTK-SD-SMP-SMA-SMK-SLB'!I$7,FALSE)</f>
        <v>0</v>
      </c>
      <c r="I421" s="9">
        <f>VLOOKUP($E421,'ALL-GTK-SD-SMP-SMA-SMK-SLB'!$F$14:$CG$713,'ALL-GTK-SD-SMP-SMA-SMK-SLB'!J$7,FALSE)</f>
        <v>0</v>
      </c>
      <c r="J421" s="9">
        <f>VLOOKUP($E421,'ALL-GTK-SD-SMP-SMA-SMK-SLB'!$F$14:$CG$713,'ALL-GTK-SD-SMP-SMA-SMK-SLB'!K$7,FALSE)</f>
        <v>0</v>
      </c>
      <c r="K421" s="9">
        <f>VLOOKUP($E421,'ALL-GTK-SD-SMP-SMA-SMK-SLB'!$F$14:$CG$713,'ALL-GTK-SD-SMP-SMA-SMK-SLB'!L$7,FALSE)</f>
        <v>0</v>
      </c>
      <c r="L421" s="9">
        <f>VLOOKUP($E421,'ALL-GTK-SD-SMP-SMA-SMK-SLB'!$F$14:$CG$713,'ALL-GTK-SD-SMP-SMA-SMK-SLB'!M$7,FALSE)</f>
        <v>3</v>
      </c>
      <c r="M421" s="9">
        <f>VLOOKUP($E421,'ALL-GTK-SD-SMP-SMA-SMK-SLB'!$F$14:$CG$713,'ALL-GTK-SD-SMP-SMA-SMK-SLB'!N$7,FALSE)</f>
        <v>1</v>
      </c>
      <c r="N421" s="9">
        <f>VLOOKUP($E421,'ALL-GTK-SD-SMP-SMA-SMK-SLB'!$F$14:$CG$713,'ALL-GTK-SD-SMP-SMA-SMK-SLB'!O$7,FALSE)</f>
        <v>0</v>
      </c>
      <c r="O421" s="9">
        <f>VLOOKUP($E421,'ALL-GTK-SD-SMP-SMA-SMK-SLB'!$F$14:$CG$713,'ALL-GTK-SD-SMP-SMA-SMK-SLB'!P$7,FALSE)</f>
        <v>3</v>
      </c>
      <c r="P421" s="299">
        <f t="shared" si="222"/>
        <v>3</v>
      </c>
      <c r="Q421" s="299">
        <f t="shared" si="223"/>
        <v>4</v>
      </c>
      <c r="R421" s="300">
        <f t="shared" si="224"/>
        <v>7</v>
      </c>
      <c r="S421" s="9">
        <f>VLOOKUP($E421,'ALL-GTK-SD-SMP-SMA-SMK-SLB'!$F$14:$CG$713,'ALL-GTK-SD-SMP-SMA-SMK-SLB'!T$7,FALSE)</f>
        <v>0</v>
      </c>
      <c r="T421" s="9">
        <f>VLOOKUP($E421,'ALL-GTK-SD-SMP-SMA-SMK-SLB'!$F$14:$CG$713,'ALL-GTK-SD-SMP-SMA-SMK-SLB'!U$7,FALSE)</f>
        <v>0</v>
      </c>
      <c r="U421" s="9">
        <f>VLOOKUP($E421,'ALL-GTK-SD-SMP-SMA-SMK-SLB'!$F$14:$CG$713,'ALL-GTK-SD-SMP-SMA-SMK-SLB'!V$7,FALSE)</f>
        <v>0</v>
      </c>
      <c r="V421" s="9">
        <f>VLOOKUP($E421,'ALL-GTK-SD-SMP-SMA-SMK-SLB'!$F$14:$CG$713,'ALL-GTK-SD-SMP-SMA-SMK-SLB'!W$7,FALSE)</f>
        <v>1</v>
      </c>
      <c r="W421" s="9">
        <f>VLOOKUP($E421,'ALL-GTK-SD-SMP-SMA-SMK-SLB'!$F$14:$CG$713,'ALL-GTK-SD-SMP-SMA-SMK-SLB'!X$7,FALSE)</f>
        <v>0</v>
      </c>
      <c r="X421" s="9">
        <f>VLOOKUP($E421,'ALL-GTK-SD-SMP-SMA-SMK-SLB'!$F$14:$CG$713,'ALL-GTK-SD-SMP-SMA-SMK-SLB'!Y$7,FALSE)</f>
        <v>5</v>
      </c>
      <c r="Y421" s="299">
        <f t="shared" si="225"/>
        <v>0</v>
      </c>
      <c r="Z421" s="299">
        <f t="shared" si="226"/>
        <v>6</v>
      </c>
      <c r="AA421" s="10">
        <f t="shared" si="227"/>
        <v>6</v>
      </c>
      <c r="AB421" s="44">
        <f t="shared" si="228"/>
        <v>3</v>
      </c>
      <c r="AC421" s="44">
        <f t="shared" si="229"/>
        <v>10</v>
      </c>
      <c r="AD421" s="11">
        <f t="shared" si="230"/>
        <v>13</v>
      </c>
      <c r="AE421" s="9">
        <f>VLOOKUP($E421,'ALL-GTK-SD-SMP-SMA-SMK-SLB'!$F$14:$CG$713,'ALL-GTK-SD-SMP-SMA-SMK-SLB'!AF$7,FALSE)</f>
        <v>1</v>
      </c>
      <c r="AF421" s="9">
        <f>VLOOKUP($E421,'ALL-GTK-SD-SMP-SMA-SMK-SLB'!$F$14:$CG$713,'ALL-GTK-SD-SMP-SMA-SMK-SLB'!AG$7,FALSE)</f>
        <v>6</v>
      </c>
      <c r="AG421" s="10">
        <f t="shared" si="231"/>
        <v>7</v>
      </c>
      <c r="AH421" s="9">
        <f>VLOOKUP($E421,'ALL-GTK-SD-SMP-SMA-SMK-SLB'!$F$14:$CG$713,'ALL-GTK-SD-SMP-SMA-SMK-SLB'!AI$7,FALSE)</f>
        <v>2</v>
      </c>
      <c r="AI421" s="9">
        <f>VLOOKUP($E421,'ALL-GTK-SD-SMP-SMA-SMK-SLB'!$F$14:$CG$713,'ALL-GTK-SD-SMP-SMA-SMK-SLB'!AJ$7,FALSE)</f>
        <v>4</v>
      </c>
      <c r="AJ421" s="10">
        <f t="shared" si="232"/>
        <v>6</v>
      </c>
      <c r="AK421" s="44">
        <f t="shared" si="233"/>
        <v>3</v>
      </c>
      <c r="AL421" s="44">
        <f t="shared" si="234"/>
        <v>10</v>
      </c>
      <c r="AM421" s="11">
        <f t="shared" si="235"/>
        <v>13</v>
      </c>
      <c r="AN421" s="299">
        <f>VLOOKUP($E421,'ALL-GTK-SD-SMP-SMA-SMK-SLB'!$F$14:$CG$713,'ALL-GTK-SD-SMP-SMA-SMK-SLB'!AO$7,FALSE)</f>
        <v>0</v>
      </c>
      <c r="AO421" s="299">
        <f>VLOOKUP($E421,'ALL-GTK-SD-SMP-SMA-SMK-SLB'!$F$14:$CG$713,'ALL-GTK-SD-SMP-SMA-SMK-SLB'!AP$7,FALSE)</f>
        <v>0</v>
      </c>
      <c r="AP421" s="9">
        <f>VLOOKUP($E421,'ALL-GTK-SD-SMP-SMA-SMK-SLB'!$F$14:$CG$713,'ALL-GTK-SD-SMP-SMA-SMK-SLB'!AQ$7,FALSE)</f>
        <v>0</v>
      </c>
      <c r="AQ421" s="9">
        <f>VLOOKUP($E421,'ALL-GTK-SD-SMP-SMA-SMK-SLB'!$F$14:$CG$713,'ALL-GTK-SD-SMP-SMA-SMK-SLB'!AR$7,FALSE)</f>
        <v>0</v>
      </c>
      <c r="AR421" s="9">
        <f>VLOOKUP($E421,'ALL-GTK-SD-SMP-SMA-SMK-SLB'!$F$14:$CG$713,'ALL-GTK-SD-SMP-SMA-SMK-SLB'!AS$7,FALSE)</f>
        <v>0</v>
      </c>
      <c r="AS421" s="9">
        <f>VLOOKUP($E421,'ALL-GTK-SD-SMP-SMA-SMK-SLB'!$F$14:$CG$713,'ALL-GTK-SD-SMP-SMA-SMK-SLB'!AT$7,FALSE)</f>
        <v>0</v>
      </c>
      <c r="AT421" s="9">
        <f>VLOOKUP($E421,'ALL-GTK-SD-SMP-SMA-SMK-SLB'!$F$14:$CG$713,'ALL-GTK-SD-SMP-SMA-SMK-SLB'!AU$7,FALSE)</f>
        <v>0</v>
      </c>
      <c r="AU421" s="9">
        <f>VLOOKUP($E421,'ALL-GTK-SD-SMP-SMA-SMK-SLB'!$F$14:$CG$713,'ALL-GTK-SD-SMP-SMA-SMK-SLB'!AV$7,FALSE)</f>
        <v>0</v>
      </c>
      <c r="AV421" s="9">
        <f>VLOOKUP($E421,'ALL-GTK-SD-SMP-SMA-SMK-SLB'!$F$14:$CG$713,'ALL-GTK-SD-SMP-SMA-SMK-SLB'!AW$7,FALSE)</f>
        <v>0</v>
      </c>
      <c r="AW421" s="9">
        <f>VLOOKUP($E421,'ALL-GTK-SD-SMP-SMA-SMK-SLB'!$F$14:$CG$713,'ALL-GTK-SD-SMP-SMA-SMK-SLB'!AX$7,FALSE)</f>
        <v>0</v>
      </c>
      <c r="AX421" s="9">
        <f>VLOOKUP($E421,'ALL-GTK-SD-SMP-SMA-SMK-SLB'!$F$14:$CG$713,'ALL-GTK-SD-SMP-SMA-SMK-SLB'!AY$7,FALSE)</f>
        <v>3</v>
      </c>
      <c r="AY421" s="9">
        <f>VLOOKUP($E421,'ALL-GTK-SD-SMP-SMA-SMK-SLB'!$F$14:$CG$713,'ALL-GTK-SD-SMP-SMA-SMK-SLB'!AZ$7,FALSE)</f>
        <v>10</v>
      </c>
      <c r="AZ421" s="9">
        <f>VLOOKUP($E421,'ALL-GTK-SD-SMP-SMA-SMK-SLB'!$F$14:$CG$713,'ALL-GTK-SD-SMP-SMA-SMK-SLB'!BA$7,FALSE)</f>
        <v>0</v>
      </c>
      <c r="BA421" s="9">
        <f>VLOOKUP($E421,'ALL-GTK-SD-SMP-SMA-SMK-SLB'!$F$14:$CG$713,'ALL-GTK-SD-SMP-SMA-SMK-SLB'!BB$7,FALSE)</f>
        <v>0</v>
      </c>
      <c r="BB421" s="9">
        <f>VLOOKUP($E421,'ALL-GTK-SD-SMP-SMA-SMK-SLB'!$F$14:$CG$713,'ALL-GTK-SD-SMP-SMA-SMK-SLB'!BC$7,FALSE)</f>
        <v>0</v>
      </c>
      <c r="BC421" s="9">
        <f>VLOOKUP($E421,'ALL-GTK-SD-SMP-SMA-SMK-SLB'!$F$14:$CG$713,'ALL-GTK-SD-SMP-SMA-SMK-SLB'!BD$7,FALSE)</f>
        <v>0</v>
      </c>
      <c r="BD421" s="310">
        <f t="shared" si="236"/>
        <v>0</v>
      </c>
      <c r="BE421" s="310">
        <f t="shared" si="237"/>
        <v>0</v>
      </c>
      <c r="BF421" s="10">
        <f t="shared" si="238"/>
        <v>0</v>
      </c>
      <c r="BG421" s="311">
        <f t="shared" si="239"/>
        <v>3</v>
      </c>
      <c r="BH421" s="311">
        <f t="shared" si="240"/>
        <v>10</v>
      </c>
      <c r="BI421" s="10">
        <f t="shared" si="241"/>
        <v>13</v>
      </c>
      <c r="BJ421" s="44">
        <f t="shared" si="242"/>
        <v>3</v>
      </c>
      <c r="BK421" s="44">
        <f t="shared" si="243"/>
        <v>10</v>
      </c>
      <c r="BL421" s="11">
        <f t="shared" si="244"/>
        <v>13</v>
      </c>
      <c r="BM421" s="9">
        <f>VLOOKUP($E421,'ALL-GTK-SD-SMP-SMA-SMK-SLB'!$F$14:$CG$713,'ALL-GTK-SD-SMP-SMA-SMK-SLB'!BN$7,FALSE)</f>
        <v>0</v>
      </c>
      <c r="BN421" s="9">
        <f>VLOOKUP($E421,'ALL-GTK-SD-SMP-SMA-SMK-SLB'!$F$14:$CG$713,'ALL-GTK-SD-SMP-SMA-SMK-SLB'!BO$7,FALSE)</f>
        <v>0</v>
      </c>
      <c r="BO421" s="9">
        <f>VLOOKUP($E421,'ALL-GTK-SD-SMP-SMA-SMK-SLB'!$F$14:$CG$713,'ALL-GTK-SD-SMP-SMA-SMK-SLB'!BP$7,FALSE)</f>
        <v>0</v>
      </c>
      <c r="BP421" s="9">
        <f>VLOOKUP($E421,'ALL-GTK-SD-SMP-SMA-SMK-SLB'!$F$14:$CG$713,'ALL-GTK-SD-SMP-SMA-SMK-SLB'!BQ$7,FALSE)</f>
        <v>0</v>
      </c>
      <c r="BQ421" s="9">
        <f>VLOOKUP($E421,'ALL-GTK-SD-SMP-SMA-SMK-SLB'!$F$14:$CG$713,'ALL-GTK-SD-SMP-SMA-SMK-SLB'!BR$7,FALSE)</f>
        <v>0</v>
      </c>
      <c r="BR421" s="9">
        <f>VLOOKUP($E421,'ALL-GTK-SD-SMP-SMA-SMK-SLB'!$F$14:$CG$713,'ALL-GTK-SD-SMP-SMA-SMK-SLB'!BS$7,FALSE)</f>
        <v>0</v>
      </c>
      <c r="BS421" s="9">
        <f>VLOOKUP($E421,'ALL-GTK-SD-SMP-SMA-SMK-SLB'!$F$14:$CG$713,'ALL-GTK-SD-SMP-SMA-SMK-SLB'!BT$7,FALSE)</f>
        <v>0</v>
      </c>
      <c r="BT421" s="9">
        <f>VLOOKUP($E421,'ALL-GTK-SD-SMP-SMA-SMK-SLB'!$F$14:$CG$713,'ALL-GTK-SD-SMP-SMA-SMK-SLB'!BU$7,FALSE)</f>
        <v>0</v>
      </c>
      <c r="BU421" s="299">
        <f t="shared" si="245"/>
        <v>0</v>
      </c>
      <c r="BV421" s="299">
        <f t="shared" si="246"/>
        <v>0</v>
      </c>
      <c r="BW421" s="44">
        <f t="shared" si="247"/>
        <v>0</v>
      </c>
      <c r="BX421" s="44">
        <f t="shared" si="248"/>
        <v>0</v>
      </c>
      <c r="BY421" s="11">
        <f t="shared" si="249"/>
        <v>0</v>
      </c>
      <c r="BZ421" s="14">
        <f t="shared" si="250"/>
        <v>3</v>
      </c>
      <c r="CA421" s="14">
        <f t="shared" si="251"/>
        <v>10</v>
      </c>
      <c r="CB421" s="13">
        <f t="shared" si="252"/>
        <v>0</v>
      </c>
      <c r="CC421" s="13">
        <f t="shared" si="253"/>
        <v>0</v>
      </c>
      <c r="CD421" s="312">
        <f t="shared" si="254"/>
        <v>3</v>
      </c>
      <c r="CE421" s="312">
        <f t="shared" si="255"/>
        <v>10</v>
      </c>
      <c r="CF421" s="313">
        <f t="shared" si="256"/>
        <v>13</v>
      </c>
      <c r="CG421" s="302" t="str">
        <f t="shared" si="257"/>
        <v>OK</v>
      </c>
    </row>
    <row r="422" spans="1:85" ht="14.25" x14ac:dyDescent="0.25">
      <c r="A422" s="6">
        <v>410</v>
      </c>
      <c r="B422" s="495">
        <v>410</v>
      </c>
      <c r="C422" s="495" t="s">
        <v>6</v>
      </c>
      <c r="D422" s="496" t="s">
        <v>31</v>
      </c>
      <c r="E422" s="626">
        <v>20319917</v>
      </c>
      <c r="F422" s="627" t="s">
        <v>678</v>
      </c>
      <c r="G422" s="624" t="s">
        <v>52</v>
      </c>
      <c r="H422" s="9">
        <f>VLOOKUP($E422,'ALL-GTK-SD-SMP-SMA-SMK-SLB'!$F$14:$CG$713,'ALL-GTK-SD-SMP-SMA-SMK-SLB'!I$7,FALSE)</f>
        <v>0</v>
      </c>
      <c r="I422" s="9">
        <f>VLOOKUP($E422,'ALL-GTK-SD-SMP-SMA-SMK-SLB'!$F$14:$CG$713,'ALL-GTK-SD-SMP-SMA-SMK-SLB'!J$7,FALSE)</f>
        <v>0</v>
      </c>
      <c r="J422" s="9">
        <f>VLOOKUP($E422,'ALL-GTK-SD-SMP-SMA-SMK-SLB'!$F$14:$CG$713,'ALL-GTK-SD-SMP-SMA-SMK-SLB'!K$7,FALSE)</f>
        <v>0</v>
      </c>
      <c r="K422" s="9">
        <f>VLOOKUP($E422,'ALL-GTK-SD-SMP-SMA-SMK-SLB'!$F$14:$CG$713,'ALL-GTK-SD-SMP-SMA-SMK-SLB'!L$7,FALSE)</f>
        <v>0</v>
      </c>
      <c r="L422" s="9">
        <f>VLOOKUP($E422,'ALL-GTK-SD-SMP-SMA-SMK-SLB'!$F$14:$CG$713,'ALL-GTK-SD-SMP-SMA-SMK-SLB'!M$7,FALSE)</f>
        <v>0</v>
      </c>
      <c r="M422" s="9">
        <f>VLOOKUP($E422,'ALL-GTK-SD-SMP-SMA-SMK-SLB'!$F$14:$CG$713,'ALL-GTK-SD-SMP-SMA-SMK-SLB'!N$7,FALSE)</f>
        <v>2</v>
      </c>
      <c r="N422" s="9">
        <f>VLOOKUP($E422,'ALL-GTK-SD-SMP-SMA-SMK-SLB'!$F$14:$CG$713,'ALL-GTK-SD-SMP-SMA-SMK-SLB'!O$7,FALSE)</f>
        <v>0</v>
      </c>
      <c r="O422" s="9">
        <f>VLOOKUP($E422,'ALL-GTK-SD-SMP-SMA-SMK-SLB'!$F$14:$CG$713,'ALL-GTK-SD-SMP-SMA-SMK-SLB'!P$7,FALSE)</f>
        <v>1</v>
      </c>
      <c r="P422" s="299">
        <f t="shared" si="222"/>
        <v>0</v>
      </c>
      <c r="Q422" s="299">
        <f t="shared" si="223"/>
        <v>3</v>
      </c>
      <c r="R422" s="300">
        <f t="shared" si="224"/>
        <v>3</v>
      </c>
      <c r="S422" s="9">
        <f>VLOOKUP($E422,'ALL-GTK-SD-SMP-SMA-SMK-SLB'!$F$14:$CG$713,'ALL-GTK-SD-SMP-SMA-SMK-SLB'!T$7,FALSE)</f>
        <v>0</v>
      </c>
      <c r="T422" s="9">
        <f>VLOOKUP($E422,'ALL-GTK-SD-SMP-SMA-SMK-SLB'!$F$14:$CG$713,'ALL-GTK-SD-SMP-SMA-SMK-SLB'!U$7,FALSE)</f>
        <v>0</v>
      </c>
      <c r="U422" s="9">
        <f>VLOOKUP($E422,'ALL-GTK-SD-SMP-SMA-SMK-SLB'!$F$14:$CG$713,'ALL-GTK-SD-SMP-SMA-SMK-SLB'!V$7,FALSE)</f>
        <v>0</v>
      </c>
      <c r="V422" s="9">
        <f>VLOOKUP($E422,'ALL-GTK-SD-SMP-SMA-SMK-SLB'!$F$14:$CG$713,'ALL-GTK-SD-SMP-SMA-SMK-SLB'!W$7,FALSE)</f>
        <v>0</v>
      </c>
      <c r="W422" s="9">
        <f>VLOOKUP($E422,'ALL-GTK-SD-SMP-SMA-SMK-SLB'!$F$14:$CG$713,'ALL-GTK-SD-SMP-SMA-SMK-SLB'!X$7,FALSE)</f>
        <v>1</v>
      </c>
      <c r="X422" s="9">
        <f>VLOOKUP($E422,'ALL-GTK-SD-SMP-SMA-SMK-SLB'!$F$14:$CG$713,'ALL-GTK-SD-SMP-SMA-SMK-SLB'!Y$7,FALSE)</f>
        <v>4</v>
      </c>
      <c r="Y422" s="299">
        <f t="shared" si="225"/>
        <v>1</v>
      </c>
      <c r="Z422" s="299">
        <f t="shared" si="226"/>
        <v>4</v>
      </c>
      <c r="AA422" s="10">
        <f t="shared" si="227"/>
        <v>5</v>
      </c>
      <c r="AB422" s="44">
        <f t="shared" si="228"/>
        <v>1</v>
      </c>
      <c r="AC422" s="44">
        <f t="shared" si="229"/>
        <v>7</v>
      </c>
      <c r="AD422" s="11">
        <f t="shared" si="230"/>
        <v>8</v>
      </c>
      <c r="AE422" s="9">
        <f>VLOOKUP($E422,'ALL-GTK-SD-SMP-SMA-SMK-SLB'!$F$14:$CG$713,'ALL-GTK-SD-SMP-SMA-SMK-SLB'!AF$7,FALSE)</f>
        <v>0</v>
      </c>
      <c r="AF422" s="9">
        <f>VLOOKUP($E422,'ALL-GTK-SD-SMP-SMA-SMK-SLB'!$F$14:$CG$713,'ALL-GTK-SD-SMP-SMA-SMK-SLB'!AG$7,FALSE)</f>
        <v>5</v>
      </c>
      <c r="AG422" s="10">
        <f t="shared" si="231"/>
        <v>5</v>
      </c>
      <c r="AH422" s="9">
        <f>VLOOKUP($E422,'ALL-GTK-SD-SMP-SMA-SMK-SLB'!$F$14:$CG$713,'ALL-GTK-SD-SMP-SMA-SMK-SLB'!AI$7,FALSE)</f>
        <v>1</v>
      </c>
      <c r="AI422" s="9">
        <f>VLOOKUP($E422,'ALL-GTK-SD-SMP-SMA-SMK-SLB'!$F$14:$CG$713,'ALL-GTK-SD-SMP-SMA-SMK-SLB'!AJ$7,FALSE)</f>
        <v>2</v>
      </c>
      <c r="AJ422" s="10">
        <f t="shared" si="232"/>
        <v>3</v>
      </c>
      <c r="AK422" s="44">
        <f t="shared" si="233"/>
        <v>1</v>
      </c>
      <c r="AL422" s="44">
        <f t="shared" si="234"/>
        <v>7</v>
      </c>
      <c r="AM422" s="11">
        <f t="shared" si="235"/>
        <v>8</v>
      </c>
      <c r="AN422" s="299">
        <f>VLOOKUP($E422,'ALL-GTK-SD-SMP-SMA-SMK-SLB'!$F$14:$CG$713,'ALL-GTK-SD-SMP-SMA-SMK-SLB'!AO$7,FALSE)</f>
        <v>0</v>
      </c>
      <c r="AO422" s="299">
        <f>VLOOKUP($E422,'ALL-GTK-SD-SMP-SMA-SMK-SLB'!$F$14:$CG$713,'ALL-GTK-SD-SMP-SMA-SMK-SLB'!AP$7,FALSE)</f>
        <v>0</v>
      </c>
      <c r="AP422" s="9">
        <f>VLOOKUP($E422,'ALL-GTK-SD-SMP-SMA-SMK-SLB'!$F$14:$CG$713,'ALL-GTK-SD-SMP-SMA-SMK-SLB'!AQ$7,FALSE)</f>
        <v>0</v>
      </c>
      <c r="AQ422" s="9">
        <f>VLOOKUP($E422,'ALL-GTK-SD-SMP-SMA-SMK-SLB'!$F$14:$CG$713,'ALL-GTK-SD-SMP-SMA-SMK-SLB'!AR$7,FALSE)</f>
        <v>0</v>
      </c>
      <c r="AR422" s="9">
        <f>VLOOKUP($E422,'ALL-GTK-SD-SMP-SMA-SMK-SLB'!$F$14:$CG$713,'ALL-GTK-SD-SMP-SMA-SMK-SLB'!AS$7,FALSE)</f>
        <v>0</v>
      </c>
      <c r="AS422" s="9">
        <f>VLOOKUP($E422,'ALL-GTK-SD-SMP-SMA-SMK-SLB'!$F$14:$CG$713,'ALL-GTK-SD-SMP-SMA-SMK-SLB'!AT$7,FALSE)</f>
        <v>0</v>
      </c>
      <c r="AT422" s="9">
        <f>VLOOKUP($E422,'ALL-GTK-SD-SMP-SMA-SMK-SLB'!$F$14:$CG$713,'ALL-GTK-SD-SMP-SMA-SMK-SLB'!AU$7,FALSE)</f>
        <v>0</v>
      </c>
      <c r="AU422" s="9">
        <f>VLOOKUP($E422,'ALL-GTK-SD-SMP-SMA-SMK-SLB'!$F$14:$CG$713,'ALL-GTK-SD-SMP-SMA-SMK-SLB'!AV$7,FALSE)</f>
        <v>0</v>
      </c>
      <c r="AV422" s="9">
        <f>VLOOKUP($E422,'ALL-GTK-SD-SMP-SMA-SMK-SLB'!$F$14:$CG$713,'ALL-GTK-SD-SMP-SMA-SMK-SLB'!AW$7,FALSE)</f>
        <v>0</v>
      </c>
      <c r="AW422" s="9">
        <f>VLOOKUP($E422,'ALL-GTK-SD-SMP-SMA-SMK-SLB'!$F$14:$CG$713,'ALL-GTK-SD-SMP-SMA-SMK-SLB'!AX$7,FALSE)</f>
        <v>0</v>
      </c>
      <c r="AX422" s="9">
        <f>VLOOKUP($E422,'ALL-GTK-SD-SMP-SMA-SMK-SLB'!$F$14:$CG$713,'ALL-GTK-SD-SMP-SMA-SMK-SLB'!AY$7,FALSE)</f>
        <v>1</v>
      </c>
      <c r="AY422" s="9">
        <f>VLOOKUP($E422,'ALL-GTK-SD-SMP-SMA-SMK-SLB'!$F$14:$CG$713,'ALL-GTK-SD-SMP-SMA-SMK-SLB'!AZ$7,FALSE)</f>
        <v>7</v>
      </c>
      <c r="AZ422" s="9">
        <f>VLOOKUP($E422,'ALL-GTK-SD-SMP-SMA-SMK-SLB'!$F$14:$CG$713,'ALL-GTK-SD-SMP-SMA-SMK-SLB'!BA$7,FALSE)</f>
        <v>0</v>
      </c>
      <c r="BA422" s="9">
        <f>VLOOKUP($E422,'ALL-GTK-SD-SMP-SMA-SMK-SLB'!$F$14:$CG$713,'ALL-GTK-SD-SMP-SMA-SMK-SLB'!BB$7,FALSE)</f>
        <v>0</v>
      </c>
      <c r="BB422" s="9">
        <f>VLOOKUP($E422,'ALL-GTK-SD-SMP-SMA-SMK-SLB'!$F$14:$CG$713,'ALL-GTK-SD-SMP-SMA-SMK-SLB'!BC$7,FALSE)</f>
        <v>0</v>
      </c>
      <c r="BC422" s="9">
        <f>VLOOKUP($E422,'ALL-GTK-SD-SMP-SMA-SMK-SLB'!$F$14:$CG$713,'ALL-GTK-SD-SMP-SMA-SMK-SLB'!BD$7,FALSE)</f>
        <v>0</v>
      </c>
      <c r="BD422" s="310">
        <f t="shared" si="236"/>
        <v>0</v>
      </c>
      <c r="BE422" s="310">
        <f t="shared" si="237"/>
        <v>0</v>
      </c>
      <c r="BF422" s="10">
        <f t="shared" si="238"/>
        <v>0</v>
      </c>
      <c r="BG422" s="311">
        <f t="shared" si="239"/>
        <v>1</v>
      </c>
      <c r="BH422" s="311">
        <f t="shared" si="240"/>
        <v>7</v>
      </c>
      <c r="BI422" s="10">
        <f t="shared" si="241"/>
        <v>8</v>
      </c>
      <c r="BJ422" s="44">
        <f t="shared" si="242"/>
        <v>1</v>
      </c>
      <c r="BK422" s="44">
        <f t="shared" si="243"/>
        <v>7</v>
      </c>
      <c r="BL422" s="11">
        <f t="shared" si="244"/>
        <v>8</v>
      </c>
      <c r="BM422" s="9">
        <f>VLOOKUP($E422,'ALL-GTK-SD-SMP-SMA-SMK-SLB'!$F$14:$CG$713,'ALL-GTK-SD-SMP-SMA-SMK-SLB'!BN$7,FALSE)</f>
        <v>0</v>
      </c>
      <c r="BN422" s="9">
        <f>VLOOKUP($E422,'ALL-GTK-SD-SMP-SMA-SMK-SLB'!$F$14:$CG$713,'ALL-GTK-SD-SMP-SMA-SMK-SLB'!BO$7,FALSE)</f>
        <v>0</v>
      </c>
      <c r="BO422" s="9">
        <f>VLOOKUP($E422,'ALL-GTK-SD-SMP-SMA-SMK-SLB'!$F$14:$CG$713,'ALL-GTK-SD-SMP-SMA-SMK-SLB'!BP$7,FALSE)</f>
        <v>0</v>
      </c>
      <c r="BP422" s="9">
        <f>VLOOKUP($E422,'ALL-GTK-SD-SMP-SMA-SMK-SLB'!$F$14:$CG$713,'ALL-GTK-SD-SMP-SMA-SMK-SLB'!BQ$7,FALSE)</f>
        <v>0</v>
      </c>
      <c r="BQ422" s="9">
        <f>VLOOKUP($E422,'ALL-GTK-SD-SMP-SMA-SMK-SLB'!$F$14:$CG$713,'ALL-GTK-SD-SMP-SMA-SMK-SLB'!BR$7,FALSE)</f>
        <v>0</v>
      </c>
      <c r="BR422" s="9">
        <f>VLOOKUP($E422,'ALL-GTK-SD-SMP-SMA-SMK-SLB'!$F$14:$CG$713,'ALL-GTK-SD-SMP-SMA-SMK-SLB'!BS$7,FALSE)</f>
        <v>0</v>
      </c>
      <c r="BS422" s="9">
        <f>VLOOKUP($E422,'ALL-GTK-SD-SMP-SMA-SMK-SLB'!$F$14:$CG$713,'ALL-GTK-SD-SMP-SMA-SMK-SLB'!BT$7,FALSE)</f>
        <v>0</v>
      </c>
      <c r="BT422" s="9">
        <f>VLOOKUP($E422,'ALL-GTK-SD-SMP-SMA-SMK-SLB'!$F$14:$CG$713,'ALL-GTK-SD-SMP-SMA-SMK-SLB'!BU$7,FALSE)</f>
        <v>0</v>
      </c>
      <c r="BU422" s="299">
        <f t="shared" si="245"/>
        <v>0</v>
      </c>
      <c r="BV422" s="299">
        <f t="shared" si="246"/>
        <v>0</v>
      </c>
      <c r="BW422" s="44">
        <f t="shared" si="247"/>
        <v>0</v>
      </c>
      <c r="BX422" s="44">
        <f t="shared" si="248"/>
        <v>0</v>
      </c>
      <c r="BY422" s="11">
        <f t="shared" si="249"/>
        <v>0</v>
      </c>
      <c r="BZ422" s="14">
        <f t="shared" si="250"/>
        <v>1</v>
      </c>
      <c r="CA422" s="14">
        <f t="shared" si="251"/>
        <v>7</v>
      </c>
      <c r="CB422" s="13">
        <f t="shared" si="252"/>
        <v>0</v>
      </c>
      <c r="CC422" s="13">
        <f t="shared" si="253"/>
        <v>0</v>
      </c>
      <c r="CD422" s="312">
        <f t="shared" si="254"/>
        <v>1</v>
      </c>
      <c r="CE422" s="312">
        <f t="shared" si="255"/>
        <v>7</v>
      </c>
      <c r="CF422" s="313">
        <f t="shared" si="256"/>
        <v>8</v>
      </c>
      <c r="CG422" s="302" t="str">
        <f t="shared" si="257"/>
        <v>OK</v>
      </c>
    </row>
    <row r="423" spans="1:85" ht="14.25" x14ac:dyDescent="0.25">
      <c r="A423" s="6">
        <v>411</v>
      </c>
      <c r="B423" s="495">
        <v>411</v>
      </c>
      <c r="C423" s="495" t="s">
        <v>6</v>
      </c>
      <c r="D423" s="496" t="s">
        <v>31</v>
      </c>
      <c r="E423" s="626">
        <v>20319902</v>
      </c>
      <c r="F423" s="627" t="s">
        <v>679</v>
      </c>
      <c r="G423" s="624" t="s">
        <v>52</v>
      </c>
      <c r="H423" s="9">
        <f>VLOOKUP($E423,'ALL-GTK-SD-SMP-SMA-SMK-SLB'!$F$14:$CG$713,'ALL-GTK-SD-SMP-SMA-SMK-SLB'!I$7,FALSE)</f>
        <v>0</v>
      </c>
      <c r="I423" s="9">
        <f>VLOOKUP($E423,'ALL-GTK-SD-SMP-SMA-SMK-SLB'!$F$14:$CG$713,'ALL-GTK-SD-SMP-SMA-SMK-SLB'!J$7,FALSE)</f>
        <v>0</v>
      </c>
      <c r="J423" s="9">
        <f>VLOOKUP($E423,'ALL-GTK-SD-SMP-SMA-SMK-SLB'!$F$14:$CG$713,'ALL-GTK-SD-SMP-SMA-SMK-SLB'!K$7,FALSE)</f>
        <v>0</v>
      </c>
      <c r="K423" s="9">
        <f>VLOOKUP($E423,'ALL-GTK-SD-SMP-SMA-SMK-SLB'!$F$14:$CG$713,'ALL-GTK-SD-SMP-SMA-SMK-SLB'!L$7,FALSE)</f>
        <v>0</v>
      </c>
      <c r="L423" s="9">
        <f>VLOOKUP($E423,'ALL-GTK-SD-SMP-SMA-SMK-SLB'!$F$14:$CG$713,'ALL-GTK-SD-SMP-SMA-SMK-SLB'!M$7,FALSE)</f>
        <v>0</v>
      </c>
      <c r="M423" s="9">
        <f>VLOOKUP($E423,'ALL-GTK-SD-SMP-SMA-SMK-SLB'!$F$14:$CG$713,'ALL-GTK-SD-SMP-SMA-SMK-SLB'!N$7,FALSE)</f>
        <v>1</v>
      </c>
      <c r="N423" s="9">
        <f>VLOOKUP($E423,'ALL-GTK-SD-SMP-SMA-SMK-SLB'!$F$14:$CG$713,'ALL-GTK-SD-SMP-SMA-SMK-SLB'!O$7,FALSE)</f>
        <v>4</v>
      </c>
      <c r="O423" s="9">
        <f>VLOOKUP($E423,'ALL-GTK-SD-SMP-SMA-SMK-SLB'!$F$14:$CG$713,'ALL-GTK-SD-SMP-SMA-SMK-SLB'!P$7,FALSE)</f>
        <v>1</v>
      </c>
      <c r="P423" s="299">
        <f t="shared" si="222"/>
        <v>4</v>
      </c>
      <c r="Q423" s="299">
        <f t="shared" si="223"/>
        <v>2</v>
      </c>
      <c r="R423" s="300">
        <f t="shared" si="224"/>
        <v>6</v>
      </c>
      <c r="S423" s="9">
        <f>VLOOKUP($E423,'ALL-GTK-SD-SMP-SMA-SMK-SLB'!$F$14:$CG$713,'ALL-GTK-SD-SMP-SMA-SMK-SLB'!T$7,FALSE)</f>
        <v>0</v>
      </c>
      <c r="T423" s="9">
        <f>VLOOKUP($E423,'ALL-GTK-SD-SMP-SMA-SMK-SLB'!$F$14:$CG$713,'ALL-GTK-SD-SMP-SMA-SMK-SLB'!U$7,FALSE)</f>
        <v>0</v>
      </c>
      <c r="U423" s="9">
        <f>VLOOKUP($E423,'ALL-GTK-SD-SMP-SMA-SMK-SLB'!$F$14:$CG$713,'ALL-GTK-SD-SMP-SMA-SMK-SLB'!V$7,FALSE)</f>
        <v>0</v>
      </c>
      <c r="V423" s="9">
        <f>VLOOKUP($E423,'ALL-GTK-SD-SMP-SMA-SMK-SLB'!$F$14:$CG$713,'ALL-GTK-SD-SMP-SMA-SMK-SLB'!W$7,FALSE)</f>
        <v>0</v>
      </c>
      <c r="W423" s="9">
        <f>VLOOKUP($E423,'ALL-GTK-SD-SMP-SMA-SMK-SLB'!$F$14:$CG$713,'ALL-GTK-SD-SMP-SMA-SMK-SLB'!X$7,FALSE)</f>
        <v>0</v>
      </c>
      <c r="X423" s="9">
        <f>VLOOKUP($E423,'ALL-GTK-SD-SMP-SMA-SMK-SLB'!$F$14:$CG$713,'ALL-GTK-SD-SMP-SMA-SMK-SLB'!Y$7,FALSE)</f>
        <v>4</v>
      </c>
      <c r="Y423" s="299">
        <f t="shared" si="225"/>
        <v>0</v>
      </c>
      <c r="Z423" s="299">
        <f t="shared" si="226"/>
        <v>4</v>
      </c>
      <c r="AA423" s="10">
        <f t="shared" si="227"/>
        <v>4</v>
      </c>
      <c r="AB423" s="44">
        <f t="shared" si="228"/>
        <v>4</v>
      </c>
      <c r="AC423" s="44">
        <f t="shared" si="229"/>
        <v>6</v>
      </c>
      <c r="AD423" s="11">
        <f t="shared" si="230"/>
        <v>10</v>
      </c>
      <c r="AE423" s="9">
        <f>VLOOKUP($E423,'ALL-GTK-SD-SMP-SMA-SMK-SLB'!$F$14:$CG$713,'ALL-GTK-SD-SMP-SMA-SMK-SLB'!AF$7,FALSE)</f>
        <v>0</v>
      </c>
      <c r="AF423" s="9">
        <f>VLOOKUP($E423,'ALL-GTK-SD-SMP-SMA-SMK-SLB'!$F$14:$CG$713,'ALL-GTK-SD-SMP-SMA-SMK-SLB'!AG$7,FALSE)</f>
        <v>3</v>
      </c>
      <c r="AG423" s="10">
        <f t="shared" si="231"/>
        <v>3</v>
      </c>
      <c r="AH423" s="9">
        <f>VLOOKUP($E423,'ALL-GTK-SD-SMP-SMA-SMK-SLB'!$F$14:$CG$713,'ALL-GTK-SD-SMP-SMA-SMK-SLB'!AI$7,FALSE)</f>
        <v>4</v>
      </c>
      <c r="AI423" s="9">
        <f>VLOOKUP($E423,'ALL-GTK-SD-SMP-SMA-SMK-SLB'!$F$14:$CG$713,'ALL-GTK-SD-SMP-SMA-SMK-SLB'!AJ$7,FALSE)</f>
        <v>3</v>
      </c>
      <c r="AJ423" s="10">
        <f t="shared" si="232"/>
        <v>7</v>
      </c>
      <c r="AK423" s="44">
        <f t="shared" si="233"/>
        <v>4</v>
      </c>
      <c r="AL423" s="44">
        <f t="shared" si="234"/>
        <v>6</v>
      </c>
      <c r="AM423" s="11">
        <f t="shared" si="235"/>
        <v>10</v>
      </c>
      <c r="AN423" s="299">
        <f>VLOOKUP($E423,'ALL-GTK-SD-SMP-SMA-SMK-SLB'!$F$14:$CG$713,'ALL-GTK-SD-SMP-SMA-SMK-SLB'!AO$7,FALSE)</f>
        <v>0</v>
      </c>
      <c r="AO423" s="299">
        <f>VLOOKUP($E423,'ALL-GTK-SD-SMP-SMA-SMK-SLB'!$F$14:$CG$713,'ALL-GTK-SD-SMP-SMA-SMK-SLB'!AP$7,FALSE)</f>
        <v>0</v>
      </c>
      <c r="AP423" s="9">
        <f>VLOOKUP($E423,'ALL-GTK-SD-SMP-SMA-SMK-SLB'!$F$14:$CG$713,'ALL-GTK-SD-SMP-SMA-SMK-SLB'!AQ$7,FALSE)</f>
        <v>0</v>
      </c>
      <c r="AQ423" s="9">
        <f>VLOOKUP($E423,'ALL-GTK-SD-SMP-SMA-SMK-SLB'!$F$14:$CG$713,'ALL-GTK-SD-SMP-SMA-SMK-SLB'!AR$7,FALSE)</f>
        <v>0</v>
      </c>
      <c r="AR423" s="9">
        <f>VLOOKUP($E423,'ALL-GTK-SD-SMP-SMA-SMK-SLB'!$F$14:$CG$713,'ALL-GTK-SD-SMP-SMA-SMK-SLB'!AS$7,FALSE)</f>
        <v>0</v>
      </c>
      <c r="AS423" s="9">
        <f>VLOOKUP($E423,'ALL-GTK-SD-SMP-SMA-SMK-SLB'!$F$14:$CG$713,'ALL-GTK-SD-SMP-SMA-SMK-SLB'!AT$7,FALSE)</f>
        <v>0</v>
      </c>
      <c r="AT423" s="9">
        <f>VLOOKUP($E423,'ALL-GTK-SD-SMP-SMA-SMK-SLB'!$F$14:$CG$713,'ALL-GTK-SD-SMP-SMA-SMK-SLB'!AU$7,FALSE)</f>
        <v>0</v>
      </c>
      <c r="AU423" s="9">
        <f>VLOOKUP($E423,'ALL-GTK-SD-SMP-SMA-SMK-SLB'!$F$14:$CG$713,'ALL-GTK-SD-SMP-SMA-SMK-SLB'!AV$7,FALSE)</f>
        <v>0</v>
      </c>
      <c r="AV423" s="9">
        <f>VLOOKUP($E423,'ALL-GTK-SD-SMP-SMA-SMK-SLB'!$F$14:$CG$713,'ALL-GTK-SD-SMP-SMA-SMK-SLB'!AW$7,FALSE)</f>
        <v>0</v>
      </c>
      <c r="AW423" s="9">
        <f>VLOOKUP($E423,'ALL-GTK-SD-SMP-SMA-SMK-SLB'!$F$14:$CG$713,'ALL-GTK-SD-SMP-SMA-SMK-SLB'!AX$7,FALSE)</f>
        <v>0</v>
      </c>
      <c r="AX423" s="9">
        <f>VLOOKUP($E423,'ALL-GTK-SD-SMP-SMA-SMK-SLB'!$F$14:$CG$713,'ALL-GTK-SD-SMP-SMA-SMK-SLB'!AY$7,FALSE)</f>
        <v>4</v>
      </c>
      <c r="AY423" s="9">
        <f>VLOOKUP($E423,'ALL-GTK-SD-SMP-SMA-SMK-SLB'!$F$14:$CG$713,'ALL-GTK-SD-SMP-SMA-SMK-SLB'!AZ$7,FALSE)</f>
        <v>6</v>
      </c>
      <c r="AZ423" s="9">
        <f>VLOOKUP($E423,'ALL-GTK-SD-SMP-SMA-SMK-SLB'!$F$14:$CG$713,'ALL-GTK-SD-SMP-SMA-SMK-SLB'!BA$7,FALSE)</f>
        <v>0</v>
      </c>
      <c r="BA423" s="9">
        <f>VLOOKUP($E423,'ALL-GTK-SD-SMP-SMA-SMK-SLB'!$F$14:$CG$713,'ALL-GTK-SD-SMP-SMA-SMK-SLB'!BB$7,FALSE)</f>
        <v>0</v>
      </c>
      <c r="BB423" s="9">
        <f>VLOOKUP($E423,'ALL-GTK-SD-SMP-SMA-SMK-SLB'!$F$14:$CG$713,'ALL-GTK-SD-SMP-SMA-SMK-SLB'!BC$7,FALSE)</f>
        <v>0</v>
      </c>
      <c r="BC423" s="9">
        <f>VLOOKUP($E423,'ALL-GTK-SD-SMP-SMA-SMK-SLB'!$F$14:$CG$713,'ALL-GTK-SD-SMP-SMA-SMK-SLB'!BD$7,FALSE)</f>
        <v>0</v>
      </c>
      <c r="BD423" s="310">
        <f t="shared" si="236"/>
        <v>0</v>
      </c>
      <c r="BE423" s="310">
        <f t="shared" si="237"/>
        <v>0</v>
      </c>
      <c r="BF423" s="10">
        <f t="shared" si="238"/>
        <v>0</v>
      </c>
      <c r="BG423" s="311">
        <f t="shared" si="239"/>
        <v>4</v>
      </c>
      <c r="BH423" s="311">
        <f t="shared" si="240"/>
        <v>6</v>
      </c>
      <c r="BI423" s="10">
        <f t="shared" si="241"/>
        <v>10</v>
      </c>
      <c r="BJ423" s="44">
        <f t="shared" si="242"/>
        <v>4</v>
      </c>
      <c r="BK423" s="44">
        <f t="shared" si="243"/>
        <v>6</v>
      </c>
      <c r="BL423" s="11">
        <f t="shared" si="244"/>
        <v>10</v>
      </c>
      <c r="BM423" s="9">
        <f>VLOOKUP($E423,'ALL-GTK-SD-SMP-SMA-SMK-SLB'!$F$14:$CG$713,'ALL-GTK-SD-SMP-SMA-SMK-SLB'!BN$7,FALSE)</f>
        <v>0</v>
      </c>
      <c r="BN423" s="9">
        <f>VLOOKUP($E423,'ALL-GTK-SD-SMP-SMA-SMK-SLB'!$F$14:$CG$713,'ALL-GTK-SD-SMP-SMA-SMK-SLB'!BO$7,FALSE)</f>
        <v>0</v>
      </c>
      <c r="BO423" s="9">
        <f>VLOOKUP($E423,'ALL-GTK-SD-SMP-SMA-SMK-SLB'!$F$14:$CG$713,'ALL-GTK-SD-SMP-SMA-SMK-SLB'!BP$7,FALSE)</f>
        <v>0</v>
      </c>
      <c r="BP423" s="9">
        <f>VLOOKUP($E423,'ALL-GTK-SD-SMP-SMA-SMK-SLB'!$F$14:$CG$713,'ALL-GTK-SD-SMP-SMA-SMK-SLB'!BQ$7,FALSE)</f>
        <v>0</v>
      </c>
      <c r="BQ423" s="9">
        <f>VLOOKUP($E423,'ALL-GTK-SD-SMP-SMA-SMK-SLB'!$F$14:$CG$713,'ALL-GTK-SD-SMP-SMA-SMK-SLB'!BR$7,FALSE)</f>
        <v>0</v>
      </c>
      <c r="BR423" s="9">
        <f>VLOOKUP($E423,'ALL-GTK-SD-SMP-SMA-SMK-SLB'!$F$14:$CG$713,'ALL-GTK-SD-SMP-SMA-SMK-SLB'!BS$7,FALSE)</f>
        <v>0</v>
      </c>
      <c r="BS423" s="9">
        <f>VLOOKUP($E423,'ALL-GTK-SD-SMP-SMA-SMK-SLB'!$F$14:$CG$713,'ALL-GTK-SD-SMP-SMA-SMK-SLB'!BT$7,FALSE)</f>
        <v>0</v>
      </c>
      <c r="BT423" s="9">
        <f>VLOOKUP($E423,'ALL-GTK-SD-SMP-SMA-SMK-SLB'!$F$14:$CG$713,'ALL-GTK-SD-SMP-SMA-SMK-SLB'!BU$7,FALSE)</f>
        <v>0</v>
      </c>
      <c r="BU423" s="299">
        <f t="shared" si="245"/>
        <v>0</v>
      </c>
      <c r="BV423" s="299">
        <f t="shared" si="246"/>
        <v>0</v>
      </c>
      <c r="BW423" s="44">
        <f t="shared" si="247"/>
        <v>0</v>
      </c>
      <c r="BX423" s="44">
        <f t="shared" si="248"/>
        <v>0</v>
      </c>
      <c r="BY423" s="11">
        <f t="shared" si="249"/>
        <v>0</v>
      </c>
      <c r="BZ423" s="14">
        <f t="shared" si="250"/>
        <v>4</v>
      </c>
      <c r="CA423" s="14">
        <f t="shared" si="251"/>
        <v>6</v>
      </c>
      <c r="CB423" s="13">
        <f t="shared" si="252"/>
        <v>0</v>
      </c>
      <c r="CC423" s="13">
        <f t="shared" si="253"/>
        <v>0</v>
      </c>
      <c r="CD423" s="312">
        <f t="shared" si="254"/>
        <v>4</v>
      </c>
      <c r="CE423" s="312">
        <f t="shared" si="255"/>
        <v>6</v>
      </c>
      <c r="CF423" s="313">
        <f t="shared" si="256"/>
        <v>10</v>
      </c>
      <c r="CG423" s="302" t="str">
        <f t="shared" si="257"/>
        <v>OK</v>
      </c>
    </row>
    <row r="424" spans="1:85" ht="14.25" x14ac:dyDescent="0.25">
      <c r="A424" s="6">
        <v>412</v>
      </c>
      <c r="B424" s="495">
        <v>412</v>
      </c>
      <c r="C424" s="495" t="s">
        <v>6</v>
      </c>
      <c r="D424" s="496" t="s">
        <v>31</v>
      </c>
      <c r="E424" s="626">
        <v>20319842</v>
      </c>
      <c r="F424" s="627" t="s">
        <v>680</v>
      </c>
      <c r="G424" s="624" t="s">
        <v>52</v>
      </c>
      <c r="H424" s="9">
        <f>VLOOKUP($E424,'ALL-GTK-SD-SMP-SMA-SMK-SLB'!$F$14:$CG$713,'ALL-GTK-SD-SMP-SMA-SMK-SLB'!I$7,FALSE)</f>
        <v>0</v>
      </c>
      <c r="I424" s="9">
        <f>VLOOKUP($E424,'ALL-GTK-SD-SMP-SMA-SMK-SLB'!$F$14:$CG$713,'ALL-GTK-SD-SMP-SMA-SMK-SLB'!J$7,FALSE)</f>
        <v>0</v>
      </c>
      <c r="J424" s="9">
        <f>VLOOKUP($E424,'ALL-GTK-SD-SMP-SMA-SMK-SLB'!$F$14:$CG$713,'ALL-GTK-SD-SMP-SMA-SMK-SLB'!K$7,FALSE)</f>
        <v>0</v>
      </c>
      <c r="K424" s="9">
        <f>VLOOKUP($E424,'ALL-GTK-SD-SMP-SMA-SMK-SLB'!$F$14:$CG$713,'ALL-GTK-SD-SMP-SMA-SMK-SLB'!L$7,FALSE)</f>
        <v>0</v>
      </c>
      <c r="L424" s="9">
        <f>VLOOKUP($E424,'ALL-GTK-SD-SMP-SMA-SMK-SLB'!$F$14:$CG$713,'ALL-GTK-SD-SMP-SMA-SMK-SLB'!M$7,FALSE)</f>
        <v>0</v>
      </c>
      <c r="M424" s="9">
        <f>VLOOKUP($E424,'ALL-GTK-SD-SMP-SMA-SMK-SLB'!$F$14:$CG$713,'ALL-GTK-SD-SMP-SMA-SMK-SLB'!N$7,FALSE)</f>
        <v>0</v>
      </c>
      <c r="N424" s="9">
        <f>VLOOKUP($E424,'ALL-GTK-SD-SMP-SMA-SMK-SLB'!$F$14:$CG$713,'ALL-GTK-SD-SMP-SMA-SMK-SLB'!O$7,FALSE)</f>
        <v>2</v>
      </c>
      <c r="O424" s="9">
        <f>VLOOKUP($E424,'ALL-GTK-SD-SMP-SMA-SMK-SLB'!$F$14:$CG$713,'ALL-GTK-SD-SMP-SMA-SMK-SLB'!P$7,FALSE)</f>
        <v>3</v>
      </c>
      <c r="P424" s="299">
        <f t="shared" si="222"/>
        <v>2</v>
      </c>
      <c r="Q424" s="299">
        <f t="shared" si="223"/>
        <v>3</v>
      </c>
      <c r="R424" s="300">
        <f t="shared" si="224"/>
        <v>5</v>
      </c>
      <c r="S424" s="9">
        <f>VLOOKUP($E424,'ALL-GTK-SD-SMP-SMA-SMK-SLB'!$F$14:$CG$713,'ALL-GTK-SD-SMP-SMA-SMK-SLB'!T$7,FALSE)</f>
        <v>0</v>
      </c>
      <c r="T424" s="9">
        <f>VLOOKUP($E424,'ALL-GTK-SD-SMP-SMA-SMK-SLB'!$F$14:$CG$713,'ALL-GTK-SD-SMP-SMA-SMK-SLB'!U$7,FALSE)</f>
        <v>0</v>
      </c>
      <c r="U424" s="9">
        <f>VLOOKUP($E424,'ALL-GTK-SD-SMP-SMA-SMK-SLB'!$F$14:$CG$713,'ALL-GTK-SD-SMP-SMA-SMK-SLB'!V$7,FALSE)</f>
        <v>1</v>
      </c>
      <c r="V424" s="9">
        <f>VLOOKUP($E424,'ALL-GTK-SD-SMP-SMA-SMK-SLB'!$F$14:$CG$713,'ALL-GTK-SD-SMP-SMA-SMK-SLB'!W$7,FALSE)</f>
        <v>1</v>
      </c>
      <c r="W424" s="9">
        <f>VLOOKUP($E424,'ALL-GTK-SD-SMP-SMA-SMK-SLB'!$F$14:$CG$713,'ALL-GTK-SD-SMP-SMA-SMK-SLB'!X$7,FALSE)</f>
        <v>0</v>
      </c>
      <c r="X424" s="9">
        <f>VLOOKUP($E424,'ALL-GTK-SD-SMP-SMA-SMK-SLB'!$F$14:$CG$713,'ALL-GTK-SD-SMP-SMA-SMK-SLB'!Y$7,FALSE)</f>
        <v>4</v>
      </c>
      <c r="Y424" s="299">
        <f t="shared" si="225"/>
        <v>1</v>
      </c>
      <c r="Z424" s="299">
        <f t="shared" si="226"/>
        <v>5</v>
      </c>
      <c r="AA424" s="10">
        <f t="shared" si="227"/>
        <v>6</v>
      </c>
      <c r="AB424" s="44">
        <f t="shared" si="228"/>
        <v>3</v>
      </c>
      <c r="AC424" s="44">
        <f t="shared" si="229"/>
        <v>8</v>
      </c>
      <c r="AD424" s="11">
        <f t="shared" si="230"/>
        <v>11</v>
      </c>
      <c r="AE424" s="9">
        <f>VLOOKUP($E424,'ALL-GTK-SD-SMP-SMA-SMK-SLB'!$F$14:$CG$713,'ALL-GTK-SD-SMP-SMA-SMK-SLB'!AF$7,FALSE)</f>
        <v>0</v>
      </c>
      <c r="AF424" s="9">
        <f>VLOOKUP($E424,'ALL-GTK-SD-SMP-SMA-SMK-SLB'!$F$14:$CG$713,'ALL-GTK-SD-SMP-SMA-SMK-SLB'!AG$7,FALSE)</f>
        <v>6</v>
      </c>
      <c r="AG424" s="10">
        <f t="shared" si="231"/>
        <v>6</v>
      </c>
      <c r="AH424" s="9">
        <f>VLOOKUP($E424,'ALL-GTK-SD-SMP-SMA-SMK-SLB'!$F$14:$CG$713,'ALL-GTK-SD-SMP-SMA-SMK-SLB'!AI$7,FALSE)</f>
        <v>3</v>
      </c>
      <c r="AI424" s="9">
        <f>VLOOKUP($E424,'ALL-GTK-SD-SMP-SMA-SMK-SLB'!$F$14:$CG$713,'ALL-GTK-SD-SMP-SMA-SMK-SLB'!AJ$7,FALSE)</f>
        <v>2</v>
      </c>
      <c r="AJ424" s="10">
        <f t="shared" si="232"/>
        <v>5</v>
      </c>
      <c r="AK424" s="44">
        <f t="shared" si="233"/>
        <v>3</v>
      </c>
      <c r="AL424" s="44">
        <f t="shared" si="234"/>
        <v>8</v>
      </c>
      <c r="AM424" s="11">
        <f t="shared" si="235"/>
        <v>11</v>
      </c>
      <c r="AN424" s="299">
        <f>VLOOKUP($E424,'ALL-GTK-SD-SMP-SMA-SMK-SLB'!$F$14:$CG$713,'ALL-GTK-SD-SMP-SMA-SMK-SLB'!AO$7,FALSE)</f>
        <v>0</v>
      </c>
      <c r="AO424" s="299">
        <f>VLOOKUP($E424,'ALL-GTK-SD-SMP-SMA-SMK-SLB'!$F$14:$CG$713,'ALL-GTK-SD-SMP-SMA-SMK-SLB'!AP$7,FALSE)</f>
        <v>1</v>
      </c>
      <c r="AP424" s="9">
        <f>VLOOKUP($E424,'ALL-GTK-SD-SMP-SMA-SMK-SLB'!$F$14:$CG$713,'ALL-GTK-SD-SMP-SMA-SMK-SLB'!AQ$7,FALSE)</f>
        <v>0</v>
      </c>
      <c r="AQ424" s="9">
        <f>VLOOKUP($E424,'ALL-GTK-SD-SMP-SMA-SMK-SLB'!$F$14:$CG$713,'ALL-GTK-SD-SMP-SMA-SMK-SLB'!AR$7,FALSE)</f>
        <v>0</v>
      </c>
      <c r="AR424" s="9">
        <f>VLOOKUP($E424,'ALL-GTK-SD-SMP-SMA-SMK-SLB'!$F$14:$CG$713,'ALL-GTK-SD-SMP-SMA-SMK-SLB'!AS$7,FALSE)</f>
        <v>0</v>
      </c>
      <c r="AS424" s="9">
        <f>VLOOKUP($E424,'ALL-GTK-SD-SMP-SMA-SMK-SLB'!$F$14:$CG$713,'ALL-GTK-SD-SMP-SMA-SMK-SLB'!AT$7,FALSE)</f>
        <v>0</v>
      </c>
      <c r="AT424" s="9">
        <f>VLOOKUP($E424,'ALL-GTK-SD-SMP-SMA-SMK-SLB'!$F$14:$CG$713,'ALL-GTK-SD-SMP-SMA-SMK-SLB'!AU$7,FALSE)</f>
        <v>0</v>
      </c>
      <c r="AU424" s="9">
        <f>VLOOKUP($E424,'ALL-GTK-SD-SMP-SMA-SMK-SLB'!$F$14:$CG$713,'ALL-GTK-SD-SMP-SMA-SMK-SLB'!AV$7,FALSE)</f>
        <v>0</v>
      </c>
      <c r="AV424" s="9">
        <f>VLOOKUP($E424,'ALL-GTK-SD-SMP-SMA-SMK-SLB'!$F$14:$CG$713,'ALL-GTK-SD-SMP-SMA-SMK-SLB'!AW$7,FALSE)</f>
        <v>0</v>
      </c>
      <c r="AW424" s="9">
        <f>VLOOKUP($E424,'ALL-GTK-SD-SMP-SMA-SMK-SLB'!$F$14:$CG$713,'ALL-GTK-SD-SMP-SMA-SMK-SLB'!AX$7,FALSE)</f>
        <v>0</v>
      </c>
      <c r="AX424" s="9">
        <f>VLOOKUP($E424,'ALL-GTK-SD-SMP-SMA-SMK-SLB'!$F$14:$CG$713,'ALL-GTK-SD-SMP-SMA-SMK-SLB'!AY$7,FALSE)</f>
        <v>3</v>
      </c>
      <c r="AY424" s="9">
        <f>VLOOKUP($E424,'ALL-GTK-SD-SMP-SMA-SMK-SLB'!$F$14:$CG$713,'ALL-GTK-SD-SMP-SMA-SMK-SLB'!AZ$7,FALSE)</f>
        <v>7</v>
      </c>
      <c r="AZ424" s="9">
        <f>VLOOKUP($E424,'ALL-GTK-SD-SMP-SMA-SMK-SLB'!$F$14:$CG$713,'ALL-GTK-SD-SMP-SMA-SMK-SLB'!BA$7,FALSE)</f>
        <v>0</v>
      </c>
      <c r="BA424" s="9">
        <f>VLOOKUP($E424,'ALL-GTK-SD-SMP-SMA-SMK-SLB'!$F$14:$CG$713,'ALL-GTK-SD-SMP-SMA-SMK-SLB'!BB$7,FALSE)</f>
        <v>0</v>
      </c>
      <c r="BB424" s="9">
        <f>VLOOKUP($E424,'ALL-GTK-SD-SMP-SMA-SMK-SLB'!$F$14:$CG$713,'ALL-GTK-SD-SMP-SMA-SMK-SLB'!BC$7,FALSE)</f>
        <v>0</v>
      </c>
      <c r="BC424" s="9">
        <f>VLOOKUP($E424,'ALL-GTK-SD-SMP-SMA-SMK-SLB'!$F$14:$CG$713,'ALL-GTK-SD-SMP-SMA-SMK-SLB'!BD$7,FALSE)</f>
        <v>0</v>
      </c>
      <c r="BD424" s="310">
        <f t="shared" si="236"/>
        <v>0</v>
      </c>
      <c r="BE424" s="310">
        <f t="shared" si="237"/>
        <v>1</v>
      </c>
      <c r="BF424" s="10">
        <f t="shared" si="238"/>
        <v>1</v>
      </c>
      <c r="BG424" s="311">
        <f t="shared" si="239"/>
        <v>3</v>
      </c>
      <c r="BH424" s="311">
        <f t="shared" si="240"/>
        <v>7</v>
      </c>
      <c r="BI424" s="10">
        <f t="shared" si="241"/>
        <v>10</v>
      </c>
      <c r="BJ424" s="44">
        <f t="shared" si="242"/>
        <v>3</v>
      </c>
      <c r="BK424" s="44">
        <f t="shared" si="243"/>
        <v>8</v>
      </c>
      <c r="BL424" s="11">
        <f t="shared" si="244"/>
        <v>11</v>
      </c>
      <c r="BM424" s="9">
        <f>VLOOKUP($E424,'ALL-GTK-SD-SMP-SMA-SMK-SLB'!$F$14:$CG$713,'ALL-GTK-SD-SMP-SMA-SMK-SLB'!BN$7,FALSE)</f>
        <v>0</v>
      </c>
      <c r="BN424" s="9">
        <f>VLOOKUP($E424,'ALL-GTK-SD-SMP-SMA-SMK-SLB'!$F$14:$CG$713,'ALL-GTK-SD-SMP-SMA-SMK-SLB'!BO$7,FALSE)</f>
        <v>0</v>
      </c>
      <c r="BO424" s="9">
        <f>VLOOKUP($E424,'ALL-GTK-SD-SMP-SMA-SMK-SLB'!$F$14:$CG$713,'ALL-GTK-SD-SMP-SMA-SMK-SLB'!BP$7,FALSE)</f>
        <v>0</v>
      </c>
      <c r="BP424" s="9">
        <f>VLOOKUP($E424,'ALL-GTK-SD-SMP-SMA-SMK-SLB'!$F$14:$CG$713,'ALL-GTK-SD-SMP-SMA-SMK-SLB'!BQ$7,FALSE)</f>
        <v>0</v>
      </c>
      <c r="BQ424" s="9">
        <f>VLOOKUP($E424,'ALL-GTK-SD-SMP-SMA-SMK-SLB'!$F$14:$CG$713,'ALL-GTK-SD-SMP-SMA-SMK-SLB'!BR$7,FALSE)</f>
        <v>0</v>
      </c>
      <c r="BR424" s="9">
        <f>VLOOKUP($E424,'ALL-GTK-SD-SMP-SMA-SMK-SLB'!$F$14:$CG$713,'ALL-GTK-SD-SMP-SMA-SMK-SLB'!BS$7,FALSE)</f>
        <v>0</v>
      </c>
      <c r="BS424" s="9">
        <f>VLOOKUP($E424,'ALL-GTK-SD-SMP-SMA-SMK-SLB'!$F$14:$CG$713,'ALL-GTK-SD-SMP-SMA-SMK-SLB'!BT$7,FALSE)</f>
        <v>0</v>
      </c>
      <c r="BT424" s="9">
        <f>VLOOKUP($E424,'ALL-GTK-SD-SMP-SMA-SMK-SLB'!$F$14:$CG$713,'ALL-GTK-SD-SMP-SMA-SMK-SLB'!BU$7,FALSE)</f>
        <v>0</v>
      </c>
      <c r="BU424" s="299">
        <f t="shared" si="245"/>
        <v>0</v>
      </c>
      <c r="BV424" s="299">
        <f t="shared" si="246"/>
        <v>0</v>
      </c>
      <c r="BW424" s="44">
        <f t="shared" si="247"/>
        <v>0</v>
      </c>
      <c r="BX424" s="44">
        <f t="shared" si="248"/>
        <v>0</v>
      </c>
      <c r="BY424" s="11">
        <f t="shared" si="249"/>
        <v>0</v>
      </c>
      <c r="BZ424" s="14">
        <f t="shared" si="250"/>
        <v>3</v>
      </c>
      <c r="CA424" s="14">
        <f t="shared" si="251"/>
        <v>8</v>
      </c>
      <c r="CB424" s="13">
        <f t="shared" si="252"/>
        <v>0</v>
      </c>
      <c r="CC424" s="13">
        <f t="shared" si="253"/>
        <v>0</v>
      </c>
      <c r="CD424" s="312">
        <f t="shared" si="254"/>
        <v>3</v>
      </c>
      <c r="CE424" s="312">
        <f t="shared" si="255"/>
        <v>8</v>
      </c>
      <c r="CF424" s="313">
        <f t="shared" si="256"/>
        <v>11</v>
      </c>
      <c r="CG424" s="302" t="str">
        <f t="shared" si="257"/>
        <v>OK</v>
      </c>
    </row>
    <row r="425" spans="1:85" ht="14.25" x14ac:dyDescent="0.25">
      <c r="A425" s="6">
        <v>413</v>
      </c>
      <c r="B425" s="495">
        <v>413</v>
      </c>
      <c r="C425" s="495" t="s">
        <v>6</v>
      </c>
      <c r="D425" s="496" t="s">
        <v>31</v>
      </c>
      <c r="E425" s="626">
        <v>20319833</v>
      </c>
      <c r="F425" s="627" t="s">
        <v>681</v>
      </c>
      <c r="G425" s="624" t="s">
        <v>52</v>
      </c>
      <c r="H425" s="9">
        <f>VLOOKUP($E425,'ALL-GTK-SD-SMP-SMA-SMK-SLB'!$F$14:$CG$713,'ALL-GTK-SD-SMP-SMA-SMK-SLB'!I$7,FALSE)</f>
        <v>0</v>
      </c>
      <c r="I425" s="9">
        <f>VLOOKUP($E425,'ALL-GTK-SD-SMP-SMA-SMK-SLB'!$F$14:$CG$713,'ALL-GTK-SD-SMP-SMA-SMK-SLB'!J$7,FALSE)</f>
        <v>0</v>
      </c>
      <c r="J425" s="9">
        <f>VLOOKUP($E425,'ALL-GTK-SD-SMP-SMA-SMK-SLB'!$F$14:$CG$713,'ALL-GTK-SD-SMP-SMA-SMK-SLB'!K$7,FALSE)</f>
        <v>0</v>
      </c>
      <c r="K425" s="9">
        <f>VLOOKUP($E425,'ALL-GTK-SD-SMP-SMA-SMK-SLB'!$F$14:$CG$713,'ALL-GTK-SD-SMP-SMA-SMK-SLB'!L$7,FALSE)</f>
        <v>0</v>
      </c>
      <c r="L425" s="9">
        <f>VLOOKUP($E425,'ALL-GTK-SD-SMP-SMA-SMK-SLB'!$F$14:$CG$713,'ALL-GTK-SD-SMP-SMA-SMK-SLB'!M$7,FALSE)</f>
        <v>0</v>
      </c>
      <c r="M425" s="9">
        <f>VLOOKUP($E425,'ALL-GTK-SD-SMP-SMA-SMK-SLB'!$F$14:$CG$713,'ALL-GTK-SD-SMP-SMA-SMK-SLB'!N$7,FALSE)</f>
        <v>1</v>
      </c>
      <c r="N425" s="9">
        <f>VLOOKUP($E425,'ALL-GTK-SD-SMP-SMA-SMK-SLB'!$F$14:$CG$713,'ALL-GTK-SD-SMP-SMA-SMK-SLB'!O$7,FALSE)</f>
        <v>2</v>
      </c>
      <c r="O425" s="9">
        <f>VLOOKUP($E425,'ALL-GTK-SD-SMP-SMA-SMK-SLB'!$F$14:$CG$713,'ALL-GTK-SD-SMP-SMA-SMK-SLB'!P$7,FALSE)</f>
        <v>1</v>
      </c>
      <c r="P425" s="299">
        <f t="shared" si="222"/>
        <v>2</v>
      </c>
      <c r="Q425" s="299">
        <f t="shared" si="223"/>
        <v>2</v>
      </c>
      <c r="R425" s="300">
        <f t="shared" si="224"/>
        <v>4</v>
      </c>
      <c r="S425" s="9">
        <f>VLOOKUP($E425,'ALL-GTK-SD-SMP-SMA-SMK-SLB'!$F$14:$CG$713,'ALL-GTK-SD-SMP-SMA-SMK-SLB'!T$7,FALSE)</f>
        <v>0</v>
      </c>
      <c r="T425" s="9">
        <f>VLOOKUP($E425,'ALL-GTK-SD-SMP-SMA-SMK-SLB'!$F$14:$CG$713,'ALL-GTK-SD-SMP-SMA-SMK-SLB'!U$7,FALSE)</f>
        <v>0</v>
      </c>
      <c r="U425" s="9">
        <f>VLOOKUP($E425,'ALL-GTK-SD-SMP-SMA-SMK-SLB'!$F$14:$CG$713,'ALL-GTK-SD-SMP-SMA-SMK-SLB'!V$7,FALSE)</f>
        <v>0</v>
      </c>
      <c r="V425" s="9">
        <f>VLOOKUP($E425,'ALL-GTK-SD-SMP-SMA-SMK-SLB'!$F$14:$CG$713,'ALL-GTK-SD-SMP-SMA-SMK-SLB'!W$7,FALSE)</f>
        <v>0</v>
      </c>
      <c r="W425" s="9">
        <f>VLOOKUP($E425,'ALL-GTK-SD-SMP-SMA-SMK-SLB'!$F$14:$CG$713,'ALL-GTK-SD-SMP-SMA-SMK-SLB'!X$7,FALSE)</f>
        <v>0</v>
      </c>
      <c r="X425" s="9">
        <f>VLOOKUP($E425,'ALL-GTK-SD-SMP-SMA-SMK-SLB'!$F$14:$CG$713,'ALL-GTK-SD-SMP-SMA-SMK-SLB'!Y$7,FALSE)</f>
        <v>5</v>
      </c>
      <c r="Y425" s="299">
        <f t="shared" si="225"/>
        <v>0</v>
      </c>
      <c r="Z425" s="299">
        <f t="shared" si="226"/>
        <v>5</v>
      </c>
      <c r="AA425" s="10">
        <f t="shared" si="227"/>
        <v>5</v>
      </c>
      <c r="AB425" s="44">
        <f t="shared" si="228"/>
        <v>2</v>
      </c>
      <c r="AC425" s="44">
        <f t="shared" si="229"/>
        <v>7</v>
      </c>
      <c r="AD425" s="11">
        <f t="shared" si="230"/>
        <v>9</v>
      </c>
      <c r="AE425" s="9">
        <f>VLOOKUP($E425,'ALL-GTK-SD-SMP-SMA-SMK-SLB'!$F$14:$CG$713,'ALL-GTK-SD-SMP-SMA-SMK-SLB'!AF$7,FALSE)</f>
        <v>0</v>
      </c>
      <c r="AF425" s="9">
        <f>VLOOKUP($E425,'ALL-GTK-SD-SMP-SMA-SMK-SLB'!$F$14:$CG$713,'ALL-GTK-SD-SMP-SMA-SMK-SLB'!AG$7,FALSE)</f>
        <v>5</v>
      </c>
      <c r="AG425" s="10">
        <f t="shared" si="231"/>
        <v>5</v>
      </c>
      <c r="AH425" s="9">
        <f>VLOOKUP($E425,'ALL-GTK-SD-SMP-SMA-SMK-SLB'!$F$14:$CG$713,'ALL-GTK-SD-SMP-SMA-SMK-SLB'!AI$7,FALSE)</f>
        <v>3</v>
      </c>
      <c r="AI425" s="9">
        <f>VLOOKUP($E425,'ALL-GTK-SD-SMP-SMA-SMK-SLB'!$F$14:$CG$713,'ALL-GTK-SD-SMP-SMA-SMK-SLB'!AJ$7,FALSE)</f>
        <v>1</v>
      </c>
      <c r="AJ425" s="10">
        <f t="shared" si="232"/>
        <v>4</v>
      </c>
      <c r="AK425" s="44">
        <f t="shared" si="233"/>
        <v>3</v>
      </c>
      <c r="AL425" s="44">
        <f t="shared" si="234"/>
        <v>6</v>
      </c>
      <c r="AM425" s="11">
        <f t="shared" si="235"/>
        <v>9</v>
      </c>
      <c r="AN425" s="299">
        <f>VLOOKUP($E425,'ALL-GTK-SD-SMP-SMA-SMK-SLB'!$F$14:$CG$713,'ALL-GTK-SD-SMP-SMA-SMK-SLB'!AO$7,FALSE)</f>
        <v>0</v>
      </c>
      <c r="AO425" s="299">
        <f>VLOOKUP($E425,'ALL-GTK-SD-SMP-SMA-SMK-SLB'!$F$14:$CG$713,'ALL-GTK-SD-SMP-SMA-SMK-SLB'!AP$7,FALSE)</f>
        <v>0</v>
      </c>
      <c r="AP425" s="9">
        <f>VLOOKUP($E425,'ALL-GTK-SD-SMP-SMA-SMK-SLB'!$F$14:$CG$713,'ALL-GTK-SD-SMP-SMA-SMK-SLB'!AQ$7,FALSE)</f>
        <v>0</v>
      </c>
      <c r="AQ425" s="9">
        <f>VLOOKUP($E425,'ALL-GTK-SD-SMP-SMA-SMK-SLB'!$F$14:$CG$713,'ALL-GTK-SD-SMP-SMA-SMK-SLB'!AR$7,FALSE)</f>
        <v>0</v>
      </c>
      <c r="AR425" s="9">
        <f>VLOOKUP($E425,'ALL-GTK-SD-SMP-SMA-SMK-SLB'!$F$14:$CG$713,'ALL-GTK-SD-SMP-SMA-SMK-SLB'!AS$7,FALSE)</f>
        <v>1</v>
      </c>
      <c r="AS425" s="9">
        <f>VLOOKUP($E425,'ALL-GTK-SD-SMP-SMA-SMK-SLB'!$F$14:$CG$713,'ALL-GTK-SD-SMP-SMA-SMK-SLB'!AT$7,FALSE)</f>
        <v>0</v>
      </c>
      <c r="AT425" s="9">
        <f>VLOOKUP($E425,'ALL-GTK-SD-SMP-SMA-SMK-SLB'!$F$14:$CG$713,'ALL-GTK-SD-SMP-SMA-SMK-SLB'!AU$7,FALSE)</f>
        <v>0</v>
      </c>
      <c r="AU425" s="9">
        <f>VLOOKUP($E425,'ALL-GTK-SD-SMP-SMA-SMK-SLB'!$F$14:$CG$713,'ALL-GTK-SD-SMP-SMA-SMK-SLB'!AV$7,FALSE)</f>
        <v>0</v>
      </c>
      <c r="AV425" s="9">
        <f>VLOOKUP($E425,'ALL-GTK-SD-SMP-SMA-SMK-SLB'!$F$14:$CG$713,'ALL-GTK-SD-SMP-SMA-SMK-SLB'!AW$7,FALSE)</f>
        <v>0</v>
      </c>
      <c r="AW425" s="9">
        <f>VLOOKUP($E425,'ALL-GTK-SD-SMP-SMA-SMK-SLB'!$F$14:$CG$713,'ALL-GTK-SD-SMP-SMA-SMK-SLB'!AX$7,FALSE)</f>
        <v>0</v>
      </c>
      <c r="AX425" s="9">
        <f>VLOOKUP($E425,'ALL-GTK-SD-SMP-SMA-SMK-SLB'!$F$14:$CG$713,'ALL-GTK-SD-SMP-SMA-SMK-SLB'!AY$7,FALSE)</f>
        <v>1</v>
      </c>
      <c r="AY425" s="9">
        <f>VLOOKUP($E425,'ALL-GTK-SD-SMP-SMA-SMK-SLB'!$F$14:$CG$713,'ALL-GTK-SD-SMP-SMA-SMK-SLB'!AZ$7,FALSE)</f>
        <v>6</v>
      </c>
      <c r="AZ425" s="9">
        <f>VLOOKUP($E425,'ALL-GTK-SD-SMP-SMA-SMK-SLB'!$F$14:$CG$713,'ALL-GTK-SD-SMP-SMA-SMK-SLB'!BA$7,FALSE)</f>
        <v>1</v>
      </c>
      <c r="BA425" s="9">
        <f>VLOOKUP($E425,'ALL-GTK-SD-SMP-SMA-SMK-SLB'!$F$14:$CG$713,'ALL-GTK-SD-SMP-SMA-SMK-SLB'!BB$7,FALSE)</f>
        <v>0</v>
      </c>
      <c r="BB425" s="9">
        <f>VLOOKUP($E425,'ALL-GTK-SD-SMP-SMA-SMK-SLB'!$F$14:$CG$713,'ALL-GTK-SD-SMP-SMA-SMK-SLB'!BC$7,FALSE)</f>
        <v>0</v>
      </c>
      <c r="BC425" s="9">
        <f>VLOOKUP($E425,'ALL-GTK-SD-SMP-SMA-SMK-SLB'!$F$14:$CG$713,'ALL-GTK-SD-SMP-SMA-SMK-SLB'!BD$7,FALSE)</f>
        <v>0</v>
      </c>
      <c r="BD425" s="310">
        <f t="shared" si="236"/>
        <v>1</v>
      </c>
      <c r="BE425" s="310">
        <f t="shared" si="237"/>
        <v>0</v>
      </c>
      <c r="BF425" s="10">
        <f t="shared" si="238"/>
        <v>1</v>
      </c>
      <c r="BG425" s="311">
        <f t="shared" si="239"/>
        <v>2</v>
      </c>
      <c r="BH425" s="311">
        <f t="shared" si="240"/>
        <v>6</v>
      </c>
      <c r="BI425" s="10">
        <f t="shared" si="241"/>
        <v>8</v>
      </c>
      <c r="BJ425" s="44">
        <f t="shared" si="242"/>
        <v>3</v>
      </c>
      <c r="BK425" s="44">
        <f t="shared" si="243"/>
        <v>6</v>
      </c>
      <c r="BL425" s="11">
        <f t="shared" si="244"/>
        <v>9</v>
      </c>
      <c r="BM425" s="9">
        <f>VLOOKUP($E425,'ALL-GTK-SD-SMP-SMA-SMK-SLB'!$F$14:$CG$713,'ALL-GTK-SD-SMP-SMA-SMK-SLB'!BN$7,FALSE)</f>
        <v>0</v>
      </c>
      <c r="BN425" s="9">
        <f>VLOOKUP($E425,'ALL-GTK-SD-SMP-SMA-SMK-SLB'!$F$14:$CG$713,'ALL-GTK-SD-SMP-SMA-SMK-SLB'!BO$7,FALSE)</f>
        <v>0</v>
      </c>
      <c r="BO425" s="9">
        <f>VLOOKUP($E425,'ALL-GTK-SD-SMP-SMA-SMK-SLB'!$F$14:$CG$713,'ALL-GTK-SD-SMP-SMA-SMK-SLB'!BP$7,FALSE)</f>
        <v>0</v>
      </c>
      <c r="BP425" s="9">
        <f>VLOOKUP($E425,'ALL-GTK-SD-SMP-SMA-SMK-SLB'!$F$14:$CG$713,'ALL-GTK-SD-SMP-SMA-SMK-SLB'!BQ$7,FALSE)</f>
        <v>0</v>
      </c>
      <c r="BQ425" s="9">
        <f>VLOOKUP($E425,'ALL-GTK-SD-SMP-SMA-SMK-SLB'!$F$14:$CG$713,'ALL-GTK-SD-SMP-SMA-SMK-SLB'!BR$7,FALSE)</f>
        <v>0</v>
      </c>
      <c r="BR425" s="9">
        <f>VLOOKUP($E425,'ALL-GTK-SD-SMP-SMA-SMK-SLB'!$F$14:$CG$713,'ALL-GTK-SD-SMP-SMA-SMK-SLB'!BS$7,FALSE)</f>
        <v>0</v>
      </c>
      <c r="BS425" s="9">
        <f>VLOOKUP($E425,'ALL-GTK-SD-SMP-SMA-SMK-SLB'!$F$14:$CG$713,'ALL-GTK-SD-SMP-SMA-SMK-SLB'!BT$7,FALSE)</f>
        <v>1</v>
      </c>
      <c r="BT425" s="9">
        <f>VLOOKUP($E425,'ALL-GTK-SD-SMP-SMA-SMK-SLB'!$F$14:$CG$713,'ALL-GTK-SD-SMP-SMA-SMK-SLB'!BU$7,FALSE)</f>
        <v>0</v>
      </c>
      <c r="BU425" s="299">
        <f t="shared" si="245"/>
        <v>1</v>
      </c>
      <c r="BV425" s="299">
        <f t="shared" si="246"/>
        <v>0</v>
      </c>
      <c r="BW425" s="44">
        <f t="shared" si="247"/>
        <v>1</v>
      </c>
      <c r="BX425" s="44">
        <f t="shared" si="248"/>
        <v>0</v>
      </c>
      <c r="BY425" s="11">
        <f t="shared" si="249"/>
        <v>1</v>
      </c>
      <c r="BZ425" s="14">
        <f t="shared" si="250"/>
        <v>2</v>
      </c>
      <c r="CA425" s="14">
        <f t="shared" si="251"/>
        <v>7</v>
      </c>
      <c r="CB425" s="13">
        <f t="shared" si="252"/>
        <v>1</v>
      </c>
      <c r="CC425" s="13">
        <f t="shared" si="253"/>
        <v>0</v>
      </c>
      <c r="CD425" s="312">
        <f t="shared" si="254"/>
        <v>3</v>
      </c>
      <c r="CE425" s="312">
        <f t="shared" si="255"/>
        <v>7</v>
      </c>
      <c r="CF425" s="313">
        <f t="shared" si="256"/>
        <v>10</v>
      </c>
      <c r="CG425" s="302" t="str">
        <f t="shared" si="257"/>
        <v>OK</v>
      </c>
    </row>
    <row r="426" spans="1:85" ht="14.25" x14ac:dyDescent="0.25">
      <c r="A426" s="6">
        <v>414</v>
      </c>
      <c r="B426" s="495">
        <v>414</v>
      </c>
      <c r="C426" s="495" t="s">
        <v>6</v>
      </c>
      <c r="D426" s="496" t="s">
        <v>31</v>
      </c>
      <c r="E426" s="626">
        <v>20319817</v>
      </c>
      <c r="F426" s="627" t="s">
        <v>682</v>
      </c>
      <c r="G426" s="624" t="s">
        <v>52</v>
      </c>
      <c r="H426" s="9">
        <f>VLOOKUP($E426,'ALL-GTK-SD-SMP-SMA-SMK-SLB'!$F$14:$CG$713,'ALL-GTK-SD-SMP-SMA-SMK-SLB'!I$7,FALSE)</f>
        <v>0</v>
      </c>
      <c r="I426" s="9">
        <f>VLOOKUP($E426,'ALL-GTK-SD-SMP-SMA-SMK-SLB'!$F$14:$CG$713,'ALL-GTK-SD-SMP-SMA-SMK-SLB'!J$7,FALSE)</f>
        <v>0</v>
      </c>
      <c r="J426" s="9">
        <f>VLOOKUP($E426,'ALL-GTK-SD-SMP-SMA-SMK-SLB'!$F$14:$CG$713,'ALL-GTK-SD-SMP-SMA-SMK-SLB'!K$7,FALSE)</f>
        <v>0</v>
      </c>
      <c r="K426" s="9">
        <f>VLOOKUP($E426,'ALL-GTK-SD-SMP-SMA-SMK-SLB'!$F$14:$CG$713,'ALL-GTK-SD-SMP-SMA-SMK-SLB'!L$7,FALSE)</f>
        <v>1</v>
      </c>
      <c r="L426" s="9">
        <f>VLOOKUP($E426,'ALL-GTK-SD-SMP-SMA-SMK-SLB'!$F$14:$CG$713,'ALL-GTK-SD-SMP-SMA-SMK-SLB'!M$7,FALSE)</f>
        <v>1</v>
      </c>
      <c r="M426" s="9">
        <f>VLOOKUP($E426,'ALL-GTK-SD-SMP-SMA-SMK-SLB'!$F$14:$CG$713,'ALL-GTK-SD-SMP-SMA-SMK-SLB'!N$7,FALSE)</f>
        <v>0</v>
      </c>
      <c r="N426" s="9">
        <f>VLOOKUP($E426,'ALL-GTK-SD-SMP-SMA-SMK-SLB'!$F$14:$CG$713,'ALL-GTK-SD-SMP-SMA-SMK-SLB'!O$7,FALSE)</f>
        <v>2</v>
      </c>
      <c r="O426" s="9">
        <f>VLOOKUP($E426,'ALL-GTK-SD-SMP-SMA-SMK-SLB'!$F$14:$CG$713,'ALL-GTK-SD-SMP-SMA-SMK-SLB'!P$7,FALSE)</f>
        <v>4</v>
      </c>
      <c r="P426" s="299">
        <f t="shared" si="222"/>
        <v>3</v>
      </c>
      <c r="Q426" s="299">
        <f t="shared" si="223"/>
        <v>5</v>
      </c>
      <c r="R426" s="300">
        <f t="shared" si="224"/>
        <v>8</v>
      </c>
      <c r="S426" s="9">
        <f>VLOOKUP($E426,'ALL-GTK-SD-SMP-SMA-SMK-SLB'!$F$14:$CG$713,'ALL-GTK-SD-SMP-SMA-SMK-SLB'!T$7,FALSE)</f>
        <v>0</v>
      </c>
      <c r="T426" s="9">
        <f>VLOOKUP($E426,'ALL-GTK-SD-SMP-SMA-SMK-SLB'!$F$14:$CG$713,'ALL-GTK-SD-SMP-SMA-SMK-SLB'!U$7,FALSE)</f>
        <v>0</v>
      </c>
      <c r="U426" s="9">
        <f>VLOOKUP($E426,'ALL-GTK-SD-SMP-SMA-SMK-SLB'!$F$14:$CG$713,'ALL-GTK-SD-SMP-SMA-SMK-SLB'!V$7,FALSE)</f>
        <v>0</v>
      </c>
      <c r="V426" s="9">
        <f>VLOOKUP($E426,'ALL-GTK-SD-SMP-SMA-SMK-SLB'!$F$14:$CG$713,'ALL-GTK-SD-SMP-SMA-SMK-SLB'!W$7,FALSE)</f>
        <v>0</v>
      </c>
      <c r="W426" s="9">
        <f>VLOOKUP($E426,'ALL-GTK-SD-SMP-SMA-SMK-SLB'!$F$14:$CG$713,'ALL-GTK-SD-SMP-SMA-SMK-SLB'!X$7,FALSE)</f>
        <v>0</v>
      </c>
      <c r="X426" s="9">
        <f>VLOOKUP($E426,'ALL-GTK-SD-SMP-SMA-SMK-SLB'!$F$14:$CG$713,'ALL-GTK-SD-SMP-SMA-SMK-SLB'!Y$7,FALSE)</f>
        <v>4</v>
      </c>
      <c r="Y426" s="299">
        <f t="shared" si="225"/>
        <v>0</v>
      </c>
      <c r="Z426" s="299">
        <f t="shared" si="226"/>
        <v>4</v>
      </c>
      <c r="AA426" s="10">
        <f t="shared" si="227"/>
        <v>4</v>
      </c>
      <c r="AB426" s="44">
        <f t="shared" si="228"/>
        <v>3</v>
      </c>
      <c r="AC426" s="44">
        <f t="shared" si="229"/>
        <v>9</v>
      </c>
      <c r="AD426" s="11">
        <f t="shared" si="230"/>
        <v>12</v>
      </c>
      <c r="AE426" s="9">
        <f>VLOOKUP($E426,'ALL-GTK-SD-SMP-SMA-SMK-SLB'!$F$14:$CG$713,'ALL-GTK-SD-SMP-SMA-SMK-SLB'!AF$7,FALSE)</f>
        <v>0</v>
      </c>
      <c r="AF426" s="9">
        <f>VLOOKUP($E426,'ALL-GTK-SD-SMP-SMA-SMK-SLB'!$F$14:$CG$713,'ALL-GTK-SD-SMP-SMA-SMK-SLB'!AG$7,FALSE)</f>
        <v>5</v>
      </c>
      <c r="AG426" s="10">
        <f t="shared" si="231"/>
        <v>5</v>
      </c>
      <c r="AH426" s="9">
        <f>VLOOKUP($E426,'ALL-GTK-SD-SMP-SMA-SMK-SLB'!$F$14:$CG$713,'ALL-GTK-SD-SMP-SMA-SMK-SLB'!AI$7,FALSE)</f>
        <v>4</v>
      </c>
      <c r="AI426" s="9">
        <f>VLOOKUP($E426,'ALL-GTK-SD-SMP-SMA-SMK-SLB'!$F$14:$CG$713,'ALL-GTK-SD-SMP-SMA-SMK-SLB'!AJ$7,FALSE)</f>
        <v>3</v>
      </c>
      <c r="AJ426" s="10">
        <f t="shared" si="232"/>
        <v>7</v>
      </c>
      <c r="AK426" s="44">
        <f t="shared" si="233"/>
        <v>4</v>
      </c>
      <c r="AL426" s="44">
        <f t="shared" si="234"/>
        <v>8</v>
      </c>
      <c r="AM426" s="11">
        <f t="shared" si="235"/>
        <v>12</v>
      </c>
      <c r="AN426" s="299">
        <f>VLOOKUP($E426,'ALL-GTK-SD-SMP-SMA-SMK-SLB'!$F$14:$CG$713,'ALL-GTK-SD-SMP-SMA-SMK-SLB'!AO$7,FALSE)</f>
        <v>0</v>
      </c>
      <c r="AO426" s="299">
        <f>VLOOKUP($E426,'ALL-GTK-SD-SMP-SMA-SMK-SLB'!$F$14:$CG$713,'ALL-GTK-SD-SMP-SMA-SMK-SLB'!AP$7,FALSE)</f>
        <v>1</v>
      </c>
      <c r="AP426" s="9">
        <f>VLOOKUP($E426,'ALL-GTK-SD-SMP-SMA-SMK-SLB'!$F$14:$CG$713,'ALL-GTK-SD-SMP-SMA-SMK-SLB'!AQ$7,FALSE)</f>
        <v>0</v>
      </c>
      <c r="AQ426" s="9">
        <f>VLOOKUP($E426,'ALL-GTK-SD-SMP-SMA-SMK-SLB'!$F$14:$CG$713,'ALL-GTK-SD-SMP-SMA-SMK-SLB'!AR$7,FALSE)</f>
        <v>0</v>
      </c>
      <c r="AR426" s="9">
        <f>VLOOKUP($E426,'ALL-GTK-SD-SMP-SMA-SMK-SLB'!$F$14:$CG$713,'ALL-GTK-SD-SMP-SMA-SMK-SLB'!AS$7,FALSE)</f>
        <v>0</v>
      </c>
      <c r="AS426" s="9">
        <f>VLOOKUP($E426,'ALL-GTK-SD-SMP-SMA-SMK-SLB'!$F$14:$CG$713,'ALL-GTK-SD-SMP-SMA-SMK-SLB'!AT$7,FALSE)</f>
        <v>0</v>
      </c>
      <c r="AT426" s="9">
        <f>VLOOKUP($E426,'ALL-GTK-SD-SMP-SMA-SMK-SLB'!$F$14:$CG$713,'ALL-GTK-SD-SMP-SMA-SMK-SLB'!AU$7,FALSE)</f>
        <v>0</v>
      </c>
      <c r="AU426" s="9">
        <f>VLOOKUP($E426,'ALL-GTK-SD-SMP-SMA-SMK-SLB'!$F$14:$CG$713,'ALL-GTK-SD-SMP-SMA-SMK-SLB'!AV$7,FALSE)</f>
        <v>0</v>
      </c>
      <c r="AV426" s="9">
        <f>VLOOKUP($E426,'ALL-GTK-SD-SMP-SMA-SMK-SLB'!$F$14:$CG$713,'ALL-GTK-SD-SMP-SMA-SMK-SLB'!AW$7,FALSE)</f>
        <v>0</v>
      </c>
      <c r="AW426" s="9">
        <f>VLOOKUP($E426,'ALL-GTK-SD-SMP-SMA-SMK-SLB'!$F$14:$CG$713,'ALL-GTK-SD-SMP-SMA-SMK-SLB'!AX$7,FALSE)</f>
        <v>0</v>
      </c>
      <c r="AX426" s="9">
        <f>VLOOKUP($E426,'ALL-GTK-SD-SMP-SMA-SMK-SLB'!$F$14:$CG$713,'ALL-GTK-SD-SMP-SMA-SMK-SLB'!AY$7,FALSE)</f>
        <v>3</v>
      </c>
      <c r="AY426" s="9">
        <f>VLOOKUP($E426,'ALL-GTK-SD-SMP-SMA-SMK-SLB'!$F$14:$CG$713,'ALL-GTK-SD-SMP-SMA-SMK-SLB'!AZ$7,FALSE)</f>
        <v>7</v>
      </c>
      <c r="AZ426" s="9">
        <f>VLOOKUP($E426,'ALL-GTK-SD-SMP-SMA-SMK-SLB'!$F$14:$CG$713,'ALL-GTK-SD-SMP-SMA-SMK-SLB'!BA$7,FALSE)</f>
        <v>1</v>
      </c>
      <c r="BA426" s="9">
        <f>VLOOKUP($E426,'ALL-GTK-SD-SMP-SMA-SMK-SLB'!$F$14:$CG$713,'ALL-GTK-SD-SMP-SMA-SMK-SLB'!BB$7,FALSE)</f>
        <v>0</v>
      </c>
      <c r="BB426" s="9">
        <f>VLOOKUP($E426,'ALL-GTK-SD-SMP-SMA-SMK-SLB'!$F$14:$CG$713,'ALL-GTK-SD-SMP-SMA-SMK-SLB'!BC$7,FALSE)</f>
        <v>0</v>
      </c>
      <c r="BC426" s="9">
        <f>VLOOKUP($E426,'ALL-GTK-SD-SMP-SMA-SMK-SLB'!$F$14:$CG$713,'ALL-GTK-SD-SMP-SMA-SMK-SLB'!BD$7,FALSE)</f>
        <v>0</v>
      </c>
      <c r="BD426" s="310">
        <f t="shared" si="236"/>
        <v>0</v>
      </c>
      <c r="BE426" s="310">
        <f t="shared" si="237"/>
        <v>1</v>
      </c>
      <c r="BF426" s="10">
        <f t="shared" si="238"/>
        <v>1</v>
      </c>
      <c r="BG426" s="311">
        <f t="shared" si="239"/>
        <v>4</v>
      </c>
      <c r="BH426" s="311">
        <f t="shared" si="240"/>
        <v>7</v>
      </c>
      <c r="BI426" s="10">
        <f t="shared" si="241"/>
        <v>11</v>
      </c>
      <c r="BJ426" s="44">
        <f t="shared" si="242"/>
        <v>4</v>
      </c>
      <c r="BK426" s="44">
        <f t="shared" si="243"/>
        <v>8</v>
      </c>
      <c r="BL426" s="11">
        <f t="shared" si="244"/>
        <v>12</v>
      </c>
      <c r="BM426" s="9">
        <f>VLOOKUP($E426,'ALL-GTK-SD-SMP-SMA-SMK-SLB'!$F$14:$CG$713,'ALL-GTK-SD-SMP-SMA-SMK-SLB'!BN$7,FALSE)</f>
        <v>0</v>
      </c>
      <c r="BN426" s="9">
        <f>VLOOKUP($E426,'ALL-GTK-SD-SMP-SMA-SMK-SLB'!$F$14:$CG$713,'ALL-GTK-SD-SMP-SMA-SMK-SLB'!BO$7,FALSE)</f>
        <v>0</v>
      </c>
      <c r="BO426" s="9">
        <f>VLOOKUP($E426,'ALL-GTK-SD-SMP-SMA-SMK-SLB'!$F$14:$CG$713,'ALL-GTK-SD-SMP-SMA-SMK-SLB'!BP$7,FALSE)</f>
        <v>0</v>
      </c>
      <c r="BP426" s="9">
        <f>VLOOKUP($E426,'ALL-GTK-SD-SMP-SMA-SMK-SLB'!$F$14:$CG$713,'ALL-GTK-SD-SMP-SMA-SMK-SLB'!BQ$7,FALSE)</f>
        <v>0</v>
      </c>
      <c r="BQ426" s="9">
        <f>VLOOKUP($E426,'ALL-GTK-SD-SMP-SMA-SMK-SLB'!$F$14:$CG$713,'ALL-GTK-SD-SMP-SMA-SMK-SLB'!BR$7,FALSE)</f>
        <v>0</v>
      </c>
      <c r="BR426" s="9">
        <f>VLOOKUP($E426,'ALL-GTK-SD-SMP-SMA-SMK-SLB'!$F$14:$CG$713,'ALL-GTK-SD-SMP-SMA-SMK-SLB'!BS$7,FALSE)</f>
        <v>0</v>
      </c>
      <c r="BS426" s="9">
        <f>VLOOKUP($E426,'ALL-GTK-SD-SMP-SMA-SMK-SLB'!$F$14:$CG$713,'ALL-GTK-SD-SMP-SMA-SMK-SLB'!BT$7,FALSE)</f>
        <v>0</v>
      </c>
      <c r="BT426" s="9">
        <f>VLOOKUP($E426,'ALL-GTK-SD-SMP-SMA-SMK-SLB'!$F$14:$CG$713,'ALL-GTK-SD-SMP-SMA-SMK-SLB'!BU$7,FALSE)</f>
        <v>0</v>
      </c>
      <c r="BU426" s="299">
        <f t="shared" si="245"/>
        <v>0</v>
      </c>
      <c r="BV426" s="299">
        <f t="shared" si="246"/>
        <v>0</v>
      </c>
      <c r="BW426" s="44">
        <f t="shared" si="247"/>
        <v>0</v>
      </c>
      <c r="BX426" s="44">
        <f t="shared" si="248"/>
        <v>0</v>
      </c>
      <c r="BY426" s="11">
        <f t="shared" si="249"/>
        <v>0</v>
      </c>
      <c r="BZ426" s="14">
        <f t="shared" si="250"/>
        <v>3</v>
      </c>
      <c r="CA426" s="14">
        <f t="shared" si="251"/>
        <v>9</v>
      </c>
      <c r="CB426" s="13">
        <f t="shared" si="252"/>
        <v>0</v>
      </c>
      <c r="CC426" s="13">
        <f t="shared" si="253"/>
        <v>0</v>
      </c>
      <c r="CD426" s="312">
        <f t="shared" si="254"/>
        <v>3</v>
      </c>
      <c r="CE426" s="312">
        <f t="shared" si="255"/>
        <v>9</v>
      </c>
      <c r="CF426" s="313">
        <f t="shared" si="256"/>
        <v>12</v>
      </c>
      <c r="CG426" s="302" t="str">
        <f t="shared" si="257"/>
        <v>OK</v>
      </c>
    </row>
    <row r="427" spans="1:85" ht="14.25" x14ac:dyDescent="0.25">
      <c r="A427" s="6">
        <v>415</v>
      </c>
      <c r="B427" s="495">
        <v>415</v>
      </c>
      <c r="C427" s="495" t="s">
        <v>6</v>
      </c>
      <c r="D427" s="496" t="s">
        <v>31</v>
      </c>
      <c r="E427" s="626">
        <v>20319166</v>
      </c>
      <c r="F427" s="627" t="s">
        <v>683</v>
      </c>
      <c r="G427" s="624" t="s">
        <v>52</v>
      </c>
      <c r="H427" s="9">
        <f>VLOOKUP($E427,'ALL-GTK-SD-SMP-SMA-SMK-SLB'!$F$14:$CG$713,'ALL-GTK-SD-SMP-SMA-SMK-SLB'!I$7,FALSE)</f>
        <v>0</v>
      </c>
      <c r="I427" s="9">
        <f>VLOOKUP($E427,'ALL-GTK-SD-SMP-SMA-SMK-SLB'!$F$14:$CG$713,'ALL-GTK-SD-SMP-SMA-SMK-SLB'!J$7,FALSE)</f>
        <v>0</v>
      </c>
      <c r="J427" s="9">
        <f>VLOOKUP($E427,'ALL-GTK-SD-SMP-SMA-SMK-SLB'!$F$14:$CG$713,'ALL-GTK-SD-SMP-SMA-SMK-SLB'!K$7,FALSE)</f>
        <v>1</v>
      </c>
      <c r="K427" s="9">
        <f>VLOOKUP($E427,'ALL-GTK-SD-SMP-SMA-SMK-SLB'!$F$14:$CG$713,'ALL-GTK-SD-SMP-SMA-SMK-SLB'!L$7,FALSE)</f>
        <v>0</v>
      </c>
      <c r="L427" s="9">
        <f>VLOOKUP($E427,'ALL-GTK-SD-SMP-SMA-SMK-SLB'!$F$14:$CG$713,'ALL-GTK-SD-SMP-SMA-SMK-SLB'!M$7,FALSE)</f>
        <v>2</v>
      </c>
      <c r="M427" s="9">
        <f>VLOOKUP($E427,'ALL-GTK-SD-SMP-SMA-SMK-SLB'!$F$14:$CG$713,'ALL-GTK-SD-SMP-SMA-SMK-SLB'!N$7,FALSE)</f>
        <v>1</v>
      </c>
      <c r="N427" s="9">
        <f>VLOOKUP($E427,'ALL-GTK-SD-SMP-SMA-SMK-SLB'!$F$14:$CG$713,'ALL-GTK-SD-SMP-SMA-SMK-SLB'!O$7,FALSE)</f>
        <v>0</v>
      </c>
      <c r="O427" s="9">
        <f>VLOOKUP($E427,'ALL-GTK-SD-SMP-SMA-SMK-SLB'!$F$14:$CG$713,'ALL-GTK-SD-SMP-SMA-SMK-SLB'!P$7,FALSE)</f>
        <v>1</v>
      </c>
      <c r="P427" s="299">
        <f t="shared" si="222"/>
        <v>3</v>
      </c>
      <c r="Q427" s="299">
        <f t="shared" si="223"/>
        <v>2</v>
      </c>
      <c r="R427" s="300">
        <f t="shared" si="224"/>
        <v>5</v>
      </c>
      <c r="S427" s="9">
        <f>VLOOKUP($E427,'ALL-GTK-SD-SMP-SMA-SMK-SLB'!$F$14:$CG$713,'ALL-GTK-SD-SMP-SMA-SMK-SLB'!T$7,FALSE)</f>
        <v>0</v>
      </c>
      <c r="T427" s="9">
        <f>VLOOKUP($E427,'ALL-GTK-SD-SMP-SMA-SMK-SLB'!$F$14:$CG$713,'ALL-GTK-SD-SMP-SMA-SMK-SLB'!U$7,FALSE)</f>
        <v>0</v>
      </c>
      <c r="U427" s="9">
        <f>VLOOKUP($E427,'ALL-GTK-SD-SMP-SMA-SMK-SLB'!$F$14:$CG$713,'ALL-GTK-SD-SMP-SMA-SMK-SLB'!V$7,FALSE)</f>
        <v>0</v>
      </c>
      <c r="V427" s="9">
        <f>VLOOKUP($E427,'ALL-GTK-SD-SMP-SMA-SMK-SLB'!$F$14:$CG$713,'ALL-GTK-SD-SMP-SMA-SMK-SLB'!W$7,FALSE)</f>
        <v>0</v>
      </c>
      <c r="W427" s="9">
        <f>VLOOKUP($E427,'ALL-GTK-SD-SMP-SMA-SMK-SLB'!$F$14:$CG$713,'ALL-GTK-SD-SMP-SMA-SMK-SLB'!X$7,FALSE)</f>
        <v>0</v>
      </c>
      <c r="X427" s="9">
        <f>VLOOKUP($E427,'ALL-GTK-SD-SMP-SMA-SMK-SLB'!$F$14:$CG$713,'ALL-GTK-SD-SMP-SMA-SMK-SLB'!Y$7,FALSE)</f>
        <v>2</v>
      </c>
      <c r="Y427" s="299">
        <f t="shared" si="225"/>
        <v>0</v>
      </c>
      <c r="Z427" s="299">
        <f t="shared" si="226"/>
        <v>2</v>
      </c>
      <c r="AA427" s="10">
        <f t="shared" si="227"/>
        <v>2</v>
      </c>
      <c r="AB427" s="44">
        <f t="shared" si="228"/>
        <v>3</v>
      </c>
      <c r="AC427" s="44">
        <f t="shared" si="229"/>
        <v>4</v>
      </c>
      <c r="AD427" s="11">
        <f t="shared" si="230"/>
        <v>7</v>
      </c>
      <c r="AE427" s="9">
        <f>VLOOKUP($E427,'ALL-GTK-SD-SMP-SMA-SMK-SLB'!$F$14:$CG$713,'ALL-GTK-SD-SMP-SMA-SMK-SLB'!AF$7,FALSE)</f>
        <v>0</v>
      </c>
      <c r="AF427" s="9">
        <f>VLOOKUP($E427,'ALL-GTK-SD-SMP-SMA-SMK-SLB'!$F$14:$CG$713,'ALL-GTK-SD-SMP-SMA-SMK-SLB'!AG$7,FALSE)</f>
        <v>3</v>
      </c>
      <c r="AG427" s="10">
        <f t="shared" si="231"/>
        <v>3</v>
      </c>
      <c r="AH427" s="9">
        <f>VLOOKUP($E427,'ALL-GTK-SD-SMP-SMA-SMK-SLB'!$F$14:$CG$713,'ALL-GTK-SD-SMP-SMA-SMK-SLB'!AI$7,FALSE)</f>
        <v>3</v>
      </c>
      <c r="AI427" s="9">
        <f>VLOOKUP($E427,'ALL-GTK-SD-SMP-SMA-SMK-SLB'!$F$14:$CG$713,'ALL-GTK-SD-SMP-SMA-SMK-SLB'!AJ$7,FALSE)</f>
        <v>1</v>
      </c>
      <c r="AJ427" s="10">
        <f t="shared" si="232"/>
        <v>4</v>
      </c>
      <c r="AK427" s="44">
        <f t="shared" si="233"/>
        <v>3</v>
      </c>
      <c r="AL427" s="44">
        <f t="shared" si="234"/>
        <v>4</v>
      </c>
      <c r="AM427" s="11">
        <f t="shared" si="235"/>
        <v>7</v>
      </c>
      <c r="AN427" s="299">
        <f>VLOOKUP($E427,'ALL-GTK-SD-SMP-SMA-SMK-SLB'!$F$14:$CG$713,'ALL-GTK-SD-SMP-SMA-SMK-SLB'!AO$7,FALSE)</f>
        <v>0</v>
      </c>
      <c r="AO427" s="299">
        <f>VLOOKUP($E427,'ALL-GTK-SD-SMP-SMA-SMK-SLB'!$F$14:$CG$713,'ALL-GTK-SD-SMP-SMA-SMK-SLB'!AP$7,FALSE)</f>
        <v>0</v>
      </c>
      <c r="AP427" s="9">
        <f>VLOOKUP($E427,'ALL-GTK-SD-SMP-SMA-SMK-SLB'!$F$14:$CG$713,'ALL-GTK-SD-SMP-SMA-SMK-SLB'!AQ$7,FALSE)</f>
        <v>0</v>
      </c>
      <c r="AQ427" s="9">
        <f>VLOOKUP($E427,'ALL-GTK-SD-SMP-SMA-SMK-SLB'!$F$14:$CG$713,'ALL-GTK-SD-SMP-SMA-SMK-SLB'!AR$7,FALSE)</f>
        <v>0</v>
      </c>
      <c r="AR427" s="9">
        <f>VLOOKUP($E427,'ALL-GTK-SD-SMP-SMA-SMK-SLB'!$F$14:$CG$713,'ALL-GTK-SD-SMP-SMA-SMK-SLB'!AS$7,FALSE)</f>
        <v>1</v>
      </c>
      <c r="AS427" s="9">
        <f>VLOOKUP($E427,'ALL-GTK-SD-SMP-SMA-SMK-SLB'!$F$14:$CG$713,'ALL-GTK-SD-SMP-SMA-SMK-SLB'!AT$7,FALSE)</f>
        <v>0</v>
      </c>
      <c r="AT427" s="9">
        <f>VLOOKUP($E427,'ALL-GTK-SD-SMP-SMA-SMK-SLB'!$F$14:$CG$713,'ALL-GTK-SD-SMP-SMA-SMK-SLB'!AU$7,FALSE)</f>
        <v>0</v>
      </c>
      <c r="AU427" s="9">
        <f>VLOOKUP($E427,'ALL-GTK-SD-SMP-SMA-SMK-SLB'!$F$14:$CG$713,'ALL-GTK-SD-SMP-SMA-SMK-SLB'!AV$7,FALSE)</f>
        <v>0</v>
      </c>
      <c r="AV427" s="9">
        <f>VLOOKUP($E427,'ALL-GTK-SD-SMP-SMA-SMK-SLB'!$F$14:$CG$713,'ALL-GTK-SD-SMP-SMA-SMK-SLB'!AW$7,FALSE)</f>
        <v>0</v>
      </c>
      <c r="AW427" s="9">
        <f>VLOOKUP($E427,'ALL-GTK-SD-SMP-SMA-SMK-SLB'!$F$14:$CG$713,'ALL-GTK-SD-SMP-SMA-SMK-SLB'!AX$7,FALSE)</f>
        <v>0</v>
      </c>
      <c r="AX427" s="9">
        <f>VLOOKUP($E427,'ALL-GTK-SD-SMP-SMA-SMK-SLB'!$F$14:$CG$713,'ALL-GTK-SD-SMP-SMA-SMK-SLB'!AY$7,FALSE)</f>
        <v>2</v>
      </c>
      <c r="AY427" s="9">
        <f>VLOOKUP($E427,'ALL-GTK-SD-SMP-SMA-SMK-SLB'!$F$14:$CG$713,'ALL-GTK-SD-SMP-SMA-SMK-SLB'!AZ$7,FALSE)</f>
        <v>4</v>
      </c>
      <c r="AZ427" s="9">
        <f>VLOOKUP($E427,'ALL-GTK-SD-SMP-SMA-SMK-SLB'!$F$14:$CG$713,'ALL-GTK-SD-SMP-SMA-SMK-SLB'!BA$7,FALSE)</f>
        <v>0</v>
      </c>
      <c r="BA427" s="9">
        <f>VLOOKUP($E427,'ALL-GTK-SD-SMP-SMA-SMK-SLB'!$F$14:$CG$713,'ALL-GTK-SD-SMP-SMA-SMK-SLB'!BB$7,FALSE)</f>
        <v>0</v>
      </c>
      <c r="BB427" s="9">
        <f>VLOOKUP($E427,'ALL-GTK-SD-SMP-SMA-SMK-SLB'!$F$14:$CG$713,'ALL-GTK-SD-SMP-SMA-SMK-SLB'!BC$7,FALSE)</f>
        <v>0</v>
      </c>
      <c r="BC427" s="9">
        <f>VLOOKUP($E427,'ALL-GTK-SD-SMP-SMA-SMK-SLB'!$F$14:$CG$713,'ALL-GTK-SD-SMP-SMA-SMK-SLB'!BD$7,FALSE)</f>
        <v>0</v>
      </c>
      <c r="BD427" s="310">
        <f t="shared" si="236"/>
        <v>1</v>
      </c>
      <c r="BE427" s="310">
        <f t="shared" si="237"/>
        <v>0</v>
      </c>
      <c r="BF427" s="10">
        <f t="shared" si="238"/>
        <v>1</v>
      </c>
      <c r="BG427" s="311">
        <f t="shared" si="239"/>
        <v>2</v>
      </c>
      <c r="BH427" s="311">
        <f t="shared" si="240"/>
        <v>4</v>
      </c>
      <c r="BI427" s="10">
        <f t="shared" si="241"/>
        <v>6</v>
      </c>
      <c r="BJ427" s="44">
        <f t="shared" si="242"/>
        <v>3</v>
      </c>
      <c r="BK427" s="44">
        <f t="shared" si="243"/>
        <v>4</v>
      </c>
      <c r="BL427" s="11">
        <f t="shared" si="244"/>
        <v>7</v>
      </c>
      <c r="BM427" s="9">
        <f>VLOOKUP($E427,'ALL-GTK-SD-SMP-SMA-SMK-SLB'!$F$14:$CG$713,'ALL-GTK-SD-SMP-SMA-SMK-SLB'!BN$7,FALSE)</f>
        <v>0</v>
      </c>
      <c r="BN427" s="9">
        <f>VLOOKUP($E427,'ALL-GTK-SD-SMP-SMA-SMK-SLB'!$F$14:$CG$713,'ALL-GTK-SD-SMP-SMA-SMK-SLB'!BO$7,FALSE)</f>
        <v>0</v>
      </c>
      <c r="BO427" s="9">
        <f>VLOOKUP($E427,'ALL-GTK-SD-SMP-SMA-SMK-SLB'!$F$14:$CG$713,'ALL-GTK-SD-SMP-SMA-SMK-SLB'!BP$7,FALSE)</f>
        <v>0</v>
      </c>
      <c r="BP427" s="9">
        <f>VLOOKUP($E427,'ALL-GTK-SD-SMP-SMA-SMK-SLB'!$F$14:$CG$713,'ALL-GTK-SD-SMP-SMA-SMK-SLB'!BQ$7,FALSE)</f>
        <v>0</v>
      </c>
      <c r="BQ427" s="9">
        <f>VLOOKUP($E427,'ALL-GTK-SD-SMP-SMA-SMK-SLB'!$F$14:$CG$713,'ALL-GTK-SD-SMP-SMA-SMK-SLB'!BR$7,FALSE)</f>
        <v>0</v>
      </c>
      <c r="BR427" s="9">
        <f>VLOOKUP($E427,'ALL-GTK-SD-SMP-SMA-SMK-SLB'!$F$14:$CG$713,'ALL-GTK-SD-SMP-SMA-SMK-SLB'!BS$7,FALSE)</f>
        <v>0</v>
      </c>
      <c r="BS427" s="9">
        <f>VLOOKUP($E427,'ALL-GTK-SD-SMP-SMA-SMK-SLB'!$F$14:$CG$713,'ALL-GTK-SD-SMP-SMA-SMK-SLB'!BT$7,FALSE)</f>
        <v>0</v>
      </c>
      <c r="BT427" s="9">
        <f>VLOOKUP($E427,'ALL-GTK-SD-SMP-SMA-SMK-SLB'!$F$14:$CG$713,'ALL-GTK-SD-SMP-SMA-SMK-SLB'!BU$7,FALSE)</f>
        <v>0</v>
      </c>
      <c r="BU427" s="299">
        <f t="shared" si="245"/>
        <v>0</v>
      </c>
      <c r="BV427" s="299">
        <f t="shared" si="246"/>
        <v>0</v>
      </c>
      <c r="BW427" s="44">
        <f t="shared" si="247"/>
        <v>0</v>
      </c>
      <c r="BX427" s="44">
        <f t="shared" si="248"/>
        <v>0</v>
      </c>
      <c r="BY427" s="11">
        <f t="shared" si="249"/>
        <v>0</v>
      </c>
      <c r="BZ427" s="14">
        <f t="shared" si="250"/>
        <v>3</v>
      </c>
      <c r="CA427" s="14">
        <f t="shared" si="251"/>
        <v>4</v>
      </c>
      <c r="CB427" s="13">
        <f t="shared" si="252"/>
        <v>0</v>
      </c>
      <c r="CC427" s="13">
        <f t="shared" si="253"/>
        <v>0</v>
      </c>
      <c r="CD427" s="312">
        <f t="shared" si="254"/>
        <v>3</v>
      </c>
      <c r="CE427" s="312">
        <f t="shared" si="255"/>
        <v>4</v>
      </c>
      <c r="CF427" s="313">
        <f t="shared" si="256"/>
        <v>7</v>
      </c>
      <c r="CG427" s="302" t="str">
        <f t="shared" si="257"/>
        <v>OK</v>
      </c>
    </row>
    <row r="428" spans="1:85" ht="14.25" x14ac:dyDescent="0.25">
      <c r="A428" s="6">
        <v>416</v>
      </c>
      <c r="B428" s="495">
        <v>416</v>
      </c>
      <c r="C428" s="495" t="s">
        <v>6</v>
      </c>
      <c r="D428" s="496" t="s">
        <v>31</v>
      </c>
      <c r="E428" s="626">
        <v>20319177</v>
      </c>
      <c r="F428" s="627" t="s">
        <v>684</v>
      </c>
      <c r="G428" s="624" t="s">
        <v>52</v>
      </c>
      <c r="H428" s="9">
        <f>VLOOKUP($E428,'ALL-GTK-SD-SMP-SMA-SMK-SLB'!$F$14:$CG$713,'ALL-GTK-SD-SMP-SMA-SMK-SLB'!I$7,FALSE)</f>
        <v>1</v>
      </c>
      <c r="I428" s="9">
        <f>VLOOKUP($E428,'ALL-GTK-SD-SMP-SMA-SMK-SLB'!$F$14:$CG$713,'ALL-GTK-SD-SMP-SMA-SMK-SLB'!J$7,FALSE)</f>
        <v>1</v>
      </c>
      <c r="J428" s="9">
        <f>VLOOKUP($E428,'ALL-GTK-SD-SMP-SMA-SMK-SLB'!$F$14:$CG$713,'ALL-GTK-SD-SMP-SMA-SMK-SLB'!K$7,FALSE)</f>
        <v>0</v>
      </c>
      <c r="K428" s="9">
        <f>VLOOKUP($E428,'ALL-GTK-SD-SMP-SMA-SMK-SLB'!$F$14:$CG$713,'ALL-GTK-SD-SMP-SMA-SMK-SLB'!L$7,FALSE)</f>
        <v>1</v>
      </c>
      <c r="L428" s="9">
        <f>VLOOKUP($E428,'ALL-GTK-SD-SMP-SMA-SMK-SLB'!$F$14:$CG$713,'ALL-GTK-SD-SMP-SMA-SMK-SLB'!M$7,FALSE)</f>
        <v>0</v>
      </c>
      <c r="M428" s="9">
        <f>VLOOKUP($E428,'ALL-GTK-SD-SMP-SMA-SMK-SLB'!$F$14:$CG$713,'ALL-GTK-SD-SMP-SMA-SMK-SLB'!N$7,FALSE)</f>
        <v>2</v>
      </c>
      <c r="N428" s="9">
        <f>VLOOKUP($E428,'ALL-GTK-SD-SMP-SMA-SMK-SLB'!$F$14:$CG$713,'ALL-GTK-SD-SMP-SMA-SMK-SLB'!O$7,FALSE)</f>
        <v>0</v>
      </c>
      <c r="O428" s="9">
        <f>VLOOKUP($E428,'ALL-GTK-SD-SMP-SMA-SMK-SLB'!$F$14:$CG$713,'ALL-GTK-SD-SMP-SMA-SMK-SLB'!P$7,FALSE)</f>
        <v>2</v>
      </c>
      <c r="P428" s="299">
        <f t="shared" si="222"/>
        <v>1</v>
      </c>
      <c r="Q428" s="299">
        <f t="shared" si="223"/>
        <v>6</v>
      </c>
      <c r="R428" s="300">
        <f t="shared" si="224"/>
        <v>7</v>
      </c>
      <c r="S428" s="9">
        <f>VLOOKUP($E428,'ALL-GTK-SD-SMP-SMA-SMK-SLB'!$F$14:$CG$713,'ALL-GTK-SD-SMP-SMA-SMK-SLB'!T$7,FALSE)</f>
        <v>0</v>
      </c>
      <c r="T428" s="9">
        <f>VLOOKUP($E428,'ALL-GTK-SD-SMP-SMA-SMK-SLB'!$F$14:$CG$713,'ALL-GTK-SD-SMP-SMA-SMK-SLB'!U$7,FALSE)</f>
        <v>0</v>
      </c>
      <c r="U428" s="9">
        <f>VLOOKUP($E428,'ALL-GTK-SD-SMP-SMA-SMK-SLB'!$F$14:$CG$713,'ALL-GTK-SD-SMP-SMA-SMK-SLB'!V$7,FALSE)</f>
        <v>0</v>
      </c>
      <c r="V428" s="9">
        <f>VLOOKUP($E428,'ALL-GTK-SD-SMP-SMA-SMK-SLB'!$F$14:$CG$713,'ALL-GTK-SD-SMP-SMA-SMK-SLB'!W$7,FALSE)</f>
        <v>0</v>
      </c>
      <c r="W428" s="9">
        <f>VLOOKUP($E428,'ALL-GTK-SD-SMP-SMA-SMK-SLB'!$F$14:$CG$713,'ALL-GTK-SD-SMP-SMA-SMK-SLB'!X$7,FALSE)</f>
        <v>2</v>
      </c>
      <c r="X428" s="9">
        <f>VLOOKUP($E428,'ALL-GTK-SD-SMP-SMA-SMK-SLB'!$F$14:$CG$713,'ALL-GTK-SD-SMP-SMA-SMK-SLB'!Y$7,FALSE)</f>
        <v>5</v>
      </c>
      <c r="Y428" s="299">
        <f t="shared" si="225"/>
        <v>2</v>
      </c>
      <c r="Z428" s="299">
        <f t="shared" si="226"/>
        <v>5</v>
      </c>
      <c r="AA428" s="10">
        <f t="shared" si="227"/>
        <v>7</v>
      </c>
      <c r="AB428" s="44">
        <f t="shared" si="228"/>
        <v>3</v>
      </c>
      <c r="AC428" s="44">
        <f t="shared" si="229"/>
        <v>11</v>
      </c>
      <c r="AD428" s="11">
        <f t="shared" si="230"/>
        <v>14</v>
      </c>
      <c r="AE428" s="9">
        <f>VLOOKUP($E428,'ALL-GTK-SD-SMP-SMA-SMK-SLB'!$F$14:$CG$713,'ALL-GTK-SD-SMP-SMA-SMK-SLB'!AF$7,FALSE)</f>
        <v>2</v>
      </c>
      <c r="AF428" s="9">
        <f>VLOOKUP($E428,'ALL-GTK-SD-SMP-SMA-SMK-SLB'!$F$14:$CG$713,'ALL-GTK-SD-SMP-SMA-SMK-SLB'!AG$7,FALSE)</f>
        <v>9</v>
      </c>
      <c r="AG428" s="10">
        <f t="shared" si="231"/>
        <v>11</v>
      </c>
      <c r="AH428" s="9">
        <f>VLOOKUP($E428,'ALL-GTK-SD-SMP-SMA-SMK-SLB'!$F$14:$CG$713,'ALL-GTK-SD-SMP-SMA-SMK-SLB'!AI$7,FALSE)</f>
        <v>1</v>
      </c>
      <c r="AI428" s="9">
        <f>VLOOKUP($E428,'ALL-GTK-SD-SMP-SMA-SMK-SLB'!$F$14:$CG$713,'ALL-GTK-SD-SMP-SMA-SMK-SLB'!AJ$7,FALSE)</f>
        <v>2</v>
      </c>
      <c r="AJ428" s="10">
        <f t="shared" si="232"/>
        <v>3</v>
      </c>
      <c r="AK428" s="44">
        <f t="shared" si="233"/>
        <v>3</v>
      </c>
      <c r="AL428" s="44">
        <f t="shared" si="234"/>
        <v>11</v>
      </c>
      <c r="AM428" s="11">
        <f t="shared" si="235"/>
        <v>14</v>
      </c>
      <c r="AN428" s="299">
        <f>VLOOKUP($E428,'ALL-GTK-SD-SMP-SMA-SMK-SLB'!$F$14:$CG$713,'ALL-GTK-SD-SMP-SMA-SMK-SLB'!AO$7,FALSE)</f>
        <v>0</v>
      </c>
      <c r="AO428" s="299">
        <f>VLOOKUP($E428,'ALL-GTK-SD-SMP-SMA-SMK-SLB'!$F$14:$CG$713,'ALL-GTK-SD-SMP-SMA-SMK-SLB'!AP$7,FALSE)</f>
        <v>0</v>
      </c>
      <c r="AP428" s="9">
        <f>VLOOKUP($E428,'ALL-GTK-SD-SMP-SMA-SMK-SLB'!$F$14:$CG$713,'ALL-GTK-SD-SMP-SMA-SMK-SLB'!AQ$7,FALSE)</f>
        <v>0</v>
      </c>
      <c r="AQ428" s="9">
        <f>VLOOKUP($E428,'ALL-GTK-SD-SMP-SMA-SMK-SLB'!$F$14:$CG$713,'ALL-GTK-SD-SMP-SMA-SMK-SLB'!AR$7,FALSE)</f>
        <v>0</v>
      </c>
      <c r="AR428" s="9">
        <f>VLOOKUP($E428,'ALL-GTK-SD-SMP-SMA-SMK-SLB'!$F$14:$CG$713,'ALL-GTK-SD-SMP-SMA-SMK-SLB'!AS$7,FALSE)</f>
        <v>0</v>
      </c>
      <c r="AS428" s="9">
        <f>VLOOKUP($E428,'ALL-GTK-SD-SMP-SMA-SMK-SLB'!$F$14:$CG$713,'ALL-GTK-SD-SMP-SMA-SMK-SLB'!AT$7,FALSE)</f>
        <v>1</v>
      </c>
      <c r="AT428" s="9">
        <f>VLOOKUP($E428,'ALL-GTK-SD-SMP-SMA-SMK-SLB'!$F$14:$CG$713,'ALL-GTK-SD-SMP-SMA-SMK-SLB'!AU$7,FALSE)</f>
        <v>0</v>
      </c>
      <c r="AU428" s="9">
        <f>VLOOKUP($E428,'ALL-GTK-SD-SMP-SMA-SMK-SLB'!$F$14:$CG$713,'ALL-GTK-SD-SMP-SMA-SMK-SLB'!AV$7,FALSE)</f>
        <v>0</v>
      </c>
      <c r="AV428" s="9">
        <f>VLOOKUP($E428,'ALL-GTK-SD-SMP-SMA-SMK-SLB'!$F$14:$CG$713,'ALL-GTK-SD-SMP-SMA-SMK-SLB'!AW$7,FALSE)</f>
        <v>0</v>
      </c>
      <c r="AW428" s="9">
        <f>VLOOKUP($E428,'ALL-GTK-SD-SMP-SMA-SMK-SLB'!$F$14:$CG$713,'ALL-GTK-SD-SMP-SMA-SMK-SLB'!AX$7,FALSE)</f>
        <v>0</v>
      </c>
      <c r="AX428" s="9">
        <f>VLOOKUP($E428,'ALL-GTK-SD-SMP-SMA-SMK-SLB'!$F$14:$CG$713,'ALL-GTK-SD-SMP-SMA-SMK-SLB'!AY$7,FALSE)</f>
        <v>3</v>
      </c>
      <c r="AY428" s="9">
        <f>VLOOKUP($E428,'ALL-GTK-SD-SMP-SMA-SMK-SLB'!$F$14:$CG$713,'ALL-GTK-SD-SMP-SMA-SMK-SLB'!AZ$7,FALSE)</f>
        <v>10</v>
      </c>
      <c r="AZ428" s="9">
        <f>VLOOKUP($E428,'ALL-GTK-SD-SMP-SMA-SMK-SLB'!$F$14:$CG$713,'ALL-GTK-SD-SMP-SMA-SMK-SLB'!BA$7,FALSE)</f>
        <v>0</v>
      </c>
      <c r="BA428" s="9">
        <f>VLOOKUP($E428,'ALL-GTK-SD-SMP-SMA-SMK-SLB'!$F$14:$CG$713,'ALL-GTK-SD-SMP-SMA-SMK-SLB'!BB$7,FALSE)</f>
        <v>0</v>
      </c>
      <c r="BB428" s="9">
        <f>VLOOKUP($E428,'ALL-GTK-SD-SMP-SMA-SMK-SLB'!$F$14:$CG$713,'ALL-GTK-SD-SMP-SMA-SMK-SLB'!BC$7,FALSE)</f>
        <v>0</v>
      </c>
      <c r="BC428" s="9">
        <f>VLOOKUP($E428,'ALL-GTK-SD-SMP-SMA-SMK-SLB'!$F$14:$CG$713,'ALL-GTK-SD-SMP-SMA-SMK-SLB'!BD$7,FALSE)</f>
        <v>0</v>
      </c>
      <c r="BD428" s="310">
        <f t="shared" si="236"/>
        <v>0</v>
      </c>
      <c r="BE428" s="310">
        <f t="shared" si="237"/>
        <v>1</v>
      </c>
      <c r="BF428" s="10">
        <f t="shared" si="238"/>
        <v>1</v>
      </c>
      <c r="BG428" s="311">
        <f t="shared" si="239"/>
        <v>3</v>
      </c>
      <c r="BH428" s="311">
        <f t="shared" si="240"/>
        <v>10</v>
      </c>
      <c r="BI428" s="10">
        <f t="shared" si="241"/>
        <v>13</v>
      </c>
      <c r="BJ428" s="44">
        <f t="shared" si="242"/>
        <v>3</v>
      </c>
      <c r="BK428" s="44">
        <f t="shared" si="243"/>
        <v>11</v>
      </c>
      <c r="BL428" s="11">
        <f t="shared" si="244"/>
        <v>14</v>
      </c>
      <c r="BM428" s="9">
        <f>VLOOKUP($E428,'ALL-GTK-SD-SMP-SMA-SMK-SLB'!$F$14:$CG$713,'ALL-GTK-SD-SMP-SMA-SMK-SLB'!BN$7,FALSE)</f>
        <v>0</v>
      </c>
      <c r="BN428" s="9">
        <f>VLOOKUP($E428,'ALL-GTK-SD-SMP-SMA-SMK-SLB'!$F$14:$CG$713,'ALL-GTK-SD-SMP-SMA-SMK-SLB'!BO$7,FALSE)</f>
        <v>0</v>
      </c>
      <c r="BO428" s="9">
        <f>VLOOKUP($E428,'ALL-GTK-SD-SMP-SMA-SMK-SLB'!$F$14:$CG$713,'ALL-GTK-SD-SMP-SMA-SMK-SLB'!BP$7,FALSE)</f>
        <v>0</v>
      </c>
      <c r="BP428" s="9">
        <f>VLOOKUP($E428,'ALL-GTK-SD-SMP-SMA-SMK-SLB'!$F$14:$CG$713,'ALL-GTK-SD-SMP-SMA-SMK-SLB'!BQ$7,FALSE)</f>
        <v>0</v>
      </c>
      <c r="BQ428" s="9">
        <f>VLOOKUP($E428,'ALL-GTK-SD-SMP-SMA-SMK-SLB'!$F$14:$CG$713,'ALL-GTK-SD-SMP-SMA-SMK-SLB'!BR$7,FALSE)</f>
        <v>0</v>
      </c>
      <c r="BR428" s="9">
        <f>VLOOKUP($E428,'ALL-GTK-SD-SMP-SMA-SMK-SLB'!$F$14:$CG$713,'ALL-GTK-SD-SMP-SMA-SMK-SLB'!BS$7,FALSE)</f>
        <v>0</v>
      </c>
      <c r="BS428" s="9">
        <f>VLOOKUP($E428,'ALL-GTK-SD-SMP-SMA-SMK-SLB'!$F$14:$CG$713,'ALL-GTK-SD-SMP-SMA-SMK-SLB'!BT$7,FALSE)</f>
        <v>0</v>
      </c>
      <c r="BT428" s="9">
        <f>VLOOKUP($E428,'ALL-GTK-SD-SMP-SMA-SMK-SLB'!$F$14:$CG$713,'ALL-GTK-SD-SMP-SMA-SMK-SLB'!BU$7,FALSE)</f>
        <v>0</v>
      </c>
      <c r="BU428" s="299">
        <f t="shared" si="245"/>
        <v>0</v>
      </c>
      <c r="BV428" s="299">
        <f t="shared" si="246"/>
        <v>0</v>
      </c>
      <c r="BW428" s="44">
        <f t="shared" si="247"/>
        <v>0</v>
      </c>
      <c r="BX428" s="44">
        <f t="shared" si="248"/>
        <v>0</v>
      </c>
      <c r="BY428" s="11">
        <f t="shared" si="249"/>
        <v>0</v>
      </c>
      <c r="BZ428" s="14">
        <f t="shared" si="250"/>
        <v>3</v>
      </c>
      <c r="CA428" s="14">
        <f t="shared" si="251"/>
        <v>11</v>
      </c>
      <c r="CB428" s="13">
        <f t="shared" si="252"/>
        <v>0</v>
      </c>
      <c r="CC428" s="13">
        <f t="shared" si="253"/>
        <v>0</v>
      </c>
      <c r="CD428" s="312">
        <f t="shared" si="254"/>
        <v>3</v>
      </c>
      <c r="CE428" s="312">
        <f t="shared" si="255"/>
        <v>11</v>
      </c>
      <c r="CF428" s="313">
        <f t="shared" si="256"/>
        <v>14</v>
      </c>
      <c r="CG428" s="302" t="str">
        <f t="shared" si="257"/>
        <v>OK</v>
      </c>
    </row>
    <row r="429" spans="1:85" ht="14.25" x14ac:dyDescent="0.25">
      <c r="A429" s="6">
        <v>417</v>
      </c>
      <c r="B429" s="495">
        <v>417</v>
      </c>
      <c r="C429" s="495" t="s">
        <v>6</v>
      </c>
      <c r="D429" s="496" t="s">
        <v>31</v>
      </c>
      <c r="E429" s="626">
        <v>20319220</v>
      </c>
      <c r="F429" s="627" t="s">
        <v>685</v>
      </c>
      <c r="G429" s="624" t="s">
        <v>52</v>
      </c>
      <c r="H429" s="9">
        <f>VLOOKUP($E429,'ALL-GTK-SD-SMP-SMA-SMK-SLB'!$F$14:$CG$713,'ALL-GTK-SD-SMP-SMA-SMK-SLB'!I$7,FALSE)</f>
        <v>1</v>
      </c>
      <c r="I429" s="9">
        <f>VLOOKUP($E429,'ALL-GTK-SD-SMP-SMA-SMK-SLB'!$F$14:$CG$713,'ALL-GTK-SD-SMP-SMA-SMK-SLB'!J$7,FALSE)</f>
        <v>1</v>
      </c>
      <c r="J429" s="9">
        <f>VLOOKUP($E429,'ALL-GTK-SD-SMP-SMA-SMK-SLB'!$F$14:$CG$713,'ALL-GTK-SD-SMP-SMA-SMK-SLB'!K$7,FALSE)</f>
        <v>0</v>
      </c>
      <c r="K429" s="9">
        <f>VLOOKUP($E429,'ALL-GTK-SD-SMP-SMA-SMK-SLB'!$F$14:$CG$713,'ALL-GTK-SD-SMP-SMA-SMK-SLB'!L$7,FALSE)</f>
        <v>0</v>
      </c>
      <c r="L429" s="9">
        <f>VLOOKUP($E429,'ALL-GTK-SD-SMP-SMA-SMK-SLB'!$F$14:$CG$713,'ALL-GTK-SD-SMP-SMA-SMK-SLB'!M$7,FALSE)</f>
        <v>0</v>
      </c>
      <c r="M429" s="9">
        <f>VLOOKUP($E429,'ALL-GTK-SD-SMP-SMA-SMK-SLB'!$F$14:$CG$713,'ALL-GTK-SD-SMP-SMA-SMK-SLB'!N$7,FALSE)</f>
        <v>0</v>
      </c>
      <c r="N429" s="9">
        <f>VLOOKUP($E429,'ALL-GTK-SD-SMP-SMA-SMK-SLB'!$F$14:$CG$713,'ALL-GTK-SD-SMP-SMA-SMK-SLB'!O$7,FALSE)</f>
        <v>2</v>
      </c>
      <c r="O429" s="9">
        <f>VLOOKUP($E429,'ALL-GTK-SD-SMP-SMA-SMK-SLB'!$F$14:$CG$713,'ALL-GTK-SD-SMP-SMA-SMK-SLB'!P$7,FALSE)</f>
        <v>1</v>
      </c>
      <c r="P429" s="299">
        <f t="shared" si="222"/>
        <v>3</v>
      </c>
      <c r="Q429" s="299">
        <f t="shared" si="223"/>
        <v>2</v>
      </c>
      <c r="R429" s="300">
        <f t="shared" si="224"/>
        <v>5</v>
      </c>
      <c r="S429" s="9">
        <f>VLOOKUP($E429,'ALL-GTK-SD-SMP-SMA-SMK-SLB'!$F$14:$CG$713,'ALL-GTK-SD-SMP-SMA-SMK-SLB'!T$7,FALSE)</f>
        <v>0</v>
      </c>
      <c r="T429" s="9">
        <f>VLOOKUP($E429,'ALL-GTK-SD-SMP-SMA-SMK-SLB'!$F$14:$CG$713,'ALL-GTK-SD-SMP-SMA-SMK-SLB'!U$7,FALSE)</f>
        <v>0</v>
      </c>
      <c r="U429" s="9">
        <f>VLOOKUP($E429,'ALL-GTK-SD-SMP-SMA-SMK-SLB'!$F$14:$CG$713,'ALL-GTK-SD-SMP-SMA-SMK-SLB'!V$7,FALSE)</f>
        <v>0</v>
      </c>
      <c r="V429" s="9">
        <f>VLOOKUP($E429,'ALL-GTK-SD-SMP-SMA-SMK-SLB'!$F$14:$CG$713,'ALL-GTK-SD-SMP-SMA-SMK-SLB'!W$7,FALSE)</f>
        <v>0</v>
      </c>
      <c r="W429" s="9">
        <f>VLOOKUP($E429,'ALL-GTK-SD-SMP-SMA-SMK-SLB'!$F$14:$CG$713,'ALL-GTK-SD-SMP-SMA-SMK-SLB'!X$7,FALSE)</f>
        <v>0</v>
      </c>
      <c r="X429" s="9">
        <f>VLOOKUP($E429,'ALL-GTK-SD-SMP-SMA-SMK-SLB'!$F$14:$CG$713,'ALL-GTK-SD-SMP-SMA-SMK-SLB'!Y$7,FALSE)</f>
        <v>3</v>
      </c>
      <c r="Y429" s="299">
        <f t="shared" si="225"/>
        <v>0</v>
      </c>
      <c r="Z429" s="299">
        <f t="shared" si="226"/>
        <v>3</v>
      </c>
      <c r="AA429" s="10">
        <f t="shared" si="227"/>
        <v>3</v>
      </c>
      <c r="AB429" s="44">
        <f t="shared" si="228"/>
        <v>3</v>
      </c>
      <c r="AC429" s="44">
        <f t="shared" si="229"/>
        <v>5</v>
      </c>
      <c r="AD429" s="11">
        <f t="shared" si="230"/>
        <v>8</v>
      </c>
      <c r="AE429" s="9">
        <f>VLOOKUP($E429,'ALL-GTK-SD-SMP-SMA-SMK-SLB'!$F$14:$CG$713,'ALL-GTK-SD-SMP-SMA-SMK-SLB'!AF$7,FALSE)</f>
        <v>1</v>
      </c>
      <c r="AF429" s="9">
        <f>VLOOKUP($E429,'ALL-GTK-SD-SMP-SMA-SMK-SLB'!$F$14:$CG$713,'ALL-GTK-SD-SMP-SMA-SMK-SLB'!AG$7,FALSE)</f>
        <v>4</v>
      </c>
      <c r="AG429" s="10">
        <f t="shared" si="231"/>
        <v>5</v>
      </c>
      <c r="AH429" s="9">
        <f>VLOOKUP($E429,'ALL-GTK-SD-SMP-SMA-SMK-SLB'!$F$14:$CG$713,'ALL-GTK-SD-SMP-SMA-SMK-SLB'!AI$7,FALSE)</f>
        <v>2</v>
      </c>
      <c r="AI429" s="9">
        <f>VLOOKUP($E429,'ALL-GTK-SD-SMP-SMA-SMK-SLB'!$F$14:$CG$713,'ALL-GTK-SD-SMP-SMA-SMK-SLB'!AJ$7,FALSE)</f>
        <v>1</v>
      </c>
      <c r="AJ429" s="10">
        <f t="shared" si="232"/>
        <v>3</v>
      </c>
      <c r="AK429" s="44">
        <f t="shared" si="233"/>
        <v>3</v>
      </c>
      <c r="AL429" s="44">
        <f t="shared" si="234"/>
        <v>5</v>
      </c>
      <c r="AM429" s="11">
        <f t="shared" si="235"/>
        <v>8</v>
      </c>
      <c r="AN429" s="299">
        <f>VLOOKUP($E429,'ALL-GTK-SD-SMP-SMA-SMK-SLB'!$F$14:$CG$713,'ALL-GTK-SD-SMP-SMA-SMK-SLB'!AO$7,FALSE)</f>
        <v>1</v>
      </c>
      <c r="AO429" s="299">
        <f>VLOOKUP($E429,'ALL-GTK-SD-SMP-SMA-SMK-SLB'!$F$14:$CG$713,'ALL-GTK-SD-SMP-SMA-SMK-SLB'!AP$7,FALSE)</f>
        <v>0</v>
      </c>
      <c r="AP429" s="9">
        <f>VLOOKUP($E429,'ALL-GTK-SD-SMP-SMA-SMK-SLB'!$F$14:$CG$713,'ALL-GTK-SD-SMP-SMA-SMK-SLB'!AQ$7,FALSE)</f>
        <v>0</v>
      </c>
      <c r="AQ429" s="9">
        <f>VLOOKUP($E429,'ALL-GTK-SD-SMP-SMA-SMK-SLB'!$F$14:$CG$713,'ALL-GTK-SD-SMP-SMA-SMK-SLB'!AR$7,FALSE)</f>
        <v>0</v>
      </c>
      <c r="AR429" s="9">
        <f>VLOOKUP($E429,'ALL-GTK-SD-SMP-SMA-SMK-SLB'!$F$14:$CG$713,'ALL-GTK-SD-SMP-SMA-SMK-SLB'!AS$7,FALSE)</f>
        <v>0</v>
      </c>
      <c r="AS429" s="9">
        <f>VLOOKUP($E429,'ALL-GTK-SD-SMP-SMA-SMK-SLB'!$F$14:$CG$713,'ALL-GTK-SD-SMP-SMA-SMK-SLB'!AT$7,FALSE)</f>
        <v>0</v>
      </c>
      <c r="AT429" s="9">
        <f>VLOOKUP($E429,'ALL-GTK-SD-SMP-SMA-SMK-SLB'!$F$14:$CG$713,'ALL-GTK-SD-SMP-SMA-SMK-SLB'!AU$7,FALSE)</f>
        <v>0</v>
      </c>
      <c r="AU429" s="9">
        <f>VLOOKUP($E429,'ALL-GTK-SD-SMP-SMA-SMK-SLB'!$F$14:$CG$713,'ALL-GTK-SD-SMP-SMA-SMK-SLB'!AV$7,FALSE)</f>
        <v>0</v>
      </c>
      <c r="AV429" s="9">
        <f>VLOOKUP($E429,'ALL-GTK-SD-SMP-SMA-SMK-SLB'!$F$14:$CG$713,'ALL-GTK-SD-SMP-SMA-SMK-SLB'!AW$7,FALSE)</f>
        <v>0</v>
      </c>
      <c r="AW429" s="9">
        <f>VLOOKUP($E429,'ALL-GTK-SD-SMP-SMA-SMK-SLB'!$F$14:$CG$713,'ALL-GTK-SD-SMP-SMA-SMK-SLB'!AX$7,FALSE)</f>
        <v>0</v>
      </c>
      <c r="AX429" s="9">
        <f>VLOOKUP($E429,'ALL-GTK-SD-SMP-SMA-SMK-SLB'!$F$14:$CG$713,'ALL-GTK-SD-SMP-SMA-SMK-SLB'!AY$7,FALSE)</f>
        <v>2</v>
      </c>
      <c r="AY429" s="9">
        <f>VLOOKUP($E429,'ALL-GTK-SD-SMP-SMA-SMK-SLB'!$F$14:$CG$713,'ALL-GTK-SD-SMP-SMA-SMK-SLB'!AZ$7,FALSE)</f>
        <v>5</v>
      </c>
      <c r="AZ429" s="9">
        <f>VLOOKUP($E429,'ALL-GTK-SD-SMP-SMA-SMK-SLB'!$F$14:$CG$713,'ALL-GTK-SD-SMP-SMA-SMK-SLB'!BA$7,FALSE)</f>
        <v>0</v>
      </c>
      <c r="BA429" s="9">
        <f>VLOOKUP($E429,'ALL-GTK-SD-SMP-SMA-SMK-SLB'!$F$14:$CG$713,'ALL-GTK-SD-SMP-SMA-SMK-SLB'!BB$7,FALSE)</f>
        <v>0</v>
      </c>
      <c r="BB429" s="9">
        <f>VLOOKUP($E429,'ALL-GTK-SD-SMP-SMA-SMK-SLB'!$F$14:$CG$713,'ALL-GTK-SD-SMP-SMA-SMK-SLB'!BC$7,FALSE)</f>
        <v>0</v>
      </c>
      <c r="BC429" s="9">
        <f>VLOOKUP($E429,'ALL-GTK-SD-SMP-SMA-SMK-SLB'!$F$14:$CG$713,'ALL-GTK-SD-SMP-SMA-SMK-SLB'!BD$7,FALSE)</f>
        <v>0</v>
      </c>
      <c r="BD429" s="310">
        <f t="shared" si="236"/>
        <v>1</v>
      </c>
      <c r="BE429" s="310">
        <f t="shared" si="237"/>
        <v>0</v>
      </c>
      <c r="BF429" s="10">
        <f t="shared" si="238"/>
        <v>1</v>
      </c>
      <c r="BG429" s="311">
        <f t="shared" si="239"/>
        <v>2</v>
      </c>
      <c r="BH429" s="311">
        <f t="shared" si="240"/>
        <v>5</v>
      </c>
      <c r="BI429" s="10">
        <f t="shared" si="241"/>
        <v>7</v>
      </c>
      <c r="BJ429" s="44">
        <f t="shared" si="242"/>
        <v>3</v>
      </c>
      <c r="BK429" s="44">
        <f t="shared" si="243"/>
        <v>5</v>
      </c>
      <c r="BL429" s="11">
        <f t="shared" si="244"/>
        <v>8</v>
      </c>
      <c r="BM429" s="9">
        <f>VLOOKUP($E429,'ALL-GTK-SD-SMP-SMA-SMK-SLB'!$F$14:$CG$713,'ALL-GTK-SD-SMP-SMA-SMK-SLB'!BN$7,FALSE)</f>
        <v>0</v>
      </c>
      <c r="BN429" s="9">
        <f>VLOOKUP($E429,'ALL-GTK-SD-SMP-SMA-SMK-SLB'!$F$14:$CG$713,'ALL-GTK-SD-SMP-SMA-SMK-SLB'!BO$7,FALSE)</f>
        <v>0</v>
      </c>
      <c r="BO429" s="9">
        <f>VLOOKUP($E429,'ALL-GTK-SD-SMP-SMA-SMK-SLB'!$F$14:$CG$713,'ALL-GTK-SD-SMP-SMA-SMK-SLB'!BP$7,FALSE)</f>
        <v>0</v>
      </c>
      <c r="BP429" s="9">
        <f>VLOOKUP($E429,'ALL-GTK-SD-SMP-SMA-SMK-SLB'!$F$14:$CG$713,'ALL-GTK-SD-SMP-SMA-SMK-SLB'!BQ$7,FALSE)</f>
        <v>0</v>
      </c>
      <c r="BQ429" s="9">
        <f>VLOOKUP($E429,'ALL-GTK-SD-SMP-SMA-SMK-SLB'!$F$14:$CG$713,'ALL-GTK-SD-SMP-SMA-SMK-SLB'!BR$7,FALSE)</f>
        <v>0</v>
      </c>
      <c r="BR429" s="9">
        <f>VLOOKUP($E429,'ALL-GTK-SD-SMP-SMA-SMK-SLB'!$F$14:$CG$713,'ALL-GTK-SD-SMP-SMA-SMK-SLB'!BS$7,FALSE)</f>
        <v>0</v>
      </c>
      <c r="BS429" s="9">
        <f>VLOOKUP($E429,'ALL-GTK-SD-SMP-SMA-SMK-SLB'!$F$14:$CG$713,'ALL-GTK-SD-SMP-SMA-SMK-SLB'!BT$7,FALSE)</f>
        <v>0</v>
      </c>
      <c r="BT429" s="9">
        <f>VLOOKUP($E429,'ALL-GTK-SD-SMP-SMA-SMK-SLB'!$F$14:$CG$713,'ALL-GTK-SD-SMP-SMA-SMK-SLB'!BU$7,FALSE)</f>
        <v>0</v>
      </c>
      <c r="BU429" s="299">
        <f t="shared" si="245"/>
        <v>0</v>
      </c>
      <c r="BV429" s="299">
        <f t="shared" si="246"/>
        <v>0</v>
      </c>
      <c r="BW429" s="44">
        <f t="shared" si="247"/>
        <v>0</v>
      </c>
      <c r="BX429" s="44">
        <f t="shared" si="248"/>
        <v>0</v>
      </c>
      <c r="BY429" s="11">
        <f t="shared" si="249"/>
        <v>0</v>
      </c>
      <c r="BZ429" s="14">
        <f t="shared" si="250"/>
        <v>3</v>
      </c>
      <c r="CA429" s="14">
        <f t="shared" si="251"/>
        <v>5</v>
      </c>
      <c r="CB429" s="13">
        <f t="shared" si="252"/>
        <v>0</v>
      </c>
      <c r="CC429" s="13">
        <f t="shared" si="253"/>
        <v>0</v>
      </c>
      <c r="CD429" s="312">
        <f t="shared" si="254"/>
        <v>3</v>
      </c>
      <c r="CE429" s="312">
        <f t="shared" si="255"/>
        <v>5</v>
      </c>
      <c r="CF429" s="313">
        <f t="shared" si="256"/>
        <v>8</v>
      </c>
      <c r="CG429" s="302" t="str">
        <f t="shared" si="257"/>
        <v>OK</v>
      </c>
    </row>
    <row r="430" spans="1:85" ht="14.25" x14ac:dyDescent="0.25">
      <c r="A430" s="6">
        <v>418</v>
      </c>
      <c r="B430" s="495">
        <v>418</v>
      </c>
      <c r="C430" s="495" t="s">
        <v>6</v>
      </c>
      <c r="D430" s="496" t="s">
        <v>31</v>
      </c>
      <c r="E430" s="626">
        <v>20319262</v>
      </c>
      <c r="F430" s="627" t="s">
        <v>686</v>
      </c>
      <c r="G430" s="624" t="s">
        <v>52</v>
      </c>
      <c r="H430" s="9">
        <f>VLOOKUP($E430,'ALL-GTK-SD-SMP-SMA-SMK-SLB'!$F$14:$CG$713,'ALL-GTK-SD-SMP-SMA-SMK-SLB'!I$7,FALSE)</f>
        <v>0</v>
      </c>
      <c r="I430" s="9">
        <f>VLOOKUP($E430,'ALL-GTK-SD-SMP-SMA-SMK-SLB'!$F$14:$CG$713,'ALL-GTK-SD-SMP-SMA-SMK-SLB'!J$7,FALSE)</f>
        <v>0</v>
      </c>
      <c r="J430" s="9">
        <f>VLOOKUP($E430,'ALL-GTK-SD-SMP-SMA-SMK-SLB'!$F$14:$CG$713,'ALL-GTK-SD-SMP-SMA-SMK-SLB'!K$7,FALSE)</f>
        <v>0</v>
      </c>
      <c r="K430" s="9">
        <f>VLOOKUP($E430,'ALL-GTK-SD-SMP-SMA-SMK-SLB'!$F$14:$CG$713,'ALL-GTK-SD-SMP-SMA-SMK-SLB'!L$7,FALSE)</f>
        <v>0</v>
      </c>
      <c r="L430" s="9">
        <f>VLOOKUP($E430,'ALL-GTK-SD-SMP-SMA-SMK-SLB'!$F$14:$CG$713,'ALL-GTK-SD-SMP-SMA-SMK-SLB'!M$7,FALSE)</f>
        <v>2</v>
      </c>
      <c r="M430" s="9">
        <f>VLOOKUP($E430,'ALL-GTK-SD-SMP-SMA-SMK-SLB'!$F$14:$CG$713,'ALL-GTK-SD-SMP-SMA-SMK-SLB'!N$7,FALSE)</f>
        <v>2</v>
      </c>
      <c r="N430" s="9">
        <f>VLOOKUP($E430,'ALL-GTK-SD-SMP-SMA-SMK-SLB'!$F$14:$CG$713,'ALL-GTK-SD-SMP-SMA-SMK-SLB'!O$7,FALSE)</f>
        <v>1</v>
      </c>
      <c r="O430" s="9">
        <f>VLOOKUP($E430,'ALL-GTK-SD-SMP-SMA-SMK-SLB'!$F$14:$CG$713,'ALL-GTK-SD-SMP-SMA-SMK-SLB'!P$7,FALSE)</f>
        <v>1</v>
      </c>
      <c r="P430" s="299">
        <f t="shared" si="222"/>
        <v>3</v>
      </c>
      <c r="Q430" s="299">
        <f t="shared" si="223"/>
        <v>3</v>
      </c>
      <c r="R430" s="300">
        <f t="shared" si="224"/>
        <v>6</v>
      </c>
      <c r="S430" s="9">
        <f>VLOOKUP($E430,'ALL-GTK-SD-SMP-SMA-SMK-SLB'!$F$14:$CG$713,'ALL-GTK-SD-SMP-SMA-SMK-SLB'!T$7,FALSE)</f>
        <v>0</v>
      </c>
      <c r="T430" s="9">
        <f>VLOOKUP($E430,'ALL-GTK-SD-SMP-SMA-SMK-SLB'!$F$14:$CG$713,'ALL-GTK-SD-SMP-SMA-SMK-SLB'!U$7,FALSE)</f>
        <v>0</v>
      </c>
      <c r="U430" s="9">
        <f>VLOOKUP($E430,'ALL-GTK-SD-SMP-SMA-SMK-SLB'!$F$14:$CG$713,'ALL-GTK-SD-SMP-SMA-SMK-SLB'!V$7,FALSE)</f>
        <v>0</v>
      </c>
      <c r="V430" s="9">
        <f>VLOOKUP($E430,'ALL-GTK-SD-SMP-SMA-SMK-SLB'!$F$14:$CG$713,'ALL-GTK-SD-SMP-SMA-SMK-SLB'!W$7,FALSE)</f>
        <v>1</v>
      </c>
      <c r="W430" s="9">
        <f>VLOOKUP($E430,'ALL-GTK-SD-SMP-SMA-SMK-SLB'!$F$14:$CG$713,'ALL-GTK-SD-SMP-SMA-SMK-SLB'!X$7,FALSE)</f>
        <v>0</v>
      </c>
      <c r="X430" s="9">
        <f>VLOOKUP($E430,'ALL-GTK-SD-SMP-SMA-SMK-SLB'!$F$14:$CG$713,'ALL-GTK-SD-SMP-SMA-SMK-SLB'!Y$7,FALSE)</f>
        <v>1</v>
      </c>
      <c r="Y430" s="299">
        <f t="shared" si="225"/>
        <v>0</v>
      </c>
      <c r="Z430" s="299">
        <f t="shared" si="226"/>
        <v>2</v>
      </c>
      <c r="AA430" s="10">
        <f t="shared" si="227"/>
        <v>2</v>
      </c>
      <c r="AB430" s="44">
        <f t="shared" si="228"/>
        <v>3</v>
      </c>
      <c r="AC430" s="44">
        <f t="shared" si="229"/>
        <v>5</v>
      </c>
      <c r="AD430" s="11">
        <f t="shared" si="230"/>
        <v>8</v>
      </c>
      <c r="AE430" s="9">
        <f>VLOOKUP($E430,'ALL-GTK-SD-SMP-SMA-SMK-SLB'!$F$14:$CG$713,'ALL-GTK-SD-SMP-SMA-SMK-SLB'!AF$7,FALSE)</f>
        <v>1</v>
      </c>
      <c r="AF430" s="9">
        <f>VLOOKUP($E430,'ALL-GTK-SD-SMP-SMA-SMK-SLB'!$F$14:$CG$713,'ALL-GTK-SD-SMP-SMA-SMK-SLB'!AG$7,FALSE)</f>
        <v>4</v>
      </c>
      <c r="AG430" s="10">
        <f t="shared" si="231"/>
        <v>5</v>
      </c>
      <c r="AH430" s="9">
        <f>VLOOKUP($E430,'ALL-GTK-SD-SMP-SMA-SMK-SLB'!$F$14:$CG$713,'ALL-GTK-SD-SMP-SMA-SMK-SLB'!AI$7,FALSE)</f>
        <v>2</v>
      </c>
      <c r="AI430" s="9">
        <f>VLOOKUP($E430,'ALL-GTK-SD-SMP-SMA-SMK-SLB'!$F$14:$CG$713,'ALL-GTK-SD-SMP-SMA-SMK-SLB'!AJ$7,FALSE)</f>
        <v>1</v>
      </c>
      <c r="AJ430" s="10">
        <f t="shared" si="232"/>
        <v>3</v>
      </c>
      <c r="AK430" s="44">
        <f t="shared" si="233"/>
        <v>3</v>
      </c>
      <c r="AL430" s="44">
        <f t="shared" si="234"/>
        <v>5</v>
      </c>
      <c r="AM430" s="11">
        <f t="shared" si="235"/>
        <v>8</v>
      </c>
      <c r="AN430" s="299">
        <f>VLOOKUP($E430,'ALL-GTK-SD-SMP-SMA-SMK-SLB'!$F$14:$CG$713,'ALL-GTK-SD-SMP-SMA-SMK-SLB'!AO$7,FALSE)</f>
        <v>0</v>
      </c>
      <c r="AO430" s="299">
        <f>VLOOKUP($E430,'ALL-GTK-SD-SMP-SMA-SMK-SLB'!$F$14:$CG$713,'ALL-GTK-SD-SMP-SMA-SMK-SLB'!AP$7,FALSE)</f>
        <v>0</v>
      </c>
      <c r="AP430" s="9">
        <f>VLOOKUP($E430,'ALL-GTK-SD-SMP-SMA-SMK-SLB'!$F$14:$CG$713,'ALL-GTK-SD-SMP-SMA-SMK-SLB'!AQ$7,FALSE)</f>
        <v>0</v>
      </c>
      <c r="AQ430" s="9">
        <f>VLOOKUP($E430,'ALL-GTK-SD-SMP-SMA-SMK-SLB'!$F$14:$CG$713,'ALL-GTK-SD-SMP-SMA-SMK-SLB'!AR$7,FALSE)</f>
        <v>0</v>
      </c>
      <c r="AR430" s="9">
        <f>VLOOKUP($E430,'ALL-GTK-SD-SMP-SMA-SMK-SLB'!$F$14:$CG$713,'ALL-GTK-SD-SMP-SMA-SMK-SLB'!AS$7,FALSE)</f>
        <v>0</v>
      </c>
      <c r="AS430" s="9">
        <f>VLOOKUP($E430,'ALL-GTK-SD-SMP-SMA-SMK-SLB'!$F$14:$CG$713,'ALL-GTK-SD-SMP-SMA-SMK-SLB'!AT$7,FALSE)</f>
        <v>0</v>
      </c>
      <c r="AT430" s="9">
        <f>VLOOKUP($E430,'ALL-GTK-SD-SMP-SMA-SMK-SLB'!$F$14:$CG$713,'ALL-GTK-SD-SMP-SMA-SMK-SLB'!AU$7,FALSE)</f>
        <v>0</v>
      </c>
      <c r="AU430" s="9">
        <f>VLOOKUP($E430,'ALL-GTK-SD-SMP-SMA-SMK-SLB'!$F$14:$CG$713,'ALL-GTK-SD-SMP-SMA-SMK-SLB'!AV$7,FALSE)</f>
        <v>0</v>
      </c>
      <c r="AV430" s="9">
        <f>VLOOKUP($E430,'ALL-GTK-SD-SMP-SMA-SMK-SLB'!$F$14:$CG$713,'ALL-GTK-SD-SMP-SMA-SMK-SLB'!AW$7,FALSE)</f>
        <v>0</v>
      </c>
      <c r="AW430" s="9">
        <f>VLOOKUP($E430,'ALL-GTK-SD-SMP-SMA-SMK-SLB'!$F$14:$CG$713,'ALL-GTK-SD-SMP-SMA-SMK-SLB'!AX$7,FALSE)</f>
        <v>0</v>
      </c>
      <c r="AX430" s="9">
        <f>VLOOKUP($E430,'ALL-GTK-SD-SMP-SMA-SMK-SLB'!$F$14:$CG$713,'ALL-GTK-SD-SMP-SMA-SMK-SLB'!AY$7,FALSE)</f>
        <v>3</v>
      </c>
      <c r="AY430" s="9">
        <f>VLOOKUP($E430,'ALL-GTK-SD-SMP-SMA-SMK-SLB'!$F$14:$CG$713,'ALL-GTK-SD-SMP-SMA-SMK-SLB'!AZ$7,FALSE)</f>
        <v>5</v>
      </c>
      <c r="AZ430" s="9">
        <f>VLOOKUP($E430,'ALL-GTK-SD-SMP-SMA-SMK-SLB'!$F$14:$CG$713,'ALL-GTK-SD-SMP-SMA-SMK-SLB'!BA$7,FALSE)</f>
        <v>0</v>
      </c>
      <c r="BA430" s="9">
        <f>VLOOKUP($E430,'ALL-GTK-SD-SMP-SMA-SMK-SLB'!$F$14:$CG$713,'ALL-GTK-SD-SMP-SMA-SMK-SLB'!BB$7,FALSE)</f>
        <v>0</v>
      </c>
      <c r="BB430" s="9">
        <f>VLOOKUP($E430,'ALL-GTK-SD-SMP-SMA-SMK-SLB'!$F$14:$CG$713,'ALL-GTK-SD-SMP-SMA-SMK-SLB'!BC$7,FALSE)</f>
        <v>0</v>
      </c>
      <c r="BC430" s="9">
        <f>VLOOKUP($E430,'ALL-GTK-SD-SMP-SMA-SMK-SLB'!$F$14:$CG$713,'ALL-GTK-SD-SMP-SMA-SMK-SLB'!BD$7,FALSE)</f>
        <v>0</v>
      </c>
      <c r="BD430" s="310">
        <f t="shared" si="236"/>
        <v>0</v>
      </c>
      <c r="BE430" s="310">
        <f t="shared" si="237"/>
        <v>0</v>
      </c>
      <c r="BF430" s="10">
        <f t="shared" si="238"/>
        <v>0</v>
      </c>
      <c r="BG430" s="311">
        <f t="shared" si="239"/>
        <v>3</v>
      </c>
      <c r="BH430" s="311">
        <f t="shared" si="240"/>
        <v>5</v>
      </c>
      <c r="BI430" s="10">
        <f t="shared" si="241"/>
        <v>8</v>
      </c>
      <c r="BJ430" s="44">
        <f t="shared" si="242"/>
        <v>3</v>
      </c>
      <c r="BK430" s="44">
        <f t="shared" si="243"/>
        <v>5</v>
      </c>
      <c r="BL430" s="11">
        <f t="shared" si="244"/>
        <v>8</v>
      </c>
      <c r="BM430" s="9">
        <f>VLOOKUP($E430,'ALL-GTK-SD-SMP-SMA-SMK-SLB'!$F$14:$CG$713,'ALL-GTK-SD-SMP-SMA-SMK-SLB'!BN$7,FALSE)</f>
        <v>0</v>
      </c>
      <c r="BN430" s="9">
        <f>VLOOKUP($E430,'ALL-GTK-SD-SMP-SMA-SMK-SLB'!$F$14:$CG$713,'ALL-GTK-SD-SMP-SMA-SMK-SLB'!BO$7,FALSE)</f>
        <v>0</v>
      </c>
      <c r="BO430" s="9">
        <f>VLOOKUP($E430,'ALL-GTK-SD-SMP-SMA-SMK-SLB'!$F$14:$CG$713,'ALL-GTK-SD-SMP-SMA-SMK-SLB'!BP$7,FALSE)</f>
        <v>0</v>
      </c>
      <c r="BP430" s="9">
        <f>VLOOKUP($E430,'ALL-GTK-SD-SMP-SMA-SMK-SLB'!$F$14:$CG$713,'ALL-GTK-SD-SMP-SMA-SMK-SLB'!BQ$7,FALSE)</f>
        <v>0</v>
      </c>
      <c r="BQ430" s="9">
        <f>VLOOKUP($E430,'ALL-GTK-SD-SMP-SMA-SMK-SLB'!$F$14:$CG$713,'ALL-GTK-SD-SMP-SMA-SMK-SLB'!BR$7,FALSE)</f>
        <v>0</v>
      </c>
      <c r="BR430" s="9">
        <f>VLOOKUP($E430,'ALL-GTK-SD-SMP-SMA-SMK-SLB'!$F$14:$CG$713,'ALL-GTK-SD-SMP-SMA-SMK-SLB'!BS$7,FALSE)</f>
        <v>0</v>
      </c>
      <c r="BS430" s="9">
        <f>VLOOKUP($E430,'ALL-GTK-SD-SMP-SMA-SMK-SLB'!$F$14:$CG$713,'ALL-GTK-SD-SMP-SMA-SMK-SLB'!BT$7,FALSE)</f>
        <v>1</v>
      </c>
      <c r="BT430" s="9">
        <f>VLOOKUP($E430,'ALL-GTK-SD-SMP-SMA-SMK-SLB'!$F$14:$CG$713,'ALL-GTK-SD-SMP-SMA-SMK-SLB'!BU$7,FALSE)</f>
        <v>0</v>
      </c>
      <c r="BU430" s="299">
        <f t="shared" si="245"/>
        <v>1</v>
      </c>
      <c r="BV430" s="299">
        <f t="shared" si="246"/>
        <v>0</v>
      </c>
      <c r="BW430" s="44">
        <f t="shared" si="247"/>
        <v>1</v>
      </c>
      <c r="BX430" s="44">
        <f t="shared" si="248"/>
        <v>0</v>
      </c>
      <c r="BY430" s="11">
        <f t="shared" si="249"/>
        <v>1</v>
      </c>
      <c r="BZ430" s="14">
        <f t="shared" si="250"/>
        <v>3</v>
      </c>
      <c r="CA430" s="14">
        <f t="shared" si="251"/>
        <v>5</v>
      </c>
      <c r="CB430" s="13">
        <f t="shared" si="252"/>
        <v>1</v>
      </c>
      <c r="CC430" s="13">
        <f t="shared" si="253"/>
        <v>0</v>
      </c>
      <c r="CD430" s="312">
        <f t="shared" si="254"/>
        <v>4</v>
      </c>
      <c r="CE430" s="312">
        <f t="shared" si="255"/>
        <v>5</v>
      </c>
      <c r="CF430" s="313">
        <f t="shared" si="256"/>
        <v>9</v>
      </c>
      <c r="CG430" s="302" t="str">
        <f t="shared" si="257"/>
        <v>OK</v>
      </c>
    </row>
    <row r="431" spans="1:85" ht="14.25" x14ac:dyDescent="0.25">
      <c r="A431" s="6">
        <v>419</v>
      </c>
      <c r="B431" s="495">
        <v>419</v>
      </c>
      <c r="C431" s="495" t="s">
        <v>6</v>
      </c>
      <c r="D431" s="496" t="s">
        <v>31</v>
      </c>
      <c r="E431" s="626">
        <v>20319266</v>
      </c>
      <c r="F431" s="627" t="s">
        <v>687</v>
      </c>
      <c r="G431" s="624" t="s">
        <v>52</v>
      </c>
      <c r="H431" s="9">
        <f>VLOOKUP($E431,'ALL-GTK-SD-SMP-SMA-SMK-SLB'!$F$14:$CG$713,'ALL-GTK-SD-SMP-SMA-SMK-SLB'!I$7,FALSE)</f>
        <v>1</v>
      </c>
      <c r="I431" s="9">
        <f>VLOOKUP($E431,'ALL-GTK-SD-SMP-SMA-SMK-SLB'!$F$14:$CG$713,'ALL-GTK-SD-SMP-SMA-SMK-SLB'!J$7,FALSE)</f>
        <v>0</v>
      </c>
      <c r="J431" s="9">
        <f>VLOOKUP($E431,'ALL-GTK-SD-SMP-SMA-SMK-SLB'!$F$14:$CG$713,'ALL-GTK-SD-SMP-SMA-SMK-SLB'!K$7,FALSE)</f>
        <v>0</v>
      </c>
      <c r="K431" s="9">
        <f>VLOOKUP($E431,'ALL-GTK-SD-SMP-SMA-SMK-SLB'!$F$14:$CG$713,'ALL-GTK-SD-SMP-SMA-SMK-SLB'!L$7,FALSE)</f>
        <v>0</v>
      </c>
      <c r="L431" s="9">
        <f>VLOOKUP($E431,'ALL-GTK-SD-SMP-SMA-SMK-SLB'!$F$14:$CG$713,'ALL-GTK-SD-SMP-SMA-SMK-SLB'!M$7,FALSE)</f>
        <v>1</v>
      </c>
      <c r="M431" s="9">
        <f>VLOOKUP($E431,'ALL-GTK-SD-SMP-SMA-SMK-SLB'!$F$14:$CG$713,'ALL-GTK-SD-SMP-SMA-SMK-SLB'!N$7,FALSE)</f>
        <v>0</v>
      </c>
      <c r="N431" s="9">
        <f>VLOOKUP($E431,'ALL-GTK-SD-SMP-SMA-SMK-SLB'!$F$14:$CG$713,'ALL-GTK-SD-SMP-SMA-SMK-SLB'!O$7,FALSE)</f>
        <v>0</v>
      </c>
      <c r="O431" s="9">
        <f>VLOOKUP($E431,'ALL-GTK-SD-SMP-SMA-SMK-SLB'!$F$14:$CG$713,'ALL-GTK-SD-SMP-SMA-SMK-SLB'!P$7,FALSE)</f>
        <v>0</v>
      </c>
      <c r="P431" s="299">
        <f t="shared" si="222"/>
        <v>2</v>
      </c>
      <c r="Q431" s="299">
        <f t="shared" si="223"/>
        <v>0</v>
      </c>
      <c r="R431" s="300">
        <f t="shared" si="224"/>
        <v>2</v>
      </c>
      <c r="S431" s="9">
        <f>VLOOKUP($E431,'ALL-GTK-SD-SMP-SMA-SMK-SLB'!$F$14:$CG$713,'ALL-GTK-SD-SMP-SMA-SMK-SLB'!T$7,FALSE)</f>
        <v>0</v>
      </c>
      <c r="T431" s="9">
        <f>VLOOKUP($E431,'ALL-GTK-SD-SMP-SMA-SMK-SLB'!$F$14:$CG$713,'ALL-GTK-SD-SMP-SMA-SMK-SLB'!U$7,FALSE)</f>
        <v>0</v>
      </c>
      <c r="U431" s="9">
        <f>VLOOKUP($E431,'ALL-GTK-SD-SMP-SMA-SMK-SLB'!$F$14:$CG$713,'ALL-GTK-SD-SMP-SMA-SMK-SLB'!V$7,FALSE)</f>
        <v>0</v>
      </c>
      <c r="V431" s="9">
        <f>VLOOKUP($E431,'ALL-GTK-SD-SMP-SMA-SMK-SLB'!$F$14:$CG$713,'ALL-GTK-SD-SMP-SMA-SMK-SLB'!W$7,FALSE)</f>
        <v>0</v>
      </c>
      <c r="W431" s="9">
        <f>VLOOKUP($E431,'ALL-GTK-SD-SMP-SMA-SMK-SLB'!$F$14:$CG$713,'ALL-GTK-SD-SMP-SMA-SMK-SLB'!X$7,FALSE)</f>
        <v>2</v>
      </c>
      <c r="X431" s="9">
        <f>VLOOKUP($E431,'ALL-GTK-SD-SMP-SMA-SMK-SLB'!$F$14:$CG$713,'ALL-GTK-SD-SMP-SMA-SMK-SLB'!Y$7,FALSE)</f>
        <v>2</v>
      </c>
      <c r="Y431" s="299">
        <f t="shared" si="225"/>
        <v>2</v>
      </c>
      <c r="Z431" s="299">
        <f t="shared" si="226"/>
        <v>2</v>
      </c>
      <c r="AA431" s="10">
        <f t="shared" si="227"/>
        <v>4</v>
      </c>
      <c r="AB431" s="44">
        <f t="shared" si="228"/>
        <v>4</v>
      </c>
      <c r="AC431" s="44">
        <f t="shared" si="229"/>
        <v>2</v>
      </c>
      <c r="AD431" s="11">
        <f t="shared" si="230"/>
        <v>6</v>
      </c>
      <c r="AE431" s="9">
        <f>VLOOKUP($E431,'ALL-GTK-SD-SMP-SMA-SMK-SLB'!$F$14:$CG$713,'ALL-GTK-SD-SMP-SMA-SMK-SLB'!AF$7,FALSE)</f>
        <v>3</v>
      </c>
      <c r="AF431" s="9">
        <f>VLOOKUP($E431,'ALL-GTK-SD-SMP-SMA-SMK-SLB'!$F$14:$CG$713,'ALL-GTK-SD-SMP-SMA-SMK-SLB'!AG$7,FALSE)</f>
        <v>1</v>
      </c>
      <c r="AG431" s="10">
        <f t="shared" si="231"/>
        <v>4</v>
      </c>
      <c r="AH431" s="9">
        <f>VLOOKUP($E431,'ALL-GTK-SD-SMP-SMA-SMK-SLB'!$F$14:$CG$713,'ALL-GTK-SD-SMP-SMA-SMK-SLB'!AI$7,FALSE)</f>
        <v>1</v>
      </c>
      <c r="AI431" s="9">
        <f>VLOOKUP($E431,'ALL-GTK-SD-SMP-SMA-SMK-SLB'!$F$14:$CG$713,'ALL-GTK-SD-SMP-SMA-SMK-SLB'!AJ$7,FALSE)</f>
        <v>1</v>
      </c>
      <c r="AJ431" s="10">
        <f t="shared" si="232"/>
        <v>2</v>
      </c>
      <c r="AK431" s="44">
        <f t="shared" si="233"/>
        <v>4</v>
      </c>
      <c r="AL431" s="44">
        <f t="shared" si="234"/>
        <v>2</v>
      </c>
      <c r="AM431" s="11">
        <f t="shared" si="235"/>
        <v>6</v>
      </c>
      <c r="AN431" s="299">
        <f>VLOOKUP($E431,'ALL-GTK-SD-SMP-SMA-SMK-SLB'!$F$14:$CG$713,'ALL-GTK-SD-SMP-SMA-SMK-SLB'!AO$7,FALSE)</f>
        <v>0</v>
      </c>
      <c r="AO431" s="299">
        <f>VLOOKUP($E431,'ALL-GTK-SD-SMP-SMA-SMK-SLB'!$F$14:$CG$713,'ALL-GTK-SD-SMP-SMA-SMK-SLB'!AP$7,FALSE)</f>
        <v>0</v>
      </c>
      <c r="AP431" s="9">
        <f>VLOOKUP($E431,'ALL-GTK-SD-SMP-SMA-SMK-SLB'!$F$14:$CG$713,'ALL-GTK-SD-SMP-SMA-SMK-SLB'!AQ$7,FALSE)</f>
        <v>0</v>
      </c>
      <c r="AQ431" s="9">
        <f>VLOOKUP($E431,'ALL-GTK-SD-SMP-SMA-SMK-SLB'!$F$14:$CG$713,'ALL-GTK-SD-SMP-SMA-SMK-SLB'!AR$7,FALSE)</f>
        <v>0</v>
      </c>
      <c r="AR431" s="9">
        <f>VLOOKUP($E431,'ALL-GTK-SD-SMP-SMA-SMK-SLB'!$F$14:$CG$713,'ALL-GTK-SD-SMP-SMA-SMK-SLB'!AS$7,FALSE)</f>
        <v>0</v>
      </c>
      <c r="AS431" s="9">
        <f>VLOOKUP($E431,'ALL-GTK-SD-SMP-SMA-SMK-SLB'!$F$14:$CG$713,'ALL-GTK-SD-SMP-SMA-SMK-SLB'!AT$7,FALSE)</f>
        <v>0</v>
      </c>
      <c r="AT431" s="9">
        <f>VLOOKUP($E431,'ALL-GTK-SD-SMP-SMA-SMK-SLB'!$F$14:$CG$713,'ALL-GTK-SD-SMP-SMA-SMK-SLB'!AU$7,FALSE)</f>
        <v>0</v>
      </c>
      <c r="AU431" s="9">
        <f>VLOOKUP($E431,'ALL-GTK-SD-SMP-SMA-SMK-SLB'!$F$14:$CG$713,'ALL-GTK-SD-SMP-SMA-SMK-SLB'!AV$7,FALSE)</f>
        <v>0</v>
      </c>
      <c r="AV431" s="9">
        <f>VLOOKUP($E431,'ALL-GTK-SD-SMP-SMA-SMK-SLB'!$F$14:$CG$713,'ALL-GTK-SD-SMP-SMA-SMK-SLB'!AW$7,FALSE)</f>
        <v>0</v>
      </c>
      <c r="AW431" s="9">
        <f>VLOOKUP($E431,'ALL-GTK-SD-SMP-SMA-SMK-SLB'!$F$14:$CG$713,'ALL-GTK-SD-SMP-SMA-SMK-SLB'!AX$7,FALSE)</f>
        <v>0</v>
      </c>
      <c r="AX431" s="9">
        <f>VLOOKUP($E431,'ALL-GTK-SD-SMP-SMA-SMK-SLB'!$F$14:$CG$713,'ALL-GTK-SD-SMP-SMA-SMK-SLB'!AY$7,FALSE)</f>
        <v>4</v>
      </c>
      <c r="AY431" s="9">
        <f>VLOOKUP($E431,'ALL-GTK-SD-SMP-SMA-SMK-SLB'!$F$14:$CG$713,'ALL-GTK-SD-SMP-SMA-SMK-SLB'!AZ$7,FALSE)</f>
        <v>2</v>
      </c>
      <c r="AZ431" s="9">
        <f>VLOOKUP($E431,'ALL-GTK-SD-SMP-SMA-SMK-SLB'!$F$14:$CG$713,'ALL-GTK-SD-SMP-SMA-SMK-SLB'!BA$7,FALSE)</f>
        <v>0</v>
      </c>
      <c r="BA431" s="9">
        <f>VLOOKUP($E431,'ALL-GTK-SD-SMP-SMA-SMK-SLB'!$F$14:$CG$713,'ALL-GTK-SD-SMP-SMA-SMK-SLB'!BB$7,FALSE)</f>
        <v>0</v>
      </c>
      <c r="BB431" s="9">
        <f>VLOOKUP($E431,'ALL-GTK-SD-SMP-SMA-SMK-SLB'!$F$14:$CG$713,'ALL-GTK-SD-SMP-SMA-SMK-SLB'!BC$7,FALSE)</f>
        <v>0</v>
      </c>
      <c r="BC431" s="9">
        <f>VLOOKUP($E431,'ALL-GTK-SD-SMP-SMA-SMK-SLB'!$F$14:$CG$713,'ALL-GTK-SD-SMP-SMA-SMK-SLB'!BD$7,FALSE)</f>
        <v>0</v>
      </c>
      <c r="BD431" s="310">
        <f t="shared" si="236"/>
        <v>0</v>
      </c>
      <c r="BE431" s="310">
        <f t="shared" si="237"/>
        <v>0</v>
      </c>
      <c r="BF431" s="10">
        <f t="shared" si="238"/>
        <v>0</v>
      </c>
      <c r="BG431" s="311">
        <f t="shared" si="239"/>
        <v>4</v>
      </c>
      <c r="BH431" s="311">
        <f t="shared" si="240"/>
        <v>2</v>
      </c>
      <c r="BI431" s="10">
        <f t="shared" si="241"/>
        <v>6</v>
      </c>
      <c r="BJ431" s="44">
        <f t="shared" si="242"/>
        <v>4</v>
      </c>
      <c r="BK431" s="44">
        <f t="shared" si="243"/>
        <v>2</v>
      </c>
      <c r="BL431" s="11">
        <f t="shared" si="244"/>
        <v>6</v>
      </c>
      <c r="BM431" s="9">
        <f>VLOOKUP($E431,'ALL-GTK-SD-SMP-SMA-SMK-SLB'!$F$14:$CG$713,'ALL-GTK-SD-SMP-SMA-SMK-SLB'!BN$7,FALSE)</f>
        <v>0</v>
      </c>
      <c r="BN431" s="9">
        <f>VLOOKUP($E431,'ALL-GTK-SD-SMP-SMA-SMK-SLB'!$F$14:$CG$713,'ALL-GTK-SD-SMP-SMA-SMK-SLB'!BO$7,FALSE)</f>
        <v>0</v>
      </c>
      <c r="BO431" s="9">
        <f>VLOOKUP($E431,'ALL-GTK-SD-SMP-SMA-SMK-SLB'!$F$14:$CG$713,'ALL-GTK-SD-SMP-SMA-SMK-SLB'!BP$7,FALSE)</f>
        <v>0</v>
      </c>
      <c r="BP431" s="9">
        <f>VLOOKUP($E431,'ALL-GTK-SD-SMP-SMA-SMK-SLB'!$F$14:$CG$713,'ALL-GTK-SD-SMP-SMA-SMK-SLB'!BQ$7,FALSE)</f>
        <v>0</v>
      </c>
      <c r="BQ431" s="9">
        <f>VLOOKUP($E431,'ALL-GTK-SD-SMP-SMA-SMK-SLB'!$F$14:$CG$713,'ALL-GTK-SD-SMP-SMA-SMK-SLB'!BR$7,FALSE)</f>
        <v>0</v>
      </c>
      <c r="BR431" s="9">
        <f>VLOOKUP($E431,'ALL-GTK-SD-SMP-SMA-SMK-SLB'!$F$14:$CG$713,'ALL-GTK-SD-SMP-SMA-SMK-SLB'!BS$7,FALSE)</f>
        <v>0</v>
      </c>
      <c r="BS431" s="9">
        <f>VLOOKUP($E431,'ALL-GTK-SD-SMP-SMA-SMK-SLB'!$F$14:$CG$713,'ALL-GTK-SD-SMP-SMA-SMK-SLB'!BT$7,FALSE)</f>
        <v>0</v>
      </c>
      <c r="BT431" s="9">
        <f>VLOOKUP($E431,'ALL-GTK-SD-SMP-SMA-SMK-SLB'!$F$14:$CG$713,'ALL-GTK-SD-SMP-SMA-SMK-SLB'!BU$7,FALSE)</f>
        <v>0</v>
      </c>
      <c r="BU431" s="299">
        <f t="shared" si="245"/>
        <v>0</v>
      </c>
      <c r="BV431" s="299">
        <f t="shared" si="246"/>
        <v>0</v>
      </c>
      <c r="BW431" s="44">
        <f t="shared" si="247"/>
        <v>0</v>
      </c>
      <c r="BX431" s="44">
        <f t="shared" si="248"/>
        <v>0</v>
      </c>
      <c r="BY431" s="11">
        <f t="shared" si="249"/>
        <v>0</v>
      </c>
      <c r="BZ431" s="14">
        <f t="shared" si="250"/>
        <v>4</v>
      </c>
      <c r="CA431" s="14">
        <f t="shared" si="251"/>
        <v>2</v>
      </c>
      <c r="CB431" s="13">
        <f t="shared" si="252"/>
        <v>0</v>
      </c>
      <c r="CC431" s="13">
        <f t="shared" si="253"/>
        <v>0</v>
      </c>
      <c r="CD431" s="312">
        <f t="shared" si="254"/>
        <v>4</v>
      </c>
      <c r="CE431" s="312">
        <f t="shared" si="255"/>
        <v>2</v>
      </c>
      <c r="CF431" s="313">
        <f t="shared" si="256"/>
        <v>6</v>
      </c>
      <c r="CG431" s="302" t="str">
        <f t="shared" si="257"/>
        <v>OK</v>
      </c>
    </row>
    <row r="432" spans="1:85" ht="14.25" x14ac:dyDescent="0.25">
      <c r="A432" s="6">
        <v>420</v>
      </c>
      <c r="B432" s="495">
        <v>420</v>
      </c>
      <c r="C432" s="495" t="s">
        <v>6</v>
      </c>
      <c r="D432" s="496" t="s">
        <v>31</v>
      </c>
      <c r="E432" s="626">
        <v>20319103</v>
      </c>
      <c r="F432" s="627" t="s">
        <v>688</v>
      </c>
      <c r="G432" s="624" t="s">
        <v>52</v>
      </c>
      <c r="H432" s="9">
        <f>VLOOKUP($E432,'ALL-GTK-SD-SMP-SMA-SMK-SLB'!$F$14:$CG$713,'ALL-GTK-SD-SMP-SMA-SMK-SLB'!I$7,FALSE)</f>
        <v>0</v>
      </c>
      <c r="I432" s="9">
        <f>VLOOKUP($E432,'ALL-GTK-SD-SMP-SMA-SMK-SLB'!$F$14:$CG$713,'ALL-GTK-SD-SMP-SMA-SMK-SLB'!J$7,FALSE)</f>
        <v>0</v>
      </c>
      <c r="J432" s="9">
        <f>VLOOKUP($E432,'ALL-GTK-SD-SMP-SMA-SMK-SLB'!$F$14:$CG$713,'ALL-GTK-SD-SMP-SMA-SMK-SLB'!K$7,FALSE)</f>
        <v>0</v>
      </c>
      <c r="K432" s="9">
        <f>VLOOKUP($E432,'ALL-GTK-SD-SMP-SMA-SMK-SLB'!$F$14:$CG$713,'ALL-GTK-SD-SMP-SMA-SMK-SLB'!L$7,FALSE)</f>
        <v>0</v>
      </c>
      <c r="L432" s="9">
        <f>VLOOKUP($E432,'ALL-GTK-SD-SMP-SMA-SMK-SLB'!$F$14:$CG$713,'ALL-GTK-SD-SMP-SMA-SMK-SLB'!M$7,FALSE)</f>
        <v>1</v>
      </c>
      <c r="M432" s="9">
        <f>VLOOKUP($E432,'ALL-GTK-SD-SMP-SMA-SMK-SLB'!$F$14:$CG$713,'ALL-GTK-SD-SMP-SMA-SMK-SLB'!N$7,FALSE)</f>
        <v>0</v>
      </c>
      <c r="N432" s="9">
        <f>VLOOKUP($E432,'ALL-GTK-SD-SMP-SMA-SMK-SLB'!$F$14:$CG$713,'ALL-GTK-SD-SMP-SMA-SMK-SLB'!O$7,FALSE)</f>
        <v>1</v>
      </c>
      <c r="O432" s="9">
        <f>VLOOKUP($E432,'ALL-GTK-SD-SMP-SMA-SMK-SLB'!$F$14:$CG$713,'ALL-GTK-SD-SMP-SMA-SMK-SLB'!P$7,FALSE)</f>
        <v>3</v>
      </c>
      <c r="P432" s="299">
        <f t="shared" si="222"/>
        <v>2</v>
      </c>
      <c r="Q432" s="299">
        <f t="shared" si="223"/>
        <v>3</v>
      </c>
      <c r="R432" s="300">
        <f t="shared" si="224"/>
        <v>5</v>
      </c>
      <c r="S432" s="9">
        <f>VLOOKUP($E432,'ALL-GTK-SD-SMP-SMA-SMK-SLB'!$F$14:$CG$713,'ALL-GTK-SD-SMP-SMA-SMK-SLB'!T$7,FALSE)</f>
        <v>0</v>
      </c>
      <c r="T432" s="9">
        <f>VLOOKUP($E432,'ALL-GTK-SD-SMP-SMA-SMK-SLB'!$F$14:$CG$713,'ALL-GTK-SD-SMP-SMA-SMK-SLB'!U$7,FALSE)</f>
        <v>0</v>
      </c>
      <c r="U432" s="9">
        <f>VLOOKUP($E432,'ALL-GTK-SD-SMP-SMA-SMK-SLB'!$F$14:$CG$713,'ALL-GTK-SD-SMP-SMA-SMK-SLB'!V$7,FALSE)</f>
        <v>0</v>
      </c>
      <c r="V432" s="9">
        <f>VLOOKUP($E432,'ALL-GTK-SD-SMP-SMA-SMK-SLB'!$F$14:$CG$713,'ALL-GTK-SD-SMP-SMA-SMK-SLB'!W$7,FALSE)</f>
        <v>0</v>
      </c>
      <c r="W432" s="9">
        <f>VLOOKUP($E432,'ALL-GTK-SD-SMP-SMA-SMK-SLB'!$F$14:$CG$713,'ALL-GTK-SD-SMP-SMA-SMK-SLB'!X$7,FALSE)</f>
        <v>2</v>
      </c>
      <c r="X432" s="9">
        <f>VLOOKUP($E432,'ALL-GTK-SD-SMP-SMA-SMK-SLB'!$F$14:$CG$713,'ALL-GTK-SD-SMP-SMA-SMK-SLB'!Y$7,FALSE)</f>
        <v>2</v>
      </c>
      <c r="Y432" s="299">
        <f t="shared" si="225"/>
        <v>2</v>
      </c>
      <c r="Z432" s="299">
        <f t="shared" si="226"/>
        <v>2</v>
      </c>
      <c r="AA432" s="10">
        <f t="shared" si="227"/>
        <v>4</v>
      </c>
      <c r="AB432" s="44">
        <f t="shared" si="228"/>
        <v>4</v>
      </c>
      <c r="AC432" s="44">
        <f t="shared" si="229"/>
        <v>5</v>
      </c>
      <c r="AD432" s="11">
        <f t="shared" si="230"/>
        <v>9</v>
      </c>
      <c r="AE432" s="9">
        <f>VLOOKUP($E432,'ALL-GTK-SD-SMP-SMA-SMK-SLB'!$F$14:$CG$713,'ALL-GTK-SD-SMP-SMA-SMK-SLB'!AF$7,FALSE)</f>
        <v>1</v>
      </c>
      <c r="AF432" s="9">
        <f>VLOOKUP($E432,'ALL-GTK-SD-SMP-SMA-SMK-SLB'!$F$14:$CG$713,'ALL-GTK-SD-SMP-SMA-SMK-SLB'!AG$7,FALSE)</f>
        <v>4</v>
      </c>
      <c r="AG432" s="10">
        <f t="shared" si="231"/>
        <v>5</v>
      </c>
      <c r="AH432" s="9">
        <f>VLOOKUP($E432,'ALL-GTK-SD-SMP-SMA-SMK-SLB'!$F$14:$CG$713,'ALL-GTK-SD-SMP-SMA-SMK-SLB'!AI$7,FALSE)</f>
        <v>3</v>
      </c>
      <c r="AI432" s="9">
        <f>VLOOKUP($E432,'ALL-GTK-SD-SMP-SMA-SMK-SLB'!$F$14:$CG$713,'ALL-GTK-SD-SMP-SMA-SMK-SLB'!AJ$7,FALSE)</f>
        <v>1</v>
      </c>
      <c r="AJ432" s="10">
        <f t="shared" si="232"/>
        <v>4</v>
      </c>
      <c r="AK432" s="44">
        <f t="shared" si="233"/>
        <v>4</v>
      </c>
      <c r="AL432" s="44">
        <f t="shared" si="234"/>
        <v>5</v>
      </c>
      <c r="AM432" s="11">
        <f t="shared" si="235"/>
        <v>9</v>
      </c>
      <c r="AN432" s="299">
        <f>VLOOKUP($E432,'ALL-GTK-SD-SMP-SMA-SMK-SLB'!$F$14:$CG$713,'ALL-GTK-SD-SMP-SMA-SMK-SLB'!AO$7,FALSE)</f>
        <v>0</v>
      </c>
      <c r="AO432" s="299">
        <f>VLOOKUP($E432,'ALL-GTK-SD-SMP-SMA-SMK-SLB'!$F$14:$CG$713,'ALL-GTK-SD-SMP-SMA-SMK-SLB'!AP$7,FALSE)</f>
        <v>0</v>
      </c>
      <c r="AP432" s="9">
        <f>VLOOKUP($E432,'ALL-GTK-SD-SMP-SMA-SMK-SLB'!$F$14:$CG$713,'ALL-GTK-SD-SMP-SMA-SMK-SLB'!AQ$7,FALSE)</f>
        <v>0</v>
      </c>
      <c r="AQ432" s="9">
        <f>VLOOKUP($E432,'ALL-GTK-SD-SMP-SMA-SMK-SLB'!$F$14:$CG$713,'ALL-GTK-SD-SMP-SMA-SMK-SLB'!AR$7,FALSE)</f>
        <v>0</v>
      </c>
      <c r="AR432" s="9">
        <f>VLOOKUP($E432,'ALL-GTK-SD-SMP-SMA-SMK-SLB'!$F$14:$CG$713,'ALL-GTK-SD-SMP-SMA-SMK-SLB'!AS$7,FALSE)</f>
        <v>0</v>
      </c>
      <c r="AS432" s="9">
        <f>VLOOKUP($E432,'ALL-GTK-SD-SMP-SMA-SMK-SLB'!$F$14:$CG$713,'ALL-GTK-SD-SMP-SMA-SMK-SLB'!AT$7,FALSE)</f>
        <v>2</v>
      </c>
      <c r="AT432" s="9">
        <f>VLOOKUP($E432,'ALL-GTK-SD-SMP-SMA-SMK-SLB'!$F$14:$CG$713,'ALL-GTK-SD-SMP-SMA-SMK-SLB'!AU$7,FALSE)</f>
        <v>0</v>
      </c>
      <c r="AU432" s="9">
        <f>VLOOKUP($E432,'ALL-GTK-SD-SMP-SMA-SMK-SLB'!$F$14:$CG$713,'ALL-GTK-SD-SMP-SMA-SMK-SLB'!AV$7,FALSE)</f>
        <v>0</v>
      </c>
      <c r="AV432" s="9">
        <f>VLOOKUP($E432,'ALL-GTK-SD-SMP-SMA-SMK-SLB'!$F$14:$CG$713,'ALL-GTK-SD-SMP-SMA-SMK-SLB'!AW$7,FALSE)</f>
        <v>0</v>
      </c>
      <c r="AW432" s="9">
        <f>VLOOKUP($E432,'ALL-GTK-SD-SMP-SMA-SMK-SLB'!$F$14:$CG$713,'ALL-GTK-SD-SMP-SMA-SMK-SLB'!AX$7,FALSE)</f>
        <v>0</v>
      </c>
      <c r="AX432" s="9">
        <f>VLOOKUP($E432,'ALL-GTK-SD-SMP-SMA-SMK-SLB'!$F$14:$CG$713,'ALL-GTK-SD-SMP-SMA-SMK-SLB'!AY$7,FALSE)</f>
        <v>4</v>
      </c>
      <c r="AY432" s="9">
        <f>VLOOKUP($E432,'ALL-GTK-SD-SMP-SMA-SMK-SLB'!$F$14:$CG$713,'ALL-GTK-SD-SMP-SMA-SMK-SLB'!AZ$7,FALSE)</f>
        <v>3</v>
      </c>
      <c r="AZ432" s="9">
        <f>VLOOKUP($E432,'ALL-GTK-SD-SMP-SMA-SMK-SLB'!$F$14:$CG$713,'ALL-GTK-SD-SMP-SMA-SMK-SLB'!BA$7,FALSE)</f>
        <v>0</v>
      </c>
      <c r="BA432" s="9">
        <f>VLOOKUP($E432,'ALL-GTK-SD-SMP-SMA-SMK-SLB'!$F$14:$CG$713,'ALL-GTK-SD-SMP-SMA-SMK-SLB'!BB$7,FALSE)</f>
        <v>0</v>
      </c>
      <c r="BB432" s="9">
        <f>VLOOKUP($E432,'ALL-GTK-SD-SMP-SMA-SMK-SLB'!$F$14:$CG$713,'ALL-GTK-SD-SMP-SMA-SMK-SLB'!BC$7,FALSE)</f>
        <v>0</v>
      </c>
      <c r="BC432" s="9">
        <f>VLOOKUP($E432,'ALL-GTK-SD-SMP-SMA-SMK-SLB'!$F$14:$CG$713,'ALL-GTK-SD-SMP-SMA-SMK-SLB'!BD$7,FALSE)</f>
        <v>0</v>
      </c>
      <c r="BD432" s="310">
        <f t="shared" si="236"/>
        <v>0</v>
      </c>
      <c r="BE432" s="310">
        <f t="shared" si="237"/>
        <v>2</v>
      </c>
      <c r="BF432" s="10">
        <f t="shared" si="238"/>
        <v>2</v>
      </c>
      <c r="BG432" s="311">
        <f t="shared" si="239"/>
        <v>4</v>
      </c>
      <c r="BH432" s="311">
        <f t="shared" si="240"/>
        <v>3</v>
      </c>
      <c r="BI432" s="10">
        <f t="shared" si="241"/>
        <v>7</v>
      </c>
      <c r="BJ432" s="44">
        <f t="shared" si="242"/>
        <v>4</v>
      </c>
      <c r="BK432" s="44">
        <f t="shared" si="243"/>
        <v>5</v>
      </c>
      <c r="BL432" s="11">
        <f t="shared" si="244"/>
        <v>9</v>
      </c>
      <c r="BM432" s="9">
        <f>VLOOKUP($E432,'ALL-GTK-SD-SMP-SMA-SMK-SLB'!$F$14:$CG$713,'ALL-GTK-SD-SMP-SMA-SMK-SLB'!BN$7,FALSE)</f>
        <v>0</v>
      </c>
      <c r="BN432" s="9">
        <f>VLOOKUP($E432,'ALL-GTK-SD-SMP-SMA-SMK-SLB'!$F$14:$CG$713,'ALL-GTK-SD-SMP-SMA-SMK-SLB'!BO$7,FALSE)</f>
        <v>0</v>
      </c>
      <c r="BO432" s="9">
        <f>VLOOKUP($E432,'ALL-GTK-SD-SMP-SMA-SMK-SLB'!$F$14:$CG$713,'ALL-GTK-SD-SMP-SMA-SMK-SLB'!BP$7,FALSE)</f>
        <v>0</v>
      </c>
      <c r="BP432" s="9">
        <f>VLOOKUP($E432,'ALL-GTK-SD-SMP-SMA-SMK-SLB'!$F$14:$CG$713,'ALL-GTK-SD-SMP-SMA-SMK-SLB'!BQ$7,FALSE)</f>
        <v>0</v>
      </c>
      <c r="BQ432" s="9">
        <f>VLOOKUP($E432,'ALL-GTK-SD-SMP-SMA-SMK-SLB'!$F$14:$CG$713,'ALL-GTK-SD-SMP-SMA-SMK-SLB'!BR$7,FALSE)</f>
        <v>0</v>
      </c>
      <c r="BR432" s="9">
        <f>VLOOKUP($E432,'ALL-GTK-SD-SMP-SMA-SMK-SLB'!$F$14:$CG$713,'ALL-GTK-SD-SMP-SMA-SMK-SLB'!BS$7,FALSE)</f>
        <v>0</v>
      </c>
      <c r="BS432" s="9">
        <f>VLOOKUP($E432,'ALL-GTK-SD-SMP-SMA-SMK-SLB'!$F$14:$CG$713,'ALL-GTK-SD-SMP-SMA-SMK-SLB'!BT$7,FALSE)</f>
        <v>0</v>
      </c>
      <c r="BT432" s="9">
        <f>VLOOKUP($E432,'ALL-GTK-SD-SMP-SMA-SMK-SLB'!$F$14:$CG$713,'ALL-GTK-SD-SMP-SMA-SMK-SLB'!BU$7,FALSE)</f>
        <v>0</v>
      </c>
      <c r="BU432" s="299">
        <f t="shared" si="245"/>
        <v>0</v>
      </c>
      <c r="BV432" s="299">
        <f t="shared" si="246"/>
        <v>0</v>
      </c>
      <c r="BW432" s="44">
        <f t="shared" si="247"/>
        <v>0</v>
      </c>
      <c r="BX432" s="44">
        <f t="shared" si="248"/>
        <v>0</v>
      </c>
      <c r="BY432" s="11">
        <f t="shared" si="249"/>
        <v>0</v>
      </c>
      <c r="BZ432" s="14">
        <f t="shared" si="250"/>
        <v>4</v>
      </c>
      <c r="CA432" s="14">
        <f t="shared" si="251"/>
        <v>5</v>
      </c>
      <c r="CB432" s="13">
        <f t="shared" si="252"/>
        <v>0</v>
      </c>
      <c r="CC432" s="13">
        <f t="shared" si="253"/>
        <v>0</v>
      </c>
      <c r="CD432" s="312">
        <f t="shared" si="254"/>
        <v>4</v>
      </c>
      <c r="CE432" s="312">
        <f t="shared" si="255"/>
        <v>5</v>
      </c>
      <c r="CF432" s="313">
        <f t="shared" si="256"/>
        <v>9</v>
      </c>
      <c r="CG432" s="302" t="str">
        <f t="shared" si="257"/>
        <v>OK</v>
      </c>
    </row>
    <row r="433" spans="1:85" ht="14.25" x14ac:dyDescent="0.25">
      <c r="A433" s="6">
        <v>421</v>
      </c>
      <c r="B433" s="495">
        <v>421</v>
      </c>
      <c r="C433" s="495" t="s">
        <v>6</v>
      </c>
      <c r="D433" s="496" t="s">
        <v>31</v>
      </c>
      <c r="E433" s="626">
        <v>20319102</v>
      </c>
      <c r="F433" s="627" t="s">
        <v>689</v>
      </c>
      <c r="G433" s="624" t="s">
        <v>52</v>
      </c>
      <c r="H433" s="9">
        <f>VLOOKUP($E433,'ALL-GTK-SD-SMP-SMA-SMK-SLB'!$F$14:$CG$713,'ALL-GTK-SD-SMP-SMA-SMK-SLB'!I$7,FALSE)</f>
        <v>0</v>
      </c>
      <c r="I433" s="9">
        <f>VLOOKUP($E433,'ALL-GTK-SD-SMP-SMA-SMK-SLB'!$F$14:$CG$713,'ALL-GTK-SD-SMP-SMA-SMK-SLB'!J$7,FALSE)</f>
        <v>0</v>
      </c>
      <c r="J433" s="9">
        <f>VLOOKUP($E433,'ALL-GTK-SD-SMP-SMA-SMK-SLB'!$F$14:$CG$713,'ALL-GTK-SD-SMP-SMA-SMK-SLB'!K$7,FALSE)</f>
        <v>1</v>
      </c>
      <c r="K433" s="9">
        <f>VLOOKUP($E433,'ALL-GTK-SD-SMP-SMA-SMK-SLB'!$F$14:$CG$713,'ALL-GTK-SD-SMP-SMA-SMK-SLB'!L$7,FALSE)</f>
        <v>0</v>
      </c>
      <c r="L433" s="9">
        <f>VLOOKUP($E433,'ALL-GTK-SD-SMP-SMA-SMK-SLB'!$F$14:$CG$713,'ALL-GTK-SD-SMP-SMA-SMK-SLB'!M$7,FALSE)</f>
        <v>1</v>
      </c>
      <c r="M433" s="9">
        <f>VLOOKUP($E433,'ALL-GTK-SD-SMP-SMA-SMK-SLB'!$F$14:$CG$713,'ALL-GTK-SD-SMP-SMA-SMK-SLB'!N$7,FALSE)</f>
        <v>1</v>
      </c>
      <c r="N433" s="9">
        <f>VLOOKUP($E433,'ALL-GTK-SD-SMP-SMA-SMK-SLB'!$F$14:$CG$713,'ALL-GTK-SD-SMP-SMA-SMK-SLB'!O$7,FALSE)</f>
        <v>1</v>
      </c>
      <c r="O433" s="9">
        <f>VLOOKUP($E433,'ALL-GTK-SD-SMP-SMA-SMK-SLB'!$F$14:$CG$713,'ALL-GTK-SD-SMP-SMA-SMK-SLB'!P$7,FALSE)</f>
        <v>1</v>
      </c>
      <c r="P433" s="299">
        <f t="shared" si="222"/>
        <v>3</v>
      </c>
      <c r="Q433" s="299">
        <f t="shared" si="223"/>
        <v>2</v>
      </c>
      <c r="R433" s="300">
        <f t="shared" si="224"/>
        <v>5</v>
      </c>
      <c r="S433" s="9">
        <f>VLOOKUP($E433,'ALL-GTK-SD-SMP-SMA-SMK-SLB'!$F$14:$CG$713,'ALL-GTK-SD-SMP-SMA-SMK-SLB'!T$7,FALSE)</f>
        <v>0</v>
      </c>
      <c r="T433" s="9">
        <f>VLOOKUP($E433,'ALL-GTK-SD-SMP-SMA-SMK-SLB'!$F$14:$CG$713,'ALL-GTK-SD-SMP-SMA-SMK-SLB'!U$7,FALSE)</f>
        <v>0</v>
      </c>
      <c r="U433" s="9">
        <f>VLOOKUP($E433,'ALL-GTK-SD-SMP-SMA-SMK-SLB'!$F$14:$CG$713,'ALL-GTK-SD-SMP-SMA-SMK-SLB'!V$7,FALSE)</f>
        <v>0</v>
      </c>
      <c r="V433" s="9">
        <f>VLOOKUP($E433,'ALL-GTK-SD-SMP-SMA-SMK-SLB'!$F$14:$CG$713,'ALL-GTK-SD-SMP-SMA-SMK-SLB'!W$7,FALSE)</f>
        <v>0</v>
      </c>
      <c r="W433" s="9">
        <f>VLOOKUP($E433,'ALL-GTK-SD-SMP-SMA-SMK-SLB'!$F$14:$CG$713,'ALL-GTK-SD-SMP-SMA-SMK-SLB'!X$7,FALSE)</f>
        <v>0</v>
      </c>
      <c r="X433" s="9">
        <f>VLOOKUP($E433,'ALL-GTK-SD-SMP-SMA-SMK-SLB'!$F$14:$CG$713,'ALL-GTK-SD-SMP-SMA-SMK-SLB'!Y$7,FALSE)</f>
        <v>4</v>
      </c>
      <c r="Y433" s="299">
        <f t="shared" si="225"/>
        <v>0</v>
      </c>
      <c r="Z433" s="299">
        <f t="shared" si="226"/>
        <v>4</v>
      </c>
      <c r="AA433" s="10">
        <f t="shared" si="227"/>
        <v>4</v>
      </c>
      <c r="AB433" s="44">
        <f t="shared" si="228"/>
        <v>3</v>
      </c>
      <c r="AC433" s="44">
        <f t="shared" si="229"/>
        <v>6</v>
      </c>
      <c r="AD433" s="11">
        <f t="shared" si="230"/>
        <v>9</v>
      </c>
      <c r="AE433" s="9">
        <f>VLOOKUP($E433,'ALL-GTK-SD-SMP-SMA-SMK-SLB'!$F$14:$CG$713,'ALL-GTK-SD-SMP-SMA-SMK-SLB'!AF$7,FALSE)</f>
        <v>1</v>
      </c>
      <c r="AF433" s="9">
        <f>VLOOKUP($E433,'ALL-GTK-SD-SMP-SMA-SMK-SLB'!$F$14:$CG$713,'ALL-GTK-SD-SMP-SMA-SMK-SLB'!AG$7,FALSE)</f>
        <v>6</v>
      </c>
      <c r="AG433" s="10">
        <f t="shared" si="231"/>
        <v>7</v>
      </c>
      <c r="AH433" s="9">
        <f>VLOOKUP($E433,'ALL-GTK-SD-SMP-SMA-SMK-SLB'!$F$14:$CG$713,'ALL-GTK-SD-SMP-SMA-SMK-SLB'!AI$7,FALSE)</f>
        <v>2</v>
      </c>
      <c r="AI433" s="9">
        <f>VLOOKUP($E433,'ALL-GTK-SD-SMP-SMA-SMK-SLB'!$F$14:$CG$713,'ALL-GTK-SD-SMP-SMA-SMK-SLB'!AJ$7,FALSE)</f>
        <v>0</v>
      </c>
      <c r="AJ433" s="10">
        <f t="shared" si="232"/>
        <v>2</v>
      </c>
      <c r="AK433" s="44">
        <f t="shared" si="233"/>
        <v>3</v>
      </c>
      <c r="AL433" s="44">
        <f t="shared" si="234"/>
        <v>6</v>
      </c>
      <c r="AM433" s="11">
        <f t="shared" si="235"/>
        <v>9</v>
      </c>
      <c r="AN433" s="299">
        <f>VLOOKUP($E433,'ALL-GTK-SD-SMP-SMA-SMK-SLB'!$F$14:$CG$713,'ALL-GTK-SD-SMP-SMA-SMK-SLB'!AO$7,FALSE)</f>
        <v>0</v>
      </c>
      <c r="AO433" s="299">
        <f>VLOOKUP($E433,'ALL-GTK-SD-SMP-SMA-SMK-SLB'!$F$14:$CG$713,'ALL-GTK-SD-SMP-SMA-SMK-SLB'!AP$7,FALSE)</f>
        <v>1</v>
      </c>
      <c r="AP433" s="9">
        <f>VLOOKUP($E433,'ALL-GTK-SD-SMP-SMA-SMK-SLB'!$F$14:$CG$713,'ALL-GTK-SD-SMP-SMA-SMK-SLB'!AQ$7,FALSE)</f>
        <v>0</v>
      </c>
      <c r="AQ433" s="9">
        <f>VLOOKUP($E433,'ALL-GTK-SD-SMP-SMA-SMK-SLB'!$F$14:$CG$713,'ALL-GTK-SD-SMP-SMA-SMK-SLB'!AR$7,FALSE)</f>
        <v>0</v>
      </c>
      <c r="AR433" s="9">
        <f>VLOOKUP($E433,'ALL-GTK-SD-SMP-SMA-SMK-SLB'!$F$14:$CG$713,'ALL-GTK-SD-SMP-SMA-SMK-SLB'!AS$7,FALSE)</f>
        <v>0</v>
      </c>
      <c r="AS433" s="9">
        <f>VLOOKUP($E433,'ALL-GTK-SD-SMP-SMA-SMK-SLB'!$F$14:$CG$713,'ALL-GTK-SD-SMP-SMA-SMK-SLB'!AT$7,FALSE)</f>
        <v>0</v>
      </c>
      <c r="AT433" s="9">
        <f>VLOOKUP($E433,'ALL-GTK-SD-SMP-SMA-SMK-SLB'!$F$14:$CG$713,'ALL-GTK-SD-SMP-SMA-SMK-SLB'!AU$7,FALSE)</f>
        <v>0</v>
      </c>
      <c r="AU433" s="9">
        <f>VLOOKUP($E433,'ALL-GTK-SD-SMP-SMA-SMK-SLB'!$F$14:$CG$713,'ALL-GTK-SD-SMP-SMA-SMK-SLB'!AV$7,FALSE)</f>
        <v>0</v>
      </c>
      <c r="AV433" s="9">
        <f>VLOOKUP($E433,'ALL-GTK-SD-SMP-SMA-SMK-SLB'!$F$14:$CG$713,'ALL-GTK-SD-SMP-SMA-SMK-SLB'!AW$7,FALSE)</f>
        <v>0</v>
      </c>
      <c r="AW433" s="9">
        <f>VLOOKUP($E433,'ALL-GTK-SD-SMP-SMA-SMK-SLB'!$F$14:$CG$713,'ALL-GTK-SD-SMP-SMA-SMK-SLB'!AX$7,FALSE)</f>
        <v>0</v>
      </c>
      <c r="AX433" s="9">
        <f>VLOOKUP($E433,'ALL-GTK-SD-SMP-SMA-SMK-SLB'!$F$14:$CG$713,'ALL-GTK-SD-SMP-SMA-SMK-SLB'!AY$7,FALSE)</f>
        <v>3</v>
      </c>
      <c r="AY433" s="9">
        <f>VLOOKUP($E433,'ALL-GTK-SD-SMP-SMA-SMK-SLB'!$F$14:$CG$713,'ALL-GTK-SD-SMP-SMA-SMK-SLB'!AZ$7,FALSE)</f>
        <v>5</v>
      </c>
      <c r="AZ433" s="9">
        <f>VLOOKUP($E433,'ALL-GTK-SD-SMP-SMA-SMK-SLB'!$F$14:$CG$713,'ALL-GTK-SD-SMP-SMA-SMK-SLB'!BA$7,FALSE)</f>
        <v>0</v>
      </c>
      <c r="BA433" s="9">
        <f>VLOOKUP($E433,'ALL-GTK-SD-SMP-SMA-SMK-SLB'!$F$14:$CG$713,'ALL-GTK-SD-SMP-SMA-SMK-SLB'!BB$7,FALSE)</f>
        <v>0</v>
      </c>
      <c r="BB433" s="9">
        <f>VLOOKUP($E433,'ALL-GTK-SD-SMP-SMA-SMK-SLB'!$F$14:$CG$713,'ALL-GTK-SD-SMP-SMA-SMK-SLB'!BC$7,FALSE)</f>
        <v>0</v>
      </c>
      <c r="BC433" s="9">
        <f>VLOOKUP($E433,'ALL-GTK-SD-SMP-SMA-SMK-SLB'!$F$14:$CG$713,'ALL-GTK-SD-SMP-SMA-SMK-SLB'!BD$7,FALSE)</f>
        <v>0</v>
      </c>
      <c r="BD433" s="310">
        <f t="shared" si="236"/>
        <v>0</v>
      </c>
      <c r="BE433" s="310">
        <f t="shared" si="237"/>
        <v>1</v>
      </c>
      <c r="BF433" s="10">
        <f t="shared" si="238"/>
        <v>1</v>
      </c>
      <c r="BG433" s="311">
        <f t="shared" si="239"/>
        <v>3</v>
      </c>
      <c r="BH433" s="311">
        <f t="shared" si="240"/>
        <v>5</v>
      </c>
      <c r="BI433" s="10">
        <f t="shared" si="241"/>
        <v>8</v>
      </c>
      <c r="BJ433" s="44">
        <f t="shared" si="242"/>
        <v>3</v>
      </c>
      <c r="BK433" s="44">
        <f t="shared" si="243"/>
        <v>6</v>
      </c>
      <c r="BL433" s="11">
        <f t="shared" si="244"/>
        <v>9</v>
      </c>
      <c r="BM433" s="9">
        <f>VLOOKUP($E433,'ALL-GTK-SD-SMP-SMA-SMK-SLB'!$F$14:$CG$713,'ALL-GTK-SD-SMP-SMA-SMK-SLB'!BN$7,FALSE)</f>
        <v>0</v>
      </c>
      <c r="BN433" s="9">
        <f>VLOOKUP($E433,'ALL-GTK-SD-SMP-SMA-SMK-SLB'!$F$14:$CG$713,'ALL-GTK-SD-SMP-SMA-SMK-SLB'!BO$7,FALSE)</f>
        <v>0</v>
      </c>
      <c r="BO433" s="9">
        <f>VLOOKUP($E433,'ALL-GTK-SD-SMP-SMA-SMK-SLB'!$F$14:$CG$713,'ALL-GTK-SD-SMP-SMA-SMK-SLB'!BP$7,FALSE)</f>
        <v>0</v>
      </c>
      <c r="BP433" s="9">
        <f>VLOOKUP($E433,'ALL-GTK-SD-SMP-SMA-SMK-SLB'!$F$14:$CG$713,'ALL-GTK-SD-SMP-SMA-SMK-SLB'!BQ$7,FALSE)</f>
        <v>0</v>
      </c>
      <c r="BQ433" s="9">
        <f>VLOOKUP($E433,'ALL-GTK-SD-SMP-SMA-SMK-SLB'!$F$14:$CG$713,'ALL-GTK-SD-SMP-SMA-SMK-SLB'!BR$7,FALSE)</f>
        <v>0</v>
      </c>
      <c r="BR433" s="9">
        <f>VLOOKUP($E433,'ALL-GTK-SD-SMP-SMA-SMK-SLB'!$F$14:$CG$713,'ALL-GTK-SD-SMP-SMA-SMK-SLB'!BS$7,FALSE)</f>
        <v>0</v>
      </c>
      <c r="BS433" s="9">
        <f>VLOOKUP($E433,'ALL-GTK-SD-SMP-SMA-SMK-SLB'!$F$14:$CG$713,'ALL-GTK-SD-SMP-SMA-SMK-SLB'!BT$7,FALSE)</f>
        <v>0</v>
      </c>
      <c r="BT433" s="9">
        <f>VLOOKUP($E433,'ALL-GTK-SD-SMP-SMA-SMK-SLB'!$F$14:$CG$713,'ALL-GTK-SD-SMP-SMA-SMK-SLB'!BU$7,FALSE)</f>
        <v>0</v>
      </c>
      <c r="BU433" s="299">
        <f t="shared" si="245"/>
        <v>0</v>
      </c>
      <c r="BV433" s="299">
        <f t="shared" si="246"/>
        <v>0</v>
      </c>
      <c r="BW433" s="44">
        <f t="shared" si="247"/>
        <v>0</v>
      </c>
      <c r="BX433" s="44">
        <f t="shared" si="248"/>
        <v>0</v>
      </c>
      <c r="BY433" s="11">
        <f t="shared" si="249"/>
        <v>0</v>
      </c>
      <c r="BZ433" s="14">
        <f t="shared" si="250"/>
        <v>3</v>
      </c>
      <c r="CA433" s="14">
        <f t="shared" si="251"/>
        <v>6</v>
      </c>
      <c r="CB433" s="13">
        <f t="shared" si="252"/>
        <v>0</v>
      </c>
      <c r="CC433" s="13">
        <f t="shared" si="253"/>
        <v>0</v>
      </c>
      <c r="CD433" s="312">
        <f t="shared" si="254"/>
        <v>3</v>
      </c>
      <c r="CE433" s="312">
        <f t="shared" si="255"/>
        <v>6</v>
      </c>
      <c r="CF433" s="313">
        <f t="shared" si="256"/>
        <v>9</v>
      </c>
      <c r="CG433" s="302" t="str">
        <f t="shared" si="257"/>
        <v>OK</v>
      </c>
    </row>
    <row r="434" spans="1:85" ht="14.25" x14ac:dyDescent="0.25">
      <c r="A434" s="6">
        <v>422</v>
      </c>
      <c r="B434" s="495">
        <v>422</v>
      </c>
      <c r="C434" s="495" t="s">
        <v>6</v>
      </c>
      <c r="D434" s="496" t="s">
        <v>31</v>
      </c>
      <c r="E434" s="626">
        <v>20319096</v>
      </c>
      <c r="F434" s="627" t="s">
        <v>690</v>
      </c>
      <c r="G434" s="624" t="s">
        <v>52</v>
      </c>
      <c r="H434" s="9">
        <f>VLOOKUP($E434,'ALL-GTK-SD-SMP-SMA-SMK-SLB'!$F$14:$CG$713,'ALL-GTK-SD-SMP-SMA-SMK-SLB'!I$7,FALSE)</f>
        <v>0</v>
      </c>
      <c r="I434" s="9">
        <f>VLOOKUP($E434,'ALL-GTK-SD-SMP-SMA-SMK-SLB'!$F$14:$CG$713,'ALL-GTK-SD-SMP-SMA-SMK-SLB'!J$7,FALSE)</f>
        <v>1</v>
      </c>
      <c r="J434" s="9">
        <f>VLOOKUP($E434,'ALL-GTK-SD-SMP-SMA-SMK-SLB'!$F$14:$CG$713,'ALL-GTK-SD-SMP-SMA-SMK-SLB'!K$7,FALSE)</f>
        <v>0</v>
      </c>
      <c r="K434" s="9">
        <f>VLOOKUP($E434,'ALL-GTK-SD-SMP-SMA-SMK-SLB'!$F$14:$CG$713,'ALL-GTK-SD-SMP-SMA-SMK-SLB'!L$7,FALSE)</f>
        <v>0</v>
      </c>
      <c r="L434" s="9">
        <f>VLOOKUP($E434,'ALL-GTK-SD-SMP-SMA-SMK-SLB'!$F$14:$CG$713,'ALL-GTK-SD-SMP-SMA-SMK-SLB'!M$7,FALSE)</f>
        <v>2</v>
      </c>
      <c r="M434" s="9">
        <f>VLOOKUP($E434,'ALL-GTK-SD-SMP-SMA-SMK-SLB'!$F$14:$CG$713,'ALL-GTK-SD-SMP-SMA-SMK-SLB'!N$7,FALSE)</f>
        <v>0</v>
      </c>
      <c r="N434" s="9">
        <f>VLOOKUP($E434,'ALL-GTK-SD-SMP-SMA-SMK-SLB'!$F$14:$CG$713,'ALL-GTK-SD-SMP-SMA-SMK-SLB'!O$7,FALSE)</f>
        <v>0</v>
      </c>
      <c r="O434" s="9">
        <f>VLOOKUP($E434,'ALL-GTK-SD-SMP-SMA-SMK-SLB'!$F$14:$CG$713,'ALL-GTK-SD-SMP-SMA-SMK-SLB'!P$7,FALSE)</f>
        <v>6</v>
      </c>
      <c r="P434" s="299">
        <f t="shared" si="222"/>
        <v>2</v>
      </c>
      <c r="Q434" s="299">
        <f t="shared" si="223"/>
        <v>7</v>
      </c>
      <c r="R434" s="300">
        <f t="shared" si="224"/>
        <v>9</v>
      </c>
      <c r="S434" s="9">
        <f>VLOOKUP($E434,'ALL-GTK-SD-SMP-SMA-SMK-SLB'!$F$14:$CG$713,'ALL-GTK-SD-SMP-SMA-SMK-SLB'!T$7,FALSE)</f>
        <v>0</v>
      </c>
      <c r="T434" s="9">
        <f>VLOOKUP($E434,'ALL-GTK-SD-SMP-SMA-SMK-SLB'!$F$14:$CG$713,'ALL-GTK-SD-SMP-SMA-SMK-SLB'!U$7,FALSE)</f>
        <v>0</v>
      </c>
      <c r="U434" s="9">
        <f>VLOOKUP($E434,'ALL-GTK-SD-SMP-SMA-SMK-SLB'!$F$14:$CG$713,'ALL-GTK-SD-SMP-SMA-SMK-SLB'!V$7,FALSE)</f>
        <v>0</v>
      </c>
      <c r="V434" s="9">
        <f>VLOOKUP($E434,'ALL-GTK-SD-SMP-SMA-SMK-SLB'!$F$14:$CG$713,'ALL-GTK-SD-SMP-SMA-SMK-SLB'!W$7,FALSE)</f>
        <v>0</v>
      </c>
      <c r="W434" s="9">
        <f>VLOOKUP($E434,'ALL-GTK-SD-SMP-SMA-SMK-SLB'!$F$14:$CG$713,'ALL-GTK-SD-SMP-SMA-SMK-SLB'!X$7,FALSE)</f>
        <v>2</v>
      </c>
      <c r="X434" s="9">
        <f>VLOOKUP($E434,'ALL-GTK-SD-SMP-SMA-SMK-SLB'!$F$14:$CG$713,'ALL-GTK-SD-SMP-SMA-SMK-SLB'!Y$7,FALSE)</f>
        <v>4</v>
      </c>
      <c r="Y434" s="299">
        <f t="shared" si="225"/>
        <v>2</v>
      </c>
      <c r="Z434" s="299">
        <f t="shared" si="226"/>
        <v>4</v>
      </c>
      <c r="AA434" s="10">
        <f t="shared" si="227"/>
        <v>6</v>
      </c>
      <c r="AB434" s="44">
        <f t="shared" si="228"/>
        <v>4</v>
      </c>
      <c r="AC434" s="44">
        <f t="shared" si="229"/>
        <v>11</v>
      </c>
      <c r="AD434" s="11">
        <f t="shared" si="230"/>
        <v>15</v>
      </c>
      <c r="AE434" s="9">
        <f>VLOOKUP($E434,'ALL-GTK-SD-SMP-SMA-SMK-SLB'!$F$14:$CG$713,'ALL-GTK-SD-SMP-SMA-SMK-SLB'!AF$7,FALSE)</f>
        <v>3</v>
      </c>
      <c r="AF434" s="9">
        <f>VLOOKUP($E434,'ALL-GTK-SD-SMP-SMA-SMK-SLB'!$F$14:$CG$713,'ALL-GTK-SD-SMP-SMA-SMK-SLB'!AG$7,FALSE)</f>
        <v>6</v>
      </c>
      <c r="AG434" s="10">
        <f t="shared" si="231"/>
        <v>9</v>
      </c>
      <c r="AH434" s="9">
        <f>VLOOKUP($E434,'ALL-GTK-SD-SMP-SMA-SMK-SLB'!$F$14:$CG$713,'ALL-GTK-SD-SMP-SMA-SMK-SLB'!AI$7,FALSE)</f>
        <v>1</v>
      </c>
      <c r="AI434" s="9">
        <f>VLOOKUP($E434,'ALL-GTK-SD-SMP-SMA-SMK-SLB'!$F$14:$CG$713,'ALL-GTK-SD-SMP-SMA-SMK-SLB'!AJ$7,FALSE)</f>
        <v>5</v>
      </c>
      <c r="AJ434" s="10">
        <f t="shared" si="232"/>
        <v>6</v>
      </c>
      <c r="AK434" s="44">
        <f t="shared" si="233"/>
        <v>4</v>
      </c>
      <c r="AL434" s="44">
        <f t="shared" si="234"/>
        <v>11</v>
      </c>
      <c r="AM434" s="11">
        <f t="shared" si="235"/>
        <v>15</v>
      </c>
      <c r="AN434" s="299">
        <f>VLOOKUP($E434,'ALL-GTK-SD-SMP-SMA-SMK-SLB'!$F$14:$CG$713,'ALL-GTK-SD-SMP-SMA-SMK-SLB'!AO$7,FALSE)</f>
        <v>0</v>
      </c>
      <c r="AO434" s="299">
        <f>VLOOKUP($E434,'ALL-GTK-SD-SMP-SMA-SMK-SLB'!$F$14:$CG$713,'ALL-GTK-SD-SMP-SMA-SMK-SLB'!AP$7,FALSE)</f>
        <v>1</v>
      </c>
      <c r="AP434" s="9">
        <f>VLOOKUP($E434,'ALL-GTK-SD-SMP-SMA-SMK-SLB'!$F$14:$CG$713,'ALL-GTK-SD-SMP-SMA-SMK-SLB'!AQ$7,FALSE)</f>
        <v>0</v>
      </c>
      <c r="AQ434" s="9">
        <f>VLOOKUP($E434,'ALL-GTK-SD-SMP-SMA-SMK-SLB'!$F$14:$CG$713,'ALL-GTK-SD-SMP-SMA-SMK-SLB'!AR$7,FALSE)</f>
        <v>0</v>
      </c>
      <c r="AR434" s="9">
        <f>VLOOKUP($E434,'ALL-GTK-SD-SMP-SMA-SMK-SLB'!$F$14:$CG$713,'ALL-GTK-SD-SMP-SMA-SMK-SLB'!AS$7,FALSE)</f>
        <v>0</v>
      </c>
      <c r="AS434" s="9">
        <f>VLOOKUP($E434,'ALL-GTK-SD-SMP-SMA-SMK-SLB'!$F$14:$CG$713,'ALL-GTK-SD-SMP-SMA-SMK-SLB'!AT$7,FALSE)</f>
        <v>0</v>
      </c>
      <c r="AT434" s="9">
        <f>VLOOKUP($E434,'ALL-GTK-SD-SMP-SMA-SMK-SLB'!$F$14:$CG$713,'ALL-GTK-SD-SMP-SMA-SMK-SLB'!AU$7,FALSE)</f>
        <v>0</v>
      </c>
      <c r="AU434" s="9">
        <f>VLOOKUP($E434,'ALL-GTK-SD-SMP-SMA-SMK-SLB'!$F$14:$CG$713,'ALL-GTK-SD-SMP-SMA-SMK-SLB'!AV$7,FALSE)</f>
        <v>1</v>
      </c>
      <c r="AV434" s="9">
        <f>VLOOKUP($E434,'ALL-GTK-SD-SMP-SMA-SMK-SLB'!$F$14:$CG$713,'ALL-GTK-SD-SMP-SMA-SMK-SLB'!AW$7,FALSE)</f>
        <v>0</v>
      </c>
      <c r="AW434" s="9">
        <f>VLOOKUP($E434,'ALL-GTK-SD-SMP-SMA-SMK-SLB'!$F$14:$CG$713,'ALL-GTK-SD-SMP-SMA-SMK-SLB'!AX$7,FALSE)</f>
        <v>0</v>
      </c>
      <c r="AX434" s="9">
        <f>VLOOKUP($E434,'ALL-GTK-SD-SMP-SMA-SMK-SLB'!$F$14:$CG$713,'ALL-GTK-SD-SMP-SMA-SMK-SLB'!AY$7,FALSE)</f>
        <v>4</v>
      </c>
      <c r="AY434" s="9">
        <f>VLOOKUP($E434,'ALL-GTK-SD-SMP-SMA-SMK-SLB'!$F$14:$CG$713,'ALL-GTK-SD-SMP-SMA-SMK-SLB'!AZ$7,FALSE)</f>
        <v>9</v>
      </c>
      <c r="AZ434" s="9">
        <f>VLOOKUP($E434,'ALL-GTK-SD-SMP-SMA-SMK-SLB'!$F$14:$CG$713,'ALL-GTK-SD-SMP-SMA-SMK-SLB'!BA$7,FALSE)</f>
        <v>0</v>
      </c>
      <c r="BA434" s="9">
        <f>VLOOKUP($E434,'ALL-GTK-SD-SMP-SMA-SMK-SLB'!$F$14:$CG$713,'ALL-GTK-SD-SMP-SMA-SMK-SLB'!BB$7,FALSE)</f>
        <v>0</v>
      </c>
      <c r="BB434" s="9">
        <f>VLOOKUP($E434,'ALL-GTK-SD-SMP-SMA-SMK-SLB'!$F$14:$CG$713,'ALL-GTK-SD-SMP-SMA-SMK-SLB'!BC$7,FALSE)</f>
        <v>0</v>
      </c>
      <c r="BC434" s="9">
        <f>VLOOKUP($E434,'ALL-GTK-SD-SMP-SMA-SMK-SLB'!$F$14:$CG$713,'ALL-GTK-SD-SMP-SMA-SMK-SLB'!BD$7,FALSE)</f>
        <v>0</v>
      </c>
      <c r="BD434" s="310">
        <f t="shared" si="236"/>
        <v>0</v>
      </c>
      <c r="BE434" s="310">
        <f t="shared" si="237"/>
        <v>2</v>
      </c>
      <c r="BF434" s="10">
        <f t="shared" si="238"/>
        <v>2</v>
      </c>
      <c r="BG434" s="311">
        <f t="shared" si="239"/>
        <v>4</v>
      </c>
      <c r="BH434" s="311">
        <f t="shared" si="240"/>
        <v>9</v>
      </c>
      <c r="BI434" s="10">
        <f t="shared" si="241"/>
        <v>13</v>
      </c>
      <c r="BJ434" s="44">
        <f t="shared" si="242"/>
        <v>4</v>
      </c>
      <c r="BK434" s="44">
        <f t="shared" si="243"/>
        <v>11</v>
      </c>
      <c r="BL434" s="11">
        <f t="shared" si="244"/>
        <v>15</v>
      </c>
      <c r="BM434" s="9">
        <f>VLOOKUP($E434,'ALL-GTK-SD-SMP-SMA-SMK-SLB'!$F$14:$CG$713,'ALL-GTK-SD-SMP-SMA-SMK-SLB'!BN$7,FALSE)</f>
        <v>0</v>
      </c>
      <c r="BN434" s="9">
        <f>VLOOKUP($E434,'ALL-GTK-SD-SMP-SMA-SMK-SLB'!$F$14:$CG$713,'ALL-GTK-SD-SMP-SMA-SMK-SLB'!BO$7,FALSE)</f>
        <v>0</v>
      </c>
      <c r="BO434" s="9">
        <f>VLOOKUP($E434,'ALL-GTK-SD-SMP-SMA-SMK-SLB'!$F$14:$CG$713,'ALL-GTK-SD-SMP-SMA-SMK-SLB'!BP$7,FALSE)</f>
        <v>0</v>
      </c>
      <c r="BP434" s="9">
        <f>VLOOKUP($E434,'ALL-GTK-SD-SMP-SMA-SMK-SLB'!$F$14:$CG$713,'ALL-GTK-SD-SMP-SMA-SMK-SLB'!BQ$7,FALSE)</f>
        <v>0</v>
      </c>
      <c r="BQ434" s="9">
        <f>VLOOKUP($E434,'ALL-GTK-SD-SMP-SMA-SMK-SLB'!$F$14:$CG$713,'ALL-GTK-SD-SMP-SMA-SMK-SLB'!BR$7,FALSE)</f>
        <v>0</v>
      </c>
      <c r="BR434" s="9">
        <f>VLOOKUP($E434,'ALL-GTK-SD-SMP-SMA-SMK-SLB'!$F$14:$CG$713,'ALL-GTK-SD-SMP-SMA-SMK-SLB'!BS$7,FALSE)</f>
        <v>0</v>
      </c>
      <c r="BS434" s="9">
        <f>VLOOKUP($E434,'ALL-GTK-SD-SMP-SMA-SMK-SLB'!$F$14:$CG$713,'ALL-GTK-SD-SMP-SMA-SMK-SLB'!BT$7,FALSE)</f>
        <v>0</v>
      </c>
      <c r="BT434" s="9">
        <f>VLOOKUP($E434,'ALL-GTK-SD-SMP-SMA-SMK-SLB'!$F$14:$CG$713,'ALL-GTK-SD-SMP-SMA-SMK-SLB'!BU$7,FALSE)</f>
        <v>0</v>
      </c>
      <c r="BU434" s="299">
        <f t="shared" si="245"/>
        <v>0</v>
      </c>
      <c r="BV434" s="299">
        <f t="shared" si="246"/>
        <v>0</v>
      </c>
      <c r="BW434" s="44">
        <f t="shared" si="247"/>
        <v>0</v>
      </c>
      <c r="BX434" s="44">
        <f t="shared" si="248"/>
        <v>0</v>
      </c>
      <c r="BY434" s="11">
        <f t="shared" si="249"/>
        <v>0</v>
      </c>
      <c r="BZ434" s="14">
        <f t="shared" si="250"/>
        <v>4</v>
      </c>
      <c r="CA434" s="14">
        <f t="shared" si="251"/>
        <v>11</v>
      </c>
      <c r="CB434" s="13">
        <f t="shared" si="252"/>
        <v>0</v>
      </c>
      <c r="CC434" s="13">
        <f t="shared" si="253"/>
        <v>0</v>
      </c>
      <c r="CD434" s="312">
        <f t="shared" si="254"/>
        <v>4</v>
      </c>
      <c r="CE434" s="312">
        <f t="shared" si="255"/>
        <v>11</v>
      </c>
      <c r="CF434" s="313">
        <f t="shared" si="256"/>
        <v>15</v>
      </c>
      <c r="CG434" s="302" t="str">
        <f t="shared" si="257"/>
        <v>OK</v>
      </c>
    </row>
    <row r="435" spans="1:85" ht="14.25" x14ac:dyDescent="0.25">
      <c r="A435" s="6">
        <v>423</v>
      </c>
      <c r="B435" s="495">
        <v>423</v>
      </c>
      <c r="C435" s="495" t="s">
        <v>6</v>
      </c>
      <c r="D435" s="496" t="s">
        <v>31</v>
      </c>
      <c r="E435" s="626">
        <v>20319157</v>
      </c>
      <c r="F435" s="627" t="s">
        <v>691</v>
      </c>
      <c r="G435" s="624" t="s">
        <v>52</v>
      </c>
      <c r="H435" s="9">
        <f>VLOOKUP($E435,'ALL-GTK-SD-SMP-SMA-SMK-SLB'!$F$14:$CG$713,'ALL-GTK-SD-SMP-SMA-SMK-SLB'!I$7,FALSE)</f>
        <v>0</v>
      </c>
      <c r="I435" s="9">
        <f>VLOOKUP($E435,'ALL-GTK-SD-SMP-SMA-SMK-SLB'!$F$14:$CG$713,'ALL-GTK-SD-SMP-SMA-SMK-SLB'!J$7,FALSE)</f>
        <v>0</v>
      </c>
      <c r="J435" s="9">
        <f>VLOOKUP($E435,'ALL-GTK-SD-SMP-SMA-SMK-SLB'!$F$14:$CG$713,'ALL-GTK-SD-SMP-SMA-SMK-SLB'!K$7,FALSE)</f>
        <v>0</v>
      </c>
      <c r="K435" s="9">
        <f>VLOOKUP($E435,'ALL-GTK-SD-SMP-SMA-SMK-SLB'!$F$14:$CG$713,'ALL-GTK-SD-SMP-SMA-SMK-SLB'!L$7,FALSE)</f>
        <v>0</v>
      </c>
      <c r="L435" s="9">
        <f>VLOOKUP($E435,'ALL-GTK-SD-SMP-SMA-SMK-SLB'!$F$14:$CG$713,'ALL-GTK-SD-SMP-SMA-SMK-SLB'!M$7,FALSE)</f>
        <v>0</v>
      </c>
      <c r="M435" s="9">
        <f>VLOOKUP($E435,'ALL-GTK-SD-SMP-SMA-SMK-SLB'!$F$14:$CG$713,'ALL-GTK-SD-SMP-SMA-SMK-SLB'!N$7,FALSE)</f>
        <v>2</v>
      </c>
      <c r="N435" s="9">
        <f>VLOOKUP($E435,'ALL-GTK-SD-SMP-SMA-SMK-SLB'!$F$14:$CG$713,'ALL-GTK-SD-SMP-SMA-SMK-SLB'!O$7,FALSE)</f>
        <v>1</v>
      </c>
      <c r="O435" s="9">
        <f>VLOOKUP($E435,'ALL-GTK-SD-SMP-SMA-SMK-SLB'!$F$14:$CG$713,'ALL-GTK-SD-SMP-SMA-SMK-SLB'!P$7,FALSE)</f>
        <v>3</v>
      </c>
      <c r="P435" s="299">
        <f t="shared" si="222"/>
        <v>1</v>
      </c>
      <c r="Q435" s="299">
        <f t="shared" si="223"/>
        <v>5</v>
      </c>
      <c r="R435" s="300">
        <f t="shared" si="224"/>
        <v>6</v>
      </c>
      <c r="S435" s="9">
        <f>VLOOKUP($E435,'ALL-GTK-SD-SMP-SMA-SMK-SLB'!$F$14:$CG$713,'ALL-GTK-SD-SMP-SMA-SMK-SLB'!T$7,FALSE)</f>
        <v>0</v>
      </c>
      <c r="T435" s="9">
        <f>VLOOKUP($E435,'ALL-GTK-SD-SMP-SMA-SMK-SLB'!$F$14:$CG$713,'ALL-GTK-SD-SMP-SMA-SMK-SLB'!U$7,FALSE)</f>
        <v>0</v>
      </c>
      <c r="U435" s="9">
        <f>VLOOKUP($E435,'ALL-GTK-SD-SMP-SMA-SMK-SLB'!$F$14:$CG$713,'ALL-GTK-SD-SMP-SMA-SMK-SLB'!V$7,FALSE)</f>
        <v>0</v>
      </c>
      <c r="V435" s="9">
        <f>VLOOKUP($E435,'ALL-GTK-SD-SMP-SMA-SMK-SLB'!$F$14:$CG$713,'ALL-GTK-SD-SMP-SMA-SMK-SLB'!W$7,FALSE)</f>
        <v>0</v>
      </c>
      <c r="W435" s="9">
        <f>VLOOKUP($E435,'ALL-GTK-SD-SMP-SMA-SMK-SLB'!$F$14:$CG$713,'ALL-GTK-SD-SMP-SMA-SMK-SLB'!X$7,FALSE)</f>
        <v>2</v>
      </c>
      <c r="X435" s="9">
        <f>VLOOKUP($E435,'ALL-GTK-SD-SMP-SMA-SMK-SLB'!$F$14:$CG$713,'ALL-GTK-SD-SMP-SMA-SMK-SLB'!Y$7,FALSE)</f>
        <v>2</v>
      </c>
      <c r="Y435" s="299">
        <f t="shared" si="225"/>
        <v>2</v>
      </c>
      <c r="Z435" s="299">
        <f t="shared" si="226"/>
        <v>2</v>
      </c>
      <c r="AA435" s="10">
        <f t="shared" si="227"/>
        <v>4</v>
      </c>
      <c r="AB435" s="44">
        <f t="shared" si="228"/>
        <v>3</v>
      </c>
      <c r="AC435" s="44">
        <f t="shared" si="229"/>
        <v>7</v>
      </c>
      <c r="AD435" s="11">
        <f t="shared" si="230"/>
        <v>10</v>
      </c>
      <c r="AE435" s="9">
        <f>VLOOKUP($E435,'ALL-GTK-SD-SMP-SMA-SMK-SLB'!$F$14:$CG$713,'ALL-GTK-SD-SMP-SMA-SMK-SLB'!AF$7,FALSE)</f>
        <v>1</v>
      </c>
      <c r="AF435" s="9">
        <f>VLOOKUP($E435,'ALL-GTK-SD-SMP-SMA-SMK-SLB'!$F$14:$CG$713,'ALL-GTK-SD-SMP-SMA-SMK-SLB'!AG$7,FALSE)</f>
        <v>3</v>
      </c>
      <c r="AG435" s="10">
        <f t="shared" si="231"/>
        <v>4</v>
      </c>
      <c r="AH435" s="9">
        <f>VLOOKUP($E435,'ALL-GTK-SD-SMP-SMA-SMK-SLB'!$F$14:$CG$713,'ALL-GTK-SD-SMP-SMA-SMK-SLB'!AI$7,FALSE)</f>
        <v>2</v>
      </c>
      <c r="AI435" s="9">
        <f>VLOOKUP($E435,'ALL-GTK-SD-SMP-SMA-SMK-SLB'!$F$14:$CG$713,'ALL-GTK-SD-SMP-SMA-SMK-SLB'!AJ$7,FALSE)</f>
        <v>4</v>
      </c>
      <c r="AJ435" s="10">
        <f t="shared" si="232"/>
        <v>6</v>
      </c>
      <c r="AK435" s="44">
        <f t="shared" si="233"/>
        <v>3</v>
      </c>
      <c r="AL435" s="44">
        <f t="shared" si="234"/>
        <v>7</v>
      </c>
      <c r="AM435" s="11">
        <f t="shared" si="235"/>
        <v>10</v>
      </c>
      <c r="AN435" s="299">
        <f>VLOOKUP($E435,'ALL-GTK-SD-SMP-SMA-SMK-SLB'!$F$14:$CG$713,'ALL-GTK-SD-SMP-SMA-SMK-SLB'!AO$7,FALSE)</f>
        <v>0</v>
      </c>
      <c r="AO435" s="299">
        <f>VLOOKUP($E435,'ALL-GTK-SD-SMP-SMA-SMK-SLB'!$F$14:$CG$713,'ALL-GTK-SD-SMP-SMA-SMK-SLB'!AP$7,FALSE)</f>
        <v>0</v>
      </c>
      <c r="AP435" s="9">
        <f>VLOOKUP($E435,'ALL-GTK-SD-SMP-SMA-SMK-SLB'!$F$14:$CG$713,'ALL-GTK-SD-SMP-SMA-SMK-SLB'!AQ$7,FALSE)</f>
        <v>0</v>
      </c>
      <c r="AQ435" s="9">
        <f>VLOOKUP($E435,'ALL-GTK-SD-SMP-SMA-SMK-SLB'!$F$14:$CG$713,'ALL-GTK-SD-SMP-SMA-SMK-SLB'!AR$7,FALSE)</f>
        <v>0</v>
      </c>
      <c r="AR435" s="9">
        <f>VLOOKUP($E435,'ALL-GTK-SD-SMP-SMA-SMK-SLB'!$F$14:$CG$713,'ALL-GTK-SD-SMP-SMA-SMK-SLB'!AS$7,FALSE)</f>
        <v>1</v>
      </c>
      <c r="AS435" s="9">
        <f>VLOOKUP($E435,'ALL-GTK-SD-SMP-SMA-SMK-SLB'!$F$14:$CG$713,'ALL-GTK-SD-SMP-SMA-SMK-SLB'!AT$7,FALSE)</f>
        <v>0</v>
      </c>
      <c r="AT435" s="9">
        <f>VLOOKUP($E435,'ALL-GTK-SD-SMP-SMA-SMK-SLB'!$F$14:$CG$713,'ALL-GTK-SD-SMP-SMA-SMK-SLB'!AU$7,FALSE)</f>
        <v>0</v>
      </c>
      <c r="AU435" s="9">
        <f>VLOOKUP($E435,'ALL-GTK-SD-SMP-SMA-SMK-SLB'!$F$14:$CG$713,'ALL-GTK-SD-SMP-SMA-SMK-SLB'!AV$7,FALSE)</f>
        <v>0</v>
      </c>
      <c r="AV435" s="9">
        <f>VLOOKUP($E435,'ALL-GTK-SD-SMP-SMA-SMK-SLB'!$F$14:$CG$713,'ALL-GTK-SD-SMP-SMA-SMK-SLB'!AW$7,FALSE)</f>
        <v>0</v>
      </c>
      <c r="AW435" s="9">
        <f>VLOOKUP($E435,'ALL-GTK-SD-SMP-SMA-SMK-SLB'!$F$14:$CG$713,'ALL-GTK-SD-SMP-SMA-SMK-SLB'!AX$7,FALSE)</f>
        <v>0</v>
      </c>
      <c r="AX435" s="9">
        <f>VLOOKUP($E435,'ALL-GTK-SD-SMP-SMA-SMK-SLB'!$F$14:$CG$713,'ALL-GTK-SD-SMP-SMA-SMK-SLB'!AY$7,FALSE)</f>
        <v>2</v>
      </c>
      <c r="AY435" s="9">
        <f>VLOOKUP($E435,'ALL-GTK-SD-SMP-SMA-SMK-SLB'!$F$14:$CG$713,'ALL-GTK-SD-SMP-SMA-SMK-SLB'!AZ$7,FALSE)</f>
        <v>7</v>
      </c>
      <c r="AZ435" s="9">
        <f>VLOOKUP($E435,'ALL-GTK-SD-SMP-SMA-SMK-SLB'!$F$14:$CG$713,'ALL-GTK-SD-SMP-SMA-SMK-SLB'!BA$7,FALSE)</f>
        <v>0</v>
      </c>
      <c r="BA435" s="9">
        <f>VLOOKUP($E435,'ALL-GTK-SD-SMP-SMA-SMK-SLB'!$F$14:$CG$713,'ALL-GTK-SD-SMP-SMA-SMK-SLB'!BB$7,FALSE)</f>
        <v>0</v>
      </c>
      <c r="BB435" s="9">
        <f>VLOOKUP($E435,'ALL-GTK-SD-SMP-SMA-SMK-SLB'!$F$14:$CG$713,'ALL-GTK-SD-SMP-SMA-SMK-SLB'!BC$7,FALSE)</f>
        <v>0</v>
      </c>
      <c r="BC435" s="9">
        <f>VLOOKUP($E435,'ALL-GTK-SD-SMP-SMA-SMK-SLB'!$F$14:$CG$713,'ALL-GTK-SD-SMP-SMA-SMK-SLB'!BD$7,FALSE)</f>
        <v>0</v>
      </c>
      <c r="BD435" s="310">
        <f t="shared" si="236"/>
        <v>1</v>
      </c>
      <c r="BE435" s="310">
        <f t="shared" si="237"/>
        <v>0</v>
      </c>
      <c r="BF435" s="10">
        <f t="shared" si="238"/>
        <v>1</v>
      </c>
      <c r="BG435" s="311">
        <f t="shared" si="239"/>
        <v>2</v>
      </c>
      <c r="BH435" s="311">
        <f t="shared" si="240"/>
        <v>7</v>
      </c>
      <c r="BI435" s="10">
        <f t="shared" si="241"/>
        <v>9</v>
      </c>
      <c r="BJ435" s="44">
        <f t="shared" si="242"/>
        <v>3</v>
      </c>
      <c r="BK435" s="44">
        <f t="shared" si="243"/>
        <v>7</v>
      </c>
      <c r="BL435" s="11">
        <f t="shared" si="244"/>
        <v>10</v>
      </c>
      <c r="BM435" s="9">
        <f>VLOOKUP($E435,'ALL-GTK-SD-SMP-SMA-SMK-SLB'!$F$14:$CG$713,'ALL-GTK-SD-SMP-SMA-SMK-SLB'!BN$7,FALSE)</f>
        <v>0</v>
      </c>
      <c r="BN435" s="9">
        <f>VLOOKUP($E435,'ALL-GTK-SD-SMP-SMA-SMK-SLB'!$F$14:$CG$713,'ALL-GTK-SD-SMP-SMA-SMK-SLB'!BO$7,FALSE)</f>
        <v>0</v>
      </c>
      <c r="BO435" s="9">
        <f>VLOOKUP($E435,'ALL-GTK-SD-SMP-SMA-SMK-SLB'!$F$14:$CG$713,'ALL-GTK-SD-SMP-SMA-SMK-SLB'!BP$7,FALSE)</f>
        <v>0</v>
      </c>
      <c r="BP435" s="9">
        <f>VLOOKUP($E435,'ALL-GTK-SD-SMP-SMA-SMK-SLB'!$F$14:$CG$713,'ALL-GTK-SD-SMP-SMA-SMK-SLB'!BQ$7,FALSE)</f>
        <v>0</v>
      </c>
      <c r="BQ435" s="9">
        <f>VLOOKUP($E435,'ALL-GTK-SD-SMP-SMA-SMK-SLB'!$F$14:$CG$713,'ALL-GTK-SD-SMP-SMA-SMK-SLB'!BR$7,FALSE)</f>
        <v>0</v>
      </c>
      <c r="BR435" s="9">
        <f>VLOOKUP($E435,'ALL-GTK-SD-SMP-SMA-SMK-SLB'!$F$14:$CG$713,'ALL-GTK-SD-SMP-SMA-SMK-SLB'!BS$7,FALSE)</f>
        <v>0</v>
      </c>
      <c r="BS435" s="9">
        <f>VLOOKUP($E435,'ALL-GTK-SD-SMP-SMA-SMK-SLB'!$F$14:$CG$713,'ALL-GTK-SD-SMP-SMA-SMK-SLB'!BT$7,FALSE)</f>
        <v>0</v>
      </c>
      <c r="BT435" s="9">
        <f>VLOOKUP($E435,'ALL-GTK-SD-SMP-SMA-SMK-SLB'!$F$14:$CG$713,'ALL-GTK-SD-SMP-SMA-SMK-SLB'!BU$7,FALSE)</f>
        <v>0</v>
      </c>
      <c r="BU435" s="299">
        <f t="shared" si="245"/>
        <v>0</v>
      </c>
      <c r="BV435" s="299">
        <f t="shared" si="246"/>
        <v>0</v>
      </c>
      <c r="BW435" s="44">
        <f t="shared" si="247"/>
        <v>0</v>
      </c>
      <c r="BX435" s="44">
        <f t="shared" si="248"/>
        <v>0</v>
      </c>
      <c r="BY435" s="11">
        <f t="shared" si="249"/>
        <v>0</v>
      </c>
      <c r="BZ435" s="14">
        <f t="shared" si="250"/>
        <v>3</v>
      </c>
      <c r="CA435" s="14">
        <f t="shared" si="251"/>
        <v>7</v>
      </c>
      <c r="CB435" s="13">
        <f t="shared" si="252"/>
        <v>0</v>
      </c>
      <c r="CC435" s="13">
        <f t="shared" si="253"/>
        <v>0</v>
      </c>
      <c r="CD435" s="312">
        <f t="shared" si="254"/>
        <v>3</v>
      </c>
      <c r="CE435" s="312">
        <f t="shared" si="255"/>
        <v>7</v>
      </c>
      <c r="CF435" s="313">
        <f t="shared" si="256"/>
        <v>10</v>
      </c>
      <c r="CG435" s="302" t="str">
        <f t="shared" si="257"/>
        <v>OK</v>
      </c>
    </row>
    <row r="436" spans="1:85" ht="14.25" x14ac:dyDescent="0.25">
      <c r="A436" s="6">
        <v>424</v>
      </c>
      <c r="B436" s="495">
        <v>424</v>
      </c>
      <c r="C436" s="495" t="s">
        <v>6</v>
      </c>
      <c r="D436" s="496" t="s">
        <v>31</v>
      </c>
      <c r="E436" s="626">
        <v>20319395</v>
      </c>
      <c r="F436" s="627" t="s">
        <v>692</v>
      </c>
      <c r="G436" s="624" t="s">
        <v>52</v>
      </c>
      <c r="H436" s="9">
        <f>VLOOKUP($E436,'ALL-GTK-SD-SMP-SMA-SMK-SLB'!$F$14:$CG$713,'ALL-GTK-SD-SMP-SMA-SMK-SLB'!I$7,FALSE)</f>
        <v>0</v>
      </c>
      <c r="I436" s="9">
        <f>VLOOKUP($E436,'ALL-GTK-SD-SMP-SMA-SMK-SLB'!$F$14:$CG$713,'ALL-GTK-SD-SMP-SMA-SMK-SLB'!J$7,FALSE)</f>
        <v>0</v>
      </c>
      <c r="J436" s="9">
        <f>VLOOKUP($E436,'ALL-GTK-SD-SMP-SMA-SMK-SLB'!$F$14:$CG$713,'ALL-GTK-SD-SMP-SMA-SMK-SLB'!K$7,FALSE)</f>
        <v>0</v>
      </c>
      <c r="K436" s="9">
        <f>VLOOKUP($E436,'ALL-GTK-SD-SMP-SMA-SMK-SLB'!$F$14:$CG$713,'ALL-GTK-SD-SMP-SMA-SMK-SLB'!L$7,FALSE)</f>
        <v>0</v>
      </c>
      <c r="L436" s="9">
        <f>VLOOKUP($E436,'ALL-GTK-SD-SMP-SMA-SMK-SLB'!$F$14:$CG$713,'ALL-GTK-SD-SMP-SMA-SMK-SLB'!M$7,FALSE)</f>
        <v>2</v>
      </c>
      <c r="M436" s="9">
        <f>VLOOKUP($E436,'ALL-GTK-SD-SMP-SMA-SMK-SLB'!$F$14:$CG$713,'ALL-GTK-SD-SMP-SMA-SMK-SLB'!N$7,FALSE)</f>
        <v>0</v>
      </c>
      <c r="N436" s="9">
        <f>VLOOKUP($E436,'ALL-GTK-SD-SMP-SMA-SMK-SLB'!$F$14:$CG$713,'ALL-GTK-SD-SMP-SMA-SMK-SLB'!O$7,FALSE)</f>
        <v>2</v>
      </c>
      <c r="O436" s="9">
        <f>VLOOKUP($E436,'ALL-GTK-SD-SMP-SMA-SMK-SLB'!$F$14:$CG$713,'ALL-GTK-SD-SMP-SMA-SMK-SLB'!P$7,FALSE)</f>
        <v>1</v>
      </c>
      <c r="P436" s="299">
        <f t="shared" si="222"/>
        <v>4</v>
      </c>
      <c r="Q436" s="299">
        <f t="shared" si="223"/>
        <v>1</v>
      </c>
      <c r="R436" s="300">
        <f t="shared" si="224"/>
        <v>5</v>
      </c>
      <c r="S436" s="9">
        <f>VLOOKUP($E436,'ALL-GTK-SD-SMP-SMA-SMK-SLB'!$F$14:$CG$713,'ALL-GTK-SD-SMP-SMA-SMK-SLB'!T$7,FALSE)</f>
        <v>0</v>
      </c>
      <c r="T436" s="9">
        <f>VLOOKUP($E436,'ALL-GTK-SD-SMP-SMA-SMK-SLB'!$F$14:$CG$713,'ALL-GTK-SD-SMP-SMA-SMK-SLB'!U$7,FALSE)</f>
        <v>0</v>
      </c>
      <c r="U436" s="9">
        <f>VLOOKUP($E436,'ALL-GTK-SD-SMP-SMA-SMK-SLB'!$F$14:$CG$713,'ALL-GTK-SD-SMP-SMA-SMK-SLB'!V$7,FALSE)</f>
        <v>0</v>
      </c>
      <c r="V436" s="9">
        <f>VLOOKUP($E436,'ALL-GTK-SD-SMP-SMA-SMK-SLB'!$F$14:$CG$713,'ALL-GTK-SD-SMP-SMA-SMK-SLB'!W$7,FALSE)</f>
        <v>0</v>
      </c>
      <c r="W436" s="9">
        <f>VLOOKUP($E436,'ALL-GTK-SD-SMP-SMA-SMK-SLB'!$F$14:$CG$713,'ALL-GTK-SD-SMP-SMA-SMK-SLB'!X$7,FALSE)</f>
        <v>0</v>
      </c>
      <c r="X436" s="9">
        <f>VLOOKUP($E436,'ALL-GTK-SD-SMP-SMA-SMK-SLB'!$F$14:$CG$713,'ALL-GTK-SD-SMP-SMA-SMK-SLB'!Y$7,FALSE)</f>
        <v>4</v>
      </c>
      <c r="Y436" s="299">
        <f t="shared" si="225"/>
        <v>0</v>
      </c>
      <c r="Z436" s="299">
        <f t="shared" si="226"/>
        <v>4</v>
      </c>
      <c r="AA436" s="10">
        <f t="shared" si="227"/>
        <v>4</v>
      </c>
      <c r="AB436" s="44">
        <f t="shared" si="228"/>
        <v>4</v>
      </c>
      <c r="AC436" s="44">
        <f t="shared" si="229"/>
        <v>5</v>
      </c>
      <c r="AD436" s="11">
        <f t="shared" si="230"/>
        <v>9</v>
      </c>
      <c r="AE436" s="9">
        <f>VLOOKUP($E436,'ALL-GTK-SD-SMP-SMA-SMK-SLB'!$F$14:$CG$713,'ALL-GTK-SD-SMP-SMA-SMK-SLB'!AF$7,FALSE)</f>
        <v>0</v>
      </c>
      <c r="AF436" s="9">
        <f>VLOOKUP($E436,'ALL-GTK-SD-SMP-SMA-SMK-SLB'!$F$14:$CG$713,'ALL-GTK-SD-SMP-SMA-SMK-SLB'!AG$7,FALSE)</f>
        <v>5</v>
      </c>
      <c r="AG436" s="10">
        <f t="shared" si="231"/>
        <v>5</v>
      </c>
      <c r="AH436" s="9">
        <f>VLOOKUP($E436,'ALL-GTK-SD-SMP-SMA-SMK-SLB'!$F$14:$CG$713,'ALL-GTK-SD-SMP-SMA-SMK-SLB'!AI$7,FALSE)</f>
        <v>4</v>
      </c>
      <c r="AI436" s="9">
        <f>VLOOKUP($E436,'ALL-GTK-SD-SMP-SMA-SMK-SLB'!$F$14:$CG$713,'ALL-GTK-SD-SMP-SMA-SMK-SLB'!AJ$7,FALSE)</f>
        <v>0</v>
      </c>
      <c r="AJ436" s="10">
        <f t="shared" si="232"/>
        <v>4</v>
      </c>
      <c r="AK436" s="44">
        <f t="shared" si="233"/>
        <v>4</v>
      </c>
      <c r="AL436" s="44">
        <f t="shared" si="234"/>
        <v>5</v>
      </c>
      <c r="AM436" s="11">
        <f t="shared" si="235"/>
        <v>9</v>
      </c>
      <c r="AN436" s="299">
        <f>VLOOKUP($E436,'ALL-GTK-SD-SMP-SMA-SMK-SLB'!$F$14:$CG$713,'ALL-GTK-SD-SMP-SMA-SMK-SLB'!AO$7,FALSE)</f>
        <v>1</v>
      </c>
      <c r="AO436" s="299">
        <f>VLOOKUP($E436,'ALL-GTK-SD-SMP-SMA-SMK-SLB'!$F$14:$CG$713,'ALL-GTK-SD-SMP-SMA-SMK-SLB'!AP$7,FALSE)</f>
        <v>0</v>
      </c>
      <c r="AP436" s="9">
        <f>VLOOKUP($E436,'ALL-GTK-SD-SMP-SMA-SMK-SLB'!$F$14:$CG$713,'ALL-GTK-SD-SMP-SMA-SMK-SLB'!AQ$7,FALSE)</f>
        <v>0</v>
      </c>
      <c r="AQ436" s="9">
        <f>VLOOKUP($E436,'ALL-GTK-SD-SMP-SMA-SMK-SLB'!$F$14:$CG$713,'ALL-GTK-SD-SMP-SMA-SMK-SLB'!AR$7,FALSE)</f>
        <v>0</v>
      </c>
      <c r="AR436" s="9">
        <f>VLOOKUP($E436,'ALL-GTK-SD-SMP-SMA-SMK-SLB'!$F$14:$CG$713,'ALL-GTK-SD-SMP-SMA-SMK-SLB'!AS$7,FALSE)</f>
        <v>1</v>
      </c>
      <c r="AS436" s="9">
        <f>VLOOKUP($E436,'ALL-GTK-SD-SMP-SMA-SMK-SLB'!$F$14:$CG$713,'ALL-GTK-SD-SMP-SMA-SMK-SLB'!AT$7,FALSE)</f>
        <v>1</v>
      </c>
      <c r="AT436" s="9">
        <f>VLOOKUP($E436,'ALL-GTK-SD-SMP-SMA-SMK-SLB'!$F$14:$CG$713,'ALL-GTK-SD-SMP-SMA-SMK-SLB'!AU$7,FALSE)</f>
        <v>0</v>
      </c>
      <c r="AU436" s="9">
        <f>VLOOKUP($E436,'ALL-GTK-SD-SMP-SMA-SMK-SLB'!$F$14:$CG$713,'ALL-GTK-SD-SMP-SMA-SMK-SLB'!AV$7,FALSE)</f>
        <v>0</v>
      </c>
      <c r="AV436" s="9">
        <f>VLOOKUP($E436,'ALL-GTK-SD-SMP-SMA-SMK-SLB'!$F$14:$CG$713,'ALL-GTK-SD-SMP-SMA-SMK-SLB'!AW$7,FALSE)</f>
        <v>0</v>
      </c>
      <c r="AW436" s="9">
        <f>VLOOKUP($E436,'ALL-GTK-SD-SMP-SMA-SMK-SLB'!$F$14:$CG$713,'ALL-GTK-SD-SMP-SMA-SMK-SLB'!AX$7,FALSE)</f>
        <v>0</v>
      </c>
      <c r="AX436" s="9">
        <f>VLOOKUP($E436,'ALL-GTK-SD-SMP-SMA-SMK-SLB'!$F$14:$CG$713,'ALL-GTK-SD-SMP-SMA-SMK-SLB'!AY$7,FALSE)</f>
        <v>2</v>
      </c>
      <c r="AY436" s="9">
        <f>VLOOKUP($E436,'ALL-GTK-SD-SMP-SMA-SMK-SLB'!$F$14:$CG$713,'ALL-GTK-SD-SMP-SMA-SMK-SLB'!AZ$7,FALSE)</f>
        <v>4</v>
      </c>
      <c r="AZ436" s="9">
        <f>VLOOKUP($E436,'ALL-GTK-SD-SMP-SMA-SMK-SLB'!$F$14:$CG$713,'ALL-GTK-SD-SMP-SMA-SMK-SLB'!BA$7,FALSE)</f>
        <v>0</v>
      </c>
      <c r="BA436" s="9">
        <f>VLOOKUP($E436,'ALL-GTK-SD-SMP-SMA-SMK-SLB'!$F$14:$CG$713,'ALL-GTK-SD-SMP-SMA-SMK-SLB'!BB$7,FALSE)</f>
        <v>0</v>
      </c>
      <c r="BB436" s="9">
        <f>VLOOKUP($E436,'ALL-GTK-SD-SMP-SMA-SMK-SLB'!$F$14:$CG$713,'ALL-GTK-SD-SMP-SMA-SMK-SLB'!BC$7,FALSE)</f>
        <v>0</v>
      </c>
      <c r="BC436" s="9">
        <f>VLOOKUP($E436,'ALL-GTK-SD-SMP-SMA-SMK-SLB'!$F$14:$CG$713,'ALL-GTK-SD-SMP-SMA-SMK-SLB'!BD$7,FALSE)</f>
        <v>0</v>
      </c>
      <c r="BD436" s="310">
        <f t="shared" si="236"/>
        <v>2</v>
      </c>
      <c r="BE436" s="310">
        <f t="shared" si="237"/>
        <v>1</v>
      </c>
      <c r="BF436" s="10">
        <f t="shared" si="238"/>
        <v>3</v>
      </c>
      <c r="BG436" s="311">
        <f t="shared" si="239"/>
        <v>2</v>
      </c>
      <c r="BH436" s="311">
        <f t="shared" si="240"/>
        <v>4</v>
      </c>
      <c r="BI436" s="10">
        <f t="shared" si="241"/>
        <v>6</v>
      </c>
      <c r="BJ436" s="44">
        <f t="shared" si="242"/>
        <v>4</v>
      </c>
      <c r="BK436" s="44">
        <f t="shared" si="243"/>
        <v>5</v>
      </c>
      <c r="BL436" s="11">
        <f t="shared" si="244"/>
        <v>9</v>
      </c>
      <c r="BM436" s="9">
        <f>VLOOKUP($E436,'ALL-GTK-SD-SMP-SMA-SMK-SLB'!$F$14:$CG$713,'ALL-GTK-SD-SMP-SMA-SMK-SLB'!BN$7,FALSE)</f>
        <v>0</v>
      </c>
      <c r="BN436" s="9">
        <f>VLOOKUP($E436,'ALL-GTK-SD-SMP-SMA-SMK-SLB'!$F$14:$CG$713,'ALL-GTK-SD-SMP-SMA-SMK-SLB'!BO$7,FALSE)</f>
        <v>0</v>
      </c>
      <c r="BO436" s="9">
        <f>VLOOKUP($E436,'ALL-GTK-SD-SMP-SMA-SMK-SLB'!$F$14:$CG$713,'ALL-GTK-SD-SMP-SMA-SMK-SLB'!BP$7,FALSE)</f>
        <v>0</v>
      </c>
      <c r="BP436" s="9">
        <f>VLOOKUP($E436,'ALL-GTK-SD-SMP-SMA-SMK-SLB'!$F$14:$CG$713,'ALL-GTK-SD-SMP-SMA-SMK-SLB'!BQ$7,FALSE)</f>
        <v>0</v>
      </c>
      <c r="BQ436" s="9">
        <f>VLOOKUP($E436,'ALL-GTK-SD-SMP-SMA-SMK-SLB'!$F$14:$CG$713,'ALL-GTK-SD-SMP-SMA-SMK-SLB'!BR$7,FALSE)</f>
        <v>0</v>
      </c>
      <c r="BR436" s="9">
        <f>VLOOKUP($E436,'ALL-GTK-SD-SMP-SMA-SMK-SLB'!$F$14:$CG$713,'ALL-GTK-SD-SMP-SMA-SMK-SLB'!BS$7,FALSE)</f>
        <v>0</v>
      </c>
      <c r="BS436" s="9">
        <f>VLOOKUP($E436,'ALL-GTK-SD-SMP-SMA-SMK-SLB'!$F$14:$CG$713,'ALL-GTK-SD-SMP-SMA-SMK-SLB'!BT$7,FALSE)</f>
        <v>0</v>
      </c>
      <c r="BT436" s="9">
        <f>VLOOKUP($E436,'ALL-GTK-SD-SMP-SMA-SMK-SLB'!$F$14:$CG$713,'ALL-GTK-SD-SMP-SMA-SMK-SLB'!BU$7,FALSE)</f>
        <v>1</v>
      </c>
      <c r="BU436" s="299">
        <f t="shared" si="245"/>
        <v>0</v>
      </c>
      <c r="BV436" s="299">
        <f t="shared" si="246"/>
        <v>1</v>
      </c>
      <c r="BW436" s="44">
        <f t="shared" si="247"/>
        <v>0</v>
      </c>
      <c r="BX436" s="44">
        <f t="shared" si="248"/>
        <v>1</v>
      </c>
      <c r="BY436" s="11">
        <f t="shared" si="249"/>
        <v>1</v>
      </c>
      <c r="BZ436" s="14">
        <f t="shared" si="250"/>
        <v>4</v>
      </c>
      <c r="CA436" s="14">
        <f t="shared" si="251"/>
        <v>5</v>
      </c>
      <c r="CB436" s="13">
        <f t="shared" si="252"/>
        <v>0</v>
      </c>
      <c r="CC436" s="13">
        <f t="shared" si="253"/>
        <v>1</v>
      </c>
      <c r="CD436" s="312">
        <f t="shared" si="254"/>
        <v>4</v>
      </c>
      <c r="CE436" s="312">
        <f t="shared" si="255"/>
        <v>6</v>
      </c>
      <c r="CF436" s="313">
        <f t="shared" si="256"/>
        <v>10</v>
      </c>
      <c r="CG436" s="302" t="str">
        <f t="shared" si="257"/>
        <v>OK</v>
      </c>
    </row>
    <row r="437" spans="1:85" ht="14.25" x14ac:dyDescent="0.25">
      <c r="A437" s="6">
        <v>425</v>
      </c>
      <c r="B437" s="495">
        <v>425</v>
      </c>
      <c r="C437" s="495" t="s">
        <v>6</v>
      </c>
      <c r="D437" s="496" t="s">
        <v>31</v>
      </c>
      <c r="E437" s="626">
        <v>20319414</v>
      </c>
      <c r="F437" s="627" t="s">
        <v>693</v>
      </c>
      <c r="G437" s="624" t="s">
        <v>52</v>
      </c>
      <c r="H437" s="9">
        <f>VLOOKUP($E437,'ALL-GTK-SD-SMP-SMA-SMK-SLB'!$F$14:$CG$713,'ALL-GTK-SD-SMP-SMA-SMK-SLB'!I$7,FALSE)</f>
        <v>0</v>
      </c>
      <c r="I437" s="9">
        <f>VLOOKUP($E437,'ALL-GTK-SD-SMP-SMA-SMK-SLB'!$F$14:$CG$713,'ALL-GTK-SD-SMP-SMA-SMK-SLB'!J$7,FALSE)</f>
        <v>0</v>
      </c>
      <c r="J437" s="9">
        <f>VLOOKUP($E437,'ALL-GTK-SD-SMP-SMA-SMK-SLB'!$F$14:$CG$713,'ALL-GTK-SD-SMP-SMA-SMK-SLB'!K$7,FALSE)</f>
        <v>0</v>
      </c>
      <c r="K437" s="9">
        <f>VLOOKUP($E437,'ALL-GTK-SD-SMP-SMA-SMK-SLB'!$F$14:$CG$713,'ALL-GTK-SD-SMP-SMA-SMK-SLB'!L$7,FALSE)</f>
        <v>0</v>
      </c>
      <c r="L437" s="9">
        <f>VLOOKUP($E437,'ALL-GTK-SD-SMP-SMA-SMK-SLB'!$F$14:$CG$713,'ALL-GTK-SD-SMP-SMA-SMK-SLB'!M$7,FALSE)</f>
        <v>0</v>
      </c>
      <c r="M437" s="9">
        <f>VLOOKUP($E437,'ALL-GTK-SD-SMP-SMA-SMK-SLB'!$F$14:$CG$713,'ALL-GTK-SD-SMP-SMA-SMK-SLB'!N$7,FALSE)</f>
        <v>1</v>
      </c>
      <c r="N437" s="9">
        <f>VLOOKUP($E437,'ALL-GTK-SD-SMP-SMA-SMK-SLB'!$F$14:$CG$713,'ALL-GTK-SD-SMP-SMA-SMK-SLB'!O$7,FALSE)</f>
        <v>1</v>
      </c>
      <c r="O437" s="9">
        <f>VLOOKUP($E437,'ALL-GTK-SD-SMP-SMA-SMK-SLB'!$F$14:$CG$713,'ALL-GTK-SD-SMP-SMA-SMK-SLB'!P$7,FALSE)</f>
        <v>2</v>
      </c>
      <c r="P437" s="299">
        <f t="shared" si="222"/>
        <v>1</v>
      </c>
      <c r="Q437" s="299">
        <f t="shared" si="223"/>
        <v>3</v>
      </c>
      <c r="R437" s="300">
        <f t="shared" si="224"/>
        <v>4</v>
      </c>
      <c r="S437" s="9">
        <f>VLOOKUP($E437,'ALL-GTK-SD-SMP-SMA-SMK-SLB'!$F$14:$CG$713,'ALL-GTK-SD-SMP-SMA-SMK-SLB'!T$7,FALSE)</f>
        <v>0</v>
      </c>
      <c r="T437" s="9">
        <f>VLOOKUP($E437,'ALL-GTK-SD-SMP-SMA-SMK-SLB'!$F$14:$CG$713,'ALL-GTK-SD-SMP-SMA-SMK-SLB'!U$7,FALSE)</f>
        <v>0</v>
      </c>
      <c r="U437" s="9">
        <f>VLOOKUP($E437,'ALL-GTK-SD-SMP-SMA-SMK-SLB'!$F$14:$CG$713,'ALL-GTK-SD-SMP-SMA-SMK-SLB'!V$7,FALSE)</f>
        <v>0</v>
      </c>
      <c r="V437" s="9">
        <f>VLOOKUP($E437,'ALL-GTK-SD-SMP-SMA-SMK-SLB'!$F$14:$CG$713,'ALL-GTK-SD-SMP-SMA-SMK-SLB'!W$7,FALSE)</f>
        <v>0</v>
      </c>
      <c r="W437" s="9">
        <f>VLOOKUP($E437,'ALL-GTK-SD-SMP-SMA-SMK-SLB'!$F$14:$CG$713,'ALL-GTK-SD-SMP-SMA-SMK-SLB'!X$7,FALSE)</f>
        <v>1</v>
      </c>
      <c r="X437" s="9">
        <f>VLOOKUP($E437,'ALL-GTK-SD-SMP-SMA-SMK-SLB'!$F$14:$CG$713,'ALL-GTK-SD-SMP-SMA-SMK-SLB'!Y$7,FALSE)</f>
        <v>5</v>
      </c>
      <c r="Y437" s="299">
        <f t="shared" si="225"/>
        <v>1</v>
      </c>
      <c r="Z437" s="299">
        <f t="shared" si="226"/>
        <v>5</v>
      </c>
      <c r="AA437" s="10">
        <f t="shared" si="227"/>
        <v>6</v>
      </c>
      <c r="AB437" s="44">
        <f t="shared" si="228"/>
        <v>2</v>
      </c>
      <c r="AC437" s="44">
        <f t="shared" si="229"/>
        <v>8</v>
      </c>
      <c r="AD437" s="11">
        <f t="shared" si="230"/>
        <v>10</v>
      </c>
      <c r="AE437" s="9">
        <f>VLOOKUP($E437,'ALL-GTK-SD-SMP-SMA-SMK-SLB'!$F$14:$CG$713,'ALL-GTK-SD-SMP-SMA-SMK-SLB'!AF$7,FALSE)</f>
        <v>0</v>
      </c>
      <c r="AF437" s="9">
        <f>VLOOKUP($E437,'ALL-GTK-SD-SMP-SMA-SMK-SLB'!$F$14:$CG$713,'ALL-GTK-SD-SMP-SMA-SMK-SLB'!AG$7,FALSE)</f>
        <v>5</v>
      </c>
      <c r="AG437" s="10">
        <f t="shared" si="231"/>
        <v>5</v>
      </c>
      <c r="AH437" s="9">
        <f>VLOOKUP($E437,'ALL-GTK-SD-SMP-SMA-SMK-SLB'!$F$14:$CG$713,'ALL-GTK-SD-SMP-SMA-SMK-SLB'!AI$7,FALSE)</f>
        <v>3</v>
      </c>
      <c r="AI437" s="9">
        <f>VLOOKUP($E437,'ALL-GTK-SD-SMP-SMA-SMK-SLB'!$F$14:$CG$713,'ALL-GTK-SD-SMP-SMA-SMK-SLB'!AJ$7,FALSE)</f>
        <v>2</v>
      </c>
      <c r="AJ437" s="10">
        <f t="shared" si="232"/>
        <v>5</v>
      </c>
      <c r="AK437" s="44">
        <f t="shared" si="233"/>
        <v>3</v>
      </c>
      <c r="AL437" s="44">
        <f t="shared" si="234"/>
        <v>7</v>
      </c>
      <c r="AM437" s="11">
        <f t="shared" si="235"/>
        <v>10</v>
      </c>
      <c r="AN437" s="299">
        <f>VLOOKUP($E437,'ALL-GTK-SD-SMP-SMA-SMK-SLB'!$F$14:$CG$713,'ALL-GTK-SD-SMP-SMA-SMK-SLB'!AO$7,FALSE)</f>
        <v>0</v>
      </c>
      <c r="AO437" s="299">
        <f>VLOOKUP($E437,'ALL-GTK-SD-SMP-SMA-SMK-SLB'!$F$14:$CG$713,'ALL-GTK-SD-SMP-SMA-SMK-SLB'!AP$7,FALSE)</f>
        <v>0</v>
      </c>
      <c r="AP437" s="9">
        <f>VLOOKUP($E437,'ALL-GTK-SD-SMP-SMA-SMK-SLB'!$F$14:$CG$713,'ALL-GTK-SD-SMP-SMA-SMK-SLB'!AQ$7,FALSE)</f>
        <v>0</v>
      </c>
      <c r="AQ437" s="9">
        <f>VLOOKUP($E437,'ALL-GTK-SD-SMP-SMA-SMK-SLB'!$F$14:$CG$713,'ALL-GTK-SD-SMP-SMA-SMK-SLB'!AR$7,FALSE)</f>
        <v>0</v>
      </c>
      <c r="AR437" s="9">
        <f>VLOOKUP($E437,'ALL-GTK-SD-SMP-SMA-SMK-SLB'!$F$14:$CG$713,'ALL-GTK-SD-SMP-SMA-SMK-SLB'!AS$7,FALSE)</f>
        <v>0</v>
      </c>
      <c r="AS437" s="9">
        <f>VLOOKUP($E437,'ALL-GTK-SD-SMP-SMA-SMK-SLB'!$F$14:$CG$713,'ALL-GTK-SD-SMP-SMA-SMK-SLB'!AT$7,FALSE)</f>
        <v>0</v>
      </c>
      <c r="AT437" s="9">
        <f>VLOOKUP($E437,'ALL-GTK-SD-SMP-SMA-SMK-SLB'!$F$14:$CG$713,'ALL-GTK-SD-SMP-SMA-SMK-SLB'!AU$7,FALSE)</f>
        <v>0</v>
      </c>
      <c r="AU437" s="9">
        <f>VLOOKUP($E437,'ALL-GTK-SD-SMP-SMA-SMK-SLB'!$F$14:$CG$713,'ALL-GTK-SD-SMP-SMA-SMK-SLB'!AV$7,FALSE)</f>
        <v>0</v>
      </c>
      <c r="AV437" s="9">
        <f>VLOOKUP($E437,'ALL-GTK-SD-SMP-SMA-SMK-SLB'!$F$14:$CG$713,'ALL-GTK-SD-SMP-SMA-SMK-SLB'!AW$7,FALSE)</f>
        <v>0</v>
      </c>
      <c r="AW437" s="9">
        <f>VLOOKUP($E437,'ALL-GTK-SD-SMP-SMA-SMK-SLB'!$F$14:$CG$713,'ALL-GTK-SD-SMP-SMA-SMK-SLB'!AX$7,FALSE)</f>
        <v>0</v>
      </c>
      <c r="AX437" s="9">
        <f>VLOOKUP($E437,'ALL-GTK-SD-SMP-SMA-SMK-SLB'!$F$14:$CG$713,'ALL-GTK-SD-SMP-SMA-SMK-SLB'!AY$7,FALSE)</f>
        <v>3</v>
      </c>
      <c r="AY437" s="9">
        <f>VLOOKUP($E437,'ALL-GTK-SD-SMP-SMA-SMK-SLB'!$F$14:$CG$713,'ALL-GTK-SD-SMP-SMA-SMK-SLB'!AZ$7,FALSE)</f>
        <v>7</v>
      </c>
      <c r="AZ437" s="9">
        <f>VLOOKUP($E437,'ALL-GTK-SD-SMP-SMA-SMK-SLB'!$F$14:$CG$713,'ALL-GTK-SD-SMP-SMA-SMK-SLB'!BA$7,FALSE)</f>
        <v>0</v>
      </c>
      <c r="BA437" s="9">
        <f>VLOOKUP($E437,'ALL-GTK-SD-SMP-SMA-SMK-SLB'!$F$14:$CG$713,'ALL-GTK-SD-SMP-SMA-SMK-SLB'!BB$7,FALSE)</f>
        <v>0</v>
      </c>
      <c r="BB437" s="9">
        <f>VLOOKUP($E437,'ALL-GTK-SD-SMP-SMA-SMK-SLB'!$F$14:$CG$713,'ALL-GTK-SD-SMP-SMA-SMK-SLB'!BC$7,FALSE)</f>
        <v>0</v>
      </c>
      <c r="BC437" s="9">
        <f>VLOOKUP($E437,'ALL-GTK-SD-SMP-SMA-SMK-SLB'!$F$14:$CG$713,'ALL-GTK-SD-SMP-SMA-SMK-SLB'!BD$7,FALSE)</f>
        <v>0</v>
      </c>
      <c r="BD437" s="310">
        <f t="shared" si="236"/>
        <v>0</v>
      </c>
      <c r="BE437" s="310">
        <f t="shared" si="237"/>
        <v>0</v>
      </c>
      <c r="BF437" s="10">
        <f t="shared" si="238"/>
        <v>0</v>
      </c>
      <c r="BG437" s="311">
        <f t="shared" si="239"/>
        <v>3</v>
      </c>
      <c r="BH437" s="311">
        <f t="shared" si="240"/>
        <v>7</v>
      </c>
      <c r="BI437" s="10">
        <f t="shared" si="241"/>
        <v>10</v>
      </c>
      <c r="BJ437" s="44">
        <f t="shared" si="242"/>
        <v>3</v>
      </c>
      <c r="BK437" s="44">
        <f t="shared" si="243"/>
        <v>7</v>
      </c>
      <c r="BL437" s="11">
        <f t="shared" si="244"/>
        <v>10</v>
      </c>
      <c r="BM437" s="9">
        <f>VLOOKUP($E437,'ALL-GTK-SD-SMP-SMA-SMK-SLB'!$F$14:$CG$713,'ALL-GTK-SD-SMP-SMA-SMK-SLB'!BN$7,FALSE)</f>
        <v>0</v>
      </c>
      <c r="BN437" s="9">
        <f>VLOOKUP($E437,'ALL-GTK-SD-SMP-SMA-SMK-SLB'!$F$14:$CG$713,'ALL-GTK-SD-SMP-SMA-SMK-SLB'!BO$7,FALSE)</f>
        <v>0</v>
      </c>
      <c r="BO437" s="9">
        <f>VLOOKUP($E437,'ALL-GTK-SD-SMP-SMA-SMK-SLB'!$F$14:$CG$713,'ALL-GTK-SD-SMP-SMA-SMK-SLB'!BP$7,FALSE)</f>
        <v>0</v>
      </c>
      <c r="BP437" s="9">
        <f>VLOOKUP($E437,'ALL-GTK-SD-SMP-SMA-SMK-SLB'!$F$14:$CG$713,'ALL-GTK-SD-SMP-SMA-SMK-SLB'!BQ$7,FALSE)</f>
        <v>0</v>
      </c>
      <c r="BQ437" s="9">
        <f>VLOOKUP($E437,'ALL-GTK-SD-SMP-SMA-SMK-SLB'!$F$14:$CG$713,'ALL-GTK-SD-SMP-SMA-SMK-SLB'!BR$7,FALSE)</f>
        <v>0</v>
      </c>
      <c r="BR437" s="9">
        <f>VLOOKUP($E437,'ALL-GTK-SD-SMP-SMA-SMK-SLB'!$F$14:$CG$713,'ALL-GTK-SD-SMP-SMA-SMK-SLB'!BS$7,FALSE)</f>
        <v>0</v>
      </c>
      <c r="BS437" s="9">
        <f>VLOOKUP($E437,'ALL-GTK-SD-SMP-SMA-SMK-SLB'!$F$14:$CG$713,'ALL-GTK-SD-SMP-SMA-SMK-SLB'!BT$7,FALSE)</f>
        <v>1</v>
      </c>
      <c r="BT437" s="9">
        <f>VLOOKUP($E437,'ALL-GTK-SD-SMP-SMA-SMK-SLB'!$F$14:$CG$713,'ALL-GTK-SD-SMP-SMA-SMK-SLB'!BU$7,FALSE)</f>
        <v>0</v>
      </c>
      <c r="BU437" s="299">
        <f t="shared" si="245"/>
        <v>1</v>
      </c>
      <c r="BV437" s="299">
        <f t="shared" si="246"/>
        <v>0</v>
      </c>
      <c r="BW437" s="44">
        <f t="shared" si="247"/>
        <v>1</v>
      </c>
      <c r="BX437" s="44">
        <f t="shared" si="248"/>
        <v>0</v>
      </c>
      <c r="BY437" s="11">
        <f t="shared" si="249"/>
        <v>1</v>
      </c>
      <c r="BZ437" s="14">
        <f t="shared" si="250"/>
        <v>2</v>
      </c>
      <c r="CA437" s="14">
        <f t="shared" si="251"/>
        <v>8</v>
      </c>
      <c r="CB437" s="13">
        <f t="shared" si="252"/>
        <v>1</v>
      </c>
      <c r="CC437" s="13">
        <f t="shared" si="253"/>
        <v>0</v>
      </c>
      <c r="CD437" s="312">
        <f t="shared" si="254"/>
        <v>3</v>
      </c>
      <c r="CE437" s="312">
        <f t="shared" si="255"/>
        <v>8</v>
      </c>
      <c r="CF437" s="313">
        <f t="shared" si="256"/>
        <v>11</v>
      </c>
      <c r="CG437" s="302" t="str">
        <f t="shared" si="257"/>
        <v>OK</v>
      </c>
    </row>
    <row r="438" spans="1:85" ht="14.25" x14ac:dyDescent="0.25">
      <c r="A438" s="6">
        <v>426</v>
      </c>
      <c r="B438" s="495">
        <v>426</v>
      </c>
      <c r="C438" s="495" t="s">
        <v>6</v>
      </c>
      <c r="D438" s="496" t="s">
        <v>31</v>
      </c>
      <c r="E438" s="626">
        <v>20319462</v>
      </c>
      <c r="F438" s="627" t="s">
        <v>694</v>
      </c>
      <c r="G438" s="624" t="s">
        <v>52</v>
      </c>
      <c r="H438" s="9">
        <f>VLOOKUP($E438,'ALL-GTK-SD-SMP-SMA-SMK-SLB'!$F$14:$CG$713,'ALL-GTK-SD-SMP-SMA-SMK-SLB'!I$7,FALSE)</f>
        <v>0</v>
      </c>
      <c r="I438" s="9">
        <f>VLOOKUP($E438,'ALL-GTK-SD-SMP-SMA-SMK-SLB'!$F$14:$CG$713,'ALL-GTK-SD-SMP-SMA-SMK-SLB'!J$7,FALSE)</f>
        <v>0</v>
      </c>
      <c r="J438" s="9">
        <f>VLOOKUP($E438,'ALL-GTK-SD-SMP-SMA-SMK-SLB'!$F$14:$CG$713,'ALL-GTK-SD-SMP-SMA-SMK-SLB'!K$7,FALSE)</f>
        <v>0</v>
      </c>
      <c r="K438" s="9">
        <f>VLOOKUP($E438,'ALL-GTK-SD-SMP-SMA-SMK-SLB'!$F$14:$CG$713,'ALL-GTK-SD-SMP-SMA-SMK-SLB'!L$7,FALSE)</f>
        <v>0</v>
      </c>
      <c r="L438" s="9">
        <f>VLOOKUP($E438,'ALL-GTK-SD-SMP-SMA-SMK-SLB'!$F$14:$CG$713,'ALL-GTK-SD-SMP-SMA-SMK-SLB'!M$7,FALSE)</f>
        <v>0</v>
      </c>
      <c r="M438" s="9">
        <f>VLOOKUP($E438,'ALL-GTK-SD-SMP-SMA-SMK-SLB'!$F$14:$CG$713,'ALL-GTK-SD-SMP-SMA-SMK-SLB'!N$7,FALSE)</f>
        <v>2</v>
      </c>
      <c r="N438" s="9">
        <f>VLOOKUP($E438,'ALL-GTK-SD-SMP-SMA-SMK-SLB'!$F$14:$CG$713,'ALL-GTK-SD-SMP-SMA-SMK-SLB'!O$7,FALSE)</f>
        <v>1</v>
      </c>
      <c r="O438" s="9">
        <f>VLOOKUP($E438,'ALL-GTK-SD-SMP-SMA-SMK-SLB'!$F$14:$CG$713,'ALL-GTK-SD-SMP-SMA-SMK-SLB'!P$7,FALSE)</f>
        <v>4</v>
      </c>
      <c r="P438" s="299">
        <f t="shared" si="222"/>
        <v>1</v>
      </c>
      <c r="Q438" s="299">
        <f t="shared" si="223"/>
        <v>6</v>
      </c>
      <c r="R438" s="300">
        <f t="shared" si="224"/>
        <v>7</v>
      </c>
      <c r="S438" s="9">
        <f>VLOOKUP($E438,'ALL-GTK-SD-SMP-SMA-SMK-SLB'!$F$14:$CG$713,'ALL-GTK-SD-SMP-SMA-SMK-SLB'!T$7,FALSE)</f>
        <v>0</v>
      </c>
      <c r="T438" s="9">
        <f>VLOOKUP($E438,'ALL-GTK-SD-SMP-SMA-SMK-SLB'!$F$14:$CG$713,'ALL-GTK-SD-SMP-SMA-SMK-SLB'!U$7,FALSE)</f>
        <v>0</v>
      </c>
      <c r="U438" s="9">
        <f>VLOOKUP($E438,'ALL-GTK-SD-SMP-SMA-SMK-SLB'!$F$14:$CG$713,'ALL-GTK-SD-SMP-SMA-SMK-SLB'!V$7,FALSE)</f>
        <v>0</v>
      </c>
      <c r="V438" s="9">
        <f>VLOOKUP($E438,'ALL-GTK-SD-SMP-SMA-SMK-SLB'!$F$14:$CG$713,'ALL-GTK-SD-SMP-SMA-SMK-SLB'!W$7,FALSE)</f>
        <v>0</v>
      </c>
      <c r="W438" s="9">
        <f>VLOOKUP($E438,'ALL-GTK-SD-SMP-SMA-SMK-SLB'!$F$14:$CG$713,'ALL-GTK-SD-SMP-SMA-SMK-SLB'!X$7,FALSE)</f>
        <v>1</v>
      </c>
      <c r="X438" s="9">
        <f>VLOOKUP($E438,'ALL-GTK-SD-SMP-SMA-SMK-SLB'!$F$14:$CG$713,'ALL-GTK-SD-SMP-SMA-SMK-SLB'!Y$7,FALSE)</f>
        <v>1</v>
      </c>
      <c r="Y438" s="299">
        <f t="shared" si="225"/>
        <v>1</v>
      </c>
      <c r="Z438" s="299">
        <f t="shared" si="226"/>
        <v>1</v>
      </c>
      <c r="AA438" s="10">
        <f t="shared" si="227"/>
        <v>2</v>
      </c>
      <c r="AB438" s="44">
        <f t="shared" si="228"/>
        <v>2</v>
      </c>
      <c r="AC438" s="44">
        <f t="shared" si="229"/>
        <v>7</v>
      </c>
      <c r="AD438" s="11">
        <f t="shared" si="230"/>
        <v>9</v>
      </c>
      <c r="AE438" s="9">
        <f>VLOOKUP($E438,'ALL-GTK-SD-SMP-SMA-SMK-SLB'!$F$14:$CG$713,'ALL-GTK-SD-SMP-SMA-SMK-SLB'!AF$7,FALSE)</f>
        <v>1</v>
      </c>
      <c r="AF438" s="9">
        <f>VLOOKUP($E438,'ALL-GTK-SD-SMP-SMA-SMK-SLB'!$F$14:$CG$713,'ALL-GTK-SD-SMP-SMA-SMK-SLB'!AG$7,FALSE)</f>
        <v>2</v>
      </c>
      <c r="AG438" s="10">
        <f t="shared" si="231"/>
        <v>3</v>
      </c>
      <c r="AH438" s="9">
        <f>VLOOKUP($E438,'ALL-GTK-SD-SMP-SMA-SMK-SLB'!$F$14:$CG$713,'ALL-GTK-SD-SMP-SMA-SMK-SLB'!AI$7,FALSE)</f>
        <v>1</v>
      </c>
      <c r="AI438" s="9">
        <f>VLOOKUP($E438,'ALL-GTK-SD-SMP-SMA-SMK-SLB'!$F$14:$CG$713,'ALL-GTK-SD-SMP-SMA-SMK-SLB'!AJ$7,FALSE)</f>
        <v>5</v>
      </c>
      <c r="AJ438" s="10">
        <f t="shared" si="232"/>
        <v>6</v>
      </c>
      <c r="AK438" s="44">
        <f t="shared" si="233"/>
        <v>2</v>
      </c>
      <c r="AL438" s="44">
        <f t="shared" si="234"/>
        <v>7</v>
      </c>
      <c r="AM438" s="11">
        <f t="shared" si="235"/>
        <v>9</v>
      </c>
      <c r="AN438" s="299">
        <f>VLOOKUP($E438,'ALL-GTK-SD-SMP-SMA-SMK-SLB'!$F$14:$CG$713,'ALL-GTK-SD-SMP-SMA-SMK-SLB'!AO$7,FALSE)</f>
        <v>0</v>
      </c>
      <c r="AO438" s="299">
        <f>VLOOKUP($E438,'ALL-GTK-SD-SMP-SMA-SMK-SLB'!$F$14:$CG$713,'ALL-GTK-SD-SMP-SMA-SMK-SLB'!AP$7,FALSE)</f>
        <v>1</v>
      </c>
      <c r="AP438" s="9">
        <f>VLOOKUP($E438,'ALL-GTK-SD-SMP-SMA-SMK-SLB'!$F$14:$CG$713,'ALL-GTK-SD-SMP-SMA-SMK-SLB'!AQ$7,FALSE)</f>
        <v>0</v>
      </c>
      <c r="AQ438" s="9">
        <f>VLOOKUP($E438,'ALL-GTK-SD-SMP-SMA-SMK-SLB'!$F$14:$CG$713,'ALL-GTK-SD-SMP-SMA-SMK-SLB'!AR$7,FALSE)</f>
        <v>0</v>
      </c>
      <c r="AR438" s="9">
        <f>VLOOKUP($E438,'ALL-GTK-SD-SMP-SMA-SMK-SLB'!$F$14:$CG$713,'ALL-GTK-SD-SMP-SMA-SMK-SLB'!AS$7,FALSE)</f>
        <v>0</v>
      </c>
      <c r="AS438" s="9">
        <f>VLOOKUP($E438,'ALL-GTK-SD-SMP-SMA-SMK-SLB'!$F$14:$CG$713,'ALL-GTK-SD-SMP-SMA-SMK-SLB'!AT$7,FALSE)</f>
        <v>0</v>
      </c>
      <c r="AT438" s="9">
        <f>VLOOKUP($E438,'ALL-GTK-SD-SMP-SMA-SMK-SLB'!$F$14:$CG$713,'ALL-GTK-SD-SMP-SMA-SMK-SLB'!AU$7,FALSE)</f>
        <v>0</v>
      </c>
      <c r="AU438" s="9">
        <f>VLOOKUP($E438,'ALL-GTK-SD-SMP-SMA-SMK-SLB'!$F$14:$CG$713,'ALL-GTK-SD-SMP-SMA-SMK-SLB'!AV$7,FALSE)</f>
        <v>0</v>
      </c>
      <c r="AV438" s="9">
        <f>VLOOKUP($E438,'ALL-GTK-SD-SMP-SMA-SMK-SLB'!$F$14:$CG$713,'ALL-GTK-SD-SMP-SMA-SMK-SLB'!AW$7,FALSE)</f>
        <v>0</v>
      </c>
      <c r="AW438" s="9">
        <f>VLOOKUP($E438,'ALL-GTK-SD-SMP-SMA-SMK-SLB'!$F$14:$CG$713,'ALL-GTK-SD-SMP-SMA-SMK-SLB'!AX$7,FALSE)</f>
        <v>0</v>
      </c>
      <c r="AX438" s="9">
        <f>VLOOKUP($E438,'ALL-GTK-SD-SMP-SMA-SMK-SLB'!$F$14:$CG$713,'ALL-GTK-SD-SMP-SMA-SMK-SLB'!AY$7,FALSE)</f>
        <v>2</v>
      </c>
      <c r="AY438" s="9">
        <f>VLOOKUP($E438,'ALL-GTK-SD-SMP-SMA-SMK-SLB'!$F$14:$CG$713,'ALL-GTK-SD-SMP-SMA-SMK-SLB'!AZ$7,FALSE)</f>
        <v>6</v>
      </c>
      <c r="AZ438" s="9">
        <f>VLOOKUP($E438,'ALL-GTK-SD-SMP-SMA-SMK-SLB'!$F$14:$CG$713,'ALL-GTK-SD-SMP-SMA-SMK-SLB'!BA$7,FALSE)</f>
        <v>0</v>
      </c>
      <c r="BA438" s="9">
        <f>VLOOKUP($E438,'ALL-GTK-SD-SMP-SMA-SMK-SLB'!$F$14:$CG$713,'ALL-GTK-SD-SMP-SMA-SMK-SLB'!BB$7,FALSE)</f>
        <v>0</v>
      </c>
      <c r="BB438" s="9">
        <f>VLOOKUP($E438,'ALL-GTK-SD-SMP-SMA-SMK-SLB'!$F$14:$CG$713,'ALL-GTK-SD-SMP-SMA-SMK-SLB'!BC$7,FALSE)</f>
        <v>0</v>
      </c>
      <c r="BC438" s="9">
        <f>VLOOKUP($E438,'ALL-GTK-SD-SMP-SMA-SMK-SLB'!$F$14:$CG$713,'ALL-GTK-SD-SMP-SMA-SMK-SLB'!BD$7,FALSE)</f>
        <v>0</v>
      </c>
      <c r="BD438" s="310">
        <f t="shared" si="236"/>
        <v>0</v>
      </c>
      <c r="BE438" s="310">
        <f t="shared" si="237"/>
        <v>1</v>
      </c>
      <c r="BF438" s="10">
        <f t="shared" si="238"/>
        <v>1</v>
      </c>
      <c r="BG438" s="311">
        <f t="shared" si="239"/>
        <v>2</v>
      </c>
      <c r="BH438" s="311">
        <f t="shared" si="240"/>
        <v>6</v>
      </c>
      <c r="BI438" s="10">
        <f t="shared" si="241"/>
        <v>8</v>
      </c>
      <c r="BJ438" s="44">
        <f t="shared" si="242"/>
        <v>2</v>
      </c>
      <c r="BK438" s="44">
        <f t="shared" si="243"/>
        <v>7</v>
      </c>
      <c r="BL438" s="11">
        <f t="shared" si="244"/>
        <v>9</v>
      </c>
      <c r="BM438" s="9">
        <f>VLOOKUP($E438,'ALL-GTK-SD-SMP-SMA-SMK-SLB'!$F$14:$CG$713,'ALL-GTK-SD-SMP-SMA-SMK-SLB'!BN$7,FALSE)</f>
        <v>0</v>
      </c>
      <c r="BN438" s="9">
        <f>VLOOKUP($E438,'ALL-GTK-SD-SMP-SMA-SMK-SLB'!$F$14:$CG$713,'ALL-GTK-SD-SMP-SMA-SMK-SLB'!BO$7,FALSE)</f>
        <v>0</v>
      </c>
      <c r="BO438" s="9">
        <f>VLOOKUP($E438,'ALL-GTK-SD-SMP-SMA-SMK-SLB'!$F$14:$CG$713,'ALL-GTK-SD-SMP-SMA-SMK-SLB'!BP$7,FALSE)</f>
        <v>0</v>
      </c>
      <c r="BP438" s="9">
        <f>VLOOKUP($E438,'ALL-GTK-SD-SMP-SMA-SMK-SLB'!$F$14:$CG$713,'ALL-GTK-SD-SMP-SMA-SMK-SLB'!BQ$7,FALSE)</f>
        <v>0</v>
      </c>
      <c r="BQ438" s="9">
        <f>VLOOKUP($E438,'ALL-GTK-SD-SMP-SMA-SMK-SLB'!$F$14:$CG$713,'ALL-GTK-SD-SMP-SMA-SMK-SLB'!BR$7,FALSE)</f>
        <v>0</v>
      </c>
      <c r="BR438" s="9">
        <f>VLOOKUP($E438,'ALL-GTK-SD-SMP-SMA-SMK-SLB'!$F$14:$CG$713,'ALL-GTK-SD-SMP-SMA-SMK-SLB'!BS$7,FALSE)</f>
        <v>0</v>
      </c>
      <c r="BS438" s="9">
        <f>VLOOKUP($E438,'ALL-GTK-SD-SMP-SMA-SMK-SLB'!$F$14:$CG$713,'ALL-GTK-SD-SMP-SMA-SMK-SLB'!BT$7,FALSE)</f>
        <v>0</v>
      </c>
      <c r="BT438" s="9">
        <f>VLOOKUP($E438,'ALL-GTK-SD-SMP-SMA-SMK-SLB'!$F$14:$CG$713,'ALL-GTK-SD-SMP-SMA-SMK-SLB'!BU$7,FALSE)</f>
        <v>0</v>
      </c>
      <c r="BU438" s="299">
        <f t="shared" si="245"/>
        <v>0</v>
      </c>
      <c r="BV438" s="299">
        <f t="shared" si="246"/>
        <v>0</v>
      </c>
      <c r="BW438" s="44">
        <f t="shared" si="247"/>
        <v>0</v>
      </c>
      <c r="BX438" s="44">
        <f t="shared" si="248"/>
        <v>0</v>
      </c>
      <c r="BY438" s="11">
        <f t="shared" si="249"/>
        <v>0</v>
      </c>
      <c r="BZ438" s="14">
        <f t="shared" si="250"/>
        <v>2</v>
      </c>
      <c r="CA438" s="14">
        <f t="shared" si="251"/>
        <v>7</v>
      </c>
      <c r="CB438" s="13">
        <f t="shared" si="252"/>
        <v>0</v>
      </c>
      <c r="CC438" s="13">
        <f t="shared" si="253"/>
        <v>0</v>
      </c>
      <c r="CD438" s="312">
        <f t="shared" si="254"/>
        <v>2</v>
      </c>
      <c r="CE438" s="312">
        <f t="shared" si="255"/>
        <v>7</v>
      </c>
      <c r="CF438" s="313">
        <f t="shared" si="256"/>
        <v>9</v>
      </c>
      <c r="CG438" s="302" t="str">
        <f t="shared" si="257"/>
        <v>OK</v>
      </c>
    </row>
    <row r="439" spans="1:85" ht="14.25" x14ac:dyDescent="0.25">
      <c r="A439" s="6">
        <v>427</v>
      </c>
      <c r="B439" s="495">
        <v>427</v>
      </c>
      <c r="C439" s="495" t="s">
        <v>6</v>
      </c>
      <c r="D439" s="496" t="s">
        <v>31</v>
      </c>
      <c r="E439" s="626">
        <v>20319474</v>
      </c>
      <c r="F439" s="627" t="s">
        <v>695</v>
      </c>
      <c r="G439" s="624" t="s">
        <v>52</v>
      </c>
      <c r="H439" s="9">
        <f>VLOOKUP($E439,'ALL-GTK-SD-SMP-SMA-SMK-SLB'!$F$14:$CG$713,'ALL-GTK-SD-SMP-SMA-SMK-SLB'!I$7,FALSE)</f>
        <v>0</v>
      </c>
      <c r="I439" s="9">
        <f>VLOOKUP($E439,'ALL-GTK-SD-SMP-SMA-SMK-SLB'!$F$14:$CG$713,'ALL-GTK-SD-SMP-SMA-SMK-SLB'!J$7,FALSE)</f>
        <v>0</v>
      </c>
      <c r="J439" s="9">
        <f>VLOOKUP($E439,'ALL-GTK-SD-SMP-SMA-SMK-SLB'!$F$14:$CG$713,'ALL-GTK-SD-SMP-SMA-SMK-SLB'!K$7,FALSE)</f>
        <v>0</v>
      </c>
      <c r="K439" s="9">
        <f>VLOOKUP($E439,'ALL-GTK-SD-SMP-SMA-SMK-SLB'!$F$14:$CG$713,'ALL-GTK-SD-SMP-SMA-SMK-SLB'!L$7,FALSE)</f>
        <v>0</v>
      </c>
      <c r="L439" s="9">
        <f>VLOOKUP($E439,'ALL-GTK-SD-SMP-SMA-SMK-SLB'!$F$14:$CG$713,'ALL-GTK-SD-SMP-SMA-SMK-SLB'!M$7,FALSE)</f>
        <v>2</v>
      </c>
      <c r="M439" s="9">
        <f>VLOOKUP($E439,'ALL-GTK-SD-SMP-SMA-SMK-SLB'!$F$14:$CG$713,'ALL-GTK-SD-SMP-SMA-SMK-SLB'!N$7,FALSE)</f>
        <v>0</v>
      </c>
      <c r="N439" s="9">
        <f>VLOOKUP($E439,'ALL-GTK-SD-SMP-SMA-SMK-SLB'!$F$14:$CG$713,'ALL-GTK-SD-SMP-SMA-SMK-SLB'!O$7,FALSE)</f>
        <v>2</v>
      </c>
      <c r="O439" s="9">
        <f>VLOOKUP($E439,'ALL-GTK-SD-SMP-SMA-SMK-SLB'!$F$14:$CG$713,'ALL-GTK-SD-SMP-SMA-SMK-SLB'!P$7,FALSE)</f>
        <v>1</v>
      </c>
      <c r="P439" s="299">
        <f t="shared" si="222"/>
        <v>4</v>
      </c>
      <c r="Q439" s="299">
        <f t="shared" si="223"/>
        <v>1</v>
      </c>
      <c r="R439" s="300">
        <f t="shared" si="224"/>
        <v>5</v>
      </c>
      <c r="S439" s="9">
        <f>VLOOKUP($E439,'ALL-GTK-SD-SMP-SMA-SMK-SLB'!$F$14:$CG$713,'ALL-GTK-SD-SMP-SMA-SMK-SLB'!T$7,FALSE)</f>
        <v>0</v>
      </c>
      <c r="T439" s="9">
        <f>VLOOKUP($E439,'ALL-GTK-SD-SMP-SMA-SMK-SLB'!$F$14:$CG$713,'ALL-GTK-SD-SMP-SMA-SMK-SLB'!U$7,FALSE)</f>
        <v>0</v>
      </c>
      <c r="U439" s="9">
        <f>VLOOKUP($E439,'ALL-GTK-SD-SMP-SMA-SMK-SLB'!$F$14:$CG$713,'ALL-GTK-SD-SMP-SMA-SMK-SLB'!V$7,FALSE)</f>
        <v>0</v>
      </c>
      <c r="V439" s="9">
        <f>VLOOKUP($E439,'ALL-GTK-SD-SMP-SMA-SMK-SLB'!$F$14:$CG$713,'ALL-GTK-SD-SMP-SMA-SMK-SLB'!W$7,FALSE)</f>
        <v>0</v>
      </c>
      <c r="W439" s="9">
        <f>VLOOKUP($E439,'ALL-GTK-SD-SMP-SMA-SMK-SLB'!$F$14:$CG$713,'ALL-GTK-SD-SMP-SMA-SMK-SLB'!X$7,FALSE)</f>
        <v>2</v>
      </c>
      <c r="X439" s="9">
        <f>VLOOKUP($E439,'ALL-GTK-SD-SMP-SMA-SMK-SLB'!$F$14:$CG$713,'ALL-GTK-SD-SMP-SMA-SMK-SLB'!Y$7,FALSE)</f>
        <v>2</v>
      </c>
      <c r="Y439" s="299">
        <f t="shared" si="225"/>
        <v>2</v>
      </c>
      <c r="Z439" s="299">
        <f t="shared" si="226"/>
        <v>2</v>
      </c>
      <c r="AA439" s="10">
        <f t="shared" si="227"/>
        <v>4</v>
      </c>
      <c r="AB439" s="44">
        <f t="shared" si="228"/>
        <v>6</v>
      </c>
      <c r="AC439" s="44">
        <f t="shared" si="229"/>
        <v>3</v>
      </c>
      <c r="AD439" s="11">
        <f t="shared" si="230"/>
        <v>9</v>
      </c>
      <c r="AE439" s="9">
        <f>VLOOKUP($E439,'ALL-GTK-SD-SMP-SMA-SMK-SLB'!$F$14:$CG$713,'ALL-GTK-SD-SMP-SMA-SMK-SLB'!AF$7,FALSE)</f>
        <v>3</v>
      </c>
      <c r="AF439" s="9">
        <f>VLOOKUP($E439,'ALL-GTK-SD-SMP-SMA-SMK-SLB'!$F$14:$CG$713,'ALL-GTK-SD-SMP-SMA-SMK-SLB'!AG$7,FALSE)</f>
        <v>3</v>
      </c>
      <c r="AG439" s="10">
        <f t="shared" si="231"/>
        <v>6</v>
      </c>
      <c r="AH439" s="9">
        <f>VLOOKUP($E439,'ALL-GTK-SD-SMP-SMA-SMK-SLB'!$F$14:$CG$713,'ALL-GTK-SD-SMP-SMA-SMK-SLB'!AI$7,FALSE)</f>
        <v>3</v>
      </c>
      <c r="AI439" s="9">
        <f>VLOOKUP($E439,'ALL-GTK-SD-SMP-SMA-SMK-SLB'!$F$14:$CG$713,'ALL-GTK-SD-SMP-SMA-SMK-SLB'!AJ$7,FALSE)</f>
        <v>0</v>
      </c>
      <c r="AJ439" s="10">
        <f t="shared" si="232"/>
        <v>3</v>
      </c>
      <c r="AK439" s="44">
        <f t="shared" si="233"/>
        <v>6</v>
      </c>
      <c r="AL439" s="44">
        <f t="shared" si="234"/>
        <v>3</v>
      </c>
      <c r="AM439" s="11">
        <f t="shared" si="235"/>
        <v>9</v>
      </c>
      <c r="AN439" s="299">
        <f>VLOOKUP($E439,'ALL-GTK-SD-SMP-SMA-SMK-SLB'!$F$14:$CG$713,'ALL-GTK-SD-SMP-SMA-SMK-SLB'!AO$7,FALSE)</f>
        <v>1</v>
      </c>
      <c r="AO439" s="299">
        <f>VLOOKUP($E439,'ALL-GTK-SD-SMP-SMA-SMK-SLB'!$F$14:$CG$713,'ALL-GTK-SD-SMP-SMA-SMK-SLB'!AP$7,FALSE)</f>
        <v>1</v>
      </c>
      <c r="AP439" s="9">
        <f>VLOOKUP($E439,'ALL-GTK-SD-SMP-SMA-SMK-SLB'!$F$14:$CG$713,'ALL-GTK-SD-SMP-SMA-SMK-SLB'!AQ$7,FALSE)</f>
        <v>0</v>
      </c>
      <c r="AQ439" s="9">
        <f>VLOOKUP($E439,'ALL-GTK-SD-SMP-SMA-SMK-SLB'!$F$14:$CG$713,'ALL-GTK-SD-SMP-SMA-SMK-SLB'!AR$7,FALSE)</f>
        <v>0</v>
      </c>
      <c r="AR439" s="9">
        <f>VLOOKUP($E439,'ALL-GTK-SD-SMP-SMA-SMK-SLB'!$F$14:$CG$713,'ALL-GTK-SD-SMP-SMA-SMK-SLB'!AS$7,FALSE)</f>
        <v>0</v>
      </c>
      <c r="AS439" s="9">
        <f>VLOOKUP($E439,'ALL-GTK-SD-SMP-SMA-SMK-SLB'!$F$14:$CG$713,'ALL-GTK-SD-SMP-SMA-SMK-SLB'!AT$7,FALSE)</f>
        <v>0</v>
      </c>
      <c r="AT439" s="9">
        <f>VLOOKUP($E439,'ALL-GTK-SD-SMP-SMA-SMK-SLB'!$F$14:$CG$713,'ALL-GTK-SD-SMP-SMA-SMK-SLB'!AU$7,FALSE)</f>
        <v>0</v>
      </c>
      <c r="AU439" s="9">
        <f>VLOOKUP($E439,'ALL-GTK-SD-SMP-SMA-SMK-SLB'!$F$14:$CG$713,'ALL-GTK-SD-SMP-SMA-SMK-SLB'!AV$7,FALSE)</f>
        <v>0</v>
      </c>
      <c r="AV439" s="9">
        <f>VLOOKUP($E439,'ALL-GTK-SD-SMP-SMA-SMK-SLB'!$F$14:$CG$713,'ALL-GTK-SD-SMP-SMA-SMK-SLB'!AW$7,FALSE)</f>
        <v>0</v>
      </c>
      <c r="AW439" s="9">
        <f>VLOOKUP($E439,'ALL-GTK-SD-SMP-SMA-SMK-SLB'!$F$14:$CG$713,'ALL-GTK-SD-SMP-SMA-SMK-SLB'!AX$7,FALSE)</f>
        <v>0</v>
      </c>
      <c r="AX439" s="9">
        <f>VLOOKUP($E439,'ALL-GTK-SD-SMP-SMA-SMK-SLB'!$F$14:$CG$713,'ALL-GTK-SD-SMP-SMA-SMK-SLB'!AY$7,FALSE)</f>
        <v>5</v>
      </c>
      <c r="AY439" s="9">
        <f>VLOOKUP($E439,'ALL-GTK-SD-SMP-SMA-SMK-SLB'!$F$14:$CG$713,'ALL-GTK-SD-SMP-SMA-SMK-SLB'!AZ$7,FALSE)</f>
        <v>2</v>
      </c>
      <c r="AZ439" s="9">
        <f>VLOOKUP($E439,'ALL-GTK-SD-SMP-SMA-SMK-SLB'!$F$14:$CG$713,'ALL-GTK-SD-SMP-SMA-SMK-SLB'!BA$7,FALSE)</f>
        <v>0</v>
      </c>
      <c r="BA439" s="9">
        <f>VLOOKUP($E439,'ALL-GTK-SD-SMP-SMA-SMK-SLB'!$F$14:$CG$713,'ALL-GTK-SD-SMP-SMA-SMK-SLB'!BB$7,FALSE)</f>
        <v>0</v>
      </c>
      <c r="BB439" s="9">
        <f>VLOOKUP($E439,'ALL-GTK-SD-SMP-SMA-SMK-SLB'!$F$14:$CG$713,'ALL-GTK-SD-SMP-SMA-SMK-SLB'!BC$7,FALSE)</f>
        <v>0</v>
      </c>
      <c r="BC439" s="9">
        <f>VLOOKUP($E439,'ALL-GTK-SD-SMP-SMA-SMK-SLB'!$F$14:$CG$713,'ALL-GTK-SD-SMP-SMA-SMK-SLB'!BD$7,FALSE)</f>
        <v>0</v>
      </c>
      <c r="BD439" s="310">
        <f t="shared" si="236"/>
        <v>1</v>
      </c>
      <c r="BE439" s="310">
        <f t="shared" si="237"/>
        <v>1</v>
      </c>
      <c r="BF439" s="10">
        <f t="shared" si="238"/>
        <v>2</v>
      </c>
      <c r="BG439" s="311">
        <f t="shared" si="239"/>
        <v>5</v>
      </c>
      <c r="BH439" s="311">
        <f t="shared" si="240"/>
        <v>2</v>
      </c>
      <c r="BI439" s="10">
        <f t="shared" si="241"/>
        <v>7</v>
      </c>
      <c r="BJ439" s="44">
        <f t="shared" si="242"/>
        <v>6</v>
      </c>
      <c r="BK439" s="44">
        <f t="shared" si="243"/>
        <v>3</v>
      </c>
      <c r="BL439" s="11">
        <f t="shared" si="244"/>
        <v>9</v>
      </c>
      <c r="BM439" s="9">
        <f>VLOOKUP($E439,'ALL-GTK-SD-SMP-SMA-SMK-SLB'!$F$14:$CG$713,'ALL-GTK-SD-SMP-SMA-SMK-SLB'!BN$7,FALSE)</f>
        <v>0</v>
      </c>
      <c r="BN439" s="9">
        <f>VLOOKUP($E439,'ALL-GTK-SD-SMP-SMA-SMK-SLB'!$F$14:$CG$713,'ALL-GTK-SD-SMP-SMA-SMK-SLB'!BO$7,FALSE)</f>
        <v>0</v>
      </c>
      <c r="BO439" s="9">
        <f>VLOOKUP($E439,'ALL-GTK-SD-SMP-SMA-SMK-SLB'!$F$14:$CG$713,'ALL-GTK-SD-SMP-SMA-SMK-SLB'!BP$7,FALSE)</f>
        <v>0</v>
      </c>
      <c r="BP439" s="9">
        <f>VLOOKUP($E439,'ALL-GTK-SD-SMP-SMA-SMK-SLB'!$F$14:$CG$713,'ALL-GTK-SD-SMP-SMA-SMK-SLB'!BQ$7,FALSE)</f>
        <v>0</v>
      </c>
      <c r="BQ439" s="9">
        <f>VLOOKUP($E439,'ALL-GTK-SD-SMP-SMA-SMK-SLB'!$F$14:$CG$713,'ALL-GTK-SD-SMP-SMA-SMK-SLB'!BR$7,FALSE)</f>
        <v>0</v>
      </c>
      <c r="BR439" s="9">
        <f>VLOOKUP($E439,'ALL-GTK-SD-SMP-SMA-SMK-SLB'!$F$14:$CG$713,'ALL-GTK-SD-SMP-SMA-SMK-SLB'!BS$7,FALSE)</f>
        <v>0</v>
      </c>
      <c r="BS439" s="9">
        <f>VLOOKUP($E439,'ALL-GTK-SD-SMP-SMA-SMK-SLB'!$F$14:$CG$713,'ALL-GTK-SD-SMP-SMA-SMK-SLB'!BT$7,FALSE)</f>
        <v>0</v>
      </c>
      <c r="BT439" s="9">
        <f>VLOOKUP($E439,'ALL-GTK-SD-SMP-SMA-SMK-SLB'!$F$14:$CG$713,'ALL-GTK-SD-SMP-SMA-SMK-SLB'!BU$7,FALSE)</f>
        <v>0</v>
      </c>
      <c r="BU439" s="299">
        <f t="shared" si="245"/>
        <v>0</v>
      </c>
      <c r="BV439" s="299">
        <f t="shared" si="246"/>
        <v>0</v>
      </c>
      <c r="BW439" s="44">
        <f t="shared" si="247"/>
        <v>0</v>
      </c>
      <c r="BX439" s="44">
        <f t="shared" si="248"/>
        <v>0</v>
      </c>
      <c r="BY439" s="11">
        <f t="shared" si="249"/>
        <v>0</v>
      </c>
      <c r="BZ439" s="14">
        <f t="shared" si="250"/>
        <v>6</v>
      </c>
      <c r="CA439" s="14">
        <f t="shared" si="251"/>
        <v>3</v>
      </c>
      <c r="CB439" s="13">
        <f t="shared" si="252"/>
        <v>0</v>
      </c>
      <c r="CC439" s="13">
        <f t="shared" si="253"/>
        <v>0</v>
      </c>
      <c r="CD439" s="312">
        <f t="shared" si="254"/>
        <v>6</v>
      </c>
      <c r="CE439" s="312">
        <f t="shared" si="255"/>
        <v>3</v>
      </c>
      <c r="CF439" s="313">
        <f t="shared" si="256"/>
        <v>9</v>
      </c>
      <c r="CG439" s="302" t="str">
        <f t="shared" si="257"/>
        <v>OK</v>
      </c>
    </row>
    <row r="440" spans="1:85" ht="14.25" x14ac:dyDescent="0.25">
      <c r="A440" s="6">
        <v>428</v>
      </c>
      <c r="B440" s="495">
        <v>428</v>
      </c>
      <c r="C440" s="495" t="s">
        <v>6</v>
      </c>
      <c r="D440" s="496" t="s">
        <v>31</v>
      </c>
      <c r="E440" s="626">
        <v>20319473</v>
      </c>
      <c r="F440" s="627" t="s">
        <v>696</v>
      </c>
      <c r="G440" s="624" t="s">
        <v>52</v>
      </c>
      <c r="H440" s="9">
        <f>VLOOKUP($E440,'ALL-GTK-SD-SMP-SMA-SMK-SLB'!$F$14:$CG$713,'ALL-GTK-SD-SMP-SMA-SMK-SLB'!I$7,FALSE)</f>
        <v>0</v>
      </c>
      <c r="I440" s="9">
        <f>VLOOKUP($E440,'ALL-GTK-SD-SMP-SMA-SMK-SLB'!$F$14:$CG$713,'ALL-GTK-SD-SMP-SMA-SMK-SLB'!J$7,FALSE)</f>
        <v>0</v>
      </c>
      <c r="J440" s="9">
        <f>VLOOKUP($E440,'ALL-GTK-SD-SMP-SMA-SMK-SLB'!$F$14:$CG$713,'ALL-GTK-SD-SMP-SMA-SMK-SLB'!K$7,FALSE)</f>
        <v>0</v>
      </c>
      <c r="K440" s="9">
        <f>VLOOKUP($E440,'ALL-GTK-SD-SMP-SMA-SMK-SLB'!$F$14:$CG$713,'ALL-GTK-SD-SMP-SMA-SMK-SLB'!L$7,FALSE)</f>
        <v>0</v>
      </c>
      <c r="L440" s="9">
        <f>VLOOKUP($E440,'ALL-GTK-SD-SMP-SMA-SMK-SLB'!$F$14:$CG$713,'ALL-GTK-SD-SMP-SMA-SMK-SLB'!M$7,FALSE)</f>
        <v>2</v>
      </c>
      <c r="M440" s="9">
        <f>VLOOKUP($E440,'ALL-GTK-SD-SMP-SMA-SMK-SLB'!$F$14:$CG$713,'ALL-GTK-SD-SMP-SMA-SMK-SLB'!N$7,FALSE)</f>
        <v>1</v>
      </c>
      <c r="N440" s="9">
        <f>VLOOKUP($E440,'ALL-GTK-SD-SMP-SMA-SMK-SLB'!$F$14:$CG$713,'ALL-GTK-SD-SMP-SMA-SMK-SLB'!O$7,FALSE)</f>
        <v>2</v>
      </c>
      <c r="O440" s="9">
        <f>VLOOKUP($E440,'ALL-GTK-SD-SMP-SMA-SMK-SLB'!$F$14:$CG$713,'ALL-GTK-SD-SMP-SMA-SMK-SLB'!P$7,FALSE)</f>
        <v>1</v>
      </c>
      <c r="P440" s="299">
        <f t="shared" si="222"/>
        <v>4</v>
      </c>
      <c r="Q440" s="299">
        <f t="shared" si="223"/>
        <v>2</v>
      </c>
      <c r="R440" s="300">
        <f t="shared" si="224"/>
        <v>6</v>
      </c>
      <c r="S440" s="9">
        <f>VLOOKUP($E440,'ALL-GTK-SD-SMP-SMA-SMK-SLB'!$F$14:$CG$713,'ALL-GTK-SD-SMP-SMA-SMK-SLB'!T$7,FALSE)</f>
        <v>0</v>
      </c>
      <c r="T440" s="9">
        <f>VLOOKUP($E440,'ALL-GTK-SD-SMP-SMA-SMK-SLB'!$F$14:$CG$713,'ALL-GTK-SD-SMP-SMA-SMK-SLB'!U$7,FALSE)</f>
        <v>0</v>
      </c>
      <c r="U440" s="9">
        <f>VLOOKUP($E440,'ALL-GTK-SD-SMP-SMA-SMK-SLB'!$F$14:$CG$713,'ALL-GTK-SD-SMP-SMA-SMK-SLB'!V$7,FALSE)</f>
        <v>0</v>
      </c>
      <c r="V440" s="9">
        <f>VLOOKUP($E440,'ALL-GTK-SD-SMP-SMA-SMK-SLB'!$F$14:$CG$713,'ALL-GTK-SD-SMP-SMA-SMK-SLB'!W$7,FALSE)</f>
        <v>0</v>
      </c>
      <c r="W440" s="9">
        <f>VLOOKUP($E440,'ALL-GTK-SD-SMP-SMA-SMK-SLB'!$F$14:$CG$713,'ALL-GTK-SD-SMP-SMA-SMK-SLB'!X$7,FALSE)</f>
        <v>1</v>
      </c>
      <c r="X440" s="9">
        <f>VLOOKUP($E440,'ALL-GTK-SD-SMP-SMA-SMK-SLB'!$F$14:$CG$713,'ALL-GTK-SD-SMP-SMA-SMK-SLB'!Y$7,FALSE)</f>
        <v>2</v>
      </c>
      <c r="Y440" s="299">
        <f t="shared" si="225"/>
        <v>1</v>
      </c>
      <c r="Z440" s="299">
        <f t="shared" si="226"/>
        <v>2</v>
      </c>
      <c r="AA440" s="10">
        <f t="shared" si="227"/>
        <v>3</v>
      </c>
      <c r="AB440" s="44">
        <f t="shared" si="228"/>
        <v>5</v>
      </c>
      <c r="AC440" s="44">
        <f t="shared" si="229"/>
        <v>4</v>
      </c>
      <c r="AD440" s="11">
        <f t="shared" si="230"/>
        <v>9</v>
      </c>
      <c r="AE440" s="9">
        <f>VLOOKUP($E440,'ALL-GTK-SD-SMP-SMA-SMK-SLB'!$F$14:$CG$713,'ALL-GTK-SD-SMP-SMA-SMK-SLB'!AF$7,FALSE)</f>
        <v>3</v>
      </c>
      <c r="AF440" s="9">
        <f>VLOOKUP($E440,'ALL-GTK-SD-SMP-SMA-SMK-SLB'!$F$14:$CG$713,'ALL-GTK-SD-SMP-SMA-SMK-SLB'!AG$7,FALSE)</f>
        <v>2</v>
      </c>
      <c r="AG440" s="10">
        <f t="shared" si="231"/>
        <v>5</v>
      </c>
      <c r="AH440" s="9">
        <f>VLOOKUP($E440,'ALL-GTK-SD-SMP-SMA-SMK-SLB'!$F$14:$CG$713,'ALL-GTK-SD-SMP-SMA-SMK-SLB'!AI$7,FALSE)</f>
        <v>2</v>
      </c>
      <c r="AI440" s="9">
        <f>VLOOKUP($E440,'ALL-GTK-SD-SMP-SMA-SMK-SLB'!$F$14:$CG$713,'ALL-GTK-SD-SMP-SMA-SMK-SLB'!AJ$7,FALSE)</f>
        <v>2</v>
      </c>
      <c r="AJ440" s="10">
        <f t="shared" si="232"/>
        <v>4</v>
      </c>
      <c r="AK440" s="44">
        <f t="shared" si="233"/>
        <v>5</v>
      </c>
      <c r="AL440" s="44">
        <f t="shared" si="234"/>
        <v>4</v>
      </c>
      <c r="AM440" s="11">
        <f t="shared" si="235"/>
        <v>9</v>
      </c>
      <c r="AN440" s="299">
        <f>VLOOKUP($E440,'ALL-GTK-SD-SMP-SMA-SMK-SLB'!$F$14:$CG$713,'ALL-GTK-SD-SMP-SMA-SMK-SLB'!AO$7,FALSE)</f>
        <v>0</v>
      </c>
      <c r="AO440" s="299">
        <f>VLOOKUP($E440,'ALL-GTK-SD-SMP-SMA-SMK-SLB'!$F$14:$CG$713,'ALL-GTK-SD-SMP-SMA-SMK-SLB'!AP$7,FALSE)</f>
        <v>0</v>
      </c>
      <c r="AP440" s="9">
        <f>VLOOKUP($E440,'ALL-GTK-SD-SMP-SMA-SMK-SLB'!$F$14:$CG$713,'ALL-GTK-SD-SMP-SMA-SMK-SLB'!AQ$7,FALSE)</f>
        <v>0</v>
      </c>
      <c r="AQ440" s="9">
        <f>VLOOKUP($E440,'ALL-GTK-SD-SMP-SMA-SMK-SLB'!$F$14:$CG$713,'ALL-GTK-SD-SMP-SMA-SMK-SLB'!AR$7,FALSE)</f>
        <v>0</v>
      </c>
      <c r="AR440" s="9">
        <f>VLOOKUP($E440,'ALL-GTK-SD-SMP-SMA-SMK-SLB'!$F$14:$CG$713,'ALL-GTK-SD-SMP-SMA-SMK-SLB'!AS$7,FALSE)</f>
        <v>1</v>
      </c>
      <c r="AS440" s="9">
        <f>VLOOKUP($E440,'ALL-GTK-SD-SMP-SMA-SMK-SLB'!$F$14:$CG$713,'ALL-GTK-SD-SMP-SMA-SMK-SLB'!AT$7,FALSE)</f>
        <v>0</v>
      </c>
      <c r="AT440" s="9">
        <f>VLOOKUP($E440,'ALL-GTK-SD-SMP-SMA-SMK-SLB'!$F$14:$CG$713,'ALL-GTK-SD-SMP-SMA-SMK-SLB'!AU$7,FALSE)</f>
        <v>0</v>
      </c>
      <c r="AU440" s="9">
        <f>VLOOKUP($E440,'ALL-GTK-SD-SMP-SMA-SMK-SLB'!$F$14:$CG$713,'ALL-GTK-SD-SMP-SMA-SMK-SLB'!AV$7,FALSE)</f>
        <v>0</v>
      </c>
      <c r="AV440" s="9">
        <f>VLOOKUP($E440,'ALL-GTK-SD-SMP-SMA-SMK-SLB'!$F$14:$CG$713,'ALL-GTK-SD-SMP-SMA-SMK-SLB'!AW$7,FALSE)</f>
        <v>0</v>
      </c>
      <c r="AW440" s="9">
        <f>VLOOKUP($E440,'ALL-GTK-SD-SMP-SMA-SMK-SLB'!$F$14:$CG$713,'ALL-GTK-SD-SMP-SMA-SMK-SLB'!AX$7,FALSE)</f>
        <v>0</v>
      </c>
      <c r="AX440" s="9">
        <f>VLOOKUP($E440,'ALL-GTK-SD-SMP-SMA-SMK-SLB'!$F$14:$CG$713,'ALL-GTK-SD-SMP-SMA-SMK-SLB'!AY$7,FALSE)</f>
        <v>4</v>
      </c>
      <c r="AY440" s="9">
        <f>VLOOKUP($E440,'ALL-GTK-SD-SMP-SMA-SMK-SLB'!$F$14:$CG$713,'ALL-GTK-SD-SMP-SMA-SMK-SLB'!AZ$7,FALSE)</f>
        <v>4</v>
      </c>
      <c r="AZ440" s="9">
        <f>VLOOKUP($E440,'ALL-GTK-SD-SMP-SMA-SMK-SLB'!$F$14:$CG$713,'ALL-GTK-SD-SMP-SMA-SMK-SLB'!BA$7,FALSE)</f>
        <v>0</v>
      </c>
      <c r="BA440" s="9">
        <f>VLOOKUP($E440,'ALL-GTK-SD-SMP-SMA-SMK-SLB'!$F$14:$CG$713,'ALL-GTK-SD-SMP-SMA-SMK-SLB'!BB$7,FALSE)</f>
        <v>0</v>
      </c>
      <c r="BB440" s="9">
        <f>VLOOKUP($E440,'ALL-GTK-SD-SMP-SMA-SMK-SLB'!$F$14:$CG$713,'ALL-GTK-SD-SMP-SMA-SMK-SLB'!BC$7,FALSE)</f>
        <v>0</v>
      </c>
      <c r="BC440" s="9">
        <f>VLOOKUP($E440,'ALL-GTK-SD-SMP-SMA-SMK-SLB'!$F$14:$CG$713,'ALL-GTK-SD-SMP-SMA-SMK-SLB'!BD$7,FALSE)</f>
        <v>0</v>
      </c>
      <c r="BD440" s="310">
        <f t="shared" si="236"/>
        <v>1</v>
      </c>
      <c r="BE440" s="310">
        <f t="shared" si="237"/>
        <v>0</v>
      </c>
      <c r="BF440" s="10">
        <f t="shared" si="238"/>
        <v>1</v>
      </c>
      <c r="BG440" s="311">
        <f t="shared" si="239"/>
        <v>4</v>
      </c>
      <c r="BH440" s="311">
        <f t="shared" si="240"/>
        <v>4</v>
      </c>
      <c r="BI440" s="10">
        <f t="shared" si="241"/>
        <v>8</v>
      </c>
      <c r="BJ440" s="44">
        <f t="shared" si="242"/>
        <v>5</v>
      </c>
      <c r="BK440" s="44">
        <f t="shared" si="243"/>
        <v>4</v>
      </c>
      <c r="BL440" s="11">
        <f t="shared" si="244"/>
        <v>9</v>
      </c>
      <c r="BM440" s="9">
        <f>VLOOKUP($E440,'ALL-GTK-SD-SMP-SMA-SMK-SLB'!$F$14:$CG$713,'ALL-GTK-SD-SMP-SMA-SMK-SLB'!BN$7,FALSE)</f>
        <v>0</v>
      </c>
      <c r="BN440" s="9">
        <f>VLOOKUP($E440,'ALL-GTK-SD-SMP-SMA-SMK-SLB'!$F$14:$CG$713,'ALL-GTK-SD-SMP-SMA-SMK-SLB'!BO$7,FALSE)</f>
        <v>0</v>
      </c>
      <c r="BO440" s="9">
        <f>VLOOKUP($E440,'ALL-GTK-SD-SMP-SMA-SMK-SLB'!$F$14:$CG$713,'ALL-GTK-SD-SMP-SMA-SMK-SLB'!BP$7,FALSE)</f>
        <v>0</v>
      </c>
      <c r="BP440" s="9">
        <f>VLOOKUP($E440,'ALL-GTK-SD-SMP-SMA-SMK-SLB'!$F$14:$CG$713,'ALL-GTK-SD-SMP-SMA-SMK-SLB'!BQ$7,FALSE)</f>
        <v>0</v>
      </c>
      <c r="BQ440" s="9">
        <f>VLOOKUP($E440,'ALL-GTK-SD-SMP-SMA-SMK-SLB'!$F$14:$CG$713,'ALL-GTK-SD-SMP-SMA-SMK-SLB'!BR$7,FALSE)</f>
        <v>0</v>
      </c>
      <c r="BR440" s="9">
        <f>VLOOKUP($E440,'ALL-GTK-SD-SMP-SMA-SMK-SLB'!$F$14:$CG$713,'ALL-GTK-SD-SMP-SMA-SMK-SLB'!BS$7,FALSE)</f>
        <v>0</v>
      </c>
      <c r="BS440" s="9">
        <f>VLOOKUP($E440,'ALL-GTK-SD-SMP-SMA-SMK-SLB'!$F$14:$CG$713,'ALL-GTK-SD-SMP-SMA-SMK-SLB'!BT$7,FALSE)</f>
        <v>1</v>
      </c>
      <c r="BT440" s="9">
        <f>VLOOKUP($E440,'ALL-GTK-SD-SMP-SMA-SMK-SLB'!$F$14:$CG$713,'ALL-GTK-SD-SMP-SMA-SMK-SLB'!BU$7,FALSE)</f>
        <v>0</v>
      </c>
      <c r="BU440" s="299">
        <f t="shared" si="245"/>
        <v>1</v>
      </c>
      <c r="BV440" s="299">
        <f t="shared" si="246"/>
        <v>0</v>
      </c>
      <c r="BW440" s="44">
        <f t="shared" si="247"/>
        <v>1</v>
      </c>
      <c r="BX440" s="44">
        <f t="shared" si="248"/>
        <v>0</v>
      </c>
      <c r="BY440" s="11">
        <f t="shared" si="249"/>
        <v>1</v>
      </c>
      <c r="BZ440" s="14">
        <f t="shared" si="250"/>
        <v>5</v>
      </c>
      <c r="CA440" s="14">
        <f t="shared" si="251"/>
        <v>4</v>
      </c>
      <c r="CB440" s="13">
        <f t="shared" si="252"/>
        <v>1</v>
      </c>
      <c r="CC440" s="13">
        <f t="shared" si="253"/>
        <v>0</v>
      </c>
      <c r="CD440" s="312">
        <f t="shared" si="254"/>
        <v>6</v>
      </c>
      <c r="CE440" s="312">
        <f t="shared" si="255"/>
        <v>4</v>
      </c>
      <c r="CF440" s="313">
        <f t="shared" si="256"/>
        <v>10</v>
      </c>
      <c r="CG440" s="302" t="str">
        <f t="shared" si="257"/>
        <v>OK</v>
      </c>
    </row>
    <row r="441" spans="1:85" ht="14.25" x14ac:dyDescent="0.25">
      <c r="A441" s="6">
        <v>429</v>
      </c>
      <c r="B441" s="495">
        <v>429</v>
      </c>
      <c r="C441" s="495" t="s">
        <v>6</v>
      </c>
      <c r="D441" s="496" t="s">
        <v>26</v>
      </c>
      <c r="E441" s="626">
        <v>20319908</v>
      </c>
      <c r="F441" s="627" t="s">
        <v>697</v>
      </c>
      <c r="G441" s="624" t="s">
        <v>52</v>
      </c>
      <c r="H441" s="9">
        <f>VLOOKUP($E441,'ALL-GTK-SD-SMP-SMA-SMK-SLB'!$F$14:$CG$713,'ALL-GTK-SD-SMP-SMA-SMK-SLB'!I$7,FALSE)</f>
        <v>0</v>
      </c>
      <c r="I441" s="9">
        <f>VLOOKUP($E441,'ALL-GTK-SD-SMP-SMA-SMK-SLB'!$F$14:$CG$713,'ALL-GTK-SD-SMP-SMA-SMK-SLB'!J$7,FALSE)</f>
        <v>0</v>
      </c>
      <c r="J441" s="9">
        <f>VLOOKUP($E441,'ALL-GTK-SD-SMP-SMA-SMK-SLB'!$F$14:$CG$713,'ALL-GTK-SD-SMP-SMA-SMK-SLB'!K$7,FALSE)</f>
        <v>0</v>
      </c>
      <c r="K441" s="9">
        <f>VLOOKUP($E441,'ALL-GTK-SD-SMP-SMA-SMK-SLB'!$F$14:$CG$713,'ALL-GTK-SD-SMP-SMA-SMK-SLB'!L$7,FALSE)</f>
        <v>0</v>
      </c>
      <c r="L441" s="9">
        <f>VLOOKUP($E441,'ALL-GTK-SD-SMP-SMA-SMK-SLB'!$F$14:$CG$713,'ALL-GTK-SD-SMP-SMA-SMK-SLB'!M$7,FALSE)</f>
        <v>0</v>
      </c>
      <c r="M441" s="9">
        <f>VLOOKUP($E441,'ALL-GTK-SD-SMP-SMA-SMK-SLB'!$F$14:$CG$713,'ALL-GTK-SD-SMP-SMA-SMK-SLB'!N$7,FALSE)</f>
        <v>2</v>
      </c>
      <c r="N441" s="9">
        <f>VLOOKUP($E441,'ALL-GTK-SD-SMP-SMA-SMK-SLB'!$F$14:$CG$713,'ALL-GTK-SD-SMP-SMA-SMK-SLB'!O$7,FALSE)</f>
        <v>2</v>
      </c>
      <c r="O441" s="9">
        <f>VLOOKUP($E441,'ALL-GTK-SD-SMP-SMA-SMK-SLB'!$F$14:$CG$713,'ALL-GTK-SD-SMP-SMA-SMK-SLB'!P$7,FALSE)</f>
        <v>3</v>
      </c>
      <c r="P441" s="299">
        <f t="shared" si="222"/>
        <v>2</v>
      </c>
      <c r="Q441" s="299">
        <f t="shared" si="223"/>
        <v>5</v>
      </c>
      <c r="R441" s="300">
        <f t="shared" si="224"/>
        <v>7</v>
      </c>
      <c r="S441" s="9">
        <f>VLOOKUP($E441,'ALL-GTK-SD-SMP-SMA-SMK-SLB'!$F$14:$CG$713,'ALL-GTK-SD-SMP-SMA-SMK-SLB'!T$7,FALSE)</f>
        <v>0</v>
      </c>
      <c r="T441" s="9">
        <f>VLOOKUP($E441,'ALL-GTK-SD-SMP-SMA-SMK-SLB'!$F$14:$CG$713,'ALL-GTK-SD-SMP-SMA-SMK-SLB'!U$7,FALSE)</f>
        <v>0</v>
      </c>
      <c r="U441" s="9">
        <f>VLOOKUP($E441,'ALL-GTK-SD-SMP-SMA-SMK-SLB'!$F$14:$CG$713,'ALL-GTK-SD-SMP-SMA-SMK-SLB'!V$7,FALSE)</f>
        <v>0</v>
      </c>
      <c r="V441" s="9">
        <f>VLOOKUP($E441,'ALL-GTK-SD-SMP-SMA-SMK-SLB'!$F$14:$CG$713,'ALL-GTK-SD-SMP-SMA-SMK-SLB'!W$7,FALSE)</f>
        <v>2</v>
      </c>
      <c r="W441" s="9">
        <f>VLOOKUP($E441,'ALL-GTK-SD-SMP-SMA-SMK-SLB'!$F$14:$CG$713,'ALL-GTK-SD-SMP-SMA-SMK-SLB'!X$7,FALSE)</f>
        <v>0</v>
      </c>
      <c r="X441" s="9">
        <f>VLOOKUP($E441,'ALL-GTK-SD-SMP-SMA-SMK-SLB'!$F$14:$CG$713,'ALL-GTK-SD-SMP-SMA-SMK-SLB'!Y$7,FALSE)</f>
        <v>1</v>
      </c>
      <c r="Y441" s="299">
        <f t="shared" si="225"/>
        <v>0</v>
      </c>
      <c r="Z441" s="299">
        <f t="shared" si="226"/>
        <v>3</v>
      </c>
      <c r="AA441" s="10">
        <f t="shared" si="227"/>
        <v>3</v>
      </c>
      <c r="AB441" s="44">
        <f t="shared" si="228"/>
        <v>2</v>
      </c>
      <c r="AC441" s="44">
        <f t="shared" si="229"/>
        <v>8</v>
      </c>
      <c r="AD441" s="11">
        <f t="shared" si="230"/>
        <v>10</v>
      </c>
      <c r="AE441" s="9">
        <f>VLOOKUP($E441,'ALL-GTK-SD-SMP-SMA-SMK-SLB'!$F$14:$CG$713,'ALL-GTK-SD-SMP-SMA-SMK-SLB'!AF$7,FALSE)</f>
        <v>0</v>
      </c>
      <c r="AF441" s="9">
        <f>VLOOKUP($E441,'ALL-GTK-SD-SMP-SMA-SMK-SLB'!$F$14:$CG$713,'ALL-GTK-SD-SMP-SMA-SMK-SLB'!AG$7,FALSE)</f>
        <v>5</v>
      </c>
      <c r="AG441" s="10">
        <f t="shared" si="231"/>
        <v>5</v>
      </c>
      <c r="AH441" s="9">
        <f>VLOOKUP($E441,'ALL-GTK-SD-SMP-SMA-SMK-SLB'!$F$14:$CG$713,'ALL-GTK-SD-SMP-SMA-SMK-SLB'!AI$7,FALSE)</f>
        <v>2</v>
      </c>
      <c r="AI441" s="9">
        <f>VLOOKUP($E441,'ALL-GTK-SD-SMP-SMA-SMK-SLB'!$F$14:$CG$713,'ALL-GTK-SD-SMP-SMA-SMK-SLB'!AJ$7,FALSE)</f>
        <v>3</v>
      </c>
      <c r="AJ441" s="10">
        <f t="shared" si="232"/>
        <v>5</v>
      </c>
      <c r="AK441" s="44">
        <f t="shared" si="233"/>
        <v>2</v>
      </c>
      <c r="AL441" s="44">
        <f t="shared" si="234"/>
        <v>8</v>
      </c>
      <c r="AM441" s="11">
        <f t="shared" si="235"/>
        <v>10</v>
      </c>
      <c r="AN441" s="299">
        <f>VLOOKUP($E441,'ALL-GTK-SD-SMP-SMA-SMK-SLB'!$F$14:$CG$713,'ALL-GTK-SD-SMP-SMA-SMK-SLB'!AO$7,FALSE)</f>
        <v>0</v>
      </c>
      <c r="AO441" s="299">
        <f>VLOOKUP($E441,'ALL-GTK-SD-SMP-SMA-SMK-SLB'!$F$14:$CG$713,'ALL-GTK-SD-SMP-SMA-SMK-SLB'!AP$7,FALSE)</f>
        <v>0</v>
      </c>
      <c r="AP441" s="9">
        <f>VLOOKUP($E441,'ALL-GTK-SD-SMP-SMA-SMK-SLB'!$F$14:$CG$713,'ALL-GTK-SD-SMP-SMA-SMK-SLB'!AQ$7,FALSE)</f>
        <v>0</v>
      </c>
      <c r="AQ441" s="9">
        <f>VLOOKUP($E441,'ALL-GTK-SD-SMP-SMA-SMK-SLB'!$F$14:$CG$713,'ALL-GTK-SD-SMP-SMA-SMK-SLB'!AR$7,FALSE)</f>
        <v>0</v>
      </c>
      <c r="AR441" s="9">
        <f>VLOOKUP($E441,'ALL-GTK-SD-SMP-SMA-SMK-SLB'!$F$14:$CG$713,'ALL-GTK-SD-SMP-SMA-SMK-SLB'!AS$7,FALSE)</f>
        <v>0</v>
      </c>
      <c r="AS441" s="9">
        <f>VLOOKUP($E441,'ALL-GTK-SD-SMP-SMA-SMK-SLB'!$F$14:$CG$713,'ALL-GTK-SD-SMP-SMA-SMK-SLB'!AT$7,FALSE)</f>
        <v>0</v>
      </c>
      <c r="AT441" s="9">
        <f>VLOOKUP($E441,'ALL-GTK-SD-SMP-SMA-SMK-SLB'!$F$14:$CG$713,'ALL-GTK-SD-SMP-SMA-SMK-SLB'!AU$7,FALSE)</f>
        <v>0</v>
      </c>
      <c r="AU441" s="9">
        <f>VLOOKUP($E441,'ALL-GTK-SD-SMP-SMA-SMK-SLB'!$F$14:$CG$713,'ALL-GTK-SD-SMP-SMA-SMK-SLB'!AV$7,FALSE)</f>
        <v>0</v>
      </c>
      <c r="AV441" s="9">
        <f>VLOOKUP($E441,'ALL-GTK-SD-SMP-SMA-SMK-SLB'!$F$14:$CG$713,'ALL-GTK-SD-SMP-SMA-SMK-SLB'!AW$7,FALSE)</f>
        <v>0</v>
      </c>
      <c r="AW441" s="9">
        <f>VLOOKUP($E441,'ALL-GTK-SD-SMP-SMA-SMK-SLB'!$F$14:$CG$713,'ALL-GTK-SD-SMP-SMA-SMK-SLB'!AX$7,FALSE)</f>
        <v>0</v>
      </c>
      <c r="AX441" s="9">
        <f>VLOOKUP($E441,'ALL-GTK-SD-SMP-SMA-SMK-SLB'!$F$14:$CG$713,'ALL-GTK-SD-SMP-SMA-SMK-SLB'!AY$7,FALSE)</f>
        <v>2</v>
      </c>
      <c r="AY441" s="9">
        <f>VLOOKUP($E441,'ALL-GTK-SD-SMP-SMA-SMK-SLB'!$F$14:$CG$713,'ALL-GTK-SD-SMP-SMA-SMK-SLB'!AZ$7,FALSE)</f>
        <v>8</v>
      </c>
      <c r="AZ441" s="9">
        <f>VLOOKUP($E441,'ALL-GTK-SD-SMP-SMA-SMK-SLB'!$F$14:$CG$713,'ALL-GTK-SD-SMP-SMA-SMK-SLB'!BA$7,FALSE)</f>
        <v>0</v>
      </c>
      <c r="BA441" s="9">
        <f>VLOOKUP($E441,'ALL-GTK-SD-SMP-SMA-SMK-SLB'!$F$14:$CG$713,'ALL-GTK-SD-SMP-SMA-SMK-SLB'!BB$7,FALSE)</f>
        <v>0</v>
      </c>
      <c r="BB441" s="9">
        <f>VLOOKUP($E441,'ALL-GTK-SD-SMP-SMA-SMK-SLB'!$F$14:$CG$713,'ALL-GTK-SD-SMP-SMA-SMK-SLB'!BC$7,FALSE)</f>
        <v>0</v>
      </c>
      <c r="BC441" s="9">
        <f>VLOOKUP($E441,'ALL-GTK-SD-SMP-SMA-SMK-SLB'!$F$14:$CG$713,'ALL-GTK-SD-SMP-SMA-SMK-SLB'!BD$7,FALSE)</f>
        <v>0</v>
      </c>
      <c r="BD441" s="310">
        <f t="shared" si="236"/>
        <v>0</v>
      </c>
      <c r="BE441" s="310">
        <f t="shared" si="237"/>
        <v>0</v>
      </c>
      <c r="BF441" s="10">
        <f t="shared" si="238"/>
        <v>0</v>
      </c>
      <c r="BG441" s="311">
        <f t="shared" si="239"/>
        <v>2</v>
      </c>
      <c r="BH441" s="311">
        <f t="shared" si="240"/>
        <v>8</v>
      </c>
      <c r="BI441" s="10">
        <f t="shared" si="241"/>
        <v>10</v>
      </c>
      <c r="BJ441" s="44">
        <f t="shared" si="242"/>
        <v>2</v>
      </c>
      <c r="BK441" s="44">
        <f t="shared" si="243"/>
        <v>8</v>
      </c>
      <c r="BL441" s="11">
        <f t="shared" si="244"/>
        <v>10</v>
      </c>
      <c r="BM441" s="9">
        <f>VLOOKUP($E441,'ALL-GTK-SD-SMP-SMA-SMK-SLB'!$F$14:$CG$713,'ALL-GTK-SD-SMP-SMA-SMK-SLB'!BN$7,FALSE)</f>
        <v>0</v>
      </c>
      <c r="BN441" s="9">
        <f>VLOOKUP($E441,'ALL-GTK-SD-SMP-SMA-SMK-SLB'!$F$14:$CG$713,'ALL-GTK-SD-SMP-SMA-SMK-SLB'!BO$7,FALSE)</f>
        <v>0</v>
      </c>
      <c r="BO441" s="9">
        <f>VLOOKUP($E441,'ALL-GTK-SD-SMP-SMA-SMK-SLB'!$F$14:$CG$713,'ALL-GTK-SD-SMP-SMA-SMK-SLB'!BP$7,FALSE)</f>
        <v>0</v>
      </c>
      <c r="BP441" s="9">
        <f>VLOOKUP($E441,'ALL-GTK-SD-SMP-SMA-SMK-SLB'!$F$14:$CG$713,'ALL-GTK-SD-SMP-SMA-SMK-SLB'!BQ$7,FALSE)</f>
        <v>0</v>
      </c>
      <c r="BQ441" s="9">
        <f>VLOOKUP($E441,'ALL-GTK-SD-SMP-SMA-SMK-SLB'!$F$14:$CG$713,'ALL-GTK-SD-SMP-SMA-SMK-SLB'!BR$7,FALSE)</f>
        <v>0</v>
      </c>
      <c r="BR441" s="9">
        <f>VLOOKUP($E441,'ALL-GTK-SD-SMP-SMA-SMK-SLB'!$F$14:$CG$713,'ALL-GTK-SD-SMP-SMA-SMK-SLB'!BS$7,FALSE)</f>
        <v>0</v>
      </c>
      <c r="BS441" s="9">
        <f>VLOOKUP($E441,'ALL-GTK-SD-SMP-SMA-SMK-SLB'!$F$14:$CG$713,'ALL-GTK-SD-SMP-SMA-SMK-SLB'!BT$7,FALSE)</f>
        <v>1</v>
      </c>
      <c r="BT441" s="9">
        <f>VLOOKUP($E441,'ALL-GTK-SD-SMP-SMA-SMK-SLB'!$F$14:$CG$713,'ALL-GTK-SD-SMP-SMA-SMK-SLB'!BU$7,FALSE)</f>
        <v>0</v>
      </c>
      <c r="BU441" s="299">
        <f t="shared" si="245"/>
        <v>1</v>
      </c>
      <c r="BV441" s="299">
        <f t="shared" si="246"/>
        <v>0</v>
      </c>
      <c r="BW441" s="44">
        <f t="shared" si="247"/>
        <v>1</v>
      </c>
      <c r="BX441" s="44">
        <f t="shared" si="248"/>
        <v>0</v>
      </c>
      <c r="BY441" s="11">
        <f t="shared" si="249"/>
        <v>1</v>
      </c>
      <c r="BZ441" s="14">
        <f t="shared" si="250"/>
        <v>2</v>
      </c>
      <c r="CA441" s="14">
        <f t="shared" si="251"/>
        <v>8</v>
      </c>
      <c r="CB441" s="13">
        <f t="shared" si="252"/>
        <v>1</v>
      </c>
      <c r="CC441" s="13">
        <f t="shared" si="253"/>
        <v>0</v>
      </c>
      <c r="CD441" s="312">
        <f t="shared" si="254"/>
        <v>3</v>
      </c>
      <c r="CE441" s="312">
        <f t="shared" si="255"/>
        <v>8</v>
      </c>
      <c r="CF441" s="313">
        <f t="shared" si="256"/>
        <v>11</v>
      </c>
      <c r="CG441" s="302" t="str">
        <f t="shared" si="257"/>
        <v>OK</v>
      </c>
    </row>
    <row r="442" spans="1:85" ht="14.25" x14ac:dyDescent="0.25">
      <c r="A442" s="6">
        <v>430</v>
      </c>
      <c r="B442" s="495">
        <v>430</v>
      </c>
      <c r="C442" s="495" t="s">
        <v>6</v>
      </c>
      <c r="D442" s="496" t="s">
        <v>26</v>
      </c>
      <c r="E442" s="626">
        <v>20319907</v>
      </c>
      <c r="F442" s="627" t="s">
        <v>698</v>
      </c>
      <c r="G442" s="624" t="s">
        <v>52</v>
      </c>
      <c r="H442" s="9">
        <f>VLOOKUP($E442,'ALL-GTK-SD-SMP-SMA-SMK-SLB'!$F$14:$CG$713,'ALL-GTK-SD-SMP-SMA-SMK-SLB'!I$7,FALSE)</f>
        <v>0</v>
      </c>
      <c r="I442" s="9">
        <f>VLOOKUP($E442,'ALL-GTK-SD-SMP-SMA-SMK-SLB'!$F$14:$CG$713,'ALL-GTK-SD-SMP-SMA-SMK-SLB'!J$7,FALSE)</f>
        <v>0</v>
      </c>
      <c r="J442" s="9">
        <f>VLOOKUP($E442,'ALL-GTK-SD-SMP-SMA-SMK-SLB'!$F$14:$CG$713,'ALL-GTK-SD-SMP-SMA-SMK-SLB'!K$7,FALSE)</f>
        <v>0</v>
      </c>
      <c r="K442" s="9">
        <f>VLOOKUP($E442,'ALL-GTK-SD-SMP-SMA-SMK-SLB'!$F$14:$CG$713,'ALL-GTK-SD-SMP-SMA-SMK-SLB'!L$7,FALSE)</f>
        <v>0</v>
      </c>
      <c r="L442" s="9">
        <f>VLOOKUP($E442,'ALL-GTK-SD-SMP-SMA-SMK-SLB'!$F$14:$CG$713,'ALL-GTK-SD-SMP-SMA-SMK-SLB'!M$7,FALSE)</f>
        <v>0</v>
      </c>
      <c r="M442" s="9">
        <f>VLOOKUP($E442,'ALL-GTK-SD-SMP-SMA-SMK-SLB'!$F$14:$CG$713,'ALL-GTK-SD-SMP-SMA-SMK-SLB'!N$7,FALSE)</f>
        <v>0</v>
      </c>
      <c r="N442" s="9">
        <f>VLOOKUP($E442,'ALL-GTK-SD-SMP-SMA-SMK-SLB'!$F$14:$CG$713,'ALL-GTK-SD-SMP-SMA-SMK-SLB'!O$7,FALSE)</f>
        <v>0</v>
      </c>
      <c r="O442" s="9">
        <f>VLOOKUP($E442,'ALL-GTK-SD-SMP-SMA-SMK-SLB'!$F$14:$CG$713,'ALL-GTK-SD-SMP-SMA-SMK-SLB'!P$7,FALSE)</f>
        <v>6</v>
      </c>
      <c r="P442" s="299">
        <f t="shared" si="222"/>
        <v>0</v>
      </c>
      <c r="Q442" s="299">
        <f t="shared" si="223"/>
        <v>6</v>
      </c>
      <c r="R442" s="300">
        <f t="shared" si="224"/>
        <v>6</v>
      </c>
      <c r="S442" s="9">
        <f>VLOOKUP($E442,'ALL-GTK-SD-SMP-SMA-SMK-SLB'!$F$14:$CG$713,'ALL-GTK-SD-SMP-SMA-SMK-SLB'!T$7,FALSE)</f>
        <v>0</v>
      </c>
      <c r="T442" s="9">
        <f>VLOOKUP($E442,'ALL-GTK-SD-SMP-SMA-SMK-SLB'!$F$14:$CG$713,'ALL-GTK-SD-SMP-SMA-SMK-SLB'!U$7,FALSE)</f>
        <v>0</v>
      </c>
      <c r="U442" s="9">
        <f>VLOOKUP($E442,'ALL-GTK-SD-SMP-SMA-SMK-SLB'!$F$14:$CG$713,'ALL-GTK-SD-SMP-SMA-SMK-SLB'!V$7,FALSE)</f>
        <v>2</v>
      </c>
      <c r="V442" s="9">
        <f>VLOOKUP($E442,'ALL-GTK-SD-SMP-SMA-SMK-SLB'!$F$14:$CG$713,'ALL-GTK-SD-SMP-SMA-SMK-SLB'!W$7,FALSE)</f>
        <v>0</v>
      </c>
      <c r="W442" s="9">
        <f>VLOOKUP($E442,'ALL-GTK-SD-SMP-SMA-SMK-SLB'!$F$14:$CG$713,'ALL-GTK-SD-SMP-SMA-SMK-SLB'!X$7,FALSE)</f>
        <v>1</v>
      </c>
      <c r="X442" s="9">
        <f>VLOOKUP($E442,'ALL-GTK-SD-SMP-SMA-SMK-SLB'!$F$14:$CG$713,'ALL-GTK-SD-SMP-SMA-SMK-SLB'!Y$7,FALSE)</f>
        <v>0</v>
      </c>
      <c r="Y442" s="299">
        <f t="shared" si="225"/>
        <v>3</v>
      </c>
      <c r="Z442" s="299">
        <f t="shared" si="226"/>
        <v>0</v>
      </c>
      <c r="AA442" s="10">
        <f t="shared" si="227"/>
        <v>3</v>
      </c>
      <c r="AB442" s="44">
        <f t="shared" si="228"/>
        <v>3</v>
      </c>
      <c r="AC442" s="44">
        <f t="shared" si="229"/>
        <v>6</v>
      </c>
      <c r="AD442" s="11">
        <f t="shared" si="230"/>
        <v>9</v>
      </c>
      <c r="AE442" s="9">
        <f>VLOOKUP($E442,'ALL-GTK-SD-SMP-SMA-SMK-SLB'!$F$14:$CG$713,'ALL-GTK-SD-SMP-SMA-SMK-SLB'!AF$7,FALSE)</f>
        <v>3</v>
      </c>
      <c r="AF442" s="9">
        <f>VLOOKUP($E442,'ALL-GTK-SD-SMP-SMA-SMK-SLB'!$F$14:$CG$713,'ALL-GTK-SD-SMP-SMA-SMK-SLB'!AG$7,FALSE)</f>
        <v>1</v>
      </c>
      <c r="AG442" s="10">
        <f t="shared" si="231"/>
        <v>4</v>
      </c>
      <c r="AH442" s="9">
        <f>VLOOKUP($E442,'ALL-GTK-SD-SMP-SMA-SMK-SLB'!$F$14:$CG$713,'ALL-GTK-SD-SMP-SMA-SMK-SLB'!AI$7,FALSE)</f>
        <v>0</v>
      </c>
      <c r="AI442" s="9">
        <f>VLOOKUP($E442,'ALL-GTK-SD-SMP-SMA-SMK-SLB'!$F$14:$CG$713,'ALL-GTK-SD-SMP-SMA-SMK-SLB'!AJ$7,FALSE)</f>
        <v>5</v>
      </c>
      <c r="AJ442" s="10">
        <f t="shared" si="232"/>
        <v>5</v>
      </c>
      <c r="AK442" s="44">
        <f t="shared" si="233"/>
        <v>3</v>
      </c>
      <c r="AL442" s="44">
        <f t="shared" si="234"/>
        <v>6</v>
      </c>
      <c r="AM442" s="11">
        <f t="shared" si="235"/>
        <v>9</v>
      </c>
      <c r="AN442" s="299">
        <f>VLOOKUP($E442,'ALL-GTK-SD-SMP-SMA-SMK-SLB'!$F$14:$CG$713,'ALL-GTK-SD-SMP-SMA-SMK-SLB'!AO$7,FALSE)</f>
        <v>0</v>
      </c>
      <c r="AO442" s="299">
        <f>VLOOKUP($E442,'ALL-GTK-SD-SMP-SMA-SMK-SLB'!$F$14:$CG$713,'ALL-GTK-SD-SMP-SMA-SMK-SLB'!AP$7,FALSE)</f>
        <v>0</v>
      </c>
      <c r="AP442" s="9">
        <f>VLOOKUP($E442,'ALL-GTK-SD-SMP-SMA-SMK-SLB'!$F$14:$CG$713,'ALL-GTK-SD-SMP-SMA-SMK-SLB'!AQ$7,FALSE)</f>
        <v>0</v>
      </c>
      <c r="AQ442" s="9">
        <f>VLOOKUP($E442,'ALL-GTK-SD-SMP-SMA-SMK-SLB'!$F$14:$CG$713,'ALL-GTK-SD-SMP-SMA-SMK-SLB'!AR$7,FALSE)</f>
        <v>0</v>
      </c>
      <c r="AR442" s="9">
        <f>VLOOKUP($E442,'ALL-GTK-SD-SMP-SMA-SMK-SLB'!$F$14:$CG$713,'ALL-GTK-SD-SMP-SMA-SMK-SLB'!AS$7,FALSE)</f>
        <v>0</v>
      </c>
      <c r="AS442" s="9">
        <f>VLOOKUP($E442,'ALL-GTK-SD-SMP-SMA-SMK-SLB'!$F$14:$CG$713,'ALL-GTK-SD-SMP-SMA-SMK-SLB'!AT$7,FALSE)</f>
        <v>1</v>
      </c>
      <c r="AT442" s="9">
        <f>VLOOKUP($E442,'ALL-GTK-SD-SMP-SMA-SMK-SLB'!$F$14:$CG$713,'ALL-GTK-SD-SMP-SMA-SMK-SLB'!AU$7,FALSE)</f>
        <v>0</v>
      </c>
      <c r="AU442" s="9">
        <f>VLOOKUP($E442,'ALL-GTK-SD-SMP-SMA-SMK-SLB'!$F$14:$CG$713,'ALL-GTK-SD-SMP-SMA-SMK-SLB'!AV$7,FALSE)</f>
        <v>0</v>
      </c>
      <c r="AV442" s="9">
        <f>VLOOKUP($E442,'ALL-GTK-SD-SMP-SMA-SMK-SLB'!$F$14:$CG$713,'ALL-GTK-SD-SMP-SMA-SMK-SLB'!AW$7,FALSE)</f>
        <v>0</v>
      </c>
      <c r="AW442" s="9">
        <f>VLOOKUP($E442,'ALL-GTK-SD-SMP-SMA-SMK-SLB'!$F$14:$CG$713,'ALL-GTK-SD-SMP-SMA-SMK-SLB'!AX$7,FALSE)</f>
        <v>0</v>
      </c>
      <c r="AX442" s="9">
        <f>VLOOKUP($E442,'ALL-GTK-SD-SMP-SMA-SMK-SLB'!$F$14:$CG$713,'ALL-GTK-SD-SMP-SMA-SMK-SLB'!AY$7,FALSE)</f>
        <v>3</v>
      </c>
      <c r="AY442" s="9">
        <f>VLOOKUP($E442,'ALL-GTK-SD-SMP-SMA-SMK-SLB'!$F$14:$CG$713,'ALL-GTK-SD-SMP-SMA-SMK-SLB'!AZ$7,FALSE)</f>
        <v>5</v>
      </c>
      <c r="AZ442" s="9">
        <f>VLOOKUP($E442,'ALL-GTK-SD-SMP-SMA-SMK-SLB'!$F$14:$CG$713,'ALL-GTK-SD-SMP-SMA-SMK-SLB'!BA$7,FALSE)</f>
        <v>0</v>
      </c>
      <c r="BA442" s="9">
        <f>VLOOKUP($E442,'ALL-GTK-SD-SMP-SMA-SMK-SLB'!$F$14:$CG$713,'ALL-GTK-SD-SMP-SMA-SMK-SLB'!BB$7,FALSE)</f>
        <v>0</v>
      </c>
      <c r="BB442" s="9">
        <f>VLOOKUP($E442,'ALL-GTK-SD-SMP-SMA-SMK-SLB'!$F$14:$CG$713,'ALL-GTK-SD-SMP-SMA-SMK-SLB'!BC$7,FALSE)</f>
        <v>0</v>
      </c>
      <c r="BC442" s="9">
        <f>VLOOKUP($E442,'ALL-GTK-SD-SMP-SMA-SMK-SLB'!$F$14:$CG$713,'ALL-GTK-SD-SMP-SMA-SMK-SLB'!BD$7,FALSE)</f>
        <v>0</v>
      </c>
      <c r="BD442" s="310">
        <f t="shared" si="236"/>
        <v>0</v>
      </c>
      <c r="BE442" s="310">
        <f t="shared" si="237"/>
        <v>1</v>
      </c>
      <c r="BF442" s="10">
        <f t="shared" si="238"/>
        <v>1</v>
      </c>
      <c r="BG442" s="311">
        <f t="shared" si="239"/>
        <v>3</v>
      </c>
      <c r="BH442" s="311">
        <f t="shared" si="240"/>
        <v>5</v>
      </c>
      <c r="BI442" s="10">
        <f t="shared" si="241"/>
        <v>8</v>
      </c>
      <c r="BJ442" s="44">
        <f t="shared" si="242"/>
        <v>3</v>
      </c>
      <c r="BK442" s="44">
        <f t="shared" si="243"/>
        <v>6</v>
      </c>
      <c r="BL442" s="11">
        <f t="shared" si="244"/>
        <v>9</v>
      </c>
      <c r="BM442" s="9">
        <f>VLOOKUP($E442,'ALL-GTK-SD-SMP-SMA-SMK-SLB'!$F$14:$CG$713,'ALL-GTK-SD-SMP-SMA-SMK-SLB'!BN$7,FALSE)</f>
        <v>0</v>
      </c>
      <c r="BN442" s="9">
        <f>VLOOKUP($E442,'ALL-GTK-SD-SMP-SMA-SMK-SLB'!$F$14:$CG$713,'ALL-GTK-SD-SMP-SMA-SMK-SLB'!BO$7,FALSE)</f>
        <v>0</v>
      </c>
      <c r="BO442" s="9">
        <f>VLOOKUP($E442,'ALL-GTK-SD-SMP-SMA-SMK-SLB'!$F$14:$CG$713,'ALL-GTK-SD-SMP-SMA-SMK-SLB'!BP$7,FALSE)</f>
        <v>0</v>
      </c>
      <c r="BP442" s="9">
        <f>VLOOKUP($E442,'ALL-GTK-SD-SMP-SMA-SMK-SLB'!$F$14:$CG$713,'ALL-GTK-SD-SMP-SMA-SMK-SLB'!BQ$7,FALSE)</f>
        <v>0</v>
      </c>
      <c r="BQ442" s="9">
        <f>VLOOKUP($E442,'ALL-GTK-SD-SMP-SMA-SMK-SLB'!$F$14:$CG$713,'ALL-GTK-SD-SMP-SMA-SMK-SLB'!BR$7,FALSE)</f>
        <v>0</v>
      </c>
      <c r="BR442" s="9">
        <f>VLOOKUP($E442,'ALL-GTK-SD-SMP-SMA-SMK-SLB'!$F$14:$CG$713,'ALL-GTK-SD-SMP-SMA-SMK-SLB'!BS$7,FALSE)</f>
        <v>0</v>
      </c>
      <c r="BS442" s="9">
        <f>VLOOKUP($E442,'ALL-GTK-SD-SMP-SMA-SMK-SLB'!$F$14:$CG$713,'ALL-GTK-SD-SMP-SMA-SMK-SLB'!BT$7,FALSE)</f>
        <v>0</v>
      </c>
      <c r="BT442" s="9">
        <f>VLOOKUP($E442,'ALL-GTK-SD-SMP-SMA-SMK-SLB'!$F$14:$CG$713,'ALL-GTK-SD-SMP-SMA-SMK-SLB'!BU$7,FALSE)</f>
        <v>0</v>
      </c>
      <c r="BU442" s="299">
        <f t="shared" si="245"/>
        <v>0</v>
      </c>
      <c r="BV442" s="299">
        <f t="shared" si="246"/>
        <v>0</v>
      </c>
      <c r="BW442" s="44">
        <f t="shared" si="247"/>
        <v>0</v>
      </c>
      <c r="BX442" s="44">
        <f t="shared" si="248"/>
        <v>0</v>
      </c>
      <c r="BY442" s="11">
        <f t="shared" si="249"/>
        <v>0</v>
      </c>
      <c r="BZ442" s="14">
        <f t="shared" si="250"/>
        <v>3</v>
      </c>
      <c r="CA442" s="14">
        <f t="shared" si="251"/>
        <v>6</v>
      </c>
      <c r="CB442" s="13">
        <f t="shared" si="252"/>
        <v>0</v>
      </c>
      <c r="CC442" s="13">
        <f t="shared" si="253"/>
        <v>0</v>
      </c>
      <c r="CD442" s="312">
        <f t="shared" si="254"/>
        <v>3</v>
      </c>
      <c r="CE442" s="312">
        <f t="shared" si="255"/>
        <v>6</v>
      </c>
      <c r="CF442" s="313">
        <f t="shared" si="256"/>
        <v>9</v>
      </c>
      <c r="CG442" s="302" t="str">
        <f t="shared" si="257"/>
        <v>OK</v>
      </c>
    </row>
    <row r="443" spans="1:85" ht="14.25" x14ac:dyDescent="0.25">
      <c r="A443" s="6">
        <v>431</v>
      </c>
      <c r="B443" s="495">
        <v>431</v>
      </c>
      <c r="C443" s="495" t="s">
        <v>6</v>
      </c>
      <c r="D443" s="496" t="s">
        <v>26</v>
      </c>
      <c r="E443" s="626">
        <v>20319919</v>
      </c>
      <c r="F443" s="627" t="s">
        <v>699</v>
      </c>
      <c r="G443" s="624" t="s">
        <v>52</v>
      </c>
      <c r="H443" s="9">
        <f>VLOOKUP($E443,'ALL-GTK-SD-SMP-SMA-SMK-SLB'!$F$14:$CG$713,'ALL-GTK-SD-SMP-SMA-SMK-SLB'!I$7,FALSE)</f>
        <v>0</v>
      </c>
      <c r="I443" s="9">
        <f>VLOOKUP($E443,'ALL-GTK-SD-SMP-SMA-SMK-SLB'!$F$14:$CG$713,'ALL-GTK-SD-SMP-SMA-SMK-SLB'!J$7,FALSE)</f>
        <v>0</v>
      </c>
      <c r="J443" s="9">
        <f>VLOOKUP($E443,'ALL-GTK-SD-SMP-SMA-SMK-SLB'!$F$14:$CG$713,'ALL-GTK-SD-SMP-SMA-SMK-SLB'!K$7,FALSE)</f>
        <v>0</v>
      </c>
      <c r="K443" s="9">
        <f>VLOOKUP($E443,'ALL-GTK-SD-SMP-SMA-SMK-SLB'!$F$14:$CG$713,'ALL-GTK-SD-SMP-SMA-SMK-SLB'!L$7,FALSE)</f>
        <v>1</v>
      </c>
      <c r="L443" s="9">
        <f>VLOOKUP($E443,'ALL-GTK-SD-SMP-SMA-SMK-SLB'!$F$14:$CG$713,'ALL-GTK-SD-SMP-SMA-SMK-SLB'!M$7,FALSE)</f>
        <v>0</v>
      </c>
      <c r="M443" s="9">
        <f>VLOOKUP($E443,'ALL-GTK-SD-SMP-SMA-SMK-SLB'!$F$14:$CG$713,'ALL-GTK-SD-SMP-SMA-SMK-SLB'!N$7,FALSE)</f>
        <v>1</v>
      </c>
      <c r="N443" s="9">
        <f>VLOOKUP($E443,'ALL-GTK-SD-SMP-SMA-SMK-SLB'!$F$14:$CG$713,'ALL-GTK-SD-SMP-SMA-SMK-SLB'!O$7,FALSE)</f>
        <v>1</v>
      </c>
      <c r="O443" s="9">
        <f>VLOOKUP($E443,'ALL-GTK-SD-SMP-SMA-SMK-SLB'!$F$14:$CG$713,'ALL-GTK-SD-SMP-SMA-SMK-SLB'!P$7,FALSE)</f>
        <v>1</v>
      </c>
      <c r="P443" s="299">
        <f t="shared" si="222"/>
        <v>1</v>
      </c>
      <c r="Q443" s="299">
        <f t="shared" si="223"/>
        <v>3</v>
      </c>
      <c r="R443" s="300">
        <f t="shared" si="224"/>
        <v>4</v>
      </c>
      <c r="S443" s="9">
        <f>VLOOKUP($E443,'ALL-GTK-SD-SMP-SMA-SMK-SLB'!$F$14:$CG$713,'ALL-GTK-SD-SMP-SMA-SMK-SLB'!T$7,FALSE)</f>
        <v>0</v>
      </c>
      <c r="T443" s="9">
        <f>VLOOKUP($E443,'ALL-GTK-SD-SMP-SMA-SMK-SLB'!$F$14:$CG$713,'ALL-GTK-SD-SMP-SMA-SMK-SLB'!U$7,FALSE)</f>
        <v>0</v>
      </c>
      <c r="U443" s="9">
        <f>VLOOKUP($E443,'ALL-GTK-SD-SMP-SMA-SMK-SLB'!$F$14:$CG$713,'ALL-GTK-SD-SMP-SMA-SMK-SLB'!V$7,FALSE)</f>
        <v>0</v>
      </c>
      <c r="V443" s="9">
        <f>VLOOKUP($E443,'ALL-GTK-SD-SMP-SMA-SMK-SLB'!$F$14:$CG$713,'ALL-GTK-SD-SMP-SMA-SMK-SLB'!W$7,FALSE)</f>
        <v>3</v>
      </c>
      <c r="W443" s="9">
        <f>VLOOKUP($E443,'ALL-GTK-SD-SMP-SMA-SMK-SLB'!$F$14:$CG$713,'ALL-GTK-SD-SMP-SMA-SMK-SLB'!X$7,FALSE)</f>
        <v>1</v>
      </c>
      <c r="X443" s="9">
        <f>VLOOKUP($E443,'ALL-GTK-SD-SMP-SMA-SMK-SLB'!$F$14:$CG$713,'ALL-GTK-SD-SMP-SMA-SMK-SLB'!Y$7,FALSE)</f>
        <v>0</v>
      </c>
      <c r="Y443" s="299">
        <f t="shared" si="225"/>
        <v>1</v>
      </c>
      <c r="Z443" s="299">
        <f t="shared" si="226"/>
        <v>3</v>
      </c>
      <c r="AA443" s="10">
        <f t="shared" si="227"/>
        <v>4</v>
      </c>
      <c r="AB443" s="44">
        <f t="shared" si="228"/>
        <v>2</v>
      </c>
      <c r="AC443" s="44">
        <f t="shared" si="229"/>
        <v>6</v>
      </c>
      <c r="AD443" s="11">
        <f t="shared" si="230"/>
        <v>8</v>
      </c>
      <c r="AE443" s="9">
        <f>VLOOKUP($E443,'ALL-GTK-SD-SMP-SMA-SMK-SLB'!$F$14:$CG$713,'ALL-GTK-SD-SMP-SMA-SMK-SLB'!AF$7,FALSE)</f>
        <v>0</v>
      </c>
      <c r="AF443" s="9">
        <f>VLOOKUP($E443,'ALL-GTK-SD-SMP-SMA-SMK-SLB'!$F$14:$CG$713,'ALL-GTK-SD-SMP-SMA-SMK-SLB'!AG$7,FALSE)</f>
        <v>5</v>
      </c>
      <c r="AG443" s="10">
        <f t="shared" si="231"/>
        <v>5</v>
      </c>
      <c r="AH443" s="9">
        <f>VLOOKUP($E443,'ALL-GTK-SD-SMP-SMA-SMK-SLB'!$F$14:$CG$713,'ALL-GTK-SD-SMP-SMA-SMK-SLB'!AI$7,FALSE)</f>
        <v>2</v>
      </c>
      <c r="AI443" s="9">
        <f>VLOOKUP($E443,'ALL-GTK-SD-SMP-SMA-SMK-SLB'!$F$14:$CG$713,'ALL-GTK-SD-SMP-SMA-SMK-SLB'!AJ$7,FALSE)</f>
        <v>1</v>
      </c>
      <c r="AJ443" s="10">
        <f t="shared" si="232"/>
        <v>3</v>
      </c>
      <c r="AK443" s="44">
        <f t="shared" si="233"/>
        <v>2</v>
      </c>
      <c r="AL443" s="44">
        <f t="shared" si="234"/>
        <v>6</v>
      </c>
      <c r="AM443" s="11">
        <f t="shared" si="235"/>
        <v>8</v>
      </c>
      <c r="AN443" s="299">
        <f>VLOOKUP($E443,'ALL-GTK-SD-SMP-SMA-SMK-SLB'!$F$14:$CG$713,'ALL-GTK-SD-SMP-SMA-SMK-SLB'!AO$7,FALSE)</f>
        <v>0</v>
      </c>
      <c r="AO443" s="299">
        <f>VLOOKUP($E443,'ALL-GTK-SD-SMP-SMA-SMK-SLB'!$F$14:$CG$713,'ALL-GTK-SD-SMP-SMA-SMK-SLB'!AP$7,FALSE)</f>
        <v>0</v>
      </c>
      <c r="AP443" s="9">
        <f>VLOOKUP($E443,'ALL-GTK-SD-SMP-SMA-SMK-SLB'!$F$14:$CG$713,'ALL-GTK-SD-SMP-SMA-SMK-SLB'!AQ$7,FALSE)</f>
        <v>0</v>
      </c>
      <c r="AQ443" s="9">
        <f>VLOOKUP($E443,'ALL-GTK-SD-SMP-SMA-SMK-SLB'!$F$14:$CG$713,'ALL-GTK-SD-SMP-SMA-SMK-SLB'!AR$7,FALSE)</f>
        <v>0</v>
      </c>
      <c r="AR443" s="9">
        <f>VLOOKUP($E443,'ALL-GTK-SD-SMP-SMA-SMK-SLB'!$F$14:$CG$713,'ALL-GTK-SD-SMP-SMA-SMK-SLB'!AS$7,FALSE)</f>
        <v>0</v>
      </c>
      <c r="AS443" s="9">
        <f>VLOOKUP($E443,'ALL-GTK-SD-SMP-SMA-SMK-SLB'!$F$14:$CG$713,'ALL-GTK-SD-SMP-SMA-SMK-SLB'!AT$7,FALSE)</f>
        <v>0</v>
      </c>
      <c r="AT443" s="9">
        <f>VLOOKUP($E443,'ALL-GTK-SD-SMP-SMA-SMK-SLB'!$F$14:$CG$713,'ALL-GTK-SD-SMP-SMA-SMK-SLB'!AU$7,FALSE)</f>
        <v>0</v>
      </c>
      <c r="AU443" s="9">
        <f>VLOOKUP($E443,'ALL-GTK-SD-SMP-SMA-SMK-SLB'!$F$14:$CG$713,'ALL-GTK-SD-SMP-SMA-SMK-SLB'!AV$7,FALSE)</f>
        <v>0</v>
      </c>
      <c r="AV443" s="9">
        <f>VLOOKUP($E443,'ALL-GTK-SD-SMP-SMA-SMK-SLB'!$F$14:$CG$713,'ALL-GTK-SD-SMP-SMA-SMK-SLB'!AW$7,FALSE)</f>
        <v>0</v>
      </c>
      <c r="AW443" s="9">
        <f>VLOOKUP($E443,'ALL-GTK-SD-SMP-SMA-SMK-SLB'!$F$14:$CG$713,'ALL-GTK-SD-SMP-SMA-SMK-SLB'!AX$7,FALSE)</f>
        <v>0</v>
      </c>
      <c r="AX443" s="9">
        <f>VLOOKUP($E443,'ALL-GTK-SD-SMP-SMA-SMK-SLB'!$F$14:$CG$713,'ALL-GTK-SD-SMP-SMA-SMK-SLB'!AY$7,FALSE)</f>
        <v>2</v>
      </c>
      <c r="AY443" s="9">
        <f>VLOOKUP($E443,'ALL-GTK-SD-SMP-SMA-SMK-SLB'!$F$14:$CG$713,'ALL-GTK-SD-SMP-SMA-SMK-SLB'!AZ$7,FALSE)</f>
        <v>6</v>
      </c>
      <c r="AZ443" s="9">
        <f>VLOOKUP($E443,'ALL-GTK-SD-SMP-SMA-SMK-SLB'!$F$14:$CG$713,'ALL-GTK-SD-SMP-SMA-SMK-SLB'!BA$7,FALSE)</f>
        <v>0</v>
      </c>
      <c r="BA443" s="9">
        <f>VLOOKUP($E443,'ALL-GTK-SD-SMP-SMA-SMK-SLB'!$F$14:$CG$713,'ALL-GTK-SD-SMP-SMA-SMK-SLB'!BB$7,FALSE)</f>
        <v>0</v>
      </c>
      <c r="BB443" s="9">
        <f>VLOOKUP($E443,'ALL-GTK-SD-SMP-SMA-SMK-SLB'!$F$14:$CG$713,'ALL-GTK-SD-SMP-SMA-SMK-SLB'!BC$7,FALSE)</f>
        <v>0</v>
      </c>
      <c r="BC443" s="9">
        <f>VLOOKUP($E443,'ALL-GTK-SD-SMP-SMA-SMK-SLB'!$F$14:$CG$713,'ALL-GTK-SD-SMP-SMA-SMK-SLB'!BD$7,FALSE)</f>
        <v>0</v>
      </c>
      <c r="BD443" s="310">
        <f t="shared" si="236"/>
        <v>0</v>
      </c>
      <c r="BE443" s="310">
        <f t="shared" si="237"/>
        <v>0</v>
      </c>
      <c r="BF443" s="10">
        <f t="shared" si="238"/>
        <v>0</v>
      </c>
      <c r="BG443" s="311">
        <f t="shared" si="239"/>
        <v>2</v>
      </c>
      <c r="BH443" s="311">
        <f t="shared" si="240"/>
        <v>6</v>
      </c>
      <c r="BI443" s="10">
        <f t="shared" si="241"/>
        <v>8</v>
      </c>
      <c r="BJ443" s="44">
        <f t="shared" si="242"/>
        <v>2</v>
      </c>
      <c r="BK443" s="44">
        <f t="shared" si="243"/>
        <v>6</v>
      </c>
      <c r="BL443" s="11">
        <f t="shared" si="244"/>
        <v>8</v>
      </c>
      <c r="BM443" s="9">
        <f>VLOOKUP($E443,'ALL-GTK-SD-SMP-SMA-SMK-SLB'!$F$14:$CG$713,'ALL-GTK-SD-SMP-SMA-SMK-SLB'!BN$7,FALSE)</f>
        <v>0</v>
      </c>
      <c r="BN443" s="9">
        <f>VLOOKUP($E443,'ALL-GTK-SD-SMP-SMA-SMK-SLB'!$F$14:$CG$713,'ALL-GTK-SD-SMP-SMA-SMK-SLB'!BO$7,FALSE)</f>
        <v>0</v>
      </c>
      <c r="BO443" s="9">
        <f>VLOOKUP($E443,'ALL-GTK-SD-SMP-SMA-SMK-SLB'!$F$14:$CG$713,'ALL-GTK-SD-SMP-SMA-SMK-SLB'!BP$7,FALSE)</f>
        <v>0</v>
      </c>
      <c r="BP443" s="9">
        <f>VLOOKUP($E443,'ALL-GTK-SD-SMP-SMA-SMK-SLB'!$F$14:$CG$713,'ALL-GTK-SD-SMP-SMA-SMK-SLB'!BQ$7,FALSE)</f>
        <v>0</v>
      </c>
      <c r="BQ443" s="9">
        <f>VLOOKUP($E443,'ALL-GTK-SD-SMP-SMA-SMK-SLB'!$F$14:$CG$713,'ALL-GTK-SD-SMP-SMA-SMK-SLB'!BR$7,FALSE)</f>
        <v>0</v>
      </c>
      <c r="BR443" s="9">
        <f>VLOOKUP($E443,'ALL-GTK-SD-SMP-SMA-SMK-SLB'!$F$14:$CG$713,'ALL-GTK-SD-SMP-SMA-SMK-SLB'!BS$7,FALSE)</f>
        <v>0</v>
      </c>
      <c r="BS443" s="9">
        <f>VLOOKUP($E443,'ALL-GTK-SD-SMP-SMA-SMK-SLB'!$F$14:$CG$713,'ALL-GTK-SD-SMP-SMA-SMK-SLB'!BT$7,FALSE)</f>
        <v>0</v>
      </c>
      <c r="BT443" s="9">
        <f>VLOOKUP($E443,'ALL-GTK-SD-SMP-SMA-SMK-SLB'!$F$14:$CG$713,'ALL-GTK-SD-SMP-SMA-SMK-SLB'!BU$7,FALSE)</f>
        <v>0</v>
      </c>
      <c r="BU443" s="299">
        <f t="shared" si="245"/>
        <v>0</v>
      </c>
      <c r="BV443" s="299">
        <f t="shared" si="246"/>
        <v>0</v>
      </c>
      <c r="BW443" s="44">
        <f t="shared" si="247"/>
        <v>0</v>
      </c>
      <c r="BX443" s="44">
        <f t="shared" si="248"/>
        <v>0</v>
      </c>
      <c r="BY443" s="11">
        <f t="shared" si="249"/>
        <v>0</v>
      </c>
      <c r="BZ443" s="14">
        <f t="shared" si="250"/>
        <v>2</v>
      </c>
      <c r="CA443" s="14">
        <f t="shared" si="251"/>
        <v>6</v>
      </c>
      <c r="CB443" s="13">
        <f t="shared" si="252"/>
        <v>0</v>
      </c>
      <c r="CC443" s="13">
        <f t="shared" si="253"/>
        <v>0</v>
      </c>
      <c r="CD443" s="312">
        <f t="shared" si="254"/>
        <v>2</v>
      </c>
      <c r="CE443" s="312">
        <f t="shared" si="255"/>
        <v>6</v>
      </c>
      <c r="CF443" s="313">
        <f t="shared" si="256"/>
        <v>8</v>
      </c>
      <c r="CG443" s="302" t="str">
        <f t="shared" si="257"/>
        <v>OK</v>
      </c>
    </row>
    <row r="444" spans="1:85" ht="14.25" x14ac:dyDescent="0.25">
      <c r="A444" s="6">
        <v>432</v>
      </c>
      <c r="B444" s="495">
        <v>432</v>
      </c>
      <c r="C444" s="495" t="s">
        <v>6</v>
      </c>
      <c r="D444" s="496" t="s">
        <v>26</v>
      </c>
      <c r="E444" s="626">
        <v>20319774</v>
      </c>
      <c r="F444" s="627" t="s">
        <v>700</v>
      </c>
      <c r="G444" s="624" t="s">
        <v>52</v>
      </c>
      <c r="H444" s="9">
        <f>VLOOKUP($E444,'ALL-GTK-SD-SMP-SMA-SMK-SLB'!$F$14:$CG$713,'ALL-GTK-SD-SMP-SMA-SMK-SLB'!I$7,FALSE)</f>
        <v>0</v>
      </c>
      <c r="I444" s="9">
        <f>VLOOKUP($E444,'ALL-GTK-SD-SMP-SMA-SMK-SLB'!$F$14:$CG$713,'ALL-GTK-SD-SMP-SMA-SMK-SLB'!J$7,FALSE)</f>
        <v>0</v>
      </c>
      <c r="J444" s="9">
        <f>VLOOKUP($E444,'ALL-GTK-SD-SMP-SMA-SMK-SLB'!$F$14:$CG$713,'ALL-GTK-SD-SMP-SMA-SMK-SLB'!K$7,FALSE)</f>
        <v>1</v>
      </c>
      <c r="K444" s="9">
        <f>VLOOKUP($E444,'ALL-GTK-SD-SMP-SMA-SMK-SLB'!$F$14:$CG$713,'ALL-GTK-SD-SMP-SMA-SMK-SLB'!L$7,FALSE)</f>
        <v>0</v>
      </c>
      <c r="L444" s="9">
        <f>VLOOKUP($E444,'ALL-GTK-SD-SMP-SMA-SMK-SLB'!$F$14:$CG$713,'ALL-GTK-SD-SMP-SMA-SMK-SLB'!M$7,FALSE)</f>
        <v>1</v>
      </c>
      <c r="M444" s="9">
        <f>VLOOKUP($E444,'ALL-GTK-SD-SMP-SMA-SMK-SLB'!$F$14:$CG$713,'ALL-GTK-SD-SMP-SMA-SMK-SLB'!N$7,FALSE)</f>
        <v>1</v>
      </c>
      <c r="N444" s="9">
        <f>VLOOKUP($E444,'ALL-GTK-SD-SMP-SMA-SMK-SLB'!$F$14:$CG$713,'ALL-GTK-SD-SMP-SMA-SMK-SLB'!O$7,FALSE)</f>
        <v>0</v>
      </c>
      <c r="O444" s="9">
        <f>VLOOKUP($E444,'ALL-GTK-SD-SMP-SMA-SMK-SLB'!$F$14:$CG$713,'ALL-GTK-SD-SMP-SMA-SMK-SLB'!P$7,FALSE)</f>
        <v>2</v>
      </c>
      <c r="P444" s="299">
        <f t="shared" si="222"/>
        <v>2</v>
      </c>
      <c r="Q444" s="299">
        <f t="shared" si="223"/>
        <v>3</v>
      </c>
      <c r="R444" s="300">
        <f t="shared" si="224"/>
        <v>5</v>
      </c>
      <c r="S444" s="9">
        <f>VLOOKUP($E444,'ALL-GTK-SD-SMP-SMA-SMK-SLB'!$F$14:$CG$713,'ALL-GTK-SD-SMP-SMA-SMK-SLB'!T$7,FALSE)</f>
        <v>0</v>
      </c>
      <c r="T444" s="9">
        <f>VLOOKUP($E444,'ALL-GTK-SD-SMP-SMA-SMK-SLB'!$F$14:$CG$713,'ALL-GTK-SD-SMP-SMA-SMK-SLB'!U$7,FALSE)</f>
        <v>0</v>
      </c>
      <c r="U444" s="9">
        <f>VLOOKUP($E444,'ALL-GTK-SD-SMP-SMA-SMK-SLB'!$F$14:$CG$713,'ALL-GTK-SD-SMP-SMA-SMK-SLB'!V$7,FALSE)</f>
        <v>1</v>
      </c>
      <c r="V444" s="9">
        <f>VLOOKUP($E444,'ALL-GTK-SD-SMP-SMA-SMK-SLB'!$F$14:$CG$713,'ALL-GTK-SD-SMP-SMA-SMK-SLB'!W$7,FALSE)</f>
        <v>0</v>
      </c>
      <c r="W444" s="9">
        <f>VLOOKUP($E444,'ALL-GTK-SD-SMP-SMA-SMK-SLB'!$F$14:$CG$713,'ALL-GTK-SD-SMP-SMA-SMK-SLB'!X$7,FALSE)</f>
        <v>0</v>
      </c>
      <c r="X444" s="9">
        <f>VLOOKUP($E444,'ALL-GTK-SD-SMP-SMA-SMK-SLB'!$F$14:$CG$713,'ALL-GTK-SD-SMP-SMA-SMK-SLB'!Y$7,FALSE)</f>
        <v>3</v>
      </c>
      <c r="Y444" s="299">
        <f t="shared" si="225"/>
        <v>1</v>
      </c>
      <c r="Z444" s="299">
        <f t="shared" si="226"/>
        <v>3</v>
      </c>
      <c r="AA444" s="10">
        <f t="shared" si="227"/>
        <v>4</v>
      </c>
      <c r="AB444" s="44">
        <f t="shared" si="228"/>
        <v>3</v>
      </c>
      <c r="AC444" s="44">
        <f t="shared" si="229"/>
        <v>6</v>
      </c>
      <c r="AD444" s="11">
        <f t="shared" si="230"/>
        <v>9</v>
      </c>
      <c r="AE444" s="9">
        <f>VLOOKUP($E444,'ALL-GTK-SD-SMP-SMA-SMK-SLB'!$F$14:$CG$713,'ALL-GTK-SD-SMP-SMA-SMK-SLB'!AF$7,FALSE)</f>
        <v>2</v>
      </c>
      <c r="AF444" s="9">
        <f>VLOOKUP($E444,'ALL-GTK-SD-SMP-SMA-SMK-SLB'!$F$14:$CG$713,'ALL-GTK-SD-SMP-SMA-SMK-SLB'!AG$7,FALSE)</f>
        <v>3</v>
      </c>
      <c r="AG444" s="10">
        <f t="shared" si="231"/>
        <v>5</v>
      </c>
      <c r="AH444" s="9">
        <f>VLOOKUP($E444,'ALL-GTK-SD-SMP-SMA-SMK-SLB'!$F$14:$CG$713,'ALL-GTK-SD-SMP-SMA-SMK-SLB'!AI$7,FALSE)</f>
        <v>1</v>
      </c>
      <c r="AI444" s="9">
        <f>VLOOKUP($E444,'ALL-GTK-SD-SMP-SMA-SMK-SLB'!$F$14:$CG$713,'ALL-GTK-SD-SMP-SMA-SMK-SLB'!AJ$7,FALSE)</f>
        <v>3</v>
      </c>
      <c r="AJ444" s="10">
        <f t="shared" si="232"/>
        <v>4</v>
      </c>
      <c r="AK444" s="44">
        <f t="shared" si="233"/>
        <v>3</v>
      </c>
      <c r="AL444" s="44">
        <f t="shared" si="234"/>
        <v>6</v>
      </c>
      <c r="AM444" s="11">
        <f t="shared" si="235"/>
        <v>9</v>
      </c>
      <c r="AN444" s="299">
        <f>VLOOKUP($E444,'ALL-GTK-SD-SMP-SMA-SMK-SLB'!$F$14:$CG$713,'ALL-GTK-SD-SMP-SMA-SMK-SLB'!AO$7,FALSE)</f>
        <v>0</v>
      </c>
      <c r="AO444" s="299">
        <f>VLOOKUP($E444,'ALL-GTK-SD-SMP-SMA-SMK-SLB'!$F$14:$CG$713,'ALL-GTK-SD-SMP-SMA-SMK-SLB'!AP$7,FALSE)</f>
        <v>0</v>
      </c>
      <c r="AP444" s="9">
        <f>VLOOKUP($E444,'ALL-GTK-SD-SMP-SMA-SMK-SLB'!$F$14:$CG$713,'ALL-GTK-SD-SMP-SMA-SMK-SLB'!AQ$7,FALSE)</f>
        <v>0</v>
      </c>
      <c r="AQ444" s="9">
        <f>VLOOKUP($E444,'ALL-GTK-SD-SMP-SMA-SMK-SLB'!$F$14:$CG$713,'ALL-GTK-SD-SMP-SMA-SMK-SLB'!AR$7,FALSE)</f>
        <v>0</v>
      </c>
      <c r="AR444" s="9">
        <f>VLOOKUP($E444,'ALL-GTK-SD-SMP-SMA-SMK-SLB'!$F$14:$CG$713,'ALL-GTK-SD-SMP-SMA-SMK-SLB'!AS$7,FALSE)</f>
        <v>0</v>
      </c>
      <c r="AS444" s="9">
        <f>VLOOKUP($E444,'ALL-GTK-SD-SMP-SMA-SMK-SLB'!$F$14:$CG$713,'ALL-GTK-SD-SMP-SMA-SMK-SLB'!AT$7,FALSE)</f>
        <v>0</v>
      </c>
      <c r="AT444" s="9">
        <f>VLOOKUP($E444,'ALL-GTK-SD-SMP-SMA-SMK-SLB'!$F$14:$CG$713,'ALL-GTK-SD-SMP-SMA-SMK-SLB'!AU$7,FALSE)</f>
        <v>0</v>
      </c>
      <c r="AU444" s="9">
        <f>VLOOKUP($E444,'ALL-GTK-SD-SMP-SMA-SMK-SLB'!$F$14:$CG$713,'ALL-GTK-SD-SMP-SMA-SMK-SLB'!AV$7,FALSE)</f>
        <v>0</v>
      </c>
      <c r="AV444" s="9">
        <f>VLOOKUP($E444,'ALL-GTK-SD-SMP-SMA-SMK-SLB'!$F$14:$CG$713,'ALL-GTK-SD-SMP-SMA-SMK-SLB'!AW$7,FALSE)</f>
        <v>0</v>
      </c>
      <c r="AW444" s="9">
        <f>VLOOKUP($E444,'ALL-GTK-SD-SMP-SMA-SMK-SLB'!$F$14:$CG$713,'ALL-GTK-SD-SMP-SMA-SMK-SLB'!AX$7,FALSE)</f>
        <v>0</v>
      </c>
      <c r="AX444" s="9">
        <f>VLOOKUP($E444,'ALL-GTK-SD-SMP-SMA-SMK-SLB'!$F$14:$CG$713,'ALL-GTK-SD-SMP-SMA-SMK-SLB'!AY$7,FALSE)</f>
        <v>3</v>
      </c>
      <c r="AY444" s="9">
        <f>VLOOKUP($E444,'ALL-GTK-SD-SMP-SMA-SMK-SLB'!$F$14:$CG$713,'ALL-GTK-SD-SMP-SMA-SMK-SLB'!AZ$7,FALSE)</f>
        <v>6</v>
      </c>
      <c r="AZ444" s="9">
        <f>VLOOKUP($E444,'ALL-GTK-SD-SMP-SMA-SMK-SLB'!$F$14:$CG$713,'ALL-GTK-SD-SMP-SMA-SMK-SLB'!BA$7,FALSE)</f>
        <v>0</v>
      </c>
      <c r="BA444" s="9">
        <f>VLOOKUP($E444,'ALL-GTK-SD-SMP-SMA-SMK-SLB'!$F$14:$CG$713,'ALL-GTK-SD-SMP-SMA-SMK-SLB'!BB$7,FALSE)</f>
        <v>0</v>
      </c>
      <c r="BB444" s="9">
        <f>VLOOKUP($E444,'ALL-GTK-SD-SMP-SMA-SMK-SLB'!$F$14:$CG$713,'ALL-GTK-SD-SMP-SMA-SMK-SLB'!BC$7,FALSE)</f>
        <v>0</v>
      </c>
      <c r="BC444" s="9">
        <f>VLOOKUP($E444,'ALL-GTK-SD-SMP-SMA-SMK-SLB'!$F$14:$CG$713,'ALL-GTK-SD-SMP-SMA-SMK-SLB'!BD$7,FALSE)</f>
        <v>0</v>
      </c>
      <c r="BD444" s="310">
        <f t="shared" si="236"/>
        <v>0</v>
      </c>
      <c r="BE444" s="310">
        <f t="shared" si="237"/>
        <v>0</v>
      </c>
      <c r="BF444" s="10">
        <f t="shared" si="238"/>
        <v>0</v>
      </c>
      <c r="BG444" s="311">
        <f t="shared" si="239"/>
        <v>3</v>
      </c>
      <c r="BH444" s="311">
        <f t="shared" si="240"/>
        <v>6</v>
      </c>
      <c r="BI444" s="10">
        <f t="shared" si="241"/>
        <v>9</v>
      </c>
      <c r="BJ444" s="44">
        <f t="shared" si="242"/>
        <v>3</v>
      </c>
      <c r="BK444" s="44">
        <f t="shared" si="243"/>
        <v>6</v>
      </c>
      <c r="BL444" s="11">
        <f t="shared" si="244"/>
        <v>9</v>
      </c>
      <c r="BM444" s="9">
        <f>VLOOKUP($E444,'ALL-GTK-SD-SMP-SMA-SMK-SLB'!$F$14:$CG$713,'ALL-GTK-SD-SMP-SMA-SMK-SLB'!BN$7,FALSE)</f>
        <v>0</v>
      </c>
      <c r="BN444" s="9">
        <f>VLOOKUP($E444,'ALL-GTK-SD-SMP-SMA-SMK-SLB'!$F$14:$CG$713,'ALL-GTK-SD-SMP-SMA-SMK-SLB'!BO$7,FALSE)</f>
        <v>0</v>
      </c>
      <c r="BO444" s="9">
        <f>VLOOKUP($E444,'ALL-GTK-SD-SMP-SMA-SMK-SLB'!$F$14:$CG$713,'ALL-GTK-SD-SMP-SMA-SMK-SLB'!BP$7,FALSE)</f>
        <v>0</v>
      </c>
      <c r="BP444" s="9">
        <f>VLOOKUP($E444,'ALL-GTK-SD-SMP-SMA-SMK-SLB'!$F$14:$CG$713,'ALL-GTK-SD-SMP-SMA-SMK-SLB'!BQ$7,FALSE)</f>
        <v>0</v>
      </c>
      <c r="BQ444" s="9">
        <f>VLOOKUP($E444,'ALL-GTK-SD-SMP-SMA-SMK-SLB'!$F$14:$CG$713,'ALL-GTK-SD-SMP-SMA-SMK-SLB'!BR$7,FALSE)</f>
        <v>0</v>
      </c>
      <c r="BR444" s="9">
        <f>VLOOKUP($E444,'ALL-GTK-SD-SMP-SMA-SMK-SLB'!$F$14:$CG$713,'ALL-GTK-SD-SMP-SMA-SMK-SLB'!BS$7,FALSE)</f>
        <v>0</v>
      </c>
      <c r="BS444" s="9">
        <f>VLOOKUP($E444,'ALL-GTK-SD-SMP-SMA-SMK-SLB'!$F$14:$CG$713,'ALL-GTK-SD-SMP-SMA-SMK-SLB'!BT$7,FALSE)</f>
        <v>0</v>
      </c>
      <c r="BT444" s="9">
        <f>VLOOKUP($E444,'ALL-GTK-SD-SMP-SMA-SMK-SLB'!$F$14:$CG$713,'ALL-GTK-SD-SMP-SMA-SMK-SLB'!BU$7,FALSE)</f>
        <v>0</v>
      </c>
      <c r="BU444" s="299">
        <f t="shared" si="245"/>
        <v>0</v>
      </c>
      <c r="BV444" s="299">
        <f t="shared" si="246"/>
        <v>0</v>
      </c>
      <c r="BW444" s="44">
        <f t="shared" si="247"/>
        <v>0</v>
      </c>
      <c r="BX444" s="44">
        <f t="shared" si="248"/>
        <v>0</v>
      </c>
      <c r="BY444" s="11">
        <f t="shared" si="249"/>
        <v>0</v>
      </c>
      <c r="BZ444" s="14">
        <f t="shared" si="250"/>
        <v>3</v>
      </c>
      <c r="CA444" s="14">
        <f t="shared" si="251"/>
        <v>6</v>
      </c>
      <c r="CB444" s="13">
        <f t="shared" si="252"/>
        <v>0</v>
      </c>
      <c r="CC444" s="13">
        <f t="shared" si="253"/>
        <v>0</v>
      </c>
      <c r="CD444" s="312">
        <f t="shared" si="254"/>
        <v>3</v>
      </c>
      <c r="CE444" s="312">
        <f t="shared" si="255"/>
        <v>6</v>
      </c>
      <c r="CF444" s="313">
        <f t="shared" si="256"/>
        <v>9</v>
      </c>
      <c r="CG444" s="302" t="str">
        <f t="shared" si="257"/>
        <v>OK</v>
      </c>
    </row>
    <row r="445" spans="1:85" ht="14.25" x14ac:dyDescent="0.25">
      <c r="A445" s="6">
        <v>433</v>
      </c>
      <c r="B445" s="495">
        <v>433</v>
      </c>
      <c r="C445" s="495" t="s">
        <v>6</v>
      </c>
      <c r="D445" s="496" t="s">
        <v>26</v>
      </c>
      <c r="E445" s="626">
        <v>20319759</v>
      </c>
      <c r="F445" s="627" t="s">
        <v>701</v>
      </c>
      <c r="G445" s="624" t="s">
        <v>52</v>
      </c>
      <c r="H445" s="9">
        <f>VLOOKUP($E445,'ALL-GTK-SD-SMP-SMA-SMK-SLB'!$F$14:$CG$713,'ALL-GTK-SD-SMP-SMA-SMK-SLB'!I$7,FALSE)</f>
        <v>0</v>
      </c>
      <c r="I445" s="9">
        <f>VLOOKUP($E445,'ALL-GTK-SD-SMP-SMA-SMK-SLB'!$F$14:$CG$713,'ALL-GTK-SD-SMP-SMA-SMK-SLB'!J$7,FALSE)</f>
        <v>0</v>
      </c>
      <c r="J445" s="9">
        <f>VLOOKUP($E445,'ALL-GTK-SD-SMP-SMA-SMK-SLB'!$F$14:$CG$713,'ALL-GTK-SD-SMP-SMA-SMK-SLB'!K$7,FALSE)</f>
        <v>0</v>
      </c>
      <c r="K445" s="9">
        <f>VLOOKUP($E445,'ALL-GTK-SD-SMP-SMA-SMK-SLB'!$F$14:$CG$713,'ALL-GTK-SD-SMP-SMA-SMK-SLB'!L$7,FALSE)</f>
        <v>0</v>
      </c>
      <c r="L445" s="9">
        <f>VLOOKUP($E445,'ALL-GTK-SD-SMP-SMA-SMK-SLB'!$F$14:$CG$713,'ALL-GTK-SD-SMP-SMA-SMK-SLB'!M$7,FALSE)</f>
        <v>1</v>
      </c>
      <c r="M445" s="9">
        <f>VLOOKUP($E445,'ALL-GTK-SD-SMP-SMA-SMK-SLB'!$F$14:$CG$713,'ALL-GTK-SD-SMP-SMA-SMK-SLB'!N$7,FALSE)</f>
        <v>0</v>
      </c>
      <c r="N445" s="9">
        <f>VLOOKUP($E445,'ALL-GTK-SD-SMP-SMA-SMK-SLB'!$F$14:$CG$713,'ALL-GTK-SD-SMP-SMA-SMK-SLB'!O$7,FALSE)</f>
        <v>0</v>
      </c>
      <c r="O445" s="9">
        <f>VLOOKUP($E445,'ALL-GTK-SD-SMP-SMA-SMK-SLB'!$F$14:$CG$713,'ALL-GTK-SD-SMP-SMA-SMK-SLB'!P$7,FALSE)</f>
        <v>3</v>
      </c>
      <c r="P445" s="299">
        <f t="shared" si="222"/>
        <v>1</v>
      </c>
      <c r="Q445" s="299">
        <f t="shared" si="223"/>
        <v>3</v>
      </c>
      <c r="R445" s="300">
        <f t="shared" si="224"/>
        <v>4</v>
      </c>
      <c r="S445" s="9">
        <f>VLOOKUP($E445,'ALL-GTK-SD-SMP-SMA-SMK-SLB'!$F$14:$CG$713,'ALL-GTK-SD-SMP-SMA-SMK-SLB'!T$7,FALSE)</f>
        <v>0</v>
      </c>
      <c r="T445" s="9">
        <f>VLOOKUP($E445,'ALL-GTK-SD-SMP-SMA-SMK-SLB'!$F$14:$CG$713,'ALL-GTK-SD-SMP-SMA-SMK-SLB'!U$7,FALSE)</f>
        <v>0</v>
      </c>
      <c r="U445" s="9">
        <f>VLOOKUP($E445,'ALL-GTK-SD-SMP-SMA-SMK-SLB'!$F$14:$CG$713,'ALL-GTK-SD-SMP-SMA-SMK-SLB'!V$7,FALSE)</f>
        <v>3</v>
      </c>
      <c r="V445" s="9">
        <f>VLOOKUP($E445,'ALL-GTK-SD-SMP-SMA-SMK-SLB'!$F$14:$CG$713,'ALL-GTK-SD-SMP-SMA-SMK-SLB'!W$7,FALSE)</f>
        <v>0</v>
      </c>
      <c r="W445" s="9">
        <f>VLOOKUP($E445,'ALL-GTK-SD-SMP-SMA-SMK-SLB'!$F$14:$CG$713,'ALL-GTK-SD-SMP-SMA-SMK-SLB'!X$7,FALSE)</f>
        <v>1</v>
      </c>
      <c r="X445" s="9">
        <f>VLOOKUP($E445,'ALL-GTK-SD-SMP-SMA-SMK-SLB'!$F$14:$CG$713,'ALL-GTK-SD-SMP-SMA-SMK-SLB'!Y$7,FALSE)</f>
        <v>0</v>
      </c>
      <c r="Y445" s="299">
        <f t="shared" si="225"/>
        <v>4</v>
      </c>
      <c r="Z445" s="299">
        <f t="shared" si="226"/>
        <v>0</v>
      </c>
      <c r="AA445" s="10">
        <f t="shared" si="227"/>
        <v>4</v>
      </c>
      <c r="AB445" s="44">
        <f t="shared" si="228"/>
        <v>5</v>
      </c>
      <c r="AC445" s="44">
        <f t="shared" si="229"/>
        <v>3</v>
      </c>
      <c r="AD445" s="11">
        <f t="shared" si="230"/>
        <v>8</v>
      </c>
      <c r="AE445" s="9">
        <f>VLOOKUP($E445,'ALL-GTK-SD-SMP-SMA-SMK-SLB'!$F$14:$CG$713,'ALL-GTK-SD-SMP-SMA-SMK-SLB'!AF$7,FALSE)</f>
        <v>3</v>
      </c>
      <c r="AF445" s="9">
        <f>VLOOKUP($E445,'ALL-GTK-SD-SMP-SMA-SMK-SLB'!$F$14:$CG$713,'ALL-GTK-SD-SMP-SMA-SMK-SLB'!AG$7,FALSE)</f>
        <v>1</v>
      </c>
      <c r="AG445" s="10">
        <f t="shared" si="231"/>
        <v>4</v>
      </c>
      <c r="AH445" s="9">
        <f>VLOOKUP($E445,'ALL-GTK-SD-SMP-SMA-SMK-SLB'!$F$14:$CG$713,'ALL-GTK-SD-SMP-SMA-SMK-SLB'!AI$7,FALSE)</f>
        <v>2</v>
      </c>
      <c r="AI445" s="9">
        <f>VLOOKUP($E445,'ALL-GTK-SD-SMP-SMA-SMK-SLB'!$F$14:$CG$713,'ALL-GTK-SD-SMP-SMA-SMK-SLB'!AJ$7,FALSE)</f>
        <v>2</v>
      </c>
      <c r="AJ445" s="10">
        <f t="shared" si="232"/>
        <v>4</v>
      </c>
      <c r="AK445" s="44">
        <f t="shared" si="233"/>
        <v>5</v>
      </c>
      <c r="AL445" s="44">
        <f t="shared" si="234"/>
        <v>3</v>
      </c>
      <c r="AM445" s="11">
        <f t="shared" si="235"/>
        <v>8</v>
      </c>
      <c r="AN445" s="299">
        <f>VLOOKUP($E445,'ALL-GTK-SD-SMP-SMA-SMK-SLB'!$F$14:$CG$713,'ALL-GTK-SD-SMP-SMA-SMK-SLB'!AO$7,FALSE)</f>
        <v>0</v>
      </c>
      <c r="AO445" s="299">
        <f>VLOOKUP($E445,'ALL-GTK-SD-SMP-SMA-SMK-SLB'!$F$14:$CG$713,'ALL-GTK-SD-SMP-SMA-SMK-SLB'!AP$7,FALSE)</f>
        <v>0</v>
      </c>
      <c r="AP445" s="9">
        <f>VLOOKUP($E445,'ALL-GTK-SD-SMP-SMA-SMK-SLB'!$F$14:$CG$713,'ALL-GTK-SD-SMP-SMA-SMK-SLB'!AQ$7,FALSE)</f>
        <v>0</v>
      </c>
      <c r="AQ445" s="9">
        <f>VLOOKUP($E445,'ALL-GTK-SD-SMP-SMA-SMK-SLB'!$F$14:$CG$713,'ALL-GTK-SD-SMP-SMA-SMK-SLB'!AR$7,FALSE)</f>
        <v>0</v>
      </c>
      <c r="AR445" s="9">
        <f>VLOOKUP($E445,'ALL-GTK-SD-SMP-SMA-SMK-SLB'!$F$14:$CG$713,'ALL-GTK-SD-SMP-SMA-SMK-SLB'!AS$7,FALSE)</f>
        <v>0</v>
      </c>
      <c r="AS445" s="9">
        <f>VLOOKUP($E445,'ALL-GTK-SD-SMP-SMA-SMK-SLB'!$F$14:$CG$713,'ALL-GTK-SD-SMP-SMA-SMK-SLB'!AT$7,FALSE)</f>
        <v>0</v>
      </c>
      <c r="AT445" s="9">
        <f>VLOOKUP($E445,'ALL-GTK-SD-SMP-SMA-SMK-SLB'!$F$14:$CG$713,'ALL-GTK-SD-SMP-SMA-SMK-SLB'!AU$7,FALSE)</f>
        <v>0</v>
      </c>
      <c r="AU445" s="9">
        <f>VLOOKUP($E445,'ALL-GTK-SD-SMP-SMA-SMK-SLB'!$F$14:$CG$713,'ALL-GTK-SD-SMP-SMA-SMK-SLB'!AV$7,FALSE)</f>
        <v>0</v>
      </c>
      <c r="AV445" s="9">
        <f>VLOOKUP($E445,'ALL-GTK-SD-SMP-SMA-SMK-SLB'!$F$14:$CG$713,'ALL-GTK-SD-SMP-SMA-SMK-SLB'!AW$7,FALSE)</f>
        <v>0</v>
      </c>
      <c r="AW445" s="9">
        <f>VLOOKUP($E445,'ALL-GTK-SD-SMP-SMA-SMK-SLB'!$F$14:$CG$713,'ALL-GTK-SD-SMP-SMA-SMK-SLB'!AX$7,FALSE)</f>
        <v>0</v>
      </c>
      <c r="AX445" s="9">
        <f>VLOOKUP($E445,'ALL-GTK-SD-SMP-SMA-SMK-SLB'!$F$14:$CG$713,'ALL-GTK-SD-SMP-SMA-SMK-SLB'!AY$7,FALSE)</f>
        <v>5</v>
      </c>
      <c r="AY445" s="9">
        <f>VLOOKUP($E445,'ALL-GTK-SD-SMP-SMA-SMK-SLB'!$F$14:$CG$713,'ALL-GTK-SD-SMP-SMA-SMK-SLB'!AZ$7,FALSE)</f>
        <v>3</v>
      </c>
      <c r="AZ445" s="9">
        <f>VLOOKUP($E445,'ALL-GTK-SD-SMP-SMA-SMK-SLB'!$F$14:$CG$713,'ALL-GTK-SD-SMP-SMA-SMK-SLB'!BA$7,FALSE)</f>
        <v>0</v>
      </c>
      <c r="BA445" s="9">
        <f>VLOOKUP($E445,'ALL-GTK-SD-SMP-SMA-SMK-SLB'!$F$14:$CG$713,'ALL-GTK-SD-SMP-SMA-SMK-SLB'!BB$7,FALSE)</f>
        <v>0</v>
      </c>
      <c r="BB445" s="9">
        <f>VLOOKUP($E445,'ALL-GTK-SD-SMP-SMA-SMK-SLB'!$F$14:$CG$713,'ALL-GTK-SD-SMP-SMA-SMK-SLB'!BC$7,FALSE)</f>
        <v>0</v>
      </c>
      <c r="BC445" s="9">
        <f>VLOOKUP($E445,'ALL-GTK-SD-SMP-SMA-SMK-SLB'!$F$14:$CG$713,'ALL-GTK-SD-SMP-SMA-SMK-SLB'!BD$7,FALSE)</f>
        <v>0</v>
      </c>
      <c r="BD445" s="310">
        <f t="shared" si="236"/>
        <v>0</v>
      </c>
      <c r="BE445" s="310">
        <f t="shared" si="237"/>
        <v>0</v>
      </c>
      <c r="BF445" s="10">
        <f t="shared" si="238"/>
        <v>0</v>
      </c>
      <c r="BG445" s="311">
        <f t="shared" si="239"/>
        <v>5</v>
      </c>
      <c r="BH445" s="311">
        <f t="shared" si="240"/>
        <v>3</v>
      </c>
      <c r="BI445" s="10">
        <f t="shared" si="241"/>
        <v>8</v>
      </c>
      <c r="BJ445" s="44">
        <f t="shared" si="242"/>
        <v>5</v>
      </c>
      <c r="BK445" s="44">
        <f t="shared" si="243"/>
        <v>3</v>
      </c>
      <c r="BL445" s="11">
        <f t="shared" si="244"/>
        <v>8</v>
      </c>
      <c r="BM445" s="9">
        <f>VLOOKUP($E445,'ALL-GTK-SD-SMP-SMA-SMK-SLB'!$F$14:$CG$713,'ALL-GTK-SD-SMP-SMA-SMK-SLB'!BN$7,FALSE)</f>
        <v>0</v>
      </c>
      <c r="BN445" s="9">
        <f>VLOOKUP($E445,'ALL-GTK-SD-SMP-SMA-SMK-SLB'!$F$14:$CG$713,'ALL-GTK-SD-SMP-SMA-SMK-SLB'!BO$7,FALSE)</f>
        <v>0</v>
      </c>
      <c r="BO445" s="9">
        <f>VLOOKUP($E445,'ALL-GTK-SD-SMP-SMA-SMK-SLB'!$F$14:$CG$713,'ALL-GTK-SD-SMP-SMA-SMK-SLB'!BP$7,FALSE)</f>
        <v>0</v>
      </c>
      <c r="BP445" s="9">
        <f>VLOOKUP($E445,'ALL-GTK-SD-SMP-SMA-SMK-SLB'!$F$14:$CG$713,'ALL-GTK-SD-SMP-SMA-SMK-SLB'!BQ$7,FALSE)</f>
        <v>0</v>
      </c>
      <c r="BQ445" s="9">
        <f>VLOOKUP($E445,'ALL-GTK-SD-SMP-SMA-SMK-SLB'!$F$14:$CG$713,'ALL-GTK-SD-SMP-SMA-SMK-SLB'!BR$7,FALSE)</f>
        <v>0</v>
      </c>
      <c r="BR445" s="9">
        <f>VLOOKUP($E445,'ALL-GTK-SD-SMP-SMA-SMK-SLB'!$F$14:$CG$713,'ALL-GTK-SD-SMP-SMA-SMK-SLB'!BS$7,FALSE)</f>
        <v>0</v>
      </c>
      <c r="BS445" s="9">
        <f>VLOOKUP($E445,'ALL-GTK-SD-SMP-SMA-SMK-SLB'!$F$14:$CG$713,'ALL-GTK-SD-SMP-SMA-SMK-SLB'!BT$7,FALSE)</f>
        <v>1</v>
      </c>
      <c r="BT445" s="9">
        <f>VLOOKUP($E445,'ALL-GTK-SD-SMP-SMA-SMK-SLB'!$F$14:$CG$713,'ALL-GTK-SD-SMP-SMA-SMK-SLB'!BU$7,FALSE)</f>
        <v>0</v>
      </c>
      <c r="BU445" s="299">
        <f t="shared" si="245"/>
        <v>1</v>
      </c>
      <c r="BV445" s="299">
        <f t="shared" si="246"/>
        <v>0</v>
      </c>
      <c r="BW445" s="44">
        <f t="shared" si="247"/>
        <v>1</v>
      </c>
      <c r="BX445" s="44">
        <f t="shared" si="248"/>
        <v>0</v>
      </c>
      <c r="BY445" s="11">
        <f t="shared" si="249"/>
        <v>1</v>
      </c>
      <c r="BZ445" s="14">
        <f t="shared" si="250"/>
        <v>5</v>
      </c>
      <c r="CA445" s="14">
        <f t="shared" si="251"/>
        <v>3</v>
      </c>
      <c r="CB445" s="13">
        <f t="shared" si="252"/>
        <v>1</v>
      </c>
      <c r="CC445" s="13">
        <f t="shared" si="253"/>
        <v>0</v>
      </c>
      <c r="CD445" s="312">
        <f t="shared" si="254"/>
        <v>6</v>
      </c>
      <c r="CE445" s="312">
        <f t="shared" si="255"/>
        <v>3</v>
      </c>
      <c r="CF445" s="313">
        <f t="shared" si="256"/>
        <v>9</v>
      </c>
      <c r="CG445" s="302" t="str">
        <f t="shared" si="257"/>
        <v>OK</v>
      </c>
    </row>
    <row r="446" spans="1:85" ht="14.25" x14ac:dyDescent="0.25">
      <c r="A446" s="6">
        <v>434</v>
      </c>
      <c r="B446" s="495">
        <v>434</v>
      </c>
      <c r="C446" s="495" t="s">
        <v>6</v>
      </c>
      <c r="D446" s="496" t="s">
        <v>26</v>
      </c>
      <c r="E446" s="626">
        <v>20319752</v>
      </c>
      <c r="F446" s="627" t="s">
        <v>702</v>
      </c>
      <c r="G446" s="624" t="s">
        <v>52</v>
      </c>
      <c r="H446" s="9">
        <f>VLOOKUP($E446,'ALL-GTK-SD-SMP-SMA-SMK-SLB'!$F$14:$CG$713,'ALL-GTK-SD-SMP-SMA-SMK-SLB'!I$7,FALSE)</f>
        <v>0</v>
      </c>
      <c r="I446" s="9">
        <f>VLOOKUP($E446,'ALL-GTK-SD-SMP-SMA-SMK-SLB'!$F$14:$CG$713,'ALL-GTK-SD-SMP-SMA-SMK-SLB'!J$7,FALSE)</f>
        <v>0</v>
      </c>
      <c r="J446" s="9">
        <f>VLOOKUP($E446,'ALL-GTK-SD-SMP-SMA-SMK-SLB'!$F$14:$CG$713,'ALL-GTK-SD-SMP-SMA-SMK-SLB'!K$7,FALSE)</f>
        <v>0</v>
      </c>
      <c r="K446" s="9">
        <f>VLOOKUP($E446,'ALL-GTK-SD-SMP-SMA-SMK-SLB'!$F$14:$CG$713,'ALL-GTK-SD-SMP-SMA-SMK-SLB'!L$7,FALSE)</f>
        <v>0</v>
      </c>
      <c r="L446" s="9">
        <f>VLOOKUP($E446,'ALL-GTK-SD-SMP-SMA-SMK-SLB'!$F$14:$CG$713,'ALL-GTK-SD-SMP-SMA-SMK-SLB'!M$7,FALSE)</f>
        <v>1</v>
      </c>
      <c r="M446" s="9">
        <f>VLOOKUP($E446,'ALL-GTK-SD-SMP-SMA-SMK-SLB'!$F$14:$CG$713,'ALL-GTK-SD-SMP-SMA-SMK-SLB'!N$7,FALSE)</f>
        <v>4</v>
      </c>
      <c r="N446" s="9">
        <f>VLOOKUP($E446,'ALL-GTK-SD-SMP-SMA-SMK-SLB'!$F$14:$CG$713,'ALL-GTK-SD-SMP-SMA-SMK-SLB'!O$7,FALSE)</f>
        <v>1</v>
      </c>
      <c r="O446" s="9">
        <f>VLOOKUP($E446,'ALL-GTK-SD-SMP-SMA-SMK-SLB'!$F$14:$CG$713,'ALL-GTK-SD-SMP-SMA-SMK-SLB'!P$7,FALSE)</f>
        <v>2</v>
      </c>
      <c r="P446" s="299">
        <f t="shared" si="222"/>
        <v>2</v>
      </c>
      <c r="Q446" s="299">
        <f t="shared" si="223"/>
        <v>6</v>
      </c>
      <c r="R446" s="300">
        <f t="shared" si="224"/>
        <v>8</v>
      </c>
      <c r="S446" s="9">
        <f>VLOOKUP($E446,'ALL-GTK-SD-SMP-SMA-SMK-SLB'!$F$14:$CG$713,'ALL-GTK-SD-SMP-SMA-SMK-SLB'!T$7,FALSE)</f>
        <v>0</v>
      </c>
      <c r="T446" s="9">
        <f>VLOOKUP($E446,'ALL-GTK-SD-SMP-SMA-SMK-SLB'!$F$14:$CG$713,'ALL-GTK-SD-SMP-SMA-SMK-SLB'!U$7,FALSE)</f>
        <v>0</v>
      </c>
      <c r="U446" s="9">
        <f>VLOOKUP($E446,'ALL-GTK-SD-SMP-SMA-SMK-SLB'!$F$14:$CG$713,'ALL-GTK-SD-SMP-SMA-SMK-SLB'!V$7,FALSE)</f>
        <v>0</v>
      </c>
      <c r="V446" s="9">
        <f>VLOOKUP($E446,'ALL-GTK-SD-SMP-SMA-SMK-SLB'!$F$14:$CG$713,'ALL-GTK-SD-SMP-SMA-SMK-SLB'!W$7,FALSE)</f>
        <v>3</v>
      </c>
      <c r="W446" s="9">
        <f>VLOOKUP($E446,'ALL-GTK-SD-SMP-SMA-SMK-SLB'!$F$14:$CG$713,'ALL-GTK-SD-SMP-SMA-SMK-SLB'!X$7,FALSE)</f>
        <v>0</v>
      </c>
      <c r="X446" s="9">
        <f>VLOOKUP($E446,'ALL-GTK-SD-SMP-SMA-SMK-SLB'!$F$14:$CG$713,'ALL-GTK-SD-SMP-SMA-SMK-SLB'!Y$7,FALSE)</f>
        <v>0</v>
      </c>
      <c r="Y446" s="299">
        <f t="shared" si="225"/>
        <v>0</v>
      </c>
      <c r="Z446" s="299">
        <f t="shared" si="226"/>
        <v>3</v>
      </c>
      <c r="AA446" s="10">
        <f t="shared" si="227"/>
        <v>3</v>
      </c>
      <c r="AB446" s="44">
        <f t="shared" si="228"/>
        <v>2</v>
      </c>
      <c r="AC446" s="44">
        <f t="shared" si="229"/>
        <v>9</v>
      </c>
      <c r="AD446" s="11">
        <f t="shared" si="230"/>
        <v>11</v>
      </c>
      <c r="AE446" s="9">
        <f>VLOOKUP($E446,'ALL-GTK-SD-SMP-SMA-SMK-SLB'!$F$14:$CG$713,'ALL-GTK-SD-SMP-SMA-SMK-SLB'!AF$7,FALSE)</f>
        <v>0</v>
      </c>
      <c r="AF446" s="9">
        <f>VLOOKUP($E446,'ALL-GTK-SD-SMP-SMA-SMK-SLB'!$F$14:$CG$713,'ALL-GTK-SD-SMP-SMA-SMK-SLB'!AG$7,FALSE)</f>
        <v>5</v>
      </c>
      <c r="AG446" s="10">
        <f t="shared" si="231"/>
        <v>5</v>
      </c>
      <c r="AH446" s="9">
        <f>VLOOKUP($E446,'ALL-GTK-SD-SMP-SMA-SMK-SLB'!$F$14:$CG$713,'ALL-GTK-SD-SMP-SMA-SMK-SLB'!AI$7,FALSE)</f>
        <v>3</v>
      </c>
      <c r="AI446" s="9">
        <f>VLOOKUP($E446,'ALL-GTK-SD-SMP-SMA-SMK-SLB'!$F$14:$CG$713,'ALL-GTK-SD-SMP-SMA-SMK-SLB'!AJ$7,FALSE)</f>
        <v>3</v>
      </c>
      <c r="AJ446" s="10">
        <f t="shared" si="232"/>
        <v>6</v>
      </c>
      <c r="AK446" s="44">
        <f t="shared" si="233"/>
        <v>3</v>
      </c>
      <c r="AL446" s="44">
        <f t="shared" si="234"/>
        <v>8</v>
      </c>
      <c r="AM446" s="11">
        <f t="shared" si="235"/>
        <v>11</v>
      </c>
      <c r="AN446" s="299">
        <f>VLOOKUP($E446,'ALL-GTK-SD-SMP-SMA-SMK-SLB'!$F$14:$CG$713,'ALL-GTK-SD-SMP-SMA-SMK-SLB'!AO$7,FALSE)</f>
        <v>0</v>
      </c>
      <c r="AO446" s="299">
        <f>VLOOKUP($E446,'ALL-GTK-SD-SMP-SMA-SMK-SLB'!$F$14:$CG$713,'ALL-GTK-SD-SMP-SMA-SMK-SLB'!AP$7,FALSE)</f>
        <v>0</v>
      </c>
      <c r="AP446" s="9">
        <f>VLOOKUP($E446,'ALL-GTK-SD-SMP-SMA-SMK-SLB'!$F$14:$CG$713,'ALL-GTK-SD-SMP-SMA-SMK-SLB'!AQ$7,FALSE)</f>
        <v>0</v>
      </c>
      <c r="AQ446" s="9">
        <f>VLOOKUP($E446,'ALL-GTK-SD-SMP-SMA-SMK-SLB'!$F$14:$CG$713,'ALL-GTK-SD-SMP-SMA-SMK-SLB'!AR$7,FALSE)</f>
        <v>0</v>
      </c>
      <c r="AR446" s="9">
        <f>VLOOKUP($E446,'ALL-GTK-SD-SMP-SMA-SMK-SLB'!$F$14:$CG$713,'ALL-GTK-SD-SMP-SMA-SMK-SLB'!AS$7,FALSE)</f>
        <v>0</v>
      </c>
      <c r="AS446" s="9">
        <f>VLOOKUP($E446,'ALL-GTK-SD-SMP-SMA-SMK-SLB'!$F$14:$CG$713,'ALL-GTK-SD-SMP-SMA-SMK-SLB'!AT$7,FALSE)</f>
        <v>0</v>
      </c>
      <c r="AT446" s="9">
        <f>VLOOKUP($E446,'ALL-GTK-SD-SMP-SMA-SMK-SLB'!$F$14:$CG$713,'ALL-GTK-SD-SMP-SMA-SMK-SLB'!AU$7,FALSE)</f>
        <v>0</v>
      </c>
      <c r="AU446" s="9">
        <f>VLOOKUP($E446,'ALL-GTK-SD-SMP-SMA-SMK-SLB'!$F$14:$CG$713,'ALL-GTK-SD-SMP-SMA-SMK-SLB'!AV$7,FALSE)</f>
        <v>0</v>
      </c>
      <c r="AV446" s="9">
        <f>VLOOKUP($E446,'ALL-GTK-SD-SMP-SMA-SMK-SLB'!$F$14:$CG$713,'ALL-GTK-SD-SMP-SMA-SMK-SLB'!AW$7,FALSE)</f>
        <v>0</v>
      </c>
      <c r="AW446" s="9">
        <f>VLOOKUP($E446,'ALL-GTK-SD-SMP-SMA-SMK-SLB'!$F$14:$CG$713,'ALL-GTK-SD-SMP-SMA-SMK-SLB'!AX$7,FALSE)</f>
        <v>0</v>
      </c>
      <c r="AX446" s="9">
        <f>VLOOKUP($E446,'ALL-GTK-SD-SMP-SMA-SMK-SLB'!$F$14:$CG$713,'ALL-GTK-SD-SMP-SMA-SMK-SLB'!AY$7,FALSE)</f>
        <v>2</v>
      </c>
      <c r="AY446" s="9">
        <f>VLOOKUP($E446,'ALL-GTK-SD-SMP-SMA-SMK-SLB'!$F$14:$CG$713,'ALL-GTK-SD-SMP-SMA-SMK-SLB'!AZ$7,FALSE)</f>
        <v>7</v>
      </c>
      <c r="AZ446" s="9">
        <f>VLOOKUP($E446,'ALL-GTK-SD-SMP-SMA-SMK-SLB'!$F$14:$CG$713,'ALL-GTK-SD-SMP-SMA-SMK-SLB'!BA$7,FALSE)</f>
        <v>1</v>
      </c>
      <c r="BA446" s="9">
        <f>VLOOKUP($E446,'ALL-GTK-SD-SMP-SMA-SMK-SLB'!$F$14:$CG$713,'ALL-GTK-SD-SMP-SMA-SMK-SLB'!BB$7,FALSE)</f>
        <v>1</v>
      </c>
      <c r="BB446" s="9">
        <f>VLOOKUP($E446,'ALL-GTK-SD-SMP-SMA-SMK-SLB'!$F$14:$CG$713,'ALL-GTK-SD-SMP-SMA-SMK-SLB'!BC$7,FALSE)</f>
        <v>0</v>
      </c>
      <c r="BC446" s="9">
        <f>VLOOKUP($E446,'ALL-GTK-SD-SMP-SMA-SMK-SLB'!$F$14:$CG$713,'ALL-GTK-SD-SMP-SMA-SMK-SLB'!BD$7,FALSE)</f>
        <v>0</v>
      </c>
      <c r="BD446" s="310">
        <f t="shared" si="236"/>
        <v>0</v>
      </c>
      <c r="BE446" s="310">
        <f t="shared" si="237"/>
        <v>0</v>
      </c>
      <c r="BF446" s="10">
        <f t="shared" si="238"/>
        <v>0</v>
      </c>
      <c r="BG446" s="311">
        <f t="shared" si="239"/>
        <v>3</v>
      </c>
      <c r="BH446" s="311">
        <f t="shared" si="240"/>
        <v>8</v>
      </c>
      <c r="BI446" s="10">
        <f t="shared" si="241"/>
        <v>11</v>
      </c>
      <c r="BJ446" s="44">
        <f t="shared" si="242"/>
        <v>3</v>
      </c>
      <c r="BK446" s="44">
        <f t="shared" si="243"/>
        <v>8</v>
      </c>
      <c r="BL446" s="11">
        <f t="shared" si="244"/>
        <v>11</v>
      </c>
      <c r="BM446" s="9">
        <f>VLOOKUP($E446,'ALL-GTK-SD-SMP-SMA-SMK-SLB'!$F$14:$CG$713,'ALL-GTK-SD-SMP-SMA-SMK-SLB'!BN$7,FALSE)</f>
        <v>0</v>
      </c>
      <c r="BN446" s="9">
        <f>VLOOKUP($E446,'ALL-GTK-SD-SMP-SMA-SMK-SLB'!$F$14:$CG$713,'ALL-GTK-SD-SMP-SMA-SMK-SLB'!BO$7,FALSE)</f>
        <v>0</v>
      </c>
      <c r="BO446" s="9">
        <f>VLOOKUP($E446,'ALL-GTK-SD-SMP-SMA-SMK-SLB'!$F$14:$CG$713,'ALL-GTK-SD-SMP-SMA-SMK-SLB'!BP$7,FALSE)</f>
        <v>0</v>
      </c>
      <c r="BP446" s="9">
        <f>VLOOKUP($E446,'ALL-GTK-SD-SMP-SMA-SMK-SLB'!$F$14:$CG$713,'ALL-GTK-SD-SMP-SMA-SMK-SLB'!BQ$7,FALSE)</f>
        <v>0</v>
      </c>
      <c r="BQ446" s="9">
        <f>VLOOKUP($E446,'ALL-GTK-SD-SMP-SMA-SMK-SLB'!$F$14:$CG$713,'ALL-GTK-SD-SMP-SMA-SMK-SLB'!BR$7,FALSE)</f>
        <v>0</v>
      </c>
      <c r="BR446" s="9">
        <f>VLOOKUP($E446,'ALL-GTK-SD-SMP-SMA-SMK-SLB'!$F$14:$CG$713,'ALL-GTK-SD-SMP-SMA-SMK-SLB'!BS$7,FALSE)</f>
        <v>0</v>
      </c>
      <c r="BS446" s="9">
        <f>VLOOKUP($E446,'ALL-GTK-SD-SMP-SMA-SMK-SLB'!$F$14:$CG$713,'ALL-GTK-SD-SMP-SMA-SMK-SLB'!BT$7,FALSE)</f>
        <v>0</v>
      </c>
      <c r="BT446" s="9">
        <f>VLOOKUP($E446,'ALL-GTK-SD-SMP-SMA-SMK-SLB'!$F$14:$CG$713,'ALL-GTK-SD-SMP-SMA-SMK-SLB'!BU$7,FALSE)</f>
        <v>0</v>
      </c>
      <c r="BU446" s="299">
        <f t="shared" si="245"/>
        <v>0</v>
      </c>
      <c r="BV446" s="299">
        <f t="shared" si="246"/>
        <v>0</v>
      </c>
      <c r="BW446" s="44">
        <f t="shared" si="247"/>
        <v>0</v>
      </c>
      <c r="BX446" s="44">
        <f t="shared" si="248"/>
        <v>0</v>
      </c>
      <c r="BY446" s="11">
        <f t="shared" si="249"/>
        <v>0</v>
      </c>
      <c r="BZ446" s="14">
        <f t="shared" si="250"/>
        <v>2</v>
      </c>
      <c r="CA446" s="14">
        <f t="shared" si="251"/>
        <v>9</v>
      </c>
      <c r="CB446" s="13">
        <f t="shared" si="252"/>
        <v>0</v>
      </c>
      <c r="CC446" s="13">
        <f t="shared" si="253"/>
        <v>0</v>
      </c>
      <c r="CD446" s="312">
        <f t="shared" si="254"/>
        <v>2</v>
      </c>
      <c r="CE446" s="312">
        <f t="shared" si="255"/>
        <v>9</v>
      </c>
      <c r="CF446" s="313">
        <f t="shared" si="256"/>
        <v>11</v>
      </c>
      <c r="CG446" s="302" t="str">
        <f t="shared" si="257"/>
        <v>OK</v>
      </c>
    </row>
    <row r="447" spans="1:85" ht="14.25" x14ac:dyDescent="0.25">
      <c r="A447" s="6">
        <v>435</v>
      </c>
      <c r="B447" s="495">
        <v>435</v>
      </c>
      <c r="C447" s="495" t="s">
        <v>6</v>
      </c>
      <c r="D447" s="496" t="s">
        <v>26</v>
      </c>
      <c r="E447" s="626">
        <v>20319751</v>
      </c>
      <c r="F447" s="627" t="s">
        <v>703</v>
      </c>
      <c r="G447" s="624" t="s">
        <v>52</v>
      </c>
      <c r="H447" s="9">
        <f>VLOOKUP($E447,'ALL-GTK-SD-SMP-SMA-SMK-SLB'!$F$14:$CG$713,'ALL-GTK-SD-SMP-SMA-SMK-SLB'!I$7,FALSE)</f>
        <v>0</v>
      </c>
      <c r="I447" s="9">
        <f>VLOOKUP($E447,'ALL-GTK-SD-SMP-SMA-SMK-SLB'!$F$14:$CG$713,'ALL-GTK-SD-SMP-SMA-SMK-SLB'!J$7,FALSE)</f>
        <v>0</v>
      </c>
      <c r="J447" s="9">
        <f>VLOOKUP($E447,'ALL-GTK-SD-SMP-SMA-SMK-SLB'!$F$14:$CG$713,'ALL-GTK-SD-SMP-SMA-SMK-SLB'!K$7,FALSE)</f>
        <v>0</v>
      </c>
      <c r="K447" s="9">
        <f>VLOOKUP($E447,'ALL-GTK-SD-SMP-SMA-SMK-SLB'!$F$14:$CG$713,'ALL-GTK-SD-SMP-SMA-SMK-SLB'!L$7,FALSE)</f>
        <v>0</v>
      </c>
      <c r="L447" s="9">
        <f>VLOOKUP($E447,'ALL-GTK-SD-SMP-SMA-SMK-SLB'!$F$14:$CG$713,'ALL-GTK-SD-SMP-SMA-SMK-SLB'!M$7,FALSE)</f>
        <v>2</v>
      </c>
      <c r="M447" s="9">
        <f>VLOOKUP($E447,'ALL-GTK-SD-SMP-SMA-SMK-SLB'!$F$14:$CG$713,'ALL-GTK-SD-SMP-SMA-SMK-SLB'!N$7,FALSE)</f>
        <v>1</v>
      </c>
      <c r="N447" s="9">
        <f>VLOOKUP($E447,'ALL-GTK-SD-SMP-SMA-SMK-SLB'!$F$14:$CG$713,'ALL-GTK-SD-SMP-SMA-SMK-SLB'!O$7,FALSE)</f>
        <v>0</v>
      </c>
      <c r="O447" s="9">
        <f>VLOOKUP($E447,'ALL-GTK-SD-SMP-SMA-SMK-SLB'!$F$14:$CG$713,'ALL-GTK-SD-SMP-SMA-SMK-SLB'!P$7,FALSE)</f>
        <v>3</v>
      </c>
      <c r="P447" s="299">
        <f t="shared" si="222"/>
        <v>2</v>
      </c>
      <c r="Q447" s="299">
        <f t="shared" si="223"/>
        <v>4</v>
      </c>
      <c r="R447" s="300">
        <f t="shared" si="224"/>
        <v>6</v>
      </c>
      <c r="S447" s="9">
        <f>VLOOKUP($E447,'ALL-GTK-SD-SMP-SMA-SMK-SLB'!$F$14:$CG$713,'ALL-GTK-SD-SMP-SMA-SMK-SLB'!T$7,FALSE)</f>
        <v>0</v>
      </c>
      <c r="T447" s="9">
        <f>VLOOKUP($E447,'ALL-GTK-SD-SMP-SMA-SMK-SLB'!$F$14:$CG$713,'ALL-GTK-SD-SMP-SMA-SMK-SLB'!U$7,FALSE)</f>
        <v>0</v>
      </c>
      <c r="U447" s="9">
        <f>VLOOKUP($E447,'ALL-GTK-SD-SMP-SMA-SMK-SLB'!$F$14:$CG$713,'ALL-GTK-SD-SMP-SMA-SMK-SLB'!V$7,FALSE)</f>
        <v>1</v>
      </c>
      <c r="V447" s="9">
        <f>VLOOKUP($E447,'ALL-GTK-SD-SMP-SMA-SMK-SLB'!$F$14:$CG$713,'ALL-GTK-SD-SMP-SMA-SMK-SLB'!W$7,FALSE)</f>
        <v>1</v>
      </c>
      <c r="W447" s="9">
        <f>VLOOKUP($E447,'ALL-GTK-SD-SMP-SMA-SMK-SLB'!$F$14:$CG$713,'ALL-GTK-SD-SMP-SMA-SMK-SLB'!X$7,FALSE)</f>
        <v>1</v>
      </c>
      <c r="X447" s="9">
        <f>VLOOKUP($E447,'ALL-GTK-SD-SMP-SMA-SMK-SLB'!$F$14:$CG$713,'ALL-GTK-SD-SMP-SMA-SMK-SLB'!Y$7,FALSE)</f>
        <v>1</v>
      </c>
      <c r="Y447" s="299">
        <f t="shared" si="225"/>
        <v>2</v>
      </c>
      <c r="Z447" s="299">
        <f t="shared" si="226"/>
        <v>2</v>
      </c>
      <c r="AA447" s="10">
        <f t="shared" si="227"/>
        <v>4</v>
      </c>
      <c r="AB447" s="44">
        <f t="shared" si="228"/>
        <v>4</v>
      </c>
      <c r="AC447" s="44">
        <f t="shared" si="229"/>
        <v>6</v>
      </c>
      <c r="AD447" s="11">
        <f t="shared" si="230"/>
        <v>10</v>
      </c>
      <c r="AE447" s="9">
        <f>VLOOKUP($E447,'ALL-GTK-SD-SMP-SMA-SMK-SLB'!$F$14:$CG$713,'ALL-GTK-SD-SMP-SMA-SMK-SLB'!AF$7,FALSE)</f>
        <v>2</v>
      </c>
      <c r="AF447" s="9">
        <f>VLOOKUP($E447,'ALL-GTK-SD-SMP-SMA-SMK-SLB'!$F$14:$CG$713,'ALL-GTK-SD-SMP-SMA-SMK-SLB'!AG$7,FALSE)</f>
        <v>3</v>
      </c>
      <c r="AG447" s="10">
        <f t="shared" si="231"/>
        <v>5</v>
      </c>
      <c r="AH447" s="9">
        <f>VLOOKUP($E447,'ALL-GTK-SD-SMP-SMA-SMK-SLB'!$F$14:$CG$713,'ALL-GTK-SD-SMP-SMA-SMK-SLB'!AI$7,FALSE)</f>
        <v>2</v>
      </c>
      <c r="AI447" s="9">
        <f>VLOOKUP($E447,'ALL-GTK-SD-SMP-SMA-SMK-SLB'!$F$14:$CG$713,'ALL-GTK-SD-SMP-SMA-SMK-SLB'!AJ$7,FALSE)</f>
        <v>3</v>
      </c>
      <c r="AJ447" s="10">
        <f t="shared" si="232"/>
        <v>5</v>
      </c>
      <c r="AK447" s="44">
        <f t="shared" si="233"/>
        <v>4</v>
      </c>
      <c r="AL447" s="44">
        <f t="shared" si="234"/>
        <v>6</v>
      </c>
      <c r="AM447" s="11">
        <f t="shared" si="235"/>
        <v>10</v>
      </c>
      <c r="AN447" s="299">
        <f>VLOOKUP($E447,'ALL-GTK-SD-SMP-SMA-SMK-SLB'!$F$14:$CG$713,'ALL-GTK-SD-SMP-SMA-SMK-SLB'!AO$7,FALSE)</f>
        <v>0</v>
      </c>
      <c r="AO447" s="299">
        <f>VLOOKUP($E447,'ALL-GTK-SD-SMP-SMA-SMK-SLB'!$F$14:$CG$713,'ALL-GTK-SD-SMP-SMA-SMK-SLB'!AP$7,FALSE)</f>
        <v>0</v>
      </c>
      <c r="AP447" s="9">
        <f>VLOOKUP($E447,'ALL-GTK-SD-SMP-SMA-SMK-SLB'!$F$14:$CG$713,'ALL-GTK-SD-SMP-SMA-SMK-SLB'!AQ$7,FALSE)</f>
        <v>0</v>
      </c>
      <c r="AQ447" s="9">
        <f>VLOOKUP($E447,'ALL-GTK-SD-SMP-SMA-SMK-SLB'!$F$14:$CG$713,'ALL-GTK-SD-SMP-SMA-SMK-SLB'!AR$7,FALSE)</f>
        <v>0</v>
      </c>
      <c r="AR447" s="9">
        <f>VLOOKUP($E447,'ALL-GTK-SD-SMP-SMA-SMK-SLB'!$F$14:$CG$713,'ALL-GTK-SD-SMP-SMA-SMK-SLB'!AS$7,FALSE)</f>
        <v>0</v>
      </c>
      <c r="AS447" s="9">
        <f>VLOOKUP($E447,'ALL-GTK-SD-SMP-SMA-SMK-SLB'!$F$14:$CG$713,'ALL-GTK-SD-SMP-SMA-SMK-SLB'!AT$7,FALSE)</f>
        <v>0</v>
      </c>
      <c r="AT447" s="9">
        <f>VLOOKUP($E447,'ALL-GTK-SD-SMP-SMA-SMK-SLB'!$F$14:$CG$713,'ALL-GTK-SD-SMP-SMA-SMK-SLB'!AU$7,FALSE)</f>
        <v>0</v>
      </c>
      <c r="AU447" s="9">
        <f>VLOOKUP($E447,'ALL-GTK-SD-SMP-SMA-SMK-SLB'!$F$14:$CG$713,'ALL-GTK-SD-SMP-SMA-SMK-SLB'!AV$7,FALSE)</f>
        <v>0</v>
      </c>
      <c r="AV447" s="9">
        <f>VLOOKUP($E447,'ALL-GTK-SD-SMP-SMA-SMK-SLB'!$F$14:$CG$713,'ALL-GTK-SD-SMP-SMA-SMK-SLB'!AW$7,FALSE)</f>
        <v>0</v>
      </c>
      <c r="AW447" s="9">
        <f>VLOOKUP($E447,'ALL-GTK-SD-SMP-SMA-SMK-SLB'!$F$14:$CG$713,'ALL-GTK-SD-SMP-SMA-SMK-SLB'!AX$7,FALSE)</f>
        <v>0</v>
      </c>
      <c r="AX447" s="9">
        <f>VLOOKUP($E447,'ALL-GTK-SD-SMP-SMA-SMK-SLB'!$F$14:$CG$713,'ALL-GTK-SD-SMP-SMA-SMK-SLB'!AY$7,FALSE)</f>
        <v>4</v>
      </c>
      <c r="AY447" s="9">
        <f>VLOOKUP($E447,'ALL-GTK-SD-SMP-SMA-SMK-SLB'!$F$14:$CG$713,'ALL-GTK-SD-SMP-SMA-SMK-SLB'!AZ$7,FALSE)</f>
        <v>6</v>
      </c>
      <c r="AZ447" s="9">
        <f>VLOOKUP($E447,'ALL-GTK-SD-SMP-SMA-SMK-SLB'!$F$14:$CG$713,'ALL-GTK-SD-SMP-SMA-SMK-SLB'!BA$7,FALSE)</f>
        <v>0</v>
      </c>
      <c r="BA447" s="9">
        <f>VLOOKUP($E447,'ALL-GTK-SD-SMP-SMA-SMK-SLB'!$F$14:$CG$713,'ALL-GTK-SD-SMP-SMA-SMK-SLB'!BB$7,FALSE)</f>
        <v>0</v>
      </c>
      <c r="BB447" s="9">
        <f>VLOOKUP($E447,'ALL-GTK-SD-SMP-SMA-SMK-SLB'!$F$14:$CG$713,'ALL-GTK-SD-SMP-SMA-SMK-SLB'!BC$7,FALSE)</f>
        <v>0</v>
      </c>
      <c r="BC447" s="9">
        <f>VLOOKUP($E447,'ALL-GTK-SD-SMP-SMA-SMK-SLB'!$F$14:$CG$713,'ALL-GTK-SD-SMP-SMA-SMK-SLB'!BD$7,FALSE)</f>
        <v>0</v>
      </c>
      <c r="BD447" s="310">
        <f t="shared" si="236"/>
        <v>0</v>
      </c>
      <c r="BE447" s="310">
        <f t="shared" si="237"/>
        <v>0</v>
      </c>
      <c r="BF447" s="10">
        <f t="shared" si="238"/>
        <v>0</v>
      </c>
      <c r="BG447" s="311">
        <f t="shared" si="239"/>
        <v>4</v>
      </c>
      <c r="BH447" s="311">
        <f t="shared" si="240"/>
        <v>6</v>
      </c>
      <c r="BI447" s="10">
        <f t="shared" si="241"/>
        <v>10</v>
      </c>
      <c r="BJ447" s="44">
        <f t="shared" si="242"/>
        <v>4</v>
      </c>
      <c r="BK447" s="44">
        <f t="shared" si="243"/>
        <v>6</v>
      </c>
      <c r="BL447" s="11">
        <f t="shared" si="244"/>
        <v>10</v>
      </c>
      <c r="BM447" s="9">
        <f>VLOOKUP($E447,'ALL-GTK-SD-SMP-SMA-SMK-SLB'!$F$14:$CG$713,'ALL-GTK-SD-SMP-SMA-SMK-SLB'!BN$7,FALSE)</f>
        <v>0</v>
      </c>
      <c r="BN447" s="9">
        <f>VLOOKUP($E447,'ALL-GTK-SD-SMP-SMA-SMK-SLB'!$F$14:$CG$713,'ALL-GTK-SD-SMP-SMA-SMK-SLB'!BO$7,FALSE)</f>
        <v>0</v>
      </c>
      <c r="BO447" s="9">
        <f>VLOOKUP($E447,'ALL-GTK-SD-SMP-SMA-SMK-SLB'!$F$14:$CG$713,'ALL-GTK-SD-SMP-SMA-SMK-SLB'!BP$7,FALSE)</f>
        <v>0</v>
      </c>
      <c r="BP447" s="9">
        <f>VLOOKUP($E447,'ALL-GTK-SD-SMP-SMA-SMK-SLB'!$F$14:$CG$713,'ALL-GTK-SD-SMP-SMA-SMK-SLB'!BQ$7,FALSE)</f>
        <v>0</v>
      </c>
      <c r="BQ447" s="9">
        <f>VLOOKUP($E447,'ALL-GTK-SD-SMP-SMA-SMK-SLB'!$F$14:$CG$713,'ALL-GTK-SD-SMP-SMA-SMK-SLB'!BR$7,FALSE)</f>
        <v>0</v>
      </c>
      <c r="BR447" s="9">
        <f>VLOOKUP($E447,'ALL-GTK-SD-SMP-SMA-SMK-SLB'!$F$14:$CG$713,'ALL-GTK-SD-SMP-SMA-SMK-SLB'!BS$7,FALSE)</f>
        <v>0</v>
      </c>
      <c r="BS447" s="9">
        <f>VLOOKUP($E447,'ALL-GTK-SD-SMP-SMA-SMK-SLB'!$F$14:$CG$713,'ALL-GTK-SD-SMP-SMA-SMK-SLB'!BT$7,FALSE)</f>
        <v>0</v>
      </c>
      <c r="BT447" s="9">
        <f>VLOOKUP($E447,'ALL-GTK-SD-SMP-SMA-SMK-SLB'!$F$14:$CG$713,'ALL-GTK-SD-SMP-SMA-SMK-SLB'!BU$7,FALSE)</f>
        <v>0</v>
      </c>
      <c r="BU447" s="299">
        <f t="shared" si="245"/>
        <v>0</v>
      </c>
      <c r="BV447" s="299">
        <f t="shared" si="246"/>
        <v>0</v>
      </c>
      <c r="BW447" s="44">
        <f t="shared" si="247"/>
        <v>0</v>
      </c>
      <c r="BX447" s="44">
        <f t="shared" si="248"/>
        <v>0</v>
      </c>
      <c r="BY447" s="11">
        <f t="shared" si="249"/>
        <v>0</v>
      </c>
      <c r="BZ447" s="14">
        <f t="shared" si="250"/>
        <v>4</v>
      </c>
      <c r="CA447" s="14">
        <f t="shared" si="251"/>
        <v>6</v>
      </c>
      <c r="CB447" s="13">
        <f t="shared" si="252"/>
        <v>0</v>
      </c>
      <c r="CC447" s="13">
        <f t="shared" si="253"/>
        <v>0</v>
      </c>
      <c r="CD447" s="312">
        <f t="shared" si="254"/>
        <v>4</v>
      </c>
      <c r="CE447" s="312">
        <f t="shared" si="255"/>
        <v>6</v>
      </c>
      <c r="CF447" s="313">
        <f t="shared" si="256"/>
        <v>10</v>
      </c>
      <c r="CG447" s="302" t="str">
        <f t="shared" si="257"/>
        <v>OK</v>
      </c>
    </row>
    <row r="448" spans="1:85" ht="14.25" x14ac:dyDescent="0.25">
      <c r="A448" s="6">
        <v>436</v>
      </c>
      <c r="B448" s="495">
        <v>436</v>
      </c>
      <c r="C448" s="495" t="s">
        <v>6</v>
      </c>
      <c r="D448" s="496" t="s">
        <v>26</v>
      </c>
      <c r="E448" s="626">
        <v>20319750</v>
      </c>
      <c r="F448" s="627" t="s">
        <v>704</v>
      </c>
      <c r="G448" s="624" t="s">
        <v>52</v>
      </c>
      <c r="H448" s="9">
        <f>VLOOKUP($E448,'ALL-GTK-SD-SMP-SMA-SMK-SLB'!$F$14:$CG$713,'ALL-GTK-SD-SMP-SMA-SMK-SLB'!I$7,FALSE)</f>
        <v>0</v>
      </c>
      <c r="I448" s="9">
        <f>VLOOKUP($E448,'ALL-GTK-SD-SMP-SMA-SMK-SLB'!$F$14:$CG$713,'ALL-GTK-SD-SMP-SMA-SMK-SLB'!J$7,FALSE)</f>
        <v>0</v>
      </c>
      <c r="J448" s="9">
        <f>VLOOKUP($E448,'ALL-GTK-SD-SMP-SMA-SMK-SLB'!$F$14:$CG$713,'ALL-GTK-SD-SMP-SMA-SMK-SLB'!K$7,FALSE)</f>
        <v>0</v>
      </c>
      <c r="K448" s="9">
        <f>VLOOKUP($E448,'ALL-GTK-SD-SMP-SMA-SMK-SLB'!$F$14:$CG$713,'ALL-GTK-SD-SMP-SMA-SMK-SLB'!L$7,FALSE)</f>
        <v>0</v>
      </c>
      <c r="L448" s="9">
        <f>VLOOKUP($E448,'ALL-GTK-SD-SMP-SMA-SMK-SLB'!$F$14:$CG$713,'ALL-GTK-SD-SMP-SMA-SMK-SLB'!M$7,FALSE)</f>
        <v>0</v>
      </c>
      <c r="M448" s="9">
        <f>VLOOKUP($E448,'ALL-GTK-SD-SMP-SMA-SMK-SLB'!$F$14:$CG$713,'ALL-GTK-SD-SMP-SMA-SMK-SLB'!N$7,FALSE)</f>
        <v>0</v>
      </c>
      <c r="N448" s="9">
        <f>VLOOKUP($E448,'ALL-GTK-SD-SMP-SMA-SMK-SLB'!$F$14:$CG$713,'ALL-GTK-SD-SMP-SMA-SMK-SLB'!O$7,FALSE)</f>
        <v>1</v>
      </c>
      <c r="O448" s="9">
        <f>VLOOKUP($E448,'ALL-GTK-SD-SMP-SMA-SMK-SLB'!$F$14:$CG$713,'ALL-GTK-SD-SMP-SMA-SMK-SLB'!P$7,FALSE)</f>
        <v>4</v>
      </c>
      <c r="P448" s="299">
        <f t="shared" si="222"/>
        <v>1</v>
      </c>
      <c r="Q448" s="299">
        <f t="shared" si="223"/>
        <v>4</v>
      </c>
      <c r="R448" s="300">
        <f t="shared" si="224"/>
        <v>5</v>
      </c>
      <c r="S448" s="9">
        <f>VLOOKUP($E448,'ALL-GTK-SD-SMP-SMA-SMK-SLB'!$F$14:$CG$713,'ALL-GTK-SD-SMP-SMA-SMK-SLB'!T$7,FALSE)</f>
        <v>0</v>
      </c>
      <c r="T448" s="9">
        <f>VLOOKUP($E448,'ALL-GTK-SD-SMP-SMA-SMK-SLB'!$F$14:$CG$713,'ALL-GTK-SD-SMP-SMA-SMK-SLB'!U$7,FALSE)</f>
        <v>0</v>
      </c>
      <c r="U448" s="9">
        <f>VLOOKUP($E448,'ALL-GTK-SD-SMP-SMA-SMK-SLB'!$F$14:$CG$713,'ALL-GTK-SD-SMP-SMA-SMK-SLB'!V$7,FALSE)</f>
        <v>1</v>
      </c>
      <c r="V448" s="9">
        <f>VLOOKUP($E448,'ALL-GTK-SD-SMP-SMA-SMK-SLB'!$F$14:$CG$713,'ALL-GTK-SD-SMP-SMA-SMK-SLB'!W$7,FALSE)</f>
        <v>2</v>
      </c>
      <c r="W448" s="9">
        <f>VLOOKUP($E448,'ALL-GTK-SD-SMP-SMA-SMK-SLB'!$F$14:$CG$713,'ALL-GTK-SD-SMP-SMA-SMK-SLB'!X$7,FALSE)</f>
        <v>1</v>
      </c>
      <c r="X448" s="9">
        <f>VLOOKUP($E448,'ALL-GTK-SD-SMP-SMA-SMK-SLB'!$F$14:$CG$713,'ALL-GTK-SD-SMP-SMA-SMK-SLB'!Y$7,FALSE)</f>
        <v>0</v>
      </c>
      <c r="Y448" s="299">
        <f t="shared" si="225"/>
        <v>2</v>
      </c>
      <c r="Z448" s="299">
        <f t="shared" si="226"/>
        <v>2</v>
      </c>
      <c r="AA448" s="10">
        <f t="shared" si="227"/>
        <v>4</v>
      </c>
      <c r="AB448" s="44">
        <f t="shared" si="228"/>
        <v>3</v>
      </c>
      <c r="AC448" s="44">
        <f t="shared" si="229"/>
        <v>6</v>
      </c>
      <c r="AD448" s="11">
        <f t="shared" si="230"/>
        <v>9</v>
      </c>
      <c r="AE448" s="9">
        <f>VLOOKUP($E448,'ALL-GTK-SD-SMP-SMA-SMK-SLB'!$F$14:$CG$713,'ALL-GTK-SD-SMP-SMA-SMK-SLB'!AF$7,FALSE)</f>
        <v>1</v>
      </c>
      <c r="AF448" s="9">
        <f>VLOOKUP($E448,'ALL-GTK-SD-SMP-SMA-SMK-SLB'!$F$14:$CG$713,'ALL-GTK-SD-SMP-SMA-SMK-SLB'!AG$7,FALSE)</f>
        <v>3</v>
      </c>
      <c r="AG448" s="10">
        <f t="shared" si="231"/>
        <v>4</v>
      </c>
      <c r="AH448" s="9">
        <f>VLOOKUP($E448,'ALL-GTK-SD-SMP-SMA-SMK-SLB'!$F$14:$CG$713,'ALL-GTK-SD-SMP-SMA-SMK-SLB'!AI$7,FALSE)</f>
        <v>2</v>
      </c>
      <c r="AI448" s="9">
        <f>VLOOKUP($E448,'ALL-GTK-SD-SMP-SMA-SMK-SLB'!$F$14:$CG$713,'ALL-GTK-SD-SMP-SMA-SMK-SLB'!AJ$7,FALSE)</f>
        <v>3</v>
      </c>
      <c r="AJ448" s="10">
        <f t="shared" si="232"/>
        <v>5</v>
      </c>
      <c r="AK448" s="44">
        <f t="shared" si="233"/>
        <v>3</v>
      </c>
      <c r="AL448" s="44">
        <f t="shared" si="234"/>
        <v>6</v>
      </c>
      <c r="AM448" s="11">
        <f t="shared" si="235"/>
        <v>9</v>
      </c>
      <c r="AN448" s="299">
        <f>VLOOKUP($E448,'ALL-GTK-SD-SMP-SMA-SMK-SLB'!$F$14:$CG$713,'ALL-GTK-SD-SMP-SMA-SMK-SLB'!AO$7,FALSE)</f>
        <v>0</v>
      </c>
      <c r="AO448" s="299">
        <f>VLOOKUP($E448,'ALL-GTK-SD-SMP-SMA-SMK-SLB'!$F$14:$CG$713,'ALL-GTK-SD-SMP-SMA-SMK-SLB'!AP$7,FALSE)</f>
        <v>0</v>
      </c>
      <c r="AP448" s="9">
        <f>VLOOKUP($E448,'ALL-GTK-SD-SMP-SMA-SMK-SLB'!$F$14:$CG$713,'ALL-GTK-SD-SMP-SMA-SMK-SLB'!AQ$7,FALSE)</f>
        <v>0</v>
      </c>
      <c r="AQ448" s="9">
        <f>VLOOKUP($E448,'ALL-GTK-SD-SMP-SMA-SMK-SLB'!$F$14:$CG$713,'ALL-GTK-SD-SMP-SMA-SMK-SLB'!AR$7,FALSE)</f>
        <v>0</v>
      </c>
      <c r="AR448" s="9">
        <f>VLOOKUP($E448,'ALL-GTK-SD-SMP-SMA-SMK-SLB'!$F$14:$CG$713,'ALL-GTK-SD-SMP-SMA-SMK-SLB'!AS$7,FALSE)</f>
        <v>0</v>
      </c>
      <c r="AS448" s="9">
        <f>VLOOKUP($E448,'ALL-GTK-SD-SMP-SMA-SMK-SLB'!$F$14:$CG$713,'ALL-GTK-SD-SMP-SMA-SMK-SLB'!AT$7,FALSE)</f>
        <v>0</v>
      </c>
      <c r="AT448" s="9">
        <f>VLOOKUP($E448,'ALL-GTK-SD-SMP-SMA-SMK-SLB'!$F$14:$CG$713,'ALL-GTK-SD-SMP-SMA-SMK-SLB'!AU$7,FALSE)</f>
        <v>0</v>
      </c>
      <c r="AU448" s="9">
        <f>VLOOKUP($E448,'ALL-GTK-SD-SMP-SMA-SMK-SLB'!$F$14:$CG$713,'ALL-GTK-SD-SMP-SMA-SMK-SLB'!AV$7,FALSE)</f>
        <v>0</v>
      </c>
      <c r="AV448" s="9">
        <f>VLOOKUP($E448,'ALL-GTK-SD-SMP-SMA-SMK-SLB'!$F$14:$CG$713,'ALL-GTK-SD-SMP-SMA-SMK-SLB'!AW$7,FALSE)</f>
        <v>0</v>
      </c>
      <c r="AW448" s="9">
        <f>VLOOKUP($E448,'ALL-GTK-SD-SMP-SMA-SMK-SLB'!$F$14:$CG$713,'ALL-GTK-SD-SMP-SMA-SMK-SLB'!AX$7,FALSE)</f>
        <v>0</v>
      </c>
      <c r="AX448" s="9">
        <f>VLOOKUP($E448,'ALL-GTK-SD-SMP-SMA-SMK-SLB'!$F$14:$CG$713,'ALL-GTK-SD-SMP-SMA-SMK-SLB'!AY$7,FALSE)</f>
        <v>3</v>
      </c>
      <c r="AY448" s="9">
        <f>VLOOKUP($E448,'ALL-GTK-SD-SMP-SMA-SMK-SLB'!$F$14:$CG$713,'ALL-GTK-SD-SMP-SMA-SMK-SLB'!AZ$7,FALSE)</f>
        <v>6</v>
      </c>
      <c r="AZ448" s="9">
        <f>VLOOKUP($E448,'ALL-GTK-SD-SMP-SMA-SMK-SLB'!$F$14:$CG$713,'ALL-GTK-SD-SMP-SMA-SMK-SLB'!BA$7,FALSE)</f>
        <v>0</v>
      </c>
      <c r="BA448" s="9">
        <f>VLOOKUP($E448,'ALL-GTK-SD-SMP-SMA-SMK-SLB'!$F$14:$CG$713,'ALL-GTK-SD-SMP-SMA-SMK-SLB'!BB$7,FALSE)</f>
        <v>0</v>
      </c>
      <c r="BB448" s="9">
        <f>VLOOKUP($E448,'ALL-GTK-SD-SMP-SMA-SMK-SLB'!$F$14:$CG$713,'ALL-GTK-SD-SMP-SMA-SMK-SLB'!BC$7,FALSE)</f>
        <v>0</v>
      </c>
      <c r="BC448" s="9">
        <f>VLOOKUP($E448,'ALL-GTK-SD-SMP-SMA-SMK-SLB'!$F$14:$CG$713,'ALL-GTK-SD-SMP-SMA-SMK-SLB'!BD$7,FALSE)</f>
        <v>0</v>
      </c>
      <c r="BD448" s="310">
        <f t="shared" si="236"/>
        <v>0</v>
      </c>
      <c r="BE448" s="310">
        <f t="shared" si="237"/>
        <v>0</v>
      </c>
      <c r="BF448" s="10">
        <f t="shared" si="238"/>
        <v>0</v>
      </c>
      <c r="BG448" s="311">
        <f t="shared" si="239"/>
        <v>3</v>
      </c>
      <c r="BH448" s="311">
        <f t="shared" si="240"/>
        <v>6</v>
      </c>
      <c r="BI448" s="10">
        <f t="shared" si="241"/>
        <v>9</v>
      </c>
      <c r="BJ448" s="44">
        <f t="shared" si="242"/>
        <v>3</v>
      </c>
      <c r="BK448" s="44">
        <f t="shared" si="243"/>
        <v>6</v>
      </c>
      <c r="BL448" s="11">
        <f t="shared" si="244"/>
        <v>9</v>
      </c>
      <c r="BM448" s="9">
        <f>VLOOKUP($E448,'ALL-GTK-SD-SMP-SMA-SMK-SLB'!$F$14:$CG$713,'ALL-GTK-SD-SMP-SMA-SMK-SLB'!BN$7,FALSE)</f>
        <v>0</v>
      </c>
      <c r="BN448" s="9">
        <f>VLOOKUP($E448,'ALL-GTK-SD-SMP-SMA-SMK-SLB'!$F$14:$CG$713,'ALL-GTK-SD-SMP-SMA-SMK-SLB'!BO$7,FALSE)</f>
        <v>0</v>
      </c>
      <c r="BO448" s="9">
        <f>VLOOKUP($E448,'ALL-GTK-SD-SMP-SMA-SMK-SLB'!$F$14:$CG$713,'ALL-GTK-SD-SMP-SMA-SMK-SLB'!BP$7,FALSE)</f>
        <v>0</v>
      </c>
      <c r="BP448" s="9">
        <f>VLOOKUP($E448,'ALL-GTK-SD-SMP-SMA-SMK-SLB'!$F$14:$CG$713,'ALL-GTK-SD-SMP-SMA-SMK-SLB'!BQ$7,FALSE)</f>
        <v>0</v>
      </c>
      <c r="BQ448" s="9">
        <f>VLOOKUP($E448,'ALL-GTK-SD-SMP-SMA-SMK-SLB'!$F$14:$CG$713,'ALL-GTK-SD-SMP-SMA-SMK-SLB'!BR$7,FALSE)</f>
        <v>0</v>
      </c>
      <c r="BR448" s="9">
        <f>VLOOKUP($E448,'ALL-GTK-SD-SMP-SMA-SMK-SLB'!$F$14:$CG$713,'ALL-GTK-SD-SMP-SMA-SMK-SLB'!BS$7,FALSE)</f>
        <v>0</v>
      </c>
      <c r="BS448" s="9">
        <f>VLOOKUP($E448,'ALL-GTK-SD-SMP-SMA-SMK-SLB'!$F$14:$CG$713,'ALL-GTK-SD-SMP-SMA-SMK-SLB'!BT$7,FALSE)</f>
        <v>0</v>
      </c>
      <c r="BT448" s="9">
        <f>VLOOKUP($E448,'ALL-GTK-SD-SMP-SMA-SMK-SLB'!$F$14:$CG$713,'ALL-GTK-SD-SMP-SMA-SMK-SLB'!BU$7,FALSE)</f>
        <v>0</v>
      </c>
      <c r="BU448" s="299">
        <f t="shared" si="245"/>
        <v>0</v>
      </c>
      <c r="BV448" s="299">
        <f t="shared" si="246"/>
        <v>0</v>
      </c>
      <c r="BW448" s="44">
        <f t="shared" si="247"/>
        <v>0</v>
      </c>
      <c r="BX448" s="44">
        <f t="shared" si="248"/>
        <v>0</v>
      </c>
      <c r="BY448" s="11">
        <f t="shared" si="249"/>
        <v>0</v>
      </c>
      <c r="BZ448" s="14">
        <f t="shared" si="250"/>
        <v>3</v>
      </c>
      <c r="CA448" s="14">
        <f t="shared" si="251"/>
        <v>6</v>
      </c>
      <c r="CB448" s="13">
        <f t="shared" si="252"/>
        <v>0</v>
      </c>
      <c r="CC448" s="13">
        <f t="shared" si="253"/>
        <v>0</v>
      </c>
      <c r="CD448" s="312">
        <f t="shared" si="254"/>
        <v>3</v>
      </c>
      <c r="CE448" s="312">
        <f t="shared" si="255"/>
        <v>6</v>
      </c>
      <c r="CF448" s="313">
        <f t="shared" si="256"/>
        <v>9</v>
      </c>
      <c r="CG448" s="302" t="str">
        <f t="shared" si="257"/>
        <v>OK</v>
      </c>
    </row>
    <row r="449" spans="1:85" ht="14.25" x14ac:dyDescent="0.25">
      <c r="A449" s="6">
        <v>437</v>
      </c>
      <c r="B449" s="495">
        <v>437</v>
      </c>
      <c r="C449" s="495" t="s">
        <v>6</v>
      </c>
      <c r="D449" s="496" t="s">
        <v>26</v>
      </c>
      <c r="E449" s="626">
        <v>20319837</v>
      </c>
      <c r="F449" s="627" t="s">
        <v>705</v>
      </c>
      <c r="G449" s="624" t="s">
        <v>52</v>
      </c>
      <c r="H449" s="9">
        <f>VLOOKUP($E449,'ALL-GTK-SD-SMP-SMA-SMK-SLB'!$F$14:$CG$713,'ALL-GTK-SD-SMP-SMA-SMK-SLB'!I$7,FALSE)</f>
        <v>0</v>
      </c>
      <c r="I449" s="9">
        <f>VLOOKUP($E449,'ALL-GTK-SD-SMP-SMA-SMK-SLB'!$F$14:$CG$713,'ALL-GTK-SD-SMP-SMA-SMK-SLB'!J$7,FALSE)</f>
        <v>0</v>
      </c>
      <c r="J449" s="9">
        <f>VLOOKUP($E449,'ALL-GTK-SD-SMP-SMA-SMK-SLB'!$F$14:$CG$713,'ALL-GTK-SD-SMP-SMA-SMK-SLB'!K$7,FALSE)</f>
        <v>0</v>
      </c>
      <c r="K449" s="9">
        <f>VLOOKUP($E449,'ALL-GTK-SD-SMP-SMA-SMK-SLB'!$F$14:$CG$713,'ALL-GTK-SD-SMP-SMA-SMK-SLB'!L$7,FALSE)</f>
        <v>1</v>
      </c>
      <c r="L449" s="9">
        <f>VLOOKUP($E449,'ALL-GTK-SD-SMP-SMA-SMK-SLB'!$F$14:$CG$713,'ALL-GTK-SD-SMP-SMA-SMK-SLB'!M$7,FALSE)</f>
        <v>0</v>
      </c>
      <c r="M449" s="9">
        <f>VLOOKUP($E449,'ALL-GTK-SD-SMP-SMA-SMK-SLB'!$F$14:$CG$713,'ALL-GTK-SD-SMP-SMA-SMK-SLB'!N$7,FALSE)</f>
        <v>1</v>
      </c>
      <c r="N449" s="9">
        <f>VLOOKUP($E449,'ALL-GTK-SD-SMP-SMA-SMK-SLB'!$F$14:$CG$713,'ALL-GTK-SD-SMP-SMA-SMK-SLB'!O$7,FALSE)</f>
        <v>1</v>
      </c>
      <c r="O449" s="9">
        <f>VLOOKUP($E449,'ALL-GTK-SD-SMP-SMA-SMK-SLB'!$F$14:$CG$713,'ALL-GTK-SD-SMP-SMA-SMK-SLB'!P$7,FALSE)</f>
        <v>3</v>
      </c>
      <c r="P449" s="299">
        <f t="shared" si="222"/>
        <v>1</v>
      </c>
      <c r="Q449" s="299">
        <f t="shared" si="223"/>
        <v>5</v>
      </c>
      <c r="R449" s="300">
        <f t="shared" si="224"/>
        <v>6</v>
      </c>
      <c r="S449" s="9">
        <f>VLOOKUP($E449,'ALL-GTK-SD-SMP-SMA-SMK-SLB'!$F$14:$CG$713,'ALL-GTK-SD-SMP-SMA-SMK-SLB'!T$7,FALSE)</f>
        <v>0</v>
      </c>
      <c r="T449" s="9">
        <f>VLOOKUP($E449,'ALL-GTK-SD-SMP-SMA-SMK-SLB'!$F$14:$CG$713,'ALL-GTK-SD-SMP-SMA-SMK-SLB'!U$7,FALSE)</f>
        <v>0</v>
      </c>
      <c r="U449" s="9">
        <f>VLOOKUP($E449,'ALL-GTK-SD-SMP-SMA-SMK-SLB'!$F$14:$CG$713,'ALL-GTK-SD-SMP-SMA-SMK-SLB'!V$7,FALSE)</f>
        <v>2</v>
      </c>
      <c r="V449" s="9">
        <f>VLOOKUP($E449,'ALL-GTK-SD-SMP-SMA-SMK-SLB'!$F$14:$CG$713,'ALL-GTK-SD-SMP-SMA-SMK-SLB'!W$7,FALSE)</f>
        <v>1</v>
      </c>
      <c r="W449" s="9">
        <f>VLOOKUP($E449,'ALL-GTK-SD-SMP-SMA-SMK-SLB'!$F$14:$CG$713,'ALL-GTK-SD-SMP-SMA-SMK-SLB'!X$7,FALSE)</f>
        <v>0</v>
      </c>
      <c r="X449" s="9">
        <f>VLOOKUP($E449,'ALL-GTK-SD-SMP-SMA-SMK-SLB'!$F$14:$CG$713,'ALL-GTK-SD-SMP-SMA-SMK-SLB'!Y$7,FALSE)</f>
        <v>0</v>
      </c>
      <c r="Y449" s="299">
        <f t="shared" si="225"/>
        <v>2</v>
      </c>
      <c r="Z449" s="299">
        <f t="shared" si="226"/>
        <v>1</v>
      </c>
      <c r="AA449" s="10">
        <f t="shared" si="227"/>
        <v>3</v>
      </c>
      <c r="AB449" s="44">
        <f t="shared" si="228"/>
        <v>3</v>
      </c>
      <c r="AC449" s="44">
        <f t="shared" si="229"/>
        <v>6</v>
      </c>
      <c r="AD449" s="11">
        <f t="shared" si="230"/>
        <v>9</v>
      </c>
      <c r="AE449" s="9">
        <f>VLOOKUP($E449,'ALL-GTK-SD-SMP-SMA-SMK-SLB'!$F$14:$CG$713,'ALL-GTK-SD-SMP-SMA-SMK-SLB'!AF$7,FALSE)</f>
        <v>1</v>
      </c>
      <c r="AF449" s="9">
        <f>VLOOKUP($E449,'ALL-GTK-SD-SMP-SMA-SMK-SLB'!$F$14:$CG$713,'ALL-GTK-SD-SMP-SMA-SMK-SLB'!AG$7,FALSE)</f>
        <v>3</v>
      </c>
      <c r="AG449" s="10">
        <f t="shared" si="231"/>
        <v>4</v>
      </c>
      <c r="AH449" s="9">
        <f>VLOOKUP($E449,'ALL-GTK-SD-SMP-SMA-SMK-SLB'!$F$14:$CG$713,'ALL-GTK-SD-SMP-SMA-SMK-SLB'!AI$7,FALSE)</f>
        <v>2</v>
      </c>
      <c r="AI449" s="9">
        <f>VLOOKUP($E449,'ALL-GTK-SD-SMP-SMA-SMK-SLB'!$F$14:$CG$713,'ALL-GTK-SD-SMP-SMA-SMK-SLB'!AJ$7,FALSE)</f>
        <v>3</v>
      </c>
      <c r="AJ449" s="10">
        <f t="shared" si="232"/>
        <v>5</v>
      </c>
      <c r="AK449" s="44">
        <f t="shared" si="233"/>
        <v>3</v>
      </c>
      <c r="AL449" s="44">
        <f t="shared" si="234"/>
        <v>6</v>
      </c>
      <c r="AM449" s="11">
        <f t="shared" si="235"/>
        <v>9</v>
      </c>
      <c r="AN449" s="299">
        <f>VLOOKUP($E449,'ALL-GTK-SD-SMP-SMA-SMK-SLB'!$F$14:$CG$713,'ALL-GTK-SD-SMP-SMA-SMK-SLB'!AO$7,FALSE)</f>
        <v>0</v>
      </c>
      <c r="AO449" s="299">
        <f>VLOOKUP($E449,'ALL-GTK-SD-SMP-SMA-SMK-SLB'!$F$14:$CG$713,'ALL-GTK-SD-SMP-SMA-SMK-SLB'!AP$7,FALSE)</f>
        <v>0</v>
      </c>
      <c r="AP449" s="9">
        <f>VLOOKUP($E449,'ALL-GTK-SD-SMP-SMA-SMK-SLB'!$F$14:$CG$713,'ALL-GTK-SD-SMP-SMA-SMK-SLB'!AQ$7,FALSE)</f>
        <v>0</v>
      </c>
      <c r="AQ449" s="9">
        <f>VLOOKUP($E449,'ALL-GTK-SD-SMP-SMA-SMK-SLB'!$F$14:$CG$713,'ALL-GTK-SD-SMP-SMA-SMK-SLB'!AR$7,FALSE)</f>
        <v>0</v>
      </c>
      <c r="AR449" s="9">
        <f>VLOOKUP($E449,'ALL-GTK-SD-SMP-SMA-SMK-SLB'!$F$14:$CG$713,'ALL-GTK-SD-SMP-SMA-SMK-SLB'!AS$7,FALSE)</f>
        <v>0</v>
      </c>
      <c r="AS449" s="9">
        <f>VLOOKUP($E449,'ALL-GTK-SD-SMP-SMA-SMK-SLB'!$F$14:$CG$713,'ALL-GTK-SD-SMP-SMA-SMK-SLB'!AT$7,FALSE)</f>
        <v>0</v>
      </c>
      <c r="AT449" s="9">
        <f>VLOOKUP($E449,'ALL-GTK-SD-SMP-SMA-SMK-SLB'!$F$14:$CG$713,'ALL-GTK-SD-SMP-SMA-SMK-SLB'!AU$7,FALSE)</f>
        <v>0</v>
      </c>
      <c r="AU449" s="9">
        <f>VLOOKUP($E449,'ALL-GTK-SD-SMP-SMA-SMK-SLB'!$F$14:$CG$713,'ALL-GTK-SD-SMP-SMA-SMK-SLB'!AV$7,FALSE)</f>
        <v>0</v>
      </c>
      <c r="AV449" s="9">
        <f>VLOOKUP($E449,'ALL-GTK-SD-SMP-SMA-SMK-SLB'!$F$14:$CG$713,'ALL-GTK-SD-SMP-SMA-SMK-SLB'!AW$7,FALSE)</f>
        <v>0</v>
      </c>
      <c r="AW449" s="9">
        <f>VLOOKUP($E449,'ALL-GTK-SD-SMP-SMA-SMK-SLB'!$F$14:$CG$713,'ALL-GTK-SD-SMP-SMA-SMK-SLB'!AX$7,FALSE)</f>
        <v>0</v>
      </c>
      <c r="AX449" s="9">
        <f>VLOOKUP($E449,'ALL-GTK-SD-SMP-SMA-SMK-SLB'!$F$14:$CG$713,'ALL-GTK-SD-SMP-SMA-SMK-SLB'!AY$7,FALSE)</f>
        <v>3</v>
      </c>
      <c r="AY449" s="9">
        <f>VLOOKUP($E449,'ALL-GTK-SD-SMP-SMA-SMK-SLB'!$F$14:$CG$713,'ALL-GTK-SD-SMP-SMA-SMK-SLB'!AZ$7,FALSE)</f>
        <v>6</v>
      </c>
      <c r="AZ449" s="9">
        <f>VLOOKUP($E449,'ALL-GTK-SD-SMP-SMA-SMK-SLB'!$F$14:$CG$713,'ALL-GTK-SD-SMP-SMA-SMK-SLB'!BA$7,FALSE)</f>
        <v>0</v>
      </c>
      <c r="BA449" s="9">
        <f>VLOOKUP($E449,'ALL-GTK-SD-SMP-SMA-SMK-SLB'!$F$14:$CG$713,'ALL-GTK-SD-SMP-SMA-SMK-SLB'!BB$7,FALSE)</f>
        <v>0</v>
      </c>
      <c r="BB449" s="9">
        <f>VLOOKUP($E449,'ALL-GTK-SD-SMP-SMA-SMK-SLB'!$F$14:$CG$713,'ALL-GTK-SD-SMP-SMA-SMK-SLB'!BC$7,FALSE)</f>
        <v>0</v>
      </c>
      <c r="BC449" s="9">
        <f>VLOOKUP($E449,'ALL-GTK-SD-SMP-SMA-SMK-SLB'!$F$14:$CG$713,'ALL-GTK-SD-SMP-SMA-SMK-SLB'!BD$7,FALSE)</f>
        <v>0</v>
      </c>
      <c r="BD449" s="310">
        <f t="shared" si="236"/>
        <v>0</v>
      </c>
      <c r="BE449" s="310">
        <f t="shared" si="237"/>
        <v>0</v>
      </c>
      <c r="BF449" s="10">
        <f t="shared" si="238"/>
        <v>0</v>
      </c>
      <c r="BG449" s="311">
        <f t="shared" si="239"/>
        <v>3</v>
      </c>
      <c r="BH449" s="311">
        <f t="shared" si="240"/>
        <v>6</v>
      </c>
      <c r="BI449" s="10">
        <f t="shared" si="241"/>
        <v>9</v>
      </c>
      <c r="BJ449" s="44">
        <f t="shared" si="242"/>
        <v>3</v>
      </c>
      <c r="BK449" s="44">
        <f t="shared" si="243"/>
        <v>6</v>
      </c>
      <c r="BL449" s="11">
        <f t="shared" si="244"/>
        <v>9</v>
      </c>
      <c r="BM449" s="9">
        <f>VLOOKUP($E449,'ALL-GTK-SD-SMP-SMA-SMK-SLB'!$F$14:$CG$713,'ALL-GTK-SD-SMP-SMA-SMK-SLB'!BN$7,FALSE)</f>
        <v>0</v>
      </c>
      <c r="BN449" s="9">
        <f>VLOOKUP($E449,'ALL-GTK-SD-SMP-SMA-SMK-SLB'!$F$14:$CG$713,'ALL-GTK-SD-SMP-SMA-SMK-SLB'!BO$7,FALSE)</f>
        <v>0</v>
      </c>
      <c r="BO449" s="9">
        <f>VLOOKUP($E449,'ALL-GTK-SD-SMP-SMA-SMK-SLB'!$F$14:$CG$713,'ALL-GTK-SD-SMP-SMA-SMK-SLB'!BP$7,FALSE)</f>
        <v>0</v>
      </c>
      <c r="BP449" s="9">
        <f>VLOOKUP($E449,'ALL-GTK-SD-SMP-SMA-SMK-SLB'!$F$14:$CG$713,'ALL-GTK-SD-SMP-SMA-SMK-SLB'!BQ$7,FALSE)</f>
        <v>0</v>
      </c>
      <c r="BQ449" s="9">
        <f>VLOOKUP($E449,'ALL-GTK-SD-SMP-SMA-SMK-SLB'!$F$14:$CG$713,'ALL-GTK-SD-SMP-SMA-SMK-SLB'!BR$7,FALSE)</f>
        <v>0</v>
      </c>
      <c r="BR449" s="9">
        <f>VLOOKUP($E449,'ALL-GTK-SD-SMP-SMA-SMK-SLB'!$F$14:$CG$713,'ALL-GTK-SD-SMP-SMA-SMK-SLB'!BS$7,FALSE)</f>
        <v>0</v>
      </c>
      <c r="BS449" s="9">
        <f>VLOOKUP($E449,'ALL-GTK-SD-SMP-SMA-SMK-SLB'!$F$14:$CG$713,'ALL-GTK-SD-SMP-SMA-SMK-SLB'!BT$7,FALSE)</f>
        <v>0</v>
      </c>
      <c r="BT449" s="9">
        <f>VLOOKUP($E449,'ALL-GTK-SD-SMP-SMA-SMK-SLB'!$F$14:$CG$713,'ALL-GTK-SD-SMP-SMA-SMK-SLB'!BU$7,FALSE)</f>
        <v>0</v>
      </c>
      <c r="BU449" s="299">
        <f t="shared" si="245"/>
        <v>0</v>
      </c>
      <c r="BV449" s="299">
        <f t="shared" si="246"/>
        <v>0</v>
      </c>
      <c r="BW449" s="44">
        <f t="shared" si="247"/>
        <v>0</v>
      </c>
      <c r="BX449" s="44">
        <f t="shared" si="248"/>
        <v>0</v>
      </c>
      <c r="BY449" s="11">
        <f t="shared" si="249"/>
        <v>0</v>
      </c>
      <c r="BZ449" s="14">
        <f t="shared" si="250"/>
        <v>3</v>
      </c>
      <c r="CA449" s="14">
        <f t="shared" si="251"/>
        <v>6</v>
      </c>
      <c r="CB449" s="13">
        <f t="shared" si="252"/>
        <v>0</v>
      </c>
      <c r="CC449" s="13">
        <f t="shared" si="253"/>
        <v>0</v>
      </c>
      <c r="CD449" s="312">
        <f t="shared" si="254"/>
        <v>3</v>
      </c>
      <c r="CE449" s="312">
        <f t="shared" si="255"/>
        <v>6</v>
      </c>
      <c r="CF449" s="313">
        <f t="shared" si="256"/>
        <v>9</v>
      </c>
      <c r="CG449" s="302" t="str">
        <f t="shared" si="257"/>
        <v>OK</v>
      </c>
    </row>
    <row r="450" spans="1:85" ht="14.25" x14ac:dyDescent="0.25">
      <c r="A450" s="6">
        <v>438</v>
      </c>
      <c r="B450" s="495">
        <v>438</v>
      </c>
      <c r="C450" s="495" t="s">
        <v>6</v>
      </c>
      <c r="D450" s="496" t="s">
        <v>26</v>
      </c>
      <c r="E450" s="626">
        <v>20319799</v>
      </c>
      <c r="F450" s="627" t="s">
        <v>706</v>
      </c>
      <c r="G450" s="624" t="s">
        <v>52</v>
      </c>
      <c r="H450" s="9">
        <f>VLOOKUP($E450,'ALL-GTK-SD-SMP-SMA-SMK-SLB'!$F$14:$CG$713,'ALL-GTK-SD-SMP-SMA-SMK-SLB'!I$7,FALSE)</f>
        <v>1</v>
      </c>
      <c r="I450" s="9">
        <f>VLOOKUP($E450,'ALL-GTK-SD-SMP-SMA-SMK-SLB'!$F$14:$CG$713,'ALL-GTK-SD-SMP-SMA-SMK-SLB'!J$7,FALSE)</f>
        <v>1</v>
      </c>
      <c r="J450" s="9">
        <f>VLOOKUP($E450,'ALL-GTK-SD-SMP-SMA-SMK-SLB'!$F$14:$CG$713,'ALL-GTK-SD-SMP-SMA-SMK-SLB'!K$7,FALSE)</f>
        <v>0</v>
      </c>
      <c r="K450" s="9">
        <f>VLOOKUP($E450,'ALL-GTK-SD-SMP-SMA-SMK-SLB'!$F$14:$CG$713,'ALL-GTK-SD-SMP-SMA-SMK-SLB'!L$7,FALSE)</f>
        <v>0</v>
      </c>
      <c r="L450" s="9">
        <f>VLOOKUP($E450,'ALL-GTK-SD-SMP-SMA-SMK-SLB'!$F$14:$CG$713,'ALL-GTK-SD-SMP-SMA-SMK-SLB'!M$7,FALSE)</f>
        <v>1</v>
      </c>
      <c r="M450" s="9">
        <f>VLOOKUP($E450,'ALL-GTK-SD-SMP-SMA-SMK-SLB'!$F$14:$CG$713,'ALL-GTK-SD-SMP-SMA-SMK-SLB'!N$7,FALSE)</f>
        <v>1</v>
      </c>
      <c r="N450" s="9">
        <f>VLOOKUP($E450,'ALL-GTK-SD-SMP-SMA-SMK-SLB'!$F$14:$CG$713,'ALL-GTK-SD-SMP-SMA-SMK-SLB'!O$7,FALSE)</f>
        <v>0</v>
      </c>
      <c r="O450" s="9">
        <f>VLOOKUP($E450,'ALL-GTK-SD-SMP-SMA-SMK-SLB'!$F$14:$CG$713,'ALL-GTK-SD-SMP-SMA-SMK-SLB'!P$7,FALSE)</f>
        <v>3</v>
      </c>
      <c r="P450" s="299">
        <f t="shared" si="222"/>
        <v>2</v>
      </c>
      <c r="Q450" s="299">
        <f t="shared" si="223"/>
        <v>5</v>
      </c>
      <c r="R450" s="300">
        <f t="shared" si="224"/>
        <v>7</v>
      </c>
      <c r="S450" s="9">
        <f>VLOOKUP($E450,'ALL-GTK-SD-SMP-SMA-SMK-SLB'!$F$14:$CG$713,'ALL-GTK-SD-SMP-SMA-SMK-SLB'!T$7,FALSE)</f>
        <v>0</v>
      </c>
      <c r="T450" s="9">
        <f>VLOOKUP($E450,'ALL-GTK-SD-SMP-SMA-SMK-SLB'!$F$14:$CG$713,'ALL-GTK-SD-SMP-SMA-SMK-SLB'!U$7,FALSE)</f>
        <v>0</v>
      </c>
      <c r="U450" s="9">
        <f>VLOOKUP($E450,'ALL-GTK-SD-SMP-SMA-SMK-SLB'!$F$14:$CG$713,'ALL-GTK-SD-SMP-SMA-SMK-SLB'!V$7,FALSE)</f>
        <v>0</v>
      </c>
      <c r="V450" s="9">
        <f>VLOOKUP($E450,'ALL-GTK-SD-SMP-SMA-SMK-SLB'!$F$14:$CG$713,'ALL-GTK-SD-SMP-SMA-SMK-SLB'!W$7,FALSE)</f>
        <v>4</v>
      </c>
      <c r="W450" s="9">
        <f>VLOOKUP($E450,'ALL-GTK-SD-SMP-SMA-SMK-SLB'!$F$14:$CG$713,'ALL-GTK-SD-SMP-SMA-SMK-SLB'!X$7,FALSE)</f>
        <v>0</v>
      </c>
      <c r="X450" s="9">
        <f>VLOOKUP($E450,'ALL-GTK-SD-SMP-SMA-SMK-SLB'!$F$14:$CG$713,'ALL-GTK-SD-SMP-SMA-SMK-SLB'!Y$7,FALSE)</f>
        <v>0</v>
      </c>
      <c r="Y450" s="299">
        <f t="shared" si="225"/>
        <v>0</v>
      </c>
      <c r="Z450" s="299">
        <f t="shared" si="226"/>
        <v>4</v>
      </c>
      <c r="AA450" s="10">
        <f t="shared" si="227"/>
        <v>4</v>
      </c>
      <c r="AB450" s="44">
        <f t="shared" si="228"/>
        <v>2</v>
      </c>
      <c r="AC450" s="44">
        <f t="shared" si="229"/>
        <v>9</v>
      </c>
      <c r="AD450" s="11">
        <f t="shared" si="230"/>
        <v>11</v>
      </c>
      <c r="AE450" s="9">
        <f>VLOOKUP($E450,'ALL-GTK-SD-SMP-SMA-SMK-SLB'!$F$14:$CG$713,'ALL-GTK-SD-SMP-SMA-SMK-SLB'!AF$7,FALSE)</f>
        <v>2</v>
      </c>
      <c r="AF450" s="9">
        <f>VLOOKUP($E450,'ALL-GTK-SD-SMP-SMA-SMK-SLB'!$F$14:$CG$713,'ALL-GTK-SD-SMP-SMA-SMK-SLB'!AG$7,FALSE)</f>
        <v>4</v>
      </c>
      <c r="AG450" s="10">
        <f t="shared" si="231"/>
        <v>6</v>
      </c>
      <c r="AH450" s="9">
        <f>VLOOKUP($E450,'ALL-GTK-SD-SMP-SMA-SMK-SLB'!$F$14:$CG$713,'ALL-GTK-SD-SMP-SMA-SMK-SLB'!AI$7,FALSE)</f>
        <v>0</v>
      </c>
      <c r="AI450" s="9">
        <f>VLOOKUP($E450,'ALL-GTK-SD-SMP-SMA-SMK-SLB'!$F$14:$CG$713,'ALL-GTK-SD-SMP-SMA-SMK-SLB'!AJ$7,FALSE)</f>
        <v>5</v>
      </c>
      <c r="AJ450" s="10">
        <f t="shared" si="232"/>
        <v>5</v>
      </c>
      <c r="AK450" s="44">
        <f t="shared" si="233"/>
        <v>2</v>
      </c>
      <c r="AL450" s="44">
        <f t="shared" si="234"/>
        <v>9</v>
      </c>
      <c r="AM450" s="11">
        <f t="shared" si="235"/>
        <v>11</v>
      </c>
      <c r="AN450" s="299">
        <f>VLOOKUP($E450,'ALL-GTK-SD-SMP-SMA-SMK-SLB'!$F$14:$CG$713,'ALL-GTK-SD-SMP-SMA-SMK-SLB'!AO$7,FALSE)</f>
        <v>0</v>
      </c>
      <c r="AO450" s="299">
        <f>VLOOKUP($E450,'ALL-GTK-SD-SMP-SMA-SMK-SLB'!$F$14:$CG$713,'ALL-GTK-SD-SMP-SMA-SMK-SLB'!AP$7,FALSE)</f>
        <v>0</v>
      </c>
      <c r="AP450" s="9">
        <f>VLOOKUP($E450,'ALL-GTK-SD-SMP-SMA-SMK-SLB'!$F$14:$CG$713,'ALL-GTK-SD-SMP-SMA-SMK-SLB'!AQ$7,FALSE)</f>
        <v>0</v>
      </c>
      <c r="AQ450" s="9">
        <f>VLOOKUP($E450,'ALL-GTK-SD-SMP-SMA-SMK-SLB'!$F$14:$CG$713,'ALL-GTK-SD-SMP-SMA-SMK-SLB'!AR$7,FALSE)</f>
        <v>0</v>
      </c>
      <c r="AR450" s="9">
        <f>VLOOKUP($E450,'ALL-GTK-SD-SMP-SMA-SMK-SLB'!$F$14:$CG$713,'ALL-GTK-SD-SMP-SMA-SMK-SLB'!AS$7,FALSE)</f>
        <v>0</v>
      </c>
      <c r="AS450" s="9">
        <f>VLOOKUP($E450,'ALL-GTK-SD-SMP-SMA-SMK-SLB'!$F$14:$CG$713,'ALL-GTK-SD-SMP-SMA-SMK-SLB'!AT$7,FALSE)</f>
        <v>0</v>
      </c>
      <c r="AT450" s="9">
        <f>VLOOKUP($E450,'ALL-GTK-SD-SMP-SMA-SMK-SLB'!$F$14:$CG$713,'ALL-GTK-SD-SMP-SMA-SMK-SLB'!AU$7,FALSE)</f>
        <v>0</v>
      </c>
      <c r="AU450" s="9">
        <f>VLOOKUP($E450,'ALL-GTK-SD-SMP-SMA-SMK-SLB'!$F$14:$CG$713,'ALL-GTK-SD-SMP-SMA-SMK-SLB'!AV$7,FALSE)</f>
        <v>0</v>
      </c>
      <c r="AV450" s="9">
        <f>VLOOKUP($E450,'ALL-GTK-SD-SMP-SMA-SMK-SLB'!$F$14:$CG$713,'ALL-GTK-SD-SMP-SMA-SMK-SLB'!AW$7,FALSE)</f>
        <v>0</v>
      </c>
      <c r="AW450" s="9">
        <f>VLOOKUP($E450,'ALL-GTK-SD-SMP-SMA-SMK-SLB'!$F$14:$CG$713,'ALL-GTK-SD-SMP-SMA-SMK-SLB'!AX$7,FALSE)</f>
        <v>0</v>
      </c>
      <c r="AX450" s="9">
        <f>VLOOKUP($E450,'ALL-GTK-SD-SMP-SMA-SMK-SLB'!$F$14:$CG$713,'ALL-GTK-SD-SMP-SMA-SMK-SLB'!AY$7,FALSE)</f>
        <v>2</v>
      </c>
      <c r="AY450" s="9">
        <f>VLOOKUP($E450,'ALL-GTK-SD-SMP-SMA-SMK-SLB'!$F$14:$CG$713,'ALL-GTK-SD-SMP-SMA-SMK-SLB'!AZ$7,FALSE)</f>
        <v>9</v>
      </c>
      <c r="AZ450" s="9">
        <f>VLOOKUP($E450,'ALL-GTK-SD-SMP-SMA-SMK-SLB'!$F$14:$CG$713,'ALL-GTK-SD-SMP-SMA-SMK-SLB'!BA$7,FALSE)</f>
        <v>0</v>
      </c>
      <c r="BA450" s="9">
        <f>VLOOKUP($E450,'ALL-GTK-SD-SMP-SMA-SMK-SLB'!$F$14:$CG$713,'ALL-GTK-SD-SMP-SMA-SMK-SLB'!BB$7,FALSE)</f>
        <v>0</v>
      </c>
      <c r="BB450" s="9">
        <f>VLOOKUP($E450,'ALL-GTK-SD-SMP-SMA-SMK-SLB'!$F$14:$CG$713,'ALL-GTK-SD-SMP-SMA-SMK-SLB'!BC$7,FALSE)</f>
        <v>0</v>
      </c>
      <c r="BC450" s="9">
        <f>VLOOKUP($E450,'ALL-GTK-SD-SMP-SMA-SMK-SLB'!$F$14:$CG$713,'ALL-GTK-SD-SMP-SMA-SMK-SLB'!BD$7,FALSE)</f>
        <v>0</v>
      </c>
      <c r="BD450" s="310">
        <f t="shared" si="236"/>
        <v>0</v>
      </c>
      <c r="BE450" s="310">
        <f t="shared" si="237"/>
        <v>0</v>
      </c>
      <c r="BF450" s="10">
        <f t="shared" si="238"/>
        <v>0</v>
      </c>
      <c r="BG450" s="311">
        <f t="shared" si="239"/>
        <v>2</v>
      </c>
      <c r="BH450" s="311">
        <f t="shared" si="240"/>
        <v>9</v>
      </c>
      <c r="BI450" s="10">
        <f t="shared" si="241"/>
        <v>11</v>
      </c>
      <c r="BJ450" s="44">
        <f t="shared" si="242"/>
        <v>2</v>
      </c>
      <c r="BK450" s="44">
        <f t="shared" si="243"/>
        <v>9</v>
      </c>
      <c r="BL450" s="11">
        <f t="shared" si="244"/>
        <v>11</v>
      </c>
      <c r="BM450" s="9">
        <f>VLOOKUP($E450,'ALL-GTK-SD-SMP-SMA-SMK-SLB'!$F$14:$CG$713,'ALL-GTK-SD-SMP-SMA-SMK-SLB'!BN$7,FALSE)</f>
        <v>0</v>
      </c>
      <c r="BN450" s="9">
        <f>VLOOKUP($E450,'ALL-GTK-SD-SMP-SMA-SMK-SLB'!$F$14:$CG$713,'ALL-GTK-SD-SMP-SMA-SMK-SLB'!BO$7,FALSE)</f>
        <v>0</v>
      </c>
      <c r="BO450" s="9">
        <f>VLOOKUP($E450,'ALL-GTK-SD-SMP-SMA-SMK-SLB'!$F$14:$CG$713,'ALL-GTK-SD-SMP-SMA-SMK-SLB'!BP$7,FALSE)</f>
        <v>0</v>
      </c>
      <c r="BP450" s="9">
        <f>VLOOKUP($E450,'ALL-GTK-SD-SMP-SMA-SMK-SLB'!$F$14:$CG$713,'ALL-GTK-SD-SMP-SMA-SMK-SLB'!BQ$7,FALSE)</f>
        <v>0</v>
      </c>
      <c r="BQ450" s="9">
        <f>VLOOKUP($E450,'ALL-GTK-SD-SMP-SMA-SMK-SLB'!$F$14:$CG$713,'ALL-GTK-SD-SMP-SMA-SMK-SLB'!BR$7,FALSE)</f>
        <v>0</v>
      </c>
      <c r="BR450" s="9">
        <f>VLOOKUP($E450,'ALL-GTK-SD-SMP-SMA-SMK-SLB'!$F$14:$CG$713,'ALL-GTK-SD-SMP-SMA-SMK-SLB'!BS$7,FALSE)</f>
        <v>0</v>
      </c>
      <c r="BS450" s="9">
        <f>VLOOKUP($E450,'ALL-GTK-SD-SMP-SMA-SMK-SLB'!$F$14:$CG$713,'ALL-GTK-SD-SMP-SMA-SMK-SLB'!BT$7,FALSE)</f>
        <v>0</v>
      </c>
      <c r="BT450" s="9">
        <f>VLOOKUP($E450,'ALL-GTK-SD-SMP-SMA-SMK-SLB'!$F$14:$CG$713,'ALL-GTK-SD-SMP-SMA-SMK-SLB'!BU$7,FALSE)</f>
        <v>0</v>
      </c>
      <c r="BU450" s="299">
        <f t="shared" si="245"/>
        <v>0</v>
      </c>
      <c r="BV450" s="299">
        <f t="shared" si="246"/>
        <v>0</v>
      </c>
      <c r="BW450" s="44">
        <f t="shared" si="247"/>
        <v>0</v>
      </c>
      <c r="BX450" s="44">
        <f t="shared" si="248"/>
        <v>0</v>
      </c>
      <c r="BY450" s="11">
        <f t="shared" si="249"/>
        <v>0</v>
      </c>
      <c r="BZ450" s="14">
        <f t="shared" si="250"/>
        <v>2</v>
      </c>
      <c r="CA450" s="14">
        <f t="shared" si="251"/>
        <v>9</v>
      </c>
      <c r="CB450" s="13">
        <f t="shared" si="252"/>
        <v>0</v>
      </c>
      <c r="CC450" s="13">
        <f t="shared" si="253"/>
        <v>0</v>
      </c>
      <c r="CD450" s="312">
        <f t="shared" si="254"/>
        <v>2</v>
      </c>
      <c r="CE450" s="312">
        <f t="shared" si="255"/>
        <v>9</v>
      </c>
      <c r="CF450" s="313">
        <f t="shared" si="256"/>
        <v>11</v>
      </c>
      <c r="CG450" s="302" t="str">
        <f t="shared" si="257"/>
        <v>OK</v>
      </c>
    </row>
    <row r="451" spans="1:85" ht="14.25" x14ac:dyDescent="0.25">
      <c r="A451" s="6">
        <v>439</v>
      </c>
      <c r="B451" s="495">
        <v>439</v>
      </c>
      <c r="C451" s="495" t="s">
        <v>6</v>
      </c>
      <c r="D451" s="496" t="s">
        <v>26</v>
      </c>
      <c r="E451" s="626">
        <v>20319798</v>
      </c>
      <c r="F451" s="627" t="s">
        <v>707</v>
      </c>
      <c r="G451" s="624" t="s">
        <v>52</v>
      </c>
      <c r="H451" s="9">
        <f>VLOOKUP($E451,'ALL-GTK-SD-SMP-SMA-SMK-SLB'!$F$14:$CG$713,'ALL-GTK-SD-SMP-SMA-SMK-SLB'!I$7,FALSE)</f>
        <v>0</v>
      </c>
      <c r="I451" s="9">
        <f>VLOOKUP($E451,'ALL-GTK-SD-SMP-SMA-SMK-SLB'!$F$14:$CG$713,'ALL-GTK-SD-SMP-SMA-SMK-SLB'!J$7,FALSE)</f>
        <v>0</v>
      </c>
      <c r="J451" s="9">
        <f>VLOOKUP($E451,'ALL-GTK-SD-SMP-SMA-SMK-SLB'!$F$14:$CG$713,'ALL-GTK-SD-SMP-SMA-SMK-SLB'!K$7,FALSE)</f>
        <v>0</v>
      </c>
      <c r="K451" s="9">
        <f>VLOOKUP($E451,'ALL-GTK-SD-SMP-SMA-SMK-SLB'!$F$14:$CG$713,'ALL-GTK-SD-SMP-SMA-SMK-SLB'!L$7,FALSE)</f>
        <v>0</v>
      </c>
      <c r="L451" s="9">
        <f>VLOOKUP($E451,'ALL-GTK-SD-SMP-SMA-SMK-SLB'!$F$14:$CG$713,'ALL-GTK-SD-SMP-SMA-SMK-SLB'!M$7,FALSE)</f>
        <v>1</v>
      </c>
      <c r="M451" s="9">
        <f>VLOOKUP($E451,'ALL-GTK-SD-SMP-SMA-SMK-SLB'!$F$14:$CG$713,'ALL-GTK-SD-SMP-SMA-SMK-SLB'!N$7,FALSE)</f>
        <v>1</v>
      </c>
      <c r="N451" s="9">
        <f>VLOOKUP($E451,'ALL-GTK-SD-SMP-SMA-SMK-SLB'!$F$14:$CG$713,'ALL-GTK-SD-SMP-SMA-SMK-SLB'!O$7,FALSE)</f>
        <v>0</v>
      </c>
      <c r="O451" s="9">
        <f>VLOOKUP($E451,'ALL-GTK-SD-SMP-SMA-SMK-SLB'!$F$14:$CG$713,'ALL-GTK-SD-SMP-SMA-SMK-SLB'!P$7,FALSE)</f>
        <v>1</v>
      </c>
      <c r="P451" s="299">
        <f t="shared" si="222"/>
        <v>1</v>
      </c>
      <c r="Q451" s="299">
        <f t="shared" si="223"/>
        <v>2</v>
      </c>
      <c r="R451" s="300">
        <f t="shared" si="224"/>
        <v>3</v>
      </c>
      <c r="S451" s="9">
        <f>VLOOKUP($E451,'ALL-GTK-SD-SMP-SMA-SMK-SLB'!$F$14:$CG$713,'ALL-GTK-SD-SMP-SMA-SMK-SLB'!T$7,FALSE)</f>
        <v>0</v>
      </c>
      <c r="T451" s="9">
        <f>VLOOKUP($E451,'ALL-GTK-SD-SMP-SMA-SMK-SLB'!$F$14:$CG$713,'ALL-GTK-SD-SMP-SMA-SMK-SLB'!U$7,FALSE)</f>
        <v>0</v>
      </c>
      <c r="U451" s="9">
        <f>VLOOKUP($E451,'ALL-GTK-SD-SMP-SMA-SMK-SLB'!$F$14:$CG$713,'ALL-GTK-SD-SMP-SMA-SMK-SLB'!V$7,FALSE)</f>
        <v>1</v>
      </c>
      <c r="V451" s="9">
        <f>VLOOKUP($E451,'ALL-GTK-SD-SMP-SMA-SMK-SLB'!$F$14:$CG$713,'ALL-GTK-SD-SMP-SMA-SMK-SLB'!W$7,FALSE)</f>
        <v>3</v>
      </c>
      <c r="W451" s="9">
        <f>VLOOKUP($E451,'ALL-GTK-SD-SMP-SMA-SMK-SLB'!$F$14:$CG$713,'ALL-GTK-SD-SMP-SMA-SMK-SLB'!X$7,FALSE)</f>
        <v>1</v>
      </c>
      <c r="X451" s="9">
        <f>VLOOKUP($E451,'ALL-GTK-SD-SMP-SMA-SMK-SLB'!$F$14:$CG$713,'ALL-GTK-SD-SMP-SMA-SMK-SLB'!Y$7,FALSE)</f>
        <v>0</v>
      </c>
      <c r="Y451" s="299">
        <f t="shared" si="225"/>
        <v>2</v>
      </c>
      <c r="Z451" s="299">
        <f t="shared" si="226"/>
        <v>3</v>
      </c>
      <c r="AA451" s="10">
        <f t="shared" si="227"/>
        <v>5</v>
      </c>
      <c r="AB451" s="44">
        <f t="shared" si="228"/>
        <v>3</v>
      </c>
      <c r="AC451" s="44">
        <f t="shared" si="229"/>
        <v>5</v>
      </c>
      <c r="AD451" s="11">
        <f t="shared" si="230"/>
        <v>8</v>
      </c>
      <c r="AE451" s="9">
        <f>VLOOKUP($E451,'ALL-GTK-SD-SMP-SMA-SMK-SLB'!$F$14:$CG$713,'ALL-GTK-SD-SMP-SMA-SMK-SLB'!AF$7,FALSE)</f>
        <v>1</v>
      </c>
      <c r="AF451" s="9">
        <f>VLOOKUP($E451,'ALL-GTK-SD-SMP-SMA-SMK-SLB'!$F$14:$CG$713,'ALL-GTK-SD-SMP-SMA-SMK-SLB'!AG$7,FALSE)</f>
        <v>4</v>
      </c>
      <c r="AG451" s="10">
        <f t="shared" si="231"/>
        <v>5</v>
      </c>
      <c r="AH451" s="9">
        <f>VLOOKUP($E451,'ALL-GTK-SD-SMP-SMA-SMK-SLB'!$F$14:$CG$713,'ALL-GTK-SD-SMP-SMA-SMK-SLB'!AI$7,FALSE)</f>
        <v>2</v>
      </c>
      <c r="AI451" s="9">
        <f>VLOOKUP($E451,'ALL-GTK-SD-SMP-SMA-SMK-SLB'!$F$14:$CG$713,'ALL-GTK-SD-SMP-SMA-SMK-SLB'!AJ$7,FALSE)</f>
        <v>1</v>
      </c>
      <c r="AJ451" s="10">
        <f t="shared" si="232"/>
        <v>3</v>
      </c>
      <c r="AK451" s="44">
        <f t="shared" si="233"/>
        <v>3</v>
      </c>
      <c r="AL451" s="44">
        <f t="shared" si="234"/>
        <v>5</v>
      </c>
      <c r="AM451" s="11">
        <f t="shared" si="235"/>
        <v>8</v>
      </c>
      <c r="AN451" s="299">
        <f>VLOOKUP($E451,'ALL-GTK-SD-SMP-SMA-SMK-SLB'!$F$14:$CG$713,'ALL-GTK-SD-SMP-SMA-SMK-SLB'!AO$7,FALSE)</f>
        <v>0</v>
      </c>
      <c r="AO451" s="299">
        <f>VLOOKUP($E451,'ALL-GTK-SD-SMP-SMA-SMK-SLB'!$F$14:$CG$713,'ALL-GTK-SD-SMP-SMA-SMK-SLB'!AP$7,FALSE)</f>
        <v>0</v>
      </c>
      <c r="AP451" s="9">
        <f>VLOOKUP($E451,'ALL-GTK-SD-SMP-SMA-SMK-SLB'!$F$14:$CG$713,'ALL-GTK-SD-SMP-SMA-SMK-SLB'!AQ$7,FALSE)</f>
        <v>0</v>
      </c>
      <c r="AQ451" s="9">
        <f>VLOOKUP($E451,'ALL-GTK-SD-SMP-SMA-SMK-SLB'!$F$14:$CG$713,'ALL-GTK-SD-SMP-SMA-SMK-SLB'!AR$7,FALSE)</f>
        <v>0</v>
      </c>
      <c r="AR451" s="9">
        <f>VLOOKUP($E451,'ALL-GTK-SD-SMP-SMA-SMK-SLB'!$F$14:$CG$713,'ALL-GTK-SD-SMP-SMA-SMK-SLB'!AS$7,FALSE)</f>
        <v>0</v>
      </c>
      <c r="AS451" s="9">
        <f>VLOOKUP($E451,'ALL-GTK-SD-SMP-SMA-SMK-SLB'!$F$14:$CG$713,'ALL-GTK-SD-SMP-SMA-SMK-SLB'!AT$7,FALSE)</f>
        <v>0</v>
      </c>
      <c r="AT451" s="9">
        <f>VLOOKUP($E451,'ALL-GTK-SD-SMP-SMA-SMK-SLB'!$F$14:$CG$713,'ALL-GTK-SD-SMP-SMA-SMK-SLB'!AU$7,FALSE)</f>
        <v>0</v>
      </c>
      <c r="AU451" s="9">
        <f>VLOOKUP($E451,'ALL-GTK-SD-SMP-SMA-SMK-SLB'!$F$14:$CG$713,'ALL-GTK-SD-SMP-SMA-SMK-SLB'!AV$7,FALSE)</f>
        <v>0</v>
      </c>
      <c r="AV451" s="9">
        <f>VLOOKUP($E451,'ALL-GTK-SD-SMP-SMA-SMK-SLB'!$F$14:$CG$713,'ALL-GTK-SD-SMP-SMA-SMK-SLB'!AW$7,FALSE)</f>
        <v>0</v>
      </c>
      <c r="AW451" s="9">
        <f>VLOOKUP($E451,'ALL-GTK-SD-SMP-SMA-SMK-SLB'!$F$14:$CG$713,'ALL-GTK-SD-SMP-SMA-SMK-SLB'!AX$7,FALSE)</f>
        <v>0</v>
      </c>
      <c r="AX451" s="9">
        <f>VLOOKUP($E451,'ALL-GTK-SD-SMP-SMA-SMK-SLB'!$F$14:$CG$713,'ALL-GTK-SD-SMP-SMA-SMK-SLB'!AY$7,FALSE)</f>
        <v>3</v>
      </c>
      <c r="AY451" s="9">
        <f>VLOOKUP($E451,'ALL-GTK-SD-SMP-SMA-SMK-SLB'!$F$14:$CG$713,'ALL-GTK-SD-SMP-SMA-SMK-SLB'!AZ$7,FALSE)</f>
        <v>5</v>
      </c>
      <c r="AZ451" s="9">
        <f>VLOOKUP($E451,'ALL-GTK-SD-SMP-SMA-SMK-SLB'!$F$14:$CG$713,'ALL-GTK-SD-SMP-SMA-SMK-SLB'!BA$7,FALSE)</f>
        <v>0</v>
      </c>
      <c r="BA451" s="9">
        <f>VLOOKUP($E451,'ALL-GTK-SD-SMP-SMA-SMK-SLB'!$F$14:$CG$713,'ALL-GTK-SD-SMP-SMA-SMK-SLB'!BB$7,FALSE)</f>
        <v>0</v>
      </c>
      <c r="BB451" s="9">
        <f>VLOOKUP($E451,'ALL-GTK-SD-SMP-SMA-SMK-SLB'!$F$14:$CG$713,'ALL-GTK-SD-SMP-SMA-SMK-SLB'!BC$7,FALSE)</f>
        <v>0</v>
      </c>
      <c r="BC451" s="9">
        <f>VLOOKUP($E451,'ALL-GTK-SD-SMP-SMA-SMK-SLB'!$F$14:$CG$713,'ALL-GTK-SD-SMP-SMA-SMK-SLB'!BD$7,FALSE)</f>
        <v>0</v>
      </c>
      <c r="BD451" s="310">
        <f t="shared" si="236"/>
        <v>0</v>
      </c>
      <c r="BE451" s="310">
        <f t="shared" si="237"/>
        <v>0</v>
      </c>
      <c r="BF451" s="10">
        <f t="shared" si="238"/>
        <v>0</v>
      </c>
      <c r="BG451" s="311">
        <f t="shared" si="239"/>
        <v>3</v>
      </c>
      <c r="BH451" s="311">
        <f t="shared" si="240"/>
        <v>5</v>
      </c>
      <c r="BI451" s="10">
        <f t="shared" si="241"/>
        <v>8</v>
      </c>
      <c r="BJ451" s="44">
        <f t="shared" si="242"/>
        <v>3</v>
      </c>
      <c r="BK451" s="44">
        <f t="shared" si="243"/>
        <v>5</v>
      </c>
      <c r="BL451" s="11">
        <f t="shared" si="244"/>
        <v>8</v>
      </c>
      <c r="BM451" s="9">
        <f>VLOOKUP($E451,'ALL-GTK-SD-SMP-SMA-SMK-SLB'!$F$14:$CG$713,'ALL-GTK-SD-SMP-SMA-SMK-SLB'!BN$7,FALSE)</f>
        <v>0</v>
      </c>
      <c r="BN451" s="9">
        <f>VLOOKUP($E451,'ALL-GTK-SD-SMP-SMA-SMK-SLB'!$F$14:$CG$713,'ALL-GTK-SD-SMP-SMA-SMK-SLB'!BO$7,FALSE)</f>
        <v>0</v>
      </c>
      <c r="BO451" s="9">
        <f>VLOOKUP($E451,'ALL-GTK-SD-SMP-SMA-SMK-SLB'!$F$14:$CG$713,'ALL-GTK-SD-SMP-SMA-SMK-SLB'!BP$7,FALSE)</f>
        <v>0</v>
      </c>
      <c r="BP451" s="9">
        <f>VLOOKUP($E451,'ALL-GTK-SD-SMP-SMA-SMK-SLB'!$F$14:$CG$713,'ALL-GTK-SD-SMP-SMA-SMK-SLB'!BQ$7,FALSE)</f>
        <v>0</v>
      </c>
      <c r="BQ451" s="9">
        <f>VLOOKUP($E451,'ALL-GTK-SD-SMP-SMA-SMK-SLB'!$F$14:$CG$713,'ALL-GTK-SD-SMP-SMA-SMK-SLB'!BR$7,FALSE)</f>
        <v>0</v>
      </c>
      <c r="BR451" s="9">
        <f>VLOOKUP($E451,'ALL-GTK-SD-SMP-SMA-SMK-SLB'!$F$14:$CG$713,'ALL-GTK-SD-SMP-SMA-SMK-SLB'!BS$7,FALSE)</f>
        <v>0</v>
      </c>
      <c r="BS451" s="9">
        <f>VLOOKUP($E451,'ALL-GTK-SD-SMP-SMA-SMK-SLB'!$F$14:$CG$713,'ALL-GTK-SD-SMP-SMA-SMK-SLB'!BT$7,FALSE)</f>
        <v>0</v>
      </c>
      <c r="BT451" s="9">
        <f>VLOOKUP($E451,'ALL-GTK-SD-SMP-SMA-SMK-SLB'!$F$14:$CG$713,'ALL-GTK-SD-SMP-SMA-SMK-SLB'!BU$7,FALSE)</f>
        <v>0</v>
      </c>
      <c r="BU451" s="299">
        <f t="shared" si="245"/>
        <v>0</v>
      </c>
      <c r="BV451" s="299">
        <f t="shared" si="246"/>
        <v>0</v>
      </c>
      <c r="BW451" s="44">
        <f t="shared" si="247"/>
        <v>0</v>
      </c>
      <c r="BX451" s="44">
        <f t="shared" si="248"/>
        <v>0</v>
      </c>
      <c r="BY451" s="11">
        <f t="shared" si="249"/>
        <v>0</v>
      </c>
      <c r="BZ451" s="14">
        <f t="shared" si="250"/>
        <v>3</v>
      </c>
      <c r="CA451" s="14">
        <f t="shared" si="251"/>
        <v>5</v>
      </c>
      <c r="CB451" s="13">
        <f t="shared" si="252"/>
        <v>0</v>
      </c>
      <c r="CC451" s="13">
        <f t="shared" si="253"/>
        <v>0</v>
      </c>
      <c r="CD451" s="312">
        <f t="shared" si="254"/>
        <v>3</v>
      </c>
      <c r="CE451" s="312">
        <f t="shared" si="255"/>
        <v>5</v>
      </c>
      <c r="CF451" s="313">
        <f t="shared" si="256"/>
        <v>8</v>
      </c>
      <c r="CG451" s="302" t="str">
        <f t="shared" si="257"/>
        <v>OK</v>
      </c>
    </row>
    <row r="452" spans="1:85" ht="14.25" x14ac:dyDescent="0.25">
      <c r="A452" s="6">
        <v>440</v>
      </c>
      <c r="B452" s="495">
        <v>440</v>
      </c>
      <c r="C452" s="495" t="s">
        <v>6</v>
      </c>
      <c r="D452" s="496" t="s">
        <v>26</v>
      </c>
      <c r="E452" s="626">
        <v>20319197</v>
      </c>
      <c r="F452" s="627" t="s">
        <v>708</v>
      </c>
      <c r="G452" s="624" t="s">
        <v>52</v>
      </c>
      <c r="H452" s="9">
        <f>VLOOKUP($E452,'ALL-GTK-SD-SMP-SMA-SMK-SLB'!$F$14:$CG$713,'ALL-GTK-SD-SMP-SMA-SMK-SLB'!I$7,FALSE)</f>
        <v>0</v>
      </c>
      <c r="I452" s="9">
        <f>VLOOKUP($E452,'ALL-GTK-SD-SMP-SMA-SMK-SLB'!$F$14:$CG$713,'ALL-GTK-SD-SMP-SMA-SMK-SLB'!J$7,FALSE)</f>
        <v>0</v>
      </c>
      <c r="J452" s="9">
        <f>VLOOKUP($E452,'ALL-GTK-SD-SMP-SMA-SMK-SLB'!$F$14:$CG$713,'ALL-GTK-SD-SMP-SMA-SMK-SLB'!K$7,FALSE)</f>
        <v>0</v>
      </c>
      <c r="K452" s="9">
        <f>VLOOKUP($E452,'ALL-GTK-SD-SMP-SMA-SMK-SLB'!$F$14:$CG$713,'ALL-GTK-SD-SMP-SMA-SMK-SLB'!L$7,FALSE)</f>
        <v>0</v>
      </c>
      <c r="L452" s="9">
        <f>VLOOKUP($E452,'ALL-GTK-SD-SMP-SMA-SMK-SLB'!$F$14:$CG$713,'ALL-GTK-SD-SMP-SMA-SMK-SLB'!M$7,FALSE)</f>
        <v>1</v>
      </c>
      <c r="M452" s="9">
        <f>VLOOKUP($E452,'ALL-GTK-SD-SMP-SMA-SMK-SLB'!$F$14:$CG$713,'ALL-GTK-SD-SMP-SMA-SMK-SLB'!N$7,FALSE)</f>
        <v>3</v>
      </c>
      <c r="N452" s="9">
        <f>VLOOKUP($E452,'ALL-GTK-SD-SMP-SMA-SMK-SLB'!$F$14:$CG$713,'ALL-GTK-SD-SMP-SMA-SMK-SLB'!O$7,FALSE)</f>
        <v>0</v>
      </c>
      <c r="O452" s="9">
        <f>VLOOKUP($E452,'ALL-GTK-SD-SMP-SMA-SMK-SLB'!$F$14:$CG$713,'ALL-GTK-SD-SMP-SMA-SMK-SLB'!P$7,FALSE)</f>
        <v>4</v>
      </c>
      <c r="P452" s="299">
        <f t="shared" si="222"/>
        <v>1</v>
      </c>
      <c r="Q452" s="299">
        <f t="shared" si="223"/>
        <v>7</v>
      </c>
      <c r="R452" s="300">
        <f t="shared" si="224"/>
        <v>8</v>
      </c>
      <c r="S452" s="9">
        <f>VLOOKUP($E452,'ALL-GTK-SD-SMP-SMA-SMK-SLB'!$F$14:$CG$713,'ALL-GTK-SD-SMP-SMA-SMK-SLB'!T$7,FALSE)</f>
        <v>0</v>
      </c>
      <c r="T452" s="9">
        <f>VLOOKUP($E452,'ALL-GTK-SD-SMP-SMA-SMK-SLB'!$F$14:$CG$713,'ALL-GTK-SD-SMP-SMA-SMK-SLB'!U$7,FALSE)</f>
        <v>0</v>
      </c>
      <c r="U452" s="9">
        <f>VLOOKUP($E452,'ALL-GTK-SD-SMP-SMA-SMK-SLB'!$F$14:$CG$713,'ALL-GTK-SD-SMP-SMA-SMK-SLB'!V$7,FALSE)</f>
        <v>1</v>
      </c>
      <c r="V452" s="9">
        <f>VLOOKUP($E452,'ALL-GTK-SD-SMP-SMA-SMK-SLB'!$F$14:$CG$713,'ALL-GTK-SD-SMP-SMA-SMK-SLB'!W$7,FALSE)</f>
        <v>4</v>
      </c>
      <c r="W452" s="9">
        <f>VLOOKUP($E452,'ALL-GTK-SD-SMP-SMA-SMK-SLB'!$F$14:$CG$713,'ALL-GTK-SD-SMP-SMA-SMK-SLB'!X$7,FALSE)</f>
        <v>0</v>
      </c>
      <c r="X452" s="9">
        <f>VLOOKUP($E452,'ALL-GTK-SD-SMP-SMA-SMK-SLB'!$F$14:$CG$713,'ALL-GTK-SD-SMP-SMA-SMK-SLB'!Y$7,FALSE)</f>
        <v>0</v>
      </c>
      <c r="Y452" s="299">
        <f t="shared" si="225"/>
        <v>1</v>
      </c>
      <c r="Z452" s="299">
        <f t="shared" si="226"/>
        <v>4</v>
      </c>
      <c r="AA452" s="10">
        <f t="shared" si="227"/>
        <v>5</v>
      </c>
      <c r="AB452" s="44">
        <f t="shared" si="228"/>
        <v>2</v>
      </c>
      <c r="AC452" s="44">
        <f t="shared" si="229"/>
        <v>11</v>
      </c>
      <c r="AD452" s="11">
        <f t="shared" si="230"/>
        <v>13</v>
      </c>
      <c r="AE452" s="9">
        <f>VLOOKUP($E452,'ALL-GTK-SD-SMP-SMA-SMK-SLB'!$F$14:$CG$713,'ALL-GTK-SD-SMP-SMA-SMK-SLB'!AF$7,FALSE)</f>
        <v>0</v>
      </c>
      <c r="AF452" s="9">
        <f>VLOOKUP($E452,'ALL-GTK-SD-SMP-SMA-SMK-SLB'!$F$14:$CG$713,'ALL-GTK-SD-SMP-SMA-SMK-SLB'!AG$7,FALSE)</f>
        <v>5</v>
      </c>
      <c r="AG452" s="10">
        <f t="shared" si="231"/>
        <v>5</v>
      </c>
      <c r="AH452" s="9">
        <f>VLOOKUP($E452,'ALL-GTK-SD-SMP-SMA-SMK-SLB'!$F$14:$CG$713,'ALL-GTK-SD-SMP-SMA-SMK-SLB'!AI$7,FALSE)</f>
        <v>2</v>
      </c>
      <c r="AI452" s="9">
        <f>VLOOKUP($E452,'ALL-GTK-SD-SMP-SMA-SMK-SLB'!$F$14:$CG$713,'ALL-GTK-SD-SMP-SMA-SMK-SLB'!AJ$7,FALSE)</f>
        <v>6</v>
      </c>
      <c r="AJ452" s="10">
        <f t="shared" si="232"/>
        <v>8</v>
      </c>
      <c r="AK452" s="44">
        <f t="shared" si="233"/>
        <v>2</v>
      </c>
      <c r="AL452" s="44">
        <f t="shared" si="234"/>
        <v>11</v>
      </c>
      <c r="AM452" s="11">
        <f t="shared" si="235"/>
        <v>13</v>
      </c>
      <c r="AN452" s="299">
        <f>VLOOKUP($E452,'ALL-GTK-SD-SMP-SMA-SMK-SLB'!$F$14:$CG$713,'ALL-GTK-SD-SMP-SMA-SMK-SLB'!AO$7,FALSE)</f>
        <v>0</v>
      </c>
      <c r="AO452" s="299">
        <f>VLOOKUP($E452,'ALL-GTK-SD-SMP-SMA-SMK-SLB'!$F$14:$CG$713,'ALL-GTK-SD-SMP-SMA-SMK-SLB'!AP$7,FALSE)</f>
        <v>0</v>
      </c>
      <c r="AP452" s="9">
        <f>VLOOKUP($E452,'ALL-GTK-SD-SMP-SMA-SMK-SLB'!$F$14:$CG$713,'ALL-GTK-SD-SMP-SMA-SMK-SLB'!AQ$7,FALSE)</f>
        <v>0</v>
      </c>
      <c r="AQ452" s="9">
        <f>VLOOKUP($E452,'ALL-GTK-SD-SMP-SMA-SMK-SLB'!$F$14:$CG$713,'ALL-GTK-SD-SMP-SMA-SMK-SLB'!AR$7,FALSE)</f>
        <v>0</v>
      </c>
      <c r="AR452" s="9">
        <f>VLOOKUP($E452,'ALL-GTK-SD-SMP-SMA-SMK-SLB'!$F$14:$CG$713,'ALL-GTK-SD-SMP-SMA-SMK-SLB'!AS$7,FALSE)</f>
        <v>0</v>
      </c>
      <c r="AS452" s="9">
        <f>VLOOKUP($E452,'ALL-GTK-SD-SMP-SMA-SMK-SLB'!$F$14:$CG$713,'ALL-GTK-SD-SMP-SMA-SMK-SLB'!AT$7,FALSE)</f>
        <v>1</v>
      </c>
      <c r="AT452" s="9">
        <f>VLOOKUP($E452,'ALL-GTK-SD-SMP-SMA-SMK-SLB'!$F$14:$CG$713,'ALL-GTK-SD-SMP-SMA-SMK-SLB'!AU$7,FALSE)</f>
        <v>0</v>
      </c>
      <c r="AU452" s="9">
        <f>VLOOKUP($E452,'ALL-GTK-SD-SMP-SMA-SMK-SLB'!$F$14:$CG$713,'ALL-GTK-SD-SMP-SMA-SMK-SLB'!AV$7,FALSE)</f>
        <v>0</v>
      </c>
      <c r="AV452" s="9">
        <f>VLOOKUP($E452,'ALL-GTK-SD-SMP-SMA-SMK-SLB'!$F$14:$CG$713,'ALL-GTK-SD-SMP-SMA-SMK-SLB'!AW$7,FALSE)</f>
        <v>0</v>
      </c>
      <c r="AW452" s="9">
        <f>VLOOKUP($E452,'ALL-GTK-SD-SMP-SMA-SMK-SLB'!$F$14:$CG$713,'ALL-GTK-SD-SMP-SMA-SMK-SLB'!AX$7,FALSE)</f>
        <v>0</v>
      </c>
      <c r="AX452" s="9">
        <f>VLOOKUP($E452,'ALL-GTK-SD-SMP-SMA-SMK-SLB'!$F$14:$CG$713,'ALL-GTK-SD-SMP-SMA-SMK-SLB'!AY$7,FALSE)</f>
        <v>2</v>
      </c>
      <c r="AY452" s="9">
        <f>VLOOKUP($E452,'ALL-GTK-SD-SMP-SMA-SMK-SLB'!$F$14:$CG$713,'ALL-GTK-SD-SMP-SMA-SMK-SLB'!AZ$7,FALSE)</f>
        <v>10</v>
      </c>
      <c r="AZ452" s="9">
        <f>VLOOKUP($E452,'ALL-GTK-SD-SMP-SMA-SMK-SLB'!$F$14:$CG$713,'ALL-GTK-SD-SMP-SMA-SMK-SLB'!BA$7,FALSE)</f>
        <v>0</v>
      </c>
      <c r="BA452" s="9">
        <f>VLOOKUP($E452,'ALL-GTK-SD-SMP-SMA-SMK-SLB'!$F$14:$CG$713,'ALL-GTK-SD-SMP-SMA-SMK-SLB'!BB$7,FALSE)</f>
        <v>0</v>
      </c>
      <c r="BB452" s="9">
        <f>VLOOKUP($E452,'ALL-GTK-SD-SMP-SMA-SMK-SLB'!$F$14:$CG$713,'ALL-GTK-SD-SMP-SMA-SMK-SLB'!BC$7,FALSE)</f>
        <v>0</v>
      </c>
      <c r="BC452" s="9">
        <f>VLOOKUP($E452,'ALL-GTK-SD-SMP-SMA-SMK-SLB'!$F$14:$CG$713,'ALL-GTK-SD-SMP-SMA-SMK-SLB'!BD$7,FALSE)</f>
        <v>0</v>
      </c>
      <c r="BD452" s="310">
        <f t="shared" si="236"/>
        <v>0</v>
      </c>
      <c r="BE452" s="310">
        <f t="shared" si="237"/>
        <v>1</v>
      </c>
      <c r="BF452" s="10">
        <f t="shared" si="238"/>
        <v>1</v>
      </c>
      <c r="BG452" s="311">
        <f t="shared" si="239"/>
        <v>2</v>
      </c>
      <c r="BH452" s="311">
        <f t="shared" si="240"/>
        <v>10</v>
      </c>
      <c r="BI452" s="10">
        <f t="shared" si="241"/>
        <v>12</v>
      </c>
      <c r="BJ452" s="44">
        <f t="shared" si="242"/>
        <v>2</v>
      </c>
      <c r="BK452" s="44">
        <f t="shared" si="243"/>
        <v>11</v>
      </c>
      <c r="BL452" s="11">
        <f t="shared" si="244"/>
        <v>13</v>
      </c>
      <c r="BM452" s="9">
        <f>VLOOKUP($E452,'ALL-GTK-SD-SMP-SMA-SMK-SLB'!$F$14:$CG$713,'ALL-GTK-SD-SMP-SMA-SMK-SLB'!BN$7,FALSE)</f>
        <v>0</v>
      </c>
      <c r="BN452" s="9">
        <f>VLOOKUP($E452,'ALL-GTK-SD-SMP-SMA-SMK-SLB'!$F$14:$CG$713,'ALL-GTK-SD-SMP-SMA-SMK-SLB'!BO$7,FALSE)</f>
        <v>0</v>
      </c>
      <c r="BO452" s="9">
        <f>VLOOKUP($E452,'ALL-GTK-SD-SMP-SMA-SMK-SLB'!$F$14:$CG$713,'ALL-GTK-SD-SMP-SMA-SMK-SLB'!BP$7,FALSE)</f>
        <v>0</v>
      </c>
      <c r="BP452" s="9">
        <f>VLOOKUP($E452,'ALL-GTK-SD-SMP-SMA-SMK-SLB'!$F$14:$CG$713,'ALL-GTK-SD-SMP-SMA-SMK-SLB'!BQ$7,FALSE)</f>
        <v>0</v>
      </c>
      <c r="BQ452" s="9">
        <f>VLOOKUP($E452,'ALL-GTK-SD-SMP-SMA-SMK-SLB'!$F$14:$CG$713,'ALL-GTK-SD-SMP-SMA-SMK-SLB'!BR$7,FALSE)</f>
        <v>0</v>
      </c>
      <c r="BR452" s="9">
        <f>VLOOKUP($E452,'ALL-GTK-SD-SMP-SMA-SMK-SLB'!$F$14:$CG$713,'ALL-GTK-SD-SMP-SMA-SMK-SLB'!BS$7,FALSE)</f>
        <v>0</v>
      </c>
      <c r="BS452" s="9">
        <f>VLOOKUP($E452,'ALL-GTK-SD-SMP-SMA-SMK-SLB'!$F$14:$CG$713,'ALL-GTK-SD-SMP-SMA-SMK-SLB'!BT$7,FALSE)</f>
        <v>0</v>
      </c>
      <c r="BT452" s="9">
        <f>VLOOKUP($E452,'ALL-GTK-SD-SMP-SMA-SMK-SLB'!$F$14:$CG$713,'ALL-GTK-SD-SMP-SMA-SMK-SLB'!BU$7,FALSE)</f>
        <v>0</v>
      </c>
      <c r="BU452" s="299">
        <f t="shared" si="245"/>
        <v>0</v>
      </c>
      <c r="BV452" s="299">
        <f t="shared" si="246"/>
        <v>0</v>
      </c>
      <c r="BW452" s="44">
        <f t="shared" si="247"/>
        <v>0</v>
      </c>
      <c r="BX452" s="44">
        <f t="shared" si="248"/>
        <v>0</v>
      </c>
      <c r="BY452" s="11">
        <f t="shared" si="249"/>
        <v>0</v>
      </c>
      <c r="BZ452" s="14">
        <f t="shared" si="250"/>
        <v>2</v>
      </c>
      <c r="CA452" s="14">
        <f t="shared" si="251"/>
        <v>11</v>
      </c>
      <c r="CB452" s="13">
        <f t="shared" si="252"/>
        <v>0</v>
      </c>
      <c r="CC452" s="13">
        <f t="shared" si="253"/>
        <v>0</v>
      </c>
      <c r="CD452" s="312">
        <f t="shared" si="254"/>
        <v>2</v>
      </c>
      <c r="CE452" s="312">
        <f t="shared" si="255"/>
        <v>11</v>
      </c>
      <c r="CF452" s="313">
        <f t="shared" si="256"/>
        <v>13</v>
      </c>
      <c r="CG452" s="302" t="str">
        <f t="shared" si="257"/>
        <v>OK</v>
      </c>
    </row>
    <row r="453" spans="1:85" ht="14.25" x14ac:dyDescent="0.25">
      <c r="A453" s="6">
        <v>441</v>
      </c>
      <c r="B453" s="495">
        <v>441</v>
      </c>
      <c r="C453" s="495" t="s">
        <v>6</v>
      </c>
      <c r="D453" s="496" t="s">
        <v>26</v>
      </c>
      <c r="E453" s="626">
        <v>20319196</v>
      </c>
      <c r="F453" s="627" t="s">
        <v>709</v>
      </c>
      <c r="G453" s="624" t="s">
        <v>52</v>
      </c>
      <c r="H453" s="9">
        <f>VLOOKUP($E453,'ALL-GTK-SD-SMP-SMA-SMK-SLB'!$F$14:$CG$713,'ALL-GTK-SD-SMP-SMA-SMK-SLB'!I$7,FALSE)</f>
        <v>0</v>
      </c>
      <c r="I453" s="9">
        <f>VLOOKUP($E453,'ALL-GTK-SD-SMP-SMA-SMK-SLB'!$F$14:$CG$713,'ALL-GTK-SD-SMP-SMA-SMK-SLB'!J$7,FALSE)</f>
        <v>0</v>
      </c>
      <c r="J453" s="9">
        <f>VLOOKUP($E453,'ALL-GTK-SD-SMP-SMA-SMK-SLB'!$F$14:$CG$713,'ALL-GTK-SD-SMP-SMA-SMK-SLB'!K$7,FALSE)</f>
        <v>0</v>
      </c>
      <c r="K453" s="9">
        <f>VLOOKUP($E453,'ALL-GTK-SD-SMP-SMA-SMK-SLB'!$F$14:$CG$713,'ALL-GTK-SD-SMP-SMA-SMK-SLB'!L$7,FALSE)</f>
        <v>0</v>
      </c>
      <c r="L453" s="9">
        <f>VLOOKUP($E453,'ALL-GTK-SD-SMP-SMA-SMK-SLB'!$F$14:$CG$713,'ALL-GTK-SD-SMP-SMA-SMK-SLB'!M$7,FALSE)</f>
        <v>1</v>
      </c>
      <c r="M453" s="9">
        <f>VLOOKUP($E453,'ALL-GTK-SD-SMP-SMA-SMK-SLB'!$F$14:$CG$713,'ALL-GTK-SD-SMP-SMA-SMK-SLB'!N$7,FALSE)</f>
        <v>1</v>
      </c>
      <c r="N453" s="9">
        <f>VLOOKUP($E453,'ALL-GTK-SD-SMP-SMA-SMK-SLB'!$F$14:$CG$713,'ALL-GTK-SD-SMP-SMA-SMK-SLB'!O$7,FALSE)</f>
        <v>1</v>
      </c>
      <c r="O453" s="9">
        <f>VLOOKUP($E453,'ALL-GTK-SD-SMP-SMA-SMK-SLB'!$F$14:$CG$713,'ALL-GTK-SD-SMP-SMA-SMK-SLB'!P$7,FALSE)</f>
        <v>1</v>
      </c>
      <c r="P453" s="299">
        <f t="shared" si="222"/>
        <v>2</v>
      </c>
      <c r="Q453" s="299">
        <f t="shared" si="223"/>
        <v>2</v>
      </c>
      <c r="R453" s="300">
        <f t="shared" si="224"/>
        <v>4</v>
      </c>
      <c r="S453" s="9">
        <f>VLOOKUP($E453,'ALL-GTK-SD-SMP-SMA-SMK-SLB'!$F$14:$CG$713,'ALL-GTK-SD-SMP-SMA-SMK-SLB'!T$7,FALSE)</f>
        <v>0</v>
      </c>
      <c r="T453" s="9">
        <f>VLOOKUP($E453,'ALL-GTK-SD-SMP-SMA-SMK-SLB'!$F$14:$CG$713,'ALL-GTK-SD-SMP-SMA-SMK-SLB'!U$7,FALSE)</f>
        <v>0</v>
      </c>
      <c r="U453" s="9">
        <f>VLOOKUP($E453,'ALL-GTK-SD-SMP-SMA-SMK-SLB'!$F$14:$CG$713,'ALL-GTK-SD-SMP-SMA-SMK-SLB'!V$7,FALSE)</f>
        <v>0</v>
      </c>
      <c r="V453" s="9">
        <f>VLOOKUP($E453,'ALL-GTK-SD-SMP-SMA-SMK-SLB'!$F$14:$CG$713,'ALL-GTK-SD-SMP-SMA-SMK-SLB'!W$7,FALSE)</f>
        <v>2</v>
      </c>
      <c r="W453" s="9">
        <f>VLOOKUP($E453,'ALL-GTK-SD-SMP-SMA-SMK-SLB'!$F$14:$CG$713,'ALL-GTK-SD-SMP-SMA-SMK-SLB'!X$7,FALSE)</f>
        <v>0</v>
      </c>
      <c r="X453" s="9">
        <f>VLOOKUP($E453,'ALL-GTK-SD-SMP-SMA-SMK-SLB'!$F$14:$CG$713,'ALL-GTK-SD-SMP-SMA-SMK-SLB'!Y$7,FALSE)</f>
        <v>1</v>
      </c>
      <c r="Y453" s="299">
        <f t="shared" si="225"/>
        <v>0</v>
      </c>
      <c r="Z453" s="299">
        <f t="shared" si="226"/>
        <v>3</v>
      </c>
      <c r="AA453" s="10">
        <f t="shared" si="227"/>
        <v>3</v>
      </c>
      <c r="AB453" s="44">
        <f t="shared" si="228"/>
        <v>2</v>
      </c>
      <c r="AC453" s="44">
        <f t="shared" si="229"/>
        <v>5</v>
      </c>
      <c r="AD453" s="11">
        <f t="shared" si="230"/>
        <v>7</v>
      </c>
      <c r="AE453" s="9">
        <f>VLOOKUP($E453,'ALL-GTK-SD-SMP-SMA-SMK-SLB'!$F$14:$CG$713,'ALL-GTK-SD-SMP-SMA-SMK-SLB'!AF$7,FALSE)</f>
        <v>0</v>
      </c>
      <c r="AF453" s="9">
        <f>VLOOKUP($E453,'ALL-GTK-SD-SMP-SMA-SMK-SLB'!$F$14:$CG$713,'ALL-GTK-SD-SMP-SMA-SMK-SLB'!AG$7,FALSE)</f>
        <v>3</v>
      </c>
      <c r="AG453" s="10">
        <f t="shared" si="231"/>
        <v>3</v>
      </c>
      <c r="AH453" s="9">
        <f>VLOOKUP($E453,'ALL-GTK-SD-SMP-SMA-SMK-SLB'!$F$14:$CG$713,'ALL-GTK-SD-SMP-SMA-SMK-SLB'!AI$7,FALSE)</f>
        <v>2</v>
      </c>
      <c r="AI453" s="9">
        <f>VLOOKUP($E453,'ALL-GTK-SD-SMP-SMA-SMK-SLB'!$F$14:$CG$713,'ALL-GTK-SD-SMP-SMA-SMK-SLB'!AJ$7,FALSE)</f>
        <v>2</v>
      </c>
      <c r="AJ453" s="10">
        <f t="shared" si="232"/>
        <v>4</v>
      </c>
      <c r="AK453" s="44">
        <f t="shared" si="233"/>
        <v>2</v>
      </c>
      <c r="AL453" s="44">
        <f t="shared" si="234"/>
        <v>5</v>
      </c>
      <c r="AM453" s="11">
        <f t="shared" si="235"/>
        <v>7</v>
      </c>
      <c r="AN453" s="299">
        <f>VLOOKUP($E453,'ALL-GTK-SD-SMP-SMA-SMK-SLB'!$F$14:$CG$713,'ALL-GTK-SD-SMP-SMA-SMK-SLB'!AO$7,FALSE)</f>
        <v>0</v>
      </c>
      <c r="AO453" s="299">
        <f>VLOOKUP($E453,'ALL-GTK-SD-SMP-SMA-SMK-SLB'!$F$14:$CG$713,'ALL-GTK-SD-SMP-SMA-SMK-SLB'!AP$7,FALSE)</f>
        <v>0</v>
      </c>
      <c r="AP453" s="9">
        <f>VLOOKUP($E453,'ALL-GTK-SD-SMP-SMA-SMK-SLB'!$F$14:$CG$713,'ALL-GTK-SD-SMP-SMA-SMK-SLB'!AQ$7,FALSE)</f>
        <v>0</v>
      </c>
      <c r="AQ453" s="9">
        <f>VLOOKUP($E453,'ALL-GTK-SD-SMP-SMA-SMK-SLB'!$F$14:$CG$713,'ALL-GTK-SD-SMP-SMA-SMK-SLB'!AR$7,FALSE)</f>
        <v>0</v>
      </c>
      <c r="AR453" s="9">
        <f>VLOOKUP($E453,'ALL-GTK-SD-SMP-SMA-SMK-SLB'!$F$14:$CG$713,'ALL-GTK-SD-SMP-SMA-SMK-SLB'!AS$7,FALSE)</f>
        <v>1</v>
      </c>
      <c r="AS453" s="9">
        <f>VLOOKUP($E453,'ALL-GTK-SD-SMP-SMA-SMK-SLB'!$F$14:$CG$713,'ALL-GTK-SD-SMP-SMA-SMK-SLB'!AT$7,FALSE)</f>
        <v>0</v>
      </c>
      <c r="AT453" s="9">
        <f>VLOOKUP($E453,'ALL-GTK-SD-SMP-SMA-SMK-SLB'!$F$14:$CG$713,'ALL-GTK-SD-SMP-SMA-SMK-SLB'!AU$7,FALSE)</f>
        <v>0</v>
      </c>
      <c r="AU453" s="9">
        <f>VLOOKUP($E453,'ALL-GTK-SD-SMP-SMA-SMK-SLB'!$F$14:$CG$713,'ALL-GTK-SD-SMP-SMA-SMK-SLB'!AV$7,FALSE)</f>
        <v>0</v>
      </c>
      <c r="AV453" s="9">
        <f>VLOOKUP($E453,'ALL-GTK-SD-SMP-SMA-SMK-SLB'!$F$14:$CG$713,'ALL-GTK-SD-SMP-SMA-SMK-SLB'!AW$7,FALSE)</f>
        <v>0</v>
      </c>
      <c r="AW453" s="9">
        <f>VLOOKUP($E453,'ALL-GTK-SD-SMP-SMA-SMK-SLB'!$F$14:$CG$713,'ALL-GTK-SD-SMP-SMA-SMK-SLB'!AX$7,FALSE)</f>
        <v>0</v>
      </c>
      <c r="AX453" s="9">
        <f>VLOOKUP($E453,'ALL-GTK-SD-SMP-SMA-SMK-SLB'!$F$14:$CG$713,'ALL-GTK-SD-SMP-SMA-SMK-SLB'!AY$7,FALSE)</f>
        <v>1</v>
      </c>
      <c r="AY453" s="9">
        <f>VLOOKUP($E453,'ALL-GTK-SD-SMP-SMA-SMK-SLB'!$F$14:$CG$713,'ALL-GTK-SD-SMP-SMA-SMK-SLB'!AZ$7,FALSE)</f>
        <v>5</v>
      </c>
      <c r="AZ453" s="9">
        <f>VLOOKUP($E453,'ALL-GTK-SD-SMP-SMA-SMK-SLB'!$F$14:$CG$713,'ALL-GTK-SD-SMP-SMA-SMK-SLB'!BA$7,FALSE)</f>
        <v>0</v>
      </c>
      <c r="BA453" s="9">
        <f>VLOOKUP($E453,'ALL-GTK-SD-SMP-SMA-SMK-SLB'!$F$14:$CG$713,'ALL-GTK-SD-SMP-SMA-SMK-SLB'!BB$7,FALSE)</f>
        <v>0</v>
      </c>
      <c r="BB453" s="9">
        <f>VLOOKUP($E453,'ALL-GTK-SD-SMP-SMA-SMK-SLB'!$F$14:$CG$713,'ALL-GTK-SD-SMP-SMA-SMK-SLB'!BC$7,FALSE)</f>
        <v>0</v>
      </c>
      <c r="BC453" s="9">
        <f>VLOOKUP($E453,'ALL-GTK-SD-SMP-SMA-SMK-SLB'!$F$14:$CG$713,'ALL-GTK-SD-SMP-SMA-SMK-SLB'!BD$7,FALSE)</f>
        <v>0</v>
      </c>
      <c r="BD453" s="310">
        <f t="shared" si="236"/>
        <v>1</v>
      </c>
      <c r="BE453" s="310">
        <f t="shared" si="237"/>
        <v>0</v>
      </c>
      <c r="BF453" s="10">
        <f t="shared" si="238"/>
        <v>1</v>
      </c>
      <c r="BG453" s="311">
        <f t="shared" si="239"/>
        <v>1</v>
      </c>
      <c r="BH453" s="311">
        <f t="shared" si="240"/>
        <v>5</v>
      </c>
      <c r="BI453" s="10">
        <f t="shared" si="241"/>
        <v>6</v>
      </c>
      <c r="BJ453" s="44">
        <f t="shared" si="242"/>
        <v>2</v>
      </c>
      <c r="BK453" s="44">
        <f t="shared" si="243"/>
        <v>5</v>
      </c>
      <c r="BL453" s="11">
        <f t="shared" si="244"/>
        <v>7</v>
      </c>
      <c r="BM453" s="9">
        <f>VLOOKUP($E453,'ALL-GTK-SD-SMP-SMA-SMK-SLB'!$F$14:$CG$713,'ALL-GTK-SD-SMP-SMA-SMK-SLB'!BN$7,FALSE)</f>
        <v>0</v>
      </c>
      <c r="BN453" s="9">
        <f>VLOOKUP($E453,'ALL-GTK-SD-SMP-SMA-SMK-SLB'!$F$14:$CG$713,'ALL-GTK-SD-SMP-SMA-SMK-SLB'!BO$7,FALSE)</f>
        <v>0</v>
      </c>
      <c r="BO453" s="9">
        <f>VLOOKUP($E453,'ALL-GTK-SD-SMP-SMA-SMK-SLB'!$F$14:$CG$713,'ALL-GTK-SD-SMP-SMA-SMK-SLB'!BP$7,FALSE)</f>
        <v>0</v>
      </c>
      <c r="BP453" s="9">
        <f>VLOOKUP($E453,'ALL-GTK-SD-SMP-SMA-SMK-SLB'!$F$14:$CG$713,'ALL-GTK-SD-SMP-SMA-SMK-SLB'!BQ$7,FALSE)</f>
        <v>0</v>
      </c>
      <c r="BQ453" s="9">
        <f>VLOOKUP($E453,'ALL-GTK-SD-SMP-SMA-SMK-SLB'!$F$14:$CG$713,'ALL-GTK-SD-SMP-SMA-SMK-SLB'!BR$7,FALSE)</f>
        <v>0</v>
      </c>
      <c r="BR453" s="9">
        <f>VLOOKUP($E453,'ALL-GTK-SD-SMP-SMA-SMK-SLB'!$F$14:$CG$713,'ALL-GTK-SD-SMP-SMA-SMK-SLB'!BS$7,FALSE)</f>
        <v>0</v>
      </c>
      <c r="BS453" s="9">
        <f>VLOOKUP($E453,'ALL-GTK-SD-SMP-SMA-SMK-SLB'!$F$14:$CG$713,'ALL-GTK-SD-SMP-SMA-SMK-SLB'!BT$7,FALSE)</f>
        <v>0</v>
      </c>
      <c r="BT453" s="9">
        <f>VLOOKUP($E453,'ALL-GTK-SD-SMP-SMA-SMK-SLB'!$F$14:$CG$713,'ALL-GTK-SD-SMP-SMA-SMK-SLB'!BU$7,FALSE)</f>
        <v>0</v>
      </c>
      <c r="BU453" s="299">
        <f t="shared" si="245"/>
        <v>0</v>
      </c>
      <c r="BV453" s="299">
        <f t="shared" si="246"/>
        <v>0</v>
      </c>
      <c r="BW453" s="44">
        <f t="shared" si="247"/>
        <v>0</v>
      </c>
      <c r="BX453" s="44">
        <f t="shared" si="248"/>
        <v>0</v>
      </c>
      <c r="BY453" s="11">
        <f t="shared" si="249"/>
        <v>0</v>
      </c>
      <c r="BZ453" s="14">
        <f t="shared" si="250"/>
        <v>2</v>
      </c>
      <c r="CA453" s="14">
        <f t="shared" si="251"/>
        <v>5</v>
      </c>
      <c r="CB453" s="13">
        <f t="shared" si="252"/>
        <v>0</v>
      </c>
      <c r="CC453" s="13">
        <f t="shared" si="253"/>
        <v>0</v>
      </c>
      <c r="CD453" s="312">
        <f t="shared" si="254"/>
        <v>2</v>
      </c>
      <c r="CE453" s="312">
        <f t="shared" si="255"/>
        <v>5</v>
      </c>
      <c r="CF453" s="313">
        <f t="shared" si="256"/>
        <v>7</v>
      </c>
      <c r="CG453" s="302" t="str">
        <f t="shared" si="257"/>
        <v>OK</v>
      </c>
    </row>
    <row r="454" spans="1:85" ht="14.25" x14ac:dyDescent="0.25">
      <c r="A454" s="6">
        <v>442</v>
      </c>
      <c r="B454" s="495">
        <v>442</v>
      </c>
      <c r="C454" s="495" t="s">
        <v>6</v>
      </c>
      <c r="D454" s="496" t="s">
        <v>26</v>
      </c>
      <c r="E454" s="626">
        <v>20319810</v>
      </c>
      <c r="F454" s="627" t="s">
        <v>710</v>
      </c>
      <c r="G454" s="624" t="s">
        <v>52</v>
      </c>
      <c r="H454" s="9">
        <f>VLOOKUP($E454,'ALL-GTK-SD-SMP-SMA-SMK-SLB'!$F$14:$CG$713,'ALL-GTK-SD-SMP-SMA-SMK-SLB'!I$7,FALSE)</f>
        <v>0</v>
      </c>
      <c r="I454" s="9">
        <f>VLOOKUP($E454,'ALL-GTK-SD-SMP-SMA-SMK-SLB'!$F$14:$CG$713,'ALL-GTK-SD-SMP-SMA-SMK-SLB'!J$7,FALSE)</f>
        <v>1</v>
      </c>
      <c r="J454" s="9">
        <f>VLOOKUP($E454,'ALL-GTK-SD-SMP-SMA-SMK-SLB'!$F$14:$CG$713,'ALL-GTK-SD-SMP-SMA-SMK-SLB'!K$7,FALSE)</f>
        <v>0</v>
      </c>
      <c r="K454" s="9">
        <f>VLOOKUP($E454,'ALL-GTK-SD-SMP-SMA-SMK-SLB'!$F$14:$CG$713,'ALL-GTK-SD-SMP-SMA-SMK-SLB'!L$7,FALSE)</f>
        <v>0</v>
      </c>
      <c r="L454" s="9">
        <f>VLOOKUP($E454,'ALL-GTK-SD-SMP-SMA-SMK-SLB'!$F$14:$CG$713,'ALL-GTK-SD-SMP-SMA-SMK-SLB'!M$7,FALSE)</f>
        <v>0</v>
      </c>
      <c r="M454" s="9">
        <f>VLOOKUP($E454,'ALL-GTK-SD-SMP-SMA-SMK-SLB'!$F$14:$CG$713,'ALL-GTK-SD-SMP-SMA-SMK-SLB'!N$7,FALSE)</f>
        <v>1</v>
      </c>
      <c r="N454" s="9">
        <f>VLOOKUP($E454,'ALL-GTK-SD-SMP-SMA-SMK-SLB'!$F$14:$CG$713,'ALL-GTK-SD-SMP-SMA-SMK-SLB'!O$7,FALSE)</f>
        <v>1</v>
      </c>
      <c r="O454" s="9">
        <f>VLOOKUP($E454,'ALL-GTK-SD-SMP-SMA-SMK-SLB'!$F$14:$CG$713,'ALL-GTK-SD-SMP-SMA-SMK-SLB'!P$7,FALSE)</f>
        <v>2</v>
      </c>
      <c r="P454" s="299">
        <f t="shared" si="222"/>
        <v>1</v>
      </c>
      <c r="Q454" s="299">
        <f t="shared" si="223"/>
        <v>4</v>
      </c>
      <c r="R454" s="300">
        <f t="shared" si="224"/>
        <v>5</v>
      </c>
      <c r="S454" s="9">
        <f>VLOOKUP($E454,'ALL-GTK-SD-SMP-SMA-SMK-SLB'!$F$14:$CG$713,'ALL-GTK-SD-SMP-SMA-SMK-SLB'!T$7,FALSE)</f>
        <v>0</v>
      </c>
      <c r="T454" s="9">
        <f>VLOOKUP($E454,'ALL-GTK-SD-SMP-SMA-SMK-SLB'!$F$14:$CG$713,'ALL-GTK-SD-SMP-SMA-SMK-SLB'!U$7,FALSE)</f>
        <v>0</v>
      </c>
      <c r="U454" s="9">
        <f>VLOOKUP($E454,'ALL-GTK-SD-SMP-SMA-SMK-SLB'!$F$14:$CG$713,'ALL-GTK-SD-SMP-SMA-SMK-SLB'!V$7,FALSE)</f>
        <v>0</v>
      </c>
      <c r="V454" s="9">
        <f>VLOOKUP($E454,'ALL-GTK-SD-SMP-SMA-SMK-SLB'!$F$14:$CG$713,'ALL-GTK-SD-SMP-SMA-SMK-SLB'!W$7,FALSE)</f>
        <v>1</v>
      </c>
      <c r="W454" s="9">
        <f>VLOOKUP($E454,'ALL-GTK-SD-SMP-SMA-SMK-SLB'!$F$14:$CG$713,'ALL-GTK-SD-SMP-SMA-SMK-SLB'!X$7,FALSE)</f>
        <v>1</v>
      </c>
      <c r="X454" s="9">
        <f>VLOOKUP($E454,'ALL-GTK-SD-SMP-SMA-SMK-SLB'!$F$14:$CG$713,'ALL-GTK-SD-SMP-SMA-SMK-SLB'!Y$7,FALSE)</f>
        <v>2</v>
      </c>
      <c r="Y454" s="299">
        <f t="shared" si="225"/>
        <v>1</v>
      </c>
      <c r="Z454" s="299">
        <f t="shared" si="226"/>
        <v>3</v>
      </c>
      <c r="AA454" s="10">
        <f t="shared" si="227"/>
        <v>4</v>
      </c>
      <c r="AB454" s="44">
        <f t="shared" si="228"/>
        <v>2</v>
      </c>
      <c r="AC454" s="44">
        <f t="shared" si="229"/>
        <v>7</v>
      </c>
      <c r="AD454" s="11">
        <f t="shared" si="230"/>
        <v>9</v>
      </c>
      <c r="AE454" s="9">
        <f>VLOOKUP($E454,'ALL-GTK-SD-SMP-SMA-SMK-SLB'!$F$14:$CG$713,'ALL-GTK-SD-SMP-SMA-SMK-SLB'!AF$7,FALSE)</f>
        <v>0</v>
      </c>
      <c r="AF454" s="9">
        <f>VLOOKUP($E454,'ALL-GTK-SD-SMP-SMA-SMK-SLB'!$F$14:$CG$713,'ALL-GTK-SD-SMP-SMA-SMK-SLB'!AG$7,FALSE)</f>
        <v>6</v>
      </c>
      <c r="AG454" s="10">
        <f t="shared" si="231"/>
        <v>6</v>
      </c>
      <c r="AH454" s="9">
        <f>VLOOKUP($E454,'ALL-GTK-SD-SMP-SMA-SMK-SLB'!$F$14:$CG$713,'ALL-GTK-SD-SMP-SMA-SMK-SLB'!AI$7,FALSE)</f>
        <v>2</v>
      </c>
      <c r="AI454" s="9">
        <f>VLOOKUP($E454,'ALL-GTK-SD-SMP-SMA-SMK-SLB'!$F$14:$CG$713,'ALL-GTK-SD-SMP-SMA-SMK-SLB'!AJ$7,FALSE)</f>
        <v>1</v>
      </c>
      <c r="AJ454" s="10">
        <f t="shared" si="232"/>
        <v>3</v>
      </c>
      <c r="AK454" s="44">
        <f t="shared" si="233"/>
        <v>2</v>
      </c>
      <c r="AL454" s="44">
        <f t="shared" si="234"/>
        <v>7</v>
      </c>
      <c r="AM454" s="11">
        <f t="shared" si="235"/>
        <v>9</v>
      </c>
      <c r="AN454" s="299">
        <f>VLOOKUP($E454,'ALL-GTK-SD-SMP-SMA-SMK-SLB'!$F$14:$CG$713,'ALL-GTK-SD-SMP-SMA-SMK-SLB'!AO$7,FALSE)</f>
        <v>0</v>
      </c>
      <c r="AO454" s="299">
        <f>VLOOKUP($E454,'ALL-GTK-SD-SMP-SMA-SMK-SLB'!$F$14:$CG$713,'ALL-GTK-SD-SMP-SMA-SMK-SLB'!AP$7,FALSE)</f>
        <v>0</v>
      </c>
      <c r="AP454" s="9">
        <f>VLOOKUP($E454,'ALL-GTK-SD-SMP-SMA-SMK-SLB'!$F$14:$CG$713,'ALL-GTK-SD-SMP-SMA-SMK-SLB'!AQ$7,FALSE)</f>
        <v>0</v>
      </c>
      <c r="AQ454" s="9">
        <f>VLOOKUP($E454,'ALL-GTK-SD-SMP-SMA-SMK-SLB'!$F$14:$CG$713,'ALL-GTK-SD-SMP-SMA-SMK-SLB'!AR$7,FALSE)</f>
        <v>0</v>
      </c>
      <c r="AR454" s="9">
        <f>VLOOKUP($E454,'ALL-GTK-SD-SMP-SMA-SMK-SLB'!$F$14:$CG$713,'ALL-GTK-SD-SMP-SMA-SMK-SLB'!AS$7,FALSE)</f>
        <v>0</v>
      </c>
      <c r="AS454" s="9">
        <f>VLOOKUP($E454,'ALL-GTK-SD-SMP-SMA-SMK-SLB'!$F$14:$CG$713,'ALL-GTK-SD-SMP-SMA-SMK-SLB'!AT$7,FALSE)</f>
        <v>1</v>
      </c>
      <c r="AT454" s="9">
        <f>VLOOKUP($E454,'ALL-GTK-SD-SMP-SMA-SMK-SLB'!$F$14:$CG$713,'ALL-GTK-SD-SMP-SMA-SMK-SLB'!AU$7,FALSE)</f>
        <v>0</v>
      </c>
      <c r="AU454" s="9">
        <f>VLOOKUP($E454,'ALL-GTK-SD-SMP-SMA-SMK-SLB'!$F$14:$CG$713,'ALL-GTK-SD-SMP-SMA-SMK-SLB'!AV$7,FALSE)</f>
        <v>0</v>
      </c>
      <c r="AV454" s="9">
        <f>VLOOKUP($E454,'ALL-GTK-SD-SMP-SMA-SMK-SLB'!$F$14:$CG$713,'ALL-GTK-SD-SMP-SMA-SMK-SLB'!AW$7,FALSE)</f>
        <v>0</v>
      </c>
      <c r="AW454" s="9">
        <f>VLOOKUP($E454,'ALL-GTK-SD-SMP-SMA-SMK-SLB'!$F$14:$CG$713,'ALL-GTK-SD-SMP-SMA-SMK-SLB'!AX$7,FALSE)</f>
        <v>0</v>
      </c>
      <c r="AX454" s="9">
        <f>VLOOKUP($E454,'ALL-GTK-SD-SMP-SMA-SMK-SLB'!$F$14:$CG$713,'ALL-GTK-SD-SMP-SMA-SMK-SLB'!AY$7,FALSE)</f>
        <v>2</v>
      </c>
      <c r="AY454" s="9">
        <f>VLOOKUP($E454,'ALL-GTK-SD-SMP-SMA-SMK-SLB'!$F$14:$CG$713,'ALL-GTK-SD-SMP-SMA-SMK-SLB'!AZ$7,FALSE)</f>
        <v>6</v>
      </c>
      <c r="AZ454" s="9">
        <f>VLOOKUP($E454,'ALL-GTK-SD-SMP-SMA-SMK-SLB'!$F$14:$CG$713,'ALL-GTK-SD-SMP-SMA-SMK-SLB'!BA$7,FALSE)</f>
        <v>0</v>
      </c>
      <c r="BA454" s="9">
        <f>VLOOKUP($E454,'ALL-GTK-SD-SMP-SMA-SMK-SLB'!$F$14:$CG$713,'ALL-GTK-SD-SMP-SMA-SMK-SLB'!BB$7,FALSE)</f>
        <v>0</v>
      </c>
      <c r="BB454" s="9">
        <f>VLOOKUP($E454,'ALL-GTK-SD-SMP-SMA-SMK-SLB'!$F$14:$CG$713,'ALL-GTK-SD-SMP-SMA-SMK-SLB'!BC$7,FALSE)</f>
        <v>0</v>
      </c>
      <c r="BC454" s="9">
        <f>VLOOKUP($E454,'ALL-GTK-SD-SMP-SMA-SMK-SLB'!$F$14:$CG$713,'ALL-GTK-SD-SMP-SMA-SMK-SLB'!BD$7,FALSE)</f>
        <v>0</v>
      </c>
      <c r="BD454" s="310">
        <f t="shared" si="236"/>
        <v>0</v>
      </c>
      <c r="BE454" s="310">
        <f t="shared" si="237"/>
        <v>1</v>
      </c>
      <c r="BF454" s="10">
        <f t="shared" si="238"/>
        <v>1</v>
      </c>
      <c r="BG454" s="311">
        <f t="shared" si="239"/>
        <v>2</v>
      </c>
      <c r="BH454" s="311">
        <f t="shared" si="240"/>
        <v>6</v>
      </c>
      <c r="BI454" s="10">
        <f t="shared" si="241"/>
        <v>8</v>
      </c>
      <c r="BJ454" s="44">
        <f t="shared" si="242"/>
        <v>2</v>
      </c>
      <c r="BK454" s="44">
        <f t="shared" si="243"/>
        <v>7</v>
      </c>
      <c r="BL454" s="11">
        <f t="shared" si="244"/>
        <v>9</v>
      </c>
      <c r="BM454" s="9">
        <f>VLOOKUP($E454,'ALL-GTK-SD-SMP-SMA-SMK-SLB'!$F$14:$CG$713,'ALL-GTK-SD-SMP-SMA-SMK-SLB'!BN$7,FALSE)</f>
        <v>1</v>
      </c>
      <c r="BN454" s="9">
        <f>VLOOKUP($E454,'ALL-GTK-SD-SMP-SMA-SMK-SLB'!$F$14:$CG$713,'ALL-GTK-SD-SMP-SMA-SMK-SLB'!BO$7,FALSE)</f>
        <v>0</v>
      </c>
      <c r="BO454" s="9">
        <f>VLOOKUP($E454,'ALL-GTK-SD-SMP-SMA-SMK-SLB'!$F$14:$CG$713,'ALL-GTK-SD-SMP-SMA-SMK-SLB'!BP$7,FALSE)</f>
        <v>0</v>
      </c>
      <c r="BP454" s="9">
        <f>VLOOKUP($E454,'ALL-GTK-SD-SMP-SMA-SMK-SLB'!$F$14:$CG$713,'ALL-GTK-SD-SMP-SMA-SMK-SLB'!BQ$7,FALSE)</f>
        <v>0</v>
      </c>
      <c r="BQ454" s="9">
        <f>VLOOKUP($E454,'ALL-GTK-SD-SMP-SMA-SMK-SLB'!$F$14:$CG$713,'ALL-GTK-SD-SMP-SMA-SMK-SLB'!BR$7,FALSE)</f>
        <v>0</v>
      </c>
      <c r="BR454" s="9">
        <f>VLOOKUP($E454,'ALL-GTK-SD-SMP-SMA-SMK-SLB'!$F$14:$CG$713,'ALL-GTK-SD-SMP-SMA-SMK-SLB'!BS$7,FALSE)</f>
        <v>0</v>
      </c>
      <c r="BS454" s="9">
        <f>VLOOKUP($E454,'ALL-GTK-SD-SMP-SMA-SMK-SLB'!$F$14:$CG$713,'ALL-GTK-SD-SMP-SMA-SMK-SLB'!BT$7,FALSE)</f>
        <v>0</v>
      </c>
      <c r="BT454" s="9">
        <f>VLOOKUP($E454,'ALL-GTK-SD-SMP-SMA-SMK-SLB'!$F$14:$CG$713,'ALL-GTK-SD-SMP-SMA-SMK-SLB'!BU$7,FALSE)</f>
        <v>0</v>
      </c>
      <c r="BU454" s="299">
        <f t="shared" si="245"/>
        <v>0</v>
      </c>
      <c r="BV454" s="299">
        <f t="shared" si="246"/>
        <v>0</v>
      </c>
      <c r="BW454" s="44">
        <f t="shared" si="247"/>
        <v>1</v>
      </c>
      <c r="BX454" s="44">
        <f t="shared" si="248"/>
        <v>0</v>
      </c>
      <c r="BY454" s="11">
        <f t="shared" si="249"/>
        <v>1</v>
      </c>
      <c r="BZ454" s="14">
        <f t="shared" si="250"/>
        <v>2</v>
      </c>
      <c r="CA454" s="14">
        <f t="shared" si="251"/>
        <v>7</v>
      </c>
      <c r="CB454" s="13">
        <f t="shared" si="252"/>
        <v>1</v>
      </c>
      <c r="CC454" s="13">
        <f t="shared" si="253"/>
        <v>0</v>
      </c>
      <c r="CD454" s="312">
        <f t="shared" si="254"/>
        <v>3</v>
      </c>
      <c r="CE454" s="312">
        <f t="shared" si="255"/>
        <v>7</v>
      </c>
      <c r="CF454" s="313">
        <f t="shared" si="256"/>
        <v>10</v>
      </c>
      <c r="CG454" s="302" t="str">
        <f t="shared" si="257"/>
        <v>OK</v>
      </c>
    </row>
    <row r="455" spans="1:85" ht="14.25" x14ac:dyDescent="0.25">
      <c r="A455" s="6">
        <v>443</v>
      </c>
      <c r="B455" s="495">
        <v>443</v>
      </c>
      <c r="C455" s="495" t="s">
        <v>6</v>
      </c>
      <c r="D455" s="496" t="s">
        <v>26</v>
      </c>
      <c r="E455" s="626">
        <v>20319205</v>
      </c>
      <c r="F455" s="627" t="s">
        <v>711</v>
      </c>
      <c r="G455" s="624" t="s">
        <v>52</v>
      </c>
      <c r="H455" s="9">
        <f>VLOOKUP($E455,'ALL-GTK-SD-SMP-SMA-SMK-SLB'!$F$14:$CG$713,'ALL-GTK-SD-SMP-SMA-SMK-SLB'!I$7,FALSE)</f>
        <v>0</v>
      </c>
      <c r="I455" s="9">
        <f>VLOOKUP($E455,'ALL-GTK-SD-SMP-SMA-SMK-SLB'!$F$14:$CG$713,'ALL-GTK-SD-SMP-SMA-SMK-SLB'!J$7,FALSE)</f>
        <v>0</v>
      </c>
      <c r="J455" s="9">
        <f>VLOOKUP($E455,'ALL-GTK-SD-SMP-SMA-SMK-SLB'!$F$14:$CG$713,'ALL-GTK-SD-SMP-SMA-SMK-SLB'!K$7,FALSE)</f>
        <v>0</v>
      </c>
      <c r="K455" s="9">
        <f>VLOOKUP($E455,'ALL-GTK-SD-SMP-SMA-SMK-SLB'!$F$14:$CG$713,'ALL-GTK-SD-SMP-SMA-SMK-SLB'!L$7,FALSE)</f>
        <v>0</v>
      </c>
      <c r="L455" s="9">
        <f>VLOOKUP($E455,'ALL-GTK-SD-SMP-SMA-SMK-SLB'!$F$14:$CG$713,'ALL-GTK-SD-SMP-SMA-SMK-SLB'!M$7,FALSE)</f>
        <v>2</v>
      </c>
      <c r="M455" s="9">
        <f>VLOOKUP($E455,'ALL-GTK-SD-SMP-SMA-SMK-SLB'!$F$14:$CG$713,'ALL-GTK-SD-SMP-SMA-SMK-SLB'!N$7,FALSE)</f>
        <v>1</v>
      </c>
      <c r="N455" s="9">
        <f>VLOOKUP($E455,'ALL-GTK-SD-SMP-SMA-SMK-SLB'!$F$14:$CG$713,'ALL-GTK-SD-SMP-SMA-SMK-SLB'!O$7,FALSE)</f>
        <v>0</v>
      </c>
      <c r="O455" s="9">
        <f>VLOOKUP($E455,'ALL-GTK-SD-SMP-SMA-SMK-SLB'!$F$14:$CG$713,'ALL-GTK-SD-SMP-SMA-SMK-SLB'!P$7,FALSE)</f>
        <v>0</v>
      </c>
      <c r="P455" s="299">
        <f t="shared" si="222"/>
        <v>2</v>
      </c>
      <c r="Q455" s="299">
        <f t="shared" si="223"/>
        <v>1</v>
      </c>
      <c r="R455" s="300">
        <f t="shared" si="224"/>
        <v>3</v>
      </c>
      <c r="S455" s="9">
        <f>VLOOKUP($E455,'ALL-GTK-SD-SMP-SMA-SMK-SLB'!$F$14:$CG$713,'ALL-GTK-SD-SMP-SMA-SMK-SLB'!T$7,FALSE)</f>
        <v>0</v>
      </c>
      <c r="T455" s="9">
        <f>VLOOKUP($E455,'ALL-GTK-SD-SMP-SMA-SMK-SLB'!$F$14:$CG$713,'ALL-GTK-SD-SMP-SMA-SMK-SLB'!U$7,FALSE)</f>
        <v>0</v>
      </c>
      <c r="U455" s="9">
        <f>VLOOKUP($E455,'ALL-GTK-SD-SMP-SMA-SMK-SLB'!$F$14:$CG$713,'ALL-GTK-SD-SMP-SMA-SMK-SLB'!V$7,FALSE)</f>
        <v>2</v>
      </c>
      <c r="V455" s="9">
        <f>VLOOKUP($E455,'ALL-GTK-SD-SMP-SMA-SMK-SLB'!$F$14:$CG$713,'ALL-GTK-SD-SMP-SMA-SMK-SLB'!W$7,FALSE)</f>
        <v>2</v>
      </c>
      <c r="W455" s="9">
        <f>VLOOKUP($E455,'ALL-GTK-SD-SMP-SMA-SMK-SLB'!$F$14:$CG$713,'ALL-GTK-SD-SMP-SMA-SMK-SLB'!X$7,FALSE)</f>
        <v>0</v>
      </c>
      <c r="X455" s="9">
        <f>VLOOKUP($E455,'ALL-GTK-SD-SMP-SMA-SMK-SLB'!$F$14:$CG$713,'ALL-GTK-SD-SMP-SMA-SMK-SLB'!Y$7,FALSE)</f>
        <v>1</v>
      </c>
      <c r="Y455" s="299">
        <f t="shared" si="225"/>
        <v>2</v>
      </c>
      <c r="Z455" s="299">
        <f t="shared" si="226"/>
        <v>3</v>
      </c>
      <c r="AA455" s="10">
        <f t="shared" si="227"/>
        <v>5</v>
      </c>
      <c r="AB455" s="44">
        <f t="shared" si="228"/>
        <v>4</v>
      </c>
      <c r="AC455" s="44">
        <f t="shared" si="229"/>
        <v>4</v>
      </c>
      <c r="AD455" s="11">
        <f t="shared" si="230"/>
        <v>8</v>
      </c>
      <c r="AE455" s="9">
        <f>VLOOKUP($E455,'ALL-GTK-SD-SMP-SMA-SMK-SLB'!$F$14:$CG$713,'ALL-GTK-SD-SMP-SMA-SMK-SLB'!AF$7,FALSE)</f>
        <v>3</v>
      </c>
      <c r="AF455" s="9">
        <f>VLOOKUP($E455,'ALL-GTK-SD-SMP-SMA-SMK-SLB'!$F$14:$CG$713,'ALL-GTK-SD-SMP-SMA-SMK-SLB'!AG$7,FALSE)</f>
        <v>3</v>
      </c>
      <c r="AG455" s="10">
        <f t="shared" si="231"/>
        <v>6</v>
      </c>
      <c r="AH455" s="9">
        <f>VLOOKUP($E455,'ALL-GTK-SD-SMP-SMA-SMK-SLB'!$F$14:$CG$713,'ALL-GTK-SD-SMP-SMA-SMK-SLB'!AI$7,FALSE)</f>
        <v>1</v>
      </c>
      <c r="AI455" s="9">
        <f>VLOOKUP($E455,'ALL-GTK-SD-SMP-SMA-SMK-SLB'!$F$14:$CG$713,'ALL-GTK-SD-SMP-SMA-SMK-SLB'!AJ$7,FALSE)</f>
        <v>1</v>
      </c>
      <c r="AJ455" s="10">
        <f t="shared" si="232"/>
        <v>2</v>
      </c>
      <c r="AK455" s="44">
        <f t="shared" si="233"/>
        <v>4</v>
      </c>
      <c r="AL455" s="44">
        <f t="shared" si="234"/>
        <v>4</v>
      </c>
      <c r="AM455" s="11">
        <f t="shared" si="235"/>
        <v>8</v>
      </c>
      <c r="AN455" s="299">
        <f>VLOOKUP($E455,'ALL-GTK-SD-SMP-SMA-SMK-SLB'!$F$14:$CG$713,'ALL-GTK-SD-SMP-SMA-SMK-SLB'!AO$7,FALSE)</f>
        <v>0</v>
      </c>
      <c r="AO455" s="299">
        <f>VLOOKUP($E455,'ALL-GTK-SD-SMP-SMA-SMK-SLB'!$F$14:$CG$713,'ALL-GTK-SD-SMP-SMA-SMK-SLB'!AP$7,FALSE)</f>
        <v>1</v>
      </c>
      <c r="AP455" s="9">
        <f>VLOOKUP($E455,'ALL-GTK-SD-SMP-SMA-SMK-SLB'!$F$14:$CG$713,'ALL-GTK-SD-SMP-SMA-SMK-SLB'!AQ$7,FALSE)</f>
        <v>0</v>
      </c>
      <c r="AQ455" s="9">
        <f>VLOOKUP($E455,'ALL-GTK-SD-SMP-SMA-SMK-SLB'!$F$14:$CG$713,'ALL-GTK-SD-SMP-SMA-SMK-SLB'!AR$7,FALSE)</f>
        <v>0</v>
      </c>
      <c r="AR455" s="9">
        <f>VLOOKUP($E455,'ALL-GTK-SD-SMP-SMA-SMK-SLB'!$F$14:$CG$713,'ALL-GTK-SD-SMP-SMA-SMK-SLB'!AS$7,FALSE)</f>
        <v>0</v>
      </c>
      <c r="AS455" s="9">
        <f>VLOOKUP($E455,'ALL-GTK-SD-SMP-SMA-SMK-SLB'!$F$14:$CG$713,'ALL-GTK-SD-SMP-SMA-SMK-SLB'!AT$7,FALSE)</f>
        <v>0</v>
      </c>
      <c r="AT455" s="9">
        <f>VLOOKUP($E455,'ALL-GTK-SD-SMP-SMA-SMK-SLB'!$F$14:$CG$713,'ALL-GTK-SD-SMP-SMA-SMK-SLB'!AU$7,FALSE)</f>
        <v>0</v>
      </c>
      <c r="AU455" s="9">
        <f>VLOOKUP($E455,'ALL-GTK-SD-SMP-SMA-SMK-SLB'!$F$14:$CG$713,'ALL-GTK-SD-SMP-SMA-SMK-SLB'!AV$7,FALSE)</f>
        <v>0</v>
      </c>
      <c r="AV455" s="9">
        <f>VLOOKUP($E455,'ALL-GTK-SD-SMP-SMA-SMK-SLB'!$F$14:$CG$713,'ALL-GTK-SD-SMP-SMA-SMK-SLB'!AW$7,FALSE)</f>
        <v>0</v>
      </c>
      <c r="AW455" s="9">
        <f>VLOOKUP($E455,'ALL-GTK-SD-SMP-SMA-SMK-SLB'!$F$14:$CG$713,'ALL-GTK-SD-SMP-SMA-SMK-SLB'!AX$7,FALSE)</f>
        <v>0</v>
      </c>
      <c r="AX455" s="9">
        <f>VLOOKUP($E455,'ALL-GTK-SD-SMP-SMA-SMK-SLB'!$F$14:$CG$713,'ALL-GTK-SD-SMP-SMA-SMK-SLB'!AY$7,FALSE)</f>
        <v>3</v>
      </c>
      <c r="AY455" s="9">
        <f>VLOOKUP($E455,'ALL-GTK-SD-SMP-SMA-SMK-SLB'!$F$14:$CG$713,'ALL-GTK-SD-SMP-SMA-SMK-SLB'!AZ$7,FALSE)</f>
        <v>3</v>
      </c>
      <c r="AZ455" s="9">
        <f>VLOOKUP($E455,'ALL-GTK-SD-SMP-SMA-SMK-SLB'!$F$14:$CG$713,'ALL-GTK-SD-SMP-SMA-SMK-SLB'!BA$7,FALSE)</f>
        <v>1</v>
      </c>
      <c r="BA455" s="9">
        <f>VLOOKUP($E455,'ALL-GTK-SD-SMP-SMA-SMK-SLB'!$F$14:$CG$713,'ALL-GTK-SD-SMP-SMA-SMK-SLB'!BB$7,FALSE)</f>
        <v>0</v>
      </c>
      <c r="BB455" s="9">
        <f>VLOOKUP($E455,'ALL-GTK-SD-SMP-SMA-SMK-SLB'!$F$14:$CG$713,'ALL-GTK-SD-SMP-SMA-SMK-SLB'!BC$7,FALSE)</f>
        <v>0</v>
      </c>
      <c r="BC455" s="9">
        <f>VLOOKUP($E455,'ALL-GTK-SD-SMP-SMA-SMK-SLB'!$F$14:$CG$713,'ALL-GTK-SD-SMP-SMA-SMK-SLB'!BD$7,FALSE)</f>
        <v>0</v>
      </c>
      <c r="BD455" s="310">
        <f t="shared" si="236"/>
        <v>0</v>
      </c>
      <c r="BE455" s="310">
        <f t="shared" si="237"/>
        <v>1</v>
      </c>
      <c r="BF455" s="10">
        <f t="shared" si="238"/>
        <v>1</v>
      </c>
      <c r="BG455" s="311">
        <f t="shared" si="239"/>
        <v>4</v>
      </c>
      <c r="BH455" s="311">
        <f t="shared" si="240"/>
        <v>3</v>
      </c>
      <c r="BI455" s="10">
        <f t="shared" si="241"/>
        <v>7</v>
      </c>
      <c r="BJ455" s="44">
        <f t="shared" si="242"/>
        <v>4</v>
      </c>
      <c r="BK455" s="44">
        <f t="shared" si="243"/>
        <v>4</v>
      </c>
      <c r="BL455" s="11">
        <f t="shared" si="244"/>
        <v>8</v>
      </c>
      <c r="BM455" s="9">
        <f>VLOOKUP($E455,'ALL-GTK-SD-SMP-SMA-SMK-SLB'!$F$14:$CG$713,'ALL-GTK-SD-SMP-SMA-SMK-SLB'!BN$7,FALSE)</f>
        <v>1</v>
      </c>
      <c r="BN455" s="9">
        <f>VLOOKUP($E455,'ALL-GTK-SD-SMP-SMA-SMK-SLB'!$F$14:$CG$713,'ALL-GTK-SD-SMP-SMA-SMK-SLB'!BO$7,FALSE)</f>
        <v>0</v>
      </c>
      <c r="BO455" s="9">
        <f>VLOOKUP($E455,'ALL-GTK-SD-SMP-SMA-SMK-SLB'!$F$14:$CG$713,'ALL-GTK-SD-SMP-SMA-SMK-SLB'!BP$7,FALSE)</f>
        <v>0</v>
      </c>
      <c r="BP455" s="9">
        <f>VLOOKUP($E455,'ALL-GTK-SD-SMP-SMA-SMK-SLB'!$F$14:$CG$713,'ALL-GTK-SD-SMP-SMA-SMK-SLB'!BQ$7,FALSE)</f>
        <v>0</v>
      </c>
      <c r="BQ455" s="9">
        <f>VLOOKUP($E455,'ALL-GTK-SD-SMP-SMA-SMK-SLB'!$F$14:$CG$713,'ALL-GTK-SD-SMP-SMA-SMK-SLB'!BR$7,FALSE)</f>
        <v>0</v>
      </c>
      <c r="BR455" s="9">
        <f>VLOOKUP($E455,'ALL-GTK-SD-SMP-SMA-SMK-SLB'!$F$14:$CG$713,'ALL-GTK-SD-SMP-SMA-SMK-SLB'!BS$7,FALSE)</f>
        <v>0</v>
      </c>
      <c r="BS455" s="9">
        <f>VLOOKUP($E455,'ALL-GTK-SD-SMP-SMA-SMK-SLB'!$F$14:$CG$713,'ALL-GTK-SD-SMP-SMA-SMK-SLB'!BT$7,FALSE)</f>
        <v>0</v>
      </c>
      <c r="BT455" s="9">
        <f>VLOOKUP($E455,'ALL-GTK-SD-SMP-SMA-SMK-SLB'!$F$14:$CG$713,'ALL-GTK-SD-SMP-SMA-SMK-SLB'!BU$7,FALSE)</f>
        <v>0</v>
      </c>
      <c r="BU455" s="299">
        <f t="shared" si="245"/>
        <v>0</v>
      </c>
      <c r="BV455" s="299">
        <f t="shared" si="246"/>
        <v>0</v>
      </c>
      <c r="BW455" s="44">
        <f t="shared" si="247"/>
        <v>1</v>
      </c>
      <c r="BX455" s="44">
        <f t="shared" si="248"/>
        <v>0</v>
      </c>
      <c r="BY455" s="11">
        <f t="shared" si="249"/>
        <v>1</v>
      </c>
      <c r="BZ455" s="14">
        <f t="shared" si="250"/>
        <v>4</v>
      </c>
      <c r="CA455" s="14">
        <f t="shared" si="251"/>
        <v>4</v>
      </c>
      <c r="CB455" s="13">
        <f t="shared" si="252"/>
        <v>1</v>
      </c>
      <c r="CC455" s="13">
        <f t="shared" si="253"/>
        <v>0</v>
      </c>
      <c r="CD455" s="312">
        <f t="shared" si="254"/>
        <v>5</v>
      </c>
      <c r="CE455" s="312">
        <f t="shared" si="255"/>
        <v>4</v>
      </c>
      <c r="CF455" s="313">
        <f t="shared" si="256"/>
        <v>9</v>
      </c>
      <c r="CG455" s="302" t="str">
        <f t="shared" si="257"/>
        <v>OK</v>
      </c>
    </row>
    <row r="456" spans="1:85" ht="14.25" x14ac:dyDescent="0.25">
      <c r="A456" s="6">
        <v>444</v>
      </c>
      <c r="B456" s="495">
        <v>444</v>
      </c>
      <c r="C456" s="495" t="s">
        <v>6</v>
      </c>
      <c r="D456" s="496" t="s">
        <v>26</v>
      </c>
      <c r="E456" s="626">
        <v>20319165</v>
      </c>
      <c r="F456" s="627" t="s">
        <v>712</v>
      </c>
      <c r="G456" s="624" t="s">
        <v>52</v>
      </c>
      <c r="H456" s="9">
        <f>VLOOKUP($E456,'ALL-GTK-SD-SMP-SMA-SMK-SLB'!$F$14:$CG$713,'ALL-GTK-SD-SMP-SMA-SMK-SLB'!I$7,FALSE)</f>
        <v>0</v>
      </c>
      <c r="I456" s="9">
        <f>VLOOKUP($E456,'ALL-GTK-SD-SMP-SMA-SMK-SLB'!$F$14:$CG$713,'ALL-GTK-SD-SMP-SMA-SMK-SLB'!J$7,FALSE)</f>
        <v>0</v>
      </c>
      <c r="J456" s="9">
        <f>VLOOKUP($E456,'ALL-GTK-SD-SMP-SMA-SMK-SLB'!$F$14:$CG$713,'ALL-GTK-SD-SMP-SMA-SMK-SLB'!K$7,FALSE)</f>
        <v>0</v>
      </c>
      <c r="K456" s="9">
        <f>VLOOKUP($E456,'ALL-GTK-SD-SMP-SMA-SMK-SLB'!$F$14:$CG$713,'ALL-GTK-SD-SMP-SMA-SMK-SLB'!L$7,FALSE)</f>
        <v>0</v>
      </c>
      <c r="L456" s="9">
        <f>VLOOKUP($E456,'ALL-GTK-SD-SMP-SMA-SMK-SLB'!$F$14:$CG$713,'ALL-GTK-SD-SMP-SMA-SMK-SLB'!M$7,FALSE)</f>
        <v>0</v>
      </c>
      <c r="M456" s="9">
        <f>VLOOKUP($E456,'ALL-GTK-SD-SMP-SMA-SMK-SLB'!$F$14:$CG$713,'ALL-GTK-SD-SMP-SMA-SMK-SLB'!N$7,FALSE)</f>
        <v>3</v>
      </c>
      <c r="N456" s="9">
        <f>VLOOKUP($E456,'ALL-GTK-SD-SMP-SMA-SMK-SLB'!$F$14:$CG$713,'ALL-GTK-SD-SMP-SMA-SMK-SLB'!O$7,FALSE)</f>
        <v>0</v>
      </c>
      <c r="O456" s="9">
        <f>VLOOKUP($E456,'ALL-GTK-SD-SMP-SMA-SMK-SLB'!$F$14:$CG$713,'ALL-GTK-SD-SMP-SMA-SMK-SLB'!P$7,FALSE)</f>
        <v>3</v>
      </c>
      <c r="P456" s="299">
        <f t="shared" si="222"/>
        <v>0</v>
      </c>
      <c r="Q456" s="299">
        <f t="shared" si="223"/>
        <v>6</v>
      </c>
      <c r="R456" s="300">
        <f t="shared" si="224"/>
        <v>6</v>
      </c>
      <c r="S456" s="9">
        <f>VLOOKUP($E456,'ALL-GTK-SD-SMP-SMA-SMK-SLB'!$F$14:$CG$713,'ALL-GTK-SD-SMP-SMA-SMK-SLB'!T$7,FALSE)</f>
        <v>0</v>
      </c>
      <c r="T456" s="9">
        <f>VLOOKUP($E456,'ALL-GTK-SD-SMP-SMA-SMK-SLB'!$F$14:$CG$713,'ALL-GTK-SD-SMP-SMA-SMK-SLB'!U$7,FALSE)</f>
        <v>0</v>
      </c>
      <c r="U456" s="9">
        <f>VLOOKUP($E456,'ALL-GTK-SD-SMP-SMA-SMK-SLB'!$F$14:$CG$713,'ALL-GTK-SD-SMP-SMA-SMK-SLB'!V$7,FALSE)</f>
        <v>0</v>
      </c>
      <c r="V456" s="9">
        <f>VLOOKUP($E456,'ALL-GTK-SD-SMP-SMA-SMK-SLB'!$F$14:$CG$713,'ALL-GTK-SD-SMP-SMA-SMK-SLB'!W$7,FALSE)</f>
        <v>4</v>
      </c>
      <c r="W456" s="9">
        <f>VLOOKUP($E456,'ALL-GTK-SD-SMP-SMA-SMK-SLB'!$F$14:$CG$713,'ALL-GTK-SD-SMP-SMA-SMK-SLB'!X$7,FALSE)</f>
        <v>0</v>
      </c>
      <c r="X456" s="9">
        <f>VLOOKUP($E456,'ALL-GTK-SD-SMP-SMA-SMK-SLB'!$F$14:$CG$713,'ALL-GTK-SD-SMP-SMA-SMK-SLB'!Y$7,FALSE)</f>
        <v>0</v>
      </c>
      <c r="Y456" s="299">
        <f t="shared" si="225"/>
        <v>0</v>
      </c>
      <c r="Z456" s="299">
        <f t="shared" si="226"/>
        <v>4</v>
      </c>
      <c r="AA456" s="10">
        <f t="shared" si="227"/>
        <v>4</v>
      </c>
      <c r="AB456" s="44">
        <f t="shared" si="228"/>
        <v>0</v>
      </c>
      <c r="AC456" s="44">
        <f t="shared" si="229"/>
        <v>10</v>
      </c>
      <c r="AD456" s="11">
        <f t="shared" si="230"/>
        <v>10</v>
      </c>
      <c r="AE456" s="9">
        <f>VLOOKUP($E456,'ALL-GTK-SD-SMP-SMA-SMK-SLB'!$F$14:$CG$713,'ALL-GTK-SD-SMP-SMA-SMK-SLB'!AF$7,FALSE)</f>
        <v>0</v>
      </c>
      <c r="AF456" s="9">
        <f>VLOOKUP($E456,'ALL-GTK-SD-SMP-SMA-SMK-SLB'!$F$14:$CG$713,'ALL-GTK-SD-SMP-SMA-SMK-SLB'!AG$7,FALSE)</f>
        <v>5</v>
      </c>
      <c r="AG456" s="10">
        <f t="shared" si="231"/>
        <v>5</v>
      </c>
      <c r="AH456" s="9">
        <f>VLOOKUP($E456,'ALL-GTK-SD-SMP-SMA-SMK-SLB'!$F$14:$CG$713,'ALL-GTK-SD-SMP-SMA-SMK-SLB'!AI$7,FALSE)</f>
        <v>1</v>
      </c>
      <c r="AI456" s="9">
        <f>VLOOKUP($E456,'ALL-GTK-SD-SMP-SMA-SMK-SLB'!$F$14:$CG$713,'ALL-GTK-SD-SMP-SMA-SMK-SLB'!AJ$7,FALSE)</f>
        <v>4</v>
      </c>
      <c r="AJ456" s="10">
        <f t="shared" si="232"/>
        <v>5</v>
      </c>
      <c r="AK456" s="44">
        <f t="shared" si="233"/>
        <v>1</v>
      </c>
      <c r="AL456" s="44">
        <f t="shared" si="234"/>
        <v>9</v>
      </c>
      <c r="AM456" s="11">
        <f t="shared" si="235"/>
        <v>10</v>
      </c>
      <c r="AN456" s="299">
        <f>VLOOKUP($E456,'ALL-GTK-SD-SMP-SMA-SMK-SLB'!$F$14:$CG$713,'ALL-GTK-SD-SMP-SMA-SMK-SLB'!AO$7,FALSE)</f>
        <v>0</v>
      </c>
      <c r="AO456" s="299">
        <f>VLOOKUP($E456,'ALL-GTK-SD-SMP-SMA-SMK-SLB'!$F$14:$CG$713,'ALL-GTK-SD-SMP-SMA-SMK-SLB'!AP$7,FALSE)</f>
        <v>0</v>
      </c>
      <c r="AP456" s="9">
        <f>VLOOKUP($E456,'ALL-GTK-SD-SMP-SMA-SMK-SLB'!$F$14:$CG$713,'ALL-GTK-SD-SMP-SMA-SMK-SLB'!AQ$7,FALSE)</f>
        <v>0</v>
      </c>
      <c r="AQ456" s="9">
        <f>VLOOKUP($E456,'ALL-GTK-SD-SMP-SMA-SMK-SLB'!$F$14:$CG$713,'ALL-GTK-SD-SMP-SMA-SMK-SLB'!AR$7,FALSE)</f>
        <v>0</v>
      </c>
      <c r="AR456" s="9">
        <f>VLOOKUP($E456,'ALL-GTK-SD-SMP-SMA-SMK-SLB'!$F$14:$CG$713,'ALL-GTK-SD-SMP-SMA-SMK-SLB'!AS$7,FALSE)</f>
        <v>0</v>
      </c>
      <c r="AS456" s="9">
        <f>VLOOKUP($E456,'ALL-GTK-SD-SMP-SMA-SMK-SLB'!$F$14:$CG$713,'ALL-GTK-SD-SMP-SMA-SMK-SLB'!AT$7,FALSE)</f>
        <v>1</v>
      </c>
      <c r="AT456" s="9">
        <f>VLOOKUP($E456,'ALL-GTK-SD-SMP-SMA-SMK-SLB'!$F$14:$CG$713,'ALL-GTK-SD-SMP-SMA-SMK-SLB'!AU$7,FALSE)</f>
        <v>0</v>
      </c>
      <c r="AU456" s="9">
        <f>VLOOKUP($E456,'ALL-GTK-SD-SMP-SMA-SMK-SLB'!$F$14:$CG$713,'ALL-GTK-SD-SMP-SMA-SMK-SLB'!AV$7,FALSE)</f>
        <v>0</v>
      </c>
      <c r="AV456" s="9">
        <f>VLOOKUP($E456,'ALL-GTK-SD-SMP-SMA-SMK-SLB'!$F$14:$CG$713,'ALL-GTK-SD-SMP-SMA-SMK-SLB'!AW$7,FALSE)</f>
        <v>0</v>
      </c>
      <c r="AW456" s="9">
        <f>VLOOKUP($E456,'ALL-GTK-SD-SMP-SMA-SMK-SLB'!$F$14:$CG$713,'ALL-GTK-SD-SMP-SMA-SMK-SLB'!AX$7,FALSE)</f>
        <v>0</v>
      </c>
      <c r="AX456" s="9">
        <f>VLOOKUP($E456,'ALL-GTK-SD-SMP-SMA-SMK-SLB'!$F$14:$CG$713,'ALL-GTK-SD-SMP-SMA-SMK-SLB'!AY$7,FALSE)</f>
        <v>1</v>
      </c>
      <c r="AY456" s="9">
        <f>VLOOKUP($E456,'ALL-GTK-SD-SMP-SMA-SMK-SLB'!$F$14:$CG$713,'ALL-GTK-SD-SMP-SMA-SMK-SLB'!AZ$7,FALSE)</f>
        <v>8</v>
      </c>
      <c r="AZ456" s="9">
        <f>VLOOKUP($E456,'ALL-GTK-SD-SMP-SMA-SMK-SLB'!$F$14:$CG$713,'ALL-GTK-SD-SMP-SMA-SMK-SLB'!BA$7,FALSE)</f>
        <v>0</v>
      </c>
      <c r="BA456" s="9">
        <f>VLOOKUP($E456,'ALL-GTK-SD-SMP-SMA-SMK-SLB'!$F$14:$CG$713,'ALL-GTK-SD-SMP-SMA-SMK-SLB'!BB$7,FALSE)</f>
        <v>0</v>
      </c>
      <c r="BB456" s="9">
        <f>VLOOKUP($E456,'ALL-GTK-SD-SMP-SMA-SMK-SLB'!$F$14:$CG$713,'ALL-GTK-SD-SMP-SMA-SMK-SLB'!BC$7,FALSE)</f>
        <v>0</v>
      </c>
      <c r="BC456" s="9">
        <f>VLOOKUP($E456,'ALL-GTK-SD-SMP-SMA-SMK-SLB'!$F$14:$CG$713,'ALL-GTK-SD-SMP-SMA-SMK-SLB'!BD$7,FALSE)</f>
        <v>0</v>
      </c>
      <c r="BD456" s="310">
        <f t="shared" si="236"/>
        <v>0</v>
      </c>
      <c r="BE456" s="310">
        <f t="shared" si="237"/>
        <v>1</v>
      </c>
      <c r="BF456" s="10">
        <f t="shared" si="238"/>
        <v>1</v>
      </c>
      <c r="BG456" s="311">
        <f t="shared" si="239"/>
        <v>1</v>
      </c>
      <c r="BH456" s="311">
        <f t="shared" si="240"/>
        <v>8</v>
      </c>
      <c r="BI456" s="10">
        <f t="shared" si="241"/>
        <v>9</v>
      </c>
      <c r="BJ456" s="44">
        <f t="shared" si="242"/>
        <v>1</v>
      </c>
      <c r="BK456" s="44">
        <f t="shared" si="243"/>
        <v>9</v>
      </c>
      <c r="BL456" s="11">
        <f t="shared" si="244"/>
        <v>10</v>
      </c>
      <c r="BM456" s="9">
        <f>VLOOKUP($E456,'ALL-GTK-SD-SMP-SMA-SMK-SLB'!$F$14:$CG$713,'ALL-GTK-SD-SMP-SMA-SMK-SLB'!BN$7,FALSE)</f>
        <v>0</v>
      </c>
      <c r="BN456" s="9">
        <f>VLOOKUP($E456,'ALL-GTK-SD-SMP-SMA-SMK-SLB'!$F$14:$CG$713,'ALL-GTK-SD-SMP-SMA-SMK-SLB'!BO$7,FALSE)</f>
        <v>0</v>
      </c>
      <c r="BO456" s="9">
        <f>VLOOKUP($E456,'ALL-GTK-SD-SMP-SMA-SMK-SLB'!$F$14:$CG$713,'ALL-GTK-SD-SMP-SMA-SMK-SLB'!BP$7,FALSE)</f>
        <v>0</v>
      </c>
      <c r="BP456" s="9">
        <f>VLOOKUP($E456,'ALL-GTK-SD-SMP-SMA-SMK-SLB'!$F$14:$CG$713,'ALL-GTK-SD-SMP-SMA-SMK-SLB'!BQ$7,FALSE)</f>
        <v>0</v>
      </c>
      <c r="BQ456" s="9">
        <f>VLOOKUP($E456,'ALL-GTK-SD-SMP-SMA-SMK-SLB'!$F$14:$CG$713,'ALL-GTK-SD-SMP-SMA-SMK-SLB'!BR$7,FALSE)</f>
        <v>0</v>
      </c>
      <c r="BR456" s="9">
        <f>VLOOKUP($E456,'ALL-GTK-SD-SMP-SMA-SMK-SLB'!$F$14:$CG$713,'ALL-GTK-SD-SMP-SMA-SMK-SLB'!BS$7,FALSE)</f>
        <v>0</v>
      </c>
      <c r="BS456" s="9">
        <f>VLOOKUP($E456,'ALL-GTK-SD-SMP-SMA-SMK-SLB'!$F$14:$CG$713,'ALL-GTK-SD-SMP-SMA-SMK-SLB'!BT$7,FALSE)</f>
        <v>0</v>
      </c>
      <c r="BT456" s="9">
        <f>VLOOKUP($E456,'ALL-GTK-SD-SMP-SMA-SMK-SLB'!$F$14:$CG$713,'ALL-GTK-SD-SMP-SMA-SMK-SLB'!BU$7,FALSE)</f>
        <v>0</v>
      </c>
      <c r="BU456" s="299">
        <f t="shared" si="245"/>
        <v>0</v>
      </c>
      <c r="BV456" s="299">
        <f t="shared" si="246"/>
        <v>0</v>
      </c>
      <c r="BW456" s="44">
        <f t="shared" si="247"/>
        <v>0</v>
      </c>
      <c r="BX456" s="44">
        <f t="shared" si="248"/>
        <v>0</v>
      </c>
      <c r="BY456" s="11">
        <f t="shared" si="249"/>
        <v>0</v>
      </c>
      <c r="BZ456" s="14">
        <f t="shared" si="250"/>
        <v>0</v>
      </c>
      <c r="CA456" s="14">
        <f t="shared" si="251"/>
        <v>10</v>
      </c>
      <c r="CB456" s="13">
        <f t="shared" si="252"/>
        <v>0</v>
      </c>
      <c r="CC456" s="13">
        <f t="shared" si="253"/>
        <v>0</v>
      </c>
      <c r="CD456" s="312">
        <f t="shared" si="254"/>
        <v>0</v>
      </c>
      <c r="CE456" s="312">
        <f t="shared" si="255"/>
        <v>10</v>
      </c>
      <c r="CF456" s="313">
        <f t="shared" si="256"/>
        <v>10</v>
      </c>
      <c r="CG456" s="302" t="str">
        <f t="shared" si="257"/>
        <v>OK</v>
      </c>
    </row>
    <row r="457" spans="1:85" ht="14.25" x14ac:dyDescent="0.25">
      <c r="A457" s="6">
        <v>445</v>
      </c>
      <c r="B457" s="495">
        <v>445</v>
      </c>
      <c r="C457" s="495" t="s">
        <v>6</v>
      </c>
      <c r="D457" s="496" t="s">
        <v>26</v>
      </c>
      <c r="E457" s="626">
        <v>20319277</v>
      </c>
      <c r="F457" s="627" t="s">
        <v>713</v>
      </c>
      <c r="G457" s="624" t="s">
        <v>52</v>
      </c>
      <c r="H457" s="9">
        <f>VLOOKUP($E457,'ALL-GTK-SD-SMP-SMA-SMK-SLB'!$F$14:$CG$713,'ALL-GTK-SD-SMP-SMA-SMK-SLB'!I$7,FALSE)</f>
        <v>0</v>
      </c>
      <c r="I457" s="9">
        <f>VLOOKUP($E457,'ALL-GTK-SD-SMP-SMA-SMK-SLB'!$F$14:$CG$713,'ALL-GTK-SD-SMP-SMA-SMK-SLB'!J$7,FALSE)</f>
        <v>0</v>
      </c>
      <c r="J457" s="9">
        <f>VLOOKUP($E457,'ALL-GTK-SD-SMP-SMA-SMK-SLB'!$F$14:$CG$713,'ALL-GTK-SD-SMP-SMA-SMK-SLB'!K$7,FALSE)</f>
        <v>0</v>
      </c>
      <c r="K457" s="9">
        <f>VLOOKUP($E457,'ALL-GTK-SD-SMP-SMA-SMK-SLB'!$F$14:$CG$713,'ALL-GTK-SD-SMP-SMA-SMK-SLB'!L$7,FALSE)</f>
        <v>0</v>
      </c>
      <c r="L457" s="9">
        <f>VLOOKUP($E457,'ALL-GTK-SD-SMP-SMA-SMK-SLB'!$F$14:$CG$713,'ALL-GTK-SD-SMP-SMA-SMK-SLB'!M$7,FALSE)</f>
        <v>0</v>
      </c>
      <c r="M457" s="9">
        <f>VLOOKUP($E457,'ALL-GTK-SD-SMP-SMA-SMK-SLB'!$F$14:$CG$713,'ALL-GTK-SD-SMP-SMA-SMK-SLB'!N$7,FALSE)</f>
        <v>2</v>
      </c>
      <c r="N457" s="9">
        <f>VLOOKUP($E457,'ALL-GTK-SD-SMP-SMA-SMK-SLB'!$F$14:$CG$713,'ALL-GTK-SD-SMP-SMA-SMK-SLB'!O$7,FALSE)</f>
        <v>2</v>
      </c>
      <c r="O457" s="9">
        <f>VLOOKUP($E457,'ALL-GTK-SD-SMP-SMA-SMK-SLB'!$F$14:$CG$713,'ALL-GTK-SD-SMP-SMA-SMK-SLB'!P$7,FALSE)</f>
        <v>2</v>
      </c>
      <c r="P457" s="299">
        <f t="shared" si="222"/>
        <v>2</v>
      </c>
      <c r="Q457" s="299">
        <f t="shared" si="223"/>
        <v>4</v>
      </c>
      <c r="R457" s="300">
        <f t="shared" si="224"/>
        <v>6</v>
      </c>
      <c r="S457" s="9">
        <f>VLOOKUP($E457,'ALL-GTK-SD-SMP-SMA-SMK-SLB'!$F$14:$CG$713,'ALL-GTK-SD-SMP-SMA-SMK-SLB'!T$7,FALSE)</f>
        <v>0</v>
      </c>
      <c r="T457" s="9">
        <f>VLOOKUP($E457,'ALL-GTK-SD-SMP-SMA-SMK-SLB'!$F$14:$CG$713,'ALL-GTK-SD-SMP-SMA-SMK-SLB'!U$7,FALSE)</f>
        <v>0</v>
      </c>
      <c r="U457" s="9">
        <f>VLOOKUP($E457,'ALL-GTK-SD-SMP-SMA-SMK-SLB'!$F$14:$CG$713,'ALL-GTK-SD-SMP-SMA-SMK-SLB'!V$7,FALSE)</f>
        <v>0</v>
      </c>
      <c r="V457" s="9">
        <f>VLOOKUP($E457,'ALL-GTK-SD-SMP-SMA-SMK-SLB'!$F$14:$CG$713,'ALL-GTK-SD-SMP-SMA-SMK-SLB'!W$7,FALSE)</f>
        <v>0</v>
      </c>
      <c r="W457" s="9">
        <f>VLOOKUP($E457,'ALL-GTK-SD-SMP-SMA-SMK-SLB'!$F$14:$CG$713,'ALL-GTK-SD-SMP-SMA-SMK-SLB'!X$7,FALSE)</f>
        <v>2</v>
      </c>
      <c r="X457" s="9">
        <f>VLOOKUP($E457,'ALL-GTK-SD-SMP-SMA-SMK-SLB'!$F$14:$CG$713,'ALL-GTK-SD-SMP-SMA-SMK-SLB'!Y$7,FALSE)</f>
        <v>1</v>
      </c>
      <c r="Y457" s="299">
        <f t="shared" si="225"/>
        <v>2</v>
      </c>
      <c r="Z457" s="299">
        <f t="shared" si="226"/>
        <v>1</v>
      </c>
      <c r="AA457" s="10">
        <f t="shared" si="227"/>
        <v>3</v>
      </c>
      <c r="AB457" s="44">
        <f t="shared" si="228"/>
        <v>4</v>
      </c>
      <c r="AC457" s="44">
        <f t="shared" si="229"/>
        <v>5</v>
      </c>
      <c r="AD457" s="11">
        <f t="shared" si="230"/>
        <v>9</v>
      </c>
      <c r="AE457" s="9">
        <f>VLOOKUP($E457,'ALL-GTK-SD-SMP-SMA-SMK-SLB'!$F$14:$CG$713,'ALL-GTK-SD-SMP-SMA-SMK-SLB'!AF$7,FALSE)</f>
        <v>1</v>
      </c>
      <c r="AF457" s="9">
        <f>VLOOKUP($E457,'ALL-GTK-SD-SMP-SMA-SMK-SLB'!$F$14:$CG$713,'ALL-GTK-SD-SMP-SMA-SMK-SLB'!AG$7,FALSE)</f>
        <v>3</v>
      </c>
      <c r="AG457" s="10">
        <f t="shared" si="231"/>
        <v>4</v>
      </c>
      <c r="AH457" s="9">
        <f>VLOOKUP($E457,'ALL-GTK-SD-SMP-SMA-SMK-SLB'!$F$14:$CG$713,'ALL-GTK-SD-SMP-SMA-SMK-SLB'!AI$7,FALSE)</f>
        <v>3</v>
      </c>
      <c r="AI457" s="9">
        <f>VLOOKUP($E457,'ALL-GTK-SD-SMP-SMA-SMK-SLB'!$F$14:$CG$713,'ALL-GTK-SD-SMP-SMA-SMK-SLB'!AJ$7,FALSE)</f>
        <v>2</v>
      </c>
      <c r="AJ457" s="10">
        <f t="shared" si="232"/>
        <v>5</v>
      </c>
      <c r="AK457" s="44">
        <f t="shared" si="233"/>
        <v>4</v>
      </c>
      <c r="AL457" s="44">
        <f t="shared" si="234"/>
        <v>5</v>
      </c>
      <c r="AM457" s="11">
        <f t="shared" si="235"/>
        <v>9</v>
      </c>
      <c r="AN457" s="299">
        <f>VLOOKUP($E457,'ALL-GTK-SD-SMP-SMA-SMK-SLB'!$F$14:$CG$713,'ALL-GTK-SD-SMP-SMA-SMK-SLB'!AO$7,FALSE)</f>
        <v>0</v>
      </c>
      <c r="AO457" s="299">
        <f>VLOOKUP($E457,'ALL-GTK-SD-SMP-SMA-SMK-SLB'!$F$14:$CG$713,'ALL-GTK-SD-SMP-SMA-SMK-SLB'!AP$7,FALSE)</f>
        <v>0</v>
      </c>
      <c r="AP457" s="9">
        <f>VLOOKUP($E457,'ALL-GTK-SD-SMP-SMA-SMK-SLB'!$F$14:$CG$713,'ALL-GTK-SD-SMP-SMA-SMK-SLB'!AQ$7,FALSE)</f>
        <v>0</v>
      </c>
      <c r="AQ457" s="9">
        <f>VLOOKUP($E457,'ALL-GTK-SD-SMP-SMA-SMK-SLB'!$F$14:$CG$713,'ALL-GTK-SD-SMP-SMA-SMK-SLB'!AR$7,FALSE)</f>
        <v>0</v>
      </c>
      <c r="AR457" s="9">
        <f>VLOOKUP($E457,'ALL-GTK-SD-SMP-SMA-SMK-SLB'!$F$14:$CG$713,'ALL-GTK-SD-SMP-SMA-SMK-SLB'!AS$7,FALSE)</f>
        <v>0</v>
      </c>
      <c r="AS457" s="9">
        <f>VLOOKUP($E457,'ALL-GTK-SD-SMP-SMA-SMK-SLB'!$F$14:$CG$713,'ALL-GTK-SD-SMP-SMA-SMK-SLB'!AT$7,FALSE)</f>
        <v>0</v>
      </c>
      <c r="AT457" s="9">
        <f>VLOOKUP($E457,'ALL-GTK-SD-SMP-SMA-SMK-SLB'!$F$14:$CG$713,'ALL-GTK-SD-SMP-SMA-SMK-SLB'!AU$7,FALSE)</f>
        <v>0</v>
      </c>
      <c r="AU457" s="9">
        <f>VLOOKUP($E457,'ALL-GTK-SD-SMP-SMA-SMK-SLB'!$F$14:$CG$713,'ALL-GTK-SD-SMP-SMA-SMK-SLB'!AV$7,FALSE)</f>
        <v>0</v>
      </c>
      <c r="AV457" s="9">
        <f>VLOOKUP($E457,'ALL-GTK-SD-SMP-SMA-SMK-SLB'!$F$14:$CG$713,'ALL-GTK-SD-SMP-SMA-SMK-SLB'!AW$7,FALSE)</f>
        <v>0</v>
      </c>
      <c r="AW457" s="9">
        <f>VLOOKUP($E457,'ALL-GTK-SD-SMP-SMA-SMK-SLB'!$F$14:$CG$713,'ALL-GTK-SD-SMP-SMA-SMK-SLB'!AX$7,FALSE)</f>
        <v>0</v>
      </c>
      <c r="AX457" s="9">
        <f>VLOOKUP($E457,'ALL-GTK-SD-SMP-SMA-SMK-SLB'!$F$14:$CG$713,'ALL-GTK-SD-SMP-SMA-SMK-SLB'!AY$7,FALSE)</f>
        <v>4</v>
      </c>
      <c r="AY457" s="9">
        <f>VLOOKUP($E457,'ALL-GTK-SD-SMP-SMA-SMK-SLB'!$F$14:$CG$713,'ALL-GTK-SD-SMP-SMA-SMK-SLB'!AZ$7,FALSE)</f>
        <v>5</v>
      </c>
      <c r="AZ457" s="9">
        <f>VLOOKUP($E457,'ALL-GTK-SD-SMP-SMA-SMK-SLB'!$F$14:$CG$713,'ALL-GTK-SD-SMP-SMA-SMK-SLB'!BA$7,FALSE)</f>
        <v>0</v>
      </c>
      <c r="BA457" s="9">
        <f>VLOOKUP($E457,'ALL-GTK-SD-SMP-SMA-SMK-SLB'!$F$14:$CG$713,'ALL-GTK-SD-SMP-SMA-SMK-SLB'!BB$7,FALSE)</f>
        <v>0</v>
      </c>
      <c r="BB457" s="9">
        <f>VLOOKUP($E457,'ALL-GTK-SD-SMP-SMA-SMK-SLB'!$F$14:$CG$713,'ALL-GTK-SD-SMP-SMA-SMK-SLB'!BC$7,FALSE)</f>
        <v>0</v>
      </c>
      <c r="BC457" s="9">
        <f>VLOOKUP($E457,'ALL-GTK-SD-SMP-SMA-SMK-SLB'!$F$14:$CG$713,'ALL-GTK-SD-SMP-SMA-SMK-SLB'!BD$7,FALSE)</f>
        <v>0</v>
      </c>
      <c r="BD457" s="310">
        <f t="shared" si="236"/>
        <v>0</v>
      </c>
      <c r="BE457" s="310">
        <f t="shared" si="237"/>
        <v>0</v>
      </c>
      <c r="BF457" s="10">
        <f t="shared" si="238"/>
        <v>0</v>
      </c>
      <c r="BG457" s="311">
        <f t="shared" si="239"/>
        <v>4</v>
      </c>
      <c r="BH457" s="311">
        <f t="shared" si="240"/>
        <v>5</v>
      </c>
      <c r="BI457" s="10">
        <f t="shared" si="241"/>
        <v>9</v>
      </c>
      <c r="BJ457" s="44">
        <f t="shared" si="242"/>
        <v>4</v>
      </c>
      <c r="BK457" s="44">
        <f t="shared" si="243"/>
        <v>5</v>
      </c>
      <c r="BL457" s="11">
        <f t="shared" si="244"/>
        <v>9</v>
      </c>
      <c r="BM457" s="9">
        <f>VLOOKUP($E457,'ALL-GTK-SD-SMP-SMA-SMK-SLB'!$F$14:$CG$713,'ALL-GTK-SD-SMP-SMA-SMK-SLB'!BN$7,FALSE)</f>
        <v>0</v>
      </c>
      <c r="BN457" s="9">
        <f>VLOOKUP($E457,'ALL-GTK-SD-SMP-SMA-SMK-SLB'!$F$14:$CG$713,'ALL-GTK-SD-SMP-SMA-SMK-SLB'!BO$7,FALSE)</f>
        <v>0</v>
      </c>
      <c r="BO457" s="9">
        <f>VLOOKUP($E457,'ALL-GTK-SD-SMP-SMA-SMK-SLB'!$F$14:$CG$713,'ALL-GTK-SD-SMP-SMA-SMK-SLB'!BP$7,FALSE)</f>
        <v>0</v>
      </c>
      <c r="BP457" s="9">
        <f>VLOOKUP($E457,'ALL-GTK-SD-SMP-SMA-SMK-SLB'!$F$14:$CG$713,'ALL-GTK-SD-SMP-SMA-SMK-SLB'!BQ$7,FALSE)</f>
        <v>0</v>
      </c>
      <c r="BQ457" s="9">
        <f>VLOOKUP($E457,'ALL-GTK-SD-SMP-SMA-SMK-SLB'!$F$14:$CG$713,'ALL-GTK-SD-SMP-SMA-SMK-SLB'!BR$7,FALSE)</f>
        <v>0</v>
      </c>
      <c r="BR457" s="9">
        <f>VLOOKUP($E457,'ALL-GTK-SD-SMP-SMA-SMK-SLB'!$F$14:$CG$713,'ALL-GTK-SD-SMP-SMA-SMK-SLB'!BS$7,FALSE)</f>
        <v>0</v>
      </c>
      <c r="BS457" s="9">
        <f>VLOOKUP($E457,'ALL-GTK-SD-SMP-SMA-SMK-SLB'!$F$14:$CG$713,'ALL-GTK-SD-SMP-SMA-SMK-SLB'!BT$7,FALSE)</f>
        <v>1</v>
      </c>
      <c r="BT457" s="9">
        <f>VLOOKUP($E457,'ALL-GTK-SD-SMP-SMA-SMK-SLB'!$F$14:$CG$713,'ALL-GTK-SD-SMP-SMA-SMK-SLB'!BU$7,FALSE)</f>
        <v>0</v>
      </c>
      <c r="BU457" s="299">
        <f t="shared" si="245"/>
        <v>1</v>
      </c>
      <c r="BV457" s="299">
        <f t="shared" si="246"/>
        <v>0</v>
      </c>
      <c r="BW457" s="44">
        <f t="shared" si="247"/>
        <v>1</v>
      </c>
      <c r="BX457" s="44">
        <f t="shared" si="248"/>
        <v>0</v>
      </c>
      <c r="BY457" s="11">
        <f t="shared" si="249"/>
        <v>1</v>
      </c>
      <c r="BZ457" s="14">
        <f t="shared" si="250"/>
        <v>4</v>
      </c>
      <c r="CA457" s="14">
        <f t="shared" si="251"/>
        <v>5</v>
      </c>
      <c r="CB457" s="13">
        <f t="shared" si="252"/>
        <v>1</v>
      </c>
      <c r="CC457" s="13">
        <f t="shared" si="253"/>
        <v>0</v>
      </c>
      <c r="CD457" s="312">
        <f t="shared" si="254"/>
        <v>5</v>
      </c>
      <c r="CE457" s="312">
        <f t="shared" si="255"/>
        <v>5</v>
      </c>
      <c r="CF457" s="313">
        <f t="shared" si="256"/>
        <v>10</v>
      </c>
      <c r="CG457" s="302" t="str">
        <f t="shared" si="257"/>
        <v>OK</v>
      </c>
    </row>
    <row r="458" spans="1:85" ht="14.25" x14ac:dyDescent="0.25">
      <c r="A458" s="6">
        <v>446</v>
      </c>
      <c r="B458" s="495">
        <v>446</v>
      </c>
      <c r="C458" s="495" t="s">
        <v>6</v>
      </c>
      <c r="D458" s="496" t="s">
        <v>26</v>
      </c>
      <c r="E458" s="626">
        <v>20319260</v>
      </c>
      <c r="F458" s="627" t="s">
        <v>714</v>
      </c>
      <c r="G458" s="624" t="s">
        <v>52</v>
      </c>
      <c r="H458" s="9">
        <f>VLOOKUP($E458,'ALL-GTK-SD-SMP-SMA-SMK-SLB'!$F$14:$CG$713,'ALL-GTK-SD-SMP-SMA-SMK-SLB'!I$7,FALSE)</f>
        <v>1</v>
      </c>
      <c r="I458" s="9">
        <f>VLOOKUP($E458,'ALL-GTK-SD-SMP-SMA-SMK-SLB'!$F$14:$CG$713,'ALL-GTK-SD-SMP-SMA-SMK-SLB'!J$7,FALSE)</f>
        <v>0</v>
      </c>
      <c r="J458" s="9">
        <f>VLOOKUP($E458,'ALL-GTK-SD-SMP-SMA-SMK-SLB'!$F$14:$CG$713,'ALL-GTK-SD-SMP-SMA-SMK-SLB'!K$7,FALSE)</f>
        <v>0</v>
      </c>
      <c r="K458" s="9">
        <f>VLOOKUP($E458,'ALL-GTK-SD-SMP-SMA-SMK-SLB'!$F$14:$CG$713,'ALL-GTK-SD-SMP-SMA-SMK-SLB'!L$7,FALSE)</f>
        <v>0</v>
      </c>
      <c r="L458" s="9">
        <f>VLOOKUP($E458,'ALL-GTK-SD-SMP-SMA-SMK-SLB'!$F$14:$CG$713,'ALL-GTK-SD-SMP-SMA-SMK-SLB'!M$7,FALSE)</f>
        <v>1</v>
      </c>
      <c r="M458" s="9">
        <f>VLOOKUP($E458,'ALL-GTK-SD-SMP-SMA-SMK-SLB'!$F$14:$CG$713,'ALL-GTK-SD-SMP-SMA-SMK-SLB'!N$7,FALSE)</f>
        <v>1</v>
      </c>
      <c r="N458" s="9">
        <f>VLOOKUP($E458,'ALL-GTK-SD-SMP-SMA-SMK-SLB'!$F$14:$CG$713,'ALL-GTK-SD-SMP-SMA-SMK-SLB'!O$7,FALSE)</f>
        <v>1</v>
      </c>
      <c r="O458" s="9">
        <f>VLOOKUP($E458,'ALL-GTK-SD-SMP-SMA-SMK-SLB'!$F$14:$CG$713,'ALL-GTK-SD-SMP-SMA-SMK-SLB'!P$7,FALSE)</f>
        <v>2</v>
      </c>
      <c r="P458" s="299">
        <f t="shared" si="222"/>
        <v>3</v>
      </c>
      <c r="Q458" s="299">
        <f t="shared" si="223"/>
        <v>3</v>
      </c>
      <c r="R458" s="300">
        <f t="shared" si="224"/>
        <v>6</v>
      </c>
      <c r="S458" s="9">
        <f>VLOOKUP($E458,'ALL-GTK-SD-SMP-SMA-SMK-SLB'!$F$14:$CG$713,'ALL-GTK-SD-SMP-SMA-SMK-SLB'!T$7,FALSE)</f>
        <v>0</v>
      </c>
      <c r="T458" s="9">
        <f>VLOOKUP($E458,'ALL-GTK-SD-SMP-SMA-SMK-SLB'!$F$14:$CG$713,'ALL-GTK-SD-SMP-SMA-SMK-SLB'!U$7,FALSE)</f>
        <v>0</v>
      </c>
      <c r="U458" s="9">
        <f>VLOOKUP($E458,'ALL-GTK-SD-SMP-SMA-SMK-SLB'!$F$14:$CG$713,'ALL-GTK-SD-SMP-SMA-SMK-SLB'!V$7,FALSE)</f>
        <v>1</v>
      </c>
      <c r="V458" s="9">
        <f>VLOOKUP($E458,'ALL-GTK-SD-SMP-SMA-SMK-SLB'!$F$14:$CG$713,'ALL-GTK-SD-SMP-SMA-SMK-SLB'!W$7,FALSE)</f>
        <v>0</v>
      </c>
      <c r="W458" s="9">
        <f>VLOOKUP($E458,'ALL-GTK-SD-SMP-SMA-SMK-SLB'!$F$14:$CG$713,'ALL-GTK-SD-SMP-SMA-SMK-SLB'!X$7,FALSE)</f>
        <v>1</v>
      </c>
      <c r="X458" s="9">
        <f>VLOOKUP($E458,'ALL-GTK-SD-SMP-SMA-SMK-SLB'!$F$14:$CG$713,'ALL-GTK-SD-SMP-SMA-SMK-SLB'!Y$7,FALSE)</f>
        <v>1</v>
      </c>
      <c r="Y458" s="299">
        <f t="shared" si="225"/>
        <v>2</v>
      </c>
      <c r="Z458" s="299">
        <f t="shared" si="226"/>
        <v>1</v>
      </c>
      <c r="AA458" s="10">
        <f t="shared" si="227"/>
        <v>3</v>
      </c>
      <c r="AB458" s="44">
        <f t="shared" si="228"/>
        <v>5</v>
      </c>
      <c r="AC458" s="44">
        <f t="shared" si="229"/>
        <v>4</v>
      </c>
      <c r="AD458" s="11">
        <f t="shared" si="230"/>
        <v>9</v>
      </c>
      <c r="AE458" s="9">
        <f>VLOOKUP($E458,'ALL-GTK-SD-SMP-SMA-SMK-SLB'!$F$14:$CG$713,'ALL-GTK-SD-SMP-SMA-SMK-SLB'!AF$7,FALSE)</f>
        <v>4</v>
      </c>
      <c r="AF458" s="9">
        <f>VLOOKUP($E458,'ALL-GTK-SD-SMP-SMA-SMK-SLB'!$F$14:$CG$713,'ALL-GTK-SD-SMP-SMA-SMK-SLB'!AG$7,FALSE)</f>
        <v>1</v>
      </c>
      <c r="AG458" s="10">
        <f t="shared" si="231"/>
        <v>5</v>
      </c>
      <c r="AH458" s="9">
        <f>VLOOKUP($E458,'ALL-GTK-SD-SMP-SMA-SMK-SLB'!$F$14:$CG$713,'ALL-GTK-SD-SMP-SMA-SMK-SLB'!AI$7,FALSE)</f>
        <v>1</v>
      </c>
      <c r="AI458" s="9">
        <f>VLOOKUP($E458,'ALL-GTK-SD-SMP-SMA-SMK-SLB'!$F$14:$CG$713,'ALL-GTK-SD-SMP-SMA-SMK-SLB'!AJ$7,FALSE)</f>
        <v>3</v>
      </c>
      <c r="AJ458" s="10">
        <f t="shared" si="232"/>
        <v>4</v>
      </c>
      <c r="AK458" s="44">
        <f t="shared" si="233"/>
        <v>5</v>
      </c>
      <c r="AL458" s="44">
        <f t="shared" si="234"/>
        <v>4</v>
      </c>
      <c r="AM458" s="11">
        <f t="shared" si="235"/>
        <v>9</v>
      </c>
      <c r="AN458" s="299">
        <f>VLOOKUP($E458,'ALL-GTK-SD-SMP-SMA-SMK-SLB'!$F$14:$CG$713,'ALL-GTK-SD-SMP-SMA-SMK-SLB'!AO$7,FALSE)</f>
        <v>0</v>
      </c>
      <c r="AO458" s="299">
        <f>VLOOKUP($E458,'ALL-GTK-SD-SMP-SMA-SMK-SLB'!$F$14:$CG$713,'ALL-GTK-SD-SMP-SMA-SMK-SLB'!AP$7,FALSE)</f>
        <v>0</v>
      </c>
      <c r="AP458" s="9">
        <f>VLOOKUP($E458,'ALL-GTK-SD-SMP-SMA-SMK-SLB'!$F$14:$CG$713,'ALL-GTK-SD-SMP-SMA-SMK-SLB'!AQ$7,FALSE)</f>
        <v>0</v>
      </c>
      <c r="AQ458" s="9">
        <f>VLOOKUP($E458,'ALL-GTK-SD-SMP-SMA-SMK-SLB'!$F$14:$CG$713,'ALL-GTK-SD-SMP-SMA-SMK-SLB'!AR$7,FALSE)</f>
        <v>0</v>
      </c>
      <c r="AR458" s="9">
        <f>VLOOKUP($E458,'ALL-GTK-SD-SMP-SMA-SMK-SLB'!$F$14:$CG$713,'ALL-GTK-SD-SMP-SMA-SMK-SLB'!AS$7,FALSE)</f>
        <v>0</v>
      </c>
      <c r="AS458" s="9">
        <f>VLOOKUP($E458,'ALL-GTK-SD-SMP-SMA-SMK-SLB'!$F$14:$CG$713,'ALL-GTK-SD-SMP-SMA-SMK-SLB'!AT$7,FALSE)</f>
        <v>0</v>
      </c>
      <c r="AT458" s="9">
        <f>VLOOKUP($E458,'ALL-GTK-SD-SMP-SMA-SMK-SLB'!$F$14:$CG$713,'ALL-GTK-SD-SMP-SMA-SMK-SLB'!AU$7,FALSE)</f>
        <v>0</v>
      </c>
      <c r="AU458" s="9">
        <f>VLOOKUP($E458,'ALL-GTK-SD-SMP-SMA-SMK-SLB'!$F$14:$CG$713,'ALL-GTK-SD-SMP-SMA-SMK-SLB'!AV$7,FALSE)</f>
        <v>0</v>
      </c>
      <c r="AV458" s="9">
        <f>VLOOKUP($E458,'ALL-GTK-SD-SMP-SMA-SMK-SLB'!$F$14:$CG$713,'ALL-GTK-SD-SMP-SMA-SMK-SLB'!AW$7,FALSE)</f>
        <v>0</v>
      </c>
      <c r="AW458" s="9">
        <f>VLOOKUP($E458,'ALL-GTK-SD-SMP-SMA-SMK-SLB'!$F$14:$CG$713,'ALL-GTK-SD-SMP-SMA-SMK-SLB'!AX$7,FALSE)</f>
        <v>0</v>
      </c>
      <c r="AX458" s="9">
        <f>VLOOKUP($E458,'ALL-GTK-SD-SMP-SMA-SMK-SLB'!$F$14:$CG$713,'ALL-GTK-SD-SMP-SMA-SMK-SLB'!AY$7,FALSE)</f>
        <v>5</v>
      </c>
      <c r="AY458" s="9">
        <f>VLOOKUP($E458,'ALL-GTK-SD-SMP-SMA-SMK-SLB'!$F$14:$CG$713,'ALL-GTK-SD-SMP-SMA-SMK-SLB'!AZ$7,FALSE)</f>
        <v>4</v>
      </c>
      <c r="AZ458" s="9">
        <f>VLOOKUP($E458,'ALL-GTK-SD-SMP-SMA-SMK-SLB'!$F$14:$CG$713,'ALL-GTK-SD-SMP-SMA-SMK-SLB'!BA$7,FALSE)</f>
        <v>0</v>
      </c>
      <c r="BA458" s="9">
        <f>VLOOKUP($E458,'ALL-GTK-SD-SMP-SMA-SMK-SLB'!$F$14:$CG$713,'ALL-GTK-SD-SMP-SMA-SMK-SLB'!BB$7,FALSE)</f>
        <v>0</v>
      </c>
      <c r="BB458" s="9">
        <f>VLOOKUP($E458,'ALL-GTK-SD-SMP-SMA-SMK-SLB'!$F$14:$CG$713,'ALL-GTK-SD-SMP-SMA-SMK-SLB'!BC$7,FALSE)</f>
        <v>0</v>
      </c>
      <c r="BC458" s="9">
        <f>VLOOKUP($E458,'ALL-GTK-SD-SMP-SMA-SMK-SLB'!$F$14:$CG$713,'ALL-GTK-SD-SMP-SMA-SMK-SLB'!BD$7,FALSE)</f>
        <v>0</v>
      </c>
      <c r="BD458" s="310">
        <f t="shared" si="236"/>
        <v>0</v>
      </c>
      <c r="BE458" s="310">
        <f t="shared" si="237"/>
        <v>0</v>
      </c>
      <c r="BF458" s="10">
        <f t="shared" si="238"/>
        <v>0</v>
      </c>
      <c r="BG458" s="311">
        <f t="shared" si="239"/>
        <v>5</v>
      </c>
      <c r="BH458" s="311">
        <f t="shared" si="240"/>
        <v>4</v>
      </c>
      <c r="BI458" s="10">
        <f t="shared" si="241"/>
        <v>9</v>
      </c>
      <c r="BJ458" s="44">
        <f t="shared" si="242"/>
        <v>5</v>
      </c>
      <c r="BK458" s="44">
        <f t="shared" si="243"/>
        <v>4</v>
      </c>
      <c r="BL458" s="11">
        <f t="shared" si="244"/>
        <v>9</v>
      </c>
      <c r="BM458" s="9">
        <f>VLOOKUP($E458,'ALL-GTK-SD-SMP-SMA-SMK-SLB'!$F$14:$CG$713,'ALL-GTK-SD-SMP-SMA-SMK-SLB'!BN$7,FALSE)</f>
        <v>0</v>
      </c>
      <c r="BN458" s="9">
        <f>VLOOKUP($E458,'ALL-GTK-SD-SMP-SMA-SMK-SLB'!$F$14:$CG$713,'ALL-GTK-SD-SMP-SMA-SMK-SLB'!BO$7,FALSE)</f>
        <v>0</v>
      </c>
      <c r="BO458" s="9">
        <f>VLOOKUP($E458,'ALL-GTK-SD-SMP-SMA-SMK-SLB'!$F$14:$CG$713,'ALL-GTK-SD-SMP-SMA-SMK-SLB'!BP$7,FALSE)</f>
        <v>0</v>
      </c>
      <c r="BP458" s="9">
        <f>VLOOKUP($E458,'ALL-GTK-SD-SMP-SMA-SMK-SLB'!$F$14:$CG$713,'ALL-GTK-SD-SMP-SMA-SMK-SLB'!BQ$7,FALSE)</f>
        <v>0</v>
      </c>
      <c r="BQ458" s="9">
        <f>VLOOKUP($E458,'ALL-GTK-SD-SMP-SMA-SMK-SLB'!$F$14:$CG$713,'ALL-GTK-SD-SMP-SMA-SMK-SLB'!BR$7,FALSE)</f>
        <v>0</v>
      </c>
      <c r="BR458" s="9">
        <f>VLOOKUP($E458,'ALL-GTK-SD-SMP-SMA-SMK-SLB'!$F$14:$CG$713,'ALL-GTK-SD-SMP-SMA-SMK-SLB'!BS$7,FALSE)</f>
        <v>0</v>
      </c>
      <c r="BS458" s="9">
        <f>VLOOKUP($E458,'ALL-GTK-SD-SMP-SMA-SMK-SLB'!$F$14:$CG$713,'ALL-GTK-SD-SMP-SMA-SMK-SLB'!BT$7,FALSE)</f>
        <v>0</v>
      </c>
      <c r="BT458" s="9">
        <f>VLOOKUP($E458,'ALL-GTK-SD-SMP-SMA-SMK-SLB'!$F$14:$CG$713,'ALL-GTK-SD-SMP-SMA-SMK-SLB'!BU$7,FALSE)</f>
        <v>0</v>
      </c>
      <c r="BU458" s="299">
        <f t="shared" si="245"/>
        <v>0</v>
      </c>
      <c r="BV458" s="299">
        <f t="shared" si="246"/>
        <v>0</v>
      </c>
      <c r="BW458" s="44">
        <f t="shared" si="247"/>
        <v>0</v>
      </c>
      <c r="BX458" s="44">
        <f t="shared" si="248"/>
        <v>0</v>
      </c>
      <c r="BY458" s="11">
        <f t="shared" si="249"/>
        <v>0</v>
      </c>
      <c r="BZ458" s="14">
        <f t="shared" si="250"/>
        <v>5</v>
      </c>
      <c r="CA458" s="14">
        <f t="shared" si="251"/>
        <v>4</v>
      </c>
      <c r="CB458" s="13">
        <f t="shared" si="252"/>
        <v>0</v>
      </c>
      <c r="CC458" s="13">
        <f t="shared" si="253"/>
        <v>0</v>
      </c>
      <c r="CD458" s="312">
        <f t="shared" si="254"/>
        <v>5</v>
      </c>
      <c r="CE458" s="312">
        <f t="shared" si="255"/>
        <v>4</v>
      </c>
      <c r="CF458" s="313">
        <f t="shared" si="256"/>
        <v>9</v>
      </c>
      <c r="CG458" s="302" t="str">
        <f t="shared" si="257"/>
        <v>OK</v>
      </c>
    </row>
    <row r="459" spans="1:85" ht="14.25" x14ac:dyDescent="0.25">
      <c r="A459" s="6">
        <v>447</v>
      </c>
      <c r="B459" s="495">
        <v>447</v>
      </c>
      <c r="C459" s="495" t="s">
        <v>6</v>
      </c>
      <c r="D459" s="496" t="s">
        <v>26</v>
      </c>
      <c r="E459" s="626">
        <v>20319259</v>
      </c>
      <c r="F459" s="627" t="s">
        <v>715</v>
      </c>
      <c r="G459" s="624" t="s">
        <v>52</v>
      </c>
      <c r="H459" s="9">
        <f>VLOOKUP($E459,'ALL-GTK-SD-SMP-SMA-SMK-SLB'!$F$14:$CG$713,'ALL-GTK-SD-SMP-SMA-SMK-SLB'!I$7,FALSE)</f>
        <v>0</v>
      </c>
      <c r="I459" s="9">
        <f>VLOOKUP($E459,'ALL-GTK-SD-SMP-SMA-SMK-SLB'!$F$14:$CG$713,'ALL-GTK-SD-SMP-SMA-SMK-SLB'!J$7,FALSE)</f>
        <v>0</v>
      </c>
      <c r="J459" s="9">
        <f>VLOOKUP($E459,'ALL-GTK-SD-SMP-SMA-SMK-SLB'!$F$14:$CG$713,'ALL-GTK-SD-SMP-SMA-SMK-SLB'!K$7,FALSE)</f>
        <v>0</v>
      </c>
      <c r="K459" s="9">
        <f>VLOOKUP($E459,'ALL-GTK-SD-SMP-SMA-SMK-SLB'!$F$14:$CG$713,'ALL-GTK-SD-SMP-SMA-SMK-SLB'!L$7,FALSE)</f>
        <v>0</v>
      </c>
      <c r="L459" s="9">
        <f>VLOOKUP($E459,'ALL-GTK-SD-SMP-SMA-SMK-SLB'!$F$14:$CG$713,'ALL-GTK-SD-SMP-SMA-SMK-SLB'!M$7,FALSE)</f>
        <v>1</v>
      </c>
      <c r="M459" s="9">
        <f>VLOOKUP($E459,'ALL-GTK-SD-SMP-SMA-SMK-SLB'!$F$14:$CG$713,'ALL-GTK-SD-SMP-SMA-SMK-SLB'!N$7,FALSE)</f>
        <v>0</v>
      </c>
      <c r="N459" s="9">
        <f>VLOOKUP($E459,'ALL-GTK-SD-SMP-SMA-SMK-SLB'!$F$14:$CG$713,'ALL-GTK-SD-SMP-SMA-SMK-SLB'!O$7,FALSE)</f>
        <v>3</v>
      </c>
      <c r="O459" s="9">
        <f>VLOOKUP($E459,'ALL-GTK-SD-SMP-SMA-SMK-SLB'!$F$14:$CG$713,'ALL-GTK-SD-SMP-SMA-SMK-SLB'!P$7,FALSE)</f>
        <v>2</v>
      </c>
      <c r="P459" s="299">
        <f t="shared" si="222"/>
        <v>4</v>
      </c>
      <c r="Q459" s="299">
        <f t="shared" si="223"/>
        <v>2</v>
      </c>
      <c r="R459" s="300">
        <f t="shared" si="224"/>
        <v>6</v>
      </c>
      <c r="S459" s="9">
        <f>VLOOKUP($E459,'ALL-GTK-SD-SMP-SMA-SMK-SLB'!$F$14:$CG$713,'ALL-GTK-SD-SMP-SMA-SMK-SLB'!T$7,FALSE)</f>
        <v>0</v>
      </c>
      <c r="T459" s="9">
        <f>VLOOKUP($E459,'ALL-GTK-SD-SMP-SMA-SMK-SLB'!$F$14:$CG$713,'ALL-GTK-SD-SMP-SMA-SMK-SLB'!U$7,FALSE)</f>
        <v>0</v>
      </c>
      <c r="U459" s="9">
        <f>VLOOKUP($E459,'ALL-GTK-SD-SMP-SMA-SMK-SLB'!$F$14:$CG$713,'ALL-GTK-SD-SMP-SMA-SMK-SLB'!V$7,FALSE)</f>
        <v>0</v>
      </c>
      <c r="V459" s="9">
        <f>VLOOKUP($E459,'ALL-GTK-SD-SMP-SMA-SMK-SLB'!$F$14:$CG$713,'ALL-GTK-SD-SMP-SMA-SMK-SLB'!W$7,FALSE)</f>
        <v>3</v>
      </c>
      <c r="W459" s="9">
        <f>VLOOKUP($E459,'ALL-GTK-SD-SMP-SMA-SMK-SLB'!$F$14:$CG$713,'ALL-GTK-SD-SMP-SMA-SMK-SLB'!X$7,FALSE)</f>
        <v>0</v>
      </c>
      <c r="X459" s="9">
        <f>VLOOKUP($E459,'ALL-GTK-SD-SMP-SMA-SMK-SLB'!$F$14:$CG$713,'ALL-GTK-SD-SMP-SMA-SMK-SLB'!Y$7,FALSE)</f>
        <v>0</v>
      </c>
      <c r="Y459" s="299">
        <f t="shared" si="225"/>
        <v>0</v>
      </c>
      <c r="Z459" s="299">
        <f t="shared" si="226"/>
        <v>3</v>
      </c>
      <c r="AA459" s="10">
        <f t="shared" si="227"/>
        <v>3</v>
      </c>
      <c r="AB459" s="44">
        <f t="shared" si="228"/>
        <v>4</v>
      </c>
      <c r="AC459" s="44">
        <f t="shared" si="229"/>
        <v>5</v>
      </c>
      <c r="AD459" s="11">
        <f t="shared" si="230"/>
        <v>9</v>
      </c>
      <c r="AE459" s="9">
        <f>VLOOKUP($E459,'ALL-GTK-SD-SMP-SMA-SMK-SLB'!$F$14:$CG$713,'ALL-GTK-SD-SMP-SMA-SMK-SLB'!AF$7,FALSE)</f>
        <v>0</v>
      </c>
      <c r="AF459" s="9">
        <f>VLOOKUP($E459,'ALL-GTK-SD-SMP-SMA-SMK-SLB'!$F$14:$CG$713,'ALL-GTK-SD-SMP-SMA-SMK-SLB'!AG$7,FALSE)</f>
        <v>3</v>
      </c>
      <c r="AG459" s="10">
        <f t="shared" si="231"/>
        <v>3</v>
      </c>
      <c r="AH459" s="9">
        <f>VLOOKUP($E459,'ALL-GTK-SD-SMP-SMA-SMK-SLB'!$F$14:$CG$713,'ALL-GTK-SD-SMP-SMA-SMK-SLB'!AI$7,FALSE)</f>
        <v>5</v>
      </c>
      <c r="AI459" s="9">
        <f>VLOOKUP($E459,'ALL-GTK-SD-SMP-SMA-SMK-SLB'!$F$14:$CG$713,'ALL-GTK-SD-SMP-SMA-SMK-SLB'!AJ$7,FALSE)</f>
        <v>1</v>
      </c>
      <c r="AJ459" s="10">
        <f t="shared" si="232"/>
        <v>6</v>
      </c>
      <c r="AK459" s="44">
        <f t="shared" si="233"/>
        <v>5</v>
      </c>
      <c r="AL459" s="44">
        <f t="shared" si="234"/>
        <v>4</v>
      </c>
      <c r="AM459" s="11">
        <f t="shared" si="235"/>
        <v>9</v>
      </c>
      <c r="AN459" s="299">
        <f>VLOOKUP($E459,'ALL-GTK-SD-SMP-SMA-SMK-SLB'!$F$14:$CG$713,'ALL-GTK-SD-SMP-SMA-SMK-SLB'!AO$7,FALSE)</f>
        <v>0</v>
      </c>
      <c r="AO459" s="299">
        <f>VLOOKUP($E459,'ALL-GTK-SD-SMP-SMA-SMK-SLB'!$F$14:$CG$713,'ALL-GTK-SD-SMP-SMA-SMK-SLB'!AP$7,FALSE)</f>
        <v>0</v>
      </c>
      <c r="AP459" s="9">
        <f>VLOOKUP($E459,'ALL-GTK-SD-SMP-SMA-SMK-SLB'!$F$14:$CG$713,'ALL-GTK-SD-SMP-SMA-SMK-SLB'!AQ$7,FALSE)</f>
        <v>0</v>
      </c>
      <c r="AQ459" s="9">
        <f>VLOOKUP($E459,'ALL-GTK-SD-SMP-SMA-SMK-SLB'!$F$14:$CG$713,'ALL-GTK-SD-SMP-SMA-SMK-SLB'!AR$7,FALSE)</f>
        <v>0</v>
      </c>
      <c r="AR459" s="9">
        <f>VLOOKUP($E459,'ALL-GTK-SD-SMP-SMA-SMK-SLB'!$F$14:$CG$713,'ALL-GTK-SD-SMP-SMA-SMK-SLB'!AS$7,FALSE)</f>
        <v>0</v>
      </c>
      <c r="AS459" s="9">
        <f>VLOOKUP($E459,'ALL-GTK-SD-SMP-SMA-SMK-SLB'!$F$14:$CG$713,'ALL-GTK-SD-SMP-SMA-SMK-SLB'!AT$7,FALSE)</f>
        <v>0</v>
      </c>
      <c r="AT459" s="9">
        <f>VLOOKUP($E459,'ALL-GTK-SD-SMP-SMA-SMK-SLB'!$F$14:$CG$713,'ALL-GTK-SD-SMP-SMA-SMK-SLB'!AU$7,FALSE)</f>
        <v>0</v>
      </c>
      <c r="AU459" s="9">
        <f>VLOOKUP($E459,'ALL-GTK-SD-SMP-SMA-SMK-SLB'!$F$14:$CG$713,'ALL-GTK-SD-SMP-SMA-SMK-SLB'!AV$7,FALSE)</f>
        <v>0</v>
      </c>
      <c r="AV459" s="9">
        <f>VLOOKUP($E459,'ALL-GTK-SD-SMP-SMA-SMK-SLB'!$F$14:$CG$713,'ALL-GTK-SD-SMP-SMA-SMK-SLB'!AW$7,FALSE)</f>
        <v>0</v>
      </c>
      <c r="AW459" s="9">
        <f>VLOOKUP($E459,'ALL-GTK-SD-SMP-SMA-SMK-SLB'!$F$14:$CG$713,'ALL-GTK-SD-SMP-SMA-SMK-SLB'!AX$7,FALSE)</f>
        <v>0</v>
      </c>
      <c r="AX459" s="9">
        <f>VLOOKUP($E459,'ALL-GTK-SD-SMP-SMA-SMK-SLB'!$F$14:$CG$713,'ALL-GTK-SD-SMP-SMA-SMK-SLB'!AY$7,FALSE)</f>
        <v>5</v>
      </c>
      <c r="AY459" s="9">
        <f>VLOOKUP($E459,'ALL-GTK-SD-SMP-SMA-SMK-SLB'!$F$14:$CG$713,'ALL-GTK-SD-SMP-SMA-SMK-SLB'!AZ$7,FALSE)</f>
        <v>4</v>
      </c>
      <c r="AZ459" s="9">
        <f>VLOOKUP($E459,'ALL-GTK-SD-SMP-SMA-SMK-SLB'!$F$14:$CG$713,'ALL-GTK-SD-SMP-SMA-SMK-SLB'!BA$7,FALSE)</f>
        <v>0</v>
      </c>
      <c r="BA459" s="9">
        <f>VLOOKUP($E459,'ALL-GTK-SD-SMP-SMA-SMK-SLB'!$F$14:$CG$713,'ALL-GTK-SD-SMP-SMA-SMK-SLB'!BB$7,FALSE)</f>
        <v>0</v>
      </c>
      <c r="BB459" s="9">
        <f>VLOOKUP($E459,'ALL-GTK-SD-SMP-SMA-SMK-SLB'!$F$14:$CG$713,'ALL-GTK-SD-SMP-SMA-SMK-SLB'!BC$7,FALSE)</f>
        <v>0</v>
      </c>
      <c r="BC459" s="9">
        <f>VLOOKUP($E459,'ALL-GTK-SD-SMP-SMA-SMK-SLB'!$F$14:$CG$713,'ALL-GTK-SD-SMP-SMA-SMK-SLB'!BD$7,FALSE)</f>
        <v>0</v>
      </c>
      <c r="BD459" s="310">
        <f t="shared" si="236"/>
        <v>0</v>
      </c>
      <c r="BE459" s="310">
        <f t="shared" si="237"/>
        <v>0</v>
      </c>
      <c r="BF459" s="10">
        <f t="shared" si="238"/>
        <v>0</v>
      </c>
      <c r="BG459" s="311">
        <f t="shared" si="239"/>
        <v>5</v>
      </c>
      <c r="BH459" s="311">
        <f t="shared" si="240"/>
        <v>4</v>
      </c>
      <c r="BI459" s="10">
        <f t="shared" si="241"/>
        <v>9</v>
      </c>
      <c r="BJ459" s="44">
        <f t="shared" si="242"/>
        <v>5</v>
      </c>
      <c r="BK459" s="44">
        <f t="shared" si="243"/>
        <v>4</v>
      </c>
      <c r="BL459" s="11">
        <f t="shared" si="244"/>
        <v>9</v>
      </c>
      <c r="BM459" s="9">
        <f>VLOOKUP($E459,'ALL-GTK-SD-SMP-SMA-SMK-SLB'!$F$14:$CG$713,'ALL-GTK-SD-SMP-SMA-SMK-SLB'!BN$7,FALSE)</f>
        <v>0</v>
      </c>
      <c r="BN459" s="9">
        <f>VLOOKUP($E459,'ALL-GTK-SD-SMP-SMA-SMK-SLB'!$F$14:$CG$713,'ALL-GTK-SD-SMP-SMA-SMK-SLB'!BO$7,FALSE)</f>
        <v>0</v>
      </c>
      <c r="BO459" s="9">
        <f>VLOOKUP($E459,'ALL-GTK-SD-SMP-SMA-SMK-SLB'!$F$14:$CG$713,'ALL-GTK-SD-SMP-SMA-SMK-SLB'!BP$7,FALSE)</f>
        <v>0</v>
      </c>
      <c r="BP459" s="9">
        <f>VLOOKUP($E459,'ALL-GTK-SD-SMP-SMA-SMK-SLB'!$F$14:$CG$713,'ALL-GTK-SD-SMP-SMA-SMK-SLB'!BQ$7,FALSE)</f>
        <v>0</v>
      </c>
      <c r="BQ459" s="9">
        <f>VLOOKUP($E459,'ALL-GTK-SD-SMP-SMA-SMK-SLB'!$F$14:$CG$713,'ALL-GTK-SD-SMP-SMA-SMK-SLB'!BR$7,FALSE)</f>
        <v>0</v>
      </c>
      <c r="BR459" s="9">
        <f>VLOOKUP($E459,'ALL-GTK-SD-SMP-SMA-SMK-SLB'!$F$14:$CG$713,'ALL-GTK-SD-SMP-SMA-SMK-SLB'!BS$7,FALSE)</f>
        <v>0</v>
      </c>
      <c r="BS459" s="9">
        <f>VLOOKUP($E459,'ALL-GTK-SD-SMP-SMA-SMK-SLB'!$F$14:$CG$713,'ALL-GTK-SD-SMP-SMA-SMK-SLB'!BT$7,FALSE)</f>
        <v>0</v>
      </c>
      <c r="BT459" s="9">
        <f>VLOOKUP($E459,'ALL-GTK-SD-SMP-SMA-SMK-SLB'!$F$14:$CG$713,'ALL-GTK-SD-SMP-SMA-SMK-SLB'!BU$7,FALSE)</f>
        <v>1</v>
      </c>
      <c r="BU459" s="299">
        <f t="shared" si="245"/>
        <v>0</v>
      </c>
      <c r="BV459" s="299">
        <f t="shared" si="246"/>
        <v>1</v>
      </c>
      <c r="BW459" s="44">
        <f t="shared" si="247"/>
        <v>0</v>
      </c>
      <c r="BX459" s="44">
        <f t="shared" si="248"/>
        <v>1</v>
      </c>
      <c r="BY459" s="11">
        <f t="shared" si="249"/>
        <v>1</v>
      </c>
      <c r="BZ459" s="14">
        <f t="shared" si="250"/>
        <v>4</v>
      </c>
      <c r="CA459" s="14">
        <f t="shared" si="251"/>
        <v>5</v>
      </c>
      <c r="CB459" s="13">
        <f t="shared" si="252"/>
        <v>0</v>
      </c>
      <c r="CC459" s="13">
        <f t="shared" si="253"/>
        <v>1</v>
      </c>
      <c r="CD459" s="312">
        <f t="shared" si="254"/>
        <v>4</v>
      </c>
      <c r="CE459" s="312">
        <f t="shared" si="255"/>
        <v>6</v>
      </c>
      <c r="CF459" s="313">
        <f t="shared" si="256"/>
        <v>10</v>
      </c>
      <c r="CG459" s="302" t="str">
        <f t="shared" si="257"/>
        <v>OK</v>
      </c>
    </row>
    <row r="460" spans="1:85" ht="14.25" x14ac:dyDescent="0.25">
      <c r="A460" s="6">
        <v>448</v>
      </c>
      <c r="B460" s="495">
        <v>448</v>
      </c>
      <c r="C460" s="495" t="s">
        <v>6</v>
      </c>
      <c r="D460" s="496" t="s">
        <v>26</v>
      </c>
      <c r="E460" s="626">
        <v>20319276</v>
      </c>
      <c r="F460" s="627" t="s">
        <v>716</v>
      </c>
      <c r="G460" s="624" t="s">
        <v>52</v>
      </c>
      <c r="H460" s="9">
        <f>VLOOKUP($E460,'ALL-GTK-SD-SMP-SMA-SMK-SLB'!$F$14:$CG$713,'ALL-GTK-SD-SMP-SMA-SMK-SLB'!I$7,FALSE)</f>
        <v>1</v>
      </c>
      <c r="I460" s="9">
        <f>VLOOKUP($E460,'ALL-GTK-SD-SMP-SMA-SMK-SLB'!$F$14:$CG$713,'ALL-GTK-SD-SMP-SMA-SMK-SLB'!J$7,FALSE)</f>
        <v>1</v>
      </c>
      <c r="J460" s="9">
        <f>VLOOKUP($E460,'ALL-GTK-SD-SMP-SMA-SMK-SLB'!$F$14:$CG$713,'ALL-GTK-SD-SMP-SMA-SMK-SLB'!K$7,FALSE)</f>
        <v>0</v>
      </c>
      <c r="K460" s="9">
        <f>VLOOKUP($E460,'ALL-GTK-SD-SMP-SMA-SMK-SLB'!$F$14:$CG$713,'ALL-GTK-SD-SMP-SMA-SMK-SLB'!L$7,FALSE)</f>
        <v>0</v>
      </c>
      <c r="L460" s="9">
        <f>VLOOKUP($E460,'ALL-GTK-SD-SMP-SMA-SMK-SLB'!$F$14:$CG$713,'ALL-GTK-SD-SMP-SMA-SMK-SLB'!M$7,FALSE)</f>
        <v>0</v>
      </c>
      <c r="M460" s="9">
        <f>VLOOKUP($E460,'ALL-GTK-SD-SMP-SMA-SMK-SLB'!$F$14:$CG$713,'ALL-GTK-SD-SMP-SMA-SMK-SLB'!N$7,FALSE)</f>
        <v>1</v>
      </c>
      <c r="N460" s="9">
        <f>VLOOKUP($E460,'ALL-GTK-SD-SMP-SMA-SMK-SLB'!$F$14:$CG$713,'ALL-GTK-SD-SMP-SMA-SMK-SLB'!O$7,FALSE)</f>
        <v>0</v>
      </c>
      <c r="O460" s="9">
        <f>VLOOKUP($E460,'ALL-GTK-SD-SMP-SMA-SMK-SLB'!$F$14:$CG$713,'ALL-GTK-SD-SMP-SMA-SMK-SLB'!P$7,FALSE)</f>
        <v>2</v>
      </c>
      <c r="P460" s="299">
        <f t="shared" si="222"/>
        <v>1</v>
      </c>
      <c r="Q460" s="299">
        <f t="shared" si="223"/>
        <v>4</v>
      </c>
      <c r="R460" s="300">
        <f t="shared" si="224"/>
        <v>5</v>
      </c>
      <c r="S460" s="9">
        <f>VLOOKUP($E460,'ALL-GTK-SD-SMP-SMA-SMK-SLB'!$F$14:$CG$713,'ALL-GTK-SD-SMP-SMA-SMK-SLB'!T$7,FALSE)</f>
        <v>0</v>
      </c>
      <c r="T460" s="9">
        <f>VLOOKUP($E460,'ALL-GTK-SD-SMP-SMA-SMK-SLB'!$F$14:$CG$713,'ALL-GTK-SD-SMP-SMA-SMK-SLB'!U$7,FALSE)</f>
        <v>0</v>
      </c>
      <c r="U460" s="9">
        <f>VLOOKUP($E460,'ALL-GTK-SD-SMP-SMA-SMK-SLB'!$F$14:$CG$713,'ALL-GTK-SD-SMP-SMA-SMK-SLB'!V$7,FALSE)</f>
        <v>0</v>
      </c>
      <c r="V460" s="9">
        <f>VLOOKUP($E460,'ALL-GTK-SD-SMP-SMA-SMK-SLB'!$F$14:$CG$713,'ALL-GTK-SD-SMP-SMA-SMK-SLB'!W$7,FALSE)</f>
        <v>3</v>
      </c>
      <c r="W460" s="9">
        <f>VLOOKUP($E460,'ALL-GTK-SD-SMP-SMA-SMK-SLB'!$F$14:$CG$713,'ALL-GTK-SD-SMP-SMA-SMK-SLB'!X$7,FALSE)</f>
        <v>0</v>
      </c>
      <c r="X460" s="9">
        <f>VLOOKUP($E460,'ALL-GTK-SD-SMP-SMA-SMK-SLB'!$F$14:$CG$713,'ALL-GTK-SD-SMP-SMA-SMK-SLB'!Y$7,FALSE)</f>
        <v>0</v>
      </c>
      <c r="Y460" s="299">
        <f t="shared" si="225"/>
        <v>0</v>
      </c>
      <c r="Z460" s="299">
        <f t="shared" si="226"/>
        <v>3</v>
      </c>
      <c r="AA460" s="10">
        <f t="shared" si="227"/>
        <v>3</v>
      </c>
      <c r="AB460" s="44">
        <f t="shared" si="228"/>
        <v>1</v>
      </c>
      <c r="AC460" s="44">
        <f t="shared" si="229"/>
        <v>7</v>
      </c>
      <c r="AD460" s="11">
        <f t="shared" si="230"/>
        <v>8</v>
      </c>
      <c r="AE460" s="9">
        <f>VLOOKUP($E460,'ALL-GTK-SD-SMP-SMA-SMK-SLB'!$F$14:$CG$713,'ALL-GTK-SD-SMP-SMA-SMK-SLB'!AF$7,FALSE)</f>
        <v>0</v>
      </c>
      <c r="AF460" s="9">
        <f>VLOOKUP($E460,'ALL-GTK-SD-SMP-SMA-SMK-SLB'!$F$14:$CG$713,'ALL-GTK-SD-SMP-SMA-SMK-SLB'!AG$7,FALSE)</f>
        <v>6</v>
      </c>
      <c r="AG460" s="10">
        <f t="shared" si="231"/>
        <v>6</v>
      </c>
      <c r="AH460" s="9">
        <f>VLOOKUP($E460,'ALL-GTK-SD-SMP-SMA-SMK-SLB'!$F$14:$CG$713,'ALL-GTK-SD-SMP-SMA-SMK-SLB'!AI$7,FALSE)</f>
        <v>1</v>
      </c>
      <c r="AI460" s="9">
        <f>VLOOKUP($E460,'ALL-GTK-SD-SMP-SMA-SMK-SLB'!$F$14:$CG$713,'ALL-GTK-SD-SMP-SMA-SMK-SLB'!AJ$7,FALSE)</f>
        <v>1</v>
      </c>
      <c r="AJ460" s="10">
        <f t="shared" si="232"/>
        <v>2</v>
      </c>
      <c r="AK460" s="44">
        <f t="shared" si="233"/>
        <v>1</v>
      </c>
      <c r="AL460" s="44">
        <f t="shared" si="234"/>
        <v>7</v>
      </c>
      <c r="AM460" s="11">
        <f t="shared" si="235"/>
        <v>8</v>
      </c>
      <c r="AN460" s="299">
        <f>VLOOKUP($E460,'ALL-GTK-SD-SMP-SMA-SMK-SLB'!$F$14:$CG$713,'ALL-GTK-SD-SMP-SMA-SMK-SLB'!AO$7,FALSE)</f>
        <v>0</v>
      </c>
      <c r="AO460" s="299">
        <f>VLOOKUP($E460,'ALL-GTK-SD-SMP-SMA-SMK-SLB'!$F$14:$CG$713,'ALL-GTK-SD-SMP-SMA-SMK-SLB'!AP$7,FALSE)</f>
        <v>0</v>
      </c>
      <c r="AP460" s="9">
        <f>VLOOKUP($E460,'ALL-GTK-SD-SMP-SMA-SMK-SLB'!$F$14:$CG$713,'ALL-GTK-SD-SMP-SMA-SMK-SLB'!AQ$7,FALSE)</f>
        <v>0</v>
      </c>
      <c r="AQ460" s="9">
        <f>VLOOKUP($E460,'ALL-GTK-SD-SMP-SMA-SMK-SLB'!$F$14:$CG$713,'ALL-GTK-SD-SMP-SMA-SMK-SLB'!AR$7,FALSE)</f>
        <v>0</v>
      </c>
      <c r="AR460" s="9">
        <f>VLOOKUP($E460,'ALL-GTK-SD-SMP-SMA-SMK-SLB'!$F$14:$CG$713,'ALL-GTK-SD-SMP-SMA-SMK-SLB'!AS$7,FALSE)</f>
        <v>0</v>
      </c>
      <c r="AS460" s="9">
        <f>VLOOKUP($E460,'ALL-GTK-SD-SMP-SMA-SMK-SLB'!$F$14:$CG$713,'ALL-GTK-SD-SMP-SMA-SMK-SLB'!AT$7,FALSE)</f>
        <v>0</v>
      </c>
      <c r="AT460" s="9">
        <f>VLOOKUP($E460,'ALL-GTK-SD-SMP-SMA-SMK-SLB'!$F$14:$CG$713,'ALL-GTK-SD-SMP-SMA-SMK-SLB'!AU$7,FALSE)</f>
        <v>0</v>
      </c>
      <c r="AU460" s="9">
        <f>VLOOKUP($E460,'ALL-GTK-SD-SMP-SMA-SMK-SLB'!$F$14:$CG$713,'ALL-GTK-SD-SMP-SMA-SMK-SLB'!AV$7,FALSE)</f>
        <v>0</v>
      </c>
      <c r="AV460" s="9">
        <f>VLOOKUP($E460,'ALL-GTK-SD-SMP-SMA-SMK-SLB'!$F$14:$CG$713,'ALL-GTK-SD-SMP-SMA-SMK-SLB'!AW$7,FALSE)</f>
        <v>0</v>
      </c>
      <c r="AW460" s="9">
        <f>VLOOKUP($E460,'ALL-GTK-SD-SMP-SMA-SMK-SLB'!$F$14:$CG$713,'ALL-GTK-SD-SMP-SMA-SMK-SLB'!AX$7,FALSE)</f>
        <v>0</v>
      </c>
      <c r="AX460" s="9">
        <f>VLOOKUP($E460,'ALL-GTK-SD-SMP-SMA-SMK-SLB'!$F$14:$CG$713,'ALL-GTK-SD-SMP-SMA-SMK-SLB'!AY$7,FALSE)</f>
        <v>1</v>
      </c>
      <c r="AY460" s="9">
        <f>VLOOKUP($E460,'ALL-GTK-SD-SMP-SMA-SMK-SLB'!$F$14:$CG$713,'ALL-GTK-SD-SMP-SMA-SMK-SLB'!AZ$7,FALSE)</f>
        <v>7</v>
      </c>
      <c r="AZ460" s="9">
        <f>VLOOKUP($E460,'ALL-GTK-SD-SMP-SMA-SMK-SLB'!$F$14:$CG$713,'ALL-GTK-SD-SMP-SMA-SMK-SLB'!BA$7,FALSE)</f>
        <v>0</v>
      </c>
      <c r="BA460" s="9">
        <f>VLOOKUP($E460,'ALL-GTK-SD-SMP-SMA-SMK-SLB'!$F$14:$CG$713,'ALL-GTK-SD-SMP-SMA-SMK-SLB'!BB$7,FALSE)</f>
        <v>0</v>
      </c>
      <c r="BB460" s="9">
        <f>VLOOKUP($E460,'ALL-GTK-SD-SMP-SMA-SMK-SLB'!$F$14:$CG$713,'ALL-GTK-SD-SMP-SMA-SMK-SLB'!BC$7,FALSE)</f>
        <v>0</v>
      </c>
      <c r="BC460" s="9">
        <f>VLOOKUP($E460,'ALL-GTK-SD-SMP-SMA-SMK-SLB'!$F$14:$CG$713,'ALL-GTK-SD-SMP-SMA-SMK-SLB'!BD$7,FALSE)</f>
        <v>0</v>
      </c>
      <c r="BD460" s="310">
        <f t="shared" si="236"/>
        <v>0</v>
      </c>
      <c r="BE460" s="310">
        <f t="shared" si="237"/>
        <v>0</v>
      </c>
      <c r="BF460" s="10">
        <f t="shared" si="238"/>
        <v>0</v>
      </c>
      <c r="BG460" s="311">
        <f t="shared" si="239"/>
        <v>1</v>
      </c>
      <c r="BH460" s="311">
        <f t="shared" si="240"/>
        <v>7</v>
      </c>
      <c r="BI460" s="10">
        <f t="shared" si="241"/>
        <v>8</v>
      </c>
      <c r="BJ460" s="44">
        <f t="shared" si="242"/>
        <v>1</v>
      </c>
      <c r="BK460" s="44">
        <f t="shared" si="243"/>
        <v>7</v>
      </c>
      <c r="BL460" s="11">
        <f t="shared" si="244"/>
        <v>8</v>
      </c>
      <c r="BM460" s="9">
        <f>VLOOKUP($E460,'ALL-GTK-SD-SMP-SMA-SMK-SLB'!$F$14:$CG$713,'ALL-GTK-SD-SMP-SMA-SMK-SLB'!BN$7,FALSE)</f>
        <v>0</v>
      </c>
      <c r="BN460" s="9">
        <f>VLOOKUP($E460,'ALL-GTK-SD-SMP-SMA-SMK-SLB'!$F$14:$CG$713,'ALL-GTK-SD-SMP-SMA-SMK-SLB'!BO$7,FALSE)</f>
        <v>0</v>
      </c>
      <c r="BO460" s="9">
        <f>VLOOKUP($E460,'ALL-GTK-SD-SMP-SMA-SMK-SLB'!$F$14:$CG$713,'ALL-GTK-SD-SMP-SMA-SMK-SLB'!BP$7,FALSE)</f>
        <v>0</v>
      </c>
      <c r="BP460" s="9">
        <f>VLOOKUP($E460,'ALL-GTK-SD-SMP-SMA-SMK-SLB'!$F$14:$CG$713,'ALL-GTK-SD-SMP-SMA-SMK-SLB'!BQ$7,FALSE)</f>
        <v>0</v>
      </c>
      <c r="BQ460" s="9">
        <f>VLOOKUP($E460,'ALL-GTK-SD-SMP-SMA-SMK-SLB'!$F$14:$CG$713,'ALL-GTK-SD-SMP-SMA-SMK-SLB'!BR$7,FALSE)</f>
        <v>0</v>
      </c>
      <c r="BR460" s="9">
        <f>VLOOKUP($E460,'ALL-GTK-SD-SMP-SMA-SMK-SLB'!$F$14:$CG$713,'ALL-GTK-SD-SMP-SMA-SMK-SLB'!BS$7,FALSE)</f>
        <v>0</v>
      </c>
      <c r="BS460" s="9">
        <f>VLOOKUP($E460,'ALL-GTK-SD-SMP-SMA-SMK-SLB'!$F$14:$CG$713,'ALL-GTK-SD-SMP-SMA-SMK-SLB'!BT$7,FALSE)</f>
        <v>0</v>
      </c>
      <c r="BT460" s="9">
        <f>VLOOKUP($E460,'ALL-GTK-SD-SMP-SMA-SMK-SLB'!$F$14:$CG$713,'ALL-GTK-SD-SMP-SMA-SMK-SLB'!BU$7,FALSE)</f>
        <v>0</v>
      </c>
      <c r="BU460" s="299">
        <f t="shared" si="245"/>
        <v>0</v>
      </c>
      <c r="BV460" s="299">
        <f t="shared" si="246"/>
        <v>0</v>
      </c>
      <c r="BW460" s="44">
        <f t="shared" si="247"/>
        <v>0</v>
      </c>
      <c r="BX460" s="44">
        <f t="shared" si="248"/>
        <v>0</v>
      </c>
      <c r="BY460" s="11">
        <f t="shared" si="249"/>
        <v>0</v>
      </c>
      <c r="BZ460" s="14">
        <f t="shared" si="250"/>
        <v>1</v>
      </c>
      <c r="CA460" s="14">
        <f t="shared" si="251"/>
        <v>7</v>
      </c>
      <c r="CB460" s="13">
        <f t="shared" si="252"/>
        <v>0</v>
      </c>
      <c r="CC460" s="13">
        <f t="shared" si="253"/>
        <v>0</v>
      </c>
      <c r="CD460" s="312">
        <f t="shared" si="254"/>
        <v>1</v>
      </c>
      <c r="CE460" s="312">
        <f t="shared" si="255"/>
        <v>7</v>
      </c>
      <c r="CF460" s="313">
        <f t="shared" si="256"/>
        <v>8</v>
      </c>
      <c r="CG460" s="302" t="str">
        <f t="shared" si="257"/>
        <v>OK</v>
      </c>
    </row>
    <row r="461" spans="1:85" ht="14.25" x14ac:dyDescent="0.25">
      <c r="A461" s="6">
        <v>449</v>
      </c>
      <c r="B461" s="495">
        <v>449</v>
      </c>
      <c r="C461" s="495" t="s">
        <v>6</v>
      </c>
      <c r="D461" s="496" t="s">
        <v>26</v>
      </c>
      <c r="E461" s="626">
        <v>20319275</v>
      </c>
      <c r="F461" s="627" t="s">
        <v>717</v>
      </c>
      <c r="G461" s="624" t="s">
        <v>52</v>
      </c>
      <c r="H461" s="9">
        <f>VLOOKUP($E461,'ALL-GTK-SD-SMP-SMA-SMK-SLB'!$F$14:$CG$713,'ALL-GTK-SD-SMP-SMA-SMK-SLB'!I$7,FALSE)</f>
        <v>0</v>
      </c>
      <c r="I461" s="9">
        <f>VLOOKUP($E461,'ALL-GTK-SD-SMP-SMA-SMK-SLB'!$F$14:$CG$713,'ALL-GTK-SD-SMP-SMA-SMK-SLB'!J$7,FALSE)</f>
        <v>1</v>
      </c>
      <c r="J461" s="9">
        <f>VLOOKUP($E461,'ALL-GTK-SD-SMP-SMA-SMK-SLB'!$F$14:$CG$713,'ALL-GTK-SD-SMP-SMA-SMK-SLB'!K$7,FALSE)</f>
        <v>0</v>
      </c>
      <c r="K461" s="9">
        <f>VLOOKUP($E461,'ALL-GTK-SD-SMP-SMA-SMK-SLB'!$F$14:$CG$713,'ALL-GTK-SD-SMP-SMA-SMK-SLB'!L$7,FALSE)</f>
        <v>0</v>
      </c>
      <c r="L461" s="9">
        <f>VLOOKUP($E461,'ALL-GTK-SD-SMP-SMA-SMK-SLB'!$F$14:$CG$713,'ALL-GTK-SD-SMP-SMA-SMK-SLB'!M$7,FALSE)</f>
        <v>1</v>
      </c>
      <c r="M461" s="9">
        <f>VLOOKUP($E461,'ALL-GTK-SD-SMP-SMA-SMK-SLB'!$F$14:$CG$713,'ALL-GTK-SD-SMP-SMA-SMK-SLB'!N$7,FALSE)</f>
        <v>0</v>
      </c>
      <c r="N461" s="9">
        <f>VLOOKUP($E461,'ALL-GTK-SD-SMP-SMA-SMK-SLB'!$F$14:$CG$713,'ALL-GTK-SD-SMP-SMA-SMK-SLB'!O$7,FALSE)</f>
        <v>3</v>
      </c>
      <c r="O461" s="9">
        <f>VLOOKUP($E461,'ALL-GTK-SD-SMP-SMA-SMK-SLB'!$F$14:$CG$713,'ALL-GTK-SD-SMP-SMA-SMK-SLB'!P$7,FALSE)</f>
        <v>4</v>
      </c>
      <c r="P461" s="299">
        <f t="shared" si="222"/>
        <v>4</v>
      </c>
      <c r="Q461" s="299">
        <f t="shared" si="223"/>
        <v>5</v>
      </c>
      <c r="R461" s="300">
        <f t="shared" si="224"/>
        <v>9</v>
      </c>
      <c r="S461" s="9">
        <f>VLOOKUP($E461,'ALL-GTK-SD-SMP-SMA-SMK-SLB'!$F$14:$CG$713,'ALL-GTK-SD-SMP-SMA-SMK-SLB'!T$7,FALSE)</f>
        <v>0</v>
      </c>
      <c r="T461" s="9">
        <f>VLOOKUP($E461,'ALL-GTK-SD-SMP-SMA-SMK-SLB'!$F$14:$CG$713,'ALL-GTK-SD-SMP-SMA-SMK-SLB'!U$7,FALSE)</f>
        <v>0</v>
      </c>
      <c r="U461" s="9">
        <f>VLOOKUP($E461,'ALL-GTK-SD-SMP-SMA-SMK-SLB'!$F$14:$CG$713,'ALL-GTK-SD-SMP-SMA-SMK-SLB'!V$7,FALSE)</f>
        <v>1</v>
      </c>
      <c r="V461" s="9">
        <f>VLOOKUP($E461,'ALL-GTK-SD-SMP-SMA-SMK-SLB'!$F$14:$CG$713,'ALL-GTK-SD-SMP-SMA-SMK-SLB'!W$7,FALSE)</f>
        <v>5</v>
      </c>
      <c r="W461" s="9">
        <f>VLOOKUP($E461,'ALL-GTK-SD-SMP-SMA-SMK-SLB'!$F$14:$CG$713,'ALL-GTK-SD-SMP-SMA-SMK-SLB'!X$7,FALSE)</f>
        <v>0</v>
      </c>
      <c r="X461" s="9">
        <f>VLOOKUP($E461,'ALL-GTK-SD-SMP-SMA-SMK-SLB'!$F$14:$CG$713,'ALL-GTK-SD-SMP-SMA-SMK-SLB'!Y$7,FALSE)</f>
        <v>0</v>
      </c>
      <c r="Y461" s="299">
        <f t="shared" si="225"/>
        <v>1</v>
      </c>
      <c r="Z461" s="299">
        <f t="shared" si="226"/>
        <v>5</v>
      </c>
      <c r="AA461" s="10">
        <f t="shared" si="227"/>
        <v>6</v>
      </c>
      <c r="AB461" s="44">
        <f t="shared" si="228"/>
        <v>5</v>
      </c>
      <c r="AC461" s="44">
        <f t="shared" si="229"/>
        <v>10</v>
      </c>
      <c r="AD461" s="11">
        <f t="shared" si="230"/>
        <v>15</v>
      </c>
      <c r="AE461" s="9">
        <f>VLOOKUP($E461,'ALL-GTK-SD-SMP-SMA-SMK-SLB'!$F$14:$CG$713,'ALL-GTK-SD-SMP-SMA-SMK-SLB'!AF$7,FALSE)</f>
        <v>0</v>
      </c>
      <c r="AF461" s="9">
        <f>VLOOKUP($E461,'ALL-GTK-SD-SMP-SMA-SMK-SLB'!$F$14:$CG$713,'ALL-GTK-SD-SMP-SMA-SMK-SLB'!AG$7,FALSE)</f>
        <v>7</v>
      </c>
      <c r="AG461" s="10">
        <f t="shared" si="231"/>
        <v>7</v>
      </c>
      <c r="AH461" s="9">
        <f>VLOOKUP($E461,'ALL-GTK-SD-SMP-SMA-SMK-SLB'!$F$14:$CG$713,'ALL-GTK-SD-SMP-SMA-SMK-SLB'!AI$7,FALSE)</f>
        <v>5</v>
      </c>
      <c r="AI461" s="9">
        <f>VLOOKUP($E461,'ALL-GTK-SD-SMP-SMA-SMK-SLB'!$F$14:$CG$713,'ALL-GTK-SD-SMP-SMA-SMK-SLB'!AJ$7,FALSE)</f>
        <v>3</v>
      </c>
      <c r="AJ461" s="10">
        <f t="shared" si="232"/>
        <v>8</v>
      </c>
      <c r="AK461" s="44">
        <f t="shared" si="233"/>
        <v>5</v>
      </c>
      <c r="AL461" s="44">
        <f t="shared" si="234"/>
        <v>10</v>
      </c>
      <c r="AM461" s="11">
        <f t="shared" si="235"/>
        <v>15</v>
      </c>
      <c r="AN461" s="299">
        <f>VLOOKUP($E461,'ALL-GTK-SD-SMP-SMA-SMK-SLB'!$F$14:$CG$713,'ALL-GTK-SD-SMP-SMA-SMK-SLB'!AO$7,FALSE)</f>
        <v>0</v>
      </c>
      <c r="AO461" s="299">
        <f>VLOOKUP($E461,'ALL-GTK-SD-SMP-SMA-SMK-SLB'!$F$14:$CG$713,'ALL-GTK-SD-SMP-SMA-SMK-SLB'!AP$7,FALSE)</f>
        <v>0</v>
      </c>
      <c r="AP461" s="9">
        <f>VLOOKUP($E461,'ALL-GTK-SD-SMP-SMA-SMK-SLB'!$F$14:$CG$713,'ALL-GTK-SD-SMP-SMA-SMK-SLB'!AQ$7,FALSE)</f>
        <v>0</v>
      </c>
      <c r="AQ461" s="9">
        <f>VLOOKUP($E461,'ALL-GTK-SD-SMP-SMA-SMK-SLB'!$F$14:$CG$713,'ALL-GTK-SD-SMP-SMA-SMK-SLB'!AR$7,FALSE)</f>
        <v>0</v>
      </c>
      <c r="AR461" s="9">
        <f>VLOOKUP($E461,'ALL-GTK-SD-SMP-SMA-SMK-SLB'!$F$14:$CG$713,'ALL-GTK-SD-SMP-SMA-SMK-SLB'!AS$7,FALSE)</f>
        <v>2</v>
      </c>
      <c r="AS461" s="9">
        <f>VLOOKUP($E461,'ALL-GTK-SD-SMP-SMA-SMK-SLB'!$F$14:$CG$713,'ALL-GTK-SD-SMP-SMA-SMK-SLB'!AT$7,FALSE)</f>
        <v>0</v>
      </c>
      <c r="AT461" s="9">
        <f>VLOOKUP($E461,'ALL-GTK-SD-SMP-SMA-SMK-SLB'!$F$14:$CG$713,'ALL-GTK-SD-SMP-SMA-SMK-SLB'!AU$7,FALSE)</f>
        <v>0</v>
      </c>
      <c r="AU461" s="9">
        <f>VLOOKUP($E461,'ALL-GTK-SD-SMP-SMA-SMK-SLB'!$F$14:$CG$713,'ALL-GTK-SD-SMP-SMA-SMK-SLB'!AV$7,FALSE)</f>
        <v>0</v>
      </c>
      <c r="AV461" s="9">
        <f>VLOOKUP($E461,'ALL-GTK-SD-SMP-SMA-SMK-SLB'!$F$14:$CG$713,'ALL-GTK-SD-SMP-SMA-SMK-SLB'!AW$7,FALSE)</f>
        <v>0</v>
      </c>
      <c r="AW461" s="9">
        <f>VLOOKUP($E461,'ALL-GTK-SD-SMP-SMA-SMK-SLB'!$F$14:$CG$713,'ALL-GTK-SD-SMP-SMA-SMK-SLB'!AX$7,FALSE)</f>
        <v>0</v>
      </c>
      <c r="AX461" s="9">
        <f>VLOOKUP($E461,'ALL-GTK-SD-SMP-SMA-SMK-SLB'!$F$14:$CG$713,'ALL-GTK-SD-SMP-SMA-SMK-SLB'!AY$7,FALSE)</f>
        <v>3</v>
      </c>
      <c r="AY461" s="9">
        <f>VLOOKUP($E461,'ALL-GTK-SD-SMP-SMA-SMK-SLB'!$F$14:$CG$713,'ALL-GTK-SD-SMP-SMA-SMK-SLB'!AZ$7,FALSE)</f>
        <v>10</v>
      </c>
      <c r="AZ461" s="9">
        <f>VLOOKUP($E461,'ALL-GTK-SD-SMP-SMA-SMK-SLB'!$F$14:$CG$713,'ALL-GTK-SD-SMP-SMA-SMK-SLB'!BA$7,FALSE)</f>
        <v>0</v>
      </c>
      <c r="BA461" s="9">
        <f>VLOOKUP($E461,'ALL-GTK-SD-SMP-SMA-SMK-SLB'!$F$14:$CG$713,'ALL-GTK-SD-SMP-SMA-SMK-SLB'!BB$7,FALSE)</f>
        <v>0</v>
      </c>
      <c r="BB461" s="9">
        <f>VLOOKUP($E461,'ALL-GTK-SD-SMP-SMA-SMK-SLB'!$F$14:$CG$713,'ALL-GTK-SD-SMP-SMA-SMK-SLB'!BC$7,FALSE)</f>
        <v>0</v>
      </c>
      <c r="BC461" s="9">
        <f>VLOOKUP($E461,'ALL-GTK-SD-SMP-SMA-SMK-SLB'!$F$14:$CG$713,'ALL-GTK-SD-SMP-SMA-SMK-SLB'!BD$7,FALSE)</f>
        <v>0</v>
      </c>
      <c r="BD461" s="310">
        <f t="shared" si="236"/>
        <v>2</v>
      </c>
      <c r="BE461" s="310">
        <f t="shared" si="237"/>
        <v>0</v>
      </c>
      <c r="BF461" s="10">
        <f t="shared" si="238"/>
        <v>2</v>
      </c>
      <c r="BG461" s="311">
        <f t="shared" si="239"/>
        <v>3</v>
      </c>
      <c r="BH461" s="311">
        <f t="shared" si="240"/>
        <v>10</v>
      </c>
      <c r="BI461" s="10">
        <f t="shared" si="241"/>
        <v>13</v>
      </c>
      <c r="BJ461" s="44">
        <f t="shared" si="242"/>
        <v>5</v>
      </c>
      <c r="BK461" s="44">
        <f t="shared" si="243"/>
        <v>10</v>
      </c>
      <c r="BL461" s="11">
        <f t="shared" si="244"/>
        <v>15</v>
      </c>
      <c r="BM461" s="9">
        <f>VLOOKUP($E461,'ALL-GTK-SD-SMP-SMA-SMK-SLB'!$F$14:$CG$713,'ALL-GTK-SD-SMP-SMA-SMK-SLB'!BN$7,FALSE)</f>
        <v>0</v>
      </c>
      <c r="BN461" s="9">
        <f>VLOOKUP($E461,'ALL-GTK-SD-SMP-SMA-SMK-SLB'!$F$14:$CG$713,'ALL-GTK-SD-SMP-SMA-SMK-SLB'!BO$7,FALSE)</f>
        <v>0</v>
      </c>
      <c r="BO461" s="9">
        <f>VLOOKUP($E461,'ALL-GTK-SD-SMP-SMA-SMK-SLB'!$F$14:$CG$713,'ALL-GTK-SD-SMP-SMA-SMK-SLB'!BP$7,FALSE)</f>
        <v>0</v>
      </c>
      <c r="BP461" s="9">
        <f>VLOOKUP($E461,'ALL-GTK-SD-SMP-SMA-SMK-SLB'!$F$14:$CG$713,'ALL-GTK-SD-SMP-SMA-SMK-SLB'!BQ$7,FALSE)</f>
        <v>0</v>
      </c>
      <c r="BQ461" s="9">
        <f>VLOOKUP($E461,'ALL-GTK-SD-SMP-SMA-SMK-SLB'!$F$14:$CG$713,'ALL-GTK-SD-SMP-SMA-SMK-SLB'!BR$7,FALSE)</f>
        <v>0</v>
      </c>
      <c r="BR461" s="9">
        <f>VLOOKUP($E461,'ALL-GTK-SD-SMP-SMA-SMK-SLB'!$F$14:$CG$713,'ALL-GTK-SD-SMP-SMA-SMK-SLB'!BS$7,FALSE)</f>
        <v>0</v>
      </c>
      <c r="BS461" s="9">
        <f>VLOOKUP($E461,'ALL-GTK-SD-SMP-SMA-SMK-SLB'!$F$14:$CG$713,'ALL-GTK-SD-SMP-SMA-SMK-SLB'!BT$7,FALSE)</f>
        <v>1</v>
      </c>
      <c r="BT461" s="9">
        <f>VLOOKUP($E461,'ALL-GTK-SD-SMP-SMA-SMK-SLB'!$F$14:$CG$713,'ALL-GTK-SD-SMP-SMA-SMK-SLB'!BU$7,FALSE)</f>
        <v>0</v>
      </c>
      <c r="BU461" s="299">
        <f t="shared" si="245"/>
        <v>1</v>
      </c>
      <c r="BV461" s="299">
        <f t="shared" si="246"/>
        <v>0</v>
      </c>
      <c r="BW461" s="44">
        <f t="shared" si="247"/>
        <v>1</v>
      </c>
      <c r="BX461" s="44">
        <f t="shared" si="248"/>
        <v>0</v>
      </c>
      <c r="BY461" s="11">
        <f t="shared" si="249"/>
        <v>1</v>
      </c>
      <c r="BZ461" s="14">
        <f t="shared" si="250"/>
        <v>5</v>
      </c>
      <c r="CA461" s="14">
        <f t="shared" si="251"/>
        <v>10</v>
      </c>
      <c r="CB461" s="13">
        <f t="shared" si="252"/>
        <v>1</v>
      </c>
      <c r="CC461" s="13">
        <f t="shared" si="253"/>
        <v>0</v>
      </c>
      <c r="CD461" s="312">
        <f t="shared" si="254"/>
        <v>6</v>
      </c>
      <c r="CE461" s="312">
        <f t="shared" si="255"/>
        <v>10</v>
      </c>
      <c r="CF461" s="313">
        <f t="shared" si="256"/>
        <v>16</v>
      </c>
      <c r="CG461" s="302" t="str">
        <f t="shared" si="257"/>
        <v>OK</v>
      </c>
    </row>
    <row r="462" spans="1:85" ht="14.25" x14ac:dyDescent="0.25">
      <c r="A462" s="6">
        <v>450</v>
      </c>
      <c r="B462" s="495">
        <v>450</v>
      </c>
      <c r="C462" s="495" t="s">
        <v>6</v>
      </c>
      <c r="D462" s="496" t="s">
        <v>26</v>
      </c>
      <c r="E462" s="626">
        <v>20319268</v>
      </c>
      <c r="F462" s="627" t="s">
        <v>718</v>
      </c>
      <c r="G462" s="624" t="s">
        <v>52</v>
      </c>
      <c r="H462" s="9">
        <f>VLOOKUP($E462,'ALL-GTK-SD-SMP-SMA-SMK-SLB'!$F$14:$CG$713,'ALL-GTK-SD-SMP-SMA-SMK-SLB'!I$7,FALSE)</f>
        <v>0</v>
      </c>
      <c r="I462" s="9">
        <f>VLOOKUP($E462,'ALL-GTK-SD-SMP-SMA-SMK-SLB'!$F$14:$CG$713,'ALL-GTK-SD-SMP-SMA-SMK-SLB'!J$7,FALSE)</f>
        <v>0</v>
      </c>
      <c r="J462" s="9">
        <f>VLOOKUP($E462,'ALL-GTK-SD-SMP-SMA-SMK-SLB'!$F$14:$CG$713,'ALL-GTK-SD-SMP-SMA-SMK-SLB'!K$7,FALSE)</f>
        <v>0</v>
      </c>
      <c r="K462" s="9">
        <f>VLOOKUP($E462,'ALL-GTK-SD-SMP-SMA-SMK-SLB'!$F$14:$CG$713,'ALL-GTK-SD-SMP-SMA-SMK-SLB'!L$7,FALSE)</f>
        <v>0</v>
      </c>
      <c r="L462" s="9">
        <f>VLOOKUP($E462,'ALL-GTK-SD-SMP-SMA-SMK-SLB'!$F$14:$CG$713,'ALL-GTK-SD-SMP-SMA-SMK-SLB'!M$7,FALSE)</f>
        <v>0</v>
      </c>
      <c r="M462" s="9">
        <f>VLOOKUP($E462,'ALL-GTK-SD-SMP-SMA-SMK-SLB'!$F$14:$CG$713,'ALL-GTK-SD-SMP-SMA-SMK-SLB'!N$7,FALSE)</f>
        <v>1</v>
      </c>
      <c r="N462" s="9">
        <f>VLOOKUP($E462,'ALL-GTK-SD-SMP-SMA-SMK-SLB'!$F$14:$CG$713,'ALL-GTK-SD-SMP-SMA-SMK-SLB'!O$7,FALSE)</f>
        <v>1</v>
      </c>
      <c r="O462" s="9">
        <f>VLOOKUP($E462,'ALL-GTK-SD-SMP-SMA-SMK-SLB'!$F$14:$CG$713,'ALL-GTK-SD-SMP-SMA-SMK-SLB'!P$7,FALSE)</f>
        <v>3</v>
      </c>
      <c r="P462" s="299">
        <f t="shared" ref="P462:P525" si="258">SUM(H462,J462,L462,N462)</f>
        <v>1</v>
      </c>
      <c r="Q462" s="299">
        <f t="shared" ref="Q462:Q525" si="259">SUM(I462,K462,M462,O462)</f>
        <v>4</v>
      </c>
      <c r="R462" s="300">
        <f t="shared" ref="R462:R525" si="260">SUM(P462:Q462)</f>
        <v>5</v>
      </c>
      <c r="S462" s="9">
        <f>VLOOKUP($E462,'ALL-GTK-SD-SMP-SMA-SMK-SLB'!$F$14:$CG$713,'ALL-GTK-SD-SMP-SMA-SMK-SLB'!T$7,FALSE)</f>
        <v>0</v>
      </c>
      <c r="T462" s="9">
        <f>VLOOKUP($E462,'ALL-GTK-SD-SMP-SMA-SMK-SLB'!$F$14:$CG$713,'ALL-GTK-SD-SMP-SMA-SMK-SLB'!U$7,FALSE)</f>
        <v>0</v>
      </c>
      <c r="U462" s="9">
        <f>VLOOKUP($E462,'ALL-GTK-SD-SMP-SMA-SMK-SLB'!$F$14:$CG$713,'ALL-GTK-SD-SMP-SMA-SMK-SLB'!V$7,FALSE)</f>
        <v>2</v>
      </c>
      <c r="V462" s="9">
        <f>VLOOKUP($E462,'ALL-GTK-SD-SMP-SMA-SMK-SLB'!$F$14:$CG$713,'ALL-GTK-SD-SMP-SMA-SMK-SLB'!W$7,FALSE)</f>
        <v>0</v>
      </c>
      <c r="W462" s="9">
        <f>VLOOKUP($E462,'ALL-GTK-SD-SMP-SMA-SMK-SLB'!$F$14:$CG$713,'ALL-GTK-SD-SMP-SMA-SMK-SLB'!X$7,FALSE)</f>
        <v>0</v>
      </c>
      <c r="X462" s="9">
        <f>VLOOKUP($E462,'ALL-GTK-SD-SMP-SMA-SMK-SLB'!$F$14:$CG$713,'ALL-GTK-SD-SMP-SMA-SMK-SLB'!Y$7,FALSE)</f>
        <v>2</v>
      </c>
      <c r="Y462" s="299">
        <f t="shared" ref="Y462:Y525" si="261">SUM(S462,U462,W462)</f>
        <v>2</v>
      </c>
      <c r="Z462" s="299">
        <f t="shared" ref="Z462:Z525" si="262">SUM(T462,V462,X462)</f>
        <v>2</v>
      </c>
      <c r="AA462" s="10">
        <f t="shared" ref="AA462:AA525" si="263">SUM(Y462:Z462)</f>
        <v>4</v>
      </c>
      <c r="AB462" s="44">
        <f t="shared" ref="AB462:AB525" si="264">SUM(P462,Y462)</f>
        <v>3</v>
      </c>
      <c r="AC462" s="44">
        <f t="shared" ref="AC462:AC525" si="265">SUM(Q462,Z462)</f>
        <v>6</v>
      </c>
      <c r="AD462" s="11">
        <f t="shared" ref="AD462:AD525" si="266">SUM(AB462:AC462)</f>
        <v>9</v>
      </c>
      <c r="AE462" s="9">
        <f>VLOOKUP($E462,'ALL-GTK-SD-SMP-SMA-SMK-SLB'!$F$14:$CG$713,'ALL-GTK-SD-SMP-SMA-SMK-SLB'!AF$7,FALSE)</f>
        <v>2</v>
      </c>
      <c r="AF462" s="9">
        <f>VLOOKUP($E462,'ALL-GTK-SD-SMP-SMA-SMK-SLB'!$F$14:$CG$713,'ALL-GTK-SD-SMP-SMA-SMK-SLB'!AG$7,FALSE)</f>
        <v>2</v>
      </c>
      <c r="AG462" s="10">
        <f t="shared" ref="AG462:AG525" si="267">SUM(AE462:AF462)</f>
        <v>4</v>
      </c>
      <c r="AH462" s="9">
        <f>VLOOKUP($E462,'ALL-GTK-SD-SMP-SMA-SMK-SLB'!$F$14:$CG$713,'ALL-GTK-SD-SMP-SMA-SMK-SLB'!AI$7,FALSE)</f>
        <v>1</v>
      </c>
      <c r="AI462" s="9">
        <f>VLOOKUP($E462,'ALL-GTK-SD-SMP-SMA-SMK-SLB'!$F$14:$CG$713,'ALL-GTK-SD-SMP-SMA-SMK-SLB'!AJ$7,FALSE)</f>
        <v>4</v>
      </c>
      <c r="AJ462" s="10">
        <f t="shared" ref="AJ462:AJ525" si="268">SUM(AH462:AI462)</f>
        <v>5</v>
      </c>
      <c r="AK462" s="44">
        <f t="shared" ref="AK462:AK525" si="269">SUM(AE462,AH462)</f>
        <v>3</v>
      </c>
      <c r="AL462" s="44">
        <f t="shared" ref="AL462:AL525" si="270">SUM(AF462,AI462)</f>
        <v>6</v>
      </c>
      <c r="AM462" s="11">
        <f t="shared" ref="AM462:AM525" si="271">SUM(AK462:AL462)</f>
        <v>9</v>
      </c>
      <c r="AN462" s="299">
        <f>VLOOKUP($E462,'ALL-GTK-SD-SMP-SMA-SMK-SLB'!$F$14:$CG$713,'ALL-GTK-SD-SMP-SMA-SMK-SLB'!AO$7,FALSE)</f>
        <v>0</v>
      </c>
      <c r="AO462" s="299">
        <f>VLOOKUP($E462,'ALL-GTK-SD-SMP-SMA-SMK-SLB'!$F$14:$CG$713,'ALL-GTK-SD-SMP-SMA-SMK-SLB'!AP$7,FALSE)</f>
        <v>0</v>
      </c>
      <c r="AP462" s="9">
        <f>VLOOKUP($E462,'ALL-GTK-SD-SMP-SMA-SMK-SLB'!$F$14:$CG$713,'ALL-GTK-SD-SMP-SMA-SMK-SLB'!AQ$7,FALSE)</f>
        <v>0</v>
      </c>
      <c r="AQ462" s="9">
        <f>VLOOKUP($E462,'ALL-GTK-SD-SMP-SMA-SMK-SLB'!$F$14:$CG$713,'ALL-GTK-SD-SMP-SMA-SMK-SLB'!AR$7,FALSE)</f>
        <v>0</v>
      </c>
      <c r="AR462" s="9">
        <f>VLOOKUP($E462,'ALL-GTK-SD-SMP-SMA-SMK-SLB'!$F$14:$CG$713,'ALL-GTK-SD-SMP-SMA-SMK-SLB'!AS$7,FALSE)</f>
        <v>0</v>
      </c>
      <c r="AS462" s="9">
        <f>VLOOKUP($E462,'ALL-GTK-SD-SMP-SMA-SMK-SLB'!$F$14:$CG$713,'ALL-GTK-SD-SMP-SMA-SMK-SLB'!AT$7,FALSE)</f>
        <v>0</v>
      </c>
      <c r="AT462" s="9">
        <f>VLOOKUP($E462,'ALL-GTK-SD-SMP-SMA-SMK-SLB'!$F$14:$CG$713,'ALL-GTK-SD-SMP-SMA-SMK-SLB'!AU$7,FALSE)</f>
        <v>0</v>
      </c>
      <c r="AU462" s="9">
        <f>VLOOKUP($E462,'ALL-GTK-SD-SMP-SMA-SMK-SLB'!$F$14:$CG$713,'ALL-GTK-SD-SMP-SMA-SMK-SLB'!AV$7,FALSE)</f>
        <v>0</v>
      </c>
      <c r="AV462" s="9">
        <f>VLOOKUP($E462,'ALL-GTK-SD-SMP-SMA-SMK-SLB'!$F$14:$CG$713,'ALL-GTK-SD-SMP-SMA-SMK-SLB'!AW$7,FALSE)</f>
        <v>0</v>
      </c>
      <c r="AW462" s="9">
        <f>VLOOKUP($E462,'ALL-GTK-SD-SMP-SMA-SMK-SLB'!$F$14:$CG$713,'ALL-GTK-SD-SMP-SMA-SMK-SLB'!AX$7,FALSE)</f>
        <v>0</v>
      </c>
      <c r="AX462" s="9">
        <f>VLOOKUP($E462,'ALL-GTK-SD-SMP-SMA-SMK-SLB'!$F$14:$CG$713,'ALL-GTK-SD-SMP-SMA-SMK-SLB'!AY$7,FALSE)</f>
        <v>3</v>
      </c>
      <c r="AY462" s="9">
        <f>VLOOKUP($E462,'ALL-GTK-SD-SMP-SMA-SMK-SLB'!$F$14:$CG$713,'ALL-GTK-SD-SMP-SMA-SMK-SLB'!AZ$7,FALSE)</f>
        <v>6</v>
      </c>
      <c r="AZ462" s="9">
        <f>VLOOKUP($E462,'ALL-GTK-SD-SMP-SMA-SMK-SLB'!$F$14:$CG$713,'ALL-GTK-SD-SMP-SMA-SMK-SLB'!BA$7,FALSE)</f>
        <v>0</v>
      </c>
      <c r="BA462" s="9">
        <f>VLOOKUP($E462,'ALL-GTK-SD-SMP-SMA-SMK-SLB'!$F$14:$CG$713,'ALL-GTK-SD-SMP-SMA-SMK-SLB'!BB$7,FALSE)</f>
        <v>0</v>
      </c>
      <c r="BB462" s="9">
        <f>VLOOKUP($E462,'ALL-GTK-SD-SMP-SMA-SMK-SLB'!$F$14:$CG$713,'ALL-GTK-SD-SMP-SMA-SMK-SLB'!BC$7,FALSE)</f>
        <v>0</v>
      </c>
      <c r="BC462" s="9">
        <f>VLOOKUP($E462,'ALL-GTK-SD-SMP-SMA-SMK-SLB'!$F$14:$CG$713,'ALL-GTK-SD-SMP-SMA-SMK-SLB'!BD$7,FALSE)</f>
        <v>0</v>
      </c>
      <c r="BD462" s="310">
        <f t="shared" ref="BD462:BD525" si="272">SUM(AN462,AP462,AR462,AT462)</f>
        <v>0</v>
      </c>
      <c r="BE462" s="310">
        <f t="shared" ref="BE462:BE525" si="273">SUM(AO462,AQ462,AS462,AU462)</f>
        <v>0</v>
      </c>
      <c r="BF462" s="10">
        <f t="shared" ref="BF462:BF525" si="274">SUM(BD462:BE462)</f>
        <v>0</v>
      </c>
      <c r="BG462" s="311">
        <f t="shared" ref="BG462:BG525" si="275">SUM(AV462,AX462,AZ462,BB462,)</f>
        <v>3</v>
      </c>
      <c r="BH462" s="311">
        <f t="shared" ref="BH462:BH525" si="276">SUM(AW462,AY462,BA462,BC462,)</f>
        <v>6</v>
      </c>
      <c r="BI462" s="10">
        <f t="shared" ref="BI462:BI525" si="277">SUM(BG462:BH462)</f>
        <v>9</v>
      </c>
      <c r="BJ462" s="44">
        <f t="shared" ref="BJ462:BJ525" si="278">SUM(BD462,BG462)</f>
        <v>3</v>
      </c>
      <c r="BK462" s="44">
        <f t="shared" ref="BK462:BK525" si="279">SUM(BE462,BH462)</f>
        <v>6</v>
      </c>
      <c r="BL462" s="11">
        <f t="shared" ref="BL462:BL525" si="280">SUM(BF462,BI462)</f>
        <v>9</v>
      </c>
      <c r="BM462" s="9">
        <f>VLOOKUP($E462,'ALL-GTK-SD-SMP-SMA-SMK-SLB'!$F$14:$CG$713,'ALL-GTK-SD-SMP-SMA-SMK-SLB'!BN$7,FALSE)</f>
        <v>0</v>
      </c>
      <c r="BN462" s="9">
        <f>VLOOKUP($E462,'ALL-GTK-SD-SMP-SMA-SMK-SLB'!$F$14:$CG$713,'ALL-GTK-SD-SMP-SMA-SMK-SLB'!BO$7,FALSE)</f>
        <v>0</v>
      </c>
      <c r="BO462" s="9">
        <f>VLOOKUP($E462,'ALL-GTK-SD-SMP-SMA-SMK-SLB'!$F$14:$CG$713,'ALL-GTK-SD-SMP-SMA-SMK-SLB'!BP$7,FALSE)</f>
        <v>0</v>
      </c>
      <c r="BP462" s="9">
        <f>VLOOKUP($E462,'ALL-GTK-SD-SMP-SMA-SMK-SLB'!$F$14:$CG$713,'ALL-GTK-SD-SMP-SMA-SMK-SLB'!BQ$7,FALSE)</f>
        <v>0</v>
      </c>
      <c r="BQ462" s="9">
        <f>VLOOKUP($E462,'ALL-GTK-SD-SMP-SMA-SMK-SLB'!$F$14:$CG$713,'ALL-GTK-SD-SMP-SMA-SMK-SLB'!BR$7,FALSE)</f>
        <v>0</v>
      </c>
      <c r="BR462" s="9">
        <f>VLOOKUP($E462,'ALL-GTK-SD-SMP-SMA-SMK-SLB'!$F$14:$CG$713,'ALL-GTK-SD-SMP-SMA-SMK-SLB'!BS$7,FALSE)</f>
        <v>0</v>
      </c>
      <c r="BS462" s="9">
        <f>VLOOKUP($E462,'ALL-GTK-SD-SMP-SMA-SMK-SLB'!$F$14:$CG$713,'ALL-GTK-SD-SMP-SMA-SMK-SLB'!BT$7,FALSE)</f>
        <v>0</v>
      </c>
      <c r="BT462" s="9">
        <f>VLOOKUP($E462,'ALL-GTK-SD-SMP-SMA-SMK-SLB'!$F$14:$CG$713,'ALL-GTK-SD-SMP-SMA-SMK-SLB'!BU$7,FALSE)</f>
        <v>0</v>
      </c>
      <c r="BU462" s="299">
        <f t="shared" ref="BU462:BU525" si="281">SUM(BO462,BQ462,BS462)</f>
        <v>0</v>
      </c>
      <c r="BV462" s="299">
        <f t="shared" ref="BV462:BV525" si="282">SUM(BP462,BR462,BT462)</f>
        <v>0</v>
      </c>
      <c r="BW462" s="44">
        <f t="shared" ref="BW462:BW525" si="283">SUM(BM462,BU462)</f>
        <v>0</v>
      </c>
      <c r="BX462" s="44">
        <f t="shared" ref="BX462:BX525" si="284">SUM(BN462,BV462)</f>
        <v>0</v>
      </c>
      <c r="BY462" s="11">
        <f t="shared" ref="BY462:BY525" si="285">SUM(BW462:BX462)</f>
        <v>0</v>
      </c>
      <c r="BZ462" s="14">
        <f t="shared" ref="BZ462:BZ525" si="286">SUM(P462,Y462)</f>
        <v>3</v>
      </c>
      <c r="CA462" s="14">
        <f t="shared" ref="CA462:CA525" si="287">SUM(Q462,Z462)</f>
        <v>6</v>
      </c>
      <c r="CB462" s="13">
        <f t="shared" ref="CB462:CB525" si="288">SUM(BM462,BU462)</f>
        <v>0</v>
      </c>
      <c r="CC462" s="13">
        <f t="shared" ref="CC462:CC525" si="289">SUM(BN462,BV462)</f>
        <v>0</v>
      </c>
      <c r="CD462" s="312">
        <f t="shared" ref="CD462:CD525" si="290">SUM(BZ462,CB462)</f>
        <v>3</v>
      </c>
      <c r="CE462" s="312">
        <f t="shared" ref="CE462:CE525" si="291">SUM(CA462,CC462)</f>
        <v>6</v>
      </c>
      <c r="CF462" s="313">
        <f t="shared" ref="CF462:CF525" si="292">SUM(CD462:CE462)</f>
        <v>9</v>
      </c>
      <c r="CG462" s="302" t="str">
        <f t="shared" ref="CG462:CG525" si="293">IF(AM462=BL462,"OK","REVISI")</f>
        <v>OK</v>
      </c>
    </row>
    <row r="463" spans="1:85" ht="14.25" x14ac:dyDescent="0.25">
      <c r="A463" s="6">
        <v>451</v>
      </c>
      <c r="B463" s="495">
        <v>451</v>
      </c>
      <c r="C463" s="495" t="s">
        <v>6</v>
      </c>
      <c r="D463" s="496" t="s">
        <v>26</v>
      </c>
      <c r="E463" s="626">
        <v>20319091</v>
      </c>
      <c r="F463" s="627" t="s">
        <v>719</v>
      </c>
      <c r="G463" s="624" t="s">
        <v>52</v>
      </c>
      <c r="H463" s="9">
        <f>VLOOKUP($E463,'ALL-GTK-SD-SMP-SMA-SMK-SLB'!$F$14:$CG$713,'ALL-GTK-SD-SMP-SMA-SMK-SLB'!I$7,FALSE)</f>
        <v>0</v>
      </c>
      <c r="I463" s="9">
        <f>VLOOKUP($E463,'ALL-GTK-SD-SMP-SMA-SMK-SLB'!$F$14:$CG$713,'ALL-GTK-SD-SMP-SMA-SMK-SLB'!J$7,FALSE)</f>
        <v>0</v>
      </c>
      <c r="J463" s="9">
        <f>VLOOKUP($E463,'ALL-GTK-SD-SMP-SMA-SMK-SLB'!$F$14:$CG$713,'ALL-GTK-SD-SMP-SMA-SMK-SLB'!K$7,FALSE)</f>
        <v>0</v>
      </c>
      <c r="K463" s="9">
        <f>VLOOKUP($E463,'ALL-GTK-SD-SMP-SMA-SMK-SLB'!$F$14:$CG$713,'ALL-GTK-SD-SMP-SMA-SMK-SLB'!L$7,FALSE)</f>
        <v>0</v>
      </c>
      <c r="L463" s="9">
        <f>VLOOKUP($E463,'ALL-GTK-SD-SMP-SMA-SMK-SLB'!$F$14:$CG$713,'ALL-GTK-SD-SMP-SMA-SMK-SLB'!M$7,FALSE)</f>
        <v>2</v>
      </c>
      <c r="M463" s="9">
        <f>VLOOKUP($E463,'ALL-GTK-SD-SMP-SMA-SMK-SLB'!$F$14:$CG$713,'ALL-GTK-SD-SMP-SMA-SMK-SLB'!N$7,FALSE)</f>
        <v>2</v>
      </c>
      <c r="N463" s="9">
        <f>VLOOKUP($E463,'ALL-GTK-SD-SMP-SMA-SMK-SLB'!$F$14:$CG$713,'ALL-GTK-SD-SMP-SMA-SMK-SLB'!O$7,FALSE)</f>
        <v>1</v>
      </c>
      <c r="O463" s="9">
        <f>VLOOKUP($E463,'ALL-GTK-SD-SMP-SMA-SMK-SLB'!$F$14:$CG$713,'ALL-GTK-SD-SMP-SMA-SMK-SLB'!P$7,FALSE)</f>
        <v>2</v>
      </c>
      <c r="P463" s="299">
        <f t="shared" si="258"/>
        <v>3</v>
      </c>
      <c r="Q463" s="299">
        <f t="shared" si="259"/>
        <v>4</v>
      </c>
      <c r="R463" s="300">
        <f t="shared" si="260"/>
        <v>7</v>
      </c>
      <c r="S463" s="9">
        <f>VLOOKUP($E463,'ALL-GTK-SD-SMP-SMA-SMK-SLB'!$F$14:$CG$713,'ALL-GTK-SD-SMP-SMA-SMK-SLB'!T$7,FALSE)</f>
        <v>0</v>
      </c>
      <c r="T463" s="9">
        <f>VLOOKUP($E463,'ALL-GTK-SD-SMP-SMA-SMK-SLB'!$F$14:$CG$713,'ALL-GTK-SD-SMP-SMA-SMK-SLB'!U$7,FALSE)</f>
        <v>0</v>
      </c>
      <c r="U463" s="9">
        <f>VLOOKUP($E463,'ALL-GTK-SD-SMP-SMA-SMK-SLB'!$F$14:$CG$713,'ALL-GTK-SD-SMP-SMA-SMK-SLB'!V$7,FALSE)</f>
        <v>1</v>
      </c>
      <c r="V463" s="9">
        <f>VLOOKUP($E463,'ALL-GTK-SD-SMP-SMA-SMK-SLB'!$F$14:$CG$713,'ALL-GTK-SD-SMP-SMA-SMK-SLB'!W$7,FALSE)</f>
        <v>1</v>
      </c>
      <c r="W463" s="9">
        <f>VLOOKUP($E463,'ALL-GTK-SD-SMP-SMA-SMK-SLB'!$F$14:$CG$713,'ALL-GTK-SD-SMP-SMA-SMK-SLB'!X$7,FALSE)</f>
        <v>0</v>
      </c>
      <c r="X463" s="9">
        <f>VLOOKUP($E463,'ALL-GTK-SD-SMP-SMA-SMK-SLB'!$F$14:$CG$713,'ALL-GTK-SD-SMP-SMA-SMK-SLB'!Y$7,FALSE)</f>
        <v>1</v>
      </c>
      <c r="Y463" s="299">
        <f t="shared" si="261"/>
        <v>1</v>
      </c>
      <c r="Z463" s="299">
        <f t="shared" si="262"/>
        <v>2</v>
      </c>
      <c r="AA463" s="10">
        <f t="shared" si="263"/>
        <v>3</v>
      </c>
      <c r="AB463" s="44">
        <f t="shared" si="264"/>
        <v>4</v>
      </c>
      <c r="AC463" s="44">
        <f t="shared" si="265"/>
        <v>6</v>
      </c>
      <c r="AD463" s="11">
        <f t="shared" si="266"/>
        <v>10</v>
      </c>
      <c r="AE463" s="9">
        <f>VLOOKUP($E463,'ALL-GTK-SD-SMP-SMA-SMK-SLB'!$F$14:$CG$713,'ALL-GTK-SD-SMP-SMA-SMK-SLB'!AF$7,FALSE)</f>
        <v>2</v>
      </c>
      <c r="AF463" s="9">
        <f>VLOOKUP($E463,'ALL-GTK-SD-SMP-SMA-SMK-SLB'!$F$14:$CG$713,'ALL-GTK-SD-SMP-SMA-SMK-SLB'!AG$7,FALSE)</f>
        <v>2</v>
      </c>
      <c r="AG463" s="10">
        <f t="shared" si="267"/>
        <v>4</v>
      </c>
      <c r="AH463" s="9">
        <f>VLOOKUP($E463,'ALL-GTK-SD-SMP-SMA-SMK-SLB'!$F$14:$CG$713,'ALL-GTK-SD-SMP-SMA-SMK-SLB'!AI$7,FALSE)</f>
        <v>2</v>
      </c>
      <c r="AI463" s="9">
        <f>VLOOKUP($E463,'ALL-GTK-SD-SMP-SMA-SMK-SLB'!$F$14:$CG$713,'ALL-GTK-SD-SMP-SMA-SMK-SLB'!AJ$7,FALSE)</f>
        <v>4</v>
      </c>
      <c r="AJ463" s="10">
        <f t="shared" si="268"/>
        <v>6</v>
      </c>
      <c r="AK463" s="44">
        <f t="shared" si="269"/>
        <v>4</v>
      </c>
      <c r="AL463" s="44">
        <f t="shared" si="270"/>
        <v>6</v>
      </c>
      <c r="AM463" s="11">
        <f t="shared" si="271"/>
        <v>10</v>
      </c>
      <c r="AN463" s="299">
        <f>VLOOKUP($E463,'ALL-GTK-SD-SMP-SMA-SMK-SLB'!$F$14:$CG$713,'ALL-GTK-SD-SMP-SMA-SMK-SLB'!AO$7,FALSE)</f>
        <v>0</v>
      </c>
      <c r="AO463" s="299">
        <f>VLOOKUP($E463,'ALL-GTK-SD-SMP-SMA-SMK-SLB'!$F$14:$CG$713,'ALL-GTK-SD-SMP-SMA-SMK-SLB'!AP$7,FALSE)</f>
        <v>0</v>
      </c>
      <c r="AP463" s="9">
        <f>VLOOKUP($E463,'ALL-GTK-SD-SMP-SMA-SMK-SLB'!$F$14:$CG$713,'ALL-GTK-SD-SMP-SMA-SMK-SLB'!AQ$7,FALSE)</f>
        <v>0</v>
      </c>
      <c r="AQ463" s="9">
        <f>VLOOKUP($E463,'ALL-GTK-SD-SMP-SMA-SMK-SLB'!$F$14:$CG$713,'ALL-GTK-SD-SMP-SMA-SMK-SLB'!AR$7,FALSE)</f>
        <v>0</v>
      </c>
      <c r="AR463" s="9">
        <f>VLOOKUP($E463,'ALL-GTK-SD-SMP-SMA-SMK-SLB'!$F$14:$CG$713,'ALL-GTK-SD-SMP-SMA-SMK-SLB'!AS$7,FALSE)</f>
        <v>0</v>
      </c>
      <c r="AS463" s="9">
        <f>VLOOKUP($E463,'ALL-GTK-SD-SMP-SMA-SMK-SLB'!$F$14:$CG$713,'ALL-GTK-SD-SMP-SMA-SMK-SLB'!AT$7,FALSE)</f>
        <v>0</v>
      </c>
      <c r="AT463" s="9">
        <f>VLOOKUP($E463,'ALL-GTK-SD-SMP-SMA-SMK-SLB'!$F$14:$CG$713,'ALL-GTK-SD-SMP-SMA-SMK-SLB'!AU$7,FALSE)</f>
        <v>0</v>
      </c>
      <c r="AU463" s="9">
        <f>VLOOKUP($E463,'ALL-GTK-SD-SMP-SMA-SMK-SLB'!$F$14:$CG$713,'ALL-GTK-SD-SMP-SMA-SMK-SLB'!AV$7,FALSE)</f>
        <v>0</v>
      </c>
      <c r="AV463" s="9">
        <f>VLOOKUP($E463,'ALL-GTK-SD-SMP-SMA-SMK-SLB'!$F$14:$CG$713,'ALL-GTK-SD-SMP-SMA-SMK-SLB'!AW$7,FALSE)</f>
        <v>0</v>
      </c>
      <c r="AW463" s="9">
        <f>VLOOKUP($E463,'ALL-GTK-SD-SMP-SMA-SMK-SLB'!$F$14:$CG$713,'ALL-GTK-SD-SMP-SMA-SMK-SLB'!AX$7,FALSE)</f>
        <v>0</v>
      </c>
      <c r="AX463" s="9">
        <f>VLOOKUP($E463,'ALL-GTK-SD-SMP-SMA-SMK-SLB'!$F$14:$CG$713,'ALL-GTK-SD-SMP-SMA-SMK-SLB'!AY$7,FALSE)</f>
        <v>4</v>
      </c>
      <c r="AY463" s="9">
        <f>VLOOKUP($E463,'ALL-GTK-SD-SMP-SMA-SMK-SLB'!$F$14:$CG$713,'ALL-GTK-SD-SMP-SMA-SMK-SLB'!AZ$7,FALSE)</f>
        <v>6</v>
      </c>
      <c r="AZ463" s="9">
        <f>VLOOKUP($E463,'ALL-GTK-SD-SMP-SMA-SMK-SLB'!$F$14:$CG$713,'ALL-GTK-SD-SMP-SMA-SMK-SLB'!BA$7,FALSE)</f>
        <v>0</v>
      </c>
      <c r="BA463" s="9">
        <f>VLOOKUP($E463,'ALL-GTK-SD-SMP-SMA-SMK-SLB'!$F$14:$CG$713,'ALL-GTK-SD-SMP-SMA-SMK-SLB'!BB$7,FALSE)</f>
        <v>0</v>
      </c>
      <c r="BB463" s="9">
        <f>VLOOKUP($E463,'ALL-GTK-SD-SMP-SMA-SMK-SLB'!$F$14:$CG$713,'ALL-GTK-SD-SMP-SMA-SMK-SLB'!BC$7,FALSE)</f>
        <v>0</v>
      </c>
      <c r="BC463" s="9">
        <f>VLOOKUP($E463,'ALL-GTK-SD-SMP-SMA-SMK-SLB'!$F$14:$CG$713,'ALL-GTK-SD-SMP-SMA-SMK-SLB'!BD$7,FALSE)</f>
        <v>0</v>
      </c>
      <c r="BD463" s="310">
        <f t="shared" si="272"/>
        <v>0</v>
      </c>
      <c r="BE463" s="310">
        <f t="shared" si="273"/>
        <v>0</v>
      </c>
      <c r="BF463" s="10">
        <f t="shared" si="274"/>
        <v>0</v>
      </c>
      <c r="BG463" s="311">
        <f t="shared" si="275"/>
        <v>4</v>
      </c>
      <c r="BH463" s="311">
        <f t="shared" si="276"/>
        <v>6</v>
      </c>
      <c r="BI463" s="10">
        <f t="shared" si="277"/>
        <v>10</v>
      </c>
      <c r="BJ463" s="44">
        <f t="shared" si="278"/>
        <v>4</v>
      </c>
      <c r="BK463" s="44">
        <f t="shared" si="279"/>
        <v>6</v>
      </c>
      <c r="BL463" s="11">
        <f t="shared" si="280"/>
        <v>10</v>
      </c>
      <c r="BM463" s="9">
        <f>VLOOKUP($E463,'ALL-GTK-SD-SMP-SMA-SMK-SLB'!$F$14:$CG$713,'ALL-GTK-SD-SMP-SMA-SMK-SLB'!BN$7,FALSE)</f>
        <v>0</v>
      </c>
      <c r="BN463" s="9">
        <f>VLOOKUP($E463,'ALL-GTK-SD-SMP-SMA-SMK-SLB'!$F$14:$CG$713,'ALL-GTK-SD-SMP-SMA-SMK-SLB'!BO$7,FALSE)</f>
        <v>0</v>
      </c>
      <c r="BO463" s="9">
        <f>VLOOKUP($E463,'ALL-GTK-SD-SMP-SMA-SMK-SLB'!$F$14:$CG$713,'ALL-GTK-SD-SMP-SMA-SMK-SLB'!BP$7,FALSE)</f>
        <v>0</v>
      </c>
      <c r="BP463" s="9">
        <f>VLOOKUP($E463,'ALL-GTK-SD-SMP-SMA-SMK-SLB'!$F$14:$CG$713,'ALL-GTK-SD-SMP-SMA-SMK-SLB'!BQ$7,FALSE)</f>
        <v>0</v>
      </c>
      <c r="BQ463" s="9">
        <f>VLOOKUP($E463,'ALL-GTK-SD-SMP-SMA-SMK-SLB'!$F$14:$CG$713,'ALL-GTK-SD-SMP-SMA-SMK-SLB'!BR$7,FALSE)</f>
        <v>0</v>
      </c>
      <c r="BR463" s="9">
        <f>VLOOKUP($E463,'ALL-GTK-SD-SMP-SMA-SMK-SLB'!$F$14:$CG$713,'ALL-GTK-SD-SMP-SMA-SMK-SLB'!BS$7,FALSE)</f>
        <v>0</v>
      </c>
      <c r="BS463" s="9">
        <f>VLOOKUP($E463,'ALL-GTK-SD-SMP-SMA-SMK-SLB'!$F$14:$CG$713,'ALL-GTK-SD-SMP-SMA-SMK-SLB'!BT$7,FALSE)</f>
        <v>0</v>
      </c>
      <c r="BT463" s="9">
        <f>VLOOKUP($E463,'ALL-GTK-SD-SMP-SMA-SMK-SLB'!$F$14:$CG$713,'ALL-GTK-SD-SMP-SMA-SMK-SLB'!BU$7,FALSE)</f>
        <v>0</v>
      </c>
      <c r="BU463" s="299">
        <f t="shared" si="281"/>
        <v>0</v>
      </c>
      <c r="BV463" s="299">
        <f t="shared" si="282"/>
        <v>0</v>
      </c>
      <c r="BW463" s="44">
        <f t="shared" si="283"/>
        <v>0</v>
      </c>
      <c r="BX463" s="44">
        <f t="shared" si="284"/>
        <v>0</v>
      </c>
      <c r="BY463" s="11">
        <f t="shared" si="285"/>
        <v>0</v>
      </c>
      <c r="BZ463" s="14">
        <f t="shared" si="286"/>
        <v>4</v>
      </c>
      <c r="CA463" s="14">
        <f t="shared" si="287"/>
        <v>6</v>
      </c>
      <c r="CB463" s="13">
        <f t="shared" si="288"/>
        <v>0</v>
      </c>
      <c r="CC463" s="13">
        <f t="shared" si="289"/>
        <v>0</v>
      </c>
      <c r="CD463" s="312">
        <f t="shared" si="290"/>
        <v>4</v>
      </c>
      <c r="CE463" s="312">
        <f t="shared" si="291"/>
        <v>6</v>
      </c>
      <c r="CF463" s="313">
        <f t="shared" si="292"/>
        <v>10</v>
      </c>
      <c r="CG463" s="302" t="str">
        <f t="shared" si="293"/>
        <v>OK</v>
      </c>
    </row>
    <row r="464" spans="1:85" ht="14.25" x14ac:dyDescent="0.25">
      <c r="A464" s="6">
        <v>452</v>
      </c>
      <c r="B464" s="495">
        <v>452</v>
      </c>
      <c r="C464" s="495" t="s">
        <v>6</v>
      </c>
      <c r="D464" s="496" t="s">
        <v>26</v>
      </c>
      <c r="E464" s="626">
        <v>20319090</v>
      </c>
      <c r="F464" s="627" t="s">
        <v>720</v>
      </c>
      <c r="G464" s="624" t="s">
        <v>52</v>
      </c>
      <c r="H464" s="9">
        <f>VLOOKUP($E464,'ALL-GTK-SD-SMP-SMA-SMK-SLB'!$F$14:$CG$713,'ALL-GTK-SD-SMP-SMA-SMK-SLB'!I$7,FALSE)</f>
        <v>0</v>
      </c>
      <c r="I464" s="9">
        <f>VLOOKUP($E464,'ALL-GTK-SD-SMP-SMA-SMK-SLB'!$F$14:$CG$713,'ALL-GTK-SD-SMP-SMA-SMK-SLB'!J$7,FALSE)</f>
        <v>0</v>
      </c>
      <c r="J464" s="9">
        <f>VLOOKUP($E464,'ALL-GTK-SD-SMP-SMA-SMK-SLB'!$F$14:$CG$713,'ALL-GTK-SD-SMP-SMA-SMK-SLB'!K$7,FALSE)</f>
        <v>0</v>
      </c>
      <c r="K464" s="9">
        <f>VLOOKUP($E464,'ALL-GTK-SD-SMP-SMA-SMK-SLB'!$F$14:$CG$713,'ALL-GTK-SD-SMP-SMA-SMK-SLB'!L$7,FALSE)</f>
        <v>1</v>
      </c>
      <c r="L464" s="9">
        <f>VLOOKUP($E464,'ALL-GTK-SD-SMP-SMA-SMK-SLB'!$F$14:$CG$713,'ALL-GTK-SD-SMP-SMA-SMK-SLB'!M$7,FALSE)</f>
        <v>0</v>
      </c>
      <c r="M464" s="9">
        <f>VLOOKUP($E464,'ALL-GTK-SD-SMP-SMA-SMK-SLB'!$F$14:$CG$713,'ALL-GTK-SD-SMP-SMA-SMK-SLB'!N$7,FALSE)</f>
        <v>3</v>
      </c>
      <c r="N464" s="9">
        <f>VLOOKUP($E464,'ALL-GTK-SD-SMP-SMA-SMK-SLB'!$F$14:$CG$713,'ALL-GTK-SD-SMP-SMA-SMK-SLB'!O$7,FALSE)</f>
        <v>0</v>
      </c>
      <c r="O464" s="9">
        <f>VLOOKUP($E464,'ALL-GTK-SD-SMP-SMA-SMK-SLB'!$F$14:$CG$713,'ALL-GTK-SD-SMP-SMA-SMK-SLB'!P$7,FALSE)</f>
        <v>1</v>
      </c>
      <c r="P464" s="299">
        <f t="shared" si="258"/>
        <v>0</v>
      </c>
      <c r="Q464" s="299">
        <f t="shared" si="259"/>
        <v>5</v>
      </c>
      <c r="R464" s="300">
        <f t="shared" si="260"/>
        <v>5</v>
      </c>
      <c r="S464" s="9">
        <f>VLOOKUP($E464,'ALL-GTK-SD-SMP-SMA-SMK-SLB'!$F$14:$CG$713,'ALL-GTK-SD-SMP-SMA-SMK-SLB'!T$7,FALSE)</f>
        <v>0</v>
      </c>
      <c r="T464" s="9">
        <f>VLOOKUP($E464,'ALL-GTK-SD-SMP-SMA-SMK-SLB'!$F$14:$CG$713,'ALL-GTK-SD-SMP-SMA-SMK-SLB'!U$7,FALSE)</f>
        <v>0</v>
      </c>
      <c r="U464" s="9">
        <f>VLOOKUP($E464,'ALL-GTK-SD-SMP-SMA-SMK-SLB'!$F$14:$CG$713,'ALL-GTK-SD-SMP-SMA-SMK-SLB'!V$7,FALSE)</f>
        <v>0</v>
      </c>
      <c r="V464" s="9">
        <f>VLOOKUP($E464,'ALL-GTK-SD-SMP-SMA-SMK-SLB'!$F$14:$CG$713,'ALL-GTK-SD-SMP-SMA-SMK-SLB'!W$7,FALSE)</f>
        <v>2</v>
      </c>
      <c r="W464" s="9">
        <f>VLOOKUP($E464,'ALL-GTK-SD-SMP-SMA-SMK-SLB'!$F$14:$CG$713,'ALL-GTK-SD-SMP-SMA-SMK-SLB'!X$7,FALSE)</f>
        <v>0</v>
      </c>
      <c r="X464" s="9">
        <f>VLOOKUP($E464,'ALL-GTK-SD-SMP-SMA-SMK-SLB'!$F$14:$CG$713,'ALL-GTK-SD-SMP-SMA-SMK-SLB'!Y$7,FALSE)</f>
        <v>1</v>
      </c>
      <c r="Y464" s="299">
        <f t="shared" si="261"/>
        <v>0</v>
      </c>
      <c r="Z464" s="299">
        <f t="shared" si="262"/>
        <v>3</v>
      </c>
      <c r="AA464" s="10">
        <f t="shared" si="263"/>
        <v>3</v>
      </c>
      <c r="AB464" s="44">
        <f t="shared" si="264"/>
        <v>0</v>
      </c>
      <c r="AC464" s="44">
        <f t="shared" si="265"/>
        <v>8</v>
      </c>
      <c r="AD464" s="11">
        <f t="shared" si="266"/>
        <v>8</v>
      </c>
      <c r="AE464" s="9">
        <f>VLOOKUP($E464,'ALL-GTK-SD-SMP-SMA-SMK-SLB'!$F$14:$CG$713,'ALL-GTK-SD-SMP-SMA-SMK-SLB'!AF$7,FALSE)</f>
        <v>0</v>
      </c>
      <c r="AF464" s="9">
        <f>VLOOKUP($E464,'ALL-GTK-SD-SMP-SMA-SMK-SLB'!$F$14:$CG$713,'ALL-GTK-SD-SMP-SMA-SMK-SLB'!AG$7,FALSE)</f>
        <v>6</v>
      </c>
      <c r="AG464" s="10">
        <f t="shared" si="267"/>
        <v>6</v>
      </c>
      <c r="AH464" s="9">
        <f>VLOOKUP($E464,'ALL-GTK-SD-SMP-SMA-SMK-SLB'!$F$14:$CG$713,'ALL-GTK-SD-SMP-SMA-SMK-SLB'!AI$7,FALSE)</f>
        <v>1</v>
      </c>
      <c r="AI464" s="9">
        <f>VLOOKUP($E464,'ALL-GTK-SD-SMP-SMA-SMK-SLB'!$F$14:$CG$713,'ALL-GTK-SD-SMP-SMA-SMK-SLB'!AJ$7,FALSE)</f>
        <v>1</v>
      </c>
      <c r="AJ464" s="10">
        <f t="shared" si="268"/>
        <v>2</v>
      </c>
      <c r="AK464" s="44">
        <f t="shared" si="269"/>
        <v>1</v>
      </c>
      <c r="AL464" s="44">
        <f t="shared" si="270"/>
        <v>7</v>
      </c>
      <c r="AM464" s="11">
        <f t="shared" si="271"/>
        <v>8</v>
      </c>
      <c r="AN464" s="299">
        <f>VLOOKUP($E464,'ALL-GTK-SD-SMP-SMA-SMK-SLB'!$F$14:$CG$713,'ALL-GTK-SD-SMP-SMA-SMK-SLB'!AO$7,FALSE)</f>
        <v>0</v>
      </c>
      <c r="AO464" s="299">
        <f>VLOOKUP($E464,'ALL-GTK-SD-SMP-SMA-SMK-SLB'!$F$14:$CG$713,'ALL-GTK-SD-SMP-SMA-SMK-SLB'!AP$7,FALSE)</f>
        <v>0</v>
      </c>
      <c r="AP464" s="9">
        <f>VLOOKUP($E464,'ALL-GTK-SD-SMP-SMA-SMK-SLB'!$F$14:$CG$713,'ALL-GTK-SD-SMP-SMA-SMK-SLB'!AQ$7,FALSE)</f>
        <v>0</v>
      </c>
      <c r="AQ464" s="9">
        <f>VLOOKUP($E464,'ALL-GTK-SD-SMP-SMA-SMK-SLB'!$F$14:$CG$713,'ALL-GTK-SD-SMP-SMA-SMK-SLB'!AR$7,FALSE)</f>
        <v>0</v>
      </c>
      <c r="AR464" s="9">
        <f>VLOOKUP($E464,'ALL-GTK-SD-SMP-SMA-SMK-SLB'!$F$14:$CG$713,'ALL-GTK-SD-SMP-SMA-SMK-SLB'!AS$7,FALSE)</f>
        <v>0</v>
      </c>
      <c r="AS464" s="9">
        <f>VLOOKUP($E464,'ALL-GTK-SD-SMP-SMA-SMK-SLB'!$F$14:$CG$713,'ALL-GTK-SD-SMP-SMA-SMK-SLB'!AT$7,FALSE)</f>
        <v>0</v>
      </c>
      <c r="AT464" s="9">
        <f>VLOOKUP($E464,'ALL-GTK-SD-SMP-SMA-SMK-SLB'!$F$14:$CG$713,'ALL-GTK-SD-SMP-SMA-SMK-SLB'!AU$7,FALSE)</f>
        <v>0</v>
      </c>
      <c r="AU464" s="9">
        <f>VLOOKUP($E464,'ALL-GTK-SD-SMP-SMA-SMK-SLB'!$F$14:$CG$713,'ALL-GTK-SD-SMP-SMA-SMK-SLB'!AV$7,FALSE)</f>
        <v>0</v>
      </c>
      <c r="AV464" s="9">
        <f>VLOOKUP($E464,'ALL-GTK-SD-SMP-SMA-SMK-SLB'!$F$14:$CG$713,'ALL-GTK-SD-SMP-SMA-SMK-SLB'!AW$7,FALSE)</f>
        <v>0</v>
      </c>
      <c r="AW464" s="9">
        <f>VLOOKUP($E464,'ALL-GTK-SD-SMP-SMA-SMK-SLB'!$F$14:$CG$713,'ALL-GTK-SD-SMP-SMA-SMK-SLB'!AX$7,FALSE)</f>
        <v>0</v>
      </c>
      <c r="AX464" s="9">
        <f>VLOOKUP($E464,'ALL-GTK-SD-SMP-SMA-SMK-SLB'!$F$14:$CG$713,'ALL-GTK-SD-SMP-SMA-SMK-SLB'!AY$7,FALSE)</f>
        <v>1</v>
      </c>
      <c r="AY464" s="9">
        <f>VLOOKUP($E464,'ALL-GTK-SD-SMP-SMA-SMK-SLB'!$F$14:$CG$713,'ALL-GTK-SD-SMP-SMA-SMK-SLB'!AZ$7,FALSE)</f>
        <v>7</v>
      </c>
      <c r="AZ464" s="9">
        <f>VLOOKUP($E464,'ALL-GTK-SD-SMP-SMA-SMK-SLB'!$F$14:$CG$713,'ALL-GTK-SD-SMP-SMA-SMK-SLB'!BA$7,FALSE)</f>
        <v>0</v>
      </c>
      <c r="BA464" s="9">
        <f>VLOOKUP($E464,'ALL-GTK-SD-SMP-SMA-SMK-SLB'!$F$14:$CG$713,'ALL-GTK-SD-SMP-SMA-SMK-SLB'!BB$7,FALSE)</f>
        <v>0</v>
      </c>
      <c r="BB464" s="9">
        <f>VLOOKUP($E464,'ALL-GTK-SD-SMP-SMA-SMK-SLB'!$F$14:$CG$713,'ALL-GTK-SD-SMP-SMA-SMK-SLB'!BC$7,FALSE)</f>
        <v>0</v>
      </c>
      <c r="BC464" s="9">
        <f>VLOOKUP($E464,'ALL-GTK-SD-SMP-SMA-SMK-SLB'!$F$14:$CG$713,'ALL-GTK-SD-SMP-SMA-SMK-SLB'!BD$7,FALSE)</f>
        <v>0</v>
      </c>
      <c r="BD464" s="310">
        <f t="shared" si="272"/>
        <v>0</v>
      </c>
      <c r="BE464" s="310">
        <f t="shared" si="273"/>
        <v>0</v>
      </c>
      <c r="BF464" s="10">
        <f t="shared" si="274"/>
        <v>0</v>
      </c>
      <c r="BG464" s="311">
        <f t="shared" si="275"/>
        <v>1</v>
      </c>
      <c r="BH464" s="311">
        <f t="shared" si="276"/>
        <v>7</v>
      </c>
      <c r="BI464" s="10">
        <f t="shared" si="277"/>
        <v>8</v>
      </c>
      <c r="BJ464" s="44">
        <f t="shared" si="278"/>
        <v>1</v>
      </c>
      <c r="BK464" s="44">
        <f t="shared" si="279"/>
        <v>7</v>
      </c>
      <c r="BL464" s="11">
        <f t="shared" si="280"/>
        <v>8</v>
      </c>
      <c r="BM464" s="9">
        <f>VLOOKUP($E464,'ALL-GTK-SD-SMP-SMA-SMK-SLB'!$F$14:$CG$713,'ALL-GTK-SD-SMP-SMA-SMK-SLB'!BN$7,FALSE)</f>
        <v>0</v>
      </c>
      <c r="BN464" s="9">
        <f>VLOOKUP($E464,'ALL-GTK-SD-SMP-SMA-SMK-SLB'!$F$14:$CG$713,'ALL-GTK-SD-SMP-SMA-SMK-SLB'!BO$7,FALSE)</f>
        <v>0</v>
      </c>
      <c r="BO464" s="9">
        <f>VLOOKUP($E464,'ALL-GTK-SD-SMP-SMA-SMK-SLB'!$F$14:$CG$713,'ALL-GTK-SD-SMP-SMA-SMK-SLB'!BP$7,FALSE)</f>
        <v>0</v>
      </c>
      <c r="BP464" s="9">
        <f>VLOOKUP($E464,'ALL-GTK-SD-SMP-SMA-SMK-SLB'!$F$14:$CG$713,'ALL-GTK-SD-SMP-SMA-SMK-SLB'!BQ$7,FALSE)</f>
        <v>0</v>
      </c>
      <c r="BQ464" s="9">
        <f>VLOOKUP($E464,'ALL-GTK-SD-SMP-SMA-SMK-SLB'!$F$14:$CG$713,'ALL-GTK-SD-SMP-SMA-SMK-SLB'!BR$7,FALSE)</f>
        <v>0</v>
      </c>
      <c r="BR464" s="9">
        <f>VLOOKUP($E464,'ALL-GTK-SD-SMP-SMA-SMK-SLB'!$F$14:$CG$713,'ALL-GTK-SD-SMP-SMA-SMK-SLB'!BS$7,FALSE)</f>
        <v>0</v>
      </c>
      <c r="BS464" s="9">
        <f>VLOOKUP($E464,'ALL-GTK-SD-SMP-SMA-SMK-SLB'!$F$14:$CG$713,'ALL-GTK-SD-SMP-SMA-SMK-SLB'!BT$7,FALSE)</f>
        <v>0</v>
      </c>
      <c r="BT464" s="9">
        <f>VLOOKUP($E464,'ALL-GTK-SD-SMP-SMA-SMK-SLB'!$F$14:$CG$713,'ALL-GTK-SD-SMP-SMA-SMK-SLB'!BU$7,FALSE)</f>
        <v>0</v>
      </c>
      <c r="BU464" s="299">
        <f t="shared" si="281"/>
        <v>0</v>
      </c>
      <c r="BV464" s="299">
        <f t="shared" si="282"/>
        <v>0</v>
      </c>
      <c r="BW464" s="44">
        <f t="shared" si="283"/>
        <v>0</v>
      </c>
      <c r="BX464" s="44">
        <f t="shared" si="284"/>
        <v>0</v>
      </c>
      <c r="BY464" s="11">
        <f t="shared" si="285"/>
        <v>0</v>
      </c>
      <c r="BZ464" s="14">
        <f t="shared" si="286"/>
        <v>0</v>
      </c>
      <c r="CA464" s="14">
        <f t="shared" si="287"/>
        <v>8</v>
      </c>
      <c r="CB464" s="13">
        <f t="shared" si="288"/>
        <v>0</v>
      </c>
      <c r="CC464" s="13">
        <f t="shared" si="289"/>
        <v>0</v>
      </c>
      <c r="CD464" s="312">
        <f t="shared" si="290"/>
        <v>0</v>
      </c>
      <c r="CE464" s="312">
        <f t="shared" si="291"/>
        <v>8</v>
      </c>
      <c r="CF464" s="313">
        <f t="shared" si="292"/>
        <v>8</v>
      </c>
      <c r="CG464" s="302" t="str">
        <f t="shared" si="293"/>
        <v>OK</v>
      </c>
    </row>
    <row r="465" spans="1:85" ht="14.25" x14ac:dyDescent="0.25">
      <c r="A465" s="6">
        <v>453</v>
      </c>
      <c r="B465" s="495">
        <v>453</v>
      </c>
      <c r="C465" s="495" t="s">
        <v>6</v>
      </c>
      <c r="D465" s="496" t="s">
        <v>26</v>
      </c>
      <c r="E465" s="626">
        <v>20319089</v>
      </c>
      <c r="F465" s="627" t="s">
        <v>721</v>
      </c>
      <c r="G465" s="624" t="s">
        <v>52</v>
      </c>
      <c r="H465" s="9">
        <f>VLOOKUP($E465,'ALL-GTK-SD-SMP-SMA-SMK-SLB'!$F$14:$CG$713,'ALL-GTK-SD-SMP-SMA-SMK-SLB'!I$7,FALSE)</f>
        <v>0</v>
      </c>
      <c r="I465" s="9">
        <f>VLOOKUP($E465,'ALL-GTK-SD-SMP-SMA-SMK-SLB'!$F$14:$CG$713,'ALL-GTK-SD-SMP-SMA-SMK-SLB'!J$7,FALSE)</f>
        <v>0</v>
      </c>
      <c r="J465" s="9">
        <f>VLOOKUP($E465,'ALL-GTK-SD-SMP-SMA-SMK-SLB'!$F$14:$CG$713,'ALL-GTK-SD-SMP-SMA-SMK-SLB'!K$7,FALSE)</f>
        <v>0</v>
      </c>
      <c r="K465" s="9">
        <f>VLOOKUP($E465,'ALL-GTK-SD-SMP-SMA-SMK-SLB'!$F$14:$CG$713,'ALL-GTK-SD-SMP-SMA-SMK-SLB'!L$7,FALSE)</f>
        <v>0</v>
      </c>
      <c r="L465" s="9">
        <f>VLOOKUP($E465,'ALL-GTK-SD-SMP-SMA-SMK-SLB'!$F$14:$CG$713,'ALL-GTK-SD-SMP-SMA-SMK-SLB'!M$7,FALSE)</f>
        <v>0</v>
      </c>
      <c r="M465" s="9">
        <f>VLOOKUP($E465,'ALL-GTK-SD-SMP-SMA-SMK-SLB'!$F$14:$CG$713,'ALL-GTK-SD-SMP-SMA-SMK-SLB'!N$7,FALSE)</f>
        <v>1</v>
      </c>
      <c r="N465" s="9">
        <f>VLOOKUP($E465,'ALL-GTK-SD-SMP-SMA-SMK-SLB'!$F$14:$CG$713,'ALL-GTK-SD-SMP-SMA-SMK-SLB'!O$7,FALSE)</f>
        <v>2</v>
      </c>
      <c r="O465" s="9">
        <f>VLOOKUP($E465,'ALL-GTK-SD-SMP-SMA-SMK-SLB'!$F$14:$CG$713,'ALL-GTK-SD-SMP-SMA-SMK-SLB'!P$7,FALSE)</f>
        <v>3</v>
      </c>
      <c r="P465" s="299">
        <f t="shared" si="258"/>
        <v>2</v>
      </c>
      <c r="Q465" s="299">
        <f t="shared" si="259"/>
        <v>4</v>
      </c>
      <c r="R465" s="300">
        <f t="shared" si="260"/>
        <v>6</v>
      </c>
      <c r="S465" s="9">
        <f>VLOOKUP($E465,'ALL-GTK-SD-SMP-SMA-SMK-SLB'!$F$14:$CG$713,'ALL-GTK-SD-SMP-SMA-SMK-SLB'!T$7,FALSE)</f>
        <v>0</v>
      </c>
      <c r="T465" s="9">
        <f>VLOOKUP($E465,'ALL-GTK-SD-SMP-SMA-SMK-SLB'!$F$14:$CG$713,'ALL-GTK-SD-SMP-SMA-SMK-SLB'!U$7,FALSE)</f>
        <v>0</v>
      </c>
      <c r="U465" s="9">
        <f>VLOOKUP($E465,'ALL-GTK-SD-SMP-SMA-SMK-SLB'!$F$14:$CG$713,'ALL-GTK-SD-SMP-SMA-SMK-SLB'!V$7,FALSE)</f>
        <v>1</v>
      </c>
      <c r="V465" s="9">
        <f>VLOOKUP($E465,'ALL-GTK-SD-SMP-SMA-SMK-SLB'!$F$14:$CG$713,'ALL-GTK-SD-SMP-SMA-SMK-SLB'!W$7,FALSE)</f>
        <v>0</v>
      </c>
      <c r="W465" s="9">
        <f>VLOOKUP($E465,'ALL-GTK-SD-SMP-SMA-SMK-SLB'!$F$14:$CG$713,'ALL-GTK-SD-SMP-SMA-SMK-SLB'!X$7,FALSE)</f>
        <v>0</v>
      </c>
      <c r="X465" s="9">
        <f>VLOOKUP($E465,'ALL-GTK-SD-SMP-SMA-SMK-SLB'!$F$14:$CG$713,'ALL-GTK-SD-SMP-SMA-SMK-SLB'!Y$7,FALSE)</f>
        <v>2</v>
      </c>
      <c r="Y465" s="299">
        <f t="shared" si="261"/>
        <v>1</v>
      </c>
      <c r="Z465" s="299">
        <f t="shared" si="262"/>
        <v>2</v>
      </c>
      <c r="AA465" s="10">
        <f t="shared" si="263"/>
        <v>3</v>
      </c>
      <c r="AB465" s="44">
        <f t="shared" si="264"/>
        <v>3</v>
      </c>
      <c r="AC465" s="44">
        <f t="shared" si="265"/>
        <v>6</v>
      </c>
      <c r="AD465" s="11">
        <f t="shared" si="266"/>
        <v>9</v>
      </c>
      <c r="AE465" s="9">
        <f>VLOOKUP($E465,'ALL-GTK-SD-SMP-SMA-SMK-SLB'!$F$14:$CG$713,'ALL-GTK-SD-SMP-SMA-SMK-SLB'!AF$7,FALSE)</f>
        <v>0</v>
      </c>
      <c r="AF465" s="9">
        <f>VLOOKUP($E465,'ALL-GTK-SD-SMP-SMA-SMK-SLB'!$F$14:$CG$713,'ALL-GTK-SD-SMP-SMA-SMK-SLB'!AG$7,FALSE)</f>
        <v>4</v>
      </c>
      <c r="AG465" s="10">
        <f t="shared" si="267"/>
        <v>4</v>
      </c>
      <c r="AH465" s="9">
        <f>VLOOKUP($E465,'ALL-GTK-SD-SMP-SMA-SMK-SLB'!$F$14:$CG$713,'ALL-GTK-SD-SMP-SMA-SMK-SLB'!AI$7,FALSE)</f>
        <v>3</v>
      </c>
      <c r="AI465" s="9">
        <f>VLOOKUP($E465,'ALL-GTK-SD-SMP-SMA-SMK-SLB'!$F$14:$CG$713,'ALL-GTK-SD-SMP-SMA-SMK-SLB'!AJ$7,FALSE)</f>
        <v>2</v>
      </c>
      <c r="AJ465" s="10">
        <f t="shared" si="268"/>
        <v>5</v>
      </c>
      <c r="AK465" s="44">
        <f t="shared" si="269"/>
        <v>3</v>
      </c>
      <c r="AL465" s="44">
        <f t="shared" si="270"/>
        <v>6</v>
      </c>
      <c r="AM465" s="11">
        <f t="shared" si="271"/>
        <v>9</v>
      </c>
      <c r="AN465" s="299">
        <f>VLOOKUP($E465,'ALL-GTK-SD-SMP-SMA-SMK-SLB'!$F$14:$CG$713,'ALL-GTK-SD-SMP-SMA-SMK-SLB'!AO$7,FALSE)</f>
        <v>0</v>
      </c>
      <c r="AO465" s="299">
        <f>VLOOKUP($E465,'ALL-GTK-SD-SMP-SMA-SMK-SLB'!$F$14:$CG$713,'ALL-GTK-SD-SMP-SMA-SMK-SLB'!AP$7,FALSE)</f>
        <v>0</v>
      </c>
      <c r="AP465" s="9">
        <f>VLOOKUP($E465,'ALL-GTK-SD-SMP-SMA-SMK-SLB'!$F$14:$CG$713,'ALL-GTK-SD-SMP-SMA-SMK-SLB'!AQ$7,FALSE)</f>
        <v>0</v>
      </c>
      <c r="AQ465" s="9">
        <f>VLOOKUP($E465,'ALL-GTK-SD-SMP-SMA-SMK-SLB'!$F$14:$CG$713,'ALL-GTK-SD-SMP-SMA-SMK-SLB'!AR$7,FALSE)</f>
        <v>0</v>
      </c>
      <c r="AR465" s="9">
        <f>VLOOKUP($E465,'ALL-GTK-SD-SMP-SMA-SMK-SLB'!$F$14:$CG$713,'ALL-GTK-SD-SMP-SMA-SMK-SLB'!AS$7,FALSE)</f>
        <v>0</v>
      </c>
      <c r="AS465" s="9">
        <f>VLOOKUP($E465,'ALL-GTK-SD-SMP-SMA-SMK-SLB'!$F$14:$CG$713,'ALL-GTK-SD-SMP-SMA-SMK-SLB'!AT$7,FALSE)</f>
        <v>0</v>
      </c>
      <c r="AT465" s="9">
        <f>VLOOKUP($E465,'ALL-GTK-SD-SMP-SMA-SMK-SLB'!$F$14:$CG$713,'ALL-GTK-SD-SMP-SMA-SMK-SLB'!AU$7,FALSE)</f>
        <v>0</v>
      </c>
      <c r="AU465" s="9">
        <f>VLOOKUP($E465,'ALL-GTK-SD-SMP-SMA-SMK-SLB'!$F$14:$CG$713,'ALL-GTK-SD-SMP-SMA-SMK-SLB'!AV$7,FALSE)</f>
        <v>0</v>
      </c>
      <c r="AV465" s="9">
        <f>VLOOKUP($E465,'ALL-GTK-SD-SMP-SMA-SMK-SLB'!$F$14:$CG$713,'ALL-GTK-SD-SMP-SMA-SMK-SLB'!AW$7,FALSE)</f>
        <v>0</v>
      </c>
      <c r="AW465" s="9">
        <f>VLOOKUP($E465,'ALL-GTK-SD-SMP-SMA-SMK-SLB'!$F$14:$CG$713,'ALL-GTK-SD-SMP-SMA-SMK-SLB'!AX$7,FALSE)</f>
        <v>0</v>
      </c>
      <c r="AX465" s="9">
        <f>VLOOKUP($E465,'ALL-GTK-SD-SMP-SMA-SMK-SLB'!$F$14:$CG$713,'ALL-GTK-SD-SMP-SMA-SMK-SLB'!AY$7,FALSE)</f>
        <v>3</v>
      </c>
      <c r="AY465" s="9">
        <f>VLOOKUP($E465,'ALL-GTK-SD-SMP-SMA-SMK-SLB'!$F$14:$CG$713,'ALL-GTK-SD-SMP-SMA-SMK-SLB'!AZ$7,FALSE)</f>
        <v>6</v>
      </c>
      <c r="AZ465" s="9">
        <f>VLOOKUP($E465,'ALL-GTK-SD-SMP-SMA-SMK-SLB'!$F$14:$CG$713,'ALL-GTK-SD-SMP-SMA-SMK-SLB'!BA$7,FALSE)</f>
        <v>0</v>
      </c>
      <c r="BA465" s="9">
        <f>VLOOKUP($E465,'ALL-GTK-SD-SMP-SMA-SMK-SLB'!$F$14:$CG$713,'ALL-GTK-SD-SMP-SMA-SMK-SLB'!BB$7,FALSE)</f>
        <v>0</v>
      </c>
      <c r="BB465" s="9">
        <f>VLOOKUP($E465,'ALL-GTK-SD-SMP-SMA-SMK-SLB'!$F$14:$CG$713,'ALL-GTK-SD-SMP-SMA-SMK-SLB'!BC$7,FALSE)</f>
        <v>0</v>
      </c>
      <c r="BC465" s="9">
        <f>VLOOKUP($E465,'ALL-GTK-SD-SMP-SMA-SMK-SLB'!$F$14:$CG$713,'ALL-GTK-SD-SMP-SMA-SMK-SLB'!BD$7,FALSE)</f>
        <v>0</v>
      </c>
      <c r="BD465" s="310">
        <f t="shared" si="272"/>
        <v>0</v>
      </c>
      <c r="BE465" s="310">
        <f t="shared" si="273"/>
        <v>0</v>
      </c>
      <c r="BF465" s="10">
        <f t="shared" si="274"/>
        <v>0</v>
      </c>
      <c r="BG465" s="311">
        <f t="shared" si="275"/>
        <v>3</v>
      </c>
      <c r="BH465" s="311">
        <f t="shared" si="276"/>
        <v>6</v>
      </c>
      <c r="BI465" s="10">
        <f t="shared" si="277"/>
        <v>9</v>
      </c>
      <c r="BJ465" s="44">
        <f t="shared" si="278"/>
        <v>3</v>
      </c>
      <c r="BK465" s="44">
        <f t="shared" si="279"/>
        <v>6</v>
      </c>
      <c r="BL465" s="11">
        <f t="shared" si="280"/>
        <v>9</v>
      </c>
      <c r="BM465" s="9">
        <f>VLOOKUP($E465,'ALL-GTK-SD-SMP-SMA-SMK-SLB'!$F$14:$CG$713,'ALL-GTK-SD-SMP-SMA-SMK-SLB'!BN$7,FALSE)</f>
        <v>0</v>
      </c>
      <c r="BN465" s="9">
        <f>VLOOKUP($E465,'ALL-GTK-SD-SMP-SMA-SMK-SLB'!$F$14:$CG$713,'ALL-GTK-SD-SMP-SMA-SMK-SLB'!BO$7,FALSE)</f>
        <v>0</v>
      </c>
      <c r="BO465" s="9">
        <f>VLOOKUP($E465,'ALL-GTK-SD-SMP-SMA-SMK-SLB'!$F$14:$CG$713,'ALL-GTK-SD-SMP-SMA-SMK-SLB'!BP$7,FALSE)</f>
        <v>0</v>
      </c>
      <c r="BP465" s="9">
        <f>VLOOKUP($E465,'ALL-GTK-SD-SMP-SMA-SMK-SLB'!$F$14:$CG$713,'ALL-GTK-SD-SMP-SMA-SMK-SLB'!BQ$7,FALSE)</f>
        <v>0</v>
      </c>
      <c r="BQ465" s="9">
        <f>VLOOKUP($E465,'ALL-GTK-SD-SMP-SMA-SMK-SLB'!$F$14:$CG$713,'ALL-GTK-SD-SMP-SMA-SMK-SLB'!BR$7,FALSE)</f>
        <v>0</v>
      </c>
      <c r="BR465" s="9">
        <f>VLOOKUP($E465,'ALL-GTK-SD-SMP-SMA-SMK-SLB'!$F$14:$CG$713,'ALL-GTK-SD-SMP-SMA-SMK-SLB'!BS$7,FALSE)</f>
        <v>0</v>
      </c>
      <c r="BS465" s="9">
        <f>VLOOKUP($E465,'ALL-GTK-SD-SMP-SMA-SMK-SLB'!$F$14:$CG$713,'ALL-GTK-SD-SMP-SMA-SMK-SLB'!BT$7,FALSE)</f>
        <v>0</v>
      </c>
      <c r="BT465" s="9">
        <f>VLOOKUP($E465,'ALL-GTK-SD-SMP-SMA-SMK-SLB'!$F$14:$CG$713,'ALL-GTK-SD-SMP-SMA-SMK-SLB'!BU$7,FALSE)</f>
        <v>0</v>
      </c>
      <c r="BU465" s="299">
        <f t="shared" si="281"/>
        <v>0</v>
      </c>
      <c r="BV465" s="299">
        <f t="shared" si="282"/>
        <v>0</v>
      </c>
      <c r="BW465" s="44">
        <f t="shared" si="283"/>
        <v>0</v>
      </c>
      <c r="BX465" s="44">
        <f t="shared" si="284"/>
        <v>0</v>
      </c>
      <c r="BY465" s="11">
        <f t="shared" si="285"/>
        <v>0</v>
      </c>
      <c r="BZ465" s="14">
        <f t="shared" si="286"/>
        <v>3</v>
      </c>
      <c r="CA465" s="14">
        <f t="shared" si="287"/>
        <v>6</v>
      </c>
      <c r="CB465" s="13">
        <f t="shared" si="288"/>
        <v>0</v>
      </c>
      <c r="CC465" s="13">
        <f t="shared" si="289"/>
        <v>0</v>
      </c>
      <c r="CD465" s="312">
        <f t="shared" si="290"/>
        <v>3</v>
      </c>
      <c r="CE465" s="312">
        <f t="shared" si="291"/>
        <v>6</v>
      </c>
      <c r="CF465" s="313">
        <f t="shared" si="292"/>
        <v>9</v>
      </c>
      <c r="CG465" s="302" t="str">
        <f t="shared" si="293"/>
        <v>OK</v>
      </c>
    </row>
    <row r="466" spans="1:85" ht="14.25" x14ac:dyDescent="0.25">
      <c r="A466" s="6">
        <v>454</v>
      </c>
      <c r="B466" s="495">
        <v>454</v>
      </c>
      <c r="C466" s="495" t="s">
        <v>6</v>
      </c>
      <c r="D466" s="496" t="s">
        <v>26</v>
      </c>
      <c r="E466" s="626">
        <v>20319087</v>
      </c>
      <c r="F466" s="627" t="s">
        <v>722</v>
      </c>
      <c r="G466" s="624" t="s">
        <v>52</v>
      </c>
      <c r="H466" s="9">
        <f>VLOOKUP($E466,'ALL-GTK-SD-SMP-SMA-SMK-SLB'!$F$14:$CG$713,'ALL-GTK-SD-SMP-SMA-SMK-SLB'!I$7,FALSE)</f>
        <v>1</v>
      </c>
      <c r="I466" s="9">
        <f>VLOOKUP($E466,'ALL-GTK-SD-SMP-SMA-SMK-SLB'!$F$14:$CG$713,'ALL-GTK-SD-SMP-SMA-SMK-SLB'!J$7,FALSE)</f>
        <v>1</v>
      </c>
      <c r="J466" s="9">
        <f>VLOOKUP($E466,'ALL-GTK-SD-SMP-SMA-SMK-SLB'!$F$14:$CG$713,'ALL-GTK-SD-SMP-SMA-SMK-SLB'!K$7,FALSE)</f>
        <v>0</v>
      </c>
      <c r="K466" s="9">
        <f>VLOOKUP($E466,'ALL-GTK-SD-SMP-SMA-SMK-SLB'!$F$14:$CG$713,'ALL-GTK-SD-SMP-SMA-SMK-SLB'!L$7,FALSE)</f>
        <v>0</v>
      </c>
      <c r="L466" s="9">
        <f>VLOOKUP($E466,'ALL-GTK-SD-SMP-SMA-SMK-SLB'!$F$14:$CG$713,'ALL-GTK-SD-SMP-SMA-SMK-SLB'!M$7,FALSE)</f>
        <v>2</v>
      </c>
      <c r="M466" s="9">
        <f>VLOOKUP($E466,'ALL-GTK-SD-SMP-SMA-SMK-SLB'!$F$14:$CG$713,'ALL-GTK-SD-SMP-SMA-SMK-SLB'!N$7,FALSE)</f>
        <v>2</v>
      </c>
      <c r="N466" s="9">
        <f>VLOOKUP($E466,'ALL-GTK-SD-SMP-SMA-SMK-SLB'!$F$14:$CG$713,'ALL-GTK-SD-SMP-SMA-SMK-SLB'!O$7,FALSE)</f>
        <v>0</v>
      </c>
      <c r="O466" s="9">
        <f>VLOOKUP($E466,'ALL-GTK-SD-SMP-SMA-SMK-SLB'!$F$14:$CG$713,'ALL-GTK-SD-SMP-SMA-SMK-SLB'!P$7,FALSE)</f>
        <v>3</v>
      </c>
      <c r="P466" s="299">
        <f t="shared" si="258"/>
        <v>3</v>
      </c>
      <c r="Q466" s="299">
        <f t="shared" si="259"/>
        <v>6</v>
      </c>
      <c r="R466" s="300">
        <f t="shared" si="260"/>
        <v>9</v>
      </c>
      <c r="S466" s="9">
        <f>VLOOKUP($E466,'ALL-GTK-SD-SMP-SMA-SMK-SLB'!$F$14:$CG$713,'ALL-GTK-SD-SMP-SMA-SMK-SLB'!T$7,FALSE)</f>
        <v>0</v>
      </c>
      <c r="T466" s="9">
        <f>VLOOKUP($E466,'ALL-GTK-SD-SMP-SMA-SMK-SLB'!$F$14:$CG$713,'ALL-GTK-SD-SMP-SMA-SMK-SLB'!U$7,FALSE)</f>
        <v>0</v>
      </c>
      <c r="U466" s="9">
        <f>VLOOKUP($E466,'ALL-GTK-SD-SMP-SMA-SMK-SLB'!$F$14:$CG$713,'ALL-GTK-SD-SMP-SMA-SMK-SLB'!V$7,FALSE)</f>
        <v>0</v>
      </c>
      <c r="V466" s="9">
        <f>VLOOKUP($E466,'ALL-GTK-SD-SMP-SMA-SMK-SLB'!$F$14:$CG$713,'ALL-GTK-SD-SMP-SMA-SMK-SLB'!W$7,FALSE)</f>
        <v>3</v>
      </c>
      <c r="W466" s="9">
        <f>VLOOKUP($E466,'ALL-GTK-SD-SMP-SMA-SMK-SLB'!$F$14:$CG$713,'ALL-GTK-SD-SMP-SMA-SMK-SLB'!X$7,FALSE)</f>
        <v>0</v>
      </c>
      <c r="X466" s="9">
        <f>VLOOKUP($E466,'ALL-GTK-SD-SMP-SMA-SMK-SLB'!$F$14:$CG$713,'ALL-GTK-SD-SMP-SMA-SMK-SLB'!Y$7,FALSE)</f>
        <v>0</v>
      </c>
      <c r="Y466" s="299">
        <f t="shared" si="261"/>
        <v>0</v>
      </c>
      <c r="Z466" s="299">
        <f t="shared" si="262"/>
        <v>3</v>
      </c>
      <c r="AA466" s="10">
        <f t="shared" si="263"/>
        <v>3</v>
      </c>
      <c r="AB466" s="44">
        <f t="shared" si="264"/>
        <v>3</v>
      </c>
      <c r="AC466" s="44">
        <f t="shared" si="265"/>
        <v>9</v>
      </c>
      <c r="AD466" s="11">
        <f t="shared" si="266"/>
        <v>12</v>
      </c>
      <c r="AE466" s="9">
        <f>VLOOKUP($E466,'ALL-GTK-SD-SMP-SMA-SMK-SLB'!$F$14:$CG$713,'ALL-GTK-SD-SMP-SMA-SMK-SLB'!AF$7,FALSE)</f>
        <v>1</v>
      </c>
      <c r="AF466" s="9">
        <f>VLOOKUP($E466,'ALL-GTK-SD-SMP-SMA-SMK-SLB'!$F$14:$CG$713,'ALL-GTK-SD-SMP-SMA-SMK-SLB'!AG$7,FALSE)</f>
        <v>5</v>
      </c>
      <c r="AG466" s="10">
        <f t="shared" si="267"/>
        <v>6</v>
      </c>
      <c r="AH466" s="9">
        <f>VLOOKUP($E466,'ALL-GTK-SD-SMP-SMA-SMK-SLB'!$F$14:$CG$713,'ALL-GTK-SD-SMP-SMA-SMK-SLB'!AI$7,FALSE)</f>
        <v>2</v>
      </c>
      <c r="AI466" s="9">
        <f>VLOOKUP($E466,'ALL-GTK-SD-SMP-SMA-SMK-SLB'!$F$14:$CG$713,'ALL-GTK-SD-SMP-SMA-SMK-SLB'!AJ$7,FALSE)</f>
        <v>4</v>
      </c>
      <c r="AJ466" s="10">
        <f t="shared" si="268"/>
        <v>6</v>
      </c>
      <c r="AK466" s="44">
        <f t="shared" si="269"/>
        <v>3</v>
      </c>
      <c r="AL466" s="44">
        <f t="shared" si="270"/>
        <v>9</v>
      </c>
      <c r="AM466" s="11">
        <f t="shared" si="271"/>
        <v>12</v>
      </c>
      <c r="AN466" s="299">
        <f>VLOOKUP($E466,'ALL-GTK-SD-SMP-SMA-SMK-SLB'!$F$14:$CG$713,'ALL-GTK-SD-SMP-SMA-SMK-SLB'!AO$7,FALSE)</f>
        <v>0</v>
      </c>
      <c r="AO466" s="299">
        <f>VLOOKUP($E466,'ALL-GTK-SD-SMP-SMA-SMK-SLB'!$F$14:$CG$713,'ALL-GTK-SD-SMP-SMA-SMK-SLB'!AP$7,FALSE)</f>
        <v>0</v>
      </c>
      <c r="AP466" s="9">
        <f>VLOOKUP($E466,'ALL-GTK-SD-SMP-SMA-SMK-SLB'!$F$14:$CG$713,'ALL-GTK-SD-SMP-SMA-SMK-SLB'!AQ$7,FALSE)</f>
        <v>0</v>
      </c>
      <c r="AQ466" s="9">
        <f>VLOOKUP($E466,'ALL-GTK-SD-SMP-SMA-SMK-SLB'!$F$14:$CG$713,'ALL-GTK-SD-SMP-SMA-SMK-SLB'!AR$7,FALSE)</f>
        <v>0</v>
      </c>
      <c r="AR466" s="9">
        <f>VLOOKUP($E466,'ALL-GTK-SD-SMP-SMA-SMK-SLB'!$F$14:$CG$713,'ALL-GTK-SD-SMP-SMA-SMK-SLB'!AS$7,FALSE)</f>
        <v>0</v>
      </c>
      <c r="AS466" s="9">
        <f>VLOOKUP($E466,'ALL-GTK-SD-SMP-SMA-SMK-SLB'!$F$14:$CG$713,'ALL-GTK-SD-SMP-SMA-SMK-SLB'!AT$7,FALSE)</f>
        <v>1</v>
      </c>
      <c r="AT466" s="9">
        <f>VLOOKUP($E466,'ALL-GTK-SD-SMP-SMA-SMK-SLB'!$F$14:$CG$713,'ALL-GTK-SD-SMP-SMA-SMK-SLB'!AU$7,FALSE)</f>
        <v>0</v>
      </c>
      <c r="AU466" s="9">
        <f>VLOOKUP($E466,'ALL-GTK-SD-SMP-SMA-SMK-SLB'!$F$14:$CG$713,'ALL-GTK-SD-SMP-SMA-SMK-SLB'!AV$7,FALSE)</f>
        <v>0</v>
      </c>
      <c r="AV466" s="9">
        <f>VLOOKUP($E466,'ALL-GTK-SD-SMP-SMA-SMK-SLB'!$F$14:$CG$713,'ALL-GTK-SD-SMP-SMA-SMK-SLB'!AW$7,FALSE)</f>
        <v>0</v>
      </c>
      <c r="AW466" s="9">
        <f>VLOOKUP($E466,'ALL-GTK-SD-SMP-SMA-SMK-SLB'!$F$14:$CG$713,'ALL-GTK-SD-SMP-SMA-SMK-SLB'!AX$7,FALSE)</f>
        <v>0</v>
      </c>
      <c r="AX466" s="9">
        <f>VLOOKUP($E466,'ALL-GTK-SD-SMP-SMA-SMK-SLB'!$F$14:$CG$713,'ALL-GTK-SD-SMP-SMA-SMK-SLB'!AY$7,FALSE)</f>
        <v>3</v>
      </c>
      <c r="AY466" s="9">
        <f>VLOOKUP($E466,'ALL-GTK-SD-SMP-SMA-SMK-SLB'!$F$14:$CG$713,'ALL-GTK-SD-SMP-SMA-SMK-SLB'!AZ$7,FALSE)</f>
        <v>8</v>
      </c>
      <c r="AZ466" s="9">
        <f>VLOOKUP($E466,'ALL-GTK-SD-SMP-SMA-SMK-SLB'!$F$14:$CG$713,'ALL-GTK-SD-SMP-SMA-SMK-SLB'!BA$7,FALSE)</f>
        <v>0</v>
      </c>
      <c r="BA466" s="9">
        <f>VLOOKUP($E466,'ALL-GTK-SD-SMP-SMA-SMK-SLB'!$F$14:$CG$713,'ALL-GTK-SD-SMP-SMA-SMK-SLB'!BB$7,FALSE)</f>
        <v>0</v>
      </c>
      <c r="BB466" s="9">
        <f>VLOOKUP($E466,'ALL-GTK-SD-SMP-SMA-SMK-SLB'!$F$14:$CG$713,'ALL-GTK-SD-SMP-SMA-SMK-SLB'!BC$7,FALSE)</f>
        <v>0</v>
      </c>
      <c r="BC466" s="9">
        <f>VLOOKUP($E466,'ALL-GTK-SD-SMP-SMA-SMK-SLB'!$F$14:$CG$713,'ALL-GTK-SD-SMP-SMA-SMK-SLB'!BD$7,FALSE)</f>
        <v>0</v>
      </c>
      <c r="BD466" s="310">
        <f t="shared" si="272"/>
        <v>0</v>
      </c>
      <c r="BE466" s="310">
        <f t="shared" si="273"/>
        <v>1</v>
      </c>
      <c r="BF466" s="10">
        <f t="shared" si="274"/>
        <v>1</v>
      </c>
      <c r="BG466" s="311">
        <f t="shared" si="275"/>
        <v>3</v>
      </c>
      <c r="BH466" s="311">
        <f t="shared" si="276"/>
        <v>8</v>
      </c>
      <c r="BI466" s="10">
        <f t="shared" si="277"/>
        <v>11</v>
      </c>
      <c r="BJ466" s="44">
        <f t="shared" si="278"/>
        <v>3</v>
      </c>
      <c r="BK466" s="44">
        <f t="shared" si="279"/>
        <v>9</v>
      </c>
      <c r="BL466" s="11">
        <f t="shared" si="280"/>
        <v>12</v>
      </c>
      <c r="BM466" s="9">
        <f>VLOOKUP($E466,'ALL-GTK-SD-SMP-SMA-SMK-SLB'!$F$14:$CG$713,'ALL-GTK-SD-SMP-SMA-SMK-SLB'!BN$7,FALSE)</f>
        <v>0</v>
      </c>
      <c r="BN466" s="9">
        <f>VLOOKUP($E466,'ALL-GTK-SD-SMP-SMA-SMK-SLB'!$F$14:$CG$713,'ALL-GTK-SD-SMP-SMA-SMK-SLB'!BO$7,FALSE)</f>
        <v>0</v>
      </c>
      <c r="BO466" s="9">
        <f>VLOOKUP($E466,'ALL-GTK-SD-SMP-SMA-SMK-SLB'!$F$14:$CG$713,'ALL-GTK-SD-SMP-SMA-SMK-SLB'!BP$7,FALSE)</f>
        <v>0</v>
      </c>
      <c r="BP466" s="9">
        <f>VLOOKUP($E466,'ALL-GTK-SD-SMP-SMA-SMK-SLB'!$F$14:$CG$713,'ALL-GTK-SD-SMP-SMA-SMK-SLB'!BQ$7,FALSE)</f>
        <v>0</v>
      </c>
      <c r="BQ466" s="9">
        <f>VLOOKUP($E466,'ALL-GTK-SD-SMP-SMA-SMK-SLB'!$F$14:$CG$713,'ALL-GTK-SD-SMP-SMA-SMK-SLB'!BR$7,FALSE)</f>
        <v>0</v>
      </c>
      <c r="BR466" s="9">
        <f>VLOOKUP($E466,'ALL-GTK-SD-SMP-SMA-SMK-SLB'!$F$14:$CG$713,'ALL-GTK-SD-SMP-SMA-SMK-SLB'!BS$7,FALSE)</f>
        <v>0</v>
      </c>
      <c r="BS466" s="9">
        <f>VLOOKUP($E466,'ALL-GTK-SD-SMP-SMA-SMK-SLB'!$F$14:$CG$713,'ALL-GTK-SD-SMP-SMA-SMK-SLB'!BT$7,FALSE)</f>
        <v>0</v>
      </c>
      <c r="BT466" s="9">
        <f>VLOOKUP($E466,'ALL-GTK-SD-SMP-SMA-SMK-SLB'!$F$14:$CG$713,'ALL-GTK-SD-SMP-SMA-SMK-SLB'!BU$7,FALSE)</f>
        <v>0</v>
      </c>
      <c r="BU466" s="299">
        <f t="shared" si="281"/>
        <v>0</v>
      </c>
      <c r="BV466" s="299">
        <f t="shared" si="282"/>
        <v>0</v>
      </c>
      <c r="BW466" s="44">
        <f t="shared" si="283"/>
        <v>0</v>
      </c>
      <c r="BX466" s="44">
        <f t="shared" si="284"/>
        <v>0</v>
      </c>
      <c r="BY466" s="11">
        <f t="shared" si="285"/>
        <v>0</v>
      </c>
      <c r="BZ466" s="14">
        <f t="shared" si="286"/>
        <v>3</v>
      </c>
      <c r="CA466" s="14">
        <f t="shared" si="287"/>
        <v>9</v>
      </c>
      <c r="CB466" s="13">
        <f t="shared" si="288"/>
        <v>0</v>
      </c>
      <c r="CC466" s="13">
        <f t="shared" si="289"/>
        <v>0</v>
      </c>
      <c r="CD466" s="312">
        <f t="shared" si="290"/>
        <v>3</v>
      </c>
      <c r="CE466" s="312">
        <f t="shared" si="291"/>
        <v>9</v>
      </c>
      <c r="CF466" s="313">
        <f t="shared" si="292"/>
        <v>12</v>
      </c>
      <c r="CG466" s="302" t="str">
        <f t="shared" si="293"/>
        <v>OK</v>
      </c>
    </row>
    <row r="467" spans="1:85" ht="14.25" x14ac:dyDescent="0.25">
      <c r="A467" s="6">
        <v>455</v>
      </c>
      <c r="B467" s="495">
        <v>455</v>
      </c>
      <c r="C467" s="495" t="s">
        <v>6</v>
      </c>
      <c r="D467" s="496" t="s">
        <v>26</v>
      </c>
      <c r="E467" s="626">
        <v>20319086</v>
      </c>
      <c r="F467" s="627" t="s">
        <v>723</v>
      </c>
      <c r="G467" s="624" t="s">
        <v>52</v>
      </c>
      <c r="H467" s="9">
        <f>VLOOKUP($E467,'ALL-GTK-SD-SMP-SMA-SMK-SLB'!$F$14:$CG$713,'ALL-GTK-SD-SMP-SMA-SMK-SLB'!I$7,FALSE)</f>
        <v>0</v>
      </c>
      <c r="I467" s="9">
        <f>VLOOKUP($E467,'ALL-GTK-SD-SMP-SMA-SMK-SLB'!$F$14:$CG$713,'ALL-GTK-SD-SMP-SMA-SMK-SLB'!J$7,FALSE)</f>
        <v>0</v>
      </c>
      <c r="J467" s="9">
        <f>VLOOKUP($E467,'ALL-GTK-SD-SMP-SMA-SMK-SLB'!$F$14:$CG$713,'ALL-GTK-SD-SMP-SMA-SMK-SLB'!K$7,FALSE)</f>
        <v>0</v>
      </c>
      <c r="K467" s="9">
        <f>VLOOKUP($E467,'ALL-GTK-SD-SMP-SMA-SMK-SLB'!$F$14:$CG$713,'ALL-GTK-SD-SMP-SMA-SMK-SLB'!L$7,FALSE)</f>
        <v>0</v>
      </c>
      <c r="L467" s="9">
        <f>VLOOKUP($E467,'ALL-GTK-SD-SMP-SMA-SMK-SLB'!$F$14:$CG$713,'ALL-GTK-SD-SMP-SMA-SMK-SLB'!M$7,FALSE)</f>
        <v>0</v>
      </c>
      <c r="M467" s="9">
        <f>VLOOKUP($E467,'ALL-GTK-SD-SMP-SMA-SMK-SLB'!$F$14:$CG$713,'ALL-GTK-SD-SMP-SMA-SMK-SLB'!N$7,FALSE)</f>
        <v>2</v>
      </c>
      <c r="N467" s="9">
        <f>VLOOKUP($E467,'ALL-GTK-SD-SMP-SMA-SMK-SLB'!$F$14:$CG$713,'ALL-GTK-SD-SMP-SMA-SMK-SLB'!O$7,FALSE)</f>
        <v>1</v>
      </c>
      <c r="O467" s="9">
        <f>VLOOKUP($E467,'ALL-GTK-SD-SMP-SMA-SMK-SLB'!$F$14:$CG$713,'ALL-GTK-SD-SMP-SMA-SMK-SLB'!P$7,FALSE)</f>
        <v>4</v>
      </c>
      <c r="P467" s="299">
        <f t="shared" si="258"/>
        <v>1</v>
      </c>
      <c r="Q467" s="299">
        <f t="shared" si="259"/>
        <v>6</v>
      </c>
      <c r="R467" s="300">
        <f t="shared" si="260"/>
        <v>7</v>
      </c>
      <c r="S467" s="9">
        <f>VLOOKUP($E467,'ALL-GTK-SD-SMP-SMA-SMK-SLB'!$F$14:$CG$713,'ALL-GTK-SD-SMP-SMA-SMK-SLB'!T$7,FALSE)</f>
        <v>0</v>
      </c>
      <c r="T467" s="9">
        <f>VLOOKUP($E467,'ALL-GTK-SD-SMP-SMA-SMK-SLB'!$F$14:$CG$713,'ALL-GTK-SD-SMP-SMA-SMK-SLB'!U$7,FALSE)</f>
        <v>0</v>
      </c>
      <c r="U467" s="9">
        <f>VLOOKUP($E467,'ALL-GTK-SD-SMP-SMA-SMK-SLB'!$F$14:$CG$713,'ALL-GTK-SD-SMP-SMA-SMK-SLB'!V$7,FALSE)</f>
        <v>2</v>
      </c>
      <c r="V467" s="9">
        <f>VLOOKUP($E467,'ALL-GTK-SD-SMP-SMA-SMK-SLB'!$F$14:$CG$713,'ALL-GTK-SD-SMP-SMA-SMK-SLB'!W$7,FALSE)</f>
        <v>0</v>
      </c>
      <c r="W467" s="9">
        <f>VLOOKUP($E467,'ALL-GTK-SD-SMP-SMA-SMK-SLB'!$F$14:$CG$713,'ALL-GTK-SD-SMP-SMA-SMK-SLB'!X$7,FALSE)</f>
        <v>0</v>
      </c>
      <c r="X467" s="9">
        <f>VLOOKUP($E467,'ALL-GTK-SD-SMP-SMA-SMK-SLB'!$F$14:$CG$713,'ALL-GTK-SD-SMP-SMA-SMK-SLB'!Y$7,FALSE)</f>
        <v>1</v>
      </c>
      <c r="Y467" s="299">
        <f t="shared" si="261"/>
        <v>2</v>
      </c>
      <c r="Z467" s="299">
        <f t="shared" si="262"/>
        <v>1</v>
      </c>
      <c r="AA467" s="10">
        <f t="shared" si="263"/>
        <v>3</v>
      </c>
      <c r="AB467" s="44">
        <f t="shared" si="264"/>
        <v>3</v>
      </c>
      <c r="AC467" s="44">
        <f t="shared" si="265"/>
        <v>7</v>
      </c>
      <c r="AD467" s="11">
        <f t="shared" si="266"/>
        <v>10</v>
      </c>
      <c r="AE467" s="9">
        <f>VLOOKUP($E467,'ALL-GTK-SD-SMP-SMA-SMK-SLB'!$F$14:$CG$713,'ALL-GTK-SD-SMP-SMA-SMK-SLB'!AF$7,FALSE)</f>
        <v>1</v>
      </c>
      <c r="AF467" s="9">
        <f>VLOOKUP($E467,'ALL-GTK-SD-SMP-SMA-SMK-SLB'!$F$14:$CG$713,'ALL-GTK-SD-SMP-SMA-SMK-SLB'!AG$7,FALSE)</f>
        <v>3</v>
      </c>
      <c r="AG467" s="10">
        <f t="shared" si="267"/>
        <v>4</v>
      </c>
      <c r="AH467" s="9">
        <f>VLOOKUP($E467,'ALL-GTK-SD-SMP-SMA-SMK-SLB'!$F$14:$CG$713,'ALL-GTK-SD-SMP-SMA-SMK-SLB'!AI$7,FALSE)</f>
        <v>2</v>
      </c>
      <c r="AI467" s="9">
        <f>VLOOKUP($E467,'ALL-GTK-SD-SMP-SMA-SMK-SLB'!$F$14:$CG$713,'ALL-GTK-SD-SMP-SMA-SMK-SLB'!AJ$7,FALSE)</f>
        <v>4</v>
      </c>
      <c r="AJ467" s="10">
        <f t="shared" si="268"/>
        <v>6</v>
      </c>
      <c r="AK467" s="44">
        <f t="shared" si="269"/>
        <v>3</v>
      </c>
      <c r="AL467" s="44">
        <f t="shared" si="270"/>
        <v>7</v>
      </c>
      <c r="AM467" s="11">
        <f t="shared" si="271"/>
        <v>10</v>
      </c>
      <c r="AN467" s="299">
        <f>VLOOKUP($E467,'ALL-GTK-SD-SMP-SMA-SMK-SLB'!$F$14:$CG$713,'ALL-GTK-SD-SMP-SMA-SMK-SLB'!AO$7,FALSE)</f>
        <v>0</v>
      </c>
      <c r="AO467" s="299">
        <f>VLOOKUP($E467,'ALL-GTK-SD-SMP-SMA-SMK-SLB'!$F$14:$CG$713,'ALL-GTK-SD-SMP-SMA-SMK-SLB'!AP$7,FALSE)</f>
        <v>0</v>
      </c>
      <c r="AP467" s="9">
        <f>VLOOKUP($E467,'ALL-GTK-SD-SMP-SMA-SMK-SLB'!$F$14:$CG$713,'ALL-GTK-SD-SMP-SMA-SMK-SLB'!AQ$7,FALSE)</f>
        <v>0</v>
      </c>
      <c r="AQ467" s="9">
        <f>VLOOKUP($E467,'ALL-GTK-SD-SMP-SMA-SMK-SLB'!$F$14:$CG$713,'ALL-GTK-SD-SMP-SMA-SMK-SLB'!AR$7,FALSE)</f>
        <v>0</v>
      </c>
      <c r="AR467" s="9">
        <f>VLOOKUP($E467,'ALL-GTK-SD-SMP-SMA-SMK-SLB'!$F$14:$CG$713,'ALL-GTK-SD-SMP-SMA-SMK-SLB'!AS$7,FALSE)</f>
        <v>1</v>
      </c>
      <c r="AS467" s="9">
        <f>VLOOKUP($E467,'ALL-GTK-SD-SMP-SMA-SMK-SLB'!$F$14:$CG$713,'ALL-GTK-SD-SMP-SMA-SMK-SLB'!AT$7,FALSE)</f>
        <v>0</v>
      </c>
      <c r="AT467" s="9">
        <f>VLOOKUP($E467,'ALL-GTK-SD-SMP-SMA-SMK-SLB'!$F$14:$CG$713,'ALL-GTK-SD-SMP-SMA-SMK-SLB'!AU$7,FALSE)</f>
        <v>0</v>
      </c>
      <c r="AU467" s="9">
        <f>VLOOKUP($E467,'ALL-GTK-SD-SMP-SMA-SMK-SLB'!$F$14:$CG$713,'ALL-GTK-SD-SMP-SMA-SMK-SLB'!AV$7,FALSE)</f>
        <v>0</v>
      </c>
      <c r="AV467" s="9">
        <f>VLOOKUP($E467,'ALL-GTK-SD-SMP-SMA-SMK-SLB'!$F$14:$CG$713,'ALL-GTK-SD-SMP-SMA-SMK-SLB'!AW$7,FALSE)</f>
        <v>0</v>
      </c>
      <c r="AW467" s="9">
        <f>VLOOKUP($E467,'ALL-GTK-SD-SMP-SMA-SMK-SLB'!$F$14:$CG$713,'ALL-GTK-SD-SMP-SMA-SMK-SLB'!AX$7,FALSE)</f>
        <v>0</v>
      </c>
      <c r="AX467" s="9">
        <f>VLOOKUP($E467,'ALL-GTK-SD-SMP-SMA-SMK-SLB'!$F$14:$CG$713,'ALL-GTK-SD-SMP-SMA-SMK-SLB'!AY$7,FALSE)</f>
        <v>2</v>
      </c>
      <c r="AY467" s="9">
        <f>VLOOKUP($E467,'ALL-GTK-SD-SMP-SMA-SMK-SLB'!$F$14:$CG$713,'ALL-GTK-SD-SMP-SMA-SMK-SLB'!AZ$7,FALSE)</f>
        <v>6</v>
      </c>
      <c r="AZ467" s="9">
        <f>VLOOKUP($E467,'ALL-GTK-SD-SMP-SMA-SMK-SLB'!$F$14:$CG$713,'ALL-GTK-SD-SMP-SMA-SMK-SLB'!BA$7,FALSE)</f>
        <v>0</v>
      </c>
      <c r="BA467" s="9">
        <f>VLOOKUP($E467,'ALL-GTK-SD-SMP-SMA-SMK-SLB'!$F$14:$CG$713,'ALL-GTK-SD-SMP-SMA-SMK-SLB'!BB$7,FALSE)</f>
        <v>1</v>
      </c>
      <c r="BB467" s="9">
        <f>VLOOKUP($E467,'ALL-GTK-SD-SMP-SMA-SMK-SLB'!$F$14:$CG$713,'ALL-GTK-SD-SMP-SMA-SMK-SLB'!BC$7,FALSE)</f>
        <v>0</v>
      </c>
      <c r="BC467" s="9">
        <f>VLOOKUP($E467,'ALL-GTK-SD-SMP-SMA-SMK-SLB'!$F$14:$CG$713,'ALL-GTK-SD-SMP-SMA-SMK-SLB'!BD$7,FALSE)</f>
        <v>0</v>
      </c>
      <c r="BD467" s="310">
        <f t="shared" si="272"/>
        <v>1</v>
      </c>
      <c r="BE467" s="310">
        <f t="shared" si="273"/>
        <v>0</v>
      </c>
      <c r="BF467" s="10">
        <f t="shared" si="274"/>
        <v>1</v>
      </c>
      <c r="BG467" s="311">
        <f t="shared" si="275"/>
        <v>2</v>
      </c>
      <c r="BH467" s="311">
        <f t="shared" si="276"/>
        <v>7</v>
      </c>
      <c r="BI467" s="10">
        <f t="shared" si="277"/>
        <v>9</v>
      </c>
      <c r="BJ467" s="44">
        <f t="shared" si="278"/>
        <v>3</v>
      </c>
      <c r="BK467" s="44">
        <f t="shared" si="279"/>
        <v>7</v>
      </c>
      <c r="BL467" s="11">
        <f t="shared" si="280"/>
        <v>10</v>
      </c>
      <c r="BM467" s="9">
        <f>VLOOKUP($E467,'ALL-GTK-SD-SMP-SMA-SMK-SLB'!$F$14:$CG$713,'ALL-GTK-SD-SMP-SMA-SMK-SLB'!BN$7,FALSE)</f>
        <v>0</v>
      </c>
      <c r="BN467" s="9">
        <f>VLOOKUP($E467,'ALL-GTK-SD-SMP-SMA-SMK-SLB'!$F$14:$CG$713,'ALL-GTK-SD-SMP-SMA-SMK-SLB'!BO$7,FALSE)</f>
        <v>0</v>
      </c>
      <c r="BO467" s="9">
        <f>VLOOKUP($E467,'ALL-GTK-SD-SMP-SMA-SMK-SLB'!$F$14:$CG$713,'ALL-GTK-SD-SMP-SMA-SMK-SLB'!BP$7,FALSE)</f>
        <v>0</v>
      </c>
      <c r="BP467" s="9">
        <f>VLOOKUP($E467,'ALL-GTK-SD-SMP-SMA-SMK-SLB'!$F$14:$CG$713,'ALL-GTK-SD-SMP-SMA-SMK-SLB'!BQ$7,FALSE)</f>
        <v>0</v>
      </c>
      <c r="BQ467" s="9">
        <f>VLOOKUP($E467,'ALL-GTK-SD-SMP-SMA-SMK-SLB'!$F$14:$CG$713,'ALL-GTK-SD-SMP-SMA-SMK-SLB'!BR$7,FALSE)</f>
        <v>0</v>
      </c>
      <c r="BR467" s="9">
        <f>VLOOKUP($E467,'ALL-GTK-SD-SMP-SMA-SMK-SLB'!$F$14:$CG$713,'ALL-GTK-SD-SMP-SMA-SMK-SLB'!BS$7,FALSE)</f>
        <v>0</v>
      </c>
      <c r="BS467" s="9">
        <f>VLOOKUP($E467,'ALL-GTK-SD-SMP-SMA-SMK-SLB'!$F$14:$CG$713,'ALL-GTK-SD-SMP-SMA-SMK-SLB'!BT$7,FALSE)</f>
        <v>0</v>
      </c>
      <c r="BT467" s="9">
        <f>VLOOKUP($E467,'ALL-GTK-SD-SMP-SMA-SMK-SLB'!$F$14:$CG$713,'ALL-GTK-SD-SMP-SMA-SMK-SLB'!BU$7,FALSE)</f>
        <v>0</v>
      </c>
      <c r="BU467" s="299">
        <f t="shared" si="281"/>
        <v>0</v>
      </c>
      <c r="BV467" s="299">
        <f t="shared" si="282"/>
        <v>0</v>
      </c>
      <c r="BW467" s="44">
        <f t="shared" si="283"/>
        <v>0</v>
      </c>
      <c r="BX467" s="44">
        <f t="shared" si="284"/>
        <v>0</v>
      </c>
      <c r="BY467" s="11">
        <f t="shared" si="285"/>
        <v>0</v>
      </c>
      <c r="BZ467" s="14">
        <f t="shared" si="286"/>
        <v>3</v>
      </c>
      <c r="CA467" s="14">
        <f t="shared" si="287"/>
        <v>7</v>
      </c>
      <c r="CB467" s="13">
        <f t="shared" si="288"/>
        <v>0</v>
      </c>
      <c r="CC467" s="13">
        <f t="shared" si="289"/>
        <v>0</v>
      </c>
      <c r="CD467" s="312">
        <f t="shared" si="290"/>
        <v>3</v>
      </c>
      <c r="CE467" s="312">
        <f t="shared" si="291"/>
        <v>7</v>
      </c>
      <c r="CF467" s="313">
        <f t="shared" si="292"/>
        <v>10</v>
      </c>
      <c r="CG467" s="302" t="str">
        <f t="shared" si="293"/>
        <v>OK</v>
      </c>
    </row>
    <row r="468" spans="1:85" ht="14.25" x14ac:dyDescent="0.25">
      <c r="A468" s="6">
        <v>456</v>
      </c>
      <c r="B468" s="495">
        <v>456</v>
      </c>
      <c r="C468" s="495" t="s">
        <v>6</v>
      </c>
      <c r="D468" s="496" t="s">
        <v>26</v>
      </c>
      <c r="E468" s="626">
        <v>20319092</v>
      </c>
      <c r="F468" s="627" t="s">
        <v>724</v>
      </c>
      <c r="G468" s="624" t="s">
        <v>52</v>
      </c>
      <c r="H468" s="9">
        <f>VLOOKUP($E468,'ALL-GTK-SD-SMP-SMA-SMK-SLB'!$F$14:$CG$713,'ALL-GTK-SD-SMP-SMA-SMK-SLB'!I$7,FALSE)</f>
        <v>0</v>
      </c>
      <c r="I468" s="9">
        <f>VLOOKUP($E468,'ALL-GTK-SD-SMP-SMA-SMK-SLB'!$F$14:$CG$713,'ALL-GTK-SD-SMP-SMA-SMK-SLB'!J$7,FALSE)</f>
        <v>0</v>
      </c>
      <c r="J468" s="9">
        <f>VLOOKUP($E468,'ALL-GTK-SD-SMP-SMA-SMK-SLB'!$F$14:$CG$713,'ALL-GTK-SD-SMP-SMA-SMK-SLB'!K$7,FALSE)</f>
        <v>0</v>
      </c>
      <c r="K468" s="9">
        <f>VLOOKUP($E468,'ALL-GTK-SD-SMP-SMA-SMK-SLB'!$F$14:$CG$713,'ALL-GTK-SD-SMP-SMA-SMK-SLB'!L$7,FALSE)</f>
        <v>0</v>
      </c>
      <c r="L468" s="9">
        <f>VLOOKUP($E468,'ALL-GTK-SD-SMP-SMA-SMK-SLB'!$F$14:$CG$713,'ALL-GTK-SD-SMP-SMA-SMK-SLB'!M$7,FALSE)</f>
        <v>3</v>
      </c>
      <c r="M468" s="9">
        <f>VLOOKUP($E468,'ALL-GTK-SD-SMP-SMA-SMK-SLB'!$F$14:$CG$713,'ALL-GTK-SD-SMP-SMA-SMK-SLB'!N$7,FALSE)</f>
        <v>2</v>
      </c>
      <c r="N468" s="9">
        <f>VLOOKUP($E468,'ALL-GTK-SD-SMP-SMA-SMK-SLB'!$F$14:$CG$713,'ALL-GTK-SD-SMP-SMA-SMK-SLB'!O$7,FALSE)</f>
        <v>0</v>
      </c>
      <c r="O468" s="9">
        <f>VLOOKUP($E468,'ALL-GTK-SD-SMP-SMA-SMK-SLB'!$F$14:$CG$713,'ALL-GTK-SD-SMP-SMA-SMK-SLB'!P$7,FALSE)</f>
        <v>1</v>
      </c>
      <c r="P468" s="299">
        <f t="shared" si="258"/>
        <v>3</v>
      </c>
      <c r="Q468" s="299">
        <f t="shared" si="259"/>
        <v>3</v>
      </c>
      <c r="R468" s="300">
        <f t="shared" si="260"/>
        <v>6</v>
      </c>
      <c r="S468" s="9">
        <f>VLOOKUP($E468,'ALL-GTK-SD-SMP-SMA-SMK-SLB'!$F$14:$CG$713,'ALL-GTK-SD-SMP-SMA-SMK-SLB'!T$7,FALSE)</f>
        <v>0</v>
      </c>
      <c r="T468" s="9">
        <f>VLOOKUP($E468,'ALL-GTK-SD-SMP-SMA-SMK-SLB'!$F$14:$CG$713,'ALL-GTK-SD-SMP-SMA-SMK-SLB'!U$7,FALSE)</f>
        <v>0</v>
      </c>
      <c r="U468" s="9">
        <f>VLOOKUP($E468,'ALL-GTK-SD-SMP-SMA-SMK-SLB'!$F$14:$CG$713,'ALL-GTK-SD-SMP-SMA-SMK-SLB'!V$7,FALSE)</f>
        <v>1</v>
      </c>
      <c r="V468" s="9">
        <f>VLOOKUP($E468,'ALL-GTK-SD-SMP-SMA-SMK-SLB'!$F$14:$CG$713,'ALL-GTK-SD-SMP-SMA-SMK-SLB'!W$7,FALSE)</f>
        <v>3</v>
      </c>
      <c r="W468" s="9">
        <f>VLOOKUP($E468,'ALL-GTK-SD-SMP-SMA-SMK-SLB'!$F$14:$CG$713,'ALL-GTK-SD-SMP-SMA-SMK-SLB'!X$7,FALSE)</f>
        <v>0</v>
      </c>
      <c r="X468" s="9">
        <f>VLOOKUP($E468,'ALL-GTK-SD-SMP-SMA-SMK-SLB'!$F$14:$CG$713,'ALL-GTK-SD-SMP-SMA-SMK-SLB'!Y$7,FALSE)</f>
        <v>0</v>
      </c>
      <c r="Y468" s="299">
        <f t="shared" si="261"/>
        <v>1</v>
      </c>
      <c r="Z468" s="299">
        <f t="shared" si="262"/>
        <v>3</v>
      </c>
      <c r="AA468" s="10">
        <f t="shared" si="263"/>
        <v>4</v>
      </c>
      <c r="AB468" s="44">
        <f t="shared" si="264"/>
        <v>4</v>
      </c>
      <c r="AC468" s="44">
        <f t="shared" si="265"/>
        <v>6</v>
      </c>
      <c r="AD468" s="11">
        <f t="shared" si="266"/>
        <v>10</v>
      </c>
      <c r="AE468" s="9">
        <f>VLOOKUP($E468,'ALL-GTK-SD-SMP-SMA-SMK-SLB'!$F$14:$CG$713,'ALL-GTK-SD-SMP-SMA-SMK-SLB'!AF$7,FALSE)</f>
        <v>1</v>
      </c>
      <c r="AF468" s="9">
        <f>VLOOKUP($E468,'ALL-GTK-SD-SMP-SMA-SMK-SLB'!$F$14:$CG$713,'ALL-GTK-SD-SMP-SMA-SMK-SLB'!AG$7,FALSE)</f>
        <v>6</v>
      </c>
      <c r="AG468" s="10">
        <f t="shared" si="267"/>
        <v>7</v>
      </c>
      <c r="AH468" s="9">
        <f>VLOOKUP($E468,'ALL-GTK-SD-SMP-SMA-SMK-SLB'!$F$14:$CG$713,'ALL-GTK-SD-SMP-SMA-SMK-SLB'!AI$7,FALSE)</f>
        <v>3</v>
      </c>
      <c r="AI468" s="9">
        <f>VLOOKUP($E468,'ALL-GTK-SD-SMP-SMA-SMK-SLB'!$F$14:$CG$713,'ALL-GTK-SD-SMP-SMA-SMK-SLB'!AJ$7,FALSE)</f>
        <v>0</v>
      </c>
      <c r="AJ468" s="10">
        <f t="shared" si="268"/>
        <v>3</v>
      </c>
      <c r="AK468" s="44">
        <f t="shared" si="269"/>
        <v>4</v>
      </c>
      <c r="AL468" s="44">
        <f t="shared" si="270"/>
        <v>6</v>
      </c>
      <c r="AM468" s="11">
        <f t="shared" si="271"/>
        <v>10</v>
      </c>
      <c r="AN468" s="299">
        <f>VLOOKUP($E468,'ALL-GTK-SD-SMP-SMA-SMK-SLB'!$F$14:$CG$713,'ALL-GTK-SD-SMP-SMA-SMK-SLB'!AO$7,FALSE)</f>
        <v>0</v>
      </c>
      <c r="AO468" s="299">
        <f>VLOOKUP($E468,'ALL-GTK-SD-SMP-SMA-SMK-SLB'!$F$14:$CG$713,'ALL-GTK-SD-SMP-SMA-SMK-SLB'!AP$7,FALSE)</f>
        <v>0</v>
      </c>
      <c r="AP468" s="9">
        <f>VLOOKUP($E468,'ALL-GTK-SD-SMP-SMA-SMK-SLB'!$F$14:$CG$713,'ALL-GTK-SD-SMP-SMA-SMK-SLB'!AQ$7,FALSE)</f>
        <v>0</v>
      </c>
      <c r="AQ468" s="9">
        <f>VLOOKUP($E468,'ALL-GTK-SD-SMP-SMA-SMK-SLB'!$F$14:$CG$713,'ALL-GTK-SD-SMP-SMA-SMK-SLB'!AR$7,FALSE)</f>
        <v>0</v>
      </c>
      <c r="AR468" s="9">
        <f>VLOOKUP($E468,'ALL-GTK-SD-SMP-SMA-SMK-SLB'!$F$14:$CG$713,'ALL-GTK-SD-SMP-SMA-SMK-SLB'!AS$7,FALSE)</f>
        <v>0</v>
      </c>
      <c r="AS468" s="9">
        <f>VLOOKUP($E468,'ALL-GTK-SD-SMP-SMA-SMK-SLB'!$F$14:$CG$713,'ALL-GTK-SD-SMP-SMA-SMK-SLB'!AT$7,FALSE)</f>
        <v>0</v>
      </c>
      <c r="AT468" s="9">
        <f>VLOOKUP($E468,'ALL-GTK-SD-SMP-SMA-SMK-SLB'!$F$14:$CG$713,'ALL-GTK-SD-SMP-SMA-SMK-SLB'!AU$7,FALSE)</f>
        <v>0</v>
      </c>
      <c r="AU468" s="9">
        <f>VLOOKUP($E468,'ALL-GTK-SD-SMP-SMA-SMK-SLB'!$F$14:$CG$713,'ALL-GTK-SD-SMP-SMA-SMK-SLB'!AV$7,FALSE)</f>
        <v>0</v>
      </c>
      <c r="AV468" s="9">
        <f>VLOOKUP($E468,'ALL-GTK-SD-SMP-SMA-SMK-SLB'!$F$14:$CG$713,'ALL-GTK-SD-SMP-SMA-SMK-SLB'!AW$7,FALSE)</f>
        <v>0</v>
      </c>
      <c r="AW468" s="9">
        <f>VLOOKUP($E468,'ALL-GTK-SD-SMP-SMA-SMK-SLB'!$F$14:$CG$713,'ALL-GTK-SD-SMP-SMA-SMK-SLB'!AX$7,FALSE)</f>
        <v>0</v>
      </c>
      <c r="AX468" s="9">
        <f>VLOOKUP($E468,'ALL-GTK-SD-SMP-SMA-SMK-SLB'!$F$14:$CG$713,'ALL-GTK-SD-SMP-SMA-SMK-SLB'!AY$7,FALSE)</f>
        <v>4</v>
      </c>
      <c r="AY468" s="9">
        <f>VLOOKUP($E468,'ALL-GTK-SD-SMP-SMA-SMK-SLB'!$F$14:$CG$713,'ALL-GTK-SD-SMP-SMA-SMK-SLB'!AZ$7,FALSE)</f>
        <v>6</v>
      </c>
      <c r="AZ468" s="9">
        <f>VLOOKUP($E468,'ALL-GTK-SD-SMP-SMA-SMK-SLB'!$F$14:$CG$713,'ALL-GTK-SD-SMP-SMA-SMK-SLB'!BA$7,FALSE)</f>
        <v>0</v>
      </c>
      <c r="BA468" s="9">
        <f>VLOOKUP($E468,'ALL-GTK-SD-SMP-SMA-SMK-SLB'!$F$14:$CG$713,'ALL-GTK-SD-SMP-SMA-SMK-SLB'!BB$7,FALSE)</f>
        <v>0</v>
      </c>
      <c r="BB468" s="9">
        <f>VLOOKUP($E468,'ALL-GTK-SD-SMP-SMA-SMK-SLB'!$F$14:$CG$713,'ALL-GTK-SD-SMP-SMA-SMK-SLB'!BC$7,FALSE)</f>
        <v>0</v>
      </c>
      <c r="BC468" s="9">
        <f>VLOOKUP($E468,'ALL-GTK-SD-SMP-SMA-SMK-SLB'!$F$14:$CG$713,'ALL-GTK-SD-SMP-SMA-SMK-SLB'!BD$7,FALSE)</f>
        <v>0</v>
      </c>
      <c r="BD468" s="310">
        <f t="shared" si="272"/>
        <v>0</v>
      </c>
      <c r="BE468" s="310">
        <f t="shared" si="273"/>
        <v>0</v>
      </c>
      <c r="BF468" s="10">
        <f t="shared" si="274"/>
        <v>0</v>
      </c>
      <c r="BG468" s="311">
        <f t="shared" si="275"/>
        <v>4</v>
      </c>
      <c r="BH468" s="311">
        <f t="shared" si="276"/>
        <v>6</v>
      </c>
      <c r="BI468" s="10">
        <f t="shared" si="277"/>
        <v>10</v>
      </c>
      <c r="BJ468" s="44">
        <f t="shared" si="278"/>
        <v>4</v>
      </c>
      <c r="BK468" s="44">
        <f t="shared" si="279"/>
        <v>6</v>
      </c>
      <c r="BL468" s="11">
        <f t="shared" si="280"/>
        <v>10</v>
      </c>
      <c r="BM468" s="9">
        <f>VLOOKUP($E468,'ALL-GTK-SD-SMP-SMA-SMK-SLB'!$F$14:$CG$713,'ALL-GTK-SD-SMP-SMA-SMK-SLB'!BN$7,FALSE)</f>
        <v>0</v>
      </c>
      <c r="BN468" s="9">
        <f>VLOOKUP($E468,'ALL-GTK-SD-SMP-SMA-SMK-SLB'!$F$14:$CG$713,'ALL-GTK-SD-SMP-SMA-SMK-SLB'!BO$7,FALSE)</f>
        <v>0</v>
      </c>
      <c r="BO468" s="9">
        <f>VLOOKUP($E468,'ALL-GTK-SD-SMP-SMA-SMK-SLB'!$F$14:$CG$713,'ALL-GTK-SD-SMP-SMA-SMK-SLB'!BP$7,FALSE)</f>
        <v>0</v>
      </c>
      <c r="BP468" s="9">
        <f>VLOOKUP($E468,'ALL-GTK-SD-SMP-SMA-SMK-SLB'!$F$14:$CG$713,'ALL-GTK-SD-SMP-SMA-SMK-SLB'!BQ$7,FALSE)</f>
        <v>0</v>
      </c>
      <c r="BQ468" s="9">
        <f>VLOOKUP($E468,'ALL-GTK-SD-SMP-SMA-SMK-SLB'!$F$14:$CG$713,'ALL-GTK-SD-SMP-SMA-SMK-SLB'!BR$7,FALSE)</f>
        <v>0</v>
      </c>
      <c r="BR468" s="9">
        <f>VLOOKUP($E468,'ALL-GTK-SD-SMP-SMA-SMK-SLB'!$F$14:$CG$713,'ALL-GTK-SD-SMP-SMA-SMK-SLB'!BS$7,FALSE)</f>
        <v>0</v>
      </c>
      <c r="BS468" s="9">
        <f>VLOOKUP($E468,'ALL-GTK-SD-SMP-SMA-SMK-SLB'!$F$14:$CG$713,'ALL-GTK-SD-SMP-SMA-SMK-SLB'!BT$7,FALSE)</f>
        <v>0</v>
      </c>
      <c r="BT468" s="9">
        <f>VLOOKUP($E468,'ALL-GTK-SD-SMP-SMA-SMK-SLB'!$F$14:$CG$713,'ALL-GTK-SD-SMP-SMA-SMK-SLB'!BU$7,FALSE)</f>
        <v>0</v>
      </c>
      <c r="BU468" s="299">
        <f t="shared" si="281"/>
        <v>0</v>
      </c>
      <c r="BV468" s="299">
        <f t="shared" si="282"/>
        <v>0</v>
      </c>
      <c r="BW468" s="44">
        <f t="shared" si="283"/>
        <v>0</v>
      </c>
      <c r="BX468" s="44">
        <f t="shared" si="284"/>
        <v>0</v>
      </c>
      <c r="BY468" s="11">
        <f t="shared" si="285"/>
        <v>0</v>
      </c>
      <c r="BZ468" s="14">
        <f t="shared" si="286"/>
        <v>4</v>
      </c>
      <c r="CA468" s="14">
        <f t="shared" si="287"/>
        <v>6</v>
      </c>
      <c r="CB468" s="13">
        <f t="shared" si="288"/>
        <v>0</v>
      </c>
      <c r="CC468" s="13">
        <f t="shared" si="289"/>
        <v>0</v>
      </c>
      <c r="CD468" s="312">
        <f t="shared" si="290"/>
        <v>4</v>
      </c>
      <c r="CE468" s="312">
        <f t="shared" si="291"/>
        <v>6</v>
      </c>
      <c r="CF468" s="313">
        <f t="shared" si="292"/>
        <v>10</v>
      </c>
      <c r="CG468" s="302" t="str">
        <f t="shared" si="293"/>
        <v>OK</v>
      </c>
    </row>
    <row r="469" spans="1:85" ht="14.25" x14ac:dyDescent="0.25">
      <c r="A469" s="6">
        <v>457</v>
      </c>
      <c r="B469" s="495">
        <v>457</v>
      </c>
      <c r="C469" s="495" t="s">
        <v>6</v>
      </c>
      <c r="D469" s="496" t="s">
        <v>26</v>
      </c>
      <c r="E469" s="626">
        <v>20319093</v>
      </c>
      <c r="F469" s="627" t="s">
        <v>725</v>
      </c>
      <c r="G469" s="624" t="s">
        <v>52</v>
      </c>
      <c r="H469" s="9">
        <f>VLOOKUP($E469,'ALL-GTK-SD-SMP-SMA-SMK-SLB'!$F$14:$CG$713,'ALL-GTK-SD-SMP-SMA-SMK-SLB'!I$7,FALSE)</f>
        <v>0</v>
      </c>
      <c r="I469" s="9">
        <f>VLOOKUP($E469,'ALL-GTK-SD-SMP-SMA-SMK-SLB'!$F$14:$CG$713,'ALL-GTK-SD-SMP-SMA-SMK-SLB'!J$7,FALSE)</f>
        <v>0</v>
      </c>
      <c r="J469" s="9">
        <f>VLOOKUP($E469,'ALL-GTK-SD-SMP-SMA-SMK-SLB'!$F$14:$CG$713,'ALL-GTK-SD-SMP-SMA-SMK-SLB'!K$7,FALSE)</f>
        <v>0</v>
      </c>
      <c r="K469" s="9">
        <f>VLOOKUP($E469,'ALL-GTK-SD-SMP-SMA-SMK-SLB'!$F$14:$CG$713,'ALL-GTK-SD-SMP-SMA-SMK-SLB'!L$7,FALSE)</f>
        <v>0</v>
      </c>
      <c r="L469" s="9">
        <f>VLOOKUP($E469,'ALL-GTK-SD-SMP-SMA-SMK-SLB'!$F$14:$CG$713,'ALL-GTK-SD-SMP-SMA-SMK-SLB'!M$7,FALSE)</f>
        <v>0</v>
      </c>
      <c r="M469" s="9">
        <f>VLOOKUP($E469,'ALL-GTK-SD-SMP-SMA-SMK-SLB'!$F$14:$CG$713,'ALL-GTK-SD-SMP-SMA-SMK-SLB'!N$7,FALSE)</f>
        <v>0</v>
      </c>
      <c r="N469" s="9">
        <f>VLOOKUP($E469,'ALL-GTK-SD-SMP-SMA-SMK-SLB'!$F$14:$CG$713,'ALL-GTK-SD-SMP-SMA-SMK-SLB'!O$7,FALSE)</f>
        <v>2</v>
      </c>
      <c r="O469" s="9">
        <f>VLOOKUP($E469,'ALL-GTK-SD-SMP-SMA-SMK-SLB'!$F$14:$CG$713,'ALL-GTK-SD-SMP-SMA-SMK-SLB'!P$7,FALSE)</f>
        <v>3</v>
      </c>
      <c r="P469" s="299">
        <f t="shared" si="258"/>
        <v>2</v>
      </c>
      <c r="Q469" s="299">
        <f t="shared" si="259"/>
        <v>3</v>
      </c>
      <c r="R469" s="300">
        <f t="shared" si="260"/>
        <v>5</v>
      </c>
      <c r="S469" s="9">
        <f>VLOOKUP($E469,'ALL-GTK-SD-SMP-SMA-SMK-SLB'!$F$14:$CG$713,'ALL-GTK-SD-SMP-SMA-SMK-SLB'!T$7,FALSE)</f>
        <v>0</v>
      </c>
      <c r="T469" s="9">
        <f>VLOOKUP($E469,'ALL-GTK-SD-SMP-SMA-SMK-SLB'!$F$14:$CG$713,'ALL-GTK-SD-SMP-SMA-SMK-SLB'!U$7,FALSE)</f>
        <v>0</v>
      </c>
      <c r="U469" s="9">
        <f>VLOOKUP($E469,'ALL-GTK-SD-SMP-SMA-SMK-SLB'!$F$14:$CG$713,'ALL-GTK-SD-SMP-SMA-SMK-SLB'!V$7,FALSE)</f>
        <v>0</v>
      </c>
      <c r="V469" s="9">
        <f>VLOOKUP($E469,'ALL-GTK-SD-SMP-SMA-SMK-SLB'!$F$14:$CG$713,'ALL-GTK-SD-SMP-SMA-SMK-SLB'!W$7,FALSE)</f>
        <v>3</v>
      </c>
      <c r="W469" s="9">
        <f>VLOOKUP($E469,'ALL-GTK-SD-SMP-SMA-SMK-SLB'!$F$14:$CG$713,'ALL-GTK-SD-SMP-SMA-SMK-SLB'!X$7,FALSE)</f>
        <v>0</v>
      </c>
      <c r="X469" s="9">
        <f>VLOOKUP($E469,'ALL-GTK-SD-SMP-SMA-SMK-SLB'!$F$14:$CG$713,'ALL-GTK-SD-SMP-SMA-SMK-SLB'!Y$7,FALSE)</f>
        <v>0</v>
      </c>
      <c r="Y469" s="299">
        <f t="shared" si="261"/>
        <v>0</v>
      </c>
      <c r="Z469" s="299">
        <f t="shared" si="262"/>
        <v>3</v>
      </c>
      <c r="AA469" s="10">
        <f t="shared" si="263"/>
        <v>3</v>
      </c>
      <c r="AB469" s="44">
        <f t="shared" si="264"/>
        <v>2</v>
      </c>
      <c r="AC469" s="44">
        <f t="shared" si="265"/>
        <v>6</v>
      </c>
      <c r="AD469" s="11">
        <f t="shared" si="266"/>
        <v>8</v>
      </c>
      <c r="AE469" s="9">
        <f>VLOOKUP($E469,'ALL-GTK-SD-SMP-SMA-SMK-SLB'!$F$14:$CG$713,'ALL-GTK-SD-SMP-SMA-SMK-SLB'!AF$7,FALSE)</f>
        <v>0</v>
      </c>
      <c r="AF469" s="9">
        <f>VLOOKUP($E469,'ALL-GTK-SD-SMP-SMA-SMK-SLB'!$F$14:$CG$713,'ALL-GTK-SD-SMP-SMA-SMK-SLB'!AG$7,FALSE)</f>
        <v>3</v>
      </c>
      <c r="AG469" s="10">
        <f t="shared" si="267"/>
        <v>3</v>
      </c>
      <c r="AH469" s="9">
        <f>VLOOKUP($E469,'ALL-GTK-SD-SMP-SMA-SMK-SLB'!$F$14:$CG$713,'ALL-GTK-SD-SMP-SMA-SMK-SLB'!AI$7,FALSE)</f>
        <v>3</v>
      </c>
      <c r="AI469" s="9">
        <f>VLOOKUP($E469,'ALL-GTK-SD-SMP-SMA-SMK-SLB'!$F$14:$CG$713,'ALL-GTK-SD-SMP-SMA-SMK-SLB'!AJ$7,FALSE)</f>
        <v>2</v>
      </c>
      <c r="AJ469" s="10">
        <f t="shared" si="268"/>
        <v>5</v>
      </c>
      <c r="AK469" s="44">
        <f t="shared" si="269"/>
        <v>3</v>
      </c>
      <c r="AL469" s="44">
        <f t="shared" si="270"/>
        <v>5</v>
      </c>
      <c r="AM469" s="11">
        <f t="shared" si="271"/>
        <v>8</v>
      </c>
      <c r="AN469" s="299">
        <f>VLOOKUP($E469,'ALL-GTK-SD-SMP-SMA-SMK-SLB'!$F$14:$CG$713,'ALL-GTK-SD-SMP-SMA-SMK-SLB'!AO$7,FALSE)</f>
        <v>0</v>
      </c>
      <c r="AO469" s="299">
        <f>VLOOKUP($E469,'ALL-GTK-SD-SMP-SMA-SMK-SLB'!$F$14:$CG$713,'ALL-GTK-SD-SMP-SMA-SMK-SLB'!AP$7,FALSE)</f>
        <v>0</v>
      </c>
      <c r="AP469" s="9">
        <f>VLOOKUP($E469,'ALL-GTK-SD-SMP-SMA-SMK-SLB'!$F$14:$CG$713,'ALL-GTK-SD-SMP-SMA-SMK-SLB'!AQ$7,FALSE)</f>
        <v>0</v>
      </c>
      <c r="AQ469" s="9">
        <f>VLOOKUP($E469,'ALL-GTK-SD-SMP-SMA-SMK-SLB'!$F$14:$CG$713,'ALL-GTK-SD-SMP-SMA-SMK-SLB'!AR$7,FALSE)</f>
        <v>0</v>
      </c>
      <c r="AR469" s="9">
        <f>VLOOKUP($E469,'ALL-GTK-SD-SMP-SMA-SMK-SLB'!$F$14:$CG$713,'ALL-GTK-SD-SMP-SMA-SMK-SLB'!AS$7,FALSE)</f>
        <v>0</v>
      </c>
      <c r="AS469" s="9">
        <f>VLOOKUP($E469,'ALL-GTK-SD-SMP-SMA-SMK-SLB'!$F$14:$CG$713,'ALL-GTK-SD-SMP-SMA-SMK-SLB'!AT$7,FALSE)</f>
        <v>0</v>
      </c>
      <c r="AT469" s="9">
        <f>VLOOKUP($E469,'ALL-GTK-SD-SMP-SMA-SMK-SLB'!$F$14:$CG$713,'ALL-GTK-SD-SMP-SMA-SMK-SLB'!AU$7,FALSE)</f>
        <v>0</v>
      </c>
      <c r="AU469" s="9">
        <f>VLOOKUP($E469,'ALL-GTK-SD-SMP-SMA-SMK-SLB'!$F$14:$CG$713,'ALL-GTK-SD-SMP-SMA-SMK-SLB'!AV$7,FALSE)</f>
        <v>0</v>
      </c>
      <c r="AV469" s="9">
        <f>VLOOKUP($E469,'ALL-GTK-SD-SMP-SMA-SMK-SLB'!$F$14:$CG$713,'ALL-GTK-SD-SMP-SMA-SMK-SLB'!AW$7,FALSE)</f>
        <v>0</v>
      </c>
      <c r="AW469" s="9">
        <f>VLOOKUP($E469,'ALL-GTK-SD-SMP-SMA-SMK-SLB'!$F$14:$CG$713,'ALL-GTK-SD-SMP-SMA-SMK-SLB'!AX$7,FALSE)</f>
        <v>0</v>
      </c>
      <c r="AX469" s="9">
        <f>VLOOKUP($E469,'ALL-GTK-SD-SMP-SMA-SMK-SLB'!$F$14:$CG$713,'ALL-GTK-SD-SMP-SMA-SMK-SLB'!AY$7,FALSE)</f>
        <v>3</v>
      </c>
      <c r="AY469" s="9">
        <f>VLOOKUP($E469,'ALL-GTK-SD-SMP-SMA-SMK-SLB'!$F$14:$CG$713,'ALL-GTK-SD-SMP-SMA-SMK-SLB'!AZ$7,FALSE)</f>
        <v>5</v>
      </c>
      <c r="AZ469" s="9">
        <f>VLOOKUP($E469,'ALL-GTK-SD-SMP-SMA-SMK-SLB'!$F$14:$CG$713,'ALL-GTK-SD-SMP-SMA-SMK-SLB'!BA$7,FALSE)</f>
        <v>0</v>
      </c>
      <c r="BA469" s="9">
        <f>VLOOKUP($E469,'ALL-GTK-SD-SMP-SMA-SMK-SLB'!$F$14:$CG$713,'ALL-GTK-SD-SMP-SMA-SMK-SLB'!BB$7,FALSE)</f>
        <v>0</v>
      </c>
      <c r="BB469" s="9">
        <f>VLOOKUP($E469,'ALL-GTK-SD-SMP-SMA-SMK-SLB'!$F$14:$CG$713,'ALL-GTK-SD-SMP-SMA-SMK-SLB'!BC$7,FALSE)</f>
        <v>0</v>
      </c>
      <c r="BC469" s="9">
        <f>VLOOKUP($E469,'ALL-GTK-SD-SMP-SMA-SMK-SLB'!$F$14:$CG$713,'ALL-GTK-SD-SMP-SMA-SMK-SLB'!BD$7,FALSE)</f>
        <v>0</v>
      </c>
      <c r="BD469" s="310">
        <f t="shared" si="272"/>
        <v>0</v>
      </c>
      <c r="BE469" s="310">
        <f t="shared" si="273"/>
        <v>0</v>
      </c>
      <c r="BF469" s="10">
        <f t="shared" si="274"/>
        <v>0</v>
      </c>
      <c r="BG469" s="311">
        <f t="shared" si="275"/>
        <v>3</v>
      </c>
      <c r="BH469" s="311">
        <f t="shared" si="276"/>
        <v>5</v>
      </c>
      <c r="BI469" s="10">
        <f t="shared" si="277"/>
        <v>8</v>
      </c>
      <c r="BJ469" s="44">
        <f t="shared" si="278"/>
        <v>3</v>
      </c>
      <c r="BK469" s="44">
        <f t="shared" si="279"/>
        <v>5</v>
      </c>
      <c r="BL469" s="11">
        <f t="shared" si="280"/>
        <v>8</v>
      </c>
      <c r="BM469" s="9">
        <f>VLOOKUP($E469,'ALL-GTK-SD-SMP-SMA-SMK-SLB'!$F$14:$CG$713,'ALL-GTK-SD-SMP-SMA-SMK-SLB'!BN$7,FALSE)</f>
        <v>0</v>
      </c>
      <c r="BN469" s="9">
        <f>VLOOKUP($E469,'ALL-GTK-SD-SMP-SMA-SMK-SLB'!$F$14:$CG$713,'ALL-GTK-SD-SMP-SMA-SMK-SLB'!BO$7,FALSE)</f>
        <v>0</v>
      </c>
      <c r="BO469" s="9">
        <f>VLOOKUP($E469,'ALL-GTK-SD-SMP-SMA-SMK-SLB'!$F$14:$CG$713,'ALL-GTK-SD-SMP-SMA-SMK-SLB'!BP$7,FALSE)</f>
        <v>0</v>
      </c>
      <c r="BP469" s="9">
        <f>VLOOKUP($E469,'ALL-GTK-SD-SMP-SMA-SMK-SLB'!$F$14:$CG$713,'ALL-GTK-SD-SMP-SMA-SMK-SLB'!BQ$7,FALSE)</f>
        <v>0</v>
      </c>
      <c r="BQ469" s="9">
        <f>VLOOKUP($E469,'ALL-GTK-SD-SMP-SMA-SMK-SLB'!$F$14:$CG$713,'ALL-GTK-SD-SMP-SMA-SMK-SLB'!BR$7,FALSE)</f>
        <v>0</v>
      </c>
      <c r="BR469" s="9">
        <f>VLOOKUP($E469,'ALL-GTK-SD-SMP-SMA-SMK-SLB'!$F$14:$CG$713,'ALL-GTK-SD-SMP-SMA-SMK-SLB'!BS$7,FALSE)</f>
        <v>1</v>
      </c>
      <c r="BS469" s="9">
        <f>VLOOKUP($E469,'ALL-GTK-SD-SMP-SMA-SMK-SLB'!$F$14:$CG$713,'ALL-GTK-SD-SMP-SMA-SMK-SLB'!BT$7,FALSE)</f>
        <v>0</v>
      </c>
      <c r="BT469" s="9">
        <f>VLOOKUP($E469,'ALL-GTK-SD-SMP-SMA-SMK-SLB'!$F$14:$CG$713,'ALL-GTK-SD-SMP-SMA-SMK-SLB'!BU$7,FALSE)</f>
        <v>0</v>
      </c>
      <c r="BU469" s="299">
        <f t="shared" si="281"/>
        <v>0</v>
      </c>
      <c r="BV469" s="299">
        <f t="shared" si="282"/>
        <v>1</v>
      </c>
      <c r="BW469" s="44">
        <f t="shared" si="283"/>
        <v>0</v>
      </c>
      <c r="BX469" s="44">
        <f t="shared" si="284"/>
        <v>1</v>
      </c>
      <c r="BY469" s="11">
        <f t="shared" si="285"/>
        <v>1</v>
      </c>
      <c r="BZ469" s="14">
        <f t="shared" si="286"/>
        <v>2</v>
      </c>
      <c r="CA469" s="14">
        <f t="shared" si="287"/>
        <v>6</v>
      </c>
      <c r="CB469" s="13">
        <f t="shared" si="288"/>
        <v>0</v>
      </c>
      <c r="CC469" s="13">
        <f t="shared" si="289"/>
        <v>1</v>
      </c>
      <c r="CD469" s="312">
        <f t="shared" si="290"/>
        <v>2</v>
      </c>
      <c r="CE469" s="312">
        <f t="shared" si="291"/>
        <v>7</v>
      </c>
      <c r="CF469" s="313">
        <f t="shared" si="292"/>
        <v>9</v>
      </c>
      <c r="CG469" s="302" t="str">
        <f t="shared" si="293"/>
        <v>OK</v>
      </c>
    </row>
    <row r="470" spans="1:85" ht="14.25" x14ac:dyDescent="0.25">
      <c r="A470" s="6">
        <v>458</v>
      </c>
      <c r="B470" s="495">
        <v>458</v>
      </c>
      <c r="C470" s="495" t="s">
        <v>6</v>
      </c>
      <c r="D470" s="496" t="s">
        <v>26</v>
      </c>
      <c r="E470" s="626">
        <v>20319077</v>
      </c>
      <c r="F470" s="627" t="s">
        <v>726</v>
      </c>
      <c r="G470" s="624" t="s">
        <v>52</v>
      </c>
      <c r="H470" s="9">
        <f>VLOOKUP($E470,'ALL-GTK-SD-SMP-SMA-SMK-SLB'!$F$14:$CG$713,'ALL-GTK-SD-SMP-SMA-SMK-SLB'!I$7,FALSE)</f>
        <v>1</v>
      </c>
      <c r="I470" s="9">
        <f>VLOOKUP($E470,'ALL-GTK-SD-SMP-SMA-SMK-SLB'!$F$14:$CG$713,'ALL-GTK-SD-SMP-SMA-SMK-SLB'!J$7,FALSE)</f>
        <v>1</v>
      </c>
      <c r="J470" s="9">
        <f>VLOOKUP($E470,'ALL-GTK-SD-SMP-SMA-SMK-SLB'!$F$14:$CG$713,'ALL-GTK-SD-SMP-SMA-SMK-SLB'!K$7,FALSE)</f>
        <v>0</v>
      </c>
      <c r="K470" s="9">
        <f>VLOOKUP($E470,'ALL-GTK-SD-SMP-SMA-SMK-SLB'!$F$14:$CG$713,'ALL-GTK-SD-SMP-SMA-SMK-SLB'!L$7,FALSE)</f>
        <v>0</v>
      </c>
      <c r="L470" s="9">
        <f>VLOOKUP($E470,'ALL-GTK-SD-SMP-SMA-SMK-SLB'!$F$14:$CG$713,'ALL-GTK-SD-SMP-SMA-SMK-SLB'!M$7,FALSE)</f>
        <v>1</v>
      </c>
      <c r="M470" s="9">
        <f>VLOOKUP($E470,'ALL-GTK-SD-SMP-SMA-SMK-SLB'!$F$14:$CG$713,'ALL-GTK-SD-SMP-SMA-SMK-SLB'!N$7,FALSE)</f>
        <v>0</v>
      </c>
      <c r="N470" s="9">
        <f>VLOOKUP($E470,'ALL-GTK-SD-SMP-SMA-SMK-SLB'!$F$14:$CG$713,'ALL-GTK-SD-SMP-SMA-SMK-SLB'!O$7,FALSE)</f>
        <v>0</v>
      </c>
      <c r="O470" s="9">
        <f>VLOOKUP($E470,'ALL-GTK-SD-SMP-SMA-SMK-SLB'!$F$14:$CG$713,'ALL-GTK-SD-SMP-SMA-SMK-SLB'!P$7,FALSE)</f>
        <v>2</v>
      </c>
      <c r="P470" s="299">
        <f t="shared" si="258"/>
        <v>2</v>
      </c>
      <c r="Q470" s="299">
        <f t="shared" si="259"/>
        <v>3</v>
      </c>
      <c r="R470" s="300">
        <f t="shared" si="260"/>
        <v>5</v>
      </c>
      <c r="S470" s="9">
        <f>VLOOKUP($E470,'ALL-GTK-SD-SMP-SMA-SMK-SLB'!$F$14:$CG$713,'ALL-GTK-SD-SMP-SMA-SMK-SLB'!T$7,FALSE)</f>
        <v>0</v>
      </c>
      <c r="T470" s="9">
        <f>VLOOKUP($E470,'ALL-GTK-SD-SMP-SMA-SMK-SLB'!$F$14:$CG$713,'ALL-GTK-SD-SMP-SMA-SMK-SLB'!U$7,FALSE)</f>
        <v>0</v>
      </c>
      <c r="U470" s="9">
        <f>VLOOKUP($E470,'ALL-GTK-SD-SMP-SMA-SMK-SLB'!$F$14:$CG$713,'ALL-GTK-SD-SMP-SMA-SMK-SLB'!V$7,FALSE)</f>
        <v>1</v>
      </c>
      <c r="V470" s="9">
        <f>VLOOKUP($E470,'ALL-GTK-SD-SMP-SMA-SMK-SLB'!$F$14:$CG$713,'ALL-GTK-SD-SMP-SMA-SMK-SLB'!W$7,FALSE)</f>
        <v>3</v>
      </c>
      <c r="W470" s="9">
        <f>VLOOKUP($E470,'ALL-GTK-SD-SMP-SMA-SMK-SLB'!$F$14:$CG$713,'ALL-GTK-SD-SMP-SMA-SMK-SLB'!X$7,FALSE)</f>
        <v>0</v>
      </c>
      <c r="X470" s="9">
        <f>VLOOKUP($E470,'ALL-GTK-SD-SMP-SMA-SMK-SLB'!$F$14:$CG$713,'ALL-GTK-SD-SMP-SMA-SMK-SLB'!Y$7,FALSE)</f>
        <v>0</v>
      </c>
      <c r="Y470" s="299">
        <f t="shared" si="261"/>
        <v>1</v>
      </c>
      <c r="Z470" s="299">
        <f t="shared" si="262"/>
        <v>3</v>
      </c>
      <c r="AA470" s="10">
        <f t="shared" si="263"/>
        <v>4</v>
      </c>
      <c r="AB470" s="44">
        <f t="shared" si="264"/>
        <v>3</v>
      </c>
      <c r="AC470" s="44">
        <f t="shared" si="265"/>
        <v>6</v>
      </c>
      <c r="AD470" s="11">
        <f t="shared" si="266"/>
        <v>9</v>
      </c>
      <c r="AE470" s="9">
        <f>VLOOKUP($E470,'ALL-GTK-SD-SMP-SMA-SMK-SLB'!$F$14:$CG$713,'ALL-GTK-SD-SMP-SMA-SMK-SLB'!AF$7,FALSE)</f>
        <v>2</v>
      </c>
      <c r="AF470" s="9">
        <f>VLOOKUP($E470,'ALL-GTK-SD-SMP-SMA-SMK-SLB'!$F$14:$CG$713,'ALL-GTK-SD-SMP-SMA-SMK-SLB'!AG$7,FALSE)</f>
        <v>4</v>
      </c>
      <c r="AG470" s="10">
        <f t="shared" si="267"/>
        <v>6</v>
      </c>
      <c r="AH470" s="9">
        <f>VLOOKUP($E470,'ALL-GTK-SD-SMP-SMA-SMK-SLB'!$F$14:$CG$713,'ALL-GTK-SD-SMP-SMA-SMK-SLB'!AI$7,FALSE)</f>
        <v>1</v>
      </c>
      <c r="AI470" s="9">
        <f>VLOOKUP($E470,'ALL-GTK-SD-SMP-SMA-SMK-SLB'!$F$14:$CG$713,'ALL-GTK-SD-SMP-SMA-SMK-SLB'!AJ$7,FALSE)</f>
        <v>2</v>
      </c>
      <c r="AJ470" s="10">
        <f t="shared" si="268"/>
        <v>3</v>
      </c>
      <c r="AK470" s="44">
        <f t="shared" si="269"/>
        <v>3</v>
      </c>
      <c r="AL470" s="44">
        <f t="shared" si="270"/>
        <v>6</v>
      </c>
      <c r="AM470" s="11">
        <f t="shared" si="271"/>
        <v>9</v>
      </c>
      <c r="AN470" s="299">
        <f>VLOOKUP($E470,'ALL-GTK-SD-SMP-SMA-SMK-SLB'!$F$14:$CG$713,'ALL-GTK-SD-SMP-SMA-SMK-SLB'!AO$7,FALSE)</f>
        <v>0</v>
      </c>
      <c r="AO470" s="299">
        <f>VLOOKUP($E470,'ALL-GTK-SD-SMP-SMA-SMK-SLB'!$F$14:$CG$713,'ALL-GTK-SD-SMP-SMA-SMK-SLB'!AP$7,FALSE)</f>
        <v>0</v>
      </c>
      <c r="AP470" s="9">
        <f>VLOOKUP($E470,'ALL-GTK-SD-SMP-SMA-SMK-SLB'!$F$14:$CG$713,'ALL-GTK-SD-SMP-SMA-SMK-SLB'!AQ$7,FALSE)</f>
        <v>0</v>
      </c>
      <c r="AQ470" s="9">
        <f>VLOOKUP($E470,'ALL-GTK-SD-SMP-SMA-SMK-SLB'!$F$14:$CG$713,'ALL-GTK-SD-SMP-SMA-SMK-SLB'!AR$7,FALSE)</f>
        <v>0</v>
      </c>
      <c r="AR470" s="9">
        <f>VLOOKUP($E470,'ALL-GTK-SD-SMP-SMA-SMK-SLB'!$F$14:$CG$713,'ALL-GTK-SD-SMP-SMA-SMK-SLB'!AS$7,FALSE)</f>
        <v>0</v>
      </c>
      <c r="AS470" s="9">
        <f>VLOOKUP($E470,'ALL-GTK-SD-SMP-SMA-SMK-SLB'!$F$14:$CG$713,'ALL-GTK-SD-SMP-SMA-SMK-SLB'!AT$7,FALSE)</f>
        <v>0</v>
      </c>
      <c r="AT470" s="9">
        <f>VLOOKUP($E470,'ALL-GTK-SD-SMP-SMA-SMK-SLB'!$F$14:$CG$713,'ALL-GTK-SD-SMP-SMA-SMK-SLB'!AU$7,FALSE)</f>
        <v>0</v>
      </c>
      <c r="AU470" s="9">
        <f>VLOOKUP($E470,'ALL-GTK-SD-SMP-SMA-SMK-SLB'!$F$14:$CG$713,'ALL-GTK-SD-SMP-SMA-SMK-SLB'!AV$7,FALSE)</f>
        <v>0</v>
      </c>
      <c r="AV470" s="9">
        <f>VLOOKUP($E470,'ALL-GTK-SD-SMP-SMA-SMK-SLB'!$F$14:$CG$713,'ALL-GTK-SD-SMP-SMA-SMK-SLB'!AW$7,FALSE)</f>
        <v>0</v>
      </c>
      <c r="AW470" s="9">
        <f>VLOOKUP($E470,'ALL-GTK-SD-SMP-SMA-SMK-SLB'!$F$14:$CG$713,'ALL-GTK-SD-SMP-SMA-SMK-SLB'!AX$7,FALSE)</f>
        <v>0</v>
      </c>
      <c r="AX470" s="9">
        <f>VLOOKUP($E470,'ALL-GTK-SD-SMP-SMA-SMK-SLB'!$F$14:$CG$713,'ALL-GTK-SD-SMP-SMA-SMK-SLB'!AY$7,FALSE)</f>
        <v>3</v>
      </c>
      <c r="AY470" s="9">
        <f>VLOOKUP($E470,'ALL-GTK-SD-SMP-SMA-SMK-SLB'!$F$14:$CG$713,'ALL-GTK-SD-SMP-SMA-SMK-SLB'!AZ$7,FALSE)</f>
        <v>6</v>
      </c>
      <c r="AZ470" s="9">
        <f>VLOOKUP($E470,'ALL-GTK-SD-SMP-SMA-SMK-SLB'!$F$14:$CG$713,'ALL-GTK-SD-SMP-SMA-SMK-SLB'!BA$7,FALSE)</f>
        <v>0</v>
      </c>
      <c r="BA470" s="9">
        <f>VLOOKUP($E470,'ALL-GTK-SD-SMP-SMA-SMK-SLB'!$F$14:$CG$713,'ALL-GTK-SD-SMP-SMA-SMK-SLB'!BB$7,FALSE)</f>
        <v>0</v>
      </c>
      <c r="BB470" s="9">
        <f>VLOOKUP($E470,'ALL-GTK-SD-SMP-SMA-SMK-SLB'!$F$14:$CG$713,'ALL-GTK-SD-SMP-SMA-SMK-SLB'!BC$7,FALSE)</f>
        <v>0</v>
      </c>
      <c r="BC470" s="9">
        <f>VLOOKUP($E470,'ALL-GTK-SD-SMP-SMA-SMK-SLB'!$F$14:$CG$713,'ALL-GTK-SD-SMP-SMA-SMK-SLB'!BD$7,FALSE)</f>
        <v>0</v>
      </c>
      <c r="BD470" s="310">
        <f t="shared" si="272"/>
        <v>0</v>
      </c>
      <c r="BE470" s="310">
        <f t="shared" si="273"/>
        <v>0</v>
      </c>
      <c r="BF470" s="10">
        <f t="shared" si="274"/>
        <v>0</v>
      </c>
      <c r="BG470" s="311">
        <f t="shared" si="275"/>
        <v>3</v>
      </c>
      <c r="BH470" s="311">
        <f t="shared" si="276"/>
        <v>6</v>
      </c>
      <c r="BI470" s="10">
        <f t="shared" si="277"/>
        <v>9</v>
      </c>
      <c r="BJ470" s="44">
        <f t="shared" si="278"/>
        <v>3</v>
      </c>
      <c r="BK470" s="44">
        <f t="shared" si="279"/>
        <v>6</v>
      </c>
      <c r="BL470" s="11">
        <f t="shared" si="280"/>
        <v>9</v>
      </c>
      <c r="BM470" s="9">
        <f>VLOOKUP($E470,'ALL-GTK-SD-SMP-SMA-SMK-SLB'!$F$14:$CG$713,'ALL-GTK-SD-SMP-SMA-SMK-SLB'!BN$7,FALSE)</f>
        <v>0</v>
      </c>
      <c r="BN470" s="9">
        <f>VLOOKUP($E470,'ALL-GTK-SD-SMP-SMA-SMK-SLB'!$F$14:$CG$713,'ALL-GTK-SD-SMP-SMA-SMK-SLB'!BO$7,FALSE)</f>
        <v>0</v>
      </c>
      <c r="BO470" s="9">
        <f>VLOOKUP($E470,'ALL-GTK-SD-SMP-SMA-SMK-SLB'!$F$14:$CG$713,'ALL-GTK-SD-SMP-SMA-SMK-SLB'!BP$7,FALSE)</f>
        <v>0</v>
      </c>
      <c r="BP470" s="9">
        <f>VLOOKUP($E470,'ALL-GTK-SD-SMP-SMA-SMK-SLB'!$F$14:$CG$713,'ALL-GTK-SD-SMP-SMA-SMK-SLB'!BQ$7,FALSE)</f>
        <v>0</v>
      </c>
      <c r="BQ470" s="9">
        <f>VLOOKUP($E470,'ALL-GTK-SD-SMP-SMA-SMK-SLB'!$F$14:$CG$713,'ALL-GTK-SD-SMP-SMA-SMK-SLB'!BR$7,FALSE)</f>
        <v>0</v>
      </c>
      <c r="BR470" s="9">
        <f>VLOOKUP($E470,'ALL-GTK-SD-SMP-SMA-SMK-SLB'!$F$14:$CG$713,'ALL-GTK-SD-SMP-SMA-SMK-SLB'!BS$7,FALSE)</f>
        <v>0</v>
      </c>
      <c r="BS470" s="9">
        <f>VLOOKUP($E470,'ALL-GTK-SD-SMP-SMA-SMK-SLB'!$F$14:$CG$713,'ALL-GTK-SD-SMP-SMA-SMK-SLB'!BT$7,FALSE)</f>
        <v>0</v>
      </c>
      <c r="BT470" s="9">
        <f>VLOOKUP($E470,'ALL-GTK-SD-SMP-SMA-SMK-SLB'!$F$14:$CG$713,'ALL-GTK-SD-SMP-SMA-SMK-SLB'!BU$7,FALSE)</f>
        <v>0</v>
      </c>
      <c r="BU470" s="299">
        <f t="shared" si="281"/>
        <v>0</v>
      </c>
      <c r="BV470" s="299">
        <f t="shared" si="282"/>
        <v>0</v>
      </c>
      <c r="BW470" s="44">
        <f t="shared" si="283"/>
        <v>0</v>
      </c>
      <c r="BX470" s="44">
        <f t="shared" si="284"/>
        <v>0</v>
      </c>
      <c r="BY470" s="11">
        <f t="shared" si="285"/>
        <v>0</v>
      </c>
      <c r="BZ470" s="14">
        <f t="shared" si="286"/>
        <v>3</v>
      </c>
      <c r="CA470" s="14">
        <f t="shared" si="287"/>
        <v>6</v>
      </c>
      <c r="CB470" s="13">
        <f t="shared" si="288"/>
        <v>0</v>
      </c>
      <c r="CC470" s="13">
        <f t="shared" si="289"/>
        <v>0</v>
      </c>
      <c r="CD470" s="312">
        <f t="shared" si="290"/>
        <v>3</v>
      </c>
      <c r="CE470" s="312">
        <f t="shared" si="291"/>
        <v>6</v>
      </c>
      <c r="CF470" s="313">
        <f t="shared" si="292"/>
        <v>9</v>
      </c>
      <c r="CG470" s="302" t="str">
        <f t="shared" si="293"/>
        <v>OK</v>
      </c>
    </row>
    <row r="471" spans="1:85" ht="14.25" x14ac:dyDescent="0.25">
      <c r="A471" s="6">
        <v>459</v>
      </c>
      <c r="B471" s="495">
        <v>459</v>
      </c>
      <c r="C471" s="495" t="s">
        <v>6</v>
      </c>
      <c r="D471" s="496" t="s">
        <v>26</v>
      </c>
      <c r="E471" s="626">
        <v>20319076</v>
      </c>
      <c r="F471" s="627" t="s">
        <v>727</v>
      </c>
      <c r="G471" s="624" t="s">
        <v>52</v>
      </c>
      <c r="H471" s="9">
        <f>VLOOKUP($E471,'ALL-GTK-SD-SMP-SMA-SMK-SLB'!$F$14:$CG$713,'ALL-GTK-SD-SMP-SMA-SMK-SLB'!I$7,FALSE)</f>
        <v>0</v>
      </c>
      <c r="I471" s="9">
        <f>VLOOKUP($E471,'ALL-GTK-SD-SMP-SMA-SMK-SLB'!$F$14:$CG$713,'ALL-GTK-SD-SMP-SMA-SMK-SLB'!J$7,FALSE)</f>
        <v>0</v>
      </c>
      <c r="J471" s="9">
        <f>VLOOKUP($E471,'ALL-GTK-SD-SMP-SMA-SMK-SLB'!$F$14:$CG$713,'ALL-GTK-SD-SMP-SMA-SMK-SLB'!K$7,FALSE)</f>
        <v>0</v>
      </c>
      <c r="K471" s="9">
        <f>VLOOKUP($E471,'ALL-GTK-SD-SMP-SMA-SMK-SLB'!$F$14:$CG$713,'ALL-GTK-SD-SMP-SMA-SMK-SLB'!L$7,FALSE)</f>
        <v>0</v>
      </c>
      <c r="L471" s="9">
        <f>VLOOKUP($E471,'ALL-GTK-SD-SMP-SMA-SMK-SLB'!$F$14:$CG$713,'ALL-GTK-SD-SMP-SMA-SMK-SLB'!M$7,FALSE)</f>
        <v>0</v>
      </c>
      <c r="M471" s="9">
        <f>VLOOKUP($E471,'ALL-GTK-SD-SMP-SMA-SMK-SLB'!$F$14:$CG$713,'ALL-GTK-SD-SMP-SMA-SMK-SLB'!N$7,FALSE)</f>
        <v>1</v>
      </c>
      <c r="N471" s="9">
        <f>VLOOKUP($E471,'ALL-GTK-SD-SMP-SMA-SMK-SLB'!$F$14:$CG$713,'ALL-GTK-SD-SMP-SMA-SMK-SLB'!O$7,FALSE)</f>
        <v>1</v>
      </c>
      <c r="O471" s="9">
        <f>VLOOKUP($E471,'ALL-GTK-SD-SMP-SMA-SMK-SLB'!$F$14:$CG$713,'ALL-GTK-SD-SMP-SMA-SMK-SLB'!P$7,FALSE)</f>
        <v>3</v>
      </c>
      <c r="P471" s="299">
        <f t="shared" si="258"/>
        <v>1</v>
      </c>
      <c r="Q471" s="299">
        <f t="shared" si="259"/>
        <v>4</v>
      </c>
      <c r="R471" s="300">
        <f t="shared" si="260"/>
        <v>5</v>
      </c>
      <c r="S471" s="9">
        <f>VLOOKUP($E471,'ALL-GTK-SD-SMP-SMA-SMK-SLB'!$F$14:$CG$713,'ALL-GTK-SD-SMP-SMA-SMK-SLB'!T$7,FALSE)</f>
        <v>0</v>
      </c>
      <c r="T471" s="9">
        <f>VLOOKUP($E471,'ALL-GTK-SD-SMP-SMA-SMK-SLB'!$F$14:$CG$713,'ALL-GTK-SD-SMP-SMA-SMK-SLB'!U$7,FALSE)</f>
        <v>0</v>
      </c>
      <c r="U471" s="9">
        <f>VLOOKUP($E471,'ALL-GTK-SD-SMP-SMA-SMK-SLB'!$F$14:$CG$713,'ALL-GTK-SD-SMP-SMA-SMK-SLB'!V$7,FALSE)</f>
        <v>1</v>
      </c>
      <c r="V471" s="9">
        <f>VLOOKUP($E471,'ALL-GTK-SD-SMP-SMA-SMK-SLB'!$F$14:$CG$713,'ALL-GTK-SD-SMP-SMA-SMK-SLB'!W$7,FALSE)</f>
        <v>4</v>
      </c>
      <c r="W471" s="9">
        <f>VLOOKUP($E471,'ALL-GTK-SD-SMP-SMA-SMK-SLB'!$F$14:$CG$713,'ALL-GTK-SD-SMP-SMA-SMK-SLB'!X$7,FALSE)</f>
        <v>1</v>
      </c>
      <c r="X471" s="9">
        <f>VLOOKUP($E471,'ALL-GTK-SD-SMP-SMA-SMK-SLB'!$F$14:$CG$713,'ALL-GTK-SD-SMP-SMA-SMK-SLB'!Y$7,FALSE)</f>
        <v>0</v>
      </c>
      <c r="Y471" s="299">
        <f t="shared" si="261"/>
        <v>2</v>
      </c>
      <c r="Z471" s="299">
        <f t="shared" si="262"/>
        <v>4</v>
      </c>
      <c r="AA471" s="10">
        <f t="shared" si="263"/>
        <v>6</v>
      </c>
      <c r="AB471" s="44">
        <f t="shared" si="264"/>
        <v>3</v>
      </c>
      <c r="AC471" s="44">
        <f t="shared" si="265"/>
        <v>8</v>
      </c>
      <c r="AD471" s="11">
        <f t="shared" si="266"/>
        <v>11</v>
      </c>
      <c r="AE471" s="9">
        <f>VLOOKUP($E471,'ALL-GTK-SD-SMP-SMA-SMK-SLB'!$F$14:$CG$713,'ALL-GTK-SD-SMP-SMA-SMK-SLB'!AF$7,FALSE)</f>
        <v>1</v>
      </c>
      <c r="AF471" s="9">
        <f>VLOOKUP($E471,'ALL-GTK-SD-SMP-SMA-SMK-SLB'!$F$14:$CG$713,'ALL-GTK-SD-SMP-SMA-SMK-SLB'!AG$7,FALSE)</f>
        <v>5</v>
      </c>
      <c r="AG471" s="10">
        <f t="shared" si="267"/>
        <v>6</v>
      </c>
      <c r="AH471" s="9">
        <f>VLOOKUP($E471,'ALL-GTK-SD-SMP-SMA-SMK-SLB'!$F$14:$CG$713,'ALL-GTK-SD-SMP-SMA-SMK-SLB'!AI$7,FALSE)</f>
        <v>2</v>
      </c>
      <c r="AI471" s="9">
        <f>VLOOKUP($E471,'ALL-GTK-SD-SMP-SMA-SMK-SLB'!$F$14:$CG$713,'ALL-GTK-SD-SMP-SMA-SMK-SLB'!AJ$7,FALSE)</f>
        <v>3</v>
      </c>
      <c r="AJ471" s="10">
        <f t="shared" si="268"/>
        <v>5</v>
      </c>
      <c r="AK471" s="44">
        <f t="shared" si="269"/>
        <v>3</v>
      </c>
      <c r="AL471" s="44">
        <f t="shared" si="270"/>
        <v>8</v>
      </c>
      <c r="AM471" s="11">
        <f t="shared" si="271"/>
        <v>11</v>
      </c>
      <c r="AN471" s="299">
        <f>VLOOKUP($E471,'ALL-GTK-SD-SMP-SMA-SMK-SLB'!$F$14:$CG$713,'ALL-GTK-SD-SMP-SMA-SMK-SLB'!AO$7,FALSE)</f>
        <v>0</v>
      </c>
      <c r="AO471" s="299">
        <f>VLOOKUP($E471,'ALL-GTK-SD-SMP-SMA-SMK-SLB'!$F$14:$CG$713,'ALL-GTK-SD-SMP-SMA-SMK-SLB'!AP$7,FALSE)</f>
        <v>0</v>
      </c>
      <c r="AP471" s="9">
        <f>VLOOKUP($E471,'ALL-GTK-SD-SMP-SMA-SMK-SLB'!$F$14:$CG$713,'ALL-GTK-SD-SMP-SMA-SMK-SLB'!AQ$7,FALSE)</f>
        <v>0</v>
      </c>
      <c r="AQ471" s="9">
        <f>VLOOKUP($E471,'ALL-GTK-SD-SMP-SMA-SMK-SLB'!$F$14:$CG$713,'ALL-GTK-SD-SMP-SMA-SMK-SLB'!AR$7,FALSE)</f>
        <v>0</v>
      </c>
      <c r="AR471" s="9">
        <f>VLOOKUP($E471,'ALL-GTK-SD-SMP-SMA-SMK-SLB'!$F$14:$CG$713,'ALL-GTK-SD-SMP-SMA-SMK-SLB'!AS$7,FALSE)</f>
        <v>0</v>
      </c>
      <c r="AS471" s="9">
        <f>VLOOKUP($E471,'ALL-GTK-SD-SMP-SMA-SMK-SLB'!$F$14:$CG$713,'ALL-GTK-SD-SMP-SMA-SMK-SLB'!AT$7,FALSE)</f>
        <v>0</v>
      </c>
      <c r="AT471" s="9">
        <f>VLOOKUP($E471,'ALL-GTK-SD-SMP-SMA-SMK-SLB'!$F$14:$CG$713,'ALL-GTK-SD-SMP-SMA-SMK-SLB'!AU$7,FALSE)</f>
        <v>0</v>
      </c>
      <c r="AU471" s="9">
        <f>VLOOKUP($E471,'ALL-GTK-SD-SMP-SMA-SMK-SLB'!$F$14:$CG$713,'ALL-GTK-SD-SMP-SMA-SMK-SLB'!AV$7,FALSE)</f>
        <v>0</v>
      </c>
      <c r="AV471" s="9">
        <f>VLOOKUP($E471,'ALL-GTK-SD-SMP-SMA-SMK-SLB'!$F$14:$CG$713,'ALL-GTK-SD-SMP-SMA-SMK-SLB'!AW$7,FALSE)</f>
        <v>0</v>
      </c>
      <c r="AW471" s="9">
        <f>VLOOKUP($E471,'ALL-GTK-SD-SMP-SMA-SMK-SLB'!$F$14:$CG$713,'ALL-GTK-SD-SMP-SMA-SMK-SLB'!AX$7,FALSE)</f>
        <v>0</v>
      </c>
      <c r="AX471" s="9">
        <f>VLOOKUP($E471,'ALL-GTK-SD-SMP-SMA-SMK-SLB'!$F$14:$CG$713,'ALL-GTK-SD-SMP-SMA-SMK-SLB'!AY$7,FALSE)</f>
        <v>3</v>
      </c>
      <c r="AY471" s="9">
        <f>VLOOKUP($E471,'ALL-GTK-SD-SMP-SMA-SMK-SLB'!$F$14:$CG$713,'ALL-GTK-SD-SMP-SMA-SMK-SLB'!AZ$7,FALSE)</f>
        <v>8</v>
      </c>
      <c r="AZ471" s="9">
        <f>VLOOKUP($E471,'ALL-GTK-SD-SMP-SMA-SMK-SLB'!$F$14:$CG$713,'ALL-GTK-SD-SMP-SMA-SMK-SLB'!BA$7,FALSE)</f>
        <v>0</v>
      </c>
      <c r="BA471" s="9">
        <f>VLOOKUP($E471,'ALL-GTK-SD-SMP-SMA-SMK-SLB'!$F$14:$CG$713,'ALL-GTK-SD-SMP-SMA-SMK-SLB'!BB$7,FALSE)</f>
        <v>0</v>
      </c>
      <c r="BB471" s="9">
        <f>VLOOKUP($E471,'ALL-GTK-SD-SMP-SMA-SMK-SLB'!$F$14:$CG$713,'ALL-GTK-SD-SMP-SMA-SMK-SLB'!BC$7,FALSE)</f>
        <v>0</v>
      </c>
      <c r="BC471" s="9">
        <f>VLOOKUP($E471,'ALL-GTK-SD-SMP-SMA-SMK-SLB'!$F$14:$CG$713,'ALL-GTK-SD-SMP-SMA-SMK-SLB'!BD$7,FALSE)</f>
        <v>0</v>
      </c>
      <c r="BD471" s="310">
        <f t="shared" si="272"/>
        <v>0</v>
      </c>
      <c r="BE471" s="310">
        <f t="shared" si="273"/>
        <v>0</v>
      </c>
      <c r="BF471" s="10">
        <f t="shared" si="274"/>
        <v>0</v>
      </c>
      <c r="BG471" s="311">
        <f t="shared" si="275"/>
        <v>3</v>
      </c>
      <c r="BH471" s="311">
        <f t="shared" si="276"/>
        <v>8</v>
      </c>
      <c r="BI471" s="10">
        <f t="shared" si="277"/>
        <v>11</v>
      </c>
      <c r="BJ471" s="44">
        <f t="shared" si="278"/>
        <v>3</v>
      </c>
      <c r="BK471" s="44">
        <f t="shared" si="279"/>
        <v>8</v>
      </c>
      <c r="BL471" s="11">
        <f t="shared" si="280"/>
        <v>11</v>
      </c>
      <c r="BM471" s="9">
        <f>VLOOKUP($E471,'ALL-GTK-SD-SMP-SMA-SMK-SLB'!$F$14:$CG$713,'ALL-GTK-SD-SMP-SMA-SMK-SLB'!BN$7,FALSE)</f>
        <v>0</v>
      </c>
      <c r="BN471" s="9">
        <f>VLOOKUP($E471,'ALL-GTK-SD-SMP-SMA-SMK-SLB'!$F$14:$CG$713,'ALL-GTK-SD-SMP-SMA-SMK-SLB'!BO$7,FALSE)</f>
        <v>0</v>
      </c>
      <c r="BO471" s="9">
        <f>VLOOKUP($E471,'ALL-GTK-SD-SMP-SMA-SMK-SLB'!$F$14:$CG$713,'ALL-GTK-SD-SMP-SMA-SMK-SLB'!BP$7,FALSE)</f>
        <v>0</v>
      </c>
      <c r="BP471" s="9">
        <f>VLOOKUP($E471,'ALL-GTK-SD-SMP-SMA-SMK-SLB'!$F$14:$CG$713,'ALL-GTK-SD-SMP-SMA-SMK-SLB'!BQ$7,FALSE)</f>
        <v>0</v>
      </c>
      <c r="BQ471" s="9">
        <f>VLOOKUP($E471,'ALL-GTK-SD-SMP-SMA-SMK-SLB'!$F$14:$CG$713,'ALL-GTK-SD-SMP-SMA-SMK-SLB'!BR$7,FALSE)</f>
        <v>0</v>
      </c>
      <c r="BR471" s="9">
        <f>VLOOKUP($E471,'ALL-GTK-SD-SMP-SMA-SMK-SLB'!$F$14:$CG$713,'ALL-GTK-SD-SMP-SMA-SMK-SLB'!BS$7,FALSE)</f>
        <v>0</v>
      </c>
      <c r="BS471" s="9">
        <f>VLOOKUP($E471,'ALL-GTK-SD-SMP-SMA-SMK-SLB'!$F$14:$CG$713,'ALL-GTK-SD-SMP-SMA-SMK-SLB'!BT$7,FALSE)</f>
        <v>0</v>
      </c>
      <c r="BT471" s="9">
        <f>VLOOKUP($E471,'ALL-GTK-SD-SMP-SMA-SMK-SLB'!$F$14:$CG$713,'ALL-GTK-SD-SMP-SMA-SMK-SLB'!BU$7,FALSE)</f>
        <v>0</v>
      </c>
      <c r="BU471" s="299">
        <f t="shared" si="281"/>
        <v>0</v>
      </c>
      <c r="BV471" s="299">
        <f t="shared" si="282"/>
        <v>0</v>
      </c>
      <c r="BW471" s="44">
        <f t="shared" si="283"/>
        <v>0</v>
      </c>
      <c r="BX471" s="44">
        <f t="shared" si="284"/>
        <v>0</v>
      </c>
      <c r="BY471" s="11">
        <f t="shared" si="285"/>
        <v>0</v>
      </c>
      <c r="BZ471" s="14">
        <f t="shared" si="286"/>
        <v>3</v>
      </c>
      <c r="CA471" s="14">
        <f t="shared" si="287"/>
        <v>8</v>
      </c>
      <c r="CB471" s="13">
        <f t="shared" si="288"/>
        <v>0</v>
      </c>
      <c r="CC471" s="13">
        <f t="shared" si="289"/>
        <v>0</v>
      </c>
      <c r="CD471" s="312">
        <f t="shared" si="290"/>
        <v>3</v>
      </c>
      <c r="CE471" s="312">
        <f t="shared" si="291"/>
        <v>8</v>
      </c>
      <c r="CF471" s="313">
        <f t="shared" si="292"/>
        <v>11</v>
      </c>
      <c r="CG471" s="302" t="str">
        <f t="shared" si="293"/>
        <v>OK</v>
      </c>
    </row>
    <row r="472" spans="1:85" ht="14.25" x14ac:dyDescent="0.25">
      <c r="A472" s="6">
        <v>460</v>
      </c>
      <c r="B472" s="495">
        <v>460</v>
      </c>
      <c r="C472" s="495" t="s">
        <v>6</v>
      </c>
      <c r="D472" s="496" t="s">
        <v>26</v>
      </c>
      <c r="E472" s="626">
        <v>20319074</v>
      </c>
      <c r="F472" s="627" t="s">
        <v>728</v>
      </c>
      <c r="G472" s="624" t="s">
        <v>52</v>
      </c>
      <c r="H472" s="9">
        <f>VLOOKUP($E472,'ALL-GTK-SD-SMP-SMA-SMK-SLB'!$F$14:$CG$713,'ALL-GTK-SD-SMP-SMA-SMK-SLB'!I$7,FALSE)</f>
        <v>0</v>
      </c>
      <c r="I472" s="9">
        <f>VLOOKUP($E472,'ALL-GTK-SD-SMP-SMA-SMK-SLB'!$F$14:$CG$713,'ALL-GTK-SD-SMP-SMA-SMK-SLB'!J$7,FALSE)</f>
        <v>0</v>
      </c>
      <c r="J472" s="9">
        <f>VLOOKUP($E472,'ALL-GTK-SD-SMP-SMA-SMK-SLB'!$F$14:$CG$713,'ALL-GTK-SD-SMP-SMA-SMK-SLB'!K$7,FALSE)</f>
        <v>0</v>
      </c>
      <c r="K472" s="9">
        <f>VLOOKUP($E472,'ALL-GTK-SD-SMP-SMA-SMK-SLB'!$F$14:$CG$713,'ALL-GTK-SD-SMP-SMA-SMK-SLB'!L$7,FALSE)</f>
        <v>0</v>
      </c>
      <c r="L472" s="9">
        <f>VLOOKUP($E472,'ALL-GTK-SD-SMP-SMA-SMK-SLB'!$F$14:$CG$713,'ALL-GTK-SD-SMP-SMA-SMK-SLB'!M$7,FALSE)</f>
        <v>1</v>
      </c>
      <c r="M472" s="9">
        <f>VLOOKUP($E472,'ALL-GTK-SD-SMP-SMA-SMK-SLB'!$F$14:$CG$713,'ALL-GTK-SD-SMP-SMA-SMK-SLB'!N$7,FALSE)</f>
        <v>1</v>
      </c>
      <c r="N472" s="9">
        <f>VLOOKUP($E472,'ALL-GTK-SD-SMP-SMA-SMK-SLB'!$F$14:$CG$713,'ALL-GTK-SD-SMP-SMA-SMK-SLB'!O$7,FALSE)</f>
        <v>0</v>
      </c>
      <c r="O472" s="9">
        <f>VLOOKUP($E472,'ALL-GTK-SD-SMP-SMA-SMK-SLB'!$F$14:$CG$713,'ALL-GTK-SD-SMP-SMA-SMK-SLB'!P$7,FALSE)</f>
        <v>2</v>
      </c>
      <c r="P472" s="299">
        <f t="shared" si="258"/>
        <v>1</v>
      </c>
      <c r="Q472" s="299">
        <f t="shared" si="259"/>
        <v>3</v>
      </c>
      <c r="R472" s="300">
        <f t="shared" si="260"/>
        <v>4</v>
      </c>
      <c r="S472" s="9">
        <f>VLOOKUP($E472,'ALL-GTK-SD-SMP-SMA-SMK-SLB'!$F$14:$CG$713,'ALL-GTK-SD-SMP-SMA-SMK-SLB'!T$7,FALSE)</f>
        <v>0</v>
      </c>
      <c r="T472" s="9">
        <f>VLOOKUP($E472,'ALL-GTK-SD-SMP-SMA-SMK-SLB'!$F$14:$CG$713,'ALL-GTK-SD-SMP-SMA-SMK-SLB'!U$7,FALSE)</f>
        <v>0</v>
      </c>
      <c r="U472" s="9">
        <f>VLOOKUP($E472,'ALL-GTK-SD-SMP-SMA-SMK-SLB'!$F$14:$CG$713,'ALL-GTK-SD-SMP-SMA-SMK-SLB'!V$7,FALSE)</f>
        <v>2</v>
      </c>
      <c r="V472" s="9">
        <f>VLOOKUP($E472,'ALL-GTK-SD-SMP-SMA-SMK-SLB'!$F$14:$CG$713,'ALL-GTK-SD-SMP-SMA-SMK-SLB'!W$7,FALSE)</f>
        <v>3</v>
      </c>
      <c r="W472" s="9">
        <f>VLOOKUP($E472,'ALL-GTK-SD-SMP-SMA-SMK-SLB'!$F$14:$CG$713,'ALL-GTK-SD-SMP-SMA-SMK-SLB'!X$7,FALSE)</f>
        <v>0</v>
      </c>
      <c r="X472" s="9">
        <f>VLOOKUP($E472,'ALL-GTK-SD-SMP-SMA-SMK-SLB'!$F$14:$CG$713,'ALL-GTK-SD-SMP-SMA-SMK-SLB'!Y$7,FALSE)</f>
        <v>0</v>
      </c>
      <c r="Y472" s="299">
        <f t="shared" si="261"/>
        <v>2</v>
      </c>
      <c r="Z472" s="299">
        <f t="shared" si="262"/>
        <v>3</v>
      </c>
      <c r="AA472" s="10">
        <f t="shared" si="263"/>
        <v>5</v>
      </c>
      <c r="AB472" s="44">
        <f t="shared" si="264"/>
        <v>3</v>
      </c>
      <c r="AC472" s="44">
        <f t="shared" si="265"/>
        <v>6</v>
      </c>
      <c r="AD472" s="11">
        <f t="shared" si="266"/>
        <v>9</v>
      </c>
      <c r="AE472" s="9">
        <f>VLOOKUP($E472,'ALL-GTK-SD-SMP-SMA-SMK-SLB'!$F$14:$CG$713,'ALL-GTK-SD-SMP-SMA-SMK-SLB'!AF$7,FALSE)</f>
        <v>2</v>
      </c>
      <c r="AF472" s="9">
        <f>VLOOKUP($E472,'ALL-GTK-SD-SMP-SMA-SMK-SLB'!$F$14:$CG$713,'ALL-GTK-SD-SMP-SMA-SMK-SLB'!AG$7,FALSE)</f>
        <v>4</v>
      </c>
      <c r="AG472" s="10">
        <f t="shared" si="267"/>
        <v>6</v>
      </c>
      <c r="AH472" s="9">
        <f>VLOOKUP($E472,'ALL-GTK-SD-SMP-SMA-SMK-SLB'!$F$14:$CG$713,'ALL-GTK-SD-SMP-SMA-SMK-SLB'!AI$7,FALSE)</f>
        <v>1</v>
      </c>
      <c r="AI472" s="9">
        <f>VLOOKUP($E472,'ALL-GTK-SD-SMP-SMA-SMK-SLB'!$F$14:$CG$713,'ALL-GTK-SD-SMP-SMA-SMK-SLB'!AJ$7,FALSE)</f>
        <v>2</v>
      </c>
      <c r="AJ472" s="10">
        <f t="shared" si="268"/>
        <v>3</v>
      </c>
      <c r="AK472" s="44">
        <f t="shared" si="269"/>
        <v>3</v>
      </c>
      <c r="AL472" s="44">
        <f t="shared" si="270"/>
        <v>6</v>
      </c>
      <c r="AM472" s="11">
        <f t="shared" si="271"/>
        <v>9</v>
      </c>
      <c r="AN472" s="299">
        <f>VLOOKUP($E472,'ALL-GTK-SD-SMP-SMA-SMK-SLB'!$F$14:$CG$713,'ALL-GTK-SD-SMP-SMA-SMK-SLB'!AO$7,FALSE)</f>
        <v>0</v>
      </c>
      <c r="AO472" s="299">
        <f>VLOOKUP($E472,'ALL-GTK-SD-SMP-SMA-SMK-SLB'!$F$14:$CG$713,'ALL-GTK-SD-SMP-SMA-SMK-SLB'!AP$7,FALSE)</f>
        <v>0</v>
      </c>
      <c r="AP472" s="9">
        <f>VLOOKUP($E472,'ALL-GTK-SD-SMP-SMA-SMK-SLB'!$F$14:$CG$713,'ALL-GTK-SD-SMP-SMA-SMK-SLB'!AQ$7,FALSE)</f>
        <v>0</v>
      </c>
      <c r="AQ472" s="9">
        <f>VLOOKUP($E472,'ALL-GTK-SD-SMP-SMA-SMK-SLB'!$F$14:$CG$713,'ALL-GTK-SD-SMP-SMA-SMK-SLB'!AR$7,FALSE)</f>
        <v>0</v>
      </c>
      <c r="AR472" s="9">
        <f>VLOOKUP($E472,'ALL-GTK-SD-SMP-SMA-SMK-SLB'!$F$14:$CG$713,'ALL-GTK-SD-SMP-SMA-SMK-SLB'!AS$7,FALSE)</f>
        <v>0</v>
      </c>
      <c r="AS472" s="9">
        <f>VLOOKUP($E472,'ALL-GTK-SD-SMP-SMA-SMK-SLB'!$F$14:$CG$713,'ALL-GTK-SD-SMP-SMA-SMK-SLB'!AT$7,FALSE)</f>
        <v>0</v>
      </c>
      <c r="AT472" s="9">
        <f>VLOOKUP($E472,'ALL-GTK-SD-SMP-SMA-SMK-SLB'!$F$14:$CG$713,'ALL-GTK-SD-SMP-SMA-SMK-SLB'!AU$7,FALSE)</f>
        <v>0</v>
      </c>
      <c r="AU472" s="9">
        <f>VLOOKUP($E472,'ALL-GTK-SD-SMP-SMA-SMK-SLB'!$F$14:$CG$713,'ALL-GTK-SD-SMP-SMA-SMK-SLB'!AV$7,FALSE)</f>
        <v>0</v>
      </c>
      <c r="AV472" s="9">
        <f>VLOOKUP($E472,'ALL-GTK-SD-SMP-SMA-SMK-SLB'!$F$14:$CG$713,'ALL-GTK-SD-SMP-SMA-SMK-SLB'!AW$7,FALSE)</f>
        <v>0</v>
      </c>
      <c r="AW472" s="9">
        <f>VLOOKUP($E472,'ALL-GTK-SD-SMP-SMA-SMK-SLB'!$F$14:$CG$713,'ALL-GTK-SD-SMP-SMA-SMK-SLB'!AX$7,FALSE)</f>
        <v>0</v>
      </c>
      <c r="AX472" s="9">
        <f>VLOOKUP($E472,'ALL-GTK-SD-SMP-SMA-SMK-SLB'!$F$14:$CG$713,'ALL-GTK-SD-SMP-SMA-SMK-SLB'!AY$7,FALSE)</f>
        <v>3</v>
      </c>
      <c r="AY472" s="9">
        <f>VLOOKUP($E472,'ALL-GTK-SD-SMP-SMA-SMK-SLB'!$F$14:$CG$713,'ALL-GTK-SD-SMP-SMA-SMK-SLB'!AZ$7,FALSE)</f>
        <v>6</v>
      </c>
      <c r="AZ472" s="9">
        <f>VLOOKUP($E472,'ALL-GTK-SD-SMP-SMA-SMK-SLB'!$F$14:$CG$713,'ALL-GTK-SD-SMP-SMA-SMK-SLB'!BA$7,FALSE)</f>
        <v>0</v>
      </c>
      <c r="BA472" s="9">
        <f>VLOOKUP($E472,'ALL-GTK-SD-SMP-SMA-SMK-SLB'!$F$14:$CG$713,'ALL-GTK-SD-SMP-SMA-SMK-SLB'!BB$7,FALSE)</f>
        <v>0</v>
      </c>
      <c r="BB472" s="9">
        <f>VLOOKUP($E472,'ALL-GTK-SD-SMP-SMA-SMK-SLB'!$F$14:$CG$713,'ALL-GTK-SD-SMP-SMA-SMK-SLB'!BC$7,FALSE)</f>
        <v>0</v>
      </c>
      <c r="BC472" s="9">
        <f>VLOOKUP($E472,'ALL-GTK-SD-SMP-SMA-SMK-SLB'!$F$14:$CG$713,'ALL-GTK-SD-SMP-SMA-SMK-SLB'!BD$7,FALSE)</f>
        <v>0</v>
      </c>
      <c r="BD472" s="310">
        <f t="shared" si="272"/>
        <v>0</v>
      </c>
      <c r="BE472" s="310">
        <f t="shared" si="273"/>
        <v>0</v>
      </c>
      <c r="BF472" s="10">
        <f t="shared" si="274"/>
        <v>0</v>
      </c>
      <c r="BG472" s="311">
        <f t="shared" si="275"/>
        <v>3</v>
      </c>
      <c r="BH472" s="311">
        <f t="shared" si="276"/>
        <v>6</v>
      </c>
      <c r="BI472" s="10">
        <f t="shared" si="277"/>
        <v>9</v>
      </c>
      <c r="BJ472" s="44">
        <f t="shared" si="278"/>
        <v>3</v>
      </c>
      <c r="BK472" s="44">
        <f t="shared" si="279"/>
        <v>6</v>
      </c>
      <c r="BL472" s="11">
        <f t="shared" si="280"/>
        <v>9</v>
      </c>
      <c r="BM472" s="9">
        <f>VLOOKUP($E472,'ALL-GTK-SD-SMP-SMA-SMK-SLB'!$F$14:$CG$713,'ALL-GTK-SD-SMP-SMA-SMK-SLB'!BN$7,FALSE)</f>
        <v>0</v>
      </c>
      <c r="BN472" s="9">
        <f>VLOOKUP($E472,'ALL-GTK-SD-SMP-SMA-SMK-SLB'!$F$14:$CG$713,'ALL-GTK-SD-SMP-SMA-SMK-SLB'!BO$7,FALSE)</f>
        <v>0</v>
      </c>
      <c r="BO472" s="9">
        <f>VLOOKUP($E472,'ALL-GTK-SD-SMP-SMA-SMK-SLB'!$F$14:$CG$713,'ALL-GTK-SD-SMP-SMA-SMK-SLB'!BP$7,FALSE)</f>
        <v>0</v>
      </c>
      <c r="BP472" s="9">
        <f>VLOOKUP($E472,'ALL-GTK-SD-SMP-SMA-SMK-SLB'!$F$14:$CG$713,'ALL-GTK-SD-SMP-SMA-SMK-SLB'!BQ$7,FALSE)</f>
        <v>0</v>
      </c>
      <c r="BQ472" s="9">
        <f>VLOOKUP($E472,'ALL-GTK-SD-SMP-SMA-SMK-SLB'!$F$14:$CG$713,'ALL-GTK-SD-SMP-SMA-SMK-SLB'!BR$7,FALSE)</f>
        <v>0</v>
      </c>
      <c r="BR472" s="9">
        <f>VLOOKUP($E472,'ALL-GTK-SD-SMP-SMA-SMK-SLB'!$F$14:$CG$713,'ALL-GTK-SD-SMP-SMA-SMK-SLB'!BS$7,FALSE)</f>
        <v>0</v>
      </c>
      <c r="BS472" s="9">
        <f>VLOOKUP($E472,'ALL-GTK-SD-SMP-SMA-SMK-SLB'!$F$14:$CG$713,'ALL-GTK-SD-SMP-SMA-SMK-SLB'!BT$7,FALSE)</f>
        <v>0</v>
      </c>
      <c r="BT472" s="9">
        <f>VLOOKUP($E472,'ALL-GTK-SD-SMP-SMA-SMK-SLB'!$F$14:$CG$713,'ALL-GTK-SD-SMP-SMA-SMK-SLB'!BU$7,FALSE)</f>
        <v>0</v>
      </c>
      <c r="BU472" s="299">
        <f t="shared" si="281"/>
        <v>0</v>
      </c>
      <c r="BV472" s="299">
        <f t="shared" si="282"/>
        <v>0</v>
      </c>
      <c r="BW472" s="44">
        <f t="shared" si="283"/>
        <v>0</v>
      </c>
      <c r="BX472" s="44">
        <f t="shared" si="284"/>
        <v>0</v>
      </c>
      <c r="BY472" s="11">
        <f t="shared" si="285"/>
        <v>0</v>
      </c>
      <c r="BZ472" s="14">
        <f t="shared" si="286"/>
        <v>3</v>
      </c>
      <c r="CA472" s="14">
        <f t="shared" si="287"/>
        <v>6</v>
      </c>
      <c r="CB472" s="13">
        <f t="shared" si="288"/>
        <v>0</v>
      </c>
      <c r="CC472" s="13">
        <f t="shared" si="289"/>
        <v>0</v>
      </c>
      <c r="CD472" s="312">
        <f t="shared" si="290"/>
        <v>3</v>
      </c>
      <c r="CE472" s="312">
        <f t="shared" si="291"/>
        <v>6</v>
      </c>
      <c r="CF472" s="313">
        <f t="shared" si="292"/>
        <v>9</v>
      </c>
      <c r="CG472" s="302" t="str">
        <f t="shared" si="293"/>
        <v>OK</v>
      </c>
    </row>
    <row r="473" spans="1:85" ht="14.25" x14ac:dyDescent="0.25">
      <c r="A473" s="6">
        <v>461</v>
      </c>
      <c r="B473" s="495">
        <v>461</v>
      </c>
      <c r="C473" s="495" t="s">
        <v>6</v>
      </c>
      <c r="D473" s="496" t="s">
        <v>26</v>
      </c>
      <c r="E473" s="626">
        <v>20340322</v>
      </c>
      <c r="F473" s="627" t="s">
        <v>729</v>
      </c>
      <c r="G473" s="624" t="s">
        <v>52</v>
      </c>
      <c r="H473" s="9">
        <f>VLOOKUP($E473,'ALL-GTK-SD-SMP-SMA-SMK-SLB'!$F$14:$CG$713,'ALL-GTK-SD-SMP-SMA-SMK-SLB'!I$7,FALSE)</f>
        <v>0</v>
      </c>
      <c r="I473" s="9">
        <f>VLOOKUP($E473,'ALL-GTK-SD-SMP-SMA-SMK-SLB'!$F$14:$CG$713,'ALL-GTK-SD-SMP-SMA-SMK-SLB'!J$7,FALSE)</f>
        <v>0</v>
      </c>
      <c r="J473" s="9">
        <f>VLOOKUP($E473,'ALL-GTK-SD-SMP-SMA-SMK-SLB'!$F$14:$CG$713,'ALL-GTK-SD-SMP-SMA-SMK-SLB'!K$7,FALSE)</f>
        <v>0</v>
      </c>
      <c r="K473" s="9">
        <f>VLOOKUP($E473,'ALL-GTK-SD-SMP-SMA-SMK-SLB'!$F$14:$CG$713,'ALL-GTK-SD-SMP-SMA-SMK-SLB'!L$7,FALSE)</f>
        <v>0</v>
      </c>
      <c r="L473" s="9">
        <f>VLOOKUP($E473,'ALL-GTK-SD-SMP-SMA-SMK-SLB'!$F$14:$CG$713,'ALL-GTK-SD-SMP-SMA-SMK-SLB'!M$7,FALSE)</f>
        <v>1</v>
      </c>
      <c r="M473" s="9">
        <f>VLOOKUP($E473,'ALL-GTK-SD-SMP-SMA-SMK-SLB'!$F$14:$CG$713,'ALL-GTK-SD-SMP-SMA-SMK-SLB'!N$7,FALSE)</f>
        <v>2</v>
      </c>
      <c r="N473" s="9">
        <f>VLOOKUP($E473,'ALL-GTK-SD-SMP-SMA-SMK-SLB'!$F$14:$CG$713,'ALL-GTK-SD-SMP-SMA-SMK-SLB'!O$7,FALSE)</f>
        <v>1</v>
      </c>
      <c r="O473" s="9">
        <f>VLOOKUP($E473,'ALL-GTK-SD-SMP-SMA-SMK-SLB'!$F$14:$CG$713,'ALL-GTK-SD-SMP-SMA-SMK-SLB'!P$7,FALSE)</f>
        <v>1</v>
      </c>
      <c r="P473" s="299">
        <f t="shared" si="258"/>
        <v>2</v>
      </c>
      <c r="Q473" s="299">
        <f t="shared" si="259"/>
        <v>3</v>
      </c>
      <c r="R473" s="300">
        <f t="shared" si="260"/>
        <v>5</v>
      </c>
      <c r="S473" s="9">
        <f>VLOOKUP($E473,'ALL-GTK-SD-SMP-SMA-SMK-SLB'!$F$14:$CG$713,'ALL-GTK-SD-SMP-SMA-SMK-SLB'!T$7,FALSE)</f>
        <v>0</v>
      </c>
      <c r="T473" s="9">
        <f>VLOOKUP($E473,'ALL-GTK-SD-SMP-SMA-SMK-SLB'!$F$14:$CG$713,'ALL-GTK-SD-SMP-SMA-SMK-SLB'!U$7,FALSE)</f>
        <v>0</v>
      </c>
      <c r="U473" s="9">
        <f>VLOOKUP($E473,'ALL-GTK-SD-SMP-SMA-SMK-SLB'!$F$14:$CG$713,'ALL-GTK-SD-SMP-SMA-SMK-SLB'!V$7,FALSE)</f>
        <v>1</v>
      </c>
      <c r="V473" s="9">
        <f>VLOOKUP($E473,'ALL-GTK-SD-SMP-SMA-SMK-SLB'!$F$14:$CG$713,'ALL-GTK-SD-SMP-SMA-SMK-SLB'!W$7,FALSE)</f>
        <v>3</v>
      </c>
      <c r="W473" s="9">
        <f>VLOOKUP($E473,'ALL-GTK-SD-SMP-SMA-SMK-SLB'!$F$14:$CG$713,'ALL-GTK-SD-SMP-SMA-SMK-SLB'!X$7,FALSE)</f>
        <v>0</v>
      </c>
      <c r="X473" s="9">
        <f>VLOOKUP($E473,'ALL-GTK-SD-SMP-SMA-SMK-SLB'!$F$14:$CG$713,'ALL-GTK-SD-SMP-SMA-SMK-SLB'!Y$7,FALSE)</f>
        <v>0</v>
      </c>
      <c r="Y473" s="299">
        <f t="shared" si="261"/>
        <v>1</v>
      </c>
      <c r="Z473" s="299">
        <f t="shared" si="262"/>
        <v>3</v>
      </c>
      <c r="AA473" s="10">
        <f t="shared" si="263"/>
        <v>4</v>
      </c>
      <c r="AB473" s="44">
        <f t="shared" si="264"/>
        <v>3</v>
      </c>
      <c r="AC473" s="44">
        <f t="shared" si="265"/>
        <v>6</v>
      </c>
      <c r="AD473" s="11">
        <f t="shared" si="266"/>
        <v>9</v>
      </c>
      <c r="AE473" s="9">
        <f>VLOOKUP($E473,'ALL-GTK-SD-SMP-SMA-SMK-SLB'!$F$14:$CG$713,'ALL-GTK-SD-SMP-SMA-SMK-SLB'!AF$7,FALSE)</f>
        <v>2</v>
      </c>
      <c r="AF473" s="9">
        <f>VLOOKUP($E473,'ALL-GTK-SD-SMP-SMA-SMK-SLB'!$F$14:$CG$713,'ALL-GTK-SD-SMP-SMA-SMK-SLB'!AG$7,FALSE)</f>
        <v>3</v>
      </c>
      <c r="AG473" s="10">
        <f t="shared" si="267"/>
        <v>5</v>
      </c>
      <c r="AH473" s="9">
        <f>VLOOKUP($E473,'ALL-GTK-SD-SMP-SMA-SMK-SLB'!$F$14:$CG$713,'ALL-GTK-SD-SMP-SMA-SMK-SLB'!AI$7,FALSE)</f>
        <v>1</v>
      </c>
      <c r="AI473" s="9">
        <f>VLOOKUP($E473,'ALL-GTK-SD-SMP-SMA-SMK-SLB'!$F$14:$CG$713,'ALL-GTK-SD-SMP-SMA-SMK-SLB'!AJ$7,FALSE)</f>
        <v>3</v>
      </c>
      <c r="AJ473" s="10">
        <f t="shared" si="268"/>
        <v>4</v>
      </c>
      <c r="AK473" s="44">
        <f t="shared" si="269"/>
        <v>3</v>
      </c>
      <c r="AL473" s="44">
        <f t="shared" si="270"/>
        <v>6</v>
      </c>
      <c r="AM473" s="11">
        <f t="shared" si="271"/>
        <v>9</v>
      </c>
      <c r="AN473" s="299">
        <f>VLOOKUP($E473,'ALL-GTK-SD-SMP-SMA-SMK-SLB'!$F$14:$CG$713,'ALL-GTK-SD-SMP-SMA-SMK-SLB'!AO$7,FALSE)</f>
        <v>0</v>
      </c>
      <c r="AO473" s="299">
        <f>VLOOKUP($E473,'ALL-GTK-SD-SMP-SMA-SMK-SLB'!$F$14:$CG$713,'ALL-GTK-SD-SMP-SMA-SMK-SLB'!AP$7,FALSE)</f>
        <v>0</v>
      </c>
      <c r="AP473" s="9">
        <f>VLOOKUP($E473,'ALL-GTK-SD-SMP-SMA-SMK-SLB'!$F$14:$CG$713,'ALL-GTK-SD-SMP-SMA-SMK-SLB'!AQ$7,FALSE)</f>
        <v>0</v>
      </c>
      <c r="AQ473" s="9">
        <f>VLOOKUP($E473,'ALL-GTK-SD-SMP-SMA-SMK-SLB'!$F$14:$CG$713,'ALL-GTK-SD-SMP-SMA-SMK-SLB'!AR$7,FALSE)</f>
        <v>0</v>
      </c>
      <c r="AR473" s="9">
        <f>VLOOKUP($E473,'ALL-GTK-SD-SMP-SMA-SMK-SLB'!$F$14:$CG$713,'ALL-GTK-SD-SMP-SMA-SMK-SLB'!AS$7,FALSE)</f>
        <v>0</v>
      </c>
      <c r="AS473" s="9">
        <f>VLOOKUP($E473,'ALL-GTK-SD-SMP-SMA-SMK-SLB'!$F$14:$CG$713,'ALL-GTK-SD-SMP-SMA-SMK-SLB'!AT$7,FALSE)</f>
        <v>0</v>
      </c>
      <c r="AT473" s="9">
        <f>VLOOKUP($E473,'ALL-GTK-SD-SMP-SMA-SMK-SLB'!$F$14:$CG$713,'ALL-GTK-SD-SMP-SMA-SMK-SLB'!AU$7,FALSE)</f>
        <v>0</v>
      </c>
      <c r="AU473" s="9">
        <f>VLOOKUP($E473,'ALL-GTK-SD-SMP-SMA-SMK-SLB'!$F$14:$CG$713,'ALL-GTK-SD-SMP-SMA-SMK-SLB'!AV$7,FALSE)</f>
        <v>0</v>
      </c>
      <c r="AV473" s="9">
        <f>VLOOKUP($E473,'ALL-GTK-SD-SMP-SMA-SMK-SLB'!$F$14:$CG$713,'ALL-GTK-SD-SMP-SMA-SMK-SLB'!AW$7,FALSE)</f>
        <v>0</v>
      </c>
      <c r="AW473" s="9">
        <f>VLOOKUP($E473,'ALL-GTK-SD-SMP-SMA-SMK-SLB'!$F$14:$CG$713,'ALL-GTK-SD-SMP-SMA-SMK-SLB'!AX$7,FALSE)</f>
        <v>0</v>
      </c>
      <c r="AX473" s="9">
        <f>VLOOKUP($E473,'ALL-GTK-SD-SMP-SMA-SMK-SLB'!$F$14:$CG$713,'ALL-GTK-SD-SMP-SMA-SMK-SLB'!AY$7,FALSE)</f>
        <v>3</v>
      </c>
      <c r="AY473" s="9">
        <f>VLOOKUP($E473,'ALL-GTK-SD-SMP-SMA-SMK-SLB'!$F$14:$CG$713,'ALL-GTK-SD-SMP-SMA-SMK-SLB'!AZ$7,FALSE)</f>
        <v>6</v>
      </c>
      <c r="AZ473" s="9">
        <f>VLOOKUP($E473,'ALL-GTK-SD-SMP-SMA-SMK-SLB'!$F$14:$CG$713,'ALL-GTK-SD-SMP-SMA-SMK-SLB'!BA$7,FALSE)</f>
        <v>0</v>
      </c>
      <c r="BA473" s="9">
        <f>VLOOKUP($E473,'ALL-GTK-SD-SMP-SMA-SMK-SLB'!$F$14:$CG$713,'ALL-GTK-SD-SMP-SMA-SMK-SLB'!BB$7,FALSE)</f>
        <v>0</v>
      </c>
      <c r="BB473" s="9">
        <f>VLOOKUP($E473,'ALL-GTK-SD-SMP-SMA-SMK-SLB'!$F$14:$CG$713,'ALL-GTK-SD-SMP-SMA-SMK-SLB'!BC$7,FALSE)</f>
        <v>0</v>
      </c>
      <c r="BC473" s="9">
        <f>VLOOKUP($E473,'ALL-GTK-SD-SMP-SMA-SMK-SLB'!$F$14:$CG$713,'ALL-GTK-SD-SMP-SMA-SMK-SLB'!BD$7,FALSE)</f>
        <v>0</v>
      </c>
      <c r="BD473" s="310">
        <f t="shared" si="272"/>
        <v>0</v>
      </c>
      <c r="BE473" s="310">
        <f t="shared" si="273"/>
        <v>0</v>
      </c>
      <c r="BF473" s="10">
        <f t="shared" si="274"/>
        <v>0</v>
      </c>
      <c r="BG473" s="311">
        <f t="shared" si="275"/>
        <v>3</v>
      </c>
      <c r="BH473" s="311">
        <f t="shared" si="276"/>
        <v>6</v>
      </c>
      <c r="BI473" s="10">
        <f t="shared" si="277"/>
        <v>9</v>
      </c>
      <c r="BJ473" s="44">
        <f t="shared" si="278"/>
        <v>3</v>
      </c>
      <c r="BK473" s="44">
        <f t="shared" si="279"/>
        <v>6</v>
      </c>
      <c r="BL473" s="11">
        <f t="shared" si="280"/>
        <v>9</v>
      </c>
      <c r="BM473" s="9">
        <f>VLOOKUP($E473,'ALL-GTK-SD-SMP-SMA-SMK-SLB'!$F$14:$CG$713,'ALL-GTK-SD-SMP-SMA-SMK-SLB'!BN$7,FALSE)</f>
        <v>1</v>
      </c>
      <c r="BN473" s="9">
        <f>VLOOKUP($E473,'ALL-GTK-SD-SMP-SMA-SMK-SLB'!$F$14:$CG$713,'ALL-GTK-SD-SMP-SMA-SMK-SLB'!BO$7,FALSE)</f>
        <v>0</v>
      </c>
      <c r="BO473" s="9">
        <f>VLOOKUP($E473,'ALL-GTK-SD-SMP-SMA-SMK-SLB'!$F$14:$CG$713,'ALL-GTK-SD-SMP-SMA-SMK-SLB'!BP$7,FALSE)</f>
        <v>0</v>
      </c>
      <c r="BP473" s="9">
        <f>VLOOKUP($E473,'ALL-GTK-SD-SMP-SMA-SMK-SLB'!$F$14:$CG$713,'ALL-GTK-SD-SMP-SMA-SMK-SLB'!BQ$7,FALSE)</f>
        <v>0</v>
      </c>
      <c r="BQ473" s="9">
        <f>VLOOKUP($E473,'ALL-GTK-SD-SMP-SMA-SMK-SLB'!$F$14:$CG$713,'ALL-GTK-SD-SMP-SMA-SMK-SLB'!BR$7,FALSE)</f>
        <v>0</v>
      </c>
      <c r="BR473" s="9">
        <f>VLOOKUP($E473,'ALL-GTK-SD-SMP-SMA-SMK-SLB'!$F$14:$CG$713,'ALL-GTK-SD-SMP-SMA-SMK-SLB'!BS$7,FALSE)</f>
        <v>0</v>
      </c>
      <c r="BS473" s="9">
        <f>VLOOKUP($E473,'ALL-GTK-SD-SMP-SMA-SMK-SLB'!$F$14:$CG$713,'ALL-GTK-SD-SMP-SMA-SMK-SLB'!BT$7,FALSE)</f>
        <v>0</v>
      </c>
      <c r="BT473" s="9">
        <f>VLOOKUP($E473,'ALL-GTK-SD-SMP-SMA-SMK-SLB'!$F$14:$CG$713,'ALL-GTK-SD-SMP-SMA-SMK-SLB'!BU$7,FALSE)</f>
        <v>0</v>
      </c>
      <c r="BU473" s="299">
        <f t="shared" si="281"/>
        <v>0</v>
      </c>
      <c r="BV473" s="299">
        <f t="shared" si="282"/>
        <v>0</v>
      </c>
      <c r="BW473" s="44">
        <f t="shared" si="283"/>
        <v>1</v>
      </c>
      <c r="BX473" s="44">
        <f t="shared" si="284"/>
        <v>0</v>
      </c>
      <c r="BY473" s="11">
        <f t="shared" si="285"/>
        <v>1</v>
      </c>
      <c r="BZ473" s="14">
        <f t="shared" si="286"/>
        <v>3</v>
      </c>
      <c r="CA473" s="14">
        <f t="shared" si="287"/>
        <v>6</v>
      </c>
      <c r="CB473" s="13">
        <f t="shared" si="288"/>
        <v>1</v>
      </c>
      <c r="CC473" s="13">
        <f t="shared" si="289"/>
        <v>0</v>
      </c>
      <c r="CD473" s="312">
        <f t="shared" si="290"/>
        <v>4</v>
      </c>
      <c r="CE473" s="312">
        <f t="shared" si="291"/>
        <v>6</v>
      </c>
      <c r="CF473" s="313">
        <f t="shared" si="292"/>
        <v>10</v>
      </c>
      <c r="CG473" s="302" t="str">
        <f t="shared" si="293"/>
        <v>OK</v>
      </c>
    </row>
    <row r="474" spans="1:85" ht="14.25" x14ac:dyDescent="0.25">
      <c r="A474" s="6">
        <v>462</v>
      </c>
      <c r="B474" s="495">
        <v>462</v>
      </c>
      <c r="C474" s="495" t="s">
        <v>6</v>
      </c>
      <c r="D474" s="496" t="s">
        <v>26</v>
      </c>
      <c r="E474" s="626">
        <v>20340323</v>
      </c>
      <c r="F474" s="627" t="s">
        <v>730</v>
      </c>
      <c r="G474" s="624" t="s">
        <v>52</v>
      </c>
      <c r="H474" s="9">
        <f>VLOOKUP($E474,'ALL-GTK-SD-SMP-SMA-SMK-SLB'!$F$14:$CG$713,'ALL-GTK-SD-SMP-SMA-SMK-SLB'!I$7,FALSE)</f>
        <v>0</v>
      </c>
      <c r="I474" s="9">
        <f>VLOOKUP($E474,'ALL-GTK-SD-SMP-SMA-SMK-SLB'!$F$14:$CG$713,'ALL-GTK-SD-SMP-SMA-SMK-SLB'!J$7,FALSE)</f>
        <v>0</v>
      </c>
      <c r="J474" s="9">
        <f>VLOOKUP($E474,'ALL-GTK-SD-SMP-SMA-SMK-SLB'!$F$14:$CG$713,'ALL-GTK-SD-SMP-SMA-SMK-SLB'!K$7,FALSE)</f>
        <v>0</v>
      </c>
      <c r="K474" s="9">
        <f>VLOOKUP($E474,'ALL-GTK-SD-SMP-SMA-SMK-SLB'!$F$14:$CG$713,'ALL-GTK-SD-SMP-SMA-SMK-SLB'!L$7,FALSE)</f>
        <v>0</v>
      </c>
      <c r="L474" s="9">
        <f>VLOOKUP($E474,'ALL-GTK-SD-SMP-SMA-SMK-SLB'!$F$14:$CG$713,'ALL-GTK-SD-SMP-SMA-SMK-SLB'!M$7,FALSE)</f>
        <v>0</v>
      </c>
      <c r="M474" s="9">
        <f>VLOOKUP($E474,'ALL-GTK-SD-SMP-SMA-SMK-SLB'!$F$14:$CG$713,'ALL-GTK-SD-SMP-SMA-SMK-SLB'!N$7,FALSE)</f>
        <v>2</v>
      </c>
      <c r="N474" s="9">
        <f>VLOOKUP($E474,'ALL-GTK-SD-SMP-SMA-SMK-SLB'!$F$14:$CG$713,'ALL-GTK-SD-SMP-SMA-SMK-SLB'!O$7,FALSE)</f>
        <v>0</v>
      </c>
      <c r="O474" s="9">
        <f>VLOOKUP($E474,'ALL-GTK-SD-SMP-SMA-SMK-SLB'!$F$14:$CG$713,'ALL-GTK-SD-SMP-SMA-SMK-SLB'!P$7,FALSE)</f>
        <v>4</v>
      </c>
      <c r="P474" s="299">
        <f t="shared" si="258"/>
        <v>0</v>
      </c>
      <c r="Q474" s="299">
        <f t="shared" si="259"/>
        <v>6</v>
      </c>
      <c r="R474" s="300">
        <f t="shared" si="260"/>
        <v>6</v>
      </c>
      <c r="S474" s="9">
        <f>VLOOKUP($E474,'ALL-GTK-SD-SMP-SMA-SMK-SLB'!$F$14:$CG$713,'ALL-GTK-SD-SMP-SMA-SMK-SLB'!T$7,FALSE)</f>
        <v>0</v>
      </c>
      <c r="T474" s="9">
        <f>VLOOKUP($E474,'ALL-GTK-SD-SMP-SMA-SMK-SLB'!$F$14:$CG$713,'ALL-GTK-SD-SMP-SMA-SMK-SLB'!U$7,FALSE)</f>
        <v>0</v>
      </c>
      <c r="U474" s="9">
        <f>VLOOKUP($E474,'ALL-GTK-SD-SMP-SMA-SMK-SLB'!$F$14:$CG$713,'ALL-GTK-SD-SMP-SMA-SMK-SLB'!V$7,FALSE)</f>
        <v>1</v>
      </c>
      <c r="V474" s="9">
        <f>VLOOKUP($E474,'ALL-GTK-SD-SMP-SMA-SMK-SLB'!$F$14:$CG$713,'ALL-GTK-SD-SMP-SMA-SMK-SLB'!W$7,FALSE)</f>
        <v>3</v>
      </c>
      <c r="W474" s="9">
        <f>VLOOKUP($E474,'ALL-GTK-SD-SMP-SMA-SMK-SLB'!$F$14:$CG$713,'ALL-GTK-SD-SMP-SMA-SMK-SLB'!X$7,FALSE)</f>
        <v>0</v>
      </c>
      <c r="X474" s="9">
        <f>VLOOKUP($E474,'ALL-GTK-SD-SMP-SMA-SMK-SLB'!$F$14:$CG$713,'ALL-GTK-SD-SMP-SMA-SMK-SLB'!Y$7,FALSE)</f>
        <v>0</v>
      </c>
      <c r="Y474" s="299">
        <f t="shared" si="261"/>
        <v>1</v>
      </c>
      <c r="Z474" s="299">
        <f t="shared" si="262"/>
        <v>3</v>
      </c>
      <c r="AA474" s="10">
        <f t="shared" si="263"/>
        <v>4</v>
      </c>
      <c r="AB474" s="44">
        <f t="shared" si="264"/>
        <v>1</v>
      </c>
      <c r="AC474" s="44">
        <f t="shared" si="265"/>
        <v>9</v>
      </c>
      <c r="AD474" s="11">
        <f t="shared" si="266"/>
        <v>10</v>
      </c>
      <c r="AE474" s="9">
        <f>VLOOKUP($E474,'ALL-GTK-SD-SMP-SMA-SMK-SLB'!$F$14:$CG$713,'ALL-GTK-SD-SMP-SMA-SMK-SLB'!AF$7,FALSE)</f>
        <v>0</v>
      </c>
      <c r="AF474" s="9">
        <f>VLOOKUP($E474,'ALL-GTK-SD-SMP-SMA-SMK-SLB'!$F$14:$CG$713,'ALL-GTK-SD-SMP-SMA-SMK-SLB'!AG$7,FALSE)</f>
        <v>5</v>
      </c>
      <c r="AG474" s="10">
        <f t="shared" si="267"/>
        <v>5</v>
      </c>
      <c r="AH474" s="9">
        <f>VLOOKUP($E474,'ALL-GTK-SD-SMP-SMA-SMK-SLB'!$F$14:$CG$713,'ALL-GTK-SD-SMP-SMA-SMK-SLB'!AI$7,FALSE)</f>
        <v>1</v>
      </c>
      <c r="AI474" s="9">
        <f>VLOOKUP($E474,'ALL-GTK-SD-SMP-SMA-SMK-SLB'!$F$14:$CG$713,'ALL-GTK-SD-SMP-SMA-SMK-SLB'!AJ$7,FALSE)</f>
        <v>4</v>
      </c>
      <c r="AJ474" s="10">
        <f t="shared" si="268"/>
        <v>5</v>
      </c>
      <c r="AK474" s="44">
        <f t="shared" si="269"/>
        <v>1</v>
      </c>
      <c r="AL474" s="44">
        <f t="shared" si="270"/>
        <v>9</v>
      </c>
      <c r="AM474" s="11">
        <f t="shared" si="271"/>
        <v>10</v>
      </c>
      <c r="AN474" s="299">
        <f>VLOOKUP($E474,'ALL-GTK-SD-SMP-SMA-SMK-SLB'!$F$14:$CG$713,'ALL-GTK-SD-SMP-SMA-SMK-SLB'!AO$7,FALSE)</f>
        <v>0</v>
      </c>
      <c r="AO474" s="299">
        <f>VLOOKUP($E474,'ALL-GTK-SD-SMP-SMA-SMK-SLB'!$F$14:$CG$713,'ALL-GTK-SD-SMP-SMA-SMK-SLB'!AP$7,FALSE)</f>
        <v>0</v>
      </c>
      <c r="AP474" s="9">
        <f>VLOOKUP($E474,'ALL-GTK-SD-SMP-SMA-SMK-SLB'!$F$14:$CG$713,'ALL-GTK-SD-SMP-SMA-SMK-SLB'!AQ$7,FALSE)</f>
        <v>0</v>
      </c>
      <c r="AQ474" s="9">
        <f>VLOOKUP($E474,'ALL-GTK-SD-SMP-SMA-SMK-SLB'!$F$14:$CG$713,'ALL-GTK-SD-SMP-SMA-SMK-SLB'!AR$7,FALSE)</f>
        <v>0</v>
      </c>
      <c r="AR474" s="9">
        <f>VLOOKUP($E474,'ALL-GTK-SD-SMP-SMA-SMK-SLB'!$F$14:$CG$713,'ALL-GTK-SD-SMP-SMA-SMK-SLB'!AS$7,FALSE)</f>
        <v>0</v>
      </c>
      <c r="AS474" s="9">
        <f>VLOOKUP($E474,'ALL-GTK-SD-SMP-SMA-SMK-SLB'!$F$14:$CG$713,'ALL-GTK-SD-SMP-SMA-SMK-SLB'!AT$7,FALSE)</f>
        <v>0</v>
      </c>
      <c r="AT474" s="9">
        <f>VLOOKUP($E474,'ALL-GTK-SD-SMP-SMA-SMK-SLB'!$F$14:$CG$713,'ALL-GTK-SD-SMP-SMA-SMK-SLB'!AU$7,FALSE)</f>
        <v>0</v>
      </c>
      <c r="AU474" s="9">
        <f>VLOOKUP($E474,'ALL-GTK-SD-SMP-SMA-SMK-SLB'!$F$14:$CG$713,'ALL-GTK-SD-SMP-SMA-SMK-SLB'!AV$7,FALSE)</f>
        <v>0</v>
      </c>
      <c r="AV474" s="9">
        <f>VLOOKUP($E474,'ALL-GTK-SD-SMP-SMA-SMK-SLB'!$F$14:$CG$713,'ALL-GTK-SD-SMP-SMA-SMK-SLB'!AW$7,FALSE)</f>
        <v>0</v>
      </c>
      <c r="AW474" s="9">
        <f>VLOOKUP($E474,'ALL-GTK-SD-SMP-SMA-SMK-SLB'!$F$14:$CG$713,'ALL-GTK-SD-SMP-SMA-SMK-SLB'!AX$7,FALSE)</f>
        <v>0</v>
      </c>
      <c r="AX474" s="9">
        <f>VLOOKUP($E474,'ALL-GTK-SD-SMP-SMA-SMK-SLB'!$F$14:$CG$713,'ALL-GTK-SD-SMP-SMA-SMK-SLB'!AY$7,FALSE)</f>
        <v>1</v>
      </c>
      <c r="AY474" s="9">
        <f>VLOOKUP($E474,'ALL-GTK-SD-SMP-SMA-SMK-SLB'!$F$14:$CG$713,'ALL-GTK-SD-SMP-SMA-SMK-SLB'!AZ$7,FALSE)</f>
        <v>9</v>
      </c>
      <c r="AZ474" s="9">
        <f>VLOOKUP($E474,'ALL-GTK-SD-SMP-SMA-SMK-SLB'!$F$14:$CG$713,'ALL-GTK-SD-SMP-SMA-SMK-SLB'!BA$7,FALSE)</f>
        <v>0</v>
      </c>
      <c r="BA474" s="9">
        <f>VLOOKUP($E474,'ALL-GTK-SD-SMP-SMA-SMK-SLB'!$F$14:$CG$713,'ALL-GTK-SD-SMP-SMA-SMK-SLB'!BB$7,FALSE)</f>
        <v>0</v>
      </c>
      <c r="BB474" s="9">
        <f>VLOOKUP($E474,'ALL-GTK-SD-SMP-SMA-SMK-SLB'!$F$14:$CG$713,'ALL-GTK-SD-SMP-SMA-SMK-SLB'!BC$7,FALSE)</f>
        <v>0</v>
      </c>
      <c r="BC474" s="9">
        <f>VLOOKUP($E474,'ALL-GTK-SD-SMP-SMA-SMK-SLB'!$F$14:$CG$713,'ALL-GTK-SD-SMP-SMA-SMK-SLB'!BD$7,FALSE)</f>
        <v>0</v>
      </c>
      <c r="BD474" s="310">
        <f t="shared" si="272"/>
        <v>0</v>
      </c>
      <c r="BE474" s="310">
        <f t="shared" si="273"/>
        <v>0</v>
      </c>
      <c r="BF474" s="10">
        <f t="shared" si="274"/>
        <v>0</v>
      </c>
      <c r="BG474" s="311">
        <f t="shared" si="275"/>
        <v>1</v>
      </c>
      <c r="BH474" s="311">
        <f t="shared" si="276"/>
        <v>9</v>
      </c>
      <c r="BI474" s="10">
        <f t="shared" si="277"/>
        <v>10</v>
      </c>
      <c r="BJ474" s="44">
        <f t="shared" si="278"/>
        <v>1</v>
      </c>
      <c r="BK474" s="44">
        <f t="shared" si="279"/>
        <v>9</v>
      </c>
      <c r="BL474" s="11">
        <f t="shared" si="280"/>
        <v>10</v>
      </c>
      <c r="BM474" s="9">
        <f>VLOOKUP($E474,'ALL-GTK-SD-SMP-SMA-SMK-SLB'!$F$14:$CG$713,'ALL-GTK-SD-SMP-SMA-SMK-SLB'!BN$7,FALSE)</f>
        <v>0</v>
      </c>
      <c r="BN474" s="9">
        <f>VLOOKUP($E474,'ALL-GTK-SD-SMP-SMA-SMK-SLB'!$F$14:$CG$713,'ALL-GTK-SD-SMP-SMA-SMK-SLB'!BO$7,FALSE)</f>
        <v>0</v>
      </c>
      <c r="BO474" s="9">
        <f>VLOOKUP($E474,'ALL-GTK-SD-SMP-SMA-SMK-SLB'!$F$14:$CG$713,'ALL-GTK-SD-SMP-SMA-SMK-SLB'!BP$7,FALSE)</f>
        <v>0</v>
      </c>
      <c r="BP474" s="9">
        <f>VLOOKUP($E474,'ALL-GTK-SD-SMP-SMA-SMK-SLB'!$F$14:$CG$713,'ALL-GTK-SD-SMP-SMA-SMK-SLB'!BQ$7,FALSE)</f>
        <v>0</v>
      </c>
      <c r="BQ474" s="9">
        <f>VLOOKUP($E474,'ALL-GTK-SD-SMP-SMA-SMK-SLB'!$F$14:$CG$713,'ALL-GTK-SD-SMP-SMA-SMK-SLB'!BR$7,FALSE)</f>
        <v>0</v>
      </c>
      <c r="BR474" s="9">
        <f>VLOOKUP($E474,'ALL-GTK-SD-SMP-SMA-SMK-SLB'!$F$14:$CG$713,'ALL-GTK-SD-SMP-SMA-SMK-SLB'!BS$7,FALSE)</f>
        <v>0</v>
      </c>
      <c r="BS474" s="9">
        <f>VLOOKUP($E474,'ALL-GTK-SD-SMP-SMA-SMK-SLB'!$F$14:$CG$713,'ALL-GTK-SD-SMP-SMA-SMK-SLB'!BT$7,FALSE)</f>
        <v>0</v>
      </c>
      <c r="BT474" s="9">
        <f>VLOOKUP($E474,'ALL-GTK-SD-SMP-SMA-SMK-SLB'!$F$14:$CG$713,'ALL-GTK-SD-SMP-SMA-SMK-SLB'!BU$7,FALSE)</f>
        <v>0</v>
      </c>
      <c r="BU474" s="299">
        <f t="shared" si="281"/>
        <v>0</v>
      </c>
      <c r="BV474" s="299">
        <f t="shared" si="282"/>
        <v>0</v>
      </c>
      <c r="BW474" s="44">
        <f t="shared" si="283"/>
        <v>0</v>
      </c>
      <c r="BX474" s="44">
        <f t="shared" si="284"/>
        <v>0</v>
      </c>
      <c r="BY474" s="11">
        <f t="shared" si="285"/>
        <v>0</v>
      </c>
      <c r="BZ474" s="14">
        <f t="shared" si="286"/>
        <v>1</v>
      </c>
      <c r="CA474" s="14">
        <f t="shared" si="287"/>
        <v>9</v>
      </c>
      <c r="CB474" s="13">
        <f t="shared" si="288"/>
        <v>0</v>
      </c>
      <c r="CC474" s="13">
        <f t="shared" si="289"/>
        <v>0</v>
      </c>
      <c r="CD474" s="312">
        <f t="shared" si="290"/>
        <v>1</v>
      </c>
      <c r="CE474" s="312">
        <f t="shared" si="291"/>
        <v>9</v>
      </c>
      <c r="CF474" s="313">
        <f t="shared" si="292"/>
        <v>10</v>
      </c>
      <c r="CG474" s="302" t="str">
        <f t="shared" si="293"/>
        <v>OK</v>
      </c>
    </row>
    <row r="475" spans="1:85" ht="14.25" x14ac:dyDescent="0.25">
      <c r="A475" s="6">
        <v>463</v>
      </c>
      <c r="B475" s="495">
        <v>463</v>
      </c>
      <c r="C475" s="495" t="s">
        <v>6</v>
      </c>
      <c r="D475" s="496" t="s">
        <v>26</v>
      </c>
      <c r="E475" s="626">
        <v>20340324</v>
      </c>
      <c r="F475" s="627" t="s">
        <v>731</v>
      </c>
      <c r="G475" s="624" t="s">
        <v>52</v>
      </c>
      <c r="H475" s="9">
        <f>VLOOKUP($E475,'ALL-GTK-SD-SMP-SMA-SMK-SLB'!$F$14:$CG$713,'ALL-GTK-SD-SMP-SMA-SMK-SLB'!I$7,FALSE)</f>
        <v>0</v>
      </c>
      <c r="I475" s="9">
        <f>VLOOKUP($E475,'ALL-GTK-SD-SMP-SMA-SMK-SLB'!$F$14:$CG$713,'ALL-GTK-SD-SMP-SMA-SMK-SLB'!J$7,FALSE)</f>
        <v>0</v>
      </c>
      <c r="J475" s="9">
        <f>VLOOKUP($E475,'ALL-GTK-SD-SMP-SMA-SMK-SLB'!$F$14:$CG$713,'ALL-GTK-SD-SMP-SMA-SMK-SLB'!K$7,FALSE)</f>
        <v>0</v>
      </c>
      <c r="K475" s="9">
        <f>VLOOKUP($E475,'ALL-GTK-SD-SMP-SMA-SMK-SLB'!$F$14:$CG$713,'ALL-GTK-SD-SMP-SMA-SMK-SLB'!L$7,FALSE)</f>
        <v>0</v>
      </c>
      <c r="L475" s="9">
        <f>VLOOKUP($E475,'ALL-GTK-SD-SMP-SMA-SMK-SLB'!$F$14:$CG$713,'ALL-GTK-SD-SMP-SMA-SMK-SLB'!M$7,FALSE)</f>
        <v>1</v>
      </c>
      <c r="M475" s="9">
        <f>VLOOKUP($E475,'ALL-GTK-SD-SMP-SMA-SMK-SLB'!$F$14:$CG$713,'ALL-GTK-SD-SMP-SMA-SMK-SLB'!N$7,FALSE)</f>
        <v>2</v>
      </c>
      <c r="N475" s="9">
        <f>VLOOKUP($E475,'ALL-GTK-SD-SMP-SMA-SMK-SLB'!$F$14:$CG$713,'ALL-GTK-SD-SMP-SMA-SMK-SLB'!O$7,FALSE)</f>
        <v>0</v>
      </c>
      <c r="O475" s="9">
        <f>VLOOKUP($E475,'ALL-GTK-SD-SMP-SMA-SMK-SLB'!$F$14:$CG$713,'ALL-GTK-SD-SMP-SMA-SMK-SLB'!P$7,FALSE)</f>
        <v>1</v>
      </c>
      <c r="P475" s="299">
        <f t="shared" si="258"/>
        <v>1</v>
      </c>
      <c r="Q475" s="299">
        <f t="shared" si="259"/>
        <v>3</v>
      </c>
      <c r="R475" s="300">
        <f t="shared" si="260"/>
        <v>4</v>
      </c>
      <c r="S475" s="9">
        <f>VLOOKUP($E475,'ALL-GTK-SD-SMP-SMA-SMK-SLB'!$F$14:$CG$713,'ALL-GTK-SD-SMP-SMA-SMK-SLB'!T$7,FALSE)</f>
        <v>0</v>
      </c>
      <c r="T475" s="9">
        <f>VLOOKUP($E475,'ALL-GTK-SD-SMP-SMA-SMK-SLB'!$F$14:$CG$713,'ALL-GTK-SD-SMP-SMA-SMK-SLB'!U$7,FALSE)</f>
        <v>0</v>
      </c>
      <c r="U475" s="9">
        <f>VLOOKUP($E475,'ALL-GTK-SD-SMP-SMA-SMK-SLB'!$F$14:$CG$713,'ALL-GTK-SD-SMP-SMA-SMK-SLB'!V$7,FALSE)</f>
        <v>0</v>
      </c>
      <c r="V475" s="9">
        <f>VLOOKUP($E475,'ALL-GTK-SD-SMP-SMA-SMK-SLB'!$F$14:$CG$713,'ALL-GTK-SD-SMP-SMA-SMK-SLB'!W$7,FALSE)</f>
        <v>5</v>
      </c>
      <c r="W475" s="9">
        <f>VLOOKUP($E475,'ALL-GTK-SD-SMP-SMA-SMK-SLB'!$F$14:$CG$713,'ALL-GTK-SD-SMP-SMA-SMK-SLB'!X$7,FALSE)</f>
        <v>0</v>
      </c>
      <c r="X475" s="9">
        <f>VLOOKUP($E475,'ALL-GTK-SD-SMP-SMA-SMK-SLB'!$F$14:$CG$713,'ALL-GTK-SD-SMP-SMA-SMK-SLB'!Y$7,FALSE)</f>
        <v>0</v>
      </c>
      <c r="Y475" s="299">
        <f t="shared" si="261"/>
        <v>0</v>
      </c>
      <c r="Z475" s="299">
        <f t="shared" si="262"/>
        <v>5</v>
      </c>
      <c r="AA475" s="10">
        <f t="shared" si="263"/>
        <v>5</v>
      </c>
      <c r="AB475" s="44">
        <f t="shared" si="264"/>
        <v>1</v>
      </c>
      <c r="AC475" s="44">
        <f t="shared" si="265"/>
        <v>8</v>
      </c>
      <c r="AD475" s="11">
        <f t="shared" si="266"/>
        <v>9</v>
      </c>
      <c r="AE475" s="9">
        <f>VLOOKUP($E475,'ALL-GTK-SD-SMP-SMA-SMK-SLB'!$F$14:$CG$713,'ALL-GTK-SD-SMP-SMA-SMK-SLB'!AF$7,FALSE)</f>
        <v>1</v>
      </c>
      <c r="AF475" s="9">
        <f>VLOOKUP($E475,'ALL-GTK-SD-SMP-SMA-SMK-SLB'!$F$14:$CG$713,'ALL-GTK-SD-SMP-SMA-SMK-SLB'!AG$7,FALSE)</f>
        <v>5</v>
      </c>
      <c r="AG475" s="10">
        <f t="shared" si="267"/>
        <v>6</v>
      </c>
      <c r="AH475" s="9">
        <f>VLOOKUP($E475,'ALL-GTK-SD-SMP-SMA-SMK-SLB'!$F$14:$CG$713,'ALL-GTK-SD-SMP-SMA-SMK-SLB'!AI$7,FALSE)</f>
        <v>0</v>
      </c>
      <c r="AI475" s="9">
        <f>VLOOKUP($E475,'ALL-GTK-SD-SMP-SMA-SMK-SLB'!$F$14:$CG$713,'ALL-GTK-SD-SMP-SMA-SMK-SLB'!AJ$7,FALSE)</f>
        <v>3</v>
      </c>
      <c r="AJ475" s="10">
        <f t="shared" si="268"/>
        <v>3</v>
      </c>
      <c r="AK475" s="44">
        <f t="shared" si="269"/>
        <v>1</v>
      </c>
      <c r="AL475" s="44">
        <f t="shared" si="270"/>
        <v>8</v>
      </c>
      <c r="AM475" s="11">
        <f t="shared" si="271"/>
        <v>9</v>
      </c>
      <c r="AN475" s="299">
        <f>VLOOKUP($E475,'ALL-GTK-SD-SMP-SMA-SMK-SLB'!$F$14:$CG$713,'ALL-GTK-SD-SMP-SMA-SMK-SLB'!AO$7,FALSE)</f>
        <v>0</v>
      </c>
      <c r="AO475" s="299">
        <f>VLOOKUP($E475,'ALL-GTK-SD-SMP-SMA-SMK-SLB'!$F$14:$CG$713,'ALL-GTK-SD-SMP-SMA-SMK-SLB'!AP$7,FALSE)</f>
        <v>0</v>
      </c>
      <c r="AP475" s="9">
        <f>VLOOKUP($E475,'ALL-GTK-SD-SMP-SMA-SMK-SLB'!$F$14:$CG$713,'ALL-GTK-SD-SMP-SMA-SMK-SLB'!AQ$7,FALSE)</f>
        <v>0</v>
      </c>
      <c r="AQ475" s="9">
        <f>VLOOKUP($E475,'ALL-GTK-SD-SMP-SMA-SMK-SLB'!$F$14:$CG$713,'ALL-GTK-SD-SMP-SMA-SMK-SLB'!AR$7,FALSE)</f>
        <v>0</v>
      </c>
      <c r="AR475" s="9">
        <f>VLOOKUP($E475,'ALL-GTK-SD-SMP-SMA-SMK-SLB'!$F$14:$CG$713,'ALL-GTK-SD-SMP-SMA-SMK-SLB'!AS$7,FALSE)</f>
        <v>0</v>
      </c>
      <c r="AS475" s="9">
        <f>VLOOKUP($E475,'ALL-GTK-SD-SMP-SMA-SMK-SLB'!$F$14:$CG$713,'ALL-GTK-SD-SMP-SMA-SMK-SLB'!AT$7,FALSE)</f>
        <v>0</v>
      </c>
      <c r="AT475" s="9">
        <f>VLOOKUP($E475,'ALL-GTK-SD-SMP-SMA-SMK-SLB'!$F$14:$CG$713,'ALL-GTK-SD-SMP-SMA-SMK-SLB'!AU$7,FALSE)</f>
        <v>0</v>
      </c>
      <c r="AU475" s="9">
        <f>VLOOKUP($E475,'ALL-GTK-SD-SMP-SMA-SMK-SLB'!$F$14:$CG$713,'ALL-GTK-SD-SMP-SMA-SMK-SLB'!AV$7,FALSE)</f>
        <v>0</v>
      </c>
      <c r="AV475" s="9">
        <f>VLOOKUP($E475,'ALL-GTK-SD-SMP-SMA-SMK-SLB'!$F$14:$CG$713,'ALL-GTK-SD-SMP-SMA-SMK-SLB'!AW$7,FALSE)</f>
        <v>0</v>
      </c>
      <c r="AW475" s="9">
        <f>VLOOKUP($E475,'ALL-GTK-SD-SMP-SMA-SMK-SLB'!$F$14:$CG$713,'ALL-GTK-SD-SMP-SMA-SMK-SLB'!AX$7,FALSE)</f>
        <v>0</v>
      </c>
      <c r="AX475" s="9">
        <f>VLOOKUP($E475,'ALL-GTK-SD-SMP-SMA-SMK-SLB'!$F$14:$CG$713,'ALL-GTK-SD-SMP-SMA-SMK-SLB'!AY$7,FALSE)</f>
        <v>1</v>
      </c>
      <c r="AY475" s="9">
        <f>VLOOKUP($E475,'ALL-GTK-SD-SMP-SMA-SMK-SLB'!$F$14:$CG$713,'ALL-GTK-SD-SMP-SMA-SMK-SLB'!AZ$7,FALSE)</f>
        <v>8</v>
      </c>
      <c r="AZ475" s="9">
        <f>VLOOKUP($E475,'ALL-GTK-SD-SMP-SMA-SMK-SLB'!$F$14:$CG$713,'ALL-GTK-SD-SMP-SMA-SMK-SLB'!BA$7,FALSE)</f>
        <v>0</v>
      </c>
      <c r="BA475" s="9">
        <f>VLOOKUP($E475,'ALL-GTK-SD-SMP-SMA-SMK-SLB'!$F$14:$CG$713,'ALL-GTK-SD-SMP-SMA-SMK-SLB'!BB$7,FALSE)</f>
        <v>0</v>
      </c>
      <c r="BB475" s="9">
        <f>VLOOKUP($E475,'ALL-GTK-SD-SMP-SMA-SMK-SLB'!$F$14:$CG$713,'ALL-GTK-SD-SMP-SMA-SMK-SLB'!BC$7,FALSE)</f>
        <v>0</v>
      </c>
      <c r="BC475" s="9">
        <f>VLOOKUP($E475,'ALL-GTK-SD-SMP-SMA-SMK-SLB'!$F$14:$CG$713,'ALL-GTK-SD-SMP-SMA-SMK-SLB'!BD$7,FALSE)</f>
        <v>0</v>
      </c>
      <c r="BD475" s="310">
        <f t="shared" si="272"/>
        <v>0</v>
      </c>
      <c r="BE475" s="310">
        <f t="shared" si="273"/>
        <v>0</v>
      </c>
      <c r="BF475" s="10">
        <f t="shared" si="274"/>
        <v>0</v>
      </c>
      <c r="BG475" s="311">
        <f t="shared" si="275"/>
        <v>1</v>
      </c>
      <c r="BH475" s="311">
        <f t="shared" si="276"/>
        <v>8</v>
      </c>
      <c r="BI475" s="10">
        <f t="shared" si="277"/>
        <v>9</v>
      </c>
      <c r="BJ475" s="44">
        <f t="shared" si="278"/>
        <v>1</v>
      </c>
      <c r="BK475" s="44">
        <f t="shared" si="279"/>
        <v>8</v>
      </c>
      <c r="BL475" s="11">
        <f t="shared" si="280"/>
        <v>9</v>
      </c>
      <c r="BM475" s="9">
        <f>VLOOKUP($E475,'ALL-GTK-SD-SMP-SMA-SMK-SLB'!$F$14:$CG$713,'ALL-GTK-SD-SMP-SMA-SMK-SLB'!BN$7,FALSE)</f>
        <v>0</v>
      </c>
      <c r="BN475" s="9">
        <f>VLOOKUP($E475,'ALL-GTK-SD-SMP-SMA-SMK-SLB'!$F$14:$CG$713,'ALL-GTK-SD-SMP-SMA-SMK-SLB'!BO$7,FALSE)</f>
        <v>0</v>
      </c>
      <c r="BO475" s="9">
        <f>VLOOKUP($E475,'ALL-GTK-SD-SMP-SMA-SMK-SLB'!$F$14:$CG$713,'ALL-GTK-SD-SMP-SMA-SMK-SLB'!BP$7,FALSE)</f>
        <v>0</v>
      </c>
      <c r="BP475" s="9">
        <f>VLOOKUP($E475,'ALL-GTK-SD-SMP-SMA-SMK-SLB'!$F$14:$CG$713,'ALL-GTK-SD-SMP-SMA-SMK-SLB'!BQ$7,FALSE)</f>
        <v>0</v>
      </c>
      <c r="BQ475" s="9">
        <f>VLOOKUP($E475,'ALL-GTK-SD-SMP-SMA-SMK-SLB'!$F$14:$CG$713,'ALL-GTK-SD-SMP-SMA-SMK-SLB'!BR$7,FALSE)</f>
        <v>0</v>
      </c>
      <c r="BR475" s="9">
        <f>VLOOKUP($E475,'ALL-GTK-SD-SMP-SMA-SMK-SLB'!$F$14:$CG$713,'ALL-GTK-SD-SMP-SMA-SMK-SLB'!BS$7,FALSE)</f>
        <v>0</v>
      </c>
      <c r="BS475" s="9">
        <f>VLOOKUP($E475,'ALL-GTK-SD-SMP-SMA-SMK-SLB'!$F$14:$CG$713,'ALL-GTK-SD-SMP-SMA-SMK-SLB'!BT$7,FALSE)</f>
        <v>0</v>
      </c>
      <c r="BT475" s="9">
        <f>VLOOKUP($E475,'ALL-GTK-SD-SMP-SMA-SMK-SLB'!$F$14:$CG$713,'ALL-GTK-SD-SMP-SMA-SMK-SLB'!BU$7,FALSE)</f>
        <v>0</v>
      </c>
      <c r="BU475" s="299">
        <f t="shared" si="281"/>
        <v>0</v>
      </c>
      <c r="BV475" s="299">
        <f t="shared" si="282"/>
        <v>0</v>
      </c>
      <c r="BW475" s="44">
        <f t="shared" si="283"/>
        <v>0</v>
      </c>
      <c r="BX475" s="44">
        <f t="shared" si="284"/>
        <v>0</v>
      </c>
      <c r="BY475" s="11">
        <f t="shared" si="285"/>
        <v>0</v>
      </c>
      <c r="BZ475" s="14">
        <f t="shared" si="286"/>
        <v>1</v>
      </c>
      <c r="CA475" s="14">
        <f t="shared" si="287"/>
        <v>8</v>
      </c>
      <c r="CB475" s="13">
        <f t="shared" si="288"/>
        <v>0</v>
      </c>
      <c r="CC475" s="13">
        <f t="shared" si="289"/>
        <v>0</v>
      </c>
      <c r="CD475" s="312">
        <f t="shared" si="290"/>
        <v>1</v>
      </c>
      <c r="CE475" s="312">
        <f t="shared" si="291"/>
        <v>8</v>
      </c>
      <c r="CF475" s="313">
        <f t="shared" si="292"/>
        <v>9</v>
      </c>
      <c r="CG475" s="302" t="str">
        <f t="shared" si="293"/>
        <v>OK</v>
      </c>
    </row>
    <row r="476" spans="1:85" ht="14.25" x14ac:dyDescent="0.25">
      <c r="A476" s="6">
        <v>464</v>
      </c>
      <c r="B476" s="495">
        <v>464</v>
      </c>
      <c r="C476" s="495" t="s">
        <v>6</v>
      </c>
      <c r="D476" s="496" t="s">
        <v>26</v>
      </c>
      <c r="E476" s="626">
        <v>20319503</v>
      </c>
      <c r="F476" s="627" t="s">
        <v>732</v>
      </c>
      <c r="G476" s="624" t="s">
        <v>52</v>
      </c>
      <c r="H476" s="9">
        <f>VLOOKUP($E476,'ALL-GTK-SD-SMP-SMA-SMK-SLB'!$F$14:$CG$713,'ALL-GTK-SD-SMP-SMA-SMK-SLB'!I$7,FALSE)</f>
        <v>0</v>
      </c>
      <c r="I476" s="9">
        <f>VLOOKUP($E476,'ALL-GTK-SD-SMP-SMA-SMK-SLB'!$F$14:$CG$713,'ALL-GTK-SD-SMP-SMA-SMK-SLB'!J$7,FALSE)</f>
        <v>0</v>
      </c>
      <c r="J476" s="9">
        <f>VLOOKUP($E476,'ALL-GTK-SD-SMP-SMA-SMK-SLB'!$F$14:$CG$713,'ALL-GTK-SD-SMP-SMA-SMK-SLB'!K$7,FALSE)</f>
        <v>0</v>
      </c>
      <c r="K476" s="9">
        <f>VLOOKUP($E476,'ALL-GTK-SD-SMP-SMA-SMK-SLB'!$F$14:$CG$713,'ALL-GTK-SD-SMP-SMA-SMK-SLB'!L$7,FALSE)</f>
        <v>0</v>
      </c>
      <c r="L476" s="9">
        <f>VLOOKUP($E476,'ALL-GTK-SD-SMP-SMA-SMK-SLB'!$F$14:$CG$713,'ALL-GTK-SD-SMP-SMA-SMK-SLB'!M$7,FALSE)</f>
        <v>1</v>
      </c>
      <c r="M476" s="9">
        <f>VLOOKUP($E476,'ALL-GTK-SD-SMP-SMA-SMK-SLB'!$F$14:$CG$713,'ALL-GTK-SD-SMP-SMA-SMK-SLB'!N$7,FALSE)</f>
        <v>1</v>
      </c>
      <c r="N476" s="9">
        <f>VLOOKUP($E476,'ALL-GTK-SD-SMP-SMA-SMK-SLB'!$F$14:$CG$713,'ALL-GTK-SD-SMP-SMA-SMK-SLB'!O$7,FALSE)</f>
        <v>0</v>
      </c>
      <c r="O476" s="9">
        <f>VLOOKUP($E476,'ALL-GTK-SD-SMP-SMA-SMK-SLB'!$F$14:$CG$713,'ALL-GTK-SD-SMP-SMA-SMK-SLB'!P$7,FALSE)</f>
        <v>2</v>
      </c>
      <c r="P476" s="299">
        <f t="shared" si="258"/>
        <v>1</v>
      </c>
      <c r="Q476" s="299">
        <f t="shared" si="259"/>
        <v>3</v>
      </c>
      <c r="R476" s="300">
        <f t="shared" si="260"/>
        <v>4</v>
      </c>
      <c r="S476" s="9">
        <f>VLOOKUP($E476,'ALL-GTK-SD-SMP-SMA-SMK-SLB'!$F$14:$CG$713,'ALL-GTK-SD-SMP-SMA-SMK-SLB'!T$7,FALSE)</f>
        <v>0</v>
      </c>
      <c r="T476" s="9">
        <f>VLOOKUP($E476,'ALL-GTK-SD-SMP-SMA-SMK-SLB'!$F$14:$CG$713,'ALL-GTK-SD-SMP-SMA-SMK-SLB'!U$7,FALSE)</f>
        <v>0</v>
      </c>
      <c r="U476" s="9">
        <f>VLOOKUP($E476,'ALL-GTK-SD-SMP-SMA-SMK-SLB'!$F$14:$CG$713,'ALL-GTK-SD-SMP-SMA-SMK-SLB'!V$7,FALSE)</f>
        <v>0</v>
      </c>
      <c r="V476" s="9">
        <f>VLOOKUP($E476,'ALL-GTK-SD-SMP-SMA-SMK-SLB'!$F$14:$CG$713,'ALL-GTK-SD-SMP-SMA-SMK-SLB'!W$7,FALSE)</f>
        <v>3</v>
      </c>
      <c r="W476" s="9">
        <f>VLOOKUP($E476,'ALL-GTK-SD-SMP-SMA-SMK-SLB'!$F$14:$CG$713,'ALL-GTK-SD-SMP-SMA-SMK-SLB'!X$7,FALSE)</f>
        <v>1</v>
      </c>
      <c r="X476" s="9">
        <f>VLOOKUP($E476,'ALL-GTK-SD-SMP-SMA-SMK-SLB'!$F$14:$CG$713,'ALL-GTK-SD-SMP-SMA-SMK-SLB'!Y$7,FALSE)</f>
        <v>0</v>
      </c>
      <c r="Y476" s="299">
        <f t="shared" si="261"/>
        <v>1</v>
      </c>
      <c r="Z476" s="299">
        <f t="shared" si="262"/>
        <v>3</v>
      </c>
      <c r="AA476" s="10">
        <f t="shared" si="263"/>
        <v>4</v>
      </c>
      <c r="AB476" s="44">
        <f t="shared" si="264"/>
        <v>2</v>
      </c>
      <c r="AC476" s="44">
        <f t="shared" si="265"/>
        <v>6</v>
      </c>
      <c r="AD476" s="11">
        <f t="shared" si="266"/>
        <v>8</v>
      </c>
      <c r="AE476" s="9">
        <f>VLOOKUP($E476,'ALL-GTK-SD-SMP-SMA-SMK-SLB'!$F$14:$CG$713,'ALL-GTK-SD-SMP-SMA-SMK-SLB'!AF$7,FALSE)</f>
        <v>0</v>
      </c>
      <c r="AF476" s="9">
        <f>VLOOKUP($E476,'ALL-GTK-SD-SMP-SMA-SMK-SLB'!$F$14:$CG$713,'ALL-GTK-SD-SMP-SMA-SMK-SLB'!AG$7,FALSE)</f>
        <v>5</v>
      </c>
      <c r="AG476" s="10">
        <f t="shared" si="267"/>
        <v>5</v>
      </c>
      <c r="AH476" s="9">
        <f>VLOOKUP($E476,'ALL-GTK-SD-SMP-SMA-SMK-SLB'!$F$14:$CG$713,'ALL-GTK-SD-SMP-SMA-SMK-SLB'!AI$7,FALSE)</f>
        <v>2</v>
      </c>
      <c r="AI476" s="9">
        <f>VLOOKUP($E476,'ALL-GTK-SD-SMP-SMA-SMK-SLB'!$F$14:$CG$713,'ALL-GTK-SD-SMP-SMA-SMK-SLB'!AJ$7,FALSE)</f>
        <v>1</v>
      </c>
      <c r="AJ476" s="10">
        <f t="shared" si="268"/>
        <v>3</v>
      </c>
      <c r="AK476" s="44">
        <f t="shared" si="269"/>
        <v>2</v>
      </c>
      <c r="AL476" s="44">
        <f t="shared" si="270"/>
        <v>6</v>
      </c>
      <c r="AM476" s="11">
        <f t="shared" si="271"/>
        <v>8</v>
      </c>
      <c r="AN476" s="299">
        <f>VLOOKUP($E476,'ALL-GTK-SD-SMP-SMA-SMK-SLB'!$F$14:$CG$713,'ALL-GTK-SD-SMP-SMA-SMK-SLB'!AO$7,FALSE)</f>
        <v>0</v>
      </c>
      <c r="AO476" s="299">
        <f>VLOOKUP($E476,'ALL-GTK-SD-SMP-SMA-SMK-SLB'!$F$14:$CG$713,'ALL-GTK-SD-SMP-SMA-SMK-SLB'!AP$7,FALSE)</f>
        <v>0</v>
      </c>
      <c r="AP476" s="9">
        <f>VLOOKUP($E476,'ALL-GTK-SD-SMP-SMA-SMK-SLB'!$F$14:$CG$713,'ALL-GTK-SD-SMP-SMA-SMK-SLB'!AQ$7,FALSE)</f>
        <v>0</v>
      </c>
      <c r="AQ476" s="9">
        <f>VLOOKUP($E476,'ALL-GTK-SD-SMP-SMA-SMK-SLB'!$F$14:$CG$713,'ALL-GTK-SD-SMP-SMA-SMK-SLB'!AR$7,FALSE)</f>
        <v>0</v>
      </c>
      <c r="AR476" s="9">
        <f>VLOOKUP($E476,'ALL-GTK-SD-SMP-SMA-SMK-SLB'!$F$14:$CG$713,'ALL-GTK-SD-SMP-SMA-SMK-SLB'!AS$7,FALSE)</f>
        <v>0</v>
      </c>
      <c r="AS476" s="9">
        <f>VLOOKUP($E476,'ALL-GTK-SD-SMP-SMA-SMK-SLB'!$F$14:$CG$713,'ALL-GTK-SD-SMP-SMA-SMK-SLB'!AT$7,FALSE)</f>
        <v>0</v>
      </c>
      <c r="AT476" s="9">
        <f>VLOOKUP($E476,'ALL-GTK-SD-SMP-SMA-SMK-SLB'!$F$14:$CG$713,'ALL-GTK-SD-SMP-SMA-SMK-SLB'!AU$7,FALSE)</f>
        <v>0</v>
      </c>
      <c r="AU476" s="9">
        <f>VLOOKUP($E476,'ALL-GTK-SD-SMP-SMA-SMK-SLB'!$F$14:$CG$713,'ALL-GTK-SD-SMP-SMA-SMK-SLB'!AV$7,FALSE)</f>
        <v>0</v>
      </c>
      <c r="AV476" s="9">
        <f>VLOOKUP($E476,'ALL-GTK-SD-SMP-SMA-SMK-SLB'!$F$14:$CG$713,'ALL-GTK-SD-SMP-SMA-SMK-SLB'!AW$7,FALSE)</f>
        <v>0</v>
      </c>
      <c r="AW476" s="9">
        <f>VLOOKUP($E476,'ALL-GTK-SD-SMP-SMA-SMK-SLB'!$F$14:$CG$713,'ALL-GTK-SD-SMP-SMA-SMK-SLB'!AX$7,FALSE)</f>
        <v>0</v>
      </c>
      <c r="AX476" s="9">
        <f>VLOOKUP($E476,'ALL-GTK-SD-SMP-SMA-SMK-SLB'!$F$14:$CG$713,'ALL-GTK-SD-SMP-SMA-SMK-SLB'!AY$7,FALSE)</f>
        <v>2</v>
      </c>
      <c r="AY476" s="9">
        <f>VLOOKUP($E476,'ALL-GTK-SD-SMP-SMA-SMK-SLB'!$F$14:$CG$713,'ALL-GTK-SD-SMP-SMA-SMK-SLB'!AZ$7,FALSE)</f>
        <v>6</v>
      </c>
      <c r="AZ476" s="9">
        <f>VLOOKUP($E476,'ALL-GTK-SD-SMP-SMA-SMK-SLB'!$F$14:$CG$713,'ALL-GTK-SD-SMP-SMA-SMK-SLB'!BA$7,FALSE)</f>
        <v>0</v>
      </c>
      <c r="BA476" s="9">
        <f>VLOOKUP($E476,'ALL-GTK-SD-SMP-SMA-SMK-SLB'!$F$14:$CG$713,'ALL-GTK-SD-SMP-SMA-SMK-SLB'!BB$7,FALSE)</f>
        <v>0</v>
      </c>
      <c r="BB476" s="9">
        <f>VLOOKUP($E476,'ALL-GTK-SD-SMP-SMA-SMK-SLB'!$F$14:$CG$713,'ALL-GTK-SD-SMP-SMA-SMK-SLB'!BC$7,FALSE)</f>
        <v>0</v>
      </c>
      <c r="BC476" s="9">
        <f>VLOOKUP($E476,'ALL-GTK-SD-SMP-SMA-SMK-SLB'!$F$14:$CG$713,'ALL-GTK-SD-SMP-SMA-SMK-SLB'!BD$7,FALSE)</f>
        <v>0</v>
      </c>
      <c r="BD476" s="310">
        <f t="shared" si="272"/>
        <v>0</v>
      </c>
      <c r="BE476" s="310">
        <f t="shared" si="273"/>
        <v>0</v>
      </c>
      <c r="BF476" s="10">
        <f t="shared" si="274"/>
        <v>0</v>
      </c>
      <c r="BG476" s="311">
        <f t="shared" si="275"/>
        <v>2</v>
      </c>
      <c r="BH476" s="311">
        <f t="shared" si="276"/>
        <v>6</v>
      </c>
      <c r="BI476" s="10">
        <f t="shared" si="277"/>
        <v>8</v>
      </c>
      <c r="BJ476" s="44">
        <f t="shared" si="278"/>
        <v>2</v>
      </c>
      <c r="BK476" s="44">
        <f t="shared" si="279"/>
        <v>6</v>
      </c>
      <c r="BL476" s="11">
        <f t="shared" si="280"/>
        <v>8</v>
      </c>
      <c r="BM476" s="9">
        <f>VLOOKUP($E476,'ALL-GTK-SD-SMP-SMA-SMK-SLB'!$F$14:$CG$713,'ALL-GTK-SD-SMP-SMA-SMK-SLB'!BN$7,FALSE)</f>
        <v>0</v>
      </c>
      <c r="BN476" s="9">
        <f>VLOOKUP($E476,'ALL-GTK-SD-SMP-SMA-SMK-SLB'!$F$14:$CG$713,'ALL-GTK-SD-SMP-SMA-SMK-SLB'!BO$7,FALSE)</f>
        <v>0</v>
      </c>
      <c r="BO476" s="9">
        <f>VLOOKUP($E476,'ALL-GTK-SD-SMP-SMA-SMK-SLB'!$F$14:$CG$713,'ALL-GTK-SD-SMP-SMA-SMK-SLB'!BP$7,FALSE)</f>
        <v>0</v>
      </c>
      <c r="BP476" s="9">
        <f>VLOOKUP($E476,'ALL-GTK-SD-SMP-SMA-SMK-SLB'!$F$14:$CG$713,'ALL-GTK-SD-SMP-SMA-SMK-SLB'!BQ$7,FALSE)</f>
        <v>0</v>
      </c>
      <c r="BQ476" s="9">
        <f>VLOOKUP($E476,'ALL-GTK-SD-SMP-SMA-SMK-SLB'!$F$14:$CG$713,'ALL-GTK-SD-SMP-SMA-SMK-SLB'!BR$7,FALSE)</f>
        <v>0</v>
      </c>
      <c r="BR476" s="9">
        <f>VLOOKUP($E476,'ALL-GTK-SD-SMP-SMA-SMK-SLB'!$F$14:$CG$713,'ALL-GTK-SD-SMP-SMA-SMK-SLB'!BS$7,FALSE)</f>
        <v>0</v>
      </c>
      <c r="BS476" s="9">
        <f>VLOOKUP($E476,'ALL-GTK-SD-SMP-SMA-SMK-SLB'!$F$14:$CG$713,'ALL-GTK-SD-SMP-SMA-SMK-SLB'!BT$7,FALSE)</f>
        <v>0</v>
      </c>
      <c r="BT476" s="9">
        <f>VLOOKUP($E476,'ALL-GTK-SD-SMP-SMA-SMK-SLB'!$F$14:$CG$713,'ALL-GTK-SD-SMP-SMA-SMK-SLB'!BU$7,FALSE)</f>
        <v>0</v>
      </c>
      <c r="BU476" s="299">
        <f t="shared" si="281"/>
        <v>0</v>
      </c>
      <c r="BV476" s="299">
        <f t="shared" si="282"/>
        <v>0</v>
      </c>
      <c r="BW476" s="44">
        <f t="shared" si="283"/>
        <v>0</v>
      </c>
      <c r="BX476" s="44">
        <f t="shared" si="284"/>
        <v>0</v>
      </c>
      <c r="BY476" s="11">
        <f t="shared" si="285"/>
        <v>0</v>
      </c>
      <c r="BZ476" s="14">
        <f t="shared" si="286"/>
        <v>2</v>
      </c>
      <c r="CA476" s="14">
        <f t="shared" si="287"/>
        <v>6</v>
      </c>
      <c r="CB476" s="13">
        <f t="shared" si="288"/>
        <v>0</v>
      </c>
      <c r="CC476" s="13">
        <f t="shared" si="289"/>
        <v>0</v>
      </c>
      <c r="CD476" s="312">
        <f t="shared" si="290"/>
        <v>2</v>
      </c>
      <c r="CE476" s="312">
        <f t="shared" si="291"/>
        <v>6</v>
      </c>
      <c r="CF476" s="313">
        <f t="shared" si="292"/>
        <v>8</v>
      </c>
      <c r="CG476" s="302" t="str">
        <f t="shared" si="293"/>
        <v>OK</v>
      </c>
    </row>
    <row r="477" spans="1:85" ht="24" x14ac:dyDescent="0.25">
      <c r="A477" s="6">
        <v>465</v>
      </c>
      <c r="B477" s="495">
        <v>465</v>
      </c>
      <c r="C477" s="495" t="s">
        <v>6</v>
      </c>
      <c r="D477" s="496" t="s">
        <v>26</v>
      </c>
      <c r="E477" s="626">
        <v>20319488</v>
      </c>
      <c r="F477" s="627" t="s">
        <v>733</v>
      </c>
      <c r="G477" s="624" t="s">
        <v>52</v>
      </c>
      <c r="H477" s="9">
        <f>VLOOKUP($E477,'ALL-GTK-SD-SMP-SMA-SMK-SLB'!$F$14:$CG$713,'ALL-GTK-SD-SMP-SMA-SMK-SLB'!I$7,FALSE)</f>
        <v>0</v>
      </c>
      <c r="I477" s="9">
        <f>VLOOKUP($E477,'ALL-GTK-SD-SMP-SMA-SMK-SLB'!$F$14:$CG$713,'ALL-GTK-SD-SMP-SMA-SMK-SLB'!J$7,FALSE)</f>
        <v>0</v>
      </c>
      <c r="J477" s="9">
        <f>VLOOKUP($E477,'ALL-GTK-SD-SMP-SMA-SMK-SLB'!$F$14:$CG$713,'ALL-GTK-SD-SMP-SMA-SMK-SLB'!K$7,FALSE)</f>
        <v>0</v>
      </c>
      <c r="K477" s="9">
        <f>VLOOKUP($E477,'ALL-GTK-SD-SMP-SMA-SMK-SLB'!$F$14:$CG$713,'ALL-GTK-SD-SMP-SMA-SMK-SLB'!L$7,FALSE)</f>
        <v>0</v>
      </c>
      <c r="L477" s="9">
        <f>VLOOKUP($E477,'ALL-GTK-SD-SMP-SMA-SMK-SLB'!$F$14:$CG$713,'ALL-GTK-SD-SMP-SMA-SMK-SLB'!M$7,FALSE)</f>
        <v>1</v>
      </c>
      <c r="M477" s="9">
        <f>VLOOKUP($E477,'ALL-GTK-SD-SMP-SMA-SMK-SLB'!$F$14:$CG$713,'ALL-GTK-SD-SMP-SMA-SMK-SLB'!N$7,FALSE)</f>
        <v>2</v>
      </c>
      <c r="N477" s="9">
        <f>VLOOKUP($E477,'ALL-GTK-SD-SMP-SMA-SMK-SLB'!$F$14:$CG$713,'ALL-GTK-SD-SMP-SMA-SMK-SLB'!O$7,FALSE)</f>
        <v>0</v>
      </c>
      <c r="O477" s="9">
        <f>VLOOKUP($E477,'ALL-GTK-SD-SMP-SMA-SMK-SLB'!$F$14:$CG$713,'ALL-GTK-SD-SMP-SMA-SMK-SLB'!P$7,FALSE)</f>
        <v>2</v>
      </c>
      <c r="P477" s="299">
        <f t="shared" si="258"/>
        <v>1</v>
      </c>
      <c r="Q477" s="299">
        <f t="shared" si="259"/>
        <v>4</v>
      </c>
      <c r="R477" s="300">
        <f t="shared" si="260"/>
        <v>5</v>
      </c>
      <c r="S477" s="9">
        <f>VLOOKUP($E477,'ALL-GTK-SD-SMP-SMA-SMK-SLB'!$F$14:$CG$713,'ALL-GTK-SD-SMP-SMA-SMK-SLB'!T$7,FALSE)</f>
        <v>0</v>
      </c>
      <c r="T477" s="9">
        <f>VLOOKUP($E477,'ALL-GTK-SD-SMP-SMA-SMK-SLB'!$F$14:$CG$713,'ALL-GTK-SD-SMP-SMA-SMK-SLB'!U$7,FALSE)</f>
        <v>0</v>
      </c>
      <c r="U477" s="9">
        <f>VLOOKUP($E477,'ALL-GTK-SD-SMP-SMA-SMK-SLB'!$F$14:$CG$713,'ALL-GTK-SD-SMP-SMA-SMK-SLB'!V$7,FALSE)</f>
        <v>1</v>
      </c>
      <c r="V477" s="9">
        <f>VLOOKUP($E477,'ALL-GTK-SD-SMP-SMA-SMK-SLB'!$F$14:$CG$713,'ALL-GTK-SD-SMP-SMA-SMK-SLB'!W$7,FALSE)</f>
        <v>3</v>
      </c>
      <c r="W477" s="9">
        <f>VLOOKUP($E477,'ALL-GTK-SD-SMP-SMA-SMK-SLB'!$F$14:$CG$713,'ALL-GTK-SD-SMP-SMA-SMK-SLB'!X$7,FALSE)</f>
        <v>0</v>
      </c>
      <c r="X477" s="9">
        <f>VLOOKUP($E477,'ALL-GTK-SD-SMP-SMA-SMK-SLB'!$F$14:$CG$713,'ALL-GTK-SD-SMP-SMA-SMK-SLB'!Y$7,FALSE)</f>
        <v>0</v>
      </c>
      <c r="Y477" s="299">
        <f t="shared" si="261"/>
        <v>1</v>
      </c>
      <c r="Z477" s="299">
        <f t="shared" si="262"/>
        <v>3</v>
      </c>
      <c r="AA477" s="10">
        <f t="shared" si="263"/>
        <v>4</v>
      </c>
      <c r="AB477" s="44">
        <f t="shared" si="264"/>
        <v>2</v>
      </c>
      <c r="AC477" s="44">
        <f t="shared" si="265"/>
        <v>7</v>
      </c>
      <c r="AD477" s="11">
        <f t="shared" si="266"/>
        <v>9</v>
      </c>
      <c r="AE477" s="9">
        <f>VLOOKUP($E477,'ALL-GTK-SD-SMP-SMA-SMK-SLB'!$F$14:$CG$713,'ALL-GTK-SD-SMP-SMA-SMK-SLB'!AF$7,FALSE)</f>
        <v>2</v>
      </c>
      <c r="AF477" s="9">
        <f>VLOOKUP($E477,'ALL-GTK-SD-SMP-SMA-SMK-SLB'!$F$14:$CG$713,'ALL-GTK-SD-SMP-SMA-SMK-SLB'!AG$7,FALSE)</f>
        <v>4</v>
      </c>
      <c r="AG477" s="10">
        <f t="shared" si="267"/>
        <v>6</v>
      </c>
      <c r="AH477" s="9">
        <f>VLOOKUP($E477,'ALL-GTK-SD-SMP-SMA-SMK-SLB'!$F$14:$CG$713,'ALL-GTK-SD-SMP-SMA-SMK-SLB'!AI$7,FALSE)</f>
        <v>0</v>
      </c>
      <c r="AI477" s="9">
        <f>VLOOKUP($E477,'ALL-GTK-SD-SMP-SMA-SMK-SLB'!$F$14:$CG$713,'ALL-GTK-SD-SMP-SMA-SMK-SLB'!AJ$7,FALSE)</f>
        <v>3</v>
      </c>
      <c r="AJ477" s="10">
        <f t="shared" si="268"/>
        <v>3</v>
      </c>
      <c r="AK477" s="44">
        <f t="shared" si="269"/>
        <v>2</v>
      </c>
      <c r="AL477" s="44">
        <f t="shared" si="270"/>
        <v>7</v>
      </c>
      <c r="AM477" s="11">
        <f t="shared" si="271"/>
        <v>9</v>
      </c>
      <c r="AN477" s="299">
        <f>VLOOKUP($E477,'ALL-GTK-SD-SMP-SMA-SMK-SLB'!$F$14:$CG$713,'ALL-GTK-SD-SMP-SMA-SMK-SLB'!AO$7,FALSE)</f>
        <v>0</v>
      </c>
      <c r="AO477" s="299">
        <f>VLOOKUP($E477,'ALL-GTK-SD-SMP-SMA-SMK-SLB'!$F$14:$CG$713,'ALL-GTK-SD-SMP-SMA-SMK-SLB'!AP$7,FALSE)</f>
        <v>0</v>
      </c>
      <c r="AP477" s="9">
        <f>VLOOKUP($E477,'ALL-GTK-SD-SMP-SMA-SMK-SLB'!$F$14:$CG$713,'ALL-GTK-SD-SMP-SMA-SMK-SLB'!AQ$7,FALSE)</f>
        <v>0</v>
      </c>
      <c r="AQ477" s="9">
        <f>VLOOKUP($E477,'ALL-GTK-SD-SMP-SMA-SMK-SLB'!$F$14:$CG$713,'ALL-GTK-SD-SMP-SMA-SMK-SLB'!AR$7,FALSE)</f>
        <v>0</v>
      </c>
      <c r="AR477" s="9">
        <f>VLOOKUP($E477,'ALL-GTK-SD-SMP-SMA-SMK-SLB'!$F$14:$CG$713,'ALL-GTK-SD-SMP-SMA-SMK-SLB'!AS$7,FALSE)</f>
        <v>0</v>
      </c>
      <c r="AS477" s="9">
        <f>VLOOKUP($E477,'ALL-GTK-SD-SMP-SMA-SMK-SLB'!$F$14:$CG$713,'ALL-GTK-SD-SMP-SMA-SMK-SLB'!AT$7,FALSE)</f>
        <v>0</v>
      </c>
      <c r="AT477" s="9">
        <f>VLOOKUP($E477,'ALL-GTK-SD-SMP-SMA-SMK-SLB'!$F$14:$CG$713,'ALL-GTK-SD-SMP-SMA-SMK-SLB'!AU$7,FALSE)</f>
        <v>0</v>
      </c>
      <c r="AU477" s="9">
        <f>VLOOKUP($E477,'ALL-GTK-SD-SMP-SMA-SMK-SLB'!$F$14:$CG$713,'ALL-GTK-SD-SMP-SMA-SMK-SLB'!AV$7,FALSE)</f>
        <v>0</v>
      </c>
      <c r="AV477" s="9">
        <f>VLOOKUP($E477,'ALL-GTK-SD-SMP-SMA-SMK-SLB'!$F$14:$CG$713,'ALL-GTK-SD-SMP-SMA-SMK-SLB'!AW$7,FALSE)</f>
        <v>0</v>
      </c>
      <c r="AW477" s="9">
        <f>VLOOKUP($E477,'ALL-GTK-SD-SMP-SMA-SMK-SLB'!$F$14:$CG$713,'ALL-GTK-SD-SMP-SMA-SMK-SLB'!AX$7,FALSE)</f>
        <v>0</v>
      </c>
      <c r="AX477" s="9">
        <f>VLOOKUP($E477,'ALL-GTK-SD-SMP-SMA-SMK-SLB'!$F$14:$CG$713,'ALL-GTK-SD-SMP-SMA-SMK-SLB'!AY$7,FALSE)</f>
        <v>2</v>
      </c>
      <c r="AY477" s="9">
        <f>VLOOKUP($E477,'ALL-GTK-SD-SMP-SMA-SMK-SLB'!$F$14:$CG$713,'ALL-GTK-SD-SMP-SMA-SMK-SLB'!AZ$7,FALSE)</f>
        <v>7</v>
      </c>
      <c r="AZ477" s="9">
        <f>VLOOKUP($E477,'ALL-GTK-SD-SMP-SMA-SMK-SLB'!$F$14:$CG$713,'ALL-GTK-SD-SMP-SMA-SMK-SLB'!BA$7,FALSE)</f>
        <v>0</v>
      </c>
      <c r="BA477" s="9">
        <f>VLOOKUP($E477,'ALL-GTK-SD-SMP-SMA-SMK-SLB'!$F$14:$CG$713,'ALL-GTK-SD-SMP-SMA-SMK-SLB'!BB$7,FALSE)</f>
        <v>0</v>
      </c>
      <c r="BB477" s="9">
        <f>VLOOKUP($E477,'ALL-GTK-SD-SMP-SMA-SMK-SLB'!$F$14:$CG$713,'ALL-GTK-SD-SMP-SMA-SMK-SLB'!BC$7,FALSE)</f>
        <v>0</v>
      </c>
      <c r="BC477" s="9">
        <f>VLOOKUP($E477,'ALL-GTK-SD-SMP-SMA-SMK-SLB'!$F$14:$CG$713,'ALL-GTK-SD-SMP-SMA-SMK-SLB'!BD$7,FALSE)</f>
        <v>0</v>
      </c>
      <c r="BD477" s="310">
        <f t="shared" si="272"/>
        <v>0</v>
      </c>
      <c r="BE477" s="310">
        <f t="shared" si="273"/>
        <v>0</v>
      </c>
      <c r="BF477" s="10">
        <f t="shared" si="274"/>
        <v>0</v>
      </c>
      <c r="BG477" s="311">
        <f t="shared" si="275"/>
        <v>2</v>
      </c>
      <c r="BH477" s="311">
        <f t="shared" si="276"/>
        <v>7</v>
      </c>
      <c r="BI477" s="10">
        <f t="shared" si="277"/>
        <v>9</v>
      </c>
      <c r="BJ477" s="44">
        <f t="shared" si="278"/>
        <v>2</v>
      </c>
      <c r="BK477" s="44">
        <f t="shared" si="279"/>
        <v>7</v>
      </c>
      <c r="BL477" s="11">
        <f t="shared" si="280"/>
        <v>9</v>
      </c>
      <c r="BM477" s="9">
        <f>VLOOKUP($E477,'ALL-GTK-SD-SMP-SMA-SMK-SLB'!$F$14:$CG$713,'ALL-GTK-SD-SMP-SMA-SMK-SLB'!BN$7,FALSE)</f>
        <v>0</v>
      </c>
      <c r="BN477" s="9">
        <f>VLOOKUP($E477,'ALL-GTK-SD-SMP-SMA-SMK-SLB'!$F$14:$CG$713,'ALL-GTK-SD-SMP-SMA-SMK-SLB'!BO$7,FALSE)</f>
        <v>0</v>
      </c>
      <c r="BO477" s="9">
        <f>VLOOKUP($E477,'ALL-GTK-SD-SMP-SMA-SMK-SLB'!$F$14:$CG$713,'ALL-GTK-SD-SMP-SMA-SMK-SLB'!BP$7,FALSE)</f>
        <v>0</v>
      </c>
      <c r="BP477" s="9">
        <f>VLOOKUP($E477,'ALL-GTK-SD-SMP-SMA-SMK-SLB'!$F$14:$CG$713,'ALL-GTK-SD-SMP-SMA-SMK-SLB'!BQ$7,FALSE)</f>
        <v>0</v>
      </c>
      <c r="BQ477" s="9">
        <f>VLOOKUP($E477,'ALL-GTK-SD-SMP-SMA-SMK-SLB'!$F$14:$CG$713,'ALL-GTK-SD-SMP-SMA-SMK-SLB'!BR$7,FALSE)</f>
        <v>0</v>
      </c>
      <c r="BR477" s="9">
        <f>VLOOKUP($E477,'ALL-GTK-SD-SMP-SMA-SMK-SLB'!$F$14:$CG$713,'ALL-GTK-SD-SMP-SMA-SMK-SLB'!BS$7,FALSE)</f>
        <v>0</v>
      </c>
      <c r="BS477" s="9">
        <f>VLOOKUP($E477,'ALL-GTK-SD-SMP-SMA-SMK-SLB'!$F$14:$CG$713,'ALL-GTK-SD-SMP-SMA-SMK-SLB'!BT$7,FALSE)</f>
        <v>0</v>
      </c>
      <c r="BT477" s="9">
        <f>VLOOKUP($E477,'ALL-GTK-SD-SMP-SMA-SMK-SLB'!$F$14:$CG$713,'ALL-GTK-SD-SMP-SMA-SMK-SLB'!BU$7,FALSE)</f>
        <v>0</v>
      </c>
      <c r="BU477" s="299">
        <f t="shared" si="281"/>
        <v>0</v>
      </c>
      <c r="BV477" s="299">
        <f t="shared" si="282"/>
        <v>0</v>
      </c>
      <c r="BW477" s="44">
        <f t="shared" si="283"/>
        <v>0</v>
      </c>
      <c r="BX477" s="44">
        <f t="shared" si="284"/>
        <v>0</v>
      </c>
      <c r="BY477" s="11">
        <f t="shared" si="285"/>
        <v>0</v>
      </c>
      <c r="BZ477" s="14">
        <f t="shared" si="286"/>
        <v>2</v>
      </c>
      <c r="CA477" s="14">
        <f t="shared" si="287"/>
        <v>7</v>
      </c>
      <c r="CB477" s="13">
        <f t="shared" si="288"/>
        <v>0</v>
      </c>
      <c r="CC477" s="13">
        <f t="shared" si="289"/>
        <v>0</v>
      </c>
      <c r="CD477" s="312">
        <f t="shared" si="290"/>
        <v>2</v>
      </c>
      <c r="CE477" s="312">
        <f t="shared" si="291"/>
        <v>7</v>
      </c>
      <c r="CF477" s="313">
        <f t="shared" si="292"/>
        <v>9</v>
      </c>
      <c r="CG477" s="302" t="str">
        <f t="shared" si="293"/>
        <v>OK</v>
      </c>
    </row>
    <row r="478" spans="1:85" ht="24" x14ac:dyDescent="0.25">
      <c r="A478" s="6">
        <v>466</v>
      </c>
      <c r="B478" s="495">
        <v>466</v>
      </c>
      <c r="C478" s="495" t="s">
        <v>6</v>
      </c>
      <c r="D478" s="496" t="s">
        <v>26</v>
      </c>
      <c r="E478" s="626">
        <v>20319208</v>
      </c>
      <c r="F478" s="627" t="s">
        <v>734</v>
      </c>
      <c r="G478" s="624" t="s">
        <v>52</v>
      </c>
      <c r="H478" s="9">
        <f>VLOOKUP($E478,'ALL-GTK-SD-SMP-SMA-SMK-SLB'!$F$14:$CG$713,'ALL-GTK-SD-SMP-SMA-SMK-SLB'!I$7,FALSE)</f>
        <v>0</v>
      </c>
      <c r="I478" s="9">
        <f>VLOOKUP($E478,'ALL-GTK-SD-SMP-SMA-SMK-SLB'!$F$14:$CG$713,'ALL-GTK-SD-SMP-SMA-SMK-SLB'!J$7,FALSE)</f>
        <v>0</v>
      </c>
      <c r="J478" s="9">
        <f>VLOOKUP($E478,'ALL-GTK-SD-SMP-SMA-SMK-SLB'!$F$14:$CG$713,'ALL-GTK-SD-SMP-SMA-SMK-SLB'!K$7,FALSE)</f>
        <v>0</v>
      </c>
      <c r="K478" s="9">
        <f>VLOOKUP($E478,'ALL-GTK-SD-SMP-SMA-SMK-SLB'!$F$14:$CG$713,'ALL-GTK-SD-SMP-SMA-SMK-SLB'!L$7,FALSE)</f>
        <v>0</v>
      </c>
      <c r="L478" s="9">
        <f>VLOOKUP($E478,'ALL-GTK-SD-SMP-SMA-SMK-SLB'!$F$14:$CG$713,'ALL-GTK-SD-SMP-SMA-SMK-SLB'!M$7,FALSE)</f>
        <v>1</v>
      </c>
      <c r="M478" s="9">
        <f>VLOOKUP($E478,'ALL-GTK-SD-SMP-SMA-SMK-SLB'!$F$14:$CG$713,'ALL-GTK-SD-SMP-SMA-SMK-SLB'!N$7,FALSE)</f>
        <v>1</v>
      </c>
      <c r="N478" s="9">
        <f>VLOOKUP($E478,'ALL-GTK-SD-SMP-SMA-SMK-SLB'!$F$14:$CG$713,'ALL-GTK-SD-SMP-SMA-SMK-SLB'!O$7,FALSE)</f>
        <v>2</v>
      </c>
      <c r="O478" s="9">
        <f>VLOOKUP($E478,'ALL-GTK-SD-SMP-SMA-SMK-SLB'!$F$14:$CG$713,'ALL-GTK-SD-SMP-SMA-SMK-SLB'!P$7,FALSE)</f>
        <v>1</v>
      </c>
      <c r="P478" s="299">
        <f t="shared" si="258"/>
        <v>3</v>
      </c>
      <c r="Q478" s="299">
        <f t="shared" si="259"/>
        <v>2</v>
      </c>
      <c r="R478" s="300">
        <f t="shared" si="260"/>
        <v>5</v>
      </c>
      <c r="S478" s="9">
        <f>VLOOKUP($E478,'ALL-GTK-SD-SMP-SMA-SMK-SLB'!$F$14:$CG$713,'ALL-GTK-SD-SMP-SMA-SMK-SLB'!T$7,FALSE)</f>
        <v>0</v>
      </c>
      <c r="T478" s="9">
        <f>VLOOKUP($E478,'ALL-GTK-SD-SMP-SMA-SMK-SLB'!$F$14:$CG$713,'ALL-GTK-SD-SMP-SMA-SMK-SLB'!U$7,FALSE)</f>
        <v>0</v>
      </c>
      <c r="U478" s="9">
        <f>VLOOKUP($E478,'ALL-GTK-SD-SMP-SMA-SMK-SLB'!$F$14:$CG$713,'ALL-GTK-SD-SMP-SMA-SMK-SLB'!V$7,FALSE)</f>
        <v>1</v>
      </c>
      <c r="V478" s="9">
        <f>VLOOKUP($E478,'ALL-GTK-SD-SMP-SMA-SMK-SLB'!$F$14:$CG$713,'ALL-GTK-SD-SMP-SMA-SMK-SLB'!W$7,FALSE)</f>
        <v>3</v>
      </c>
      <c r="W478" s="9">
        <f>VLOOKUP($E478,'ALL-GTK-SD-SMP-SMA-SMK-SLB'!$F$14:$CG$713,'ALL-GTK-SD-SMP-SMA-SMK-SLB'!X$7,FALSE)</f>
        <v>0</v>
      </c>
      <c r="X478" s="9">
        <f>VLOOKUP($E478,'ALL-GTK-SD-SMP-SMA-SMK-SLB'!$F$14:$CG$713,'ALL-GTK-SD-SMP-SMA-SMK-SLB'!Y$7,FALSE)</f>
        <v>0</v>
      </c>
      <c r="Y478" s="299">
        <f t="shared" si="261"/>
        <v>1</v>
      </c>
      <c r="Z478" s="299">
        <f t="shared" si="262"/>
        <v>3</v>
      </c>
      <c r="AA478" s="10">
        <f t="shared" si="263"/>
        <v>4</v>
      </c>
      <c r="AB478" s="44">
        <f t="shared" si="264"/>
        <v>4</v>
      </c>
      <c r="AC478" s="44">
        <f t="shared" si="265"/>
        <v>5</v>
      </c>
      <c r="AD478" s="11">
        <f t="shared" si="266"/>
        <v>9</v>
      </c>
      <c r="AE478" s="9">
        <f>VLOOKUP($E478,'ALL-GTK-SD-SMP-SMA-SMK-SLB'!$F$14:$CG$713,'ALL-GTK-SD-SMP-SMA-SMK-SLB'!AF$7,FALSE)</f>
        <v>1</v>
      </c>
      <c r="AF478" s="9">
        <f>VLOOKUP($E478,'ALL-GTK-SD-SMP-SMA-SMK-SLB'!$F$14:$CG$713,'ALL-GTK-SD-SMP-SMA-SMK-SLB'!AG$7,FALSE)</f>
        <v>3</v>
      </c>
      <c r="AG478" s="10">
        <f t="shared" si="267"/>
        <v>4</v>
      </c>
      <c r="AH478" s="9">
        <f>VLOOKUP($E478,'ALL-GTK-SD-SMP-SMA-SMK-SLB'!$F$14:$CG$713,'ALL-GTK-SD-SMP-SMA-SMK-SLB'!AI$7,FALSE)</f>
        <v>3</v>
      </c>
      <c r="AI478" s="9">
        <f>VLOOKUP($E478,'ALL-GTK-SD-SMP-SMA-SMK-SLB'!$F$14:$CG$713,'ALL-GTK-SD-SMP-SMA-SMK-SLB'!AJ$7,FALSE)</f>
        <v>2</v>
      </c>
      <c r="AJ478" s="10">
        <f t="shared" si="268"/>
        <v>5</v>
      </c>
      <c r="AK478" s="44">
        <f t="shared" si="269"/>
        <v>4</v>
      </c>
      <c r="AL478" s="44">
        <f t="shared" si="270"/>
        <v>5</v>
      </c>
      <c r="AM478" s="11">
        <f t="shared" si="271"/>
        <v>9</v>
      </c>
      <c r="AN478" s="299">
        <f>VLOOKUP($E478,'ALL-GTK-SD-SMP-SMA-SMK-SLB'!$F$14:$CG$713,'ALL-GTK-SD-SMP-SMA-SMK-SLB'!AO$7,FALSE)</f>
        <v>0</v>
      </c>
      <c r="AO478" s="299">
        <f>VLOOKUP($E478,'ALL-GTK-SD-SMP-SMA-SMK-SLB'!$F$14:$CG$713,'ALL-GTK-SD-SMP-SMA-SMK-SLB'!AP$7,FALSE)</f>
        <v>0</v>
      </c>
      <c r="AP478" s="9">
        <f>VLOOKUP($E478,'ALL-GTK-SD-SMP-SMA-SMK-SLB'!$F$14:$CG$713,'ALL-GTK-SD-SMP-SMA-SMK-SLB'!AQ$7,FALSE)</f>
        <v>0</v>
      </c>
      <c r="AQ478" s="9">
        <f>VLOOKUP($E478,'ALL-GTK-SD-SMP-SMA-SMK-SLB'!$F$14:$CG$713,'ALL-GTK-SD-SMP-SMA-SMK-SLB'!AR$7,FALSE)</f>
        <v>0</v>
      </c>
      <c r="AR478" s="9">
        <f>VLOOKUP($E478,'ALL-GTK-SD-SMP-SMA-SMK-SLB'!$F$14:$CG$713,'ALL-GTK-SD-SMP-SMA-SMK-SLB'!AS$7,FALSE)</f>
        <v>0</v>
      </c>
      <c r="AS478" s="9">
        <f>VLOOKUP($E478,'ALL-GTK-SD-SMP-SMA-SMK-SLB'!$F$14:$CG$713,'ALL-GTK-SD-SMP-SMA-SMK-SLB'!AT$7,FALSE)</f>
        <v>0</v>
      </c>
      <c r="AT478" s="9">
        <f>VLOOKUP($E478,'ALL-GTK-SD-SMP-SMA-SMK-SLB'!$F$14:$CG$713,'ALL-GTK-SD-SMP-SMA-SMK-SLB'!AU$7,FALSE)</f>
        <v>0</v>
      </c>
      <c r="AU478" s="9">
        <f>VLOOKUP($E478,'ALL-GTK-SD-SMP-SMA-SMK-SLB'!$F$14:$CG$713,'ALL-GTK-SD-SMP-SMA-SMK-SLB'!AV$7,FALSE)</f>
        <v>0</v>
      </c>
      <c r="AV478" s="9">
        <f>VLOOKUP($E478,'ALL-GTK-SD-SMP-SMA-SMK-SLB'!$F$14:$CG$713,'ALL-GTK-SD-SMP-SMA-SMK-SLB'!AW$7,FALSE)</f>
        <v>0</v>
      </c>
      <c r="AW478" s="9">
        <f>VLOOKUP($E478,'ALL-GTK-SD-SMP-SMA-SMK-SLB'!$F$14:$CG$713,'ALL-GTK-SD-SMP-SMA-SMK-SLB'!AX$7,FALSE)</f>
        <v>0</v>
      </c>
      <c r="AX478" s="9">
        <f>VLOOKUP($E478,'ALL-GTK-SD-SMP-SMA-SMK-SLB'!$F$14:$CG$713,'ALL-GTK-SD-SMP-SMA-SMK-SLB'!AY$7,FALSE)</f>
        <v>4</v>
      </c>
      <c r="AY478" s="9">
        <f>VLOOKUP($E478,'ALL-GTK-SD-SMP-SMA-SMK-SLB'!$F$14:$CG$713,'ALL-GTK-SD-SMP-SMA-SMK-SLB'!AZ$7,FALSE)</f>
        <v>5</v>
      </c>
      <c r="AZ478" s="9">
        <f>VLOOKUP($E478,'ALL-GTK-SD-SMP-SMA-SMK-SLB'!$F$14:$CG$713,'ALL-GTK-SD-SMP-SMA-SMK-SLB'!BA$7,FALSE)</f>
        <v>0</v>
      </c>
      <c r="BA478" s="9">
        <f>VLOOKUP($E478,'ALL-GTK-SD-SMP-SMA-SMK-SLB'!$F$14:$CG$713,'ALL-GTK-SD-SMP-SMA-SMK-SLB'!BB$7,FALSE)</f>
        <v>0</v>
      </c>
      <c r="BB478" s="9">
        <f>VLOOKUP($E478,'ALL-GTK-SD-SMP-SMA-SMK-SLB'!$F$14:$CG$713,'ALL-GTK-SD-SMP-SMA-SMK-SLB'!BC$7,FALSE)</f>
        <v>0</v>
      </c>
      <c r="BC478" s="9">
        <f>VLOOKUP($E478,'ALL-GTK-SD-SMP-SMA-SMK-SLB'!$F$14:$CG$713,'ALL-GTK-SD-SMP-SMA-SMK-SLB'!BD$7,FALSE)</f>
        <v>0</v>
      </c>
      <c r="BD478" s="310">
        <f t="shared" si="272"/>
        <v>0</v>
      </c>
      <c r="BE478" s="310">
        <f t="shared" si="273"/>
        <v>0</v>
      </c>
      <c r="BF478" s="10">
        <f t="shared" si="274"/>
        <v>0</v>
      </c>
      <c r="BG478" s="311">
        <f t="shared" si="275"/>
        <v>4</v>
      </c>
      <c r="BH478" s="311">
        <f t="shared" si="276"/>
        <v>5</v>
      </c>
      <c r="BI478" s="10">
        <f t="shared" si="277"/>
        <v>9</v>
      </c>
      <c r="BJ478" s="44">
        <f t="shared" si="278"/>
        <v>4</v>
      </c>
      <c r="BK478" s="44">
        <f t="shared" si="279"/>
        <v>5</v>
      </c>
      <c r="BL478" s="11">
        <f t="shared" si="280"/>
        <v>9</v>
      </c>
      <c r="BM478" s="9">
        <f>VLOOKUP($E478,'ALL-GTK-SD-SMP-SMA-SMK-SLB'!$F$14:$CG$713,'ALL-GTK-SD-SMP-SMA-SMK-SLB'!BN$7,FALSE)</f>
        <v>0</v>
      </c>
      <c r="BN478" s="9">
        <f>VLOOKUP($E478,'ALL-GTK-SD-SMP-SMA-SMK-SLB'!$F$14:$CG$713,'ALL-GTK-SD-SMP-SMA-SMK-SLB'!BO$7,FALSE)</f>
        <v>0</v>
      </c>
      <c r="BO478" s="9">
        <f>VLOOKUP($E478,'ALL-GTK-SD-SMP-SMA-SMK-SLB'!$F$14:$CG$713,'ALL-GTK-SD-SMP-SMA-SMK-SLB'!BP$7,FALSE)</f>
        <v>0</v>
      </c>
      <c r="BP478" s="9">
        <f>VLOOKUP($E478,'ALL-GTK-SD-SMP-SMA-SMK-SLB'!$F$14:$CG$713,'ALL-GTK-SD-SMP-SMA-SMK-SLB'!BQ$7,FALSE)</f>
        <v>0</v>
      </c>
      <c r="BQ478" s="9">
        <f>VLOOKUP($E478,'ALL-GTK-SD-SMP-SMA-SMK-SLB'!$F$14:$CG$713,'ALL-GTK-SD-SMP-SMA-SMK-SLB'!BR$7,FALSE)</f>
        <v>0</v>
      </c>
      <c r="BR478" s="9">
        <f>VLOOKUP($E478,'ALL-GTK-SD-SMP-SMA-SMK-SLB'!$F$14:$CG$713,'ALL-GTK-SD-SMP-SMA-SMK-SLB'!BS$7,FALSE)</f>
        <v>0</v>
      </c>
      <c r="BS478" s="9">
        <f>VLOOKUP($E478,'ALL-GTK-SD-SMP-SMA-SMK-SLB'!$F$14:$CG$713,'ALL-GTK-SD-SMP-SMA-SMK-SLB'!BT$7,FALSE)</f>
        <v>1</v>
      </c>
      <c r="BT478" s="9">
        <f>VLOOKUP($E478,'ALL-GTK-SD-SMP-SMA-SMK-SLB'!$F$14:$CG$713,'ALL-GTK-SD-SMP-SMA-SMK-SLB'!BU$7,FALSE)</f>
        <v>0</v>
      </c>
      <c r="BU478" s="299">
        <f t="shared" si="281"/>
        <v>1</v>
      </c>
      <c r="BV478" s="299">
        <f t="shared" si="282"/>
        <v>0</v>
      </c>
      <c r="BW478" s="44">
        <f t="shared" si="283"/>
        <v>1</v>
      </c>
      <c r="BX478" s="44">
        <f t="shared" si="284"/>
        <v>0</v>
      </c>
      <c r="BY478" s="11">
        <f t="shared" si="285"/>
        <v>1</v>
      </c>
      <c r="BZ478" s="14">
        <f t="shared" si="286"/>
        <v>4</v>
      </c>
      <c r="CA478" s="14">
        <f t="shared" si="287"/>
        <v>5</v>
      </c>
      <c r="CB478" s="13">
        <f t="shared" si="288"/>
        <v>1</v>
      </c>
      <c r="CC478" s="13">
        <f t="shared" si="289"/>
        <v>0</v>
      </c>
      <c r="CD478" s="312">
        <f t="shared" si="290"/>
        <v>5</v>
      </c>
      <c r="CE478" s="312">
        <f t="shared" si="291"/>
        <v>5</v>
      </c>
      <c r="CF478" s="313">
        <f t="shared" si="292"/>
        <v>10</v>
      </c>
      <c r="CG478" s="302" t="str">
        <f t="shared" si="293"/>
        <v>OK</v>
      </c>
    </row>
    <row r="479" spans="1:85" ht="14.25" x14ac:dyDescent="0.25">
      <c r="A479" s="6">
        <v>467</v>
      </c>
      <c r="B479" s="495">
        <v>467</v>
      </c>
      <c r="C479" s="495" t="s">
        <v>6</v>
      </c>
      <c r="D479" s="496" t="s">
        <v>26</v>
      </c>
      <c r="E479" s="626">
        <v>20319490</v>
      </c>
      <c r="F479" s="627" t="s">
        <v>735</v>
      </c>
      <c r="G479" s="624" t="s">
        <v>52</v>
      </c>
      <c r="H479" s="9">
        <f>VLOOKUP($E479,'ALL-GTK-SD-SMP-SMA-SMK-SLB'!$F$14:$CG$713,'ALL-GTK-SD-SMP-SMA-SMK-SLB'!I$7,FALSE)</f>
        <v>0</v>
      </c>
      <c r="I479" s="9">
        <f>VLOOKUP($E479,'ALL-GTK-SD-SMP-SMA-SMK-SLB'!$F$14:$CG$713,'ALL-GTK-SD-SMP-SMA-SMK-SLB'!J$7,FALSE)</f>
        <v>0</v>
      </c>
      <c r="J479" s="9">
        <f>VLOOKUP($E479,'ALL-GTK-SD-SMP-SMA-SMK-SLB'!$F$14:$CG$713,'ALL-GTK-SD-SMP-SMA-SMK-SLB'!K$7,FALSE)</f>
        <v>0</v>
      </c>
      <c r="K479" s="9">
        <f>VLOOKUP($E479,'ALL-GTK-SD-SMP-SMA-SMK-SLB'!$F$14:$CG$713,'ALL-GTK-SD-SMP-SMA-SMK-SLB'!L$7,FALSE)</f>
        <v>0</v>
      </c>
      <c r="L479" s="9">
        <f>VLOOKUP($E479,'ALL-GTK-SD-SMP-SMA-SMK-SLB'!$F$14:$CG$713,'ALL-GTK-SD-SMP-SMA-SMK-SLB'!M$7,FALSE)</f>
        <v>1</v>
      </c>
      <c r="M479" s="9">
        <f>VLOOKUP($E479,'ALL-GTK-SD-SMP-SMA-SMK-SLB'!$F$14:$CG$713,'ALL-GTK-SD-SMP-SMA-SMK-SLB'!N$7,FALSE)</f>
        <v>1</v>
      </c>
      <c r="N479" s="9">
        <f>VLOOKUP($E479,'ALL-GTK-SD-SMP-SMA-SMK-SLB'!$F$14:$CG$713,'ALL-GTK-SD-SMP-SMA-SMK-SLB'!O$7,FALSE)</f>
        <v>2</v>
      </c>
      <c r="O479" s="9">
        <f>VLOOKUP($E479,'ALL-GTK-SD-SMP-SMA-SMK-SLB'!$F$14:$CG$713,'ALL-GTK-SD-SMP-SMA-SMK-SLB'!P$7,FALSE)</f>
        <v>2</v>
      </c>
      <c r="P479" s="299">
        <f t="shared" si="258"/>
        <v>3</v>
      </c>
      <c r="Q479" s="299">
        <f t="shared" si="259"/>
        <v>3</v>
      </c>
      <c r="R479" s="300">
        <f t="shared" si="260"/>
        <v>6</v>
      </c>
      <c r="S479" s="9">
        <f>VLOOKUP($E479,'ALL-GTK-SD-SMP-SMA-SMK-SLB'!$F$14:$CG$713,'ALL-GTK-SD-SMP-SMA-SMK-SLB'!T$7,FALSE)</f>
        <v>0</v>
      </c>
      <c r="T479" s="9">
        <f>VLOOKUP($E479,'ALL-GTK-SD-SMP-SMA-SMK-SLB'!$F$14:$CG$713,'ALL-GTK-SD-SMP-SMA-SMK-SLB'!U$7,FALSE)</f>
        <v>0</v>
      </c>
      <c r="U479" s="9">
        <f>VLOOKUP($E479,'ALL-GTK-SD-SMP-SMA-SMK-SLB'!$F$14:$CG$713,'ALL-GTK-SD-SMP-SMA-SMK-SLB'!V$7,FALSE)</f>
        <v>2</v>
      </c>
      <c r="V479" s="9">
        <f>VLOOKUP($E479,'ALL-GTK-SD-SMP-SMA-SMK-SLB'!$F$14:$CG$713,'ALL-GTK-SD-SMP-SMA-SMK-SLB'!W$7,FALSE)</f>
        <v>0</v>
      </c>
      <c r="W479" s="9">
        <f>VLOOKUP($E479,'ALL-GTK-SD-SMP-SMA-SMK-SLB'!$F$14:$CG$713,'ALL-GTK-SD-SMP-SMA-SMK-SLB'!X$7,FALSE)</f>
        <v>0</v>
      </c>
      <c r="X479" s="9">
        <f>VLOOKUP($E479,'ALL-GTK-SD-SMP-SMA-SMK-SLB'!$F$14:$CG$713,'ALL-GTK-SD-SMP-SMA-SMK-SLB'!Y$7,FALSE)</f>
        <v>1</v>
      </c>
      <c r="Y479" s="299">
        <f t="shared" si="261"/>
        <v>2</v>
      </c>
      <c r="Z479" s="299">
        <f t="shared" si="262"/>
        <v>1</v>
      </c>
      <c r="AA479" s="10">
        <f t="shared" si="263"/>
        <v>3</v>
      </c>
      <c r="AB479" s="44">
        <f t="shared" si="264"/>
        <v>5</v>
      </c>
      <c r="AC479" s="44">
        <f t="shared" si="265"/>
        <v>4</v>
      </c>
      <c r="AD479" s="11">
        <f t="shared" si="266"/>
        <v>9</v>
      </c>
      <c r="AE479" s="9">
        <f>VLOOKUP($E479,'ALL-GTK-SD-SMP-SMA-SMK-SLB'!$F$14:$CG$713,'ALL-GTK-SD-SMP-SMA-SMK-SLB'!AF$7,FALSE)</f>
        <v>3</v>
      </c>
      <c r="AF479" s="9">
        <f>VLOOKUP($E479,'ALL-GTK-SD-SMP-SMA-SMK-SLB'!$F$14:$CG$713,'ALL-GTK-SD-SMP-SMA-SMK-SLB'!AG$7,FALSE)</f>
        <v>1</v>
      </c>
      <c r="AG479" s="10">
        <f t="shared" si="267"/>
        <v>4</v>
      </c>
      <c r="AH479" s="9">
        <f>VLOOKUP($E479,'ALL-GTK-SD-SMP-SMA-SMK-SLB'!$F$14:$CG$713,'ALL-GTK-SD-SMP-SMA-SMK-SLB'!AI$7,FALSE)</f>
        <v>2</v>
      </c>
      <c r="AI479" s="9">
        <f>VLOOKUP($E479,'ALL-GTK-SD-SMP-SMA-SMK-SLB'!$F$14:$CG$713,'ALL-GTK-SD-SMP-SMA-SMK-SLB'!AJ$7,FALSE)</f>
        <v>3</v>
      </c>
      <c r="AJ479" s="10">
        <f t="shared" si="268"/>
        <v>5</v>
      </c>
      <c r="AK479" s="44">
        <f t="shared" si="269"/>
        <v>5</v>
      </c>
      <c r="AL479" s="44">
        <f t="shared" si="270"/>
        <v>4</v>
      </c>
      <c r="AM479" s="11">
        <f t="shared" si="271"/>
        <v>9</v>
      </c>
      <c r="AN479" s="299">
        <f>VLOOKUP($E479,'ALL-GTK-SD-SMP-SMA-SMK-SLB'!$F$14:$CG$713,'ALL-GTK-SD-SMP-SMA-SMK-SLB'!AO$7,FALSE)</f>
        <v>0</v>
      </c>
      <c r="AO479" s="299">
        <f>VLOOKUP($E479,'ALL-GTK-SD-SMP-SMA-SMK-SLB'!$F$14:$CG$713,'ALL-GTK-SD-SMP-SMA-SMK-SLB'!AP$7,FALSE)</f>
        <v>0</v>
      </c>
      <c r="AP479" s="9">
        <f>VLOOKUP($E479,'ALL-GTK-SD-SMP-SMA-SMK-SLB'!$F$14:$CG$713,'ALL-GTK-SD-SMP-SMA-SMK-SLB'!AQ$7,FALSE)</f>
        <v>0</v>
      </c>
      <c r="AQ479" s="9">
        <f>VLOOKUP($E479,'ALL-GTK-SD-SMP-SMA-SMK-SLB'!$F$14:$CG$713,'ALL-GTK-SD-SMP-SMA-SMK-SLB'!AR$7,FALSE)</f>
        <v>0</v>
      </c>
      <c r="AR479" s="9">
        <f>VLOOKUP($E479,'ALL-GTK-SD-SMP-SMA-SMK-SLB'!$F$14:$CG$713,'ALL-GTK-SD-SMP-SMA-SMK-SLB'!AS$7,FALSE)</f>
        <v>0</v>
      </c>
      <c r="AS479" s="9">
        <f>VLOOKUP($E479,'ALL-GTK-SD-SMP-SMA-SMK-SLB'!$F$14:$CG$713,'ALL-GTK-SD-SMP-SMA-SMK-SLB'!AT$7,FALSE)</f>
        <v>0</v>
      </c>
      <c r="AT479" s="9">
        <f>VLOOKUP($E479,'ALL-GTK-SD-SMP-SMA-SMK-SLB'!$F$14:$CG$713,'ALL-GTK-SD-SMP-SMA-SMK-SLB'!AU$7,FALSE)</f>
        <v>0</v>
      </c>
      <c r="AU479" s="9">
        <f>VLOOKUP($E479,'ALL-GTK-SD-SMP-SMA-SMK-SLB'!$F$14:$CG$713,'ALL-GTK-SD-SMP-SMA-SMK-SLB'!AV$7,FALSE)</f>
        <v>0</v>
      </c>
      <c r="AV479" s="9">
        <f>VLOOKUP($E479,'ALL-GTK-SD-SMP-SMA-SMK-SLB'!$F$14:$CG$713,'ALL-GTK-SD-SMP-SMA-SMK-SLB'!AW$7,FALSE)</f>
        <v>0</v>
      </c>
      <c r="AW479" s="9">
        <f>VLOOKUP($E479,'ALL-GTK-SD-SMP-SMA-SMK-SLB'!$F$14:$CG$713,'ALL-GTK-SD-SMP-SMA-SMK-SLB'!AX$7,FALSE)</f>
        <v>0</v>
      </c>
      <c r="AX479" s="9">
        <f>VLOOKUP($E479,'ALL-GTK-SD-SMP-SMA-SMK-SLB'!$F$14:$CG$713,'ALL-GTK-SD-SMP-SMA-SMK-SLB'!AY$7,FALSE)</f>
        <v>5</v>
      </c>
      <c r="AY479" s="9">
        <f>VLOOKUP($E479,'ALL-GTK-SD-SMP-SMA-SMK-SLB'!$F$14:$CG$713,'ALL-GTK-SD-SMP-SMA-SMK-SLB'!AZ$7,FALSE)</f>
        <v>4</v>
      </c>
      <c r="AZ479" s="9">
        <f>VLOOKUP($E479,'ALL-GTK-SD-SMP-SMA-SMK-SLB'!$F$14:$CG$713,'ALL-GTK-SD-SMP-SMA-SMK-SLB'!BA$7,FALSE)</f>
        <v>0</v>
      </c>
      <c r="BA479" s="9">
        <f>VLOOKUP($E479,'ALL-GTK-SD-SMP-SMA-SMK-SLB'!$F$14:$CG$713,'ALL-GTK-SD-SMP-SMA-SMK-SLB'!BB$7,FALSE)</f>
        <v>0</v>
      </c>
      <c r="BB479" s="9">
        <f>VLOOKUP($E479,'ALL-GTK-SD-SMP-SMA-SMK-SLB'!$F$14:$CG$713,'ALL-GTK-SD-SMP-SMA-SMK-SLB'!BC$7,FALSE)</f>
        <v>0</v>
      </c>
      <c r="BC479" s="9">
        <f>VLOOKUP($E479,'ALL-GTK-SD-SMP-SMA-SMK-SLB'!$F$14:$CG$713,'ALL-GTK-SD-SMP-SMA-SMK-SLB'!BD$7,FALSE)</f>
        <v>0</v>
      </c>
      <c r="BD479" s="310">
        <f t="shared" si="272"/>
        <v>0</v>
      </c>
      <c r="BE479" s="310">
        <f t="shared" si="273"/>
        <v>0</v>
      </c>
      <c r="BF479" s="10">
        <f t="shared" si="274"/>
        <v>0</v>
      </c>
      <c r="BG479" s="311">
        <f t="shared" si="275"/>
        <v>5</v>
      </c>
      <c r="BH479" s="311">
        <f t="shared" si="276"/>
        <v>4</v>
      </c>
      <c r="BI479" s="10">
        <f t="shared" si="277"/>
        <v>9</v>
      </c>
      <c r="BJ479" s="44">
        <f t="shared" si="278"/>
        <v>5</v>
      </c>
      <c r="BK479" s="44">
        <f t="shared" si="279"/>
        <v>4</v>
      </c>
      <c r="BL479" s="11">
        <f t="shared" si="280"/>
        <v>9</v>
      </c>
      <c r="BM479" s="9">
        <f>VLOOKUP($E479,'ALL-GTK-SD-SMP-SMA-SMK-SLB'!$F$14:$CG$713,'ALL-GTK-SD-SMP-SMA-SMK-SLB'!BN$7,FALSE)</f>
        <v>0</v>
      </c>
      <c r="BN479" s="9">
        <f>VLOOKUP($E479,'ALL-GTK-SD-SMP-SMA-SMK-SLB'!$F$14:$CG$713,'ALL-GTK-SD-SMP-SMA-SMK-SLB'!BO$7,FALSE)</f>
        <v>0</v>
      </c>
      <c r="BO479" s="9">
        <f>VLOOKUP($E479,'ALL-GTK-SD-SMP-SMA-SMK-SLB'!$F$14:$CG$713,'ALL-GTK-SD-SMP-SMA-SMK-SLB'!BP$7,FALSE)</f>
        <v>0</v>
      </c>
      <c r="BP479" s="9">
        <f>VLOOKUP($E479,'ALL-GTK-SD-SMP-SMA-SMK-SLB'!$F$14:$CG$713,'ALL-GTK-SD-SMP-SMA-SMK-SLB'!BQ$7,FALSE)</f>
        <v>0</v>
      </c>
      <c r="BQ479" s="9">
        <f>VLOOKUP($E479,'ALL-GTK-SD-SMP-SMA-SMK-SLB'!$F$14:$CG$713,'ALL-GTK-SD-SMP-SMA-SMK-SLB'!BR$7,FALSE)</f>
        <v>0</v>
      </c>
      <c r="BR479" s="9">
        <f>VLOOKUP($E479,'ALL-GTK-SD-SMP-SMA-SMK-SLB'!$F$14:$CG$713,'ALL-GTK-SD-SMP-SMA-SMK-SLB'!BS$7,FALSE)</f>
        <v>0</v>
      </c>
      <c r="BS479" s="9">
        <f>VLOOKUP($E479,'ALL-GTK-SD-SMP-SMA-SMK-SLB'!$F$14:$CG$713,'ALL-GTK-SD-SMP-SMA-SMK-SLB'!BT$7,FALSE)</f>
        <v>0</v>
      </c>
      <c r="BT479" s="9">
        <f>VLOOKUP($E479,'ALL-GTK-SD-SMP-SMA-SMK-SLB'!$F$14:$CG$713,'ALL-GTK-SD-SMP-SMA-SMK-SLB'!BU$7,FALSE)</f>
        <v>0</v>
      </c>
      <c r="BU479" s="299">
        <f t="shared" si="281"/>
        <v>0</v>
      </c>
      <c r="BV479" s="299">
        <f t="shared" si="282"/>
        <v>0</v>
      </c>
      <c r="BW479" s="44">
        <f t="shared" si="283"/>
        <v>0</v>
      </c>
      <c r="BX479" s="44">
        <f t="shared" si="284"/>
        <v>0</v>
      </c>
      <c r="BY479" s="11">
        <f t="shared" si="285"/>
        <v>0</v>
      </c>
      <c r="BZ479" s="14">
        <f t="shared" si="286"/>
        <v>5</v>
      </c>
      <c r="CA479" s="14">
        <f t="shared" si="287"/>
        <v>4</v>
      </c>
      <c r="CB479" s="13">
        <f t="shared" si="288"/>
        <v>0</v>
      </c>
      <c r="CC479" s="13">
        <f t="shared" si="289"/>
        <v>0</v>
      </c>
      <c r="CD479" s="312">
        <f t="shared" si="290"/>
        <v>5</v>
      </c>
      <c r="CE479" s="312">
        <f t="shared" si="291"/>
        <v>4</v>
      </c>
      <c r="CF479" s="313">
        <f t="shared" si="292"/>
        <v>9</v>
      </c>
      <c r="CG479" s="302" t="str">
        <f t="shared" si="293"/>
        <v>OK</v>
      </c>
    </row>
    <row r="480" spans="1:85" ht="14.25" x14ac:dyDescent="0.25">
      <c r="A480" s="6">
        <v>468</v>
      </c>
      <c r="B480" s="495">
        <v>468</v>
      </c>
      <c r="C480" s="495" t="s">
        <v>6</v>
      </c>
      <c r="D480" s="496" t="s">
        <v>26</v>
      </c>
      <c r="E480" s="626">
        <v>20319502</v>
      </c>
      <c r="F480" s="627" t="s">
        <v>736</v>
      </c>
      <c r="G480" s="624" t="s">
        <v>52</v>
      </c>
      <c r="H480" s="9">
        <f>VLOOKUP($E480,'ALL-GTK-SD-SMP-SMA-SMK-SLB'!$F$14:$CG$713,'ALL-GTK-SD-SMP-SMA-SMK-SLB'!I$7,FALSE)</f>
        <v>0</v>
      </c>
      <c r="I480" s="9">
        <f>VLOOKUP($E480,'ALL-GTK-SD-SMP-SMA-SMK-SLB'!$F$14:$CG$713,'ALL-GTK-SD-SMP-SMA-SMK-SLB'!J$7,FALSE)</f>
        <v>1</v>
      </c>
      <c r="J480" s="9">
        <f>VLOOKUP($E480,'ALL-GTK-SD-SMP-SMA-SMK-SLB'!$F$14:$CG$713,'ALL-GTK-SD-SMP-SMA-SMK-SLB'!K$7,FALSE)</f>
        <v>0</v>
      </c>
      <c r="K480" s="9">
        <f>VLOOKUP($E480,'ALL-GTK-SD-SMP-SMA-SMK-SLB'!$F$14:$CG$713,'ALL-GTK-SD-SMP-SMA-SMK-SLB'!L$7,FALSE)</f>
        <v>0</v>
      </c>
      <c r="L480" s="9">
        <f>VLOOKUP($E480,'ALL-GTK-SD-SMP-SMA-SMK-SLB'!$F$14:$CG$713,'ALL-GTK-SD-SMP-SMA-SMK-SLB'!M$7,FALSE)</f>
        <v>0</v>
      </c>
      <c r="M480" s="9">
        <f>VLOOKUP($E480,'ALL-GTK-SD-SMP-SMA-SMK-SLB'!$F$14:$CG$713,'ALL-GTK-SD-SMP-SMA-SMK-SLB'!N$7,FALSE)</f>
        <v>0</v>
      </c>
      <c r="N480" s="9">
        <f>VLOOKUP($E480,'ALL-GTK-SD-SMP-SMA-SMK-SLB'!$F$14:$CG$713,'ALL-GTK-SD-SMP-SMA-SMK-SLB'!O$7,FALSE)</f>
        <v>2</v>
      </c>
      <c r="O480" s="9">
        <f>VLOOKUP($E480,'ALL-GTK-SD-SMP-SMA-SMK-SLB'!$F$14:$CG$713,'ALL-GTK-SD-SMP-SMA-SMK-SLB'!P$7,FALSE)</f>
        <v>2</v>
      </c>
      <c r="P480" s="299">
        <f t="shared" si="258"/>
        <v>2</v>
      </c>
      <c r="Q480" s="299">
        <f t="shared" si="259"/>
        <v>3</v>
      </c>
      <c r="R480" s="300">
        <f t="shared" si="260"/>
        <v>5</v>
      </c>
      <c r="S480" s="9">
        <f>VLOOKUP($E480,'ALL-GTK-SD-SMP-SMA-SMK-SLB'!$F$14:$CG$713,'ALL-GTK-SD-SMP-SMA-SMK-SLB'!T$7,FALSE)</f>
        <v>0</v>
      </c>
      <c r="T480" s="9">
        <f>VLOOKUP($E480,'ALL-GTK-SD-SMP-SMA-SMK-SLB'!$F$14:$CG$713,'ALL-GTK-SD-SMP-SMA-SMK-SLB'!U$7,FALSE)</f>
        <v>0</v>
      </c>
      <c r="U480" s="9">
        <f>VLOOKUP($E480,'ALL-GTK-SD-SMP-SMA-SMK-SLB'!$F$14:$CG$713,'ALL-GTK-SD-SMP-SMA-SMK-SLB'!V$7,FALSE)</f>
        <v>1</v>
      </c>
      <c r="V480" s="9">
        <f>VLOOKUP($E480,'ALL-GTK-SD-SMP-SMA-SMK-SLB'!$F$14:$CG$713,'ALL-GTK-SD-SMP-SMA-SMK-SLB'!W$7,FALSE)</f>
        <v>1</v>
      </c>
      <c r="W480" s="9">
        <f>VLOOKUP($E480,'ALL-GTK-SD-SMP-SMA-SMK-SLB'!$F$14:$CG$713,'ALL-GTK-SD-SMP-SMA-SMK-SLB'!X$7,FALSE)</f>
        <v>0</v>
      </c>
      <c r="X480" s="9">
        <f>VLOOKUP($E480,'ALL-GTK-SD-SMP-SMA-SMK-SLB'!$F$14:$CG$713,'ALL-GTK-SD-SMP-SMA-SMK-SLB'!Y$7,FALSE)</f>
        <v>3</v>
      </c>
      <c r="Y480" s="299">
        <f t="shared" si="261"/>
        <v>1</v>
      </c>
      <c r="Z480" s="299">
        <f t="shared" si="262"/>
        <v>4</v>
      </c>
      <c r="AA480" s="10">
        <f t="shared" si="263"/>
        <v>5</v>
      </c>
      <c r="AB480" s="44">
        <f t="shared" si="264"/>
        <v>3</v>
      </c>
      <c r="AC480" s="44">
        <f t="shared" si="265"/>
        <v>7</v>
      </c>
      <c r="AD480" s="11">
        <f t="shared" si="266"/>
        <v>10</v>
      </c>
      <c r="AE480" s="9">
        <f>VLOOKUP($E480,'ALL-GTK-SD-SMP-SMA-SMK-SLB'!$F$14:$CG$713,'ALL-GTK-SD-SMP-SMA-SMK-SLB'!AF$7,FALSE)</f>
        <v>1</v>
      </c>
      <c r="AF480" s="9">
        <f>VLOOKUP($E480,'ALL-GTK-SD-SMP-SMA-SMK-SLB'!$F$14:$CG$713,'ALL-GTK-SD-SMP-SMA-SMK-SLB'!AG$7,FALSE)</f>
        <v>5</v>
      </c>
      <c r="AG480" s="10">
        <f t="shared" si="267"/>
        <v>6</v>
      </c>
      <c r="AH480" s="9">
        <f>VLOOKUP($E480,'ALL-GTK-SD-SMP-SMA-SMK-SLB'!$F$14:$CG$713,'ALL-GTK-SD-SMP-SMA-SMK-SLB'!AI$7,FALSE)</f>
        <v>2</v>
      </c>
      <c r="AI480" s="9">
        <f>VLOOKUP($E480,'ALL-GTK-SD-SMP-SMA-SMK-SLB'!$F$14:$CG$713,'ALL-GTK-SD-SMP-SMA-SMK-SLB'!AJ$7,FALSE)</f>
        <v>2</v>
      </c>
      <c r="AJ480" s="10">
        <f t="shared" si="268"/>
        <v>4</v>
      </c>
      <c r="AK480" s="44">
        <f t="shared" si="269"/>
        <v>3</v>
      </c>
      <c r="AL480" s="44">
        <f t="shared" si="270"/>
        <v>7</v>
      </c>
      <c r="AM480" s="11">
        <f t="shared" si="271"/>
        <v>10</v>
      </c>
      <c r="AN480" s="299">
        <f>VLOOKUP($E480,'ALL-GTK-SD-SMP-SMA-SMK-SLB'!$F$14:$CG$713,'ALL-GTK-SD-SMP-SMA-SMK-SLB'!AO$7,FALSE)</f>
        <v>0</v>
      </c>
      <c r="AO480" s="299">
        <f>VLOOKUP($E480,'ALL-GTK-SD-SMP-SMA-SMK-SLB'!$F$14:$CG$713,'ALL-GTK-SD-SMP-SMA-SMK-SLB'!AP$7,FALSE)</f>
        <v>1</v>
      </c>
      <c r="AP480" s="9">
        <f>VLOOKUP($E480,'ALL-GTK-SD-SMP-SMA-SMK-SLB'!$F$14:$CG$713,'ALL-GTK-SD-SMP-SMA-SMK-SLB'!AQ$7,FALSE)</f>
        <v>0</v>
      </c>
      <c r="AQ480" s="9">
        <f>VLOOKUP($E480,'ALL-GTK-SD-SMP-SMA-SMK-SLB'!$F$14:$CG$713,'ALL-GTK-SD-SMP-SMA-SMK-SLB'!AR$7,FALSE)</f>
        <v>0</v>
      </c>
      <c r="AR480" s="9">
        <f>VLOOKUP($E480,'ALL-GTK-SD-SMP-SMA-SMK-SLB'!$F$14:$CG$713,'ALL-GTK-SD-SMP-SMA-SMK-SLB'!AS$7,FALSE)</f>
        <v>0</v>
      </c>
      <c r="AS480" s="9">
        <f>VLOOKUP($E480,'ALL-GTK-SD-SMP-SMA-SMK-SLB'!$F$14:$CG$713,'ALL-GTK-SD-SMP-SMA-SMK-SLB'!AT$7,FALSE)</f>
        <v>0</v>
      </c>
      <c r="AT480" s="9">
        <f>VLOOKUP($E480,'ALL-GTK-SD-SMP-SMA-SMK-SLB'!$F$14:$CG$713,'ALL-GTK-SD-SMP-SMA-SMK-SLB'!AU$7,FALSE)</f>
        <v>0</v>
      </c>
      <c r="AU480" s="9">
        <f>VLOOKUP($E480,'ALL-GTK-SD-SMP-SMA-SMK-SLB'!$F$14:$CG$713,'ALL-GTK-SD-SMP-SMA-SMK-SLB'!AV$7,FALSE)</f>
        <v>0</v>
      </c>
      <c r="AV480" s="9">
        <f>VLOOKUP($E480,'ALL-GTK-SD-SMP-SMA-SMK-SLB'!$F$14:$CG$713,'ALL-GTK-SD-SMP-SMA-SMK-SLB'!AW$7,FALSE)</f>
        <v>0</v>
      </c>
      <c r="AW480" s="9">
        <f>VLOOKUP($E480,'ALL-GTK-SD-SMP-SMA-SMK-SLB'!$F$14:$CG$713,'ALL-GTK-SD-SMP-SMA-SMK-SLB'!AX$7,FALSE)</f>
        <v>0</v>
      </c>
      <c r="AX480" s="9">
        <f>VLOOKUP($E480,'ALL-GTK-SD-SMP-SMA-SMK-SLB'!$F$14:$CG$713,'ALL-GTK-SD-SMP-SMA-SMK-SLB'!AY$7,FALSE)</f>
        <v>3</v>
      </c>
      <c r="AY480" s="9">
        <f>VLOOKUP($E480,'ALL-GTK-SD-SMP-SMA-SMK-SLB'!$F$14:$CG$713,'ALL-GTK-SD-SMP-SMA-SMK-SLB'!AZ$7,FALSE)</f>
        <v>6</v>
      </c>
      <c r="AZ480" s="9">
        <f>VLOOKUP($E480,'ALL-GTK-SD-SMP-SMA-SMK-SLB'!$F$14:$CG$713,'ALL-GTK-SD-SMP-SMA-SMK-SLB'!BA$7,FALSE)</f>
        <v>0</v>
      </c>
      <c r="BA480" s="9">
        <f>VLOOKUP($E480,'ALL-GTK-SD-SMP-SMA-SMK-SLB'!$F$14:$CG$713,'ALL-GTK-SD-SMP-SMA-SMK-SLB'!BB$7,FALSE)</f>
        <v>0</v>
      </c>
      <c r="BB480" s="9">
        <f>VLOOKUP($E480,'ALL-GTK-SD-SMP-SMA-SMK-SLB'!$F$14:$CG$713,'ALL-GTK-SD-SMP-SMA-SMK-SLB'!BC$7,FALSE)</f>
        <v>0</v>
      </c>
      <c r="BC480" s="9">
        <f>VLOOKUP($E480,'ALL-GTK-SD-SMP-SMA-SMK-SLB'!$F$14:$CG$713,'ALL-GTK-SD-SMP-SMA-SMK-SLB'!BD$7,FALSE)</f>
        <v>0</v>
      </c>
      <c r="BD480" s="310">
        <f t="shared" si="272"/>
        <v>0</v>
      </c>
      <c r="BE480" s="310">
        <f t="shared" si="273"/>
        <v>1</v>
      </c>
      <c r="BF480" s="10">
        <f t="shared" si="274"/>
        <v>1</v>
      </c>
      <c r="BG480" s="311">
        <f t="shared" si="275"/>
        <v>3</v>
      </c>
      <c r="BH480" s="311">
        <f t="shared" si="276"/>
        <v>6</v>
      </c>
      <c r="BI480" s="10">
        <f t="shared" si="277"/>
        <v>9</v>
      </c>
      <c r="BJ480" s="44">
        <f t="shared" si="278"/>
        <v>3</v>
      </c>
      <c r="BK480" s="44">
        <f t="shared" si="279"/>
        <v>7</v>
      </c>
      <c r="BL480" s="11">
        <f t="shared" si="280"/>
        <v>10</v>
      </c>
      <c r="BM480" s="9">
        <f>VLOOKUP($E480,'ALL-GTK-SD-SMP-SMA-SMK-SLB'!$F$14:$CG$713,'ALL-GTK-SD-SMP-SMA-SMK-SLB'!BN$7,FALSE)</f>
        <v>0</v>
      </c>
      <c r="BN480" s="9">
        <f>VLOOKUP($E480,'ALL-GTK-SD-SMP-SMA-SMK-SLB'!$F$14:$CG$713,'ALL-GTK-SD-SMP-SMA-SMK-SLB'!BO$7,FALSE)</f>
        <v>0</v>
      </c>
      <c r="BO480" s="9">
        <f>VLOOKUP($E480,'ALL-GTK-SD-SMP-SMA-SMK-SLB'!$F$14:$CG$713,'ALL-GTK-SD-SMP-SMA-SMK-SLB'!BP$7,FALSE)</f>
        <v>0</v>
      </c>
      <c r="BP480" s="9">
        <f>VLOOKUP($E480,'ALL-GTK-SD-SMP-SMA-SMK-SLB'!$F$14:$CG$713,'ALL-GTK-SD-SMP-SMA-SMK-SLB'!BQ$7,FALSE)</f>
        <v>0</v>
      </c>
      <c r="BQ480" s="9">
        <f>VLOOKUP($E480,'ALL-GTK-SD-SMP-SMA-SMK-SLB'!$F$14:$CG$713,'ALL-GTK-SD-SMP-SMA-SMK-SLB'!BR$7,FALSE)</f>
        <v>0</v>
      </c>
      <c r="BR480" s="9">
        <f>VLOOKUP($E480,'ALL-GTK-SD-SMP-SMA-SMK-SLB'!$F$14:$CG$713,'ALL-GTK-SD-SMP-SMA-SMK-SLB'!BS$7,FALSE)</f>
        <v>0</v>
      </c>
      <c r="BS480" s="9">
        <f>VLOOKUP($E480,'ALL-GTK-SD-SMP-SMA-SMK-SLB'!$F$14:$CG$713,'ALL-GTK-SD-SMP-SMA-SMK-SLB'!BT$7,FALSE)</f>
        <v>1</v>
      </c>
      <c r="BT480" s="9">
        <f>VLOOKUP($E480,'ALL-GTK-SD-SMP-SMA-SMK-SLB'!$F$14:$CG$713,'ALL-GTK-SD-SMP-SMA-SMK-SLB'!BU$7,FALSE)</f>
        <v>0</v>
      </c>
      <c r="BU480" s="299">
        <f t="shared" si="281"/>
        <v>1</v>
      </c>
      <c r="BV480" s="299">
        <f t="shared" si="282"/>
        <v>0</v>
      </c>
      <c r="BW480" s="44">
        <f t="shared" si="283"/>
        <v>1</v>
      </c>
      <c r="BX480" s="44">
        <f t="shared" si="284"/>
        <v>0</v>
      </c>
      <c r="BY480" s="11">
        <f t="shared" si="285"/>
        <v>1</v>
      </c>
      <c r="BZ480" s="14">
        <f t="shared" si="286"/>
        <v>3</v>
      </c>
      <c r="CA480" s="14">
        <f t="shared" si="287"/>
        <v>7</v>
      </c>
      <c r="CB480" s="13">
        <f t="shared" si="288"/>
        <v>1</v>
      </c>
      <c r="CC480" s="13">
        <f t="shared" si="289"/>
        <v>0</v>
      </c>
      <c r="CD480" s="312">
        <f t="shared" si="290"/>
        <v>4</v>
      </c>
      <c r="CE480" s="312">
        <f t="shared" si="291"/>
        <v>7</v>
      </c>
      <c r="CF480" s="313">
        <f t="shared" si="292"/>
        <v>11</v>
      </c>
      <c r="CG480" s="302" t="str">
        <f t="shared" si="293"/>
        <v>OK</v>
      </c>
    </row>
    <row r="481" spans="1:85" ht="14.25" x14ac:dyDescent="0.25">
      <c r="A481" s="6">
        <v>469</v>
      </c>
      <c r="B481" s="495">
        <v>469</v>
      </c>
      <c r="C481" s="495" t="s">
        <v>6</v>
      </c>
      <c r="D481" s="496" t="s">
        <v>26</v>
      </c>
      <c r="E481" s="626">
        <v>20319313</v>
      </c>
      <c r="F481" s="627" t="s">
        <v>737</v>
      </c>
      <c r="G481" s="624" t="s">
        <v>52</v>
      </c>
      <c r="H481" s="9">
        <f>VLOOKUP($E481,'ALL-GTK-SD-SMP-SMA-SMK-SLB'!$F$14:$CG$713,'ALL-GTK-SD-SMP-SMA-SMK-SLB'!I$7,FALSE)</f>
        <v>0</v>
      </c>
      <c r="I481" s="9">
        <f>VLOOKUP($E481,'ALL-GTK-SD-SMP-SMA-SMK-SLB'!$F$14:$CG$713,'ALL-GTK-SD-SMP-SMA-SMK-SLB'!J$7,FALSE)</f>
        <v>1</v>
      </c>
      <c r="J481" s="9">
        <f>VLOOKUP($E481,'ALL-GTK-SD-SMP-SMA-SMK-SLB'!$F$14:$CG$713,'ALL-GTK-SD-SMP-SMA-SMK-SLB'!K$7,FALSE)</f>
        <v>0</v>
      </c>
      <c r="K481" s="9">
        <f>VLOOKUP($E481,'ALL-GTK-SD-SMP-SMA-SMK-SLB'!$F$14:$CG$713,'ALL-GTK-SD-SMP-SMA-SMK-SLB'!L$7,FALSE)</f>
        <v>0</v>
      </c>
      <c r="L481" s="9">
        <f>VLOOKUP($E481,'ALL-GTK-SD-SMP-SMA-SMK-SLB'!$F$14:$CG$713,'ALL-GTK-SD-SMP-SMA-SMK-SLB'!M$7,FALSE)</f>
        <v>0</v>
      </c>
      <c r="M481" s="9">
        <f>VLOOKUP($E481,'ALL-GTK-SD-SMP-SMA-SMK-SLB'!$F$14:$CG$713,'ALL-GTK-SD-SMP-SMA-SMK-SLB'!N$7,FALSE)</f>
        <v>1</v>
      </c>
      <c r="N481" s="9">
        <f>VLOOKUP($E481,'ALL-GTK-SD-SMP-SMA-SMK-SLB'!$F$14:$CG$713,'ALL-GTK-SD-SMP-SMA-SMK-SLB'!O$7,FALSE)</f>
        <v>0</v>
      </c>
      <c r="O481" s="9">
        <f>VLOOKUP($E481,'ALL-GTK-SD-SMP-SMA-SMK-SLB'!$F$14:$CG$713,'ALL-GTK-SD-SMP-SMA-SMK-SLB'!P$7,FALSE)</f>
        <v>1</v>
      </c>
      <c r="P481" s="299">
        <f t="shared" si="258"/>
        <v>0</v>
      </c>
      <c r="Q481" s="299">
        <f t="shared" si="259"/>
        <v>3</v>
      </c>
      <c r="R481" s="300">
        <f t="shared" si="260"/>
        <v>3</v>
      </c>
      <c r="S481" s="9">
        <f>VLOOKUP($E481,'ALL-GTK-SD-SMP-SMA-SMK-SLB'!$F$14:$CG$713,'ALL-GTK-SD-SMP-SMA-SMK-SLB'!T$7,FALSE)</f>
        <v>0</v>
      </c>
      <c r="T481" s="9">
        <f>VLOOKUP($E481,'ALL-GTK-SD-SMP-SMA-SMK-SLB'!$F$14:$CG$713,'ALL-GTK-SD-SMP-SMA-SMK-SLB'!U$7,FALSE)</f>
        <v>0</v>
      </c>
      <c r="U481" s="9">
        <f>VLOOKUP($E481,'ALL-GTK-SD-SMP-SMA-SMK-SLB'!$F$14:$CG$713,'ALL-GTK-SD-SMP-SMA-SMK-SLB'!V$7,FALSE)</f>
        <v>3</v>
      </c>
      <c r="V481" s="9">
        <f>VLOOKUP($E481,'ALL-GTK-SD-SMP-SMA-SMK-SLB'!$F$14:$CG$713,'ALL-GTK-SD-SMP-SMA-SMK-SLB'!W$7,FALSE)</f>
        <v>2</v>
      </c>
      <c r="W481" s="9">
        <f>VLOOKUP($E481,'ALL-GTK-SD-SMP-SMA-SMK-SLB'!$F$14:$CG$713,'ALL-GTK-SD-SMP-SMA-SMK-SLB'!X$7,FALSE)</f>
        <v>0</v>
      </c>
      <c r="X481" s="9">
        <f>VLOOKUP($E481,'ALL-GTK-SD-SMP-SMA-SMK-SLB'!$F$14:$CG$713,'ALL-GTK-SD-SMP-SMA-SMK-SLB'!Y$7,FALSE)</f>
        <v>0</v>
      </c>
      <c r="Y481" s="299">
        <f t="shared" si="261"/>
        <v>3</v>
      </c>
      <c r="Z481" s="299">
        <f t="shared" si="262"/>
        <v>2</v>
      </c>
      <c r="AA481" s="10">
        <f t="shared" si="263"/>
        <v>5</v>
      </c>
      <c r="AB481" s="44">
        <f t="shared" si="264"/>
        <v>3</v>
      </c>
      <c r="AC481" s="44">
        <f t="shared" si="265"/>
        <v>5</v>
      </c>
      <c r="AD481" s="11">
        <f t="shared" si="266"/>
        <v>8</v>
      </c>
      <c r="AE481" s="9">
        <f>VLOOKUP($E481,'ALL-GTK-SD-SMP-SMA-SMK-SLB'!$F$14:$CG$713,'ALL-GTK-SD-SMP-SMA-SMK-SLB'!AF$7,FALSE)</f>
        <v>2</v>
      </c>
      <c r="AF481" s="9">
        <f>VLOOKUP($E481,'ALL-GTK-SD-SMP-SMA-SMK-SLB'!$F$14:$CG$713,'ALL-GTK-SD-SMP-SMA-SMK-SLB'!AG$7,FALSE)</f>
        <v>4</v>
      </c>
      <c r="AG481" s="10">
        <f t="shared" si="267"/>
        <v>6</v>
      </c>
      <c r="AH481" s="9">
        <f>VLOOKUP($E481,'ALL-GTK-SD-SMP-SMA-SMK-SLB'!$F$14:$CG$713,'ALL-GTK-SD-SMP-SMA-SMK-SLB'!AI$7,FALSE)</f>
        <v>1</v>
      </c>
      <c r="AI481" s="9">
        <f>VLOOKUP($E481,'ALL-GTK-SD-SMP-SMA-SMK-SLB'!$F$14:$CG$713,'ALL-GTK-SD-SMP-SMA-SMK-SLB'!AJ$7,FALSE)</f>
        <v>1</v>
      </c>
      <c r="AJ481" s="10">
        <f t="shared" si="268"/>
        <v>2</v>
      </c>
      <c r="AK481" s="44">
        <f t="shared" si="269"/>
        <v>3</v>
      </c>
      <c r="AL481" s="44">
        <f t="shared" si="270"/>
        <v>5</v>
      </c>
      <c r="AM481" s="11">
        <f t="shared" si="271"/>
        <v>8</v>
      </c>
      <c r="AN481" s="299">
        <f>VLOOKUP($E481,'ALL-GTK-SD-SMP-SMA-SMK-SLB'!$F$14:$CG$713,'ALL-GTK-SD-SMP-SMA-SMK-SLB'!AO$7,FALSE)</f>
        <v>1</v>
      </c>
      <c r="AO481" s="299">
        <f>VLOOKUP($E481,'ALL-GTK-SD-SMP-SMA-SMK-SLB'!$F$14:$CG$713,'ALL-GTK-SD-SMP-SMA-SMK-SLB'!AP$7,FALSE)</f>
        <v>0</v>
      </c>
      <c r="AP481" s="9">
        <f>VLOOKUP($E481,'ALL-GTK-SD-SMP-SMA-SMK-SLB'!$F$14:$CG$713,'ALL-GTK-SD-SMP-SMA-SMK-SLB'!AQ$7,FALSE)</f>
        <v>0</v>
      </c>
      <c r="AQ481" s="9">
        <f>VLOOKUP($E481,'ALL-GTK-SD-SMP-SMA-SMK-SLB'!$F$14:$CG$713,'ALL-GTK-SD-SMP-SMA-SMK-SLB'!AR$7,FALSE)</f>
        <v>0</v>
      </c>
      <c r="AR481" s="9">
        <f>VLOOKUP($E481,'ALL-GTK-SD-SMP-SMA-SMK-SLB'!$F$14:$CG$713,'ALL-GTK-SD-SMP-SMA-SMK-SLB'!AS$7,FALSE)</f>
        <v>0</v>
      </c>
      <c r="AS481" s="9">
        <f>VLOOKUP($E481,'ALL-GTK-SD-SMP-SMA-SMK-SLB'!$F$14:$CG$713,'ALL-GTK-SD-SMP-SMA-SMK-SLB'!AT$7,FALSE)</f>
        <v>0</v>
      </c>
      <c r="AT481" s="9">
        <f>VLOOKUP($E481,'ALL-GTK-SD-SMP-SMA-SMK-SLB'!$F$14:$CG$713,'ALL-GTK-SD-SMP-SMA-SMK-SLB'!AU$7,FALSE)</f>
        <v>0</v>
      </c>
      <c r="AU481" s="9">
        <f>VLOOKUP($E481,'ALL-GTK-SD-SMP-SMA-SMK-SLB'!$F$14:$CG$713,'ALL-GTK-SD-SMP-SMA-SMK-SLB'!AV$7,FALSE)</f>
        <v>0</v>
      </c>
      <c r="AV481" s="9">
        <f>VLOOKUP($E481,'ALL-GTK-SD-SMP-SMA-SMK-SLB'!$F$14:$CG$713,'ALL-GTK-SD-SMP-SMA-SMK-SLB'!AW$7,FALSE)</f>
        <v>0</v>
      </c>
      <c r="AW481" s="9">
        <f>VLOOKUP($E481,'ALL-GTK-SD-SMP-SMA-SMK-SLB'!$F$14:$CG$713,'ALL-GTK-SD-SMP-SMA-SMK-SLB'!AX$7,FALSE)</f>
        <v>0</v>
      </c>
      <c r="AX481" s="9">
        <f>VLOOKUP($E481,'ALL-GTK-SD-SMP-SMA-SMK-SLB'!$F$14:$CG$713,'ALL-GTK-SD-SMP-SMA-SMK-SLB'!AY$7,FALSE)</f>
        <v>2</v>
      </c>
      <c r="AY481" s="9">
        <f>VLOOKUP($E481,'ALL-GTK-SD-SMP-SMA-SMK-SLB'!$F$14:$CG$713,'ALL-GTK-SD-SMP-SMA-SMK-SLB'!AZ$7,FALSE)</f>
        <v>5</v>
      </c>
      <c r="AZ481" s="9">
        <f>VLOOKUP($E481,'ALL-GTK-SD-SMP-SMA-SMK-SLB'!$F$14:$CG$713,'ALL-GTK-SD-SMP-SMA-SMK-SLB'!BA$7,FALSE)</f>
        <v>0</v>
      </c>
      <c r="BA481" s="9">
        <f>VLOOKUP($E481,'ALL-GTK-SD-SMP-SMA-SMK-SLB'!$F$14:$CG$713,'ALL-GTK-SD-SMP-SMA-SMK-SLB'!BB$7,FALSE)</f>
        <v>0</v>
      </c>
      <c r="BB481" s="9">
        <f>VLOOKUP($E481,'ALL-GTK-SD-SMP-SMA-SMK-SLB'!$F$14:$CG$713,'ALL-GTK-SD-SMP-SMA-SMK-SLB'!BC$7,FALSE)</f>
        <v>0</v>
      </c>
      <c r="BC481" s="9">
        <f>VLOOKUP($E481,'ALL-GTK-SD-SMP-SMA-SMK-SLB'!$F$14:$CG$713,'ALL-GTK-SD-SMP-SMA-SMK-SLB'!BD$7,FALSE)</f>
        <v>0</v>
      </c>
      <c r="BD481" s="310">
        <f t="shared" si="272"/>
        <v>1</v>
      </c>
      <c r="BE481" s="310">
        <f t="shared" si="273"/>
        <v>0</v>
      </c>
      <c r="BF481" s="10">
        <f t="shared" si="274"/>
        <v>1</v>
      </c>
      <c r="BG481" s="311">
        <f t="shared" si="275"/>
        <v>2</v>
      </c>
      <c r="BH481" s="311">
        <f t="shared" si="276"/>
        <v>5</v>
      </c>
      <c r="BI481" s="10">
        <f t="shared" si="277"/>
        <v>7</v>
      </c>
      <c r="BJ481" s="44">
        <f t="shared" si="278"/>
        <v>3</v>
      </c>
      <c r="BK481" s="44">
        <f t="shared" si="279"/>
        <v>5</v>
      </c>
      <c r="BL481" s="11">
        <f t="shared" si="280"/>
        <v>8</v>
      </c>
      <c r="BM481" s="9">
        <f>VLOOKUP($E481,'ALL-GTK-SD-SMP-SMA-SMK-SLB'!$F$14:$CG$713,'ALL-GTK-SD-SMP-SMA-SMK-SLB'!BN$7,FALSE)</f>
        <v>0</v>
      </c>
      <c r="BN481" s="9">
        <f>VLOOKUP($E481,'ALL-GTK-SD-SMP-SMA-SMK-SLB'!$F$14:$CG$713,'ALL-GTK-SD-SMP-SMA-SMK-SLB'!BO$7,FALSE)</f>
        <v>0</v>
      </c>
      <c r="BO481" s="9">
        <f>VLOOKUP($E481,'ALL-GTK-SD-SMP-SMA-SMK-SLB'!$F$14:$CG$713,'ALL-GTK-SD-SMP-SMA-SMK-SLB'!BP$7,FALSE)</f>
        <v>0</v>
      </c>
      <c r="BP481" s="9">
        <f>VLOOKUP($E481,'ALL-GTK-SD-SMP-SMA-SMK-SLB'!$F$14:$CG$713,'ALL-GTK-SD-SMP-SMA-SMK-SLB'!BQ$7,FALSE)</f>
        <v>0</v>
      </c>
      <c r="BQ481" s="9">
        <f>VLOOKUP($E481,'ALL-GTK-SD-SMP-SMA-SMK-SLB'!$F$14:$CG$713,'ALL-GTK-SD-SMP-SMA-SMK-SLB'!BR$7,FALSE)</f>
        <v>0</v>
      </c>
      <c r="BR481" s="9">
        <f>VLOOKUP($E481,'ALL-GTK-SD-SMP-SMA-SMK-SLB'!$F$14:$CG$713,'ALL-GTK-SD-SMP-SMA-SMK-SLB'!BS$7,FALSE)</f>
        <v>0</v>
      </c>
      <c r="BS481" s="9">
        <f>VLOOKUP($E481,'ALL-GTK-SD-SMP-SMA-SMK-SLB'!$F$14:$CG$713,'ALL-GTK-SD-SMP-SMA-SMK-SLB'!BT$7,FALSE)</f>
        <v>0</v>
      </c>
      <c r="BT481" s="9">
        <f>VLOOKUP($E481,'ALL-GTK-SD-SMP-SMA-SMK-SLB'!$F$14:$CG$713,'ALL-GTK-SD-SMP-SMA-SMK-SLB'!BU$7,FALSE)</f>
        <v>0</v>
      </c>
      <c r="BU481" s="299">
        <f t="shared" si="281"/>
        <v>0</v>
      </c>
      <c r="BV481" s="299">
        <f t="shared" si="282"/>
        <v>0</v>
      </c>
      <c r="BW481" s="44">
        <f t="shared" si="283"/>
        <v>0</v>
      </c>
      <c r="BX481" s="44">
        <f t="shared" si="284"/>
        <v>0</v>
      </c>
      <c r="BY481" s="11">
        <f t="shared" si="285"/>
        <v>0</v>
      </c>
      <c r="BZ481" s="14">
        <f t="shared" si="286"/>
        <v>3</v>
      </c>
      <c r="CA481" s="14">
        <f t="shared" si="287"/>
        <v>5</v>
      </c>
      <c r="CB481" s="13">
        <f t="shared" si="288"/>
        <v>0</v>
      </c>
      <c r="CC481" s="13">
        <f t="shared" si="289"/>
        <v>0</v>
      </c>
      <c r="CD481" s="312">
        <f t="shared" si="290"/>
        <v>3</v>
      </c>
      <c r="CE481" s="312">
        <f t="shared" si="291"/>
        <v>5</v>
      </c>
      <c r="CF481" s="313">
        <f t="shared" si="292"/>
        <v>8</v>
      </c>
      <c r="CG481" s="302" t="str">
        <f t="shared" si="293"/>
        <v>OK</v>
      </c>
    </row>
    <row r="482" spans="1:85" ht="14.25" x14ac:dyDescent="0.25">
      <c r="A482" s="6">
        <v>470</v>
      </c>
      <c r="B482" s="495">
        <v>470</v>
      </c>
      <c r="C482" s="495" t="s">
        <v>6</v>
      </c>
      <c r="D482" s="496" t="s">
        <v>25</v>
      </c>
      <c r="E482" s="626">
        <v>20340676</v>
      </c>
      <c r="F482" s="627" t="s">
        <v>738</v>
      </c>
      <c r="G482" s="624" t="s">
        <v>53</v>
      </c>
      <c r="H482" s="9">
        <f>VLOOKUP($E482,'ALL-GTK-SD-SMP-SMA-SMK-SLB'!$F$14:$CG$713,'ALL-GTK-SD-SMP-SMA-SMK-SLB'!I$7,FALSE)</f>
        <v>0</v>
      </c>
      <c r="I482" s="9">
        <f>VLOOKUP($E482,'ALL-GTK-SD-SMP-SMA-SMK-SLB'!$F$14:$CG$713,'ALL-GTK-SD-SMP-SMA-SMK-SLB'!J$7,FALSE)</f>
        <v>0</v>
      </c>
      <c r="J482" s="9">
        <f>VLOOKUP($E482,'ALL-GTK-SD-SMP-SMA-SMK-SLB'!$F$14:$CG$713,'ALL-GTK-SD-SMP-SMA-SMK-SLB'!K$7,FALSE)</f>
        <v>0</v>
      </c>
      <c r="K482" s="9">
        <f>VLOOKUP($E482,'ALL-GTK-SD-SMP-SMA-SMK-SLB'!$F$14:$CG$713,'ALL-GTK-SD-SMP-SMA-SMK-SLB'!L$7,FALSE)</f>
        <v>0</v>
      </c>
      <c r="L482" s="9">
        <f>VLOOKUP($E482,'ALL-GTK-SD-SMP-SMA-SMK-SLB'!$F$14:$CG$713,'ALL-GTK-SD-SMP-SMA-SMK-SLB'!M$7,FALSE)</f>
        <v>0</v>
      </c>
      <c r="M482" s="9">
        <f>VLOOKUP($E482,'ALL-GTK-SD-SMP-SMA-SMK-SLB'!$F$14:$CG$713,'ALL-GTK-SD-SMP-SMA-SMK-SLB'!N$7,FALSE)</f>
        <v>0</v>
      </c>
      <c r="N482" s="9">
        <f>VLOOKUP($E482,'ALL-GTK-SD-SMP-SMA-SMK-SLB'!$F$14:$CG$713,'ALL-GTK-SD-SMP-SMA-SMK-SLB'!O$7,FALSE)</f>
        <v>0</v>
      </c>
      <c r="O482" s="9">
        <f>VLOOKUP($E482,'ALL-GTK-SD-SMP-SMA-SMK-SLB'!$F$14:$CG$713,'ALL-GTK-SD-SMP-SMA-SMK-SLB'!P$7,FALSE)</f>
        <v>0</v>
      </c>
      <c r="P482" s="299">
        <f t="shared" si="258"/>
        <v>0</v>
      </c>
      <c r="Q482" s="299">
        <f t="shared" si="259"/>
        <v>0</v>
      </c>
      <c r="R482" s="300">
        <f t="shared" si="260"/>
        <v>0</v>
      </c>
      <c r="S482" s="9">
        <f>VLOOKUP($E482,'ALL-GTK-SD-SMP-SMA-SMK-SLB'!$F$14:$CG$713,'ALL-GTK-SD-SMP-SMA-SMK-SLB'!T$7,FALSE)</f>
        <v>14</v>
      </c>
      <c r="T482" s="9">
        <f>VLOOKUP($E482,'ALL-GTK-SD-SMP-SMA-SMK-SLB'!$F$14:$CG$713,'ALL-GTK-SD-SMP-SMA-SMK-SLB'!U$7,FALSE)</f>
        <v>15</v>
      </c>
      <c r="U482" s="9">
        <f>VLOOKUP($E482,'ALL-GTK-SD-SMP-SMA-SMK-SLB'!$F$14:$CG$713,'ALL-GTK-SD-SMP-SMA-SMK-SLB'!V$7,FALSE)</f>
        <v>0</v>
      </c>
      <c r="V482" s="9">
        <f>VLOOKUP($E482,'ALL-GTK-SD-SMP-SMA-SMK-SLB'!$F$14:$CG$713,'ALL-GTK-SD-SMP-SMA-SMK-SLB'!W$7,FALSE)</f>
        <v>0</v>
      </c>
      <c r="W482" s="9">
        <f>VLOOKUP($E482,'ALL-GTK-SD-SMP-SMA-SMK-SLB'!$F$14:$CG$713,'ALL-GTK-SD-SMP-SMA-SMK-SLB'!X$7,FALSE)</f>
        <v>4</v>
      </c>
      <c r="X482" s="9">
        <f>VLOOKUP($E482,'ALL-GTK-SD-SMP-SMA-SMK-SLB'!$F$14:$CG$713,'ALL-GTK-SD-SMP-SMA-SMK-SLB'!Y$7,FALSE)</f>
        <v>8</v>
      </c>
      <c r="Y482" s="299">
        <f t="shared" si="261"/>
        <v>18</v>
      </c>
      <c r="Z482" s="299">
        <f t="shared" si="262"/>
        <v>23</v>
      </c>
      <c r="AA482" s="10">
        <f t="shared" si="263"/>
        <v>41</v>
      </c>
      <c r="AB482" s="44">
        <f t="shared" si="264"/>
        <v>18</v>
      </c>
      <c r="AC482" s="44">
        <f t="shared" si="265"/>
        <v>23</v>
      </c>
      <c r="AD482" s="11">
        <f t="shared" si="266"/>
        <v>41</v>
      </c>
      <c r="AE482" s="9">
        <f>VLOOKUP($E482,'ALL-GTK-SD-SMP-SMA-SMK-SLB'!$F$14:$CG$713,'ALL-GTK-SD-SMP-SMA-SMK-SLB'!AF$7,FALSE)</f>
        <v>17</v>
      </c>
      <c r="AF482" s="9">
        <f>VLOOKUP($E482,'ALL-GTK-SD-SMP-SMA-SMK-SLB'!$F$14:$CG$713,'ALL-GTK-SD-SMP-SMA-SMK-SLB'!AG$7,FALSE)</f>
        <v>19</v>
      </c>
      <c r="AG482" s="10">
        <f t="shared" si="267"/>
        <v>36</v>
      </c>
      <c r="AH482" s="9">
        <f>VLOOKUP($E482,'ALL-GTK-SD-SMP-SMA-SMK-SLB'!$F$14:$CG$713,'ALL-GTK-SD-SMP-SMA-SMK-SLB'!AI$7,FALSE)</f>
        <v>1</v>
      </c>
      <c r="AI482" s="9">
        <f>VLOOKUP($E482,'ALL-GTK-SD-SMP-SMA-SMK-SLB'!$F$14:$CG$713,'ALL-GTK-SD-SMP-SMA-SMK-SLB'!AJ$7,FALSE)</f>
        <v>4</v>
      </c>
      <c r="AJ482" s="10">
        <f t="shared" si="268"/>
        <v>5</v>
      </c>
      <c r="AK482" s="44">
        <f t="shared" si="269"/>
        <v>18</v>
      </c>
      <c r="AL482" s="44">
        <f t="shared" si="270"/>
        <v>23</v>
      </c>
      <c r="AM482" s="11">
        <f t="shared" si="271"/>
        <v>41</v>
      </c>
      <c r="AN482" s="299">
        <f>VLOOKUP($E482,'ALL-GTK-SD-SMP-SMA-SMK-SLB'!$F$14:$CG$713,'ALL-GTK-SD-SMP-SMA-SMK-SLB'!AO$7,FALSE)</f>
        <v>9</v>
      </c>
      <c r="AO482" s="299">
        <f>VLOOKUP($E482,'ALL-GTK-SD-SMP-SMA-SMK-SLB'!$F$14:$CG$713,'ALL-GTK-SD-SMP-SMA-SMK-SLB'!AP$7,FALSE)</f>
        <v>10</v>
      </c>
      <c r="AP482" s="9">
        <f>VLOOKUP($E482,'ALL-GTK-SD-SMP-SMA-SMK-SLB'!$F$14:$CG$713,'ALL-GTK-SD-SMP-SMA-SMK-SLB'!AQ$7,FALSE)</f>
        <v>0</v>
      </c>
      <c r="AQ482" s="9">
        <f>VLOOKUP($E482,'ALL-GTK-SD-SMP-SMA-SMK-SLB'!$F$14:$CG$713,'ALL-GTK-SD-SMP-SMA-SMK-SLB'!AR$7,FALSE)</f>
        <v>0</v>
      </c>
      <c r="AR482" s="9">
        <f>VLOOKUP($E482,'ALL-GTK-SD-SMP-SMA-SMK-SLB'!$F$14:$CG$713,'ALL-GTK-SD-SMP-SMA-SMK-SLB'!AS$7,FALSE)</f>
        <v>0</v>
      </c>
      <c r="AS482" s="9">
        <f>VLOOKUP($E482,'ALL-GTK-SD-SMP-SMA-SMK-SLB'!$F$14:$CG$713,'ALL-GTK-SD-SMP-SMA-SMK-SLB'!AT$7,FALSE)</f>
        <v>0</v>
      </c>
      <c r="AT482" s="9">
        <f>VLOOKUP($E482,'ALL-GTK-SD-SMP-SMA-SMK-SLB'!$F$14:$CG$713,'ALL-GTK-SD-SMP-SMA-SMK-SLB'!AU$7,FALSE)</f>
        <v>0</v>
      </c>
      <c r="AU482" s="9">
        <f>VLOOKUP($E482,'ALL-GTK-SD-SMP-SMA-SMK-SLB'!$F$14:$CG$713,'ALL-GTK-SD-SMP-SMA-SMK-SLB'!AV$7,FALSE)</f>
        <v>0</v>
      </c>
      <c r="AV482" s="9">
        <f>VLOOKUP($E482,'ALL-GTK-SD-SMP-SMA-SMK-SLB'!$F$14:$CG$713,'ALL-GTK-SD-SMP-SMA-SMK-SLB'!AW$7,FALSE)</f>
        <v>0</v>
      </c>
      <c r="AW482" s="9">
        <f>VLOOKUP($E482,'ALL-GTK-SD-SMP-SMA-SMK-SLB'!$F$14:$CG$713,'ALL-GTK-SD-SMP-SMA-SMK-SLB'!AX$7,FALSE)</f>
        <v>0</v>
      </c>
      <c r="AX482" s="9">
        <f>VLOOKUP($E482,'ALL-GTK-SD-SMP-SMA-SMK-SLB'!$F$14:$CG$713,'ALL-GTK-SD-SMP-SMA-SMK-SLB'!AY$7,FALSE)</f>
        <v>9</v>
      </c>
      <c r="AY482" s="9">
        <f>VLOOKUP($E482,'ALL-GTK-SD-SMP-SMA-SMK-SLB'!$F$14:$CG$713,'ALL-GTK-SD-SMP-SMA-SMK-SLB'!AZ$7,FALSE)</f>
        <v>12</v>
      </c>
      <c r="AZ482" s="9">
        <f>VLOOKUP($E482,'ALL-GTK-SD-SMP-SMA-SMK-SLB'!$F$14:$CG$713,'ALL-GTK-SD-SMP-SMA-SMK-SLB'!BA$7,FALSE)</f>
        <v>0</v>
      </c>
      <c r="BA482" s="9">
        <f>VLOOKUP($E482,'ALL-GTK-SD-SMP-SMA-SMK-SLB'!$F$14:$CG$713,'ALL-GTK-SD-SMP-SMA-SMK-SLB'!BB$7,FALSE)</f>
        <v>1</v>
      </c>
      <c r="BB482" s="9">
        <f>VLOOKUP($E482,'ALL-GTK-SD-SMP-SMA-SMK-SLB'!$F$14:$CG$713,'ALL-GTK-SD-SMP-SMA-SMK-SLB'!BC$7,FALSE)</f>
        <v>0</v>
      </c>
      <c r="BC482" s="9">
        <f>VLOOKUP($E482,'ALL-GTK-SD-SMP-SMA-SMK-SLB'!$F$14:$CG$713,'ALL-GTK-SD-SMP-SMA-SMK-SLB'!BD$7,FALSE)</f>
        <v>0</v>
      </c>
      <c r="BD482" s="310">
        <f t="shared" si="272"/>
        <v>9</v>
      </c>
      <c r="BE482" s="310">
        <f t="shared" si="273"/>
        <v>10</v>
      </c>
      <c r="BF482" s="10">
        <f t="shared" si="274"/>
        <v>19</v>
      </c>
      <c r="BG482" s="311">
        <f t="shared" si="275"/>
        <v>9</v>
      </c>
      <c r="BH482" s="311">
        <f t="shared" si="276"/>
        <v>13</v>
      </c>
      <c r="BI482" s="10">
        <f t="shared" si="277"/>
        <v>22</v>
      </c>
      <c r="BJ482" s="44">
        <f t="shared" si="278"/>
        <v>18</v>
      </c>
      <c r="BK482" s="44">
        <f t="shared" si="279"/>
        <v>23</v>
      </c>
      <c r="BL482" s="11">
        <f t="shared" si="280"/>
        <v>41</v>
      </c>
      <c r="BM482" s="9">
        <f>VLOOKUP($E482,'ALL-GTK-SD-SMP-SMA-SMK-SLB'!$F$14:$CG$713,'ALL-GTK-SD-SMP-SMA-SMK-SLB'!BN$7,FALSE)</f>
        <v>0</v>
      </c>
      <c r="BN482" s="9">
        <f>VLOOKUP($E482,'ALL-GTK-SD-SMP-SMA-SMK-SLB'!$F$14:$CG$713,'ALL-GTK-SD-SMP-SMA-SMK-SLB'!BO$7,FALSE)</f>
        <v>0</v>
      </c>
      <c r="BO482" s="9">
        <f>VLOOKUP($E482,'ALL-GTK-SD-SMP-SMA-SMK-SLB'!$F$14:$CG$713,'ALL-GTK-SD-SMP-SMA-SMK-SLB'!BP$7,FALSE)</f>
        <v>1</v>
      </c>
      <c r="BP482" s="9">
        <f>VLOOKUP($E482,'ALL-GTK-SD-SMP-SMA-SMK-SLB'!$F$14:$CG$713,'ALL-GTK-SD-SMP-SMA-SMK-SLB'!BQ$7,FALSE)</f>
        <v>1</v>
      </c>
      <c r="BQ482" s="9">
        <f>VLOOKUP($E482,'ALL-GTK-SD-SMP-SMA-SMK-SLB'!$F$14:$CG$713,'ALL-GTK-SD-SMP-SMA-SMK-SLB'!BR$7,FALSE)</f>
        <v>0</v>
      </c>
      <c r="BR482" s="9">
        <f>VLOOKUP($E482,'ALL-GTK-SD-SMP-SMA-SMK-SLB'!$F$14:$CG$713,'ALL-GTK-SD-SMP-SMA-SMK-SLB'!BS$7,FALSE)</f>
        <v>0</v>
      </c>
      <c r="BS482" s="9">
        <f>VLOOKUP($E482,'ALL-GTK-SD-SMP-SMA-SMK-SLB'!$F$14:$CG$713,'ALL-GTK-SD-SMP-SMA-SMK-SLB'!BT$7,FALSE)</f>
        <v>0</v>
      </c>
      <c r="BT482" s="9">
        <f>VLOOKUP($E482,'ALL-GTK-SD-SMP-SMA-SMK-SLB'!$F$14:$CG$713,'ALL-GTK-SD-SMP-SMA-SMK-SLB'!BU$7,FALSE)</f>
        <v>0</v>
      </c>
      <c r="BU482" s="299">
        <f t="shared" si="281"/>
        <v>1</v>
      </c>
      <c r="BV482" s="299">
        <f t="shared" si="282"/>
        <v>1</v>
      </c>
      <c r="BW482" s="44">
        <f t="shared" si="283"/>
        <v>1</v>
      </c>
      <c r="BX482" s="44">
        <f t="shared" si="284"/>
        <v>1</v>
      </c>
      <c r="BY482" s="11">
        <f t="shared" si="285"/>
        <v>2</v>
      </c>
      <c r="BZ482" s="14">
        <f t="shared" si="286"/>
        <v>18</v>
      </c>
      <c r="CA482" s="14">
        <f t="shared" si="287"/>
        <v>23</v>
      </c>
      <c r="CB482" s="13">
        <f t="shared" si="288"/>
        <v>1</v>
      </c>
      <c r="CC482" s="13">
        <f t="shared" si="289"/>
        <v>1</v>
      </c>
      <c r="CD482" s="312">
        <f t="shared" si="290"/>
        <v>19</v>
      </c>
      <c r="CE482" s="312">
        <f t="shared" si="291"/>
        <v>24</v>
      </c>
      <c r="CF482" s="313">
        <f t="shared" si="292"/>
        <v>43</v>
      </c>
      <c r="CG482" s="302" t="str">
        <f t="shared" si="293"/>
        <v>OK</v>
      </c>
    </row>
    <row r="483" spans="1:85" ht="14.25" x14ac:dyDescent="0.25">
      <c r="A483" s="6">
        <v>471</v>
      </c>
      <c r="B483" s="495">
        <v>471</v>
      </c>
      <c r="C483" s="495" t="s">
        <v>6</v>
      </c>
      <c r="D483" s="496" t="s">
        <v>25</v>
      </c>
      <c r="E483" s="626">
        <v>20340305</v>
      </c>
      <c r="F483" s="627" t="s">
        <v>739</v>
      </c>
      <c r="G483" s="624" t="s">
        <v>53</v>
      </c>
      <c r="H483" s="9">
        <f>VLOOKUP($E483,'ALL-GTK-SD-SMP-SMA-SMK-SLB'!$F$14:$CG$713,'ALL-GTK-SD-SMP-SMA-SMK-SLB'!I$7,FALSE)</f>
        <v>0</v>
      </c>
      <c r="I483" s="9">
        <f>VLOOKUP($E483,'ALL-GTK-SD-SMP-SMA-SMK-SLB'!$F$14:$CG$713,'ALL-GTK-SD-SMP-SMA-SMK-SLB'!J$7,FALSE)</f>
        <v>0</v>
      </c>
      <c r="J483" s="9">
        <f>VLOOKUP($E483,'ALL-GTK-SD-SMP-SMA-SMK-SLB'!$F$14:$CG$713,'ALL-GTK-SD-SMP-SMA-SMK-SLB'!K$7,FALSE)</f>
        <v>0</v>
      </c>
      <c r="K483" s="9">
        <f>VLOOKUP($E483,'ALL-GTK-SD-SMP-SMA-SMK-SLB'!$F$14:$CG$713,'ALL-GTK-SD-SMP-SMA-SMK-SLB'!L$7,FALSE)</f>
        <v>0</v>
      </c>
      <c r="L483" s="9">
        <f>VLOOKUP($E483,'ALL-GTK-SD-SMP-SMA-SMK-SLB'!$F$14:$CG$713,'ALL-GTK-SD-SMP-SMA-SMK-SLB'!M$7,FALSE)</f>
        <v>0</v>
      </c>
      <c r="M483" s="9">
        <f>VLOOKUP($E483,'ALL-GTK-SD-SMP-SMA-SMK-SLB'!$F$14:$CG$713,'ALL-GTK-SD-SMP-SMA-SMK-SLB'!N$7,FALSE)</f>
        <v>0</v>
      </c>
      <c r="N483" s="9">
        <f>VLOOKUP($E483,'ALL-GTK-SD-SMP-SMA-SMK-SLB'!$F$14:$CG$713,'ALL-GTK-SD-SMP-SMA-SMK-SLB'!O$7,FALSE)</f>
        <v>0</v>
      </c>
      <c r="O483" s="9">
        <f>VLOOKUP($E483,'ALL-GTK-SD-SMP-SMA-SMK-SLB'!$F$14:$CG$713,'ALL-GTK-SD-SMP-SMA-SMK-SLB'!P$7,FALSE)</f>
        <v>0</v>
      </c>
      <c r="P483" s="299">
        <f t="shared" si="258"/>
        <v>0</v>
      </c>
      <c r="Q483" s="299">
        <f t="shared" si="259"/>
        <v>0</v>
      </c>
      <c r="R483" s="300">
        <f t="shared" si="260"/>
        <v>0</v>
      </c>
      <c r="S483" s="9">
        <f>VLOOKUP($E483,'ALL-GTK-SD-SMP-SMA-SMK-SLB'!$F$14:$CG$713,'ALL-GTK-SD-SMP-SMA-SMK-SLB'!T$7,FALSE)</f>
        <v>2</v>
      </c>
      <c r="T483" s="9">
        <f>VLOOKUP($E483,'ALL-GTK-SD-SMP-SMA-SMK-SLB'!$F$14:$CG$713,'ALL-GTK-SD-SMP-SMA-SMK-SLB'!U$7,FALSE)</f>
        <v>7</v>
      </c>
      <c r="U483" s="9">
        <f>VLOOKUP($E483,'ALL-GTK-SD-SMP-SMA-SMK-SLB'!$F$14:$CG$713,'ALL-GTK-SD-SMP-SMA-SMK-SLB'!V$7,FALSE)</f>
        <v>0</v>
      </c>
      <c r="V483" s="9">
        <f>VLOOKUP($E483,'ALL-GTK-SD-SMP-SMA-SMK-SLB'!$F$14:$CG$713,'ALL-GTK-SD-SMP-SMA-SMK-SLB'!W$7,FALSE)</f>
        <v>0</v>
      </c>
      <c r="W483" s="9">
        <f>VLOOKUP($E483,'ALL-GTK-SD-SMP-SMA-SMK-SLB'!$F$14:$CG$713,'ALL-GTK-SD-SMP-SMA-SMK-SLB'!X$7,FALSE)</f>
        <v>1</v>
      </c>
      <c r="X483" s="9">
        <f>VLOOKUP($E483,'ALL-GTK-SD-SMP-SMA-SMK-SLB'!$F$14:$CG$713,'ALL-GTK-SD-SMP-SMA-SMK-SLB'!Y$7,FALSE)</f>
        <v>6</v>
      </c>
      <c r="Y483" s="299">
        <f t="shared" si="261"/>
        <v>3</v>
      </c>
      <c r="Z483" s="299">
        <f t="shared" si="262"/>
        <v>13</v>
      </c>
      <c r="AA483" s="10">
        <f t="shared" si="263"/>
        <v>16</v>
      </c>
      <c r="AB483" s="44">
        <f t="shared" si="264"/>
        <v>3</v>
      </c>
      <c r="AC483" s="44">
        <f t="shared" si="265"/>
        <v>13</v>
      </c>
      <c r="AD483" s="11">
        <f t="shared" si="266"/>
        <v>16</v>
      </c>
      <c r="AE483" s="9">
        <f>VLOOKUP($E483,'ALL-GTK-SD-SMP-SMA-SMK-SLB'!$F$14:$CG$713,'ALL-GTK-SD-SMP-SMA-SMK-SLB'!AF$7,FALSE)</f>
        <v>3</v>
      </c>
      <c r="AF483" s="9">
        <f>VLOOKUP($E483,'ALL-GTK-SD-SMP-SMA-SMK-SLB'!$F$14:$CG$713,'ALL-GTK-SD-SMP-SMA-SMK-SLB'!AG$7,FALSE)</f>
        <v>12</v>
      </c>
      <c r="AG483" s="10">
        <f t="shared" si="267"/>
        <v>15</v>
      </c>
      <c r="AH483" s="9">
        <f>VLOOKUP($E483,'ALL-GTK-SD-SMP-SMA-SMK-SLB'!$F$14:$CG$713,'ALL-GTK-SD-SMP-SMA-SMK-SLB'!AI$7,FALSE)</f>
        <v>0</v>
      </c>
      <c r="AI483" s="9">
        <f>VLOOKUP($E483,'ALL-GTK-SD-SMP-SMA-SMK-SLB'!$F$14:$CG$713,'ALL-GTK-SD-SMP-SMA-SMK-SLB'!AJ$7,FALSE)</f>
        <v>1</v>
      </c>
      <c r="AJ483" s="10">
        <f t="shared" si="268"/>
        <v>1</v>
      </c>
      <c r="AK483" s="44">
        <f t="shared" si="269"/>
        <v>3</v>
      </c>
      <c r="AL483" s="44">
        <f t="shared" si="270"/>
        <v>13</v>
      </c>
      <c r="AM483" s="11">
        <f t="shared" si="271"/>
        <v>16</v>
      </c>
      <c r="AN483" s="299">
        <f>VLOOKUP($E483,'ALL-GTK-SD-SMP-SMA-SMK-SLB'!$F$14:$CG$713,'ALL-GTK-SD-SMP-SMA-SMK-SLB'!AO$7,FALSE)</f>
        <v>0</v>
      </c>
      <c r="AO483" s="299">
        <f>VLOOKUP($E483,'ALL-GTK-SD-SMP-SMA-SMK-SLB'!$F$14:$CG$713,'ALL-GTK-SD-SMP-SMA-SMK-SLB'!AP$7,FALSE)</f>
        <v>0</v>
      </c>
      <c r="AP483" s="9">
        <f>VLOOKUP($E483,'ALL-GTK-SD-SMP-SMA-SMK-SLB'!$F$14:$CG$713,'ALL-GTK-SD-SMP-SMA-SMK-SLB'!AQ$7,FALSE)</f>
        <v>0</v>
      </c>
      <c r="AQ483" s="9">
        <f>VLOOKUP($E483,'ALL-GTK-SD-SMP-SMA-SMK-SLB'!$F$14:$CG$713,'ALL-GTK-SD-SMP-SMA-SMK-SLB'!AR$7,FALSE)</f>
        <v>0</v>
      </c>
      <c r="AR483" s="9">
        <f>VLOOKUP($E483,'ALL-GTK-SD-SMP-SMA-SMK-SLB'!$F$14:$CG$713,'ALL-GTK-SD-SMP-SMA-SMK-SLB'!AS$7,FALSE)</f>
        <v>0</v>
      </c>
      <c r="AS483" s="9">
        <f>VLOOKUP($E483,'ALL-GTK-SD-SMP-SMA-SMK-SLB'!$F$14:$CG$713,'ALL-GTK-SD-SMP-SMA-SMK-SLB'!AT$7,FALSE)</f>
        <v>0</v>
      </c>
      <c r="AT483" s="9">
        <f>VLOOKUP($E483,'ALL-GTK-SD-SMP-SMA-SMK-SLB'!$F$14:$CG$713,'ALL-GTK-SD-SMP-SMA-SMK-SLB'!AU$7,FALSE)</f>
        <v>0</v>
      </c>
      <c r="AU483" s="9">
        <f>VLOOKUP($E483,'ALL-GTK-SD-SMP-SMA-SMK-SLB'!$F$14:$CG$713,'ALL-GTK-SD-SMP-SMA-SMK-SLB'!AV$7,FALSE)</f>
        <v>0</v>
      </c>
      <c r="AV483" s="9">
        <f>VLOOKUP($E483,'ALL-GTK-SD-SMP-SMA-SMK-SLB'!$F$14:$CG$713,'ALL-GTK-SD-SMP-SMA-SMK-SLB'!AW$7,FALSE)</f>
        <v>0</v>
      </c>
      <c r="AW483" s="9">
        <f>VLOOKUP($E483,'ALL-GTK-SD-SMP-SMA-SMK-SLB'!$F$14:$CG$713,'ALL-GTK-SD-SMP-SMA-SMK-SLB'!AX$7,FALSE)</f>
        <v>0</v>
      </c>
      <c r="AX483" s="9">
        <f>VLOOKUP($E483,'ALL-GTK-SD-SMP-SMA-SMK-SLB'!$F$14:$CG$713,'ALL-GTK-SD-SMP-SMA-SMK-SLB'!AY$7,FALSE)</f>
        <v>3</v>
      </c>
      <c r="AY483" s="9">
        <f>VLOOKUP($E483,'ALL-GTK-SD-SMP-SMA-SMK-SLB'!$F$14:$CG$713,'ALL-GTK-SD-SMP-SMA-SMK-SLB'!AZ$7,FALSE)</f>
        <v>13</v>
      </c>
      <c r="AZ483" s="9">
        <f>VLOOKUP($E483,'ALL-GTK-SD-SMP-SMA-SMK-SLB'!$F$14:$CG$713,'ALL-GTK-SD-SMP-SMA-SMK-SLB'!BA$7,FALSE)</f>
        <v>0</v>
      </c>
      <c r="BA483" s="9">
        <f>VLOOKUP($E483,'ALL-GTK-SD-SMP-SMA-SMK-SLB'!$F$14:$CG$713,'ALL-GTK-SD-SMP-SMA-SMK-SLB'!BB$7,FALSE)</f>
        <v>0</v>
      </c>
      <c r="BB483" s="9">
        <f>VLOOKUP($E483,'ALL-GTK-SD-SMP-SMA-SMK-SLB'!$F$14:$CG$713,'ALL-GTK-SD-SMP-SMA-SMK-SLB'!BC$7,FALSE)</f>
        <v>0</v>
      </c>
      <c r="BC483" s="9">
        <f>VLOOKUP($E483,'ALL-GTK-SD-SMP-SMA-SMK-SLB'!$F$14:$CG$713,'ALL-GTK-SD-SMP-SMA-SMK-SLB'!BD$7,FALSE)</f>
        <v>0</v>
      </c>
      <c r="BD483" s="310">
        <f t="shared" si="272"/>
        <v>0</v>
      </c>
      <c r="BE483" s="310">
        <f t="shared" si="273"/>
        <v>0</v>
      </c>
      <c r="BF483" s="10">
        <f t="shared" si="274"/>
        <v>0</v>
      </c>
      <c r="BG483" s="311">
        <f t="shared" si="275"/>
        <v>3</v>
      </c>
      <c r="BH483" s="311">
        <f t="shared" si="276"/>
        <v>13</v>
      </c>
      <c r="BI483" s="10">
        <f t="shared" si="277"/>
        <v>16</v>
      </c>
      <c r="BJ483" s="44">
        <f t="shared" si="278"/>
        <v>3</v>
      </c>
      <c r="BK483" s="44">
        <f t="shared" si="279"/>
        <v>13</v>
      </c>
      <c r="BL483" s="11">
        <f t="shared" si="280"/>
        <v>16</v>
      </c>
      <c r="BM483" s="9">
        <f>VLOOKUP($E483,'ALL-GTK-SD-SMP-SMA-SMK-SLB'!$F$14:$CG$713,'ALL-GTK-SD-SMP-SMA-SMK-SLB'!BN$7,FALSE)</f>
        <v>0</v>
      </c>
      <c r="BN483" s="9">
        <f>VLOOKUP($E483,'ALL-GTK-SD-SMP-SMA-SMK-SLB'!$F$14:$CG$713,'ALL-GTK-SD-SMP-SMA-SMK-SLB'!BO$7,FALSE)</f>
        <v>0</v>
      </c>
      <c r="BO483" s="9">
        <f>VLOOKUP($E483,'ALL-GTK-SD-SMP-SMA-SMK-SLB'!$F$14:$CG$713,'ALL-GTK-SD-SMP-SMA-SMK-SLB'!BP$7,FALSE)</f>
        <v>0</v>
      </c>
      <c r="BP483" s="9">
        <f>VLOOKUP($E483,'ALL-GTK-SD-SMP-SMA-SMK-SLB'!$F$14:$CG$713,'ALL-GTK-SD-SMP-SMA-SMK-SLB'!BQ$7,FALSE)</f>
        <v>0</v>
      </c>
      <c r="BQ483" s="9">
        <f>VLOOKUP($E483,'ALL-GTK-SD-SMP-SMA-SMK-SLB'!$F$14:$CG$713,'ALL-GTK-SD-SMP-SMA-SMK-SLB'!BR$7,FALSE)</f>
        <v>0</v>
      </c>
      <c r="BR483" s="9">
        <f>VLOOKUP($E483,'ALL-GTK-SD-SMP-SMA-SMK-SLB'!$F$14:$CG$713,'ALL-GTK-SD-SMP-SMA-SMK-SLB'!BS$7,FALSE)</f>
        <v>0</v>
      </c>
      <c r="BS483" s="9">
        <f>VLOOKUP($E483,'ALL-GTK-SD-SMP-SMA-SMK-SLB'!$F$14:$CG$713,'ALL-GTK-SD-SMP-SMA-SMK-SLB'!BT$7,FALSE)</f>
        <v>0</v>
      </c>
      <c r="BT483" s="9">
        <f>VLOOKUP($E483,'ALL-GTK-SD-SMP-SMA-SMK-SLB'!$F$14:$CG$713,'ALL-GTK-SD-SMP-SMA-SMK-SLB'!BU$7,FALSE)</f>
        <v>2</v>
      </c>
      <c r="BU483" s="299">
        <f t="shared" si="281"/>
        <v>0</v>
      </c>
      <c r="BV483" s="299">
        <f t="shared" si="282"/>
        <v>2</v>
      </c>
      <c r="BW483" s="44">
        <f t="shared" si="283"/>
        <v>0</v>
      </c>
      <c r="BX483" s="44">
        <f t="shared" si="284"/>
        <v>2</v>
      </c>
      <c r="BY483" s="11">
        <f t="shared" si="285"/>
        <v>2</v>
      </c>
      <c r="BZ483" s="14">
        <f t="shared" si="286"/>
        <v>3</v>
      </c>
      <c r="CA483" s="14">
        <f t="shared" si="287"/>
        <v>13</v>
      </c>
      <c r="CB483" s="13">
        <f t="shared" si="288"/>
        <v>0</v>
      </c>
      <c r="CC483" s="13">
        <f t="shared" si="289"/>
        <v>2</v>
      </c>
      <c r="CD483" s="312">
        <f t="shared" si="290"/>
        <v>3</v>
      </c>
      <c r="CE483" s="312">
        <f t="shared" si="291"/>
        <v>15</v>
      </c>
      <c r="CF483" s="313">
        <f t="shared" si="292"/>
        <v>18</v>
      </c>
      <c r="CG483" s="302" t="str">
        <f t="shared" si="293"/>
        <v>OK</v>
      </c>
    </row>
    <row r="484" spans="1:85" ht="14.25" x14ac:dyDescent="0.25">
      <c r="A484" s="6">
        <v>472</v>
      </c>
      <c r="B484" s="495">
        <v>472</v>
      </c>
      <c r="C484" s="495" t="s">
        <v>6</v>
      </c>
      <c r="D484" s="496" t="s">
        <v>25</v>
      </c>
      <c r="E484" s="626">
        <v>20319886</v>
      </c>
      <c r="F484" s="627" t="s">
        <v>740</v>
      </c>
      <c r="G484" s="624" t="s">
        <v>53</v>
      </c>
      <c r="H484" s="9">
        <f>VLOOKUP($E484,'ALL-GTK-SD-SMP-SMA-SMK-SLB'!$F$14:$CG$713,'ALL-GTK-SD-SMP-SMA-SMK-SLB'!I$7,FALSE)</f>
        <v>0</v>
      </c>
      <c r="I484" s="9">
        <f>VLOOKUP($E484,'ALL-GTK-SD-SMP-SMA-SMK-SLB'!$F$14:$CG$713,'ALL-GTK-SD-SMP-SMA-SMK-SLB'!J$7,FALSE)</f>
        <v>0</v>
      </c>
      <c r="J484" s="9">
        <f>VLOOKUP($E484,'ALL-GTK-SD-SMP-SMA-SMK-SLB'!$F$14:$CG$713,'ALL-GTK-SD-SMP-SMA-SMK-SLB'!K$7,FALSE)</f>
        <v>0</v>
      </c>
      <c r="K484" s="9">
        <f>VLOOKUP($E484,'ALL-GTK-SD-SMP-SMA-SMK-SLB'!$F$14:$CG$713,'ALL-GTK-SD-SMP-SMA-SMK-SLB'!L$7,FALSE)</f>
        <v>0</v>
      </c>
      <c r="L484" s="9">
        <f>VLOOKUP($E484,'ALL-GTK-SD-SMP-SMA-SMK-SLB'!$F$14:$CG$713,'ALL-GTK-SD-SMP-SMA-SMK-SLB'!M$7,FALSE)</f>
        <v>0</v>
      </c>
      <c r="M484" s="9">
        <f>VLOOKUP($E484,'ALL-GTK-SD-SMP-SMA-SMK-SLB'!$F$14:$CG$713,'ALL-GTK-SD-SMP-SMA-SMK-SLB'!N$7,FALSE)</f>
        <v>0</v>
      </c>
      <c r="N484" s="9">
        <f>VLOOKUP($E484,'ALL-GTK-SD-SMP-SMA-SMK-SLB'!$F$14:$CG$713,'ALL-GTK-SD-SMP-SMA-SMK-SLB'!O$7,FALSE)</f>
        <v>0</v>
      </c>
      <c r="O484" s="9">
        <f>VLOOKUP($E484,'ALL-GTK-SD-SMP-SMA-SMK-SLB'!$F$14:$CG$713,'ALL-GTK-SD-SMP-SMA-SMK-SLB'!P$7,FALSE)</f>
        <v>0</v>
      </c>
      <c r="P484" s="299">
        <f t="shared" si="258"/>
        <v>0</v>
      </c>
      <c r="Q484" s="299">
        <f t="shared" si="259"/>
        <v>0</v>
      </c>
      <c r="R484" s="300">
        <f t="shared" si="260"/>
        <v>0</v>
      </c>
      <c r="S484" s="9">
        <f>VLOOKUP($E484,'ALL-GTK-SD-SMP-SMA-SMK-SLB'!$F$14:$CG$713,'ALL-GTK-SD-SMP-SMA-SMK-SLB'!T$7,FALSE)</f>
        <v>9</v>
      </c>
      <c r="T484" s="9">
        <f>VLOOKUP($E484,'ALL-GTK-SD-SMP-SMA-SMK-SLB'!$F$14:$CG$713,'ALL-GTK-SD-SMP-SMA-SMK-SLB'!U$7,FALSE)</f>
        <v>8</v>
      </c>
      <c r="U484" s="9">
        <f>VLOOKUP($E484,'ALL-GTK-SD-SMP-SMA-SMK-SLB'!$F$14:$CG$713,'ALL-GTK-SD-SMP-SMA-SMK-SLB'!V$7,FALSE)</f>
        <v>0</v>
      </c>
      <c r="V484" s="9">
        <f>VLOOKUP($E484,'ALL-GTK-SD-SMP-SMA-SMK-SLB'!$F$14:$CG$713,'ALL-GTK-SD-SMP-SMA-SMK-SLB'!W$7,FALSE)</f>
        <v>1</v>
      </c>
      <c r="W484" s="9">
        <f>VLOOKUP($E484,'ALL-GTK-SD-SMP-SMA-SMK-SLB'!$F$14:$CG$713,'ALL-GTK-SD-SMP-SMA-SMK-SLB'!X$7,FALSE)</f>
        <v>0</v>
      </c>
      <c r="X484" s="9">
        <f>VLOOKUP($E484,'ALL-GTK-SD-SMP-SMA-SMK-SLB'!$F$14:$CG$713,'ALL-GTK-SD-SMP-SMA-SMK-SLB'!Y$7,FALSE)</f>
        <v>0</v>
      </c>
      <c r="Y484" s="299">
        <f t="shared" si="261"/>
        <v>9</v>
      </c>
      <c r="Z484" s="299">
        <f t="shared" si="262"/>
        <v>9</v>
      </c>
      <c r="AA484" s="10">
        <f t="shared" si="263"/>
        <v>18</v>
      </c>
      <c r="AB484" s="44">
        <f t="shared" si="264"/>
        <v>9</v>
      </c>
      <c r="AC484" s="44">
        <f t="shared" si="265"/>
        <v>9</v>
      </c>
      <c r="AD484" s="11">
        <f t="shared" si="266"/>
        <v>18</v>
      </c>
      <c r="AE484" s="9">
        <f>VLOOKUP($E484,'ALL-GTK-SD-SMP-SMA-SMK-SLB'!$F$14:$CG$713,'ALL-GTK-SD-SMP-SMA-SMK-SLB'!AF$7,FALSE)</f>
        <v>4</v>
      </c>
      <c r="AF484" s="9">
        <f>VLOOKUP($E484,'ALL-GTK-SD-SMP-SMA-SMK-SLB'!$F$14:$CG$713,'ALL-GTK-SD-SMP-SMA-SMK-SLB'!AG$7,FALSE)</f>
        <v>7</v>
      </c>
      <c r="AG484" s="10">
        <f t="shared" si="267"/>
        <v>11</v>
      </c>
      <c r="AH484" s="9">
        <f>VLOOKUP($E484,'ALL-GTK-SD-SMP-SMA-SMK-SLB'!$F$14:$CG$713,'ALL-GTK-SD-SMP-SMA-SMK-SLB'!AI$7,FALSE)</f>
        <v>5</v>
      </c>
      <c r="AI484" s="9">
        <f>VLOOKUP($E484,'ALL-GTK-SD-SMP-SMA-SMK-SLB'!$F$14:$CG$713,'ALL-GTK-SD-SMP-SMA-SMK-SLB'!AJ$7,FALSE)</f>
        <v>2</v>
      </c>
      <c r="AJ484" s="10">
        <f t="shared" si="268"/>
        <v>7</v>
      </c>
      <c r="AK484" s="44">
        <f t="shared" si="269"/>
        <v>9</v>
      </c>
      <c r="AL484" s="44">
        <f t="shared" si="270"/>
        <v>9</v>
      </c>
      <c r="AM484" s="11">
        <f t="shared" si="271"/>
        <v>18</v>
      </c>
      <c r="AN484" s="299">
        <f>VLOOKUP($E484,'ALL-GTK-SD-SMP-SMA-SMK-SLB'!$F$14:$CG$713,'ALL-GTK-SD-SMP-SMA-SMK-SLB'!AO$7,FALSE)</f>
        <v>1</v>
      </c>
      <c r="AO484" s="299">
        <f>VLOOKUP($E484,'ALL-GTK-SD-SMP-SMA-SMK-SLB'!$F$14:$CG$713,'ALL-GTK-SD-SMP-SMA-SMK-SLB'!AP$7,FALSE)</f>
        <v>0</v>
      </c>
      <c r="AP484" s="9">
        <f>VLOOKUP($E484,'ALL-GTK-SD-SMP-SMA-SMK-SLB'!$F$14:$CG$713,'ALL-GTK-SD-SMP-SMA-SMK-SLB'!AQ$7,FALSE)</f>
        <v>0</v>
      </c>
      <c r="AQ484" s="9">
        <f>VLOOKUP($E484,'ALL-GTK-SD-SMP-SMA-SMK-SLB'!$F$14:$CG$713,'ALL-GTK-SD-SMP-SMA-SMK-SLB'!AR$7,FALSE)</f>
        <v>0</v>
      </c>
      <c r="AR484" s="9">
        <f>VLOOKUP($E484,'ALL-GTK-SD-SMP-SMA-SMK-SLB'!$F$14:$CG$713,'ALL-GTK-SD-SMP-SMA-SMK-SLB'!AS$7,FALSE)</f>
        <v>0</v>
      </c>
      <c r="AS484" s="9">
        <f>VLOOKUP($E484,'ALL-GTK-SD-SMP-SMA-SMK-SLB'!$F$14:$CG$713,'ALL-GTK-SD-SMP-SMA-SMK-SLB'!AT$7,FALSE)</f>
        <v>0</v>
      </c>
      <c r="AT484" s="9">
        <f>VLOOKUP($E484,'ALL-GTK-SD-SMP-SMA-SMK-SLB'!$F$14:$CG$713,'ALL-GTK-SD-SMP-SMA-SMK-SLB'!AU$7,FALSE)</f>
        <v>0</v>
      </c>
      <c r="AU484" s="9">
        <f>VLOOKUP($E484,'ALL-GTK-SD-SMP-SMA-SMK-SLB'!$F$14:$CG$713,'ALL-GTK-SD-SMP-SMA-SMK-SLB'!AV$7,FALSE)</f>
        <v>0</v>
      </c>
      <c r="AV484" s="9">
        <f>VLOOKUP($E484,'ALL-GTK-SD-SMP-SMA-SMK-SLB'!$F$14:$CG$713,'ALL-GTK-SD-SMP-SMA-SMK-SLB'!AW$7,FALSE)</f>
        <v>0</v>
      </c>
      <c r="AW484" s="9">
        <f>VLOOKUP($E484,'ALL-GTK-SD-SMP-SMA-SMK-SLB'!$F$14:$CG$713,'ALL-GTK-SD-SMP-SMA-SMK-SLB'!AX$7,FALSE)</f>
        <v>0</v>
      </c>
      <c r="AX484" s="9">
        <f>VLOOKUP($E484,'ALL-GTK-SD-SMP-SMA-SMK-SLB'!$F$14:$CG$713,'ALL-GTK-SD-SMP-SMA-SMK-SLB'!AY$7,FALSE)</f>
        <v>8</v>
      </c>
      <c r="AY484" s="9">
        <f>VLOOKUP($E484,'ALL-GTK-SD-SMP-SMA-SMK-SLB'!$F$14:$CG$713,'ALL-GTK-SD-SMP-SMA-SMK-SLB'!AZ$7,FALSE)</f>
        <v>9</v>
      </c>
      <c r="AZ484" s="9">
        <f>VLOOKUP($E484,'ALL-GTK-SD-SMP-SMA-SMK-SLB'!$F$14:$CG$713,'ALL-GTK-SD-SMP-SMA-SMK-SLB'!BA$7,FALSE)</f>
        <v>0</v>
      </c>
      <c r="BA484" s="9">
        <f>VLOOKUP($E484,'ALL-GTK-SD-SMP-SMA-SMK-SLB'!$F$14:$CG$713,'ALL-GTK-SD-SMP-SMA-SMK-SLB'!BB$7,FALSE)</f>
        <v>0</v>
      </c>
      <c r="BB484" s="9">
        <f>VLOOKUP($E484,'ALL-GTK-SD-SMP-SMA-SMK-SLB'!$F$14:$CG$713,'ALL-GTK-SD-SMP-SMA-SMK-SLB'!BC$7,FALSE)</f>
        <v>0</v>
      </c>
      <c r="BC484" s="9">
        <f>VLOOKUP($E484,'ALL-GTK-SD-SMP-SMA-SMK-SLB'!$F$14:$CG$713,'ALL-GTK-SD-SMP-SMA-SMK-SLB'!BD$7,FALSE)</f>
        <v>0</v>
      </c>
      <c r="BD484" s="310">
        <f t="shared" si="272"/>
        <v>1</v>
      </c>
      <c r="BE484" s="310">
        <f t="shared" si="273"/>
        <v>0</v>
      </c>
      <c r="BF484" s="10">
        <f t="shared" si="274"/>
        <v>1</v>
      </c>
      <c r="BG484" s="311">
        <f t="shared" si="275"/>
        <v>8</v>
      </c>
      <c r="BH484" s="311">
        <f t="shared" si="276"/>
        <v>9</v>
      </c>
      <c r="BI484" s="10">
        <f t="shared" si="277"/>
        <v>17</v>
      </c>
      <c r="BJ484" s="44">
        <f t="shared" si="278"/>
        <v>9</v>
      </c>
      <c r="BK484" s="44">
        <f t="shared" si="279"/>
        <v>9</v>
      </c>
      <c r="BL484" s="11">
        <f t="shared" si="280"/>
        <v>18</v>
      </c>
      <c r="BM484" s="9">
        <f>VLOOKUP($E484,'ALL-GTK-SD-SMP-SMA-SMK-SLB'!$F$14:$CG$713,'ALL-GTK-SD-SMP-SMA-SMK-SLB'!BN$7,FALSE)</f>
        <v>0</v>
      </c>
      <c r="BN484" s="9">
        <f>VLOOKUP($E484,'ALL-GTK-SD-SMP-SMA-SMK-SLB'!$F$14:$CG$713,'ALL-GTK-SD-SMP-SMA-SMK-SLB'!BO$7,FALSE)</f>
        <v>0</v>
      </c>
      <c r="BO484" s="9">
        <f>VLOOKUP($E484,'ALL-GTK-SD-SMP-SMA-SMK-SLB'!$F$14:$CG$713,'ALL-GTK-SD-SMP-SMA-SMK-SLB'!BP$7,FALSE)</f>
        <v>0</v>
      </c>
      <c r="BP484" s="9">
        <f>VLOOKUP($E484,'ALL-GTK-SD-SMP-SMA-SMK-SLB'!$F$14:$CG$713,'ALL-GTK-SD-SMP-SMA-SMK-SLB'!BQ$7,FALSE)</f>
        <v>0</v>
      </c>
      <c r="BQ484" s="9">
        <f>VLOOKUP($E484,'ALL-GTK-SD-SMP-SMA-SMK-SLB'!$F$14:$CG$713,'ALL-GTK-SD-SMP-SMA-SMK-SLB'!BR$7,FALSE)</f>
        <v>0</v>
      </c>
      <c r="BR484" s="9">
        <f>VLOOKUP($E484,'ALL-GTK-SD-SMP-SMA-SMK-SLB'!$F$14:$CG$713,'ALL-GTK-SD-SMP-SMA-SMK-SLB'!BS$7,FALSE)</f>
        <v>0</v>
      </c>
      <c r="BS484" s="9">
        <f>VLOOKUP($E484,'ALL-GTK-SD-SMP-SMA-SMK-SLB'!$F$14:$CG$713,'ALL-GTK-SD-SMP-SMA-SMK-SLB'!BT$7,FALSE)</f>
        <v>1</v>
      </c>
      <c r="BT484" s="9">
        <f>VLOOKUP($E484,'ALL-GTK-SD-SMP-SMA-SMK-SLB'!$F$14:$CG$713,'ALL-GTK-SD-SMP-SMA-SMK-SLB'!BU$7,FALSE)</f>
        <v>0</v>
      </c>
      <c r="BU484" s="299">
        <f t="shared" si="281"/>
        <v>1</v>
      </c>
      <c r="BV484" s="299">
        <f t="shared" si="282"/>
        <v>0</v>
      </c>
      <c r="BW484" s="44">
        <f t="shared" si="283"/>
        <v>1</v>
      </c>
      <c r="BX484" s="44">
        <f t="shared" si="284"/>
        <v>0</v>
      </c>
      <c r="BY484" s="11">
        <f t="shared" si="285"/>
        <v>1</v>
      </c>
      <c r="BZ484" s="14">
        <f t="shared" si="286"/>
        <v>9</v>
      </c>
      <c r="CA484" s="14">
        <f t="shared" si="287"/>
        <v>9</v>
      </c>
      <c r="CB484" s="13">
        <f t="shared" si="288"/>
        <v>1</v>
      </c>
      <c r="CC484" s="13">
        <f t="shared" si="289"/>
        <v>0</v>
      </c>
      <c r="CD484" s="312">
        <f t="shared" si="290"/>
        <v>10</v>
      </c>
      <c r="CE484" s="312">
        <f t="shared" si="291"/>
        <v>9</v>
      </c>
      <c r="CF484" s="313">
        <f t="shared" si="292"/>
        <v>19</v>
      </c>
      <c r="CG484" s="302" t="str">
        <f t="shared" si="293"/>
        <v>OK</v>
      </c>
    </row>
    <row r="485" spans="1:85" ht="14.25" x14ac:dyDescent="0.25">
      <c r="A485" s="6">
        <v>473</v>
      </c>
      <c r="B485" s="495">
        <v>473</v>
      </c>
      <c r="C485" s="495" t="s">
        <v>6</v>
      </c>
      <c r="D485" s="496" t="s">
        <v>25</v>
      </c>
      <c r="E485" s="626">
        <v>69893237</v>
      </c>
      <c r="F485" s="627" t="s">
        <v>741</v>
      </c>
      <c r="G485" s="624" t="s">
        <v>53</v>
      </c>
      <c r="H485" s="9">
        <f>VLOOKUP($E485,'ALL-GTK-SD-SMP-SMA-SMK-SLB'!$F$14:$CG$713,'ALL-GTK-SD-SMP-SMA-SMK-SLB'!I$7,FALSE)</f>
        <v>0</v>
      </c>
      <c r="I485" s="9">
        <f>VLOOKUP($E485,'ALL-GTK-SD-SMP-SMA-SMK-SLB'!$F$14:$CG$713,'ALL-GTK-SD-SMP-SMA-SMK-SLB'!J$7,FALSE)</f>
        <v>0</v>
      </c>
      <c r="J485" s="9">
        <f>VLOOKUP($E485,'ALL-GTK-SD-SMP-SMA-SMK-SLB'!$F$14:$CG$713,'ALL-GTK-SD-SMP-SMA-SMK-SLB'!K$7,FALSE)</f>
        <v>0</v>
      </c>
      <c r="K485" s="9">
        <f>VLOOKUP($E485,'ALL-GTK-SD-SMP-SMA-SMK-SLB'!$F$14:$CG$713,'ALL-GTK-SD-SMP-SMA-SMK-SLB'!L$7,FALSE)</f>
        <v>0</v>
      </c>
      <c r="L485" s="9">
        <f>VLOOKUP($E485,'ALL-GTK-SD-SMP-SMA-SMK-SLB'!$F$14:$CG$713,'ALL-GTK-SD-SMP-SMA-SMK-SLB'!M$7,FALSE)</f>
        <v>0</v>
      </c>
      <c r="M485" s="9">
        <f>VLOOKUP($E485,'ALL-GTK-SD-SMP-SMA-SMK-SLB'!$F$14:$CG$713,'ALL-GTK-SD-SMP-SMA-SMK-SLB'!N$7,FALSE)</f>
        <v>0</v>
      </c>
      <c r="N485" s="9">
        <f>VLOOKUP($E485,'ALL-GTK-SD-SMP-SMA-SMK-SLB'!$F$14:$CG$713,'ALL-GTK-SD-SMP-SMA-SMK-SLB'!O$7,FALSE)</f>
        <v>0</v>
      </c>
      <c r="O485" s="9">
        <f>VLOOKUP($E485,'ALL-GTK-SD-SMP-SMA-SMK-SLB'!$F$14:$CG$713,'ALL-GTK-SD-SMP-SMA-SMK-SLB'!P$7,FALSE)</f>
        <v>0</v>
      </c>
      <c r="P485" s="299">
        <f t="shared" si="258"/>
        <v>0</v>
      </c>
      <c r="Q485" s="299">
        <f t="shared" si="259"/>
        <v>0</v>
      </c>
      <c r="R485" s="300">
        <f t="shared" si="260"/>
        <v>0</v>
      </c>
      <c r="S485" s="9">
        <f>VLOOKUP($E485,'ALL-GTK-SD-SMP-SMA-SMK-SLB'!$F$14:$CG$713,'ALL-GTK-SD-SMP-SMA-SMK-SLB'!T$7,FALSE)</f>
        <v>3</v>
      </c>
      <c r="T485" s="9">
        <f>VLOOKUP($E485,'ALL-GTK-SD-SMP-SMA-SMK-SLB'!$F$14:$CG$713,'ALL-GTK-SD-SMP-SMA-SMK-SLB'!U$7,FALSE)</f>
        <v>3</v>
      </c>
      <c r="U485" s="9">
        <f>VLOOKUP($E485,'ALL-GTK-SD-SMP-SMA-SMK-SLB'!$F$14:$CG$713,'ALL-GTK-SD-SMP-SMA-SMK-SLB'!V$7,FALSE)</f>
        <v>0</v>
      </c>
      <c r="V485" s="9">
        <f>VLOOKUP($E485,'ALL-GTK-SD-SMP-SMA-SMK-SLB'!$F$14:$CG$713,'ALL-GTK-SD-SMP-SMA-SMK-SLB'!W$7,FALSE)</f>
        <v>0</v>
      </c>
      <c r="W485" s="9">
        <f>VLOOKUP($E485,'ALL-GTK-SD-SMP-SMA-SMK-SLB'!$F$14:$CG$713,'ALL-GTK-SD-SMP-SMA-SMK-SLB'!X$7,FALSE)</f>
        <v>1</v>
      </c>
      <c r="X485" s="9">
        <f>VLOOKUP($E485,'ALL-GTK-SD-SMP-SMA-SMK-SLB'!$F$14:$CG$713,'ALL-GTK-SD-SMP-SMA-SMK-SLB'!Y$7,FALSE)</f>
        <v>1</v>
      </c>
      <c r="Y485" s="299">
        <f t="shared" si="261"/>
        <v>4</v>
      </c>
      <c r="Z485" s="299">
        <f t="shared" si="262"/>
        <v>4</v>
      </c>
      <c r="AA485" s="10">
        <f t="shared" si="263"/>
        <v>8</v>
      </c>
      <c r="AB485" s="44">
        <f t="shared" si="264"/>
        <v>4</v>
      </c>
      <c r="AC485" s="44">
        <f t="shared" si="265"/>
        <v>4</v>
      </c>
      <c r="AD485" s="11">
        <f t="shared" si="266"/>
        <v>8</v>
      </c>
      <c r="AE485" s="9">
        <f>VLOOKUP($E485,'ALL-GTK-SD-SMP-SMA-SMK-SLB'!$F$14:$CG$713,'ALL-GTK-SD-SMP-SMA-SMK-SLB'!AF$7,FALSE)</f>
        <v>4</v>
      </c>
      <c r="AF485" s="9">
        <f>VLOOKUP($E485,'ALL-GTK-SD-SMP-SMA-SMK-SLB'!$F$14:$CG$713,'ALL-GTK-SD-SMP-SMA-SMK-SLB'!AG$7,FALSE)</f>
        <v>4</v>
      </c>
      <c r="AG485" s="10">
        <f t="shared" si="267"/>
        <v>8</v>
      </c>
      <c r="AH485" s="9">
        <f>VLOOKUP($E485,'ALL-GTK-SD-SMP-SMA-SMK-SLB'!$F$14:$CG$713,'ALL-GTK-SD-SMP-SMA-SMK-SLB'!AI$7,FALSE)</f>
        <v>0</v>
      </c>
      <c r="AI485" s="9">
        <f>VLOOKUP($E485,'ALL-GTK-SD-SMP-SMA-SMK-SLB'!$F$14:$CG$713,'ALL-GTK-SD-SMP-SMA-SMK-SLB'!AJ$7,FALSE)</f>
        <v>0</v>
      </c>
      <c r="AJ485" s="10">
        <f t="shared" si="268"/>
        <v>0</v>
      </c>
      <c r="AK485" s="44">
        <f t="shared" si="269"/>
        <v>4</v>
      </c>
      <c r="AL485" s="44">
        <f t="shared" si="270"/>
        <v>4</v>
      </c>
      <c r="AM485" s="11">
        <f t="shared" si="271"/>
        <v>8</v>
      </c>
      <c r="AN485" s="299">
        <f>VLOOKUP($E485,'ALL-GTK-SD-SMP-SMA-SMK-SLB'!$F$14:$CG$713,'ALL-GTK-SD-SMP-SMA-SMK-SLB'!AO$7,FALSE)</f>
        <v>0</v>
      </c>
      <c r="AO485" s="299">
        <f>VLOOKUP($E485,'ALL-GTK-SD-SMP-SMA-SMK-SLB'!$F$14:$CG$713,'ALL-GTK-SD-SMP-SMA-SMK-SLB'!AP$7,FALSE)</f>
        <v>0</v>
      </c>
      <c r="AP485" s="9">
        <f>VLOOKUP($E485,'ALL-GTK-SD-SMP-SMA-SMK-SLB'!$F$14:$CG$713,'ALL-GTK-SD-SMP-SMA-SMK-SLB'!AQ$7,FALSE)</f>
        <v>0</v>
      </c>
      <c r="AQ485" s="9">
        <f>VLOOKUP($E485,'ALL-GTK-SD-SMP-SMA-SMK-SLB'!$F$14:$CG$713,'ALL-GTK-SD-SMP-SMA-SMK-SLB'!AR$7,FALSE)</f>
        <v>0</v>
      </c>
      <c r="AR485" s="9">
        <f>VLOOKUP($E485,'ALL-GTK-SD-SMP-SMA-SMK-SLB'!$F$14:$CG$713,'ALL-GTK-SD-SMP-SMA-SMK-SLB'!AS$7,FALSE)</f>
        <v>0</v>
      </c>
      <c r="AS485" s="9">
        <f>VLOOKUP($E485,'ALL-GTK-SD-SMP-SMA-SMK-SLB'!$F$14:$CG$713,'ALL-GTK-SD-SMP-SMA-SMK-SLB'!AT$7,FALSE)</f>
        <v>0</v>
      </c>
      <c r="AT485" s="9">
        <f>VLOOKUP($E485,'ALL-GTK-SD-SMP-SMA-SMK-SLB'!$F$14:$CG$713,'ALL-GTK-SD-SMP-SMA-SMK-SLB'!AU$7,FALSE)</f>
        <v>0</v>
      </c>
      <c r="AU485" s="9">
        <f>VLOOKUP($E485,'ALL-GTK-SD-SMP-SMA-SMK-SLB'!$F$14:$CG$713,'ALL-GTK-SD-SMP-SMA-SMK-SLB'!AV$7,FALSE)</f>
        <v>0</v>
      </c>
      <c r="AV485" s="9">
        <f>VLOOKUP($E485,'ALL-GTK-SD-SMP-SMA-SMK-SLB'!$F$14:$CG$713,'ALL-GTK-SD-SMP-SMA-SMK-SLB'!AW$7,FALSE)</f>
        <v>0</v>
      </c>
      <c r="AW485" s="9">
        <f>VLOOKUP($E485,'ALL-GTK-SD-SMP-SMA-SMK-SLB'!$F$14:$CG$713,'ALL-GTK-SD-SMP-SMA-SMK-SLB'!AX$7,FALSE)</f>
        <v>0</v>
      </c>
      <c r="AX485" s="9">
        <f>VLOOKUP($E485,'ALL-GTK-SD-SMP-SMA-SMK-SLB'!$F$14:$CG$713,'ALL-GTK-SD-SMP-SMA-SMK-SLB'!AY$7,FALSE)</f>
        <v>4</v>
      </c>
      <c r="AY485" s="9">
        <f>VLOOKUP($E485,'ALL-GTK-SD-SMP-SMA-SMK-SLB'!$F$14:$CG$713,'ALL-GTK-SD-SMP-SMA-SMK-SLB'!AZ$7,FALSE)</f>
        <v>4</v>
      </c>
      <c r="AZ485" s="9">
        <f>VLOOKUP($E485,'ALL-GTK-SD-SMP-SMA-SMK-SLB'!$F$14:$CG$713,'ALL-GTK-SD-SMP-SMA-SMK-SLB'!BA$7,FALSE)</f>
        <v>0</v>
      </c>
      <c r="BA485" s="9">
        <f>VLOOKUP($E485,'ALL-GTK-SD-SMP-SMA-SMK-SLB'!$F$14:$CG$713,'ALL-GTK-SD-SMP-SMA-SMK-SLB'!BB$7,FALSE)</f>
        <v>0</v>
      </c>
      <c r="BB485" s="9">
        <f>VLOOKUP($E485,'ALL-GTK-SD-SMP-SMA-SMK-SLB'!$F$14:$CG$713,'ALL-GTK-SD-SMP-SMA-SMK-SLB'!BC$7,FALSE)</f>
        <v>0</v>
      </c>
      <c r="BC485" s="9">
        <f>VLOOKUP($E485,'ALL-GTK-SD-SMP-SMA-SMK-SLB'!$F$14:$CG$713,'ALL-GTK-SD-SMP-SMA-SMK-SLB'!BD$7,FALSE)</f>
        <v>0</v>
      </c>
      <c r="BD485" s="310">
        <f t="shared" si="272"/>
        <v>0</v>
      </c>
      <c r="BE485" s="310">
        <f t="shared" si="273"/>
        <v>0</v>
      </c>
      <c r="BF485" s="10">
        <f t="shared" si="274"/>
        <v>0</v>
      </c>
      <c r="BG485" s="311">
        <f t="shared" si="275"/>
        <v>4</v>
      </c>
      <c r="BH485" s="311">
        <f t="shared" si="276"/>
        <v>4</v>
      </c>
      <c r="BI485" s="10">
        <f t="shared" si="277"/>
        <v>8</v>
      </c>
      <c r="BJ485" s="44">
        <f t="shared" si="278"/>
        <v>4</v>
      </c>
      <c r="BK485" s="44">
        <f t="shared" si="279"/>
        <v>4</v>
      </c>
      <c r="BL485" s="11">
        <f t="shared" si="280"/>
        <v>8</v>
      </c>
      <c r="BM485" s="9">
        <f>VLOOKUP($E485,'ALL-GTK-SD-SMP-SMA-SMK-SLB'!$F$14:$CG$713,'ALL-GTK-SD-SMP-SMA-SMK-SLB'!BN$7,FALSE)</f>
        <v>0</v>
      </c>
      <c r="BN485" s="9">
        <f>VLOOKUP($E485,'ALL-GTK-SD-SMP-SMA-SMK-SLB'!$F$14:$CG$713,'ALL-GTK-SD-SMP-SMA-SMK-SLB'!BO$7,FALSE)</f>
        <v>0</v>
      </c>
      <c r="BO485" s="9">
        <f>VLOOKUP($E485,'ALL-GTK-SD-SMP-SMA-SMK-SLB'!$F$14:$CG$713,'ALL-GTK-SD-SMP-SMA-SMK-SLB'!BP$7,FALSE)</f>
        <v>0</v>
      </c>
      <c r="BP485" s="9">
        <f>VLOOKUP($E485,'ALL-GTK-SD-SMP-SMA-SMK-SLB'!$F$14:$CG$713,'ALL-GTK-SD-SMP-SMA-SMK-SLB'!BQ$7,FALSE)</f>
        <v>0</v>
      </c>
      <c r="BQ485" s="9">
        <f>VLOOKUP($E485,'ALL-GTK-SD-SMP-SMA-SMK-SLB'!$F$14:$CG$713,'ALL-GTK-SD-SMP-SMA-SMK-SLB'!BR$7,FALSE)</f>
        <v>0</v>
      </c>
      <c r="BR485" s="9">
        <f>VLOOKUP($E485,'ALL-GTK-SD-SMP-SMA-SMK-SLB'!$F$14:$CG$713,'ALL-GTK-SD-SMP-SMA-SMK-SLB'!BS$7,FALSE)</f>
        <v>0</v>
      </c>
      <c r="BS485" s="9">
        <f>VLOOKUP($E485,'ALL-GTK-SD-SMP-SMA-SMK-SLB'!$F$14:$CG$713,'ALL-GTK-SD-SMP-SMA-SMK-SLB'!BT$7,FALSE)</f>
        <v>0</v>
      </c>
      <c r="BT485" s="9">
        <f>VLOOKUP($E485,'ALL-GTK-SD-SMP-SMA-SMK-SLB'!$F$14:$CG$713,'ALL-GTK-SD-SMP-SMA-SMK-SLB'!BU$7,FALSE)</f>
        <v>0</v>
      </c>
      <c r="BU485" s="299">
        <f t="shared" si="281"/>
        <v>0</v>
      </c>
      <c r="BV485" s="299">
        <f t="shared" si="282"/>
        <v>0</v>
      </c>
      <c r="BW485" s="44">
        <f t="shared" si="283"/>
        <v>0</v>
      </c>
      <c r="BX485" s="44">
        <f t="shared" si="284"/>
        <v>0</v>
      </c>
      <c r="BY485" s="11">
        <f t="shared" si="285"/>
        <v>0</v>
      </c>
      <c r="BZ485" s="14">
        <f t="shared" si="286"/>
        <v>4</v>
      </c>
      <c r="CA485" s="14">
        <f t="shared" si="287"/>
        <v>4</v>
      </c>
      <c r="CB485" s="13">
        <f t="shared" si="288"/>
        <v>0</v>
      </c>
      <c r="CC485" s="13">
        <f t="shared" si="289"/>
        <v>0</v>
      </c>
      <c r="CD485" s="312">
        <f t="shared" si="290"/>
        <v>4</v>
      </c>
      <c r="CE485" s="312">
        <f t="shared" si="291"/>
        <v>4</v>
      </c>
      <c r="CF485" s="313">
        <f t="shared" si="292"/>
        <v>8</v>
      </c>
      <c r="CG485" s="302" t="str">
        <f t="shared" si="293"/>
        <v>OK</v>
      </c>
    </row>
    <row r="486" spans="1:85" ht="14.25" x14ac:dyDescent="0.25">
      <c r="A486" s="6">
        <v>474</v>
      </c>
      <c r="B486" s="495">
        <v>474</v>
      </c>
      <c r="C486" s="495" t="s">
        <v>6</v>
      </c>
      <c r="D486" s="496" t="s">
        <v>25</v>
      </c>
      <c r="E486" s="626">
        <v>69958799</v>
      </c>
      <c r="F486" s="627" t="s">
        <v>742</v>
      </c>
      <c r="G486" s="624" t="s">
        <v>53</v>
      </c>
      <c r="H486" s="9">
        <f>VLOOKUP($E486,'ALL-GTK-SD-SMP-SMA-SMK-SLB'!$F$14:$CG$713,'ALL-GTK-SD-SMP-SMA-SMK-SLB'!I$7,FALSE)</f>
        <v>0</v>
      </c>
      <c r="I486" s="9">
        <f>VLOOKUP($E486,'ALL-GTK-SD-SMP-SMA-SMK-SLB'!$F$14:$CG$713,'ALL-GTK-SD-SMP-SMA-SMK-SLB'!J$7,FALSE)</f>
        <v>0</v>
      </c>
      <c r="J486" s="9">
        <f>VLOOKUP($E486,'ALL-GTK-SD-SMP-SMA-SMK-SLB'!$F$14:$CG$713,'ALL-GTK-SD-SMP-SMA-SMK-SLB'!K$7,FALSE)</f>
        <v>0</v>
      </c>
      <c r="K486" s="9">
        <f>VLOOKUP($E486,'ALL-GTK-SD-SMP-SMA-SMK-SLB'!$F$14:$CG$713,'ALL-GTK-SD-SMP-SMA-SMK-SLB'!L$7,FALSE)</f>
        <v>0</v>
      </c>
      <c r="L486" s="9">
        <f>VLOOKUP($E486,'ALL-GTK-SD-SMP-SMA-SMK-SLB'!$F$14:$CG$713,'ALL-GTK-SD-SMP-SMA-SMK-SLB'!M$7,FALSE)</f>
        <v>0</v>
      </c>
      <c r="M486" s="9">
        <f>VLOOKUP($E486,'ALL-GTK-SD-SMP-SMA-SMK-SLB'!$F$14:$CG$713,'ALL-GTK-SD-SMP-SMA-SMK-SLB'!N$7,FALSE)</f>
        <v>0</v>
      </c>
      <c r="N486" s="9">
        <f>VLOOKUP($E486,'ALL-GTK-SD-SMP-SMA-SMK-SLB'!$F$14:$CG$713,'ALL-GTK-SD-SMP-SMA-SMK-SLB'!O$7,FALSE)</f>
        <v>0</v>
      </c>
      <c r="O486" s="9">
        <f>VLOOKUP($E486,'ALL-GTK-SD-SMP-SMA-SMK-SLB'!$F$14:$CG$713,'ALL-GTK-SD-SMP-SMA-SMK-SLB'!P$7,FALSE)</f>
        <v>0</v>
      </c>
      <c r="P486" s="299">
        <f t="shared" si="258"/>
        <v>0</v>
      </c>
      <c r="Q486" s="299">
        <f t="shared" si="259"/>
        <v>0</v>
      </c>
      <c r="R486" s="300">
        <f t="shared" si="260"/>
        <v>0</v>
      </c>
      <c r="S486" s="9">
        <f>VLOOKUP($E486,'ALL-GTK-SD-SMP-SMA-SMK-SLB'!$F$14:$CG$713,'ALL-GTK-SD-SMP-SMA-SMK-SLB'!T$7,FALSE)</f>
        <v>2</v>
      </c>
      <c r="T486" s="9">
        <f>VLOOKUP($E486,'ALL-GTK-SD-SMP-SMA-SMK-SLB'!$F$14:$CG$713,'ALL-GTK-SD-SMP-SMA-SMK-SLB'!U$7,FALSE)</f>
        <v>11</v>
      </c>
      <c r="U486" s="9">
        <f>VLOOKUP($E486,'ALL-GTK-SD-SMP-SMA-SMK-SLB'!$F$14:$CG$713,'ALL-GTK-SD-SMP-SMA-SMK-SLB'!V$7,FALSE)</f>
        <v>0</v>
      </c>
      <c r="V486" s="9">
        <f>VLOOKUP($E486,'ALL-GTK-SD-SMP-SMA-SMK-SLB'!$F$14:$CG$713,'ALL-GTK-SD-SMP-SMA-SMK-SLB'!W$7,FALSE)</f>
        <v>0</v>
      </c>
      <c r="W486" s="9">
        <f>VLOOKUP($E486,'ALL-GTK-SD-SMP-SMA-SMK-SLB'!$F$14:$CG$713,'ALL-GTK-SD-SMP-SMA-SMK-SLB'!X$7,FALSE)</f>
        <v>0</v>
      </c>
      <c r="X486" s="9">
        <f>VLOOKUP($E486,'ALL-GTK-SD-SMP-SMA-SMK-SLB'!$F$14:$CG$713,'ALL-GTK-SD-SMP-SMA-SMK-SLB'!Y$7,FALSE)</f>
        <v>0</v>
      </c>
      <c r="Y486" s="299">
        <f t="shared" si="261"/>
        <v>2</v>
      </c>
      <c r="Z486" s="299">
        <f t="shared" si="262"/>
        <v>11</v>
      </c>
      <c r="AA486" s="10">
        <f t="shared" si="263"/>
        <v>13</v>
      </c>
      <c r="AB486" s="44">
        <f t="shared" si="264"/>
        <v>2</v>
      </c>
      <c r="AC486" s="44">
        <f t="shared" si="265"/>
        <v>11</v>
      </c>
      <c r="AD486" s="11">
        <f t="shared" si="266"/>
        <v>13</v>
      </c>
      <c r="AE486" s="9">
        <f>VLOOKUP($E486,'ALL-GTK-SD-SMP-SMA-SMK-SLB'!$F$14:$CG$713,'ALL-GTK-SD-SMP-SMA-SMK-SLB'!AF$7,FALSE)</f>
        <v>2</v>
      </c>
      <c r="AF486" s="9">
        <f>VLOOKUP($E486,'ALL-GTK-SD-SMP-SMA-SMK-SLB'!$F$14:$CG$713,'ALL-GTK-SD-SMP-SMA-SMK-SLB'!AG$7,FALSE)</f>
        <v>11</v>
      </c>
      <c r="AG486" s="10">
        <f t="shared" si="267"/>
        <v>13</v>
      </c>
      <c r="AH486" s="9">
        <f>VLOOKUP($E486,'ALL-GTK-SD-SMP-SMA-SMK-SLB'!$F$14:$CG$713,'ALL-GTK-SD-SMP-SMA-SMK-SLB'!AI$7,FALSE)</f>
        <v>0</v>
      </c>
      <c r="AI486" s="9">
        <f>VLOOKUP($E486,'ALL-GTK-SD-SMP-SMA-SMK-SLB'!$F$14:$CG$713,'ALL-GTK-SD-SMP-SMA-SMK-SLB'!AJ$7,FALSE)</f>
        <v>0</v>
      </c>
      <c r="AJ486" s="10">
        <f t="shared" si="268"/>
        <v>0</v>
      </c>
      <c r="AK486" s="44">
        <f t="shared" si="269"/>
        <v>2</v>
      </c>
      <c r="AL486" s="44">
        <f t="shared" si="270"/>
        <v>11</v>
      </c>
      <c r="AM486" s="11">
        <f t="shared" si="271"/>
        <v>13</v>
      </c>
      <c r="AN486" s="299">
        <f>VLOOKUP($E486,'ALL-GTK-SD-SMP-SMA-SMK-SLB'!$F$14:$CG$713,'ALL-GTK-SD-SMP-SMA-SMK-SLB'!AO$7,FALSE)</f>
        <v>0</v>
      </c>
      <c r="AO486" s="299">
        <f>VLOOKUP($E486,'ALL-GTK-SD-SMP-SMA-SMK-SLB'!$F$14:$CG$713,'ALL-GTK-SD-SMP-SMA-SMK-SLB'!AP$7,FALSE)</f>
        <v>0</v>
      </c>
      <c r="AP486" s="9">
        <f>VLOOKUP($E486,'ALL-GTK-SD-SMP-SMA-SMK-SLB'!$F$14:$CG$713,'ALL-GTK-SD-SMP-SMA-SMK-SLB'!AQ$7,FALSE)</f>
        <v>0</v>
      </c>
      <c r="AQ486" s="9">
        <f>VLOOKUP($E486,'ALL-GTK-SD-SMP-SMA-SMK-SLB'!$F$14:$CG$713,'ALL-GTK-SD-SMP-SMA-SMK-SLB'!AR$7,FALSE)</f>
        <v>0</v>
      </c>
      <c r="AR486" s="9">
        <f>VLOOKUP($E486,'ALL-GTK-SD-SMP-SMA-SMK-SLB'!$F$14:$CG$713,'ALL-GTK-SD-SMP-SMA-SMK-SLB'!AS$7,FALSE)</f>
        <v>0</v>
      </c>
      <c r="AS486" s="9">
        <f>VLOOKUP($E486,'ALL-GTK-SD-SMP-SMA-SMK-SLB'!$F$14:$CG$713,'ALL-GTK-SD-SMP-SMA-SMK-SLB'!AT$7,FALSE)</f>
        <v>0</v>
      </c>
      <c r="AT486" s="9">
        <f>VLOOKUP($E486,'ALL-GTK-SD-SMP-SMA-SMK-SLB'!$F$14:$CG$713,'ALL-GTK-SD-SMP-SMA-SMK-SLB'!AU$7,FALSE)</f>
        <v>0</v>
      </c>
      <c r="AU486" s="9">
        <f>VLOOKUP($E486,'ALL-GTK-SD-SMP-SMA-SMK-SLB'!$F$14:$CG$713,'ALL-GTK-SD-SMP-SMA-SMK-SLB'!AV$7,FALSE)</f>
        <v>0</v>
      </c>
      <c r="AV486" s="9">
        <f>VLOOKUP($E486,'ALL-GTK-SD-SMP-SMA-SMK-SLB'!$F$14:$CG$713,'ALL-GTK-SD-SMP-SMA-SMK-SLB'!AW$7,FALSE)</f>
        <v>0</v>
      </c>
      <c r="AW486" s="9">
        <f>VLOOKUP($E486,'ALL-GTK-SD-SMP-SMA-SMK-SLB'!$F$14:$CG$713,'ALL-GTK-SD-SMP-SMA-SMK-SLB'!AX$7,FALSE)</f>
        <v>0</v>
      </c>
      <c r="AX486" s="9">
        <f>VLOOKUP($E486,'ALL-GTK-SD-SMP-SMA-SMK-SLB'!$F$14:$CG$713,'ALL-GTK-SD-SMP-SMA-SMK-SLB'!AY$7,FALSE)</f>
        <v>2</v>
      </c>
      <c r="AY486" s="9">
        <f>VLOOKUP($E486,'ALL-GTK-SD-SMP-SMA-SMK-SLB'!$F$14:$CG$713,'ALL-GTK-SD-SMP-SMA-SMK-SLB'!AZ$7,FALSE)</f>
        <v>11</v>
      </c>
      <c r="AZ486" s="9">
        <f>VLOOKUP($E486,'ALL-GTK-SD-SMP-SMA-SMK-SLB'!$F$14:$CG$713,'ALL-GTK-SD-SMP-SMA-SMK-SLB'!BA$7,FALSE)</f>
        <v>0</v>
      </c>
      <c r="BA486" s="9">
        <f>VLOOKUP($E486,'ALL-GTK-SD-SMP-SMA-SMK-SLB'!$F$14:$CG$713,'ALL-GTK-SD-SMP-SMA-SMK-SLB'!BB$7,FALSE)</f>
        <v>0</v>
      </c>
      <c r="BB486" s="9">
        <f>VLOOKUP($E486,'ALL-GTK-SD-SMP-SMA-SMK-SLB'!$F$14:$CG$713,'ALL-GTK-SD-SMP-SMA-SMK-SLB'!BC$7,FALSE)</f>
        <v>0</v>
      </c>
      <c r="BC486" s="9">
        <f>VLOOKUP($E486,'ALL-GTK-SD-SMP-SMA-SMK-SLB'!$F$14:$CG$713,'ALL-GTK-SD-SMP-SMA-SMK-SLB'!BD$7,FALSE)</f>
        <v>0</v>
      </c>
      <c r="BD486" s="310">
        <f t="shared" si="272"/>
        <v>0</v>
      </c>
      <c r="BE486" s="310">
        <f t="shared" si="273"/>
        <v>0</v>
      </c>
      <c r="BF486" s="10">
        <f t="shared" si="274"/>
        <v>0</v>
      </c>
      <c r="BG486" s="311">
        <f t="shared" si="275"/>
        <v>2</v>
      </c>
      <c r="BH486" s="311">
        <f t="shared" si="276"/>
        <v>11</v>
      </c>
      <c r="BI486" s="10">
        <f t="shared" si="277"/>
        <v>13</v>
      </c>
      <c r="BJ486" s="44">
        <f t="shared" si="278"/>
        <v>2</v>
      </c>
      <c r="BK486" s="44">
        <f t="shared" si="279"/>
        <v>11</v>
      </c>
      <c r="BL486" s="11">
        <f t="shared" si="280"/>
        <v>13</v>
      </c>
      <c r="BM486" s="9">
        <f>VLOOKUP($E486,'ALL-GTK-SD-SMP-SMA-SMK-SLB'!$F$14:$CG$713,'ALL-GTK-SD-SMP-SMA-SMK-SLB'!BN$7,FALSE)</f>
        <v>0</v>
      </c>
      <c r="BN486" s="9">
        <f>VLOOKUP($E486,'ALL-GTK-SD-SMP-SMA-SMK-SLB'!$F$14:$CG$713,'ALL-GTK-SD-SMP-SMA-SMK-SLB'!BO$7,FALSE)</f>
        <v>0</v>
      </c>
      <c r="BO486" s="9">
        <f>VLOOKUP($E486,'ALL-GTK-SD-SMP-SMA-SMK-SLB'!$F$14:$CG$713,'ALL-GTK-SD-SMP-SMA-SMK-SLB'!BP$7,FALSE)</f>
        <v>1</v>
      </c>
      <c r="BP486" s="9">
        <f>VLOOKUP($E486,'ALL-GTK-SD-SMP-SMA-SMK-SLB'!$F$14:$CG$713,'ALL-GTK-SD-SMP-SMA-SMK-SLB'!BQ$7,FALSE)</f>
        <v>1</v>
      </c>
      <c r="BQ486" s="9">
        <f>VLOOKUP($E486,'ALL-GTK-SD-SMP-SMA-SMK-SLB'!$F$14:$CG$713,'ALL-GTK-SD-SMP-SMA-SMK-SLB'!BR$7,FALSE)</f>
        <v>0</v>
      </c>
      <c r="BR486" s="9">
        <f>VLOOKUP($E486,'ALL-GTK-SD-SMP-SMA-SMK-SLB'!$F$14:$CG$713,'ALL-GTK-SD-SMP-SMA-SMK-SLB'!BS$7,FALSE)</f>
        <v>0</v>
      </c>
      <c r="BS486" s="9">
        <f>VLOOKUP($E486,'ALL-GTK-SD-SMP-SMA-SMK-SLB'!$F$14:$CG$713,'ALL-GTK-SD-SMP-SMA-SMK-SLB'!BT$7,FALSE)</f>
        <v>0</v>
      </c>
      <c r="BT486" s="9">
        <f>VLOOKUP($E486,'ALL-GTK-SD-SMP-SMA-SMK-SLB'!$F$14:$CG$713,'ALL-GTK-SD-SMP-SMA-SMK-SLB'!BU$7,FALSE)</f>
        <v>0</v>
      </c>
      <c r="BU486" s="299">
        <f t="shared" si="281"/>
        <v>1</v>
      </c>
      <c r="BV486" s="299">
        <f t="shared" si="282"/>
        <v>1</v>
      </c>
      <c r="BW486" s="44">
        <f t="shared" si="283"/>
        <v>1</v>
      </c>
      <c r="BX486" s="44">
        <f t="shared" si="284"/>
        <v>1</v>
      </c>
      <c r="BY486" s="11">
        <f t="shared" si="285"/>
        <v>2</v>
      </c>
      <c r="BZ486" s="14">
        <f t="shared" si="286"/>
        <v>2</v>
      </c>
      <c r="CA486" s="14">
        <f t="shared" si="287"/>
        <v>11</v>
      </c>
      <c r="CB486" s="13">
        <f t="shared" si="288"/>
        <v>1</v>
      </c>
      <c r="CC486" s="13">
        <f t="shared" si="289"/>
        <v>1</v>
      </c>
      <c r="CD486" s="312">
        <f t="shared" si="290"/>
        <v>3</v>
      </c>
      <c r="CE486" s="312">
        <f t="shared" si="291"/>
        <v>12</v>
      </c>
      <c r="CF486" s="313">
        <f t="shared" si="292"/>
        <v>15</v>
      </c>
      <c r="CG486" s="302" t="str">
        <f t="shared" si="293"/>
        <v>OK</v>
      </c>
    </row>
    <row r="487" spans="1:85" ht="14.25" x14ac:dyDescent="0.25">
      <c r="A487" s="6">
        <v>475</v>
      </c>
      <c r="B487" s="495">
        <v>475</v>
      </c>
      <c r="C487" s="495" t="s">
        <v>6</v>
      </c>
      <c r="D487" s="496" t="s">
        <v>20</v>
      </c>
      <c r="E487" s="626">
        <v>20340673</v>
      </c>
      <c r="F487" s="627" t="s">
        <v>743</v>
      </c>
      <c r="G487" s="624" t="s">
        <v>53</v>
      </c>
      <c r="H487" s="9">
        <f>VLOOKUP($E487,'ALL-GTK-SD-SMP-SMA-SMK-SLB'!$F$14:$CG$713,'ALL-GTK-SD-SMP-SMA-SMK-SLB'!I$7,FALSE)</f>
        <v>0</v>
      </c>
      <c r="I487" s="9">
        <f>VLOOKUP($E487,'ALL-GTK-SD-SMP-SMA-SMK-SLB'!$F$14:$CG$713,'ALL-GTK-SD-SMP-SMA-SMK-SLB'!J$7,FALSE)</f>
        <v>0</v>
      </c>
      <c r="J487" s="9">
        <f>VLOOKUP($E487,'ALL-GTK-SD-SMP-SMA-SMK-SLB'!$F$14:$CG$713,'ALL-GTK-SD-SMP-SMA-SMK-SLB'!K$7,FALSE)</f>
        <v>0</v>
      </c>
      <c r="K487" s="9">
        <f>VLOOKUP($E487,'ALL-GTK-SD-SMP-SMA-SMK-SLB'!$F$14:$CG$713,'ALL-GTK-SD-SMP-SMA-SMK-SLB'!L$7,FALSE)</f>
        <v>0</v>
      </c>
      <c r="L487" s="9">
        <f>VLOOKUP($E487,'ALL-GTK-SD-SMP-SMA-SMK-SLB'!$F$14:$CG$713,'ALL-GTK-SD-SMP-SMA-SMK-SLB'!M$7,FALSE)</f>
        <v>0</v>
      </c>
      <c r="M487" s="9">
        <f>VLOOKUP($E487,'ALL-GTK-SD-SMP-SMA-SMK-SLB'!$F$14:$CG$713,'ALL-GTK-SD-SMP-SMA-SMK-SLB'!N$7,FALSE)</f>
        <v>0</v>
      </c>
      <c r="N487" s="9">
        <f>VLOOKUP($E487,'ALL-GTK-SD-SMP-SMA-SMK-SLB'!$F$14:$CG$713,'ALL-GTK-SD-SMP-SMA-SMK-SLB'!O$7,FALSE)</f>
        <v>0</v>
      </c>
      <c r="O487" s="9">
        <f>VLOOKUP($E487,'ALL-GTK-SD-SMP-SMA-SMK-SLB'!$F$14:$CG$713,'ALL-GTK-SD-SMP-SMA-SMK-SLB'!P$7,FALSE)</f>
        <v>0</v>
      </c>
      <c r="P487" s="299">
        <f t="shared" si="258"/>
        <v>0</v>
      </c>
      <c r="Q487" s="299">
        <f t="shared" si="259"/>
        <v>0</v>
      </c>
      <c r="R487" s="300">
        <f t="shared" si="260"/>
        <v>0</v>
      </c>
      <c r="S487" s="9">
        <f>VLOOKUP($E487,'ALL-GTK-SD-SMP-SMA-SMK-SLB'!$F$14:$CG$713,'ALL-GTK-SD-SMP-SMA-SMK-SLB'!T$7,FALSE)</f>
        <v>0</v>
      </c>
      <c r="T487" s="9">
        <f>VLOOKUP($E487,'ALL-GTK-SD-SMP-SMA-SMK-SLB'!$F$14:$CG$713,'ALL-GTK-SD-SMP-SMA-SMK-SLB'!U$7,FALSE)</f>
        <v>6</v>
      </c>
      <c r="U487" s="9">
        <f>VLOOKUP($E487,'ALL-GTK-SD-SMP-SMA-SMK-SLB'!$F$14:$CG$713,'ALL-GTK-SD-SMP-SMA-SMK-SLB'!V$7,FALSE)</f>
        <v>0</v>
      </c>
      <c r="V487" s="9">
        <f>VLOOKUP($E487,'ALL-GTK-SD-SMP-SMA-SMK-SLB'!$F$14:$CG$713,'ALL-GTK-SD-SMP-SMA-SMK-SLB'!W$7,FALSE)</f>
        <v>0</v>
      </c>
      <c r="W487" s="9">
        <f>VLOOKUP($E487,'ALL-GTK-SD-SMP-SMA-SMK-SLB'!$F$14:$CG$713,'ALL-GTK-SD-SMP-SMA-SMK-SLB'!X$7,FALSE)</f>
        <v>0</v>
      </c>
      <c r="X487" s="9">
        <f>VLOOKUP($E487,'ALL-GTK-SD-SMP-SMA-SMK-SLB'!$F$14:$CG$713,'ALL-GTK-SD-SMP-SMA-SMK-SLB'!Y$7,FALSE)</f>
        <v>0</v>
      </c>
      <c r="Y487" s="299">
        <f t="shared" si="261"/>
        <v>0</v>
      </c>
      <c r="Z487" s="299">
        <f t="shared" si="262"/>
        <v>6</v>
      </c>
      <c r="AA487" s="10">
        <f t="shared" si="263"/>
        <v>6</v>
      </c>
      <c r="AB487" s="44">
        <f t="shared" si="264"/>
        <v>0</v>
      </c>
      <c r="AC487" s="44">
        <f t="shared" si="265"/>
        <v>6</v>
      </c>
      <c r="AD487" s="11">
        <f t="shared" si="266"/>
        <v>6</v>
      </c>
      <c r="AE487" s="9">
        <f>VLOOKUP($E487,'ALL-GTK-SD-SMP-SMA-SMK-SLB'!$F$14:$CG$713,'ALL-GTK-SD-SMP-SMA-SMK-SLB'!AF$7,FALSE)</f>
        <v>0</v>
      </c>
      <c r="AF487" s="9">
        <f>VLOOKUP($E487,'ALL-GTK-SD-SMP-SMA-SMK-SLB'!$F$14:$CG$713,'ALL-GTK-SD-SMP-SMA-SMK-SLB'!AG$7,FALSE)</f>
        <v>5</v>
      </c>
      <c r="AG487" s="10">
        <f t="shared" si="267"/>
        <v>5</v>
      </c>
      <c r="AH487" s="9">
        <f>VLOOKUP($E487,'ALL-GTK-SD-SMP-SMA-SMK-SLB'!$F$14:$CG$713,'ALL-GTK-SD-SMP-SMA-SMK-SLB'!AI$7,FALSE)</f>
        <v>0</v>
      </c>
      <c r="AI487" s="9">
        <f>VLOOKUP($E487,'ALL-GTK-SD-SMP-SMA-SMK-SLB'!$F$14:$CG$713,'ALL-GTK-SD-SMP-SMA-SMK-SLB'!AJ$7,FALSE)</f>
        <v>1</v>
      </c>
      <c r="AJ487" s="10">
        <f t="shared" si="268"/>
        <v>1</v>
      </c>
      <c r="AK487" s="44">
        <f t="shared" si="269"/>
        <v>0</v>
      </c>
      <c r="AL487" s="44">
        <f t="shared" si="270"/>
        <v>6</v>
      </c>
      <c r="AM487" s="11">
        <f t="shared" si="271"/>
        <v>6</v>
      </c>
      <c r="AN487" s="299">
        <f>VLOOKUP($E487,'ALL-GTK-SD-SMP-SMA-SMK-SLB'!$F$14:$CG$713,'ALL-GTK-SD-SMP-SMA-SMK-SLB'!AO$7,FALSE)</f>
        <v>0</v>
      </c>
      <c r="AO487" s="299">
        <f>VLOOKUP($E487,'ALL-GTK-SD-SMP-SMA-SMK-SLB'!$F$14:$CG$713,'ALL-GTK-SD-SMP-SMA-SMK-SLB'!AP$7,FALSE)</f>
        <v>0</v>
      </c>
      <c r="AP487" s="9">
        <f>VLOOKUP($E487,'ALL-GTK-SD-SMP-SMA-SMK-SLB'!$F$14:$CG$713,'ALL-GTK-SD-SMP-SMA-SMK-SLB'!AQ$7,FALSE)</f>
        <v>0</v>
      </c>
      <c r="AQ487" s="9">
        <f>VLOOKUP($E487,'ALL-GTK-SD-SMP-SMA-SMK-SLB'!$F$14:$CG$713,'ALL-GTK-SD-SMP-SMA-SMK-SLB'!AR$7,FALSE)</f>
        <v>0</v>
      </c>
      <c r="AR487" s="9">
        <f>VLOOKUP($E487,'ALL-GTK-SD-SMP-SMA-SMK-SLB'!$F$14:$CG$713,'ALL-GTK-SD-SMP-SMA-SMK-SLB'!AS$7,FALSE)</f>
        <v>0</v>
      </c>
      <c r="AS487" s="9">
        <f>VLOOKUP($E487,'ALL-GTK-SD-SMP-SMA-SMK-SLB'!$F$14:$CG$713,'ALL-GTK-SD-SMP-SMA-SMK-SLB'!AT$7,FALSE)</f>
        <v>0</v>
      </c>
      <c r="AT487" s="9">
        <f>VLOOKUP($E487,'ALL-GTK-SD-SMP-SMA-SMK-SLB'!$F$14:$CG$713,'ALL-GTK-SD-SMP-SMA-SMK-SLB'!AU$7,FALSE)</f>
        <v>0</v>
      </c>
      <c r="AU487" s="9">
        <f>VLOOKUP($E487,'ALL-GTK-SD-SMP-SMA-SMK-SLB'!$F$14:$CG$713,'ALL-GTK-SD-SMP-SMA-SMK-SLB'!AV$7,FALSE)</f>
        <v>0</v>
      </c>
      <c r="AV487" s="9">
        <f>VLOOKUP($E487,'ALL-GTK-SD-SMP-SMA-SMK-SLB'!$F$14:$CG$713,'ALL-GTK-SD-SMP-SMA-SMK-SLB'!AW$7,FALSE)</f>
        <v>0</v>
      </c>
      <c r="AW487" s="9">
        <f>VLOOKUP($E487,'ALL-GTK-SD-SMP-SMA-SMK-SLB'!$F$14:$CG$713,'ALL-GTK-SD-SMP-SMA-SMK-SLB'!AX$7,FALSE)</f>
        <v>0</v>
      </c>
      <c r="AX487" s="9">
        <f>VLOOKUP($E487,'ALL-GTK-SD-SMP-SMA-SMK-SLB'!$F$14:$CG$713,'ALL-GTK-SD-SMP-SMA-SMK-SLB'!AY$7,FALSE)</f>
        <v>0</v>
      </c>
      <c r="AY487" s="9">
        <f>VLOOKUP($E487,'ALL-GTK-SD-SMP-SMA-SMK-SLB'!$F$14:$CG$713,'ALL-GTK-SD-SMP-SMA-SMK-SLB'!AZ$7,FALSE)</f>
        <v>6</v>
      </c>
      <c r="AZ487" s="9">
        <f>VLOOKUP($E487,'ALL-GTK-SD-SMP-SMA-SMK-SLB'!$F$14:$CG$713,'ALL-GTK-SD-SMP-SMA-SMK-SLB'!BA$7,FALSE)</f>
        <v>0</v>
      </c>
      <c r="BA487" s="9">
        <f>VLOOKUP($E487,'ALL-GTK-SD-SMP-SMA-SMK-SLB'!$F$14:$CG$713,'ALL-GTK-SD-SMP-SMA-SMK-SLB'!BB$7,FALSE)</f>
        <v>0</v>
      </c>
      <c r="BB487" s="9">
        <f>VLOOKUP($E487,'ALL-GTK-SD-SMP-SMA-SMK-SLB'!$F$14:$CG$713,'ALL-GTK-SD-SMP-SMA-SMK-SLB'!BC$7,FALSE)</f>
        <v>0</v>
      </c>
      <c r="BC487" s="9">
        <f>VLOOKUP($E487,'ALL-GTK-SD-SMP-SMA-SMK-SLB'!$F$14:$CG$713,'ALL-GTK-SD-SMP-SMA-SMK-SLB'!BD$7,FALSE)</f>
        <v>0</v>
      </c>
      <c r="BD487" s="310">
        <f t="shared" si="272"/>
        <v>0</v>
      </c>
      <c r="BE487" s="310">
        <f t="shared" si="273"/>
        <v>0</v>
      </c>
      <c r="BF487" s="10">
        <f t="shared" si="274"/>
        <v>0</v>
      </c>
      <c r="BG487" s="311">
        <f t="shared" si="275"/>
        <v>0</v>
      </c>
      <c r="BH487" s="311">
        <f t="shared" si="276"/>
        <v>6</v>
      </c>
      <c r="BI487" s="10">
        <f t="shared" si="277"/>
        <v>6</v>
      </c>
      <c r="BJ487" s="44">
        <f t="shared" si="278"/>
        <v>0</v>
      </c>
      <c r="BK487" s="44">
        <f t="shared" si="279"/>
        <v>6</v>
      </c>
      <c r="BL487" s="11">
        <f t="shared" si="280"/>
        <v>6</v>
      </c>
      <c r="BM487" s="9">
        <f>VLOOKUP($E487,'ALL-GTK-SD-SMP-SMA-SMK-SLB'!$F$14:$CG$713,'ALL-GTK-SD-SMP-SMA-SMK-SLB'!BN$7,FALSE)</f>
        <v>0</v>
      </c>
      <c r="BN487" s="9">
        <f>VLOOKUP($E487,'ALL-GTK-SD-SMP-SMA-SMK-SLB'!$F$14:$CG$713,'ALL-GTK-SD-SMP-SMA-SMK-SLB'!BO$7,FALSE)</f>
        <v>0</v>
      </c>
      <c r="BO487" s="9">
        <f>VLOOKUP($E487,'ALL-GTK-SD-SMP-SMA-SMK-SLB'!$F$14:$CG$713,'ALL-GTK-SD-SMP-SMA-SMK-SLB'!BP$7,FALSE)</f>
        <v>0</v>
      </c>
      <c r="BP487" s="9">
        <f>VLOOKUP($E487,'ALL-GTK-SD-SMP-SMA-SMK-SLB'!$F$14:$CG$713,'ALL-GTK-SD-SMP-SMA-SMK-SLB'!BQ$7,FALSE)</f>
        <v>0</v>
      </c>
      <c r="BQ487" s="9">
        <f>VLOOKUP($E487,'ALL-GTK-SD-SMP-SMA-SMK-SLB'!$F$14:$CG$713,'ALL-GTK-SD-SMP-SMA-SMK-SLB'!BR$7,FALSE)</f>
        <v>0</v>
      </c>
      <c r="BR487" s="9">
        <f>VLOOKUP($E487,'ALL-GTK-SD-SMP-SMA-SMK-SLB'!$F$14:$CG$713,'ALL-GTK-SD-SMP-SMA-SMK-SLB'!BS$7,FALSE)</f>
        <v>0</v>
      </c>
      <c r="BS487" s="9">
        <f>VLOOKUP($E487,'ALL-GTK-SD-SMP-SMA-SMK-SLB'!$F$14:$CG$713,'ALL-GTK-SD-SMP-SMA-SMK-SLB'!BT$7,FALSE)</f>
        <v>0</v>
      </c>
      <c r="BT487" s="9">
        <f>VLOOKUP($E487,'ALL-GTK-SD-SMP-SMA-SMK-SLB'!$F$14:$CG$713,'ALL-GTK-SD-SMP-SMA-SMK-SLB'!BU$7,FALSE)</f>
        <v>0</v>
      </c>
      <c r="BU487" s="299">
        <f t="shared" si="281"/>
        <v>0</v>
      </c>
      <c r="BV487" s="299">
        <f t="shared" si="282"/>
        <v>0</v>
      </c>
      <c r="BW487" s="44">
        <f t="shared" si="283"/>
        <v>0</v>
      </c>
      <c r="BX487" s="44">
        <f t="shared" si="284"/>
        <v>0</v>
      </c>
      <c r="BY487" s="11">
        <f t="shared" si="285"/>
        <v>0</v>
      </c>
      <c r="BZ487" s="14">
        <f t="shared" si="286"/>
        <v>0</v>
      </c>
      <c r="CA487" s="14">
        <f t="shared" si="287"/>
        <v>6</v>
      </c>
      <c r="CB487" s="13">
        <f t="shared" si="288"/>
        <v>0</v>
      </c>
      <c r="CC487" s="13">
        <f t="shared" si="289"/>
        <v>0</v>
      </c>
      <c r="CD487" s="312">
        <f t="shared" si="290"/>
        <v>0</v>
      </c>
      <c r="CE487" s="312">
        <f t="shared" si="291"/>
        <v>6</v>
      </c>
      <c r="CF487" s="313">
        <f t="shared" si="292"/>
        <v>6</v>
      </c>
      <c r="CG487" s="302" t="str">
        <f t="shared" si="293"/>
        <v>OK</v>
      </c>
    </row>
    <row r="488" spans="1:85" ht="14.25" x14ac:dyDescent="0.25">
      <c r="A488" s="6">
        <v>476</v>
      </c>
      <c r="B488" s="495">
        <v>476</v>
      </c>
      <c r="C488" s="495" t="s">
        <v>6</v>
      </c>
      <c r="D488" s="496" t="s">
        <v>19</v>
      </c>
      <c r="E488" s="626">
        <v>20319877</v>
      </c>
      <c r="F488" s="627" t="s">
        <v>744</v>
      </c>
      <c r="G488" s="624" t="s">
        <v>53</v>
      </c>
      <c r="H488" s="9">
        <f>VLOOKUP($E488,'ALL-GTK-SD-SMP-SMA-SMK-SLB'!$F$14:$CG$713,'ALL-GTK-SD-SMP-SMA-SMK-SLB'!I$7,FALSE)</f>
        <v>0</v>
      </c>
      <c r="I488" s="9">
        <f>VLOOKUP($E488,'ALL-GTK-SD-SMP-SMA-SMK-SLB'!$F$14:$CG$713,'ALL-GTK-SD-SMP-SMA-SMK-SLB'!J$7,FALSE)</f>
        <v>0</v>
      </c>
      <c r="J488" s="9">
        <f>VLOOKUP($E488,'ALL-GTK-SD-SMP-SMA-SMK-SLB'!$F$14:$CG$713,'ALL-GTK-SD-SMP-SMA-SMK-SLB'!K$7,FALSE)</f>
        <v>0</v>
      </c>
      <c r="K488" s="9">
        <f>VLOOKUP($E488,'ALL-GTK-SD-SMP-SMA-SMK-SLB'!$F$14:$CG$713,'ALL-GTK-SD-SMP-SMA-SMK-SLB'!L$7,FALSE)</f>
        <v>0</v>
      </c>
      <c r="L488" s="9">
        <f>VLOOKUP($E488,'ALL-GTK-SD-SMP-SMA-SMK-SLB'!$F$14:$CG$713,'ALL-GTK-SD-SMP-SMA-SMK-SLB'!M$7,FALSE)</f>
        <v>0</v>
      </c>
      <c r="M488" s="9">
        <f>VLOOKUP($E488,'ALL-GTK-SD-SMP-SMA-SMK-SLB'!$F$14:$CG$713,'ALL-GTK-SD-SMP-SMA-SMK-SLB'!N$7,FALSE)</f>
        <v>0</v>
      </c>
      <c r="N488" s="9">
        <f>VLOOKUP($E488,'ALL-GTK-SD-SMP-SMA-SMK-SLB'!$F$14:$CG$713,'ALL-GTK-SD-SMP-SMA-SMK-SLB'!O$7,FALSE)</f>
        <v>0</v>
      </c>
      <c r="O488" s="9">
        <f>VLOOKUP($E488,'ALL-GTK-SD-SMP-SMA-SMK-SLB'!$F$14:$CG$713,'ALL-GTK-SD-SMP-SMA-SMK-SLB'!P$7,FALSE)</f>
        <v>0</v>
      </c>
      <c r="P488" s="299">
        <f t="shared" si="258"/>
        <v>0</v>
      </c>
      <c r="Q488" s="299">
        <f t="shared" si="259"/>
        <v>0</v>
      </c>
      <c r="R488" s="300">
        <f t="shared" si="260"/>
        <v>0</v>
      </c>
      <c r="S488" s="9">
        <f>VLOOKUP($E488,'ALL-GTK-SD-SMP-SMA-SMK-SLB'!$F$14:$CG$713,'ALL-GTK-SD-SMP-SMA-SMK-SLB'!T$7,FALSE)</f>
        <v>2</v>
      </c>
      <c r="T488" s="9">
        <f>VLOOKUP($E488,'ALL-GTK-SD-SMP-SMA-SMK-SLB'!$F$14:$CG$713,'ALL-GTK-SD-SMP-SMA-SMK-SLB'!U$7,FALSE)</f>
        <v>5</v>
      </c>
      <c r="U488" s="9">
        <f>VLOOKUP($E488,'ALL-GTK-SD-SMP-SMA-SMK-SLB'!$F$14:$CG$713,'ALL-GTK-SD-SMP-SMA-SMK-SLB'!V$7,FALSE)</f>
        <v>0</v>
      </c>
      <c r="V488" s="9">
        <f>VLOOKUP($E488,'ALL-GTK-SD-SMP-SMA-SMK-SLB'!$F$14:$CG$713,'ALL-GTK-SD-SMP-SMA-SMK-SLB'!W$7,FALSE)</f>
        <v>0</v>
      </c>
      <c r="W488" s="9">
        <f>VLOOKUP($E488,'ALL-GTK-SD-SMP-SMA-SMK-SLB'!$F$14:$CG$713,'ALL-GTK-SD-SMP-SMA-SMK-SLB'!X$7,FALSE)</f>
        <v>0</v>
      </c>
      <c r="X488" s="9">
        <f>VLOOKUP($E488,'ALL-GTK-SD-SMP-SMA-SMK-SLB'!$F$14:$CG$713,'ALL-GTK-SD-SMP-SMA-SMK-SLB'!Y$7,FALSE)</f>
        <v>0</v>
      </c>
      <c r="Y488" s="299">
        <f t="shared" si="261"/>
        <v>2</v>
      </c>
      <c r="Z488" s="299">
        <f t="shared" si="262"/>
        <v>5</v>
      </c>
      <c r="AA488" s="10">
        <f t="shared" si="263"/>
        <v>7</v>
      </c>
      <c r="AB488" s="44">
        <f t="shared" si="264"/>
        <v>2</v>
      </c>
      <c r="AC488" s="44">
        <f t="shared" si="265"/>
        <v>5</v>
      </c>
      <c r="AD488" s="11">
        <f t="shared" si="266"/>
        <v>7</v>
      </c>
      <c r="AE488" s="9">
        <f>VLOOKUP($E488,'ALL-GTK-SD-SMP-SMA-SMK-SLB'!$F$14:$CG$713,'ALL-GTK-SD-SMP-SMA-SMK-SLB'!AF$7,FALSE)</f>
        <v>1</v>
      </c>
      <c r="AF488" s="9">
        <f>VLOOKUP($E488,'ALL-GTK-SD-SMP-SMA-SMK-SLB'!$F$14:$CG$713,'ALL-GTK-SD-SMP-SMA-SMK-SLB'!AG$7,FALSE)</f>
        <v>1</v>
      </c>
      <c r="AG488" s="10">
        <f t="shared" si="267"/>
        <v>2</v>
      </c>
      <c r="AH488" s="9">
        <f>VLOOKUP($E488,'ALL-GTK-SD-SMP-SMA-SMK-SLB'!$F$14:$CG$713,'ALL-GTK-SD-SMP-SMA-SMK-SLB'!AI$7,FALSE)</f>
        <v>1</v>
      </c>
      <c r="AI488" s="9">
        <f>VLOOKUP($E488,'ALL-GTK-SD-SMP-SMA-SMK-SLB'!$F$14:$CG$713,'ALL-GTK-SD-SMP-SMA-SMK-SLB'!AJ$7,FALSE)</f>
        <v>4</v>
      </c>
      <c r="AJ488" s="10">
        <f t="shared" si="268"/>
        <v>5</v>
      </c>
      <c r="AK488" s="44">
        <f t="shared" si="269"/>
        <v>2</v>
      </c>
      <c r="AL488" s="44">
        <f t="shared" si="270"/>
        <v>5</v>
      </c>
      <c r="AM488" s="11">
        <f t="shared" si="271"/>
        <v>7</v>
      </c>
      <c r="AN488" s="299">
        <f>VLOOKUP($E488,'ALL-GTK-SD-SMP-SMA-SMK-SLB'!$F$14:$CG$713,'ALL-GTK-SD-SMP-SMA-SMK-SLB'!AO$7,FALSE)</f>
        <v>0</v>
      </c>
      <c r="AO488" s="299">
        <f>VLOOKUP($E488,'ALL-GTK-SD-SMP-SMA-SMK-SLB'!$F$14:$CG$713,'ALL-GTK-SD-SMP-SMA-SMK-SLB'!AP$7,FALSE)</f>
        <v>0</v>
      </c>
      <c r="AP488" s="9">
        <f>VLOOKUP($E488,'ALL-GTK-SD-SMP-SMA-SMK-SLB'!$F$14:$CG$713,'ALL-GTK-SD-SMP-SMA-SMK-SLB'!AQ$7,FALSE)</f>
        <v>0</v>
      </c>
      <c r="AQ488" s="9">
        <f>VLOOKUP($E488,'ALL-GTK-SD-SMP-SMA-SMK-SLB'!$F$14:$CG$713,'ALL-GTK-SD-SMP-SMA-SMK-SLB'!AR$7,FALSE)</f>
        <v>0</v>
      </c>
      <c r="AR488" s="9">
        <f>VLOOKUP($E488,'ALL-GTK-SD-SMP-SMA-SMK-SLB'!$F$14:$CG$713,'ALL-GTK-SD-SMP-SMA-SMK-SLB'!AS$7,FALSE)</f>
        <v>0</v>
      </c>
      <c r="AS488" s="9">
        <f>VLOOKUP($E488,'ALL-GTK-SD-SMP-SMA-SMK-SLB'!$F$14:$CG$713,'ALL-GTK-SD-SMP-SMA-SMK-SLB'!AT$7,FALSE)</f>
        <v>0</v>
      </c>
      <c r="AT488" s="9">
        <f>VLOOKUP($E488,'ALL-GTK-SD-SMP-SMA-SMK-SLB'!$F$14:$CG$713,'ALL-GTK-SD-SMP-SMA-SMK-SLB'!AU$7,FALSE)</f>
        <v>0</v>
      </c>
      <c r="AU488" s="9">
        <f>VLOOKUP($E488,'ALL-GTK-SD-SMP-SMA-SMK-SLB'!$F$14:$CG$713,'ALL-GTK-SD-SMP-SMA-SMK-SLB'!AV$7,FALSE)</f>
        <v>0</v>
      </c>
      <c r="AV488" s="9">
        <f>VLOOKUP($E488,'ALL-GTK-SD-SMP-SMA-SMK-SLB'!$F$14:$CG$713,'ALL-GTK-SD-SMP-SMA-SMK-SLB'!AW$7,FALSE)</f>
        <v>0</v>
      </c>
      <c r="AW488" s="9">
        <f>VLOOKUP($E488,'ALL-GTK-SD-SMP-SMA-SMK-SLB'!$F$14:$CG$713,'ALL-GTK-SD-SMP-SMA-SMK-SLB'!AX$7,FALSE)</f>
        <v>0</v>
      </c>
      <c r="AX488" s="9">
        <f>VLOOKUP($E488,'ALL-GTK-SD-SMP-SMA-SMK-SLB'!$F$14:$CG$713,'ALL-GTK-SD-SMP-SMA-SMK-SLB'!AY$7,FALSE)</f>
        <v>2</v>
      </c>
      <c r="AY488" s="9">
        <f>VLOOKUP($E488,'ALL-GTK-SD-SMP-SMA-SMK-SLB'!$F$14:$CG$713,'ALL-GTK-SD-SMP-SMA-SMK-SLB'!AZ$7,FALSE)</f>
        <v>5</v>
      </c>
      <c r="AZ488" s="9">
        <f>VLOOKUP($E488,'ALL-GTK-SD-SMP-SMA-SMK-SLB'!$F$14:$CG$713,'ALL-GTK-SD-SMP-SMA-SMK-SLB'!BA$7,FALSE)</f>
        <v>0</v>
      </c>
      <c r="BA488" s="9">
        <f>VLOOKUP($E488,'ALL-GTK-SD-SMP-SMA-SMK-SLB'!$F$14:$CG$713,'ALL-GTK-SD-SMP-SMA-SMK-SLB'!BB$7,FALSE)</f>
        <v>0</v>
      </c>
      <c r="BB488" s="9">
        <f>VLOOKUP($E488,'ALL-GTK-SD-SMP-SMA-SMK-SLB'!$F$14:$CG$713,'ALL-GTK-SD-SMP-SMA-SMK-SLB'!BC$7,FALSE)</f>
        <v>0</v>
      </c>
      <c r="BC488" s="9">
        <f>VLOOKUP($E488,'ALL-GTK-SD-SMP-SMA-SMK-SLB'!$F$14:$CG$713,'ALL-GTK-SD-SMP-SMA-SMK-SLB'!BD$7,FALSE)</f>
        <v>0</v>
      </c>
      <c r="BD488" s="310">
        <f t="shared" si="272"/>
        <v>0</v>
      </c>
      <c r="BE488" s="310">
        <f t="shared" si="273"/>
        <v>0</v>
      </c>
      <c r="BF488" s="10">
        <f t="shared" si="274"/>
        <v>0</v>
      </c>
      <c r="BG488" s="311">
        <f t="shared" si="275"/>
        <v>2</v>
      </c>
      <c r="BH488" s="311">
        <f t="shared" si="276"/>
        <v>5</v>
      </c>
      <c r="BI488" s="10">
        <f t="shared" si="277"/>
        <v>7</v>
      </c>
      <c r="BJ488" s="44">
        <f t="shared" si="278"/>
        <v>2</v>
      </c>
      <c r="BK488" s="44">
        <f t="shared" si="279"/>
        <v>5</v>
      </c>
      <c r="BL488" s="11">
        <f t="shared" si="280"/>
        <v>7</v>
      </c>
      <c r="BM488" s="9">
        <f>VLOOKUP($E488,'ALL-GTK-SD-SMP-SMA-SMK-SLB'!$F$14:$CG$713,'ALL-GTK-SD-SMP-SMA-SMK-SLB'!BN$7,FALSE)</f>
        <v>0</v>
      </c>
      <c r="BN488" s="9">
        <f>VLOOKUP($E488,'ALL-GTK-SD-SMP-SMA-SMK-SLB'!$F$14:$CG$713,'ALL-GTK-SD-SMP-SMA-SMK-SLB'!BO$7,FALSE)</f>
        <v>0</v>
      </c>
      <c r="BO488" s="9">
        <f>VLOOKUP($E488,'ALL-GTK-SD-SMP-SMA-SMK-SLB'!$F$14:$CG$713,'ALL-GTK-SD-SMP-SMA-SMK-SLB'!BP$7,FALSE)</f>
        <v>0</v>
      </c>
      <c r="BP488" s="9">
        <f>VLOOKUP($E488,'ALL-GTK-SD-SMP-SMA-SMK-SLB'!$F$14:$CG$713,'ALL-GTK-SD-SMP-SMA-SMK-SLB'!BQ$7,FALSE)</f>
        <v>0</v>
      </c>
      <c r="BQ488" s="9">
        <f>VLOOKUP($E488,'ALL-GTK-SD-SMP-SMA-SMK-SLB'!$F$14:$CG$713,'ALL-GTK-SD-SMP-SMA-SMK-SLB'!BR$7,FALSE)</f>
        <v>0</v>
      </c>
      <c r="BR488" s="9">
        <f>VLOOKUP($E488,'ALL-GTK-SD-SMP-SMA-SMK-SLB'!$F$14:$CG$713,'ALL-GTK-SD-SMP-SMA-SMK-SLB'!BS$7,FALSE)</f>
        <v>0</v>
      </c>
      <c r="BS488" s="9">
        <f>VLOOKUP($E488,'ALL-GTK-SD-SMP-SMA-SMK-SLB'!$F$14:$CG$713,'ALL-GTK-SD-SMP-SMA-SMK-SLB'!BT$7,FALSE)</f>
        <v>0</v>
      </c>
      <c r="BT488" s="9">
        <f>VLOOKUP($E488,'ALL-GTK-SD-SMP-SMA-SMK-SLB'!$F$14:$CG$713,'ALL-GTK-SD-SMP-SMA-SMK-SLB'!BU$7,FALSE)</f>
        <v>0</v>
      </c>
      <c r="BU488" s="299">
        <f t="shared" si="281"/>
        <v>0</v>
      </c>
      <c r="BV488" s="299">
        <f t="shared" si="282"/>
        <v>0</v>
      </c>
      <c r="BW488" s="44">
        <f t="shared" si="283"/>
        <v>0</v>
      </c>
      <c r="BX488" s="44">
        <f t="shared" si="284"/>
        <v>0</v>
      </c>
      <c r="BY488" s="11">
        <f t="shared" si="285"/>
        <v>0</v>
      </c>
      <c r="BZ488" s="14">
        <f t="shared" si="286"/>
        <v>2</v>
      </c>
      <c r="CA488" s="14">
        <f t="shared" si="287"/>
        <v>5</v>
      </c>
      <c r="CB488" s="13">
        <f t="shared" si="288"/>
        <v>0</v>
      </c>
      <c r="CC488" s="13">
        <f t="shared" si="289"/>
        <v>0</v>
      </c>
      <c r="CD488" s="312">
        <f t="shared" si="290"/>
        <v>2</v>
      </c>
      <c r="CE488" s="312">
        <f t="shared" si="291"/>
        <v>5</v>
      </c>
      <c r="CF488" s="313">
        <f t="shared" si="292"/>
        <v>7</v>
      </c>
      <c r="CG488" s="302" t="str">
        <f t="shared" si="293"/>
        <v>OK</v>
      </c>
    </row>
    <row r="489" spans="1:85" ht="14.25" x14ac:dyDescent="0.25">
      <c r="A489" s="6">
        <v>477</v>
      </c>
      <c r="B489" s="495">
        <v>477</v>
      </c>
      <c r="C489" s="495" t="s">
        <v>6</v>
      </c>
      <c r="D489" s="496" t="s">
        <v>19</v>
      </c>
      <c r="E489" s="626">
        <v>20340304</v>
      </c>
      <c r="F489" s="627" t="s">
        <v>745</v>
      </c>
      <c r="G489" s="624" t="s">
        <v>53</v>
      </c>
      <c r="H489" s="9">
        <f>VLOOKUP($E489,'ALL-GTK-SD-SMP-SMA-SMK-SLB'!$F$14:$CG$713,'ALL-GTK-SD-SMP-SMA-SMK-SLB'!I$7,FALSE)</f>
        <v>0</v>
      </c>
      <c r="I489" s="9">
        <f>VLOOKUP($E489,'ALL-GTK-SD-SMP-SMA-SMK-SLB'!$F$14:$CG$713,'ALL-GTK-SD-SMP-SMA-SMK-SLB'!J$7,FALSE)</f>
        <v>0</v>
      </c>
      <c r="J489" s="9">
        <f>VLOOKUP($E489,'ALL-GTK-SD-SMP-SMA-SMK-SLB'!$F$14:$CG$713,'ALL-GTK-SD-SMP-SMA-SMK-SLB'!K$7,FALSE)</f>
        <v>0</v>
      </c>
      <c r="K489" s="9">
        <f>VLOOKUP($E489,'ALL-GTK-SD-SMP-SMA-SMK-SLB'!$F$14:$CG$713,'ALL-GTK-SD-SMP-SMA-SMK-SLB'!L$7,FALSE)</f>
        <v>0</v>
      </c>
      <c r="L489" s="9">
        <f>VLOOKUP($E489,'ALL-GTK-SD-SMP-SMA-SMK-SLB'!$F$14:$CG$713,'ALL-GTK-SD-SMP-SMA-SMK-SLB'!M$7,FALSE)</f>
        <v>0</v>
      </c>
      <c r="M489" s="9">
        <f>VLOOKUP($E489,'ALL-GTK-SD-SMP-SMA-SMK-SLB'!$F$14:$CG$713,'ALL-GTK-SD-SMP-SMA-SMK-SLB'!N$7,FALSE)</f>
        <v>0</v>
      </c>
      <c r="N489" s="9">
        <f>VLOOKUP($E489,'ALL-GTK-SD-SMP-SMA-SMK-SLB'!$F$14:$CG$713,'ALL-GTK-SD-SMP-SMA-SMK-SLB'!O$7,FALSE)</f>
        <v>0</v>
      </c>
      <c r="O489" s="9">
        <f>VLOOKUP($E489,'ALL-GTK-SD-SMP-SMA-SMK-SLB'!$F$14:$CG$713,'ALL-GTK-SD-SMP-SMA-SMK-SLB'!P$7,FALSE)</f>
        <v>0</v>
      </c>
      <c r="P489" s="299">
        <f t="shared" si="258"/>
        <v>0</v>
      </c>
      <c r="Q489" s="299">
        <f t="shared" si="259"/>
        <v>0</v>
      </c>
      <c r="R489" s="300">
        <f t="shared" si="260"/>
        <v>0</v>
      </c>
      <c r="S489" s="9">
        <f>VLOOKUP($E489,'ALL-GTK-SD-SMP-SMA-SMK-SLB'!$F$14:$CG$713,'ALL-GTK-SD-SMP-SMA-SMK-SLB'!T$7,FALSE)</f>
        <v>2</v>
      </c>
      <c r="T489" s="9">
        <f>VLOOKUP($E489,'ALL-GTK-SD-SMP-SMA-SMK-SLB'!$F$14:$CG$713,'ALL-GTK-SD-SMP-SMA-SMK-SLB'!U$7,FALSE)</f>
        <v>6</v>
      </c>
      <c r="U489" s="9">
        <f>VLOOKUP($E489,'ALL-GTK-SD-SMP-SMA-SMK-SLB'!$F$14:$CG$713,'ALL-GTK-SD-SMP-SMA-SMK-SLB'!V$7,FALSE)</f>
        <v>0</v>
      </c>
      <c r="V489" s="9">
        <f>VLOOKUP($E489,'ALL-GTK-SD-SMP-SMA-SMK-SLB'!$F$14:$CG$713,'ALL-GTK-SD-SMP-SMA-SMK-SLB'!W$7,FALSE)</f>
        <v>0</v>
      </c>
      <c r="W489" s="9">
        <f>VLOOKUP($E489,'ALL-GTK-SD-SMP-SMA-SMK-SLB'!$F$14:$CG$713,'ALL-GTK-SD-SMP-SMA-SMK-SLB'!X$7,FALSE)</f>
        <v>0</v>
      </c>
      <c r="X489" s="9">
        <f>VLOOKUP($E489,'ALL-GTK-SD-SMP-SMA-SMK-SLB'!$F$14:$CG$713,'ALL-GTK-SD-SMP-SMA-SMK-SLB'!Y$7,FALSE)</f>
        <v>0</v>
      </c>
      <c r="Y489" s="299">
        <f t="shared" si="261"/>
        <v>2</v>
      </c>
      <c r="Z489" s="299">
        <f t="shared" si="262"/>
        <v>6</v>
      </c>
      <c r="AA489" s="10">
        <f t="shared" si="263"/>
        <v>8</v>
      </c>
      <c r="AB489" s="44">
        <f t="shared" si="264"/>
        <v>2</v>
      </c>
      <c r="AC489" s="44">
        <f t="shared" si="265"/>
        <v>6</v>
      </c>
      <c r="AD489" s="11">
        <f t="shared" si="266"/>
        <v>8</v>
      </c>
      <c r="AE489" s="9">
        <f>VLOOKUP($E489,'ALL-GTK-SD-SMP-SMA-SMK-SLB'!$F$14:$CG$713,'ALL-GTK-SD-SMP-SMA-SMK-SLB'!AF$7,FALSE)</f>
        <v>0</v>
      </c>
      <c r="AF489" s="9">
        <f>VLOOKUP($E489,'ALL-GTK-SD-SMP-SMA-SMK-SLB'!$F$14:$CG$713,'ALL-GTK-SD-SMP-SMA-SMK-SLB'!AG$7,FALSE)</f>
        <v>2</v>
      </c>
      <c r="AG489" s="10">
        <f t="shared" si="267"/>
        <v>2</v>
      </c>
      <c r="AH489" s="9">
        <f>VLOOKUP($E489,'ALL-GTK-SD-SMP-SMA-SMK-SLB'!$F$14:$CG$713,'ALL-GTK-SD-SMP-SMA-SMK-SLB'!AI$7,FALSE)</f>
        <v>3</v>
      </c>
      <c r="AI489" s="9">
        <f>VLOOKUP($E489,'ALL-GTK-SD-SMP-SMA-SMK-SLB'!$F$14:$CG$713,'ALL-GTK-SD-SMP-SMA-SMK-SLB'!AJ$7,FALSE)</f>
        <v>3</v>
      </c>
      <c r="AJ489" s="10">
        <f t="shared" si="268"/>
        <v>6</v>
      </c>
      <c r="AK489" s="44">
        <f t="shared" si="269"/>
        <v>3</v>
      </c>
      <c r="AL489" s="44">
        <f t="shared" si="270"/>
        <v>5</v>
      </c>
      <c r="AM489" s="11">
        <f t="shared" si="271"/>
        <v>8</v>
      </c>
      <c r="AN489" s="299">
        <f>VLOOKUP($E489,'ALL-GTK-SD-SMP-SMA-SMK-SLB'!$F$14:$CG$713,'ALL-GTK-SD-SMP-SMA-SMK-SLB'!AO$7,FALSE)</f>
        <v>0</v>
      </c>
      <c r="AO489" s="299">
        <f>VLOOKUP($E489,'ALL-GTK-SD-SMP-SMA-SMK-SLB'!$F$14:$CG$713,'ALL-GTK-SD-SMP-SMA-SMK-SLB'!AP$7,FALSE)</f>
        <v>0</v>
      </c>
      <c r="AP489" s="9">
        <f>VLOOKUP($E489,'ALL-GTK-SD-SMP-SMA-SMK-SLB'!$F$14:$CG$713,'ALL-GTK-SD-SMP-SMA-SMK-SLB'!AQ$7,FALSE)</f>
        <v>0</v>
      </c>
      <c r="AQ489" s="9">
        <f>VLOOKUP($E489,'ALL-GTK-SD-SMP-SMA-SMK-SLB'!$F$14:$CG$713,'ALL-GTK-SD-SMP-SMA-SMK-SLB'!AR$7,FALSE)</f>
        <v>0</v>
      </c>
      <c r="AR489" s="9">
        <f>VLOOKUP($E489,'ALL-GTK-SD-SMP-SMA-SMK-SLB'!$F$14:$CG$713,'ALL-GTK-SD-SMP-SMA-SMK-SLB'!AS$7,FALSE)</f>
        <v>0</v>
      </c>
      <c r="AS489" s="9">
        <f>VLOOKUP($E489,'ALL-GTK-SD-SMP-SMA-SMK-SLB'!$F$14:$CG$713,'ALL-GTK-SD-SMP-SMA-SMK-SLB'!AT$7,FALSE)</f>
        <v>0</v>
      </c>
      <c r="AT489" s="9">
        <f>VLOOKUP($E489,'ALL-GTK-SD-SMP-SMA-SMK-SLB'!$F$14:$CG$713,'ALL-GTK-SD-SMP-SMA-SMK-SLB'!AU$7,FALSE)</f>
        <v>0</v>
      </c>
      <c r="AU489" s="9">
        <f>VLOOKUP($E489,'ALL-GTK-SD-SMP-SMA-SMK-SLB'!$F$14:$CG$713,'ALL-GTK-SD-SMP-SMA-SMK-SLB'!AV$7,FALSE)</f>
        <v>0</v>
      </c>
      <c r="AV489" s="9">
        <f>VLOOKUP($E489,'ALL-GTK-SD-SMP-SMA-SMK-SLB'!$F$14:$CG$713,'ALL-GTK-SD-SMP-SMA-SMK-SLB'!AW$7,FALSE)</f>
        <v>0</v>
      </c>
      <c r="AW489" s="9">
        <f>VLOOKUP($E489,'ALL-GTK-SD-SMP-SMA-SMK-SLB'!$F$14:$CG$713,'ALL-GTK-SD-SMP-SMA-SMK-SLB'!AX$7,FALSE)</f>
        <v>0</v>
      </c>
      <c r="AX489" s="9">
        <f>VLOOKUP($E489,'ALL-GTK-SD-SMP-SMA-SMK-SLB'!$F$14:$CG$713,'ALL-GTK-SD-SMP-SMA-SMK-SLB'!AY$7,FALSE)</f>
        <v>3</v>
      </c>
      <c r="AY489" s="9">
        <f>VLOOKUP($E489,'ALL-GTK-SD-SMP-SMA-SMK-SLB'!$F$14:$CG$713,'ALL-GTK-SD-SMP-SMA-SMK-SLB'!AZ$7,FALSE)</f>
        <v>5</v>
      </c>
      <c r="AZ489" s="9">
        <f>VLOOKUP($E489,'ALL-GTK-SD-SMP-SMA-SMK-SLB'!$F$14:$CG$713,'ALL-GTK-SD-SMP-SMA-SMK-SLB'!BA$7,FALSE)</f>
        <v>0</v>
      </c>
      <c r="BA489" s="9">
        <f>VLOOKUP($E489,'ALL-GTK-SD-SMP-SMA-SMK-SLB'!$F$14:$CG$713,'ALL-GTK-SD-SMP-SMA-SMK-SLB'!BB$7,FALSE)</f>
        <v>0</v>
      </c>
      <c r="BB489" s="9">
        <f>VLOOKUP($E489,'ALL-GTK-SD-SMP-SMA-SMK-SLB'!$F$14:$CG$713,'ALL-GTK-SD-SMP-SMA-SMK-SLB'!BC$7,FALSE)</f>
        <v>0</v>
      </c>
      <c r="BC489" s="9">
        <f>VLOOKUP($E489,'ALL-GTK-SD-SMP-SMA-SMK-SLB'!$F$14:$CG$713,'ALL-GTK-SD-SMP-SMA-SMK-SLB'!BD$7,FALSE)</f>
        <v>0</v>
      </c>
      <c r="BD489" s="310">
        <f t="shared" si="272"/>
        <v>0</v>
      </c>
      <c r="BE489" s="310">
        <f t="shared" si="273"/>
        <v>0</v>
      </c>
      <c r="BF489" s="10">
        <f t="shared" si="274"/>
        <v>0</v>
      </c>
      <c r="BG489" s="311">
        <f t="shared" si="275"/>
        <v>3</v>
      </c>
      <c r="BH489" s="311">
        <f t="shared" si="276"/>
        <v>5</v>
      </c>
      <c r="BI489" s="10">
        <f t="shared" si="277"/>
        <v>8</v>
      </c>
      <c r="BJ489" s="44">
        <f t="shared" si="278"/>
        <v>3</v>
      </c>
      <c r="BK489" s="44">
        <f t="shared" si="279"/>
        <v>5</v>
      </c>
      <c r="BL489" s="11">
        <f t="shared" si="280"/>
        <v>8</v>
      </c>
      <c r="BM489" s="9">
        <f>VLOOKUP($E489,'ALL-GTK-SD-SMP-SMA-SMK-SLB'!$F$14:$CG$713,'ALL-GTK-SD-SMP-SMA-SMK-SLB'!BN$7,FALSE)</f>
        <v>0</v>
      </c>
      <c r="BN489" s="9">
        <f>VLOOKUP($E489,'ALL-GTK-SD-SMP-SMA-SMK-SLB'!$F$14:$CG$713,'ALL-GTK-SD-SMP-SMA-SMK-SLB'!BO$7,FALSE)</f>
        <v>0</v>
      </c>
      <c r="BO489" s="9">
        <f>VLOOKUP($E489,'ALL-GTK-SD-SMP-SMA-SMK-SLB'!$F$14:$CG$713,'ALL-GTK-SD-SMP-SMA-SMK-SLB'!BP$7,FALSE)</f>
        <v>1</v>
      </c>
      <c r="BP489" s="9">
        <f>VLOOKUP($E489,'ALL-GTK-SD-SMP-SMA-SMK-SLB'!$F$14:$CG$713,'ALL-GTK-SD-SMP-SMA-SMK-SLB'!BQ$7,FALSE)</f>
        <v>0</v>
      </c>
      <c r="BQ489" s="9">
        <f>VLOOKUP($E489,'ALL-GTK-SD-SMP-SMA-SMK-SLB'!$F$14:$CG$713,'ALL-GTK-SD-SMP-SMA-SMK-SLB'!BR$7,FALSE)</f>
        <v>0</v>
      </c>
      <c r="BR489" s="9">
        <f>VLOOKUP($E489,'ALL-GTK-SD-SMP-SMA-SMK-SLB'!$F$14:$CG$713,'ALL-GTK-SD-SMP-SMA-SMK-SLB'!BS$7,FALSE)</f>
        <v>0</v>
      </c>
      <c r="BS489" s="9">
        <f>VLOOKUP($E489,'ALL-GTK-SD-SMP-SMA-SMK-SLB'!$F$14:$CG$713,'ALL-GTK-SD-SMP-SMA-SMK-SLB'!BT$7,FALSE)</f>
        <v>0</v>
      </c>
      <c r="BT489" s="9">
        <f>VLOOKUP($E489,'ALL-GTK-SD-SMP-SMA-SMK-SLB'!$F$14:$CG$713,'ALL-GTK-SD-SMP-SMA-SMK-SLB'!BU$7,FALSE)</f>
        <v>0</v>
      </c>
      <c r="BU489" s="299">
        <f t="shared" si="281"/>
        <v>1</v>
      </c>
      <c r="BV489" s="299">
        <f t="shared" si="282"/>
        <v>0</v>
      </c>
      <c r="BW489" s="44">
        <f t="shared" si="283"/>
        <v>1</v>
      </c>
      <c r="BX489" s="44">
        <f t="shared" si="284"/>
        <v>0</v>
      </c>
      <c r="BY489" s="11">
        <f t="shared" si="285"/>
        <v>1</v>
      </c>
      <c r="BZ489" s="14">
        <f t="shared" si="286"/>
        <v>2</v>
      </c>
      <c r="CA489" s="14">
        <f t="shared" si="287"/>
        <v>6</v>
      </c>
      <c r="CB489" s="13">
        <f t="shared" si="288"/>
        <v>1</v>
      </c>
      <c r="CC489" s="13">
        <f t="shared" si="289"/>
        <v>0</v>
      </c>
      <c r="CD489" s="312">
        <f t="shared" si="290"/>
        <v>3</v>
      </c>
      <c r="CE489" s="312">
        <f t="shared" si="291"/>
        <v>6</v>
      </c>
      <c r="CF489" s="313">
        <f t="shared" si="292"/>
        <v>9</v>
      </c>
      <c r="CG489" s="302" t="str">
        <f t="shared" si="293"/>
        <v>OK</v>
      </c>
    </row>
    <row r="490" spans="1:85" ht="14.25" x14ac:dyDescent="0.25">
      <c r="A490" s="6">
        <v>478</v>
      </c>
      <c r="B490" s="495">
        <v>478</v>
      </c>
      <c r="C490" s="495" t="s">
        <v>6</v>
      </c>
      <c r="D490" s="496" t="s">
        <v>19</v>
      </c>
      <c r="E490" s="626">
        <v>20360173</v>
      </c>
      <c r="F490" s="627" t="s">
        <v>746</v>
      </c>
      <c r="G490" s="624" t="s">
        <v>53</v>
      </c>
      <c r="H490" s="9">
        <f>VLOOKUP($E490,'ALL-GTK-SD-SMP-SMA-SMK-SLB'!$F$14:$CG$713,'ALL-GTK-SD-SMP-SMA-SMK-SLB'!I$7,FALSE)</f>
        <v>0</v>
      </c>
      <c r="I490" s="9">
        <f>VLOOKUP($E490,'ALL-GTK-SD-SMP-SMA-SMK-SLB'!$F$14:$CG$713,'ALL-GTK-SD-SMP-SMA-SMK-SLB'!J$7,FALSE)</f>
        <v>0</v>
      </c>
      <c r="J490" s="9">
        <f>VLOOKUP($E490,'ALL-GTK-SD-SMP-SMA-SMK-SLB'!$F$14:$CG$713,'ALL-GTK-SD-SMP-SMA-SMK-SLB'!K$7,FALSE)</f>
        <v>0</v>
      </c>
      <c r="K490" s="9">
        <f>VLOOKUP($E490,'ALL-GTK-SD-SMP-SMA-SMK-SLB'!$F$14:$CG$713,'ALL-GTK-SD-SMP-SMA-SMK-SLB'!L$7,FALSE)</f>
        <v>0</v>
      </c>
      <c r="L490" s="9">
        <f>VLOOKUP($E490,'ALL-GTK-SD-SMP-SMA-SMK-SLB'!$F$14:$CG$713,'ALL-GTK-SD-SMP-SMA-SMK-SLB'!M$7,FALSE)</f>
        <v>0</v>
      </c>
      <c r="M490" s="9">
        <f>VLOOKUP($E490,'ALL-GTK-SD-SMP-SMA-SMK-SLB'!$F$14:$CG$713,'ALL-GTK-SD-SMP-SMA-SMK-SLB'!N$7,FALSE)</f>
        <v>0</v>
      </c>
      <c r="N490" s="9">
        <f>VLOOKUP($E490,'ALL-GTK-SD-SMP-SMA-SMK-SLB'!$F$14:$CG$713,'ALL-GTK-SD-SMP-SMA-SMK-SLB'!O$7,FALSE)</f>
        <v>0</v>
      </c>
      <c r="O490" s="9">
        <f>VLOOKUP($E490,'ALL-GTK-SD-SMP-SMA-SMK-SLB'!$F$14:$CG$713,'ALL-GTK-SD-SMP-SMA-SMK-SLB'!P$7,FALSE)</f>
        <v>0</v>
      </c>
      <c r="P490" s="299">
        <f t="shared" si="258"/>
        <v>0</v>
      </c>
      <c r="Q490" s="299">
        <f t="shared" si="259"/>
        <v>0</v>
      </c>
      <c r="R490" s="300">
        <f t="shared" si="260"/>
        <v>0</v>
      </c>
      <c r="S490" s="9">
        <f>VLOOKUP($E490,'ALL-GTK-SD-SMP-SMA-SMK-SLB'!$F$14:$CG$713,'ALL-GTK-SD-SMP-SMA-SMK-SLB'!T$7,FALSE)</f>
        <v>1</v>
      </c>
      <c r="T490" s="9">
        <f>VLOOKUP($E490,'ALL-GTK-SD-SMP-SMA-SMK-SLB'!$F$14:$CG$713,'ALL-GTK-SD-SMP-SMA-SMK-SLB'!U$7,FALSE)</f>
        <v>9</v>
      </c>
      <c r="U490" s="9">
        <f>VLOOKUP($E490,'ALL-GTK-SD-SMP-SMA-SMK-SLB'!$F$14:$CG$713,'ALL-GTK-SD-SMP-SMA-SMK-SLB'!V$7,FALSE)</f>
        <v>0</v>
      </c>
      <c r="V490" s="9">
        <f>VLOOKUP($E490,'ALL-GTK-SD-SMP-SMA-SMK-SLB'!$F$14:$CG$713,'ALL-GTK-SD-SMP-SMA-SMK-SLB'!W$7,FALSE)</f>
        <v>1</v>
      </c>
      <c r="W490" s="9">
        <f>VLOOKUP($E490,'ALL-GTK-SD-SMP-SMA-SMK-SLB'!$F$14:$CG$713,'ALL-GTK-SD-SMP-SMA-SMK-SLB'!X$7,FALSE)</f>
        <v>0</v>
      </c>
      <c r="X490" s="9">
        <f>VLOOKUP($E490,'ALL-GTK-SD-SMP-SMA-SMK-SLB'!$F$14:$CG$713,'ALL-GTK-SD-SMP-SMA-SMK-SLB'!Y$7,FALSE)</f>
        <v>1</v>
      </c>
      <c r="Y490" s="299">
        <f t="shared" si="261"/>
        <v>1</v>
      </c>
      <c r="Z490" s="299">
        <f t="shared" si="262"/>
        <v>11</v>
      </c>
      <c r="AA490" s="10">
        <f t="shared" si="263"/>
        <v>12</v>
      </c>
      <c r="AB490" s="44">
        <f t="shared" si="264"/>
        <v>1</v>
      </c>
      <c r="AC490" s="44">
        <f t="shared" si="265"/>
        <v>11</v>
      </c>
      <c r="AD490" s="11">
        <f t="shared" si="266"/>
        <v>12</v>
      </c>
      <c r="AE490" s="9">
        <f>VLOOKUP($E490,'ALL-GTK-SD-SMP-SMA-SMK-SLB'!$F$14:$CG$713,'ALL-GTK-SD-SMP-SMA-SMK-SLB'!AF$7,FALSE)</f>
        <v>0</v>
      </c>
      <c r="AF490" s="9">
        <f>VLOOKUP($E490,'ALL-GTK-SD-SMP-SMA-SMK-SLB'!$F$14:$CG$713,'ALL-GTK-SD-SMP-SMA-SMK-SLB'!AG$7,FALSE)</f>
        <v>10</v>
      </c>
      <c r="AG490" s="10">
        <f t="shared" si="267"/>
        <v>10</v>
      </c>
      <c r="AH490" s="9">
        <f>VLOOKUP($E490,'ALL-GTK-SD-SMP-SMA-SMK-SLB'!$F$14:$CG$713,'ALL-GTK-SD-SMP-SMA-SMK-SLB'!AI$7,FALSE)</f>
        <v>1</v>
      </c>
      <c r="AI490" s="9">
        <f>VLOOKUP($E490,'ALL-GTK-SD-SMP-SMA-SMK-SLB'!$F$14:$CG$713,'ALL-GTK-SD-SMP-SMA-SMK-SLB'!AJ$7,FALSE)</f>
        <v>1</v>
      </c>
      <c r="AJ490" s="10">
        <f t="shared" si="268"/>
        <v>2</v>
      </c>
      <c r="AK490" s="44">
        <f t="shared" si="269"/>
        <v>1</v>
      </c>
      <c r="AL490" s="44">
        <f t="shared" si="270"/>
        <v>11</v>
      </c>
      <c r="AM490" s="11">
        <f t="shared" si="271"/>
        <v>12</v>
      </c>
      <c r="AN490" s="299">
        <f>VLOOKUP($E490,'ALL-GTK-SD-SMP-SMA-SMK-SLB'!$F$14:$CG$713,'ALL-GTK-SD-SMP-SMA-SMK-SLB'!AO$7,FALSE)</f>
        <v>0</v>
      </c>
      <c r="AO490" s="299">
        <f>VLOOKUP($E490,'ALL-GTK-SD-SMP-SMA-SMK-SLB'!$F$14:$CG$713,'ALL-GTK-SD-SMP-SMA-SMK-SLB'!AP$7,FALSE)</f>
        <v>0</v>
      </c>
      <c r="AP490" s="9">
        <f>VLOOKUP($E490,'ALL-GTK-SD-SMP-SMA-SMK-SLB'!$F$14:$CG$713,'ALL-GTK-SD-SMP-SMA-SMK-SLB'!AQ$7,FALSE)</f>
        <v>0</v>
      </c>
      <c r="AQ490" s="9">
        <f>VLOOKUP($E490,'ALL-GTK-SD-SMP-SMA-SMK-SLB'!$F$14:$CG$713,'ALL-GTK-SD-SMP-SMA-SMK-SLB'!AR$7,FALSE)</f>
        <v>0</v>
      </c>
      <c r="AR490" s="9">
        <f>VLOOKUP($E490,'ALL-GTK-SD-SMP-SMA-SMK-SLB'!$F$14:$CG$713,'ALL-GTK-SD-SMP-SMA-SMK-SLB'!AS$7,FALSE)</f>
        <v>0</v>
      </c>
      <c r="AS490" s="9">
        <f>VLOOKUP($E490,'ALL-GTK-SD-SMP-SMA-SMK-SLB'!$F$14:$CG$713,'ALL-GTK-SD-SMP-SMA-SMK-SLB'!AT$7,FALSE)</f>
        <v>0</v>
      </c>
      <c r="AT490" s="9">
        <f>VLOOKUP($E490,'ALL-GTK-SD-SMP-SMA-SMK-SLB'!$F$14:$CG$713,'ALL-GTK-SD-SMP-SMA-SMK-SLB'!AU$7,FALSE)</f>
        <v>0</v>
      </c>
      <c r="AU490" s="9">
        <f>VLOOKUP($E490,'ALL-GTK-SD-SMP-SMA-SMK-SLB'!$F$14:$CG$713,'ALL-GTK-SD-SMP-SMA-SMK-SLB'!AV$7,FALSE)</f>
        <v>0</v>
      </c>
      <c r="AV490" s="9">
        <f>VLOOKUP($E490,'ALL-GTK-SD-SMP-SMA-SMK-SLB'!$F$14:$CG$713,'ALL-GTK-SD-SMP-SMA-SMK-SLB'!AW$7,FALSE)</f>
        <v>0</v>
      </c>
      <c r="AW490" s="9">
        <f>VLOOKUP($E490,'ALL-GTK-SD-SMP-SMA-SMK-SLB'!$F$14:$CG$713,'ALL-GTK-SD-SMP-SMA-SMK-SLB'!AX$7,FALSE)</f>
        <v>0</v>
      </c>
      <c r="AX490" s="9">
        <f>VLOOKUP($E490,'ALL-GTK-SD-SMP-SMA-SMK-SLB'!$F$14:$CG$713,'ALL-GTK-SD-SMP-SMA-SMK-SLB'!AY$7,FALSE)</f>
        <v>1</v>
      </c>
      <c r="AY490" s="9">
        <f>VLOOKUP($E490,'ALL-GTK-SD-SMP-SMA-SMK-SLB'!$F$14:$CG$713,'ALL-GTK-SD-SMP-SMA-SMK-SLB'!AZ$7,FALSE)</f>
        <v>11</v>
      </c>
      <c r="AZ490" s="9">
        <f>VLOOKUP($E490,'ALL-GTK-SD-SMP-SMA-SMK-SLB'!$F$14:$CG$713,'ALL-GTK-SD-SMP-SMA-SMK-SLB'!BA$7,FALSE)</f>
        <v>0</v>
      </c>
      <c r="BA490" s="9">
        <f>VLOOKUP($E490,'ALL-GTK-SD-SMP-SMA-SMK-SLB'!$F$14:$CG$713,'ALL-GTK-SD-SMP-SMA-SMK-SLB'!BB$7,FALSE)</f>
        <v>0</v>
      </c>
      <c r="BB490" s="9">
        <f>VLOOKUP($E490,'ALL-GTK-SD-SMP-SMA-SMK-SLB'!$F$14:$CG$713,'ALL-GTK-SD-SMP-SMA-SMK-SLB'!BC$7,FALSE)</f>
        <v>0</v>
      </c>
      <c r="BC490" s="9">
        <f>VLOOKUP($E490,'ALL-GTK-SD-SMP-SMA-SMK-SLB'!$F$14:$CG$713,'ALL-GTK-SD-SMP-SMA-SMK-SLB'!BD$7,FALSE)</f>
        <v>0</v>
      </c>
      <c r="BD490" s="310">
        <f t="shared" si="272"/>
        <v>0</v>
      </c>
      <c r="BE490" s="310">
        <f t="shared" si="273"/>
        <v>0</v>
      </c>
      <c r="BF490" s="10">
        <f t="shared" si="274"/>
        <v>0</v>
      </c>
      <c r="BG490" s="311">
        <f t="shared" si="275"/>
        <v>1</v>
      </c>
      <c r="BH490" s="311">
        <f t="shared" si="276"/>
        <v>11</v>
      </c>
      <c r="BI490" s="10">
        <f t="shared" si="277"/>
        <v>12</v>
      </c>
      <c r="BJ490" s="44">
        <f t="shared" si="278"/>
        <v>1</v>
      </c>
      <c r="BK490" s="44">
        <f t="shared" si="279"/>
        <v>11</v>
      </c>
      <c r="BL490" s="11">
        <f t="shared" si="280"/>
        <v>12</v>
      </c>
      <c r="BM490" s="9">
        <f>VLOOKUP($E490,'ALL-GTK-SD-SMP-SMA-SMK-SLB'!$F$14:$CG$713,'ALL-GTK-SD-SMP-SMA-SMK-SLB'!BN$7,FALSE)</f>
        <v>0</v>
      </c>
      <c r="BN490" s="9">
        <f>VLOOKUP($E490,'ALL-GTK-SD-SMP-SMA-SMK-SLB'!$F$14:$CG$713,'ALL-GTK-SD-SMP-SMA-SMK-SLB'!BO$7,FALSE)</f>
        <v>0</v>
      </c>
      <c r="BO490" s="9">
        <f>VLOOKUP($E490,'ALL-GTK-SD-SMP-SMA-SMK-SLB'!$F$14:$CG$713,'ALL-GTK-SD-SMP-SMA-SMK-SLB'!BP$7,FALSE)</f>
        <v>0</v>
      </c>
      <c r="BP490" s="9">
        <f>VLOOKUP($E490,'ALL-GTK-SD-SMP-SMA-SMK-SLB'!$F$14:$CG$713,'ALL-GTK-SD-SMP-SMA-SMK-SLB'!BQ$7,FALSE)</f>
        <v>0</v>
      </c>
      <c r="BQ490" s="9">
        <f>VLOOKUP($E490,'ALL-GTK-SD-SMP-SMA-SMK-SLB'!$F$14:$CG$713,'ALL-GTK-SD-SMP-SMA-SMK-SLB'!BR$7,FALSE)</f>
        <v>0</v>
      </c>
      <c r="BR490" s="9">
        <f>VLOOKUP($E490,'ALL-GTK-SD-SMP-SMA-SMK-SLB'!$F$14:$CG$713,'ALL-GTK-SD-SMP-SMA-SMK-SLB'!BS$7,FALSE)</f>
        <v>0</v>
      </c>
      <c r="BS490" s="9">
        <f>VLOOKUP($E490,'ALL-GTK-SD-SMP-SMA-SMK-SLB'!$F$14:$CG$713,'ALL-GTK-SD-SMP-SMA-SMK-SLB'!BT$7,FALSE)</f>
        <v>0</v>
      </c>
      <c r="BT490" s="9">
        <f>VLOOKUP($E490,'ALL-GTK-SD-SMP-SMA-SMK-SLB'!$F$14:$CG$713,'ALL-GTK-SD-SMP-SMA-SMK-SLB'!BU$7,FALSE)</f>
        <v>0</v>
      </c>
      <c r="BU490" s="299">
        <f t="shared" si="281"/>
        <v>0</v>
      </c>
      <c r="BV490" s="299">
        <f t="shared" si="282"/>
        <v>0</v>
      </c>
      <c r="BW490" s="44">
        <f t="shared" si="283"/>
        <v>0</v>
      </c>
      <c r="BX490" s="44">
        <f t="shared" si="284"/>
        <v>0</v>
      </c>
      <c r="BY490" s="11">
        <f t="shared" si="285"/>
        <v>0</v>
      </c>
      <c r="BZ490" s="14">
        <f t="shared" si="286"/>
        <v>1</v>
      </c>
      <c r="CA490" s="14">
        <f t="shared" si="287"/>
        <v>11</v>
      </c>
      <c r="CB490" s="13">
        <f t="shared" si="288"/>
        <v>0</v>
      </c>
      <c r="CC490" s="13">
        <f t="shared" si="289"/>
        <v>0</v>
      </c>
      <c r="CD490" s="312">
        <f t="shared" si="290"/>
        <v>1</v>
      </c>
      <c r="CE490" s="312">
        <f t="shared" si="291"/>
        <v>11</v>
      </c>
      <c r="CF490" s="313">
        <f t="shared" si="292"/>
        <v>12</v>
      </c>
      <c r="CG490" s="302" t="str">
        <f t="shared" si="293"/>
        <v>OK</v>
      </c>
    </row>
    <row r="491" spans="1:85" ht="14.25" x14ac:dyDescent="0.25">
      <c r="A491" s="6">
        <v>479</v>
      </c>
      <c r="B491" s="495">
        <v>479</v>
      </c>
      <c r="C491" s="495" t="s">
        <v>6</v>
      </c>
      <c r="D491" s="496" t="s">
        <v>19</v>
      </c>
      <c r="E491" s="626">
        <v>20319875</v>
      </c>
      <c r="F491" s="627" t="s">
        <v>747</v>
      </c>
      <c r="G491" s="624" t="s">
        <v>53</v>
      </c>
      <c r="H491" s="9">
        <f>VLOOKUP($E491,'ALL-GTK-SD-SMP-SMA-SMK-SLB'!$F$14:$CG$713,'ALL-GTK-SD-SMP-SMA-SMK-SLB'!I$7,FALSE)</f>
        <v>0</v>
      </c>
      <c r="I491" s="9">
        <f>VLOOKUP($E491,'ALL-GTK-SD-SMP-SMA-SMK-SLB'!$F$14:$CG$713,'ALL-GTK-SD-SMP-SMA-SMK-SLB'!J$7,FALSE)</f>
        <v>0</v>
      </c>
      <c r="J491" s="9">
        <f>VLOOKUP($E491,'ALL-GTK-SD-SMP-SMA-SMK-SLB'!$F$14:$CG$713,'ALL-GTK-SD-SMP-SMA-SMK-SLB'!K$7,FALSE)</f>
        <v>0</v>
      </c>
      <c r="K491" s="9">
        <f>VLOOKUP($E491,'ALL-GTK-SD-SMP-SMA-SMK-SLB'!$F$14:$CG$713,'ALL-GTK-SD-SMP-SMA-SMK-SLB'!L$7,FALSE)</f>
        <v>0</v>
      </c>
      <c r="L491" s="9">
        <f>VLOOKUP($E491,'ALL-GTK-SD-SMP-SMA-SMK-SLB'!$F$14:$CG$713,'ALL-GTK-SD-SMP-SMA-SMK-SLB'!M$7,FALSE)</f>
        <v>0</v>
      </c>
      <c r="M491" s="9">
        <f>VLOOKUP($E491,'ALL-GTK-SD-SMP-SMA-SMK-SLB'!$F$14:$CG$713,'ALL-GTK-SD-SMP-SMA-SMK-SLB'!N$7,FALSE)</f>
        <v>0</v>
      </c>
      <c r="N491" s="9">
        <f>VLOOKUP($E491,'ALL-GTK-SD-SMP-SMA-SMK-SLB'!$F$14:$CG$713,'ALL-GTK-SD-SMP-SMA-SMK-SLB'!O$7,FALSE)</f>
        <v>0</v>
      </c>
      <c r="O491" s="9">
        <f>VLOOKUP($E491,'ALL-GTK-SD-SMP-SMA-SMK-SLB'!$F$14:$CG$713,'ALL-GTK-SD-SMP-SMA-SMK-SLB'!P$7,FALSE)</f>
        <v>0</v>
      </c>
      <c r="P491" s="299">
        <f t="shared" si="258"/>
        <v>0</v>
      </c>
      <c r="Q491" s="299">
        <f t="shared" si="259"/>
        <v>0</v>
      </c>
      <c r="R491" s="300">
        <f t="shared" si="260"/>
        <v>0</v>
      </c>
      <c r="S491" s="9">
        <f>VLOOKUP($E491,'ALL-GTK-SD-SMP-SMA-SMK-SLB'!$F$14:$CG$713,'ALL-GTK-SD-SMP-SMA-SMK-SLB'!T$7,FALSE)</f>
        <v>8</v>
      </c>
      <c r="T491" s="9">
        <f>VLOOKUP($E491,'ALL-GTK-SD-SMP-SMA-SMK-SLB'!$F$14:$CG$713,'ALL-GTK-SD-SMP-SMA-SMK-SLB'!U$7,FALSE)</f>
        <v>21</v>
      </c>
      <c r="U491" s="9">
        <f>VLOOKUP($E491,'ALL-GTK-SD-SMP-SMA-SMK-SLB'!$F$14:$CG$713,'ALL-GTK-SD-SMP-SMA-SMK-SLB'!V$7,FALSE)</f>
        <v>0</v>
      </c>
      <c r="V491" s="9">
        <f>VLOOKUP($E491,'ALL-GTK-SD-SMP-SMA-SMK-SLB'!$F$14:$CG$713,'ALL-GTK-SD-SMP-SMA-SMK-SLB'!W$7,FALSE)</f>
        <v>0</v>
      </c>
      <c r="W491" s="9">
        <f>VLOOKUP($E491,'ALL-GTK-SD-SMP-SMA-SMK-SLB'!$F$14:$CG$713,'ALL-GTK-SD-SMP-SMA-SMK-SLB'!X$7,FALSE)</f>
        <v>2</v>
      </c>
      <c r="X491" s="9">
        <f>VLOOKUP($E491,'ALL-GTK-SD-SMP-SMA-SMK-SLB'!$F$14:$CG$713,'ALL-GTK-SD-SMP-SMA-SMK-SLB'!Y$7,FALSE)</f>
        <v>3</v>
      </c>
      <c r="Y491" s="299">
        <f t="shared" si="261"/>
        <v>10</v>
      </c>
      <c r="Z491" s="299">
        <f t="shared" si="262"/>
        <v>24</v>
      </c>
      <c r="AA491" s="10">
        <f t="shared" si="263"/>
        <v>34</v>
      </c>
      <c r="AB491" s="44">
        <f t="shared" si="264"/>
        <v>10</v>
      </c>
      <c r="AC491" s="44">
        <f t="shared" si="265"/>
        <v>24</v>
      </c>
      <c r="AD491" s="11">
        <f t="shared" si="266"/>
        <v>34</v>
      </c>
      <c r="AE491" s="9">
        <f>VLOOKUP($E491,'ALL-GTK-SD-SMP-SMA-SMK-SLB'!$F$14:$CG$713,'ALL-GTK-SD-SMP-SMA-SMK-SLB'!AF$7,FALSE)</f>
        <v>9</v>
      </c>
      <c r="AF491" s="9">
        <f>VLOOKUP($E491,'ALL-GTK-SD-SMP-SMA-SMK-SLB'!$F$14:$CG$713,'ALL-GTK-SD-SMP-SMA-SMK-SLB'!AG$7,FALSE)</f>
        <v>15</v>
      </c>
      <c r="AG491" s="10">
        <f t="shared" si="267"/>
        <v>24</v>
      </c>
      <c r="AH491" s="9">
        <f>VLOOKUP($E491,'ALL-GTK-SD-SMP-SMA-SMK-SLB'!$F$14:$CG$713,'ALL-GTK-SD-SMP-SMA-SMK-SLB'!AI$7,FALSE)</f>
        <v>1</v>
      </c>
      <c r="AI491" s="9">
        <f>VLOOKUP($E491,'ALL-GTK-SD-SMP-SMA-SMK-SLB'!$F$14:$CG$713,'ALL-GTK-SD-SMP-SMA-SMK-SLB'!AJ$7,FALSE)</f>
        <v>9</v>
      </c>
      <c r="AJ491" s="10">
        <f t="shared" si="268"/>
        <v>10</v>
      </c>
      <c r="AK491" s="44">
        <f t="shared" si="269"/>
        <v>10</v>
      </c>
      <c r="AL491" s="44">
        <f t="shared" si="270"/>
        <v>24</v>
      </c>
      <c r="AM491" s="11">
        <f t="shared" si="271"/>
        <v>34</v>
      </c>
      <c r="AN491" s="299">
        <f>VLOOKUP($E491,'ALL-GTK-SD-SMP-SMA-SMK-SLB'!$F$14:$CG$713,'ALL-GTK-SD-SMP-SMA-SMK-SLB'!AO$7,FALSE)</f>
        <v>2</v>
      </c>
      <c r="AO491" s="299">
        <f>VLOOKUP($E491,'ALL-GTK-SD-SMP-SMA-SMK-SLB'!$F$14:$CG$713,'ALL-GTK-SD-SMP-SMA-SMK-SLB'!AP$7,FALSE)</f>
        <v>0</v>
      </c>
      <c r="AP491" s="9">
        <f>VLOOKUP($E491,'ALL-GTK-SD-SMP-SMA-SMK-SLB'!$F$14:$CG$713,'ALL-GTK-SD-SMP-SMA-SMK-SLB'!AQ$7,FALSE)</f>
        <v>0</v>
      </c>
      <c r="AQ491" s="9">
        <f>VLOOKUP($E491,'ALL-GTK-SD-SMP-SMA-SMK-SLB'!$F$14:$CG$713,'ALL-GTK-SD-SMP-SMA-SMK-SLB'!AR$7,FALSE)</f>
        <v>3</v>
      </c>
      <c r="AR491" s="9">
        <f>VLOOKUP($E491,'ALL-GTK-SD-SMP-SMA-SMK-SLB'!$F$14:$CG$713,'ALL-GTK-SD-SMP-SMA-SMK-SLB'!AS$7,FALSE)</f>
        <v>0</v>
      </c>
      <c r="AS491" s="9">
        <f>VLOOKUP($E491,'ALL-GTK-SD-SMP-SMA-SMK-SLB'!$F$14:$CG$713,'ALL-GTK-SD-SMP-SMA-SMK-SLB'!AT$7,FALSE)</f>
        <v>0</v>
      </c>
      <c r="AT491" s="9">
        <f>VLOOKUP($E491,'ALL-GTK-SD-SMP-SMA-SMK-SLB'!$F$14:$CG$713,'ALL-GTK-SD-SMP-SMA-SMK-SLB'!AU$7,FALSE)</f>
        <v>0</v>
      </c>
      <c r="AU491" s="9">
        <f>VLOOKUP($E491,'ALL-GTK-SD-SMP-SMA-SMK-SLB'!$F$14:$CG$713,'ALL-GTK-SD-SMP-SMA-SMK-SLB'!AV$7,FALSE)</f>
        <v>0</v>
      </c>
      <c r="AV491" s="9">
        <f>VLOOKUP($E491,'ALL-GTK-SD-SMP-SMA-SMK-SLB'!$F$14:$CG$713,'ALL-GTK-SD-SMP-SMA-SMK-SLB'!AW$7,FALSE)</f>
        <v>0</v>
      </c>
      <c r="AW491" s="9">
        <f>VLOOKUP($E491,'ALL-GTK-SD-SMP-SMA-SMK-SLB'!$F$14:$CG$713,'ALL-GTK-SD-SMP-SMA-SMK-SLB'!AX$7,FALSE)</f>
        <v>0</v>
      </c>
      <c r="AX491" s="9">
        <f>VLOOKUP($E491,'ALL-GTK-SD-SMP-SMA-SMK-SLB'!$F$14:$CG$713,'ALL-GTK-SD-SMP-SMA-SMK-SLB'!AY$7,FALSE)</f>
        <v>8</v>
      </c>
      <c r="AY491" s="9">
        <f>VLOOKUP($E491,'ALL-GTK-SD-SMP-SMA-SMK-SLB'!$F$14:$CG$713,'ALL-GTK-SD-SMP-SMA-SMK-SLB'!AZ$7,FALSE)</f>
        <v>21</v>
      </c>
      <c r="AZ491" s="9">
        <f>VLOOKUP($E491,'ALL-GTK-SD-SMP-SMA-SMK-SLB'!$F$14:$CG$713,'ALL-GTK-SD-SMP-SMA-SMK-SLB'!BA$7,FALSE)</f>
        <v>0</v>
      </c>
      <c r="BA491" s="9">
        <f>VLOOKUP($E491,'ALL-GTK-SD-SMP-SMA-SMK-SLB'!$F$14:$CG$713,'ALL-GTK-SD-SMP-SMA-SMK-SLB'!BB$7,FALSE)</f>
        <v>0</v>
      </c>
      <c r="BB491" s="9">
        <f>VLOOKUP($E491,'ALL-GTK-SD-SMP-SMA-SMK-SLB'!$F$14:$CG$713,'ALL-GTK-SD-SMP-SMA-SMK-SLB'!BC$7,FALSE)</f>
        <v>0</v>
      </c>
      <c r="BC491" s="9">
        <f>VLOOKUP($E491,'ALL-GTK-SD-SMP-SMA-SMK-SLB'!$F$14:$CG$713,'ALL-GTK-SD-SMP-SMA-SMK-SLB'!BD$7,FALSE)</f>
        <v>0</v>
      </c>
      <c r="BD491" s="310">
        <f t="shared" si="272"/>
        <v>2</v>
      </c>
      <c r="BE491" s="310">
        <f t="shared" si="273"/>
        <v>3</v>
      </c>
      <c r="BF491" s="10">
        <f t="shared" si="274"/>
        <v>5</v>
      </c>
      <c r="BG491" s="311">
        <f t="shared" si="275"/>
        <v>8</v>
      </c>
      <c r="BH491" s="311">
        <f t="shared" si="276"/>
        <v>21</v>
      </c>
      <c r="BI491" s="10">
        <f t="shared" si="277"/>
        <v>29</v>
      </c>
      <c r="BJ491" s="44">
        <f t="shared" si="278"/>
        <v>10</v>
      </c>
      <c r="BK491" s="44">
        <f t="shared" si="279"/>
        <v>24</v>
      </c>
      <c r="BL491" s="11">
        <f t="shared" si="280"/>
        <v>34</v>
      </c>
      <c r="BM491" s="9">
        <f>VLOOKUP($E491,'ALL-GTK-SD-SMP-SMA-SMK-SLB'!$F$14:$CG$713,'ALL-GTK-SD-SMP-SMA-SMK-SLB'!BN$7,FALSE)</f>
        <v>0</v>
      </c>
      <c r="BN491" s="9">
        <f>VLOOKUP($E491,'ALL-GTK-SD-SMP-SMA-SMK-SLB'!$F$14:$CG$713,'ALL-GTK-SD-SMP-SMA-SMK-SLB'!BO$7,FALSE)</f>
        <v>0</v>
      </c>
      <c r="BO491" s="9">
        <f>VLOOKUP($E491,'ALL-GTK-SD-SMP-SMA-SMK-SLB'!$F$14:$CG$713,'ALL-GTK-SD-SMP-SMA-SMK-SLB'!BP$7,FALSE)</f>
        <v>0</v>
      </c>
      <c r="BP491" s="9">
        <f>VLOOKUP($E491,'ALL-GTK-SD-SMP-SMA-SMK-SLB'!$F$14:$CG$713,'ALL-GTK-SD-SMP-SMA-SMK-SLB'!BQ$7,FALSE)</f>
        <v>2</v>
      </c>
      <c r="BQ491" s="9">
        <f>VLOOKUP($E491,'ALL-GTK-SD-SMP-SMA-SMK-SLB'!$F$14:$CG$713,'ALL-GTK-SD-SMP-SMA-SMK-SLB'!BR$7,FALSE)</f>
        <v>0</v>
      </c>
      <c r="BR491" s="9">
        <f>VLOOKUP($E491,'ALL-GTK-SD-SMP-SMA-SMK-SLB'!$F$14:$CG$713,'ALL-GTK-SD-SMP-SMA-SMK-SLB'!BS$7,FALSE)</f>
        <v>0</v>
      </c>
      <c r="BS491" s="9">
        <f>VLOOKUP($E491,'ALL-GTK-SD-SMP-SMA-SMK-SLB'!$F$14:$CG$713,'ALL-GTK-SD-SMP-SMA-SMK-SLB'!BT$7,FALSE)</f>
        <v>0</v>
      </c>
      <c r="BT491" s="9">
        <f>VLOOKUP($E491,'ALL-GTK-SD-SMP-SMA-SMK-SLB'!$F$14:$CG$713,'ALL-GTK-SD-SMP-SMA-SMK-SLB'!BU$7,FALSE)</f>
        <v>1</v>
      </c>
      <c r="BU491" s="299">
        <f t="shared" si="281"/>
        <v>0</v>
      </c>
      <c r="BV491" s="299">
        <f t="shared" si="282"/>
        <v>3</v>
      </c>
      <c r="BW491" s="44">
        <f t="shared" si="283"/>
        <v>0</v>
      </c>
      <c r="BX491" s="44">
        <f t="shared" si="284"/>
        <v>3</v>
      </c>
      <c r="BY491" s="11">
        <f t="shared" si="285"/>
        <v>3</v>
      </c>
      <c r="BZ491" s="14">
        <f t="shared" si="286"/>
        <v>10</v>
      </c>
      <c r="CA491" s="14">
        <f t="shared" si="287"/>
        <v>24</v>
      </c>
      <c r="CB491" s="13">
        <f t="shared" si="288"/>
        <v>0</v>
      </c>
      <c r="CC491" s="13">
        <f t="shared" si="289"/>
        <v>3</v>
      </c>
      <c r="CD491" s="312">
        <f t="shared" si="290"/>
        <v>10</v>
      </c>
      <c r="CE491" s="312">
        <f t="shared" si="291"/>
        <v>27</v>
      </c>
      <c r="CF491" s="313">
        <f t="shared" si="292"/>
        <v>37</v>
      </c>
      <c r="CG491" s="302" t="str">
        <f t="shared" si="293"/>
        <v>OK</v>
      </c>
    </row>
    <row r="492" spans="1:85" ht="14.25" x14ac:dyDescent="0.25">
      <c r="A492" s="6">
        <v>480</v>
      </c>
      <c r="B492" s="495">
        <v>480</v>
      </c>
      <c r="C492" s="495" t="s">
        <v>6</v>
      </c>
      <c r="D492" s="496" t="s">
        <v>19</v>
      </c>
      <c r="E492" s="626">
        <v>20319879</v>
      </c>
      <c r="F492" s="627" t="s">
        <v>748</v>
      </c>
      <c r="G492" s="624" t="s">
        <v>53</v>
      </c>
      <c r="H492" s="9">
        <f>VLOOKUP($E492,'ALL-GTK-SD-SMP-SMA-SMK-SLB'!$F$14:$CG$713,'ALL-GTK-SD-SMP-SMA-SMK-SLB'!I$7,FALSE)</f>
        <v>0</v>
      </c>
      <c r="I492" s="9">
        <f>VLOOKUP($E492,'ALL-GTK-SD-SMP-SMA-SMK-SLB'!$F$14:$CG$713,'ALL-GTK-SD-SMP-SMA-SMK-SLB'!J$7,FALSE)</f>
        <v>0</v>
      </c>
      <c r="J492" s="9">
        <f>VLOOKUP($E492,'ALL-GTK-SD-SMP-SMA-SMK-SLB'!$F$14:$CG$713,'ALL-GTK-SD-SMP-SMA-SMK-SLB'!K$7,FALSE)</f>
        <v>0</v>
      </c>
      <c r="K492" s="9">
        <f>VLOOKUP($E492,'ALL-GTK-SD-SMP-SMA-SMK-SLB'!$F$14:$CG$713,'ALL-GTK-SD-SMP-SMA-SMK-SLB'!L$7,FALSE)</f>
        <v>0</v>
      </c>
      <c r="L492" s="9">
        <f>VLOOKUP($E492,'ALL-GTK-SD-SMP-SMA-SMK-SLB'!$F$14:$CG$713,'ALL-GTK-SD-SMP-SMA-SMK-SLB'!M$7,FALSE)</f>
        <v>0</v>
      </c>
      <c r="M492" s="9">
        <f>VLOOKUP($E492,'ALL-GTK-SD-SMP-SMA-SMK-SLB'!$F$14:$CG$713,'ALL-GTK-SD-SMP-SMA-SMK-SLB'!N$7,FALSE)</f>
        <v>0</v>
      </c>
      <c r="N492" s="9">
        <f>VLOOKUP($E492,'ALL-GTK-SD-SMP-SMA-SMK-SLB'!$F$14:$CG$713,'ALL-GTK-SD-SMP-SMA-SMK-SLB'!O$7,FALSE)</f>
        <v>0</v>
      </c>
      <c r="O492" s="9">
        <f>VLOOKUP($E492,'ALL-GTK-SD-SMP-SMA-SMK-SLB'!$F$14:$CG$713,'ALL-GTK-SD-SMP-SMA-SMK-SLB'!P$7,FALSE)</f>
        <v>0</v>
      </c>
      <c r="P492" s="299">
        <f t="shared" si="258"/>
        <v>0</v>
      </c>
      <c r="Q492" s="299">
        <f t="shared" si="259"/>
        <v>0</v>
      </c>
      <c r="R492" s="300">
        <f t="shared" si="260"/>
        <v>0</v>
      </c>
      <c r="S492" s="9">
        <f>VLOOKUP($E492,'ALL-GTK-SD-SMP-SMA-SMK-SLB'!$F$14:$CG$713,'ALL-GTK-SD-SMP-SMA-SMK-SLB'!T$7,FALSE)</f>
        <v>4</v>
      </c>
      <c r="T492" s="9">
        <f>VLOOKUP($E492,'ALL-GTK-SD-SMP-SMA-SMK-SLB'!$F$14:$CG$713,'ALL-GTK-SD-SMP-SMA-SMK-SLB'!U$7,FALSE)</f>
        <v>11</v>
      </c>
      <c r="U492" s="9">
        <f>VLOOKUP($E492,'ALL-GTK-SD-SMP-SMA-SMK-SLB'!$F$14:$CG$713,'ALL-GTK-SD-SMP-SMA-SMK-SLB'!V$7,FALSE)</f>
        <v>0</v>
      </c>
      <c r="V492" s="9">
        <f>VLOOKUP($E492,'ALL-GTK-SD-SMP-SMA-SMK-SLB'!$F$14:$CG$713,'ALL-GTK-SD-SMP-SMA-SMK-SLB'!W$7,FALSE)</f>
        <v>0</v>
      </c>
      <c r="W492" s="9">
        <f>VLOOKUP($E492,'ALL-GTK-SD-SMP-SMA-SMK-SLB'!$F$14:$CG$713,'ALL-GTK-SD-SMP-SMA-SMK-SLB'!X$7,FALSE)</f>
        <v>0</v>
      </c>
      <c r="X492" s="9">
        <f>VLOOKUP($E492,'ALL-GTK-SD-SMP-SMA-SMK-SLB'!$F$14:$CG$713,'ALL-GTK-SD-SMP-SMA-SMK-SLB'!Y$7,FALSE)</f>
        <v>0</v>
      </c>
      <c r="Y492" s="299">
        <f t="shared" si="261"/>
        <v>4</v>
      </c>
      <c r="Z492" s="299">
        <f t="shared" si="262"/>
        <v>11</v>
      </c>
      <c r="AA492" s="10">
        <f t="shared" si="263"/>
        <v>15</v>
      </c>
      <c r="AB492" s="44">
        <f t="shared" si="264"/>
        <v>4</v>
      </c>
      <c r="AC492" s="44">
        <f t="shared" si="265"/>
        <v>11</v>
      </c>
      <c r="AD492" s="11">
        <f t="shared" si="266"/>
        <v>15</v>
      </c>
      <c r="AE492" s="9">
        <f>VLOOKUP($E492,'ALL-GTK-SD-SMP-SMA-SMK-SLB'!$F$14:$CG$713,'ALL-GTK-SD-SMP-SMA-SMK-SLB'!AF$7,FALSE)</f>
        <v>2</v>
      </c>
      <c r="AF492" s="9">
        <f>VLOOKUP($E492,'ALL-GTK-SD-SMP-SMA-SMK-SLB'!$F$14:$CG$713,'ALL-GTK-SD-SMP-SMA-SMK-SLB'!AG$7,FALSE)</f>
        <v>3</v>
      </c>
      <c r="AG492" s="10">
        <f t="shared" si="267"/>
        <v>5</v>
      </c>
      <c r="AH492" s="9">
        <f>VLOOKUP($E492,'ALL-GTK-SD-SMP-SMA-SMK-SLB'!$F$14:$CG$713,'ALL-GTK-SD-SMP-SMA-SMK-SLB'!AI$7,FALSE)</f>
        <v>2</v>
      </c>
      <c r="AI492" s="9">
        <f>VLOOKUP($E492,'ALL-GTK-SD-SMP-SMA-SMK-SLB'!$F$14:$CG$713,'ALL-GTK-SD-SMP-SMA-SMK-SLB'!AJ$7,FALSE)</f>
        <v>8</v>
      </c>
      <c r="AJ492" s="10">
        <f t="shared" si="268"/>
        <v>10</v>
      </c>
      <c r="AK492" s="44">
        <f t="shared" si="269"/>
        <v>4</v>
      </c>
      <c r="AL492" s="44">
        <f t="shared" si="270"/>
        <v>11</v>
      </c>
      <c r="AM492" s="11">
        <f t="shared" si="271"/>
        <v>15</v>
      </c>
      <c r="AN492" s="299">
        <f>VLOOKUP($E492,'ALL-GTK-SD-SMP-SMA-SMK-SLB'!$F$14:$CG$713,'ALL-GTK-SD-SMP-SMA-SMK-SLB'!AO$7,FALSE)</f>
        <v>0</v>
      </c>
      <c r="AO492" s="299">
        <f>VLOOKUP($E492,'ALL-GTK-SD-SMP-SMA-SMK-SLB'!$F$14:$CG$713,'ALL-GTK-SD-SMP-SMA-SMK-SLB'!AP$7,FALSE)</f>
        <v>0</v>
      </c>
      <c r="AP492" s="9">
        <f>VLOOKUP($E492,'ALL-GTK-SD-SMP-SMA-SMK-SLB'!$F$14:$CG$713,'ALL-GTK-SD-SMP-SMA-SMK-SLB'!AQ$7,FALSE)</f>
        <v>0</v>
      </c>
      <c r="AQ492" s="9">
        <f>VLOOKUP($E492,'ALL-GTK-SD-SMP-SMA-SMK-SLB'!$F$14:$CG$713,'ALL-GTK-SD-SMP-SMA-SMK-SLB'!AR$7,FALSE)</f>
        <v>0</v>
      </c>
      <c r="AR492" s="9">
        <f>VLOOKUP($E492,'ALL-GTK-SD-SMP-SMA-SMK-SLB'!$F$14:$CG$713,'ALL-GTK-SD-SMP-SMA-SMK-SLB'!AS$7,FALSE)</f>
        <v>0</v>
      </c>
      <c r="AS492" s="9">
        <f>VLOOKUP($E492,'ALL-GTK-SD-SMP-SMA-SMK-SLB'!$F$14:$CG$713,'ALL-GTK-SD-SMP-SMA-SMK-SLB'!AT$7,FALSE)</f>
        <v>0</v>
      </c>
      <c r="AT492" s="9">
        <f>VLOOKUP($E492,'ALL-GTK-SD-SMP-SMA-SMK-SLB'!$F$14:$CG$713,'ALL-GTK-SD-SMP-SMA-SMK-SLB'!AU$7,FALSE)</f>
        <v>0</v>
      </c>
      <c r="AU492" s="9">
        <f>VLOOKUP($E492,'ALL-GTK-SD-SMP-SMA-SMK-SLB'!$F$14:$CG$713,'ALL-GTK-SD-SMP-SMA-SMK-SLB'!AV$7,FALSE)</f>
        <v>0</v>
      </c>
      <c r="AV492" s="9">
        <f>VLOOKUP($E492,'ALL-GTK-SD-SMP-SMA-SMK-SLB'!$F$14:$CG$713,'ALL-GTK-SD-SMP-SMA-SMK-SLB'!AW$7,FALSE)</f>
        <v>0</v>
      </c>
      <c r="AW492" s="9">
        <f>VLOOKUP($E492,'ALL-GTK-SD-SMP-SMA-SMK-SLB'!$F$14:$CG$713,'ALL-GTK-SD-SMP-SMA-SMK-SLB'!AX$7,FALSE)</f>
        <v>0</v>
      </c>
      <c r="AX492" s="9">
        <f>VLOOKUP($E492,'ALL-GTK-SD-SMP-SMA-SMK-SLB'!$F$14:$CG$713,'ALL-GTK-SD-SMP-SMA-SMK-SLB'!AY$7,FALSE)</f>
        <v>4</v>
      </c>
      <c r="AY492" s="9">
        <f>VLOOKUP($E492,'ALL-GTK-SD-SMP-SMA-SMK-SLB'!$F$14:$CG$713,'ALL-GTK-SD-SMP-SMA-SMK-SLB'!AZ$7,FALSE)</f>
        <v>11</v>
      </c>
      <c r="AZ492" s="9">
        <f>VLOOKUP($E492,'ALL-GTK-SD-SMP-SMA-SMK-SLB'!$F$14:$CG$713,'ALL-GTK-SD-SMP-SMA-SMK-SLB'!BA$7,FALSE)</f>
        <v>0</v>
      </c>
      <c r="BA492" s="9">
        <f>VLOOKUP($E492,'ALL-GTK-SD-SMP-SMA-SMK-SLB'!$F$14:$CG$713,'ALL-GTK-SD-SMP-SMA-SMK-SLB'!BB$7,FALSE)</f>
        <v>0</v>
      </c>
      <c r="BB492" s="9">
        <f>VLOOKUP($E492,'ALL-GTK-SD-SMP-SMA-SMK-SLB'!$F$14:$CG$713,'ALL-GTK-SD-SMP-SMA-SMK-SLB'!BC$7,FALSE)</f>
        <v>0</v>
      </c>
      <c r="BC492" s="9">
        <f>VLOOKUP($E492,'ALL-GTK-SD-SMP-SMA-SMK-SLB'!$F$14:$CG$713,'ALL-GTK-SD-SMP-SMA-SMK-SLB'!BD$7,FALSE)</f>
        <v>0</v>
      </c>
      <c r="BD492" s="310">
        <f t="shared" si="272"/>
        <v>0</v>
      </c>
      <c r="BE492" s="310">
        <f t="shared" si="273"/>
        <v>0</v>
      </c>
      <c r="BF492" s="10">
        <f t="shared" si="274"/>
        <v>0</v>
      </c>
      <c r="BG492" s="311">
        <f t="shared" si="275"/>
        <v>4</v>
      </c>
      <c r="BH492" s="311">
        <f t="shared" si="276"/>
        <v>11</v>
      </c>
      <c r="BI492" s="10">
        <f t="shared" si="277"/>
        <v>15</v>
      </c>
      <c r="BJ492" s="44">
        <f t="shared" si="278"/>
        <v>4</v>
      </c>
      <c r="BK492" s="44">
        <f t="shared" si="279"/>
        <v>11</v>
      </c>
      <c r="BL492" s="11">
        <f t="shared" si="280"/>
        <v>15</v>
      </c>
      <c r="BM492" s="9">
        <f>VLOOKUP($E492,'ALL-GTK-SD-SMP-SMA-SMK-SLB'!$F$14:$CG$713,'ALL-GTK-SD-SMP-SMA-SMK-SLB'!BN$7,FALSE)</f>
        <v>0</v>
      </c>
      <c r="BN492" s="9">
        <f>VLOOKUP($E492,'ALL-GTK-SD-SMP-SMA-SMK-SLB'!$F$14:$CG$713,'ALL-GTK-SD-SMP-SMA-SMK-SLB'!BO$7,FALSE)</f>
        <v>0</v>
      </c>
      <c r="BO492" s="9">
        <f>VLOOKUP($E492,'ALL-GTK-SD-SMP-SMA-SMK-SLB'!$F$14:$CG$713,'ALL-GTK-SD-SMP-SMA-SMK-SLB'!BP$7,FALSE)</f>
        <v>0</v>
      </c>
      <c r="BP492" s="9">
        <f>VLOOKUP($E492,'ALL-GTK-SD-SMP-SMA-SMK-SLB'!$F$14:$CG$713,'ALL-GTK-SD-SMP-SMA-SMK-SLB'!BQ$7,FALSE)</f>
        <v>3</v>
      </c>
      <c r="BQ492" s="9">
        <f>VLOOKUP($E492,'ALL-GTK-SD-SMP-SMA-SMK-SLB'!$F$14:$CG$713,'ALL-GTK-SD-SMP-SMA-SMK-SLB'!BR$7,FALSE)</f>
        <v>0</v>
      </c>
      <c r="BR492" s="9">
        <f>VLOOKUP($E492,'ALL-GTK-SD-SMP-SMA-SMK-SLB'!$F$14:$CG$713,'ALL-GTK-SD-SMP-SMA-SMK-SLB'!BS$7,FALSE)</f>
        <v>0</v>
      </c>
      <c r="BS492" s="9">
        <f>VLOOKUP($E492,'ALL-GTK-SD-SMP-SMA-SMK-SLB'!$F$14:$CG$713,'ALL-GTK-SD-SMP-SMA-SMK-SLB'!BT$7,FALSE)</f>
        <v>0</v>
      </c>
      <c r="BT492" s="9">
        <f>VLOOKUP($E492,'ALL-GTK-SD-SMP-SMA-SMK-SLB'!$F$14:$CG$713,'ALL-GTK-SD-SMP-SMA-SMK-SLB'!BU$7,FALSE)</f>
        <v>0</v>
      </c>
      <c r="BU492" s="299">
        <f t="shared" si="281"/>
        <v>0</v>
      </c>
      <c r="BV492" s="299">
        <f t="shared" si="282"/>
        <v>3</v>
      </c>
      <c r="BW492" s="44">
        <f t="shared" si="283"/>
        <v>0</v>
      </c>
      <c r="BX492" s="44">
        <f t="shared" si="284"/>
        <v>3</v>
      </c>
      <c r="BY492" s="11">
        <f t="shared" si="285"/>
        <v>3</v>
      </c>
      <c r="BZ492" s="14">
        <f t="shared" si="286"/>
        <v>4</v>
      </c>
      <c r="CA492" s="14">
        <f t="shared" si="287"/>
        <v>11</v>
      </c>
      <c r="CB492" s="13">
        <f t="shared" si="288"/>
        <v>0</v>
      </c>
      <c r="CC492" s="13">
        <f t="shared" si="289"/>
        <v>3</v>
      </c>
      <c r="CD492" s="312">
        <f t="shared" si="290"/>
        <v>4</v>
      </c>
      <c r="CE492" s="312">
        <f t="shared" si="291"/>
        <v>14</v>
      </c>
      <c r="CF492" s="313">
        <f t="shared" si="292"/>
        <v>18</v>
      </c>
      <c r="CG492" s="302" t="str">
        <f t="shared" si="293"/>
        <v>OK</v>
      </c>
    </row>
    <row r="493" spans="1:85" ht="14.25" x14ac:dyDescent="0.25">
      <c r="A493" s="6">
        <v>481</v>
      </c>
      <c r="B493" s="495">
        <v>481</v>
      </c>
      <c r="C493" s="495" t="s">
        <v>6</v>
      </c>
      <c r="D493" s="496" t="s">
        <v>19</v>
      </c>
      <c r="E493" s="626">
        <v>20319873</v>
      </c>
      <c r="F493" s="627" t="s">
        <v>749</v>
      </c>
      <c r="G493" s="624" t="s">
        <v>53</v>
      </c>
      <c r="H493" s="9">
        <f>VLOOKUP($E493,'ALL-GTK-SD-SMP-SMA-SMK-SLB'!$F$14:$CG$713,'ALL-GTK-SD-SMP-SMA-SMK-SLB'!I$7,FALSE)</f>
        <v>0</v>
      </c>
      <c r="I493" s="9">
        <f>VLOOKUP($E493,'ALL-GTK-SD-SMP-SMA-SMK-SLB'!$F$14:$CG$713,'ALL-GTK-SD-SMP-SMA-SMK-SLB'!J$7,FALSE)</f>
        <v>0</v>
      </c>
      <c r="J493" s="9">
        <f>VLOOKUP($E493,'ALL-GTK-SD-SMP-SMA-SMK-SLB'!$F$14:$CG$713,'ALL-GTK-SD-SMP-SMA-SMK-SLB'!K$7,FALSE)</f>
        <v>0</v>
      </c>
      <c r="K493" s="9">
        <f>VLOOKUP($E493,'ALL-GTK-SD-SMP-SMA-SMK-SLB'!$F$14:$CG$713,'ALL-GTK-SD-SMP-SMA-SMK-SLB'!L$7,FALSE)</f>
        <v>0</v>
      </c>
      <c r="L493" s="9">
        <f>VLOOKUP($E493,'ALL-GTK-SD-SMP-SMA-SMK-SLB'!$F$14:$CG$713,'ALL-GTK-SD-SMP-SMA-SMK-SLB'!M$7,FALSE)</f>
        <v>0</v>
      </c>
      <c r="M493" s="9">
        <f>VLOOKUP($E493,'ALL-GTK-SD-SMP-SMA-SMK-SLB'!$F$14:$CG$713,'ALL-GTK-SD-SMP-SMA-SMK-SLB'!N$7,FALSE)</f>
        <v>0</v>
      </c>
      <c r="N493" s="9">
        <f>VLOOKUP($E493,'ALL-GTK-SD-SMP-SMA-SMK-SLB'!$F$14:$CG$713,'ALL-GTK-SD-SMP-SMA-SMK-SLB'!O$7,FALSE)</f>
        <v>0</v>
      </c>
      <c r="O493" s="9">
        <f>VLOOKUP($E493,'ALL-GTK-SD-SMP-SMA-SMK-SLB'!$F$14:$CG$713,'ALL-GTK-SD-SMP-SMA-SMK-SLB'!P$7,FALSE)</f>
        <v>0</v>
      </c>
      <c r="P493" s="299">
        <f t="shared" si="258"/>
        <v>0</v>
      </c>
      <c r="Q493" s="299">
        <f t="shared" si="259"/>
        <v>0</v>
      </c>
      <c r="R493" s="300">
        <f t="shared" si="260"/>
        <v>0</v>
      </c>
      <c r="S493" s="9">
        <f>VLOOKUP($E493,'ALL-GTK-SD-SMP-SMA-SMK-SLB'!$F$14:$CG$713,'ALL-GTK-SD-SMP-SMA-SMK-SLB'!T$7,FALSE)</f>
        <v>6</v>
      </c>
      <c r="T493" s="9">
        <f>VLOOKUP($E493,'ALL-GTK-SD-SMP-SMA-SMK-SLB'!$F$14:$CG$713,'ALL-GTK-SD-SMP-SMA-SMK-SLB'!U$7,FALSE)</f>
        <v>2</v>
      </c>
      <c r="U493" s="9">
        <f>VLOOKUP($E493,'ALL-GTK-SD-SMP-SMA-SMK-SLB'!$F$14:$CG$713,'ALL-GTK-SD-SMP-SMA-SMK-SLB'!V$7,FALSE)</f>
        <v>0</v>
      </c>
      <c r="V493" s="9">
        <f>VLOOKUP($E493,'ALL-GTK-SD-SMP-SMA-SMK-SLB'!$F$14:$CG$713,'ALL-GTK-SD-SMP-SMA-SMK-SLB'!W$7,FALSE)</f>
        <v>0</v>
      </c>
      <c r="W493" s="9">
        <f>VLOOKUP($E493,'ALL-GTK-SD-SMP-SMA-SMK-SLB'!$F$14:$CG$713,'ALL-GTK-SD-SMP-SMA-SMK-SLB'!X$7,FALSE)</f>
        <v>0</v>
      </c>
      <c r="X493" s="9">
        <f>VLOOKUP($E493,'ALL-GTK-SD-SMP-SMA-SMK-SLB'!$F$14:$CG$713,'ALL-GTK-SD-SMP-SMA-SMK-SLB'!Y$7,FALSE)</f>
        <v>0</v>
      </c>
      <c r="Y493" s="299">
        <f t="shared" si="261"/>
        <v>6</v>
      </c>
      <c r="Z493" s="299">
        <f t="shared" si="262"/>
        <v>2</v>
      </c>
      <c r="AA493" s="10">
        <f t="shared" si="263"/>
        <v>8</v>
      </c>
      <c r="AB493" s="44">
        <f t="shared" si="264"/>
        <v>6</v>
      </c>
      <c r="AC493" s="44">
        <f t="shared" si="265"/>
        <v>2</v>
      </c>
      <c r="AD493" s="11">
        <f t="shared" si="266"/>
        <v>8</v>
      </c>
      <c r="AE493" s="9">
        <f>VLOOKUP($E493,'ALL-GTK-SD-SMP-SMA-SMK-SLB'!$F$14:$CG$713,'ALL-GTK-SD-SMP-SMA-SMK-SLB'!AF$7,FALSE)</f>
        <v>5</v>
      </c>
      <c r="AF493" s="9">
        <f>VLOOKUP($E493,'ALL-GTK-SD-SMP-SMA-SMK-SLB'!$F$14:$CG$713,'ALL-GTK-SD-SMP-SMA-SMK-SLB'!AG$7,FALSE)</f>
        <v>0</v>
      </c>
      <c r="AG493" s="10">
        <f t="shared" si="267"/>
        <v>5</v>
      </c>
      <c r="AH493" s="9">
        <f>VLOOKUP($E493,'ALL-GTK-SD-SMP-SMA-SMK-SLB'!$F$14:$CG$713,'ALL-GTK-SD-SMP-SMA-SMK-SLB'!AI$7,FALSE)</f>
        <v>1</v>
      </c>
      <c r="AI493" s="9">
        <f>VLOOKUP($E493,'ALL-GTK-SD-SMP-SMA-SMK-SLB'!$F$14:$CG$713,'ALL-GTK-SD-SMP-SMA-SMK-SLB'!AJ$7,FALSE)</f>
        <v>2</v>
      </c>
      <c r="AJ493" s="10">
        <f t="shared" si="268"/>
        <v>3</v>
      </c>
      <c r="AK493" s="44">
        <f t="shared" si="269"/>
        <v>6</v>
      </c>
      <c r="AL493" s="44">
        <f t="shared" si="270"/>
        <v>2</v>
      </c>
      <c r="AM493" s="11">
        <f t="shared" si="271"/>
        <v>8</v>
      </c>
      <c r="AN493" s="299">
        <f>VLOOKUP($E493,'ALL-GTK-SD-SMP-SMA-SMK-SLB'!$F$14:$CG$713,'ALL-GTK-SD-SMP-SMA-SMK-SLB'!AO$7,FALSE)</f>
        <v>2</v>
      </c>
      <c r="AO493" s="299">
        <f>VLOOKUP($E493,'ALL-GTK-SD-SMP-SMA-SMK-SLB'!$F$14:$CG$713,'ALL-GTK-SD-SMP-SMA-SMK-SLB'!AP$7,FALSE)</f>
        <v>0</v>
      </c>
      <c r="AP493" s="9">
        <f>VLOOKUP($E493,'ALL-GTK-SD-SMP-SMA-SMK-SLB'!$F$14:$CG$713,'ALL-GTK-SD-SMP-SMA-SMK-SLB'!AQ$7,FALSE)</f>
        <v>0</v>
      </c>
      <c r="AQ493" s="9">
        <f>VLOOKUP($E493,'ALL-GTK-SD-SMP-SMA-SMK-SLB'!$F$14:$CG$713,'ALL-GTK-SD-SMP-SMA-SMK-SLB'!AR$7,FALSE)</f>
        <v>0</v>
      </c>
      <c r="AR493" s="9">
        <f>VLOOKUP($E493,'ALL-GTK-SD-SMP-SMA-SMK-SLB'!$F$14:$CG$713,'ALL-GTK-SD-SMP-SMA-SMK-SLB'!AS$7,FALSE)</f>
        <v>0</v>
      </c>
      <c r="AS493" s="9">
        <f>VLOOKUP($E493,'ALL-GTK-SD-SMP-SMA-SMK-SLB'!$F$14:$CG$713,'ALL-GTK-SD-SMP-SMA-SMK-SLB'!AT$7,FALSE)</f>
        <v>0</v>
      </c>
      <c r="AT493" s="9">
        <f>VLOOKUP($E493,'ALL-GTK-SD-SMP-SMA-SMK-SLB'!$F$14:$CG$713,'ALL-GTK-SD-SMP-SMA-SMK-SLB'!AU$7,FALSE)</f>
        <v>0</v>
      </c>
      <c r="AU493" s="9">
        <f>VLOOKUP($E493,'ALL-GTK-SD-SMP-SMA-SMK-SLB'!$F$14:$CG$713,'ALL-GTK-SD-SMP-SMA-SMK-SLB'!AV$7,FALSE)</f>
        <v>0</v>
      </c>
      <c r="AV493" s="9">
        <f>VLOOKUP($E493,'ALL-GTK-SD-SMP-SMA-SMK-SLB'!$F$14:$CG$713,'ALL-GTK-SD-SMP-SMA-SMK-SLB'!AW$7,FALSE)</f>
        <v>0</v>
      </c>
      <c r="AW493" s="9">
        <f>VLOOKUP($E493,'ALL-GTK-SD-SMP-SMA-SMK-SLB'!$F$14:$CG$713,'ALL-GTK-SD-SMP-SMA-SMK-SLB'!AX$7,FALSE)</f>
        <v>0</v>
      </c>
      <c r="AX493" s="9">
        <f>VLOOKUP($E493,'ALL-GTK-SD-SMP-SMA-SMK-SLB'!$F$14:$CG$713,'ALL-GTK-SD-SMP-SMA-SMK-SLB'!AY$7,FALSE)</f>
        <v>4</v>
      </c>
      <c r="AY493" s="9">
        <f>VLOOKUP($E493,'ALL-GTK-SD-SMP-SMA-SMK-SLB'!$F$14:$CG$713,'ALL-GTK-SD-SMP-SMA-SMK-SLB'!AZ$7,FALSE)</f>
        <v>2</v>
      </c>
      <c r="AZ493" s="9">
        <f>VLOOKUP($E493,'ALL-GTK-SD-SMP-SMA-SMK-SLB'!$F$14:$CG$713,'ALL-GTK-SD-SMP-SMA-SMK-SLB'!BA$7,FALSE)</f>
        <v>0</v>
      </c>
      <c r="BA493" s="9">
        <f>VLOOKUP($E493,'ALL-GTK-SD-SMP-SMA-SMK-SLB'!$F$14:$CG$713,'ALL-GTK-SD-SMP-SMA-SMK-SLB'!BB$7,FALSE)</f>
        <v>0</v>
      </c>
      <c r="BB493" s="9">
        <f>VLOOKUP($E493,'ALL-GTK-SD-SMP-SMA-SMK-SLB'!$F$14:$CG$713,'ALL-GTK-SD-SMP-SMA-SMK-SLB'!BC$7,FALSE)</f>
        <v>0</v>
      </c>
      <c r="BC493" s="9">
        <f>VLOOKUP($E493,'ALL-GTK-SD-SMP-SMA-SMK-SLB'!$F$14:$CG$713,'ALL-GTK-SD-SMP-SMA-SMK-SLB'!BD$7,FALSE)</f>
        <v>0</v>
      </c>
      <c r="BD493" s="310">
        <f t="shared" si="272"/>
        <v>2</v>
      </c>
      <c r="BE493" s="310">
        <f t="shared" si="273"/>
        <v>0</v>
      </c>
      <c r="BF493" s="10">
        <f t="shared" si="274"/>
        <v>2</v>
      </c>
      <c r="BG493" s="311">
        <f t="shared" si="275"/>
        <v>4</v>
      </c>
      <c r="BH493" s="311">
        <f t="shared" si="276"/>
        <v>2</v>
      </c>
      <c r="BI493" s="10">
        <f t="shared" si="277"/>
        <v>6</v>
      </c>
      <c r="BJ493" s="44">
        <f t="shared" si="278"/>
        <v>6</v>
      </c>
      <c r="BK493" s="44">
        <f t="shared" si="279"/>
        <v>2</v>
      </c>
      <c r="BL493" s="11">
        <f t="shared" si="280"/>
        <v>8</v>
      </c>
      <c r="BM493" s="9">
        <f>VLOOKUP($E493,'ALL-GTK-SD-SMP-SMA-SMK-SLB'!$F$14:$CG$713,'ALL-GTK-SD-SMP-SMA-SMK-SLB'!BN$7,FALSE)</f>
        <v>0</v>
      </c>
      <c r="BN493" s="9">
        <f>VLOOKUP($E493,'ALL-GTK-SD-SMP-SMA-SMK-SLB'!$F$14:$CG$713,'ALL-GTK-SD-SMP-SMA-SMK-SLB'!BO$7,FALSE)</f>
        <v>0</v>
      </c>
      <c r="BO493" s="9">
        <f>VLOOKUP($E493,'ALL-GTK-SD-SMP-SMA-SMK-SLB'!$F$14:$CG$713,'ALL-GTK-SD-SMP-SMA-SMK-SLB'!BP$7,FALSE)</f>
        <v>0</v>
      </c>
      <c r="BP493" s="9">
        <f>VLOOKUP($E493,'ALL-GTK-SD-SMP-SMA-SMK-SLB'!$F$14:$CG$713,'ALL-GTK-SD-SMP-SMA-SMK-SLB'!BQ$7,FALSE)</f>
        <v>0</v>
      </c>
      <c r="BQ493" s="9">
        <f>VLOOKUP($E493,'ALL-GTK-SD-SMP-SMA-SMK-SLB'!$F$14:$CG$713,'ALL-GTK-SD-SMP-SMA-SMK-SLB'!BR$7,FALSE)</f>
        <v>0</v>
      </c>
      <c r="BR493" s="9">
        <f>VLOOKUP($E493,'ALL-GTK-SD-SMP-SMA-SMK-SLB'!$F$14:$CG$713,'ALL-GTK-SD-SMP-SMA-SMK-SLB'!BS$7,FALSE)</f>
        <v>0</v>
      </c>
      <c r="BS493" s="9">
        <f>VLOOKUP($E493,'ALL-GTK-SD-SMP-SMA-SMK-SLB'!$F$14:$CG$713,'ALL-GTK-SD-SMP-SMA-SMK-SLB'!BT$7,FALSE)</f>
        <v>0</v>
      </c>
      <c r="BT493" s="9">
        <f>VLOOKUP($E493,'ALL-GTK-SD-SMP-SMA-SMK-SLB'!$F$14:$CG$713,'ALL-GTK-SD-SMP-SMA-SMK-SLB'!BU$7,FALSE)</f>
        <v>0</v>
      </c>
      <c r="BU493" s="299">
        <f t="shared" si="281"/>
        <v>0</v>
      </c>
      <c r="BV493" s="299">
        <f t="shared" si="282"/>
        <v>0</v>
      </c>
      <c r="BW493" s="44">
        <f t="shared" si="283"/>
        <v>0</v>
      </c>
      <c r="BX493" s="44">
        <f t="shared" si="284"/>
        <v>0</v>
      </c>
      <c r="BY493" s="11">
        <f t="shared" si="285"/>
        <v>0</v>
      </c>
      <c r="BZ493" s="14">
        <f t="shared" si="286"/>
        <v>6</v>
      </c>
      <c r="CA493" s="14">
        <f t="shared" si="287"/>
        <v>2</v>
      </c>
      <c r="CB493" s="13">
        <f t="shared" si="288"/>
        <v>0</v>
      </c>
      <c r="CC493" s="13">
        <f t="shared" si="289"/>
        <v>0</v>
      </c>
      <c r="CD493" s="312">
        <f t="shared" si="290"/>
        <v>6</v>
      </c>
      <c r="CE493" s="312">
        <f t="shared" si="291"/>
        <v>2</v>
      </c>
      <c r="CF493" s="313">
        <f t="shared" si="292"/>
        <v>8</v>
      </c>
      <c r="CG493" s="302" t="str">
        <f t="shared" si="293"/>
        <v>OK</v>
      </c>
    </row>
    <row r="494" spans="1:85" ht="24" x14ac:dyDescent="0.25">
      <c r="A494" s="6">
        <v>482</v>
      </c>
      <c r="B494" s="495">
        <v>482</v>
      </c>
      <c r="C494" s="495" t="s">
        <v>6</v>
      </c>
      <c r="D494" s="496" t="s">
        <v>19</v>
      </c>
      <c r="E494" s="626">
        <v>20319884</v>
      </c>
      <c r="F494" s="628" t="s">
        <v>750</v>
      </c>
      <c r="G494" s="624" t="s">
        <v>53</v>
      </c>
      <c r="H494" s="9">
        <f>VLOOKUP($E494,'ALL-GTK-SD-SMP-SMA-SMK-SLB'!$F$14:$CG$713,'ALL-GTK-SD-SMP-SMA-SMK-SLB'!I$7,FALSE)</f>
        <v>0</v>
      </c>
      <c r="I494" s="9">
        <f>VLOOKUP($E494,'ALL-GTK-SD-SMP-SMA-SMK-SLB'!$F$14:$CG$713,'ALL-GTK-SD-SMP-SMA-SMK-SLB'!J$7,FALSE)</f>
        <v>0</v>
      </c>
      <c r="J494" s="9">
        <f>VLOOKUP($E494,'ALL-GTK-SD-SMP-SMA-SMK-SLB'!$F$14:$CG$713,'ALL-GTK-SD-SMP-SMA-SMK-SLB'!K$7,FALSE)</f>
        <v>0</v>
      </c>
      <c r="K494" s="9">
        <f>VLOOKUP($E494,'ALL-GTK-SD-SMP-SMA-SMK-SLB'!$F$14:$CG$713,'ALL-GTK-SD-SMP-SMA-SMK-SLB'!L$7,FALSE)</f>
        <v>0</v>
      </c>
      <c r="L494" s="9">
        <f>VLOOKUP($E494,'ALL-GTK-SD-SMP-SMA-SMK-SLB'!$F$14:$CG$713,'ALL-GTK-SD-SMP-SMA-SMK-SLB'!M$7,FALSE)</f>
        <v>0</v>
      </c>
      <c r="M494" s="9">
        <f>VLOOKUP($E494,'ALL-GTK-SD-SMP-SMA-SMK-SLB'!$F$14:$CG$713,'ALL-GTK-SD-SMP-SMA-SMK-SLB'!N$7,FALSE)</f>
        <v>0</v>
      </c>
      <c r="N494" s="9">
        <f>VLOOKUP($E494,'ALL-GTK-SD-SMP-SMA-SMK-SLB'!$F$14:$CG$713,'ALL-GTK-SD-SMP-SMA-SMK-SLB'!O$7,FALSE)</f>
        <v>0</v>
      </c>
      <c r="O494" s="9">
        <f>VLOOKUP($E494,'ALL-GTK-SD-SMP-SMA-SMK-SLB'!$F$14:$CG$713,'ALL-GTK-SD-SMP-SMA-SMK-SLB'!P$7,FALSE)</f>
        <v>0</v>
      </c>
      <c r="P494" s="299">
        <f t="shared" si="258"/>
        <v>0</v>
      </c>
      <c r="Q494" s="299">
        <f t="shared" si="259"/>
        <v>0</v>
      </c>
      <c r="R494" s="300">
        <f t="shared" si="260"/>
        <v>0</v>
      </c>
      <c r="S494" s="9">
        <f>VLOOKUP($E494,'ALL-GTK-SD-SMP-SMA-SMK-SLB'!$F$14:$CG$713,'ALL-GTK-SD-SMP-SMA-SMK-SLB'!T$7,FALSE)</f>
        <v>2</v>
      </c>
      <c r="T494" s="9">
        <f>VLOOKUP($E494,'ALL-GTK-SD-SMP-SMA-SMK-SLB'!$F$14:$CG$713,'ALL-GTK-SD-SMP-SMA-SMK-SLB'!U$7,FALSE)</f>
        <v>6</v>
      </c>
      <c r="U494" s="9">
        <f>VLOOKUP($E494,'ALL-GTK-SD-SMP-SMA-SMK-SLB'!$F$14:$CG$713,'ALL-GTK-SD-SMP-SMA-SMK-SLB'!V$7,FALSE)</f>
        <v>0</v>
      </c>
      <c r="V494" s="9">
        <f>VLOOKUP($E494,'ALL-GTK-SD-SMP-SMA-SMK-SLB'!$F$14:$CG$713,'ALL-GTK-SD-SMP-SMA-SMK-SLB'!W$7,FALSE)</f>
        <v>0</v>
      </c>
      <c r="W494" s="9">
        <f>VLOOKUP($E494,'ALL-GTK-SD-SMP-SMA-SMK-SLB'!$F$14:$CG$713,'ALL-GTK-SD-SMP-SMA-SMK-SLB'!X$7,FALSE)</f>
        <v>0</v>
      </c>
      <c r="X494" s="9">
        <f>VLOOKUP($E494,'ALL-GTK-SD-SMP-SMA-SMK-SLB'!$F$14:$CG$713,'ALL-GTK-SD-SMP-SMA-SMK-SLB'!Y$7,FALSE)</f>
        <v>0</v>
      </c>
      <c r="Y494" s="299">
        <f t="shared" si="261"/>
        <v>2</v>
      </c>
      <c r="Z494" s="299">
        <f t="shared" si="262"/>
        <v>6</v>
      </c>
      <c r="AA494" s="10">
        <f t="shared" si="263"/>
        <v>8</v>
      </c>
      <c r="AB494" s="44">
        <f t="shared" si="264"/>
        <v>2</v>
      </c>
      <c r="AC494" s="44">
        <f t="shared" si="265"/>
        <v>6</v>
      </c>
      <c r="AD494" s="11">
        <f t="shared" si="266"/>
        <v>8</v>
      </c>
      <c r="AE494" s="9">
        <f>VLOOKUP($E494,'ALL-GTK-SD-SMP-SMA-SMK-SLB'!$F$14:$CG$713,'ALL-GTK-SD-SMP-SMA-SMK-SLB'!AF$7,FALSE)</f>
        <v>0</v>
      </c>
      <c r="AF494" s="9">
        <f>VLOOKUP($E494,'ALL-GTK-SD-SMP-SMA-SMK-SLB'!$F$14:$CG$713,'ALL-GTK-SD-SMP-SMA-SMK-SLB'!AG$7,FALSE)</f>
        <v>1</v>
      </c>
      <c r="AG494" s="10">
        <f t="shared" si="267"/>
        <v>1</v>
      </c>
      <c r="AH494" s="9">
        <f>VLOOKUP($E494,'ALL-GTK-SD-SMP-SMA-SMK-SLB'!$F$14:$CG$713,'ALL-GTK-SD-SMP-SMA-SMK-SLB'!AI$7,FALSE)</f>
        <v>2</v>
      </c>
      <c r="AI494" s="9">
        <f>VLOOKUP($E494,'ALL-GTK-SD-SMP-SMA-SMK-SLB'!$F$14:$CG$713,'ALL-GTK-SD-SMP-SMA-SMK-SLB'!AJ$7,FALSE)</f>
        <v>5</v>
      </c>
      <c r="AJ494" s="10">
        <f t="shared" si="268"/>
        <v>7</v>
      </c>
      <c r="AK494" s="44">
        <f t="shared" si="269"/>
        <v>2</v>
      </c>
      <c r="AL494" s="44">
        <f t="shared" si="270"/>
        <v>6</v>
      </c>
      <c r="AM494" s="11">
        <f t="shared" si="271"/>
        <v>8</v>
      </c>
      <c r="AN494" s="299">
        <f>VLOOKUP($E494,'ALL-GTK-SD-SMP-SMA-SMK-SLB'!$F$14:$CG$713,'ALL-GTK-SD-SMP-SMA-SMK-SLB'!AO$7,FALSE)</f>
        <v>0</v>
      </c>
      <c r="AO494" s="299">
        <f>VLOOKUP($E494,'ALL-GTK-SD-SMP-SMA-SMK-SLB'!$F$14:$CG$713,'ALL-GTK-SD-SMP-SMA-SMK-SLB'!AP$7,FALSE)</f>
        <v>0</v>
      </c>
      <c r="AP494" s="9">
        <f>VLOOKUP($E494,'ALL-GTK-SD-SMP-SMA-SMK-SLB'!$F$14:$CG$713,'ALL-GTK-SD-SMP-SMA-SMK-SLB'!AQ$7,FALSE)</f>
        <v>0</v>
      </c>
      <c r="AQ494" s="9">
        <f>VLOOKUP($E494,'ALL-GTK-SD-SMP-SMA-SMK-SLB'!$F$14:$CG$713,'ALL-GTK-SD-SMP-SMA-SMK-SLB'!AR$7,FALSE)</f>
        <v>0</v>
      </c>
      <c r="AR494" s="9">
        <f>VLOOKUP($E494,'ALL-GTK-SD-SMP-SMA-SMK-SLB'!$F$14:$CG$713,'ALL-GTK-SD-SMP-SMA-SMK-SLB'!AS$7,FALSE)</f>
        <v>0</v>
      </c>
      <c r="AS494" s="9">
        <f>VLOOKUP($E494,'ALL-GTK-SD-SMP-SMA-SMK-SLB'!$F$14:$CG$713,'ALL-GTK-SD-SMP-SMA-SMK-SLB'!AT$7,FALSE)</f>
        <v>0</v>
      </c>
      <c r="AT494" s="9">
        <f>VLOOKUP($E494,'ALL-GTK-SD-SMP-SMA-SMK-SLB'!$F$14:$CG$713,'ALL-GTK-SD-SMP-SMA-SMK-SLB'!AU$7,FALSE)</f>
        <v>0</v>
      </c>
      <c r="AU494" s="9">
        <f>VLOOKUP($E494,'ALL-GTK-SD-SMP-SMA-SMK-SLB'!$F$14:$CG$713,'ALL-GTK-SD-SMP-SMA-SMK-SLB'!AV$7,FALSE)</f>
        <v>0</v>
      </c>
      <c r="AV494" s="9">
        <f>VLOOKUP($E494,'ALL-GTK-SD-SMP-SMA-SMK-SLB'!$F$14:$CG$713,'ALL-GTK-SD-SMP-SMA-SMK-SLB'!AW$7,FALSE)</f>
        <v>0</v>
      </c>
      <c r="AW494" s="9">
        <f>VLOOKUP($E494,'ALL-GTK-SD-SMP-SMA-SMK-SLB'!$F$14:$CG$713,'ALL-GTK-SD-SMP-SMA-SMK-SLB'!AX$7,FALSE)</f>
        <v>0</v>
      </c>
      <c r="AX494" s="9">
        <f>VLOOKUP($E494,'ALL-GTK-SD-SMP-SMA-SMK-SLB'!$F$14:$CG$713,'ALL-GTK-SD-SMP-SMA-SMK-SLB'!AY$7,FALSE)</f>
        <v>2</v>
      </c>
      <c r="AY494" s="9">
        <f>VLOOKUP($E494,'ALL-GTK-SD-SMP-SMA-SMK-SLB'!$F$14:$CG$713,'ALL-GTK-SD-SMP-SMA-SMK-SLB'!AZ$7,FALSE)</f>
        <v>6</v>
      </c>
      <c r="AZ494" s="9">
        <f>VLOOKUP($E494,'ALL-GTK-SD-SMP-SMA-SMK-SLB'!$F$14:$CG$713,'ALL-GTK-SD-SMP-SMA-SMK-SLB'!BA$7,FALSE)</f>
        <v>0</v>
      </c>
      <c r="BA494" s="9">
        <f>VLOOKUP($E494,'ALL-GTK-SD-SMP-SMA-SMK-SLB'!$F$14:$CG$713,'ALL-GTK-SD-SMP-SMA-SMK-SLB'!BB$7,FALSE)</f>
        <v>0</v>
      </c>
      <c r="BB494" s="9">
        <f>VLOOKUP($E494,'ALL-GTK-SD-SMP-SMA-SMK-SLB'!$F$14:$CG$713,'ALL-GTK-SD-SMP-SMA-SMK-SLB'!BC$7,FALSE)</f>
        <v>0</v>
      </c>
      <c r="BC494" s="9">
        <f>VLOOKUP($E494,'ALL-GTK-SD-SMP-SMA-SMK-SLB'!$F$14:$CG$713,'ALL-GTK-SD-SMP-SMA-SMK-SLB'!BD$7,FALSE)</f>
        <v>0</v>
      </c>
      <c r="BD494" s="310">
        <f t="shared" si="272"/>
        <v>0</v>
      </c>
      <c r="BE494" s="310">
        <f t="shared" si="273"/>
        <v>0</v>
      </c>
      <c r="BF494" s="10">
        <f t="shared" si="274"/>
        <v>0</v>
      </c>
      <c r="BG494" s="311">
        <f t="shared" si="275"/>
        <v>2</v>
      </c>
      <c r="BH494" s="311">
        <f t="shared" si="276"/>
        <v>6</v>
      </c>
      <c r="BI494" s="10">
        <f t="shared" si="277"/>
        <v>8</v>
      </c>
      <c r="BJ494" s="44">
        <f t="shared" si="278"/>
        <v>2</v>
      </c>
      <c r="BK494" s="44">
        <f t="shared" si="279"/>
        <v>6</v>
      </c>
      <c r="BL494" s="11">
        <f t="shared" si="280"/>
        <v>8</v>
      </c>
      <c r="BM494" s="9">
        <f>VLOOKUP($E494,'ALL-GTK-SD-SMP-SMA-SMK-SLB'!$F$14:$CG$713,'ALL-GTK-SD-SMP-SMA-SMK-SLB'!BN$7,FALSE)</f>
        <v>0</v>
      </c>
      <c r="BN494" s="9">
        <f>VLOOKUP($E494,'ALL-GTK-SD-SMP-SMA-SMK-SLB'!$F$14:$CG$713,'ALL-GTK-SD-SMP-SMA-SMK-SLB'!BO$7,FALSE)</f>
        <v>0</v>
      </c>
      <c r="BO494" s="9">
        <f>VLOOKUP($E494,'ALL-GTK-SD-SMP-SMA-SMK-SLB'!$F$14:$CG$713,'ALL-GTK-SD-SMP-SMA-SMK-SLB'!BP$7,FALSE)</f>
        <v>0</v>
      </c>
      <c r="BP494" s="9">
        <f>VLOOKUP($E494,'ALL-GTK-SD-SMP-SMA-SMK-SLB'!$F$14:$CG$713,'ALL-GTK-SD-SMP-SMA-SMK-SLB'!BQ$7,FALSE)</f>
        <v>0</v>
      </c>
      <c r="BQ494" s="9">
        <f>VLOOKUP($E494,'ALL-GTK-SD-SMP-SMA-SMK-SLB'!$F$14:$CG$713,'ALL-GTK-SD-SMP-SMA-SMK-SLB'!BR$7,FALSE)</f>
        <v>0</v>
      </c>
      <c r="BR494" s="9">
        <f>VLOOKUP($E494,'ALL-GTK-SD-SMP-SMA-SMK-SLB'!$F$14:$CG$713,'ALL-GTK-SD-SMP-SMA-SMK-SLB'!BS$7,FALSE)</f>
        <v>0</v>
      </c>
      <c r="BS494" s="9">
        <f>VLOOKUP($E494,'ALL-GTK-SD-SMP-SMA-SMK-SLB'!$F$14:$CG$713,'ALL-GTK-SD-SMP-SMA-SMK-SLB'!BT$7,FALSE)</f>
        <v>0</v>
      </c>
      <c r="BT494" s="9">
        <f>VLOOKUP($E494,'ALL-GTK-SD-SMP-SMA-SMK-SLB'!$F$14:$CG$713,'ALL-GTK-SD-SMP-SMA-SMK-SLB'!BU$7,FALSE)</f>
        <v>0</v>
      </c>
      <c r="BU494" s="299">
        <f t="shared" si="281"/>
        <v>0</v>
      </c>
      <c r="BV494" s="299">
        <f t="shared" si="282"/>
        <v>0</v>
      </c>
      <c r="BW494" s="44">
        <f t="shared" si="283"/>
        <v>0</v>
      </c>
      <c r="BX494" s="44">
        <f t="shared" si="284"/>
        <v>0</v>
      </c>
      <c r="BY494" s="11">
        <f t="shared" si="285"/>
        <v>0</v>
      </c>
      <c r="BZ494" s="14">
        <f t="shared" si="286"/>
        <v>2</v>
      </c>
      <c r="CA494" s="14">
        <f t="shared" si="287"/>
        <v>6</v>
      </c>
      <c r="CB494" s="13">
        <f t="shared" si="288"/>
        <v>0</v>
      </c>
      <c r="CC494" s="13">
        <f t="shared" si="289"/>
        <v>0</v>
      </c>
      <c r="CD494" s="312">
        <f t="shared" si="290"/>
        <v>2</v>
      </c>
      <c r="CE494" s="312">
        <f t="shared" si="291"/>
        <v>6</v>
      </c>
      <c r="CF494" s="313">
        <f t="shared" si="292"/>
        <v>8</v>
      </c>
      <c r="CG494" s="302" t="str">
        <f t="shared" si="293"/>
        <v>OK</v>
      </c>
    </row>
    <row r="495" spans="1:85" ht="14.25" x14ac:dyDescent="0.25">
      <c r="A495" s="6">
        <v>483</v>
      </c>
      <c r="B495" s="495">
        <v>483</v>
      </c>
      <c r="C495" s="495" t="s">
        <v>6</v>
      </c>
      <c r="D495" s="496" t="s">
        <v>19</v>
      </c>
      <c r="E495" s="626">
        <v>20340772</v>
      </c>
      <c r="F495" s="627" t="s">
        <v>751</v>
      </c>
      <c r="G495" s="624" t="s">
        <v>53</v>
      </c>
      <c r="H495" s="9">
        <f>VLOOKUP($E495,'ALL-GTK-SD-SMP-SMA-SMK-SLB'!$F$14:$CG$713,'ALL-GTK-SD-SMP-SMA-SMK-SLB'!I$7,FALSE)</f>
        <v>0</v>
      </c>
      <c r="I495" s="9">
        <f>VLOOKUP($E495,'ALL-GTK-SD-SMP-SMA-SMK-SLB'!$F$14:$CG$713,'ALL-GTK-SD-SMP-SMA-SMK-SLB'!J$7,FALSE)</f>
        <v>0</v>
      </c>
      <c r="J495" s="9">
        <f>VLOOKUP($E495,'ALL-GTK-SD-SMP-SMA-SMK-SLB'!$F$14:$CG$713,'ALL-GTK-SD-SMP-SMA-SMK-SLB'!K$7,FALSE)</f>
        <v>0</v>
      </c>
      <c r="K495" s="9">
        <f>VLOOKUP($E495,'ALL-GTK-SD-SMP-SMA-SMK-SLB'!$F$14:$CG$713,'ALL-GTK-SD-SMP-SMA-SMK-SLB'!L$7,FALSE)</f>
        <v>0</v>
      </c>
      <c r="L495" s="9">
        <f>VLOOKUP($E495,'ALL-GTK-SD-SMP-SMA-SMK-SLB'!$F$14:$CG$713,'ALL-GTK-SD-SMP-SMA-SMK-SLB'!M$7,FALSE)</f>
        <v>0</v>
      </c>
      <c r="M495" s="9">
        <f>VLOOKUP($E495,'ALL-GTK-SD-SMP-SMA-SMK-SLB'!$F$14:$CG$713,'ALL-GTK-SD-SMP-SMA-SMK-SLB'!N$7,FALSE)</f>
        <v>0</v>
      </c>
      <c r="N495" s="9">
        <f>VLOOKUP($E495,'ALL-GTK-SD-SMP-SMA-SMK-SLB'!$F$14:$CG$713,'ALL-GTK-SD-SMP-SMA-SMK-SLB'!O$7,FALSE)</f>
        <v>0</v>
      </c>
      <c r="O495" s="9">
        <f>VLOOKUP($E495,'ALL-GTK-SD-SMP-SMA-SMK-SLB'!$F$14:$CG$713,'ALL-GTK-SD-SMP-SMA-SMK-SLB'!P$7,FALSE)</f>
        <v>0</v>
      </c>
      <c r="P495" s="299">
        <f t="shared" si="258"/>
        <v>0</v>
      </c>
      <c r="Q495" s="299">
        <f t="shared" si="259"/>
        <v>0</v>
      </c>
      <c r="R495" s="300">
        <f t="shared" si="260"/>
        <v>0</v>
      </c>
      <c r="S495" s="9">
        <f>VLOOKUP($E495,'ALL-GTK-SD-SMP-SMA-SMK-SLB'!$F$14:$CG$713,'ALL-GTK-SD-SMP-SMA-SMK-SLB'!T$7,FALSE)</f>
        <v>3</v>
      </c>
      <c r="T495" s="9">
        <f>VLOOKUP($E495,'ALL-GTK-SD-SMP-SMA-SMK-SLB'!$F$14:$CG$713,'ALL-GTK-SD-SMP-SMA-SMK-SLB'!U$7,FALSE)</f>
        <v>7</v>
      </c>
      <c r="U495" s="9">
        <f>VLOOKUP($E495,'ALL-GTK-SD-SMP-SMA-SMK-SLB'!$F$14:$CG$713,'ALL-GTK-SD-SMP-SMA-SMK-SLB'!V$7,FALSE)</f>
        <v>0</v>
      </c>
      <c r="V495" s="9">
        <f>VLOOKUP($E495,'ALL-GTK-SD-SMP-SMA-SMK-SLB'!$F$14:$CG$713,'ALL-GTK-SD-SMP-SMA-SMK-SLB'!W$7,FALSE)</f>
        <v>0</v>
      </c>
      <c r="W495" s="9">
        <f>VLOOKUP($E495,'ALL-GTK-SD-SMP-SMA-SMK-SLB'!$F$14:$CG$713,'ALL-GTK-SD-SMP-SMA-SMK-SLB'!X$7,FALSE)</f>
        <v>0</v>
      </c>
      <c r="X495" s="9">
        <f>VLOOKUP($E495,'ALL-GTK-SD-SMP-SMA-SMK-SLB'!$F$14:$CG$713,'ALL-GTK-SD-SMP-SMA-SMK-SLB'!Y$7,FALSE)</f>
        <v>0</v>
      </c>
      <c r="Y495" s="299">
        <f t="shared" si="261"/>
        <v>3</v>
      </c>
      <c r="Z495" s="299">
        <f t="shared" si="262"/>
        <v>7</v>
      </c>
      <c r="AA495" s="10">
        <f t="shared" si="263"/>
        <v>10</v>
      </c>
      <c r="AB495" s="44">
        <f t="shared" si="264"/>
        <v>3</v>
      </c>
      <c r="AC495" s="44">
        <f t="shared" si="265"/>
        <v>7</v>
      </c>
      <c r="AD495" s="11">
        <f t="shared" si="266"/>
        <v>10</v>
      </c>
      <c r="AE495" s="9">
        <f>VLOOKUP($E495,'ALL-GTK-SD-SMP-SMA-SMK-SLB'!$F$14:$CG$713,'ALL-GTK-SD-SMP-SMA-SMK-SLB'!AF$7,FALSE)</f>
        <v>3</v>
      </c>
      <c r="AF495" s="9">
        <f>VLOOKUP($E495,'ALL-GTK-SD-SMP-SMA-SMK-SLB'!$F$14:$CG$713,'ALL-GTK-SD-SMP-SMA-SMK-SLB'!AG$7,FALSE)</f>
        <v>6</v>
      </c>
      <c r="AG495" s="10">
        <f t="shared" si="267"/>
        <v>9</v>
      </c>
      <c r="AH495" s="9">
        <f>VLOOKUP($E495,'ALL-GTK-SD-SMP-SMA-SMK-SLB'!$F$14:$CG$713,'ALL-GTK-SD-SMP-SMA-SMK-SLB'!AI$7,FALSE)</f>
        <v>0</v>
      </c>
      <c r="AI495" s="9">
        <f>VLOOKUP($E495,'ALL-GTK-SD-SMP-SMA-SMK-SLB'!$F$14:$CG$713,'ALL-GTK-SD-SMP-SMA-SMK-SLB'!AJ$7,FALSE)</f>
        <v>1</v>
      </c>
      <c r="AJ495" s="10">
        <f t="shared" si="268"/>
        <v>1</v>
      </c>
      <c r="AK495" s="44">
        <f t="shared" si="269"/>
        <v>3</v>
      </c>
      <c r="AL495" s="44">
        <f t="shared" si="270"/>
        <v>7</v>
      </c>
      <c r="AM495" s="11">
        <f t="shared" si="271"/>
        <v>10</v>
      </c>
      <c r="AN495" s="299">
        <f>VLOOKUP($E495,'ALL-GTK-SD-SMP-SMA-SMK-SLB'!$F$14:$CG$713,'ALL-GTK-SD-SMP-SMA-SMK-SLB'!AO$7,FALSE)</f>
        <v>0</v>
      </c>
      <c r="AO495" s="299">
        <f>VLOOKUP($E495,'ALL-GTK-SD-SMP-SMA-SMK-SLB'!$F$14:$CG$713,'ALL-GTK-SD-SMP-SMA-SMK-SLB'!AP$7,FALSE)</f>
        <v>0</v>
      </c>
      <c r="AP495" s="9">
        <f>VLOOKUP($E495,'ALL-GTK-SD-SMP-SMA-SMK-SLB'!$F$14:$CG$713,'ALL-GTK-SD-SMP-SMA-SMK-SLB'!AQ$7,FALSE)</f>
        <v>0</v>
      </c>
      <c r="AQ495" s="9">
        <f>VLOOKUP($E495,'ALL-GTK-SD-SMP-SMA-SMK-SLB'!$F$14:$CG$713,'ALL-GTK-SD-SMP-SMA-SMK-SLB'!AR$7,FALSE)</f>
        <v>0</v>
      </c>
      <c r="AR495" s="9">
        <f>VLOOKUP($E495,'ALL-GTK-SD-SMP-SMA-SMK-SLB'!$F$14:$CG$713,'ALL-GTK-SD-SMP-SMA-SMK-SLB'!AS$7,FALSE)</f>
        <v>1</v>
      </c>
      <c r="AS495" s="9">
        <f>VLOOKUP($E495,'ALL-GTK-SD-SMP-SMA-SMK-SLB'!$F$14:$CG$713,'ALL-GTK-SD-SMP-SMA-SMK-SLB'!AT$7,FALSE)</f>
        <v>0</v>
      </c>
      <c r="AT495" s="9">
        <f>VLOOKUP($E495,'ALL-GTK-SD-SMP-SMA-SMK-SLB'!$F$14:$CG$713,'ALL-GTK-SD-SMP-SMA-SMK-SLB'!AU$7,FALSE)</f>
        <v>0</v>
      </c>
      <c r="AU495" s="9">
        <f>VLOOKUP($E495,'ALL-GTK-SD-SMP-SMA-SMK-SLB'!$F$14:$CG$713,'ALL-GTK-SD-SMP-SMA-SMK-SLB'!AV$7,FALSE)</f>
        <v>0</v>
      </c>
      <c r="AV495" s="9">
        <f>VLOOKUP($E495,'ALL-GTK-SD-SMP-SMA-SMK-SLB'!$F$14:$CG$713,'ALL-GTK-SD-SMP-SMA-SMK-SLB'!AW$7,FALSE)</f>
        <v>0</v>
      </c>
      <c r="AW495" s="9">
        <f>VLOOKUP($E495,'ALL-GTK-SD-SMP-SMA-SMK-SLB'!$F$14:$CG$713,'ALL-GTK-SD-SMP-SMA-SMK-SLB'!AX$7,FALSE)</f>
        <v>0</v>
      </c>
      <c r="AX495" s="9">
        <f>VLOOKUP($E495,'ALL-GTK-SD-SMP-SMA-SMK-SLB'!$F$14:$CG$713,'ALL-GTK-SD-SMP-SMA-SMK-SLB'!AY$7,FALSE)</f>
        <v>2</v>
      </c>
      <c r="AY495" s="9">
        <f>VLOOKUP($E495,'ALL-GTK-SD-SMP-SMA-SMK-SLB'!$F$14:$CG$713,'ALL-GTK-SD-SMP-SMA-SMK-SLB'!AZ$7,FALSE)</f>
        <v>7</v>
      </c>
      <c r="AZ495" s="9">
        <f>VLOOKUP($E495,'ALL-GTK-SD-SMP-SMA-SMK-SLB'!$F$14:$CG$713,'ALL-GTK-SD-SMP-SMA-SMK-SLB'!BA$7,FALSE)</f>
        <v>0</v>
      </c>
      <c r="BA495" s="9">
        <f>VLOOKUP($E495,'ALL-GTK-SD-SMP-SMA-SMK-SLB'!$F$14:$CG$713,'ALL-GTK-SD-SMP-SMA-SMK-SLB'!BB$7,FALSE)</f>
        <v>0</v>
      </c>
      <c r="BB495" s="9">
        <f>VLOOKUP($E495,'ALL-GTK-SD-SMP-SMA-SMK-SLB'!$F$14:$CG$713,'ALL-GTK-SD-SMP-SMA-SMK-SLB'!BC$7,FALSE)</f>
        <v>0</v>
      </c>
      <c r="BC495" s="9">
        <f>VLOOKUP($E495,'ALL-GTK-SD-SMP-SMA-SMK-SLB'!$F$14:$CG$713,'ALL-GTK-SD-SMP-SMA-SMK-SLB'!BD$7,FALSE)</f>
        <v>0</v>
      </c>
      <c r="BD495" s="310">
        <f t="shared" si="272"/>
        <v>1</v>
      </c>
      <c r="BE495" s="310">
        <f t="shared" si="273"/>
        <v>0</v>
      </c>
      <c r="BF495" s="10">
        <f t="shared" si="274"/>
        <v>1</v>
      </c>
      <c r="BG495" s="311">
        <f t="shared" si="275"/>
        <v>2</v>
      </c>
      <c r="BH495" s="311">
        <f t="shared" si="276"/>
        <v>7</v>
      </c>
      <c r="BI495" s="10">
        <f t="shared" si="277"/>
        <v>9</v>
      </c>
      <c r="BJ495" s="44">
        <f t="shared" si="278"/>
        <v>3</v>
      </c>
      <c r="BK495" s="44">
        <f t="shared" si="279"/>
        <v>7</v>
      </c>
      <c r="BL495" s="11">
        <f t="shared" si="280"/>
        <v>10</v>
      </c>
      <c r="BM495" s="9">
        <f>VLOOKUP($E495,'ALL-GTK-SD-SMP-SMA-SMK-SLB'!$F$14:$CG$713,'ALL-GTK-SD-SMP-SMA-SMK-SLB'!BN$7,FALSE)</f>
        <v>0</v>
      </c>
      <c r="BN495" s="9">
        <f>VLOOKUP($E495,'ALL-GTK-SD-SMP-SMA-SMK-SLB'!$F$14:$CG$713,'ALL-GTK-SD-SMP-SMA-SMK-SLB'!BO$7,FALSE)</f>
        <v>0</v>
      </c>
      <c r="BO495" s="9">
        <f>VLOOKUP($E495,'ALL-GTK-SD-SMP-SMA-SMK-SLB'!$F$14:$CG$713,'ALL-GTK-SD-SMP-SMA-SMK-SLB'!BP$7,FALSE)</f>
        <v>0</v>
      </c>
      <c r="BP495" s="9">
        <f>VLOOKUP($E495,'ALL-GTK-SD-SMP-SMA-SMK-SLB'!$F$14:$CG$713,'ALL-GTK-SD-SMP-SMA-SMK-SLB'!BQ$7,FALSE)</f>
        <v>2</v>
      </c>
      <c r="BQ495" s="9">
        <f>VLOOKUP($E495,'ALL-GTK-SD-SMP-SMA-SMK-SLB'!$F$14:$CG$713,'ALL-GTK-SD-SMP-SMA-SMK-SLB'!BR$7,FALSE)</f>
        <v>0</v>
      </c>
      <c r="BR495" s="9">
        <f>VLOOKUP($E495,'ALL-GTK-SD-SMP-SMA-SMK-SLB'!$F$14:$CG$713,'ALL-GTK-SD-SMP-SMA-SMK-SLB'!BS$7,FALSE)</f>
        <v>0</v>
      </c>
      <c r="BS495" s="9">
        <f>VLOOKUP($E495,'ALL-GTK-SD-SMP-SMA-SMK-SLB'!$F$14:$CG$713,'ALL-GTK-SD-SMP-SMA-SMK-SLB'!BT$7,FALSE)</f>
        <v>0</v>
      </c>
      <c r="BT495" s="9">
        <f>VLOOKUP($E495,'ALL-GTK-SD-SMP-SMA-SMK-SLB'!$F$14:$CG$713,'ALL-GTK-SD-SMP-SMA-SMK-SLB'!BU$7,FALSE)</f>
        <v>0</v>
      </c>
      <c r="BU495" s="299">
        <f t="shared" si="281"/>
        <v>0</v>
      </c>
      <c r="BV495" s="299">
        <f t="shared" si="282"/>
        <v>2</v>
      </c>
      <c r="BW495" s="44">
        <f t="shared" si="283"/>
        <v>0</v>
      </c>
      <c r="BX495" s="44">
        <f t="shared" si="284"/>
        <v>2</v>
      </c>
      <c r="BY495" s="11">
        <f t="shared" si="285"/>
        <v>2</v>
      </c>
      <c r="BZ495" s="14">
        <f t="shared" si="286"/>
        <v>3</v>
      </c>
      <c r="CA495" s="14">
        <f t="shared" si="287"/>
        <v>7</v>
      </c>
      <c r="CB495" s="13">
        <f t="shared" si="288"/>
        <v>0</v>
      </c>
      <c r="CC495" s="13">
        <f t="shared" si="289"/>
        <v>2</v>
      </c>
      <c r="CD495" s="312">
        <f t="shared" si="290"/>
        <v>3</v>
      </c>
      <c r="CE495" s="312">
        <f t="shared" si="291"/>
        <v>9</v>
      </c>
      <c r="CF495" s="313">
        <f t="shared" si="292"/>
        <v>12</v>
      </c>
      <c r="CG495" s="302" t="str">
        <f t="shared" si="293"/>
        <v>OK</v>
      </c>
    </row>
    <row r="496" spans="1:85" ht="14.25" x14ac:dyDescent="0.25">
      <c r="A496" s="6">
        <v>484</v>
      </c>
      <c r="B496" s="495">
        <v>484</v>
      </c>
      <c r="C496" s="495" t="s">
        <v>6</v>
      </c>
      <c r="D496" s="496" t="s">
        <v>19</v>
      </c>
      <c r="E496" s="626">
        <v>69958901</v>
      </c>
      <c r="F496" s="627" t="s">
        <v>752</v>
      </c>
      <c r="G496" s="624" t="s">
        <v>53</v>
      </c>
      <c r="H496" s="9">
        <f>VLOOKUP($E496,'ALL-GTK-SD-SMP-SMA-SMK-SLB'!$F$14:$CG$713,'ALL-GTK-SD-SMP-SMA-SMK-SLB'!I$7,FALSE)</f>
        <v>0</v>
      </c>
      <c r="I496" s="9">
        <f>VLOOKUP($E496,'ALL-GTK-SD-SMP-SMA-SMK-SLB'!$F$14:$CG$713,'ALL-GTK-SD-SMP-SMA-SMK-SLB'!J$7,FALSE)</f>
        <v>0</v>
      </c>
      <c r="J496" s="9">
        <f>VLOOKUP($E496,'ALL-GTK-SD-SMP-SMA-SMK-SLB'!$F$14:$CG$713,'ALL-GTK-SD-SMP-SMA-SMK-SLB'!K$7,FALSE)</f>
        <v>0</v>
      </c>
      <c r="K496" s="9">
        <f>VLOOKUP($E496,'ALL-GTK-SD-SMP-SMA-SMK-SLB'!$F$14:$CG$713,'ALL-GTK-SD-SMP-SMA-SMK-SLB'!L$7,FALSE)</f>
        <v>0</v>
      </c>
      <c r="L496" s="9">
        <f>VLOOKUP($E496,'ALL-GTK-SD-SMP-SMA-SMK-SLB'!$F$14:$CG$713,'ALL-GTK-SD-SMP-SMA-SMK-SLB'!M$7,FALSE)</f>
        <v>0</v>
      </c>
      <c r="M496" s="9">
        <f>VLOOKUP($E496,'ALL-GTK-SD-SMP-SMA-SMK-SLB'!$F$14:$CG$713,'ALL-GTK-SD-SMP-SMA-SMK-SLB'!N$7,FALSE)</f>
        <v>0</v>
      </c>
      <c r="N496" s="9">
        <f>VLOOKUP($E496,'ALL-GTK-SD-SMP-SMA-SMK-SLB'!$F$14:$CG$713,'ALL-GTK-SD-SMP-SMA-SMK-SLB'!O$7,FALSE)</f>
        <v>0</v>
      </c>
      <c r="O496" s="9">
        <f>VLOOKUP($E496,'ALL-GTK-SD-SMP-SMA-SMK-SLB'!$F$14:$CG$713,'ALL-GTK-SD-SMP-SMA-SMK-SLB'!P$7,FALSE)</f>
        <v>0</v>
      </c>
      <c r="P496" s="299">
        <f t="shared" si="258"/>
        <v>0</v>
      </c>
      <c r="Q496" s="299">
        <f t="shared" si="259"/>
        <v>0</v>
      </c>
      <c r="R496" s="300">
        <f t="shared" si="260"/>
        <v>0</v>
      </c>
      <c r="S496" s="9">
        <f>VLOOKUP($E496,'ALL-GTK-SD-SMP-SMA-SMK-SLB'!$F$14:$CG$713,'ALL-GTK-SD-SMP-SMA-SMK-SLB'!T$7,FALSE)</f>
        <v>0</v>
      </c>
      <c r="T496" s="9">
        <f>VLOOKUP($E496,'ALL-GTK-SD-SMP-SMA-SMK-SLB'!$F$14:$CG$713,'ALL-GTK-SD-SMP-SMA-SMK-SLB'!U$7,FALSE)</f>
        <v>8</v>
      </c>
      <c r="U496" s="9">
        <f>VLOOKUP($E496,'ALL-GTK-SD-SMP-SMA-SMK-SLB'!$F$14:$CG$713,'ALL-GTK-SD-SMP-SMA-SMK-SLB'!V$7,FALSE)</f>
        <v>0</v>
      </c>
      <c r="V496" s="9">
        <f>VLOOKUP($E496,'ALL-GTK-SD-SMP-SMA-SMK-SLB'!$F$14:$CG$713,'ALL-GTK-SD-SMP-SMA-SMK-SLB'!W$7,FALSE)</f>
        <v>0</v>
      </c>
      <c r="W496" s="9">
        <f>VLOOKUP($E496,'ALL-GTK-SD-SMP-SMA-SMK-SLB'!$F$14:$CG$713,'ALL-GTK-SD-SMP-SMA-SMK-SLB'!X$7,FALSE)</f>
        <v>0</v>
      </c>
      <c r="X496" s="9">
        <f>VLOOKUP($E496,'ALL-GTK-SD-SMP-SMA-SMK-SLB'!$F$14:$CG$713,'ALL-GTK-SD-SMP-SMA-SMK-SLB'!Y$7,FALSE)</f>
        <v>0</v>
      </c>
      <c r="Y496" s="299">
        <f t="shared" si="261"/>
        <v>0</v>
      </c>
      <c r="Z496" s="299">
        <f t="shared" si="262"/>
        <v>8</v>
      </c>
      <c r="AA496" s="10">
        <f t="shared" si="263"/>
        <v>8</v>
      </c>
      <c r="AB496" s="44">
        <f t="shared" si="264"/>
        <v>0</v>
      </c>
      <c r="AC496" s="44">
        <f t="shared" si="265"/>
        <v>8</v>
      </c>
      <c r="AD496" s="11">
        <f t="shared" si="266"/>
        <v>8</v>
      </c>
      <c r="AE496" s="9">
        <f>VLOOKUP($E496,'ALL-GTK-SD-SMP-SMA-SMK-SLB'!$F$14:$CG$713,'ALL-GTK-SD-SMP-SMA-SMK-SLB'!AF$7,FALSE)</f>
        <v>0</v>
      </c>
      <c r="AF496" s="9">
        <f>VLOOKUP($E496,'ALL-GTK-SD-SMP-SMA-SMK-SLB'!$F$14:$CG$713,'ALL-GTK-SD-SMP-SMA-SMK-SLB'!AG$7,FALSE)</f>
        <v>7</v>
      </c>
      <c r="AG496" s="10">
        <f t="shared" si="267"/>
        <v>7</v>
      </c>
      <c r="AH496" s="9">
        <f>VLOOKUP($E496,'ALL-GTK-SD-SMP-SMA-SMK-SLB'!$F$14:$CG$713,'ALL-GTK-SD-SMP-SMA-SMK-SLB'!AI$7,FALSE)</f>
        <v>0</v>
      </c>
      <c r="AI496" s="9">
        <f>VLOOKUP($E496,'ALL-GTK-SD-SMP-SMA-SMK-SLB'!$F$14:$CG$713,'ALL-GTK-SD-SMP-SMA-SMK-SLB'!AJ$7,FALSE)</f>
        <v>1</v>
      </c>
      <c r="AJ496" s="10">
        <f t="shared" si="268"/>
        <v>1</v>
      </c>
      <c r="AK496" s="44">
        <f t="shared" si="269"/>
        <v>0</v>
      </c>
      <c r="AL496" s="44">
        <f t="shared" si="270"/>
        <v>8</v>
      </c>
      <c r="AM496" s="11">
        <f t="shared" si="271"/>
        <v>8</v>
      </c>
      <c r="AN496" s="299">
        <f>VLOOKUP($E496,'ALL-GTK-SD-SMP-SMA-SMK-SLB'!$F$14:$CG$713,'ALL-GTK-SD-SMP-SMA-SMK-SLB'!AO$7,FALSE)</f>
        <v>0</v>
      </c>
      <c r="AO496" s="299">
        <f>VLOOKUP($E496,'ALL-GTK-SD-SMP-SMA-SMK-SLB'!$F$14:$CG$713,'ALL-GTK-SD-SMP-SMA-SMK-SLB'!AP$7,FALSE)</f>
        <v>0</v>
      </c>
      <c r="AP496" s="9">
        <f>VLOOKUP($E496,'ALL-GTK-SD-SMP-SMA-SMK-SLB'!$F$14:$CG$713,'ALL-GTK-SD-SMP-SMA-SMK-SLB'!AQ$7,FALSE)</f>
        <v>0</v>
      </c>
      <c r="AQ496" s="9">
        <f>VLOOKUP($E496,'ALL-GTK-SD-SMP-SMA-SMK-SLB'!$F$14:$CG$713,'ALL-GTK-SD-SMP-SMA-SMK-SLB'!AR$7,FALSE)</f>
        <v>0</v>
      </c>
      <c r="AR496" s="9">
        <f>VLOOKUP($E496,'ALL-GTK-SD-SMP-SMA-SMK-SLB'!$F$14:$CG$713,'ALL-GTK-SD-SMP-SMA-SMK-SLB'!AS$7,FALSE)</f>
        <v>0</v>
      </c>
      <c r="AS496" s="9">
        <f>VLOOKUP($E496,'ALL-GTK-SD-SMP-SMA-SMK-SLB'!$F$14:$CG$713,'ALL-GTK-SD-SMP-SMA-SMK-SLB'!AT$7,FALSE)</f>
        <v>0</v>
      </c>
      <c r="AT496" s="9">
        <f>VLOOKUP($E496,'ALL-GTK-SD-SMP-SMA-SMK-SLB'!$F$14:$CG$713,'ALL-GTK-SD-SMP-SMA-SMK-SLB'!AU$7,FALSE)</f>
        <v>0</v>
      </c>
      <c r="AU496" s="9">
        <f>VLOOKUP($E496,'ALL-GTK-SD-SMP-SMA-SMK-SLB'!$F$14:$CG$713,'ALL-GTK-SD-SMP-SMA-SMK-SLB'!AV$7,FALSE)</f>
        <v>0</v>
      </c>
      <c r="AV496" s="9">
        <f>VLOOKUP($E496,'ALL-GTK-SD-SMP-SMA-SMK-SLB'!$F$14:$CG$713,'ALL-GTK-SD-SMP-SMA-SMK-SLB'!AW$7,FALSE)</f>
        <v>0</v>
      </c>
      <c r="AW496" s="9">
        <f>VLOOKUP($E496,'ALL-GTK-SD-SMP-SMA-SMK-SLB'!$F$14:$CG$713,'ALL-GTK-SD-SMP-SMA-SMK-SLB'!AX$7,FALSE)</f>
        <v>0</v>
      </c>
      <c r="AX496" s="9">
        <f>VLOOKUP($E496,'ALL-GTK-SD-SMP-SMA-SMK-SLB'!$F$14:$CG$713,'ALL-GTK-SD-SMP-SMA-SMK-SLB'!AY$7,FALSE)</f>
        <v>0</v>
      </c>
      <c r="AY496" s="9">
        <f>VLOOKUP($E496,'ALL-GTK-SD-SMP-SMA-SMK-SLB'!$F$14:$CG$713,'ALL-GTK-SD-SMP-SMA-SMK-SLB'!AZ$7,FALSE)</f>
        <v>8</v>
      </c>
      <c r="AZ496" s="9">
        <f>VLOOKUP($E496,'ALL-GTK-SD-SMP-SMA-SMK-SLB'!$F$14:$CG$713,'ALL-GTK-SD-SMP-SMA-SMK-SLB'!BA$7,FALSE)</f>
        <v>0</v>
      </c>
      <c r="BA496" s="9">
        <f>VLOOKUP($E496,'ALL-GTK-SD-SMP-SMA-SMK-SLB'!$F$14:$CG$713,'ALL-GTK-SD-SMP-SMA-SMK-SLB'!BB$7,FALSE)</f>
        <v>0</v>
      </c>
      <c r="BB496" s="9">
        <f>VLOOKUP($E496,'ALL-GTK-SD-SMP-SMA-SMK-SLB'!$F$14:$CG$713,'ALL-GTK-SD-SMP-SMA-SMK-SLB'!BC$7,FALSE)</f>
        <v>0</v>
      </c>
      <c r="BC496" s="9">
        <f>VLOOKUP($E496,'ALL-GTK-SD-SMP-SMA-SMK-SLB'!$F$14:$CG$713,'ALL-GTK-SD-SMP-SMA-SMK-SLB'!BD$7,FALSE)</f>
        <v>0</v>
      </c>
      <c r="BD496" s="310">
        <f t="shared" si="272"/>
        <v>0</v>
      </c>
      <c r="BE496" s="310">
        <f t="shared" si="273"/>
        <v>0</v>
      </c>
      <c r="BF496" s="10">
        <f t="shared" si="274"/>
        <v>0</v>
      </c>
      <c r="BG496" s="311">
        <f t="shared" si="275"/>
        <v>0</v>
      </c>
      <c r="BH496" s="311">
        <f t="shared" si="276"/>
        <v>8</v>
      </c>
      <c r="BI496" s="10">
        <f t="shared" si="277"/>
        <v>8</v>
      </c>
      <c r="BJ496" s="44">
        <f t="shared" si="278"/>
        <v>0</v>
      </c>
      <c r="BK496" s="44">
        <f t="shared" si="279"/>
        <v>8</v>
      </c>
      <c r="BL496" s="11">
        <f t="shared" si="280"/>
        <v>8</v>
      </c>
      <c r="BM496" s="9">
        <f>VLOOKUP($E496,'ALL-GTK-SD-SMP-SMA-SMK-SLB'!$F$14:$CG$713,'ALL-GTK-SD-SMP-SMA-SMK-SLB'!BN$7,FALSE)</f>
        <v>0</v>
      </c>
      <c r="BN496" s="9">
        <f>VLOOKUP($E496,'ALL-GTK-SD-SMP-SMA-SMK-SLB'!$F$14:$CG$713,'ALL-GTK-SD-SMP-SMA-SMK-SLB'!BO$7,FALSE)</f>
        <v>0</v>
      </c>
      <c r="BO496" s="9">
        <f>VLOOKUP($E496,'ALL-GTK-SD-SMP-SMA-SMK-SLB'!$F$14:$CG$713,'ALL-GTK-SD-SMP-SMA-SMK-SLB'!BP$7,FALSE)</f>
        <v>0</v>
      </c>
      <c r="BP496" s="9">
        <f>VLOOKUP($E496,'ALL-GTK-SD-SMP-SMA-SMK-SLB'!$F$14:$CG$713,'ALL-GTK-SD-SMP-SMA-SMK-SLB'!BQ$7,FALSE)</f>
        <v>0</v>
      </c>
      <c r="BQ496" s="9">
        <f>VLOOKUP($E496,'ALL-GTK-SD-SMP-SMA-SMK-SLB'!$F$14:$CG$713,'ALL-GTK-SD-SMP-SMA-SMK-SLB'!BR$7,FALSE)</f>
        <v>0</v>
      </c>
      <c r="BR496" s="9">
        <f>VLOOKUP($E496,'ALL-GTK-SD-SMP-SMA-SMK-SLB'!$F$14:$CG$713,'ALL-GTK-SD-SMP-SMA-SMK-SLB'!BS$7,FALSE)</f>
        <v>0</v>
      </c>
      <c r="BS496" s="9">
        <f>VLOOKUP($E496,'ALL-GTK-SD-SMP-SMA-SMK-SLB'!$F$14:$CG$713,'ALL-GTK-SD-SMP-SMA-SMK-SLB'!BT$7,FALSE)</f>
        <v>0</v>
      </c>
      <c r="BT496" s="9">
        <f>VLOOKUP($E496,'ALL-GTK-SD-SMP-SMA-SMK-SLB'!$F$14:$CG$713,'ALL-GTK-SD-SMP-SMA-SMK-SLB'!BU$7,FALSE)</f>
        <v>0</v>
      </c>
      <c r="BU496" s="299">
        <f t="shared" si="281"/>
        <v>0</v>
      </c>
      <c r="BV496" s="299">
        <f t="shared" si="282"/>
        <v>0</v>
      </c>
      <c r="BW496" s="44">
        <f t="shared" si="283"/>
        <v>0</v>
      </c>
      <c r="BX496" s="44">
        <f t="shared" si="284"/>
        <v>0</v>
      </c>
      <c r="BY496" s="11">
        <f t="shared" si="285"/>
        <v>0</v>
      </c>
      <c r="BZ496" s="14">
        <f t="shared" si="286"/>
        <v>0</v>
      </c>
      <c r="CA496" s="14">
        <f t="shared" si="287"/>
        <v>8</v>
      </c>
      <c r="CB496" s="13">
        <f t="shared" si="288"/>
        <v>0</v>
      </c>
      <c r="CC496" s="13">
        <f t="shared" si="289"/>
        <v>0</v>
      </c>
      <c r="CD496" s="312">
        <f t="shared" si="290"/>
        <v>0</v>
      </c>
      <c r="CE496" s="312">
        <f t="shared" si="291"/>
        <v>8</v>
      </c>
      <c r="CF496" s="313">
        <f t="shared" si="292"/>
        <v>8</v>
      </c>
      <c r="CG496" s="302" t="str">
        <f t="shared" si="293"/>
        <v>OK</v>
      </c>
    </row>
    <row r="497" spans="1:85" ht="14.25" x14ac:dyDescent="0.25">
      <c r="A497" s="6">
        <v>485</v>
      </c>
      <c r="B497" s="495">
        <v>485</v>
      </c>
      <c r="C497" s="495" t="s">
        <v>6</v>
      </c>
      <c r="D497" s="496" t="s">
        <v>19</v>
      </c>
      <c r="E497" s="626">
        <v>69971835</v>
      </c>
      <c r="F497" s="627" t="s">
        <v>753</v>
      </c>
      <c r="G497" s="624" t="s">
        <v>53</v>
      </c>
      <c r="H497" s="9">
        <f>VLOOKUP($E497,'ALL-GTK-SD-SMP-SMA-SMK-SLB'!$F$14:$CG$713,'ALL-GTK-SD-SMP-SMA-SMK-SLB'!I$7,FALSE)</f>
        <v>0</v>
      </c>
      <c r="I497" s="9">
        <f>VLOOKUP($E497,'ALL-GTK-SD-SMP-SMA-SMK-SLB'!$F$14:$CG$713,'ALL-GTK-SD-SMP-SMA-SMK-SLB'!J$7,FALSE)</f>
        <v>0</v>
      </c>
      <c r="J497" s="9">
        <f>VLOOKUP($E497,'ALL-GTK-SD-SMP-SMA-SMK-SLB'!$F$14:$CG$713,'ALL-GTK-SD-SMP-SMA-SMK-SLB'!K$7,FALSE)</f>
        <v>0</v>
      </c>
      <c r="K497" s="9">
        <f>VLOOKUP($E497,'ALL-GTK-SD-SMP-SMA-SMK-SLB'!$F$14:$CG$713,'ALL-GTK-SD-SMP-SMA-SMK-SLB'!L$7,FALSE)</f>
        <v>0</v>
      </c>
      <c r="L497" s="9">
        <f>VLOOKUP($E497,'ALL-GTK-SD-SMP-SMA-SMK-SLB'!$F$14:$CG$713,'ALL-GTK-SD-SMP-SMA-SMK-SLB'!M$7,FALSE)</f>
        <v>0</v>
      </c>
      <c r="M497" s="9">
        <f>VLOOKUP($E497,'ALL-GTK-SD-SMP-SMA-SMK-SLB'!$F$14:$CG$713,'ALL-GTK-SD-SMP-SMA-SMK-SLB'!N$7,FALSE)</f>
        <v>0</v>
      </c>
      <c r="N497" s="9">
        <f>VLOOKUP($E497,'ALL-GTK-SD-SMP-SMA-SMK-SLB'!$F$14:$CG$713,'ALL-GTK-SD-SMP-SMA-SMK-SLB'!O$7,FALSE)</f>
        <v>0</v>
      </c>
      <c r="O497" s="9">
        <f>VLOOKUP($E497,'ALL-GTK-SD-SMP-SMA-SMK-SLB'!$F$14:$CG$713,'ALL-GTK-SD-SMP-SMA-SMK-SLB'!P$7,FALSE)</f>
        <v>0</v>
      </c>
      <c r="P497" s="299">
        <f t="shared" si="258"/>
        <v>0</v>
      </c>
      <c r="Q497" s="299">
        <f t="shared" si="259"/>
        <v>0</v>
      </c>
      <c r="R497" s="300">
        <f t="shared" si="260"/>
        <v>0</v>
      </c>
      <c r="S497" s="9">
        <f>VLOOKUP($E497,'ALL-GTK-SD-SMP-SMA-SMK-SLB'!$F$14:$CG$713,'ALL-GTK-SD-SMP-SMA-SMK-SLB'!T$7,FALSE)</f>
        <v>1</v>
      </c>
      <c r="T497" s="9">
        <f>VLOOKUP($E497,'ALL-GTK-SD-SMP-SMA-SMK-SLB'!$F$14:$CG$713,'ALL-GTK-SD-SMP-SMA-SMK-SLB'!U$7,FALSE)</f>
        <v>6</v>
      </c>
      <c r="U497" s="9">
        <f>VLOOKUP($E497,'ALL-GTK-SD-SMP-SMA-SMK-SLB'!$F$14:$CG$713,'ALL-GTK-SD-SMP-SMA-SMK-SLB'!V$7,FALSE)</f>
        <v>0</v>
      </c>
      <c r="V497" s="9">
        <f>VLOOKUP($E497,'ALL-GTK-SD-SMP-SMA-SMK-SLB'!$F$14:$CG$713,'ALL-GTK-SD-SMP-SMA-SMK-SLB'!W$7,FALSE)</f>
        <v>0</v>
      </c>
      <c r="W497" s="9">
        <f>VLOOKUP($E497,'ALL-GTK-SD-SMP-SMA-SMK-SLB'!$F$14:$CG$713,'ALL-GTK-SD-SMP-SMA-SMK-SLB'!X$7,FALSE)</f>
        <v>0</v>
      </c>
      <c r="X497" s="9">
        <f>VLOOKUP($E497,'ALL-GTK-SD-SMP-SMA-SMK-SLB'!$F$14:$CG$713,'ALL-GTK-SD-SMP-SMA-SMK-SLB'!Y$7,FALSE)</f>
        <v>1</v>
      </c>
      <c r="Y497" s="299">
        <f t="shared" si="261"/>
        <v>1</v>
      </c>
      <c r="Z497" s="299">
        <f t="shared" si="262"/>
        <v>7</v>
      </c>
      <c r="AA497" s="10">
        <f t="shared" si="263"/>
        <v>8</v>
      </c>
      <c r="AB497" s="44">
        <f t="shared" si="264"/>
        <v>1</v>
      </c>
      <c r="AC497" s="44">
        <f t="shared" si="265"/>
        <v>7</v>
      </c>
      <c r="AD497" s="11">
        <f t="shared" si="266"/>
        <v>8</v>
      </c>
      <c r="AE497" s="9">
        <f>VLOOKUP($E497,'ALL-GTK-SD-SMP-SMA-SMK-SLB'!$F$14:$CG$713,'ALL-GTK-SD-SMP-SMA-SMK-SLB'!AF$7,FALSE)</f>
        <v>1</v>
      </c>
      <c r="AF497" s="9">
        <f>VLOOKUP($E497,'ALL-GTK-SD-SMP-SMA-SMK-SLB'!$F$14:$CG$713,'ALL-GTK-SD-SMP-SMA-SMK-SLB'!AG$7,FALSE)</f>
        <v>5</v>
      </c>
      <c r="AG497" s="10">
        <f t="shared" si="267"/>
        <v>6</v>
      </c>
      <c r="AH497" s="9">
        <f>VLOOKUP($E497,'ALL-GTK-SD-SMP-SMA-SMK-SLB'!$F$14:$CG$713,'ALL-GTK-SD-SMP-SMA-SMK-SLB'!AI$7,FALSE)</f>
        <v>0</v>
      </c>
      <c r="AI497" s="9">
        <f>VLOOKUP($E497,'ALL-GTK-SD-SMP-SMA-SMK-SLB'!$F$14:$CG$713,'ALL-GTK-SD-SMP-SMA-SMK-SLB'!AJ$7,FALSE)</f>
        <v>2</v>
      </c>
      <c r="AJ497" s="10">
        <f t="shared" si="268"/>
        <v>2</v>
      </c>
      <c r="AK497" s="44">
        <f t="shared" si="269"/>
        <v>1</v>
      </c>
      <c r="AL497" s="44">
        <f t="shared" si="270"/>
        <v>7</v>
      </c>
      <c r="AM497" s="11">
        <f t="shared" si="271"/>
        <v>8</v>
      </c>
      <c r="AN497" s="299">
        <f>VLOOKUP($E497,'ALL-GTK-SD-SMP-SMA-SMK-SLB'!$F$14:$CG$713,'ALL-GTK-SD-SMP-SMA-SMK-SLB'!AO$7,FALSE)</f>
        <v>0</v>
      </c>
      <c r="AO497" s="299">
        <f>VLOOKUP($E497,'ALL-GTK-SD-SMP-SMA-SMK-SLB'!$F$14:$CG$713,'ALL-GTK-SD-SMP-SMA-SMK-SLB'!AP$7,FALSE)</f>
        <v>1</v>
      </c>
      <c r="AP497" s="9">
        <f>VLOOKUP($E497,'ALL-GTK-SD-SMP-SMA-SMK-SLB'!$F$14:$CG$713,'ALL-GTK-SD-SMP-SMA-SMK-SLB'!AQ$7,FALSE)</f>
        <v>0</v>
      </c>
      <c r="AQ497" s="9">
        <f>VLOOKUP($E497,'ALL-GTK-SD-SMP-SMA-SMK-SLB'!$F$14:$CG$713,'ALL-GTK-SD-SMP-SMA-SMK-SLB'!AR$7,FALSE)</f>
        <v>0</v>
      </c>
      <c r="AR497" s="9">
        <f>VLOOKUP($E497,'ALL-GTK-SD-SMP-SMA-SMK-SLB'!$F$14:$CG$713,'ALL-GTK-SD-SMP-SMA-SMK-SLB'!AS$7,FALSE)</f>
        <v>0</v>
      </c>
      <c r="AS497" s="9">
        <f>VLOOKUP($E497,'ALL-GTK-SD-SMP-SMA-SMK-SLB'!$F$14:$CG$713,'ALL-GTK-SD-SMP-SMA-SMK-SLB'!AT$7,FALSE)</f>
        <v>0</v>
      </c>
      <c r="AT497" s="9">
        <f>VLOOKUP($E497,'ALL-GTK-SD-SMP-SMA-SMK-SLB'!$F$14:$CG$713,'ALL-GTK-SD-SMP-SMA-SMK-SLB'!AU$7,FALSE)</f>
        <v>0</v>
      </c>
      <c r="AU497" s="9">
        <f>VLOOKUP($E497,'ALL-GTK-SD-SMP-SMA-SMK-SLB'!$F$14:$CG$713,'ALL-GTK-SD-SMP-SMA-SMK-SLB'!AV$7,FALSE)</f>
        <v>0</v>
      </c>
      <c r="AV497" s="9">
        <f>VLOOKUP($E497,'ALL-GTK-SD-SMP-SMA-SMK-SLB'!$F$14:$CG$713,'ALL-GTK-SD-SMP-SMA-SMK-SLB'!AW$7,FALSE)</f>
        <v>0</v>
      </c>
      <c r="AW497" s="9">
        <f>VLOOKUP($E497,'ALL-GTK-SD-SMP-SMA-SMK-SLB'!$F$14:$CG$713,'ALL-GTK-SD-SMP-SMA-SMK-SLB'!AX$7,FALSE)</f>
        <v>0</v>
      </c>
      <c r="AX497" s="9">
        <f>VLOOKUP($E497,'ALL-GTK-SD-SMP-SMA-SMK-SLB'!$F$14:$CG$713,'ALL-GTK-SD-SMP-SMA-SMK-SLB'!AY$7,FALSE)</f>
        <v>1</v>
      </c>
      <c r="AY497" s="9">
        <f>VLOOKUP($E497,'ALL-GTK-SD-SMP-SMA-SMK-SLB'!$F$14:$CG$713,'ALL-GTK-SD-SMP-SMA-SMK-SLB'!AZ$7,FALSE)</f>
        <v>6</v>
      </c>
      <c r="AZ497" s="9">
        <f>VLOOKUP($E497,'ALL-GTK-SD-SMP-SMA-SMK-SLB'!$F$14:$CG$713,'ALL-GTK-SD-SMP-SMA-SMK-SLB'!BA$7,FALSE)</f>
        <v>0</v>
      </c>
      <c r="BA497" s="9">
        <f>VLOOKUP($E497,'ALL-GTK-SD-SMP-SMA-SMK-SLB'!$F$14:$CG$713,'ALL-GTK-SD-SMP-SMA-SMK-SLB'!BB$7,FALSE)</f>
        <v>0</v>
      </c>
      <c r="BB497" s="9">
        <f>VLOOKUP($E497,'ALL-GTK-SD-SMP-SMA-SMK-SLB'!$F$14:$CG$713,'ALL-GTK-SD-SMP-SMA-SMK-SLB'!BC$7,FALSE)</f>
        <v>0</v>
      </c>
      <c r="BC497" s="9">
        <f>VLOOKUP($E497,'ALL-GTK-SD-SMP-SMA-SMK-SLB'!$F$14:$CG$713,'ALL-GTK-SD-SMP-SMA-SMK-SLB'!BD$7,FALSE)</f>
        <v>0</v>
      </c>
      <c r="BD497" s="310">
        <f t="shared" si="272"/>
        <v>0</v>
      </c>
      <c r="BE497" s="310">
        <f t="shared" si="273"/>
        <v>1</v>
      </c>
      <c r="BF497" s="10">
        <f t="shared" si="274"/>
        <v>1</v>
      </c>
      <c r="BG497" s="311">
        <f t="shared" si="275"/>
        <v>1</v>
      </c>
      <c r="BH497" s="311">
        <f t="shared" si="276"/>
        <v>6</v>
      </c>
      <c r="BI497" s="10">
        <f t="shared" si="277"/>
        <v>7</v>
      </c>
      <c r="BJ497" s="44">
        <f t="shared" si="278"/>
        <v>1</v>
      </c>
      <c r="BK497" s="44">
        <f t="shared" si="279"/>
        <v>7</v>
      </c>
      <c r="BL497" s="11">
        <f t="shared" si="280"/>
        <v>8</v>
      </c>
      <c r="BM497" s="9">
        <f>VLOOKUP($E497,'ALL-GTK-SD-SMP-SMA-SMK-SLB'!$F$14:$CG$713,'ALL-GTK-SD-SMP-SMA-SMK-SLB'!BN$7,FALSE)</f>
        <v>0</v>
      </c>
      <c r="BN497" s="9">
        <f>VLOOKUP($E497,'ALL-GTK-SD-SMP-SMA-SMK-SLB'!$F$14:$CG$713,'ALL-GTK-SD-SMP-SMA-SMK-SLB'!BO$7,FALSE)</f>
        <v>0</v>
      </c>
      <c r="BO497" s="9">
        <f>VLOOKUP($E497,'ALL-GTK-SD-SMP-SMA-SMK-SLB'!$F$14:$CG$713,'ALL-GTK-SD-SMP-SMA-SMK-SLB'!BP$7,FALSE)</f>
        <v>0</v>
      </c>
      <c r="BP497" s="9">
        <f>VLOOKUP($E497,'ALL-GTK-SD-SMP-SMA-SMK-SLB'!$F$14:$CG$713,'ALL-GTK-SD-SMP-SMA-SMK-SLB'!BQ$7,FALSE)</f>
        <v>0</v>
      </c>
      <c r="BQ497" s="9">
        <f>VLOOKUP($E497,'ALL-GTK-SD-SMP-SMA-SMK-SLB'!$F$14:$CG$713,'ALL-GTK-SD-SMP-SMA-SMK-SLB'!BR$7,FALSE)</f>
        <v>0</v>
      </c>
      <c r="BR497" s="9">
        <f>VLOOKUP($E497,'ALL-GTK-SD-SMP-SMA-SMK-SLB'!$F$14:$CG$713,'ALL-GTK-SD-SMP-SMA-SMK-SLB'!BS$7,FALSE)</f>
        <v>0</v>
      </c>
      <c r="BS497" s="9">
        <f>VLOOKUP($E497,'ALL-GTK-SD-SMP-SMA-SMK-SLB'!$F$14:$CG$713,'ALL-GTK-SD-SMP-SMA-SMK-SLB'!BT$7,FALSE)</f>
        <v>0</v>
      </c>
      <c r="BT497" s="9">
        <f>VLOOKUP($E497,'ALL-GTK-SD-SMP-SMA-SMK-SLB'!$F$14:$CG$713,'ALL-GTK-SD-SMP-SMA-SMK-SLB'!BU$7,FALSE)</f>
        <v>0</v>
      </c>
      <c r="BU497" s="299">
        <f t="shared" si="281"/>
        <v>0</v>
      </c>
      <c r="BV497" s="299">
        <f t="shared" si="282"/>
        <v>0</v>
      </c>
      <c r="BW497" s="44">
        <f t="shared" si="283"/>
        <v>0</v>
      </c>
      <c r="BX497" s="44">
        <f t="shared" si="284"/>
        <v>0</v>
      </c>
      <c r="BY497" s="11">
        <f t="shared" si="285"/>
        <v>0</v>
      </c>
      <c r="BZ497" s="14">
        <f t="shared" si="286"/>
        <v>1</v>
      </c>
      <c r="CA497" s="14">
        <f t="shared" si="287"/>
        <v>7</v>
      </c>
      <c r="CB497" s="13">
        <f t="shared" si="288"/>
        <v>0</v>
      </c>
      <c r="CC497" s="13">
        <f t="shared" si="289"/>
        <v>0</v>
      </c>
      <c r="CD497" s="312">
        <f t="shared" si="290"/>
        <v>1</v>
      </c>
      <c r="CE497" s="312">
        <f t="shared" si="291"/>
        <v>7</v>
      </c>
      <c r="CF497" s="313">
        <f t="shared" si="292"/>
        <v>8</v>
      </c>
      <c r="CG497" s="302" t="str">
        <f t="shared" si="293"/>
        <v>OK</v>
      </c>
    </row>
    <row r="498" spans="1:85" ht="14.25" x14ac:dyDescent="0.25">
      <c r="A498" s="6">
        <v>486</v>
      </c>
      <c r="B498" s="495">
        <v>486</v>
      </c>
      <c r="C498" s="495" t="s">
        <v>6</v>
      </c>
      <c r="D498" s="496" t="s">
        <v>22</v>
      </c>
      <c r="E498" s="626">
        <v>20319878</v>
      </c>
      <c r="F498" s="627" t="s">
        <v>754</v>
      </c>
      <c r="G498" s="624" t="s">
        <v>53</v>
      </c>
      <c r="H498" s="9">
        <f>VLOOKUP($E498,'ALL-GTK-SD-SMP-SMA-SMK-SLB'!$F$14:$CG$713,'ALL-GTK-SD-SMP-SMA-SMK-SLB'!I$7,FALSE)</f>
        <v>0</v>
      </c>
      <c r="I498" s="9">
        <f>VLOOKUP($E498,'ALL-GTK-SD-SMP-SMA-SMK-SLB'!$F$14:$CG$713,'ALL-GTK-SD-SMP-SMA-SMK-SLB'!J$7,FALSE)</f>
        <v>0</v>
      </c>
      <c r="J498" s="9">
        <f>VLOOKUP($E498,'ALL-GTK-SD-SMP-SMA-SMK-SLB'!$F$14:$CG$713,'ALL-GTK-SD-SMP-SMA-SMK-SLB'!K$7,FALSE)</f>
        <v>0</v>
      </c>
      <c r="K498" s="9">
        <f>VLOOKUP($E498,'ALL-GTK-SD-SMP-SMA-SMK-SLB'!$F$14:$CG$713,'ALL-GTK-SD-SMP-SMA-SMK-SLB'!L$7,FALSE)</f>
        <v>0</v>
      </c>
      <c r="L498" s="9">
        <f>VLOOKUP($E498,'ALL-GTK-SD-SMP-SMA-SMK-SLB'!$F$14:$CG$713,'ALL-GTK-SD-SMP-SMA-SMK-SLB'!M$7,FALSE)</f>
        <v>0</v>
      </c>
      <c r="M498" s="9">
        <f>VLOOKUP($E498,'ALL-GTK-SD-SMP-SMA-SMK-SLB'!$F$14:$CG$713,'ALL-GTK-SD-SMP-SMA-SMK-SLB'!N$7,FALSE)</f>
        <v>0</v>
      </c>
      <c r="N498" s="9">
        <f>VLOOKUP($E498,'ALL-GTK-SD-SMP-SMA-SMK-SLB'!$F$14:$CG$713,'ALL-GTK-SD-SMP-SMA-SMK-SLB'!O$7,FALSE)</f>
        <v>0</v>
      </c>
      <c r="O498" s="9">
        <f>VLOOKUP($E498,'ALL-GTK-SD-SMP-SMA-SMK-SLB'!$F$14:$CG$713,'ALL-GTK-SD-SMP-SMA-SMK-SLB'!P$7,FALSE)</f>
        <v>0</v>
      </c>
      <c r="P498" s="299">
        <f t="shared" si="258"/>
        <v>0</v>
      </c>
      <c r="Q498" s="299">
        <f t="shared" si="259"/>
        <v>0</v>
      </c>
      <c r="R498" s="300">
        <f t="shared" si="260"/>
        <v>0</v>
      </c>
      <c r="S498" s="9">
        <f>VLOOKUP($E498,'ALL-GTK-SD-SMP-SMA-SMK-SLB'!$F$14:$CG$713,'ALL-GTK-SD-SMP-SMA-SMK-SLB'!T$7,FALSE)</f>
        <v>0</v>
      </c>
      <c r="T498" s="9">
        <f>VLOOKUP($E498,'ALL-GTK-SD-SMP-SMA-SMK-SLB'!$F$14:$CG$713,'ALL-GTK-SD-SMP-SMA-SMK-SLB'!U$7,FALSE)</f>
        <v>3</v>
      </c>
      <c r="U498" s="9">
        <f>VLOOKUP($E498,'ALL-GTK-SD-SMP-SMA-SMK-SLB'!$F$14:$CG$713,'ALL-GTK-SD-SMP-SMA-SMK-SLB'!V$7,FALSE)</f>
        <v>0</v>
      </c>
      <c r="V498" s="9">
        <f>VLOOKUP($E498,'ALL-GTK-SD-SMP-SMA-SMK-SLB'!$F$14:$CG$713,'ALL-GTK-SD-SMP-SMA-SMK-SLB'!W$7,FALSE)</f>
        <v>0</v>
      </c>
      <c r="W498" s="9">
        <f>VLOOKUP($E498,'ALL-GTK-SD-SMP-SMA-SMK-SLB'!$F$14:$CG$713,'ALL-GTK-SD-SMP-SMA-SMK-SLB'!X$7,FALSE)</f>
        <v>0</v>
      </c>
      <c r="X498" s="9">
        <f>VLOOKUP($E498,'ALL-GTK-SD-SMP-SMA-SMK-SLB'!$F$14:$CG$713,'ALL-GTK-SD-SMP-SMA-SMK-SLB'!Y$7,FALSE)</f>
        <v>0</v>
      </c>
      <c r="Y498" s="299">
        <f t="shared" si="261"/>
        <v>0</v>
      </c>
      <c r="Z498" s="299">
        <f t="shared" si="262"/>
        <v>3</v>
      </c>
      <c r="AA498" s="10">
        <f t="shared" si="263"/>
        <v>3</v>
      </c>
      <c r="AB498" s="44">
        <f t="shared" si="264"/>
        <v>0</v>
      </c>
      <c r="AC498" s="44">
        <f t="shared" si="265"/>
        <v>3</v>
      </c>
      <c r="AD498" s="11">
        <f t="shared" si="266"/>
        <v>3</v>
      </c>
      <c r="AE498" s="9">
        <f>VLOOKUP($E498,'ALL-GTK-SD-SMP-SMA-SMK-SLB'!$F$14:$CG$713,'ALL-GTK-SD-SMP-SMA-SMK-SLB'!AF$7,FALSE)</f>
        <v>0</v>
      </c>
      <c r="AF498" s="9">
        <f>VLOOKUP($E498,'ALL-GTK-SD-SMP-SMA-SMK-SLB'!$F$14:$CG$713,'ALL-GTK-SD-SMP-SMA-SMK-SLB'!AG$7,FALSE)</f>
        <v>0</v>
      </c>
      <c r="AG498" s="10">
        <f t="shared" si="267"/>
        <v>0</v>
      </c>
      <c r="AH498" s="9">
        <f>VLOOKUP($E498,'ALL-GTK-SD-SMP-SMA-SMK-SLB'!$F$14:$CG$713,'ALL-GTK-SD-SMP-SMA-SMK-SLB'!AI$7,FALSE)</f>
        <v>1</v>
      </c>
      <c r="AI498" s="9">
        <f>VLOOKUP($E498,'ALL-GTK-SD-SMP-SMA-SMK-SLB'!$F$14:$CG$713,'ALL-GTK-SD-SMP-SMA-SMK-SLB'!AJ$7,FALSE)</f>
        <v>2</v>
      </c>
      <c r="AJ498" s="10">
        <f t="shared" si="268"/>
        <v>3</v>
      </c>
      <c r="AK498" s="44">
        <f t="shared" si="269"/>
        <v>1</v>
      </c>
      <c r="AL498" s="44">
        <f t="shared" si="270"/>
        <v>2</v>
      </c>
      <c r="AM498" s="11">
        <f t="shared" si="271"/>
        <v>3</v>
      </c>
      <c r="AN498" s="299">
        <f>VLOOKUP($E498,'ALL-GTK-SD-SMP-SMA-SMK-SLB'!$F$14:$CG$713,'ALL-GTK-SD-SMP-SMA-SMK-SLB'!AO$7,FALSE)</f>
        <v>0</v>
      </c>
      <c r="AO498" s="299">
        <f>VLOOKUP($E498,'ALL-GTK-SD-SMP-SMA-SMK-SLB'!$F$14:$CG$713,'ALL-GTK-SD-SMP-SMA-SMK-SLB'!AP$7,FALSE)</f>
        <v>0</v>
      </c>
      <c r="AP498" s="9">
        <f>VLOOKUP($E498,'ALL-GTK-SD-SMP-SMA-SMK-SLB'!$F$14:$CG$713,'ALL-GTK-SD-SMP-SMA-SMK-SLB'!AQ$7,FALSE)</f>
        <v>0</v>
      </c>
      <c r="AQ498" s="9">
        <f>VLOOKUP($E498,'ALL-GTK-SD-SMP-SMA-SMK-SLB'!$F$14:$CG$713,'ALL-GTK-SD-SMP-SMA-SMK-SLB'!AR$7,FALSE)</f>
        <v>0</v>
      </c>
      <c r="AR498" s="9">
        <f>VLOOKUP($E498,'ALL-GTK-SD-SMP-SMA-SMK-SLB'!$F$14:$CG$713,'ALL-GTK-SD-SMP-SMA-SMK-SLB'!AS$7,FALSE)</f>
        <v>0</v>
      </c>
      <c r="AS498" s="9">
        <f>VLOOKUP($E498,'ALL-GTK-SD-SMP-SMA-SMK-SLB'!$F$14:$CG$713,'ALL-GTK-SD-SMP-SMA-SMK-SLB'!AT$7,FALSE)</f>
        <v>0</v>
      </c>
      <c r="AT498" s="9">
        <f>VLOOKUP($E498,'ALL-GTK-SD-SMP-SMA-SMK-SLB'!$F$14:$CG$713,'ALL-GTK-SD-SMP-SMA-SMK-SLB'!AU$7,FALSE)</f>
        <v>0</v>
      </c>
      <c r="AU498" s="9">
        <f>VLOOKUP($E498,'ALL-GTK-SD-SMP-SMA-SMK-SLB'!$F$14:$CG$713,'ALL-GTK-SD-SMP-SMA-SMK-SLB'!AV$7,FALSE)</f>
        <v>0</v>
      </c>
      <c r="AV498" s="9">
        <f>VLOOKUP($E498,'ALL-GTK-SD-SMP-SMA-SMK-SLB'!$F$14:$CG$713,'ALL-GTK-SD-SMP-SMA-SMK-SLB'!AW$7,FALSE)</f>
        <v>0</v>
      </c>
      <c r="AW498" s="9">
        <f>VLOOKUP($E498,'ALL-GTK-SD-SMP-SMA-SMK-SLB'!$F$14:$CG$713,'ALL-GTK-SD-SMP-SMA-SMK-SLB'!AX$7,FALSE)</f>
        <v>0</v>
      </c>
      <c r="AX498" s="9">
        <f>VLOOKUP($E498,'ALL-GTK-SD-SMP-SMA-SMK-SLB'!$F$14:$CG$713,'ALL-GTK-SD-SMP-SMA-SMK-SLB'!AY$7,FALSE)</f>
        <v>1</v>
      </c>
      <c r="AY498" s="9">
        <f>VLOOKUP($E498,'ALL-GTK-SD-SMP-SMA-SMK-SLB'!$F$14:$CG$713,'ALL-GTK-SD-SMP-SMA-SMK-SLB'!AZ$7,FALSE)</f>
        <v>2</v>
      </c>
      <c r="AZ498" s="9">
        <f>VLOOKUP($E498,'ALL-GTK-SD-SMP-SMA-SMK-SLB'!$F$14:$CG$713,'ALL-GTK-SD-SMP-SMA-SMK-SLB'!BA$7,FALSE)</f>
        <v>0</v>
      </c>
      <c r="BA498" s="9">
        <f>VLOOKUP($E498,'ALL-GTK-SD-SMP-SMA-SMK-SLB'!$F$14:$CG$713,'ALL-GTK-SD-SMP-SMA-SMK-SLB'!BB$7,FALSE)</f>
        <v>0</v>
      </c>
      <c r="BB498" s="9">
        <f>VLOOKUP($E498,'ALL-GTK-SD-SMP-SMA-SMK-SLB'!$F$14:$CG$713,'ALL-GTK-SD-SMP-SMA-SMK-SLB'!BC$7,FALSE)</f>
        <v>0</v>
      </c>
      <c r="BC498" s="9">
        <f>VLOOKUP($E498,'ALL-GTK-SD-SMP-SMA-SMK-SLB'!$F$14:$CG$713,'ALL-GTK-SD-SMP-SMA-SMK-SLB'!BD$7,FALSE)</f>
        <v>0</v>
      </c>
      <c r="BD498" s="310">
        <f t="shared" si="272"/>
        <v>0</v>
      </c>
      <c r="BE498" s="310">
        <f t="shared" si="273"/>
        <v>0</v>
      </c>
      <c r="BF498" s="10">
        <f t="shared" si="274"/>
        <v>0</v>
      </c>
      <c r="BG498" s="311">
        <f t="shared" si="275"/>
        <v>1</v>
      </c>
      <c r="BH498" s="311">
        <f t="shared" si="276"/>
        <v>2</v>
      </c>
      <c r="BI498" s="10">
        <f t="shared" si="277"/>
        <v>3</v>
      </c>
      <c r="BJ498" s="44">
        <f t="shared" si="278"/>
        <v>1</v>
      </c>
      <c r="BK498" s="44">
        <f t="shared" si="279"/>
        <v>2</v>
      </c>
      <c r="BL498" s="11">
        <f t="shared" si="280"/>
        <v>3</v>
      </c>
      <c r="BM498" s="9">
        <f>VLOOKUP($E498,'ALL-GTK-SD-SMP-SMA-SMK-SLB'!$F$14:$CG$713,'ALL-GTK-SD-SMP-SMA-SMK-SLB'!BN$7,FALSE)</f>
        <v>0</v>
      </c>
      <c r="BN498" s="9">
        <f>VLOOKUP($E498,'ALL-GTK-SD-SMP-SMA-SMK-SLB'!$F$14:$CG$713,'ALL-GTK-SD-SMP-SMA-SMK-SLB'!BO$7,FALSE)</f>
        <v>0</v>
      </c>
      <c r="BO498" s="9">
        <f>VLOOKUP($E498,'ALL-GTK-SD-SMP-SMA-SMK-SLB'!$F$14:$CG$713,'ALL-GTK-SD-SMP-SMA-SMK-SLB'!BP$7,FALSE)</f>
        <v>0</v>
      </c>
      <c r="BP498" s="9">
        <f>VLOOKUP($E498,'ALL-GTK-SD-SMP-SMA-SMK-SLB'!$F$14:$CG$713,'ALL-GTK-SD-SMP-SMA-SMK-SLB'!BQ$7,FALSE)</f>
        <v>0</v>
      </c>
      <c r="BQ498" s="9">
        <f>VLOOKUP($E498,'ALL-GTK-SD-SMP-SMA-SMK-SLB'!$F$14:$CG$713,'ALL-GTK-SD-SMP-SMA-SMK-SLB'!BR$7,FALSE)</f>
        <v>0</v>
      </c>
      <c r="BR498" s="9">
        <f>VLOOKUP($E498,'ALL-GTK-SD-SMP-SMA-SMK-SLB'!$F$14:$CG$713,'ALL-GTK-SD-SMP-SMA-SMK-SLB'!BS$7,FALSE)</f>
        <v>0</v>
      </c>
      <c r="BS498" s="9">
        <f>VLOOKUP($E498,'ALL-GTK-SD-SMP-SMA-SMK-SLB'!$F$14:$CG$713,'ALL-GTK-SD-SMP-SMA-SMK-SLB'!BT$7,FALSE)</f>
        <v>0</v>
      </c>
      <c r="BT498" s="9">
        <f>VLOOKUP($E498,'ALL-GTK-SD-SMP-SMA-SMK-SLB'!$F$14:$CG$713,'ALL-GTK-SD-SMP-SMA-SMK-SLB'!BU$7,FALSE)</f>
        <v>0</v>
      </c>
      <c r="BU498" s="299">
        <f t="shared" si="281"/>
        <v>0</v>
      </c>
      <c r="BV498" s="299">
        <f t="shared" si="282"/>
        <v>0</v>
      </c>
      <c r="BW498" s="44">
        <f t="shared" si="283"/>
        <v>0</v>
      </c>
      <c r="BX498" s="44">
        <f t="shared" si="284"/>
        <v>0</v>
      </c>
      <c r="BY498" s="11">
        <f t="shared" si="285"/>
        <v>0</v>
      </c>
      <c r="BZ498" s="14">
        <f t="shared" si="286"/>
        <v>0</v>
      </c>
      <c r="CA498" s="14">
        <f t="shared" si="287"/>
        <v>3</v>
      </c>
      <c r="CB498" s="13">
        <f t="shared" si="288"/>
        <v>0</v>
      </c>
      <c r="CC498" s="13">
        <f t="shared" si="289"/>
        <v>0</v>
      </c>
      <c r="CD498" s="312">
        <f t="shared" si="290"/>
        <v>0</v>
      </c>
      <c r="CE498" s="312">
        <f t="shared" si="291"/>
        <v>3</v>
      </c>
      <c r="CF498" s="313">
        <f t="shared" si="292"/>
        <v>3</v>
      </c>
      <c r="CG498" s="302" t="str">
        <f t="shared" si="293"/>
        <v>OK</v>
      </c>
    </row>
    <row r="499" spans="1:85" ht="14.25" x14ac:dyDescent="0.25">
      <c r="A499" s="6">
        <v>487</v>
      </c>
      <c r="B499" s="495">
        <v>487</v>
      </c>
      <c r="C499" s="495" t="s">
        <v>6</v>
      </c>
      <c r="D499" s="496" t="s">
        <v>22</v>
      </c>
      <c r="E499" s="626">
        <v>20319876</v>
      </c>
      <c r="F499" s="627" t="s">
        <v>755</v>
      </c>
      <c r="G499" s="624" t="s">
        <v>53</v>
      </c>
      <c r="H499" s="9">
        <f>VLOOKUP($E499,'ALL-GTK-SD-SMP-SMA-SMK-SLB'!$F$14:$CG$713,'ALL-GTK-SD-SMP-SMA-SMK-SLB'!I$7,FALSE)</f>
        <v>0</v>
      </c>
      <c r="I499" s="9">
        <f>VLOOKUP($E499,'ALL-GTK-SD-SMP-SMA-SMK-SLB'!$F$14:$CG$713,'ALL-GTK-SD-SMP-SMA-SMK-SLB'!J$7,FALSE)</f>
        <v>0</v>
      </c>
      <c r="J499" s="9">
        <f>VLOOKUP($E499,'ALL-GTK-SD-SMP-SMA-SMK-SLB'!$F$14:$CG$713,'ALL-GTK-SD-SMP-SMA-SMK-SLB'!K$7,FALSE)</f>
        <v>0</v>
      </c>
      <c r="K499" s="9">
        <f>VLOOKUP($E499,'ALL-GTK-SD-SMP-SMA-SMK-SLB'!$F$14:$CG$713,'ALL-GTK-SD-SMP-SMA-SMK-SLB'!L$7,FALSE)</f>
        <v>0</v>
      </c>
      <c r="L499" s="9">
        <f>VLOOKUP($E499,'ALL-GTK-SD-SMP-SMA-SMK-SLB'!$F$14:$CG$713,'ALL-GTK-SD-SMP-SMA-SMK-SLB'!M$7,FALSE)</f>
        <v>0</v>
      </c>
      <c r="M499" s="9">
        <f>VLOOKUP($E499,'ALL-GTK-SD-SMP-SMA-SMK-SLB'!$F$14:$CG$713,'ALL-GTK-SD-SMP-SMA-SMK-SLB'!N$7,FALSE)</f>
        <v>2</v>
      </c>
      <c r="N499" s="9">
        <f>VLOOKUP($E499,'ALL-GTK-SD-SMP-SMA-SMK-SLB'!$F$14:$CG$713,'ALL-GTK-SD-SMP-SMA-SMK-SLB'!O$7,FALSE)</f>
        <v>0</v>
      </c>
      <c r="O499" s="9">
        <f>VLOOKUP($E499,'ALL-GTK-SD-SMP-SMA-SMK-SLB'!$F$14:$CG$713,'ALL-GTK-SD-SMP-SMA-SMK-SLB'!P$7,FALSE)</f>
        <v>0</v>
      </c>
      <c r="P499" s="299">
        <f t="shared" si="258"/>
        <v>0</v>
      </c>
      <c r="Q499" s="299">
        <f t="shared" si="259"/>
        <v>2</v>
      </c>
      <c r="R499" s="300">
        <f t="shared" si="260"/>
        <v>2</v>
      </c>
      <c r="S499" s="9">
        <f>VLOOKUP($E499,'ALL-GTK-SD-SMP-SMA-SMK-SLB'!$F$14:$CG$713,'ALL-GTK-SD-SMP-SMA-SMK-SLB'!T$7,FALSE)</f>
        <v>0</v>
      </c>
      <c r="T499" s="9">
        <f>VLOOKUP($E499,'ALL-GTK-SD-SMP-SMA-SMK-SLB'!$F$14:$CG$713,'ALL-GTK-SD-SMP-SMA-SMK-SLB'!U$7,FALSE)</f>
        <v>4</v>
      </c>
      <c r="U499" s="9">
        <f>VLOOKUP($E499,'ALL-GTK-SD-SMP-SMA-SMK-SLB'!$F$14:$CG$713,'ALL-GTK-SD-SMP-SMA-SMK-SLB'!V$7,FALSE)</f>
        <v>0</v>
      </c>
      <c r="V499" s="9">
        <f>VLOOKUP($E499,'ALL-GTK-SD-SMP-SMA-SMK-SLB'!$F$14:$CG$713,'ALL-GTK-SD-SMP-SMA-SMK-SLB'!W$7,FALSE)</f>
        <v>0</v>
      </c>
      <c r="W499" s="9">
        <f>VLOOKUP($E499,'ALL-GTK-SD-SMP-SMA-SMK-SLB'!$F$14:$CG$713,'ALL-GTK-SD-SMP-SMA-SMK-SLB'!X$7,FALSE)</f>
        <v>0</v>
      </c>
      <c r="X499" s="9">
        <f>VLOOKUP($E499,'ALL-GTK-SD-SMP-SMA-SMK-SLB'!$F$14:$CG$713,'ALL-GTK-SD-SMP-SMA-SMK-SLB'!Y$7,FALSE)</f>
        <v>0</v>
      </c>
      <c r="Y499" s="299">
        <f t="shared" si="261"/>
        <v>0</v>
      </c>
      <c r="Z499" s="299">
        <f t="shared" si="262"/>
        <v>4</v>
      </c>
      <c r="AA499" s="10">
        <f t="shared" si="263"/>
        <v>4</v>
      </c>
      <c r="AB499" s="44">
        <f t="shared" si="264"/>
        <v>0</v>
      </c>
      <c r="AC499" s="44">
        <f t="shared" si="265"/>
        <v>6</v>
      </c>
      <c r="AD499" s="11">
        <f t="shared" si="266"/>
        <v>6</v>
      </c>
      <c r="AE499" s="9">
        <f>VLOOKUP($E499,'ALL-GTK-SD-SMP-SMA-SMK-SLB'!$F$14:$CG$713,'ALL-GTK-SD-SMP-SMA-SMK-SLB'!AF$7,FALSE)</f>
        <v>0</v>
      </c>
      <c r="AF499" s="9">
        <f>VLOOKUP($E499,'ALL-GTK-SD-SMP-SMA-SMK-SLB'!$F$14:$CG$713,'ALL-GTK-SD-SMP-SMA-SMK-SLB'!AG$7,FALSE)</f>
        <v>0</v>
      </c>
      <c r="AG499" s="10">
        <f t="shared" si="267"/>
        <v>0</v>
      </c>
      <c r="AH499" s="9">
        <f>VLOOKUP($E499,'ALL-GTK-SD-SMP-SMA-SMK-SLB'!$F$14:$CG$713,'ALL-GTK-SD-SMP-SMA-SMK-SLB'!AI$7,FALSE)</f>
        <v>0</v>
      </c>
      <c r="AI499" s="9">
        <f>VLOOKUP($E499,'ALL-GTK-SD-SMP-SMA-SMK-SLB'!$F$14:$CG$713,'ALL-GTK-SD-SMP-SMA-SMK-SLB'!AJ$7,FALSE)</f>
        <v>6</v>
      </c>
      <c r="AJ499" s="10">
        <f t="shared" si="268"/>
        <v>6</v>
      </c>
      <c r="AK499" s="44">
        <f t="shared" si="269"/>
        <v>0</v>
      </c>
      <c r="AL499" s="44">
        <f t="shared" si="270"/>
        <v>6</v>
      </c>
      <c r="AM499" s="11">
        <f t="shared" si="271"/>
        <v>6</v>
      </c>
      <c r="AN499" s="299">
        <f>VLOOKUP($E499,'ALL-GTK-SD-SMP-SMA-SMK-SLB'!$F$14:$CG$713,'ALL-GTK-SD-SMP-SMA-SMK-SLB'!AO$7,FALSE)</f>
        <v>0</v>
      </c>
      <c r="AO499" s="299">
        <f>VLOOKUP($E499,'ALL-GTK-SD-SMP-SMA-SMK-SLB'!$F$14:$CG$713,'ALL-GTK-SD-SMP-SMA-SMK-SLB'!AP$7,FALSE)</f>
        <v>0</v>
      </c>
      <c r="AP499" s="9">
        <f>VLOOKUP($E499,'ALL-GTK-SD-SMP-SMA-SMK-SLB'!$F$14:$CG$713,'ALL-GTK-SD-SMP-SMA-SMK-SLB'!AQ$7,FALSE)</f>
        <v>0</v>
      </c>
      <c r="AQ499" s="9">
        <f>VLOOKUP($E499,'ALL-GTK-SD-SMP-SMA-SMK-SLB'!$F$14:$CG$713,'ALL-GTK-SD-SMP-SMA-SMK-SLB'!AR$7,FALSE)</f>
        <v>0</v>
      </c>
      <c r="AR499" s="9">
        <f>VLOOKUP($E499,'ALL-GTK-SD-SMP-SMA-SMK-SLB'!$F$14:$CG$713,'ALL-GTK-SD-SMP-SMA-SMK-SLB'!AS$7,FALSE)</f>
        <v>0</v>
      </c>
      <c r="AS499" s="9">
        <f>VLOOKUP($E499,'ALL-GTK-SD-SMP-SMA-SMK-SLB'!$F$14:$CG$713,'ALL-GTK-SD-SMP-SMA-SMK-SLB'!AT$7,FALSE)</f>
        <v>0</v>
      </c>
      <c r="AT499" s="9">
        <f>VLOOKUP($E499,'ALL-GTK-SD-SMP-SMA-SMK-SLB'!$F$14:$CG$713,'ALL-GTK-SD-SMP-SMA-SMK-SLB'!AU$7,FALSE)</f>
        <v>0</v>
      </c>
      <c r="AU499" s="9">
        <f>VLOOKUP($E499,'ALL-GTK-SD-SMP-SMA-SMK-SLB'!$F$14:$CG$713,'ALL-GTK-SD-SMP-SMA-SMK-SLB'!AV$7,FALSE)</f>
        <v>0</v>
      </c>
      <c r="AV499" s="9">
        <f>VLOOKUP($E499,'ALL-GTK-SD-SMP-SMA-SMK-SLB'!$F$14:$CG$713,'ALL-GTK-SD-SMP-SMA-SMK-SLB'!AW$7,FALSE)</f>
        <v>0</v>
      </c>
      <c r="AW499" s="9">
        <f>VLOOKUP($E499,'ALL-GTK-SD-SMP-SMA-SMK-SLB'!$F$14:$CG$713,'ALL-GTK-SD-SMP-SMA-SMK-SLB'!AX$7,FALSE)</f>
        <v>0</v>
      </c>
      <c r="AX499" s="9">
        <f>VLOOKUP($E499,'ALL-GTK-SD-SMP-SMA-SMK-SLB'!$F$14:$CG$713,'ALL-GTK-SD-SMP-SMA-SMK-SLB'!AY$7,FALSE)</f>
        <v>0</v>
      </c>
      <c r="AY499" s="9">
        <f>VLOOKUP($E499,'ALL-GTK-SD-SMP-SMA-SMK-SLB'!$F$14:$CG$713,'ALL-GTK-SD-SMP-SMA-SMK-SLB'!AZ$7,FALSE)</f>
        <v>6</v>
      </c>
      <c r="AZ499" s="9">
        <f>VLOOKUP($E499,'ALL-GTK-SD-SMP-SMA-SMK-SLB'!$F$14:$CG$713,'ALL-GTK-SD-SMP-SMA-SMK-SLB'!BA$7,FALSE)</f>
        <v>0</v>
      </c>
      <c r="BA499" s="9">
        <f>VLOOKUP($E499,'ALL-GTK-SD-SMP-SMA-SMK-SLB'!$F$14:$CG$713,'ALL-GTK-SD-SMP-SMA-SMK-SLB'!BB$7,FALSE)</f>
        <v>0</v>
      </c>
      <c r="BB499" s="9">
        <f>VLOOKUP($E499,'ALL-GTK-SD-SMP-SMA-SMK-SLB'!$F$14:$CG$713,'ALL-GTK-SD-SMP-SMA-SMK-SLB'!BC$7,FALSE)</f>
        <v>0</v>
      </c>
      <c r="BC499" s="9">
        <f>VLOOKUP($E499,'ALL-GTK-SD-SMP-SMA-SMK-SLB'!$F$14:$CG$713,'ALL-GTK-SD-SMP-SMA-SMK-SLB'!BD$7,FALSE)</f>
        <v>0</v>
      </c>
      <c r="BD499" s="310">
        <f t="shared" si="272"/>
        <v>0</v>
      </c>
      <c r="BE499" s="310">
        <f t="shared" si="273"/>
        <v>0</v>
      </c>
      <c r="BF499" s="10">
        <f t="shared" si="274"/>
        <v>0</v>
      </c>
      <c r="BG499" s="311">
        <f t="shared" si="275"/>
        <v>0</v>
      </c>
      <c r="BH499" s="311">
        <f t="shared" si="276"/>
        <v>6</v>
      </c>
      <c r="BI499" s="10">
        <f t="shared" si="277"/>
        <v>6</v>
      </c>
      <c r="BJ499" s="44">
        <f t="shared" si="278"/>
        <v>0</v>
      </c>
      <c r="BK499" s="44">
        <f t="shared" si="279"/>
        <v>6</v>
      </c>
      <c r="BL499" s="11">
        <f t="shared" si="280"/>
        <v>6</v>
      </c>
      <c r="BM499" s="9">
        <f>VLOOKUP($E499,'ALL-GTK-SD-SMP-SMA-SMK-SLB'!$F$14:$CG$713,'ALL-GTK-SD-SMP-SMA-SMK-SLB'!BN$7,FALSE)</f>
        <v>0</v>
      </c>
      <c r="BN499" s="9">
        <f>VLOOKUP($E499,'ALL-GTK-SD-SMP-SMA-SMK-SLB'!$F$14:$CG$713,'ALL-GTK-SD-SMP-SMA-SMK-SLB'!BO$7,FALSE)</f>
        <v>0</v>
      </c>
      <c r="BO499" s="9">
        <f>VLOOKUP($E499,'ALL-GTK-SD-SMP-SMA-SMK-SLB'!$F$14:$CG$713,'ALL-GTK-SD-SMP-SMA-SMK-SLB'!BP$7,FALSE)</f>
        <v>0</v>
      </c>
      <c r="BP499" s="9">
        <f>VLOOKUP($E499,'ALL-GTK-SD-SMP-SMA-SMK-SLB'!$F$14:$CG$713,'ALL-GTK-SD-SMP-SMA-SMK-SLB'!BQ$7,FALSE)</f>
        <v>0</v>
      </c>
      <c r="BQ499" s="9">
        <f>VLOOKUP($E499,'ALL-GTK-SD-SMP-SMA-SMK-SLB'!$F$14:$CG$713,'ALL-GTK-SD-SMP-SMA-SMK-SLB'!BR$7,FALSE)</f>
        <v>0</v>
      </c>
      <c r="BR499" s="9">
        <f>VLOOKUP($E499,'ALL-GTK-SD-SMP-SMA-SMK-SLB'!$F$14:$CG$713,'ALL-GTK-SD-SMP-SMA-SMK-SLB'!BS$7,FALSE)</f>
        <v>0</v>
      </c>
      <c r="BS499" s="9">
        <f>VLOOKUP($E499,'ALL-GTK-SD-SMP-SMA-SMK-SLB'!$F$14:$CG$713,'ALL-GTK-SD-SMP-SMA-SMK-SLB'!BT$7,FALSE)</f>
        <v>0</v>
      </c>
      <c r="BT499" s="9">
        <f>VLOOKUP($E499,'ALL-GTK-SD-SMP-SMA-SMK-SLB'!$F$14:$CG$713,'ALL-GTK-SD-SMP-SMA-SMK-SLB'!BU$7,FALSE)</f>
        <v>0</v>
      </c>
      <c r="BU499" s="299">
        <f t="shared" si="281"/>
        <v>0</v>
      </c>
      <c r="BV499" s="299">
        <f t="shared" si="282"/>
        <v>0</v>
      </c>
      <c r="BW499" s="44">
        <f t="shared" si="283"/>
        <v>0</v>
      </c>
      <c r="BX499" s="44">
        <f t="shared" si="284"/>
        <v>0</v>
      </c>
      <c r="BY499" s="11">
        <f t="shared" si="285"/>
        <v>0</v>
      </c>
      <c r="BZ499" s="14">
        <f t="shared" si="286"/>
        <v>0</v>
      </c>
      <c r="CA499" s="14">
        <f t="shared" si="287"/>
        <v>6</v>
      </c>
      <c r="CB499" s="13">
        <f t="shared" si="288"/>
        <v>0</v>
      </c>
      <c r="CC499" s="13">
        <f t="shared" si="289"/>
        <v>0</v>
      </c>
      <c r="CD499" s="312">
        <f t="shared" si="290"/>
        <v>0</v>
      </c>
      <c r="CE499" s="312">
        <f t="shared" si="291"/>
        <v>6</v>
      </c>
      <c r="CF499" s="313">
        <f t="shared" si="292"/>
        <v>6</v>
      </c>
      <c r="CG499" s="302" t="str">
        <f t="shared" si="293"/>
        <v>OK</v>
      </c>
    </row>
    <row r="500" spans="1:85" ht="14.25" x14ac:dyDescent="0.25">
      <c r="A500" s="6">
        <v>488</v>
      </c>
      <c r="B500" s="495">
        <v>488</v>
      </c>
      <c r="C500" s="495" t="s">
        <v>6</v>
      </c>
      <c r="D500" s="496" t="s">
        <v>31</v>
      </c>
      <c r="E500" s="626">
        <v>20353907</v>
      </c>
      <c r="F500" s="627" t="s">
        <v>756</v>
      </c>
      <c r="G500" s="624" t="s">
        <v>53</v>
      </c>
      <c r="H500" s="9">
        <f>VLOOKUP($E500,'ALL-GTK-SD-SMP-SMA-SMK-SLB'!$F$14:$CG$713,'ALL-GTK-SD-SMP-SMA-SMK-SLB'!I$7,FALSE)</f>
        <v>0</v>
      </c>
      <c r="I500" s="9">
        <f>VLOOKUP($E500,'ALL-GTK-SD-SMP-SMA-SMK-SLB'!$F$14:$CG$713,'ALL-GTK-SD-SMP-SMA-SMK-SLB'!J$7,FALSE)</f>
        <v>0</v>
      </c>
      <c r="J500" s="9">
        <f>VLOOKUP($E500,'ALL-GTK-SD-SMP-SMA-SMK-SLB'!$F$14:$CG$713,'ALL-GTK-SD-SMP-SMA-SMK-SLB'!K$7,FALSE)</f>
        <v>0</v>
      </c>
      <c r="K500" s="9">
        <f>VLOOKUP($E500,'ALL-GTK-SD-SMP-SMA-SMK-SLB'!$F$14:$CG$713,'ALL-GTK-SD-SMP-SMA-SMK-SLB'!L$7,FALSE)</f>
        <v>0</v>
      </c>
      <c r="L500" s="9">
        <f>VLOOKUP($E500,'ALL-GTK-SD-SMP-SMA-SMK-SLB'!$F$14:$CG$713,'ALL-GTK-SD-SMP-SMA-SMK-SLB'!M$7,FALSE)</f>
        <v>0</v>
      </c>
      <c r="M500" s="9">
        <f>VLOOKUP($E500,'ALL-GTK-SD-SMP-SMA-SMK-SLB'!$F$14:$CG$713,'ALL-GTK-SD-SMP-SMA-SMK-SLB'!N$7,FALSE)</f>
        <v>0</v>
      </c>
      <c r="N500" s="9">
        <f>VLOOKUP($E500,'ALL-GTK-SD-SMP-SMA-SMK-SLB'!$F$14:$CG$713,'ALL-GTK-SD-SMP-SMA-SMK-SLB'!O$7,FALSE)</f>
        <v>0</v>
      </c>
      <c r="O500" s="9">
        <f>VLOOKUP($E500,'ALL-GTK-SD-SMP-SMA-SMK-SLB'!$F$14:$CG$713,'ALL-GTK-SD-SMP-SMA-SMK-SLB'!P$7,FALSE)</f>
        <v>0</v>
      </c>
      <c r="P500" s="299">
        <f t="shared" si="258"/>
        <v>0</v>
      </c>
      <c r="Q500" s="299">
        <f t="shared" si="259"/>
        <v>0</v>
      </c>
      <c r="R500" s="300">
        <f t="shared" si="260"/>
        <v>0</v>
      </c>
      <c r="S500" s="9">
        <f>VLOOKUP($E500,'ALL-GTK-SD-SMP-SMA-SMK-SLB'!$F$14:$CG$713,'ALL-GTK-SD-SMP-SMA-SMK-SLB'!T$7,FALSE)</f>
        <v>3</v>
      </c>
      <c r="T500" s="9">
        <f>VLOOKUP($E500,'ALL-GTK-SD-SMP-SMA-SMK-SLB'!$F$14:$CG$713,'ALL-GTK-SD-SMP-SMA-SMK-SLB'!U$7,FALSE)</f>
        <v>4</v>
      </c>
      <c r="U500" s="9">
        <f>VLOOKUP($E500,'ALL-GTK-SD-SMP-SMA-SMK-SLB'!$F$14:$CG$713,'ALL-GTK-SD-SMP-SMA-SMK-SLB'!V$7,FALSE)</f>
        <v>0</v>
      </c>
      <c r="V500" s="9">
        <f>VLOOKUP($E500,'ALL-GTK-SD-SMP-SMA-SMK-SLB'!$F$14:$CG$713,'ALL-GTK-SD-SMP-SMA-SMK-SLB'!W$7,FALSE)</f>
        <v>0</v>
      </c>
      <c r="W500" s="9">
        <f>VLOOKUP($E500,'ALL-GTK-SD-SMP-SMA-SMK-SLB'!$F$14:$CG$713,'ALL-GTK-SD-SMP-SMA-SMK-SLB'!X$7,FALSE)</f>
        <v>0</v>
      </c>
      <c r="X500" s="9">
        <f>VLOOKUP($E500,'ALL-GTK-SD-SMP-SMA-SMK-SLB'!$F$14:$CG$713,'ALL-GTK-SD-SMP-SMA-SMK-SLB'!Y$7,FALSE)</f>
        <v>0</v>
      </c>
      <c r="Y500" s="299">
        <f t="shared" si="261"/>
        <v>3</v>
      </c>
      <c r="Z500" s="299">
        <f t="shared" si="262"/>
        <v>4</v>
      </c>
      <c r="AA500" s="10">
        <f t="shared" si="263"/>
        <v>7</v>
      </c>
      <c r="AB500" s="44">
        <f t="shared" si="264"/>
        <v>3</v>
      </c>
      <c r="AC500" s="44">
        <f t="shared" si="265"/>
        <v>4</v>
      </c>
      <c r="AD500" s="11">
        <f t="shared" si="266"/>
        <v>7</v>
      </c>
      <c r="AE500" s="9">
        <f>VLOOKUP($E500,'ALL-GTK-SD-SMP-SMA-SMK-SLB'!$F$14:$CG$713,'ALL-GTK-SD-SMP-SMA-SMK-SLB'!AF$7,FALSE)</f>
        <v>2</v>
      </c>
      <c r="AF500" s="9">
        <f>VLOOKUP($E500,'ALL-GTK-SD-SMP-SMA-SMK-SLB'!$F$14:$CG$713,'ALL-GTK-SD-SMP-SMA-SMK-SLB'!AG$7,FALSE)</f>
        <v>4</v>
      </c>
      <c r="AG500" s="10">
        <f t="shared" si="267"/>
        <v>6</v>
      </c>
      <c r="AH500" s="9">
        <f>VLOOKUP($E500,'ALL-GTK-SD-SMP-SMA-SMK-SLB'!$F$14:$CG$713,'ALL-GTK-SD-SMP-SMA-SMK-SLB'!AI$7,FALSE)</f>
        <v>1</v>
      </c>
      <c r="AI500" s="9">
        <f>VLOOKUP($E500,'ALL-GTK-SD-SMP-SMA-SMK-SLB'!$F$14:$CG$713,'ALL-GTK-SD-SMP-SMA-SMK-SLB'!AJ$7,FALSE)</f>
        <v>0</v>
      </c>
      <c r="AJ500" s="10">
        <f t="shared" si="268"/>
        <v>1</v>
      </c>
      <c r="AK500" s="44">
        <f t="shared" si="269"/>
        <v>3</v>
      </c>
      <c r="AL500" s="44">
        <f t="shared" si="270"/>
        <v>4</v>
      </c>
      <c r="AM500" s="11">
        <f t="shared" si="271"/>
        <v>7</v>
      </c>
      <c r="AN500" s="299">
        <f>VLOOKUP($E500,'ALL-GTK-SD-SMP-SMA-SMK-SLB'!$F$14:$CG$713,'ALL-GTK-SD-SMP-SMA-SMK-SLB'!AO$7,FALSE)</f>
        <v>0</v>
      </c>
      <c r="AO500" s="299">
        <f>VLOOKUP($E500,'ALL-GTK-SD-SMP-SMA-SMK-SLB'!$F$14:$CG$713,'ALL-GTK-SD-SMP-SMA-SMK-SLB'!AP$7,FALSE)</f>
        <v>0</v>
      </c>
      <c r="AP500" s="9">
        <f>VLOOKUP($E500,'ALL-GTK-SD-SMP-SMA-SMK-SLB'!$F$14:$CG$713,'ALL-GTK-SD-SMP-SMA-SMK-SLB'!AQ$7,FALSE)</f>
        <v>0</v>
      </c>
      <c r="AQ500" s="9">
        <f>VLOOKUP($E500,'ALL-GTK-SD-SMP-SMA-SMK-SLB'!$F$14:$CG$713,'ALL-GTK-SD-SMP-SMA-SMK-SLB'!AR$7,FALSE)</f>
        <v>0</v>
      </c>
      <c r="AR500" s="9">
        <f>VLOOKUP($E500,'ALL-GTK-SD-SMP-SMA-SMK-SLB'!$F$14:$CG$713,'ALL-GTK-SD-SMP-SMA-SMK-SLB'!AS$7,FALSE)</f>
        <v>0</v>
      </c>
      <c r="AS500" s="9">
        <f>VLOOKUP($E500,'ALL-GTK-SD-SMP-SMA-SMK-SLB'!$F$14:$CG$713,'ALL-GTK-SD-SMP-SMA-SMK-SLB'!AT$7,FALSE)</f>
        <v>0</v>
      </c>
      <c r="AT500" s="9">
        <f>VLOOKUP($E500,'ALL-GTK-SD-SMP-SMA-SMK-SLB'!$F$14:$CG$713,'ALL-GTK-SD-SMP-SMA-SMK-SLB'!AU$7,FALSE)</f>
        <v>0</v>
      </c>
      <c r="AU500" s="9">
        <f>VLOOKUP($E500,'ALL-GTK-SD-SMP-SMA-SMK-SLB'!$F$14:$CG$713,'ALL-GTK-SD-SMP-SMA-SMK-SLB'!AV$7,FALSE)</f>
        <v>0</v>
      </c>
      <c r="AV500" s="9">
        <f>VLOOKUP($E500,'ALL-GTK-SD-SMP-SMA-SMK-SLB'!$F$14:$CG$713,'ALL-GTK-SD-SMP-SMA-SMK-SLB'!AW$7,FALSE)</f>
        <v>0</v>
      </c>
      <c r="AW500" s="9">
        <f>VLOOKUP($E500,'ALL-GTK-SD-SMP-SMA-SMK-SLB'!$F$14:$CG$713,'ALL-GTK-SD-SMP-SMA-SMK-SLB'!AX$7,FALSE)</f>
        <v>0</v>
      </c>
      <c r="AX500" s="9">
        <f>VLOOKUP($E500,'ALL-GTK-SD-SMP-SMA-SMK-SLB'!$F$14:$CG$713,'ALL-GTK-SD-SMP-SMA-SMK-SLB'!AY$7,FALSE)</f>
        <v>3</v>
      </c>
      <c r="AY500" s="9">
        <f>VLOOKUP($E500,'ALL-GTK-SD-SMP-SMA-SMK-SLB'!$F$14:$CG$713,'ALL-GTK-SD-SMP-SMA-SMK-SLB'!AZ$7,FALSE)</f>
        <v>4</v>
      </c>
      <c r="AZ500" s="9">
        <f>VLOOKUP($E500,'ALL-GTK-SD-SMP-SMA-SMK-SLB'!$F$14:$CG$713,'ALL-GTK-SD-SMP-SMA-SMK-SLB'!BA$7,FALSE)</f>
        <v>0</v>
      </c>
      <c r="BA500" s="9">
        <f>VLOOKUP($E500,'ALL-GTK-SD-SMP-SMA-SMK-SLB'!$F$14:$CG$713,'ALL-GTK-SD-SMP-SMA-SMK-SLB'!BB$7,FALSE)</f>
        <v>0</v>
      </c>
      <c r="BB500" s="9">
        <f>VLOOKUP($E500,'ALL-GTK-SD-SMP-SMA-SMK-SLB'!$F$14:$CG$713,'ALL-GTK-SD-SMP-SMA-SMK-SLB'!BC$7,FALSE)</f>
        <v>0</v>
      </c>
      <c r="BC500" s="9">
        <f>VLOOKUP($E500,'ALL-GTK-SD-SMP-SMA-SMK-SLB'!$F$14:$CG$713,'ALL-GTK-SD-SMP-SMA-SMK-SLB'!BD$7,FALSE)</f>
        <v>0</v>
      </c>
      <c r="BD500" s="310">
        <f t="shared" si="272"/>
        <v>0</v>
      </c>
      <c r="BE500" s="310">
        <f t="shared" si="273"/>
        <v>0</v>
      </c>
      <c r="BF500" s="10">
        <f t="shared" si="274"/>
        <v>0</v>
      </c>
      <c r="BG500" s="311">
        <f t="shared" si="275"/>
        <v>3</v>
      </c>
      <c r="BH500" s="311">
        <f t="shared" si="276"/>
        <v>4</v>
      </c>
      <c r="BI500" s="10">
        <f t="shared" si="277"/>
        <v>7</v>
      </c>
      <c r="BJ500" s="44">
        <f t="shared" si="278"/>
        <v>3</v>
      </c>
      <c r="BK500" s="44">
        <f t="shared" si="279"/>
        <v>4</v>
      </c>
      <c r="BL500" s="11">
        <f t="shared" si="280"/>
        <v>7</v>
      </c>
      <c r="BM500" s="9">
        <f>VLOOKUP($E500,'ALL-GTK-SD-SMP-SMA-SMK-SLB'!$F$14:$CG$713,'ALL-GTK-SD-SMP-SMA-SMK-SLB'!BN$7,FALSE)</f>
        <v>0</v>
      </c>
      <c r="BN500" s="9">
        <f>VLOOKUP($E500,'ALL-GTK-SD-SMP-SMA-SMK-SLB'!$F$14:$CG$713,'ALL-GTK-SD-SMP-SMA-SMK-SLB'!BO$7,FALSE)</f>
        <v>0</v>
      </c>
      <c r="BO500" s="9">
        <f>VLOOKUP($E500,'ALL-GTK-SD-SMP-SMA-SMK-SLB'!$F$14:$CG$713,'ALL-GTK-SD-SMP-SMA-SMK-SLB'!BP$7,FALSE)</f>
        <v>0</v>
      </c>
      <c r="BP500" s="9">
        <f>VLOOKUP($E500,'ALL-GTK-SD-SMP-SMA-SMK-SLB'!$F$14:$CG$713,'ALL-GTK-SD-SMP-SMA-SMK-SLB'!BQ$7,FALSE)</f>
        <v>0</v>
      </c>
      <c r="BQ500" s="9">
        <f>VLOOKUP($E500,'ALL-GTK-SD-SMP-SMA-SMK-SLB'!$F$14:$CG$713,'ALL-GTK-SD-SMP-SMA-SMK-SLB'!BR$7,FALSE)</f>
        <v>0</v>
      </c>
      <c r="BR500" s="9">
        <f>VLOOKUP($E500,'ALL-GTK-SD-SMP-SMA-SMK-SLB'!$F$14:$CG$713,'ALL-GTK-SD-SMP-SMA-SMK-SLB'!BS$7,FALSE)</f>
        <v>0</v>
      </c>
      <c r="BS500" s="9">
        <f>VLOOKUP($E500,'ALL-GTK-SD-SMP-SMA-SMK-SLB'!$F$14:$CG$713,'ALL-GTK-SD-SMP-SMA-SMK-SLB'!BT$7,FALSE)</f>
        <v>0</v>
      </c>
      <c r="BT500" s="9">
        <f>VLOOKUP($E500,'ALL-GTK-SD-SMP-SMA-SMK-SLB'!$F$14:$CG$713,'ALL-GTK-SD-SMP-SMA-SMK-SLB'!BU$7,FALSE)</f>
        <v>0</v>
      </c>
      <c r="BU500" s="299">
        <f t="shared" si="281"/>
        <v>0</v>
      </c>
      <c r="BV500" s="299">
        <f t="shared" si="282"/>
        <v>0</v>
      </c>
      <c r="BW500" s="44">
        <f t="shared" si="283"/>
        <v>0</v>
      </c>
      <c r="BX500" s="44">
        <f t="shared" si="284"/>
        <v>0</v>
      </c>
      <c r="BY500" s="11">
        <f t="shared" si="285"/>
        <v>0</v>
      </c>
      <c r="BZ500" s="14">
        <f t="shared" si="286"/>
        <v>3</v>
      </c>
      <c r="CA500" s="14">
        <f t="shared" si="287"/>
        <v>4</v>
      </c>
      <c r="CB500" s="13">
        <f t="shared" si="288"/>
        <v>0</v>
      </c>
      <c r="CC500" s="13">
        <f t="shared" si="289"/>
        <v>0</v>
      </c>
      <c r="CD500" s="312">
        <f t="shared" si="290"/>
        <v>3</v>
      </c>
      <c r="CE500" s="312">
        <f t="shared" si="291"/>
        <v>4</v>
      </c>
      <c r="CF500" s="313">
        <f t="shared" si="292"/>
        <v>7</v>
      </c>
      <c r="CG500" s="302" t="str">
        <f t="shared" si="293"/>
        <v>OK</v>
      </c>
    </row>
    <row r="501" spans="1:85" ht="14.25" x14ac:dyDescent="0.25">
      <c r="A501" s="6">
        <v>489</v>
      </c>
      <c r="B501" s="495">
        <v>489</v>
      </c>
      <c r="C501" s="495" t="s">
        <v>6</v>
      </c>
      <c r="D501" s="496" t="s">
        <v>26</v>
      </c>
      <c r="E501" s="626">
        <v>69762732</v>
      </c>
      <c r="F501" s="627" t="s">
        <v>757</v>
      </c>
      <c r="G501" s="624" t="s">
        <v>53</v>
      </c>
      <c r="H501" s="9">
        <f>VLOOKUP($E501,'ALL-GTK-SD-SMP-SMA-SMK-SLB'!$F$14:$CG$713,'ALL-GTK-SD-SMP-SMA-SMK-SLB'!I$7,FALSE)</f>
        <v>0</v>
      </c>
      <c r="I501" s="9">
        <f>VLOOKUP($E501,'ALL-GTK-SD-SMP-SMA-SMK-SLB'!$F$14:$CG$713,'ALL-GTK-SD-SMP-SMA-SMK-SLB'!J$7,FALSE)</f>
        <v>0</v>
      </c>
      <c r="J501" s="9">
        <f>VLOOKUP($E501,'ALL-GTK-SD-SMP-SMA-SMK-SLB'!$F$14:$CG$713,'ALL-GTK-SD-SMP-SMA-SMK-SLB'!K$7,FALSE)</f>
        <v>0</v>
      </c>
      <c r="K501" s="9">
        <f>VLOOKUP($E501,'ALL-GTK-SD-SMP-SMA-SMK-SLB'!$F$14:$CG$713,'ALL-GTK-SD-SMP-SMA-SMK-SLB'!L$7,FALSE)</f>
        <v>0</v>
      </c>
      <c r="L501" s="9">
        <f>VLOOKUP($E501,'ALL-GTK-SD-SMP-SMA-SMK-SLB'!$F$14:$CG$713,'ALL-GTK-SD-SMP-SMA-SMK-SLB'!M$7,FALSE)</f>
        <v>0</v>
      </c>
      <c r="M501" s="9">
        <f>VLOOKUP($E501,'ALL-GTK-SD-SMP-SMA-SMK-SLB'!$F$14:$CG$713,'ALL-GTK-SD-SMP-SMA-SMK-SLB'!N$7,FALSE)</f>
        <v>0</v>
      </c>
      <c r="N501" s="9">
        <f>VLOOKUP($E501,'ALL-GTK-SD-SMP-SMA-SMK-SLB'!$F$14:$CG$713,'ALL-GTK-SD-SMP-SMA-SMK-SLB'!O$7,FALSE)</f>
        <v>0</v>
      </c>
      <c r="O501" s="9">
        <f>VLOOKUP($E501,'ALL-GTK-SD-SMP-SMA-SMK-SLB'!$F$14:$CG$713,'ALL-GTK-SD-SMP-SMA-SMK-SLB'!P$7,FALSE)</f>
        <v>0</v>
      </c>
      <c r="P501" s="299">
        <f t="shared" si="258"/>
        <v>0</v>
      </c>
      <c r="Q501" s="299">
        <f t="shared" si="259"/>
        <v>0</v>
      </c>
      <c r="R501" s="300">
        <f t="shared" si="260"/>
        <v>0</v>
      </c>
      <c r="S501" s="9">
        <f>VLOOKUP($E501,'ALL-GTK-SD-SMP-SMA-SMK-SLB'!$F$14:$CG$713,'ALL-GTK-SD-SMP-SMA-SMK-SLB'!T$7,FALSE)</f>
        <v>5</v>
      </c>
      <c r="T501" s="9">
        <f>VLOOKUP($E501,'ALL-GTK-SD-SMP-SMA-SMK-SLB'!$F$14:$CG$713,'ALL-GTK-SD-SMP-SMA-SMK-SLB'!U$7,FALSE)</f>
        <v>10</v>
      </c>
      <c r="U501" s="9">
        <f>VLOOKUP($E501,'ALL-GTK-SD-SMP-SMA-SMK-SLB'!$F$14:$CG$713,'ALL-GTK-SD-SMP-SMA-SMK-SLB'!V$7,FALSE)</f>
        <v>1</v>
      </c>
      <c r="V501" s="9">
        <f>VLOOKUP($E501,'ALL-GTK-SD-SMP-SMA-SMK-SLB'!$F$14:$CG$713,'ALL-GTK-SD-SMP-SMA-SMK-SLB'!W$7,FALSE)</f>
        <v>0</v>
      </c>
      <c r="W501" s="9">
        <f>VLOOKUP($E501,'ALL-GTK-SD-SMP-SMA-SMK-SLB'!$F$14:$CG$713,'ALL-GTK-SD-SMP-SMA-SMK-SLB'!X$7,FALSE)</f>
        <v>0</v>
      </c>
      <c r="X501" s="9">
        <f>VLOOKUP($E501,'ALL-GTK-SD-SMP-SMA-SMK-SLB'!$F$14:$CG$713,'ALL-GTK-SD-SMP-SMA-SMK-SLB'!Y$7,FALSE)</f>
        <v>0</v>
      </c>
      <c r="Y501" s="299">
        <f t="shared" si="261"/>
        <v>6</v>
      </c>
      <c r="Z501" s="299">
        <f t="shared" si="262"/>
        <v>10</v>
      </c>
      <c r="AA501" s="10">
        <f t="shared" si="263"/>
        <v>16</v>
      </c>
      <c r="AB501" s="44">
        <f t="shared" si="264"/>
        <v>6</v>
      </c>
      <c r="AC501" s="44">
        <f t="shared" si="265"/>
        <v>10</v>
      </c>
      <c r="AD501" s="11">
        <f t="shared" si="266"/>
        <v>16</v>
      </c>
      <c r="AE501" s="9">
        <f>VLOOKUP($E501,'ALL-GTK-SD-SMP-SMA-SMK-SLB'!$F$14:$CG$713,'ALL-GTK-SD-SMP-SMA-SMK-SLB'!AF$7,FALSE)</f>
        <v>6</v>
      </c>
      <c r="AF501" s="9">
        <f>VLOOKUP($E501,'ALL-GTK-SD-SMP-SMA-SMK-SLB'!$F$14:$CG$713,'ALL-GTK-SD-SMP-SMA-SMK-SLB'!AG$7,FALSE)</f>
        <v>10</v>
      </c>
      <c r="AG501" s="10">
        <f t="shared" si="267"/>
        <v>16</v>
      </c>
      <c r="AH501" s="9">
        <f>VLOOKUP($E501,'ALL-GTK-SD-SMP-SMA-SMK-SLB'!$F$14:$CG$713,'ALL-GTK-SD-SMP-SMA-SMK-SLB'!AI$7,FALSE)</f>
        <v>0</v>
      </c>
      <c r="AI501" s="9">
        <f>VLOOKUP($E501,'ALL-GTK-SD-SMP-SMA-SMK-SLB'!$F$14:$CG$713,'ALL-GTK-SD-SMP-SMA-SMK-SLB'!AJ$7,FALSE)</f>
        <v>0</v>
      </c>
      <c r="AJ501" s="10">
        <f t="shared" si="268"/>
        <v>0</v>
      </c>
      <c r="AK501" s="44">
        <f t="shared" si="269"/>
        <v>6</v>
      </c>
      <c r="AL501" s="44">
        <f t="shared" si="270"/>
        <v>10</v>
      </c>
      <c r="AM501" s="11">
        <f t="shared" si="271"/>
        <v>16</v>
      </c>
      <c r="AN501" s="299">
        <f>VLOOKUP($E501,'ALL-GTK-SD-SMP-SMA-SMK-SLB'!$F$14:$CG$713,'ALL-GTK-SD-SMP-SMA-SMK-SLB'!AO$7,FALSE)</f>
        <v>0</v>
      </c>
      <c r="AO501" s="299">
        <f>VLOOKUP($E501,'ALL-GTK-SD-SMP-SMA-SMK-SLB'!$F$14:$CG$713,'ALL-GTK-SD-SMP-SMA-SMK-SLB'!AP$7,FALSE)</f>
        <v>0</v>
      </c>
      <c r="AP501" s="9">
        <f>VLOOKUP($E501,'ALL-GTK-SD-SMP-SMA-SMK-SLB'!$F$14:$CG$713,'ALL-GTK-SD-SMP-SMA-SMK-SLB'!AQ$7,FALSE)</f>
        <v>0</v>
      </c>
      <c r="AQ501" s="9">
        <f>VLOOKUP($E501,'ALL-GTK-SD-SMP-SMA-SMK-SLB'!$F$14:$CG$713,'ALL-GTK-SD-SMP-SMA-SMK-SLB'!AR$7,FALSE)</f>
        <v>0</v>
      </c>
      <c r="AR501" s="9">
        <f>VLOOKUP($E501,'ALL-GTK-SD-SMP-SMA-SMK-SLB'!$F$14:$CG$713,'ALL-GTK-SD-SMP-SMA-SMK-SLB'!AS$7,FALSE)</f>
        <v>0</v>
      </c>
      <c r="AS501" s="9">
        <f>VLOOKUP($E501,'ALL-GTK-SD-SMP-SMA-SMK-SLB'!$F$14:$CG$713,'ALL-GTK-SD-SMP-SMA-SMK-SLB'!AT$7,FALSE)</f>
        <v>0</v>
      </c>
      <c r="AT501" s="9">
        <f>VLOOKUP($E501,'ALL-GTK-SD-SMP-SMA-SMK-SLB'!$F$14:$CG$713,'ALL-GTK-SD-SMP-SMA-SMK-SLB'!AU$7,FALSE)</f>
        <v>0</v>
      </c>
      <c r="AU501" s="9">
        <f>VLOOKUP($E501,'ALL-GTK-SD-SMP-SMA-SMK-SLB'!$F$14:$CG$713,'ALL-GTK-SD-SMP-SMA-SMK-SLB'!AV$7,FALSE)</f>
        <v>0</v>
      </c>
      <c r="AV501" s="9">
        <f>VLOOKUP($E501,'ALL-GTK-SD-SMP-SMA-SMK-SLB'!$F$14:$CG$713,'ALL-GTK-SD-SMP-SMA-SMK-SLB'!AW$7,FALSE)</f>
        <v>0</v>
      </c>
      <c r="AW501" s="9">
        <f>VLOOKUP($E501,'ALL-GTK-SD-SMP-SMA-SMK-SLB'!$F$14:$CG$713,'ALL-GTK-SD-SMP-SMA-SMK-SLB'!AX$7,FALSE)</f>
        <v>0</v>
      </c>
      <c r="AX501" s="9">
        <f>VLOOKUP($E501,'ALL-GTK-SD-SMP-SMA-SMK-SLB'!$F$14:$CG$713,'ALL-GTK-SD-SMP-SMA-SMK-SLB'!AY$7,FALSE)</f>
        <v>6</v>
      </c>
      <c r="AY501" s="9">
        <f>VLOOKUP($E501,'ALL-GTK-SD-SMP-SMA-SMK-SLB'!$F$14:$CG$713,'ALL-GTK-SD-SMP-SMA-SMK-SLB'!AZ$7,FALSE)</f>
        <v>10</v>
      </c>
      <c r="AZ501" s="9">
        <f>VLOOKUP($E501,'ALL-GTK-SD-SMP-SMA-SMK-SLB'!$F$14:$CG$713,'ALL-GTK-SD-SMP-SMA-SMK-SLB'!BA$7,FALSE)</f>
        <v>0</v>
      </c>
      <c r="BA501" s="9">
        <f>VLOOKUP($E501,'ALL-GTK-SD-SMP-SMA-SMK-SLB'!$F$14:$CG$713,'ALL-GTK-SD-SMP-SMA-SMK-SLB'!BB$7,FALSE)</f>
        <v>0</v>
      </c>
      <c r="BB501" s="9">
        <f>VLOOKUP($E501,'ALL-GTK-SD-SMP-SMA-SMK-SLB'!$F$14:$CG$713,'ALL-GTK-SD-SMP-SMA-SMK-SLB'!BC$7,FALSE)</f>
        <v>0</v>
      </c>
      <c r="BC501" s="9">
        <f>VLOOKUP($E501,'ALL-GTK-SD-SMP-SMA-SMK-SLB'!$F$14:$CG$713,'ALL-GTK-SD-SMP-SMA-SMK-SLB'!BD$7,FALSE)</f>
        <v>0</v>
      </c>
      <c r="BD501" s="310">
        <f t="shared" si="272"/>
        <v>0</v>
      </c>
      <c r="BE501" s="310">
        <f t="shared" si="273"/>
        <v>0</v>
      </c>
      <c r="BF501" s="10">
        <f t="shared" si="274"/>
        <v>0</v>
      </c>
      <c r="BG501" s="311">
        <f t="shared" si="275"/>
        <v>6</v>
      </c>
      <c r="BH501" s="311">
        <f t="shared" si="276"/>
        <v>10</v>
      </c>
      <c r="BI501" s="10">
        <f t="shared" si="277"/>
        <v>16</v>
      </c>
      <c r="BJ501" s="44">
        <f t="shared" si="278"/>
        <v>6</v>
      </c>
      <c r="BK501" s="44">
        <f t="shared" si="279"/>
        <v>10</v>
      </c>
      <c r="BL501" s="11">
        <f t="shared" si="280"/>
        <v>16</v>
      </c>
      <c r="BM501" s="9">
        <f>VLOOKUP($E501,'ALL-GTK-SD-SMP-SMA-SMK-SLB'!$F$14:$CG$713,'ALL-GTK-SD-SMP-SMA-SMK-SLB'!BN$7,FALSE)</f>
        <v>0</v>
      </c>
      <c r="BN501" s="9">
        <f>VLOOKUP($E501,'ALL-GTK-SD-SMP-SMA-SMK-SLB'!$F$14:$CG$713,'ALL-GTK-SD-SMP-SMA-SMK-SLB'!BO$7,FALSE)</f>
        <v>0</v>
      </c>
      <c r="BO501" s="9">
        <f>VLOOKUP($E501,'ALL-GTK-SD-SMP-SMA-SMK-SLB'!$F$14:$CG$713,'ALL-GTK-SD-SMP-SMA-SMK-SLB'!BP$7,FALSE)</f>
        <v>0</v>
      </c>
      <c r="BP501" s="9">
        <f>VLOOKUP($E501,'ALL-GTK-SD-SMP-SMA-SMK-SLB'!$F$14:$CG$713,'ALL-GTK-SD-SMP-SMA-SMK-SLB'!BQ$7,FALSE)</f>
        <v>1</v>
      </c>
      <c r="BQ501" s="9">
        <f>VLOOKUP($E501,'ALL-GTK-SD-SMP-SMA-SMK-SLB'!$F$14:$CG$713,'ALL-GTK-SD-SMP-SMA-SMK-SLB'!BR$7,FALSE)</f>
        <v>0</v>
      </c>
      <c r="BR501" s="9">
        <f>VLOOKUP($E501,'ALL-GTK-SD-SMP-SMA-SMK-SLB'!$F$14:$CG$713,'ALL-GTK-SD-SMP-SMA-SMK-SLB'!BS$7,FALSE)</f>
        <v>0</v>
      </c>
      <c r="BS501" s="9">
        <f>VLOOKUP($E501,'ALL-GTK-SD-SMP-SMA-SMK-SLB'!$F$14:$CG$713,'ALL-GTK-SD-SMP-SMA-SMK-SLB'!BT$7,FALSE)</f>
        <v>0</v>
      </c>
      <c r="BT501" s="9">
        <f>VLOOKUP($E501,'ALL-GTK-SD-SMP-SMA-SMK-SLB'!$F$14:$CG$713,'ALL-GTK-SD-SMP-SMA-SMK-SLB'!BU$7,FALSE)</f>
        <v>0</v>
      </c>
      <c r="BU501" s="299">
        <f t="shared" si="281"/>
        <v>0</v>
      </c>
      <c r="BV501" s="299">
        <f t="shared" si="282"/>
        <v>1</v>
      </c>
      <c r="BW501" s="44">
        <f t="shared" si="283"/>
        <v>0</v>
      </c>
      <c r="BX501" s="44">
        <f t="shared" si="284"/>
        <v>1</v>
      </c>
      <c r="BY501" s="11">
        <f t="shared" si="285"/>
        <v>1</v>
      </c>
      <c r="BZ501" s="14">
        <f t="shared" si="286"/>
        <v>6</v>
      </c>
      <c r="CA501" s="14">
        <f t="shared" si="287"/>
        <v>10</v>
      </c>
      <c r="CB501" s="13">
        <f t="shared" si="288"/>
        <v>0</v>
      </c>
      <c r="CC501" s="13">
        <f t="shared" si="289"/>
        <v>1</v>
      </c>
      <c r="CD501" s="312">
        <f t="shared" si="290"/>
        <v>6</v>
      </c>
      <c r="CE501" s="312">
        <f t="shared" si="291"/>
        <v>11</v>
      </c>
      <c r="CF501" s="313">
        <f t="shared" si="292"/>
        <v>17</v>
      </c>
      <c r="CG501" s="302" t="str">
        <f t="shared" si="293"/>
        <v>OK</v>
      </c>
    </row>
    <row r="502" spans="1:85" ht="14.25" x14ac:dyDescent="0.25">
      <c r="A502" s="6">
        <v>490</v>
      </c>
      <c r="B502" s="495">
        <v>490</v>
      </c>
      <c r="C502" s="495" t="s">
        <v>6</v>
      </c>
      <c r="D502" s="496" t="s">
        <v>26</v>
      </c>
      <c r="E502" s="626">
        <v>69974830</v>
      </c>
      <c r="F502" s="627" t="s">
        <v>758</v>
      </c>
      <c r="G502" s="624" t="s">
        <v>53</v>
      </c>
      <c r="H502" s="9">
        <f>VLOOKUP($E502,'ALL-GTK-SD-SMP-SMA-SMK-SLB'!$F$14:$CG$713,'ALL-GTK-SD-SMP-SMA-SMK-SLB'!I$7,FALSE)</f>
        <v>0</v>
      </c>
      <c r="I502" s="9">
        <f>VLOOKUP($E502,'ALL-GTK-SD-SMP-SMA-SMK-SLB'!$F$14:$CG$713,'ALL-GTK-SD-SMP-SMA-SMK-SLB'!J$7,FALSE)</f>
        <v>0</v>
      </c>
      <c r="J502" s="9">
        <f>VLOOKUP($E502,'ALL-GTK-SD-SMP-SMA-SMK-SLB'!$F$14:$CG$713,'ALL-GTK-SD-SMP-SMA-SMK-SLB'!K$7,FALSE)</f>
        <v>0</v>
      </c>
      <c r="K502" s="9">
        <f>VLOOKUP($E502,'ALL-GTK-SD-SMP-SMA-SMK-SLB'!$F$14:$CG$713,'ALL-GTK-SD-SMP-SMA-SMK-SLB'!L$7,FALSE)</f>
        <v>0</v>
      </c>
      <c r="L502" s="9">
        <f>VLOOKUP($E502,'ALL-GTK-SD-SMP-SMA-SMK-SLB'!$F$14:$CG$713,'ALL-GTK-SD-SMP-SMA-SMK-SLB'!M$7,FALSE)</f>
        <v>0</v>
      </c>
      <c r="M502" s="9">
        <f>VLOOKUP($E502,'ALL-GTK-SD-SMP-SMA-SMK-SLB'!$F$14:$CG$713,'ALL-GTK-SD-SMP-SMA-SMK-SLB'!N$7,FALSE)</f>
        <v>0</v>
      </c>
      <c r="N502" s="9">
        <f>VLOOKUP($E502,'ALL-GTK-SD-SMP-SMA-SMK-SLB'!$F$14:$CG$713,'ALL-GTK-SD-SMP-SMA-SMK-SLB'!O$7,FALSE)</f>
        <v>0</v>
      </c>
      <c r="O502" s="9">
        <f>VLOOKUP($E502,'ALL-GTK-SD-SMP-SMA-SMK-SLB'!$F$14:$CG$713,'ALL-GTK-SD-SMP-SMA-SMK-SLB'!P$7,FALSE)</f>
        <v>0</v>
      </c>
      <c r="P502" s="299">
        <f t="shared" si="258"/>
        <v>0</v>
      </c>
      <c r="Q502" s="299">
        <f t="shared" si="259"/>
        <v>0</v>
      </c>
      <c r="R502" s="300">
        <f t="shared" si="260"/>
        <v>0</v>
      </c>
      <c r="S502" s="9">
        <f>VLOOKUP($E502,'ALL-GTK-SD-SMP-SMA-SMK-SLB'!$F$14:$CG$713,'ALL-GTK-SD-SMP-SMA-SMK-SLB'!T$7,FALSE)</f>
        <v>2</v>
      </c>
      <c r="T502" s="9">
        <f>VLOOKUP($E502,'ALL-GTK-SD-SMP-SMA-SMK-SLB'!$F$14:$CG$713,'ALL-GTK-SD-SMP-SMA-SMK-SLB'!U$7,FALSE)</f>
        <v>5</v>
      </c>
      <c r="U502" s="9">
        <f>VLOOKUP($E502,'ALL-GTK-SD-SMP-SMA-SMK-SLB'!$F$14:$CG$713,'ALL-GTK-SD-SMP-SMA-SMK-SLB'!V$7,FALSE)</f>
        <v>0</v>
      </c>
      <c r="V502" s="9">
        <f>VLOOKUP($E502,'ALL-GTK-SD-SMP-SMA-SMK-SLB'!$F$14:$CG$713,'ALL-GTK-SD-SMP-SMA-SMK-SLB'!W$7,FALSE)</f>
        <v>0</v>
      </c>
      <c r="W502" s="9">
        <f>VLOOKUP($E502,'ALL-GTK-SD-SMP-SMA-SMK-SLB'!$F$14:$CG$713,'ALL-GTK-SD-SMP-SMA-SMK-SLB'!X$7,FALSE)</f>
        <v>1</v>
      </c>
      <c r="X502" s="9">
        <f>VLOOKUP($E502,'ALL-GTK-SD-SMP-SMA-SMK-SLB'!$F$14:$CG$713,'ALL-GTK-SD-SMP-SMA-SMK-SLB'!Y$7,FALSE)</f>
        <v>0</v>
      </c>
      <c r="Y502" s="299">
        <f t="shared" si="261"/>
        <v>3</v>
      </c>
      <c r="Z502" s="299">
        <f t="shared" si="262"/>
        <v>5</v>
      </c>
      <c r="AA502" s="10">
        <f t="shared" si="263"/>
        <v>8</v>
      </c>
      <c r="AB502" s="44">
        <f t="shared" si="264"/>
        <v>3</v>
      </c>
      <c r="AC502" s="44">
        <f t="shared" si="265"/>
        <v>5</v>
      </c>
      <c r="AD502" s="11">
        <f t="shared" si="266"/>
        <v>8</v>
      </c>
      <c r="AE502" s="9">
        <f>VLOOKUP($E502,'ALL-GTK-SD-SMP-SMA-SMK-SLB'!$F$14:$CG$713,'ALL-GTK-SD-SMP-SMA-SMK-SLB'!AF$7,FALSE)</f>
        <v>3</v>
      </c>
      <c r="AF502" s="9">
        <f>VLOOKUP($E502,'ALL-GTK-SD-SMP-SMA-SMK-SLB'!$F$14:$CG$713,'ALL-GTK-SD-SMP-SMA-SMK-SLB'!AG$7,FALSE)</f>
        <v>5</v>
      </c>
      <c r="AG502" s="10">
        <f t="shared" si="267"/>
        <v>8</v>
      </c>
      <c r="AH502" s="9">
        <f>VLOOKUP($E502,'ALL-GTK-SD-SMP-SMA-SMK-SLB'!$F$14:$CG$713,'ALL-GTK-SD-SMP-SMA-SMK-SLB'!AI$7,FALSE)</f>
        <v>0</v>
      </c>
      <c r="AI502" s="9">
        <f>VLOOKUP($E502,'ALL-GTK-SD-SMP-SMA-SMK-SLB'!$F$14:$CG$713,'ALL-GTK-SD-SMP-SMA-SMK-SLB'!AJ$7,FALSE)</f>
        <v>0</v>
      </c>
      <c r="AJ502" s="10">
        <f t="shared" si="268"/>
        <v>0</v>
      </c>
      <c r="AK502" s="44">
        <f t="shared" si="269"/>
        <v>3</v>
      </c>
      <c r="AL502" s="44">
        <f t="shared" si="270"/>
        <v>5</v>
      </c>
      <c r="AM502" s="11">
        <f t="shared" si="271"/>
        <v>8</v>
      </c>
      <c r="AN502" s="299">
        <f>VLOOKUP($E502,'ALL-GTK-SD-SMP-SMA-SMK-SLB'!$F$14:$CG$713,'ALL-GTK-SD-SMP-SMA-SMK-SLB'!AO$7,FALSE)</f>
        <v>0</v>
      </c>
      <c r="AO502" s="299">
        <f>VLOOKUP($E502,'ALL-GTK-SD-SMP-SMA-SMK-SLB'!$F$14:$CG$713,'ALL-GTK-SD-SMP-SMA-SMK-SLB'!AP$7,FALSE)</f>
        <v>0</v>
      </c>
      <c r="AP502" s="9">
        <f>VLOOKUP($E502,'ALL-GTK-SD-SMP-SMA-SMK-SLB'!$F$14:$CG$713,'ALL-GTK-SD-SMP-SMA-SMK-SLB'!AQ$7,FALSE)</f>
        <v>0</v>
      </c>
      <c r="AQ502" s="9">
        <f>VLOOKUP($E502,'ALL-GTK-SD-SMP-SMA-SMK-SLB'!$F$14:$CG$713,'ALL-GTK-SD-SMP-SMA-SMK-SLB'!AR$7,FALSE)</f>
        <v>0</v>
      </c>
      <c r="AR502" s="9">
        <f>VLOOKUP($E502,'ALL-GTK-SD-SMP-SMA-SMK-SLB'!$F$14:$CG$713,'ALL-GTK-SD-SMP-SMA-SMK-SLB'!AS$7,FALSE)</f>
        <v>0</v>
      </c>
      <c r="AS502" s="9">
        <f>VLOOKUP($E502,'ALL-GTK-SD-SMP-SMA-SMK-SLB'!$F$14:$CG$713,'ALL-GTK-SD-SMP-SMA-SMK-SLB'!AT$7,FALSE)</f>
        <v>0</v>
      </c>
      <c r="AT502" s="9">
        <f>VLOOKUP($E502,'ALL-GTK-SD-SMP-SMA-SMK-SLB'!$F$14:$CG$713,'ALL-GTK-SD-SMP-SMA-SMK-SLB'!AU$7,FALSE)</f>
        <v>0</v>
      </c>
      <c r="AU502" s="9">
        <f>VLOOKUP($E502,'ALL-GTK-SD-SMP-SMA-SMK-SLB'!$F$14:$CG$713,'ALL-GTK-SD-SMP-SMA-SMK-SLB'!AV$7,FALSE)</f>
        <v>0</v>
      </c>
      <c r="AV502" s="9">
        <f>VLOOKUP($E502,'ALL-GTK-SD-SMP-SMA-SMK-SLB'!$F$14:$CG$713,'ALL-GTK-SD-SMP-SMA-SMK-SLB'!AW$7,FALSE)</f>
        <v>0</v>
      </c>
      <c r="AW502" s="9">
        <f>VLOOKUP($E502,'ALL-GTK-SD-SMP-SMA-SMK-SLB'!$F$14:$CG$713,'ALL-GTK-SD-SMP-SMA-SMK-SLB'!AX$7,FALSE)</f>
        <v>0</v>
      </c>
      <c r="AX502" s="9">
        <f>VLOOKUP($E502,'ALL-GTK-SD-SMP-SMA-SMK-SLB'!$F$14:$CG$713,'ALL-GTK-SD-SMP-SMA-SMK-SLB'!AY$7,FALSE)</f>
        <v>3</v>
      </c>
      <c r="AY502" s="9">
        <f>VLOOKUP($E502,'ALL-GTK-SD-SMP-SMA-SMK-SLB'!$F$14:$CG$713,'ALL-GTK-SD-SMP-SMA-SMK-SLB'!AZ$7,FALSE)</f>
        <v>5</v>
      </c>
      <c r="AZ502" s="9">
        <f>VLOOKUP($E502,'ALL-GTK-SD-SMP-SMA-SMK-SLB'!$F$14:$CG$713,'ALL-GTK-SD-SMP-SMA-SMK-SLB'!BA$7,FALSE)</f>
        <v>0</v>
      </c>
      <c r="BA502" s="9">
        <f>VLOOKUP($E502,'ALL-GTK-SD-SMP-SMA-SMK-SLB'!$F$14:$CG$713,'ALL-GTK-SD-SMP-SMA-SMK-SLB'!BB$7,FALSE)</f>
        <v>0</v>
      </c>
      <c r="BB502" s="9">
        <f>VLOOKUP($E502,'ALL-GTK-SD-SMP-SMA-SMK-SLB'!$F$14:$CG$713,'ALL-GTK-SD-SMP-SMA-SMK-SLB'!BC$7,FALSE)</f>
        <v>0</v>
      </c>
      <c r="BC502" s="9">
        <f>VLOOKUP($E502,'ALL-GTK-SD-SMP-SMA-SMK-SLB'!$F$14:$CG$713,'ALL-GTK-SD-SMP-SMA-SMK-SLB'!BD$7,FALSE)</f>
        <v>0</v>
      </c>
      <c r="BD502" s="310">
        <f t="shared" si="272"/>
        <v>0</v>
      </c>
      <c r="BE502" s="310">
        <f t="shared" si="273"/>
        <v>0</v>
      </c>
      <c r="BF502" s="10">
        <f t="shared" si="274"/>
        <v>0</v>
      </c>
      <c r="BG502" s="311">
        <f t="shared" si="275"/>
        <v>3</v>
      </c>
      <c r="BH502" s="311">
        <f t="shared" si="276"/>
        <v>5</v>
      </c>
      <c r="BI502" s="10">
        <f t="shared" si="277"/>
        <v>8</v>
      </c>
      <c r="BJ502" s="44">
        <f t="shared" si="278"/>
        <v>3</v>
      </c>
      <c r="BK502" s="44">
        <f t="shared" si="279"/>
        <v>5</v>
      </c>
      <c r="BL502" s="11">
        <f t="shared" si="280"/>
        <v>8</v>
      </c>
      <c r="BM502" s="9">
        <f>VLOOKUP($E502,'ALL-GTK-SD-SMP-SMA-SMK-SLB'!$F$14:$CG$713,'ALL-GTK-SD-SMP-SMA-SMK-SLB'!BN$7,FALSE)</f>
        <v>0</v>
      </c>
      <c r="BN502" s="9">
        <f>VLOOKUP($E502,'ALL-GTK-SD-SMP-SMA-SMK-SLB'!$F$14:$CG$713,'ALL-GTK-SD-SMP-SMA-SMK-SLB'!BO$7,FALSE)</f>
        <v>0</v>
      </c>
      <c r="BO502" s="9">
        <f>VLOOKUP($E502,'ALL-GTK-SD-SMP-SMA-SMK-SLB'!$F$14:$CG$713,'ALL-GTK-SD-SMP-SMA-SMK-SLB'!BP$7,FALSE)</f>
        <v>0</v>
      </c>
      <c r="BP502" s="9">
        <f>VLOOKUP($E502,'ALL-GTK-SD-SMP-SMA-SMK-SLB'!$F$14:$CG$713,'ALL-GTK-SD-SMP-SMA-SMK-SLB'!BQ$7,FALSE)</f>
        <v>0</v>
      </c>
      <c r="BQ502" s="9">
        <f>VLOOKUP($E502,'ALL-GTK-SD-SMP-SMA-SMK-SLB'!$F$14:$CG$713,'ALL-GTK-SD-SMP-SMA-SMK-SLB'!BR$7,FALSE)</f>
        <v>0</v>
      </c>
      <c r="BR502" s="9">
        <f>VLOOKUP($E502,'ALL-GTK-SD-SMP-SMA-SMK-SLB'!$F$14:$CG$713,'ALL-GTK-SD-SMP-SMA-SMK-SLB'!BS$7,FALSE)</f>
        <v>0</v>
      </c>
      <c r="BS502" s="9">
        <f>VLOOKUP($E502,'ALL-GTK-SD-SMP-SMA-SMK-SLB'!$F$14:$CG$713,'ALL-GTK-SD-SMP-SMA-SMK-SLB'!BT$7,FALSE)</f>
        <v>0</v>
      </c>
      <c r="BT502" s="9">
        <f>VLOOKUP($E502,'ALL-GTK-SD-SMP-SMA-SMK-SLB'!$F$14:$CG$713,'ALL-GTK-SD-SMP-SMA-SMK-SLB'!BU$7,FALSE)</f>
        <v>0</v>
      </c>
      <c r="BU502" s="299">
        <f t="shared" si="281"/>
        <v>0</v>
      </c>
      <c r="BV502" s="299">
        <f t="shared" si="282"/>
        <v>0</v>
      </c>
      <c r="BW502" s="44">
        <f t="shared" si="283"/>
        <v>0</v>
      </c>
      <c r="BX502" s="44">
        <f t="shared" si="284"/>
        <v>0</v>
      </c>
      <c r="BY502" s="11">
        <f t="shared" si="285"/>
        <v>0</v>
      </c>
      <c r="BZ502" s="14">
        <f t="shared" si="286"/>
        <v>3</v>
      </c>
      <c r="CA502" s="14">
        <f t="shared" si="287"/>
        <v>5</v>
      </c>
      <c r="CB502" s="13">
        <f t="shared" si="288"/>
        <v>0</v>
      </c>
      <c r="CC502" s="13">
        <f t="shared" si="289"/>
        <v>0</v>
      </c>
      <c r="CD502" s="312">
        <f t="shared" si="290"/>
        <v>3</v>
      </c>
      <c r="CE502" s="312">
        <f t="shared" si="291"/>
        <v>5</v>
      </c>
      <c r="CF502" s="313">
        <f t="shared" si="292"/>
        <v>8</v>
      </c>
      <c r="CG502" s="302" t="str">
        <f t="shared" si="293"/>
        <v>OK</v>
      </c>
    </row>
    <row r="503" spans="1:85" ht="14.25" x14ac:dyDescent="0.25">
      <c r="A503" s="6">
        <v>491</v>
      </c>
      <c r="B503" s="495">
        <v>1</v>
      </c>
      <c r="C503" s="495" t="s">
        <v>10</v>
      </c>
      <c r="D503" s="496" t="s">
        <v>25</v>
      </c>
      <c r="E503" s="626">
        <v>20340587</v>
      </c>
      <c r="F503" s="627" t="s">
        <v>1218</v>
      </c>
      <c r="G503" s="624" t="s">
        <v>53</v>
      </c>
      <c r="H503" s="9">
        <f>VLOOKUP($E503,'ALL-GTK-SD-SMP-SMA-SMK-SLB'!$F$14:$CG$713,'ALL-GTK-SD-SMP-SMA-SMK-SLB'!I$7,FALSE)</f>
        <v>0</v>
      </c>
      <c r="I503" s="9">
        <f>VLOOKUP($E503,'ALL-GTK-SD-SMP-SMA-SMK-SLB'!$F$14:$CG$713,'ALL-GTK-SD-SMP-SMA-SMK-SLB'!J$7,FALSE)</f>
        <v>0</v>
      </c>
      <c r="J503" s="9">
        <f>VLOOKUP($E503,'ALL-GTK-SD-SMP-SMA-SMK-SLB'!$F$14:$CG$713,'ALL-GTK-SD-SMP-SMA-SMK-SLB'!K$7,FALSE)</f>
        <v>0</v>
      </c>
      <c r="K503" s="9">
        <f>VLOOKUP($E503,'ALL-GTK-SD-SMP-SMA-SMK-SLB'!$F$14:$CG$713,'ALL-GTK-SD-SMP-SMA-SMK-SLB'!L$7,FALSE)</f>
        <v>0</v>
      </c>
      <c r="L503" s="9">
        <f>VLOOKUP($E503,'ALL-GTK-SD-SMP-SMA-SMK-SLB'!$F$14:$CG$713,'ALL-GTK-SD-SMP-SMA-SMK-SLB'!M$7,FALSE)</f>
        <v>1</v>
      </c>
      <c r="M503" s="9">
        <f>VLOOKUP($E503,'ALL-GTK-SD-SMP-SMA-SMK-SLB'!$F$14:$CG$713,'ALL-GTK-SD-SMP-SMA-SMK-SLB'!N$7,FALSE)</f>
        <v>0</v>
      </c>
      <c r="N503" s="9">
        <f>VLOOKUP($E503,'ALL-GTK-SD-SMP-SMA-SMK-SLB'!$F$14:$CG$713,'ALL-GTK-SD-SMP-SMA-SMK-SLB'!O$7,FALSE)</f>
        <v>2</v>
      </c>
      <c r="O503" s="9">
        <f>VLOOKUP($E503,'ALL-GTK-SD-SMP-SMA-SMK-SLB'!$F$14:$CG$713,'ALL-GTK-SD-SMP-SMA-SMK-SLB'!P$7,FALSE)</f>
        <v>0</v>
      </c>
      <c r="P503" s="299">
        <f t="shared" si="258"/>
        <v>3</v>
      </c>
      <c r="Q503" s="299">
        <f t="shared" si="259"/>
        <v>0</v>
      </c>
      <c r="R503" s="300">
        <f t="shared" si="260"/>
        <v>3</v>
      </c>
      <c r="S503" s="9">
        <f>VLOOKUP($E503,'ALL-GTK-SD-SMP-SMA-SMK-SLB'!$F$14:$CG$713,'ALL-GTK-SD-SMP-SMA-SMK-SLB'!T$7,FALSE)</f>
        <v>0</v>
      </c>
      <c r="T503" s="9">
        <f>VLOOKUP($E503,'ALL-GTK-SD-SMP-SMA-SMK-SLB'!$F$14:$CG$713,'ALL-GTK-SD-SMP-SMA-SMK-SLB'!U$7,FALSE)</f>
        <v>9</v>
      </c>
      <c r="U503" s="9">
        <f>VLOOKUP($E503,'ALL-GTK-SD-SMP-SMA-SMK-SLB'!$F$14:$CG$713,'ALL-GTK-SD-SMP-SMA-SMK-SLB'!V$7,FALSE)</f>
        <v>0</v>
      </c>
      <c r="V503" s="9">
        <f>VLOOKUP($E503,'ALL-GTK-SD-SMP-SMA-SMK-SLB'!$F$14:$CG$713,'ALL-GTK-SD-SMP-SMA-SMK-SLB'!W$7,FALSE)</f>
        <v>0</v>
      </c>
      <c r="W503" s="9">
        <f>VLOOKUP($E503,'ALL-GTK-SD-SMP-SMA-SMK-SLB'!$F$14:$CG$713,'ALL-GTK-SD-SMP-SMA-SMK-SLB'!X$7,FALSE)</f>
        <v>0</v>
      </c>
      <c r="X503" s="9">
        <f>VLOOKUP($E503,'ALL-GTK-SD-SMP-SMA-SMK-SLB'!$F$14:$CG$713,'ALL-GTK-SD-SMP-SMA-SMK-SLB'!Y$7,FALSE)</f>
        <v>0</v>
      </c>
      <c r="Y503" s="299">
        <f t="shared" si="261"/>
        <v>0</v>
      </c>
      <c r="Z503" s="299">
        <f t="shared" si="262"/>
        <v>9</v>
      </c>
      <c r="AA503" s="10">
        <f t="shared" si="263"/>
        <v>9</v>
      </c>
      <c r="AB503" s="44">
        <f t="shared" si="264"/>
        <v>3</v>
      </c>
      <c r="AC503" s="44">
        <f t="shared" si="265"/>
        <v>9</v>
      </c>
      <c r="AD503" s="11">
        <f t="shared" si="266"/>
        <v>12</v>
      </c>
      <c r="AE503" s="9">
        <f>VLOOKUP($E503,'ALL-GTK-SD-SMP-SMA-SMK-SLB'!$F$14:$CG$713,'ALL-GTK-SD-SMP-SMA-SMK-SLB'!AF$7,FALSE)</f>
        <v>1</v>
      </c>
      <c r="AF503" s="9">
        <f>VLOOKUP($E503,'ALL-GTK-SD-SMP-SMA-SMK-SLB'!$F$14:$CG$713,'ALL-GTK-SD-SMP-SMA-SMK-SLB'!AG$7,FALSE)</f>
        <v>7</v>
      </c>
      <c r="AG503" s="10">
        <f t="shared" si="267"/>
        <v>8</v>
      </c>
      <c r="AH503" s="9">
        <f>VLOOKUP($E503,'ALL-GTK-SD-SMP-SMA-SMK-SLB'!$F$14:$CG$713,'ALL-GTK-SD-SMP-SMA-SMK-SLB'!AI$7,FALSE)</f>
        <v>2</v>
      </c>
      <c r="AI503" s="9">
        <f>VLOOKUP($E503,'ALL-GTK-SD-SMP-SMA-SMK-SLB'!$F$14:$CG$713,'ALL-GTK-SD-SMP-SMA-SMK-SLB'!AJ$7,FALSE)</f>
        <v>2</v>
      </c>
      <c r="AJ503" s="10">
        <f t="shared" si="268"/>
        <v>4</v>
      </c>
      <c r="AK503" s="44">
        <f t="shared" si="269"/>
        <v>3</v>
      </c>
      <c r="AL503" s="44">
        <f t="shared" si="270"/>
        <v>9</v>
      </c>
      <c r="AM503" s="11">
        <f t="shared" si="271"/>
        <v>12</v>
      </c>
      <c r="AN503" s="299">
        <f>VLOOKUP($E503,'ALL-GTK-SD-SMP-SMA-SMK-SLB'!$F$14:$CG$713,'ALL-GTK-SD-SMP-SMA-SMK-SLB'!AO$7,FALSE)</f>
        <v>0</v>
      </c>
      <c r="AO503" s="299">
        <f>VLOOKUP($E503,'ALL-GTK-SD-SMP-SMA-SMK-SLB'!$F$14:$CG$713,'ALL-GTK-SD-SMP-SMA-SMK-SLB'!AP$7,FALSE)</f>
        <v>0</v>
      </c>
      <c r="AP503" s="9">
        <f>VLOOKUP($E503,'ALL-GTK-SD-SMP-SMA-SMK-SLB'!$F$14:$CG$713,'ALL-GTK-SD-SMP-SMA-SMK-SLB'!AQ$7,FALSE)</f>
        <v>0</v>
      </c>
      <c r="AQ503" s="9">
        <f>VLOOKUP($E503,'ALL-GTK-SD-SMP-SMA-SMK-SLB'!$F$14:$CG$713,'ALL-GTK-SD-SMP-SMA-SMK-SLB'!AR$7,FALSE)</f>
        <v>0</v>
      </c>
      <c r="AR503" s="9">
        <f>VLOOKUP($E503,'ALL-GTK-SD-SMP-SMA-SMK-SLB'!$F$14:$CG$713,'ALL-GTK-SD-SMP-SMA-SMK-SLB'!AS$7,FALSE)</f>
        <v>0</v>
      </c>
      <c r="AS503" s="9">
        <f>VLOOKUP($E503,'ALL-GTK-SD-SMP-SMA-SMK-SLB'!$F$14:$CG$713,'ALL-GTK-SD-SMP-SMA-SMK-SLB'!AT$7,FALSE)</f>
        <v>0</v>
      </c>
      <c r="AT503" s="9">
        <f>VLOOKUP($E503,'ALL-GTK-SD-SMP-SMA-SMK-SLB'!$F$14:$CG$713,'ALL-GTK-SD-SMP-SMA-SMK-SLB'!AU$7,FALSE)</f>
        <v>0</v>
      </c>
      <c r="AU503" s="9">
        <f>VLOOKUP($E503,'ALL-GTK-SD-SMP-SMA-SMK-SLB'!$F$14:$CG$713,'ALL-GTK-SD-SMP-SMA-SMK-SLB'!AV$7,FALSE)</f>
        <v>0</v>
      </c>
      <c r="AV503" s="9">
        <f>VLOOKUP($E503,'ALL-GTK-SD-SMP-SMA-SMK-SLB'!$F$14:$CG$713,'ALL-GTK-SD-SMP-SMA-SMK-SLB'!AW$7,FALSE)</f>
        <v>0</v>
      </c>
      <c r="AW503" s="9">
        <f>VLOOKUP($E503,'ALL-GTK-SD-SMP-SMA-SMK-SLB'!$F$14:$CG$713,'ALL-GTK-SD-SMP-SMA-SMK-SLB'!AX$7,FALSE)</f>
        <v>0</v>
      </c>
      <c r="AX503" s="9">
        <f>VLOOKUP($E503,'ALL-GTK-SD-SMP-SMA-SMK-SLB'!$F$14:$CG$713,'ALL-GTK-SD-SMP-SMA-SMK-SLB'!AY$7,FALSE)</f>
        <v>3</v>
      </c>
      <c r="AY503" s="9">
        <f>VLOOKUP($E503,'ALL-GTK-SD-SMP-SMA-SMK-SLB'!$F$14:$CG$713,'ALL-GTK-SD-SMP-SMA-SMK-SLB'!AZ$7,FALSE)</f>
        <v>9</v>
      </c>
      <c r="AZ503" s="9">
        <f>VLOOKUP($E503,'ALL-GTK-SD-SMP-SMA-SMK-SLB'!$F$14:$CG$713,'ALL-GTK-SD-SMP-SMA-SMK-SLB'!BA$7,FALSE)</f>
        <v>0</v>
      </c>
      <c r="BA503" s="9">
        <f>VLOOKUP($E503,'ALL-GTK-SD-SMP-SMA-SMK-SLB'!$F$14:$CG$713,'ALL-GTK-SD-SMP-SMA-SMK-SLB'!BB$7,FALSE)</f>
        <v>0</v>
      </c>
      <c r="BB503" s="9">
        <f>VLOOKUP($E503,'ALL-GTK-SD-SMP-SMA-SMK-SLB'!$F$14:$CG$713,'ALL-GTK-SD-SMP-SMA-SMK-SLB'!BC$7,FALSE)</f>
        <v>0</v>
      </c>
      <c r="BC503" s="9">
        <f>VLOOKUP($E503,'ALL-GTK-SD-SMP-SMA-SMK-SLB'!$F$14:$CG$713,'ALL-GTK-SD-SMP-SMA-SMK-SLB'!BD$7,FALSE)</f>
        <v>0</v>
      </c>
      <c r="BD503" s="310">
        <f t="shared" si="272"/>
        <v>0</v>
      </c>
      <c r="BE503" s="310">
        <f t="shared" si="273"/>
        <v>0</v>
      </c>
      <c r="BF503" s="10">
        <f t="shared" si="274"/>
        <v>0</v>
      </c>
      <c r="BG503" s="311">
        <f t="shared" si="275"/>
        <v>3</v>
      </c>
      <c r="BH503" s="311">
        <f t="shared" si="276"/>
        <v>9</v>
      </c>
      <c r="BI503" s="10">
        <f t="shared" si="277"/>
        <v>12</v>
      </c>
      <c r="BJ503" s="44">
        <f t="shared" si="278"/>
        <v>3</v>
      </c>
      <c r="BK503" s="44">
        <f t="shared" si="279"/>
        <v>9</v>
      </c>
      <c r="BL503" s="11">
        <f t="shared" si="280"/>
        <v>12</v>
      </c>
      <c r="BM503" s="9">
        <f>VLOOKUP($E503,'ALL-GTK-SD-SMP-SMA-SMK-SLB'!$F$14:$CG$713,'ALL-GTK-SD-SMP-SMA-SMK-SLB'!BN$7,FALSE)</f>
        <v>1</v>
      </c>
      <c r="BN503" s="9">
        <f>VLOOKUP($E503,'ALL-GTK-SD-SMP-SMA-SMK-SLB'!$F$14:$CG$713,'ALL-GTK-SD-SMP-SMA-SMK-SLB'!BO$7,FALSE)</f>
        <v>0</v>
      </c>
      <c r="BO503" s="9">
        <f>VLOOKUP($E503,'ALL-GTK-SD-SMP-SMA-SMK-SLB'!$F$14:$CG$713,'ALL-GTK-SD-SMP-SMA-SMK-SLB'!BP$7,FALSE)</f>
        <v>0</v>
      </c>
      <c r="BP503" s="9">
        <f>VLOOKUP($E503,'ALL-GTK-SD-SMP-SMA-SMK-SLB'!$F$14:$CG$713,'ALL-GTK-SD-SMP-SMA-SMK-SLB'!BQ$7,FALSE)</f>
        <v>1</v>
      </c>
      <c r="BQ503" s="9">
        <f>VLOOKUP($E503,'ALL-GTK-SD-SMP-SMA-SMK-SLB'!$F$14:$CG$713,'ALL-GTK-SD-SMP-SMA-SMK-SLB'!BR$7,FALSE)</f>
        <v>0</v>
      </c>
      <c r="BR503" s="9">
        <f>VLOOKUP($E503,'ALL-GTK-SD-SMP-SMA-SMK-SLB'!$F$14:$CG$713,'ALL-GTK-SD-SMP-SMA-SMK-SLB'!BS$7,FALSE)</f>
        <v>0</v>
      </c>
      <c r="BS503" s="9">
        <f>VLOOKUP($E503,'ALL-GTK-SD-SMP-SMA-SMK-SLB'!$F$14:$CG$713,'ALL-GTK-SD-SMP-SMA-SMK-SLB'!BT$7,FALSE)</f>
        <v>0</v>
      </c>
      <c r="BT503" s="9">
        <f>VLOOKUP($E503,'ALL-GTK-SD-SMP-SMA-SMK-SLB'!$F$14:$CG$713,'ALL-GTK-SD-SMP-SMA-SMK-SLB'!BU$7,FALSE)</f>
        <v>0</v>
      </c>
      <c r="BU503" s="299">
        <f t="shared" si="281"/>
        <v>0</v>
      </c>
      <c r="BV503" s="299">
        <f t="shared" si="282"/>
        <v>1</v>
      </c>
      <c r="BW503" s="44">
        <f t="shared" si="283"/>
        <v>1</v>
      </c>
      <c r="BX503" s="44">
        <f t="shared" si="284"/>
        <v>1</v>
      </c>
      <c r="BY503" s="11">
        <f t="shared" si="285"/>
        <v>2</v>
      </c>
      <c r="BZ503" s="14">
        <f t="shared" si="286"/>
        <v>3</v>
      </c>
      <c r="CA503" s="14">
        <f t="shared" si="287"/>
        <v>9</v>
      </c>
      <c r="CB503" s="13">
        <f t="shared" si="288"/>
        <v>1</v>
      </c>
      <c r="CC503" s="13">
        <f t="shared" si="289"/>
        <v>1</v>
      </c>
      <c r="CD503" s="312">
        <f t="shared" si="290"/>
        <v>4</v>
      </c>
      <c r="CE503" s="312">
        <f t="shared" si="291"/>
        <v>10</v>
      </c>
      <c r="CF503" s="313">
        <f t="shared" si="292"/>
        <v>14</v>
      </c>
      <c r="CG503" s="302" t="str">
        <f t="shared" si="293"/>
        <v>OK</v>
      </c>
    </row>
    <row r="504" spans="1:85" ht="14.25" x14ac:dyDescent="0.25">
      <c r="A504" s="6">
        <v>492</v>
      </c>
      <c r="B504" s="495">
        <v>2</v>
      </c>
      <c r="C504" s="495" t="s">
        <v>10</v>
      </c>
      <c r="D504" s="496" t="s">
        <v>25</v>
      </c>
      <c r="E504" s="626">
        <v>20319329</v>
      </c>
      <c r="F504" s="627" t="s">
        <v>1219</v>
      </c>
      <c r="G504" s="624" t="s">
        <v>53</v>
      </c>
      <c r="H504" s="9">
        <f>VLOOKUP($E504,'ALL-GTK-SD-SMP-SMA-SMK-SLB'!$F$14:$CG$713,'ALL-GTK-SD-SMP-SMA-SMK-SLB'!I$7,FALSE)</f>
        <v>0</v>
      </c>
      <c r="I504" s="9">
        <f>VLOOKUP($E504,'ALL-GTK-SD-SMP-SMA-SMK-SLB'!$F$14:$CG$713,'ALL-GTK-SD-SMP-SMA-SMK-SLB'!J$7,FALSE)</f>
        <v>0</v>
      </c>
      <c r="J504" s="9">
        <f>VLOOKUP($E504,'ALL-GTK-SD-SMP-SMA-SMK-SLB'!$F$14:$CG$713,'ALL-GTK-SD-SMP-SMA-SMK-SLB'!K$7,FALSE)</f>
        <v>0</v>
      </c>
      <c r="K504" s="9">
        <f>VLOOKUP($E504,'ALL-GTK-SD-SMP-SMA-SMK-SLB'!$F$14:$CG$713,'ALL-GTK-SD-SMP-SMA-SMK-SLB'!L$7,FALSE)</f>
        <v>0</v>
      </c>
      <c r="L504" s="9">
        <f>VLOOKUP($E504,'ALL-GTK-SD-SMP-SMA-SMK-SLB'!$F$14:$CG$713,'ALL-GTK-SD-SMP-SMA-SMK-SLB'!M$7,FALSE)</f>
        <v>0</v>
      </c>
      <c r="M504" s="9">
        <f>VLOOKUP($E504,'ALL-GTK-SD-SMP-SMA-SMK-SLB'!$F$14:$CG$713,'ALL-GTK-SD-SMP-SMA-SMK-SLB'!N$7,FALSE)</f>
        <v>3</v>
      </c>
      <c r="N504" s="9">
        <f>VLOOKUP($E504,'ALL-GTK-SD-SMP-SMA-SMK-SLB'!$F$14:$CG$713,'ALL-GTK-SD-SMP-SMA-SMK-SLB'!O$7,FALSE)</f>
        <v>2</v>
      </c>
      <c r="O504" s="9">
        <f>VLOOKUP($E504,'ALL-GTK-SD-SMP-SMA-SMK-SLB'!$F$14:$CG$713,'ALL-GTK-SD-SMP-SMA-SMK-SLB'!P$7,FALSE)</f>
        <v>1</v>
      </c>
      <c r="P504" s="299">
        <f t="shared" si="258"/>
        <v>2</v>
      </c>
      <c r="Q504" s="299">
        <f t="shared" si="259"/>
        <v>4</v>
      </c>
      <c r="R504" s="300">
        <f t="shared" si="260"/>
        <v>6</v>
      </c>
      <c r="S504" s="9">
        <f>VLOOKUP($E504,'ALL-GTK-SD-SMP-SMA-SMK-SLB'!$F$14:$CG$713,'ALL-GTK-SD-SMP-SMA-SMK-SLB'!T$7,FALSE)</f>
        <v>0</v>
      </c>
      <c r="T504" s="9">
        <f>VLOOKUP($E504,'ALL-GTK-SD-SMP-SMA-SMK-SLB'!$F$14:$CG$713,'ALL-GTK-SD-SMP-SMA-SMK-SLB'!U$7,FALSE)</f>
        <v>11</v>
      </c>
      <c r="U504" s="9">
        <f>VLOOKUP($E504,'ALL-GTK-SD-SMP-SMA-SMK-SLB'!$F$14:$CG$713,'ALL-GTK-SD-SMP-SMA-SMK-SLB'!V$7,FALSE)</f>
        <v>0</v>
      </c>
      <c r="V504" s="9">
        <f>VLOOKUP($E504,'ALL-GTK-SD-SMP-SMA-SMK-SLB'!$F$14:$CG$713,'ALL-GTK-SD-SMP-SMA-SMK-SLB'!W$7,FALSE)</f>
        <v>0</v>
      </c>
      <c r="W504" s="9">
        <f>VLOOKUP($E504,'ALL-GTK-SD-SMP-SMA-SMK-SLB'!$F$14:$CG$713,'ALL-GTK-SD-SMP-SMA-SMK-SLB'!X$7,FALSE)</f>
        <v>0</v>
      </c>
      <c r="X504" s="9">
        <f>VLOOKUP($E504,'ALL-GTK-SD-SMP-SMA-SMK-SLB'!$F$14:$CG$713,'ALL-GTK-SD-SMP-SMA-SMK-SLB'!Y$7,FALSE)</f>
        <v>0</v>
      </c>
      <c r="Y504" s="299">
        <f t="shared" si="261"/>
        <v>0</v>
      </c>
      <c r="Z504" s="299">
        <f t="shared" si="262"/>
        <v>11</v>
      </c>
      <c r="AA504" s="10">
        <f t="shared" si="263"/>
        <v>11</v>
      </c>
      <c r="AB504" s="44">
        <f t="shared" si="264"/>
        <v>2</v>
      </c>
      <c r="AC504" s="44">
        <f t="shared" si="265"/>
        <v>15</v>
      </c>
      <c r="AD504" s="11">
        <f t="shared" si="266"/>
        <v>17</v>
      </c>
      <c r="AE504" s="9">
        <f>VLOOKUP($E504,'ALL-GTK-SD-SMP-SMA-SMK-SLB'!$F$14:$CG$713,'ALL-GTK-SD-SMP-SMA-SMK-SLB'!AF$7,FALSE)</f>
        <v>0</v>
      </c>
      <c r="AF504" s="9">
        <f>VLOOKUP($E504,'ALL-GTK-SD-SMP-SMA-SMK-SLB'!$F$14:$CG$713,'ALL-GTK-SD-SMP-SMA-SMK-SLB'!AG$7,FALSE)</f>
        <v>11</v>
      </c>
      <c r="AG504" s="10">
        <f t="shared" si="267"/>
        <v>11</v>
      </c>
      <c r="AH504" s="9">
        <f>VLOOKUP($E504,'ALL-GTK-SD-SMP-SMA-SMK-SLB'!$F$14:$CG$713,'ALL-GTK-SD-SMP-SMA-SMK-SLB'!AI$7,FALSE)</f>
        <v>4</v>
      </c>
      <c r="AI504" s="9">
        <f>VLOOKUP($E504,'ALL-GTK-SD-SMP-SMA-SMK-SLB'!$F$14:$CG$713,'ALL-GTK-SD-SMP-SMA-SMK-SLB'!AJ$7,FALSE)</f>
        <v>2</v>
      </c>
      <c r="AJ504" s="10">
        <f t="shared" si="268"/>
        <v>6</v>
      </c>
      <c r="AK504" s="44">
        <f t="shared" si="269"/>
        <v>4</v>
      </c>
      <c r="AL504" s="44">
        <f t="shared" si="270"/>
        <v>13</v>
      </c>
      <c r="AM504" s="11">
        <f t="shared" si="271"/>
        <v>17</v>
      </c>
      <c r="AN504" s="299">
        <f>VLOOKUP($E504,'ALL-GTK-SD-SMP-SMA-SMK-SLB'!$F$14:$CG$713,'ALL-GTK-SD-SMP-SMA-SMK-SLB'!AO$7,FALSE)</f>
        <v>0</v>
      </c>
      <c r="AO504" s="299">
        <f>VLOOKUP($E504,'ALL-GTK-SD-SMP-SMA-SMK-SLB'!$F$14:$CG$713,'ALL-GTK-SD-SMP-SMA-SMK-SLB'!AP$7,FALSE)</f>
        <v>0</v>
      </c>
      <c r="AP504" s="9">
        <f>VLOOKUP($E504,'ALL-GTK-SD-SMP-SMA-SMK-SLB'!$F$14:$CG$713,'ALL-GTK-SD-SMP-SMA-SMK-SLB'!AQ$7,FALSE)</f>
        <v>0</v>
      </c>
      <c r="AQ504" s="9">
        <f>VLOOKUP($E504,'ALL-GTK-SD-SMP-SMA-SMK-SLB'!$F$14:$CG$713,'ALL-GTK-SD-SMP-SMA-SMK-SLB'!AR$7,FALSE)</f>
        <v>0</v>
      </c>
      <c r="AR504" s="9">
        <f>VLOOKUP($E504,'ALL-GTK-SD-SMP-SMA-SMK-SLB'!$F$14:$CG$713,'ALL-GTK-SD-SMP-SMA-SMK-SLB'!AS$7,FALSE)</f>
        <v>0</v>
      </c>
      <c r="AS504" s="9">
        <f>VLOOKUP($E504,'ALL-GTK-SD-SMP-SMA-SMK-SLB'!$F$14:$CG$713,'ALL-GTK-SD-SMP-SMA-SMK-SLB'!AT$7,FALSE)</f>
        <v>0</v>
      </c>
      <c r="AT504" s="9">
        <f>VLOOKUP($E504,'ALL-GTK-SD-SMP-SMA-SMK-SLB'!$F$14:$CG$713,'ALL-GTK-SD-SMP-SMA-SMK-SLB'!AU$7,FALSE)</f>
        <v>0</v>
      </c>
      <c r="AU504" s="9">
        <f>VLOOKUP($E504,'ALL-GTK-SD-SMP-SMA-SMK-SLB'!$F$14:$CG$713,'ALL-GTK-SD-SMP-SMA-SMK-SLB'!AV$7,FALSE)</f>
        <v>0</v>
      </c>
      <c r="AV504" s="9">
        <f>VLOOKUP($E504,'ALL-GTK-SD-SMP-SMA-SMK-SLB'!$F$14:$CG$713,'ALL-GTK-SD-SMP-SMA-SMK-SLB'!AW$7,FALSE)</f>
        <v>0</v>
      </c>
      <c r="AW504" s="9">
        <f>VLOOKUP($E504,'ALL-GTK-SD-SMP-SMA-SMK-SLB'!$F$14:$CG$713,'ALL-GTK-SD-SMP-SMA-SMK-SLB'!AX$7,FALSE)</f>
        <v>0</v>
      </c>
      <c r="AX504" s="9">
        <f>VLOOKUP($E504,'ALL-GTK-SD-SMP-SMA-SMK-SLB'!$F$14:$CG$713,'ALL-GTK-SD-SMP-SMA-SMK-SLB'!AY$7,FALSE)</f>
        <v>4</v>
      </c>
      <c r="AY504" s="9">
        <f>VLOOKUP($E504,'ALL-GTK-SD-SMP-SMA-SMK-SLB'!$F$14:$CG$713,'ALL-GTK-SD-SMP-SMA-SMK-SLB'!AZ$7,FALSE)</f>
        <v>13</v>
      </c>
      <c r="AZ504" s="9">
        <f>VLOOKUP($E504,'ALL-GTK-SD-SMP-SMA-SMK-SLB'!$F$14:$CG$713,'ALL-GTK-SD-SMP-SMA-SMK-SLB'!BA$7,FALSE)</f>
        <v>0</v>
      </c>
      <c r="BA504" s="9">
        <f>VLOOKUP($E504,'ALL-GTK-SD-SMP-SMA-SMK-SLB'!$F$14:$CG$713,'ALL-GTK-SD-SMP-SMA-SMK-SLB'!BB$7,FALSE)</f>
        <v>0</v>
      </c>
      <c r="BB504" s="9">
        <f>VLOOKUP($E504,'ALL-GTK-SD-SMP-SMA-SMK-SLB'!$F$14:$CG$713,'ALL-GTK-SD-SMP-SMA-SMK-SLB'!BC$7,FALSE)</f>
        <v>0</v>
      </c>
      <c r="BC504" s="9">
        <f>VLOOKUP($E504,'ALL-GTK-SD-SMP-SMA-SMK-SLB'!$F$14:$CG$713,'ALL-GTK-SD-SMP-SMA-SMK-SLB'!BD$7,FALSE)</f>
        <v>0</v>
      </c>
      <c r="BD504" s="310">
        <f t="shared" si="272"/>
        <v>0</v>
      </c>
      <c r="BE504" s="310">
        <f t="shared" si="273"/>
        <v>0</v>
      </c>
      <c r="BF504" s="10">
        <f t="shared" si="274"/>
        <v>0</v>
      </c>
      <c r="BG504" s="311">
        <f t="shared" si="275"/>
        <v>4</v>
      </c>
      <c r="BH504" s="311">
        <f t="shared" si="276"/>
        <v>13</v>
      </c>
      <c r="BI504" s="10">
        <f t="shared" si="277"/>
        <v>17</v>
      </c>
      <c r="BJ504" s="44">
        <f t="shared" si="278"/>
        <v>4</v>
      </c>
      <c r="BK504" s="44">
        <f t="shared" si="279"/>
        <v>13</v>
      </c>
      <c r="BL504" s="11">
        <f t="shared" si="280"/>
        <v>17</v>
      </c>
      <c r="BM504" s="9">
        <f>VLOOKUP($E504,'ALL-GTK-SD-SMP-SMA-SMK-SLB'!$F$14:$CG$713,'ALL-GTK-SD-SMP-SMA-SMK-SLB'!BN$7,FALSE)</f>
        <v>0</v>
      </c>
      <c r="BN504" s="9">
        <f>VLOOKUP($E504,'ALL-GTK-SD-SMP-SMA-SMK-SLB'!$F$14:$CG$713,'ALL-GTK-SD-SMP-SMA-SMK-SLB'!BO$7,FALSE)</f>
        <v>0</v>
      </c>
      <c r="BO504" s="9">
        <f>VLOOKUP($E504,'ALL-GTK-SD-SMP-SMA-SMK-SLB'!$F$14:$CG$713,'ALL-GTK-SD-SMP-SMA-SMK-SLB'!BP$7,FALSE)</f>
        <v>0</v>
      </c>
      <c r="BP504" s="9">
        <f>VLOOKUP($E504,'ALL-GTK-SD-SMP-SMA-SMK-SLB'!$F$14:$CG$713,'ALL-GTK-SD-SMP-SMA-SMK-SLB'!BQ$7,FALSE)</f>
        <v>0</v>
      </c>
      <c r="BQ504" s="9">
        <f>VLOOKUP($E504,'ALL-GTK-SD-SMP-SMA-SMK-SLB'!$F$14:$CG$713,'ALL-GTK-SD-SMP-SMA-SMK-SLB'!BR$7,FALSE)</f>
        <v>0</v>
      </c>
      <c r="BR504" s="9">
        <f>VLOOKUP($E504,'ALL-GTK-SD-SMP-SMA-SMK-SLB'!$F$14:$CG$713,'ALL-GTK-SD-SMP-SMA-SMK-SLB'!BS$7,FALSE)</f>
        <v>0</v>
      </c>
      <c r="BS504" s="9">
        <f>VLOOKUP($E504,'ALL-GTK-SD-SMP-SMA-SMK-SLB'!$F$14:$CG$713,'ALL-GTK-SD-SMP-SMA-SMK-SLB'!BT$7,FALSE)</f>
        <v>0</v>
      </c>
      <c r="BT504" s="9">
        <f>VLOOKUP($E504,'ALL-GTK-SD-SMP-SMA-SMK-SLB'!$F$14:$CG$713,'ALL-GTK-SD-SMP-SMA-SMK-SLB'!BU$7,FALSE)</f>
        <v>0</v>
      </c>
      <c r="BU504" s="299">
        <f t="shared" si="281"/>
        <v>0</v>
      </c>
      <c r="BV504" s="299">
        <f t="shared" si="282"/>
        <v>0</v>
      </c>
      <c r="BW504" s="44">
        <f t="shared" si="283"/>
        <v>0</v>
      </c>
      <c r="BX504" s="44">
        <f t="shared" si="284"/>
        <v>0</v>
      </c>
      <c r="BY504" s="11">
        <f t="shared" si="285"/>
        <v>0</v>
      </c>
      <c r="BZ504" s="14">
        <f t="shared" si="286"/>
        <v>2</v>
      </c>
      <c r="CA504" s="14">
        <f t="shared" si="287"/>
        <v>15</v>
      </c>
      <c r="CB504" s="13">
        <f t="shared" si="288"/>
        <v>0</v>
      </c>
      <c r="CC504" s="13">
        <f t="shared" si="289"/>
        <v>0</v>
      </c>
      <c r="CD504" s="312">
        <f t="shared" si="290"/>
        <v>2</v>
      </c>
      <c r="CE504" s="312">
        <f t="shared" si="291"/>
        <v>15</v>
      </c>
      <c r="CF504" s="313">
        <f t="shared" si="292"/>
        <v>17</v>
      </c>
      <c r="CG504" s="302" t="str">
        <f t="shared" si="293"/>
        <v>OK</v>
      </c>
    </row>
    <row r="505" spans="1:85" ht="14.25" x14ac:dyDescent="0.25">
      <c r="A505" s="6">
        <v>493</v>
      </c>
      <c r="B505" s="495">
        <v>1</v>
      </c>
      <c r="C505" s="495" t="s">
        <v>7</v>
      </c>
      <c r="D505" s="496" t="s">
        <v>19</v>
      </c>
      <c r="E505" s="626">
        <v>20319342</v>
      </c>
      <c r="F505" s="627" t="s">
        <v>759</v>
      </c>
      <c r="G505" s="624" t="s">
        <v>52</v>
      </c>
      <c r="H505" s="9">
        <f>VLOOKUP($E505,'ALL-GTK-SD-SMP-SMA-SMK-SLB'!$F$14:$CG$713,'ALL-GTK-SD-SMP-SMA-SMK-SLB'!I$7,FALSE)</f>
        <v>0</v>
      </c>
      <c r="I505" s="9">
        <f>VLOOKUP($E505,'ALL-GTK-SD-SMP-SMA-SMK-SLB'!$F$14:$CG$713,'ALL-GTK-SD-SMP-SMA-SMK-SLB'!J$7,FALSE)</f>
        <v>1</v>
      </c>
      <c r="J505" s="9">
        <f>VLOOKUP($E505,'ALL-GTK-SD-SMP-SMA-SMK-SLB'!$F$14:$CG$713,'ALL-GTK-SD-SMP-SMA-SMK-SLB'!K$7,FALSE)</f>
        <v>0</v>
      </c>
      <c r="K505" s="9">
        <f>VLOOKUP($E505,'ALL-GTK-SD-SMP-SMA-SMK-SLB'!$F$14:$CG$713,'ALL-GTK-SD-SMP-SMA-SMK-SLB'!L$7,FALSE)</f>
        <v>0</v>
      </c>
      <c r="L505" s="9">
        <f>VLOOKUP($E505,'ALL-GTK-SD-SMP-SMA-SMK-SLB'!$F$14:$CG$713,'ALL-GTK-SD-SMP-SMA-SMK-SLB'!M$7,FALSE)</f>
        <v>8</v>
      </c>
      <c r="M505" s="9">
        <f>VLOOKUP($E505,'ALL-GTK-SD-SMP-SMA-SMK-SLB'!$F$14:$CG$713,'ALL-GTK-SD-SMP-SMA-SMK-SLB'!N$7,FALSE)</f>
        <v>14</v>
      </c>
      <c r="N505" s="9">
        <f>VLOOKUP($E505,'ALL-GTK-SD-SMP-SMA-SMK-SLB'!$F$14:$CG$713,'ALL-GTK-SD-SMP-SMA-SMK-SLB'!O$7,FALSE)</f>
        <v>6</v>
      </c>
      <c r="O505" s="9">
        <f>VLOOKUP($E505,'ALL-GTK-SD-SMP-SMA-SMK-SLB'!$F$14:$CG$713,'ALL-GTK-SD-SMP-SMA-SMK-SLB'!P$7,FALSE)</f>
        <v>17</v>
      </c>
      <c r="P505" s="299">
        <f t="shared" si="258"/>
        <v>14</v>
      </c>
      <c r="Q505" s="299">
        <f t="shared" si="259"/>
        <v>32</v>
      </c>
      <c r="R505" s="300">
        <f t="shared" si="260"/>
        <v>46</v>
      </c>
      <c r="S505" s="9">
        <f>VLOOKUP($E505,'ALL-GTK-SD-SMP-SMA-SMK-SLB'!$F$14:$CG$713,'ALL-GTK-SD-SMP-SMA-SMK-SLB'!T$7,FALSE)</f>
        <v>0</v>
      </c>
      <c r="T505" s="9">
        <f>VLOOKUP($E505,'ALL-GTK-SD-SMP-SMA-SMK-SLB'!$F$14:$CG$713,'ALL-GTK-SD-SMP-SMA-SMK-SLB'!U$7,FALSE)</f>
        <v>0</v>
      </c>
      <c r="U505" s="9">
        <f>VLOOKUP($E505,'ALL-GTK-SD-SMP-SMA-SMK-SLB'!$F$14:$CG$713,'ALL-GTK-SD-SMP-SMA-SMK-SLB'!V$7,FALSE)</f>
        <v>0</v>
      </c>
      <c r="V505" s="9">
        <f>VLOOKUP($E505,'ALL-GTK-SD-SMP-SMA-SMK-SLB'!$F$14:$CG$713,'ALL-GTK-SD-SMP-SMA-SMK-SLB'!W$7,FALSE)</f>
        <v>2</v>
      </c>
      <c r="W505" s="9">
        <f>VLOOKUP($E505,'ALL-GTK-SD-SMP-SMA-SMK-SLB'!$F$14:$CG$713,'ALL-GTK-SD-SMP-SMA-SMK-SLB'!X$7,FALSE)</f>
        <v>2</v>
      </c>
      <c r="X505" s="9">
        <f>VLOOKUP($E505,'ALL-GTK-SD-SMP-SMA-SMK-SLB'!$F$14:$CG$713,'ALL-GTK-SD-SMP-SMA-SMK-SLB'!Y$7,FALSE)</f>
        <v>2</v>
      </c>
      <c r="Y505" s="299">
        <f t="shared" si="261"/>
        <v>2</v>
      </c>
      <c r="Z505" s="299">
        <f t="shared" si="262"/>
        <v>4</v>
      </c>
      <c r="AA505" s="10">
        <f t="shared" si="263"/>
        <v>6</v>
      </c>
      <c r="AB505" s="44">
        <f t="shared" si="264"/>
        <v>16</v>
      </c>
      <c r="AC505" s="44">
        <f t="shared" si="265"/>
        <v>36</v>
      </c>
      <c r="AD505" s="11">
        <f t="shared" si="266"/>
        <v>52</v>
      </c>
      <c r="AE505" s="9">
        <f>VLOOKUP($E505,'ALL-GTK-SD-SMP-SMA-SMK-SLB'!$F$14:$CG$713,'ALL-GTK-SD-SMP-SMA-SMK-SLB'!AF$7,FALSE)</f>
        <v>4</v>
      </c>
      <c r="AF505" s="9">
        <f>VLOOKUP($E505,'ALL-GTK-SD-SMP-SMA-SMK-SLB'!$F$14:$CG$713,'ALL-GTK-SD-SMP-SMA-SMK-SLB'!AG$7,FALSE)</f>
        <v>7</v>
      </c>
      <c r="AG505" s="10">
        <f t="shared" si="267"/>
        <v>11</v>
      </c>
      <c r="AH505" s="9">
        <f>VLOOKUP($E505,'ALL-GTK-SD-SMP-SMA-SMK-SLB'!$F$14:$CG$713,'ALL-GTK-SD-SMP-SMA-SMK-SLB'!AI$7,FALSE)</f>
        <v>12</v>
      </c>
      <c r="AI505" s="9">
        <f>VLOOKUP($E505,'ALL-GTK-SD-SMP-SMA-SMK-SLB'!$F$14:$CG$713,'ALL-GTK-SD-SMP-SMA-SMK-SLB'!AJ$7,FALSE)</f>
        <v>29</v>
      </c>
      <c r="AJ505" s="10">
        <f t="shared" si="268"/>
        <v>41</v>
      </c>
      <c r="AK505" s="44">
        <f t="shared" si="269"/>
        <v>16</v>
      </c>
      <c r="AL505" s="44">
        <f t="shared" si="270"/>
        <v>36</v>
      </c>
      <c r="AM505" s="11">
        <f t="shared" si="271"/>
        <v>52</v>
      </c>
      <c r="AN505" s="299">
        <f>VLOOKUP($E505,'ALL-GTK-SD-SMP-SMA-SMK-SLB'!$F$14:$CG$713,'ALL-GTK-SD-SMP-SMA-SMK-SLB'!AO$7,FALSE)</f>
        <v>2</v>
      </c>
      <c r="AO505" s="299">
        <f>VLOOKUP($E505,'ALL-GTK-SD-SMP-SMA-SMK-SLB'!$F$14:$CG$713,'ALL-GTK-SD-SMP-SMA-SMK-SLB'!AP$7,FALSE)</f>
        <v>0</v>
      </c>
      <c r="AP505" s="9">
        <f>VLOOKUP($E505,'ALL-GTK-SD-SMP-SMA-SMK-SLB'!$F$14:$CG$713,'ALL-GTK-SD-SMP-SMA-SMK-SLB'!AQ$7,FALSE)</f>
        <v>0</v>
      </c>
      <c r="AQ505" s="9">
        <f>VLOOKUP($E505,'ALL-GTK-SD-SMP-SMA-SMK-SLB'!$F$14:$CG$713,'ALL-GTK-SD-SMP-SMA-SMK-SLB'!AR$7,FALSE)</f>
        <v>0</v>
      </c>
      <c r="AR505" s="9">
        <f>VLOOKUP($E505,'ALL-GTK-SD-SMP-SMA-SMK-SLB'!$F$14:$CG$713,'ALL-GTK-SD-SMP-SMA-SMK-SLB'!AS$7,FALSE)</f>
        <v>0</v>
      </c>
      <c r="AS505" s="9">
        <f>VLOOKUP($E505,'ALL-GTK-SD-SMP-SMA-SMK-SLB'!$F$14:$CG$713,'ALL-GTK-SD-SMP-SMA-SMK-SLB'!AT$7,FALSE)</f>
        <v>0</v>
      </c>
      <c r="AT505" s="9">
        <f>VLOOKUP($E505,'ALL-GTK-SD-SMP-SMA-SMK-SLB'!$F$14:$CG$713,'ALL-GTK-SD-SMP-SMA-SMK-SLB'!AU$7,FALSE)</f>
        <v>0</v>
      </c>
      <c r="AU505" s="9">
        <f>VLOOKUP($E505,'ALL-GTK-SD-SMP-SMA-SMK-SLB'!$F$14:$CG$713,'ALL-GTK-SD-SMP-SMA-SMK-SLB'!AV$7,FALSE)</f>
        <v>0</v>
      </c>
      <c r="AV505" s="9">
        <f>VLOOKUP($E505,'ALL-GTK-SD-SMP-SMA-SMK-SLB'!$F$14:$CG$713,'ALL-GTK-SD-SMP-SMA-SMK-SLB'!AW$7,FALSE)</f>
        <v>0</v>
      </c>
      <c r="AW505" s="9">
        <f>VLOOKUP($E505,'ALL-GTK-SD-SMP-SMA-SMK-SLB'!$F$14:$CG$713,'ALL-GTK-SD-SMP-SMA-SMK-SLB'!AX$7,FALSE)</f>
        <v>0</v>
      </c>
      <c r="AX505" s="9">
        <f>VLOOKUP($E505,'ALL-GTK-SD-SMP-SMA-SMK-SLB'!$F$14:$CG$713,'ALL-GTK-SD-SMP-SMA-SMK-SLB'!AY$7,FALSE)</f>
        <v>12</v>
      </c>
      <c r="AY505" s="9">
        <f>VLOOKUP($E505,'ALL-GTK-SD-SMP-SMA-SMK-SLB'!$F$14:$CG$713,'ALL-GTK-SD-SMP-SMA-SMK-SLB'!AZ$7,FALSE)</f>
        <v>30</v>
      </c>
      <c r="AZ505" s="9">
        <f>VLOOKUP($E505,'ALL-GTK-SD-SMP-SMA-SMK-SLB'!$F$14:$CG$713,'ALL-GTK-SD-SMP-SMA-SMK-SLB'!BA$7,FALSE)</f>
        <v>2</v>
      </c>
      <c r="BA505" s="9">
        <f>VLOOKUP($E505,'ALL-GTK-SD-SMP-SMA-SMK-SLB'!$F$14:$CG$713,'ALL-GTK-SD-SMP-SMA-SMK-SLB'!BB$7,FALSE)</f>
        <v>6</v>
      </c>
      <c r="BB505" s="9">
        <f>VLOOKUP($E505,'ALL-GTK-SD-SMP-SMA-SMK-SLB'!$F$14:$CG$713,'ALL-GTK-SD-SMP-SMA-SMK-SLB'!BC$7,FALSE)</f>
        <v>0</v>
      </c>
      <c r="BC505" s="9">
        <f>VLOOKUP($E505,'ALL-GTK-SD-SMP-SMA-SMK-SLB'!$F$14:$CG$713,'ALL-GTK-SD-SMP-SMA-SMK-SLB'!BD$7,FALSE)</f>
        <v>0</v>
      </c>
      <c r="BD505" s="310">
        <f t="shared" si="272"/>
        <v>2</v>
      </c>
      <c r="BE505" s="310">
        <f t="shared" si="273"/>
        <v>0</v>
      </c>
      <c r="BF505" s="10">
        <f t="shared" si="274"/>
        <v>2</v>
      </c>
      <c r="BG505" s="311">
        <f t="shared" si="275"/>
        <v>14</v>
      </c>
      <c r="BH505" s="311">
        <f t="shared" si="276"/>
        <v>36</v>
      </c>
      <c r="BI505" s="10">
        <f t="shared" si="277"/>
        <v>50</v>
      </c>
      <c r="BJ505" s="44">
        <f t="shared" si="278"/>
        <v>16</v>
      </c>
      <c r="BK505" s="44">
        <f t="shared" si="279"/>
        <v>36</v>
      </c>
      <c r="BL505" s="11">
        <f t="shared" si="280"/>
        <v>52</v>
      </c>
      <c r="BM505" s="9">
        <f>VLOOKUP($E505,'ALL-GTK-SD-SMP-SMA-SMK-SLB'!$F$14:$CG$713,'ALL-GTK-SD-SMP-SMA-SMK-SLB'!BN$7,FALSE)</f>
        <v>0</v>
      </c>
      <c r="BN505" s="9">
        <f>VLOOKUP($E505,'ALL-GTK-SD-SMP-SMA-SMK-SLB'!$F$14:$CG$713,'ALL-GTK-SD-SMP-SMA-SMK-SLB'!BO$7,FALSE)</f>
        <v>2</v>
      </c>
      <c r="BO505" s="9">
        <f>VLOOKUP($E505,'ALL-GTK-SD-SMP-SMA-SMK-SLB'!$F$14:$CG$713,'ALL-GTK-SD-SMP-SMA-SMK-SLB'!BP$7,FALSE)</f>
        <v>0</v>
      </c>
      <c r="BP505" s="9">
        <f>VLOOKUP($E505,'ALL-GTK-SD-SMP-SMA-SMK-SLB'!$F$14:$CG$713,'ALL-GTK-SD-SMP-SMA-SMK-SLB'!BQ$7,FALSE)</f>
        <v>0</v>
      </c>
      <c r="BQ505" s="9">
        <f>VLOOKUP($E505,'ALL-GTK-SD-SMP-SMA-SMK-SLB'!$F$14:$CG$713,'ALL-GTK-SD-SMP-SMA-SMK-SLB'!BR$7,FALSE)</f>
        <v>1</v>
      </c>
      <c r="BR505" s="9">
        <f>VLOOKUP($E505,'ALL-GTK-SD-SMP-SMA-SMK-SLB'!$F$14:$CG$713,'ALL-GTK-SD-SMP-SMA-SMK-SLB'!BS$7,FALSE)</f>
        <v>1</v>
      </c>
      <c r="BS505" s="9">
        <f>VLOOKUP($E505,'ALL-GTK-SD-SMP-SMA-SMK-SLB'!$F$14:$CG$713,'ALL-GTK-SD-SMP-SMA-SMK-SLB'!BT$7,FALSE)</f>
        <v>1</v>
      </c>
      <c r="BT505" s="9">
        <f>VLOOKUP($E505,'ALL-GTK-SD-SMP-SMA-SMK-SLB'!$F$14:$CG$713,'ALL-GTK-SD-SMP-SMA-SMK-SLB'!BU$7,FALSE)</f>
        <v>1</v>
      </c>
      <c r="BU505" s="299">
        <f t="shared" si="281"/>
        <v>2</v>
      </c>
      <c r="BV505" s="299">
        <f t="shared" si="282"/>
        <v>2</v>
      </c>
      <c r="BW505" s="44">
        <f t="shared" si="283"/>
        <v>2</v>
      </c>
      <c r="BX505" s="44">
        <f t="shared" si="284"/>
        <v>4</v>
      </c>
      <c r="BY505" s="11">
        <f t="shared" si="285"/>
        <v>6</v>
      </c>
      <c r="BZ505" s="14">
        <f t="shared" si="286"/>
        <v>16</v>
      </c>
      <c r="CA505" s="14">
        <f t="shared" si="287"/>
        <v>36</v>
      </c>
      <c r="CB505" s="13">
        <f t="shared" si="288"/>
        <v>2</v>
      </c>
      <c r="CC505" s="13">
        <f t="shared" si="289"/>
        <v>4</v>
      </c>
      <c r="CD505" s="312">
        <f t="shared" si="290"/>
        <v>18</v>
      </c>
      <c r="CE505" s="312">
        <f t="shared" si="291"/>
        <v>40</v>
      </c>
      <c r="CF505" s="313">
        <f t="shared" si="292"/>
        <v>58</v>
      </c>
      <c r="CG505" s="302" t="str">
        <f t="shared" si="293"/>
        <v>OK</v>
      </c>
    </row>
    <row r="506" spans="1:85" ht="14.25" x14ac:dyDescent="0.25">
      <c r="A506" s="6">
        <v>494</v>
      </c>
      <c r="B506" s="495">
        <v>2</v>
      </c>
      <c r="C506" s="495" t="s">
        <v>7</v>
      </c>
      <c r="D506" s="496" t="s">
        <v>19</v>
      </c>
      <c r="E506" s="626">
        <v>20319359</v>
      </c>
      <c r="F506" s="627" t="s">
        <v>760</v>
      </c>
      <c r="G506" s="624" t="s">
        <v>52</v>
      </c>
      <c r="H506" s="9">
        <f>VLOOKUP($E506,'ALL-GTK-SD-SMP-SMA-SMK-SLB'!$F$14:$CG$713,'ALL-GTK-SD-SMP-SMA-SMK-SLB'!I$7,FALSE)</f>
        <v>0</v>
      </c>
      <c r="I506" s="9">
        <f>VLOOKUP($E506,'ALL-GTK-SD-SMP-SMA-SMK-SLB'!$F$14:$CG$713,'ALL-GTK-SD-SMP-SMA-SMK-SLB'!J$7,FALSE)</f>
        <v>0</v>
      </c>
      <c r="J506" s="9">
        <f>VLOOKUP($E506,'ALL-GTK-SD-SMP-SMA-SMK-SLB'!$F$14:$CG$713,'ALL-GTK-SD-SMP-SMA-SMK-SLB'!K$7,FALSE)</f>
        <v>0</v>
      </c>
      <c r="K506" s="9">
        <f>VLOOKUP($E506,'ALL-GTK-SD-SMP-SMA-SMK-SLB'!$F$14:$CG$713,'ALL-GTK-SD-SMP-SMA-SMK-SLB'!L$7,FALSE)</f>
        <v>0</v>
      </c>
      <c r="L506" s="9">
        <f>VLOOKUP($E506,'ALL-GTK-SD-SMP-SMA-SMK-SLB'!$F$14:$CG$713,'ALL-GTK-SD-SMP-SMA-SMK-SLB'!M$7,FALSE)</f>
        <v>6</v>
      </c>
      <c r="M506" s="9">
        <f>VLOOKUP($E506,'ALL-GTK-SD-SMP-SMA-SMK-SLB'!$F$14:$CG$713,'ALL-GTK-SD-SMP-SMA-SMK-SLB'!N$7,FALSE)</f>
        <v>9</v>
      </c>
      <c r="N506" s="9">
        <f>VLOOKUP($E506,'ALL-GTK-SD-SMP-SMA-SMK-SLB'!$F$14:$CG$713,'ALL-GTK-SD-SMP-SMA-SMK-SLB'!O$7,FALSE)</f>
        <v>9</v>
      </c>
      <c r="O506" s="9">
        <f>VLOOKUP($E506,'ALL-GTK-SD-SMP-SMA-SMK-SLB'!$F$14:$CG$713,'ALL-GTK-SD-SMP-SMA-SMK-SLB'!P$7,FALSE)</f>
        <v>15</v>
      </c>
      <c r="P506" s="299">
        <f t="shared" si="258"/>
        <v>15</v>
      </c>
      <c r="Q506" s="299">
        <f t="shared" si="259"/>
        <v>24</v>
      </c>
      <c r="R506" s="300">
        <f t="shared" si="260"/>
        <v>39</v>
      </c>
      <c r="S506" s="9">
        <f>VLOOKUP($E506,'ALL-GTK-SD-SMP-SMA-SMK-SLB'!$F$14:$CG$713,'ALL-GTK-SD-SMP-SMA-SMK-SLB'!T$7,FALSE)</f>
        <v>0</v>
      </c>
      <c r="T506" s="9">
        <f>VLOOKUP($E506,'ALL-GTK-SD-SMP-SMA-SMK-SLB'!$F$14:$CG$713,'ALL-GTK-SD-SMP-SMA-SMK-SLB'!U$7,FALSE)</f>
        <v>0</v>
      </c>
      <c r="U506" s="9">
        <f>VLOOKUP($E506,'ALL-GTK-SD-SMP-SMA-SMK-SLB'!$F$14:$CG$713,'ALL-GTK-SD-SMP-SMA-SMK-SLB'!V$7,FALSE)</f>
        <v>4</v>
      </c>
      <c r="V506" s="9">
        <f>VLOOKUP($E506,'ALL-GTK-SD-SMP-SMA-SMK-SLB'!$F$14:$CG$713,'ALL-GTK-SD-SMP-SMA-SMK-SLB'!W$7,FALSE)</f>
        <v>0</v>
      </c>
      <c r="W506" s="9">
        <f>VLOOKUP($E506,'ALL-GTK-SD-SMP-SMA-SMK-SLB'!$F$14:$CG$713,'ALL-GTK-SD-SMP-SMA-SMK-SLB'!X$7,FALSE)</f>
        <v>0</v>
      </c>
      <c r="X506" s="9">
        <f>VLOOKUP($E506,'ALL-GTK-SD-SMP-SMA-SMK-SLB'!$F$14:$CG$713,'ALL-GTK-SD-SMP-SMA-SMK-SLB'!Y$7,FALSE)</f>
        <v>1</v>
      </c>
      <c r="Y506" s="299">
        <f t="shared" si="261"/>
        <v>4</v>
      </c>
      <c r="Z506" s="299">
        <f t="shared" si="262"/>
        <v>1</v>
      </c>
      <c r="AA506" s="10">
        <f t="shared" si="263"/>
        <v>5</v>
      </c>
      <c r="AB506" s="44">
        <f t="shared" si="264"/>
        <v>19</v>
      </c>
      <c r="AC506" s="44">
        <f t="shared" si="265"/>
        <v>25</v>
      </c>
      <c r="AD506" s="11">
        <f t="shared" si="266"/>
        <v>44</v>
      </c>
      <c r="AE506" s="9">
        <f>VLOOKUP($E506,'ALL-GTK-SD-SMP-SMA-SMK-SLB'!$F$14:$CG$713,'ALL-GTK-SD-SMP-SMA-SMK-SLB'!AF$7,FALSE)</f>
        <v>3</v>
      </c>
      <c r="AF506" s="9">
        <f>VLOOKUP($E506,'ALL-GTK-SD-SMP-SMA-SMK-SLB'!$F$14:$CG$713,'ALL-GTK-SD-SMP-SMA-SMK-SLB'!AG$7,FALSE)</f>
        <v>4</v>
      </c>
      <c r="AG506" s="10">
        <f t="shared" si="267"/>
        <v>7</v>
      </c>
      <c r="AH506" s="9">
        <f>VLOOKUP($E506,'ALL-GTK-SD-SMP-SMA-SMK-SLB'!$F$14:$CG$713,'ALL-GTK-SD-SMP-SMA-SMK-SLB'!AI$7,FALSE)</f>
        <v>16</v>
      </c>
      <c r="AI506" s="9">
        <f>VLOOKUP($E506,'ALL-GTK-SD-SMP-SMA-SMK-SLB'!$F$14:$CG$713,'ALL-GTK-SD-SMP-SMA-SMK-SLB'!AJ$7,FALSE)</f>
        <v>21</v>
      </c>
      <c r="AJ506" s="10">
        <f t="shared" si="268"/>
        <v>37</v>
      </c>
      <c r="AK506" s="44">
        <f t="shared" si="269"/>
        <v>19</v>
      </c>
      <c r="AL506" s="44">
        <f t="shared" si="270"/>
        <v>25</v>
      </c>
      <c r="AM506" s="11">
        <f t="shared" si="271"/>
        <v>44</v>
      </c>
      <c r="AN506" s="299">
        <f>VLOOKUP($E506,'ALL-GTK-SD-SMP-SMA-SMK-SLB'!$F$14:$CG$713,'ALL-GTK-SD-SMP-SMA-SMK-SLB'!AO$7,FALSE)</f>
        <v>0</v>
      </c>
      <c r="AO506" s="299">
        <f>VLOOKUP($E506,'ALL-GTK-SD-SMP-SMA-SMK-SLB'!$F$14:$CG$713,'ALL-GTK-SD-SMP-SMA-SMK-SLB'!AP$7,FALSE)</f>
        <v>0</v>
      </c>
      <c r="AP506" s="9">
        <f>VLOOKUP($E506,'ALL-GTK-SD-SMP-SMA-SMK-SLB'!$F$14:$CG$713,'ALL-GTK-SD-SMP-SMA-SMK-SLB'!AQ$7,FALSE)</f>
        <v>0</v>
      </c>
      <c r="AQ506" s="9">
        <f>VLOOKUP($E506,'ALL-GTK-SD-SMP-SMA-SMK-SLB'!$F$14:$CG$713,'ALL-GTK-SD-SMP-SMA-SMK-SLB'!AR$7,FALSE)</f>
        <v>0</v>
      </c>
      <c r="AR506" s="9">
        <f>VLOOKUP($E506,'ALL-GTK-SD-SMP-SMA-SMK-SLB'!$F$14:$CG$713,'ALL-GTK-SD-SMP-SMA-SMK-SLB'!AS$7,FALSE)</f>
        <v>0</v>
      </c>
      <c r="AS506" s="9">
        <f>VLOOKUP($E506,'ALL-GTK-SD-SMP-SMA-SMK-SLB'!$F$14:$CG$713,'ALL-GTK-SD-SMP-SMA-SMK-SLB'!AT$7,FALSE)</f>
        <v>0</v>
      </c>
      <c r="AT506" s="9">
        <f>VLOOKUP($E506,'ALL-GTK-SD-SMP-SMA-SMK-SLB'!$F$14:$CG$713,'ALL-GTK-SD-SMP-SMA-SMK-SLB'!AU$7,FALSE)</f>
        <v>0</v>
      </c>
      <c r="AU506" s="9">
        <f>VLOOKUP($E506,'ALL-GTK-SD-SMP-SMA-SMK-SLB'!$F$14:$CG$713,'ALL-GTK-SD-SMP-SMA-SMK-SLB'!AV$7,FALSE)</f>
        <v>0</v>
      </c>
      <c r="AV506" s="9">
        <f>VLOOKUP($E506,'ALL-GTK-SD-SMP-SMA-SMK-SLB'!$F$14:$CG$713,'ALL-GTK-SD-SMP-SMA-SMK-SLB'!AW$7,FALSE)</f>
        <v>0</v>
      </c>
      <c r="AW506" s="9">
        <f>VLOOKUP($E506,'ALL-GTK-SD-SMP-SMA-SMK-SLB'!$F$14:$CG$713,'ALL-GTK-SD-SMP-SMA-SMK-SLB'!AX$7,FALSE)</f>
        <v>0</v>
      </c>
      <c r="AX506" s="9">
        <f>VLOOKUP($E506,'ALL-GTK-SD-SMP-SMA-SMK-SLB'!$F$14:$CG$713,'ALL-GTK-SD-SMP-SMA-SMK-SLB'!AY$7,FALSE)</f>
        <v>16</v>
      </c>
      <c r="AY506" s="9">
        <f>VLOOKUP($E506,'ALL-GTK-SD-SMP-SMA-SMK-SLB'!$F$14:$CG$713,'ALL-GTK-SD-SMP-SMA-SMK-SLB'!AZ$7,FALSE)</f>
        <v>24</v>
      </c>
      <c r="AZ506" s="9">
        <f>VLOOKUP($E506,'ALL-GTK-SD-SMP-SMA-SMK-SLB'!$F$14:$CG$713,'ALL-GTK-SD-SMP-SMA-SMK-SLB'!BA$7,FALSE)</f>
        <v>3</v>
      </c>
      <c r="BA506" s="9">
        <f>VLOOKUP($E506,'ALL-GTK-SD-SMP-SMA-SMK-SLB'!$F$14:$CG$713,'ALL-GTK-SD-SMP-SMA-SMK-SLB'!BB$7,FALSE)</f>
        <v>1</v>
      </c>
      <c r="BB506" s="9">
        <f>VLOOKUP($E506,'ALL-GTK-SD-SMP-SMA-SMK-SLB'!$F$14:$CG$713,'ALL-GTK-SD-SMP-SMA-SMK-SLB'!BC$7,FALSE)</f>
        <v>0</v>
      </c>
      <c r="BC506" s="9">
        <f>VLOOKUP($E506,'ALL-GTK-SD-SMP-SMA-SMK-SLB'!$F$14:$CG$713,'ALL-GTK-SD-SMP-SMA-SMK-SLB'!BD$7,FALSE)</f>
        <v>0</v>
      </c>
      <c r="BD506" s="310">
        <f t="shared" si="272"/>
        <v>0</v>
      </c>
      <c r="BE506" s="310">
        <f t="shared" si="273"/>
        <v>0</v>
      </c>
      <c r="BF506" s="10">
        <f t="shared" si="274"/>
        <v>0</v>
      </c>
      <c r="BG506" s="311">
        <f t="shared" si="275"/>
        <v>19</v>
      </c>
      <c r="BH506" s="311">
        <f t="shared" si="276"/>
        <v>25</v>
      </c>
      <c r="BI506" s="10">
        <f t="shared" si="277"/>
        <v>44</v>
      </c>
      <c r="BJ506" s="44">
        <f t="shared" si="278"/>
        <v>19</v>
      </c>
      <c r="BK506" s="44">
        <f t="shared" si="279"/>
        <v>25</v>
      </c>
      <c r="BL506" s="11">
        <f t="shared" si="280"/>
        <v>44</v>
      </c>
      <c r="BM506" s="9">
        <f>VLOOKUP($E506,'ALL-GTK-SD-SMP-SMA-SMK-SLB'!$F$14:$CG$713,'ALL-GTK-SD-SMP-SMA-SMK-SLB'!BN$7,FALSE)</f>
        <v>2</v>
      </c>
      <c r="BN506" s="9">
        <f>VLOOKUP($E506,'ALL-GTK-SD-SMP-SMA-SMK-SLB'!$F$14:$CG$713,'ALL-GTK-SD-SMP-SMA-SMK-SLB'!BO$7,FALSE)</f>
        <v>2</v>
      </c>
      <c r="BO506" s="9">
        <f>VLOOKUP($E506,'ALL-GTK-SD-SMP-SMA-SMK-SLB'!$F$14:$CG$713,'ALL-GTK-SD-SMP-SMA-SMK-SLB'!BP$7,FALSE)</f>
        <v>0</v>
      </c>
      <c r="BP506" s="9">
        <f>VLOOKUP($E506,'ALL-GTK-SD-SMP-SMA-SMK-SLB'!$F$14:$CG$713,'ALL-GTK-SD-SMP-SMA-SMK-SLB'!BQ$7,FALSE)</f>
        <v>0</v>
      </c>
      <c r="BQ506" s="9">
        <f>VLOOKUP($E506,'ALL-GTK-SD-SMP-SMA-SMK-SLB'!$F$14:$CG$713,'ALL-GTK-SD-SMP-SMA-SMK-SLB'!BR$7,FALSE)</f>
        <v>2</v>
      </c>
      <c r="BR506" s="9">
        <f>VLOOKUP($E506,'ALL-GTK-SD-SMP-SMA-SMK-SLB'!$F$14:$CG$713,'ALL-GTK-SD-SMP-SMA-SMK-SLB'!BS$7,FALSE)</f>
        <v>0</v>
      </c>
      <c r="BS506" s="9">
        <f>VLOOKUP($E506,'ALL-GTK-SD-SMP-SMA-SMK-SLB'!$F$14:$CG$713,'ALL-GTK-SD-SMP-SMA-SMK-SLB'!BT$7,FALSE)</f>
        <v>4</v>
      </c>
      <c r="BT506" s="9">
        <f>VLOOKUP($E506,'ALL-GTK-SD-SMP-SMA-SMK-SLB'!$F$14:$CG$713,'ALL-GTK-SD-SMP-SMA-SMK-SLB'!BU$7,FALSE)</f>
        <v>2</v>
      </c>
      <c r="BU506" s="299">
        <f t="shared" si="281"/>
        <v>6</v>
      </c>
      <c r="BV506" s="299">
        <f t="shared" si="282"/>
        <v>2</v>
      </c>
      <c r="BW506" s="44">
        <f t="shared" si="283"/>
        <v>8</v>
      </c>
      <c r="BX506" s="44">
        <f t="shared" si="284"/>
        <v>4</v>
      </c>
      <c r="BY506" s="11">
        <f t="shared" si="285"/>
        <v>12</v>
      </c>
      <c r="BZ506" s="14">
        <f t="shared" si="286"/>
        <v>19</v>
      </c>
      <c r="CA506" s="14">
        <f t="shared" si="287"/>
        <v>25</v>
      </c>
      <c r="CB506" s="13">
        <f t="shared" si="288"/>
        <v>8</v>
      </c>
      <c r="CC506" s="13">
        <f t="shared" si="289"/>
        <v>4</v>
      </c>
      <c r="CD506" s="312">
        <f t="shared" si="290"/>
        <v>27</v>
      </c>
      <c r="CE506" s="312">
        <f t="shared" si="291"/>
        <v>29</v>
      </c>
      <c r="CF506" s="313">
        <f t="shared" si="292"/>
        <v>56</v>
      </c>
      <c r="CG506" s="302" t="str">
        <f t="shared" si="293"/>
        <v>OK</v>
      </c>
    </row>
    <row r="507" spans="1:85" ht="14.25" x14ac:dyDescent="0.25">
      <c r="A507" s="6">
        <v>495</v>
      </c>
      <c r="B507" s="495">
        <v>3</v>
      </c>
      <c r="C507" s="495" t="s">
        <v>7</v>
      </c>
      <c r="D507" s="496" t="s">
        <v>19</v>
      </c>
      <c r="E507" s="626">
        <v>20339141</v>
      </c>
      <c r="F507" s="627" t="s">
        <v>761</v>
      </c>
      <c r="G507" s="624" t="s">
        <v>52</v>
      </c>
      <c r="H507" s="9">
        <f>VLOOKUP($E507,'ALL-GTK-SD-SMP-SMA-SMK-SLB'!$F$14:$CG$713,'ALL-GTK-SD-SMP-SMA-SMK-SLB'!I$7,FALSE)</f>
        <v>0</v>
      </c>
      <c r="I507" s="9">
        <f>VLOOKUP($E507,'ALL-GTK-SD-SMP-SMA-SMK-SLB'!$F$14:$CG$713,'ALL-GTK-SD-SMP-SMA-SMK-SLB'!J$7,FALSE)</f>
        <v>0</v>
      </c>
      <c r="J507" s="9">
        <f>VLOOKUP($E507,'ALL-GTK-SD-SMP-SMA-SMK-SLB'!$F$14:$CG$713,'ALL-GTK-SD-SMP-SMA-SMK-SLB'!K$7,FALSE)</f>
        <v>0</v>
      </c>
      <c r="K507" s="9">
        <f>VLOOKUP($E507,'ALL-GTK-SD-SMP-SMA-SMK-SLB'!$F$14:$CG$713,'ALL-GTK-SD-SMP-SMA-SMK-SLB'!L$7,FALSE)</f>
        <v>0</v>
      </c>
      <c r="L507" s="9">
        <f>VLOOKUP($E507,'ALL-GTK-SD-SMP-SMA-SMK-SLB'!$F$14:$CG$713,'ALL-GTK-SD-SMP-SMA-SMK-SLB'!M$7,FALSE)</f>
        <v>2</v>
      </c>
      <c r="M507" s="9">
        <f>VLOOKUP($E507,'ALL-GTK-SD-SMP-SMA-SMK-SLB'!$F$14:$CG$713,'ALL-GTK-SD-SMP-SMA-SMK-SLB'!N$7,FALSE)</f>
        <v>11</v>
      </c>
      <c r="N507" s="9">
        <f>VLOOKUP($E507,'ALL-GTK-SD-SMP-SMA-SMK-SLB'!$F$14:$CG$713,'ALL-GTK-SD-SMP-SMA-SMK-SLB'!O$7,FALSE)</f>
        <v>14</v>
      </c>
      <c r="O507" s="9">
        <f>VLOOKUP($E507,'ALL-GTK-SD-SMP-SMA-SMK-SLB'!$F$14:$CG$713,'ALL-GTK-SD-SMP-SMA-SMK-SLB'!P$7,FALSE)</f>
        <v>19</v>
      </c>
      <c r="P507" s="299">
        <f t="shared" si="258"/>
        <v>16</v>
      </c>
      <c r="Q507" s="299">
        <f t="shared" si="259"/>
        <v>30</v>
      </c>
      <c r="R507" s="300">
        <f t="shared" si="260"/>
        <v>46</v>
      </c>
      <c r="S507" s="9">
        <f>VLOOKUP($E507,'ALL-GTK-SD-SMP-SMA-SMK-SLB'!$F$14:$CG$713,'ALL-GTK-SD-SMP-SMA-SMK-SLB'!T$7,FALSE)</f>
        <v>0</v>
      </c>
      <c r="T507" s="9">
        <f>VLOOKUP($E507,'ALL-GTK-SD-SMP-SMA-SMK-SLB'!$F$14:$CG$713,'ALL-GTK-SD-SMP-SMA-SMK-SLB'!U$7,FALSE)</f>
        <v>0</v>
      </c>
      <c r="U507" s="9">
        <f>VLOOKUP($E507,'ALL-GTK-SD-SMP-SMA-SMK-SLB'!$F$14:$CG$713,'ALL-GTK-SD-SMP-SMA-SMK-SLB'!V$7,FALSE)</f>
        <v>2</v>
      </c>
      <c r="V507" s="9">
        <f>VLOOKUP($E507,'ALL-GTK-SD-SMP-SMA-SMK-SLB'!$F$14:$CG$713,'ALL-GTK-SD-SMP-SMA-SMK-SLB'!W$7,FALSE)</f>
        <v>2</v>
      </c>
      <c r="W507" s="9">
        <f>VLOOKUP($E507,'ALL-GTK-SD-SMP-SMA-SMK-SLB'!$F$14:$CG$713,'ALL-GTK-SD-SMP-SMA-SMK-SLB'!X$7,FALSE)</f>
        <v>1</v>
      </c>
      <c r="X507" s="9">
        <f>VLOOKUP($E507,'ALL-GTK-SD-SMP-SMA-SMK-SLB'!$F$14:$CG$713,'ALL-GTK-SD-SMP-SMA-SMK-SLB'!Y$7,FALSE)</f>
        <v>3</v>
      </c>
      <c r="Y507" s="299">
        <f t="shared" si="261"/>
        <v>3</v>
      </c>
      <c r="Z507" s="299">
        <f t="shared" si="262"/>
        <v>5</v>
      </c>
      <c r="AA507" s="10">
        <f t="shared" si="263"/>
        <v>8</v>
      </c>
      <c r="AB507" s="44">
        <f t="shared" si="264"/>
        <v>19</v>
      </c>
      <c r="AC507" s="44">
        <f t="shared" si="265"/>
        <v>35</v>
      </c>
      <c r="AD507" s="11">
        <f t="shared" si="266"/>
        <v>54</v>
      </c>
      <c r="AE507" s="9">
        <f>VLOOKUP($E507,'ALL-GTK-SD-SMP-SMA-SMK-SLB'!$F$14:$CG$713,'ALL-GTK-SD-SMP-SMA-SMK-SLB'!AF$7,FALSE)</f>
        <v>4</v>
      </c>
      <c r="AF507" s="9">
        <f>VLOOKUP($E507,'ALL-GTK-SD-SMP-SMA-SMK-SLB'!$F$14:$CG$713,'ALL-GTK-SD-SMP-SMA-SMK-SLB'!AG$7,FALSE)</f>
        <v>6</v>
      </c>
      <c r="AG507" s="10">
        <f t="shared" si="267"/>
        <v>10</v>
      </c>
      <c r="AH507" s="9">
        <f>VLOOKUP($E507,'ALL-GTK-SD-SMP-SMA-SMK-SLB'!$F$14:$CG$713,'ALL-GTK-SD-SMP-SMA-SMK-SLB'!AI$7,FALSE)</f>
        <v>15</v>
      </c>
      <c r="AI507" s="9">
        <f>VLOOKUP($E507,'ALL-GTK-SD-SMP-SMA-SMK-SLB'!$F$14:$CG$713,'ALL-GTK-SD-SMP-SMA-SMK-SLB'!AJ$7,FALSE)</f>
        <v>29</v>
      </c>
      <c r="AJ507" s="10">
        <f t="shared" si="268"/>
        <v>44</v>
      </c>
      <c r="AK507" s="44">
        <f t="shared" si="269"/>
        <v>19</v>
      </c>
      <c r="AL507" s="44">
        <f t="shared" si="270"/>
        <v>35</v>
      </c>
      <c r="AM507" s="11">
        <f t="shared" si="271"/>
        <v>54</v>
      </c>
      <c r="AN507" s="299">
        <f>VLOOKUP($E507,'ALL-GTK-SD-SMP-SMA-SMK-SLB'!$F$14:$CG$713,'ALL-GTK-SD-SMP-SMA-SMK-SLB'!AO$7,FALSE)</f>
        <v>0</v>
      </c>
      <c r="AO507" s="299">
        <f>VLOOKUP($E507,'ALL-GTK-SD-SMP-SMA-SMK-SLB'!$F$14:$CG$713,'ALL-GTK-SD-SMP-SMA-SMK-SLB'!AP$7,FALSE)</f>
        <v>0</v>
      </c>
      <c r="AP507" s="9">
        <f>VLOOKUP($E507,'ALL-GTK-SD-SMP-SMA-SMK-SLB'!$F$14:$CG$713,'ALL-GTK-SD-SMP-SMA-SMK-SLB'!AQ$7,FALSE)</f>
        <v>0</v>
      </c>
      <c r="AQ507" s="9">
        <f>VLOOKUP($E507,'ALL-GTK-SD-SMP-SMA-SMK-SLB'!$F$14:$CG$713,'ALL-GTK-SD-SMP-SMA-SMK-SLB'!AR$7,FALSE)</f>
        <v>0</v>
      </c>
      <c r="AR507" s="9">
        <f>VLOOKUP($E507,'ALL-GTK-SD-SMP-SMA-SMK-SLB'!$F$14:$CG$713,'ALL-GTK-SD-SMP-SMA-SMK-SLB'!AS$7,FALSE)</f>
        <v>0</v>
      </c>
      <c r="AS507" s="9">
        <f>VLOOKUP($E507,'ALL-GTK-SD-SMP-SMA-SMK-SLB'!$F$14:$CG$713,'ALL-GTK-SD-SMP-SMA-SMK-SLB'!AT$7,FALSE)</f>
        <v>0</v>
      </c>
      <c r="AT507" s="9">
        <f>VLOOKUP($E507,'ALL-GTK-SD-SMP-SMA-SMK-SLB'!$F$14:$CG$713,'ALL-GTK-SD-SMP-SMA-SMK-SLB'!AU$7,FALSE)</f>
        <v>0</v>
      </c>
      <c r="AU507" s="9">
        <f>VLOOKUP($E507,'ALL-GTK-SD-SMP-SMA-SMK-SLB'!$F$14:$CG$713,'ALL-GTK-SD-SMP-SMA-SMK-SLB'!AV$7,FALSE)</f>
        <v>0</v>
      </c>
      <c r="AV507" s="9">
        <f>VLOOKUP($E507,'ALL-GTK-SD-SMP-SMA-SMK-SLB'!$F$14:$CG$713,'ALL-GTK-SD-SMP-SMA-SMK-SLB'!AW$7,FALSE)</f>
        <v>0</v>
      </c>
      <c r="AW507" s="9">
        <f>VLOOKUP($E507,'ALL-GTK-SD-SMP-SMA-SMK-SLB'!$F$14:$CG$713,'ALL-GTK-SD-SMP-SMA-SMK-SLB'!AX$7,FALSE)</f>
        <v>0</v>
      </c>
      <c r="AX507" s="9">
        <f>VLOOKUP($E507,'ALL-GTK-SD-SMP-SMA-SMK-SLB'!$F$14:$CG$713,'ALL-GTK-SD-SMP-SMA-SMK-SLB'!AY$7,FALSE)</f>
        <v>12</v>
      </c>
      <c r="AY507" s="9">
        <f>VLOOKUP($E507,'ALL-GTK-SD-SMP-SMA-SMK-SLB'!$F$14:$CG$713,'ALL-GTK-SD-SMP-SMA-SMK-SLB'!AZ$7,FALSE)</f>
        <v>25</v>
      </c>
      <c r="AZ507" s="9">
        <f>VLOOKUP($E507,'ALL-GTK-SD-SMP-SMA-SMK-SLB'!$F$14:$CG$713,'ALL-GTK-SD-SMP-SMA-SMK-SLB'!BA$7,FALSE)</f>
        <v>7</v>
      </c>
      <c r="BA507" s="9">
        <f>VLOOKUP($E507,'ALL-GTK-SD-SMP-SMA-SMK-SLB'!$F$14:$CG$713,'ALL-GTK-SD-SMP-SMA-SMK-SLB'!BB$7,FALSE)</f>
        <v>10</v>
      </c>
      <c r="BB507" s="9">
        <f>VLOOKUP($E507,'ALL-GTK-SD-SMP-SMA-SMK-SLB'!$F$14:$CG$713,'ALL-GTK-SD-SMP-SMA-SMK-SLB'!BC$7,FALSE)</f>
        <v>0</v>
      </c>
      <c r="BC507" s="9">
        <f>VLOOKUP($E507,'ALL-GTK-SD-SMP-SMA-SMK-SLB'!$F$14:$CG$713,'ALL-GTK-SD-SMP-SMA-SMK-SLB'!BD$7,FALSE)</f>
        <v>0</v>
      </c>
      <c r="BD507" s="310">
        <f t="shared" si="272"/>
        <v>0</v>
      </c>
      <c r="BE507" s="310">
        <f t="shared" si="273"/>
        <v>0</v>
      </c>
      <c r="BF507" s="10">
        <f t="shared" si="274"/>
        <v>0</v>
      </c>
      <c r="BG507" s="311">
        <f t="shared" si="275"/>
        <v>19</v>
      </c>
      <c r="BH507" s="311">
        <f t="shared" si="276"/>
        <v>35</v>
      </c>
      <c r="BI507" s="10">
        <f t="shared" si="277"/>
        <v>54</v>
      </c>
      <c r="BJ507" s="44">
        <f t="shared" si="278"/>
        <v>19</v>
      </c>
      <c r="BK507" s="44">
        <f t="shared" si="279"/>
        <v>35</v>
      </c>
      <c r="BL507" s="11">
        <f t="shared" si="280"/>
        <v>54</v>
      </c>
      <c r="BM507" s="9">
        <f>VLOOKUP($E507,'ALL-GTK-SD-SMP-SMA-SMK-SLB'!$F$14:$CG$713,'ALL-GTK-SD-SMP-SMA-SMK-SLB'!BN$7,FALSE)</f>
        <v>1</v>
      </c>
      <c r="BN507" s="9">
        <f>VLOOKUP($E507,'ALL-GTK-SD-SMP-SMA-SMK-SLB'!$F$14:$CG$713,'ALL-GTK-SD-SMP-SMA-SMK-SLB'!BO$7,FALSE)</f>
        <v>2</v>
      </c>
      <c r="BO507" s="9">
        <f>VLOOKUP($E507,'ALL-GTK-SD-SMP-SMA-SMK-SLB'!$F$14:$CG$713,'ALL-GTK-SD-SMP-SMA-SMK-SLB'!BP$7,FALSE)</f>
        <v>0</v>
      </c>
      <c r="BP507" s="9">
        <f>VLOOKUP($E507,'ALL-GTK-SD-SMP-SMA-SMK-SLB'!$F$14:$CG$713,'ALL-GTK-SD-SMP-SMA-SMK-SLB'!BQ$7,FALSE)</f>
        <v>0</v>
      </c>
      <c r="BQ507" s="9">
        <f>VLOOKUP($E507,'ALL-GTK-SD-SMP-SMA-SMK-SLB'!$F$14:$CG$713,'ALL-GTK-SD-SMP-SMA-SMK-SLB'!BR$7,FALSE)</f>
        <v>2</v>
      </c>
      <c r="BR507" s="9">
        <f>VLOOKUP($E507,'ALL-GTK-SD-SMP-SMA-SMK-SLB'!$F$14:$CG$713,'ALL-GTK-SD-SMP-SMA-SMK-SLB'!BS$7,FALSE)</f>
        <v>2</v>
      </c>
      <c r="BS507" s="9">
        <f>VLOOKUP($E507,'ALL-GTK-SD-SMP-SMA-SMK-SLB'!$F$14:$CG$713,'ALL-GTK-SD-SMP-SMA-SMK-SLB'!BT$7,FALSE)</f>
        <v>2</v>
      </c>
      <c r="BT507" s="9">
        <f>VLOOKUP($E507,'ALL-GTK-SD-SMP-SMA-SMK-SLB'!$F$14:$CG$713,'ALL-GTK-SD-SMP-SMA-SMK-SLB'!BU$7,FALSE)</f>
        <v>1</v>
      </c>
      <c r="BU507" s="299">
        <f t="shared" si="281"/>
        <v>4</v>
      </c>
      <c r="BV507" s="299">
        <f t="shared" si="282"/>
        <v>3</v>
      </c>
      <c r="BW507" s="44">
        <f t="shared" si="283"/>
        <v>5</v>
      </c>
      <c r="BX507" s="44">
        <f t="shared" si="284"/>
        <v>5</v>
      </c>
      <c r="BY507" s="11">
        <f t="shared" si="285"/>
        <v>10</v>
      </c>
      <c r="BZ507" s="14">
        <f t="shared" si="286"/>
        <v>19</v>
      </c>
      <c r="CA507" s="14">
        <f t="shared" si="287"/>
        <v>35</v>
      </c>
      <c r="CB507" s="13">
        <f t="shared" si="288"/>
        <v>5</v>
      </c>
      <c r="CC507" s="13">
        <f t="shared" si="289"/>
        <v>5</v>
      </c>
      <c r="CD507" s="312">
        <f t="shared" si="290"/>
        <v>24</v>
      </c>
      <c r="CE507" s="312">
        <f t="shared" si="291"/>
        <v>40</v>
      </c>
      <c r="CF507" s="313">
        <f t="shared" si="292"/>
        <v>64</v>
      </c>
      <c r="CG507" s="302" t="str">
        <f t="shared" si="293"/>
        <v>OK</v>
      </c>
    </row>
    <row r="508" spans="1:85" ht="14.25" x14ac:dyDescent="0.25">
      <c r="A508" s="6">
        <v>496</v>
      </c>
      <c r="B508" s="495">
        <v>4</v>
      </c>
      <c r="C508" s="495" t="s">
        <v>7</v>
      </c>
      <c r="D508" s="496" t="s">
        <v>20</v>
      </c>
      <c r="E508" s="626">
        <v>20319344</v>
      </c>
      <c r="F508" s="627" t="s">
        <v>762</v>
      </c>
      <c r="G508" s="624" t="s">
        <v>52</v>
      </c>
      <c r="H508" s="9">
        <f>VLOOKUP($E508,'ALL-GTK-SD-SMP-SMA-SMK-SLB'!$F$14:$CG$713,'ALL-GTK-SD-SMP-SMA-SMK-SLB'!I$7,FALSE)</f>
        <v>1</v>
      </c>
      <c r="I508" s="9">
        <f>VLOOKUP($E508,'ALL-GTK-SD-SMP-SMA-SMK-SLB'!$F$14:$CG$713,'ALL-GTK-SD-SMP-SMA-SMK-SLB'!J$7,FALSE)</f>
        <v>0</v>
      </c>
      <c r="J508" s="9">
        <f>VLOOKUP($E508,'ALL-GTK-SD-SMP-SMA-SMK-SLB'!$F$14:$CG$713,'ALL-GTK-SD-SMP-SMA-SMK-SLB'!K$7,FALSE)</f>
        <v>0</v>
      </c>
      <c r="K508" s="9">
        <f>VLOOKUP($E508,'ALL-GTK-SD-SMP-SMA-SMK-SLB'!$F$14:$CG$713,'ALL-GTK-SD-SMP-SMA-SMK-SLB'!L$7,FALSE)</f>
        <v>0</v>
      </c>
      <c r="L508" s="9">
        <f>VLOOKUP($E508,'ALL-GTK-SD-SMP-SMA-SMK-SLB'!$F$14:$CG$713,'ALL-GTK-SD-SMP-SMA-SMK-SLB'!M$7,FALSE)</f>
        <v>2</v>
      </c>
      <c r="M508" s="9">
        <f>VLOOKUP($E508,'ALL-GTK-SD-SMP-SMA-SMK-SLB'!$F$14:$CG$713,'ALL-GTK-SD-SMP-SMA-SMK-SLB'!N$7,FALSE)</f>
        <v>9</v>
      </c>
      <c r="N508" s="9">
        <f>VLOOKUP($E508,'ALL-GTK-SD-SMP-SMA-SMK-SLB'!$F$14:$CG$713,'ALL-GTK-SD-SMP-SMA-SMK-SLB'!O$7,FALSE)</f>
        <v>11</v>
      </c>
      <c r="O508" s="9">
        <f>VLOOKUP($E508,'ALL-GTK-SD-SMP-SMA-SMK-SLB'!$F$14:$CG$713,'ALL-GTK-SD-SMP-SMA-SMK-SLB'!P$7,FALSE)</f>
        <v>15</v>
      </c>
      <c r="P508" s="299">
        <f t="shared" si="258"/>
        <v>14</v>
      </c>
      <c r="Q508" s="299">
        <f t="shared" si="259"/>
        <v>24</v>
      </c>
      <c r="R508" s="300">
        <f t="shared" si="260"/>
        <v>38</v>
      </c>
      <c r="S508" s="9">
        <f>VLOOKUP($E508,'ALL-GTK-SD-SMP-SMA-SMK-SLB'!$F$14:$CG$713,'ALL-GTK-SD-SMP-SMA-SMK-SLB'!T$7,FALSE)</f>
        <v>0</v>
      </c>
      <c r="T508" s="9">
        <f>VLOOKUP($E508,'ALL-GTK-SD-SMP-SMA-SMK-SLB'!$F$14:$CG$713,'ALL-GTK-SD-SMP-SMA-SMK-SLB'!U$7,FALSE)</f>
        <v>0</v>
      </c>
      <c r="U508" s="9">
        <f>VLOOKUP($E508,'ALL-GTK-SD-SMP-SMA-SMK-SLB'!$F$14:$CG$713,'ALL-GTK-SD-SMP-SMA-SMK-SLB'!V$7,FALSE)</f>
        <v>0</v>
      </c>
      <c r="V508" s="9">
        <f>VLOOKUP($E508,'ALL-GTK-SD-SMP-SMA-SMK-SLB'!$F$14:$CG$713,'ALL-GTK-SD-SMP-SMA-SMK-SLB'!W$7,FALSE)</f>
        <v>2</v>
      </c>
      <c r="W508" s="9">
        <f>VLOOKUP($E508,'ALL-GTK-SD-SMP-SMA-SMK-SLB'!$F$14:$CG$713,'ALL-GTK-SD-SMP-SMA-SMK-SLB'!X$7,FALSE)</f>
        <v>3</v>
      </c>
      <c r="X508" s="9">
        <f>VLOOKUP($E508,'ALL-GTK-SD-SMP-SMA-SMK-SLB'!$F$14:$CG$713,'ALL-GTK-SD-SMP-SMA-SMK-SLB'!Y$7,FALSE)</f>
        <v>3</v>
      </c>
      <c r="Y508" s="299">
        <f t="shared" si="261"/>
        <v>3</v>
      </c>
      <c r="Z508" s="299">
        <f t="shared" si="262"/>
        <v>5</v>
      </c>
      <c r="AA508" s="10">
        <f t="shared" si="263"/>
        <v>8</v>
      </c>
      <c r="AB508" s="44">
        <f t="shared" si="264"/>
        <v>17</v>
      </c>
      <c r="AC508" s="44">
        <f t="shared" si="265"/>
        <v>29</v>
      </c>
      <c r="AD508" s="11">
        <f t="shared" si="266"/>
        <v>46</v>
      </c>
      <c r="AE508" s="9">
        <f>VLOOKUP($E508,'ALL-GTK-SD-SMP-SMA-SMK-SLB'!$F$14:$CG$713,'ALL-GTK-SD-SMP-SMA-SMK-SLB'!AF$7,FALSE)</f>
        <v>2</v>
      </c>
      <c r="AF508" s="9">
        <f>VLOOKUP($E508,'ALL-GTK-SD-SMP-SMA-SMK-SLB'!$F$14:$CG$713,'ALL-GTK-SD-SMP-SMA-SMK-SLB'!AG$7,FALSE)</f>
        <v>8</v>
      </c>
      <c r="AG508" s="10">
        <f t="shared" si="267"/>
        <v>10</v>
      </c>
      <c r="AH508" s="9">
        <f>VLOOKUP($E508,'ALL-GTK-SD-SMP-SMA-SMK-SLB'!$F$14:$CG$713,'ALL-GTK-SD-SMP-SMA-SMK-SLB'!AI$7,FALSE)</f>
        <v>15</v>
      </c>
      <c r="AI508" s="9">
        <f>VLOOKUP($E508,'ALL-GTK-SD-SMP-SMA-SMK-SLB'!$F$14:$CG$713,'ALL-GTK-SD-SMP-SMA-SMK-SLB'!AJ$7,FALSE)</f>
        <v>21</v>
      </c>
      <c r="AJ508" s="10">
        <f t="shared" si="268"/>
        <v>36</v>
      </c>
      <c r="AK508" s="44">
        <f t="shared" si="269"/>
        <v>17</v>
      </c>
      <c r="AL508" s="44">
        <f t="shared" si="270"/>
        <v>29</v>
      </c>
      <c r="AM508" s="11">
        <f t="shared" si="271"/>
        <v>46</v>
      </c>
      <c r="AN508" s="299">
        <f>VLOOKUP($E508,'ALL-GTK-SD-SMP-SMA-SMK-SLB'!$F$14:$CG$713,'ALL-GTK-SD-SMP-SMA-SMK-SLB'!AO$7,FALSE)</f>
        <v>0</v>
      </c>
      <c r="AO508" s="299">
        <f>VLOOKUP($E508,'ALL-GTK-SD-SMP-SMA-SMK-SLB'!$F$14:$CG$713,'ALL-GTK-SD-SMP-SMA-SMK-SLB'!AP$7,FALSE)</f>
        <v>0</v>
      </c>
      <c r="AP508" s="9">
        <f>VLOOKUP($E508,'ALL-GTK-SD-SMP-SMA-SMK-SLB'!$F$14:$CG$713,'ALL-GTK-SD-SMP-SMA-SMK-SLB'!AQ$7,FALSE)</f>
        <v>0</v>
      </c>
      <c r="AQ508" s="9">
        <f>VLOOKUP($E508,'ALL-GTK-SD-SMP-SMA-SMK-SLB'!$F$14:$CG$713,'ALL-GTK-SD-SMP-SMA-SMK-SLB'!AR$7,FALSE)</f>
        <v>0</v>
      </c>
      <c r="AR508" s="9">
        <f>VLOOKUP($E508,'ALL-GTK-SD-SMP-SMA-SMK-SLB'!$F$14:$CG$713,'ALL-GTK-SD-SMP-SMA-SMK-SLB'!AS$7,FALSE)</f>
        <v>0</v>
      </c>
      <c r="AS508" s="9">
        <f>VLOOKUP($E508,'ALL-GTK-SD-SMP-SMA-SMK-SLB'!$F$14:$CG$713,'ALL-GTK-SD-SMP-SMA-SMK-SLB'!AT$7,FALSE)</f>
        <v>0</v>
      </c>
      <c r="AT508" s="9">
        <f>VLOOKUP($E508,'ALL-GTK-SD-SMP-SMA-SMK-SLB'!$F$14:$CG$713,'ALL-GTK-SD-SMP-SMA-SMK-SLB'!AU$7,FALSE)</f>
        <v>0</v>
      </c>
      <c r="AU508" s="9">
        <f>VLOOKUP($E508,'ALL-GTK-SD-SMP-SMA-SMK-SLB'!$F$14:$CG$713,'ALL-GTK-SD-SMP-SMA-SMK-SLB'!AV$7,FALSE)</f>
        <v>0</v>
      </c>
      <c r="AV508" s="9">
        <f>VLOOKUP($E508,'ALL-GTK-SD-SMP-SMA-SMK-SLB'!$F$14:$CG$713,'ALL-GTK-SD-SMP-SMA-SMK-SLB'!AW$7,FALSE)</f>
        <v>0</v>
      </c>
      <c r="AW508" s="9">
        <f>VLOOKUP($E508,'ALL-GTK-SD-SMP-SMA-SMK-SLB'!$F$14:$CG$713,'ALL-GTK-SD-SMP-SMA-SMK-SLB'!AX$7,FALSE)</f>
        <v>0</v>
      </c>
      <c r="AX508" s="9">
        <f>VLOOKUP($E508,'ALL-GTK-SD-SMP-SMA-SMK-SLB'!$F$14:$CG$713,'ALL-GTK-SD-SMP-SMA-SMK-SLB'!AY$7,FALSE)</f>
        <v>17</v>
      </c>
      <c r="AY508" s="9">
        <f>VLOOKUP($E508,'ALL-GTK-SD-SMP-SMA-SMK-SLB'!$F$14:$CG$713,'ALL-GTK-SD-SMP-SMA-SMK-SLB'!AZ$7,FALSE)</f>
        <v>26</v>
      </c>
      <c r="AZ508" s="9">
        <f>VLOOKUP($E508,'ALL-GTK-SD-SMP-SMA-SMK-SLB'!$F$14:$CG$713,'ALL-GTK-SD-SMP-SMA-SMK-SLB'!BA$7,FALSE)</f>
        <v>0</v>
      </c>
      <c r="BA508" s="9">
        <f>VLOOKUP($E508,'ALL-GTK-SD-SMP-SMA-SMK-SLB'!$F$14:$CG$713,'ALL-GTK-SD-SMP-SMA-SMK-SLB'!BB$7,FALSE)</f>
        <v>3</v>
      </c>
      <c r="BB508" s="9">
        <f>VLOOKUP($E508,'ALL-GTK-SD-SMP-SMA-SMK-SLB'!$F$14:$CG$713,'ALL-GTK-SD-SMP-SMA-SMK-SLB'!BC$7,FALSE)</f>
        <v>0</v>
      </c>
      <c r="BC508" s="9">
        <f>VLOOKUP($E508,'ALL-GTK-SD-SMP-SMA-SMK-SLB'!$F$14:$CG$713,'ALL-GTK-SD-SMP-SMA-SMK-SLB'!BD$7,FALSE)</f>
        <v>0</v>
      </c>
      <c r="BD508" s="310">
        <f t="shared" si="272"/>
        <v>0</v>
      </c>
      <c r="BE508" s="310">
        <f t="shared" si="273"/>
        <v>0</v>
      </c>
      <c r="BF508" s="10">
        <f t="shared" si="274"/>
        <v>0</v>
      </c>
      <c r="BG508" s="311">
        <f t="shared" si="275"/>
        <v>17</v>
      </c>
      <c r="BH508" s="311">
        <f t="shared" si="276"/>
        <v>29</v>
      </c>
      <c r="BI508" s="10">
        <f t="shared" si="277"/>
        <v>46</v>
      </c>
      <c r="BJ508" s="44">
        <f t="shared" si="278"/>
        <v>17</v>
      </c>
      <c r="BK508" s="44">
        <f t="shared" si="279"/>
        <v>29</v>
      </c>
      <c r="BL508" s="11">
        <f t="shared" si="280"/>
        <v>46</v>
      </c>
      <c r="BM508" s="9">
        <f>VLOOKUP($E508,'ALL-GTK-SD-SMP-SMA-SMK-SLB'!$F$14:$CG$713,'ALL-GTK-SD-SMP-SMA-SMK-SLB'!BN$7,FALSE)</f>
        <v>1</v>
      </c>
      <c r="BN508" s="9">
        <f>VLOOKUP($E508,'ALL-GTK-SD-SMP-SMA-SMK-SLB'!$F$14:$CG$713,'ALL-GTK-SD-SMP-SMA-SMK-SLB'!BO$7,FALSE)</f>
        <v>0</v>
      </c>
      <c r="BO508" s="9">
        <f>VLOOKUP($E508,'ALL-GTK-SD-SMP-SMA-SMK-SLB'!$F$14:$CG$713,'ALL-GTK-SD-SMP-SMA-SMK-SLB'!BP$7,FALSE)</f>
        <v>0</v>
      </c>
      <c r="BP508" s="9">
        <f>VLOOKUP($E508,'ALL-GTK-SD-SMP-SMA-SMK-SLB'!$F$14:$CG$713,'ALL-GTK-SD-SMP-SMA-SMK-SLB'!BQ$7,FALSE)</f>
        <v>0</v>
      </c>
      <c r="BQ508" s="9">
        <f>VLOOKUP($E508,'ALL-GTK-SD-SMP-SMA-SMK-SLB'!$F$14:$CG$713,'ALL-GTK-SD-SMP-SMA-SMK-SLB'!BR$7,FALSE)</f>
        <v>6</v>
      </c>
      <c r="BR508" s="9">
        <f>VLOOKUP($E508,'ALL-GTK-SD-SMP-SMA-SMK-SLB'!$F$14:$CG$713,'ALL-GTK-SD-SMP-SMA-SMK-SLB'!BS$7,FALSE)</f>
        <v>3</v>
      </c>
      <c r="BS508" s="9">
        <f>VLOOKUP($E508,'ALL-GTK-SD-SMP-SMA-SMK-SLB'!$F$14:$CG$713,'ALL-GTK-SD-SMP-SMA-SMK-SLB'!BT$7,FALSE)</f>
        <v>1</v>
      </c>
      <c r="BT508" s="9">
        <f>VLOOKUP($E508,'ALL-GTK-SD-SMP-SMA-SMK-SLB'!$F$14:$CG$713,'ALL-GTK-SD-SMP-SMA-SMK-SLB'!BU$7,FALSE)</f>
        <v>0</v>
      </c>
      <c r="BU508" s="299">
        <f t="shared" si="281"/>
        <v>7</v>
      </c>
      <c r="BV508" s="299">
        <f t="shared" si="282"/>
        <v>3</v>
      </c>
      <c r="BW508" s="44">
        <f t="shared" si="283"/>
        <v>8</v>
      </c>
      <c r="BX508" s="44">
        <f t="shared" si="284"/>
        <v>3</v>
      </c>
      <c r="BY508" s="11">
        <f t="shared" si="285"/>
        <v>11</v>
      </c>
      <c r="BZ508" s="14">
        <f t="shared" si="286"/>
        <v>17</v>
      </c>
      <c r="CA508" s="14">
        <f t="shared" si="287"/>
        <v>29</v>
      </c>
      <c r="CB508" s="13">
        <f t="shared" si="288"/>
        <v>8</v>
      </c>
      <c r="CC508" s="13">
        <f t="shared" si="289"/>
        <v>3</v>
      </c>
      <c r="CD508" s="312">
        <f t="shared" si="290"/>
        <v>25</v>
      </c>
      <c r="CE508" s="312">
        <f t="shared" si="291"/>
        <v>32</v>
      </c>
      <c r="CF508" s="313">
        <f t="shared" si="292"/>
        <v>57</v>
      </c>
      <c r="CG508" s="302" t="str">
        <f t="shared" si="293"/>
        <v>OK</v>
      </c>
    </row>
    <row r="509" spans="1:85" ht="14.25" x14ac:dyDescent="0.25">
      <c r="A509" s="6">
        <v>497</v>
      </c>
      <c r="B509" s="495">
        <v>5</v>
      </c>
      <c r="C509" s="495" t="s">
        <v>7</v>
      </c>
      <c r="D509" s="496" t="s">
        <v>20</v>
      </c>
      <c r="E509" s="626">
        <v>20319361</v>
      </c>
      <c r="F509" s="627" t="s">
        <v>763</v>
      </c>
      <c r="G509" s="624" t="s">
        <v>52</v>
      </c>
      <c r="H509" s="9">
        <f>VLOOKUP($E509,'ALL-GTK-SD-SMP-SMA-SMK-SLB'!$F$14:$CG$713,'ALL-GTK-SD-SMP-SMA-SMK-SLB'!I$7,FALSE)</f>
        <v>0</v>
      </c>
      <c r="I509" s="9">
        <f>VLOOKUP($E509,'ALL-GTK-SD-SMP-SMA-SMK-SLB'!$F$14:$CG$713,'ALL-GTK-SD-SMP-SMA-SMK-SLB'!J$7,FALSE)</f>
        <v>0</v>
      </c>
      <c r="J509" s="9">
        <f>VLOOKUP($E509,'ALL-GTK-SD-SMP-SMA-SMK-SLB'!$F$14:$CG$713,'ALL-GTK-SD-SMP-SMA-SMK-SLB'!K$7,FALSE)</f>
        <v>0</v>
      </c>
      <c r="K509" s="9">
        <f>VLOOKUP($E509,'ALL-GTK-SD-SMP-SMA-SMK-SLB'!$F$14:$CG$713,'ALL-GTK-SD-SMP-SMA-SMK-SLB'!L$7,FALSE)</f>
        <v>0</v>
      </c>
      <c r="L509" s="9">
        <f>VLOOKUP($E509,'ALL-GTK-SD-SMP-SMA-SMK-SLB'!$F$14:$CG$713,'ALL-GTK-SD-SMP-SMA-SMK-SLB'!M$7,FALSE)</f>
        <v>3</v>
      </c>
      <c r="M509" s="9">
        <f>VLOOKUP($E509,'ALL-GTK-SD-SMP-SMA-SMK-SLB'!$F$14:$CG$713,'ALL-GTK-SD-SMP-SMA-SMK-SLB'!N$7,FALSE)</f>
        <v>7</v>
      </c>
      <c r="N509" s="9">
        <f>VLOOKUP($E509,'ALL-GTK-SD-SMP-SMA-SMK-SLB'!$F$14:$CG$713,'ALL-GTK-SD-SMP-SMA-SMK-SLB'!O$7,FALSE)</f>
        <v>11</v>
      </c>
      <c r="O509" s="9">
        <f>VLOOKUP($E509,'ALL-GTK-SD-SMP-SMA-SMK-SLB'!$F$14:$CG$713,'ALL-GTK-SD-SMP-SMA-SMK-SLB'!P$7,FALSE)</f>
        <v>4</v>
      </c>
      <c r="P509" s="299">
        <f t="shared" si="258"/>
        <v>14</v>
      </c>
      <c r="Q509" s="299">
        <f t="shared" si="259"/>
        <v>11</v>
      </c>
      <c r="R509" s="300">
        <f t="shared" si="260"/>
        <v>25</v>
      </c>
      <c r="S509" s="9">
        <f>VLOOKUP($E509,'ALL-GTK-SD-SMP-SMA-SMK-SLB'!$F$14:$CG$713,'ALL-GTK-SD-SMP-SMA-SMK-SLB'!T$7,FALSE)</f>
        <v>0</v>
      </c>
      <c r="T509" s="9">
        <f>VLOOKUP($E509,'ALL-GTK-SD-SMP-SMA-SMK-SLB'!$F$14:$CG$713,'ALL-GTK-SD-SMP-SMA-SMK-SLB'!U$7,FALSE)</f>
        <v>0</v>
      </c>
      <c r="U509" s="9">
        <f>VLOOKUP($E509,'ALL-GTK-SD-SMP-SMA-SMK-SLB'!$F$14:$CG$713,'ALL-GTK-SD-SMP-SMA-SMK-SLB'!V$7,FALSE)</f>
        <v>2</v>
      </c>
      <c r="V509" s="9">
        <f>VLOOKUP($E509,'ALL-GTK-SD-SMP-SMA-SMK-SLB'!$F$14:$CG$713,'ALL-GTK-SD-SMP-SMA-SMK-SLB'!W$7,FALSE)</f>
        <v>4</v>
      </c>
      <c r="W509" s="9">
        <f>VLOOKUP($E509,'ALL-GTK-SD-SMP-SMA-SMK-SLB'!$F$14:$CG$713,'ALL-GTK-SD-SMP-SMA-SMK-SLB'!X$7,FALSE)</f>
        <v>1</v>
      </c>
      <c r="X509" s="9">
        <f>VLOOKUP($E509,'ALL-GTK-SD-SMP-SMA-SMK-SLB'!$F$14:$CG$713,'ALL-GTK-SD-SMP-SMA-SMK-SLB'!Y$7,FALSE)</f>
        <v>0</v>
      </c>
      <c r="Y509" s="299">
        <f t="shared" si="261"/>
        <v>3</v>
      </c>
      <c r="Z509" s="299">
        <f t="shared" si="262"/>
        <v>4</v>
      </c>
      <c r="AA509" s="10">
        <f t="shared" si="263"/>
        <v>7</v>
      </c>
      <c r="AB509" s="44">
        <f t="shared" si="264"/>
        <v>17</v>
      </c>
      <c r="AC509" s="44">
        <f t="shared" si="265"/>
        <v>15</v>
      </c>
      <c r="AD509" s="11">
        <f t="shared" si="266"/>
        <v>32</v>
      </c>
      <c r="AE509" s="9">
        <f>VLOOKUP($E509,'ALL-GTK-SD-SMP-SMA-SMK-SLB'!$F$14:$CG$713,'ALL-GTK-SD-SMP-SMA-SMK-SLB'!AF$7,FALSE)</f>
        <v>3</v>
      </c>
      <c r="AF509" s="9">
        <f>VLOOKUP($E509,'ALL-GTK-SD-SMP-SMA-SMK-SLB'!$F$14:$CG$713,'ALL-GTK-SD-SMP-SMA-SMK-SLB'!AG$7,FALSE)</f>
        <v>4</v>
      </c>
      <c r="AG509" s="10">
        <f t="shared" si="267"/>
        <v>7</v>
      </c>
      <c r="AH509" s="9">
        <f>VLOOKUP($E509,'ALL-GTK-SD-SMP-SMA-SMK-SLB'!$F$14:$CG$713,'ALL-GTK-SD-SMP-SMA-SMK-SLB'!AI$7,FALSE)</f>
        <v>14</v>
      </c>
      <c r="AI509" s="9">
        <f>VLOOKUP($E509,'ALL-GTK-SD-SMP-SMA-SMK-SLB'!$F$14:$CG$713,'ALL-GTK-SD-SMP-SMA-SMK-SLB'!AJ$7,FALSE)</f>
        <v>11</v>
      </c>
      <c r="AJ509" s="10">
        <f t="shared" si="268"/>
        <v>25</v>
      </c>
      <c r="AK509" s="44">
        <f t="shared" si="269"/>
        <v>17</v>
      </c>
      <c r="AL509" s="44">
        <f t="shared" si="270"/>
        <v>15</v>
      </c>
      <c r="AM509" s="11">
        <f t="shared" si="271"/>
        <v>32</v>
      </c>
      <c r="AN509" s="299">
        <f>VLOOKUP($E509,'ALL-GTK-SD-SMP-SMA-SMK-SLB'!$F$14:$CG$713,'ALL-GTK-SD-SMP-SMA-SMK-SLB'!AO$7,FALSE)</f>
        <v>0</v>
      </c>
      <c r="AO509" s="299">
        <f>VLOOKUP($E509,'ALL-GTK-SD-SMP-SMA-SMK-SLB'!$F$14:$CG$713,'ALL-GTK-SD-SMP-SMA-SMK-SLB'!AP$7,FALSE)</f>
        <v>0</v>
      </c>
      <c r="AP509" s="9">
        <f>VLOOKUP($E509,'ALL-GTK-SD-SMP-SMA-SMK-SLB'!$F$14:$CG$713,'ALL-GTK-SD-SMP-SMA-SMK-SLB'!AQ$7,FALSE)</f>
        <v>0</v>
      </c>
      <c r="AQ509" s="9">
        <f>VLOOKUP($E509,'ALL-GTK-SD-SMP-SMA-SMK-SLB'!$F$14:$CG$713,'ALL-GTK-SD-SMP-SMA-SMK-SLB'!AR$7,FALSE)</f>
        <v>0</v>
      </c>
      <c r="AR509" s="9">
        <f>VLOOKUP($E509,'ALL-GTK-SD-SMP-SMA-SMK-SLB'!$F$14:$CG$713,'ALL-GTK-SD-SMP-SMA-SMK-SLB'!AS$7,FALSE)</f>
        <v>0</v>
      </c>
      <c r="AS509" s="9">
        <f>VLOOKUP($E509,'ALL-GTK-SD-SMP-SMA-SMK-SLB'!$F$14:$CG$713,'ALL-GTK-SD-SMP-SMA-SMK-SLB'!AT$7,FALSE)</f>
        <v>0</v>
      </c>
      <c r="AT509" s="9">
        <f>VLOOKUP($E509,'ALL-GTK-SD-SMP-SMA-SMK-SLB'!$F$14:$CG$713,'ALL-GTK-SD-SMP-SMA-SMK-SLB'!AU$7,FALSE)</f>
        <v>0</v>
      </c>
      <c r="AU509" s="9">
        <f>VLOOKUP($E509,'ALL-GTK-SD-SMP-SMA-SMK-SLB'!$F$14:$CG$713,'ALL-GTK-SD-SMP-SMA-SMK-SLB'!AV$7,FALSE)</f>
        <v>0</v>
      </c>
      <c r="AV509" s="9">
        <f>VLOOKUP($E509,'ALL-GTK-SD-SMP-SMA-SMK-SLB'!$F$14:$CG$713,'ALL-GTK-SD-SMP-SMA-SMK-SLB'!AW$7,FALSE)</f>
        <v>0</v>
      </c>
      <c r="AW509" s="9">
        <f>VLOOKUP($E509,'ALL-GTK-SD-SMP-SMA-SMK-SLB'!$F$14:$CG$713,'ALL-GTK-SD-SMP-SMA-SMK-SLB'!AX$7,FALSE)</f>
        <v>0</v>
      </c>
      <c r="AX509" s="9">
        <f>VLOOKUP($E509,'ALL-GTK-SD-SMP-SMA-SMK-SLB'!$F$14:$CG$713,'ALL-GTK-SD-SMP-SMA-SMK-SLB'!AY$7,FALSE)</f>
        <v>15</v>
      </c>
      <c r="AY509" s="9">
        <f>VLOOKUP($E509,'ALL-GTK-SD-SMP-SMA-SMK-SLB'!$F$14:$CG$713,'ALL-GTK-SD-SMP-SMA-SMK-SLB'!AZ$7,FALSE)</f>
        <v>15</v>
      </c>
      <c r="AZ509" s="9">
        <f>VLOOKUP($E509,'ALL-GTK-SD-SMP-SMA-SMK-SLB'!$F$14:$CG$713,'ALL-GTK-SD-SMP-SMA-SMK-SLB'!BA$7,FALSE)</f>
        <v>2</v>
      </c>
      <c r="BA509" s="9">
        <f>VLOOKUP($E509,'ALL-GTK-SD-SMP-SMA-SMK-SLB'!$F$14:$CG$713,'ALL-GTK-SD-SMP-SMA-SMK-SLB'!BB$7,FALSE)</f>
        <v>0</v>
      </c>
      <c r="BB509" s="9">
        <f>VLOOKUP($E509,'ALL-GTK-SD-SMP-SMA-SMK-SLB'!$F$14:$CG$713,'ALL-GTK-SD-SMP-SMA-SMK-SLB'!BC$7,FALSE)</f>
        <v>0</v>
      </c>
      <c r="BC509" s="9">
        <f>VLOOKUP($E509,'ALL-GTK-SD-SMP-SMA-SMK-SLB'!$F$14:$CG$713,'ALL-GTK-SD-SMP-SMA-SMK-SLB'!BD$7,FALSE)</f>
        <v>0</v>
      </c>
      <c r="BD509" s="310">
        <f t="shared" si="272"/>
        <v>0</v>
      </c>
      <c r="BE509" s="310">
        <f t="shared" si="273"/>
        <v>0</v>
      </c>
      <c r="BF509" s="10">
        <f t="shared" si="274"/>
        <v>0</v>
      </c>
      <c r="BG509" s="311">
        <f t="shared" si="275"/>
        <v>17</v>
      </c>
      <c r="BH509" s="311">
        <f t="shared" si="276"/>
        <v>15</v>
      </c>
      <c r="BI509" s="10">
        <f t="shared" si="277"/>
        <v>32</v>
      </c>
      <c r="BJ509" s="44">
        <f t="shared" si="278"/>
        <v>17</v>
      </c>
      <c r="BK509" s="44">
        <f t="shared" si="279"/>
        <v>15</v>
      </c>
      <c r="BL509" s="11">
        <f t="shared" si="280"/>
        <v>32</v>
      </c>
      <c r="BM509" s="9">
        <f>VLOOKUP($E509,'ALL-GTK-SD-SMP-SMA-SMK-SLB'!$F$14:$CG$713,'ALL-GTK-SD-SMP-SMA-SMK-SLB'!BN$7,FALSE)</f>
        <v>1</v>
      </c>
      <c r="BN509" s="9">
        <f>VLOOKUP($E509,'ALL-GTK-SD-SMP-SMA-SMK-SLB'!$F$14:$CG$713,'ALL-GTK-SD-SMP-SMA-SMK-SLB'!BO$7,FALSE)</f>
        <v>1</v>
      </c>
      <c r="BO509" s="9">
        <f>VLOOKUP($E509,'ALL-GTK-SD-SMP-SMA-SMK-SLB'!$F$14:$CG$713,'ALL-GTK-SD-SMP-SMA-SMK-SLB'!BP$7,FALSE)</f>
        <v>0</v>
      </c>
      <c r="BP509" s="9">
        <f>VLOOKUP($E509,'ALL-GTK-SD-SMP-SMA-SMK-SLB'!$F$14:$CG$713,'ALL-GTK-SD-SMP-SMA-SMK-SLB'!BQ$7,FALSE)</f>
        <v>0</v>
      </c>
      <c r="BQ509" s="9">
        <f>VLOOKUP($E509,'ALL-GTK-SD-SMP-SMA-SMK-SLB'!$F$14:$CG$713,'ALL-GTK-SD-SMP-SMA-SMK-SLB'!BR$7,FALSE)</f>
        <v>1</v>
      </c>
      <c r="BR509" s="9">
        <f>VLOOKUP($E509,'ALL-GTK-SD-SMP-SMA-SMK-SLB'!$F$14:$CG$713,'ALL-GTK-SD-SMP-SMA-SMK-SLB'!BS$7,FALSE)</f>
        <v>1</v>
      </c>
      <c r="BS509" s="9">
        <f>VLOOKUP($E509,'ALL-GTK-SD-SMP-SMA-SMK-SLB'!$F$14:$CG$713,'ALL-GTK-SD-SMP-SMA-SMK-SLB'!BT$7,FALSE)</f>
        <v>0</v>
      </c>
      <c r="BT509" s="9">
        <f>VLOOKUP($E509,'ALL-GTK-SD-SMP-SMA-SMK-SLB'!$F$14:$CG$713,'ALL-GTK-SD-SMP-SMA-SMK-SLB'!BU$7,FALSE)</f>
        <v>0</v>
      </c>
      <c r="BU509" s="299">
        <f t="shared" si="281"/>
        <v>1</v>
      </c>
      <c r="BV509" s="299">
        <f t="shared" si="282"/>
        <v>1</v>
      </c>
      <c r="BW509" s="44">
        <f t="shared" si="283"/>
        <v>2</v>
      </c>
      <c r="BX509" s="44">
        <f t="shared" si="284"/>
        <v>2</v>
      </c>
      <c r="BY509" s="11">
        <f t="shared" si="285"/>
        <v>4</v>
      </c>
      <c r="BZ509" s="14">
        <f t="shared" si="286"/>
        <v>17</v>
      </c>
      <c r="CA509" s="14">
        <f t="shared" si="287"/>
        <v>15</v>
      </c>
      <c r="CB509" s="13">
        <f t="shared" si="288"/>
        <v>2</v>
      </c>
      <c r="CC509" s="13">
        <f t="shared" si="289"/>
        <v>2</v>
      </c>
      <c r="CD509" s="312">
        <f t="shared" si="290"/>
        <v>19</v>
      </c>
      <c r="CE509" s="312">
        <f t="shared" si="291"/>
        <v>17</v>
      </c>
      <c r="CF509" s="313">
        <f t="shared" si="292"/>
        <v>36</v>
      </c>
      <c r="CG509" s="302" t="str">
        <f t="shared" si="293"/>
        <v>OK</v>
      </c>
    </row>
    <row r="510" spans="1:85" ht="14.25" x14ac:dyDescent="0.25">
      <c r="A510" s="6">
        <v>498</v>
      </c>
      <c r="B510" s="495">
        <v>6</v>
      </c>
      <c r="C510" s="495" t="s">
        <v>7</v>
      </c>
      <c r="D510" s="496" t="s">
        <v>21</v>
      </c>
      <c r="E510" s="626">
        <v>20319362</v>
      </c>
      <c r="F510" s="627" t="s">
        <v>764</v>
      </c>
      <c r="G510" s="624" t="s">
        <v>52</v>
      </c>
      <c r="H510" s="9">
        <f>VLOOKUP($E510,'ALL-GTK-SD-SMP-SMA-SMK-SLB'!$F$14:$CG$713,'ALL-GTK-SD-SMP-SMA-SMK-SLB'!I$7,FALSE)</f>
        <v>0</v>
      </c>
      <c r="I510" s="9">
        <f>VLOOKUP($E510,'ALL-GTK-SD-SMP-SMA-SMK-SLB'!$F$14:$CG$713,'ALL-GTK-SD-SMP-SMA-SMK-SLB'!J$7,FALSE)</f>
        <v>0</v>
      </c>
      <c r="J510" s="9">
        <f>VLOOKUP($E510,'ALL-GTK-SD-SMP-SMA-SMK-SLB'!$F$14:$CG$713,'ALL-GTK-SD-SMP-SMA-SMK-SLB'!K$7,FALSE)</f>
        <v>0</v>
      </c>
      <c r="K510" s="9">
        <f>VLOOKUP($E510,'ALL-GTK-SD-SMP-SMA-SMK-SLB'!$F$14:$CG$713,'ALL-GTK-SD-SMP-SMA-SMK-SLB'!L$7,FALSE)</f>
        <v>0</v>
      </c>
      <c r="L510" s="9">
        <f>VLOOKUP($E510,'ALL-GTK-SD-SMP-SMA-SMK-SLB'!$F$14:$CG$713,'ALL-GTK-SD-SMP-SMA-SMK-SLB'!M$7,FALSE)</f>
        <v>5</v>
      </c>
      <c r="M510" s="9">
        <f>VLOOKUP($E510,'ALL-GTK-SD-SMP-SMA-SMK-SLB'!$F$14:$CG$713,'ALL-GTK-SD-SMP-SMA-SMK-SLB'!N$7,FALSE)</f>
        <v>10</v>
      </c>
      <c r="N510" s="9">
        <f>VLOOKUP($E510,'ALL-GTK-SD-SMP-SMA-SMK-SLB'!$F$14:$CG$713,'ALL-GTK-SD-SMP-SMA-SMK-SLB'!O$7,FALSE)</f>
        <v>8</v>
      </c>
      <c r="O510" s="9">
        <f>VLOOKUP($E510,'ALL-GTK-SD-SMP-SMA-SMK-SLB'!$F$14:$CG$713,'ALL-GTK-SD-SMP-SMA-SMK-SLB'!P$7,FALSE)</f>
        <v>4</v>
      </c>
      <c r="P510" s="299">
        <f t="shared" si="258"/>
        <v>13</v>
      </c>
      <c r="Q510" s="299">
        <f t="shared" si="259"/>
        <v>14</v>
      </c>
      <c r="R510" s="300">
        <f t="shared" si="260"/>
        <v>27</v>
      </c>
      <c r="S510" s="9">
        <f>VLOOKUP($E510,'ALL-GTK-SD-SMP-SMA-SMK-SLB'!$F$14:$CG$713,'ALL-GTK-SD-SMP-SMA-SMK-SLB'!T$7,FALSE)</f>
        <v>0</v>
      </c>
      <c r="T510" s="9">
        <f>VLOOKUP($E510,'ALL-GTK-SD-SMP-SMA-SMK-SLB'!$F$14:$CG$713,'ALL-GTK-SD-SMP-SMA-SMK-SLB'!U$7,FALSE)</f>
        <v>0</v>
      </c>
      <c r="U510" s="9">
        <f>VLOOKUP($E510,'ALL-GTK-SD-SMP-SMA-SMK-SLB'!$F$14:$CG$713,'ALL-GTK-SD-SMP-SMA-SMK-SLB'!V$7,FALSE)</f>
        <v>2</v>
      </c>
      <c r="V510" s="9">
        <f>VLOOKUP($E510,'ALL-GTK-SD-SMP-SMA-SMK-SLB'!$F$14:$CG$713,'ALL-GTK-SD-SMP-SMA-SMK-SLB'!W$7,FALSE)</f>
        <v>4</v>
      </c>
      <c r="W510" s="9">
        <f>VLOOKUP($E510,'ALL-GTK-SD-SMP-SMA-SMK-SLB'!$F$14:$CG$713,'ALL-GTK-SD-SMP-SMA-SMK-SLB'!X$7,FALSE)</f>
        <v>1</v>
      </c>
      <c r="X510" s="9">
        <f>VLOOKUP($E510,'ALL-GTK-SD-SMP-SMA-SMK-SLB'!$F$14:$CG$713,'ALL-GTK-SD-SMP-SMA-SMK-SLB'!Y$7,FALSE)</f>
        <v>2</v>
      </c>
      <c r="Y510" s="299">
        <f t="shared" si="261"/>
        <v>3</v>
      </c>
      <c r="Z510" s="299">
        <f t="shared" si="262"/>
        <v>6</v>
      </c>
      <c r="AA510" s="10">
        <f t="shared" si="263"/>
        <v>9</v>
      </c>
      <c r="AB510" s="44">
        <f t="shared" si="264"/>
        <v>16</v>
      </c>
      <c r="AC510" s="44">
        <f t="shared" si="265"/>
        <v>20</v>
      </c>
      <c r="AD510" s="11">
        <f t="shared" si="266"/>
        <v>36</v>
      </c>
      <c r="AE510" s="9">
        <f>VLOOKUP($E510,'ALL-GTK-SD-SMP-SMA-SMK-SLB'!$F$14:$CG$713,'ALL-GTK-SD-SMP-SMA-SMK-SLB'!AF$7,FALSE)</f>
        <v>5</v>
      </c>
      <c r="AF510" s="9">
        <f>VLOOKUP($E510,'ALL-GTK-SD-SMP-SMA-SMK-SLB'!$F$14:$CG$713,'ALL-GTK-SD-SMP-SMA-SMK-SLB'!AG$7,FALSE)</f>
        <v>9</v>
      </c>
      <c r="AG510" s="10">
        <f t="shared" si="267"/>
        <v>14</v>
      </c>
      <c r="AH510" s="9">
        <f>VLOOKUP($E510,'ALL-GTK-SD-SMP-SMA-SMK-SLB'!$F$14:$CG$713,'ALL-GTK-SD-SMP-SMA-SMK-SLB'!AI$7,FALSE)</f>
        <v>11</v>
      </c>
      <c r="AI510" s="9">
        <f>VLOOKUP($E510,'ALL-GTK-SD-SMP-SMA-SMK-SLB'!$F$14:$CG$713,'ALL-GTK-SD-SMP-SMA-SMK-SLB'!AJ$7,FALSE)</f>
        <v>11</v>
      </c>
      <c r="AJ510" s="10">
        <f t="shared" si="268"/>
        <v>22</v>
      </c>
      <c r="AK510" s="44">
        <f t="shared" si="269"/>
        <v>16</v>
      </c>
      <c r="AL510" s="44">
        <f t="shared" si="270"/>
        <v>20</v>
      </c>
      <c r="AM510" s="11">
        <f t="shared" si="271"/>
        <v>36</v>
      </c>
      <c r="AN510" s="299">
        <f>VLOOKUP($E510,'ALL-GTK-SD-SMP-SMA-SMK-SLB'!$F$14:$CG$713,'ALL-GTK-SD-SMP-SMA-SMK-SLB'!AO$7,FALSE)</f>
        <v>0</v>
      </c>
      <c r="AO510" s="299">
        <f>VLOOKUP($E510,'ALL-GTK-SD-SMP-SMA-SMK-SLB'!$F$14:$CG$713,'ALL-GTK-SD-SMP-SMA-SMK-SLB'!AP$7,FALSE)</f>
        <v>1</v>
      </c>
      <c r="AP510" s="9">
        <f>VLOOKUP($E510,'ALL-GTK-SD-SMP-SMA-SMK-SLB'!$F$14:$CG$713,'ALL-GTK-SD-SMP-SMA-SMK-SLB'!AQ$7,FALSE)</f>
        <v>0</v>
      </c>
      <c r="AQ510" s="9">
        <f>VLOOKUP($E510,'ALL-GTK-SD-SMP-SMA-SMK-SLB'!$F$14:$CG$713,'ALL-GTK-SD-SMP-SMA-SMK-SLB'!AR$7,FALSE)</f>
        <v>0</v>
      </c>
      <c r="AR510" s="9">
        <f>VLOOKUP($E510,'ALL-GTK-SD-SMP-SMA-SMK-SLB'!$F$14:$CG$713,'ALL-GTK-SD-SMP-SMA-SMK-SLB'!AS$7,FALSE)</f>
        <v>0</v>
      </c>
      <c r="AS510" s="9">
        <f>VLOOKUP($E510,'ALL-GTK-SD-SMP-SMA-SMK-SLB'!$F$14:$CG$713,'ALL-GTK-SD-SMP-SMA-SMK-SLB'!AT$7,FALSE)</f>
        <v>0</v>
      </c>
      <c r="AT510" s="9">
        <f>VLOOKUP($E510,'ALL-GTK-SD-SMP-SMA-SMK-SLB'!$F$14:$CG$713,'ALL-GTK-SD-SMP-SMA-SMK-SLB'!AU$7,FALSE)</f>
        <v>0</v>
      </c>
      <c r="AU510" s="9">
        <f>VLOOKUP($E510,'ALL-GTK-SD-SMP-SMA-SMK-SLB'!$F$14:$CG$713,'ALL-GTK-SD-SMP-SMA-SMK-SLB'!AV$7,FALSE)</f>
        <v>0</v>
      </c>
      <c r="AV510" s="9">
        <f>VLOOKUP($E510,'ALL-GTK-SD-SMP-SMA-SMK-SLB'!$F$14:$CG$713,'ALL-GTK-SD-SMP-SMA-SMK-SLB'!AW$7,FALSE)</f>
        <v>0</v>
      </c>
      <c r="AW510" s="9">
        <f>VLOOKUP($E510,'ALL-GTK-SD-SMP-SMA-SMK-SLB'!$F$14:$CG$713,'ALL-GTK-SD-SMP-SMA-SMK-SLB'!AX$7,FALSE)</f>
        <v>0</v>
      </c>
      <c r="AX510" s="9">
        <f>VLOOKUP($E510,'ALL-GTK-SD-SMP-SMA-SMK-SLB'!$F$14:$CG$713,'ALL-GTK-SD-SMP-SMA-SMK-SLB'!AY$7,FALSE)</f>
        <v>15</v>
      </c>
      <c r="AY510" s="9">
        <f>VLOOKUP($E510,'ALL-GTK-SD-SMP-SMA-SMK-SLB'!$F$14:$CG$713,'ALL-GTK-SD-SMP-SMA-SMK-SLB'!AZ$7,FALSE)</f>
        <v>18</v>
      </c>
      <c r="AZ510" s="9">
        <f>VLOOKUP($E510,'ALL-GTK-SD-SMP-SMA-SMK-SLB'!$F$14:$CG$713,'ALL-GTK-SD-SMP-SMA-SMK-SLB'!BA$7,FALSE)</f>
        <v>1</v>
      </c>
      <c r="BA510" s="9">
        <f>VLOOKUP($E510,'ALL-GTK-SD-SMP-SMA-SMK-SLB'!$F$14:$CG$713,'ALL-GTK-SD-SMP-SMA-SMK-SLB'!BB$7,FALSE)</f>
        <v>1</v>
      </c>
      <c r="BB510" s="9">
        <f>VLOOKUP($E510,'ALL-GTK-SD-SMP-SMA-SMK-SLB'!$F$14:$CG$713,'ALL-GTK-SD-SMP-SMA-SMK-SLB'!BC$7,FALSE)</f>
        <v>0</v>
      </c>
      <c r="BC510" s="9">
        <f>VLOOKUP($E510,'ALL-GTK-SD-SMP-SMA-SMK-SLB'!$F$14:$CG$713,'ALL-GTK-SD-SMP-SMA-SMK-SLB'!BD$7,FALSE)</f>
        <v>0</v>
      </c>
      <c r="BD510" s="310">
        <f t="shared" si="272"/>
        <v>0</v>
      </c>
      <c r="BE510" s="310">
        <f t="shared" si="273"/>
        <v>1</v>
      </c>
      <c r="BF510" s="10">
        <f t="shared" si="274"/>
        <v>1</v>
      </c>
      <c r="BG510" s="311">
        <f t="shared" si="275"/>
        <v>16</v>
      </c>
      <c r="BH510" s="311">
        <f t="shared" si="276"/>
        <v>19</v>
      </c>
      <c r="BI510" s="10">
        <f t="shared" si="277"/>
        <v>35</v>
      </c>
      <c r="BJ510" s="44">
        <f t="shared" si="278"/>
        <v>16</v>
      </c>
      <c r="BK510" s="44">
        <f t="shared" si="279"/>
        <v>20</v>
      </c>
      <c r="BL510" s="11">
        <f t="shared" si="280"/>
        <v>36</v>
      </c>
      <c r="BM510" s="9">
        <f>VLOOKUP($E510,'ALL-GTK-SD-SMP-SMA-SMK-SLB'!$F$14:$CG$713,'ALL-GTK-SD-SMP-SMA-SMK-SLB'!BN$7,FALSE)</f>
        <v>2</v>
      </c>
      <c r="BN510" s="9">
        <f>VLOOKUP($E510,'ALL-GTK-SD-SMP-SMA-SMK-SLB'!$F$14:$CG$713,'ALL-GTK-SD-SMP-SMA-SMK-SLB'!BO$7,FALSE)</f>
        <v>2</v>
      </c>
      <c r="BO510" s="9">
        <f>VLOOKUP($E510,'ALL-GTK-SD-SMP-SMA-SMK-SLB'!$F$14:$CG$713,'ALL-GTK-SD-SMP-SMA-SMK-SLB'!BP$7,FALSE)</f>
        <v>0</v>
      </c>
      <c r="BP510" s="9">
        <f>VLOOKUP($E510,'ALL-GTK-SD-SMP-SMA-SMK-SLB'!$F$14:$CG$713,'ALL-GTK-SD-SMP-SMA-SMK-SLB'!BQ$7,FALSE)</f>
        <v>0</v>
      </c>
      <c r="BQ510" s="9">
        <f>VLOOKUP($E510,'ALL-GTK-SD-SMP-SMA-SMK-SLB'!$F$14:$CG$713,'ALL-GTK-SD-SMP-SMA-SMK-SLB'!BR$7,FALSE)</f>
        <v>2</v>
      </c>
      <c r="BR510" s="9">
        <f>VLOOKUP($E510,'ALL-GTK-SD-SMP-SMA-SMK-SLB'!$F$14:$CG$713,'ALL-GTK-SD-SMP-SMA-SMK-SLB'!BS$7,FALSE)</f>
        <v>1</v>
      </c>
      <c r="BS510" s="9">
        <f>VLOOKUP($E510,'ALL-GTK-SD-SMP-SMA-SMK-SLB'!$F$14:$CG$713,'ALL-GTK-SD-SMP-SMA-SMK-SLB'!BT$7,FALSE)</f>
        <v>0</v>
      </c>
      <c r="BT510" s="9">
        <f>VLOOKUP($E510,'ALL-GTK-SD-SMP-SMA-SMK-SLB'!$F$14:$CG$713,'ALL-GTK-SD-SMP-SMA-SMK-SLB'!BU$7,FALSE)</f>
        <v>0</v>
      </c>
      <c r="BU510" s="299">
        <f t="shared" si="281"/>
        <v>2</v>
      </c>
      <c r="BV510" s="299">
        <f t="shared" si="282"/>
        <v>1</v>
      </c>
      <c r="BW510" s="44">
        <f t="shared" si="283"/>
        <v>4</v>
      </c>
      <c r="BX510" s="44">
        <f t="shared" si="284"/>
        <v>3</v>
      </c>
      <c r="BY510" s="11">
        <f t="shared" si="285"/>
        <v>7</v>
      </c>
      <c r="BZ510" s="14">
        <f t="shared" si="286"/>
        <v>16</v>
      </c>
      <c r="CA510" s="14">
        <f t="shared" si="287"/>
        <v>20</v>
      </c>
      <c r="CB510" s="13">
        <f t="shared" si="288"/>
        <v>4</v>
      </c>
      <c r="CC510" s="13">
        <f t="shared" si="289"/>
        <v>3</v>
      </c>
      <c r="CD510" s="312">
        <f t="shared" si="290"/>
        <v>20</v>
      </c>
      <c r="CE510" s="312">
        <f t="shared" si="291"/>
        <v>23</v>
      </c>
      <c r="CF510" s="313">
        <f t="shared" si="292"/>
        <v>43</v>
      </c>
      <c r="CG510" s="302" t="str">
        <f t="shared" si="293"/>
        <v>OK</v>
      </c>
    </row>
    <row r="511" spans="1:85" ht="14.25" x14ac:dyDescent="0.25">
      <c r="A511" s="6">
        <v>499</v>
      </c>
      <c r="B511" s="495">
        <v>7</v>
      </c>
      <c r="C511" s="495" t="s">
        <v>7</v>
      </c>
      <c r="D511" s="496" t="s">
        <v>21</v>
      </c>
      <c r="E511" s="626">
        <v>20319348</v>
      </c>
      <c r="F511" s="627" t="s">
        <v>765</v>
      </c>
      <c r="G511" s="624" t="s">
        <v>52</v>
      </c>
      <c r="H511" s="9">
        <f>VLOOKUP($E511,'ALL-GTK-SD-SMP-SMA-SMK-SLB'!$F$14:$CG$713,'ALL-GTK-SD-SMP-SMA-SMK-SLB'!I$7,FALSE)</f>
        <v>0</v>
      </c>
      <c r="I511" s="9">
        <f>VLOOKUP($E511,'ALL-GTK-SD-SMP-SMA-SMK-SLB'!$F$14:$CG$713,'ALL-GTK-SD-SMP-SMA-SMK-SLB'!J$7,FALSE)</f>
        <v>0</v>
      </c>
      <c r="J511" s="9">
        <f>VLOOKUP($E511,'ALL-GTK-SD-SMP-SMA-SMK-SLB'!$F$14:$CG$713,'ALL-GTK-SD-SMP-SMA-SMK-SLB'!K$7,FALSE)</f>
        <v>0</v>
      </c>
      <c r="K511" s="9">
        <f>VLOOKUP($E511,'ALL-GTK-SD-SMP-SMA-SMK-SLB'!$F$14:$CG$713,'ALL-GTK-SD-SMP-SMA-SMK-SLB'!L$7,FALSE)</f>
        <v>0</v>
      </c>
      <c r="L511" s="9">
        <f>VLOOKUP($E511,'ALL-GTK-SD-SMP-SMA-SMK-SLB'!$F$14:$CG$713,'ALL-GTK-SD-SMP-SMA-SMK-SLB'!M$7,FALSE)</f>
        <v>5</v>
      </c>
      <c r="M511" s="9">
        <f>VLOOKUP($E511,'ALL-GTK-SD-SMP-SMA-SMK-SLB'!$F$14:$CG$713,'ALL-GTK-SD-SMP-SMA-SMK-SLB'!N$7,FALSE)</f>
        <v>7</v>
      </c>
      <c r="N511" s="9">
        <f>VLOOKUP($E511,'ALL-GTK-SD-SMP-SMA-SMK-SLB'!$F$14:$CG$713,'ALL-GTK-SD-SMP-SMA-SMK-SLB'!O$7,FALSE)</f>
        <v>0</v>
      </c>
      <c r="O511" s="9">
        <f>VLOOKUP($E511,'ALL-GTK-SD-SMP-SMA-SMK-SLB'!$F$14:$CG$713,'ALL-GTK-SD-SMP-SMA-SMK-SLB'!P$7,FALSE)</f>
        <v>1</v>
      </c>
      <c r="P511" s="299">
        <f t="shared" si="258"/>
        <v>5</v>
      </c>
      <c r="Q511" s="299">
        <f t="shared" si="259"/>
        <v>8</v>
      </c>
      <c r="R511" s="300">
        <f t="shared" si="260"/>
        <v>13</v>
      </c>
      <c r="S511" s="9">
        <f>VLOOKUP($E511,'ALL-GTK-SD-SMP-SMA-SMK-SLB'!$F$14:$CG$713,'ALL-GTK-SD-SMP-SMA-SMK-SLB'!T$7,FALSE)</f>
        <v>0</v>
      </c>
      <c r="T511" s="9">
        <f>VLOOKUP($E511,'ALL-GTK-SD-SMP-SMA-SMK-SLB'!$F$14:$CG$713,'ALL-GTK-SD-SMP-SMA-SMK-SLB'!U$7,FALSE)</f>
        <v>0</v>
      </c>
      <c r="U511" s="9">
        <f>VLOOKUP($E511,'ALL-GTK-SD-SMP-SMA-SMK-SLB'!$F$14:$CG$713,'ALL-GTK-SD-SMP-SMA-SMK-SLB'!V$7,FALSE)</f>
        <v>0</v>
      </c>
      <c r="V511" s="9">
        <f>VLOOKUP($E511,'ALL-GTK-SD-SMP-SMA-SMK-SLB'!$F$14:$CG$713,'ALL-GTK-SD-SMP-SMA-SMK-SLB'!W$7,FALSE)</f>
        <v>0</v>
      </c>
      <c r="W511" s="9">
        <f>VLOOKUP($E511,'ALL-GTK-SD-SMP-SMA-SMK-SLB'!$F$14:$CG$713,'ALL-GTK-SD-SMP-SMA-SMK-SLB'!X$7,FALSE)</f>
        <v>2</v>
      </c>
      <c r="X511" s="9">
        <f>VLOOKUP($E511,'ALL-GTK-SD-SMP-SMA-SMK-SLB'!$F$14:$CG$713,'ALL-GTK-SD-SMP-SMA-SMK-SLB'!Y$7,FALSE)</f>
        <v>0</v>
      </c>
      <c r="Y511" s="299">
        <f t="shared" si="261"/>
        <v>2</v>
      </c>
      <c r="Z511" s="299">
        <f t="shared" si="262"/>
        <v>0</v>
      </c>
      <c r="AA511" s="10">
        <f t="shared" si="263"/>
        <v>2</v>
      </c>
      <c r="AB511" s="44">
        <f t="shared" si="264"/>
        <v>7</v>
      </c>
      <c r="AC511" s="44">
        <f t="shared" si="265"/>
        <v>8</v>
      </c>
      <c r="AD511" s="11">
        <f t="shared" si="266"/>
        <v>15</v>
      </c>
      <c r="AE511" s="9">
        <f>VLOOKUP($E511,'ALL-GTK-SD-SMP-SMA-SMK-SLB'!$F$14:$CG$713,'ALL-GTK-SD-SMP-SMA-SMK-SLB'!AF$7,FALSE)</f>
        <v>2</v>
      </c>
      <c r="AF511" s="9">
        <f>VLOOKUP($E511,'ALL-GTK-SD-SMP-SMA-SMK-SLB'!$F$14:$CG$713,'ALL-GTK-SD-SMP-SMA-SMK-SLB'!AG$7,FALSE)</f>
        <v>0</v>
      </c>
      <c r="AG511" s="10">
        <f t="shared" si="267"/>
        <v>2</v>
      </c>
      <c r="AH511" s="9">
        <f>VLOOKUP($E511,'ALL-GTK-SD-SMP-SMA-SMK-SLB'!$F$14:$CG$713,'ALL-GTK-SD-SMP-SMA-SMK-SLB'!AI$7,FALSE)</f>
        <v>5</v>
      </c>
      <c r="AI511" s="9">
        <f>VLOOKUP($E511,'ALL-GTK-SD-SMP-SMA-SMK-SLB'!$F$14:$CG$713,'ALL-GTK-SD-SMP-SMA-SMK-SLB'!AJ$7,FALSE)</f>
        <v>8</v>
      </c>
      <c r="AJ511" s="10">
        <f t="shared" si="268"/>
        <v>13</v>
      </c>
      <c r="AK511" s="44">
        <f t="shared" si="269"/>
        <v>7</v>
      </c>
      <c r="AL511" s="44">
        <f t="shared" si="270"/>
        <v>8</v>
      </c>
      <c r="AM511" s="11">
        <f t="shared" si="271"/>
        <v>15</v>
      </c>
      <c r="AN511" s="299">
        <f>VLOOKUP($E511,'ALL-GTK-SD-SMP-SMA-SMK-SLB'!$F$14:$CG$713,'ALL-GTK-SD-SMP-SMA-SMK-SLB'!AO$7,FALSE)</f>
        <v>0</v>
      </c>
      <c r="AO511" s="299">
        <f>VLOOKUP($E511,'ALL-GTK-SD-SMP-SMA-SMK-SLB'!$F$14:$CG$713,'ALL-GTK-SD-SMP-SMA-SMK-SLB'!AP$7,FALSE)</f>
        <v>0</v>
      </c>
      <c r="AP511" s="9">
        <f>VLOOKUP($E511,'ALL-GTK-SD-SMP-SMA-SMK-SLB'!$F$14:$CG$713,'ALL-GTK-SD-SMP-SMA-SMK-SLB'!AQ$7,FALSE)</f>
        <v>0</v>
      </c>
      <c r="AQ511" s="9">
        <f>VLOOKUP($E511,'ALL-GTK-SD-SMP-SMA-SMK-SLB'!$F$14:$CG$713,'ALL-GTK-SD-SMP-SMA-SMK-SLB'!AR$7,FALSE)</f>
        <v>0</v>
      </c>
      <c r="AR511" s="9">
        <f>VLOOKUP($E511,'ALL-GTK-SD-SMP-SMA-SMK-SLB'!$F$14:$CG$713,'ALL-GTK-SD-SMP-SMA-SMK-SLB'!AS$7,FALSE)</f>
        <v>0</v>
      </c>
      <c r="AS511" s="9">
        <f>VLOOKUP($E511,'ALL-GTK-SD-SMP-SMA-SMK-SLB'!$F$14:$CG$713,'ALL-GTK-SD-SMP-SMA-SMK-SLB'!AT$7,FALSE)</f>
        <v>0</v>
      </c>
      <c r="AT511" s="9">
        <f>VLOOKUP($E511,'ALL-GTK-SD-SMP-SMA-SMK-SLB'!$F$14:$CG$713,'ALL-GTK-SD-SMP-SMA-SMK-SLB'!AU$7,FALSE)</f>
        <v>0</v>
      </c>
      <c r="AU511" s="9">
        <f>VLOOKUP($E511,'ALL-GTK-SD-SMP-SMA-SMK-SLB'!$F$14:$CG$713,'ALL-GTK-SD-SMP-SMA-SMK-SLB'!AV$7,FALSE)</f>
        <v>0</v>
      </c>
      <c r="AV511" s="9">
        <f>VLOOKUP($E511,'ALL-GTK-SD-SMP-SMA-SMK-SLB'!$F$14:$CG$713,'ALL-GTK-SD-SMP-SMA-SMK-SLB'!AW$7,FALSE)</f>
        <v>0</v>
      </c>
      <c r="AW511" s="9">
        <f>VLOOKUP($E511,'ALL-GTK-SD-SMP-SMA-SMK-SLB'!$F$14:$CG$713,'ALL-GTK-SD-SMP-SMA-SMK-SLB'!AX$7,FALSE)</f>
        <v>0</v>
      </c>
      <c r="AX511" s="9">
        <f>VLOOKUP($E511,'ALL-GTK-SD-SMP-SMA-SMK-SLB'!$F$14:$CG$713,'ALL-GTK-SD-SMP-SMA-SMK-SLB'!AY$7,FALSE)</f>
        <v>7</v>
      </c>
      <c r="AY511" s="9">
        <f>VLOOKUP($E511,'ALL-GTK-SD-SMP-SMA-SMK-SLB'!$F$14:$CG$713,'ALL-GTK-SD-SMP-SMA-SMK-SLB'!AZ$7,FALSE)</f>
        <v>8</v>
      </c>
      <c r="AZ511" s="9">
        <f>VLOOKUP($E511,'ALL-GTK-SD-SMP-SMA-SMK-SLB'!$F$14:$CG$713,'ALL-GTK-SD-SMP-SMA-SMK-SLB'!BA$7,FALSE)</f>
        <v>0</v>
      </c>
      <c r="BA511" s="9">
        <f>VLOOKUP($E511,'ALL-GTK-SD-SMP-SMA-SMK-SLB'!$F$14:$CG$713,'ALL-GTK-SD-SMP-SMA-SMK-SLB'!BB$7,FALSE)</f>
        <v>0</v>
      </c>
      <c r="BB511" s="9">
        <f>VLOOKUP($E511,'ALL-GTK-SD-SMP-SMA-SMK-SLB'!$F$14:$CG$713,'ALL-GTK-SD-SMP-SMA-SMK-SLB'!BC$7,FALSE)</f>
        <v>0</v>
      </c>
      <c r="BC511" s="9">
        <f>VLOOKUP($E511,'ALL-GTK-SD-SMP-SMA-SMK-SLB'!$F$14:$CG$713,'ALL-GTK-SD-SMP-SMA-SMK-SLB'!BD$7,FALSE)</f>
        <v>0</v>
      </c>
      <c r="BD511" s="310">
        <f t="shared" si="272"/>
        <v>0</v>
      </c>
      <c r="BE511" s="310">
        <f t="shared" si="273"/>
        <v>0</v>
      </c>
      <c r="BF511" s="10">
        <f t="shared" si="274"/>
        <v>0</v>
      </c>
      <c r="BG511" s="311">
        <f t="shared" si="275"/>
        <v>7</v>
      </c>
      <c r="BH511" s="311">
        <f t="shared" si="276"/>
        <v>8</v>
      </c>
      <c r="BI511" s="10">
        <f t="shared" si="277"/>
        <v>15</v>
      </c>
      <c r="BJ511" s="44">
        <f t="shared" si="278"/>
        <v>7</v>
      </c>
      <c r="BK511" s="44">
        <f t="shared" si="279"/>
        <v>8</v>
      </c>
      <c r="BL511" s="11">
        <f t="shared" si="280"/>
        <v>15</v>
      </c>
      <c r="BM511" s="9">
        <f>VLOOKUP($E511,'ALL-GTK-SD-SMP-SMA-SMK-SLB'!$F$14:$CG$713,'ALL-GTK-SD-SMP-SMA-SMK-SLB'!BN$7,FALSE)</f>
        <v>1</v>
      </c>
      <c r="BN511" s="9">
        <f>VLOOKUP($E511,'ALL-GTK-SD-SMP-SMA-SMK-SLB'!$F$14:$CG$713,'ALL-GTK-SD-SMP-SMA-SMK-SLB'!BO$7,FALSE)</f>
        <v>0</v>
      </c>
      <c r="BO511" s="9">
        <f>VLOOKUP($E511,'ALL-GTK-SD-SMP-SMA-SMK-SLB'!$F$14:$CG$713,'ALL-GTK-SD-SMP-SMA-SMK-SLB'!BP$7,FALSE)</f>
        <v>0</v>
      </c>
      <c r="BP511" s="9">
        <f>VLOOKUP($E511,'ALL-GTK-SD-SMP-SMA-SMK-SLB'!$F$14:$CG$713,'ALL-GTK-SD-SMP-SMA-SMK-SLB'!BQ$7,FALSE)</f>
        <v>0</v>
      </c>
      <c r="BQ511" s="9">
        <f>VLOOKUP($E511,'ALL-GTK-SD-SMP-SMA-SMK-SLB'!$F$14:$CG$713,'ALL-GTK-SD-SMP-SMA-SMK-SLB'!BR$7,FALSE)</f>
        <v>0</v>
      </c>
      <c r="BR511" s="9">
        <f>VLOOKUP($E511,'ALL-GTK-SD-SMP-SMA-SMK-SLB'!$F$14:$CG$713,'ALL-GTK-SD-SMP-SMA-SMK-SLB'!BS$7,FALSE)</f>
        <v>1</v>
      </c>
      <c r="BS511" s="9">
        <f>VLOOKUP($E511,'ALL-GTK-SD-SMP-SMA-SMK-SLB'!$F$14:$CG$713,'ALL-GTK-SD-SMP-SMA-SMK-SLB'!BT$7,FALSE)</f>
        <v>0</v>
      </c>
      <c r="BT511" s="9">
        <f>VLOOKUP($E511,'ALL-GTK-SD-SMP-SMA-SMK-SLB'!$F$14:$CG$713,'ALL-GTK-SD-SMP-SMA-SMK-SLB'!BU$7,FALSE)</f>
        <v>0</v>
      </c>
      <c r="BU511" s="299">
        <f t="shared" si="281"/>
        <v>0</v>
      </c>
      <c r="BV511" s="299">
        <f t="shared" si="282"/>
        <v>1</v>
      </c>
      <c r="BW511" s="44">
        <f t="shared" si="283"/>
        <v>1</v>
      </c>
      <c r="BX511" s="44">
        <f t="shared" si="284"/>
        <v>1</v>
      </c>
      <c r="BY511" s="11">
        <f t="shared" si="285"/>
        <v>2</v>
      </c>
      <c r="BZ511" s="14">
        <f t="shared" si="286"/>
        <v>7</v>
      </c>
      <c r="CA511" s="14">
        <f t="shared" si="287"/>
        <v>8</v>
      </c>
      <c r="CB511" s="13">
        <f t="shared" si="288"/>
        <v>1</v>
      </c>
      <c r="CC511" s="13">
        <f t="shared" si="289"/>
        <v>1</v>
      </c>
      <c r="CD511" s="312">
        <f t="shared" si="290"/>
        <v>8</v>
      </c>
      <c r="CE511" s="312">
        <f t="shared" si="291"/>
        <v>9</v>
      </c>
      <c r="CF511" s="313">
        <f t="shared" si="292"/>
        <v>17</v>
      </c>
      <c r="CG511" s="302" t="str">
        <f t="shared" si="293"/>
        <v>OK</v>
      </c>
    </row>
    <row r="512" spans="1:85" ht="14.25" x14ac:dyDescent="0.25">
      <c r="A512" s="6">
        <v>500</v>
      </c>
      <c r="B512" s="495">
        <v>8</v>
      </c>
      <c r="C512" s="495" t="s">
        <v>7</v>
      </c>
      <c r="D512" s="496" t="s">
        <v>21</v>
      </c>
      <c r="E512" s="626">
        <v>20319352</v>
      </c>
      <c r="F512" s="627" t="s">
        <v>766</v>
      </c>
      <c r="G512" s="624" t="s">
        <v>52</v>
      </c>
      <c r="H512" s="9">
        <f>VLOOKUP($E512,'ALL-GTK-SD-SMP-SMA-SMK-SLB'!$F$14:$CG$713,'ALL-GTK-SD-SMP-SMA-SMK-SLB'!I$7,FALSE)</f>
        <v>0</v>
      </c>
      <c r="I512" s="9">
        <f>VLOOKUP($E512,'ALL-GTK-SD-SMP-SMA-SMK-SLB'!$F$14:$CG$713,'ALL-GTK-SD-SMP-SMA-SMK-SLB'!J$7,FALSE)</f>
        <v>0</v>
      </c>
      <c r="J512" s="9">
        <f>VLOOKUP($E512,'ALL-GTK-SD-SMP-SMA-SMK-SLB'!$F$14:$CG$713,'ALL-GTK-SD-SMP-SMA-SMK-SLB'!K$7,FALSE)</f>
        <v>0</v>
      </c>
      <c r="K512" s="9">
        <f>VLOOKUP($E512,'ALL-GTK-SD-SMP-SMA-SMK-SLB'!$F$14:$CG$713,'ALL-GTK-SD-SMP-SMA-SMK-SLB'!L$7,FALSE)</f>
        <v>0</v>
      </c>
      <c r="L512" s="9">
        <f>VLOOKUP($E512,'ALL-GTK-SD-SMP-SMA-SMK-SLB'!$F$14:$CG$713,'ALL-GTK-SD-SMP-SMA-SMK-SLB'!M$7,FALSE)</f>
        <v>2</v>
      </c>
      <c r="M512" s="9">
        <f>VLOOKUP($E512,'ALL-GTK-SD-SMP-SMA-SMK-SLB'!$F$14:$CG$713,'ALL-GTK-SD-SMP-SMA-SMK-SLB'!N$7,FALSE)</f>
        <v>4</v>
      </c>
      <c r="N512" s="9">
        <f>VLOOKUP($E512,'ALL-GTK-SD-SMP-SMA-SMK-SLB'!$F$14:$CG$713,'ALL-GTK-SD-SMP-SMA-SMK-SLB'!O$7,FALSE)</f>
        <v>2</v>
      </c>
      <c r="O512" s="9">
        <f>VLOOKUP($E512,'ALL-GTK-SD-SMP-SMA-SMK-SLB'!$F$14:$CG$713,'ALL-GTK-SD-SMP-SMA-SMK-SLB'!P$7,FALSE)</f>
        <v>2</v>
      </c>
      <c r="P512" s="299">
        <f t="shared" si="258"/>
        <v>4</v>
      </c>
      <c r="Q512" s="299">
        <f t="shared" si="259"/>
        <v>6</v>
      </c>
      <c r="R512" s="300">
        <f t="shared" si="260"/>
        <v>10</v>
      </c>
      <c r="S512" s="9">
        <f>VLOOKUP($E512,'ALL-GTK-SD-SMP-SMA-SMK-SLB'!$F$14:$CG$713,'ALL-GTK-SD-SMP-SMA-SMK-SLB'!T$7,FALSE)</f>
        <v>0</v>
      </c>
      <c r="T512" s="9">
        <f>VLOOKUP($E512,'ALL-GTK-SD-SMP-SMA-SMK-SLB'!$F$14:$CG$713,'ALL-GTK-SD-SMP-SMA-SMK-SLB'!U$7,FALSE)</f>
        <v>0</v>
      </c>
      <c r="U512" s="9">
        <f>VLOOKUP($E512,'ALL-GTK-SD-SMP-SMA-SMK-SLB'!$F$14:$CG$713,'ALL-GTK-SD-SMP-SMA-SMK-SLB'!V$7,FALSE)</f>
        <v>1</v>
      </c>
      <c r="V512" s="9">
        <f>VLOOKUP($E512,'ALL-GTK-SD-SMP-SMA-SMK-SLB'!$F$14:$CG$713,'ALL-GTK-SD-SMP-SMA-SMK-SLB'!W$7,FALSE)</f>
        <v>5</v>
      </c>
      <c r="W512" s="9">
        <f>VLOOKUP($E512,'ALL-GTK-SD-SMP-SMA-SMK-SLB'!$F$14:$CG$713,'ALL-GTK-SD-SMP-SMA-SMK-SLB'!X$7,FALSE)</f>
        <v>0</v>
      </c>
      <c r="X512" s="9">
        <f>VLOOKUP($E512,'ALL-GTK-SD-SMP-SMA-SMK-SLB'!$F$14:$CG$713,'ALL-GTK-SD-SMP-SMA-SMK-SLB'!Y$7,FALSE)</f>
        <v>1</v>
      </c>
      <c r="Y512" s="299">
        <f t="shared" si="261"/>
        <v>1</v>
      </c>
      <c r="Z512" s="299">
        <f t="shared" si="262"/>
        <v>6</v>
      </c>
      <c r="AA512" s="10">
        <f t="shared" si="263"/>
        <v>7</v>
      </c>
      <c r="AB512" s="44">
        <f t="shared" si="264"/>
        <v>5</v>
      </c>
      <c r="AC512" s="44">
        <f t="shared" si="265"/>
        <v>12</v>
      </c>
      <c r="AD512" s="11">
        <f t="shared" si="266"/>
        <v>17</v>
      </c>
      <c r="AE512" s="9">
        <f>VLOOKUP($E512,'ALL-GTK-SD-SMP-SMA-SMK-SLB'!$F$14:$CG$713,'ALL-GTK-SD-SMP-SMA-SMK-SLB'!AF$7,FALSE)</f>
        <v>1</v>
      </c>
      <c r="AF512" s="9">
        <f>VLOOKUP($E512,'ALL-GTK-SD-SMP-SMA-SMK-SLB'!$F$14:$CG$713,'ALL-GTK-SD-SMP-SMA-SMK-SLB'!AG$7,FALSE)</f>
        <v>7</v>
      </c>
      <c r="AG512" s="10">
        <f t="shared" si="267"/>
        <v>8</v>
      </c>
      <c r="AH512" s="9">
        <f>VLOOKUP($E512,'ALL-GTK-SD-SMP-SMA-SMK-SLB'!$F$14:$CG$713,'ALL-GTK-SD-SMP-SMA-SMK-SLB'!AI$7,FALSE)</f>
        <v>4</v>
      </c>
      <c r="AI512" s="9">
        <f>VLOOKUP($E512,'ALL-GTK-SD-SMP-SMA-SMK-SLB'!$F$14:$CG$713,'ALL-GTK-SD-SMP-SMA-SMK-SLB'!AJ$7,FALSE)</f>
        <v>5</v>
      </c>
      <c r="AJ512" s="10">
        <f t="shared" si="268"/>
        <v>9</v>
      </c>
      <c r="AK512" s="44">
        <f t="shared" si="269"/>
        <v>5</v>
      </c>
      <c r="AL512" s="44">
        <f t="shared" si="270"/>
        <v>12</v>
      </c>
      <c r="AM512" s="11">
        <f t="shared" si="271"/>
        <v>17</v>
      </c>
      <c r="AN512" s="299">
        <f>VLOOKUP($E512,'ALL-GTK-SD-SMP-SMA-SMK-SLB'!$F$14:$CG$713,'ALL-GTK-SD-SMP-SMA-SMK-SLB'!AO$7,FALSE)</f>
        <v>0</v>
      </c>
      <c r="AO512" s="299">
        <f>VLOOKUP($E512,'ALL-GTK-SD-SMP-SMA-SMK-SLB'!$F$14:$CG$713,'ALL-GTK-SD-SMP-SMA-SMK-SLB'!AP$7,FALSE)</f>
        <v>0</v>
      </c>
      <c r="AP512" s="9">
        <f>VLOOKUP($E512,'ALL-GTK-SD-SMP-SMA-SMK-SLB'!$F$14:$CG$713,'ALL-GTK-SD-SMP-SMA-SMK-SLB'!AQ$7,FALSE)</f>
        <v>0</v>
      </c>
      <c r="AQ512" s="9">
        <f>VLOOKUP($E512,'ALL-GTK-SD-SMP-SMA-SMK-SLB'!$F$14:$CG$713,'ALL-GTK-SD-SMP-SMA-SMK-SLB'!AR$7,FALSE)</f>
        <v>0</v>
      </c>
      <c r="AR512" s="9">
        <f>VLOOKUP($E512,'ALL-GTK-SD-SMP-SMA-SMK-SLB'!$F$14:$CG$713,'ALL-GTK-SD-SMP-SMA-SMK-SLB'!AS$7,FALSE)</f>
        <v>0</v>
      </c>
      <c r="AS512" s="9">
        <f>VLOOKUP($E512,'ALL-GTK-SD-SMP-SMA-SMK-SLB'!$F$14:$CG$713,'ALL-GTK-SD-SMP-SMA-SMK-SLB'!AT$7,FALSE)</f>
        <v>0</v>
      </c>
      <c r="AT512" s="9">
        <f>VLOOKUP($E512,'ALL-GTK-SD-SMP-SMA-SMK-SLB'!$F$14:$CG$713,'ALL-GTK-SD-SMP-SMA-SMK-SLB'!AU$7,FALSE)</f>
        <v>0</v>
      </c>
      <c r="AU512" s="9">
        <f>VLOOKUP($E512,'ALL-GTK-SD-SMP-SMA-SMK-SLB'!$F$14:$CG$713,'ALL-GTK-SD-SMP-SMA-SMK-SLB'!AV$7,FALSE)</f>
        <v>0</v>
      </c>
      <c r="AV512" s="9">
        <f>VLOOKUP($E512,'ALL-GTK-SD-SMP-SMA-SMK-SLB'!$F$14:$CG$713,'ALL-GTK-SD-SMP-SMA-SMK-SLB'!AW$7,FALSE)</f>
        <v>0</v>
      </c>
      <c r="AW512" s="9">
        <f>VLOOKUP($E512,'ALL-GTK-SD-SMP-SMA-SMK-SLB'!$F$14:$CG$713,'ALL-GTK-SD-SMP-SMA-SMK-SLB'!AX$7,FALSE)</f>
        <v>0</v>
      </c>
      <c r="AX512" s="9">
        <f>VLOOKUP($E512,'ALL-GTK-SD-SMP-SMA-SMK-SLB'!$F$14:$CG$713,'ALL-GTK-SD-SMP-SMA-SMK-SLB'!AY$7,FALSE)</f>
        <v>4</v>
      </c>
      <c r="AY512" s="9">
        <f>VLOOKUP($E512,'ALL-GTK-SD-SMP-SMA-SMK-SLB'!$F$14:$CG$713,'ALL-GTK-SD-SMP-SMA-SMK-SLB'!AZ$7,FALSE)</f>
        <v>11</v>
      </c>
      <c r="AZ512" s="9">
        <f>VLOOKUP($E512,'ALL-GTK-SD-SMP-SMA-SMK-SLB'!$F$14:$CG$713,'ALL-GTK-SD-SMP-SMA-SMK-SLB'!BA$7,FALSE)</f>
        <v>1</v>
      </c>
      <c r="BA512" s="9">
        <f>VLOOKUP($E512,'ALL-GTK-SD-SMP-SMA-SMK-SLB'!$F$14:$CG$713,'ALL-GTK-SD-SMP-SMA-SMK-SLB'!BB$7,FALSE)</f>
        <v>1</v>
      </c>
      <c r="BB512" s="9">
        <f>VLOOKUP($E512,'ALL-GTK-SD-SMP-SMA-SMK-SLB'!$F$14:$CG$713,'ALL-GTK-SD-SMP-SMA-SMK-SLB'!BC$7,FALSE)</f>
        <v>0</v>
      </c>
      <c r="BC512" s="9">
        <f>VLOOKUP($E512,'ALL-GTK-SD-SMP-SMA-SMK-SLB'!$F$14:$CG$713,'ALL-GTK-SD-SMP-SMA-SMK-SLB'!BD$7,FALSE)</f>
        <v>0</v>
      </c>
      <c r="BD512" s="310">
        <f t="shared" si="272"/>
        <v>0</v>
      </c>
      <c r="BE512" s="310">
        <f t="shared" si="273"/>
        <v>0</v>
      </c>
      <c r="BF512" s="10">
        <f t="shared" si="274"/>
        <v>0</v>
      </c>
      <c r="BG512" s="311">
        <f t="shared" si="275"/>
        <v>5</v>
      </c>
      <c r="BH512" s="311">
        <f t="shared" si="276"/>
        <v>12</v>
      </c>
      <c r="BI512" s="10">
        <f t="shared" si="277"/>
        <v>17</v>
      </c>
      <c r="BJ512" s="44">
        <f t="shared" si="278"/>
        <v>5</v>
      </c>
      <c r="BK512" s="44">
        <f t="shared" si="279"/>
        <v>12</v>
      </c>
      <c r="BL512" s="11">
        <f t="shared" si="280"/>
        <v>17</v>
      </c>
      <c r="BM512" s="9">
        <f>VLOOKUP($E512,'ALL-GTK-SD-SMP-SMA-SMK-SLB'!$F$14:$CG$713,'ALL-GTK-SD-SMP-SMA-SMK-SLB'!BN$7,FALSE)</f>
        <v>0</v>
      </c>
      <c r="BN512" s="9">
        <f>VLOOKUP($E512,'ALL-GTK-SD-SMP-SMA-SMK-SLB'!$F$14:$CG$713,'ALL-GTK-SD-SMP-SMA-SMK-SLB'!BO$7,FALSE)</f>
        <v>0</v>
      </c>
      <c r="BO512" s="9">
        <f>VLOOKUP($E512,'ALL-GTK-SD-SMP-SMA-SMK-SLB'!$F$14:$CG$713,'ALL-GTK-SD-SMP-SMA-SMK-SLB'!BP$7,FALSE)</f>
        <v>0</v>
      </c>
      <c r="BP512" s="9">
        <f>VLOOKUP($E512,'ALL-GTK-SD-SMP-SMA-SMK-SLB'!$F$14:$CG$713,'ALL-GTK-SD-SMP-SMA-SMK-SLB'!BQ$7,FALSE)</f>
        <v>0</v>
      </c>
      <c r="BQ512" s="9">
        <f>VLOOKUP($E512,'ALL-GTK-SD-SMP-SMA-SMK-SLB'!$F$14:$CG$713,'ALL-GTK-SD-SMP-SMA-SMK-SLB'!BR$7,FALSE)</f>
        <v>2</v>
      </c>
      <c r="BR512" s="9">
        <f>VLOOKUP($E512,'ALL-GTK-SD-SMP-SMA-SMK-SLB'!$F$14:$CG$713,'ALL-GTK-SD-SMP-SMA-SMK-SLB'!BS$7,FALSE)</f>
        <v>1</v>
      </c>
      <c r="BS512" s="9">
        <f>VLOOKUP($E512,'ALL-GTK-SD-SMP-SMA-SMK-SLB'!$F$14:$CG$713,'ALL-GTK-SD-SMP-SMA-SMK-SLB'!BT$7,FALSE)</f>
        <v>0</v>
      </c>
      <c r="BT512" s="9">
        <f>VLOOKUP($E512,'ALL-GTK-SD-SMP-SMA-SMK-SLB'!$F$14:$CG$713,'ALL-GTK-SD-SMP-SMA-SMK-SLB'!BU$7,FALSE)</f>
        <v>0</v>
      </c>
      <c r="BU512" s="299">
        <f t="shared" si="281"/>
        <v>2</v>
      </c>
      <c r="BV512" s="299">
        <f t="shared" si="282"/>
        <v>1</v>
      </c>
      <c r="BW512" s="44">
        <f t="shared" si="283"/>
        <v>2</v>
      </c>
      <c r="BX512" s="44">
        <f t="shared" si="284"/>
        <v>1</v>
      </c>
      <c r="BY512" s="11">
        <f t="shared" si="285"/>
        <v>3</v>
      </c>
      <c r="BZ512" s="14">
        <f t="shared" si="286"/>
        <v>5</v>
      </c>
      <c r="CA512" s="14">
        <f t="shared" si="287"/>
        <v>12</v>
      </c>
      <c r="CB512" s="13">
        <f t="shared" si="288"/>
        <v>2</v>
      </c>
      <c r="CC512" s="13">
        <f t="shared" si="289"/>
        <v>1</v>
      </c>
      <c r="CD512" s="312">
        <f t="shared" si="290"/>
        <v>7</v>
      </c>
      <c r="CE512" s="312">
        <f t="shared" si="291"/>
        <v>13</v>
      </c>
      <c r="CF512" s="313">
        <f t="shared" si="292"/>
        <v>20</v>
      </c>
      <c r="CG512" s="302" t="str">
        <f t="shared" si="293"/>
        <v>OK</v>
      </c>
    </row>
    <row r="513" spans="1:85" ht="14.25" x14ac:dyDescent="0.25">
      <c r="A513" s="6">
        <v>501</v>
      </c>
      <c r="B513" s="495">
        <v>9</v>
      </c>
      <c r="C513" s="495" t="s">
        <v>7</v>
      </c>
      <c r="D513" s="496" t="s">
        <v>22</v>
      </c>
      <c r="E513" s="626">
        <v>20319341</v>
      </c>
      <c r="F513" s="627" t="s">
        <v>767</v>
      </c>
      <c r="G513" s="624" t="s">
        <v>52</v>
      </c>
      <c r="H513" s="9">
        <f>VLOOKUP($E513,'ALL-GTK-SD-SMP-SMA-SMK-SLB'!$F$14:$CG$713,'ALL-GTK-SD-SMP-SMA-SMK-SLB'!I$7,FALSE)</f>
        <v>0</v>
      </c>
      <c r="I513" s="9">
        <f>VLOOKUP($E513,'ALL-GTK-SD-SMP-SMA-SMK-SLB'!$F$14:$CG$713,'ALL-GTK-SD-SMP-SMA-SMK-SLB'!J$7,FALSE)</f>
        <v>0</v>
      </c>
      <c r="J513" s="9">
        <f>VLOOKUP($E513,'ALL-GTK-SD-SMP-SMA-SMK-SLB'!$F$14:$CG$713,'ALL-GTK-SD-SMP-SMA-SMK-SLB'!K$7,FALSE)</f>
        <v>0</v>
      </c>
      <c r="K513" s="9">
        <f>VLOOKUP($E513,'ALL-GTK-SD-SMP-SMA-SMK-SLB'!$F$14:$CG$713,'ALL-GTK-SD-SMP-SMA-SMK-SLB'!L$7,FALSE)</f>
        <v>0</v>
      </c>
      <c r="L513" s="9">
        <f>VLOOKUP($E513,'ALL-GTK-SD-SMP-SMA-SMK-SLB'!$F$14:$CG$713,'ALL-GTK-SD-SMP-SMA-SMK-SLB'!M$7,FALSE)</f>
        <v>5</v>
      </c>
      <c r="M513" s="9">
        <f>VLOOKUP($E513,'ALL-GTK-SD-SMP-SMA-SMK-SLB'!$F$14:$CG$713,'ALL-GTK-SD-SMP-SMA-SMK-SLB'!N$7,FALSE)</f>
        <v>12</v>
      </c>
      <c r="N513" s="9">
        <f>VLOOKUP($E513,'ALL-GTK-SD-SMP-SMA-SMK-SLB'!$F$14:$CG$713,'ALL-GTK-SD-SMP-SMA-SMK-SLB'!O$7,FALSE)</f>
        <v>10</v>
      </c>
      <c r="O513" s="9">
        <f>VLOOKUP($E513,'ALL-GTK-SD-SMP-SMA-SMK-SLB'!$F$14:$CG$713,'ALL-GTK-SD-SMP-SMA-SMK-SLB'!P$7,FALSE)</f>
        <v>10</v>
      </c>
      <c r="P513" s="299">
        <f t="shared" si="258"/>
        <v>15</v>
      </c>
      <c r="Q513" s="299">
        <f t="shared" si="259"/>
        <v>22</v>
      </c>
      <c r="R513" s="300">
        <f t="shared" si="260"/>
        <v>37</v>
      </c>
      <c r="S513" s="9">
        <f>VLOOKUP($E513,'ALL-GTK-SD-SMP-SMA-SMK-SLB'!$F$14:$CG$713,'ALL-GTK-SD-SMP-SMA-SMK-SLB'!T$7,FALSE)</f>
        <v>0</v>
      </c>
      <c r="T513" s="9">
        <f>VLOOKUP($E513,'ALL-GTK-SD-SMP-SMA-SMK-SLB'!$F$14:$CG$713,'ALL-GTK-SD-SMP-SMA-SMK-SLB'!U$7,FALSE)</f>
        <v>0</v>
      </c>
      <c r="U513" s="9">
        <f>VLOOKUP($E513,'ALL-GTK-SD-SMP-SMA-SMK-SLB'!$F$14:$CG$713,'ALL-GTK-SD-SMP-SMA-SMK-SLB'!V$7,FALSE)</f>
        <v>1</v>
      </c>
      <c r="V513" s="9">
        <f>VLOOKUP($E513,'ALL-GTK-SD-SMP-SMA-SMK-SLB'!$F$14:$CG$713,'ALL-GTK-SD-SMP-SMA-SMK-SLB'!W$7,FALSE)</f>
        <v>1</v>
      </c>
      <c r="W513" s="9">
        <f>VLOOKUP($E513,'ALL-GTK-SD-SMP-SMA-SMK-SLB'!$F$14:$CG$713,'ALL-GTK-SD-SMP-SMA-SMK-SLB'!X$7,FALSE)</f>
        <v>1</v>
      </c>
      <c r="X513" s="9">
        <f>VLOOKUP($E513,'ALL-GTK-SD-SMP-SMA-SMK-SLB'!$F$14:$CG$713,'ALL-GTK-SD-SMP-SMA-SMK-SLB'!Y$7,FALSE)</f>
        <v>2</v>
      </c>
      <c r="Y513" s="299">
        <f t="shared" si="261"/>
        <v>2</v>
      </c>
      <c r="Z513" s="299">
        <f t="shared" si="262"/>
        <v>3</v>
      </c>
      <c r="AA513" s="10">
        <f t="shared" si="263"/>
        <v>5</v>
      </c>
      <c r="AB513" s="44">
        <f t="shared" si="264"/>
        <v>17</v>
      </c>
      <c r="AC513" s="44">
        <f t="shared" si="265"/>
        <v>25</v>
      </c>
      <c r="AD513" s="11">
        <f t="shared" si="266"/>
        <v>42</v>
      </c>
      <c r="AE513" s="9">
        <f>VLOOKUP($E513,'ALL-GTK-SD-SMP-SMA-SMK-SLB'!$F$14:$CG$713,'ALL-GTK-SD-SMP-SMA-SMK-SLB'!AF$7,FALSE)</f>
        <v>1</v>
      </c>
      <c r="AF513" s="9">
        <f>VLOOKUP($E513,'ALL-GTK-SD-SMP-SMA-SMK-SLB'!$F$14:$CG$713,'ALL-GTK-SD-SMP-SMA-SMK-SLB'!AG$7,FALSE)</f>
        <v>5</v>
      </c>
      <c r="AG513" s="10">
        <f t="shared" si="267"/>
        <v>6</v>
      </c>
      <c r="AH513" s="9">
        <f>VLOOKUP($E513,'ALL-GTK-SD-SMP-SMA-SMK-SLB'!$F$14:$CG$713,'ALL-GTK-SD-SMP-SMA-SMK-SLB'!AI$7,FALSE)</f>
        <v>16</v>
      </c>
      <c r="AI513" s="9">
        <f>VLOOKUP($E513,'ALL-GTK-SD-SMP-SMA-SMK-SLB'!$F$14:$CG$713,'ALL-GTK-SD-SMP-SMA-SMK-SLB'!AJ$7,FALSE)</f>
        <v>20</v>
      </c>
      <c r="AJ513" s="10">
        <f t="shared" si="268"/>
        <v>36</v>
      </c>
      <c r="AK513" s="44">
        <f t="shared" si="269"/>
        <v>17</v>
      </c>
      <c r="AL513" s="44">
        <f t="shared" si="270"/>
        <v>25</v>
      </c>
      <c r="AM513" s="11">
        <f t="shared" si="271"/>
        <v>42</v>
      </c>
      <c r="AN513" s="299">
        <f>VLOOKUP($E513,'ALL-GTK-SD-SMP-SMA-SMK-SLB'!$F$14:$CG$713,'ALL-GTK-SD-SMP-SMA-SMK-SLB'!AO$7,FALSE)</f>
        <v>0</v>
      </c>
      <c r="AO513" s="299">
        <f>VLOOKUP($E513,'ALL-GTK-SD-SMP-SMA-SMK-SLB'!$F$14:$CG$713,'ALL-GTK-SD-SMP-SMA-SMK-SLB'!AP$7,FALSE)</f>
        <v>0</v>
      </c>
      <c r="AP513" s="9">
        <f>VLOOKUP($E513,'ALL-GTK-SD-SMP-SMA-SMK-SLB'!$F$14:$CG$713,'ALL-GTK-SD-SMP-SMA-SMK-SLB'!AQ$7,FALSE)</f>
        <v>0</v>
      </c>
      <c r="AQ513" s="9">
        <f>VLOOKUP($E513,'ALL-GTK-SD-SMP-SMA-SMK-SLB'!$F$14:$CG$713,'ALL-GTK-SD-SMP-SMA-SMK-SLB'!AR$7,FALSE)</f>
        <v>0</v>
      </c>
      <c r="AR513" s="9">
        <f>VLOOKUP($E513,'ALL-GTK-SD-SMP-SMA-SMK-SLB'!$F$14:$CG$713,'ALL-GTK-SD-SMP-SMA-SMK-SLB'!AS$7,FALSE)</f>
        <v>0</v>
      </c>
      <c r="AS513" s="9">
        <f>VLOOKUP($E513,'ALL-GTK-SD-SMP-SMA-SMK-SLB'!$F$14:$CG$713,'ALL-GTK-SD-SMP-SMA-SMK-SLB'!AT$7,FALSE)</f>
        <v>0</v>
      </c>
      <c r="AT513" s="9">
        <f>VLOOKUP($E513,'ALL-GTK-SD-SMP-SMA-SMK-SLB'!$F$14:$CG$713,'ALL-GTK-SD-SMP-SMA-SMK-SLB'!AU$7,FALSE)</f>
        <v>0</v>
      </c>
      <c r="AU513" s="9">
        <f>VLOOKUP($E513,'ALL-GTK-SD-SMP-SMA-SMK-SLB'!$F$14:$CG$713,'ALL-GTK-SD-SMP-SMA-SMK-SLB'!AV$7,FALSE)</f>
        <v>0</v>
      </c>
      <c r="AV513" s="9">
        <f>VLOOKUP($E513,'ALL-GTK-SD-SMP-SMA-SMK-SLB'!$F$14:$CG$713,'ALL-GTK-SD-SMP-SMA-SMK-SLB'!AW$7,FALSE)</f>
        <v>0</v>
      </c>
      <c r="AW513" s="9">
        <f>VLOOKUP($E513,'ALL-GTK-SD-SMP-SMA-SMK-SLB'!$F$14:$CG$713,'ALL-GTK-SD-SMP-SMA-SMK-SLB'!AX$7,FALSE)</f>
        <v>0</v>
      </c>
      <c r="AX513" s="9">
        <f>VLOOKUP($E513,'ALL-GTK-SD-SMP-SMA-SMK-SLB'!$F$14:$CG$713,'ALL-GTK-SD-SMP-SMA-SMK-SLB'!AY$7,FALSE)</f>
        <v>15</v>
      </c>
      <c r="AY513" s="9">
        <f>VLOOKUP($E513,'ALL-GTK-SD-SMP-SMA-SMK-SLB'!$F$14:$CG$713,'ALL-GTK-SD-SMP-SMA-SMK-SLB'!AZ$7,FALSE)</f>
        <v>24</v>
      </c>
      <c r="AZ513" s="9">
        <f>VLOOKUP($E513,'ALL-GTK-SD-SMP-SMA-SMK-SLB'!$F$14:$CG$713,'ALL-GTK-SD-SMP-SMA-SMK-SLB'!BA$7,FALSE)</f>
        <v>2</v>
      </c>
      <c r="BA513" s="9">
        <f>VLOOKUP($E513,'ALL-GTK-SD-SMP-SMA-SMK-SLB'!$F$14:$CG$713,'ALL-GTK-SD-SMP-SMA-SMK-SLB'!BB$7,FALSE)</f>
        <v>1</v>
      </c>
      <c r="BB513" s="9">
        <f>VLOOKUP($E513,'ALL-GTK-SD-SMP-SMA-SMK-SLB'!$F$14:$CG$713,'ALL-GTK-SD-SMP-SMA-SMK-SLB'!BC$7,FALSE)</f>
        <v>0</v>
      </c>
      <c r="BC513" s="9">
        <f>VLOOKUP($E513,'ALL-GTK-SD-SMP-SMA-SMK-SLB'!$F$14:$CG$713,'ALL-GTK-SD-SMP-SMA-SMK-SLB'!BD$7,FALSE)</f>
        <v>0</v>
      </c>
      <c r="BD513" s="310">
        <f t="shared" si="272"/>
        <v>0</v>
      </c>
      <c r="BE513" s="310">
        <f t="shared" si="273"/>
        <v>0</v>
      </c>
      <c r="BF513" s="10">
        <f t="shared" si="274"/>
        <v>0</v>
      </c>
      <c r="BG513" s="311">
        <f t="shared" si="275"/>
        <v>17</v>
      </c>
      <c r="BH513" s="311">
        <f t="shared" si="276"/>
        <v>25</v>
      </c>
      <c r="BI513" s="10">
        <f t="shared" si="277"/>
        <v>42</v>
      </c>
      <c r="BJ513" s="44">
        <f t="shared" si="278"/>
        <v>17</v>
      </c>
      <c r="BK513" s="44">
        <f t="shared" si="279"/>
        <v>25</v>
      </c>
      <c r="BL513" s="11">
        <f t="shared" si="280"/>
        <v>42</v>
      </c>
      <c r="BM513" s="9">
        <f>VLOOKUP($E513,'ALL-GTK-SD-SMP-SMA-SMK-SLB'!$F$14:$CG$713,'ALL-GTK-SD-SMP-SMA-SMK-SLB'!BN$7,FALSE)</f>
        <v>0</v>
      </c>
      <c r="BN513" s="9">
        <f>VLOOKUP($E513,'ALL-GTK-SD-SMP-SMA-SMK-SLB'!$F$14:$CG$713,'ALL-GTK-SD-SMP-SMA-SMK-SLB'!BO$7,FALSE)</f>
        <v>0</v>
      </c>
      <c r="BO513" s="9">
        <f>VLOOKUP($E513,'ALL-GTK-SD-SMP-SMA-SMK-SLB'!$F$14:$CG$713,'ALL-GTK-SD-SMP-SMA-SMK-SLB'!BP$7,FALSE)</f>
        <v>0</v>
      </c>
      <c r="BP513" s="9">
        <f>VLOOKUP($E513,'ALL-GTK-SD-SMP-SMA-SMK-SLB'!$F$14:$CG$713,'ALL-GTK-SD-SMP-SMA-SMK-SLB'!BQ$7,FALSE)</f>
        <v>0</v>
      </c>
      <c r="BQ513" s="9">
        <f>VLOOKUP($E513,'ALL-GTK-SD-SMP-SMA-SMK-SLB'!$F$14:$CG$713,'ALL-GTK-SD-SMP-SMA-SMK-SLB'!BR$7,FALSE)</f>
        <v>0</v>
      </c>
      <c r="BR513" s="9">
        <f>VLOOKUP($E513,'ALL-GTK-SD-SMP-SMA-SMK-SLB'!$F$14:$CG$713,'ALL-GTK-SD-SMP-SMA-SMK-SLB'!BS$7,FALSE)</f>
        <v>0</v>
      </c>
      <c r="BS513" s="9">
        <f>VLOOKUP($E513,'ALL-GTK-SD-SMP-SMA-SMK-SLB'!$F$14:$CG$713,'ALL-GTK-SD-SMP-SMA-SMK-SLB'!BT$7,FALSE)</f>
        <v>6</v>
      </c>
      <c r="BT513" s="9">
        <f>VLOOKUP($E513,'ALL-GTK-SD-SMP-SMA-SMK-SLB'!$F$14:$CG$713,'ALL-GTK-SD-SMP-SMA-SMK-SLB'!BU$7,FALSE)</f>
        <v>3</v>
      </c>
      <c r="BU513" s="299">
        <f t="shared" si="281"/>
        <v>6</v>
      </c>
      <c r="BV513" s="299">
        <f t="shared" si="282"/>
        <v>3</v>
      </c>
      <c r="BW513" s="44">
        <f t="shared" si="283"/>
        <v>6</v>
      </c>
      <c r="BX513" s="44">
        <f t="shared" si="284"/>
        <v>3</v>
      </c>
      <c r="BY513" s="11">
        <f t="shared" si="285"/>
        <v>9</v>
      </c>
      <c r="BZ513" s="14">
        <f t="shared" si="286"/>
        <v>17</v>
      </c>
      <c r="CA513" s="14">
        <f t="shared" si="287"/>
        <v>25</v>
      </c>
      <c r="CB513" s="13">
        <f t="shared" si="288"/>
        <v>6</v>
      </c>
      <c r="CC513" s="13">
        <f t="shared" si="289"/>
        <v>3</v>
      </c>
      <c r="CD513" s="312">
        <f t="shared" si="290"/>
        <v>23</v>
      </c>
      <c r="CE513" s="312">
        <f t="shared" si="291"/>
        <v>28</v>
      </c>
      <c r="CF513" s="313">
        <f t="shared" si="292"/>
        <v>51</v>
      </c>
      <c r="CG513" s="302" t="str">
        <f t="shared" si="293"/>
        <v>OK</v>
      </c>
    </row>
    <row r="514" spans="1:85" ht="14.25" x14ac:dyDescent="0.25">
      <c r="A514" s="6">
        <v>502</v>
      </c>
      <c r="B514" s="495">
        <v>10</v>
      </c>
      <c r="C514" s="495" t="s">
        <v>7</v>
      </c>
      <c r="D514" s="496" t="s">
        <v>22</v>
      </c>
      <c r="E514" s="626">
        <v>20319358</v>
      </c>
      <c r="F514" s="627" t="s">
        <v>768</v>
      </c>
      <c r="G514" s="624" t="s">
        <v>52</v>
      </c>
      <c r="H514" s="9">
        <f>VLOOKUP($E514,'ALL-GTK-SD-SMP-SMA-SMK-SLB'!$F$14:$CG$713,'ALL-GTK-SD-SMP-SMA-SMK-SLB'!I$7,FALSE)</f>
        <v>0</v>
      </c>
      <c r="I514" s="9">
        <f>VLOOKUP($E514,'ALL-GTK-SD-SMP-SMA-SMK-SLB'!$F$14:$CG$713,'ALL-GTK-SD-SMP-SMA-SMK-SLB'!J$7,FALSE)</f>
        <v>0</v>
      </c>
      <c r="J514" s="9">
        <f>VLOOKUP($E514,'ALL-GTK-SD-SMP-SMA-SMK-SLB'!$F$14:$CG$713,'ALL-GTK-SD-SMP-SMA-SMK-SLB'!K$7,FALSE)</f>
        <v>0</v>
      </c>
      <c r="K514" s="9">
        <f>VLOOKUP($E514,'ALL-GTK-SD-SMP-SMA-SMK-SLB'!$F$14:$CG$713,'ALL-GTK-SD-SMP-SMA-SMK-SLB'!L$7,FALSE)</f>
        <v>0</v>
      </c>
      <c r="L514" s="9">
        <f>VLOOKUP($E514,'ALL-GTK-SD-SMP-SMA-SMK-SLB'!$F$14:$CG$713,'ALL-GTK-SD-SMP-SMA-SMK-SLB'!M$7,FALSE)</f>
        <v>5</v>
      </c>
      <c r="M514" s="9">
        <f>VLOOKUP($E514,'ALL-GTK-SD-SMP-SMA-SMK-SLB'!$F$14:$CG$713,'ALL-GTK-SD-SMP-SMA-SMK-SLB'!N$7,FALSE)</f>
        <v>9</v>
      </c>
      <c r="N514" s="9">
        <f>VLOOKUP($E514,'ALL-GTK-SD-SMP-SMA-SMK-SLB'!$F$14:$CG$713,'ALL-GTK-SD-SMP-SMA-SMK-SLB'!O$7,FALSE)</f>
        <v>7</v>
      </c>
      <c r="O514" s="9">
        <f>VLOOKUP($E514,'ALL-GTK-SD-SMP-SMA-SMK-SLB'!$F$14:$CG$713,'ALL-GTK-SD-SMP-SMA-SMK-SLB'!P$7,FALSE)</f>
        <v>9</v>
      </c>
      <c r="P514" s="299">
        <f t="shared" si="258"/>
        <v>12</v>
      </c>
      <c r="Q514" s="299">
        <f t="shared" si="259"/>
        <v>18</v>
      </c>
      <c r="R514" s="300">
        <f t="shared" si="260"/>
        <v>30</v>
      </c>
      <c r="S514" s="9">
        <f>VLOOKUP($E514,'ALL-GTK-SD-SMP-SMA-SMK-SLB'!$F$14:$CG$713,'ALL-GTK-SD-SMP-SMA-SMK-SLB'!T$7,FALSE)</f>
        <v>0</v>
      </c>
      <c r="T514" s="9">
        <f>VLOOKUP($E514,'ALL-GTK-SD-SMP-SMA-SMK-SLB'!$F$14:$CG$713,'ALL-GTK-SD-SMP-SMA-SMK-SLB'!U$7,FALSE)</f>
        <v>0</v>
      </c>
      <c r="U514" s="9">
        <f>VLOOKUP($E514,'ALL-GTK-SD-SMP-SMA-SMK-SLB'!$F$14:$CG$713,'ALL-GTK-SD-SMP-SMA-SMK-SLB'!V$7,FALSE)</f>
        <v>0</v>
      </c>
      <c r="V514" s="9">
        <f>VLOOKUP($E514,'ALL-GTK-SD-SMP-SMA-SMK-SLB'!$F$14:$CG$713,'ALL-GTK-SD-SMP-SMA-SMK-SLB'!W$7,FALSE)</f>
        <v>3</v>
      </c>
      <c r="W514" s="9">
        <f>VLOOKUP($E514,'ALL-GTK-SD-SMP-SMA-SMK-SLB'!$F$14:$CG$713,'ALL-GTK-SD-SMP-SMA-SMK-SLB'!X$7,FALSE)</f>
        <v>1</v>
      </c>
      <c r="X514" s="9">
        <f>VLOOKUP($E514,'ALL-GTK-SD-SMP-SMA-SMK-SLB'!$F$14:$CG$713,'ALL-GTK-SD-SMP-SMA-SMK-SLB'!Y$7,FALSE)</f>
        <v>0</v>
      </c>
      <c r="Y514" s="299">
        <f t="shared" si="261"/>
        <v>1</v>
      </c>
      <c r="Z514" s="299">
        <f t="shared" si="262"/>
        <v>3</v>
      </c>
      <c r="AA514" s="10">
        <f t="shared" si="263"/>
        <v>4</v>
      </c>
      <c r="AB514" s="44">
        <f t="shared" si="264"/>
        <v>13</v>
      </c>
      <c r="AC514" s="44">
        <f t="shared" si="265"/>
        <v>21</v>
      </c>
      <c r="AD514" s="11">
        <f t="shared" si="266"/>
        <v>34</v>
      </c>
      <c r="AE514" s="9">
        <f>VLOOKUP($E514,'ALL-GTK-SD-SMP-SMA-SMK-SLB'!$F$14:$CG$713,'ALL-GTK-SD-SMP-SMA-SMK-SLB'!AF$7,FALSE)</f>
        <v>0</v>
      </c>
      <c r="AF514" s="9">
        <f>VLOOKUP($E514,'ALL-GTK-SD-SMP-SMA-SMK-SLB'!$F$14:$CG$713,'ALL-GTK-SD-SMP-SMA-SMK-SLB'!AG$7,FALSE)</f>
        <v>3</v>
      </c>
      <c r="AG514" s="10">
        <f t="shared" si="267"/>
        <v>3</v>
      </c>
      <c r="AH514" s="9">
        <f>VLOOKUP($E514,'ALL-GTK-SD-SMP-SMA-SMK-SLB'!$F$14:$CG$713,'ALL-GTK-SD-SMP-SMA-SMK-SLB'!AI$7,FALSE)</f>
        <v>13</v>
      </c>
      <c r="AI514" s="9">
        <f>VLOOKUP($E514,'ALL-GTK-SD-SMP-SMA-SMK-SLB'!$F$14:$CG$713,'ALL-GTK-SD-SMP-SMA-SMK-SLB'!AJ$7,FALSE)</f>
        <v>18</v>
      </c>
      <c r="AJ514" s="10">
        <f t="shared" si="268"/>
        <v>31</v>
      </c>
      <c r="AK514" s="44">
        <f t="shared" si="269"/>
        <v>13</v>
      </c>
      <c r="AL514" s="44">
        <f t="shared" si="270"/>
        <v>21</v>
      </c>
      <c r="AM514" s="11">
        <f t="shared" si="271"/>
        <v>34</v>
      </c>
      <c r="AN514" s="299">
        <f>VLOOKUP($E514,'ALL-GTK-SD-SMP-SMA-SMK-SLB'!$F$14:$CG$713,'ALL-GTK-SD-SMP-SMA-SMK-SLB'!AO$7,FALSE)</f>
        <v>0</v>
      </c>
      <c r="AO514" s="299">
        <f>VLOOKUP($E514,'ALL-GTK-SD-SMP-SMA-SMK-SLB'!$F$14:$CG$713,'ALL-GTK-SD-SMP-SMA-SMK-SLB'!AP$7,FALSE)</f>
        <v>0</v>
      </c>
      <c r="AP514" s="9">
        <f>VLOOKUP($E514,'ALL-GTK-SD-SMP-SMA-SMK-SLB'!$F$14:$CG$713,'ALL-GTK-SD-SMP-SMA-SMK-SLB'!AQ$7,FALSE)</f>
        <v>0</v>
      </c>
      <c r="AQ514" s="9">
        <f>VLOOKUP($E514,'ALL-GTK-SD-SMP-SMA-SMK-SLB'!$F$14:$CG$713,'ALL-GTK-SD-SMP-SMA-SMK-SLB'!AR$7,FALSE)</f>
        <v>0</v>
      </c>
      <c r="AR514" s="9">
        <f>VLOOKUP($E514,'ALL-GTK-SD-SMP-SMA-SMK-SLB'!$F$14:$CG$713,'ALL-GTK-SD-SMP-SMA-SMK-SLB'!AS$7,FALSE)</f>
        <v>0</v>
      </c>
      <c r="AS514" s="9">
        <f>VLOOKUP($E514,'ALL-GTK-SD-SMP-SMA-SMK-SLB'!$F$14:$CG$713,'ALL-GTK-SD-SMP-SMA-SMK-SLB'!AT$7,FALSE)</f>
        <v>1</v>
      </c>
      <c r="AT514" s="9">
        <f>VLOOKUP($E514,'ALL-GTK-SD-SMP-SMA-SMK-SLB'!$F$14:$CG$713,'ALL-GTK-SD-SMP-SMA-SMK-SLB'!AU$7,FALSE)</f>
        <v>0</v>
      </c>
      <c r="AU514" s="9">
        <f>VLOOKUP($E514,'ALL-GTK-SD-SMP-SMA-SMK-SLB'!$F$14:$CG$713,'ALL-GTK-SD-SMP-SMA-SMK-SLB'!AV$7,FALSE)</f>
        <v>0</v>
      </c>
      <c r="AV514" s="9">
        <f>VLOOKUP($E514,'ALL-GTK-SD-SMP-SMA-SMK-SLB'!$F$14:$CG$713,'ALL-GTK-SD-SMP-SMA-SMK-SLB'!AW$7,FALSE)</f>
        <v>0</v>
      </c>
      <c r="AW514" s="9">
        <f>VLOOKUP($E514,'ALL-GTK-SD-SMP-SMA-SMK-SLB'!$F$14:$CG$713,'ALL-GTK-SD-SMP-SMA-SMK-SLB'!AX$7,FALSE)</f>
        <v>0</v>
      </c>
      <c r="AX514" s="9">
        <f>VLOOKUP($E514,'ALL-GTK-SD-SMP-SMA-SMK-SLB'!$F$14:$CG$713,'ALL-GTK-SD-SMP-SMA-SMK-SLB'!AY$7,FALSE)</f>
        <v>13</v>
      </c>
      <c r="AY514" s="9">
        <f>VLOOKUP($E514,'ALL-GTK-SD-SMP-SMA-SMK-SLB'!$F$14:$CG$713,'ALL-GTK-SD-SMP-SMA-SMK-SLB'!AZ$7,FALSE)</f>
        <v>19</v>
      </c>
      <c r="AZ514" s="9">
        <f>VLOOKUP($E514,'ALL-GTK-SD-SMP-SMA-SMK-SLB'!$F$14:$CG$713,'ALL-GTK-SD-SMP-SMA-SMK-SLB'!BA$7,FALSE)</f>
        <v>0</v>
      </c>
      <c r="BA514" s="9">
        <f>VLOOKUP($E514,'ALL-GTK-SD-SMP-SMA-SMK-SLB'!$F$14:$CG$713,'ALL-GTK-SD-SMP-SMA-SMK-SLB'!BB$7,FALSE)</f>
        <v>1</v>
      </c>
      <c r="BB514" s="9">
        <f>VLOOKUP($E514,'ALL-GTK-SD-SMP-SMA-SMK-SLB'!$F$14:$CG$713,'ALL-GTK-SD-SMP-SMA-SMK-SLB'!BC$7,FALSE)</f>
        <v>0</v>
      </c>
      <c r="BC514" s="9">
        <f>VLOOKUP($E514,'ALL-GTK-SD-SMP-SMA-SMK-SLB'!$F$14:$CG$713,'ALL-GTK-SD-SMP-SMA-SMK-SLB'!BD$7,FALSE)</f>
        <v>0</v>
      </c>
      <c r="BD514" s="310">
        <f t="shared" si="272"/>
        <v>0</v>
      </c>
      <c r="BE514" s="310">
        <f t="shared" si="273"/>
        <v>1</v>
      </c>
      <c r="BF514" s="10">
        <f t="shared" si="274"/>
        <v>1</v>
      </c>
      <c r="BG514" s="311">
        <f t="shared" si="275"/>
        <v>13</v>
      </c>
      <c r="BH514" s="311">
        <f t="shared" si="276"/>
        <v>20</v>
      </c>
      <c r="BI514" s="10">
        <f t="shared" si="277"/>
        <v>33</v>
      </c>
      <c r="BJ514" s="44">
        <f t="shared" si="278"/>
        <v>13</v>
      </c>
      <c r="BK514" s="44">
        <f t="shared" si="279"/>
        <v>21</v>
      </c>
      <c r="BL514" s="11">
        <f t="shared" si="280"/>
        <v>34</v>
      </c>
      <c r="BM514" s="9">
        <f>VLOOKUP($E514,'ALL-GTK-SD-SMP-SMA-SMK-SLB'!$F$14:$CG$713,'ALL-GTK-SD-SMP-SMA-SMK-SLB'!BN$7,FALSE)</f>
        <v>0</v>
      </c>
      <c r="BN514" s="9">
        <f>VLOOKUP($E514,'ALL-GTK-SD-SMP-SMA-SMK-SLB'!$F$14:$CG$713,'ALL-GTK-SD-SMP-SMA-SMK-SLB'!BO$7,FALSE)</f>
        <v>1</v>
      </c>
      <c r="BO514" s="9">
        <f>VLOOKUP($E514,'ALL-GTK-SD-SMP-SMA-SMK-SLB'!$F$14:$CG$713,'ALL-GTK-SD-SMP-SMA-SMK-SLB'!BP$7,FALSE)</f>
        <v>0</v>
      </c>
      <c r="BP514" s="9">
        <f>VLOOKUP($E514,'ALL-GTK-SD-SMP-SMA-SMK-SLB'!$F$14:$CG$713,'ALL-GTK-SD-SMP-SMA-SMK-SLB'!BQ$7,FALSE)</f>
        <v>0</v>
      </c>
      <c r="BQ514" s="9">
        <f>VLOOKUP($E514,'ALL-GTK-SD-SMP-SMA-SMK-SLB'!$F$14:$CG$713,'ALL-GTK-SD-SMP-SMA-SMK-SLB'!BR$7,FALSE)</f>
        <v>3</v>
      </c>
      <c r="BR514" s="9">
        <f>VLOOKUP($E514,'ALL-GTK-SD-SMP-SMA-SMK-SLB'!$F$14:$CG$713,'ALL-GTK-SD-SMP-SMA-SMK-SLB'!BS$7,FALSE)</f>
        <v>2</v>
      </c>
      <c r="BS514" s="9">
        <f>VLOOKUP($E514,'ALL-GTK-SD-SMP-SMA-SMK-SLB'!$F$14:$CG$713,'ALL-GTK-SD-SMP-SMA-SMK-SLB'!BT$7,FALSE)</f>
        <v>1</v>
      </c>
      <c r="BT514" s="9">
        <f>VLOOKUP($E514,'ALL-GTK-SD-SMP-SMA-SMK-SLB'!$F$14:$CG$713,'ALL-GTK-SD-SMP-SMA-SMK-SLB'!BU$7,FALSE)</f>
        <v>1</v>
      </c>
      <c r="BU514" s="299">
        <f t="shared" si="281"/>
        <v>4</v>
      </c>
      <c r="BV514" s="299">
        <f t="shared" si="282"/>
        <v>3</v>
      </c>
      <c r="BW514" s="44">
        <f t="shared" si="283"/>
        <v>4</v>
      </c>
      <c r="BX514" s="44">
        <f t="shared" si="284"/>
        <v>4</v>
      </c>
      <c r="BY514" s="11">
        <f t="shared" si="285"/>
        <v>8</v>
      </c>
      <c r="BZ514" s="14">
        <f t="shared" si="286"/>
        <v>13</v>
      </c>
      <c r="CA514" s="14">
        <f t="shared" si="287"/>
        <v>21</v>
      </c>
      <c r="CB514" s="13">
        <f t="shared" si="288"/>
        <v>4</v>
      </c>
      <c r="CC514" s="13">
        <f t="shared" si="289"/>
        <v>4</v>
      </c>
      <c r="CD514" s="312">
        <f t="shared" si="290"/>
        <v>17</v>
      </c>
      <c r="CE514" s="312">
        <f t="shared" si="291"/>
        <v>25</v>
      </c>
      <c r="CF514" s="313">
        <f t="shared" si="292"/>
        <v>42</v>
      </c>
      <c r="CG514" s="302" t="str">
        <f t="shared" si="293"/>
        <v>OK</v>
      </c>
    </row>
    <row r="515" spans="1:85" ht="14.25" x14ac:dyDescent="0.25">
      <c r="A515" s="6">
        <v>503</v>
      </c>
      <c r="B515" s="495">
        <v>11</v>
      </c>
      <c r="C515" s="495" t="s">
        <v>7</v>
      </c>
      <c r="D515" s="496" t="s">
        <v>22</v>
      </c>
      <c r="E515" s="626">
        <v>20340337</v>
      </c>
      <c r="F515" s="627" t="s">
        <v>769</v>
      </c>
      <c r="G515" s="624" t="s">
        <v>52</v>
      </c>
      <c r="H515" s="9">
        <f>VLOOKUP($E515,'ALL-GTK-SD-SMP-SMA-SMK-SLB'!$F$14:$CG$713,'ALL-GTK-SD-SMP-SMA-SMK-SLB'!I$7,FALSE)</f>
        <v>0</v>
      </c>
      <c r="I515" s="9">
        <f>VLOOKUP($E515,'ALL-GTK-SD-SMP-SMA-SMK-SLB'!$F$14:$CG$713,'ALL-GTK-SD-SMP-SMA-SMK-SLB'!J$7,FALSE)</f>
        <v>0</v>
      </c>
      <c r="J515" s="9">
        <f>VLOOKUP($E515,'ALL-GTK-SD-SMP-SMA-SMK-SLB'!$F$14:$CG$713,'ALL-GTK-SD-SMP-SMA-SMK-SLB'!K$7,FALSE)</f>
        <v>0</v>
      </c>
      <c r="K515" s="9">
        <f>VLOOKUP($E515,'ALL-GTK-SD-SMP-SMA-SMK-SLB'!$F$14:$CG$713,'ALL-GTK-SD-SMP-SMA-SMK-SLB'!L$7,FALSE)</f>
        <v>0</v>
      </c>
      <c r="L515" s="9">
        <f>VLOOKUP($E515,'ALL-GTK-SD-SMP-SMA-SMK-SLB'!$F$14:$CG$713,'ALL-GTK-SD-SMP-SMA-SMK-SLB'!M$7,FALSE)</f>
        <v>0</v>
      </c>
      <c r="M515" s="9">
        <f>VLOOKUP($E515,'ALL-GTK-SD-SMP-SMA-SMK-SLB'!$F$14:$CG$713,'ALL-GTK-SD-SMP-SMA-SMK-SLB'!N$7,FALSE)</f>
        <v>0</v>
      </c>
      <c r="N515" s="9">
        <f>VLOOKUP($E515,'ALL-GTK-SD-SMP-SMA-SMK-SLB'!$F$14:$CG$713,'ALL-GTK-SD-SMP-SMA-SMK-SLB'!O$7,FALSE)</f>
        <v>0</v>
      </c>
      <c r="O515" s="9">
        <f>VLOOKUP($E515,'ALL-GTK-SD-SMP-SMA-SMK-SLB'!$F$14:$CG$713,'ALL-GTK-SD-SMP-SMA-SMK-SLB'!P$7,FALSE)</f>
        <v>0</v>
      </c>
      <c r="P515" s="299">
        <f t="shared" si="258"/>
        <v>0</v>
      </c>
      <c r="Q515" s="299">
        <f t="shared" si="259"/>
        <v>0</v>
      </c>
      <c r="R515" s="300">
        <f t="shared" si="260"/>
        <v>0</v>
      </c>
      <c r="S515" s="9">
        <f>VLOOKUP($E515,'ALL-GTK-SD-SMP-SMA-SMK-SLB'!$F$14:$CG$713,'ALL-GTK-SD-SMP-SMA-SMK-SLB'!T$7,FALSE)</f>
        <v>0</v>
      </c>
      <c r="T515" s="9">
        <f>VLOOKUP($E515,'ALL-GTK-SD-SMP-SMA-SMK-SLB'!$F$14:$CG$713,'ALL-GTK-SD-SMP-SMA-SMK-SLB'!U$7,FALSE)</f>
        <v>0</v>
      </c>
      <c r="U515" s="9">
        <f>VLOOKUP($E515,'ALL-GTK-SD-SMP-SMA-SMK-SLB'!$F$14:$CG$713,'ALL-GTK-SD-SMP-SMA-SMK-SLB'!V$7,FALSE)</f>
        <v>3</v>
      </c>
      <c r="V515" s="9">
        <f>VLOOKUP($E515,'ALL-GTK-SD-SMP-SMA-SMK-SLB'!$F$14:$CG$713,'ALL-GTK-SD-SMP-SMA-SMK-SLB'!W$7,FALSE)</f>
        <v>6</v>
      </c>
      <c r="W515" s="9">
        <f>VLOOKUP($E515,'ALL-GTK-SD-SMP-SMA-SMK-SLB'!$F$14:$CG$713,'ALL-GTK-SD-SMP-SMA-SMK-SLB'!X$7,FALSE)</f>
        <v>0</v>
      </c>
      <c r="X515" s="9">
        <f>VLOOKUP($E515,'ALL-GTK-SD-SMP-SMA-SMK-SLB'!$F$14:$CG$713,'ALL-GTK-SD-SMP-SMA-SMK-SLB'!Y$7,FALSE)</f>
        <v>0</v>
      </c>
      <c r="Y515" s="299">
        <f t="shared" si="261"/>
        <v>3</v>
      </c>
      <c r="Z515" s="299">
        <f t="shared" si="262"/>
        <v>6</v>
      </c>
      <c r="AA515" s="10">
        <f t="shared" si="263"/>
        <v>9</v>
      </c>
      <c r="AB515" s="44">
        <f t="shared" si="264"/>
        <v>3</v>
      </c>
      <c r="AC515" s="44">
        <f t="shared" si="265"/>
        <v>6</v>
      </c>
      <c r="AD515" s="11">
        <f t="shared" si="266"/>
        <v>9</v>
      </c>
      <c r="AE515" s="9">
        <f>VLOOKUP($E515,'ALL-GTK-SD-SMP-SMA-SMK-SLB'!$F$14:$CG$713,'ALL-GTK-SD-SMP-SMA-SMK-SLB'!AF$7,FALSE)</f>
        <v>3</v>
      </c>
      <c r="AF515" s="9">
        <f>VLOOKUP($E515,'ALL-GTK-SD-SMP-SMA-SMK-SLB'!$F$14:$CG$713,'ALL-GTK-SD-SMP-SMA-SMK-SLB'!AG$7,FALSE)</f>
        <v>5</v>
      </c>
      <c r="AG515" s="10">
        <f t="shared" si="267"/>
        <v>8</v>
      </c>
      <c r="AH515" s="9">
        <f>VLOOKUP($E515,'ALL-GTK-SD-SMP-SMA-SMK-SLB'!$F$14:$CG$713,'ALL-GTK-SD-SMP-SMA-SMK-SLB'!AI$7,FALSE)</f>
        <v>0</v>
      </c>
      <c r="AI515" s="9">
        <f>VLOOKUP($E515,'ALL-GTK-SD-SMP-SMA-SMK-SLB'!$F$14:$CG$713,'ALL-GTK-SD-SMP-SMA-SMK-SLB'!AJ$7,FALSE)</f>
        <v>1</v>
      </c>
      <c r="AJ515" s="10">
        <f t="shared" si="268"/>
        <v>1</v>
      </c>
      <c r="AK515" s="44">
        <f t="shared" si="269"/>
        <v>3</v>
      </c>
      <c r="AL515" s="44">
        <f t="shared" si="270"/>
        <v>6</v>
      </c>
      <c r="AM515" s="11">
        <f t="shared" si="271"/>
        <v>9</v>
      </c>
      <c r="AN515" s="299">
        <f>VLOOKUP($E515,'ALL-GTK-SD-SMP-SMA-SMK-SLB'!$F$14:$CG$713,'ALL-GTK-SD-SMP-SMA-SMK-SLB'!AO$7,FALSE)</f>
        <v>0</v>
      </c>
      <c r="AO515" s="299">
        <f>VLOOKUP($E515,'ALL-GTK-SD-SMP-SMA-SMK-SLB'!$F$14:$CG$713,'ALL-GTK-SD-SMP-SMA-SMK-SLB'!AP$7,FALSE)</f>
        <v>0</v>
      </c>
      <c r="AP515" s="9">
        <f>VLOOKUP($E515,'ALL-GTK-SD-SMP-SMA-SMK-SLB'!$F$14:$CG$713,'ALL-GTK-SD-SMP-SMA-SMK-SLB'!AQ$7,FALSE)</f>
        <v>0</v>
      </c>
      <c r="AQ515" s="9">
        <f>VLOOKUP($E515,'ALL-GTK-SD-SMP-SMA-SMK-SLB'!$F$14:$CG$713,'ALL-GTK-SD-SMP-SMA-SMK-SLB'!AR$7,FALSE)</f>
        <v>0</v>
      </c>
      <c r="AR515" s="9">
        <f>VLOOKUP($E515,'ALL-GTK-SD-SMP-SMA-SMK-SLB'!$F$14:$CG$713,'ALL-GTK-SD-SMP-SMA-SMK-SLB'!AS$7,FALSE)</f>
        <v>0</v>
      </c>
      <c r="AS515" s="9">
        <f>VLOOKUP($E515,'ALL-GTK-SD-SMP-SMA-SMK-SLB'!$F$14:$CG$713,'ALL-GTK-SD-SMP-SMA-SMK-SLB'!AT$7,FALSE)</f>
        <v>0</v>
      </c>
      <c r="AT515" s="9">
        <f>VLOOKUP($E515,'ALL-GTK-SD-SMP-SMA-SMK-SLB'!$F$14:$CG$713,'ALL-GTK-SD-SMP-SMA-SMK-SLB'!AU$7,FALSE)</f>
        <v>0</v>
      </c>
      <c r="AU515" s="9">
        <f>VLOOKUP($E515,'ALL-GTK-SD-SMP-SMA-SMK-SLB'!$F$14:$CG$713,'ALL-GTK-SD-SMP-SMA-SMK-SLB'!AV$7,FALSE)</f>
        <v>0</v>
      </c>
      <c r="AV515" s="9">
        <f>VLOOKUP($E515,'ALL-GTK-SD-SMP-SMA-SMK-SLB'!$F$14:$CG$713,'ALL-GTK-SD-SMP-SMA-SMK-SLB'!AW$7,FALSE)</f>
        <v>0</v>
      </c>
      <c r="AW515" s="9">
        <f>VLOOKUP($E515,'ALL-GTK-SD-SMP-SMA-SMK-SLB'!$F$14:$CG$713,'ALL-GTK-SD-SMP-SMA-SMK-SLB'!AX$7,FALSE)</f>
        <v>0</v>
      </c>
      <c r="AX515" s="9">
        <f>VLOOKUP($E515,'ALL-GTK-SD-SMP-SMA-SMK-SLB'!$F$14:$CG$713,'ALL-GTK-SD-SMP-SMA-SMK-SLB'!AY$7,FALSE)</f>
        <v>3</v>
      </c>
      <c r="AY515" s="9">
        <f>VLOOKUP($E515,'ALL-GTK-SD-SMP-SMA-SMK-SLB'!$F$14:$CG$713,'ALL-GTK-SD-SMP-SMA-SMK-SLB'!AZ$7,FALSE)</f>
        <v>5</v>
      </c>
      <c r="AZ515" s="9">
        <f>VLOOKUP($E515,'ALL-GTK-SD-SMP-SMA-SMK-SLB'!$F$14:$CG$713,'ALL-GTK-SD-SMP-SMA-SMK-SLB'!BA$7,FALSE)</f>
        <v>0</v>
      </c>
      <c r="BA515" s="9">
        <f>VLOOKUP($E515,'ALL-GTK-SD-SMP-SMA-SMK-SLB'!$F$14:$CG$713,'ALL-GTK-SD-SMP-SMA-SMK-SLB'!BB$7,FALSE)</f>
        <v>1</v>
      </c>
      <c r="BB515" s="9">
        <f>VLOOKUP($E515,'ALL-GTK-SD-SMP-SMA-SMK-SLB'!$F$14:$CG$713,'ALL-GTK-SD-SMP-SMA-SMK-SLB'!BC$7,FALSE)</f>
        <v>0</v>
      </c>
      <c r="BC515" s="9">
        <f>VLOOKUP($E515,'ALL-GTK-SD-SMP-SMA-SMK-SLB'!$F$14:$CG$713,'ALL-GTK-SD-SMP-SMA-SMK-SLB'!BD$7,FALSE)</f>
        <v>0</v>
      </c>
      <c r="BD515" s="310">
        <f t="shared" si="272"/>
        <v>0</v>
      </c>
      <c r="BE515" s="310">
        <f t="shared" si="273"/>
        <v>0</v>
      </c>
      <c r="BF515" s="10">
        <f t="shared" si="274"/>
        <v>0</v>
      </c>
      <c r="BG515" s="311">
        <f t="shared" si="275"/>
        <v>3</v>
      </c>
      <c r="BH515" s="311">
        <f t="shared" si="276"/>
        <v>6</v>
      </c>
      <c r="BI515" s="10">
        <f t="shared" si="277"/>
        <v>9</v>
      </c>
      <c r="BJ515" s="44">
        <f t="shared" si="278"/>
        <v>3</v>
      </c>
      <c r="BK515" s="44">
        <f t="shared" si="279"/>
        <v>6</v>
      </c>
      <c r="BL515" s="11">
        <f t="shared" si="280"/>
        <v>9</v>
      </c>
      <c r="BM515" s="9">
        <f>VLOOKUP($E515,'ALL-GTK-SD-SMP-SMA-SMK-SLB'!$F$14:$CG$713,'ALL-GTK-SD-SMP-SMA-SMK-SLB'!BN$7,FALSE)</f>
        <v>0</v>
      </c>
      <c r="BN515" s="9">
        <f>VLOOKUP($E515,'ALL-GTK-SD-SMP-SMA-SMK-SLB'!$F$14:$CG$713,'ALL-GTK-SD-SMP-SMA-SMK-SLB'!BO$7,FALSE)</f>
        <v>0</v>
      </c>
      <c r="BO515" s="9">
        <f>VLOOKUP($E515,'ALL-GTK-SD-SMP-SMA-SMK-SLB'!$F$14:$CG$713,'ALL-GTK-SD-SMP-SMA-SMK-SLB'!BP$7,FALSE)</f>
        <v>0</v>
      </c>
      <c r="BP515" s="9">
        <f>VLOOKUP($E515,'ALL-GTK-SD-SMP-SMA-SMK-SLB'!$F$14:$CG$713,'ALL-GTK-SD-SMP-SMA-SMK-SLB'!BQ$7,FALSE)</f>
        <v>0</v>
      </c>
      <c r="BQ515" s="9">
        <f>VLOOKUP($E515,'ALL-GTK-SD-SMP-SMA-SMK-SLB'!$F$14:$CG$713,'ALL-GTK-SD-SMP-SMA-SMK-SLB'!BR$7,FALSE)</f>
        <v>2</v>
      </c>
      <c r="BR515" s="9">
        <f>VLOOKUP($E515,'ALL-GTK-SD-SMP-SMA-SMK-SLB'!$F$14:$CG$713,'ALL-GTK-SD-SMP-SMA-SMK-SLB'!BS$7,FALSE)</f>
        <v>1</v>
      </c>
      <c r="BS515" s="9">
        <f>VLOOKUP($E515,'ALL-GTK-SD-SMP-SMA-SMK-SLB'!$F$14:$CG$713,'ALL-GTK-SD-SMP-SMA-SMK-SLB'!BT$7,FALSE)</f>
        <v>0</v>
      </c>
      <c r="BT515" s="9">
        <f>VLOOKUP($E515,'ALL-GTK-SD-SMP-SMA-SMK-SLB'!$F$14:$CG$713,'ALL-GTK-SD-SMP-SMA-SMK-SLB'!BU$7,FALSE)</f>
        <v>0</v>
      </c>
      <c r="BU515" s="299">
        <f t="shared" si="281"/>
        <v>2</v>
      </c>
      <c r="BV515" s="299">
        <f t="shared" si="282"/>
        <v>1</v>
      </c>
      <c r="BW515" s="44">
        <f t="shared" si="283"/>
        <v>2</v>
      </c>
      <c r="BX515" s="44">
        <f t="shared" si="284"/>
        <v>1</v>
      </c>
      <c r="BY515" s="11">
        <f t="shared" si="285"/>
        <v>3</v>
      </c>
      <c r="BZ515" s="14">
        <f t="shared" si="286"/>
        <v>3</v>
      </c>
      <c r="CA515" s="14">
        <f t="shared" si="287"/>
        <v>6</v>
      </c>
      <c r="CB515" s="13">
        <f t="shared" si="288"/>
        <v>2</v>
      </c>
      <c r="CC515" s="13">
        <f t="shared" si="289"/>
        <v>1</v>
      </c>
      <c r="CD515" s="312">
        <f t="shared" si="290"/>
        <v>5</v>
      </c>
      <c r="CE515" s="312">
        <f t="shared" si="291"/>
        <v>7</v>
      </c>
      <c r="CF515" s="313">
        <f t="shared" si="292"/>
        <v>12</v>
      </c>
      <c r="CG515" s="302" t="str">
        <f t="shared" si="293"/>
        <v>OK</v>
      </c>
    </row>
    <row r="516" spans="1:85" ht="14.25" x14ac:dyDescent="0.25">
      <c r="A516" s="6">
        <v>504</v>
      </c>
      <c r="B516" s="495">
        <v>12</v>
      </c>
      <c r="C516" s="495" t="s">
        <v>7</v>
      </c>
      <c r="D516" s="496" t="s">
        <v>23</v>
      </c>
      <c r="E516" s="626">
        <v>20319346</v>
      </c>
      <c r="F516" s="627" t="s">
        <v>770</v>
      </c>
      <c r="G516" s="624" t="s">
        <v>52</v>
      </c>
      <c r="H516" s="9">
        <f>VLOOKUP($E516,'ALL-GTK-SD-SMP-SMA-SMK-SLB'!$F$14:$CG$713,'ALL-GTK-SD-SMP-SMA-SMK-SLB'!I$7,FALSE)</f>
        <v>0</v>
      </c>
      <c r="I516" s="9">
        <f>VLOOKUP($E516,'ALL-GTK-SD-SMP-SMA-SMK-SLB'!$F$14:$CG$713,'ALL-GTK-SD-SMP-SMA-SMK-SLB'!J$7,FALSE)</f>
        <v>0</v>
      </c>
      <c r="J516" s="9">
        <f>VLOOKUP($E516,'ALL-GTK-SD-SMP-SMA-SMK-SLB'!$F$14:$CG$713,'ALL-GTK-SD-SMP-SMA-SMK-SLB'!K$7,FALSE)</f>
        <v>0</v>
      </c>
      <c r="K516" s="9">
        <f>VLOOKUP($E516,'ALL-GTK-SD-SMP-SMA-SMK-SLB'!$F$14:$CG$713,'ALL-GTK-SD-SMP-SMA-SMK-SLB'!L$7,FALSE)</f>
        <v>0</v>
      </c>
      <c r="L516" s="9">
        <f>VLOOKUP($E516,'ALL-GTK-SD-SMP-SMA-SMK-SLB'!$F$14:$CG$713,'ALL-GTK-SD-SMP-SMA-SMK-SLB'!M$7,FALSE)</f>
        <v>6</v>
      </c>
      <c r="M516" s="9">
        <f>VLOOKUP($E516,'ALL-GTK-SD-SMP-SMA-SMK-SLB'!$F$14:$CG$713,'ALL-GTK-SD-SMP-SMA-SMK-SLB'!N$7,FALSE)</f>
        <v>6</v>
      </c>
      <c r="N516" s="9">
        <f>VLOOKUP($E516,'ALL-GTK-SD-SMP-SMA-SMK-SLB'!$F$14:$CG$713,'ALL-GTK-SD-SMP-SMA-SMK-SLB'!O$7,FALSE)</f>
        <v>7</v>
      </c>
      <c r="O516" s="9">
        <f>VLOOKUP($E516,'ALL-GTK-SD-SMP-SMA-SMK-SLB'!$F$14:$CG$713,'ALL-GTK-SD-SMP-SMA-SMK-SLB'!P$7,FALSE)</f>
        <v>18</v>
      </c>
      <c r="P516" s="299">
        <f t="shared" si="258"/>
        <v>13</v>
      </c>
      <c r="Q516" s="299">
        <f t="shared" si="259"/>
        <v>24</v>
      </c>
      <c r="R516" s="300">
        <f t="shared" si="260"/>
        <v>37</v>
      </c>
      <c r="S516" s="9">
        <f>VLOOKUP($E516,'ALL-GTK-SD-SMP-SMA-SMK-SLB'!$F$14:$CG$713,'ALL-GTK-SD-SMP-SMA-SMK-SLB'!T$7,FALSE)</f>
        <v>0</v>
      </c>
      <c r="T516" s="9">
        <f>VLOOKUP($E516,'ALL-GTK-SD-SMP-SMA-SMK-SLB'!$F$14:$CG$713,'ALL-GTK-SD-SMP-SMA-SMK-SLB'!U$7,FALSE)</f>
        <v>0</v>
      </c>
      <c r="U516" s="9">
        <f>VLOOKUP($E516,'ALL-GTK-SD-SMP-SMA-SMK-SLB'!$F$14:$CG$713,'ALL-GTK-SD-SMP-SMA-SMK-SLB'!V$7,FALSE)</f>
        <v>1</v>
      </c>
      <c r="V516" s="9">
        <f>VLOOKUP($E516,'ALL-GTK-SD-SMP-SMA-SMK-SLB'!$F$14:$CG$713,'ALL-GTK-SD-SMP-SMA-SMK-SLB'!W$7,FALSE)</f>
        <v>4</v>
      </c>
      <c r="W516" s="9">
        <f>VLOOKUP($E516,'ALL-GTK-SD-SMP-SMA-SMK-SLB'!$F$14:$CG$713,'ALL-GTK-SD-SMP-SMA-SMK-SLB'!X$7,FALSE)</f>
        <v>0</v>
      </c>
      <c r="X516" s="9">
        <f>VLOOKUP($E516,'ALL-GTK-SD-SMP-SMA-SMK-SLB'!$F$14:$CG$713,'ALL-GTK-SD-SMP-SMA-SMK-SLB'!Y$7,FALSE)</f>
        <v>2</v>
      </c>
      <c r="Y516" s="299">
        <f t="shared" si="261"/>
        <v>1</v>
      </c>
      <c r="Z516" s="299">
        <f t="shared" si="262"/>
        <v>6</v>
      </c>
      <c r="AA516" s="10">
        <f t="shared" si="263"/>
        <v>7</v>
      </c>
      <c r="AB516" s="44">
        <f t="shared" si="264"/>
        <v>14</v>
      </c>
      <c r="AC516" s="44">
        <f t="shared" si="265"/>
        <v>30</v>
      </c>
      <c r="AD516" s="11">
        <f t="shared" si="266"/>
        <v>44</v>
      </c>
      <c r="AE516" s="9">
        <f>VLOOKUP($E516,'ALL-GTK-SD-SMP-SMA-SMK-SLB'!$F$14:$CG$713,'ALL-GTK-SD-SMP-SMA-SMK-SLB'!AF$7,FALSE)</f>
        <v>2</v>
      </c>
      <c r="AF516" s="9">
        <f>VLOOKUP($E516,'ALL-GTK-SD-SMP-SMA-SMK-SLB'!$F$14:$CG$713,'ALL-GTK-SD-SMP-SMA-SMK-SLB'!AG$7,FALSE)</f>
        <v>7</v>
      </c>
      <c r="AG516" s="10">
        <f t="shared" si="267"/>
        <v>9</v>
      </c>
      <c r="AH516" s="9">
        <f>VLOOKUP($E516,'ALL-GTK-SD-SMP-SMA-SMK-SLB'!$F$14:$CG$713,'ALL-GTK-SD-SMP-SMA-SMK-SLB'!AI$7,FALSE)</f>
        <v>12</v>
      </c>
      <c r="AI516" s="9">
        <f>VLOOKUP($E516,'ALL-GTK-SD-SMP-SMA-SMK-SLB'!$F$14:$CG$713,'ALL-GTK-SD-SMP-SMA-SMK-SLB'!AJ$7,FALSE)</f>
        <v>23</v>
      </c>
      <c r="AJ516" s="10">
        <f t="shared" si="268"/>
        <v>35</v>
      </c>
      <c r="AK516" s="44">
        <f t="shared" si="269"/>
        <v>14</v>
      </c>
      <c r="AL516" s="44">
        <f t="shared" si="270"/>
        <v>30</v>
      </c>
      <c r="AM516" s="11">
        <f t="shared" si="271"/>
        <v>44</v>
      </c>
      <c r="AN516" s="299">
        <f>VLOOKUP($E516,'ALL-GTK-SD-SMP-SMA-SMK-SLB'!$F$14:$CG$713,'ALL-GTK-SD-SMP-SMA-SMK-SLB'!AO$7,FALSE)</f>
        <v>0</v>
      </c>
      <c r="AO516" s="299">
        <f>VLOOKUP($E516,'ALL-GTK-SD-SMP-SMA-SMK-SLB'!$F$14:$CG$713,'ALL-GTK-SD-SMP-SMA-SMK-SLB'!AP$7,FALSE)</f>
        <v>0</v>
      </c>
      <c r="AP516" s="9">
        <f>VLOOKUP($E516,'ALL-GTK-SD-SMP-SMA-SMK-SLB'!$F$14:$CG$713,'ALL-GTK-SD-SMP-SMA-SMK-SLB'!AQ$7,FALSE)</f>
        <v>0</v>
      </c>
      <c r="AQ516" s="9">
        <f>VLOOKUP($E516,'ALL-GTK-SD-SMP-SMA-SMK-SLB'!$F$14:$CG$713,'ALL-GTK-SD-SMP-SMA-SMK-SLB'!AR$7,FALSE)</f>
        <v>0</v>
      </c>
      <c r="AR516" s="9">
        <f>VLOOKUP($E516,'ALL-GTK-SD-SMP-SMA-SMK-SLB'!$F$14:$CG$713,'ALL-GTK-SD-SMP-SMA-SMK-SLB'!AS$7,FALSE)</f>
        <v>0</v>
      </c>
      <c r="AS516" s="9">
        <f>VLOOKUP($E516,'ALL-GTK-SD-SMP-SMA-SMK-SLB'!$F$14:$CG$713,'ALL-GTK-SD-SMP-SMA-SMK-SLB'!AT$7,FALSE)</f>
        <v>0</v>
      </c>
      <c r="AT516" s="9">
        <f>VLOOKUP($E516,'ALL-GTK-SD-SMP-SMA-SMK-SLB'!$F$14:$CG$713,'ALL-GTK-SD-SMP-SMA-SMK-SLB'!AU$7,FALSE)</f>
        <v>1</v>
      </c>
      <c r="AU516" s="9">
        <f>VLOOKUP($E516,'ALL-GTK-SD-SMP-SMA-SMK-SLB'!$F$14:$CG$713,'ALL-GTK-SD-SMP-SMA-SMK-SLB'!AV$7,FALSE)</f>
        <v>0</v>
      </c>
      <c r="AV516" s="9">
        <f>VLOOKUP($E516,'ALL-GTK-SD-SMP-SMA-SMK-SLB'!$F$14:$CG$713,'ALL-GTK-SD-SMP-SMA-SMK-SLB'!AW$7,FALSE)</f>
        <v>0</v>
      </c>
      <c r="AW516" s="9">
        <f>VLOOKUP($E516,'ALL-GTK-SD-SMP-SMA-SMK-SLB'!$F$14:$CG$713,'ALL-GTK-SD-SMP-SMA-SMK-SLB'!AX$7,FALSE)</f>
        <v>0</v>
      </c>
      <c r="AX516" s="9">
        <f>VLOOKUP($E516,'ALL-GTK-SD-SMP-SMA-SMK-SLB'!$F$14:$CG$713,'ALL-GTK-SD-SMP-SMA-SMK-SLB'!AY$7,FALSE)</f>
        <v>13</v>
      </c>
      <c r="AY516" s="9">
        <f>VLOOKUP($E516,'ALL-GTK-SD-SMP-SMA-SMK-SLB'!$F$14:$CG$713,'ALL-GTK-SD-SMP-SMA-SMK-SLB'!AZ$7,FALSE)</f>
        <v>29</v>
      </c>
      <c r="AZ516" s="9">
        <f>VLOOKUP($E516,'ALL-GTK-SD-SMP-SMA-SMK-SLB'!$F$14:$CG$713,'ALL-GTK-SD-SMP-SMA-SMK-SLB'!BA$7,FALSE)</f>
        <v>0</v>
      </c>
      <c r="BA516" s="9">
        <f>VLOOKUP($E516,'ALL-GTK-SD-SMP-SMA-SMK-SLB'!$F$14:$CG$713,'ALL-GTK-SD-SMP-SMA-SMK-SLB'!BB$7,FALSE)</f>
        <v>1</v>
      </c>
      <c r="BB516" s="9">
        <f>VLOOKUP($E516,'ALL-GTK-SD-SMP-SMA-SMK-SLB'!$F$14:$CG$713,'ALL-GTK-SD-SMP-SMA-SMK-SLB'!BC$7,FALSE)</f>
        <v>0</v>
      </c>
      <c r="BC516" s="9">
        <f>VLOOKUP($E516,'ALL-GTK-SD-SMP-SMA-SMK-SLB'!$F$14:$CG$713,'ALL-GTK-SD-SMP-SMA-SMK-SLB'!BD$7,FALSE)</f>
        <v>0</v>
      </c>
      <c r="BD516" s="310">
        <f t="shared" si="272"/>
        <v>1</v>
      </c>
      <c r="BE516" s="310">
        <f t="shared" si="273"/>
        <v>0</v>
      </c>
      <c r="BF516" s="10">
        <f t="shared" si="274"/>
        <v>1</v>
      </c>
      <c r="BG516" s="311">
        <f t="shared" si="275"/>
        <v>13</v>
      </c>
      <c r="BH516" s="311">
        <f t="shared" si="276"/>
        <v>30</v>
      </c>
      <c r="BI516" s="10">
        <f t="shared" si="277"/>
        <v>43</v>
      </c>
      <c r="BJ516" s="44">
        <f t="shared" si="278"/>
        <v>14</v>
      </c>
      <c r="BK516" s="44">
        <f t="shared" si="279"/>
        <v>30</v>
      </c>
      <c r="BL516" s="11">
        <f t="shared" si="280"/>
        <v>44</v>
      </c>
      <c r="BM516" s="9">
        <f>VLOOKUP($E516,'ALL-GTK-SD-SMP-SMA-SMK-SLB'!$F$14:$CG$713,'ALL-GTK-SD-SMP-SMA-SMK-SLB'!BN$7,FALSE)</f>
        <v>1</v>
      </c>
      <c r="BN516" s="9">
        <f>VLOOKUP($E516,'ALL-GTK-SD-SMP-SMA-SMK-SLB'!$F$14:$CG$713,'ALL-GTK-SD-SMP-SMA-SMK-SLB'!BO$7,FALSE)</f>
        <v>1</v>
      </c>
      <c r="BO516" s="9">
        <f>VLOOKUP($E516,'ALL-GTK-SD-SMP-SMA-SMK-SLB'!$F$14:$CG$713,'ALL-GTK-SD-SMP-SMA-SMK-SLB'!BP$7,FALSE)</f>
        <v>0</v>
      </c>
      <c r="BP516" s="9">
        <f>VLOOKUP($E516,'ALL-GTK-SD-SMP-SMA-SMK-SLB'!$F$14:$CG$713,'ALL-GTK-SD-SMP-SMA-SMK-SLB'!BQ$7,FALSE)</f>
        <v>0</v>
      </c>
      <c r="BQ516" s="9">
        <f>VLOOKUP($E516,'ALL-GTK-SD-SMP-SMA-SMK-SLB'!$F$14:$CG$713,'ALL-GTK-SD-SMP-SMA-SMK-SLB'!BR$7,FALSE)</f>
        <v>2</v>
      </c>
      <c r="BR516" s="9">
        <f>VLOOKUP($E516,'ALL-GTK-SD-SMP-SMA-SMK-SLB'!$F$14:$CG$713,'ALL-GTK-SD-SMP-SMA-SMK-SLB'!BS$7,FALSE)</f>
        <v>3</v>
      </c>
      <c r="BS516" s="9">
        <f>VLOOKUP($E516,'ALL-GTK-SD-SMP-SMA-SMK-SLB'!$F$14:$CG$713,'ALL-GTK-SD-SMP-SMA-SMK-SLB'!BT$7,FALSE)</f>
        <v>0</v>
      </c>
      <c r="BT516" s="9">
        <f>VLOOKUP($E516,'ALL-GTK-SD-SMP-SMA-SMK-SLB'!$F$14:$CG$713,'ALL-GTK-SD-SMP-SMA-SMK-SLB'!BU$7,FALSE)</f>
        <v>0</v>
      </c>
      <c r="BU516" s="299">
        <f t="shared" si="281"/>
        <v>2</v>
      </c>
      <c r="BV516" s="299">
        <f t="shared" si="282"/>
        <v>3</v>
      </c>
      <c r="BW516" s="44">
        <f t="shared" si="283"/>
        <v>3</v>
      </c>
      <c r="BX516" s="44">
        <f t="shared" si="284"/>
        <v>4</v>
      </c>
      <c r="BY516" s="11">
        <f t="shared" si="285"/>
        <v>7</v>
      </c>
      <c r="BZ516" s="14">
        <f t="shared" si="286"/>
        <v>14</v>
      </c>
      <c r="CA516" s="14">
        <f t="shared" si="287"/>
        <v>30</v>
      </c>
      <c r="CB516" s="13">
        <f t="shared" si="288"/>
        <v>3</v>
      </c>
      <c r="CC516" s="13">
        <f t="shared" si="289"/>
        <v>4</v>
      </c>
      <c r="CD516" s="312">
        <f t="shared" si="290"/>
        <v>17</v>
      </c>
      <c r="CE516" s="312">
        <f t="shared" si="291"/>
        <v>34</v>
      </c>
      <c r="CF516" s="313">
        <f t="shared" si="292"/>
        <v>51</v>
      </c>
      <c r="CG516" s="302" t="str">
        <f t="shared" si="293"/>
        <v>OK</v>
      </c>
    </row>
    <row r="517" spans="1:85" ht="14.25" x14ac:dyDescent="0.25">
      <c r="A517" s="6">
        <v>505</v>
      </c>
      <c r="B517" s="495">
        <v>13</v>
      </c>
      <c r="C517" s="495" t="s">
        <v>7</v>
      </c>
      <c r="D517" s="496" t="s">
        <v>23</v>
      </c>
      <c r="E517" s="626">
        <v>20319350</v>
      </c>
      <c r="F517" s="627" t="s">
        <v>771</v>
      </c>
      <c r="G517" s="624" t="s">
        <v>52</v>
      </c>
      <c r="H517" s="9">
        <f>VLOOKUP($E517,'ALL-GTK-SD-SMP-SMA-SMK-SLB'!$F$14:$CG$713,'ALL-GTK-SD-SMP-SMA-SMK-SLB'!I$7,FALSE)</f>
        <v>0</v>
      </c>
      <c r="I517" s="9">
        <f>VLOOKUP($E517,'ALL-GTK-SD-SMP-SMA-SMK-SLB'!$F$14:$CG$713,'ALL-GTK-SD-SMP-SMA-SMK-SLB'!J$7,FALSE)</f>
        <v>0</v>
      </c>
      <c r="J517" s="9">
        <f>VLOOKUP($E517,'ALL-GTK-SD-SMP-SMA-SMK-SLB'!$F$14:$CG$713,'ALL-GTK-SD-SMP-SMA-SMK-SLB'!K$7,FALSE)</f>
        <v>0</v>
      </c>
      <c r="K517" s="9">
        <f>VLOOKUP($E517,'ALL-GTK-SD-SMP-SMA-SMK-SLB'!$F$14:$CG$713,'ALL-GTK-SD-SMP-SMA-SMK-SLB'!L$7,FALSE)</f>
        <v>0</v>
      </c>
      <c r="L517" s="9">
        <f>VLOOKUP($E517,'ALL-GTK-SD-SMP-SMA-SMK-SLB'!$F$14:$CG$713,'ALL-GTK-SD-SMP-SMA-SMK-SLB'!M$7,FALSE)</f>
        <v>3</v>
      </c>
      <c r="M517" s="9">
        <f>VLOOKUP($E517,'ALL-GTK-SD-SMP-SMA-SMK-SLB'!$F$14:$CG$713,'ALL-GTK-SD-SMP-SMA-SMK-SLB'!N$7,FALSE)</f>
        <v>9</v>
      </c>
      <c r="N517" s="9">
        <f>VLOOKUP($E517,'ALL-GTK-SD-SMP-SMA-SMK-SLB'!$F$14:$CG$713,'ALL-GTK-SD-SMP-SMA-SMK-SLB'!O$7,FALSE)</f>
        <v>7</v>
      </c>
      <c r="O517" s="9">
        <f>VLOOKUP($E517,'ALL-GTK-SD-SMP-SMA-SMK-SLB'!$F$14:$CG$713,'ALL-GTK-SD-SMP-SMA-SMK-SLB'!P$7,FALSE)</f>
        <v>4</v>
      </c>
      <c r="P517" s="299">
        <f t="shared" si="258"/>
        <v>10</v>
      </c>
      <c r="Q517" s="299">
        <f t="shared" si="259"/>
        <v>13</v>
      </c>
      <c r="R517" s="300">
        <f t="shared" si="260"/>
        <v>23</v>
      </c>
      <c r="S517" s="9">
        <f>VLOOKUP($E517,'ALL-GTK-SD-SMP-SMA-SMK-SLB'!$F$14:$CG$713,'ALL-GTK-SD-SMP-SMA-SMK-SLB'!T$7,FALSE)</f>
        <v>0</v>
      </c>
      <c r="T517" s="9">
        <f>VLOOKUP($E517,'ALL-GTK-SD-SMP-SMA-SMK-SLB'!$F$14:$CG$713,'ALL-GTK-SD-SMP-SMA-SMK-SLB'!U$7,FALSE)</f>
        <v>0</v>
      </c>
      <c r="U517" s="9">
        <f>VLOOKUP($E517,'ALL-GTK-SD-SMP-SMA-SMK-SLB'!$F$14:$CG$713,'ALL-GTK-SD-SMP-SMA-SMK-SLB'!V$7,FALSE)</f>
        <v>0</v>
      </c>
      <c r="V517" s="9">
        <f>VLOOKUP($E517,'ALL-GTK-SD-SMP-SMA-SMK-SLB'!$F$14:$CG$713,'ALL-GTK-SD-SMP-SMA-SMK-SLB'!W$7,FALSE)</f>
        <v>0</v>
      </c>
      <c r="W517" s="9">
        <f>VLOOKUP($E517,'ALL-GTK-SD-SMP-SMA-SMK-SLB'!$F$14:$CG$713,'ALL-GTK-SD-SMP-SMA-SMK-SLB'!X$7,FALSE)</f>
        <v>1</v>
      </c>
      <c r="X517" s="9">
        <f>VLOOKUP($E517,'ALL-GTK-SD-SMP-SMA-SMK-SLB'!$F$14:$CG$713,'ALL-GTK-SD-SMP-SMA-SMK-SLB'!Y$7,FALSE)</f>
        <v>4</v>
      </c>
      <c r="Y517" s="299">
        <f t="shared" si="261"/>
        <v>1</v>
      </c>
      <c r="Z517" s="299">
        <f t="shared" si="262"/>
        <v>4</v>
      </c>
      <c r="AA517" s="10">
        <f t="shared" si="263"/>
        <v>5</v>
      </c>
      <c r="AB517" s="44">
        <f t="shared" si="264"/>
        <v>11</v>
      </c>
      <c r="AC517" s="44">
        <f t="shared" si="265"/>
        <v>17</v>
      </c>
      <c r="AD517" s="11">
        <f t="shared" si="266"/>
        <v>28</v>
      </c>
      <c r="AE517" s="9">
        <f>VLOOKUP($E517,'ALL-GTK-SD-SMP-SMA-SMK-SLB'!$F$14:$CG$713,'ALL-GTK-SD-SMP-SMA-SMK-SLB'!AF$7,FALSE)</f>
        <v>0</v>
      </c>
      <c r="AF517" s="9">
        <f>VLOOKUP($E517,'ALL-GTK-SD-SMP-SMA-SMK-SLB'!$F$14:$CG$713,'ALL-GTK-SD-SMP-SMA-SMK-SLB'!AG$7,FALSE)</f>
        <v>9</v>
      </c>
      <c r="AG517" s="10">
        <f t="shared" si="267"/>
        <v>9</v>
      </c>
      <c r="AH517" s="9">
        <f>VLOOKUP($E517,'ALL-GTK-SD-SMP-SMA-SMK-SLB'!$F$14:$CG$713,'ALL-GTK-SD-SMP-SMA-SMK-SLB'!AI$7,FALSE)</f>
        <v>11</v>
      </c>
      <c r="AI517" s="9">
        <f>VLOOKUP($E517,'ALL-GTK-SD-SMP-SMA-SMK-SLB'!$F$14:$CG$713,'ALL-GTK-SD-SMP-SMA-SMK-SLB'!AJ$7,FALSE)</f>
        <v>8</v>
      </c>
      <c r="AJ517" s="10">
        <f t="shared" si="268"/>
        <v>19</v>
      </c>
      <c r="AK517" s="44">
        <f t="shared" si="269"/>
        <v>11</v>
      </c>
      <c r="AL517" s="44">
        <f t="shared" si="270"/>
        <v>17</v>
      </c>
      <c r="AM517" s="11">
        <f t="shared" si="271"/>
        <v>28</v>
      </c>
      <c r="AN517" s="299">
        <f>VLOOKUP($E517,'ALL-GTK-SD-SMP-SMA-SMK-SLB'!$F$14:$CG$713,'ALL-GTK-SD-SMP-SMA-SMK-SLB'!AO$7,FALSE)</f>
        <v>0</v>
      </c>
      <c r="AO517" s="299">
        <f>VLOOKUP($E517,'ALL-GTK-SD-SMP-SMA-SMK-SLB'!$F$14:$CG$713,'ALL-GTK-SD-SMP-SMA-SMK-SLB'!AP$7,FALSE)</f>
        <v>0</v>
      </c>
      <c r="AP517" s="9">
        <f>VLOOKUP($E517,'ALL-GTK-SD-SMP-SMA-SMK-SLB'!$F$14:$CG$713,'ALL-GTK-SD-SMP-SMA-SMK-SLB'!AQ$7,FALSE)</f>
        <v>0</v>
      </c>
      <c r="AQ517" s="9">
        <f>VLOOKUP($E517,'ALL-GTK-SD-SMP-SMA-SMK-SLB'!$F$14:$CG$713,'ALL-GTK-SD-SMP-SMA-SMK-SLB'!AR$7,FALSE)</f>
        <v>0</v>
      </c>
      <c r="AR517" s="9">
        <f>VLOOKUP($E517,'ALL-GTK-SD-SMP-SMA-SMK-SLB'!$F$14:$CG$713,'ALL-GTK-SD-SMP-SMA-SMK-SLB'!AS$7,FALSE)</f>
        <v>0</v>
      </c>
      <c r="AS517" s="9">
        <f>VLOOKUP($E517,'ALL-GTK-SD-SMP-SMA-SMK-SLB'!$F$14:$CG$713,'ALL-GTK-SD-SMP-SMA-SMK-SLB'!AT$7,FALSE)</f>
        <v>0</v>
      </c>
      <c r="AT517" s="9">
        <f>VLOOKUP($E517,'ALL-GTK-SD-SMP-SMA-SMK-SLB'!$F$14:$CG$713,'ALL-GTK-SD-SMP-SMA-SMK-SLB'!AU$7,FALSE)</f>
        <v>0</v>
      </c>
      <c r="AU517" s="9">
        <f>VLOOKUP($E517,'ALL-GTK-SD-SMP-SMA-SMK-SLB'!$F$14:$CG$713,'ALL-GTK-SD-SMP-SMA-SMK-SLB'!AV$7,FALSE)</f>
        <v>0</v>
      </c>
      <c r="AV517" s="9">
        <f>VLOOKUP($E517,'ALL-GTK-SD-SMP-SMA-SMK-SLB'!$F$14:$CG$713,'ALL-GTK-SD-SMP-SMA-SMK-SLB'!AW$7,FALSE)</f>
        <v>0</v>
      </c>
      <c r="AW517" s="9">
        <f>VLOOKUP($E517,'ALL-GTK-SD-SMP-SMA-SMK-SLB'!$F$14:$CG$713,'ALL-GTK-SD-SMP-SMA-SMK-SLB'!AX$7,FALSE)</f>
        <v>0</v>
      </c>
      <c r="AX517" s="9">
        <f>VLOOKUP($E517,'ALL-GTK-SD-SMP-SMA-SMK-SLB'!$F$14:$CG$713,'ALL-GTK-SD-SMP-SMA-SMK-SLB'!AY$7,FALSE)</f>
        <v>11</v>
      </c>
      <c r="AY517" s="9">
        <f>VLOOKUP($E517,'ALL-GTK-SD-SMP-SMA-SMK-SLB'!$F$14:$CG$713,'ALL-GTK-SD-SMP-SMA-SMK-SLB'!AZ$7,FALSE)</f>
        <v>15</v>
      </c>
      <c r="AZ517" s="9">
        <f>VLOOKUP($E517,'ALL-GTK-SD-SMP-SMA-SMK-SLB'!$F$14:$CG$713,'ALL-GTK-SD-SMP-SMA-SMK-SLB'!BA$7,FALSE)</f>
        <v>0</v>
      </c>
      <c r="BA517" s="9">
        <f>VLOOKUP($E517,'ALL-GTK-SD-SMP-SMA-SMK-SLB'!$F$14:$CG$713,'ALL-GTK-SD-SMP-SMA-SMK-SLB'!BB$7,FALSE)</f>
        <v>2</v>
      </c>
      <c r="BB517" s="9">
        <f>VLOOKUP($E517,'ALL-GTK-SD-SMP-SMA-SMK-SLB'!$F$14:$CG$713,'ALL-GTK-SD-SMP-SMA-SMK-SLB'!BC$7,FALSE)</f>
        <v>0</v>
      </c>
      <c r="BC517" s="9">
        <f>VLOOKUP($E517,'ALL-GTK-SD-SMP-SMA-SMK-SLB'!$F$14:$CG$713,'ALL-GTK-SD-SMP-SMA-SMK-SLB'!BD$7,FALSE)</f>
        <v>0</v>
      </c>
      <c r="BD517" s="310">
        <f t="shared" si="272"/>
        <v>0</v>
      </c>
      <c r="BE517" s="310">
        <f t="shared" si="273"/>
        <v>0</v>
      </c>
      <c r="BF517" s="10">
        <f t="shared" si="274"/>
        <v>0</v>
      </c>
      <c r="BG517" s="311">
        <f t="shared" si="275"/>
        <v>11</v>
      </c>
      <c r="BH517" s="311">
        <f t="shared" si="276"/>
        <v>17</v>
      </c>
      <c r="BI517" s="10">
        <f t="shared" si="277"/>
        <v>28</v>
      </c>
      <c r="BJ517" s="44">
        <f t="shared" si="278"/>
        <v>11</v>
      </c>
      <c r="BK517" s="44">
        <f t="shared" si="279"/>
        <v>17</v>
      </c>
      <c r="BL517" s="11">
        <f t="shared" si="280"/>
        <v>28</v>
      </c>
      <c r="BM517" s="9">
        <f>VLOOKUP($E517,'ALL-GTK-SD-SMP-SMA-SMK-SLB'!$F$14:$CG$713,'ALL-GTK-SD-SMP-SMA-SMK-SLB'!BN$7,FALSE)</f>
        <v>1</v>
      </c>
      <c r="BN517" s="9">
        <f>VLOOKUP($E517,'ALL-GTK-SD-SMP-SMA-SMK-SLB'!$F$14:$CG$713,'ALL-GTK-SD-SMP-SMA-SMK-SLB'!BO$7,FALSE)</f>
        <v>1</v>
      </c>
      <c r="BO517" s="9">
        <f>VLOOKUP($E517,'ALL-GTK-SD-SMP-SMA-SMK-SLB'!$F$14:$CG$713,'ALL-GTK-SD-SMP-SMA-SMK-SLB'!BP$7,FALSE)</f>
        <v>0</v>
      </c>
      <c r="BP517" s="9">
        <f>VLOOKUP($E517,'ALL-GTK-SD-SMP-SMA-SMK-SLB'!$F$14:$CG$713,'ALL-GTK-SD-SMP-SMA-SMK-SLB'!BQ$7,FALSE)</f>
        <v>0</v>
      </c>
      <c r="BQ517" s="9">
        <f>VLOOKUP($E517,'ALL-GTK-SD-SMP-SMA-SMK-SLB'!$F$14:$CG$713,'ALL-GTK-SD-SMP-SMA-SMK-SLB'!BR$7,FALSE)</f>
        <v>1</v>
      </c>
      <c r="BR517" s="9">
        <f>VLOOKUP($E517,'ALL-GTK-SD-SMP-SMA-SMK-SLB'!$F$14:$CG$713,'ALL-GTK-SD-SMP-SMA-SMK-SLB'!BS$7,FALSE)</f>
        <v>1</v>
      </c>
      <c r="BS517" s="9">
        <f>VLOOKUP($E517,'ALL-GTK-SD-SMP-SMA-SMK-SLB'!$F$14:$CG$713,'ALL-GTK-SD-SMP-SMA-SMK-SLB'!BT$7,FALSE)</f>
        <v>1</v>
      </c>
      <c r="BT517" s="9">
        <f>VLOOKUP($E517,'ALL-GTK-SD-SMP-SMA-SMK-SLB'!$F$14:$CG$713,'ALL-GTK-SD-SMP-SMA-SMK-SLB'!BU$7,FALSE)</f>
        <v>0</v>
      </c>
      <c r="BU517" s="299">
        <f t="shared" si="281"/>
        <v>2</v>
      </c>
      <c r="BV517" s="299">
        <f t="shared" si="282"/>
        <v>1</v>
      </c>
      <c r="BW517" s="44">
        <f t="shared" si="283"/>
        <v>3</v>
      </c>
      <c r="BX517" s="44">
        <f t="shared" si="284"/>
        <v>2</v>
      </c>
      <c r="BY517" s="11">
        <f t="shared" si="285"/>
        <v>5</v>
      </c>
      <c r="BZ517" s="14">
        <f t="shared" si="286"/>
        <v>11</v>
      </c>
      <c r="CA517" s="14">
        <f t="shared" si="287"/>
        <v>17</v>
      </c>
      <c r="CB517" s="13">
        <f t="shared" si="288"/>
        <v>3</v>
      </c>
      <c r="CC517" s="13">
        <f t="shared" si="289"/>
        <v>2</v>
      </c>
      <c r="CD517" s="312">
        <f t="shared" si="290"/>
        <v>14</v>
      </c>
      <c r="CE517" s="312">
        <f t="shared" si="291"/>
        <v>19</v>
      </c>
      <c r="CF517" s="313">
        <f t="shared" si="292"/>
        <v>33</v>
      </c>
      <c r="CG517" s="302" t="str">
        <f t="shared" si="293"/>
        <v>OK</v>
      </c>
    </row>
    <row r="518" spans="1:85" ht="14.25" x14ac:dyDescent="0.25">
      <c r="A518" s="6">
        <v>506</v>
      </c>
      <c r="B518" s="495">
        <v>14</v>
      </c>
      <c r="C518" s="495" t="s">
        <v>7</v>
      </c>
      <c r="D518" s="496" t="s">
        <v>24</v>
      </c>
      <c r="E518" s="626">
        <v>20319380</v>
      </c>
      <c r="F518" s="627" t="s">
        <v>772</v>
      </c>
      <c r="G518" s="624" t="s">
        <v>52</v>
      </c>
      <c r="H518" s="9">
        <f>VLOOKUP($E518,'ALL-GTK-SD-SMP-SMA-SMK-SLB'!$F$14:$CG$713,'ALL-GTK-SD-SMP-SMA-SMK-SLB'!I$7,FALSE)</f>
        <v>0</v>
      </c>
      <c r="I518" s="9">
        <f>VLOOKUP($E518,'ALL-GTK-SD-SMP-SMA-SMK-SLB'!$F$14:$CG$713,'ALL-GTK-SD-SMP-SMA-SMK-SLB'!J$7,FALSE)</f>
        <v>0</v>
      </c>
      <c r="J518" s="9">
        <f>VLOOKUP($E518,'ALL-GTK-SD-SMP-SMA-SMK-SLB'!$F$14:$CG$713,'ALL-GTK-SD-SMP-SMA-SMK-SLB'!K$7,FALSE)</f>
        <v>0</v>
      </c>
      <c r="K518" s="9">
        <f>VLOOKUP($E518,'ALL-GTK-SD-SMP-SMA-SMK-SLB'!$F$14:$CG$713,'ALL-GTK-SD-SMP-SMA-SMK-SLB'!L$7,FALSE)</f>
        <v>0</v>
      </c>
      <c r="L518" s="9">
        <f>VLOOKUP($E518,'ALL-GTK-SD-SMP-SMA-SMK-SLB'!$F$14:$CG$713,'ALL-GTK-SD-SMP-SMA-SMK-SLB'!M$7,FALSE)</f>
        <v>4</v>
      </c>
      <c r="M518" s="9">
        <f>VLOOKUP($E518,'ALL-GTK-SD-SMP-SMA-SMK-SLB'!$F$14:$CG$713,'ALL-GTK-SD-SMP-SMA-SMK-SLB'!N$7,FALSE)</f>
        <v>3</v>
      </c>
      <c r="N518" s="9">
        <f>VLOOKUP($E518,'ALL-GTK-SD-SMP-SMA-SMK-SLB'!$F$14:$CG$713,'ALL-GTK-SD-SMP-SMA-SMK-SLB'!O$7,FALSE)</f>
        <v>8</v>
      </c>
      <c r="O518" s="9">
        <f>VLOOKUP($E518,'ALL-GTK-SD-SMP-SMA-SMK-SLB'!$F$14:$CG$713,'ALL-GTK-SD-SMP-SMA-SMK-SLB'!P$7,FALSE)</f>
        <v>7</v>
      </c>
      <c r="P518" s="299">
        <f t="shared" si="258"/>
        <v>12</v>
      </c>
      <c r="Q518" s="299">
        <f t="shared" si="259"/>
        <v>10</v>
      </c>
      <c r="R518" s="300">
        <f t="shared" si="260"/>
        <v>22</v>
      </c>
      <c r="S518" s="9">
        <f>VLOOKUP($E518,'ALL-GTK-SD-SMP-SMA-SMK-SLB'!$F$14:$CG$713,'ALL-GTK-SD-SMP-SMA-SMK-SLB'!T$7,FALSE)</f>
        <v>0</v>
      </c>
      <c r="T518" s="9">
        <f>VLOOKUP($E518,'ALL-GTK-SD-SMP-SMA-SMK-SLB'!$F$14:$CG$713,'ALL-GTK-SD-SMP-SMA-SMK-SLB'!U$7,FALSE)</f>
        <v>0</v>
      </c>
      <c r="U518" s="9">
        <f>VLOOKUP($E518,'ALL-GTK-SD-SMP-SMA-SMK-SLB'!$F$14:$CG$713,'ALL-GTK-SD-SMP-SMA-SMK-SLB'!V$7,FALSE)</f>
        <v>1</v>
      </c>
      <c r="V518" s="9">
        <f>VLOOKUP($E518,'ALL-GTK-SD-SMP-SMA-SMK-SLB'!$F$14:$CG$713,'ALL-GTK-SD-SMP-SMA-SMK-SLB'!W$7,FALSE)</f>
        <v>2</v>
      </c>
      <c r="W518" s="9">
        <f>VLOOKUP($E518,'ALL-GTK-SD-SMP-SMA-SMK-SLB'!$F$14:$CG$713,'ALL-GTK-SD-SMP-SMA-SMK-SLB'!X$7,FALSE)</f>
        <v>2</v>
      </c>
      <c r="X518" s="9">
        <f>VLOOKUP($E518,'ALL-GTK-SD-SMP-SMA-SMK-SLB'!$F$14:$CG$713,'ALL-GTK-SD-SMP-SMA-SMK-SLB'!Y$7,FALSE)</f>
        <v>10</v>
      </c>
      <c r="Y518" s="299">
        <f t="shared" si="261"/>
        <v>3</v>
      </c>
      <c r="Z518" s="299">
        <f t="shared" si="262"/>
        <v>12</v>
      </c>
      <c r="AA518" s="10">
        <f t="shared" si="263"/>
        <v>15</v>
      </c>
      <c r="AB518" s="44">
        <f t="shared" si="264"/>
        <v>15</v>
      </c>
      <c r="AC518" s="44">
        <f t="shared" si="265"/>
        <v>22</v>
      </c>
      <c r="AD518" s="11">
        <f t="shared" si="266"/>
        <v>37</v>
      </c>
      <c r="AE518" s="9">
        <f>VLOOKUP($E518,'ALL-GTK-SD-SMP-SMA-SMK-SLB'!$F$14:$CG$713,'ALL-GTK-SD-SMP-SMA-SMK-SLB'!AF$7,FALSE)</f>
        <v>2</v>
      </c>
      <c r="AF518" s="9">
        <f>VLOOKUP($E518,'ALL-GTK-SD-SMP-SMA-SMK-SLB'!$F$14:$CG$713,'ALL-GTK-SD-SMP-SMA-SMK-SLB'!AG$7,FALSE)</f>
        <v>14</v>
      </c>
      <c r="AG518" s="10">
        <f t="shared" si="267"/>
        <v>16</v>
      </c>
      <c r="AH518" s="9">
        <f>VLOOKUP($E518,'ALL-GTK-SD-SMP-SMA-SMK-SLB'!$F$14:$CG$713,'ALL-GTK-SD-SMP-SMA-SMK-SLB'!AI$7,FALSE)</f>
        <v>13</v>
      </c>
      <c r="AI518" s="9">
        <f>VLOOKUP($E518,'ALL-GTK-SD-SMP-SMA-SMK-SLB'!$F$14:$CG$713,'ALL-GTK-SD-SMP-SMA-SMK-SLB'!AJ$7,FALSE)</f>
        <v>8</v>
      </c>
      <c r="AJ518" s="10">
        <f t="shared" si="268"/>
        <v>21</v>
      </c>
      <c r="AK518" s="44">
        <f t="shared" si="269"/>
        <v>15</v>
      </c>
      <c r="AL518" s="44">
        <f t="shared" si="270"/>
        <v>22</v>
      </c>
      <c r="AM518" s="11">
        <f t="shared" si="271"/>
        <v>37</v>
      </c>
      <c r="AN518" s="299">
        <f>VLOOKUP($E518,'ALL-GTK-SD-SMP-SMA-SMK-SLB'!$F$14:$CG$713,'ALL-GTK-SD-SMP-SMA-SMK-SLB'!AO$7,FALSE)</f>
        <v>0</v>
      </c>
      <c r="AO518" s="299">
        <f>VLOOKUP($E518,'ALL-GTK-SD-SMP-SMA-SMK-SLB'!$F$14:$CG$713,'ALL-GTK-SD-SMP-SMA-SMK-SLB'!AP$7,FALSE)</f>
        <v>0</v>
      </c>
      <c r="AP518" s="9">
        <f>VLOOKUP($E518,'ALL-GTK-SD-SMP-SMA-SMK-SLB'!$F$14:$CG$713,'ALL-GTK-SD-SMP-SMA-SMK-SLB'!AQ$7,FALSE)</f>
        <v>1</v>
      </c>
      <c r="AQ518" s="9">
        <f>VLOOKUP($E518,'ALL-GTK-SD-SMP-SMA-SMK-SLB'!$F$14:$CG$713,'ALL-GTK-SD-SMP-SMA-SMK-SLB'!AR$7,FALSE)</f>
        <v>0</v>
      </c>
      <c r="AR518" s="9">
        <f>VLOOKUP($E518,'ALL-GTK-SD-SMP-SMA-SMK-SLB'!$F$14:$CG$713,'ALL-GTK-SD-SMP-SMA-SMK-SLB'!AS$7,FALSE)</f>
        <v>0</v>
      </c>
      <c r="AS518" s="9">
        <f>VLOOKUP($E518,'ALL-GTK-SD-SMP-SMA-SMK-SLB'!$F$14:$CG$713,'ALL-GTK-SD-SMP-SMA-SMK-SLB'!AT$7,FALSE)</f>
        <v>0</v>
      </c>
      <c r="AT518" s="9">
        <f>VLOOKUP($E518,'ALL-GTK-SD-SMP-SMA-SMK-SLB'!$F$14:$CG$713,'ALL-GTK-SD-SMP-SMA-SMK-SLB'!AU$7,FALSE)</f>
        <v>0</v>
      </c>
      <c r="AU518" s="9">
        <f>VLOOKUP($E518,'ALL-GTK-SD-SMP-SMA-SMK-SLB'!$F$14:$CG$713,'ALL-GTK-SD-SMP-SMA-SMK-SLB'!AV$7,FALSE)</f>
        <v>0</v>
      </c>
      <c r="AV518" s="9">
        <f>VLOOKUP($E518,'ALL-GTK-SD-SMP-SMA-SMK-SLB'!$F$14:$CG$713,'ALL-GTK-SD-SMP-SMA-SMK-SLB'!AW$7,FALSE)</f>
        <v>0</v>
      </c>
      <c r="AW518" s="9">
        <f>VLOOKUP($E518,'ALL-GTK-SD-SMP-SMA-SMK-SLB'!$F$14:$CG$713,'ALL-GTK-SD-SMP-SMA-SMK-SLB'!AX$7,FALSE)</f>
        <v>0</v>
      </c>
      <c r="AX518" s="9">
        <f>VLOOKUP($E518,'ALL-GTK-SD-SMP-SMA-SMK-SLB'!$F$14:$CG$713,'ALL-GTK-SD-SMP-SMA-SMK-SLB'!AY$7,FALSE)</f>
        <v>14</v>
      </c>
      <c r="AY518" s="9">
        <f>VLOOKUP($E518,'ALL-GTK-SD-SMP-SMA-SMK-SLB'!$F$14:$CG$713,'ALL-GTK-SD-SMP-SMA-SMK-SLB'!AZ$7,FALSE)</f>
        <v>20</v>
      </c>
      <c r="AZ518" s="9">
        <f>VLOOKUP($E518,'ALL-GTK-SD-SMP-SMA-SMK-SLB'!$F$14:$CG$713,'ALL-GTK-SD-SMP-SMA-SMK-SLB'!BA$7,FALSE)</f>
        <v>0</v>
      </c>
      <c r="BA518" s="9">
        <f>VLOOKUP($E518,'ALL-GTK-SD-SMP-SMA-SMK-SLB'!$F$14:$CG$713,'ALL-GTK-SD-SMP-SMA-SMK-SLB'!BB$7,FALSE)</f>
        <v>2</v>
      </c>
      <c r="BB518" s="9">
        <f>VLOOKUP($E518,'ALL-GTK-SD-SMP-SMA-SMK-SLB'!$F$14:$CG$713,'ALL-GTK-SD-SMP-SMA-SMK-SLB'!BC$7,FALSE)</f>
        <v>0</v>
      </c>
      <c r="BC518" s="9">
        <f>VLOOKUP($E518,'ALL-GTK-SD-SMP-SMA-SMK-SLB'!$F$14:$CG$713,'ALL-GTK-SD-SMP-SMA-SMK-SLB'!BD$7,FALSE)</f>
        <v>0</v>
      </c>
      <c r="BD518" s="310">
        <f t="shared" si="272"/>
        <v>1</v>
      </c>
      <c r="BE518" s="310">
        <f t="shared" si="273"/>
        <v>0</v>
      </c>
      <c r="BF518" s="10">
        <f t="shared" si="274"/>
        <v>1</v>
      </c>
      <c r="BG518" s="311">
        <f t="shared" si="275"/>
        <v>14</v>
      </c>
      <c r="BH518" s="311">
        <f t="shared" si="276"/>
        <v>22</v>
      </c>
      <c r="BI518" s="10">
        <f t="shared" si="277"/>
        <v>36</v>
      </c>
      <c r="BJ518" s="44">
        <f t="shared" si="278"/>
        <v>15</v>
      </c>
      <c r="BK518" s="44">
        <f t="shared" si="279"/>
        <v>22</v>
      </c>
      <c r="BL518" s="11">
        <f t="shared" si="280"/>
        <v>37</v>
      </c>
      <c r="BM518" s="9">
        <f>VLOOKUP($E518,'ALL-GTK-SD-SMP-SMA-SMK-SLB'!$F$14:$CG$713,'ALL-GTK-SD-SMP-SMA-SMK-SLB'!BN$7,FALSE)</f>
        <v>2</v>
      </c>
      <c r="BN518" s="9">
        <f>VLOOKUP($E518,'ALL-GTK-SD-SMP-SMA-SMK-SLB'!$F$14:$CG$713,'ALL-GTK-SD-SMP-SMA-SMK-SLB'!BO$7,FALSE)</f>
        <v>1</v>
      </c>
      <c r="BO518" s="9">
        <f>VLOOKUP($E518,'ALL-GTK-SD-SMP-SMA-SMK-SLB'!$F$14:$CG$713,'ALL-GTK-SD-SMP-SMA-SMK-SLB'!BP$7,FALSE)</f>
        <v>0</v>
      </c>
      <c r="BP518" s="9">
        <f>VLOOKUP($E518,'ALL-GTK-SD-SMP-SMA-SMK-SLB'!$F$14:$CG$713,'ALL-GTK-SD-SMP-SMA-SMK-SLB'!BQ$7,FALSE)</f>
        <v>0</v>
      </c>
      <c r="BQ518" s="9">
        <f>VLOOKUP($E518,'ALL-GTK-SD-SMP-SMA-SMK-SLB'!$F$14:$CG$713,'ALL-GTK-SD-SMP-SMA-SMK-SLB'!BR$7,FALSE)</f>
        <v>0</v>
      </c>
      <c r="BR518" s="9">
        <f>VLOOKUP($E518,'ALL-GTK-SD-SMP-SMA-SMK-SLB'!$F$14:$CG$713,'ALL-GTK-SD-SMP-SMA-SMK-SLB'!BS$7,FALSE)</f>
        <v>0</v>
      </c>
      <c r="BS518" s="9">
        <f>VLOOKUP($E518,'ALL-GTK-SD-SMP-SMA-SMK-SLB'!$F$14:$CG$713,'ALL-GTK-SD-SMP-SMA-SMK-SLB'!BT$7,FALSE)</f>
        <v>4</v>
      </c>
      <c r="BT518" s="9">
        <f>VLOOKUP($E518,'ALL-GTK-SD-SMP-SMA-SMK-SLB'!$F$14:$CG$713,'ALL-GTK-SD-SMP-SMA-SMK-SLB'!BU$7,FALSE)</f>
        <v>1</v>
      </c>
      <c r="BU518" s="299">
        <f t="shared" si="281"/>
        <v>4</v>
      </c>
      <c r="BV518" s="299">
        <f t="shared" si="282"/>
        <v>1</v>
      </c>
      <c r="BW518" s="44">
        <f t="shared" si="283"/>
        <v>6</v>
      </c>
      <c r="BX518" s="44">
        <f t="shared" si="284"/>
        <v>2</v>
      </c>
      <c r="BY518" s="11">
        <f t="shared" si="285"/>
        <v>8</v>
      </c>
      <c r="BZ518" s="14">
        <f t="shared" si="286"/>
        <v>15</v>
      </c>
      <c r="CA518" s="14">
        <f t="shared" si="287"/>
        <v>22</v>
      </c>
      <c r="CB518" s="13">
        <f t="shared" si="288"/>
        <v>6</v>
      </c>
      <c r="CC518" s="13">
        <f t="shared" si="289"/>
        <v>2</v>
      </c>
      <c r="CD518" s="312">
        <f t="shared" si="290"/>
        <v>21</v>
      </c>
      <c r="CE518" s="312">
        <f t="shared" si="291"/>
        <v>24</v>
      </c>
      <c r="CF518" s="313">
        <f t="shared" si="292"/>
        <v>45</v>
      </c>
      <c r="CG518" s="302" t="str">
        <f t="shared" si="293"/>
        <v>OK</v>
      </c>
    </row>
    <row r="519" spans="1:85" ht="14.25" x14ac:dyDescent="0.25">
      <c r="A519" s="6">
        <v>507</v>
      </c>
      <c r="B519" s="495">
        <v>15</v>
      </c>
      <c r="C519" s="495" t="s">
        <v>7</v>
      </c>
      <c r="D519" s="496" t="s">
        <v>24</v>
      </c>
      <c r="E519" s="626">
        <v>20319338</v>
      </c>
      <c r="F519" s="627" t="s">
        <v>773</v>
      </c>
      <c r="G519" s="624" t="s">
        <v>52</v>
      </c>
      <c r="H519" s="9">
        <f>VLOOKUP($E519,'ALL-GTK-SD-SMP-SMA-SMK-SLB'!$F$14:$CG$713,'ALL-GTK-SD-SMP-SMA-SMK-SLB'!I$7,FALSE)</f>
        <v>0</v>
      </c>
      <c r="I519" s="9">
        <f>VLOOKUP($E519,'ALL-GTK-SD-SMP-SMA-SMK-SLB'!$F$14:$CG$713,'ALL-GTK-SD-SMP-SMA-SMK-SLB'!J$7,FALSE)</f>
        <v>0</v>
      </c>
      <c r="J519" s="9">
        <f>VLOOKUP($E519,'ALL-GTK-SD-SMP-SMA-SMK-SLB'!$F$14:$CG$713,'ALL-GTK-SD-SMP-SMA-SMK-SLB'!K$7,FALSE)</f>
        <v>0</v>
      </c>
      <c r="K519" s="9">
        <f>VLOOKUP($E519,'ALL-GTK-SD-SMP-SMA-SMK-SLB'!$F$14:$CG$713,'ALL-GTK-SD-SMP-SMA-SMK-SLB'!L$7,FALSE)</f>
        <v>0</v>
      </c>
      <c r="L519" s="9">
        <f>VLOOKUP($E519,'ALL-GTK-SD-SMP-SMA-SMK-SLB'!$F$14:$CG$713,'ALL-GTK-SD-SMP-SMA-SMK-SLB'!M$7,FALSE)</f>
        <v>3</v>
      </c>
      <c r="M519" s="9">
        <f>VLOOKUP($E519,'ALL-GTK-SD-SMP-SMA-SMK-SLB'!$F$14:$CG$713,'ALL-GTK-SD-SMP-SMA-SMK-SLB'!N$7,FALSE)</f>
        <v>6</v>
      </c>
      <c r="N519" s="9">
        <f>VLOOKUP($E519,'ALL-GTK-SD-SMP-SMA-SMK-SLB'!$F$14:$CG$713,'ALL-GTK-SD-SMP-SMA-SMK-SLB'!O$7,FALSE)</f>
        <v>4</v>
      </c>
      <c r="O519" s="9">
        <f>VLOOKUP($E519,'ALL-GTK-SD-SMP-SMA-SMK-SLB'!$F$14:$CG$713,'ALL-GTK-SD-SMP-SMA-SMK-SLB'!P$7,FALSE)</f>
        <v>4</v>
      </c>
      <c r="P519" s="299">
        <f t="shared" si="258"/>
        <v>7</v>
      </c>
      <c r="Q519" s="299">
        <f t="shared" si="259"/>
        <v>10</v>
      </c>
      <c r="R519" s="300">
        <f t="shared" si="260"/>
        <v>17</v>
      </c>
      <c r="S519" s="9">
        <f>VLOOKUP($E519,'ALL-GTK-SD-SMP-SMA-SMK-SLB'!$F$14:$CG$713,'ALL-GTK-SD-SMP-SMA-SMK-SLB'!T$7,FALSE)</f>
        <v>0</v>
      </c>
      <c r="T519" s="9">
        <f>VLOOKUP($E519,'ALL-GTK-SD-SMP-SMA-SMK-SLB'!$F$14:$CG$713,'ALL-GTK-SD-SMP-SMA-SMK-SLB'!U$7,FALSE)</f>
        <v>0</v>
      </c>
      <c r="U519" s="9">
        <f>VLOOKUP($E519,'ALL-GTK-SD-SMP-SMA-SMK-SLB'!$F$14:$CG$713,'ALL-GTK-SD-SMP-SMA-SMK-SLB'!V$7,FALSE)</f>
        <v>0</v>
      </c>
      <c r="V519" s="9">
        <f>VLOOKUP($E519,'ALL-GTK-SD-SMP-SMA-SMK-SLB'!$F$14:$CG$713,'ALL-GTK-SD-SMP-SMA-SMK-SLB'!W$7,FALSE)</f>
        <v>1</v>
      </c>
      <c r="W519" s="9">
        <f>VLOOKUP($E519,'ALL-GTK-SD-SMP-SMA-SMK-SLB'!$F$14:$CG$713,'ALL-GTK-SD-SMP-SMA-SMK-SLB'!X$7,FALSE)</f>
        <v>3</v>
      </c>
      <c r="X519" s="9">
        <f>VLOOKUP($E519,'ALL-GTK-SD-SMP-SMA-SMK-SLB'!$F$14:$CG$713,'ALL-GTK-SD-SMP-SMA-SMK-SLB'!Y$7,FALSE)</f>
        <v>4</v>
      </c>
      <c r="Y519" s="299">
        <f t="shared" si="261"/>
        <v>3</v>
      </c>
      <c r="Z519" s="299">
        <f t="shared" si="262"/>
        <v>5</v>
      </c>
      <c r="AA519" s="10">
        <f t="shared" si="263"/>
        <v>8</v>
      </c>
      <c r="AB519" s="44">
        <f t="shared" si="264"/>
        <v>10</v>
      </c>
      <c r="AC519" s="44">
        <f t="shared" si="265"/>
        <v>15</v>
      </c>
      <c r="AD519" s="11">
        <f t="shared" si="266"/>
        <v>25</v>
      </c>
      <c r="AE519" s="9">
        <f>VLOOKUP($E519,'ALL-GTK-SD-SMP-SMA-SMK-SLB'!$F$14:$CG$713,'ALL-GTK-SD-SMP-SMA-SMK-SLB'!AF$7,FALSE)</f>
        <v>2</v>
      </c>
      <c r="AF519" s="9">
        <f>VLOOKUP($E519,'ALL-GTK-SD-SMP-SMA-SMK-SLB'!$F$14:$CG$713,'ALL-GTK-SD-SMP-SMA-SMK-SLB'!AG$7,FALSE)</f>
        <v>7</v>
      </c>
      <c r="AG519" s="10">
        <f t="shared" si="267"/>
        <v>9</v>
      </c>
      <c r="AH519" s="9">
        <f>VLOOKUP($E519,'ALL-GTK-SD-SMP-SMA-SMK-SLB'!$F$14:$CG$713,'ALL-GTK-SD-SMP-SMA-SMK-SLB'!AI$7,FALSE)</f>
        <v>8</v>
      </c>
      <c r="AI519" s="9">
        <f>VLOOKUP($E519,'ALL-GTK-SD-SMP-SMA-SMK-SLB'!$F$14:$CG$713,'ALL-GTK-SD-SMP-SMA-SMK-SLB'!AJ$7,FALSE)</f>
        <v>8</v>
      </c>
      <c r="AJ519" s="10">
        <f t="shared" si="268"/>
        <v>16</v>
      </c>
      <c r="AK519" s="44">
        <f t="shared" si="269"/>
        <v>10</v>
      </c>
      <c r="AL519" s="44">
        <f t="shared" si="270"/>
        <v>15</v>
      </c>
      <c r="AM519" s="11">
        <f t="shared" si="271"/>
        <v>25</v>
      </c>
      <c r="AN519" s="299">
        <f>VLOOKUP($E519,'ALL-GTK-SD-SMP-SMA-SMK-SLB'!$F$14:$CG$713,'ALL-GTK-SD-SMP-SMA-SMK-SLB'!AO$7,FALSE)</f>
        <v>0</v>
      </c>
      <c r="AO519" s="299">
        <f>VLOOKUP($E519,'ALL-GTK-SD-SMP-SMA-SMK-SLB'!$F$14:$CG$713,'ALL-GTK-SD-SMP-SMA-SMK-SLB'!AP$7,FALSE)</f>
        <v>0</v>
      </c>
      <c r="AP519" s="9">
        <f>VLOOKUP($E519,'ALL-GTK-SD-SMP-SMA-SMK-SLB'!$F$14:$CG$713,'ALL-GTK-SD-SMP-SMA-SMK-SLB'!AQ$7,FALSE)</f>
        <v>0</v>
      </c>
      <c r="AQ519" s="9">
        <f>VLOOKUP($E519,'ALL-GTK-SD-SMP-SMA-SMK-SLB'!$F$14:$CG$713,'ALL-GTK-SD-SMP-SMA-SMK-SLB'!AR$7,FALSE)</f>
        <v>0</v>
      </c>
      <c r="AR519" s="9">
        <f>VLOOKUP($E519,'ALL-GTK-SD-SMP-SMA-SMK-SLB'!$F$14:$CG$713,'ALL-GTK-SD-SMP-SMA-SMK-SLB'!AS$7,FALSE)</f>
        <v>0</v>
      </c>
      <c r="AS519" s="9">
        <f>VLOOKUP($E519,'ALL-GTK-SD-SMP-SMA-SMK-SLB'!$F$14:$CG$713,'ALL-GTK-SD-SMP-SMA-SMK-SLB'!AT$7,FALSE)</f>
        <v>0</v>
      </c>
      <c r="AT519" s="9">
        <f>VLOOKUP($E519,'ALL-GTK-SD-SMP-SMA-SMK-SLB'!$F$14:$CG$713,'ALL-GTK-SD-SMP-SMA-SMK-SLB'!AU$7,FALSE)</f>
        <v>0</v>
      </c>
      <c r="AU519" s="9">
        <f>VLOOKUP($E519,'ALL-GTK-SD-SMP-SMA-SMK-SLB'!$F$14:$CG$713,'ALL-GTK-SD-SMP-SMA-SMK-SLB'!AV$7,FALSE)</f>
        <v>0</v>
      </c>
      <c r="AV519" s="9">
        <f>VLOOKUP($E519,'ALL-GTK-SD-SMP-SMA-SMK-SLB'!$F$14:$CG$713,'ALL-GTK-SD-SMP-SMA-SMK-SLB'!AW$7,FALSE)</f>
        <v>0</v>
      </c>
      <c r="AW519" s="9">
        <f>VLOOKUP($E519,'ALL-GTK-SD-SMP-SMA-SMK-SLB'!$F$14:$CG$713,'ALL-GTK-SD-SMP-SMA-SMK-SLB'!AX$7,FALSE)</f>
        <v>0</v>
      </c>
      <c r="AX519" s="9">
        <f>VLOOKUP($E519,'ALL-GTK-SD-SMP-SMA-SMK-SLB'!$F$14:$CG$713,'ALL-GTK-SD-SMP-SMA-SMK-SLB'!AY$7,FALSE)</f>
        <v>8</v>
      </c>
      <c r="AY519" s="9">
        <f>VLOOKUP($E519,'ALL-GTK-SD-SMP-SMA-SMK-SLB'!$F$14:$CG$713,'ALL-GTK-SD-SMP-SMA-SMK-SLB'!AZ$7,FALSE)</f>
        <v>15</v>
      </c>
      <c r="AZ519" s="9">
        <f>VLOOKUP($E519,'ALL-GTK-SD-SMP-SMA-SMK-SLB'!$F$14:$CG$713,'ALL-GTK-SD-SMP-SMA-SMK-SLB'!BA$7,FALSE)</f>
        <v>2</v>
      </c>
      <c r="BA519" s="9">
        <f>VLOOKUP($E519,'ALL-GTK-SD-SMP-SMA-SMK-SLB'!$F$14:$CG$713,'ALL-GTK-SD-SMP-SMA-SMK-SLB'!BB$7,FALSE)</f>
        <v>0</v>
      </c>
      <c r="BB519" s="9">
        <f>VLOOKUP($E519,'ALL-GTK-SD-SMP-SMA-SMK-SLB'!$F$14:$CG$713,'ALL-GTK-SD-SMP-SMA-SMK-SLB'!BC$7,FALSE)</f>
        <v>0</v>
      </c>
      <c r="BC519" s="9">
        <f>VLOOKUP($E519,'ALL-GTK-SD-SMP-SMA-SMK-SLB'!$F$14:$CG$713,'ALL-GTK-SD-SMP-SMA-SMK-SLB'!BD$7,FALSE)</f>
        <v>0</v>
      </c>
      <c r="BD519" s="310">
        <f t="shared" si="272"/>
        <v>0</v>
      </c>
      <c r="BE519" s="310">
        <f t="shared" si="273"/>
        <v>0</v>
      </c>
      <c r="BF519" s="10">
        <f t="shared" si="274"/>
        <v>0</v>
      </c>
      <c r="BG519" s="311">
        <f t="shared" si="275"/>
        <v>10</v>
      </c>
      <c r="BH519" s="311">
        <f t="shared" si="276"/>
        <v>15</v>
      </c>
      <c r="BI519" s="10">
        <f t="shared" si="277"/>
        <v>25</v>
      </c>
      <c r="BJ519" s="44">
        <f t="shared" si="278"/>
        <v>10</v>
      </c>
      <c r="BK519" s="44">
        <f t="shared" si="279"/>
        <v>15</v>
      </c>
      <c r="BL519" s="11">
        <f t="shared" si="280"/>
        <v>25</v>
      </c>
      <c r="BM519" s="9">
        <f>VLOOKUP($E519,'ALL-GTK-SD-SMP-SMA-SMK-SLB'!$F$14:$CG$713,'ALL-GTK-SD-SMP-SMA-SMK-SLB'!BN$7,FALSE)</f>
        <v>1</v>
      </c>
      <c r="BN519" s="9">
        <f>VLOOKUP($E519,'ALL-GTK-SD-SMP-SMA-SMK-SLB'!$F$14:$CG$713,'ALL-GTK-SD-SMP-SMA-SMK-SLB'!BO$7,FALSE)</f>
        <v>1</v>
      </c>
      <c r="BO519" s="9">
        <f>VLOOKUP($E519,'ALL-GTK-SD-SMP-SMA-SMK-SLB'!$F$14:$CG$713,'ALL-GTK-SD-SMP-SMA-SMK-SLB'!BP$7,FALSE)</f>
        <v>0</v>
      </c>
      <c r="BP519" s="9">
        <f>VLOOKUP($E519,'ALL-GTK-SD-SMP-SMA-SMK-SLB'!$F$14:$CG$713,'ALL-GTK-SD-SMP-SMA-SMK-SLB'!BQ$7,FALSE)</f>
        <v>0</v>
      </c>
      <c r="BQ519" s="9">
        <f>VLOOKUP($E519,'ALL-GTK-SD-SMP-SMA-SMK-SLB'!$F$14:$CG$713,'ALL-GTK-SD-SMP-SMA-SMK-SLB'!BR$7,FALSE)</f>
        <v>0</v>
      </c>
      <c r="BR519" s="9">
        <f>VLOOKUP($E519,'ALL-GTK-SD-SMP-SMA-SMK-SLB'!$F$14:$CG$713,'ALL-GTK-SD-SMP-SMA-SMK-SLB'!BS$7,FALSE)</f>
        <v>1</v>
      </c>
      <c r="BS519" s="9">
        <f>VLOOKUP($E519,'ALL-GTK-SD-SMP-SMA-SMK-SLB'!$F$14:$CG$713,'ALL-GTK-SD-SMP-SMA-SMK-SLB'!BT$7,FALSE)</f>
        <v>0</v>
      </c>
      <c r="BT519" s="9">
        <f>VLOOKUP($E519,'ALL-GTK-SD-SMP-SMA-SMK-SLB'!$F$14:$CG$713,'ALL-GTK-SD-SMP-SMA-SMK-SLB'!BU$7,FALSE)</f>
        <v>2</v>
      </c>
      <c r="BU519" s="299">
        <f t="shared" si="281"/>
        <v>0</v>
      </c>
      <c r="BV519" s="299">
        <f t="shared" si="282"/>
        <v>3</v>
      </c>
      <c r="BW519" s="44">
        <f t="shared" si="283"/>
        <v>1</v>
      </c>
      <c r="BX519" s="44">
        <f t="shared" si="284"/>
        <v>4</v>
      </c>
      <c r="BY519" s="11">
        <f t="shared" si="285"/>
        <v>5</v>
      </c>
      <c r="BZ519" s="14">
        <f t="shared" si="286"/>
        <v>10</v>
      </c>
      <c r="CA519" s="14">
        <f t="shared" si="287"/>
        <v>15</v>
      </c>
      <c r="CB519" s="13">
        <f t="shared" si="288"/>
        <v>1</v>
      </c>
      <c r="CC519" s="13">
        <f t="shared" si="289"/>
        <v>4</v>
      </c>
      <c r="CD519" s="312">
        <f t="shared" si="290"/>
        <v>11</v>
      </c>
      <c r="CE519" s="312">
        <f t="shared" si="291"/>
        <v>19</v>
      </c>
      <c r="CF519" s="313">
        <f t="shared" si="292"/>
        <v>30</v>
      </c>
      <c r="CG519" s="302" t="str">
        <f t="shared" si="293"/>
        <v>OK</v>
      </c>
    </row>
    <row r="520" spans="1:85" ht="14.25" x14ac:dyDescent="0.25">
      <c r="A520" s="6">
        <v>508</v>
      </c>
      <c r="B520" s="495">
        <v>16</v>
      </c>
      <c r="C520" s="495" t="s">
        <v>7</v>
      </c>
      <c r="D520" s="496" t="s">
        <v>24</v>
      </c>
      <c r="E520" s="626">
        <v>20319355</v>
      </c>
      <c r="F520" s="627" t="s">
        <v>774</v>
      </c>
      <c r="G520" s="624" t="s">
        <v>52</v>
      </c>
      <c r="H520" s="9">
        <f>VLOOKUP($E520,'ALL-GTK-SD-SMP-SMA-SMK-SLB'!$F$14:$CG$713,'ALL-GTK-SD-SMP-SMA-SMK-SLB'!I$7,FALSE)</f>
        <v>0</v>
      </c>
      <c r="I520" s="9">
        <f>VLOOKUP($E520,'ALL-GTK-SD-SMP-SMA-SMK-SLB'!$F$14:$CG$713,'ALL-GTK-SD-SMP-SMA-SMK-SLB'!J$7,FALSE)</f>
        <v>0</v>
      </c>
      <c r="J520" s="9">
        <f>VLOOKUP($E520,'ALL-GTK-SD-SMP-SMA-SMK-SLB'!$F$14:$CG$713,'ALL-GTK-SD-SMP-SMA-SMK-SLB'!K$7,FALSE)</f>
        <v>0</v>
      </c>
      <c r="K520" s="9">
        <f>VLOOKUP($E520,'ALL-GTK-SD-SMP-SMA-SMK-SLB'!$F$14:$CG$713,'ALL-GTK-SD-SMP-SMA-SMK-SLB'!L$7,FALSE)</f>
        <v>0</v>
      </c>
      <c r="L520" s="9">
        <f>VLOOKUP($E520,'ALL-GTK-SD-SMP-SMA-SMK-SLB'!$F$14:$CG$713,'ALL-GTK-SD-SMP-SMA-SMK-SLB'!M$7,FALSE)</f>
        <v>3</v>
      </c>
      <c r="M520" s="9">
        <f>VLOOKUP($E520,'ALL-GTK-SD-SMP-SMA-SMK-SLB'!$F$14:$CG$713,'ALL-GTK-SD-SMP-SMA-SMK-SLB'!N$7,FALSE)</f>
        <v>7</v>
      </c>
      <c r="N520" s="9">
        <f>VLOOKUP($E520,'ALL-GTK-SD-SMP-SMA-SMK-SLB'!$F$14:$CG$713,'ALL-GTK-SD-SMP-SMA-SMK-SLB'!O$7,FALSE)</f>
        <v>1</v>
      </c>
      <c r="O520" s="9">
        <f>VLOOKUP($E520,'ALL-GTK-SD-SMP-SMA-SMK-SLB'!$F$14:$CG$713,'ALL-GTK-SD-SMP-SMA-SMK-SLB'!P$7,FALSE)</f>
        <v>6</v>
      </c>
      <c r="P520" s="299">
        <f t="shared" si="258"/>
        <v>4</v>
      </c>
      <c r="Q520" s="299">
        <f t="shared" si="259"/>
        <v>13</v>
      </c>
      <c r="R520" s="300">
        <f t="shared" si="260"/>
        <v>17</v>
      </c>
      <c r="S520" s="9">
        <f>VLOOKUP($E520,'ALL-GTK-SD-SMP-SMA-SMK-SLB'!$F$14:$CG$713,'ALL-GTK-SD-SMP-SMA-SMK-SLB'!T$7,FALSE)</f>
        <v>0</v>
      </c>
      <c r="T520" s="9">
        <f>VLOOKUP($E520,'ALL-GTK-SD-SMP-SMA-SMK-SLB'!$F$14:$CG$713,'ALL-GTK-SD-SMP-SMA-SMK-SLB'!U$7,FALSE)</f>
        <v>0</v>
      </c>
      <c r="U520" s="9">
        <f>VLOOKUP($E520,'ALL-GTK-SD-SMP-SMA-SMK-SLB'!$F$14:$CG$713,'ALL-GTK-SD-SMP-SMA-SMK-SLB'!V$7,FALSE)</f>
        <v>2</v>
      </c>
      <c r="V520" s="9">
        <f>VLOOKUP($E520,'ALL-GTK-SD-SMP-SMA-SMK-SLB'!$F$14:$CG$713,'ALL-GTK-SD-SMP-SMA-SMK-SLB'!W$7,FALSE)</f>
        <v>1</v>
      </c>
      <c r="W520" s="9">
        <f>VLOOKUP($E520,'ALL-GTK-SD-SMP-SMA-SMK-SLB'!$F$14:$CG$713,'ALL-GTK-SD-SMP-SMA-SMK-SLB'!X$7,FALSE)</f>
        <v>0</v>
      </c>
      <c r="X520" s="9">
        <f>VLOOKUP($E520,'ALL-GTK-SD-SMP-SMA-SMK-SLB'!$F$14:$CG$713,'ALL-GTK-SD-SMP-SMA-SMK-SLB'!Y$7,FALSE)</f>
        <v>5</v>
      </c>
      <c r="Y520" s="299">
        <f t="shared" si="261"/>
        <v>2</v>
      </c>
      <c r="Z520" s="299">
        <f t="shared" si="262"/>
        <v>6</v>
      </c>
      <c r="AA520" s="10">
        <f t="shared" si="263"/>
        <v>8</v>
      </c>
      <c r="AB520" s="44">
        <f t="shared" si="264"/>
        <v>6</v>
      </c>
      <c r="AC520" s="44">
        <f t="shared" si="265"/>
        <v>19</v>
      </c>
      <c r="AD520" s="11">
        <f t="shared" si="266"/>
        <v>25</v>
      </c>
      <c r="AE520" s="9">
        <f>VLOOKUP($E520,'ALL-GTK-SD-SMP-SMA-SMK-SLB'!$F$14:$CG$713,'ALL-GTK-SD-SMP-SMA-SMK-SLB'!AF$7,FALSE)</f>
        <v>1</v>
      </c>
      <c r="AF520" s="9">
        <f>VLOOKUP($E520,'ALL-GTK-SD-SMP-SMA-SMK-SLB'!$F$14:$CG$713,'ALL-GTK-SD-SMP-SMA-SMK-SLB'!AG$7,FALSE)</f>
        <v>5</v>
      </c>
      <c r="AG520" s="10">
        <f t="shared" si="267"/>
        <v>6</v>
      </c>
      <c r="AH520" s="9">
        <f>VLOOKUP($E520,'ALL-GTK-SD-SMP-SMA-SMK-SLB'!$F$14:$CG$713,'ALL-GTK-SD-SMP-SMA-SMK-SLB'!AI$7,FALSE)</f>
        <v>5</v>
      </c>
      <c r="AI520" s="9">
        <f>VLOOKUP($E520,'ALL-GTK-SD-SMP-SMA-SMK-SLB'!$F$14:$CG$713,'ALL-GTK-SD-SMP-SMA-SMK-SLB'!AJ$7,FALSE)</f>
        <v>14</v>
      </c>
      <c r="AJ520" s="10">
        <f t="shared" si="268"/>
        <v>19</v>
      </c>
      <c r="AK520" s="44">
        <f t="shared" si="269"/>
        <v>6</v>
      </c>
      <c r="AL520" s="44">
        <f t="shared" si="270"/>
        <v>19</v>
      </c>
      <c r="AM520" s="11">
        <f t="shared" si="271"/>
        <v>25</v>
      </c>
      <c r="AN520" s="299">
        <f>VLOOKUP($E520,'ALL-GTK-SD-SMP-SMA-SMK-SLB'!$F$14:$CG$713,'ALL-GTK-SD-SMP-SMA-SMK-SLB'!AO$7,FALSE)</f>
        <v>1</v>
      </c>
      <c r="AO520" s="299">
        <f>VLOOKUP($E520,'ALL-GTK-SD-SMP-SMA-SMK-SLB'!$F$14:$CG$713,'ALL-GTK-SD-SMP-SMA-SMK-SLB'!AP$7,FALSE)</f>
        <v>0</v>
      </c>
      <c r="AP520" s="9">
        <f>VLOOKUP($E520,'ALL-GTK-SD-SMP-SMA-SMK-SLB'!$F$14:$CG$713,'ALL-GTK-SD-SMP-SMA-SMK-SLB'!AQ$7,FALSE)</f>
        <v>0</v>
      </c>
      <c r="AQ520" s="9">
        <f>VLOOKUP($E520,'ALL-GTK-SD-SMP-SMA-SMK-SLB'!$F$14:$CG$713,'ALL-GTK-SD-SMP-SMA-SMK-SLB'!AR$7,FALSE)</f>
        <v>0</v>
      </c>
      <c r="AR520" s="9">
        <f>VLOOKUP($E520,'ALL-GTK-SD-SMP-SMA-SMK-SLB'!$F$14:$CG$713,'ALL-GTK-SD-SMP-SMA-SMK-SLB'!AS$7,FALSE)</f>
        <v>0</v>
      </c>
      <c r="AS520" s="9">
        <f>VLOOKUP($E520,'ALL-GTK-SD-SMP-SMA-SMK-SLB'!$F$14:$CG$713,'ALL-GTK-SD-SMP-SMA-SMK-SLB'!AT$7,FALSE)</f>
        <v>0</v>
      </c>
      <c r="AT520" s="9">
        <f>VLOOKUP($E520,'ALL-GTK-SD-SMP-SMA-SMK-SLB'!$F$14:$CG$713,'ALL-GTK-SD-SMP-SMA-SMK-SLB'!AU$7,FALSE)</f>
        <v>0</v>
      </c>
      <c r="AU520" s="9">
        <f>VLOOKUP($E520,'ALL-GTK-SD-SMP-SMA-SMK-SLB'!$F$14:$CG$713,'ALL-GTK-SD-SMP-SMA-SMK-SLB'!AV$7,FALSE)</f>
        <v>0</v>
      </c>
      <c r="AV520" s="9">
        <f>VLOOKUP($E520,'ALL-GTK-SD-SMP-SMA-SMK-SLB'!$F$14:$CG$713,'ALL-GTK-SD-SMP-SMA-SMK-SLB'!AW$7,FALSE)</f>
        <v>0</v>
      </c>
      <c r="AW520" s="9">
        <f>VLOOKUP($E520,'ALL-GTK-SD-SMP-SMA-SMK-SLB'!$F$14:$CG$713,'ALL-GTK-SD-SMP-SMA-SMK-SLB'!AX$7,FALSE)</f>
        <v>0</v>
      </c>
      <c r="AX520" s="9">
        <f>VLOOKUP($E520,'ALL-GTK-SD-SMP-SMA-SMK-SLB'!$F$14:$CG$713,'ALL-GTK-SD-SMP-SMA-SMK-SLB'!AY$7,FALSE)</f>
        <v>5</v>
      </c>
      <c r="AY520" s="9">
        <f>VLOOKUP($E520,'ALL-GTK-SD-SMP-SMA-SMK-SLB'!$F$14:$CG$713,'ALL-GTK-SD-SMP-SMA-SMK-SLB'!AZ$7,FALSE)</f>
        <v>19</v>
      </c>
      <c r="AZ520" s="9">
        <f>VLOOKUP($E520,'ALL-GTK-SD-SMP-SMA-SMK-SLB'!$F$14:$CG$713,'ALL-GTK-SD-SMP-SMA-SMK-SLB'!BA$7,FALSE)</f>
        <v>0</v>
      </c>
      <c r="BA520" s="9">
        <f>VLOOKUP($E520,'ALL-GTK-SD-SMP-SMA-SMK-SLB'!$F$14:$CG$713,'ALL-GTK-SD-SMP-SMA-SMK-SLB'!BB$7,FALSE)</f>
        <v>0</v>
      </c>
      <c r="BB520" s="9">
        <f>VLOOKUP($E520,'ALL-GTK-SD-SMP-SMA-SMK-SLB'!$F$14:$CG$713,'ALL-GTK-SD-SMP-SMA-SMK-SLB'!BC$7,FALSE)</f>
        <v>0</v>
      </c>
      <c r="BC520" s="9">
        <f>VLOOKUP($E520,'ALL-GTK-SD-SMP-SMA-SMK-SLB'!$F$14:$CG$713,'ALL-GTK-SD-SMP-SMA-SMK-SLB'!BD$7,FALSE)</f>
        <v>0</v>
      </c>
      <c r="BD520" s="310">
        <f t="shared" si="272"/>
        <v>1</v>
      </c>
      <c r="BE520" s="310">
        <f t="shared" si="273"/>
        <v>0</v>
      </c>
      <c r="BF520" s="10">
        <f t="shared" si="274"/>
        <v>1</v>
      </c>
      <c r="BG520" s="311">
        <f t="shared" si="275"/>
        <v>5</v>
      </c>
      <c r="BH520" s="311">
        <f t="shared" si="276"/>
        <v>19</v>
      </c>
      <c r="BI520" s="10">
        <f t="shared" si="277"/>
        <v>24</v>
      </c>
      <c r="BJ520" s="44">
        <f t="shared" si="278"/>
        <v>6</v>
      </c>
      <c r="BK520" s="44">
        <f t="shared" si="279"/>
        <v>19</v>
      </c>
      <c r="BL520" s="11">
        <f t="shared" si="280"/>
        <v>25</v>
      </c>
      <c r="BM520" s="9">
        <f>VLOOKUP($E520,'ALL-GTK-SD-SMP-SMA-SMK-SLB'!$F$14:$CG$713,'ALL-GTK-SD-SMP-SMA-SMK-SLB'!BN$7,FALSE)</f>
        <v>1</v>
      </c>
      <c r="BN520" s="9">
        <f>VLOOKUP($E520,'ALL-GTK-SD-SMP-SMA-SMK-SLB'!$F$14:$CG$713,'ALL-GTK-SD-SMP-SMA-SMK-SLB'!BO$7,FALSE)</f>
        <v>0</v>
      </c>
      <c r="BO520" s="9">
        <f>VLOOKUP($E520,'ALL-GTK-SD-SMP-SMA-SMK-SLB'!$F$14:$CG$713,'ALL-GTK-SD-SMP-SMA-SMK-SLB'!BP$7,FALSE)</f>
        <v>0</v>
      </c>
      <c r="BP520" s="9">
        <f>VLOOKUP($E520,'ALL-GTK-SD-SMP-SMA-SMK-SLB'!$F$14:$CG$713,'ALL-GTK-SD-SMP-SMA-SMK-SLB'!BQ$7,FALSE)</f>
        <v>0</v>
      </c>
      <c r="BQ520" s="9">
        <f>VLOOKUP($E520,'ALL-GTK-SD-SMP-SMA-SMK-SLB'!$F$14:$CG$713,'ALL-GTK-SD-SMP-SMA-SMK-SLB'!BR$7,FALSE)</f>
        <v>2</v>
      </c>
      <c r="BR520" s="9">
        <f>VLOOKUP($E520,'ALL-GTK-SD-SMP-SMA-SMK-SLB'!$F$14:$CG$713,'ALL-GTK-SD-SMP-SMA-SMK-SLB'!BS$7,FALSE)</f>
        <v>0</v>
      </c>
      <c r="BS520" s="9">
        <f>VLOOKUP($E520,'ALL-GTK-SD-SMP-SMA-SMK-SLB'!$F$14:$CG$713,'ALL-GTK-SD-SMP-SMA-SMK-SLB'!BT$7,FALSE)</f>
        <v>0</v>
      </c>
      <c r="BT520" s="9">
        <f>VLOOKUP($E520,'ALL-GTK-SD-SMP-SMA-SMK-SLB'!$F$14:$CG$713,'ALL-GTK-SD-SMP-SMA-SMK-SLB'!BU$7,FALSE)</f>
        <v>1</v>
      </c>
      <c r="BU520" s="299">
        <f t="shared" si="281"/>
        <v>2</v>
      </c>
      <c r="BV520" s="299">
        <f t="shared" si="282"/>
        <v>1</v>
      </c>
      <c r="BW520" s="44">
        <f t="shared" si="283"/>
        <v>3</v>
      </c>
      <c r="BX520" s="44">
        <f t="shared" si="284"/>
        <v>1</v>
      </c>
      <c r="BY520" s="11">
        <f t="shared" si="285"/>
        <v>4</v>
      </c>
      <c r="BZ520" s="14">
        <f t="shared" si="286"/>
        <v>6</v>
      </c>
      <c r="CA520" s="14">
        <f t="shared" si="287"/>
        <v>19</v>
      </c>
      <c r="CB520" s="13">
        <f t="shared" si="288"/>
        <v>3</v>
      </c>
      <c r="CC520" s="13">
        <f t="shared" si="289"/>
        <v>1</v>
      </c>
      <c r="CD520" s="312">
        <f t="shared" si="290"/>
        <v>9</v>
      </c>
      <c r="CE520" s="312">
        <f t="shared" si="291"/>
        <v>20</v>
      </c>
      <c r="CF520" s="313">
        <f t="shared" si="292"/>
        <v>29</v>
      </c>
      <c r="CG520" s="302" t="str">
        <f t="shared" si="293"/>
        <v>OK</v>
      </c>
    </row>
    <row r="521" spans="1:85" ht="14.25" x14ac:dyDescent="0.25">
      <c r="A521" s="6">
        <v>509</v>
      </c>
      <c r="B521" s="495">
        <v>17</v>
      </c>
      <c r="C521" s="495" t="s">
        <v>7</v>
      </c>
      <c r="D521" s="496" t="s">
        <v>25</v>
      </c>
      <c r="E521" s="626">
        <v>20319379</v>
      </c>
      <c r="F521" s="627" t="s">
        <v>775</v>
      </c>
      <c r="G521" s="624" t="s">
        <v>52</v>
      </c>
      <c r="H521" s="9">
        <f>VLOOKUP($E521,'ALL-GTK-SD-SMP-SMA-SMK-SLB'!$F$14:$CG$713,'ALL-GTK-SD-SMP-SMA-SMK-SLB'!I$7,FALSE)</f>
        <v>0</v>
      </c>
      <c r="I521" s="9">
        <f>VLOOKUP($E521,'ALL-GTK-SD-SMP-SMA-SMK-SLB'!$F$14:$CG$713,'ALL-GTK-SD-SMP-SMA-SMK-SLB'!J$7,FALSE)</f>
        <v>0</v>
      </c>
      <c r="J521" s="9">
        <f>VLOOKUP($E521,'ALL-GTK-SD-SMP-SMA-SMK-SLB'!$F$14:$CG$713,'ALL-GTK-SD-SMP-SMA-SMK-SLB'!K$7,FALSE)</f>
        <v>0</v>
      </c>
      <c r="K521" s="9">
        <f>VLOOKUP($E521,'ALL-GTK-SD-SMP-SMA-SMK-SLB'!$F$14:$CG$713,'ALL-GTK-SD-SMP-SMA-SMK-SLB'!L$7,FALSE)</f>
        <v>0</v>
      </c>
      <c r="L521" s="9">
        <f>VLOOKUP($E521,'ALL-GTK-SD-SMP-SMA-SMK-SLB'!$F$14:$CG$713,'ALL-GTK-SD-SMP-SMA-SMK-SLB'!M$7,FALSE)</f>
        <v>3</v>
      </c>
      <c r="M521" s="9">
        <f>VLOOKUP($E521,'ALL-GTK-SD-SMP-SMA-SMK-SLB'!$F$14:$CG$713,'ALL-GTK-SD-SMP-SMA-SMK-SLB'!N$7,FALSE)</f>
        <v>10</v>
      </c>
      <c r="N521" s="9">
        <f>VLOOKUP($E521,'ALL-GTK-SD-SMP-SMA-SMK-SLB'!$F$14:$CG$713,'ALL-GTK-SD-SMP-SMA-SMK-SLB'!O$7,FALSE)</f>
        <v>11</v>
      </c>
      <c r="O521" s="9">
        <f>VLOOKUP($E521,'ALL-GTK-SD-SMP-SMA-SMK-SLB'!$F$14:$CG$713,'ALL-GTK-SD-SMP-SMA-SMK-SLB'!P$7,FALSE)</f>
        <v>22</v>
      </c>
      <c r="P521" s="299">
        <f t="shared" si="258"/>
        <v>14</v>
      </c>
      <c r="Q521" s="299">
        <f t="shared" si="259"/>
        <v>32</v>
      </c>
      <c r="R521" s="300">
        <f t="shared" si="260"/>
        <v>46</v>
      </c>
      <c r="S521" s="9">
        <f>VLOOKUP($E521,'ALL-GTK-SD-SMP-SMA-SMK-SLB'!$F$14:$CG$713,'ALL-GTK-SD-SMP-SMA-SMK-SLB'!T$7,FALSE)</f>
        <v>0</v>
      </c>
      <c r="T521" s="9">
        <f>VLOOKUP($E521,'ALL-GTK-SD-SMP-SMA-SMK-SLB'!$F$14:$CG$713,'ALL-GTK-SD-SMP-SMA-SMK-SLB'!U$7,FALSE)</f>
        <v>0</v>
      </c>
      <c r="U521" s="9">
        <f>VLOOKUP($E521,'ALL-GTK-SD-SMP-SMA-SMK-SLB'!$F$14:$CG$713,'ALL-GTK-SD-SMP-SMA-SMK-SLB'!V$7,FALSE)</f>
        <v>1</v>
      </c>
      <c r="V521" s="9">
        <f>VLOOKUP($E521,'ALL-GTK-SD-SMP-SMA-SMK-SLB'!$F$14:$CG$713,'ALL-GTK-SD-SMP-SMA-SMK-SLB'!W$7,FALSE)</f>
        <v>2</v>
      </c>
      <c r="W521" s="9">
        <f>VLOOKUP($E521,'ALL-GTK-SD-SMP-SMA-SMK-SLB'!$F$14:$CG$713,'ALL-GTK-SD-SMP-SMA-SMK-SLB'!X$7,FALSE)</f>
        <v>1</v>
      </c>
      <c r="X521" s="9">
        <f>VLOOKUP($E521,'ALL-GTK-SD-SMP-SMA-SMK-SLB'!$F$14:$CG$713,'ALL-GTK-SD-SMP-SMA-SMK-SLB'!Y$7,FALSE)</f>
        <v>8</v>
      </c>
      <c r="Y521" s="299">
        <f t="shared" si="261"/>
        <v>2</v>
      </c>
      <c r="Z521" s="299">
        <f t="shared" si="262"/>
        <v>10</v>
      </c>
      <c r="AA521" s="10">
        <f t="shared" si="263"/>
        <v>12</v>
      </c>
      <c r="AB521" s="44">
        <f t="shared" si="264"/>
        <v>16</v>
      </c>
      <c r="AC521" s="44">
        <f t="shared" si="265"/>
        <v>42</v>
      </c>
      <c r="AD521" s="11">
        <f t="shared" si="266"/>
        <v>58</v>
      </c>
      <c r="AE521" s="9">
        <f>VLOOKUP($E521,'ALL-GTK-SD-SMP-SMA-SMK-SLB'!$F$14:$CG$713,'ALL-GTK-SD-SMP-SMA-SMK-SLB'!AF$7,FALSE)</f>
        <v>2</v>
      </c>
      <c r="AF521" s="9">
        <f>VLOOKUP($E521,'ALL-GTK-SD-SMP-SMA-SMK-SLB'!$F$14:$CG$713,'ALL-GTK-SD-SMP-SMA-SMK-SLB'!AG$7,FALSE)</f>
        <v>12</v>
      </c>
      <c r="AG521" s="10">
        <f t="shared" si="267"/>
        <v>14</v>
      </c>
      <c r="AH521" s="9">
        <f>VLOOKUP($E521,'ALL-GTK-SD-SMP-SMA-SMK-SLB'!$F$14:$CG$713,'ALL-GTK-SD-SMP-SMA-SMK-SLB'!AI$7,FALSE)</f>
        <v>14</v>
      </c>
      <c r="AI521" s="9">
        <f>VLOOKUP($E521,'ALL-GTK-SD-SMP-SMA-SMK-SLB'!$F$14:$CG$713,'ALL-GTK-SD-SMP-SMA-SMK-SLB'!AJ$7,FALSE)</f>
        <v>30</v>
      </c>
      <c r="AJ521" s="10">
        <f t="shared" si="268"/>
        <v>44</v>
      </c>
      <c r="AK521" s="44">
        <f t="shared" si="269"/>
        <v>16</v>
      </c>
      <c r="AL521" s="44">
        <f t="shared" si="270"/>
        <v>42</v>
      </c>
      <c r="AM521" s="11">
        <f t="shared" si="271"/>
        <v>58</v>
      </c>
      <c r="AN521" s="299">
        <f>VLOOKUP($E521,'ALL-GTK-SD-SMP-SMA-SMK-SLB'!$F$14:$CG$713,'ALL-GTK-SD-SMP-SMA-SMK-SLB'!AO$7,FALSE)</f>
        <v>0</v>
      </c>
      <c r="AO521" s="299">
        <f>VLOOKUP($E521,'ALL-GTK-SD-SMP-SMA-SMK-SLB'!$F$14:$CG$713,'ALL-GTK-SD-SMP-SMA-SMK-SLB'!AP$7,FALSE)</f>
        <v>0</v>
      </c>
      <c r="AP521" s="9">
        <f>VLOOKUP($E521,'ALL-GTK-SD-SMP-SMA-SMK-SLB'!$F$14:$CG$713,'ALL-GTK-SD-SMP-SMA-SMK-SLB'!AQ$7,FALSE)</f>
        <v>0</v>
      </c>
      <c r="AQ521" s="9">
        <f>VLOOKUP($E521,'ALL-GTK-SD-SMP-SMA-SMK-SLB'!$F$14:$CG$713,'ALL-GTK-SD-SMP-SMA-SMK-SLB'!AR$7,FALSE)</f>
        <v>0</v>
      </c>
      <c r="AR521" s="9">
        <f>VLOOKUP($E521,'ALL-GTK-SD-SMP-SMA-SMK-SLB'!$F$14:$CG$713,'ALL-GTK-SD-SMP-SMA-SMK-SLB'!AS$7,FALSE)</f>
        <v>0</v>
      </c>
      <c r="AS521" s="9">
        <f>VLOOKUP($E521,'ALL-GTK-SD-SMP-SMA-SMK-SLB'!$F$14:$CG$713,'ALL-GTK-SD-SMP-SMA-SMK-SLB'!AT$7,FALSE)</f>
        <v>0</v>
      </c>
      <c r="AT521" s="9">
        <f>VLOOKUP($E521,'ALL-GTK-SD-SMP-SMA-SMK-SLB'!$F$14:$CG$713,'ALL-GTK-SD-SMP-SMA-SMK-SLB'!AU$7,FALSE)</f>
        <v>0</v>
      </c>
      <c r="AU521" s="9">
        <f>VLOOKUP($E521,'ALL-GTK-SD-SMP-SMA-SMK-SLB'!$F$14:$CG$713,'ALL-GTK-SD-SMP-SMA-SMK-SLB'!AV$7,FALSE)</f>
        <v>0</v>
      </c>
      <c r="AV521" s="9">
        <f>VLOOKUP($E521,'ALL-GTK-SD-SMP-SMA-SMK-SLB'!$F$14:$CG$713,'ALL-GTK-SD-SMP-SMA-SMK-SLB'!AW$7,FALSE)</f>
        <v>0</v>
      </c>
      <c r="AW521" s="9">
        <f>VLOOKUP($E521,'ALL-GTK-SD-SMP-SMA-SMK-SLB'!$F$14:$CG$713,'ALL-GTK-SD-SMP-SMA-SMK-SLB'!AX$7,FALSE)</f>
        <v>0</v>
      </c>
      <c r="AX521" s="9">
        <f>VLOOKUP($E521,'ALL-GTK-SD-SMP-SMA-SMK-SLB'!$F$14:$CG$713,'ALL-GTK-SD-SMP-SMA-SMK-SLB'!AY$7,FALSE)</f>
        <v>12</v>
      </c>
      <c r="AY521" s="9">
        <f>VLOOKUP($E521,'ALL-GTK-SD-SMP-SMA-SMK-SLB'!$F$14:$CG$713,'ALL-GTK-SD-SMP-SMA-SMK-SLB'!AZ$7,FALSE)</f>
        <v>33</v>
      </c>
      <c r="AZ521" s="9">
        <f>VLOOKUP($E521,'ALL-GTK-SD-SMP-SMA-SMK-SLB'!$F$14:$CG$713,'ALL-GTK-SD-SMP-SMA-SMK-SLB'!BA$7,FALSE)</f>
        <v>4</v>
      </c>
      <c r="BA521" s="9">
        <f>VLOOKUP($E521,'ALL-GTK-SD-SMP-SMA-SMK-SLB'!$F$14:$CG$713,'ALL-GTK-SD-SMP-SMA-SMK-SLB'!BB$7,FALSE)</f>
        <v>9</v>
      </c>
      <c r="BB521" s="9">
        <f>VLOOKUP($E521,'ALL-GTK-SD-SMP-SMA-SMK-SLB'!$F$14:$CG$713,'ALL-GTK-SD-SMP-SMA-SMK-SLB'!BC$7,FALSE)</f>
        <v>0</v>
      </c>
      <c r="BC521" s="9">
        <f>VLOOKUP($E521,'ALL-GTK-SD-SMP-SMA-SMK-SLB'!$F$14:$CG$713,'ALL-GTK-SD-SMP-SMA-SMK-SLB'!BD$7,FALSE)</f>
        <v>0</v>
      </c>
      <c r="BD521" s="310">
        <f t="shared" si="272"/>
        <v>0</v>
      </c>
      <c r="BE521" s="310">
        <f t="shared" si="273"/>
        <v>0</v>
      </c>
      <c r="BF521" s="10">
        <f t="shared" si="274"/>
        <v>0</v>
      </c>
      <c r="BG521" s="311">
        <f t="shared" si="275"/>
        <v>16</v>
      </c>
      <c r="BH521" s="311">
        <f t="shared" si="276"/>
        <v>42</v>
      </c>
      <c r="BI521" s="10">
        <f t="shared" si="277"/>
        <v>58</v>
      </c>
      <c r="BJ521" s="44">
        <f t="shared" si="278"/>
        <v>16</v>
      </c>
      <c r="BK521" s="44">
        <f t="shared" si="279"/>
        <v>42</v>
      </c>
      <c r="BL521" s="11">
        <f t="shared" si="280"/>
        <v>58</v>
      </c>
      <c r="BM521" s="9">
        <f>VLOOKUP($E521,'ALL-GTK-SD-SMP-SMA-SMK-SLB'!$F$14:$CG$713,'ALL-GTK-SD-SMP-SMA-SMK-SLB'!BN$7,FALSE)</f>
        <v>2</v>
      </c>
      <c r="BN521" s="9">
        <f>VLOOKUP($E521,'ALL-GTK-SD-SMP-SMA-SMK-SLB'!$F$14:$CG$713,'ALL-GTK-SD-SMP-SMA-SMK-SLB'!BO$7,FALSE)</f>
        <v>0</v>
      </c>
      <c r="BO521" s="9">
        <f>VLOOKUP($E521,'ALL-GTK-SD-SMP-SMA-SMK-SLB'!$F$14:$CG$713,'ALL-GTK-SD-SMP-SMA-SMK-SLB'!BP$7,FALSE)</f>
        <v>0</v>
      </c>
      <c r="BP521" s="9">
        <f>VLOOKUP($E521,'ALL-GTK-SD-SMP-SMA-SMK-SLB'!$F$14:$CG$713,'ALL-GTK-SD-SMP-SMA-SMK-SLB'!BQ$7,FALSE)</f>
        <v>0</v>
      </c>
      <c r="BQ521" s="9">
        <f>VLOOKUP($E521,'ALL-GTK-SD-SMP-SMA-SMK-SLB'!$F$14:$CG$713,'ALL-GTK-SD-SMP-SMA-SMK-SLB'!BR$7,FALSE)</f>
        <v>0</v>
      </c>
      <c r="BR521" s="9">
        <f>VLOOKUP($E521,'ALL-GTK-SD-SMP-SMA-SMK-SLB'!$F$14:$CG$713,'ALL-GTK-SD-SMP-SMA-SMK-SLB'!BS$7,FALSE)</f>
        <v>2</v>
      </c>
      <c r="BS521" s="9">
        <f>VLOOKUP($E521,'ALL-GTK-SD-SMP-SMA-SMK-SLB'!$F$14:$CG$713,'ALL-GTK-SD-SMP-SMA-SMK-SLB'!BT$7,FALSE)</f>
        <v>6</v>
      </c>
      <c r="BT521" s="9">
        <f>VLOOKUP($E521,'ALL-GTK-SD-SMP-SMA-SMK-SLB'!$F$14:$CG$713,'ALL-GTK-SD-SMP-SMA-SMK-SLB'!BU$7,FALSE)</f>
        <v>3</v>
      </c>
      <c r="BU521" s="299">
        <f t="shared" si="281"/>
        <v>6</v>
      </c>
      <c r="BV521" s="299">
        <f t="shared" si="282"/>
        <v>5</v>
      </c>
      <c r="BW521" s="44">
        <f t="shared" si="283"/>
        <v>8</v>
      </c>
      <c r="BX521" s="44">
        <f t="shared" si="284"/>
        <v>5</v>
      </c>
      <c r="BY521" s="11">
        <f t="shared" si="285"/>
        <v>13</v>
      </c>
      <c r="BZ521" s="14">
        <f t="shared" si="286"/>
        <v>16</v>
      </c>
      <c r="CA521" s="14">
        <f t="shared" si="287"/>
        <v>42</v>
      </c>
      <c r="CB521" s="13">
        <f t="shared" si="288"/>
        <v>8</v>
      </c>
      <c r="CC521" s="13">
        <f t="shared" si="289"/>
        <v>5</v>
      </c>
      <c r="CD521" s="312">
        <f t="shared" si="290"/>
        <v>24</v>
      </c>
      <c r="CE521" s="312">
        <f t="shared" si="291"/>
        <v>47</v>
      </c>
      <c r="CF521" s="313">
        <f t="shared" si="292"/>
        <v>71</v>
      </c>
      <c r="CG521" s="302" t="str">
        <f t="shared" si="293"/>
        <v>OK</v>
      </c>
    </row>
    <row r="522" spans="1:85" ht="14.25" x14ac:dyDescent="0.25">
      <c r="A522" s="6">
        <v>510</v>
      </c>
      <c r="B522" s="495">
        <v>18</v>
      </c>
      <c r="C522" s="495" t="s">
        <v>7</v>
      </c>
      <c r="D522" s="496" t="s">
        <v>25</v>
      </c>
      <c r="E522" s="626">
        <v>20319337</v>
      </c>
      <c r="F522" s="627" t="s">
        <v>776</v>
      </c>
      <c r="G522" s="624" t="s">
        <v>52</v>
      </c>
      <c r="H522" s="9">
        <f>VLOOKUP($E522,'ALL-GTK-SD-SMP-SMA-SMK-SLB'!$F$14:$CG$713,'ALL-GTK-SD-SMP-SMA-SMK-SLB'!I$7,FALSE)</f>
        <v>0</v>
      </c>
      <c r="I522" s="9">
        <f>VLOOKUP($E522,'ALL-GTK-SD-SMP-SMA-SMK-SLB'!$F$14:$CG$713,'ALL-GTK-SD-SMP-SMA-SMK-SLB'!J$7,FALSE)</f>
        <v>0</v>
      </c>
      <c r="J522" s="9">
        <f>VLOOKUP($E522,'ALL-GTK-SD-SMP-SMA-SMK-SLB'!$F$14:$CG$713,'ALL-GTK-SD-SMP-SMA-SMK-SLB'!K$7,FALSE)</f>
        <v>0</v>
      </c>
      <c r="K522" s="9">
        <f>VLOOKUP($E522,'ALL-GTK-SD-SMP-SMA-SMK-SLB'!$F$14:$CG$713,'ALL-GTK-SD-SMP-SMA-SMK-SLB'!L$7,FALSE)</f>
        <v>0</v>
      </c>
      <c r="L522" s="9">
        <f>VLOOKUP($E522,'ALL-GTK-SD-SMP-SMA-SMK-SLB'!$F$14:$CG$713,'ALL-GTK-SD-SMP-SMA-SMK-SLB'!M$7,FALSE)</f>
        <v>9</v>
      </c>
      <c r="M522" s="9">
        <f>VLOOKUP($E522,'ALL-GTK-SD-SMP-SMA-SMK-SLB'!$F$14:$CG$713,'ALL-GTK-SD-SMP-SMA-SMK-SLB'!N$7,FALSE)</f>
        <v>4</v>
      </c>
      <c r="N522" s="9">
        <f>VLOOKUP($E522,'ALL-GTK-SD-SMP-SMA-SMK-SLB'!$F$14:$CG$713,'ALL-GTK-SD-SMP-SMA-SMK-SLB'!O$7,FALSE)</f>
        <v>10</v>
      </c>
      <c r="O522" s="9">
        <f>VLOOKUP($E522,'ALL-GTK-SD-SMP-SMA-SMK-SLB'!$F$14:$CG$713,'ALL-GTK-SD-SMP-SMA-SMK-SLB'!P$7,FALSE)</f>
        <v>17</v>
      </c>
      <c r="P522" s="299">
        <f t="shared" si="258"/>
        <v>19</v>
      </c>
      <c r="Q522" s="299">
        <f t="shared" si="259"/>
        <v>21</v>
      </c>
      <c r="R522" s="300">
        <f t="shared" si="260"/>
        <v>40</v>
      </c>
      <c r="S522" s="9">
        <f>VLOOKUP($E522,'ALL-GTK-SD-SMP-SMA-SMK-SLB'!$F$14:$CG$713,'ALL-GTK-SD-SMP-SMA-SMK-SLB'!T$7,FALSE)</f>
        <v>0</v>
      </c>
      <c r="T522" s="9">
        <f>VLOOKUP($E522,'ALL-GTK-SD-SMP-SMA-SMK-SLB'!$F$14:$CG$713,'ALL-GTK-SD-SMP-SMA-SMK-SLB'!U$7,FALSE)</f>
        <v>0</v>
      </c>
      <c r="U522" s="9">
        <f>VLOOKUP($E522,'ALL-GTK-SD-SMP-SMA-SMK-SLB'!$F$14:$CG$713,'ALL-GTK-SD-SMP-SMA-SMK-SLB'!V$7,FALSE)</f>
        <v>1</v>
      </c>
      <c r="V522" s="9">
        <f>VLOOKUP($E522,'ALL-GTK-SD-SMP-SMA-SMK-SLB'!$F$14:$CG$713,'ALL-GTK-SD-SMP-SMA-SMK-SLB'!W$7,FALSE)</f>
        <v>7</v>
      </c>
      <c r="W522" s="9">
        <f>VLOOKUP($E522,'ALL-GTK-SD-SMP-SMA-SMK-SLB'!$F$14:$CG$713,'ALL-GTK-SD-SMP-SMA-SMK-SLB'!X$7,FALSE)</f>
        <v>2</v>
      </c>
      <c r="X522" s="9">
        <f>VLOOKUP($E522,'ALL-GTK-SD-SMP-SMA-SMK-SLB'!$F$14:$CG$713,'ALL-GTK-SD-SMP-SMA-SMK-SLB'!Y$7,FALSE)</f>
        <v>9</v>
      </c>
      <c r="Y522" s="299">
        <f t="shared" si="261"/>
        <v>3</v>
      </c>
      <c r="Z522" s="299">
        <f t="shared" si="262"/>
        <v>16</v>
      </c>
      <c r="AA522" s="10">
        <f t="shared" si="263"/>
        <v>19</v>
      </c>
      <c r="AB522" s="44">
        <f t="shared" si="264"/>
        <v>22</v>
      </c>
      <c r="AC522" s="44">
        <f t="shared" si="265"/>
        <v>37</v>
      </c>
      <c r="AD522" s="11">
        <f t="shared" si="266"/>
        <v>59</v>
      </c>
      <c r="AE522" s="9">
        <f>VLOOKUP($E522,'ALL-GTK-SD-SMP-SMA-SMK-SLB'!$F$14:$CG$713,'ALL-GTK-SD-SMP-SMA-SMK-SLB'!AF$7,FALSE)</f>
        <v>3</v>
      </c>
      <c r="AF522" s="9">
        <f>VLOOKUP($E522,'ALL-GTK-SD-SMP-SMA-SMK-SLB'!$F$14:$CG$713,'ALL-GTK-SD-SMP-SMA-SMK-SLB'!AG$7,FALSE)</f>
        <v>15</v>
      </c>
      <c r="AG522" s="10">
        <f t="shared" si="267"/>
        <v>18</v>
      </c>
      <c r="AH522" s="9">
        <f>VLOOKUP($E522,'ALL-GTK-SD-SMP-SMA-SMK-SLB'!$F$14:$CG$713,'ALL-GTK-SD-SMP-SMA-SMK-SLB'!AI$7,FALSE)</f>
        <v>19</v>
      </c>
      <c r="AI522" s="9">
        <f>VLOOKUP($E522,'ALL-GTK-SD-SMP-SMA-SMK-SLB'!$F$14:$CG$713,'ALL-GTK-SD-SMP-SMA-SMK-SLB'!AJ$7,FALSE)</f>
        <v>22</v>
      </c>
      <c r="AJ522" s="10">
        <f t="shared" si="268"/>
        <v>41</v>
      </c>
      <c r="AK522" s="44">
        <f t="shared" si="269"/>
        <v>22</v>
      </c>
      <c r="AL522" s="44">
        <f t="shared" si="270"/>
        <v>37</v>
      </c>
      <c r="AM522" s="11">
        <f t="shared" si="271"/>
        <v>59</v>
      </c>
      <c r="AN522" s="299">
        <f>VLOOKUP($E522,'ALL-GTK-SD-SMP-SMA-SMK-SLB'!$F$14:$CG$713,'ALL-GTK-SD-SMP-SMA-SMK-SLB'!AO$7,FALSE)</f>
        <v>0</v>
      </c>
      <c r="AO522" s="299">
        <f>VLOOKUP($E522,'ALL-GTK-SD-SMP-SMA-SMK-SLB'!$F$14:$CG$713,'ALL-GTK-SD-SMP-SMA-SMK-SLB'!AP$7,FALSE)</f>
        <v>0</v>
      </c>
      <c r="AP522" s="9">
        <f>VLOOKUP($E522,'ALL-GTK-SD-SMP-SMA-SMK-SLB'!$F$14:$CG$713,'ALL-GTK-SD-SMP-SMA-SMK-SLB'!AQ$7,FALSE)</f>
        <v>0</v>
      </c>
      <c r="AQ522" s="9">
        <f>VLOOKUP($E522,'ALL-GTK-SD-SMP-SMA-SMK-SLB'!$F$14:$CG$713,'ALL-GTK-SD-SMP-SMA-SMK-SLB'!AR$7,FALSE)</f>
        <v>0</v>
      </c>
      <c r="AR522" s="9">
        <f>VLOOKUP($E522,'ALL-GTK-SD-SMP-SMA-SMK-SLB'!$F$14:$CG$713,'ALL-GTK-SD-SMP-SMA-SMK-SLB'!AS$7,FALSE)</f>
        <v>0</v>
      </c>
      <c r="AS522" s="9">
        <f>VLOOKUP($E522,'ALL-GTK-SD-SMP-SMA-SMK-SLB'!$F$14:$CG$713,'ALL-GTK-SD-SMP-SMA-SMK-SLB'!AT$7,FALSE)</f>
        <v>0</v>
      </c>
      <c r="AT522" s="9">
        <f>VLOOKUP($E522,'ALL-GTK-SD-SMP-SMA-SMK-SLB'!$F$14:$CG$713,'ALL-GTK-SD-SMP-SMA-SMK-SLB'!AU$7,FALSE)</f>
        <v>0</v>
      </c>
      <c r="AU522" s="9">
        <f>VLOOKUP($E522,'ALL-GTK-SD-SMP-SMA-SMK-SLB'!$F$14:$CG$713,'ALL-GTK-SD-SMP-SMA-SMK-SLB'!AV$7,FALSE)</f>
        <v>0</v>
      </c>
      <c r="AV522" s="9">
        <f>VLOOKUP($E522,'ALL-GTK-SD-SMP-SMA-SMK-SLB'!$F$14:$CG$713,'ALL-GTK-SD-SMP-SMA-SMK-SLB'!AW$7,FALSE)</f>
        <v>0</v>
      </c>
      <c r="AW522" s="9">
        <f>VLOOKUP($E522,'ALL-GTK-SD-SMP-SMA-SMK-SLB'!$F$14:$CG$713,'ALL-GTK-SD-SMP-SMA-SMK-SLB'!AX$7,FALSE)</f>
        <v>0</v>
      </c>
      <c r="AX522" s="9">
        <f>VLOOKUP($E522,'ALL-GTK-SD-SMP-SMA-SMK-SLB'!$F$14:$CG$713,'ALL-GTK-SD-SMP-SMA-SMK-SLB'!AY$7,FALSE)</f>
        <v>17</v>
      </c>
      <c r="AY522" s="9">
        <f>VLOOKUP($E522,'ALL-GTK-SD-SMP-SMA-SMK-SLB'!$F$14:$CG$713,'ALL-GTK-SD-SMP-SMA-SMK-SLB'!AZ$7,FALSE)</f>
        <v>30</v>
      </c>
      <c r="AZ522" s="9">
        <f>VLOOKUP($E522,'ALL-GTK-SD-SMP-SMA-SMK-SLB'!$F$14:$CG$713,'ALL-GTK-SD-SMP-SMA-SMK-SLB'!BA$7,FALSE)</f>
        <v>4</v>
      </c>
      <c r="BA522" s="9">
        <f>VLOOKUP($E522,'ALL-GTK-SD-SMP-SMA-SMK-SLB'!$F$14:$CG$713,'ALL-GTK-SD-SMP-SMA-SMK-SLB'!BB$7,FALSE)</f>
        <v>6</v>
      </c>
      <c r="BB522" s="9">
        <f>VLOOKUP($E522,'ALL-GTK-SD-SMP-SMA-SMK-SLB'!$F$14:$CG$713,'ALL-GTK-SD-SMP-SMA-SMK-SLB'!BC$7,FALSE)</f>
        <v>1</v>
      </c>
      <c r="BC522" s="9">
        <f>VLOOKUP($E522,'ALL-GTK-SD-SMP-SMA-SMK-SLB'!$F$14:$CG$713,'ALL-GTK-SD-SMP-SMA-SMK-SLB'!BD$7,FALSE)</f>
        <v>1</v>
      </c>
      <c r="BD522" s="310">
        <f t="shared" si="272"/>
        <v>0</v>
      </c>
      <c r="BE522" s="310">
        <f t="shared" si="273"/>
        <v>0</v>
      </c>
      <c r="BF522" s="10">
        <f t="shared" si="274"/>
        <v>0</v>
      </c>
      <c r="BG522" s="311">
        <f t="shared" si="275"/>
        <v>22</v>
      </c>
      <c r="BH522" s="311">
        <f t="shared" si="276"/>
        <v>37</v>
      </c>
      <c r="BI522" s="10">
        <f t="shared" si="277"/>
        <v>59</v>
      </c>
      <c r="BJ522" s="44">
        <f t="shared" si="278"/>
        <v>22</v>
      </c>
      <c r="BK522" s="44">
        <f t="shared" si="279"/>
        <v>37</v>
      </c>
      <c r="BL522" s="11">
        <f t="shared" si="280"/>
        <v>59</v>
      </c>
      <c r="BM522" s="9">
        <f>VLOOKUP($E522,'ALL-GTK-SD-SMP-SMA-SMK-SLB'!$F$14:$CG$713,'ALL-GTK-SD-SMP-SMA-SMK-SLB'!BN$7,FALSE)</f>
        <v>1</v>
      </c>
      <c r="BN522" s="9">
        <f>VLOOKUP($E522,'ALL-GTK-SD-SMP-SMA-SMK-SLB'!$F$14:$CG$713,'ALL-GTK-SD-SMP-SMA-SMK-SLB'!BO$7,FALSE)</f>
        <v>0</v>
      </c>
      <c r="BO522" s="9">
        <f>VLOOKUP($E522,'ALL-GTK-SD-SMP-SMA-SMK-SLB'!$F$14:$CG$713,'ALL-GTK-SD-SMP-SMA-SMK-SLB'!BP$7,FALSE)</f>
        <v>0</v>
      </c>
      <c r="BP522" s="9">
        <f>VLOOKUP($E522,'ALL-GTK-SD-SMP-SMA-SMK-SLB'!$F$14:$CG$713,'ALL-GTK-SD-SMP-SMA-SMK-SLB'!BQ$7,FALSE)</f>
        <v>0</v>
      </c>
      <c r="BQ522" s="9">
        <f>VLOOKUP($E522,'ALL-GTK-SD-SMP-SMA-SMK-SLB'!$F$14:$CG$713,'ALL-GTK-SD-SMP-SMA-SMK-SLB'!BR$7,FALSE)</f>
        <v>0</v>
      </c>
      <c r="BR522" s="9">
        <f>VLOOKUP($E522,'ALL-GTK-SD-SMP-SMA-SMK-SLB'!$F$14:$CG$713,'ALL-GTK-SD-SMP-SMA-SMK-SLB'!BS$7,FALSE)</f>
        <v>2</v>
      </c>
      <c r="BS522" s="9">
        <f>VLOOKUP($E522,'ALL-GTK-SD-SMP-SMA-SMK-SLB'!$F$14:$CG$713,'ALL-GTK-SD-SMP-SMA-SMK-SLB'!BT$7,FALSE)</f>
        <v>7</v>
      </c>
      <c r="BT522" s="9">
        <f>VLOOKUP($E522,'ALL-GTK-SD-SMP-SMA-SMK-SLB'!$F$14:$CG$713,'ALL-GTK-SD-SMP-SMA-SMK-SLB'!BU$7,FALSE)</f>
        <v>2</v>
      </c>
      <c r="BU522" s="299">
        <f t="shared" si="281"/>
        <v>7</v>
      </c>
      <c r="BV522" s="299">
        <f t="shared" si="282"/>
        <v>4</v>
      </c>
      <c r="BW522" s="44">
        <f t="shared" si="283"/>
        <v>8</v>
      </c>
      <c r="BX522" s="44">
        <f t="shared" si="284"/>
        <v>4</v>
      </c>
      <c r="BY522" s="11">
        <f t="shared" si="285"/>
        <v>12</v>
      </c>
      <c r="BZ522" s="14">
        <f t="shared" si="286"/>
        <v>22</v>
      </c>
      <c r="CA522" s="14">
        <f t="shared" si="287"/>
        <v>37</v>
      </c>
      <c r="CB522" s="13">
        <f t="shared" si="288"/>
        <v>8</v>
      </c>
      <c r="CC522" s="13">
        <f t="shared" si="289"/>
        <v>4</v>
      </c>
      <c r="CD522" s="312">
        <f t="shared" si="290"/>
        <v>30</v>
      </c>
      <c r="CE522" s="312">
        <f t="shared" si="291"/>
        <v>41</v>
      </c>
      <c r="CF522" s="313">
        <f t="shared" si="292"/>
        <v>71</v>
      </c>
      <c r="CG522" s="302" t="str">
        <f t="shared" si="293"/>
        <v>OK</v>
      </c>
    </row>
    <row r="523" spans="1:85" ht="14.25" x14ac:dyDescent="0.25">
      <c r="A523" s="6">
        <v>511</v>
      </c>
      <c r="B523" s="495">
        <v>19</v>
      </c>
      <c r="C523" s="495" t="s">
        <v>7</v>
      </c>
      <c r="D523" s="496" t="s">
        <v>25</v>
      </c>
      <c r="E523" s="626">
        <v>20319354</v>
      </c>
      <c r="F523" s="627" t="s">
        <v>777</v>
      </c>
      <c r="G523" s="624" t="s">
        <v>52</v>
      </c>
      <c r="H523" s="9">
        <f>VLOOKUP($E523,'ALL-GTK-SD-SMP-SMA-SMK-SLB'!$F$14:$CG$713,'ALL-GTK-SD-SMP-SMA-SMK-SLB'!I$7,FALSE)</f>
        <v>0</v>
      </c>
      <c r="I523" s="9">
        <f>VLOOKUP($E523,'ALL-GTK-SD-SMP-SMA-SMK-SLB'!$F$14:$CG$713,'ALL-GTK-SD-SMP-SMA-SMK-SLB'!J$7,FALSE)</f>
        <v>0</v>
      </c>
      <c r="J523" s="9">
        <f>VLOOKUP($E523,'ALL-GTK-SD-SMP-SMA-SMK-SLB'!$F$14:$CG$713,'ALL-GTK-SD-SMP-SMA-SMK-SLB'!K$7,FALSE)</f>
        <v>0</v>
      </c>
      <c r="K523" s="9">
        <f>VLOOKUP($E523,'ALL-GTK-SD-SMP-SMA-SMK-SLB'!$F$14:$CG$713,'ALL-GTK-SD-SMP-SMA-SMK-SLB'!L$7,FALSE)</f>
        <v>0</v>
      </c>
      <c r="L523" s="9">
        <f>VLOOKUP($E523,'ALL-GTK-SD-SMP-SMA-SMK-SLB'!$F$14:$CG$713,'ALL-GTK-SD-SMP-SMA-SMK-SLB'!M$7,FALSE)</f>
        <v>1</v>
      </c>
      <c r="M523" s="9">
        <f>VLOOKUP($E523,'ALL-GTK-SD-SMP-SMA-SMK-SLB'!$F$14:$CG$713,'ALL-GTK-SD-SMP-SMA-SMK-SLB'!N$7,FALSE)</f>
        <v>11</v>
      </c>
      <c r="N523" s="9">
        <f>VLOOKUP($E523,'ALL-GTK-SD-SMP-SMA-SMK-SLB'!$F$14:$CG$713,'ALL-GTK-SD-SMP-SMA-SMK-SLB'!O$7,FALSE)</f>
        <v>9</v>
      </c>
      <c r="O523" s="9">
        <f>VLOOKUP($E523,'ALL-GTK-SD-SMP-SMA-SMK-SLB'!$F$14:$CG$713,'ALL-GTK-SD-SMP-SMA-SMK-SLB'!P$7,FALSE)</f>
        <v>14</v>
      </c>
      <c r="P523" s="299">
        <f t="shared" si="258"/>
        <v>10</v>
      </c>
      <c r="Q523" s="299">
        <f t="shared" si="259"/>
        <v>25</v>
      </c>
      <c r="R523" s="300">
        <f t="shared" si="260"/>
        <v>35</v>
      </c>
      <c r="S523" s="9">
        <f>VLOOKUP($E523,'ALL-GTK-SD-SMP-SMA-SMK-SLB'!$F$14:$CG$713,'ALL-GTK-SD-SMP-SMA-SMK-SLB'!T$7,FALSE)</f>
        <v>0</v>
      </c>
      <c r="T523" s="9">
        <f>VLOOKUP($E523,'ALL-GTK-SD-SMP-SMA-SMK-SLB'!$F$14:$CG$713,'ALL-GTK-SD-SMP-SMA-SMK-SLB'!U$7,FALSE)</f>
        <v>0</v>
      </c>
      <c r="U523" s="9">
        <f>VLOOKUP($E523,'ALL-GTK-SD-SMP-SMA-SMK-SLB'!$F$14:$CG$713,'ALL-GTK-SD-SMP-SMA-SMK-SLB'!V$7,FALSE)</f>
        <v>0</v>
      </c>
      <c r="V523" s="9">
        <f>VLOOKUP($E523,'ALL-GTK-SD-SMP-SMA-SMK-SLB'!$F$14:$CG$713,'ALL-GTK-SD-SMP-SMA-SMK-SLB'!W$7,FALSE)</f>
        <v>1</v>
      </c>
      <c r="W523" s="9">
        <f>VLOOKUP($E523,'ALL-GTK-SD-SMP-SMA-SMK-SLB'!$F$14:$CG$713,'ALL-GTK-SD-SMP-SMA-SMK-SLB'!X$7,FALSE)</f>
        <v>5</v>
      </c>
      <c r="X523" s="9">
        <f>VLOOKUP($E523,'ALL-GTK-SD-SMP-SMA-SMK-SLB'!$F$14:$CG$713,'ALL-GTK-SD-SMP-SMA-SMK-SLB'!Y$7,FALSE)</f>
        <v>4</v>
      </c>
      <c r="Y523" s="299">
        <f t="shared" si="261"/>
        <v>5</v>
      </c>
      <c r="Z523" s="299">
        <f t="shared" si="262"/>
        <v>5</v>
      </c>
      <c r="AA523" s="10">
        <f t="shared" si="263"/>
        <v>10</v>
      </c>
      <c r="AB523" s="44">
        <f t="shared" si="264"/>
        <v>15</v>
      </c>
      <c r="AC523" s="44">
        <f t="shared" si="265"/>
        <v>30</v>
      </c>
      <c r="AD523" s="11">
        <f t="shared" si="266"/>
        <v>45</v>
      </c>
      <c r="AE523" s="9">
        <f>VLOOKUP($E523,'ALL-GTK-SD-SMP-SMA-SMK-SLB'!$F$14:$CG$713,'ALL-GTK-SD-SMP-SMA-SMK-SLB'!AF$7,FALSE)</f>
        <v>2</v>
      </c>
      <c r="AF523" s="9">
        <f>VLOOKUP($E523,'ALL-GTK-SD-SMP-SMA-SMK-SLB'!$F$14:$CG$713,'ALL-GTK-SD-SMP-SMA-SMK-SLB'!AG$7,FALSE)</f>
        <v>5</v>
      </c>
      <c r="AG523" s="10">
        <f t="shared" si="267"/>
        <v>7</v>
      </c>
      <c r="AH523" s="9">
        <f>VLOOKUP($E523,'ALL-GTK-SD-SMP-SMA-SMK-SLB'!$F$14:$CG$713,'ALL-GTK-SD-SMP-SMA-SMK-SLB'!AI$7,FALSE)</f>
        <v>13</v>
      </c>
      <c r="AI523" s="9">
        <f>VLOOKUP($E523,'ALL-GTK-SD-SMP-SMA-SMK-SLB'!$F$14:$CG$713,'ALL-GTK-SD-SMP-SMA-SMK-SLB'!AJ$7,FALSE)</f>
        <v>25</v>
      </c>
      <c r="AJ523" s="10">
        <f t="shared" si="268"/>
        <v>38</v>
      </c>
      <c r="AK523" s="44">
        <f t="shared" si="269"/>
        <v>15</v>
      </c>
      <c r="AL523" s="44">
        <f t="shared" si="270"/>
        <v>30</v>
      </c>
      <c r="AM523" s="11">
        <f t="shared" si="271"/>
        <v>45</v>
      </c>
      <c r="AN523" s="299">
        <f>VLOOKUP($E523,'ALL-GTK-SD-SMP-SMA-SMK-SLB'!$F$14:$CG$713,'ALL-GTK-SD-SMP-SMA-SMK-SLB'!AO$7,FALSE)</f>
        <v>0</v>
      </c>
      <c r="AO523" s="299">
        <f>VLOOKUP($E523,'ALL-GTK-SD-SMP-SMA-SMK-SLB'!$F$14:$CG$713,'ALL-GTK-SD-SMP-SMA-SMK-SLB'!AP$7,FALSE)</f>
        <v>0</v>
      </c>
      <c r="AP523" s="9">
        <f>VLOOKUP($E523,'ALL-GTK-SD-SMP-SMA-SMK-SLB'!$F$14:$CG$713,'ALL-GTK-SD-SMP-SMA-SMK-SLB'!AQ$7,FALSE)</f>
        <v>0</v>
      </c>
      <c r="AQ523" s="9">
        <f>VLOOKUP($E523,'ALL-GTK-SD-SMP-SMA-SMK-SLB'!$F$14:$CG$713,'ALL-GTK-SD-SMP-SMA-SMK-SLB'!AR$7,FALSE)</f>
        <v>0</v>
      </c>
      <c r="AR523" s="9">
        <f>VLOOKUP($E523,'ALL-GTK-SD-SMP-SMA-SMK-SLB'!$F$14:$CG$713,'ALL-GTK-SD-SMP-SMA-SMK-SLB'!AS$7,FALSE)</f>
        <v>0</v>
      </c>
      <c r="AS523" s="9">
        <f>VLOOKUP($E523,'ALL-GTK-SD-SMP-SMA-SMK-SLB'!$F$14:$CG$713,'ALL-GTK-SD-SMP-SMA-SMK-SLB'!AT$7,FALSE)</f>
        <v>0</v>
      </c>
      <c r="AT523" s="9">
        <f>VLOOKUP($E523,'ALL-GTK-SD-SMP-SMA-SMK-SLB'!$F$14:$CG$713,'ALL-GTK-SD-SMP-SMA-SMK-SLB'!AU$7,FALSE)</f>
        <v>1</v>
      </c>
      <c r="AU523" s="9">
        <f>VLOOKUP($E523,'ALL-GTK-SD-SMP-SMA-SMK-SLB'!$F$14:$CG$713,'ALL-GTK-SD-SMP-SMA-SMK-SLB'!AV$7,FALSE)</f>
        <v>0</v>
      </c>
      <c r="AV523" s="9">
        <f>VLOOKUP($E523,'ALL-GTK-SD-SMP-SMA-SMK-SLB'!$F$14:$CG$713,'ALL-GTK-SD-SMP-SMA-SMK-SLB'!AW$7,FALSE)</f>
        <v>0</v>
      </c>
      <c r="AW523" s="9">
        <f>VLOOKUP($E523,'ALL-GTK-SD-SMP-SMA-SMK-SLB'!$F$14:$CG$713,'ALL-GTK-SD-SMP-SMA-SMK-SLB'!AX$7,FALSE)</f>
        <v>0</v>
      </c>
      <c r="AX523" s="9">
        <f>VLOOKUP($E523,'ALL-GTK-SD-SMP-SMA-SMK-SLB'!$F$14:$CG$713,'ALL-GTK-SD-SMP-SMA-SMK-SLB'!AY$7,FALSE)</f>
        <v>12</v>
      </c>
      <c r="AY523" s="9">
        <f>VLOOKUP($E523,'ALL-GTK-SD-SMP-SMA-SMK-SLB'!$F$14:$CG$713,'ALL-GTK-SD-SMP-SMA-SMK-SLB'!AZ$7,FALSE)</f>
        <v>28</v>
      </c>
      <c r="AZ523" s="9">
        <f>VLOOKUP($E523,'ALL-GTK-SD-SMP-SMA-SMK-SLB'!$F$14:$CG$713,'ALL-GTK-SD-SMP-SMA-SMK-SLB'!BA$7,FALSE)</f>
        <v>2</v>
      </c>
      <c r="BA523" s="9">
        <f>VLOOKUP($E523,'ALL-GTK-SD-SMP-SMA-SMK-SLB'!$F$14:$CG$713,'ALL-GTK-SD-SMP-SMA-SMK-SLB'!BB$7,FALSE)</f>
        <v>2</v>
      </c>
      <c r="BB523" s="9">
        <f>VLOOKUP($E523,'ALL-GTK-SD-SMP-SMA-SMK-SLB'!$F$14:$CG$713,'ALL-GTK-SD-SMP-SMA-SMK-SLB'!BC$7,FALSE)</f>
        <v>0</v>
      </c>
      <c r="BC523" s="9">
        <f>VLOOKUP($E523,'ALL-GTK-SD-SMP-SMA-SMK-SLB'!$F$14:$CG$713,'ALL-GTK-SD-SMP-SMA-SMK-SLB'!BD$7,FALSE)</f>
        <v>0</v>
      </c>
      <c r="BD523" s="310">
        <f t="shared" si="272"/>
        <v>1</v>
      </c>
      <c r="BE523" s="310">
        <f t="shared" si="273"/>
        <v>0</v>
      </c>
      <c r="BF523" s="10">
        <f t="shared" si="274"/>
        <v>1</v>
      </c>
      <c r="BG523" s="311">
        <f t="shared" si="275"/>
        <v>14</v>
      </c>
      <c r="BH523" s="311">
        <f t="shared" si="276"/>
        <v>30</v>
      </c>
      <c r="BI523" s="10">
        <f t="shared" si="277"/>
        <v>44</v>
      </c>
      <c r="BJ523" s="44">
        <f t="shared" si="278"/>
        <v>15</v>
      </c>
      <c r="BK523" s="44">
        <f t="shared" si="279"/>
        <v>30</v>
      </c>
      <c r="BL523" s="11">
        <f t="shared" si="280"/>
        <v>45</v>
      </c>
      <c r="BM523" s="9">
        <f>VLOOKUP($E523,'ALL-GTK-SD-SMP-SMA-SMK-SLB'!$F$14:$CG$713,'ALL-GTK-SD-SMP-SMA-SMK-SLB'!BN$7,FALSE)</f>
        <v>1</v>
      </c>
      <c r="BN523" s="9">
        <f>VLOOKUP($E523,'ALL-GTK-SD-SMP-SMA-SMK-SLB'!$F$14:$CG$713,'ALL-GTK-SD-SMP-SMA-SMK-SLB'!BO$7,FALSE)</f>
        <v>1</v>
      </c>
      <c r="BO523" s="9">
        <f>VLOOKUP($E523,'ALL-GTK-SD-SMP-SMA-SMK-SLB'!$F$14:$CG$713,'ALL-GTK-SD-SMP-SMA-SMK-SLB'!BP$7,FALSE)</f>
        <v>0</v>
      </c>
      <c r="BP523" s="9">
        <f>VLOOKUP($E523,'ALL-GTK-SD-SMP-SMA-SMK-SLB'!$F$14:$CG$713,'ALL-GTK-SD-SMP-SMA-SMK-SLB'!BQ$7,FALSE)</f>
        <v>0</v>
      </c>
      <c r="BQ523" s="9">
        <f>VLOOKUP($E523,'ALL-GTK-SD-SMP-SMA-SMK-SLB'!$F$14:$CG$713,'ALL-GTK-SD-SMP-SMA-SMK-SLB'!BR$7,FALSE)</f>
        <v>2</v>
      </c>
      <c r="BR523" s="9">
        <f>VLOOKUP($E523,'ALL-GTK-SD-SMP-SMA-SMK-SLB'!$F$14:$CG$713,'ALL-GTK-SD-SMP-SMA-SMK-SLB'!BS$7,FALSE)</f>
        <v>1</v>
      </c>
      <c r="BS523" s="9">
        <f>VLOOKUP($E523,'ALL-GTK-SD-SMP-SMA-SMK-SLB'!$F$14:$CG$713,'ALL-GTK-SD-SMP-SMA-SMK-SLB'!BT$7,FALSE)</f>
        <v>0</v>
      </c>
      <c r="BT523" s="9">
        <f>VLOOKUP($E523,'ALL-GTK-SD-SMP-SMA-SMK-SLB'!$F$14:$CG$713,'ALL-GTK-SD-SMP-SMA-SMK-SLB'!BU$7,FALSE)</f>
        <v>0</v>
      </c>
      <c r="BU523" s="299">
        <f t="shared" si="281"/>
        <v>2</v>
      </c>
      <c r="BV523" s="299">
        <f t="shared" si="282"/>
        <v>1</v>
      </c>
      <c r="BW523" s="44">
        <f t="shared" si="283"/>
        <v>3</v>
      </c>
      <c r="BX523" s="44">
        <f t="shared" si="284"/>
        <v>2</v>
      </c>
      <c r="BY523" s="11">
        <f t="shared" si="285"/>
        <v>5</v>
      </c>
      <c r="BZ523" s="14">
        <f t="shared" si="286"/>
        <v>15</v>
      </c>
      <c r="CA523" s="14">
        <f t="shared" si="287"/>
        <v>30</v>
      </c>
      <c r="CB523" s="13">
        <f t="shared" si="288"/>
        <v>3</v>
      </c>
      <c r="CC523" s="13">
        <f t="shared" si="289"/>
        <v>2</v>
      </c>
      <c r="CD523" s="312">
        <f t="shared" si="290"/>
        <v>18</v>
      </c>
      <c r="CE523" s="312">
        <f t="shared" si="291"/>
        <v>32</v>
      </c>
      <c r="CF523" s="313">
        <f t="shared" si="292"/>
        <v>50</v>
      </c>
      <c r="CG523" s="302" t="str">
        <f t="shared" si="293"/>
        <v>OK</v>
      </c>
    </row>
    <row r="524" spans="1:85" ht="14.25" x14ac:dyDescent="0.25">
      <c r="A524" s="6">
        <v>512</v>
      </c>
      <c r="B524" s="495">
        <v>20</v>
      </c>
      <c r="C524" s="495" t="s">
        <v>7</v>
      </c>
      <c r="D524" s="496" t="s">
        <v>25</v>
      </c>
      <c r="E524" s="626">
        <v>20319351</v>
      </c>
      <c r="F524" s="627" t="s">
        <v>778</v>
      </c>
      <c r="G524" s="624" t="s">
        <v>52</v>
      </c>
      <c r="H524" s="9">
        <f>VLOOKUP($E524,'ALL-GTK-SD-SMP-SMA-SMK-SLB'!$F$14:$CG$713,'ALL-GTK-SD-SMP-SMA-SMK-SLB'!I$7,FALSE)</f>
        <v>0</v>
      </c>
      <c r="I524" s="9">
        <f>VLOOKUP($E524,'ALL-GTK-SD-SMP-SMA-SMK-SLB'!$F$14:$CG$713,'ALL-GTK-SD-SMP-SMA-SMK-SLB'!J$7,FALSE)</f>
        <v>0</v>
      </c>
      <c r="J524" s="9">
        <f>VLOOKUP($E524,'ALL-GTK-SD-SMP-SMA-SMK-SLB'!$F$14:$CG$713,'ALL-GTK-SD-SMP-SMA-SMK-SLB'!K$7,FALSE)</f>
        <v>0</v>
      </c>
      <c r="K524" s="9">
        <f>VLOOKUP($E524,'ALL-GTK-SD-SMP-SMA-SMK-SLB'!$F$14:$CG$713,'ALL-GTK-SD-SMP-SMA-SMK-SLB'!L$7,FALSE)</f>
        <v>0</v>
      </c>
      <c r="L524" s="9">
        <f>VLOOKUP($E524,'ALL-GTK-SD-SMP-SMA-SMK-SLB'!$F$14:$CG$713,'ALL-GTK-SD-SMP-SMA-SMK-SLB'!M$7,FALSE)</f>
        <v>3</v>
      </c>
      <c r="M524" s="9">
        <f>VLOOKUP($E524,'ALL-GTK-SD-SMP-SMA-SMK-SLB'!$F$14:$CG$713,'ALL-GTK-SD-SMP-SMA-SMK-SLB'!N$7,FALSE)</f>
        <v>6</v>
      </c>
      <c r="N524" s="9">
        <f>VLOOKUP($E524,'ALL-GTK-SD-SMP-SMA-SMK-SLB'!$F$14:$CG$713,'ALL-GTK-SD-SMP-SMA-SMK-SLB'!O$7,FALSE)</f>
        <v>12</v>
      </c>
      <c r="O524" s="9">
        <f>VLOOKUP($E524,'ALL-GTK-SD-SMP-SMA-SMK-SLB'!$F$14:$CG$713,'ALL-GTK-SD-SMP-SMA-SMK-SLB'!P$7,FALSE)</f>
        <v>10</v>
      </c>
      <c r="P524" s="299">
        <f t="shared" si="258"/>
        <v>15</v>
      </c>
      <c r="Q524" s="299">
        <f t="shared" si="259"/>
        <v>16</v>
      </c>
      <c r="R524" s="300">
        <f t="shared" si="260"/>
        <v>31</v>
      </c>
      <c r="S524" s="9">
        <f>VLOOKUP($E524,'ALL-GTK-SD-SMP-SMA-SMK-SLB'!$F$14:$CG$713,'ALL-GTK-SD-SMP-SMA-SMK-SLB'!T$7,FALSE)</f>
        <v>0</v>
      </c>
      <c r="T524" s="9">
        <f>VLOOKUP($E524,'ALL-GTK-SD-SMP-SMA-SMK-SLB'!$F$14:$CG$713,'ALL-GTK-SD-SMP-SMA-SMK-SLB'!U$7,FALSE)</f>
        <v>1</v>
      </c>
      <c r="U524" s="9">
        <f>VLOOKUP($E524,'ALL-GTK-SD-SMP-SMA-SMK-SLB'!$F$14:$CG$713,'ALL-GTK-SD-SMP-SMA-SMK-SLB'!V$7,FALSE)</f>
        <v>0</v>
      </c>
      <c r="V524" s="9">
        <f>VLOOKUP($E524,'ALL-GTK-SD-SMP-SMA-SMK-SLB'!$F$14:$CG$713,'ALL-GTK-SD-SMP-SMA-SMK-SLB'!W$7,FALSE)</f>
        <v>0</v>
      </c>
      <c r="W524" s="9">
        <f>VLOOKUP($E524,'ALL-GTK-SD-SMP-SMA-SMK-SLB'!$F$14:$CG$713,'ALL-GTK-SD-SMP-SMA-SMK-SLB'!X$7,FALSE)</f>
        <v>3</v>
      </c>
      <c r="X524" s="9">
        <f>VLOOKUP($E524,'ALL-GTK-SD-SMP-SMA-SMK-SLB'!$F$14:$CG$713,'ALL-GTK-SD-SMP-SMA-SMK-SLB'!Y$7,FALSE)</f>
        <v>8</v>
      </c>
      <c r="Y524" s="299">
        <f t="shared" si="261"/>
        <v>3</v>
      </c>
      <c r="Z524" s="299">
        <f t="shared" si="262"/>
        <v>9</v>
      </c>
      <c r="AA524" s="10">
        <f t="shared" si="263"/>
        <v>12</v>
      </c>
      <c r="AB524" s="44">
        <f t="shared" si="264"/>
        <v>18</v>
      </c>
      <c r="AC524" s="44">
        <f t="shared" si="265"/>
        <v>25</v>
      </c>
      <c r="AD524" s="11">
        <f t="shared" si="266"/>
        <v>43</v>
      </c>
      <c r="AE524" s="9">
        <f>VLOOKUP($E524,'ALL-GTK-SD-SMP-SMA-SMK-SLB'!$F$14:$CG$713,'ALL-GTK-SD-SMP-SMA-SMK-SLB'!AF$7,FALSE)</f>
        <v>3</v>
      </c>
      <c r="AF524" s="9">
        <f>VLOOKUP($E524,'ALL-GTK-SD-SMP-SMA-SMK-SLB'!$F$14:$CG$713,'ALL-GTK-SD-SMP-SMA-SMK-SLB'!AG$7,FALSE)</f>
        <v>8</v>
      </c>
      <c r="AG524" s="10">
        <f t="shared" si="267"/>
        <v>11</v>
      </c>
      <c r="AH524" s="9">
        <f>VLOOKUP($E524,'ALL-GTK-SD-SMP-SMA-SMK-SLB'!$F$14:$CG$713,'ALL-GTK-SD-SMP-SMA-SMK-SLB'!AI$7,FALSE)</f>
        <v>15</v>
      </c>
      <c r="AI524" s="9">
        <f>VLOOKUP($E524,'ALL-GTK-SD-SMP-SMA-SMK-SLB'!$F$14:$CG$713,'ALL-GTK-SD-SMP-SMA-SMK-SLB'!AJ$7,FALSE)</f>
        <v>17</v>
      </c>
      <c r="AJ524" s="10">
        <f t="shared" si="268"/>
        <v>32</v>
      </c>
      <c r="AK524" s="44">
        <f t="shared" si="269"/>
        <v>18</v>
      </c>
      <c r="AL524" s="44">
        <f t="shared" si="270"/>
        <v>25</v>
      </c>
      <c r="AM524" s="11">
        <f t="shared" si="271"/>
        <v>43</v>
      </c>
      <c r="AN524" s="299">
        <f>VLOOKUP($E524,'ALL-GTK-SD-SMP-SMA-SMK-SLB'!$F$14:$CG$713,'ALL-GTK-SD-SMP-SMA-SMK-SLB'!AO$7,FALSE)</f>
        <v>0</v>
      </c>
      <c r="AO524" s="299">
        <f>VLOOKUP($E524,'ALL-GTK-SD-SMP-SMA-SMK-SLB'!$F$14:$CG$713,'ALL-GTK-SD-SMP-SMA-SMK-SLB'!AP$7,FALSE)</f>
        <v>0</v>
      </c>
      <c r="AP524" s="9">
        <f>VLOOKUP($E524,'ALL-GTK-SD-SMP-SMA-SMK-SLB'!$F$14:$CG$713,'ALL-GTK-SD-SMP-SMA-SMK-SLB'!AQ$7,FALSE)</f>
        <v>0</v>
      </c>
      <c r="AQ524" s="9">
        <f>VLOOKUP($E524,'ALL-GTK-SD-SMP-SMA-SMK-SLB'!$F$14:$CG$713,'ALL-GTK-SD-SMP-SMA-SMK-SLB'!AR$7,FALSE)</f>
        <v>0</v>
      </c>
      <c r="AR524" s="9">
        <f>VLOOKUP($E524,'ALL-GTK-SD-SMP-SMA-SMK-SLB'!$F$14:$CG$713,'ALL-GTK-SD-SMP-SMA-SMK-SLB'!AS$7,FALSE)</f>
        <v>0</v>
      </c>
      <c r="AS524" s="9">
        <f>VLOOKUP($E524,'ALL-GTK-SD-SMP-SMA-SMK-SLB'!$F$14:$CG$713,'ALL-GTK-SD-SMP-SMA-SMK-SLB'!AT$7,FALSE)</f>
        <v>0</v>
      </c>
      <c r="AT524" s="9">
        <f>VLOOKUP($E524,'ALL-GTK-SD-SMP-SMA-SMK-SLB'!$F$14:$CG$713,'ALL-GTK-SD-SMP-SMA-SMK-SLB'!AU$7,FALSE)</f>
        <v>0</v>
      </c>
      <c r="AU524" s="9">
        <f>VLOOKUP($E524,'ALL-GTK-SD-SMP-SMA-SMK-SLB'!$F$14:$CG$713,'ALL-GTK-SD-SMP-SMA-SMK-SLB'!AV$7,FALSE)</f>
        <v>0</v>
      </c>
      <c r="AV524" s="9">
        <f>VLOOKUP($E524,'ALL-GTK-SD-SMP-SMA-SMK-SLB'!$F$14:$CG$713,'ALL-GTK-SD-SMP-SMA-SMK-SLB'!AW$7,FALSE)</f>
        <v>0</v>
      </c>
      <c r="AW524" s="9">
        <f>VLOOKUP($E524,'ALL-GTK-SD-SMP-SMA-SMK-SLB'!$F$14:$CG$713,'ALL-GTK-SD-SMP-SMA-SMK-SLB'!AX$7,FALSE)</f>
        <v>0</v>
      </c>
      <c r="AX524" s="9">
        <f>VLOOKUP($E524,'ALL-GTK-SD-SMP-SMA-SMK-SLB'!$F$14:$CG$713,'ALL-GTK-SD-SMP-SMA-SMK-SLB'!AY$7,FALSE)</f>
        <v>17</v>
      </c>
      <c r="AY524" s="9">
        <f>VLOOKUP($E524,'ALL-GTK-SD-SMP-SMA-SMK-SLB'!$F$14:$CG$713,'ALL-GTK-SD-SMP-SMA-SMK-SLB'!AZ$7,FALSE)</f>
        <v>23</v>
      </c>
      <c r="AZ524" s="9">
        <f>VLOOKUP($E524,'ALL-GTK-SD-SMP-SMA-SMK-SLB'!$F$14:$CG$713,'ALL-GTK-SD-SMP-SMA-SMK-SLB'!BA$7,FALSE)</f>
        <v>1</v>
      </c>
      <c r="BA524" s="9">
        <f>VLOOKUP($E524,'ALL-GTK-SD-SMP-SMA-SMK-SLB'!$F$14:$CG$713,'ALL-GTK-SD-SMP-SMA-SMK-SLB'!BB$7,FALSE)</f>
        <v>2</v>
      </c>
      <c r="BB524" s="9">
        <f>VLOOKUP($E524,'ALL-GTK-SD-SMP-SMA-SMK-SLB'!$F$14:$CG$713,'ALL-GTK-SD-SMP-SMA-SMK-SLB'!BC$7,FALSE)</f>
        <v>0</v>
      </c>
      <c r="BC524" s="9">
        <f>VLOOKUP($E524,'ALL-GTK-SD-SMP-SMA-SMK-SLB'!$F$14:$CG$713,'ALL-GTK-SD-SMP-SMA-SMK-SLB'!BD$7,FALSE)</f>
        <v>0</v>
      </c>
      <c r="BD524" s="310">
        <f t="shared" si="272"/>
        <v>0</v>
      </c>
      <c r="BE524" s="310">
        <f t="shared" si="273"/>
        <v>0</v>
      </c>
      <c r="BF524" s="10">
        <f t="shared" si="274"/>
        <v>0</v>
      </c>
      <c r="BG524" s="311">
        <f t="shared" si="275"/>
        <v>18</v>
      </c>
      <c r="BH524" s="311">
        <f t="shared" si="276"/>
        <v>25</v>
      </c>
      <c r="BI524" s="10">
        <f t="shared" si="277"/>
        <v>43</v>
      </c>
      <c r="BJ524" s="44">
        <f t="shared" si="278"/>
        <v>18</v>
      </c>
      <c r="BK524" s="44">
        <f t="shared" si="279"/>
        <v>25</v>
      </c>
      <c r="BL524" s="11">
        <f t="shared" si="280"/>
        <v>43</v>
      </c>
      <c r="BM524" s="9">
        <f>VLOOKUP($E524,'ALL-GTK-SD-SMP-SMA-SMK-SLB'!$F$14:$CG$713,'ALL-GTK-SD-SMP-SMA-SMK-SLB'!BN$7,FALSE)</f>
        <v>2</v>
      </c>
      <c r="BN524" s="9">
        <f>VLOOKUP($E524,'ALL-GTK-SD-SMP-SMA-SMK-SLB'!$F$14:$CG$713,'ALL-GTK-SD-SMP-SMA-SMK-SLB'!BO$7,FALSE)</f>
        <v>2</v>
      </c>
      <c r="BO524" s="9">
        <f>VLOOKUP($E524,'ALL-GTK-SD-SMP-SMA-SMK-SLB'!$F$14:$CG$713,'ALL-GTK-SD-SMP-SMA-SMK-SLB'!BP$7,FALSE)</f>
        <v>0</v>
      </c>
      <c r="BP524" s="9">
        <f>VLOOKUP($E524,'ALL-GTK-SD-SMP-SMA-SMK-SLB'!$F$14:$CG$713,'ALL-GTK-SD-SMP-SMA-SMK-SLB'!BQ$7,FALSE)</f>
        <v>0</v>
      </c>
      <c r="BQ524" s="9">
        <f>VLOOKUP($E524,'ALL-GTK-SD-SMP-SMA-SMK-SLB'!$F$14:$CG$713,'ALL-GTK-SD-SMP-SMA-SMK-SLB'!BR$7,FALSE)</f>
        <v>4</v>
      </c>
      <c r="BR524" s="9">
        <f>VLOOKUP($E524,'ALL-GTK-SD-SMP-SMA-SMK-SLB'!$F$14:$CG$713,'ALL-GTK-SD-SMP-SMA-SMK-SLB'!BS$7,FALSE)</f>
        <v>3</v>
      </c>
      <c r="BS524" s="9">
        <f>VLOOKUP($E524,'ALL-GTK-SD-SMP-SMA-SMK-SLB'!$F$14:$CG$713,'ALL-GTK-SD-SMP-SMA-SMK-SLB'!BT$7,FALSE)</f>
        <v>1</v>
      </c>
      <c r="BT524" s="9">
        <f>VLOOKUP($E524,'ALL-GTK-SD-SMP-SMA-SMK-SLB'!$F$14:$CG$713,'ALL-GTK-SD-SMP-SMA-SMK-SLB'!BU$7,FALSE)</f>
        <v>0</v>
      </c>
      <c r="BU524" s="299">
        <f t="shared" si="281"/>
        <v>5</v>
      </c>
      <c r="BV524" s="299">
        <f t="shared" si="282"/>
        <v>3</v>
      </c>
      <c r="BW524" s="44">
        <f t="shared" si="283"/>
        <v>7</v>
      </c>
      <c r="BX524" s="44">
        <f t="shared" si="284"/>
        <v>5</v>
      </c>
      <c r="BY524" s="11">
        <f t="shared" si="285"/>
        <v>12</v>
      </c>
      <c r="BZ524" s="14">
        <f t="shared" si="286"/>
        <v>18</v>
      </c>
      <c r="CA524" s="14">
        <f t="shared" si="287"/>
        <v>25</v>
      </c>
      <c r="CB524" s="13">
        <f t="shared" si="288"/>
        <v>7</v>
      </c>
      <c r="CC524" s="13">
        <f t="shared" si="289"/>
        <v>5</v>
      </c>
      <c r="CD524" s="312">
        <f t="shared" si="290"/>
        <v>25</v>
      </c>
      <c r="CE524" s="312">
        <f t="shared" si="291"/>
        <v>30</v>
      </c>
      <c r="CF524" s="313">
        <f t="shared" si="292"/>
        <v>55</v>
      </c>
      <c r="CG524" s="302" t="str">
        <f t="shared" si="293"/>
        <v>OK</v>
      </c>
    </row>
    <row r="525" spans="1:85" ht="14.25" x14ac:dyDescent="0.25">
      <c r="A525" s="6">
        <v>513</v>
      </c>
      <c r="B525" s="495">
        <v>21</v>
      </c>
      <c r="C525" s="495" t="s">
        <v>7</v>
      </c>
      <c r="D525" s="496" t="s">
        <v>25</v>
      </c>
      <c r="E525" s="626">
        <v>20319335</v>
      </c>
      <c r="F525" s="627" t="s">
        <v>779</v>
      </c>
      <c r="G525" s="624" t="s">
        <v>52</v>
      </c>
      <c r="H525" s="9">
        <f>VLOOKUP($E525,'ALL-GTK-SD-SMP-SMA-SMK-SLB'!$F$14:$CG$713,'ALL-GTK-SD-SMP-SMA-SMK-SLB'!I$7,FALSE)</f>
        <v>0</v>
      </c>
      <c r="I525" s="9">
        <f>VLOOKUP($E525,'ALL-GTK-SD-SMP-SMA-SMK-SLB'!$F$14:$CG$713,'ALL-GTK-SD-SMP-SMA-SMK-SLB'!J$7,FALSE)</f>
        <v>0</v>
      </c>
      <c r="J525" s="9">
        <f>VLOOKUP($E525,'ALL-GTK-SD-SMP-SMA-SMK-SLB'!$F$14:$CG$713,'ALL-GTK-SD-SMP-SMA-SMK-SLB'!K$7,FALSE)</f>
        <v>0</v>
      </c>
      <c r="K525" s="9">
        <f>VLOOKUP($E525,'ALL-GTK-SD-SMP-SMA-SMK-SLB'!$F$14:$CG$713,'ALL-GTK-SD-SMP-SMA-SMK-SLB'!L$7,FALSE)</f>
        <v>0</v>
      </c>
      <c r="L525" s="9">
        <f>VLOOKUP($E525,'ALL-GTK-SD-SMP-SMA-SMK-SLB'!$F$14:$CG$713,'ALL-GTK-SD-SMP-SMA-SMK-SLB'!M$7,FALSE)</f>
        <v>2</v>
      </c>
      <c r="M525" s="9">
        <f>VLOOKUP($E525,'ALL-GTK-SD-SMP-SMA-SMK-SLB'!$F$14:$CG$713,'ALL-GTK-SD-SMP-SMA-SMK-SLB'!N$7,FALSE)</f>
        <v>10</v>
      </c>
      <c r="N525" s="9">
        <f>VLOOKUP($E525,'ALL-GTK-SD-SMP-SMA-SMK-SLB'!$F$14:$CG$713,'ALL-GTK-SD-SMP-SMA-SMK-SLB'!O$7,FALSE)</f>
        <v>9</v>
      </c>
      <c r="O525" s="9">
        <f>VLOOKUP($E525,'ALL-GTK-SD-SMP-SMA-SMK-SLB'!$F$14:$CG$713,'ALL-GTK-SD-SMP-SMA-SMK-SLB'!P$7,FALSE)</f>
        <v>12</v>
      </c>
      <c r="P525" s="299">
        <f t="shared" si="258"/>
        <v>11</v>
      </c>
      <c r="Q525" s="299">
        <f t="shared" si="259"/>
        <v>22</v>
      </c>
      <c r="R525" s="300">
        <f t="shared" si="260"/>
        <v>33</v>
      </c>
      <c r="S525" s="9">
        <f>VLOOKUP($E525,'ALL-GTK-SD-SMP-SMA-SMK-SLB'!$F$14:$CG$713,'ALL-GTK-SD-SMP-SMA-SMK-SLB'!T$7,FALSE)</f>
        <v>0</v>
      </c>
      <c r="T525" s="9">
        <f>VLOOKUP($E525,'ALL-GTK-SD-SMP-SMA-SMK-SLB'!$F$14:$CG$713,'ALL-GTK-SD-SMP-SMA-SMK-SLB'!U$7,FALSE)</f>
        <v>0</v>
      </c>
      <c r="U525" s="9">
        <f>VLOOKUP($E525,'ALL-GTK-SD-SMP-SMA-SMK-SLB'!$F$14:$CG$713,'ALL-GTK-SD-SMP-SMA-SMK-SLB'!V$7,FALSE)</f>
        <v>0</v>
      </c>
      <c r="V525" s="9">
        <f>VLOOKUP($E525,'ALL-GTK-SD-SMP-SMA-SMK-SLB'!$F$14:$CG$713,'ALL-GTK-SD-SMP-SMA-SMK-SLB'!W$7,FALSE)</f>
        <v>7</v>
      </c>
      <c r="W525" s="9">
        <f>VLOOKUP($E525,'ALL-GTK-SD-SMP-SMA-SMK-SLB'!$F$14:$CG$713,'ALL-GTK-SD-SMP-SMA-SMK-SLB'!X$7,FALSE)</f>
        <v>0</v>
      </c>
      <c r="X525" s="9">
        <f>VLOOKUP($E525,'ALL-GTK-SD-SMP-SMA-SMK-SLB'!$F$14:$CG$713,'ALL-GTK-SD-SMP-SMA-SMK-SLB'!Y$7,FALSE)</f>
        <v>0</v>
      </c>
      <c r="Y525" s="299">
        <f t="shared" si="261"/>
        <v>0</v>
      </c>
      <c r="Z525" s="299">
        <f t="shared" si="262"/>
        <v>7</v>
      </c>
      <c r="AA525" s="10">
        <f t="shared" si="263"/>
        <v>7</v>
      </c>
      <c r="AB525" s="44">
        <f t="shared" si="264"/>
        <v>11</v>
      </c>
      <c r="AC525" s="44">
        <f t="shared" si="265"/>
        <v>29</v>
      </c>
      <c r="AD525" s="11">
        <f t="shared" si="266"/>
        <v>40</v>
      </c>
      <c r="AE525" s="9">
        <f>VLOOKUP($E525,'ALL-GTK-SD-SMP-SMA-SMK-SLB'!$F$14:$CG$713,'ALL-GTK-SD-SMP-SMA-SMK-SLB'!AF$7,FALSE)</f>
        <v>0</v>
      </c>
      <c r="AF525" s="9">
        <f>VLOOKUP($E525,'ALL-GTK-SD-SMP-SMA-SMK-SLB'!$F$14:$CG$713,'ALL-GTK-SD-SMP-SMA-SMK-SLB'!AG$7,FALSE)</f>
        <v>7</v>
      </c>
      <c r="AG525" s="10">
        <f t="shared" si="267"/>
        <v>7</v>
      </c>
      <c r="AH525" s="9">
        <f>VLOOKUP($E525,'ALL-GTK-SD-SMP-SMA-SMK-SLB'!$F$14:$CG$713,'ALL-GTK-SD-SMP-SMA-SMK-SLB'!AI$7,FALSE)</f>
        <v>12</v>
      </c>
      <c r="AI525" s="9">
        <f>VLOOKUP($E525,'ALL-GTK-SD-SMP-SMA-SMK-SLB'!$F$14:$CG$713,'ALL-GTK-SD-SMP-SMA-SMK-SLB'!AJ$7,FALSE)</f>
        <v>21</v>
      </c>
      <c r="AJ525" s="10">
        <f t="shared" si="268"/>
        <v>33</v>
      </c>
      <c r="AK525" s="44">
        <f t="shared" si="269"/>
        <v>12</v>
      </c>
      <c r="AL525" s="44">
        <f t="shared" si="270"/>
        <v>28</v>
      </c>
      <c r="AM525" s="11">
        <f t="shared" si="271"/>
        <v>40</v>
      </c>
      <c r="AN525" s="299">
        <f>VLOOKUP($E525,'ALL-GTK-SD-SMP-SMA-SMK-SLB'!$F$14:$CG$713,'ALL-GTK-SD-SMP-SMA-SMK-SLB'!AO$7,FALSE)</f>
        <v>0</v>
      </c>
      <c r="AO525" s="299">
        <f>VLOOKUP($E525,'ALL-GTK-SD-SMP-SMA-SMK-SLB'!$F$14:$CG$713,'ALL-GTK-SD-SMP-SMA-SMK-SLB'!AP$7,FALSE)</f>
        <v>0</v>
      </c>
      <c r="AP525" s="9">
        <f>VLOOKUP($E525,'ALL-GTK-SD-SMP-SMA-SMK-SLB'!$F$14:$CG$713,'ALL-GTK-SD-SMP-SMA-SMK-SLB'!AQ$7,FALSE)</f>
        <v>0</v>
      </c>
      <c r="AQ525" s="9">
        <f>VLOOKUP($E525,'ALL-GTK-SD-SMP-SMA-SMK-SLB'!$F$14:$CG$713,'ALL-GTK-SD-SMP-SMA-SMK-SLB'!AR$7,FALSE)</f>
        <v>0</v>
      </c>
      <c r="AR525" s="9">
        <f>VLOOKUP($E525,'ALL-GTK-SD-SMP-SMA-SMK-SLB'!$F$14:$CG$713,'ALL-GTK-SD-SMP-SMA-SMK-SLB'!AS$7,FALSE)</f>
        <v>0</v>
      </c>
      <c r="AS525" s="9">
        <f>VLOOKUP($E525,'ALL-GTK-SD-SMP-SMA-SMK-SLB'!$F$14:$CG$713,'ALL-GTK-SD-SMP-SMA-SMK-SLB'!AT$7,FALSE)</f>
        <v>0</v>
      </c>
      <c r="AT525" s="9">
        <f>VLOOKUP($E525,'ALL-GTK-SD-SMP-SMA-SMK-SLB'!$F$14:$CG$713,'ALL-GTK-SD-SMP-SMA-SMK-SLB'!AU$7,FALSE)</f>
        <v>0</v>
      </c>
      <c r="AU525" s="9">
        <f>VLOOKUP($E525,'ALL-GTK-SD-SMP-SMA-SMK-SLB'!$F$14:$CG$713,'ALL-GTK-SD-SMP-SMA-SMK-SLB'!AV$7,FALSE)</f>
        <v>0</v>
      </c>
      <c r="AV525" s="9">
        <f>VLOOKUP($E525,'ALL-GTK-SD-SMP-SMA-SMK-SLB'!$F$14:$CG$713,'ALL-GTK-SD-SMP-SMA-SMK-SLB'!AW$7,FALSE)</f>
        <v>0</v>
      </c>
      <c r="AW525" s="9">
        <f>VLOOKUP($E525,'ALL-GTK-SD-SMP-SMA-SMK-SLB'!$F$14:$CG$713,'ALL-GTK-SD-SMP-SMA-SMK-SLB'!AX$7,FALSE)</f>
        <v>0</v>
      </c>
      <c r="AX525" s="9">
        <f>VLOOKUP($E525,'ALL-GTK-SD-SMP-SMA-SMK-SLB'!$F$14:$CG$713,'ALL-GTK-SD-SMP-SMA-SMK-SLB'!AY$7,FALSE)</f>
        <v>11</v>
      </c>
      <c r="AY525" s="9">
        <f>VLOOKUP($E525,'ALL-GTK-SD-SMP-SMA-SMK-SLB'!$F$14:$CG$713,'ALL-GTK-SD-SMP-SMA-SMK-SLB'!AZ$7,FALSE)</f>
        <v>28</v>
      </c>
      <c r="AZ525" s="9">
        <f>VLOOKUP($E525,'ALL-GTK-SD-SMP-SMA-SMK-SLB'!$F$14:$CG$713,'ALL-GTK-SD-SMP-SMA-SMK-SLB'!BA$7,FALSE)</f>
        <v>1</v>
      </c>
      <c r="BA525" s="9">
        <f>VLOOKUP($E525,'ALL-GTK-SD-SMP-SMA-SMK-SLB'!$F$14:$CG$713,'ALL-GTK-SD-SMP-SMA-SMK-SLB'!BB$7,FALSE)</f>
        <v>0</v>
      </c>
      <c r="BB525" s="9">
        <f>VLOOKUP($E525,'ALL-GTK-SD-SMP-SMA-SMK-SLB'!$F$14:$CG$713,'ALL-GTK-SD-SMP-SMA-SMK-SLB'!BC$7,FALSE)</f>
        <v>0</v>
      </c>
      <c r="BC525" s="9">
        <f>VLOOKUP($E525,'ALL-GTK-SD-SMP-SMA-SMK-SLB'!$F$14:$CG$713,'ALL-GTK-SD-SMP-SMA-SMK-SLB'!BD$7,FALSE)</f>
        <v>0</v>
      </c>
      <c r="BD525" s="310">
        <f t="shared" si="272"/>
        <v>0</v>
      </c>
      <c r="BE525" s="310">
        <f t="shared" si="273"/>
        <v>0</v>
      </c>
      <c r="BF525" s="10">
        <f t="shared" si="274"/>
        <v>0</v>
      </c>
      <c r="BG525" s="311">
        <f t="shared" si="275"/>
        <v>12</v>
      </c>
      <c r="BH525" s="311">
        <f t="shared" si="276"/>
        <v>28</v>
      </c>
      <c r="BI525" s="10">
        <f t="shared" si="277"/>
        <v>40</v>
      </c>
      <c r="BJ525" s="44">
        <f t="shared" si="278"/>
        <v>12</v>
      </c>
      <c r="BK525" s="44">
        <f t="shared" si="279"/>
        <v>28</v>
      </c>
      <c r="BL525" s="11">
        <f t="shared" si="280"/>
        <v>40</v>
      </c>
      <c r="BM525" s="9">
        <f>VLOOKUP($E525,'ALL-GTK-SD-SMP-SMA-SMK-SLB'!$F$14:$CG$713,'ALL-GTK-SD-SMP-SMA-SMK-SLB'!BN$7,FALSE)</f>
        <v>1</v>
      </c>
      <c r="BN525" s="9">
        <f>VLOOKUP($E525,'ALL-GTK-SD-SMP-SMA-SMK-SLB'!$F$14:$CG$713,'ALL-GTK-SD-SMP-SMA-SMK-SLB'!BO$7,FALSE)</f>
        <v>5</v>
      </c>
      <c r="BO525" s="9">
        <f>VLOOKUP($E525,'ALL-GTK-SD-SMP-SMA-SMK-SLB'!$F$14:$CG$713,'ALL-GTK-SD-SMP-SMA-SMK-SLB'!BP$7,FALSE)</f>
        <v>0</v>
      </c>
      <c r="BP525" s="9">
        <f>VLOOKUP($E525,'ALL-GTK-SD-SMP-SMA-SMK-SLB'!$F$14:$CG$713,'ALL-GTK-SD-SMP-SMA-SMK-SLB'!BQ$7,FALSE)</f>
        <v>0</v>
      </c>
      <c r="BQ525" s="9">
        <f>VLOOKUP($E525,'ALL-GTK-SD-SMP-SMA-SMK-SLB'!$F$14:$CG$713,'ALL-GTK-SD-SMP-SMA-SMK-SLB'!BR$7,FALSE)</f>
        <v>3</v>
      </c>
      <c r="BR525" s="9">
        <f>VLOOKUP($E525,'ALL-GTK-SD-SMP-SMA-SMK-SLB'!$F$14:$CG$713,'ALL-GTK-SD-SMP-SMA-SMK-SLB'!BS$7,FALSE)</f>
        <v>1</v>
      </c>
      <c r="BS525" s="9">
        <f>VLOOKUP($E525,'ALL-GTK-SD-SMP-SMA-SMK-SLB'!$F$14:$CG$713,'ALL-GTK-SD-SMP-SMA-SMK-SLB'!BT$7,FALSE)</f>
        <v>1</v>
      </c>
      <c r="BT525" s="9">
        <f>VLOOKUP($E525,'ALL-GTK-SD-SMP-SMA-SMK-SLB'!$F$14:$CG$713,'ALL-GTK-SD-SMP-SMA-SMK-SLB'!BU$7,FALSE)</f>
        <v>1</v>
      </c>
      <c r="BU525" s="299">
        <f t="shared" si="281"/>
        <v>4</v>
      </c>
      <c r="BV525" s="299">
        <f t="shared" si="282"/>
        <v>2</v>
      </c>
      <c r="BW525" s="44">
        <f t="shared" si="283"/>
        <v>5</v>
      </c>
      <c r="BX525" s="44">
        <f t="shared" si="284"/>
        <v>7</v>
      </c>
      <c r="BY525" s="11">
        <f t="shared" si="285"/>
        <v>12</v>
      </c>
      <c r="BZ525" s="14">
        <f t="shared" si="286"/>
        <v>11</v>
      </c>
      <c r="CA525" s="14">
        <f t="shared" si="287"/>
        <v>29</v>
      </c>
      <c r="CB525" s="13">
        <f t="shared" si="288"/>
        <v>5</v>
      </c>
      <c r="CC525" s="13">
        <f t="shared" si="289"/>
        <v>7</v>
      </c>
      <c r="CD525" s="312">
        <f t="shared" si="290"/>
        <v>16</v>
      </c>
      <c r="CE525" s="312">
        <f t="shared" si="291"/>
        <v>36</v>
      </c>
      <c r="CF525" s="313">
        <f t="shared" si="292"/>
        <v>52</v>
      </c>
      <c r="CG525" s="302" t="str">
        <f t="shared" si="293"/>
        <v>OK</v>
      </c>
    </row>
    <row r="526" spans="1:85" ht="14.25" x14ac:dyDescent="0.25">
      <c r="A526" s="6">
        <v>514</v>
      </c>
      <c r="B526" s="495">
        <v>22</v>
      </c>
      <c r="C526" s="495" t="s">
        <v>7</v>
      </c>
      <c r="D526" s="496" t="s">
        <v>26</v>
      </c>
      <c r="E526" s="626">
        <v>20319339</v>
      </c>
      <c r="F526" s="627" t="s">
        <v>780</v>
      </c>
      <c r="G526" s="624" t="s">
        <v>52</v>
      </c>
      <c r="H526" s="9">
        <f>VLOOKUP($E526,'ALL-GTK-SD-SMP-SMA-SMK-SLB'!$F$14:$CG$713,'ALL-GTK-SD-SMP-SMA-SMK-SLB'!I$7,FALSE)</f>
        <v>0</v>
      </c>
      <c r="I526" s="9">
        <f>VLOOKUP($E526,'ALL-GTK-SD-SMP-SMA-SMK-SLB'!$F$14:$CG$713,'ALL-GTK-SD-SMP-SMA-SMK-SLB'!J$7,FALSE)</f>
        <v>1</v>
      </c>
      <c r="J526" s="9">
        <f>VLOOKUP($E526,'ALL-GTK-SD-SMP-SMA-SMK-SLB'!$F$14:$CG$713,'ALL-GTK-SD-SMP-SMA-SMK-SLB'!K$7,FALSE)</f>
        <v>0</v>
      </c>
      <c r="K526" s="9">
        <f>VLOOKUP($E526,'ALL-GTK-SD-SMP-SMA-SMK-SLB'!$F$14:$CG$713,'ALL-GTK-SD-SMP-SMA-SMK-SLB'!L$7,FALSE)</f>
        <v>0</v>
      </c>
      <c r="L526" s="9">
        <f>VLOOKUP($E526,'ALL-GTK-SD-SMP-SMA-SMK-SLB'!$F$14:$CG$713,'ALL-GTK-SD-SMP-SMA-SMK-SLB'!M$7,FALSE)</f>
        <v>3</v>
      </c>
      <c r="M526" s="9">
        <f>VLOOKUP($E526,'ALL-GTK-SD-SMP-SMA-SMK-SLB'!$F$14:$CG$713,'ALL-GTK-SD-SMP-SMA-SMK-SLB'!N$7,FALSE)</f>
        <v>8</v>
      </c>
      <c r="N526" s="9">
        <f>VLOOKUP($E526,'ALL-GTK-SD-SMP-SMA-SMK-SLB'!$F$14:$CG$713,'ALL-GTK-SD-SMP-SMA-SMK-SLB'!O$7,FALSE)</f>
        <v>14</v>
      </c>
      <c r="O526" s="9">
        <f>VLOOKUP($E526,'ALL-GTK-SD-SMP-SMA-SMK-SLB'!$F$14:$CG$713,'ALL-GTK-SD-SMP-SMA-SMK-SLB'!P$7,FALSE)</f>
        <v>2</v>
      </c>
      <c r="P526" s="299">
        <f t="shared" ref="P526:P589" si="294">SUM(H526,J526,L526,N526)</f>
        <v>17</v>
      </c>
      <c r="Q526" s="299">
        <f t="shared" ref="Q526:Q589" si="295">SUM(I526,K526,M526,O526)</f>
        <v>11</v>
      </c>
      <c r="R526" s="300">
        <f t="shared" ref="R526:R589" si="296">SUM(P526:Q526)</f>
        <v>28</v>
      </c>
      <c r="S526" s="9">
        <f>VLOOKUP($E526,'ALL-GTK-SD-SMP-SMA-SMK-SLB'!$F$14:$CG$713,'ALL-GTK-SD-SMP-SMA-SMK-SLB'!T$7,FALSE)</f>
        <v>0</v>
      </c>
      <c r="T526" s="9">
        <f>VLOOKUP($E526,'ALL-GTK-SD-SMP-SMA-SMK-SLB'!$F$14:$CG$713,'ALL-GTK-SD-SMP-SMA-SMK-SLB'!U$7,FALSE)</f>
        <v>0</v>
      </c>
      <c r="U526" s="9">
        <f>VLOOKUP($E526,'ALL-GTK-SD-SMP-SMA-SMK-SLB'!$F$14:$CG$713,'ALL-GTK-SD-SMP-SMA-SMK-SLB'!V$7,FALSE)</f>
        <v>0</v>
      </c>
      <c r="V526" s="9">
        <f>VLOOKUP($E526,'ALL-GTK-SD-SMP-SMA-SMK-SLB'!$F$14:$CG$713,'ALL-GTK-SD-SMP-SMA-SMK-SLB'!W$7,FALSE)</f>
        <v>1</v>
      </c>
      <c r="W526" s="9">
        <f>VLOOKUP($E526,'ALL-GTK-SD-SMP-SMA-SMK-SLB'!$F$14:$CG$713,'ALL-GTK-SD-SMP-SMA-SMK-SLB'!X$7,FALSE)</f>
        <v>4</v>
      </c>
      <c r="X526" s="9">
        <f>VLOOKUP($E526,'ALL-GTK-SD-SMP-SMA-SMK-SLB'!$F$14:$CG$713,'ALL-GTK-SD-SMP-SMA-SMK-SLB'!Y$7,FALSE)</f>
        <v>4</v>
      </c>
      <c r="Y526" s="299">
        <f t="shared" ref="Y526:Y589" si="297">SUM(S526,U526,W526)</f>
        <v>4</v>
      </c>
      <c r="Z526" s="299">
        <f t="shared" ref="Z526:Z589" si="298">SUM(T526,V526,X526)</f>
        <v>5</v>
      </c>
      <c r="AA526" s="10">
        <f t="shared" ref="AA526:AA589" si="299">SUM(Y526:Z526)</f>
        <v>9</v>
      </c>
      <c r="AB526" s="44">
        <f t="shared" ref="AB526:AB589" si="300">SUM(P526,Y526)</f>
        <v>21</v>
      </c>
      <c r="AC526" s="44">
        <f t="shared" ref="AC526:AC589" si="301">SUM(Q526,Z526)</f>
        <v>16</v>
      </c>
      <c r="AD526" s="11">
        <f t="shared" ref="AD526:AD589" si="302">SUM(AB526:AC526)</f>
        <v>37</v>
      </c>
      <c r="AE526" s="9">
        <f>VLOOKUP($E526,'ALL-GTK-SD-SMP-SMA-SMK-SLB'!$F$14:$CG$713,'ALL-GTK-SD-SMP-SMA-SMK-SLB'!AF$7,FALSE)</f>
        <v>4</v>
      </c>
      <c r="AF526" s="9">
        <f>VLOOKUP($E526,'ALL-GTK-SD-SMP-SMA-SMK-SLB'!$F$14:$CG$713,'ALL-GTK-SD-SMP-SMA-SMK-SLB'!AG$7,FALSE)</f>
        <v>4</v>
      </c>
      <c r="AG526" s="10">
        <f t="shared" ref="AG526:AG589" si="303">SUM(AE526:AF526)</f>
        <v>8</v>
      </c>
      <c r="AH526" s="9">
        <f>VLOOKUP($E526,'ALL-GTK-SD-SMP-SMA-SMK-SLB'!$F$14:$CG$713,'ALL-GTK-SD-SMP-SMA-SMK-SLB'!AI$7,FALSE)</f>
        <v>17</v>
      </c>
      <c r="AI526" s="9">
        <f>VLOOKUP($E526,'ALL-GTK-SD-SMP-SMA-SMK-SLB'!$F$14:$CG$713,'ALL-GTK-SD-SMP-SMA-SMK-SLB'!AJ$7,FALSE)</f>
        <v>12</v>
      </c>
      <c r="AJ526" s="10">
        <f t="shared" ref="AJ526:AJ589" si="304">SUM(AH526:AI526)</f>
        <v>29</v>
      </c>
      <c r="AK526" s="44">
        <f t="shared" ref="AK526:AK589" si="305">SUM(AE526,AH526)</f>
        <v>21</v>
      </c>
      <c r="AL526" s="44">
        <f t="shared" ref="AL526:AL589" si="306">SUM(AF526,AI526)</f>
        <v>16</v>
      </c>
      <c r="AM526" s="11">
        <f t="shared" ref="AM526:AM589" si="307">SUM(AK526:AL526)</f>
        <v>37</v>
      </c>
      <c r="AN526" s="299">
        <f>VLOOKUP($E526,'ALL-GTK-SD-SMP-SMA-SMK-SLB'!$F$14:$CG$713,'ALL-GTK-SD-SMP-SMA-SMK-SLB'!AO$7,FALSE)</f>
        <v>1</v>
      </c>
      <c r="AO526" s="299">
        <f>VLOOKUP($E526,'ALL-GTK-SD-SMP-SMA-SMK-SLB'!$F$14:$CG$713,'ALL-GTK-SD-SMP-SMA-SMK-SLB'!AP$7,FALSE)</f>
        <v>0</v>
      </c>
      <c r="AP526" s="9">
        <f>VLOOKUP($E526,'ALL-GTK-SD-SMP-SMA-SMK-SLB'!$F$14:$CG$713,'ALL-GTK-SD-SMP-SMA-SMK-SLB'!AQ$7,FALSE)</f>
        <v>0</v>
      </c>
      <c r="AQ526" s="9">
        <f>VLOOKUP($E526,'ALL-GTK-SD-SMP-SMA-SMK-SLB'!$F$14:$CG$713,'ALL-GTK-SD-SMP-SMA-SMK-SLB'!AR$7,FALSE)</f>
        <v>0</v>
      </c>
      <c r="AR526" s="9">
        <f>VLOOKUP($E526,'ALL-GTK-SD-SMP-SMA-SMK-SLB'!$F$14:$CG$713,'ALL-GTK-SD-SMP-SMA-SMK-SLB'!AS$7,FALSE)</f>
        <v>0</v>
      </c>
      <c r="AS526" s="9">
        <f>VLOOKUP($E526,'ALL-GTK-SD-SMP-SMA-SMK-SLB'!$F$14:$CG$713,'ALL-GTK-SD-SMP-SMA-SMK-SLB'!AT$7,FALSE)</f>
        <v>0</v>
      </c>
      <c r="AT526" s="9">
        <f>VLOOKUP($E526,'ALL-GTK-SD-SMP-SMA-SMK-SLB'!$F$14:$CG$713,'ALL-GTK-SD-SMP-SMA-SMK-SLB'!AU$7,FALSE)</f>
        <v>0</v>
      </c>
      <c r="AU526" s="9">
        <f>VLOOKUP($E526,'ALL-GTK-SD-SMP-SMA-SMK-SLB'!$F$14:$CG$713,'ALL-GTK-SD-SMP-SMA-SMK-SLB'!AV$7,FALSE)</f>
        <v>0</v>
      </c>
      <c r="AV526" s="9">
        <f>VLOOKUP($E526,'ALL-GTK-SD-SMP-SMA-SMK-SLB'!$F$14:$CG$713,'ALL-GTK-SD-SMP-SMA-SMK-SLB'!AW$7,FALSE)</f>
        <v>0</v>
      </c>
      <c r="AW526" s="9">
        <f>VLOOKUP($E526,'ALL-GTK-SD-SMP-SMA-SMK-SLB'!$F$14:$CG$713,'ALL-GTK-SD-SMP-SMA-SMK-SLB'!AX$7,FALSE)</f>
        <v>0</v>
      </c>
      <c r="AX526" s="9">
        <f>VLOOKUP($E526,'ALL-GTK-SD-SMP-SMA-SMK-SLB'!$F$14:$CG$713,'ALL-GTK-SD-SMP-SMA-SMK-SLB'!AY$7,FALSE)</f>
        <v>18</v>
      </c>
      <c r="AY526" s="9">
        <f>VLOOKUP($E526,'ALL-GTK-SD-SMP-SMA-SMK-SLB'!$F$14:$CG$713,'ALL-GTK-SD-SMP-SMA-SMK-SLB'!AZ$7,FALSE)</f>
        <v>16</v>
      </c>
      <c r="AZ526" s="9">
        <f>VLOOKUP($E526,'ALL-GTK-SD-SMP-SMA-SMK-SLB'!$F$14:$CG$713,'ALL-GTK-SD-SMP-SMA-SMK-SLB'!BA$7,FALSE)</f>
        <v>2</v>
      </c>
      <c r="BA526" s="9">
        <f>VLOOKUP($E526,'ALL-GTK-SD-SMP-SMA-SMK-SLB'!$F$14:$CG$713,'ALL-GTK-SD-SMP-SMA-SMK-SLB'!BB$7,FALSE)</f>
        <v>0</v>
      </c>
      <c r="BB526" s="9">
        <f>VLOOKUP($E526,'ALL-GTK-SD-SMP-SMA-SMK-SLB'!$F$14:$CG$713,'ALL-GTK-SD-SMP-SMA-SMK-SLB'!BC$7,FALSE)</f>
        <v>0</v>
      </c>
      <c r="BC526" s="9">
        <f>VLOOKUP($E526,'ALL-GTK-SD-SMP-SMA-SMK-SLB'!$F$14:$CG$713,'ALL-GTK-SD-SMP-SMA-SMK-SLB'!BD$7,FALSE)</f>
        <v>0</v>
      </c>
      <c r="BD526" s="310">
        <f t="shared" ref="BD526:BD589" si="308">SUM(AN526,AP526,AR526,AT526)</f>
        <v>1</v>
      </c>
      <c r="BE526" s="310">
        <f t="shared" ref="BE526:BE589" si="309">SUM(AO526,AQ526,AS526,AU526)</f>
        <v>0</v>
      </c>
      <c r="BF526" s="10">
        <f t="shared" ref="BF526:BF589" si="310">SUM(BD526:BE526)</f>
        <v>1</v>
      </c>
      <c r="BG526" s="311">
        <f t="shared" ref="BG526:BG589" si="311">SUM(AV526,AX526,AZ526,BB526,)</f>
        <v>20</v>
      </c>
      <c r="BH526" s="311">
        <f t="shared" ref="BH526:BH589" si="312">SUM(AW526,AY526,BA526,BC526,)</f>
        <v>16</v>
      </c>
      <c r="BI526" s="10">
        <f t="shared" ref="BI526:BI589" si="313">SUM(BG526:BH526)</f>
        <v>36</v>
      </c>
      <c r="BJ526" s="44">
        <f t="shared" ref="BJ526:BJ589" si="314">SUM(BD526,BG526)</f>
        <v>21</v>
      </c>
      <c r="BK526" s="44">
        <f t="shared" ref="BK526:BK589" si="315">SUM(BE526,BH526)</f>
        <v>16</v>
      </c>
      <c r="BL526" s="11">
        <f t="shared" ref="BL526:BL589" si="316">SUM(BF526,BI526)</f>
        <v>37</v>
      </c>
      <c r="BM526" s="9">
        <f>VLOOKUP($E526,'ALL-GTK-SD-SMP-SMA-SMK-SLB'!$F$14:$CG$713,'ALL-GTK-SD-SMP-SMA-SMK-SLB'!BN$7,FALSE)</f>
        <v>2</v>
      </c>
      <c r="BN526" s="9">
        <f>VLOOKUP($E526,'ALL-GTK-SD-SMP-SMA-SMK-SLB'!$F$14:$CG$713,'ALL-GTK-SD-SMP-SMA-SMK-SLB'!BO$7,FALSE)</f>
        <v>1</v>
      </c>
      <c r="BO526" s="9">
        <f>VLOOKUP($E526,'ALL-GTK-SD-SMP-SMA-SMK-SLB'!$F$14:$CG$713,'ALL-GTK-SD-SMP-SMA-SMK-SLB'!BP$7,FALSE)</f>
        <v>0</v>
      </c>
      <c r="BP526" s="9">
        <f>VLOOKUP($E526,'ALL-GTK-SD-SMP-SMA-SMK-SLB'!$F$14:$CG$713,'ALL-GTK-SD-SMP-SMA-SMK-SLB'!BQ$7,FALSE)</f>
        <v>0</v>
      </c>
      <c r="BQ526" s="9">
        <f>VLOOKUP($E526,'ALL-GTK-SD-SMP-SMA-SMK-SLB'!$F$14:$CG$713,'ALL-GTK-SD-SMP-SMA-SMK-SLB'!BR$7,FALSE)</f>
        <v>1</v>
      </c>
      <c r="BR526" s="9">
        <f>VLOOKUP($E526,'ALL-GTK-SD-SMP-SMA-SMK-SLB'!$F$14:$CG$713,'ALL-GTK-SD-SMP-SMA-SMK-SLB'!BS$7,FALSE)</f>
        <v>2</v>
      </c>
      <c r="BS526" s="9">
        <f>VLOOKUP($E526,'ALL-GTK-SD-SMP-SMA-SMK-SLB'!$F$14:$CG$713,'ALL-GTK-SD-SMP-SMA-SMK-SLB'!BT$7,FALSE)</f>
        <v>1</v>
      </c>
      <c r="BT526" s="9">
        <f>VLOOKUP($E526,'ALL-GTK-SD-SMP-SMA-SMK-SLB'!$F$14:$CG$713,'ALL-GTK-SD-SMP-SMA-SMK-SLB'!BU$7,FALSE)</f>
        <v>0</v>
      </c>
      <c r="BU526" s="299">
        <f t="shared" ref="BU526:BU589" si="317">SUM(BO526,BQ526,BS526)</f>
        <v>2</v>
      </c>
      <c r="BV526" s="299">
        <f t="shared" ref="BV526:BV589" si="318">SUM(BP526,BR526,BT526)</f>
        <v>2</v>
      </c>
      <c r="BW526" s="44">
        <f t="shared" ref="BW526:BW589" si="319">SUM(BM526,BU526)</f>
        <v>4</v>
      </c>
      <c r="BX526" s="44">
        <f t="shared" ref="BX526:BX589" si="320">SUM(BN526,BV526)</f>
        <v>3</v>
      </c>
      <c r="BY526" s="11">
        <f t="shared" ref="BY526:BY589" si="321">SUM(BW526:BX526)</f>
        <v>7</v>
      </c>
      <c r="BZ526" s="14">
        <f t="shared" ref="BZ526:BZ589" si="322">SUM(P526,Y526)</f>
        <v>21</v>
      </c>
      <c r="CA526" s="14">
        <f t="shared" ref="CA526:CA589" si="323">SUM(Q526,Z526)</f>
        <v>16</v>
      </c>
      <c r="CB526" s="13">
        <f t="shared" ref="CB526:CB589" si="324">SUM(BM526,BU526)</f>
        <v>4</v>
      </c>
      <c r="CC526" s="13">
        <f t="shared" ref="CC526:CC589" si="325">SUM(BN526,BV526)</f>
        <v>3</v>
      </c>
      <c r="CD526" s="312">
        <f t="shared" ref="CD526:CD589" si="326">SUM(BZ526,CB526)</f>
        <v>25</v>
      </c>
      <c r="CE526" s="312">
        <f t="shared" ref="CE526:CE589" si="327">SUM(CA526,CC526)</f>
        <v>19</v>
      </c>
      <c r="CF526" s="313">
        <f t="shared" ref="CF526:CF589" si="328">SUM(CD526:CE526)</f>
        <v>44</v>
      </c>
      <c r="CG526" s="302" t="str">
        <f t="shared" ref="CG526:CG589" si="329">IF(AM526=BL526,"OK","REVISI")</f>
        <v>OK</v>
      </c>
    </row>
    <row r="527" spans="1:85" ht="14.25" x14ac:dyDescent="0.25">
      <c r="A527" s="6">
        <v>515</v>
      </c>
      <c r="B527" s="495">
        <v>23</v>
      </c>
      <c r="C527" s="495" t="s">
        <v>7</v>
      </c>
      <c r="D527" s="496" t="s">
        <v>26</v>
      </c>
      <c r="E527" s="626">
        <v>20319356</v>
      </c>
      <c r="F527" s="627" t="s">
        <v>781</v>
      </c>
      <c r="G527" s="624" t="s">
        <v>52</v>
      </c>
      <c r="H527" s="9">
        <f>VLOOKUP($E527,'ALL-GTK-SD-SMP-SMA-SMK-SLB'!$F$14:$CG$713,'ALL-GTK-SD-SMP-SMA-SMK-SLB'!I$7,FALSE)</f>
        <v>0</v>
      </c>
      <c r="I527" s="9">
        <f>VLOOKUP($E527,'ALL-GTK-SD-SMP-SMA-SMK-SLB'!$F$14:$CG$713,'ALL-GTK-SD-SMP-SMA-SMK-SLB'!J$7,FALSE)</f>
        <v>0</v>
      </c>
      <c r="J527" s="9">
        <f>VLOOKUP($E527,'ALL-GTK-SD-SMP-SMA-SMK-SLB'!$F$14:$CG$713,'ALL-GTK-SD-SMP-SMA-SMK-SLB'!K$7,FALSE)</f>
        <v>0</v>
      </c>
      <c r="K527" s="9">
        <f>VLOOKUP($E527,'ALL-GTK-SD-SMP-SMA-SMK-SLB'!$F$14:$CG$713,'ALL-GTK-SD-SMP-SMA-SMK-SLB'!L$7,FALSE)</f>
        <v>0</v>
      </c>
      <c r="L527" s="9">
        <f>VLOOKUP($E527,'ALL-GTK-SD-SMP-SMA-SMK-SLB'!$F$14:$CG$713,'ALL-GTK-SD-SMP-SMA-SMK-SLB'!M$7,FALSE)</f>
        <v>2</v>
      </c>
      <c r="M527" s="9">
        <f>VLOOKUP($E527,'ALL-GTK-SD-SMP-SMA-SMK-SLB'!$F$14:$CG$713,'ALL-GTK-SD-SMP-SMA-SMK-SLB'!N$7,FALSE)</f>
        <v>8</v>
      </c>
      <c r="N527" s="9">
        <f>VLOOKUP($E527,'ALL-GTK-SD-SMP-SMA-SMK-SLB'!$F$14:$CG$713,'ALL-GTK-SD-SMP-SMA-SMK-SLB'!O$7,FALSE)</f>
        <v>2</v>
      </c>
      <c r="O527" s="9">
        <f>VLOOKUP($E527,'ALL-GTK-SD-SMP-SMA-SMK-SLB'!$F$14:$CG$713,'ALL-GTK-SD-SMP-SMA-SMK-SLB'!P$7,FALSE)</f>
        <v>3</v>
      </c>
      <c r="P527" s="299">
        <f t="shared" si="294"/>
        <v>4</v>
      </c>
      <c r="Q527" s="299">
        <f t="shared" si="295"/>
        <v>11</v>
      </c>
      <c r="R527" s="300">
        <f t="shared" si="296"/>
        <v>15</v>
      </c>
      <c r="S527" s="9">
        <f>VLOOKUP($E527,'ALL-GTK-SD-SMP-SMA-SMK-SLB'!$F$14:$CG$713,'ALL-GTK-SD-SMP-SMA-SMK-SLB'!T$7,FALSE)</f>
        <v>0</v>
      </c>
      <c r="T527" s="9">
        <f>VLOOKUP($E527,'ALL-GTK-SD-SMP-SMA-SMK-SLB'!$F$14:$CG$713,'ALL-GTK-SD-SMP-SMA-SMK-SLB'!U$7,FALSE)</f>
        <v>0</v>
      </c>
      <c r="U527" s="9">
        <f>VLOOKUP($E527,'ALL-GTK-SD-SMP-SMA-SMK-SLB'!$F$14:$CG$713,'ALL-GTK-SD-SMP-SMA-SMK-SLB'!V$7,FALSE)</f>
        <v>0</v>
      </c>
      <c r="V527" s="9">
        <f>VLOOKUP($E527,'ALL-GTK-SD-SMP-SMA-SMK-SLB'!$F$14:$CG$713,'ALL-GTK-SD-SMP-SMA-SMK-SLB'!W$7,FALSE)</f>
        <v>0</v>
      </c>
      <c r="W527" s="9">
        <f>VLOOKUP($E527,'ALL-GTK-SD-SMP-SMA-SMK-SLB'!$F$14:$CG$713,'ALL-GTK-SD-SMP-SMA-SMK-SLB'!X$7,FALSE)</f>
        <v>3</v>
      </c>
      <c r="X527" s="9">
        <f>VLOOKUP($E527,'ALL-GTK-SD-SMP-SMA-SMK-SLB'!$F$14:$CG$713,'ALL-GTK-SD-SMP-SMA-SMK-SLB'!Y$7,FALSE)</f>
        <v>3</v>
      </c>
      <c r="Y527" s="299">
        <f t="shared" si="297"/>
        <v>3</v>
      </c>
      <c r="Z527" s="299">
        <f t="shared" si="298"/>
        <v>3</v>
      </c>
      <c r="AA527" s="10">
        <f t="shared" si="299"/>
        <v>6</v>
      </c>
      <c r="AB527" s="44">
        <f t="shared" si="300"/>
        <v>7</v>
      </c>
      <c r="AC527" s="44">
        <f t="shared" si="301"/>
        <v>14</v>
      </c>
      <c r="AD527" s="11">
        <f t="shared" si="302"/>
        <v>21</v>
      </c>
      <c r="AE527" s="9">
        <f>VLOOKUP($E527,'ALL-GTK-SD-SMP-SMA-SMK-SLB'!$F$14:$CG$713,'ALL-GTK-SD-SMP-SMA-SMK-SLB'!AF$7,FALSE)</f>
        <v>2</v>
      </c>
      <c r="AF527" s="9">
        <f>VLOOKUP($E527,'ALL-GTK-SD-SMP-SMA-SMK-SLB'!$F$14:$CG$713,'ALL-GTK-SD-SMP-SMA-SMK-SLB'!AG$7,FALSE)</f>
        <v>6</v>
      </c>
      <c r="AG527" s="10">
        <f t="shared" si="303"/>
        <v>8</v>
      </c>
      <c r="AH527" s="9">
        <f>VLOOKUP($E527,'ALL-GTK-SD-SMP-SMA-SMK-SLB'!$F$14:$CG$713,'ALL-GTK-SD-SMP-SMA-SMK-SLB'!AI$7,FALSE)</f>
        <v>5</v>
      </c>
      <c r="AI527" s="9">
        <f>VLOOKUP($E527,'ALL-GTK-SD-SMP-SMA-SMK-SLB'!$F$14:$CG$713,'ALL-GTK-SD-SMP-SMA-SMK-SLB'!AJ$7,FALSE)</f>
        <v>8</v>
      </c>
      <c r="AJ527" s="10">
        <f t="shared" si="304"/>
        <v>13</v>
      </c>
      <c r="AK527" s="44">
        <f t="shared" si="305"/>
        <v>7</v>
      </c>
      <c r="AL527" s="44">
        <f t="shared" si="306"/>
        <v>14</v>
      </c>
      <c r="AM527" s="11">
        <f t="shared" si="307"/>
        <v>21</v>
      </c>
      <c r="AN527" s="299">
        <f>VLOOKUP($E527,'ALL-GTK-SD-SMP-SMA-SMK-SLB'!$F$14:$CG$713,'ALL-GTK-SD-SMP-SMA-SMK-SLB'!AO$7,FALSE)</f>
        <v>0</v>
      </c>
      <c r="AO527" s="299">
        <f>VLOOKUP($E527,'ALL-GTK-SD-SMP-SMA-SMK-SLB'!$F$14:$CG$713,'ALL-GTK-SD-SMP-SMA-SMK-SLB'!AP$7,FALSE)</f>
        <v>0</v>
      </c>
      <c r="AP527" s="9">
        <f>VLOOKUP($E527,'ALL-GTK-SD-SMP-SMA-SMK-SLB'!$F$14:$CG$713,'ALL-GTK-SD-SMP-SMA-SMK-SLB'!AQ$7,FALSE)</f>
        <v>0</v>
      </c>
      <c r="AQ527" s="9">
        <f>VLOOKUP($E527,'ALL-GTK-SD-SMP-SMA-SMK-SLB'!$F$14:$CG$713,'ALL-GTK-SD-SMP-SMA-SMK-SLB'!AR$7,FALSE)</f>
        <v>0</v>
      </c>
      <c r="AR527" s="9">
        <f>VLOOKUP($E527,'ALL-GTK-SD-SMP-SMA-SMK-SLB'!$F$14:$CG$713,'ALL-GTK-SD-SMP-SMA-SMK-SLB'!AS$7,FALSE)</f>
        <v>0</v>
      </c>
      <c r="AS527" s="9">
        <f>VLOOKUP($E527,'ALL-GTK-SD-SMP-SMA-SMK-SLB'!$F$14:$CG$713,'ALL-GTK-SD-SMP-SMA-SMK-SLB'!AT$7,FALSE)</f>
        <v>0</v>
      </c>
      <c r="AT527" s="9">
        <f>VLOOKUP($E527,'ALL-GTK-SD-SMP-SMA-SMK-SLB'!$F$14:$CG$713,'ALL-GTK-SD-SMP-SMA-SMK-SLB'!AU$7,FALSE)</f>
        <v>0</v>
      </c>
      <c r="AU527" s="9">
        <f>VLOOKUP($E527,'ALL-GTK-SD-SMP-SMA-SMK-SLB'!$F$14:$CG$713,'ALL-GTK-SD-SMP-SMA-SMK-SLB'!AV$7,FALSE)</f>
        <v>0</v>
      </c>
      <c r="AV527" s="9">
        <f>VLOOKUP($E527,'ALL-GTK-SD-SMP-SMA-SMK-SLB'!$F$14:$CG$713,'ALL-GTK-SD-SMP-SMA-SMK-SLB'!AW$7,FALSE)</f>
        <v>0</v>
      </c>
      <c r="AW527" s="9">
        <f>VLOOKUP($E527,'ALL-GTK-SD-SMP-SMA-SMK-SLB'!$F$14:$CG$713,'ALL-GTK-SD-SMP-SMA-SMK-SLB'!AX$7,FALSE)</f>
        <v>0</v>
      </c>
      <c r="AX527" s="9">
        <f>VLOOKUP($E527,'ALL-GTK-SD-SMP-SMA-SMK-SLB'!$F$14:$CG$713,'ALL-GTK-SD-SMP-SMA-SMK-SLB'!AY$7,FALSE)</f>
        <v>7</v>
      </c>
      <c r="AY527" s="9">
        <f>VLOOKUP($E527,'ALL-GTK-SD-SMP-SMA-SMK-SLB'!$F$14:$CG$713,'ALL-GTK-SD-SMP-SMA-SMK-SLB'!AZ$7,FALSE)</f>
        <v>13</v>
      </c>
      <c r="AZ527" s="9">
        <f>VLOOKUP($E527,'ALL-GTK-SD-SMP-SMA-SMK-SLB'!$F$14:$CG$713,'ALL-GTK-SD-SMP-SMA-SMK-SLB'!BA$7,FALSE)</f>
        <v>0</v>
      </c>
      <c r="BA527" s="9">
        <f>VLOOKUP($E527,'ALL-GTK-SD-SMP-SMA-SMK-SLB'!$F$14:$CG$713,'ALL-GTK-SD-SMP-SMA-SMK-SLB'!BB$7,FALSE)</f>
        <v>1</v>
      </c>
      <c r="BB527" s="9">
        <f>VLOOKUP($E527,'ALL-GTK-SD-SMP-SMA-SMK-SLB'!$F$14:$CG$713,'ALL-GTK-SD-SMP-SMA-SMK-SLB'!BC$7,FALSE)</f>
        <v>0</v>
      </c>
      <c r="BC527" s="9">
        <f>VLOOKUP($E527,'ALL-GTK-SD-SMP-SMA-SMK-SLB'!$F$14:$CG$713,'ALL-GTK-SD-SMP-SMA-SMK-SLB'!BD$7,FALSE)</f>
        <v>0</v>
      </c>
      <c r="BD527" s="310">
        <f t="shared" si="308"/>
        <v>0</v>
      </c>
      <c r="BE527" s="310">
        <f t="shared" si="309"/>
        <v>0</v>
      </c>
      <c r="BF527" s="10">
        <f t="shared" si="310"/>
        <v>0</v>
      </c>
      <c r="BG527" s="311">
        <f t="shared" si="311"/>
        <v>7</v>
      </c>
      <c r="BH527" s="311">
        <f t="shared" si="312"/>
        <v>14</v>
      </c>
      <c r="BI527" s="10">
        <f t="shared" si="313"/>
        <v>21</v>
      </c>
      <c r="BJ527" s="44">
        <f t="shared" si="314"/>
        <v>7</v>
      </c>
      <c r="BK527" s="44">
        <f t="shared" si="315"/>
        <v>14</v>
      </c>
      <c r="BL527" s="11">
        <f t="shared" si="316"/>
        <v>21</v>
      </c>
      <c r="BM527" s="9">
        <f>VLOOKUP($E527,'ALL-GTK-SD-SMP-SMA-SMK-SLB'!$F$14:$CG$713,'ALL-GTK-SD-SMP-SMA-SMK-SLB'!BN$7,FALSE)</f>
        <v>0</v>
      </c>
      <c r="BN527" s="9">
        <f>VLOOKUP($E527,'ALL-GTK-SD-SMP-SMA-SMK-SLB'!$F$14:$CG$713,'ALL-GTK-SD-SMP-SMA-SMK-SLB'!BO$7,FALSE)</f>
        <v>1</v>
      </c>
      <c r="BO527" s="9">
        <f>VLOOKUP($E527,'ALL-GTK-SD-SMP-SMA-SMK-SLB'!$F$14:$CG$713,'ALL-GTK-SD-SMP-SMA-SMK-SLB'!BP$7,FALSE)</f>
        <v>0</v>
      </c>
      <c r="BP527" s="9">
        <f>VLOOKUP($E527,'ALL-GTK-SD-SMP-SMA-SMK-SLB'!$F$14:$CG$713,'ALL-GTK-SD-SMP-SMA-SMK-SLB'!BQ$7,FALSE)</f>
        <v>0</v>
      </c>
      <c r="BQ527" s="9">
        <f>VLOOKUP($E527,'ALL-GTK-SD-SMP-SMA-SMK-SLB'!$F$14:$CG$713,'ALL-GTK-SD-SMP-SMA-SMK-SLB'!BR$7,FALSE)</f>
        <v>0</v>
      </c>
      <c r="BR527" s="9">
        <f>VLOOKUP($E527,'ALL-GTK-SD-SMP-SMA-SMK-SLB'!$F$14:$CG$713,'ALL-GTK-SD-SMP-SMA-SMK-SLB'!BS$7,FALSE)</f>
        <v>0</v>
      </c>
      <c r="BS527" s="9">
        <f>VLOOKUP($E527,'ALL-GTK-SD-SMP-SMA-SMK-SLB'!$F$14:$CG$713,'ALL-GTK-SD-SMP-SMA-SMK-SLB'!BT$7,FALSE)</f>
        <v>2</v>
      </c>
      <c r="BT527" s="9">
        <f>VLOOKUP($E527,'ALL-GTK-SD-SMP-SMA-SMK-SLB'!$F$14:$CG$713,'ALL-GTK-SD-SMP-SMA-SMK-SLB'!BU$7,FALSE)</f>
        <v>3</v>
      </c>
      <c r="BU527" s="299">
        <f t="shared" si="317"/>
        <v>2</v>
      </c>
      <c r="BV527" s="299">
        <f t="shared" si="318"/>
        <v>3</v>
      </c>
      <c r="BW527" s="44">
        <f t="shared" si="319"/>
        <v>2</v>
      </c>
      <c r="BX527" s="44">
        <f t="shared" si="320"/>
        <v>4</v>
      </c>
      <c r="BY527" s="11">
        <f t="shared" si="321"/>
        <v>6</v>
      </c>
      <c r="BZ527" s="14">
        <f t="shared" si="322"/>
        <v>7</v>
      </c>
      <c r="CA527" s="14">
        <f t="shared" si="323"/>
        <v>14</v>
      </c>
      <c r="CB527" s="13">
        <f t="shared" si="324"/>
        <v>2</v>
      </c>
      <c r="CC527" s="13">
        <f t="shared" si="325"/>
        <v>4</v>
      </c>
      <c r="CD527" s="312">
        <f t="shared" si="326"/>
        <v>9</v>
      </c>
      <c r="CE527" s="312">
        <f t="shared" si="327"/>
        <v>18</v>
      </c>
      <c r="CF527" s="313">
        <f t="shared" si="328"/>
        <v>27</v>
      </c>
      <c r="CG527" s="302" t="str">
        <f t="shared" si="329"/>
        <v>OK</v>
      </c>
    </row>
    <row r="528" spans="1:85" ht="14.25" x14ac:dyDescent="0.25">
      <c r="A528" s="6">
        <v>516</v>
      </c>
      <c r="B528" s="495">
        <v>24</v>
      </c>
      <c r="C528" s="495" t="s">
        <v>7</v>
      </c>
      <c r="D528" s="496" t="s">
        <v>27</v>
      </c>
      <c r="E528" s="626">
        <v>20339140</v>
      </c>
      <c r="F528" s="627" t="s">
        <v>782</v>
      </c>
      <c r="G528" s="624" t="s">
        <v>52</v>
      </c>
      <c r="H528" s="9">
        <f>VLOOKUP($E528,'ALL-GTK-SD-SMP-SMA-SMK-SLB'!$F$14:$CG$713,'ALL-GTK-SD-SMP-SMA-SMK-SLB'!I$7,FALSE)</f>
        <v>0</v>
      </c>
      <c r="I528" s="9">
        <f>VLOOKUP($E528,'ALL-GTK-SD-SMP-SMA-SMK-SLB'!$F$14:$CG$713,'ALL-GTK-SD-SMP-SMA-SMK-SLB'!J$7,FALSE)</f>
        <v>0</v>
      </c>
      <c r="J528" s="9">
        <f>VLOOKUP($E528,'ALL-GTK-SD-SMP-SMA-SMK-SLB'!$F$14:$CG$713,'ALL-GTK-SD-SMP-SMA-SMK-SLB'!K$7,FALSE)</f>
        <v>0</v>
      </c>
      <c r="K528" s="9">
        <f>VLOOKUP($E528,'ALL-GTK-SD-SMP-SMA-SMK-SLB'!$F$14:$CG$713,'ALL-GTK-SD-SMP-SMA-SMK-SLB'!L$7,FALSE)</f>
        <v>0</v>
      </c>
      <c r="L528" s="9">
        <f>VLOOKUP($E528,'ALL-GTK-SD-SMP-SMA-SMK-SLB'!$F$14:$CG$713,'ALL-GTK-SD-SMP-SMA-SMK-SLB'!M$7,FALSE)</f>
        <v>2</v>
      </c>
      <c r="M528" s="9">
        <f>VLOOKUP($E528,'ALL-GTK-SD-SMP-SMA-SMK-SLB'!$F$14:$CG$713,'ALL-GTK-SD-SMP-SMA-SMK-SLB'!N$7,FALSE)</f>
        <v>11</v>
      </c>
      <c r="N528" s="9">
        <f>VLOOKUP($E528,'ALL-GTK-SD-SMP-SMA-SMK-SLB'!$F$14:$CG$713,'ALL-GTK-SD-SMP-SMA-SMK-SLB'!O$7,FALSE)</f>
        <v>8</v>
      </c>
      <c r="O528" s="9">
        <f>VLOOKUP($E528,'ALL-GTK-SD-SMP-SMA-SMK-SLB'!$F$14:$CG$713,'ALL-GTK-SD-SMP-SMA-SMK-SLB'!P$7,FALSE)</f>
        <v>16</v>
      </c>
      <c r="P528" s="299">
        <f t="shared" si="294"/>
        <v>10</v>
      </c>
      <c r="Q528" s="299">
        <f t="shared" si="295"/>
        <v>27</v>
      </c>
      <c r="R528" s="300">
        <f t="shared" si="296"/>
        <v>37</v>
      </c>
      <c r="S528" s="9">
        <f>VLOOKUP($E528,'ALL-GTK-SD-SMP-SMA-SMK-SLB'!$F$14:$CG$713,'ALL-GTK-SD-SMP-SMA-SMK-SLB'!T$7,FALSE)</f>
        <v>0</v>
      </c>
      <c r="T528" s="9">
        <f>VLOOKUP($E528,'ALL-GTK-SD-SMP-SMA-SMK-SLB'!$F$14:$CG$713,'ALL-GTK-SD-SMP-SMA-SMK-SLB'!U$7,FALSE)</f>
        <v>0</v>
      </c>
      <c r="U528" s="9">
        <f>VLOOKUP($E528,'ALL-GTK-SD-SMP-SMA-SMK-SLB'!$F$14:$CG$713,'ALL-GTK-SD-SMP-SMA-SMK-SLB'!V$7,FALSE)</f>
        <v>2</v>
      </c>
      <c r="V528" s="9">
        <f>VLOOKUP($E528,'ALL-GTK-SD-SMP-SMA-SMK-SLB'!$F$14:$CG$713,'ALL-GTK-SD-SMP-SMA-SMK-SLB'!W$7,FALSE)</f>
        <v>4</v>
      </c>
      <c r="W528" s="9">
        <f>VLOOKUP($E528,'ALL-GTK-SD-SMP-SMA-SMK-SLB'!$F$14:$CG$713,'ALL-GTK-SD-SMP-SMA-SMK-SLB'!X$7,FALSE)</f>
        <v>4</v>
      </c>
      <c r="X528" s="9">
        <f>VLOOKUP($E528,'ALL-GTK-SD-SMP-SMA-SMK-SLB'!$F$14:$CG$713,'ALL-GTK-SD-SMP-SMA-SMK-SLB'!Y$7,FALSE)</f>
        <v>7</v>
      </c>
      <c r="Y528" s="299">
        <f t="shared" si="297"/>
        <v>6</v>
      </c>
      <c r="Z528" s="299">
        <f t="shared" si="298"/>
        <v>11</v>
      </c>
      <c r="AA528" s="10">
        <f t="shared" si="299"/>
        <v>17</v>
      </c>
      <c r="AB528" s="44">
        <f t="shared" si="300"/>
        <v>16</v>
      </c>
      <c r="AC528" s="44">
        <f t="shared" si="301"/>
        <v>38</v>
      </c>
      <c r="AD528" s="11">
        <f t="shared" si="302"/>
        <v>54</v>
      </c>
      <c r="AE528" s="9">
        <f>VLOOKUP($E528,'ALL-GTK-SD-SMP-SMA-SMK-SLB'!$F$14:$CG$713,'ALL-GTK-SD-SMP-SMA-SMK-SLB'!AF$7,FALSE)</f>
        <v>5</v>
      </c>
      <c r="AF528" s="9">
        <f>VLOOKUP($E528,'ALL-GTK-SD-SMP-SMA-SMK-SLB'!$F$14:$CG$713,'ALL-GTK-SD-SMP-SMA-SMK-SLB'!AG$7,FALSE)</f>
        <v>16</v>
      </c>
      <c r="AG528" s="10">
        <f t="shared" si="303"/>
        <v>21</v>
      </c>
      <c r="AH528" s="9">
        <f>VLOOKUP($E528,'ALL-GTK-SD-SMP-SMA-SMK-SLB'!$F$14:$CG$713,'ALL-GTK-SD-SMP-SMA-SMK-SLB'!AI$7,FALSE)</f>
        <v>11</v>
      </c>
      <c r="AI528" s="9">
        <f>VLOOKUP($E528,'ALL-GTK-SD-SMP-SMA-SMK-SLB'!$F$14:$CG$713,'ALL-GTK-SD-SMP-SMA-SMK-SLB'!AJ$7,FALSE)</f>
        <v>22</v>
      </c>
      <c r="AJ528" s="10">
        <f t="shared" si="304"/>
        <v>33</v>
      </c>
      <c r="AK528" s="44">
        <f t="shared" si="305"/>
        <v>16</v>
      </c>
      <c r="AL528" s="44">
        <f t="shared" si="306"/>
        <v>38</v>
      </c>
      <c r="AM528" s="11">
        <f t="shared" si="307"/>
        <v>54</v>
      </c>
      <c r="AN528" s="299">
        <f>VLOOKUP($E528,'ALL-GTK-SD-SMP-SMA-SMK-SLB'!$F$14:$CG$713,'ALL-GTK-SD-SMP-SMA-SMK-SLB'!AO$7,FALSE)</f>
        <v>0</v>
      </c>
      <c r="AO528" s="299">
        <f>VLOOKUP($E528,'ALL-GTK-SD-SMP-SMA-SMK-SLB'!$F$14:$CG$713,'ALL-GTK-SD-SMP-SMA-SMK-SLB'!AP$7,FALSE)</f>
        <v>0</v>
      </c>
      <c r="AP528" s="9">
        <f>VLOOKUP($E528,'ALL-GTK-SD-SMP-SMA-SMK-SLB'!$F$14:$CG$713,'ALL-GTK-SD-SMP-SMA-SMK-SLB'!AQ$7,FALSE)</f>
        <v>0</v>
      </c>
      <c r="AQ528" s="9">
        <f>VLOOKUP($E528,'ALL-GTK-SD-SMP-SMA-SMK-SLB'!$F$14:$CG$713,'ALL-GTK-SD-SMP-SMA-SMK-SLB'!AR$7,FALSE)</f>
        <v>0</v>
      </c>
      <c r="AR528" s="9">
        <f>VLOOKUP($E528,'ALL-GTK-SD-SMP-SMA-SMK-SLB'!$F$14:$CG$713,'ALL-GTK-SD-SMP-SMA-SMK-SLB'!AS$7,FALSE)</f>
        <v>0</v>
      </c>
      <c r="AS528" s="9">
        <f>VLOOKUP($E528,'ALL-GTK-SD-SMP-SMA-SMK-SLB'!$F$14:$CG$713,'ALL-GTK-SD-SMP-SMA-SMK-SLB'!AT$7,FALSE)</f>
        <v>0</v>
      </c>
      <c r="AT528" s="9">
        <f>VLOOKUP($E528,'ALL-GTK-SD-SMP-SMA-SMK-SLB'!$F$14:$CG$713,'ALL-GTK-SD-SMP-SMA-SMK-SLB'!AU$7,FALSE)</f>
        <v>1</v>
      </c>
      <c r="AU528" s="9">
        <f>VLOOKUP($E528,'ALL-GTK-SD-SMP-SMA-SMK-SLB'!$F$14:$CG$713,'ALL-GTK-SD-SMP-SMA-SMK-SLB'!AV$7,FALSE)</f>
        <v>0</v>
      </c>
      <c r="AV528" s="9">
        <f>VLOOKUP($E528,'ALL-GTK-SD-SMP-SMA-SMK-SLB'!$F$14:$CG$713,'ALL-GTK-SD-SMP-SMA-SMK-SLB'!AW$7,FALSE)</f>
        <v>0</v>
      </c>
      <c r="AW528" s="9">
        <f>VLOOKUP($E528,'ALL-GTK-SD-SMP-SMA-SMK-SLB'!$F$14:$CG$713,'ALL-GTK-SD-SMP-SMA-SMK-SLB'!AX$7,FALSE)</f>
        <v>0</v>
      </c>
      <c r="AX528" s="9">
        <f>VLOOKUP($E528,'ALL-GTK-SD-SMP-SMA-SMK-SLB'!$F$14:$CG$713,'ALL-GTK-SD-SMP-SMA-SMK-SLB'!AY$7,FALSE)</f>
        <v>14</v>
      </c>
      <c r="AY528" s="9">
        <f>VLOOKUP($E528,'ALL-GTK-SD-SMP-SMA-SMK-SLB'!$F$14:$CG$713,'ALL-GTK-SD-SMP-SMA-SMK-SLB'!AZ$7,FALSE)</f>
        <v>35</v>
      </c>
      <c r="AZ528" s="9">
        <f>VLOOKUP($E528,'ALL-GTK-SD-SMP-SMA-SMK-SLB'!$F$14:$CG$713,'ALL-GTK-SD-SMP-SMA-SMK-SLB'!BA$7,FALSE)</f>
        <v>1</v>
      </c>
      <c r="BA528" s="9">
        <f>VLOOKUP($E528,'ALL-GTK-SD-SMP-SMA-SMK-SLB'!$F$14:$CG$713,'ALL-GTK-SD-SMP-SMA-SMK-SLB'!BB$7,FALSE)</f>
        <v>3</v>
      </c>
      <c r="BB528" s="9">
        <f>VLOOKUP($E528,'ALL-GTK-SD-SMP-SMA-SMK-SLB'!$F$14:$CG$713,'ALL-GTK-SD-SMP-SMA-SMK-SLB'!BC$7,FALSE)</f>
        <v>0</v>
      </c>
      <c r="BC528" s="9">
        <f>VLOOKUP($E528,'ALL-GTK-SD-SMP-SMA-SMK-SLB'!$F$14:$CG$713,'ALL-GTK-SD-SMP-SMA-SMK-SLB'!BD$7,FALSE)</f>
        <v>0</v>
      </c>
      <c r="BD528" s="310">
        <f t="shared" si="308"/>
        <v>1</v>
      </c>
      <c r="BE528" s="310">
        <f t="shared" si="309"/>
        <v>0</v>
      </c>
      <c r="BF528" s="10">
        <f t="shared" si="310"/>
        <v>1</v>
      </c>
      <c r="BG528" s="311">
        <f t="shared" si="311"/>
        <v>15</v>
      </c>
      <c r="BH528" s="311">
        <f t="shared" si="312"/>
        <v>38</v>
      </c>
      <c r="BI528" s="10">
        <f t="shared" si="313"/>
        <v>53</v>
      </c>
      <c r="BJ528" s="44">
        <f t="shared" si="314"/>
        <v>16</v>
      </c>
      <c r="BK528" s="44">
        <f t="shared" si="315"/>
        <v>38</v>
      </c>
      <c r="BL528" s="11">
        <f t="shared" si="316"/>
        <v>54</v>
      </c>
      <c r="BM528" s="9">
        <f>VLOOKUP($E528,'ALL-GTK-SD-SMP-SMA-SMK-SLB'!$F$14:$CG$713,'ALL-GTK-SD-SMP-SMA-SMK-SLB'!BN$7,FALSE)</f>
        <v>2</v>
      </c>
      <c r="BN528" s="9">
        <f>VLOOKUP($E528,'ALL-GTK-SD-SMP-SMA-SMK-SLB'!$F$14:$CG$713,'ALL-GTK-SD-SMP-SMA-SMK-SLB'!BO$7,FALSE)</f>
        <v>1</v>
      </c>
      <c r="BO528" s="9">
        <f>VLOOKUP($E528,'ALL-GTK-SD-SMP-SMA-SMK-SLB'!$F$14:$CG$713,'ALL-GTK-SD-SMP-SMA-SMK-SLB'!BP$7,FALSE)</f>
        <v>0</v>
      </c>
      <c r="BP528" s="9">
        <f>VLOOKUP($E528,'ALL-GTK-SD-SMP-SMA-SMK-SLB'!$F$14:$CG$713,'ALL-GTK-SD-SMP-SMA-SMK-SLB'!BQ$7,FALSE)</f>
        <v>0</v>
      </c>
      <c r="BQ528" s="9">
        <f>VLOOKUP($E528,'ALL-GTK-SD-SMP-SMA-SMK-SLB'!$F$14:$CG$713,'ALL-GTK-SD-SMP-SMA-SMK-SLB'!BR$7,FALSE)</f>
        <v>5</v>
      </c>
      <c r="BR528" s="9">
        <f>VLOOKUP($E528,'ALL-GTK-SD-SMP-SMA-SMK-SLB'!$F$14:$CG$713,'ALL-GTK-SD-SMP-SMA-SMK-SLB'!BS$7,FALSE)</f>
        <v>3</v>
      </c>
      <c r="BS528" s="9">
        <f>VLOOKUP($E528,'ALL-GTK-SD-SMP-SMA-SMK-SLB'!$F$14:$CG$713,'ALL-GTK-SD-SMP-SMA-SMK-SLB'!BT$7,FALSE)</f>
        <v>3</v>
      </c>
      <c r="BT528" s="9">
        <f>VLOOKUP($E528,'ALL-GTK-SD-SMP-SMA-SMK-SLB'!$F$14:$CG$713,'ALL-GTK-SD-SMP-SMA-SMK-SLB'!BU$7,FALSE)</f>
        <v>0</v>
      </c>
      <c r="BU528" s="299">
        <f t="shared" si="317"/>
        <v>8</v>
      </c>
      <c r="BV528" s="299">
        <f t="shared" si="318"/>
        <v>3</v>
      </c>
      <c r="BW528" s="44">
        <f t="shared" si="319"/>
        <v>10</v>
      </c>
      <c r="BX528" s="44">
        <f t="shared" si="320"/>
        <v>4</v>
      </c>
      <c r="BY528" s="11">
        <f t="shared" si="321"/>
        <v>14</v>
      </c>
      <c r="BZ528" s="14">
        <f t="shared" si="322"/>
        <v>16</v>
      </c>
      <c r="CA528" s="14">
        <f t="shared" si="323"/>
        <v>38</v>
      </c>
      <c r="CB528" s="13">
        <f t="shared" si="324"/>
        <v>10</v>
      </c>
      <c r="CC528" s="13">
        <f t="shared" si="325"/>
        <v>4</v>
      </c>
      <c r="CD528" s="312">
        <f t="shared" si="326"/>
        <v>26</v>
      </c>
      <c r="CE528" s="312">
        <f t="shared" si="327"/>
        <v>42</v>
      </c>
      <c r="CF528" s="313">
        <f t="shared" si="328"/>
        <v>68</v>
      </c>
      <c r="CG528" s="302" t="str">
        <f t="shared" si="329"/>
        <v>OK</v>
      </c>
    </row>
    <row r="529" spans="1:85" ht="14.25" x14ac:dyDescent="0.25">
      <c r="A529" s="6">
        <v>517</v>
      </c>
      <c r="B529" s="495">
        <v>25</v>
      </c>
      <c r="C529" s="495" t="s">
        <v>7</v>
      </c>
      <c r="D529" s="496" t="s">
        <v>27</v>
      </c>
      <c r="E529" s="626">
        <v>20319353</v>
      </c>
      <c r="F529" s="627" t="s">
        <v>783</v>
      </c>
      <c r="G529" s="624" t="s">
        <v>52</v>
      </c>
      <c r="H529" s="9">
        <f>VLOOKUP($E529,'ALL-GTK-SD-SMP-SMA-SMK-SLB'!$F$14:$CG$713,'ALL-GTK-SD-SMP-SMA-SMK-SLB'!I$7,FALSE)</f>
        <v>0</v>
      </c>
      <c r="I529" s="9">
        <f>VLOOKUP($E529,'ALL-GTK-SD-SMP-SMA-SMK-SLB'!$F$14:$CG$713,'ALL-GTK-SD-SMP-SMA-SMK-SLB'!J$7,FALSE)</f>
        <v>0</v>
      </c>
      <c r="J529" s="9">
        <f>VLOOKUP($E529,'ALL-GTK-SD-SMP-SMA-SMK-SLB'!$F$14:$CG$713,'ALL-GTK-SD-SMP-SMA-SMK-SLB'!K$7,FALSE)</f>
        <v>0</v>
      </c>
      <c r="K529" s="9">
        <f>VLOOKUP($E529,'ALL-GTK-SD-SMP-SMA-SMK-SLB'!$F$14:$CG$713,'ALL-GTK-SD-SMP-SMA-SMK-SLB'!L$7,FALSE)</f>
        <v>0</v>
      </c>
      <c r="L529" s="9">
        <f>VLOOKUP($E529,'ALL-GTK-SD-SMP-SMA-SMK-SLB'!$F$14:$CG$713,'ALL-GTK-SD-SMP-SMA-SMK-SLB'!M$7,FALSE)</f>
        <v>2</v>
      </c>
      <c r="M529" s="9">
        <f>VLOOKUP($E529,'ALL-GTK-SD-SMP-SMA-SMK-SLB'!$F$14:$CG$713,'ALL-GTK-SD-SMP-SMA-SMK-SLB'!N$7,FALSE)</f>
        <v>5</v>
      </c>
      <c r="N529" s="9">
        <f>VLOOKUP($E529,'ALL-GTK-SD-SMP-SMA-SMK-SLB'!$F$14:$CG$713,'ALL-GTK-SD-SMP-SMA-SMK-SLB'!O$7,FALSE)</f>
        <v>8</v>
      </c>
      <c r="O529" s="9">
        <f>VLOOKUP($E529,'ALL-GTK-SD-SMP-SMA-SMK-SLB'!$F$14:$CG$713,'ALL-GTK-SD-SMP-SMA-SMK-SLB'!P$7,FALSE)</f>
        <v>3</v>
      </c>
      <c r="P529" s="299">
        <f t="shared" si="294"/>
        <v>10</v>
      </c>
      <c r="Q529" s="299">
        <f t="shared" si="295"/>
        <v>8</v>
      </c>
      <c r="R529" s="300">
        <f t="shared" si="296"/>
        <v>18</v>
      </c>
      <c r="S529" s="9">
        <f>VLOOKUP($E529,'ALL-GTK-SD-SMP-SMA-SMK-SLB'!$F$14:$CG$713,'ALL-GTK-SD-SMP-SMA-SMK-SLB'!T$7,FALSE)</f>
        <v>0</v>
      </c>
      <c r="T529" s="9">
        <f>VLOOKUP($E529,'ALL-GTK-SD-SMP-SMA-SMK-SLB'!$F$14:$CG$713,'ALL-GTK-SD-SMP-SMA-SMK-SLB'!U$7,FALSE)</f>
        <v>0</v>
      </c>
      <c r="U529" s="9">
        <f>VLOOKUP($E529,'ALL-GTK-SD-SMP-SMA-SMK-SLB'!$F$14:$CG$713,'ALL-GTK-SD-SMP-SMA-SMK-SLB'!V$7,FALSE)</f>
        <v>1</v>
      </c>
      <c r="V529" s="9">
        <f>VLOOKUP($E529,'ALL-GTK-SD-SMP-SMA-SMK-SLB'!$F$14:$CG$713,'ALL-GTK-SD-SMP-SMA-SMK-SLB'!W$7,FALSE)</f>
        <v>0</v>
      </c>
      <c r="W529" s="9">
        <f>VLOOKUP($E529,'ALL-GTK-SD-SMP-SMA-SMK-SLB'!$F$14:$CG$713,'ALL-GTK-SD-SMP-SMA-SMK-SLB'!X$7,FALSE)</f>
        <v>0</v>
      </c>
      <c r="X529" s="9">
        <f>VLOOKUP($E529,'ALL-GTK-SD-SMP-SMA-SMK-SLB'!$F$14:$CG$713,'ALL-GTK-SD-SMP-SMA-SMK-SLB'!Y$7,FALSE)</f>
        <v>2</v>
      </c>
      <c r="Y529" s="299">
        <f t="shared" si="297"/>
        <v>1</v>
      </c>
      <c r="Z529" s="299">
        <f t="shared" si="298"/>
        <v>2</v>
      </c>
      <c r="AA529" s="10">
        <f t="shared" si="299"/>
        <v>3</v>
      </c>
      <c r="AB529" s="44">
        <f t="shared" si="300"/>
        <v>11</v>
      </c>
      <c r="AC529" s="44">
        <f t="shared" si="301"/>
        <v>10</v>
      </c>
      <c r="AD529" s="11">
        <f t="shared" si="302"/>
        <v>21</v>
      </c>
      <c r="AE529" s="9">
        <f>VLOOKUP($E529,'ALL-GTK-SD-SMP-SMA-SMK-SLB'!$F$14:$CG$713,'ALL-GTK-SD-SMP-SMA-SMK-SLB'!AF$7,FALSE)</f>
        <v>2</v>
      </c>
      <c r="AF529" s="9">
        <f>VLOOKUP($E529,'ALL-GTK-SD-SMP-SMA-SMK-SLB'!$F$14:$CG$713,'ALL-GTK-SD-SMP-SMA-SMK-SLB'!AG$7,FALSE)</f>
        <v>3</v>
      </c>
      <c r="AG529" s="10">
        <f t="shared" si="303"/>
        <v>5</v>
      </c>
      <c r="AH529" s="9">
        <f>VLOOKUP($E529,'ALL-GTK-SD-SMP-SMA-SMK-SLB'!$F$14:$CG$713,'ALL-GTK-SD-SMP-SMA-SMK-SLB'!AI$7,FALSE)</f>
        <v>9</v>
      </c>
      <c r="AI529" s="9">
        <f>VLOOKUP($E529,'ALL-GTK-SD-SMP-SMA-SMK-SLB'!$F$14:$CG$713,'ALL-GTK-SD-SMP-SMA-SMK-SLB'!AJ$7,FALSE)</f>
        <v>7</v>
      </c>
      <c r="AJ529" s="10">
        <f t="shared" si="304"/>
        <v>16</v>
      </c>
      <c r="AK529" s="44">
        <f t="shared" si="305"/>
        <v>11</v>
      </c>
      <c r="AL529" s="44">
        <f t="shared" si="306"/>
        <v>10</v>
      </c>
      <c r="AM529" s="11">
        <f t="shared" si="307"/>
        <v>21</v>
      </c>
      <c r="AN529" s="299">
        <f>VLOOKUP($E529,'ALL-GTK-SD-SMP-SMA-SMK-SLB'!$F$14:$CG$713,'ALL-GTK-SD-SMP-SMA-SMK-SLB'!AO$7,FALSE)</f>
        <v>1</v>
      </c>
      <c r="AO529" s="299">
        <f>VLOOKUP($E529,'ALL-GTK-SD-SMP-SMA-SMK-SLB'!$F$14:$CG$713,'ALL-GTK-SD-SMP-SMA-SMK-SLB'!AP$7,FALSE)</f>
        <v>0</v>
      </c>
      <c r="AP529" s="9">
        <f>VLOOKUP($E529,'ALL-GTK-SD-SMP-SMA-SMK-SLB'!$F$14:$CG$713,'ALL-GTK-SD-SMP-SMA-SMK-SLB'!AQ$7,FALSE)</f>
        <v>1</v>
      </c>
      <c r="AQ529" s="9">
        <f>VLOOKUP($E529,'ALL-GTK-SD-SMP-SMA-SMK-SLB'!$F$14:$CG$713,'ALL-GTK-SD-SMP-SMA-SMK-SLB'!AR$7,FALSE)</f>
        <v>0</v>
      </c>
      <c r="AR529" s="9">
        <f>VLOOKUP($E529,'ALL-GTK-SD-SMP-SMA-SMK-SLB'!$F$14:$CG$713,'ALL-GTK-SD-SMP-SMA-SMK-SLB'!AS$7,FALSE)</f>
        <v>0</v>
      </c>
      <c r="AS529" s="9">
        <f>VLOOKUP($E529,'ALL-GTK-SD-SMP-SMA-SMK-SLB'!$F$14:$CG$713,'ALL-GTK-SD-SMP-SMA-SMK-SLB'!AT$7,FALSE)</f>
        <v>0</v>
      </c>
      <c r="AT529" s="9">
        <f>VLOOKUP($E529,'ALL-GTK-SD-SMP-SMA-SMK-SLB'!$F$14:$CG$713,'ALL-GTK-SD-SMP-SMA-SMK-SLB'!AU$7,FALSE)</f>
        <v>0</v>
      </c>
      <c r="AU529" s="9">
        <f>VLOOKUP($E529,'ALL-GTK-SD-SMP-SMA-SMK-SLB'!$F$14:$CG$713,'ALL-GTK-SD-SMP-SMA-SMK-SLB'!AV$7,FALSE)</f>
        <v>0</v>
      </c>
      <c r="AV529" s="9">
        <f>VLOOKUP($E529,'ALL-GTK-SD-SMP-SMA-SMK-SLB'!$F$14:$CG$713,'ALL-GTK-SD-SMP-SMA-SMK-SLB'!AW$7,FALSE)</f>
        <v>0</v>
      </c>
      <c r="AW529" s="9">
        <f>VLOOKUP($E529,'ALL-GTK-SD-SMP-SMA-SMK-SLB'!$F$14:$CG$713,'ALL-GTK-SD-SMP-SMA-SMK-SLB'!AX$7,FALSE)</f>
        <v>0</v>
      </c>
      <c r="AX529" s="9">
        <f>VLOOKUP($E529,'ALL-GTK-SD-SMP-SMA-SMK-SLB'!$F$14:$CG$713,'ALL-GTK-SD-SMP-SMA-SMK-SLB'!AY$7,FALSE)</f>
        <v>8</v>
      </c>
      <c r="AY529" s="9">
        <f>VLOOKUP($E529,'ALL-GTK-SD-SMP-SMA-SMK-SLB'!$F$14:$CG$713,'ALL-GTK-SD-SMP-SMA-SMK-SLB'!AZ$7,FALSE)</f>
        <v>10</v>
      </c>
      <c r="AZ529" s="9">
        <f>VLOOKUP($E529,'ALL-GTK-SD-SMP-SMA-SMK-SLB'!$F$14:$CG$713,'ALL-GTK-SD-SMP-SMA-SMK-SLB'!BA$7,FALSE)</f>
        <v>1</v>
      </c>
      <c r="BA529" s="9">
        <f>VLOOKUP($E529,'ALL-GTK-SD-SMP-SMA-SMK-SLB'!$F$14:$CG$713,'ALL-GTK-SD-SMP-SMA-SMK-SLB'!BB$7,FALSE)</f>
        <v>0</v>
      </c>
      <c r="BB529" s="9">
        <f>VLOOKUP($E529,'ALL-GTK-SD-SMP-SMA-SMK-SLB'!$F$14:$CG$713,'ALL-GTK-SD-SMP-SMA-SMK-SLB'!BC$7,FALSE)</f>
        <v>0</v>
      </c>
      <c r="BC529" s="9">
        <f>VLOOKUP($E529,'ALL-GTK-SD-SMP-SMA-SMK-SLB'!$F$14:$CG$713,'ALL-GTK-SD-SMP-SMA-SMK-SLB'!BD$7,FALSE)</f>
        <v>0</v>
      </c>
      <c r="BD529" s="310">
        <f t="shared" si="308"/>
        <v>2</v>
      </c>
      <c r="BE529" s="310">
        <f t="shared" si="309"/>
        <v>0</v>
      </c>
      <c r="BF529" s="10">
        <f t="shared" si="310"/>
        <v>2</v>
      </c>
      <c r="BG529" s="311">
        <f t="shared" si="311"/>
        <v>9</v>
      </c>
      <c r="BH529" s="311">
        <f t="shared" si="312"/>
        <v>10</v>
      </c>
      <c r="BI529" s="10">
        <f t="shared" si="313"/>
        <v>19</v>
      </c>
      <c r="BJ529" s="44">
        <f t="shared" si="314"/>
        <v>11</v>
      </c>
      <c r="BK529" s="44">
        <f t="shared" si="315"/>
        <v>10</v>
      </c>
      <c r="BL529" s="11">
        <f t="shared" si="316"/>
        <v>21</v>
      </c>
      <c r="BM529" s="9">
        <f>VLOOKUP($E529,'ALL-GTK-SD-SMP-SMA-SMK-SLB'!$F$14:$CG$713,'ALL-GTK-SD-SMP-SMA-SMK-SLB'!BN$7,FALSE)</f>
        <v>1</v>
      </c>
      <c r="BN529" s="9">
        <f>VLOOKUP($E529,'ALL-GTK-SD-SMP-SMA-SMK-SLB'!$F$14:$CG$713,'ALL-GTK-SD-SMP-SMA-SMK-SLB'!BO$7,FALSE)</f>
        <v>2</v>
      </c>
      <c r="BO529" s="9">
        <f>VLOOKUP($E529,'ALL-GTK-SD-SMP-SMA-SMK-SLB'!$F$14:$CG$713,'ALL-GTK-SD-SMP-SMA-SMK-SLB'!BP$7,FALSE)</f>
        <v>0</v>
      </c>
      <c r="BP529" s="9">
        <f>VLOOKUP($E529,'ALL-GTK-SD-SMP-SMA-SMK-SLB'!$F$14:$CG$713,'ALL-GTK-SD-SMP-SMA-SMK-SLB'!BQ$7,FALSE)</f>
        <v>0</v>
      </c>
      <c r="BQ529" s="9">
        <f>VLOOKUP($E529,'ALL-GTK-SD-SMP-SMA-SMK-SLB'!$F$14:$CG$713,'ALL-GTK-SD-SMP-SMA-SMK-SLB'!BR$7,FALSE)</f>
        <v>3</v>
      </c>
      <c r="BR529" s="9">
        <f>VLOOKUP($E529,'ALL-GTK-SD-SMP-SMA-SMK-SLB'!$F$14:$CG$713,'ALL-GTK-SD-SMP-SMA-SMK-SLB'!BS$7,FALSE)</f>
        <v>1</v>
      </c>
      <c r="BS529" s="9">
        <f>VLOOKUP($E529,'ALL-GTK-SD-SMP-SMA-SMK-SLB'!$F$14:$CG$713,'ALL-GTK-SD-SMP-SMA-SMK-SLB'!BT$7,FALSE)</f>
        <v>1</v>
      </c>
      <c r="BT529" s="9">
        <f>VLOOKUP($E529,'ALL-GTK-SD-SMP-SMA-SMK-SLB'!$F$14:$CG$713,'ALL-GTK-SD-SMP-SMA-SMK-SLB'!BU$7,FALSE)</f>
        <v>0</v>
      </c>
      <c r="BU529" s="299">
        <f t="shared" si="317"/>
        <v>4</v>
      </c>
      <c r="BV529" s="299">
        <f t="shared" si="318"/>
        <v>1</v>
      </c>
      <c r="BW529" s="44">
        <f t="shared" si="319"/>
        <v>5</v>
      </c>
      <c r="BX529" s="44">
        <f t="shared" si="320"/>
        <v>3</v>
      </c>
      <c r="BY529" s="11">
        <f t="shared" si="321"/>
        <v>8</v>
      </c>
      <c r="BZ529" s="14">
        <f t="shared" si="322"/>
        <v>11</v>
      </c>
      <c r="CA529" s="14">
        <f t="shared" si="323"/>
        <v>10</v>
      </c>
      <c r="CB529" s="13">
        <f t="shared" si="324"/>
        <v>5</v>
      </c>
      <c r="CC529" s="13">
        <f t="shared" si="325"/>
        <v>3</v>
      </c>
      <c r="CD529" s="312">
        <f t="shared" si="326"/>
        <v>16</v>
      </c>
      <c r="CE529" s="312">
        <f t="shared" si="327"/>
        <v>13</v>
      </c>
      <c r="CF529" s="313">
        <f t="shared" si="328"/>
        <v>29</v>
      </c>
      <c r="CG529" s="302" t="str">
        <f t="shared" si="329"/>
        <v>OK</v>
      </c>
    </row>
    <row r="530" spans="1:85" ht="14.25" x14ac:dyDescent="0.25">
      <c r="A530" s="6">
        <v>518</v>
      </c>
      <c r="B530" s="495">
        <v>26</v>
      </c>
      <c r="C530" s="495" t="s">
        <v>7</v>
      </c>
      <c r="D530" s="496" t="s">
        <v>28</v>
      </c>
      <c r="E530" s="626">
        <v>20319363</v>
      </c>
      <c r="F530" s="627" t="s">
        <v>784</v>
      </c>
      <c r="G530" s="624" t="s">
        <v>52</v>
      </c>
      <c r="H530" s="9">
        <f>VLOOKUP($E530,'ALL-GTK-SD-SMP-SMA-SMK-SLB'!$F$14:$CG$713,'ALL-GTK-SD-SMP-SMA-SMK-SLB'!I$7,FALSE)</f>
        <v>0</v>
      </c>
      <c r="I530" s="9">
        <f>VLOOKUP($E530,'ALL-GTK-SD-SMP-SMA-SMK-SLB'!$F$14:$CG$713,'ALL-GTK-SD-SMP-SMA-SMK-SLB'!J$7,FALSE)</f>
        <v>0</v>
      </c>
      <c r="J530" s="9">
        <f>VLOOKUP($E530,'ALL-GTK-SD-SMP-SMA-SMK-SLB'!$F$14:$CG$713,'ALL-GTK-SD-SMP-SMA-SMK-SLB'!K$7,FALSE)</f>
        <v>0</v>
      </c>
      <c r="K530" s="9">
        <f>VLOOKUP($E530,'ALL-GTK-SD-SMP-SMA-SMK-SLB'!$F$14:$CG$713,'ALL-GTK-SD-SMP-SMA-SMK-SLB'!L$7,FALSE)</f>
        <v>0</v>
      </c>
      <c r="L530" s="9">
        <f>VLOOKUP($E530,'ALL-GTK-SD-SMP-SMA-SMK-SLB'!$F$14:$CG$713,'ALL-GTK-SD-SMP-SMA-SMK-SLB'!M$7,FALSE)</f>
        <v>0</v>
      </c>
      <c r="M530" s="9">
        <f>VLOOKUP($E530,'ALL-GTK-SD-SMP-SMA-SMK-SLB'!$F$14:$CG$713,'ALL-GTK-SD-SMP-SMA-SMK-SLB'!N$7,FALSE)</f>
        <v>7</v>
      </c>
      <c r="N530" s="9">
        <f>VLOOKUP($E530,'ALL-GTK-SD-SMP-SMA-SMK-SLB'!$F$14:$CG$713,'ALL-GTK-SD-SMP-SMA-SMK-SLB'!O$7,FALSE)</f>
        <v>6</v>
      </c>
      <c r="O530" s="9">
        <f>VLOOKUP($E530,'ALL-GTK-SD-SMP-SMA-SMK-SLB'!$F$14:$CG$713,'ALL-GTK-SD-SMP-SMA-SMK-SLB'!P$7,FALSE)</f>
        <v>9</v>
      </c>
      <c r="P530" s="299">
        <f t="shared" si="294"/>
        <v>6</v>
      </c>
      <c r="Q530" s="299">
        <f t="shared" si="295"/>
        <v>16</v>
      </c>
      <c r="R530" s="300">
        <f t="shared" si="296"/>
        <v>22</v>
      </c>
      <c r="S530" s="9">
        <f>VLOOKUP($E530,'ALL-GTK-SD-SMP-SMA-SMK-SLB'!$F$14:$CG$713,'ALL-GTK-SD-SMP-SMA-SMK-SLB'!T$7,FALSE)</f>
        <v>0</v>
      </c>
      <c r="T530" s="9">
        <f>VLOOKUP($E530,'ALL-GTK-SD-SMP-SMA-SMK-SLB'!$F$14:$CG$713,'ALL-GTK-SD-SMP-SMA-SMK-SLB'!U$7,FALSE)</f>
        <v>0</v>
      </c>
      <c r="U530" s="9">
        <f>VLOOKUP($E530,'ALL-GTK-SD-SMP-SMA-SMK-SLB'!$F$14:$CG$713,'ALL-GTK-SD-SMP-SMA-SMK-SLB'!V$7,FALSE)</f>
        <v>2</v>
      </c>
      <c r="V530" s="9">
        <f>VLOOKUP($E530,'ALL-GTK-SD-SMP-SMA-SMK-SLB'!$F$14:$CG$713,'ALL-GTK-SD-SMP-SMA-SMK-SLB'!W$7,FALSE)</f>
        <v>0</v>
      </c>
      <c r="W530" s="9">
        <f>VLOOKUP($E530,'ALL-GTK-SD-SMP-SMA-SMK-SLB'!$F$14:$CG$713,'ALL-GTK-SD-SMP-SMA-SMK-SLB'!X$7,FALSE)</f>
        <v>1</v>
      </c>
      <c r="X530" s="9">
        <f>VLOOKUP($E530,'ALL-GTK-SD-SMP-SMA-SMK-SLB'!$F$14:$CG$713,'ALL-GTK-SD-SMP-SMA-SMK-SLB'!Y$7,FALSE)</f>
        <v>9</v>
      </c>
      <c r="Y530" s="299">
        <f t="shared" si="297"/>
        <v>3</v>
      </c>
      <c r="Z530" s="299">
        <f t="shared" si="298"/>
        <v>9</v>
      </c>
      <c r="AA530" s="10">
        <f t="shared" si="299"/>
        <v>12</v>
      </c>
      <c r="AB530" s="44">
        <f t="shared" si="300"/>
        <v>9</v>
      </c>
      <c r="AC530" s="44">
        <f t="shared" si="301"/>
        <v>25</v>
      </c>
      <c r="AD530" s="11">
        <f t="shared" si="302"/>
        <v>34</v>
      </c>
      <c r="AE530" s="9">
        <f>VLOOKUP($E530,'ALL-GTK-SD-SMP-SMA-SMK-SLB'!$F$14:$CG$713,'ALL-GTK-SD-SMP-SMA-SMK-SLB'!AF$7,FALSE)</f>
        <v>2</v>
      </c>
      <c r="AF530" s="9">
        <f>VLOOKUP($E530,'ALL-GTK-SD-SMP-SMA-SMK-SLB'!$F$14:$CG$713,'ALL-GTK-SD-SMP-SMA-SMK-SLB'!AG$7,FALSE)</f>
        <v>11</v>
      </c>
      <c r="AG530" s="10">
        <f t="shared" si="303"/>
        <v>13</v>
      </c>
      <c r="AH530" s="9">
        <f>VLOOKUP($E530,'ALL-GTK-SD-SMP-SMA-SMK-SLB'!$F$14:$CG$713,'ALL-GTK-SD-SMP-SMA-SMK-SLB'!AI$7,FALSE)</f>
        <v>7</v>
      </c>
      <c r="AI530" s="9">
        <f>VLOOKUP($E530,'ALL-GTK-SD-SMP-SMA-SMK-SLB'!$F$14:$CG$713,'ALL-GTK-SD-SMP-SMA-SMK-SLB'!AJ$7,FALSE)</f>
        <v>14</v>
      </c>
      <c r="AJ530" s="10">
        <f t="shared" si="304"/>
        <v>21</v>
      </c>
      <c r="AK530" s="44">
        <f t="shared" si="305"/>
        <v>9</v>
      </c>
      <c r="AL530" s="44">
        <f t="shared" si="306"/>
        <v>25</v>
      </c>
      <c r="AM530" s="11">
        <f t="shared" si="307"/>
        <v>34</v>
      </c>
      <c r="AN530" s="299">
        <f>VLOOKUP($E530,'ALL-GTK-SD-SMP-SMA-SMK-SLB'!$F$14:$CG$713,'ALL-GTK-SD-SMP-SMA-SMK-SLB'!AO$7,FALSE)</f>
        <v>0</v>
      </c>
      <c r="AO530" s="299">
        <f>VLOOKUP($E530,'ALL-GTK-SD-SMP-SMA-SMK-SLB'!$F$14:$CG$713,'ALL-GTK-SD-SMP-SMA-SMK-SLB'!AP$7,FALSE)</f>
        <v>0</v>
      </c>
      <c r="AP530" s="9">
        <f>VLOOKUP($E530,'ALL-GTK-SD-SMP-SMA-SMK-SLB'!$F$14:$CG$713,'ALL-GTK-SD-SMP-SMA-SMK-SLB'!AQ$7,FALSE)</f>
        <v>0</v>
      </c>
      <c r="AQ530" s="9">
        <f>VLOOKUP($E530,'ALL-GTK-SD-SMP-SMA-SMK-SLB'!$F$14:$CG$713,'ALL-GTK-SD-SMP-SMA-SMK-SLB'!AR$7,FALSE)</f>
        <v>0</v>
      </c>
      <c r="AR530" s="9">
        <f>VLOOKUP($E530,'ALL-GTK-SD-SMP-SMA-SMK-SLB'!$F$14:$CG$713,'ALL-GTK-SD-SMP-SMA-SMK-SLB'!AS$7,FALSE)</f>
        <v>1</v>
      </c>
      <c r="AS530" s="9">
        <f>VLOOKUP($E530,'ALL-GTK-SD-SMP-SMA-SMK-SLB'!$F$14:$CG$713,'ALL-GTK-SD-SMP-SMA-SMK-SLB'!AT$7,FALSE)</f>
        <v>0</v>
      </c>
      <c r="AT530" s="9">
        <f>VLOOKUP($E530,'ALL-GTK-SD-SMP-SMA-SMK-SLB'!$F$14:$CG$713,'ALL-GTK-SD-SMP-SMA-SMK-SLB'!AU$7,FALSE)</f>
        <v>0</v>
      </c>
      <c r="AU530" s="9">
        <f>VLOOKUP($E530,'ALL-GTK-SD-SMP-SMA-SMK-SLB'!$F$14:$CG$713,'ALL-GTK-SD-SMP-SMA-SMK-SLB'!AV$7,FALSE)</f>
        <v>0</v>
      </c>
      <c r="AV530" s="9">
        <f>VLOOKUP($E530,'ALL-GTK-SD-SMP-SMA-SMK-SLB'!$F$14:$CG$713,'ALL-GTK-SD-SMP-SMA-SMK-SLB'!AW$7,FALSE)</f>
        <v>0</v>
      </c>
      <c r="AW530" s="9">
        <f>VLOOKUP($E530,'ALL-GTK-SD-SMP-SMA-SMK-SLB'!$F$14:$CG$713,'ALL-GTK-SD-SMP-SMA-SMK-SLB'!AX$7,FALSE)</f>
        <v>0</v>
      </c>
      <c r="AX530" s="9">
        <f>VLOOKUP($E530,'ALL-GTK-SD-SMP-SMA-SMK-SLB'!$F$14:$CG$713,'ALL-GTK-SD-SMP-SMA-SMK-SLB'!AY$7,FALSE)</f>
        <v>8</v>
      </c>
      <c r="AY530" s="9">
        <f>VLOOKUP($E530,'ALL-GTK-SD-SMP-SMA-SMK-SLB'!$F$14:$CG$713,'ALL-GTK-SD-SMP-SMA-SMK-SLB'!AZ$7,FALSE)</f>
        <v>25</v>
      </c>
      <c r="AZ530" s="9">
        <f>VLOOKUP($E530,'ALL-GTK-SD-SMP-SMA-SMK-SLB'!$F$14:$CG$713,'ALL-GTK-SD-SMP-SMA-SMK-SLB'!BA$7,FALSE)</f>
        <v>0</v>
      </c>
      <c r="BA530" s="9">
        <f>VLOOKUP($E530,'ALL-GTK-SD-SMP-SMA-SMK-SLB'!$F$14:$CG$713,'ALL-GTK-SD-SMP-SMA-SMK-SLB'!BB$7,FALSE)</f>
        <v>0</v>
      </c>
      <c r="BB530" s="9">
        <f>VLOOKUP($E530,'ALL-GTK-SD-SMP-SMA-SMK-SLB'!$F$14:$CG$713,'ALL-GTK-SD-SMP-SMA-SMK-SLB'!BC$7,FALSE)</f>
        <v>0</v>
      </c>
      <c r="BC530" s="9">
        <f>VLOOKUP($E530,'ALL-GTK-SD-SMP-SMA-SMK-SLB'!$F$14:$CG$713,'ALL-GTK-SD-SMP-SMA-SMK-SLB'!BD$7,FALSE)</f>
        <v>0</v>
      </c>
      <c r="BD530" s="310">
        <f t="shared" si="308"/>
        <v>1</v>
      </c>
      <c r="BE530" s="310">
        <f t="shared" si="309"/>
        <v>0</v>
      </c>
      <c r="BF530" s="10">
        <f t="shared" si="310"/>
        <v>1</v>
      </c>
      <c r="BG530" s="311">
        <f t="shared" si="311"/>
        <v>8</v>
      </c>
      <c r="BH530" s="311">
        <f t="shared" si="312"/>
        <v>25</v>
      </c>
      <c r="BI530" s="10">
        <f t="shared" si="313"/>
        <v>33</v>
      </c>
      <c r="BJ530" s="44">
        <f t="shared" si="314"/>
        <v>9</v>
      </c>
      <c r="BK530" s="44">
        <f t="shared" si="315"/>
        <v>25</v>
      </c>
      <c r="BL530" s="11">
        <f t="shared" si="316"/>
        <v>34</v>
      </c>
      <c r="BM530" s="9">
        <f>VLOOKUP($E530,'ALL-GTK-SD-SMP-SMA-SMK-SLB'!$F$14:$CG$713,'ALL-GTK-SD-SMP-SMA-SMK-SLB'!BN$7,FALSE)</f>
        <v>0</v>
      </c>
      <c r="BN530" s="9">
        <f>VLOOKUP($E530,'ALL-GTK-SD-SMP-SMA-SMK-SLB'!$F$14:$CG$713,'ALL-GTK-SD-SMP-SMA-SMK-SLB'!BO$7,FALSE)</f>
        <v>2</v>
      </c>
      <c r="BO530" s="9">
        <f>VLOOKUP($E530,'ALL-GTK-SD-SMP-SMA-SMK-SLB'!$F$14:$CG$713,'ALL-GTK-SD-SMP-SMA-SMK-SLB'!BP$7,FALSE)</f>
        <v>0</v>
      </c>
      <c r="BP530" s="9">
        <f>VLOOKUP($E530,'ALL-GTK-SD-SMP-SMA-SMK-SLB'!$F$14:$CG$713,'ALL-GTK-SD-SMP-SMA-SMK-SLB'!BQ$7,FALSE)</f>
        <v>0</v>
      </c>
      <c r="BQ530" s="9">
        <f>VLOOKUP($E530,'ALL-GTK-SD-SMP-SMA-SMK-SLB'!$F$14:$CG$713,'ALL-GTK-SD-SMP-SMA-SMK-SLB'!BR$7,FALSE)</f>
        <v>0</v>
      </c>
      <c r="BR530" s="9">
        <f>VLOOKUP($E530,'ALL-GTK-SD-SMP-SMA-SMK-SLB'!$F$14:$CG$713,'ALL-GTK-SD-SMP-SMA-SMK-SLB'!BS$7,FALSE)</f>
        <v>0</v>
      </c>
      <c r="BS530" s="9">
        <f>VLOOKUP($E530,'ALL-GTK-SD-SMP-SMA-SMK-SLB'!$F$14:$CG$713,'ALL-GTK-SD-SMP-SMA-SMK-SLB'!BT$7,FALSE)</f>
        <v>4</v>
      </c>
      <c r="BT530" s="9">
        <f>VLOOKUP($E530,'ALL-GTK-SD-SMP-SMA-SMK-SLB'!$F$14:$CG$713,'ALL-GTK-SD-SMP-SMA-SMK-SLB'!BU$7,FALSE)</f>
        <v>2</v>
      </c>
      <c r="BU530" s="299">
        <f t="shared" si="317"/>
        <v>4</v>
      </c>
      <c r="BV530" s="299">
        <f t="shared" si="318"/>
        <v>2</v>
      </c>
      <c r="BW530" s="44">
        <f t="shared" si="319"/>
        <v>4</v>
      </c>
      <c r="BX530" s="44">
        <f t="shared" si="320"/>
        <v>4</v>
      </c>
      <c r="BY530" s="11">
        <f t="shared" si="321"/>
        <v>8</v>
      </c>
      <c r="BZ530" s="14">
        <f t="shared" si="322"/>
        <v>9</v>
      </c>
      <c r="CA530" s="14">
        <f t="shared" si="323"/>
        <v>25</v>
      </c>
      <c r="CB530" s="13">
        <f t="shared" si="324"/>
        <v>4</v>
      </c>
      <c r="CC530" s="13">
        <f t="shared" si="325"/>
        <v>4</v>
      </c>
      <c r="CD530" s="312">
        <f t="shared" si="326"/>
        <v>13</v>
      </c>
      <c r="CE530" s="312">
        <f t="shared" si="327"/>
        <v>29</v>
      </c>
      <c r="CF530" s="313">
        <f t="shared" si="328"/>
        <v>42</v>
      </c>
      <c r="CG530" s="302" t="str">
        <f t="shared" si="329"/>
        <v>OK</v>
      </c>
    </row>
    <row r="531" spans="1:85" ht="14.25" x14ac:dyDescent="0.25">
      <c r="A531" s="6">
        <v>519</v>
      </c>
      <c r="B531" s="495">
        <v>27</v>
      </c>
      <c r="C531" s="495" t="s">
        <v>7</v>
      </c>
      <c r="D531" s="496" t="s">
        <v>28</v>
      </c>
      <c r="E531" s="626">
        <v>20319336</v>
      </c>
      <c r="F531" s="627" t="s">
        <v>785</v>
      </c>
      <c r="G531" s="624" t="s">
        <v>52</v>
      </c>
      <c r="H531" s="9">
        <f>VLOOKUP($E531,'ALL-GTK-SD-SMP-SMA-SMK-SLB'!$F$14:$CG$713,'ALL-GTK-SD-SMP-SMA-SMK-SLB'!I$7,FALSE)</f>
        <v>0</v>
      </c>
      <c r="I531" s="9">
        <f>VLOOKUP($E531,'ALL-GTK-SD-SMP-SMA-SMK-SLB'!$F$14:$CG$713,'ALL-GTK-SD-SMP-SMA-SMK-SLB'!J$7,FALSE)</f>
        <v>0</v>
      </c>
      <c r="J531" s="9">
        <f>VLOOKUP($E531,'ALL-GTK-SD-SMP-SMA-SMK-SLB'!$F$14:$CG$713,'ALL-GTK-SD-SMP-SMA-SMK-SLB'!K$7,FALSE)</f>
        <v>0</v>
      </c>
      <c r="K531" s="9">
        <f>VLOOKUP($E531,'ALL-GTK-SD-SMP-SMA-SMK-SLB'!$F$14:$CG$713,'ALL-GTK-SD-SMP-SMA-SMK-SLB'!L$7,FALSE)</f>
        <v>0</v>
      </c>
      <c r="L531" s="9">
        <f>VLOOKUP($E531,'ALL-GTK-SD-SMP-SMA-SMK-SLB'!$F$14:$CG$713,'ALL-GTK-SD-SMP-SMA-SMK-SLB'!M$7,FALSE)</f>
        <v>1</v>
      </c>
      <c r="M531" s="9">
        <f>VLOOKUP($E531,'ALL-GTK-SD-SMP-SMA-SMK-SLB'!$F$14:$CG$713,'ALL-GTK-SD-SMP-SMA-SMK-SLB'!N$7,FALSE)</f>
        <v>2</v>
      </c>
      <c r="N531" s="9">
        <f>VLOOKUP($E531,'ALL-GTK-SD-SMP-SMA-SMK-SLB'!$F$14:$CG$713,'ALL-GTK-SD-SMP-SMA-SMK-SLB'!O$7,FALSE)</f>
        <v>5</v>
      </c>
      <c r="O531" s="9">
        <f>VLOOKUP($E531,'ALL-GTK-SD-SMP-SMA-SMK-SLB'!$F$14:$CG$713,'ALL-GTK-SD-SMP-SMA-SMK-SLB'!P$7,FALSE)</f>
        <v>2</v>
      </c>
      <c r="P531" s="299">
        <f t="shared" si="294"/>
        <v>6</v>
      </c>
      <c r="Q531" s="299">
        <f t="shared" si="295"/>
        <v>4</v>
      </c>
      <c r="R531" s="300">
        <f t="shared" si="296"/>
        <v>10</v>
      </c>
      <c r="S531" s="9">
        <f>VLOOKUP($E531,'ALL-GTK-SD-SMP-SMA-SMK-SLB'!$F$14:$CG$713,'ALL-GTK-SD-SMP-SMA-SMK-SLB'!T$7,FALSE)</f>
        <v>0</v>
      </c>
      <c r="T531" s="9">
        <f>VLOOKUP($E531,'ALL-GTK-SD-SMP-SMA-SMK-SLB'!$F$14:$CG$713,'ALL-GTK-SD-SMP-SMA-SMK-SLB'!U$7,FALSE)</f>
        <v>0</v>
      </c>
      <c r="U531" s="9">
        <f>VLOOKUP($E531,'ALL-GTK-SD-SMP-SMA-SMK-SLB'!$F$14:$CG$713,'ALL-GTK-SD-SMP-SMA-SMK-SLB'!V$7,FALSE)</f>
        <v>0</v>
      </c>
      <c r="V531" s="9">
        <f>VLOOKUP($E531,'ALL-GTK-SD-SMP-SMA-SMK-SLB'!$F$14:$CG$713,'ALL-GTK-SD-SMP-SMA-SMK-SLB'!W$7,FALSE)</f>
        <v>2</v>
      </c>
      <c r="W531" s="9">
        <f>VLOOKUP($E531,'ALL-GTK-SD-SMP-SMA-SMK-SLB'!$F$14:$CG$713,'ALL-GTK-SD-SMP-SMA-SMK-SLB'!X$7,FALSE)</f>
        <v>2</v>
      </c>
      <c r="X531" s="9">
        <f>VLOOKUP($E531,'ALL-GTK-SD-SMP-SMA-SMK-SLB'!$F$14:$CG$713,'ALL-GTK-SD-SMP-SMA-SMK-SLB'!Y$7,FALSE)</f>
        <v>1</v>
      </c>
      <c r="Y531" s="299">
        <f t="shared" si="297"/>
        <v>2</v>
      </c>
      <c r="Z531" s="299">
        <f t="shared" si="298"/>
        <v>3</v>
      </c>
      <c r="AA531" s="10">
        <f t="shared" si="299"/>
        <v>5</v>
      </c>
      <c r="AB531" s="44">
        <f t="shared" si="300"/>
        <v>8</v>
      </c>
      <c r="AC531" s="44">
        <f t="shared" si="301"/>
        <v>7</v>
      </c>
      <c r="AD531" s="11">
        <f t="shared" si="302"/>
        <v>15</v>
      </c>
      <c r="AE531" s="9">
        <f>VLOOKUP($E531,'ALL-GTK-SD-SMP-SMA-SMK-SLB'!$F$14:$CG$713,'ALL-GTK-SD-SMP-SMA-SMK-SLB'!AF$7,FALSE)</f>
        <v>1</v>
      </c>
      <c r="AF531" s="9">
        <f>VLOOKUP($E531,'ALL-GTK-SD-SMP-SMA-SMK-SLB'!$F$14:$CG$713,'ALL-GTK-SD-SMP-SMA-SMK-SLB'!AG$7,FALSE)</f>
        <v>4</v>
      </c>
      <c r="AG531" s="10">
        <f t="shared" si="303"/>
        <v>5</v>
      </c>
      <c r="AH531" s="9">
        <f>VLOOKUP($E531,'ALL-GTK-SD-SMP-SMA-SMK-SLB'!$F$14:$CG$713,'ALL-GTK-SD-SMP-SMA-SMK-SLB'!AI$7,FALSE)</f>
        <v>7</v>
      </c>
      <c r="AI531" s="9">
        <f>VLOOKUP($E531,'ALL-GTK-SD-SMP-SMA-SMK-SLB'!$F$14:$CG$713,'ALL-GTK-SD-SMP-SMA-SMK-SLB'!AJ$7,FALSE)</f>
        <v>3</v>
      </c>
      <c r="AJ531" s="10">
        <f t="shared" si="304"/>
        <v>10</v>
      </c>
      <c r="AK531" s="44">
        <f t="shared" si="305"/>
        <v>8</v>
      </c>
      <c r="AL531" s="44">
        <f t="shared" si="306"/>
        <v>7</v>
      </c>
      <c r="AM531" s="11">
        <f t="shared" si="307"/>
        <v>15</v>
      </c>
      <c r="AN531" s="299">
        <f>VLOOKUP($E531,'ALL-GTK-SD-SMP-SMA-SMK-SLB'!$F$14:$CG$713,'ALL-GTK-SD-SMP-SMA-SMK-SLB'!AO$7,FALSE)</f>
        <v>0</v>
      </c>
      <c r="AO531" s="299">
        <f>VLOOKUP($E531,'ALL-GTK-SD-SMP-SMA-SMK-SLB'!$F$14:$CG$713,'ALL-GTK-SD-SMP-SMA-SMK-SLB'!AP$7,FALSE)</f>
        <v>0</v>
      </c>
      <c r="AP531" s="9">
        <f>VLOOKUP($E531,'ALL-GTK-SD-SMP-SMA-SMK-SLB'!$F$14:$CG$713,'ALL-GTK-SD-SMP-SMA-SMK-SLB'!AQ$7,FALSE)</f>
        <v>0</v>
      </c>
      <c r="AQ531" s="9">
        <f>VLOOKUP($E531,'ALL-GTK-SD-SMP-SMA-SMK-SLB'!$F$14:$CG$713,'ALL-GTK-SD-SMP-SMA-SMK-SLB'!AR$7,FALSE)</f>
        <v>0</v>
      </c>
      <c r="AR531" s="9">
        <f>VLOOKUP($E531,'ALL-GTK-SD-SMP-SMA-SMK-SLB'!$F$14:$CG$713,'ALL-GTK-SD-SMP-SMA-SMK-SLB'!AS$7,FALSE)</f>
        <v>0</v>
      </c>
      <c r="AS531" s="9">
        <f>VLOOKUP($E531,'ALL-GTK-SD-SMP-SMA-SMK-SLB'!$F$14:$CG$713,'ALL-GTK-SD-SMP-SMA-SMK-SLB'!AT$7,FALSE)</f>
        <v>0</v>
      </c>
      <c r="AT531" s="9">
        <f>VLOOKUP($E531,'ALL-GTK-SD-SMP-SMA-SMK-SLB'!$F$14:$CG$713,'ALL-GTK-SD-SMP-SMA-SMK-SLB'!AU$7,FALSE)</f>
        <v>0</v>
      </c>
      <c r="AU531" s="9">
        <f>VLOOKUP($E531,'ALL-GTK-SD-SMP-SMA-SMK-SLB'!$F$14:$CG$713,'ALL-GTK-SD-SMP-SMA-SMK-SLB'!AV$7,FALSE)</f>
        <v>0</v>
      </c>
      <c r="AV531" s="9">
        <f>VLOOKUP($E531,'ALL-GTK-SD-SMP-SMA-SMK-SLB'!$F$14:$CG$713,'ALL-GTK-SD-SMP-SMA-SMK-SLB'!AW$7,FALSE)</f>
        <v>0</v>
      </c>
      <c r="AW531" s="9">
        <f>VLOOKUP($E531,'ALL-GTK-SD-SMP-SMA-SMK-SLB'!$F$14:$CG$713,'ALL-GTK-SD-SMP-SMA-SMK-SLB'!AX$7,FALSE)</f>
        <v>0</v>
      </c>
      <c r="AX531" s="9">
        <f>VLOOKUP($E531,'ALL-GTK-SD-SMP-SMA-SMK-SLB'!$F$14:$CG$713,'ALL-GTK-SD-SMP-SMA-SMK-SLB'!AY$7,FALSE)</f>
        <v>7</v>
      </c>
      <c r="AY531" s="9">
        <f>VLOOKUP($E531,'ALL-GTK-SD-SMP-SMA-SMK-SLB'!$F$14:$CG$713,'ALL-GTK-SD-SMP-SMA-SMK-SLB'!AZ$7,FALSE)</f>
        <v>7</v>
      </c>
      <c r="AZ531" s="9">
        <f>VLOOKUP($E531,'ALL-GTK-SD-SMP-SMA-SMK-SLB'!$F$14:$CG$713,'ALL-GTK-SD-SMP-SMA-SMK-SLB'!BA$7,FALSE)</f>
        <v>1</v>
      </c>
      <c r="BA531" s="9">
        <f>VLOOKUP($E531,'ALL-GTK-SD-SMP-SMA-SMK-SLB'!$F$14:$CG$713,'ALL-GTK-SD-SMP-SMA-SMK-SLB'!BB$7,FALSE)</f>
        <v>0</v>
      </c>
      <c r="BB531" s="9">
        <f>VLOOKUP($E531,'ALL-GTK-SD-SMP-SMA-SMK-SLB'!$F$14:$CG$713,'ALL-GTK-SD-SMP-SMA-SMK-SLB'!BC$7,FALSE)</f>
        <v>0</v>
      </c>
      <c r="BC531" s="9">
        <f>VLOOKUP($E531,'ALL-GTK-SD-SMP-SMA-SMK-SLB'!$F$14:$CG$713,'ALL-GTK-SD-SMP-SMA-SMK-SLB'!BD$7,FALSE)</f>
        <v>0</v>
      </c>
      <c r="BD531" s="310">
        <f t="shared" si="308"/>
        <v>0</v>
      </c>
      <c r="BE531" s="310">
        <f t="shared" si="309"/>
        <v>0</v>
      </c>
      <c r="BF531" s="10">
        <f t="shared" si="310"/>
        <v>0</v>
      </c>
      <c r="BG531" s="311">
        <f t="shared" si="311"/>
        <v>8</v>
      </c>
      <c r="BH531" s="311">
        <f t="shared" si="312"/>
        <v>7</v>
      </c>
      <c r="BI531" s="10">
        <f t="shared" si="313"/>
        <v>15</v>
      </c>
      <c r="BJ531" s="44">
        <f t="shared" si="314"/>
        <v>8</v>
      </c>
      <c r="BK531" s="44">
        <f t="shared" si="315"/>
        <v>7</v>
      </c>
      <c r="BL531" s="11">
        <f t="shared" si="316"/>
        <v>15</v>
      </c>
      <c r="BM531" s="9">
        <f>VLOOKUP($E531,'ALL-GTK-SD-SMP-SMA-SMK-SLB'!$F$14:$CG$713,'ALL-GTK-SD-SMP-SMA-SMK-SLB'!BN$7,FALSE)</f>
        <v>2</v>
      </c>
      <c r="BN531" s="9">
        <f>VLOOKUP($E531,'ALL-GTK-SD-SMP-SMA-SMK-SLB'!$F$14:$CG$713,'ALL-GTK-SD-SMP-SMA-SMK-SLB'!BO$7,FALSE)</f>
        <v>0</v>
      </c>
      <c r="BO531" s="9">
        <f>VLOOKUP($E531,'ALL-GTK-SD-SMP-SMA-SMK-SLB'!$F$14:$CG$713,'ALL-GTK-SD-SMP-SMA-SMK-SLB'!BP$7,FALSE)</f>
        <v>0</v>
      </c>
      <c r="BP531" s="9">
        <f>VLOOKUP($E531,'ALL-GTK-SD-SMP-SMA-SMK-SLB'!$F$14:$CG$713,'ALL-GTK-SD-SMP-SMA-SMK-SLB'!BQ$7,FALSE)</f>
        <v>0</v>
      </c>
      <c r="BQ531" s="9">
        <f>VLOOKUP($E531,'ALL-GTK-SD-SMP-SMA-SMK-SLB'!$F$14:$CG$713,'ALL-GTK-SD-SMP-SMA-SMK-SLB'!BR$7,FALSE)</f>
        <v>1</v>
      </c>
      <c r="BR531" s="9">
        <f>VLOOKUP($E531,'ALL-GTK-SD-SMP-SMA-SMK-SLB'!$F$14:$CG$713,'ALL-GTK-SD-SMP-SMA-SMK-SLB'!BS$7,FALSE)</f>
        <v>1</v>
      </c>
      <c r="BS531" s="9">
        <f>VLOOKUP($E531,'ALL-GTK-SD-SMP-SMA-SMK-SLB'!$F$14:$CG$713,'ALL-GTK-SD-SMP-SMA-SMK-SLB'!BT$7,FALSE)</f>
        <v>0</v>
      </c>
      <c r="BT531" s="9">
        <f>VLOOKUP($E531,'ALL-GTK-SD-SMP-SMA-SMK-SLB'!$F$14:$CG$713,'ALL-GTK-SD-SMP-SMA-SMK-SLB'!BU$7,FALSE)</f>
        <v>0</v>
      </c>
      <c r="BU531" s="299">
        <f t="shared" si="317"/>
        <v>1</v>
      </c>
      <c r="BV531" s="299">
        <f t="shared" si="318"/>
        <v>1</v>
      </c>
      <c r="BW531" s="44">
        <f t="shared" si="319"/>
        <v>3</v>
      </c>
      <c r="BX531" s="44">
        <f t="shared" si="320"/>
        <v>1</v>
      </c>
      <c r="BY531" s="11">
        <f t="shared" si="321"/>
        <v>4</v>
      </c>
      <c r="BZ531" s="14">
        <f t="shared" si="322"/>
        <v>8</v>
      </c>
      <c r="CA531" s="14">
        <f t="shared" si="323"/>
        <v>7</v>
      </c>
      <c r="CB531" s="13">
        <f t="shared" si="324"/>
        <v>3</v>
      </c>
      <c r="CC531" s="13">
        <f t="shared" si="325"/>
        <v>1</v>
      </c>
      <c r="CD531" s="312">
        <f t="shared" si="326"/>
        <v>11</v>
      </c>
      <c r="CE531" s="312">
        <f t="shared" si="327"/>
        <v>8</v>
      </c>
      <c r="CF531" s="313">
        <f t="shared" si="328"/>
        <v>19</v>
      </c>
      <c r="CG531" s="302" t="str">
        <f t="shared" si="329"/>
        <v>OK</v>
      </c>
    </row>
    <row r="532" spans="1:85" ht="14.25" x14ac:dyDescent="0.25">
      <c r="A532" s="6">
        <v>520</v>
      </c>
      <c r="B532" s="495">
        <v>28</v>
      </c>
      <c r="C532" s="495" t="s">
        <v>7</v>
      </c>
      <c r="D532" s="496" t="s">
        <v>28</v>
      </c>
      <c r="E532" s="626">
        <v>20362011</v>
      </c>
      <c r="F532" s="627" t="s">
        <v>786</v>
      </c>
      <c r="G532" s="624" t="s">
        <v>52</v>
      </c>
      <c r="H532" s="9">
        <f>VLOOKUP($E532,'ALL-GTK-SD-SMP-SMA-SMK-SLB'!$F$14:$CG$713,'ALL-GTK-SD-SMP-SMA-SMK-SLB'!I$7,FALSE)</f>
        <v>0</v>
      </c>
      <c r="I532" s="9">
        <f>VLOOKUP($E532,'ALL-GTK-SD-SMP-SMA-SMK-SLB'!$F$14:$CG$713,'ALL-GTK-SD-SMP-SMA-SMK-SLB'!J$7,FALSE)</f>
        <v>0</v>
      </c>
      <c r="J532" s="9">
        <f>VLOOKUP($E532,'ALL-GTK-SD-SMP-SMA-SMK-SLB'!$F$14:$CG$713,'ALL-GTK-SD-SMP-SMA-SMK-SLB'!K$7,FALSE)</f>
        <v>0</v>
      </c>
      <c r="K532" s="9">
        <f>VLOOKUP($E532,'ALL-GTK-SD-SMP-SMA-SMK-SLB'!$F$14:$CG$713,'ALL-GTK-SD-SMP-SMA-SMK-SLB'!L$7,FALSE)</f>
        <v>0</v>
      </c>
      <c r="L532" s="9">
        <f>VLOOKUP($E532,'ALL-GTK-SD-SMP-SMA-SMK-SLB'!$F$14:$CG$713,'ALL-GTK-SD-SMP-SMA-SMK-SLB'!M$7,FALSE)</f>
        <v>0</v>
      </c>
      <c r="M532" s="9">
        <f>VLOOKUP($E532,'ALL-GTK-SD-SMP-SMA-SMK-SLB'!$F$14:$CG$713,'ALL-GTK-SD-SMP-SMA-SMK-SLB'!N$7,FALSE)</f>
        <v>0</v>
      </c>
      <c r="N532" s="9">
        <f>VLOOKUP($E532,'ALL-GTK-SD-SMP-SMA-SMK-SLB'!$F$14:$CG$713,'ALL-GTK-SD-SMP-SMA-SMK-SLB'!O$7,FALSE)</f>
        <v>0</v>
      </c>
      <c r="O532" s="9">
        <f>VLOOKUP($E532,'ALL-GTK-SD-SMP-SMA-SMK-SLB'!$F$14:$CG$713,'ALL-GTK-SD-SMP-SMA-SMK-SLB'!P$7,FALSE)</f>
        <v>0</v>
      </c>
      <c r="P532" s="299">
        <f t="shared" si="294"/>
        <v>0</v>
      </c>
      <c r="Q532" s="299">
        <f t="shared" si="295"/>
        <v>0</v>
      </c>
      <c r="R532" s="300">
        <f t="shared" si="296"/>
        <v>0</v>
      </c>
      <c r="S532" s="9">
        <f>VLOOKUP($E532,'ALL-GTK-SD-SMP-SMA-SMK-SLB'!$F$14:$CG$713,'ALL-GTK-SD-SMP-SMA-SMK-SLB'!T$7,FALSE)</f>
        <v>0</v>
      </c>
      <c r="T532" s="9">
        <f>VLOOKUP($E532,'ALL-GTK-SD-SMP-SMA-SMK-SLB'!$F$14:$CG$713,'ALL-GTK-SD-SMP-SMA-SMK-SLB'!U$7,FALSE)</f>
        <v>0</v>
      </c>
      <c r="U532" s="9">
        <f>VLOOKUP($E532,'ALL-GTK-SD-SMP-SMA-SMK-SLB'!$F$14:$CG$713,'ALL-GTK-SD-SMP-SMA-SMK-SLB'!V$7,FALSE)</f>
        <v>0</v>
      </c>
      <c r="V532" s="9">
        <f>VLOOKUP($E532,'ALL-GTK-SD-SMP-SMA-SMK-SLB'!$F$14:$CG$713,'ALL-GTK-SD-SMP-SMA-SMK-SLB'!W$7,FALSE)</f>
        <v>0</v>
      </c>
      <c r="W532" s="9">
        <f>VLOOKUP($E532,'ALL-GTK-SD-SMP-SMA-SMK-SLB'!$F$14:$CG$713,'ALL-GTK-SD-SMP-SMA-SMK-SLB'!X$7,FALSE)</f>
        <v>0</v>
      </c>
      <c r="X532" s="9">
        <f>VLOOKUP($E532,'ALL-GTK-SD-SMP-SMA-SMK-SLB'!$F$14:$CG$713,'ALL-GTK-SD-SMP-SMA-SMK-SLB'!Y$7,FALSE)</f>
        <v>6</v>
      </c>
      <c r="Y532" s="299">
        <f t="shared" si="297"/>
        <v>0</v>
      </c>
      <c r="Z532" s="299">
        <f t="shared" si="298"/>
        <v>6</v>
      </c>
      <c r="AA532" s="10">
        <f t="shared" si="299"/>
        <v>6</v>
      </c>
      <c r="AB532" s="44">
        <f t="shared" si="300"/>
        <v>0</v>
      </c>
      <c r="AC532" s="44">
        <f t="shared" si="301"/>
        <v>6</v>
      </c>
      <c r="AD532" s="11">
        <f t="shared" si="302"/>
        <v>6</v>
      </c>
      <c r="AE532" s="9">
        <f>VLOOKUP($E532,'ALL-GTK-SD-SMP-SMA-SMK-SLB'!$F$14:$CG$713,'ALL-GTK-SD-SMP-SMA-SMK-SLB'!AF$7,FALSE)</f>
        <v>0</v>
      </c>
      <c r="AF532" s="9">
        <f>VLOOKUP($E532,'ALL-GTK-SD-SMP-SMA-SMK-SLB'!$F$14:$CG$713,'ALL-GTK-SD-SMP-SMA-SMK-SLB'!AG$7,FALSE)</f>
        <v>6</v>
      </c>
      <c r="AG532" s="10">
        <f t="shared" si="303"/>
        <v>6</v>
      </c>
      <c r="AH532" s="9">
        <f>VLOOKUP($E532,'ALL-GTK-SD-SMP-SMA-SMK-SLB'!$F$14:$CG$713,'ALL-GTK-SD-SMP-SMA-SMK-SLB'!AI$7,FALSE)</f>
        <v>0</v>
      </c>
      <c r="AI532" s="9">
        <f>VLOOKUP($E532,'ALL-GTK-SD-SMP-SMA-SMK-SLB'!$F$14:$CG$713,'ALL-GTK-SD-SMP-SMA-SMK-SLB'!AJ$7,FALSE)</f>
        <v>0</v>
      </c>
      <c r="AJ532" s="10">
        <f t="shared" si="304"/>
        <v>0</v>
      </c>
      <c r="AK532" s="44">
        <f t="shared" si="305"/>
        <v>0</v>
      </c>
      <c r="AL532" s="44">
        <f t="shared" si="306"/>
        <v>6</v>
      </c>
      <c r="AM532" s="11">
        <f t="shared" si="307"/>
        <v>6</v>
      </c>
      <c r="AN532" s="299">
        <f>VLOOKUP($E532,'ALL-GTK-SD-SMP-SMA-SMK-SLB'!$F$14:$CG$713,'ALL-GTK-SD-SMP-SMA-SMK-SLB'!AO$7,FALSE)</f>
        <v>0</v>
      </c>
      <c r="AO532" s="299">
        <f>VLOOKUP($E532,'ALL-GTK-SD-SMP-SMA-SMK-SLB'!$F$14:$CG$713,'ALL-GTK-SD-SMP-SMA-SMK-SLB'!AP$7,FALSE)</f>
        <v>0</v>
      </c>
      <c r="AP532" s="9">
        <f>VLOOKUP($E532,'ALL-GTK-SD-SMP-SMA-SMK-SLB'!$F$14:$CG$713,'ALL-GTK-SD-SMP-SMA-SMK-SLB'!AQ$7,FALSE)</f>
        <v>0</v>
      </c>
      <c r="AQ532" s="9">
        <f>VLOOKUP($E532,'ALL-GTK-SD-SMP-SMA-SMK-SLB'!$F$14:$CG$713,'ALL-GTK-SD-SMP-SMA-SMK-SLB'!AR$7,FALSE)</f>
        <v>0</v>
      </c>
      <c r="AR532" s="9">
        <f>VLOOKUP($E532,'ALL-GTK-SD-SMP-SMA-SMK-SLB'!$F$14:$CG$713,'ALL-GTK-SD-SMP-SMA-SMK-SLB'!AS$7,FALSE)</f>
        <v>0</v>
      </c>
      <c r="AS532" s="9">
        <f>VLOOKUP($E532,'ALL-GTK-SD-SMP-SMA-SMK-SLB'!$F$14:$CG$713,'ALL-GTK-SD-SMP-SMA-SMK-SLB'!AT$7,FALSE)</f>
        <v>0</v>
      </c>
      <c r="AT532" s="9">
        <f>VLOOKUP($E532,'ALL-GTK-SD-SMP-SMA-SMK-SLB'!$F$14:$CG$713,'ALL-GTK-SD-SMP-SMA-SMK-SLB'!AU$7,FALSE)</f>
        <v>0</v>
      </c>
      <c r="AU532" s="9">
        <f>VLOOKUP($E532,'ALL-GTK-SD-SMP-SMA-SMK-SLB'!$F$14:$CG$713,'ALL-GTK-SD-SMP-SMA-SMK-SLB'!AV$7,FALSE)</f>
        <v>0</v>
      </c>
      <c r="AV532" s="9">
        <f>VLOOKUP($E532,'ALL-GTK-SD-SMP-SMA-SMK-SLB'!$F$14:$CG$713,'ALL-GTK-SD-SMP-SMA-SMK-SLB'!AW$7,FALSE)</f>
        <v>0</v>
      </c>
      <c r="AW532" s="9">
        <f>VLOOKUP($E532,'ALL-GTK-SD-SMP-SMA-SMK-SLB'!$F$14:$CG$713,'ALL-GTK-SD-SMP-SMA-SMK-SLB'!AX$7,FALSE)</f>
        <v>0</v>
      </c>
      <c r="AX532" s="9">
        <f>VLOOKUP($E532,'ALL-GTK-SD-SMP-SMA-SMK-SLB'!$F$14:$CG$713,'ALL-GTK-SD-SMP-SMA-SMK-SLB'!AY$7,FALSE)</f>
        <v>0</v>
      </c>
      <c r="AY532" s="9">
        <f>VLOOKUP($E532,'ALL-GTK-SD-SMP-SMA-SMK-SLB'!$F$14:$CG$713,'ALL-GTK-SD-SMP-SMA-SMK-SLB'!AZ$7,FALSE)</f>
        <v>6</v>
      </c>
      <c r="AZ532" s="9">
        <f>VLOOKUP($E532,'ALL-GTK-SD-SMP-SMA-SMK-SLB'!$F$14:$CG$713,'ALL-GTK-SD-SMP-SMA-SMK-SLB'!BA$7,FALSE)</f>
        <v>0</v>
      </c>
      <c r="BA532" s="9">
        <f>VLOOKUP($E532,'ALL-GTK-SD-SMP-SMA-SMK-SLB'!$F$14:$CG$713,'ALL-GTK-SD-SMP-SMA-SMK-SLB'!BB$7,FALSE)</f>
        <v>0</v>
      </c>
      <c r="BB532" s="9">
        <f>VLOOKUP($E532,'ALL-GTK-SD-SMP-SMA-SMK-SLB'!$F$14:$CG$713,'ALL-GTK-SD-SMP-SMA-SMK-SLB'!BC$7,FALSE)</f>
        <v>0</v>
      </c>
      <c r="BC532" s="9">
        <f>VLOOKUP($E532,'ALL-GTK-SD-SMP-SMA-SMK-SLB'!$F$14:$CG$713,'ALL-GTK-SD-SMP-SMA-SMK-SLB'!BD$7,FALSE)</f>
        <v>0</v>
      </c>
      <c r="BD532" s="310">
        <f t="shared" si="308"/>
        <v>0</v>
      </c>
      <c r="BE532" s="310">
        <f t="shared" si="309"/>
        <v>0</v>
      </c>
      <c r="BF532" s="10">
        <f t="shared" si="310"/>
        <v>0</v>
      </c>
      <c r="BG532" s="311">
        <f t="shared" si="311"/>
        <v>0</v>
      </c>
      <c r="BH532" s="311">
        <f t="shared" si="312"/>
        <v>6</v>
      </c>
      <c r="BI532" s="10">
        <f t="shared" si="313"/>
        <v>6</v>
      </c>
      <c r="BJ532" s="44">
        <f t="shared" si="314"/>
        <v>0</v>
      </c>
      <c r="BK532" s="44">
        <f t="shared" si="315"/>
        <v>6</v>
      </c>
      <c r="BL532" s="11">
        <f t="shared" si="316"/>
        <v>6</v>
      </c>
      <c r="BM532" s="9">
        <f>VLOOKUP($E532,'ALL-GTK-SD-SMP-SMA-SMK-SLB'!$F$14:$CG$713,'ALL-GTK-SD-SMP-SMA-SMK-SLB'!BN$7,FALSE)</f>
        <v>0</v>
      </c>
      <c r="BN532" s="9">
        <f>VLOOKUP($E532,'ALL-GTK-SD-SMP-SMA-SMK-SLB'!$F$14:$CG$713,'ALL-GTK-SD-SMP-SMA-SMK-SLB'!BO$7,FALSE)</f>
        <v>0</v>
      </c>
      <c r="BO532" s="9">
        <f>VLOOKUP($E532,'ALL-GTK-SD-SMP-SMA-SMK-SLB'!$F$14:$CG$713,'ALL-GTK-SD-SMP-SMA-SMK-SLB'!BP$7,FALSE)</f>
        <v>0</v>
      </c>
      <c r="BP532" s="9">
        <f>VLOOKUP($E532,'ALL-GTK-SD-SMP-SMA-SMK-SLB'!$F$14:$CG$713,'ALL-GTK-SD-SMP-SMA-SMK-SLB'!BQ$7,FALSE)</f>
        <v>0</v>
      </c>
      <c r="BQ532" s="9">
        <f>VLOOKUP($E532,'ALL-GTK-SD-SMP-SMA-SMK-SLB'!$F$14:$CG$713,'ALL-GTK-SD-SMP-SMA-SMK-SLB'!BR$7,FALSE)</f>
        <v>0</v>
      </c>
      <c r="BR532" s="9">
        <f>VLOOKUP($E532,'ALL-GTK-SD-SMP-SMA-SMK-SLB'!$F$14:$CG$713,'ALL-GTK-SD-SMP-SMA-SMK-SLB'!BS$7,FALSE)</f>
        <v>0</v>
      </c>
      <c r="BS532" s="9">
        <f>VLOOKUP($E532,'ALL-GTK-SD-SMP-SMA-SMK-SLB'!$F$14:$CG$713,'ALL-GTK-SD-SMP-SMA-SMK-SLB'!BT$7,FALSE)</f>
        <v>1</v>
      </c>
      <c r="BT532" s="9">
        <f>VLOOKUP($E532,'ALL-GTK-SD-SMP-SMA-SMK-SLB'!$F$14:$CG$713,'ALL-GTK-SD-SMP-SMA-SMK-SLB'!BU$7,FALSE)</f>
        <v>0</v>
      </c>
      <c r="BU532" s="299">
        <f t="shared" si="317"/>
        <v>1</v>
      </c>
      <c r="BV532" s="299">
        <f t="shared" si="318"/>
        <v>0</v>
      </c>
      <c r="BW532" s="44">
        <f t="shared" si="319"/>
        <v>1</v>
      </c>
      <c r="BX532" s="44">
        <f t="shared" si="320"/>
        <v>0</v>
      </c>
      <c r="BY532" s="11">
        <f t="shared" si="321"/>
        <v>1</v>
      </c>
      <c r="BZ532" s="14">
        <f t="shared" si="322"/>
        <v>0</v>
      </c>
      <c r="CA532" s="14">
        <f t="shared" si="323"/>
        <v>6</v>
      </c>
      <c r="CB532" s="13">
        <f t="shared" si="324"/>
        <v>1</v>
      </c>
      <c r="CC532" s="13">
        <f t="shared" si="325"/>
        <v>0</v>
      </c>
      <c r="CD532" s="312">
        <f t="shared" si="326"/>
        <v>1</v>
      </c>
      <c r="CE532" s="312">
        <f t="shared" si="327"/>
        <v>6</v>
      </c>
      <c r="CF532" s="313">
        <f t="shared" si="328"/>
        <v>7</v>
      </c>
      <c r="CG532" s="302" t="str">
        <f t="shared" si="329"/>
        <v>OK</v>
      </c>
    </row>
    <row r="533" spans="1:85" ht="14.25" x14ac:dyDescent="0.25">
      <c r="A533" s="6">
        <v>521</v>
      </c>
      <c r="B533" s="495">
        <v>29</v>
      </c>
      <c r="C533" s="495" t="s">
        <v>7</v>
      </c>
      <c r="D533" s="496" t="s">
        <v>29</v>
      </c>
      <c r="E533" s="626">
        <v>20319347</v>
      </c>
      <c r="F533" s="627" t="s">
        <v>787</v>
      </c>
      <c r="G533" s="624" t="s">
        <v>52</v>
      </c>
      <c r="H533" s="9">
        <f>VLOOKUP($E533,'ALL-GTK-SD-SMP-SMA-SMK-SLB'!$F$14:$CG$713,'ALL-GTK-SD-SMP-SMA-SMK-SLB'!I$7,FALSE)</f>
        <v>0</v>
      </c>
      <c r="I533" s="9">
        <f>VLOOKUP($E533,'ALL-GTK-SD-SMP-SMA-SMK-SLB'!$F$14:$CG$713,'ALL-GTK-SD-SMP-SMA-SMK-SLB'!J$7,FALSE)</f>
        <v>0</v>
      </c>
      <c r="J533" s="9">
        <f>VLOOKUP($E533,'ALL-GTK-SD-SMP-SMA-SMK-SLB'!$F$14:$CG$713,'ALL-GTK-SD-SMP-SMA-SMK-SLB'!K$7,FALSE)</f>
        <v>0</v>
      </c>
      <c r="K533" s="9">
        <f>VLOOKUP($E533,'ALL-GTK-SD-SMP-SMA-SMK-SLB'!$F$14:$CG$713,'ALL-GTK-SD-SMP-SMA-SMK-SLB'!L$7,FALSE)</f>
        <v>0</v>
      </c>
      <c r="L533" s="9">
        <f>VLOOKUP($E533,'ALL-GTK-SD-SMP-SMA-SMK-SLB'!$F$14:$CG$713,'ALL-GTK-SD-SMP-SMA-SMK-SLB'!M$7,FALSE)</f>
        <v>0</v>
      </c>
      <c r="M533" s="9">
        <f>VLOOKUP($E533,'ALL-GTK-SD-SMP-SMA-SMK-SLB'!$F$14:$CG$713,'ALL-GTK-SD-SMP-SMA-SMK-SLB'!N$7,FALSE)</f>
        <v>2</v>
      </c>
      <c r="N533" s="9">
        <f>VLOOKUP($E533,'ALL-GTK-SD-SMP-SMA-SMK-SLB'!$F$14:$CG$713,'ALL-GTK-SD-SMP-SMA-SMK-SLB'!O$7,FALSE)</f>
        <v>7</v>
      </c>
      <c r="O533" s="9">
        <f>VLOOKUP($E533,'ALL-GTK-SD-SMP-SMA-SMK-SLB'!$F$14:$CG$713,'ALL-GTK-SD-SMP-SMA-SMK-SLB'!P$7,FALSE)</f>
        <v>8</v>
      </c>
      <c r="P533" s="299">
        <f t="shared" si="294"/>
        <v>7</v>
      </c>
      <c r="Q533" s="299">
        <f t="shared" si="295"/>
        <v>10</v>
      </c>
      <c r="R533" s="300">
        <f t="shared" si="296"/>
        <v>17</v>
      </c>
      <c r="S533" s="9">
        <f>VLOOKUP($E533,'ALL-GTK-SD-SMP-SMA-SMK-SLB'!$F$14:$CG$713,'ALL-GTK-SD-SMP-SMA-SMK-SLB'!T$7,FALSE)</f>
        <v>0</v>
      </c>
      <c r="T533" s="9">
        <f>VLOOKUP($E533,'ALL-GTK-SD-SMP-SMA-SMK-SLB'!$F$14:$CG$713,'ALL-GTK-SD-SMP-SMA-SMK-SLB'!U$7,FALSE)</f>
        <v>0</v>
      </c>
      <c r="U533" s="9">
        <f>VLOOKUP($E533,'ALL-GTK-SD-SMP-SMA-SMK-SLB'!$F$14:$CG$713,'ALL-GTK-SD-SMP-SMA-SMK-SLB'!V$7,FALSE)</f>
        <v>1</v>
      </c>
      <c r="V533" s="9">
        <f>VLOOKUP($E533,'ALL-GTK-SD-SMP-SMA-SMK-SLB'!$F$14:$CG$713,'ALL-GTK-SD-SMP-SMA-SMK-SLB'!W$7,FALSE)</f>
        <v>1</v>
      </c>
      <c r="W533" s="9">
        <f>VLOOKUP($E533,'ALL-GTK-SD-SMP-SMA-SMK-SLB'!$F$14:$CG$713,'ALL-GTK-SD-SMP-SMA-SMK-SLB'!X$7,FALSE)</f>
        <v>1</v>
      </c>
      <c r="X533" s="9">
        <f>VLOOKUP($E533,'ALL-GTK-SD-SMP-SMA-SMK-SLB'!$F$14:$CG$713,'ALL-GTK-SD-SMP-SMA-SMK-SLB'!Y$7,FALSE)</f>
        <v>1</v>
      </c>
      <c r="Y533" s="299">
        <f t="shared" si="297"/>
        <v>2</v>
      </c>
      <c r="Z533" s="299">
        <f t="shared" si="298"/>
        <v>2</v>
      </c>
      <c r="AA533" s="10">
        <f t="shared" si="299"/>
        <v>4</v>
      </c>
      <c r="AB533" s="44">
        <f t="shared" si="300"/>
        <v>9</v>
      </c>
      <c r="AC533" s="44">
        <f t="shared" si="301"/>
        <v>12</v>
      </c>
      <c r="AD533" s="11">
        <f t="shared" si="302"/>
        <v>21</v>
      </c>
      <c r="AE533" s="9">
        <f>VLOOKUP($E533,'ALL-GTK-SD-SMP-SMA-SMK-SLB'!$F$14:$CG$713,'ALL-GTK-SD-SMP-SMA-SMK-SLB'!AF$7,FALSE)</f>
        <v>1</v>
      </c>
      <c r="AF533" s="9">
        <f>VLOOKUP($E533,'ALL-GTK-SD-SMP-SMA-SMK-SLB'!$F$14:$CG$713,'ALL-GTK-SD-SMP-SMA-SMK-SLB'!AG$7,FALSE)</f>
        <v>4</v>
      </c>
      <c r="AG533" s="10">
        <f t="shared" si="303"/>
        <v>5</v>
      </c>
      <c r="AH533" s="9">
        <f>VLOOKUP($E533,'ALL-GTK-SD-SMP-SMA-SMK-SLB'!$F$14:$CG$713,'ALL-GTK-SD-SMP-SMA-SMK-SLB'!AI$7,FALSE)</f>
        <v>8</v>
      </c>
      <c r="AI533" s="9">
        <f>VLOOKUP($E533,'ALL-GTK-SD-SMP-SMA-SMK-SLB'!$F$14:$CG$713,'ALL-GTK-SD-SMP-SMA-SMK-SLB'!AJ$7,FALSE)</f>
        <v>8</v>
      </c>
      <c r="AJ533" s="10">
        <f t="shared" si="304"/>
        <v>16</v>
      </c>
      <c r="AK533" s="44">
        <f t="shared" si="305"/>
        <v>9</v>
      </c>
      <c r="AL533" s="44">
        <f t="shared" si="306"/>
        <v>12</v>
      </c>
      <c r="AM533" s="11">
        <f t="shared" si="307"/>
        <v>21</v>
      </c>
      <c r="AN533" s="299">
        <f>VLOOKUP($E533,'ALL-GTK-SD-SMP-SMA-SMK-SLB'!$F$14:$CG$713,'ALL-GTK-SD-SMP-SMA-SMK-SLB'!AO$7,FALSE)</f>
        <v>0</v>
      </c>
      <c r="AO533" s="299">
        <f>VLOOKUP($E533,'ALL-GTK-SD-SMP-SMA-SMK-SLB'!$F$14:$CG$713,'ALL-GTK-SD-SMP-SMA-SMK-SLB'!AP$7,FALSE)</f>
        <v>0</v>
      </c>
      <c r="AP533" s="9">
        <f>VLOOKUP($E533,'ALL-GTK-SD-SMP-SMA-SMK-SLB'!$F$14:$CG$713,'ALL-GTK-SD-SMP-SMA-SMK-SLB'!AQ$7,FALSE)</f>
        <v>0</v>
      </c>
      <c r="AQ533" s="9">
        <f>VLOOKUP($E533,'ALL-GTK-SD-SMP-SMA-SMK-SLB'!$F$14:$CG$713,'ALL-GTK-SD-SMP-SMA-SMK-SLB'!AR$7,FALSE)</f>
        <v>0</v>
      </c>
      <c r="AR533" s="9">
        <f>VLOOKUP($E533,'ALL-GTK-SD-SMP-SMA-SMK-SLB'!$F$14:$CG$713,'ALL-GTK-SD-SMP-SMA-SMK-SLB'!AS$7,FALSE)</f>
        <v>0</v>
      </c>
      <c r="AS533" s="9">
        <f>VLOOKUP($E533,'ALL-GTK-SD-SMP-SMA-SMK-SLB'!$F$14:$CG$713,'ALL-GTK-SD-SMP-SMA-SMK-SLB'!AT$7,FALSE)</f>
        <v>0</v>
      </c>
      <c r="AT533" s="9">
        <f>VLOOKUP($E533,'ALL-GTK-SD-SMP-SMA-SMK-SLB'!$F$14:$CG$713,'ALL-GTK-SD-SMP-SMA-SMK-SLB'!AU$7,FALSE)</f>
        <v>0</v>
      </c>
      <c r="AU533" s="9">
        <f>VLOOKUP($E533,'ALL-GTK-SD-SMP-SMA-SMK-SLB'!$F$14:$CG$713,'ALL-GTK-SD-SMP-SMA-SMK-SLB'!AV$7,FALSE)</f>
        <v>0</v>
      </c>
      <c r="AV533" s="9">
        <f>VLOOKUP($E533,'ALL-GTK-SD-SMP-SMA-SMK-SLB'!$F$14:$CG$713,'ALL-GTK-SD-SMP-SMA-SMK-SLB'!AW$7,FALSE)</f>
        <v>0</v>
      </c>
      <c r="AW533" s="9">
        <f>VLOOKUP($E533,'ALL-GTK-SD-SMP-SMA-SMK-SLB'!$F$14:$CG$713,'ALL-GTK-SD-SMP-SMA-SMK-SLB'!AX$7,FALSE)</f>
        <v>0</v>
      </c>
      <c r="AX533" s="9">
        <f>VLOOKUP($E533,'ALL-GTK-SD-SMP-SMA-SMK-SLB'!$F$14:$CG$713,'ALL-GTK-SD-SMP-SMA-SMK-SLB'!AY$7,FALSE)</f>
        <v>9</v>
      </c>
      <c r="AY533" s="9">
        <f>VLOOKUP($E533,'ALL-GTK-SD-SMP-SMA-SMK-SLB'!$F$14:$CG$713,'ALL-GTK-SD-SMP-SMA-SMK-SLB'!AZ$7,FALSE)</f>
        <v>12</v>
      </c>
      <c r="AZ533" s="9">
        <f>VLOOKUP($E533,'ALL-GTK-SD-SMP-SMA-SMK-SLB'!$F$14:$CG$713,'ALL-GTK-SD-SMP-SMA-SMK-SLB'!BA$7,FALSE)</f>
        <v>0</v>
      </c>
      <c r="BA533" s="9">
        <f>VLOOKUP($E533,'ALL-GTK-SD-SMP-SMA-SMK-SLB'!$F$14:$CG$713,'ALL-GTK-SD-SMP-SMA-SMK-SLB'!BB$7,FALSE)</f>
        <v>0</v>
      </c>
      <c r="BB533" s="9">
        <f>VLOOKUP($E533,'ALL-GTK-SD-SMP-SMA-SMK-SLB'!$F$14:$CG$713,'ALL-GTK-SD-SMP-SMA-SMK-SLB'!BC$7,FALSE)</f>
        <v>0</v>
      </c>
      <c r="BC533" s="9">
        <f>VLOOKUP($E533,'ALL-GTK-SD-SMP-SMA-SMK-SLB'!$F$14:$CG$713,'ALL-GTK-SD-SMP-SMA-SMK-SLB'!BD$7,FALSE)</f>
        <v>0</v>
      </c>
      <c r="BD533" s="310">
        <f t="shared" si="308"/>
        <v>0</v>
      </c>
      <c r="BE533" s="310">
        <f t="shared" si="309"/>
        <v>0</v>
      </c>
      <c r="BF533" s="10">
        <f t="shared" si="310"/>
        <v>0</v>
      </c>
      <c r="BG533" s="311">
        <f t="shared" si="311"/>
        <v>9</v>
      </c>
      <c r="BH533" s="311">
        <f t="shared" si="312"/>
        <v>12</v>
      </c>
      <c r="BI533" s="10">
        <f t="shared" si="313"/>
        <v>21</v>
      </c>
      <c r="BJ533" s="44">
        <f t="shared" si="314"/>
        <v>9</v>
      </c>
      <c r="BK533" s="44">
        <f t="shared" si="315"/>
        <v>12</v>
      </c>
      <c r="BL533" s="11">
        <f t="shared" si="316"/>
        <v>21</v>
      </c>
      <c r="BM533" s="9">
        <f>VLOOKUP($E533,'ALL-GTK-SD-SMP-SMA-SMK-SLB'!$F$14:$CG$713,'ALL-GTK-SD-SMP-SMA-SMK-SLB'!BN$7,FALSE)</f>
        <v>1</v>
      </c>
      <c r="BN533" s="9">
        <f>VLOOKUP($E533,'ALL-GTK-SD-SMP-SMA-SMK-SLB'!$F$14:$CG$713,'ALL-GTK-SD-SMP-SMA-SMK-SLB'!BO$7,FALSE)</f>
        <v>2</v>
      </c>
      <c r="BO533" s="9">
        <f>VLOOKUP($E533,'ALL-GTK-SD-SMP-SMA-SMK-SLB'!$F$14:$CG$713,'ALL-GTK-SD-SMP-SMA-SMK-SLB'!BP$7,FALSE)</f>
        <v>0</v>
      </c>
      <c r="BP533" s="9">
        <f>VLOOKUP($E533,'ALL-GTK-SD-SMP-SMA-SMK-SLB'!$F$14:$CG$713,'ALL-GTK-SD-SMP-SMA-SMK-SLB'!BQ$7,FALSE)</f>
        <v>0</v>
      </c>
      <c r="BQ533" s="9">
        <f>VLOOKUP($E533,'ALL-GTK-SD-SMP-SMA-SMK-SLB'!$F$14:$CG$713,'ALL-GTK-SD-SMP-SMA-SMK-SLB'!BR$7,FALSE)</f>
        <v>0</v>
      </c>
      <c r="BR533" s="9">
        <f>VLOOKUP($E533,'ALL-GTK-SD-SMP-SMA-SMK-SLB'!$F$14:$CG$713,'ALL-GTK-SD-SMP-SMA-SMK-SLB'!BS$7,FALSE)</f>
        <v>2</v>
      </c>
      <c r="BS533" s="9">
        <f>VLOOKUP($E533,'ALL-GTK-SD-SMP-SMA-SMK-SLB'!$F$14:$CG$713,'ALL-GTK-SD-SMP-SMA-SMK-SLB'!BT$7,FALSE)</f>
        <v>3</v>
      </c>
      <c r="BT533" s="9">
        <f>VLOOKUP($E533,'ALL-GTK-SD-SMP-SMA-SMK-SLB'!$F$14:$CG$713,'ALL-GTK-SD-SMP-SMA-SMK-SLB'!BU$7,FALSE)</f>
        <v>2</v>
      </c>
      <c r="BU533" s="299">
        <f t="shared" si="317"/>
        <v>3</v>
      </c>
      <c r="BV533" s="299">
        <f t="shared" si="318"/>
        <v>4</v>
      </c>
      <c r="BW533" s="44">
        <f t="shared" si="319"/>
        <v>4</v>
      </c>
      <c r="BX533" s="44">
        <f t="shared" si="320"/>
        <v>6</v>
      </c>
      <c r="BY533" s="11">
        <f t="shared" si="321"/>
        <v>10</v>
      </c>
      <c r="BZ533" s="14">
        <f t="shared" si="322"/>
        <v>9</v>
      </c>
      <c r="CA533" s="14">
        <f t="shared" si="323"/>
        <v>12</v>
      </c>
      <c r="CB533" s="13">
        <f t="shared" si="324"/>
        <v>4</v>
      </c>
      <c r="CC533" s="13">
        <f t="shared" si="325"/>
        <v>6</v>
      </c>
      <c r="CD533" s="312">
        <f t="shared" si="326"/>
        <v>13</v>
      </c>
      <c r="CE533" s="312">
        <f t="shared" si="327"/>
        <v>18</v>
      </c>
      <c r="CF533" s="313">
        <f t="shared" si="328"/>
        <v>31</v>
      </c>
      <c r="CG533" s="302" t="str">
        <f t="shared" si="329"/>
        <v>OK</v>
      </c>
    </row>
    <row r="534" spans="1:85" ht="14.25" x14ac:dyDescent="0.25">
      <c r="A534" s="6">
        <v>522</v>
      </c>
      <c r="B534" s="495">
        <v>30</v>
      </c>
      <c r="C534" s="495" t="s">
        <v>7</v>
      </c>
      <c r="D534" s="496" t="s">
        <v>29</v>
      </c>
      <c r="E534" s="626">
        <v>20319349</v>
      </c>
      <c r="F534" s="627" t="s">
        <v>788</v>
      </c>
      <c r="G534" s="624" t="s">
        <v>52</v>
      </c>
      <c r="H534" s="9">
        <f>VLOOKUP($E534,'ALL-GTK-SD-SMP-SMA-SMK-SLB'!$F$14:$CG$713,'ALL-GTK-SD-SMP-SMA-SMK-SLB'!I$7,FALSE)</f>
        <v>0</v>
      </c>
      <c r="I534" s="9">
        <f>VLOOKUP($E534,'ALL-GTK-SD-SMP-SMA-SMK-SLB'!$F$14:$CG$713,'ALL-GTK-SD-SMP-SMA-SMK-SLB'!J$7,FALSE)</f>
        <v>0</v>
      </c>
      <c r="J534" s="9">
        <f>VLOOKUP($E534,'ALL-GTK-SD-SMP-SMA-SMK-SLB'!$F$14:$CG$713,'ALL-GTK-SD-SMP-SMA-SMK-SLB'!K$7,FALSE)</f>
        <v>0</v>
      </c>
      <c r="K534" s="9">
        <f>VLOOKUP($E534,'ALL-GTK-SD-SMP-SMA-SMK-SLB'!$F$14:$CG$713,'ALL-GTK-SD-SMP-SMA-SMK-SLB'!L$7,FALSE)</f>
        <v>0</v>
      </c>
      <c r="L534" s="9">
        <f>VLOOKUP($E534,'ALL-GTK-SD-SMP-SMA-SMK-SLB'!$F$14:$CG$713,'ALL-GTK-SD-SMP-SMA-SMK-SLB'!M$7,FALSE)</f>
        <v>2</v>
      </c>
      <c r="M534" s="9">
        <f>VLOOKUP($E534,'ALL-GTK-SD-SMP-SMA-SMK-SLB'!$F$14:$CG$713,'ALL-GTK-SD-SMP-SMA-SMK-SLB'!N$7,FALSE)</f>
        <v>7</v>
      </c>
      <c r="N534" s="9">
        <f>VLOOKUP($E534,'ALL-GTK-SD-SMP-SMA-SMK-SLB'!$F$14:$CG$713,'ALL-GTK-SD-SMP-SMA-SMK-SLB'!O$7,FALSE)</f>
        <v>6</v>
      </c>
      <c r="O534" s="9">
        <f>VLOOKUP($E534,'ALL-GTK-SD-SMP-SMA-SMK-SLB'!$F$14:$CG$713,'ALL-GTK-SD-SMP-SMA-SMK-SLB'!P$7,FALSE)</f>
        <v>8</v>
      </c>
      <c r="P534" s="299">
        <f t="shared" si="294"/>
        <v>8</v>
      </c>
      <c r="Q534" s="299">
        <f t="shared" si="295"/>
        <v>15</v>
      </c>
      <c r="R534" s="300">
        <f t="shared" si="296"/>
        <v>23</v>
      </c>
      <c r="S534" s="9">
        <f>VLOOKUP($E534,'ALL-GTK-SD-SMP-SMA-SMK-SLB'!$F$14:$CG$713,'ALL-GTK-SD-SMP-SMA-SMK-SLB'!T$7,FALSE)</f>
        <v>0</v>
      </c>
      <c r="T534" s="9">
        <f>VLOOKUP($E534,'ALL-GTK-SD-SMP-SMA-SMK-SLB'!$F$14:$CG$713,'ALL-GTK-SD-SMP-SMA-SMK-SLB'!U$7,FALSE)</f>
        <v>0</v>
      </c>
      <c r="U534" s="9">
        <f>VLOOKUP($E534,'ALL-GTK-SD-SMP-SMA-SMK-SLB'!$F$14:$CG$713,'ALL-GTK-SD-SMP-SMA-SMK-SLB'!V$7,FALSE)</f>
        <v>0</v>
      </c>
      <c r="V534" s="9">
        <f>VLOOKUP($E534,'ALL-GTK-SD-SMP-SMA-SMK-SLB'!$F$14:$CG$713,'ALL-GTK-SD-SMP-SMA-SMK-SLB'!W$7,FALSE)</f>
        <v>0</v>
      </c>
      <c r="W534" s="9">
        <f>VLOOKUP($E534,'ALL-GTK-SD-SMP-SMA-SMK-SLB'!$F$14:$CG$713,'ALL-GTK-SD-SMP-SMA-SMK-SLB'!X$7,FALSE)</f>
        <v>0</v>
      </c>
      <c r="X534" s="9">
        <f>VLOOKUP($E534,'ALL-GTK-SD-SMP-SMA-SMK-SLB'!$F$14:$CG$713,'ALL-GTK-SD-SMP-SMA-SMK-SLB'!Y$7,FALSE)</f>
        <v>5</v>
      </c>
      <c r="Y534" s="299">
        <f t="shared" si="297"/>
        <v>0</v>
      </c>
      <c r="Z534" s="299">
        <f t="shared" si="298"/>
        <v>5</v>
      </c>
      <c r="AA534" s="10">
        <f t="shared" si="299"/>
        <v>5</v>
      </c>
      <c r="AB534" s="44">
        <f t="shared" si="300"/>
        <v>8</v>
      </c>
      <c r="AC534" s="44">
        <f t="shared" si="301"/>
        <v>20</v>
      </c>
      <c r="AD534" s="11">
        <f t="shared" si="302"/>
        <v>28</v>
      </c>
      <c r="AE534" s="9">
        <f>VLOOKUP($E534,'ALL-GTK-SD-SMP-SMA-SMK-SLB'!$F$14:$CG$713,'ALL-GTK-SD-SMP-SMA-SMK-SLB'!AF$7,FALSE)</f>
        <v>0</v>
      </c>
      <c r="AF534" s="9">
        <f>VLOOKUP($E534,'ALL-GTK-SD-SMP-SMA-SMK-SLB'!$F$14:$CG$713,'ALL-GTK-SD-SMP-SMA-SMK-SLB'!AG$7,FALSE)</f>
        <v>7</v>
      </c>
      <c r="AG534" s="10">
        <f t="shared" si="303"/>
        <v>7</v>
      </c>
      <c r="AH534" s="9">
        <f>VLOOKUP($E534,'ALL-GTK-SD-SMP-SMA-SMK-SLB'!$F$14:$CG$713,'ALL-GTK-SD-SMP-SMA-SMK-SLB'!AI$7,FALSE)</f>
        <v>8</v>
      </c>
      <c r="AI534" s="9">
        <f>VLOOKUP($E534,'ALL-GTK-SD-SMP-SMA-SMK-SLB'!$F$14:$CG$713,'ALL-GTK-SD-SMP-SMA-SMK-SLB'!AJ$7,FALSE)</f>
        <v>13</v>
      </c>
      <c r="AJ534" s="10">
        <f t="shared" si="304"/>
        <v>21</v>
      </c>
      <c r="AK534" s="44">
        <f t="shared" si="305"/>
        <v>8</v>
      </c>
      <c r="AL534" s="44">
        <f t="shared" si="306"/>
        <v>20</v>
      </c>
      <c r="AM534" s="11">
        <f t="shared" si="307"/>
        <v>28</v>
      </c>
      <c r="AN534" s="299">
        <f>VLOOKUP($E534,'ALL-GTK-SD-SMP-SMA-SMK-SLB'!$F$14:$CG$713,'ALL-GTK-SD-SMP-SMA-SMK-SLB'!AO$7,FALSE)</f>
        <v>0</v>
      </c>
      <c r="AO534" s="299">
        <f>VLOOKUP($E534,'ALL-GTK-SD-SMP-SMA-SMK-SLB'!$F$14:$CG$713,'ALL-GTK-SD-SMP-SMA-SMK-SLB'!AP$7,FALSE)</f>
        <v>0</v>
      </c>
      <c r="AP534" s="9">
        <f>VLOOKUP($E534,'ALL-GTK-SD-SMP-SMA-SMK-SLB'!$F$14:$CG$713,'ALL-GTK-SD-SMP-SMA-SMK-SLB'!AQ$7,FALSE)</f>
        <v>0</v>
      </c>
      <c r="AQ534" s="9">
        <f>VLOOKUP($E534,'ALL-GTK-SD-SMP-SMA-SMK-SLB'!$F$14:$CG$713,'ALL-GTK-SD-SMP-SMA-SMK-SLB'!AR$7,FALSE)</f>
        <v>0</v>
      </c>
      <c r="AR534" s="9">
        <f>VLOOKUP($E534,'ALL-GTK-SD-SMP-SMA-SMK-SLB'!$F$14:$CG$713,'ALL-GTK-SD-SMP-SMA-SMK-SLB'!AS$7,FALSE)</f>
        <v>0</v>
      </c>
      <c r="AS534" s="9">
        <f>VLOOKUP($E534,'ALL-GTK-SD-SMP-SMA-SMK-SLB'!$F$14:$CG$713,'ALL-GTK-SD-SMP-SMA-SMK-SLB'!AT$7,FALSE)</f>
        <v>0</v>
      </c>
      <c r="AT534" s="9">
        <f>VLOOKUP($E534,'ALL-GTK-SD-SMP-SMA-SMK-SLB'!$F$14:$CG$713,'ALL-GTK-SD-SMP-SMA-SMK-SLB'!AU$7,FALSE)</f>
        <v>0</v>
      </c>
      <c r="AU534" s="9">
        <f>VLOOKUP($E534,'ALL-GTK-SD-SMP-SMA-SMK-SLB'!$F$14:$CG$713,'ALL-GTK-SD-SMP-SMA-SMK-SLB'!AV$7,FALSE)</f>
        <v>0</v>
      </c>
      <c r="AV534" s="9">
        <f>VLOOKUP($E534,'ALL-GTK-SD-SMP-SMA-SMK-SLB'!$F$14:$CG$713,'ALL-GTK-SD-SMP-SMA-SMK-SLB'!AW$7,FALSE)</f>
        <v>0</v>
      </c>
      <c r="AW534" s="9">
        <f>VLOOKUP($E534,'ALL-GTK-SD-SMP-SMA-SMK-SLB'!$F$14:$CG$713,'ALL-GTK-SD-SMP-SMA-SMK-SLB'!AX$7,FALSE)</f>
        <v>0</v>
      </c>
      <c r="AX534" s="9">
        <f>VLOOKUP($E534,'ALL-GTK-SD-SMP-SMA-SMK-SLB'!$F$14:$CG$713,'ALL-GTK-SD-SMP-SMA-SMK-SLB'!AY$7,FALSE)</f>
        <v>6</v>
      </c>
      <c r="AY534" s="9">
        <f>VLOOKUP($E534,'ALL-GTK-SD-SMP-SMA-SMK-SLB'!$F$14:$CG$713,'ALL-GTK-SD-SMP-SMA-SMK-SLB'!AZ$7,FALSE)</f>
        <v>20</v>
      </c>
      <c r="AZ534" s="9">
        <f>VLOOKUP($E534,'ALL-GTK-SD-SMP-SMA-SMK-SLB'!$F$14:$CG$713,'ALL-GTK-SD-SMP-SMA-SMK-SLB'!BA$7,FALSE)</f>
        <v>2</v>
      </c>
      <c r="BA534" s="9">
        <f>VLOOKUP($E534,'ALL-GTK-SD-SMP-SMA-SMK-SLB'!$F$14:$CG$713,'ALL-GTK-SD-SMP-SMA-SMK-SLB'!BB$7,FALSE)</f>
        <v>0</v>
      </c>
      <c r="BB534" s="9">
        <f>VLOOKUP($E534,'ALL-GTK-SD-SMP-SMA-SMK-SLB'!$F$14:$CG$713,'ALL-GTK-SD-SMP-SMA-SMK-SLB'!BC$7,FALSE)</f>
        <v>0</v>
      </c>
      <c r="BC534" s="9">
        <f>VLOOKUP($E534,'ALL-GTK-SD-SMP-SMA-SMK-SLB'!$F$14:$CG$713,'ALL-GTK-SD-SMP-SMA-SMK-SLB'!BD$7,FALSE)</f>
        <v>0</v>
      </c>
      <c r="BD534" s="310">
        <f t="shared" si="308"/>
        <v>0</v>
      </c>
      <c r="BE534" s="310">
        <f t="shared" si="309"/>
        <v>0</v>
      </c>
      <c r="BF534" s="10">
        <f t="shared" si="310"/>
        <v>0</v>
      </c>
      <c r="BG534" s="311">
        <f t="shared" si="311"/>
        <v>8</v>
      </c>
      <c r="BH534" s="311">
        <f t="shared" si="312"/>
        <v>20</v>
      </c>
      <c r="BI534" s="10">
        <f t="shared" si="313"/>
        <v>28</v>
      </c>
      <c r="BJ534" s="44">
        <f t="shared" si="314"/>
        <v>8</v>
      </c>
      <c r="BK534" s="44">
        <f t="shared" si="315"/>
        <v>20</v>
      </c>
      <c r="BL534" s="11">
        <f t="shared" si="316"/>
        <v>28</v>
      </c>
      <c r="BM534" s="9">
        <f>VLOOKUP($E534,'ALL-GTK-SD-SMP-SMA-SMK-SLB'!$F$14:$CG$713,'ALL-GTK-SD-SMP-SMA-SMK-SLB'!BN$7,FALSE)</f>
        <v>1</v>
      </c>
      <c r="BN534" s="9">
        <f>VLOOKUP($E534,'ALL-GTK-SD-SMP-SMA-SMK-SLB'!$F$14:$CG$713,'ALL-GTK-SD-SMP-SMA-SMK-SLB'!BO$7,FALSE)</f>
        <v>1</v>
      </c>
      <c r="BO534" s="9">
        <f>VLOOKUP($E534,'ALL-GTK-SD-SMP-SMA-SMK-SLB'!$F$14:$CG$713,'ALL-GTK-SD-SMP-SMA-SMK-SLB'!BP$7,FALSE)</f>
        <v>0</v>
      </c>
      <c r="BP534" s="9">
        <f>VLOOKUP($E534,'ALL-GTK-SD-SMP-SMA-SMK-SLB'!$F$14:$CG$713,'ALL-GTK-SD-SMP-SMA-SMK-SLB'!BQ$7,FALSE)</f>
        <v>0</v>
      </c>
      <c r="BQ534" s="9">
        <f>VLOOKUP($E534,'ALL-GTK-SD-SMP-SMA-SMK-SLB'!$F$14:$CG$713,'ALL-GTK-SD-SMP-SMA-SMK-SLB'!BR$7,FALSE)</f>
        <v>0</v>
      </c>
      <c r="BR534" s="9">
        <f>VLOOKUP($E534,'ALL-GTK-SD-SMP-SMA-SMK-SLB'!$F$14:$CG$713,'ALL-GTK-SD-SMP-SMA-SMK-SLB'!BS$7,FALSE)</f>
        <v>0</v>
      </c>
      <c r="BS534" s="9">
        <f>VLOOKUP($E534,'ALL-GTK-SD-SMP-SMA-SMK-SLB'!$F$14:$CG$713,'ALL-GTK-SD-SMP-SMA-SMK-SLB'!BT$7,FALSE)</f>
        <v>2</v>
      </c>
      <c r="BT534" s="9">
        <f>VLOOKUP($E534,'ALL-GTK-SD-SMP-SMA-SMK-SLB'!$F$14:$CG$713,'ALL-GTK-SD-SMP-SMA-SMK-SLB'!BU$7,FALSE)</f>
        <v>4</v>
      </c>
      <c r="BU534" s="299">
        <f t="shared" si="317"/>
        <v>2</v>
      </c>
      <c r="BV534" s="299">
        <f t="shared" si="318"/>
        <v>4</v>
      </c>
      <c r="BW534" s="44">
        <f t="shared" si="319"/>
        <v>3</v>
      </c>
      <c r="BX534" s="44">
        <f t="shared" si="320"/>
        <v>5</v>
      </c>
      <c r="BY534" s="11">
        <f t="shared" si="321"/>
        <v>8</v>
      </c>
      <c r="BZ534" s="14">
        <f t="shared" si="322"/>
        <v>8</v>
      </c>
      <c r="CA534" s="14">
        <f t="shared" si="323"/>
        <v>20</v>
      </c>
      <c r="CB534" s="13">
        <f t="shared" si="324"/>
        <v>3</v>
      </c>
      <c r="CC534" s="13">
        <f t="shared" si="325"/>
        <v>5</v>
      </c>
      <c r="CD534" s="312">
        <f t="shared" si="326"/>
        <v>11</v>
      </c>
      <c r="CE534" s="312">
        <f t="shared" si="327"/>
        <v>25</v>
      </c>
      <c r="CF534" s="313">
        <f t="shared" si="328"/>
        <v>36</v>
      </c>
      <c r="CG534" s="302" t="str">
        <f t="shared" si="329"/>
        <v>OK</v>
      </c>
    </row>
    <row r="535" spans="1:85" ht="14.25" x14ac:dyDescent="0.25">
      <c r="A535" s="6">
        <v>523</v>
      </c>
      <c r="B535" s="495">
        <v>31</v>
      </c>
      <c r="C535" s="495" t="s">
        <v>7</v>
      </c>
      <c r="D535" s="496" t="s">
        <v>30</v>
      </c>
      <c r="E535" s="626">
        <v>20319343</v>
      </c>
      <c r="F535" s="627" t="s">
        <v>789</v>
      </c>
      <c r="G535" s="624" t="s">
        <v>52</v>
      </c>
      <c r="H535" s="9">
        <f>VLOOKUP($E535,'ALL-GTK-SD-SMP-SMA-SMK-SLB'!$F$14:$CG$713,'ALL-GTK-SD-SMP-SMA-SMK-SLB'!I$7,FALSE)</f>
        <v>0</v>
      </c>
      <c r="I535" s="9">
        <f>VLOOKUP($E535,'ALL-GTK-SD-SMP-SMA-SMK-SLB'!$F$14:$CG$713,'ALL-GTK-SD-SMP-SMA-SMK-SLB'!J$7,FALSE)</f>
        <v>0</v>
      </c>
      <c r="J535" s="9">
        <f>VLOOKUP($E535,'ALL-GTK-SD-SMP-SMA-SMK-SLB'!$F$14:$CG$713,'ALL-GTK-SD-SMP-SMA-SMK-SLB'!K$7,FALSE)</f>
        <v>0</v>
      </c>
      <c r="K535" s="9">
        <f>VLOOKUP($E535,'ALL-GTK-SD-SMP-SMA-SMK-SLB'!$F$14:$CG$713,'ALL-GTK-SD-SMP-SMA-SMK-SLB'!L$7,FALSE)</f>
        <v>0</v>
      </c>
      <c r="L535" s="9">
        <f>VLOOKUP($E535,'ALL-GTK-SD-SMP-SMA-SMK-SLB'!$F$14:$CG$713,'ALL-GTK-SD-SMP-SMA-SMK-SLB'!M$7,FALSE)</f>
        <v>4</v>
      </c>
      <c r="M535" s="9">
        <f>VLOOKUP($E535,'ALL-GTK-SD-SMP-SMA-SMK-SLB'!$F$14:$CG$713,'ALL-GTK-SD-SMP-SMA-SMK-SLB'!N$7,FALSE)</f>
        <v>6</v>
      </c>
      <c r="N535" s="9">
        <f>VLOOKUP($E535,'ALL-GTK-SD-SMP-SMA-SMK-SLB'!$F$14:$CG$713,'ALL-GTK-SD-SMP-SMA-SMK-SLB'!O$7,FALSE)</f>
        <v>12</v>
      </c>
      <c r="O535" s="9">
        <f>VLOOKUP($E535,'ALL-GTK-SD-SMP-SMA-SMK-SLB'!$F$14:$CG$713,'ALL-GTK-SD-SMP-SMA-SMK-SLB'!P$7,FALSE)</f>
        <v>7</v>
      </c>
      <c r="P535" s="299">
        <f t="shared" si="294"/>
        <v>16</v>
      </c>
      <c r="Q535" s="299">
        <f t="shared" si="295"/>
        <v>13</v>
      </c>
      <c r="R535" s="300">
        <f t="shared" si="296"/>
        <v>29</v>
      </c>
      <c r="S535" s="9">
        <f>VLOOKUP($E535,'ALL-GTK-SD-SMP-SMA-SMK-SLB'!$F$14:$CG$713,'ALL-GTK-SD-SMP-SMA-SMK-SLB'!T$7,FALSE)</f>
        <v>0</v>
      </c>
      <c r="T535" s="9">
        <f>VLOOKUP($E535,'ALL-GTK-SD-SMP-SMA-SMK-SLB'!$F$14:$CG$713,'ALL-GTK-SD-SMP-SMA-SMK-SLB'!U$7,FALSE)</f>
        <v>0</v>
      </c>
      <c r="U535" s="9">
        <f>VLOOKUP($E535,'ALL-GTK-SD-SMP-SMA-SMK-SLB'!$F$14:$CG$713,'ALL-GTK-SD-SMP-SMA-SMK-SLB'!V$7,FALSE)</f>
        <v>2</v>
      </c>
      <c r="V535" s="9">
        <f>VLOOKUP($E535,'ALL-GTK-SD-SMP-SMA-SMK-SLB'!$F$14:$CG$713,'ALL-GTK-SD-SMP-SMA-SMK-SLB'!W$7,FALSE)</f>
        <v>4</v>
      </c>
      <c r="W535" s="9">
        <f>VLOOKUP($E535,'ALL-GTK-SD-SMP-SMA-SMK-SLB'!$F$14:$CG$713,'ALL-GTK-SD-SMP-SMA-SMK-SLB'!X$7,FALSE)</f>
        <v>1</v>
      </c>
      <c r="X535" s="9">
        <f>VLOOKUP($E535,'ALL-GTK-SD-SMP-SMA-SMK-SLB'!$F$14:$CG$713,'ALL-GTK-SD-SMP-SMA-SMK-SLB'!Y$7,FALSE)</f>
        <v>6</v>
      </c>
      <c r="Y535" s="299">
        <f t="shared" si="297"/>
        <v>3</v>
      </c>
      <c r="Z535" s="299">
        <f t="shared" si="298"/>
        <v>10</v>
      </c>
      <c r="AA535" s="10">
        <f t="shared" si="299"/>
        <v>13</v>
      </c>
      <c r="AB535" s="44">
        <f t="shared" si="300"/>
        <v>19</v>
      </c>
      <c r="AC535" s="44">
        <f t="shared" si="301"/>
        <v>23</v>
      </c>
      <c r="AD535" s="11">
        <f t="shared" si="302"/>
        <v>42</v>
      </c>
      <c r="AE535" s="9">
        <f>VLOOKUP($E535,'ALL-GTK-SD-SMP-SMA-SMK-SLB'!$F$14:$CG$713,'ALL-GTK-SD-SMP-SMA-SMK-SLB'!AF$7,FALSE)</f>
        <v>3</v>
      </c>
      <c r="AF535" s="9">
        <f>VLOOKUP($E535,'ALL-GTK-SD-SMP-SMA-SMK-SLB'!$F$14:$CG$713,'ALL-GTK-SD-SMP-SMA-SMK-SLB'!AG$7,FALSE)</f>
        <v>11</v>
      </c>
      <c r="AG535" s="10">
        <f t="shared" si="303"/>
        <v>14</v>
      </c>
      <c r="AH535" s="9">
        <f>VLOOKUP($E535,'ALL-GTK-SD-SMP-SMA-SMK-SLB'!$F$14:$CG$713,'ALL-GTK-SD-SMP-SMA-SMK-SLB'!AI$7,FALSE)</f>
        <v>16</v>
      </c>
      <c r="AI535" s="9">
        <f>VLOOKUP($E535,'ALL-GTK-SD-SMP-SMA-SMK-SLB'!$F$14:$CG$713,'ALL-GTK-SD-SMP-SMA-SMK-SLB'!AJ$7,FALSE)</f>
        <v>12</v>
      </c>
      <c r="AJ535" s="10">
        <f t="shared" si="304"/>
        <v>28</v>
      </c>
      <c r="AK535" s="44">
        <f t="shared" si="305"/>
        <v>19</v>
      </c>
      <c r="AL535" s="44">
        <f t="shared" si="306"/>
        <v>23</v>
      </c>
      <c r="AM535" s="11">
        <f t="shared" si="307"/>
        <v>42</v>
      </c>
      <c r="AN535" s="299">
        <f>VLOOKUP($E535,'ALL-GTK-SD-SMP-SMA-SMK-SLB'!$F$14:$CG$713,'ALL-GTK-SD-SMP-SMA-SMK-SLB'!AO$7,FALSE)</f>
        <v>0</v>
      </c>
      <c r="AO535" s="299">
        <f>VLOOKUP($E535,'ALL-GTK-SD-SMP-SMA-SMK-SLB'!$F$14:$CG$713,'ALL-GTK-SD-SMP-SMA-SMK-SLB'!AP$7,FALSE)</f>
        <v>0</v>
      </c>
      <c r="AP535" s="9">
        <f>VLOOKUP($E535,'ALL-GTK-SD-SMP-SMA-SMK-SLB'!$F$14:$CG$713,'ALL-GTK-SD-SMP-SMA-SMK-SLB'!AQ$7,FALSE)</f>
        <v>0</v>
      </c>
      <c r="AQ535" s="9">
        <f>VLOOKUP($E535,'ALL-GTK-SD-SMP-SMA-SMK-SLB'!$F$14:$CG$713,'ALL-GTK-SD-SMP-SMA-SMK-SLB'!AR$7,FALSE)</f>
        <v>0</v>
      </c>
      <c r="AR535" s="9">
        <f>VLOOKUP($E535,'ALL-GTK-SD-SMP-SMA-SMK-SLB'!$F$14:$CG$713,'ALL-GTK-SD-SMP-SMA-SMK-SLB'!AS$7,FALSE)</f>
        <v>0</v>
      </c>
      <c r="AS535" s="9">
        <f>VLOOKUP($E535,'ALL-GTK-SD-SMP-SMA-SMK-SLB'!$F$14:$CG$713,'ALL-GTK-SD-SMP-SMA-SMK-SLB'!AT$7,FALSE)</f>
        <v>0</v>
      </c>
      <c r="AT535" s="9">
        <f>VLOOKUP($E535,'ALL-GTK-SD-SMP-SMA-SMK-SLB'!$F$14:$CG$713,'ALL-GTK-SD-SMP-SMA-SMK-SLB'!AU$7,FALSE)</f>
        <v>0</v>
      </c>
      <c r="AU535" s="9">
        <f>VLOOKUP($E535,'ALL-GTK-SD-SMP-SMA-SMK-SLB'!$F$14:$CG$713,'ALL-GTK-SD-SMP-SMA-SMK-SLB'!AV$7,FALSE)</f>
        <v>0</v>
      </c>
      <c r="AV535" s="9">
        <f>VLOOKUP($E535,'ALL-GTK-SD-SMP-SMA-SMK-SLB'!$F$14:$CG$713,'ALL-GTK-SD-SMP-SMA-SMK-SLB'!AW$7,FALSE)</f>
        <v>0</v>
      </c>
      <c r="AW535" s="9">
        <f>VLOOKUP($E535,'ALL-GTK-SD-SMP-SMA-SMK-SLB'!$F$14:$CG$713,'ALL-GTK-SD-SMP-SMA-SMK-SLB'!AX$7,FALSE)</f>
        <v>0</v>
      </c>
      <c r="AX535" s="9">
        <f>VLOOKUP($E535,'ALL-GTK-SD-SMP-SMA-SMK-SLB'!$F$14:$CG$713,'ALL-GTK-SD-SMP-SMA-SMK-SLB'!AY$7,FALSE)</f>
        <v>15</v>
      </c>
      <c r="AY535" s="9">
        <f>VLOOKUP($E535,'ALL-GTK-SD-SMP-SMA-SMK-SLB'!$F$14:$CG$713,'ALL-GTK-SD-SMP-SMA-SMK-SLB'!AZ$7,FALSE)</f>
        <v>22</v>
      </c>
      <c r="AZ535" s="9">
        <f>VLOOKUP($E535,'ALL-GTK-SD-SMP-SMA-SMK-SLB'!$F$14:$CG$713,'ALL-GTK-SD-SMP-SMA-SMK-SLB'!BA$7,FALSE)</f>
        <v>4</v>
      </c>
      <c r="BA535" s="9">
        <f>VLOOKUP($E535,'ALL-GTK-SD-SMP-SMA-SMK-SLB'!$F$14:$CG$713,'ALL-GTK-SD-SMP-SMA-SMK-SLB'!BB$7,FALSE)</f>
        <v>1</v>
      </c>
      <c r="BB535" s="9">
        <f>VLOOKUP($E535,'ALL-GTK-SD-SMP-SMA-SMK-SLB'!$F$14:$CG$713,'ALL-GTK-SD-SMP-SMA-SMK-SLB'!BC$7,FALSE)</f>
        <v>0</v>
      </c>
      <c r="BC535" s="9">
        <f>VLOOKUP($E535,'ALL-GTK-SD-SMP-SMA-SMK-SLB'!$F$14:$CG$713,'ALL-GTK-SD-SMP-SMA-SMK-SLB'!BD$7,FALSE)</f>
        <v>0</v>
      </c>
      <c r="BD535" s="310">
        <f t="shared" si="308"/>
        <v>0</v>
      </c>
      <c r="BE535" s="310">
        <f t="shared" si="309"/>
        <v>0</v>
      </c>
      <c r="BF535" s="10">
        <f t="shared" si="310"/>
        <v>0</v>
      </c>
      <c r="BG535" s="311">
        <f t="shared" si="311"/>
        <v>19</v>
      </c>
      <c r="BH535" s="311">
        <f t="shared" si="312"/>
        <v>23</v>
      </c>
      <c r="BI535" s="10">
        <f t="shared" si="313"/>
        <v>42</v>
      </c>
      <c r="BJ535" s="44">
        <f t="shared" si="314"/>
        <v>19</v>
      </c>
      <c r="BK535" s="44">
        <f t="shared" si="315"/>
        <v>23</v>
      </c>
      <c r="BL535" s="11">
        <f t="shared" si="316"/>
        <v>42</v>
      </c>
      <c r="BM535" s="9">
        <f>VLOOKUP($E535,'ALL-GTK-SD-SMP-SMA-SMK-SLB'!$F$14:$CG$713,'ALL-GTK-SD-SMP-SMA-SMK-SLB'!BN$7,FALSE)</f>
        <v>2</v>
      </c>
      <c r="BN535" s="9">
        <f>VLOOKUP($E535,'ALL-GTK-SD-SMP-SMA-SMK-SLB'!$F$14:$CG$713,'ALL-GTK-SD-SMP-SMA-SMK-SLB'!BO$7,FALSE)</f>
        <v>2</v>
      </c>
      <c r="BO535" s="9">
        <f>VLOOKUP($E535,'ALL-GTK-SD-SMP-SMA-SMK-SLB'!$F$14:$CG$713,'ALL-GTK-SD-SMP-SMA-SMK-SLB'!BP$7,FALSE)</f>
        <v>0</v>
      </c>
      <c r="BP535" s="9">
        <f>VLOOKUP($E535,'ALL-GTK-SD-SMP-SMA-SMK-SLB'!$F$14:$CG$713,'ALL-GTK-SD-SMP-SMA-SMK-SLB'!BQ$7,FALSE)</f>
        <v>0</v>
      </c>
      <c r="BQ535" s="9">
        <f>VLOOKUP($E535,'ALL-GTK-SD-SMP-SMA-SMK-SLB'!$F$14:$CG$713,'ALL-GTK-SD-SMP-SMA-SMK-SLB'!BR$7,FALSE)</f>
        <v>2</v>
      </c>
      <c r="BR535" s="9">
        <f>VLOOKUP($E535,'ALL-GTK-SD-SMP-SMA-SMK-SLB'!$F$14:$CG$713,'ALL-GTK-SD-SMP-SMA-SMK-SLB'!BS$7,FALSE)</f>
        <v>1</v>
      </c>
      <c r="BS535" s="9">
        <f>VLOOKUP($E535,'ALL-GTK-SD-SMP-SMA-SMK-SLB'!$F$14:$CG$713,'ALL-GTK-SD-SMP-SMA-SMK-SLB'!BT$7,FALSE)</f>
        <v>0</v>
      </c>
      <c r="BT535" s="9">
        <f>VLOOKUP($E535,'ALL-GTK-SD-SMP-SMA-SMK-SLB'!$F$14:$CG$713,'ALL-GTK-SD-SMP-SMA-SMK-SLB'!BU$7,FALSE)</f>
        <v>1</v>
      </c>
      <c r="BU535" s="299">
        <f t="shared" si="317"/>
        <v>2</v>
      </c>
      <c r="BV535" s="299">
        <f t="shared" si="318"/>
        <v>2</v>
      </c>
      <c r="BW535" s="44">
        <f t="shared" si="319"/>
        <v>4</v>
      </c>
      <c r="BX535" s="44">
        <f t="shared" si="320"/>
        <v>4</v>
      </c>
      <c r="BY535" s="11">
        <f t="shared" si="321"/>
        <v>8</v>
      </c>
      <c r="BZ535" s="14">
        <f t="shared" si="322"/>
        <v>19</v>
      </c>
      <c r="CA535" s="14">
        <f t="shared" si="323"/>
        <v>23</v>
      </c>
      <c r="CB535" s="13">
        <f t="shared" si="324"/>
        <v>4</v>
      </c>
      <c r="CC535" s="13">
        <f t="shared" si="325"/>
        <v>4</v>
      </c>
      <c r="CD535" s="312">
        <f t="shared" si="326"/>
        <v>23</v>
      </c>
      <c r="CE535" s="312">
        <f t="shared" si="327"/>
        <v>27</v>
      </c>
      <c r="CF535" s="313">
        <f t="shared" si="328"/>
        <v>50</v>
      </c>
      <c r="CG535" s="302" t="str">
        <f t="shared" si="329"/>
        <v>OK</v>
      </c>
    </row>
    <row r="536" spans="1:85" ht="14.25" x14ac:dyDescent="0.25">
      <c r="A536" s="6">
        <v>524</v>
      </c>
      <c r="B536" s="495">
        <v>32</v>
      </c>
      <c r="C536" s="495" t="s">
        <v>7</v>
      </c>
      <c r="D536" s="496" t="s">
        <v>30</v>
      </c>
      <c r="E536" s="626">
        <v>20319360</v>
      </c>
      <c r="F536" s="627" t="s">
        <v>790</v>
      </c>
      <c r="G536" s="624" t="s">
        <v>52</v>
      </c>
      <c r="H536" s="9">
        <f>VLOOKUP($E536,'ALL-GTK-SD-SMP-SMA-SMK-SLB'!$F$14:$CG$713,'ALL-GTK-SD-SMP-SMA-SMK-SLB'!I$7,FALSE)</f>
        <v>0</v>
      </c>
      <c r="I536" s="9">
        <f>VLOOKUP($E536,'ALL-GTK-SD-SMP-SMA-SMK-SLB'!$F$14:$CG$713,'ALL-GTK-SD-SMP-SMA-SMK-SLB'!J$7,FALSE)</f>
        <v>0</v>
      </c>
      <c r="J536" s="9">
        <f>VLOOKUP($E536,'ALL-GTK-SD-SMP-SMA-SMK-SLB'!$F$14:$CG$713,'ALL-GTK-SD-SMP-SMA-SMK-SLB'!K$7,FALSE)</f>
        <v>0</v>
      </c>
      <c r="K536" s="9">
        <f>VLOOKUP($E536,'ALL-GTK-SD-SMP-SMA-SMK-SLB'!$F$14:$CG$713,'ALL-GTK-SD-SMP-SMA-SMK-SLB'!L$7,FALSE)</f>
        <v>0</v>
      </c>
      <c r="L536" s="9">
        <f>VLOOKUP($E536,'ALL-GTK-SD-SMP-SMA-SMK-SLB'!$F$14:$CG$713,'ALL-GTK-SD-SMP-SMA-SMK-SLB'!M$7,FALSE)</f>
        <v>3</v>
      </c>
      <c r="M536" s="9">
        <f>VLOOKUP($E536,'ALL-GTK-SD-SMP-SMA-SMK-SLB'!$F$14:$CG$713,'ALL-GTK-SD-SMP-SMA-SMK-SLB'!N$7,FALSE)</f>
        <v>6</v>
      </c>
      <c r="N536" s="9">
        <f>VLOOKUP($E536,'ALL-GTK-SD-SMP-SMA-SMK-SLB'!$F$14:$CG$713,'ALL-GTK-SD-SMP-SMA-SMK-SLB'!O$7,FALSE)</f>
        <v>4</v>
      </c>
      <c r="O536" s="9">
        <f>VLOOKUP($E536,'ALL-GTK-SD-SMP-SMA-SMK-SLB'!$F$14:$CG$713,'ALL-GTK-SD-SMP-SMA-SMK-SLB'!P$7,FALSE)</f>
        <v>2</v>
      </c>
      <c r="P536" s="299">
        <f t="shared" si="294"/>
        <v>7</v>
      </c>
      <c r="Q536" s="299">
        <f t="shared" si="295"/>
        <v>8</v>
      </c>
      <c r="R536" s="300">
        <f t="shared" si="296"/>
        <v>15</v>
      </c>
      <c r="S536" s="9">
        <f>VLOOKUP($E536,'ALL-GTK-SD-SMP-SMA-SMK-SLB'!$F$14:$CG$713,'ALL-GTK-SD-SMP-SMA-SMK-SLB'!T$7,FALSE)</f>
        <v>0</v>
      </c>
      <c r="T536" s="9">
        <f>VLOOKUP($E536,'ALL-GTK-SD-SMP-SMA-SMK-SLB'!$F$14:$CG$713,'ALL-GTK-SD-SMP-SMA-SMK-SLB'!U$7,FALSE)</f>
        <v>0</v>
      </c>
      <c r="U536" s="9">
        <f>VLOOKUP($E536,'ALL-GTK-SD-SMP-SMA-SMK-SLB'!$F$14:$CG$713,'ALL-GTK-SD-SMP-SMA-SMK-SLB'!V$7,FALSE)</f>
        <v>0</v>
      </c>
      <c r="V536" s="9">
        <f>VLOOKUP($E536,'ALL-GTK-SD-SMP-SMA-SMK-SLB'!$F$14:$CG$713,'ALL-GTK-SD-SMP-SMA-SMK-SLB'!W$7,FALSE)</f>
        <v>4</v>
      </c>
      <c r="W536" s="9">
        <f>VLOOKUP($E536,'ALL-GTK-SD-SMP-SMA-SMK-SLB'!$F$14:$CG$713,'ALL-GTK-SD-SMP-SMA-SMK-SLB'!X$7,FALSE)</f>
        <v>2</v>
      </c>
      <c r="X536" s="9">
        <f>VLOOKUP($E536,'ALL-GTK-SD-SMP-SMA-SMK-SLB'!$F$14:$CG$713,'ALL-GTK-SD-SMP-SMA-SMK-SLB'!Y$7,FALSE)</f>
        <v>4</v>
      </c>
      <c r="Y536" s="299">
        <f t="shared" si="297"/>
        <v>2</v>
      </c>
      <c r="Z536" s="299">
        <f t="shared" si="298"/>
        <v>8</v>
      </c>
      <c r="AA536" s="10">
        <f t="shared" si="299"/>
        <v>10</v>
      </c>
      <c r="AB536" s="44">
        <f t="shared" si="300"/>
        <v>9</v>
      </c>
      <c r="AC536" s="44">
        <f t="shared" si="301"/>
        <v>16</v>
      </c>
      <c r="AD536" s="11">
        <f t="shared" si="302"/>
        <v>25</v>
      </c>
      <c r="AE536" s="9">
        <f>VLOOKUP($E536,'ALL-GTK-SD-SMP-SMA-SMK-SLB'!$F$14:$CG$713,'ALL-GTK-SD-SMP-SMA-SMK-SLB'!AF$7,FALSE)</f>
        <v>2</v>
      </c>
      <c r="AF536" s="9">
        <f>VLOOKUP($E536,'ALL-GTK-SD-SMP-SMA-SMK-SLB'!$F$14:$CG$713,'ALL-GTK-SD-SMP-SMA-SMK-SLB'!AG$7,FALSE)</f>
        <v>6</v>
      </c>
      <c r="AG536" s="10">
        <f t="shared" si="303"/>
        <v>8</v>
      </c>
      <c r="AH536" s="9">
        <f>VLOOKUP($E536,'ALL-GTK-SD-SMP-SMA-SMK-SLB'!$F$14:$CG$713,'ALL-GTK-SD-SMP-SMA-SMK-SLB'!AI$7,FALSE)</f>
        <v>7</v>
      </c>
      <c r="AI536" s="9">
        <f>VLOOKUP($E536,'ALL-GTK-SD-SMP-SMA-SMK-SLB'!$F$14:$CG$713,'ALL-GTK-SD-SMP-SMA-SMK-SLB'!AJ$7,FALSE)</f>
        <v>10</v>
      </c>
      <c r="AJ536" s="10">
        <f t="shared" si="304"/>
        <v>17</v>
      </c>
      <c r="AK536" s="44">
        <f t="shared" si="305"/>
        <v>9</v>
      </c>
      <c r="AL536" s="44">
        <f t="shared" si="306"/>
        <v>16</v>
      </c>
      <c r="AM536" s="11">
        <f t="shared" si="307"/>
        <v>25</v>
      </c>
      <c r="AN536" s="299">
        <f>VLOOKUP($E536,'ALL-GTK-SD-SMP-SMA-SMK-SLB'!$F$14:$CG$713,'ALL-GTK-SD-SMP-SMA-SMK-SLB'!AO$7,FALSE)</f>
        <v>0</v>
      </c>
      <c r="AO536" s="299">
        <f>VLOOKUP($E536,'ALL-GTK-SD-SMP-SMA-SMK-SLB'!$F$14:$CG$713,'ALL-GTK-SD-SMP-SMA-SMK-SLB'!AP$7,FALSE)</f>
        <v>0</v>
      </c>
      <c r="AP536" s="9">
        <f>VLOOKUP($E536,'ALL-GTK-SD-SMP-SMA-SMK-SLB'!$F$14:$CG$713,'ALL-GTK-SD-SMP-SMA-SMK-SLB'!AQ$7,FALSE)</f>
        <v>0</v>
      </c>
      <c r="AQ536" s="9">
        <f>VLOOKUP($E536,'ALL-GTK-SD-SMP-SMA-SMK-SLB'!$F$14:$CG$713,'ALL-GTK-SD-SMP-SMA-SMK-SLB'!AR$7,FALSE)</f>
        <v>0</v>
      </c>
      <c r="AR536" s="9">
        <f>VLOOKUP($E536,'ALL-GTK-SD-SMP-SMA-SMK-SLB'!$F$14:$CG$713,'ALL-GTK-SD-SMP-SMA-SMK-SLB'!AS$7,FALSE)</f>
        <v>0</v>
      </c>
      <c r="AS536" s="9">
        <f>VLOOKUP($E536,'ALL-GTK-SD-SMP-SMA-SMK-SLB'!$F$14:$CG$713,'ALL-GTK-SD-SMP-SMA-SMK-SLB'!AT$7,FALSE)</f>
        <v>0</v>
      </c>
      <c r="AT536" s="9">
        <f>VLOOKUP($E536,'ALL-GTK-SD-SMP-SMA-SMK-SLB'!$F$14:$CG$713,'ALL-GTK-SD-SMP-SMA-SMK-SLB'!AU$7,FALSE)</f>
        <v>0</v>
      </c>
      <c r="AU536" s="9">
        <f>VLOOKUP($E536,'ALL-GTK-SD-SMP-SMA-SMK-SLB'!$F$14:$CG$713,'ALL-GTK-SD-SMP-SMA-SMK-SLB'!AV$7,FALSE)</f>
        <v>0</v>
      </c>
      <c r="AV536" s="9">
        <f>VLOOKUP($E536,'ALL-GTK-SD-SMP-SMA-SMK-SLB'!$F$14:$CG$713,'ALL-GTK-SD-SMP-SMA-SMK-SLB'!AW$7,FALSE)</f>
        <v>0</v>
      </c>
      <c r="AW536" s="9">
        <f>VLOOKUP($E536,'ALL-GTK-SD-SMP-SMA-SMK-SLB'!$F$14:$CG$713,'ALL-GTK-SD-SMP-SMA-SMK-SLB'!AX$7,FALSE)</f>
        <v>0</v>
      </c>
      <c r="AX536" s="9">
        <f>VLOOKUP($E536,'ALL-GTK-SD-SMP-SMA-SMK-SLB'!$F$14:$CG$713,'ALL-GTK-SD-SMP-SMA-SMK-SLB'!AY$7,FALSE)</f>
        <v>7</v>
      </c>
      <c r="AY536" s="9">
        <f>VLOOKUP($E536,'ALL-GTK-SD-SMP-SMA-SMK-SLB'!$F$14:$CG$713,'ALL-GTK-SD-SMP-SMA-SMK-SLB'!AZ$7,FALSE)</f>
        <v>16</v>
      </c>
      <c r="AZ536" s="9">
        <f>VLOOKUP($E536,'ALL-GTK-SD-SMP-SMA-SMK-SLB'!$F$14:$CG$713,'ALL-GTK-SD-SMP-SMA-SMK-SLB'!BA$7,FALSE)</f>
        <v>2</v>
      </c>
      <c r="BA536" s="9">
        <f>VLOOKUP($E536,'ALL-GTK-SD-SMP-SMA-SMK-SLB'!$F$14:$CG$713,'ALL-GTK-SD-SMP-SMA-SMK-SLB'!BB$7,FALSE)</f>
        <v>0</v>
      </c>
      <c r="BB536" s="9">
        <f>VLOOKUP($E536,'ALL-GTK-SD-SMP-SMA-SMK-SLB'!$F$14:$CG$713,'ALL-GTK-SD-SMP-SMA-SMK-SLB'!BC$7,FALSE)</f>
        <v>0</v>
      </c>
      <c r="BC536" s="9">
        <f>VLOOKUP($E536,'ALL-GTK-SD-SMP-SMA-SMK-SLB'!$F$14:$CG$713,'ALL-GTK-SD-SMP-SMA-SMK-SLB'!BD$7,FALSE)</f>
        <v>0</v>
      </c>
      <c r="BD536" s="310">
        <f t="shared" si="308"/>
        <v>0</v>
      </c>
      <c r="BE536" s="310">
        <f t="shared" si="309"/>
        <v>0</v>
      </c>
      <c r="BF536" s="10">
        <f t="shared" si="310"/>
        <v>0</v>
      </c>
      <c r="BG536" s="311">
        <f t="shared" si="311"/>
        <v>9</v>
      </c>
      <c r="BH536" s="311">
        <f t="shared" si="312"/>
        <v>16</v>
      </c>
      <c r="BI536" s="10">
        <f t="shared" si="313"/>
        <v>25</v>
      </c>
      <c r="BJ536" s="44">
        <f t="shared" si="314"/>
        <v>9</v>
      </c>
      <c r="BK536" s="44">
        <f t="shared" si="315"/>
        <v>16</v>
      </c>
      <c r="BL536" s="11">
        <f t="shared" si="316"/>
        <v>25</v>
      </c>
      <c r="BM536" s="9">
        <f>VLOOKUP($E536,'ALL-GTK-SD-SMP-SMA-SMK-SLB'!$F$14:$CG$713,'ALL-GTK-SD-SMP-SMA-SMK-SLB'!BN$7,FALSE)</f>
        <v>1</v>
      </c>
      <c r="BN536" s="9">
        <f>VLOOKUP($E536,'ALL-GTK-SD-SMP-SMA-SMK-SLB'!$F$14:$CG$713,'ALL-GTK-SD-SMP-SMA-SMK-SLB'!BO$7,FALSE)</f>
        <v>2</v>
      </c>
      <c r="BO536" s="9">
        <f>VLOOKUP($E536,'ALL-GTK-SD-SMP-SMA-SMK-SLB'!$F$14:$CG$713,'ALL-GTK-SD-SMP-SMA-SMK-SLB'!BP$7,FALSE)</f>
        <v>0</v>
      </c>
      <c r="BP536" s="9">
        <f>VLOOKUP($E536,'ALL-GTK-SD-SMP-SMA-SMK-SLB'!$F$14:$CG$713,'ALL-GTK-SD-SMP-SMA-SMK-SLB'!BQ$7,FALSE)</f>
        <v>0</v>
      </c>
      <c r="BQ536" s="9">
        <f>VLOOKUP($E536,'ALL-GTK-SD-SMP-SMA-SMK-SLB'!$F$14:$CG$713,'ALL-GTK-SD-SMP-SMA-SMK-SLB'!BR$7,FALSE)</f>
        <v>4</v>
      </c>
      <c r="BR536" s="9">
        <f>VLOOKUP($E536,'ALL-GTK-SD-SMP-SMA-SMK-SLB'!$F$14:$CG$713,'ALL-GTK-SD-SMP-SMA-SMK-SLB'!BS$7,FALSE)</f>
        <v>0</v>
      </c>
      <c r="BS536" s="9">
        <f>VLOOKUP($E536,'ALL-GTK-SD-SMP-SMA-SMK-SLB'!$F$14:$CG$713,'ALL-GTK-SD-SMP-SMA-SMK-SLB'!BT$7,FALSE)</f>
        <v>0</v>
      </c>
      <c r="BT536" s="9">
        <f>VLOOKUP($E536,'ALL-GTK-SD-SMP-SMA-SMK-SLB'!$F$14:$CG$713,'ALL-GTK-SD-SMP-SMA-SMK-SLB'!BU$7,FALSE)</f>
        <v>0</v>
      </c>
      <c r="BU536" s="299">
        <f t="shared" si="317"/>
        <v>4</v>
      </c>
      <c r="BV536" s="299">
        <f t="shared" si="318"/>
        <v>0</v>
      </c>
      <c r="BW536" s="44">
        <f t="shared" si="319"/>
        <v>5</v>
      </c>
      <c r="BX536" s="44">
        <f t="shared" si="320"/>
        <v>2</v>
      </c>
      <c r="BY536" s="11">
        <f t="shared" si="321"/>
        <v>7</v>
      </c>
      <c r="BZ536" s="14">
        <f t="shared" si="322"/>
        <v>9</v>
      </c>
      <c r="CA536" s="14">
        <f t="shared" si="323"/>
        <v>16</v>
      </c>
      <c r="CB536" s="13">
        <f t="shared" si="324"/>
        <v>5</v>
      </c>
      <c r="CC536" s="13">
        <f t="shared" si="325"/>
        <v>2</v>
      </c>
      <c r="CD536" s="312">
        <f t="shared" si="326"/>
        <v>14</v>
      </c>
      <c r="CE536" s="312">
        <f t="shared" si="327"/>
        <v>18</v>
      </c>
      <c r="CF536" s="313">
        <f t="shared" si="328"/>
        <v>32</v>
      </c>
      <c r="CG536" s="302" t="str">
        <f t="shared" si="329"/>
        <v>OK</v>
      </c>
    </row>
    <row r="537" spans="1:85" ht="14.25" x14ac:dyDescent="0.25">
      <c r="A537" s="6">
        <v>525</v>
      </c>
      <c r="B537" s="495">
        <v>33</v>
      </c>
      <c r="C537" s="495" t="s">
        <v>7</v>
      </c>
      <c r="D537" s="496" t="s">
        <v>30</v>
      </c>
      <c r="E537" s="626">
        <v>69883267</v>
      </c>
      <c r="F537" s="627" t="s">
        <v>791</v>
      </c>
      <c r="G537" s="624" t="s">
        <v>52</v>
      </c>
      <c r="H537" s="9">
        <f>VLOOKUP($E537,'ALL-GTK-SD-SMP-SMA-SMK-SLB'!$F$14:$CG$713,'ALL-GTK-SD-SMP-SMA-SMK-SLB'!I$7,FALSE)</f>
        <v>0</v>
      </c>
      <c r="I537" s="9">
        <f>VLOOKUP($E537,'ALL-GTK-SD-SMP-SMA-SMK-SLB'!$F$14:$CG$713,'ALL-GTK-SD-SMP-SMA-SMK-SLB'!J$7,FALSE)</f>
        <v>0</v>
      </c>
      <c r="J537" s="9">
        <f>VLOOKUP($E537,'ALL-GTK-SD-SMP-SMA-SMK-SLB'!$F$14:$CG$713,'ALL-GTK-SD-SMP-SMA-SMK-SLB'!K$7,FALSE)</f>
        <v>0</v>
      </c>
      <c r="K537" s="9">
        <f>VLOOKUP($E537,'ALL-GTK-SD-SMP-SMA-SMK-SLB'!$F$14:$CG$713,'ALL-GTK-SD-SMP-SMA-SMK-SLB'!L$7,FALSE)</f>
        <v>0</v>
      </c>
      <c r="L537" s="9">
        <f>VLOOKUP($E537,'ALL-GTK-SD-SMP-SMA-SMK-SLB'!$F$14:$CG$713,'ALL-GTK-SD-SMP-SMA-SMK-SLB'!M$7,FALSE)</f>
        <v>0</v>
      </c>
      <c r="M537" s="9">
        <f>VLOOKUP($E537,'ALL-GTK-SD-SMP-SMA-SMK-SLB'!$F$14:$CG$713,'ALL-GTK-SD-SMP-SMA-SMK-SLB'!N$7,FALSE)</f>
        <v>0</v>
      </c>
      <c r="N537" s="9">
        <f>VLOOKUP($E537,'ALL-GTK-SD-SMP-SMA-SMK-SLB'!$F$14:$CG$713,'ALL-GTK-SD-SMP-SMA-SMK-SLB'!O$7,FALSE)</f>
        <v>0</v>
      </c>
      <c r="O537" s="9">
        <f>VLOOKUP($E537,'ALL-GTK-SD-SMP-SMA-SMK-SLB'!$F$14:$CG$713,'ALL-GTK-SD-SMP-SMA-SMK-SLB'!P$7,FALSE)</f>
        <v>0</v>
      </c>
      <c r="P537" s="299">
        <f t="shared" si="294"/>
        <v>0</v>
      </c>
      <c r="Q537" s="299">
        <f t="shared" si="295"/>
        <v>0</v>
      </c>
      <c r="R537" s="300">
        <f t="shared" si="296"/>
        <v>0</v>
      </c>
      <c r="S537" s="9">
        <f>VLOOKUP($E537,'ALL-GTK-SD-SMP-SMA-SMK-SLB'!$F$14:$CG$713,'ALL-GTK-SD-SMP-SMA-SMK-SLB'!T$7,FALSE)</f>
        <v>0</v>
      </c>
      <c r="T537" s="9">
        <f>VLOOKUP($E537,'ALL-GTK-SD-SMP-SMA-SMK-SLB'!$F$14:$CG$713,'ALL-GTK-SD-SMP-SMA-SMK-SLB'!U$7,FALSE)</f>
        <v>0</v>
      </c>
      <c r="U537" s="9">
        <f>VLOOKUP($E537,'ALL-GTK-SD-SMP-SMA-SMK-SLB'!$F$14:$CG$713,'ALL-GTK-SD-SMP-SMA-SMK-SLB'!V$7,FALSE)</f>
        <v>2</v>
      </c>
      <c r="V537" s="9">
        <f>VLOOKUP($E537,'ALL-GTK-SD-SMP-SMA-SMK-SLB'!$F$14:$CG$713,'ALL-GTK-SD-SMP-SMA-SMK-SLB'!W$7,FALSE)</f>
        <v>3</v>
      </c>
      <c r="W537" s="9">
        <f>VLOOKUP($E537,'ALL-GTK-SD-SMP-SMA-SMK-SLB'!$F$14:$CG$713,'ALL-GTK-SD-SMP-SMA-SMK-SLB'!X$7,FALSE)</f>
        <v>1</v>
      </c>
      <c r="X537" s="9">
        <f>VLOOKUP($E537,'ALL-GTK-SD-SMP-SMA-SMK-SLB'!$F$14:$CG$713,'ALL-GTK-SD-SMP-SMA-SMK-SLB'!Y$7,FALSE)</f>
        <v>3</v>
      </c>
      <c r="Y537" s="299">
        <f t="shared" si="297"/>
        <v>3</v>
      </c>
      <c r="Z537" s="299">
        <f t="shared" si="298"/>
        <v>6</v>
      </c>
      <c r="AA537" s="10">
        <f t="shared" si="299"/>
        <v>9</v>
      </c>
      <c r="AB537" s="44">
        <f t="shared" si="300"/>
        <v>3</v>
      </c>
      <c r="AC537" s="44">
        <f t="shared" si="301"/>
        <v>6</v>
      </c>
      <c r="AD537" s="11">
        <f t="shared" si="302"/>
        <v>9</v>
      </c>
      <c r="AE537" s="9">
        <f>VLOOKUP($E537,'ALL-GTK-SD-SMP-SMA-SMK-SLB'!$F$14:$CG$713,'ALL-GTK-SD-SMP-SMA-SMK-SLB'!AF$7,FALSE)</f>
        <v>3</v>
      </c>
      <c r="AF537" s="9">
        <f>VLOOKUP($E537,'ALL-GTK-SD-SMP-SMA-SMK-SLB'!$F$14:$CG$713,'ALL-GTK-SD-SMP-SMA-SMK-SLB'!AG$7,FALSE)</f>
        <v>6</v>
      </c>
      <c r="AG537" s="10">
        <f t="shared" si="303"/>
        <v>9</v>
      </c>
      <c r="AH537" s="9">
        <f>VLOOKUP($E537,'ALL-GTK-SD-SMP-SMA-SMK-SLB'!$F$14:$CG$713,'ALL-GTK-SD-SMP-SMA-SMK-SLB'!AI$7,FALSE)</f>
        <v>0</v>
      </c>
      <c r="AI537" s="9">
        <f>VLOOKUP($E537,'ALL-GTK-SD-SMP-SMA-SMK-SLB'!$F$14:$CG$713,'ALL-GTK-SD-SMP-SMA-SMK-SLB'!AJ$7,FALSE)</f>
        <v>0</v>
      </c>
      <c r="AJ537" s="10">
        <f t="shared" si="304"/>
        <v>0</v>
      </c>
      <c r="AK537" s="44">
        <f t="shared" si="305"/>
        <v>3</v>
      </c>
      <c r="AL537" s="44">
        <f t="shared" si="306"/>
        <v>6</v>
      </c>
      <c r="AM537" s="11">
        <f t="shared" si="307"/>
        <v>9</v>
      </c>
      <c r="AN537" s="299">
        <f>VLOOKUP($E537,'ALL-GTK-SD-SMP-SMA-SMK-SLB'!$F$14:$CG$713,'ALL-GTK-SD-SMP-SMA-SMK-SLB'!AO$7,FALSE)</f>
        <v>0</v>
      </c>
      <c r="AO537" s="299">
        <f>VLOOKUP($E537,'ALL-GTK-SD-SMP-SMA-SMK-SLB'!$F$14:$CG$713,'ALL-GTK-SD-SMP-SMA-SMK-SLB'!AP$7,FALSE)</f>
        <v>0</v>
      </c>
      <c r="AP537" s="9">
        <f>VLOOKUP($E537,'ALL-GTK-SD-SMP-SMA-SMK-SLB'!$F$14:$CG$713,'ALL-GTK-SD-SMP-SMA-SMK-SLB'!AQ$7,FALSE)</f>
        <v>0</v>
      </c>
      <c r="AQ537" s="9">
        <f>VLOOKUP($E537,'ALL-GTK-SD-SMP-SMA-SMK-SLB'!$F$14:$CG$713,'ALL-GTK-SD-SMP-SMA-SMK-SLB'!AR$7,FALSE)</f>
        <v>0</v>
      </c>
      <c r="AR537" s="9">
        <f>VLOOKUP($E537,'ALL-GTK-SD-SMP-SMA-SMK-SLB'!$F$14:$CG$713,'ALL-GTK-SD-SMP-SMA-SMK-SLB'!AS$7,FALSE)</f>
        <v>0</v>
      </c>
      <c r="AS537" s="9">
        <f>VLOOKUP($E537,'ALL-GTK-SD-SMP-SMA-SMK-SLB'!$F$14:$CG$713,'ALL-GTK-SD-SMP-SMA-SMK-SLB'!AT$7,FALSE)</f>
        <v>0</v>
      </c>
      <c r="AT537" s="9">
        <f>VLOOKUP($E537,'ALL-GTK-SD-SMP-SMA-SMK-SLB'!$F$14:$CG$713,'ALL-GTK-SD-SMP-SMA-SMK-SLB'!AU$7,FALSE)</f>
        <v>0</v>
      </c>
      <c r="AU537" s="9">
        <f>VLOOKUP($E537,'ALL-GTK-SD-SMP-SMA-SMK-SLB'!$F$14:$CG$713,'ALL-GTK-SD-SMP-SMA-SMK-SLB'!AV$7,FALSE)</f>
        <v>0</v>
      </c>
      <c r="AV537" s="9">
        <f>VLOOKUP($E537,'ALL-GTK-SD-SMP-SMA-SMK-SLB'!$F$14:$CG$713,'ALL-GTK-SD-SMP-SMA-SMK-SLB'!AW$7,FALSE)</f>
        <v>0</v>
      </c>
      <c r="AW537" s="9">
        <f>VLOOKUP($E537,'ALL-GTK-SD-SMP-SMA-SMK-SLB'!$F$14:$CG$713,'ALL-GTK-SD-SMP-SMA-SMK-SLB'!AX$7,FALSE)</f>
        <v>0</v>
      </c>
      <c r="AX537" s="9">
        <f>VLOOKUP($E537,'ALL-GTK-SD-SMP-SMA-SMK-SLB'!$F$14:$CG$713,'ALL-GTK-SD-SMP-SMA-SMK-SLB'!AY$7,FALSE)</f>
        <v>3</v>
      </c>
      <c r="AY537" s="9">
        <f>VLOOKUP($E537,'ALL-GTK-SD-SMP-SMA-SMK-SLB'!$F$14:$CG$713,'ALL-GTK-SD-SMP-SMA-SMK-SLB'!AZ$7,FALSE)</f>
        <v>6</v>
      </c>
      <c r="AZ537" s="9">
        <f>VLOOKUP($E537,'ALL-GTK-SD-SMP-SMA-SMK-SLB'!$F$14:$CG$713,'ALL-GTK-SD-SMP-SMA-SMK-SLB'!BA$7,FALSE)</f>
        <v>0</v>
      </c>
      <c r="BA537" s="9">
        <f>VLOOKUP($E537,'ALL-GTK-SD-SMP-SMA-SMK-SLB'!$F$14:$CG$713,'ALL-GTK-SD-SMP-SMA-SMK-SLB'!BB$7,FALSE)</f>
        <v>0</v>
      </c>
      <c r="BB537" s="9">
        <f>VLOOKUP($E537,'ALL-GTK-SD-SMP-SMA-SMK-SLB'!$F$14:$CG$713,'ALL-GTK-SD-SMP-SMA-SMK-SLB'!BC$7,FALSE)</f>
        <v>0</v>
      </c>
      <c r="BC537" s="9">
        <f>VLOOKUP($E537,'ALL-GTK-SD-SMP-SMA-SMK-SLB'!$F$14:$CG$713,'ALL-GTK-SD-SMP-SMA-SMK-SLB'!BD$7,FALSE)</f>
        <v>0</v>
      </c>
      <c r="BD537" s="310">
        <f t="shared" si="308"/>
        <v>0</v>
      </c>
      <c r="BE537" s="310">
        <f t="shared" si="309"/>
        <v>0</v>
      </c>
      <c r="BF537" s="10">
        <f t="shared" si="310"/>
        <v>0</v>
      </c>
      <c r="BG537" s="311">
        <f t="shared" si="311"/>
        <v>3</v>
      </c>
      <c r="BH537" s="311">
        <f t="shared" si="312"/>
        <v>6</v>
      </c>
      <c r="BI537" s="10">
        <f t="shared" si="313"/>
        <v>9</v>
      </c>
      <c r="BJ537" s="44">
        <f t="shared" si="314"/>
        <v>3</v>
      </c>
      <c r="BK537" s="44">
        <f t="shared" si="315"/>
        <v>6</v>
      </c>
      <c r="BL537" s="11">
        <f t="shared" si="316"/>
        <v>9</v>
      </c>
      <c r="BM537" s="9">
        <f>VLOOKUP($E537,'ALL-GTK-SD-SMP-SMA-SMK-SLB'!$F$14:$CG$713,'ALL-GTK-SD-SMP-SMA-SMK-SLB'!BN$7,FALSE)</f>
        <v>0</v>
      </c>
      <c r="BN537" s="9">
        <f>VLOOKUP($E537,'ALL-GTK-SD-SMP-SMA-SMK-SLB'!$F$14:$CG$713,'ALL-GTK-SD-SMP-SMA-SMK-SLB'!BO$7,FALSE)</f>
        <v>0</v>
      </c>
      <c r="BO537" s="9">
        <f>VLOOKUP($E537,'ALL-GTK-SD-SMP-SMA-SMK-SLB'!$F$14:$CG$713,'ALL-GTK-SD-SMP-SMA-SMK-SLB'!BP$7,FALSE)</f>
        <v>0</v>
      </c>
      <c r="BP537" s="9">
        <f>VLOOKUP($E537,'ALL-GTK-SD-SMP-SMA-SMK-SLB'!$F$14:$CG$713,'ALL-GTK-SD-SMP-SMA-SMK-SLB'!BQ$7,FALSE)</f>
        <v>0</v>
      </c>
      <c r="BQ537" s="9">
        <f>VLOOKUP($E537,'ALL-GTK-SD-SMP-SMA-SMK-SLB'!$F$14:$CG$713,'ALL-GTK-SD-SMP-SMA-SMK-SLB'!BR$7,FALSE)</f>
        <v>0</v>
      </c>
      <c r="BR537" s="9">
        <f>VLOOKUP($E537,'ALL-GTK-SD-SMP-SMA-SMK-SLB'!$F$14:$CG$713,'ALL-GTK-SD-SMP-SMA-SMK-SLB'!BS$7,FALSE)</f>
        <v>0</v>
      </c>
      <c r="BS537" s="9">
        <f>VLOOKUP($E537,'ALL-GTK-SD-SMP-SMA-SMK-SLB'!$F$14:$CG$713,'ALL-GTK-SD-SMP-SMA-SMK-SLB'!BT$7,FALSE)</f>
        <v>0</v>
      </c>
      <c r="BT537" s="9">
        <f>VLOOKUP($E537,'ALL-GTK-SD-SMP-SMA-SMK-SLB'!$F$14:$CG$713,'ALL-GTK-SD-SMP-SMA-SMK-SLB'!BU$7,FALSE)</f>
        <v>0</v>
      </c>
      <c r="BU537" s="299">
        <f t="shared" si="317"/>
        <v>0</v>
      </c>
      <c r="BV537" s="299">
        <f t="shared" si="318"/>
        <v>0</v>
      </c>
      <c r="BW537" s="44">
        <f t="shared" si="319"/>
        <v>0</v>
      </c>
      <c r="BX537" s="44">
        <f t="shared" si="320"/>
        <v>0</v>
      </c>
      <c r="BY537" s="11">
        <f t="shared" si="321"/>
        <v>0</v>
      </c>
      <c r="BZ537" s="14">
        <f t="shared" si="322"/>
        <v>3</v>
      </c>
      <c r="CA537" s="14">
        <f t="shared" si="323"/>
        <v>6</v>
      </c>
      <c r="CB537" s="13">
        <f t="shared" si="324"/>
        <v>0</v>
      </c>
      <c r="CC537" s="13">
        <f t="shared" si="325"/>
        <v>0</v>
      </c>
      <c r="CD537" s="312">
        <f t="shared" si="326"/>
        <v>3</v>
      </c>
      <c r="CE537" s="312">
        <f t="shared" si="327"/>
        <v>6</v>
      </c>
      <c r="CF537" s="313">
        <f t="shared" si="328"/>
        <v>9</v>
      </c>
      <c r="CG537" s="302" t="str">
        <f t="shared" si="329"/>
        <v>OK</v>
      </c>
    </row>
    <row r="538" spans="1:85" ht="14.25" x14ac:dyDescent="0.25">
      <c r="A538" s="6">
        <v>526</v>
      </c>
      <c r="B538" s="495">
        <v>34</v>
      </c>
      <c r="C538" s="495" t="s">
        <v>7</v>
      </c>
      <c r="D538" s="496" t="s">
        <v>31</v>
      </c>
      <c r="E538" s="626">
        <v>20319340</v>
      </c>
      <c r="F538" s="627" t="s">
        <v>792</v>
      </c>
      <c r="G538" s="624" t="s">
        <v>52</v>
      </c>
      <c r="H538" s="9">
        <f>VLOOKUP($E538,'ALL-GTK-SD-SMP-SMA-SMK-SLB'!$F$14:$CG$713,'ALL-GTK-SD-SMP-SMA-SMK-SLB'!I$7,FALSE)</f>
        <v>0</v>
      </c>
      <c r="I538" s="9">
        <f>VLOOKUP($E538,'ALL-GTK-SD-SMP-SMA-SMK-SLB'!$F$14:$CG$713,'ALL-GTK-SD-SMP-SMA-SMK-SLB'!J$7,FALSE)</f>
        <v>0</v>
      </c>
      <c r="J538" s="9">
        <f>VLOOKUP($E538,'ALL-GTK-SD-SMP-SMA-SMK-SLB'!$F$14:$CG$713,'ALL-GTK-SD-SMP-SMA-SMK-SLB'!K$7,FALSE)</f>
        <v>0</v>
      </c>
      <c r="K538" s="9">
        <f>VLOOKUP($E538,'ALL-GTK-SD-SMP-SMA-SMK-SLB'!$F$14:$CG$713,'ALL-GTK-SD-SMP-SMA-SMK-SLB'!L$7,FALSE)</f>
        <v>0</v>
      </c>
      <c r="L538" s="9">
        <f>VLOOKUP($E538,'ALL-GTK-SD-SMP-SMA-SMK-SLB'!$F$14:$CG$713,'ALL-GTK-SD-SMP-SMA-SMK-SLB'!M$7,FALSE)</f>
        <v>3</v>
      </c>
      <c r="M538" s="9">
        <f>VLOOKUP($E538,'ALL-GTK-SD-SMP-SMA-SMK-SLB'!$F$14:$CG$713,'ALL-GTK-SD-SMP-SMA-SMK-SLB'!N$7,FALSE)</f>
        <v>3</v>
      </c>
      <c r="N538" s="9">
        <f>VLOOKUP($E538,'ALL-GTK-SD-SMP-SMA-SMK-SLB'!$F$14:$CG$713,'ALL-GTK-SD-SMP-SMA-SMK-SLB'!O$7,FALSE)</f>
        <v>4</v>
      </c>
      <c r="O538" s="9">
        <f>VLOOKUP($E538,'ALL-GTK-SD-SMP-SMA-SMK-SLB'!$F$14:$CG$713,'ALL-GTK-SD-SMP-SMA-SMK-SLB'!P$7,FALSE)</f>
        <v>5</v>
      </c>
      <c r="P538" s="299">
        <f t="shared" si="294"/>
        <v>7</v>
      </c>
      <c r="Q538" s="299">
        <f t="shared" si="295"/>
        <v>8</v>
      </c>
      <c r="R538" s="300">
        <f t="shared" si="296"/>
        <v>15</v>
      </c>
      <c r="S538" s="9">
        <f>VLOOKUP($E538,'ALL-GTK-SD-SMP-SMA-SMK-SLB'!$F$14:$CG$713,'ALL-GTK-SD-SMP-SMA-SMK-SLB'!T$7,FALSE)</f>
        <v>0</v>
      </c>
      <c r="T538" s="9">
        <f>VLOOKUP($E538,'ALL-GTK-SD-SMP-SMA-SMK-SLB'!$F$14:$CG$713,'ALL-GTK-SD-SMP-SMA-SMK-SLB'!U$7,FALSE)</f>
        <v>0</v>
      </c>
      <c r="U538" s="9">
        <f>VLOOKUP($E538,'ALL-GTK-SD-SMP-SMA-SMK-SLB'!$F$14:$CG$713,'ALL-GTK-SD-SMP-SMA-SMK-SLB'!V$7,FALSE)</f>
        <v>0</v>
      </c>
      <c r="V538" s="9">
        <f>VLOOKUP($E538,'ALL-GTK-SD-SMP-SMA-SMK-SLB'!$F$14:$CG$713,'ALL-GTK-SD-SMP-SMA-SMK-SLB'!W$7,FALSE)</f>
        <v>0</v>
      </c>
      <c r="W538" s="9">
        <f>VLOOKUP($E538,'ALL-GTK-SD-SMP-SMA-SMK-SLB'!$F$14:$CG$713,'ALL-GTK-SD-SMP-SMA-SMK-SLB'!X$7,FALSE)</f>
        <v>0</v>
      </c>
      <c r="X538" s="9">
        <f>VLOOKUP($E538,'ALL-GTK-SD-SMP-SMA-SMK-SLB'!$F$14:$CG$713,'ALL-GTK-SD-SMP-SMA-SMK-SLB'!Y$7,FALSE)</f>
        <v>5</v>
      </c>
      <c r="Y538" s="299">
        <f t="shared" si="297"/>
        <v>0</v>
      </c>
      <c r="Z538" s="299">
        <f t="shared" si="298"/>
        <v>5</v>
      </c>
      <c r="AA538" s="10">
        <f t="shared" si="299"/>
        <v>5</v>
      </c>
      <c r="AB538" s="44">
        <f t="shared" si="300"/>
        <v>7</v>
      </c>
      <c r="AC538" s="44">
        <f t="shared" si="301"/>
        <v>13</v>
      </c>
      <c r="AD538" s="11">
        <f t="shared" si="302"/>
        <v>20</v>
      </c>
      <c r="AE538" s="9">
        <f>VLOOKUP($E538,'ALL-GTK-SD-SMP-SMA-SMK-SLB'!$F$14:$CG$713,'ALL-GTK-SD-SMP-SMA-SMK-SLB'!AF$7,FALSE)</f>
        <v>0</v>
      </c>
      <c r="AF538" s="9">
        <f>VLOOKUP($E538,'ALL-GTK-SD-SMP-SMA-SMK-SLB'!$F$14:$CG$713,'ALL-GTK-SD-SMP-SMA-SMK-SLB'!AG$7,FALSE)</f>
        <v>7</v>
      </c>
      <c r="AG538" s="10">
        <f t="shared" si="303"/>
        <v>7</v>
      </c>
      <c r="AH538" s="9">
        <f>VLOOKUP($E538,'ALL-GTK-SD-SMP-SMA-SMK-SLB'!$F$14:$CG$713,'ALL-GTK-SD-SMP-SMA-SMK-SLB'!AI$7,FALSE)</f>
        <v>7</v>
      </c>
      <c r="AI538" s="9">
        <f>VLOOKUP($E538,'ALL-GTK-SD-SMP-SMA-SMK-SLB'!$F$14:$CG$713,'ALL-GTK-SD-SMP-SMA-SMK-SLB'!AJ$7,FALSE)</f>
        <v>6</v>
      </c>
      <c r="AJ538" s="10">
        <f t="shared" si="304"/>
        <v>13</v>
      </c>
      <c r="AK538" s="44">
        <f t="shared" si="305"/>
        <v>7</v>
      </c>
      <c r="AL538" s="44">
        <f t="shared" si="306"/>
        <v>13</v>
      </c>
      <c r="AM538" s="11">
        <f t="shared" si="307"/>
        <v>20</v>
      </c>
      <c r="AN538" s="299">
        <f>VLOOKUP($E538,'ALL-GTK-SD-SMP-SMA-SMK-SLB'!$F$14:$CG$713,'ALL-GTK-SD-SMP-SMA-SMK-SLB'!AO$7,FALSE)</f>
        <v>0</v>
      </c>
      <c r="AO538" s="299">
        <f>VLOOKUP($E538,'ALL-GTK-SD-SMP-SMA-SMK-SLB'!$F$14:$CG$713,'ALL-GTK-SD-SMP-SMA-SMK-SLB'!AP$7,FALSE)</f>
        <v>0</v>
      </c>
      <c r="AP538" s="9">
        <f>VLOOKUP($E538,'ALL-GTK-SD-SMP-SMA-SMK-SLB'!$F$14:$CG$713,'ALL-GTK-SD-SMP-SMA-SMK-SLB'!AQ$7,FALSE)</f>
        <v>0</v>
      </c>
      <c r="AQ538" s="9">
        <f>VLOOKUP($E538,'ALL-GTK-SD-SMP-SMA-SMK-SLB'!$F$14:$CG$713,'ALL-GTK-SD-SMP-SMA-SMK-SLB'!AR$7,FALSE)</f>
        <v>0</v>
      </c>
      <c r="AR538" s="9">
        <f>VLOOKUP($E538,'ALL-GTK-SD-SMP-SMA-SMK-SLB'!$F$14:$CG$713,'ALL-GTK-SD-SMP-SMA-SMK-SLB'!AS$7,FALSE)</f>
        <v>0</v>
      </c>
      <c r="AS538" s="9">
        <f>VLOOKUP($E538,'ALL-GTK-SD-SMP-SMA-SMK-SLB'!$F$14:$CG$713,'ALL-GTK-SD-SMP-SMA-SMK-SLB'!AT$7,FALSE)</f>
        <v>0</v>
      </c>
      <c r="AT538" s="9">
        <f>VLOOKUP($E538,'ALL-GTK-SD-SMP-SMA-SMK-SLB'!$F$14:$CG$713,'ALL-GTK-SD-SMP-SMA-SMK-SLB'!AU$7,FALSE)</f>
        <v>0</v>
      </c>
      <c r="AU538" s="9">
        <f>VLOOKUP($E538,'ALL-GTK-SD-SMP-SMA-SMK-SLB'!$F$14:$CG$713,'ALL-GTK-SD-SMP-SMA-SMK-SLB'!AV$7,FALSE)</f>
        <v>0</v>
      </c>
      <c r="AV538" s="9">
        <f>VLOOKUP($E538,'ALL-GTK-SD-SMP-SMA-SMK-SLB'!$F$14:$CG$713,'ALL-GTK-SD-SMP-SMA-SMK-SLB'!AW$7,FALSE)</f>
        <v>0</v>
      </c>
      <c r="AW538" s="9">
        <f>VLOOKUP($E538,'ALL-GTK-SD-SMP-SMA-SMK-SLB'!$F$14:$CG$713,'ALL-GTK-SD-SMP-SMA-SMK-SLB'!AX$7,FALSE)</f>
        <v>0</v>
      </c>
      <c r="AX538" s="9">
        <f>VLOOKUP($E538,'ALL-GTK-SD-SMP-SMA-SMK-SLB'!$F$14:$CG$713,'ALL-GTK-SD-SMP-SMA-SMK-SLB'!AY$7,FALSE)</f>
        <v>6</v>
      </c>
      <c r="AY538" s="9">
        <f>VLOOKUP($E538,'ALL-GTK-SD-SMP-SMA-SMK-SLB'!$F$14:$CG$713,'ALL-GTK-SD-SMP-SMA-SMK-SLB'!AZ$7,FALSE)</f>
        <v>12</v>
      </c>
      <c r="AZ538" s="9">
        <f>VLOOKUP($E538,'ALL-GTK-SD-SMP-SMA-SMK-SLB'!$F$14:$CG$713,'ALL-GTK-SD-SMP-SMA-SMK-SLB'!BA$7,FALSE)</f>
        <v>1</v>
      </c>
      <c r="BA538" s="9">
        <f>VLOOKUP($E538,'ALL-GTK-SD-SMP-SMA-SMK-SLB'!$F$14:$CG$713,'ALL-GTK-SD-SMP-SMA-SMK-SLB'!BB$7,FALSE)</f>
        <v>1</v>
      </c>
      <c r="BB538" s="9">
        <f>VLOOKUP($E538,'ALL-GTK-SD-SMP-SMA-SMK-SLB'!$F$14:$CG$713,'ALL-GTK-SD-SMP-SMA-SMK-SLB'!BC$7,FALSE)</f>
        <v>0</v>
      </c>
      <c r="BC538" s="9">
        <f>VLOOKUP($E538,'ALL-GTK-SD-SMP-SMA-SMK-SLB'!$F$14:$CG$713,'ALL-GTK-SD-SMP-SMA-SMK-SLB'!BD$7,FALSE)</f>
        <v>0</v>
      </c>
      <c r="BD538" s="310">
        <f t="shared" si="308"/>
        <v>0</v>
      </c>
      <c r="BE538" s="310">
        <f t="shared" si="309"/>
        <v>0</v>
      </c>
      <c r="BF538" s="10">
        <f t="shared" si="310"/>
        <v>0</v>
      </c>
      <c r="BG538" s="311">
        <f t="shared" si="311"/>
        <v>7</v>
      </c>
      <c r="BH538" s="311">
        <f t="shared" si="312"/>
        <v>13</v>
      </c>
      <c r="BI538" s="10">
        <f t="shared" si="313"/>
        <v>20</v>
      </c>
      <c r="BJ538" s="44">
        <f t="shared" si="314"/>
        <v>7</v>
      </c>
      <c r="BK538" s="44">
        <f t="shared" si="315"/>
        <v>13</v>
      </c>
      <c r="BL538" s="11">
        <f t="shared" si="316"/>
        <v>20</v>
      </c>
      <c r="BM538" s="9">
        <f>VLOOKUP($E538,'ALL-GTK-SD-SMP-SMA-SMK-SLB'!$F$14:$CG$713,'ALL-GTK-SD-SMP-SMA-SMK-SLB'!BN$7,FALSE)</f>
        <v>1</v>
      </c>
      <c r="BN538" s="9">
        <f>VLOOKUP($E538,'ALL-GTK-SD-SMP-SMA-SMK-SLB'!$F$14:$CG$713,'ALL-GTK-SD-SMP-SMA-SMK-SLB'!BO$7,FALSE)</f>
        <v>0</v>
      </c>
      <c r="BO538" s="9">
        <f>VLOOKUP($E538,'ALL-GTK-SD-SMP-SMA-SMK-SLB'!$F$14:$CG$713,'ALL-GTK-SD-SMP-SMA-SMK-SLB'!BP$7,FALSE)</f>
        <v>0</v>
      </c>
      <c r="BP538" s="9">
        <f>VLOOKUP($E538,'ALL-GTK-SD-SMP-SMA-SMK-SLB'!$F$14:$CG$713,'ALL-GTK-SD-SMP-SMA-SMK-SLB'!BQ$7,FALSE)</f>
        <v>0</v>
      </c>
      <c r="BQ538" s="9">
        <f>VLOOKUP($E538,'ALL-GTK-SD-SMP-SMA-SMK-SLB'!$F$14:$CG$713,'ALL-GTK-SD-SMP-SMA-SMK-SLB'!BR$7,FALSE)</f>
        <v>0</v>
      </c>
      <c r="BR538" s="9">
        <f>VLOOKUP($E538,'ALL-GTK-SD-SMP-SMA-SMK-SLB'!$F$14:$CG$713,'ALL-GTK-SD-SMP-SMA-SMK-SLB'!BS$7,FALSE)</f>
        <v>0</v>
      </c>
      <c r="BS538" s="9">
        <f>VLOOKUP($E538,'ALL-GTK-SD-SMP-SMA-SMK-SLB'!$F$14:$CG$713,'ALL-GTK-SD-SMP-SMA-SMK-SLB'!BT$7,FALSE)</f>
        <v>2</v>
      </c>
      <c r="BT538" s="9">
        <f>VLOOKUP($E538,'ALL-GTK-SD-SMP-SMA-SMK-SLB'!$F$14:$CG$713,'ALL-GTK-SD-SMP-SMA-SMK-SLB'!BU$7,FALSE)</f>
        <v>0</v>
      </c>
      <c r="BU538" s="299">
        <f t="shared" si="317"/>
        <v>2</v>
      </c>
      <c r="BV538" s="299">
        <f t="shared" si="318"/>
        <v>0</v>
      </c>
      <c r="BW538" s="44">
        <f t="shared" si="319"/>
        <v>3</v>
      </c>
      <c r="BX538" s="44">
        <f t="shared" si="320"/>
        <v>0</v>
      </c>
      <c r="BY538" s="11">
        <f t="shared" si="321"/>
        <v>3</v>
      </c>
      <c r="BZ538" s="14">
        <f t="shared" si="322"/>
        <v>7</v>
      </c>
      <c r="CA538" s="14">
        <f t="shared" si="323"/>
        <v>13</v>
      </c>
      <c r="CB538" s="13">
        <f t="shared" si="324"/>
        <v>3</v>
      </c>
      <c r="CC538" s="13">
        <f t="shared" si="325"/>
        <v>0</v>
      </c>
      <c r="CD538" s="312">
        <f t="shared" si="326"/>
        <v>10</v>
      </c>
      <c r="CE538" s="312">
        <f t="shared" si="327"/>
        <v>13</v>
      </c>
      <c r="CF538" s="313">
        <f t="shared" si="328"/>
        <v>23</v>
      </c>
      <c r="CG538" s="302" t="str">
        <f t="shared" si="329"/>
        <v>OK</v>
      </c>
    </row>
    <row r="539" spans="1:85" ht="14.25" x14ac:dyDescent="0.25">
      <c r="A539" s="6">
        <v>527</v>
      </c>
      <c r="B539" s="495">
        <v>35</v>
      </c>
      <c r="C539" s="495" t="s">
        <v>7</v>
      </c>
      <c r="D539" s="496" t="s">
        <v>31</v>
      </c>
      <c r="E539" s="626">
        <v>20319357</v>
      </c>
      <c r="F539" s="627" t="s">
        <v>793</v>
      </c>
      <c r="G539" s="624" t="s">
        <v>52</v>
      </c>
      <c r="H539" s="9">
        <f>VLOOKUP($E539,'ALL-GTK-SD-SMP-SMA-SMK-SLB'!$F$14:$CG$713,'ALL-GTK-SD-SMP-SMA-SMK-SLB'!I$7,FALSE)</f>
        <v>0</v>
      </c>
      <c r="I539" s="9">
        <f>VLOOKUP($E539,'ALL-GTK-SD-SMP-SMA-SMK-SLB'!$F$14:$CG$713,'ALL-GTK-SD-SMP-SMA-SMK-SLB'!J$7,FALSE)</f>
        <v>0</v>
      </c>
      <c r="J539" s="9">
        <f>VLOOKUP($E539,'ALL-GTK-SD-SMP-SMA-SMK-SLB'!$F$14:$CG$713,'ALL-GTK-SD-SMP-SMA-SMK-SLB'!K$7,FALSE)</f>
        <v>0</v>
      </c>
      <c r="K539" s="9">
        <f>VLOOKUP($E539,'ALL-GTK-SD-SMP-SMA-SMK-SLB'!$F$14:$CG$713,'ALL-GTK-SD-SMP-SMA-SMK-SLB'!L$7,FALSE)</f>
        <v>0</v>
      </c>
      <c r="L539" s="9">
        <f>VLOOKUP($E539,'ALL-GTK-SD-SMP-SMA-SMK-SLB'!$F$14:$CG$713,'ALL-GTK-SD-SMP-SMA-SMK-SLB'!M$7,FALSE)</f>
        <v>2</v>
      </c>
      <c r="M539" s="9">
        <f>VLOOKUP($E539,'ALL-GTK-SD-SMP-SMA-SMK-SLB'!$F$14:$CG$713,'ALL-GTK-SD-SMP-SMA-SMK-SLB'!N$7,FALSE)</f>
        <v>2</v>
      </c>
      <c r="N539" s="9">
        <f>VLOOKUP($E539,'ALL-GTK-SD-SMP-SMA-SMK-SLB'!$F$14:$CG$713,'ALL-GTK-SD-SMP-SMA-SMK-SLB'!O$7,FALSE)</f>
        <v>2</v>
      </c>
      <c r="O539" s="9">
        <f>VLOOKUP($E539,'ALL-GTK-SD-SMP-SMA-SMK-SLB'!$F$14:$CG$713,'ALL-GTK-SD-SMP-SMA-SMK-SLB'!P$7,FALSE)</f>
        <v>0</v>
      </c>
      <c r="P539" s="299">
        <f t="shared" si="294"/>
        <v>4</v>
      </c>
      <c r="Q539" s="299">
        <f t="shared" si="295"/>
        <v>2</v>
      </c>
      <c r="R539" s="300">
        <f t="shared" si="296"/>
        <v>6</v>
      </c>
      <c r="S539" s="9">
        <f>VLOOKUP($E539,'ALL-GTK-SD-SMP-SMA-SMK-SLB'!$F$14:$CG$713,'ALL-GTK-SD-SMP-SMA-SMK-SLB'!T$7,FALSE)</f>
        <v>0</v>
      </c>
      <c r="T539" s="9">
        <f>VLOOKUP($E539,'ALL-GTK-SD-SMP-SMA-SMK-SLB'!$F$14:$CG$713,'ALL-GTK-SD-SMP-SMA-SMK-SLB'!U$7,FALSE)</f>
        <v>0</v>
      </c>
      <c r="U539" s="9">
        <f>VLOOKUP($E539,'ALL-GTK-SD-SMP-SMA-SMK-SLB'!$F$14:$CG$713,'ALL-GTK-SD-SMP-SMA-SMK-SLB'!V$7,FALSE)</f>
        <v>0</v>
      </c>
      <c r="V539" s="9">
        <f>VLOOKUP($E539,'ALL-GTK-SD-SMP-SMA-SMK-SLB'!$F$14:$CG$713,'ALL-GTK-SD-SMP-SMA-SMK-SLB'!W$7,FALSE)</f>
        <v>0</v>
      </c>
      <c r="W539" s="9">
        <f>VLOOKUP($E539,'ALL-GTK-SD-SMP-SMA-SMK-SLB'!$F$14:$CG$713,'ALL-GTK-SD-SMP-SMA-SMK-SLB'!X$7,FALSE)</f>
        <v>4</v>
      </c>
      <c r="X539" s="9">
        <f>VLOOKUP($E539,'ALL-GTK-SD-SMP-SMA-SMK-SLB'!$F$14:$CG$713,'ALL-GTK-SD-SMP-SMA-SMK-SLB'!Y$7,FALSE)</f>
        <v>4</v>
      </c>
      <c r="Y539" s="299">
        <f t="shared" si="297"/>
        <v>4</v>
      </c>
      <c r="Z539" s="299">
        <f t="shared" si="298"/>
        <v>4</v>
      </c>
      <c r="AA539" s="10">
        <f t="shared" si="299"/>
        <v>8</v>
      </c>
      <c r="AB539" s="44">
        <f t="shared" si="300"/>
        <v>8</v>
      </c>
      <c r="AC539" s="44">
        <f t="shared" si="301"/>
        <v>6</v>
      </c>
      <c r="AD539" s="11">
        <f t="shared" si="302"/>
        <v>14</v>
      </c>
      <c r="AE539" s="9">
        <f>VLOOKUP($E539,'ALL-GTK-SD-SMP-SMA-SMK-SLB'!$F$14:$CG$713,'ALL-GTK-SD-SMP-SMA-SMK-SLB'!AF$7,FALSE)</f>
        <v>4</v>
      </c>
      <c r="AF539" s="9">
        <f>VLOOKUP($E539,'ALL-GTK-SD-SMP-SMA-SMK-SLB'!$F$14:$CG$713,'ALL-GTK-SD-SMP-SMA-SMK-SLB'!AG$7,FALSE)</f>
        <v>4</v>
      </c>
      <c r="AG539" s="10">
        <f t="shared" si="303"/>
        <v>8</v>
      </c>
      <c r="AH539" s="9">
        <f>VLOOKUP($E539,'ALL-GTK-SD-SMP-SMA-SMK-SLB'!$F$14:$CG$713,'ALL-GTK-SD-SMP-SMA-SMK-SLB'!AI$7,FALSE)</f>
        <v>4</v>
      </c>
      <c r="AI539" s="9">
        <f>VLOOKUP($E539,'ALL-GTK-SD-SMP-SMA-SMK-SLB'!$F$14:$CG$713,'ALL-GTK-SD-SMP-SMA-SMK-SLB'!AJ$7,FALSE)</f>
        <v>2</v>
      </c>
      <c r="AJ539" s="10">
        <f t="shared" si="304"/>
        <v>6</v>
      </c>
      <c r="AK539" s="44">
        <f t="shared" si="305"/>
        <v>8</v>
      </c>
      <c r="AL539" s="44">
        <f t="shared" si="306"/>
        <v>6</v>
      </c>
      <c r="AM539" s="11">
        <f t="shared" si="307"/>
        <v>14</v>
      </c>
      <c r="AN539" s="299">
        <f>VLOOKUP($E539,'ALL-GTK-SD-SMP-SMA-SMK-SLB'!$F$14:$CG$713,'ALL-GTK-SD-SMP-SMA-SMK-SLB'!AO$7,FALSE)</f>
        <v>0</v>
      </c>
      <c r="AO539" s="299">
        <f>VLOOKUP($E539,'ALL-GTK-SD-SMP-SMA-SMK-SLB'!$F$14:$CG$713,'ALL-GTK-SD-SMP-SMA-SMK-SLB'!AP$7,FALSE)</f>
        <v>0</v>
      </c>
      <c r="AP539" s="9">
        <f>VLOOKUP($E539,'ALL-GTK-SD-SMP-SMA-SMK-SLB'!$F$14:$CG$713,'ALL-GTK-SD-SMP-SMA-SMK-SLB'!AQ$7,FALSE)</f>
        <v>0</v>
      </c>
      <c r="AQ539" s="9">
        <f>VLOOKUP($E539,'ALL-GTK-SD-SMP-SMA-SMK-SLB'!$F$14:$CG$713,'ALL-GTK-SD-SMP-SMA-SMK-SLB'!AR$7,FALSE)</f>
        <v>0</v>
      </c>
      <c r="AR539" s="9">
        <f>VLOOKUP($E539,'ALL-GTK-SD-SMP-SMA-SMK-SLB'!$F$14:$CG$713,'ALL-GTK-SD-SMP-SMA-SMK-SLB'!AS$7,FALSE)</f>
        <v>0</v>
      </c>
      <c r="AS539" s="9">
        <f>VLOOKUP($E539,'ALL-GTK-SD-SMP-SMA-SMK-SLB'!$F$14:$CG$713,'ALL-GTK-SD-SMP-SMA-SMK-SLB'!AT$7,FALSE)</f>
        <v>0</v>
      </c>
      <c r="AT539" s="9">
        <f>VLOOKUP($E539,'ALL-GTK-SD-SMP-SMA-SMK-SLB'!$F$14:$CG$713,'ALL-GTK-SD-SMP-SMA-SMK-SLB'!AU$7,FALSE)</f>
        <v>0</v>
      </c>
      <c r="AU539" s="9">
        <f>VLOOKUP($E539,'ALL-GTK-SD-SMP-SMA-SMK-SLB'!$F$14:$CG$713,'ALL-GTK-SD-SMP-SMA-SMK-SLB'!AV$7,FALSE)</f>
        <v>0</v>
      </c>
      <c r="AV539" s="9">
        <f>VLOOKUP($E539,'ALL-GTK-SD-SMP-SMA-SMK-SLB'!$F$14:$CG$713,'ALL-GTK-SD-SMP-SMA-SMK-SLB'!AW$7,FALSE)</f>
        <v>0</v>
      </c>
      <c r="AW539" s="9">
        <f>VLOOKUP($E539,'ALL-GTK-SD-SMP-SMA-SMK-SLB'!$F$14:$CG$713,'ALL-GTK-SD-SMP-SMA-SMK-SLB'!AX$7,FALSE)</f>
        <v>0</v>
      </c>
      <c r="AX539" s="9">
        <f>VLOOKUP($E539,'ALL-GTK-SD-SMP-SMA-SMK-SLB'!$F$14:$CG$713,'ALL-GTK-SD-SMP-SMA-SMK-SLB'!AY$7,FALSE)</f>
        <v>8</v>
      </c>
      <c r="AY539" s="9">
        <f>VLOOKUP($E539,'ALL-GTK-SD-SMP-SMA-SMK-SLB'!$F$14:$CG$713,'ALL-GTK-SD-SMP-SMA-SMK-SLB'!AZ$7,FALSE)</f>
        <v>6</v>
      </c>
      <c r="AZ539" s="9">
        <f>VLOOKUP($E539,'ALL-GTK-SD-SMP-SMA-SMK-SLB'!$F$14:$CG$713,'ALL-GTK-SD-SMP-SMA-SMK-SLB'!BA$7,FALSE)</f>
        <v>0</v>
      </c>
      <c r="BA539" s="9">
        <f>VLOOKUP($E539,'ALL-GTK-SD-SMP-SMA-SMK-SLB'!$F$14:$CG$713,'ALL-GTK-SD-SMP-SMA-SMK-SLB'!BB$7,FALSE)</f>
        <v>0</v>
      </c>
      <c r="BB539" s="9">
        <f>VLOOKUP($E539,'ALL-GTK-SD-SMP-SMA-SMK-SLB'!$F$14:$CG$713,'ALL-GTK-SD-SMP-SMA-SMK-SLB'!BC$7,FALSE)</f>
        <v>0</v>
      </c>
      <c r="BC539" s="9">
        <f>VLOOKUP($E539,'ALL-GTK-SD-SMP-SMA-SMK-SLB'!$F$14:$CG$713,'ALL-GTK-SD-SMP-SMA-SMK-SLB'!BD$7,FALSE)</f>
        <v>0</v>
      </c>
      <c r="BD539" s="310">
        <f t="shared" si="308"/>
        <v>0</v>
      </c>
      <c r="BE539" s="310">
        <f t="shared" si="309"/>
        <v>0</v>
      </c>
      <c r="BF539" s="10">
        <f t="shared" si="310"/>
        <v>0</v>
      </c>
      <c r="BG539" s="311">
        <f t="shared" si="311"/>
        <v>8</v>
      </c>
      <c r="BH539" s="311">
        <f t="shared" si="312"/>
        <v>6</v>
      </c>
      <c r="BI539" s="10">
        <f t="shared" si="313"/>
        <v>14</v>
      </c>
      <c r="BJ539" s="44">
        <f t="shared" si="314"/>
        <v>8</v>
      </c>
      <c r="BK539" s="44">
        <f t="shared" si="315"/>
        <v>6</v>
      </c>
      <c r="BL539" s="11">
        <f t="shared" si="316"/>
        <v>14</v>
      </c>
      <c r="BM539" s="9">
        <f>VLOOKUP($E539,'ALL-GTK-SD-SMP-SMA-SMK-SLB'!$F$14:$CG$713,'ALL-GTK-SD-SMP-SMA-SMK-SLB'!BN$7,FALSE)</f>
        <v>2</v>
      </c>
      <c r="BN539" s="9">
        <f>VLOOKUP($E539,'ALL-GTK-SD-SMP-SMA-SMK-SLB'!$F$14:$CG$713,'ALL-GTK-SD-SMP-SMA-SMK-SLB'!BO$7,FALSE)</f>
        <v>0</v>
      </c>
      <c r="BO539" s="9">
        <f>VLOOKUP($E539,'ALL-GTK-SD-SMP-SMA-SMK-SLB'!$F$14:$CG$713,'ALL-GTK-SD-SMP-SMA-SMK-SLB'!BP$7,FALSE)</f>
        <v>0</v>
      </c>
      <c r="BP539" s="9">
        <f>VLOOKUP($E539,'ALL-GTK-SD-SMP-SMA-SMK-SLB'!$F$14:$CG$713,'ALL-GTK-SD-SMP-SMA-SMK-SLB'!BQ$7,FALSE)</f>
        <v>0</v>
      </c>
      <c r="BQ539" s="9">
        <f>VLOOKUP($E539,'ALL-GTK-SD-SMP-SMA-SMK-SLB'!$F$14:$CG$713,'ALL-GTK-SD-SMP-SMA-SMK-SLB'!BR$7,FALSE)</f>
        <v>0</v>
      </c>
      <c r="BR539" s="9">
        <f>VLOOKUP($E539,'ALL-GTK-SD-SMP-SMA-SMK-SLB'!$F$14:$CG$713,'ALL-GTK-SD-SMP-SMA-SMK-SLB'!BS$7,FALSE)</f>
        <v>0</v>
      </c>
      <c r="BS539" s="9">
        <f>VLOOKUP($E539,'ALL-GTK-SD-SMP-SMA-SMK-SLB'!$F$14:$CG$713,'ALL-GTK-SD-SMP-SMA-SMK-SLB'!BT$7,FALSE)</f>
        <v>1</v>
      </c>
      <c r="BT539" s="9">
        <f>VLOOKUP($E539,'ALL-GTK-SD-SMP-SMA-SMK-SLB'!$F$14:$CG$713,'ALL-GTK-SD-SMP-SMA-SMK-SLB'!BU$7,FALSE)</f>
        <v>0</v>
      </c>
      <c r="BU539" s="299">
        <f t="shared" si="317"/>
        <v>1</v>
      </c>
      <c r="BV539" s="299">
        <f t="shared" si="318"/>
        <v>0</v>
      </c>
      <c r="BW539" s="44">
        <f t="shared" si="319"/>
        <v>3</v>
      </c>
      <c r="BX539" s="44">
        <f t="shared" si="320"/>
        <v>0</v>
      </c>
      <c r="BY539" s="11">
        <f t="shared" si="321"/>
        <v>3</v>
      </c>
      <c r="BZ539" s="14">
        <f t="shared" si="322"/>
        <v>8</v>
      </c>
      <c r="CA539" s="14">
        <f t="shared" si="323"/>
        <v>6</v>
      </c>
      <c r="CB539" s="13">
        <f t="shared" si="324"/>
        <v>3</v>
      </c>
      <c r="CC539" s="13">
        <f t="shared" si="325"/>
        <v>0</v>
      </c>
      <c r="CD539" s="312">
        <f t="shared" si="326"/>
        <v>11</v>
      </c>
      <c r="CE539" s="312">
        <f t="shared" si="327"/>
        <v>6</v>
      </c>
      <c r="CF539" s="313">
        <f t="shared" si="328"/>
        <v>17</v>
      </c>
      <c r="CG539" s="302" t="str">
        <f t="shared" si="329"/>
        <v>OK</v>
      </c>
    </row>
    <row r="540" spans="1:85" ht="14.25" x14ac:dyDescent="0.25">
      <c r="A540" s="6">
        <v>528</v>
      </c>
      <c r="B540" s="495">
        <v>36</v>
      </c>
      <c r="C540" s="495" t="s">
        <v>7</v>
      </c>
      <c r="D540" s="496" t="s">
        <v>31</v>
      </c>
      <c r="E540" s="626">
        <v>69756203</v>
      </c>
      <c r="F540" s="627" t="s">
        <v>794</v>
      </c>
      <c r="G540" s="624" t="s">
        <v>52</v>
      </c>
      <c r="H540" s="9">
        <f>VLOOKUP($E540,'ALL-GTK-SD-SMP-SMA-SMK-SLB'!$F$14:$CG$713,'ALL-GTK-SD-SMP-SMA-SMK-SLB'!I$7,FALSE)</f>
        <v>0</v>
      </c>
      <c r="I540" s="9">
        <f>VLOOKUP($E540,'ALL-GTK-SD-SMP-SMA-SMK-SLB'!$F$14:$CG$713,'ALL-GTK-SD-SMP-SMA-SMK-SLB'!J$7,FALSE)</f>
        <v>0</v>
      </c>
      <c r="J540" s="9">
        <f>VLOOKUP($E540,'ALL-GTK-SD-SMP-SMA-SMK-SLB'!$F$14:$CG$713,'ALL-GTK-SD-SMP-SMA-SMK-SLB'!K$7,FALSE)</f>
        <v>0</v>
      </c>
      <c r="K540" s="9">
        <f>VLOOKUP($E540,'ALL-GTK-SD-SMP-SMA-SMK-SLB'!$F$14:$CG$713,'ALL-GTK-SD-SMP-SMA-SMK-SLB'!L$7,FALSE)</f>
        <v>0</v>
      </c>
      <c r="L540" s="9">
        <f>VLOOKUP($E540,'ALL-GTK-SD-SMP-SMA-SMK-SLB'!$F$14:$CG$713,'ALL-GTK-SD-SMP-SMA-SMK-SLB'!M$7,FALSE)</f>
        <v>4</v>
      </c>
      <c r="M540" s="9">
        <f>VLOOKUP($E540,'ALL-GTK-SD-SMP-SMA-SMK-SLB'!$F$14:$CG$713,'ALL-GTK-SD-SMP-SMA-SMK-SLB'!N$7,FALSE)</f>
        <v>0</v>
      </c>
      <c r="N540" s="9">
        <f>VLOOKUP($E540,'ALL-GTK-SD-SMP-SMA-SMK-SLB'!$F$14:$CG$713,'ALL-GTK-SD-SMP-SMA-SMK-SLB'!O$7,FALSE)</f>
        <v>0</v>
      </c>
      <c r="O540" s="9">
        <f>VLOOKUP($E540,'ALL-GTK-SD-SMP-SMA-SMK-SLB'!$F$14:$CG$713,'ALL-GTK-SD-SMP-SMA-SMK-SLB'!P$7,FALSE)</f>
        <v>0</v>
      </c>
      <c r="P540" s="299">
        <f t="shared" si="294"/>
        <v>4</v>
      </c>
      <c r="Q540" s="299">
        <f t="shared" si="295"/>
        <v>0</v>
      </c>
      <c r="R540" s="300">
        <f t="shared" si="296"/>
        <v>4</v>
      </c>
      <c r="S540" s="9">
        <f>VLOOKUP($E540,'ALL-GTK-SD-SMP-SMA-SMK-SLB'!$F$14:$CG$713,'ALL-GTK-SD-SMP-SMA-SMK-SLB'!T$7,FALSE)</f>
        <v>0</v>
      </c>
      <c r="T540" s="9">
        <f>VLOOKUP($E540,'ALL-GTK-SD-SMP-SMA-SMK-SLB'!$F$14:$CG$713,'ALL-GTK-SD-SMP-SMA-SMK-SLB'!U$7,FALSE)</f>
        <v>0</v>
      </c>
      <c r="U540" s="9">
        <f>VLOOKUP($E540,'ALL-GTK-SD-SMP-SMA-SMK-SLB'!$F$14:$CG$713,'ALL-GTK-SD-SMP-SMA-SMK-SLB'!V$7,FALSE)</f>
        <v>0</v>
      </c>
      <c r="V540" s="9">
        <f>VLOOKUP($E540,'ALL-GTK-SD-SMP-SMA-SMK-SLB'!$F$14:$CG$713,'ALL-GTK-SD-SMP-SMA-SMK-SLB'!W$7,FALSE)</f>
        <v>0</v>
      </c>
      <c r="W540" s="9">
        <f>VLOOKUP($E540,'ALL-GTK-SD-SMP-SMA-SMK-SLB'!$F$14:$CG$713,'ALL-GTK-SD-SMP-SMA-SMK-SLB'!X$7,FALSE)</f>
        <v>2</v>
      </c>
      <c r="X540" s="9">
        <f>VLOOKUP($E540,'ALL-GTK-SD-SMP-SMA-SMK-SLB'!$F$14:$CG$713,'ALL-GTK-SD-SMP-SMA-SMK-SLB'!Y$7,FALSE)</f>
        <v>3</v>
      </c>
      <c r="Y540" s="299">
        <f t="shared" si="297"/>
        <v>2</v>
      </c>
      <c r="Z540" s="299">
        <f t="shared" si="298"/>
        <v>3</v>
      </c>
      <c r="AA540" s="10">
        <f t="shared" si="299"/>
        <v>5</v>
      </c>
      <c r="AB540" s="44">
        <f t="shared" si="300"/>
        <v>6</v>
      </c>
      <c r="AC540" s="44">
        <f t="shared" si="301"/>
        <v>3</v>
      </c>
      <c r="AD540" s="11">
        <f t="shared" si="302"/>
        <v>9</v>
      </c>
      <c r="AE540" s="9">
        <f>VLOOKUP($E540,'ALL-GTK-SD-SMP-SMA-SMK-SLB'!$F$14:$CG$713,'ALL-GTK-SD-SMP-SMA-SMK-SLB'!AF$7,FALSE)</f>
        <v>5</v>
      </c>
      <c r="AF540" s="9">
        <f>VLOOKUP($E540,'ALL-GTK-SD-SMP-SMA-SMK-SLB'!$F$14:$CG$713,'ALL-GTK-SD-SMP-SMA-SMK-SLB'!AG$7,FALSE)</f>
        <v>3</v>
      </c>
      <c r="AG540" s="10">
        <f t="shared" si="303"/>
        <v>8</v>
      </c>
      <c r="AH540" s="9">
        <f>VLOOKUP($E540,'ALL-GTK-SD-SMP-SMA-SMK-SLB'!$F$14:$CG$713,'ALL-GTK-SD-SMP-SMA-SMK-SLB'!AI$7,FALSE)</f>
        <v>1</v>
      </c>
      <c r="AI540" s="9">
        <f>VLOOKUP($E540,'ALL-GTK-SD-SMP-SMA-SMK-SLB'!$F$14:$CG$713,'ALL-GTK-SD-SMP-SMA-SMK-SLB'!AJ$7,FALSE)</f>
        <v>0</v>
      </c>
      <c r="AJ540" s="10">
        <f t="shared" si="304"/>
        <v>1</v>
      </c>
      <c r="AK540" s="44">
        <f t="shared" si="305"/>
        <v>6</v>
      </c>
      <c r="AL540" s="44">
        <f t="shared" si="306"/>
        <v>3</v>
      </c>
      <c r="AM540" s="11">
        <f t="shared" si="307"/>
        <v>9</v>
      </c>
      <c r="AN540" s="299">
        <f>VLOOKUP($E540,'ALL-GTK-SD-SMP-SMA-SMK-SLB'!$F$14:$CG$713,'ALL-GTK-SD-SMP-SMA-SMK-SLB'!AO$7,FALSE)</f>
        <v>0</v>
      </c>
      <c r="AO540" s="299">
        <f>VLOOKUP($E540,'ALL-GTK-SD-SMP-SMA-SMK-SLB'!$F$14:$CG$713,'ALL-GTK-SD-SMP-SMA-SMK-SLB'!AP$7,FALSE)</f>
        <v>0</v>
      </c>
      <c r="AP540" s="9">
        <f>VLOOKUP($E540,'ALL-GTK-SD-SMP-SMA-SMK-SLB'!$F$14:$CG$713,'ALL-GTK-SD-SMP-SMA-SMK-SLB'!AQ$7,FALSE)</f>
        <v>0</v>
      </c>
      <c r="AQ540" s="9">
        <f>VLOOKUP($E540,'ALL-GTK-SD-SMP-SMA-SMK-SLB'!$F$14:$CG$713,'ALL-GTK-SD-SMP-SMA-SMK-SLB'!AR$7,FALSE)</f>
        <v>0</v>
      </c>
      <c r="AR540" s="9">
        <f>VLOOKUP($E540,'ALL-GTK-SD-SMP-SMA-SMK-SLB'!$F$14:$CG$713,'ALL-GTK-SD-SMP-SMA-SMK-SLB'!AS$7,FALSE)</f>
        <v>0</v>
      </c>
      <c r="AS540" s="9">
        <f>VLOOKUP($E540,'ALL-GTK-SD-SMP-SMA-SMK-SLB'!$F$14:$CG$713,'ALL-GTK-SD-SMP-SMA-SMK-SLB'!AT$7,FALSE)</f>
        <v>0</v>
      </c>
      <c r="AT540" s="9">
        <f>VLOOKUP($E540,'ALL-GTK-SD-SMP-SMA-SMK-SLB'!$F$14:$CG$713,'ALL-GTK-SD-SMP-SMA-SMK-SLB'!AU$7,FALSE)</f>
        <v>1</v>
      </c>
      <c r="AU540" s="9">
        <f>VLOOKUP($E540,'ALL-GTK-SD-SMP-SMA-SMK-SLB'!$F$14:$CG$713,'ALL-GTK-SD-SMP-SMA-SMK-SLB'!AV$7,FALSE)</f>
        <v>0</v>
      </c>
      <c r="AV540" s="9">
        <f>VLOOKUP($E540,'ALL-GTK-SD-SMP-SMA-SMK-SLB'!$F$14:$CG$713,'ALL-GTK-SD-SMP-SMA-SMK-SLB'!AW$7,FALSE)</f>
        <v>0</v>
      </c>
      <c r="AW540" s="9">
        <f>VLOOKUP($E540,'ALL-GTK-SD-SMP-SMA-SMK-SLB'!$F$14:$CG$713,'ALL-GTK-SD-SMP-SMA-SMK-SLB'!AX$7,FALSE)</f>
        <v>0</v>
      </c>
      <c r="AX540" s="9">
        <f>VLOOKUP($E540,'ALL-GTK-SD-SMP-SMA-SMK-SLB'!$F$14:$CG$713,'ALL-GTK-SD-SMP-SMA-SMK-SLB'!AY$7,FALSE)</f>
        <v>5</v>
      </c>
      <c r="AY540" s="9">
        <f>VLOOKUP($E540,'ALL-GTK-SD-SMP-SMA-SMK-SLB'!$F$14:$CG$713,'ALL-GTK-SD-SMP-SMA-SMK-SLB'!AZ$7,FALSE)</f>
        <v>3</v>
      </c>
      <c r="AZ540" s="9">
        <f>VLOOKUP($E540,'ALL-GTK-SD-SMP-SMA-SMK-SLB'!$F$14:$CG$713,'ALL-GTK-SD-SMP-SMA-SMK-SLB'!BA$7,FALSE)</f>
        <v>0</v>
      </c>
      <c r="BA540" s="9">
        <f>VLOOKUP($E540,'ALL-GTK-SD-SMP-SMA-SMK-SLB'!$F$14:$CG$713,'ALL-GTK-SD-SMP-SMA-SMK-SLB'!BB$7,FALSE)</f>
        <v>0</v>
      </c>
      <c r="BB540" s="9">
        <f>VLOOKUP($E540,'ALL-GTK-SD-SMP-SMA-SMK-SLB'!$F$14:$CG$713,'ALL-GTK-SD-SMP-SMA-SMK-SLB'!BC$7,FALSE)</f>
        <v>0</v>
      </c>
      <c r="BC540" s="9">
        <f>VLOOKUP($E540,'ALL-GTK-SD-SMP-SMA-SMK-SLB'!$F$14:$CG$713,'ALL-GTK-SD-SMP-SMA-SMK-SLB'!BD$7,FALSE)</f>
        <v>0</v>
      </c>
      <c r="BD540" s="310">
        <f t="shared" si="308"/>
        <v>1</v>
      </c>
      <c r="BE540" s="310">
        <f t="shared" si="309"/>
        <v>0</v>
      </c>
      <c r="BF540" s="10">
        <f t="shared" si="310"/>
        <v>1</v>
      </c>
      <c r="BG540" s="311">
        <f t="shared" si="311"/>
        <v>5</v>
      </c>
      <c r="BH540" s="311">
        <f t="shared" si="312"/>
        <v>3</v>
      </c>
      <c r="BI540" s="10">
        <f t="shared" si="313"/>
        <v>8</v>
      </c>
      <c r="BJ540" s="44">
        <f t="shared" si="314"/>
        <v>6</v>
      </c>
      <c r="BK540" s="44">
        <f t="shared" si="315"/>
        <v>3</v>
      </c>
      <c r="BL540" s="11">
        <f t="shared" si="316"/>
        <v>9</v>
      </c>
      <c r="BM540" s="9">
        <f>VLOOKUP($E540,'ALL-GTK-SD-SMP-SMA-SMK-SLB'!$F$14:$CG$713,'ALL-GTK-SD-SMP-SMA-SMK-SLB'!BN$7,FALSE)</f>
        <v>1</v>
      </c>
      <c r="BN540" s="9">
        <f>VLOOKUP($E540,'ALL-GTK-SD-SMP-SMA-SMK-SLB'!$F$14:$CG$713,'ALL-GTK-SD-SMP-SMA-SMK-SLB'!BO$7,FALSE)</f>
        <v>0</v>
      </c>
      <c r="BO540" s="9">
        <f>VLOOKUP($E540,'ALL-GTK-SD-SMP-SMA-SMK-SLB'!$F$14:$CG$713,'ALL-GTK-SD-SMP-SMA-SMK-SLB'!BP$7,FALSE)</f>
        <v>0</v>
      </c>
      <c r="BP540" s="9">
        <f>VLOOKUP($E540,'ALL-GTK-SD-SMP-SMA-SMK-SLB'!$F$14:$CG$713,'ALL-GTK-SD-SMP-SMA-SMK-SLB'!BQ$7,FALSE)</f>
        <v>0</v>
      </c>
      <c r="BQ540" s="9">
        <f>VLOOKUP($E540,'ALL-GTK-SD-SMP-SMA-SMK-SLB'!$F$14:$CG$713,'ALL-GTK-SD-SMP-SMA-SMK-SLB'!BR$7,FALSE)</f>
        <v>0</v>
      </c>
      <c r="BR540" s="9">
        <f>VLOOKUP($E540,'ALL-GTK-SD-SMP-SMA-SMK-SLB'!$F$14:$CG$713,'ALL-GTK-SD-SMP-SMA-SMK-SLB'!BS$7,FALSE)</f>
        <v>0</v>
      </c>
      <c r="BS540" s="9">
        <f>VLOOKUP($E540,'ALL-GTK-SD-SMP-SMA-SMK-SLB'!$F$14:$CG$713,'ALL-GTK-SD-SMP-SMA-SMK-SLB'!BT$7,FALSE)</f>
        <v>1</v>
      </c>
      <c r="BT540" s="9">
        <f>VLOOKUP($E540,'ALL-GTK-SD-SMP-SMA-SMK-SLB'!$F$14:$CG$713,'ALL-GTK-SD-SMP-SMA-SMK-SLB'!BU$7,FALSE)</f>
        <v>0</v>
      </c>
      <c r="BU540" s="299">
        <f t="shared" si="317"/>
        <v>1</v>
      </c>
      <c r="BV540" s="299">
        <f t="shared" si="318"/>
        <v>0</v>
      </c>
      <c r="BW540" s="44">
        <f t="shared" si="319"/>
        <v>2</v>
      </c>
      <c r="BX540" s="44">
        <f t="shared" si="320"/>
        <v>0</v>
      </c>
      <c r="BY540" s="11">
        <f t="shared" si="321"/>
        <v>2</v>
      </c>
      <c r="BZ540" s="14">
        <f t="shared" si="322"/>
        <v>6</v>
      </c>
      <c r="CA540" s="14">
        <f t="shared" si="323"/>
        <v>3</v>
      </c>
      <c r="CB540" s="13">
        <f t="shared" si="324"/>
        <v>2</v>
      </c>
      <c r="CC540" s="13">
        <f t="shared" si="325"/>
        <v>0</v>
      </c>
      <c r="CD540" s="312">
        <f t="shared" si="326"/>
        <v>8</v>
      </c>
      <c r="CE540" s="312">
        <f t="shared" si="327"/>
        <v>3</v>
      </c>
      <c r="CF540" s="313">
        <f t="shared" si="328"/>
        <v>11</v>
      </c>
      <c r="CG540" s="302" t="str">
        <f t="shared" si="329"/>
        <v>OK</v>
      </c>
    </row>
    <row r="541" spans="1:85" ht="14.25" x14ac:dyDescent="0.25">
      <c r="A541" s="6">
        <v>529</v>
      </c>
      <c r="B541" s="495">
        <v>37</v>
      </c>
      <c r="C541" s="495" t="s">
        <v>7</v>
      </c>
      <c r="D541" s="496" t="s">
        <v>31</v>
      </c>
      <c r="E541" s="626">
        <v>20360519</v>
      </c>
      <c r="F541" s="627" t="s">
        <v>795</v>
      </c>
      <c r="G541" s="624" t="s">
        <v>52</v>
      </c>
      <c r="H541" s="9">
        <f>VLOOKUP($E541,'ALL-GTK-SD-SMP-SMA-SMK-SLB'!$F$14:$CG$713,'ALL-GTK-SD-SMP-SMA-SMK-SLB'!I$7,FALSE)</f>
        <v>0</v>
      </c>
      <c r="I541" s="9">
        <f>VLOOKUP($E541,'ALL-GTK-SD-SMP-SMA-SMK-SLB'!$F$14:$CG$713,'ALL-GTK-SD-SMP-SMA-SMK-SLB'!J$7,FALSE)</f>
        <v>0</v>
      </c>
      <c r="J541" s="9">
        <f>VLOOKUP($E541,'ALL-GTK-SD-SMP-SMA-SMK-SLB'!$F$14:$CG$713,'ALL-GTK-SD-SMP-SMA-SMK-SLB'!K$7,FALSE)</f>
        <v>0</v>
      </c>
      <c r="K541" s="9">
        <f>VLOOKUP($E541,'ALL-GTK-SD-SMP-SMA-SMK-SLB'!$F$14:$CG$713,'ALL-GTK-SD-SMP-SMA-SMK-SLB'!L$7,FALSE)</f>
        <v>0</v>
      </c>
      <c r="L541" s="9">
        <f>VLOOKUP($E541,'ALL-GTK-SD-SMP-SMA-SMK-SLB'!$F$14:$CG$713,'ALL-GTK-SD-SMP-SMA-SMK-SLB'!M$7,FALSE)</f>
        <v>0</v>
      </c>
      <c r="M541" s="9">
        <f>VLOOKUP($E541,'ALL-GTK-SD-SMP-SMA-SMK-SLB'!$F$14:$CG$713,'ALL-GTK-SD-SMP-SMA-SMK-SLB'!N$7,FALSE)</f>
        <v>0</v>
      </c>
      <c r="N541" s="9">
        <f>VLOOKUP($E541,'ALL-GTK-SD-SMP-SMA-SMK-SLB'!$F$14:$CG$713,'ALL-GTK-SD-SMP-SMA-SMK-SLB'!O$7,FALSE)</f>
        <v>0</v>
      </c>
      <c r="O541" s="9">
        <f>VLOOKUP($E541,'ALL-GTK-SD-SMP-SMA-SMK-SLB'!$F$14:$CG$713,'ALL-GTK-SD-SMP-SMA-SMK-SLB'!P$7,FALSE)</f>
        <v>0</v>
      </c>
      <c r="P541" s="299">
        <f t="shared" si="294"/>
        <v>0</v>
      </c>
      <c r="Q541" s="299">
        <f t="shared" si="295"/>
        <v>0</v>
      </c>
      <c r="R541" s="300">
        <f t="shared" si="296"/>
        <v>0</v>
      </c>
      <c r="S541" s="9">
        <f>VLOOKUP($E541,'ALL-GTK-SD-SMP-SMA-SMK-SLB'!$F$14:$CG$713,'ALL-GTK-SD-SMP-SMA-SMK-SLB'!T$7,FALSE)</f>
        <v>0</v>
      </c>
      <c r="T541" s="9">
        <f>VLOOKUP($E541,'ALL-GTK-SD-SMP-SMA-SMK-SLB'!$F$14:$CG$713,'ALL-GTK-SD-SMP-SMA-SMK-SLB'!U$7,FALSE)</f>
        <v>0</v>
      </c>
      <c r="U541" s="9">
        <f>VLOOKUP($E541,'ALL-GTK-SD-SMP-SMA-SMK-SLB'!$F$14:$CG$713,'ALL-GTK-SD-SMP-SMA-SMK-SLB'!V$7,FALSE)</f>
        <v>0</v>
      </c>
      <c r="V541" s="9">
        <f>VLOOKUP($E541,'ALL-GTK-SD-SMP-SMA-SMK-SLB'!$F$14:$CG$713,'ALL-GTK-SD-SMP-SMA-SMK-SLB'!W$7,FALSE)</f>
        <v>0</v>
      </c>
      <c r="W541" s="9">
        <f>VLOOKUP($E541,'ALL-GTK-SD-SMP-SMA-SMK-SLB'!$F$14:$CG$713,'ALL-GTK-SD-SMP-SMA-SMK-SLB'!X$7,FALSE)</f>
        <v>1</v>
      </c>
      <c r="X541" s="9">
        <f>VLOOKUP($E541,'ALL-GTK-SD-SMP-SMA-SMK-SLB'!$F$14:$CG$713,'ALL-GTK-SD-SMP-SMA-SMK-SLB'!Y$7,FALSE)</f>
        <v>4</v>
      </c>
      <c r="Y541" s="299">
        <f t="shared" si="297"/>
        <v>1</v>
      </c>
      <c r="Z541" s="299">
        <f t="shared" si="298"/>
        <v>4</v>
      </c>
      <c r="AA541" s="10">
        <f t="shared" si="299"/>
        <v>5</v>
      </c>
      <c r="AB541" s="44">
        <f t="shared" si="300"/>
        <v>1</v>
      </c>
      <c r="AC541" s="44">
        <f t="shared" si="301"/>
        <v>4</v>
      </c>
      <c r="AD541" s="11">
        <f t="shared" si="302"/>
        <v>5</v>
      </c>
      <c r="AE541" s="9">
        <f>VLOOKUP($E541,'ALL-GTK-SD-SMP-SMA-SMK-SLB'!$F$14:$CG$713,'ALL-GTK-SD-SMP-SMA-SMK-SLB'!AF$7,FALSE)</f>
        <v>1</v>
      </c>
      <c r="AF541" s="9">
        <f>VLOOKUP($E541,'ALL-GTK-SD-SMP-SMA-SMK-SLB'!$F$14:$CG$713,'ALL-GTK-SD-SMP-SMA-SMK-SLB'!AG$7,FALSE)</f>
        <v>4</v>
      </c>
      <c r="AG541" s="10">
        <f t="shared" si="303"/>
        <v>5</v>
      </c>
      <c r="AH541" s="9">
        <f>VLOOKUP($E541,'ALL-GTK-SD-SMP-SMA-SMK-SLB'!$F$14:$CG$713,'ALL-GTK-SD-SMP-SMA-SMK-SLB'!AI$7,FALSE)</f>
        <v>0</v>
      </c>
      <c r="AI541" s="9">
        <f>VLOOKUP($E541,'ALL-GTK-SD-SMP-SMA-SMK-SLB'!$F$14:$CG$713,'ALL-GTK-SD-SMP-SMA-SMK-SLB'!AJ$7,FALSE)</f>
        <v>0</v>
      </c>
      <c r="AJ541" s="10">
        <f t="shared" si="304"/>
        <v>0</v>
      </c>
      <c r="AK541" s="44">
        <f t="shared" si="305"/>
        <v>1</v>
      </c>
      <c r="AL541" s="44">
        <f t="shared" si="306"/>
        <v>4</v>
      </c>
      <c r="AM541" s="11">
        <f t="shared" si="307"/>
        <v>5</v>
      </c>
      <c r="AN541" s="299">
        <f>VLOOKUP($E541,'ALL-GTK-SD-SMP-SMA-SMK-SLB'!$F$14:$CG$713,'ALL-GTK-SD-SMP-SMA-SMK-SLB'!AO$7,FALSE)</f>
        <v>0</v>
      </c>
      <c r="AO541" s="299">
        <f>VLOOKUP($E541,'ALL-GTK-SD-SMP-SMA-SMK-SLB'!$F$14:$CG$713,'ALL-GTK-SD-SMP-SMA-SMK-SLB'!AP$7,FALSE)</f>
        <v>0</v>
      </c>
      <c r="AP541" s="9">
        <f>VLOOKUP($E541,'ALL-GTK-SD-SMP-SMA-SMK-SLB'!$F$14:$CG$713,'ALL-GTK-SD-SMP-SMA-SMK-SLB'!AQ$7,FALSE)</f>
        <v>0</v>
      </c>
      <c r="AQ541" s="9">
        <f>VLOOKUP($E541,'ALL-GTK-SD-SMP-SMA-SMK-SLB'!$F$14:$CG$713,'ALL-GTK-SD-SMP-SMA-SMK-SLB'!AR$7,FALSE)</f>
        <v>0</v>
      </c>
      <c r="AR541" s="9">
        <f>VLOOKUP($E541,'ALL-GTK-SD-SMP-SMA-SMK-SLB'!$F$14:$CG$713,'ALL-GTK-SD-SMP-SMA-SMK-SLB'!AS$7,FALSE)</f>
        <v>0</v>
      </c>
      <c r="AS541" s="9">
        <f>VLOOKUP($E541,'ALL-GTK-SD-SMP-SMA-SMK-SLB'!$F$14:$CG$713,'ALL-GTK-SD-SMP-SMA-SMK-SLB'!AT$7,FALSE)</f>
        <v>0</v>
      </c>
      <c r="AT541" s="9">
        <f>VLOOKUP($E541,'ALL-GTK-SD-SMP-SMA-SMK-SLB'!$F$14:$CG$713,'ALL-GTK-SD-SMP-SMA-SMK-SLB'!AU$7,FALSE)</f>
        <v>0</v>
      </c>
      <c r="AU541" s="9">
        <f>VLOOKUP($E541,'ALL-GTK-SD-SMP-SMA-SMK-SLB'!$F$14:$CG$713,'ALL-GTK-SD-SMP-SMA-SMK-SLB'!AV$7,FALSE)</f>
        <v>0</v>
      </c>
      <c r="AV541" s="9">
        <f>VLOOKUP($E541,'ALL-GTK-SD-SMP-SMA-SMK-SLB'!$F$14:$CG$713,'ALL-GTK-SD-SMP-SMA-SMK-SLB'!AW$7,FALSE)</f>
        <v>0</v>
      </c>
      <c r="AW541" s="9">
        <f>VLOOKUP($E541,'ALL-GTK-SD-SMP-SMA-SMK-SLB'!$F$14:$CG$713,'ALL-GTK-SD-SMP-SMA-SMK-SLB'!AX$7,FALSE)</f>
        <v>0</v>
      </c>
      <c r="AX541" s="9">
        <f>VLOOKUP($E541,'ALL-GTK-SD-SMP-SMA-SMK-SLB'!$F$14:$CG$713,'ALL-GTK-SD-SMP-SMA-SMK-SLB'!AY$7,FALSE)</f>
        <v>1</v>
      </c>
      <c r="AY541" s="9">
        <f>VLOOKUP($E541,'ALL-GTK-SD-SMP-SMA-SMK-SLB'!$F$14:$CG$713,'ALL-GTK-SD-SMP-SMA-SMK-SLB'!AZ$7,FALSE)</f>
        <v>4</v>
      </c>
      <c r="AZ541" s="9">
        <f>VLOOKUP($E541,'ALL-GTK-SD-SMP-SMA-SMK-SLB'!$F$14:$CG$713,'ALL-GTK-SD-SMP-SMA-SMK-SLB'!BA$7,FALSE)</f>
        <v>0</v>
      </c>
      <c r="BA541" s="9">
        <f>VLOOKUP($E541,'ALL-GTK-SD-SMP-SMA-SMK-SLB'!$F$14:$CG$713,'ALL-GTK-SD-SMP-SMA-SMK-SLB'!BB$7,FALSE)</f>
        <v>0</v>
      </c>
      <c r="BB541" s="9">
        <f>VLOOKUP($E541,'ALL-GTK-SD-SMP-SMA-SMK-SLB'!$F$14:$CG$713,'ALL-GTK-SD-SMP-SMA-SMK-SLB'!BC$7,FALSE)</f>
        <v>0</v>
      </c>
      <c r="BC541" s="9">
        <f>VLOOKUP($E541,'ALL-GTK-SD-SMP-SMA-SMK-SLB'!$F$14:$CG$713,'ALL-GTK-SD-SMP-SMA-SMK-SLB'!BD$7,FALSE)</f>
        <v>0</v>
      </c>
      <c r="BD541" s="310">
        <f t="shared" si="308"/>
        <v>0</v>
      </c>
      <c r="BE541" s="310">
        <f t="shared" si="309"/>
        <v>0</v>
      </c>
      <c r="BF541" s="10">
        <f t="shared" si="310"/>
        <v>0</v>
      </c>
      <c r="BG541" s="311">
        <f t="shared" si="311"/>
        <v>1</v>
      </c>
      <c r="BH541" s="311">
        <f t="shared" si="312"/>
        <v>4</v>
      </c>
      <c r="BI541" s="10">
        <f t="shared" si="313"/>
        <v>5</v>
      </c>
      <c r="BJ541" s="44">
        <f t="shared" si="314"/>
        <v>1</v>
      </c>
      <c r="BK541" s="44">
        <f t="shared" si="315"/>
        <v>4</v>
      </c>
      <c r="BL541" s="11">
        <f t="shared" si="316"/>
        <v>5</v>
      </c>
      <c r="BM541" s="9">
        <f>VLOOKUP($E541,'ALL-GTK-SD-SMP-SMA-SMK-SLB'!$F$14:$CG$713,'ALL-GTK-SD-SMP-SMA-SMK-SLB'!BN$7,FALSE)</f>
        <v>0</v>
      </c>
      <c r="BN541" s="9">
        <f>VLOOKUP($E541,'ALL-GTK-SD-SMP-SMA-SMK-SLB'!$F$14:$CG$713,'ALL-GTK-SD-SMP-SMA-SMK-SLB'!BO$7,FALSE)</f>
        <v>0</v>
      </c>
      <c r="BO541" s="9">
        <f>VLOOKUP($E541,'ALL-GTK-SD-SMP-SMA-SMK-SLB'!$F$14:$CG$713,'ALL-GTK-SD-SMP-SMA-SMK-SLB'!BP$7,FALSE)</f>
        <v>0</v>
      </c>
      <c r="BP541" s="9">
        <f>VLOOKUP($E541,'ALL-GTK-SD-SMP-SMA-SMK-SLB'!$F$14:$CG$713,'ALL-GTK-SD-SMP-SMA-SMK-SLB'!BQ$7,FALSE)</f>
        <v>0</v>
      </c>
      <c r="BQ541" s="9">
        <f>VLOOKUP($E541,'ALL-GTK-SD-SMP-SMA-SMK-SLB'!$F$14:$CG$713,'ALL-GTK-SD-SMP-SMA-SMK-SLB'!BR$7,FALSE)</f>
        <v>0</v>
      </c>
      <c r="BR541" s="9">
        <f>VLOOKUP($E541,'ALL-GTK-SD-SMP-SMA-SMK-SLB'!$F$14:$CG$713,'ALL-GTK-SD-SMP-SMA-SMK-SLB'!BS$7,FALSE)</f>
        <v>0</v>
      </c>
      <c r="BS541" s="9">
        <f>VLOOKUP($E541,'ALL-GTK-SD-SMP-SMA-SMK-SLB'!$F$14:$CG$713,'ALL-GTK-SD-SMP-SMA-SMK-SLB'!BT$7,FALSE)</f>
        <v>0</v>
      </c>
      <c r="BT541" s="9">
        <f>VLOOKUP($E541,'ALL-GTK-SD-SMP-SMA-SMK-SLB'!$F$14:$CG$713,'ALL-GTK-SD-SMP-SMA-SMK-SLB'!BU$7,FALSE)</f>
        <v>0</v>
      </c>
      <c r="BU541" s="299">
        <f t="shared" si="317"/>
        <v>0</v>
      </c>
      <c r="BV541" s="299">
        <f t="shared" si="318"/>
        <v>0</v>
      </c>
      <c r="BW541" s="44">
        <f t="shared" si="319"/>
        <v>0</v>
      </c>
      <c r="BX541" s="44">
        <f t="shared" si="320"/>
        <v>0</v>
      </c>
      <c r="BY541" s="11">
        <f t="shared" si="321"/>
        <v>0</v>
      </c>
      <c r="BZ541" s="14">
        <f t="shared" si="322"/>
        <v>1</v>
      </c>
      <c r="CA541" s="14">
        <f t="shared" si="323"/>
        <v>4</v>
      </c>
      <c r="CB541" s="13">
        <f t="shared" si="324"/>
        <v>0</v>
      </c>
      <c r="CC541" s="13">
        <f t="shared" si="325"/>
        <v>0</v>
      </c>
      <c r="CD541" s="312">
        <f t="shared" si="326"/>
        <v>1</v>
      </c>
      <c r="CE541" s="312">
        <f t="shared" si="327"/>
        <v>4</v>
      </c>
      <c r="CF541" s="313">
        <f t="shared" si="328"/>
        <v>5</v>
      </c>
      <c r="CG541" s="302" t="str">
        <f t="shared" si="329"/>
        <v>OK</v>
      </c>
    </row>
    <row r="542" spans="1:85" ht="14.25" x14ac:dyDescent="0.25">
      <c r="A542" s="6">
        <v>530</v>
      </c>
      <c r="B542" s="495">
        <v>38</v>
      </c>
      <c r="C542" s="495" t="s">
        <v>7</v>
      </c>
      <c r="D542" s="496" t="s">
        <v>32</v>
      </c>
      <c r="E542" s="626">
        <v>20319364</v>
      </c>
      <c r="F542" s="627" t="s">
        <v>796</v>
      </c>
      <c r="G542" s="624" t="s">
        <v>52</v>
      </c>
      <c r="H542" s="9">
        <f>VLOOKUP($E542,'ALL-GTK-SD-SMP-SMA-SMK-SLB'!$F$14:$CG$713,'ALL-GTK-SD-SMP-SMA-SMK-SLB'!I$7,FALSE)</f>
        <v>0</v>
      </c>
      <c r="I542" s="9">
        <f>VLOOKUP($E542,'ALL-GTK-SD-SMP-SMA-SMK-SLB'!$F$14:$CG$713,'ALL-GTK-SD-SMP-SMA-SMK-SLB'!J$7,FALSE)</f>
        <v>0</v>
      </c>
      <c r="J542" s="9">
        <f>VLOOKUP($E542,'ALL-GTK-SD-SMP-SMA-SMK-SLB'!$F$14:$CG$713,'ALL-GTK-SD-SMP-SMA-SMK-SLB'!K$7,FALSE)</f>
        <v>0</v>
      </c>
      <c r="K542" s="9">
        <f>VLOOKUP($E542,'ALL-GTK-SD-SMP-SMA-SMK-SLB'!$F$14:$CG$713,'ALL-GTK-SD-SMP-SMA-SMK-SLB'!L$7,FALSE)</f>
        <v>0</v>
      </c>
      <c r="L542" s="9">
        <f>VLOOKUP($E542,'ALL-GTK-SD-SMP-SMA-SMK-SLB'!$F$14:$CG$713,'ALL-GTK-SD-SMP-SMA-SMK-SLB'!M$7,FALSE)</f>
        <v>8</v>
      </c>
      <c r="M542" s="9">
        <f>VLOOKUP($E542,'ALL-GTK-SD-SMP-SMA-SMK-SLB'!$F$14:$CG$713,'ALL-GTK-SD-SMP-SMA-SMK-SLB'!N$7,FALSE)</f>
        <v>8</v>
      </c>
      <c r="N542" s="9">
        <f>VLOOKUP($E542,'ALL-GTK-SD-SMP-SMA-SMK-SLB'!$F$14:$CG$713,'ALL-GTK-SD-SMP-SMA-SMK-SLB'!O$7,FALSE)</f>
        <v>7</v>
      </c>
      <c r="O542" s="9">
        <f>VLOOKUP($E542,'ALL-GTK-SD-SMP-SMA-SMK-SLB'!$F$14:$CG$713,'ALL-GTK-SD-SMP-SMA-SMK-SLB'!P$7,FALSE)</f>
        <v>7</v>
      </c>
      <c r="P542" s="299">
        <f t="shared" si="294"/>
        <v>15</v>
      </c>
      <c r="Q542" s="299">
        <f t="shared" si="295"/>
        <v>15</v>
      </c>
      <c r="R542" s="300">
        <f t="shared" si="296"/>
        <v>30</v>
      </c>
      <c r="S542" s="9">
        <f>VLOOKUP($E542,'ALL-GTK-SD-SMP-SMA-SMK-SLB'!$F$14:$CG$713,'ALL-GTK-SD-SMP-SMA-SMK-SLB'!T$7,FALSE)</f>
        <v>1</v>
      </c>
      <c r="T542" s="9">
        <f>VLOOKUP($E542,'ALL-GTK-SD-SMP-SMA-SMK-SLB'!$F$14:$CG$713,'ALL-GTK-SD-SMP-SMA-SMK-SLB'!U$7,FALSE)</f>
        <v>0</v>
      </c>
      <c r="U542" s="9">
        <f>VLOOKUP($E542,'ALL-GTK-SD-SMP-SMA-SMK-SLB'!$F$14:$CG$713,'ALL-GTK-SD-SMP-SMA-SMK-SLB'!V$7,FALSE)</f>
        <v>2</v>
      </c>
      <c r="V542" s="9">
        <f>VLOOKUP($E542,'ALL-GTK-SD-SMP-SMA-SMK-SLB'!$F$14:$CG$713,'ALL-GTK-SD-SMP-SMA-SMK-SLB'!W$7,FALSE)</f>
        <v>4</v>
      </c>
      <c r="W542" s="9">
        <f>VLOOKUP($E542,'ALL-GTK-SD-SMP-SMA-SMK-SLB'!$F$14:$CG$713,'ALL-GTK-SD-SMP-SMA-SMK-SLB'!X$7,FALSE)</f>
        <v>1</v>
      </c>
      <c r="X542" s="9">
        <f>VLOOKUP($E542,'ALL-GTK-SD-SMP-SMA-SMK-SLB'!$F$14:$CG$713,'ALL-GTK-SD-SMP-SMA-SMK-SLB'!Y$7,FALSE)</f>
        <v>3</v>
      </c>
      <c r="Y542" s="299">
        <f t="shared" si="297"/>
        <v>4</v>
      </c>
      <c r="Z542" s="299">
        <f t="shared" si="298"/>
        <v>7</v>
      </c>
      <c r="AA542" s="10">
        <f t="shared" si="299"/>
        <v>11</v>
      </c>
      <c r="AB542" s="44">
        <f t="shared" si="300"/>
        <v>19</v>
      </c>
      <c r="AC542" s="44">
        <f t="shared" si="301"/>
        <v>22</v>
      </c>
      <c r="AD542" s="11">
        <f t="shared" si="302"/>
        <v>41</v>
      </c>
      <c r="AE542" s="9">
        <f>VLOOKUP($E542,'ALL-GTK-SD-SMP-SMA-SMK-SLB'!$F$14:$CG$713,'ALL-GTK-SD-SMP-SMA-SMK-SLB'!AF$7,FALSE)</f>
        <v>5</v>
      </c>
      <c r="AF542" s="9">
        <f>VLOOKUP($E542,'ALL-GTK-SD-SMP-SMA-SMK-SLB'!$F$14:$CG$713,'ALL-GTK-SD-SMP-SMA-SMK-SLB'!AG$7,FALSE)</f>
        <v>10</v>
      </c>
      <c r="AG542" s="10">
        <f t="shared" si="303"/>
        <v>15</v>
      </c>
      <c r="AH542" s="9">
        <f>VLOOKUP($E542,'ALL-GTK-SD-SMP-SMA-SMK-SLB'!$F$14:$CG$713,'ALL-GTK-SD-SMP-SMA-SMK-SLB'!AI$7,FALSE)</f>
        <v>14</v>
      </c>
      <c r="AI542" s="9">
        <f>VLOOKUP($E542,'ALL-GTK-SD-SMP-SMA-SMK-SLB'!$F$14:$CG$713,'ALL-GTK-SD-SMP-SMA-SMK-SLB'!AJ$7,FALSE)</f>
        <v>12</v>
      </c>
      <c r="AJ542" s="10">
        <f t="shared" si="304"/>
        <v>26</v>
      </c>
      <c r="AK542" s="44">
        <f t="shared" si="305"/>
        <v>19</v>
      </c>
      <c r="AL542" s="44">
        <f t="shared" si="306"/>
        <v>22</v>
      </c>
      <c r="AM542" s="11">
        <f t="shared" si="307"/>
        <v>41</v>
      </c>
      <c r="AN542" s="299">
        <f>VLOOKUP($E542,'ALL-GTK-SD-SMP-SMA-SMK-SLB'!$F$14:$CG$713,'ALL-GTK-SD-SMP-SMA-SMK-SLB'!AO$7,FALSE)</f>
        <v>0</v>
      </c>
      <c r="AO542" s="299">
        <f>VLOOKUP($E542,'ALL-GTK-SD-SMP-SMA-SMK-SLB'!$F$14:$CG$713,'ALL-GTK-SD-SMP-SMA-SMK-SLB'!AP$7,FALSE)</f>
        <v>0</v>
      </c>
      <c r="AP542" s="9">
        <f>VLOOKUP($E542,'ALL-GTK-SD-SMP-SMA-SMK-SLB'!$F$14:$CG$713,'ALL-GTK-SD-SMP-SMA-SMK-SLB'!AQ$7,FALSE)</f>
        <v>0</v>
      </c>
      <c r="AQ542" s="9">
        <f>VLOOKUP($E542,'ALL-GTK-SD-SMP-SMA-SMK-SLB'!$F$14:$CG$713,'ALL-GTK-SD-SMP-SMA-SMK-SLB'!AR$7,FALSE)</f>
        <v>0</v>
      </c>
      <c r="AR542" s="9">
        <f>VLOOKUP($E542,'ALL-GTK-SD-SMP-SMA-SMK-SLB'!$F$14:$CG$713,'ALL-GTK-SD-SMP-SMA-SMK-SLB'!AS$7,FALSE)</f>
        <v>0</v>
      </c>
      <c r="AS542" s="9">
        <f>VLOOKUP($E542,'ALL-GTK-SD-SMP-SMA-SMK-SLB'!$F$14:$CG$713,'ALL-GTK-SD-SMP-SMA-SMK-SLB'!AT$7,FALSE)</f>
        <v>0</v>
      </c>
      <c r="AT542" s="9">
        <f>VLOOKUP($E542,'ALL-GTK-SD-SMP-SMA-SMK-SLB'!$F$14:$CG$713,'ALL-GTK-SD-SMP-SMA-SMK-SLB'!AU$7,FALSE)</f>
        <v>0</v>
      </c>
      <c r="AU542" s="9">
        <f>VLOOKUP($E542,'ALL-GTK-SD-SMP-SMA-SMK-SLB'!$F$14:$CG$713,'ALL-GTK-SD-SMP-SMA-SMK-SLB'!AV$7,FALSE)</f>
        <v>0</v>
      </c>
      <c r="AV542" s="9">
        <f>VLOOKUP($E542,'ALL-GTK-SD-SMP-SMA-SMK-SLB'!$F$14:$CG$713,'ALL-GTK-SD-SMP-SMA-SMK-SLB'!AW$7,FALSE)</f>
        <v>0</v>
      </c>
      <c r="AW542" s="9">
        <f>VLOOKUP($E542,'ALL-GTK-SD-SMP-SMA-SMK-SLB'!$F$14:$CG$713,'ALL-GTK-SD-SMP-SMA-SMK-SLB'!AX$7,FALSE)</f>
        <v>0</v>
      </c>
      <c r="AX542" s="9">
        <f>VLOOKUP($E542,'ALL-GTK-SD-SMP-SMA-SMK-SLB'!$F$14:$CG$713,'ALL-GTK-SD-SMP-SMA-SMK-SLB'!AY$7,FALSE)</f>
        <v>16</v>
      </c>
      <c r="AY542" s="9">
        <f>VLOOKUP($E542,'ALL-GTK-SD-SMP-SMA-SMK-SLB'!$F$14:$CG$713,'ALL-GTK-SD-SMP-SMA-SMK-SLB'!AZ$7,FALSE)</f>
        <v>22</v>
      </c>
      <c r="AZ542" s="9">
        <f>VLOOKUP($E542,'ALL-GTK-SD-SMP-SMA-SMK-SLB'!$F$14:$CG$713,'ALL-GTK-SD-SMP-SMA-SMK-SLB'!BA$7,FALSE)</f>
        <v>3</v>
      </c>
      <c r="BA542" s="9">
        <f>VLOOKUP($E542,'ALL-GTK-SD-SMP-SMA-SMK-SLB'!$F$14:$CG$713,'ALL-GTK-SD-SMP-SMA-SMK-SLB'!BB$7,FALSE)</f>
        <v>0</v>
      </c>
      <c r="BB542" s="9">
        <f>VLOOKUP($E542,'ALL-GTK-SD-SMP-SMA-SMK-SLB'!$F$14:$CG$713,'ALL-GTK-SD-SMP-SMA-SMK-SLB'!BC$7,FALSE)</f>
        <v>0</v>
      </c>
      <c r="BC542" s="9">
        <f>VLOOKUP($E542,'ALL-GTK-SD-SMP-SMA-SMK-SLB'!$F$14:$CG$713,'ALL-GTK-SD-SMP-SMA-SMK-SLB'!BD$7,FALSE)</f>
        <v>0</v>
      </c>
      <c r="BD542" s="310">
        <f t="shared" si="308"/>
        <v>0</v>
      </c>
      <c r="BE542" s="310">
        <f t="shared" si="309"/>
        <v>0</v>
      </c>
      <c r="BF542" s="10">
        <f t="shared" si="310"/>
        <v>0</v>
      </c>
      <c r="BG542" s="311">
        <f t="shared" si="311"/>
        <v>19</v>
      </c>
      <c r="BH542" s="311">
        <f t="shared" si="312"/>
        <v>22</v>
      </c>
      <c r="BI542" s="10">
        <f t="shared" si="313"/>
        <v>41</v>
      </c>
      <c r="BJ542" s="44">
        <f t="shared" si="314"/>
        <v>19</v>
      </c>
      <c r="BK542" s="44">
        <f t="shared" si="315"/>
        <v>22</v>
      </c>
      <c r="BL542" s="11">
        <f t="shared" si="316"/>
        <v>41</v>
      </c>
      <c r="BM542" s="9">
        <f>VLOOKUP($E542,'ALL-GTK-SD-SMP-SMA-SMK-SLB'!$F$14:$CG$713,'ALL-GTK-SD-SMP-SMA-SMK-SLB'!BN$7,FALSE)</f>
        <v>2</v>
      </c>
      <c r="BN542" s="9">
        <f>VLOOKUP($E542,'ALL-GTK-SD-SMP-SMA-SMK-SLB'!$F$14:$CG$713,'ALL-GTK-SD-SMP-SMA-SMK-SLB'!BO$7,FALSE)</f>
        <v>0</v>
      </c>
      <c r="BO542" s="9">
        <f>VLOOKUP($E542,'ALL-GTK-SD-SMP-SMA-SMK-SLB'!$F$14:$CG$713,'ALL-GTK-SD-SMP-SMA-SMK-SLB'!BP$7,FALSE)</f>
        <v>0</v>
      </c>
      <c r="BP542" s="9">
        <f>VLOOKUP($E542,'ALL-GTK-SD-SMP-SMA-SMK-SLB'!$F$14:$CG$713,'ALL-GTK-SD-SMP-SMA-SMK-SLB'!BQ$7,FALSE)</f>
        <v>0</v>
      </c>
      <c r="BQ542" s="9">
        <f>VLOOKUP($E542,'ALL-GTK-SD-SMP-SMA-SMK-SLB'!$F$14:$CG$713,'ALL-GTK-SD-SMP-SMA-SMK-SLB'!BR$7,FALSE)</f>
        <v>2</v>
      </c>
      <c r="BR542" s="9">
        <f>VLOOKUP($E542,'ALL-GTK-SD-SMP-SMA-SMK-SLB'!$F$14:$CG$713,'ALL-GTK-SD-SMP-SMA-SMK-SLB'!BS$7,FALSE)</f>
        <v>1</v>
      </c>
      <c r="BS542" s="9">
        <f>VLOOKUP($E542,'ALL-GTK-SD-SMP-SMA-SMK-SLB'!$F$14:$CG$713,'ALL-GTK-SD-SMP-SMA-SMK-SLB'!BT$7,FALSE)</f>
        <v>0</v>
      </c>
      <c r="BT542" s="9">
        <f>VLOOKUP($E542,'ALL-GTK-SD-SMP-SMA-SMK-SLB'!$F$14:$CG$713,'ALL-GTK-SD-SMP-SMA-SMK-SLB'!BU$7,FALSE)</f>
        <v>0</v>
      </c>
      <c r="BU542" s="299">
        <f t="shared" si="317"/>
        <v>2</v>
      </c>
      <c r="BV542" s="299">
        <f t="shared" si="318"/>
        <v>1</v>
      </c>
      <c r="BW542" s="44">
        <f t="shared" si="319"/>
        <v>4</v>
      </c>
      <c r="BX542" s="44">
        <f t="shared" si="320"/>
        <v>1</v>
      </c>
      <c r="BY542" s="11">
        <f t="shared" si="321"/>
        <v>5</v>
      </c>
      <c r="BZ542" s="14">
        <f t="shared" si="322"/>
        <v>19</v>
      </c>
      <c r="CA542" s="14">
        <f t="shared" si="323"/>
        <v>22</v>
      </c>
      <c r="CB542" s="13">
        <f t="shared" si="324"/>
        <v>4</v>
      </c>
      <c r="CC542" s="13">
        <f t="shared" si="325"/>
        <v>1</v>
      </c>
      <c r="CD542" s="312">
        <f t="shared" si="326"/>
        <v>23</v>
      </c>
      <c r="CE542" s="312">
        <f t="shared" si="327"/>
        <v>23</v>
      </c>
      <c r="CF542" s="313">
        <f t="shared" si="328"/>
        <v>46</v>
      </c>
      <c r="CG542" s="302" t="str">
        <f t="shared" si="329"/>
        <v>OK</v>
      </c>
    </row>
    <row r="543" spans="1:85" ht="24" x14ac:dyDescent="0.25">
      <c r="A543" s="6">
        <v>531</v>
      </c>
      <c r="B543" s="495">
        <v>39</v>
      </c>
      <c r="C543" s="495" t="s">
        <v>7</v>
      </c>
      <c r="D543" s="496" t="s">
        <v>24</v>
      </c>
      <c r="E543" s="626">
        <v>20319381</v>
      </c>
      <c r="F543" s="627" t="s">
        <v>1226</v>
      </c>
      <c r="G543" s="624" t="s">
        <v>53</v>
      </c>
      <c r="H543" s="9">
        <f>VLOOKUP($E543,'ALL-GTK-SD-SMP-SMA-SMK-SLB'!$F$14:$CG$713,'ALL-GTK-SD-SMP-SMA-SMK-SLB'!I$7,FALSE)</f>
        <v>0</v>
      </c>
      <c r="I543" s="9">
        <f>VLOOKUP($E543,'ALL-GTK-SD-SMP-SMA-SMK-SLB'!$F$14:$CG$713,'ALL-GTK-SD-SMP-SMA-SMK-SLB'!J$7,FALSE)</f>
        <v>0</v>
      </c>
      <c r="J543" s="9">
        <f>VLOOKUP($E543,'ALL-GTK-SD-SMP-SMA-SMK-SLB'!$F$14:$CG$713,'ALL-GTK-SD-SMP-SMA-SMK-SLB'!K$7,FALSE)</f>
        <v>0</v>
      </c>
      <c r="K543" s="9">
        <f>VLOOKUP($E543,'ALL-GTK-SD-SMP-SMA-SMK-SLB'!$F$14:$CG$713,'ALL-GTK-SD-SMP-SMA-SMK-SLB'!L$7,FALSE)</f>
        <v>0</v>
      </c>
      <c r="L543" s="9">
        <f>VLOOKUP($E543,'ALL-GTK-SD-SMP-SMA-SMK-SLB'!$F$14:$CG$713,'ALL-GTK-SD-SMP-SMA-SMK-SLB'!M$7,FALSE)</f>
        <v>0</v>
      </c>
      <c r="M543" s="9">
        <f>VLOOKUP($E543,'ALL-GTK-SD-SMP-SMA-SMK-SLB'!$F$14:$CG$713,'ALL-GTK-SD-SMP-SMA-SMK-SLB'!N$7,FALSE)</f>
        <v>0</v>
      </c>
      <c r="N543" s="9">
        <f>VLOOKUP($E543,'ALL-GTK-SD-SMP-SMA-SMK-SLB'!$F$14:$CG$713,'ALL-GTK-SD-SMP-SMA-SMK-SLB'!O$7,FALSE)</f>
        <v>0</v>
      </c>
      <c r="O543" s="9">
        <f>VLOOKUP($E543,'ALL-GTK-SD-SMP-SMA-SMK-SLB'!$F$14:$CG$713,'ALL-GTK-SD-SMP-SMA-SMK-SLB'!P$7,FALSE)</f>
        <v>0</v>
      </c>
      <c r="P543" s="299">
        <f t="shared" si="294"/>
        <v>0</v>
      </c>
      <c r="Q543" s="299">
        <f t="shared" si="295"/>
        <v>0</v>
      </c>
      <c r="R543" s="300">
        <f t="shared" si="296"/>
        <v>0</v>
      </c>
      <c r="S543" s="9">
        <f>VLOOKUP($E543,'ALL-GTK-SD-SMP-SMA-SMK-SLB'!$F$14:$CG$713,'ALL-GTK-SD-SMP-SMA-SMK-SLB'!T$7,FALSE)</f>
        <v>2</v>
      </c>
      <c r="T543" s="9">
        <f>VLOOKUP($E543,'ALL-GTK-SD-SMP-SMA-SMK-SLB'!$F$14:$CG$713,'ALL-GTK-SD-SMP-SMA-SMK-SLB'!U$7,FALSE)</f>
        <v>4</v>
      </c>
      <c r="U543" s="9">
        <f>VLOOKUP($E543,'ALL-GTK-SD-SMP-SMA-SMK-SLB'!$F$14:$CG$713,'ALL-GTK-SD-SMP-SMA-SMK-SLB'!V$7,FALSE)</f>
        <v>0</v>
      </c>
      <c r="V543" s="9">
        <f>VLOOKUP($E543,'ALL-GTK-SD-SMP-SMA-SMK-SLB'!$F$14:$CG$713,'ALL-GTK-SD-SMP-SMA-SMK-SLB'!W$7,FALSE)</f>
        <v>0</v>
      </c>
      <c r="W543" s="9">
        <f>VLOOKUP($E543,'ALL-GTK-SD-SMP-SMA-SMK-SLB'!$F$14:$CG$713,'ALL-GTK-SD-SMP-SMA-SMK-SLB'!X$7,FALSE)</f>
        <v>0</v>
      </c>
      <c r="X543" s="9">
        <f>VLOOKUP($E543,'ALL-GTK-SD-SMP-SMA-SMK-SLB'!$F$14:$CG$713,'ALL-GTK-SD-SMP-SMA-SMK-SLB'!Y$7,FALSE)</f>
        <v>0</v>
      </c>
      <c r="Y543" s="299">
        <f t="shared" si="297"/>
        <v>2</v>
      </c>
      <c r="Z543" s="299">
        <f t="shared" si="298"/>
        <v>4</v>
      </c>
      <c r="AA543" s="10">
        <f t="shared" si="299"/>
        <v>6</v>
      </c>
      <c r="AB543" s="44">
        <f t="shared" si="300"/>
        <v>2</v>
      </c>
      <c r="AC543" s="44">
        <f t="shared" si="301"/>
        <v>4</v>
      </c>
      <c r="AD543" s="11">
        <f t="shared" si="302"/>
        <v>6</v>
      </c>
      <c r="AE543" s="9">
        <f>VLOOKUP($E543,'ALL-GTK-SD-SMP-SMA-SMK-SLB'!$F$14:$CG$713,'ALL-GTK-SD-SMP-SMA-SMK-SLB'!AF$7,FALSE)</f>
        <v>1</v>
      </c>
      <c r="AF543" s="9">
        <f>VLOOKUP($E543,'ALL-GTK-SD-SMP-SMA-SMK-SLB'!$F$14:$CG$713,'ALL-GTK-SD-SMP-SMA-SMK-SLB'!AG$7,FALSE)</f>
        <v>2</v>
      </c>
      <c r="AG543" s="10">
        <f t="shared" si="303"/>
        <v>3</v>
      </c>
      <c r="AH543" s="9">
        <f>VLOOKUP($E543,'ALL-GTK-SD-SMP-SMA-SMK-SLB'!$F$14:$CG$713,'ALL-GTK-SD-SMP-SMA-SMK-SLB'!AI$7,FALSE)</f>
        <v>1</v>
      </c>
      <c r="AI543" s="9">
        <f>VLOOKUP($E543,'ALL-GTK-SD-SMP-SMA-SMK-SLB'!$F$14:$CG$713,'ALL-GTK-SD-SMP-SMA-SMK-SLB'!AJ$7,FALSE)</f>
        <v>2</v>
      </c>
      <c r="AJ543" s="10">
        <f t="shared" si="304"/>
        <v>3</v>
      </c>
      <c r="AK543" s="44">
        <f t="shared" si="305"/>
        <v>2</v>
      </c>
      <c r="AL543" s="44">
        <f t="shared" si="306"/>
        <v>4</v>
      </c>
      <c r="AM543" s="11">
        <f t="shared" si="307"/>
        <v>6</v>
      </c>
      <c r="AN543" s="299">
        <f>VLOOKUP($E543,'ALL-GTK-SD-SMP-SMA-SMK-SLB'!$F$14:$CG$713,'ALL-GTK-SD-SMP-SMA-SMK-SLB'!AO$7,FALSE)</f>
        <v>0</v>
      </c>
      <c r="AO543" s="299">
        <f>VLOOKUP($E543,'ALL-GTK-SD-SMP-SMA-SMK-SLB'!$F$14:$CG$713,'ALL-GTK-SD-SMP-SMA-SMK-SLB'!AP$7,FALSE)</f>
        <v>0</v>
      </c>
      <c r="AP543" s="9">
        <f>VLOOKUP($E543,'ALL-GTK-SD-SMP-SMA-SMK-SLB'!$F$14:$CG$713,'ALL-GTK-SD-SMP-SMA-SMK-SLB'!AQ$7,FALSE)</f>
        <v>0</v>
      </c>
      <c r="AQ543" s="9">
        <f>VLOOKUP($E543,'ALL-GTK-SD-SMP-SMA-SMK-SLB'!$F$14:$CG$713,'ALL-GTK-SD-SMP-SMA-SMK-SLB'!AR$7,FALSE)</f>
        <v>0</v>
      </c>
      <c r="AR543" s="9">
        <f>VLOOKUP($E543,'ALL-GTK-SD-SMP-SMA-SMK-SLB'!$F$14:$CG$713,'ALL-GTK-SD-SMP-SMA-SMK-SLB'!AS$7,FALSE)</f>
        <v>0</v>
      </c>
      <c r="AS543" s="9">
        <f>VLOOKUP($E543,'ALL-GTK-SD-SMP-SMA-SMK-SLB'!$F$14:$CG$713,'ALL-GTK-SD-SMP-SMA-SMK-SLB'!AT$7,FALSE)</f>
        <v>0</v>
      </c>
      <c r="AT543" s="9">
        <f>VLOOKUP($E543,'ALL-GTK-SD-SMP-SMA-SMK-SLB'!$F$14:$CG$713,'ALL-GTK-SD-SMP-SMA-SMK-SLB'!AU$7,FALSE)</f>
        <v>0</v>
      </c>
      <c r="AU543" s="9">
        <f>VLOOKUP($E543,'ALL-GTK-SD-SMP-SMA-SMK-SLB'!$F$14:$CG$713,'ALL-GTK-SD-SMP-SMA-SMK-SLB'!AV$7,FALSE)</f>
        <v>0</v>
      </c>
      <c r="AV543" s="9">
        <f>VLOOKUP($E543,'ALL-GTK-SD-SMP-SMA-SMK-SLB'!$F$14:$CG$713,'ALL-GTK-SD-SMP-SMA-SMK-SLB'!AW$7,FALSE)</f>
        <v>0</v>
      </c>
      <c r="AW543" s="9">
        <f>VLOOKUP($E543,'ALL-GTK-SD-SMP-SMA-SMK-SLB'!$F$14:$CG$713,'ALL-GTK-SD-SMP-SMA-SMK-SLB'!AX$7,FALSE)</f>
        <v>0</v>
      </c>
      <c r="AX543" s="9">
        <f>VLOOKUP($E543,'ALL-GTK-SD-SMP-SMA-SMK-SLB'!$F$14:$CG$713,'ALL-GTK-SD-SMP-SMA-SMK-SLB'!AY$7,FALSE)</f>
        <v>2</v>
      </c>
      <c r="AY543" s="9">
        <f>VLOOKUP($E543,'ALL-GTK-SD-SMP-SMA-SMK-SLB'!$F$14:$CG$713,'ALL-GTK-SD-SMP-SMA-SMK-SLB'!AZ$7,FALSE)</f>
        <v>4</v>
      </c>
      <c r="AZ543" s="9">
        <f>VLOOKUP($E543,'ALL-GTK-SD-SMP-SMA-SMK-SLB'!$F$14:$CG$713,'ALL-GTK-SD-SMP-SMA-SMK-SLB'!BA$7,FALSE)</f>
        <v>0</v>
      </c>
      <c r="BA543" s="9">
        <f>VLOOKUP($E543,'ALL-GTK-SD-SMP-SMA-SMK-SLB'!$F$14:$CG$713,'ALL-GTK-SD-SMP-SMA-SMK-SLB'!BB$7,FALSE)</f>
        <v>0</v>
      </c>
      <c r="BB543" s="9">
        <f>VLOOKUP($E543,'ALL-GTK-SD-SMP-SMA-SMK-SLB'!$F$14:$CG$713,'ALL-GTK-SD-SMP-SMA-SMK-SLB'!BC$7,FALSE)</f>
        <v>0</v>
      </c>
      <c r="BC543" s="9">
        <f>VLOOKUP($E543,'ALL-GTK-SD-SMP-SMA-SMK-SLB'!$F$14:$CG$713,'ALL-GTK-SD-SMP-SMA-SMK-SLB'!BD$7,FALSE)</f>
        <v>0</v>
      </c>
      <c r="BD543" s="310">
        <f t="shared" si="308"/>
        <v>0</v>
      </c>
      <c r="BE543" s="310">
        <f t="shared" si="309"/>
        <v>0</v>
      </c>
      <c r="BF543" s="10">
        <f t="shared" si="310"/>
        <v>0</v>
      </c>
      <c r="BG543" s="311">
        <f t="shared" si="311"/>
        <v>2</v>
      </c>
      <c r="BH543" s="311">
        <f t="shared" si="312"/>
        <v>4</v>
      </c>
      <c r="BI543" s="10">
        <f t="shared" si="313"/>
        <v>6</v>
      </c>
      <c r="BJ543" s="44">
        <f t="shared" si="314"/>
        <v>2</v>
      </c>
      <c r="BK543" s="44">
        <f t="shared" si="315"/>
        <v>4</v>
      </c>
      <c r="BL543" s="11">
        <f t="shared" si="316"/>
        <v>6</v>
      </c>
      <c r="BM543" s="9">
        <f>VLOOKUP($E543,'ALL-GTK-SD-SMP-SMA-SMK-SLB'!$F$14:$CG$713,'ALL-GTK-SD-SMP-SMA-SMK-SLB'!BN$7,FALSE)</f>
        <v>0</v>
      </c>
      <c r="BN543" s="9">
        <f>VLOOKUP($E543,'ALL-GTK-SD-SMP-SMA-SMK-SLB'!$F$14:$CG$713,'ALL-GTK-SD-SMP-SMA-SMK-SLB'!BO$7,FALSE)</f>
        <v>0</v>
      </c>
      <c r="BO543" s="9">
        <f>VLOOKUP($E543,'ALL-GTK-SD-SMP-SMA-SMK-SLB'!$F$14:$CG$713,'ALL-GTK-SD-SMP-SMA-SMK-SLB'!BP$7,FALSE)</f>
        <v>1</v>
      </c>
      <c r="BP543" s="9">
        <f>VLOOKUP($E543,'ALL-GTK-SD-SMP-SMA-SMK-SLB'!$F$14:$CG$713,'ALL-GTK-SD-SMP-SMA-SMK-SLB'!BQ$7,FALSE)</f>
        <v>1</v>
      </c>
      <c r="BQ543" s="9">
        <f>VLOOKUP($E543,'ALL-GTK-SD-SMP-SMA-SMK-SLB'!$F$14:$CG$713,'ALL-GTK-SD-SMP-SMA-SMK-SLB'!BR$7,FALSE)</f>
        <v>0</v>
      </c>
      <c r="BR543" s="9">
        <f>VLOOKUP($E543,'ALL-GTK-SD-SMP-SMA-SMK-SLB'!$F$14:$CG$713,'ALL-GTK-SD-SMP-SMA-SMK-SLB'!BS$7,FALSE)</f>
        <v>0</v>
      </c>
      <c r="BS543" s="9">
        <f>VLOOKUP($E543,'ALL-GTK-SD-SMP-SMA-SMK-SLB'!$F$14:$CG$713,'ALL-GTK-SD-SMP-SMA-SMK-SLB'!BT$7,FALSE)</f>
        <v>0</v>
      </c>
      <c r="BT543" s="9">
        <f>VLOOKUP($E543,'ALL-GTK-SD-SMP-SMA-SMK-SLB'!$F$14:$CG$713,'ALL-GTK-SD-SMP-SMA-SMK-SLB'!BU$7,FALSE)</f>
        <v>0</v>
      </c>
      <c r="BU543" s="299">
        <f t="shared" si="317"/>
        <v>1</v>
      </c>
      <c r="BV543" s="299">
        <f t="shared" si="318"/>
        <v>1</v>
      </c>
      <c r="BW543" s="44">
        <f t="shared" si="319"/>
        <v>1</v>
      </c>
      <c r="BX543" s="44">
        <f t="shared" si="320"/>
        <v>1</v>
      </c>
      <c r="BY543" s="11">
        <f t="shared" si="321"/>
        <v>2</v>
      </c>
      <c r="BZ543" s="14">
        <f t="shared" si="322"/>
        <v>2</v>
      </c>
      <c r="CA543" s="14">
        <f t="shared" si="323"/>
        <v>4</v>
      </c>
      <c r="CB543" s="13">
        <f t="shared" si="324"/>
        <v>1</v>
      </c>
      <c r="CC543" s="13">
        <f t="shared" si="325"/>
        <v>1</v>
      </c>
      <c r="CD543" s="312">
        <f t="shared" si="326"/>
        <v>3</v>
      </c>
      <c r="CE543" s="312">
        <f t="shared" si="327"/>
        <v>5</v>
      </c>
      <c r="CF543" s="313">
        <f t="shared" si="328"/>
        <v>8</v>
      </c>
      <c r="CG543" s="302" t="str">
        <f t="shared" si="329"/>
        <v>OK</v>
      </c>
    </row>
    <row r="544" spans="1:85" ht="14.25" x14ac:dyDescent="0.25">
      <c r="A544" s="6">
        <v>532</v>
      </c>
      <c r="B544" s="495">
        <v>40</v>
      </c>
      <c r="C544" s="495" t="s">
        <v>7</v>
      </c>
      <c r="D544" s="496" t="s">
        <v>24</v>
      </c>
      <c r="E544" s="626">
        <v>20360628</v>
      </c>
      <c r="F544" s="627" t="s">
        <v>1229</v>
      </c>
      <c r="G544" s="624" t="s">
        <v>53</v>
      </c>
      <c r="H544" s="9">
        <f>VLOOKUP($E544,'ALL-GTK-SD-SMP-SMA-SMK-SLB'!$F$14:$CG$713,'ALL-GTK-SD-SMP-SMA-SMK-SLB'!I$7,FALSE)</f>
        <v>0</v>
      </c>
      <c r="I544" s="9">
        <f>VLOOKUP($E544,'ALL-GTK-SD-SMP-SMA-SMK-SLB'!$F$14:$CG$713,'ALL-GTK-SD-SMP-SMA-SMK-SLB'!J$7,FALSE)</f>
        <v>0</v>
      </c>
      <c r="J544" s="9">
        <f>VLOOKUP($E544,'ALL-GTK-SD-SMP-SMA-SMK-SLB'!$F$14:$CG$713,'ALL-GTK-SD-SMP-SMA-SMK-SLB'!K$7,FALSE)</f>
        <v>0</v>
      </c>
      <c r="K544" s="9">
        <f>VLOOKUP($E544,'ALL-GTK-SD-SMP-SMA-SMK-SLB'!$F$14:$CG$713,'ALL-GTK-SD-SMP-SMA-SMK-SLB'!L$7,FALSE)</f>
        <v>0</v>
      </c>
      <c r="L544" s="9">
        <f>VLOOKUP($E544,'ALL-GTK-SD-SMP-SMA-SMK-SLB'!$F$14:$CG$713,'ALL-GTK-SD-SMP-SMA-SMK-SLB'!M$7,FALSE)</f>
        <v>0</v>
      </c>
      <c r="M544" s="9">
        <f>VLOOKUP($E544,'ALL-GTK-SD-SMP-SMA-SMK-SLB'!$F$14:$CG$713,'ALL-GTK-SD-SMP-SMA-SMK-SLB'!N$7,FALSE)</f>
        <v>0</v>
      </c>
      <c r="N544" s="9">
        <f>VLOOKUP($E544,'ALL-GTK-SD-SMP-SMA-SMK-SLB'!$F$14:$CG$713,'ALL-GTK-SD-SMP-SMA-SMK-SLB'!O$7,FALSE)</f>
        <v>0</v>
      </c>
      <c r="O544" s="9">
        <f>VLOOKUP($E544,'ALL-GTK-SD-SMP-SMA-SMK-SLB'!$F$14:$CG$713,'ALL-GTK-SD-SMP-SMA-SMK-SLB'!P$7,FALSE)</f>
        <v>0</v>
      </c>
      <c r="P544" s="299">
        <f t="shared" si="294"/>
        <v>0</v>
      </c>
      <c r="Q544" s="299">
        <f t="shared" si="295"/>
        <v>0</v>
      </c>
      <c r="R544" s="300">
        <f t="shared" si="296"/>
        <v>0</v>
      </c>
      <c r="S544" s="9">
        <f>VLOOKUP($E544,'ALL-GTK-SD-SMP-SMA-SMK-SLB'!$F$14:$CG$713,'ALL-GTK-SD-SMP-SMA-SMK-SLB'!T$7,FALSE)</f>
        <v>3</v>
      </c>
      <c r="T544" s="9">
        <f>VLOOKUP($E544,'ALL-GTK-SD-SMP-SMA-SMK-SLB'!$F$14:$CG$713,'ALL-GTK-SD-SMP-SMA-SMK-SLB'!U$7,FALSE)</f>
        <v>9</v>
      </c>
      <c r="U544" s="9">
        <f>VLOOKUP($E544,'ALL-GTK-SD-SMP-SMA-SMK-SLB'!$F$14:$CG$713,'ALL-GTK-SD-SMP-SMA-SMK-SLB'!V$7,FALSE)</f>
        <v>0</v>
      </c>
      <c r="V544" s="9">
        <f>VLOOKUP($E544,'ALL-GTK-SD-SMP-SMA-SMK-SLB'!$F$14:$CG$713,'ALL-GTK-SD-SMP-SMA-SMK-SLB'!W$7,FALSE)</f>
        <v>1</v>
      </c>
      <c r="W544" s="9">
        <f>VLOOKUP($E544,'ALL-GTK-SD-SMP-SMA-SMK-SLB'!$F$14:$CG$713,'ALL-GTK-SD-SMP-SMA-SMK-SLB'!X$7,FALSE)</f>
        <v>0</v>
      </c>
      <c r="X544" s="9">
        <f>VLOOKUP($E544,'ALL-GTK-SD-SMP-SMA-SMK-SLB'!$F$14:$CG$713,'ALL-GTK-SD-SMP-SMA-SMK-SLB'!Y$7,FALSE)</f>
        <v>0</v>
      </c>
      <c r="Y544" s="299">
        <f t="shared" si="297"/>
        <v>3</v>
      </c>
      <c r="Z544" s="299">
        <f t="shared" si="298"/>
        <v>10</v>
      </c>
      <c r="AA544" s="10">
        <f t="shared" si="299"/>
        <v>13</v>
      </c>
      <c r="AB544" s="44">
        <f t="shared" si="300"/>
        <v>3</v>
      </c>
      <c r="AC544" s="44">
        <f t="shared" si="301"/>
        <v>10</v>
      </c>
      <c r="AD544" s="11">
        <f t="shared" si="302"/>
        <v>13</v>
      </c>
      <c r="AE544" s="9">
        <f>VLOOKUP($E544,'ALL-GTK-SD-SMP-SMA-SMK-SLB'!$F$14:$CG$713,'ALL-GTK-SD-SMP-SMA-SMK-SLB'!AF$7,FALSE)</f>
        <v>3</v>
      </c>
      <c r="AF544" s="9">
        <f>VLOOKUP($E544,'ALL-GTK-SD-SMP-SMA-SMK-SLB'!$F$14:$CG$713,'ALL-GTK-SD-SMP-SMA-SMK-SLB'!AG$7,FALSE)</f>
        <v>8</v>
      </c>
      <c r="AG544" s="10">
        <f t="shared" si="303"/>
        <v>11</v>
      </c>
      <c r="AH544" s="9">
        <f>VLOOKUP($E544,'ALL-GTK-SD-SMP-SMA-SMK-SLB'!$F$14:$CG$713,'ALL-GTK-SD-SMP-SMA-SMK-SLB'!AI$7,FALSE)</f>
        <v>0</v>
      </c>
      <c r="AI544" s="9">
        <f>VLOOKUP($E544,'ALL-GTK-SD-SMP-SMA-SMK-SLB'!$F$14:$CG$713,'ALL-GTK-SD-SMP-SMA-SMK-SLB'!AJ$7,FALSE)</f>
        <v>2</v>
      </c>
      <c r="AJ544" s="10">
        <f t="shared" si="304"/>
        <v>2</v>
      </c>
      <c r="AK544" s="44">
        <f t="shared" si="305"/>
        <v>3</v>
      </c>
      <c r="AL544" s="44">
        <f t="shared" si="306"/>
        <v>10</v>
      </c>
      <c r="AM544" s="11">
        <f t="shared" si="307"/>
        <v>13</v>
      </c>
      <c r="AN544" s="299">
        <f>VLOOKUP($E544,'ALL-GTK-SD-SMP-SMA-SMK-SLB'!$F$14:$CG$713,'ALL-GTK-SD-SMP-SMA-SMK-SLB'!AO$7,FALSE)</f>
        <v>0</v>
      </c>
      <c r="AO544" s="299">
        <f>VLOOKUP($E544,'ALL-GTK-SD-SMP-SMA-SMK-SLB'!$F$14:$CG$713,'ALL-GTK-SD-SMP-SMA-SMK-SLB'!AP$7,FALSE)</f>
        <v>0</v>
      </c>
      <c r="AP544" s="9">
        <f>VLOOKUP($E544,'ALL-GTK-SD-SMP-SMA-SMK-SLB'!$F$14:$CG$713,'ALL-GTK-SD-SMP-SMA-SMK-SLB'!AQ$7,FALSE)</f>
        <v>0</v>
      </c>
      <c r="AQ544" s="9">
        <f>VLOOKUP($E544,'ALL-GTK-SD-SMP-SMA-SMK-SLB'!$F$14:$CG$713,'ALL-GTK-SD-SMP-SMA-SMK-SLB'!AR$7,FALSE)</f>
        <v>0</v>
      </c>
      <c r="AR544" s="9">
        <f>VLOOKUP($E544,'ALL-GTK-SD-SMP-SMA-SMK-SLB'!$F$14:$CG$713,'ALL-GTK-SD-SMP-SMA-SMK-SLB'!AS$7,FALSE)</f>
        <v>0</v>
      </c>
      <c r="AS544" s="9">
        <f>VLOOKUP($E544,'ALL-GTK-SD-SMP-SMA-SMK-SLB'!$F$14:$CG$713,'ALL-GTK-SD-SMP-SMA-SMK-SLB'!AT$7,FALSE)</f>
        <v>0</v>
      </c>
      <c r="AT544" s="9">
        <f>VLOOKUP($E544,'ALL-GTK-SD-SMP-SMA-SMK-SLB'!$F$14:$CG$713,'ALL-GTK-SD-SMP-SMA-SMK-SLB'!AU$7,FALSE)</f>
        <v>0</v>
      </c>
      <c r="AU544" s="9">
        <f>VLOOKUP($E544,'ALL-GTK-SD-SMP-SMA-SMK-SLB'!$F$14:$CG$713,'ALL-GTK-SD-SMP-SMA-SMK-SLB'!AV$7,FALSE)</f>
        <v>0</v>
      </c>
      <c r="AV544" s="9">
        <f>VLOOKUP($E544,'ALL-GTK-SD-SMP-SMA-SMK-SLB'!$F$14:$CG$713,'ALL-GTK-SD-SMP-SMA-SMK-SLB'!AW$7,FALSE)</f>
        <v>0</v>
      </c>
      <c r="AW544" s="9">
        <f>VLOOKUP($E544,'ALL-GTK-SD-SMP-SMA-SMK-SLB'!$F$14:$CG$713,'ALL-GTK-SD-SMP-SMA-SMK-SLB'!AX$7,FALSE)</f>
        <v>0</v>
      </c>
      <c r="AX544" s="9">
        <f>VLOOKUP($E544,'ALL-GTK-SD-SMP-SMA-SMK-SLB'!$F$14:$CG$713,'ALL-GTK-SD-SMP-SMA-SMK-SLB'!AY$7,FALSE)</f>
        <v>2</v>
      </c>
      <c r="AY544" s="9">
        <f>VLOOKUP($E544,'ALL-GTK-SD-SMP-SMA-SMK-SLB'!$F$14:$CG$713,'ALL-GTK-SD-SMP-SMA-SMK-SLB'!AZ$7,FALSE)</f>
        <v>10</v>
      </c>
      <c r="AZ544" s="9">
        <f>VLOOKUP($E544,'ALL-GTK-SD-SMP-SMA-SMK-SLB'!$F$14:$CG$713,'ALL-GTK-SD-SMP-SMA-SMK-SLB'!BA$7,FALSE)</f>
        <v>1</v>
      </c>
      <c r="BA544" s="9">
        <f>VLOOKUP($E544,'ALL-GTK-SD-SMP-SMA-SMK-SLB'!$F$14:$CG$713,'ALL-GTK-SD-SMP-SMA-SMK-SLB'!BB$7,FALSE)</f>
        <v>0</v>
      </c>
      <c r="BB544" s="9">
        <f>VLOOKUP($E544,'ALL-GTK-SD-SMP-SMA-SMK-SLB'!$F$14:$CG$713,'ALL-GTK-SD-SMP-SMA-SMK-SLB'!BC$7,FALSE)</f>
        <v>0</v>
      </c>
      <c r="BC544" s="9">
        <f>VLOOKUP($E544,'ALL-GTK-SD-SMP-SMA-SMK-SLB'!$F$14:$CG$713,'ALL-GTK-SD-SMP-SMA-SMK-SLB'!BD$7,FALSE)</f>
        <v>0</v>
      </c>
      <c r="BD544" s="310">
        <f t="shared" si="308"/>
        <v>0</v>
      </c>
      <c r="BE544" s="310">
        <f t="shared" si="309"/>
        <v>0</v>
      </c>
      <c r="BF544" s="10">
        <f t="shared" si="310"/>
        <v>0</v>
      </c>
      <c r="BG544" s="311">
        <f t="shared" si="311"/>
        <v>3</v>
      </c>
      <c r="BH544" s="311">
        <f t="shared" si="312"/>
        <v>10</v>
      </c>
      <c r="BI544" s="10">
        <f t="shared" si="313"/>
        <v>13</v>
      </c>
      <c r="BJ544" s="44">
        <f t="shared" si="314"/>
        <v>3</v>
      </c>
      <c r="BK544" s="44">
        <f t="shared" si="315"/>
        <v>10</v>
      </c>
      <c r="BL544" s="11">
        <f t="shared" si="316"/>
        <v>13</v>
      </c>
      <c r="BM544" s="9">
        <f>VLOOKUP($E544,'ALL-GTK-SD-SMP-SMA-SMK-SLB'!$F$14:$CG$713,'ALL-GTK-SD-SMP-SMA-SMK-SLB'!BN$7,FALSE)</f>
        <v>0</v>
      </c>
      <c r="BN544" s="9">
        <f>VLOOKUP($E544,'ALL-GTK-SD-SMP-SMA-SMK-SLB'!$F$14:$CG$713,'ALL-GTK-SD-SMP-SMA-SMK-SLB'!BO$7,FALSE)</f>
        <v>0</v>
      </c>
      <c r="BO544" s="9">
        <f>VLOOKUP($E544,'ALL-GTK-SD-SMP-SMA-SMK-SLB'!$F$14:$CG$713,'ALL-GTK-SD-SMP-SMA-SMK-SLB'!BP$7,FALSE)</f>
        <v>0</v>
      </c>
      <c r="BP544" s="9">
        <f>VLOOKUP($E544,'ALL-GTK-SD-SMP-SMA-SMK-SLB'!$F$14:$CG$713,'ALL-GTK-SD-SMP-SMA-SMK-SLB'!BQ$7,FALSE)</f>
        <v>0</v>
      </c>
      <c r="BQ544" s="9">
        <f>VLOOKUP($E544,'ALL-GTK-SD-SMP-SMA-SMK-SLB'!$F$14:$CG$713,'ALL-GTK-SD-SMP-SMA-SMK-SLB'!BR$7,FALSE)</f>
        <v>0</v>
      </c>
      <c r="BR544" s="9">
        <f>VLOOKUP($E544,'ALL-GTK-SD-SMP-SMA-SMK-SLB'!$F$14:$CG$713,'ALL-GTK-SD-SMP-SMA-SMK-SLB'!BS$7,FALSE)</f>
        <v>0</v>
      </c>
      <c r="BS544" s="9">
        <f>VLOOKUP($E544,'ALL-GTK-SD-SMP-SMA-SMK-SLB'!$F$14:$CG$713,'ALL-GTK-SD-SMP-SMA-SMK-SLB'!BT$7,FALSE)</f>
        <v>0</v>
      </c>
      <c r="BT544" s="9">
        <f>VLOOKUP($E544,'ALL-GTK-SD-SMP-SMA-SMK-SLB'!$F$14:$CG$713,'ALL-GTK-SD-SMP-SMA-SMK-SLB'!BU$7,FALSE)</f>
        <v>0</v>
      </c>
      <c r="BU544" s="299">
        <f t="shared" si="317"/>
        <v>0</v>
      </c>
      <c r="BV544" s="299">
        <f t="shared" si="318"/>
        <v>0</v>
      </c>
      <c r="BW544" s="44">
        <f t="shared" si="319"/>
        <v>0</v>
      </c>
      <c r="BX544" s="44">
        <f t="shared" si="320"/>
        <v>0</v>
      </c>
      <c r="BY544" s="11">
        <f t="shared" si="321"/>
        <v>0</v>
      </c>
      <c r="BZ544" s="14">
        <f t="shared" si="322"/>
        <v>3</v>
      </c>
      <c r="CA544" s="14">
        <f t="shared" si="323"/>
        <v>10</v>
      </c>
      <c r="CB544" s="13">
        <f t="shared" si="324"/>
        <v>0</v>
      </c>
      <c r="CC544" s="13">
        <f t="shared" si="325"/>
        <v>0</v>
      </c>
      <c r="CD544" s="312">
        <f t="shared" si="326"/>
        <v>3</v>
      </c>
      <c r="CE544" s="312">
        <f t="shared" si="327"/>
        <v>10</v>
      </c>
      <c r="CF544" s="313">
        <f t="shared" si="328"/>
        <v>13</v>
      </c>
      <c r="CG544" s="302" t="str">
        <f t="shared" si="329"/>
        <v>OK</v>
      </c>
    </row>
    <row r="545" spans="1:85" ht="14.25" x14ac:dyDescent="0.25">
      <c r="A545" s="6">
        <v>533</v>
      </c>
      <c r="B545" s="495">
        <v>41</v>
      </c>
      <c r="C545" s="495" t="s">
        <v>7</v>
      </c>
      <c r="D545" s="496" t="s">
        <v>24</v>
      </c>
      <c r="E545" s="626">
        <v>20340330</v>
      </c>
      <c r="F545" s="627" t="s">
        <v>1225</v>
      </c>
      <c r="G545" s="624" t="s">
        <v>53</v>
      </c>
      <c r="H545" s="9">
        <f>VLOOKUP($E545,'ALL-GTK-SD-SMP-SMA-SMK-SLB'!$F$14:$CG$713,'ALL-GTK-SD-SMP-SMA-SMK-SLB'!I$7,FALSE)</f>
        <v>0</v>
      </c>
      <c r="I545" s="9">
        <f>VLOOKUP($E545,'ALL-GTK-SD-SMP-SMA-SMK-SLB'!$F$14:$CG$713,'ALL-GTK-SD-SMP-SMA-SMK-SLB'!J$7,FALSE)</f>
        <v>0</v>
      </c>
      <c r="J545" s="9">
        <f>VLOOKUP($E545,'ALL-GTK-SD-SMP-SMA-SMK-SLB'!$F$14:$CG$713,'ALL-GTK-SD-SMP-SMA-SMK-SLB'!K$7,FALSE)</f>
        <v>0</v>
      </c>
      <c r="K545" s="9">
        <f>VLOOKUP($E545,'ALL-GTK-SD-SMP-SMA-SMK-SLB'!$F$14:$CG$713,'ALL-GTK-SD-SMP-SMA-SMK-SLB'!L$7,FALSE)</f>
        <v>0</v>
      </c>
      <c r="L545" s="9">
        <f>VLOOKUP($E545,'ALL-GTK-SD-SMP-SMA-SMK-SLB'!$F$14:$CG$713,'ALL-GTK-SD-SMP-SMA-SMK-SLB'!M$7,FALSE)</f>
        <v>0</v>
      </c>
      <c r="M545" s="9">
        <f>VLOOKUP($E545,'ALL-GTK-SD-SMP-SMA-SMK-SLB'!$F$14:$CG$713,'ALL-GTK-SD-SMP-SMA-SMK-SLB'!N$7,FALSE)</f>
        <v>0</v>
      </c>
      <c r="N545" s="9">
        <f>VLOOKUP($E545,'ALL-GTK-SD-SMP-SMA-SMK-SLB'!$F$14:$CG$713,'ALL-GTK-SD-SMP-SMA-SMK-SLB'!O$7,FALSE)</f>
        <v>0</v>
      </c>
      <c r="O545" s="9">
        <f>VLOOKUP($E545,'ALL-GTK-SD-SMP-SMA-SMK-SLB'!$F$14:$CG$713,'ALL-GTK-SD-SMP-SMA-SMK-SLB'!P$7,FALSE)</f>
        <v>0</v>
      </c>
      <c r="P545" s="299">
        <f t="shared" si="294"/>
        <v>0</v>
      </c>
      <c r="Q545" s="299">
        <f t="shared" si="295"/>
        <v>0</v>
      </c>
      <c r="R545" s="300">
        <f t="shared" si="296"/>
        <v>0</v>
      </c>
      <c r="S545" s="9">
        <f>VLOOKUP($E545,'ALL-GTK-SD-SMP-SMA-SMK-SLB'!$F$14:$CG$713,'ALL-GTK-SD-SMP-SMA-SMK-SLB'!T$7,FALSE)</f>
        <v>3</v>
      </c>
      <c r="T545" s="9">
        <f>VLOOKUP($E545,'ALL-GTK-SD-SMP-SMA-SMK-SLB'!$F$14:$CG$713,'ALL-GTK-SD-SMP-SMA-SMK-SLB'!U$7,FALSE)</f>
        <v>4</v>
      </c>
      <c r="U545" s="9">
        <f>VLOOKUP($E545,'ALL-GTK-SD-SMP-SMA-SMK-SLB'!$F$14:$CG$713,'ALL-GTK-SD-SMP-SMA-SMK-SLB'!V$7,FALSE)</f>
        <v>0</v>
      </c>
      <c r="V545" s="9">
        <f>VLOOKUP($E545,'ALL-GTK-SD-SMP-SMA-SMK-SLB'!$F$14:$CG$713,'ALL-GTK-SD-SMP-SMA-SMK-SLB'!W$7,FALSE)</f>
        <v>0</v>
      </c>
      <c r="W545" s="9">
        <f>VLOOKUP($E545,'ALL-GTK-SD-SMP-SMA-SMK-SLB'!$F$14:$CG$713,'ALL-GTK-SD-SMP-SMA-SMK-SLB'!X$7,FALSE)</f>
        <v>0</v>
      </c>
      <c r="X545" s="9">
        <f>VLOOKUP($E545,'ALL-GTK-SD-SMP-SMA-SMK-SLB'!$F$14:$CG$713,'ALL-GTK-SD-SMP-SMA-SMK-SLB'!Y$7,FALSE)</f>
        <v>0</v>
      </c>
      <c r="Y545" s="299">
        <f t="shared" si="297"/>
        <v>3</v>
      </c>
      <c r="Z545" s="299">
        <f t="shared" si="298"/>
        <v>4</v>
      </c>
      <c r="AA545" s="10">
        <f t="shared" si="299"/>
        <v>7</v>
      </c>
      <c r="AB545" s="44">
        <f t="shared" si="300"/>
        <v>3</v>
      </c>
      <c r="AC545" s="44">
        <f t="shared" si="301"/>
        <v>4</v>
      </c>
      <c r="AD545" s="11">
        <f t="shared" si="302"/>
        <v>7</v>
      </c>
      <c r="AE545" s="9">
        <f>VLOOKUP($E545,'ALL-GTK-SD-SMP-SMA-SMK-SLB'!$F$14:$CG$713,'ALL-GTK-SD-SMP-SMA-SMK-SLB'!AF$7,FALSE)</f>
        <v>2</v>
      </c>
      <c r="AF545" s="9">
        <f>VLOOKUP($E545,'ALL-GTK-SD-SMP-SMA-SMK-SLB'!$F$14:$CG$713,'ALL-GTK-SD-SMP-SMA-SMK-SLB'!AG$7,FALSE)</f>
        <v>3</v>
      </c>
      <c r="AG545" s="10">
        <f t="shared" si="303"/>
        <v>5</v>
      </c>
      <c r="AH545" s="9">
        <f>VLOOKUP($E545,'ALL-GTK-SD-SMP-SMA-SMK-SLB'!$F$14:$CG$713,'ALL-GTK-SD-SMP-SMA-SMK-SLB'!AI$7,FALSE)</f>
        <v>1</v>
      </c>
      <c r="AI545" s="9">
        <f>VLOOKUP($E545,'ALL-GTK-SD-SMP-SMA-SMK-SLB'!$F$14:$CG$713,'ALL-GTK-SD-SMP-SMA-SMK-SLB'!AJ$7,FALSE)</f>
        <v>1</v>
      </c>
      <c r="AJ545" s="10">
        <f t="shared" si="304"/>
        <v>2</v>
      </c>
      <c r="AK545" s="44">
        <f t="shared" si="305"/>
        <v>3</v>
      </c>
      <c r="AL545" s="44">
        <f t="shared" si="306"/>
        <v>4</v>
      </c>
      <c r="AM545" s="11">
        <f t="shared" si="307"/>
        <v>7</v>
      </c>
      <c r="AN545" s="299">
        <f>VLOOKUP($E545,'ALL-GTK-SD-SMP-SMA-SMK-SLB'!$F$14:$CG$713,'ALL-GTK-SD-SMP-SMA-SMK-SLB'!AO$7,FALSE)</f>
        <v>0</v>
      </c>
      <c r="AO545" s="299">
        <f>VLOOKUP($E545,'ALL-GTK-SD-SMP-SMA-SMK-SLB'!$F$14:$CG$713,'ALL-GTK-SD-SMP-SMA-SMK-SLB'!AP$7,FALSE)</f>
        <v>0</v>
      </c>
      <c r="AP545" s="9">
        <f>VLOOKUP($E545,'ALL-GTK-SD-SMP-SMA-SMK-SLB'!$F$14:$CG$713,'ALL-GTK-SD-SMP-SMA-SMK-SLB'!AQ$7,FALSE)</f>
        <v>0</v>
      </c>
      <c r="AQ545" s="9">
        <f>VLOOKUP($E545,'ALL-GTK-SD-SMP-SMA-SMK-SLB'!$F$14:$CG$713,'ALL-GTK-SD-SMP-SMA-SMK-SLB'!AR$7,FALSE)</f>
        <v>0</v>
      </c>
      <c r="AR545" s="9">
        <f>VLOOKUP($E545,'ALL-GTK-SD-SMP-SMA-SMK-SLB'!$F$14:$CG$713,'ALL-GTK-SD-SMP-SMA-SMK-SLB'!AS$7,FALSE)</f>
        <v>0</v>
      </c>
      <c r="AS545" s="9">
        <f>VLOOKUP($E545,'ALL-GTK-SD-SMP-SMA-SMK-SLB'!$F$14:$CG$713,'ALL-GTK-SD-SMP-SMA-SMK-SLB'!AT$7,FALSE)</f>
        <v>0</v>
      </c>
      <c r="AT545" s="9">
        <f>VLOOKUP($E545,'ALL-GTK-SD-SMP-SMA-SMK-SLB'!$F$14:$CG$713,'ALL-GTK-SD-SMP-SMA-SMK-SLB'!AU$7,FALSE)</f>
        <v>0</v>
      </c>
      <c r="AU545" s="9">
        <f>VLOOKUP($E545,'ALL-GTK-SD-SMP-SMA-SMK-SLB'!$F$14:$CG$713,'ALL-GTK-SD-SMP-SMA-SMK-SLB'!AV$7,FALSE)</f>
        <v>0</v>
      </c>
      <c r="AV545" s="9">
        <f>VLOOKUP($E545,'ALL-GTK-SD-SMP-SMA-SMK-SLB'!$F$14:$CG$713,'ALL-GTK-SD-SMP-SMA-SMK-SLB'!AW$7,FALSE)</f>
        <v>0</v>
      </c>
      <c r="AW545" s="9">
        <f>VLOOKUP($E545,'ALL-GTK-SD-SMP-SMA-SMK-SLB'!$F$14:$CG$713,'ALL-GTK-SD-SMP-SMA-SMK-SLB'!AX$7,FALSE)</f>
        <v>0</v>
      </c>
      <c r="AX545" s="9">
        <f>VLOOKUP($E545,'ALL-GTK-SD-SMP-SMA-SMK-SLB'!$F$14:$CG$713,'ALL-GTK-SD-SMP-SMA-SMK-SLB'!AY$7,FALSE)</f>
        <v>3</v>
      </c>
      <c r="AY545" s="9">
        <f>VLOOKUP($E545,'ALL-GTK-SD-SMP-SMA-SMK-SLB'!$F$14:$CG$713,'ALL-GTK-SD-SMP-SMA-SMK-SLB'!AZ$7,FALSE)</f>
        <v>4</v>
      </c>
      <c r="AZ545" s="9">
        <f>VLOOKUP($E545,'ALL-GTK-SD-SMP-SMA-SMK-SLB'!$F$14:$CG$713,'ALL-GTK-SD-SMP-SMA-SMK-SLB'!BA$7,FALSE)</f>
        <v>0</v>
      </c>
      <c r="BA545" s="9">
        <f>VLOOKUP($E545,'ALL-GTK-SD-SMP-SMA-SMK-SLB'!$F$14:$CG$713,'ALL-GTK-SD-SMP-SMA-SMK-SLB'!BB$7,FALSE)</f>
        <v>0</v>
      </c>
      <c r="BB545" s="9">
        <f>VLOOKUP($E545,'ALL-GTK-SD-SMP-SMA-SMK-SLB'!$F$14:$CG$713,'ALL-GTK-SD-SMP-SMA-SMK-SLB'!BC$7,FALSE)</f>
        <v>0</v>
      </c>
      <c r="BC545" s="9">
        <f>VLOOKUP($E545,'ALL-GTK-SD-SMP-SMA-SMK-SLB'!$F$14:$CG$713,'ALL-GTK-SD-SMP-SMA-SMK-SLB'!BD$7,FALSE)</f>
        <v>0</v>
      </c>
      <c r="BD545" s="310">
        <f t="shared" si="308"/>
        <v>0</v>
      </c>
      <c r="BE545" s="310">
        <f t="shared" si="309"/>
        <v>0</v>
      </c>
      <c r="BF545" s="10">
        <f t="shared" si="310"/>
        <v>0</v>
      </c>
      <c r="BG545" s="311">
        <f t="shared" si="311"/>
        <v>3</v>
      </c>
      <c r="BH545" s="311">
        <f t="shared" si="312"/>
        <v>4</v>
      </c>
      <c r="BI545" s="10">
        <f t="shared" si="313"/>
        <v>7</v>
      </c>
      <c r="BJ545" s="44">
        <f t="shared" si="314"/>
        <v>3</v>
      </c>
      <c r="BK545" s="44">
        <f t="shared" si="315"/>
        <v>4</v>
      </c>
      <c r="BL545" s="11">
        <f t="shared" si="316"/>
        <v>7</v>
      </c>
      <c r="BM545" s="9">
        <f>VLOOKUP($E545,'ALL-GTK-SD-SMP-SMA-SMK-SLB'!$F$14:$CG$713,'ALL-GTK-SD-SMP-SMA-SMK-SLB'!BN$7,FALSE)</f>
        <v>0</v>
      </c>
      <c r="BN545" s="9">
        <f>VLOOKUP($E545,'ALL-GTK-SD-SMP-SMA-SMK-SLB'!$F$14:$CG$713,'ALL-GTK-SD-SMP-SMA-SMK-SLB'!BO$7,FALSE)</f>
        <v>0</v>
      </c>
      <c r="BO545" s="9">
        <f>VLOOKUP($E545,'ALL-GTK-SD-SMP-SMA-SMK-SLB'!$F$14:$CG$713,'ALL-GTK-SD-SMP-SMA-SMK-SLB'!BP$7,FALSE)</f>
        <v>0</v>
      </c>
      <c r="BP545" s="9">
        <f>VLOOKUP($E545,'ALL-GTK-SD-SMP-SMA-SMK-SLB'!$F$14:$CG$713,'ALL-GTK-SD-SMP-SMA-SMK-SLB'!BQ$7,FALSE)</f>
        <v>0</v>
      </c>
      <c r="BQ545" s="9">
        <f>VLOOKUP($E545,'ALL-GTK-SD-SMP-SMA-SMK-SLB'!$F$14:$CG$713,'ALL-GTK-SD-SMP-SMA-SMK-SLB'!BR$7,FALSE)</f>
        <v>0</v>
      </c>
      <c r="BR545" s="9">
        <f>VLOOKUP($E545,'ALL-GTK-SD-SMP-SMA-SMK-SLB'!$F$14:$CG$713,'ALL-GTK-SD-SMP-SMA-SMK-SLB'!BS$7,FALSE)</f>
        <v>0</v>
      </c>
      <c r="BS545" s="9">
        <f>VLOOKUP($E545,'ALL-GTK-SD-SMP-SMA-SMK-SLB'!$F$14:$CG$713,'ALL-GTK-SD-SMP-SMA-SMK-SLB'!BT$7,FALSE)</f>
        <v>0</v>
      </c>
      <c r="BT545" s="9">
        <f>VLOOKUP($E545,'ALL-GTK-SD-SMP-SMA-SMK-SLB'!$F$14:$CG$713,'ALL-GTK-SD-SMP-SMA-SMK-SLB'!BU$7,FALSE)</f>
        <v>0</v>
      </c>
      <c r="BU545" s="299">
        <f t="shared" si="317"/>
        <v>0</v>
      </c>
      <c r="BV545" s="299">
        <f t="shared" si="318"/>
        <v>0</v>
      </c>
      <c r="BW545" s="44">
        <f t="shared" si="319"/>
        <v>0</v>
      </c>
      <c r="BX545" s="44">
        <f t="shared" si="320"/>
        <v>0</v>
      </c>
      <c r="BY545" s="11">
        <f t="shared" si="321"/>
        <v>0</v>
      </c>
      <c r="BZ545" s="14">
        <f t="shared" si="322"/>
        <v>3</v>
      </c>
      <c r="CA545" s="14">
        <f t="shared" si="323"/>
        <v>4</v>
      </c>
      <c r="CB545" s="13">
        <f t="shared" si="324"/>
        <v>0</v>
      </c>
      <c r="CC545" s="13">
        <f t="shared" si="325"/>
        <v>0</v>
      </c>
      <c r="CD545" s="312">
        <f t="shared" si="326"/>
        <v>3</v>
      </c>
      <c r="CE545" s="312">
        <f t="shared" si="327"/>
        <v>4</v>
      </c>
      <c r="CF545" s="313">
        <f t="shared" si="328"/>
        <v>7</v>
      </c>
      <c r="CG545" s="302" t="str">
        <f t="shared" si="329"/>
        <v>OK</v>
      </c>
    </row>
    <row r="546" spans="1:85" ht="14.25" x14ac:dyDescent="0.25">
      <c r="A546" s="6">
        <v>534</v>
      </c>
      <c r="B546" s="495">
        <v>42</v>
      </c>
      <c r="C546" s="495" t="s">
        <v>7</v>
      </c>
      <c r="D546" s="496" t="s">
        <v>24</v>
      </c>
      <c r="E546" s="626">
        <v>60725443</v>
      </c>
      <c r="F546" s="627" t="s">
        <v>1231</v>
      </c>
      <c r="G546" s="624" t="s">
        <v>53</v>
      </c>
      <c r="H546" s="9">
        <f>VLOOKUP($E546,'ALL-GTK-SD-SMP-SMA-SMK-SLB'!$F$14:$CG$713,'ALL-GTK-SD-SMP-SMA-SMK-SLB'!I$7,FALSE)</f>
        <v>0</v>
      </c>
      <c r="I546" s="9">
        <f>VLOOKUP($E546,'ALL-GTK-SD-SMP-SMA-SMK-SLB'!$F$14:$CG$713,'ALL-GTK-SD-SMP-SMA-SMK-SLB'!J$7,FALSE)</f>
        <v>0</v>
      </c>
      <c r="J546" s="9">
        <f>VLOOKUP($E546,'ALL-GTK-SD-SMP-SMA-SMK-SLB'!$F$14:$CG$713,'ALL-GTK-SD-SMP-SMA-SMK-SLB'!K$7,FALSE)</f>
        <v>0</v>
      </c>
      <c r="K546" s="9">
        <f>VLOOKUP($E546,'ALL-GTK-SD-SMP-SMA-SMK-SLB'!$F$14:$CG$713,'ALL-GTK-SD-SMP-SMA-SMK-SLB'!L$7,FALSE)</f>
        <v>0</v>
      </c>
      <c r="L546" s="9">
        <f>VLOOKUP($E546,'ALL-GTK-SD-SMP-SMA-SMK-SLB'!$F$14:$CG$713,'ALL-GTK-SD-SMP-SMA-SMK-SLB'!M$7,FALSE)</f>
        <v>0</v>
      </c>
      <c r="M546" s="9">
        <f>VLOOKUP($E546,'ALL-GTK-SD-SMP-SMA-SMK-SLB'!$F$14:$CG$713,'ALL-GTK-SD-SMP-SMA-SMK-SLB'!N$7,FALSE)</f>
        <v>0</v>
      </c>
      <c r="N546" s="9">
        <f>VLOOKUP($E546,'ALL-GTK-SD-SMP-SMA-SMK-SLB'!$F$14:$CG$713,'ALL-GTK-SD-SMP-SMA-SMK-SLB'!O$7,FALSE)</f>
        <v>0</v>
      </c>
      <c r="O546" s="9">
        <f>VLOOKUP($E546,'ALL-GTK-SD-SMP-SMA-SMK-SLB'!$F$14:$CG$713,'ALL-GTK-SD-SMP-SMA-SMK-SLB'!P$7,FALSE)</f>
        <v>0</v>
      </c>
      <c r="P546" s="299">
        <f t="shared" si="294"/>
        <v>0</v>
      </c>
      <c r="Q546" s="299">
        <f t="shared" si="295"/>
        <v>0</v>
      </c>
      <c r="R546" s="300">
        <f t="shared" si="296"/>
        <v>0</v>
      </c>
      <c r="S546" s="9">
        <f>VLOOKUP($E546,'ALL-GTK-SD-SMP-SMA-SMK-SLB'!$F$14:$CG$713,'ALL-GTK-SD-SMP-SMA-SMK-SLB'!T$7,FALSE)</f>
        <v>3</v>
      </c>
      <c r="T546" s="9">
        <f>VLOOKUP($E546,'ALL-GTK-SD-SMP-SMA-SMK-SLB'!$F$14:$CG$713,'ALL-GTK-SD-SMP-SMA-SMK-SLB'!U$7,FALSE)</f>
        <v>6</v>
      </c>
      <c r="U546" s="9">
        <f>VLOOKUP($E546,'ALL-GTK-SD-SMP-SMA-SMK-SLB'!$F$14:$CG$713,'ALL-GTK-SD-SMP-SMA-SMK-SLB'!V$7,FALSE)</f>
        <v>0</v>
      </c>
      <c r="V546" s="9">
        <f>VLOOKUP($E546,'ALL-GTK-SD-SMP-SMA-SMK-SLB'!$F$14:$CG$713,'ALL-GTK-SD-SMP-SMA-SMK-SLB'!W$7,FALSE)</f>
        <v>0</v>
      </c>
      <c r="W546" s="9">
        <f>VLOOKUP($E546,'ALL-GTK-SD-SMP-SMA-SMK-SLB'!$F$14:$CG$713,'ALL-GTK-SD-SMP-SMA-SMK-SLB'!X$7,FALSE)</f>
        <v>0</v>
      </c>
      <c r="X546" s="9">
        <f>VLOOKUP($E546,'ALL-GTK-SD-SMP-SMA-SMK-SLB'!$F$14:$CG$713,'ALL-GTK-SD-SMP-SMA-SMK-SLB'!Y$7,FALSE)</f>
        <v>0</v>
      </c>
      <c r="Y546" s="299">
        <f t="shared" si="297"/>
        <v>3</v>
      </c>
      <c r="Z546" s="299">
        <f t="shared" si="298"/>
        <v>6</v>
      </c>
      <c r="AA546" s="10">
        <f t="shared" si="299"/>
        <v>9</v>
      </c>
      <c r="AB546" s="44">
        <f t="shared" si="300"/>
        <v>3</v>
      </c>
      <c r="AC546" s="44">
        <f t="shared" si="301"/>
        <v>6</v>
      </c>
      <c r="AD546" s="11">
        <f t="shared" si="302"/>
        <v>9</v>
      </c>
      <c r="AE546" s="9">
        <f>VLOOKUP($E546,'ALL-GTK-SD-SMP-SMA-SMK-SLB'!$F$14:$CG$713,'ALL-GTK-SD-SMP-SMA-SMK-SLB'!AF$7,FALSE)</f>
        <v>2</v>
      </c>
      <c r="AF546" s="9">
        <f>VLOOKUP($E546,'ALL-GTK-SD-SMP-SMA-SMK-SLB'!$F$14:$CG$713,'ALL-GTK-SD-SMP-SMA-SMK-SLB'!AG$7,FALSE)</f>
        <v>6</v>
      </c>
      <c r="AG546" s="10">
        <f t="shared" si="303"/>
        <v>8</v>
      </c>
      <c r="AH546" s="9">
        <f>VLOOKUP($E546,'ALL-GTK-SD-SMP-SMA-SMK-SLB'!$F$14:$CG$713,'ALL-GTK-SD-SMP-SMA-SMK-SLB'!AI$7,FALSE)</f>
        <v>1</v>
      </c>
      <c r="AI546" s="9">
        <f>VLOOKUP($E546,'ALL-GTK-SD-SMP-SMA-SMK-SLB'!$F$14:$CG$713,'ALL-GTK-SD-SMP-SMA-SMK-SLB'!AJ$7,FALSE)</f>
        <v>0</v>
      </c>
      <c r="AJ546" s="10">
        <f t="shared" si="304"/>
        <v>1</v>
      </c>
      <c r="AK546" s="44">
        <f t="shared" si="305"/>
        <v>3</v>
      </c>
      <c r="AL546" s="44">
        <f t="shared" si="306"/>
        <v>6</v>
      </c>
      <c r="AM546" s="11">
        <f t="shared" si="307"/>
        <v>9</v>
      </c>
      <c r="AN546" s="299">
        <f>VLOOKUP($E546,'ALL-GTK-SD-SMP-SMA-SMK-SLB'!$F$14:$CG$713,'ALL-GTK-SD-SMP-SMA-SMK-SLB'!AO$7,FALSE)</f>
        <v>1</v>
      </c>
      <c r="AO546" s="299">
        <f>VLOOKUP($E546,'ALL-GTK-SD-SMP-SMA-SMK-SLB'!$F$14:$CG$713,'ALL-GTK-SD-SMP-SMA-SMK-SLB'!AP$7,FALSE)</f>
        <v>0</v>
      </c>
      <c r="AP546" s="9">
        <f>VLOOKUP($E546,'ALL-GTK-SD-SMP-SMA-SMK-SLB'!$F$14:$CG$713,'ALL-GTK-SD-SMP-SMA-SMK-SLB'!AQ$7,FALSE)</f>
        <v>0</v>
      </c>
      <c r="AQ546" s="9">
        <f>VLOOKUP($E546,'ALL-GTK-SD-SMP-SMA-SMK-SLB'!$F$14:$CG$713,'ALL-GTK-SD-SMP-SMA-SMK-SLB'!AR$7,FALSE)</f>
        <v>0</v>
      </c>
      <c r="AR546" s="9">
        <f>VLOOKUP($E546,'ALL-GTK-SD-SMP-SMA-SMK-SLB'!$F$14:$CG$713,'ALL-GTK-SD-SMP-SMA-SMK-SLB'!AS$7,FALSE)</f>
        <v>0</v>
      </c>
      <c r="AS546" s="9">
        <f>VLOOKUP($E546,'ALL-GTK-SD-SMP-SMA-SMK-SLB'!$F$14:$CG$713,'ALL-GTK-SD-SMP-SMA-SMK-SLB'!AT$7,FALSE)</f>
        <v>0</v>
      </c>
      <c r="AT546" s="9">
        <f>VLOOKUP($E546,'ALL-GTK-SD-SMP-SMA-SMK-SLB'!$F$14:$CG$713,'ALL-GTK-SD-SMP-SMA-SMK-SLB'!AU$7,FALSE)</f>
        <v>0</v>
      </c>
      <c r="AU546" s="9">
        <f>VLOOKUP($E546,'ALL-GTK-SD-SMP-SMA-SMK-SLB'!$F$14:$CG$713,'ALL-GTK-SD-SMP-SMA-SMK-SLB'!AV$7,FALSE)</f>
        <v>0</v>
      </c>
      <c r="AV546" s="9">
        <f>VLOOKUP($E546,'ALL-GTK-SD-SMP-SMA-SMK-SLB'!$F$14:$CG$713,'ALL-GTK-SD-SMP-SMA-SMK-SLB'!AW$7,FALSE)</f>
        <v>0</v>
      </c>
      <c r="AW546" s="9">
        <f>VLOOKUP($E546,'ALL-GTK-SD-SMP-SMA-SMK-SLB'!$F$14:$CG$713,'ALL-GTK-SD-SMP-SMA-SMK-SLB'!AX$7,FALSE)</f>
        <v>0</v>
      </c>
      <c r="AX546" s="9">
        <f>VLOOKUP($E546,'ALL-GTK-SD-SMP-SMA-SMK-SLB'!$F$14:$CG$713,'ALL-GTK-SD-SMP-SMA-SMK-SLB'!AY$7,FALSE)</f>
        <v>2</v>
      </c>
      <c r="AY546" s="9">
        <f>VLOOKUP($E546,'ALL-GTK-SD-SMP-SMA-SMK-SLB'!$F$14:$CG$713,'ALL-GTK-SD-SMP-SMA-SMK-SLB'!AZ$7,FALSE)</f>
        <v>6</v>
      </c>
      <c r="AZ546" s="9">
        <f>VLOOKUP($E546,'ALL-GTK-SD-SMP-SMA-SMK-SLB'!$F$14:$CG$713,'ALL-GTK-SD-SMP-SMA-SMK-SLB'!BA$7,FALSE)</f>
        <v>0</v>
      </c>
      <c r="BA546" s="9">
        <f>VLOOKUP($E546,'ALL-GTK-SD-SMP-SMA-SMK-SLB'!$F$14:$CG$713,'ALL-GTK-SD-SMP-SMA-SMK-SLB'!BB$7,FALSE)</f>
        <v>0</v>
      </c>
      <c r="BB546" s="9">
        <f>VLOOKUP($E546,'ALL-GTK-SD-SMP-SMA-SMK-SLB'!$F$14:$CG$713,'ALL-GTK-SD-SMP-SMA-SMK-SLB'!BC$7,FALSE)</f>
        <v>0</v>
      </c>
      <c r="BC546" s="9">
        <f>VLOOKUP($E546,'ALL-GTK-SD-SMP-SMA-SMK-SLB'!$F$14:$CG$713,'ALL-GTK-SD-SMP-SMA-SMK-SLB'!BD$7,FALSE)</f>
        <v>0</v>
      </c>
      <c r="BD546" s="310">
        <f t="shared" si="308"/>
        <v>1</v>
      </c>
      <c r="BE546" s="310">
        <f t="shared" si="309"/>
        <v>0</v>
      </c>
      <c r="BF546" s="10">
        <f t="shared" si="310"/>
        <v>1</v>
      </c>
      <c r="BG546" s="311">
        <f t="shared" si="311"/>
        <v>2</v>
      </c>
      <c r="BH546" s="311">
        <f t="shared" si="312"/>
        <v>6</v>
      </c>
      <c r="BI546" s="10">
        <f t="shared" si="313"/>
        <v>8</v>
      </c>
      <c r="BJ546" s="44">
        <f t="shared" si="314"/>
        <v>3</v>
      </c>
      <c r="BK546" s="44">
        <f t="shared" si="315"/>
        <v>6</v>
      </c>
      <c r="BL546" s="11">
        <f t="shared" si="316"/>
        <v>9</v>
      </c>
      <c r="BM546" s="9">
        <f>VLOOKUP($E546,'ALL-GTK-SD-SMP-SMA-SMK-SLB'!$F$14:$CG$713,'ALL-GTK-SD-SMP-SMA-SMK-SLB'!BN$7,FALSE)</f>
        <v>0</v>
      </c>
      <c r="BN546" s="9">
        <f>VLOOKUP($E546,'ALL-GTK-SD-SMP-SMA-SMK-SLB'!$F$14:$CG$713,'ALL-GTK-SD-SMP-SMA-SMK-SLB'!BO$7,FALSE)</f>
        <v>0</v>
      </c>
      <c r="BO546" s="9">
        <f>VLOOKUP($E546,'ALL-GTK-SD-SMP-SMA-SMK-SLB'!$F$14:$CG$713,'ALL-GTK-SD-SMP-SMA-SMK-SLB'!BP$7,FALSE)</f>
        <v>0</v>
      </c>
      <c r="BP546" s="9">
        <f>VLOOKUP($E546,'ALL-GTK-SD-SMP-SMA-SMK-SLB'!$F$14:$CG$713,'ALL-GTK-SD-SMP-SMA-SMK-SLB'!BQ$7,FALSE)</f>
        <v>0</v>
      </c>
      <c r="BQ546" s="9">
        <f>VLOOKUP($E546,'ALL-GTK-SD-SMP-SMA-SMK-SLB'!$F$14:$CG$713,'ALL-GTK-SD-SMP-SMA-SMK-SLB'!BR$7,FALSE)</f>
        <v>0</v>
      </c>
      <c r="BR546" s="9">
        <f>VLOOKUP($E546,'ALL-GTK-SD-SMP-SMA-SMK-SLB'!$F$14:$CG$713,'ALL-GTK-SD-SMP-SMA-SMK-SLB'!BS$7,FALSE)</f>
        <v>0</v>
      </c>
      <c r="BS546" s="9">
        <f>VLOOKUP($E546,'ALL-GTK-SD-SMP-SMA-SMK-SLB'!$F$14:$CG$713,'ALL-GTK-SD-SMP-SMA-SMK-SLB'!BT$7,FALSE)</f>
        <v>0</v>
      </c>
      <c r="BT546" s="9">
        <f>VLOOKUP($E546,'ALL-GTK-SD-SMP-SMA-SMK-SLB'!$F$14:$CG$713,'ALL-GTK-SD-SMP-SMA-SMK-SLB'!BU$7,FALSE)</f>
        <v>0</v>
      </c>
      <c r="BU546" s="299">
        <f t="shared" si="317"/>
        <v>0</v>
      </c>
      <c r="BV546" s="299">
        <f t="shared" si="318"/>
        <v>0</v>
      </c>
      <c r="BW546" s="44">
        <f t="shared" si="319"/>
        <v>0</v>
      </c>
      <c r="BX546" s="44">
        <f t="shared" si="320"/>
        <v>0</v>
      </c>
      <c r="BY546" s="11">
        <f t="shared" si="321"/>
        <v>0</v>
      </c>
      <c r="BZ546" s="14">
        <f t="shared" si="322"/>
        <v>3</v>
      </c>
      <c r="CA546" s="14">
        <f t="shared" si="323"/>
        <v>6</v>
      </c>
      <c r="CB546" s="13">
        <f t="shared" si="324"/>
        <v>0</v>
      </c>
      <c r="CC546" s="13">
        <f t="shared" si="325"/>
        <v>0</v>
      </c>
      <c r="CD546" s="312">
        <f t="shared" si="326"/>
        <v>3</v>
      </c>
      <c r="CE546" s="312">
        <f t="shared" si="327"/>
        <v>6</v>
      </c>
      <c r="CF546" s="313">
        <f t="shared" si="328"/>
        <v>9</v>
      </c>
      <c r="CG546" s="302" t="str">
        <f t="shared" si="329"/>
        <v>OK</v>
      </c>
    </row>
    <row r="547" spans="1:85" ht="14.25" x14ac:dyDescent="0.25">
      <c r="A547" s="6">
        <v>535</v>
      </c>
      <c r="B547" s="495">
        <v>43</v>
      </c>
      <c r="C547" s="495" t="s">
        <v>7</v>
      </c>
      <c r="D547" s="496" t="s">
        <v>25</v>
      </c>
      <c r="E547" s="626">
        <v>20319387</v>
      </c>
      <c r="F547" s="627" t="s">
        <v>1241</v>
      </c>
      <c r="G547" s="624" t="s">
        <v>53</v>
      </c>
      <c r="H547" s="9">
        <f>VLOOKUP($E547,'ALL-GTK-SD-SMP-SMA-SMK-SLB'!$F$14:$CG$713,'ALL-GTK-SD-SMP-SMA-SMK-SLB'!I$7,FALSE)</f>
        <v>0</v>
      </c>
      <c r="I547" s="9">
        <f>VLOOKUP($E547,'ALL-GTK-SD-SMP-SMA-SMK-SLB'!$F$14:$CG$713,'ALL-GTK-SD-SMP-SMA-SMK-SLB'!J$7,FALSE)</f>
        <v>0</v>
      </c>
      <c r="J547" s="9">
        <f>VLOOKUP($E547,'ALL-GTK-SD-SMP-SMA-SMK-SLB'!$F$14:$CG$713,'ALL-GTK-SD-SMP-SMA-SMK-SLB'!K$7,FALSE)</f>
        <v>0</v>
      </c>
      <c r="K547" s="9">
        <f>VLOOKUP($E547,'ALL-GTK-SD-SMP-SMA-SMK-SLB'!$F$14:$CG$713,'ALL-GTK-SD-SMP-SMA-SMK-SLB'!L$7,FALSE)</f>
        <v>0</v>
      </c>
      <c r="L547" s="9">
        <f>VLOOKUP($E547,'ALL-GTK-SD-SMP-SMA-SMK-SLB'!$F$14:$CG$713,'ALL-GTK-SD-SMP-SMA-SMK-SLB'!M$7,FALSE)</f>
        <v>0</v>
      </c>
      <c r="M547" s="9">
        <f>VLOOKUP($E547,'ALL-GTK-SD-SMP-SMA-SMK-SLB'!$F$14:$CG$713,'ALL-GTK-SD-SMP-SMA-SMK-SLB'!N$7,FALSE)</f>
        <v>0</v>
      </c>
      <c r="N547" s="9">
        <f>VLOOKUP($E547,'ALL-GTK-SD-SMP-SMA-SMK-SLB'!$F$14:$CG$713,'ALL-GTK-SD-SMP-SMA-SMK-SLB'!O$7,FALSE)</f>
        <v>0</v>
      </c>
      <c r="O547" s="9">
        <f>VLOOKUP($E547,'ALL-GTK-SD-SMP-SMA-SMK-SLB'!$F$14:$CG$713,'ALL-GTK-SD-SMP-SMA-SMK-SLB'!P$7,FALSE)</f>
        <v>0</v>
      </c>
      <c r="P547" s="299">
        <f t="shared" si="294"/>
        <v>0</v>
      </c>
      <c r="Q547" s="299">
        <f t="shared" si="295"/>
        <v>0</v>
      </c>
      <c r="R547" s="300">
        <f t="shared" si="296"/>
        <v>0</v>
      </c>
      <c r="S547" s="9">
        <f>VLOOKUP($E547,'ALL-GTK-SD-SMP-SMA-SMK-SLB'!$F$14:$CG$713,'ALL-GTK-SD-SMP-SMA-SMK-SLB'!T$7,FALSE)</f>
        <v>4</v>
      </c>
      <c r="T547" s="9">
        <f>VLOOKUP($E547,'ALL-GTK-SD-SMP-SMA-SMK-SLB'!$F$14:$CG$713,'ALL-GTK-SD-SMP-SMA-SMK-SLB'!U$7,FALSE)</f>
        <v>5</v>
      </c>
      <c r="U547" s="9">
        <f>VLOOKUP($E547,'ALL-GTK-SD-SMP-SMA-SMK-SLB'!$F$14:$CG$713,'ALL-GTK-SD-SMP-SMA-SMK-SLB'!V$7,FALSE)</f>
        <v>0</v>
      </c>
      <c r="V547" s="9">
        <f>VLOOKUP($E547,'ALL-GTK-SD-SMP-SMA-SMK-SLB'!$F$14:$CG$713,'ALL-GTK-SD-SMP-SMA-SMK-SLB'!W$7,FALSE)</f>
        <v>0</v>
      </c>
      <c r="W547" s="9">
        <f>VLOOKUP($E547,'ALL-GTK-SD-SMP-SMA-SMK-SLB'!$F$14:$CG$713,'ALL-GTK-SD-SMP-SMA-SMK-SLB'!X$7,FALSE)</f>
        <v>0</v>
      </c>
      <c r="X547" s="9">
        <f>VLOOKUP($E547,'ALL-GTK-SD-SMP-SMA-SMK-SLB'!$F$14:$CG$713,'ALL-GTK-SD-SMP-SMA-SMK-SLB'!Y$7,FALSE)</f>
        <v>0</v>
      </c>
      <c r="Y547" s="299">
        <f t="shared" si="297"/>
        <v>4</v>
      </c>
      <c r="Z547" s="299">
        <f t="shared" si="298"/>
        <v>5</v>
      </c>
      <c r="AA547" s="10">
        <f t="shared" si="299"/>
        <v>9</v>
      </c>
      <c r="AB547" s="44">
        <f t="shared" si="300"/>
        <v>4</v>
      </c>
      <c r="AC547" s="44">
        <f t="shared" si="301"/>
        <v>5</v>
      </c>
      <c r="AD547" s="11">
        <f t="shared" si="302"/>
        <v>9</v>
      </c>
      <c r="AE547" s="9">
        <f>VLOOKUP($E547,'ALL-GTK-SD-SMP-SMA-SMK-SLB'!$F$14:$CG$713,'ALL-GTK-SD-SMP-SMA-SMK-SLB'!AF$7,FALSE)</f>
        <v>3</v>
      </c>
      <c r="AF547" s="9">
        <f>VLOOKUP($E547,'ALL-GTK-SD-SMP-SMA-SMK-SLB'!$F$14:$CG$713,'ALL-GTK-SD-SMP-SMA-SMK-SLB'!AG$7,FALSE)</f>
        <v>1</v>
      </c>
      <c r="AG547" s="10">
        <f t="shared" si="303"/>
        <v>4</v>
      </c>
      <c r="AH547" s="9">
        <f>VLOOKUP($E547,'ALL-GTK-SD-SMP-SMA-SMK-SLB'!$F$14:$CG$713,'ALL-GTK-SD-SMP-SMA-SMK-SLB'!AI$7,FALSE)</f>
        <v>1</v>
      </c>
      <c r="AI547" s="9">
        <f>VLOOKUP($E547,'ALL-GTK-SD-SMP-SMA-SMK-SLB'!$F$14:$CG$713,'ALL-GTK-SD-SMP-SMA-SMK-SLB'!AJ$7,FALSE)</f>
        <v>4</v>
      </c>
      <c r="AJ547" s="10">
        <f t="shared" si="304"/>
        <v>5</v>
      </c>
      <c r="AK547" s="44">
        <f t="shared" si="305"/>
        <v>4</v>
      </c>
      <c r="AL547" s="44">
        <f t="shared" si="306"/>
        <v>5</v>
      </c>
      <c r="AM547" s="11">
        <f t="shared" si="307"/>
        <v>9</v>
      </c>
      <c r="AN547" s="299">
        <f>VLOOKUP($E547,'ALL-GTK-SD-SMP-SMA-SMK-SLB'!$F$14:$CG$713,'ALL-GTK-SD-SMP-SMA-SMK-SLB'!AO$7,FALSE)</f>
        <v>0</v>
      </c>
      <c r="AO547" s="299">
        <f>VLOOKUP($E547,'ALL-GTK-SD-SMP-SMA-SMK-SLB'!$F$14:$CG$713,'ALL-GTK-SD-SMP-SMA-SMK-SLB'!AP$7,FALSE)</f>
        <v>0</v>
      </c>
      <c r="AP547" s="9">
        <f>VLOOKUP($E547,'ALL-GTK-SD-SMP-SMA-SMK-SLB'!$F$14:$CG$713,'ALL-GTK-SD-SMP-SMA-SMK-SLB'!AQ$7,FALSE)</f>
        <v>0</v>
      </c>
      <c r="AQ547" s="9">
        <f>VLOOKUP($E547,'ALL-GTK-SD-SMP-SMA-SMK-SLB'!$F$14:$CG$713,'ALL-GTK-SD-SMP-SMA-SMK-SLB'!AR$7,FALSE)</f>
        <v>0</v>
      </c>
      <c r="AR547" s="9">
        <f>VLOOKUP($E547,'ALL-GTK-SD-SMP-SMA-SMK-SLB'!$F$14:$CG$713,'ALL-GTK-SD-SMP-SMA-SMK-SLB'!AS$7,FALSE)</f>
        <v>0</v>
      </c>
      <c r="AS547" s="9">
        <f>VLOOKUP($E547,'ALL-GTK-SD-SMP-SMA-SMK-SLB'!$F$14:$CG$713,'ALL-GTK-SD-SMP-SMA-SMK-SLB'!AT$7,FALSE)</f>
        <v>1</v>
      </c>
      <c r="AT547" s="9">
        <f>VLOOKUP($E547,'ALL-GTK-SD-SMP-SMA-SMK-SLB'!$F$14:$CG$713,'ALL-GTK-SD-SMP-SMA-SMK-SLB'!AU$7,FALSE)</f>
        <v>0</v>
      </c>
      <c r="AU547" s="9">
        <f>VLOOKUP($E547,'ALL-GTK-SD-SMP-SMA-SMK-SLB'!$F$14:$CG$713,'ALL-GTK-SD-SMP-SMA-SMK-SLB'!AV$7,FALSE)</f>
        <v>0</v>
      </c>
      <c r="AV547" s="9">
        <f>VLOOKUP($E547,'ALL-GTK-SD-SMP-SMA-SMK-SLB'!$F$14:$CG$713,'ALL-GTK-SD-SMP-SMA-SMK-SLB'!AW$7,FALSE)</f>
        <v>0</v>
      </c>
      <c r="AW547" s="9">
        <f>VLOOKUP($E547,'ALL-GTK-SD-SMP-SMA-SMK-SLB'!$F$14:$CG$713,'ALL-GTK-SD-SMP-SMA-SMK-SLB'!AX$7,FALSE)</f>
        <v>0</v>
      </c>
      <c r="AX547" s="9">
        <f>VLOOKUP($E547,'ALL-GTK-SD-SMP-SMA-SMK-SLB'!$F$14:$CG$713,'ALL-GTK-SD-SMP-SMA-SMK-SLB'!AY$7,FALSE)</f>
        <v>4</v>
      </c>
      <c r="AY547" s="9">
        <f>VLOOKUP($E547,'ALL-GTK-SD-SMP-SMA-SMK-SLB'!$F$14:$CG$713,'ALL-GTK-SD-SMP-SMA-SMK-SLB'!AZ$7,FALSE)</f>
        <v>4</v>
      </c>
      <c r="AZ547" s="9">
        <f>VLOOKUP($E547,'ALL-GTK-SD-SMP-SMA-SMK-SLB'!$F$14:$CG$713,'ALL-GTK-SD-SMP-SMA-SMK-SLB'!BA$7,FALSE)</f>
        <v>0</v>
      </c>
      <c r="BA547" s="9">
        <f>VLOOKUP($E547,'ALL-GTK-SD-SMP-SMA-SMK-SLB'!$F$14:$CG$713,'ALL-GTK-SD-SMP-SMA-SMK-SLB'!BB$7,FALSE)</f>
        <v>0</v>
      </c>
      <c r="BB547" s="9">
        <f>VLOOKUP($E547,'ALL-GTK-SD-SMP-SMA-SMK-SLB'!$F$14:$CG$713,'ALL-GTK-SD-SMP-SMA-SMK-SLB'!BC$7,FALSE)</f>
        <v>0</v>
      </c>
      <c r="BC547" s="9">
        <f>VLOOKUP($E547,'ALL-GTK-SD-SMP-SMA-SMK-SLB'!$F$14:$CG$713,'ALL-GTK-SD-SMP-SMA-SMK-SLB'!BD$7,FALSE)</f>
        <v>0</v>
      </c>
      <c r="BD547" s="310">
        <f t="shared" si="308"/>
        <v>0</v>
      </c>
      <c r="BE547" s="310">
        <f t="shared" si="309"/>
        <v>1</v>
      </c>
      <c r="BF547" s="10">
        <f t="shared" si="310"/>
        <v>1</v>
      </c>
      <c r="BG547" s="311">
        <f t="shared" si="311"/>
        <v>4</v>
      </c>
      <c r="BH547" s="311">
        <f t="shared" si="312"/>
        <v>4</v>
      </c>
      <c r="BI547" s="10">
        <f t="shared" si="313"/>
        <v>8</v>
      </c>
      <c r="BJ547" s="44">
        <f t="shared" si="314"/>
        <v>4</v>
      </c>
      <c r="BK547" s="44">
        <f t="shared" si="315"/>
        <v>5</v>
      </c>
      <c r="BL547" s="11">
        <f t="shared" si="316"/>
        <v>9</v>
      </c>
      <c r="BM547" s="9">
        <f>VLOOKUP($E547,'ALL-GTK-SD-SMP-SMA-SMK-SLB'!$F$14:$CG$713,'ALL-GTK-SD-SMP-SMA-SMK-SLB'!BN$7,FALSE)</f>
        <v>0</v>
      </c>
      <c r="BN547" s="9">
        <f>VLOOKUP($E547,'ALL-GTK-SD-SMP-SMA-SMK-SLB'!$F$14:$CG$713,'ALL-GTK-SD-SMP-SMA-SMK-SLB'!BO$7,FALSE)</f>
        <v>0</v>
      </c>
      <c r="BO547" s="9">
        <f>VLOOKUP($E547,'ALL-GTK-SD-SMP-SMA-SMK-SLB'!$F$14:$CG$713,'ALL-GTK-SD-SMP-SMA-SMK-SLB'!BP$7,FALSE)</f>
        <v>0</v>
      </c>
      <c r="BP547" s="9">
        <f>VLOOKUP($E547,'ALL-GTK-SD-SMP-SMA-SMK-SLB'!$F$14:$CG$713,'ALL-GTK-SD-SMP-SMA-SMK-SLB'!BQ$7,FALSE)</f>
        <v>0</v>
      </c>
      <c r="BQ547" s="9">
        <f>VLOOKUP($E547,'ALL-GTK-SD-SMP-SMA-SMK-SLB'!$F$14:$CG$713,'ALL-GTK-SD-SMP-SMA-SMK-SLB'!BR$7,FALSE)</f>
        <v>0</v>
      </c>
      <c r="BR547" s="9">
        <f>VLOOKUP($E547,'ALL-GTK-SD-SMP-SMA-SMK-SLB'!$F$14:$CG$713,'ALL-GTK-SD-SMP-SMA-SMK-SLB'!BS$7,FALSE)</f>
        <v>0</v>
      </c>
      <c r="BS547" s="9">
        <f>VLOOKUP($E547,'ALL-GTK-SD-SMP-SMA-SMK-SLB'!$F$14:$CG$713,'ALL-GTK-SD-SMP-SMA-SMK-SLB'!BT$7,FALSE)</f>
        <v>0</v>
      </c>
      <c r="BT547" s="9">
        <f>VLOOKUP($E547,'ALL-GTK-SD-SMP-SMA-SMK-SLB'!$F$14:$CG$713,'ALL-GTK-SD-SMP-SMA-SMK-SLB'!BU$7,FALSE)</f>
        <v>0</v>
      </c>
      <c r="BU547" s="299">
        <f t="shared" si="317"/>
        <v>0</v>
      </c>
      <c r="BV547" s="299">
        <f t="shared" si="318"/>
        <v>0</v>
      </c>
      <c r="BW547" s="44">
        <f t="shared" si="319"/>
        <v>0</v>
      </c>
      <c r="BX547" s="44">
        <f t="shared" si="320"/>
        <v>0</v>
      </c>
      <c r="BY547" s="11">
        <f t="shared" si="321"/>
        <v>0</v>
      </c>
      <c r="BZ547" s="14">
        <f t="shared" si="322"/>
        <v>4</v>
      </c>
      <c r="CA547" s="14">
        <f t="shared" si="323"/>
        <v>5</v>
      </c>
      <c r="CB547" s="13">
        <f t="shared" si="324"/>
        <v>0</v>
      </c>
      <c r="CC547" s="13">
        <f t="shared" si="325"/>
        <v>0</v>
      </c>
      <c r="CD547" s="312">
        <f t="shared" si="326"/>
        <v>4</v>
      </c>
      <c r="CE547" s="312">
        <f t="shared" si="327"/>
        <v>5</v>
      </c>
      <c r="CF547" s="313">
        <f t="shared" si="328"/>
        <v>9</v>
      </c>
      <c r="CG547" s="302" t="str">
        <f t="shared" si="329"/>
        <v>OK</v>
      </c>
    </row>
    <row r="548" spans="1:85" ht="14.25" x14ac:dyDescent="0.25">
      <c r="A548" s="6">
        <v>536</v>
      </c>
      <c r="B548" s="495">
        <v>44</v>
      </c>
      <c r="C548" s="495" t="s">
        <v>7</v>
      </c>
      <c r="D548" s="496" t="s">
        <v>25</v>
      </c>
      <c r="E548" s="626">
        <v>20319385</v>
      </c>
      <c r="F548" s="627" t="s">
        <v>1235</v>
      </c>
      <c r="G548" s="624" t="s">
        <v>53</v>
      </c>
      <c r="H548" s="9">
        <f>VLOOKUP($E548,'ALL-GTK-SD-SMP-SMA-SMK-SLB'!$F$14:$CG$713,'ALL-GTK-SD-SMP-SMA-SMK-SLB'!I$7,FALSE)</f>
        <v>0</v>
      </c>
      <c r="I548" s="9">
        <f>VLOOKUP($E548,'ALL-GTK-SD-SMP-SMA-SMK-SLB'!$F$14:$CG$713,'ALL-GTK-SD-SMP-SMA-SMK-SLB'!J$7,FALSE)</f>
        <v>0</v>
      </c>
      <c r="J548" s="9">
        <f>VLOOKUP($E548,'ALL-GTK-SD-SMP-SMA-SMK-SLB'!$F$14:$CG$713,'ALL-GTK-SD-SMP-SMA-SMK-SLB'!K$7,FALSE)</f>
        <v>0</v>
      </c>
      <c r="K548" s="9">
        <f>VLOOKUP($E548,'ALL-GTK-SD-SMP-SMA-SMK-SLB'!$F$14:$CG$713,'ALL-GTK-SD-SMP-SMA-SMK-SLB'!L$7,FALSE)</f>
        <v>0</v>
      </c>
      <c r="L548" s="9">
        <f>VLOOKUP($E548,'ALL-GTK-SD-SMP-SMA-SMK-SLB'!$F$14:$CG$713,'ALL-GTK-SD-SMP-SMA-SMK-SLB'!M$7,FALSE)</f>
        <v>0</v>
      </c>
      <c r="M548" s="9">
        <f>VLOOKUP($E548,'ALL-GTK-SD-SMP-SMA-SMK-SLB'!$F$14:$CG$713,'ALL-GTK-SD-SMP-SMA-SMK-SLB'!N$7,FALSE)</f>
        <v>2</v>
      </c>
      <c r="N548" s="9">
        <f>VLOOKUP($E548,'ALL-GTK-SD-SMP-SMA-SMK-SLB'!$F$14:$CG$713,'ALL-GTK-SD-SMP-SMA-SMK-SLB'!O$7,FALSE)</f>
        <v>0</v>
      </c>
      <c r="O548" s="9">
        <f>VLOOKUP($E548,'ALL-GTK-SD-SMP-SMA-SMK-SLB'!$F$14:$CG$713,'ALL-GTK-SD-SMP-SMA-SMK-SLB'!P$7,FALSE)</f>
        <v>0</v>
      </c>
      <c r="P548" s="299">
        <f t="shared" si="294"/>
        <v>0</v>
      </c>
      <c r="Q548" s="299">
        <f t="shared" si="295"/>
        <v>2</v>
      </c>
      <c r="R548" s="300">
        <f t="shared" si="296"/>
        <v>2</v>
      </c>
      <c r="S548" s="9">
        <f>VLOOKUP($E548,'ALL-GTK-SD-SMP-SMA-SMK-SLB'!$F$14:$CG$713,'ALL-GTK-SD-SMP-SMA-SMK-SLB'!T$7,FALSE)</f>
        <v>2</v>
      </c>
      <c r="T548" s="9">
        <f>VLOOKUP($E548,'ALL-GTK-SD-SMP-SMA-SMK-SLB'!$F$14:$CG$713,'ALL-GTK-SD-SMP-SMA-SMK-SLB'!U$7,FALSE)</f>
        <v>3</v>
      </c>
      <c r="U548" s="9">
        <f>VLOOKUP($E548,'ALL-GTK-SD-SMP-SMA-SMK-SLB'!$F$14:$CG$713,'ALL-GTK-SD-SMP-SMA-SMK-SLB'!V$7,FALSE)</f>
        <v>0</v>
      </c>
      <c r="V548" s="9">
        <f>VLOOKUP($E548,'ALL-GTK-SD-SMP-SMA-SMK-SLB'!$F$14:$CG$713,'ALL-GTK-SD-SMP-SMA-SMK-SLB'!W$7,FALSE)</f>
        <v>0</v>
      </c>
      <c r="W548" s="9">
        <f>VLOOKUP($E548,'ALL-GTK-SD-SMP-SMA-SMK-SLB'!$F$14:$CG$713,'ALL-GTK-SD-SMP-SMA-SMK-SLB'!X$7,FALSE)</f>
        <v>0</v>
      </c>
      <c r="X548" s="9">
        <f>VLOOKUP($E548,'ALL-GTK-SD-SMP-SMA-SMK-SLB'!$F$14:$CG$713,'ALL-GTK-SD-SMP-SMA-SMK-SLB'!Y$7,FALSE)</f>
        <v>1</v>
      </c>
      <c r="Y548" s="299">
        <f t="shared" si="297"/>
        <v>2</v>
      </c>
      <c r="Z548" s="299">
        <f t="shared" si="298"/>
        <v>4</v>
      </c>
      <c r="AA548" s="10">
        <f t="shared" si="299"/>
        <v>6</v>
      </c>
      <c r="AB548" s="44">
        <f t="shared" si="300"/>
        <v>2</v>
      </c>
      <c r="AC548" s="44">
        <f t="shared" si="301"/>
        <v>6</v>
      </c>
      <c r="AD548" s="11">
        <f t="shared" si="302"/>
        <v>8</v>
      </c>
      <c r="AE548" s="9">
        <f>VLOOKUP($E548,'ALL-GTK-SD-SMP-SMA-SMK-SLB'!$F$14:$CG$713,'ALL-GTK-SD-SMP-SMA-SMK-SLB'!AF$7,FALSE)</f>
        <v>1</v>
      </c>
      <c r="AF548" s="9">
        <f>VLOOKUP($E548,'ALL-GTK-SD-SMP-SMA-SMK-SLB'!$F$14:$CG$713,'ALL-GTK-SD-SMP-SMA-SMK-SLB'!AG$7,FALSE)</f>
        <v>1</v>
      </c>
      <c r="AG548" s="10">
        <f t="shared" si="303"/>
        <v>2</v>
      </c>
      <c r="AH548" s="9">
        <f>VLOOKUP($E548,'ALL-GTK-SD-SMP-SMA-SMK-SLB'!$F$14:$CG$713,'ALL-GTK-SD-SMP-SMA-SMK-SLB'!AI$7,FALSE)</f>
        <v>1</v>
      </c>
      <c r="AI548" s="9">
        <f>VLOOKUP($E548,'ALL-GTK-SD-SMP-SMA-SMK-SLB'!$F$14:$CG$713,'ALL-GTK-SD-SMP-SMA-SMK-SLB'!AJ$7,FALSE)</f>
        <v>5</v>
      </c>
      <c r="AJ548" s="10">
        <f t="shared" si="304"/>
        <v>6</v>
      </c>
      <c r="AK548" s="44">
        <f t="shared" si="305"/>
        <v>2</v>
      </c>
      <c r="AL548" s="44">
        <f t="shared" si="306"/>
        <v>6</v>
      </c>
      <c r="AM548" s="11">
        <f t="shared" si="307"/>
        <v>8</v>
      </c>
      <c r="AN548" s="299">
        <f>VLOOKUP($E548,'ALL-GTK-SD-SMP-SMA-SMK-SLB'!$F$14:$CG$713,'ALL-GTK-SD-SMP-SMA-SMK-SLB'!AO$7,FALSE)</f>
        <v>0</v>
      </c>
      <c r="AO548" s="299">
        <f>VLOOKUP($E548,'ALL-GTK-SD-SMP-SMA-SMK-SLB'!$F$14:$CG$713,'ALL-GTK-SD-SMP-SMA-SMK-SLB'!AP$7,FALSE)</f>
        <v>0</v>
      </c>
      <c r="AP548" s="9">
        <f>VLOOKUP($E548,'ALL-GTK-SD-SMP-SMA-SMK-SLB'!$F$14:$CG$713,'ALL-GTK-SD-SMP-SMA-SMK-SLB'!AQ$7,FALSE)</f>
        <v>0</v>
      </c>
      <c r="AQ548" s="9">
        <f>VLOOKUP($E548,'ALL-GTK-SD-SMP-SMA-SMK-SLB'!$F$14:$CG$713,'ALL-GTK-SD-SMP-SMA-SMK-SLB'!AR$7,FALSE)</f>
        <v>0</v>
      </c>
      <c r="AR548" s="9">
        <f>VLOOKUP($E548,'ALL-GTK-SD-SMP-SMA-SMK-SLB'!$F$14:$CG$713,'ALL-GTK-SD-SMP-SMA-SMK-SLB'!AS$7,FALSE)</f>
        <v>0</v>
      </c>
      <c r="AS548" s="9">
        <f>VLOOKUP($E548,'ALL-GTK-SD-SMP-SMA-SMK-SLB'!$F$14:$CG$713,'ALL-GTK-SD-SMP-SMA-SMK-SLB'!AT$7,FALSE)</f>
        <v>0</v>
      </c>
      <c r="AT548" s="9">
        <f>VLOOKUP($E548,'ALL-GTK-SD-SMP-SMA-SMK-SLB'!$F$14:$CG$713,'ALL-GTK-SD-SMP-SMA-SMK-SLB'!AU$7,FALSE)</f>
        <v>0</v>
      </c>
      <c r="AU548" s="9">
        <f>VLOOKUP($E548,'ALL-GTK-SD-SMP-SMA-SMK-SLB'!$F$14:$CG$713,'ALL-GTK-SD-SMP-SMA-SMK-SLB'!AV$7,FALSE)</f>
        <v>0</v>
      </c>
      <c r="AV548" s="9">
        <f>VLOOKUP($E548,'ALL-GTK-SD-SMP-SMA-SMK-SLB'!$F$14:$CG$713,'ALL-GTK-SD-SMP-SMA-SMK-SLB'!AW$7,FALSE)</f>
        <v>0</v>
      </c>
      <c r="AW548" s="9">
        <f>VLOOKUP($E548,'ALL-GTK-SD-SMP-SMA-SMK-SLB'!$F$14:$CG$713,'ALL-GTK-SD-SMP-SMA-SMK-SLB'!AX$7,FALSE)</f>
        <v>0</v>
      </c>
      <c r="AX548" s="9">
        <f>VLOOKUP($E548,'ALL-GTK-SD-SMP-SMA-SMK-SLB'!$F$14:$CG$713,'ALL-GTK-SD-SMP-SMA-SMK-SLB'!AY$7,FALSE)</f>
        <v>2</v>
      </c>
      <c r="AY548" s="9">
        <f>VLOOKUP($E548,'ALL-GTK-SD-SMP-SMA-SMK-SLB'!$F$14:$CG$713,'ALL-GTK-SD-SMP-SMA-SMK-SLB'!AZ$7,FALSE)</f>
        <v>6</v>
      </c>
      <c r="AZ548" s="9">
        <f>VLOOKUP($E548,'ALL-GTK-SD-SMP-SMA-SMK-SLB'!$F$14:$CG$713,'ALL-GTK-SD-SMP-SMA-SMK-SLB'!BA$7,FALSE)</f>
        <v>0</v>
      </c>
      <c r="BA548" s="9">
        <f>VLOOKUP($E548,'ALL-GTK-SD-SMP-SMA-SMK-SLB'!$F$14:$CG$713,'ALL-GTK-SD-SMP-SMA-SMK-SLB'!BB$7,FALSE)</f>
        <v>0</v>
      </c>
      <c r="BB548" s="9">
        <f>VLOOKUP($E548,'ALL-GTK-SD-SMP-SMA-SMK-SLB'!$F$14:$CG$713,'ALL-GTK-SD-SMP-SMA-SMK-SLB'!BC$7,FALSE)</f>
        <v>0</v>
      </c>
      <c r="BC548" s="9">
        <f>VLOOKUP($E548,'ALL-GTK-SD-SMP-SMA-SMK-SLB'!$F$14:$CG$713,'ALL-GTK-SD-SMP-SMA-SMK-SLB'!BD$7,FALSE)</f>
        <v>0</v>
      </c>
      <c r="BD548" s="310">
        <f t="shared" si="308"/>
        <v>0</v>
      </c>
      <c r="BE548" s="310">
        <f t="shared" si="309"/>
        <v>0</v>
      </c>
      <c r="BF548" s="10">
        <f t="shared" si="310"/>
        <v>0</v>
      </c>
      <c r="BG548" s="311">
        <f t="shared" si="311"/>
        <v>2</v>
      </c>
      <c r="BH548" s="311">
        <f t="shared" si="312"/>
        <v>6</v>
      </c>
      <c r="BI548" s="10">
        <f t="shared" si="313"/>
        <v>8</v>
      </c>
      <c r="BJ548" s="44">
        <f t="shared" si="314"/>
        <v>2</v>
      </c>
      <c r="BK548" s="44">
        <f t="shared" si="315"/>
        <v>6</v>
      </c>
      <c r="BL548" s="11">
        <f t="shared" si="316"/>
        <v>8</v>
      </c>
      <c r="BM548" s="9">
        <f>VLOOKUP($E548,'ALL-GTK-SD-SMP-SMA-SMK-SLB'!$F$14:$CG$713,'ALL-GTK-SD-SMP-SMA-SMK-SLB'!BN$7,FALSE)</f>
        <v>0</v>
      </c>
      <c r="BN548" s="9">
        <f>VLOOKUP($E548,'ALL-GTK-SD-SMP-SMA-SMK-SLB'!$F$14:$CG$713,'ALL-GTK-SD-SMP-SMA-SMK-SLB'!BO$7,FALSE)</f>
        <v>0</v>
      </c>
      <c r="BO548" s="9">
        <f>VLOOKUP($E548,'ALL-GTK-SD-SMP-SMA-SMK-SLB'!$F$14:$CG$713,'ALL-GTK-SD-SMP-SMA-SMK-SLB'!BP$7,FALSE)</f>
        <v>0</v>
      </c>
      <c r="BP548" s="9">
        <f>VLOOKUP($E548,'ALL-GTK-SD-SMP-SMA-SMK-SLB'!$F$14:$CG$713,'ALL-GTK-SD-SMP-SMA-SMK-SLB'!BQ$7,FALSE)</f>
        <v>1</v>
      </c>
      <c r="BQ548" s="9">
        <f>VLOOKUP($E548,'ALL-GTK-SD-SMP-SMA-SMK-SLB'!$F$14:$CG$713,'ALL-GTK-SD-SMP-SMA-SMK-SLB'!BR$7,FALSE)</f>
        <v>0</v>
      </c>
      <c r="BR548" s="9">
        <f>VLOOKUP($E548,'ALL-GTK-SD-SMP-SMA-SMK-SLB'!$F$14:$CG$713,'ALL-GTK-SD-SMP-SMA-SMK-SLB'!BS$7,FALSE)</f>
        <v>0</v>
      </c>
      <c r="BS548" s="9">
        <f>VLOOKUP($E548,'ALL-GTK-SD-SMP-SMA-SMK-SLB'!$F$14:$CG$713,'ALL-GTK-SD-SMP-SMA-SMK-SLB'!BT$7,FALSE)</f>
        <v>0</v>
      </c>
      <c r="BT548" s="9">
        <f>VLOOKUP($E548,'ALL-GTK-SD-SMP-SMA-SMK-SLB'!$F$14:$CG$713,'ALL-GTK-SD-SMP-SMA-SMK-SLB'!BU$7,FALSE)</f>
        <v>0</v>
      </c>
      <c r="BU548" s="299">
        <f t="shared" si="317"/>
        <v>0</v>
      </c>
      <c r="BV548" s="299">
        <f t="shared" si="318"/>
        <v>1</v>
      </c>
      <c r="BW548" s="44">
        <f t="shared" si="319"/>
        <v>0</v>
      </c>
      <c r="BX548" s="44">
        <f t="shared" si="320"/>
        <v>1</v>
      </c>
      <c r="BY548" s="11">
        <f t="shared" si="321"/>
        <v>1</v>
      </c>
      <c r="BZ548" s="14">
        <f t="shared" si="322"/>
        <v>2</v>
      </c>
      <c r="CA548" s="14">
        <f t="shared" si="323"/>
        <v>6</v>
      </c>
      <c r="CB548" s="13">
        <f t="shared" si="324"/>
        <v>0</v>
      </c>
      <c r="CC548" s="13">
        <f t="shared" si="325"/>
        <v>1</v>
      </c>
      <c r="CD548" s="312">
        <f t="shared" si="326"/>
        <v>2</v>
      </c>
      <c r="CE548" s="312">
        <f t="shared" si="327"/>
        <v>7</v>
      </c>
      <c r="CF548" s="313">
        <f t="shared" si="328"/>
        <v>9</v>
      </c>
      <c r="CG548" s="302" t="str">
        <f t="shared" si="329"/>
        <v>OK</v>
      </c>
    </row>
    <row r="549" spans="1:85" ht="14.25" x14ac:dyDescent="0.25">
      <c r="A549" s="6">
        <v>537</v>
      </c>
      <c r="B549" s="495">
        <v>45</v>
      </c>
      <c r="C549" s="495" t="s">
        <v>7</v>
      </c>
      <c r="D549" s="496" t="s">
        <v>25</v>
      </c>
      <c r="E549" s="626">
        <v>20319382</v>
      </c>
      <c r="F549" s="627" t="s">
        <v>1233</v>
      </c>
      <c r="G549" s="624" t="s">
        <v>53</v>
      </c>
      <c r="H549" s="9">
        <f>VLOOKUP($E549,'ALL-GTK-SD-SMP-SMA-SMK-SLB'!$F$14:$CG$713,'ALL-GTK-SD-SMP-SMA-SMK-SLB'!I$7,FALSE)</f>
        <v>0</v>
      </c>
      <c r="I549" s="9">
        <f>VLOOKUP($E549,'ALL-GTK-SD-SMP-SMA-SMK-SLB'!$F$14:$CG$713,'ALL-GTK-SD-SMP-SMA-SMK-SLB'!J$7,FALSE)</f>
        <v>0</v>
      </c>
      <c r="J549" s="9">
        <f>VLOOKUP($E549,'ALL-GTK-SD-SMP-SMA-SMK-SLB'!$F$14:$CG$713,'ALL-GTK-SD-SMP-SMA-SMK-SLB'!K$7,FALSE)</f>
        <v>0</v>
      </c>
      <c r="K549" s="9">
        <f>VLOOKUP($E549,'ALL-GTK-SD-SMP-SMA-SMK-SLB'!$F$14:$CG$713,'ALL-GTK-SD-SMP-SMA-SMK-SLB'!L$7,FALSE)</f>
        <v>0</v>
      </c>
      <c r="L549" s="9">
        <f>VLOOKUP($E549,'ALL-GTK-SD-SMP-SMA-SMK-SLB'!$F$14:$CG$713,'ALL-GTK-SD-SMP-SMA-SMK-SLB'!M$7,FALSE)</f>
        <v>0</v>
      </c>
      <c r="M549" s="9">
        <f>VLOOKUP($E549,'ALL-GTK-SD-SMP-SMA-SMK-SLB'!$F$14:$CG$713,'ALL-GTK-SD-SMP-SMA-SMK-SLB'!N$7,FALSE)</f>
        <v>0</v>
      </c>
      <c r="N549" s="9">
        <f>VLOOKUP($E549,'ALL-GTK-SD-SMP-SMA-SMK-SLB'!$F$14:$CG$713,'ALL-GTK-SD-SMP-SMA-SMK-SLB'!O$7,FALSE)</f>
        <v>0</v>
      </c>
      <c r="O549" s="9">
        <f>VLOOKUP($E549,'ALL-GTK-SD-SMP-SMA-SMK-SLB'!$F$14:$CG$713,'ALL-GTK-SD-SMP-SMA-SMK-SLB'!P$7,FALSE)</f>
        <v>0</v>
      </c>
      <c r="P549" s="299">
        <f t="shared" si="294"/>
        <v>0</v>
      </c>
      <c r="Q549" s="299">
        <f t="shared" si="295"/>
        <v>0</v>
      </c>
      <c r="R549" s="300">
        <f t="shared" si="296"/>
        <v>0</v>
      </c>
      <c r="S549" s="9">
        <f>VLOOKUP($E549,'ALL-GTK-SD-SMP-SMA-SMK-SLB'!$F$14:$CG$713,'ALL-GTK-SD-SMP-SMA-SMK-SLB'!T$7,FALSE)</f>
        <v>4</v>
      </c>
      <c r="T549" s="9">
        <f>VLOOKUP($E549,'ALL-GTK-SD-SMP-SMA-SMK-SLB'!$F$14:$CG$713,'ALL-GTK-SD-SMP-SMA-SMK-SLB'!U$7,FALSE)</f>
        <v>6</v>
      </c>
      <c r="U549" s="9">
        <f>VLOOKUP($E549,'ALL-GTK-SD-SMP-SMA-SMK-SLB'!$F$14:$CG$713,'ALL-GTK-SD-SMP-SMA-SMK-SLB'!V$7,FALSE)</f>
        <v>0</v>
      </c>
      <c r="V549" s="9">
        <f>VLOOKUP($E549,'ALL-GTK-SD-SMP-SMA-SMK-SLB'!$F$14:$CG$713,'ALL-GTK-SD-SMP-SMA-SMK-SLB'!W$7,FALSE)</f>
        <v>0</v>
      </c>
      <c r="W549" s="9">
        <f>VLOOKUP($E549,'ALL-GTK-SD-SMP-SMA-SMK-SLB'!$F$14:$CG$713,'ALL-GTK-SD-SMP-SMA-SMK-SLB'!X$7,FALSE)</f>
        <v>1</v>
      </c>
      <c r="X549" s="9">
        <f>VLOOKUP($E549,'ALL-GTK-SD-SMP-SMA-SMK-SLB'!$F$14:$CG$713,'ALL-GTK-SD-SMP-SMA-SMK-SLB'!Y$7,FALSE)</f>
        <v>2</v>
      </c>
      <c r="Y549" s="299">
        <f t="shared" si="297"/>
        <v>5</v>
      </c>
      <c r="Z549" s="299">
        <f t="shared" si="298"/>
        <v>8</v>
      </c>
      <c r="AA549" s="10">
        <f t="shared" si="299"/>
        <v>13</v>
      </c>
      <c r="AB549" s="44">
        <f t="shared" si="300"/>
        <v>5</v>
      </c>
      <c r="AC549" s="44">
        <f t="shared" si="301"/>
        <v>8</v>
      </c>
      <c r="AD549" s="11">
        <f t="shared" si="302"/>
        <v>13</v>
      </c>
      <c r="AE549" s="9">
        <f>VLOOKUP($E549,'ALL-GTK-SD-SMP-SMA-SMK-SLB'!$F$14:$CG$713,'ALL-GTK-SD-SMP-SMA-SMK-SLB'!AF$7,FALSE)</f>
        <v>3</v>
      </c>
      <c r="AF549" s="9">
        <f>VLOOKUP($E549,'ALL-GTK-SD-SMP-SMA-SMK-SLB'!$F$14:$CG$713,'ALL-GTK-SD-SMP-SMA-SMK-SLB'!AG$7,FALSE)</f>
        <v>4</v>
      </c>
      <c r="AG549" s="10">
        <f t="shared" si="303"/>
        <v>7</v>
      </c>
      <c r="AH549" s="9">
        <f>VLOOKUP($E549,'ALL-GTK-SD-SMP-SMA-SMK-SLB'!$F$14:$CG$713,'ALL-GTK-SD-SMP-SMA-SMK-SLB'!AI$7,FALSE)</f>
        <v>2</v>
      </c>
      <c r="AI549" s="9">
        <f>VLOOKUP($E549,'ALL-GTK-SD-SMP-SMA-SMK-SLB'!$F$14:$CG$713,'ALL-GTK-SD-SMP-SMA-SMK-SLB'!AJ$7,FALSE)</f>
        <v>4</v>
      </c>
      <c r="AJ549" s="10">
        <f t="shared" si="304"/>
        <v>6</v>
      </c>
      <c r="AK549" s="44">
        <f t="shared" si="305"/>
        <v>5</v>
      </c>
      <c r="AL549" s="44">
        <f t="shared" si="306"/>
        <v>8</v>
      </c>
      <c r="AM549" s="11">
        <f t="shared" si="307"/>
        <v>13</v>
      </c>
      <c r="AN549" s="299">
        <f>VLOOKUP($E549,'ALL-GTK-SD-SMP-SMA-SMK-SLB'!$F$14:$CG$713,'ALL-GTK-SD-SMP-SMA-SMK-SLB'!AO$7,FALSE)</f>
        <v>0</v>
      </c>
      <c r="AO549" s="299">
        <f>VLOOKUP($E549,'ALL-GTK-SD-SMP-SMA-SMK-SLB'!$F$14:$CG$713,'ALL-GTK-SD-SMP-SMA-SMK-SLB'!AP$7,FALSE)</f>
        <v>0</v>
      </c>
      <c r="AP549" s="9">
        <f>VLOOKUP($E549,'ALL-GTK-SD-SMP-SMA-SMK-SLB'!$F$14:$CG$713,'ALL-GTK-SD-SMP-SMA-SMK-SLB'!AQ$7,FALSE)</f>
        <v>0</v>
      </c>
      <c r="AQ549" s="9">
        <f>VLOOKUP($E549,'ALL-GTK-SD-SMP-SMA-SMK-SLB'!$F$14:$CG$713,'ALL-GTK-SD-SMP-SMA-SMK-SLB'!AR$7,FALSE)</f>
        <v>0</v>
      </c>
      <c r="AR549" s="9">
        <f>VLOOKUP($E549,'ALL-GTK-SD-SMP-SMA-SMK-SLB'!$F$14:$CG$713,'ALL-GTK-SD-SMP-SMA-SMK-SLB'!AS$7,FALSE)</f>
        <v>0</v>
      </c>
      <c r="AS549" s="9">
        <f>VLOOKUP($E549,'ALL-GTK-SD-SMP-SMA-SMK-SLB'!$F$14:$CG$713,'ALL-GTK-SD-SMP-SMA-SMK-SLB'!AT$7,FALSE)</f>
        <v>0</v>
      </c>
      <c r="AT549" s="9">
        <f>VLOOKUP($E549,'ALL-GTK-SD-SMP-SMA-SMK-SLB'!$F$14:$CG$713,'ALL-GTK-SD-SMP-SMA-SMK-SLB'!AU$7,FALSE)</f>
        <v>0</v>
      </c>
      <c r="AU549" s="9">
        <f>VLOOKUP($E549,'ALL-GTK-SD-SMP-SMA-SMK-SLB'!$F$14:$CG$713,'ALL-GTK-SD-SMP-SMA-SMK-SLB'!AV$7,FALSE)</f>
        <v>0</v>
      </c>
      <c r="AV549" s="9">
        <f>VLOOKUP($E549,'ALL-GTK-SD-SMP-SMA-SMK-SLB'!$F$14:$CG$713,'ALL-GTK-SD-SMP-SMA-SMK-SLB'!AW$7,FALSE)</f>
        <v>0</v>
      </c>
      <c r="AW549" s="9">
        <f>VLOOKUP($E549,'ALL-GTK-SD-SMP-SMA-SMK-SLB'!$F$14:$CG$713,'ALL-GTK-SD-SMP-SMA-SMK-SLB'!AX$7,FALSE)</f>
        <v>0</v>
      </c>
      <c r="AX549" s="9">
        <f>VLOOKUP($E549,'ALL-GTK-SD-SMP-SMA-SMK-SLB'!$F$14:$CG$713,'ALL-GTK-SD-SMP-SMA-SMK-SLB'!AY$7,FALSE)</f>
        <v>5</v>
      </c>
      <c r="AY549" s="9">
        <f>VLOOKUP($E549,'ALL-GTK-SD-SMP-SMA-SMK-SLB'!$F$14:$CG$713,'ALL-GTK-SD-SMP-SMA-SMK-SLB'!AZ$7,FALSE)</f>
        <v>8</v>
      </c>
      <c r="AZ549" s="9">
        <f>VLOOKUP($E549,'ALL-GTK-SD-SMP-SMA-SMK-SLB'!$F$14:$CG$713,'ALL-GTK-SD-SMP-SMA-SMK-SLB'!BA$7,FALSE)</f>
        <v>0</v>
      </c>
      <c r="BA549" s="9">
        <f>VLOOKUP($E549,'ALL-GTK-SD-SMP-SMA-SMK-SLB'!$F$14:$CG$713,'ALL-GTK-SD-SMP-SMA-SMK-SLB'!BB$7,FALSE)</f>
        <v>0</v>
      </c>
      <c r="BB549" s="9">
        <f>VLOOKUP($E549,'ALL-GTK-SD-SMP-SMA-SMK-SLB'!$F$14:$CG$713,'ALL-GTK-SD-SMP-SMA-SMK-SLB'!BC$7,FALSE)</f>
        <v>0</v>
      </c>
      <c r="BC549" s="9">
        <f>VLOOKUP($E549,'ALL-GTK-SD-SMP-SMA-SMK-SLB'!$F$14:$CG$713,'ALL-GTK-SD-SMP-SMA-SMK-SLB'!BD$7,FALSE)</f>
        <v>0</v>
      </c>
      <c r="BD549" s="310">
        <f t="shared" si="308"/>
        <v>0</v>
      </c>
      <c r="BE549" s="310">
        <f t="shared" si="309"/>
        <v>0</v>
      </c>
      <c r="BF549" s="10">
        <f t="shared" si="310"/>
        <v>0</v>
      </c>
      <c r="BG549" s="311">
        <f t="shared" si="311"/>
        <v>5</v>
      </c>
      <c r="BH549" s="311">
        <f t="shared" si="312"/>
        <v>8</v>
      </c>
      <c r="BI549" s="10">
        <f t="shared" si="313"/>
        <v>13</v>
      </c>
      <c r="BJ549" s="44">
        <f t="shared" si="314"/>
        <v>5</v>
      </c>
      <c r="BK549" s="44">
        <f t="shared" si="315"/>
        <v>8</v>
      </c>
      <c r="BL549" s="11">
        <f t="shared" si="316"/>
        <v>13</v>
      </c>
      <c r="BM549" s="9">
        <f>VLOOKUP($E549,'ALL-GTK-SD-SMP-SMA-SMK-SLB'!$F$14:$CG$713,'ALL-GTK-SD-SMP-SMA-SMK-SLB'!BN$7,FALSE)</f>
        <v>0</v>
      </c>
      <c r="BN549" s="9">
        <f>VLOOKUP($E549,'ALL-GTK-SD-SMP-SMA-SMK-SLB'!$F$14:$CG$713,'ALL-GTK-SD-SMP-SMA-SMK-SLB'!BO$7,FALSE)</f>
        <v>0</v>
      </c>
      <c r="BO549" s="9">
        <f>VLOOKUP($E549,'ALL-GTK-SD-SMP-SMA-SMK-SLB'!$F$14:$CG$713,'ALL-GTK-SD-SMP-SMA-SMK-SLB'!BP$7,FALSE)</f>
        <v>2</v>
      </c>
      <c r="BP549" s="9">
        <f>VLOOKUP($E549,'ALL-GTK-SD-SMP-SMA-SMK-SLB'!$F$14:$CG$713,'ALL-GTK-SD-SMP-SMA-SMK-SLB'!BQ$7,FALSE)</f>
        <v>0</v>
      </c>
      <c r="BQ549" s="9">
        <f>VLOOKUP($E549,'ALL-GTK-SD-SMP-SMA-SMK-SLB'!$F$14:$CG$713,'ALL-GTK-SD-SMP-SMA-SMK-SLB'!BR$7,FALSE)</f>
        <v>0</v>
      </c>
      <c r="BR549" s="9">
        <f>VLOOKUP($E549,'ALL-GTK-SD-SMP-SMA-SMK-SLB'!$F$14:$CG$713,'ALL-GTK-SD-SMP-SMA-SMK-SLB'!BS$7,FALSE)</f>
        <v>0</v>
      </c>
      <c r="BS549" s="9">
        <f>VLOOKUP($E549,'ALL-GTK-SD-SMP-SMA-SMK-SLB'!$F$14:$CG$713,'ALL-GTK-SD-SMP-SMA-SMK-SLB'!BT$7,FALSE)</f>
        <v>0</v>
      </c>
      <c r="BT549" s="9">
        <f>VLOOKUP($E549,'ALL-GTK-SD-SMP-SMA-SMK-SLB'!$F$14:$CG$713,'ALL-GTK-SD-SMP-SMA-SMK-SLB'!BU$7,FALSE)</f>
        <v>0</v>
      </c>
      <c r="BU549" s="299">
        <f t="shared" si="317"/>
        <v>2</v>
      </c>
      <c r="BV549" s="299">
        <f t="shared" si="318"/>
        <v>0</v>
      </c>
      <c r="BW549" s="44">
        <f t="shared" si="319"/>
        <v>2</v>
      </c>
      <c r="BX549" s="44">
        <f t="shared" si="320"/>
        <v>0</v>
      </c>
      <c r="BY549" s="11">
        <f t="shared" si="321"/>
        <v>2</v>
      </c>
      <c r="BZ549" s="14">
        <f t="shared" si="322"/>
        <v>5</v>
      </c>
      <c r="CA549" s="14">
        <f t="shared" si="323"/>
        <v>8</v>
      </c>
      <c r="CB549" s="13">
        <f t="shared" si="324"/>
        <v>2</v>
      </c>
      <c r="CC549" s="13">
        <f t="shared" si="325"/>
        <v>0</v>
      </c>
      <c r="CD549" s="312">
        <f t="shared" si="326"/>
        <v>7</v>
      </c>
      <c r="CE549" s="312">
        <f t="shared" si="327"/>
        <v>8</v>
      </c>
      <c r="CF549" s="313">
        <f t="shared" si="328"/>
        <v>15</v>
      </c>
      <c r="CG549" s="302" t="str">
        <f t="shared" si="329"/>
        <v>OK</v>
      </c>
    </row>
    <row r="550" spans="1:85" ht="14.25" x14ac:dyDescent="0.25">
      <c r="A550" s="6">
        <v>538</v>
      </c>
      <c r="B550" s="495">
        <v>46</v>
      </c>
      <c r="C550" s="495" t="s">
        <v>7</v>
      </c>
      <c r="D550" s="496" t="s">
        <v>25</v>
      </c>
      <c r="E550" s="626">
        <v>20360368</v>
      </c>
      <c r="F550" s="627" t="s">
        <v>1234</v>
      </c>
      <c r="G550" s="624" t="s">
        <v>53</v>
      </c>
      <c r="H550" s="9">
        <f>VLOOKUP($E550,'ALL-GTK-SD-SMP-SMA-SMK-SLB'!$F$14:$CG$713,'ALL-GTK-SD-SMP-SMA-SMK-SLB'!I$7,FALSE)</f>
        <v>0</v>
      </c>
      <c r="I550" s="9">
        <f>VLOOKUP($E550,'ALL-GTK-SD-SMP-SMA-SMK-SLB'!$F$14:$CG$713,'ALL-GTK-SD-SMP-SMA-SMK-SLB'!J$7,FALSE)</f>
        <v>0</v>
      </c>
      <c r="J550" s="9">
        <f>VLOOKUP($E550,'ALL-GTK-SD-SMP-SMA-SMK-SLB'!$F$14:$CG$713,'ALL-GTK-SD-SMP-SMA-SMK-SLB'!K$7,FALSE)</f>
        <v>0</v>
      </c>
      <c r="K550" s="9">
        <f>VLOOKUP($E550,'ALL-GTK-SD-SMP-SMA-SMK-SLB'!$F$14:$CG$713,'ALL-GTK-SD-SMP-SMA-SMK-SLB'!L$7,FALSE)</f>
        <v>0</v>
      </c>
      <c r="L550" s="9">
        <f>VLOOKUP($E550,'ALL-GTK-SD-SMP-SMA-SMK-SLB'!$F$14:$CG$713,'ALL-GTK-SD-SMP-SMA-SMK-SLB'!M$7,FALSE)</f>
        <v>0</v>
      </c>
      <c r="M550" s="9">
        <f>VLOOKUP($E550,'ALL-GTK-SD-SMP-SMA-SMK-SLB'!$F$14:$CG$713,'ALL-GTK-SD-SMP-SMA-SMK-SLB'!N$7,FALSE)</f>
        <v>0</v>
      </c>
      <c r="N550" s="9">
        <f>VLOOKUP($E550,'ALL-GTK-SD-SMP-SMA-SMK-SLB'!$F$14:$CG$713,'ALL-GTK-SD-SMP-SMA-SMK-SLB'!O$7,FALSE)</f>
        <v>0</v>
      </c>
      <c r="O550" s="9">
        <f>VLOOKUP($E550,'ALL-GTK-SD-SMP-SMA-SMK-SLB'!$F$14:$CG$713,'ALL-GTK-SD-SMP-SMA-SMK-SLB'!P$7,FALSE)</f>
        <v>0</v>
      </c>
      <c r="P550" s="299">
        <f t="shared" si="294"/>
        <v>0</v>
      </c>
      <c r="Q550" s="299">
        <f t="shared" si="295"/>
        <v>0</v>
      </c>
      <c r="R550" s="300">
        <f t="shared" si="296"/>
        <v>0</v>
      </c>
      <c r="S550" s="9">
        <f>VLOOKUP($E550,'ALL-GTK-SD-SMP-SMA-SMK-SLB'!$F$14:$CG$713,'ALL-GTK-SD-SMP-SMA-SMK-SLB'!T$7,FALSE)</f>
        <v>5</v>
      </c>
      <c r="T550" s="9">
        <f>VLOOKUP($E550,'ALL-GTK-SD-SMP-SMA-SMK-SLB'!$F$14:$CG$713,'ALL-GTK-SD-SMP-SMA-SMK-SLB'!U$7,FALSE)</f>
        <v>4</v>
      </c>
      <c r="U550" s="9">
        <f>VLOOKUP($E550,'ALL-GTK-SD-SMP-SMA-SMK-SLB'!$F$14:$CG$713,'ALL-GTK-SD-SMP-SMA-SMK-SLB'!V$7,FALSE)</f>
        <v>0</v>
      </c>
      <c r="V550" s="9">
        <f>VLOOKUP($E550,'ALL-GTK-SD-SMP-SMA-SMK-SLB'!$F$14:$CG$713,'ALL-GTK-SD-SMP-SMA-SMK-SLB'!W$7,FALSE)</f>
        <v>0</v>
      </c>
      <c r="W550" s="9">
        <f>VLOOKUP($E550,'ALL-GTK-SD-SMP-SMA-SMK-SLB'!$F$14:$CG$713,'ALL-GTK-SD-SMP-SMA-SMK-SLB'!X$7,FALSE)</f>
        <v>0</v>
      </c>
      <c r="X550" s="9">
        <f>VLOOKUP($E550,'ALL-GTK-SD-SMP-SMA-SMK-SLB'!$F$14:$CG$713,'ALL-GTK-SD-SMP-SMA-SMK-SLB'!Y$7,FALSE)</f>
        <v>1</v>
      </c>
      <c r="Y550" s="299">
        <f t="shared" si="297"/>
        <v>5</v>
      </c>
      <c r="Z550" s="299">
        <f t="shared" si="298"/>
        <v>5</v>
      </c>
      <c r="AA550" s="10">
        <f t="shared" si="299"/>
        <v>10</v>
      </c>
      <c r="AB550" s="44">
        <f t="shared" si="300"/>
        <v>5</v>
      </c>
      <c r="AC550" s="44">
        <f t="shared" si="301"/>
        <v>5</v>
      </c>
      <c r="AD550" s="11">
        <f t="shared" si="302"/>
        <v>10</v>
      </c>
      <c r="AE550" s="9">
        <f>VLOOKUP($E550,'ALL-GTK-SD-SMP-SMA-SMK-SLB'!$F$14:$CG$713,'ALL-GTK-SD-SMP-SMA-SMK-SLB'!AF$7,FALSE)</f>
        <v>5</v>
      </c>
      <c r="AF550" s="9">
        <f>VLOOKUP($E550,'ALL-GTK-SD-SMP-SMA-SMK-SLB'!$F$14:$CG$713,'ALL-GTK-SD-SMP-SMA-SMK-SLB'!AG$7,FALSE)</f>
        <v>5</v>
      </c>
      <c r="AG550" s="10">
        <f t="shared" si="303"/>
        <v>10</v>
      </c>
      <c r="AH550" s="9">
        <f>VLOOKUP($E550,'ALL-GTK-SD-SMP-SMA-SMK-SLB'!$F$14:$CG$713,'ALL-GTK-SD-SMP-SMA-SMK-SLB'!AI$7,FALSE)</f>
        <v>0</v>
      </c>
      <c r="AI550" s="9">
        <f>VLOOKUP($E550,'ALL-GTK-SD-SMP-SMA-SMK-SLB'!$F$14:$CG$713,'ALL-GTK-SD-SMP-SMA-SMK-SLB'!AJ$7,FALSE)</f>
        <v>0</v>
      </c>
      <c r="AJ550" s="10">
        <f t="shared" si="304"/>
        <v>0</v>
      </c>
      <c r="AK550" s="44">
        <f t="shared" si="305"/>
        <v>5</v>
      </c>
      <c r="AL550" s="44">
        <f t="shared" si="306"/>
        <v>5</v>
      </c>
      <c r="AM550" s="11">
        <f t="shared" si="307"/>
        <v>10</v>
      </c>
      <c r="AN550" s="299">
        <f>VLOOKUP($E550,'ALL-GTK-SD-SMP-SMA-SMK-SLB'!$F$14:$CG$713,'ALL-GTK-SD-SMP-SMA-SMK-SLB'!AO$7,FALSE)</f>
        <v>3</v>
      </c>
      <c r="AO550" s="299">
        <f>VLOOKUP($E550,'ALL-GTK-SD-SMP-SMA-SMK-SLB'!$F$14:$CG$713,'ALL-GTK-SD-SMP-SMA-SMK-SLB'!AP$7,FALSE)</f>
        <v>0</v>
      </c>
      <c r="AP550" s="9">
        <f>VLOOKUP($E550,'ALL-GTK-SD-SMP-SMA-SMK-SLB'!$F$14:$CG$713,'ALL-GTK-SD-SMP-SMA-SMK-SLB'!AQ$7,FALSE)</f>
        <v>0</v>
      </c>
      <c r="AQ550" s="9">
        <f>VLOOKUP($E550,'ALL-GTK-SD-SMP-SMA-SMK-SLB'!$F$14:$CG$713,'ALL-GTK-SD-SMP-SMA-SMK-SLB'!AR$7,FALSE)</f>
        <v>0</v>
      </c>
      <c r="AR550" s="9">
        <f>VLOOKUP($E550,'ALL-GTK-SD-SMP-SMA-SMK-SLB'!$F$14:$CG$713,'ALL-GTK-SD-SMP-SMA-SMK-SLB'!AS$7,FALSE)</f>
        <v>0</v>
      </c>
      <c r="AS550" s="9">
        <f>VLOOKUP($E550,'ALL-GTK-SD-SMP-SMA-SMK-SLB'!$F$14:$CG$713,'ALL-GTK-SD-SMP-SMA-SMK-SLB'!AT$7,FALSE)</f>
        <v>0</v>
      </c>
      <c r="AT550" s="9">
        <f>VLOOKUP($E550,'ALL-GTK-SD-SMP-SMA-SMK-SLB'!$F$14:$CG$713,'ALL-GTK-SD-SMP-SMA-SMK-SLB'!AU$7,FALSE)</f>
        <v>0</v>
      </c>
      <c r="AU550" s="9">
        <f>VLOOKUP($E550,'ALL-GTK-SD-SMP-SMA-SMK-SLB'!$F$14:$CG$713,'ALL-GTK-SD-SMP-SMA-SMK-SLB'!AV$7,FALSE)</f>
        <v>0</v>
      </c>
      <c r="AV550" s="9">
        <f>VLOOKUP($E550,'ALL-GTK-SD-SMP-SMA-SMK-SLB'!$F$14:$CG$713,'ALL-GTK-SD-SMP-SMA-SMK-SLB'!AW$7,FALSE)</f>
        <v>0</v>
      </c>
      <c r="AW550" s="9">
        <f>VLOOKUP($E550,'ALL-GTK-SD-SMP-SMA-SMK-SLB'!$F$14:$CG$713,'ALL-GTK-SD-SMP-SMA-SMK-SLB'!AX$7,FALSE)</f>
        <v>0</v>
      </c>
      <c r="AX550" s="9">
        <f>VLOOKUP($E550,'ALL-GTK-SD-SMP-SMA-SMK-SLB'!$F$14:$CG$713,'ALL-GTK-SD-SMP-SMA-SMK-SLB'!AY$7,FALSE)</f>
        <v>2</v>
      </c>
      <c r="AY550" s="9">
        <f>VLOOKUP($E550,'ALL-GTK-SD-SMP-SMA-SMK-SLB'!$F$14:$CG$713,'ALL-GTK-SD-SMP-SMA-SMK-SLB'!AZ$7,FALSE)</f>
        <v>5</v>
      </c>
      <c r="AZ550" s="9">
        <f>VLOOKUP($E550,'ALL-GTK-SD-SMP-SMA-SMK-SLB'!$F$14:$CG$713,'ALL-GTK-SD-SMP-SMA-SMK-SLB'!BA$7,FALSE)</f>
        <v>0</v>
      </c>
      <c r="BA550" s="9">
        <f>VLOOKUP($E550,'ALL-GTK-SD-SMP-SMA-SMK-SLB'!$F$14:$CG$713,'ALL-GTK-SD-SMP-SMA-SMK-SLB'!BB$7,FALSE)</f>
        <v>0</v>
      </c>
      <c r="BB550" s="9">
        <f>VLOOKUP($E550,'ALL-GTK-SD-SMP-SMA-SMK-SLB'!$F$14:$CG$713,'ALL-GTK-SD-SMP-SMA-SMK-SLB'!BC$7,FALSE)</f>
        <v>0</v>
      </c>
      <c r="BC550" s="9">
        <f>VLOOKUP($E550,'ALL-GTK-SD-SMP-SMA-SMK-SLB'!$F$14:$CG$713,'ALL-GTK-SD-SMP-SMA-SMK-SLB'!BD$7,FALSE)</f>
        <v>0</v>
      </c>
      <c r="BD550" s="310">
        <f t="shared" si="308"/>
        <v>3</v>
      </c>
      <c r="BE550" s="310">
        <f t="shared" si="309"/>
        <v>0</v>
      </c>
      <c r="BF550" s="10">
        <f t="shared" si="310"/>
        <v>3</v>
      </c>
      <c r="BG550" s="311">
        <f t="shared" si="311"/>
        <v>2</v>
      </c>
      <c r="BH550" s="311">
        <f t="shared" si="312"/>
        <v>5</v>
      </c>
      <c r="BI550" s="10">
        <f t="shared" si="313"/>
        <v>7</v>
      </c>
      <c r="BJ550" s="44">
        <f t="shared" si="314"/>
        <v>5</v>
      </c>
      <c r="BK550" s="44">
        <f t="shared" si="315"/>
        <v>5</v>
      </c>
      <c r="BL550" s="11">
        <f t="shared" si="316"/>
        <v>10</v>
      </c>
      <c r="BM550" s="9">
        <f>VLOOKUP($E550,'ALL-GTK-SD-SMP-SMA-SMK-SLB'!$F$14:$CG$713,'ALL-GTK-SD-SMP-SMA-SMK-SLB'!BN$7,FALSE)</f>
        <v>0</v>
      </c>
      <c r="BN550" s="9">
        <f>VLOOKUP($E550,'ALL-GTK-SD-SMP-SMA-SMK-SLB'!$F$14:$CG$713,'ALL-GTK-SD-SMP-SMA-SMK-SLB'!BO$7,FALSE)</f>
        <v>0</v>
      </c>
      <c r="BO550" s="9">
        <f>VLOOKUP($E550,'ALL-GTK-SD-SMP-SMA-SMK-SLB'!$F$14:$CG$713,'ALL-GTK-SD-SMP-SMA-SMK-SLB'!BP$7,FALSE)</f>
        <v>1</v>
      </c>
      <c r="BP550" s="9">
        <f>VLOOKUP($E550,'ALL-GTK-SD-SMP-SMA-SMK-SLB'!$F$14:$CG$713,'ALL-GTK-SD-SMP-SMA-SMK-SLB'!BQ$7,FALSE)</f>
        <v>0</v>
      </c>
      <c r="BQ550" s="9">
        <f>VLOOKUP($E550,'ALL-GTK-SD-SMP-SMA-SMK-SLB'!$F$14:$CG$713,'ALL-GTK-SD-SMP-SMA-SMK-SLB'!BR$7,FALSE)</f>
        <v>0</v>
      </c>
      <c r="BR550" s="9">
        <f>VLOOKUP($E550,'ALL-GTK-SD-SMP-SMA-SMK-SLB'!$F$14:$CG$713,'ALL-GTK-SD-SMP-SMA-SMK-SLB'!BS$7,FALSE)</f>
        <v>0</v>
      </c>
      <c r="BS550" s="9">
        <f>VLOOKUP($E550,'ALL-GTK-SD-SMP-SMA-SMK-SLB'!$F$14:$CG$713,'ALL-GTK-SD-SMP-SMA-SMK-SLB'!BT$7,FALSE)</f>
        <v>1</v>
      </c>
      <c r="BT550" s="9">
        <f>VLOOKUP($E550,'ALL-GTK-SD-SMP-SMA-SMK-SLB'!$F$14:$CG$713,'ALL-GTK-SD-SMP-SMA-SMK-SLB'!BU$7,FALSE)</f>
        <v>0</v>
      </c>
      <c r="BU550" s="299">
        <f t="shared" si="317"/>
        <v>2</v>
      </c>
      <c r="BV550" s="299">
        <f t="shared" si="318"/>
        <v>0</v>
      </c>
      <c r="BW550" s="44">
        <f t="shared" si="319"/>
        <v>2</v>
      </c>
      <c r="BX550" s="44">
        <f t="shared" si="320"/>
        <v>0</v>
      </c>
      <c r="BY550" s="11">
        <f t="shared" si="321"/>
        <v>2</v>
      </c>
      <c r="BZ550" s="14">
        <f t="shared" si="322"/>
        <v>5</v>
      </c>
      <c r="CA550" s="14">
        <f t="shared" si="323"/>
        <v>5</v>
      </c>
      <c r="CB550" s="13">
        <f t="shared" si="324"/>
        <v>2</v>
      </c>
      <c r="CC550" s="13">
        <f t="shared" si="325"/>
        <v>0</v>
      </c>
      <c r="CD550" s="312">
        <f t="shared" si="326"/>
        <v>7</v>
      </c>
      <c r="CE550" s="312">
        <f t="shared" si="327"/>
        <v>5</v>
      </c>
      <c r="CF550" s="313">
        <f t="shared" si="328"/>
        <v>12</v>
      </c>
      <c r="CG550" s="302" t="str">
        <f t="shared" si="329"/>
        <v>OK</v>
      </c>
    </row>
    <row r="551" spans="1:85" ht="14.25" x14ac:dyDescent="0.25">
      <c r="A551" s="6">
        <v>539</v>
      </c>
      <c r="B551" s="495">
        <v>47</v>
      </c>
      <c r="C551" s="495" t="s">
        <v>7</v>
      </c>
      <c r="D551" s="496" t="s">
        <v>25</v>
      </c>
      <c r="E551" s="626">
        <v>69973019</v>
      </c>
      <c r="F551" s="627" t="s">
        <v>1324</v>
      </c>
      <c r="G551" s="624" t="s">
        <v>53</v>
      </c>
      <c r="H551" s="9">
        <f>VLOOKUP($E551,'ALL-GTK-SD-SMP-SMA-SMK-SLB'!$F$14:$CG$713,'ALL-GTK-SD-SMP-SMA-SMK-SLB'!I$7,FALSE)</f>
        <v>0</v>
      </c>
      <c r="I551" s="9">
        <f>VLOOKUP($E551,'ALL-GTK-SD-SMP-SMA-SMK-SLB'!$F$14:$CG$713,'ALL-GTK-SD-SMP-SMA-SMK-SLB'!J$7,FALSE)</f>
        <v>0</v>
      </c>
      <c r="J551" s="9">
        <f>VLOOKUP($E551,'ALL-GTK-SD-SMP-SMA-SMK-SLB'!$F$14:$CG$713,'ALL-GTK-SD-SMP-SMA-SMK-SLB'!K$7,FALSE)</f>
        <v>0</v>
      </c>
      <c r="K551" s="9">
        <f>VLOOKUP($E551,'ALL-GTK-SD-SMP-SMA-SMK-SLB'!$F$14:$CG$713,'ALL-GTK-SD-SMP-SMA-SMK-SLB'!L$7,FALSE)</f>
        <v>0</v>
      </c>
      <c r="L551" s="9">
        <f>VLOOKUP($E551,'ALL-GTK-SD-SMP-SMA-SMK-SLB'!$F$14:$CG$713,'ALL-GTK-SD-SMP-SMA-SMK-SLB'!M$7,FALSE)</f>
        <v>0</v>
      </c>
      <c r="M551" s="9">
        <f>VLOOKUP($E551,'ALL-GTK-SD-SMP-SMA-SMK-SLB'!$F$14:$CG$713,'ALL-GTK-SD-SMP-SMA-SMK-SLB'!N$7,FALSE)</f>
        <v>0</v>
      </c>
      <c r="N551" s="9">
        <f>VLOOKUP($E551,'ALL-GTK-SD-SMP-SMA-SMK-SLB'!$F$14:$CG$713,'ALL-GTK-SD-SMP-SMA-SMK-SLB'!O$7,FALSE)</f>
        <v>0</v>
      </c>
      <c r="O551" s="9">
        <f>VLOOKUP($E551,'ALL-GTK-SD-SMP-SMA-SMK-SLB'!$F$14:$CG$713,'ALL-GTK-SD-SMP-SMA-SMK-SLB'!P$7,FALSE)</f>
        <v>0</v>
      </c>
      <c r="P551" s="299">
        <f t="shared" si="294"/>
        <v>0</v>
      </c>
      <c r="Q551" s="299">
        <f t="shared" si="295"/>
        <v>0</v>
      </c>
      <c r="R551" s="300">
        <f t="shared" si="296"/>
        <v>0</v>
      </c>
      <c r="S551" s="9">
        <f>VLOOKUP($E551,'ALL-GTK-SD-SMP-SMA-SMK-SLB'!$F$14:$CG$713,'ALL-GTK-SD-SMP-SMA-SMK-SLB'!T$7,FALSE)</f>
        <v>2</v>
      </c>
      <c r="T551" s="9">
        <f>VLOOKUP($E551,'ALL-GTK-SD-SMP-SMA-SMK-SLB'!$F$14:$CG$713,'ALL-GTK-SD-SMP-SMA-SMK-SLB'!U$7,FALSE)</f>
        <v>2</v>
      </c>
      <c r="U551" s="9">
        <f>VLOOKUP($E551,'ALL-GTK-SD-SMP-SMA-SMK-SLB'!$F$14:$CG$713,'ALL-GTK-SD-SMP-SMA-SMK-SLB'!V$7,FALSE)</f>
        <v>0</v>
      </c>
      <c r="V551" s="9">
        <f>VLOOKUP($E551,'ALL-GTK-SD-SMP-SMA-SMK-SLB'!$F$14:$CG$713,'ALL-GTK-SD-SMP-SMA-SMK-SLB'!W$7,FALSE)</f>
        <v>0</v>
      </c>
      <c r="W551" s="9">
        <f>VLOOKUP($E551,'ALL-GTK-SD-SMP-SMA-SMK-SLB'!$F$14:$CG$713,'ALL-GTK-SD-SMP-SMA-SMK-SLB'!X$7,FALSE)</f>
        <v>0</v>
      </c>
      <c r="X551" s="9">
        <f>VLOOKUP($E551,'ALL-GTK-SD-SMP-SMA-SMK-SLB'!$F$14:$CG$713,'ALL-GTK-SD-SMP-SMA-SMK-SLB'!Y$7,FALSE)</f>
        <v>0</v>
      </c>
      <c r="Y551" s="299">
        <f t="shared" si="297"/>
        <v>2</v>
      </c>
      <c r="Z551" s="299">
        <f t="shared" si="298"/>
        <v>2</v>
      </c>
      <c r="AA551" s="10">
        <f t="shared" si="299"/>
        <v>4</v>
      </c>
      <c r="AB551" s="44">
        <f t="shared" si="300"/>
        <v>2</v>
      </c>
      <c r="AC551" s="44">
        <f t="shared" si="301"/>
        <v>2</v>
      </c>
      <c r="AD551" s="11">
        <f t="shared" si="302"/>
        <v>4</v>
      </c>
      <c r="AE551" s="9">
        <f>VLOOKUP($E551,'ALL-GTK-SD-SMP-SMA-SMK-SLB'!$F$14:$CG$713,'ALL-GTK-SD-SMP-SMA-SMK-SLB'!AF$7,FALSE)</f>
        <v>2</v>
      </c>
      <c r="AF551" s="9">
        <f>VLOOKUP($E551,'ALL-GTK-SD-SMP-SMA-SMK-SLB'!$F$14:$CG$713,'ALL-GTK-SD-SMP-SMA-SMK-SLB'!AG$7,FALSE)</f>
        <v>2</v>
      </c>
      <c r="AG551" s="10">
        <f t="shared" si="303"/>
        <v>4</v>
      </c>
      <c r="AH551" s="9">
        <f>VLOOKUP($E551,'ALL-GTK-SD-SMP-SMA-SMK-SLB'!$F$14:$CG$713,'ALL-GTK-SD-SMP-SMA-SMK-SLB'!AI$7,FALSE)</f>
        <v>0</v>
      </c>
      <c r="AI551" s="9">
        <f>VLOOKUP($E551,'ALL-GTK-SD-SMP-SMA-SMK-SLB'!$F$14:$CG$713,'ALL-GTK-SD-SMP-SMA-SMK-SLB'!AJ$7,FALSE)</f>
        <v>0</v>
      </c>
      <c r="AJ551" s="10">
        <f t="shared" si="304"/>
        <v>0</v>
      </c>
      <c r="AK551" s="44">
        <f t="shared" si="305"/>
        <v>2</v>
      </c>
      <c r="AL551" s="44">
        <f t="shared" si="306"/>
        <v>2</v>
      </c>
      <c r="AM551" s="11">
        <f t="shared" si="307"/>
        <v>4</v>
      </c>
      <c r="AN551" s="299">
        <f>VLOOKUP($E551,'ALL-GTK-SD-SMP-SMA-SMK-SLB'!$F$14:$CG$713,'ALL-GTK-SD-SMP-SMA-SMK-SLB'!AO$7,FALSE)</f>
        <v>0</v>
      </c>
      <c r="AO551" s="299">
        <f>VLOOKUP($E551,'ALL-GTK-SD-SMP-SMA-SMK-SLB'!$F$14:$CG$713,'ALL-GTK-SD-SMP-SMA-SMK-SLB'!AP$7,FALSE)</f>
        <v>0</v>
      </c>
      <c r="AP551" s="9">
        <f>VLOOKUP($E551,'ALL-GTK-SD-SMP-SMA-SMK-SLB'!$F$14:$CG$713,'ALL-GTK-SD-SMP-SMA-SMK-SLB'!AQ$7,FALSE)</f>
        <v>0</v>
      </c>
      <c r="AQ551" s="9">
        <f>VLOOKUP($E551,'ALL-GTK-SD-SMP-SMA-SMK-SLB'!$F$14:$CG$713,'ALL-GTK-SD-SMP-SMA-SMK-SLB'!AR$7,FALSE)</f>
        <v>0</v>
      </c>
      <c r="AR551" s="9">
        <f>VLOOKUP($E551,'ALL-GTK-SD-SMP-SMA-SMK-SLB'!$F$14:$CG$713,'ALL-GTK-SD-SMP-SMA-SMK-SLB'!AS$7,FALSE)</f>
        <v>0</v>
      </c>
      <c r="AS551" s="9">
        <f>VLOOKUP($E551,'ALL-GTK-SD-SMP-SMA-SMK-SLB'!$F$14:$CG$713,'ALL-GTK-SD-SMP-SMA-SMK-SLB'!AT$7,FALSE)</f>
        <v>0</v>
      </c>
      <c r="AT551" s="9">
        <f>VLOOKUP($E551,'ALL-GTK-SD-SMP-SMA-SMK-SLB'!$F$14:$CG$713,'ALL-GTK-SD-SMP-SMA-SMK-SLB'!AU$7,FALSE)</f>
        <v>0</v>
      </c>
      <c r="AU551" s="9">
        <f>VLOOKUP($E551,'ALL-GTK-SD-SMP-SMA-SMK-SLB'!$F$14:$CG$713,'ALL-GTK-SD-SMP-SMA-SMK-SLB'!AV$7,FALSE)</f>
        <v>0</v>
      </c>
      <c r="AV551" s="9">
        <f>VLOOKUP($E551,'ALL-GTK-SD-SMP-SMA-SMK-SLB'!$F$14:$CG$713,'ALL-GTK-SD-SMP-SMA-SMK-SLB'!AW$7,FALSE)</f>
        <v>0</v>
      </c>
      <c r="AW551" s="9">
        <f>VLOOKUP($E551,'ALL-GTK-SD-SMP-SMA-SMK-SLB'!$F$14:$CG$713,'ALL-GTK-SD-SMP-SMA-SMK-SLB'!AX$7,FALSE)</f>
        <v>0</v>
      </c>
      <c r="AX551" s="9">
        <f>VLOOKUP($E551,'ALL-GTK-SD-SMP-SMA-SMK-SLB'!$F$14:$CG$713,'ALL-GTK-SD-SMP-SMA-SMK-SLB'!AY$7,FALSE)</f>
        <v>2</v>
      </c>
      <c r="AY551" s="9">
        <f>VLOOKUP($E551,'ALL-GTK-SD-SMP-SMA-SMK-SLB'!$F$14:$CG$713,'ALL-GTK-SD-SMP-SMA-SMK-SLB'!AZ$7,FALSE)</f>
        <v>2</v>
      </c>
      <c r="AZ551" s="9">
        <f>VLOOKUP($E551,'ALL-GTK-SD-SMP-SMA-SMK-SLB'!$F$14:$CG$713,'ALL-GTK-SD-SMP-SMA-SMK-SLB'!BA$7,FALSE)</f>
        <v>0</v>
      </c>
      <c r="BA551" s="9">
        <f>VLOOKUP($E551,'ALL-GTK-SD-SMP-SMA-SMK-SLB'!$F$14:$CG$713,'ALL-GTK-SD-SMP-SMA-SMK-SLB'!BB$7,FALSE)</f>
        <v>0</v>
      </c>
      <c r="BB551" s="9">
        <f>VLOOKUP($E551,'ALL-GTK-SD-SMP-SMA-SMK-SLB'!$F$14:$CG$713,'ALL-GTK-SD-SMP-SMA-SMK-SLB'!BC$7,FALSE)</f>
        <v>0</v>
      </c>
      <c r="BC551" s="9">
        <f>VLOOKUP($E551,'ALL-GTK-SD-SMP-SMA-SMK-SLB'!$F$14:$CG$713,'ALL-GTK-SD-SMP-SMA-SMK-SLB'!BD$7,FALSE)</f>
        <v>0</v>
      </c>
      <c r="BD551" s="310">
        <f t="shared" si="308"/>
        <v>0</v>
      </c>
      <c r="BE551" s="310">
        <f t="shared" si="309"/>
        <v>0</v>
      </c>
      <c r="BF551" s="10">
        <f t="shared" si="310"/>
        <v>0</v>
      </c>
      <c r="BG551" s="311">
        <f t="shared" si="311"/>
        <v>2</v>
      </c>
      <c r="BH551" s="311">
        <f t="shared" si="312"/>
        <v>2</v>
      </c>
      <c r="BI551" s="10">
        <f t="shared" si="313"/>
        <v>4</v>
      </c>
      <c r="BJ551" s="44">
        <f t="shared" si="314"/>
        <v>2</v>
      </c>
      <c r="BK551" s="44">
        <f t="shared" si="315"/>
        <v>2</v>
      </c>
      <c r="BL551" s="11">
        <f t="shared" si="316"/>
        <v>4</v>
      </c>
      <c r="BM551" s="9">
        <f>VLOOKUP($E551,'ALL-GTK-SD-SMP-SMA-SMK-SLB'!$F$14:$CG$713,'ALL-GTK-SD-SMP-SMA-SMK-SLB'!BN$7,FALSE)</f>
        <v>0</v>
      </c>
      <c r="BN551" s="9">
        <f>VLOOKUP($E551,'ALL-GTK-SD-SMP-SMA-SMK-SLB'!$F$14:$CG$713,'ALL-GTK-SD-SMP-SMA-SMK-SLB'!BO$7,FALSE)</f>
        <v>0</v>
      </c>
      <c r="BO551" s="9">
        <f>VLOOKUP($E551,'ALL-GTK-SD-SMP-SMA-SMK-SLB'!$F$14:$CG$713,'ALL-GTK-SD-SMP-SMA-SMK-SLB'!BP$7,FALSE)</f>
        <v>0</v>
      </c>
      <c r="BP551" s="9">
        <f>VLOOKUP($E551,'ALL-GTK-SD-SMP-SMA-SMK-SLB'!$F$14:$CG$713,'ALL-GTK-SD-SMP-SMA-SMK-SLB'!BQ$7,FALSE)</f>
        <v>1</v>
      </c>
      <c r="BQ551" s="9">
        <f>VLOOKUP($E551,'ALL-GTK-SD-SMP-SMA-SMK-SLB'!$F$14:$CG$713,'ALL-GTK-SD-SMP-SMA-SMK-SLB'!BR$7,FALSE)</f>
        <v>0</v>
      </c>
      <c r="BR551" s="9">
        <f>VLOOKUP($E551,'ALL-GTK-SD-SMP-SMA-SMK-SLB'!$F$14:$CG$713,'ALL-GTK-SD-SMP-SMA-SMK-SLB'!BS$7,FALSE)</f>
        <v>0</v>
      </c>
      <c r="BS551" s="9">
        <f>VLOOKUP($E551,'ALL-GTK-SD-SMP-SMA-SMK-SLB'!$F$14:$CG$713,'ALL-GTK-SD-SMP-SMA-SMK-SLB'!BT$7,FALSE)</f>
        <v>0</v>
      </c>
      <c r="BT551" s="9">
        <f>VLOOKUP($E551,'ALL-GTK-SD-SMP-SMA-SMK-SLB'!$F$14:$CG$713,'ALL-GTK-SD-SMP-SMA-SMK-SLB'!BU$7,FALSE)</f>
        <v>0</v>
      </c>
      <c r="BU551" s="299">
        <f t="shared" si="317"/>
        <v>0</v>
      </c>
      <c r="BV551" s="299">
        <f t="shared" si="318"/>
        <v>1</v>
      </c>
      <c r="BW551" s="44">
        <f t="shared" si="319"/>
        <v>0</v>
      </c>
      <c r="BX551" s="44">
        <f t="shared" si="320"/>
        <v>1</v>
      </c>
      <c r="BY551" s="11">
        <f t="shared" si="321"/>
        <v>1</v>
      </c>
      <c r="BZ551" s="14">
        <f t="shared" si="322"/>
        <v>2</v>
      </c>
      <c r="CA551" s="14">
        <f t="shared" si="323"/>
        <v>2</v>
      </c>
      <c r="CB551" s="13">
        <f t="shared" si="324"/>
        <v>0</v>
      </c>
      <c r="CC551" s="13">
        <f t="shared" si="325"/>
        <v>1</v>
      </c>
      <c r="CD551" s="312">
        <f t="shared" si="326"/>
        <v>2</v>
      </c>
      <c r="CE551" s="312">
        <f t="shared" si="327"/>
        <v>3</v>
      </c>
      <c r="CF551" s="313">
        <f t="shared" si="328"/>
        <v>5</v>
      </c>
      <c r="CG551" s="302" t="str">
        <f t="shared" si="329"/>
        <v>OK</v>
      </c>
    </row>
    <row r="552" spans="1:85" ht="14.25" x14ac:dyDescent="0.25">
      <c r="A552" s="6">
        <v>540</v>
      </c>
      <c r="B552" s="495">
        <v>48</v>
      </c>
      <c r="C552" s="495" t="s">
        <v>7</v>
      </c>
      <c r="D552" s="496" t="s">
        <v>28</v>
      </c>
      <c r="E552" s="626">
        <v>20341248</v>
      </c>
      <c r="F552" s="627" t="s">
        <v>1247</v>
      </c>
      <c r="G552" s="624" t="s">
        <v>53</v>
      </c>
      <c r="H552" s="9">
        <f>VLOOKUP($E552,'ALL-GTK-SD-SMP-SMA-SMK-SLB'!$F$14:$CG$713,'ALL-GTK-SD-SMP-SMA-SMK-SLB'!I$7,FALSE)</f>
        <v>0</v>
      </c>
      <c r="I552" s="9">
        <f>VLOOKUP($E552,'ALL-GTK-SD-SMP-SMA-SMK-SLB'!$F$14:$CG$713,'ALL-GTK-SD-SMP-SMA-SMK-SLB'!J$7,FALSE)</f>
        <v>0</v>
      </c>
      <c r="J552" s="9">
        <f>VLOOKUP($E552,'ALL-GTK-SD-SMP-SMA-SMK-SLB'!$F$14:$CG$713,'ALL-GTK-SD-SMP-SMA-SMK-SLB'!K$7,FALSE)</f>
        <v>0</v>
      </c>
      <c r="K552" s="9">
        <f>VLOOKUP($E552,'ALL-GTK-SD-SMP-SMA-SMK-SLB'!$F$14:$CG$713,'ALL-GTK-SD-SMP-SMA-SMK-SLB'!L$7,FALSE)</f>
        <v>0</v>
      </c>
      <c r="L552" s="9">
        <f>VLOOKUP($E552,'ALL-GTK-SD-SMP-SMA-SMK-SLB'!$F$14:$CG$713,'ALL-GTK-SD-SMP-SMA-SMK-SLB'!M$7,FALSE)</f>
        <v>0</v>
      </c>
      <c r="M552" s="9">
        <f>VLOOKUP($E552,'ALL-GTK-SD-SMP-SMA-SMK-SLB'!$F$14:$CG$713,'ALL-GTK-SD-SMP-SMA-SMK-SLB'!N$7,FALSE)</f>
        <v>0</v>
      </c>
      <c r="N552" s="9">
        <f>VLOOKUP($E552,'ALL-GTK-SD-SMP-SMA-SMK-SLB'!$F$14:$CG$713,'ALL-GTK-SD-SMP-SMA-SMK-SLB'!O$7,FALSE)</f>
        <v>0</v>
      </c>
      <c r="O552" s="9">
        <f>VLOOKUP($E552,'ALL-GTK-SD-SMP-SMA-SMK-SLB'!$F$14:$CG$713,'ALL-GTK-SD-SMP-SMA-SMK-SLB'!P$7,FALSE)</f>
        <v>0</v>
      </c>
      <c r="P552" s="299">
        <f t="shared" si="294"/>
        <v>0</v>
      </c>
      <c r="Q552" s="299">
        <f t="shared" si="295"/>
        <v>0</v>
      </c>
      <c r="R552" s="300">
        <f t="shared" si="296"/>
        <v>0</v>
      </c>
      <c r="S552" s="9">
        <f>VLOOKUP($E552,'ALL-GTK-SD-SMP-SMA-SMK-SLB'!$F$14:$CG$713,'ALL-GTK-SD-SMP-SMA-SMK-SLB'!T$7,FALSE)</f>
        <v>4</v>
      </c>
      <c r="T552" s="9">
        <f>VLOOKUP($E552,'ALL-GTK-SD-SMP-SMA-SMK-SLB'!$F$14:$CG$713,'ALL-GTK-SD-SMP-SMA-SMK-SLB'!U$7,FALSE)</f>
        <v>4</v>
      </c>
      <c r="U552" s="9">
        <f>VLOOKUP($E552,'ALL-GTK-SD-SMP-SMA-SMK-SLB'!$F$14:$CG$713,'ALL-GTK-SD-SMP-SMA-SMK-SLB'!V$7,FALSE)</f>
        <v>0</v>
      </c>
      <c r="V552" s="9">
        <f>VLOOKUP($E552,'ALL-GTK-SD-SMP-SMA-SMK-SLB'!$F$14:$CG$713,'ALL-GTK-SD-SMP-SMA-SMK-SLB'!W$7,FALSE)</f>
        <v>0</v>
      </c>
      <c r="W552" s="9">
        <f>VLOOKUP($E552,'ALL-GTK-SD-SMP-SMA-SMK-SLB'!$F$14:$CG$713,'ALL-GTK-SD-SMP-SMA-SMK-SLB'!X$7,FALSE)</f>
        <v>0</v>
      </c>
      <c r="X552" s="9">
        <f>VLOOKUP($E552,'ALL-GTK-SD-SMP-SMA-SMK-SLB'!$F$14:$CG$713,'ALL-GTK-SD-SMP-SMA-SMK-SLB'!Y$7,FALSE)</f>
        <v>0</v>
      </c>
      <c r="Y552" s="299">
        <f t="shared" si="297"/>
        <v>4</v>
      </c>
      <c r="Z552" s="299">
        <f t="shared" si="298"/>
        <v>4</v>
      </c>
      <c r="AA552" s="10">
        <f t="shared" si="299"/>
        <v>8</v>
      </c>
      <c r="AB552" s="44">
        <f t="shared" si="300"/>
        <v>4</v>
      </c>
      <c r="AC552" s="44">
        <f t="shared" si="301"/>
        <v>4</v>
      </c>
      <c r="AD552" s="11">
        <f t="shared" si="302"/>
        <v>8</v>
      </c>
      <c r="AE552" s="9">
        <f>VLOOKUP($E552,'ALL-GTK-SD-SMP-SMA-SMK-SLB'!$F$14:$CG$713,'ALL-GTK-SD-SMP-SMA-SMK-SLB'!AF$7,FALSE)</f>
        <v>4</v>
      </c>
      <c r="AF552" s="9">
        <f>VLOOKUP($E552,'ALL-GTK-SD-SMP-SMA-SMK-SLB'!$F$14:$CG$713,'ALL-GTK-SD-SMP-SMA-SMK-SLB'!AG$7,FALSE)</f>
        <v>4</v>
      </c>
      <c r="AG552" s="10">
        <f t="shared" si="303"/>
        <v>8</v>
      </c>
      <c r="AH552" s="9">
        <f>VLOOKUP($E552,'ALL-GTK-SD-SMP-SMA-SMK-SLB'!$F$14:$CG$713,'ALL-GTK-SD-SMP-SMA-SMK-SLB'!AI$7,FALSE)</f>
        <v>0</v>
      </c>
      <c r="AI552" s="9">
        <f>VLOOKUP($E552,'ALL-GTK-SD-SMP-SMA-SMK-SLB'!$F$14:$CG$713,'ALL-GTK-SD-SMP-SMA-SMK-SLB'!AJ$7,FALSE)</f>
        <v>0</v>
      </c>
      <c r="AJ552" s="10">
        <f t="shared" si="304"/>
        <v>0</v>
      </c>
      <c r="AK552" s="44">
        <f t="shared" si="305"/>
        <v>4</v>
      </c>
      <c r="AL552" s="44">
        <f t="shared" si="306"/>
        <v>4</v>
      </c>
      <c r="AM552" s="11">
        <f t="shared" si="307"/>
        <v>8</v>
      </c>
      <c r="AN552" s="299">
        <f>VLOOKUP($E552,'ALL-GTK-SD-SMP-SMA-SMK-SLB'!$F$14:$CG$713,'ALL-GTK-SD-SMP-SMA-SMK-SLB'!AO$7,FALSE)</f>
        <v>1</v>
      </c>
      <c r="AO552" s="299">
        <f>VLOOKUP($E552,'ALL-GTK-SD-SMP-SMA-SMK-SLB'!$F$14:$CG$713,'ALL-GTK-SD-SMP-SMA-SMK-SLB'!AP$7,FALSE)</f>
        <v>2</v>
      </c>
      <c r="AP552" s="9">
        <f>VLOOKUP($E552,'ALL-GTK-SD-SMP-SMA-SMK-SLB'!$F$14:$CG$713,'ALL-GTK-SD-SMP-SMA-SMK-SLB'!AQ$7,FALSE)</f>
        <v>0</v>
      </c>
      <c r="AQ552" s="9">
        <f>VLOOKUP($E552,'ALL-GTK-SD-SMP-SMA-SMK-SLB'!$F$14:$CG$713,'ALL-GTK-SD-SMP-SMA-SMK-SLB'!AR$7,FALSE)</f>
        <v>0</v>
      </c>
      <c r="AR552" s="9">
        <f>VLOOKUP($E552,'ALL-GTK-SD-SMP-SMA-SMK-SLB'!$F$14:$CG$713,'ALL-GTK-SD-SMP-SMA-SMK-SLB'!AS$7,FALSE)</f>
        <v>0</v>
      </c>
      <c r="AS552" s="9">
        <f>VLOOKUP($E552,'ALL-GTK-SD-SMP-SMA-SMK-SLB'!$F$14:$CG$713,'ALL-GTK-SD-SMP-SMA-SMK-SLB'!AT$7,FALSE)</f>
        <v>1</v>
      </c>
      <c r="AT552" s="9">
        <f>VLOOKUP($E552,'ALL-GTK-SD-SMP-SMA-SMK-SLB'!$F$14:$CG$713,'ALL-GTK-SD-SMP-SMA-SMK-SLB'!AU$7,FALSE)</f>
        <v>0</v>
      </c>
      <c r="AU552" s="9">
        <f>VLOOKUP($E552,'ALL-GTK-SD-SMP-SMA-SMK-SLB'!$F$14:$CG$713,'ALL-GTK-SD-SMP-SMA-SMK-SLB'!AV$7,FALSE)</f>
        <v>0</v>
      </c>
      <c r="AV552" s="9">
        <f>VLOOKUP($E552,'ALL-GTK-SD-SMP-SMA-SMK-SLB'!$F$14:$CG$713,'ALL-GTK-SD-SMP-SMA-SMK-SLB'!AW$7,FALSE)</f>
        <v>0</v>
      </c>
      <c r="AW552" s="9">
        <f>VLOOKUP($E552,'ALL-GTK-SD-SMP-SMA-SMK-SLB'!$F$14:$CG$713,'ALL-GTK-SD-SMP-SMA-SMK-SLB'!AX$7,FALSE)</f>
        <v>0</v>
      </c>
      <c r="AX552" s="9">
        <f>VLOOKUP($E552,'ALL-GTK-SD-SMP-SMA-SMK-SLB'!$F$14:$CG$713,'ALL-GTK-SD-SMP-SMA-SMK-SLB'!AY$7,FALSE)</f>
        <v>3</v>
      </c>
      <c r="AY552" s="9">
        <f>VLOOKUP($E552,'ALL-GTK-SD-SMP-SMA-SMK-SLB'!$F$14:$CG$713,'ALL-GTK-SD-SMP-SMA-SMK-SLB'!AZ$7,FALSE)</f>
        <v>1</v>
      </c>
      <c r="AZ552" s="9">
        <f>VLOOKUP($E552,'ALL-GTK-SD-SMP-SMA-SMK-SLB'!$F$14:$CG$713,'ALL-GTK-SD-SMP-SMA-SMK-SLB'!BA$7,FALSE)</f>
        <v>0</v>
      </c>
      <c r="BA552" s="9">
        <f>VLOOKUP($E552,'ALL-GTK-SD-SMP-SMA-SMK-SLB'!$F$14:$CG$713,'ALL-GTK-SD-SMP-SMA-SMK-SLB'!BB$7,FALSE)</f>
        <v>0</v>
      </c>
      <c r="BB552" s="9">
        <f>VLOOKUP($E552,'ALL-GTK-SD-SMP-SMA-SMK-SLB'!$F$14:$CG$713,'ALL-GTK-SD-SMP-SMA-SMK-SLB'!BC$7,FALSE)</f>
        <v>0</v>
      </c>
      <c r="BC552" s="9">
        <f>VLOOKUP($E552,'ALL-GTK-SD-SMP-SMA-SMK-SLB'!$F$14:$CG$713,'ALL-GTK-SD-SMP-SMA-SMK-SLB'!BD$7,FALSE)</f>
        <v>0</v>
      </c>
      <c r="BD552" s="310">
        <f t="shared" si="308"/>
        <v>1</v>
      </c>
      <c r="BE552" s="310">
        <f t="shared" si="309"/>
        <v>3</v>
      </c>
      <c r="BF552" s="10">
        <f t="shared" si="310"/>
        <v>4</v>
      </c>
      <c r="BG552" s="311">
        <f t="shared" si="311"/>
        <v>3</v>
      </c>
      <c r="BH552" s="311">
        <f t="shared" si="312"/>
        <v>1</v>
      </c>
      <c r="BI552" s="10">
        <f t="shared" si="313"/>
        <v>4</v>
      </c>
      <c r="BJ552" s="44">
        <f t="shared" si="314"/>
        <v>4</v>
      </c>
      <c r="BK552" s="44">
        <f t="shared" si="315"/>
        <v>4</v>
      </c>
      <c r="BL552" s="11">
        <f t="shared" si="316"/>
        <v>8</v>
      </c>
      <c r="BM552" s="9">
        <f>VLOOKUP($E552,'ALL-GTK-SD-SMP-SMA-SMK-SLB'!$F$14:$CG$713,'ALL-GTK-SD-SMP-SMA-SMK-SLB'!BN$7,FALSE)</f>
        <v>0</v>
      </c>
      <c r="BN552" s="9">
        <f>VLOOKUP($E552,'ALL-GTK-SD-SMP-SMA-SMK-SLB'!$F$14:$CG$713,'ALL-GTK-SD-SMP-SMA-SMK-SLB'!BO$7,FALSE)</f>
        <v>0</v>
      </c>
      <c r="BO552" s="9">
        <f>VLOOKUP($E552,'ALL-GTK-SD-SMP-SMA-SMK-SLB'!$F$14:$CG$713,'ALL-GTK-SD-SMP-SMA-SMK-SLB'!BP$7,FALSE)</f>
        <v>1</v>
      </c>
      <c r="BP552" s="9">
        <f>VLOOKUP($E552,'ALL-GTK-SD-SMP-SMA-SMK-SLB'!$F$14:$CG$713,'ALL-GTK-SD-SMP-SMA-SMK-SLB'!BQ$7,FALSE)</f>
        <v>0</v>
      </c>
      <c r="BQ552" s="9">
        <f>VLOOKUP($E552,'ALL-GTK-SD-SMP-SMA-SMK-SLB'!$F$14:$CG$713,'ALL-GTK-SD-SMP-SMA-SMK-SLB'!BR$7,FALSE)</f>
        <v>0</v>
      </c>
      <c r="BR552" s="9">
        <f>VLOOKUP($E552,'ALL-GTK-SD-SMP-SMA-SMK-SLB'!$F$14:$CG$713,'ALL-GTK-SD-SMP-SMA-SMK-SLB'!BS$7,FALSE)</f>
        <v>0</v>
      </c>
      <c r="BS552" s="9">
        <f>VLOOKUP($E552,'ALL-GTK-SD-SMP-SMA-SMK-SLB'!$F$14:$CG$713,'ALL-GTK-SD-SMP-SMA-SMK-SLB'!BT$7,FALSE)</f>
        <v>0</v>
      </c>
      <c r="BT552" s="9">
        <f>VLOOKUP($E552,'ALL-GTK-SD-SMP-SMA-SMK-SLB'!$F$14:$CG$713,'ALL-GTK-SD-SMP-SMA-SMK-SLB'!BU$7,FALSE)</f>
        <v>0</v>
      </c>
      <c r="BU552" s="299">
        <f t="shared" si="317"/>
        <v>1</v>
      </c>
      <c r="BV552" s="299">
        <f t="shared" si="318"/>
        <v>0</v>
      </c>
      <c r="BW552" s="44">
        <f t="shared" si="319"/>
        <v>1</v>
      </c>
      <c r="BX552" s="44">
        <f t="shared" si="320"/>
        <v>0</v>
      </c>
      <c r="BY552" s="11">
        <f t="shared" si="321"/>
        <v>1</v>
      </c>
      <c r="BZ552" s="14">
        <f t="shared" si="322"/>
        <v>4</v>
      </c>
      <c r="CA552" s="14">
        <f t="shared" si="323"/>
        <v>4</v>
      </c>
      <c r="CB552" s="13">
        <f t="shared" si="324"/>
        <v>1</v>
      </c>
      <c r="CC552" s="13">
        <f t="shared" si="325"/>
        <v>0</v>
      </c>
      <c r="CD552" s="312">
        <f t="shared" si="326"/>
        <v>5</v>
      </c>
      <c r="CE552" s="312">
        <f t="shared" si="327"/>
        <v>4</v>
      </c>
      <c r="CF552" s="313">
        <f t="shared" si="328"/>
        <v>9</v>
      </c>
      <c r="CG552" s="302" t="str">
        <f t="shared" si="329"/>
        <v>OK</v>
      </c>
    </row>
    <row r="553" spans="1:85" ht="14.25" x14ac:dyDescent="0.25">
      <c r="A553" s="6">
        <v>541</v>
      </c>
      <c r="B553" s="495">
        <v>49</v>
      </c>
      <c r="C553" s="495" t="s">
        <v>7</v>
      </c>
      <c r="D553" s="496" t="s">
        <v>28</v>
      </c>
      <c r="E553" s="626">
        <v>20360522</v>
      </c>
      <c r="F553" s="627" t="s">
        <v>1325</v>
      </c>
      <c r="G553" s="624" t="s">
        <v>53</v>
      </c>
      <c r="H553" s="9">
        <f>VLOOKUP($E553,'ALL-GTK-SD-SMP-SMA-SMK-SLB'!$F$14:$CG$713,'ALL-GTK-SD-SMP-SMA-SMK-SLB'!I$7,FALSE)</f>
        <v>0</v>
      </c>
      <c r="I553" s="9">
        <f>VLOOKUP($E553,'ALL-GTK-SD-SMP-SMA-SMK-SLB'!$F$14:$CG$713,'ALL-GTK-SD-SMP-SMA-SMK-SLB'!J$7,FALSE)</f>
        <v>0</v>
      </c>
      <c r="J553" s="9">
        <f>VLOOKUP($E553,'ALL-GTK-SD-SMP-SMA-SMK-SLB'!$F$14:$CG$713,'ALL-GTK-SD-SMP-SMA-SMK-SLB'!K$7,FALSE)</f>
        <v>0</v>
      </c>
      <c r="K553" s="9">
        <f>VLOOKUP($E553,'ALL-GTK-SD-SMP-SMA-SMK-SLB'!$F$14:$CG$713,'ALL-GTK-SD-SMP-SMA-SMK-SLB'!L$7,FALSE)</f>
        <v>0</v>
      </c>
      <c r="L553" s="9">
        <f>VLOOKUP($E553,'ALL-GTK-SD-SMP-SMA-SMK-SLB'!$F$14:$CG$713,'ALL-GTK-SD-SMP-SMA-SMK-SLB'!M$7,FALSE)</f>
        <v>0</v>
      </c>
      <c r="M553" s="9">
        <f>VLOOKUP($E553,'ALL-GTK-SD-SMP-SMA-SMK-SLB'!$F$14:$CG$713,'ALL-GTK-SD-SMP-SMA-SMK-SLB'!N$7,FALSE)</f>
        <v>0</v>
      </c>
      <c r="N553" s="9">
        <f>VLOOKUP($E553,'ALL-GTK-SD-SMP-SMA-SMK-SLB'!$F$14:$CG$713,'ALL-GTK-SD-SMP-SMA-SMK-SLB'!O$7,FALSE)</f>
        <v>0</v>
      </c>
      <c r="O553" s="9">
        <f>VLOOKUP($E553,'ALL-GTK-SD-SMP-SMA-SMK-SLB'!$F$14:$CG$713,'ALL-GTK-SD-SMP-SMA-SMK-SLB'!P$7,FALSE)</f>
        <v>0</v>
      </c>
      <c r="P553" s="299">
        <f t="shared" si="294"/>
        <v>0</v>
      </c>
      <c r="Q553" s="299">
        <f t="shared" si="295"/>
        <v>0</v>
      </c>
      <c r="R553" s="300">
        <f t="shared" si="296"/>
        <v>0</v>
      </c>
      <c r="S553" s="9">
        <f>VLOOKUP($E553,'ALL-GTK-SD-SMP-SMA-SMK-SLB'!$F$14:$CG$713,'ALL-GTK-SD-SMP-SMA-SMK-SLB'!T$7,FALSE)</f>
        <v>3</v>
      </c>
      <c r="T553" s="9">
        <f>VLOOKUP($E553,'ALL-GTK-SD-SMP-SMA-SMK-SLB'!$F$14:$CG$713,'ALL-GTK-SD-SMP-SMA-SMK-SLB'!U$7,FALSE)</f>
        <v>8</v>
      </c>
      <c r="U553" s="9">
        <f>VLOOKUP($E553,'ALL-GTK-SD-SMP-SMA-SMK-SLB'!$F$14:$CG$713,'ALL-GTK-SD-SMP-SMA-SMK-SLB'!V$7,FALSE)</f>
        <v>0</v>
      </c>
      <c r="V553" s="9">
        <f>VLOOKUP($E553,'ALL-GTK-SD-SMP-SMA-SMK-SLB'!$F$14:$CG$713,'ALL-GTK-SD-SMP-SMA-SMK-SLB'!W$7,FALSE)</f>
        <v>0</v>
      </c>
      <c r="W553" s="9">
        <f>VLOOKUP($E553,'ALL-GTK-SD-SMP-SMA-SMK-SLB'!$F$14:$CG$713,'ALL-GTK-SD-SMP-SMA-SMK-SLB'!X$7,FALSE)</f>
        <v>0</v>
      </c>
      <c r="X553" s="9">
        <f>VLOOKUP($E553,'ALL-GTK-SD-SMP-SMA-SMK-SLB'!$F$14:$CG$713,'ALL-GTK-SD-SMP-SMA-SMK-SLB'!Y$7,FALSE)</f>
        <v>0</v>
      </c>
      <c r="Y553" s="299">
        <f t="shared" si="297"/>
        <v>3</v>
      </c>
      <c r="Z553" s="299">
        <f t="shared" si="298"/>
        <v>8</v>
      </c>
      <c r="AA553" s="10">
        <f t="shared" si="299"/>
        <v>11</v>
      </c>
      <c r="AB553" s="44">
        <f t="shared" si="300"/>
        <v>3</v>
      </c>
      <c r="AC553" s="44">
        <f t="shared" si="301"/>
        <v>8</v>
      </c>
      <c r="AD553" s="11">
        <f t="shared" si="302"/>
        <v>11</v>
      </c>
      <c r="AE553" s="9">
        <f>VLOOKUP($E553,'ALL-GTK-SD-SMP-SMA-SMK-SLB'!$F$14:$CG$713,'ALL-GTK-SD-SMP-SMA-SMK-SLB'!AF$7,FALSE)</f>
        <v>3</v>
      </c>
      <c r="AF553" s="9">
        <f>VLOOKUP($E553,'ALL-GTK-SD-SMP-SMA-SMK-SLB'!$F$14:$CG$713,'ALL-GTK-SD-SMP-SMA-SMK-SLB'!AG$7,FALSE)</f>
        <v>7</v>
      </c>
      <c r="AG553" s="10">
        <f t="shared" si="303"/>
        <v>10</v>
      </c>
      <c r="AH553" s="9">
        <f>VLOOKUP($E553,'ALL-GTK-SD-SMP-SMA-SMK-SLB'!$F$14:$CG$713,'ALL-GTK-SD-SMP-SMA-SMK-SLB'!AI$7,FALSE)</f>
        <v>0</v>
      </c>
      <c r="AI553" s="9">
        <f>VLOOKUP($E553,'ALL-GTK-SD-SMP-SMA-SMK-SLB'!$F$14:$CG$713,'ALL-GTK-SD-SMP-SMA-SMK-SLB'!AJ$7,FALSE)</f>
        <v>1</v>
      </c>
      <c r="AJ553" s="10">
        <f t="shared" si="304"/>
        <v>1</v>
      </c>
      <c r="AK553" s="44">
        <f t="shared" si="305"/>
        <v>3</v>
      </c>
      <c r="AL553" s="44">
        <f t="shared" si="306"/>
        <v>8</v>
      </c>
      <c r="AM553" s="11">
        <f t="shared" si="307"/>
        <v>11</v>
      </c>
      <c r="AN553" s="299">
        <f>VLOOKUP($E553,'ALL-GTK-SD-SMP-SMA-SMK-SLB'!$F$14:$CG$713,'ALL-GTK-SD-SMP-SMA-SMK-SLB'!AO$7,FALSE)</f>
        <v>1</v>
      </c>
      <c r="AO553" s="299">
        <f>VLOOKUP($E553,'ALL-GTK-SD-SMP-SMA-SMK-SLB'!$F$14:$CG$713,'ALL-GTK-SD-SMP-SMA-SMK-SLB'!AP$7,FALSE)</f>
        <v>0</v>
      </c>
      <c r="AP553" s="9">
        <f>VLOOKUP($E553,'ALL-GTK-SD-SMP-SMA-SMK-SLB'!$F$14:$CG$713,'ALL-GTK-SD-SMP-SMA-SMK-SLB'!AQ$7,FALSE)</f>
        <v>0</v>
      </c>
      <c r="AQ553" s="9">
        <f>VLOOKUP($E553,'ALL-GTK-SD-SMP-SMA-SMK-SLB'!$F$14:$CG$713,'ALL-GTK-SD-SMP-SMA-SMK-SLB'!AR$7,FALSE)</f>
        <v>0</v>
      </c>
      <c r="AR553" s="9">
        <f>VLOOKUP($E553,'ALL-GTK-SD-SMP-SMA-SMK-SLB'!$F$14:$CG$713,'ALL-GTK-SD-SMP-SMA-SMK-SLB'!AS$7,FALSE)</f>
        <v>0</v>
      </c>
      <c r="AS553" s="9">
        <f>VLOOKUP($E553,'ALL-GTK-SD-SMP-SMA-SMK-SLB'!$F$14:$CG$713,'ALL-GTK-SD-SMP-SMA-SMK-SLB'!AT$7,FALSE)</f>
        <v>0</v>
      </c>
      <c r="AT553" s="9">
        <f>VLOOKUP($E553,'ALL-GTK-SD-SMP-SMA-SMK-SLB'!$F$14:$CG$713,'ALL-GTK-SD-SMP-SMA-SMK-SLB'!AU$7,FALSE)</f>
        <v>0</v>
      </c>
      <c r="AU553" s="9">
        <f>VLOOKUP($E553,'ALL-GTK-SD-SMP-SMA-SMK-SLB'!$F$14:$CG$713,'ALL-GTK-SD-SMP-SMA-SMK-SLB'!AV$7,FALSE)</f>
        <v>0</v>
      </c>
      <c r="AV553" s="9">
        <f>VLOOKUP($E553,'ALL-GTK-SD-SMP-SMA-SMK-SLB'!$F$14:$CG$713,'ALL-GTK-SD-SMP-SMA-SMK-SLB'!AW$7,FALSE)</f>
        <v>0</v>
      </c>
      <c r="AW553" s="9">
        <f>VLOOKUP($E553,'ALL-GTK-SD-SMP-SMA-SMK-SLB'!$F$14:$CG$713,'ALL-GTK-SD-SMP-SMA-SMK-SLB'!AX$7,FALSE)</f>
        <v>0</v>
      </c>
      <c r="AX553" s="9">
        <f>VLOOKUP($E553,'ALL-GTK-SD-SMP-SMA-SMK-SLB'!$F$14:$CG$713,'ALL-GTK-SD-SMP-SMA-SMK-SLB'!AY$7,FALSE)</f>
        <v>2</v>
      </c>
      <c r="AY553" s="9">
        <f>VLOOKUP($E553,'ALL-GTK-SD-SMP-SMA-SMK-SLB'!$F$14:$CG$713,'ALL-GTK-SD-SMP-SMA-SMK-SLB'!AZ$7,FALSE)</f>
        <v>8</v>
      </c>
      <c r="AZ553" s="9">
        <f>VLOOKUP($E553,'ALL-GTK-SD-SMP-SMA-SMK-SLB'!$F$14:$CG$713,'ALL-GTK-SD-SMP-SMA-SMK-SLB'!BA$7,FALSE)</f>
        <v>0</v>
      </c>
      <c r="BA553" s="9">
        <f>VLOOKUP($E553,'ALL-GTK-SD-SMP-SMA-SMK-SLB'!$F$14:$CG$713,'ALL-GTK-SD-SMP-SMA-SMK-SLB'!BB$7,FALSE)</f>
        <v>0</v>
      </c>
      <c r="BB553" s="9">
        <f>VLOOKUP($E553,'ALL-GTK-SD-SMP-SMA-SMK-SLB'!$F$14:$CG$713,'ALL-GTK-SD-SMP-SMA-SMK-SLB'!BC$7,FALSE)</f>
        <v>0</v>
      </c>
      <c r="BC553" s="9">
        <f>VLOOKUP($E553,'ALL-GTK-SD-SMP-SMA-SMK-SLB'!$F$14:$CG$713,'ALL-GTK-SD-SMP-SMA-SMK-SLB'!BD$7,FALSE)</f>
        <v>0</v>
      </c>
      <c r="BD553" s="310">
        <f t="shared" si="308"/>
        <v>1</v>
      </c>
      <c r="BE553" s="310">
        <f t="shared" si="309"/>
        <v>0</v>
      </c>
      <c r="BF553" s="10">
        <f t="shared" si="310"/>
        <v>1</v>
      </c>
      <c r="BG553" s="311">
        <f t="shared" si="311"/>
        <v>2</v>
      </c>
      <c r="BH553" s="311">
        <f t="shared" si="312"/>
        <v>8</v>
      </c>
      <c r="BI553" s="10">
        <f t="shared" si="313"/>
        <v>10</v>
      </c>
      <c r="BJ553" s="44">
        <f t="shared" si="314"/>
        <v>3</v>
      </c>
      <c r="BK553" s="44">
        <f t="shared" si="315"/>
        <v>8</v>
      </c>
      <c r="BL553" s="11">
        <f t="shared" si="316"/>
        <v>11</v>
      </c>
      <c r="BM553" s="9">
        <f>VLOOKUP($E553,'ALL-GTK-SD-SMP-SMA-SMK-SLB'!$F$14:$CG$713,'ALL-GTK-SD-SMP-SMA-SMK-SLB'!BN$7,FALSE)</f>
        <v>0</v>
      </c>
      <c r="BN553" s="9">
        <f>VLOOKUP($E553,'ALL-GTK-SD-SMP-SMA-SMK-SLB'!$F$14:$CG$713,'ALL-GTK-SD-SMP-SMA-SMK-SLB'!BO$7,FALSE)</f>
        <v>0</v>
      </c>
      <c r="BO553" s="9">
        <f>VLOOKUP($E553,'ALL-GTK-SD-SMP-SMA-SMK-SLB'!$F$14:$CG$713,'ALL-GTK-SD-SMP-SMA-SMK-SLB'!BP$7,FALSE)</f>
        <v>0</v>
      </c>
      <c r="BP553" s="9">
        <f>VLOOKUP($E553,'ALL-GTK-SD-SMP-SMA-SMK-SLB'!$F$14:$CG$713,'ALL-GTK-SD-SMP-SMA-SMK-SLB'!BQ$7,FALSE)</f>
        <v>0</v>
      </c>
      <c r="BQ553" s="9">
        <f>VLOOKUP($E553,'ALL-GTK-SD-SMP-SMA-SMK-SLB'!$F$14:$CG$713,'ALL-GTK-SD-SMP-SMA-SMK-SLB'!BR$7,FALSE)</f>
        <v>0</v>
      </c>
      <c r="BR553" s="9">
        <f>VLOOKUP($E553,'ALL-GTK-SD-SMP-SMA-SMK-SLB'!$F$14:$CG$713,'ALL-GTK-SD-SMP-SMA-SMK-SLB'!BS$7,FALSE)</f>
        <v>0</v>
      </c>
      <c r="BS553" s="9">
        <f>VLOOKUP($E553,'ALL-GTK-SD-SMP-SMA-SMK-SLB'!$F$14:$CG$713,'ALL-GTK-SD-SMP-SMA-SMK-SLB'!BT$7,FALSE)</f>
        <v>0</v>
      </c>
      <c r="BT553" s="9">
        <f>VLOOKUP($E553,'ALL-GTK-SD-SMP-SMA-SMK-SLB'!$F$14:$CG$713,'ALL-GTK-SD-SMP-SMA-SMK-SLB'!BU$7,FALSE)</f>
        <v>0</v>
      </c>
      <c r="BU553" s="299">
        <f t="shared" si="317"/>
        <v>0</v>
      </c>
      <c r="BV553" s="299">
        <f t="shared" si="318"/>
        <v>0</v>
      </c>
      <c r="BW553" s="44">
        <f t="shared" si="319"/>
        <v>0</v>
      </c>
      <c r="BX553" s="44">
        <f t="shared" si="320"/>
        <v>0</v>
      </c>
      <c r="BY553" s="11">
        <f t="shared" si="321"/>
        <v>0</v>
      </c>
      <c r="BZ553" s="14">
        <f t="shared" si="322"/>
        <v>3</v>
      </c>
      <c r="CA553" s="14">
        <f t="shared" si="323"/>
        <v>8</v>
      </c>
      <c r="CB553" s="13">
        <f t="shared" si="324"/>
        <v>0</v>
      </c>
      <c r="CC553" s="13">
        <f t="shared" si="325"/>
        <v>0</v>
      </c>
      <c r="CD553" s="312">
        <f t="shared" si="326"/>
        <v>3</v>
      </c>
      <c r="CE553" s="312">
        <f t="shared" si="327"/>
        <v>8</v>
      </c>
      <c r="CF553" s="313">
        <f t="shared" si="328"/>
        <v>11</v>
      </c>
      <c r="CG553" s="302" t="str">
        <f t="shared" si="329"/>
        <v>OK</v>
      </c>
    </row>
    <row r="554" spans="1:85" ht="14.25" x14ac:dyDescent="0.25">
      <c r="A554" s="6">
        <v>542</v>
      </c>
      <c r="B554" s="495">
        <v>50</v>
      </c>
      <c r="C554" s="495" t="s">
        <v>7</v>
      </c>
      <c r="D554" s="496" t="s">
        <v>21</v>
      </c>
      <c r="E554" s="626">
        <v>20319371</v>
      </c>
      <c r="F554" s="627" t="s">
        <v>1253</v>
      </c>
      <c r="G554" s="624" t="s">
        <v>53</v>
      </c>
      <c r="H554" s="9">
        <f>VLOOKUP($E554,'ALL-GTK-SD-SMP-SMA-SMK-SLB'!$F$14:$CG$713,'ALL-GTK-SD-SMP-SMA-SMK-SLB'!I$7,FALSE)</f>
        <v>0</v>
      </c>
      <c r="I554" s="9">
        <f>VLOOKUP($E554,'ALL-GTK-SD-SMP-SMA-SMK-SLB'!$F$14:$CG$713,'ALL-GTK-SD-SMP-SMA-SMK-SLB'!J$7,FALSE)</f>
        <v>0</v>
      </c>
      <c r="J554" s="9">
        <f>VLOOKUP($E554,'ALL-GTK-SD-SMP-SMA-SMK-SLB'!$F$14:$CG$713,'ALL-GTK-SD-SMP-SMA-SMK-SLB'!K$7,FALSE)</f>
        <v>0</v>
      </c>
      <c r="K554" s="9">
        <f>VLOOKUP($E554,'ALL-GTK-SD-SMP-SMA-SMK-SLB'!$F$14:$CG$713,'ALL-GTK-SD-SMP-SMA-SMK-SLB'!L$7,FALSE)</f>
        <v>0</v>
      </c>
      <c r="L554" s="9">
        <f>VLOOKUP($E554,'ALL-GTK-SD-SMP-SMA-SMK-SLB'!$F$14:$CG$713,'ALL-GTK-SD-SMP-SMA-SMK-SLB'!M$7,FALSE)</f>
        <v>0</v>
      </c>
      <c r="M554" s="9">
        <f>VLOOKUP($E554,'ALL-GTK-SD-SMP-SMA-SMK-SLB'!$F$14:$CG$713,'ALL-GTK-SD-SMP-SMA-SMK-SLB'!N$7,FALSE)</f>
        <v>0</v>
      </c>
      <c r="N554" s="9">
        <f>VLOOKUP($E554,'ALL-GTK-SD-SMP-SMA-SMK-SLB'!$F$14:$CG$713,'ALL-GTK-SD-SMP-SMA-SMK-SLB'!O$7,FALSE)</f>
        <v>0</v>
      </c>
      <c r="O554" s="9">
        <f>VLOOKUP($E554,'ALL-GTK-SD-SMP-SMA-SMK-SLB'!$F$14:$CG$713,'ALL-GTK-SD-SMP-SMA-SMK-SLB'!P$7,FALSE)</f>
        <v>0</v>
      </c>
      <c r="P554" s="299">
        <f t="shared" si="294"/>
        <v>0</v>
      </c>
      <c r="Q554" s="299">
        <f t="shared" si="295"/>
        <v>0</v>
      </c>
      <c r="R554" s="300">
        <f t="shared" si="296"/>
        <v>0</v>
      </c>
      <c r="S554" s="9">
        <f>VLOOKUP($E554,'ALL-GTK-SD-SMP-SMA-SMK-SLB'!$F$14:$CG$713,'ALL-GTK-SD-SMP-SMA-SMK-SLB'!T$7,FALSE)</f>
        <v>6</v>
      </c>
      <c r="T554" s="9">
        <f>VLOOKUP($E554,'ALL-GTK-SD-SMP-SMA-SMK-SLB'!$F$14:$CG$713,'ALL-GTK-SD-SMP-SMA-SMK-SLB'!U$7,FALSE)</f>
        <v>3</v>
      </c>
      <c r="U554" s="9">
        <f>VLOOKUP($E554,'ALL-GTK-SD-SMP-SMA-SMK-SLB'!$F$14:$CG$713,'ALL-GTK-SD-SMP-SMA-SMK-SLB'!V$7,FALSE)</f>
        <v>0</v>
      </c>
      <c r="V554" s="9">
        <f>VLOOKUP($E554,'ALL-GTK-SD-SMP-SMA-SMK-SLB'!$F$14:$CG$713,'ALL-GTK-SD-SMP-SMA-SMK-SLB'!W$7,FALSE)</f>
        <v>0</v>
      </c>
      <c r="W554" s="9">
        <f>VLOOKUP($E554,'ALL-GTK-SD-SMP-SMA-SMK-SLB'!$F$14:$CG$713,'ALL-GTK-SD-SMP-SMA-SMK-SLB'!X$7,FALSE)</f>
        <v>0</v>
      </c>
      <c r="X554" s="9">
        <f>VLOOKUP($E554,'ALL-GTK-SD-SMP-SMA-SMK-SLB'!$F$14:$CG$713,'ALL-GTK-SD-SMP-SMA-SMK-SLB'!Y$7,FALSE)</f>
        <v>0</v>
      </c>
      <c r="Y554" s="299">
        <f t="shared" si="297"/>
        <v>6</v>
      </c>
      <c r="Z554" s="299">
        <f t="shared" si="298"/>
        <v>3</v>
      </c>
      <c r="AA554" s="10">
        <f t="shared" si="299"/>
        <v>9</v>
      </c>
      <c r="AB554" s="44">
        <f t="shared" si="300"/>
        <v>6</v>
      </c>
      <c r="AC554" s="44">
        <f t="shared" si="301"/>
        <v>3</v>
      </c>
      <c r="AD554" s="11">
        <f t="shared" si="302"/>
        <v>9</v>
      </c>
      <c r="AE554" s="9">
        <f>VLOOKUP($E554,'ALL-GTK-SD-SMP-SMA-SMK-SLB'!$F$14:$CG$713,'ALL-GTK-SD-SMP-SMA-SMK-SLB'!AF$7,FALSE)</f>
        <v>2</v>
      </c>
      <c r="AF554" s="9">
        <f>VLOOKUP($E554,'ALL-GTK-SD-SMP-SMA-SMK-SLB'!$F$14:$CG$713,'ALL-GTK-SD-SMP-SMA-SMK-SLB'!AG$7,FALSE)</f>
        <v>3</v>
      </c>
      <c r="AG554" s="10">
        <f t="shared" si="303"/>
        <v>5</v>
      </c>
      <c r="AH554" s="9">
        <f>VLOOKUP($E554,'ALL-GTK-SD-SMP-SMA-SMK-SLB'!$F$14:$CG$713,'ALL-GTK-SD-SMP-SMA-SMK-SLB'!AI$7,FALSE)</f>
        <v>4</v>
      </c>
      <c r="AI554" s="9">
        <f>VLOOKUP($E554,'ALL-GTK-SD-SMP-SMA-SMK-SLB'!$F$14:$CG$713,'ALL-GTK-SD-SMP-SMA-SMK-SLB'!AJ$7,FALSE)</f>
        <v>0</v>
      </c>
      <c r="AJ554" s="10">
        <f t="shared" si="304"/>
        <v>4</v>
      </c>
      <c r="AK554" s="44">
        <f t="shared" si="305"/>
        <v>6</v>
      </c>
      <c r="AL554" s="44">
        <f t="shared" si="306"/>
        <v>3</v>
      </c>
      <c r="AM554" s="11">
        <f t="shared" si="307"/>
        <v>9</v>
      </c>
      <c r="AN554" s="299">
        <f>VLOOKUP($E554,'ALL-GTK-SD-SMP-SMA-SMK-SLB'!$F$14:$CG$713,'ALL-GTK-SD-SMP-SMA-SMK-SLB'!AO$7,FALSE)</f>
        <v>2</v>
      </c>
      <c r="AO554" s="299">
        <f>VLOOKUP($E554,'ALL-GTK-SD-SMP-SMA-SMK-SLB'!$F$14:$CG$713,'ALL-GTK-SD-SMP-SMA-SMK-SLB'!AP$7,FALSE)</f>
        <v>0</v>
      </c>
      <c r="AP554" s="9">
        <f>VLOOKUP($E554,'ALL-GTK-SD-SMP-SMA-SMK-SLB'!$F$14:$CG$713,'ALL-GTK-SD-SMP-SMA-SMK-SLB'!AQ$7,FALSE)</f>
        <v>0</v>
      </c>
      <c r="AQ554" s="9">
        <f>VLOOKUP($E554,'ALL-GTK-SD-SMP-SMA-SMK-SLB'!$F$14:$CG$713,'ALL-GTK-SD-SMP-SMA-SMK-SLB'!AR$7,FALSE)</f>
        <v>0</v>
      </c>
      <c r="AR554" s="9">
        <f>VLOOKUP($E554,'ALL-GTK-SD-SMP-SMA-SMK-SLB'!$F$14:$CG$713,'ALL-GTK-SD-SMP-SMA-SMK-SLB'!AS$7,FALSE)</f>
        <v>0</v>
      </c>
      <c r="AS554" s="9">
        <f>VLOOKUP($E554,'ALL-GTK-SD-SMP-SMA-SMK-SLB'!$F$14:$CG$713,'ALL-GTK-SD-SMP-SMA-SMK-SLB'!AT$7,FALSE)</f>
        <v>0</v>
      </c>
      <c r="AT554" s="9">
        <f>VLOOKUP($E554,'ALL-GTK-SD-SMP-SMA-SMK-SLB'!$F$14:$CG$713,'ALL-GTK-SD-SMP-SMA-SMK-SLB'!AU$7,FALSE)</f>
        <v>0</v>
      </c>
      <c r="AU554" s="9">
        <f>VLOOKUP($E554,'ALL-GTK-SD-SMP-SMA-SMK-SLB'!$F$14:$CG$713,'ALL-GTK-SD-SMP-SMA-SMK-SLB'!AV$7,FALSE)</f>
        <v>0</v>
      </c>
      <c r="AV554" s="9">
        <f>VLOOKUP($E554,'ALL-GTK-SD-SMP-SMA-SMK-SLB'!$F$14:$CG$713,'ALL-GTK-SD-SMP-SMA-SMK-SLB'!AW$7,FALSE)</f>
        <v>0</v>
      </c>
      <c r="AW554" s="9">
        <f>VLOOKUP($E554,'ALL-GTK-SD-SMP-SMA-SMK-SLB'!$F$14:$CG$713,'ALL-GTK-SD-SMP-SMA-SMK-SLB'!AX$7,FALSE)</f>
        <v>0</v>
      </c>
      <c r="AX554" s="9">
        <f>VLOOKUP($E554,'ALL-GTK-SD-SMP-SMA-SMK-SLB'!$F$14:$CG$713,'ALL-GTK-SD-SMP-SMA-SMK-SLB'!AY$7,FALSE)</f>
        <v>3</v>
      </c>
      <c r="AY554" s="9">
        <f>VLOOKUP($E554,'ALL-GTK-SD-SMP-SMA-SMK-SLB'!$F$14:$CG$713,'ALL-GTK-SD-SMP-SMA-SMK-SLB'!AZ$7,FALSE)</f>
        <v>3</v>
      </c>
      <c r="AZ554" s="9">
        <f>VLOOKUP($E554,'ALL-GTK-SD-SMP-SMA-SMK-SLB'!$F$14:$CG$713,'ALL-GTK-SD-SMP-SMA-SMK-SLB'!BA$7,FALSE)</f>
        <v>1</v>
      </c>
      <c r="BA554" s="9">
        <f>VLOOKUP($E554,'ALL-GTK-SD-SMP-SMA-SMK-SLB'!$F$14:$CG$713,'ALL-GTK-SD-SMP-SMA-SMK-SLB'!BB$7,FALSE)</f>
        <v>0</v>
      </c>
      <c r="BB554" s="9">
        <f>VLOOKUP($E554,'ALL-GTK-SD-SMP-SMA-SMK-SLB'!$F$14:$CG$713,'ALL-GTK-SD-SMP-SMA-SMK-SLB'!BC$7,FALSE)</f>
        <v>0</v>
      </c>
      <c r="BC554" s="9">
        <f>VLOOKUP($E554,'ALL-GTK-SD-SMP-SMA-SMK-SLB'!$F$14:$CG$713,'ALL-GTK-SD-SMP-SMA-SMK-SLB'!BD$7,FALSE)</f>
        <v>0</v>
      </c>
      <c r="BD554" s="310">
        <f t="shared" si="308"/>
        <v>2</v>
      </c>
      <c r="BE554" s="310">
        <f t="shared" si="309"/>
        <v>0</v>
      </c>
      <c r="BF554" s="10">
        <f t="shared" si="310"/>
        <v>2</v>
      </c>
      <c r="BG554" s="311">
        <f t="shared" si="311"/>
        <v>4</v>
      </c>
      <c r="BH554" s="311">
        <f t="shared" si="312"/>
        <v>3</v>
      </c>
      <c r="BI554" s="10">
        <f t="shared" si="313"/>
        <v>7</v>
      </c>
      <c r="BJ554" s="44">
        <f t="shared" si="314"/>
        <v>6</v>
      </c>
      <c r="BK554" s="44">
        <f t="shared" si="315"/>
        <v>3</v>
      </c>
      <c r="BL554" s="11">
        <f t="shared" si="316"/>
        <v>9</v>
      </c>
      <c r="BM554" s="9">
        <f>VLOOKUP($E554,'ALL-GTK-SD-SMP-SMA-SMK-SLB'!$F$14:$CG$713,'ALL-GTK-SD-SMP-SMA-SMK-SLB'!BN$7,FALSE)</f>
        <v>0</v>
      </c>
      <c r="BN554" s="9">
        <f>VLOOKUP($E554,'ALL-GTK-SD-SMP-SMA-SMK-SLB'!$F$14:$CG$713,'ALL-GTK-SD-SMP-SMA-SMK-SLB'!BO$7,FALSE)</f>
        <v>0</v>
      </c>
      <c r="BO554" s="9">
        <f>VLOOKUP($E554,'ALL-GTK-SD-SMP-SMA-SMK-SLB'!$F$14:$CG$713,'ALL-GTK-SD-SMP-SMA-SMK-SLB'!BP$7,FALSE)</f>
        <v>0</v>
      </c>
      <c r="BP554" s="9">
        <f>VLOOKUP($E554,'ALL-GTK-SD-SMP-SMA-SMK-SLB'!$F$14:$CG$713,'ALL-GTK-SD-SMP-SMA-SMK-SLB'!BQ$7,FALSE)</f>
        <v>0</v>
      </c>
      <c r="BQ554" s="9">
        <f>VLOOKUP($E554,'ALL-GTK-SD-SMP-SMA-SMK-SLB'!$F$14:$CG$713,'ALL-GTK-SD-SMP-SMA-SMK-SLB'!BR$7,FALSE)</f>
        <v>0</v>
      </c>
      <c r="BR554" s="9">
        <f>VLOOKUP($E554,'ALL-GTK-SD-SMP-SMA-SMK-SLB'!$F$14:$CG$713,'ALL-GTK-SD-SMP-SMA-SMK-SLB'!BS$7,FALSE)</f>
        <v>0</v>
      </c>
      <c r="BS554" s="9">
        <f>VLOOKUP($E554,'ALL-GTK-SD-SMP-SMA-SMK-SLB'!$F$14:$CG$713,'ALL-GTK-SD-SMP-SMA-SMK-SLB'!BT$7,FALSE)</f>
        <v>0</v>
      </c>
      <c r="BT554" s="9">
        <f>VLOOKUP($E554,'ALL-GTK-SD-SMP-SMA-SMK-SLB'!$F$14:$CG$713,'ALL-GTK-SD-SMP-SMA-SMK-SLB'!BU$7,FALSE)</f>
        <v>0</v>
      </c>
      <c r="BU554" s="299">
        <f t="shared" si="317"/>
        <v>0</v>
      </c>
      <c r="BV554" s="299">
        <f t="shared" si="318"/>
        <v>0</v>
      </c>
      <c r="BW554" s="44">
        <f t="shared" si="319"/>
        <v>0</v>
      </c>
      <c r="BX554" s="44">
        <f t="shared" si="320"/>
        <v>0</v>
      </c>
      <c r="BY554" s="11">
        <f t="shared" si="321"/>
        <v>0</v>
      </c>
      <c r="BZ554" s="14">
        <f t="shared" si="322"/>
        <v>6</v>
      </c>
      <c r="CA554" s="14">
        <f t="shared" si="323"/>
        <v>3</v>
      </c>
      <c r="CB554" s="13">
        <f t="shared" si="324"/>
        <v>0</v>
      </c>
      <c r="CC554" s="13">
        <f t="shared" si="325"/>
        <v>0</v>
      </c>
      <c r="CD554" s="312">
        <f t="shared" si="326"/>
        <v>6</v>
      </c>
      <c r="CE554" s="312">
        <f t="shared" si="327"/>
        <v>3</v>
      </c>
      <c r="CF554" s="313">
        <f t="shared" si="328"/>
        <v>9</v>
      </c>
      <c r="CG554" s="302" t="str">
        <f t="shared" si="329"/>
        <v>OK</v>
      </c>
    </row>
    <row r="555" spans="1:85" ht="14.25" x14ac:dyDescent="0.25">
      <c r="A555" s="6">
        <v>543</v>
      </c>
      <c r="B555" s="495">
        <v>51</v>
      </c>
      <c r="C555" s="495" t="s">
        <v>7</v>
      </c>
      <c r="D555" s="496" t="s">
        <v>21</v>
      </c>
      <c r="E555" s="626">
        <v>20319369</v>
      </c>
      <c r="F555" s="627" t="s">
        <v>1254</v>
      </c>
      <c r="G555" s="624" t="s">
        <v>53</v>
      </c>
      <c r="H555" s="9">
        <f>VLOOKUP($E555,'ALL-GTK-SD-SMP-SMA-SMK-SLB'!$F$14:$CG$713,'ALL-GTK-SD-SMP-SMA-SMK-SLB'!I$7,FALSE)</f>
        <v>0</v>
      </c>
      <c r="I555" s="9">
        <f>VLOOKUP($E555,'ALL-GTK-SD-SMP-SMA-SMK-SLB'!$F$14:$CG$713,'ALL-GTK-SD-SMP-SMA-SMK-SLB'!J$7,FALSE)</f>
        <v>0</v>
      </c>
      <c r="J555" s="9">
        <f>VLOOKUP($E555,'ALL-GTK-SD-SMP-SMA-SMK-SLB'!$F$14:$CG$713,'ALL-GTK-SD-SMP-SMA-SMK-SLB'!K$7,FALSE)</f>
        <v>0</v>
      </c>
      <c r="K555" s="9">
        <f>VLOOKUP($E555,'ALL-GTK-SD-SMP-SMA-SMK-SLB'!$F$14:$CG$713,'ALL-GTK-SD-SMP-SMA-SMK-SLB'!L$7,FALSE)</f>
        <v>0</v>
      </c>
      <c r="L555" s="9">
        <f>VLOOKUP($E555,'ALL-GTK-SD-SMP-SMA-SMK-SLB'!$F$14:$CG$713,'ALL-GTK-SD-SMP-SMA-SMK-SLB'!M$7,FALSE)</f>
        <v>0</v>
      </c>
      <c r="M555" s="9">
        <f>VLOOKUP($E555,'ALL-GTK-SD-SMP-SMA-SMK-SLB'!$F$14:$CG$713,'ALL-GTK-SD-SMP-SMA-SMK-SLB'!N$7,FALSE)</f>
        <v>0</v>
      </c>
      <c r="N555" s="9">
        <f>VLOOKUP($E555,'ALL-GTK-SD-SMP-SMA-SMK-SLB'!$F$14:$CG$713,'ALL-GTK-SD-SMP-SMA-SMK-SLB'!O$7,FALSE)</f>
        <v>0</v>
      </c>
      <c r="O555" s="9">
        <f>VLOOKUP($E555,'ALL-GTK-SD-SMP-SMA-SMK-SLB'!$F$14:$CG$713,'ALL-GTK-SD-SMP-SMA-SMK-SLB'!P$7,FALSE)</f>
        <v>0</v>
      </c>
      <c r="P555" s="299">
        <f t="shared" si="294"/>
        <v>0</v>
      </c>
      <c r="Q555" s="299">
        <f t="shared" si="295"/>
        <v>0</v>
      </c>
      <c r="R555" s="300">
        <f t="shared" si="296"/>
        <v>0</v>
      </c>
      <c r="S555" s="9">
        <f>VLOOKUP($E555,'ALL-GTK-SD-SMP-SMA-SMK-SLB'!$F$14:$CG$713,'ALL-GTK-SD-SMP-SMA-SMK-SLB'!T$7,FALSE)</f>
        <v>1</v>
      </c>
      <c r="T555" s="9">
        <f>VLOOKUP($E555,'ALL-GTK-SD-SMP-SMA-SMK-SLB'!$F$14:$CG$713,'ALL-GTK-SD-SMP-SMA-SMK-SLB'!U$7,FALSE)</f>
        <v>2</v>
      </c>
      <c r="U555" s="9">
        <f>VLOOKUP($E555,'ALL-GTK-SD-SMP-SMA-SMK-SLB'!$F$14:$CG$713,'ALL-GTK-SD-SMP-SMA-SMK-SLB'!V$7,FALSE)</f>
        <v>0</v>
      </c>
      <c r="V555" s="9">
        <f>VLOOKUP($E555,'ALL-GTK-SD-SMP-SMA-SMK-SLB'!$F$14:$CG$713,'ALL-GTK-SD-SMP-SMA-SMK-SLB'!W$7,FALSE)</f>
        <v>0</v>
      </c>
      <c r="W555" s="9">
        <f>VLOOKUP($E555,'ALL-GTK-SD-SMP-SMA-SMK-SLB'!$F$14:$CG$713,'ALL-GTK-SD-SMP-SMA-SMK-SLB'!X$7,FALSE)</f>
        <v>0</v>
      </c>
      <c r="X555" s="9">
        <f>VLOOKUP($E555,'ALL-GTK-SD-SMP-SMA-SMK-SLB'!$F$14:$CG$713,'ALL-GTK-SD-SMP-SMA-SMK-SLB'!Y$7,FALSE)</f>
        <v>0</v>
      </c>
      <c r="Y555" s="299">
        <f t="shared" si="297"/>
        <v>1</v>
      </c>
      <c r="Z555" s="299">
        <f t="shared" si="298"/>
        <v>2</v>
      </c>
      <c r="AA555" s="10">
        <f t="shared" si="299"/>
        <v>3</v>
      </c>
      <c r="AB555" s="44">
        <f t="shared" si="300"/>
        <v>1</v>
      </c>
      <c r="AC555" s="44">
        <f t="shared" si="301"/>
        <v>2</v>
      </c>
      <c r="AD555" s="11">
        <f t="shared" si="302"/>
        <v>3</v>
      </c>
      <c r="AE555" s="9">
        <f>VLOOKUP($E555,'ALL-GTK-SD-SMP-SMA-SMK-SLB'!$F$14:$CG$713,'ALL-GTK-SD-SMP-SMA-SMK-SLB'!AF$7,FALSE)</f>
        <v>0</v>
      </c>
      <c r="AF555" s="9">
        <f>VLOOKUP($E555,'ALL-GTK-SD-SMP-SMA-SMK-SLB'!$F$14:$CG$713,'ALL-GTK-SD-SMP-SMA-SMK-SLB'!AG$7,FALSE)</f>
        <v>0</v>
      </c>
      <c r="AG555" s="10">
        <f t="shared" si="303"/>
        <v>0</v>
      </c>
      <c r="AH555" s="9">
        <f>VLOOKUP($E555,'ALL-GTK-SD-SMP-SMA-SMK-SLB'!$F$14:$CG$713,'ALL-GTK-SD-SMP-SMA-SMK-SLB'!AI$7,FALSE)</f>
        <v>1</v>
      </c>
      <c r="AI555" s="9">
        <f>VLOOKUP($E555,'ALL-GTK-SD-SMP-SMA-SMK-SLB'!$F$14:$CG$713,'ALL-GTK-SD-SMP-SMA-SMK-SLB'!AJ$7,FALSE)</f>
        <v>2</v>
      </c>
      <c r="AJ555" s="10">
        <f t="shared" si="304"/>
        <v>3</v>
      </c>
      <c r="AK555" s="44">
        <f t="shared" si="305"/>
        <v>1</v>
      </c>
      <c r="AL555" s="44">
        <f t="shared" si="306"/>
        <v>2</v>
      </c>
      <c r="AM555" s="11">
        <f t="shared" si="307"/>
        <v>3</v>
      </c>
      <c r="AN555" s="299">
        <f>VLOOKUP($E555,'ALL-GTK-SD-SMP-SMA-SMK-SLB'!$F$14:$CG$713,'ALL-GTK-SD-SMP-SMA-SMK-SLB'!AO$7,FALSE)</f>
        <v>0</v>
      </c>
      <c r="AO555" s="299">
        <f>VLOOKUP($E555,'ALL-GTK-SD-SMP-SMA-SMK-SLB'!$F$14:$CG$713,'ALL-GTK-SD-SMP-SMA-SMK-SLB'!AP$7,FALSE)</f>
        <v>0</v>
      </c>
      <c r="AP555" s="9">
        <f>VLOOKUP($E555,'ALL-GTK-SD-SMP-SMA-SMK-SLB'!$F$14:$CG$713,'ALL-GTK-SD-SMP-SMA-SMK-SLB'!AQ$7,FALSE)</f>
        <v>0</v>
      </c>
      <c r="AQ555" s="9">
        <f>VLOOKUP($E555,'ALL-GTK-SD-SMP-SMA-SMK-SLB'!$F$14:$CG$713,'ALL-GTK-SD-SMP-SMA-SMK-SLB'!AR$7,FALSE)</f>
        <v>0</v>
      </c>
      <c r="AR555" s="9">
        <f>VLOOKUP($E555,'ALL-GTK-SD-SMP-SMA-SMK-SLB'!$F$14:$CG$713,'ALL-GTK-SD-SMP-SMA-SMK-SLB'!AS$7,FALSE)</f>
        <v>0</v>
      </c>
      <c r="AS555" s="9">
        <f>VLOOKUP($E555,'ALL-GTK-SD-SMP-SMA-SMK-SLB'!$F$14:$CG$713,'ALL-GTK-SD-SMP-SMA-SMK-SLB'!AT$7,FALSE)</f>
        <v>0</v>
      </c>
      <c r="AT555" s="9">
        <f>VLOOKUP($E555,'ALL-GTK-SD-SMP-SMA-SMK-SLB'!$F$14:$CG$713,'ALL-GTK-SD-SMP-SMA-SMK-SLB'!AU$7,FALSE)</f>
        <v>0</v>
      </c>
      <c r="AU555" s="9">
        <f>VLOOKUP($E555,'ALL-GTK-SD-SMP-SMA-SMK-SLB'!$F$14:$CG$713,'ALL-GTK-SD-SMP-SMA-SMK-SLB'!AV$7,FALSE)</f>
        <v>0</v>
      </c>
      <c r="AV555" s="9">
        <f>VLOOKUP($E555,'ALL-GTK-SD-SMP-SMA-SMK-SLB'!$F$14:$CG$713,'ALL-GTK-SD-SMP-SMA-SMK-SLB'!AW$7,FALSE)</f>
        <v>0</v>
      </c>
      <c r="AW555" s="9">
        <f>VLOOKUP($E555,'ALL-GTK-SD-SMP-SMA-SMK-SLB'!$F$14:$CG$713,'ALL-GTK-SD-SMP-SMA-SMK-SLB'!AX$7,FALSE)</f>
        <v>0</v>
      </c>
      <c r="AX555" s="9">
        <f>VLOOKUP($E555,'ALL-GTK-SD-SMP-SMA-SMK-SLB'!$F$14:$CG$713,'ALL-GTK-SD-SMP-SMA-SMK-SLB'!AY$7,FALSE)</f>
        <v>1</v>
      </c>
      <c r="AY555" s="9">
        <f>VLOOKUP($E555,'ALL-GTK-SD-SMP-SMA-SMK-SLB'!$F$14:$CG$713,'ALL-GTK-SD-SMP-SMA-SMK-SLB'!AZ$7,FALSE)</f>
        <v>2</v>
      </c>
      <c r="AZ555" s="9">
        <f>VLOOKUP($E555,'ALL-GTK-SD-SMP-SMA-SMK-SLB'!$F$14:$CG$713,'ALL-GTK-SD-SMP-SMA-SMK-SLB'!BA$7,FALSE)</f>
        <v>0</v>
      </c>
      <c r="BA555" s="9">
        <f>VLOOKUP($E555,'ALL-GTK-SD-SMP-SMA-SMK-SLB'!$F$14:$CG$713,'ALL-GTK-SD-SMP-SMA-SMK-SLB'!BB$7,FALSE)</f>
        <v>0</v>
      </c>
      <c r="BB555" s="9">
        <f>VLOOKUP($E555,'ALL-GTK-SD-SMP-SMA-SMK-SLB'!$F$14:$CG$713,'ALL-GTK-SD-SMP-SMA-SMK-SLB'!BC$7,FALSE)</f>
        <v>0</v>
      </c>
      <c r="BC555" s="9">
        <f>VLOOKUP($E555,'ALL-GTK-SD-SMP-SMA-SMK-SLB'!$F$14:$CG$713,'ALL-GTK-SD-SMP-SMA-SMK-SLB'!BD$7,FALSE)</f>
        <v>0</v>
      </c>
      <c r="BD555" s="310">
        <f t="shared" si="308"/>
        <v>0</v>
      </c>
      <c r="BE555" s="310">
        <f t="shared" si="309"/>
        <v>0</v>
      </c>
      <c r="BF555" s="10">
        <f t="shared" si="310"/>
        <v>0</v>
      </c>
      <c r="BG555" s="311">
        <f t="shared" si="311"/>
        <v>1</v>
      </c>
      <c r="BH555" s="311">
        <f t="shared" si="312"/>
        <v>2</v>
      </c>
      <c r="BI555" s="10">
        <f t="shared" si="313"/>
        <v>3</v>
      </c>
      <c r="BJ555" s="44">
        <f t="shared" si="314"/>
        <v>1</v>
      </c>
      <c r="BK555" s="44">
        <f t="shared" si="315"/>
        <v>2</v>
      </c>
      <c r="BL555" s="11">
        <f t="shared" si="316"/>
        <v>3</v>
      </c>
      <c r="BM555" s="9">
        <f>VLOOKUP($E555,'ALL-GTK-SD-SMP-SMA-SMK-SLB'!$F$14:$CG$713,'ALL-GTK-SD-SMP-SMA-SMK-SLB'!BN$7,FALSE)</f>
        <v>0</v>
      </c>
      <c r="BN555" s="9">
        <f>VLOOKUP($E555,'ALL-GTK-SD-SMP-SMA-SMK-SLB'!$F$14:$CG$713,'ALL-GTK-SD-SMP-SMA-SMK-SLB'!BO$7,FALSE)</f>
        <v>0</v>
      </c>
      <c r="BO555" s="9">
        <f>VLOOKUP($E555,'ALL-GTK-SD-SMP-SMA-SMK-SLB'!$F$14:$CG$713,'ALL-GTK-SD-SMP-SMA-SMK-SLB'!BP$7,FALSE)</f>
        <v>1</v>
      </c>
      <c r="BP555" s="9">
        <f>VLOOKUP($E555,'ALL-GTK-SD-SMP-SMA-SMK-SLB'!$F$14:$CG$713,'ALL-GTK-SD-SMP-SMA-SMK-SLB'!BQ$7,FALSE)</f>
        <v>1</v>
      </c>
      <c r="BQ555" s="9">
        <f>VLOOKUP($E555,'ALL-GTK-SD-SMP-SMA-SMK-SLB'!$F$14:$CG$713,'ALL-GTK-SD-SMP-SMA-SMK-SLB'!BR$7,FALSE)</f>
        <v>0</v>
      </c>
      <c r="BR555" s="9">
        <f>VLOOKUP($E555,'ALL-GTK-SD-SMP-SMA-SMK-SLB'!$F$14:$CG$713,'ALL-GTK-SD-SMP-SMA-SMK-SLB'!BS$7,FALSE)</f>
        <v>0</v>
      </c>
      <c r="BS555" s="9">
        <f>VLOOKUP($E555,'ALL-GTK-SD-SMP-SMA-SMK-SLB'!$F$14:$CG$713,'ALL-GTK-SD-SMP-SMA-SMK-SLB'!BT$7,FALSE)</f>
        <v>1</v>
      </c>
      <c r="BT555" s="9">
        <f>VLOOKUP($E555,'ALL-GTK-SD-SMP-SMA-SMK-SLB'!$F$14:$CG$713,'ALL-GTK-SD-SMP-SMA-SMK-SLB'!BU$7,FALSE)</f>
        <v>0</v>
      </c>
      <c r="BU555" s="299">
        <f t="shared" si="317"/>
        <v>2</v>
      </c>
      <c r="BV555" s="299">
        <f t="shared" si="318"/>
        <v>1</v>
      </c>
      <c r="BW555" s="44">
        <f t="shared" si="319"/>
        <v>2</v>
      </c>
      <c r="BX555" s="44">
        <f t="shared" si="320"/>
        <v>1</v>
      </c>
      <c r="BY555" s="11">
        <f t="shared" si="321"/>
        <v>3</v>
      </c>
      <c r="BZ555" s="14">
        <f t="shared" si="322"/>
        <v>1</v>
      </c>
      <c r="CA555" s="14">
        <f t="shared" si="323"/>
        <v>2</v>
      </c>
      <c r="CB555" s="13">
        <f t="shared" si="324"/>
        <v>2</v>
      </c>
      <c r="CC555" s="13">
        <f t="shared" si="325"/>
        <v>1</v>
      </c>
      <c r="CD555" s="312">
        <f t="shared" si="326"/>
        <v>3</v>
      </c>
      <c r="CE555" s="312">
        <f t="shared" si="327"/>
        <v>3</v>
      </c>
      <c r="CF555" s="313">
        <f t="shared" si="328"/>
        <v>6</v>
      </c>
      <c r="CG555" s="302" t="str">
        <f t="shared" si="329"/>
        <v>OK</v>
      </c>
    </row>
    <row r="556" spans="1:85" ht="24" x14ac:dyDescent="0.25">
      <c r="A556" s="6">
        <v>544</v>
      </c>
      <c r="B556" s="495">
        <v>52</v>
      </c>
      <c r="C556" s="495" t="s">
        <v>7</v>
      </c>
      <c r="D556" s="496" t="s">
        <v>23</v>
      </c>
      <c r="E556" s="626">
        <v>20340335</v>
      </c>
      <c r="F556" s="627" t="s">
        <v>1260</v>
      </c>
      <c r="G556" s="624" t="s">
        <v>53</v>
      </c>
      <c r="H556" s="9">
        <f>VLOOKUP($E556,'ALL-GTK-SD-SMP-SMA-SMK-SLB'!$F$14:$CG$713,'ALL-GTK-SD-SMP-SMA-SMK-SLB'!I$7,FALSE)</f>
        <v>0</v>
      </c>
      <c r="I556" s="9">
        <f>VLOOKUP($E556,'ALL-GTK-SD-SMP-SMA-SMK-SLB'!$F$14:$CG$713,'ALL-GTK-SD-SMP-SMA-SMK-SLB'!J$7,FALSE)</f>
        <v>0</v>
      </c>
      <c r="J556" s="9">
        <f>VLOOKUP($E556,'ALL-GTK-SD-SMP-SMA-SMK-SLB'!$F$14:$CG$713,'ALL-GTK-SD-SMP-SMA-SMK-SLB'!K$7,FALSE)</f>
        <v>0</v>
      </c>
      <c r="K556" s="9">
        <f>VLOOKUP($E556,'ALL-GTK-SD-SMP-SMA-SMK-SLB'!$F$14:$CG$713,'ALL-GTK-SD-SMP-SMA-SMK-SLB'!L$7,FALSE)</f>
        <v>0</v>
      </c>
      <c r="L556" s="9">
        <f>VLOOKUP($E556,'ALL-GTK-SD-SMP-SMA-SMK-SLB'!$F$14:$CG$713,'ALL-GTK-SD-SMP-SMA-SMK-SLB'!M$7,FALSE)</f>
        <v>0</v>
      </c>
      <c r="M556" s="9">
        <f>VLOOKUP($E556,'ALL-GTK-SD-SMP-SMA-SMK-SLB'!$F$14:$CG$713,'ALL-GTK-SD-SMP-SMA-SMK-SLB'!N$7,FALSE)</f>
        <v>0</v>
      </c>
      <c r="N556" s="9">
        <f>VLOOKUP($E556,'ALL-GTK-SD-SMP-SMA-SMK-SLB'!$F$14:$CG$713,'ALL-GTK-SD-SMP-SMA-SMK-SLB'!O$7,FALSE)</f>
        <v>0</v>
      </c>
      <c r="O556" s="9">
        <f>VLOOKUP($E556,'ALL-GTK-SD-SMP-SMA-SMK-SLB'!$F$14:$CG$713,'ALL-GTK-SD-SMP-SMA-SMK-SLB'!P$7,FALSE)</f>
        <v>0</v>
      </c>
      <c r="P556" s="299">
        <f t="shared" si="294"/>
        <v>0</v>
      </c>
      <c r="Q556" s="299">
        <f t="shared" si="295"/>
        <v>0</v>
      </c>
      <c r="R556" s="300">
        <f t="shared" si="296"/>
        <v>0</v>
      </c>
      <c r="S556" s="9">
        <f>VLOOKUP($E556,'ALL-GTK-SD-SMP-SMA-SMK-SLB'!$F$14:$CG$713,'ALL-GTK-SD-SMP-SMA-SMK-SLB'!T$7,FALSE)</f>
        <v>4</v>
      </c>
      <c r="T556" s="9">
        <f>VLOOKUP($E556,'ALL-GTK-SD-SMP-SMA-SMK-SLB'!$F$14:$CG$713,'ALL-GTK-SD-SMP-SMA-SMK-SLB'!U$7,FALSE)</f>
        <v>2</v>
      </c>
      <c r="U556" s="9">
        <f>VLOOKUP($E556,'ALL-GTK-SD-SMP-SMA-SMK-SLB'!$F$14:$CG$713,'ALL-GTK-SD-SMP-SMA-SMK-SLB'!V$7,FALSE)</f>
        <v>0</v>
      </c>
      <c r="V556" s="9">
        <f>VLOOKUP($E556,'ALL-GTK-SD-SMP-SMA-SMK-SLB'!$F$14:$CG$713,'ALL-GTK-SD-SMP-SMA-SMK-SLB'!W$7,FALSE)</f>
        <v>0</v>
      </c>
      <c r="W556" s="9">
        <f>VLOOKUP($E556,'ALL-GTK-SD-SMP-SMA-SMK-SLB'!$F$14:$CG$713,'ALL-GTK-SD-SMP-SMA-SMK-SLB'!X$7,FALSE)</f>
        <v>0</v>
      </c>
      <c r="X556" s="9">
        <f>VLOOKUP($E556,'ALL-GTK-SD-SMP-SMA-SMK-SLB'!$F$14:$CG$713,'ALL-GTK-SD-SMP-SMA-SMK-SLB'!Y$7,FALSE)</f>
        <v>0</v>
      </c>
      <c r="Y556" s="299">
        <f t="shared" si="297"/>
        <v>4</v>
      </c>
      <c r="Z556" s="299">
        <f t="shared" si="298"/>
        <v>2</v>
      </c>
      <c r="AA556" s="10">
        <f t="shared" si="299"/>
        <v>6</v>
      </c>
      <c r="AB556" s="44">
        <f t="shared" si="300"/>
        <v>4</v>
      </c>
      <c r="AC556" s="44">
        <f t="shared" si="301"/>
        <v>2</v>
      </c>
      <c r="AD556" s="11">
        <f t="shared" si="302"/>
        <v>6</v>
      </c>
      <c r="AE556" s="9">
        <f>VLOOKUP($E556,'ALL-GTK-SD-SMP-SMA-SMK-SLB'!$F$14:$CG$713,'ALL-GTK-SD-SMP-SMA-SMK-SLB'!AF$7,FALSE)</f>
        <v>3</v>
      </c>
      <c r="AF556" s="9">
        <f>VLOOKUP($E556,'ALL-GTK-SD-SMP-SMA-SMK-SLB'!$F$14:$CG$713,'ALL-GTK-SD-SMP-SMA-SMK-SLB'!AG$7,FALSE)</f>
        <v>1</v>
      </c>
      <c r="AG556" s="10">
        <f t="shared" si="303"/>
        <v>4</v>
      </c>
      <c r="AH556" s="9">
        <f>VLOOKUP($E556,'ALL-GTK-SD-SMP-SMA-SMK-SLB'!$F$14:$CG$713,'ALL-GTK-SD-SMP-SMA-SMK-SLB'!AI$7,FALSE)</f>
        <v>1</v>
      </c>
      <c r="AI556" s="9">
        <f>VLOOKUP($E556,'ALL-GTK-SD-SMP-SMA-SMK-SLB'!$F$14:$CG$713,'ALL-GTK-SD-SMP-SMA-SMK-SLB'!AJ$7,FALSE)</f>
        <v>1</v>
      </c>
      <c r="AJ556" s="10">
        <f t="shared" si="304"/>
        <v>2</v>
      </c>
      <c r="AK556" s="44">
        <f t="shared" si="305"/>
        <v>4</v>
      </c>
      <c r="AL556" s="44">
        <f t="shared" si="306"/>
        <v>2</v>
      </c>
      <c r="AM556" s="11">
        <f t="shared" si="307"/>
        <v>6</v>
      </c>
      <c r="AN556" s="299">
        <f>VLOOKUP($E556,'ALL-GTK-SD-SMP-SMA-SMK-SLB'!$F$14:$CG$713,'ALL-GTK-SD-SMP-SMA-SMK-SLB'!AO$7,FALSE)</f>
        <v>0</v>
      </c>
      <c r="AO556" s="299">
        <f>VLOOKUP($E556,'ALL-GTK-SD-SMP-SMA-SMK-SLB'!$F$14:$CG$713,'ALL-GTK-SD-SMP-SMA-SMK-SLB'!AP$7,FALSE)</f>
        <v>0</v>
      </c>
      <c r="AP556" s="9">
        <f>VLOOKUP($E556,'ALL-GTK-SD-SMP-SMA-SMK-SLB'!$F$14:$CG$713,'ALL-GTK-SD-SMP-SMA-SMK-SLB'!AQ$7,FALSE)</f>
        <v>0</v>
      </c>
      <c r="AQ556" s="9">
        <f>VLOOKUP($E556,'ALL-GTK-SD-SMP-SMA-SMK-SLB'!$F$14:$CG$713,'ALL-GTK-SD-SMP-SMA-SMK-SLB'!AR$7,FALSE)</f>
        <v>0</v>
      </c>
      <c r="AR556" s="9">
        <f>VLOOKUP($E556,'ALL-GTK-SD-SMP-SMA-SMK-SLB'!$F$14:$CG$713,'ALL-GTK-SD-SMP-SMA-SMK-SLB'!AS$7,FALSE)</f>
        <v>0</v>
      </c>
      <c r="AS556" s="9">
        <f>VLOOKUP($E556,'ALL-GTK-SD-SMP-SMA-SMK-SLB'!$F$14:$CG$713,'ALL-GTK-SD-SMP-SMA-SMK-SLB'!AT$7,FALSE)</f>
        <v>0</v>
      </c>
      <c r="AT556" s="9">
        <f>VLOOKUP($E556,'ALL-GTK-SD-SMP-SMA-SMK-SLB'!$F$14:$CG$713,'ALL-GTK-SD-SMP-SMA-SMK-SLB'!AU$7,FALSE)</f>
        <v>0</v>
      </c>
      <c r="AU556" s="9">
        <f>VLOOKUP($E556,'ALL-GTK-SD-SMP-SMA-SMK-SLB'!$F$14:$CG$713,'ALL-GTK-SD-SMP-SMA-SMK-SLB'!AV$7,FALSE)</f>
        <v>0</v>
      </c>
      <c r="AV556" s="9">
        <f>VLOOKUP($E556,'ALL-GTK-SD-SMP-SMA-SMK-SLB'!$F$14:$CG$713,'ALL-GTK-SD-SMP-SMA-SMK-SLB'!AW$7,FALSE)</f>
        <v>0</v>
      </c>
      <c r="AW556" s="9">
        <f>VLOOKUP($E556,'ALL-GTK-SD-SMP-SMA-SMK-SLB'!$F$14:$CG$713,'ALL-GTK-SD-SMP-SMA-SMK-SLB'!AX$7,FALSE)</f>
        <v>0</v>
      </c>
      <c r="AX556" s="9">
        <f>VLOOKUP($E556,'ALL-GTK-SD-SMP-SMA-SMK-SLB'!$F$14:$CG$713,'ALL-GTK-SD-SMP-SMA-SMK-SLB'!AY$7,FALSE)</f>
        <v>4</v>
      </c>
      <c r="AY556" s="9">
        <f>VLOOKUP($E556,'ALL-GTK-SD-SMP-SMA-SMK-SLB'!$F$14:$CG$713,'ALL-GTK-SD-SMP-SMA-SMK-SLB'!AZ$7,FALSE)</f>
        <v>2</v>
      </c>
      <c r="AZ556" s="9">
        <f>VLOOKUP($E556,'ALL-GTK-SD-SMP-SMA-SMK-SLB'!$F$14:$CG$713,'ALL-GTK-SD-SMP-SMA-SMK-SLB'!BA$7,FALSE)</f>
        <v>0</v>
      </c>
      <c r="BA556" s="9">
        <f>VLOOKUP($E556,'ALL-GTK-SD-SMP-SMA-SMK-SLB'!$F$14:$CG$713,'ALL-GTK-SD-SMP-SMA-SMK-SLB'!BB$7,FALSE)</f>
        <v>0</v>
      </c>
      <c r="BB556" s="9">
        <f>VLOOKUP($E556,'ALL-GTK-SD-SMP-SMA-SMK-SLB'!$F$14:$CG$713,'ALL-GTK-SD-SMP-SMA-SMK-SLB'!BC$7,FALSE)</f>
        <v>0</v>
      </c>
      <c r="BC556" s="9">
        <f>VLOOKUP($E556,'ALL-GTK-SD-SMP-SMA-SMK-SLB'!$F$14:$CG$713,'ALL-GTK-SD-SMP-SMA-SMK-SLB'!BD$7,FALSE)</f>
        <v>0</v>
      </c>
      <c r="BD556" s="310">
        <f t="shared" si="308"/>
        <v>0</v>
      </c>
      <c r="BE556" s="310">
        <f t="shared" si="309"/>
        <v>0</v>
      </c>
      <c r="BF556" s="10">
        <f t="shared" si="310"/>
        <v>0</v>
      </c>
      <c r="BG556" s="311">
        <f t="shared" si="311"/>
        <v>4</v>
      </c>
      <c r="BH556" s="311">
        <f t="shared" si="312"/>
        <v>2</v>
      </c>
      <c r="BI556" s="10">
        <f t="shared" si="313"/>
        <v>6</v>
      </c>
      <c r="BJ556" s="44">
        <f t="shared" si="314"/>
        <v>4</v>
      </c>
      <c r="BK556" s="44">
        <f t="shared" si="315"/>
        <v>2</v>
      </c>
      <c r="BL556" s="11">
        <f t="shared" si="316"/>
        <v>6</v>
      </c>
      <c r="BM556" s="9">
        <f>VLOOKUP($E556,'ALL-GTK-SD-SMP-SMA-SMK-SLB'!$F$14:$CG$713,'ALL-GTK-SD-SMP-SMA-SMK-SLB'!BN$7,FALSE)</f>
        <v>0</v>
      </c>
      <c r="BN556" s="9">
        <f>VLOOKUP($E556,'ALL-GTK-SD-SMP-SMA-SMK-SLB'!$F$14:$CG$713,'ALL-GTK-SD-SMP-SMA-SMK-SLB'!BO$7,FALSE)</f>
        <v>0</v>
      </c>
      <c r="BO556" s="9">
        <f>VLOOKUP($E556,'ALL-GTK-SD-SMP-SMA-SMK-SLB'!$F$14:$CG$713,'ALL-GTK-SD-SMP-SMA-SMK-SLB'!BP$7,FALSE)</f>
        <v>0</v>
      </c>
      <c r="BP556" s="9">
        <f>VLOOKUP($E556,'ALL-GTK-SD-SMP-SMA-SMK-SLB'!$F$14:$CG$713,'ALL-GTK-SD-SMP-SMA-SMK-SLB'!BQ$7,FALSE)</f>
        <v>1</v>
      </c>
      <c r="BQ556" s="9">
        <f>VLOOKUP($E556,'ALL-GTK-SD-SMP-SMA-SMK-SLB'!$F$14:$CG$713,'ALL-GTK-SD-SMP-SMA-SMK-SLB'!BR$7,FALSE)</f>
        <v>0</v>
      </c>
      <c r="BR556" s="9">
        <f>VLOOKUP($E556,'ALL-GTK-SD-SMP-SMA-SMK-SLB'!$F$14:$CG$713,'ALL-GTK-SD-SMP-SMA-SMK-SLB'!BS$7,FALSE)</f>
        <v>0</v>
      </c>
      <c r="BS556" s="9">
        <f>VLOOKUP($E556,'ALL-GTK-SD-SMP-SMA-SMK-SLB'!$F$14:$CG$713,'ALL-GTK-SD-SMP-SMA-SMK-SLB'!BT$7,FALSE)</f>
        <v>1</v>
      </c>
      <c r="BT556" s="9">
        <f>VLOOKUP($E556,'ALL-GTK-SD-SMP-SMA-SMK-SLB'!$F$14:$CG$713,'ALL-GTK-SD-SMP-SMA-SMK-SLB'!BU$7,FALSE)</f>
        <v>1</v>
      </c>
      <c r="BU556" s="299">
        <f t="shared" si="317"/>
        <v>1</v>
      </c>
      <c r="BV556" s="299">
        <f t="shared" si="318"/>
        <v>2</v>
      </c>
      <c r="BW556" s="44">
        <f t="shared" si="319"/>
        <v>1</v>
      </c>
      <c r="BX556" s="44">
        <f t="shared" si="320"/>
        <v>2</v>
      </c>
      <c r="BY556" s="11">
        <f t="shared" si="321"/>
        <v>3</v>
      </c>
      <c r="BZ556" s="14">
        <f t="shared" si="322"/>
        <v>4</v>
      </c>
      <c r="CA556" s="14">
        <f t="shared" si="323"/>
        <v>2</v>
      </c>
      <c r="CB556" s="13">
        <f t="shared" si="324"/>
        <v>1</v>
      </c>
      <c r="CC556" s="13">
        <f t="shared" si="325"/>
        <v>2</v>
      </c>
      <c r="CD556" s="312">
        <f t="shared" si="326"/>
        <v>5</v>
      </c>
      <c r="CE556" s="312">
        <f t="shared" si="327"/>
        <v>4</v>
      </c>
      <c r="CF556" s="313">
        <f t="shared" si="328"/>
        <v>9</v>
      </c>
      <c r="CG556" s="302" t="str">
        <f t="shared" si="329"/>
        <v>OK</v>
      </c>
    </row>
    <row r="557" spans="1:85" ht="14.25" x14ac:dyDescent="0.25">
      <c r="A557" s="6">
        <v>545</v>
      </c>
      <c r="B557" s="495">
        <v>53</v>
      </c>
      <c r="C557" s="495" t="s">
        <v>7</v>
      </c>
      <c r="D557" s="496" t="s">
        <v>23</v>
      </c>
      <c r="E557" s="626">
        <v>20319372</v>
      </c>
      <c r="F557" s="627" t="s">
        <v>1262</v>
      </c>
      <c r="G557" s="624" t="s">
        <v>53</v>
      </c>
      <c r="H557" s="9">
        <f>VLOOKUP($E557,'ALL-GTK-SD-SMP-SMA-SMK-SLB'!$F$14:$CG$713,'ALL-GTK-SD-SMP-SMA-SMK-SLB'!I$7,FALSE)</f>
        <v>0</v>
      </c>
      <c r="I557" s="9">
        <f>VLOOKUP($E557,'ALL-GTK-SD-SMP-SMA-SMK-SLB'!$F$14:$CG$713,'ALL-GTK-SD-SMP-SMA-SMK-SLB'!J$7,FALSE)</f>
        <v>0</v>
      </c>
      <c r="J557" s="9">
        <f>VLOOKUP($E557,'ALL-GTK-SD-SMP-SMA-SMK-SLB'!$F$14:$CG$713,'ALL-GTK-SD-SMP-SMA-SMK-SLB'!K$7,FALSE)</f>
        <v>0</v>
      </c>
      <c r="K557" s="9">
        <f>VLOOKUP($E557,'ALL-GTK-SD-SMP-SMA-SMK-SLB'!$F$14:$CG$713,'ALL-GTK-SD-SMP-SMA-SMK-SLB'!L$7,FALSE)</f>
        <v>0</v>
      </c>
      <c r="L557" s="9">
        <f>VLOOKUP($E557,'ALL-GTK-SD-SMP-SMA-SMK-SLB'!$F$14:$CG$713,'ALL-GTK-SD-SMP-SMA-SMK-SLB'!M$7,FALSE)</f>
        <v>0</v>
      </c>
      <c r="M557" s="9">
        <f>VLOOKUP($E557,'ALL-GTK-SD-SMP-SMA-SMK-SLB'!$F$14:$CG$713,'ALL-GTK-SD-SMP-SMA-SMK-SLB'!N$7,FALSE)</f>
        <v>0</v>
      </c>
      <c r="N557" s="9">
        <f>VLOOKUP($E557,'ALL-GTK-SD-SMP-SMA-SMK-SLB'!$F$14:$CG$713,'ALL-GTK-SD-SMP-SMA-SMK-SLB'!O$7,FALSE)</f>
        <v>0</v>
      </c>
      <c r="O557" s="9">
        <f>VLOOKUP($E557,'ALL-GTK-SD-SMP-SMA-SMK-SLB'!$F$14:$CG$713,'ALL-GTK-SD-SMP-SMA-SMK-SLB'!P$7,FALSE)</f>
        <v>0</v>
      </c>
      <c r="P557" s="299">
        <f t="shared" si="294"/>
        <v>0</v>
      </c>
      <c r="Q557" s="299">
        <f t="shared" si="295"/>
        <v>0</v>
      </c>
      <c r="R557" s="300">
        <f t="shared" si="296"/>
        <v>0</v>
      </c>
      <c r="S557" s="9">
        <f>VLOOKUP($E557,'ALL-GTK-SD-SMP-SMA-SMK-SLB'!$F$14:$CG$713,'ALL-GTK-SD-SMP-SMA-SMK-SLB'!T$7,FALSE)</f>
        <v>7</v>
      </c>
      <c r="T557" s="9">
        <f>VLOOKUP($E557,'ALL-GTK-SD-SMP-SMA-SMK-SLB'!$F$14:$CG$713,'ALL-GTK-SD-SMP-SMA-SMK-SLB'!U$7,FALSE)</f>
        <v>4</v>
      </c>
      <c r="U557" s="9">
        <f>VLOOKUP($E557,'ALL-GTK-SD-SMP-SMA-SMK-SLB'!$F$14:$CG$713,'ALL-GTK-SD-SMP-SMA-SMK-SLB'!V$7,FALSE)</f>
        <v>0</v>
      </c>
      <c r="V557" s="9">
        <f>VLOOKUP($E557,'ALL-GTK-SD-SMP-SMA-SMK-SLB'!$F$14:$CG$713,'ALL-GTK-SD-SMP-SMA-SMK-SLB'!W$7,FALSE)</f>
        <v>0</v>
      </c>
      <c r="W557" s="9">
        <f>VLOOKUP($E557,'ALL-GTK-SD-SMP-SMA-SMK-SLB'!$F$14:$CG$713,'ALL-GTK-SD-SMP-SMA-SMK-SLB'!X$7,FALSE)</f>
        <v>0</v>
      </c>
      <c r="X557" s="9">
        <f>VLOOKUP($E557,'ALL-GTK-SD-SMP-SMA-SMK-SLB'!$F$14:$CG$713,'ALL-GTK-SD-SMP-SMA-SMK-SLB'!Y$7,FALSE)</f>
        <v>1</v>
      </c>
      <c r="Y557" s="299">
        <f t="shared" si="297"/>
        <v>7</v>
      </c>
      <c r="Z557" s="299">
        <f t="shared" si="298"/>
        <v>5</v>
      </c>
      <c r="AA557" s="10">
        <f t="shared" si="299"/>
        <v>12</v>
      </c>
      <c r="AB557" s="44">
        <f t="shared" si="300"/>
        <v>7</v>
      </c>
      <c r="AC557" s="44">
        <f t="shared" si="301"/>
        <v>5</v>
      </c>
      <c r="AD557" s="11">
        <f t="shared" si="302"/>
        <v>12</v>
      </c>
      <c r="AE557" s="9">
        <f>VLOOKUP($E557,'ALL-GTK-SD-SMP-SMA-SMK-SLB'!$F$14:$CG$713,'ALL-GTK-SD-SMP-SMA-SMK-SLB'!AF$7,FALSE)</f>
        <v>0</v>
      </c>
      <c r="AF557" s="9">
        <f>VLOOKUP($E557,'ALL-GTK-SD-SMP-SMA-SMK-SLB'!$F$14:$CG$713,'ALL-GTK-SD-SMP-SMA-SMK-SLB'!AG$7,FALSE)</f>
        <v>0</v>
      </c>
      <c r="AG557" s="10">
        <f t="shared" si="303"/>
        <v>0</v>
      </c>
      <c r="AH557" s="9">
        <f>VLOOKUP($E557,'ALL-GTK-SD-SMP-SMA-SMK-SLB'!$F$14:$CG$713,'ALL-GTK-SD-SMP-SMA-SMK-SLB'!AI$7,FALSE)</f>
        <v>7</v>
      </c>
      <c r="AI557" s="9">
        <f>VLOOKUP($E557,'ALL-GTK-SD-SMP-SMA-SMK-SLB'!$F$14:$CG$713,'ALL-GTK-SD-SMP-SMA-SMK-SLB'!AJ$7,FALSE)</f>
        <v>5</v>
      </c>
      <c r="AJ557" s="10">
        <f t="shared" si="304"/>
        <v>12</v>
      </c>
      <c r="AK557" s="44">
        <f t="shared" si="305"/>
        <v>7</v>
      </c>
      <c r="AL557" s="44">
        <f t="shared" si="306"/>
        <v>5</v>
      </c>
      <c r="AM557" s="11">
        <f t="shared" si="307"/>
        <v>12</v>
      </c>
      <c r="AN557" s="299">
        <f>VLOOKUP($E557,'ALL-GTK-SD-SMP-SMA-SMK-SLB'!$F$14:$CG$713,'ALL-GTK-SD-SMP-SMA-SMK-SLB'!AO$7,FALSE)</f>
        <v>1</v>
      </c>
      <c r="AO557" s="299">
        <f>VLOOKUP($E557,'ALL-GTK-SD-SMP-SMA-SMK-SLB'!$F$14:$CG$713,'ALL-GTK-SD-SMP-SMA-SMK-SLB'!AP$7,FALSE)</f>
        <v>0</v>
      </c>
      <c r="AP557" s="9">
        <f>VLOOKUP($E557,'ALL-GTK-SD-SMP-SMA-SMK-SLB'!$F$14:$CG$713,'ALL-GTK-SD-SMP-SMA-SMK-SLB'!AQ$7,FALSE)</f>
        <v>0</v>
      </c>
      <c r="AQ557" s="9">
        <f>VLOOKUP($E557,'ALL-GTK-SD-SMP-SMA-SMK-SLB'!$F$14:$CG$713,'ALL-GTK-SD-SMP-SMA-SMK-SLB'!AR$7,FALSE)</f>
        <v>0</v>
      </c>
      <c r="AR557" s="9">
        <f>VLOOKUP($E557,'ALL-GTK-SD-SMP-SMA-SMK-SLB'!$F$14:$CG$713,'ALL-GTK-SD-SMP-SMA-SMK-SLB'!AS$7,FALSE)</f>
        <v>0</v>
      </c>
      <c r="AS557" s="9">
        <f>VLOOKUP($E557,'ALL-GTK-SD-SMP-SMA-SMK-SLB'!$F$14:$CG$713,'ALL-GTK-SD-SMP-SMA-SMK-SLB'!AT$7,FALSE)</f>
        <v>0</v>
      </c>
      <c r="AT557" s="9">
        <f>VLOOKUP($E557,'ALL-GTK-SD-SMP-SMA-SMK-SLB'!$F$14:$CG$713,'ALL-GTK-SD-SMP-SMA-SMK-SLB'!AU$7,FALSE)</f>
        <v>0</v>
      </c>
      <c r="AU557" s="9">
        <f>VLOOKUP($E557,'ALL-GTK-SD-SMP-SMA-SMK-SLB'!$F$14:$CG$713,'ALL-GTK-SD-SMP-SMA-SMK-SLB'!AV$7,FALSE)</f>
        <v>0</v>
      </c>
      <c r="AV557" s="9">
        <f>VLOOKUP($E557,'ALL-GTK-SD-SMP-SMA-SMK-SLB'!$F$14:$CG$713,'ALL-GTK-SD-SMP-SMA-SMK-SLB'!AW$7,FALSE)</f>
        <v>0</v>
      </c>
      <c r="AW557" s="9">
        <f>VLOOKUP($E557,'ALL-GTK-SD-SMP-SMA-SMK-SLB'!$F$14:$CG$713,'ALL-GTK-SD-SMP-SMA-SMK-SLB'!AX$7,FALSE)</f>
        <v>0</v>
      </c>
      <c r="AX557" s="9">
        <f>VLOOKUP($E557,'ALL-GTK-SD-SMP-SMA-SMK-SLB'!$F$14:$CG$713,'ALL-GTK-SD-SMP-SMA-SMK-SLB'!AY$7,FALSE)</f>
        <v>6</v>
      </c>
      <c r="AY557" s="9">
        <f>VLOOKUP($E557,'ALL-GTK-SD-SMP-SMA-SMK-SLB'!$F$14:$CG$713,'ALL-GTK-SD-SMP-SMA-SMK-SLB'!AZ$7,FALSE)</f>
        <v>5</v>
      </c>
      <c r="AZ557" s="9">
        <f>VLOOKUP($E557,'ALL-GTK-SD-SMP-SMA-SMK-SLB'!$F$14:$CG$713,'ALL-GTK-SD-SMP-SMA-SMK-SLB'!BA$7,FALSE)</f>
        <v>0</v>
      </c>
      <c r="BA557" s="9">
        <f>VLOOKUP($E557,'ALL-GTK-SD-SMP-SMA-SMK-SLB'!$F$14:$CG$713,'ALL-GTK-SD-SMP-SMA-SMK-SLB'!BB$7,FALSE)</f>
        <v>0</v>
      </c>
      <c r="BB557" s="9">
        <f>VLOOKUP($E557,'ALL-GTK-SD-SMP-SMA-SMK-SLB'!$F$14:$CG$713,'ALL-GTK-SD-SMP-SMA-SMK-SLB'!BC$7,FALSE)</f>
        <v>0</v>
      </c>
      <c r="BC557" s="9">
        <f>VLOOKUP($E557,'ALL-GTK-SD-SMP-SMA-SMK-SLB'!$F$14:$CG$713,'ALL-GTK-SD-SMP-SMA-SMK-SLB'!BD$7,FALSE)</f>
        <v>0</v>
      </c>
      <c r="BD557" s="310">
        <f t="shared" si="308"/>
        <v>1</v>
      </c>
      <c r="BE557" s="310">
        <f t="shared" si="309"/>
        <v>0</v>
      </c>
      <c r="BF557" s="10">
        <f t="shared" si="310"/>
        <v>1</v>
      </c>
      <c r="BG557" s="311">
        <f t="shared" si="311"/>
        <v>6</v>
      </c>
      <c r="BH557" s="311">
        <f t="shared" si="312"/>
        <v>5</v>
      </c>
      <c r="BI557" s="10">
        <f t="shared" si="313"/>
        <v>11</v>
      </c>
      <c r="BJ557" s="44">
        <f t="shared" si="314"/>
        <v>7</v>
      </c>
      <c r="BK557" s="44">
        <f t="shared" si="315"/>
        <v>5</v>
      </c>
      <c r="BL557" s="11">
        <f t="shared" si="316"/>
        <v>12</v>
      </c>
      <c r="BM557" s="9">
        <f>VLOOKUP($E557,'ALL-GTK-SD-SMP-SMA-SMK-SLB'!$F$14:$CG$713,'ALL-GTK-SD-SMP-SMA-SMK-SLB'!BN$7,FALSE)</f>
        <v>0</v>
      </c>
      <c r="BN557" s="9">
        <f>VLOOKUP($E557,'ALL-GTK-SD-SMP-SMA-SMK-SLB'!$F$14:$CG$713,'ALL-GTK-SD-SMP-SMA-SMK-SLB'!BO$7,FALSE)</f>
        <v>0</v>
      </c>
      <c r="BO557" s="9">
        <f>VLOOKUP($E557,'ALL-GTK-SD-SMP-SMA-SMK-SLB'!$F$14:$CG$713,'ALL-GTK-SD-SMP-SMA-SMK-SLB'!BP$7,FALSE)</f>
        <v>1</v>
      </c>
      <c r="BP557" s="9">
        <f>VLOOKUP($E557,'ALL-GTK-SD-SMP-SMA-SMK-SLB'!$F$14:$CG$713,'ALL-GTK-SD-SMP-SMA-SMK-SLB'!BQ$7,FALSE)</f>
        <v>1</v>
      </c>
      <c r="BQ557" s="9">
        <f>VLOOKUP($E557,'ALL-GTK-SD-SMP-SMA-SMK-SLB'!$F$14:$CG$713,'ALL-GTK-SD-SMP-SMA-SMK-SLB'!BR$7,FALSE)</f>
        <v>0</v>
      </c>
      <c r="BR557" s="9">
        <f>VLOOKUP($E557,'ALL-GTK-SD-SMP-SMA-SMK-SLB'!$F$14:$CG$713,'ALL-GTK-SD-SMP-SMA-SMK-SLB'!BS$7,FALSE)</f>
        <v>0</v>
      </c>
      <c r="BS557" s="9">
        <f>VLOOKUP($E557,'ALL-GTK-SD-SMP-SMA-SMK-SLB'!$F$14:$CG$713,'ALL-GTK-SD-SMP-SMA-SMK-SLB'!BT$7,FALSE)</f>
        <v>0</v>
      </c>
      <c r="BT557" s="9">
        <f>VLOOKUP($E557,'ALL-GTK-SD-SMP-SMA-SMK-SLB'!$F$14:$CG$713,'ALL-GTK-SD-SMP-SMA-SMK-SLB'!BU$7,FALSE)</f>
        <v>0</v>
      </c>
      <c r="BU557" s="299">
        <f t="shared" si="317"/>
        <v>1</v>
      </c>
      <c r="BV557" s="299">
        <f t="shared" si="318"/>
        <v>1</v>
      </c>
      <c r="BW557" s="44">
        <f t="shared" si="319"/>
        <v>1</v>
      </c>
      <c r="BX557" s="44">
        <f t="shared" si="320"/>
        <v>1</v>
      </c>
      <c r="BY557" s="11">
        <f t="shared" si="321"/>
        <v>2</v>
      </c>
      <c r="BZ557" s="14">
        <f t="shared" si="322"/>
        <v>7</v>
      </c>
      <c r="CA557" s="14">
        <f t="shared" si="323"/>
        <v>5</v>
      </c>
      <c r="CB557" s="13">
        <f t="shared" si="324"/>
        <v>1</v>
      </c>
      <c r="CC557" s="13">
        <f t="shared" si="325"/>
        <v>1</v>
      </c>
      <c r="CD557" s="312">
        <f t="shared" si="326"/>
        <v>8</v>
      </c>
      <c r="CE557" s="312">
        <f t="shared" si="327"/>
        <v>6</v>
      </c>
      <c r="CF557" s="313">
        <f t="shared" si="328"/>
        <v>14</v>
      </c>
      <c r="CG557" s="302" t="str">
        <f t="shared" si="329"/>
        <v>OK</v>
      </c>
    </row>
    <row r="558" spans="1:85" ht="14.25" x14ac:dyDescent="0.25">
      <c r="A558" s="6">
        <v>546</v>
      </c>
      <c r="B558" s="495">
        <v>54</v>
      </c>
      <c r="C558" s="495" t="s">
        <v>7</v>
      </c>
      <c r="D558" s="496" t="s">
        <v>20</v>
      </c>
      <c r="E558" s="626">
        <v>20319386</v>
      </c>
      <c r="F558" s="627" t="s">
        <v>1276</v>
      </c>
      <c r="G558" s="624" t="s">
        <v>53</v>
      </c>
      <c r="H558" s="9">
        <f>VLOOKUP($E558,'ALL-GTK-SD-SMP-SMA-SMK-SLB'!$F$14:$CG$713,'ALL-GTK-SD-SMP-SMA-SMK-SLB'!I$7,FALSE)</f>
        <v>0</v>
      </c>
      <c r="I558" s="9">
        <f>VLOOKUP($E558,'ALL-GTK-SD-SMP-SMA-SMK-SLB'!$F$14:$CG$713,'ALL-GTK-SD-SMP-SMA-SMK-SLB'!J$7,FALSE)</f>
        <v>0</v>
      </c>
      <c r="J558" s="9">
        <f>VLOOKUP($E558,'ALL-GTK-SD-SMP-SMA-SMK-SLB'!$F$14:$CG$713,'ALL-GTK-SD-SMP-SMA-SMK-SLB'!K$7,FALSE)</f>
        <v>0</v>
      </c>
      <c r="K558" s="9">
        <f>VLOOKUP($E558,'ALL-GTK-SD-SMP-SMA-SMK-SLB'!$F$14:$CG$713,'ALL-GTK-SD-SMP-SMA-SMK-SLB'!L$7,FALSE)</f>
        <v>0</v>
      </c>
      <c r="L558" s="9">
        <f>VLOOKUP($E558,'ALL-GTK-SD-SMP-SMA-SMK-SLB'!$F$14:$CG$713,'ALL-GTK-SD-SMP-SMA-SMK-SLB'!M$7,FALSE)</f>
        <v>0</v>
      </c>
      <c r="M558" s="9">
        <f>VLOOKUP($E558,'ALL-GTK-SD-SMP-SMA-SMK-SLB'!$F$14:$CG$713,'ALL-GTK-SD-SMP-SMA-SMK-SLB'!N$7,FALSE)</f>
        <v>0</v>
      </c>
      <c r="N558" s="9">
        <f>VLOOKUP($E558,'ALL-GTK-SD-SMP-SMA-SMK-SLB'!$F$14:$CG$713,'ALL-GTK-SD-SMP-SMA-SMK-SLB'!O$7,FALSE)</f>
        <v>0</v>
      </c>
      <c r="O558" s="9">
        <f>VLOOKUP($E558,'ALL-GTK-SD-SMP-SMA-SMK-SLB'!$F$14:$CG$713,'ALL-GTK-SD-SMP-SMA-SMK-SLB'!P$7,FALSE)</f>
        <v>0</v>
      </c>
      <c r="P558" s="299">
        <f t="shared" si="294"/>
        <v>0</v>
      </c>
      <c r="Q558" s="299">
        <f t="shared" si="295"/>
        <v>0</v>
      </c>
      <c r="R558" s="300">
        <f t="shared" si="296"/>
        <v>0</v>
      </c>
      <c r="S558" s="9">
        <f>VLOOKUP($E558,'ALL-GTK-SD-SMP-SMA-SMK-SLB'!$F$14:$CG$713,'ALL-GTK-SD-SMP-SMA-SMK-SLB'!T$7,FALSE)</f>
        <v>1</v>
      </c>
      <c r="T558" s="9">
        <f>VLOOKUP($E558,'ALL-GTK-SD-SMP-SMA-SMK-SLB'!$F$14:$CG$713,'ALL-GTK-SD-SMP-SMA-SMK-SLB'!U$7,FALSE)</f>
        <v>0</v>
      </c>
      <c r="U558" s="9">
        <f>VLOOKUP($E558,'ALL-GTK-SD-SMP-SMA-SMK-SLB'!$F$14:$CG$713,'ALL-GTK-SD-SMP-SMA-SMK-SLB'!V$7,FALSE)</f>
        <v>1</v>
      </c>
      <c r="V558" s="9">
        <f>VLOOKUP($E558,'ALL-GTK-SD-SMP-SMA-SMK-SLB'!$F$14:$CG$713,'ALL-GTK-SD-SMP-SMA-SMK-SLB'!W$7,FALSE)</f>
        <v>2</v>
      </c>
      <c r="W558" s="9">
        <f>VLOOKUP($E558,'ALL-GTK-SD-SMP-SMA-SMK-SLB'!$F$14:$CG$713,'ALL-GTK-SD-SMP-SMA-SMK-SLB'!X$7,FALSE)</f>
        <v>0</v>
      </c>
      <c r="X558" s="9">
        <f>VLOOKUP($E558,'ALL-GTK-SD-SMP-SMA-SMK-SLB'!$F$14:$CG$713,'ALL-GTK-SD-SMP-SMA-SMK-SLB'!Y$7,FALSE)</f>
        <v>0</v>
      </c>
      <c r="Y558" s="299">
        <f t="shared" si="297"/>
        <v>2</v>
      </c>
      <c r="Z558" s="299">
        <f t="shared" si="298"/>
        <v>2</v>
      </c>
      <c r="AA558" s="10">
        <f t="shared" si="299"/>
        <v>4</v>
      </c>
      <c r="AB558" s="44">
        <f t="shared" si="300"/>
        <v>2</v>
      </c>
      <c r="AC558" s="44">
        <f t="shared" si="301"/>
        <v>2</v>
      </c>
      <c r="AD558" s="11">
        <f t="shared" si="302"/>
        <v>4</v>
      </c>
      <c r="AE558" s="9">
        <f>VLOOKUP($E558,'ALL-GTK-SD-SMP-SMA-SMK-SLB'!$F$14:$CG$713,'ALL-GTK-SD-SMP-SMA-SMK-SLB'!AF$7,FALSE)</f>
        <v>0</v>
      </c>
      <c r="AF558" s="9">
        <f>VLOOKUP($E558,'ALL-GTK-SD-SMP-SMA-SMK-SLB'!$F$14:$CG$713,'ALL-GTK-SD-SMP-SMA-SMK-SLB'!AG$7,FALSE)</f>
        <v>2</v>
      </c>
      <c r="AG558" s="10">
        <f t="shared" si="303"/>
        <v>2</v>
      </c>
      <c r="AH558" s="9">
        <f>VLOOKUP($E558,'ALL-GTK-SD-SMP-SMA-SMK-SLB'!$F$14:$CG$713,'ALL-GTK-SD-SMP-SMA-SMK-SLB'!AI$7,FALSE)</f>
        <v>2</v>
      </c>
      <c r="AI558" s="9">
        <f>VLOOKUP($E558,'ALL-GTK-SD-SMP-SMA-SMK-SLB'!$F$14:$CG$713,'ALL-GTK-SD-SMP-SMA-SMK-SLB'!AJ$7,FALSE)</f>
        <v>0</v>
      </c>
      <c r="AJ558" s="10">
        <f t="shared" si="304"/>
        <v>2</v>
      </c>
      <c r="AK558" s="44">
        <f t="shared" si="305"/>
        <v>2</v>
      </c>
      <c r="AL558" s="44">
        <f t="shared" si="306"/>
        <v>2</v>
      </c>
      <c r="AM558" s="11">
        <f t="shared" si="307"/>
        <v>4</v>
      </c>
      <c r="AN558" s="299">
        <f>VLOOKUP($E558,'ALL-GTK-SD-SMP-SMA-SMK-SLB'!$F$14:$CG$713,'ALL-GTK-SD-SMP-SMA-SMK-SLB'!AO$7,FALSE)</f>
        <v>1</v>
      </c>
      <c r="AO558" s="299">
        <f>VLOOKUP($E558,'ALL-GTK-SD-SMP-SMA-SMK-SLB'!$F$14:$CG$713,'ALL-GTK-SD-SMP-SMA-SMK-SLB'!AP$7,FALSE)</f>
        <v>0</v>
      </c>
      <c r="AP558" s="9">
        <f>VLOOKUP($E558,'ALL-GTK-SD-SMP-SMA-SMK-SLB'!$F$14:$CG$713,'ALL-GTK-SD-SMP-SMA-SMK-SLB'!AQ$7,FALSE)</f>
        <v>0</v>
      </c>
      <c r="AQ558" s="9">
        <f>VLOOKUP($E558,'ALL-GTK-SD-SMP-SMA-SMK-SLB'!$F$14:$CG$713,'ALL-GTK-SD-SMP-SMA-SMK-SLB'!AR$7,FALSE)</f>
        <v>0</v>
      </c>
      <c r="AR558" s="9">
        <f>VLOOKUP($E558,'ALL-GTK-SD-SMP-SMA-SMK-SLB'!$F$14:$CG$713,'ALL-GTK-SD-SMP-SMA-SMK-SLB'!AS$7,FALSE)</f>
        <v>0</v>
      </c>
      <c r="AS558" s="9">
        <f>VLOOKUP($E558,'ALL-GTK-SD-SMP-SMA-SMK-SLB'!$F$14:$CG$713,'ALL-GTK-SD-SMP-SMA-SMK-SLB'!AT$7,FALSE)</f>
        <v>0</v>
      </c>
      <c r="AT558" s="9">
        <f>VLOOKUP($E558,'ALL-GTK-SD-SMP-SMA-SMK-SLB'!$F$14:$CG$713,'ALL-GTK-SD-SMP-SMA-SMK-SLB'!AU$7,FALSE)</f>
        <v>0</v>
      </c>
      <c r="AU558" s="9">
        <f>VLOOKUP($E558,'ALL-GTK-SD-SMP-SMA-SMK-SLB'!$F$14:$CG$713,'ALL-GTK-SD-SMP-SMA-SMK-SLB'!AV$7,FALSE)</f>
        <v>0</v>
      </c>
      <c r="AV558" s="9">
        <f>VLOOKUP($E558,'ALL-GTK-SD-SMP-SMA-SMK-SLB'!$F$14:$CG$713,'ALL-GTK-SD-SMP-SMA-SMK-SLB'!AW$7,FALSE)</f>
        <v>0</v>
      </c>
      <c r="AW558" s="9">
        <f>VLOOKUP($E558,'ALL-GTK-SD-SMP-SMA-SMK-SLB'!$F$14:$CG$713,'ALL-GTK-SD-SMP-SMA-SMK-SLB'!AX$7,FALSE)</f>
        <v>0</v>
      </c>
      <c r="AX558" s="9">
        <f>VLOOKUP($E558,'ALL-GTK-SD-SMP-SMA-SMK-SLB'!$F$14:$CG$713,'ALL-GTK-SD-SMP-SMA-SMK-SLB'!AY$7,FALSE)</f>
        <v>1</v>
      </c>
      <c r="AY558" s="9">
        <f>VLOOKUP($E558,'ALL-GTK-SD-SMP-SMA-SMK-SLB'!$F$14:$CG$713,'ALL-GTK-SD-SMP-SMA-SMK-SLB'!AZ$7,FALSE)</f>
        <v>2</v>
      </c>
      <c r="AZ558" s="9">
        <f>VLOOKUP($E558,'ALL-GTK-SD-SMP-SMA-SMK-SLB'!$F$14:$CG$713,'ALL-GTK-SD-SMP-SMA-SMK-SLB'!BA$7,FALSE)</f>
        <v>0</v>
      </c>
      <c r="BA558" s="9">
        <f>VLOOKUP($E558,'ALL-GTK-SD-SMP-SMA-SMK-SLB'!$F$14:$CG$713,'ALL-GTK-SD-SMP-SMA-SMK-SLB'!BB$7,FALSE)</f>
        <v>0</v>
      </c>
      <c r="BB558" s="9">
        <f>VLOOKUP($E558,'ALL-GTK-SD-SMP-SMA-SMK-SLB'!$F$14:$CG$713,'ALL-GTK-SD-SMP-SMA-SMK-SLB'!BC$7,FALSE)</f>
        <v>0</v>
      </c>
      <c r="BC558" s="9">
        <f>VLOOKUP($E558,'ALL-GTK-SD-SMP-SMA-SMK-SLB'!$F$14:$CG$713,'ALL-GTK-SD-SMP-SMA-SMK-SLB'!BD$7,FALSE)</f>
        <v>0</v>
      </c>
      <c r="BD558" s="310">
        <f t="shared" si="308"/>
        <v>1</v>
      </c>
      <c r="BE558" s="310">
        <f t="shared" si="309"/>
        <v>0</v>
      </c>
      <c r="BF558" s="10">
        <f t="shared" si="310"/>
        <v>1</v>
      </c>
      <c r="BG558" s="311">
        <f t="shared" si="311"/>
        <v>1</v>
      </c>
      <c r="BH558" s="311">
        <f t="shared" si="312"/>
        <v>2</v>
      </c>
      <c r="BI558" s="10">
        <f t="shared" si="313"/>
        <v>3</v>
      </c>
      <c r="BJ558" s="44">
        <f t="shared" si="314"/>
        <v>2</v>
      </c>
      <c r="BK558" s="44">
        <f t="shared" si="315"/>
        <v>2</v>
      </c>
      <c r="BL558" s="11">
        <f t="shared" si="316"/>
        <v>4</v>
      </c>
      <c r="BM558" s="9">
        <f>VLOOKUP($E558,'ALL-GTK-SD-SMP-SMA-SMK-SLB'!$F$14:$CG$713,'ALL-GTK-SD-SMP-SMA-SMK-SLB'!BN$7,FALSE)</f>
        <v>0</v>
      </c>
      <c r="BN558" s="9">
        <f>VLOOKUP($E558,'ALL-GTK-SD-SMP-SMA-SMK-SLB'!$F$14:$CG$713,'ALL-GTK-SD-SMP-SMA-SMK-SLB'!BO$7,FALSE)</f>
        <v>0</v>
      </c>
      <c r="BO558" s="9">
        <f>VLOOKUP($E558,'ALL-GTK-SD-SMP-SMA-SMK-SLB'!$F$14:$CG$713,'ALL-GTK-SD-SMP-SMA-SMK-SLB'!BP$7,FALSE)</f>
        <v>0</v>
      </c>
      <c r="BP558" s="9">
        <f>VLOOKUP($E558,'ALL-GTK-SD-SMP-SMA-SMK-SLB'!$F$14:$CG$713,'ALL-GTK-SD-SMP-SMA-SMK-SLB'!BQ$7,FALSE)</f>
        <v>1</v>
      </c>
      <c r="BQ558" s="9">
        <f>VLOOKUP($E558,'ALL-GTK-SD-SMP-SMA-SMK-SLB'!$F$14:$CG$713,'ALL-GTK-SD-SMP-SMA-SMK-SLB'!BR$7,FALSE)</f>
        <v>0</v>
      </c>
      <c r="BR558" s="9">
        <f>VLOOKUP($E558,'ALL-GTK-SD-SMP-SMA-SMK-SLB'!$F$14:$CG$713,'ALL-GTK-SD-SMP-SMA-SMK-SLB'!BS$7,FALSE)</f>
        <v>1</v>
      </c>
      <c r="BS558" s="9">
        <f>VLOOKUP($E558,'ALL-GTK-SD-SMP-SMA-SMK-SLB'!$F$14:$CG$713,'ALL-GTK-SD-SMP-SMA-SMK-SLB'!BT$7,FALSE)</f>
        <v>0</v>
      </c>
      <c r="BT558" s="9">
        <f>VLOOKUP($E558,'ALL-GTK-SD-SMP-SMA-SMK-SLB'!$F$14:$CG$713,'ALL-GTK-SD-SMP-SMA-SMK-SLB'!BU$7,FALSE)</f>
        <v>0</v>
      </c>
      <c r="BU558" s="299">
        <f t="shared" si="317"/>
        <v>0</v>
      </c>
      <c r="BV558" s="299">
        <f t="shared" si="318"/>
        <v>2</v>
      </c>
      <c r="BW558" s="44">
        <f t="shared" si="319"/>
        <v>0</v>
      </c>
      <c r="BX558" s="44">
        <f t="shared" si="320"/>
        <v>2</v>
      </c>
      <c r="BY558" s="11">
        <f t="shared" si="321"/>
        <v>2</v>
      </c>
      <c r="BZ558" s="14">
        <f t="shared" si="322"/>
        <v>2</v>
      </c>
      <c r="CA558" s="14">
        <f t="shared" si="323"/>
        <v>2</v>
      </c>
      <c r="CB558" s="13">
        <f t="shared" si="324"/>
        <v>0</v>
      </c>
      <c r="CC558" s="13">
        <f t="shared" si="325"/>
        <v>2</v>
      </c>
      <c r="CD558" s="312">
        <f t="shared" si="326"/>
        <v>2</v>
      </c>
      <c r="CE558" s="312">
        <f t="shared" si="327"/>
        <v>4</v>
      </c>
      <c r="CF558" s="313">
        <f t="shared" si="328"/>
        <v>6</v>
      </c>
      <c r="CG558" s="302" t="str">
        <f t="shared" si="329"/>
        <v>OK</v>
      </c>
    </row>
    <row r="559" spans="1:85" ht="14.25" x14ac:dyDescent="0.25">
      <c r="A559" s="6">
        <v>547</v>
      </c>
      <c r="B559" s="495">
        <v>55</v>
      </c>
      <c r="C559" s="495" t="s">
        <v>7</v>
      </c>
      <c r="D559" s="496" t="s">
        <v>20</v>
      </c>
      <c r="E559" s="626">
        <v>20339142</v>
      </c>
      <c r="F559" s="627" t="s">
        <v>1272</v>
      </c>
      <c r="G559" s="624" t="s">
        <v>53</v>
      </c>
      <c r="H559" s="9">
        <f>VLOOKUP($E559,'ALL-GTK-SD-SMP-SMA-SMK-SLB'!$F$14:$CG$713,'ALL-GTK-SD-SMP-SMA-SMK-SLB'!I$7,FALSE)</f>
        <v>0</v>
      </c>
      <c r="I559" s="9">
        <f>VLOOKUP($E559,'ALL-GTK-SD-SMP-SMA-SMK-SLB'!$F$14:$CG$713,'ALL-GTK-SD-SMP-SMA-SMK-SLB'!J$7,FALSE)</f>
        <v>0</v>
      </c>
      <c r="J559" s="9">
        <f>VLOOKUP($E559,'ALL-GTK-SD-SMP-SMA-SMK-SLB'!$F$14:$CG$713,'ALL-GTK-SD-SMP-SMA-SMK-SLB'!K$7,FALSE)</f>
        <v>0</v>
      </c>
      <c r="K559" s="9">
        <f>VLOOKUP($E559,'ALL-GTK-SD-SMP-SMA-SMK-SLB'!$F$14:$CG$713,'ALL-GTK-SD-SMP-SMA-SMK-SLB'!L$7,FALSE)</f>
        <v>0</v>
      </c>
      <c r="L559" s="9">
        <f>VLOOKUP($E559,'ALL-GTK-SD-SMP-SMA-SMK-SLB'!$F$14:$CG$713,'ALL-GTK-SD-SMP-SMA-SMK-SLB'!M$7,FALSE)</f>
        <v>0</v>
      </c>
      <c r="M559" s="9">
        <f>VLOOKUP($E559,'ALL-GTK-SD-SMP-SMA-SMK-SLB'!$F$14:$CG$713,'ALL-GTK-SD-SMP-SMA-SMK-SLB'!N$7,FALSE)</f>
        <v>0</v>
      </c>
      <c r="N559" s="9">
        <f>VLOOKUP($E559,'ALL-GTK-SD-SMP-SMA-SMK-SLB'!$F$14:$CG$713,'ALL-GTK-SD-SMP-SMA-SMK-SLB'!O$7,FALSE)</f>
        <v>0</v>
      </c>
      <c r="O559" s="9">
        <f>VLOOKUP($E559,'ALL-GTK-SD-SMP-SMA-SMK-SLB'!$F$14:$CG$713,'ALL-GTK-SD-SMP-SMA-SMK-SLB'!P$7,FALSE)</f>
        <v>0</v>
      </c>
      <c r="P559" s="299">
        <f t="shared" si="294"/>
        <v>0</v>
      </c>
      <c r="Q559" s="299">
        <f t="shared" si="295"/>
        <v>0</v>
      </c>
      <c r="R559" s="300">
        <f t="shared" si="296"/>
        <v>0</v>
      </c>
      <c r="S559" s="9">
        <f>VLOOKUP($E559,'ALL-GTK-SD-SMP-SMA-SMK-SLB'!$F$14:$CG$713,'ALL-GTK-SD-SMP-SMA-SMK-SLB'!T$7,FALSE)</f>
        <v>0</v>
      </c>
      <c r="T559" s="9">
        <f>VLOOKUP($E559,'ALL-GTK-SD-SMP-SMA-SMK-SLB'!$F$14:$CG$713,'ALL-GTK-SD-SMP-SMA-SMK-SLB'!U$7,FALSE)</f>
        <v>3</v>
      </c>
      <c r="U559" s="9">
        <f>VLOOKUP($E559,'ALL-GTK-SD-SMP-SMA-SMK-SLB'!$F$14:$CG$713,'ALL-GTK-SD-SMP-SMA-SMK-SLB'!V$7,FALSE)</f>
        <v>0</v>
      </c>
      <c r="V559" s="9">
        <f>VLOOKUP($E559,'ALL-GTK-SD-SMP-SMA-SMK-SLB'!$F$14:$CG$713,'ALL-GTK-SD-SMP-SMA-SMK-SLB'!W$7,FALSE)</f>
        <v>0</v>
      </c>
      <c r="W559" s="9">
        <f>VLOOKUP($E559,'ALL-GTK-SD-SMP-SMA-SMK-SLB'!$F$14:$CG$713,'ALL-GTK-SD-SMP-SMA-SMK-SLB'!X$7,FALSE)</f>
        <v>3</v>
      </c>
      <c r="X559" s="9">
        <f>VLOOKUP($E559,'ALL-GTK-SD-SMP-SMA-SMK-SLB'!$F$14:$CG$713,'ALL-GTK-SD-SMP-SMA-SMK-SLB'!Y$7,FALSE)</f>
        <v>5</v>
      </c>
      <c r="Y559" s="299">
        <f t="shared" si="297"/>
        <v>3</v>
      </c>
      <c r="Z559" s="299">
        <f t="shared" si="298"/>
        <v>8</v>
      </c>
      <c r="AA559" s="10">
        <f t="shared" si="299"/>
        <v>11</v>
      </c>
      <c r="AB559" s="44">
        <f t="shared" si="300"/>
        <v>3</v>
      </c>
      <c r="AC559" s="44">
        <f t="shared" si="301"/>
        <v>8</v>
      </c>
      <c r="AD559" s="11">
        <f t="shared" si="302"/>
        <v>11</v>
      </c>
      <c r="AE559" s="9">
        <f>VLOOKUP($E559,'ALL-GTK-SD-SMP-SMA-SMK-SLB'!$F$14:$CG$713,'ALL-GTK-SD-SMP-SMA-SMK-SLB'!AF$7,FALSE)</f>
        <v>1</v>
      </c>
      <c r="AF559" s="9">
        <f>VLOOKUP($E559,'ALL-GTK-SD-SMP-SMA-SMK-SLB'!$F$14:$CG$713,'ALL-GTK-SD-SMP-SMA-SMK-SLB'!AG$7,FALSE)</f>
        <v>7</v>
      </c>
      <c r="AG559" s="10">
        <f t="shared" si="303"/>
        <v>8</v>
      </c>
      <c r="AH559" s="9">
        <f>VLOOKUP($E559,'ALL-GTK-SD-SMP-SMA-SMK-SLB'!$F$14:$CG$713,'ALL-GTK-SD-SMP-SMA-SMK-SLB'!AI$7,FALSE)</f>
        <v>2</v>
      </c>
      <c r="AI559" s="9">
        <f>VLOOKUP($E559,'ALL-GTK-SD-SMP-SMA-SMK-SLB'!$F$14:$CG$713,'ALL-GTK-SD-SMP-SMA-SMK-SLB'!AJ$7,FALSE)</f>
        <v>1</v>
      </c>
      <c r="AJ559" s="10">
        <f t="shared" si="304"/>
        <v>3</v>
      </c>
      <c r="AK559" s="44">
        <f t="shared" si="305"/>
        <v>3</v>
      </c>
      <c r="AL559" s="44">
        <f t="shared" si="306"/>
        <v>8</v>
      </c>
      <c r="AM559" s="11">
        <f t="shared" si="307"/>
        <v>11</v>
      </c>
      <c r="AN559" s="299">
        <f>VLOOKUP($E559,'ALL-GTK-SD-SMP-SMA-SMK-SLB'!$F$14:$CG$713,'ALL-GTK-SD-SMP-SMA-SMK-SLB'!AO$7,FALSE)</f>
        <v>0</v>
      </c>
      <c r="AO559" s="299">
        <f>VLOOKUP($E559,'ALL-GTK-SD-SMP-SMA-SMK-SLB'!$F$14:$CG$713,'ALL-GTK-SD-SMP-SMA-SMK-SLB'!AP$7,FALSE)</f>
        <v>0</v>
      </c>
      <c r="AP559" s="9">
        <f>VLOOKUP($E559,'ALL-GTK-SD-SMP-SMA-SMK-SLB'!$F$14:$CG$713,'ALL-GTK-SD-SMP-SMA-SMK-SLB'!AQ$7,FALSE)</f>
        <v>0</v>
      </c>
      <c r="AQ559" s="9">
        <f>VLOOKUP($E559,'ALL-GTK-SD-SMP-SMA-SMK-SLB'!$F$14:$CG$713,'ALL-GTK-SD-SMP-SMA-SMK-SLB'!AR$7,FALSE)</f>
        <v>0</v>
      </c>
      <c r="AR559" s="9">
        <f>VLOOKUP($E559,'ALL-GTK-SD-SMP-SMA-SMK-SLB'!$F$14:$CG$713,'ALL-GTK-SD-SMP-SMA-SMK-SLB'!AS$7,FALSE)</f>
        <v>0</v>
      </c>
      <c r="AS559" s="9">
        <f>VLOOKUP($E559,'ALL-GTK-SD-SMP-SMA-SMK-SLB'!$F$14:$CG$713,'ALL-GTK-SD-SMP-SMA-SMK-SLB'!AT$7,FALSE)</f>
        <v>0</v>
      </c>
      <c r="AT559" s="9">
        <f>VLOOKUP($E559,'ALL-GTK-SD-SMP-SMA-SMK-SLB'!$F$14:$CG$713,'ALL-GTK-SD-SMP-SMA-SMK-SLB'!AU$7,FALSE)</f>
        <v>0</v>
      </c>
      <c r="AU559" s="9">
        <f>VLOOKUP($E559,'ALL-GTK-SD-SMP-SMA-SMK-SLB'!$F$14:$CG$713,'ALL-GTK-SD-SMP-SMA-SMK-SLB'!AV$7,FALSE)</f>
        <v>0</v>
      </c>
      <c r="AV559" s="9">
        <f>VLOOKUP($E559,'ALL-GTK-SD-SMP-SMA-SMK-SLB'!$F$14:$CG$713,'ALL-GTK-SD-SMP-SMA-SMK-SLB'!AW$7,FALSE)</f>
        <v>0</v>
      </c>
      <c r="AW559" s="9">
        <f>VLOOKUP($E559,'ALL-GTK-SD-SMP-SMA-SMK-SLB'!$F$14:$CG$713,'ALL-GTK-SD-SMP-SMA-SMK-SLB'!AX$7,FALSE)</f>
        <v>0</v>
      </c>
      <c r="AX559" s="9">
        <f>VLOOKUP($E559,'ALL-GTK-SD-SMP-SMA-SMK-SLB'!$F$14:$CG$713,'ALL-GTK-SD-SMP-SMA-SMK-SLB'!AY$7,FALSE)</f>
        <v>3</v>
      </c>
      <c r="AY559" s="9">
        <f>VLOOKUP($E559,'ALL-GTK-SD-SMP-SMA-SMK-SLB'!$F$14:$CG$713,'ALL-GTK-SD-SMP-SMA-SMK-SLB'!AZ$7,FALSE)</f>
        <v>8</v>
      </c>
      <c r="AZ559" s="9">
        <f>VLOOKUP($E559,'ALL-GTK-SD-SMP-SMA-SMK-SLB'!$F$14:$CG$713,'ALL-GTK-SD-SMP-SMA-SMK-SLB'!BA$7,FALSE)</f>
        <v>0</v>
      </c>
      <c r="BA559" s="9">
        <f>VLOOKUP($E559,'ALL-GTK-SD-SMP-SMA-SMK-SLB'!$F$14:$CG$713,'ALL-GTK-SD-SMP-SMA-SMK-SLB'!BB$7,FALSE)</f>
        <v>0</v>
      </c>
      <c r="BB559" s="9">
        <f>VLOOKUP($E559,'ALL-GTK-SD-SMP-SMA-SMK-SLB'!$F$14:$CG$713,'ALL-GTK-SD-SMP-SMA-SMK-SLB'!BC$7,FALSE)</f>
        <v>0</v>
      </c>
      <c r="BC559" s="9">
        <f>VLOOKUP($E559,'ALL-GTK-SD-SMP-SMA-SMK-SLB'!$F$14:$CG$713,'ALL-GTK-SD-SMP-SMA-SMK-SLB'!BD$7,FALSE)</f>
        <v>0</v>
      </c>
      <c r="BD559" s="310">
        <f t="shared" si="308"/>
        <v>0</v>
      </c>
      <c r="BE559" s="310">
        <f t="shared" si="309"/>
        <v>0</v>
      </c>
      <c r="BF559" s="10">
        <f t="shared" si="310"/>
        <v>0</v>
      </c>
      <c r="BG559" s="311">
        <f t="shared" si="311"/>
        <v>3</v>
      </c>
      <c r="BH559" s="311">
        <f t="shared" si="312"/>
        <v>8</v>
      </c>
      <c r="BI559" s="10">
        <f t="shared" si="313"/>
        <v>11</v>
      </c>
      <c r="BJ559" s="44">
        <f t="shared" si="314"/>
        <v>3</v>
      </c>
      <c r="BK559" s="44">
        <f t="shared" si="315"/>
        <v>8</v>
      </c>
      <c r="BL559" s="11">
        <f t="shared" si="316"/>
        <v>11</v>
      </c>
      <c r="BM559" s="9">
        <f>VLOOKUP($E559,'ALL-GTK-SD-SMP-SMA-SMK-SLB'!$F$14:$CG$713,'ALL-GTK-SD-SMP-SMA-SMK-SLB'!BN$7,FALSE)</f>
        <v>0</v>
      </c>
      <c r="BN559" s="9">
        <f>VLOOKUP($E559,'ALL-GTK-SD-SMP-SMA-SMK-SLB'!$F$14:$CG$713,'ALL-GTK-SD-SMP-SMA-SMK-SLB'!BO$7,FALSE)</f>
        <v>0</v>
      </c>
      <c r="BO559" s="9">
        <f>VLOOKUP($E559,'ALL-GTK-SD-SMP-SMA-SMK-SLB'!$F$14:$CG$713,'ALL-GTK-SD-SMP-SMA-SMK-SLB'!BP$7,FALSE)</f>
        <v>0</v>
      </c>
      <c r="BP559" s="9">
        <f>VLOOKUP($E559,'ALL-GTK-SD-SMP-SMA-SMK-SLB'!$F$14:$CG$713,'ALL-GTK-SD-SMP-SMA-SMK-SLB'!BQ$7,FALSE)</f>
        <v>0</v>
      </c>
      <c r="BQ559" s="9">
        <f>VLOOKUP($E559,'ALL-GTK-SD-SMP-SMA-SMK-SLB'!$F$14:$CG$713,'ALL-GTK-SD-SMP-SMA-SMK-SLB'!BR$7,FALSE)</f>
        <v>0</v>
      </c>
      <c r="BR559" s="9">
        <f>VLOOKUP($E559,'ALL-GTK-SD-SMP-SMA-SMK-SLB'!$F$14:$CG$713,'ALL-GTK-SD-SMP-SMA-SMK-SLB'!BS$7,FALSE)</f>
        <v>0</v>
      </c>
      <c r="BS559" s="9">
        <f>VLOOKUP($E559,'ALL-GTK-SD-SMP-SMA-SMK-SLB'!$F$14:$CG$713,'ALL-GTK-SD-SMP-SMA-SMK-SLB'!BT$7,FALSE)</f>
        <v>0</v>
      </c>
      <c r="BT559" s="9">
        <f>VLOOKUP($E559,'ALL-GTK-SD-SMP-SMA-SMK-SLB'!$F$14:$CG$713,'ALL-GTK-SD-SMP-SMA-SMK-SLB'!BU$7,FALSE)</f>
        <v>0</v>
      </c>
      <c r="BU559" s="299">
        <f t="shared" si="317"/>
        <v>0</v>
      </c>
      <c r="BV559" s="299">
        <f t="shared" si="318"/>
        <v>0</v>
      </c>
      <c r="BW559" s="44">
        <f t="shared" si="319"/>
        <v>0</v>
      </c>
      <c r="BX559" s="44">
        <f t="shared" si="320"/>
        <v>0</v>
      </c>
      <c r="BY559" s="11">
        <f t="shared" si="321"/>
        <v>0</v>
      </c>
      <c r="BZ559" s="14">
        <f t="shared" si="322"/>
        <v>3</v>
      </c>
      <c r="CA559" s="14">
        <f t="shared" si="323"/>
        <v>8</v>
      </c>
      <c r="CB559" s="13">
        <f t="shared" si="324"/>
        <v>0</v>
      </c>
      <c r="CC559" s="13">
        <f t="shared" si="325"/>
        <v>0</v>
      </c>
      <c r="CD559" s="312">
        <f t="shared" si="326"/>
        <v>3</v>
      </c>
      <c r="CE559" s="312">
        <f t="shared" si="327"/>
        <v>8</v>
      </c>
      <c r="CF559" s="313">
        <f t="shared" si="328"/>
        <v>11</v>
      </c>
      <c r="CG559" s="302" t="str">
        <f t="shared" si="329"/>
        <v>OK</v>
      </c>
    </row>
    <row r="560" spans="1:85" ht="14.25" x14ac:dyDescent="0.25">
      <c r="A560" s="6">
        <v>548</v>
      </c>
      <c r="B560" s="495">
        <v>56</v>
      </c>
      <c r="C560" s="495" t="s">
        <v>7</v>
      </c>
      <c r="D560" s="496" t="s">
        <v>20</v>
      </c>
      <c r="E560" s="626">
        <v>20319370</v>
      </c>
      <c r="F560" s="627" t="s">
        <v>1275</v>
      </c>
      <c r="G560" s="624" t="s">
        <v>53</v>
      </c>
      <c r="H560" s="9">
        <f>VLOOKUP($E560,'ALL-GTK-SD-SMP-SMA-SMK-SLB'!$F$14:$CG$713,'ALL-GTK-SD-SMP-SMA-SMK-SLB'!I$7,FALSE)</f>
        <v>0</v>
      </c>
      <c r="I560" s="9">
        <f>VLOOKUP($E560,'ALL-GTK-SD-SMP-SMA-SMK-SLB'!$F$14:$CG$713,'ALL-GTK-SD-SMP-SMA-SMK-SLB'!J$7,FALSE)</f>
        <v>0</v>
      </c>
      <c r="J560" s="9">
        <f>VLOOKUP($E560,'ALL-GTK-SD-SMP-SMA-SMK-SLB'!$F$14:$CG$713,'ALL-GTK-SD-SMP-SMA-SMK-SLB'!K$7,FALSE)</f>
        <v>0</v>
      </c>
      <c r="K560" s="9">
        <f>VLOOKUP($E560,'ALL-GTK-SD-SMP-SMA-SMK-SLB'!$F$14:$CG$713,'ALL-GTK-SD-SMP-SMA-SMK-SLB'!L$7,FALSE)</f>
        <v>0</v>
      </c>
      <c r="L560" s="9">
        <f>VLOOKUP($E560,'ALL-GTK-SD-SMP-SMA-SMK-SLB'!$F$14:$CG$713,'ALL-GTK-SD-SMP-SMA-SMK-SLB'!M$7,FALSE)</f>
        <v>0</v>
      </c>
      <c r="M560" s="9">
        <f>VLOOKUP($E560,'ALL-GTK-SD-SMP-SMA-SMK-SLB'!$F$14:$CG$713,'ALL-GTK-SD-SMP-SMA-SMK-SLB'!N$7,FALSE)</f>
        <v>0</v>
      </c>
      <c r="N560" s="9">
        <f>VLOOKUP($E560,'ALL-GTK-SD-SMP-SMA-SMK-SLB'!$F$14:$CG$713,'ALL-GTK-SD-SMP-SMA-SMK-SLB'!O$7,FALSE)</f>
        <v>0</v>
      </c>
      <c r="O560" s="9">
        <f>VLOOKUP($E560,'ALL-GTK-SD-SMP-SMA-SMK-SLB'!$F$14:$CG$713,'ALL-GTK-SD-SMP-SMA-SMK-SLB'!P$7,FALSE)</f>
        <v>0</v>
      </c>
      <c r="P560" s="299">
        <f t="shared" si="294"/>
        <v>0</v>
      </c>
      <c r="Q560" s="299">
        <f t="shared" si="295"/>
        <v>0</v>
      </c>
      <c r="R560" s="300">
        <f t="shared" si="296"/>
        <v>0</v>
      </c>
      <c r="S560" s="9">
        <f>VLOOKUP($E560,'ALL-GTK-SD-SMP-SMA-SMK-SLB'!$F$14:$CG$713,'ALL-GTK-SD-SMP-SMA-SMK-SLB'!T$7,FALSE)</f>
        <v>7</v>
      </c>
      <c r="T560" s="9">
        <f>VLOOKUP($E560,'ALL-GTK-SD-SMP-SMA-SMK-SLB'!$F$14:$CG$713,'ALL-GTK-SD-SMP-SMA-SMK-SLB'!U$7,FALSE)</f>
        <v>10</v>
      </c>
      <c r="U560" s="9">
        <f>VLOOKUP($E560,'ALL-GTK-SD-SMP-SMA-SMK-SLB'!$F$14:$CG$713,'ALL-GTK-SD-SMP-SMA-SMK-SLB'!V$7,FALSE)</f>
        <v>0</v>
      </c>
      <c r="V560" s="9">
        <f>VLOOKUP($E560,'ALL-GTK-SD-SMP-SMA-SMK-SLB'!$F$14:$CG$713,'ALL-GTK-SD-SMP-SMA-SMK-SLB'!W$7,FALSE)</f>
        <v>0</v>
      </c>
      <c r="W560" s="9">
        <f>VLOOKUP($E560,'ALL-GTK-SD-SMP-SMA-SMK-SLB'!$F$14:$CG$713,'ALL-GTK-SD-SMP-SMA-SMK-SLB'!X$7,FALSE)</f>
        <v>0</v>
      </c>
      <c r="X560" s="9">
        <f>VLOOKUP($E560,'ALL-GTK-SD-SMP-SMA-SMK-SLB'!$F$14:$CG$713,'ALL-GTK-SD-SMP-SMA-SMK-SLB'!Y$7,FALSE)</f>
        <v>0</v>
      </c>
      <c r="Y560" s="299">
        <f t="shared" si="297"/>
        <v>7</v>
      </c>
      <c r="Z560" s="299">
        <f t="shared" si="298"/>
        <v>10</v>
      </c>
      <c r="AA560" s="10">
        <f t="shared" si="299"/>
        <v>17</v>
      </c>
      <c r="AB560" s="44">
        <f t="shared" si="300"/>
        <v>7</v>
      </c>
      <c r="AC560" s="44">
        <f t="shared" si="301"/>
        <v>10</v>
      </c>
      <c r="AD560" s="11">
        <f t="shared" si="302"/>
        <v>17</v>
      </c>
      <c r="AE560" s="9">
        <f>VLOOKUP($E560,'ALL-GTK-SD-SMP-SMA-SMK-SLB'!$F$14:$CG$713,'ALL-GTK-SD-SMP-SMA-SMK-SLB'!AF$7,FALSE)</f>
        <v>3</v>
      </c>
      <c r="AF560" s="9">
        <f>VLOOKUP($E560,'ALL-GTK-SD-SMP-SMA-SMK-SLB'!$F$14:$CG$713,'ALL-GTK-SD-SMP-SMA-SMK-SLB'!AG$7,FALSE)</f>
        <v>5</v>
      </c>
      <c r="AG560" s="10">
        <f t="shared" si="303"/>
        <v>8</v>
      </c>
      <c r="AH560" s="9">
        <f>VLOOKUP($E560,'ALL-GTK-SD-SMP-SMA-SMK-SLB'!$F$14:$CG$713,'ALL-GTK-SD-SMP-SMA-SMK-SLB'!AI$7,FALSE)</f>
        <v>4</v>
      </c>
      <c r="AI560" s="9">
        <f>VLOOKUP($E560,'ALL-GTK-SD-SMP-SMA-SMK-SLB'!$F$14:$CG$713,'ALL-GTK-SD-SMP-SMA-SMK-SLB'!AJ$7,FALSE)</f>
        <v>5</v>
      </c>
      <c r="AJ560" s="10">
        <f t="shared" si="304"/>
        <v>9</v>
      </c>
      <c r="AK560" s="44">
        <f t="shared" si="305"/>
        <v>7</v>
      </c>
      <c r="AL560" s="44">
        <f t="shared" si="306"/>
        <v>10</v>
      </c>
      <c r="AM560" s="11">
        <f t="shared" si="307"/>
        <v>17</v>
      </c>
      <c r="AN560" s="299">
        <f>VLOOKUP($E560,'ALL-GTK-SD-SMP-SMA-SMK-SLB'!$F$14:$CG$713,'ALL-GTK-SD-SMP-SMA-SMK-SLB'!AO$7,FALSE)</f>
        <v>2</v>
      </c>
      <c r="AO560" s="299">
        <f>VLOOKUP($E560,'ALL-GTK-SD-SMP-SMA-SMK-SLB'!$F$14:$CG$713,'ALL-GTK-SD-SMP-SMA-SMK-SLB'!AP$7,FALSE)</f>
        <v>2</v>
      </c>
      <c r="AP560" s="9">
        <f>VLOOKUP($E560,'ALL-GTK-SD-SMP-SMA-SMK-SLB'!$F$14:$CG$713,'ALL-GTK-SD-SMP-SMA-SMK-SLB'!AQ$7,FALSE)</f>
        <v>0</v>
      </c>
      <c r="AQ560" s="9">
        <f>VLOOKUP($E560,'ALL-GTK-SD-SMP-SMA-SMK-SLB'!$F$14:$CG$713,'ALL-GTK-SD-SMP-SMA-SMK-SLB'!AR$7,FALSE)</f>
        <v>0</v>
      </c>
      <c r="AR560" s="9">
        <f>VLOOKUP($E560,'ALL-GTK-SD-SMP-SMA-SMK-SLB'!$F$14:$CG$713,'ALL-GTK-SD-SMP-SMA-SMK-SLB'!AS$7,FALSE)</f>
        <v>0</v>
      </c>
      <c r="AS560" s="9">
        <f>VLOOKUP($E560,'ALL-GTK-SD-SMP-SMA-SMK-SLB'!$F$14:$CG$713,'ALL-GTK-SD-SMP-SMA-SMK-SLB'!AT$7,FALSE)</f>
        <v>0</v>
      </c>
      <c r="AT560" s="9">
        <f>VLOOKUP($E560,'ALL-GTK-SD-SMP-SMA-SMK-SLB'!$F$14:$CG$713,'ALL-GTK-SD-SMP-SMA-SMK-SLB'!AU$7,FALSE)</f>
        <v>0</v>
      </c>
      <c r="AU560" s="9">
        <f>VLOOKUP($E560,'ALL-GTK-SD-SMP-SMA-SMK-SLB'!$F$14:$CG$713,'ALL-GTK-SD-SMP-SMA-SMK-SLB'!AV$7,FALSE)</f>
        <v>0</v>
      </c>
      <c r="AV560" s="9">
        <f>VLOOKUP($E560,'ALL-GTK-SD-SMP-SMA-SMK-SLB'!$F$14:$CG$713,'ALL-GTK-SD-SMP-SMA-SMK-SLB'!AW$7,FALSE)</f>
        <v>0</v>
      </c>
      <c r="AW560" s="9">
        <f>VLOOKUP($E560,'ALL-GTK-SD-SMP-SMA-SMK-SLB'!$F$14:$CG$713,'ALL-GTK-SD-SMP-SMA-SMK-SLB'!AX$7,FALSE)</f>
        <v>0</v>
      </c>
      <c r="AX560" s="9">
        <f>VLOOKUP($E560,'ALL-GTK-SD-SMP-SMA-SMK-SLB'!$F$14:$CG$713,'ALL-GTK-SD-SMP-SMA-SMK-SLB'!AY$7,FALSE)</f>
        <v>5</v>
      </c>
      <c r="AY560" s="9">
        <f>VLOOKUP($E560,'ALL-GTK-SD-SMP-SMA-SMK-SLB'!$F$14:$CG$713,'ALL-GTK-SD-SMP-SMA-SMK-SLB'!AZ$7,FALSE)</f>
        <v>7</v>
      </c>
      <c r="AZ560" s="9">
        <f>VLOOKUP($E560,'ALL-GTK-SD-SMP-SMA-SMK-SLB'!$F$14:$CG$713,'ALL-GTK-SD-SMP-SMA-SMK-SLB'!BA$7,FALSE)</f>
        <v>0</v>
      </c>
      <c r="BA560" s="9">
        <f>VLOOKUP($E560,'ALL-GTK-SD-SMP-SMA-SMK-SLB'!$F$14:$CG$713,'ALL-GTK-SD-SMP-SMA-SMK-SLB'!BB$7,FALSE)</f>
        <v>1</v>
      </c>
      <c r="BB560" s="9">
        <f>VLOOKUP($E560,'ALL-GTK-SD-SMP-SMA-SMK-SLB'!$F$14:$CG$713,'ALL-GTK-SD-SMP-SMA-SMK-SLB'!BC$7,FALSE)</f>
        <v>0</v>
      </c>
      <c r="BC560" s="9">
        <f>VLOOKUP($E560,'ALL-GTK-SD-SMP-SMA-SMK-SLB'!$F$14:$CG$713,'ALL-GTK-SD-SMP-SMA-SMK-SLB'!BD$7,FALSE)</f>
        <v>0</v>
      </c>
      <c r="BD560" s="310">
        <f t="shared" si="308"/>
        <v>2</v>
      </c>
      <c r="BE560" s="310">
        <f t="shared" si="309"/>
        <v>2</v>
      </c>
      <c r="BF560" s="10">
        <f t="shared" si="310"/>
        <v>4</v>
      </c>
      <c r="BG560" s="311">
        <f t="shared" si="311"/>
        <v>5</v>
      </c>
      <c r="BH560" s="311">
        <f t="shared" si="312"/>
        <v>8</v>
      </c>
      <c r="BI560" s="10">
        <f t="shared" si="313"/>
        <v>13</v>
      </c>
      <c r="BJ560" s="44">
        <f t="shared" si="314"/>
        <v>7</v>
      </c>
      <c r="BK560" s="44">
        <f t="shared" si="315"/>
        <v>10</v>
      </c>
      <c r="BL560" s="11">
        <f t="shared" si="316"/>
        <v>17</v>
      </c>
      <c r="BM560" s="9">
        <f>VLOOKUP($E560,'ALL-GTK-SD-SMP-SMA-SMK-SLB'!$F$14:$CG$713,'ALL-GTK-SD-SMP-SMA-SMK-SLB'!BN$7,FALSE)</f>
        <v>0</v>
      </c>
      <c r="BN560" s="9">
        <f>VLOOKUP($E560,'ALL-GTK-SD-SMP-SMA-SMK-SLB'!$F$14:$CG$713,'ALL-GTK-SD-SMP-SMA-SMK-SLB'!BO$7,FALSE)</f>
        <v>0</v>
      </c>
      <c r="BO560" s="9">
        <f>VLOOKUP($E560,'ALL-GTK-SD-SMP-SMA-SMK-SLB'!$F$14:$CG$713,'ALL-GTK-SD-SMP-SMA-SMK-SLB'!BP$7,FALSE)</f>
        <v>1</v>
      </c>
      <c r="BP560" s="9">
        <f>VLOOKUP($E560,'ALL-GTK-SD-SMP-SMA-SMK-SLB'!$F$14:$CG$713,'ALL-GTK-SD-SMP-SMA-SMK-SLB'!BQ$7,FALSE)</f>
        <v>0</v>
      </c>
      <c r="BQ560" s="9">
        <f>VLOOKUP($E560,'ALL-GTK-SD-SMP-SMA-SMK-SLB'!$F$14:$CG$713,'ALL-GTK-SD-SMP-SMA-SMK-SLB'!BR$7,FALSE)</f>
        <v>0</v>
      </c>
      <c r="BR560" s="9">
        <f>VLOOKUP($E560,'ALL-GTK-SD-SMP-SMA-SMK-SLB'!$F$14:$CG$713,'ALL-GTK-SD-SMP-SMA-SMK-SLB'!BS$7,FALSE)</f>
        <v>0</v>
      </c>
      <c r="BS560" s="9">
        <f>VLOOKUP($E560,'ALL-GTK-SD-SMP-SMA-SMK-SLB'!$F$14:$CG$713,'ALL-GTK-SD-SMP-SMA-SMK-SLB'!BT$7,FALSE)</f>
        <v>0</v>
      </c>
      <c r="BT560" s="9">
        <f>VLOOKUP($E560,'ALL-GTK-SD-SMP-SMA-SMK-SLB'!$F$14:$CG$713,'ALL-GTK-SD-SMP-SMA-SMK-SLB'!BU$7,FALSE)</f>
        <v>0</v>
      </c>
      <c r="BU560" s="299">
        <f t="shared" si="317"/>
        <v>1</v>
      </c>
      <c r="BV560" s="299">
        <f t="shared" si="318"/>
        <v>0</v>
      </c>
      <c r="BW560" s="44">
        <f t="shared" si="319"/>
        <v>1</v>
      </c>
      <c r="BX560" s="44">
        <f t="shared" si="320"/>
        <v>0</v>
      </c>
      <c r="BY560" s="11">
        <f t="shared" si="321"/>
        <v>1</v>
      </c>
      <c r="BZ560" s="14">
        <f t="shared" si="322"/>
        <v>7</v>
      </c>
      <c r="CA560" s="14">
        <f t="shared" si="323"/>
        <v>10</v>
      </c>
      <c r="CB560" s="13">
        <f t="shared" si="324"/>
        <v>1</v>
      </c>
      <c r="CC560" s="13">
        <f t="shared" si="325"/>
        <v>0</v>
      </c>
      <c r="CD560" s="312">
        <f t="shared" si="326"/>
        <v>8</v>
      </c>
      <c r="CE560" s="312">
        <f t="shared" si="327"/>
        <v>10</v>
      </c>
      <c r="CF560" s="313">
        <f t="shared" si="328"/>
        <v>18</v>
      </c>
      <c r="CG560" s="302" t="str">
        <f t="shared" si="329"/>
        <v>OK</v>
      </c>
    </row>
    <row r="561" spans="1:85" ht="14.25" x14ac:dyDescent="0.25">
      <c r="A561" s="6">
        <v>549</v>
      </c>
      <c r="B561" s="495">
        <v>57</v>
      </c>
      <c r="C561" s="495" t="s">
        <v>7</v>
      </c>
      <c r="D561" s="496" t="s">
        <v>20</v>
      </c>
      <c r="E561" s="626">
        <v>20341210</v>
      </c>
      <c r="F561" s="627" t="s">
        <v>1271</v>
      </c>
      <c r="G561" s="624" t="s">
        <v>53</v>
      </c>
      <c r="H561" s="9">
        <f>VLOOKUP($E561,'ALL-GTK-SD-SMP-SMA-SMK-SLB'!$F$14:$CG$713,'ALL-GTK-SD-SMP-SMA-SMK-SLB'!I$7,FALSE)</f>
        <v>0</v>
      </c>
      <c r="I561" s="9">
        <f>VLOOKUP($E561,'ALL-GTK-SD-SMP-SMA-SMK-SLB'!$F$14:$CG$713,'ALL-GTK-SD-SMP-SMA-SMK-SLB'!J$7,FALSE)</f>
        <v>0</v>
      </c>
      <c r="J561" s="9">
        <f>VLOOKUP($E561,'ALL-GTK-SD-SMP-SMA-SMK-SLB'!$F$14:$CG$713,'ALL-GTK-SD-SMP-SMA-SMK-SLB'!K$7,FALSE)</f>
        <v>0</v>
      </c>
      <c r="K561" s="9">
        <f>VLOOKUP($E561,'ALL-GTK-SD-SMP-SMA-SMK-SLB'!$F$14:$CG$713,'ALL-GTK-SD-SMP-SMA-SMK-SLB'!L$7,FALSE)</f>
        <v>0</v>
      </c>
      <c r="L561" s="9">
        <f>VLOOKUP($E561,'ALL-GTK-SD-SMP-SMA-SMK-SLB'!$F$14:$CG$713,'ALL-GTK-SD-SMP-SMA-SMK-SLB'!M$7,FALSE)</f>
        <v>0</v>
      </c>
      <c r="M561" s="9">
        <f>VLOOKUP($E561,'ALL-GTK-SD-SMP-SMA-SMK-SLB'!$F$14:$CG$713,'ALL-GTK-SD-SMP-SMA-SMK-SLB'!N$7,FALSE)</f>
        <v>0</v>
      </c>
      <c r="N561" s="9">
        <f>VLOOKUP($E561,'ALL-GTK-SD-SMP-SMA-SMK-SLB'!$F$14:$CG$713,'ALL-GTK-SD-SMP-SMA-SMK-SLB'!O$7,FALSE)</f>
        <v>0</v>
      </c>
      <c r="O561" s="9">
        <f>VLOOKUP($E561,'ALL-GTK-SD-SMP-SMA-SMK-SLB'!$F$14:$CG$713,'ALL-GTK-SD-SMP-SMA-SMK-SLB'!P$7,FALSE)</f>
        <v>0</v>
      </c>
      <c r="P561" s="299">
        <f t="shared" si="294"/>
        <v>0</v>
      </c>
      <c r="Q561" s="299">
        <f t="shared" si="295"/>
        <v>0</v>
      </c>
      <c r="R561" s="300">
        <f t="shared" si="296"/>
        <v>0</v>
      </c>
      <c r="S561" s="9">
        <f>VLOOKUP($E561,'ALL-GTK-SD-SMP-SMA-SMK-SLB'!$F$14:$CG$713,'ALL-GTK-SD-SMP-SMA-SMK-SLB'!T$7,FALSE)</f>
        <v>2</v>
      </c>
      <c r="T561" s="9">
        <f>VLOOKUP($E561,'ALL-GTK-SD-SMP-SMA-SMK-SLB'!$F$14:$CG$713,'ALL-GTK-SD-SMP-SMA-SMK-SLB'!U$7,FALSE)</f>
        <v>2</v>
      </c>
      <c r="U561" s="9">
        <f>VLOOKUP($E561,'ALL-GTK-SD-SMP-SMA-SMK-SLB'!$F$14:$CG$713,'ALL-GTK-SD-SMP-SMA-SMK-SLB'!V$7,FALSE)</f>
        <v>0</v>
      </c>
      <c r="V561" s="9">
        <f>VLOOKUP($E561,'ALL-GTK-SD-SMP-SMA-SMK-SLB'!$F$14:$CG$713,'ALL-GTK-SD-SMP-SMA-SMK-SLB'!W$7,FALSE)</f>
        <v>0</v>
      </c>
      <c r="W561" s="9">
        <f>VLOOKUP($E561,'ALL-GTK-SD-SMP-SMA-SMK-SLB'!$F$14:$CG$713,'ALL-GTK-SD-SMP-SMA-SMK-SLB'!X$7,FALSE)</f>
        <v>0</v>
      </c>
      <c r="X561" s="9">
        <f>VLOOKUP($E561,'ALL-GTK-SD-SMP-SMA-SMK-SLB'!$F$14:$CG$713,'ALL-GTK-SD-SMP-SMA-SMK-SLB'!Y$7,FALSE)</f>
        <v>0</v>
      </c>
      <c r="Y561" s="299">
        <f t="shared" si="297"/>
        <v>2</v>
      </c>
      <c r="Z561" s="299">
        <f t="shared" si="298"/>
        <v>2</v>
      </c>
      <c r="AA561" s="10">
        <f t="shared" si="299"/>
        <v>4</v>
      </c>
      <c r="AB561" s="44">
        <f t="shared" si="300"/>
        <v>2</v>
      </c>
      <c r="AC561" s="44">
        <f t="shared" si="301"/>
        <v>2</v>
      </c>
      <c r="AD561" s="11">
        <f t="shared" si="302"/>
        <v>4</v>
      </c>
      <c r="AE561" s="9">
        <f>VLOOKUP($E561,'ALL-GTK-SD-SMP-SMA-SMK-SLB'!$F$14:$CG$713,'ALL-GTK-SD-SMP-SMA-SMK-SLB'!AF$7,FALSE)</f>
        <v>2</v>
      </c>
      <c r="AF561" s="9">
        <f>VLOOKUP($E561,'ALL-GTK-SD-SMP-SMA-SMK-SLB'!$F$14:$CG$713,'ALL-GTK-SD-SMP-SMA-SMK-SLB'!AG$7,FALSE)</f>
        <v>2</v>
      </c>
      <c r="AG561" s="10">
        <f t="shared" si="303"/>
        <v>4</v>
      </c>
      <c r="AH561" s="9">
        <f>VLOOKUP($E561,'ALL-GTK-SD-SMP-SMA-SMK-SLB'!$F$14:$CG$713,'ALL-GTK-SD-SMP-SMA-SMK-SLB'!AI$7,FALSE)</f>
        <v>0</v>
      </c>
      <c r="AI561" s="9">
        <f>VLOOKUP($E561,'ALL-GTK-SD-SMP-SMA-SMK-SLB'!$F$14:$CG$713,'ALL-GTK-SD-SMP-SMA-SMK-SLB'!AJ$7,FALSE)</f>
        <v>0</v>
      </c>
      <c r="AJ561" s="10">
        <f t="shared" si="304"/>
        <v>0</v>
      </c>
      <c r="AK561" s="44">
        <f t="shared" si="305"/>
        <v>2</v>
      </c>
      <c r="AL561" s="44">
        <f t="shared" si="306"/>
        <v>2</v>
      </c>
      <c r="AM561" s="11">
        <f t="shared" si="307"/>
        <v>4</v>
      </c>
      <c r="AN561" s="299">
        <f>VLOOKUP($E561,'ALL-GTK-SD-SMP-SMA-SMK-SLB'!$F$14:$CG$713,'ALL-GTK-SD-SMP-SMA-SMK-SLB'!AO$7,FALSE)</f>
        <v>0</v>
      </c>
      <c r="AO561" s="299">
        <f>VLOOKUP($E561,'ALL-GTK-SD-SMP-SMA-SMK-SLB'!$F$14:$CG$713,'ALL-GTK-SD-SMP-SMA-SMK-SLB'!AP$7,FALSE)</f>
        <v>0</v>
      </c>
      <c r="AP561" s="9">
        <f>VLOOKUP($E561,'ALL-GTK-SD-SMP-SMA-SMK-SLB'!$F$14:$CG$713,'ALL-GTK-SD-SMP-SMA-SMK-SLB'!AQ$7,FALSE)</f>
        <v>0</v>
      </c>
      <c r="AQ561" s="9">
        <f>VLOOKUP($E561,'ALL-GTK-SD-SMP-SMA-SMK-SLB'!$F$14:$CG$713,'ALL-GTK-SD-SMP-SMA-SMK-SLB'!AR$7,FALSE)</f>
        <v>0</v>
      </c>
      <c r="AR561" s="9">
        <f>VLOOKUP($E561,'ALL-GTK-SD-SMP-SMA-SMK-SLB'!$F$14:$CG$713,'ALL-GTK-SD-SMP-SMA-SMK-SLB'!AS$7,FALSE)</f>
        <v>0</v>
      </c>
      <c r="AS561" s="9">
        <f>VLOOKUP($E561,'ALL-GTK-SD-SMP-SMA-SMK-SLB'!$F$14:$CG$713,'ALL-GTK-SD-SMP-SMA-SMK-SLB'!AT$7,FALSE)</f>
        <v>0</v>
      </c>
      <c r="AT561" s="9">
        <f>VLOOKUP($E561,'ALL-GTK-SD-SMP-SMA-SMK-SLB'!$F$14:$CG$713,'ALL-GTK-SD-SMP-SMA-SMK-SLB'!AU$7,FALSE)</f>
        <v>0</v>
      </c>
      <c r="AU561" s="9">
        <f>VLOOKUP($E561,'ALL-GTK-SD-SMP-SMA-SMK-SLB'!$F$14:$CG$713,'ALL-GTK-SD-SMP-SMA-SMK-SLB'!AV$7,FALSE)</f>
        <v>0</v>
      </c>
      <c r="AV561" s="9">
        <f>VLOOKUP($E561,'ALL-GTK-SD-SMP-SMA-SMK-SLB'!$F$14:$CG$713,'ALL-GTK-SD-SMP-SMA-SMK-SLB'!AW$7,FALSE)</f>
        <v>0</v>
      </c>
      <c r="AW561" s="9">
        <f>VLOOKUP($E561,'ALL-GTK-SD-SMP-SMA-SMK-SLB'!$F$14:$CG$713,'ALL-GTK-SD-SMP-SMA-SMK-SLB'!AX$7,FALSE)</f>
        <v>0</v>
      </c>
      <c r="AX561" s="9">
        <f>VLOOKUP($E561,'ALL-GTK-SD-SMP-SMA-SMK-SLB'!$F$14:$CG$713,'ALL-GTK-SD-SMP-SMA-SMK-SLB'!AY$7,FALSE)</f>
        <v>2</v>
      </c>
      <c r="AY561" s="9">
        <f>VLOOKUP($E561,'ALL-GTK-SD-SMP-SMA-SMK-SLB'!$F$14:$CG$713,'ALL-GTK-SD-SMP-SMA-SMK-SLB'!AZ$7,FALSE)</f>
        <v>2</v>
      </c>
      <c r="AZ561" s="9">
        <f>VLOOKUP($E561,'ALL-GTK-SD-SMP-SMA-SMK-SLB'!$F$14:$CG$713,'ALL-GTK-SD-SMP-SMA-SMK-SLB'!BA$7,FALSE)</f>
        <v>0</v>
      </c>
      <c r="BA561" s="9">
        <f>VLOOKUP($E561,'ALL-GTK-SD-SMP-SMA-SMK-SLB'!$F$14:$CG$713,'ALL-GTK-SD-SMP-SMA-SMK-SLB'!BB$7,FALSE)</f>
        <v>0</v>
      </c>
      <c r="BB561" s="9">
        <f>VLOOKUP($E561,'ALL-GTK-SD-SMP-SMA-SMK-SLB'!$F$14:$CG$713,'ALL-GTK-SD-SMP-SMA-SMK-SLB'!BC$7,FALSE)</f>
        <v>0</v>
      </c>
      <c r="BC561" s="9">
        <f>VLOOKUP($E561,'ALL-GTK-SD-SMP-SMA-SMK-SLB'!$F$14:$CG$713,'ALL-GTK-SD-SMP-SMA-SMK-SLB'!BD$7,FALSE)</f>
        <v>0</v>
      </c>
      <c r="BD561" s="310">
        <f t="shared" si="308"/>
        <v>0</v>
      </c>
      <c r="BE561" s="310">
        <f t="shared" si="309"/>
        <v>0</v>
      </c>
      <c r="BF561" s="10">
        <f t="shared" si="310"/>
        <v>0</v>
      </c>
      <c r="BG561" s="311">
        <f t="shared" si="311"/>
        <v>2</v>
      </c>
      <c r="BH561" s="311">
        <f t="shared" si="312"/>
        <v>2</v>
      </c>
      <c r="BI561" s="10">
        <f t="shared" si="313"/>
        <v>4</v>
      </c>
      <c r="BJ561" s="44">
        <f t="shared" si="314"/>
        <v>2</v>
      </c>
      <c r="BK561" s="44">
        <f t="shared" si="315"/>
        <v>2</v>
      </c>
      <c r="BL561" s="11">
        <f t="shared" si="316"/>
        <v>4</v>
      </c>
      <c r="BM561" s="9">
        <f>VLOOKUP($E561,'ALL-GTK-SD-SMP-SMA-SMK-SLB'!$F$14:$CG$713,'ALL-GTK-SD-SMP-SMA-SMK-SLB'!BN$7,FALSE)</f>
        <v>0</v>
      </c>
      <c r="BN561" s="9">
        <f>VLOOKUP($E561,'ALL-GTK-SD-SMP-SMA-SMK-SLB'!$F$14:$CG$713,'ALL-GTK-SD-SMP-SMA-SMK-SLB'!BO$7,FALSE)</f>
        <v>0</v>
      </c>
      <c r="BO561" s="9">
        <f>VLOOKUP($E561,'ALL-GTK-SD-SMP-SMA-SMK-SLB'!$F$14:$CG$713,'ALL-GTK-SD-SMP-SMA-SMK-SLB'!BP$7,FALSE)</f>
        <v>0</v>
      </c>
      <c r="BP561" s="9">
        <f>VLOOKUP($E561,'ALL-GTK-SD-SMP-SMA-SMK-SLB'!$F$14:$CG$713,'ALL-GTK-SD-SMP-SMA-SMK-SLB'!BQ$7,FALSE)</f>
        <v>0</v>
      </c>
      <c r="BQ561" s="9">
        <f>VLOOKUP($E561,'ALL-GTK-SD-SMP-SMA-SMK-SLB'!$F$14:$CG$713,'ALL-GTK-SD-SMP-SMA-SMK-SLB'!BR$7,FALSE)</f>
        <v>0</v>
      </c>
      <c r="BR561" s="9">
        <f>VLOOKUP($E561,'ALL-GTK-SD-SMP-SMA-SMK-SLB'!$F$14:$CG$713,'ALL-GTK-SD-SMP-SMA-SMK-SLB'!BS$7,FALSE)</f>
        <v>0</v>
      </c>
      <c r="BS561" s="9">
        <f>VLOOKUP($E561,'ALL-GTK-SD-SMP-SMA-SMK-SLB'!$F$14:$CG$713,'ALL-GTK-SD-SMP-SMA-SMK-SLB'!BT$7,FALSE)</f>
        <v>0</v>
      </c>
      <c r="BT561" s="9">
        <f>VLOOKUP($E561,'ALL-GTK-SD-SMP-SMA-SMK-SLB'!$F$14:$CG$713,'ALL-GTK-SD-SMP-SMA-SMK-SLB'!BU$7,FALSE)</f>
        <v>0</v>
      </c>
      <c r="BU561" s="299">
        <f t="shared" si="317"/>
        <v>0</v>
      </c>
      <c r="BV561" s="299">
        <f t="shared" si="318"/>
        <v>0</v>
      </c>
      <c r="BW561" s="44">
        <f t="shared" si="319"/>
        <v>0</v>
      </c>
      <c r="BX561" s="44">
        <f t="shared" si="320"/>
        <v>0</v>
      </c>
      <c r="BY561" s="11">
        <f t="shared" si="321"/>
        <v>0</v>
      </c>
      <c r="BZ561" s="14">
        <f t="shared" si="322"/>
        <v>2</v>
      </c>
      <c r="CA561" s="14">
        <f t="shared" si="323"/>
        <v>2</v>
      </c>
      <c r="CB561" s="13">
        <f t="shared" si="324"/>
        <v>0</v>
      </c>
      <c r="CC561" s="13">
        <f t="shared" si="325"/>
        <v>0</v>
      </c>
      <c r="CD561" s="312">
        <f t="shared" si="326"/>
        <v>2</v>
      </c>
      <c r="CE561" s="312">
        <f t="shared" si="327"/>
        <v>2</v>
      </c>
      <c r="CF561" s="313">
        <f t="shared" si="328"/>
        <v>4</v>
      </c>
      <c r="CG561" s="302" t="str">
        <f t="shared" si="329"/>
        <v>OK</v>
      </c>
    </row>
    <row r="562" spans="1:85" ht="14.25" x14ac:dyDescent="0.25">
      <c r="A562" s="6">
        <v>550</v>
      </c>
      <c r="B562" s="495">
        <v>58</v>
      </c>
      <c r="C562" s="495" t="s">
        <v>7</v>
      </c>
      <c r="D562" s="496" t="s">
        <v>20</v>
      </c>
      <c r="E562" s="626">
        <v>69830117</v>
      </c>
      <c r="F562" s="627" t="s">
        <v>1326</v>
      </c>
      <c r="G562" s="624" t="s">
        <v>53</v>
      </c>
      <c r="H562" s="9">
        <f>VLOOKUP($E562,'ALL-GTK-SD-SMP-SMA-SMK-SLB'!$F$14:$CG$713,'ALL-GTK-SD-SMP-SMA-SMK-SLB'!I$7,FALSE)</f>
        <v>0</v>
      </c>
      <c r="I562" s="9">
        <f>VLOOKUP($E562,'ALL-GTK-SD-SMP-SMA-SMK-SLB'!$F$14:$CG$713,'ALL-GTK-SD-SMP-SMA-SMK-SLB'!J$7,FALSE)</f>
        <v>0</v>
      </c>
      <c r="J562" s="9">
        <f>VLOOKUP($E562,'ALL-GTK-SD-SMP-SMA-SMK-SLB'!$F$14:$CG$713,'ALL-GTK-SD-SMP-SMA-SMK-SLB'!K$7,FALSE)</f>
        <v>0</v>
      </c>
      <c r="K562" s="9">
        <f>VLOOKUP($E562,'ALL-GTK-SD-SMP-SMA-SMK-SLB'!$F$14:$CG$713,'ALL-GTK-SD-SMP-SMA-SMK-SLB'!L$7,FALSE)</f>
        <v>0</v>
      </c>
      <c r="L562" s="9">
        <f>VLOOKUP($E562,'ALL-GTK-SD-SMP-SMA-SMK-SLB'!$F$14:$CG$713,'ALL-GTK-SD-SMP-SMA-SMK-SLB'!M$7,FALSE)</f>
        <v>0</v>
      </c>
      <c r="M562" s="9">
        <f>VLOOKUP($E562,'ALL-GTK-SD-SMP-SMA-SMK-SLB'!$F$14:$CG$713,'ALL-GTK-SD-SMP-SMA-SMK-SLB'!N$7,FALSE)</f>
        <v>0</v>
      </c>
      <c r="N562" s="9">
        <f>VLOOKUP($E562,'ALL-GTK-SD-SMP-SMA-SMK-SLB'!$F$14:$CG$713,'ALL-GTK-SD-SMP-SMA-SMK-SLB'!O$7,FALSE)</f>
        <v>0</v>
      </c>
      <c r="O562" s="9">
        <f>VLOOKUP($E562,'ALL-GTK-SD-SMP-SMA-SMK-SLB'!$F$14:$CG$713,'ALL-GTK-SD-SMP-SMA-SMK-SLB'!P$7,FALSE)</f>
        <v>0</v>
      </c>
      <c r="P562" s="299">
        <f t="shared" si="294"/>
        <v>0</v>
      </c>
      <c r="Q562" s="299">
        <f t="shared" si="295"/>
        <v>0</v>
      </c>
      <c r="R562" s="300">
        <f t="shared" si="296"/>
        <v>0</v>
      </c>
      <c r="S562" s="9">
        <f>VLOOKUP($E562,'ALL-GTK-SD-SMP-SMA-SMK-SLB'!$F$14:$CG$713,'ALL-GTK-SD-SMP-SMA-SMK-SLB'!T$7,FALSE)</f>
        <v>5</v>
      </c>
      <c r="T562" s="9">
        <f>VLOOKUP($E562,'ALL-GTK-SD-SMP-SMA-SMK-SLB'!$F$14:$CG$713,'ALL-GTK-SD-SMP-SMA-SMK-SLB'!U$7,FALSE)</f>
        <v>6</v>
      </c>
      <c r="U562" s="9">
        <f>VLOOKUP($E562,'ALL-GTK-SD-SMP-SMA-SMK-SLB'!$F$14:$CG$713,'ALL-GTK-SD-SMP-SMA-SMK-SLB'!V$7,FALSE)</f>
        <v>0</v>
      </c>
      <c r="V562" s="9">
        <f>VLOOKUP($E562,'ALL-GTK-SD-SMP-SMA-SMK-SLB'!$F$14:$CG$713,'ALL-GTK-SD-SMP-SMA-SMK-SLB'!W$7,FALSE)</f>
        <v>0</v>
      </c>
      <c r="W562" s="9">
        <f>VLOOKUP($E562,'ALL-GTK-SD-SMP-SMA-SMK-SLB'!$F$14:$CG$713,'ALL-GTK-SD-SMP-SMA-SMK-SLB'!X$7,FALSE)</f>
        <v>0</v>
      </c>
      <c r="X562" s="9">
        <f>VLOOKUP($E562,'ALL-GTK-SD-SMP-SMA-SMK-SLB'!$F$14:$CG$713,'ALL-GTK-SD-SMP-SMA-SMK-SLB'!Y$7,FALSE)</f>
        <v>0</v>
      </c>
      <c r="Y562" s="299">
        <f t="shared" si="297"/>
        <v>5</v>
      </c>
      <c r="Z562" s="299">
        <f t="shared" si="298"/>
        <v>6</v>
      </c>
      <c r="AA562" s="10">
        <f t="shared" si="299"/>
        <v>11</v>
      </c>
      <c r="AB562" s="44">
        <f t="shared" si="300"/>
        <v>5</v>
      </c>
      <c r="AC562" s="44">
        <f t="shared" si="301"/>
        <v>6</v>
      </c>
      <c r="AD562" s="11">
        <f t="shared" si="302"/>
        <v>11</v>
      </c>
      <c r="AE562" s="9">
        <f>VLOOKUP($E562,'ALL-GTK-SD-SMP-SMA-SMK-SLB'!$F$14:$CG$713,'ALL-GTK-SD-SMP-SMA-SMK-SLB'!AF$7,FALSE)</f>
        <v>2</v>
      </c>
      <c r="AF562" s="9">
        <f>VLOOKUP($E562,'ALL-GTK-SD-SMP-SMA-SMK-SLB'!$F$14:$CG$713,'ALL-GTK-SD-SMP-SMA-SMK-SLB'!AG$7,FALSE)</f>
        <v>4</v>
      </c>
      <c r="AG562" s="10">
        <f t="shared" si="303"/>
        <v>6</v>
      </c>
      <c r="AH562" s="9">
        <f>VLOOKUP($E562,'ALL-GTK-SD-SMP-SMA-SMK-SLB'!$F$14:$CG$713,'ALL-GTK-SD-SMP-SMA-SMK-SLB'!AI$7,FALSE)</f>
        <v>3</v>
      </c>
      <c r="AI562" s="9">
        <f>VLOOKUP($E562,'ALL-GTK-SD-SMP-SMA-SMK-SLB'!$F$14:$CG$713,'ALL-GTK-SD-SMP-SMA-SMK-SLB'!AJ$7,FALSE)</f>
        <v>2</v>
      </c>
      <c r="AJ562" s="10">
        <f t="shared" si="304"/>
        <v>5</v>
      </c>
      <c r="AK562" s="44">
        <f t="shared" si="305"/>
        <v>5</v>
      </c>
      <c r="AL562" s="44">
        <f t="shared" si="306"/>
        <v>6</v>
      </c>
      <c r="AM562" s="11">
        <f t="shared" si="307"/>
        <v>11</v>
      </c>
      <c r="AN562" s="299">
        <f>VLOOKUP($E562,'ALL-GTK-SD-SMP-SMA-SMK-SLB'!$F$14:$CG$713,'ALL-GTK-SD-SMP-SMA-SMK-SLB'!AO$7,FALSE)</f>
        <v>1</v>
      </c>
      <c r="AO562" s="299">
        <f>VLOOKUP($E562,'ALL-GTK-SD-SMP-SMA-SMK-SLB'!$F$14:$CG$713,'ALL-GTK-SD-SMP-SMA-SMK-SLB'!AP$7,FALSE)</f>
        <v>1</v>
      </c>
      <c r="AP562" s="9">
        <f>VLOOKUP($E562,'ALL-GTK-SD-SMP-SMA-SMK-SLB'!$F$14:$CG$713,'ALL-GTK-SD-SMP-SMA-SMK-SLB'!AQ$7,FALSE)</f>
        <v>0</v>
      </c>
      <c r="AQ562" s="9">
        <f>VLOOKUP($E562,'ALL-GTK-SD-SMP-SMA-SMK-SLB'!$F$14:$CG$713,'ALL-GTK-SD-SMP-SMA-SMK-SLB'!AR$7,FALSE)</f>
        <v>0</v>
      </c>
      <c r="AR562" s="9">
        <f>VLOOKUP($E562,'ALL-GTK-SD-SMP-SMA-SMK-SLB'!$F$14:$CG$713,'ALL-GTK-SD-SMP-SMA-SMK-SLB'!AS$7,FALSE)</f>
        <v>0</v>
      </c>
      <c r="AS562" s="9">
        <f>VLOOKUP($E562,'ALL-GTK-SD-SMP-SMA-SMK-SLB'!$F$14:$CG$713,'ALL-GTK-SD-SMP-SMA-SMK-SLB'!AT$7,FALSE)</f>
        <v>0</v>
      </c>
      <c r="AT562" s="9">
        <f>VLOOKUP($E562,'ALL-GTK-SD-SMP-SMA-SMK-SLB'!$F$14:$CG$713,'ALL-GTK-SD-SMP-SMA-SMK-SLB'!AU$7,FALSE)</f>
        <v>0</v>
      </c>
      <c r="AU562" s="9">
        <f>VLOOKUP($E562,'ALL-GTK-SD-SMP-SMA-SMK-SLB'!$F$14:$CG$713,'ALL-GTK-SD-SMP-SMA-SMK-SLB'!AV$7,FALSE)</f>
        <v>0</v>
      </c>
      <c r="AV562" s="9">
        <f>VLOOKUP($E562,'ALL-GTK-SD-SMP-SMA-SMK-SLB'!$F$14:$CG$713,'ALL-GTK-SD-SMP-SMA-SMK-SLB'!AW$7,FALSE)</f>
        <v>0</v>
      </c>
      <c r="AW562" s="9">
        <f>VLOOKUP($E562,'ALL-GTK-SD-SMP-SMA-SMK-SLB'!$F$14:$CG$713,'ALL-GTK-SD-SMP-SMA-SMK-SLB'!AX$7,FALSE)</f>
        <v>0</v>
      </c>
      <c r="AX562" s="9">
        <f>VLOOKUP($E562,'ALL-GTK-SD-SMP-SMA-SMK-SLB'!$F$14:$CG$713,'ALL-GTK-SD-SMP-SMA-SMK-SLB'!AY$7,FALSE)</f>
        <v>4</v>
      </c>
      <c r="AY562" s="9">
        <f>VLOOKUP($E562,'ALL-GTK-SD-SMP-SMA-SMK-SLB'!$F$14:$CG$713,'ALL-GTK-SD-SMP-SMA-SMK-SLB'!AZ$7,FALSE)</f>
        <v>5</v>
      </c>
      <c r="AZ562" s="9">
        <f>VLOOKUP($E562,'ALL-GTK-SD-SMP-SMA-SMK-SLB'!$F$14:$CG$713,'ALL-GTK-SD-SMP-SMA-SMK-SLB'!BA$7,FALSE)</f>
        <v>0</v>
      </c>
      <c r="BA562" s="9">
        <f>VLOOKUP($E562,'ALL-GTK-SD-SMP-SMA-SMK-SLB'!$F$14:$CG$713,'ALL-GTK-SD-SMP-SMA-SMK-SLB'!BB$7,FALSE)</f>
        <v>0</v>
      </c>
      <c r="BB562" s="9">
        <f>VLOOKUP($E562,'ALL-GTK-SD-SMP-SMA-SMK-SLB'!$F$14:$CG$713,'ALL-GTK-SD-SMP-SMA-SMK-SLB'!BC$7,FALSE)</f>
        <v>0</v>
      </c>
      <c r="BC562" s="9">
        <f>VLOOKUP($E562,'ALL-GTK-SD-SMP-SMA-SMK-SLB'!$F$14:$CG$713,'ALL-GTK-SD-SMP-SMA-SMK-SLB'!BD$7,FALSE)</f>
        <v>0</v>
      </c>
      <c r="BD562" s="310">
        <f t="shared" si="308"/>
        <v>1</v>
      </c>
      <c r="BE562" s="310">
        <f t="shared" si="309"/>
        <v>1</v>
      </c>
      <c r="BF562" s="10">
        <f t="shared" si="310"/>
        <v>2</v>
      </c>
      <c r="BG562" s="311">
        <f t="shared" si="311"/>
        <v>4</v>
      </c>
      <c r="BH562" s="311">
        <f t="shared" si="312"/>
        <v>5</v>
      </c>
      <c r="BI562" s="10">
        <f t="shared" si="313"/>
        <v>9</v>
      </c>
      <c r="BJ562" s="44">
        <f t="shared" si="314"/>
        <v>5</v>
      </c>
      <c r="BK562" s="44">
        <f t="shared" si="315"/>
        <v>6</v>
      </c>
      <c r="BL562" s="11">
        <f t="shared" si="316"/>
        <v>11</v>
      </c>
      <c r="BM562" s="9">
        <f>VLOOKUP($E562,'ALL-GTK-SD-SMP-SMA-SMK-SLB'!$F$14:$CG$713,'ALL-GTK-SD-SMP-SMA-SMK-SLB'!BN$7,FALSE)</f>
        <v>0</v>
      </c>
      <c r="BN562" s="9">
        <f>VLOOKUP($E562,'ALL-GTK-SD-SMP-SMA-SMK-SLB'!$F$14:$CG$713,'ALL-GTK-SD-SMP-SMA-SMK-SLB'!BO$7,FALSE)</f>
        <v>0</v>
      </c>
      <c r="BO562" s="9">
        <f>VLOOKUP($E562,'ALL-GTK-SD-SMP-SMA-SMK-SLB'!$F$14:$CG$713,'ALL-GTK-SD-SMP-SMA-SMK-SLB'!BP$7,FALSE)</f>
        <v>0</v>
      </c>
      <c r="BP562" s="9">
        <f>VLOOKUP($E562,'ALL-GTK-SD-SMP-SMA-SMK-SLB'!$F$14:$CG$713,'ALL-GTK-SD-SMP-SMA-SMK-SLB'!BQ$7,FALSE)</f>
        <v>1</v>
      </c>
      <c r="BQ562" s="9">
        <f>VLOOKUP($E562,'ALL-GTK-SD-SMP-SMA-SMK-SLB'!$F$14:$CG$713,'ALL-GTK-SD-SMP-SMA-SMK-SLB'!BR$7,FALSE)</f>
        <v>0</v>
      </c>
      <c r="BR562" s="9">
        <f>VLOOKUP($E562,'ALL-GTK-SD-SMP-SMA-SMK-SLB'!$F$14:$CG$713,'ALL-GTK-SD-SMP-SMA-SMK-SLB'!BS$7,FALSE)</f>
        <v>0</v>
      </c>
      <c r="BS562" s="9">
        <f>VLOOKUP($E562,'ALL-GTK-SD-SMP-SMA-SMK-SLB'!$F$14:$CG$713,'ALL-GTK-SD-SMP-SMA-SMK-SLB'!BT$7,FALSE)</f>
        <v>0</v>
      </c>
      <c r="BT562" s="9">
        <f>VLOOKUP($E562,'ALL-GTK-SD-SMP-SMA-SMK-SLB'!$F$14:$CG$713,'ALL-GTK-SD-SMP-SMA-SMK-SLB'!BU$7,FALSE)</f>
        <v>0</v>
      </c>
      <c r="BU562" s="299">
        <f t="shared" si="317"/>
        <v>0</v>
      </c>
      <c r="BV562" s="299">
        <f t="shared" si="318"/>
        <v>1</v>
      </c>
      <c r="BW562" s="44">
        <f t="shared" si="319"/>
        <v>0</v>
      </c>
      <c r="BX562" s="44">
        <f t="shared" si="320"/>
        <v>1</v>
      </c>
      <c r="BY562" s="11">
        <f t="shared" si="321"/>
        <v>1</v>
      </c>
      <c r="BZ562" s="14">
        <f t="shared" si="322"/>
        <v>5</v>
      </c>
      <c r="CA562" s="14">
        <f t="shared" si="323"/>
        <v>6</v>
      </c>
      <c r="CB562" s="13">
        <f t="shared" si="324"/>
        <v>0</v>
      </c>
      <c r="CC562" s="13">
        <f t="shared" si="325"/>
        <v>1</v>
      </c>
      <c r="CD562" s="312">
        <f t="shared" si="326"/>
        <v>5</v>
      </c>
      <c r="CE562" s="312">
        <f t="shared" si="327"/>
        <v>7</v>
      </c>
      <c r="CF562" s="313">
        <f t="shared" si="328"/>
        <v>12</v>
      </c>
      <c r="CG562" s="302" t="str">
        <f t="shared" si="329"/>
        <v>OK</v>
      </c>
    </row>
    <row r="563" spans="1:85" ht="14.25" x14ac:dyDescent="0.25">
      <c r="A563" s="6">
        <v>551</v>
      </c>
      <c r="B563" s="495">
        <v>59</v>
      </c>
      <c r="C563" s="495" t="s">
        <v>7</v>
      </c>
      <c r="D563" s="496" t="s">
        <v>32</v>
      </c>
      <c r="E563" s="626">
        <v>60725445</v>
      </c>
      <c r="F563" s="627" t="s">
        <v>1279</v>
      </c>
      <c r="G563" s="624" t="s">
        <v>53</v>
      </c>
      <c r="H563" s="9">
        <f>VLOOKUP($E563,'ALL-GTK-SD-SMP-SMA-SMK-SLB'!$F$14:$CG$713,'ALL-GTK-SD-SMP-SMA-SMK-SLB'!I$7,FALSE)</f>
        <v>0</v>
      </c>
      <c r="I563" s="9">
        <f>VLOOKUP($E563,'ALL-GTK-SD-SMP-SMA-SMK-SLB'!$F$14:$CG$713,'ALL-GTK-SD-SMP-SMA-SMK-SLB'!J$7,FALSE)</f>
        <v>0</v>
      </c>
      <c r="J563" s="9">
        <f>VLOOKUP($E563,'ALL-GTK-SD-SMP-SMA-SMK-SLB'!$F$14:$CG$713,'ALL-GTK-SD-SMP-SMA-SMK-SLB'!K$7,FALSE)</f>
        <v>0</v>
      </c>
      <c r="K563" s="9">
        <f>VLOOKUP($E563,'ALL-GTK-SD-SMP-SMA-SMK-SLB'!$F$14:$CG$713,'ALL-GTK-SD-SMP-SMA-SMK-SLB'!L$7,FALSE)</f>
        <v>0</v>
      </c>
      <c r="L563" s="9">
        <f>VLOOKUP($E563,'ALL-GTK-SD-SMP-SMA-SMK-SLB'!$F$14:$CG$713,'ALL-GTK-SD-SMP-SMA-SMK-SLB'!M$7,FALSE)</f>
        <v>0</v>
      </c>
      <c r="M563" s="9">
        <f>VLOOKUP($E563,'ALL-GTK-SD-SMP-SMA-SMK-SLB'!$F$14:$CG$713,'ALL-GTK-SD-SMP-SMA-SMK-SLB'!N$7,FALSE)</f>
        <v>0</v>
      </c>
      <c r="N563" s="9">
        <f>VLOOKUP($E563,'ALL-GTK-SD-SMP-SMA-SMK-SLB'!$F$14:$CG$713,'ALL-GTK-SD-SMP-SMA-SMK-SLB'!O$7,FALSE)</f>
        <v>0</v>
      </c>
      <c r="O563" s="9">
        <f>VLOOKUP($E563,'ALL-GTK-SD-SMP-SMA-SMK-SLB'!$F$14:$CG$713,'ALL-GTK-SD-SMP-SMA-SMK-SLB'!P$7,FALSE)</f>
        <v>0</v>
      </c>
      <c r="P563" s="299">
        <f t="shared" si="294"/>
        <v>0</v>
      </c>
      <c r="Q563" s="299">
        <f t="shared" si="295"/>
        <v>0</v>
      </c>
      <c r="R563" s="300">
        <f t="shared" si="296"/>
        <v>0</v>
      </c>
      <c r="S563" s="9">
        <f>VLOOKUP($E563,'ALL-GTK-SD-SMP-SMA-SMK-SLB'!$F$14:$CG$713,'ALL-GTK-SD-SMP-SMA-SMK-SLB'!T$7,FALSE)</f>
        <v>2</v>
      </c>
      <c r="T563" s="9">
        <f>VLOOKUP($E563,'ALL-GTK-SD-SMP-SMA-SMK-SLB'!$F$14:$CG$713,'ALL-GTK-SD-SMP-SMA-SMK-SLB'!U$7,FALSE)</f>
        <v>2</v>
      </c>
      <c r="U563" s="9">
        <f>VLOOKUP($E563,'ALL-GTK-SD-SMP-SMA-SMK-SLB'!$F$14:$CG$713,'ALL-GTK-SD-SMP-SMA-SMK-SLB'!V$7,FALSE)</f>
        <v>0</v>
      </c>
      <c r="V563" s="9">
        <f>VLOOKUP($E563,'ALL-GTK-SD-SMP-SMA-SMK-SLB'!$F$14:$CG$713,'ALL-GTK-SD-SMP-SMA-SMK-SLB'!W$7,FALSE)</f>
        <v>0</v>
      </c>
      <c r="W563" s="9">
        <f>VLOOKUP($E563,'ALL-GTK-SD-SMP-SMA-SMK-SLB'!$F$14:$CG$713,'ALL-GTK-SD-SMP-SMA-SMK-SLB'!X$7,FALSE)</f>
        <v>1</v>
      </c>
      <c r="X563" s="9">
        <f>VLOOKUP($E563,'ALL-GTK-SD-SMP-SMA-SMK-SLB'!$F$14:$CG$713,'ALL-GTK-SD-SMP-SMA-SMK-SLB'!Y$7,FALSE)</f>
        <v>2</v>
      </c>
      <c r="Y563" s="299">
        <f t="shared" si="297"/>
        <v>3</v>
      </c>
      <c r="Z563" s="299">
        <f t="shared" si="298"/>
        <v>4</v>
      </c>
      <c r="AA563" s="10">
        <f t="shared" si="299"/>
        <v>7</v>
      </c>
      <c r="AB563" s="44">
        <f t="shared" si="300"/>
        <v>3</v>
      </c>
      <c r="AC563" s="44">
        <f t="shared" si="301"/>
        <v>4</v>
      </c>
      <c r="AD563" s="11">
        <f t="shared" si="302"/>
        <v>7</v>
      </c>
      <c r="AE563" s="9">
        <f>VLOOKUP($E563,'ALL-GTK-SD-SMP-SMA-SMK-SLB'!$F$14:$CG$713,'ALL-GTK-SD-SMP-SMA-SMK-SLB'!AF$7,FALSE)</f>
        <v>3</v>
      </c>
      <c r="AF563" s="9">
        <f>VLOOKUP($E563,'ALL-GTK-SD-SMP-SMA-SMK-SLB'!$F$14:$CG$713,'ALL-GTK-SD-SMP-SMA-SMK-SLB'!AG$7,FALSE)</f>
        <v>4</v>
      </c>
      <c r="AG563" s="10">
        <f t="shared" si="303"/>
        <v>7</v>
      </c>
      <c r="AH563" s="9">
        <f>VLOOKUP($E563,'ALL-GTK-SD-SMP-SMA-SMK-SLB'!$F$14:$CG$713,'ALL-GTK-SD-SMP-SMA-SMK-SLB'!AI$7,FALSE)</f>
        <v>0</v>
      </c>
      <c r="AI563" s="9">
        <f>VLOOKUP($E563,'ALL-GTK-SD-SMP-SMA-SMK-SLB'!$F$14:$CG$713,'ALL-GTK-SD-SMP-SMA-SMK-SLB'!AJ$7,FALSE)</f>
        <v>0</v>
      </c>
      <c r="AJ563" s="10">
        <f t="shared" si="304"/>
        <v>0</v>
      </c>
      <c r="AK563" s="44">
        <f t="shared" si="305"/>
        <v>3</v>
      </c>
      <c r="AL563" s="44">
        <f t="shared" si="306"/>
        <v>4</v>
      </c>
      <c r="AM563" s="11">
        <f t="shared" si="307"/>
        <v>7</v>
      </c>
      <c r="AN563" s="299">
        <f>VLOOKUP($E563,'ALL-GTK-SD-SMP-SMA-SMK-SLB'!$F$14:$CG$713,'ALL-GTK-SD-SMP-SMA-SMK-SLB'!AO$7,FALSE)</f>
        <v>0</v>
      </c>
      <c r="AO563" s="299">
        <f>VLOOKUP($E563,'ALL-GTK-SD-SMP-SMA-SMK-SLB'!$F$14:$CG$713,'ALL-GTK-SD-SMP-SMA-SMK-SLB'!AP$7,FALSE)</f>
        <v>0</v>
      </c>
      <c r="AP563" s="9">
        <f>VLOOKUP($E563,'ALL-GTK-SD-SMP-SMA-SMK-SLB'!$F$14:$CG$713,'ALL-GTK-SD-SMP-SMA-SMK-SLB'!AQ$7,FALSE)</f>
        <v>0</v>
      </c>
      <c r="AQ563" s="9">
        <f>VLOOKUP($E563,'ALL-GTK-SD-SMP-SMA-SMK-SLB'!$F$14:$CG$713,'ALL-GTK-SD-SMP-SMA-SMK-SLB'!AR$7,FALSE)</f>
        <v>0</v>
      </c>
      <c r="AR563" s="9">
        <f>VLOOKUP($E563,'ALL-GTK-SD-SMP-SMA-SMK-SLB'!$F$14:$CG$713,'ALL-GTK-SD-SMP-SMA-SMK-SLB'!AS$7,FALSE)</f>
        <v>0</v>
      </c>
      <c r="AS563" s="9">
        <f>VLOOKUP($E563,'ALL-GTK-SD-SMP-SMA-SMK-SLB'!$F$14:$CG$713,'ALL-GTK-SD-SMP-SMA-SMK-SLB'!AT$7,FALSE)</f>
        <v>0</v>
      </c>
      <c r="AT563" s="9">
        <f>VLOOKUP($E563,'ALL-GTK-SD-SMP-SMA-SMK-SLB'!$F$14:$CG$713,'ALL-GTK-SD-SMP-SMA-SMK-SLB'!AU$7,FALSE)</f>
        <v>0</v>
      </c>
      <c r="AU563" s="9">
        <f>VLOOKUP($E563,'ALL-GTK-SD-SMP-SMA-SMK-SLB'!$F$14:$CG$713,'ALL-GTK-SD-SMP-SMA-SMK-SLB'!AV$7,FALSE)</f>
        <v>0</v>
      </c>
      <c r="AV563" s="9">
        <f>VLOOKUP($E563,'ALL-GTK-SD-SMP-SMA-SMK-SLB'!$F$14:$CG$713,'ALL-GTK-SD-SMP-SMA-SMK-SLB'!AW$7,FALSE)</f>
        <v>0</v>
      </c>
      <c r="AW563" s="9">
        <f>VLOOKUP($E563,'ALL-GTK-SD-SMP-SMA-SMK-SLB'!$F$14:$CG$713,'ALL-GTK-SD-SMP-SMA-SMK-SLB'!AX$7,FALSE)</f>
        <v>0</v>
      </c>
      <c r="AX563" s="9">
        <f>VLOOKUP($E563,'ALL-GTK-SD-SMP-SMA-SMK-SLB'!$F$14:$CG$713,'ALL-GTK-SD-SMP-SMA-SMK-SLB'!AY$7,FALSE)</f>
        <v>3</v>
      </c>
      <c r="AY563" s="9">
        <f>VLOOKUP($E563,'ALL-GTK-SD-SMP-SMA-SMK-SLB'!$F$14:$CG$713,'ALL-GTK-SD-SMP-SMA-SMK-SLB'!AZ$7,FALSE)</f>
        <v>3</v>
      </c>
      <c r="AZ563" s="9">
        <f>VLOOKUP($E563,'ALL-GTK-SD-SMP-SMA-SMK-SLB'!$F$14:$CG$713,'ALL-GTK-SD-SMP-SMA-SMK-SLB'!BA$7,FALSE)</f>
        <v>0</v>
      </c>
      <c r="BA563" s="9">
        <f>VLOOKUP($E563,'ALL-GTK-SD-SMP-SMA-SMK-SLB'!$F$14:$CG$713,'ALL-GTK-SD-SMP-SMA-SMK-SLB'!BB$7,FALSE)</f>
        <v>1</v>
      </c>
      <c r="BB563" s="9">
        <f>VLOOKUP($E563,'ALL-GTK-SD-SMP-SMA-SMK-SLB'!$F$14:$CG$713,'ALL-GTK-SD-SMP-SMA-SMK-SLB'!BC$7,FALSE)</f>
        <v>0</v>
      </c>
      <c r="BC563" s="9">
        <f>VLOOKUP($E563,'ALL-GTK-SD-SMP-SMA-SMK-SLB'!$F$14:$CG$713,'ALL-GTK-SD-SMP-SMA-SMK-SLB'!BD$7,FALSE)</f>
        <v>0</v>
      </c>
      <c r="BD563" s="310">
        <f t="shared" si="308"/>
        <v>0</v>
      </c>
      <c r="BE563" s="310">
        <f t="shared" si="309"/>
        <v>0</v>
      </c>
      <c r="BF563" s="10">
        <f t="shared" si="310"/>
        <v>0</v>
      </c>
      <c r="BG563" s="311">
        <f t="shared" si="311"/>
        <v>3</v>
      </c>
      <c r="BH563" s="311">
        <f t="shared" si="312"/>
        <v>4</v>
      </c>
      <c r="BI563" s="10">
        <f t="shared" si="313"/>
        <v>7</v>
      </c>
      <c r="BJ563" s="44">
        <f t="shared" si="314"/>
        <v>3</v>
      </c>
      <c r="BK563" s="44">
        <f t="shared" si="315"/>
        <v>4</v>
      </c>
      <c r="BL563" s="11">
        <f t="shared" si="316"/>
        <v>7</v>
      </c>
      <c r="BM563" s="9">
        <f>VLOOKUP($E563,'ALL-GTK-SD-SMP-SMA-SMK-SLB'!$F$14:$CG$713,'ALL-GTK-SD-SMP-SMA-SMK-SLB'!BN$7,FALSE)</f>
        <v>0</v>
      </c>
      <c r="BN563" s="9">
        <f>VLOOKUP($E563,'ALL-GTK-SD-SMP-SMA-SMK-SLB'!$F$14:$CG$713,'ALL-GTK-SD-SMP-SMA-SMK-SLB'!BO$7,FALSE)</f>
        <v>0</v>
      </c>
      <c r="BO563" s="9">
        <f>VLOOKUP($E563,'ALL-GTK-SD-SMP-SMA-SMK-SLB'!$F$14:$CG$713,'ALL-GTK-SD-SMP-SMA-SMK-SLB'!BP$7,FALSE)</f>
        <v>0</v>
      </c>
      <c r="BP563" s="9">
        <f>VLOOKUP($E563,'ALL-GTK-SD-SMP-SMA-SMK-SLB'!$F$14:$CG$713,'ALL-GTK-SD-SMP-SMA-SMK-SLB'!BQ$7,FALSE)</f>
        <v>0</v>
      </c>
      <c r="BQ563" s="9">
        <f>VLOOKUP($E563,'ALL-GTK-SD-SMP-SMA-SMK-SLB'!$F$14:$CG$713,'ALL-GTK-SD-SMP-SMA-SMK-SLB'!BR$7,FALSE)</f>
        <v>0</v>
      </c>
      <c r="BR563" s="9">
        <f>VLOOKUP($E563,'ALL-GTK-SD-SMP-SMA-SMK-SLB'!$F$14:$CG$713,'ALL-GTK-SD-SMP-SMA-SMK-SLB'!BS$7,FALSE)</f>
        <v>0</v>
      </c>
      <c r="BS563" s="9">
        <f>VLOOKUP($E563,'ALL-GTK-SD-SMP-SMA-SMK-SLB'!$F$14:$CG$713,'ALL-GTK-SD-SMP-SMA-SMK-SLB'!BT$7,FALSE)</f>
        <v>0</v>
      </c>
      <c r="BT563" s="9">
        <f>VLOOKUP($E563,'ALL-GTK-SD-SMP-SMA-SMK-SLB'!$F$14:$CG$713,'ALL-GTK-SD-SMP-SMA-SMK-SLB'!BU$7,FALSE)</f>
        <v>0</v>
      </c>
      <c r="BU563" s="299">
        <f t="shared" si="317"/>
        <v>0</v>
      </c>
      <c r="BV563" s="299">
        <f t="shared" si="318"/>
        <v>0</v>
      </c>
      <c r="BW563" s="44">
        <f t="shared" si="319"/>
        <v>0</v>
      </c>
      <c r="BX563" s="44">
        <f t="shared" si="320"/>
        <v>0</v>
      </c>
      <c r="BY563" s="11">
        <f t="shared" si="321"/>
        <v>0</v>
      </c>
      <c r="BZ563" s="14">
        <f t="shared" si="322"/>
        <v>3</v>
      </c>
      <c r="CA563" s="14">
        <f t="shared" si="323"/>
        <v>4</v>
      </c>
      <c r="CB563" s="13">
        <f t="shared" si="324"/>
        <v>0</v>
      </c>
      <c r="CC563" s="13">
        <f t="shared" si="325"/>
        <v>0</v>
      </c>
      <c r="CD563" s="312">
        <f t="shared" si="326"/>
        <v>3</v>
      </c>
      <c r="CE563" s="312">
        <f t="shared" si="327"/>
        <v>4</v>
      </c>
      <c r="CF563" s="313">
        <f t="shared" si="328"/>
        <v>7</v>
      </c>
      <c r="CG563" s="302" t="str">
        <f t="shared" si="329"/>
        <v>OK</v>
      </c>
    </row>
    <row r="564" spans="1:85" ht="14.25" x14ac:dyDescent="0.25">
      <c r="A564" s="6">
        <v>552</v>
      </c>
      <c r="B564" s="495">
        <v>60</v>
      </c>
      <c r="C564" s="495" t="s">
        <v>7</v>
      </c>
      <c r="D564" s="496" t="s">
        <v>30</v>
      </c>
      <c r="E564" s="626">
        <v>20319373</v>
      </c>
      <c r="F564" s="627" t="s">
        <v>1280</v>
      </c>
      <c r="G564" s="624" t="s">
        <v>53</v>
      </c>
      <c r="H564" s="9">
        <f>VLOOKUP($E564,'ALL-GTK-SD-SMP-SMA-SMK-SLB'!$F$14:$CG$713,'ALL-GTK-SD-SMP-SMA-SMK-SLB'!I$7,FALSE)</f>
        <v>0</v>
      </c>
      <c r="I564" s="9">
        <f>VLOOKUP($E564,'ALL-GTK-SD-SMP-SMA-SMK-SLB'!$F$14:$CG$713,'ALL-GTK-SD-SMP-SMA-SMK-SLB'!J$7,FALSE)</f>
        <v>0</v>
      </c>
      <c r="J564" s="9">
        <f>VLOOKUP($E564,'ALL-GTK-SD-SMP-SMA-SMK-SLB'!$F$14:$CG$713,'ALL-GTK-SD-SMP-SMA-SMK-SLB'!K$7,FALSE)</f>
        <v>0</v>
      </c>
      <c r="K564" s="9">
        <f>VLOOKUP($E564,'ALL-GTK-SD-SMP-SMA-SMK-SLB'!$F$14:$CG$713,'ALL-GTK-SD-SMP-SMA-SMK-SLB'!L$7,FALSE)</f>
        <v>0</v>
      </c>
      <c r="L564" s="9">
        <f>VLOOKUP($E564,'ALL-GTK-SD-SMP-SMA-SMK-SLB'!$F$14:$CG$713,'ALL-GTK-SD-SMP-SMA-SMK-SLB'!M$7,FALSE)</f>
        <v>0</v>
      </c>
      <c r="M564" s="9">
        <f>VLOOKUP($E564,'ALL-GTK-SD-SMP-SMA-SMK-SLB'!$F$14:$CG$713,'ALL-GTK-SD-SMP-SMA-SMK-SLB'!N$7,FALSE)</f>
        <v>0</v>
      </c>
      <c r="N564" s="9">
        <f>VLOOKUP($E564,'ALL-GTK-SD-SMP-SMA-SMK-SLB'!$F$14:$CG$713,'ALL-GTK-SD-SMP-SMA-SMK-SLB'!O$7,FALSE)</f>
        <v>0</v>
      </c>
      <c r="O564" s="9">
        <f>VLOOKUP($E564,'ALL-GTK-SD-SMP-SMA-SMK-SLB'!$F$14:$CG$713,'ALL-GTK-SD-SMP-SMA-SMK-SLB'!P$7,FALSE)</f>
        <v>0</v>
      </c>
      <c r="P564" s="299">
        <f t="shared" si="294"/>
        <v>0</v>
      </c>
      <c r="Q564" s="299">
        <f t="shared" si="295"/>
        <v>0</v>
      </c>
      <c r="R564" s="300">
        <f t="shared" si="296"/>
        <v>0</v>
      </c>
      <c r="S564" s="9">
        <f>VLOOKUP($E564,'ALL-GTK-SD-SMP-SMA-SMK-SLB'!$F$14:$CG$713,'ALL-GTK-SD-SMP-SMA-SMK-SLB'!T$7,FALSE)</f>
        <v>0</v>
      </c>
      <c r="T564" s="9">
        <f>VLOOKUP($E564,'ALL-GTK-SD-SMP-SMA-SMK-SLB'!$F$14:$CG$713,'ALL-GTK-SD-SMP-SMA-SMK-SLB'!U$7,FALSE)</f>
        <v>5</v>
      </c>
      <c r="U564" s="9">
        <f>VLOOKUP($E564,'ALL-GTK-SD-SMP-SMA-SMK-SLB'!$F$14:$CG$713,'ALL-GTK-SD-SMP-SMA-SMK-SLB'!V$7,FALSE)</f>
        <v>0</v>
      </c>
      <c r="V564" s="9">
        <f>VLOOKUP($E564,'ALL-GTK-SD-SMP-SMA-SMK-SLB'!$F$14:$CG$713,'ALL-GTK-SD-SMP-SMA-SMK-SLB'!W$7,FALSE)</f>
        <v>0</v>
      </c>
      <c r="W564" s="9">
        <f>VLOOKUP($E564,'ALL-GTK-SD-SMP-SMA-SMK-SLB'!$F$14:$CG$713,'ALL-GTK-SD-SMP-SMA-SMK-SLB'!X$7,FALSE)</f>
        <v>0</v>
      </c>
      <c r="X564" s="9">
        <f>VLOOKUP($E564,'ALL-GTK-SD-SMP-SMA-SMK-SLB'!$F$14:$CG$713,'ALL-GTK-SD-SMP-SMA-SMK-SLB'!Y$7,FALSE)</f>
        <v>0</v>
      </c>
      <c r="Y564" s="299">
        <f t="shared" si="297"/>
        <v>0</v>
      </c>
      <c r="Z564" s="299">
        <f t="shared" si="298"/>
        <v>5</v>
      </c>
      <c r="AA564" s="10">
        <f t="shared" si="299"/>
        <v>5</v>
      </c>
      <c r="AB564" s="44">
        <f t="shared" si="300"/>
        <v>0</v>
      </c>
      <c r="AC564" s="44">
        <f t="shared" si="301"/>
        <v>5</v>
      </c>
      <c r="AD564" s="11">
        <f t="shared" si="302"/>
        <v>5</v>
      </c>
      <c r="AE564" s="9">
        <f>VLOOKUP($E564,'ALL-GTK-SD-SMP-SMA-SMK-SLB'!$F$14:$CG$713,'ALL-GTK-SD-SMP-SMA-SMK-SLB'!AF$7,FALSE)</f>
        <v>0</v>
      </c>
      <c r="AF564" s="9">
        <f>VLOOKUP($E564,'ALL-GTK-SD-SMP-SMA-SMK-SLB'!$F$14:$CG$713,'ALL-GTK-SD-SMP-SMA-SMK-SLB'!AG$7,FALSE)</f>
        <v>2</v>
      </c>
      <c r="AG564" s="10">
        <f t="shared" si="303"/>
        <v>2</v>
      </c>
      <c r="AH564" s="9">
        <f>VLOOKUP($E564,'ALL-GTK-SD-SMP-SMA-SMK-SLB'!$F$14:$CG$713,'ALL-GTK-SD-SMP-SMA-SMK-SLB'!AI$7,FALSE)</f>
        <v>0</v>
      </c>
      <c r="AI564" s="9">
        <f>VLOOKUP($E564,'ALL-GTK-SD-SMP-SMA-SMK-SLB'!$F$14:$CG$713,'ALL-GTK-SD-SMP-SMA-SMK-SLB'!AJ$7,FALSE)</f>
        <v>3</v>
      </c>
      <c r="AJ564" s="10">
        <f t="shared" si="304"/>
        <v>3</v>
      </c>
      <c r="AK564" s="44">
        <f t="shared" si="305"/>
        <v>0</v>
      </c>
      <c r="AL564" s="44">
        <f t="shared" si="306"/>
        <v>5</v>
      </c>
      <c r="AM564" s="11">
        <f t="shared" si="307"/>
        <v>5</v>
      </c>
      <c r="AN564" s="299">
        <f>VLOOKUP($E564,'ALL-GTK-SD-SMP-SMA-SMK-SLB'!$F$14:$CG$713,'ALL-GTK-SD-SMP-SMA-SMK-SLB'!AO$7,FALSE)</f>
        <v>0</v>
      </c>
      <c r="AO564" s="299">
        <f>VLOOKUP($E564,'ALL-GTK-SD-SMP-SMA-SMK-SLB'!$F$14:$CG$713,'ALL-GTK-SD-SMP-SMA-SMK-SLB'!AP$7,FALSE)</f>
        <v>0</v>
      </c>
      <c r="AP564" s="9">
        <f>VLOOKUP($E564,'ALL-GTK-SD-SMP-SMA-SMK-SLB'!$F$14:$CG$713,'ALL-GTK-SD-SMP-SMA-SMK-SLB'!AQ$7,FALSE)</f>
        <v>0</v>
      </c>
      <c r="AQ564" s="9">
        <f>VLOOKUP($E564,'ALL-GTK-SD-SMP-SMA-SMK-SLB'!$F$14:$CG$713,'ALL-GTK-SD-SMP-SMA-SMK-SLB'!AR$7,FALSE)</f>
        <v>0</v>
      </c>
      <c r="AR564" s="9">
        <f>VLOOKUP($E564,'ALL-GTK-SD-SMP-SMA-SMK-SLB'!$F$14:$CG$713,'ALL-GTK-SD-SMP-SMA-SMK-SLB'!AS$7,FALSE)</f>
        <v>0</v>
      </c>
      <c r="AS564" s="9">
        <f>VLOOKUP($E564,'ALL-GTK-SD-SMP-SMA-SMK-SLB'!$F$14:$CG$713,'ALL-GTK-SD-SMP-SMA-SMK-SLB'!AT$7,FALSE)</f>
        <v>0</v>
      </c>
      <c r="AT564" s="9">
        <f>VLOOKUP($E564,'ALL-GTK-SD-SMP-SMA-SMK-SLB'!$F$14:$CG$713,'ALL-GTK-SD-SMP-SMA-SMK-SLB'!AU$7,FALSE)</f>
        <v>0</v>
      </c>
      <c r="AU564" s="9">
        <f>VLOOKUP($E564,'ALL-GTK-SD-SMP-SMA-SMK-SLB'!$F$14:$CG$713,'ALL-GTK-SD-SMP-SMA-SMK-SLB'!AV$7,FALSE)</f>
        <v>0</v>
      </c>
      <c r="AV564" s="9">
        <f>VLOOKUP($E564,'ALL-GTK-SD-SMP-SMA-SMK-SLB'!$F$14:$CG$713,'ALL-GTK-SD-SMP-SMA-SMK-SLB'!AW$7,FALSE)</f>
        <v>0</v>
      </c>
      <c r="AW564" s="9">
        <f>VLOOKUP($E564,'ALL-GTK-SD-SMP-SMA-SMK-SLB'!$F$14:$CG$713,'ALL-GTK-SD-SMP-SMA-SMK-SLB'!AX$7,FALSE)</f>
        <v>0</v>
      </c>
      <c r="AX564" s="9">
        <f>VLOOKUP($E564,'ALL-GTK-SD-SMP-SMA-SMK-SLB'!$F$14:$CG$713,'ALL-GTK-SD-SMP-SMA-SMK-SLB'!AY$7,FALSE)</f>
        <v>0</v>
      </c>
      <c r="AY564" s="9">
        <f>VLOOKUP($E564,'ALL-GTK-SD-SMP-SMA-SMK-SLB'!$F$14:$CG$713,'ALL-GTK-SD-SMP-SMA-SMK-SLB'!AZ$7,FALSE)</f>
        <v>5</v>
      </c>
      <c r="AZ564" s="9">
        <f>VLOOKUP($E564,'ALL-GTK-SD-SMP-SMA-SMK-SLB'!$F$14:$CG$713,'ALL-GTK-SD-SMP-SMA-SMK-SLB'!BA$7,FALSE)</f>
        <v>0</v>
      </c>
      <c r="BA564" s="9">
        <f>VLOOKUP($E564,'ALL-GTK-SD-SMP-SMA-SMK-SLB'!$F$14:$CG$713,'ALL-GTK-SD-SMP-SMA-SMK-SLB'!BB$7,FALSE)</f>
        <v>0</v>
      </c>
      <c r="BB564" s="9">
        <f>VLOOKUP($E564,'ALL-GTK-SD-SMP-SMA-SMK-SLB'!$F$14:$CG$713,'ALL-GTK-SD-SMP-SMA-SMK-SLB'!BC$7,FALSE)</f>
        <v>0</v>
      </c>
      <c r="BC564" s="9">
        <f>VLOOKUP($E564,'ALL-GTK-SD-SMP-SMA-SMK-SLB'!$F$14:$CG$713,'ALL-GTK-SD-SMP-SMA-SMK-SLB'!BD$7,FALSE)</f>
        <v>0</v>
      </c>
      <c r="BD564" s="310">
        <f t="shared" si="308"/>
        <v>0</v>
      </c>
      <c r="BE564" s="310">
        <f t="shared" si="309"/>
        <v>0</v>
      </c>
      <c r="BF564" s="10">
        <f t="shared" si="310"/>
        <v>0</v>
      </c>
      <c r="BG564" s="311">
        <f t="shared" si="311"/>
        <v>0</v>
      </c>
      <c r="BH564" s="311">
        <f t="shared" si="312"/>
        <v>5</v>
      </c>
      <c r="BI564" s="10">
        <f t="shared" si="313"/>
        <v>5</v>
      </c>
      <c r="BJ564" s="44">
        <f t="shared" si="314"/>
        <v>0</v>
      </c>
      <c r="BK564" s="44">
        <f t="shared" si="315"/>
        <v>5</v>
      </c>
      <c r="BL564" s="11">
        <f t="shared" si="316"/>
        <v>5</v>
      </c>
      <c r="BM564" s="9">
        <f>VLOOKUP($E564,'ALL-GTK-SD-SMP-SMA-SMK-SLB'!$F$14:$CG$713,'ALL-GTK-SD-SMP-SMA-SMK-SLB'!BN$7,FALSE)</f>
        <v>0</v>
      </c>
      <c r="BN564" s="9">
        <f>VLOOKUP($E564,'ALL-GTK-SD-SMP-SMA-SMK-SLB'!$F$14:$CG$713,'ALL-GTK-SD-SMP-SMA-SMK-SLB'!BO$7,FALSE)</f>
        <v>0</v>
      </c>
      <c r="BO564" s="9">
        <f>VLOOKUP($E564,'ALL-GTK-SD-SMP-SMA-SMK-SLB'!$F$14:$CG$713,'ALL-GTK-SD-SMP-SMA-SMK-SLB'!BP$7,FALSE)</f>
        <v>0</v>
      </c>
      <c r="BP564" s="9">
        <f>VLOOKUP($E564,'ALL-GTK-SD-SMP-SMA-SMK-SLB'!$F$14:$CG$713,'ALL-GTK-SD-SMP-SMA-SMK-SLB'!BQ$7,FALSE)</f>
        <v>0</v>
      </c>
      <c r="BQ564" s="9">
        <f>VLOOKUP($E564,'ALL-GTK-SD-SMP-SMA-SMK-SLB'!$F$14:$CG$713,'ALL-GTK-SD-SMP-SMA-SMK-SLB'!BR$7,FALSE)</f>
        <v>0</v>
      </c>
      <c r="BR564" s="9">
        <f>VLOOKUP($E564,'ALL-GTK-SD-SMP-SMA-SMK-SLB'!$F$14:$CG$713,'ALL-GTK-SD-SMP-SMA-SMK-SLB'!BS$7,FALSE)</f>
        <v>0</v>
      </c>
      <c r="BS564" s="9">
        <f>VLOOKUP($E564,'ALL-GTK-SD-SMP-SMA-SMK-SLB'!$F$14:$CG$713,'ALL-GTK-SD-SMP-SMA-SMK-SLB'!BT$7,FALSE)</f>
        <v>0</v>
      </c>
      <c r="BT564" s="9">
        <f>VLOOKUP($E564,'ALL-GTK-SD-SMP-SMA-SMK-SLB'!$F$14:$CG$713,'ALL-GTK-SD-SMP-SMA-SMK-SLB'!BU$7,FALSE)</f>
        <v>0</v>
      </c>
      <c r="BU564" s="299">
        <f t="shared" si="317"/>
        <v>0</v>
      </c>
      <c r="BV564" s="299">
        <f t="shared" si="318"/>
        <v>0</v>
      </c>
      <c r="BW564" s="44">
        <f t="shared" si="319"/>
        <v>0</v>
      </c>
      <c r="BX564" s="44">
        <f t="shared" si="320"/>
        <v>0</v>
      </c>
      <c r="BY564" s="11">
        <f t="shared" si="321"/>
        <v>0</v>
      </c>
      <c r="BZ564" s="14">
        <f t="shared" si="322"/>
        <v>0</v>
      </c>
      <c r="CA564" s="14">
        <f t="shared" si="323"/>
        <v>5</v>
      </c>
      <c r="CB564" s="13">
        <f t="shared" si="324"/>
        <v>0</v>
      </c>
      <c r="CC564" s="13">
        <f t="shared" si="325"/>
        <v>0</v>
      </c>
      <c r="CD564" s="312">
        <f t="shared" si="326"/>
        <v>0</v>
      </c>
      <c r="CE564" s="312">
        <f t="shared" si="327"/>
        <v>5</v>
      </c>
      <c r="CF564" s="313">
        <f t="shared" si="328"/>
        <v>5</v>
      </c>
      <c r="CG564" s="302" t="str">
        <f t="shared" si="329"/>
        <v>OK</v>
      </c>
    </row>
    <row r="565" spans="1:85" ht="14.25" x14ac:dyDescent="0.25">
      <c r="A565" s="6">
        <v>553</v>
      </c>
      <c r="B565" s="495">
        <v>61</v>
      </c>
      <c r="C565" s="495" t="s">
        <v>7</v>
      </c>
      <c r="D565" s="496" t="s">
        <v>19</v>
      </c>
      <c r="E565" s="626">
        <v>20319374</v>
      </c>
      <c r="F565" s="627" t="s">
        <v>1297</v>
      </c>
      <c r="G565" s="624" t="s">
        <v>53</v>
      </c>
      <c r="H565" s="9">
        <f>VLOOKUP($E565,'ALL-GTK-SD-SMP-SMA-SMK-SLB'!$F$14:$CG$713,'ALL-GTK-SD-SMP-SMA-SMK-SLB'!I$7,FALSE)</f>
        <v>0</v>
      </c>
      <c r="I565" s="9">
        <f>VLOOKUP($E565,'ALL-GTK-SD-SMP-SMA-SMK-SLB'!$F$14:$CG$713,'ALL-GTK-SD-SMP-SMA-SMK-SLB'!J$7,FALSE)</f>
        <v>0</v>
      </c>
      <c r="J565" s="9">
        <f>VLOOKUP($E565,'ALL-GTK-SD-SMP-SMA-SMK-SLB'!$F$14:$CG$713,'ALL-GTK-SD-SMP-SMA-SMK-SLB'!K$7,FALSE)</f>
        <v>0</v>
      </c>
      <c r="K565" s="9">
        <f>VLOOKUP($E565,'ALL-GTK-SD-SMP-SMA-SMK-SLB'!$F$14:$CG$713,'ALL-GTK-SD-SMP-SMA-SMK-SLB'!L$7,FALSE)</f>
        <v>0</v>
      </c>
      <c r="L565" s="9">
        <f>VLOOKUP($E565,'ALL-GTK-SD-SMP-SMA-SMK-SLB'!$F$14:$CG$713,'ALL-GTK-SD-SMP-SMA-SMK-SLB'!M$7,FALSE)</f>
        <v>0</v>
      </c>
      <c r="M565" s="9">
        <f>VLOOKUP($E565,'ALL-GTK-SD-SMP-SMA-SMK-SLB'!$F$14:$CG$713,'ALL-GTK-SD-SMP-SMA-SMK-SLB'!N$7,FALSE)</f>
        <v>0</v>
      </c>
      <c r="N565" s="9">
        <f>VLOOKUP($E565,'ALL-GTK-SD-SMP-SMA-SMK-SLB'!$F$14:$CG$713,'ALL-GTK-SD-SMP-SMA-SMK-SLB'!O$7,FALSE)</f>
        <v>0</v>
      </c>
      <c r="O565" s="9">
        <f>VLOOKUP($E565,'ALL-GTK-SD-SMP-SMA-SMK-SLB'!$F$14:$CG$713,'ALL-GTK-SD-SMP-SMA-SMK-SLB'!P$7,FALSE)</f>
        <v>0</v>
      </c>
      <c r="P565" s="299">
        <f t="shared" si="294"/>
        <v>0</v>
      </c>
      <c r="Q565" s="299">
        <f t="shared" si="295"/>
        <v>0</v>
      </c>
      <c r="R565" s="300">
        <f t="shared" si="296"/>
        <v>0</v>
      </c>
      <c r="S565" s="9">
        <f>VLOOKUP($E565,'ALL-GTK-SD-SMP-SMA-SMK-SLB'!$F$14:$CG$713,'ALL-GTK-SD-SMP-SMA-SMK-SLB'!T$7,FALSE)</f>
        <v>1</v>
      </c>
      <c r="T565" s="9">
        <f>VLOOKUP($E565,'ALL-GTK-SD-SMP-SMA-SMK-SLB'!$F$14:$CG$713,'ALL-GTK-SD-SMP-SMA-SMK-SLB'!U$7,FALSE)</f>
        <v>6</v>
      </c>
      <c r="U565" s="9">
        <f>VLOOKUP($E565,'ALL-GTK-SD-SMP-SMA-SMK-SLB'!$F$14:$CG$713,'ALL-GTK-SD-SMP-SMA-SMK-SLB'!V$7,FALSE)</f>
        <v>0</v>
      </c>
      <c r="V565" s="9">
        <f>VLOOKUP($E565,'ALL-GTK-SD-SMP-SMA-SMK-SLB'!$F$14:$CG$713,'ALL-GTK-SD-SMP-SMA-SMK-SLB'!W$7,FALSE)</f>
        <v>0</v>
      </c>
      <c r="W565" s="9">
        <f>VLOOKUP($E565,'ALL-GTK-SD-SMP-SMA-SMK-SLB'!$F$14:$CG$713,'ALL-GTK-SD-SMP-SMA-SMK-SLB'!X$7,FALSE)</f>
        <v>1</v>
      </c>
      <c r="X565" s="9">
        <f>VLOOKUP($E565,'ALL-GTK-SD-SMP-SMA-SMK-SLB'!$F$14:$CG$713,'ALL-GTK-SD-SMP-SMA-SMK-SLB'!Y$7,FALSE)</f>
        <v>0</v>
      </c>
      <c r="Y565" s="299">
        <f t="shared" si="297"/>
        <v>2</v>
      </c>
      <c r="Z565" s="299">
        <f t="shared" si="298"/>
        <v>6</v>
      </c>
      <c r="AA565" s="10">
        <f t="shared" si="299"/>
        <v>8</v>
      </c>
      <c r="AB565" s="44">
        <f t="shared" si="300"/>
        <v>2</v>
      </c>
      <c r="AC565" s="44">
        <f t="shared" si="301"/>
        <v>6</v>
      </c>
      <c r="AD565" s="11">
        <f t="shared" si="302"/>
        <v>8</v>
      </c>
      <c r="AE565" s="9">
        <f>VLOOKUP($E565,'ALL-GTK-SD-SMP-SMA-SMK-SLB'!$F$14:$CG$713,'ALL-GTK-SD-SMP-SMA-SMK-SLB'!AF$7,FALSE)</f>
        <v>2</v>
      </c>
      <c r="AF565" s="9">
        <f>VLOOKUP($E565,'ALL-GTK-SD-SMP-SMA-SMK-SLB'!$F$14:$CG$713,'ALL-GTK-SD-SMP-SMA-SMK-SLB'!AG$7,FALSE)</f>
        <v>1</v>
      </c>
      <c r="AG565" s="10">
        <f t="shared" si="303"/>
        <v>3</v>
      </c>
      <c r="AH565" s="9">
        <f>VLOOKUP($E565,'ALL-GTK-SD-SMP-SMA-SMK-SLB'!$F$14:$CG$713,'ALL-GTK-SD-SMP-SMA-SMK-SLB'!AI$7,FALSE)</f>
        <v>0</v>
      </c>
      <c r="AI565" s="9">
        <f>VLOOKUP($E565,'ALL-GTK-SD-SMP-SMA-SMK-SLB'!$F$14:$CG$713,'ALL-GTK-SD-SMP-SMA-SMK-SLB'!AJ$7,FALSE)</f>
        <v>5</v>
      </c>
      <c r="AJ565" s="10">
        <f t="shared" si="304"/>
        <v>5</v>
      </c>
      <c r="AK565" s="44">
        <f t="shared" si="305"/>
        <v>2</v>
      </c>
      <c r="AL565" s="44">
        <f t="shared" si="306"/>
        <v>6</v>
      </c>
      <c r="AM565" s="11">
        <f t="shared" si="307"/>
        <v>8</v>
      </c>
      <c r="AN565" s="299">
        <f>VLOOKUP($E565,'ALL-GTK-SD-SMP-SMA-SMK-SLB'!$F$14:$CG$713,'ALL-GTK-SD-SMP-SMA-SMK-SLB'!AO$7,FALSE)</f>
        <v>0</v>
      </c>
      <c r="AO565" s="299">
        <f>VLOOKUP($E565,'ALL-GTK-SD-SMP-SMA-SMK-SLB'!$F$14:$CG$713,'ALL-GTK-SD-SMP-SMA-SMK-SLB'!AP$7,FALSE)</f>
        <v>0</v>
      </c>
      <c r="AP565" s="9">
        <f>VLOOKUP($E565,'ALL-GTK-SD-SMP-SMA-SMK-SLB'!$F$14:$CG$713,'ALL-GTK-SD-SMP-SMA-SMK-SLB'!AQ$7,FALSE)</f>
        <v>0</v>
      </c>
      <c r="AQ565" s="9">
        <f>VLOOKUP($E565,'ALL-GTK-SD-SMP-SMA-SMK-SLB'!$F$14:$CG$713,'ALL-GTK-SD-SMP-SMA-SMK-SLB'!AR$7,FALSE)</f>
        <v>1</v>
      </c>
      <c r="AR565" s="9">
        <f>VLOOKUP($E565,'ALL-GTK-SD-SMP-SMA-SMK-SLB'!$F$14:$CG$713,'ALL-GTK-SD-SMP-SMA-SMK-SLB'!AS$7,FALSE)</f>
        <v>0</v>
      </c>
      <c r="AS565" s="9">
        <f>VLOOKUP($E565,'ALL-GTK-SD-SMP-SMA-SMK-SLB'!$F$14:$CG$713,'ALL-GTK-SD-SMP-SMA-SMK-SLB'!AT$7,FALSE)</f>
        <v>0</v>
      </c>
      <c r="AT565" s="9">
        <f>VLOOKUP($E565,'ALL-GTK-SD-SMP-SMA-SMK-SLB'!$F$14:$CG$713,'ALL-GTK-SD-SMP-SMA-SMK-SLB'!AU$7,FALSE)</f>
        <v>0</v>
      </c>
      <c r="AU565" s="9">
        <f>VLOOKUP($E565,'ALL-GTK-SD-SMP-SMA-SMK-SLB'!$F$14:$CG$713,'ALL-GTK-SD-SMP-SMA-SMK-SLB'!AV$7,FALSE)</f>
        <v>0</v>
      </c>
      <c r="AV565" s="9">
        <f>VLOOKUP($E565,'ALL-GTK-SD-SMP-SMA-SMK-SLB'!$F$14:$CG$713,'ALL-GTK-SD-SMP-SMA-SMK-SLB'!AW$7,FALSE)</f>
        <v>0</v>
      </c>
      <c r="AW565" s="9">
        <f>VLOOKUP($E565,'ALL-GTK-SD-SMP-SMA-SMK-SLB'!$F$14:$CG$713,'ALL-GTK-SD-SMP-SMA-SMK-SLB'!AX$7,FALSE)</f>
        <v>0</v>
      </c>
      <c r="AX565" s="9">
        <f>VLOOKUP($E565,'ALL-GTK-SD-SMP-SMA-SMK-SLB'!$F$14:$CG$713,'ALL-GTK-SD-SMP-SMA-SMK-SLB'!AY$7,FALSE)</f>
        <v>2</v>
      </c>
      <c r="AY565" s="9">
        <f>VLOOKUP($E565,'ALL-GTK-SD-SMP-SMA-SMK-SLB'!$F$14:$CG$713,'ALL-GTK-SD-SMP-SMA-SMK-SLB'!AZ$7,FALSE)</f>
        <v>5</v>
      </c>
      <c r="AZ565" s="9">
        <f>VLOOKUP($E565,'ALL-GTK-SD-SMP-SMA-SMK-SLB'!$F$14:$CG$713,'ALL-GTK-SD-SMP-SMA-SMK-SLB'!BA$7,FALSE)</f>
        <v>0</v>
      </c>
      <c r="BA565" s="9">
        <f>VLOOKUP($E565,'ALL-GTK-SD-SMP-SMA-SMK-SLB'!$F$14:$CG$713,'ALL-GTK-SD-SMP-SMA-SMK-SLB'!BB$7,FALSE)</f>
        <v>0</v>
      </c>
      <c r="BB565" s="9">
        <f>VLOOKUP($E565,'ALL-GTK-SD-SMP-SMA-SMK-SLB'!$F$14:$CG$713,'ALL-GTK-SD-SMP-SMA-SMK-SLB'!BC$7,FALSE)</f>
        <v>0</v>
      </c>
      <c r="BC565" s="9">
        <f>VLOOKUP($E565,'ALL-GTK-SD-SMP-SMA-SMK-SLB'!$F$14:$CG$713,'ALL-GTK-SD-SMP-SMA-SMK-SLB'!BD$7,FALSE)</f>
        <v>0</v>
      </c>
      <c r="BD565" s="310">
        <f t="shared" si="308"/>
        <v>0</v>
      </c>
      <c r="BE565" s="310">
        <f t="shared" si="309"/>
        <v>1</v>
      </c>
      <c r="BF565" s="10">
        <f t="shared" si="310"/>
        <v>1</v>
      </c>
      <c r="BG565" s="311">
        <f t="shared" si="311"/>
        <v>2</v>
      </c>
      <c r="BH565" s="311">
        <f t="shared" si="312"/>
        <v>5</v>
      </c>
      <c r="BI565" s="10">
        <f t="shared" si="313"/>
        <v>7</v>
      </c>
      <c r="BJ565" s="44">
        <f t="shared" si="314"/>
        <v>2</v>
      </c>
      <c r="BK565" s="44">
        <f t="shared" si="315"/>
        <v>6</v>
      </c>
      <c r="BL565" s="11">
        <f t="shared" si="316"/>
        <v>8</v>
      </c>
      <c r="BM565" s="9">
        <f>VLOOKUP($E565,'ALL-GTK-SD-SMP-SMA-SMK-SLB'!$F$14:$CG$713,'ALL-GTK-SD-SMP-SMA-SMK-SLB'!BN$7,FALSE)</f>
        <v>0</v>
      </c>
      <c r="BN565" s="9">
        <f>VLOOKUP($E565,'ALL-GTK-SD-SMP-SMA-SMK-SLB'!$F$14:$CG$713,'ALL-GTK-SD-SMP-SMA-SMK-SLB'!BO$7,FALSE)</f>
        <v>0</v>
      </c>
      <c r="BO565" s="9">
        <f>VLOOKUP($E565,'ALL-GTK-SD-SMP-SMA-SMK-SLB'!$F$14:$CG$713,'ALL-GTK-SD-SMP-SMA-SMK-SLB'!BP$7,FALSE)</f>
        <v>0</v>
      </c>
      <c r="BP565" s="9">
        <f>VLOOKUP($E565,'ALL-GTK-SD-SMP-SMA-SMK-SLB'!$F$14:$CG$713,'ALL-GTK-SD-SMP-SMA-SMK-SLB'!BQ$7,FALSE)</f>
        <v>0</v>
      </c>
      <c r="BQ565" s="9">
        <f>VLOOKUP($E565,'ALL-GTK-SD-SMP-SMA-SMK-SLB'!$F$14:$CG$713,'ALL-GTK-SD-SMP-SMA-SMK-SLB'!BR$7,FALSE)</f>
        <v>0</v>
      </c>
      <c r="BR565" s="9">
        <f>VLOOKUP($E565,'ALL-GTK-SD-SMP-SMA-SMK-SLB'!$F$14:$CG$713,'ALL-GTK-SD-SMP-SMA-SMK-SLB'!BS$7,FALSE)</f>
        <v>0</v>
      </c>
      <c r="BS565" s="9">
        <f>VLOOKUP($E565,'ALL-GTK-SD-SMP-SMA-SMK-SLB'!$F$14:$CG$713,'ALL-GTK-SD-SMP-SMA-SMK-SLB'!BT$7,FALSE)</f>
        <v>1</v>
      </c>
      <c r="BT565" s="9">
        <f>VLOOKUP($E565,'ALL-GTK-SD-SMP-SMA-SMK-SLB'!$F$14:$CG$713,'ALL-GTK-SD-SMP-SMA-SMK-SLB'!BU$7,FALSE)</f>
        <v>0</v>
      </c>
      <c r="BU565" s="299">
        <f t="shared" si="317"/>
        <v>1</v>
      </c>
      <c r="BV565" s="299">
        <f t="shared" si="318"/>
        <v>0</v>
      </c>
      <c r="BW565" s="44">
        <f t="shared" si="319"/>
        <v>1</v>
      </c>
      <c r="BX565" s="44">
        <f t="shared" si="320"/>
        <v>0</v>
      </c>
      <c r="BY565" s="11">
        <f t="shared" si="321"/>
        <v>1</v>
      </c>
      <c r="BZ565" s="14">
        <f t="shared" si="322"/>
        <v>2</v>
      </c>
      <c r="CA565" s="14">
        <f t="shared" si="323"/>
        <v>6</v>
      </c>
      <c r="CB565" s="13">
        <f t="shared" si="324"/>
        <v>1</v>
      </c>
      <c r="CC565" s="13">
        <f t="shared" si="325"/>
        <v>0</v>
      </c>
      <c r="CD565" s="312">
        <f t="shared" si="326"/>
        <v>3</v>
      </c>
      <c r="CE565" s="312">
        <f t="shared" si="327"/>
        <v>6</v>
      </c>
      <c r="CF565" s="313">
        <f t="shared" si="328"/>
        <v>9</v>
      </c>
      <c r="CG565" s="302" t="str">
        <f t="shared" si="329"/>
        <v>OK</v>
      </c>
    </row>
    <row r="566" spans="1:85" ht="14.25" x14ac:dyDescent="0.25">
      <c r="A566" s="6">
        <v>554</v>
      </c>
      <c r="B566" s="495">
        <v>62</v>
      </c>
      <c r="C566" s="495" t="s">
        <v>7</v>
      </c>
      <c r="D566" s="496" t="s">
        <v>19</v>
      </c>
      <c r="E566" s="626">
        <v>20340336</v>
      </c>
      <c r="F566" s="627" t="s">
        <v>1287</v>
      </c>
      <c r="G566" s="624" t="s">
        <v>53</v>
      </c>
      <c r="H566" s="9">
        <f>VLOOKUP($E566,'ALL-GTK-SD-SMP-SMA-SMK-SLB'!$F$14:$CG$713,'ALL-GTK-SD-SMP-SMA-SMK-SLB'!I$7,FALSE)</f>
        <v>0</v>
      </c>
      <c r="I566" s="9">
        <f>VLOOKUP($E566,'ALL-GTK-SD-SMP-SMA-SMK-SLB'!$F$14:$CG$713,'ALL-GTK-SD-SMP-SMA-SMK-SLB'!J$7,FALSE)</f>
        <v>0</v>
      </c>
      <c r="J566" s="9">
        <f>VLOOKUP($E566,'ALL-GTK-SD-SMP-SMA-SMK-SLB'!$F$14:$CG$713,'ALL-GTK-SD-SMP-SMA-SMK-SLB'!K$7,FALSE)</f>
        <v>0</v>
      </c>
      <c r="K566" s="9">
        <f>VLOOKUP($E566,'ALL-GTK-SD-SMP-SMA-SMK-SLB'!$F$14:$CG$713,'ALL-GTK-SD-SMP-SMA-SMK-SLB'!L$7,FALSE)</f>
        <v>0</v>
      </c>
      <c r="L566" s="9">
        <f>VLOOKUP($E566,'ALL-GTK-SD-SMP-SMA-SMK-SLB'!$F$14:$CG$713,'ALL-GTK-SD-SMP-SMA-SMK-SLB'!M$7,FALSE)</f>
        <v>0</v>
      </c>
      <c r="M566" s="9">
        <f>VLOOKUP($E566,'ALL-GTK-SD-SMP-SMA-SMK-SLB'!$F$14:$CG$713,'ALL-GTK-SD-SMP-SMA-SMK-SLB'!N$7,FALSE)</f>
        <v>0</v>
      </c>
      <c r="N566" s="9">
        <f>VLOOKUP($E566,'ALL-GTK-SD-SMP-SMA-SMK-SLB'!$F$14:$CG$713,'ALL-GTK-SD-SMP-SMA-SMK-SLB'!O$7,FALSE)</f>
        <v>0</v>
      </c>
      <c r="O566" s="9">
        <f>VLOOKUP($E566,'ALL-GTK-SD-SMP-SMA-SMK-SLB'!$F$14:$CG$713,'ALL-GTK-SD-SMP-SMA-SMK-SLB'!P$7,FALSE)</f>
        <v>0</v>
      </c>
      <c r="P566" s="299">
        <f t="shared" si="294"/>
        <v>0</v>
      </c>
      <c r="Q566" s="299">
        <f t="shared" si="295"/>
        <v>0</v>
      </c>
      <c r="R566" s="300">
        <f t="shared" si="296"/>
        <v>0</v>
      </c>
      <c r="S566" s="9">
        <f>VLOOKUP($E566,'ALL-GTK-SD-SMP-SMA-SMK-SLB'!$F$14:$CG$713,'ALL-GTK-SD-SMP-SMA-SMK-SLB'!T$7,FALSE)</f>
        <v>2</v>
      </c>
      <c r="T566" s="9">
        <f>VLOOKUP($E566,'ALL-GTK-SD-SMP-SMA-SMK-SLB'!$F$14:$CG$713,'ALL-GTK-SD-SMP-SMA-SMK-SLB'!U$7,FALSE)</f>
        <v>1</v>
      </c>
      <c r="U566" s="9">
        <f>VLOOKUP($E566,'ALL-GTK-SD-SMP-SMA-SMK-SLB'!$F$14:$CG$713,'ALL-GTK-SD-SMP-SMA-SMK-SLB'!V$7,FALSE)</f>
        <v>0</v>
      </c>
      <c r="V566" s="9">
        <f>VLOOKUP($E566,'ALL-GTK-SD-SMP-SMA-SMK-SLB'!$F$14:$CG$713,'ALL-GTK-SD-SMP-SMA-SMK-SLB'!W$7,FALSE)</f>
        <v>0</v>
      </c>
      <c r="W566" s="9">
        <f>VLOOKUP($E566,'ALL-GTK-SD-SMP-SMA-SMK-SLB'!$F$14:$CG$713,'ALL-GTK-SD-SMP-SMA-SMK-SLB'!X$7,FALSE)</f>
        <v>0</v>
      </c>
      <c r="X566" s="9">
        <f>VLOOKUP($E566,'ALL-GTK-SD-SMP-SMA-SMK-SLB'!$F$14:$CG$713,'ALL-GTK-SD-SMP-SMA-SMK-SLB'!Y$7,FALSE)</f>
        <v>1</v>
      </c>
      <c r="Y566" s="299">
        <f t="shared" si="297"/>
        <v>2</v>
      </c>
      <c r="Z566" s="299">
        <f t="shared" si="298"/>
        <v>2</v>
      </c>
      <c r="AA566" s="10">
        <f t="shared" si="299"/>
        <v>4</v>
      </c>
      <c r="AB566" s="44">
        <f t="shared" si="300"/>
        <v>2</v>
      </c>
      <c r="AC566" s="44">
        <f t="shared" si="301"/>
        <v>2</v>
      </c>
      <c r="AD566" s="11">
        <f t="shared" si="302"/>
        <v>4</v>
      </c>
      <c r="AE566" s="9">
        <f>VLOOKUP($E566,'ALL-GTK-SD-SMP-SMA-SMK-SLB'!$F$14:$CG$713,'ALL-GTK-SD-SMP-SMA-SMK-SLB'!AF$7,FALSE)</f>
        <v>2</v>
      </c>
      <c r="AF566" s="9">
        <f>VLOOKUP($E566,'ALL-GTK-SD-SMP-SMA-SMK-SLB'!$F$14:$CG$713,'ALL-GTK-SD-SMP-SMA-SMK-SLB'!AG$7,FALSE)</f>
        <v>2</v>
      </c>
      <c r="AG566" s="10">
        <f t="shared" si="303"/>
        <v>4</v>
      </c>
      <c r="AH566" s="9">
        <f>VLOOKUP($E566,'ALL-GTK-SD-SMP-SMA-SMK-SLB'!$F$14:$CG$713,'ALL-GTK-SD-SMP-SMA-SMK-SLB'!AI$7,FALSE)</f>
        <v>0</v>
      </c>
      <c r="AI566" s="9">
        <f>VLOOKUP($E566,'ALL-GTK-SD-SMP-SMA-SMK-SLB'!$F$14:$CG$713,'ALL-GTK-SD-SMP-SMA-SMK-SLB'!AJ$7,FALSE)</f>
        <v>0</v>
      </c>
      <c r="AJ566" s="10">
        <f t="shared" si="304"/>
        <v>0</v>
      </c>
      <c r="AK566" s="44">
        <f t="shared" si="305"/>
        <v>2</v>
      </c>
      <c r="AL566" s="44">
        <f t="shared" si="306"/>
        <v>2</v>
      </c>
      <c r="AM566" s="11">
        <f t="shared" si="307"/>
        <v>4</v>
      </c>
      <c r="AN566" s="299">
        <f>VLOOKUP($E566,'ALL-GTK-SD-SMP-SMA-SMK-SLB'!$F$14:$CG$713,'ALL-GTK-SD-SMP-SMA-SMK-SLB'!AO$7,FALSE)</f>
        <v>2</v>
      </c>
      <c r="AO566" s="299">
        <f>VLOOKUP($E566,'ALL-GTK-SD-SMP-SMA-SMK-SLB'!$F$14:$CG$713,'ALL-GTK-SD-SMP-SMA-SMK-SLB'!AP$7,FALSE)</f>
        <v>0</v>
      </c>
      <c r="AP566" s="9">
        <f>VLOOKUP($E566,'ALL-GTK-SD-SMP-SMA-SMK-SLB'!$F$14:$CG$713,'ALL-GTK-SD-SMP-SMA-SMK-SLB'!AQ$7,FALSE)</f>
        <v>0</v>
      </c>
      <c r="AQ566" s="9">
        <f>VLOOKUP($E566,'ALL-GTK-SD-SMP-SMA-SMK-SLB'!$F$14:$CG$713,'ALL-GTK-SD-SMP-SMA-SMK-SLB'!AR$7,FALSE)</f>
        <v>0</v>
      </c>
      <c r="AR566" s="9">
        <f>VLOOKUP($E566,'ALL-GTK-SD-SMP-SMA-SMK-SLB'!$F$14:$CG$713,'ALL-GTK-SD-SMP-SMA-SMK-SLB'!AS$7,FALSE)</f>
        <v>0</v>
      </c>
      <c r="AS566" s="9">
        <f>VLOOKUP($E566,'ALL-GTK-SD-SMP-SMA-SMK-SLB'!$F$14:$CG$713,'ALL-GTK-SD-SMP-SMA-SMK-SLB'!AT$7,FALSE)</f>
        <v>0</v>
      </c>
      <c r="AT566" s="9">
        <f>VLOOKUP($E566,'ALL-GTK-SD-SMP-SMA-SMK-SLB'!$F$14:$CG$713,'ALL-GTK-SD-SMP-SMA-SMK-SLB'!AU$7,FALSE)</f>
        <v>0</v>
      </c>
      <c r="AU566" s="9">
        <f>VLOOKUP($E566,'ALL-GTK-SD-SMP-SMA-SMK-SLB'!$F$14:$CG$713,'ALL-GTK-SD-SMP-SMA-SMK-SLB'!AV$7,FALSE)</f>
        <v>0</v>
      </c>
      <c r="AV566" s="9">
        <f>VLOOKUP($E566,'ALL-GTK-SD-SMP-SMA-SMK-SLB'!$F$14:$CG$713,'ALL-GTK-SD-SMP-SMA-SMK-SLB'!AW$7,FALSE)</f>
        <v>0</v>
      </c>
      <c r="AW566" s="9">
        <f>VLOOKUP($E566,'ALL-GTK-SD-SMP-SMA-SMK-SLB'!$F$14:$CG$713,'ALL-GTK-SD-SMP-SMA-SMK-SLB'!AX$7,FALSE)</f>
        <v>0</v>
      </c>
      <c r="AX566" s="9">
        <f>VLOOKUP($E566,'ALL-GTK-SD-SMP-SMA-SMK-SLB'!$F$14:$CG$713,'ALL-GTK-SD-SMP-SMA-SMK-SLB'!AY$7,FALSE)</f>
        <v>0</v>
      </c>
      <c r="AY566" s="9">
        <f>VLOOKUP($E566,'ALL-GTK-SD-SMP-SMA-SMK-SLB'!$F$14:$CG$713,'ALL-GTK-SD-SMP-SMA-SMK-SLB'!AZ$7,FALSE)</f>
        <v>2</v>
      </c>
      <c r="AZ566" s="9">
        <f>VLOOKUP($E566,'ALL-GTK-SD-SMP-SMA-SMK-SLB'!$F$14:$CG$713,'ALL-GTK-SD-SMP-SMA-SMK-SLB'!BA$7,FALSE)</f>
        <v>0</v>
      </c>
      <c r="BA566" s="9">
        <f>VLOOKUP($E566,'ALL-GTK-SD-SMP-SMA-SMK-SLB'!$F$14:$CG$713,'ALL-GTK-SD-SMP-SMA-SMK-SLB'!BB$7,FALSE)</f>
        <v>0</v>
      </c>
      <c r="BB566" s="9">
        <f>VLOOKUP($E566,'ALL-GTK-SD-SMP-SMA-SMK-SLB'!$F$14:$CG$713,'ALL-GTK-SD-SMP-SMA-SMK-SLB'!BC$7,FALSE)</f>
        <v>0</v>
      </c>
      <c r="BC566" s="9">
        <f>VLOOKUP($E566,'ALL-GTK-SD-SMP-SMA-SMK-SLB'!$F$14:$CG$713,'ALL-GTK-SD-SMP-SMA-SMK-SLB'!BD$7,FALSE)</f>
        <v>0</v>
      </c>
      <c r="BD566" s="310">
        <f t="shared" si="308"/>
        <v>2</v>
      </c>
      <c r="BE566" s="310">
        <f t="shared" si="309"/>
        <v>0</v>
      </c>
      <c r="BF566" s="10">
        <f t="shared" si="310"/>
        <v>2</v>
      </c>
      <c r="BG566" s="311">
        <f t="shared" si="311"/>
        <v>0</v>
      </c>
      <c r="BH566" s="311">
        <f t="shared" si="312"/>
        <v>2</v>
      </c>
      <c r="BI566" s="10">
        <f t="shared" si="313"/>
        <v>2</v>
      </c>
      <c r="BJ566" s="44">
        <f t="shared" si="314"/>
        <v>2</v>
      </c>
      <c r="BK566" s="44">
        <f t="shared" si="315"/>
        <v>2</v>
      </c>
      <c r="BL566" s="11">
        <f t="shared" si="316"/>
        <v>4</v>
      </c>
      <c r="BM566" s="9">
        <f>VLOOKUP($E566,'ALL-GTK-SD-SMP-SMA-SMK-SLB'!$F$14:$CG$713,'ALL-GTK-SD-SMP-SMA-SMK-SLB'!BN$7,FALSE)</f>
        <v>0</v>
      </c>
      <c r="BN566" s="9">
        <f>VLOOKUP($E566,'ALL-GTK-SD-SMP-SMA-SMK-SLB'!$F$14:$CG$713,'ALL-GTK-SD-SMP-SMA-SMK-SLB'!BO$7,FALSE)</f>
        <v>0</v>
      </c>
      <c r="BO566" s="9">
        <f>VLOOKUP($E566,'ALL-GTK-SD-SMP-SMA-SMK-SLB'!$F$14:$CG$713,'ALL-GTK-SD-SMP-SMA-SMK-SLB'!BP$7,FALSE)</f>
        <v>0</v>
      </c>
      <c r="BP566" s="9">
        <f>VLOOKUP($E566,'ALL-GTK-SD-SMP-SMA-SMK-SLB'!$F$14:$CG$713,'ALL-GTK-SD-SMP-SMA-SMK-SLB'!BQ$7,FALSE)</f>
        <v>0</v>
      </c>
      <c r="BQ566" s="9">
        <f>VLOOKUP($E566,'ALL-GTK-SD-SMP-SMA-SMK-SLB'!$F$14:$CG$713,'ALL-GTK-SD-SMP-SMA-SMK-SLB'!BR$7,FALSE)</f>
        <v>0</v>
      </c>
      <c r="BR566" s="9">
        <f>VLOOKUP($E566,'ALL-GTK-SD-SMP-SMA-SMK-SLB'!$F$14:$CG$713,'ALL-GTK-SD-SMP-SMA-SMK-SLB'!BS$7,FALSE)</f>
        <v>0</v>
      </c>
      <c r="BS566" s="9">
        <f>VLOOKUP($E566,'ALL-GTK-SD-SMP-SMA-SMK-SLB'!$F$14:$CG$713,'ALL-GTK-SD-SMP-SMA-SMK-SLB'!BT$7,FALSE)</f>
        <v>0</v>
      </c>
      <c r="BT566" s="9">
        <f>VLOOKUP($E566,'ALL-GTK-SD-SMP-SMA-SMK-SLB'!$F$14:$CG$713,'ALL-GTK-SD-SMP-SMA-SMK-SLB'!BU$7,FALSE)</f>
        <v>0</v>
      </c>
      <c r="BU566" s="299">
        <f t="shared" si="317"/>
        <v>0</v>
      </c>
      <c r="BV566" s="299">
        <f t="shared" si="318"/>
        <v>0</v>
      </c>
      <c r="BW566" s="44">
        <f t="shared" si="319"/>
        <v>0</v>
      </c>
      <c r="BX566" s="44">
        <f t="shared" si="320"/>
        <v>0</v>
      </c>
      <c r="BY566" s="11">
        <f t="shared" si="321"/>
        <v>0</v>
      </c>
      <c r="BZ566" s="14">
        <f t="shared" si="322"/>
        <v>2</v>
      </c>
      <c r="CA566" s="14">
        <f t="shared" si="323"/>
        <v>2</v>
      </c>
      <c r="CB566" s="13">
        <f t="shared" si="324"/>
        <v>0</v>
      </c>
      <c r="CC566" s="13">
        <f t="shared" si="325"/>
        <v>0</v>
      </c>
      <c r="CD566" s="312">
        <f t="shared" si="326"/>
        <v>2</v>
      </c>
      <c r="CE566" s="312">
        <f t="shared" si="327"/>
        <v>2</v>
      </c>
      <c r="CF566" s="313">
        <f t="shared" si="328"/>
        <v>4</v>
      </c>
      <c r="CG566" s="302" t="str">
        <f t="shared" si="329"/>
        <v>OK</v>
      </c>
    </row>
    <row r="567" spans="1:85" ht="14.25" x14ac:dyDescent="0.25">
      <c r="A567" s="6">
        <v>555</v>
      </c>
      <c r="B567" s="495">
        <v>63</v>
      </c>
      <c r="C567" s="495" t="s">
        <v>7</v>
      </c>
      <c r="D567" s="496" t="s">
        <v>19</v>
      </c>
      <c r="E567" s="626">
        <v>20319384</v>
      </c>
      <c r="F567" s="627" t="s">
        <v>1284</v>
      </c>
      <c r="G567" s="624" t="s">
        <v>53</v>
      </c>
      <c r="H567" s="9">
        <f>VLOOKUP($E567,'ALL-GTK-SD-SMP-SMA-SMK-SLB'!$F$14:$CG$713,'ALL-GTK-SD-SMP-SMA-SMK-SLB'!I$7,FALSE)</f>
        <v>0</v>
      </c>
      <c r="I567" s="9">
        <f>VLOOKUP($E567,'ALL-GTK-SD-SMP-SMA-SMK-SLB'!$F$14:$CG$713,'ALL-GTK-SD-SMP-SMA-SMK-SLB'!J$7,FALSE)</f>
        <v>0</v>
      </c>
      <c r="J567" s="9">
        <f>VLOOKUP($E567,'ALL-GTK-SD-SMP-SMA-SMK-SLB'!$F$14:$CG$713,'ALL-GTK-SD-SMP-SMA-SMK-SLB'!K$7,FALSE)</f>
        <v>0</v>
      </c>
      <c r="K567" s="9">
        <f>VLOOKUP($E567,'ALL-GTK-SD-SMP-SMA-SMK-SLB'!$F$14:$CG$713,'ALL-GTK-SD-SMP-SMA-SMK-SLB'!L$7,FALSE)</f>
        <v>0</v>
      </c>
      <c r="L567" s="9">
        <f>VLOOKUP($E567,'ALL-GTK-SD-SMP-SMA-SMK-SLB'!$F$14:$CG$713,'ALL-GTK-SD-SMP-SMA-SMK-SLB'!M$7,FALSE)</f>
        <v>0</v>
      </c>
      <c r="M567" s="9">
        <f>VLOOKUP($E567,'ALL-GTK-SD-SMP-SMA-SMK-SLB'!$F$14:$CG$713,'ALL-GTK-SD-SMP-SMA-SMK-SLB'!N$7,FALSE)</f>
        <v>0</v>
      </c>
      <c r="N567" s="9">
        <f>VLOOKUP($E567,'ALL-GTK-SD-SMP-SMA-SMK-SLB'!$F$14:$CG$713,'ALL-GTK-SD-SMP-SMA-SMK-SLB'!O$7,FALSE)</f>
        <v>0</v>
      </c>
      <c r="O567" s="9">
        <f>VLOOKUP($E567,'ALL-GTK-SD-SMP-SMA-SMK-SLB'!$F$14:$CG$713,'ALL-GTK-SD-SMP-SMA-SMK-SLB'!P$7,FALSE)</f>
        <v>0</v>
      </c>
      <c r="P567" s="299">
        <f t="shared" si="294"/>
        <v>0</v>
      </c>
      <c r="Q567" s="299">
        <f t="shared" si="295"/>
        <v>0</v>
      </c>
      <c r="R567" s="300">
        <f t="shared" si="296"/>
        <v>0</v>
      </c>
      <c r="S567" s="9">
        <f>VLOOKUP($E567,'ALL-GTK-SD-SMP-SMA-SMK-SLB'!$F$14:$CG$713,'ALL-GTK-SD-SMP-SMA-SMK-SLB'!T$7,FALSE)</f>
        <v>1</v>
      </c>
      <c r="T567" s="9">
        <f>VLOOKUP($E567,'ALL-GTK-SD-SMP-SMA-SMK-SLB'!$F$14:$CG$713,'ALL-GTK-SD-SMP-SMA-SMK-SLB'!U$7,FALSE)</f>
        <v>1</v>
      </c>
      <c r="U567" s="9">
        <f>VLOOKUP($E567,'ALL-GTK-SD-SMP-SMA-SMK-SLB'!$F$14:$CG$713,'ALL-GTK-SD-SMP-SMA-SMK-SLB'!V$7,FALSE)</f>
        <v>0</v>
      </c>
      <c r="V567" s="9">
        <f>VLOOKUP($E567,'ALL-GTK-SD-SMP-SMA-SMK-SLB'!$F$14:$CG$713,'ALL-GTK-SD-SMP-SMA-SMK-SLB'!W$7,FALSE)</f>
        <v>0</v>
      </c>
      <c r="W567" s="9">
        <f>VLOOKUP($E567,'ALL-GTK-SD-SMP-SMA-SMK-SLB'!$F$14:$CG$713,'ALL-GTK-SD-SMP-SMA-SMK-SLB'!X$7,FALSE)</f>
        <v>0</v>
      </c>
      <c r="X567" s="9">
        <f>VLOOKUP($E567,'ALL-GTK-SD-SMP-SMA-SMK-SLB'!$F$14:$CG$713,'ALL-GTK-SD-SMP-SMA-SMK-SLB'!Y$7,FALSE)</f>
        <v>1</v>
      </c>
      <c r="Y567" s="299">
        <f t="shared" si="297"/>
        <v>1</v>
      </c>
      <c r="Z567" s="299">
        <f t="shared" si="298"/>
        <v>2</v>
      </c>
      <c r="AA567" s="10">
        <f t="shared" si="299"/>
        <v>3</v>
      </c>
      <c r="AB567" s="44">
        <f t="shared" si="300"/>
        <v>1</v>
      </c>
      <c r="AC567" s="44">
        <f t="shared" si="301"/>
        <v>2</v>
      </c>
      <c r="AD567" s="11">
        <f t="shared" si="302"/>
        <v>3</v>
      </c>
      <c r="AE567" s="9">
        <f>VLOOKUP($E567,'ALL-GTK-SD-SMP-SMA-SMK-SLB'!$F$14:$CG$713,'ALL-GTK-SD-SMP-SMA-SMK-SLB'!AF$7,FALSE)</f>
        <v>0</v>
      </c>
      <c r="AF567" s="9">
        <f>VLOOKUP($E567,'ALL-GTK-SD-SMP-SMA-SMK-SLB'!$F$14:$CG$713,'ALL-GTK-SD-SMP-SMA-SMK-SLB'!AG$7,FALSE)</f>
        <v>1</v>
      </c>
      <c r="AG567" s="10">
        <f t="shared" si="303"/>
        <v>1</v>
      </c>
      <c r="AH567" s="9">
        <f>VLOOKUP($E567,'ALL-GTK-SD-SMP-SMA-SMK-SLB'!$F$14:$CG$713,'ALL-GTK-SD-SMP-SMA-SMK-SLB'!AI$7,FALSE)</f>
        <v>1</v>
      </c>
      <c r="AI567" s="9">
        <f>VLOOKUP($E567,'ALL-GTK-SD-SMP-SMA-SMK-SLB'!$F$14:$CG$713,'ALL-GTK-SD-SMP-SMA-SMK-SLB'!AJ$7,FALSE)</f>
        <v>1</v>
      </c>
      <c r="AJ567" s="10">
        <f t="shared" si="304"/>
        <v>2</v>
      </c>
      <c r="AK567" s="44">
        <f t="shared" si="305"/>
        <v>1</v>
      </c>
      <c r="AL567" s="44">
        <f t="shared" si="306"/>
        <v>2</v>
      </c>
      <c r="AM567" s="11">
        <f t="shared" si="307"/>
        <v>3</v>
      </c>
      <c r="AN567" s="299">
        <f>VLOOKUP($E567,'ALL-GTK-SD-SMP-SMA-SMK-SLB'!$F$14:$CG$713,'ALL-GTK-SD-SMP-SMA-SMK-SLB'!AO$7,FALSE)</f>
        <v>0</v>
      </c>
      <c r="AO567" s="299">
        <f>VLOOKUP($E567,'ALL-GTK-SD-SMP-SMA-SMK-SLB'!$F$14:$CG$713,'ALL-GTK-SD-SMP-SMA-SMK-SLB'!AP$7,FALSE)</f>
        <v>0</v>
      </c>
      <c r="AP567" s="9">
        <f>VLOOKUP($E567,'ALL-GTK-SD-SMP-SMA-SMK-SLB'!$F$14:$CG$713,'ALL-GTK-SD-SMP-SMA-SMK-SLB'!AQ$7,FALSE)</f>
        <v>0</v>
      </c>
      <c r="AQ567" s="9">
        <f>VLOOKUP($E567,'ALL-GTK-SD-SMP-SMA-SMK-SLB'!$F$14:$CG$713,'ALL-GTK-SD-SMP-SMA-SMK-SLB'!AR$7,FALSE)</f>
        <v>0</v>
      </c>
      <c r="AR567" s="9">
        <f>VLOOKUP($E567,'ALL-GTK-SD-SMP-SMA-SMK-SLB'!$F$14:$CG$713,'ALL-GTK-SD-SMP-SMA-SMK-SLB'!AS$7,FALSE)</f>
        <v>0</v>
      </c>
      <c r="AS567" s="9">
        <f>VLOOKUP($E567,'ALL-GTK-SD-SMP-SMA-SMK-SLB'!$F$14:$CG$713,'ALL-GTK-SD-SMP-SMA-SMK-SLB'!AT$7,FALSE)</f>
        <v>0</v>
      </c>
      <c r="AT567" s="9">
        <f>VLOOKUP($E567,'ALL-GTK-SD-SMP-SMA-SMK-SLB'!$F$14:$CG$713,'ALL-GTK-SD-SMP-SMA-SMK-SLB'!AU$7,FALSE)</f>
        <v>0</v>
      </c>
      <c r="AU567" s="9">
        <f>VLOOKUP($E567,'ALL-GTK-SD-SMP-SMA-SMK-SLB'!$F$14:$CG$713,'ALL-GTK-SD-SMP-SMA-SMK-SLB'!AV$7,FALSE)</f>
        <v>0</v>
      </c>
      <c r="AV567" s="9">
        <f>VLOOKUP($E567,'ALL-GTK-SD-SMP-SMA-SMK-SLB'!$F$14:$CG$713,'ALL-GTK-SD-SMP-SMA-SMK-SLB'!AW$7,FALSE)</f>
        <v>0</v>
      </c>
      <c r="AW567" s="9">
        <f>VLOOKUP($E567,'ALL-GTK-SD-SMP-SMA-SMK-SLB'!$F$14:$CG$713,'ALL-GTK-SD-SMP-SMA-SMK-SLB'!AX$7,FALSE)</f>
        <v>0</v>
      </c>
      <c r="AX567" s="9">
        <f>VLOOKUP($E567,'ALL-GTK-SD-SMP-SMA-SMK-SLB'!$F$14:$CG$713,'ALL-GTK-SD-SMP-SMA-SMK-SLB'!AY$7,FALSE)</f>
        <v>1</v>
      </c>
      <c r="AY567" s="9">
        <f>VLOOKUP($E567,'ALL-GTK-SD-SMP-SMA-SMK-SLB'!$F$14:$CG$713,'ALL-GTK-SD-SMP-SMA-SMK-SLB'!AZ$7,FALSE)</f>
        <v>2</v>
      </c>
      <c r="AZ567" s="9">
        <f>VLOOKUP($E567,'ALL-GTK-SD-SMP-SMA-SMK-SLB'!$F$14:$CG$713,'ALL-GTK-SD-SMP-SMA-SMK-SLB'!BA$7,FALSE)</f>
        <v>0</v>
      </c>
      <c r="BA567" s="9">
        <f>VLOOKUP($E567,'ALL-GTK-SD-SMP-SMA-SMK-SLB'!$F$14:$CG$713,'ALL-GTK-SD-SMP-SMA-SMK-SLB'!BB$7,FALSE)</f>
        <v>0</v>
      </c>
      <c r="BB567" s="9">
        <f>VLOOKUP($E567,'ALL-GTK-SD-SMP-SMA-SMK-SLB'!$F$14:$CG$713,'ALL-GTK-SD-SMP-SMA-SMK-SLB'!BC$7,FALSE)</f>
        <v>0</v>
      </c>
      <c r="BC567" s="9">
        <f>VLOOKUP($E567,'ALL-GTK-SD-SMP-SMA-SMK-SLB'!$F$14:$CG$713,'ALL-GTK-SD-SMP-SMA-SMK-SLB'!BD$7,FALSE)</f>
        <v>0</v>
      </c>
      <c r="BD567" s="310">
        <f t="shared" si="308"/>
        <v>0</v>
      </c>
      <c r="BE567" s="310">
        <f t="shared" si="309"/>
        <v>0</v>
      </c>
      <c r="BF567" s="10">
        <f t="shared" si="310"/>
        <v>0</v>
      </c>
      <c r="BG567" s="311">
        <f t="shared" si="311"/>
        <v>1</v>
      </c>
      <c r="BH567" s="311">
        <f t="shared" si="312"/>
        <v>2</v>
      </c>
      <c r="BI567" s="10">
        <f t="shared" si="313"/>
        <v>3</v>
      </c>
      <c r="BJ567" s="44">
        <f t="shared" si="314"/>
        <v>1</v>
      </c>
      <c r="BK567" s="44">
        <f t="shared" si="315"/>
        <v>2</v>
      </c>
      <c r="BL567" s="11">
        <f t="shared" si="316"/>
        <v>3</v>
      </c>
      <c r="BM567" s="9">
        <f>VLOOKUP($E567,'ALL-GTK-SD-SMP-SMA-SMK-SLB'!$F$14:$CG$713,'ALL-GTK-SD-SMP-SMA-SMK-SLB'!BN$7,FALSE)</f>
        <v>0</v>
      </c>
      <c r="BN567" s="9">
        <f>VLOOKUP($E567,'ALL-GTK-SD-SMP-SMA-SMK-SLB'!$F$14:$CG$713,'ALL-GTK-SD-SMP-SMA-SMK-SLB'!BO$7,FALSE)</f>
        <v>0</v>
      </c>
      <c r="BO567" s="9">
        <f>VLOOKUP($E567,'ALL-GTK-SD-SMP-SMA-SMK-SLB'!$F$14:$CG$713,'ALL-GTK-SD-SMP-SMA-SMK-SLB'!BP$7,FALSE)</f>
        <v>0</v>
      </c>
      <c r="BP567" s="9">
        <f>VLOOKUP($E567,'ALL-GTK-SD-SMP-SMA-SMK-SLB'!$F$14:$CG$713,'ALL-GTK-SD-SMP-SMA-SMK-SLB'!BQ$7,FALSE)</f>
        <v>0</v>
      </c>
      <c r="BQ567" s="9">
        <f>VLOOKUP($E567,'ALL-GTK-SD-SMP-SMA-SMK-SLB'!$F$14:$CG$713,'ALL-GTK-SD-SMP-SMA-SMK-SLB'!BR$7,FALSE)</f>
        <v>1</v>
      </c>
      <c r="BR567" s="9">
        <f>VLOOKUP($E567,'ALL-GTK-SD-SMP-SMA-SMK-SLB'!$F$14:$CG$713,'ALL-GTK-SD-SMP-SMA-SMK-SLB'!BS$7,FALSE)</f>
        <v>0</v>
      </c>
      <c r="BS567" s="9">
        <f>VLOOKUP($E567,'ALL-GTK-SD-SMP-SMA-SMK-SLB'!$F$14:$CG$713,'ALL-GTK-SD-SMP-SMA-SMK-SLB'!BT$7,FALSE)</f>
        <v>0</v>
      </c>
      <c r="BT567" s="9">
        <f>VLOOKUP($E567,'ALL-GTK-SD-SMP-SMA-SMK-SLB'!$F$14:$CG$713,'ALL-GTK-SD-SMP-SMA-SMK-SLB'!BU$7,FALSE)</f>
        <v>0</v>
      </c>
      <c r="BU567" s="299">
        <f t="shared" si="317"/>
        <v>1</v>
      </c>
      <c r="BV567" s="299">
        <f t="shared" si="318"/>
        <v>0</v>
      </c>
      <c r="BW567" s="44">
        <f t="shared" si="319"/>
        <v>1</v>
      </c>
      <c r="BX567" s="44">
        <f t="shared" si="320"/>
        <v>0</v>
      </c>
      <c r="BY567" s="11">
        <f t="shared" si="321"/>
        <v>1</v>
      </c>
      <c r="BZ567" s="14">
        <f t="shared" si="322"/>
        <v>1</v>
      </c>
      <c r="CA567" s="14">
        <f t="shared" si="323"/>
        <v>2</v>
      </c>
      <c r="CB567" s="13">
        <f t="shared" si="324"/>
        <v>1</v>
      </c>
      <c r="CC567" s="13">
        <f t="shared" si="325"/>
        <v>0</v>
      </c>
      <c r="CD567" s="312">
        <f t="shared" si="326"/>
        <v>2</v>
      </c>
      <c r="CE567" s="312">
        <f t="shared" si="327"/>
        <v>2</v>
      </c>
      <c r="CF567" s="313">
        <f t="shared" si="328"/>
        <v>4</v>
      </c>
      <c r="CG567" s="302" t="str">
        <f t="shared" si="329"/>
        <v>OK</v>
      </c>
    </row>
    <row r="568" spans="1:85" ht="14.25" x14ac:dyDescent="0.25">
      <c r="A568" s="6">
        <v>556</v>
      </c>
      <c r="B568" s="495">
        <v>64</v>
      </c>
      <c r="C568" s="495" t="s">
        <v>7</v>
      </c>
      <c r="D568" s="496" t="s">
        <v>19</v>
      </c>
      <c r="E568" s="626">
        <v>20348925</v>
      </c>
      <c r="F568" s="627" t="s">
        <v>1327</v>
      </c>
      <c r="G568" s="624" t="s">
        <v>53</v>
      </c>
      <c r="H568" s="9">
        <f>VLOOKUP($E568,'ALL-GTK-SD-SMP-SMA-SMK-SLB'!$F$14:$CG$713,'ALL-GTK-SD-SMP-SMA-SMK-SLB'!I$7,FALSE)</f>
        <v>0</v>
      </c>
      <c r="I568" s="9">
        <f>VLOOKUP($E568,'ALL-GTK-SD-SMP-SMA-SMK-SLB'!$F$14:$CG$713,'ALL-GTK-SD-SMP-SMA-SMK-SLB'!J$7,FALSE)</f>
        <v>0</v>
      </c>
      <c r="J568" s="9">
        <f>VLOOKUP($E568,'ALL-GTK-SD-SMP-SMA-SMK-SLB'!$F$14:$CG$713,'ALL-GTK-SD-SMP-SMA-SMK-SLB'!K$7,FALSE)</f>
        <v>0</v>
      </c>
      <c r="K568" s="9">
        <f>VLOOKUP($E568,'ALL-GTK-SD-SMP-SMA-SMK-SLB'!$F$14:$CG$713,'ALL-GTK-SD-SMP-SMA-SMK-SLB'!L$7,FALSE)</f>
        <v>0</v>
      </c>
      <c r="L568" s="9">
        <f>VLOOKUP($E568,'ALL-GTK-SD-SMP-SMA-SMK-SLB'!$F$14:$CG$713,'ALL-GTK-SD-SMP-SMA-SMK-SLB'!M$7,FALSE)</f>
        <v>0</v>
      </c>
      <c r="M568" s="9">
        <f>VLOOKUP($E568,'ALL-GTK-SD-SMP-SMA-SMK-SLB'!$F$14:$CG$713,'ALL-GTK-SD-SMP-SMA-SMK-SLB'!N$7,FALSE)</f>
        <v>0</v>
      </c>
      <c r="N568" s="9">
        <f>VLOOKUP($E568,'ALL-GTK-SD-SMP-SMA-SMK-SLB'!$F$14:$CG$713,'ALL-GTK-SD-SMP-SMA-SMK-SLB'!O$7,FALSE)</f>
        <v>0</v>
      </c>
      <c r="O568" s="9">
        <f>VLOOKUP($E568,'ALL-GTK-SD-SMP-SMA-SMK-SLB'!$F$14:$CG$713,'ALL-GTK-SD-SMP-SMA-SMK-SLB'!P$7,FALSE)</f>
        <v>0</v>
      </c>
      <c r="P568" s="299">
        <f t="shared" si="294"/>
        <v>0</v>
      </c>
      <c r="Q568" s="299">
        <f t="shared" si="295"/>
        <v>0</v>
      </c>
      <c r="R568" s="300">
        <f t="shared" si="296"/>
        <v>0</v>
      </c>
      <c r="S568" s="9">
        <f>VLOOKUP($E568,'ALL-GTK-SD-SMP-SMA-SMK-SLB'!$F$14:$CG$713,'ALL-GTK-SD-SMP-SMA-SMK-SLB'!T$7,FALSE)</f>
        <v>2</v>
      </c>
      <c r="T568" s="9">
        <f>VLOOKUP($E568,'ALL-GTK-SD-SMP-SMA-SMK-SLB'!$F$14:$CG$713,'ALL-GTK-SD-SMP-SMA-SMK-SLB'!U$7,FALSE)</f>
        <v>0</v>
      </c>
      <c r="U568" s="9">
        <f>VLOOKUP($E568,'ALL-GTK-SD-SMP-SMA-SMK-SLB'!$F$14:$CG$713,'ALL-GTK-SD-SMP-SMA-SMK-SLB'!V$7,FALSE)</f>
        <v>0</v>
      </c>
      <c r="V568" s="9">
        <f>VLOOKUP($E568,'ALL-GTK-SD-SMP-SMA-SMK-SLB'!$F$14:$CG$713,'ALL-GTK-SD-SMP-SMA-SMK-SLB'!W$7,FALSE)</f>
        <v>0</v>
      </c>
      <c r="W568" s="9">
        <f>VLOOKUP($E568,'ALL-GTK-SD-SMP-SMA-SMK-SLB'!$F$14:$CG$713,'ALL-GTK-SD-SMP-SMA-SMK-SLB'!X$7,FALSE)</f>
        <v>1</v>
      </c>
      <c r="X568" s="9">
        <f>VLOOKUP($E568,'ALL-GTK-SD-SMP-SMA-SMK-SLB'!$F$14:$CG$713,'ALL-GTK-SD-SMP-SMA-SMK-SLB'!Y$7,FALSE)</f>
        <v>2</v>
      </c>
      <c r="Y568" s="299">
        <f t="shared" si="297"/>
        <v>3</v>
      </c>
      <c r="Z568" s="299">
        <f t="shared" si="298"/>
        <v>2</v>
      </c>
      <c r="AA568" s="10">
        <f t="shared" si="299"/>
        <v>5</v>
      </c>
      <c r="AB568" s="44">
        <f t="shared" si="300"/>
        <v>3</v>
      </c>
      <c r="AC568" s="44">
        <f t="shared" si="301"/>
        <v>2</v>
      </c>
      <c r="AD568" s="11">
        <f t="shared" si="302"/>
        <v>5</v>
      </c>
      <c r="AE568" s="9">
        <f>VLOOKUP($E568,'ALL-GTK-SD-SMP-SMA-SMK-SLB'!$F$14:$CG$713,'ALL-GTK-SD-SMP-SMA-SMK-SLB'!AF$7,FALSE)</f>
        <v>3</v>
      </c>
      <c r="AF568" s="9">
        <f>VLOOKUP($E568,'ALL-GTK-SD-SMP-SMA-SMK-SLB'!$F$14:$CG$713,'ALL-GTK-SD-SMP-SMA-SMK-SLB'!AG$7,FALSE)</f>
        <v>2</v>
      </c>
      <c r="AG568" s="10">
        <f t="shared" si="303"/>
        <v>5</v>
      </c>
      <c r="AH568" s="9">
        <f>VLOOKUP($E568,'ALL-GTK-SD-SMP-SMA-SMK-SLB'!$F$14:$CG$713,'ALL-GTK-SD-SMP-SMA-SMK-SLB'!AI$7,FALSE)</f>
        <v>0</v>
      </c>
      <c r="AI568" s="9">
        <f>VLOOKUP($E568,'ALL-GTK-SD-SMP-SMA-SMK-SLB'!$F$14:$CG$713,'ALL-GTK-SD-SMP-SMA-SMK-SLB'!AJ$7,FALSE)</f>
        <v>0</v>
      </c>
      <c r="AJ568" s="10">
        <f t="shared" si="304"/>
        <v>0</v>
      </c>
      <c r="AK568" s="44">
        <f t="shared" si="305"/>
        <v>3</v>
      </c>
      <c r="AL568" s="44">
        <f t="shared" si="306"/>
        <v>2</v>
      </c>
      <c r="AM568" s="11">
        <f t="shared" si="307"/>
        <v>5</v>
      </c>
      <c r="AN568" s="299">
        <f>VLOOKUP($E568,'ALL-GTK-SD-SMP-SMA-SMK-SLB'!$F$14:$CG$713,'ALL-GTK-SD-SMP-SMA-SMK-SLB'!AO$7,FALSE)</f>
        <v>0</v>
      </c>
      <c r="AO568" s="299">
        <f>VLOOKUP($E568,'ALL-GTK-SD-SMP-SMA-SMK-SLB'!$F$14:$CG$713,'ALL-GTK-SD-SMP-SMA-SMK-SLB'!AP$7,FALSE)</f>
        <v>0</v>
      </c>
      <c r="AP568" s="9">
        <f>VLOOKUP($E568,'ALL-GTK-SD-SMP-SMA-SMK-SLB'!$F$14:$CG$713,'ALL-GTK-SD-SMP-SMA-SMK-SLB'!AQ$7,FALSE)</f>
        <v>0</v>
      </c>
      <c r="AQ568" s="9">
        <f>VLOOKUP($E568,'ALL-GTK-SD-SMP-SMA-SMK-SLB'!$F$14:$CG$713,'ALL-GTK-SD-SMP-SMA-SMK-SLB'!AR$7,FALSE)</f>
        <v>0</v>
      </c>
      <c r="AR568" s="9">
        <f>VLOOKUP($E568,'ALL-GTK-SD-SMP-SMA-SMK-SLB'!$F$14:$CG$713,'ALL-GTK-SD-SMP-SMA-SMK-SLB'!AS$7,FALSE)</f>
        <v>0</v>
      </c>
      <c r="AS568" s="9">
        <f>VLOOKUP($E568,'ALL-GTK-SD-SMP-SMA-SMK-SLB'!$F$14:$CG$713,'ALL-GTK-SD-SMP-SMA-SMK-SLB'!AT$7,FALSE)</f>
        <v>0</v>
      </c>
      <c r="AT568" s="9">
        <f>VLOOKUP($E568,'ALL-GTK-SD-SMP-SMA-SMK-SLB'!$F$14:$CG$713,'ALL-GTK-SD-SMP-SMA-SMK-SLB'!AU$7,FALSE)</f>
        <v>1</v>
      </c>
      <c r="AU568" s="9">
        <f>VLOOKUP($E568,'ALL-GTK-SD-SMP-SMA-SMK-SLB'!$F$14:$CG$713,'ALL-GTK-SD-SMP-SMA-SMK-SLB'!AV$7,FALSE)</f>
        <v>0</v>
      </c>
      <c r="AV568" s="9">
        <f>VLOOKUP($E568,'ALL-GTK-SD-SMP-SMA-SMK-SLB'!$F$14:$CG$713,'ALL-GTK-SD-SMP-SMA-SMK-SLB'!AW$7,FALSE)</f>
        <v>0</v>
      </c>
      <c r="AW568" s="9">
        <f>VLOOKUP($E568,'ALL-GTK-SD-SMP-SMA-SMK-SLB'!$F$14:$CG$713,'ALL-GTK-SD-SMP-SMA-SMK-SLB'!AX$7,FALSE)</f>
        <v>0</v>
      </c>
      <c r="AX568" s="9">
        <f>VLOOKUP($E568,'ALL-GTK-SD-SMP-SMA-SMK-SLB'!$F$14:$CG$713,'ALL-GTK-SD-SMP-SMA-SMK-SLB'!AY$7,FALSE)</f>
        <v>2</v>
      </c>
      <c r="AY568" s="9">
        <f>VLOOKUP($E568,'ALL-GTK-SD-SMP-SMA-SMK-SLB'!$F$14:$CG$713,'ALL-GTK-SD-SMP-SMA-SMK-SLB'!AZ$7,FALSE)</f>
        <v>2</v>
      </c>
      <c r="AZ568" s="9">
        <f>VLOOKUP($E568,'ALL-GTK-SD-SMP-SMA-SMK-SLB'!$F$14:$CG$713,'ALL-GTK-SD-SMP-SMA-SMK-SLB'!BA$7,FALSE)</f>
        <v>0</v>
      </c>
      <c r="BA568" s="9">
        <f>VLOOKUP($E568,'ALL-GTK-SD-SMP-SMA-SMK-SLB'!$F$14:$CG$713,'ALL-GTK-SD-SMP-SMA-SMK-SLB'!BB$7,FALSE)</f>
        <v>0</v>
      </c>
      <c r="BB568" s="9">
        <f>VLOOKUP($E568,'ALL-GTK-SD-SMP-SMA-SMK-SLB'!$F$14:$CG$713,'ALL-GTK-SD-SMP-SMA-SMK-SLB'!BC$7,FALSE)</f>
        <v>0</v>
      </c>
      <c r="BC568" s="9">
        <f>VLOOKUP($E568,'ALL-GTK-SD-SMP-SMA-SMK-SLB'!$F$14:$CG$713,'ALL-GTK-SD-SMP-SMA-SMK-SLB'!BD$7,FALSE)</f>
        <v>0</v>
      </c>
      <c r="BD568" s="310">
        <f t="shared" si="308"/>
        <v>1</v>
      </c>
      <c r="BE568" s="310">
        <f t="shared" si="309"/>
        <v>0</v>
      </c>
      <c r="BF568" s="10">
        <f t="shared" si="310"/>
        <v>1</v>
      </c>
      <c r="BG568" s="311">
        <f t="shared" si="311"/>
        <v>2</v>
      </c>
      <c r="BH568" s="311">
        <f t="shared" si="312"/>
        <v>2</v>
      </c>
      <c r="BI568" s="10">
        <f t="shared" si="313"/>
        <v>4</v>
      </c>
      <c r="BJ568" s="44">
        <f t="shared" si="314"/>
        <v>3</v>
      </c>
      <c r="BK568" s="44">
        <f t="shared" si="315"/>
        <v>2</v>
      </c>
      <c r="BL568" s="11">
        <f t="shared" si="316"/>
        <v>5</v>
      </c>
      <c r="BM568" s="9">
        <f>VLOOKUP($E568,'ALL-GTK-SD-SMP-SMA-SMK-SLB'!$F$14:$CG$713,'ALL-GTK-SD-SMP-SMA-SMK-SLB'!BN$7,FALSE)</f>
        <v>0</v>
      </c>
      <c r="BN568" s="9">
        <f>VLOOKUP($E568,'ALL-GTK-SD-SMP-SMA-SMK-SLB'!$F$14:$CG$713,'ALL-GTK-SD-SMP-SMA-SMK-SLB'!BO$7,FALSE)</f>
        <v>0</v>
      </c>
      <c r="BO568" s="9">
        <f>VLOOKUP($E568,'ALL-GTK-SD-SMP-SMA-SMK-SLB'!$F$14:$CG$713,'ALL-GTK-SD-SMP-SMA-SMK-SLB'!BP$7,FALSE)</f>
        <v>0</v>
      </c>
      <c r="BP568" s="9">
        <f>VLOOKUP($E568,'ALL-GTK-SD-SMP-SMA-SMK-SLB'!$F$14:$CG$713,'ALL-GTK-SD-SMP-SMA-SMK-SLB'!BQ$7,FALSE)</f>
        <v>0</v>
      </c>
      <c r="BQ568" s="9">
        <f>VLOOKUP($E568,'ALL-GTK-SD-SMP-SMA-SMK-SLB'!$F$14:$CG$713,'ALL-GTK-SD-SMP-SMA-SMK-SLB'!BR$7,FALSE)</f>
        <v>0</v>
      </c>
      <c r="BR568" s="9">
        <f>VLOOKUP($E568,'ALL-GTK-SD-SMP-SMA-SMK-SLB'!$F$14:$CG$713,'ALL-GTK-SD-SMP-SMA-SMK-SLB'!BS$7,FALSE)</f>
        <v>0</v>
      </c>
      <c r="BS568" s="9">
        <f>VLOOKUP($E568,'ALL-GTK-SD-SMP-SMA-SMK-SLB'!$F$14:$CG$713,'ALL-GTK-SD-SMP-SMA-SMK-SLB'!BT$7,FALSE)</f>
        <v>0</v>
      </c>
      <c r="BT568" s="9">
        <f>VLOOKUP($E568,'ALL-GTK-SD-SMP-SMA-SMK-SLB'!$F$14:$CG$713,'ALL-GTK-SD-SMP-SMA-SMK-SLB'!BU$7,FALSE)</f>
        <v>0</v>
      </c>
      <c r="BU568" s="299">
        <f t="shared" si="317"/>
        <v>0</v>
      </c>
      <c r="BV568" s="299">
        <f t="shared" si="318"/>
        <v>0</v>
      </c>
      <c r="BW568" s="44">
        <f t="shared" si="319"/>
        <v>0</v>
      </c>
      <c r="BX568" s="44">
        <f t="shared" si="320"/>
        <v>0</v>
      </c>
      <c r="BY568" s="11">
        <f t="shared" si="321"/>
        <v>0</v>
      </c>
      <c r="BZ568" s="14">
        <f t="shared" si="322"/>
        <v>3</v>
      </c>
      <c r="CA568" s="14">
        <f t="shared" si="323"/>
        <v>2</v>
      </c>
      <c r="CB568" s="13">
        <f t="shared" si="324"/>
        <v>0</v>
      </c>
      <c r="CC568" s="13">
        <f t="shared" si="325"/>
        <v>0</v>
      </c>
      <c r="CD568" s="312">
        <f t="shared" si="326"/>
        <v>3</v>
      </c>
      <c r="CE568" s="312">
        <f t="shared" si="327"/>
        <v>2</v>
      </c>
      <c r="CF568" s="313">
        <f t="shared" si="328"/>
        <v>5</v>
      </c>
      <c r="CG568" s="302" t="str">
        <f t="shared" si="329"/>
        <v>OK</v>
      </c>
    </row>
    <row r="569" spans="1:85" ht="14.25" x14ac:dyDescent="0.25">
      <c r="A569" s="6">
        <v>557</v>
      </c>
      <c r="B569" s="495">
        <v>65</v>
      </c>
      <c r="C569" s="495" t="s">
        <v>7</v>
      </c>
      <c r="D569" s="496" t="s">
        <v>19</v>
      </c>
      <c r="E569" s="626">
        <v>20348923</v>
      </c>
      <c r="F569" s="627" t="s">
        <v>1294</v>
      </c>
      <c r="G569" s="624" t="s">
        <v>53</v>
      </c>
      <c r="H569" s="9">
        <f>VLOOKUP($E569,'ALL-GTK-SD-SMP-SMA-SMK-SLB'!$F$14:$CG$713,'ALL-GTK-SD-SMP-SMA-SMK-SLB'!I$7,FALSE)</f>
        <v>0</v>
      </c>
      <c r="I569" s="9">
        <f>VLOOKUP($E569,'ALL-GTK-SD-SMP-SMA-SMK-SLB'!$F$14:$CG$713,'ALL-GTK-SD-SMP-SMA-SMK-SLB'!J$7,FALSE)</f>
        <v>0</v>
      </c>
      <c r="J569" s="9">
        <f>VLOOKUP($E569,'ALL-GTK-SD-SMP-SMA-SMK-SLB'!$F$14:$CG$713,'ALL-GTK-SD-SMP-SMA-SMK-SLB'!K$7,FALSE)</f>
        <v>0</v>
      </c>
      <c r="K569" s="9">
        <f>VLOOKUP($E569,'ALL-GTK-SD-SMP-SMA-SMK-SLB'!$F$14:$CG$713,'ALL-GTK-SD-SMP-SMA-SMK-SLB'!L$7,FALSE)</f>
        <v>0</v>
      </c>
      <c r="L569" s="9">
        <f>VLOOKUP($E569,'ALL-GTK-SD-SMP-SMA-SMK-SLB'!$F$14:$CG$713,'ALL-GTK-SD-SMP-SMA-SMK-SLB'!M$7,FALSE)</f>
        <v>0</v>
      </c>
      <c r="M569" s="9">
        <f>VLOOKUP($E569,'ALL-GTK-SD-SMP-SMA-SMK-SLB'!$F$14:$CG$713,'ALL-GTK-SD-SMP-SMA-SMK-SLB'!N$7,FALSE)</f>
        <v>0</v>
      </c>
      <c r="N569" s="9">
        <f>VLOOKUP($E569,'ALL-GTK-SD-SMP-SMA-SMK-SLB'!$F$14:$CG$713,'ALL-GTK-SD-SMP-SMA-SMK-SLB'!O$7,FALSE)</f>
        <v>0</v>
      </c>
      <c r="O569" s="9">
        <f>VLOOKUP($E569,'ALL-GTK-SD-SMP-SMA-SMK-SLB'!$F$14:$CG$713,'ALL-GTK-SD-SMP-SMA-SMK-SLB'!P$7,FALSE)</f>
        <v>0</v>
      </c>
      <c r="P569" s="299">
        <f t="shared" si="294"/>
        <v>0</v>
      </c>
      <c r="Q569" s="299">
        <f t="shared" si="295"/>
        <v>0</v>
      </c>
      <c r="R569" s="300">
        <f t="shared" si="296"/>
        <v>0</v>
      </c>
      <c r="S569" s="9">
        <f>VLOOKUP($E569,'ALL-GTK-SD-SMP-SMA-SMK-SLB'!$F$14:$CG$713,'ALL-GTK-SD-SMP-SMA-SMK-SLB'!T$7,FALSE)</f>
        <v>3</v>
      </c>
      <c r="T569" s="9">
        <f>VLOOKUP($E569,'ALL-GTK-SD-SMP-SMA-SMK-SLB'!$F$14:$CG$713,'ALL-GTK-SD-SMP-SMA-SMK-SLB'!U$7,FALSE)</f>
        <v>3</v>
      </c>
      <c r="U569" s="9">
        <f>VLOOKUP($E569,'ALL-GTK-SD-SMP-SMA-SMK-SLB'!$F$14:$CG$713,'ALL-GTK-SD-SMP-SMA-SMK-SLB'!V$7,FALSE)</f>
        <v>0</v>
      </c>
      <c r="V569" s="9">
        <f>VLOOKUP($E569,'ALL-GTK-SD-SMP-SMA-SMK-SLB'!$F$14:$CG$713,'ALL-GTK-SD-SMP-SMA-SMK-SLB'!W$7,FALSE)</f>
        <v>0</v>
      </c>
      <c r="W569" s="9">
        <f>VLOOKUP($E569,'ALL-GTK-SD-SMP-SMA-SMK-SLB'!$F$14:$CG$713,'ALL-GTK-SD-SMP-SMA-SMK-SLB'!X$7,FALSE)</f>
        <v>0</v>
      </c>
      <c r="X569" s="9">
        <f>VLOOKUP($E569,'ALL-GTK-SD-SMP-SMA-SMK-SLB'!$F$14:$CG$713,'ALL-GTK-SD-SMP-SMA-SMK-SLB'!Y$7,FALSE)</f>
        <v>0</v>
      </c>
      <c r="Y569" s="299">
        <f t="shared" si="297"/>
        <v>3</v>
      </c>
      <c r="Z569" s="299">
        <f t="shared" si="298"/>
        <v>3</v>
      </c>
      <c r="AA569" s="10">
        <f t="shared" si="299"/>
        <v>6</v>
      </c>
      <c r="AB569" s="44">
        <f t="shared" si="300"/>
        <v>3</v>
      </c>
      <c r="AC569" s="44">
        <f t="shared" si="301"/>
        <v>3</v>
      </c>
      <c r="AD569" s="11">
        <f t="shared" si="302"/>
        <v>6</v>
      </c>
      <c r="AE569" s="9">
        <f>VLOOKUP($E569,'ALL-GTK-SD-SMP-SMA-SMK-SLB'!$F$14:$CG$713,'ALL-GTK-SD-SMP-SMA-SMK-SLB'!AF$7,FALSE)</f>
        <v>0</v>
      </c>
      <c r="AF569" s="9">
        <f>VLOOKUP($E569,'ALL-GTK-SD-SMP-SMA-SMK-SLB'!$F$14:$CG$713,'ALL-GTK-SD-SMP-SMA-SMK-SLB'!AG$7,FALSE)</f>
        <v>1</v>
      </c>
      <c r="AG569" s="10">
        <f t="shared" si="303"/>
        <v>1</v>
      </c>
      <c r="AH569" s="9">
        <f>VLOOKUP($E569,'ALL-GTK-SD-SMP-SMA-SMK-SLB'!$F$14:$CG$713,'ALL-GTK-SD-SMP-SMA-SMK-SLB'!AI$7,FALSE)</f>
        <v>3</v>
      </c>
      <c r="AI569" s="9">
        <f>VLOOKUP($E569,'ALL-GTK-SD-SMP-SMA-SMK-SLB'!$F$14:$CG$713,'ALL-GTK-SD-SMP-SMA-SMK-SLB'!AJ$7,FALSE)</f>
        <v>2</v>
      </c>
      <c r="AJ569" s="10">
        <f t="shared" si="304"/>
        <v>5</v>
      </c>
      <c r="AK569" s="44">
        <f t="shared" si="305"/>
        <v>3</v>
      </c>
      <c r="AL569" s="44">
        <f t="shared" si="306"/>
        <v>3</v>
      </c>
      <c r="AM569" s="11">
        <f t="shared" si="307"/>
        <v>6</v>
      </c>
      <c r="AN569" s="299">
        <f>VLOOKUP($E569,'ALL-GTK-SD-SMP-SMA-SMK-SLB'!$F$14:$CG$713,'ALL-GTK-SD-SMP-SMA-SMK-SLB'!AO$7,FALSE)</f>
        <v>0</v>
      </c>
      <c r="AO569" s="299">
        <f>VLOOKUP($E569,'ALL-GTK-SD-SMP-SMA-SMK-SLB'!$F$14:$CG$713,'ALL-GTK-SD-SMP-SMA-SMK-SLB'!AP$7,FALSE)</f>
        <v>0</v>
      </c>
      <c r="AP569" s="9">
        <f>VLOOKUP($E569,'ALL-GTK-SD-SMP-SMA-SMK-SLB'!$F$14:$CG$713,'ALL-GTK-SD-SMP-SMA-SMK-SLB'!AQ$7,FALSE)</f>
        <v>0</v>
      </c>
      <c r="AQ569" s="9">
        <f>VLOOKUP($E569,'ALL-GTK-SD-SMP-SMA-SMK-SLB'!$F$14:$CG$713,'ALL-GTK-SD-SMP-SMA-SMK-SLB'!AR$7,FALSE)</f>
        <v>0</v>
      </c>
      <c r="AR569" s="9">
        <f>VLOOKUP($E569,'ALL-GTK-SD-SMP-SMA-SMK-SLB'!$F$14:$CG$713,'ALL-GTK-SD-SMP-SMA-SMK-SLB'!AS$7,FALSE)</f>
        <v>0</v>
      </c>
      <c r="AS569" s="9">
        <f>VLOOKUP($E569,'ALL-GTK-SD-SMP-SMA-SMK-SLB'!$F$14:$CG$713,'ALL-GTK-SD-SMP-SMA-SMK-SLB'!AT$7,FALSE)</f>
        <v>0</v>
      </c>
      <c r="AT569" s="9">
        <f>VLOOKUP($E569,'ALL-GTK-SD-SMP-SMA-SMK-SLB'!$F$14:$CG$713,'ALL-GTK-SD-SMP-SMA-SMK-SLB'!AU$7,FALSE)</f>
        <v>0</v>
      </c>
      <c r="AU569" s="9">
        <f>VLOOKUP($E569,'ALL-GTK-SD-SMP-SMA-SMK-SLB'!$F$14:$CG$713,'ALL-GTK-SD-SMP-SMA-SMK-SLB'!AV$7,FALSE)</f>
        <v>0</v>
      </c>
      <c r="AV569" s="9">
        <f>VLOOKUP($E569,'ALL-GTK-SD-SMP-SMA-SMK-SLB'!$F$14:$CG$713,'ALL-GTK-SD-SMP-SMA-SMK-SLB'!AW$7,FALSE)</f>
        <v>0</v>
      </c>
      <c r="AW569" s="9">
        <f>VLOOKUP($E569,'ALL-GTK-SD-SMP-SMA-SMK-SLB'!$F$14:$CG$713,'ALL-GTK-SD-SMP-SMA-SMK-SLB'!AX$7,FALSE)</f>
        <v>0</v>
      </c>
      <c r="AX569" s="9">
        <f>VLOOKUP($E569,'ALL-GTK-SD-SMP-SMA-SMK-SLB'!$F$14:$CG$713,'ALL-GTK-SD-SMP-SMA-SMK-SLB'!AY$7,FALSE)</f>
        <v>2</v>
      </c>
      <c r="AY569" s="9">
        <f>VLOOKUP($E569,'ALL-GTK-SD-SMP-SMA-SMK-SLB'!$F$14:$CG$713,'ALL-GTK-SD-SMP-SMA-SMK-SLB'!AZ$7,FALSE)</f>
        <v>3</v>
      </c>
      <c r="AZ569" s="9">
        <f>VLOOKUP($E569,'ALL-GTK-SD-SMP-SMA-SMK-SLB'!$F$14:$CG$713,'ALL-GTK-SD-SMP-SMA-SMK-SLB'!BA$7,FALSE)</f>
        <v>1</v>
      </c>
      <c r="BA569" s="9">
        <f>VLOOKUP($E569,'ALL-GTK-SD-SMP-SMA-SMK-SLB'!$F$14:$CG$713,'ALL-GTK-SD-SMP-SMA-SMK-SLB'!BB$7,FALSE)</f>
        <v>0</v>
      </c>
      <c r="BB569" s="9">
        <f>VLOOKUP($E569,'ALL-GTK-SD-SMP-SMA-SMK-SLB'!$F$14:$CG$713,'ALL-GTK-SD-SMP-SMA-SMK-SLB'!BC$7,FALSE)</f>
        <v>0</v>
      </c>
      <c r="BC569" s="9">
        <f>VLOOKUP($E569,'ALL-GTK-SD-SMP-SMA-SMK-SLB'!$F$14:$CG$713,'ALL-GTK-SD-SMP-SMA-SMK-SLB'!BD$7,FALSE)</f>
        <v>0</v>
      </c>
      <c r="BD569" s="310">
        <f t="shared" si="308"/>
        <v>0</v>
      </c>
      <c r="BE569" s="310">
        <f t="shared" si="309"/>
        <v>0</v>
      </c>
      <c r="BF569" s="10">
        <f t="shared" si="310"/>
        <v>0</v>
      </c>
      <c r="BG569" s="311">
        <f t="shared" si="311"/>
        <v>3</v>
      </c>
      <c r="BH569" s="311">
        <f t="shared" si="312"/>
        <v>3</v>
      </c>
      <c r="BI569" s="10">
        <f t="shared" si="313"/>
        <v>6</v>
      </c>
      <c r="BJ569" s="44">
        <f t="shared" si="314"/>
        <v>3</v>
      </c>
      <c r="BK569" s="44">
        <f t="shared" si="315"/>
        <v>3</v>
      </c>
      <c r="BL569" s="11">
        <f t="shared" si="316"/>
        <v>6</v>
      </c>
      <c r="BM569" s="9">
        <f>VLOOKUP($E569,'ALL-GTK-SD-SMP-SMA-SMK-SLB'!$F$14:$CG$713,'ALL-GTK-SD-SMP-SMA-SMK-SLB'!BN$7,FALSE)</f>
        <v>0</v>
      </c>
      <c r="BN569" s="9">
        <f>VLOOKUP($E569,'ALL-GTK-SD-SMP-SMA-SMK-SLB'!$F$14:$CG$713,'ALL-GTK-SD-SMP-SMA-SMK-SLB'!BO$7,FALSE)</f>
        <v>0</v>
      </c>
      <c r="BO569" s="9">
        <f>VLOOKUP($E569,'ALL-GTK-SD-SMP-SMA-SMK-SLB'!$F$14:$CG$713,'ALL-GTK-SD-SMP-SMA-SMK-SLB'!BP$7,FALSE)</f>
        <v>1</v>
      </c>
      <c r="BP569" s="9">
        <f>VLOOKUP($E569,'ALL-GTK-SD-SMP-SMA-SMK-SLB'!$F$14:$CG$713,'ALL-GTK-SD-SMP-SMA-SMK-SLB'!BQ$7,FALSE)</f>
        <v>1</v>
      </c>
      <c r="BQ569" s="9">
        <f>VLOOKUP($E569,'ALL-GTK-SD-SMP-SMA-SMK-SLB'!$F$14:$CG$713,'ALL-GTK-SD-SMP-SMA-SMK-SLB'!BR$7,FALSE)</f>
        <v>0</v>
      </c>
      <c r="BR569" s="9">
        <f>VLOOKUP($E569,'ALL-GTK-SD-SMP-SMA-SMK-SLB'!$F$14:$CG$713,'ALL-GTK-SD-SMP-SMA-SMK-SLB'!BS$7,FALSE)</f>
        <v>0</v>
      </c>
      <c r="BS569" s="9">
        <f>VLOOKUP($E569,'ALL-GTK-SD-SMP-SMA-SMK-SLB'!$F$14:$CG$713,'ALL-GTK-SD-SMP-SMA-SMK-SLB'!BT$7,FALSE)</f>
        <v>0</v>
      </c>
      <c r="BT569" s="9">
        <f>VLOOKUP($E569,'ALL-GTK-SD-SMP-SMA-SMK-SLB'!$F$14:$CG$713,'ALL-GTK-SD-SMP-SMA-SMK-SLB'!BU$7,FALSE)</f>
        <v>0</v>
      </c>
      <c r="BU569" s="299">
        <f t="shared" si="317"/>
        <v>1</v>
      </c>
      <c r="BV569" s="299">
        <f t="shared" si="318"/>
        <v>1</v>
      </c>
      <c r="BW569" s="44">
        <f t="shared" si="319"/>
        <v>1</v>
      </c>
      <c r="BX569" s="44">
        <f t="shared" si="320"/>
        <v>1</v>
      </c>
      <c r="BY569" s="11">
        <f t="shared" si="321"/>
        <v>2</v>
      </c>
      <c r="BZ569" s="14">
        <f t="shared" si="322"/>
        <v>3</v>
      </c>
      <c r="CA569" s="14">
        <f t="shared" si="323"/>
        <v>3</v>
      </c>
      <c r="CB569" s="13">
        <f t="shared" si="324"/>
        <v>1</v>
      </c>
      <c r="CC569" s="13">
        <f t="shared" si="325"/>
        <v>1</v>
      </c>
      <c r="CD569" s="312">
        <f t="shared" si="326"/>
        <v>4</v>
      </c>
      <c r="CE569" s="312">
        <f t="shared" si="327"/>
        <v>4</v>
      </c>
      <c r="CF569" s="313">
        <f t="shared" si="328"/>
        <v>8</v>
      </c>
      <c r="CG569" s="302" t="str">
        <f t="shared" si="329"/>
        <v>OK</v>
      </c>
    </row>
    <row r="570" spans="1:85" ht="24" x14ac:dyDescent="0.25">
      <c r="A570" s="6">
        <v>558</v>
      </c>
      <c r="B570" s="495">
        <v>66</v>
      </c>
      <c r="C570" s="495" t="s">
        <v>7</v>
      </c>
      <c r="D570" s="496" t="s">
        <v>19</v>
      </c>
      <c r="E570" s="626">
        <v>20319378</v>
      </c>
      <c r="F570" s="627" t="s">
        <v>1298</v>
      </c>
      <c r="G570" s="624" t="s">
        <v>53</v>
      </c>
      <c r="H570" s="9">
        <f>VLOOKUP($E570,'ALL-GTK-SD-SMP-SMA-SMK-SLB'!$F$14:$CG$713,'ALL-GTK-SD-SMP-SMA-SMK-SLB'!I$7,FALSE)</f>
        <v>0</v>
      </c>
      <c r="I570" s="9">
        <f>VLOOKUP($E570,'ALL-GTK-SD-SMP-SMA-SMK-SLB'!$F$14:$CG$713,'ALL-GTK-SD-SMP-SMA-SMK-SLB'!J$7,FALSE)</f>
        <v>0</v>
      </c>
      <c r="J570" s="9">
        <f>VLOOKUP($E570,'ALL-GTK-SD-SMP-SMA-SMK-SLB'!$F$14:$CG$713,'ALL-GTK-SD-SMP-SMA-SMK-SLB'!K$7,FALSE)</f>
        <v>0</v>
      </c>
      <c r="K570" s="9">
        <f>VLOOKUP($E570,'ALL-GTK-SD-SMP-SMA-SMK-SLB'!$F$14:$CG$713,'ALL-GTK-SD-SMP-SMA-SMK-SLB'!L$7,FALSE)</f>
        <v>0</v>
      </c>
      <c r="L570" s="9">
        <f>VLOOKUP($E570,'ALL-GTK-SD-SMP-SMA-SMK-SLB'!$F$14:$CG$713,'ALL-GTK-SD-SMP-SMA-SMK-SLB'!M$7,FALSE)</f>
        <v>0</v>
      </c>
      <c r="M570" s="9">
        <f>VLOOKUP($E570,'ALL-GTK-SD-SMP-SMA-SMK-SLB'!$F$14:$CG$713,'ALL-GTK-SD-SMP-SMA-SMK-SLB'!N$7,FALSE)</f>
        <v>0</v>
      </c>
      <c r="N570" s="9">
        <f>VLOOKUP($E570,'ALL-GTK-SD-SMP-SMA-SMK-SLB'!$F$14:$CG$713,'ALL-GTK-SD-SMP-SMA-SMK-SLB'!O$7,FALSE)</f>
        <v>0</v>
      </c>
      <c r="O570" s="9">
        <f>VLOOKUP($E570,'ALL-GTK-SD-SMP-SMA-SMK-SLB'!$F$14:$CG$713,'ALL-GTK-SD-SMP-SMA-SMK-SLB'!P$7,FALSE)</f>
        <v>0</v>
      </c>
      <c r="P570" s="299">
        <f t="shared" si="294"/>
        <v>0</v>
      </c>
      <c r="Q570" s="299">
        <f t="shared" si="295"/>
        <v>0</v>
      </c>
      <c r="R570" s="300">
        <f t="shared" si="296"/>
        <v>0</v>
      </c>
      <c r="S570" s="9">
        <f>VLOOKUP($E570,'ALL-GTK-SD-SMP-SMA-SMK-SLB'!$F$14:$CG$713,'ALL-GTK-SD-SMP-SMA-SMK-SLB'!T$7,FALSE)</f>
        <v>1</v>
      </c>
      <c r="T570" s="9">
        <f>VLOOKUP($E570,'ALL-GTK-SD-SMP-SMA-SMK-SLB'!$F$14:$CG$713,'ALL-GTK-SD-SMP-SMA-SMK-SLB'!U$7,FALSE)</f>
        <v>4</v>
      </c>
      <c r="U570" s="9">
        <f>VLOOKUP($E570,'ALL-GTK-SD-SMP-SMA-SMK-SLB'!$F$14:$CG$713,'ALL-GTK-SD-SMP-SMA-SMK-SLB'!V$7,FALSE)</f>
        <v>0</v>
      </c>
      <c r="V570" s="9">
        <f>VLOOKUP($E570,'ALL-GTK-SD-SMP-SMA-SMK-SLB'!$F$14:$CG$713,'ALL-GTK-SD-SMP-SMA-SMK-SLB'!W$7,FALSE)</f>
        <v>0</v>
      </c>
      <c r="W570" s="9">
        <f>VLOOKUP($E570,'ALL-GTK-SD-SMP-SMA-SMK-SLB'!$F$14:$CG$713,'ALL-GTK-SD-SMP-SMA-SMK-SLB'!X$7,FALSE)</f>
        <v>0</v>
      </c>
      <c r="X570" s="9">
        <f>VLOOKUP($E570,'ALL-GTK-SD-SMP-SMA-SMK-SLB'!$F$14:$CG$713,'ALL-GTK-SD-SMP-SMA-SMK-SLB'!Y$7,FALSE)</f>
        <v>0</v>
      </c>
      <c r="Y570" s="299">
        <f t="shared" si="297"/>
        <v>1</v>
      </c>
      <c r="Z570" s="299">
        <f t="shared" si="298"/>
        <v>4</v>
      </c>
      <c r="AA570" s="10">
        <f t="shared" si="299"/>
        <v>5</v>
      </c>
      <c r="AB570" s="44">
        <f t="shared" si="300"/>
        <v>1</v>
      </c>
      <c r="AC570" s="44">
        <f t="shared" si="301"/>
        <v>4</v>
      </c>
      <c r="AD570" s="11">
        <f t="shared" si="302"/>
        <v>5</v>
      </c>
      <c r="AE570" s="9">
        <f>VLOOKUP($E570,'ALL-GTK-SD-SMP-SMA-SMK-SLB'!$F$14:$CG$713,'ALL-GTK-SD-SMP-SMA-SMK-SLB'!AF$7,FALSE)</f>
        <v>1</v>
      </c>
      <c r="AF570" s="9">
        <f>VLOOKUP($E570,'ALL-GTK-SD-SMP-SMA-SMK-SLB'!$F$14:$CG$713,'ALL-GTK-SD-SMP-SMA-SMK-SLB'!AG$7,FALSE)</f>
        <v>0</v>
      </c>
      <c r="AG570" s="10">
        <f t="shared" si="303"/>
        <v>1</v>
      </c>
      <c r="AH570" s="9">
        <f>VLOOKUP($E570,'ALL-GTK-SD-SMP-SMA-SMK-SLB'!$F$14:$CG$713,'ALL-GTK-SD-SMP-SMA-SMK-SLB'!AI$7,FALSE)</f>
        <v>0</v>
      </c>
      <c r="AI570" s="9">
        <f>VLOOKUP($E570,'ALL-GTK-SD-SMP-SMA-SMK-SLB'!$F$14:$CG$713,'ALL-GTK-SD-SMP-SMA-SMK-SLB'!AJ$7,FALSE)</f>
        <v>4</v>
      </c>
      <c r="AJ570" s="10">
        <f t="shared" si="304"/>
        <v>4</v>
      </c>
      <c r="AK570" s="44">
        <f t="shared" si="305"/>
        <v>1</v>
      </c>
      <c r="AL570" s="44">
        <f t="shared" si="306"/>
        <v>4</v>
      </c>
      <c r="AM570" s="11">
        <f t="shared" si="307"/>
        <v>5</v>
      </c>
      <c r="AN570" s="299">
        <f>VLOOKUP($E570,'ALL-GTK-SD-SMP-SMA-SMK-SLB'!$F$14:$CG$713,'ALL-GTK-SD-SMP-SMA-SMK-SLB'!AO$7,FALSE)</f>
        <v>0</v>
      </c>
      <c r="AO570" s="299">
        <f>VLOOKUP($E570,'ALL-GTK-SD-SMP-SMA-SMK-SLB'!$F$14:$CG$713,'ALL-GTK-SD-SMP-SMA-SMK-SLB'!AP$7,FALSE)</f>
        <v>0</v>
      </c>
      <c r="AP570" s="9">
        <f>VLOOKUP($E570,'ALL-GTK-SD-SMP-SMA-SMK-SLB'!$F$14:$CG$713,'ALL-GTK-SD-SMP-SMA-SMK-SLB'!AQ$7,FALSE)</f>
        <v>0</v>
      </c>
      <c r="AQ570" s="9">
        <f>VLOOKUP($E570,'ALL-GTK-SD-SMP-SMA-SMK-SLB'!$F$14:$CG$713,'ALL-GTK-SD-SMP-SMA-SMK-SLB'!AR$7,FALSE)</f>
        <v>0</v>
      </c>
      <c r="AR570" s="9">
        <f>VLOOKUP($E570,'ALL-GTK-SD-SMP-SMA-SMK-SLB'!$F$14:$CG$713,'ALL-GTK-SD-SMP-SMA-SMK-SLB'!AS$7,FALSE)</f>
        <v>0</v>
      </c>
      <c r="AS570" s="9">
        <f>VLOOKUP($E570,'ALL-GTK-SD-SMP-SMA-SMK-SLB'!$F$14:$CG$713,'ALL-GTK-SD-SMP-SMA-SMK-SLB'!AT$7,FALSE)</f>
        <v>0</v>
      </c>
      <c r="AT570" s="9">
        <f>VLOOKUP($E570,'ALL-GTK-SD-SMP-SMA-SMK-SLB'!$F$14:$CG$713,'ALL-GTK-SD-SMP-SMA-SMK-SLB'!AU$7,FALSE)</f>
        <v>0</v>
      </c>
      <c r="AU570" s="9">
        <f>VLOOKUP($E570,'ALL-GTK-SD-SMP-SMA-SMK-SLB'!$F$14:$CG$713,'ALL-GTK-SD-SMP-SMA-SMK-SLB'!AV$7,FALSE)</f>
        <v>0</v>
      </c>
      <c r="AV570" s="9">
        <f>VLOOKUP($E570,'ALL-GTK-SD-SMP-SMA-SMK-SLB'!$F$14:$CG$713,'ALL-GTK-SD-SMP-SMA-SMK-SLB'!AW$7,FALSE)</f>
        <v>0</v>
      </c>
      <c r="AW570" s="9">
        <f>VLOOKUP($E570,'ALL-GTK-SD-SMP-SMA-SMK-SLB'!$F$14:$CG$713,'ALL-GTK-SD-SMP-SMA-SMK-SLB'!AX$7,FALSE)</f>
        <v>0</v>
      </c>
      <c r="AX570" s="9">
        <f>VLOOKUP($E570,'ALL-GTK-SD-SMP-SMA-SMK-SLB'!$F$14:$CG$713,'ALL-GTK-SD-SMP-SMA-SMK-SLB'!AY$7,FALSE)</f>
        <v>1</v>
      </c>
      <c r="AY570" s="9">
        <f>VLOOKUP($E570,'ALL-GTK-SD-SMP-SMA-SMK-SLB'!$F$14:$CG$713,'ALL-GTK-SD-SMP-SMA-SMK-SLB'!AZ$7,FALSE)</f>
        <v>4</v>
      </c>
      <c r="AZ570" s="9">
        <f>VLOOKUP($E570,'ALL-GTK-SD-SMP-SMA-SMK-SLB'!$F$14:$CG$713,'ALL-GTK-SD-SMP-SMA-SMK-SLB'!BA$7,FALSE)</f>
        <v>0</v>
      </c>
      <c r="BA570" s="9">
        <f>VLOOKUP($E570,'ALL-GTK-SD-SMP-SMA-SMK-SLB'!$F$14:$CG$713,'ALL-GTK-SD-SMP-SMA-SMK-SLB'!BB$7,FALSE)</f>
        <v>0</v>
      </c>
      <c r="BB570" s="9">
        <f>VLOOKUP($E570,'ALL-GTK-SD-SMP-SMA-SMK-SLB'!$F$14:$CG$713,'ALL-GTK-SD-SMP-SMA-SMK-SLB'!BC$7,FALSE)</f>
        <v>0</v>
      </c>
      <c r="BC570" s="9">
        <f>VLOOKUP($E570,'ALL-GTK-SD-SMP-SMA-SMK-SLB'!$F$14:$CG$713,'ALL-GTK-SD-SMP-SMA-SMK-SLB'!BD$7,FALSE)</f>
        <v>0</v>
      </c>
      <c r="BD570" s="310">
        <f t="shared" si="308"/>
        <v>0</v>
      </c>
      <c r="BE570" s="310">
        <f t="shared" si="309"/>
        <v>0</v>
      </c>
      <c r="BF570" s="10">
        <f t="shared" si="310"/>
        <v>0</v>
      </c>
      <c r="BG570" s="311">
        <f t="shared" si="311"/>
        <v>1</v>
      </c>
      <c r="BH570" s="311">
        <f t="shared" si="312"/>
        <v>4</v>
      </c>
      <c r="BI570" s="10">
        <f t="shared" si="313"/>
        <v>5</v>
      </c>
      <c r="BJ570" s="44">
        <f t="shared" si="314"/>
        <v>1</v>
      </c>
      <c r="BK570" s="44">
        <f t="shared" si="315"/>
        <v>4</v>
      </c>
      <c r="BL570" s="11">
        <f t="shared" si="316"/>
        <v>5</v>
      </c>
      <c r="BM570" s="9">
        <f>VLOOKUP($E570,'ALL-GTK-SD-SMP-SMA-SMK-SLB'!$F$14:$CG$713,'ALL-GTK-SD-SMP-SMA-SMK-SLB'!BN$7,FALSE)</f>
        <v>0</v>
      </c>
      <c r="BN570" s="9">
        <f>VLOOKUP($E570,'ALL-GTK-SD-SMP-SMA-SMK-SLB'!$F$14:$CG$713,'ALL-GTK-SD-SMP-SMA-SMK-SLB'!BO$7,FALSE)</f>
        <v>0</v>
      </c>
      <c r="BO570" s="9">
        <f>VLOOKUP($E570,'ALL-GTK-SD-SMP-SMA-SMK-SLB'!$F$14:$CG$713,'ALL-GTK-SD-SMP-SMA-SMK-SLB'!BP$7,FALSE)</f>
        <v>1</v>
      </c>
      <c r="BP570" s="9">
        <f>VLOOKUP($E570,'ALL-GTK-SD-SMP-SMA-SMK-SLB'!$F$14:$CG$713,'ALL-GTK-SD-SMP-SMA-SMK-SLB'!BQ$7,FALSE)</f>
        <v>0</v>
      </c>
      <c r="BQ570" s="9">
        <f>VLOOKUP($E570,'ALL-GTK-SD-SMP-SMA-SMK-SLB'!$F$14:$CG$713,'ALL-GTK-SD-SMP-SMA-SMK-SLB'!BR$7,FALSE)</f>
        <v>0</v>
      </c>
      <c r="BR570" s="9">
        <f>VLOOKUP($E570,'ALL-GTK-SD-SMP-SMA-SMK-SLB'!$F$14:$CG$713,'ALL-GTK-SD-SMP-SMA-SMK-SLB'!BS$7,FALSE)</f>
        <v>0</v>
      </c>
      <c r="BS570" s="9">
        <f>VLOOKUP($E570,'ALL-GTK-SD-SMP-SMA-SMK-SLB'!$F$14:$CG$713,'ALL-GTK-SD-SMP-SMA-SMK-SLB'!BT$7,FALSE)</f>
        <v>0</v>
      </c>
      <c r="BT570" s="9">
        <f>VLOOKUP($E570,'ALL-GTK-SD-SMP-SMA-SMK-SLB'!$F$14:$CG$713,'ALL-GTK-SD-SMP-SMA-SMK-SLB'!BU$7,FALSE)</f>
        <v>0</v>
      </c>
      <c r="BU570" s="299">
        <f t="shared" si="317"/>
        <v>1</v>
      </c>
      <c r="BV570" s="299">
        <f t="shared" si="318"/>
        <v>0</v>
      </c>
      <c r="BW570" s="44">
        <f t="shared" si="319"/>
        <v>1</v>
      </c>
      <c r="BX570" s="44">
        <f t="shared" si="320"/>
        <v>0</v>
      </c>
      <c r="BY570" s="11">
        <f t="shared" si="321"/>
        <v>1</v>
      </c>
      <c r="BZ570" s="14">
        <f t="shared" si="322"/>
        <v>1</v>
      </c>
      <c r="CA570" s="14">
        <f t="shared" si="323"/>
        <v>4</v>
      </c>
      <c r="CB570" s="13">
        <f t="shared" si="324"/>
        <v>1</v>
      </c>
      <c r="CC570" s="13">
        <f t="shared" si="325"/>
        <v>0</v>
      </c>
      <c r="CD570" s="312">
        <f t="shared" si="326"/>
        <v>2</v>
      </c>
      <c r="CE570" s="312">
        <f t="shared" si="327"/>
        <v>4</v>
      </c>
      <c r="CF570" s="313">
        <f t="shared" si="328"/>
        <v>6</v>
      </c>
      <c r="CG570" s="302" t="str">
        <f t="shared" si="329"/>
        <v>OK</v>
      </c>
    </row>
    <row r="571" spans="1:85" ht="14.25" x14ac:dyDescent="0.25">
      <c r="A571" s="6">
        <v>559</v>
      </c>
      <c r="B571" s="495">
        <v>67</v>
      </c>
      <c r="C571" s="495" t="s">
        <v>7</v>
      </c>
      <c r="D571" s="496" t="s">
        <v>19</v>
      </c>
      <c r="E571" s="626">
        <v>20319376</v>
      </c>
      <c r="F571" s="627" t="s">
        <v>1286</v>
      </c>
      <c r="G571" s="624" t="s">
        <v>53</v>
      </c>
      <c r="H571" s="9">
        <f>VLOOKUP($E571,'ALL-GTK-SD-SMP-SMA-SMK-SLB'!$F$14:$CG$713,'ALL-GTK-SD-SMP-SMA-SMK-SLB'!I$7,FALSE)</f>
        <v>0</v>
      </c>
      <c r="I571" s="9">
        <f>VLOOKUP($E571,'ALL-GTK-SD-SMP-SMA-SMK-SLB'!$F$14:$CG$713,'ALL-GTK-SD-SMP-SMA-SMK-SLB'!J$7,FALSE)</f>
        <v>0</v>
      </c>
      <c r="J571" s="9">
        <f>VLOOKUP($E571,'ALL-GTK-SD-SMP-SMA-SMK-SLB'!$F$14:$CG$713,'ALL-GTK-SD-SMP-SMA-SMK-SLB'!K$7,FALSE)</f>
        <v>0</v>
      </c>
      <c r="K571" s="9">
        <f>VLOOKUP($E571,'ALL-GTK-SD-SMP-SMA-SMK-SLB'!$F$14:$CG$713,'ALL-GTK-SD-SMP-SMA-SMK-SLB'!L$7,FALSE)</f>
        <v>0</v>
      </c>
      <c r="L571" s="9">
        <f>VLOOKUP($E571,'ALL-GTK-SD-SMP-SMA-SMK-SLB'!$F$14:$CG$713,'ALL-GTK-SD-SMP-SMA-SMK-SLB'!M$7,FALSE)</f>
        <v>0</v>
      </c>
      <c r="M571" s="9">
        <f>VLOOKUP($E571,'ALL-GTK-SD-SMP-SMA-SMK-SLB'!$F$14:$CG$713,'ALL-GTK-SD-SMP-SMA-SMK-SLB'!N$7,FALSE)</f>
        <v>0</v>
      </c>
      <c r="N571" s="9">
        <f>VLOOKUP($E571,'ALL-GTK-SD-SMP-SMA-SMK-SLB'!$F$14:$CG$713,'ALL-GTK-SD-SMP-SMA-SMK-SLB'!O$7,FALSE)</f>
        <v>0</v>
      </c>
      <c r="O571" s="9">
        <f>VLOOKUP($E571,'ALL-GTK-SD-SMP-SMA-SMK-SLB'!$F$14:$CG$713,'ALL-GTK-SD-SMP-SMA-SMK-SLB'!P$7,FALSE)</f>
        <v>0</v>
      </c>
      <c r="P571" s="299">
        <f t="shared" si="294"/>
        <v>0</v>
      </c>
      <c r="Q571" s="299">
        <f t="shared" si="295"/>
        <v>0</v>
      </c>
      <c r="R571" s="300">
        <f t="shared" si="296"/>
        <v>0</v>
      </c>
      <c r="S571" s="9">
        <f>VLOOKUP($E571,'ALL-GTK-SD-SMP-SMA-SMK-SLB'!$F$14:$CG$713,'ALL-GTK-SD-SMP-SMA-SMK-SLB'!T$7,FALSE)</f>
        <v>10</v>
      </c>
      <c r="T571" s="9">
        <f>VLOOKUP($E571,'ALL-GTK-SD-SMP-SMA-SMK-SLB'!$F$14:$CG$713,'ALL-GTK-SD-SMP-SMA-SMK-SLB'!U$7,FALSE)</f>
        <v>13</v>
      </c>
      <c r="U571" s="9">
        <f>VLOOKUP($E571,'ALL-GTK-SD-SMP-SMA-SMK-SLB'!$F$14:$CG$713,'ALL-GTK-SD-SMP-SMA-SMK-SLB'!V$7,FALSE)</f>
        <v>0</v>
      </c>
      <c r="V571" s="9">
        <f>VLOOKUP($E571,'ALL-GTK-SD-SMP-SMA-SMK-SLB'!$F$14:$CG$713,'ALL-GTK-SD-SMP-SMA-SMK-SLB'!W$7,FALSE)</f>
        <v>0</v>
      </c>
      <c r="W571" s="9">
        <f>VLOOKUP($E571,'ALL-GTK-SD-SMP-SMA-SMK-SLB'!$F$14:$CG$713,'ALL-GTK-SD-SMP-SMA-SMK-SLB'!X$7,FALSE)</f>
        <v>2</v>
      </c>
      <c r="X571" s="9">
        <f>VLOOKUP($E571,'ALL-GTK-SD-SMP-SMA-SMK-SLB'!$F$14:$CG$713,'ALL-GTK-SD-SMP-SMA-SMK-SLB'!Y$7,FALSE)</f>
        <v>4</v>
      </c>
      <c r="Y571" s="299">
        <f t="shared" si="297"/>
        <v>12</v>
      </c>
      <c r="Z571" s="299">
        <f t="shared" si="298"/>
        <v>17</v>
      </c>
      <c r="AA571" s="10">
        <f t="shared" si="299"/>
        <v>29</v>
      </c>
      <c r="AB571" s="44">
        <f t="shared" si="300"/>
        <v>12</v>
      </c>
      <c r="AC571" s="44">
        <f t="shared" si="301"/>
        <v>17</v>
      </c>
      <c r="AD571" s="11">
        <f t="shared" si="302"/>
        <v>29</v>
      </c>
      <c r="AE571" s="9">
        <f>VLOOKUP($E571,'ALL-GTK-SD-SMP-SMA-SMK-SLB'!$F$14:$CG$713,'ALL-GTK-SD-SMP-SMA-SMK-SLB'!AF$7,FALSE)</f>
        <v>6</v>
      </c>
      <c r="AF571" s="9">
        <f>VLOOKUP($E571,'ALL-GTK-SD-SMP-SMA-SMK-SLB'!$F$14:$CG$713,'ALL-GTK-SD-SMP-SMA-SMK-SLB'!AG$7,FALSE)</f>
        <v>12</v>
      </c>
      <c r="AG571" s="10">
        <f t="shared" si="303"/>
        <v>18</v>
      </c>
      <c r="AH571" s="9">
        <f>VLOOKUP($E571,'ALL-GTK-SD-SMP-SMA-SMK-SLB'!$F$14:$CG$713,'ALL-GTK-SD-SMP-SMA-SMK-SLB'!AI$7,FALSE)</f>
        <v>6</v>
      </c>
      <c r="AI571" s="9">
        <f>VLOOKUP($E571,'ALL-GTK-SD-SMP-SMA-SMK-SLB'!$F$14:$CG$713,'ALL-GTK-SD-SMP-SMA-SMK-SLB'!AJ$7,FALSE)</f>
        <v>5</v>
      </c>
      <c r="AJ571" s="10">
        <f t="shared" si="304"/>
        <v>11</v>
      </c>
      <c r="AK571" s="44">
        <f t="shared" si="305"/>
        <v>12</v>
      </c>
      <c r="AL571" s="44">
        <f t="shared" si="306"/>
        <v>17</v>
      </c>
      <c r="AM571" s="11">
        <f t="shared" si="307"/>
        <v>29</v>
      </c>
      <c r="AN571" s="299">
        <f>VLOOKUP($E571,'ALL-GTK-SD-SMP-SMA-SMK-SLB'!$F$14:$CG$713,'ALL-GTK-SD-SMP-SMA-SMK-SLB'!AO$7,FALSE)</f>
        <v>1</v>
      </c>
      <c r="AO571" s="299">
        <f>VLOOKUP($E571,'ALL-GTK-SD-SMP-SMA-SMK-SLB'!$F$14:$CG$713,'ALL-GTK-SD-SMP-SMA-SMK-SLB'!AP$7,FALSE)</f>
        <v>1</v>
      </c>
      <c r="AP571" s="9">
        <f>VLOOKUP($E571,'ALL-GTK-SD-SMP-SMA-SMK-SLB'!$F$14:$CG$713,'ALL-GTK-SD-SMP-SMA-SMK-SLB'!AQ$7,FALSE)</f>
        <v>0</v>
      </c>
      <c r="AQ571" s="9">
        <f>VLOOKUP($E571,'ALL-GTK-SD-SMP-SMA-SMK-SLB'!$F$14:$CG$713,'ALL-GTK-SD-SMP-SMA-SMK-SLB'!AR$7,FALSE)</f>
        <v>1</v>
      </c>
      <c r="AR571" s="9">
        <f>VLOOKUP($E571,'ALL-GTK-SD-SMP-SMA-SMK-SLB'!$F$14:$CG$713,'ALL-GTK-SD-SMP-SMA-SMK-SLB'!AS$7,FALSE)</f>
        <v>1</v>
      </c>
      <c r="AS571" s="9">
        <f>VLOOKUP($E571,'ALL-GTK-SD-SMP-SMA-SMK-SLB'!$F$14:$CG$713,'ALL-GTK-SD-SMP-SMA-SMK-SLB'!AT$7,FALSE)</f>
        <v>0</v>
      </c>
      <c r="AT571" s="9">
        <f>VLOOKUP($E571,'ALL-GTK-SD-SMP-SMA-SMK-SLB'!$F$14:$CG$713,'ALL-GTK-SD-SMP-SMA-SMK-SLB'!AU$7,FALSE)</f>
        <v>0</v>
      </c>
      <c r="AU571" s="9">
        <f>VLOOKUP($E571,'ALL-GTK-SD-SMP-SMA-SMK-SLB'!$F$14:$CG$713,'ALL-GTK-SD-SMP-SMA-SMK-SLB'!AV$7,FALSE)</f>
        <v>0</v>
      </c>
      <c r="AV571" s="9">
        <f>VLOOKUP($E571,'ALL-GTK-SD-SMP-SMA-SMK-SLB'!$F$14:$CG$713,'ALL-GTK-SD-SMP-SMA-SMK-SLB'!AW$7,FALSE)</f>
        <v>0</v>
      </c>
      <c r="AW571" s="9">
        <f>VLOOKUP($E571,'ALL-GTK-SD-SMP-SMA-SMK-SLB'!$F$14:$CG$713,'ALL-GTK-SD-SMP-SMA-SMK-SLB'!AX$7,FALSE)</f>
        <v>0</v>
      </c>
      <c r="AX571" s="9">
        <f>VLOOKUP($E571,'ALL-GTK-SD-SMP-SMA-SMK-SLB'!$F$14:$CG$713,'ALL-GTK-SD-SMP-SMA-SMK-SLB'!AY$7,FALSE)</f>
        <v>10</v>
      </c>
      <c r="AY571" s="9">
        <f>VLOOKUP($E571,'ALL-GTK-SD-SMP-SMA-SMK-SLB'!$F$14:$CG$713,'ALL-GTK-SD-SMP-SMA-SMK-SLB'!AZ$7,FALSE)</f>
        <v>14</v>
      </c>
      <c r="AZ571" s="9">
        <f>VLOOKUP($E571,'ALL-GTK-SD-SMP-SMA-SMK-SLB'!$F$14:$CG$713,'ALL-GTK-SD-SMP-SMA-SMK-SLB'!BA$7,FALSE)</f>
        <v>0</v>
      </c>
      <c r="BA571" s="9">
        <f>VLOOKUP($E571,'ALL-GTK-SD-SMP-SMA-SMK-SLB'!$F$14:$CG$713,'ALL-GTK-SD-SMP-SMA-SMK-SLB'!BB$7,FALSE)</f>
        <v>1</v>
      </c>
      <c r="BB571" s="9">
        <f>VLOOKUP($E571,'ALL-GTK-SD-SMP-SMA-SMK-SLB'!$F$14:$CG$713,'ALL-GTK-SD-SMP-SMA-SMK-SLB'!BC$7,FALSE)</f>
        <v>0</v>
      </c>
      <c r="BC571" s="9">
        <f>VLOOKUP($E571,'ALL-GTK-SD-SMP-SMA-SMK-SLB'!$F$14:$CG$713,'ALL-GTK-SD-SMP-SMA-SMK-SLB'!BD$7,FALSE)</f>
        <v>0</v>
      </c>
      <c r="BD571" s="310">
        <f t="shared" si="308"/>
        <v>2</v>
      </c>
      <c r="BE571" s="310">
        <f t="shared" si="309"/>
        <v>2</v>
      </c>
      <c r="BF571" s="10">
        <f t="shared" si="310"/>
        <v>4</v>
      </c>
      <c r="BG571" s="311">
        <f t="shared" si="311"/>
        <v>10</v>
      </c>
      <c r="BH571" s="311">
        <f t="shared" si="312"/>
        <v>15</v>
      </c>
      <c r="BI571" s="10">
        <f t="shared" si="313"/>
        <v>25</v>
      </c>
      <c r="BJ571" s="44">
        <f t="shared" si="314"/>
        <v>12</v>
      </c>
      <c r="BK571" s="44">
        <f t="shared" si="315"/>
        <v>17</v>
      </c>
      <c r="BL571" s="11">
        <f t="shared" si="316"/>
        <v>29</v>
      </c>
      <c r="BM571" s="9">
        <f>VLOOKUP($E571,'ALL-GTK-SD-SMP-SMA-SMK-SLB'!$F$14:$CG$713,'ALL-GTK-SD-SMP-SMA-SMK-SLB'!BN$7,FALSE)</f>
        <v>0</v>
      </c>
      <c r="BN571" s="9">
        <f>VLOOKUP($E571,'ALL-GTK-SD-SMP-SMA-SMK-SLB'!$F$14:$CG$713,'ALL-GTK-SD-SMP-SMA-SMK-SLB'!BO$7,FALSE)</f>
        <v>0</v>
      </c>
      <c r="BO571" s="9">
        <f>VLOOKUP($E571,'ALL-GTK-SD-SMP-SMA-SMK-SLB'!$F$14:$CG$713,'ALL-GTK-SD-SMP-SMA-SMK-SLB'!BP$7,FALSE)</f>
        <v>2</v>
      </c>
      <c r="BP571" s="9">
        <f>VLOOKUP($E571,'ALL-GTK-SD-SMP-SMA-SMK-SLB'!$F$14:$CG$713,'ALL-GTK-SD-SMP-SMA-SMK-SLB'!BQ$7,FALSE)</f>
        <v>3</v>
      </c>
      <c r="BQ571" s="9">
        <f>VLOOKUP($E571,'ALL-GTK-SD-SMP-SMA-SMK-SLB'!$F$14:$CG$713,'ALL-GTK-SD-SMP-SMA-SMK-SLB'!BR$7,FALSE)</f>
        <v>0</v>
      </c>
      <c r="BR571" s="9">
        <f>VLOOKUP($E571,'ALL-GTK-SD-SMP-SMA-SMK-SLB'!$F$14:$CG$713,'ALL-GTK-SD-SMP-SMA-SMK-SLB'!BS$7,FALSE)</f>
        <v>0</v>
      </c>
      <c r="BS571" s="9">
        <f>VLOOKUP($E571,'ALL-GTK-SD-SMP-SMA-SMK-SLB'!$F$14:$CG$713,'ALL-GTK-SD-SMP-SMA-SMK-SLB'!BT$7,FALSE)</f>
        <v>2</v>
      </c>
      <c r="BT571" s="9">
        <f>VLOOKUP($E571,'ALL-GTK-SD-SMP-SMA-SMK-SLB'!$F$14:$CG$713,'ALL-GTK-SD-SMP-SMA-SMK-SLB'!BU$7,FALSE)</f>
        <v>1</v>
      </c>
      <c r="BU571" s="299">
        <f t="shared" si="317"/>
        <v>4</v>
      </c>
      <c r="BV571" s="299">
        <f t="shared" si="318"/>
        <v>4</v>
      </c>
      <c r="BW571" s="44">
        <f t="shared" si="319"/>
        <v>4</v>
      </c>
      <c r="BX571" s="44">
        <f t="shared" si="320"/>
        <v>4</v>
      </c>
      <c r="BY571" s="11">
        <f t="shared" si="321"/>
        <v>8</v>
      </c>
      <c r="BZ571" s="14">
        <f t="shared" si="322"/>
        <v>12</v>
      </c>
      <c r="CA571" s="14">
        <f t="shared" si="323"/>
        <v>17</v>
      </c>
      <c r="CB571" s="13">
        <f t="shared" si="324"/>
        <v>4</v>
      </c>
      <c r="CC571" s="13">
        <f t="shared" si="325"/>
        <v>4</v>
      </c>
      <c r="CD571" s="312">
        <f t="shared" si="326"/>
        <v>16</v>
      </c>
      <c r="CE571" s="312">
        <f t="shared" si="327"/>
        <v>21</v>
      </c>
      <c r="CF571" s="313">
        <f t="shared" si="328"/>
        <v>37</v>
      </c>
      <c r="CG571" s="302" t="str">
        <f t="shared" si="329"/>
        <v>OK</v>
      </c>
    </row>
    <row r="572" spans="1:85" ht="14.25" x14ac:dyDescent="0.25">
      <c r="A572" s="6">
        <v>560</v>
      </c>
      <c r="B572" s="495">
        <v>68</v>
      </c>
      <c r="C572" s="495" t="s">
        <v>7</v>
      </c>
      <c r="D572" s="496" t="s">
        <v>19</v>
      </c>
      <c r="E572" s="626">
        <v>69760708</v>
      </c>
      <c r="F572" s="627" t="s">
        <v>1285</v>
      </c>
      <c r="G572" s="624" t="s">
        <v>53</v>
      </c>
      <c r="H572" s="9">
        <f>VLOOKUP($E572,'ALL-GTK-SD-SMP-SMA-SMK-SLB'!$F$14:$CG$713,'ALL-GTK-SD-SMP-SMA-SMK-SLB'!I$7,FALSE)</f>
        <v>0</v>
      </c>
      <c r="I572" s="9">
        <f>VLOOKUP($E572,'ALL-GTK-SD-SMP-SMA-SMK-SLB'!$F$14:$CG$713,'ALL-GTK-SD-SMP-SMA-SMK-SLB'!J$7,FALSE)</f>
        <v>0</v>
      </c>
      <c r="J572" s="9">
        <f>VLOOKUP($E572,'ALL-GTK-SD-SMP-SMA-SMK-SLB'!$F$14:$CG$713,'ALL-GTK-SD-SMP-SMA-SMK-SLB'!K$7,FALSE)</f>
        <v>0</v>
      </c>
      <c r="K572" s="9">
        <f>VLOOKUP($E572,'ALL-GTK-SD-SMP-SMA-SMK-SLB'!$F$14:$CG$713,'ALL-GTK-SD-SMP-SMA-SMK-SLB'!L$7,FALSE)</f>
        <v>0</v>
      </c>
      <c r="L572" s="9">
        <f>VLOOKUP($E572,'ALL-GTK-SD-SMP-SMA-SMK-SLB'!$F$14:$CG$713,'ALL-GTK-SD-SMP-SMA-SMK-SLB'!M$7,FALSE)</f>
        <v>0</v>
      </c>
      <c r="M572" s="9">
        <f>VLOOKUP($E572,'ALL-GTK-SD-SMP-SMA-SMK-SLB'!$F$14:$CG$713,'ALL-GTK-SD-SMP-SMA-SMK-SLB'!N$7,FALSE)</f>
        <v>0</v>
      </c>
      <c r="N572" s="9">
        <f>VLOOKUP($E572,'ALL-GTK-SD-SMP-SMA-SMK-SLB'!$F$14:$CG$713,'ALL-GTK-SD-SMP-SMA-SMK-SLB'!O$7,FALSE)</f>
        <v>0</v>
      </c>
      <c r="O572" s="9">
        <f>VLOOKUP($E572,'ALL-GTK-SD-SMP-SMA-SMK-SLB'!$F$14:$CG$713,'ALL-GTK-SD-SMP-SMA-SMK-SLB'!P$7,FALSE)</f>
        <v>0</v>
      </c>
      <c r="P572" s="299">
        <f t="shared" si="294"/>
        <v>0</v>
      </c>
      <c r="Q572" s="299">
        <f t="shared" si="295"/>
        <v>0</v>
      </c>
      <c r="R572" s="300">
        <f t="shared" si="296"/>
        <v>0</v>
      </c>
      <c r="S572" s="9">
        <f>VLOOKUP($E572,'ALL-GTK-SD-SMP-SMA-SMK-SLB'!$F$14:$CG$713,'ALL-GTK-SD-SMP-SMA-SMK-SLB'!T$7,FALSE)</f>
        <v>4</v>
      </c>
      <c r="T572" s="9">
        <f>VLOOKUP($E572,'ALL-GTK-SD-SMP-SMA-SMK-SLB'!$F$14:$CG$713,'ALL-GTK-SD-SMP-SMA-SMK-SLB'!U$7,FALSE)</f>
        <v>5</v>
      </c>
      <c r="U572" s="9">
        <f>VLOOKUP($E572,'ALL-GTK-SD-SMP-SMA-SMK-SLB'!$F$14:$CG$713,'ALL-GTK-SD-SMP-SMA-SMK-SLB'!V$7,FALSE)</f>
        <v>0</v>
      </c>
      <c r="V572" s="9">
        <f>VLOOKUP($E572,'ALL-GTK-SD-SMP-SMA-SMK-SLB'!$F$14:$CG$713,'ALL-GTK-SD-SMP-SMA-SMK-SLB'!W$7,FALSE)</f>
        <v>0</v>
      </c>
      <c r="W572" s="9">
        <f>VLOOKUP($E572,'ALL-GTK-SD-SMP-SMA-SMK-SLB'!$F$14:$CG$713,'ALL-GTK-SD-SMP-SMA-SMK-SLB'!X$7,FALSE)</f>
        <v>0</v>
      </c>
      <c r="X572" s="9">
        <f>VLOOKUP($E572,'ALL-GTK-SD-SMP-SMA-SMK-SLB'!$F$14:$CG$713,'ALL-GTK-SD-SMP-SMA-SMK-SLB'!Y$7,FALSE)</f>
        <v>0</v>
      </c>
      <c r="Y572" s="299">
        <f t="shared" si="297"/>
        <v>4</v>
      </c>
      <c r="Z572" s="299">
        <f t="shared" si="298"/>
        <v>5</v>
      </c>
      <c r="AA572" s="10">
        <f t="shared" si="299"/>
        <v>9</v>
      </c>
      <c r="AB572" s="44">
        <f t="shared" si="300"/>
        <v>4</v>
      </c>
      <c r="AC572" s="44">
        <f t="shared" si="301"/>
        <v>5</v>
      </c>
      <c r="AD572" s="11">
        <f t="shared" si="302"/>
        <v>9</v>
      </c>
      <c r="AE572" s="9">
        <f>VLOOKUP($E572,'ALL-GTK-SD-SMP-SMA-SMK-SLB'!$F$14:$CG$713,'ALL-GTK-SD-SMP-SMA-SMK-SLB'!AF$7,FALSE)</f>
        <v>3</v>
      </c>
      <c r="AF572" s="9">
        <f>VLOOKUP($E572,'ALL-GTK-SD-SMP-SMA-SMK-SLB'!$F$14:$CG$713,'ALL-GTK-SD-SMP-SMA-SMK-SLB'!AG$7,FALSE)</f>
        <v>4</v>
      </c>
      <c r="AG572" s="10">
        <f t="shared" si="303"/>
        <v>7</v>
      </c>
      <c r="AH572" s="9">
        <f>VLOOKUP($E572,'ALL-GTK-SD-SMP-SMA-SMK-SLB'!$F$14:$CG$713,'ALL-GTK-SD-SMP-SMA-SMK-SLB'!AI$7,FALSE)</f>
        <v>1</v>
      </c>
      <c r="AI572" s="9">
        <f>VLOOKUP($E572,'ALL-GTK-SD-SMP-SMA-SMK-SLB'!$F$14:$CG$713,'ALL-GTK-SD-SMP-SMA-SMK-SLB'!AJ$7,FALSE)</f>
        <v>1</v>
      </c>
      <c r="AJ572" s="10">
        <f t="shared" si="304"/>
        <v>2</v>
      </c>
      <c r="AK572" s="44">
        <f t="shared" si="305"/>
        <v>4</v>
      </c>
      <c r="AL572" s="44">
        <f t="shared" si="306"/>
        <v>5</v>
      </c>
      <c r="AM572" s="11">
        <f t="shared" si="307"/>
        <v>9</v>
      </c>
      <c r="AN572" s="299">
        <f>VLOOKUP($E572,'ALL-GTK-SD-SMP-SMA-SMK-SLB'!$F$14:$CG$713,'ALL-GTK-SD-SMP-SMA-SMK-SLB'!AO$7,FALSE)</f>
        <v>0</v>
      </c>
      <c r="AO572" s="299">
        <f>VLOOKUP($E572,'ALL-GTK-SD-SMP-SMA-SMK-SLB'!$F$14:$CG$713,'ALL-GTK-SD-SMP-SMA-SMK-SLB'!AP$7,FALSE)</f>
        <v>0</v>
      </c>
      <c r="AP572" s="9">
        <f>VLOOKUP($E572,'ALL-GTK-SD-SMP-SMA-SMK-SLB'!$F$14:$CG$713,'ALL-GTK-SD-SMP-SMA-SMK-SLB'!AQ$7,FALSE)</f>
        <v>0</v>
      </c>
      <c r="AQ572" s="9">
        <f>VLOOKUP($E572,'ALL-GTK-SD-SMP-SMA-SMK-SLB'!$F$14:$CG$713,'ALL-GTK-SD-SMP-SMA-SMK-SLB'!AR$7,FALSE)</f>
        <v>0</v>
      </c>
      <c r="AR572" s="9">
        <f>VLOOKUP($E572,'ALL-GTK-SD-SMP-SMA-SMK-SLB'!$F$14:$CG$713,'ALL-GTK-SD-SMP-SMA-SMK-SLB'!AS$7,FALSE)</f>
        <v>0</v>
      </c>
      <c r="AS572" s="9">
        <f>VLOOKUP($E572,'ALL-GTK-SD-SMP-SMA-SMK-SLB'!$F$14:$CG$713,'ALL-GTK-SD-SMP-SMA-SMK-SLB'!AT$7,FALSE)</f>
        <v>0</v>
      </c>
      <c r="AT572" s="9">
        <f>VLOOKUP($E572,'ALL-GTK-SD-SMP-SMA-SMK-SLB'!$F$14:$CG$713,'ALL-GTK-SD-SMP-SMA-SMK-SLB'!AU$7,FALSE)</f>
        <v>0</v>
      </c>
      <c r="AU572" s="9">
        <f>VLOOKUP($E572,'ALL-GTK-SD-SMP-SMA-SMK-SLB'!$F$14:$CG$713,'ALL-GTK-SD-SMP-SMA-SMK-SLB'!AV$7,FALSE)</f>
        <v>0</v>
      </c>
      <c r="AV572" s="9">
        <f>VLOOKUP($E572,'ALL-GTK-SD-SMP-SMA-SMK-SLB'!$F$14:$CG$713,'ALL-GTK-SD-SMP-SMA-SMK-SLB'!AW$7,FALSE)</f>
        <v>0</v>
      </c>
      <c r="AW572" s="9">
        <f>VLOOKUP($E572,'ALL-GTK-SD-SMP-SMA-SMK-SLB'!$F$14:$CG$713,'ALL-GTK-SD-SMP-SMA-SMK-SLB'!AX$7,FALSE)</f>
        <v>0</v>
      </c>
      <c r="AX572" s="9">
        <f>VLOOKUP($E572,'ALL-GTK-SD-SMP-SMA-SMK-SLB'!$F$14:$CG$713,'ALL-GTK-SD-SMP-SMA-SMK-SLB'!AY$7,FALSE)</f>
        <v>4</v>
      </c>
      <c r="AY572" s="9">
        <f>VLOOKUP($E572,'ALL-GTK-SD-SMP-SMA-SMK-SLB'!$F$14:$CG$713,'ALL-GTK-SD-SMP-SMA-SMK-SLB'!AZ$7,FALSE)</f>
        <v>5</v>
      </c>
      <c r="AZ572" s="9">
        <f>VLOOKUP($E572,'ALL-GTK-SD-SMP-SMA-SMK-SLB'!$F$14:$CG$713,'ALL-GTK-SD-SMP-SMA-SMK-SLB'!BA$7,FALSE)</f>
        <v>0</v>
      </c>
      <c r="BA572" s="9">
        <f>VLOOKUP($E572,'ALL-GTK-SD-SMP-SMA-SMK-SLB'!$F$14:$CG$713,'ALL-GTK-SD-SMP-SMA-SMK-SLB'!BB$7,FALSE)</f>
        <v>0</v>
      </c>
      <c r="BB572" s="9">
        <f>VLOOKUP($E572,'ALL-GTK-SD-SMP-SMA-SMK-SLB'!$F$14:$CG$713,'ALL-GTK-SD-SMP-SMA-SMK-SLB'!BC$7,FALSE)</f>
        <v>0</v>
      </c>
      <c r="BC572" s="9">
        <f>VLOOKUP($E572,'ALL-GTK-SD-SMP-SMA-SMK-SLB'!$F$14:$CG$713,'ALL-GTK-SD-SMP-SMA-SMK-SLB'!BD$7,FALSE)</f>
        <v>0</v>
      </c>
      <c r="BD572" s="310">
        <f t="shared" si="308"/>
        <v>0</v>
      </c>
      <c r="BE572" s="310">
        <f t="shared" si="309"/>
        <v>0</v>
      </c>
      <c r="BF572" s="10">
        <f t="shared" si="310"/>
        <v>0</v>
      </c>
      <c r="BG572" s="311">
        <f t="shared" si="311"/>
        <v>4</v>
      </c>
      <c r="BH572" s="311">
        <f t="shared" si="312"/>
        <v>5</v>
      </c>
      <c r="BI572" s="10">
        <f t="shared" si="313"/>
        <v>9</v>
      </c>
      <c r="BJ572" s="44">
        <f t="shared" si="314"/>
        <v>4</v>
      </c>
      <c r="BK572" s="44">
        <f t="shared" si="315"/>
        <v>5</v>
      </c>
      <c r="BL572" s="11">
        <f t="shared" si="316"/>
        <v>9</v>
      </c>
      <c r="BM572" s="9">
        <f>VLOOKUP($E572,'ALL-GTK-SD-SMP-SMA-SMK-SLB'!$F$14:$CG$713,'ALL-GTK-SD-SMP-SMA-SMK-SLB'!BN$7,FALSE)</f>
        <v>0</v>
      </c>
      <c r="BN572" s="9">
        <f>VLOOKUP($E572,'ALL-GTK-SD-SMP-SMA-SMK-SLB'!$F$14:$CG$713,'ALL-GTK-SD-SMP-SMA-SMK-SLB'!BO$7,FALSE)</f>
        <v>0</v>
      </c>
      <c r="BO572" s="9">
        <f>VLOOKUP($E572,'ALL-GTK-SD-SMP-SMA-SMK-SLB'!$F$14:$CG$713,'ALL-GTK-SD-SMP-SMA-SMK-SLB'!BP$7,FALSE)</f>
        <v>0</v>
      </c>
      <c r="BP572" s="9">
        <f>VLOOKUP($E572,'ALL-GTK-SD-SMP-SMA-SMK-SLB'!$F$14:$CG$713,'ALL-GTK-SD-SMP-SMA-SMK-SLB'!BQ$7,FALSE)</f>
        <v>0</v>
      </c>
      <c r="BQ572" s="9">
        <f>VLOOKUP($E572,'ALL-GTK-SD-SMP-SMA-SMK-SLB'!$F$14:$CG$713,'ALL-GTK-SD-SMP-SMA-SMK-SLB'!BR$7,FALSE)</f>
        <v>0</v>
      </c>
      <c r="BR572" s="9">
        <f>VLOOKUP($E572,'ALL-GTK-SD-SMP-SMA-SMK-SLB'!$F$14:$CG$713,'ALL-GTK-SD-SMP-SMA-SMK-SLB'!BS$7,FALSE)</f>
        <v>0</v>
      </c>
      <c r="BS572" s="9">
        <f>VLOOKUP($E572,'ALL-GTK-SD-SMP-SMA-SMK-SLB'!$F$14:$CG$713,'ALL-GTK-SD-SMP-SMA-SMK-SLB'!BT$7,FALSE)</f>
        <v>0</v>
      </c>
      <c r="BT572" s="9">
        <f>VLOOKUP($E572,'ALL-GTK-SD-SMP-SMA-SMK-SLB'!$F$14:$CG$713,'ALL-GTK-SD-SMP-SMA-SMK-SLB'!BU$7,FALSE)</f>
        <v>1</v>
      </c>
      <c r="BU572" s="299">
        <f t="shared" si="317"/>
        <v>0</v>
      </c>
      <c r="BV572" s="299">
        <f t="shared" si="318"/>
        <v>1</v>
      </c>
      <c r="BW572" s="44">
        <f t="shared" si="319"/>
        <v>0</v>
      </c>
      <c r="BX572" s="44">
        <f t="shared" si="320"/>
        <v>1</v>
      </c>
      <c r="BY572" s="11">
        <f t="shared" si="321"/>
        <v>1</v>
      </c>
      <c r="BZ572" s="14">
        <f t="shared" si="322"/>
        <v>4</v>
      </c>
      <c r="CA572" s="14">
        <f t="shared" si="323"/>
        <v>5</v>
      </c>
      <c r="CB572" s="13">
        <f t="shared" si="324"/>
        <v>0</v>
      </c>
      <c r="CC572" s="13">
        <f t="shared" si="325"/>
        <v>1</v>
      </c>
      <c r="CD572" s="312">
        <f t="shared" si="326"/>
        <v>4</v>
      </c>
      <c r="CE572" s="312">
        <f t="shared" si="327"/>
        <v>6</v>
      </c>
      <c r="CF572" s="313">
        <f t="shared" si="328"/>
        <v>10</v>
      </c>
      <c r="CG572" s="302" t="str">
        <f t="shared" si="329"/>
        <v>OK</v>
      </c>
    </row>
    <row r="573" spans="1:85" ht="14.25" x14ac:dyDescent="0.25">
      <c r="A573" s="6">
        <v>561</v>
      </c>
      <c r="B573" s="495">
        <v>69</v>
      </c>
      <c r="C573" s="495" t="s">
        <v>7</v>
      </c>
      <c r="D573" s="496" t="s">
        <v>19</v>
      </c>
      <c r="E573" s="626">
        <v>20339143</v>
      </c>
      <c r="F573" s="627" t="s">
        <v>1295</v>
      </c>
      <c r="G573" s="624" t="s">
        <v>53</v>
      </c>
      <c r="H573" s="9">
        <f>VLOOKUP($E573,'ALL-GTK-SD-SMP-SMA-SMK-SLB'!$F$14:$CG$713,'ALL-GTK-SD-SMP-SMA-SMK-SLB'!I$7,FALSE)</f>
        <v>0</v>
      </c>
      <c r="I573" s="9">
        <f>VLOOKUP($E573,'ALL-GTK-SD-SMP-SMA-SMK-SLB'!$F$14:$CG$713,'ALL-GTK-SD-SMP-SMA-SMK-SLB'!J$7,FALSE)</f>
        <v>0</v>
      </c>
      <c r="J573" s="9">
        <f>VLOOKUP($E573,'ALL-GTK-SD-SMP-SMA-SMK-SLB'!$F$14:$CG$713,'ALL-GTK-SD-SMP-SMA-SMK-SLB'!K$7,FALSE)</f>
        <v>0</v>
      </c>
      <c r="K573" s="9">
        <f>VLOOKUP($E573,'ALL-GTK-SD-SMP-SMA-SMK-SLB'!$F$14:$CG$713,'ALL-GTK-SD-SMP-SMA-SMK-SLB'!L$7,FALSE)</f>
        <v>0</v>
      </c>
      <c r="L573" s="9">
        <f>VLOOKUP($E573,'ALL-GTK-SD-SMP-SMA-SMK-SLB'!$F$14:$CG$713,'ALL-GTK-SD-SMP-SMA-SMK-SLB'!M$7,FALSE)</f>
        <v>0</v>
      </c>
      <c r="M573" s="9">
        <f>VLOOKUP($E573,'ALL-GTK-SD-SMP-SMA-SMK-SLB'!$F$14:$CG$713,'ALL-GTK-SD-SMP-SMA-SMK-SLB'!N$7,FALSE)</f>
        <v>0</v>
      </c>
      <c r="N573" s="9">
        <f>VLOOKUP($E573,'ALL-GTK-SD-SMP-SMA-SMK-SLB'!$F$14:$CG$713,'ALL-GTK-SD-SMP-SMA-SMK-SLB'!O$7,FALSE)</f>
        <v>0</v>
      </c>
      <c r="O573" s="9">
        <f>VLOOKUP($E573,'ALL-GTK-SD-SMP-SMA-SMK-SLB'!$F$14:$CG$713,'ALL-GTK-SD-SMP-SMA-SMK-SLB'!P$7,FALSE)</f>
        <v>1</v>
      </c>
      <c r="P573" s="299">
        <f t="shared" si="294"/>
        <v>0</v>
      </c>
      <c r="Q573" s="299">
        <f t="shared" si="295"/>
        <v>1</v>
      </c>
      <c r="R573" s="300">
        <f t="shared" si="296"/>
        <v>1</v>
      </c>
      <c r="S573" s="9">
        <f>VLOOKUP($E573,'ALL-GTK-SD-SMP-SMA-SMK-SLB'!$F$14:$CG$713,'ALL-GTK-SD-SMP-SMA-SMK-SLB'!T$7,FALSE)</f>
        <v>11</v>
      </c>
      <c r="T573" s="9">
        <f>VLOOKUP($E573,'ALL-GTK-SD-SMP-SMA-SMK-SLB'!$F$14:$CG$713,'ALL-GTK-SD-SMP-SMA-SMK-SLB'!U$7,FALSE)</f>
        <v>8</v>
      </c>
      <c r="U573" s="9">
        <f>VLOOKUP($E573,'ALL-GTK-SD-SMP-SMA-SMK-SLB'!$F$14:$CG$713,'ALL-GTK-SD-SMP-SMA-SMK-SLB'!V$7,FALSE)</f>
        <v>0</v>
      </c>
      <c r="V573" s="9">
        <f>VLOOKUP($E573,'ALL-GTK-SD-SMP-SMA-SMK-SLB'!$F$14:$CG$713,'ALL-GTK-SD-SMP-SMA-SMK-SLB'!W$7,FALSE)</f>
        <v>0</v>
      </c>
      <c r="W573" s="9">
        <f>VLOOKUP($E573,'ALL-GTK-SD-SMP-SMA-SMK-SLB'!$F$14:$CG$713,'ALL-GTK-SD-SMP-SMA-SMK-SLB'!X$7,FALSE)</f>
        <v>3</v>
      </c>
      <c r="X573" s="9">
        <f>VLOOKUP($E573,'ALL-GTK-SD-SMP-SMA-SMK-SLB'!$F$14:$CG$713,'ALL-GTK-SD-SMP-SMA-SMK-SLB'!Y$7,FALSE)</f>
        <v>2</v>
      </c>
      <c r="Y573" s="299">
        <f t="shared" si="297"/>
        <v>14</v>
      </c>
      <c r="Z573" s="299">
        <f t="shared" si="298"/>
        <v>10</v>
      </c>
      <c r="AA573" s="10">
        <f t="shared" si="299"/>
        <v>24</v>
      </c>
      <c r="AB573" s="44">
        <f t="shared" si="300"/>
        <v>14</v>
      </c>
      <c r="AC573" s="44">
        <f t="shared" si="301"/>
        <v>11</v>
      </c>
      <c r="AD573" s="11">
        <f t="shared" si="302"/>
        <v>25</v>
      </c>
      <c r="AE573" s="9">
        <f>VLOOKUP($E573,'ALL-GTK-SD-SMP-SMA-SMK-SLB'!$F$14:$CG$713,'ALL-GTK-SD-SMP-SMA-SMK-SLB'!AF$7,FALSE)</f>
        <v>7</v>
      </c>
      <c r="AF573" s="9">
        <f>VLOOKUP($E573,'ALL-GTK-SD-SMP-SMA-SMK-SLB'!$F$14:$CG$713,'ALL-GTK-SD-SMP-SMA-SMK-SLB'!AG$7,FALSE)</f>
        <v>6</v>
      </c>
      <c r="AG573" s="10">
        <f t="shared" si="303"/>
        <v>13</v>
      </c>
      <c r="AH573" s="9">
        <f>VLOOKUP($E573,'ALL-GTK-SD-SMP-SMA-SMK-SLB'!$F$14:$CG$713,'ALL-GTK-SD-SMP-SMA-SMK-SLB'!AI$7,FALSE)</f>
        <v>7</v>
      </c>
      <c r="AI573" s="9">
        <f>VLOOKUP($E573,'ALL-GTK-SD-SMP-SMA-SMK-SLB'!$F$14:$CG$713,'ALL-GTK-SD-SMP-SMA-SMK-SLB'!AJ$7,FALSE)</f>
        <v>5</v>
      </c>
      <c r="AJ573" s="10">
        <f t="shared" si="304"/>
        <v>12</v>
      </c>
      <c r="AK573" s="44">
        <f t="shared" si="305"/>
        <v>14</v>
      </c>
      <c r="AL573" s="44">
        <f t="shared" si="306"/>
        <v>11</v>
      </c>
      <c r="AM573" s="11">
        <f t="shared" si="307"/>
        <v>25</v>
      </c>
      <c r="AN573" s="299">
        <f>VLOOKUP($E573,'ALL-GTK-SD-SMP-SMA-SMK-SLB'!$F$14:$CG$713,'ALL-GTK-SD-SMP-SMA-SMK-SLB'!AO$7,FALSE)</f>
        <v>0</v>
      </c>
      <c r="AO573" s="299">
        <f>VLOOKUP($E573,'ALL-GTK-SD-SMP-SMA-SMK-SLB'!$F$14:$CG$713,'ALL-GTK-SD-SMP-SMA-SMK-SLB'!AP$7,FALSE)</f>
        <v>3</v>
      </c>
      <c r="AP573" s="9">
        <f>VLOOKUP($E573,'ALL-GTK-SD-SMP-SMA-SMK-SLB'!$F$14:$CG$713,'ALL-GTK-SD-SMP-SMA-SMK-SLB'!AQ$7,FALSE)</f>
        <v>0</v>
      </c>
      <c r="AQ573" s="9">
        <f>VLOOKUP($E573,'ALL-GTK-SD-SMP-SMA-SMK-SLB'!$F$14:$CG$713,'ALL-GTK-SD-SMP-SMA-SMK-SLB'!AR$7,FALSE)</f>
        <v>0</v>
      </c>
      <c r="AR573" s="9">
        <f>VLOOKUP($E573,'ALL-GTK-SD-SMP-SMA-SMK-SLB'!$F$14:$CG$713,'ALL-GTK-SD-SMP-SMA-SMK-SLB'!AS$7,FALSE)</f>
        <v>2</v>
      </c>
      <c r="AS573" s="9">
        <f>VLOOKUP($E573,'ALL-GTK-SD-SMP-SMA-SMK-SLB'!$F$14:$CG$713,'ALL-GTK-SD-SMP-SMA-SMK-SLB'!AT$7,FALSE)</f>
        <v>0</v>
      </c>
      <c r="AT573" s="9">
        <f>VLOOKUP($E573,'ALL-GTK-SD-SMP-SMA-SMK-SLB'!$F$14:$CG$713,'ALL-GTK-SD-SMP-SMA-SMK-SLB'!AU$7,FALSE)</f>
        <v>0</v>
      </c>
      <c r="AU573" s="9">
        <f>VLOOKUP($E573,'ALL-GTK-SD-SMP-SMA-SMK-SLB'!$F$14:$CG$713,'ALL-GTK-SD-SMP-SMA-SMK-SLB'!AV$7,FALSE)</f>
        <v>0</v>
      </c>
      <c r="AV573" s="9">
        <f>VLOOKUP($E573,'ALL-GTK-SD-SMP-SMA-SMK-SLB'!$F$14:$CG$713,'ALL-GTK-SD-SMP-SMA-SMK-SLB'!AW$7,FALSE)</f>
        <v>0</v>
      </c>
      <c r="AW573" s="9">
        <f>VLOOKUP($E573,'ALL-GTK-SD-SMP-SMA-SMK-SLB'!$F$14:$CG$713,'ALL-GTK-SD-SMP-SMA-SMK-SLB'!AX$7,FALSE)</f>
        <v>0</v>
      </c>
      <c r="AX573" s="9">
        <f>VLOOKUP($E573,'ALL-GTK-SD-SMP-SMA-SMK-SLB'!$F$14:$CG$713,'ALL-GTK-SD-SMP-SMA-SMK-SLB'!AY$7,FALSE)</f>
        <v>10</v>
      </c>
      <c r="AY573" s="9">
        <f>VLOOKUP($E573,'ALL-GTK-SD-SMP-SMA-SMK-SLB'!$F$14:$CG$713,'ALL-GTK-SD-SMP-SMA-SMK-SLB'!AZ$7,FALSE)</f>
        <v>8</v>
      </c>
      <c r="AZ573" s="9">
        <f>VLOOKUP($E573,'ALL-GTK-SD-SMP-SMA-SMK-SLB'!$F$14:$CG$713,'ALL-GTK-SD-SMP-SMA-SMK-SLB'!BA$7,FALSE)</f>
        <v>2</v>
      </c>
      <c r="BA573" s="9">
        <f>VLOOKUP($E573,'ALL-GTK-SD-SMP-SMA-SMK-SLB'!$F$14:$CG$713,'ALL-GTK-SD-SMP-SMA-SMK-SLB'!BB$7,FALSE)</f>
        <v>0</v>
      </c>
      <c r="BB573" s="9">
        <f>VLOOKUP($E573,'ALL-GTK-SD-SMP-SMA-SMK-SLB'!$F$14:$CG$713,'ALL-GTK-SD-SMP-SMA-SMK-SLB'!BC$7,FALSE)</f>
        <v>0</v>
      </c>
      <c r="BC573" s="9">
        <f>VLOOKUP($E573,'ALL-GTK-SD-SMP-SMA-SMK-SLB'!$F$14:$CG$713,'ALL-GTK-SD-SMP-SMA-SMK-SLB'!BD$7,FALSE)</f>
        <v>0</v>
      </c>
      <c r="BD573" s="310">
        <f t="shared" si="308"/>
        <v>2</v>
      </c>
      <c r="BE573" s="310">
        <f t="shared" si="309"/>
        <v>3</v>
      </c>
      <c r="BF573" s="10">
        <f t="shared" si="310"/>
        <v>5</v>
      </c>
      <c r="BG573" s="311">
        <f t="shared" si="311"/>
        <v>12</v>
      </c>
      <c r="BH573" s="311">
        <f t="shared" si="312"/>
        <v>8</v>
      </c>
      <c r="BI573" s="10">
        <f t="shared" si="313"/>
        <v>20</v>
      </c>
      <c r="BJ573" s="44">
        <f t="shared" si="314"/>
        <v>14</v>
      </c>
      <c r="BK573" s="44">
        <f t="shared" si="315"/>
        <v>11</v>
      </c>
      <c r="BL573" s="11">
        <f t="shared" si="316"/>
        <v>25</v>
      </c>
      <c r="BM573" s="9">
        <f>VLOOKUP($E573,'ALL-GTK-SD-SMP-SMA-SMK-SLB'!$F$14:$CG$713,'ALL-GTK-SD-SMP-SMA-SMK-SLB'!BN$7,FALSE)</f>
        <v>0</v>
      </c>
      <c r="BN573" s="9">
        <f>VLOOKUP($E573,'ALL-GTK-SD-SMP-SMA-SMK-SLB'!$F$14:$CG$713,'ALL-GTK-SD-SMP-SMA-SMK-SLB'!BO$7,FALSE)</f>
        <v>0</v>
      </c>
      <c r="BO573" s="9">
        <f>VLOOKUP($E573,'ALL-GTK-SD-SMP-SMA-SMK-SLB'!$F$14:$CG$713,'ALL-GTK-SD-SMP-SMA-SMK-SLB'!BP$7,FALSE)</f>
        <v>1</v>
      </c>
      <c r="BP573" s="9">
        <f>VLOOKUP($E573,'ALL-GTK-SD-SMP-SMA-SMK-SLB'!$F$14:$CG$713,'ALL-GTK-SD-SMP-SMA-SMK-SLB'!BQ$7,FALSE)</f>
        <v>0</v>
      </c>
      <c r="BQ573" s="9">
        <f>VLOOKUP($E573,'ALL-GTK-SD-SMP-SMA-SMK-SLB'!$F$14:$CG$713,'ALL-GTK-SD-SMP-SMA-SMK-SLB'!BR$7,FALSE)</f>
        <v>0</v>
      </c>
      <c r="BR573" s="9">
        <f>VLOOKUP($E573,'ALL-GTK-SD-SMP-SMA-SMK-SLB'!$F$14:$CG$713,'ALL-GTK-SD-SMP-SMA-SMK-SLB'!BS$7,FALSE)</f>
        <v>0</v>
      </c>
      <c r="BS573" s="9">
        <f>VLOOKUP($E573,'ALL-GTK-SD-SMP-SMA-SMK-SLB'!$F$14:$CG$713,'ALL-GTK-SD-SMP-SMA-SMK-SLB'!BT$7,FALSE)</f>
        <v>0</v>
      </c>
      <c r="BT573" s="9">
        <f>VLOOKUP($E573,'ALL-GTK-SD-SMP-SMA-SMK-SLB'!$F$14:$CG$713,'ALL-GTK-SD-SMP-SMA-SMK-SLB'!BU$7,FALSE)</f>
        <v>2</v>
      </c>
      <c r="BU573" s="299">
        <f t="shared" si="317"/>
        <v>1</v>
      </c>
      <c r="BV573" s="299">
        <f t="shared" si="318"/>
        <v>2</v>
      </c>
      <c r="BW573" s="44">
        <f t="shared" si="319"/>
        <v>1</v>
      </c>
      <c r="BX573" s="44">
        <f t="shared" si="320"/>
        <v>2</v>
      </c>
      <c r="BY573" s="11">
        <f t="shared" si="321"/>
        <v>3</v>
      </c>
      <c r="BZ573" s="14">
        <f t="shared" si="322"/>
        <v>14</v>
      </c>
      <c r="CA573" s="14">
        <f t="shared" si="323"/>
        <v>11</v>
      </c>
      <c r="CB573" s="13">
        <f t="shared" si="324"/>
        <v>1</v>
      </c>
      <c r="CC573" s="13">
        <f t="shared" si="325"/>
        <v>2</v>
      </c>
      <c r="CD573" s="312">
        <f t="shared" si="326"/>
        <v>15</v>
      </c>
      <c r="CE573" s="312">
        <f t="shared" si="327"/>
        <v>13</v>
      </c>
      <c r="CF573" s="313">
        <f t="shared" si="328"/>
        <v>28</v>
      </c>
      <c r="CG573" s="302" t="str">
        <f t="shared" si="329"/>
        <v>OK</v>
      </c>
    </row>
    <row r="574" spans="1:85" ht="14.25" x14ac:dyDescent="0.25">
      <c r="A574" s="6">
        <v>562</v>
      </c>
      <c r="B574" s="495">
        <v>70</v>
      </c>
      <c r="C574" s="495" t="s">
        <v>7</v>
      </c>
      <c r="D574" s="496" t="s">
        <v>19</v>
      </c>
      <c r="E574" s="626">
        <v>20362042</v>
      </c>
      <c r="F574" s="627" t="s">
        <v>1290</v>
      </c>
      <c r="G574" s="624" t="s">
        <v>53</v>
      </c>
      <c r="H574" s="9">
        <f>VLOOKUP($E574,'ALL-GTK-SD-SMP-SMA-SMK-SLB'!$F$14:$CG$713,'ALL-GTK-SD-SMP-SMA-SMK-SLB'!I$7,FALSE)</f>
        <v>0</v>
      </c>
      <c r="I574" s="9">
        <f>VLOOKUP($E574,'ALL-GTK-SD-SMP-SMA-SMK-SLB'!$F$14:$CG$713,'ALL-GTK-SD-SMP-SMA-SMK-SLB'!J$7,FALSE)</f>
        <v>0</v>
      </c>
      <c r="J574" s="9">
        <f>VLOOKUP($E574,'ALL-GTK-SD-SMP-SMA-SMK-SLB'!$F$14:$CG$713,'ALL-GTK-SD-SMP-SMA-SMK-SLB'!K$7,FALSE)</f>
        <v>0</v>
      </c>
      <c r="K574" s="9">
        <f>VLOOKUP($E574,'ALL-GTK-SD-SMP-SMA-SMK-SLB'!$F$14:$CG$713,'ALL-GTK-SD-SMP-SMA-SMK-SLB'!L$7,FALSE)</f>
        <v>0</v>
      </c>
      <c r="L574" s="9">
        <f>VLOOKUP($E574,'ALL-GTK-SD-SMP-SMA-SMK-SLB'!$F$14:$CG$713,'ALL-GTK-SD-SMP-SMA-SMK-SLB'!M$7,FALSE)</f>
        <v>0</v>
      </c>
      <c r="M574" s="9">
        <f>VLOOKUP($E574,'ALL-GTK-SD-SMP-SMA-SMK-SLB'!$F$14:$CG$713,'ALL-GTK-SD-SMP-SMA-SMK-SLB'!N$7,FALSE)</f>
        <v>0</v>
      </c>
      <c r="N574" s="9">
        <f>VLOOKUP($E574,'ALL-GTK-SD-SMP-SMA-SMK-SLB'!$F$14:$CG$713,'ALL-GTK-SD-SMP-SMA-SMK-SLB'!O$7,FALSE)</f>
        <v>0</v>
      </c>
      <c r="O574" s="9">
        <f>VLOOKUP($E574,'ALL-GTK-SD-SMP-SMA-SMK-SLB'!$F$14:$CG$713,'ALL-GTK-SD-SMP-SMA-SMK-SLB'!P$7,FALSE)</f>
        <v>0</v>
      </c>
      <c r="P574" s="299">
        <f t="shared" si="294"/>
        <v>0</v>
      </c>
      <c r="Q574" s="299">
        <f t="shared" si="295"/>
        <v>0</v>
      </c>
      <c r="R574" s="300">
        <f t="shared" si="296"/>
        <v>0</v>
      </c>
      <c r="S574" s="9">
        <f>VLOOKUP($E574,'ALL-GTK-SD-SMP-SMA-SMK-SLB'!$F$14:$CG$713,'ALL-GTK-SD-SMP-SMA-SMK-SLB'!T$7,FALSE)</f>
        <v>7</v>
      </c>
      <c r="T574" s="9">
        <f>VLOOKUP($E574,'ALL-GTK-SD-SMP-SMA-SMK-SLB'!$F$14:$CG$713,'ALL-GTK-SD-SMP-SMA-SMK-SLB'!U$7,FALSE)</f>
        <v>5</v>
      </c>
      <c r="U574" s="9">
        <f>VLOOKUP($E574,'ALL-GTK-SD-SMP-SMA-SMK-SLB'!$F$14:$CG$713,'ALL-GTK-SD-SMP-SMA-SMK-SLB'!V$7,FALSE)</f>
        <v>0</v>
      </c>
      <c r="V574" s="9">
        <f>VLOOKUP($E574,'ALL-GTK-SD-SMP-SMA-SMK-SLB'!$F$14:$CG$713,'ALL-GTK-SD-SMP-SMA-SMK-SLB'!W$7,FALSE)</f>
        <v>0</v>
      </c>
      <c r="W574" s="9">
        <f>VLOOKUP($E574,'ALL-GTK-SD-SMP-SMA-SMK-SLB'!$F$14:$CG$713,'ALL-GTK-SD-SMP-SMA-SMK-SLB'!X$7,FALSE)</f>
        <v>0</v>
      </c>
      <c r="X574" s="9">
        <f>VLOOKUP($E574,'ALL-GTK-SD-SMP-SMA-SMK-SLB'!$F$14:$CG$713,'ALL-GTK-SD-SMP-SMA-SMK-SLB'!Y$7,FALSE)</f>
        <v>0</v>
      </c>
      <c r="Y574" s="299">
        <f t="shared" si="297"/>
        <v>7</v>
      </c>
      <c r="Z574" s="299">
        <f t="shared" si="298"/>
        <v>5</v>
      </c>
      <c r="AA574" s="10">
        <f t="shared" si="299"/>
        <v>12</v>
      </c>
      <c r="AB574" s="44">
        <f t="shared" si="300"/>
        <v>7</v>
      </c>
      <c r="AC574" s="44">
        <f t="shared" si="301"/>
        <v>5</v>
      </c>
      <c r="AD574" s="11">
        <f t="shared" si="302"/>
        <v>12</v>
      </c>
      <c r="AE574" s="9">
        <f>VLOOKUP($E574,'ALL-GTK-SD-SMP-SMA-SMK-SLB'!$F$14:$CG$713,'ALL-GTK-SD-SMP-SMA-SMK-SLB'!AF$7,FALSE)</f>
        <v>6</v>
      </c>
      <c r="AF574" s="9">
        <f>VLOOKUP($E574,'ALL-GTK-SD-SMP-SMA-SMK-SLB'!$F$14:$CG$713,'ALL-GTK-SD-SMP-SMA-SMK-SLB'!AG$7,FALSE)</f>
        <v>4</v>
      </c>
      <c r="AG574" s="10">
        <f t="shared" si="303"/>
        <v>10</v>
      </c>
      <c r="AH574" s="9">
        <f>VLOOKUP($E574,'ALL-GTK-SD-SMP-SMA-SMK-SLB'!$F$14:$CG$713,'ALL-GTK-SD-SMP-SMA-SMK-SLB'!AI$7,FALSE)</f>
        <v>1</v>
      </c>
      <c r="AI574" s="9">
        <f>VLOOKUP($E574,'ALL-GTK-SD-SMP-SMA-SMK-SLB'!$F$14:$CG$713,'ALL-GTK-SD-SMP-SMA-SMK-SLB'!AJ$7,FALSE)</f>
        <v>1</v>
      </c>
      <c r="AJ574" s="10">
        <f t="shared" si="304"/>
        <v>2</v>
      </c>
      <c r="AK574" s="44">
        <f t="shared" si="305"/>
        <v>7</v>
      </c>
      <c r="AL574" s="44">
        <f t="shared" si="306"/>
        <v>5</v>
      </c>
      <c r="AM574" s="11">
        <f t="shared" si="307"/>
        <v>12</v>
      </c>
      <c r="AN574" s="299">
        <f>VLOOKUP($E574,'ALL-GTK-SD-SMP-SMA-SMK-SLB'!$F$14:$CG$713,'ALL-GTK-SD-SMP-SMA-SMK-SLB'!AO$7,FALSE)</f>
        <v>0</v>
      </c>
      <c r="AO574" s="299">
        <f>VLOOKUP($E574,'ALL-GTK-SD-SMP-SMA-SMK-SLB'!$F$14:$CG$713,'ALL-GTK-SD-SMP-SMA-SMK-SLB'!AP$7,FALSE)</f>
        <v>1</v>
      </c>
      <c r="AP574" s="9">
        <f>VLOOKUP($E574,'ALL-GTK-SD-SMP-SMA-SMK-SLB'!$F$14:$CG$713,'ALL-GTK-SD-SMP-SMA-SMK-SLB'!AQ$7,FALSE)</f>
        <v>0</v>
      </c>
      <c r="AQ574" s="9">
        <f>VLOOKUP($E574,'ALL-GTK-SD-SMP-SMA-SMK-SLB'!$F$14:$CG$713,'ALL-GTK-SD-SMP-SMA-SMK-SLB'!AR$7,FALSE)</f>
        <v>0</v>
      </c>
      <c r="AR574" s="9">
        <f>VLOOKUP($E574,'ALL-GTK-SD-SMP-SMA-SMK-SLB'!$F$14:$CG$713,'ALL-GTK-SD-SMP-SMA-SMK-SLB'!AS$7,FALSE)</f>
        <v>0</v>
      </c>
      <c r="AS574" s="9">
        <f>VLOOKUP($E574,'ALL-GTK-SD-SMP-SMA-SMK-SLB'!$F$14:$CG$713,'ALL-GTK-SD-SMP-SMA-SMK-SLB'!AT$7,FALSE)</f>
        <v>0</v>
      </c>
      <c r="AT574" s="9">
        <f>VLOOKUP($E574,'ALL-GTK-SD-SMP-SMA-SMK-SLB'!$F$14:$CG$713,'ALL-GTK-SD-SMP-SMA-SMK-SLB'!AU$7,FALSE)</f>
        <v>0</v>
      </c>
      <c r="AU574" s="9">
        <f>VLOOKUP($E574,'ALL-GTK-SD-SMP-SMA-SMK-SLB'!$F$14:$CG$713,'ALL-GTK-SD-SMP-SMA-SMK-SLB'!AV$7,FALSE)</f>
        <v>0</v>
      </c>
      <c r="AV574" s="9">
        <f>VLOOKUP($E574,'ALL-GTK-SD-SMP-SMA-SMK-SLB'!$F$14:$CG$713,'ALL-GTK-SD-SMP-SMA-SMK-SLB'!AW$7,FALSE)</f>
        <v>0</v>
      </c>
      <c r="AW574" s="9">
        <f>VLOOKUP($E574,'ALL-GTK-SD-SMP-SMA-SMK-SLB'!$F$14:$CG$713,'ALL-GTK-SD-SMP-SMA-SMK-SLB'!AX$7,FALSE)</f>
        <v>0</v>
      </c>
      <c r="AX574" s="9">
        <f>VLOOKUP($E574,'ALL-GTK-SD-SMP-SMA-SMK-SLB'!$F$14:$CG$713,'ALL-GTK-SD-SMP-SMA-SMK-SLB'!AY$7,FALSE)</f>
        <v>7</v>
      </c>
      <c r="AY574" s="9">
        <f>VLOOKUP($E574,'ALL-GTK-SD-SMP-SMA-SMK-SLB'!$F$14:$CG$713,'ALL-GTK-SD-SMP-SMA-SMK-SLB'!AZ$7,FALSE)</f>
        <v>4</v>
      </c>
      <c r="AZ574" s="9">
        <f>VLOOKUP($E574,'ALL-GTK-SD-SMP-SMA-SMK-SLB'!$F$14:$CG$713,'ALL-GTK-SD-SMP-SMA-SMK-SLB'!BA$7,FALSE)</f>
        <v>0</v>
      </c>
      <c r="BA574" s="9">
        <f>VLOOKUP($E574,'ALL-GTK-SD-SMP-SMA-SMK-SLB'!$F$14:$CG$713,'ALL-GTK-SD-SMP-SMA-SMK-SLB'!BB$7,FALSE)</f>
        <v>0</v>
      </c>
      <c r="BB574" s="9">
        <f>VLOOKUP($E574,'ALL-GTK-SD-SMP-SMA-SMK-SLB'!$F$14:$CG$713,'ALL-GTK-SD-SMP-SMA-SMK-SLB'!BC$7,FALSE)</f>
        <v>0</v>
      </c>
      <c r="BC574" s="9">
        <f>VLOOKUP($E574,'ALL-GTK-SD-SMP-SMA-SMK-SLB'!$F$14:$CG$713,'ALL-GTK-SD-SMP-SMA-SMK-SLB'!BD$7,FALSE)</f>
        <v>0</v>
      </c>
      <c r="BD574" s="310">
        <f t="shared" si="308"/>
        <v>0</v>
      </c>
      <c r="BE574" s="310">
        <f t="shared" si="309"/>
        <v>1</v>
      </c>
      <c r="BF574" s="10">
        <f t="shared" si="310"/>
        <v>1</v>
      </c>
      <c r="BG574" s="311">
        <f t="shared" si="311"/>
        <v>7</v>
      </c>
      <c r="BH574" s="311">
        <f t="shared" si="312"/>
        <v>4</v>
      </c>
      <c r="BI574" s="10">
        <f t="shared" si="313"/>
        <v>11</v>
      </c>
      <c r="BJ574" s="44">
        <f t="shared" si="314"/>
        <v>7</v>
      </c>
      <c r="BK574" s="44">
        <f t="shared" si="315"/>
        <v>5</v>
      </c>
      <c r="BL574" s="11">
        <f t="shared" si="316"/>
        <v>12</v>
      </c>
      <c r="BM574" s="9">
        <f>VLOOKUP($E574,'ALL-GTK-SD-SMP-SMA-SMK-SLB'!$F$14:$CG$713,'ALL-GTK-SD-SMP-SMA-SMK-SLB'!BN$7,FALSE)</f>
        <v>0</v>
      </c>
      <c r="BN574" s="9">
        <f>VLOOKUP($E574,'ALL-GTK-SD-SMP-SMA-SMK-SLB'!$F$14:$CG$713,'ALL-GTK-SD-SMP-SMA-SMK-SLB'!BO$7,FALSE)</f>
        <v>0</v>
      </c>
      <c r="BO574" s="9">
        <f>VLOOKUP($E574,'ALL-GTK-SD-SMP-SMA-SMK-SLB'!$F$14:$CG$713,'ALL-GTK-SD-SMP-SMA-SMK-SLB'!BP$7,FALSE)</f>
        <v>0</v>
      </c>
      <c r="BP574" s="9">
        <f>VLOOKUP($E574,'ALL-GTK-SD-SMP-SMA-SMK-SLB'!$F$14:$CG$713,'ALL-GTK-SD-SMP-SMA-SMK-SLB'!BQ$7,FALSE)</f>
        <v>0</v>
      </c>
      <c r="BQ574" s="9">
        <f>VLOOKUP($E574,'ALL-GTK-SD-SMP-SMA-SMK-SLB'!$F$14:$CG$713,'ALL-GTK-SD-SMP-SMA-SMK-SLB'!BR$7,FALSE)</f>
        <v>0</v>
      </c>
      <c r="BR574" s="9">
        <f>VLOOKUP($E574,'ALL-GTK-SD-SMP-SMA-SMK-SLB'!$F$14:$CG$713,'ALL-GTK-SD-SMP-SMA-SMK-SLB'!BS$7,FALSE)</f>
        <v>0</v>
      </c>
      <c r="BS574" s="9">
        <f>VLOOKUP($E574,'ALL-GTK-SD-SMP-SMA-SMK-SLB'!$F$14:$CG$713,'ALL-GTK-SD-SMP-SMA-SMK-SLB'!BT$7,FALSE)</f>
        <v>0</v>
      </c>
      <c r="BT574" s="9">
        <f>VLOOKUP($E574,'ALL-GTK-SD-SMP-SMA-SMK-SLB'!$F$14:$CG$713,'ALL-GTK-SD-SMP-SMA-SMK-SLB'!BU$7,FALSE)</f>
        <v>0</v>
      </c>
      <c r="BU574" s="299">
        <f t="shared" si="317"/>
        <v>0</v>
      </c>
      <c r="BV574" s="299">
        <f t="shared" si="318"/>
        <v>0</v>
      </c>
      <c r="BW574" s="44">
        <f t="shared" si="319"/>
        <v>0</v>
      </c>
      <c r="BX574" s="44">
        <f t="shared" si="320"/>
        <v>0</v>
      </c>
      <c r="BY574" s="11">
        <f t="shared" si="321"/>
        <v>0</v>
      </c>
      <c r="BZ574" s="14">
        <f t="shared" si="322"/>
        <v>7</v>
      </c>
      <c r="CA574" s="14">
        <f t="shared" si="323"/>
        <v>5</v>
      </c>
      <c r="CB574" s="13">
        <f t="shared" si="324"/>
        <v>0</v>
      </c>
      <c r="CC574" s="13">
        <f t="shared" si="325"/>
        <v>0</v>
      </c>
      <c r="CD574" s="312">
        <f t="shared" si="326"/>
        <v>7</v>
      </c>
      <c r="CE574" s="312">
        <f t="shared" si="327"/>
        <v>5</v>
      </c>
      <c r="CF574" s="313">
        <f t="shared" si="328"/>
        <v>12</v>
      </c>
      <c r="CG574" s="302" t="str">
        <f t="shared" si="329"/>
        <v>OK</v>
      </c>
    </row>
    <row r="575" spans="1:85" ht="14.25" x14ac:dyDescent="0.25">
      <c r="A575" s="6">
        <v>563</v>
      </c>
      <c r="B575" s="495">
        <v>71</v>
      </c>
      <c r="C575" s="495" t="s">
        <v>7</v>
      </c>
      <c r="D575" s="496" t="s">
        <v>19</v>
      </c>
      <c r="E575" s="626">
        <v>20319388</v>
      </c>
      <c r="F575" s="627" t="s">
        <v>1296</v>
      </c>
      <c r="G575" s="624" t="s">
        <v>53</v>
      </c>
      <c r="H575" s="9">
        <f>VLOOKUP($E575,'ALL-GTK-SD-SMP-SMA-SMK-SLB'!$F$14:$CG$713,'ALL-GTK-SD-SMP-SMA-SMK-SLB'!I$7,FALSE)</f>
        <v>0</v>
      </c>
      <c r="I575" s="9">
        <f>VLOOKUP($E575,'ALL-GTK-SD-SMP-SMA-SMK-SLB'!$F$14:$CG$713,'ALL-GTK-SD-SMP-SMA-SMK-SLB'!J$7,FALSE)</f>
        <v>0</v>
      </c>
      <c r="J575" s="9">
        <f>VLOOKUP($E575,'ALL-GTK-SD-SMP-SMA-SMK-SLB'!$F$14:$CG$713,'ALL-GTK-SD-SMP-SMA-SMK-SLB'!K$7,FALSE)</f>
        <v>0</v>
      </c>
      <c r="K575" s="9">
        <f>VLOOKUP($E575,'ALL-GTK-SD-SMP-SMA-SMK-SLB'!$F$14:$CG$713,'ALL-GTK-SD-SMP-SMA-SMK-SLB'!L$7,FALSE)</f>
        <v>0</v>
      </c>
      <c r="L575" s="9">
        <f>VLOOKUP($E575,'ALL-GTK-SD-SMP-SMA-SMK-SLB'!$F$14:$CG$713,'ALL-GTK-SD-SMP-SMA-SMK-SLB'!M$7,FALSE)</f>
        <v>0</v>
      </c>
      <c r="M575" s="9">
        <f>VLOOKUP($E575,'ALL-GTK-SD-SMP-SMA-SMK-SLB'!$F$14:$CG$713,'ALL-GTK-SD-SMP-SMA-SMK-SLB'!N$7,FALSE)</f>
        <v>0</v>
      </c>
      <c r="N575" s="9">
        <f>VLOOKUP($E575,'ALL-GTK-SD-SMP-SMA-SMK-SLB'!$F$14:$CG$713,'ALL-GTK-SD-SMP-SMA-SMK-SLB'!O$7,FALSE)</f>
        <v>0</v>
      </c>
      <c r="O575" s="9">
        <f>VLOOKUP($E575,'ALL-GTK-SD-SMP-SMA-SMK-SLB'!$F$14:$CG$713,'ALL-GTK-SD-SMP-SMA-SMK-SLB'!P$7,FALSE)</f>
        <v>0</v>
      </c>
      <c r="P575" s="299">
        <f t="shared" si="294"/>
        <v>0</v>
      </c>
      <c r="Q575" s="299">
        <f t="shared" si="295"/>
        <v>0</v>
      </c>
      <c r="R575" s="300">
        <f t="shared" si="296"/>
        <v>0</v>
      </c>
      <c r="S575" s="9">
        <f>VLOOKUP($E575,'ALL-GTK-SD-SMP-SMA-SMK-SLB'!$F$14:$CG$713,'ALL-GTK-SD-SMP-SMA-SMK-SLB'!T$7,FALSE)</f>
        <v>3</v>
      </c>
      <c r="T575" s="9">
        <f>VLOOKUP($E575,'ALL-GTK-SD-SMP-SMA-SMK-SLB'!$F$14:$CG$713,'ALL-GTK-SD-SMP-SMA-SMK-SLB'!U$7,FALSE)</f>
        <v>3</v>
      </c>
      <c r="U575" s="9">
        <f>VLOOKUP($E575,'ALL-GTK-SD-SMP-SMA-SMK-SLB'!$F$14:$CG$713,'ALL-GTK-SD-SMP-SMA-SMK-SLB'!V$7,FALSE)</f>
        <v>0</v>
      </c>
      <c r="V575" s="9">
        <f>VLOOKUP($E575,'ALL-GTK-SD-SMP-SMA-SMK-SLB'!$F$14:$CG$713,'ALL-GTK-SD-SMP-SMA-SMK-SLB'!W$7,FALSE)</f>
        <v>0</v>
      </c>
      <c r="W575" s="9">
        <f>VLOOKUP($E575,'ALL-GTK-SD-SMP-SMA-SMK-SLB'!$F$14:$CG$713,'ALL-GTK-SD-SMP-SMA-SMK-SLB'!X$7,FALSE)</f>
        <v>0</v>
      </c>
      <c r="X575" s="9">
        <f>VLOOKUP($E575,'ALL-GTK-SD-SMP-SMA-SMK-SLB'!$F$14:$CG$713,'ALL-GTK-SD-SMP-SMA-SMK-SLB'!Y$7,FALSE)</f>
        <v>1</v>
      </c>
      <c r="Y575" s="299">
        <f t="shared" si="297"/>
        <v>3</v>
      </c>
      <c r="Z575" s="299">
        <f t="shared" si="298"/>
        <v>4</v>
      </c>
      <c r="AA575" s="10">
        <f t="shared" si="299"/>
        <v>7</v>
      </c>
      <c r="AB575" s="44">
        <f t="shared" si="300"/>
        <v>3</v>
      </c>
      <c r="AC575" s="44">
        <f t="shared" si="301"/>
        <v>4</v>
      </c>
      <c r="AD575" s="11">
        <f t="shared" si="302"/>
        <v>7</v>
      </c>
      <c r="AE575" s="9">
        <f>VLOOKUP($E575,'ALL-GTK-SD-SMP-SMA-SMK-SLB'!$F$14:$CG$713,'ALL-GTK-SD-SMP-SMA-SMK-SLB'!AF$7,FALSE)</f>
        <v>1</v>
      </c>
      <c r="AF575" s="9">
        <f>VLOOKUP($E575,'ALL-GTK-SD-SMP-SMA-SMK-SLB'!$F$14:$CG$713,'ALL-GTK-SD-SMP-SMA-SMK-SLB'!AG$7,FALSE)</f>
        <v>2</v>
      </c>
      <c r="AG575" s="10">
        <f t="shared" si="303"/>
        <v>3</v>
      </c>
      <c r="AH575" s="9">
        <f>VLOOKUP($E575,'ALL-GTK-SD-SMP-SMA-SMK-SLB'!$F$14:$CG$713,'ALL-GTK-SD-SMP-SMA-SMK-SLB'!AI$7,FALSE)</f>
        <v>2</v>
      </c>
      <c r="AI575" s="9">
        <f>VLOOKUP($E575,'ALL-GTK-SD-SMP-SMA-SMK-SLB'!$F$14:$CG$713,'ALL-GTK-SD-SMP-SMA-SMK-SLB'!AJ$7,FALSE)</f>
        <v>2</v>
      </c>
      <c r="AJ575" s="10">
        <f t="shared" si="304"/>
        <v>4</v>
      </c>
      <c r="AK575" s="44">
        <f t="shared" si="305"/>
        <v>3</v>
      </c>
      <c r="AL575" s="44">
        <f t="shared" si="306"/>
        <v>4</v>
      </c>
      <c r="AM575" s="11">
        <f t="shared" si="307"/>
        <v>7</v>
      </c>
      <c r="AN575" s="299">
        <f>VLOOKUP($E575,'ALL-GTK-SD-SMP-SMA-SMK-SLB'!$F$14:$CG$713,'ALL-GTK-SD-SMP-SMA-SMK-SLB'!AO$7,FALSE)</f>
        <v>0</v>
      </c>
      <c r="AO575" s="299">
        <f>VLOOKUP($E575,'ALL-GTK-SD-SMP-SMA-SMK-SLB'!$F$14:$CG$713,'ALL-GTK-SD-SMP-SMA-SMK-SLB'!AP$7,FALSE)</f>
        <v>0</v>
      </c>
      <c r="AP575" s="9">
        <f>VLOOKUP($E575,'ALL-GTK-SD-SMP-SMA-SMK-SLB'!$F$14:$CG$713,'ALL-GTK-SD-SMP-SMA-SMK-SLB'!AQ$7,FALSE)</f>
        <v>0</v>
      </c>
      <c r="AQ575" s="9">
        <f>VLOOKUP($E575,'ALL-GTK-SD-SMP-SMA-SMK-SLB'!$F$14:$CG$713,'ALL-GTK-SD-SMP-SMA-SMK-SLB'!AR$7,FALSE)</f>
        <v>0</v>
      </c>
      <c r="AR575" s="9">
        <f>VLOOKUP($E575,'ALL-GTK-SD-SMP-SMA-SMK-SLB'!$F$14:$CG$713,'ALL-GTK-SD-SMP-SMA-SMK-SLB'!AS$7,FALSE)</f>
        <v>0</v>
      </c>
      <c r="AS575" s="9">
        <f>VLOOKUP($E575,'ALL-GTK-SD-SMP-SMA-SMK-SLB'!$F$14:$CG$713,'ALL-GTK-SD-SMP-SMA-SMK-SLB'!AT$7,FALSE)</f>
        <v>0</v>
      </c>
      <c r="AT575" s="9">
        <f>VLOOKUP($E575,'ALL-GTK-SD-SMP-SMA-SMK-SLB'!$F$14:$CG$713,'ALL-GTK-SD-SMP-SMA-SMK-SLB'!AU$7,FALSE)</f>
        <v>0</v>
      </c>
      <c r="AU575" s="9">
        <f>VLOOKUP($E575,'ALL-GTK-SD-SMP-SMA-SMK-SLB'!$F$14:$CG$713,'ALL-GTK-SD-SMP-SMA-SMK-SLB'!AV$7,FALSE)</f>
        <v>0</v>
      </c>
      <c r="AV575" s="9">
        <f>VLOOKUP($E575,'ALL-GTK-SD-SMP-SMA-SMK-SLB'!$F$14:$CG$713,'ALL-GTK-SD-SMP-SMA-SMK-SLB'!AW$7,FALSE)</f>
        <v>0</v>
      </c>
      <c r="AW575" s="9">
        <f>VLOOKUP($E575,'ALL-GTK-SD-SMP-SMA-SMK-SLB'!$F$14:$CG$713,'ALL-GTK-SD-SMP-SMA-SMK-SLB'!AX$7,FALSE)</f>
        <v>0</v>
      </c>
      <c r="AX575" s="9">
        <f>VLOOKUP($E575,'ALL-GTK-SD-SMP-SMA-SMK-SLB'!$F$14:$CG$713,'ALL-GTK-SD-SMP-SMA-SMK-SLB'!AY$7,FALSE)</f>
        <v>3</v>
      </c>
      <c r="AY575" s="9">
        <f>VLOOKUP($E575,'ALL-GTK-SD-SMP-SMA-SMK-SLB'!$F$14:$CG$713,'ALL-GTK-SD-SMP-SMA-SMK-SLB'!AZ$7,FALSE)</f>
        <v>4</v>
      </c>
      <c r="AZ575" s="9">
        <f>VLOOKUP($E575,'ALL-GTK-SD-SMP-SMA-SMK-SLB'!$F$14:$CG$713,'ALL-GTK-SD-SMP-SMA-SMK-SLB'!BA$7,FALSE)</f>
        <v>0</v>
      </c>
      <c r="BA575" s="9">
        <f>VLOOKUP($E575,'ALL-GTK-SD-SMP-SMA-SMK-SLB'!$F$14:$CG$713,'ALL-GTK-SD-SMP-SMA-SMK-SLB'!BB$7,FALSE)</f>
        <v>0</v>
      </c>
      <c r="BB575" s="9">
        <f>VLOOKUP($E575,'ALL-GTK-SD-SMP-SMA-SMK-SLB'!$F$14:$CG$713,'ALL-GTK-SD-SMP-SMA-SMK-SLB'!BC$7,FALSE)</f>
        <v>0</v>
      </c>
      <c r="BC575" s="9">
        <f>VLOOKUP($E575,'ALL-GTK-SD-SMP-SMA-SMK-SLB'!$F$14:$CG$713,'ALL-GTK-SD-SMP-SMA-SMK-SLB'!BD$7,FALSE)</f>
        <v>0</v>
      </c>
      <c r="BD575" s="310">
        <f t="shared" si="308"/>
        <v>0</v>
      </c>
      <c r="BE575" s="310">
        <f t="shared" si="309"/>
        <v>0</v>
      </c>
      <c r="BF575" s="10">
        <f t="shared" si="310"/>
        <v>0</v>
      </c>
      <c r="BG575" s="311">
        <f t="shared" si="311"/>
        <v>3</v>
      </c>
      <c r="BH575" s="311">
        <f t="shared" si="312"/>
        <v>4</v>
      </c>
      <c r="BI575" s="10">
        <f t="shared" si="313"/>
        <v>7</v>
      </c>
      <c r="BJ575" s="44">
        <f t="shared" si="314"/>
        <v>3</v>
      </c>
      <c r="BK575" s="44">
        <f t="shared" si="315"/>
        <v>4</v>
      </c>
      <c r="BL575" s="11">
        <f t="shared" si="316"/>
        <v>7</v>
      </c>
      <c r="BM575" s="9">
        <f>VLOOKUP($E575,'ALL-GTK-SD-SMP-SMA-SMK-SLB'!$F$14:$CG$713,'ALL-GTK-SD-SMP-SMA-SMK-SLB'!BN$7,FALSE)</f>
        <v>0</v>
      </c>
      <c r="BN575" s="9">
        <f>VLOOKUP($E575,'ALL-GTK-SD-SMP-SMA-SMK-SLB'!$F$14:$CG$713,'ALL-GTK-SD-SMP-SMA-SMK-SLB'!BO$7,FALSE)</f>
        <v>0</v>
      </c>
      <c r="BO575" s="9">
        <f>VLOOKUP($E575,'ALL-GTK-SD-SMP-SMA-SMK-SLB'!$F$14:$CG$713,'ALL-GTK-SD-SMP-SMA-SMK-SLB'!BP$7,FALSE)</f>
        <v>0</v>
      </c>
      <c r="BP575" s="9">
        <f>VLOOKUP($E575,'ALL-GTK-SD-SMP-SMA-SMK-SLB'!$F$14:$CG$713,'ALL-GTK-SD-SMP-SMA-SMK-SLB'!BQ$7,FALSE)</f>
        <v>0</v>
      </c>
      <c r="BQ575" s="9">
        <f>VLOOKUP($E575,'ALL-GTK-SD-SMP-SMA-SMK-SLB'!$F$14:$CG$713,'ALL-GTK-SD-SMP-SMA-SMK-SLB'!BR$7,FALSE)</f>
        <v>0</v>
      </c>
      <c r="BR575" s="9">
        <f>VLOOKUP($E575,'ALL-GTK-SD-SMP-SMA-SMK-SLB'!$F$14:$CG$713,'ALL-GTK-SD-SMP-SMA-SMK-SLB'!BS$7,FALSE)</f>
        <v>0</v>
      </c>
      <c r="BS575" s="9">
        <f>VLOOKUP($E575,'ALL-GTK-SD-SMP-SMA-SMK-SLB'!$F$14:$CG$713,'ALL-GTK-SD-SMP-SMA-SMK-SLB'!BT$7,FALSE)</f>
        <v>0</v>
      </c>
      <c r="BT575" s="9">
        <f>VLOOKUP($E575,'ALL-GTK-SD-SMP-SMA-SMK-SLB'!$F$14:$CG$713,'ALL-GTK-SD-SMP-SMA-SMK-SLB'!BU$7,FALSE)</f>
        <v>0</v>
      </c>
      <c r="BU575" s="299">
        <f t="shared" si="317"/>
        <v>0</v>
      </c>
      <c r="BV575" s="299">
        <f t="shared" si="318"/>
        <v>0</v>
      </c>
      <c r="BW575" s="44">
        <f t="shared" si="319"/>
        <v>0</v>
      </c>
      <c r="BX575" s="44">
        <f t="shared" si="320"/>
        <v>0</v>
      </c>
      <c r="BY575" s="11">
        <f t="shared" si="321"/>
        <v>0</v>
      </c>
      <c r="BZ575" s="14">
        <f t="shared" si="322"/>
        <v>3</v>
      </c>
      <c r="CA575" s="14">
        <f t="shared" si="323"/>
        <v>4</v>
      </c>
      <c r="CB575" s="13">
        <f t="shared" si="324"/>
        <v>0</v>
      </c>
      <c r="CC575" s="13">
        <f t="shared" si="325"/>
        <v>0</v>
      </c>
      <c r="CD575" s="312">
        <f t="shared" si="326"/>
        <v>3</v>
      </c>
      <c r="CE575" s="312">
        <f t="shared" si="327"/>
        <v>4</v>
      </c>
      <c r="CF575" s="313">
        <f t="shared" si="328"/>
        <v>7</v>
      </c>
      <c r="CG575" s="302" t="str">
        <f t="shared" si="329"/>
        <v>OK</v>
      </c>
    </row>
    <row r="576" spans="1:85" ht="14.25" x14ac:dyDescent="0.25">
      <c r="A576" s="6">
        <v>564</v>
      </c>
      <c r="B576" s="495">
        <v>72</v>
      </c>
      <c r="C576" s="495" t="s">
        <v>7</v>
      </c>
      <c r="D576" s="496" t="s">
        <v>19</v>
      </c>
      <c r="E576" s="626">
        <v>20360447</v>
      </c>
      <c r="F576" s="627" t="s">
        <v>1293</v>
      </c>
      <c r="G576" s="624" t="s">
        <v>53</v>
      </c>
      <c r="H576" s="9">
        <f>VLOOKUP($E576,'ALL-GTK-SD-SMP-SMA-SMK-SLB'!$F$14:$CG$713,'ALL-GTK-SD-SMP-SMA-SMK-SLB'!I$7,FALSE)</f>
        <v>0</v>
      </c>
      <c r="I576" s="9">
        <f>VLOOKUP($E576,'ALL-GTK-SD-SMP-SMA-SMK-SLB'!$F$14:$CG$713,'ALL-GTK-SD-SMP-SMA-SMK-SLB'!J$7,FALSE)</f>
        <v>0</v>
      </c>
      <c r="J576" s="9">
        <f>VLOOKUP($E576,'ALL-GTK-SD-SMP-SMA-SMK-SLB'!$F$14:$CG$713,'ALL-GTK-SD-SMP-SMA-SMK-SLB'!K$7,FALSE)</f>
        <v>0</v>
      </c>
      <c r="K576" s="9">
        <f>VLOOKUP($E576,'ALL-GTK-SD-SMP-SMA-SMK-SLB'!$F$14:$CG$713,'ALL-GTK-SD-SMP-SMA-SMK-SLB'!L$7,FALSE)</f>
        <v>0</v>
      </c>
      <c r="L576" s="9">
        <f>VLOOKUP($E576,'ALL-GTK-SD-SMP-SMA-SMK-SLB'!$F$14:$CG$713,'ALL-GTK-SD-SMP-SMA-SMK-SLB'!M$7,FALSE)</f>
        <v>0</v>
      </c>
      <c r="M576" s="9">
        <f>VLOOKUP($E576,'ALL-GTK-SD-SMP-SMA-SMK-SLB'!$F$14:$CG$713,'ALL-GTK-SD-SMP-SMA-SMK-SLB'!N$7,FALSE)</f>
        <v>0</v>
      </c>
      <c r="N576" s="9">
        <f>VLOOKUP($E576,'ALL-GTK-SD-SMP-SMA-SMK-SLB'!$F$14:$CG$713,'ALL-GTK-SD-SMP-SMA-SMK-SLB'!O$7,FALSE)</f>
        <v>0</v>
      </c>
      <c r="O576" s="9">
        <f>VLOOKUP($E576,'ALL-GTK-SD-SMP-SMA-SMK-SLB'!$F$14:$CG$713,'ALL-GTK-SD-SMP-SMA-SMK-SLB'!P$7,FALSE)</f>
        <v>0</v>
      </c>
      <c r="P576" s="299">
        <f t="shared" si="294"/>
        <v>0</v>
      </c>
      <c r="Q576" s="299">
        <f t="shared" si="295"/>
        <v>0</v>
      </c>
      <c r="R576" s="300">
        <f t="shared" si="296"/>
        <v>0</v>
      </c>
      <c r="S576" s="9">
        <f>VLOOKUP($E576,'ALL-GTK-SD-SMP-SMA-SMK-SLB'!$F$14:$CG$713,'ALL-GTK-SD-SMP-SMA-SMK-SLB'!T$7,FALSE)</f>
        <v>3</v>
      </c>
      <c r="T576" s="9">
        <f>VLOOKUP($E576,'ALL-GTK-SD-SMP-SMA-SMK-SLB'!$F$14:$CG$713,'ALL-GTK-SD-SMP-SMA-SMK-SLB'!U$7,FALSE)</f>
        <v>7</v>
      </c>
      <c r="U576" s="9">
        <f>VLOOKUP($E576,'ALL-GTK-SD-SMP-SMA-SMK-SLB'!$F$14:$CG$713,'ALL-GTK-SD-SMP-SMA-SMK-SLB'!V$7,FALSE)</f>
        <v>0</v>
      </c>
      <c r="V576" s="9">
        <f>VLOOKUP($E576,'ALL-GTK-SD-SMP-SMA-SMK-SLB'!$F$14:$CG$713,'ALL-GTK-SD-SMP-SMA-SMK-SLB'!W$7,FALSE)</f>
        <v>0</v>
      </c>
      <c r="W576" s="9">
        <f>VLOOKUP($E576,'ALL-GTK-SD-SMP-SMA-SMK-SLB'!$F$14:$CG$713,'ALL-GTK-SD-SMP-SMA-SMK-SLB'!X$7,FALSE)</f>
        <v>0</v>
      </c>
      <c r="X576" s="9">
        <f>VLOOKUP($E576,'ALL-GTK-SD-SMP-SMA-SMK-SLB'!$F$14:$CG$713,'ALL-GTK-SD-SMP-SMA-SMK-SLB'!Y$7,FALSE)</f>
        <v>0</v>
      </c>
      <c r="Y576" s="299">
        <f t="shared" si="297"/>
        <v>3</v>
      </c>
      <c r="Z576" s="299">
        <f t="shared" si="298"/>
        <v>7</v>
      </c>
      <c r="AA576" s="10">
        <f t="shared" si="299"/>
        <v>10</v>
      </c>
      <c r="AB576" s="44">
        <f t="shared" si="300"/>
        <v>3</v>
      </c>
      <c r="AC576" s="44">
        <f t="shared" si="301"/>
        <v>7</v>
      </c>
      <c r="AD576" s="11">
        <f t="shared" si="302"/>
        <v>10</v>
      </c>
      <c r="AE576" s="9">
        <f>VLOOKUP($E576,'ALL-GTK-SD-SMP-SMA-SMK-SLB'!$F$14:$CG$713,'ALL-GTK-SD-SMP-SMA-SMK-SLB'!AF$7,FALSE)</f>
        <v>3</v>
      </c>
      <c r="AF576" s="9">
        <f>VLOOKUP($E576,'ALL-GTK-SD-SMP-SMA-SMK-SLB'!$F$14:$CG$713,'ALL-GTK-SD-SMP-SMA-SMK-SLB'!AG$7,FALSE)</f>
        <v>5</v>
      </c>
      <c r="AG576" s="10">
        <f t="shared" si="303"/>
        <v>8</v>
      </c>
      <c r="AH576" s="9">
        <f>VLOOKUP($E576,'ALL-GTK-SD-SMP-SMA-SMK-SLB'!$F$14:$CG$713,'ALL-GTK-SD-SMP-SMA-SMK-SLB'!AI$7,FALSE)</f>
        <v>0</v>
      </c>
      <c r="AI576" s="9">
        <f>VLOOKUP($E576,'ALL-GTK-SD-SMP-SMA-SMK-SLB'!$F$14:$CG$713,'ALL-GTK-SD-SMP-SMA-SMK-SLB'!AJ$7,FALSE)</f>
        <v>2</v>
      </c>
      <c r="AJ576" s="10">
        <f t="shared" si="304"/>
        <v>2</v>
      </c>
      <c r="AK576" s="44">
        <f t="shared" si="305"/>
        <v>3</v>
      </c>
      <c r="AL576" s="44">
        <f t="shared" si="306"/>
        <v>7</v>
      </c>
      <c r="AM576" s="11">
        <f t="shared" si="307"/>
        <v>10</v>
      </c>
      <c r="AN576" s="299">
        <f>VLOOKUP($E576,'ALL-GTK-SD-SMP-SMA-SMK-SLB'!$F$14:$CG$713,'ALL-GTK-SD-SMP-SMA-SMK-SLB'!AO$7,FALSE)</f>
        <v>0</v>
      </c>
      <c r="AO576" s="299">
        <f>VLOOKUP($E576,'ALL-GTK-SD-SMP-SMA-SMK-SLB'!$F$14:$CG$713,'ALL-GTK-SD-SMP-SMA-SMK-SLB'!AP$7,FALSE)</f>
        <v>0</v>
      </c>
      <c r="AP576" s="9">
        <f>VLOOKUP($E576,'ALL-GTK-SD-SMP-SMA-SMK-SLB'!$F$14:$CG$713,'ALL-GTK-SD-SMP-SMA-SMK-SLB'!AQ$7,FALSE)</f>
        <v>0</v>
      </c>
      <c r="AQ576" s="9">
        <f>VLOOKUP($E576,'ALL-GTK-SD-SMP-SMA-SMK-SLB'!$F$14:$CG$713,'ALL-GTK-SD-SMP-SMA-SMK-SLB'!AR$7,FALSE)</f>
        <v>0</v>
      </c>
      <c r="AR576" s="9">
        <f>VLOOKUP($E576,'ALL-GTK-SD-SMP-SMA-SMK-SLB'!$F$14:$CG$713,'ALL-GTK-SD-SMP-SMA-SMK-SLB'!AS$7,FALSE)</f>
        <v>0</v>
      </c>
      <c r="AS576" s="9">
        <f>VLOOKUP($E576,'ALL-GTK-SD-SMP-SMA-SMK-SLB'!$F$14:$CG$713,'ALL-GTK-SD-SMP-SMA-SMK-SLB'!AT$7,FALSE)</f>
        <v>0</v>
      </c>
      <c r="AT576" s="9">
        <f>VLOOKUP($E576,'ALL-GTK-SD-SMP-SMA-SMK-SLB'!$F$14:$CG$713,'ALL-GTK-SD-SMP-SMA-SMK-SLB'!AU$7,FALSE)</f>
        <v>0</v>
      </c>
      <c r="AU576" s="9">
        <f>VLOOKUP($E576,'ALL-GTK-SD-SMP-SMA-SMK-SLB'!$F$14:$CG$713,'ALL-GTK-SD-SMP-SMA-SMK-SLB'!AV$7,FALSE)</f>
        <v>0</v>
      </c>
      <c r="AV576" s="9">
        <f>VLOOKUP($E576,'ALL-GTK-SD-SMP-SMA-SMK-SLB'!$F$14:$CG$713,'ALL-GTK-SD-SMP-SMA-SMK-SLB'!AW$7,FALSE)</f>
        <v>0</v>
      </c>
      <c r="AW576" s="9">
        <f>VLOOKUP($E576,'ALL-GTK-SD-SMP-SMA-SMK-SLB'!$F$14:$CG$713,'ALL-GTK-SD-SMP-SMA-SMK-SLB'!AX$7,FALSE)</f>
        <v>0</v>
      </c>
      <c r="AX576" s="9">
        <f>VLOOKUP($E576,'ALL-GTK-SD-SMP-SMA-SMK-SLB'!$F$14:$CG$713,'ALL-GTK-SD-SMP-SMA-SMK-SLB'!AY$7,FALSE)</f>
        <v>3</v>
      </c>
      <c r="AY576" s="9">
        <f>VLOOKUP($E576,'ALL-GTK-SD-SMP-SMA-SMK-SLB'!$F$14:$CG$713,'ALL-GTK-SD-SMP-SMA-SMK-SLB'!AZ$7,FALSE)</f>
        <v>7</v>
      </c>
      <c r="AZ576" s="9">
        <f>VLOOKUP($E576,'ALL-GTK-SD-SMP-SMA-SMK-SLB'!$F$14:$CG$713,'ALL-GTK-SD-SMP-SMA-SMK-SLB'!BA$7,FALSE)</f>
        <v>0</v>
      </c>
      <c r="BA576" s="9">
        <f>VLOOKUP($E576,'ALL-GTK-SD-SMP-SMA-SMK-SLB'!$F$14:$CG$713,'ALL-GTK-SD-SMP-SMA-SMK-SLB'!BB$7,FALSE)</f>
        <v>0</v>
      </c>
      <c r="BB576" s="9">
        <f>VLOOKUP($E576,'ALL-GTK-SD-SMP-SMA-SMK-SLB'!$F$14:$CG$713,'ALL-GTK-SD-SMP-SMA-SMK-SLB'!BC$7,FALSE)</f>
        <v>0</v>
      </c>
      <c r="BC576" s="9">
        <f>VLOOKUP($E576,'ALL-GTK-SD-SMP-SMA-SMK-SLB'!$F$14:$CG$713,'ALL-GTK-SD-SMP-SMA-SMK-SLB'!BD$7,FALSE)</f>
        <v>0</v>
      </c>
      <c r="BD576" s="310">
        <f t="shared" si="308"/>
        <v>0</v>
      </c>
      <c r="BE576" s="310">
        <f t="shared" si="309"/>
        <v>0</v>
      </c>
      <c r="BF576" s="10">
        <f t="shared" si="310"/>
        <v>0</v>
      </c>
      <c r="BG576" s="311">
        <f t="shared" si="311"/>
        <v>3</v>
      </c>
      <c r="BH576" s="311">
        <f t="shared" si="312"/>
        <v>7</v>
      </c>
      <c r="BI576" s="10">
        <f t="shared" si="313"/>
        <v>10</v>
      </c>
      <c r="BJ576" s="44">
        <f t="shared" si="314"/>
        <v>3</v>
      </c>
      <c r="BK576" s="44">
        <f t="shared" si="315"/>
        <v>7</v>
      </c>
      <c r="BL576" s="11">
        <f t="shared" si="316"/>
        <v>10</v>
      </c>
      <c r="BM576" s="9">
        <f>VLOOKUP($E576,'ALL-GTK-SD-SMP-SMA-SMK-SLB'!$F$14:$CG$713,'ALL-GTK-SD-SMP-SMA-SMK-SLB'!BN$7,FALSE)</f>
        <v>0</v>
      </c>
      <c r="BN576" s="9">
        <f>VLOOKUP($E576,'ALL-GTK-SD-SMP-SMA-SMK-SLB'!$F$14:$CG$713,'ALL-GTK-SD-SMP-SMA-SMK-SLB'!BO$7,FALSE)</f>
        <v>0</v>
      </c>
      <c r="BO576" s="9">
        <f>VLOOKUP($E576,'ALL-GTK-SD-SMP-SMA-SMK-SLB'!$F$14:$CG$713,'ALL-GTK-SD-SMP-SMA-SMK-SLB'!BP$7,FALSE)</f>
        <v>1</v>
      </c>
      <c r="BP576" s="9">
        <f>VLOOKUP($E576,'ALL-GTK-SD-SMP-SMA-SMK-SLB'!$F$14:$CG$713,'ALL-GTK-SD-SMP-SMA-SMK-SLB'!BQ$7,FALSE)</f>
        <v>1</v>
      </c>
      <c r="BQ576" s="9">
        <f>VLOOKUP($E576,'ALL-GTK-SD-SMP-SMA-SMK-SLB'!$F$14:$CG$713,'ALL-GTK-SD-SMP-SMA-SMK-SLB'!BR$7,FALSE)</f>
        <v>0</v>
      </c>
      <c r="BR576" s="9">
        <f>VLOOKUP($E576,'ALL-GTK-SD-SMP-SMA-SMK-SLB'!$F$14:$CG$713,'ALL-GTK-SD-SMP-SMA-SMK-SLB'!BS$7,FALSE)</f>
        <v>0</v>
      </c>
      <c r="BS576" s="9">
        <f>VLOOKUP($E576,'ALL-GTK-SD-SMP-SMA-SMK-SLB'!$F$14:$CG$713,'ALL-GTK-SD-SMP-SMA-SMK-SLB'!BT$7,FALSE)</f>
        <v>0</v>
      </c>
      <c r="BT576" s="9">
        <f>VLOOKUP($E576,'ALL-GTK-SD-SMP-SMA-SMK-SLB'!$F$14:$CG$713,'ALL-GTK-SD-SMP-SMA-SMK-SLB'!BU$7,FALSE)</f>
        <v>0</v>
      </c>
      <c r="BU576" s="299">
        <f t="shared" si="317"/>
        <v>1</v>
      </c>
      <c r="BV576" s="299">
        <f t="shared" si="318"/>
        <v>1</v>
      </c>
      <c r="BW576" s="44">
        <f t="shared" si="319"/>
        <v>1</v>
      </c>
      <c r="BX576" s="44">
        <f t="shared" si="320"/>
        <v>1</v>
      </c>
      <c r="BY576" s="11">
        <f t="shared" si="321"/>
        <v>2</v>
      </c>
      <c r="BZ576" s="14">
        <f t="shared" si="322"/>
        <v>3</v>
      </c>
      <c r="CA576" s="14">
        <f t="shared" si="323"/>
        <v>7</v>
      </c>
      <c r="CB576" s="13">
        <f t="shared" si="324"/>
        <v>1</v>
      </c>
      <c r="CC576" s="13">
        <f t="shared" si="325"/>
        <v>1</v>
      </c>
      <c r="CD576" s="312">
        <f t="shared" si="326"/>
        <v>4</v>
      </c>
      <c r="CE576" s="312">
        <f t="shared" si="327"/>
        <v>8</v>
      </c>
      <c r="CF576" s="313">
        <f t="shared" si="328"/>
        <v>12</v>
      </c>
      <c r="CG576" s="302" t="str">
        <f t="shared" si="329"/>
        <v>OK</v>
      </c>
    </row>
    <row r="577" spans="1:85" ht="14.25" x14ac:dyDescent="0.25">
      <c r="A577" s="6">
        <v>565</v>
      </c>
      <c r="B577" s="495">
        <v>73</v>
      </c>
      <c r="C577" s="495" t="s">
        <v>7</v>
      </c>
      <c r="D577" s="496" t="s">
        <v>22</v>
      </c>
      <c r="E577" s="626">
        <v>20340331</v>
      </c>
      <c r="F577" s="627" t="s">
        <v>1302</v>
      </c>
      <c r="G577" s="624" t="s">
        <v>53</v>
      </c>
      <c r="H577" s="9">
        <f>VLOOKUP($E577,'ALL-GTK-SD-SMP-SMA-SMK-SLB'!$F$14:$CG$713,'ALL-GTK-SD-SMP-SMA-SMK-SLB'!I$7,FALSE)</f>
        <v>0</v>
      </c>
      <c r="I577" s="9">
        <f>VLOOKUP($E577,'ALL-GTK-SD-SMP-SMA-SMK-SLB'!$F$14:$CG$713,'ALL-GTK-SD-SMP-SMA-SMK-SLB'!J$7,FALSE)</f>
        <v>0</v>
      </c>
      <c r="J577" s="9">
        <f>VLOOKUP($E577,'ALL-GTK-SD-SMP-SMA-SMK-SLB'!$F$14:$CG$713,'ALL-GTK-SD-SMP-SMA-SMK-SLB'!K$7,FALSE)</f>
        <v>0</v>
      </c>
      <c r="K577" s="9">
        <f>VLOOKUP($E577,'ALL-GTK-SD-SMP-SMA-SMK-SLB'!$F$14:$CG$713,'ALL-GTK-SD-SMP-SMA-SMK-SLB'!L$7,FALSE)</f>
        <v>0</v>
      </c>
      <c r="L577" s="9">
        <f>VLOOKUP($E577,'ALL-GTK-SD-SMP-SMA-SMK-SLB'!$F$14:$CG$713,'ALL-GTK-SD-SMP-SMA-SMK-SLB'!M$7,FALSE)</f>
        <v>0</v>
      </c>
      <c r="M577" s="9">
        <f>VLOOKUP($E577,'ALL-GTK-SD-SMP-SMA-SMK-SLB'!$F$14:$CG$713,'ALL-GTK-SD-SMP-SMA-SMK-SLB'!N$7,FALSE)</f>
        <v>0</v>
      </c>
      <c r="N577" s="9">
        <f>VLOOKUP($E577,'ALL-GTK-SD-SMP-SMA-SMK-SLB'!$F$14:$CG$713,'ALL-GTK-SD-SMP-SMA-SMK-SLB'!O$7,FALSE)</f>
        <v>0</v>
      </c>
      <c r="O577" s="9">
        <f>VLOOKUP($E577,'ALL-GTK-SD-SMP-SMA-SMK-SLB'!$F$14:$CG$713,'ALL-GTK-SD-SMP-SMA-SMK-SLB'!P$7,FALSE)</f>
        <v>0</v>
      </c>
      <c r="P577" s="299">
        <f t="shared" si="294"/>
        <v>0</v>
      </c>
      <c r="Q577" s="299">
        <f t="shared" si="295"/>
        <v>0</v>
      </c>
      <c r="R577" s="300">
        <f t="shared" si="296"/>
        <v>0</v>
      </c>
      <c r="S577" s="9">
        <f>VLOOKUP($E577,'ALL-GTK-SD-SMP-SMA-SMK-SLB'!$F$14:$CG$713,'ALL-GTK-SD-SMP-SMA-SMK-SLB'!T$7,FALSE)</f>
        <v>6</v>
      </c>
      <c r="T577" s="9">
        <f>VLOOKUP($E577,'ALL-GTK-SD-SMP-SMA-SMK-SLB'!$F$14:$CG$713,'ALL-GTK-SD-SMP-SMA-SMK-SLB'!U$7,FALSE)</f>
        <v>5</v>
      </c>
      <c r="U577" s="9">
        <f>VLOOKUP($E577,'ALL-GTK-SD-SMP-SMA-SMK-SLB'!$F$14:$CG$713,'ALL-GTK-SD-SMP-SMA-SMK-SLB'!V$7,FALSE)</f>
        <v>0</v>
      </c>
      <c r="V577" s="9">
        <f>VLOOKUP($E577,'ALL-GTK-SD-SMP-SMA-SMK-SLB'!$F$14:$CG$713,'ALL-GTK-SD-SMP-SMA-SMK-SLB'!W$7,FALSE)</f>
        <v>0</v>
      </c>
      <c r="W577" s="9">
        <f>VLOOKUP($E577,'ALL-GTK-SD-SMP-SMA-SMK-SLB'!$F$14:$CG$713,'ALL-GTK-SD-SMP-SMA-SMK-SLB'!X$7,FALSE)</f>
        <v>0</v>
      </c>
      <c r="X577" s="9">
        <f>VLOOKUP($E577,'ALL-GTK-SD-SMP-SMA-SMK-SLB'!$F$14:$CG$713,'ALL-GTK-SD-SMP-SMA-SMK-SLB'!Y$7,FALSE)</f>
        <v>0</v>
      </c>
      <c r="Y577" s="299">
        <f t="shared" si="297"/>
        <v>6</v>
      </c>
      <c r="Z577" s="299">
        <f t="shared" si="298"/>
        <v>5</v>
      </c>
      <c r="AA577" s="10">
        <f t="shared" si="299"/>
        <v>11</v>
      </c>
      <c r="AB577" s="44">
        <f t="shared" si="300"/>
        <v>6</v>
      </c>
      <c r="AC577" s="44">
        <f t="shared" si="301"/>
        <v>5</v>
      </c>
      <c r="AD577" s="11">
        <f t="shared" si="302"/>
        <v>11</v>
      </c>
      <c r="AE577" s="9">
        <f>VLOOKUP($E577,'ALL-GTK-SD-SMP-SMA-SMK-SLB'!$F$14:$CG$713,'ALL-GTK-SD-SMP-SMA-SMK-SLB'!AF$7,FALSE)</f>
        <v>4</v>
      </c>
      <c r="AF577" s="9">
        <f>VLOOKUP($E577,'ALL-GTK-SD-SMP-SMA-SMK-SLB'!$F$14:$CG$713,'ALL-GTK-SD-SMP-SMA-SMK-SLB'!AG$7,FALSE)</f>
        <v>3</v>
      </c>
      <c r="AG577" s="10">
        <f t="shared" si="303"/>
        <v>7</v>
      </c>
      <c r="AH577" s="9">
        <f>VLOOKUP($E577,'ALL-GTK-SD-SMP-SMA-SMK-SLB'!$F$14:$CG$713,'ALL-GTK-SD-SMP-SMA-SMK-SLB'!AI$7,FALSE)</f>
        <v>2</v>
      </c>
      <c r="AI577" s="9">
        <f>VLOOKUP($E577,'ALL-GTK-SD-SMP-SMA-SMK-SLB'!$F$14:$CG$713,'ALL-GTK-SD-SMP-SMA-SMK-SLB'!AJ$7,FALSE)</f>
        <v>2</v>
      </c>
      <c r="AJ577" s="10">
        <f t="shared" si="304"/>
        <v>4</v>
      </c>
      <c r="AK577" s="44">
        <f t="shared" si="305"/>
        <v>6</v>
      </c>
      <c r="AL577" s="44">
        <f t="shared" si="306"/>
        <v>5</v>
      </c>
      <c r="AM577" s="11">
        <f t="shared" si="307"/>
        <v>11</v>
      </c>
      <c r="AN577" s="299">
        <f>VLOOKUP($E577,'ALL-GTK-SD-SMP-SMA-SMK-SLB'!$F$14:$CG$713,'ALL-GTK-SD-SMP-SMA-SMK-SLB'!AO$7,FALSE)</f>
        <v>0</v>
      </c>
      <c r="AO577" s="299">
        <f>VLOOKUP($E577,'ALL-GTK-SD-SMP-SMA-SMK-SLB'!$F$14:$CG$713,'ALL-GTK-SD-SMP-SMA-SMK-SLB'!AP$7,FALSE)</f>
        <v>0</v>
      </c>
      <c r="AP577" s="9">
        <f>VLOOKUP($E577,'ALL-GTK-SD-SMP-SMA-SMK-SLB'!$F$14:$CG$713,'ALL-GTK-SD-SMP-SMA-SMK-SLB'!AQ$7,FALSE)</f>
        <v>0</v>
      </c>
      <c r="AQ577" s="9">
        <f>VLOOKUP($E577,'ALL-GTK-SD-SMP-SMA-SMK-SLB'!$F$14:$CG$713,'ALL-GTK-SD-SMP-SMA-SMK-SLB'!AR$7,FALSE)</f>
        <v>0</v>
      </c>
      <c r="AR577" s="9">
        <f>VLOOKUP($E577,'ALL-GTK-SD-SMP-SMA-SMK-SLB'!$F$14:$CG$713,'ALL-GTK-SD-SMP-SMA-SMK-SLB'!AS$7,FALSE)</f>
        <v>0</v>
      </c>
      <c r="AS577" s="9">
        <f>VLOOKUP($E577,'ALL-GTK-SD-SMP-SMA-SMK-SLB'!$F$14:$CG$713,'ALL-GTK-SD-SMP-SMA-SMK-SLB'!AT$7,FALSE)</f>
        <v>0</v>
      </c>
      <c r="AT577" s="9">
        <f>VLOOKUP($E577,'ALL-GTK-SD-SMP-SMA-SMK-SLB'!$F$14:$CG$713,'ALL-GTK-SD-SMP-SMA-SMK-SLB'!AU$7,FALSE)</f>
        <v>0</v>
      </c>
      <c r="AU577" s="9">
        <f>VLOOKUP($E577,'ALL-GTK-SD-SMP-SMA-SMK-SLB'!$F$14:$CG$713,'ALL-GTK-SD-SMP-SMA-SMK-SLB'!AV$7,FALSE)</f>
        <v>0</v>
      </c>
      <c r="AV577" s="9">
        <f>VLOOKUP($E577,'ALL-GTK-SD-SMP-SMA-SMK-SLB'!$F$14:$CG$713,'ALL-GTK-SD-SMP-SMA-SMK-SLB'!AW$7,FALSE)</f>
        <v>0</v>
      </c>
      <c r="AW577" s="9">
        <f>VLOOKUP($E577,'ALL-GTK-SD-SMP-SMA-SMK-SLB'!$F$14:$CG$713,'ALL-GTK-SD-SMP-SMA-SMK-SLB'!AX$7,FALSE)</f>
        <v>0</v>
      </c>
      <c r="AX577" s="9">
        <f>VLOOKUP($E577,'ALL-GTK-SD-SMP-SMA-SMK-SLB'!$F$14:$CG$713,'ALL-GTK-SD-SMP-SMA-SMK-SLB'!AY$7,FALSE)</f>
        <v>5</v>
      </c>
      <c r="AY577" s="9">
        <f>VLOOKUP($E577,'ALL-GTK-SD-SMP-SMA-SMK-SLB'!$F$14:$CG$713,'ALL-GTK-SD-SMP-SMA-SMK-SLB'!AZ$7,FALSE)</f>
        <v>5</v>
      </c>
      <c r="AZ577" s="9">
        <f>VLOOKUP($E577,'ALL-GTK-SD-SMP-SMA-SMK-SLB'!$F$14:$CG$713,'ALL-GTK-SD-SMP-SMA-SMK-SLB'!BA$7,FALSE)</f>
        <v>1</v>
      </c>
      <c r="BA577" s="9">
        <f>VLOOKUP($E577,'ALL-GTK-SD-SMP-SMA-SMK-SLB'!$F$14:$CG$713,'ALL-GTK-SD-SMP-SMA-SMK-SLB'!BB$7,FALSE)</f>
        <v>0</v>
      </c>
      <c r="BB577" s="9">
        <f>VLOOKUP($E577,'ALL-GTK-SD-SMP-SMA-SMK-SLB'!$F$14:$CG$713,'ALL-GTK-SD-SMP-SMA-SMK-SLB'!BC$7,FALSE)</f>
        <v>0</v>
      </c>
      <c r="BC577" s="9">
        <f>VLOOKUP($E577,'ALL-GTK-SD-SMP-SMA-SMK-SLB'!$F$14:$CG$713,'ALL-GTK-SD-SMP-SMA-SMK-SLB'!BD$7,FALSE)</f>
        <v>0</v>
      </c>
      <c r="BD577" s="310">
        <f t="shared" si="308"/>
        <v>0</v>
      </c>
      <c r="BE577" s="310">
        <f t="shared" si="309"/>
        <v>0</v>
      </c>
      <c r="BF577" s="10">
        <f t="shared" si="310"/>
        <v>0</v>
      </c>
      <c r="BG577" s="311">
        <f t="shared" si="311"/>
        <v>6</v>
      </c>
      <c r="BH577" s="311">
        <f t="shared" si="312"/>
        <v>5</v>
      </c>
      <c r="BI577" s="10">
        <f t="shared" si="313"/>
        <v>11</v>
      </c>
      <c r="BJ577" s="44">
        <f t="shared" si="314"/>
        <v>6</v>
      </c>
      <c r="BK577" s="44">
        <f t="shared" si="315"/>
        <v>5</v>
      </c>
      <c r="BL577" s="11">
        <f t="shared" si="316"/>
        <v>11</v>
      </c>
      <c r="BM577" s="9">
        <f>VLOOKUP($E577,'ALL-GTK-SD-SMP-SMA-SMK-SLB'!$F$14:$CG$713,'ALL-GTK-SD-SMP-SMA-SMK-SLB'!BN$7,FALSE)</f>
        <v>0</v>
      </c>
      <c r="BN577" s="9">
        <f>VLOOKUP($E577,'ALL-GTK-SD-SMP-SMA-SMK-SLB'!$F$14:$CG$713,'ALL-GTK-SD-SMP-SMA-SMK-SLB'!BO$7,FALSE)</f>
        <v>0</v>
      </c>
      <c r="BO577" s="9">
        <f>VLOOKUP($E577,'ALL-GTK-SD-SMP-SMA-SMK-SLB'!$F$14:$CG$713,'ALL-GTK-SD-SMP-SMA-SMK-SLB'!BP$7,FALSE)</f>
        <v>3</v>
      </c>
      <c r="BP577" s="9">
        <f>VLOOKUP($E577,'ALL-GTK-SD-SMP-SMA-SMK-SLB'!$F$14:$CG$713,'ALL-GTK-SD-SMP-SMA-SMK-SLB'!BQ$7,FALSE)</f>
        <v>0</v>
      </c>
      <c r="BQ577" s="9">
        <f>VLOOKUP($E577,'ALL-GTK-SD-SMP-SMA-SMK-SLB'!$F$14:$CG$713,'ALL-GTK-SD-SMP-SMA-SMK-SLB'!BR$7,FALSE)</f>
        <v>0</v>
      </c>
      <c r="BR577" s="9">
        <f>VLOOKUP($E577,'ALL-GTK-SD-SMP-SMA-SMK-SLB'!$F$14:$CG$713,'ALL-GTK-SD-SMP-SMA-SMK-SLB'!BS$7,FALSE)</f>
        <v>0</v>
      </c>
      <c r="BS577" s="9">
        <f>VLOOKUP($E577,'ALL-GTK-SD-SMP-SMA-SMK-SLB'!$F$14:$CG$713,'ALL-GTK-SD-SMP-SMA-SMK-SLB'!BT$7,FALSE)</f>
        <v>0</v>
      </c>
      <c r="BT577" s="9">
        <f>VLOOKUP($E577,'ALL-GTK-SD-SMP-SMA-SMK-SLB'!$F$14:$CG$713,'ALL-GTK-SD-SMP-SMA-SMK-SLB'!BU$7,FALSE)</f>
        <v>0</v>
      </c>
      <c r="BU577" s="299">
        <f t="shared" si="317"/>
        <v>3</v>
      </c>
      <c r="BV577" s="299">
        <f t="shared" si="318"/>
        <v>0</v>
      </c>
      <c r="BW577" s="44">
        <f t="shared" si="319"/>
        <v>3</v>
      </c>
      <c r="BX577" s="44">
        <f t="shared" si="320"/>
        <v>0</v>
      </c>
      <c r="BY577" s="11">
        <f t="shared" si="321"/>
        <v>3</v>
      </c>
      <c r="BZ577" s="14">
        <f t="shared" si="322"/>
        <v>6</v>
      </c>
      <c r="CA577" s="14">
        <f t="shared" si="323"/>
        <v>5</v>
      </c>
      <c r="CB577" s="13">
        <f t="shared" si="324"/>
        <v>3</v>
      </c>
      <c r="CC577" s="13">
        <f t="shared" si="325"/>
        <v>0</v>
      </c>
      <c r="CD577" s="312">
        <f t="shared" si="326"/>
        <v>9</v>
      </c>
      <c r="CE577" s="312">
        <f t="shared" si="327"/>
        <v>5</v>
      </c>
      <c r="CF577" s="313">
        <f t="shared" si="328"/>
        <v>14</v>
      </c>
      <c r="CG577" s="302" t="str">
        <f t="shared" si="329"/>
        <v>OK</v>
      </c>
    </row>
    <row r="578" spans="1:85" ht="14.25" x14ac:dyDescent="0.25">
      <c r="A578" s="6">
        <v>566</v>
      </c>
      <c r="B578" s="495">
        <v>74</v>
      </c>
      <c r="C578" s="495" t="s">
        <v>7</v>
      </c>
      <c r="D578" s="496" t="s">
        <v>22</v>
      </c>
      <c r="E578" s="626">
        <v>20340332</v>
      </c>
      <c r="F578" s="627" t="s">
        <v>1300</v>
      </c>
      <c r="G578" s="624" t="s">
        <v>53</v>
      </c>
      <c r="H578" s="9">
        <f>VLOOKUP($E578,'ALL-GTK-SD-SMP-SMA-SMK-SLB'!$F$14:$CG$713,'ALL-GTK-SD-SMP-SMA-SMK-SLB'!I$7,FALSE)</f>
        <v>0</v>
      </c>
      <c r="I578" s="9">
        <f>VLOOKUP($E578,'ALL-GTK-SD-SMP-SMA-SMK-SLB'!$F$14:$CG$713,'ALL-GTK-SD-SMP-SMA-SMK-SLB'!J$7,FALSE)</f>
        <v>0</v>
      </c>
      <c r="J578" s="9">
        <f>VLOOKUP($E578,'ALL-GTK-SD-SMP-SMA-SMK-SLB'!$F$14:$CG$713,'ALL-GTK-SD-SMP-SMA-SMK-SLB'!K$7,FALSE)</f>
        <v>0</v>
      </c>
      <c r="K578" s="9">
        <f>VLOOKUP($E578,'ALL-GTK-SD-SMP-SMA-SMK-SLB'!$F$14:$CG$713,'ALL-GTK-SD-SMP-SMA-SMK-SLB'!L$7,FALSE)</f>
        <v>0</v>
      </c>
      <c r="L578" s="9">
        <f>VLOOKUP($E578,'ALL-GTK-SD-SMP-SMA-SMK-SLB'!$F$14:$CG$713,'ALL-GTK-SD-SMP-SMA-SMK-SLB'!M$7,FALSE)</f>
        <v>0</v>
      </c>
      <c r="M578" s="9">
        <f>VLOOKUP($E578,'ALL-GTK-SD-SMP-SMA-SMK-SLB'!$F$14:$CG$713,'ALL-GTK-SD-SMP-SMA-SMK-SLB'!N$7,FALSE)</f>
        <v>0</v>
      </c>
      <c r="N578" s="9">
        <f>VLOOKUP($E578,'ALL-GTK-SD-SMP-SMA-SMK-SLB'!$F$14:$CG$713,'ALL-GTK-SD-SMP-SMA-SMK-SLB'!O$7,FALSE)</f>
        <v>0</v>
      </c>
      <c r="O578" s="9">
        <f>VLOOKUP($E578,'ALL-GTK-SD-SMP-SMA-SMK-SLB'!$F$14:$CG$713,'ALL-GTK-SD-SMP-SMA-SMK-SLB'!P$7,FALSE)</f>
        <v>0</v>
      </c>
      <c r="P578" s="299">
        <f t="shared" si="294"/>
        <v>0</v>
      </c>
      <c r="Q578" s="299">
        <f t="shared" si="295"/>
        <v>0</v>
      </c>
      <c r="R578" s="300">
        <f t="shared" si="296"/>
        <v>0</v>
      </c>
      <c r="S578" s="9">
        <f>VLOOKUP($E578,'ALL-GTK-SD-SMP-SMA-SMK-SLB'!$F$14:$CG$713,'ALL-GTK-SD-SMP-SMA-SMK-SLB'!T$7,FALSE)</f>
        <v>6</v>
      </c>
      <c r="T578" s="9">
        <f>VLOOKUP($E578,'ALL-GTK-SD-SMP-SMA-SMK-SLB'!$F$14:$CG$713,'ALL-GTK-SD-SMP-SMA-SMK-SLB'!U$7,FALSE)</f>
        <v>4</v>
      </c>
      <c r="U578" s="9">
        <f>VLOOKUP($E578,'ALL-GTK-SD-SMP-SMA-SMK-SLB'!$F$14:$CG$713,'ALL-GTK-SD-SMP-SMA-SMK-SLB'!V$7,FALSE)</f>
        <v>0</v>
      </c>
      <c r="V578" s="9">
        <f>VLOOKUP($E578,'ALL-GTK-SD-SMP-SMA-SMK-SLB'!$F$14:$CG$713,'ALL-GTK-SD-SMP-SMA-SMK-SLB'!W$7,FALSE)</f>
        <v>0</v>
      </c>
      <c r="W578" s="9">
        <f>VLOOKUP($E578,'ALL-GTK-SD-SMP-SMA-SMK-SLB'!$F$14:$CG$713,'ALL-GTK-SD-SMP-SMA-SMK-SLB'!X$7,FALSE)</f>
        <v>0</v>
      </c>
      <c r="X578" s="9">
        <f>VLOOKUP($E578,'ALL-GTK-SD-SMP-SMA-SMK-SLB'!$F$14:$CG$713,'ALL-GTK-SD-SMP-SMA-SMK-SLB'!Y$7,FALSE)</f>
        <v>0</v>
      </c>
      <c r="Y578" s="299">
        <f t="shared" si="297"/>
        <v>6</v>
      </c>
      <c r="Z578" s="299">
        <f t="shared" si="298"/>
        <v>4</v>
      </c>
      <c r="AA578" s="10">
        <f t="shared" si="299"/>
        <v>10</v>
      </c>
      <c r="AB578" s="44">
        <f t="shared" si="300"/>
        <v>6</v>
      </c>
      <c r="AC578" s="44">
        <f t="shared" si="301"/>
        <v>4</v>
      </c>
      <c r="AD578" s="11">
        <f t="shared" si="302"/>
        <v>10</v>
      </c>
      <c r="AE578" s="9">
        <f>VLOOKUP($E578,'ALL-GTK-SD-SMP-SMA-SMK-SLB'!$F$14:$CG$713,'ALL-GTK-SD-SMP-SMA-SMK-SLB'!AF$7,FALSE)</f>
        <v>5</v>
      </c>
      <c r="AF578" s="9">
        <f>VLOOKUP($E578,'ALL-GTK-SD-SMP-SMA-SMK-SLB'!$F$14:$CG$713,'ALL-GTK-SD-SMP-SMA-SMK-SLB'!AG$7,FALSE)</f>
        <v>4</v>
      </c>
      <c r="AG578" s="10">
        <f t="shared" si="303"/>
        <v>9</v>
      </c>
      <c r="AH578" s="9">
        <f>VLOOKUP($E578,'ALL-GTK-SD-SMP-SMA-SMK-SLB'!$F$14:$CG$713,'ALL-GTK-SD-SMP-SMA-SMK-SLB'!AI$7,FALSE)</f>
        <v>1</v>
      </c>
      <c r="AI578" s="9">
        <f>VLOOKUP($E578,'ALL-GTK-SD-SMP-SMA-SMK-SLB'!$F$14:$CG$713,'ALL-GTK-SD-SMP-SMA-SMK-SLB'!AJ$7,FALSE)</f>
        <v>0</v>
      </c>
      <c r="AJ578" s="10">
        <f t="shared" si="304"/>
        <v>1</v>
      </c>
      <c r="AK578" s="44">
        <f t="shared" si="305"/>
        <v>6</v>
      </c>
      <c r="AL578" s="44">
        <f t="shared" si="306"/>
        <v>4</v>
      </c>
      <c r="AM578" s="11">
        <f t="shared" si="307"/>
        <v>10</v>
      </c>
      <c r="AN578" s="299">
        <f>VLOOKUP($E578,'ALL-GTK-SD-SMP-SMA-SMK-SLB'!$F$14:$CG$713,'ALL-GTK-SD-SMP-SMA-SMK-SLB'!AO$7,FALSE)</f>
        <v>0</v>
      </c>
      <c r="AO578" s="299">
        <f>VLOOKUP($E578,'ALL-GTK-SD-SMP-SMA-SMK-SLB'!$F$14:$CG$713,'ALL-GTK-SD-SMP-SMA-SMK-SLB'!AP$7,FALSE)</f>
        <v>0</v>
      </c>
      <c r="AP578" s="9">
        <f>VLOOKUP($E578,'ALL-GTK-SD-SMP-SMA-SMK-SLB'!$F$14:$CG$713,'ALL-GTK-SD-SMP-SMA-SMK-SLB'!AQ$7,FALSE)</f>
        <v>0</v>
      </c>
      <c r="AQ578" s="9">
        <f>VLOOKUP($E578,'ALL-GTK-SD-SMP-SMA-SMK-SLB'!$F$14:$CG$713,'ALL-GTK-SD-SMP-SMA-SMK-SLB'!AR$7,FALSE)</f>
        <v>0</v>
      </c>
      <c r="AR578" s="9">
        <f>VLOOKUP($E578,'ALL-GTK-SD-SMP-SMA-SMK-SLB'!$F$14:$CG$713,'ALL-GTK-SD-SMP-SMA-SMK-SLB'!AS$7,FALSE)</f>
        <v>0</v>
      </c>
      <c r="AS578" s="9">
        <f>VLOOKUP($E578,'ALL-GTK-SD-SMP-SMA-SMK-SLB'!$F$14:$CG$713,'ALL-GTK-SD-SMP-SMA-SMK-SLB'!AT$7,FALSE)</f>
        <v>0</v>
      </c>
      <c r="AT578" s="9">
        <f>VLOOKUP($E578,'ALL-GTK-SD-SMP-SMA-SMK-SLB'!$F$14:$CG$713,'ALL-GTK-SD-SMP-SMA-SMK-SLB'!AU$7,FALSE)</f>
        <v>0</v>
      </c>
      <c r="AU578" s="9">
        <f>VLOOKUP($E578,'ALL-GTK-SD-SMP-SMA-SMK-SLB'!$F$14:$CG$713,'ALL-GTK-SD-SMP-SMA-SMK-SLB'!AV$7,FALSE)</f>
        <v>0</v>
      </c>
      <c r="AV578" s="9">
        <f>VLOOKUP($E578,'ALL-GTK-SD-SMP-SMA-SMK-SLB'!$F$14:$CG$713,'ALL-GTK-SD-SMP-SMA-SMK-SLB'!AW$7,FALSE)</f>
        <v>0</v>
      </c>
      <c r="AW578" s="9">
        <f>VLOOKUP($E578,'ALL-GTK-SD-SMP-SMA-SMK-SLB'!$F$14:$CG$713,'ALL-GTK-SD-SMP-SMA-SMK-SLB'!AX$7,FALSE)</f>
        <v>0</v>
      </c>
      <c r="AX578" s="9">
        <f>VLOOKUP($E578,'ALL-GTK-SD-SMP-SMA-SMK-SLB'!$F$14:$CG$713,'ALL-GTK-SD-SMP-SMA-SMK-SLB'!AY$7,FALSE)</f>
        <v>6</v>
      </c>
      <c r="AY578" s="9">
        <f>VLOOKUP($E578,'ALL-GTK-SD-SMP-SMA-SMK-SLB'!$F$14:$CG$713,'ALL-GTK-SD-SMP-SMA-SMK-SLB'!AZ$7,FALSE)</f>
        <v>3</v>
      </c>
      <c r="AZ578" s="9">
        <f>VLOOKUP($E578,'ALL-GTK-SD-SMP-SMA-SMK-SLB'!$F$14:$CG$713,'ALL-GTK-SD-SMP-SMA-SMK-SLB'!BA$7,FALSE)</f>
        <v>0</v>
      </c>
      <c r="BA578" s="9">
        <f>VLOOKUP($E578,'ALL-GTK-SD-SMP-SMA-SMK-SLB'!$F$14:$CG$713,'ALL-GTK-SD-SMP-SMA-SMK-SLB'!BB$7,FALSE)</f>
        <v>1</v>
      </c>
      <c r="BB578" s="9">
        <f>VLOOKUP($E578,'ALL-GTK-SD-SMP-SMA-SMK-SLB'!$F$14:$CG$713,'ALL-GTK-SD-SMP-SMA-SMK-SLB'!BC$7,FALSE)</f>
        <v>0</v>
      </c>
      <c r="BC578" s="9">
        <f>VLOOKUP($E578,'ALL-GTK-SD-SMP-SMA-SMK-SLB'!$F$14:$CG$713,'ALL-GTK-SD-SMP-SMA-SMK-SLB'!BD$7,FALSE)</f>
        <v>0</v>
      </c>
      <c r="BD578" s="310">
        <f t="shared" si="308"/>
        <v>0</v>
      </c>
      <c r="BE578" s="310">
        <f t="shared" si="309"/>
        <v>0</v>
      </c>
      <c r="BF578" s="10">
        <f t="shared" si="310"/>
        <v>0</v>
      </c>
      <c r="BG578" s="311">
        <f t="shared" si="311"/>
        <v>6</v>
      </c>
      <c r="BH578" s="311">
        <f t="shared" si="312"/>
        <v>4</v>
      </c>
      <c r="BI578" s="10">
        <f t="shared" si="313"/>
        <v>10</v>
      </c>
      <c r="BJ578" s="44">
        <f t="shared" si="314"/>
        <v>6</v>
      </c>
      <c r="BK578" s="44">
        <f t="shared" si="315"/>
        <v>4</v>
      </c>
      <c r="BL578" s="11">
        <f t="shared" si="316"/>
        <v>10</v>
      </c>
      <c r="BM578" s="9">
        <f>VLOOKUP($E578,'ALL-GTK-SD-SMP-SMA-SMK-SLB'!$F$14:$CG$713,'ALL-GTK-SD-SMP-SMA-SMK-SLB'!BN$7,FALSE)</f>
        <v>0</v>
      </c>
      <c r="BN578" s="9">
        <f>VLOOKUP($E578,'ALL-GTK-SD-SMP-SMA-SMK-SLB'!$F$14:$CG$713,'ALL-GTK-SD-SMP-SMA-SMK-SLB'!BO$7,FALSE)</f>
        <v>0</v>
      </c>
      <c r="BO578" s="9">
        <f>VLOOKUP($E578,'ALL-GTK-SD-SMP-SMA-SMK-SLB'!$F$14:$CG$713,'ALL-GTK-SD-SMP-SMA-SMK-SLB'!BP$7,FALSE)</f>
        <v>0</v>
      </c>
      <c r="BP578" s="9">
        <f>VLOOKUP($E578,'ALL-GTK-SD-SMP-SMA-SMK-SLB'!$F$14:$CG$713,'ALL-GTK-SD-SMP-SMA-SMK-SLB'!BQ$7,FALSE)</f>
        <v>0</v>
      </c>
      <c r="BQ578" s="9">
        <f>VLOOKUP($E578,'ALL-GTK-SD-SMP-SMA-SMK-SLB'!$F$14:$CG$713,'ALL-GTK-SD-SMP-SMA-SMK-SLB'!BR$7,FALSE)</f>
        <v>0</v>
      </c>
      <c r="BR578" s="9">
        <f>VLOOKUP($E578,'ALL-GTK-SD-SMP-SMA-SMK-SLB'!$F$14:$CG$713,'ALL-GTK-SD-SMP-SMA-SMK-SLB'!BS$7,FALSE)</f>
        <v>0</v>
      </c>
      <c r="BS578" s="9">
        <f>VLOOKUP($E578,'ALL-GTK-SD-SMP-SMA-SMK-SLB'!$F$14:$CG$713,'ALL-GTK-SD-SMP-SMA-SMK-SLB'!BT$7,FALSE)</f>
        <v>0</v>
      </c>
      <c r="BT578" s="9">
        <f>VLOOKUP($E578,'ALL-GTK-SD-SMP-SMA-SMK-SLB'!$F$14:$CG$713,'ALL-GTK-SD-SMP-SMA-SMK-SLB'!BU$7,FALSE)</f>
        <v>0</v>
      </c>
      <c r="BU578" s="299">
        <f t="shared" si="317"/>
        <v>0</v>
      </c>
      <c r="BV578" s="299">
        <f t="shared" si="318"/>
        <v>0</v>
      </c>
      <c r="BW578" s="44">
        <f t="shared" si="319"/>
        <v>0</v>
      </c>
      <c r="BX578" s="44">
        <f t="shared" si="320"/>
        <v>0</v>
      </c>
      <c r="BY578" s="11">
        <f t="shared" si="321"/>
        <v>0</v>
      </c>
      <c r="BZ578" s="14">
        <f t="shared" si="322"/>
        <v>6</v>
      </c>
      <c r="CA578" s="14">
        <f t="shared" si="323"/>
        <v>4</v>
      </c>
      <c r="CB578" s="13">
        <f t="shared" si="324"/>
        <v>0</v>
      </c>
      <c r="CC578" s="13">
        <f t="shared" si="325"/>
        <v>0</v>
      </c>
      <c r="CD578" s="312">
        <f t="shared" si="326"/>
        <v>6</v>
      </c>
      <c r="CE578" s="312">
        <f t="shared" si="327"/>
        <v>4</v>
      </c>
      <c r="CF578" s="313">
        <f t="shared" si="328"/>
        <v>10</v>
      </c>
      <c r="CG578" s="302" t="str">
        <f t="shared" si="329"/>
        <v>OK</v>
      </c>
    </row>
    <row r="579" spans="1:85" ht="24" x14ac:dyDescent="0.25">
      <c r="A579" s="6">
        <v>567</v>
      </c>
      <c r="B579" s="495">
        <v>75</v>
      </c>
      <c r="C579" s="495" t="s">
        <v>7</v>
      </c>
      <c r="D579" s="496" t="s">
        <v>22</v>
      </c>
      <c r="E579" s="626">
        <v>20319366</v>
      </c>
      <c r="F579" s="627" t="s">
        <v>1305</v>
      </c>
      <c r="G579" s="624" t="s">
        <v>53</v>
      </c>
      <c r="H579" s="9">
        <f>VLOOKUP($E579,'ALL-GTK-SD-SMP-SMA-SMK-SLB'!$F$14:$CG$713,'ALL-GTK-SD-SMP-SMA-SMK-SLB'!I$7,FALSE)</f>
        <v>0</v>
      </c>
      <c r="I579" s="9">
        <f>VLOOKUP($E579,'ALL-GTK-SD-SMP-SMA-SMK-SLB'!$F$14:$CG$713,'ALL-GTK-SD-SMP-SMA-SMK-SLB'!J$7,FALSE)</f>
        <v>0</v>
      </c>
      <c r="J579" s="9">
        <f>VLOOKUP($E579,'ALL-GTK-SD-SMP-SMA-SMK-SLB'!$F$14:$CG$713,'ALL-GTK-SD-SMP-SMA-SMK-SLB'!K$7,FALSE)</f>
        <v>0</v>
      </c>
      <c r="K579" s="9">
        <f>VLOOKUP($E579,'ALL-GTK-SD-SMP-SMA-SMK-SLB'!$F$14:$CG$713,'ALL-GTK-SD-SMP-SMA-SMK-SLB'!L$7,FALSE)</f>
        <v>0</v>
      </c>
      <c r="L579" s="9">
        <f>VLOOKUP($E579,'ALL-GTK-SD-SMP-SMA-SMK-SLB'!$F$14:$CG$713,'ALL-GTK-SD-SMP-SMA-SMK-SLB'!M$7,FALSE)</f>
        <v>0</v>
      </c>
      <c r="M579" s="9">
        <f>VLOOKUP($E579,'ALL-GTK-SD-SMP-SMA-SMK-SLB'!$F$14:$CG$713,'ALL-GTK-SD-SMP-SMA-SMK-SLB'!N$7,FALSE)</f>
        <v>0</v>
      </c>
      <c r="N579" s="9">
        <f>VLOOKUP($E579,'ALL-GTK-SD-SMP-SMA-SMK-SLB'!$F$14:$CG$713,'ALL-GTK-SD-SMP-SMA-SMK-SLB'!O$7,FALSE)</f>
        <v>0</v>
      </c>
      <c r="O579" s="9">
        <f>VLOOKUP($E579,'ALL-GTK-SD-SMP-SMA-SMK-SLB'!$F$14:$CG$713,'ALL-GTK-SD-SMP-SMA-SMK-SLB'!P$7,FALSE)</f>
        <v>0</v>
      </c>
      <c r="P579" s="299">
        <f t="shared" si="294"/>
        <v>0</v>
      </c>
      <c r="Q579" s="299">
        <f t="shared" si="295"/>
        <v>0</v>
      </c>
      <c r="R579" s="300">
        <f t="shared" si="296"/>
        <v>0</v>
      </c>
      <c r="S579" s="9">
        <f>VLOOKUP($E579,'ALL-GTK-SD-SMP-SMA-SMK-SLB'!$F$14:$CG$713,'ALL-GTK-SD-SMP-SMA-SMK-SLB'!T$7,FALSE)</f>
        <v>1</v>
      </c>
      <c r="T579" s="9">
        <f>VLOOKUP($E579,'ALL-GTK-SD-SMP-SMA-SMK-SLB'!$F$14:$CG$713,'ALL-GTK-SD-SMP-SMA-SMK-SLB'!U$7,FALSE)</f>
        <v>3</v>
      </c>
      <c r="U579" s="9">
        <f>VLOOKUP($E579,'ALL-GTK-SD-SMP-SMA-SMK-SLB'!$F$14:$CG$713,'ALL-GTK-SD-SMP-SMA-SMK-SLB'!V$7,FALSE)</f>
        <v>0</v>
      </c>
      <c r="V579" s="9">
        <f>VLOOKUP($E579,'ALL-GTK-SD-SMP-SMA-SMK-SLB'!$F$14:$CG$713,'ALL-GTK-SD-SMP-SMA-SMK-SLB'!W$7,FALSE)</f>
        <v>0</v>
      </c>
      <c r="W579" s="9">
        <f>VLOOKUP($E579,'ALL-GTK-SD-SMP-SMA-SMK-SLB'!$F$14:$CG$713,'ALL-GTK-SD-SMP-SMA-SMK-SLB'!X$7,FALSE)</f>
        <v>0</v>
      </c>
      <c r="X579" s="9">
        <f>VLOOKUP($E579,'ALL-GTK-SD-SMP-SMA-SMK-SLB'!$F$14:$CG$713,'ALL-GTK-SD-SMP-SMA-SMK-SLB'!Y$7,FALSE)</f>
        <v>0</v>
      </c>
      <c r="Y579" s="299">
        <f t="shared" si="297"/>
        <v>1</v>
      </c>
      <c r="Z579" s="299">
        <f t="shared" si="298"/>
        <v>3</v>
      </c>
      <c r="AA579" s="10">
        <f t="shared" si="299"/>
        <v>4</v>
      </c>
      <c r="AB579" s="44">
        <f t="shared" si="300"/>
        <v>1</v>
      </c>
      <c r="AC579" s="44">
        <f t="shared" si="301"/>
        <v>3</v>
      </c>
      <c r="AD579" s="11">
        <f t="shared" si="302"/>
        <v>4</v>
      </c>
      <c r="AE579" s="9">
        <f>VLOOKUP($E579,'ALL-GTK-SD-SMP-SMA-SMK-SLB'!$F$14:$CG$713,'ALL-GTK-SD-SMP-SMA-SMK-SLB'!AF$7,FALSE)</f>
        <v>0</v>
      </c>
      <c r="AF579" s="9">
        <f>VLOOKUP($E579,'ALL-GTK-SD-SMP-SMA-SMK-SLB'!$F$14:$CG$713,'ALL-GTK-SD-SMP-SMA-SMK-SLB'!AG$7,FALSE)</f>
        <v>0</v>
      </c>
      <c r="AG579" s="10">
        <f t="shared" si="303"/>
        <v>0</v>
      </c>
      <c r="AH579" s="9">
        <f>VLOOKUP($E579,'ALL-GTK-SD-SMP-SMA-SMK-SLB'!$F$14:$CG$713,'ALL-GTK-SD-SMP-SMA-SMK-SLB'!AI$7,FALSE)</f>
        <v>1</v>
      </c>
      <c r="AI579" s="9">
        <f>VLOOKUP($E579,'ALL-GTK-SD-SMP-SMA-SMK-SLB'!$F$14:$CG$713,'ALL-GTK-SD-SMP-SMA-SMK-SLB'!AJ$7,FALSE)</f>
        <v>3</v>
      </c>
      <c r="AJ579" s="10">
        <f t="shared" si="304"/>
        <v>4</v>
      </c>
      <c r="AK579" s="44">
        <f t="shared" si="305"/>
        <v>1</v>
      </c>
      <c r="AL579" s="44">
        <f t="shared" si="306"/>
        <v>3</v>
      </c>
      <c r="AM579" s="11">
        <f t="shared" si="307"/>
        <v>4</v>
      </c>
      <c r="AN579" s="299">
        <f>VLOOKUP($E579,'ALL-GTK-SD-SMP-SMA-SMK-SLB'!$F$14:$CG$713,'ALL-GTK-SD-SMP-SMA-SMK-SLB'!AO$7,FALSE)</f>
        <v>0</v>
      </c>
      <c r="AO579" s="299">
        <f>VLOOKUP($E579,'ALL-GTK-SD-SMP-SMA-SMK-SLB'!$F$14:$CG$713,'ALL-GTK-SD-SMP-SMA-SMK-SLB'!AP$7,FALSE)</f>
        <v>0</v>
      </c>
      <c r="AP579" s="9">
        <f>VLOOKUP($E579,'ALL-GTK-SD-SMP-SMA-SMK-SLB'!$F$14:$CG$713,'ALL-GTK-SD-SMP-SMA-SMK-SLB'!AQ$7,FALSE)</f>
        <v>0</v>
      </c>
      <c r="AQ579" s="9">
        <f>VLOOKUP($E579,'ALL-GTK-SD-SMP-SMA-SMK-SLB'!$F$14:$CG$713,'ALL-GTK-SD-SMP-SMA-SMK-SLB'!AR$7,FALSE)</f>
        <v>0</v>
      </c>
      <c r="AR579" s="9">
        <f>VLOOKUP($E579,'ALL-GTK-SD-SMP-SMA-SMK-SLB'!$F$14:$CG$713,'ALL-GTK-SD-SMP-SMA-SMK-SLB'!AS$7,FALSE)</f>
        <v>0</v>
      </c>
      <c r="AS579" s="9">
        <f>VLOOKUP($E579,'ALL-GTK-SD-SMP-SMA-SMK-SLB'!$F$14:$CG$713,'ALL-GTK-SD-SMP-SMA-SMK-SLB'!AT$7,FALSE)</f>
        <v>0</v>
      </c>
      <c r="AT579" s="9">
        <f>VLOOKUP($E579,'ALL-GTK-SD-SMP-SMA-SMK-SLB'!$F$14:$CG$713,'ALL-GTK-SD-SMP-SMA-SMK-SLB'!AU$7,FALSE)</f>
        <v>0</v>
      </c>
      <c r="AU579" s="9">
        <f>VLOOKUP($E579,'ALL-GTK-SD-SMP-SMA-SMK-SLB'!$F$14:$CG$713,'ALL-GTK-SD-SMP-SMA-SMK-SLB'!AV$7,FALSE)</f>
        <v>0</v>
      </c>
      <c r="AV579" s="9">
        <f>VLOOKUP($E579,'ALL-GTK-SD-SMP-SMA-SMK-SLB'!$F$14:$CG$713,'ALL-GTK-SD-SMP-SMA-SMK-SLB'!AW$7,FALSE)</f>
        <v>0</v>
      </c>
      <c r="AW579" s="9">
        <f>VLOOKUP($E579,'ALL-GTK-SD-SMP-SMA-SMK-SLB'!$F$14:$CG$713,'ALL-GTK-SD-SMP-SMA-SMK-SLB'!AX$7,FALSE)</f>
        <v>0</v>
      </c>
      <c r="AX579" s="9">
        <f>VLOOKUP($E579,'ALL-GTK-SD-SMP-SMA-SMK-SLB'!$F$14:$CG$713,'ALL-GTK-SD-SMP-SMA-SMK-SLB'!AY$7,FALSE)</f>
        <v>1</v>
      </c>
      <c r="AY579" s="9">
        <f>VLOOKUP($E579,'ALL-GTK-SD-SMP-SMA-SMK-SLB'!$F$14:$CG$713,'ALL-GTK-SD-SMP-SMA-SMK-SLB'!AZ$7,FALSE)</f>
        <v>3</v>
      </c>
      <c r="AZ579" s="9">
        <f>VLOOKUP($E579,'ALL-GTK-SD-SMP-SMA-SMK-SLB'!$F$14:$CG$713,'ALL-GTK-SD-SMP-SMA-SMK-SLB'!BA$7,FALSE)</f>
        <v>0</v>
      </c>
      <c r="BA579" s="9">
        <f>VLOOKUP($E579,'ALL-GTK-SD-SMP-SMA-SMK-SLB'!$F$14:$CG$713,'ALL-GTK-SD-SMP-SMA-SMK-SLB'!BB$7,FALSE)</f>
        <v>0</v>
      </c>
      <c r="BB579" s="9">
        <f>VLOOKUP($E579,'ALL-GTK-SD-SMP-SMA-SMK-SLB'!$F$14:$CG$713,'ALL-GTK-SD-SMP-SMA-SMK-SLB'!BC$7,FALSE)</f>
        <v>0</v>
      </c>
      <c r="BC579" s="9">
        <f>VLOOKUP($E579,'ALL-GTK-SD-SMP-SMA-SMK-SLB'!$F$14:$CG$713,'ALL-GTK-SD-SMP-SMA-SMK-SLB'!BD$7,FALSE)</f>
        <v>0</v>
      </c>
      <c r="BD579" s="310">
        <f t="shared" si="308"/>
        <v>0</v>
      </c>
      <c r="BE579" s="310">
        <f t="shared" si="309"/>
        <v>0</v>
      </c>
      <c r="BF579" s="10">
        <f t="shared" si="310"/>
        <v>0</v>
      </c>
      <c r="BG579" s="311">
        <f t="shared" si="311"/>
        <v>1</v>
      </c>
      <c r="BH579" s="311">
        <f t="shared" si="312"/>
        <v>3</v>
      </c>
      <c r="BI579" s="10">
        <f t="shared" si="313"/>
        <v>4</v>
      </c>
      <c r="BJ579" s="44">
        <f t="shared" si="314"/>
        <v>1</v>
      </c>
      <c r="BK579" s="44">
        <f t="shared" si="315"/>
        <v>3</v>
      </c>
      <c r="BL579" s="11">
        <f t="shared" si="316"/>
        <v>4</v>
      </c>
      <c r="BM579" s="9">
        <f>VLOOKUP($E579,'ALL-GTK-SD-SMP-SMA-SMK-SLB'!$F$14:$CG$713,'ALL-GTK-SD-SMP-SMA-SMK-SLB'!BN$7,FALSE)</f>
        <v>0</v>
      </c>
      <c r="BN579" s="9">
        <f>VLOOKUP($E579,'ALL-GTK-SD-SMP-SMA-SMK-SLB'!$F$14:$CG$713,'ALL-GTK-SD-SMP-SMA-SMK-SLB'!BO$7,FALSE)</f>
        <v>0</v>
      </c>
      <c r="BO579" s="9">
        <f>VLOOKUP($E579,'ALL-GTK-SD-SMP-SMA-SMK-SLB'!$F$14:$CG$713,'ALL-GTK-SD-SMP-SMA-SMK-SLB'!BP$7,FALSE)</f>
        <v>0</v>
      </c>
      <c r="BP579" s="9">
        <f>VLOOKUP($E579,'ALL-GTK-SD-SMP-SMA-SMK-SLB'!$F$14:$CG$713,'ALL-GTK-SD-SMP-SMA-SMK-SLB'!BQ$7,FALSE)</f>
        <v>1</v>
      </c>
      <c r="BQ579" s="9">
        <f>VLOOKUP($E579,'ALL-GTK-SD-SMP-SMA-SMK-SLB'!$F$14:$CG$713,'ALL-GTK-SD-SMP-SMA-SMK-SLB'!BR$7,FALSE)</f>
        <v>0</v>
      </c>
      <c r="BR579" s="9">
        <f>VLOOKUP($E579,'ALL-GTK-SD-SMP-SMA-SMK-SLB'!$F$14:$CG$713,'ALL-GTK-SD-SMP-SMA-SMK-SLB'!BS$7,FALSE)</f>
        <v>0</v>
      </c>
      <c r="BS579" s="9">
        <f>VLOOKUP($E579,'ALL-GTK-SD-SMP-SMA-SMK-SLB'!$F$14:$CG$713,'ALL-GTK-SD-SMP-SMA-SMK-SLB'!BT$7,FALSE)</f>
        <v>0</v>
      </c>
      <c r="BT579" s="9">
        <f>VLOOKUP($E579,'ALL-GTK-SD-SMP-SMA-SMK-SLB'!$F$14:$CG$713,'ALL-GTK-SD-SMP-SMA-SMK-SLB'!BU$7,FALSE)</f>
        <v>0</v>
      </c>
      <c r="BU579" s="299">
        <f t="shared" si="317"/>
        <v>0</v>
      </c>
      <c r="BV579" s="299">
        <f t="shared" si="318"/>
        <v>1</v>
      </c>
      <c r="BW579" s="44">
        <f t="shared" si="319"/>
        <v>0</v>
      </c>
      <c r="BX579" s="44">
        <f t="shared" si="320"/>
        <v>1</v>
      </c>
      <c r="BY579" s="11">
        <f t="shared" si="321"/>
        <v>1</v>
      </c>
      <c r="BZ579" s="14">
        <f t="shared" si="322"/>
        <v>1</v>
      </c>
      <c r="CA579" s="14">
        <f t="shared" si="323"/>
        <v>3</v>
      </c>
      <c r="CB579" s="13">
        <f t="shared" si="324"/>
        <v>0</v>
      </c>
      <c r="CC579" s="13">
        <f t="shared" si="325"/>
        <v>1</v>
      </c>
      <c r="CD579" s="312">
        <f t="shared" si="326"/>
        <v>1</v>
      </c>
      <c r="CE579" s="312">
        <f t="shared" si="327"/>
        <v>4</v>
      </c>
      <c r="CF579" s="313">
        <f t="shared" si="328"/>
        <v>5</v>
      </c>
      <c r="CG579" s="302" t="str">
        <f t="shared" si="329"/>
        <v>OK</v>
      </c>
    </row>
    <row r="580" spans="1:85" ht="24" x14ac:dyDescent="0.25">
      <c r="A580" s="6">
        <v>568</v>
      </c>
      <c r="B580" s="495">
        <v>76</v>
      </c>
      <c r="C580" s="495" t="s">
        <v>7</v>
      </c>
      <c r="D580" s="496" t="s">
        <v>22</v>
      </c>
      <c r="E580" s="626">
        <v>60725433</v>
      </c>
      <c r="F580" s="627" t="s">
        <v>1299</v>
      </c>
      <c r="G580" s="624" t="s">
        <v>53</v>
      </c>
      <c r="H580" s="9">
        <f>VLOOKUP($E580,'ALL-GTK-SD-SMP-SMA-SMK-SLB'!$F$14:$CG$713,'ALL-GTK-SD-SMP-SMA-SMK-SLB'!I$7,FALSE)</f>
        <v>0</v>
      </c>
      <c r="I580" s="9">
        <f>VLOOKUP($E580,'ALL-GTK-SD-SMP-SMA-SMK-SLB'!$F$14:$CG$713,'ALL-GTK-SD-SMP-SMA-SMK-SLB'!J$7,FALSE)</f>
        <v>0</v>
      </c>
      <c r="J580" s="9">
        <f>VLOOKUP($E580,'ALL-GTK-SD-SMP-SMA-SMK-SLB'!$F$14:$CG$713,'ALL-GTK-SD-SMP-SMA-SMK-SLB'!K$7,FALSE)</f>
        <v>0</v>
      </c>
      <c r="K580" s="9">
        <f>VLOOKUP($E580,'ALL-GTK-SD-SMP-SMA-SMK-SLB'!$F$14:$CG$713,'ALL-GTK-SD-SMP-SMA-SMK-SLB'!L$7,FALSE)</f>
        <v>0</v>
      </c>
      <c r="L580" s="9">
        <f>VLOOKUP($E580,'ALL-GTK-SD-SMP-SMA-SMK-SLB'!$F$14:$CG$713,'ALL-GTK-SD-SMP-SMA-SMK-SLB'!M$7,FALSE)</f>
        <v>0</v>
      </c>
      <c r="M580" s="9">
        <f>VLOOKUP($E580,'ALL-GTK-SD-SMP-SMA-SMK-SLB'!$F$14:$CG$713,'ALL-GTK-SD-SMP-SMA-SMK-SLB'!N$7,FALSE)</f>
        <v>0</v>
      </c>
      <c r="N580" s="9">
        <f>VLOOKUP($E580,'ALL-GTK-SD-SMP-SMA-SMK-SLB'!$F$14:$CG$713,'ALL-GTK-SD-SMP-SMA-SMK-SLB'!O$7,FALSE)</f>
        <v>0</v>
      </c>
      <c r="O580" s="9">
        <f>VLOOKUP($E580,'ALL-GTK-SD-SMP-SMA-SMK-SLB'!$F$14:$CG$713,'ALL-GTK-SD-SMP-SMA-SMK-SLB'!P$7,FALSE)</f>
        <v>0</v>
      </c>
      <c r="P580" s="299">
        <f t="shared" si="294"/>
        <v>0</v>
      </c>
      <c r="Q580" s="299">
        <f t="shared" si="295"/>
        <v>0</v>
      </c>
      <c r="R580" s="300">
        <f t="shared" si="296"/>
        <v>0</v>
      </c>
      <c r="S580" s="9">
        <f>VLOOKUP($E580,'ALL-GTK-SD-SMP-SMA-SMK-SLB'!$F$14:$CG$713,'ALL-GTK-SD-SMP-SMA-SMK-SLB'!T$7,FALSE)</f>
        <v>6</v>
      </c>
      <c r="T580" s="9">
        <f>VLOOKUP($E580,'ALL-GTK-SD-SMP-SMA-SMK-SLB'!$F$14:$CG$713,'ALL-GTK-SD-SMP-SMA-SMK-SLB'!U$7,FALSE)</f>
        <v>3</v>
      </c>
      <c r="U580" s="9">
        <f>VLOOKUP($E580,'ALL-GTK-SD-SMP-SMA-SMK-SLB'!$F$14:$CG$713,'ALL-GTK-SD-SMP-SMA-SMK-SLB'!V$7,FALSE)</f>
        <v>0</v>
      </c>
      <c r="V580" s="9">
        <f>VLOOKUP($E580,'ALL-GTK-SD-SMP-SMA-SMK-SLB'!$F$14:$CG$713,'ALL-GTK-SD-SMP-SMA-SMK-SLB'!W$7,FALSE)</f>
        <v>1</v>
      </c>
      <c r="W580" s="9">
        <f>VLOOKUP($E580,'ALL-GTK-SD-SMP-SMA-SMK-SLB'!$F$14:$CG$713,'ALL-GTK-SD-SMP-SMA-SMK-SLB'!X$7,FALSE)</f>
        <v>1</v>
      </c>
      <c r="X580" s="9">
        <f>VLOOKUP($E580,'ALL-GTK-SD-SMP-SMA-SMK-SLB'!$F$14:$CG$713,'ALL-GTK-SD-SMP-SMA-SMK-SLB'!Y$7,FALSE)</f>
        <v>0</v>
      </c>
      <c r="Y580" s="299">
        <f t="shared" si="297"/>
        <v>7</v>
      </c>
      <c r="Z580" s="299">
        <f t="shared" si="298"/>
        <v>4</v>
      </c>
      <c r="AA580" s="10">
        <f t="shared" si="299"/>
        <v>11</v>
      </c>
      <c r="AB580" s="44">
        <f t="shared" si="300"/>
        <v>7</v>
      </c>
      <c r="AC580" s="44">
        <f t="shared" si="301"/>
        <v>4</v>
      </c>
      <c r="AD580" s="11">
        <f t="shared" si="302"/>
        <v>11</v>
      </c>
      <c r="AE580" s="9">
        <f>VLOOKUP($E580,'ALL-GTK-SD-SMP-SMA-SMK-SLB'!$F$14:$CG$713,'ALL-GTK-SD-SMP-SMA-SMK-SLB'!AF$7,FALSE)</f>
        <v>7</v>
      </c>
      <c r="AF580" s="9">
        <f>VLOOKUP($E580,'ALL-GTK-SD-SMP-SMA-SMK-SLB'!$F$14:$CG$713,'ALL-GTK-SD-SMP-SMA-SMK-SLB'!AG$7,FALSE)</f>
        <v>4</v>
      </c>
      <c r="AG580" s="10">
        <f t="shared" si="303"/>
        <v>11</v>
      </c>
      <c r="AH580" s="9">
        <f>VLOOKUP($E580,'ALL-GTK-SD-SMP-SMA-SMK-SLB'!$F$14:$CG$713,'ALL-GTK-SD-SMP-SMA-SMK-SLB'!AI$7,FALSE)</f>
        <v>0</v>
      </c>
      <c r="AI580" s="9">
        <f>VLOOKUP($E580,'ALL-GTK-SD-SMP-SMA-SMK-SLB'!$F$14:$CG$713,'ALL-GTK-SD-SMP-SMA-SMK-SLB'!AJ$7,FALSE)</f>
        <v>0</v>
      </c>
      <c r="AJ580" s="10">
        <f t="shared" si="304"/>
        <v>0</v>
      </c>
      <c r="AK580" s="44">
        <f t="shared" si="305"/>
        <v>7</v>
      </c>
      <c r="AL580" s="44">
        <f t="shared" si="306"/>
        <v>4</v>
      </c>
      <c r="AM580" s="11">
        <f t="shared" si="307"/>
        <v>11</v>
      </c>
      <c r="AN580" s="299">
        <f>VLOOKUP($E580,'ALL-GTK-SD-SMP-SMA-SMK-SLB'!$F$14:$CG$713,'ALL-GTK-SD-SMP-SMA-SMK-SLB'!AO$7,FALSE)</f>
        <v>1</v>
      </c>
      <c r="AO580" s="299">
        <f>VLOOKUP($E580,'ALL-GTK-SD-SMP-SMA-SMK-SLB'!$F$14:$CG$713,'ALL-GTK-SD-SMP-SMA-SMK-SLB'!AP$7,FALSE)</f>
        <v>0</v>
      </c>
      <c r="AP580" s="9">
        <f>VLOOKUP($E580,'ALL-GTK-SD-SMP-SMA-SMK-SLB'!$F$14:$CG$713,'ALL-GTK-SD-SMP-SMA-SMK-SLB'!AQ$7,FALSE)</f>
        <v>0</v>
      </c>
      <c r="AQ580" s="9">
        <f>VLOOKUP($E580,'ALL-GTK-SD-SMP-SMA-SMK-SLB'!$F$14:$CG$713,'ALL-GTK-SD-SMP-SMA-SMK-SLB'!AR$7,FALSE)</f>
        <v>0</v>
      </c>
      <c r="AR580" s="9">
        <f>VLOOKUP($E580,'ALL-GTK-SD-SMP-SMA-SMK-SLB'!$F$14:$CG$713,'ALL-GTK-SD-SMP-SMA-SMK-SLB'!AS$7,FALSE)</f>
        <v>1</v>
      </c>
      <c r="AS580" s="9">
        <f>VLOOKUP($E580,'ALL-GTK-SD-SMP-SMA-SMK-SLB'!$F$14:$CG$713,'ALL-GTK-SD-SMP-SMA-SMK-SLB'!AT$7,FALSE)</f>
        <v>0</v>
      </c>
      <c r="AT580" s="9">
        <f>VLOOKUP($E580,'ALL-GTK-SD-SMP-SMA-SMK-SLB'!$F$14:$CG$713,'ALL-GTK-SD-SMP-SMA-SMK-SLB'!AU$7,FALSE)</f>
        <v>0</v>
      </c>
      <c r="AU580" s="9">
        <f>VLOOKUP($E580,'ALL-GTK-SD-SMP-SMA-SMK-SLB'!$F$14:$CG$713,'ALL-GTK-SD-SMP-SMA-SMK-SLB'!AV$7,FALSE)</f>
        <v>0</v>
      </c>
      <c r="AV580" s="9">
        <f>VLOOKUP($E580,'ALL-GTK-SD-SMP-SMA-SMK-SLB'!$F$14:$CG$713,'ALL-GTK-SD-SMP-SMA-SMK-SLB'!AW$7,FALSE)</f>
        <v>0</v>
      </c>
      <c r="AW580" s="9">
        <f>VLOOKUP($E580,'ALL-GTK-SD-SMP-SMA-SMK-SLB'!$F$14:$CG$713,'ALL-GTK-SD-SMP-SMA-SMK-SLB'!AX$7,FALSE)</f>
        <v>0</v>
      </c>
      <c r="AX580" s="9">
        <f>VLOOKUP($E580,'ALL-GTK-SD-SMP-SMA-SMK-SLB'!$F$14:$CG$713,'ALL-GTK-SD-SMP-SMA-SMK-SLB'!AY$7,FALSE)</f>
        <v>5</v>
      </c>
      <c r="AY580" s="9">
        <f>VLOOKUP($E580,'ALL-GTK-SD-SMP-SMA-SMK-SLB'!$F$14:$CG$713,'ALL-GTK-SD-SMP-SMA-SMK-SLB'!AZ$7,FALSE)</f>
        <v>4</v>
      </c>
      <c r="AZ580" s="9">
        <f>VLOOKUP($E580,'ALL-GTK-SD-SMP-SMA-SMK-SLB'!$F$14:$CG$713,'ALL-GTK-SD-SMP-SMA-SMK-SLB'!BA$7,FALSE)</f>
        <v>0</v>
      </c>
      <c r="BA580" s="9">
        <f>VLOOKUP($E580,'ALL-GTK-SD-SMP-SMA-SMK-SLB'!$F$14:$CG$713,'ALL-GTK-SD-SMP-SMA-SMK-SLB'!BB$7,FALSE)</f>
        <v>0</v>
      </c>
      <c r="BB580" s="9">
        <f>VLOOKUP($E580,'ALL-GTK-SD-SMP-SMA-SMK-SLB'!$F$14:$CG$713,'ALL-GTK-SD-SMP-SMA-SMK-SLB'!BC$7,FALSE)</f>
        <v>0</v>
      </c>
      <c r="BC580" s="9">
        <f>VLOOKUP($E580,'ALL-GTK-SD-SMP-SMA-SMK-SLB'!$F$14:$CG$713,'ALL-GTK-SD-SMP-SMA-SMK-SLB'!BD$7,FALSE)</f>
        <v>0</v>
      </c>
      <c r="BD580" s="310">
        <f t="shared" si="308"/>
        <v>2</v>
      </c>
      <c r="BE580" s="310">
        <f t="shared" si="309"/>
        <v>0</v>
      </c>
      <c r="BF580" s="10">
        <f t="shared" si="310"/>
        <v>2</v>
      </c>
      <c r="BG580" s="311">
        <f t="shared" si="311"/>
        <v>5</v>
      </c>
      <c r="BH580" s="311">
        <f t="shared" si="312"/>
        <v>4</v>
      </c>
      <c r="BI580" s="10">
        <f t="shared" si="313"/>
        <v>9</v>
      </c>
      <c r="BJ580" s="44">
        <f t="shared" si="314"/>
        <v>7</v>
      </c>
      <c r="BK580" s="44">
        <f t="shared" si="315"/>
        <v>4</v>
      </c>
      <c r="BL580" s="11">
        <f t="shared" si="316"/>
        <v>11</v>
      </c>
      <c r="BM580" s="9">
        <f>VLOOKUP($E580,'ALL-GTK-SD-SMP-SMA-SMK-SLB'!$F$14:$CG$713,'ALL-GTK-SD-SMP-SMA-SMK-SLB'!BN$7,FALSE)</f>
        <v>0</v>
      </c>
      <c r="BN580" s="9">
        <f>VLOOKUP($E580,'ALL-GTK-SD-SMP-SMA-SMK-SLB'!$F$14:$CG$713,'ALL-GTK-SD-SMP-SMA-SMK-SLB'!BO$7,FALSE)</f>
        <v>0</v>
      </c>
      <c r="BO580" s="9">
        <f>VLOOKUP($E580,'ALL-GTK-SD-SMP-SMA-SMK-SLB'!$F$14:$CG$713,'ALL-GTK-SD-SMP-SMA-SMK-SLB'!BP$7,FALSE)</f>
        <v>0</v>
      </c>
      <c r="BP580" s="9">
        <f>VLOOKUP($E580,'ALL-GTK-SD-SMP-SMA-SMK-SLB'!$F$14:$CG$713,'ALL-GTK-SD-SMP-SMA-SMK-SLB'!BQ$7,FALSE)</f>
        <v>1</v>
      </c>
      <c r="BQ580" s="9">
        <f>VLOOKUP($E580,'ALL-GTK-SD-SMP-SMA-SMK-SLB'!$F$14:$CG$713,'ALL-GTK-SD-SMP-SMA-SMK-SLB'!BR$7,FALSE)</f>
        <v>0</v>
      </c>
      <c r="BR580" s="9">
        <f>VLOOKUP($E580,'ALL-GTK-SD-SMP-SMA-SMK-SLB'!$F$14:$CG$713,'ALL-GTK-SD-SMP-SMA-SMK-SLB'!BS$7,FALSE)</f>
        <v>0</v>
      </c>
      <c r="BS580" s="9">
        <f>VLOOKUP($E580,'ALL-GTK-SD-SMP-SMA-SMK-SLB'!$F$14:$CG$713,'ALL-GTK-SD-SMP-SMA-SMK-SLB'!BT$7,FALSE)</f>
        <v>0</v>
      </c>
      <c r="BT580" s="9">
        <f>VLOOKUP($E580,'ALL-GTK-SD-SMP-SMA-SMK-SLB'!$F$14:$CG$713,'ALL-GTK-SD-SMP-SMA-SMK-SLB'!BU$7,FALSE)</f>
        <v>0</v>
      </c>
      <c r="BU580" s="299">
        <f t="shared" si="317"/>
        <v>0</v>
      </c>
      <c r="BV580" s="299">
        <f t="shared" si="318"/>
        <v>1</v>
      </c>
      <c r="BW580" s="44">
        <f t="shared" si="319"/>
        <v>0</v>
      </c>
      <c r="BX580" s="44">
        <f t="shared" si="320"/>
        <v>1</v>
      </c>
      <c r="BY580" s="11">
        <f t="shared" si="321"/>
        <v>1</v>
      </c>
      <c r="BZ580" s="14">
        <f t="shared" si="322"/>
        <v>7</v>
      </c>
      <c r="CA580" s="14">
        <f t="shared" si="323"/>
        <v>4</v>
      </c>
      <c r="CB580" s="13">
        <f t="shared" si="324"/>
        <v>0</v>
      </c>
      <c r="CC580" s="13">
        <f t="shared" si="325"/>
        <v>1</v>
      </c>
      <c r="CD580" s="312">
        <f t="shared" si="326"/>
        <v>7</v>
      </c>
      <c r="CE580" s="312">
        <f t="shared" si="327"/>
        <v>5</v>
      </c>
      <c r="CF580" s="313">
        <f t="shared" si="328"/>
        <v>12</v>
      </c>
      <c r="CG580" s="302" t="str">
        <f t="shared" si="329"/>
        <v>OK</v>
      </c>
    </row>
    <row r="581" spans="1:85" ht="14.25" x14ac:dyDescent="0.25">
      <c r="A581" s="6">
        <v>569</v>
      </c>
      <c r="B581" s="495">
        <v>77</v>
      </c>
      <c r="C581" s="495" t="s">
        <v>7</v>
      </c>
      <c r="D581" s="496" t="s">
        <v>22</v>
      </c>
      <c r="E581" s="626">
        <v>69973001</v>
      </c>
      <c r="F581" s="627" t="s">
        <v>1301</v>
      </c>
      <c r="G581" s="624" t="s">
        <v>53</v>
      </c>
      <c r="H581" s="9">
        <f>VLOOKUP($E581,'ALL-GTK-SD-SMP-SMA-SMK-SLB'!$F$14:$CG$713,'ALL-GTK-SD-SMP-SMA-SMK-SLB'!I$7,FALSE)</f>
        <v>0</v>
      </c>
      <c r="I581" s="9">
        <f>VLOOKUP($E581,'ALL-GTK-SD-SMP-SMA-SMK-SLB'!$F$14:$CG$713,'ALL-GTK-SD-SMP-SMA-SMK-SLB'!J$7,FALSE)</f>
        <v>0</v>
      </c>
      <c r="J581" s="9">
        <f>VLOOKUP($E581,'ALL-GTK-SD-SMP-SMA-SMK-SLB'!$F$14:$CG$713,'ALL-GTK-SD-SMP-SMA-SMK-SLB'!K$7,FALSE)</f>
        <v>0</v>
      </c>
      <c r="K581" s="9">
        <f>VLOOKUP($E581,'ALL-GTK-SD-SMP-SMA-SMK-SLB'!$F$14:$CG$713,'ALL-GTK-SD-SMP-SMA-SMK-SLB'!L$7,FALSE)</f>
        <v>0</v>
      </c>
      <c r="L581" s="9">
        <f>VLOOKUP($E581,'ALL-GTK-SD-SMP-SMA-SMK-SLB'!$F$14:$CG$713,'ALL-GTK-SD-SMP-SMA-SMK-SLB'!M$7,FALSE)</f>
        <v>0</v>
      </c>
      <c r="M581" s="9">
        <f>VLOOKUP($E581,'ALL-GTK-SD-SMP-SMA-SMK-SLB'!$F$14:$CG$713,'ALL-GTK-SD-SMP-SMA-SMK-SLB'!N$7,FALSE)</f>
        <v>0</v>
      </c>
      <c r="N581" s="9">
        <f>VLOOKUP($E581,'ALL-GTK-SD-SMP-SMA-SMK-SLB'!$F$14:$CG$713,'ALL-GTK-SD-SMP-SMA-SMK-SLB'!O$7,FALSE)</f>
        <v>0</v>
      </c>
      <c r="O581" s="9">
        <f>VLOOKUP($E581,'ALL-GTK-SD-SMP-SMA-SMK-SLB'!$F$14:$CG$713,'ALL-GTK-SD-SMP-SMA-SMK-SLB'!P$7,FALSE)</f>
        <v>0</v>
      </c>
      <c r="P581" s="299">
        <f t="shared" si="294"/>
        <v>0</v>
      </c>
      <c r="Q581" s="299">
        <f t="shared" si="295"/>
        <v>0</v>
      </c>
      <c r="R581" s="300">
        <f t="shared" si="296"/>
        <v>0</v>
      </c>
      <c r="S581" s="9">
        <f>VLOOKUP($E581,'ALL-GTK-SD-SMP-SMA-SMK-SLB'!$F$14:$CG$713,'ALL-GTK-SD-SMP-SMA-SMK-SLB'!T$7,FALSE)</f>
        <v>0</v>
      </c>
      <c r="T581" s="9">
        <f>VLOOKUP($E581,'ALL-GTK-SD-SMP-SMA-SMK-SLB'!$F$14:$CG$713,'ALL-GTK-SD-SMP-SMA-SMK-SLB'!U$7,FALSE)</f>
        <v>6</v>
      </c>
      <c r="U581" s="9">
        <f>VLOOKUP($E581,'ALL-GTK-SD-SMP-SMA-SMK-SLB'!$F$14:$CG$713,'ALL-GTK-SD-SMP-SMA-SMK-SLB'!V$7,FALSE)</f>
        <v>0</v>
      </c>
      <c r="V581" s="9">
        <f>VLOOKUP($E581,'ALL-GTK-SD-SMP-SMA-SMK-SLB'!$F$14:$CG$713,'ALL-GTK-SD-SMP-SMA-SMK-SLB'!W$7,FALSE)</f>
        <v>0</v>
      </c>
      <c r="W581" s="9">
        <f>VLOOKUP($E581,'ALL-GTK-SD-SMP-SMA-SMK-SLB'!$F$14:$CG$713,'ALL-GTK-SD-SMP-SMA-SMK-SLB'!X$7,FALSE)</f>
        <v>0</v>
      </c>
      <c r="X581" s="9">
        <f>VLOOKUP($E581,'ALL-GTK-SD-SMP-SMA-SMK-SLB'!$F$14:$CG$713,'ALL-GTK-SD-SMP-SMA-SMK-SLB'!Y$7,FALSE)</f>
        <v>1</v>
      </c>
      <c r="Y581" s="299">
        <f t="shared" si="297"/>
        <v>0</v>
      </c>
      <c r="Z581" s="299">
        <f t="shared" si="298"/>
        <v>7</v>
      </c>
      <c r="AA581" s="10">
        <f t="shared" si="299"/>
        <v>7</v>
      </c>
      <c r="AB581" s="44">
        <f t="shared" si="300"/>
        <v>0</v>
      </c>
      <c r="AC581" s="44">
        <f t="shared" si="301"/>
        <v>7</v>
      </c>
      <c r="AD581" s="11">
        <f t="shared" si="302"/>
        <v>7</v>
      </c>
      <c r="AE581" s="9">
        <f>VLOOKUP($E581,'ALL-GTK-SD-SMP-SMA-SMK-SLB'!$F$14:$CG$713,'ALL-GTK-SD-SMP-SMA-SMK-SLB'!AF$7,FALSE)</f>
        <v>0</v>
      </c>
      <c r="AF581" s="9">
        <f>VLOOKUP($E581,'ALL-GTK-SD-SMP-SMA-SMK-SLB'!$F$14:$CG$713,'ALL-GTK-SD-SMP-SMA-SMK-SLB'!AG$7,FALSE)</f>
        <v>7</v>
      </c>
      <c r="AG581" s="10">
        <f t="shared" si="303"/>
        <v>7</v>
      </c>
      <c r="AH581" s="9">
        <f>VLOOKUP($E581,'ALL-GTK-SD-SMP-SMA-SMK-SLB'!$F$14:$CG$713,'ALL-GTK-SD-SMP-SMA-SMK-SLB'!AI$7,FALSE)</f>
        <v>0</v>
      </c>
      <c r="AI581" s="9">
        <f>VLOOKUP($E581,'ALL-GTK-SD-SMP-SMA-SMK-SLB'!$F$14:$CG$713,'ALL-GTK-SD-SMP-SMA-SMK-SLB'!AJ$7,FALSE)</f>
        <v>0</v>
      </c>
      <c r="AJ581" s="10">
        <f t="shared" si="304"/>
        <v>0</v>
      </c>
      <c r="AK581" s="44">
        <f t="shared" si="305"/>
        <v>0</v>
      </c>
      <c r="AL581" s="44">
        <f t="shared" si="306"/>
        <v>7</v>
      </c>
      <c r="AM581" s="11">
        <f t="shared" si="307"/>
        <v>7</v>
      </c>
      <c r="AN581" s="299">
        <f>VLOOKUP($E581,'ALL-GTK-SD-SMP-SMA-SMK-SLB'!$F$14:$CG$713,'ALL-GTK-SD-SMP-SMA-SMK-SLB'!AO$7,FALSE)</f>
        <v>0</v>
      </c>
      <c r="AO581" s="299">
        <f>VLOOKUP($E581,'ALL-GTK-SD-SMP-SMA-SMK-SLB'!$F$14:$CG$713,'ALL-GTK-SD-SMP-SMA-SMK-SLB'!AP$7,FALSE)</f>
        <v>0</v>
      </c>
      <c r="AP581" s="9">
        <f>VLOOKUP($E581,'ALL-GTK-SD-SMP-SMA-SMK-SLB'!$F$14:$CG$713,'ALL-GTK-SD-SMP-SMA-SMK-SLB'!AQ$7,FALSE)</f>
        <v>0</v>
      </c>
      <c r="AQ581" s="9">
        <f>VLOOKUP($E581,'ALL-GTK-SD-SMP-SMA-SMK-SLB'!$F$14:$CG$713,'ALL-GTK-SD-SMP-SMA-SMK-SLB'!AR$7,FALSE)</f>
        <v>0</v>
      </c>
      <c r="AR581" s="9">
        <f>VLOOKUP($E581,'ALL-GTK-SD-SMP-SMA-SMK-SLB'!$F$14:$CG$713,'ALL-GTK-SD-SMP-SMA-SMK-SLB'!AS$7,FALSE)</f>
        <v>0</v>
      </c>
      <c r="AS581" s="9">
        <f>VLOOKUP($E581,'ALL-GTK-SD-SMP-SMA-SMK-SLB'!$F$14:$CG$713,'ALL-GTK-SD-SMP-SMA-SMK-SLB'!AT$7,FALSE)</f>
        <v>0</v>
      </c>
      <c r="AT581" s="9">
        <f>VLOOKUP($E581,'ALL-GTK-SD-SMP-SMA-SMK-SLB'!$F$14:$CG$713,'ALL-GTK-SD-SMP-SMA-SMK-SLB'!AU$7,FALSE)</f>
        <v>0</v>
      </c>
      <c r="AU581" s="9">
        <f>VLOOKUP($E581,'ALL-GTK-SD-SMP-SMA-SMK-SLB'!$F$14:$CG$713,'ALL-GTK-SD-SMP-SMA-SMK-SLB'!AV$7,FALSE)</f>
        <v>0</v>
      </c>
      <c r="AV581" s="9">
        <f>VLOOKUP($E581,'ALL-GTK-SD-SMP-SMA-SMK-SLB'!$F$14:$CG$713,'ALL-GTK-SD-SMP-SMA-SMK-SLB'!AW$7,FALSE)</f>
        <v>0</v>
      </c>
      <c r="AW581" s="9">
        <f>VLOOKUP($E581,'ALL-GTK-SD-SMP-SMA-SMK-SLB'!$F$14:$CG$713,'ALL-GTK-SD-SMP-SMA-SMK-SLB'!AX$7,FALSE)</f>
        <v>0</v>
      </c>
      <c r="AX581" s="9">
        <f>VLOOKUP($E581,'ALL-GTK-SD-SMP-SMA-SMK-SLB'!$F$14:$CG$713,'ALL-GTK-SD-SMP-SMA-SMK-SLB'!AY$7,FALSE)</f>
        <v>0</v>
      </c>
      <c r="AY581" s="9">
        <f>VLOOKUP($E581,'ALL-GTK-SD-SMP-SMA-SMK-SLB'!$F$14:$CG$713,'ALL-GTK-SD-SMP-SMA-SMK-SLB'!AZ$7,FALSE)</f>
        <v>7</v>
      </c>
      <c r="AZ581" s="9">
        <f>VLOOKUP($E581,'ALL-GTK-SD-SMP-SMA-SMK-SLB'!$F$14:$CG$713,'ALL-GTK-SD-SMP-SMA-SMK-SLB'!BA$7,FALSE)</f>
        <v>0</v>
      </c>
      <c r="BA581" s="9">
        <f>VLOOKUP($E581,'ALL-GTK-SD-SMP-SMA-SMK-SLB'!$F$14:$CG$713,'ALL-GTK-SD-SMP-SMA-SMK-SLB'!BB$7,FALSE)</f>
        <v>0</v>
      </c>
      <c r="BB581" s="9">
        <f>VLOOKUP($E581,'ALL-GTK-SD-SMP-SMA-SMK-SLB'!$F$14:$CG$713,'ALL-GTK-SD-SMP-SMA-SMK-SLB'!BC$7,FALSE)</f>
        <v>0</v>
      </c>
      <c r="BC581" s="9">
        <f>VLOOKUP($E581,'ALL-GTK-SD-SMP-SMA-SMK-SLB'!$F$14:$CG$713,'ALL-GTK-SD-SMP-SMA-SMK-SLB'!BD$7,FALSE)</f>
        <v>0</v>
      </c>
      <c r="BD581" s="310">
        <f t="shared" si="308"/>
        <v>0</v>
      </c>
      <c r="BE581" s="310">
        <f t="shared" si="309"/>
        <v>0</v>
      </c>
      <c r="BF581" s="10">
        <f t="shared" si="310"/>
        <v>0</v>
      </c>
      <c r="BG581" s="311">
        <f t="shared" si="311"/>
        <v>0</v>
      </c>
      <c r="BH581" s="311">
        <f t="shared" si="312"/>
        <v>7</v>
      </c>
      <c r="BI581" s="10">
        <f t="shared" si="313"/>
        <v>7</v>
      </c>
      <c r="BJ581" s="44">
        <f t="shared" si="314"/>
        <v>0</v>
      </c>
      <c r="BK581" s="44">
        <f t="shared" si="315"/>
        <v>7</v>
      </c>
      <c r="BL581" s="11">
        <f t="shared" si="316"/>
        <v>7</v>
      </c>
      <c r="BM581" s="9">
        <f>VLOOKUP($E581,'ALL-GTK-SD-SMP-SMA-SMK-SLB'!$F$14:$CG$713,'ALL-GTK-SD-SMP-SMA-SMK-SLB'!BN$7,FALSE)</f>
        <v>0</v>
      </c>
      <c r="BN581" s="9">
        <f>VLOOKUP($E581,'ALL-GTK-SD-SMP-SMA-SMK-SLB'!$F$14:$CG$713,'ALL-GTK-SD-SMP-SMA-SMK-SLB'!BO$7,FALSE)</f>
        <v>0</v>
      </c>
      <c r="BO581" s="9">
        <f>VLOOKUP($E581,'ALL-GTK-SD-SMP-SMA-SMK-SLB'!$F$14:$CG$713,'ALL-GTK-SD-SMP-SMA-SMK-SLB'!BP$7,FALSE)</f>
        <v>1</v>
      </c>
      <c r="BP581" s="9">
        <f>VLOOKUP($E581,'ALL-GTK-SD-SMP-SMA-SMK-SLB'!$F$14:$CG$713,'ALL-GTK-SD-SMP-SMA-SMK-SLB'!BQ$7,FALSE)</f>
        <v>1</v>
      </c>
      <c r="BQ581" s="9">
        <f>VLOOKUP($E581,'ALL-GTK-SD-SMP-SMA-SMK-SLB'!$F$14:$CG$713,'ALL-GTK-SD-SMP-SMA-SMK-SLB'!BR$7,FALSE)</f>
        <v>0</v>
      </c>
      <c r="BR581" s="9">
        <f>VLOOKUP($E581,'ALL-GTK-SD-SMP-SMA-SMK-SLB'!$F$14:$CG$713,'ALL-GTK-SD-SMP-SMA-SMK-SLB'!BS$7,FALSE)</f>
        <v>0</v>
      </c>
      <c r="BS581" s="9">
        <f>VLOOKUP($E581,'ALL-GTK-SD-SMP-SMA-SMK-SLB'!$F$14:$CG$713,'ALL-GTK-SD-SMP-SMA-SMK-SLB'!BT$7,FALSE)</f>
        <v>0</v>
      </c>
      <c r="BT581" s="9">
        <f>VLOOKUP($E581,'ALL-GTK-SD-SMP-SMA-SMK-SLB'!$F$14:$CG$713,'ALL-GTK-SD-SMP-SMA-SMK-SLB'!BU$7,FALSE)</f>
        <v>0</v>
      </c>
      <c r="BU581" s="299">
        <f t="shared" si="317"/>
        <v>1</v>
      </c>
      <c r="BV581" s="299">
        <f t="shared" si="318"/>
        <v>1</v>
      </c>
      <c r="BW581" s="44">
        <f t="shared" si="319"/>
        <v>1</v>
      </c>
      <c r="BX581" s="44">
        <f t="shared" si="320"/>
        <v>1</v>
      </c>
      <c r="BY581" s="11">
        <f t="shared" si="321"/>
        <v>2</v>
      </c>
      <c r="BZ581" s="14">
        <f t="shared" si="322"/>
        <v>0</v>
      </c>
      <c r="CA581" s="14">
        <f t="shared" si="323"/>
        <v>7</v>
      </c>
      <c r="CB581" s="13">
        <f t="shared" si="324"/>
        <v>1</v>
      </c>
      <c r="CC581" s="13">
        <f t="shared" si="325"/>
        <v>1</v>
      </c>
      <c r="CD581" s="312">
        <f t="shared" si="326"/>
        <v>1</v>
      </c>
      <c r="CE581" s="312">
        <f t="shared" si="327"/>
        <v>8</v>
      </c>
      <c r="CF581" s="313">
        <f t="shared" si="328"/>
        <v>9</v>
      </c>
      <c r="CG581" s="302" t="str">
        <f t="shared" si="329"/>
        <v>OK</v>
      </c>
    </row>
    <row r="582" spans="1:85" ht="14.25" x14ac:dyDescent="0.25">
      <c r="A582" s="6">
        <v>570</v>
      </c>
      <c r="B582" s="495">
        <v>78</v>
      </c>
      <c r="C582" s="495" t="s">
        <v>7</v>
      </c>
      <c r="D582" s="496" t="s">
        <v>31</v>
      </c>
      <c r="E582" s="626">
        <v>20319367</v>
      </c>
      <c r="F582" s="627" t="s">
        <v>1309</v>
      </c>
      <c r="G582" s="624" t="s">
        <v>53</v>
      </c>
      <c r="H582" s="9">
        <f>VLOOKUP($E582,'ALL-GTK-SD-SMP-SMA-SMK-SLB'!$F$14:$CG$713,'ALL-GTK-SD-SMP-SMA-SMK-SLB'!I$7,FALSE)</f>
        <v>0</v>
      </c>
      <c r="I582" s="9">
        <f>VLOOKUP($E582,'ALL-GTK-SD-SMP-SMA-SMK-SLB'!$F$14:$CG$713,'ALL-GTK-SD-SMP-SMA-SMK-SLB'!J$7,FALSE)</f>
        <v>0</v>
      </c>
      <c r="J582" s="9">
        <f>VLOOKUP($E582,'ALL-GTK-SD-SMP-SMA-SMK-SLB'!$F$14:$CG$713,'ALL-GTK-SD-SMP-SMA-SMK-SLB'!K$7,FALSE)</f>
        <v>0</v>
      </c>
      <c r="K582" s="9">
        <f>VLOOKUP($E582,'ALL-GTK-SD-SMP-SMA-SMK-SLB'!$F$14:$CG$713,'ALL-GTK-SD-SMP-SMA-SMK-SLB'!L$7,FALSE)</f>
        <v>0</v>
      </c>
      <c r="L582" s="9">
        <f>VLOOKUP($E582,'ALL-GTK-SD-SMP-SMA-SMK-SLB'!$F$14:$CG$713,'ALL-GTK-SD-SMP-SMA-SMK-SLB'!M$7,FALSE)</f>
        <v>0</v>
      </c>
      <c r="M582" s="9">
        <f>VLOOKUP($E582,'ALL-GTK-SD-SMP-SMA-SMK-SLB'!$F$14:$CG$713,'ALL-GTK-SD-SMP-SMA-SMK-SLB'!N$7,FALSE)</f>
        <v>0</v>
      </c>
      <c r="N582" s="9">
        <f>VLOOKUP($E582,'ALL-GTK-SD-SMP-SMA-SMK-SLB'!$F$14:$CG$713,'ALL-GTK-SD-SMP-SMA-SMK-SLB'!O$7,FALSE)</f>
        <v>0</v>
      </c>
      <c r="O582" s="9">
        <f>VLOOKUP($E582,'ALL-GTK-SD-SMP-SMA-SMK-SLB'!$F$14:$CG$713,'ALL-GTK-SD-SMP-SMA-SMK-SLB'!P$7,FALSE)</f>
        <v>0</v>
      </c>
      <c r="P582" s="299">
        <f t="shared" si="294"/>
        <v>0</v>
      </c>
      <c r="Q582" s="299">
        <f t="shared" si="295"/>
        <v>0</v>
      </c>
      <c r="R582" s="300">
        <f t="shared" si="296"/>
        <v>0</v>
      </c>
      <c r="S582" s="9">
        <f>VLOOKUP($E582,'ALL-GTK-SD-SMP-SMA-SMK-SLB'!$F$14:$CG$713,'ALL-GTK-SD-SMP-SMA-SMK-SLB'!T$7,FALSE)</f>
        <v>2</v>
      </c>
      <c r="T582" s="9">
        <f>VLOOKUP($E582,'ALL-GTK-SD-SMP-SMA-SMK-SLB'!$F$14:$CG$713,'ALL-GTK-SD-SMP-SMA-SMK-SLB'!U$7,FALSE)</f>
        <v>2</v>
      </c>
      <c r="U582" s="9">
        <f>VLOOKUP($E582,'ALL-GTK-SD-SMP-SMA-SMK-SLB'!$F$14:$CG$713,'ALL-GTK-SD-SMP-SMA-SMK-SLB'!V$7,FALSE)</f>
        <v>0</v>
      </c>
      <c r="V582" s="9">
        <f>VLOOKUP($E582,'ALL-GTK-SD-SMP-SMA-SMK-SLB'!$F$14:$CG$713,'ALL-GTK-SD-SMP-SMA-SMK-SLB'!W$7,FALSE)</f>
        <v>0</v>
      </c>
      <c r="W582" s="9">
        <f>VLOOKUP($E582,'ALL-GTK-SD-SMP-SMA-SMK-SLB'!$F$14:$CG$713,'ALL-GTK-SD-SMP-SMA-SMK-SLB'!X$7,FALSE)</f>
        <v>2</v>
      </c>
      <c r="X582" s="9">
        <f>VLOOKUP($E582,'ALL-GTK-SD-SMP-SMA-SMK-SLB'!$F$14:$CG$713,'ALL-GTK-SD-SMP-SMA-SMK-SLB'!Y$7,FALSE)</f>
        <v>1</v>
      </c>
      <c r="Y582" s="299">
        <f t="shared" si="297"/>
        <v>4</v>
      </c>
      <c r="Z582" s="299">
        <f t="shared" si="298"/>
        <v>3</v>
      </c>
      <c r="AA582" s="10">
        <f t="shared" si="299"/>
        <v>7</v>
      </c>
      <c r="AB582" s="44">
        <f t="shared" si="300"/>
        <v>4</v>
      </c>
      <c r="AC582" s="44">
        <f t="shared" si="301"/>
        <v>3</v>
      </c>
      <c r="AD582" s="11">
        <f t="shared" si="302"/>
        <v>7</v>
      </c>
      <c r="AE582" s="9">
        <f>VLOOKUP($E582,'ALL-GTK-SD-SMP-SMA-SMK-SLB'!$F$14:$CG$713,'ALL-GTK-SD-SMP-SMA-SMK-SLB'!AF$7,FALSE)</f>
        <v>3</v>
      </c>
      <c r="AF582" s="9">
        <f>VLOOKUP($E582,'ALL-GTK-SD-SMP-SMA-SMK-SLB'!$F$14:$CG$713,'ALL-GTK-SD-SMP-SMA-SMK-SLB'!AG$7,FALSE)</f>
        <v>2</v>
      </c>
      <c r="AG582" s="10">
        <f t="shared" si="303"/>
        <v>5</v>
      </c>
      <c r="AH582" s="9">
        <f>VLOOKUP($E582,'ALL-GTK-SD-SMP-SMA-SMK-SLB'!$F$14:$CG$713,'ALL-GTK-SD-SMP-SMA-SMK-SLB'!AI$7,FALSE)</f>
        <v>1</v>
      </c>
      <c r="AI582" s="9">
        <f>VLOOKUP($E582,'ALL-GTK-SD-SMP-SMA-SMK-SLB'!$F$14:$CG$713,'ALL-GTK-SD-SMP-SMA-SMK-SLB'!AJ$7,FALSE)</f>
        <v>1</v>
      </c>
      <c r="AJ582" s="10">
        <f t="shared" si="304"/>
        <v>2</v>
      </c>
      <c r="AK582" s="44">
        <f t="shared" si="305"/>
        <v>4</v>
      </c>
      <c r="AL582" s="44">
        <f t="shared" si="306"/>
        <v>3</v>
      </c>
      <c r="AM582" s="11">
        <f t="shared" si="307"/>
        <v>7</v>
      </c>
      <c r="AN582" s="299">
        <f>VLOOKUP($E582,'ALL-GTK-SD-SMP-SMA-SMK-SLB'!$F$14:$CG$713,'ALL-GTK-SD-SMP-SMA-SMK-SLB'!AO$7,FALSE)</f>
        <v>0</v>
      </c>
      <c r="AO582" s="299">
        <f>VLOOKUP($E582,'ALL-GTK-SD-SMP-SMA-SMK-SLB'!$F$14:$CG$713,'ALL-GTK-SD-SMP-SMA-SMK-SLB'!AP$7,FALSE)</f>
        <v>0</v>
      </c>
      <c r="AP582" s="9">
        <f>VLOOKUP($E582,'ALL-GTK-SD-SMP-SMA-SMK-SLB'!$F$14:$CG$713,'ALL-GTK-SD-SMP-SMA-SMK-SLB'!AQ$7,FALSE)</f>
        <v>0</v>
      </c>
      <c r="AQ582" s="9">
        <f>VLOOKUP($E582,'ALL-GTK-SD-SMP-SMA-SMK-SLB'!$F$14:$CG$713,'ALL-GTK-SD-SMP-SMA-SMK-SLB'!AR$7,FALSE)</f>
        <v>0</v>
      </c>
      <c r="AR582" s="9">
        <f>VLOOKUP($E582,'ALL-GTK-SD-SMP-SMA-SMK-SLB'!$F$14:$CG$713,'ALL-GTK-SD-SMP-SMA-SMK-SLB'!AS$7,FALSE)</f>
        <v>0</v>
      </c>
      <c r="AS582" s="9">
        <f>VLOOKUP($E582,'ALL-GTK-SD-SMP-SMA-SMK-SLB'!$F$14:$CG$713,'ALL-GTK-SD-SMP-SMA-SMK-SLB'!AT$7,FALSE)</f>
        <v>1</v>
      </c>
      <c r="AT582" s="9">
        <f>VLOOKUP($E582,'ALL-GTK-SD-SMP-SMA-SMK-SLB'!$F$14:$CG$713,'ALL-GTK-SD-SMP-SMA-SMK-SLB'!AU$7,FALSE)</f>
        <v>0</v>
      </c>
      <c r="AU582" s="9">
        <f>VLOOKUP($E582,'ALL-GTK-SD-SMP-SMA-SMK-SLB'!$F$14:$CG$713,'ALL-GTK-SD-SMP-SMA-SMK-SLB'!AV$7,FALSE)</f>
        <v>0</v>
      </c>
      <c r="AV582" s="9">
        <f>VLOOKUP($E582,'ALL-GTK-SD-SMP-SMA-SMK-SLB'!$F$14:$CG$713,'ALL-GTK-SD-SMP-SMA-SMK-SLB'!AW$7,FALSE)</f>
        <v>0</v>
      </c>
      <c r="AW582" s="9">
        <f>VLOOKUP($E582,'ALL-GTK-SD-SMP-SMA-SMK-SLB'!$F$14:$CG$713,'ALL-GTK-SD-SMP-SMA-SMK-SLB'!AX$7,FALSE)</f>
        <v>0</v>
      </c>
      <c r="AX582" s="9">
        <f>VLOOKUP($E582,'ALL-GTK-SD-SMP-SMA-SMK-SLB'!$F$14:$CG$713,'ALL-GTK-SD-SMP-SMA-SMK-SLB'!AY$7,FALSE)</f>
        <v>4</v>
      </c>
      <c r="AY582" s="9">
        <f>VLOOKUP($E582,'ALL-GTK-SD-SMP-SMA-SMK-SLB'!$F$14:$CG$713,'ALL-GTK-SD-SMP-SMA-SMK-SLB'!AZ$7,FALSE)</f>
        <v>2</v>
      </c>
      <c r="AZ582" s="9">
        <f>VLOOKUP($E582,'ALL-GTK-SD-SMP-SMA-SMK-SLB'!$F$14:$CG$713,'ALL-GTK-SD-SMP-SMA-SMK-SLB'!BA$7,FALSE)</f>
        <v>0</v>
      </c>
      <c r="BA582" s="9">
        <f>VLOOKUP($E582,'ALL-GTK-SD-SMP-SMA-SMK-SLB'!$F$14:$CG$713,'ALL-GTK-SD-SMP-SMA-SMK-SLB'!BB$7,FALSE)</f>
        <v>0</v>
      </c>
      <c r="BB582" s="9">
        <f>VLOOKUP($E582,'ALL-GTK-SD-SMP-SMA-SMK-SLB'!$F$14:$CG$713,'ALL-GTK-SD-SMP-SMA-SMK-SLB'!BC$7,FALSE)</f>
        <v>0</v>
      </c>
      <c r="BC582" s="9">
        <f>VLOOKUP($E582,'ALL-GTK-SD-SMP-SMA-SMK-SLB'!$F$14:$CG$713,'ALL-GTK-SD-SMP-SMA-SMK-SLB'!BD$7,FALSE)</f>
        <v>0</v>
      </c>
      <c r="BD582" s="310">
        <f t="shared" si="308"/>
        <v>0</v>
      </c>
      <c r="BE582" s="310">
        <f t="shared" si="309"/>
        <v>1</v>
      </c>
      <c r="BF582" s="10">
        <f t="shared" si="310"/>
        <v>1</v>
      </c>
      <c r="BG582" s="311">
        <f t="shared" si="311"/>
        <v>4</v>
      </c>
      <c r="BH582" s="311">
        <f t="shared" si="312"/>
        <v>2</v>
      </c>
      <c r="BI582" s="10">
        <f t="shared" si="313"/>
        <v>6</v>
      </c>
      <c r="BJ582" s="44">
        <f t="shared" si="314"/>
        <v>4</v>
      </c>
      <c r="BK582" s="44">
        <f t="shared" si="315"/>
        <v>3</v>
      </c>
      <c r="BL582" s="11">
        <f t="shared" si="316"/>
        <v>7</v>
      </c>
      <c r="BM582" s="9">
        <f>VLOOKUP($E582,'ALL-GTK-SD-SMP-SMA-SMK-SLB'!$F$14:$CG$713,'ALL-GTK-SD-SMP-SMA-SMK-SLB'!BN$7,FALSE)</f>
        <v>0</v>
      </c>
      <c r="BN582" s="9">
        <f>VLOOKUP($E582,'ALL-GTK-SD-SMP-SMA-SMK-SLB'!$F$14:$CG$713,'ALL-GTK-SD-SMP-SMA-SMK-SLB'!BO$7,FALSE)</f>
        <v>0</v>
      </c>
      <c r="BO582" s="9">
        <f>VLOOKUP($E582,'ALL-GTK-SD-SMP-SMA-SMK-SLB'!$F$14:$CG$713,'ALL-GTK-SD-SMP-SMA-SMK-SLB'!BP$7,FALSE)</f>
        <v>0</v>
      </c>
      <c r="BP582" s="9">
        <f>VLOOKUP($E582,'ALL-GTK-SD-SMP-SMA-SMK-SLB'!$F$14:$CG$713,'ALL-GTK-SD-SMP-SMA-SMK-SLB'!BQ$7,FALSE)</f>
        <v>0</v>
      </c>
      <c r="BQ582" s="9">
        <f>VLOOKUP($E582,'ALL-GTK-SD-SMP-SMA-SMK-SLB'!$F$14:$CG$713,'ALL-GTK-SD-SMP-SMA-SMK-SLB'!BR$7,FALSE)</f>
        <v>0</v>
      </c>
      <c r="BR582" s="9">
        <f>VLOOKUP($E582,'ALL-GTK-SD-SMP-SMA-SMK-SLB'!$F$14:$CG$713,'ALL-GTK-SD-SMP-SMA-SMK-SLB'!BS$7,FALSE)</f>
        <v>0</v>
      </c>
      <c r="BS582" s="9">
        <f>VLOOKUP($E582,'ALL-GTK-SD-SMP-SMA-SMK-SLB'!$F$14:$CG$713,'ALL-GTK-SD-SMP-SMA-SMK-SLB'!BT$7,FALSE)</f>
        <v>0</v>
      </c>
      <c r="BT582" s="9">
        <f>VLOOKUP($E582,'ALL-GTK-SD-SMP-SMA-SMK-SLB'!$F$14:$CG$713,'ALL-GTK-SD-SMP-SMA-SMK-SLB'!BU$7,FALSE)</f>
        <v>1</v>
      </c>
      <c r="BU582" s="299">
        <f t="shared" si="317"/>
        <v>0</v>
      </c>
      <c r="BV582" s="299">
        <f t="shared" si="318"/>
        <v>1</v>
      </c>
      <c r="BW582" s="44">
        <f t="shared" si="319"/>
        <v>0</v>
      </c>
      <c r="BX582" s="44">
        <f t="shared" si="320"/>
        <v>1</v>
      </c>
      <c r="BY582" s="11">
        <f t="shared" si="321"/>
        <v>1</v>
      </c>
      <c r="BZ582" s="14">
        <f t="shared" si="322"/>
        <v>4</v>
      </c>
      <c r="CA582" s="14">
        <f t="shared" si="323"/>
        <v>3</v>
      </c>
      <c r="CB582" s="13">
        <f t="shared" si="324"/>
        <v>0</v>
      </c>
      <c r="CC582" s="13">
        <f t="shared" si="325"/>
        <v>1</v>
      </c>
      <c r="CD582" s="312">
        <f t="shared" si="326"/>
        <v>4</v>
      </c>
      <c r="CE582" s="312">
        <f t="shared" si="327"/>
        <v>4</v>
      </c>
      <c r="CF582" s="313">
        <f t="shared" si="328"/>
        <v>8</v>
      </c>
      <c r="CG582" s="302" t="str">
        <f t="shared" si="329"/>
        <v>OK</v>
      </c>
    </row>
    <row r="583" spans="1:85" ht="14.25" x14ac:dyDescent="0.25">
      <c r="A583" s="6">
        <v>571</v>
      </c>
      <c r="B583" s="495">
        <v>79</v>
      </c>
      <c r="C583" s="495" t="s">
        <v>7</v>
      </c>
      <c r="D583" s="496" t="s">
        <v>26</v>
      </c>
      <c r="E583" s="626">
        <v>20319389</v>
      </c>
      <c r="F583" s="627" t="s">
        <v>1314</v>
      </c>
      <c r="G583" s="624" t="s">
        <v>53</v>
      </c>
      <c r="H583" s="9">
        <f>VLOOKUP($E583,'ALL-GTK-SD-SMP-SMA-SMK-SLB'!$F$14:$CG$713,'ALL-GTK-SD-SMP-SMA-SMK-SLB'!I$7,FALSE)</f>
        <v>0</v>
      </c>
      <c r="I583" s="9">
        <f>VLOOKUP($E583,'ALL-GTK-SD-SMP-SMA-SMK-SLB'!$F$14:$CG$713,'ALL-GTK-SD-SMP-SMA-SMK-SLB'!J$7,FALSE)</f>
        <v>0</v>
      </c>
      <c r="J583" s="9">
        <f>VLOOKUP($E583,'ALL-GTK-SD-SMP-SMA-SMK-SLB'!$F$14:$CG$713,'ALL-GTK-SD-SMP-SMA-SMK-SLB'!K$7,FALSE)</f>
        <v>0</v>
      </c>
      <c r="K583" s="9">
        <f>VLOOKUP($E583,'ALL-GTK-SD-SMP-SMA-SMK-SLB'!$F$14:$CG$713,'ALL-GTK-SD-SMP-SMA-SMK-SLB'!L$7,FALSE)</f>
        <v>0</v>
      </c>
      <c r="L583" s="9">
        <f>VLOOKUP($E583,'ALL-GTK-SD-SMP-SMA-SMK-SLB'!$F$14:$CG$713,'ALL-GTK-SD-SMP-SMA-SMK-SLB'!M$7,FALSE)</f>
        <v>0</v>
      </c>
      <c r="M583" s="9">
        <f>VLOOKUP($E583,'ALL-GTK-SD-SMP-SMA-SMK-SLB'!$F$14:$CG$713,'ALL-GTK-SD-SMP-SMA-SMK-SLB'!N$7,FALSE)</f>
        <v>0</v>
      </c>
      <c r="N583" s="9">
        <f>VLOOKUP($E583,'ALL-GTK-SD-SMP-SMA-SMK-SLB'!$F$14:$CG$713,'ALL-GTK-SD-SMP-SMA-SMK-SLB'!O$7,FALSE)</f>
        <v>0</v>
      </c>
      <c r="O583" s="9">
        <f>VLOOKUP($E583,'ALL-GTK-SD-SMP-SMA-SMK-SLB'!$F$14:$CG$713,'ALL-GTK-SD-SMP-SMA-SMK-SLB'!P$7,FALSE)</f>
        <v>0</v>
      </c>
      <c r="P583" s="299">
        <f t="shared" si="294"/>
        <v>0</v>
      </c>
      <c r="Q583" s="299">
        <f t="shared" si="295"/>
        <v>0</v>
      </c>
      <c r="R583" s="300">
        <f t="shared" si="296"/>
        <v>0</v>
      </c>
      <c r="S583" s="9">
        <f>VLOOKUP($E583,'ALL-GTK-SD-SMP-SMA-SMK-SLB'!$F$14:$CG$713,'ALL-GTK-SD-SMP-SMA-SMK-SLB'!T$7,FALSE)</f>
        <v>2</v>
      </c>
      <c r="T583" s="9">
        <f>VLOOKUP($E583,'ALL-GTK-SD-SMP-SMA-SMK-SLB'!$F$14:$CG$713,'ALL-GTK-SD-SMP-SMA-SMK-SLB'!U$7,FALSE)</f>
        <v>5</v>
      </c>
      <c r="U583" s="9">
        <f>VLOOKUP($E583,'ALL-GTK-SD-SMP-SMA-SMK-SLB'!$F$14:$CG$713,'ALL-GTK-SD-SMP-SMA-SMK-SLB'!V$7,FALSE)</f>
        <v>0</v>
      </c>
      <c r="V583" s="9">
        <f>VLOOKUP($E583,'ALL-GTK-SD-SMP-SMA-SMK-SLB'!$F$14:$CG$713,'ALL-GTK-SD-SMP-SMA-SMK-SLB'!W$7,FALSE)</f>
        <v>0</v>
      </c>
      <c r="W583" s="9">
        <f>VLOOKUP($E583,'ALL-GTK-SD-SMP-SMA-SMK-SLB'!$F$14:$CG$713,'ALL-GTK-SD-SMP-SMA-SMK-SLB'!X$7,FALSE)</f>
        <v>0</v>
      </c>
      <c r="X583" s="9">
        <f>VLOOKUP($E583,'ALL-GTK-SD-SMP-SMA-SMK-SLB'!$F$14:$CG$713,'ALL-GTK-SD-SMP-SMA-SMK-SLB'!Y$7,FALSE)</f>
        <v>0</v>
      </c>
      <c r="Y583" s="299">
        <f t="shared" si="297"/>
        <v>2</v>
      </c>
      <c r="Z583" s="299">
        <f t="shared" si="298"/>
        <v>5</v>
      </c>
      <c r="AA583" s="10">
        <f t="shared" si="299"/>
        <v>7</v>
      </c>
      <c r="AB583" s="44">
        <f t="shared" si="300"/>
        <v>2</v>
      </c>
      <c r="AC583" s="44">
        <f t="shared" si="301"/>
        <v>5</v>
      </c>
      <c r="AD583" s="11">
        <f t="shared" si="302"/>
        <v>7</v>
      </c>
      <c r="AE583" s="9">
        <f>VLOOKUP($E583,'ALL-GTK-SD-SMP-SMA-SMK-SLB'!$F$14:$CG$713,'ALL-GTK-SD-SMP-SMA-SMK-SLB'!AF$7,FALSE)</f>
        <v>2</v>
      </c>
      <c r="AF583" s="9">
        <f>VLOOKUP($E583,'ALL-GTK-SD-SMP-SMA-SMK-SLB'!$F$14:$CG$713,'ALL-GTK-SD-SMP-SMA-SMK-SLB'!AG$7,FALSE)</f>
        <v>3</v>
      </c>
      <c r="AG583" s="10">
        <f t="shared" si="303"/>
        <v>5</v>
      </c>
      <c r="AH583" s="9">
        <f>VLOOKUP($E583,'ALL-GTK-SD-SMP-SMA-SMK-SLB'!$F$14:$CG$713,'ALL-GTK-SD-SMP-SMA-SMK-SLB'!AI$7,FALSE)</f>
        <v>0</v>
      </c>
      <c r="AI583" s="9">
        <f>VLOOKUP($E583,'ALL-GTK-SD-SMP-SMA-SMK-SLB'!$F$14:$CG$713,'ALL-GTK-SD-SMP-SMA-SMK-SLB'!AJ$7,FALSE)</f>
        <v>2</v>
      </c>
      <c r="AJ583" s="10">
        <f t="shared" si="304"/>
        <v>2</v>
      </c>
      <c r="AK583" s="44">
        <f t="shared" si="305"/>
        <v>2</v>
      </c>
      <c r="AL583" s="44">
        <f t="shared" si="306"/>
        <v>5</v>
      </c>
      <c r="AM583" s="11">
        <f t="shared" si="307"/>
        <v>7</v>
      </c>
      <c r="AN583" s="299">
        <f>VLOOKUP($E583,'ALL-GTK-SD-SMP-SMA-SMK-SLB'!$F$14:$CG$713,'ALL-GTK-SD-SMP-SMA-SMK-SLB'!AO$7,FALSE)</f>
        <v>0</v>
      </c>
      <c r="AO583" s="299">
        <f>VLOOKUP($E583,'ALL-GTK-SD-SMP-SMA-SMK-SLB'!$F$14:$CG$713,'ALL-GTK-SD-SMP-SMA-SMK-SLB'!AP$7,FALSE)</f>
        <v>0</v>
      </c>
      <c r="AP583" s="9">
        <f>VLOOKUP($E583,'ALL-GTK-SD-SMP-SMA-SMK-SLB'!$F$14:$CG$713,'ALL-GTK-SD-SMP-SMA-SMK-SLB'!AQ$7,FALSE)</f>
        <v>0</v>
      </c>
      <c r="AQ583" s="9">
        <f>VLOOKUP($E583,'ALL-GTK-SD-SMP-SMA-SMK-SLB'!$F$14:$CG$713,'ALL-GTK-SD-SMP-SMA-SMK-SLB'!AR$7,FALSE)</f>
        <v>0</v>
      </c>
      <c r="AR583" s="9">
        <f>VLOOKUP($E583,'ALL-GTK-SD-SMP-SMA-SMK-SLB'!$F$14:$CG$713,'ALL-GTK-SD-SMP-SMA-SMK-SLB'!AS$7,FALSE)</f>
        <v>0</v>
      </c>
      <c r="AS583" s="9">
        <f>VLOOKUP($E583,'ALL-GTK-SD-SMP-SMA-SMK-SLB'!$F$14:$CG$713,'ALL-GTK-SD-SMP-SMA-SMK-SLB'!AT$7,FALSE)</f>
        <v>0</v>
      </c>
      <c r="AT583" s="9">
        <f>VLOOKUP($E583,'ALL-GTK-SD-SMP-SMA-SMK-SLB'!$F$14:$CG$713,'ALL-GTK-SD-SMP-SMA-SMK-SLB'!AU$7,FALSE)</f>
        <v>0</v>
      </c>
      <c r="AU583" s="9">
        <f>VLOOKUP($E583,'ALL-GTK-SD-SMP-SMA-SMK-SLB'!$F$14:$CG$713,'ALL-GTK-SD-SMP-SMA-SMK-SLB'!AV$7,FALSE)</f>
        <v>0</v>
      </c>
      <c r="AV583" s="9">
        <f>VLOOKUP($E583,'ALL-GTK-SD-SMP-SMA-SMK-SLB'!$F$14:$CG$713,'ALL-GTK-SD-SMP-SMA-SMK-SLB'!AW$7,FALSE)</f>
        <v>0</v>
      </c>
      <c r="AW583" s="9">
        <f>VLOOKUP($E583,'ALL-GTK-SD-SMP-SMA-SMK-SLB'!$F$14:$CG$713,'ALL-GTK-SD-SMP-SMA-SMK-SLB'!AX$7,FALSE)</f>
        <v>0</v>
      </c>
      <c r="AX583" s="9">
        <f>VLOOKUP($E583,'ALL-GTK-SD-SMP-SMA-SMK-SLB'!$F$14:$CG$713,'ALL-GTK-SD-SMP-SMA-SMK-SLB'!AY$7,FALSE)</f>
        <v>2</v>
      </c>
      <c r="AY583" s="9">
        <f>VLOOKUP($E583,'ALL-GTK-SD-SMP-SMA-SMK-SLB'!$F$14:$CG$713,'ALL-GTK-SD-SMP-SMA-SMK-SLB'!AZ$7,FALSE)</f>
        <v>5</v>
      </c>
      <c r="AZ583" s="9">
        <f>VLOOKUP($E583,'ALL-GTK-SD-SMP-SMA-SMK-SLB'!$F$14:$CG$713,'ALL-GTK-SD-SMP-SMA-SMK-SLB'!BA$7,FALSE)</f>
        <v>0</v>
      </c>
      <c r="BA583" s="9">
        <f>VLOOKUP($E583,'ALL-GTK-SD-SMP-SMA-SMK-SLB'!$F$14:$CG$713,'ALL-GTK-SD-SMP-SMA-SMK-SLB'!BB$7,FALSE)</f>
        <v>0</v>
      </c>
      <c r="BB583" s="9">
        <f>VLOOKUP($E583,'ALL-GTK-SD-SMP-SMA-SMK-SLB'!$F$14:$CG$713,'ALL-GTK-SD-SMP-SMA-SMK-SLB'!BC$7,FALSE)</f>
        <v>0</v>
      </c>
      <c r="BC583" s="9">
        <f>VLOOKUP($E583,'ALL-GTK-SD-SMP-SMA-SMK-SLB'!$F$14:$CG$713,'ALL-GTK-SD-SMP-SMA-SMK-SLB'!BD$7,FALSE)</f>
        <v>0</v>
      </c>
      <c r="BD583" s="310">
        <f t="shared" si="308"/>
        <v>0</v>
      </c>
      <c r="BE583" s="310">
        <f t="shared" si="309"/>
        <v>0</v>
      </c>
      <c r="BF583" s="10">
        <f t="shared" si="310"/>
        <v>0</v>
      </c>
      <c r="BG583" s="311">
        <f t="shared" si="311"/>
        <v>2</v>
      </c>
      <c r="BH583" s="311">
        <f t="shared" si="312"/>
        <v>5</v>
      </c>
      <c r="BI583" s="10">
        <f t="shared" si="313"/>
        <v>7</v>
      </c>
      <c r="BJ583" s="44">
        <f t="shared" si="314"/>
        <v>2</v>
      </c>
      <c r="BK583" s="44">
        <f t="shared" si="315"/>
        <v>5</v>
      </c>
      <c r="BL583" s="11">
        <f t="shared" si="316"/>
        <v>7</v>
      </c>
      <c r="BM583" s="9">
        <f>VLOOKUP($E583,'ALL-GTK-SD-SMP-SMA-SMK-SLB'!$F$14:$CG$713,'ALL-GTK-SD-SMP-SMA-SMK-SLB'!BN$7,FALSE)</f>
        <v>0</v>
      </c>
      <c r="BN583" s="9">
        <f>VLOOKUP($E583,'ALL-GTK-SD-SMP-SMA-SMK-SLB'!$F$14:$CG$713,'ALL-GTK-SD-SMP-SMA-SMK-SLB'!BO$7,FALSE)</f>
        <v>0</v>
      </c>
      <c r="BO583" s="9">
        <f>VLOOKUP($E583,'ALL-GTK-SD-SMP-SMA-SMK-SLB'!$F$14:$CG$713,'ALL-GTK-SD-SMP-SMA-SMK-SLB'!BP$7,FALSE)</f>
        <v>0</v>
      </c>
      <c r="BP583" s="9">
        <f>VLOOKUP($E583,'ALL-GTK-SD-SMP-SMA-SMK-SLB'!$F$14:$CG$713,'ALL-GTK-SD-SMP-SMA-SMK-SLB'!BQ$7,FALSE)</f>
        <v>0</v>
      </c>
      <c r="BQ583" s="9">
        <f>VLOOKUP($E583,'ALL-GTK-SD-SMP-SMA-SMK-SLB'!$F$14:$CG$713,'ALL-GTK-SD-SMP-SMA-SMK-SLB'!BR$7,FALSE)</f>
        <v>0</v>
      </c>
      <c r="BR583" s="9">
        <f>VLOOKUP($E583,'ALL-GTK-SD-SMP-SMA-SMK-SLB'!$F$14:$CG$713,'ALL-GTK-SD-SMP-SMA-SMK-SLB'!BS$7,FALSE)</f>
        <v>0</v>
      </c>
      <c r="BS583" s="9">
        <f>VLOOKUP($E583,'ALL-GTK-SD-SMP-SMA-SMK-SLB'!$F$14:$CG$713,'ALL-GTK-SD-SMP-SMA-SMK-SLB'!BT$7,FALSE)</f>
        <v>0</v>
      </c>
      <c r="BT583" s="9">
        <f>VLOOKUP($E583,'ALL-GTK-SD-SMP-SMA-SMK-SLB'!$F$14:$CG$713,'ALL-GTK-SD-SMP-SMA-SMK-SLB'!BU$7,FALSE)</f>
        <v>0</v>
      </c>
      <c r="BU583" s="299">
        <f t="shared" si="317"/>
        <v>0</v>
      </c>
      <c r="BV583" s="299">
        <f t="shared" si="318"/>
        <v>0</v>
      </c>
      <c r="BW583" s="44">
        <f t="shared" si="319"/>
        <v>0</v>
      </c>
      <c r="BX583" s="44">
        <f t="shared" si="320"/>
        <v>0</v>
      </c>
      <c r="BY583" s="11">
        <f t="shared" si="321"/>
        <v>0</v>
      </c>
      <c r="BZ583" s="14">
        <f t="shared" si="322"/>
        <v>2</v>
      </c>
      <c r="CA583" s="14">
        <f t="shared" si="323"/>
        <v>5</v>
      </c>
      <c r="CB583" s="13">
        <f t="shared" si="324"/>
        <v>0</v>
      </c>
      <c r="CC583" s="13">
        <f t="shared" si="325"/>
        <v>0</v>
      </c>
      <c r="CD583" s="312">
        <f t="shared" si="326"/>
        <v>2</v>
      </c>
      <c r="CE583" s="312">
        <f t="shared" si="327"/>
        <v>5</v>
      </c>
      <c r="CF583" s="313">
        <f t="shared" si="328"/>
        <v>7</v>
      </c>
      <c r="CG583" s="302" t="str">
        <f t="shared" si="329"/>
        <v>OK</v>
      </c>
    </row>
    <row r="584" spans="1:85" ht="14.25" x14ac:dyDescent="0.25">
      <c r="A584" s="6">
        <v>572</v>
      </c>
      <c r="B584" s="495">
        <v>80</v>
      </c>
      <c r="C584" s="495" t="s">
        <v>7</v>
      </c>
      <c r="D584" s="496" t="s">
        <v>26</v>
      </c>
      <c r="E584" s="626">
        <v>20340334</v>
      </c>
      <c r="F584" s="627" t="s">
        <v>1316</v>
      </c>
      <c r="G584" s="624" t="s">
        <v>53</v>
      </c>
      <c r="H584" s="9">
        <f>VLOOKUP($E584,'ALL-GTK-SD-SMP-SMA-SMK-SLB'!$F$14:$CG$713,'ALL-GTK-SD-SMP-SMA-SMK-SLB'!I$7,FALSE)</f>
        <v>0</v>
      </c>
      <c r="I584" s="9">
        <f>VLOOKUP($E584,'ALL-GTK-SD-SMP-SMA-SMK-SLB'!$F$14:$CG$713,'ALL-GTK-SD-SMP-SMA-SMK-SLB'!J$7,FALSE)</f>
        <v>0</v>
      </c>
      <c r="J584" s="9">
        <f>VLOOKUP($E584,'ALL-GTK-SD-SMP-SMA-SMK-SLB'!$F$14:$CG$713,'ALL-GTK-SD-SMP-SMA-SMK-SLB'!K$7,FALSE)</f>
        <v>0</v>
      </c>
      <c r="K584" s="9">
        <f>VLOOKUP($E584,'ALL-GTK-SD-SMP-SMA-SMK-SLB'!$F$14:$CG$713,'ALL-GTK-SD-SMP-SMA-SMK-SLB'!L$7,FALSE)</f>
        <v>0</v>
      </c>
      <c r="L584" s="9">
        <f>VLOOKUP($E584,'ALL-GTK-SD-SMP-SMA-SMK-SLB'!$F$14:$CG$713,'ALL-GTK-SD-SMP-SMA-SMK-SLB'!M$7,FALSE)</f>
        <v>0</v>
      </c>
      <c r="M584" s="9">
        <f>VLOOKUP($E584,'ALL-GTK-SD-SMP-SMA-SMK-SLB'!$F$14:$CG$713,'ALL-GTK-SD-SMP-SMA-SMK-SLB'!N$7,FALSE)</f>
        <v>0</v>
      </c>
      <c r="N584" s="9">
        <f>VLOOKUP($E584,'ALL-GTK-SD-SMP-SMA-SMK-SLB'!$F$14:$CG$713,'ALL-GTK-SD-SMP-SMA-SMK-SLB'!O$7,FALSE)</f>
        <v>0</v>
      </c>
      <c r="O584" s="9">
        <f>VLOOKUP($E584,'ALL-GTK-SD-SMP-SMA-SMK-SLB'!$F$14:$CG$713,'ALL-GTK-SD-SMP-SMA-SMK-SLB'!P$7,FALSE)</f>
        <v>0</v>
      </c>
      <c r="P584" s="299">
        <f t="shared" si="294"/>
        <v>0</v>
      </c>
      <c r="Q584" s="299">
        <f t="shared" si="295"/>
        <v>0</v>
      </c>
      <c r="R584" s="300">
        <f t="shared" si="296"/>
        <v>0</v>
      </c>
      <c r="S584" s="9">
        <f>VLOOKUP($E584,'ALL-GTK-SD-SMP-SMA-SMK-SLB'!$F$14:$CG$713,'ALL-GTK-SD-SMP-SMA-SMK-SLB'!T$7,FALSE)</f>
        <v>3</v>
      </c>
      <c r="T584" s="9">
        <f>VLOOKUP($E584,'ALL-GTK-SD-SMP-SMA-SMK-SLB'!$F$14:$CG$713,'ALL-GTK-SD-SMP-SMA-SMK-SLB'!U$7,FALSE)</f>
        <v>9</v>
      </c>
      <c r="U584" s="9">
        <f>VLOOKUP($E584,'ALL-GTK-SD-SMP-SMA-SMK-SLB'!$F$14:$CG$713,'ALL-GTK-SD-SMP-SMA-SMK-SLB'!V$7,FALSE)</f>
        <v>0</v>
      </c>
      <c r="V584" s="9">
        <f>VLOOKUP($E584,'ALL-GTK-SD-SMP-SMA-SMK-SLB'!$F$14:$CG$713,'ALL-GTK-SD-SMP-SMA-SMK-SLB'!W$7,FALSE)</f>
        <v>0</v>
      </c>
      <c r="W584" s="9">
        <f>VLOOKUP($E584,'ALL-GTK-SD-SMP-SMA-SMK-SLB'!$F$14:$CG$713,'ALL-GTK-SD-SMP-SMA-SMK-SLB'!X$7,FALSE)</f>
        <v>1</v>
      </c>
      <c r="X584" s="9">
        <f>VLOOKUP($E584,'ALL-GTK-SD-SMP-SMA-SMK-SLB'!$F$14:$CG$713,'ALL-GTK-SD-SMP-SMA-SMK-SLB'!Y$7,FALSE)</f>
        <v>1</v>
      </c>
      <c r="Y584" s="299">
        <f t="shared" si="297"/>
        <v>4</v>
      </c>
      <c r="Z584" s="299">
        <f t="shared" si="298"/>
        <v>10</v>
      </c>
      <c r="AA584" s="10">
        <f t="shared" si="299"/>
        <v>14</v>
      </c>
      <c r="AB584" s="44">
        <f t="shared" si="300"/>
        <v>4</v>
      </c>
      <c r="AC584" s="44">
        <f t="shared" si="301"/>
        <v>10</v>
      </c>
      <c r="AD584" s="11">
        <f t="shared" si="302"/>
        <v>14</v>
      </c>
      <c r="AE584" s="9">
        <f>VLOOKUP($E584,'ALL-GTK-SD-SMP-SMA-SMK-SLB'!$F$14:$CG$713,'ALL-GTK-SD-SMP-SMA-SMK-SLB'!AF$7,FALSE)</f>
        <v>3</v>
      </c>
      <c r="AF584" s="9">
        <f>VLOOKUP($E584,'ALL-GTK-SD-SMP-SMA-SMK-SLB'!$F$14:$CG$713,'ALL-GTK-SD-SMP-SMA-SMK-SLB'!AG$7,FALSE)</f>
        <v>8</v>
      </c>
      <c r="AG584" s="10">
        <f t="shared" si="303"/>
        <v>11</v>
      </c>
      <c r="AH584" s="9">
        <f>VLOOKUP($E584,'ALL-GTK-SD-SMP-SMA-SMK-SLB'!$F$14:$CG$713,'ALL-GTK-SD-SMP-SMA-SMK-SLB'!AI$7,FALSE)</f>
        <v>1</v>
      </c>
      <c r="AI584" s="9">
        <f>VLOOKUP($E584,'ALL-GTK-SD-SMP-SMA-SMK-SLB'!$F$14:$CG$713,'ALL-GTK-SD-SMP-SMA-SMK-SLB'!AJ$7,FALSE)</f>
        <v>2</v>
      </c>
      <c r="AJ584" s="10">
        <f t="shared" si="304"/>
        <v>3</v>
      </c>
      <c r="AK584" s="44">
        <f t="shared" si="305"/>
        <v>4</v>
      </c>
      <c r="AL584" s="44">
        <f t="shared" si="306"/>
        <v>10</v>
      </c>
      <c r="AM584" s="11">
        <f t="shared" si="307"/>
        <v>14</v>
      </c>
      <c r="AN584" s="299">
        <f>VLOOKUP($E584,'ALL-GTK-SD-SMP-SMA-SMK-SLB'!$F$14:$CG$713,'ALL-GTK-SD-SMP-SMA-SMK-SLB'!AO$7,FALSE)</f>
        <v>0</v>
      </c>
      <c r="AO584" s="299">
        <f>VLOOKUP($E584,'ALL-GTK-SD-SMP-SMA-SMK-SLB'!$F$14:$CG$713,'ALL-GTK-SD-SMP-SMA-SMK-SLB'!AP$7,FALSE)</f>
        <v>0</v>
      </c>
      <c r="AP584" s="9">
        <f>VLOOKUP($E584,'ALL-GTK-SD-SMP-SMA-SMK-SLB'!$F$14:$CG$713,'ALL-GTK-SD-SMP-SMA-SMK-SLB'!AQ$7,FALSE)</f>
        <v>0</v>
      </c>
      <c r="AQ584" s="9">
        <f>VLOOKUP($E584,'ALL-GTK-SD-SMP-SMA-SMK-SLB'!$F$14:$CG$713,'ALL-GTK-SD-SMP-SMA-SMK-SLB'!AR$7,FALSE)</f>
        <v>0</v>
      </c>
      <c r="AR584" s="9">
        <f>VLOOKUP($E584,'ALL-GTK-SD-SMP-SMA-SMK-SLB'!$F$14:$CG$713,'ALL-GTK-SD-SMP-SMA-SMK-SLB'!AS$7,FALSE)</f>
        <v>0</v>
      </c>
      <c r="AS584" s="9">
        <f>VLOOKUP($E584,'ALL-GTK-SD-SMP-SMA-SMK-SLB'!$F$14:$CG$713,'ALL-GTK-SD-SMP-SMA-SMK-SLB'!AT$7,FALSE)</f>
        <v>0</v>
      </c>
      <c r="AT584" s="9">
        <f>VLOOKUP($E584,'ALL-GTK-SD-SMP-SMA-SMK-SLB'!$F$14:$CG$713,'ALL-GTK-SD-SMP-SMA-SMK-SLB'!AU$7,FALSE)</f>
        <v>0</v>
      </c>
      <c r="AU584" s="9">
        <f>VLOOKUP($E584,'ALL-GTK-SD-SMP-SMA-SMK-SLB'!$F$14:$CG$713,'ALL-GTK-SD-SMP-SMA-SMK-SLB'!AV$7,FALSE)</f>
        <v>0</v>
      </c>
      <c r="AV584" s="9">
        <f>VLOOKUP($E584,'ALL-GTK-SD-SMP-SMA-SMK-SLB'!$F$14:$CG$713,'ALL-GTK-SD-SMP-SMA-SMK-SLB'!AW$7,FALSE)</f>
        <v>0</v>
      </c>
      <c r="AW584" s="9">
        <f>VLOOKUP($E584,'ALL-GTK-SD-SMP-SMA-SMK-SLB'!$F$14:$CG$713,'ALL-GTK-SD-SMP-SMA-SMK-SLB'!AX$7,FALSE)</f>
        <v>0</v>
      </c>
      <c r="AX584" s="9">
        <f>VLOOKUP($E584,'ALL-GTK-SD-SMP-SMA-SMK-SLB'!$F$14:$CG$713,'ALL-GTK-SD-SMP-SMA-SMK-SLB'!AY$7,FALSE)</f>
        <v>4</v>
      </c>
      <c r="AY584" s="9">
        <f>VLOOKUP($E584,'ALL-GTK-SD-SMP-SMA-SMK-SLB'!$F$14:$CG$713,'ALL-GTK-SD-SMP-SMA-SMK-SLB'!AZ$7,FALSE)</f>
        <v>10</v>
      </c>
      <c r="AZ584" s="9">
        <f>VLOOKUP($E584,'ALL-GTK-SD-SMP-SMA-SMK-SLB'!$F$14:$CG$713,'ALL-GTK-SD-SMP-SMA-SMK-SLB'!BA$7,FALSE)</f>
        <v>0</v>
      </c>
      <c r="BA584" s="9">
        <f>VLOOKUP($E584,'ALL-GTK-SD-SMP-SMA-SMK-SLB'!$F$14:$CG$713,'ALL-GTK-SD-SMP-SMA-SMK-SLB'!BB$7,FALSE)</f>
        <v>0</v>
      </c>
      <c r="BB584" s="9">
        <f>VLOOKUP($E584,'ALL-GTK-SD-SMP-SMA-SMK-SLB'!$F$14:$CG$713,'ALL-GTK-SD-SMP-SMA-SMK-SLB'!BC$7,FALSE)</f>
        <v>0</v>
      </c>
      <c r="BC584" s="9">
        <f>VLOOKUP($E584,'ALL-GTK-SD-SMP-SMA-SMK-SLB'!$F$14:$CG$713,'ALL-GTK-SD-SMP-SMA-SMK-SLB'!BD$7,FALSE)</f>
        <v>0</v>
      </c>
      <c r="BD584" s="310">
        <f t="shared" si="308"/>
        <v>0</v>
      </c>
      <c r="BE584" s="310">
        <f t="shared" si="309"/>
        <v>0</v>
      </c>
      <c r="BF584" s="10">
        <f t="shared" si="310"/>
        <v>0</v>
      </c>
      <c r="BG584" s="311">
        <f t="shared" si="311"/>
        <v>4</v>
      </c>
      <c r="BH584" s="311">
        <f t="shared" si="312"/>
        <v>10</v>
      </c>
      <c r="BI584" s="10">
        <f t="shared" si="313"/>
        <v>14</v>
      </c>
      <c r="BJ584" s="44">
        <f t="shared" si="314"/>
        <v>4</v>
      </c>
      <c r="BK584" s="44">
        <f t="shared" si="315"/>
        <v>10</v>
      </c>
      <c r="BL584" s="11">
        <f t="shared" si="316"/>
        <v>14</v>
      </c>
      <c r="BM584" s="9">
        <f>VLOOKUP($E584,'ALL-GTK-SD-SMP-SMA-SMK-SLB'!$F$14:$CG$713,'ALL-GTK-SD-SMP-SMA-SMK-SLB'!BN$7,FALSE)</f>
        <v>0</v>
      </c>
      <c r="BN584" s="9">
        <f>VLOOKUP($E584,'ALL-GTK-SD-SMP-SMA-SMK-SLB'!$F$14:$CG$713,'ALL-GTK-SD-SMP-SMA-SMK-SLB'!BO$7,FALSE)</f>
        <v>0</v>
      </c>
      <c r="BO584" s="9">
        <f>VLOOKUP($E584,'ALL-GTK-SD-SMP-SMA-SMK-SLB'!$F$14:$CG$713,'ALL-GTK-SD-SMP-SMA-SMK-SLB'!BP$7,FALSE)</f>
        <v>1</v>
      </c>
      <c r="BP584" s="9">
        <f>VLOOKUP($E584,'ALL-GTK-SD-SMP-SMA-SMK-SLB'!$F$14:$CG$713,'ALL-GTK-SD-SMP-SMA-SMK-SLB'!BQ$7,FALSE)</f>
        <v>0</v>
      </c>
      <c r="BQ584" s="9">
        <f>VLOOKUP($E584,'ALL-GTK-SD-SMP-SMA-SMK-SLB'!$F$14:$CG$713,'ALL-GTK-SD-SMP-SMA-SMK-SLB'!BR$7,FALSE)</f>
        <v>0</v>
      </c>
      <c r="BR584" s="9">
        <f>VLOOKUP($E584,'ALL-GTK-SD-SMP-SMA-SMK-SLB'!$F$14:$CG$713,'ALL-GTK-SD-SMP-SMA-SMK-SLB'!BS$7,FALSE)</f>
        <v>0</v>
      </c>
      <c r="BS584" s="9">
        <f>VLOOKUP($E584,'ALL-GTK-SD-SMP-SMA-SMK-SLB'!$F$14:$CG$713,'ALL-GTK-SD-SMP-SMA-SMK-SLB'!BT$7,FALSE)</f>
        <v>0</v>
      </c>
      <c r="BT584" s="9">
        <f>VLOOKUP($E584,'ALL-GTK-SD-SMP-SMA-SMK-SLB'!$F$14:$CG$713,'ALL-GTK-SD-SMP-SMA-SMK-SLB'!BU$7,FALSE)</f>
        <v>1</v>
      </c>
      <c r="BU584" s="299">
        <f t="shared" si="317"/>
        <v>1</v>
      </c>
      <c r="BV584" s="299">
        <f t="shared" si="318"/>
        <v>1</v>
      </c>
      <c r="BW584" s="44">
        <f t="shared" si="319"/>
        <v>1</v>
      </c>
      <c r="BX584" s="44">
        <f t="shared" si="320"/>
        <v>1</v>
      </c>
      <c r="BY584" s="11">
        <f t="shared" si="321"/>
        <v>2</v>
      </c>
      <c r="BZ584" s="14">
        <f t="shared" si="322"/>
        <v>4</v>
      </c>
      <c r="CA584" s="14">
        <f t="shared" si="323"/>
        <v>10</v>
      </c>
      <c r="CB584" s="13">
        <f t="shared" si="324"/>
        <v>1</v>
      </c>
      <c r="CC584" s="13">
        <f t="shared" si="325"/>
        <v>1</v>
      </c>
      <c r="CD584" s="312">
        <f t="shared" si="326"/>
        <v>5</v>
      </c>
      <c r="CE584" s="312">
        <f t="shared" si="327"/>
        <v>11</v>
      </c>
      <c r="CF584" s="313">
        <f t="shared" si="328"/>
        <v>16</v>
      </c>
      <c r="CG584" s="302" t="str">
        <f t="shared" si="329"/>
        <v>OK</v>
      </c>
    </row>
    <row r="585" spans="1:85" ht="14.25" x14ac:dyDescent="0.25">
      <c r="A585" s="6">
        <v>573</v>
      </c>
      <c r="B585" s="495">
        <v>81</v>
      </c>
      <c r="C585" s="495" t="s">
        <v>7</v>
      </c>
      <c r="D585" s="496" t="s">
        <v>26</v>
      </c>
      <c r="E585" s="626">
        <v>69888822</v>
      </c>
      <c r="F585" s="627" t="s">
        <v>1318</v>
      </c>
      <c r="G585" s="624" t="s">
        <v>53</v>
      </c>
      <c r="H585" s="9">
        <f>VLOOKUP($E585,'ALL-GTK-SD-SMP-SMA-SMK-SLB'!$F$14:$CG$713,'ALL-GTK-SD-SMP-SMA-SMK-SLB'!I$7,FALSE)</f>
        <v>0</v>
      </c>
      <c r="I585" s="9">
        <f>VLOOKUP($E585,'ALL-GTK-SD-SMP-SMA-SMK-SLB'!$F$14:$CG$713,'ALL-GTK-SD-SMP-SMA-SMK-SLB'!J$7,FALSE)</f>
        <v>0</v>
      </c>
      <c r="J585" s="9">
        <f>VLOOKUP($E585,'ALL-GTK-SD-SMP-SMA-SMK-SLB'!$F$14:$CG$713,'ALL-GTK-SD-SMP-SMA-SMK-SLB'!K$7,FALSE)</f>
        <v>0</v>
      </c>
      <c r="K585" s="9">
        <f>VLOOKUP($E585,'ALL-GTK-SD-SMP-SMA-SMK-SLB'!$F$14:$CG$713,'ALL-GTK-SD-SMP-SMA-SMK-SLB'!L$7,FALSE)</f>
        <v>0</v>
      </c>
      <c r="L585" s="9">
        <f>VLOOKUP($E585,'ALL-GTK-SD-SMP-SMA-SMK-SLB'!$F$14:$CG$713,'ALL-GTK-SD-SMP-SMA-SMK-SLB'!M$7,FALSE)</f>
        <v>0</v>
      </c>
      <c r="M585" s="9">
        <f>VLOOKUP($E585,'ALL-GTK-SD-SMP-SMA-SMK-SLB'!$F$14:$CG$713,'ALL-GTK-SD-SMP-SMA-SMK-SLB'!N$7,FALSE)</f>
        <v>0</v>
      </c>
      <c r="N585" s="9">
        <f>VLOOKUP($E585,'ALL-GTK-SD-SMP-SMA-SMK-SLB'!$F$14:$CG$713,'ALL-GTK-SD-SMP-SMA-SMK-SLB'!O$7,FALSE)</f>
        <v>0</v>
      </c>
      <c r="O585" s="9">
        <f>VLOOKUP($E585,'ALL-GTK-SD-SMP-SMA-SMK-SLB'!$F$14:$CG$713,'ALL-GTK-SD-SMP-SMA-SMK-SLB'!P$7,FALSE)</f>
        <v>0</v>
      </c>
      <c r="P585" s="299">
        <f t="shared" si="294"/>
        <v>0</v>
      </c>
      <c r="Q585" s="299">
        <f t="shared" si="295"/>
        <v>0</v>
      </c>
      <c r="R585" s="300">
        <f t="shared" si="296"/>
        <v>0</v>
      </c>
      <c r="S585" s="9">
        <f>VLOOKUP($E585,'ALL-GTK-SD-SMP-SMA-SMK-SLB'!$F$14:$CG$713,'ALL-GTK-SD-SMP-SMA-SMK-SLB'!T$7,FALSE)</f>
        <v>1</v>
      </c>
      <c r="T585" s="9">
        <f>VLOOKUP($E585,'ALL-GTK-SD-SMP-SMA-SMK-SLB'!$F$14:$CG$713,'ALL-GTK-SD-SMP-SMA-SMK-SLB'!U$7,FALSE)</f>
        <v>5</v>
      </c>
      <c r="U585" s="9">
        <f>VLOOKUP($E585,'ALL-GTK-SD-SMP-SMA-SMK-SLB'!$F$14:$CG$713,'ALL-GTK-SD-SMP-SMA-SMK-SLB'!V$7,FALSE)</f>
        <v>0</v>
      </c>
      <c r="V585" s="9">
        <f>VLOOKUP($E585,'ALL-GTK-SD-SMP-SMA-SMK-SLB'!$F$14:$CG$713,'ALL-GTK-SD-SMP-SMA-SMK-SLB'!W$7,FALSE)</f>
        <v>0</v>
      </c>
      <c r="W585" s="9">
        <f>VLOOKUP($E585,'ALL-GTK-SD-SMP-SMA-SMK-SLB'!$F$14:$CG$713,'ALL-GTK-SD-SMP-SMA-SMK-SLB'!X$7,FALSE)</f>
        <v>0</v>
      </c>
      <c r="X585" s="9">
        <f>VLOOKUP($E585,'ALL-GTK-SD-SMP-SMA-SMK-SLB'!$F$14:$CG$713,'ALL-GTK-SD-SMP-SMA-SMK-SLB'!Y$7,FALSE)</f>
        <v>0</v>
      </c>
      <c r="Y585" s="299">
        <f t="shared" si="297"/>
        <v>1</v>
      </c>
      <c r="Z585" s="299">
        <f t="shared" si="298"/>
        <v>5</v>
      </c>
      <c r="AA585" s="10">
        <f t="shared" si="299"/>
        <v>6</v>
      </c>
      <c r="AB585" s="44">
        <f t="shared" si="300"/>
        <v>1</v>
      </c>
      <c r="AC585" s="44">
        <f t="shared" si="301"/>
        <v>5</v>
      </c>
      <c r="AD585" s="11">
        <f t="shared" si="302"/>
        <v>6</v>
      </c>
      <c r="AE585" s="9">
        <f>VLOOKUP($E585,'ALL-GTK-SD-SMP-SMA-SMK-SLB'!$F$14:$CG$713,'ALL-GTK-SD-SMP-SMA-SMK-SLB'!AF$7,FALSE)</f>
        <v>1</v>
      </c>
      <c r="AF585" s="9">
        <f>VLOOKUP($E585,'ALL-GTK-SD-SMP-SMA-SMK-SLB'!$F$14:$CG$713,'ALL-GTK-SD-SMP-SMA-SMK-SLB'!AG$7,FALSE)</f>
        <v>5</v>
      </c>
      <c r="AG585" s="10">
        <f t="shared" si="303"/>
        <v>6</v>
      </c>
      <c r="AH585" s="9">
        <f>VLOOKUP($E585,'ALL-GTK-SD-SMP-SMA-SMK-SLB'!$F$14:$CG$713,'ALL-GTK-SD-SMP-SMA-SMK-SLB'!AI$7,FALSE)</f>
        <v>0</v>
      </c>
      <c r="AI585" s="9">
        <f>VLOOKUP($E585,'ALL-GTK-SD-SMP-SMA-SMK-SLB'!$F$14:$CG$713,'ALL-GTK-SD-SMP-SMA-SMK-SLB'!AJ$7,FALSE)</f>
        <v>0</v>
      </c>
      <c r="AJ585" s="10">
        <f t="shared" si="304"/>
        <v>0</v>
      </c>
      <c r="AK585" s="44">
        <f t="shared" si="305"/>
        <v>1</v>
      </c>
      <c r="AL585" s="44">
        <f t="shared" si="306"/>
        <v>5</v>
      </c>
      <c r="AM585" s="11">
        <f t="shared" si="307"/>
        <v>6</v>
      </c>
      <c r="AN585" s="299">
        <f>VLOOKUP($E585,'ALL-GTK-SD-SMP-SMA-SMK-SLB'!$F$14:$CG$713,'ALL-GTK-SD-SMP-SMA-SMK-SLB'!AO$7,FALSE)</f>
        <v>0</v>
      </c>
      <c r="AO585" s="299">
        <f>VLOOKUP($E585,'ALL-GTK-SD-SMP-SMA-SMK-SLB'!$F$14:$CG$713,'ALL-GTK-SD-SMP-SMA-SMK-SLB'!AP$7,FALSE)</f>
        <v>0</v>
      </c>
      <c r="AP585" s="9">
        <f>VLOOKUP($E585,'ALL-GTK-SD-SMP-SMA-SMK-SLB'!$F$14:$CG$713,'ALL-GTK-SD-SMP-SMA-SMK-SLB'!AQ$7,FALSE)</f>
        <v>0</v>
      </c>
      <c r="AQ585" s="9">
        <f>VLOOKUP($E585,'ALL-GTK-SD-SMP-SMA-SMK-SLB'!$F$14:$CG$713,'ALL-GTK-SD-SMP-SMA-SMK-SLB'!AR$7,FALSE)</f>
        <v>0</v>
      </c>
      <c r="AR585" s="9">
        <f>VLOOKUP($E585,'ALL-GTK-SD-SMP-SMA-SMK-SLB'!$F$14:$CG$713,'ALL-GTK-SD-SMP-SMA-SMK-SLB'!AS$7,FALSE)</f>
        <v>0</v>
      </c>
      <c r="AS585" s="9">
        <f>VLOOKUP($E585,'ALL-GTK-SD-SMP-SMA-SMK-SLB'!$F$14:$CG$713,'ALL-GTK-SD-SMP-SMA-SMK-SLB'!AT$7,FALSE)</f>
        <v>0</v>
      </c>
      <c r="AT585" s="9">
        <f>VLOOKUP($E585,'ALL-GTK-SD-SMP-SMA-SMK-SLB'!$F$14:$CG$713,'ALL-GTK-SD-SMP-SMA-SMK-SLB'!AU$7,FALSE)</f>
        <v>0</v>
      </c>
      <c r="AU585" s="9">
        <f>VLOOKUP($E585,'ALL-GTK-SD-SMP-SMA-SMK-SLB'!$F$14:$CG$713,'ALL-GTK-SD-SMP-SMA-SMK-SLB'!AV$7,FALSE)</f>
        <v>0</v>
      </c>
      <c r="AV585" s="9">
        <f>VLOOKUP($E585,'ALL-GTK-SD-SMP-SMA-SMK-SLB'!$F$14:$CG$713,'ALL-GTK-SD-SMP-SMA-SMK-SLB'!AW$7,FALSE)</f>
        <v>0</v>
      </c>
      <c r="AW585" s="9">
        <f>VLOOKUP($E585,'ALL-GTK-SD-SMP-SMA-SMK-SLB'!$F$14:$CG$713,'ALL-GTK-SD-SMP-SMA-SMK-SLB'!AX$7,FALSE)</f>
        <v>0</v>
      </c>
      <c r="AX585" s="9">
        <f>VLOOKUP($E585,'ALL-GTK-SD-SMP-SMA-SMK-SLB'!$F$14:$CG$713,'ALL-GTK-SD-SMP-SMA-SMK-SLB'!AY$7,FALSE)</f>
        <v>1</v>
      </c>
      <c r="AY585" s="9">
        <f>VLOOKUP($E585,'ALL-GTK-SD-SMP-SMA-SMK-SLB'!$F$14:$CG$713,'ALL-GTK-SD-SMP-SMA-SMK-SLB'!AZ$7,FALSE)</f>
        <v>5</v>
      </c>
      <c r="AZ585" s="9">
        <f>VLOOKUP($E585,'ALL-GTK-SD-SMP-SMA-SMK-SLB'!$F$14:$CG$713,'ALL-GTK-SD-SMP-SMA-SMK-SLB'!BA$7,FALSE)</f>
        <v>0</v>
      </c>
      <c r="BA585" s="9">
        <f>VLOOKUP($E585,'ALL-GTK-SD-SMP-SMA-SMK-SLB'!$F$14:$CG$713,'ALL-GTK-SD-SMP-SMA-SMK-SLB'!BB$7,FALSE)</f>
        <v>0</v>
      </c>
      <c r="BB585" s="9">
        <f>VLOOKUP($E585,'ALL-GTK-SD-SMP-SMA-SMK-SLB'!$F$14:$CG$713,'ALL-GTK-SD-SMP-SMA-SMK-SLB'!BC$7,FALSE)</f>
        <v>0</v>
      </c>
      <c r="BC585" s="9">
        <f>VLOOKUP($E585,'ALL-GTK-SD-SMP-SMA-SMK-SLB'!$F$14:$CG$713,'ALL-GTK-SD-SMP-SMA-SMK-SLB'!BD$7,FALSE)</f>
        <v>0</v>
      </c>
      <c r="BD585" s="310">
        <f t="shared" si="308"/>
        <v>0</v>
      </c>
      <c r="BE585" s="310">
        <f t="shared" si="309"/>
        <v>0</v>
      </c>
      <c r="BF585" s="10">
        <f t="shared" si="310"/>
        <v>0</v>
      </c>
      <c r="BG585" s="311">
        <f t="shared" si="311"/>
        <v>1</v>
      </c>
      <c r="BH585" s="311">
        <f t="shared" si="312"/>
        <v>5</v>
      </c>
      <c r="BI585" s="10">
        <f t="shared" si="313"/>
        <v>6</v>
      </c>
      <c r="BJ585" s="44">
        <f t="shared" si="314"/>
        <v>1</v>
      </c>
      <c r="BK585" s="44">
        <f t="shared" si="315"/>
        <v>5</v>
      </c>
      <c r="BL585" s="11">
        <f t="shared" si="316"/>
        <v>6</v>
      </c>
      <c r="BM585" s="9">
        <f>VLOOKUP($E585,'ALL-GTK-SD-SMP-SMA-SMK-SLB'!$F$14:$CG$713,'ALL-GTK-SD-SMP-SMA-SMK-SLB'!BN$7,FALSE)</f>
        <v>0</v>
      </c>
      <c r="BN585" s="9">
        <f>VLOOKUP($E585,'ALL-GTK-SD-SMP-SMA-SMK-SLB'!$F$14:$CG$713,'ALL-GTK-SD-SMP-SMA-SMK-SLB'!BO$7,FALSE)</f>
        <v>0</v>
      </c>
      <c r="BO585" s="9">
        <f>VLOOKUP($E585,'ALL-GTK-SD-SMP-SMA-SMK-SLB'!$F$14:$CG$713,'ALL-GTK-SD-SMP-SMA-SMK-SLB'!BP$7,FALSE)</f>
        <v>0</v>
      </c>
      <c r="BP585" s="9">
        <f>VLOOKUP($E585,'ALL-GTK-SD-SMP-SMA-SMK-SLB'!$F$14:$CG$713,'ALL-GTK-SD-SMP-SMA-SMK-SLB'!BQ$7,FALSE)</f>
        <v>0</v>
      </c>
      <c r="BQ585" s="9">
        <f>VLOOKUP($E585,'ALL-GTK-SD-SMP-SMA-SMK-SLB'!$F$14:$CG$713,'ALL-GTK-SD-SMP-SMA-SMK-SLB'!BR$7,FALSE)</f>
        <v>0</v>
      </c>
      <c r="BR585" s="9">
        <f>VLOOKUP($E585,'ALL-GTK-SD-SMP-SMA-SMK-SLB'!$F$14:$CG$713,'ALL-GTK-SD-SMP-SMA-SMK-SLB'!BS$7,FALSE)</f>
        <v>0</v>
      </c>
      <c r="BS585" s="9">
        <f>VLOOKUP($E585,'ALL-GTK-SD-SMP-SMA-SMK-SLB'!$F$14:$CG$713,'ALL-GTK-SD-SMP-SMA-SMK-SLB'!BT$7,FALSE)</f>
        <v>0</v>
      </c>
      <c r="BT585" s="9">
        <f>VLOOKUP($E585,'ALL-GTK-SD-SMP-SMA-SMK-SLB'!$F$14:$CG$713,'ALL-GTK-SD-SMP-SMA-SMK-SLB'!BU$7,FALSE)</f>
        <v>0</v>
      </c>
      <c r="BU585" s="299">
        <f t="shared" si="317"/>
        <v>0</v>
      </c>
      <c r="BV585" s="299">
        <f t="shared" si="318"/>
        <v>0</v>
      </c>
      <c r="BW585" s="44">
        <f t="shared" si="319"/>
        <v>0</v>
      </c>
      <c r="BX585" s="44">
        <f t="shared" si="320"/>
        <v>0</v>
      </c>
      <c r="BY585" s="11">
        <f t="shared" si="321"/>
        <v>0</v>
      </c>
      <c r="BZ585" s="14">
        <f t="shared" si="322"/>
        <v>1</v>
      </c>
      <c r="CA585" s="14">
        <f t="shared" si="323"/>
        <v>5</v>
      </c>
      <c r="CB585" s="13">
        <f t="shared" si="324"/>
        <v>0</v>
      </c>
      <c r="CC585" s="13">
        <f t="shared" si="325"/>
        <v>0</v>
      </c>
      <c r="CD585" s="312">
        <f t="shared" si="326"/>
        <v>1</v>
      </c>
      <c r="CE585" s="312">
        <f t="shared" si="327"/>
        <v>5</v>
      </c>
      <c r="CF585" s="313">
        <f t="shared" si="328"/>
        <v>6</v>
      </c>
      <c r="CG585" s="302" t="str">
        <f t="shared" si="329"/>
        <v>OK</v>
      </c>
    </row>
    <row r="586" spans="1:85" ht="14.25" x14ac:dyDescent="0.25">
      <c r="A586" s="6">
        <v>574</v>
      </c>
      <c r="B586" s="495">
        <v>82</v>
      </c>
      <c r="C586" s="495" t="s">
        <v>7</v>
      </c>
      <c r="D586" s="496" t="s">
        <v>26</v>
      </c>
      <c r="E586" s="626">
        <v>20348737</v>
      </c>
      <c r="F586" s="627" t="s">
        <v>1319</v>
      </c>
      <c r="G586" s="624" t="s">
        <v>53</v>
      </c>
      <c r="H586" s="9">
        <f>VLOOKUP($E586,'ALL-GTK-SD-SMP-SMA-SMK-SLB'!$F$14:$CG$713,'ALL-GTK-SD-SMP-SMA-SMK-SLB'!I$7,FALSE)</f>
        <v>0</v>
      </c>
      <c r="I586" s="9">
        <f>VLOOKUP($E586,'ALL-GTK-SD-SMP-SMA-SMK-SLB'!$F$14:$CG$713,'ALL-GTK-SD-SMP-SMA-SMK-SLB'!J$7,FALSE)</f>
        <v>0</v>
      </c>
      <c r="J586" s="9">
        <f>VLOOKUP($E586,'ALL-GTK-SD-SMP-SMA-SMK-SLB'!$F$14:$CG$713,'ALL-GTK-SD-SMP-SMA-SMK-SLB'!K$7,FALSE)</f>
        <v>0</v>
      </c>
      <c r="K586" s="9">
        <f>VLOOKUP($E586,'ALL-GTK-SD-SMP-SMA-SMK-SLB'!$F$14:$CG$713,'ALL-GTK-SD-SMP-SMA-SMK-SLB'!L$7,FALSE)</f>
        <v>0</v>
      </c>
      <c r="L586" s="9">
        <f>VLOOKUP($E586,'ALL-GTK-SD-SMP-SMA-SMK-SLB'!$F$14:$CG$713,'ALL-GTK-SD-SMP-SMA-SMK-SLB'!M$7,FALSE)</f>
        <v>0</v>
      </c>
      <c r="M586" s="9">
        <f>VLOOKUP($E586,'ALL-GTK-SD-SMP-SMA-SMK-SLB'!$F$14:$CG$713,'ALL-GTK-SD-SMP-SMA-SMK-SLB'!N$7,FALSE)</f>
        <v>0</v>
      </c>
      <c r="N586" s="9">
        <f>VLOOKUP($E586,'ALL-GTK-SD-SMP-SMA-SMK-SLB'!$F$14:$CG$713,'ALL-GTK-SD-SMP-SMA-SMK-SLB'!O$7,FALSE)</f>
        <v>0</v>
      </c>
      <c r="O586" s="9">
        <f>VLOOKUP($E586,'ALL-GTK-SD-SMP-SMA-SMK-SLB'!$F$14:$CG$713,'ALL-GTK-SD-SMP-SMA-SMK-SLB'!P$7,FALSE)</f>
        <v>0</v>
      </c>
      <c r="P586" s="299">
        <f t="shared" si="294"/>
        <v>0</v>
      </c>
      <c r="Q586" s="299">
        <f t="shared" si="295"/>
        <v>0</v>
      </c>
      <c r="R586" s="300">
        <f t="shared" si="296"/>
        <v>0</v>
      </c>
      <c r="S586" s="9">
        <f>VLOOKUP($E586,'ALL-GTK-SD-SMP-SMA-SMK-SLB'!$F$14:$CG$713,'ALL-GTK-SD-SMP-SMA-SMK-SLB'!T$7,FALSE)</f>
        <v>0</v>
      </c>
      <c r="T586" s="9">
        <f>VLOOKUP($E586,'ALL-GTK-SD-SMP-SMA-SMK-SLB'!$F$14:$CG$713,'ALL-GTK-SD-SMP-SMA-SMK-SLB'!U$7,FALSE)</f>
        <v>4</v>
      </c>
      <c r="U586" s="9">
        <f>VLOOKUP($E586,'ALL-GTK-SD-SMP-SMA-SMK-SLB'!$F$14:$CG$713,'ALL-GTK-SD-SMP-SMA-SMK-SLB'!V$7,FALSE)</f>
        <v>0</v>
      </c>
      <c r="V586" s="9">
        <f>VLOOKUP($E586,'ALL-GTK-SD-SMP-SMA-SMK-SLB'!$F$14:$CG$713,'ALL-GTK-SD-SMP-SMA-SMK-SLB'!W$7,FALSE)</f>
        <v>0</v>
      </c>
      <c r="W586" s="9">
        <f>VLOOKUP($E586,'ALL-GTK-SD-SMP-SMA-SMK-SLB'!$F$14:$CG$713,'ALL-GTK-SD-SMP-SMA-SMK-SLB'!X$7,FALSE)</f>
        <v>0</v>
      </c>
      <c r="X586" s="9">
        <f>VLOOKUP($E586,'ALL-GTK-SD-SMP-SMA-SMK-SLB'!$F$14:$CG$713,'ALL-GTK-SD-SMP-SMA-SMK-SLB'!Y$7,FALSE)</f>
        <v>0</v>
      </c>
      <c r="Y586" s="299">
        <f t="shared" si="297"/>
        <v>0</v>
      </c>
      <c r="Z586" s="299">
        <f t="shared" si="298"/>
        <v>4</v>
      </c>
      <c r="AA586" s="10">
        <f t="shared" si="299"/>
        <v>4</v>
      </c>
      <c r="AB586" s="44">
        <f t="shared" si="300"/>
        <v>0</v>
      </c>
      <c r="AC586" s="44">
        <f t="shared" si="301"/>
        <v>4</v>
      </c>
      <c r="AD586" s="11">
        <f t="shared" si="302"/>
        <v>4</v>
      </c>
      <c r="AE586" s="9">
        <f>VLOOKUP($E586,'ALL-GTK-SD-SMP-SMA-SMK-SLB'!$F$14:$CG$713,'ALL-GTK-SD-SMP-SMA-SMK-SLB'!AF$7,FALSE)</f>
        <v>0</v>
      </c>
      <c r="AF586" s="9">
        <f>VLOOKUP($E586,'ALL-GTK-SD-SMP-SMA-SMK-SLB'!$F$14:$CG$713,'ALL-GTK-SD-SMP-SMA-SMK-SLB'!AG$7,FALSE)</f>
        <v>3</v>
      </c>
      <c r="AG586" s="10">
        <f t="shared" si="303"/>
        <v>3</v>
      </c>
      <c r="AH586" s="9">
        <f>VLOOKUP($E586,'ALL-GTK-SD-SMP-SMA-SMK-SLB'!$F$14:$CG$713,'ALL-GTK-SD-SMP-SMA-SMK-SLB'!AI$7,FALSE)</f>
        <v>0</v>
      </c>
      <c r="AI586" s="9">
        <f>VLOOKUP($E586,'ALL-GTK-SD-SMP-SMA-SMK-SLB'!$F$14:$CG$713,'ALL-GTK-SD-SMP-SMA-SMK-SLB'!AJ$7,FALSE)</f>
        <v>1</v>
      </c>
      <c r="AJ586" s="10">
        <f t="shared" si="304"/>
        <v>1</v>
      </c>
      <c r="AK586" s="44">
        <f t="shared" si="305"/>
        <v>0</v>
      </c>
      <c r="AL586" s="44">
        <f t="shared" si="306"/>
        <v>4</v>
      </c>
      <c r="AM586" s="11">
        <f t="shared" si="307"/>
        <v>4</v>
      </c>
      <c r="AN586" s="299">
        <f>VLOOKUP($E586,'ALL-GTK-SD-SMP-SMA-SMK-SLB'!$F$14:$CG$713,'ALL-GTK-SD-SMP-SMA-SMK-SLB'!AO$7,FALSE)</f>
        <v>0</v>
      </c>
      <c r="AO586" s="299">
        <f>VLOOKUP($E586,'ALL-GTK-SD-SMP-SMA-SMK-SLB'!$F$14:$CG$713,'ALL-GTK-SD-SMP-SMA-SMK-SLB'!AP$7,FALSE)</f>
        <v>0</v>
      </c>
      <c r="AP586" s="9">
        <f>VLOOKUP($E586,'ALL-GTK-SD-SMP-SMA-SMK-SLB'!$F$14:$CG$713,'ALL-GTK-SD-SMP-SMA-SMK-SLB'!AQ$7,FALSE)</f>
        <v>0</v>
      </c>
      <c r="AQ586" s="9">
        <f>VLOOKUP($E586,'ALL-GTK-SD-SMP-SMA-SMK-SLB'!$F$14:$CG$713,'ALL-GTK-SD-SMP-SMA-SMK-SLB'!AR$7,FALSE)</f>
        <v>0</v>
      </c>
      <c r="AR586" s="9">
        <f>VLOOKUP($E586,'ALL-GTK-SD-SMP-SMA-SMK-SLB'!$F$14:$CG$713,'ALL-GTK-SD-SMP-SMA-SMK-SLB'!AS$7,FALSE)</f>
        <v>0</v>
      </c>
      <c r="AS586" s="9">
        <f>VLOOKUP($E586,'ALL-GTK-SD-SMP-SMA-SMK-SLB'!$F$14:$CG$713,'ALL-GTK-SD-SMP-SMA-SMK-SLB'!AT$7,FALSE)</f>
        <v>0</v>
      </c>
      <c r="AT586" s="9">
        <f>VLOOKUP($E586,'ALL-GTK-SD-SMP-SMA-SMK-SLB'!$F$14:$CG$713,'ALL-GTK-SD-SMP-SMA-SMK-SLB'!AU$7,FALSE)</f>
        <v>0</v>
      </c>
      <c r="AU586" s="9">
        <f>VLOOKUP($E586,'ALL-GTK-SD-SMP-SMA-SMK-SLB'!$F$14:$CG$713,'ALL-GTK-SD-SMP-SMA-SMK-SLB'!AV$7,FALSE)</f>
        <v>0</v>
      </c>
      <c r="AV586" s="9">
        <f>VLOOKUP($E586,'ALL-GTK-SD-SMP-SMA-SMK-SLB'!$F$14:$CG$713,'ALL-GTK-SD-SMP-SMA-SMK-SLB'!AW$7,FALSE)</f>
        <v>0</v>
      </c>
      <c r="AW586" s="9">
        <f>VLOOKUP($E586,'ALL-GTK-SD-SMP-SMA-SMK-SLB'!$F$14:$CG$713,'ALL-GTK-SD-SMP-SMA-SMK-SLB'!AX$7,FALSE)</f>
        <v>0</v>
      </c>
      <c r="AX586" s="9">
        <f>VLOOKUP($E586,'ALL-GTK-SD-SMP-SMA-SMK-SLB'!$F$14:$CG$713,'ALL-GTK-SD-SMP-SMA-SMK-SLB'!AY$7,FALSE)</f>
        <v>0</v>
      </c>
      <c r="AY586" s="9">
        <f>VLOOKUP($E586,'ALL-GTK-SD-SMP-SMA-SMK-SLB'!$F$14:$CG$713,'ALL-GTK-SD-SMP-SMA-SMK-SLB'!AZ$7,FALSE)</f>
        <v>4</v>
      </c>
      <c r="AZ586" s="9">
        <f>VLOOKUP($E586,'ALL-GTK-SD-SMP-SMA-SMK-SLB'!$F$14:$CG$713,'ALL-GTK-SD-SMP-SMA-SMK-SLB'!BA$7,FALSE)</f>
        <v>0</v>
      </c>
      <c r="BA586" s="9">
        <f>VLOOKUP($E586,'ALL-GTK-SD-SMP-SMA-SMK-SLB'!$F$14:$CG$713,'ALL-GTK-SD-SMP-SMA-SMK-SLB'!BB$7,FALSE)</f>
        <v>0</v>
      </c>
      <c r="BB586" s="9">
        <f>VLOOKUP($E586,'ALL-GTK-SD-SMP-SMA-SMK-SLB'!$F$14:$CG$713,'ALL-GTK-SD-SMP-SMA-SMK-SLB'!BC$7,FALSE)</f>
        <v>0</v>
      </c>
      <c r="BC586" s="9">
        <f>VLOOKUP($E586,'ALL-GTK-SD-SMP-SMA-SMK-SLB'!$F$14:$CG$713,'ALL-GTK-SD-SMP-SMA-SMK-SLB'!BD$7,FALSE)</f>
        <v>0</v>
      </c>
      <c r="BD586" s="310">
        <f t="shared" si="308"/>
        <v>0</v>
      </c>
      <c r="BE586" s="310">
        <f t="shared" si="309"/>
        <v>0</v>
      </c>
      <c r="BF586" s="10">
        <f t="shared" si="310"/>
        <v>0</v>
      </c>
      <c r="BG586" s="311">
        <f t="shared" si="311"/>
        <v>0</v>
      </c>
      <c r="BH586" s="311">
        <f t="shared" si="312"/>
        <v>4</v>
      </c>
      <c r="BI586" s="10">
        <f t="shared" si="313"/>
        <v>4</v>
      </c>
      <c r="BJ586" s="44">
        <f t="shared" si="314"/>
        <v>0</v>
      </c>
      <c r="BK586" s="44">
        <f t="shared" si="315"/>
        <v>4</v>
      </c>
      <c r="BL586" s="11">
        <f t="shared" si="316"/>
        <v>4</v>
      </c>
      <c r="BM586" s="9">
        <f>VLOOKUP($E586,'ALL-GTK-SD-SMP-SMA-SMK-SLB'!$F$14:$CG$713,'ALL-GTK-SD-SMP-SMA-SMK-SLB'!BN$7,FALSE)</f>
        <v>0</v>
      </c>
      <c r="BN586" s="9">
        <f>VLOOKUP($E586,'ALL-GTK-SD-SMP-SMA-SMK-SLB'!$F$14:$CG$713,'ALL-GTK-SD-SMP-SMA-SMK-SLB'!BO$7,FALSE)</f>
        <v>0</v>
      </c>
      <c r="BO586" s="9">
        <f>VLOOKUP($E586,'ALL-GTK-SD-SMP-SMA-SMK-SLB'!$F$14:$CG$713,'ALL-GTK-SD-SMP-SMA-SMK-SLB'!BP$7,FALSE)</f>
        <v>1</v>
      </c>
      <c r="BP586" s="9">
        <f>VLOOKUP($E586,'ALL-GTK-SD-SMP-SMA-SMK-SLB'!$F$14:$CG$713,'ALL-GTK-SD-SMP-SMA-SMK-SLB'!BQ$7,FALSE)</f>
        <v>0</v>
      </c>
      <c r="BQ586" s="9">
        <f>VLOOKUP($E586,'ALL-GTK-SD-SMP-SMA-SMK-SLB'!$F$14:$CG$713,'ALL-GTK-SD-SMP-SMA-SMK-SLB'!BR$7,FALSE)</f>
        <v>0</v>
      </c>
      <c r="BR586" s="9">
        <f>VLOOKUP($E586,'ALL-GTK-SD-SMP-SMA-SMK-SLB'!$F$14:$CG$713,'ALL-GTK-SD-SMP-SMA-SMK-SLB'!BS$7,FALSE)</f>
        <v>0</v>
      </c>
      <c r="BS586" s="9">
        <f>VLOOKUP($E586,'ALL-GTK-SD-SMP-SMA-SMK-SLB'!$F$14:$CG$713,'ALL-GTK-SD-SMP-SMA-SMK-SLB'!BT$7,FALSE)</f>
        <v>0</v>
      </c>
      <c r="BT586" s="9">
        <f>VLOOKUP($E586,'ALL-GTK-SD-SMP-SMA-SMK-SLB'!$F$14:$CG$713,'ALL-GTK-SD-SMP-SMA-SMK-SLB'!BU$7,FALSE)</f>
        <v>0</v>
      </c>
      <c r="BU586" s="299">
        <f t="shared" si="317"/>
        <v>1</v>
      </c>
      <c r="BV586" s="299">
        <f t="shared" si="318"/>
        <v>0</v>
      </c>
      <c r="BW586" s="44">
        <f t="shared" si="319"/>
        <v>1</v>
      </c>
      <c r="BX586" s="44">
        <f t="shared" si="320"/>
        <v>0</v>
      </c>
      <c r="BY586" s="11">
        <f t="shared" si="321"/>
        <v>1</v>
      </c>
      <c r="BZ586" s="14">
        <f t="shared" si="322"/>
        <v>0</v>
      </c>
      <c r="CA586" s="14">
        <f t="shared" si="323"/>
        <v>4</v>
      </c>
      <c r="CB586" s="13">
        <f t="shared" si="324"/>
        <v>1</v>
      </c>
      <c r="CC586" s="13">
        <f t="shared" si="325"/>
        <v>0</v>
      </c>
      <c r="CD586" s="312">
        <f t="shared" si="326"/>
        <v>1</v>
      </c>
      <c r="CE586" s="312">
        <f t="shared" si="327"/>
        <v>4</v>
      </c>
      <c r="CF586" s="313">
        <f t="shared" si="328"/>
        <v>5</v>
      </c>
      <c r="CG586" s="302" t="str">
        <f t="shared" si="329"/>
        <v>OK</v>
      </c>
    </row>
    <row r="587" spans="1:85" ht="14.25" x14ac:dyDescent="0.25">
      <c r="A587" s="6">
        <v>575</v>
      </c>
      <c r="B587" s="495">
        <v>83</v>
      </c>
      <c r="C587" s="495" t="s">
        <v>7</v>
      </c>
      <c r="D587" s="496" t="s">
        <v>26</v>
      </c>
      <c r="E587" s="626">
        <v>60725474</v>
      </c>
      <c r="F587" s="627" t="s">
        <v>1322</v>
      </c>
      <c r="G587" s="624" t="s">
        <v>53</v>
      </c>
      <c r="H587" s="9">
        <f>VLOOKUP($E587,'ALL-GTK-SD-SMP-SMA-SMK-SLB'!$F$14:$CG$713,'ALL-GTK-SD-SMP-SMA-SMK-SLB'!I$7,FALSE)</f>
        <v>0</v>
      </c>
      <c r="I587" s="9">
        <f>VLOOKUP($E587,'ALL-GTK-SD-SMP-SMA-SMK-SLB'!$F$14:$CG$713,'ALL-GTK-SD-SMP-SMA-SMK-SLB'!J$7,FALSE)</f>
        <v>0</v>
      </c>
      <c r="J587" s="9">
        <f>VLOOKUP($E587,'ALL-GTK-SD-SMP-SMA-SMK-SLB'!$F$14:$CG$713,'ALL-GTK-SD-SMP-SMA-SMK-SLB'!K$7,FALSE)</f>
        <v>0</v>
      </c>
      <c r="K587" s="9">
        <f>VLOOKUP($E587,'ALL-GTK-SD-SMP-SMA-SMK-SLB'!$F$14:$CG$713,'ALL-GTK-SD-SMP-SMA-SMK-SLB'!L$7,FALSE)</f>
        <v>0</v>
      </c>
      <c r="L587" s="9">
        <f>VLOOKUP($E587,'ALL-GTK-SD-SMP-SMA-SMK-SLB'!$F$14:$CG$713,'ALL-GTK-SD-SMP-SMA-SMK-SLB'!M$7,FALSE)</f>
        <v>0</v>
      </c>
      <c r="M587" s="9">
        <f>VLOOKUP($E587,'ALL-GTK-SD-SMP-SMA-SMK-SLB'!$F$14:$CG$713,'ALL-GTK-SD-SMP-SMA-SMK-SLB'!N$7,FALSE)</f>
        <v>0</v>
      </c>
      <c r="N587" s="9">
        <f>VLOOKUP($E587,'ALL-GTK-SD-SMP-SMA-SMK-SLB'!$F$14:$CG$713,'ALL-GTK-SD-SMP-SMA-SMK-SLB'!O$7,FALSE)</f>
        <v>0</v>
      </c>
      <c r="O587" s="9">
        <f>VLOOKUP($E587,'ALL-GTK-SD-SMP-SMA-SMK-SLB'!$F$14:$CG$713,'ALL-GTK-SD-SMP-SMA-SMK-SLB'!P$7,FALSE)</f>
        <v>0</v>
      </c>
      <c r="P587" s="299">
        <f t="shared" si="294"/>
        <v>0</v>
      </c>
      <c r="Q587" s="299">
        <f t="shared" si="295"/>
        <v>0</v>
      </c>
      <c r="R587" s="300">
        <f t="shared" si="296"/>
        <v>0</v>
      </c>
      <c r="S587" s="9">
        <f>VLOOKUP($E587,'ALL-GTK-SD-SMP-SMA-SMK-SLB'!$F$14:$CG$713,'ALL-GTK-SD-SMP-SMA-SMK-SLB'!T$7,FALSE)</f>
        <v>5</v>
      </c>
      <c r="T587" s="9">
        <f>VLOOKUP($E587,'ALL-GTK-SD-SMP-SMA-SMK-SLB'!$F$14:$CG$713,'ALL-GTK-SD-SMP-SMA-SMK-SLB'!U$7,FALSE)</f>
        <v>11</v>
      </c>
      <c r="U587" s="9">
        <f>VLOOKUP($E587,'ALL-GTK-SD-SMP-SMA-SMK-SLB'!$F$14:$CG$713,'ALL-GTK-SD-SMP-SMA-SMK-SLB'!V$7,FALSE)</f>
        <v>0</v>
      </c>
      <c r="V587" s="9">
        <f>VLOOKUP($E587,'ALL-GTK-SD-SMP-SMA-SMK-SLB'!$F$14:$CG$713,'ALL-GTK-SD-SMP-SMA-SMK-SLB'!W$7,FALSE)</f>
        <v>0</v>
      </c>
      <c r="W587" s="9">
        <f>VLOOKUP($E587,'ALL-GTK-SD-SMP-SMA-SMK-SLB'!$F$14:$CG$713,'ALL-GTK-SD-SMP-SMA-SMK-SLB'!X$7,FALSE)</f>
        <v>0</v>
      </c>
      <c r="X587" s="9">
        <f>VLOOKUP($E587,'ALL-GTK-SD-SMP-SMA-SMK-SLB'!$F$14:$CG$713,'ALL-GTK-SD-SMP-SMA-SMK-SLB'!Y$7,FALSE)</f>
        <v>0</v>
      </c>
      <c r="Y587" s="299">
        <f t="shared" si="297"/>
        <v>5</v>
      </c>
      <c r="Z587" s="299">
        <f t="shared" si="298"/>
        <v>11</v>
      </c>
      <c r="AA587" s="10">
        <f t="shared" si="299"/>
        <v>16</v>
      </c>
      <c r="AB587" s="44">
        <f t="shared" si="300"/>
        <v>5</v>
      </c>
      <c r="AC587" s="44">
        <f t="shared" si="301"/>
        <v>11</v>
      </c>
      <c r="AD587" s="11">
        <f t="shared" si="302"/>
        <v>16</v>
      </c>
      <c r="AE587" s="9">
        <f>VLOOKUP($E587,'ALL-GTK-SD-SMP-SMA-SMK-SLB'!$F$14:$CG$713,'ALL-GTK-SD-SMP-SMA-SMK-SLB'!AF$7,FALSE)</f>
        <v>5</v>
      </c>
      <c r="AF587" s="9">
        <f>VLOOKUP($E587,'ALL-GTK-SD-SMP-SMA-SMK-SLB'!$F$14:$CG$713,'ALL-GTK-SD-SMP-SMA-SMK-SLB'!AG$7,FALSE)</f>
        <v>10</v>
      </c>
      <c r="AG587" s="10">
        <f t="shared" si="303"/>
        <v>15</v>
      </c>
      <c r="AH587" s="9">
        <f>VLOOKUP($E587,'ALL-GTK-SD-SMP-SMA-SMK-SLB'!$F$14:$CG$713,'ALL-GTK-SD-SMP-SMA-SMK-SLB'!AI$7,FALSE)</f>
        <v>0</v>
      </c>
      <c r="AI587" s="9">
        <f>VLOOKUP($E587,'ALL-GTK-SD-SMP-SMA-SMK-SLB'!$F$14:$CG$713,'ALL-GTK-SD-SMP-SMA-SMK-SLB'!AJ$7,FALSE)</f>
        <v>1</v>
      </c>
      <c r="AJ587" s="10">
        <f t="shared" si="304"/>
        <v>1</v>
      </c>
      <c r="AK587" s="44">
        <f t="shared" si="305"/>
        <v>5</v>
      </c>
      <c r="AL587" s="44">
        <f t="shared" si="306"/>
        <v>11</v>
      </c>
      <c r="AM587" s="11">
        <f t="shared" si="307"/>
        <v>16</v>
      </c>
      <c r="AN587" s="299">
        <f>VLOOKUP($E587,'ALL-GTK-SD-SMP-SMA-SMK-SLB'!$F$14:$CG$713,'ALL-GTK-SD-SMP-SMA-SMK-SLB'!AO$7,FALSE)</f>
        <v>1</v>
      </c>
      <c r="AO587" s="299">
        <f>VLOOKUP($E587,'ALL-GTK-SD-SMP-SMA-SMK-SLB'!$F$14:$CG$713,'ALL-GTK-SD-SMP-SMA-SMK-SLB'!AP$7,FALSE)</f>
        <v>0</v>
      </c>
      <c r="AP587" s="9">
        <f>VLOOKUP($E587,'ALL-GTK-SD-SMP-SMA-SMK-SLB'!$F$14:$CG$713,'ALL-GTK-SD-SMP-SMA-SMK-SLB'!AQ$7,FALSE)</f>
        <v>0</v>
      </c>
      <c r="AQ587" s="9">
        <f>VLOOKUP($E587,'ALL-GTK-SD-SMP-SMA-SMK-SLB'!$F$14:$CG$713,'ALL-GTK-SD-SMP-SMA-SMK-SLB'!AR$7,FALSE)</f>
        <v>0</v>
      </c>
      <c r="AR587" s="9">
        <f>VLOOKUP($E587,'ALL-GTK-SD-SMP-SMA-SMK-SLB'!$F$14:$CG$713,'ALL-GTK-SD-SMP-SMA-SMK-SLB'!AS$7,FALSE)</f>
        <v>0</v>
      </c>
      <c r="AS587" s="9">
        <f>VLOOKUP($E587,'ALL-GTK-SD-SMP-SMA-SMK-SLB'!$F$14:$CG$713,'ALL-GTK-SD-SMP-SMA-SMK-SLB'!AT$7,FALSE)</f>
        <v>0</v>
      </c>
      <c r="AT587" s="9">
        <f>VLOOKUP($E587,'ALL-GTK-SD-SMP-SMA-SMK-SLB'!$F$14:$CG$713,'ALL-GTK-SD-SMP-SMA-SMK-SLB'!AU$7,FALSE)</f>
        <v>0</v>
      </c>
      <c r="AU587" s="9">
        <f>VLOOKUP($E587,'ALL-GTK-SD-SMP-SMA-SMK-SLB'!$F$14:$CG$713,'ALL-GTK-SD-SMP-SMA-SMK-SLB'!AV$7,FALSE)</f>
        <v>0</v>
      </c>
      <c r="AV587" s="9">
        <f>VLOOKUP($E587,'ALL-GTK-SD-SMP-SMA-SMK-SLB'!$F$14:$CG$713,'ALL-GTK-SD-SMP-SMA-SMK-SLB'!AW$7,FALSE)</f>
        <v>0</v>
      </c>
      <c r="AW587" s="9">
        <f>VLOOKUP($E587,'ALL-GTK-SD-SMP-SMA-SMK-SLB'!$F$14:$CG$713,'ALL-GTK-SD-SMP-SMA-SMK-SLB'!AX$7,FALSE)</f>
        <v>0</v>
      </c>
      <c r="AX587" s="9">
        <f>VLOOKUP($E587,'ALL-GTK-SD-SMP-SMA-SMK-SLB'!$F$14:$CG$713,'ALL-GTK-SD-SMP-SMA-SMK-SLB'!AY$7,FALSE)</f>
        <v>4</v>
      </c>
      <c r="AY587" s="9">
        <f>VLOOKUP($E587,'ALL-GTK-SD-SMP-SMA-SMK-SLB'!$F$14:$CG$713,'ALL-GTK-SD-SMP-SMA-SMK-SLB'!AZ$7,FALSE)</f>
        <v>11</v>
      </c>
      <c r="AZ587" s="9">
        <f>VLOOKUP($E587,'ALL-GTK-SD-SMP-SMA-SMK-SLB'!$F$14:$CG$713,'ALL-GTK-SD-SMP-SMA-SMK-SLB'!BA$7,FALSE)</f>
        <v>0</v>
      </c>
      <c r="BA587" s="9">
        <f>VLOOKUP($E587,'ALL-GTK-SD-SMP-SMA-SMK-SLB'!$F$14:$CG$713,'ALL-GTK-SD-SMP-SMA-SMK-SLB'!BB$7,FALSE)</f>
        <v>0</v>
      </c>
      <c r="BB587" s="9">
        <f>VLOOKUP($E587,'ALL-GTK-SD-SMP-SMA-SMK-SLB'!$F$14:$CG$713,'ALL-GTK-SD-SMP-SMA-SMK-SLB'!BC$7,FALSE)</f>
        <v>0</v>
      </c>
      <c r="BC587" s="9">
        <f>VLOOKUP($E587,'ALL-GTK-SD-SMP-SMA-SMK-SLB'!$F$14:$CG$713,'ALL-GTK-SD-SMP-SMA-SMK-SLB'!BD$7,FALSE)</f>
        <v>0</v>
      </c>
      <c r="BD587" s="310">
        <f>SUM(AN587,AP587,AR587,AT587)</f>
        <v>1</v>
      </c>
      <c r="BE587" s="310">
        <f t="shared" si="309"/>
        <v>0</v>
      </c>
      <c r="BF587" s="10">
        <f t="shared" si="310"/>
        <v>1</v>
      </c>
      <c r="BG587" s="311">
        <f>SUM(AV587,AX587,AZ587,BB587,)</f>
        <v>4</v>
      </c>
      <c r="BH587" s="311">
        <f>SUM(AW587,AY587,BA587,BC587,)</f>
        <v>11</v>
      </c>
      <c r="BI587" s="10">
        <f t="shared" si="313"/>
        <v>15</v>
      </c>
      <c r="BJ587" s="44">
        <f>SUM(BD587,BG587)</f>
        <v>5</v>
      </c>
      <c r="BK587" s="44">
        <f t="shared" si="315"/>
        <v>11</v>
      </c>
      <c r="BL587" s="11">
        <f t="shared" si="316"/>
        <v>16</v>
      </c>
      <c r="BM587" s="9">
        <f>VLOOKUP($E587,'ALL-GTK-SD-SMP-SMA-SMK-SLB'!$F$14:$CG$713,'ALL-GTK-SD-SMP-SMA-SMK-SLB'!BN$7,FALSE)</f>
        <v>0</v>
      </c>
      <c r="BN587" s="9">
        <f>VLOOKUP($E587,'ALL-GTK-SD-SMP-SMA-SMK-SLB'!$F$14:$CG$713,'ALL-GTK-SD-SMP-SMA-SMK-SLB'!BO$7,FALSE)</f>
        <v>0</v>
      </c>
      <c r="BO587" s="9">
        <f>VLOOKUP($E587,'ALL-GTK-SD-SMP-SMA-SMK-SLB'!$F$14:$CG$713,'ALL-GTK-SD-SMP-SMA-SMK-SLB'!BP$7,FALSE)</f>
        <v>0</v>
      </c>
      <c r="BP587" s="9">
        <f>VLOOKUP($E587,'ALL-GTK-SD-SMP-SMA-SMK-SLB'!$F$14:$CG$713,'ALL-GTK-SD-SMP-SMA-SMK-SLB'!BQ$7,FALSE)</f>
        <v>1</v>
      </c>
      <c r="BQ587" s="9">
        <f>VLOOKUP($E587,'ALL-GTK-SD-SMP-SMA-SMK-SLB'!$F$14:$CG$713,'ALL-GTK-SD-SMP-SMA-SMK-SLB'!BR$7,FALSE)</f>
        <v>0</v>
      </c>
      <c r="BR587" s="9">
        <f>VLOOKUP($E587,'ALL-GTK-SD-SMP-SMA-SMK-SLB'!$F$14:$CG$713,'ALL-GTK-SD-SMP-SMA-SMK-SLB'!BS$7,FALSE)</f>
        <v>0</v>
      </c>
      <c r="BS587" s="9">
        <f>VLOOKUP($E587,'ALL-GTK-SD-SMP-SMA-SMK-SLB'!$F$14:$CG$713,'ALL-GTK-SD-SMP-SMA-SMK-SLB'!BT$7,FALSE)</f>
        <v>0</v>
      </c>
      <c r="BT587" s="9">
        <f>VLOOKUP($E587,'ALL-GTK-SD-SMP-SMA-SMK-SLB'!$F$14:$CG$713,'ALL-GTK-SD-SMP-SMA-SMK-SLB'!BU$7,FALSE)</f>
        <v>0</v>
      </c>
      <c r="BU587" s="299">
        <f t="shared" si="317"/>
        <v>0</v>
      </c>
      <c r="BV587" s="299">
        <f t="shared" si="318"/>
        <v>1</v>
      </c>
      <c r="BW587" s="44">
        <f t="shared" si="319"/>
        <v>0</v>
      </c>
      <c r="BX587" s="44">
        <f t="shared" si="320"/>
        <v>1</v>
      </c>
      <c r="BY587" s="11">
        <f t="shared" si="321"/>
        <v>1</v>
      </c>
      <c r="BZ587" s="14">
        <f t="shared" si="322"/>
        <v>5</v>
      </c>
      <c r="CA587" s="14">
        <f t="shared" si="323"/>
        <v>11</v>
      </c>
      <c r="CB587" s="13">
        <f t="shared" si="324"/>
        <v>0</v>
      </c>
      <c r="CC587" s="13">
        <f t="shared" si="325"/>
        <v>1</v>
      </c>
      <c r="CD587" s="312">
        <f t="shared" si="326"/>
        <v>5</v>
      </c>
      <c r="CE587" s="312">
        <f t="shared" si="327"/>
        <v>12</v>
      </c>
      <c r="CF587" s="313">
        <f t="shared" si="328"/>
        <v>17</v>
      </c>
      <c r="CG587" s="302" t="str">
        <f t="shared" si="329"/>
        <v>OK</v>
      </c>
    </row>
    <row r="588" spans="1:85" ht="14.25" x14ac:dyDescent="0.25">
      <c r="A588" s="6">
        <v>576</v>
      </c>
      <c r="B588" s="495">
        <v>84</v>
      </c>
      <c r="C588" s="495" t="s">
        <v>7</v>
      </c>
      <c r="D588" s="496" t="s">
        <v>26</v>
      </c>
      <c r="E588" s="626">
        <v>20360243</v>
      </c>
      <c r="F588" s="627" t="s">
        <v>1315</v>
      </c>
      <c r="G588" s="624" t="s">
        <v>53</v>
      </c>
      <c r="H588" s="9">
        <f>VLOOKUP($E588,'ALL-GTK-SD-SMP-SMA-SMK-SLB'!$F$14:$CG$713,'ALL-GTK-SD-SMP-SMA-SMK-SLB'!I$7,FALSE)</f>
        <v>0</v>
      </c>
      <c r="I588" s="9">
        <f>VLOOKUP($E588,'ALL-GTK-SD-SMP-SMA-SMK-SLB'!$F$14:$CG$713,'ALL-GTK-SD-SMP-SMA-SMK-SLB'!J$7,FALSE)</f>
        <v>0</v>
      </c>
      <c r="J588" s="9">
        <f>VLOOKUP($E588,'ALL-GTK-SD-SMP-SMA-SMK-SLB'!$F$14:$CG$713,'ALL-GTK-SD-SMP-SMA-SMK-SLB'!K$7,FALSE)</f>
        <v>0</v>
      </c>
      <c r="K588" s="9">
        <f>VLOOKUP($E588,'ALL-GTK-SD-SMP-SMA-SMK-SLB'!$F$14:$CG$713,'ALL-GTK-SD-SMP-SMA-SMK-SLB'!L$7,FALSE)</f>
        <v>0</v>
      </c>
      <c r="L588" s="9">
        <f>VLOOKUP($E588,'ALL-GTK-SD-SMP-SMA-SMK-SLB'!$F$14:$CG$713,'ALL-GTK-SD-SMP-SMA-SMK-SLB'!M$7,FALSE)</f>
        <v>0</v>
      </c>
      <c r="M588" s="9">
        <f>VLOOKUP($E588,'ALL-GTK-SD-SMP-SMA-SMK-SLB'!$F$14:$CG$713,'ALL-GTK-SD-SMP-SMA-SMK-SLB'!N$7,FALSE)</f>
        <v>0</v>
      </c>
      <c r="N588" s="9">
        <f>VLOOKUP($E588,'ALL-GTK-SD-SMP-SMA-SMK-SLB'!$F$14:$CG$713,'ALL-GTK-SD-SMP-SMA-SMK-SLB'!O$7,FALSE)</f>
        <v>0</v>
      </c>
      <c r="O588" s="9">
        <f>VLOOKUP($E588,'ALL-GTK-SD-SMP-SMA-SMK-SLB'!$F$14:$CG$713,'ALL-GTK-SD-SMP-SMA-SMK-SLB'!P$7,FALSE)</f>
        <v>0</v>
      </c>
      <c r="P588" s="299">
        <f t="shared" si="294"/>
        <v>0</v>
      </c>
      <c r="Q588" s="299">
        <f t="shared" si="295"/>
        <v>0</v>
      </c>
      <c r="R588" s="300">
        <f t="shared" si="296"/>
        <v>0</v>
      </c>
      <c r="S588" s="9">
        <f>VLOOKUP($E588,'ALL-GTK-SD-SMP-SMA-SMK-SLB'!$F$14:$CG$713,'ALL-GTK-SD-SMP-SMA-SMK-SLB'!T$7,FALSE)</f>
        <v>0</v>
      </c>
      <c r="T588" s="9">
        <f>VLOOKUP($E588,'ALL-GTK-SD-SMP-SMA-SMK-SLB'!$F$14:$CG$713,'ALL-GTK-SD-SMP-SMA-SMK-SLB'!U$7,FALSE)</f>
        <v>0</v>
      </c>
      <c r="U588" s="9">
        <f>VLOOKUP($E588,'ALL-GTK-SD-SMP-SMA-SMK-SLB'!$F$14:$CG$713,'ALL-GTK-SD-SMP-SMA-SMK-SLB'!V$7,FALSE)</f>
        <v>0</v>
      </c>
      <c r="V588" s="9">
        <f>VLOOKUP($E588,'ALL-GTK-SD-SMP-SMA-SMK-SLB'!$F$14:$CG$713,'ALL-GTK-SD-SMP-SMA-SMK-SLB'!W$7,FALSE)</f>
        <v>0</v>
      </c>
      <c r="W588" s="9">
        <f>VLOOKUP($E588,'ALL-GTK-SD-SMP-SMA-SMK-SLB'!$F$14:$CG$713,'ALL-GTK-SD-SMP-SMA-SMK-SLB'!X$7,FALSE)</f>
        <v>0</v>
      </c>
      <c r="X588" s="9">
        <f>VLOOKUP($E588,'ALL-GTK-SD-SMP-SMA-SMK-SLB'!$F$14:$CG$713,'ALL-GTK-SD-SMP-SMA-SMK-SLB'!Y$7,FALSE)</f>
        <v>0</v>
      </c>
      <c r="Y588" s="299">
        <f t="shared" si="297"/>
        <v>0</v>
      </c>
      <c r="Z588" s="299">
        <f t="shared" si="298"/>
        <v>0</v>
      </c>
      <c r="AA588" s="10">
        <f t="shared" si="299"/>
        <v>0</v>
      </c>
      <c r="AB588" s="44">
        <f t="shared" si="300"/>
        <v>0</v>
      </c>
      <c r="AC588" s="44">
        <f t="shared" si="301"/>
        <v>0</v>
      </c>
      <c r="AD588" s="11">
        <f t="shared" si="302"/>
        <v>0</v>
      </c>
      <c r="AE588" s="9">
        <f>VLOOKUP($E588,'ALL-GTK-SD-SMP-SMA-SMK-SLB'!$F$14:$CG$713,'ALL-GTK-SD-SMP-SMA-SMK-SLB'!AF$7,FALSE)</f>
        <v>0</v>
      </c>
      <c r="AF588" s="9">
        <f>VLOOKUP($E588,'ALL-GTK-SD-SMP-SMA-SMK-SLB'!$F$14:$CG$713,'ALL-GTK-SD-SMP-SMA-SMK-SLB'!AG$7,FALSE)</f>
        <v>0</v>
      </c>
      <c r="AG588" s="10">
        <f t="shared" si="303"/>
        <v>0</v>
      </c>
      <c r="AH588" s="9">
        <f>VLOOKUP($E588,'ALL-GTK-SD-SMP-SMA-SMK-SLB'!$F$14:$CG$713,'ALL-GTK-SD-SMP-SMA-SMK-SLB'!AI$7,FALSE)</f>
        <v>0</v>
      </c>
      <c r="AI588" s="9">
        <f>VLOOKUP($E588,'ALL-GTK-SD-SMP-SMA-SMK-SLB'!$F$14:$CG$713,'ALL-GTK-SD-SMP-SMA-SMK-SLB'!AJ$7,FALSE)</f>
        <v>0</v>
      </c>
      <c r="AJ588" s="10">
        <f t="shared" si="304"/>
        <v>0</v>
      </c>
      <c r="AK588" s="44">
        <f t="shared" si="305"/>
        <v>0</v>
      </c>
      <c r="AL588" s="44">
        <f t="shared" si="306"/>
        <v>0</v>
      </c>
      <c r="AM588" s="11">
        <f t="shared" si="307"/>
        <v>0</v>
      </c>
      <c r="AN588" s="299">
        <f>VLOOKUP($E588,'ALL-GTK-SD-SMP-SMA-SMK-SLB'!$F$14:$CG$713,'ALL-GTK-SD-SMP-SMA-SMK-SLB'!AO$7,FALSE)</f>
        <v>0</v>
      </c>
      <c r="AO588" s="299">
        <f>VLOOKUP($E588,'ALL-GTK-SD-SMP-SMA-SMK-SLB'!$F$14:$CG$713,'ALL-GTK-SD-SMP-SMA-SMK-SLB'!AP$7,FALSE)</f>
        <v>0</v>
      </c>
      <c r="AP588" s="9">
        <f>VLOOKUP($E588,'ALL-GTK-SD-SMP-SMA-SMK-SLB'!$F$14:$CG$713,'ALL-GTK-SD-SMP-SMA-SMK-SLB'!AQ$7,FALSE)</f>
        <v>0</v>
      </c>
      <c r="AQ588" s="9">
        <f>VLOOKUP($E588,'ALL-GTK-SD-SMP-SMA-SMK-SLB'!$F$14:$CG$713,'ALL-GTK-SD-SMP-SMA-SMK-SLB'!AR$7,FALSE)</f>
        <v>0</v>
      </c>
      <c r="AR588" s="9">
        <f>VLOOKUP($E588,'ALL-GTK-SD-SMP-SMA-SMK-SLB'!$F$14:$CG$713,'ALL-GTK-SD-SMP-SMA-SMK-SLB'!AS$7,FALSE)</f>
        <v>0</v>
      </c>
      <c r="AS588" s="9">
        <f>VLOOKUP($E588,'ALL-GTK-SD-SMP-SMA-SMK-SLB'!$F$14:$CG$713,'ALL-GTK-SD-SMP-SMA-SMK-SLB'!AT$7,FALSE)</f>
        <v>0</v>
      </c>
      <c r="AT588" s="9">
        <f>VLOOKUP($E588,'ALL-GTK-SD-SMP-SMA-SMK-SLB'!$F$14:$CG$713,'ALL-GTK-SD-SMP-SMA-SMK-SLB'!AU$7,FALSE)</f>
        <v>0</v>
      </c>
      <c r="AU588" s="9">
        <f>VLOOKUP($E588,'ALL-GTK-SD-SMP-SMA-SMK-SLB'!$F$14:$CG$713,'ALL-GTK-SD-SMP-SMA-SMK-SLB'!AV$7,FALSE)</f>
        <v>0</v>
      </c>
      <c r="AV588" s="9">
        <f>VLOOKUP($E588,'ALL-GTK-SD-SMP-SMA-SMK-SLB'!$F$14:$CG$713,'ALL-GTK-SD-SMP-SMA-SMK-SLB'!AW$7,FALSE)</f>
        <v>0</v>
      </c>
      <c r="AW588" s="9">
        <f>VLOOKUP($E588,'ALL-GTK-SD-SMP-SMA-SMK-SLB'!$F$14:$CG$713,'ALL-GTK-SD-SMP-SMA-SMK-SLB'!AX$7,FALSE)</f>
        <v>0</v>
      </c>
      <c r="AX588" s="9">
        <f>VLOOKUP($E588,'ALL-GTK-SD-SMP-SMA-SMK-SLB'!$F$14:$CG$713,'ALL-GTK-SD-SMP-SMA-SMK-SLB'!AY$7,FALSE)</f>
        <v>0</v>
      </c>
      <c r="AY588" s="9">
        <f>VLOOKUP($E588,'ALL-GTK-SD-SMP-SMA-SMK-SLB'!$F$14:$CG$713,'ALL-GTK-SD-SMP-SMA-SMK-SLB'!AZ$7,FALSE)</f>
        <v>0</v>
      </c>
      <c r="AZ588" s="9">
        <f>VLOOKUP($E588,'ALL-GTK-SD-SMP-SMA-SMK-SLB'!$F$14:$CG$713,'ALL-GTK-SD-SMP-SMA-SMK-SLB'!BA$7,FALSE)</f>
        <v>0</v>
      </c>
      <c r="BA588" s="9">
        <f>VLOOKUP($E588,'ALL-GTK-SD-SMP-SMA-SMK-SLB'!$F$14:$CG$713,'ALL-GTK-SD-SMP-SMA-SMK-SLB'!BB$7,FALSE)</f>
        <v>0</v>
      </c>
      <c r="BB588" s="9">
        <f>VLOOKUP($E588,'ALL-GTK-SD-SMP-SMA-SMK-SLB'!$F$14:$CG$713,'ALL-GTK-SD-SMP-SMA-SMK-SLB'!BC$7,FALSE)</f>
        <v>0</v>
      </c>
      <c r="BC588" s="9">
        <f>VLOOKUP($E588,'ALL-GTK-SD-SMP-SMA-SMK-SLB'!$F$14:$CG$713,'ALL-GTK-SD-SMP-SMA-SMK-SLB'!BD$7,FALSE)</f>
        <v>0</v>
      </c>
      <c r="BD588" s="310">
        <f t="shared" si="308"/>
        <v>0</v>
      </c>
      <c r="BE588" s="310">
        <f t="shared" si="309"/>
        <v>0</v>
      </c>
      <c r="BF588" s="10">
        <f t="shared" si="310"/>
        <v>0</v>
      </c>
      <c r="BG588" s="311">
        <f t="shared" si="311"/>
        <v>0</v>
      </c>
      <c r="BH588" s="311">
        <f t="shared" si="312"/>
        <v>0</v>
      </c>
      <c r="BI588" s="10">
        <f t="shared" si="313"/>
        <v>0</v>
      </c>
      <c r="BJ588" s="44">
        <f t="shared" si="314"/>
        <v>0</v>
      </c>
      <c r="BK588" s="44">
        <f t="shared" si="315"/>
        <v>0</v>
      </c>
      <c r="BL588" s="11">
        <f t="shared" si="316"/>
        <v>0</v>
      </c>
      <c r="BM588" s="9">
        <f>VLOOKUP($E588,'ALL-GTK-SD-SMP-SMA-SMK-SLB'!$F$14:$CG$713,'ALL-GTK-SD-SMP-SMA-SMK-SLB'!BN$7,FALSE)</f>
        <v>0</v>
      </c>
      <c r="BN588" s="9">
        <f>VLOOKUP($E588,'ALL-GTK-SD-SMP-SMA-SMK-SLB'!$F$14:$CG$713,'ALL-GTK-SD-SMP-SMA-SMK-SLB'!BO$7,FALSE)</f>
        <v>0</v>
      </c>
      <c r="BO588" s="9">
        <f>VLOOKUP($E588,'ALL-GTK-SD-SMP-SMA-SMK-SLB'!$F$14:$CG$713,'ALL-GTK-SD-SMP-SMA-SMK-SLB'!BP$7,FALSE)</f>
        <v>0</v>
      </c>
      <c r="BP588" s="9">
        <f>VLOOKUP($E588,'ALL-GTK-SD-SMP-SMA-SMK-SLB'!$F$14:$CG$713,'ALL-GTK-SD-SMP-SMA-SMK-SLB'!BQ$7,FALSE)</f>
        <v>0</v>
      </c>
      <c r="BQ588" s="9">
        <f>VLOOKUP($E588,'ALL-GTK-SD-SMP-SMA-SMK-SLB'!$F$14:$CG$713,'ALL-GTK-SD-SMP-SMA-SMK-SLB'!BR$7,FALSE)</f>
        <v>0</v>
      </c>
      <c r="BR588" s="9">
        <f>VLOOKUP($E588,'ALL-GTK-SD-SMP-SMA-SMK-SLB'!$F$14:$CG$713,'ALL-GTK-SD-SMP-SMA-SMK-SLB'!BS$7,FALSE)</f>
        <v>0</v>
      </c>
      <c r="BS588" s="9">
        <f>VLOOKUP($E588,'ALL-GTK-SD-SMP-SMA-SMK-SLB'!$F$14:$CG$713,'ALL-GTK-SD-SMP-SMA-SMK-SLB'!BT$7,FALSE)</f>
        <v>0</v>
      </c>
      <c r="BT588" s="9">
        <f>VLOOKUP($E588,'ALL-GTK-SD-SMP-SMA-SMK-SLB'!$F$14:$CG$713,'ALL-GTK-SD-SMP-SMA-SMK-SLB'!BU$7,FALSE)</f>
        <v>0</v>
      </c>
      <c r="BU588" s="299">
        <f t="shared" si="317"/>
        <v>0</v>
      </c>
      <c r="BV588" s="299">
        <f t="shared" si="318"/>
        <v>0</v>
      </c>
      <c r="BW588" s="44">
        <f t="shared" si="319"/>
        <v>0</v>
      </c>
      <c r="BX588" s="44">
        <f t="shared" si="320"/>
        <v>0</v>
      </c>
      <c r="BY588" s="11">
        <f t="shared" si="321"/>
        <v>0</v>
      </c>
      <c r="BZ588" s="14">
        <f t="shared" si="322"/>
        <v>0</v>
      </c>
      <c r="CA588" s="14">
        <f t="shared" si="323"/>
        <v>0</v>
      </c>
      <c r="CB588" s="13">
        <f t="shared" si="324"/>
        <v>0</v>
      </c>
      <c r="CC588" s="13">
        <f t="shared" si="325"/>
        <v>0</v>
      </c>
      <c r="CD588" s="312">
        <f t="shared" si="326"/>
        <v>0</v>
      </c>
      <c r="CE588" s="312">
        <f t="shared" si="327"/>
        <v>0</v>
      </c>
      <c r="CF588" s="313">
        <f t="shared" si="328"/>
        <v>0</v>
      </c>
      <c r="CG588" s="302" t="str">
        <f t="shared" si="329"/>
        <v>OK</v>
      </c>
    </row>
    <row r="589" spans="1:85" ht="14.25" x14ac:dyDescent="0.25">
      <c r="A589" s="6">
        <v>577</v>
      </c>
      <c r="B589" s="495">
        <v>85</v>
      </c>
      <c r="C589" s="495" t="s">
        <v>7</v>
      </c>
      <c r="D589" s="496" t="s">
        <v>25</v>
      </c>
      <c r="E589" s="626">
        <v>69990963</v>
      </c>
      <c r="F589" s="627" t="s">
        <v>1355</v>
      </c>
      <c r="G589" s="624" t="s">
        <v>53</v>
      </c>
      <c r="H589" s="9">
        <f>VLOOKUP($E589,'ALL-GTK-SD-SMP-SMA-SMK-SLB'!$F$14:$CG$713,'ALL-GTK-SD-SMP-SMA-SMK-SLB'!I$7,FALSE)</f>
        <v>0</v>
      </c>
      <c r="I589" s="9">
        <f>VLOOKUP($E589,'ALL-GTK-SD-SMP-SMA-SMK-SLB'!$F$14:$CG$713,'ALL-GTK-SD-SMP-SMA-SMK-SLB'!J$7,FALSE)</f>
        <v>0</v>
      </c>
      <c r="J589" s="9">
        <f>VLOOKUP($E589,'ALL-GTK-SD-SMP-SMA-SMK-SLB'!$F$14:$CG$713,'ALL-GTK-SD-SMP-SMA-SMK-SLB'!K$7,FALSE)</f>
        <v>0</v>
      </c>
      <c r="K589" s="9">
        <f>VLOOKUP($E589,'ALL-GTK-SD-SMP-SMA-SMK-SLB'!$F$14:$CG$713,'ALL-GTK-SD-SMP-SMA-SMK-SLB'!L$7,FALSE)</f>
        <v>0</v>
      </c>
      <c r="L589" s="9">
        <f>VLOOKUP($E589,'ALL-GTK-SD-SMP-SMA-SMK-SLB'!$F$14:$CG$713,'ALL-GTK-SD-SMP-SMA-SMK-SLB'!M$7,FALSE)</f>
        <v>0</v>
      </c>
      <c r="M589" s="9">
        <f>VLOOKUP($E589,'ALL-GTK-SD-SMP-SMA-SMK-SLB'!$F$14:$CG$713,'ALL-GTK-SD-SMP-SMA-SMK-SLB'!N$7,FALSE)</f>
        <v>0</v>
      </c>
      <c r="N589" s="9">
        <f>VLOOKUP($E589,'ALL-GTK-SD-SMP-SMA-SMK-SLB'!$F$14:$CG$713,'ALL-GTK-SD-SMP-SMA-SMK-SLB'!O$7,FALSE)</f>
        <v>0</v>
      </c>
      <c r="O589" s="9">
        <f>VLOOKUP($E589,'ALL-GTK-SD-SMP-SMA-SMK-SLB'!$F$14:$CG$713,'ALL-GTK-SD-SMP-SMA-SMK-SLB'!P$7,FALSE)</f>
        <v>0</v>
      </c>
      <c r="P589" s="299">
        <f t="shared" si="294"/>
        <v>0</v>
      </c>
      <c r="Q589" s="299">
        <f t="shared" si="295"/>
        <v>0</v>
      </c>
      <c r="R589" s="300">
        <f t="shared" si="296"/>
        <v>0</v>
      </c>
      <c r="S589" s="9">
        <f>VLOOKUP($E589,'ALL-GTK-SD-SMP-SMA-SMK-SLB'!$F$14:$CG$713,'ALL-GTK-SD-SMP-SMA-SMK-SLB'!T$7,FALSE)</f>
        <v>6</v>
      </c>
      <c r="T589" s="9">
        <f>VLOOKUP($E589,'ALL-GTK-SD-SMP-SMA-SMK-SLB'!$F$14:$CG$713,'ALL-GTK-SD-SMP-SMA-SMK-SLB'!U$7,FALSE)</f>
        <v>0</v>
      </c>
      <c r="U589" s="9">
        <f>VLOOKUP($E589,'ALL-GTK-SD-SMP-SMA-SMK-SLB'!$F$14:$CG$713,'ALL-GTK-SD-SMP-SMA-SMK-SLB'!V$7,FALSE)</f>
        <v>0</v>
      </c>
      <c r="V589" s="9">
        <f>VLOOKUP($E589,'ALL-GTK-SD-SMP-SMA-SMK-SLB'!$F$14:$CG$713,'ALL-GTK-SD-SMP-SMA-SMK-SLB'!W$7,FALSE)</f>
        <v>0</v>
      </c>
      <c r="W589" s="9">
        <f>VLOOKUP($E589,'ALL-GTK-SD-SMP-SMA-SMK-SLB'!$F$14:$CG$713,'ALL-GTK-SD-SMP-SMA-SMK-SLB'!X$7,FALSE)</f>
        <v>0</v>
      </c>
      <c r="X589" s="9">
        <f>VLOOKUP($E589,'ALL-GTK-SD-SMP-SMA-SMK-SLB'!$F$14:$CG$713,'ALL-GTK-SD-SMP-SMA-SMK-SLB'!Y$7,FALSE)</f>
        <v>0</v>
      </c>
      <c r="Y589" s="299">
        <f t="shared" si="297"/>
        <v>6</v>
      </c>
      <c r="Z589" s="299">
        <f t="shared" si="298"/>
        <v>0</v>
      </c>
      <c r="AA589" s="10">
        <f t="shared" si="299"/>
        <v>6</v>
      </c>
      <c r="AB589" s="44">
        <f t="shared" si="300"/>
        <v>6</v>
      </c>
      <c r="AC589" s="44">
        <f t="shared" si="301"/>
        <v>0</v>
      </c>
      <c r="AD589" s="11">
        <f t="shared" si="302"/>
        <v>6</v>
      </c>
      <c r="AE589" s="9">
        <f>VLOOKUP($E589,'ALL-GTK-SD-SMP-SMA-SMK-SLB'!$F$14:$CG$713,'ALL-GTK-SD-SMP-SMA-SMK-SLB'!AF$7,FALSE)</f>
        <v>6</v>
      </c>
      <c r="AF589" s="9">
        <f>VLOOKUP($E589,'ALL-GTK-SD-SMP-SMA-SMK-SLB'!$F$14:$CG$713,'ALL-GTK-SD-SMP-SMA-SMK-SLB'!AG$7,FALSE)</f>
        <v>0</v>
      </c>
      <c r="AG589" s="10">
        <f t="shared" si="303"/>
        <v>6</v>
      </c>
      <c r="AH589" s="9">
        <f>VLOOKUP($E589,'ALL-GTK-SD-SMP-SMA-SMK-SLB'!$F$14:$CG$713,'ALL-GTK-SD-SMP-SMA-SMK-SLB'!AI$7,FALSE)</f>
        <v>0</v>
      </c>
      <c r="AI589" s="9">
        <f>VLOOKUP($E589,'ALL-GTK-SD-SMP-SMA-SMK-SLB'!$F$14:$CG$713,'ALL-GTK-SD-SMP-SMA-SMK-SLB'!AJ$7,FALSE)</f>
        <v>0</v>
      </c>
      <c r="AJ589" s="10">
        <f t="shared" si="304"/>
        <v>0</v>
      </c>
      <c r="AK589" s="44">
        <f t="shared" si="305"/>
        <v>6</v>
      </c>
      <c r="AL589" s="44">
        <f t="shared" si="306"/>
        <v>0</v>
      </c>
      <c r="AM589" s="11">
        <f t="shared" si="307"/>
        <v>6</v>
      </c>
      <c r="AN589" s="299">
        <f>VLOOKUP($E589,'ALL-GTK-SD-SMP-SMA-SMK-SLB'!$F$14:$CG$713,'ALL-GTK-SD-SMP-SMA-SMK-SLB'!AO$7,FALSE)</f>
        <v>0</v>
      </c>
      <c r="AO589" s="299">
        <f>VLOOKUP($E589,'ALL-GTK-SD-SMP-SMA-SMK-SLB'!$F$14:$CG$713,'ALL-GTK-SD-SMP-SMA-SMK-SLB'!AP$7,FALSE)</f>
        <v>0</v>
      </c>
      <c r="AP589" s="9">
        <f>VLOOKUP($E589,'ALL-GTK-SD-SMP-SMA-SMK-SLB'!$F$14:$CG$713,'ALL-GTK-SD-SMP-SMA-SMK-SLB'!AQ$7,FALSE)</f>
        <v>0</v>
      </c>
      <c r="AQ589" s="9">
        <f>VLOOKUP($E589,'ALL-GTK-SD-SMP-SMA-SMK-SLB'!$F$14:$CG$713,'ALL-GTK-SD-SMP-SMA-SMK-SLB'!AR$7,FALSE)</f>
        <v>0</v>
      </c>
      <c r="AR589" s="9">
        <f>VLOOKUP($E589,'ALL-GTK-SD-SMP-SMA-SMK-SLB'!$F$14:$CG$713,'ALL-GTK-SD-SMP-SMA-SMK-SLB'!AS$7,FALSE)</f>
        <v>0</v>
      </c>
      <c r="AS589" s="9">
        <f>VLOOKUP($E589,'ALL-GTK-SD-SMP-SMA-SMK-SLB'!$F$14:$CG$713,'ALL-GTK-SD-SMP-SMA-SMK-SLB'!AT$7,FALSE)</f>
        <v>0</v>
      </c>
      <c r="AT589" s="9">
        <f>VLOOKUP($E589,'ALL-GTK-SD-SMP-SMA-SMK-SLB'!$F$14:$CG$713,'ALL-GTK-SD-SMP-SMA-SMK-SLB'!AU$7,FALSE)</f>
        <v>0</v>
      </c>
      <c r="AU589" s="9">
        <f>VLOOKUP($E589,'ALL-GTK-SD-SMP-SMA-SMK-SLB'!$F$14:$CG$713,'ALL-GTK-SD-SMP-SMA-SMK-SLB'!AV$7,FALSE)</f>
        <v>0</v>
      </c>
      <c r="AV589" s="9">
        <f>VLOOKUP($E589,'ALL-GTK-SD-SMP-SMA-SMK-SLB'!$F$14:$CG$713,'ALL-GTK-SD-SMP-SMA-SMK-SLB'!AW$7,FALSE)</f>
        <v>0</v>
      </c>
      <c r="AW589" s="9">
        <f>VLOOKUP($E589,'ALL-GTK-SD-SMP-SMA-SMK-SLB'!$F$14:$CG$713,'ALL-GTK-SD-SMP-SMA-SMK-SLB'!AX$7,FALSE)</f>
        <v>0</v>
      </c>
      <c r="AX589" s="9">
        <f>VLOOKUP($E589,'ALL-GTK-SD-SMP-SMA-SMK-SLB'!$F$14:$CG$713,'ALL-GTK-SD-SMP-SMA-SMK-SLB'!AY$7,FALSE)</f>
        <v>5</v>
      </c>
      <c r="AY589" s="9">
        <f>VLOOKUP($E589,'ALL-GTK-SD-SMP-SMA-SMK-SLB'!$F$14:$CG$713,'ALL-GTK-SD-SMP-SMA-SMK-SLB'!AZ$7,FALSE)</f>
        <v>0</v>
      </c>
      <c r="AZ589" s="9">
        <f>VLOOKUP($E589,'ALL-GTK-SD-SMP-SMA-SMK-SLB'!$F$14:$CG$713,'ALL-GTK-SD-SMP-SMA-SMK-SLB'!BA$7,FALSE)</f>
        <v>1</v>
      </c>
      <c r="BA589" s="9">
        <f>VLOOKUP($E589,'ALL-GTK-SD-SMP-SMA-SMK-SLB'!$F$14:$CG$713,'ALL-GTK-SD-SMP-SMA-SMK-SLB'!BB$7,FALSE)</f>
        <v>0</v>
      </c>
      <c r="BB589" s="9">
        <f>VLOOKUP($E589,'ALL-GTK-SD-SMP-SMA-SMK-SLB'!$F$14:$CG$713,'ALL-GTK-SD-SMP-SMA-SMK-SLB'!BC$7,FALSE)</f>
        <v>0</v>
      </c>
      <c r="BC589" s="9">
        <f>VLOOKUP($E589,'ALL-GTK-SD-SMP-SMA-SMK-SLB'!$F$14:$CG$713,'ALL-GTK-SD-SMP-SMA-SMK-SLB'!BD$7,FALSE)</f>
        <v>0</v>
      </c>
      <c r="BD589" s="310">
        <f t="shared" si="308"/>
        <v>0</v>
      </c>
      <c r="BE589" s="310">
        <f t="shared" si="309"/>
        <v>0</v>
      </c>
      <c r="BF589" s="10">
        <f t="shared" si="310"/>
        <v>0</v>
      </c>
      <c r="BG589" s="311">
        <f t="shared" si="311"/>
        <v>6</v>
      </c>
      <c r="BH589" s="311">
        <f t="shared" si="312"/>
        <v>0</v>
      </c>
      <c r="BI589" s="10">
        <f t="shared" si="313"/>
        <v>6</v>
      </c>
      <c r="BJ589" s="44">
        <f t="shared" si="314"/>
        <v>6</v>
      </c>
      <c r="BK589" s="44">
        <f t="shared" si="315"/>
        <v>0</v>
      </c>
      <c r="BL589" s="11">
        <f t="shared" si="316"/>
        <v>6</v>
      </c>
      <c r="BM589" s="9">
        <f>VLOOKUP($E589,'ALL-GTK-SD-SMP-SMA-SMK-SLB'!$F$14:$CG$713,'ALL-GTK-SD-SMP-SMA-SMK-SLB'!BN$7,FALSE)</f>
        <v>0</v>
      </c>
      <c r="BN589" s="9">
        <f>VLOOKUP($E589,'ALL-GTK-SD-SMP-SMA-SMK-SLB'!$F$14:$CG$713,'ALL-GTK-SD-SMP-SMA-SMK-SLB'!BO$7,FALSE)</f>
        <v>0</v>
      </c>
      <c r="BO589" s="9">
        <f>VLOOKUP($E589,'ALL-GTK-SD-SMP-SMA-SMK-SLB'!$F$14:$CG$713,'ALL-GTK-SD-SMP-SMA-SMK-SLB'!BP$7,FALSE)</f>
        <v>1</v>
      </c>
      <c r="BP589" s="9">
        <f>VLOOKUP($E589,'ALL-GTK-SD-SMP-SMA-SMK-SLB'!$F$14:$CG$713,'ALL-GTK-SD-SMP-SMA-SMK-SLB'!BQ$7,FALSE)</f>
        <v>0</v>
      </c>
      <c r="BQ589" s="9">
        <f>VLOOKUP($E589,'ALL-GTK-SD-SMP-SMA-SMK-SLB'!$F$14:$CG$713,'ALL-GTK-SD-SMP-SMA-SMK-SLB'!BR$7,FALSE)</f>
        <v>0</v>
      </c>
      <c r="BR589" s="9">
        <f>VLOOKUP($E589,'ALL-GTK-SD-SMP-SMA-SMK-SLB'!$F$14:$CG$713,'ALL-GTK-SD-SMP-SMA-SMK-SLB'!BS$7,FALSE)</f>
        <v>0</v>
      </c>
      <c r="BS589" s="9">
        <f>VLOOKUP($E589,'ALL-GTK-SD-SMP-SMA-SMK-SLB'!$F$14:$CG$713,'ALL-GTK-SD-SMP-SMA-SMK-SLB'!BT$7,FALSE)</f>
        <v>0</v>
      </c>
      <c r="BT589" s="9">
        <f>VLOOKUP($E589,'ALL-GTK-SD-SMP-SMA-SMK-SLB'!$F$14:$CG$713,'ALL-GTK-SD-SMP-SMA-SMK-SLB'!BU$7,FALSE)</f>
        <v>0</v>
      </c>
      <c r="BU589" s="299">
        <f t="shared" si="317"/>
        <v>1</v>
      </c>
      <c r="BV589" s="299">
        <f t="shared" si="318"/>
        <v>0</v>
      </c>
      <c r="BW589" s="44">
        <f t="shared" si="319"/>
        <v>1</v>
      </c>
      <c r="BX589" s="44">
        <f t="shared" si="320"/>
        <v>0</v>
      </c>
      <c r="BY589" s="11">
        <f t="shared" si="321"/>
        <v>1</v>
      </c>
      <c r="BZ589" s="14">
        <f t="shared" si="322"/>
        <v>6</v>
      </c>
      <c r="CA589" s="14">
        <f t="shared" si="323"/>
        <v>0</v>
      </c>
      <c r="CB589" s="13">
        <f t="shared" si="324"/>
        <v>1</v>
      </c>
      <c r="CC589" s="13">
        <f t="shared" si="325"/>
        <v>0</v>
      </c>
      <c r="CD589" s="312">
        <f t="shared" si="326"/>
        <v>7</v>
      </c>
      <c r="CE589" s="312">
        <f t="shared" si="327"/>
        <v>0</v>
      </c>
      <c r="CF589" s="313">
        <f t="shared" si="328"/>
        <v>7</v>
      </c>
      <c r="CG589" s="302" t="str">
        <f t="shared" si="329"/>
        <v>OK</v>
      </c>
    </row>
    <row r="590" spans="1:85" ht="14.25" x14ac:dyDescent="0.25">
      <c r="A590" s="6">
        <v>578</v>
      </c>
      <c r="B590" s="495">
        <v>1</v>
      </c>
      <c r="C590" s="495" t="s">
        <v>8</v>
      </c>
      <c r="D590" s="496" t="s">
        <v>25</v>
      </c>
      <c r="E590" s="626">
        <v>20319280</v>
      </c>
      <c r="F590" s="627" t="s">
        <v>1049</v>
      </c>
      <c r="G590" s="624" t="s">
        <v>52</v>
      </c>
      <c r="H590" s="9">
        <f>VLOOKUP($E590,'ALL-GTK-SD-SMP-SMA-SMK-SLB'!$F$14:$CG$713,'ALL-GTK-SD-SMP-SMA-SMK-SLB'!I$7,FALSE)</f>
        <v>0</v>
      </c>
      <c r="I590" s="9">
        <f>VLOOKUP($E590,'ALL-GTK-SD-SMP-SMA-SMK-SLB'!$F$14:$CG$713,'ALL-GTK-SD-SMP-SMA-SMK-SLB'!J$7,FALSE)</f>
        <v>2</v>
      </c>
      <c r="J590" s="9">
        <f>VLOOKUP($E590,'ALL-GTK-SD-SMP-SMA-SMK-SLB'!$F$14:$CG$713,'ALL-GTK-SD-SMP-SMA-SMK-SLB'!K$7,FALSE)</f>
        <v>0</v>
      </c>
      <c r="K590" s="9">
        <f>VLOOKUP($E590,'ALL-GTK-SD-SMP-SMA-SMK-SLB'!$F$14:$CG$713,'ALL-GTK-SD-SMP-SMA-SMK-SLB'!L$7,FALSE)</f>
        <v>0</v>
      </c>
      <c r="L590" s="9">
        <f>VLOOKUP($E590,'ALL-GTK-SD-SMP-SMA-SMK-SLB'!$F$14:$CG$713,'ALL-GTK-SD-SMP-SMA-SMK-SLB'!M$7,FALSE)</f>
        <v>10</v>
      </c>
      <c r="M590" s="9">
        <f>VLOOKUP($E590,'ALL-GTK-SD-SMP-SMA-SMK-SLB'!$F$14:$CG$713,'ALL-GTK-SD-SMP-SMA-SMK-SLB'!N$7,FALSE)</f>
        <v>12</v>
      </c>
      <c r="N590" s="9">
        <f>VLOOKUP($E590,'ALL-GTK-SD-SMP-SMA-SMK-SLB'!$F$14:$CG$713,'ALL-GTK-SD-SMP-SMA-SMK-SLB'!O$7,FALSE)</f>
        <v>5</v>
      </c>
      <c r="O590" s="9">
        <f>VLOOKUP($E590,'ALL-GTK-SD-SMP-SMA-SMK-SLB'!$F$14:$CG$713,'ALL-GTK-SD-SMP-SMA-SMK-SLB'!P$7,FALSE)</f>
        <v>11</v>
      </c>
      <c r="P590" s="299">
        <f t="shared" ref="P590:P653" si="330">SUM(H590,J590,L590,N590)</f>
        <v>15</v>
      </c>
      <c r="Q590" s="299">
        <f t="shared" ref="Q590:Q653" si="331">SUM(I590,K590,M590,O590)</f>
        <v>25</v>
      </c>
      <c r="R590" s="300">
        <f t="shared" ref="R590:R653" si="332">SUM(P590:Q590)</f>
        <v>40</v>
      </c>
      <c r="S590" s="9">
        <f>VLOOKUP($E590,'ALL-GTK-SD-SMP-SMA-SMK-SLB'!$F$14:$CG$713,'ALL-GTK-SD-SMP-SMA-SMK-SLB'!T$7,FALSE)</f>
        <v>0</v>
      </c>
      <c r="T590" s="9">
        <f>VLOOKUP($E590,'ALL-GTK-SD-SMP-SMA-SMK-SLB'!$F$14:$CG$713,'ALL-GTK-SD-SMP-SMA-SMK-SLB'!U$7,FALSE)</f>
        <v>0</v>
      </c>
      <c r="U590" s="9">
        <f>VLOOKUP($E590,'ALL-GTK-SD-SMP-SMA-SMK-SLB'!$F$14:$CG$713,'ALL-GTK-SD-SMP-SMA-SMK-SLB'!V$7,FALSE)</f>
        <v>0</v>
      </c>
      <c r="V590" s="9">
        <f>VLOOKUP($E590,'ALL-GTK-SD-SMP-SMA-SMK-SLB'!$F$14:$CG$713,'ALL-GTK-SD-SMP-SMA-SMK-SLB'!W$7,FALSE)</f>
        <v>0</v>
      </c>
      <c r="W590" s="9">
        <f>VLOOKUP($E590,'ALL-GTK-SD-SMP-SMA-SMK-SLB'!$F$14:$CG$713,'ALL-GTK-SD-SMP-SMA-SMK-SLB'!X$7,FALSE)</f>
        <v>4</v>
      </c>
      <c r="X590" s="9">
        <f>VLOOKUP($E590,'ALL-GTK-SD-SMP-SMA-SMK-SLB'!$F$14:$CG$713,'ALL-GTK-SD-SMP-SMA-SMK-SLB'!Y$7,FALSE)</f>
        <v>12</v>
      </c>
      <c r="Y590" s="299">
        <f t="shared" ref="Y590:Y653" si="333">SUM(S590,U590,W590)</f>
        <v>4</v>
      </c>
      <c r="Z590" s="299">
        <f t="shared" ref="Z590:Z653" si="334">SUM(T590,V590,X590)</f>
        <v>12</v>
      </c>
      <c r="AA590" s="10">
        <f t="shared" ref="AA590:AA653" si="335">SUM(Y590:Z590)</f>
        <v>16</v>
      </c>
      <c r="AB590" s="44">
        <f t="shared" ref="AB590:AB653" si="336">SUM(P590,Y590)</f>
        <v>19</v>
      </c>
      <c r="AC590" s="44">
        <f t="shared" ref="AC590:AC653" si="337">SUM(Q590,Z590)</f>
        <v>37</v>
      </c>
      <c r="AD590" s="11">
        <f t="shared" ref="AD590:AD653" si="338">SUM(AB590:AC590)</f>
        <v>56</v>
      </c>
      <c r="AE590" s="9">
        <f>VLOOKUP($E590,'ALL-GTK-SD-SMP-SMA-SMK-SLB'!$F$14:$CG$713,'ALL-GTK-SD-SMP-SMA-SMK-SLB'!AF$7,FALSE)</f>
        <v>5</v>
      </c>
      <c r="AF590" s="9">
        <f>VLOOKUP($E590,'ALL-GTK-SD-SMP-SMA-SMK-SLB'!$F$14:$CG$713,'ALL-GTK-SD-SMP-SMA-SMK-SLB'!AG$7,FALSE)</f>
        <v>14</v>
      </c>
      <c r="AG590" s="10">
        <f t="shared" ref="AG590:AG653" si="339">SUM(AE590:AF590)</f>
        <v>19</v>
      </c>
      <c r="AH590" s="9">
        <f>VLOOKUP($E590,'ALL-GTK-SD-SMP-SMA-SMK-SLB'!$F$14:$CG$713,'ALL-GTK-SD-SMP-SMA-SMK-SLB'!AI$7,FALSE)</f>
        <v>14</v>
      </c>
      <c r="AI590" s="9">
        <f>VLOOKUP($E590,'ALL-GTK-SD-SMP-SMA-SMK-SLB'!$F$14:$CG$713,'ALL-GTK-SD-SMP-SMA-SMK-SLB'!AJ$7,FALSE)</f>
        <v>23</v>
      </c>
      <c r="AJ590" s="10">
        <f t="shared" ref="AJ590:AJ653" si="340">SUM(AH590:AI590)</f>
        <v>37</v>
      </c>
      <c r="AK590" s="44">
        <f t="shared" ref="AK590:AK653" si="341">SUM(AE590,AH590)</f>
        <v>19</v>
      </c>
      <c r="AL590" s="44">
        <f t="shared" ref="AL590:AL653" si="342">SUM(AF590,AI590)</f>
        <v>37</v>
      </c>
      <c r="AM590" s="11">
        <f t="shared" ref="AM590:AM653" si="343">SUM(AK590:AL590)</f>
        <v>56</v>
      </c>
      <c r="AN590" s="299">
        <v>0</v>
      </c>
      <c r="AO590" s="299">
        <v>0</v>
      </c>
      <c r="AP590" s="9">
        <f>VLOOKUP($E590,'ALL-GTK-SD-SMP-SMA-SMK-SLB'!$F$14:$CG$713,'ALL-GTK-SD-SMP-SMA-SMK-SLB'!AQ$7,FALSE)</f>
        <v>0</v>
      </c>
      <c r="AQ590" s="9">
        <f>VLOOKUP($E590,'ALL-GTK-SD-SMP-SMA-SMK-SLB'!$F$14:$CG$713,'ALL-GTK-SD-SMP-SMA-SMK-SLB'!AR$7,FALSE)</f>
        <v>0</v>
      </c>
      <c r="AR590" s="9">
        <f>VLOOKUP($E590,'ALL-GTK-SD-SMP-SMA-SMK-SLB'!$F$14:$CG$713,'ALL-GTK-SD-SMP-SMA-SMK-SLB'!AS$7,FALSE)</f>
        <v>0</v>
      </c>
      <c r="AS590" s="9">
        <f>VLOOKUP($E590,'ALL-GTK-SD-SMP-SMA-SMK-SLB'!$F$14:$CG$713,'ALL-GTK-SD-SMP-SMA-SMK-SLB'!AT$7,FALSE)</f>
        <v>0</v>
      </c>
      <c r="AT590" s="9">
        <f>VLOOKUP($E590,'ALL-GTK-SD-SMP-SMA-SMK-SLB'!$F$14:$CG$713,'ALL-GTK-SD-SMP-SMA-SMK-SLB'!AU$7,FALSE)</f>
        <v>0</v>
      </c>
      <c r="AU590" s="9">
        <f>VLOOKUP($E590,'ALL-GTK-SD-SMP-SMA-SMK-SLB'!$F$14:$CG$713,'ALL-GTK-SD-SMP-SMA-SMK-SLB'!AV$7,FALSE)</f>
        <v>0</v>
      </c>
      <c r="AV590" s="9">
        <f>VLOOKUP($E590,'ALL-GTK-SD-SMP-SMA-SMK-SLB'!$F$14:$CG$713,'ALL-GTK-SD-SMP-SMA-SMK-SLB'!AW$7,FALSE)</f>
        <v>0</v>
      </c>
      <c r="AW590" s="9">
        <f>VLOOKUP($E590,'ALL-GTK-SD-SMP-SMA-SMK-SLB'!$F$14:$CG$713,'ALL-GTK-SD-SMP-SMA-SMK-SLB'!AX$7,FALSE)</f>
        <v>0</v>
      </c>
      <c r="AX590" s="9">
        <f>VLOOKUP($E590,'ALL-GTK-SD-SMP-SMA-SMK-SLB'!$F$14:$CG$713,'ALL-GTK-SD-SMP-SMA-SMK-SLB'!AY$7,FALSE)</f>
        <v>11</v>
      </c>
      <c r="AY590" s="9">
        <f>VLOOKUP($E590,'ALL-GTK-SD-SMP-SMA-SMK-SLB'!$F$14:$CG$713,'ALL-GTK-SD-SMP-SMA-SMK-SLB'!AZ$7,FALSE)</f>
        <v>23</v>
      </c>
      <c r="AZ590" s="9">
        <f>VLOOKUP($E590,'ALL-GTK-SD-SMP-SMA-SMK-SLB'!$F$14:$CG$713,'ALL-GTK-SD-SMP-SMA-SMK-SLB'!BA$7,FALSE)</f>
        <v>8</v>
      </c>
      <c r="BA590" s="9">
        <f>VLOOKUP($E590,'ALL-GTK-SD-SMP-SMA-SMK-SLB'!$F$14:$CG$713,'ALL-GTK-SD-SMP-SMA-SMK-SLB'!BB$7,FALSE)</f>
        <v>14</v>
      </c>
      <c r="BB590" s="9">
        <f>VLOOKUP($E590,'ALL-GTK-SD-SMP-SMA-SMK-SLB'!$F$14:$CG$713,'ALL-GTK-SD-SMP-SMA-SMK-SLB'!BC$7,FALSE)</f>
        <v>0</v>
      </c>
      <c r="BC590" s="9">
        <f>VLOOKUP($E590,'ALL-GTK-SD-SMP-SMA-SMK-SLB'!$F$14:$CG$713,'ALL-GTK-SD-SMP-SMA-SMK-SLB'!BD$7,FALSE)</f>
        <v>0</v>
      </c>
      <c r="BD590" s="310">
        <f t="shared" ref="BD590:BD653" si="344">SUM(AN590,AP590,AR590,AT590)</f>
        <v>0</v>
      </c>
      <c r="BE590" s="310">
        <f t="shared" ref="BE590:BE653" si="345">SUM(AO590,AQ590,AS590,AU590)</f>
        <v>0</v>
      </c>
      <c r="BF590" s="10">
        <f t="shared" ref="BF590:BF653" si="346">SUM(BD590:BE590)</f>
        <v>0</v>
      </c>
      <c r="BG590" s="311">
        <f t="shared" ref="BG590:BG653" si="347">SUM(AV590,AX590,AZ590,BB590,)</f>
        <v>19</v>
      </c>
      <c r="BH590" s="311">
        <f t="shared" ref="BH590:BH653" si="348">SUM(AW590,AY590,BA590,BC590,)</f>
        <v>37</v>
      </c>
      <c r="BI590" s="10">
        <f t="shared" ref="BI590:BI653" si="349">SUM(BG590:BH590)</f>
        <v>56</v>
      </c>
      <c r="BJ590" s="44">
        <f t="shared" ref="BJ590:BJ653" si="350">SUM(BD590,BG590)</f>
        <v>19</v>
      </c>
      <c r="BK590" s="44">
        <f t="shared" ref="BK590:BK653" si="351">SUM(BE590,BH590)</f>
        <v>37</v>
      </c>
      <c r="BL590" s="11">
        <f t="shared" ref="BL590:BL653" si="352">SUM(BF590,BI590)</f>
        <v>56</v>
      </c>
      <c r="BM590" s="9">
        <f>VLOOKUP($E590,'ALL-GTK-SD-SMP-SMA-SMK-SLB'!$F$14:$CG$713,'ALL-GTK-SD-SMP-SMA-SMK-SLB'!BN$7,FALSE)</f>
        <v>3</v>
      </c>
      <c r="BN590" s="9">
        <f>VLOOKUP($E590,'ALL-GTK-SD-SMP-SMA-SMK-SLB'!$F$14:$CG$713,'ALL-GTK-SD-SMP-SMA-SMK-SLB'!BO$7,FALSE)</f>
        <v>0</v>
      </c>
      <c r="BO590" s="9">
        <f>VLOOKUP($E590,'ALL-GTK-SD-SMP-SMA-SMK-SLB'!$F$14:$CG$713,'ALL-GTK-SD-SMP-SMA-SMK-SLB'!BP$7,FALSE)</f>
        <v>0</v>
      </c>
      <c r="BP590" s="9">
        <f>VLOOKUP($E590,'ALL-GTK-SD-SMP-SMA-SMK-SLB'!$F$14:$CG$713,'ALL-GTK-SD-SMP-SMA-SMK-SLB'!BQ$7,FALSE)</f>
        <v>0</v>
      </c>
      <c r="BQ590" s="9">
        <f>VLOOKUP($E590,'ALL-GTK-SD-SMP-SMA-SMK-SLB'!$F$14:$CG$713,'ALL-GTK-SD-SMP-SMA-SMK-SLB'!BR$7,FALSE)</f>
        <v>0</v>
      </c>
      <c r="BR590" s="9">
        <f>VLOOKUP($E590,'ALL-GTK-SD-SMP-SMA-SMK-SLB'!$F$14:$CG$713,'ALL-GTK-SD-SMP-SMA-SMK-SLB'!BS$7,FALSE)</f>
        <v>0</v>
      </c>
      <c r="BS590" s="9">
        <f>VLOOKUP($E590,'ALL-GTK-SD-SMP-SMA-SMK-SLB'!$F$14:$CG$713,'ALL-GTK-SD-SMP-SMA-SMK-SLB'!BT$7,FALSE)</f>
        <v>7</v>
      </c>
      <c r="BT590" s="9">
        <f>VLOOKUP($E590,'ALL-GTK-SD-SMP-SMA-SMK-SLB'!$F$14:$CG$713,'ALL-GTK-SD-SMP-SMA-SMK-SLB'!BU$7,FALSE)</f>
        <v>10</v>
      </c>
      <c r="BU590" s="299">
        <f t="shared" ref="BU590:BU653" si="353">SUM(BO590,BQ590,BS590)</f>
        <v>7</v>
      </c>
      <c r="BV590" s="299">
        <f t="shared" ref="BV590:BV653" si="354">SUM(BP590,BR590,BT590)</f>
        <v>10</v>
      </c>
      <c r="BW590" s="44">
        <f t="shared" ref="BW590:BW653" si="355">SUM(BM590,BU590)</f>
        <v>10</v>
      </c>
      <c r="BX590" s="44">
        <f t="shared" ref="BX590:BX653" si="356">SUM(BN590,BV590)</f>
        <v>10</v>
      </c>
      <c r="BY590" s="11">
        <f t="shared" ref="BY590:BY653" si="357">SUM(BW590:BX590)</f>
        <v>20</v>
      </c>
      <c r="BZ590" s="14">
        <f t="shared" ref="BZ590:BZ653" si="358">SUM(P590,Y590)</f>
        <v>19</v>
      </c>
      <c r="CA590" s="14">
        <f t="shared" ref="CA590:CA653" si="359">SUM(Q590,Z590)</f>
        <v>37</v>
      </c>
      <c r="CB590" s="13">
        <f t="shared" ref="CB590:CB653" si="360">SUM(BM590,BU590)</f>
        <v>10</v>
      </c>
      <c r="CC590" s="13">
        <f t="shared" ref="CC590:CC653" si="361">SUM(BN590,BV590)</f>
        <v>10</v>
      </c>
      <c r="CD590" s="312">
        <f t="shared" ref="CD590:CD653" si="362">SUM(BZ590,CB590)</f>
        <v>29</v>
      </c>
      <c r="CE590" s="312">
        <f t="shared" ref="CE590:CE653" si="363">SUM(CA590,CC590)</f>
        <v>47</v>
      </c>
      <c r="CF590" s="313">
        <f t="shared" ref="CF590:CF653" si="364">SUM(CD590:CE590)</f>
        <v>76</v>
      </c>
      <c r="CG590" s="302" t="str">
        <f t="shared" ref="CG590:CG653" si="365">IF(AM590=BL590,"OK","REVISI")</f>
        <v>OK</v>
      </c>
    </row>
    <row r="591" spans="1:85" ht="14.25" x14ac:dyDescent="0.25">
      <c r="A591" s="6">
        <v>579</v>
      </c>
      <c r="B591" s="495">
        <v>2</v>
      </c>
      <c r="C591" s="495" t="s">
        <v>8</v>
      </c>
      <c r="D591" s="496" t="s">
        <v>25</v>
      </c>
      <c r="E591" s="626">
        <v>20319301</v>
      </c>
      <c r="F591" s="627" t="s">
        <v>1050</v>
      </c>
      <c r="G591" s="624" t="s">
        <v>52</v>
      </c>
      <c r="H591" s="9">
        <f>VLOOKUP($E591,'ALL-GTK-SD-SMP-SMA-SMK-SLB'!$F$14:$CG$713,'ALL-GTK-SD-SMP-SMA-SMK-SLB'!I$7,FALSE)</f>
        <v>0</v>
      </c>
      <c r="I591" s="9">
        <f>VLOOKUP($E591,'ALL-GTK-SD-SMP-SMA-SMK-SLB'!$F$14:$CG$713,'ALL-GTK-SD-SMP-SMA-SMK-SLB'!J$7,FALSE)</f>
        <v>0</v>
      </c>
      <c r="J591" s="9">
        <f>VLOOKUP($E591,'ALL-GTK-SD-SMP-SMA-SMK-SLB'!$F$14:$CG$713,'ALL-GTK-SD-SMP-SMA-SMK-SLB'!K$7,FALSE)</f>
        <v>0</v>
      </c>
      <c r="K591" s="9">
        <f>VLOOKUP($E591,'ALL-GTK-SD-SMP-SMA-SMK-SLB'!$F$14:$CG$713,'ALL-GTK-SD-SMP-SMA-SMK-SLB'!L$7,FALSE)</f>
        <v>0</v>
      </c>
      <c r="L591" s="9">
        <f>VLOOKUP($E591,'ALL-GTK-SD-SMP-SMA-SMK-SLB'!$F$14:$CG$713,'ALL-GTK-SD-SMP-SMA-SMK-SLB'!M$7,FALSE)</f>
        <v>6</v>
      </c>
      <c r="M591" s="9">
        <f>VLOOKUP($E591,'ALL-GTK-SD-SMP-SMA-SMK-SLB'!$F$14:$CG$713,'ALL-GTK-SD-SMP-SMA-SMK-SLB'!N$7,FALSE)</f>
        <v>16</v>
      </c>
      <c r="N591" s="9">
        <f>VLOOKUP($E591,'ALL-GTK-SD-SMP-SMA-SMK-SLB'!$F$14:$CG$713,'ALL-GTK-SD-SMP-SMA-SMK-SLB'!O$7,FALSE)</f>
        <v>5</v>
      </c>
      <c r="O591" s="9">
        <f>VLOOKUP($E591,'ALL-GTK-SD-SMP-SMA-SMK-SLB'!$F$14:$CG$713,'ALL-GTK-SD-SMP-SMA-SMK-SLB'!P$7,FALSE)</f>
        <v>9</v>
      </c>
      <c r="P591" s="299">
        <f t="shared" si="330"/>
        <v>11</v>
      </c>
      <c r="Q591" s="299">
        <f t="shared" si="331"/>
        <v>25</v>
      </c>
      <c r="R591" s="300">
        <f t="shared" si="332"/>
        <v>36</v>
      </c>
      <c r="S591" s="9">
        <f>VLOOKUP($E591,'ALL-GTK-SD-SMP-SMA-SMK-SLB'!$F$14:$CG$713,'ALL-GTK-SD-SMP-SMA-SMK-SLB'!T$7,FALSE)</f>
        <v>0</v>
      </c>
      <c r="T591" s="9">
        <f>VLOOKUP($E591,'ALL-GTK-SD-SMP-SMA-SMK-SLB'!$F$14:$CG$713,'ALL-GTK-SD-SMP-SMA-SMK-SLB'!U$7,FALSE)</f>
        <v>0</v>
      </c>
      <c r="U591" s="9">
        <f>VLOOKUP($E591,'ALL-GTK-SD-SMP-SMA-SMK-SLB'!$F$14:$CG$713,'ALL-GTK-SD-SMP-SMA-SMK-SLB'!V$7,FALSE)</f>
        <v>0</v>
      </c>
      <c r="V591" s="9">
        <f>VLOOKUP($E591,'ALL-GTK-SD-SMP-SMA-SMK-SLB'!$F$14:$CG$713,'ALL-GTK-SD-SMP-SMA-SMK-SLB'!W$7,FALSE)</f>
        <v>2</v>
      </c>
      <c r="W591" s="9">
        <f>VLOOKUP($E591,'ALL-GTK-SD-SMP-SMA-SMK-SLB'!$F$14:$CG$713,'ALL-GTK-SD-SMP-SMA-SMK-SLB'!X$7,FALSE)</f>
        <v>7</v>
      </c>
      <c r="X591" s="9">
        <f>VLOOKUP($E591,'ALL-GTK-SD-SMP-SMA-SMK-SLB'!$F$14:$CG$713,'ALL-GTK-SD-SMP-SMA-SMK-SLB'!Y$7,FALSE)</f>
        <v>7</v>
      </c>
      <c r="Y591" s="299">
        <f t="shared" si="333"/>
        <v>7</v>
      </c>
      <c r="Z591" s="299">
        <f t="shared" si="334"/>
        <v>9</v>
      </c>
      <c r="AA591" s="10">
        <f t="shared" si="335"/>
        <v>16</v>
      </c>
      <c r="AB591" s="44">
        <f t="shared" si="336"/>
        <v>18</v>
      </c>
      <c r="AC591" s="44">
        <f t="shared" si="337"/>
        <v>34</v>
      </c>
      <c r="AD591" s="11">
        <f t="shared" si="338"/>
        <v>52</v>
      </c>
      <c r="AE591" s="9">
        <f>VLOOKUP($E591,'ALL-GTK-SD-SMP-SMA-SMK-SLB'!$F$14:$CG$713,'ALL-GTK-SD-SMP-SMA-SMK-SLB'!AF$7,FALSE)</f>
        <v>8</v>
      </c>
      <c r="AF591" s="9">
        <f>VLOOKUP($E591,'ALL-GTK-SD-SMP-SMA-SMK-SLB'!$F$14:$CG$713,'ALL-GTK-SD-SMP-SMA-SMK-SLB'!AG$7,FALSE)</f>
        <v>8</v>
      </c>
      <c r="AG591" s="10">
        <f t="shared" si="339"/>
        <v>16</v>
      </c>
      <c r="AH591" s="9">
        <f>VLOOKUP($E591,'ALL-GTK-SD-SMP-SMA-SMK-SLB'!$F$14:$CG$713,'ALL-GTK-SD-SMP-SMA-SMK-SLB'!AI$7,FALSE)</f>
        <v>10</v>
      </c>
      <c r="AI591" s="9">
        <f>VLOOKUP($E591,'ALL-GTK-SD-SMP-SMA-SMK-SLB'!$F$14:$CG$713,'ALL-GTK-SD-SMP-SMA-SMK-SLB'!AJ$7,FALSE)</f>
        <v>26</v>
      </c>
      <c r="AJ591" s="10">
        <f t="shared" si="340"/>
        <v>36</v>
      </c>
      <c r="AK591" s="44">
        <f t="shared" si="341"/>
        <v>18</v>
      </c>
      <c r="AL591" s="44">
        <f t="shared" si="342"/>
        <v>34</v>
      </c>
      <c r="AM591" s="11">
        <f t="shared" si="343"/>
        <v>52</v>
      </c>
      <c r="AN591" s="299">
        <v>0</v>
      </c>
      <c r="AO591" s="299">
        <v>0</v>
      </c>
      <c r="AP591" s="9">
        <f>VLOOKUP($E591,'ALL-GTK-SD-SMP-SMA-SMK-SLB'!$F$14:$CG$713,'ALL-GTK-SD-SMP-SMA-SMK-SLB'!AQ$7,FALSE)</f>
        <v>0</v>
      </c>
      <c r="AQ591" s="9">
        <f>VLOOKUP($E591,'ALL-GTK-SD-SMP-SMA-SMK-SLB'!$F$14:$CG$713,'ALL-GTK-SD-SMP-SMA-SMK-SLB'!AR$7,FALSE)</f>
        <v>0</v>
      </c>
      <c r="AR591" s="9">
        <f>VLOOKUP($E591,'ALL-GTK-SD-SMP-SMA-SMK-SLB'!$F$14:$CG$713,'ALL-GTK-SD-SMP-SMA-SMK-SLB'!AS$7,FALSE)</f>
        <v>0</v>
      </c>
      <c r="AS591" s="9">
        <f>VLOOKUP($E591,'ALL-GTK-SD-SMP-SMA-SMK-SLB'!$F$14:$CG$713,'ALL-GTK-SD-SMP-SMA-SMK-SLB'!AT$7,FALSE)</f>
        <v>0</v>
      </c>
      <c r="AT591" s="9">
        <f>VLOOKUP($E591,'ALL-GTK-SD-SMP-SMA-SMK-SLB'!$F$14:$CG$713,'ALL-GTK-SD-SMP-SMA-SMK-SLB'!AU$7,FALSE)</f>
        <v>0</v>
      </c>
      <c r="AU591" s="9">
        <f>VLOOKUP($E591,'ALL-GTK-SD-SMP-SMA-SMK-SLB'!$F$14:$CG$713,'ALL-GTK-SD-SMP-SMA-SMK-SLB'!AV$7,FALSE)</f>
        <v>0</v>
      </c>
      <c r="AV591" s="9">
        <f>VLOOKUP($E591,'ALL-GTK-SD-SMP-SMA-SMK-SLB'!$F$14:$CG$713,'ALL-GTK-SD-SMP-SMA-SMK-SLB'!AW$7,FALSE)</f>
        <v>0</v>
      </c>
      <c r="AW591" s="9">
        <f>VLOOKUP($E591,'ALL-GTK-SD-SMP-SMA-SMK-SLB'!$F$14:$CG$713,'ALL-GTK-SD-SMP-SMA-SMK-SLB'!AX$7,FALSE)</f>
        <v>0</v>
      </c>
      <c r="AX591" s="9">
        <f>VLOOKUP($E591,'ALL-GTK-SD-SMP-SMA-SMK-SLB'!$F$14:$CG$713,'ALL-GTK-SD-SMP-SMA-SMK-SLB'!AY$7,FALSE)</f>
        <v>13</v>
      </c>
      <c r="AY591" s="9">
        <f>VLOOKUP($E591,'ALL-GTK-SD-SMP-SMA-SMK-SLB'!$F$14:$CG$713,'ALL-GTK-SD-SMP-SMA-SMK-SLB'!AZ$7,FALSE)</f>
        <v>31</v>
      </c>
      <c r="AZ591" s="9">
        <f>VLOOKUP($E591,'ALL-GTK-SD-SMP-SMA-SMK-SLB'!$F$14:$CG$713,'ALL-GTK-SD-SMP-SMA-SMK-SLB'!BA$7,FALSE)</f>
        <v>5</v>
      </c>
      <c r="BA591" s="9">
        <f>VLOOKUP($E591,'ALL-GTK-SD-SMP-SMA-SMK-SLB'!$F$14:$CG$713,'ALL-GTK-SD-SMP-SMA-SMK-SLB'!BB$7,FALSE)</f>
        <v>3</v>
      </c>
      <c r="BB591" s="9">
        <f>VLOOKUP($E591,'ALL-GTK-SD-SMP-SMA-SMK-SLB'!$F$14:$CG$713,'ALL-GTK-SD-SMP-SMA-SMK-SLB'!BC$7,FALSE)</f>
        <v>0</v>
      </c>
      <c r="BC591" s="9">
        <f>VLOOKUP($E591,'ALL-GTK-SD-SMP-SMA-SMK-SLB'!$F$14:$CG$713,'ALL-GTK-SD-SMP-SMA-SMK-SLB'!BD$7,FALSE)</f>
        <v>0</v>
      </c>
      <c r="BD591" s="310">
        <f t="shared" si="344"/>
        <v>0</v>
      </c>
      <c r="BE591" s="310">
        <f t="shared" si="345"/>
        <v>0</v>
      </c>
      <c r="BF591" s="10">
        <f t="shared" si="346"/>
        <v>0</v>
      </c>
      <c r="BG591" s="311">
        <f t="shared" si="347"/>
        <v>18</v>
      </c>
      <c r="BH591" s="311">
        <f t="shared" si="348"/>
        <v>34</v>
      </c>
      <c r="BI591" s="10">
        <f t="shared" si="349"/>
        <v>52</v>
      </c>
      <c r="BJ591" s="44">
        <f t="shared" si="350"/>
        <v>18</v>
      </c>
      <c r="BK591" s="44">
        <f t="shared" si="351"/>
        <v>34</v>
      </c>
      <c r="BL591" s="11">
        <f t="shared" si="352"/>
        <v>52</v>
      </c>
      <c r="BM591" s="9">
        <f>VLOOKUP($E591,'ALL-GTK-SD-SMP-SMA-SMK-SLB'!$F$14:$CG$713,'ALL-GTK-SD-SMP-SMA-SMK-SLB'!BN$7,FALSE)</f>
        <v>2</v>
      </c>
      <c r="BN591" s="9">
        <f>VLOOKUP($E591,'ALL-GTK-SD-SMP-SMA-SMK-SLB'!$F$14:$CG$713,'ALL-GTK-SD-SMP-SMA-SMK-SLB'!BO$7,FALSE)</f>
        <v>0</v>
      </c>
      <c r="BO591" s="9">
        <f>VLOOKUP($E591,'ALL-GTK-SD-SMP-SMA-SMK-SLB'!$F$14:$CG$713,'ALL-GTK-SD-SMP-SMA-SMK-SLB'!BP$7,FALSE)</f>
        <v>0</v>
      </c>
      <c r="BP591" s="9">
        <f>VLOOKUP($E591,'ALL-GTK-SD-SMP-SMA-SMK-SLB'!$F$14:$CG$713,'ALL-GTK-SD-SMP-SMA-SMK-SLB'!BQ$7,FALSE)</f>
        <v>0</v>
      </c>
      <c r="BQ591" s="9">
        <f>VLOOKUP($E591,'ALL-GTK-SD-SMP-SMA-SMK-SLB'!$F$14:$CG$713,'ALL-GTK-SD-SMP-SMA-SMK-SLB'!BR$7,FALSE)</f>
        <v>0</v>
      </c>
      <c r="BR591" s="9">
        <f>VLOOKUP($E591,'ALL-GTK-SD-SMP-SMA-SMK-SLB'!$F$14:$CG$713,'ALL-GTK-SD-SMP-SMA-SMK-SLB'!BS$7,FALSE)</f>
        <v>0</v>
      </c>
      <c r="BS591" s="9">
        <f>VLOOKUP($E591,'ALL-GTK-SD-SMP-SMA-SMK-SLB'!$F$14:$CG$713,'ALL-GTK-SD-SMP-SMA-SMK-SLB'!BT$7,FALSE)</f>
        <v>4</v>
      </c>
      <c r="BT591" s="9">
        <f>VLOOKUP($E591,'ALL-GTK-SD-SMP-SMA-SMK-SLB'!$F$14:$CG$713,'ALL-GTK-SD-SMP-SMA-SMK-SLB'!BU$7,FALSE)</f>
        <v>7</v>
      </c>
      <c r="BU591" s="299">
        <f t="shared" si="353"/>
        <v>4</v>
      </c>
      <c r="BV591" s="299">
        <f t="shared" si="354"/>
        <v>7</v>
      </c>
      <c r="BW591" s="44">
        <f t="shared" si="355"/>
        <v>6</v>
      </c>
      <c r="BX591" s="44">
        <f t="shared" si="356"/>
        <v>7</v>
      </c>
      <c r="BY591" s="11">
        <f t="shared" si="357"/>
        <v>13</v>
      </c>
      <c r="BZ591" s="14">
        <f t="shared" si="358"/>
        <v>18</v>
      </c>
      <c r="CA591" s="14">
        <f t="shared" si="359"/>
        <v>34</v>
      </c>
      <c r="CB591" s="13">
        <f t="shared" si="360"/>
        <v>6</v>
      </c>
      <c r="CC591" s="13">
        <f t="shared" si="361"/>
        <v>7</v>
      </c>
      <c r="CD591" s="312">
        <f t="shared" si="362"/>
        <v>24</v>
      </c>
      <c r="CE591" s="312">
        <f t="shared" si="363"/>
        <v>41</v>
      </c>
      <c r="CF591" s="313">
        <f t="shared" si="364"/>
        <v>65</v>
      </c>
      <c r="CG591" s="302" t="str">
        <f t="shared" si="365"/>
        <v>OK</v>
      </c>
    </row>
    <row r="592" spans="1:85" ht="14.25" x14ac:dyDescent="0.25">
      <c r="A592" s="6">
        <v>580</v>
      </c>
      <c r="B592" s="495">
        <v>3</v>
      </c>
      <c r="C592" s="495" t="s">
        <v>8</v>
      </c>
      <c r="D592" s="496" t="s">
        <v>25</v>
      </c>
      <c r="E592" s="626">
        <v>20319299</v>
      </c>
      <c r="F592" s="627" t="s">
        <v>1051</v>
      </c>
      <c r="G592" s="624" t="s">
        <v>52</v>
      </c>
      <c r="H592" s="9">
        <f>VLOOKUP($E592,'ALL-GTK-SD-SMP-SMA-SMK-SLB'!$F$14:$CG$713,'ALL-GTK-SD-SMP-SMA-SMK-SLB'!I$7,FALSE)</f>
        <v>0</v>
      </c>
      <c r="I592" s="9">
        <f>VLOOKUP($E592,'ALL-GTK-SD-SMP-SMA-SMK-SLB'!$F$14:$CG$713,'ALL-GTK-SD-SMP-SMA-SMK-SLB'!J$7,FALSE)</f>
        <v>0</v>
      </c>
      <c r="J592" s="9">
        <f>VLOOKUP($E592,'ALL-GTK-SD-SMP-SMA-SMK-SLB'!$F$14:$CG$713,'ALL-GTK-SD-SMP-SMA-SMK-SLB'!K$7,FALSE)</f>
        <v>0</v>
      </c>
      <c r="K592" s="9">
        <f>VLOOKUP($E592,'ALL-GTK-SD-SMP-SMA-SMK-SLB'!$F$14:$CG$713,'ALL-GTK-SD-SMP-SMA-SMK-SLB'!L$7,FALSE)</f>
        <v>0</v>
      </c>
      <c r="L592" s="9">
        <f>VLOOKUP($E592,'ALL-GTK-SD-SMP-SMA-SMK-SLB'!$F$14:$CG$713,'ALL-GTK-SD-SMP-SMA-SMK-SLB'!M$7,FALSE)</f>
        <v>5</v>
      </c>
      <c r="M592" s="9">
        <f>VLOOKUP($E592,'ALL-GTK-SD-SMP-SMA-SMK-SLB'!$F$14:$CG$713,'ALL-GTK-SD-SMP-SMA-SMK-SLB'!N$7,FALSE)</f>
        <v>13</v>
      </c>
      <c r="N592" s="9">
        <f>VLOOKUP($E592,'ALL-GTK-SD-SMP-SMA-SMK-SLB'!$F$14:$CG$713,'ALL-GTK-SD-SMP-SMA-SMK-SLB'!O$7,FALSE)</f>
        <v>11</v>
      </c>
      <c r="O592" s="9">
        <f>VLOOKUP($E592,'ALL-GTK-SD-SMP-SMA-SMK-SLB'!$F$14:$CG$713,'ALL-GTK-SD-SMP-SMA-SMK-SLB'!P$7,FALSE)</f>
        <v>9</v>
      </c>
      <c r="P592" s="299">
        <f t="shared" si="330"/>
        <v>16</v>
      </c>
      <c r="Q592" s="299">
        <f t="shared" si="331"/>
        <v>22</v>
      </c>
      <c r="R592" s="300">
        <f t="shared" si="332"/>
        <v>38</v>
      </c>
      <c r="S592" s="9">
        <f>VLOOKUP($E592,'ALL-GTK-SD-SMP-SMA-SMK-SLB'!$F$14:$CG$713,'ALL-GTK-SD-SMP-SMA-SMK-SLB'!T$7,FALSE)</f>
        <v>0</v>
      </c>
      <c r="T592" s="9">
        <f>VLOOKUP($E592,'ALL-GTK-SD-SMP-SMA-SMK-SLB'!$F$14:$CG$713,'ALL-GTK-SD-SMP-SMA-SMK-SLB'!U$7,FALSE)</f>
        <v>0</v>
      </c>
      <c r="U592" s="9">
        <f>VLOOKUP($E592,'ALL-GTK-SD-SMP-SMA-SMK-SLB'!$F$14:$CG$713,'ALL-GTK-SD-SMP-SMA-SMK-SLB'!V$7,FALSE)</f>
        <v>4</v>
      </c>
      <c r="V592" s="9">
        <f>VLOOKUP($E592,'ALL-GTK-SD-SMP-SMA-SMK-SLB'!$F$14:$CG$713,'ALL-GTK-SD-SMP-SMA-SMK-SLB'!W$7,FALSE)</f>
        <v>1</v>
      </c>
      <c r="W592" s="9">
        <f>VLOOKUP($E592,'ALL-GTK-SD-SMP-SMA-SMK-SLB'!$F$14:$CG$713,'ALL-GTK-SD-SMP-SMA-SMK-SLB'!X$7,FALSE)</f>
        <v>3</v>
      </c>
      <c r="X592" s="9">
        <f>VLOOKUP($E592,'ALL-GTK-SD-SMP-SMA-SMK-SLB'!$F$14:$CG$713,'ALL-GTK-SD-SMP-SMA-SMK-SLB'!Y$7,FALSE)</f>
        <v>7</v>
      </c>
      <c r="Y592" s="299">
        <f t="shared" si="333"/>
        <v>7</v>
      </c>
      <c r="Z592" s="299">
        <f t="shared" si="334"/>
        <v>8</v>
      </c>
      <c r="AA592" s="10">
        <f t="shared" si="335"/>
        <v>15</v>
      </c>
      <c r="AB592" s="44">
        <f t="shared" si="336"/>
        <v>23</v>
      </c>
      <c r="AC592" s="44">
        <f t="shared" si="337"/>
        <v>30</v>
      </c>
      <c r="AD592" s="11">
        <f t="shared" si="338"/>
        <v>53</v>
      </c>
      <c r="AE592" s="9">
        <f>VLOOKUP($E592,'ALL-GTK-SD-SMP-SMA-SMK-SLB'!$F$14:$CG$713,'ALL-GTK-SD-SMP-SMA-SMK-SLB'!AF$7,FALSE)</f>
        <v>5</v>
      </c>
      <c r="AF592" s="9">
        <f>VLOOKUP($E592,'ALL-GTK-SD-SMP-SMA-SMK-SLB'!$F$14:$CG$713,'ALL-GTK-SD-SMP-SMA-SMK-SLB'!AG$7,FALSE)</f>
        <v>7</v>
      </c>
      <c r="AG592" s="10">
        <f t="shared" si="339"/>
        <v>12</v>
      </c>
      <c r="AH592" s="9">
        <f>VLOOKUP($E592,'ALL-GTK-SD-SMP-SMA-SMK-SLB'!$F$14:$CG$713,'ALL-GTK-SD-SMP-SMA-SMK-SLB'!AI$7,FALSE)</f>
        <v>18</v>
      </c>
      <c r="AI592" s="9">
        <f>VLOOKUP($E592,'ALL-GTK-SD-SMP-SMA-SMK-SLB'!$F$14:$CG$713,'ALL-GTK-SD-SMP-SMA-SMK-SLB'!AJ$7,FALSE)</f>
        <v>23</v>
      </c>
      <c r="AJ592" s="10">
        <f t="shared" si="340"/>
        <v>41</v>
      </c>
      <c r="AK592" s="44">
        <f t="shared" si="341"/>
        <v>23</v>
      </c>
      <c r="AL592" s="44">
        <f t="shared" si="342"/>
        <v>30</v>
      </c>
      <c r="AM592" s="11">
        <f t="shared" si="343"/>
        <v>53</v>
      </c>
      <c r="AN592" s="299">
        <v>0</v>
      </c>
      <c r="AO592" s="299">
        <v>0</v>
      </c>
      <c r="AP592" s="9">
        <f>VLOOKUP($E592,'ALL-GTK-SD-SMP-SMA-SMK-SLB'!$F$14:$CG$713,'ALL-GTK-SD-SMP-SMA-SMK-SLB'!AQ$7,FALSE)</f>
        <v>0</v>
      </c>
      <c r="AQ592" s="9">
        <f>VLOOKUP($E592,'ALL-GTK-SD-SMP-SMA-SMK-SLB'!$F$14:$CG$713,'ALL-GTK-SD-SMP-SMA-SMK-SLB'!AR$7,FALSE)</f>
        <v>0</v>
      </c>
      <c r="AR592" s="9">
        <f>VLOOKUP($E592,'ALL-GTK-SD-SMP-SMA-SMK-SLB'!$F$14:$CG$713,'ALL-GTK-SD-SMP-SMA-SMK-SLB'!AS$7,FALSE)</f>
        <v>0</v>
      </c>
      <c r="AS592" s="9">
        <f>VLOOKUP($E592,'ALL-GTK-SD-SMP-SMA-SMK-SLB'!$F$14:$CG$713,'ALL-GTK-SD-SMP-SMA-SMK-SLB'!AT$7,FALSE)</f>
        <v>0</v>
      </c>
      <c r="AT592" s="9">
        <f>VLOOKUP($E592,'ALL-GTK-SD-SMP-SMA-SMK-SLB'!$F$14:$CG$713,'ALL-GTK-SD-SMP-SMA-SMK-SLB'!AU$7,FALSE)</f>
        <v>0</v>
      </c>
      <c r="AU592" s="9">
        <f>VLOOKUP($E592,'ALL-GTK-SD-SMP-SMA-SMK-SLB'!$F$14:$CG$713,'ALL-GTK-SD-SMP-SMA-SMK-SLB'!AV$7,FALSE)</f>
        <v>0</v>
      </c>
      <c r="AV592" s="9">
        <f>VLOOKUP($E592,'ALL-GTK-SD-SMP-SMA-SMK-SLB'!$F$14:$CG$713,'ALL-GTK-SD-SMP-SMA-SMK-SLB'!AW$7,FALSE)</f>
        <v>0</v>
      </c>
      <c r="AW592" s="9">
        <f>VLOOKUP($E592,'ALL-GTK-SD-SMP-SMA-SMK-SLB'!$F$14:$CG$713,'ALL-GTK-SD-SMP-SMA-SMK-SLB'!AX$7,FALSE)</f>
        <v>0</v>
      </c>
      <c r="AX592" s="9">
        <f>VLOOKUP($E592,'ALL-GTK-SD-SMP-SMA-SMK-SLB'!$F$14:$CG$713,'ALL-GTK-SD-SMP-SMA-SMK-SLB'!AY$7,FALSE)</f>
        <v>14</v>
      </c>
      <c r="AY592" s="9">
        <f>VLOOKUP($E592,'ALL-GTK-SD-SMP-SMA-SMK-SLB'!$F$14:$CG$713,'ALL-GTK-SD-SMP-SMA-SMK-SLB'!AZ$7,FALSE)</f>
        <v>19</v>
      </c>
      <c r="AZ592" s="9">
        <f>VLOOKUP($E592,'ALL-GTK-SD-SMP-SMA-SMK-SLB'!$F$14:$CG$713,'ALL-GTK-SD-SMP-SMA-SMK-SLB'!BA$7,FALSE)</f>
        <v>9</v>
      </c>
      <c r="BA592" s="9">
        <f>VLOOKUP($E592,'ALL-GTK-SD-SMP-SMA-SMK-SLB'!$F$14:$CG$713,'ALL-GTK-SD-SMP-SMA-SMK-SLB'!BB$7,FALSE)</f>
        <v>11</v>
      </c>
      <c r="BB592" s="9">
        <f>VLOOKUP($E592,'ALL-GTK-SD-SMP-SMA-SMK-SLB'!$F$14:$CG$713,'ALL-GTK-SD-SMP-SMA-SMK-SLB'!BC$7,FALSE)</f>
        <v>0</v>
      </c>
      <c r="BC592" s="9">
        <f>VLOOKUP($E592,'ALL-GTK-SD-SMP-SMA-SMK-SLB'!$F$14:$CG$713,'ALL-GTK-SD-SMP-SMA-SMK-SLB'!BD$7,FALSE)</f>
        <v>0</v>
      </c>
      <c r="BD592" s="310">
        <f t="shared" si="344"/>
        <v>0</v>
      </c>
      <c r="BE592" s="310">
        <f t="shared" si="345"/>
        <v>0</v>
      </c>
      <c r="BF592" s="10">
        <f t="shared" si="346"/>
        <v>0</v>
      </c>
      <c r="BG592" s="311">
        <f t="shared" si="347"/>
        <v>23</v>
      </c>
      <c r="BH592" s="311">
        <f t="shared" si="348"/>
        <v>30</v>
      </c>
      <c r="BI592" s="10">
        <f t="shared" si="349"/>
        <v>53</v>
      </c>
      <c r="BJ592" s="44">
        <f t="shared" si="350"/>
        <v>23</v>
      </c>
      <c r="BK592" s="44">
        <f t="shared" si="351"/>
        <v>30</v>
      </c>
      <c r="BL592" s="11">
        <f t="shared" si="352"/>
        <v>53</v>
      </c>
      <c r="BM592" s="9">
        <f>VLOOKUP($E592,'ALL-GTK-SD-SMP-SMA-SMK-SLB'!$F$14:$CG$713,'ALL-GTK-SD-SMP-SMA-SMK-SLB'!BN$7,FALSE)</f>
        <v>0</v>
      </c>
      <c r="BN592" s="9">
        <f>VLOOKUP($E592,'ALL-GTK-SD-SMP-SMA-SMK-SLB'!$F$14:$CG$713,'ALL-GTK-SD-SMP-SMA-SMK-SLB'!BO$7,FALSE)</f>
        <v>1</v>
      </c>
      <c r="BO592" s="9">
        <f>VLOOKUP($E592,'ALL-GTK-SD-SMP-SMA-SMK-SLB'!$F$14:$CG$713,'ALL-GTK-SD-SMP-SMA-SMK-SLB'!BP$7,FALSE)</f>
        <v>0</v>
      </c>
      <c r="BP592" s="9">
        <f>VLOOKUP($E592,'ALL-GTK-SD-SMP-SMA-SMK-SLB'!$F$14:$CG$713,'ALL-GTK-SD-SMP-SMA-SMK-SLB'!BQ$7,FALSE)</f>
        <v>0</v>
      </c>
      <c r="BQ592" s="9">
        <f>VLOOKUP($E592,'ALL-GTK-SD-SMP-SMA-SMK-SLB'!$F$14:$CG$713,'ALL-GTK-SD-SMP-SMA-SMK-SLB'!BR$7,FALSE)</f>
        <v>2</v>
      </c>
      <c r="BR592" s="9">
        <f>VLOOKUP($E592,'ALL-GTK-SD-SMP-SMA-SMK-SLB'!$F$14:$CG$713,'ALL-GTK-SD-SMP-SMA-SMK-SLB'!BS$7,FALSE)</f>
        <v>2</v>
      </c>
      <c r="BS592" s="9">
        <f>VLOOKUP($E592,'ALL-GTK-SD-SMP-SMA-SMK-SLB'!$F$14:$CG$713,'ALL-GTK-SD-SMP-SMA-SMK-SLB'!BT$7,FALSE)</f>
        <v>2</v>
      </c>
      <c r="BT592" s="9">
        <f>VLOOKUP($E592,'ALL-GTK-SD-SMP-SMA-SMK-SLB'!$F$14:$CG$713,'ALL-GTK-SD-SMP-SMA-SMK-SLB'!BU$7,FALSE)</f>
        <v>2</v>
      </c>
      <c r="BU592" s="299">
        <f t="shared" si="353"/>
        <v>4</v>
      </c>
      <c r="BV592" s="299">
        <f t="shared" si="354"/>
        <v>4</v>
      </c>
      <c r="BW592" s="44">
        <f t="shared" si="355"/>
        <v>4</v>
      </c>
      <c r="BX592" s="44">
        <f t="shared" si="356"/>
        <v>5</v>
      </c>
      <c r="BY592" s="11">
        <f t="shared" si="357"/>
        <v>9</v>
      </c>
      <c r="BZ592" s="14">
        <f t="shared" si="358"/>
        <v>23</v>
      </c>
      <c r="CA592" s="14">
        <f t="shared" si="359"/>
        <v>30</v>
      </c>
      <c r="CB592" s="13">
        <f t="shared" si="360"/>
        <v>4</v>
      </c>
      <c r="CC592" s="13">
        <f t="shared" si="361"/>
        <v>5</v>
      </c>
      <c r="CD592" s="312">
        <f t="shared" si="362"/>
        <v>27</v>
      </c>
      <c r="CE592" s="312">
        <f t="shared" si="363"/>
        <v>35</v>
      </c>
      <c r="CF592" s="313">
        <f t="shared" si="364"/>
        <v>62</v>
      </c>
      <c r="CG592" s="302" t="str">
        <f t="shared" si="365"/>
        <v>OK</v>
      </c>
    </row>
    <row r="593" spans="1:85" ht="14.25" x14ac:dyDescent="0.25">
      <c r="A593" s="6">
        <v>581</v>
      </c>
      <c r="B593" s="495">
        <v>4</v>
      </c>
      <c r="C593" s="495" t="s">
        <v>8</v>
      </c>
      <c r="D593" s="496" t="s">
        <v>27</v>
      </c>
      <c r="E593" s="626">
        <v>20319279</v>
      </c>
      <c r="F593" s="627" t="s">
        <v>1052</v>
      </c>
      <c r="G593" s="624" t="s">
        <v>52</v>
      </c>
      <c r="H593" s="9">
        <f>VLOOKUP($E593,'ALL-GTK-SD-SMP-SMA-SMK-SLB'!$F$14:$CG$713,'ALL-GTK-SD-SMP-SMA-SMK-SLB'!I$7,FALSE)</f>
        <v>0</v>
      </c>
      <c r="I593" s="9">
        <f>VLOOKUP($E593,'ALL-GTK-SD-SMP-SMA-SMK-SLB'!$F$14:$CG$713,'ALL-GTK-SD-SMP-SMA-SMK-SLB'!J$7,FALSE)</f>
        <v>0</v>
      </c>
      <c r="J593" s="9">
        <f>VLOOKUP($E593,'ALL-GTK-SD-SMP-SMA-SMK-SLB'!$F$14:$CG$713,'ALL-GTK-SD-SMP-SMA-SMK-SLB'!K$7,FALSE)</f>
        <v>0</v>
      </c>
      <c r="K593" s="9">
        <f>VLOOKUP($E593,'ALL-GTK-SD-SMP-SMA-SMK-SLB'!$F$14:$CG$713,'ALL-GTK-SD-SMP-SMA-SMK-SLB'!L$7,FALSE)</f>
        <v>0</v>
      </c>
      <c r="L593" s="9">
        <f>VLOOKUP($E593,'ALL-GTK-SD-SMP-SMA-SMK-SLB'!$F$14:$CG$713,'ALL-GTK-SD-SMP-SMA-SMK-SLB'!M$7,FALSE)</f>
        <v>10</v>
      </c>
      <c r="M593" s="9">
        <f>VLOOKUP($E593,'ALL-GTK-SD-SMP-SMA-SMK-SLB'!$F$14:$CG$713,'ALL-GTK-SD-SMP-SMA-SMK-SLB'!N$7,FALSE)</f>
        <v>14</v>
      </c>
      <c r="N593" s="9">
        <f>VLOOKUP($E593,'ALL-GTK-SD-SMP-SMA-SMK-SLB'!$F$14:$CG$713,'ALL-GTK-SD-SMP-SMA-SMK-SLB'!O$7,FALSE)</f>
        <v>8</v>
      </c>
      <c r="O593" s="9">
        <f>VLOOKUP($E593,'ALL-GTK-SD-SMP-SMA-SMK-SLB'!$F$14:$CG$713,'ALL-GTK-SD-SMP-SMA-SMK-SLB'!P$7,FALSE)</f>
        <v>0</v>
      </c>
      <c r="P593" s="299">
        <f t="shared" si="330"/>
        <v>18</v>
      </c>
      <c r="Q593" s="299">
        <f t="shared" si="331"/>
        <v>14</v>
      </c>
      <c r="R593" s="300">
        <f t="shared" si="332"/>
        <v>32</v>
      </c>
      <c r="S593" s="9">
        <f>VLOOKUP($E593,'ALL-GTK-SD-SMP-SMA-SMK-SLB'!$F$14:$CG$713,'ALL-GTK-SD-SMP-SMA-SMK-SLB'!T$7,FALSE)</f>
        <v>0</v>
      </c>
      <c r="T593" s="9">
        <f>VLOOKUP($E593,'ALL-GTK-SD-SMP-SMA-SMK-SLB'!$F$14:$CG$713,'ALL-GTK-SD-SMP-SMA-SMK-SLB'!U$7,FALSE)</f>
        <v>0</v>
      </c>
      <c r="U593" s="9">
        <f>VLOOKUP($E593,'ALL-GTK-SD-SMP-SMA-SMK-SLB'!$F$14:$CG$713,'ALL-GTK-SD-SMP-SMA-SMK-SLB'!V$7,FALSE)</f>
        <v>0</v>
      </c>
      <c r="V593" s="9">
        <f>VLOOKUP($E593,'ALL-GTK-SD-SMP-SMA-SMK-SLB'!$F$14:$CG$713,'ALL-GTK-SD-SMP-SMA-SMK-SLB'!W$7,FALSE)</f>
        <v>0</v>
      </c>
      <c r="W593" s="9">
        <f>VLOOKUP($E593,'ALL-GTK-SD-SMP-SMA-SMK-SLB'!$F$14:$CG$713,'ALL-GTK-SD-SMP-SMA-SMK-SLB'!X$7,FALSE)</f>
        <v>8</v>
      </c>
      <c r="X593" s="9">
        <f>VLOOKUP($E593,'ALL-GTK-SD-SMP-SMA-SMK-SLB'!$F$14:$CG$713,'ALL-GTK-SD-SMP-SMA-SMK-SLB'!Y$7,FALSE)</f>
        <v>14</v>
      </c>
      <c r="Y593" s="299">
        <f t="shared" si="333"/>
        <v>8</v>
      </c>
      <c r="Z593" s="299">
        <f t="shared" si="334"/>
        <v>14</v>
      </c>
      <c r="AA593" s="10">
        <f t="shared" si="335"/>
        <v>22</v>
      </c>
      <c r="AB593" s="44">
        <f t="shared" si="336"/>
        <v>26</v>
      </c>
      <c r="AC593" s="44">
        <f t="shared" si="337"/>
        <v>28</v>
      </c>
      <c r="AD593" s="11">
        <f t="shared" si="338"/>
        <v>54</v>
      </c>
      <c r="AE593" s="9">
        <f>VLOOKUP($E593,'ALL-GTK-SD-SMP-SMA-SMK-SLB'!$F$14:$CG$713,'ALL-GTK-SD-SMP-SMA-SMK-SLB'!AF$7,FALSE)</f>
        <v>8</v>
      </c>
      <c r="AF593" s="9">
        <f>VLOOKUP($E593,'ALL-GTK-SD-SMP-SMA-SMK-SLB'!$F$14:$CG$713,'ALL-GTK-SD-SMP-SMA-SMK-SLB'!AG$7,FALSE)</f>
        <v>18</v>
      </c>
      <c r="AG593" s="10">
        <f t="shared" si="339"/>
        <v>26</v>
      </c>
      <c r="AH593" s="9">
        <f>VLOOKUP($E593,'ALL-GTK-SD-SMP-SMA-SMK-SLB'!$F$14:$CG$713,'ALL-GTK-SD-SMP-SMA-SMK-SLB'!AI$7,FALSE)</f>
        <v>18</v>
      </c>
      <c r="AI593" s="9">
        <f>VLOOKUP($E593,'ALL-GTK-SD-SMP-SMA-SMK-SLB'!$F$14:$CG$713,'ALL-GTK-SD-SMP-SMA-SMK-SLB'!AJ$7,FALSE)</f>
        <v>10</v>
      </c>
      <c r="AJ593" s="10">
        <f t="shared" si="340"/>
        <v>28</v>
      </c>
      <c r="AK593" s="44">
        <f t="shared" si="341"/>
        <v>26</v>
      </c>
      <c r="AL593" s="44">
        <f t="shared" si="342"/>
        <v>28</v>
      </c>
      <c r="AM593" s="11">
        <f t="shared" si="343"/>
        <v>54</v>
      </c>
      <c r="AN593" s="299">
        <v>0</v>
      </c>
      <c r="AO593" s="299">
        <v>0</v>
      </c>
      <c r="AP593" s="9">
        <f>VLOOKUP($E593,'ALL-GTK-SD-SMP-SMA-SMK-SLB'!$F$14:$CG$713,'ALL-GTK-SD-SMP-SMA-SMK-SLB'!AQ$7,FALSE)</f>
        <v>0</v>
      </c>
      <c r="AQ593" s="9">
        <f>VLOOKUP($E593,'ALL-GTK-SD-SMP-SMA-SMK-SLB'!$F$14:$CG$713,'ALL-GTK-SD-SMP-SMA-SMK-SLB'!AR$7,FALSE)</f>
        <v>0</v>
      </c>
      <c r="AR593" s="9">
        <f>VLOOKUP($E593,'ALL-GTK-SD-SMP-SMA-SMK-SLB'!$F$14:$CG$713,'ALL-GTK-SD-SMP-SMA-SMK-SLB'!AS$7,FALSE)</f>
        <v>0</v>
      </c>
      <c r="AS593" s="9">
        <f>VLOOKUP($E593,'ALL-GTK-SD-SMP-SMA-SMK-SLB'!$F$14:$CG$713,'ALL-GTK-SD-SMP-SMA-SMK-SLB'!AT$7,FALSE)</f>
        <v>0</v>
      </c>
      <c r="AT593" s="9">
        <f>VLOOKUP($E593,'ALL-GTK-SD-SMP-SMA-SMK-SLB'!$F$14:$CG$713,'ALL-GTK-SD-SMP-SMA-SMK-SLB'!AU$7,FALSE)</f>
        <v>0</v>
      </c>
      <c r="AU593" s="9">
        <f>VLOOKUP($E593,'ALL-GTK-SD-SMP-SMA-SMK-SLB'!$F$14:$CG$713,'ALL-GTK-SD-SMP-SMA-SMK-SLB'!AV$7,FALSE)</f>
        <v>0</v>
      </c>
      <c r="AV593" s="9">
        <f>VLOOKUP($E593,'ALL-GTK-SD-SMP-SMA-SMK-SLB'!$F$14:$CG$713,'ALL-GTK-SD-SMP-SMA-SMK-SLB'!AW$7,FALSE)</f>
        <v>0</v>
      </c>
      <c r="AW593" s="9">
        <f>VLOOKUP($E593,'ALL-GTK-SD-SMP-SMA-SMK-SLB'!$F$14:$CG$713,'ALL-GTK-SD-SMP-SMA-SMK-SLB'!AX$7,FALSE)</f>
        <v>0</v>
      </c>
      <c r="AX593" s="9">
        <f>VLOOKUP($E593,'ALL-GTK-SD-SMP-SMA-SMK-SLB'!$F$14:$CG$713,'ALL-GTK-SD-SMP-SMA-SMK-SLB'!AY$7,FALSE)</f>
        <v>16</v>
      </c>
      <c r="AY593" s="9">
        <f>VLOOKUP($E593,'ALL-GTK-SD-SMP-SMA-SMK-SLB'!$F$14:$CG$713,'ALL-GTK-SD-SMP-SMA-SMK-SLB'!AZ$7,FALSE)</f>
        <v>26</v>
      </c>
      <c r="AZ593" s="9">
        <f>VLOOKUP($E593,'ALL-GTK-SD-SMP-SMA-SMK-SLB'!$F$14:$CG$713,'ALL-GTK-SD-SMP-SMA-SMK-SLB'!BA$7,FALSE)</f>
        <v>10</v>
      </c>
      <c r="BA593" s="9">
        <f>VLOOKUP($E593,'ALL-GTK-SD-SMP-SMA-SMK-SLB'!$F$14:$CG$713,'ALL-GTK-SD-SMP-SMA-SMK-SLB'!BB$7,FALSE)</f>
        <v>2</v>
      </c>
      <c r="BB593" s="9">
        <f>VLOOKUP($E593,'ALL-GTK-SD-SMP-SMA-SMK-SLB'!$F$14:$CG$713,'ALL-GTK-SD-SMP-SMA-SMK-SLB'!BC$7,FALSE)</f>
        <v>0</v>
      </c>
      <c r="BC593" s="9">
        <f>VLOOKUP($E593,'ALL-GTK-SD-SMP-SMA-SMK-SLB'!$F$14:$CG$713,'ALL-GTK-SD-SMP-SMA-SMK-SLB'!BD$7,FALSE)</f>
        <v>0</v>
      </c>
      <c r="BD593" s="310">
        <f t="shared" si="344"/>
        <v>0</v>
      </c>
      <c r="BE593" s="310">
        <f t="shared" si="345"/>
        <v>0</v>
      </c>
      <c r="BF593" s="10">
        <f t="shared" si="346"/>
        <v>0</v>
      </c>
      <c r="BG593" s="311">
        <f t="shared" si="347"/>
        <v>26</v>
      </c>
      <c r="BH593" s="311">
        <f t="shared" si="348"/>
        <v>28</v>
      </c>
      <c r="BI593" s="10">
        <f t="shared" si="349"/>
        <v>54</v>
      </c>
      <c r="BJ593" s="44">
        <f t="shared" si="350"/>
        <v>26</v>
      </c>
      <c r="BK593" s="44">
        <f t="shared" si="351"/>
        <v>28</v>
      </c>
      <c r="BL593" s="11">
        <f t="shared" si="352"/>
        <v>54</v>
      </c>
      <c r="BM593" s="9">
        <f>VLOOKUP($E593,'ALL-GTK-SD-SMP-SMA-SMK-SLB'!$F$14:$CG$713,'ALL-GTK-SD-SMP-SMA-SMK-SLB'!BN$7,FALSE)</f>
        <v>1</v>
      </c>
      <c r="BN593" s="9">
        <f>VLOOKUP($E593,'ALL-GTK-SD-SMP-SMA-SMK-SLB'!$F$14:$CG$713,'ALL-GTK-SD-SMP-SMA-SMK-SLB'!BO$7,FALSE)</f>
        <v>0</v>
      </c>
      <c r="BO593" s="9">
        <f>VLOOKUP($E593,'ALL-GTK-SD-SMP-SMA-SMK-SLB'!$F$14:$CG$713,'ALL-GTK-SD-SMP-SMA-SMK-SLB'!BP$7,FALSE)</f>
        <v>0</v>
      </c>
      <c r="BP593" s="9">
        <f>VLOOKUP($E593,'ALL-GTK-SD-SMP-SMA-SMK-SLB'!$F$14:$CG$713,'ALL-GTK-SD-SMP-SMA-SMK-SLB'!BQ$7,FALSE)</f>
        <v>0</v>
      </c>
      <c r="BQ593" s="9">
        <f>VLOOKUP($E593,'ALL-GTK-SD-SMP-SMA-SMK-SLB'!$F$14:$CG$713,'ALL-GTK-SD-SMP-SMA-SMK-SLB'!BR$7,FALSE)</f>
        <v>0</v>
      </c>
      <c r="BR593" s="9">
        <f>VLOOKUP($E593,'ALL-GTK-SD-SMP-SMA-SMK-SLB'!$F$14:$CG$713,'ALL-GTK-SD-SMP-SMA-SMK-SLB'!BS$7,FALSE)</f>
        <v>0</v>
      </c>
      <c r="BS593" s="9">
        <f>VLOOKUP($E593,'ALL-GTK-SD-SMP-SMA-SMK-SLB'!$F$14:$CG$713,'ALL-GTK-SD-SMP-SMA-SMK-SLB'!BT$7,FALSE)</f>
        <v>9</v>
      </c>
      <c r="BT593" s="9">
        <f>VLOOKUP($E593,'ALL-GTK-SD-SMP-SMA-SMK-SLB'!$F$14:$CG$713,'ALL-GTK-SD-SMP-SMA-SMK-SLB'!BU$7,FALSE)</f>
        <v>4</v>
      </c>
      <c r="BU593" s="299">
        <f t="shared" si="353"/>
        <v>9</v>
      </c>
      <c r="BV593" s="299">
        <f t="shared" si="354"/>
        <v>4</v>
      </c>
      <c r="BW593" s="44">
        <f t="shared" si="355"/>
        <v>10</v>
      </c>
      <c r="BX593" s="44">
        <f t="shared" si="356"/>
        <v>4</v>
      </c>
      <c r="BY593" s="11">
        <f t="shared" si="357"/>
        <v>14</v>
      </c>
      <c r="BZ593" s="14">
        <f t="shared" si="358"/>
        <v>26</v>
      </c>
      <c r="CA593" s="14">
        <f t="shared" si="359"/>
        <v>28</v>
      </c>
      <c r="CB593" s="13">
        <f t="shared" si="360"/>
        <v>10</v>
      </c>
      <c r="CC593" s="13">
        <f t="shared" si="361"/>
        <v>4</v>
      </c>
      <c r="CD593" s="312">
        <f t="shared" si="362"/>
        <v>36</v>
      </c>
      <c r="CE593" s="312">
        <f t="shared" si="363"/>
        <v>32</v>
      </c>
      <c r="CF593" s="313">
        <f t="shared" si="364"/>
        <v>68</v>
      </c>
      <c r="CG593" s="302" t="str">
        <f t="shared" si="365"/>
        <v>OK</v>
      </c>
    </row>
    <row r="594" spans="1:85" ht="14.25" x14ac:dyDescent="0.25">
      <c r="A594" s="6">
        <v>582</v>
      </c>
      <c r="B594" s="495">
        <v>5</v>
      </c>
      <c r="C594" s="495" t="s">
        <v>8</v>
      </c>
      <c r="D594" s="496" t="s">
        <v>21</v>
      </c>
      <c r="E594" s="626">
        <v>20319290</v>
      </c>
      <c r="F594" s="627" t="s">
        <v>1053</v>
      </c>
      <c r="G594" s="624" t="s">
        <v>52</v>
      </c>
      <c r="H594" s="9">
        <f>VLOOKUP($E594,'ALL-GTK-SD-SMP-SMA-SMK-SLB'!$F$14:$CG$713,'ALL-GTK-SD-SMP-SMA-SMK-SLB'!I$7,FALSE)</f>
        <v>0</v>
      </c>
      <c r="I594" s="9">
        <f>VLOOKUP($E594,'ALL-GTK-SD-SMP-SMA-SMK-SLB'!$F$14:$CG$713,'ALL-GTK-SD-SMP-SMA-SMK-SLB'!J$7,FALSE)</f>
        <v>0</v>
      </c>
      <c r="J594" s="9">
        <f>VLOOKUP($E594,'ALL-GTK-SD-SMP-SMA-SMK-SLB'!$F$14:$CG$713,'ALL-GTK-SD-SMP-SMA-SMK-SLB'!K$7,FALSE)</f>
        <v>0</v>
      </c>
      <c r="K594" s="9">
        <f>VLOOKUP($E594,'ALL-GTK-SD-SMP-SMA-SMK-SLB'!$F$14:$CG$713,'ALL-GTK-SD-SMP-SMA-SMK-SLB'!L$7,FALSE)</f>
        <v>0</v>
      </c>
      <c r="L594" s="9">
        <f>VLOOKUP($E594,'ALL-GTK-SD-SMP-SMA-SMK-SLB'!$F$14:$CG$713,'ALL-GTK-SD-SMP-SMA-SMK-SLB'!M$7,FALSE)</f>
        <v>6</v>
      </c>
      <c r="M594" s="9">
        <f>VLOOKUP($E594,'ALL-GTK-SD-SMP-SMA-SMK-SLB'!$F$14:$CG$713,'ALL-GTK-SD-SMP-SMA-SMK-SLB'!N$7,FALSE)</f>
        <v>14</v>
      </c>
      <c r="N594" s="9">
        <f>VLOOKUP($E594,'ALL-GTK-SD-SMP-SMA-SMK-SLB'!$F$14:$CG$713,'ALL-GTK-SD-SMP-SMA-SMK-SLB'!O$7,FALSE)</f>
        <v>4</v>
      </c>
      <c r="O594" s="9">
        <f>VLOOKUP($E594,'ALL-GTK-SD-SMP-SMA-SMK-SLB'!$F$14:$CG$713,'ALL-GTK-SD-SMP-SMA-SMK-SLB'!P$7,FALSE)</f>
        <v>1</v>
      </c>
      <c r="P594" s="299">
        <f t="shared" si="330"/>
        <v>10</v>
      </c>
      <c r="Q594" s="299">
        <f t="shared" si="331"/>
        <v>15</v>
      </c>
      <c r="R594" s="300">
        <f t="shared" si="332"/>
        <v>25</v>
      </c>
      <c r="S594" s="9">
        <f>VLOOKUP($E594,'ALL-GTK-SD-SMP-SMA-SMK-SLB'!$F$14:$CG$713,'ALL-GTK-SD-SMP-SMA-SMK-SLB'!T$7,FALSE)</f>
        <v>0</v>
      </c>
      <c r="T594" s="9">
        <f>VLOOKUP($E594,'ALL-GTK-SD-SMP-SMA-SMK-SLB'!$F$14:$CG$713,'ALL-GTK-SD-SMP-SMA-SMK-SLB'!U$7,FALSE)</f>
        <v>0</v>
      </c>
      <c r="U594" s="9">
        <f>VLOOKUP($E594,'ALL-GTK-SD-SMP-SMA-SMK-SLB'!$F$14:$CG$713,'ALL-GTK-SD-SMP-SMA-SMK-SLB'!V$7,FALSE)</f>
        <v>6</v>
      </c>
      <c r="V594" s="9">
        <f>VLOOKUP($E594,'ALL-GTK-SD-SMP-SMA-SMK-SLB'!$F$14:$CG$713,'ALL-GTK-SD-SMP-SMA-SMK-SLB'!W$7,FALSE)</f>
        <v>10</v>
      </c>
      <c r="W594" s="9">
        <f>VLOOKUP($E594,'ALL-GTK-SD-SMP-SMA-SMK-SLB'!$F$14:$CG$713,'ALL-GTK-SD-SMP-SMA-SMK-SLB'!X$7,FALSE)</f>
        <v>1</v>
      </c>
      <c r="X594" s="9">
        <f>VLOOKUP($E594,'ALL-GTK-SD-SMP-SMA-SMK-SLB'!$F$14:$CG$713,'ALL-GTK-SD-SMP-SMA-SMK-SLB'!Y$7,FALSE)</f>
        <v>0</v>
      </c>
      <c r="Y594" s="299">
        <f t="shared" si="333"/>
        <v>7</v>
      </c>
      <c r="Z594" s="299">
        <f t="shared" si="334"/>
        <v>10</v>
      </c>
      <c r="AA594" s="10">
        <f t="shared" si="335"/>
        <v>17</v>
      </c>
      <c r="AB594" s="44">
        <f t="shared" si="336"/>
        <v>17</v>
      </c>
      <c r="AC594" s="44">
        <f t="shared" si="337"/>
        <v>25</v>
      </c>
      <c r="AD594" s="11">
        <f t="shared" si="338"/>
        <v>42</v>
      </c>
      <c r="AE594" s="9">
        <f>VLOOKUP($E594,'ALL-GTK-SD-SMP-SMA-SMK-SLB'!$F$14:$CG$713,'ALL-GTK-SD-SMP-SMA-SMK-SLB'!AF$7,FALSE)</f>
        <v>8</v>
      </c>
      <c r="AF594" s="9">
        <f>VLOOKUP($E594,'ALL-GTK-SD-SMP-SMA-SMK-SLB'!$F$14:$CG$713,'ALL-GTK-SD-SMP-SMA-SMK-SLB'!AG$7,FALSE)</f>
        <v>11</v>
      </c>
      <c r="AG594" s="10">
        <f t="shared" si="339"/>
        <v>19</v>
      </c>
      <c r="AH594" s="9">
        <f>VLOOKUP($E594,'ALL-GTK-SD-SMP-SMA-SMK-SLB'!$F$14:$CG$713,'ALL-GTK-SD-SMP-SMA-SMK-SLB'!AI$7,FALSE)</f>
        <v>9</v>
      </c>
      <c r="AI594" s="9">
        <f>VLOOKUP($E594,'ALL-GTK-SD-SMP-SMA-SMK-SLB'!$F$14:$CG$713,'ALL-GTK-SD-SMP-SMA-SMK-SLB'!AJ$7,FALSE)</f>
        <v>14</v>
      </c>
      <c r="AJ594" s="10">
        <f t="shared" si="340"/>
        <v>23</v>
      </c>
      <c r="AK594" s="44">
        <f t="shared" si="341"/>
        <v>17</v>
      </c>
      <c r="AL594" s="44">
        <f t="shared" si="342"/>
        <v>25</v>
      </c>
      <c r="AM594" s="11">
        <f t="shared" si="343"/>
        <v>42</v>
      </c>
      <c r="AN594" s="299">
        <v>0</v>
      </c>
      <c r="AO594" s="299">
        <v>0</v>
      </c>
      <c r="AP594" s="9">
        <f>VLOOKUP($E594,'ALL-GTK-SD-SMP-SMA-SMK-SLB'!$F$14:$CG$713,'ALL-GTK-SD-SMP-SMA-SMK-SLB'!AQ$7,FALSE)</f>
        <v>0</v>
      </c>
      <c r="AQ594" s="9">
        <f>VLOOKUP($E594,'ALL-GTK-SD-SMP-SMA-SMK-SLB'!$F$14:$CG$713,'ALL-GTK-SD-SMP-SMA-SMK-SLB'!AR$7,FALSE)</f>
        <v>0</v>
      </c>
      <c r="AR594" s="9">
        <f>VLOOKUP($E594,'ALL-GTK-SD-SMP-SMA-SMK-SLB'!$F$14:$CG$713,'ALL-GTK-SD-SMP-SMA-SMK-SLB'!AS$7,FALSE)</f>
        <v>0</v>
      </c>
      <c r="AS594" s="9">
        <f>VLOOKUP($E594,'ALL-GTK-SD-SMP-SMA-SMK-SLB'!$F$14:$CG$713,'ALL-GTK-SD-SMP-SMA-SMK-SLB'!AT$7,FALSE)</f>
        <v>0</v>
      </c>
      <c r="AT594" s="9">
        <f>VLOOKUP($E594,'ALL-GTK-SD-SMP-SMA-SMK-SLB'!$F$14:$CG$713,'ALL-GTK-SD-SMP-SMA-SMK-SLB'!AU$7,FALSE)</f>
        <v>0</v>
      </c>
      <c r="AU594" s="9">
        <f>VLOOKUP($E594,'ALL-GTK-SD-SMP-SMA-SMK-SLB'!$F$14:$CG$713,'ALL-GTK-SD-SMP-SMA-SMK-SLB'!AV$7,FALSE)</f>
        <v>0</v>
      </c>
      <c r="AV594" s="9">
        <f>VLOOKUP($E594,'ALL-GTK-SD-SMP-SMA-SMK-SLB'!$F$14:$CG$713,'ALL-GTK-SD-SMP-SMA-SMK-SLB'!AW$7,FALSE)</f>
        <v>0</v>
      </c>
      <c r="AW594" s="9">
        <f>VLOOKUP($E594,'ALL-GTK-SD-SMP-SMA-SMK-SLB'!$F$14:$CG$713,'ALL-GTK-SD-SMP-SMA-SMK-SLB'!AX$7,FALSE)</f>
        <v>0</v>
      </c>
      <c r="AX594" s="9">
        <f>VLOOKUP($E594,'ALL-GTK-SD-SMP-SMA-SMK-SLB'!$F$14:$CG$713,'ALL-GTK-SD-SMP-SMA-SMK-SLB'!AY$7,FALSE)</f>
        <v>10</v>
      </c>
      <c r="AY594" s="9">
        <f>VLOOKUP($E594,'ALL-GTK-SD-SMP-SMA-SMK-SLB'!$F$14:$CG$713,'ALL-GTK-SD-SMP-SMA-SMK-SLB'!AZ$7,FALSE)</f>
        <v>21</v>
      </c>
      <c r="AZ594" s="9">
        <f>VLOOKUP($E594,'ALL-GTK-SD-SMP-SMA-SMK-SLB'!$F$14:$CG$713,'ALL-GTK-SD-SMP-SMA-SMK-SLB'!BA$7,FALSE)</f>
        <v>7</v>
      </c>
      <c r="BA594" s="9">
        <f>VLOOKUP($E594,'ALL-GTK-SD-SMP-SMA-SMK-SLB'!$F$14:$CG$713,'ALL-GTK-SD-SMP-SMA-SMK-SLB'!BB$7,FALSE)</f>
        <v>4</v>
      </c>
      <c r="BB594" s="9">
        <f>VLOOKUP($E594,'ALL-GTK-SD-SMP-SMA-SMK-SLB'!$F$14:$CG$713,'ALL-GTK-SD-SMP-SMA-SMK-SLB'!BC$7,FALSE)</f>
        <v>0</v>
      </c>
      <c r="BC594" s="9">
        <f>VLOOKUP($E594,'ALL-GTK-SD-SMP-SMA-SMK-SLB'!$F$14:$CG$713,'ALL-GTK-SD-SMP-SMA-SMK-SLB'!BD$7,FALSE)</f>
        <v>0</v>
      </c>
      <c r="BD594" s="310">
        <f t="shared" si="344"/>
        <v>0</v>
      </c>
      <c r="BE594" s="310">
        <f t="shared" si="345"/>
        <v>0</v>
      </c>
      <c r="BF594" s="10">
        <f t="shared" si="346"/>
        <v>0</v>
      </c>
      <c r="BG594" s="311">
        <f t="shared" si="347"/>
        <v>17</v>
      </c>
      <c r="BH594" s="311">
        <f t="shared" si="348"/>
        <v>25</v>
      </c>
      <c r="BI594" s="10">
        <f t="shared" si="349"/>
        <v>42</v>
      </c>
      <c r="BJ594" s="44">
        <f t="shared" si="350"/>
        <v>17</v>
      </c>
      <c r="BK594" s="44">
        <f t="shared" si="351"/>
        <v>25</v>
      </c>
      <c r="BL594" s="11">
        <f t="shared" si="352"/>
        <v>42</v>
      </c>
      <c r="BM594" s="9">
        <f>VLOOKUP($E594,'ALL-GTK-SD-SMP-SMA-SMK-SLB'!$F$14:$CG$713,'ALL-GTK-SD-SMP-SMA-SMK-SLB'!BN$7,FALSE)</f>
        <v>0</v>
      </c>
      <c r="BN594" s="9">
        <f>VLOOKUP($E594,'ALL-GTK-SD-SMP-SMA-SMK-SLB'!$F$14:$CG$713,'ALL-GTK-SD-SMP-SMA-SMK-SLB'!BO$7,FALSE)</f>
        <v>0</v>
      </c>
      <c r="BO594" s="9">
        <f>VLOOKUP($E594,'ALL-GTK-SD-SMP-SMA-SMK-SLB'!$F$14:$CG$713,'ALL-GTK-SD-SMP-SMA-SMK-SLB'!BP$7,FALSE)</f>
        <v>0</v>
      </c>
      <c r="BP594" s="9">
        <f>VLOOKUP($E594,'ALL-GTK-SD-SMP-SMA-SMK-SLB'!$F$14:$CG$713,'ALL-GTK-SD-SMP-SMA-SMK-SLB'!BQ$7,FALSE)</f>
        <v>0</v>
      </c>
      <c r="BQ594" s="9">
        <f>VLOOKUP($E594,'ALL-GTK-SD-SMP-SMA-SMK-SLB'!$F$14:$CG$713,'ALL-GTK-SD-SMP-SMA-SMK-SLB'!BR$7,FALSE)</f>
        <v>3</v>
      </c>
      <c r="BR594" s="9">
        <f>VLOOKUP($E594,'ALL-GTK-SD-SMP-SMA-SMK-SLB'!$F$14:$CG$713,'ALL-GTK-SD-SMP-SMA-SMK-SLB'!BS$7,FALSE)</f>
        <v>5</v>
      </c>
      <c r="BS594" s="9">
        <f>VLOOKUP($E594,'ALL-GTK-SD-SMP-SMA-SMK-SLB'!$F$14:$CG$713,'ALL-GTK-SD-SMP-SMA-SMK-SLB'!BT$7,FALSE)</f>
        <v>1</v>
      </c>
      <c r="BT594" s="9">
        <f>VLOOKUP($E594,'ALL-GTK-SD-SMP-SMA-SMK-SLB'!$F$14:$CG$713,'ALL-GTK-SD-SMP-SMA-SMK-SLB'!BU$7,FALSE)</f>
        <v>0</v>
      </c>
      <c r="BU594" s="299">
        <f t="shared" si="353"/>
        <v>4</v>
      </c>
      <c r="BV594" s="299">
        <f t="shared" si="354"/>
        <v>5</v>
      </c>
      <c r="BW594" s="44">
        <f t="shared" si="355"/>
        <v>4</v>
      </c>
      <c r="BX594" s="44">
        <f t="shared" si="356"/>
        <v>5</v>
      </c>
      <c r="BY594" s="11">
        <f t="shared" si="357"/>
        <v>9</v>
      </c>
      <c r="BZ594" s="14">
        <f t="shared" si="358"/>
        <v>17</v>
      </c>
      <c r="CA594" s="14">
        <f t="shared" si="359"/>
        <v>25</v>
      </c>
      <c r="CB594" s="13">
        <f t="shared" si="360"/>
        <v>4</v>
      </c>
      <c r="CC594" s="13">
        <f t="shared" si="361"/>
        <v>5</v>
      </c>
      <c r="CD594" s="312">
        <f t="shared" si="362"/>
        <v>21</v>
      </c>
      <c r="CE594" s="312">
        <f t="shared" si="363"/>
        <v>30</v>
      </c>
      <c r="CF594" s="313">
        <f t="shared" si="364"/>
        <v>51</v>
      </c>
      <c r="CG594" s="302" t="str">
        <f t="shared" si="365"/>
        <v>OK</v>
      </c>
    </row>
    <row r="595" spans="1:85" ht="14.25" x14ac:dyDescent="0.25">
      <c r="A595" s="6">
        <v>583</v>
      </c>
      <c r="B595" s="495">
        <v>6</v>
      </c>
      <c r="C595" s="495" t="s">
        <v>8</v>
      </c>
      <c r="D595" s="496" t="s">
        <v>23</v>
      </c>
      <c r="E595" s="626">
        <v>20319291</v>
      </c>
      <c r="F595" s="627" t="s">
        <v>1054</v>
      </c>
      <c r="G595" s="624" t="s">
        <v>52</v>
      </c>
      <c r="H595" s="9">
        <f>VLOOKUP($E595,'ALL-GTK-SD-SMP-SMA-SMK-SLB'!$F$14:$CG$713,'ALL-GTK-SD-SMP-SMA-SMK-SLB'!I$7,FALSE)</f>
        <v>0</v>
      </c>
      <c r="I595" s="9">
        <f>VLOOKUP($E595,'ALL-GTK-SD-SMP-SMA-SMK-SLB'!$F$14:$CG$713,'ALL-GTK-SD-SMP-SMA-SMK-SLB'!J$7,FALSE)</f>
        <v>0</v>
      </c>
      <c r="J595" s="9">
        <f>VLOOKUP($E595,'ALL-GTK-SD-SMP-SMA-SMK-SLB'!$F$14:$CG$713,'ALL-GTK-SD-SMP-SMA-SMK-SLB'!K$7,FALSE)</f>
        <v>0</v>
      </c>
      <c r="K595" s="9">
        <f>VLOOKUP($E595,'ALL-GTK-SD-SMP-SMA-SMK-SLB'!$F$14:$CG$713,'ALL-GTK-SD-SMP-SMA-SMK-SLB'!L$7,FALSE)</f>
        <v>0</v>
      </c>
      <c r="L595" s="9">
        <f>VLOOKUP($E595,'ALL-GTK-SD-SMP-SMA-SMK-SLB'!$F$14:$CG$713,'ALL-GTK-SD-SMP-SMA-SMK-SLB'!M$7,FALSE)</f>
        <v>4</v>
      </c>
      <c r="M595" s="9">
        <f>VLOOKUP($E595,'ALL-GTK-SD-SMP-SMA-SMK-SLB'!$F$14:$CG$713,'ALL-GTK-SD-SMP-SMA-SMK-SLB'!N$7,FALSE)</f>
        <v>9</v>
      </c>
      <c r="N595" s="9">
        <f>VLOOKUP($E595,'ALL-GTK-SD-SMP-SMA-SMK-SLB'!$F$14:$CG$713,'ALL-GTK-SD-SMP-SMA-SMK-SLB'!O$7,FALSE)</f>
        <v>8</v>
      </c>
      <c r="O595" s="9">
        <f>VLOOKUP($E595,'ALL-GTK-SD-SMP-SMA-SMK-SLB'!$F$14:$CG$713,'ALL-GTK-SD-SMP-SMA-SMK-SLB'!P$7,FALSE)</f>
        <v>6</v>
      </c>
      <c r="P595" s="299">
        <f t="shared" si="330"/>
        <v>12</v>
      </c>
      <c r="Q595" s="299">
        <f t="shared" si="331"/>
        <v>15</v>
      </c>
      <c r="R595" s="300">
        <f t="shared" si="332"/>
        <v>27</v>
      </c>
      <c r="S595" s="9">
        <f>VLOOKUP($E595,'ALL-GTK-SD-SMP-SMA-SMK-SLB'!$F$14:$CG$713,'ALL-GTK-SD-SMP-SMA-SMK-SLB'!T$7,FALSE)</f>
        <v>0</v>
      </c>
      <c r="T595" s="9">
        <f>VLOOKUP($E595,'ALL-GTK-SD-SMP-SMA-SMK-SLB'!$F$14:$CG$713,'ALL-GTK-SD-SMP-SMA-SMK-SLB'!U$7,FALSE)</f>
        <v>0</v>
      </c>
      <c r="U595" s="9">
        <f>VLOOKUP($E595,'ALL-GTK-SD-SMP-SMA-SMK-SLB'!$F$14:$CG$713,'ALL-GTK-SD-SMP-SMA-SMK-SLB'!V$7,FALSE)</f>
        <v>3</v>
      </c>
      <c r="V595" s="9">
        <f>VLOOKUP($E595,'ALL-GTK-SD-SMP-SMA-SMK-SLB'!$F$14:$CG$713,'ALL-GTK-SD-SMP-SMA-SMK-SLB'!W$7,FALSE)</f>
        <v>12</v>
      </c>
      <c r="W595" s="9">
        <f>VLOOKUP($E595,'ALL-GTK-SD-SMP-SMA-SMK-SLB'!$F$14:$CG$713,'ALL-GTK-SD-SMP-SMA-SMK-SLB'!X$7,FALSE)</f>
        <v>0</v>
      </c>
      <c r="X595" s="9">
        <f>VLOOKUP($E595,'ALL-GTK-SD-SMP-SMA-SMK-SLB'!$F$14:$CG$713,'ALL-GTK-SD-SMP-SMA-SMK-SLB'!Y$7,FALSE)</f>
        <v>0</v>
      </c>
      <c r="Y595" s="299">
        <f t="shared" si="333"/>
        <v>3</v>
      </c>
      <c r="Z595" s="299">
        <f t="shared" si="334"/>
        <v>12</v>
      </c>
      <c r="AA595" s="10">
        <f t="shared" si="335"/>
        <v>15</v>
      </c>
      <c r="AB595" s="44">
        <f t="shared" si="336"/>
        <v>15</v>
      </c>
      <c r="AC595" s="44">
        <f t="shared" si="337"/>
        <v>27</v>
      </c>
      <c r="AD595" s="11">
        <f t="shared" si="338"/>
        <v>42</v>
      </c>
      <c r="AE595" s="9">
        <f>VLOOKUP($E595,'ALL-GTK-SD-SMP-SMA-SMK-SLB'!$F$14:$CG$713,'ALL-GTK-SD-SMP-SMA-SMK-SLB'!AF$7,FALSE)</f>
        <v>3</v>
      </c>
      <c r="AF595" s="9">
        <f>VLOOKUP($E595,'ALL-GTK-SD-SMP-SMA-SMK-SLB'!$F$14:$CG$713,'ALL-GTK-SD-SMP-SMA-SMK-SLB'!AG$7,FALSE)</f>
        <v>9</v>
      </c>
      <c r="AG595" s="10">
        <f t="shared" si="339"/>
        <v>12</v>
      </c>
      <c r="AH595" s="9">
        <f>VLOOKUP($E595,'ALL-GTK-SD-SMP-SMA-SMK-SLB'!$F$14:$CG$713,'ALL-GTK-SD-SMP-SMA-SMK-SLB'!AI$7,FALSE)</f>
        <v>12</v>
      </c>
      <c r="AI595" s="9">
        <f>VLOOKUP($E595,'ALL-GTK-SD-SMP-SMA-SMK-SLB'!$F$14:$CG$713,'ALL-GTK-SD-SMP-SMA-SMK-SLB'!AJ$7,FALSE)</f>
        <v>18</v>
      </c>
      <c r="AJ595" s="10">
        <f t="shared" si="340"/>
        <v>30</v>
      </c>
      <c r="AK595" s="44">
        <f t="shared" si="341"/>
        <v>15</v>
      </c>
      <c r="AL595" s="44">
        <f t="shared" si="342"/>
        <v>27</v>
      </c>
      <c r="AM595" s="11">
        <f t="shared" si="343"/>
        <v>42</v>
      </c>
      <c r="AN595" s="299">
        <v>0</v>
      </c>
      <c r="AO595" s="299">
        <v>0</v>
      </c>
      <c r="AP595" s="9">
        <f>VLOOKUP($E595,'ALL-GTK-SD-SMP-SMA-SMK-SLB'!$F$14:$CG$713,'ALL-GTK-SD-SMP-SMA-SMK-SLB'!AQ$7,FALSE)</f>
        <v>0</v>
      </c>
      <c r="AQ595" s="9">
        <f>VLOOKUP($E595,'ALL-GTK-SD-SMP-SMA-SMK-SLB'!$F$14:$CG$713,'ALL-GTK-SD-SMP-SMA-SMK-SLB'!AR$7,FALSE)</f>
        <v>0</v>
      </c>
      <c r="AR595" s="9">
        <f>VLOOKUP($E595,'ALL-GTK-SD-SMP-SMA-SMK-SLB'!$F$14:$CG$713,'ALL-GTK-SD-SMP-SMA-SMK-SLB'!AS$7,FALSE)</f>
        <v>0</v>
      </c>
      <c r="AS595" s="9">
        <f>VLOOKUP($E595,'ALL-GTK-SD-SMP-SMA-SMK-SLB'!$F$14:$CG$713,'ALL-GTK-SD-SMP-SMA-SMK-SLB'!AT$7,FALSE)</f>
        <v>0</v>
      </c>
      <c r="AT595" s="9">
        <f>VLOOKUP($E595,'ALL-GTK-SD-SMP-SMA-SMK-SLB'!$F$14:$CG$713,'ALL-GTK-SD-SMP-SMA-SMK-SLB'!AU$7,FALSE)</f>
        <v>0</v>
      </c>
      <c r="AU595" s="9">
        <f>VLOOKUP($E595,'ALL-GTK-SD-SMP-SMA-SMK-SLB'!$F$14:$CG$713,'ALL-GTK-SD-SMP-SMA-SMK-SLB'!AV$7,FALSE)</f>
        <v>0</v>
      </c>
      <c r="AV595" s="9">
        <f>VLOOKUP($E595,'ALL-GTK-SD-SMP-SMA-SMK-SLB'!$F$14:$CG$713,'ALL-GTK-SD-SMP-SMA-SMK-SLB'!AW$7,FALSE)</f>
        <v>0</v>
      </c>
      <c r="AW595" s="9">
        <f>VLOOKUP($E595,'ALL-GTK-SD-SMP-SMA-SMK-SLB'!$F$14:$CG$713,'ALL-GTK-SD-SMP-SMA-SMK-SLB'!AX$7,FALSE)</f>
        <v>0</v>
      </c>
      <c r="AX595" s="9">
        <f>VLOOKUP($E595,'ALL-GTK-SD-SMP-SMA-SMK-SLB'!$F$14:$CG$713,'ALL-GTK-SD-SMP-SMA-SMK-SLB'!AY$7,FALSE)</f>
        <v>13</v>
      </c>
      <c r="AY595" s="9">
        <f>VLOOKUP($E595,'ALL-GTK-SD-SMP-SMA-SMK-SLB'!$F$14:$CG$713,'ALL-GTK-SD-SMP-SMA-SMK-SLB'!AZ$7,FALSE)</f>
        <v>23</v>
      </c>
      <c r="AZ595" s="9">
        <f>VLOOKUP($E595,'ALL-GTK-SD-SMP-SMA-SMK-SLB'!$F$14:$CG$713,'ALL-GTK-SD-SMP-SMA-SMK-SLB'!BA$7,FALSE)</f>
        <v>2</v>
      </c>
      <c r="BA595" s="9">
        <f>VLOOKUP($E595,'ALL-GTK-SD-SMP-SMA-SMK-SLB'!$F$14:$CG$713,'ALL-GTK-SD-SMP-SMA-SMK-SLB'!BB$7,FALSE)</f>
        <v>4</v>
      </c>
      <c r="BB595" s="9">
        <f>VLOOKUP($E595,'ALL-GTK-SD-SMP-SMA-SMK-SLB'!$F$14:$CG$713,'ALL-GTK-SD-SMP-SMA-SMK-SLB'!BC$7,FALSE)</f>
        <v>0</v>
      </c>
      <c r="BC595" s="9">
        <f>VLOOKUP($E595,'ALL-GTK-SD-SMP-SMA-SMK-SLB'!$F$14:$CG$713,'ALL-GTK-SD-SMP-SMA-SMK-SLB'!BD$7,FALSE)</f>
        <v>0</v>
      </c>
      <c r="BD595" s="310">
        <f t="shared" si="344"/>
        <v>0</v>
      </c>
      <c r="BE595" s="310">
        <f t="shared" si="345"/>
        <v>0</v>
      </c>
      <c r="BF595" s="10">
        <f t="shared" si="346"/>
        <v>0</v>
      </c>
      <c r="BG595" s="311">
        <f t="shared" si="347"/>
        <v>15</v>
      </c>
      <c r="BH595" s="311">
        <f t="shared" si="348"/>
        <v>27</v>
      </c>
      <c r="BI595" s="10">
        <f t="shared" si="349"/>
        <v>42</v>
      </c>
      <c r="BJ595" s="44">
        <f t="shared" si="350"/>
        <v>15</v>
      </c>
      <c r="BK595" s="44">
        <f t="shared" si="351"/>
        <v>27</v>
      </c>
      <c r="BL595" s="11">
        <f t="shared" si="352"/>
        <v>42</v>
      </c>
      <c r="BM595" s="9">
        <f>VLOOKUP($E595,'ALL-GTK-SD-SMP-SMA-SMK-SLB'!$F$14:$CG$713,'ALL-GTK-SD-SMP-SMA-SMK-SLB'!BN$7,FALSE)</f>
        <v>0</v>
      </c>
      <c r="BN595" s="9">
        <f>VLOOKUP($E595,'ALL-GTK-SD-SMP-SMA-SMK-SLB'!$F$14:$CG$713,'ALL-GTK-SD-SMP-SMA-SMK-SLB'!BO$7,FALSE)</f>
        <v>2</v>
      </c>
      <c r="BO595" s="9">
        <f>VLOOKUP($E595,'ALL-GTK-SD-SMP-SMA-SMK-SLB'!$F$14:$CG$713,'ALL-GTK-SD-SMP-SMA-SMK-SLB'!BP$7,FALSE)</f>
        <v>0</v>
      </c>
      <c r="BP595" s="9">
        <f>VLOOKUP($E595,'ALL-GTK-SD-SMP-SMA-SMK-SLB'!$F$14:$CG$713,'ALL-GTK-SD-SMP-SMA-SMK-SLB'!BQ$7,FALSE)</f>
        <v>0</v>
      </c>
      <c r="BQ595" s="9">
        <f>VLOOKUP($E595,'ALL-GTK-SD-SMP-SMA-SMK-SLB'!$F$14:$CG$713,'ALL-GTK-SD-SMP-SMA-SMK-SLB'!BR$7,FALSE)</f>
        <v>2</v>
      </c>
      <c r="BR595" s="9">
        <f>VLOOKUP($E595,'ALL-GTK-SD-SMP-SMA-SMK-SLB'!$F$14:$CG$713,'ALL-GTK-SD-SMP-SMA-SMK-SLB'!BS$7,FALSE)</f>
        <v>2</v>
      </c>
      <c r="BS595" s="9">
        <f>VLOOKUP($E595,'ALL-GTK-SD-SMP-SMA-SMK-SLB'!$F$14:$CG$713,'ALL-GTK-SD-SMP-SMA-SMK-SLB'!BT$7,FALSE)</f>
        <v>0</v>
      </c>
      <c r="BT595" s="9">
        <f>VLOOKUP($E595,'ALL-GTK-SD-SMP-SMA-SMK-SLB'!$F$14:$CG$713,'ALL-GTK-SD-SMP-SMA-SMK-SLB'!BU$7,FALSE)</f>
        <v>0</v>
      </c>
      <c r="BU595" s="299">
        <f t="shared" si="353"/>
        <v>2</v>
      </c>
      <c r="BV595" s="299">
        <f t="shared" si="354"/>
        <v>2</v>
      </c>
      <c r="BW595" s="44">
        <f t="shared" si="355"/>
        <v>2</v>
      </c>
      <c r="BX595" s="44">
        <f t="shared" si="356"/>
        <v>4</v>
      </c>
      <c r="BY595" s="11">
        <f t="shared" si="357"/>
        <v>6</v>
      </c>
      <c r="BZ595" s="14">
        <f t="shared" si="358"/>
        <v>15</v>
      </c>
      <c r="CA595" s="14">
        <f t="shared" si="359"/>
        <v>27</v>
      </c>
      <c r="CB595" s="13">
        <f t="shared" si="360"/>
        <v>2</v>
      </c>
      <c r="CC595" s="13">
        <f t="shared" si="361"/>
        <v>4</v>
      </c>
      <c r="CD595" s="312">
        <f t="shared" si="362"/>
        <v>17</v>
      </c>
      <c r="CE595" s="312">
        <f t="shared" si="363"/>
        <v>31</v>
      </c>
      <c r="CF595" s="313">
        <f t="shared" si="364"/>
        <v>48</v>
      </c>
      <c r="CG595" s="302" t="str">
        <f t="shared" si="365"/>
        <v>OK</v>
      </c>
    </row>
    <row r="596" spans="1:85" ht="14.25" x14ac:dyDescent="0.25">
      <c r="A596" s="6">
        <v>584</v>
      </c>
      <c r="B596" s="495">
        <v>7</v>
      </c>
      <c r="C596" s="495" t="s">
        <v>8</v>
      </c>
      <c r="D596" s="496" t="s">
        <v>29</v>
      </c>
      <c r="E596" s="626">
        <v>20319298</v>
      </c>
      <c r="F596" s="627" t="s">
        <v>1055</v>
      </c>
      <c r="G596" s="624" t="s">
        <v>52</v>
      </c>
      <c r="H596" s="9">
        <f>VLOOKUP($E596,'ALL-GTK-SD-SMP-SMA-SMK-SLB'!$F$14:$CG$713,'ALL-GTK-SD-SMP-SMA-SMK-SLB'!I$7,FALSE)</f>
        <v>1</v>
      </c>
      <c r="I596" s="9">
        <f>VLOOKUP($E596,'ALL-GTK-SD-SMP-SMA-SMK-SLB'!$F$14:$CG$713,'ALL-GTK-SD-SMP-SMA-SMK-SLB'!J$7,FALSE)</f>
        <v>1</v>
      </c>
      <c r="J596" s="9">
        <f>VLOOKUP($E596,'ALL-GTK-SD-SMP-SMA-SMK-SLB'!$F$14:$CG$713,'ALL-GTK-SD-SMP-SMA-SMK-SLB'!K$7,FALSE)</f>
        <v>0</v>
      </c>
      <c r="K596" s="9">
        <f>VLOOKUP($E596,'ALL-GTK-SD-SMP-SMA-SMK-SLB'!$F$14:$CG$713,'ALL-GTK-SD-SMP-SMA-SMK-SLB'!L$7,FALSE)</f>
        <v>0</v>
      </c>
      <c r="L596" s="9">
        <f>VLOOKUP($E596,'ALL-GTK-SD-SMP-SMA-SMK-SLB'!$F$14:$CG$713,'ALL-GTK-SD-SMP-SMA-SMK-SLB'!M$7,FALSE)</f>
        <v>4</v>
      </c>
      <c r="M596" s="9">
        <f>VLOOKUP($E596,'ALL-GTK-SD-SMP-SMA-SMK-SLB'!$F$14:$CG$713,'ALL-GTK-SD-SMP-SMA-SMK-SLB'!N$7,FALSE)</f>
        <v>7</v>
      </c>
      <c r="N596" s="9">
        <f>VLOOKUP($E596,'ALL-GTK-SD-SMP-SMA-SMK-SLB'!$F$14:$CG$713,'ALL-GTK-SD-SMP-SMA-SMK-SLB'!O$7,FALSE)</f>
        <v>7</v>
      </c>
      <c r="O596" s="9">
        <f>VLOOKUP($E596,'ALL-GTK-SD-SMP-SMA-SMK-SLB'!$F$14:$CG$713,'ALL-GTK-SD-SMP-SMA-SMK-SLB'!P$7,FALSE)</f>
        <v>2</v>
      </c>
      <c r="P596" s="299">
        <f t="shared" si="330"/>
        <v>12</v>
      </c>
      <c r="Q596" s="299">
        <f t="shared" si="331"/>
        <v>10</v>
      </c>
      <c r="R596" s="300">
        <f t="shared" si="332"/>
        <v>22</v>
      </c>
      <c r="S596" s="9">
        <f>VLOOKUP($E596,'ALL-GTK-SD-SMP-SMA-SMK-SLB'!$F$14:$CG$713,'ALL-GTK-SD-SMP-SMA-SMK-SLB'!T$7,FALSE)</f>
        <v>0</v>
      </c>
      <c r="T596" s="9">
        <f>VLOOKUP($E596,'ALL-GTK-SD-SMP-SMA-SMK-SLB'!$F$14:$CG$713,'ALL-GTK-SD-SMP-SMA-SMK-SLB'!U$7,FALSE)</f>
        <v>0</v>
      </c>
      <c r="U596" s="9">
        <f>VLOOKUP($E596,'ALL-GTK-SD-SMP-SMA-SMK-SLB'!$F$14:$CG$713,'ALL-GTK-SD-SMP-SMA-SMK-SLB'!V$7,FALSE)</f>
        <v>4</v>
      </c>
      <c r="V596" s="9">
        <f>VLOOKUP($E596,'ALL-GTK-SD-SMP-SMA-SMK-SLB'!$F$14:$CG$713,'ALL-GTK-SD-SMP-SMA-SMK-SLB'!W$7,FALSE)</f>
        <v>12</v>
      </c>
      <c r="W596" s="9">
        <f>VLOOKUP($E596,'ALL-GTK-SD-SMP-SMA-SMK-SLB'!$F$14:$CG$713,'ALL-GTK-SD-SMP-SMA-SMK-SLB'!X$7,FALSE)</f>
        <v>0</v>
      </c>
      <c r="X596" s="9">
        <f>VLOOKUP($E596,'ALL-GTK-SD-SMP-SMA-SMK-SLB'!$F$14:$CG$713,'ALL-GTK-SD-SMP-SMA-SMK-SLB'!Y$7,FALSE)</f>
        <v>0</v>
      </c>
      <c r="Y596" s="299">
        <f t="shared" si="333"/>
        <v>4</v>
      </c>
      <c r="Z596" s="299">
        <f t="shared" si="334"/>
        <v>12</v>
      </c>
      <c r="AA596" s="10">
        <f t="shared" si="335"/>
        <v>16</v>
      </c>
      <c r="AB596" s="44">
        <f t="shared" si="336"/>
        <v>16</v>
      </c>
      <c r="AC596" s="44">
        <f t="shared" si="337"/>
        <v>22</v>
      </c>
      <c r="AD596" s="11">
        <f t="shared" si="338"/>
        <v>38</v>
      </c>
      <c r="AE596" s="9">
        <f>VLOOKUP($E596,'ALL-GTK-SD-SMP-SMA-SMK-SLB'!$F$14:$CG$713,'ALL-GTK-SD-SMP-SMA-SMK-SLB'!AF$7,FALSE)</f>
        <v>2</v>
      </c>
      <c r="AF596" s="9">
        <f>VLOOKUP($E596,'ALL-GTK-SD-SMP-SMA-SMK-SLB'!$F$14:$CG$713,'ALL-GTK-SD-SMP-SMA-SMK-SLB'!AG$7,FALSE)</f>
        <v>12</v>
      </c>
      <c r="AG596" s="10">
        <f t="shared" si="339"/>
        <v>14</v>
      </c>
      <c r="AH596" s="9">
        <f>VLOOKUP($E596,'ALL-GTK-SD-SMP-SMA-SMK-SLB'!$F$14:$CG$713,'ALL-GTK-SD-SMP-SMA-SMK-SLB'!AI$7,FALSE)</f>
        <v>14</v>
      </c>
      <c r="AI596" s="9">
        <f>VLOOKUP($E596,'ALL-GTK-SD-SMP-SMA-SMK-SLB'!$F$14:$CG$713,'ALL-GTK-SD-SMP-SMA-SMK-SLB'!AJ$7,FALSE)</f>
        <v>10</v>
      </c>
      <c r="AJ596" s="10">
        <f t="shared" si="340"/>
        <v>24</v>
      </c>
      <c r="AK596" s="44">
        <f t="shared" si="341"/>
        <v>16</v>
      </c>
      <c r="AL596" s="44">
        <f t="shared" si="342"/>
        <v>22</v>
      </c>
      <c r="AM596" s="11">
        <f t="shared" si="343"/>
        <v>38</v>
      </c>
      <c r="AN596" s="299">
        <v>0</v>
      </c>
      <c r="AO596" s="299">
        <v>0</v>
      </c>
      <c r="AP596" s="9">
        <f>VLOOKUP($E596,'ALL-GTK-SD-SMP-SMA-SMK-SLB'!$F$14:$CG$713,'ALL-GTK-SD-SMP-SMA-SMK-SLB'!AQ$7,FALSE)</f>
        <v>0</v>
      </c>
      <c r="AQ596" s="9">
        <f>VLOOKUP($E596,'ALL-GTK-SD-SMP-SMA-SMK-SLB'!$F$14:$CG$713,'ALL-GTK-SD-SMP-SMA-SMK-SLB'!AR$7,FALSE)</f>
        <v>0</v>
      </c>
      <c r="AR596" s="9">
        <f>VLOOKUP($E596,'ALL-GTK-SD-SMP-SMA-SMK-SLB'!$F$14:$CG$713,'ALL-GTK-SD-SMP-SMA-SMK-SLB'!AS$7,FALSE)</f>
        <v>0</v>
      </c>
      <c r="AS596" s="9">
        <f>VLOOKUP($E596,'ALL-GTK-SD-SMP-SMA-SMK-SLB'!$F$14:$CG$713,'ALL-GTK-SD-SMP-SMA-SMK-SLB'!AT$7,FALSE)</f>
        <v>0</v>
      </c>
      <c r="AT596" s="9">
        <f>VLOOKUP($E596,'ALL-GTK-SD-SMP-SMA-SMK-SLB'!$F$14:$CG$713,'ALL-GTK-SD-SMP-SMA-SMK-SLB'!AU$7,FALSE)</f>
        <v>1</v>
      </c>
      <c r="AU596" s="9">
        <f>VLOOKUP($E596,'ALL-GTK-SD-SMP-SMA-SMK-SLB'!$F$14:$CG$713,'ALL-GTK-SD-SMP-SMA-SMK-SLB'!AV$7,FALSE)</f>
        <v>1</v>
      </c>
      <c r="AV596" s="9">
        <f>VLOOKUP($E596,'ALL-GTK-SD-SMP-SMA-SMK-SLB'!$F$14:$CG$713,'ALL-GTK-SD-SMP-SMA-SMK-SLB'!AW$7,FALSE)</f>
        <v>0</v>
      </c>
      <c r="AW596" s="9">
        <f>VLOOKUP($E596,'ALL-GTK-SD-SMP-SMA-SMK-SLB'!$F$14:$CG$713,'ALL-GTK-SD-SMP-SMA-SMK-SLB'!AX$7,FALSE)</f>
        <v>0</v>
      </c>
      <c r="AX596" s="9">
        <f>VLOOKUP($E596,'ALL-GTK-SD-SMP-SMA-SMK-SLB'!$F$14:$CG$713,'ALL-GTK-SD-SMP-SMA-SMK-SLB'!AY$7,FALSE)</f>
        <v>15</v>
      </c>
      <c r="AY596" s="9">
        <f>VLOOKUP($E596,'ALL-GTK-SD-SMP-SMA-SMK-SLB'!$F$14:$CG$713,'ALL-GTK-SD-SMP-SMA-SMK-SLB'!AZ$7,FALSE)</f>
        <v>20</v>
      </c>
      <c r="AZ596" s="9">
        <f>VLOOKUP($E596,'ALL-GTK-SD-SMP-SMA-SMK-SLB'!$F$14:$CG$713,'ALL-GTK-SD-SMP-SMA-SMK-SLB'!BA$7,FALSE)</f>
        <v>0</v>
      </c>
      <c r="BA596" s="9">
        <f>VLOOKUP($E596,'ALL-GTK-SD-SMP-SMA-SMK-SLB'!$F$14:$CG$713,'ALL-GTK-SD-SMP-SMA-SMK-SLB'!BB$7,FALSE)</f>
        <v>1</v>
      </c>
      <c r="BB596" s="9">
        <f>VLOOKUP($E596,'ALL-GTK-SD-SMP-SMA-SMK-SLB'!$F$14:$CG$713,'ALL-GTK-SD-SMP-SMA-SMK-SLB'!BC$7,FALSE)</f>
        <v>0</v>
      </c>
      <c r="BC596" s="9">
        <f>VLOOKUP($E596,'ALL-GTK-SD-SMP-SMA-SMK-SLB'!$F$14:$CG$713,'ALL-GTK-SD-SMP-SMA-SMK-SLB'!BD$7,FALSE)</f>
        <v>0</v>
      </c>
      <c r="BD596" s="310">
        <f t="shared" si="344"/>
        <v>1</v>
      </c>
      <c r="BE596" s="310">
        <f t="shared" si="345"/>
        <v>1</v>
      </c>
      <c r="BF596" s="10">
        <f t="shared" si="346"/>
        <v>2</v>
      </c>
      <c r="BG596" s="311">
        <f t="shared" si="347"/>
        <v>15</v>
      </c>
      <c r="BH596" s="311">
        <f t="shared" si="348"/>
        <v>21</v>
      </c>
      <c r="BI596" s="10">
        <f t="shared" si="349"/>
        <v>36</v>
      </c>
      <c r="BJ596" s="44">
        <f t="shared" si="350"/>
        <v>16</v>
      </c>
      <c r="BK596" s="44">
        <f t="shared" si="351"/>
        <v>22</v>
      </c>
      <c r="BL596" s="11">
        <f t="shared" si="352"/>
        <v>38</v>
      </c>
      <c r="BM596" s="9">
        <f>VLOOKUP($E596,'ALL-GTK-SD-SMP-SMA-SMK-SLB'!$F$14:$CG$713,'ALL-GTK-SD-SMP-SMA-SMK-SLB'!BN$7,FALSE)</f>
        <v>1</v>
      </c>
      <c r="BN596" s="9">
        <f>VLOOKUP($E596,'ALL-GTK-SD-SMP-SMA-SMK-SLB'!$F$14:$CG$713,'ALL-GTK-SD-SMP-SMA-SMK-SLB'!BO$7,FALSE)</f>
        <v>2</v>
      </c>
      <c r="BO596" s="9">
        <f>VLOOKUP($E596,'ALL-GTK-SD-SMP-SMA-SMK-SLB'!$F$14:$CG$713,'ALL-GTK-SD-SMP-SMA-SMK-SLB'!BP$7,FALSE)</f>
        <v>0</v>
      </c>
      <c r="BP596" s="9">
        <f>VLOOKUP($E596,'ALL-GTK-SD-SMP-SMA-SMK-SLB'!$F$14:$CG$713,'ALL-GTK-SD-SMP-SMA-SMK-SLB'!BQ$7,FALSE)</f>
        <v>0</v>
      </c>
      <c r="BQ596" s="9">
        <f>VLOOKUP($E596,'ALL-GTK-SD-SMP-SMA-SMK-SLB'!$F$14:$CG$713,'ALL-GTK-SD-SMP-SMA-SMK-SLB'!BR$7,FALSE)</f>
        <v>0</v>
      </c>
      <c r="BR596" s="9">
        <f>VLOOKUP($E596,'ALL-GTK-SD-SMP-SMA-SMK-SLB'!$F$14:$CG$713,'ALL-GTK-SD-SMP-SMA-SMK-SLB'!BS$7,FALSE)</f>
        <v>0</v>
      </c>
      <c r="BS596" s="9">
        <f>VLOOKUP($E596,'ALL-GTK-SD-SMP-SMA-SMK-SLB'!$F$14:$CG$713,'ALL-GTK-SD-SMP-SMA-SMK-SLB'!BT$7,FALSE)</f>
        <v>0</v>
      </c>
      <c r="BT596" s="9">
        <f>VLOOKUP($E596,'ALL-GTK-SD-SMP-SMA-SMK-SLB'!$F$14:$CG$713,'ALL-GTK-SD-SMP-SMA-SMK-SLB'!BU$7,FALSE)</f>
        <v>4</v>
      </c>
      <c r="BU596" s="299">
        <f t="shared" si="353"/>
        <v>0</v>
      </c>
      <c r="BV596" s="299">
        <f t="shared" si="354"/>
        <v>4</v>
      </c>
      <c r="BW596" s="44">
        <f t="shared" si="355"/>
        <v>1</v>
      </c>
      <c r="BX596" s="44">
        <f t="shared" si="356"/>
        <v>6</v>
      </c>
      <c r="BY596" s="11">
        <f t="shared" si="357"/>
        <v>7</v>
      </c>
      <c r="BZ596" s="14">
        <f t="shared" si="358"/>
        <v>16</v>
      </c>
      <c r="CA596" s="14">
        <f t="shared" si="359"/>
        <v>22</v>
      </c>
      <c r="CB596" s="13">
        <f t="shared" si="360"/>
        <v>1</v>
      </c>
      <c r="CC596" s="13">
        <f t="shared" si="361"/>
        <v>6</v>
      </c>
      <c r="CD596" s="312">
        <f t="shared" si="362"/>
        <v>17</v>
      </c>
      <c r="CE596" s="312">
        <f t="shared" si="363"/>
        <v>28</v>
      </c>
      <c r="CF596" s="313">
        <f t="shared" si="364"/>
        <v>45</v>
      </c>
      <c r="CG596" s="302" t="str">
        <f t="shared" si="365"/>
        <v>OK</v>
      </c>
    </row>
    <row r="597" spans="1:85" ht="14.25" x14ac:dyDescent="0.25">
      <c r="A597" s="6">
        <v>585</v>
      </c>
      <c r="B597" s="495">
        <v>8</v>
      </c>
      <c r="C597" s="495" t="s">
        <v>8</v>
      </c>
      <c r="D597" s="496" t="s">
        <v>30</v>
      </c>
      <c r="E597" s="626">
        <v>20319292</v>
      </c>
      <c r="F597" s="627" t="s">
        <v>1056</v>
      </c>
      <c r="G597" s="624" t="s">
        <v>52</v>
      </c>
      <c r="H597" s="9">
        <f>VLOOKUP($E597,'ALL-GTK-SD-SMP-SMA-SMK-SLB'!$F$14:$CG$713,'ALL-GTK-SD-SMP-SMA-SMK-SLB'!I$7,FALSE)</f>
        <v>0</v>
      </c>
      <c r="I597" s="9">
        <f>VLOOKUP($E597,'ALL-GTK-SD-SMP-SMA-SMK-SLB'!$F$14:$CG$713,'ALL-GTK-SD-SMP-SMA-SMK-SLB'!J$7,FALSE)</f>
        <v>0</v>
      </c>
      <c r="J597" s="9">
        <f>VLOOKUP($E597,'ALL-GTK-SD-SMP-SMA-SMK-SLB'!$F$14:$CG$713,'ALL-GTK-SD-SMP-SMA-SMK-SLB'!K$7,FALSE)</f>
        <v>0</v>
      </c>
      <c r="K597" s="9">
        <f>VLOOKUP($E597,'ALL-GTK-SD-SMP-SMA-SMK-SLB'!$F$14:$CG$713,'ALL-GTK-SD-SMP-SMA-SMK-SLB'!L$7,FALSE)</f>
        <v>0</v>
      </c>
      <c r="L597" s="9">
        <f>VLOOKUP($E597,'ALL-GTK-SD-SMP-SMA-SMK-SLB'!$F$14:$CG$713,'ALL-GTK-SD-SMP-SMA-SMK-SLB'!M$7,FALSE)</f>
        <v>7</v>
      </c>
      <c r="M597" s="9">
        <f>VLOOKUP($E597,'ALL-GTK-SD-SMP-SMA-SMK-SLB'!$F$14:$CG$713,'ALL-GTK-SD-SMP-SMA-SMK-SLB'!N$7,FALSE)</f>
        <v>3</v>
      </c>
      <c r="N597" s="9">
        <f>VLOOKUP($E597,'ALL-GTK-SD-SMP-SMA-SMK-SLB'!$F$14:$CG$713,'ALL-GTK-SD-SMP-SMA-SMK-SLB'!O$7,FALSE)</f>
        <v>7</v>
      </c>
      <c r="O597" s="9">
        <f>VLOOKUP($E597,'ALL-GTK-SD-SMP-SMA-SMK-SLB'!$F$14:$CG$713,'ALL-GTK-SD-SMP-SMA-SMK-SLB'!P$7,FALSE)</f>
        <v>4</v>
      </c>
      <c r="P597" s="299">
        <f t="shared" si="330"/>
        <v>14</v>
      </c>
      <c r="Q597" s="299">
        <f t="shared" si="331"/>
        <v>7</v>
      </c>
      <c r="R597" s="300">
        <f t="shared" si="332"/>
        <v>21</v>
      </c>
      <c r="S597" s="9">
        <f>VLOOKUP($E597,'ALL-GTK-SD-SMP-SMA-SMK-SLB'!$F$14:$CG$713,'ALL-GTK-SD-SMP-SMA-SMK-SLB'!T$7,FALSE)</f>
        <v>0</v>
      </c>
      <c r="T597" s="9">
        <f>VLOOKUP($E597,'ALL-GTK-SD-SMP-SMA-SMK-SLB'!$F$14:$CG$713,'ALL-GTK-SD-SMP-SMA-SMK-SLB'!U$7,FALSE)</f>
        <v>0</v>
      </c>
      <c r="U597" s="9">
        <f>VLOOKUP($E597,'ALL-GTK-SD-SMP-SMA-SMK-SLB'!$F$14:$CG$713,'ALL-GTK-SD-SMP-SMA-SMK-SLB'!V$7,FALSE)</f>
        <v>5</v>
      </c>
      <c r="V597" s="9">
        <f>VLOOKUP($E597,'ALL-GTK-SD-SMP-SMA-SMK-SLB'!$F$14:$CG$713,'ALL-GTK-SD-SMP-SMA-SMK-SLB'!W$7,FALSE)</f>
        <v>12</v>
      </c>
      <c r="W597" s="9">
        <f>VLOOKUP($E597,'ALL-GTK-SD-SMP-SMA-SMK-SLB'!$F$14:$CG$713,'ALL-GTK-SD-SMP-SMA-SMK-SLB'!X$7,FALSE)</f>
        <v>0</v>
      </c>
      <c r="X597" s="9">
        <f>VLOOKUP($E597,'ALL-GTK-SD-SMP-SMA-SMK-SLB'!$F$14:$CG$713,'ALL-GTK-SD-SMP-SMA-SMK-SLB'!Y$7,FALSE)</f>
        <v>0</v>
      </c>
      <c r="Y597" s="299">
        <f t="shared" si="333"/>
        <v>5</v>
      </c>
      <c r="Z597" s="299">
        <f t="shared" si="334"/>
        <v>12</v>
      </c>
      <c r="AA597" s="10">
        <f t="shared" si="335"/>
        <v>17</v>
      </c>
      <c r="AB597" s="44">
        <f t="shared" si="336"/>
        <v>19</v>
      </c>
      <c r="AC597" s="44">
        <f t="shared" si="337"/>
        <v>19</v>
      </c>
      <c r="AD597" s="11">
        <f t="shared" si="338"/>
        <v>38</v>
      </c>
      <c r="AE597" s="9">
        <f>VLOOKUP($E597,'ALL-GTK-SD-SMP-SMA-SMK-SLB'!$F$14:$CG$713,'ALL-GTK-SD-SMP-SMA-SMK-SLB'!AF$7,FALSE)</f>
        <v>3</v>
      </c>
      <c r="AF597" s="9">
        <f>VLOOKUP($E597,'ALL-GTK-SD-SMP-SMA-SMK-SLB'!$F$14:$CG$713,'ALL-GTK-SD-SMP-SMA-SMK-SLB'!AG$7,FALSE)</f>
        <v>10</v>
      </c>
      <c r="AG597" s="10">
        <f t="shared" si="339"/>
        <v>13</v>
      </c>
      <c r="AH597" s="9">
        <f>VLOOKUP($E597,'ALL-GTK-SD-SMP-SMA-SMK-SLB'!$F$14:$CG$713,'ALL-GTK-SD-SMP-SMA-SMK-SLB'!AI$7,FALSE)</f>
        <v>16</v>
      </c>
      <c r="AI597" s="9">
        <f>VLOOKUP($E597,'ALL-GTK-SD-SMP-SMA-SMK-SLB'!$F$14:$CG$713,'ALL-GTK-SD-SMP-SMA-SMK-SLB'!AJ$7,FALSE)</f>
        <v>9</v>
      </c>
      <c r="AJ597" s="10">
        <f t="shared" si="340"/>
        <v>25</v>
      </c>
      <c r="AK597" s="44">
        <f t="shared" si="341"/>
        <v>19</v>
      </c>
      <c r="AL597" s="44">
        <f t="shared" si="342"/>
        <v>19</v>
      </c>
      <c r="AM597" s="11">
        <f t="shared" si="343"/>
        <v>38</v>
      </c>
      <c r="AN597" s="299">
        <v>0</v>
      </c>
      <c r="AO597" s="299">
        <v>0</v>
      </c>
      <c r="AP597" s="9">
        <f>VLOOKUP($E597,'ALL-GTK-SD-SMP-SMA-SMK-SLB'!$F$14:$CG$713,'ALL-GTK-SD-SMP-SMA-SMK-SLB'!AQ$7,FALSE)</f>
        <v>0</v>
      </c>
      <c r="AQ597" s="9">
        <f>VLOOKUP($E597,'ALL-GTK-SD-SMP-SMA-SMK-SLB'!$F$14:$CG$713,'ALL-GTK-SD-SMP-SMA-SMK-SLB'!AR$7,FALSE)</f>
        <v>0</v>
      </c>
      <c r="AR597" s="9">
        <f>VLOOKUP($E597,'ALL-GTK-SD-SMP-SMA-SMK-SLB'!$F$14:$CG$713,'ALL-GTK-SD-SMP-SMA-SMK-SLB'!AS$7,FALSE)</f>
        <v>0</v>
      </c>
      <c r="AS597" s="9">
        <f>VLOOKUP($E597,'ALL-GTK-SD-SMP-SMA-SMK-SLB'!$F$14:$CG$713,'ALL-GTK-SD-SMP-SMA-SMK-SLB'!AT$7,FALSE)</f>
        <v>0</v>
      </c>
      <c r="AT597" s="9">
        <f>VLOOKUP($E597,'ALL-GTK-SD-SMP-SMA-SMK-SLB'!$F$14:$CG$713,'ALL-GTK-SD-SMP-SMA-SMK-SLB'!AU$7,FALSE)</f>
        <v>0</v>
      </c>
      <c r="AU597" s="9">
        <f>VLOOKUP($E597,'ALL-GTK-SD-SMP-SMA-SMK-SLB'!$F$14:$CG$713,'ALL-GTK-SD-SMP-SMA-SMK-SLB'!AV$7,FALSE)</f>
        <v>0</v>
      </c>
      <c r="AV597" s="9">
        <f>VLOOKUP($E597,'ALL-GTK-SD-SMP-SMA-SMK-SLB'!$F$14:$CG$713,'ALL-GTK-SD-SMP-SMA-SMK-SLB'!AW$7,FALSE)</f>
        <v>0</v>
      </c>
      <c r="AW597" s="9">
        <f>VLOOKUP($E597,'ALL-GTK-SD-SMP-SMA-SMK-SLB'!$F$14:$CG$713,'ALL-GTK-SD-SMP-SMA-SMK-SLB'!AX$7,FALSE)</f>
        <v>0</v>
      </c>
      <c r="AX597" s="9">
        <f>VLOOKUP($E597,'ALL-GTK-SD-SMP-SMA-SMK-SLB'!$F$14:$CG$713,'ALL-GTK-SD-SMP-SMA-SMK-SLB'!AY$7,FALSE)</f>
        <v>17</v>
      </c>
      <c r="AY597" s="9">
        <f>VLOOKUP($E597,'ALL-GTK-SD-SMP-SMA-SMK-SLB'!$F$14:$CG$713,'ALL-GTK-SD-SMP-SMA-SMK-SLB'!AZ$7,FALSE)</f>
        <v>18</v>
      </c>
      <c r="AZ597" s="9">
        <f>VLOOKUP($E597,'ALL-GTK-SD-SMP-SMA-SMK-SLB'!$F$14:$CG$713,'ALL-GTK-SD-SMP-SMA-SMK-SLB'!BA$7,FALSE)</f>
        <v>2</v>
      </c>
      <c r="BA597" s="9">
        <f>VLOOKUP($E597,'ALL-GTK-SD-SMP-SMA-SMK-SLB'!$F$14:$CG$713,'ALL-GTK-SD-SMP-SMA-SMK-SLB'!BB$7,FALSE)</f>
        <v>1</v>
      </c>
      <c r="BB597" s="9">
        <f>VLOOKUP($E597,'ALL-GTK-SD-SMP-SMA-SMK-SLB'!$F$14:$CG$713,'ALL-GTK-SD-SMP-SMA-SMK-SLB'!BC$7,FALSE)</f>
        <v>0</v>
      </c>
      <c r="BC597" s="9">
        <f>VLOOKUP($E597,'ALL-GTK-SD-SMP-SMA-SMK-SLB'!$F$14:$CG$713,'ALL-GTK-SD-SMP-SMA-SMK-SLB'!BD$7,FALSE)</f>
        <v>0</v>
      </c>
      <c r="BD597" s="310">
        <f t="shared" si="344"/>
        <v>0</v>
      </c>
      <c r="BE597" s="310">
        <f t="shared" si="345"/>
        <v>0</v>
      </c>
      <c r="BF597" s="10">
        <f t="shared" si="346"/>
        <v>0</v>
      </c>
      <c r="BG597" s="311">
        <f t="shared" si="347"/>
        <v>19</v>
      </c>
      <c r="BH597" s="311">
        <f t="shared" si="348"/>
        <v>19</v>
      </c>
      <c r="BI597" s="10">
        <f t="shared" si="349"/>
        <v>38</v>
      </c>
      <c r="BJ597" s="44">
        <f t="shared" si="350"/>
        <v>19</v>
      </c>
      <c r="BK597" s="44">
        <f t="shared" si="351"/>
        <v>19</v>
      </c>
      <c r="BL597" s="11">
        <f t="shared" si="352"/>
        <v>38</v>
      </c>
      <c r="BM597" s="9">
        <f>VLOOKUP($E597,'ALL-GTK-SD-SMP-SMA-SMK-SLB'!$F$14:$CG$713,'ALL-GTK-SD-SMP-SMA-SMK-SLB'!BN$7,FALSE)</f>
        <v>2</v>
      </c>
      <c r="BN597" s="9">
        <f>VLOOKUP($E597,'ALL-GTK-SD-SMP-SMA-SMK-SLB'!$F$14:$CG$713,'ALL-GTK-SD-SMP-SMA-SMK-SLB'!BO$7,FALSE)</f>
        <v>0</v>
      </c>
      <c r="BO597" s="9">
        <f>VLOOKUP($E597,'ALL-GTK-SD-SMP-SMA-SMK-SLB'!$F$14:$CG$713,'ALL-GTK-SD-SMP-SMA-SMK-SLB'!BP$7,FALSE)</f>
        <v>0</v>
      </c>
      <c r="BP597" s="9">
        <f>VLOOKUP($E597,'ALL-GTK-SD-SMP-SMA-SMK-SLB'!$F$14:$CG$713,'ALL-GTK-SD-SMP-SMA-SMK-SLB'!BQ$7,FALSE)</f>
        <v>0</v>
      </c>
      <c r="BQ597" s="9">
        <f>VLOOKUP($E597,'ALL-GTK-SD-SMP-SMA-SMK-SLB'!$F$14:$CG$713,'ALL-GTK-SD-SMP-SMA-SMK-SLB'!BR$7,FALSE)</f>
        <v>0</v>
      </c>
      <c r="BR597" s="9">
        <f>VLOOKUP($E597,'ALL-GTK-SD-SMP-SMA-SMK-SLB'!$F$14:$CG$713,'ALL-GTK-SD-SMP-SMA-SMK-SLB'!BS$7,FALSE)</f>
        <v>0</v>
      </c>
      <c r="BS597" s="9">
        <f>VLOOKUP($E597,'ALL-GTK-SD-SMP-SMA-SMK-SLB'!$F$14:$CG$713,'ALL-GTK-SD-SMP-SMA-SMK-SLB'!BT$7,FALSE)</f>
        <v>3</v>
      </c>
      <c r="BT597" s="9">
        <f>VLOOKUP($E597,'ALL-GTK-SD-SMP-SMA-SMK-SLB'!$F$14:$CG$713,'ALL-GTK-SD-SMP-SMA-SMK-SLB'!BU$7,FALSE)</f>
        <v>2</v>
      </c>
      <c r="BU597" s="299">
        <f t="shared" si="353"/>
        <v>3</v>
      </c>
      <c r="BV597" s="299">
        <f t="shared" si="354"/>
        <v>2</v>
      </c>
      <c r="BW597" s="44">
        <f t="shared" si="355"/>
        <v>5</v>
      </c>
      <c r="BX597" s="44">
        <f t="shared" si="356"/>
        <v>2</v>
      </c>
      <c r="BY597" s="11">
        <f t="shared" si="357"/>
        <v>7</v>
      </c>
      <c r="BZ597" s="14">
        <f t="shared" si="358"/>
        <v>19</v>
      </c>
      <c r="CA597" s="14">
        <f t="shared" si="359"/>
        <v>19</v>
      </c>
      <c r="CB597" s="13">
        <f t="shared" si="360"/>
        <v>5</v>
      </c>
      <c r="CC597" s="13">
        <f t="shared" si="361"/>
        <v>2</v>
      </c>
      <c r="CD597" s="312">
        <f t="shared" si="362"/>
        <v>24</v>
      </c>
      <c r="CE597" s="312">
        <f t="shared" si="363"/>
        <v>21</v>
      </c>
      <c r="CF597" s="313">
        <f t="shared" si="364"/>
        <v>45</v>
      </c>
      <c r="CG597" s="302" t="str">
        <f t="shared" si="365"/>
        <v>OK</v>
      </c>
    </row>
    <row r="598" spans="1:85" ht="14.25" x14ac:dyDescent="0.25">
      <c r="A598" s="6">
        <v>586</v>
      </c>
      <c r="B598" s="495">
        <v>9</v>
      </c>
      <c r="C598" s="495" t="s">
        <v>8</v>
      </c>
      <c r="D598" s="496" t="s">
        <v>19</v>
      </c>
      <c r="E598" s="626">
        <v>20319303</v>
      </c>
      <c r="F598" s="627" t="s">
        <v>1057</v>
      </c>
      <c r="G598" s="624" t="s">
        <v>52</v>
      </c>
      <c r="H598" s="9">
        <f>VLOOKUP($E598,'ALL-GTK-SD-SMP-SMA-SMK-SLB'!$F$14:$CG$713,'ALL-GTK-SD-SMP-SMA-SMK-SLB'!I$7,FALSE)</f>
        <v>0</v>
      </c>
      <c r="I598" s="9">
        <f>VLOOKUP($E598,'ALL-GTK-SD-SMP-SMA-SMK-SLB'!$F$14:$CG$713,'ALL-GTK-SD-SMP-SMA-SMK-SLB'!J$7,FALSE)</f>
        <v>0</v>
      </c>
      <c r="J598" s="9">
        <f>VLOOKUP($E598,'ALL-GTK-SD-SMP-SMA-SMK-SLB'!$F$14:$CG$713,'ALL-GTK-SD-SMP-SMA-SMK-SLB'!K$7,FALSE)</f>
        <v>0</v>
      </c>
      <c r="K598" s="9">
        <f>VLOOKUP($E598,'ALL-GTK-SD-SMP-SMA-SMK-SLB'!$F$14:$CG$713,'ALL-GTK-SD-SMP-SMA-SMK-SLB'!L$7,FALSE)</f>
        <v>0</v>
      </c>
      <c r="L598" s="9">
        <f>VLOOKUP($E598,'ALL-GTK-SD-SMP-SMA-SMK-SLB'!$F$14:$CG$713,'ALL-GTK-SD-SMP-SMA-SMK-SLB'!M$7,FALSE)</f>
        <v>5</v>
      </c>
      <c r="M598" s="9">
        <f>VLOOKUP($E598,'ALL-GTK-SD-SMP-SMA-SMK-SLB'!$F$14:$CG$713,'ALL-GTK-SD-SMP-SMA-SMK-SLB'!N$7,FALSE)</f>
        <v>11</v>
      </c>
      <c r="N598" s="9">
        <f>VLOOKUP($E598,'ALL-GTK-SD-SMP-SMA-SMK-SLB'!$F$14:$CG$713,'ALL-GTK-SD-SMP-SMA-SMK-SLB'!O$7,FALSE)</f>
        <v>5</v>
      </c>
      <c r="O598" s="9">
        <f>VLOOKUP($E598,'ALL-GTK-SD-SMP-SMA-SMK-SLB'!$F$14:$CG$713,'ALL-GTK-SD-SMP-SMA-SMK-SLB'!P$7,FALSE)</f>
        <v>7</v>
      </c>
      <c r="P598" s="299">
        <f t="shared" si="330"/>
        <v>10</v>
      </c>
      <c r="Q598" s="299">
        <f t="shared" si="331"/>
        <v>18</v>
      </c>
      <c r="R598" s="300">
        <f t="shared" si="332"/>
        <v>28</v>
      </c>
      <c r="S598" s="9">
        <f>VLOOKUP($E598,'ALL-GTK-SD-SMP-SMA-SMK-SLB'!$F$14:$CG$713,'ALL-GTK-SD-SMP-SMA-SMK-SLB'!T$7,FALSE)</f>
        <v>0</v>
      </c>
      <c r="T598" s="9">
        <f>VLOOKUP($E598,'ALL-GTK-SD-SMP-SMA-SMK-SLB'!$F$14:$CG$713,'ALL-GTK-SD-SMP-SMA-SMK-SLB'!U$7,FALSE)</f>
        <v>0</v>
      </c>
      <c r="U598" s="9">
        <f>VLOOKUP($E598,'ALL-GTK-SD-SMP-SMA-SMK-SLB'!$F$14:$CG$713,'ALL-GTK-SD-SMP-SMA-SMK-SLB'!V$7,FALSE)</f>
        <v>8</v>
      </c>
      <c r="V598" s="9">
        <f>VLOOKUP($E598,'ALL-GTK-SD-SMP-SMA-SMK-SLB'!$F$14:$CG$713,'ALL-GTK-SD-SMP-SMA-SMK-SLB'!W$7,FALSE)</f>
        <v>7</v>
      </c>
      <c r="W598" s="9">
        <f>VLOOKUP($E598,'ALL-GTK-SD-SMP-SMA-SMK-SLB'!$F$14:$CG$713,'ALL-GTK-SD-SMP-SMA-SMK-SLB'!X$7,FALSE)</f>
        <v>1</v>
      </c>
      <c r="X598" s="9">
        <f>VLOOKUP($E598,'ALL-GTK-SD-SMP-SMA-SMK-SLB'!$F$14:$CG$713,'ALL-GTK-SD-SMP-SMA-SMK-SLB'!Y$7,FALSE)</f>
        <v>1</v>
      </c>
      <c r="Y598" s="299">
        <f t="shared" si="333"/>
        <v>9</v>
      </c>
      <c r="Z598" s="299">
        <f t="shared" si="334"/>
        <v>8</v>
      </c>
      <c r="AA598" s="10">
        <f t="shared" si="335"/>
        <v>17</v>
      </c>
      <c r="AB598" s="44">
        <f t="shared" si="336"/>
        <v>19</v>
      </c>
      <c r="AC598" s="44">
        <f t="shared" si="337"/>
        <v>26</v>
      </c>
      <c r="AD598" s="11">
        <f t="shared" si="338"/>
        <v>45</v>
      </c>
      <c r="AE598" s="9">
        <f>VLOOKUP($E598,'ALL-GTK-SD-SMP-SMA-SMK-SLB'!$F$14:$CG$713,'ALL-GTK-SD-SMP-SMA-SMK-SLB'!AF$7,FALSE)</f>
        <v>8</v>
      </c>
      <c r="AF598" s="9">
        <f>VLOOKUP($E598,'ALL-GTK-SD-SMP-SMA-SMK-SLB'!$F$14:$CG$713,'ALL-GTK-SD-SMP-SMA-SMK-SLB'!AG$7,FALSE)</f>
        <v>8</v>
      </c>
      <c r="AG598" s="10">
        <f t="shared" si="339"/>
        <v>16</v>
      </c>
      <c r="AH598" s="9">
        <f>VLOOKUP($E598,'ALL-GTK-SD-SMP-SMA-SMK-SLB'!$F$14:$CG$713,'ALL-GTK-SD-SMP-SMA-SMK-SLB'!AI$7,FALSE)</f>
        <v>11</v>
      </c>
      <c r="AI598" s="9">
        <f>VLOOKUP($E598,'ALL-GTK-SD-SMP-SMA-SMK-SLB'!$F$14:$CG$713,'ALL-GTK-SD-SMP-SMA-SMK-SLB'!AJ$7,FALSE)</f>
        <v>18</v>
      </c>
      <c r="AJ598" s="10">
        <f t="shared" si="340"/>
        <v>29</v>
      </c>
      <c r="AK598" s="44">
        <f t="shared" si="341"/>
        <v>19</v>
      </c>
      <c r="AL598" s="44">
        <f t="shared" si="342"/>
        <v>26</v>
      </c>
      <c r="AM598" s="11">
        <f t="shared" si="343"/>
        <v>45</v>
      </c>
      <c r="AN598" s="299">
        <v>0</v>
      </c>
      <c r="AO598" s="299">
        <v>0</v>
      </c>
      <c r="AP598" s="9">
        <f>VLOOKUP($E598,'ALL-GTK-SD-SMP-SMA-SMK-SLB'!$F$14:$CG$713,'ALL-GTK-SD-SMP-SMA-SMK-SLB'!AQ$7,FALSE)</f>
        <v>0</v>
      </c>
      <c r="AQ598" s="9">
        <f>VLOOKUP($E598,'ALL-GTK-SD-SMP-SMA-SMK-SLB'!$F$14:$CG$713,'ALL-GTK-SD-SMP-SMA-SMK-SLB'!AR$7,FALSE)</f>
        <v>0</v>
      </c>
      <c r="AR598" s="9">
        <f>VLOOKUP($E598,'ALL-GTK-SD-SMP-SMA-SMK-SLB'!$F$14:$CG$713,'ALL-GTK-SD-SMP-SMA-SMK-SLB'!AS$7,FALSE)</f>
        <v>0</v>
      </c>
      <c r="AS598" s="9">
        <f>VLOOKUP($E598,'ALL-GTK-SD-SMP-SMA-SMK-SLB'!$F$14:$CG$713,'ALL-GTK-SD-SMP-SMA-SMK-SLB'!AT$7,FALSE)</f>
        <v>0</v>
      </c>
      <c r="AT598" s="9">
        <f>VLOOKUP($E598,'ALL-GTK-SD-SMP-SMA-SMK-SLB'!$F$14:$CG$713,'ALL-GTK-SD-SMP-SMA-SMK-SLB'!AU$7,FALSE)</f>
        <v>0</v>
      </c>
      <c r="AU598" s="9">
        <f>VLOOKUP($E598,'ALL-GTK-SD-SMP-SMA-SMK-SLB'!$F$14:$CG$713,'ALL-GTK-SD-SMP-SMA-SMK-SLB'!AV$7,FALSE)</f>
        <v>0</v>
      </c>
      <c r="AV598" s="9">
        <f>VLOOKUP($E598,'ALL-GTK-SD-SMP-SMA-SMK-SLB'!$F$14:$CG$713,'ALL-GTK-SD-SMP-SMA-SMK-SLB'!AW$7,FALSE)</f>
        <v>0</v>
      </c>
      <c r="AW598" s="9">
        <f>VLOOKUP($E598,'ALL-GTK-SD-SMP-SMA-SMK-SLB'!$F$14:$CG$713,'ALL-GTK-SD-SMP-SMA-SMK-SLB'!AX$7,FALSE)</f>
        <v>0</v>
      </c>
      <c r="AX598" s="9">
        <f>VLOOKUP($E598,'ALL-GTK-SD-SMP-SMA-SMK-SLB'!$F$14:$CG$713,'ALL-GTK-SD-SMP-SMA-SMK-SLB'!AY$7,FALSE)</f>
        <v>16</v>
      </c>
      <c r="AY598" s="9">
        <f>VLOOKUP($E598,'ALL-GTK-SD-SMP-SMA-SMK-SLB'!$F$14:$CG$713,'ALL-GTK-SD-SMP-SMA-SMK-SLB'!AZ$7,FALSE)</f>
        <v>24</v>
      </c>
      <c r="AZ598" s="9">
        <f>VLOOKUP($E598,'ALL-GTK-SD-SMP-SMA-SMK-SLB'!$F$14:$CG$713,'ALL-GTK-SD-SMP-SMA-SMK-SLB'!BA$7,FALSE)</f>
        <v>3</v>
      </c>
      <c r="BA598" s="9">
        <f>VLOOKUP($E598,'ALL-GTK-SD-SMP-SMA-SMK-SLB'!$F$14:$CG$713,'ALL-GTK-SD-SMP-SMA-SMK-SLB'!BB$7,FALSE)</f>
        <v>2</v>
      </c>
      <c r="BB598" s="9">
        <f>VLOOKUP($E598,'ALL-GTK-SD-SMP-SMA-SMK-SLB'!$F$14:$CG$713,'ALL-GTK-SD-SMP-SMA-SMK-SLB'!BC$7,FALSE)</f>
        <v>0</v>
      </c>
      <c r="BC598" s="9">
        <f>VLOOKUP($E598,'ALL-GTK-SD-SMP-SMA-SMK-SLB'!$F$14:$CG$713,'ALL-GTK-SD-SMP-SMA-SMK-SLB'!BD$7,FALSE)</f>
        <v>0</v>
      </c>
      <c r="BD598" s="310">
        <f t="shared" si="344"/>
        <v>0</v>
      </c>
      <c r="BE598" s="310">
        <f t="shared" si="345"/>
        <v>0</v>
      </c>
      <c r="BF598" s="10">
        <f t="shared" si="346"/>
        <v>0</v>
      </c>
      <c r="BG598" s="311">
        <f t="shared" si="347"/>
        <v>19</v>
      </c>
      <c r="BH598" s="311">
        <f t="shared" si="348"/>
        <v>26</v>
      </c>
      <c r="BI598" s="10">
        <f t="shared" si="349"/>
        <v>45</v>
      </c>
      <c r="BJ598" s="44">
        <f t="shared" si="350"/>
        <v>19</v>
      </c>
      <c r="BK598" s="44">
        <f t="shared" si="351"/>
        <v>26</v>
      </c>
      <c r="BL598" s="11">
        <f t="shared" si="352"/>
        <v>45</v>
      </c>
      <c r="BM598" s="9">
        <f>VLOOKUP($E598,'ALL-GTK-SD-SMP-SMA-SMK-SLB'!$F$14:$CG$713,'ALL-GTK-SD-SMP-SMA-SMK-SLB'!BN$7,FALSE)</f>
        <v>1</v>
      </c>
      <c r="BN598" s="9">
        <f>VLOOKUP($E598,'ALL-GTK-SD-SMP-SMA-SMK-SLB'!$F$14:$CG$713,'ALL-GTK-SD-SMP-SMA-SMK-SLB'!BO$7,FALSE)</f>
        <v>1</v>
      </c>
      <c r="BO598" s="9">
        <f>VLOOKUP($E598,'ALL-GTK-SD-SMP-SMA-SMK-SLB'!$F$14:$CG$713,'ALL-GTK-SD-SMP-SMA-SMK-SLB'!BP$7,FALSE)</f>
        <v>0</v>
      </c>
      <c r="BP598" s="9">
        <f>VLOOKUP($E598,'ALL-GTK-SD-SMP-SMA-SMK-SLB'!$F$14:$CG$713,'ALL-GTK-SD-SMP-SMA-SMK-SLB'!BQ$7,FALSE)</f>
        <v>0</v>
      </c>
      <c r="BQ598" s="9">
        <f>VLOOKUP($E598,'ALL-GTK-SD-SMP-SMA-SMK-SLB'!$F$14:$CG$713,'ALL-GTK-SD-SMP-SMA-SMK-SLB'!BR$7,FALSE)</f>
        <v>5</v>
      </c>
      <c r="BR598" s="9">
        <f>VLOOKUP($E598,'ALL-GTK-SD-SMP-SMA-SMK-SLB'!$F$14:$CG$713,'ALL-GTK-SD-SMP-SMA-SMK-SLB'!BS$7,FALSE)</f>
        <v>0</v>
      </c>
      <c r="BS598" s="9">
        <f>VLOOKUP($E598,'ALL-GTK-SD-SMP-SMA-SMK-SLB'!$F$14:$CG$713,'ALL-GTK-SD-SMP-SMA-SMK-SLB'!BT$7,FALSE)</f>
        <v>1</v>
      </c>
      <c r="BT598" s="9">
        <f>VLOOKUP($E598,'ALL-GTK-SD-SMP-SMA-SMK-SLB'!$F$14:$CG$713,'ALL-GTK-SD-SMP-SMA-SMK-SLB'!BU$7,FALSE)</f>
        <v>0</v>
      </c>
      <c r="BU598" s="299">
        <f t="shared" si="353"/>
        <v>6</v>
      </c>
      <c r="BV598" s="299">
        <f t="shared" si="354"/>
        <v>0</v>
      </c>
      <c r="BW598" s="44">
        <f t="shared" si="355"/>
        <v>7</v>
      </c>
      <c r="BX598" s="44">
        <f t="shared" si="356"/>
        <v>1</v>
      </c>
      <c r="BY598" s="11">
        <f t="shared" si="357"/>
        <v>8</v>
      </c>
      <c r="BZ598" s="14">
        <f t="shared" si="358"/>
        <v>19</v>
      </c>
      <c r="CA598" s="14">
        <f t="shared" si="359"/>
        <v>26</v>
      </c>
      <c r="CB598" s="13">
        <f t="shared" si="360"/>
        <v>7</v>
      </c>
      <c r="CC598" s="13">
        <f t="shared" si="361"/>
        <v>1</v>
      </c>
      <c r="CD598" s="312">
        <f t="shared" si="362"/>
        <v>26</v>
      </c>
      <c r="CE598" s="312">
        <f t="shared" si="363"/>
        <v>27</v>
      </c>
      <c r="CF598" s="313">
        <f t="shared" si="364"/>
        <v>53</v>
      </c>
      <c r="CG598" s="302" t="str">
        <f t="shared" si="365"/>
        <v>OK</v>
      </c>
    </row>
    <row r="599" spans="1:85" ht="14.25" x14ac:dyDescent="0.25">
      <c r="A599" s="6">
        <v>587</v>
      </c>
      <c r="B599" s="495">
        <v>10</v>
      </c>
      <c r="C599" s="495" t="s">
        <v>8</v>
      </c>
      <c r="D599" s="496" t="s">
        <v>19</v>
      </c>
      <c r="E599" s="626">
        <v>20319300</v>
      </c>
      <c r="F599" s="627" t="s">
        <v>1058</v>
      </c>
      <c r="G599" s="624" t="s">
        <v>52</v>
      </c>
      <c r="H599" s="9">
        <f>VLOOKUP($E599,'ALL-GTK-SD-SMP-SMA-SMK-SLB'!$F$14:$CG$713,'ALL-GTK-SD-SMP-SMA-SMK-SLB'!I$7,FALSE)</f>
        <v>0</v>
      </c>
      <c r="I599" s="9">
        <f>VLOOKUP($E599,'ALL-GTK-SD-SMP-SMA-SMK-SLB'!$F$14:$CG$713,'ALL-GTK-SD-SMP-SMA-SMK-SLB'!J$7,FALSE)</f>
        <v>1</v>
      </c>
      <c r="J599" s="9">
        <f>VLOOKUP($E599,'ALL-GTK-SD-SMP-SMA-SMK-SLB'!$F$14:$CG$713,'ALL-GTK-SD-SMP-SMA-SMK-SLB'!K$7,FALSE)</f>
        <v>0</v>
      </c>
      <c r="K599" s="9">
        <f>VLOOKUP($E599,'ALL-GTK-SD-SMP-SMA-SMK-SLB'!$F$14:$CG$713,'ALL-GTK-SD-SMP-SMA-SMK-SLB'!L$7,FALSE)</f>
        <v>0</v>
      </c>
      <c r="L599" s="9">
        <f>VLOOKUP($E599,'ALL-GTK-SD-SMP-SMA-SMK-SLB'!$F$14:$CG$713,'ALL-GTK-SD-SMP-SMA-SMK-SLB'!M$7,FALSE)</f>
        <v>10</v>
      </c>
      <c r="M599" s="9">
        <f>VLOOKUP($E599,'ALL-GTK-SD-SMP-SMA-SMK-SLB'!$F$14:$CG$713,'ALL-GTK-SD-SMP-SMA-SMK-SLB'!N$7,FALSE)</f>
        <v>11</v>
      </c>
      <c r="N599" s="9">
        <f>VLOOKUP($E599,'ALL-GTK-SD-SMP-SMA-SMK-SLB'!$F$14:$CG$713,'ALL-GTK-SD-SMP-SMA-SMK-SLB'!O$7,FALSE)</f>
        <v>6</v>
      </c>
      <c r="O599" s="9">
        <f>VLOOKUP($E599,'ALL-GTK-SD-SMP-SMA-SMK-SLB'!$F$14:$CG$713,'ALL-GTK-SD-SMP-SMA-SMK-SLB'!P$7,FALSE)</f>
        <v>14</v>
      </c>
      <c r="P599" s="299">
        <f t="shared" si="330"/>
        <v>16</v>
      </c>
      <c r="Q599" s="299">
        <f t="shared" si="331"/>
        <v>26</v>
      </c>
      <c r="R599" s="300">
        <f t="shared" si="332"/>
        <v>42</v>
      </c>
      <c r="S599" s="9">
        <f>VLOOKUP($E599,'ALL-GTK-SD-SMP-SMA-SMK-SLB'!$F$14:$CG$713,'ALL-GTK-SD-SMP-SMA-SMK-SLB'!T$7,FALSE)</f>
        <v>0</v>
      </c>
      <c r="T599" s="9">
        <f>VLOOKUP($E599,'ALL-GTK-SD-SMP-SMA-SMK-SLB'!$F$14:$CG$713,'ALL-GTK-SD-SMP-SMA-SMK-SLB'!U$7,FALSE)</f>
        <v>0</v>
      </c>
      <c r="U599" s="9">
        <f>VLOOKUP($E599,'ALL-GTK-SD-SMP-SMA-SMK-SLB'!$F$14:$CG$713,'ALL-GTK-SD-SMP-SMA-SMK-SLB'!V$7,FALSE)</f>
        <v>0</v>
      </c>
      <c r="V599" s="9">
        <f>VLOOKUP($E599,'ALL-GTK-SD-SMP-SMA-SMK-SLB'!$F$14:$CG$713,'ALL-GTK-SD-SMP-SMA-SMK-SLB'!W$7,FALSE)</f>
        <v>1</v>
      </c>
      <c r="W599" s="9">
        <f>VLOOKUP($E599,'ALL-GTK-SD-SMP-SMA-SMK-SLB'!$F$14:$CG$713,'ALL-GTK-SD-SMP-SMA-SMK-SLB'!X$7,FALSE)</f>
        <v>4</v>
      </c>
      <c r="X599" s="9">
        <f>VLOOKUP($E599,'ALL-GTK-SD-SMP-SMA-SMK-SLB'!$F$14:$CG$713,'ALL-GTK-SD-SMP-SMA-SMK-SLB'!Y$7,FALSE)</f>
        <v>9</v>
      </c>
      <c r="Y599" s="299">
        <f t="shared" si="333"/>
        <v>4</v>
      </c>
      <c r="Z599" s="299">
        <f t="shared" si="334"/>
        <v>10</v>
      </c>
      <c r="AA599" s="10">
        <f t="shared" si="335"/>
        <v>14</v>
      </c>
      <c r="AB599" s="44">
        <f t="shared" si="336"/>
        <v>20</v>
      </c>
      <c r="AC599" s="44">
        <f t="shared" si="337"/>
        <v>36</v>
      </c>
      <c r="AD599" s="11">
        <f t="shared" si="338"/>
        <v>56</v>
      </c>
      <c r="AE599" s="9">
        <f>VLOOKUP($E599,'ALL-GTK-SD-SMP-SMA-SMK-SLB'!$F$14:$CG$713,'ALL-GTK-SD-SMP-SMA-SMK-SLB'!AF$7,FALSE)</f>
        <v>3</v>
      </c>
      <c r="AF599" s="9">
        <f>VLOOKUP($E599,'ALL-GTK-SD-SMP-SMA-SMK-SLB'!$F$14:$CG$713,'ALL-GTK-SD-SMP-SMA-SMK-SLB'!AG$7,FALSE)</f>
        <v>14</v>
      </c>
      <c r="AG599" s="10">
        <f t="shared" si="339"/>
        <v>17</v>
      </c>
      <c r="AH599" s="9">
        <f>VLOOKUP($E599,'ALL-GTK-SD-SMP-SMA-SMK-SLB'!$F$14:$CG$713,'ALL-GTK-SD-SMP-SMA-SMK-SLB'!AI$7,FALSE)</f>
        <v>17</v>
      </c>
      <c r="AI599" s="9">
        <f>VLOOKUP($E599,'ALL-GTK-SD-SMP-SMA-SMK-SLB'!$F$14:$CG$713,'ALL-GTK-SD-SMP-SMA-SMK-SLB'!AJ$7,FALSE)</f>
        <v>22</v>
      </c>
      <c r="AJ599" s="10">
        <f t="shared" si="340"/>
        <v>39</v>
      </c>
      <c r="AK599" s="44">
        <f t="shared" si="341"/>
        <v>20</v>
      </c>
      <c r="AL599" s="44">
        <f t="shared" si="342"/>
        <v>36</v>
      </c>
      <c r="AM599" s="11">
        <f t="shared" si="343"/>
        <v>56</v>
      </c>
      <c r="AN599" s="299">
        <v>0</v>
      </c>
      <c r="AO599" s="299">
        <v>0</v>
      </c>
      <c r="AP599" s="9">
        <f>VLOOKUP($E599,'ALL-GTK-SD-SMP-SMA-SMK-SLB'!$F$14:$CG$713,'ALL-GTK-SD-SMP-SMA-SMK-SLB'!AQ$7,FALSE)</f>
        <v>0</v>
      </c>
      <c r="AQ599" s="9">
        <f>VLOOKUP($E599,'ALL-GTK-SD-SMP-SMA-SMK-SLB'!$F$14:$CG$713,'ALL-GTK-SD-SMP-SMA-SMK-SLB'!AR$7,FALSE)</f>
        <v>0</v>
      </c>
      <c r="AR599" s="9">
        <f>VLOOKUP($E599,'ALL-GTK-SD-SMP-SMA-SMK-SLB'!$F$14:$CG$713,'ALL-GTK-SD-SMP-SMA-SMK-SLB'!AS$7,FALSE)</f>
        <v>0</v>
      </c>
      <c r="AS599" s="9">
        <f>VLOOKUP($E599,'ALL-GTK-SD-SMP-SMA-SMK-SLB'!$F$14:$CG$713,'ALL-GTK-SD-SMP-SMA-SMK-SLB'!AT$7,FALSE)</f>
        <v>0</v>
      </c>
      <c r="AT599" s="9">
        <f>VLOOKUP($E599,'ALL-GTK-SD-SMP-SMA-SMK-SLB'!$F$14:$CG$713,'ALL-GTK-SD-SMP-SMA-SMK-SLB'!AU$7,FALSE)</f>
        <v>0</v>
      </c>
      <c r="AU599" s="9">
        <f>VLOOKUP($E599,'ALL-GTK-SD-SMP-SMA-SMK-SLB'!$F$14:$CG$713,'ALL-GTK-SD-SMP-SMA-SMK-SLB'!AV$7,FALSE)</f>
        <v>0</v>
      </c>
      <c r="AV599" s="9">
        <f>VLOOKUP($E599,'ALL-GTK-SD-SMP-SMA-SMK-SLB'!$F$14:$CG$713,'ALL-GTK-SD-SMP-SMA-SMK-SLB'!AW$7,FALSE)</f>
        <v>0</v>
      </c>
      <c r="AW599" s="9">
        <f>VLOOKUP($E599,'ALL-GTK-SD-SMP-SMA-SMK-SLB'!$F$14:$CG$713,'ALL-GTK-SD-SMP-SMA-SMK-SLB'!AX$7,FALSE)</f>
        <v>0</v>
      </c>
      <c r="AX599" s="9">
        <f>VLOOKUP($E599,'ALL-GTK-SD-SMP-SMA-SMK-SLB'!$F$14:$CG$713,'ALL-GTK-SD-SMP-SMA-SMK-SLB'!AY$7,FALSE)</f>
        <v>18</v>
      </c>
      <c r="AY599" s="9">
        <f>VLOOKUP($E599,'ALL-GTK-SD-SMP-SMA-SMK-SLB'!$F$14:$CG$713,'ALL-GTK-SD-SMP-SMA-SMK-SLB'!AZ$7,FALSE)</f>
        <v>29</v>
      </c>
      <c r="AZ599" s="9">
        <f>VLOOKUP($E599,'ALL-GTK-SD-SMP-SMA-SMK-SLB'!$F$14:$CG$713,'ALL-GTK-SD-SMP-SMA-SMK-SLB'!BA$7,FALSE)</f>
        <v>2</v>
      </c>
      <c r="BA599" s="9">
        <f>VLOOKUP($E599,'ALL-GTK-SD-SMP-SMA-SMK-SLB'!$F$14:$CG$713,'ALL-GTK-SD-SMP-SMA-SMK-SLB'!BB$7,FALSE)</f>
        <v>7</v>
      </c>
      <c r="BB599" s="9">
        <f>VLOOKUP($E599,'ALL-GTK-SD-SMP-SMA-SMK-SLB'!$F$14:$CG$713,'ALL-GTK-SD-SMP-SMA-SMK-SLB'!BC$7,FALSE)</f>
        <v>0</v>
      </c>
      <c r="BC599" s="9">
        <f>VLOOKUP($E599,'ALL-GTK-SD-SMP-SMA-SMK-SLB'!$F$14:$CG$713,'ALL-GTK-SD-SMP-SMA-SMK-SLB'!BD$7,FALSE)</f>
        <v>0</v>
      </c>
      <c r="BD599" s="310">
        <f t="shared" si="344"/>
        <v>0</v>
      </c>
      <c r="BE599" s="310">
        <f t="shared" si="345"/>
        <v>0</v>
      </c>
      <c r="BF599" s="10">
        <f t="shared" si="346"/>
        <v>0</v>
      </c>
      <c r="BG599" s="311">
        <f t="shared" si="347"/>
        <v>20</v>
      </c>
      <c r="BH599" s="311">
        <f t="shared" si="348"/>
        <v>36</v>
      </c>
      <c r="BI599" s="10">
        <f t="shared" si="349"/>
        <v>56</v>
      </c>
      <c r="BJ599" s="44">
        <f t="shared" si="350"/>
        <v>20</v>
      </c>
      <c r="BK599" s="44">
        <f t="shared" si="351"/>
        <v>36</v>
      </c>
      <c r="BL599" s="11">
        <f t="shared" si="352"/>
        <v>56</v>
      </c>
      <c r="BM599" s="9">
        <f>VLOOKUP($E599,'ALL-GTK-SD-SMP-SMA-SMK-SLB'!$F$14:$CG$713,'ALL-GTK-SD-SMP-SMA-SMK-SLB'!BN$7,FALSE)</f>
        <v>0</v>
      </c>
      <c r="BN599" s="9">
        <f>VLOOKUP($E599,'ALL-GTK-SD-SMP-SMA-SMK-SLB'!$F$14:$CG$713,'ALL-GTK-SD-SMP-SMA-SMK-SLB'!BO$7,FALSE)</f>
        <v>2</v>
      </c>
      <c r="BO599" s="9">
        <f>VLOOKUP($E599,'ALL-GTK-SD-SMP-SMA-SMK-SLB'!$F$14:$CG$713,'ALL-GTK-SD-SMP-SMA-SMK-SLB'!BP$7,FALSE)</f>
        <v>0</v>
      </c>
      <c r="BP599" s="9">
        <f>VLOOKUP($E599,'ALL-GTK-SD-SMP-SMA-SMK-SLB'!$F$14:$CG$713,'ALL-GTK-SD-SMP-SMA-SMK-SLB'!BQ$7,FALSE)</f>
        <v>0</v>
      </c>
      <c r="BQ599" s="9">
        <f>VLOOKUP($E599,'ALL-GTK-SD-SMP-SMA-SMK-SLB'!$F$14:$CG$713,'ALL-GTK-SD-SMP-SMA-SMK-SLB'!BR$7,FALSE)</f>
        <v>3</v>
      </c>
      <c r="BR599" s="9">
        <f>VLOOKUP($E599,'ALL-GTK-SD-SMP-SMA-SMK-SLB'!$F$14:$CG$713,'ALL-GTK-SD-SMP-SMA-SMK-SLB'!BS$7,FALSE)</f>
        <v>2</v>
      </c>
      <c r="BS599" s="9">
        <f>VLOOKUP($E599,'ALL-GTK-SD-SMP-SMA-SMK-SLB'!$F$14:$CG$713,'ALL-GTK-SD-SMP-SMA-SMK-SLB'!BT$7,FALSE)</f>
        <v>1</v>
      </c>
      <c r="BT599" s="9">
        <f>VLOOKUP($E599,'ALL-GTK-SD-SMP-SMA-SMK-SLB'!$F$14:$CG$713,'ALL-GTK-SD-SMP-SMA-SMK-SLB'!BU$7,FALSE)</f>
        <v>0</v>
      </c>
      <c r="BU599" s="299">
        <f t="shared" si="353"/>
        <v>4</v>
      </c>
      <c r="BV599" s="299">
        <f t="shared" si="354"/>
        <v>2</v>
      </c>
      <c r="BW599" s="44">
        <f t="shared" si="355"/>
        <v>4</v>
      </c>
      <c r="BX599" s="44">
        <f t="shared" si="356"/>
        <v>4</v>
      </c>
      <c r="BY599" s="11">
        <f t="shared" si="357"/>
        <v>8</v>
      </c>
      <c r="BZ599" s="14">
        <f t="shared" si="358"/>
        <v>20</v>
      </c>
      <c r="CA599" s="14">
        <f t="shared" si="359"/>
        <v>36</v>
      </c>
      <c r="CB599" s="13">
        <f t="shared" si="360"/>
        <v>4</v>
      </c>
      <c r="CC599" s="13">
        <f t="shared" si="361"/>
        <v>4</v>
      </c>
      <c r="CD599" s="312">
        <f t="shared" si="362"/>
        <v>24</v>
      </c>
      <c r="CE599" s="312">
        <f t="shared" si="363"/>
        <v>40</v>
      </c>
      <c r="CF599" s="313">
        <f t="shared" si="364"/>
        <v>64</v>
      </c>
      <c r="CG599" s="302" t="str">
        <f t="shared" si="365"/>
        <v>OK</v>
      </c>
    </row>
    <row r="600" spans="1:85" ht="14.25" x14ac:dyDescent="0.25">
      <c r="A600" s="6">
        <v>588</v>
      </c>
      <c r="B600" s="495">
        <v>11</v>
      </c>
      <c r="C600" s="495" t="s">
        <v>8</v>
      </c>
      <c r="D600" s="496" t="s">
        <v>22</v>
      </c>
      <c r="E600" s="626">
        <v>20319302</v>
      </c>
      <c r="F600" s="627" t="s">
        <v>1059</v>
      </c>
      <c r="G600" s="624" t="s">
        <v>52</v>
      </c>
      <c r="H600" s="9">
        <f>VLOOKUP($E600,'ALL-GTK-SD-SMP-SMA-SMK-SLB'!$F$14:$CG$713,'ALL-GTK-SD-SMP-SMA-SMK-SLB'!I$7,FALSE)</f>
        <v>0</v>
      </c>
      <c r="I600" s="9">
        <f>VLOOKUP($E600,'ALL-GTK-SD-SMP-SMA-SMK-SLB'!$F$14:$CG$713,'ALL-GTK-SD-SMP-SMA-SMK-SLB'!J$7,FALSE)</f>
        <v>0</v>
      </c>
      <c r="J600" s="9">
        <f>VLOOKUP($E600,'ALL-GTK-SD-SMP-SMA-SMK-SLB'!$F$14:$CG$713,'ALL-GTK-SD-SMP-SMA-SMK-SLB'!K$7,FALSE)</f>
        <v>0</v>
      </c>
      <c r="K600" s="9">
        <f>VLOOKUP($E600,'ALL-GTK-SD-SMP-SMA-SMK-SLB'!$F$14:$CG$713,'ALL-GTK-SD-SMP-SMA-SMK-SLB'!L$7,FALSE)</f>
        <v>0</v>
      </c>
      <c r="L600" s="9">
        <f>VLOOKUP($E600,'ALL-GTK-SD-SMP-SMA-SMK-SLB'!$F$14:$CG$713,'ALL-GTK-SD-SMP-SMA-SMK-SLB'!M$7,FALSE)</f>
        <v>3</v>
      </c>
      <c r="M600" s="9">
        <f>VLOOKUP($E600,'ALL-GTK-SD-SMP-SMA-SMK-SLB'!$F$14:$CG$713,'ALL-GTK-SD-SMP-SMA-SMK-SLB'!N$7,FALSE)</f>
        <v>5</v>
      </c>
      <c r="N600" s="9">
        <f>VLOOKUP($E600,'ALL-GTK-SD-SMP-SMA-SMK-SLB'!$F$14:$CG$713,'ALL-GTK-SD-SMP-SMA-SMK-SLB'!O$7,FALSE)</f>
        <v>3</v>
      </c>
      <c r="O600" s="9">
        <f>VLOOKUP($E600,'ALL-GTK-SD-SMP-SMA-SMK-SLB'!$F$14:$CG$713,'ALL-GTK-SD-SMP-SMA-SMK-SLB'!P$7,FALSE)</f>
        <v>5</v>
      </c>
      <c r="P600" s="299">
        <f t="shared" si="330"/>
        <v>6</v>
      </c>
      <c r="Q600" s="299">
        <f t="shared" si="331"/>
        <v>10</v>
      </c>
      <c r="R600" s="300">
        <f t="shared" si="332"/>
        <v>16</v>
      </c>
      <c r="S600" s="9">
        <f>VLOOKUP($E600,'ALL-GTK-SD-SMP-SMA-SMK-SLB'!$F$14:$CG$713,'ALL-GTK-SD-SMP-SMA-SMK-SLB'!T$7,FALSE)</f>
        <v>0</v>
      </c>
      <c r="T600" s="9">
        <f>VLOOKUP($E600,'ALL-GTK-SD-SMP-SMA-SMK-SLB'!$F$14:$CG$713,'ALL-GTK-SD-SMP-SMA-SMK-SLB'!U$7,FALSE)</f>
        <v>0</v>
      </c>
      <c r="U600" s="9">
        <f>VLOOKUP($E600,'ALL-GTK-SD-SMP-SMA-SMK-SLB'!$F$14:$CG$713,'ALL-GTK-SD-SMP-SMA-SMK-SLB'!V$7,FALSE)</f>
        <v>0</v>
      </c>
      <c r="V600" s="9">
        <f>VLOOKUP($E600,'ALL-GTK-SD-SMP-SMA-SMK-SLB'!$F$14:$CG$713,'ALL-GTK-SD-SMP-SMA-SMK-SLB'!W$7,FALSE)</f>
        <v>0</v>
      </c>
      <c r="W600" s="9">
        <f>VLOOKUP($E600,'ALL-GTK-SD-SMP-SMA-SMK-SLB'!$F$14:$CG$713,'ALL-GTK-SD-SMP-SMA-SMK-SLB'!X$7,FALSE)</f>
        <v>4</v>
      </c>
      <c r="X600" s="9">
        <f>VLOOKUP($E600,'ALL-GTK-SD-SMP-SMA-SMK-SLB'!$F$14:$CG$713,'ALL-GTK-SD-SMP-SMA-SMK-SLB'!Y$7,FALSE)</f>
        <v>6</v>
      </c>
      <c r="Y600" s="299">
        <f t="shared" si="333"/>
        <v>4</v>
      </c>
      <c r="Z600" s="299">
        <f t="shared" si="334"/>
        <v>6</v>
      </c>
      <c r="AA600" s="10">
        <f t="shared" si="335"/>
        <v>10</v>
      </c>
      <c r="AB600" s="44">
        <f t="shared" si="336"/>
        <v>10</v>
      </c>
      <c r="AC600" s="44">
        <f t="shared" si="337"/>
        <v>16</v>
      </c>
      <c r="AD600" s="11">
        <f t="shared" si="338"/>
        <v>26</v>
      </c>
      <c r="AE600" s="9">
        <f>VLOOKUP($E600,'ALL-GTK-SD-SMP-SMA-SMK-SLB'!$F$14:$CG$713,'ALL-GTK-SD-SMP-SMA-SMK-SLB'!AF$7,FALSE)</f>
        <v>4</v>
      </c>
      <c r="AF600" s="9">
        <f>VLOOKUP($E600,'ALL-GTK-SD-SMP-SMA-SMK-SLB'!$F$14:$CG$713,'ALL-GTK-SD-SMP-SMA-SMK-SLB'!AG$7,FALSE)</f>
        <v>6</v>
      </c>
      <c r="AG600" s="10">
        <f t="shared" si="339"/>
        <v>10</v>
      </c>
      <c r="AH600" s="9">
        <f>VLOOKUP($E600,'ALL-GTK-SD-SMP-SMA-SMK-SLB'!$F$14:$CG$713,'ALL-GTK-SD-SMP-SMA-SMK-SLB'!AI$7,FALSE)</f>
        <v>6</v>
      </c>
      <c r="AI600" s="9">
        <f>VLOOKUP($E600,'ALL-GTK-SD-SMP-SMA-SMK-SLB'!$F$14:$CG$713,'ALL-GTK-SD-SMP-SMA-SMK-SLB'!AJ$7,FALSE)</f>
        <v>10</v>
      </c>
      <c r="AJ600" s="10">
        <f t="shared" si="340"/>
        <v>16</v>
      </c>
      <c r="AK600" s="44">
        <f t="shared" si="341"/>
        <v>10</v>
      </c>
      <c r="AL600" s="44">
        <f t="shared" si="342"/>
        <v>16</v>
      </c>
      <c r="AM600" s="11">
        <f t="shared" si="343"/>
        <v>26</v>
      </c>
      <c r="AN600" s="299">
        <v>0</v>
      </c>
      <c r="AO600" s="299">
        <v>0</v>
      </c>
      <c r="AP600" s="9">
        <f>VLOOKUP($E600,'ALL-GTK-SD-SMP-SMA-SMK-SLB'!$F$14:$CG$713,'ALL-GTK-SD-SMP-SMA-SMK-SLB'!AQ$7,FALSE)</f>
        <v>0</v>
      </c>
      <c r="AQ600" s="9">
        <f>VLOOKUP($E600,'ALL-GTK-SD-SMP-SMA-SMK-SLB'!$F$14:$CG$713,'ALL-GTK-SD-SMP-SMA-SMK-SLB'!AR$7,FALSE)</f>
        <v>0</v>
      </c>
      <c r="AR600" s="9">
        <f>VLOOKUP($E600,'ALL-GTK-SD-SMP-SMA-SMK-SLB'!$F$14:$CG$713,'ALL-GTK-SD-SMP-SMA-SMK-SLB'!AS$7,FALSE)</f>
        <v>0</v>
      </c>
      <c r="AS600" s="9">
        <f>VLOOKUP($E600,'ALL-GTK-SD-SMP-SMA-SMK-SLB'!$F$14:$CG$713,'ALL-GTK-SD-SMP-SMA-SMK-SLB'!AT$7,FALSE)</f>
        <v>0</v>
      </c>
      <c r="AT600" s="9">
        <f>VLOOKUP($E600,'ALL-GTK-SD-SMP-SMA-SMK-SLB'!$F$14:$CG$713,'ALL-GTK-SD-SMP-SMA-SMK-SLB'!AU$7,FALSE)</f>
        <v>0</v>
      </c>
      <c r="AU600" s="9">
        <f>VLOOKUP($E600,'ALL-GTK-SD-SMP-SMA-SMK-SLB'!$F$14:$CG$713,'ALL-GTK-SD-SMP-SMA-SMK-SLB'!AV$7,FALSE)</f>
        <v>0</v>
      </c>
      <c r="AV600" s="9">
        <f>VLOOKUP($E600,'ALL-GTK-SD-SMP-SMA-SMK-SLB'!$F$14:$CG$713,'ALL-GTK-SD-SMP-SMA-SMK-SLB'!AW$7,FALSE)</f>
        <v>0</v>
      </c>
      <c r="AW600" s="9">
        <f>VLOOKUP($E600,'ALL-GTK-SD-SMP-SMA-SMK-SLB'!$F$14:$CG$713,'ALL-GTK-SD-SMP-SMA-SMK-SLB'!AX$7,FALSE)</f>
        <v>0</v>
      </c>
      <c r="AX600" s="9">
        <f>VLOOKUP($E600,'ALL-GTK-SD-SMP-SMA-SMK-SLB'!$F$14:$CG$713,'ALL-GTK-SD-SMP-SMA-SMK-SLB'!AY$7,FALSE)</f>
        <v>10</v>
      </c>
      <c r="AY600" s="9">
        <f>VLOOKUP($E600,'ALL-GTK-SD-SMP-SMA-SMK-SLB'!$F$14:$CG$713,'ALL-GTK-SD-SMP-SMA-SMK-SLB'!AZ$7,FALSE)</f>
        <v>16</v>
      </c>
      <c r="AZ600" s="9">
        <f>VLOOKUP($E600,'ALL-GTK-SD-SMP-SMA-SMK-SLB'!$F$14:$CG$713,'ALL-GTK-SD-SMP-SMA-SMK-SLB'!BA$7,FALSE)</f>
        <v>0</v>
      </c>
      <c r="BA600" s="9">
        <f>VLOOKUP($E600,'ALL-GTK-SD-SMP-SMA-SMK-SLB'!$F$14:$CG$713,'ALL-GTK-SD-SMP-SMA-SMK-SLB'!BB$7,FALSE)</f>
        <v>0</v>
      </c>
      <c r="BB600" s="9">
        <f>VLOOKUP($E600,'ALL-GTK-SD-SMP-SMA-SMK-SLB'!$F$14:$CG$713,'ALL-GTK-SD-SMP-SMA-SMK-SLB'!BC$7,FALSE)</f>
        <v>0</v>
      </c>
      <c r="BC600" s="9">
        <f>VLOOKUP($E600,'ALL-GTK-SD-SMP-SMA-SMK-SLB'!$F$14:$CG$713,'ALL-GTK-SD-SMP-SMA-SMK-SLB'!BD$7,FALSE)</f>
        <v>0</v>
      </c>
      <c r="BD600" s="310">
        <f t="shared" si="344"/>
        <v>0</v>
      </c>
      <c r="BE600" s="310">
        <f t="shared" si="345"/>
        <v>0</v>
      </c>
      <c r="BF600" s="10">
        <f t="shared" si="346"/>
        <v>0</v>
      </c>
      <c r="BG600" s="311">
        <f t="shared" si="347"/>
        <v>10</v>
      </c>
      <c r="BH600" s="311">
        <f t="shared" si="348"/>
        <v>16</v>
      </c>
      <c r="BI600" s="10">
        <f t="shared" si="349"/>
        <v>26</v>
      </c>
      <c r="BJ600" s="44">
        <f t="shared" si="350"/>
        <v>10</v>
      </c>
      <c r="BK600" s="44">
        <f t="shared" si="351"/>
        <v>16</v>
      </c>
      <c r="BL600" s="11">
        <f t="shared" si="352"/>
        <v>26</v>
      </c>
      <c r="BM600" s="9">
        <f>VLOOKUP($E600,'ALL-GTK-SD-SMP-SMA-SMK-SLB'!$F$14:$CG$713,'ALL-GTK-SD-SMP-SMA-SMK-SLB'!BN$7,FALSE)</f>
        <v>1</v>
      </c>
      <c r="BN600" s="9">
        <f>VLOOKUP($E600,'ALL-GTK-SD-SMP-SMA-SMK-SLB'!$F$14:$CG$713,'ALL-GTK-SD-SMP-SMA-SMK-SLB'!BO$7,FALSE)</f>
        <v>1</v>
      </c>
      <c r="BO600" s="9">
        <f>VLOOKUP($E600,'ALL-GTK-SD-SMP-SMA-SMK-SLB'!$F$14:$CG$713,'ALL-GTK-SD-SMP-SMA-SMK-SLB'!BP$7,FALSE)</f>
        <v>0</v>
      </c>
      <c r="BP600" s="9">
        <f>VLOOKUP($E600,'ALL-GTK-SD-SMP-SMA-SMK-SLB'!$F$14:$CG$713,'ALL-GTK-SD-SMP-SMA-SMK-SLB'!BQ$7,FALSE)</f>
        <v>0</v>
      </c>
      <c r="BQ600" s="9">
        <f>VLOOKUP($E600,'ALL-GTK-SD-SMP-SMA-SMK-SLB'!$F$14:$CG$713,'ALL-GTK-SD-SMP-SMA-SMK-SLB'!BR$7,FALSE)</f>
        <v>0</v>
      </c>
      <c r="BR600" s="9">
        <f>VLOOKUP($E600,'ALL-GTK-SD-SMP-SMA-SMK-SLB'!$F$14:$CG$713,'ALL-GTK-SD-SMP-SMA-SMK-SLB'!BS$7,FALSE)</f>
        <v>0</v>
      </c>
      <c r="BS600" s="9">
        <f>VLOOKUP($E600,'ALL-GTK-SD-SMP-SMA-SMK-SLB'!$F$14:$CG$713,'ALL-GTK-SD-SMP-SMA-SMK-SLB'!BT$7,FALSE)</f>
        <v>2</v>
      </c>
      <c r="BT600" s="9">
        <f>VLOOKUP($E600,'ALL-GTK-SD-SMP-SMA-SMK-SLB'!$F$14:$CG$713,'ALL-GTK-SD-SMP-SMA-SMK-SLB'!BU$7,FALSE)</f>
        <v>1</v>
      </c>
      <c r="BU600" s="299">
        <f t="shared" si="353"/>
        <v>2</v>
      </c>
      <c r="BV600" s="299">
        <f t="shared" si="354"/>
        <v>1</v>
      </c>
      <c r="BW600" s="44">
        <f t="shared" si="355"/>
        <v>3</v>
      </c>
      <c r="BX600" s="44">
        <f t="shared" si="356"/>
        <v>2</v>
      </c>
      <c r="BY600" s="11">
        <f t="shared" si="357"/>
        <v>5</v>
      </c>
      <c r="BZ600" s="14">
        <f t="shared" si="358"/>
        <v>10</v>
      </c>
      <c r="CA600" s="14">
        <f t="shared" si="359"/>
        <v>16</v>
      </c>
      <c r="CB600" s="13">
        <f t="shared" si="360"/>
        <v>3</v>
      </c>
      <c r="CC600" s="13">
        <f t="shared" si="361"/>
        <v>2</v>
      </c>
      <c r="CD600" s="312">
        <f t="shared" si="362"/>
        <v>13</v>
      </c>
      <c r="CE600" s="312">
        <f t="shared" si="363"/>
        <v>18</v>
      </c>
      <c r="CF600" s="313">
        <f t="shared" si="364"/>
        <v>31</v>
      </c>
      <c r="CG600" s="302" t="str">
        <f t="shared" si="365"/>
        <v>OK</v>
      </c>
    </row>
    <row r="601" spans="1:85" ht="14.25" x14ac:dyDescent="0.25">
      <c r="A601" s="6">
        <v>589</v>
      </c>
      <c r="B601" s="495">
        <v>12</v>
      </c>
      <c r="C601" s="495" t="s">
        <v>8</v>
      </c>
      <c r="D601" s="496" t="s">
        <v>31</v>
      </c>
      <c r="E601" s="626">
        <v>69786248</v>
      </c>
      <c r="F601" s="627" t="s">
        <v>1060</v>
      </c>
      <c r="G601" s="624" t="s">
        <v>52</v>
      </c>
      <c r="H601" s="9">
        <f>VLOOKUP($E601,'ALL-GTK-SD-SMP-SMA-SMK-SLB'!$F$14:$CG$713,'ALL-GTK-SD-SMP-SMA-SMK-SLB'!I$7,FALSE)</f>
        <v>0</v>
      </c>
      <c r="I601" s="9">
        <f>VLOOKUP($E601,'ALL-GTK-SD-SMP-SMA-SMK-SLB'!$F$14:$CG$713,'ALL-GTK-SD-SMP-SMA-SMK-SLB'!J$7,FALSE)</f>
        <v>0</v>
      </c>
      <c r="J601" s="9">
        <f>VLOOKUP($E601,'ALL-GTK-SD-SMP-SMA-SMK-SLB'!$F$14:$CG$713,'ALL-GTK-SD-SMP-SMA-SMK-SLB'!K$7,FALSE)</f>
        <v>0</v>
      </c>
      <c r="K601" s="9">
        <f>VLOOKUP($E601,'ALL-GTK-SD-SMP-SMA-SMK-SLB'!$F$14:$CG$713,'ALL-GTK-SD-SMP-SMA-SMK-SLB'!L$7,FALSE)</f>
        <v>0</v>
      </c>
      <c r="L601" s="9">
        <f>VLOOKUP($E601,'ALL-GTK-SD-SMP-SMA-SMK-SLB'!$F$14:$CG$713,'ALL-GTK-SD-SMP-SMA-SMK-SLB'!M$7,FALSE)</f>
        <v>1</v>
      </c>
      <c r="M601" s="9">
        <f>VLOOKUP($E601,'ALL-GTK-SD-SMP-SMA-SMK-SLB'!$F$14:$CG$713,'ALL-GTK-SD-SMP-SMA-SMK-SLB'!N$7,FALSE)</f>
        <v>3</v>
      </c>
      <c r="N601" s="9">
        <f>VLOOKUP($E601,'ALL-GTK-SD-SMP-SMA-SMK-SLB'!$F$14:$CG$713,'ALL-GTK-SD-SMP-SMA-SMK-SLB'!O$7,FALSE)</f>
        <v>0</v>
      </c>
      <c r="O601" s="9">
        <f>VLOOKUP($E601,'ALL-GTK-SD-SMP-SMA-SMK-SLB'!$F$14:$CG$713,'ALL-GTK-SD-SMP-SMA-SMK-SLB'!P$7,FALSE)</f>
        <v>1</v>
      </c>
      <c r="P601" s="299">
        <f t="shared" si="330"/>
        <v>1</v>
      </c>
      <c r="Q601" s="299">
        <f t="shared" si="331"/>
        <v>4</v>
      </c>
      <c r="R601" s="300">
        <f t="shared" si="332"/>
        <v>5</v>
      </c>
      <c r="S601" s="9">
        <f>VLOOKUP($E601,'ALL-GTK-SD-SMP-SMA-SMK-SLB'!$F$14:$CG$713,'ALL-GTK-SD-SMP-SMA-SMK-SLB'!T$7,FALSE)</f>
        <v>0</v>
      </c>
      <c r="T601" s="9">
        <f>VLOOKUP($E601,'ALL-GTK-SD-SMP-SMA-SMK-SLB'!$F$14:$CG$713,'ALL-GTK-SD-SMP-SMA-SMK-SLB'!U$7,FALSE)</f>
        <v>0</v>
      </c>
      <c r="U601" s="9">
        <f>VLOOKUP($E601,'ALL-GTK-SD-SMP-SMA-SMK-SLB'!$F$14:$CG$713,'ALL-GTK-SD-SMP-SMA-SMK-SLB'!V$7,FALSE)</f>
        <v>0</v>
      </c>
      <c r="V601" s="9">
        <f>VLOOKUP($E601,'ALL-GTK-SD-SMP-SMA-SMK-SLB'!$F$14:$CG$713,'ALL-GTK-SD-SMP-SMA-SMK-SLB'!W$7,FALSE)</f>
        <v>0</v>
      </c>
      <c r="W601" s="9">
        <f>VLOOKUP($E601,'ALL-GTK-SD-SMP-SMA-SMK-SLB'!$F$14:$CG$713,'ALL-GTK-SD-SMP-SMA-SMK-SLB'!X$7,FALSE)</f>
        <v>4</v>
      </c>
      <c r="X601" s="9">
        <f>VLOOKUP($E601,'ALL-GTK-SD-SMP-SMA-SMK-SLB'!$F$14:$CG$713,'ALL-GTK-SD-SMP-SMA-SMK-SLB'!Y$7,FALSE)</f>
        <v>5</v>
      </c>
      <c r="Y601" s="299">
        <f t="shared" si="333"/>
        <v>4</v>
      </c>
      <c r="Z601" s="299">
        <f t="shared" si="334"/>
        <v>5</v>
      </c>
      <c r="AA601" s="10">
        <f t="shared" si="335"/>
        <v>9</v>
      </c>
      <c r="AB601" s="44">
        <f t="shared" si="336"/>
        <v>5</v>
      </c>
      <c r="AC601" s="44">
        <f t="shared" si="337"/>
        <v>9</v>
      </c>
      <c r="AD601" s="11">
        <f t="shared" si="338"/>
        <v>14</v>
      </c>
      <c r="AE601" s="9">
        <f>VLOOKUP($E601,'ALL-GTK-SD-SMP-SMA-SMK-SLB'!$F$14:$CG$713,'ALL-GTK-SD-SMP-SMA-SMK-SLB'!AF$7,FALSE)</f>
        <v>4</v>
      </c>
      <c r="AF601" s="9">
        <f>VLOOKUP($E601,'ALL-GTK-SD-SMP-SMA-SMK-SLB'!$F$14:$CG$713,'ALL-GTK-SD-SMP-SMA-SMK-SLB'!AG$7,FALSE)</f>
        <v>6</v>
      </c>
      <c r="AG601" s="10">
        <f t="shared" si="339"/>
        <v>10</v>
      </c>
      <c r="AH601" s="9">
        <f>VLOOKUP($E601,'ALL-GTK-SD-SMP-SMA-SMK-SLB'!$F$14:$CG$713,'ALL-GTK-SD-SMP-SMA-SMK-SLB'!AI$7,FALSE)</f>
        <v>1</v>
      </c>
      <c r="AI601" s="9">
        <f>VLOOKUP($E601,'ALL-GTK-SD-SMP-SMA-SMK-SLB'!$F$14:$CG$713,'ALL-GTK-SD-SMP-SMA-SMK-SLB'!AJ$7,FALSE)</f>
        <v>3</v>
      </c>
      <c r="AJ601" s="10">
        <f t="shared" si="340"/>
        <v>4</v>
      </c>
      <c r="AK601" s="44">
        <f t="shared" si="341"/>
        <v>5</v>
      </c>
      <c r="AL601" s="44">
        <f t="shared" si="342"/>
        <v>9</v>
      </c>
      <c r="AM601" s="11">
        <f t="shared" si="343"/>
        <v>14</v>
      </c>
      <c r="AN601" s="299">
        <v>0</v>
      </c>
      <c r="AO601" s="299">
        <v>0</v>
      </c>
      <c r="AP601" s="9">
        <f>VLOOKUP($E601,'ALL-GTK-SD-SMP-SMA-SMK-SLB'!$F$14:$CG$713,'ALL-GTK-SD-SMP-SMA-SMK-SLB'!AQ$7,FALSE)</f>
        <v>0</v>
      </c>
      <c r="AQ601" s="9">
        <f>VLOOKUP($E601,'ALL-GTK-SD-SMP-SMA-SMK-SLB'!$F$14:$CG$713,'ALL-GTK-SD-SMP-SMA-SMK-SLB'!AR$7,FALSE)</f>
        <v>0</v>
      </c>
      <c r="AR601" s="9">
        <f>VLOOKUP($E601,'ALL-GTK-SD-SMP-SMA-SMK-SLB'!$F$14:$CG$713,'ALL-GTK-SD-SMP-SMA-SMK-SLB'!AS$7,FALSE)</f>
        <v>0</v>
      </c>
      <c r="AS601" s="9">
        <f>VLOOKUP($E601,'ALL-GTK-SD-SMP-SMA-SMK-SLB'!$F$14:$CG$713,'ALL-GTK-SD-SMP-SMA-SMK-SLB'!AT$7,FALSE)</f>
        <v>0</v>
      </c>
      <c r="AT601" s="9">
        <f>VLOOKUP($E601,'ALL-GTK-SD-SMP-SMA-SMK-SLB'!$F$14:$CG$713,'ALL-GTK-SD-SMP-SMA-SMK-SLB'!AU$7,FALSE)</f>
        <v>0</v>
      </c>
      <c r="AU601" s="9">
        <f>VLOOKUP($E601,'ALL-GTK-SD-SMP-SMA-SMK-SLB'!$F$14:$CG$713,'ALL-GTK-SD-SMP-SMA-SMK-SLB'!AV$7,FALSE)</f>
        <v>0</v>
      </c>
      <c r="AV601" s="9">
        <f>VLOOKUP($E601,'ALL-GTK-SD-SMP-SMA-SMK-SLB'!$F$14:$CG$713,'ALL-GTK-SD-SMP-SMA-SMK-SLB'!AW$7,FALSE)</f>
        <v>0</v>
      </c>
      <c r="AW601" s="9">
        <f>VLOOKUP($E601,'ALL-GTK-SD-SMP-SMA-SMK-SLB'!$F$14:$CG$713,'ALL-GTK-SD-SMP-SMA-SMK-SLB'!AX$7,FALSE)</f>
        <v>0</v>
      </c>
      <c r="AX601" s="9">
        <f>VLOOKUP($E601,'ALL-GTK-SD-SMP-SMA-SMK-SLB'!$F$14:$CG$713,'ALL-GTK-SD-SMP-SMA-SMK-SLB'!AY$7,FALSE)</f>
        <v>4</v>
      </c>
      <c r="AY601" s="9">
        <f>VLOOKUP($E601,'ALL-GTK-SD-SMP-SMA-SMK-SLB'!$F$14:$CG$713,'ALL-GTK-SD-SMP-SMA-SMK-SLB'!AZ$7,FALSE)</f>
        <v>9</v>
      </c>
      <c r="AZ601" s="9">
        <f>VLOOKUP($E601,'ALL-GTK-SD-SMP-SMA-SMK-SLB'!$F$14:$CG$713,'ALL-GTK-SD-SMP-SMA-SMK-SLB'!BA$7,FALSE)</f>
        <v>1</v>
      </c>
      <c r="BA601" s="9">
        <f>VLOOKUP($E601,'ALL-GTK-SD-SMP-SMA-SMK-SLB'!$F$14:$CG$713,'ALL-GTK-SD-SMP-SMA-SMK-SLB'!BB$7,FALSE)</f>
        <v>0</v>
      </c>
      <c r="BB601" s="9">
        <f>VLOOKUP($E601,'ALL-GTK-SD-SMP-SMA-SMK-SLB'!$F$14:$CG$713,'ALL-GTK-SD-SMP-SMA-SMK-SLB'!BC$7,FALSE)</f>
        <v>0</v>
      </c>
      <c r="BC601" s="9">
        <f>VLOOKUP($E601,'ALL-GTK-SD-SMP-SMA-SMK-SLB'!$F$14:$CG$713,'ALL-GTK-SD-SMP-SMA-SMK-SLB'!BD$7,FALSE)</f>
        <v>0</v>
      </c>
      <c r="BD601" s="310">
        <f t="shared" si="344"/>
        <v>0</v>
      </c>
      <c r="BE601" s="310">
        <f t="shared" si="345"/>
        <v>0</v>
      </c>
      <c r="BF601" s="10">
        <f t="shared" si="346"/>
        <v>0</v>
      </c>
      <c r="BG601" s="311">
        <f t="shared" si="347"/>
        <v>5</v>
      </c>
      <c r="BH601" s="311">
        <f t="shared" si="348"/>
        <v>9</v>
      </c>
      <c r="BI601" s="10">
        <f t="shared" si="349"/>
        <v>14</v>
      </c>
      <c r="BJ601" s="44">
        <f t="shared" si="350"/>
        <v>5</v>
      </c>
      <c r="BK601" s="44">
        <f t="shared" si="351"/>
        <v>9</v>
      </c>
      <c r="BL601" s="11">
        <f t="shared" si="352"/>
        <v>14</v>
      </c>
      <c r="BM601" s="9">
        <f>VLOOKUP($E601,'ALL-GTK-SD-SMP-SMA-SMK-SLB'!$F$14:$CG$713,'ALL-GTK-SD-SMP-SMA-SMK-SLB'!BN$7,FALSE)</f>
        <v>0</v>
      </c>
      <c r="BN601" s="9">
        <f>VLOOKUP($E601,'ALL-GTK-SD-SMP-SMA-SMK-SLB'!$F$14:$CG$713,'ALL-GTK-SD-SMP-SMA-SMK-SLB'!BO$7,FALSE)</f>
        <v>0</v>
      </c>
      <c r="BO601" s="9">
        <f>VLOOKUP($E601,'ALL-GTK-SD-SMP-SMA-SMK-SLB'!$F$14:$CG$713,'ALL-GTK-SD-SMP-SMA-SMK-SLB'!BP$7,FALSE)</f>
        <v>0</v>
      </c>
      <c r="BP601" s="9">
        <f>VLOOKUP($E601,'ALL-GTK-SD-SMP-SMA-SMK-SLB'!$F$14:$CG$713,'ALL-GTK-SD-SMP-SMA-SMK-SLB'!BQ$7,FALSE)</f>
        <v>0</v>
      </c>
      <c r="BQ601" s="9">
        <f>VLOOKUP($E601,'ALL-GTK-SD-SMP-SMA-SMK-SLB'!$F$14:$CG$713,'ALL-GTK-SD-SMP-SMA-SMK-SLB'!BR$7,FALSE)</f>
        <v>0</v>
      </c>
      <c r="BR601" s="9">
        <f>VLOOKUP($E601,'ALL-GTK-SD-SMP-SMA-SMK-SLB'!$F$14:$CG$713,'ALL-GTK-SD-SMP-SMA-SMK-SLB'!BS$7,FALSE)</f>
        <v>0</v>
      </c>
      <c r="BS601" s="9">
        <f>VLOOKUP($E601,'ALL-GTK-SD-SMP-SMA-SMK-SLB'!$F$14:$CG$713,'ALL-GTK-SD-SMP-SMA-SMK-SLB'!BT$7,FALSE)</f>
        <v>0</v>
      </c>
      <c r="BT601" s="9">
        <f>VLOOKUP($E601,'ALL-GTK-SD-SMP-SMA-SMK-SLB'!$F$14:$CG$713,'ALL-GTK-SD-SMP-SMA-SMK-SLB'!BU$7,FALSE)</f>
        <v>3</v>
      </c>
      <c r="BU601" s="299">
        <f t="shared" si="353"/>
        <v>0</v>
      </c>
      <c r="BV601" s="299">
        <f t="shared" si="354"/>
        <v>3</v>
      </c>
      <c r="BW601" s="44">
        <f t="shared" si="355"/>
        <v>0</v>
      </c>
      <c r="BX601" s="44">
        <f t="shared" si="356"/>
        <v>3</v>
      </c>
      <c r="BY601" s="11">
        <f t="shared" si="357"/>
        <v>3</v>
      </c>
      <c r="BZ601" s="14">
        <f t="shared" si="358"/>
        <v>5</v>
      </c>
      <c r="CA601" s="14">
        <f t="shared" si="359"/>
        <v>9</v>
      </c>
      <c r="CB601" s="13">
        <f t="shared" si="360"/>
        <v>0</v>
      </c>
      <c r="CC601" s="13">
        <f t="shared" si="361"/>
        <v>3</v>
      </c>
      <c r="CD601" s="312">
        <f t="shared" si="362"/>
        <v>5</v>
      </c>
      <c r="CE601" s="312">
        <f t="shared" si="363"/>
        <v>12</v>
      </c>
      <c r="CF601" s="313">
        <f t="shared" si="364"/>
        <v>17</v>
      </c>
      <c r="CG601" s="302" t="str">
        <f t="shared" si="365"/>
        <v>OK</v>
      </c>
    </row>
    <row r="602" spans="1:85" ht="24" x14ac:dyDescent="0.25">
      <c r="A602" s="6">
        <v>590</v>
      </c>
      <c r="B602" s="495">
        <v>13</v>
      </c>
      <c r="C602" s="495" t="s">
        <v>8</v>
      </c>
      <c r="D602" s="496" t="s">
        <v>24</v>
      </c>
      <c r="E602" s="626">
        <v>20319281</v>
      </c>
      <c r="F602" s="627" t="s">
        <v>1061</v>
      </c>
      <c r="G602" s="624" t="s">
        <v>53</v>
      </c>
      <c r="H602" s="9">
        <f>VLOOKUP($E602,'ALL-GTK-SD-SMP-SMA-SMK-SLB'!$F$14:$CG$713,'ALL-GTK-SD-SMP-SMA-SMK-SLB'!I$7,FALSE)</f>
        <v>0</v>
      </c>
      <c r="I602" s="9">
        <f>VLOOKUP($E602,'ALL-GTK-SD-SMP-SMA-SMK-SLB'!$F$14:$CG$713,'ALL-GTK-SD-SMP-SMA-SMK-SLB'!J$7,FALSE)</f>
        <v>0</v>
      </c>
      <c r="J602" s="9">
        <f>VLOOKUP($E602,'ALL-GTK-SD-SMP-SMA-SMK-SLB'!$F$14:$CG$713,'ALL-GTK-SD-SMP-SMA-SMK-SLB'!K$7,FALSE)</f>
        <v>0</v>
      </c>
      <c r="K602" s="9">
        <f>VLOOKUP($E602,'ALL-GTK-SD-SMP-SMA-SMK-SLB'!$F$14:$CG$713,'ALL-GTK-SD-SMP-SMA-SMK-SLB'!L$7,FALSE)</f>
        <v>0</v>
      </c>
      <c r="L602" s="9">
        <f>VLOOKUP($E602,'ALL-GTK-SD-SMP-SMA-SMK-SLB'!$F$14:$CG$713,'ALL-GTK-SD-SMP-SMA-SMK-SLB'!M$7,FALSE)</f>
        <v>0</v>
      </c>
      <c r="M602" s="9">
        <f>VLOOKUP($E602,'ALL-GTK-SD-SMP-SMA-SMK-SLB'!$F$14:$CG$713,'ALL-GTK-SD-SMP-SMA-SMK-SLB'!N$7,FALSE)</f>
        <v>0</v>
      </c>
      <c r="N602" s="9">
        <f>VLOOKUP($E602,'ALL-GTK-SD-SMP-SMA-SMK-SLB'!$F$14:$CG$713,'ALL-GTK-SD-SMP-SMA-SMK-SLB'!O$7,FALSE)</f>
        <v>0</v>
      </c>
      <c r="O602" s="9">
        <f>VLOOKUP($E602,'ALL-GTK-SD-SMP-SMA-SMK-SLB'!$F$14:$CG$713,'ALL-GTK-SD-SMP-SMA-SMK-SLB'!P$7,FALSE)</f>
        <v>0</v>
      </c>
      <c r="P602" s="299">
        <f t="shared" si="330"/>
        <v>0</v>
      </c>
      <c r="Q602" s="299">
        <f t="shared" si="331"/>
        <v>0</v>
      </c>
      <c r="R602" s="300">
        <f t="shared" si="332"/>
        <v>0</v>
      </c>
      <c r="S602" s="9">
        <f>VLOOKUP($E602,'ALL-GTK-SD-SMP-SMA-SMK-SLB'!$F$14:$CG$713,'ALL-GTK-SD-SMP-SMA-SMK-SLB'!T$7,FALSE)</f>
        <v>10</v>
      </c>
      <c r="T602" s="9">
        <f>VLOOKUP($E602,'ALL-GTK-SD-SMP-SMA-SMK-SLB'!$F$14:$CG$713,'ALL-GTK-SD-SMP-SMA-SMK-SLB'!U$7,FALSE)</f>
        <v>10</v>
      </c>
      <c r="U602" s="9">
        <f>VLOOKUP($E602,'ALL-GTK-SD-SMP-SMA-SMK-SLB'!$F$14:$CG$713,'ALL-GTK-SD-SMP-SMA-SMK-SLB'!V$7,FALSE)</f>
        <v>0</v>
      </c>
      <c r="V602" s="9">
        <f>VLOOKUP($E602,'ALL-GTK-SD-SMP-SMA-SMK-SLB'!$F$14:$CG$713,'ALL-GTK-SD-SMP-SMA-SMK-SLB'!W$7,FALSE)</f>
        <v>0</v>
      </c>
      <c r="W602" s="9">
        <f>VLOOKUP($E602,'ALL-GTK-SD-SMP-SMA-SMK-SLB'!$F$14:$CG$713,'ALL-GTK-SD-SMP-SMA-SMK-SLB'!X$7,FALSE)</f>
        <v>0</v>
      </c>
      <c r="X602" s="9">
        <f>VLOOKUP($E602,'ALL-GTK-SD-SMP-SMA-SMK-SLB'!$F$14:$CG$713,'ALL-GTK-SD-SMP-SMA-SMK-SLB'!Y$7,FALSE)</f>
        <v>0</v>
      </c>
      <c r="Y602" s="299">
        <f t="shared" si="333"/>
        <v>10</v>
      </c>
      <c r="Z602" s="299">
        <f t="shared" si="334"/>
        <v>10</v>
      </c>
      <c r="AA602" s="10">
        <f t="shared" si="335"/>
        <v>20</v>
      </c>
      <c r="AB602" s="44">
        <f t="shared" si="336"/>
        <v>10</v>
      </c>
      <c r="AC602" s="44">
        <f t="shared" si="337"/>
        <v>10</v>
      </c>
      <c r="AD602" s="11">
        <f t="shared" si="338"/>
        <v>20</v>
      </c>
      <c r="AE602" s="9">
        <f>VLOOKUP($E602,'ALL-GTK-SD-SMP-SMA-SMK-SLB'!$F$14:$CG$713,'ALL-GTK-SD-SMP-SMA-SMK-SLB'!AF$7,FALSE)</f>
        <v>6</v>
      </c>
      <c r="AF602" s="9">
        <f>VLOOKUP($E602,'ALL-GTK-SD-SMP-SMA-SMK-SLB'!$F$14:$CG$713,'ALL-GTK-SD-SMP-SMA-SMK-SLB'!AG$7,FALSE)</f>
        <v>9</v>
      </c>
      <c r="AG602" s="10">
        <f t="shared" si="339"/>
        <v>15</v>
      </c>
      <c r="AH602" s="9">
        <f>VLOOKUP($E602,'ALL-GTK-SD-SMP-SMA-SMK-SLB'!$F$14:$CG$713,'ALL-GTK-SD-SMP-SMA-SMK-SLB'!AI$7,FALSE)</f>
        <v>4</v>
      </c>
      <c r="AI602" s="9">
        <f>VLOOKUP($E602,'ALL-GTK-SD-SMP-SMA-SMK-SLB'!$F$14:$CG$713,'ALL-GTK-SD-SMP-SMA-SMK-SLB'!AJ$7,FALSE)</f>
        <v>1</v>
      </c>
      <c r="AJ602" s="10">
        <f t="shared" si="340"/>
        <v>5</v>
      </c>
      <c r="AK602" s="44">
        <f t="shared" si="341"/>
        <v>10</v>
      </c>
      <c r="AL602" s="44">
        <f t="shared" si="342"/>
        <v>10</v>
      </c>
      <c r="AM602" s="11">
        <f t="shared" si="343"/>
        <v>20</v>
      </c>
      <c r="AN602" s="299">
        <v>0</v>
      </c>
      <c r="AO602" s="299">
        <v>0</v>
      </c>
      <c r="AP602" s="9">
        <f>VLOOKUP($E602,'ALL-GTK-SD-SMP-SMA-SMK-SLB'!$F$14:$CG$713,'ALL-GTK-SD-SMP-SMA-SMK-SLB'!AQ$7,FALSE)</f>
        <v>0</v>
      </c>
      <c r="AQ602" s="9">
        <f>VLOOKUP($E602,'ALL-GTK-SD-SMP-SMA-SMK-SLB'!$F$14:$CG$713,'ALL-GTK-SD-SMP-SMA-SMK-SLB'!AR$7,FALSE)</f>
        <v>0</v>
      </c>
      <c r="AR602" s="9">
        <f>VLOOKUP($E602,'ALL-GTK-SD-SMP-SMA-SMK-SLB'!$F$14:$CG$713,'ALL-GTK-SD-SMP-SMA-SMK-SLB'!AS$7,FALSE)</f>
        <v>0</v>
      </c>
      <c r="AS602" s="9">
        <f>VLOOKUP($E602,'ALL-GTK-SD-SMP-SMA-SMK-SLB'!$F$14:$CG$713,'ALL-GTK-SD-SMP-SMA-SMK-SLB'!AT$7,FALSE)</f>
        <v>0</v>
      </c>
      <c r="AT602" s="9">
        <f>VLOOKUP($E602,'ALL-GTK-SD-SMP-SMA-SMK-SLB'!$F$14:$CG$713,'ALL-GTK-SD-SMP-SMA-SMK-SLB'!AU$7,FALSE)</f>
        <v>0</v>
      </c>
      <c r="AU602" s="9">
        <f>VLOOKUP($E602,'ALL-GTK-SD-SMP-SMA-SMK-SLB'!$F$14:$CG$713,'ALL-GTK-SD-SMP-SMA-SMK-SLB'!AV$7,FALSE)</f>
        <v>0</v>
      </c>
      <c r="AV602" s="9">
        <f>VLOOKUP($E602,'ALL-GTK-SD-SMP-SMA-SMK-SLB'!$F$14:$CG$713,'ALL-GTK-SD-SMP-SMA-SMK-SLB'!AW$7,FALSE)</f>
        <v>0</v>
      </c>
      <c r="AW602" s="9">
        <f>VLOOKUP($E602,'ALL-GTK-SD-SMP-SMA-SMK-SLB'!$F$14:$CG$713,'ALL-GTK-SD-SMP-SMA-SMK-SLB'!AX$7,FALSE)</f>
        <v>0</v>
      </c>
      <c r="AX602" s="9">
        <f>VLOOKUP($E602,'ALL-GTK-SD-SMP-SMA-SMK-SLB'!$F$14:$CG$713,'ALL-GTK-SD-SMP-SMA-SMK-SLB'!AY$7,FALSE)</f>
        <v>8</v>
      </c>
      <c r="AY602" s="9">
        <f>VLOOKUP($E602,'ALL-GTK-SD-SMP-SMA-SMK-SLB'!$F$14:$CG$713,'ALL-GTK-SD-SMP-SMA-SMK-SLB'!AZ$7,FALSE)</f>
        <v>10</v>
      </c>
      <c r="AZ602" s="9">
        <f>VLOOKUP($E602,'ALL-GTK-SD-SMP-SMA-SMK-SLB'!$F$14:$CG$713,'ALL-GTK-SD-SMP-SMA-SMK-SLB'!BA$7,FALSE)</f>
        <v>1</v>
      </c>
      <c r="BA602" s="9">
        <f>VLOOKUP($E602,'ALL-GTK-SD-SMP-SMA-SMK-SLB'!$F$14:$CG$713,'ALL-GTK-SD-SMP-SMA-SMK-SLB'!BB$7,FALSE)</f>
        <v>0</v>
      </c>
      <c r="BB602" s="9">
        <f>VLOOKUP($E602,'ALL-GTK-SD-SMP-SMA-SMK-SLB'!$F$14:$CG$713,'ALL-GTK-SD-SMP-SMA-SMK-SLB'!BC$7,FALSE)</f>
        <v>0</v>
      </c>
      <c r="BC602" s="9">
        <f>VLOOKUP($E602,'ALL-GTK-SD-SMP-SMA-SMK-SLB'!$F$14:$CG$713,'ALL-GTK-SD-SMP-SMA-SMK-SLB'!BD$7,FALSE)</f>
        <v>0</v>
      </c>
      <c r="BD602" s="310">
        <f t="shared" si="344"/>
        <v>0</v>
      </c>
      <c r="BE602" s="310">
        <f t="shared" si="345"/>
        <v>0</v>
      </c>
      <c r="BF602" s="10">
        <f t="shared" si="346"/>
        <v>0</v>
      </c>
      <c r="BG602" s="311">
        <f t="shared" si="347"/>
        <v>9</v>
      </c>
      <c r="BH602" s="311">
        <f t="shared" si="348"/>
        <v>10</v>
      </c>
      <c r="BI602" s="10">
        <f t="shared" si="349"/>
        <v>19</v>
      </c>
      <c r="BJ602" s="44">
        <f t="shared" si="350"/>
        <v>9</v>
      </c>
      <c r="BK602" s="44">
        <f t="shared" si="351"/>
        <v>10</v>
      </c>
      <c r="BL602" s="11">
        <f t="shared" si="352"/>
        <v>19</v>
      </c>
      <c r="BM602" s="9">
        <f>VLOOKUP($E602,'ALL-GTK-SD-SMP-SMA-SMK-SLB'!$F$14:$CG$713,'ALL-GTK-SD-SMP-SMA-SMK-SLB'!BN$7,FALSE)</f>
        <v>0</v>
      </c>
      <c r="BN602" s="9">
        <f>VLOOKUP($E602,'ALL-GTK-SD-SMP-SMA-SMK-SLB'!$F$14:$CG$713,'ALL-GTK-SD-SMP-SMA-SMK-SLB'!BO$7,FALSE)</f>
        <v>0</v>
      </c>
      <c r="BO602" s="9">
        <f>VLOOKUP($E602,'ALL-GTK-SD-SMP-SMA-SMK-SLB'!$F$14:$CG$713,'ALL-GTK-SD-SMP-SMA-SMK-SLB'!BP$7,FALSE)</f>
        <v>2</v>
      </c>
      <c r="BP602" s="9">
        <f>VLOOKUP($E602,'ALL-GTK-SD-SMP-SMA-SMK-SLB'!$F$14:$CG$713,'ALL-GTK-SD-SMP-SMA-SMK-SLB'!BQ$7,FALSE)</f>
        <v>1</v>
      </c>
      <c r="BQ602" s="9">
        <f>VLOOKUP($E602,'ALL-GTK-SD-SMP-SMA-SMK-SLB'!$F$14:$CG$713,'ALL-GTK-SD-SMP-SMA-SMK-SLB'!BR$7,FALSE)</f>
        <v>0</v>
      </c>
      <c r="BR602" s="9">
        <f>VLOOKUP($E602,'ALL-GTK-SD-SMP-SMA-SMK-SLB'!$F$14:$CG$713,'ALL-GTK-SD-SMP-SMA-SMK-SLB'!BS$7,FALSE)</f>
        <v>0</v>
      </c>
      <c r="BS602" s="9">
        <f>VLOOKUP($E602,'ALL-GTK-SD-SMP-SMA-SMK-SLB'!$F$14:$CG$713,'ALL-GTK-SD-SMP-SMA-SMK-SLB'!BT$7,FALSE)</f>
        <v>0</v>
      </c>
      <c r="BT602" s="9">
        <f>VLOOKUP($E602,'ALL-GTK-SD-SMP-SMA-SMK-SLB'!$F$14:$CG$713,'ALL-GTK-SD-SMP-SMA-SMK-SLB'!BU$7,FALSE)</f>
        <v>0</v>
      </c>
      <c r="BU602" s="299">
        <f t="shared" si="353"/>
        <v>2</v>
      </c>
      <c r="BV602" s="299">
        <f t="shared" si="354"/>
        <v>1</v>
      </c>
      <c r="BW602" s="44">
        <f t="shared" si="355"/>
        <v>2</v>
      </c>
      <c r="BX602" s="44">
        <f t="shared" si="356"/>
        <v>1</v>
      </c>
      <c r="BY602" s="11">
        <f t="shared" si="357"/>
        <v>3</v>
      </c>
      <c r="BZ602" s="14">
        <f t="shared" si="358"/>
        <v>10</v>
      </c>
      <c r="CA602" s="14">
        <f t="shared" si="359"/>
        <v>10</v>
      </c>
      <c r="CB602" s="13">
        <f t="shared" si="360"/>
        <v>2</v>
      </c>
      <c r="CC602" s="13">
        <f t="shared" si="361"/>
        <v>1</v>
      </c>
      <c r="CD602" s="312">
        <f t="shared" si="362"/>
        <v>12</v>
      </c>
      <c r="CE602" s="312">
        <f t="shared" si="363"/>
        <v>11</v>
      </c>
      <c r="CF602" s="313">
        <f t="shared" si="364"/>
        <v>23</v>
      </c>
      <c r="CG602" s="302" t="str">
        <f t="shared" si="365"/>
        <v>REVISI</v>
      </c>
    </row>
    <row r="603" spans="1:85" ht="14.25" x14ac:dyDescent="0.25">
      <c r="A603" s="6">
        <v>591</v>
      </c>
      <c r="B603" s="495">
        <v>14</v>
      </c>
      <c r="C603" s="495" t="s">
        <v>8</v>
      </c>
      <c r="D603" s="496" t="s">
        <v>24</v>
      </c>
      <c r="E603" s="626">
        <v>69830074</v>
      </c>
      <c r="F603" s="627" t="s">
        <v>1062</v>
      </c>
      <c r="G603" s="624" t="s">
        <v>53</v>
      </c>
      <c r="H603" s="9">
        <f>VLOOKUP($E603,'ALL-GTK-SD-SMP-SMA-SMK-SLB'!$F$14:$CG$713,'ALL-GTK-SD-SMP-SMA-SMK-SLB'!I$7,FALSE)</f>
        <v>0</v>
      </c>
      <c r="I603" s="9">
        <f>VLOOKUP($E603,'ALL-GTK-SD-SMP-SMA-SMK-SLB'!$F$14:$CG$713,'ALL-GTK-SD-SMP-SMA-SMK-SLB'!J$7,FALSE)</f>
        <v>0</v>
      </c>
      <c r="J603" s="9">
        <f>VLOOKUP($E603,'ALL-GTK-SD-SMP-SMA-SMK-SLB'!$F$14:$CG$713,'ALL-GTK-SD-SMP-SMA-SMK-SLB'!K$7,FALSE)</f>
        <v>0</v>
      </c>
      <c r="K603" s="9">
        <f>VLOOKUP($E603,'ALL-GTK-SD-SMP-SMA-SMK-SLB'!$F$14:$CG$713,'ALL-GTK-SD-SMP-SMA-SMK-SLB'!L$7,FALSE)</f>
        <v>0</v>
      </c>
      <c r="L603" s="9">
        <f>VLOOKUP($E603,'ALL-GTK-SD-SMP-SMA-SMK-SLB'!$F$14:$CG$713,'ALL-GTK-SD-SMP-SMA-SMK-SLB'!M$7,FALSE)</f>
        <v>0</v>
      </c>
      <c r="M603" s="9">
        <f>VLOOKUP($E603,'ALL-GTK-SD-SMP-SMA-SMK-SLB'!$F$14:$CG$713,'ALL-GTK-SD-SMP-SMA-SMK-SLB'!N$7,FALSE)</f>
        <v>0</v>
      </c>
      <c r="N603" s="9">
        <f>VLOOKUP($E603,'ALL-GTK-SD-SMP-SMA-SMK-SLB'!$F$14:$CG$713,'ALL-GTK-SD-SMP-SMA-SMK-SLB'!O$7,FALSE)</f>
        <v>0</v>
      </c>
      <c r="O603" s="9">
        <f>VLOOKUP($E603,'ALL-GTK-SD-SMP-SMA-SMK-SLB'!$F$14:$CG$713,'ALL-GTK-SD-SMP-SMA-SMK-SLB'!P$7,FALSE)</f>
        <v>0</v>
      </c>
      <c r="P603" s="299">
        <f t="shared" si="330"/>
        <v>0</v>
      </c>
      <c r="Q603" s="299">
        <f t="shared" si="331"/>
        <v>0</v>
      </c>
      <c r="R603" s="300">
        <f t="shared" si="332"/>
        <v>0</v>
      </c>
      <c r="S603" s="9">
        <f>VLOOKUP($E603,'ALL-GTK-SD-SMP-SMA-SMK-SLB'!$F$14:$CG$713,'ALL-GTK-SD-SMP-SMA-SMK-SLB'!T$7,FALSE)</f>
        <v>2</v>
      </c>
      <c r="T603" s="9">
        <f>VLOOKUP($E603,'ALL-GTK-SD-SMP-SMA-SMK-SLB'!$F$14:$CG$713,'ALL-GTK-SD-SMP-SMA-SMK-SLB'!U$7,FALSE)</f>
        <v>5</v>
      </c>
      <c r="U603" s="9">
        <f>VLOOKUP($E603,'ALL-GTK-SD-SMP-SMA-SMK-SLB'!$F$14:$CG$713,'ALL-GTK-SD-SMP-SMA-SMK-SLB'!V$7,FALSE)</f>
        <v>0</v>
      </c>
      <c r="V603" s="9">
        <f>VLOOKUP($E603,'ALL-GTK-SD-SMP-SMA-SMK-SLB'!$F$14:$CG$713,'ALL-GTK-SD-SMP-SMA-SMK-SLB'!W$7,FALSE)</f>
        <v>0</v>
      </c>
      <c r="W603" s="9">
        <f>VLOOKUP($E603,'ALL-GTK-SD-SMP-SMA-SMK-SLB'!$F$14:$CG$713,'ALL-GTK-SD-SMP-SMA-SMK-SLB'!X$7,FALSE)</f>
        <v>0</v>
      </c>
      <c r="X603" s="9">
        <f>VLOOKUP($E603,'ALL-GTK-SD-SMP-SMA-SMK-SLB'!$F$14:$CG$713,'ALL-GTK-SD-SMP-SMA-SMK-SLB'!Y$7,FALSE)</f>
        <v>0</v>
      </c>
      <c r="Y603" s="299">
        <f t="shared" si="333"/>
        <v>2</v>
      </c>
      <c r="Z603" s="299">
        <f t="shared" si="334"/>
        <v>5</v>
      </c>
      <c r="AA603" s="10">
        <f t="shared" si="335"/>
        <v>7</v>
      </c>
      <c r="AB603" s="44">
        <f t="shared" si="336"/>
        <v>2</v>
      </c>
      <c r="AC603" s="44">
        <f t="shared" si="337"/>
        <v>5</v>
      </c>
      <c r="AD603" s="11">
        <f t="shared" si="338"/>
        <v>7</v>
      </c>
      <c r="AE603" s="9">
        <f>VLOOKUP($E603,'ALL-GTK-SD-SMP-SMA-SMK-SLB'!$F$14:$CG$713,'ALL-GTK-SD-SMP-SMA-SMK-SLB'!AF$7,FALSE)</f>
        <v>2</v>
      </c>
      <c r="AF603" s="9">
        <f>VLOOKUP($E603,'ALL-GTK-SD-SMP-SMA-SMK-SLB'!$F$14:$CG$713,'ALL-GTK-SD-SMP-SMA-SMK-SLB'!AG$7,FALSE)</f>
        <v>5</v>
      </c>
      <c r="AG603" s="10">
        <f t="shared" si="339"/>
        <v>7</v>
      </c>
      <c r="AH603" s="9">
        <f>VLOOKUP($E603,'ALL-GTK-SD-SMP-SMA-SMK-SLB'!$F$14:$CG$713,'ALL-GTK-SD-SMP-SMA-SMK-SLB'!AI$7,FALSE)</f>
        <v>0</v>
      </c>
      <c r="AI603" s="9">
        <f>VLOOKUP($E603,'ALL-GTK-SD-SMP-SMA-SMK-SLB'!$F$14:$CG$713,'ALL-GTK-SD-SMP-SMA-SMK-SLB'!AJ$7,FALSE)</f>
        <v>0</v>
      </c>
      <c r="AJ603" s="10">
        <f t="shared" si="340"/>
        <v>0</v>
      </c>
      <c r="AK603" s="44">
        <f t="shared" si="341"/>
        <v>2</v>
      </c>
      <c r="AL603" s="44">
        <f t="shared" si="342"/>
        <v>5</v>
      </c>
      <c r="AM603" s="11">
        <f t="shared" si="343"/>
        <v>7</v>
      </c>
      <c r="AN603" s="299">
        <v>0</v>
      </c>
      <c r="AO603" s="299">
        <v>0</v>
      </c>
      <c r="AP603" s="9">
        <f>VLOOKUP($E603,'ALL-GTK-SD-SMP-SMA-SMK-SLB'!$F$14:$CG$713,'ALL-GTK-SD-SMP-SMA-SMK-SLB'!AQ$7,FALSE)</f>
        <v>0</v>
      </c>
      <c r="AQ603" s="9">
        <f>VLOOKUP($E603,'ALL-GTK-SD-SMP-SMA-SMK-SLB'!$F$14:$CG$713,'ALL-GTK-SD-SMP-SMA-SMK-SLB'!AR$7,FALSE)</f>
        <v>0</v>
      </c>
      <c r="AR603" s="9">
        <f>VLOOKUP($E603,'ALL-GTK-SD-SMP-SMA-SMK-SLB'!$F$14:$CG$713,'ALL-GTK-SD-SMP-SMA-SMK-SLB'!AS$7,FALSE)</f>
        <v>0</v>
      </c>
      <c r="AS603" s="9">
        <f>VLOOKUP($E603,'ALL-GTK-SD-SMP-SMA-SMK-SLB'!$F$14:$CG$713,'ALL-GTK-SD-SMP-SMA-SMK-SLB'!AT$7,FALSE)</f>
        <v>0</v>
      </c>
      <c r="AT603" s="9">
        <f>VLOOKUP($E603,'ALL-GTK-SD-SMP-SMA-SMK-SLB'!$F$14:$CG$713,'ALL-GTK-SD-SMP-SMA-SMK-SLB'!AU$7,FALSE)</f>
        <v>0</v>
      </c>
      <c r="AU603" s="9">
        <f>VLOOKUP($E603,'ALL-GTK-SD-SMP-SMA-SMK-SLB'!$F$14:$CG$713,'ALL-GTK-SD-SMP-SMA-SMK-SLB'!AV$7,FALSE)</f>
        <v>0</v>
      </c>
      <c r="AV603" s="9">
        <f>VLOOKUP($E603,'ALL-GTK-SD-SMP-SMA-SMK-SLB'!$F$14:$CG$713,'ALL-GTK-SD-SMP-SMA-SMK-SLB'!AW$7,FALSE)</f>
        <v>0</v>
      </c>
      <c r="AW603" s="9">
        <f>VLOOKUP($E603,'ALL-GTK-SD-SMP-SMA-SMK-SLB'!$F$14:$CG$713,'ALL-GTK-SD-SMP-SMA-SMK-SLB'!AX$7,FALSE)</f>
        <v>0</v>
      </c>
      <c r="AX603" s="9">
        <f>VLOOKUP($E603,'ALL-GTK-SD-SMP-SMA-SMK-SLB'!$F$14:$CG$713,'ALL-GTK-SD-SMP-SMA-SMK-SLB'!AY$7,FALSE)</f>
        <v>2</v>
      </c>
      <c r="AY603" s="9">
        <f>VLOOKUP($E603,'ALL-GTK-SD-SMP-SMA-SMK-SLB'!$F$14:$CG$713,'ALL-GTK-SD-SMP-SMA-SMK-SLB'!AZ$7,FALSE)</f>
        <v>5</v>
      </c>
      <c r="AZ603" s="9">
        <f>VLOOKUP($E603,'ALL-GTK-SD-SMP-SMA-SMK-SLB'!$F$14:$CG$713,'ALL-GTK-SD-SMP-SMA-SMK-SLB'!BA$7,FALSE)</f>
        <v>0</v>
      </c>
      <c r="BA603" s="9">
        <f>VLOOKUP($E603,'ALL-GTK-SD-SMP-SMA-SMK-SLB'!$F$14:$CG$713,'ALL-GTK-SD-SMP-SMA-SMK-SLB'!BB$7,FALSE)</f>
        <v>0</v>
      </c>
      <c r="BB603" s="9">
        <f>VLOOKUP($E603,'ALL-GTK-SD-SMP-SMA-SMK-SLB'!$F$14:$CG$713,'ALL-GTK-SD-SMP-SMA-SMK-SLB'!BC$7,FALSE)</f>
        <v>0</v>
      </c>
      <c r="BC603" s="9">
        <f>VLOOKUP($E603,'ALL-GTK-SD-SMP-SMA-SMK-SLB'!$F$14:$CG$713,'ALL-GTK-SD-SMP-SMA-SMK-SLB'!BD$7,FALSE)</f>
        <v>0</v>
      </c>
      <c r="BD603" s="310">
        <f t="shared" si="344"/>
        <v>0</v>
      </c>
      <c r="BE603" s="310">
        <f t="shared" si="345"/>
        <v>0</v>
      </c>
      <c r="BF603" s="10">
        <f t="shared" si="346"/>
        <v>0</v>
      </c>
      <c r="BG603" s="311">
        <f t="shared" si="347"/>
        <v>2</v>
      </c>
      <c r="BH603" s="311">
        <f t="shared" si="348"/>
        <v>5</v>
      </c>
      <c r="BI603" s="10">
        <f t="shared" si="349"/>
        <v>7</v>
      </c>
      <c r="BJ603" s="44">
        <f t="shared" si="350"/>
        <v>2</v>
      </c>
      <c r="BK603" s="44">
        <f t="shared" si="351"/>
        <v>5</v>
      </c>
      <c r="BL603" s="11">
        <f t="shared" si="352"/>
        <v>7</v>
      </c>
      <c r="BM603" s="9">
        <f>VLOOKUP($E603,'ALL-GTK-SD-SMP-SMA-SMK-SLB'!$F$14:$CG$713,'ALL-GTK-SD-SMP-SMA-SMK-SLB'!BN$7,FALSE)</f>
        <v>0</v>
      </c>
      <c r="BN603" s="9">
        <f>VLOOKUP($E603,'ALL-GTK-SD-SMP-SMA-SMK-SLB'!$F$14:$CG$713,'ALL-GTK-SD-SMP-SMA-SMK-SLB'!BO$7,FALSE)</f>
        <v>0</v>
      </c>
      <c r="BO603" s="9">
        <f>VLOOKUP($E603,'ALL-GTK-SD-SMP-SMA-SMK-SLB'!$F$14:$CG$713,'ALL-GTK-SD-SMP-SMA-SMK-SLB'!BP$7,FALSE)</f>
        <v>1</v>
      </c>
      <c r="BP603" s="9">
        <f>VLOOKUP($E603,'ALL-GTK-SD-SMP-SMA-SMK-SLB'!$F$14:$CG$713,'ALL-GTK-SD-SMP-SMA-SMK-SLB'!BQ$7,FALSE)</f>
        <v>1</v>
      </c>
      <c r="BQ603" s="9">
        <f>VLOOKUP($E603,'ALL-GTK-SD-SMP-SMA-SMK-SLB'!$F$14:$CG$713,'ALL-GTK-SD-SMP-SMA-SMK-SLB'!BR$7,FALSE)</f>
        <v>0</v>
      </c>
      <c r="BR603" s="9">
        <f>VLOOKUP($E603,'ALL-GTK-SD-SMP-SMA-SMK-SLB'!$F$14:$CG$713,'ALL-GTK-SD-SMP-SMA-SMK-SLB'!BS$7,FALSE)</f>
        <v>0</v>
      </c>
      <c r="BS603" s="9">
        <f>VLOOKUP($E603,'ALL-GTK-SD-SMP-SMA-SMK-SLB'!$F$14:$CG$713,'ALL-GTK-SD-SMP-SMA-SMK-SLB'!BT$7,FALSE)</f>
        <v>0</v>
      </c>
      <c r="BT603" s="9">
        <f>VLOOKUP($E603,'ALL-GTK-SD-SMP-SMA-SMK-SLB'!$F$14:$CG$713,'ALL-GTK-SD-SMP-SMA-SMK-SLB'!BU$7,FALSE)</f>
        <v>0</v>
      </c>
      <c r="BU603" s="299">
        <f t="shared" si="353"/>
        <v>1</v>
      </c>
      <c r="BV603" s="299">
        <f t="shared" si="354"/>
        <v>1</v>
      </c>
      <c r="BW603" s="44">
        <f t="shared" si="355"/>
        <v>1</v>
      </c>
      <c r="BX603" s="44">
        <f t="shared" si="356"/>
        <v>1</v>
      </c>
      <c r="BY603" s="11">
        <f t="shared" si="357"/>
        <v>2</v>
      </c>
      <c r="BZ603" s="14">
        <f t="shared" si="358"/>
        <v>2</v>
      </c>
      <c r="CA603" s="14">
        <f t="shared" si="359"/>
        <v>5</v>
      </c>
      <c r="CB603" s="13">
        <f t="shared" si="360"/>
        <v>1</v>
      </c>
      <c r="CC603" s="13">
        <f t="shared" si="361"/>
        <v>1</v>
      </c>
      <c r="CD603" s="312">
        <f t="shared" si="362"/>
        <v>3</v>
      </c>
      <c r="CE603" s="312">
        <f t="shared" si="363"/>
        <v>6</v>
      </c>
      <c r="CF603" s="313">
        <f t="shared" si="364"/>
        <v>9</v>
      </c>
      <c r="CG603" s="302" t="str">
        <f t="shared" si="365"/>
        <v>OK</v>
      </c>
    </row>
    <row r="604" spans="1:85" ht="14.25" x14ac:dyDescent="0.25">
      <c r="A604" s="6">
        <v>592</v>
      </c>
      <c r="B604" s="495">
        <v>15</v>
      </c>
      <c r="C604" s="495" t="s">
        <v>8</v>
      </c>
      <c r="D604" s="496" t="s">
        <v>25</v>
      </c>
      <c r="E604" s="626">
        <v>20319282</v>
      </c>
      <c r="F604" s="627" t="s">
        <v>1063</v>
      </c>
      <c r="G604" s="624" t="s">
        <v>53</v>
      </c>
      <c r="H604" s="9">
        <f>VLOOKUP($E604,'ALL-GTK-SD-SMP-SMA-SMK-SLB'!$F$14:$CG$713,'ALL-GTK-SD-SMP-SMA-SMK-SLB'!I$7,FALSE)</f>
        <v>0</v>
      </c>
      <c r="I604" s="9">
        <f>VLOOKUP($E604,'ALL-GTK-SD-SMP-SMA-SMK-SLB'!$F$14:$CG$713,'ALL-GTK-SD-SMP-SMA-SMK-SLB'!J$7,FALSE)</f>
        <v>0</v>
      </c>
      <c r="J604" s="9">
        <f>VLOOKUP($E604,'ALL-GTK-SD-SMP-SMA-SMK-SLB'!$F$14:$CG$713,'ALL-GTK-SD-SMP-SMA-SMK-SLB'!K$7,FALSE)</f>
        <v>0</v>
      </c>
      <c r="K604" s="9">
        <f>VLOOKUP($E604,'ALL-GTK-SD-SMP-SMA-SMK-SLB'!$F$14:$CG$713,'ALL-GTK-SD-SMP-SMA-SMK-SLB'!L$7,FALSE)</f>
        <v>0</v>
      </c>
      <c r="L604" s="9">
        <f>VLOOKUP($E604,'ALL-GTK-SD-SMP-SMA-SMK-SLB'!$F$14:$CG$713,'ALL-GTK-SD-SMP-SMA-SMK-SLB'!M$7,FALSE)</f>
        <v>0</v>
      </c>
      <c r="M604" s="9">
        <f>VLOOKUP($E604,'ALL-GTK-SD-SMP-SMA-SMK-SLB'!$F$14:$CG$713,'ALL-GTK-SD-SMP-SMA-SMK-SLB'!N$7,FALSE)</f>
        <v>0</v>
      </c>
      <c r="N604" s="9">
        <f>VLOOKUP($E604,'ALL-GTK-SD-SMP-SMA-SMK-SLB'!$F$14:$CG$713,'ALL-GTK-SD-SMP-SMA-SMK-SLB'!O$7,FALSE)</f>
        <v>0</v>
      </c>
      <c r="O604" s="9">
        <f>VLOOKUP($E604,'ALL-GTK-SD-SMP-SMA-SMK-SLB'!$F$14:$CG$713,'ALL-GTK-SD-SMP-SMA-SMK-SLB'!P$7,FALSE)</f>
        <v>0</v>
      </c>
      <c r="P604" s="299">
        <f t="shared" si="330"/>
        <v>0</v>
      </c>
      <c r="Q604" s="299">
        <f t="shared" si="331"/>
        <v>0</v>
      </c>
      <c r="R604" s="300">
        <f t="shared" si="332"/>
        <v>0</v>
      </c>
      <c r="S604" s="9">
        <f>VLOOKUP($E604,'ALL-GTK-SD-SMP-SMA-SMK-SLB'!$F$14:$CG$713,'ALL-GTK-SD-SMP-SMA-SMK-SLB'!T$7,FALSE)</f>
        <v>1</v>
      </c>
      <c r="T604" s="9">
        <f>VLOOKUP($E604,'ALL-GTK-SD-SMP-SMA-SMK-SLB'!$F$14:$CG$713,'ALL-GTK-SD-SMP-SMA-SMK-SLB'!U$7,FALSE)</f>
        <v>7</v>
      </c>
      <c r="U604" s="9">
        <f>VLOOKUP($E604,'ALL-GTK-SD-SMP-SMA-SMK-SLB'!$F$14:$CG$713,'ALL-GTK-SD-SMP-SMA-SMK-SLB'!V$7,FALSE)</f>
        <v>0</v>
      </c>
      <c r="V604" s="9">
        <f>VLOOKUP($E604,'ALL-GTK-SD-SMP-SMA-SMK-SLB'!$F$14:$CG$713,'ALL-GTK-SD-SMP-SMA-SMK-SLB'!W$7,FALSE)</f>
        <v>0</v>
      </c>
      <c r="W604" s="9">
        <f>VLOOKUP($E604,'ALL-GTK-SD-SMP-SMA-SMK-SLB'!$F$14:$CG$713,'ALL-GTK-SD-SMP-SMA-SMK-SLB'!X$7,FALSE)</f>
        <v>2</v>
      </c>
      <c r="X604" s="9">
        <f>VLOOKUP($E604,'ALL-GTK-SD-SMP-SMA-SMK-SLB'!$F$14:$CG$713,'ALL-GTK-SD-SMP-SMA-SMK-SLB'!Y$7,FALSE)</f>
        <v>2</v>
      </c>
      <c r="Y604" s="299">
        <f t="shared" si="333"/>
        <v>3</v>
      </c>
      <c r="Z604" s="299">
        <f t="shared" si="334"/>
        <v>9</v>
      </c>
      <c r="AA604" s="10">
        <f t="shared" si="335"/>
        <v>12</v>
      </c>
      <c r="AB604" s="44">
        <f t="shared" si="336"/>
        <v>3</v>
      </c>
      <c r="AC604" s="44">
        <f t="shared" si="337"/>
        <v>9</v>
      </c>
      <c r="AD604" s="11">
        <f t="shared" si="338"/>
        <v>12</v>
      </c>
      <c r="AE604" s="9">
        <f>VLOOKUP($E604,'ALL-GTK-SD-SMP-SMA-SMK-SLB'!$F$14:$CG$713,'ALL-GTK-SD-SMP-SMA-SMK-SLB'!AF$7,FALSE)</f>
        <v>3</v>
      </c>
      <c r="AF604" s="9">
        <f>VLOOKUP($E604,'ALL-GTK-SD-SMP-SMA-SMK-SLB'!$F$14:$CG$713,'ALL-GTK-SD-SMP-SMA-SMK-SLB'!AG$7,FALSE)</f>
        <v>2</v>
      </c>
      <c r="AG604" s="10">
        <f t="shared" si="339"/>
        <v>5</v>
      </c>
      <c r="AH604" s="9">
        <f>VLOOKUP($E604,'ALL-GTK-SD-SMP-SMA-SMK-SLB'!$F$14:$CG$713,'ALL-GTK-SD-SMP-SMA-SMK-SLB'!AI$7,FALSE)</f>
        <v>0</v>
      </c>
      <c r="AI604" s="9">
        <f>VLOOKUP($E604,'ALL-GTK-SD-SMP-SMA-SMK-SLB'!$F$14:$CG$713,'ALL-GTK-SD-SMP-SMA-SMK-SLB'!AJ$7,FALSE)</f>
        <v>7</v>
      </c>
      <c r="AJ604" s="10">
        <f t="shared" si="340"/>
        <v>7</v>
      </c>
      <c r="AK604" s="44">
        <f t="shared" si="341"/>
        <v>3</v>
      </c>
      <c r="AL604" s="44">
        <f t="shared" si="342"/>
        <v>9</v>
      </c>
      <c r="AM604" s="11">
        <f t="shared" si="343"/>
        <v>12</v>
      </c>
      <c r="AN604" s="299">
        <v>0</v>
      </c>
      <c r="AO604" s="299">
        <v>0</v>
      </c>
      <c r="AP604" s="9">
        <f>VLOOKUP($E604,'ALL-GTK-SD-SMP-SMA-SMK-SLB'!$F$14:$CG$713,'ALL-GTK-SD-SMP-SMA-SMK-SLB'!AQ$7,FALSE)</f>
        <v>0</v>
      </c>
      <c r="AQ604" s="9">
        <f>VLOOKUP($E604,'ALL-GTK-SD-SMP-SMA-SMK-SLB'!$F$14:$CG$713,'ALL-GTK-SD-SMP-SMA-SMK-SLB'!AR$7,FALSE)</f>
        <v>0</v>
      </c>
      <c r="AR604" s="9">
        <f>VLOOKUP($E604,'ALL-GTK-SD-SMP-SMA-SMK-SLB'!$F$14:$CG$713,'ALL-GTK-SD-SMP-SMA-SMK-SLB'!AS$7,FALSE)</f>
        <v>0</v>
      </c>
      <c r="AS604" s="9">
        <f>VLOOKUP($E604,'ALL-GTK-SD-SMP-SMA-SMK-SLB'!$F$14:$CG$713,'ALL-GTK-SD-SMP-SMA-SMK-SLB'!AT$7,FALSE)</f>
        <v>0</v>
      </c>
      <c r="AT604" s="9">
        <f>VLOOKUP($E604,'ALL-GTK-SD-SMP-SMA-SMK-SLB'!$F$14:$CG$713,'ALL-GTK-SD-SMP-SMA-SMK-SLB'!AU$7,FALSE)</f>
        <v>1</v>
      </c>
      <c r="AU604" s="9">
        <f>VLOOKUP($E604,'ALL-GTK-SD-SMP-SMA-SMK-SLB'!$F$14:$CG$713,'ALL-GTK-SD-SMP-SMA-SMK-SLB'!AV$7,FALSE)</f>
        <v>0</v>
      </c>
      <c r="AV604" s="9">
        <f>VLOOKUP($E604,'ALL-GTK-SD-SMP-SMA-SMK-SLB'!$F$14:$CG$713,'ALL-GTK-SD-SMP-SMA-SMK-SLB'!AW$7,FALSE)</f>
        <v>0</v>
      </c>
      <c r="AW604" s="9">
        <f>VLOOKUP($E604,'ALL-GTK-SD-SMP-SMA-SMK-SLB'!$F$14:$CG$713,'ALL-GTK-SD-SMP-SMA-SMK-SLB'!AX$7,FALSE)</f>
        <v>0</v>
      </c>
      <c r="AX604" s="9">
        <f>VLOOKUP($E604,'ALL-GTK-SD-SMP-SMA-SMK-SLB'!$F$14:$CG$713,'ALL-GTK-SD-SMP-SMA-SMK-SLB'!AY$7,FALSE)</f>
        <v>2</v>
      </c>
      <c r="AY604" s="9">
        <f>VLOOKUP($E604,'ALL-GTK-SD-SMP-SMA-SMK-SLB'!$F$14:$CG$713,'ALL-GTK-SD-SMP-SMA-SMK-SLB'!AZ$7,FALSE)</f>
        <v>9</v>
      </c>
      <c r="AZ604" s="9">
        <f>VLOOKUP($E604,'ALL-GTK-SD-SMP-SMA-SMK-SLB'!$F$14:$CG$713,'ALL-GTK-SD-SMP-SMA-SMK-SLB'!BA$7,FALSE)</f>
        <v>0</v>
      </c>
      <c r="BA604" s="9">
        <f>VLOOKUP($E604,'ALL-GTK-SD-SMP-SMA-SMK-SLB'!$F$14:$CG$713,'ALL-GTK-SD-SMP-SMA-SMK-SLB'!BB$7,FALSE)</f>
        <v>0</v>
      </c>
      <c r="BB604" s="9">
        <f>VLOOKUP($E604,'ALL-GTK-SD-SMP-SMA-SMK-SLB'!$F$14:$CG$713,'ALL-GTK-SD-SMP-SMA-SMK-SLB'!BC$7,FALSE)</f>
        <v>0</v>
      </c>
      <c r="BC604" s="9">
        <f>VLOOKUP($E604,'ALL-GTK-SD-SMP-SMA-SMK-SLB'!$F$14:$CG$713,'ALL-GTK-SD-SMP-SMA-SMK-SLB'!BD$7,FALSE)</f>
        <v>0</v>
      </c>
      <c r="BD604" s="310">
        <f t="shared" si="344"/>
        <v>1</v>
      </c>
      <c r="BE604" s="310">
        <f t="shared" si="345"/>
        <v>0</v>
      </c>
      <c r="BF604" s="10">
        <f t="shared" si="346"/>
        <v>1</v>
      </c>
      <c r="BG604" s="311">
        <f t="shared" si="347"/>
        <v>2</v>
      </c>
      <c r="BH604" s="311">
        <f t="shared" si="348"/>
        <v>9</v>
      </c>
      <c r="BI604" s="10">
        <f t="shared" si="349"/>
        <v>11</v>
      </c>
      <c r="BJ604" s="44">
        <f t="shared" si="350"/>
        <v>3</v>
      </c>
      <c r="BK604" s="44">
        <f t="shared" si="351"/>
        <v>9</v>
      </c>
      <c r="BL604" s="11">
        <f t="shared" si="352"/>
        <v>12</v>
      </c>
      <c r="BM604" s="9">
        <f>VLOOKUP($E604,'ALL-GTK-SD-SMP-SMA-SMK-SLB'!$F$14:$CG$713,'ALL-GTK-SD-SMP-SMA-SMK-SLB'!BN$7,FALSE)</f>
        <v>0</v>
      </c>
      <c r="BN604" s="9">
        <f>VLOOKUP($E604,'ALL-GTK-SD-SMP-SMA-SMK-SLB'!$F$14:$CG$713,'ALL-GTK-SD-SMP-SMA-SMK-SLB'!BO$7,FALSE)</f>
        <v>0</v>
      </c>
      <c r="BO604" s="9">
        <f>VLOOKUP($E604,'ALL-GTK-SD-SMP-SMA-SMK-SLB'!$F$14:$CG$713,'ALL-GTK-SD-SMP-SMA-SMK-SLB'!BP$7,FALSE)</f>
        <v>0</v>
      </c>
      <c r="BP604" s="9">
        <f>VLOOKUP($E604,'ALL-GTK-SD-SMP-SMA-SMK-SLB'!$F$14:$CG$713,'ALL-GTK-SD-SMP-SMA-SMK-SLB'!BQ$7,FALSE)</f>
        <v>0</v>
      </c>
      <c r="BQ604" s="9">
        <f>VLOOKUP($E604,'ALL-GTK-SD-SMP-SMA-SMK-SLB'!$F$14:$CG$713,'ALL-GTK-SD-SMP-SMA-SMK-SLB'!BR$7,FALSE)</f>
        <v>0</v>
      </c>
      <c r="BR604" s="9">
        <f>VLOOKUP($E604,'ALL-GTK-SD-SMP-SMA-SMK-SLB'!$F$14:$CG$713,'ALL-GTK-SD-SMP-SMA-SMK-SLB'!BS$7,FALSE)</f>
        <v>0</v>
      </c>
      <c r="BS604" s="9">
        <f>VLOOKUP($E604,'ALL-GTK-SD-SMP-SMA-SMK-SLB'!$F$14:$CG$713,'ALL-GTK-SD-SMP-SMA-SMK-SLB'!BT$7,FALSE)</f>
        <v>0</v>
      </c>
      <c r="BT604" s="9">
        <f>VLOOKUP($E604,'ALL-GTK-SD-SMP-SMA-SMK-SLB'!$F$14:$CG$713,'ALL-GTK-SD-SMP-SMA-SMK-SLB'!BU$7,FALSE)</f>
        <v>1</v>
      </c>
      <c r="BU604" s="299">
        <f t="shared" si="353"/>
        <v>0</v>
      </c>
      <c r="BV604" s="299">
        <f t="shared" si="354"/>
        <v>1</v>
      </c>
      <c r="BW604" s="44">
        <f t="shared" si="355"/>
        <v>0</v>
      </c>
      <c r="BX604" s="44">
        <f t="shared" si="356"/>
        <v>1</v>
      </c>
      <c r="BY604" s="11">
        <f t="shared" si="357"/>
        <v>1</v>
      </c>
      <c r="BZ604" s="14">
        <f t="shared" si="358"/>
        <v>3</v>
      </c>
      <c r="CA604" s="14">
        <f t="shared" si="359"/>
        <v>9</v>
      </c>
      <c r="CB604" s="13">
        <f t="shared" si="360"/>
        <v>0</v>
      </c>
      <c r="CC604" s="13">
        <f t="shared" si="361"/>
        <v>1</v>
      </c>
      <c r="CD604" s="312">
        <f t="shared" si="362"/>
        <v>3</v>
      </c>
      <c r="CE604" s="312">
        <f t="shared" si="363"/>
        <v>10</v>
      </c>
      <c r="CF604" s="313">
        <f t="shared" si="364"/>
        <v>13</v>
      </c>
      <c r="CG604" s="302" t="str">
        <f t="shared" si="365"/>
        <v>OK</v>
      </c>
    </row>
    <row r="605" spans="1:85" ht="14.25" x14ac:dyDescent="0.25">
      <c r="A605" s="6">
        <v>593</v>
      </c>
      <c r="B605" s="495">
        <v>16</v>
      </c>
      <c r="C605" s="495" t="s">
        <v>8</v>
      </c>
      <c r="D605" s="496" t="s">
        <v>25</v>
      </c>
      <c r="E605" s="626">
        <v>20319284</v>
      </c>
      <c r="F605" s="627" t="s">
        <v>1064</v>
      </c>
      <c r="G605" s="624" t="s">
        <v>53</v>
      </c>
      <c r="H605" s="9">
        <f>VLOOKUP($E605,'ALL-GTK-SD-SMP-SMA-SMK-SLB'!$F$14:$CG$713,'ALL-GTK-SD-SMP-SMA-SMK-SLB'!I$7,FALSE)</f>
        <v>0</v>
      </c>
      <c r="I605" s="9">
        <f>VLOOKUP($E605,'ALL-GTK-SD-SMP-SMA-SMK-SLB'!$F$14:$CG$713,'ALL-GTK-SD-SMP-SMA-SMK-SLB'!J$7,FALSE)</f>
        <v>0</v>
      </c>
      <c r="J605" s="9">
        <f>VLOOKUP($E605,'ALL-GTK-SD-SMP-SMA-SMK-SLB'!$F$14:$CG$713,'ALL-GTK-SD-SMP-SMA-SMK-SLB'!K$7,FALSE)</f>
        <v>0</v>
      </c>
      <c r="K605" s="9">
        <f>VLOOKUP($E605,'ALL-GTK-SD-SMP-SMA-SMK-SLB'!$F$14:$CG$713,'ALL-GTK-SD-SMP-SMA-SMK-SLB'!L$7,FALSE)</f>
        <v>0</v>
      </c>
      <c r="L605" s="9">
        <f>VLOOKUP($E605,'ALL-GTK-SD-SMP-SMA-SMK-SLB'!$F$14:$CG$713,'ALL-GTK-SD-SMP-SMA-SMK-SLB'!M$7,FALSE)</f>
        <v>0</v>
      </c>
      <c r="M605" s="9">
        <f>VLOOKUP($E605,'ALL-GTK-SD-SMP-SMA-SMK-SLB'!$F$14:$CG$713,'ALL-GTK-SD-SMP-SMA-SMK-SLB'!N$7,FALSE)</f>
        <v>0</v>
      </c>
      <c r="N605" s="9">
        <f>VLOOKUP($E605,'ALL-GTK-SD-SMP-SMA-SMK-SLB'!$F$14:$CG$713,'ALL-GTK-SD-SMP-SMA-SMK-SLB'!O$7,FALSE)</f>
        <v>0</v>
      </c>
      <c r="O605" s="9">
        <f>VLOOKUP($E605,'ALL-GTK-SD-SMP-SMA-SMK-SLB'!$F$14:$CG$713,'ALL-GTK-SD-SMP-SMA-SMK-SLB'!P$7,FALSE)</f>
        <v>0</v>
      </c>
      <c r="P605" s="299">
        <f t="shared" si="330"/>
        <v>0</v>
      </c>
      <c r="Q605" s="299">
        <f t="shared" si="331"/>
        <v>0</v>
      </c>
      <c r="R605" s="300">
        <f t="shared" si="332"/>
        <v>0</v>
      </c>
      <c r="S605" s="9">
        <f>VLOOKUP($E605,'ALL-GTK-SD-SMP-SMA-SMK-SLB'!$F$14:$CG$713,'ALL-GTK-SD-SMP-SMA-SMK-SLB'!T$7,FALSE)</f>
        <v>0</v>
      </c>
      <c r="T605" s="9">
        <f>VLOOKUP($E605,'ALL-GTK-SD-SMP-SMA-SMK-SLB'!$F$14:$CG$713,'ALL-GTK-SD-SMP-SMA-SMK-SLB'!U$7,FALSE)</f>
        <v>0</v>
      </c>
      <c r="U605" s="9">
        <f>VLOOKUP($E605,'ALL-GTK-SD-SMP-SMA-SMK-SLB'!$F$14:$CG$713,'ALL-GTK-SD-SMP-SMA-SMK-SLB'!V$7,FALSE)</f>
        <v>0</v>
      </c>
      <c r="V605" s="9">
        <f>VLOOKUP($E605,'ALL-GTK-SD-SMP-SMA-SMK-SLB'!$F$14:$CG$713,'ALL-GTK-SD-SMP-SMA-SMK-SLB'!W$7,FALSE)</f>
        <v>0</v>
      </c>
      <c r="W605" s="9">
        <f>VLOOKUP($E605,'ALL-GTK-SD-SMP-SMA-SMK-SLB'!$F$14:$CG$713,'ALL-GTK-SD-SMP-SMA-SMK-SLB'!X$7,FALSE)</f>
        <v>0</v>
      </c>
      <c r="X605" s="9">
        <f>VLOOKUP($E605,'ALL-GTK-SD-SMP-SMA-SMK-SLB'!$F$14:$CG$713,'ALL-GTK-SD-SMP-SMA-SMK-SLB'!Y$7,FALSE)</f>
        <v>0</v>
      </c>
      <c r="Y605" s="299">
        <f t="shared" si="333"/>
        <v>0</v>
      </c>
      <c r="Z605" s="299">
        <f t="shared" si="334"/>
        <v>0</v>
      </c>
      <c r="AA605" s="10">
        <f t="shared" si="335"/>
        <v>0</v>
      </c>
      <c r="AB605" s="44">
        <f t="shared" si="336"/>
        <v>0</v>
      </c>
      <c r="AC605" s="44">
        <f t="shared" si="337"/>
        <v>0</v>
      </c>
      <c r="AD605" s="11">
        <f t="shared" si="338"/>
        <v>0</v>
      </c>
      <c r="AE605" s="9">
        <f>VLOOKUP($E605,'ALL-GTK-SD-SMP-SMA-SMK-SLB'!$F$14:$CG$713,'ALL-GTK-SD-SMP-SMA-SMK-SLB'!AF$7,FALSE)</f>
        <v>0</v>
      </c>
      <c r="AF605" s="9">
        <f>VLOOKUP($E605,'ALL-GTK-SD-SMP-SMA-SMK-SLB'!$F$14:$CG$713,'ALL-GTK-SD-SMP-SMA-SMK-SLB'!AG$7,FALSE)</f>
        <v>0</v>
      </c>
      <c r="AG605" s="10">
        <f t="shared" si="339"/>
        <v>0</v>
      </c>
      <c r="AH605" s="9">
        <f>VLOOKUP($E605,'ALL-GTK-SD-SMP-SMA-SMK-SLB'!$F$14:$CG$713,'ALL-GTK-SD-SMP-SMA-SMK-SLB'!AI$7,FALSE)</f>
        <v>0</v>
      </c>
      <c r="AI605" s="9">
        <f>VLOOKUP($E605,'ALL-GTK-SD-SMP-SMA-SMK-SLB'!$F$14:$CG$713,'ALL-GTK-SD-SMP-SMA-SMK-SLB'!AJ$7,FALSE)</f>
        <v>0</v>
      </c>
      <c r="AJ605" s="10">
        <f t="shared" si="340"/>
        <v>0</v>
      </c>
      <c r="AK605" s="44">
        <f t="shared" si="341"/>
        <v>0</v>
      </c>
      <c r="AL605" s="44">
        <f t="shared" si="342"/>
        <v>0</v>
      </c>
      <c r="AM605" s="11">
        <f t="shared" si="343"/>
        <v>0</v>
      </c>
      <c r="AN605" s="299">
        <v>0</v>
      </c>
      <c r="AO605" s="299">
        <v>0</v>
      </c>
      <c r="AP605" s="9">
        <f>VLOOKUP($E605,'ALL-GTK-SD-SMP-SMA-SMK-SLB'!$F$14:$CG$713,'ALL-GTK-SD-SMP-SMA-SMK-SLB'!AQ$7,FALSE)</f>
        <v>0</v>
      </c>
      <c r="AQ605" s="9">
        <f>VLOOKUP($E605,'ALL-GTK-SD-SMP-SMA-SMK-SLB'!$F$14:$CG$713,'ALL-GTK-SD-SMP-SMA-SMK-SLB'!AR$7,FALSE)</f>
        <v>0</v>
      </c>
      <c r="AR605" s="9">
        <f>VLOOKUP($E605,'ALL-GTK-SD-SMP-SMA-SMK-SLB'!$F$14:$CG$713,'ALL-GTK-SD-SMP-SMA-SMK-SLB'!AS$7,FALSE)</f>
        <v>0</v>
      </c>
      <c r="AS605" s="9">
        <f>VLOOKUP($E605,'ALL-GTK-SD-SMP-SMA-SMK-SLB'!$F$14:$CG$713,'ALL-GTK-SD-SMP-SMA-SMK-SLB'!AT$7,FALSE)</f>
        <v>0</v>
      </c>
      <c r="AT605" s="9">
        <f>VLOOKUP($E605,'ALL-GTK-SD-SMP-SMA-SMK-SLB'!$F$14:$CG$713,'ALL-GTK-SD-SMP-SMA-SMK-SLB'!AU$7,FALSE)</f>
        <v>0</v>
      </c>
      <c r="AU605" s="9">
        <f>VLOOKUP($E605,'ALL-GTK-SD-SMP-SMA-SMK-SLB'!$F$14:$CG$713,'ALL-GTK-SD-SMP-SMA-SMK-SLB'!AV$7,FALSE)</f>
        <v>0</v>
      </c>
      <c r="AV605" s="9">
        <f>VLOOKUP($E605,'ALL-GTK-SD-SMP-SMA-SMK-SLB'!$F$14:$CG$713,'ALL-GTK-SD-SMP-SMA-SMK-SLB'!AW$7,FALSE)</f>
        <v>0</v>
      </c>
      <c r="AW605" s="9">
        <f>VLOOKUP($E605,'ALL-GTK-SD-SMP-SMA-SMK-SLB'!$F$14:$CG$713,'ALL-GTK-SD-SMP-SMA-SMK-SLB'!AX$7,FALSE)</f>
        <v>0</v>
      </c>
      <c r="AX605" s="9">
        <f>VLOOKUP($E605,'ALL-GTK-SD-SMP-SMA-SMK-SLB'!$F$14:$CG$713,'ALL-GTK-SD-SMP-SMA-SMK-SLB'!AY$7,FALSE)</f>
        <v>0</v>
      </c>
      <c r="AY605" s="9">
        <f>VLOOKUP($E605,'ALL-GTK-SD-SMP-SMA-SMK-SLB'!$F$14:$CG$713,'ALL-GTK-SD-SMP-SMA-SMK-SLB'!AZ$7,FALSE)</f>
        <v>0</v>
      </c>
      <c r="AZ605" s="9">
        <f>VLOOKUP($E605,'ALL-GTK-SD-SMP-SMA-SMK-SLB'!$F$14:$CG$713,'ALL-GTK-SD-SMP-SMA-SMK-SLB'!BA$7,FALSE)</f>
        <v>0</v>
      </c>
      <c r="BA605" s="9">
        <f>VLOOKUP($E605,'ALL-GTK-SD-SMP-SMA-SMK-SLB'!$F$14:$CG$713,'ALL-GTK-SD-SMP-SMA-SMK-SLB'!BB$7,FALSE)</f>
        <v>0</v>
      </c>
      <c r="BB605" s="9">
        <f>VLOOKUP($E605,'ALL-GTK-SD-SMP-SMA-SMK-SLB'!$F$14:$CG$713,'ALL-GTK-SD-SMP-SMA-SMK-SLB'!BC$7,FALSE)</f>
        <v>0</v>
      </c>
      <c r="BC605" s="9">
        <f>VLOOKUP($E605,'ALL-GTK-SD-SMP-SMA-SMK-SLB'!$F$14:$CG$713,'ALL-GTK-SD-SMP-SMA-SMK-SLB'!BD$7,FALSE)</f>
        <v>0</v>
      </c>
      <c r="BD605" s="310">
        <f t="shared" si="344"/>
        <v>0</v>
      </c>
      <c r="BE605" s="310">
        <f t="shared" si="345"/>
        <v>0</v>
      </c>
      <c r="BF605" s="10">
        <f t="shared" si="346"/>
        <v>0</v>
      </c>
      <c r="BG605" s="311">
        <f t="shared" si="347"/>
        <v>0</v>
      </c>
      <c r="BH605" s="311">
        <f t="shared" si="348"/>
        <v>0</v>
      </c>
      <c r="BI605" s="10">
        <f t="shared" si="349"/>
        <v>0</v>
      </c>
      <c r="BJ605" s="44">
        <f t="shared" si="350"/>
        <v>0</v>
      </c>
      <c r="BK605" s="44">
        <f t="shared" si="351"/>
        <v>0</v>
      </c>
      <c r="BL605" s="11">
        <f t="shared" si="352"/>
        <v>0</v>
      </c>
      <c r="BM605" s="9">
        <f>VLOOKUP($E605,'ALL-GTK-SD-SMP-SMA-SMK-SLB'!$F$14:$CG$713,'ALL-GTK-SD-SMP-SMA-SMK-SLB'!BN$7,FALSE)</f>
        <v>0</v>
      </c>
      <c r="BN605" s="9">
        <f>VLOOKUP($E605,'ALL-GTK-SD-SMP-SMA-SMK-SLB'!$F$14:$CG$713,'ALL-GTK-SD-SMP-SMA-SMK-SLB'!BO$7,FALSE)</f>
        <v>0</v>
      </c>
      <c r="BO605" s="9">
        <f>VLOOKUP($E605,'ALL-GTK-SD-SMP-SMA-SMK-SLB'!$F$14:$CG$713,'ALL-GTK-SD-SMP-SMA-SMK-SLB'!BP$7,FALSE)</f>
        <v>0</v>
      </c>
      <c r="BP605" s="9">
        <f>VLOOKUP($E605,'ALL-GTK-SD-SMP-SMA-SMK-SLB'!$F$14:$CG$713,'ALL-GTK-SD-SMP-SMA-SMK-SLB'!BQ$7,FALSE)</f>
        <v>0</v>
      </c>
      <c r="BQ605" s="9">
        <f>VLOOKUP($E605,'ALL-GTK-SD-SMP-SMA-SMK-SLB'!$F$14:$CG$713,'ALL-GTK-SD-SMP-SMA-SMK-SLB'!BR$7,FALSE)</f>
        <v>0</v>
      </c>
      <c r="BR605" s="9">
        <f>VLOOKUP($E605,'ALL-GTK-SD-SMP-SMA-SMK-SLB'!$F$14:$CG$713,'ALL-GTK-SD-SMP-SMA-SMK-SLB'!BS$7,FALSE)</f>
        <v>0</v>
      </c>
      <c r="BS605" s="9">
        <f>VLOOKUP($E605,'ALL-GTK-SD-SMP-SMA-SMK-SLB'!$F$14:$CG$713,'ALL-GTK-SD-SMP-SMA-SMK-SLB'!BT$7,FALSE)</f>
        <v>0</v>
      </c>
      <c r="BT605" s="9">
        <f>VLOOKUP($E605,'ALL-GTK-SD-SMP-SMA-SMK-SLB'!$F$14:$CG$713,'ALL-GTK-SD-SMP-SMA-SMK-SLB'!BU$7,FALSE)</f>
        <v>0</v>
      </c>
      <c r="BU605" s="299">
        <f t="shared" si="353"/>
        <v>0</v>
      </c>
      <c r="BV605" s="299">
        <f t="shared" si="354"/>
        <v>0</v>
      </c>
      <c r="BW605" s="44">
        <f t="shared" si="355"/>
        <v>0</v>
      </c>
      <c r="BX605" s="44">
        <f t="shared" si="356"/>
        <v>0</v>
      </c>
      <c r="BY605" s="11">
        <f t="shared" si="357"/>
        <v>0</v>
      </c>
      <c r="BZ605" s="14">
        <f t="shared" si="358"/>
        <v>0</v>
      </c>
      <c r="CA605" s="14">
        <f t="shared" si="359"/>
        <v>0</v>
      </c>
      <c r="CB605" s="13">
        <f t="shared" si="360"/>
        <v>0</v>
      </c>
      <c r="CC605" s="13">
        <f t="shared" si="361"/>
        <v>0</v>
      </c>
      <c r="CD605" s="312">
        <f t="shared" si="362"/>
        <v>0</v>
      </c>
      <c r="CE605" s="312">
        <f t="shared" si="363"/>
        <v>0</v>
      </c>
      <c r="CF605" s="313">
        <f t="shared" si="364"/>
        <v>0</v>
      </c>
      <c r="CG605" s="302" t="str">
        <f t="shared" si="365"/>
        <v>OK</v>
      </c>
    </row>
    <row r="606" spans="1:85" ht="14.25" x14ac:dyDescent="0.25">
      <c r="A606" s="6">
        <v>594</v>
      </c>
      <c r="B606" s="495">
        <v>17</v>
      </c>
      <c r="C606" s="495" t="s">
        <v>8</v>
      </c>
      <c r="D606" s="496" t="s">
        <v>25</v>
      </c>
      <c r="E606" s="626">
        <v>20319326</v>
      </c>
      <c r="F606" s="627" t="s">
        <v>1065</v>
      </c>
      <c r="G606" s="624" t="s">
        <v>53</v>
      </c>
      <c r="H606" s="9">
        <f>VLOOKUP($E606,'ALL-GTK-SD-SMP-SMA-SMK-SLB'!$F$14:$CG$713,'ALL-GTK-SD-SMP-SMA-SMK-SLB'!I$7,FALSE)</f>
        <v>0</v>
      </c>
      <c r="I606" s="9">
        <f>VLOOKUP($E606,'ALL-GTK-SD-SMP-SMA-SMK-SLB'!$F$14:$CG$713,'ALL-GTK-SD-SMP-SMA-SMK-SLB'!J$7,FALSE)</f>
        <v>0</v>
      </c>
      <c r="J606" s="9">
        <f>VLOOKUP($E606,'ALL-GTK-SD-SMP-SMA-SMK-SLB'!$F$14:$CG$713,'ALL-GTK-SD-SMP-SMA-SMK-SLB'!K$7,FALSE)</f>
        <v>0</v>
      </c>
      <c r="K606" s="9">
        <f>VLOOKUP($E606,'ALL-GTK-SD-SMP-SMA-SMK-SLB'!$F$14:$CG$713,'ALL-GTK-SD-SMP-SMA-SMK-SLB'!L$7,FALSE)</f>
        <v>0</v>
      </c>
      <c r="L606" s="9">
        <f>VLOOKUP($E606,'ALL-GTK-SD-SMP-SMA-SMK-SLB'!$F$14:$CG$713,'ALL-GTK-SD-SMP-SMA-SMK-SLB'!M$7,FALSE)</f>
        <v>1</v>
      </c>
      <c r="M606" s="9">
        <f>VLOOKUP($E606,'ALL-GTK-SD-SMP-SMA-SMK-SLB'!$F$14:$CG$713,'ALL-GTK-SD-SMP-SMA-SMK-SLB'!N$7,FALSE)</f>
        <v>0</v>
      </c>
      <c r="N606" s="9">
        <f>VLOOKUP($E606,'ALL-GTK-SD-SMP-SMA-SMK-SLB'!$F$14:$CG$713,'ALL-GTK-SD-SMP-SMA-SMK-SLB'!O$7,FALSE)</f>
        <v>0</v>
      </c>
      <c r="O606" s="9">
        <f>VLOOKUP($E606,'ALL-GTK-SD-SMP-SMA-SMK-SLB'!$F$14:$CG$713,'ALL-GTK-SD-SMP-SMA-SMK-SLB'!P$7,FALSE)</f>
        <v>0</v>
      </c>
      <c r="P606" s="299">
        <f t="shared" si="330"/>
        <v>1</v>
      </c>
      <c r="Q606" s="299">
        <f t="shared" si="331"/>
        <v>0</v>
      </c>
      <c r="R606" s="300">
        <f t="shared" si="332"/>
        <v>1</v>
      </c>
      <c r="S606" s="9">
        <f>VLOOKUP($E606,'ALL-GTK-SD-SMP-SMA-SMK-SLB'!$F$14:$CG$713,'ALL-GTK-SD-SMP-SMA-SMK-SLB'!T$7,FALSE)</f>
        <v>3</v>
      </c>
      <c r="T606" s="9">
        <f>VLOOKUP($E606,'ALL-GTK-SD-SMP-SMA-SMK-SLB'!$F$14:$CG$713,'ALL-GTK-SD-SMP-SMA-SMK-SLB'!U$7,FALSE)</f>
        <v>6</v>
      </c>
      <c r="U606" s="9">
        <f>VLOOKUP($E606,'ALL-GTK-SD-SMP-SMA-SMK-SLB'!$F$14:$CG$713,'ALL-GTK-SD-SMP-SMA-SMK-SLB'!V$7,FALSE)</f>
        <v>0</v>
      </c>
      <c r="V606" s="9">
        <f>VLOOKUP($E606,'ALL-GTK-SD-SMP-SMA-SMK-SLB'!$F$14:$CG$713,'ALL-GTK-SD-SMP-SMA-SMK-SLB'!W$7,FALSE)</f>
        <v>0</v>
      </c>
      <c r="W606" s="9">
        <f>VLOOKUP($E606,'ALL-GTK-SD-SMP-SMA-SMK-SLB'!$F$14:$CG$713,'ALL-GTK-SD-SMP-SMA-SMK-SLB'!X$7,FALSE)</f>
        <v>0</v>
      </c>
      <c r="X606" s="9">
        <f>VLOOKUP($E606,'ALL-GTK-SD-SMP-SMA-SMK-SLB'!$F$14:$CG$713,'ALL-GTK-SD-SMP-SMA-SMK-SLB'!Y$7,FALSE)</f>
        <v>0</v>
      </c>
      <c r="Y606" s="299">
        <f t="shared" si="333"/>
        <v>3</v>
      </c>
      <c r="Z606" s="299">
        <f t="shared" si="334"/>
        <v>6</v>
      </c>
      <c r="AA606" s="10">
        <f t="shared" si="335"/>
        <v>9</v>
      </c>
      <c r="AB606" s="44">
        <f t="shared" si="336"/>
        <v>4</v>
      </c>
      <c r="AC606" s="44">
        <f t="shared" si="337"/>
        <v>6</v>
      </c>
      <c r="AD606" s="11">
        <f t="shared" si="338"/>
        <v>10</v>
      </c>
      <c r="AE606" s="9">
        <f>VLOOKUP($E606,'ALL-GTK-SD-SMP-SMA-SMK-SLB'!$F$14:$CG$713,'ALL-GTK-SD-SMP-SMA-SMK-SLB'!AF$7,FALSE)</f>
        <v>1</v>
      </c>
      <c r="AF606" s="9">
        <f>VLOOKUP($E606,'ALL-GTK-SD-SMP-SMA-SMK-SLB'!$F$14:$CG$713,'ALL-GTK-SD-SMP-SMA-SMK-SLB'!AG$7,FALSE)</f>
        <v>5</v>
      </c>
      <c r="AG606" s="10">
        <f t="shared" si="339"/>
        <v>6</v>
      </c>
      <c r="AH606" s="9">
        <f>VLOOKUP($E606,'ALL-GTK-SD-SMP-SMA-SMK-SLB'!$F$14:$CG$713,'ALL-GTK-SD-SMP-SMA-SMK-SLB'!AI$7,FALSE)</f>
        <v>3</v>
      </c>
      <c r="AI606" s="9">
        <f>VLOOKUP($E606,'ALL-GTK-SD-SMP-SMA-SMK-SLB'!$F$14:$CG$713,'ALL-GTK-SD-SMP-SMA-SMK-SLB'!AJ$7,FALSE)</f>
        <v>1</v>
      </c>
      <c r="AJ606" s="10">
        <f t="shared" si="340"/>
        <v>4</v>
      </c>
      <c r="AK606" s="44">
        <f t="shared" si="341"/>
        <v>4</v>
      </c>
      <c r="AL606" s="44">
        <f t="shared" si="342"/>
        <v>6</v>
      </c>
      <c r="AM606" s="11">
        <f t="shared" si="343"/>
        <v>10</v>
      </c>
      <c r="AN606" s="299">
        <v>0</v>
      </c>
      <c r="AO606" s="299">
        <v>0</v>
      </c>
      <c r="AP606" s="9">
        <f>VLOOKUP($E606,'ALL-GTK-SD-SMP-SMA-SMK-SLB'!$F$14:$CG$713,'ALL-GTK-SD-SMP-SMA-SMK-SLB'!AQ$7,FALSE)</f>
        <v>0</v>
      </c>
      <c r="AQ606" s="9">
        <f>VLOOKUP($E606,'ALL-GTK-SD-SMP-SMA-SMK-SLB'!$F$14:$CG$713,'ALL-GTK-SD-SMP-SMA-SMK-SLB'!AR$7,FALSE)</f>
        <v>0</v>
      </c>
      <c r="AR606" s="9">
        <f>VLOOKUP($E606,'ALL-GTK-SD-SMP-SMA-SMK-SLB'!$F$14:$CG$713,'ALL-GTK-SD-SMP-SMA-SMK-SLB'!AS$7,FALSE)</f>
        <v>0</v>
      </c>
      <c r="AS606" s="9">
        <f>VLOOKUP($E606,'ALL-GTK-SD-SMP-SMA-SMK-SLB'!$F$14:$CG$713,'ALL-GTK-SD-SMP-SMA-SMK-SLB'!AT$7,FALSE)</f>
        <v>0</v>
      </c>
      <c r="AT606" s="9">
        <f>VLOOKUP($E606,'ALL-GTK-SD-SMP-SMA-SMK-SLB'!$F$14:$CG$713,'ALL-GTK-SD-SMP-SMA-SMK-SLB'!AU$7,FALSE)</f>
        <v>0</v>
      </c>
      <c r="AU606" s="9">
        <f>VLOOKUP($E606,'ALL-GTK-SD-SMP-SMA-SMK-SLB'!$F$14:$CG$713,'ALL-GTK-SD-SMP-SMA-SMK-SLB'!AV$7,FALSE)</f>
        <v>0</v>
      </c>
      <c r="AV606" s="9">
        <f>VLOOKUP($E606,'ALL-GTK-SD-SMP-SMA-SMK-SLB'!$F$14:$CG$713,'ALL-GTK-SD-SMP-SMA-SMK-SLB'!AW$7,FALSE)</f>
        <v>0</v>
      </c>
      <c r="AW606" s="9">
        <f>VLOOKUP($E606,'ALL-GTK-SD-SMP-SMA-SMK-SLB'!$F$14:$CG$713,'ALL-GTK-SD-SMP-SMA-SMK-SLB'!AX$7,FALSE)</f>
        <v>0</v>
      </c>
      <c r="AX606" s="9">
        <f>VLOOKUP($E606,'ALL-GTK-SD-SMP-SMA-SMK-SLB'!$F$14:$CG$713,'ALL-GTK-SD-SMP-SMA-SMK-SLB'!AY$7,FALSE)</f>
        <v>3</v>
      </c>
      <c r="AY606" s="9">
        <f>VLOOKUP($E606,'ALL-GTK-SD-SMP-SMA-SMK-SLB'!$F$14:$CG$713,'ALL-GTK-SD-SMP-SMA-SMK-SLB'!AZ$7,FALSE)</f>
        <v>6</v>
      </c>
      <c r="AZ606" s="9">
        <f>VLOOKUP($E606,'ALL-GTK-SD-SMP-SMA-SMK-SLB'!$F$14:$CG$713,'ALL-GTK-SD-SMP-SMA-SMK-SLB'!BA$7,FALSE)</f>
        <v>1</v>
      </c>
      <c r="BA606" s="9">
        <f>VLOOKUP($E606,'ALL-GTK-SD-SMP-SMA-SMK-SLB'!$F$14:$CG$713,'ALL-GTK-SD-SMP-SMA-SMK-SLB'!BB$7,FALSE)</f>
        <v>0</v>
      </c>
      <c r="BB606" s="9">
        <f>VLOOKUP($E606,'ALL-GTK-SD-SMP-SMA-SMK-SLB'!$F$14:$CG$713,'ALL-GTK-SD-SMP-SMA-SMK-SLB'!BC$7,FALSE)</f>
        <v>0</v>
      </c>
      <c r="BC606" s="9">
        <f>VLOOKUP($E606,'ALL-GTK-SD-SMP-SMA-SMK-SLB'!$F$14:$CG$713,'ALL-GTK-SD-SMP-SMA-SMK-SLB'!BD$7,FALSE)</f>
        <v>0</v>
      </c>
      <c r="BD606" s="310">
        <f t="shared" si="344"/>
        <v>0</v>
      </c>
      <c r="BE606" s="310">
        <f t="shared" si="345"/>
        <v>0</v>
      </c>
      <c r="BF606" s="10">
        <f t="shared" si="346"/>
        <v>0</v>
      </c>
      <c r="BG606" s="311">
        <f t="shared" si="347"/>
        <v>4</v>
      </c>
      <c r="BH606" s="311">
        <f t="shared" si="348"/>
        <v>6</v>
      </c>
      <c r="BI606" s="10">
        <f t="shared" si="349"/>
        <v>10</v>
      </c>
      <c r="BJ606" s="44">
        <f t="shared" si="350"/>
        <v>4</v>
      </c>
      <c r="BK606" s="44">
        <f t="shared" si="351"/>
        <v>6</v>
      </c>
      <c r="BL606" s="11">
        <f t="shared" si="352"/>
        <v>10</v>
      </c>
      <c r="BM606" s="9">
        <f>VLOOKUP($E606,'ALL-GTK-SD-SMP-SMA-SMK-SLB'!$F$14:$CG$713,'ALL-GTK-SD-SMP-SMA-SMK-SLB'!BN$7,FALSE)</f>
        <v>0</v>
      </c>
      <c r="BN606" s="9">
        <f>VLOOKUP($E606,'ALL-GTK-SD-SMP-SMA-SMK-SLB'!$F$14:$CG$713,'ALL-GTK-SD-SMP-SMA-SMK-SLB'!BO$7,FALSE)</f>
        <v>0</v>
      </c>
      <c r="BO606" s="9">
        <f>VLOOKUP($E606,'ALL-GTK-SD-SMP-SMA-SMK-SLB'!$F$14:$CG$713,'ALL-GTK-SD-SMP-SMA-SMK-SLB'!BP$7,FALSE)</f>
        <v>1</v>
      </c>
      <c r="BP606" s="9">
        <f>VLOOKUP($E606,'ALL-GTK-SD-SMP-SMA-SMK-SLB'!$F$14:$CG$713,'ALL-GTK-SD-SMP-SMA-SMK-SLB'!BQ$7,FALSE)</f>
        <v>0</v>
      </c>
      <c r="BQ606" s="9">
        <f>VLOOKUP($E606,'ALL-GTK-SD-SMP-SMA-SMK-SLB'!$F$14:$CG$713,'ALL-GTK-SD-SMP-SMA-SMK-SLB'!BR$7,FALSE)</f>
        <v>0</v>
      </c>
      <c r="BR606" s="9">
        <f>VLOOKUP($E606,'ALL-GTK-SD-SMP-SMA-SMK-SLB'!$F$14:$CG$713,'ALL-GTK-SD-SMP-SMA-SMK-SLB'!BS$7,FALSE)</f>
        <v>0</v>
      </c>
      <c r="BS606" s="9">
        <f>VLOOKUP($E606,'ALL-GTK-SD-SMP-SMA-SMK-SLB'!$F$14:$CG$713,'ALL-GTK-SD-SMP-SMA-SMK-SLB'!BT$7,FALSE)</f>
        <v>0</v>
      </c>
      <c r="BT606" s="9">
        <f>VLOOKUP($E606,'ALL-GTK-SD-SMP-SMA-SMK-SLB'!$F$14:$CG$713,'ALL-GTK-SD-SMP-SMA-SMK-SLB'!BU$7,FALSE)</f>
        <v>0</v>
      </c>
      <c r="BU606" s="299">
        <f t="shared" si="353"/>
        <v>1</v>
      </c>
      <c r="BV606" s="299">
        <f t="shared" si="354"/>
        <v>0</v>
      </c>
      <c r="BW606" s="44">
        <f t="shared" si="355"/>
        <v>1</v>
      </c>
      <c r="BX606" s="44">
        <f t="shared" si="356"/>
        <v>0</v>
      </c>
      <c r="BY606" s="11">
        <f t="shared" si="357"/>
        <v>1</v>
      </c>
      <c r="BZ606" s="14">
        <f t="shared" si="358"/>
        <v>4</v>
      </c>
      <c r="CA606" s="14">
        <f t="shared" si="359"/>
        <v>6</v>
      </c>
      <c r="CB606" s="13">
        <f t="shared" si="360"/>
        <v>1</v>
      </c>
      <c r="CC606" s="13">
        <f t="shared" si="361"/>
        <v>0</v>
      </c>
      <c r="CD606" s="312">
        <f t="shared" si="362"/>
        <v>5</v>
      </c>
      <c r="CE606" s="312">
        <f t="shared" si="363"/>
        <v>6</v>
      </c>
      <c r="CF606" s="313">
        <f t="shared" si="364"/>
        <v>11</v>
      </c>
      <c r="CG606" s="302" t="str">
        <f t="shared" si="365"/>
        <v>OK</v>
      </c>
    </row>
    <row r="607" spans="1:85" ht="14.25" x14ac:dyDescent="0.25">
      <c r="A607" s="6">
        <v>595</v>
      </c>
      <c r="B607" s="495">
        <v>18</v>
      </c>
      <c r="C607" s="495" t="s">
        <v>8</v>
      </c>
      <c r="D607" s="496" t="s">
        <v>25</v>
      </c>
      <c r="E607" s="626">
        <v>20319288</v>
      </c>
      <c r="F607" s="627" t="s">
        <v>1066</v>
      </c>
      <c r="G607" s="624" t="s">
        <v>53</v>
      </c>
      <c r="H607" s="9">
        <f>VLOOKUP($E607,'ALL-GTK-SD-SMP-SMA-SMK-SLB'!$F$14:$CG$713,'ALL-GTK-SD-SMP-SMA-SMK-SLB'!I$7,FALSE)</f>
        <v>0</v>
      </c>
      <c r="I607" s="9">
        <f>VLOOKUP($E607,'ALL-GTK-SD-SMP-SMA-SMK-SLB'!$F$14:$CG$713,'ALL-GTK-SD-SMP-SMA-SMK-SLB'!J$7,FALSE)</f>
        <v>0</v>
      </c>
      <c r="J607" s="9">
        <f>VLOOKUP($E607,'ALL-GTK-SD-SMP-SMA-SMK-SLB'!$F$14:$CG$713,'ALL-GTK-SD-SMP-SMA-SMK-SLB'!K$7,FALSE)</f>
        <v>0</v>
      </c>
      <c r="K607" s="9">
        <f>VLOOKUP($E607,'ALL-GTK-SD-SMP-SMA-SMK-SLB'!$F$14:$CG$713,'ALL-GTK-SD-SMP-SMA-SMK-SLB'!L$7,FALSE)</f>
        <v>0</v>
      </c>
      <c r="L607" s="9">
        <f>VLOOKUP($E607,'ALL-GTK-SD-SMP-SMA-SMK-SLB'!$F$14:$CG$713,'ALL-GTK-SD-SMP-SMA-SMK-SLB'!M$7,FALSE)</f>
        <v>0</v>
      </c>
      <c r="M607" s="9">
        <f>VLOOKUP($E607,'ALL-GTK-SD-SMP-SMA-SMK-SLB'!$F$14:$CG$713,'ALL-GTK-SD-SMP-SMA-SMK-SLB'!N$7,FALSE)</f>
        <v>0</v>
      </c>
      <c r="N607" s="9">
        <f>VLOOKUP($E607,'ALL-GTK-SD-SMP-SMA-SMK-SLB'!$F$14:$CG$713,'ALL-GTK-SD-SMP-SMA-SMK-SLB'!O$7,FALSE)</f>
        <v>0</v>
      </c>
      <c r="O607" s="9">
        <f>VLOOKUP($E607,'ALL-GTK-SD-SMP-SMA-SMK-SLB'!$F$14:$CG$713,'ALL-GTK-SD-SMP-SMA-SMK-SLB'!P$7,FALSE)</f>
        <v>0</v>
      </c>
      <c r="P607" s="299">
        <f t="shared" si="330"/>
        <v>0</v>
      </c>
      <c r="Q607" s="299">
        <f t="shared" si="331"/>
        <v>0</v>
      </c>
      <c r="R607" s="300">
        <f t="shared" si="332"/>
        <v>0</v>
      </c>
      <c r="S607" s="9">
        <f>VLOOKUP($E607,'ALL-GTK-SD-SMP-SMA-SMK-SLB'!$F$14:$CG$713,'ALL-GTK-SD-SMP-SMA-SMK-SLB'!T$7,FALSE)</f>
        <v>1</v>
      </c>
      <c r="T607" s="9">
        <f>VLOOKUP($E607,'ALL-GTK-SD-SMP-SMA-SMK-SLB'!$F$14:$CG$713,'ALL-GTK-SD-SMP-SMA-SMK-SLB'!U$7,FALSE)</f>
        <v>0</v>
      </c>
      <c r="U607" s="9">
        <f>VLOOKUP($E607,'ALL-GTK-SD-SMP-SMA-SMK-SLB'!$F$14:$CG$713,'ALL-GTK-SD-SMP-SMA-SMK-SLB'!V$7,FALSE)</f>
        <v>0</v>
      </c>
      <c r="V607" s="9">
        <f>VLOOKUP($E607,'ALL-GTK-SD-SMP-SMA-SMK-SLB'!$F$14:$CG$713,'ALL-GTK-SD-SMP-SMA-SMK-SLB'!W$7,FALSE)</f>
        <v>0</v>
      </c>
      <c r="W607" s="9">
        <f>VLOOKUP($E607,'ALL-GTK-SD-SMP-SMA-SMK-SLB'!$F$14:$CG$713,'ALL-GTK-SD-SMP-SMA-SMK-SLB'!X$7,FALSE)</f>
        <v>1</v>
      </c>
      <c r="X607" s="9">
        <f>VLOOKUP($E607,'ALL-GTK-SD-SMP-SMA-SMK-SLB'!$F$14:$CG$713,'ALL-GTK-SD-SMP-SMA-SMK-SLB'!Y$7,FALSE)</f>
        <v>1</v>
      </c>
      <c r="Y607" s="299">
        <f t="shared" si="333"/>
        <v>2</v>
      </c>
      <c r="Z607" s="299">
        <f t="shared" si="334"/>
        <v>1</v>
      </c>
      <c r="AA607" s="10">
        <f t="shared" si="335"/>
        <v>3</v>
      </c>
      <c r="AB607" s="44">
        <f t="shared" si="336"/>
        <v>2</v>
      </c>
      <c r="AC607" s="44">
        <f t="shared" si="337"/>
        <v>1</v>
      </c>
      <c r="AD607" s="11">
        <f t="shared" si="338"/>
        <v>3</v>
      </c>
      <c r="AE607" s="9">
        <f>VLOOKUP($E607,'ALL-GTK-SD-SMP-SMA-SMK-SLB'!$F$14:$CG$713,'ALL-GTK-SD-SMP-SMA-SMK-SLB'!AF$7,FALSE)</f>
        <v>0</v>
      </c>
      <c r="AF607" s="9">
        <f>VLOOKUP($E607,'ALL-GTK-SD-SMP-SMA-SMK-SLB'!$F$14:$CG$713,'ALL-GTK-SD-SMP-SMA-SMK-SLB'!AG$7,FALSE)</f>
        <v>0</v>
      </c>
      <c r="AG607" s="10">
        <f t="shared" si="339"/>
        <v>0</v>
      </c>
      <c r="AH607" s="9">
        <f>VLOOKUP($E607,'ALL-GTK-SD-SMP-SMA-SMK-SLB'!$F$14:$CG$713,'ALL-GTK-SD-SMP-SMA-SMK-SLB'!AI$7,FALSE)</f>
        <v>3</v>
      </c>
      <c r="AI607" s="9">
        <f>VLOOKUP($E607,'ALL-GTK-SD-SMP-SMA-SMK-SLB'!$F$14:$CG$713,'ALL-GTK-SD-SMP-SMA-SMK-SLB'!AJ$7,FALSE)</f>
        <v>0</v>
      </c>
      <c r="AJ607" s="10">
        <f t="shared" si="340"/>
        <v>3</v>
      </c>
      <c r="AK607" s="44">
        <f t="shared" si="341"/>
        <v>3</v>
      </c>
      <c r="AL607" s="44">
        <f t="shared" si="342"/>
        <v>0</v>
      </c>
      <c r="AM607" s="11">
        <f t="shared" si="343"/>
        <v>3</v>
      </c>
      <c r="AN607" s="299">
        <v>0</v>
      </c>
      <c r="AO607" s="299">
        <v>0</v>
      </c>
      <c r="AP607" s="9">
        <f>VLOOKUP($E607,'ALL-GTK-SD-SMP-SMA-SMK-SLB'!$F$14:$CG$713,'ALL-GTK-SD-SMP-SMA-SMK-SLB'!AQ$7,FALSE)</f>
        <v>0</v>
      </c>
      <c r="AQ607" s="9">
        <f>VLOOKUP($E607,'ALL-GTK-SD-SMP-SMA-SMK-SLB'!$F$14:$CG$713,'ALL-GTK-SD-SMP-SMA-SMK-SLB'!AR$7,FALSE)</f>
        <v>0</v>
      </c>
      <c r="AR607" s="9">
        <f>VLOOKUP($E607,'ALL-GTK-SD-SMP-SMA-SMK-SLB'!$F$14:$CG$713,'ALL-GTK-SD-SMP-SMA-SMK-SLB'!AS$7,FALSE)</f>
        <v>0</v>
      </c>
      <c r="AS607" s="9">
        <f>VLOOKUP($E607,'ALL-GTK-SD-SMP-SMA-SMK-SLB'!$F$14:$CG$713,'ALL-GTK-SD-SMP-SMA-SMK-SLB'!AT$7,FALSE)</f>
        <v>0</v>
      </c>
      <c r="AT607" s="9">
        <f>VLOOKUP($E607,'ALL-GTK-SD-SMP-SMA-SMK-SLB'!$F$14:$CG$713,'ALL-GTK-SD-SMP-SMA-SMK-SLB'!AU$7,FALSE)</f>
        <v>0</v>
      </c>
      <c r="AU607" s="9">
        <f>VLOOKUP($E607,'ALL-GTK-SD-SMP-SMA-SMK-SLB'!$F$14:$CG$713,'ALL-GTK-SD-SMP-SMA-SMK-SLB'!AV$7,FALSE)</f>
        <v>0</v>
      </c>
      <c r="AV607" s="9">
        <f>VLOOKUP($E607,'ALL-GTK-SD-SMP-SMA-SMK-SLB'!$F$14:$CG$713,'ALL-GTK-SD-SMP-SMA-SMK-SLB'!AW$7,FALSE)</f>
        <v>0</v>
      </c>
      <c r="AW607" s="9">
        <f>VLOOKUP($E607,'ALL-GTK-SD-SMP-SMA-SMK-SLB'!$F$14:$CG$713,'ALL-GTK-SD-SMP-SMA-SMK-SLB'!AX$7,FALSE)</f>
        <v>0</v>
      </c>
      <c r="AX607" s="9">
        <f>VLOOKUP($E607,'ALL-GTK-SD-SMP-SMA-SMK-SLB'!$F$14:$CG$713,'ALL-GTK-SD-SMP-SMA-SMK-SLB'!AY$7,FALSE)</f>
        <v>2</v>
      </c>
      <c r="AY607" s="9">
        <f>VLOOKUP($E607,'ALL-GTK-SD-SMP-SMA-SMK-SLB'!$F$14:$CG$713,'ALL-GTK-SD-SMP-SMA-SMK-SLB'!AZ$7,FALSE)</f>
        <v>1</v>
      </c>
      <c r="AZ607" s="9">
        <f>VLOOKUP($E607,'ALL-GTK-SD-SMP-SMA-SMK-SLB'!$F$14:$CG$713,'ALL-GTK-SD-SMP-SMA-SMK-SLB'!BA$7,FALSE)</f>
        <v>0</v>
      </c>
      <c r="BA607" s="9">
        <f>VLOOKUP($E607,'ALL-GTK-SD-SMP-SMA-SMK-SLB'!$F$14:$CG$713,'ALL-GTK-SD-SMP-SMA-SMK-SLB'!BB$7,FALSE)</f>
        <v>0</v>
      </c>
      <c r="BB607" s="9">
        <f>VLOOKUP($E607,'ALL-GTK-SD-SMP-SMA-SMK-SLB'!$F$14:$CG$713,'ALL-GTK-SD-SMP-SMA-SMK-SLB'!BC$7,FALSE)</f>
        <v>0</v>
      </c>
      <c r="BC607" s="9">
        <f>VLOOKUP($E607,'ALL-GTK-SD-SMP-SMA-SMK-SLB'!$F$14:$CG$713,'ALL-GTK-SD-SMP-SMA-SMK-SLB'!BD$7,FALSE)</f>
        <v>0</v>
      </c>
      <c r="BD607" s="310">
        <f t="shared" si="344"/>
        <v>0</v>
      </c>
      <c r="BE607" s="310">
        <f t="shared" si="345"/>
        <v>0</v>
      </c>
      <c r="BF607" s="10">
        <f t="shared" si="346"/>
        <v>0</v>
      </c>
      <c r="BG607" s="311">
        <f t="shared" si="347"/>
        <v>2</v>
      </c>
      <c r="BH607" s="311">
        <f t="shared" si="348"/>
        <v>1</v>
      </c>
      <c r="BI607" s="10">
        <f t="shared" si="349"/>
        <v>3</v>
      </c>
      <c r="BJ607" s="44">
        <f t="shared" si="350"/>
        <v>2</v>
      </c>
      <c r="BK607" s="44">
        <f t="shared" si="351"/>
        <v>1</v>
      </c>
      <c r="BL607" s="11">
        <f t="shared" si="352"/>
        <v>3</v>
      </c>
      <c r="BM607" s="9">
        <f>VLOOKUP($E607,'ALL-GTK-SD-SMP-SMA-SMK-SLB'!$F$14:$CG$713,'ALL-GTK-SD-SMP-SMA-SMK-SLB'!BN$7,FALSE)</f>
        <v>0</v>
      </c>
      <c r="BN607" s="9">
        <f>VLOOKUP($E607,'ALL-GTK-SD-SMP-SMA-SMK-SLB'!$F$14:$CG$713,'ALL-GTK-SD-SMP-SMA-SMK-SLB'!BO$7,FALSE)</f>
        <v>0</v>
      </c>
      <c r="BO607" s="9">
        <f>VLOOKUP($E607,'ALL-GTK-SD-SMP-SMA-SMK-SLB'!$F$14:$CG$713,'ALL-GTK-SD-SMP-SMA-SMK-SLB'!BP$7,FALSE)</f>
        <v>0</v>
      </c>
      <c r="BP607" s="9">
        <f>VLOOKUP($E607,'ALL-GTK-SD-SMP-SMA-SMK-SLB'!$F$14:$CG$713,'ALL-GTK-SD-SMP-SMA-SMK-SLB'!BQ$7,FALSE)</f>
        <v>0</v>
      </c>
      <c r="BQ607" s="9">
        <f>VLOOKUP($E607,'ALL-GTK-SD-SMP-SMA-SMK-SLB'!$F$14:$CG$713,'ALL-GTK-SD-SMP-SMA-SMK-SLB'!BR$7,FALSE)</f>
        <v>0</v>
      </c>
      <c r="BR607" s="9">
        <f>VLOOKUP($E607,'ALL-GTK-SD-SMP-SMA-SMK-SLB'!$F$14:$CG$713,'ALL-GTK-SD-SMP-SMA-SMK-SLB'!BS$7,FALSE)</f>
        <v>0</v>
      </c>
      <c r="BS607" s="9">
        <f>VLOOKUP($E607,'ALL-GTK-SD-SMP-SMA-SMK-SLB'!$F$14:$CG$713,'ALL-GTK-SD-SMP-SMA-SMK-SLB'!BT$7,FALSE)</f>
        <v>1</v>
      </c>
      <c r="BT607" s="9">
        <f>VLOOKUP($E607,'ALL-GTK-SD-SMP-SMA-SMK-SLB'!$F$14:$CG$713,'ALL-GTK-SD-SMP-SMA-SMK-SLB'!BU$7,FALSE)</f>
        <v>0</v>
      </c>
      <c r="BU607" s="299">
        <f t="shared" si="353"/>
        <v>1</v>
      </c>
      <c r="BV607" s="299">
        <f t="shared" si="354"/>
        <v>0</v>
      </c>
      <c r="BW607" s="44">
        <f t="shared" si="355"/>
        <v>1</v>
      </c>
      <c r="BX607" s="44">
        <f t="shared" si="356"/>
        <v>0</v>
      </c>
      <c r="BY607" s="11">
        <f t="shared" si="357"/>
        <v>1</v>
      </c>
      <c r="BZ607" s="14">
        <f t="shared" si="358"/>
        <v>2</v>
      </c>
      <c r="CA607" s="14">
        <f t="shared" si="359"/>
        <v>1</v>
      </c>
      <c r="CB607" s="13">
        <f t="shared" si="360"/>
        <v>1</v>
      </c>
      <c r="CC607" s="13">
        <f t="shared" si="361"/>
        <v>0</v>
      </c>
      <c r="CD607" s="312">
        <f t="shared" si="362"/>
        <v>3</v>
      </c>
      <c r="CE607" s="312">
        <f t="shared" si="363"/>
        <v>1</v>
      </c>
      <c r="CF607" s="313">
        <f t="shared" si="364"/>
        <v>4</v>
      </c>
      <c r="CG607" s="302" t="str">
        <f t="shared" si="365"/>
        <v>OK</v>
      </c>
    </row>
    <row r="608" spans="1:85" ht="14.25" x14ac:dyDescent="0.25">
      <c r="A608" s="6">
        <v>596</v>
      </c>
      <c r="B608" s="495">
        <v>19</v>
      </c>
      <c r="C608" s="495" t="s">
        <v>8</v>
      </c>
      <c r="D608" s="496" t="s">
        <v>28</v>
      </c>
      <c r="E608" s="626">
        <v>20319289</v>
      </c>
      <c r="F608" s="627" t="s">
        <v>1067</v>
      </c>
      <c r="G608" s="624" t="s">
        <v>53</v>
      </c>
      <c r="H608" s="9">
        <f>VLOOKUP($E608,'ALL-GTK-SD-SMP-SMA-SMK-SLB'!$F$14:$CG$713,'ALL-GTK-SD-SMP-SMA-SMK-SLB'!I$7,FALSE)</f>
        <v>0</v>
      </c>
      <c r="I608" s="9">
        <f>VLOOKUP($E608,'ALL-GTK-SD-SMP-SMA-SMK-SLB'!$F$14:$CG$713,'ALL-GTK-SD-SMP-SMA-SMK-SLB'!J$7,FALSE)</f>
        <v>0</v>
      </c>
      <c r="J608" s="9">
        <f>VLOOKUP($E608,'ALL-GTK-SD-SMP-SMA-SMK-SLB'!$F$14:$CG$713,'ALL-GTK-SD-SMP-SMA-SMK-SLB'!K$7,FALSE)</f>
        <v>0</v>
      </c>
      <c r="K608" s="9">
        <f>VLOOKUP($E608,'ALL-GTK-SD-SMP-SMA-SMK-SLB'!$F$14:$CG$713,'ALL-GTK-SD-SMP-SMA-SMK-SLB'!L$7,FALSE)</f>
        <v>0</v>
      </c>
      <c r="L608" s="9">
        <f>VLOOKUP($E608,'ALL-GTK-SD-SMP-SMA-SMK-SLB'!$F$14:$CG$713,'ALL-GTK-SD-SMP-SMA-SMK-SLB'!M$7,FALSE)</f>
        <v>0</v>
      </c>
      <c r="M608" s="9">
        <f>VLOOKUP($E608,'ALL-GTK-SD-SMP-SMA-SMK-SLB'!$F$14:$CG$713,'ALL-GTK-SD-SMP-SMA-SMK-SLB'!N$7,FALSE)</f>
        <v>0</v>
      </c>
      <c r="N608" s="9">
        <f>VLOOKUP($E608,'ALL-GTK-SD-SMP-SMA-SMK-SLB'!$F$14:$CG$713,'ALL-GTK-SD-SMP-SMA-SMK-SLB'!O$7,FALSE)</f>
        <v>0</v>
      </c>
      <c r="O608" s="9">
        <f>VLOOKUP($E608,'ALL-GTK-SD-SMP-SMA-SMK-SLB'!$F$14:$CG$713,'ALL-GTK-SD-SMP-SMA-SMK-SLB'!P$7,FALSE)</f>
        <v>0</v>
      </c>
      <c r="P608" s="299">
        <f t="shared" si="330"/>
        <v>0</v>
      </c>
      <c r="Q608" s="299">
        <f t="shared" si="331"/>
        <v>0</v>
      </c>
      <c r="R608" s="300">
        <f t="shared" si="332"/>
        <v>0</v>
      </c>
      <c r="S608" s="9">
        <f>VLOOKUP($E608,'ALL-GTK-SD-SMP-SMA-SMK-SLB'!$F$14:$CG$713,'ALL-GTK-SD-SMP-SMA-SMK-SLB'!T$7,FALSE)</f>
        <v>8</v>
      </c>
      <c r="T608" s="9">
        <f>VLOOKUP($E608,'ALL-GTK-SD-SMP-SMA-SMK-SLB'!$F$14:$CG$713,'ALL-GTK-SD-SMP-SMA-SMK-SLB'!U$7,FALSE)</f>
        <v>5</v>
      </c>
      <c r="U608" s="9">
        <f>VLOOKUP($E608,'ALL-GTK-SD-SMP-SMA-SMK-SLB'!$F$14:$CG$713,'ALL-GTK-SD-SMP-SMA-SMK-SLB'!V$7,FALSE)</f>
        <v>0</v>
      </c>
      <c r="V608" s="9">
        <f>VLOOKUP($E608,'ALL-GTK-SD-SMP-SMA-SMK-SLB'!$F$14:$CG$713,'ALL-GTK-SD-SMP-SMA-SMK-SLB'!W$7,FALSE)</f>
        <v>0</v>
      </c>
      <c r="W608" s="9">
        <f>VLOOKUP($E608,'ALL-GTK-SD-SMP-SMA-SMK-SLB'!$F$14:$CG$713,'ALL-GTK-SD-SMP-SMA-SMK-SLB'!X$7,FALSE)</f>
        <v>0</v>
      </c>
      <c r="X608" s="9">
        <f>VLOOKUP($E608,'ALL-GTK-SD-SMP-SMA-SMK-SLB'!$F$14:$CG$713,'ALL-GTK-SD-SMP-SMA-SMK-SLB'!Y$7,FALSE)</f>
        <v>0</v>
      </c>
      <c r="Y608" s="299">
        <f t="shared" si="333"/>
        <v>8</v>
      </c>
      <c r="Z608" s="299">
        <f t="shared" si="334"/>
        <v>5</v>
      </c>
      <c r="AA608" s="10">
        <f t="shared" si="335"/>
        <v>13</v>
      </c>
      <c r="AB608" s="44">
        <f t="shared" si="336"/>
        <v>8</v>
      </c>
      <c r="AC608" s="44">
        <f t="shared" si="337"/>
        <v>5</v>
      </c>
      <c r="AD608" s="11">
        <f t="shared" si="338"/>
        <v>13</v>
      </c>
      <c r="AE608" s="9">
        <f>VLOOKUP($E608,'ALL-GTK-SD-SMP-SMA-SMK-SLB'!$F$14:$CG$713,'ALL-GTK-SD-SMP-SMA-SMK-SLB'!AF$7,FALSE)</f>
        <v>6</v>
      </c>
      <c r="AF608" s="9">
        <f>VLOOKUP($E608,'ALL-GTK-SD-SMP-SMA-SMK-SLB'!$F$14:$CG$713,'ALL-GTK-SD-SMP-SMA-SMK-SLB'!AG$7,FALSE)</f>
        <v>2</v>
      </c>
      <c r="AG608" s="10">
        <f t="shared" si="339"/>
        <v>8</v>
      </c>
      <c r="AH608" s="9">
        <f>VLOOKUP($E608,'ALL-GTK-SD-SMP-SMA-SMK-SLB'!$F$14:$CG$713,'ALL-GTK-SD-SMP-SMA-SMK-SLB'!AI$7,FALSE)</f>
        <v>2</v>
      </c>
      <c r="AI608" s="9">
        <f>VLOOKUP($E608,'ALL-GTK-SD-SMP-SMA-SMK-SLB'!$F$14:$CG$713,'ALL-GTK-SD-SMP-SMA-SMK-SLB'!AJ$7,FALSE)</f>
        <v>3</v>
      </c>
      <c r="AJ608" s="10">
        <f t="shared" si="340"/>
        <v>5</v>
      </c>
      <c r="AK608" s="44">
        <f t="shared" si="341"/>
        <v>8</v>
      </c>
      <c r="AL608" s="44">
        <f t="shared" si="342"/>
        <v>5</v>
      </c>
      <c r="AM608" s="11">
        <f t="shared" si="343"/>
        <v>13</v>
      </c>
      <c r="AN608" s="299">
        <v>0</v>
      </c>
      <c r="AO608" s="299">
        <v>0</v>
      </c>
      <c r="AP608" s="9">
        <f>VLOOKUP($E608,'ALL-GTK-SD-SMP-SMA-SMK-SLB'!$F$14:$CG$713,'ALL-GTK-SD-SMP-SMA-SMK-SLB'!AQ$7,FALSE)</f>
        <v>0</v>
      </c>
      <c r="AQ608" s="9">
        <f>VLOOKUP($E608,'ALL-GTK-SD-SMP-SMA-SMK-SLB'!$F$14:$CG$713,'ALL-GTK-SD-SMP-SMA-SMK-SLB'!AR$7,FALSE)</f>
        <v>0</v>
      </c>
      <c r="AR608" s="9">
        <f>VLOOKUP($E608,'ALL-GTK-SD-SMP-SMA-SMK-SLB'!$F$14:$CG$713,'ALL-GTK-SD-SMP-SMA-SMK-SLB'!AS$7,FALSE)</f>
        <v>0</v>
      </c>
      <c r="AS608" s="9">
        <f>VLOOKUP($E608,'ALL-GTK-SD-SMP-SMA-SMK-SLB'!$F$14:$CG$713,'ALL-GTK-SD-SMP-SMA-SMK-SLB'!AT$7,FALSE)</f>
        <v>0</v>
      </c>
      <c r="AT608" s="9">
        <f>VLOOKUP($E608,'ALL-GTK-SD-SMP-SMA-SMK-SLB'!$F$14:$CG$713,'ALL-GTK-SD-SMP-SMA-SMK-SLB'!AU$7,FALSE)</f>
        <v>0</v>
      </c>
      <c r="AU608" s="9">
        <f>VLOOKUP($E608,'ALL-GTK-SD-SMP-SMA-SMK-SLB'!$F$14:$CG$713,'ALL-GTK-SD-SMP-SMA-SMK-SLB'!AV$7,FALSE)</f>
        <v>0</v>
      </c>
      <c r="AV608" s="9">
        <f>VLOOKUP($E608,'ALL-GTK-SD-SMP-SMA-SMK-SLB'!$F$14:$CG$713,'ALL-GTK-SD-SMP-SMA-SMK-SLB'!AW$7,FALSE)</f>
        <v>0</v>
      </c>
      <c r="AW608" s="9">
        <f>VLOOKUP($E608,'ALL-GTK-SD-SMP-SMA-SMK-SLB'!$F$14:$CG$713,'ALL-GTK-SD-SMP-SMA-SMK-SLB'!AX$7,FALSE)</f>
        <v>0</v>
      </c>
      <c r="AX608" s="9">
        <f>VLOOKUP($E608,'ALL-GTK-SD-SMP-SMA-SMK-SLB'!$F$14:$CG$713,'ALL-GTK-SD-SMP-SMA-SMK-SLB'!AY$7,FALSE)</f>
        <v>8</v>
      </c>
      <c r="AY608" s="9">
        <f>VLOOKUP($E608,'ALL-GTK-SD-SMP-SMA-SMK-SLB'!$F$14:$CG$713,'ALL-GTK-SD-SMP-SMA-SMK-SLB'!AZ$7,FALSE)</f>
        <v>5</v>
      </c>
      <c r="AZ608" s="9">
        <f>VLOOKUP($E608,'ALL-GTK-SD-SMP-SMA-SMK-SLB'!$F$14:$CG$713,'ALL-GTK-SD-SMP-SMA-SMK-SLB'!BA$7,FALSE)</f>
        <v>0</v>
      </c>
      <c r="BA608" s="9">
        <f>VLOOKUP($E608,'ALL-GTK-SD-SMP-SMA-SMK-SLB'!$F$14:$CG$713,'ALL-GTK-SD-SMP-SMA-SMK-SLB'!BB$7,FALSE)</f>
        <v>0</v>
      </c>
      <c r="BB608" s="9">
        <f>VLOOKUP($E608,'ALL-GTK-SD-SMP-SMA-SMK-SLB'!$F$14:$CG$713,'ALL-GTK-SD-SMP-SMA-SMK-SLB'!BC$7,FALSE)</f>
        <v>0</v>
      </c>
      <c r="BC608" s="9">
        <f>VLOOKUP($E608,'ALL-GTK-SD-SMP-SMA-SMK-SLB'!$F$14:$CG$713,'ALL-GTK-SD-SMP-SMA-SMK-SLB'!BD$7,FALSE)</f>
        <v>0</v>
      </c>
      <c r="BD608" s="310">
        <f t="shared" si="344"/>
        <v>0</v>
      </c>
      <c r="BE608" s="310">
        <f t="shared" si="345"/>
        <v>0</v>
      </c>
      <c r="BF608" s="10">
        <f t="shared" si="346"/>
        <v>0</v>
      </c>
      <c r="BG608" s="311">
        <f t="shared" si="347"/>
        <v>8</v>
      </c>
      <c r="BH608" s="311">
        <f t="shared" si="348"/>
        <v>5</v>
      </c>
      <c r="BI608" s="10">
        <f t="shared" si="349"/>
        <v>13</v>
      </c>
      <c r="BJ608" s="44">
        <f t="shared" si="350"/>
        <v>8</v>
      </c>
      <c r="BK608" s="44">
        <f t="shared" si="351"/>
        <v>5</v>
      </c>
      <c r="BL608" s="11">
        <f t="shared" si="352"/>
        <v>13</v>
      </c>
      <c r="BM608" s="9">
        <f>VLOOKUP($E608,'ALL-GTK-SD-SMP-SMA-SMK-SLB'!$F$14:$CG$713,'ALL-GTK-SD-SMP-SMA-SMK-SLB'!BN$7,FALSE)</f>
        <v>0</v>
      </c>
      <c r="BN608" s="9">
        <f>VLOOKUP($E608,'ALL-GTK-SD-SMP-SMA-SMK-SLB'!$F$14:$CG$713,'ALL-GTK-SD-SMP-SMA-SMK-SLB'!BO$7,FALSE)</f>
        <v>0</v>
      </c>
      <c r="BO608" s="9">
        <f>VLOOKUP($E608,'ALL-GTK-SD-SMP-SMA-SMK-SLB'!$F$14:$CG$713,'ALL-GTK-SD-SMP-SMA-SMK-SLB'!BP$7,FALSE)</f>
        <v>0</v>
      </c>
      <c r="BP608" s="9">
        <f>VLOOKUP($E608,'ALL-GTK-SD-SMP-SMA-SMK-SLB'!$F$14:$CG$713,'ALL-GTK-SD-SMP-SMA-SMK-SLB'!BQ$7,FALSE)</f>
        <v>0</v>
      </c>
      <c r="BQ608" s="9">
        <f>VLOOKUP($E608,'ALL-GTK-SD-SMP-SMA-SMK-SLB'!$F$14:$CG$713,'ALL-GTK-SD-SMP-SMA-SMK-SLB'!BR$7,FALSE)</f>
        <v>0</v>
      </c>
      <c r="BR608" s="9">
        <f>VLOOKUP($E608,'ALL-GTK-SD-SMP-SMA-SMK-SLB'!$F$14:$CG$713,'ALL-GTK-SD-SMP-SMA-SMK-SLB'!BS$7,FALSE)</f>
        <v>0</v>
      </c>
      <c r="BS608" s="9">
        <f>VLOOKUP($E608,'ALL-GTK-SD-SMP-SMA-SMK-SLB'!$F$14:$CG$713,'ALL-GTK-SD-SMP-SMA-SMK-SLB'!BT$7,FALSE)</f>
        <v>0</v>
      </c>
      <c r="BT608" s="9">
        <f>VLOOKUP($E608,'ALL-GTK-SD-SMP-SMA-SMK-SLB'!$F$14:$CG$713,'ALL-GTK-SD-SMP-SMA-SMK-SLB'!BU$7,FALSE)</f>
        <v>0</v>
      </c>
      <c r="BU608" s="299">
        <f t="shared" si="353"/>
        <v>0</v>
      </c>
      <c r="BV608" s="299">
        <f t="shared" si="354"/>
        <v>0</v>
      </c>
      <c r="BW608" s="44">
        <f t="shared" si="355"/>
        <v>0</v>
      </c>
      <c r="BX608" s="44">
        <f t="shared" si="356"/>
        <v>0</v>
      </c>
      <c r="BY608" s="11">
        <f t="shared" si="357"/>
        <v>0</v>
      </c>
      <c r="BZ608" s="14">
        <f t="shared" si="358"/>
        <v>8</v>
      </c>
      <c r="CA608" s="14">
        <f t="shared" si="359"/>
        <v>5</v>
      </c>
      <c r="CB608" s="13">
        <f t="shared" si="360"/>
        <v>0</v>
      </c>
      <c r="CC608" s="13">
        <f t="shared" si="361"/>
        <v>0</v>
      </c>
      <c r="CD608" s="312">
        <f t="shared" si="362"/>
        <v>8</v>
      </c>
      <c r="CE608" s="312">
        <f t="shared" si="363"/>
        <v>5</v>
      </c>
      <c r="CF608" s="313">
        <f t="shared" si="364"/>
        <v>13</v>
      </c>
      <c r="CG608" s="302" t="str">
        <f t="shared" si="365"/>
        <v>OK</v>
      </c>
    </row>
    <row r="609" spans="1:85" ht="14.25" x14ac:dyDescent="0.25">
      <c r="A609" s="6">
        <v>597</v>
      </c>
      <c r="B609" s="495">
        <v>20</v>
      </c>
      <c r="C609" s="495" t="s">
        <v>8</v>
      </c>
      <c r="D609" s="496" t="s">
        <v>23</v>
      </c>
      <c r="E609" s="626">
        <v>20319328</v>
      </c>
      <c r="F609" s="627" t="s">
        <v>1068</v>
      </c>
      <c r="G609" s="624" t="s">
        <v>53</v>
      </c>
      <c r="H609" s="9">
        <f>VLOOKUP($E609,'ALL-GTK-SD-SMP-SMA-SMK-SLB'!$F$14:$CG$713,'ALL-GTK-SD-SMP-SMA-SMK-SLB'!I$7,FALSE)</f>
        <v>0</v>
      </c>
      <c r="I609" s="9">
        <f>VLOOKUP($E609,'ALL-GTK-SD-SMP-SMA-SMK-SLB'!$F$14:$CG$713,'ALL-GTK-SD-SMP-SMA-SMK-SLB'!J$7,FALSE)</f>
        <v>0</v>
      </c>
      <c r="J609" s="9">
        <f>VLOOKUP($E609,'ALL-GTK-SD-SMP-SMA-SMK-SLB'!$F$14:$CG$713,'ALL-GTK-SD-SMP-SMA-SMK-SLB'!K$7,FALSE)</f>
        <v>0</v>
      </c>
      <c r="K609" s="9">
        <f>VLOOKUP($E609,'ALL-GTK-SD-SMP-SMA-SMK-SLB'!$F$14:$CG$713,'ALL-GTK-SD-SMP-SMA-SMK-SLB'!L$7,FALSE)</f>
        <v>0</v>
      </c>
      <c r="L609" s="9">
        <f>VLOOKUP($E609,'ALL-GTK-SD-SMP-SMA-SMK-SLB'!$F$14:$CG$713,'ALL-GTK-SD-SMP-SMA-SMK-SLB'!M$7,FALSE)</f>
        <v>0</v>
      </c>
      <c r="M609" s="9">
        <f>VLOOKUP($E609,'ALL-GTK-SD-SMP-SMA-SMK-SLB'!$F$14:$CG$713,'ALL-GTK-SD-SMP-SMA-SMK-SLB'!N$7,FALSE)</f>
        <v>0</v>
      </c>
      <c r="N609" s="9">
        <f>VLOOKUP($E609,'ALL-GTK-SD-SMP-SMA-SMK-SLB'!$F$14:$CG$713,'ALL-GTK-SD-SMP-SMA-SMK-SLB'!O$7,FALSE)</f>
        <v>0</v>
      </c>
      <c r="O609" s="9">
        <f>VLOOKUP($E609,'ALL-GTK-SD-SMP-SMA-SMK-SLB'!$F$14:$CG$713,'ALL-GTK-SD-SMP-SMA-SMK-SLB'!P$7,FALSE)</f>
        <v>0</v>
      </c>
      <c r="P609" s="299">
        <f t="shared" si="330"/>
        <v>0</v>
      </c>
      <c r="Q609" s="299">
        <f t="shared" si="331"/>
        <v>0</v>
      </c>
      <c r="R609" s="300">
        <f t="shared" si="332"/>
        <v>0</v>
      </c>
      <c r="S609" s="9">
        <f>VLOOKUP($E609,'ALL-GTK-SD-SMP-SMA-SMK-SLB'!$F$14:$CG$713,'ALL-GTK-SD-SMP-SMA-SMK-SLB'!T$7,FALSE)</f>
        <v>0</v>
      </c>
      <c r="T609" s="9">
        <f>VLOOKUP($E609,'ALL-GTK-SD-SMP-SMA-SMK-SLB'!$F$14:$CG$713,'ALL-GTK-SD-SMP-SMA-SMK-SLB'!U$7,FALSE)</f>
        <v>3</v>
      </c>
      <c r="U609" s="9">
        <f>VLOOKUP($E609,'ALL-GTK-SD-SMP-SMA-SMK-SLB'!$F$14:$CG$713,'ALL-GTK-SD-SMP-SMA-SMK-SLB'!V$7,FALSE)</f>
        <v>0</v>
      </c>
      <c r="V609" s="9">
        <f>VLOOKUP($E609,'ALL-GTK-SD-SMP-SMA-SMK-SLB'!$F$14:$CG$713,'ALL-GTK-SD-SMP-SMA-SMK-SLB'!W$7,FALSE)</f>
        <v>1</v>
      </c>
      <c r="W609" s="9">
        <f>VLOOKUP($E609,'ALL-GTK-SD-SMP-SMA-SMK-SLB'!$F$14:$CG$713,'ALL-GTK-SD-SMP-SMA-SMK-SLB'!X$7,FALSE)</f>
        <v>0</v>
      </c>
      <c r="X609" s="9">
        <f>VLOOKUP($E609,'ALL-GTK-SD-SMP-SMA-SMK-SLB'!$F$14:$CG$713,'ALL-GTK-SD-SMP-SMA-SMK-SLB'!Y$7,FALSE)</f>
        <v>3</v>
      </c>
      <c r="Y609" s="299">
        <f t="shared" si="333"/>
        <v>0</v>
      </c>
      <c r="Z609" s="299">
        <f t="shared" si="334"/>
        <v>7</v>
      </c>
      <c r="AA609" s="10">
        <f t="shared" si="335"/>
        <v>7</v>
      </c>
      <c r="AB609" s="44">
        <f t="shared" si="336"/>
        <v>0</v>
      </c>
      <c r="AC609" s="44">
        <f t="shared" si="337"/>
        <v>7</v>
      </c>
      <c r="AD609" s="11">
        <f t="shared" si="338"/>
        <v>7</v>
      </c>
      <c r="AE609" s="9">
        <f>VLOOKUP($E609,'ALL-GTK-SD-SMP-SMA-SMK-SLB'!$F$14:$CG$713,'ALL-GTK-SD-SMP-SMA-SMK-SLB'!AF$7,FALSE)</f>
        <v>0</v>
      </c>
      <c r="AF609" s="9">
        <f>VLOOKUP($E609,'ALL-GTK-SD-SMP-SMA-SMK-SLB'!$F$14:$CG$713,'ALL-GTK-SD-SMP-SMA-SMK-SLB'!AG$7,FALSE)</f>
        <v>5</v>
      </c>
      <c r="AG609" s="10">
        <f t="shared" si="339"/>
        <v>5</v>
      </c>
      <c r="AH609" s="9">
        <f>VLOOKUP($E609,'ALL-GTK-SD-SMP-SMA-SMK-SLB'!$F$14:$CG$713,'ALL-GTK-SD-SMP-SMA-SMK-SLB'!AI$7,FALSE)</f>
        <v>0</v>
      </c>
      <c r="AI609" s="9">
        <f>VLOOKUP($E609,'ALL-GTK-SD-SMP-SMA-SMK-SLB'!$F$14:$CG$713,'ALL-GTK-SD-SMP-SMA-SMK-SLB'!AJ$7,FALSE)</f>
        <v>2</v>
      </c>
      <c r="AJ609" s="10">
        <f t="shared" si="340"/>
        <v>2</v>
      </c>
      <c r="AK609" s="44">
        <f t="shared" si="341"/>
        <v>0</v>
      </c>
      <c r="AL609" s="44">
        <f t="shared" si="342"/>
        <v>7</v>
      </c>
      <c r="AM609" s="11">
        <f t="shared" si="343"/>
        <v>7</v>
      </c>
      <c r="AN609" s="299">
        <v>0</v>
      </c>
      <c r="AO609" s="299">
        <v>0</v>
      </c>
      <c r="AP609" s="9">
        <f>VLOOKUP($E609,'ALL-GTK-SD-SMP-SMA-SMK-SLB'!$F$14:$CG$713,'ALL-GTK-SD-SMP-SMA-SMK-SLB'!AQ$7,FALSE)</f>
        <v>0</v>
      </c>
      <c r="AQ609" s="9">
        <f>VLOOKUP($E609,'ALL-GTK-SD-SMP-SMA-SMK-SLB'!$F$14:$CG$713,'ALL-GTK-SD-SMP-SMA-SMK-SLB'!AR$7,FALSE)</f>
        <v>0</v>
      </c>
      <c r="AR609" s="9">
        <f>VLOOKUP($E609,'ALL-GTK-SD-SMP-SMA-SMK-SLB'!$F$14:$CG$713,'ALL-GTK-SD-SMP-SMA-SMK-SLB'!AS$7,FALSE)</f>
        <v>0</v>
      </c>
      <c r="AS609" s="9">
        <f>VLOOKUP($E609,'ALL-GTK-SD-SMP-SMA-SMK-SLB'!$F$14:$CG$713,'ALL-GTK-SD-SMP-SMA-SMK-SLB'!AT$7,FALSE)</f>
        <v>0</v>
      </c>
      <c r="AT609" s="9">
        <f>VLOOKUP($E609,'ALL-GTK-SD-SMP-SMA-SMK-SLB'!$F$14:$CG$713,'ALL-GTK-SD-SMP-SMA-SMK-SLB'!AU$7,FALSE)</f>
        <v>0</v>
      </c>
      <c r="AU609" s="9">
        <f>VLOOKUP($E609,'ALL-GTK-SD-SMP-SMA-SMK-SLB'!$F$14:$CG$713,'ALL-GTK-SD-SMP-SMA-SMK-SLB'!AV$7,FALSE)</f>
        <v>0</v>
      </c>
      <c r="AV609" s="9">
        <f>VLOOKUP($E609,'ALL-GTK-SD-SMP-SMA-SMK-SLB'!$F$14:$CG$713,'ALL-GTK-SD-SMP-SMA-SMK-SLB'!AW$7,FALSE)</f>
        <v>0</v>
      </c>
      <c r="AW609" s="9">
        <f>VLOOKUP($E609,'ALL-GTK-SD-SMP-SMA-SMK-SLB'!$F$14:$CG$713,'ALL-GTK-SD-SMP-SMA-SMK-SLB'!AX$7,FALSE)</f>
        <v>0</v>
      </c>
      <c r="AX609" s="9">
        <f>VLOOKUP($E609,'ALL-GTK-SD-SMP-SMA-SMK-SLB'!$F$14:$CG$713,'ALL-GTK-SD-SMP-SMA-SMK-SLB'!AY$7,FALSE)</f>
        <v>0</v>
      </c>
      <c r="AY609" s="9">
        <f>VLOOKUP($E609,'ALL-GTK-SD-SMP-SMA-SMK-SLB'!$F$14:$CG$713,'ALL-GTK-SD-SMP-SMA-SMK-SLB'!AZ$7,FALSE)</f>
        <v>7</v>
      </c>
      <c r="AZ609" s="9">
        <f>VLOOKUP($E609,'ALL-GTK-SD-SMP-SMA-SMK-SLB'!$F$14:$CG$713,'ALL-GTK-SD-SMP-SMA-SMK-SLB'!BA$7,FALSE)</f>
        <v>0</v>
      </c>
      <c r="BA609" s="9">
        <f>VLOOKUP($E609,'ALL-GTK-SD-SMP-SMA-SMK-SLB'!$F$14:$CG$713,'ALL-GTK-SD-SMP-SMA-SMK-SLB'!BB$7,FALSE)</f>
        <v>0</v>
      </c>
      <c r="BB609" s="9">
        <f>VLOOKUP($E609,'ALL-GTK-SD-SMP-SMA-SMK-SLB'!$F$14:$CG$713,'ALL-GTK-SD-SMP-SMA-SMK-SLB'!BC$7,FALSE)</f>
        <v>0</v>
      </c>
      <c r="BC609" s="9">
        <f>VLOOKUP($E609,'ALL-GTK-SD-SMP-SMA-SMK-SLB'!$F$14:$CG$713,'ALL-GTK-SD-SMP-SMA-SMK-SLB'!BD$7,FALSE)</f>
        <v>0</v>
      </c>
      <c r="BD609" s="310">
        <f t="shared" si="344"/>
        <v>0</v>
      </c>
      <c r="BE609" s="310">
        <f t="shared" si="345"/>
        <v>0</v>
      </c>
      <c r="BF609" s="10">
        <f t="shared" si="346"/>
        <v>0</v>
      </c>
      <c r="BG609" s="311">
        <f t="shared" si="347"/>
        <v>0</v>
      </c>
      <c r="BH609" s="311">
        <f t="shared" si="348"/>
        <v>7</v>
      </c>
      <c r="BI609" s="10">
        <f t="shared" si="349"/>
        <v>7</v>
      </c>
      <c r="BJ609" s="44">
        <f t="shared" si="350"/>
        <v>0</v>
      </c>
      <c r="BK609" s="44">
        <f t="shared" si="351"/>
        <v>7</v>
      </c>
      <c r="BL609" s="11">
        <f t="shared" si="352"/>
        <v>7</v>
      </c>
      <c r="BM609" s="9">
        <f>VLOOKUP($E609,'ALL-GTK-SD-SMP-SMA-SMK-SLB'!$F$14:$CG$713,'ALL-GTK-SD-SMP-SMA-SMK-SLB'!BN$7,FALSE)</f>
        <v>0</v>
      </c>
      <c r="BN609" s="9">
        <f>VLOOKUP($E609,'ALL-GTK-SD-SMP-SMA-SMK-SLB'!$F$14:$CG$713,'ALL-GTK-SD-SMP-SMA-SMK-SLB'!BO$7,FALSE)</f>
        <v>0</v>
      </c>
      <c r="BO609" s="9">
        <f>VLOOKUP($E609,'ALL-GTK-SD-SMP-SMA-SMK-SLB'!$F$14:$CG$713,'ALL-GTK-SD-SMP-SMA-SMK-SLB'!BP$7,FALSE)</f>
        <v>0</v>
      </c>
      <c r="BP609" s="9">
        <f>VLOOKUP($E609,'ALL-GTK-SD-SMP-SMA-SMK-SLB'!$F$14:$CG$713,'ALL-GTK-SD-SMP-SMA-SMK-SLB'!BQ$7,FALSE)</f>
        <v>1</v>
      </c>
      <c r="BQ609" s="9">
        <f>VLOOKUP($E609,'ALL-GTK-SD-SMP-SMA-SMK-SLB'!$F$14:$CG$713,'ALL-GTK-SD-SMP-SMA-SMK-SLB'!BR$7,FALSE)</f>
        <v>0</v>
      </c>
      <c r="BR609" s="9">
        <f>VLOOKUP($E609,'ALL-GTK-SD-SMP-SMA-SMK-SLB'!$F$14:$CG$713,'ALL-GTK-SD-SMP-SMA-SMK-SLB'!BS$7,FALSE)</f>
        <v>1</v>
      </c>
      <c r="BS609" s="9">
        <f>VLOOKUP($E609,'ALL-GTK-SD-SMP-SMA-SMK-SLB'!$F$14:$CG$713,'ALL-GTK-SD-SMP-SMA-SMK-SLB'!BT$7,FALSE)</f>
        <v>0</v>
      </c>
      <c r="BT609" s="9">
        <f>VLOOKUP($E609,'ALL-GTK-SD-SMP-SMA-SMK-SLB'!$F$14:$CG$713,'ALL-GTK-SD-SMP-SMA-SMK-SLB'!BU$7,FALSE)</f>
        <v>0</v>
      </c>
      <c r="BU609" s="299">
        <f t="shared" si="353"/>
        <v>0</v>
      </c>
      <c r="BV609" s="299">
        <f t="shared" si="354"/>
        <v>2</v>
      </c>
      <c r="BW609" s="44">
        <f t="shared" si="355"/>
        <v>0</v>
      </c>
      <c r="BX609" s="44">
        <f t="shared" si="356"/>
        <v>2</v>
      </c>
      <c r="BY609" s="11">
        <f t="shared" si="357"/>
        <v>2</v>
      </c>
      <c r="BZ609" s="14">
        <f t="shared" si="358"/>
        <v>0</v>
      </c>
      <c r="CA609" s="14">
        <f t="shared" si="359"/>
        <v>7</v>
      </c>
      <c r="CB609" s="13">
        <f t="shared" si="360"/>
        <v>0</v>
      </c>
      <c r="CC609" s="13">
        <f t="shared" si="361"/>
        <v>2</v>
      </c>
      <c r="CD609" s="312">
        <f t="shared" si="362"/>
        <v>0</v>
      </c>
      <c r="CE609" s="312">
        <f t="shared" si="363"/>
        <v>9</v>
      </c>
      <c r="CF609" s="313">
        <f t="shared" si="364"/>
        <v>9</v>
      </c>
      <c r="CG609" s="302" t="str">
        <f t="shared" si="365"/>
        <v>OK</v>
      </c>
    </row>
    <row r="610" spans="1:85" ht="14.25" x14ac:dyDescent="0.25">
      <c r="A610" s="6">
        <v>598</v>
      </c>
      <c r="B610" s="495">
        <v>21</v>
      </c>
      <c r="C610" s="495" t="s">
        <v>8</v>
      </c>
      <c r="D610" s="496" t="s">
        <v>23</v>
      </c>
      <c r="E610" s="626">
        <v>20319286</v>
      </c>
      <c r="F610" s="627" t="s">
        <v>1069</v>
      </c>
      <c r="G610" s="624" t="s">
        <v>53</v>
      </c>
      <c r="H610" s="9">
        <f>VLOOKUP($E610,'ALL-GTK-SD-SMP-SMA-SMK-SLB'!$F$14:$CG$713,'ALL-GTK-SD-SMP-SMA-SMK-SLB'!I$7,FALSE)</f>
        <v>0</v>
      </c>
      <c r="I610" s="9">
        <f>VLOOKUP($E610,'ALL-GTK-SD-SMP-SMA-SMK-SLB'!$F$14:$CG$713,'ALL-GTK-SD-SMP-SMA-SMK-SLB'!J$7,FALSE)</f>
        <v>0</v>
      </c>
      <c r="J610" s="9">
        <f>VLOOKUP($E610,'ALL-GTK-SD-SMP-SMA-SMK-SLB'!$F$14:$CG$713,'ALL-GTK-SD-SMP-SMA-SMK-SLB'!K$7,FALSE)</f>
        <v>0</v>
      </c>
      <c r="K610" s="9">
        <f>VLOOKUP($E610,'ALL-GTK-SD-SMP-SMA-SMK-SLB'!$F$14:$CG$713,'ALL-GTK-SD-SMP-SMA-SMK-SLB'!L$7,FALSE)</f>
        <v>0</v>
      </c>
      <c r="L610" s="9">
        <f>VLOOKUP($E610,'ALL-GTK-SD-SMP-SMA-SMK-SLB'!$F$14:$CG$713,'ALL-GTK-SD-SMP-SMA-SMK-SLB'!M$7,FALSE)</f>
        <v>0</v>
      </c>
      <c r="M610" s="9">
        <f>VLOOKUP($E610,'ALL-GTK-SD-SMP-SMA-SMK-SLB'!$F$14:$CG$713,'ALL-GTK-SD-SMP-SMA-SMK-SLB'!N$7,FALSE)</f>
        <v>0</v>
      </c>
      <c r="N610" s="9">
        <f>VLOOKUP($E610,'ALL-GTK-SD-SMP-SMA-SMK-SLB'!$F$14:$CG$713,'ALL-GTK-SD-SMP-SMA-SMK-SLB'!O$7,FALSE)</f>
        <v>0</v>
      </c>
      <c r="O610" s="9">
        <f>VLOOKUP($E610,'ALL-GTK-SD-SMP-SMA-SMK-SLB'!$F$14:$CG$713,'ALL-GTK-SD-SMP-SMA-SMK-SLB'!P$7,FALSE)</f>
        <v>0</v>
      </c>
      <c r="P610" s="299">
        <f t="shared" si="330"/>
        <v>0</v>
      </c>
      <c r="Q610" s="299">
        <f t="shared" si="331"/>
        <v>0</v>
      </c>
      <c r="R610" s="300">
        <f t="shared" si="332"/>
        <v>0</v>
      </c>
      <c r="S610" s="9">
        <f>VLOOKUP($E610,'ALL-GTK-SD-SMP-SMA-SMK-SLB'!$F$14:$CG$713,'ALL-GTK-SD-SMP-SMA-SMK-SLB'!T$7,FALSE)</f>
        <v>5</v>
      </c>
      <c r="T610" s="9">
        <f>VLOOKUP($E610,'ALL-GTK-SD-SMP-SMA-SMK-SLB'!$F$14:$CG$713,'ALL-GTK-SD-SMP-SMA-SMK-SLB'!U$7,FALSE)</f>
        <v>6</v>
      </c>
      <c r="U610" s="9">
        <f>VLOOKUP($E610,'ALL-GTK-SD-SMP-SMA-SMK-SLB'!$F$14:$CG$713,'ALL-GTK-SD-SMP-SMA-SMK-SLB'!V$7,FALSE)</f>
        <v>0</v>
      </c>
      <c r="V610" s="9">
        <f>VLOOKUP($E610,'ALL-GTK-SD-SMP-SMA-SMK-SLB'!$F$14:$CG$713,'ALL-GTK-SD-SMP-SMA-SMK-SLB'!W$7,FALSE)</f>
        <v>0</v>
      </c>
      <c r="W610" s="9">
        <f>VLOOKUP($E610,'ALL-GTK-SD-SMP-SMA-SMK-SLB'!$F$14:$CG$713,'ALL-GTK-SD-SMP-SMA-SMK-SLB'!X$7,FALSE)</f>
        <v>0</v>
      </c>
      <c r="X610" s="9">
        <f>VLOOKUP($E610,'ALL-GTK-SD-SMP-SMA-SMK-SLB'!$F$14:$CG$713,'ALL-GTK-SD-SMP-SMA-SMK-SLB'!Y$7,FALSE)</f>
        <v>0</v>
      </c>
      <c r="Y610" s="299">
        <f t="shared" si="333"/>
        <v>5</v>
      </c>
      <c r="Z610" s="299">
        <f t="shared" si="334"/>
        <v>6</v>
      </c>
      <c r="AA610" s="10">
        <f t="shared" si="335"/>
        <v>11</v>
      </c>
      <c r="AB610" s="44">
        <f t="shared" si="336"/>
        <v>5</v>
      </c>
      <c r="AC610" s="44">
        <f t="shared" si="337"/>
        <v>6</v>
      </c>
      <c r="AD610" s="11">
        <f t="shared" si="338"/>
        <v>11</v>
      </c>
      <c r="AE610" s="9">
        <f>VLOOKUP($E610,'ALL-GTK-SD-SMP-SMA-SMK-SLB'!$F$14:$CG$713,'ALL-GTK-SD-SMP-SMA-SMK-SLB'!AF$7,FALSE)</f>
        <v>2</v>
      </c>
      <c r="AF610" s="9">
        <f>VLOOKUP($E610,'ALL-GTK-SD-SMP-SMA-SMK-SLB'!$F$14:$CG$713,'ALL-GTK-SD-SMP-SMA-SMK-SLB'!AG$7,FALSE)</f>
        <v>3</v>
      </c>
      <c r="AG610" s="10">
        <f t="shared" si="339"/>
        <v>5</v>
      </c>
      <c r="AH610" s="9">
        <f>VLOOKUP($E610,'ALL-GTK-SD-SMP-SMA-SMK-SLB'!$F$14:$CG$713,'ALL-GTK-SD-SMP-SMA-SMK-SLB'!AI$7,FALSE)</f>
        <v>3</v>
      </c>
      <c r="AI610" s="9">
        <f>VLOOKUP($E610,'ALL-GTK-SD-SMP-SMA-SMK-SLB'!$F$14:$CG$713,'ALL-GTK-SD-SMP-SMA-SMK-SLB'!AJ$7,FALSE)</f>
        <v>3</v>
      </c>
      <c r="AJ610" s="10">
        <f t="shared" si="340"/>
        <v>6</v>
      </c>
      <c r="AK610" s="44">
        <f t="shared" si="341"/>
        <v>5</v>
      </c>
      <c r="AL610" s="44">
        <f t="shared" si="342"/>
        <v>6</v>
      </c>
      <c r="AM610" s="11">
        <f t="shared" si="343"/>
        <v>11</v>
      </c>
      <c r="AN610" s="299">
        <v>0</v>
      </c>
      <c r="AO610" s="299">
        <v>0</v>
      </c>
      <c r="AP610" s="9">
        <f>VLOOKUP($E610,'ALL-GTK-SD-SMP-SMA-SMK-SLB'!$F$14:$CG$713,'ALL-GTK-SD-SMP-SMA-SMK-SLB'!AQ$7,FALSE)</f>
        <v>0</v>
      </c>
      <c r="AQ610" s="9">
        <f>VLOOKUP($E610,'ALL-GTK-SD-SMP-SMA-SMK-SLB'!$F$14:$CG$713,'ALL-GTK-SD-SMP-SMA-SMK-SLB'!AR$7,FALSE)</f>
        <v>0</v>
      </c>
      <c r="AR610" s="9">
        <f>VLOOKUP($E610,'ALL-GTK-SD-SMP-SMA-SMK-SLB'!$F$14:$CG$713,'ALL-GTK-SD-SMP-SMA-SMK-SLB'!AS$7,FALSE)</f>
        <v>0</v>
      </c>
      <c r="AS610" s="9">
        <f>VLOOKUP($E610,'ALL-GTK-SD-SMP-SMA-SMK-SLB'!$F$14:$CG$713,'ALL-GTK-SD-SMP-SMA-SMK-SLB'!AT$7,FALSE)</f>
        <v>0</v>
      </c>
      <c r="AT610" s="9">
        <f>VLOOKUP($E610,'ALL-GTK-SD-SMP-SMA-SMK-SLB'!$F$14:$CG$713,'ALL-GTK-SD-SMP-SMA-SMK-SLB'!AU$7,FALSE)</f>
        <v>0</v>
      </c>
      <c r="AU610" s="9">
        <f>VLOOKUP($E610,'ALL-GTK-SD-SMP-SMA-SMK-SLB'!$F$14:$CG$713,'ALL-GTK-SD-SMP-SMA-SMK-SLB'!AV$7,FALSE)</f>
        <v>0</v>
      </c>
      <c r="AV610" s="9">
        <f>VLOOKUP($E610,'ALL-GTK-SD-SMP-SMA-SMK-SLB'!$F$14:$CG$713,'ALL-GTK-SD-SMP-SMA-SMK-SLB'!AW$7,FALSE)</f>
        <v>0</v>
      </c>
      <c r="AW610" s="9">
        <f>VLOOKUP($E610,'ALL-GTK-SD-SMP-SMA-SMK-SLB'!$F$14:$CG$713,'ALL-GTK-SD-SMP-SMA-SMK-SLB'!AX$7,FALSE)</f>
        <v>0</v>
      </c>
      <c r="AX610" s="9">
        <f>VLOOKUP($E610,'ALL-GTK-SD-SMP-SMA-SMK-SLB'!$F$14:$CG$713,'ALL-GTK-SD-SMP-SMA-SMK-SLB'!AY$7,FALSE)</f>
        <v>5</v>
      </c>
      <c r="AY610" s="9">
        <f>VLOOKUP($E610,'ALL-GTK-SD-SMP-SMA-SMK-SLB'!$F$14:$CG$713,'ALL-GTK-SD-SMP-SMA-SMK-SLB'!AZ$7,FALSE)</f>
        <v>6</v>
      </c>
      <c r="AZ610" s="9">
        <f>VLOOKUP($E610,'ALL-GTK-SD-SMP-SMA-SMK-SLB'!$F$14:$CG$713,'ALL-GTK-SD-SMP-SMA-SMK-SLB'!BA$7,FALSE)</f>
        <v>0</v>
      </c>
      <c r="BA610" s="9">
        <f>VLOOKUP($E610,'ALL-GTK-SD-SMP-SMA-SMK-SLB'!$F$14:$CG$713,'ALL-GTK-SD-SMP-SMA-SMK-SLB'!BB$7,FALSE)</f>
        <v>0</v>
      </c>
      <c r="BB610" s="9">
        <f>VLOOKUP($E610,'ALL-GTK-SD-SMP-SMA-SMK-SLB'!$F$14:$CG$713,'ALL-GTK-SD-SMP-SMA-SMK-SLB'!BC$7,FALSE)</f>
        <v>0</v>
      </c>
      <c r="BC610" s="9">
        <f>VLOOKUP($E610,'ALL-GTK-SD-SMP-SMA-SMK-SLB'!$F$14:$CG$713,'ALL-GTK-SD-SMP-SMA-SMK-SLB'!BD$7,FALSE)</f>
        <v>0</v>
      </c>
      <c r="BD610" s="310">
        <f t="shared" si="344"/>
        <v>0</v>
      </c>
      <c r="BE610" s="310">
        <f t="shared" si="345"/>
        <v>0</v>
      </c>
      <c r="BF610" s="10">
        <f t="shared" si="346"/>
        <v>0</v>
      </c>
      <c r="BG610" s="311">
        <f t="shared" si="347"/>
        <v>5</v>
      </c>
      <c r="BH610" s="311">
        <f t="shared" si="348"/>
        <v>6</v>
      </c>
      <c r="BI610" s="10">
        <f t="shared" si="349"/>
        <v>11</v>
      </c>
      <c r="BJ610" s="44">
        <f t="shared" si="350"/>
        <v>5</v>
      </c>
      <c r="BK610" s="44">
        <f t="shared" si="351"/>
        <v>6</v>
      </c>
      <c r="BL610" s="11">
        <f t="shared" si="352"/>
        <v>11</v>
      </c>
      <c r="BM610" s="9">
        <f>VLOOKUP($E610,'ALL-GTK-SD-SMP-SMA-SMK-SLB'!$F$14:$CG$713,'ALL-GTK-SD-SMP-SMA-SMK-SLB'!BN$7,FALSE)</f>
        <v>0</v>
      </c>
      <c r="BN610" s="9">
        <f>VLOOKUP($E610,'ALL-GTK-SD-SMP-SMA-SMK-SLB'!$F$14:$CG$713,'ALL-GTK-SD-SMP-SMA-SMK-SLB'!BO$7,FALSE)</f>
        <v>0</v>
      </c>
      <c r="BO610" s="9">
        <f>VLOOKUP($E610,'ALL-GTK-SD-SMP-SMA-SMK-SLB'!$F$14:$CG$713,'ALL-GTK-SD-SMP-SMA-SMK-SLB'!BP$7,FALSE)</f>
        <v>1</v>
      </c>
      <c r="BP610" s="9">
        <f>VLOOKUP($E610,'ALL-GTK-SD-SMP-SMA-SMK-SLB'!$F$14:$CG$713,'ALL-GTK-SD-SMP-SMA-SMK-SLB'!BQ$7,FALSE)</f>
        <v>1</v>
      </c>
      <c r="BQ610" s="9">
        <f>VLOOKUP($E610,'ALL-GTK-SD-SMP-SMA-SMK-SLB'!$F$14:$CG$713,'ALL-GTK-SD-SMP-SMA-SMK-SLB'!BR$7,FALSE)</f>
        <v>0</v>
      </c>
      <c r="BR610" s="9">
        <f>VLOOKUP($E610,'ALL-GTK-SD-SMP-SMA-SMK-SLB'!$F$14:$CG$713,'ALL-GTK-SD-SMP-SMA-SMK-SLB'!BS$7,FALSE)</f>
        <v>0</v>
      </c>
      <c r="BS610" s="9">
        <f>VLOOKUP($E610,'ALL-GTK-SD-SMP-SMA-SMK-SLB'!$F$14:$CG$713,'ALL-GTK-SD-SMP-SMA-SMK-SLB'!BT$7,FALSE)</f>
        <v>0</v>
      </c>
      <c r="BT610" s="9">
        <f>VLOOKUP($E610,'ALL-GTK-SD-SMP-SMA-SMK-SLB'!$F$14:$CG$713,'ALL-GTK-SD-SMP-SMA-SMK-SLB'!BU$7,FALSE)</f>
        <v>0</v>
      </c>
      <c r="BU610" s="299">
        <f t="shared" si="353"/>
        <v>1</v>
      </c>
      <c r="BV610" s="299">
        <f t="shared" si="354"/>
        <v>1</v>
      </c>
      <c r="BW610" s="44">
        <f t="shared" si="355"/>
        <v>1</v>
      </c>
      <c r="BX610" s="44">
        <f t="shared" si="356"/>
        <v>1</v>
      </c>
      <c r="BY610" s="11">
        <f t="shared" si="357"/>
        <v>2</v>
      </c>
      <c r="BZ610" s="14">
        <f t="shared" si="358"/>
        <v>5</v>
      </c>
      <c r="CA610" s="14">
        <f t="shared" si="359"/>
        <v>6</v>
      </c>
      <c r="CB610" s="13">
        <f t="shared" si="360"/>
        <v>1</v>
      </c>
      <c r="CC610" s="13">
        <f t="shared" si="361"/>
        <v>1</v>
      </c>
      <c r="CD610" s="312">
        <f t="shared" si="362"/>
        <v>6</v>
      </c>
      <c r="CE610" s="312">
        <f t="shared" si="363"/>
        <v>7</v>
      </c>
      <c r="CF610" s="313">
        <f t="shared" si="364"/>
        <v>13</v>
      </c>
      <c r="CG610" s="302" t="str">
        <f t="shared" si="365"/>
        <v>OK</v>
      </c>
    </row>
    <row r="611" spans="1:85" ht="14.25" x14ac:dyDescent="0.25">
      <c r="A611" s="6">
        <v>599</v>
      </c>
      <c r="B611" s="495">
        <v>22</v>
      </c>
      <c r="C611" s="495" t="s">
        <v>8</v>
      </c>
      <c r="D611" s="496" t="s">
        <v>20</v>
      </c>
      <c r="E611" s="626">
        <v>20319327</v>
      </c>
      <c r="F611" s="627" t="s">
        <v>1070</v>
      </c>
      <c r="G611" s="624" t="s">
        <v>53</v>
      </c>
      <c r="H611" s="9">
        <f>VLOOKUP($E611,'ALL-GTK-SD-SMP-SMA-SMK-SLB'!$F$14:$CG$713,'ALL-GTK-SD-SMP-SMA-SMK-SLB'!I$7,FALSE)</f>
        <v>0</v>
      </c>
      <c r="I611" s="9">
        <f>VLOOKUP($E611,'ALL-GTK-SD-SMP-SMA-SMK-SLB'!$F$14:$CG$713,'ALL-GTK-SD-SMP-SMA-SMK-SLB'!J$7,FALSE)</f>
        <v>0</v>
      </c>
      <c r="J611" s="9">
        <f>VLOOKUP($E611,'ALL-GTK-SD-SMP-SMA-SMK-SLB'!$F$14:$CG$713,'ALL-GTK-SD-SMP-SMA-SMK-SLB'!K$7,FALSE)</f>
        <v>0</v>
      </c>
      <c r="K611" s="9">
        <f>VLOOKUP($E611,'ALL-GTK-SD-SMP-SMA-SMK-SLB'!$F$14:$CG$713,'ALL-GTK-SD-SMP-SMA-SMK-SLB'!L$7,FALSE)</f>
        <v>0</v>
      </c>
      <c r="L611" s="9">
        <f>VLOOKUP($E611,'ALL-GTK-SD-SMP-SMA-SMK-SLB'!$F$14:$CG$713,'ALL-GTK-SD-SMP-SMA-SMK-SLB'!M$7,FALSE)</f>
        <v>0</v>
      </c>
      <c r="M611" s="9">
        <f>VLOOKUP($E611,'ALL-GTK-SD-SMP-SMA-SMK-SLB'!$F$14:$CG$713,'ALL-GTK-SD-SMP-SMA-SMK-SLB'!N$7,FALSE)</f>
        <v>0</v>
      </c>
      <c r="N611" s="9">
        <f>VLOOKUP($E611,'ALL-GTK-SD-SMP-SMA-SMK-SLB'!$F$14:$CG$713,'ALL-GTK-SD-SMP-SMA-SMK-SLB'!O$7,FALSE)</f>
        <v>0</v>
      </c>
      <c r="O611" s="9">
        <f>VLOOKUP($E611,'ALL-GTK-SD-SMP-SMA-SMK-SLB'!$F$14:$CG$713,'ALL-GTK-SD-SMP-SMA-SMK-SLB'!P$7,FALSE)</f>
        <v>0</v>
      </c>
      <c r="P611" s="299">
        <f t="shared" si="330"/>
        <v>0</v>
      </c>
      <c r="Q611" s="299">
        <f t="shared" si="331"/>
        <v>0</v>
      </c>
      <c r="R611" s="300">
        <f t="shared" si="332"/>
        <v>0</v>
      </c>
      <c r="S611" s="9">
        <f>VLOOKUP($E611,'ALL-GTK-SD-SMP-SMA-SMK-SLB'!$F$14:$CG$713,'ALL-GTK-SD-SMP-SMA-SMK-SLB'!T$7,FALSE)</f>
        <v>5</v>
      </c>
      <c r="T611" s="9">
        <f>VLOOKUP($E611,'ALL-GTK-SD-SMP-SMA-SMK-SLB'!$F$14:$CG$713,'ALL-GTK-SD-SMP-SMA-SMK-SLB'!U$7,FALSE)</f>
        <v>6</v>
      </c>
      <c r="U611" s="9">
        <f>VLOOKUP($E611,'ALL-GTK-SD-SMP-SMA-SMK-SLB'!$F$14:$CG$713,'ALL-GTK-SD-SMP-SMA-SMK-SLB'!V$7,FALSE)</f>
        <v>0</v>
      </c>
      <c r="V611" s="9">
        <f>VLOOKUP($E611,'ALL-GTK-SD-SMP-SMA-SMK-SLB'!$F$14:$CG$713,'ALL-GTK-SD-SMP-SMA-SMK-SLB'!W$7,FALSE)</f>
        <v>0</v>
      </c>
      <c r="W611" s="9">
        <f>VLOOKUP($E611,'ALL-GTK-SD-SMP-SMA-SMK-SLB'!$F$14:$CG$713,'ALL-GTK-SD-SMP-SMA-SMK-SLB'!X$7,FALSE)</f>
        <v>0</v>
      </c>
      <c r="X611" s="9">
        <f>VLOOKUP($E611,'ALL-GTK-SD-SMP-SMA-SMK-SLB'!$F$14:$CG$713,'ALL-GTK-SD-SMP-SMA-SMK-SLB'!Y$7,FALSE)</f>
        <v>0</v>
      </c>
      <c r="Y611" s="299">
        <f t="shared" si="333"/>
        <v>5</v>
      </c>
      <c r="Z611" s="299">
        <f t="shared" si="334"/>
        <v>6</v>
      </c>
      <c r="AA611" s="10">
        <f t="shared" si="335"/>
        <v>11</v>
      </c>
      <c r="AB611" s="44">
        <f t="shared" si="336"/>
        <v>5</v>
      </c>
      <c r="AC611" s="44">
        <f t="shared" si="337"/>
        <v>6</v>
      </c>
      <c r="AD611" s="11">
        <f t="shared" si="338"/>
        <v>11</v>
      </c>
      <c r="AE611" s="9">
        <f>VLOOKUP($E611,'ALL-GTK-SD-SMP-SMA-SMK-SLB'!$F$14:$CG$713,'ALL-GTK-SD-SMP-SMA-SMK-SLB'!AF$7,FALSE)</f>
        <v>4</v>
      </c>
      <c r="AF611" s="9">
        <f>VLOOKUP($E611,'ALL-GTK-SD-SMP-SMA-SMK-SLB'!$F$14:$CG$713,'ALL-GTK-SD-SMP-SMA-SMK-SLB'!AG$7,FALSE)</f>
        <v>6</v>
      </c>
      <c r="AG611" s="10">
        <f t="shared" si="339"/>
        <v>10</v>
      </c>
      <c r="AH611" s="9">
        <f>VLOOKUP($E611,'ALL-GTK-SD-SMP-SMA-SMK-SLB'!$F$14:$CG$713,'ALL-GTK-SD-SMP-SMA-SMK-SLB'!AI$7,FALSE)</f>
        <v>1</v>
      </c>
      <c r="AI611" s="9">
        <f>VLOOKUP($E611,'ALL-GTK-SD-SMP-SMA-SMK-SLB'!$F$14:$CG$713,'ALL-GTK-SD-SMP-SMA-SMK-SLB'!AJ$7,FALSE)</f>
        <v>0</v>
      </c>
      <c r="AJ611" s="10">
        <f t="shared" si="340"/>
        <v>1</v>
      </c>
      <c r="AK611" s="44">
        <f t="shared" si="341"/>
        <v>5</v>
      </c>
      <c r="AL611" s="44">
        <f t="shared" si="342"/>
        <v>6</v>
      </c>
      <c r="AM611" s="11">
        <f t="shared" si="343"/>
        <v>11</v>
      </c>
      <c r="AN611" s="299">
        <v>0</v>
      </c>
      <c r="AO611" s="299">
        <v>0</v>
      </c>
      <c r="AP611" s="9">
        <f>VLOOKUP($E611,'ALL-GTK-SD-SMP-SMA-SMK-SLB'!$F$14:$CG$713,'ALL-GTK-SD-SMP-SMA-SMK-SLB'!AQ$7,FALSE)</f>
        <v>0</v>
      </c>
      <c r="AQ611" s="9">
        <f>VLOOKUP($E611,'ALL-GTK-SD-SMP-SMA-SMK-SLB'!$F$14:$CG$713,'ALL-GTK-SD-SMP-SMA-SMK-SLB'!AR$7,FALSE)</f>
        <v>0</v>
      </c>
      <c r="AR611" s="9">
        <f>VLOOKUP($E611,'ALL-GTK-SD-SMP-SMA-SMK-SLB'!$F$14:$CG$713,'ALL-GTK-SD-SMP-SMA-SMK-SLB'!AS$7,FALSE)</f>
        <v>1</v>
      </c>
      <c r="AS611" s="9">
        <f>VLOOKUP($E611,'ALL-GTK-SD-SMP-SMA-SMK-SLB'!$F$14:$CG$713,'ALL-GTK-SD-SMP-SMA-SMK-SLB'!AT$7,FALSE)</f>
        <v>0</v>
      </c>
      <c r="AT611" s="9">
        <f>VLOOKUP($E611,'ALL-GTK-SD-SMP-SMA-SMK-SLB'!$F$14:$CG$713,'ALL-GTK-SD-SMP-SMA-SMK-SLB'!AU$7,FALSE)</f>
        <v>0</v>
      </c>
      <c r="AU611" s="9">
        <f>VLOOKUP($E611,'ALL-GTK-SD-SMP-SMA-SMK-SLB'!$F$14:$CG$713,'ALL-GTK-SD-SMP-SMA-SMK-SLB'!AV$7,FALSE)</f>
        <v>0</v>
      </c>
      <c r="AV611" s="9">
        <f>VLOOKUP($E611,'ALL-GTK-SD-SMP-SMA-SMK-SLB'!$F$14:$CG$713,'ALL-GTK-SD-SMP-SMA-SMK-SLB'!AW$7,FALSE)</f>
        <v>0</v>
      </c>
      <c r="AW611" s="9">
        <f>VLOOKUP($E611,'ALL-GTK-SD-SMP-SMA-SMK-SLB'!$F$14:$CG$713,'ALL-GTK-SD-SMP-SMA-SMK-SLB'!AX$7,FALSE)</f>
        <v>0</v>
      </c>
      <c r="AX611" s="9">
        <f>VLOOKUP($E611,'ALL-GTK-SD-SMP-SMA-SMK-SLB'!$F$14:$CG$713,'ALL-GTK-SD-SMP-SMA-SMK-SLB'!AY$7,FALSE)</f>
        <v>4</v>
      </c>
      <c r="AY611" s="9">
        <f>VLOOKUP($E611,'ALL-GTK-SD-SMP-SMA-SMK-SLB'!$F$14:$CG$713,'ALL-GTK-SD-SMP-SMA-SMK-SLB'!AZ$7,FALSE)</f>
        <v>6</v>
      </c>
      <c r="AZ611" s="9">
        <f>VLOOKUP($E611,'ALL-GTK-SD-SMP-SMA-SMK-SLB'!$F$14:$CG$713,'ALL-GTK-SD-SMP-SMA-SMK-SLB'!BA$7,FALSE)</f>
        <v>0</v>
      </c>
      <c r="BA611" s="9">
        <f>VLOOKUP($E611,'ALL-GTK-SD-SMP-SMA-SMK-SLB'!$F$14:$CG$713,'ALL-GTK-SD-SMP-SMA-SMK-SLB'!BB$7,FALSE)</f>
        <v>0</v>
      </c>
      <c r="BB611" s="9">
        <f>VLOOKUP($E611,'ALL-GTK-SD-SMP-SMA-SMK-SLB'!$F$14:$CG$713,'ALL-GTK-SD-SMP-SMA-SMK-SLB'!BC$7,FALSE)</f>
        <v>0</v>
      </c>
      <c r="BC611" s="9">
        <f>VLOOKUP($E611,'ALL-GTK-SD-SMP-SMA-SMK-SLB'!$F$14:$CG$713,'ALL-GTK-SD-SMP-SMA-SMK-SLB'!BD$7,FALSE)</f>
        <v>0</v>
      </c>
      <c r="BD611" s="310">
        <f t="shared" si="344"/>
        <v>1</v>
      </c>
      <c r="BE611" s="310">
        <f t="shared" si="345"/>
        <v>0</v>
      </c>
      <c r="BF611" s="10">
        <f t="shared" si="346"/>
        <v>1</v>
      </c>
      <c r="BG611" s="311">
        <f t="shared" si="347"/>
        <v>4</v>
      </c>
      <c r="BH611" s="311">
        <f t="shared" si="348"/>
        <v>6</v>
      </c>
      <c r="BI611" s="10">
        <f t="shared" si="349"/>
        <v>10</v>
      </c>
      <c r="BJ611" s="44">
        <f t="shared" si="350"/>
        <v>5</v>
      </c>
      <c r="BK611" s="44">
        <f t="shared" si="351"/>
        <v>6</v>
      </c>
      <c r="BL611" s="11">
        <f t="shared" si="352"/>
        <v>11</v>
      </c>
      <c r="BM611" s="9">
        <f>VLOOKUP($E611,'ALL-GTK-SD-SMP-SMA-SMK-SLB'!$F$14:$CG$713,'ALL-GTK-SD-SMP-SMA-SMK-SLB'!BN$7,FALSE)</f>
        <v>0</v>
      </c>
      <c r="BN611" s="9">
        <f>VLOOKUP($E611,'ALL-GTK-SD-SMP-SMA-SMK-SLB'!$F$14:$CG$713,'ALL-GTK-SD-SMP-SMA-SMK-SLB'!BO$7,FALSE)</f>
        <v>0</v>
      </c>
      <c r="BO611" s="9">
        <f>VLOOKUP($E611,'ALL-GTK-SD-SMP-SMA-SMK-SLB'!$F$14:$CG$713,'ALL-GTK-SD-SMP-SMA-SMK-SLB'!BP$7,FALSE)</f>
        <v>1</v>
      </c>
      <c r="BP611" s="9">
        <f>VLOOKUP($E611,'ALL-GTK-SD-SMP-SMA-SMK-SLB'!$F$14:$CG$713,'ALL-GTK-SD-SMP-SMA-SMK-SLB'!BQ$7,FALSE)</f>
        <v>1</v>
      </c>
      <c r="BQ611" s="9">
        <f>VLOOKUP($E611,'ALL-GTK-SD-SMP-SMA-SMK-SLB'!$F$14:$CG$713,'ALL-GTK-SD-SMP-SMA-SMK-SLB'!BR$7,FALSE)</f>
        <v>0</v>
      </c>
      <c r="BR611" s="9">
        <f>VLOOKUP($E611,'ALL-GTK-SD-SMP-SMA-SMK-SLB'!$F$14:$CG$713,'ALL-GTK-SD-SMP-SMA-SMK-SLB'!BS$7,FALSE)</f>
        <v>0</v>
      </c>
      <c r="BS611" s="9">
        <f>VLOOKUP($E611,'ALL-GTK-SD-SMP-SMA-SMK-SLB'!$F$14:$CG$713,'ALL-GTK-SD-SMP-SMA-SMK-SLB'!BT$7,FALSE)</f>
        <v>0</v>
      </c>
      <c r="BT611" s="9">
        <f>VLOOKUP($E611,'ALL-GTK-SD-SMP-SMA-SMK-SLB'!$F$14:$CG$713,'ALL-GTK-SD-SMP-SMA-SMK-SLB'!BU$7,FALSE)</f>
        <v>0</v>
      </c>
      <c r="BU611" s="299">
        <f t="shared" si="353"/>
        <v>1</v>
      </c>
      <c r="BV611" s="299">
        <f t="shared" si="354"/>
        <v>1</v>
      </c>
      <c r="BW611" s="44">
        <f t="shared" si="355"/>
        <v>1</v>
      </c>
      <c r="BX611" s="44">
        <f t="shared" si="356"/>
        <v>1</v>
      </c>
      <c r="BY611" s="11">
        <f t="shared" si="357"/>
        <v>2</v>
      </c>
      <c r="BZ611" s="14">
        <f t="shared" si="358"/>
        <v>5</v>
      </c>
      <c r="CA611" s="14">
        <f t="shared" si="359"/>
        <v>6</v>
      </c>
      <c r="CB611" s="13">
        <f t="shared" si="360"/>
        <v>1</v>
      </c>
      <c r="CC611" s="13">
        <f t="shared" si="361"/>
        <v>1</v>
      </c>
      <c r="CD611" s="312">
        <f t="shared" si="362"/>
        <v>6</v>
      </c>
      <c r="CE611" s="312">
        <f t="shared" si="363"/>
        <v>7</v>
      </c>
      <c r="CF611" s="313">
        <f t="shared" si="364"/>
        <v>13</v>
      </c>
      <c r="CG611" s="302" t="str">
        <f t="shared" si="365"/>
        <v>OK</v>
      </c>
    </row>
    <row r="612" spans="1:85" ht="14.25" x14ac:dyDescent="0.25">
      <c r="A612" s="6">
        <v>600</v>
      </c>
      <c r="B612" s="495">
        <v>23</v>
      </c>
      <c r="C612" s="495" t="s">
        <v>8</v>
      </c>
      <c r="D612" s="496" t="s">
        <v>20</v>
      </c>
      <c r="E612" s="626">
        <v>20319304</v>
      </c>
      <c r="F612" s="627" t="s">
        <v>1071</v>
      </c>
      <c r="G612" s="624" t="s">
        <v>53</v>
      </c>
      <c r="H612" s="9">
        <f>VLOOKUP($E612,'ALL-GTK-SD-SMP-SMA-SMK-SLB'!$F$14:$CG$713,'ALL-GTK-SD-SMP-SMA-SMK-SLB'!I$7,FALSE)</f>
        <v>0</v>
      </c>
      <c r="I612" s="9">
        <f>VLOOKUP($E612,'ALL-GTK-SD-SMP-SMA-SMK-SLB'!$F$14:$CG$713,'ALL-GTK-SD-SMP-SMA-SMK-SLB'!J$7,FALSE)</f>
        <v>0</v>
      </c>
      <c r="J612" s="9">
        <f>VLOOKUP($E612,'ALL-GTK-SD-SMP-SMA-SMK-SLB'!$F$14:$CG$713,'ALL-GTK-SD-SMP-SMA-SMK-SLB'!K$7,FALSE)</f>
        <v>0</v>
      </c>
      <c r="K612" s="9">
        <f>VLOOKUP($E612,'ALL-GTK-SD-SMP-SMA-SMK-SLB'!$F$14:$CG$713,'ALL-GTK-SD-SMP-SMA-SMK-SLB'!L$7,FALSE)</f>
        <v>0</v>
      </c>
      <c r="L612" s="9">
        <f>VLOOKUP($E612,'ALL-GTK-SD-SMP-SMA-SMK-SLB'!$F$14:$CG$713,'ALL-GTK-SD-SMP-SMA-SMK-SLB'!M$7,FALSE)</f>
        <v>0</v>
      </c>
      <c r="M612" s="9">
        <f>VLOOKUP($E612,'ALL-GTK-SD-SMP-SMA-SMK-SLB'!$F$14:$CG$713,'ALL-GTK-SD-SMP-SMA-SMK-SLB'!N$7,FALSE)</f>
        <v>0</v>
      </c>
      <c r="N612" s="9">
        <f>VLOOKUP($E612,'ALL-GTK-SD-SMP-SMA-SMK-SLB'!$F$14:$CG$713,'ALL-GTK-SD-SMP-SMA-SMK-SLB'!O$7,FALSE)</f>
        <v>0</v>
      </c>
      <c r="O612" s="9">
        <f>VLOOKUP($E612,'ALL-GTK-SD-SMP-SMA-SMK-SLB'!$F$14:$CG$713,'ALL-GTK-SD-SMP-SMA-SMK-SLB'!P$7,FALSE)</f>
        <v>0</v>
      </c>
      <c r="P612" s="299">
        <f t="shared" si="330"/>
        <v>0</v>
      </c>
      <c r="Q612" s="299">
        <f t="shared" si="331"/>
        <v>0</v>
      </c>
      <c r="R612" s="300">
        <f t="shared" si="332"/>
        <v>0</v>
      </c>
      <c r="S612" s="9">
        <f>VLOOKUP($E612,'ALL-GTK-SD-SMP-SMA-SMK-SLB'!$F$14:$CG$713,'ALL-GTK-SD-SMP-SMA-SMK-SLB'!T$7,FALSE)</f>
        <v>7</v>
      </c>
      <c r="T612" s="9">
        <f>VLOOKUP($E612,'ALL-GTK-SD-SMP-SMA-SMK-SLB'!$F$14:$CG$713,'ALL-GTK-SD-SMP-SMA-SMK-SLB'!U$7,FALSE)</f>
        <v>9</v>
      </c>
      <c r="U612" s="9">
        <f>VLOOKUP($E612,'ALL-GTK-SD-SMP-SMA-SMK-SLB'!$F$14:$CG$713,'ALL-GTK-SD-SMP-SMA-SMK-SLB'!V$7,FALSE)</f>
        <v>0</v>
      </c>
      <c r="V612" s="9">
        <f>VLOOKUP($E612,'ALL-GTK-SD-SMP-SMA-SMK-SLB'!$F$14:$CG$713,'ALL-GTK-SD-SMP-SMA-SMK-SLB'!W$7,FALSE)</f>
        <v>0</v>
      </c>
      <c r="W612" s="9">
        <f>VLOOKUP($E612,'ALL-GTK-SD-SMP-SMA-SMK-SLB'!$F$14:$CG$713,'ALL-GTK-SD-SMP-SMA-SMK-SLB'!X$7,FALSE)</f>
        <v>0</v>
      </c>
      <c r="X612" s="9">
        <f>VLOOKUP($E612,'ALL-GTK-SD-SMP-SMA-SMK-SLB'!$F$14:$CG$713,'ALL-GTK-SD-SMP-SMA-SMK-SLB'!Y$7,FALSE)</f>
        <v>1</v>
      </c>
      <c r="Y612" s="299">
        <f t="shared" si="333"/>
        <v>7</v>
      </c>
      <c r="Z612" s="299">
        <f t="shared" si="334"/>
        <v>10</v>
      </c>
      <c r="AA612" s="10">
        <f t="shared" si="335"/>
        <v>17</v>
      </c>
      <c r="AB612" s="44">
        <f t="shared" si="336"/>
        <v>7</v>
      </c>
      <c r="AC612" s="44">
        <f t="shared" si="337"/>
        <v>10</v>
      </c>
      <c r="AD612" s="11">
        <f t="shared" si="338"/>
        <v>17</v>
      </c>
      <c r="AE612" s="9">
        <f>VLOOKUP($E612,'ALL-GTK-SD-SMP-SMA-SMK-SLB'!$F$14:$CG$713,'ALL-GTK-SD-SMP-SMA-SMK-SLB'!AF$7,FALSE)</f>
        <v>7</v>
      </c>
      <c r="AF612" s="9">
        <f>VLOOKUP($E612,'ALL-GTK-SD-SMP-SMA-SMK-SLB'!$F$14:$CG$713,'ALL-GTK-SD-SMP-SMA-SMK-SLB'!AG$7,FALSE)</f>
        <v>9</v>
      </c>
      <c r="AG612" s="10">
        <f t="shared" si="339"/>
        <v>16</v>
      </c>
      <c r="AH612" s="9">
        <f>VLOOKUP($E612,'ALL-GTK-SD-SMP-SMA-SMK-SLB'!$F$14:$CG$713,'ALL-GTK-SD-SMP-SMA-SMK-SLB'!AI$7,FALSE)</f>
        <v>0</v>
      </c>
      <c r="AI612" s="9">
        <f>VLOOKUP($E612,'ALL-GTK-SD-SMP-SMA-SMK-SLB'!$F$14:$CG$713,'ALL-GTK-SD-SMP-SMA-SMK-SLB'!AJ$7,FALSE)</f>
        <v>1</v>
      </c>
      <c r="AJ612" s="10">
        <f t="shared" si="340"/>
        <v>1</v>
      </c>
      <c r="AK612" s="44">
        <f t="shared" si="341"/>
        <v>7</v>
      </c>
      <c r="AL612" s="44">
        <f t="shared" si="342"/>
        <v>10</v>
      </c>
      <c r="AM612" s="11">
        <f t="shared" si="343"/>
        <v>17</v>
      </c>
      <c r="AN612" s="299">
        <v>0</v>
      </c>
      <c r="AO612" s="299">
        <v>0</v>
      </c>
      <c r="AP612" s="9">
        <f>VLOOKUP($E612,'ALL-GTK-SD-SMP-SMA-SMK-SLB'!$F$14:$CG$713,'ALL-GTK-SD-SMP-SMA-SMK-SLB'!AQ$7,FALSE)</f>
        <v>0</v>
      </c>
      <c r="AQ612" s="9">
        <f>VLOOKUP($E612,'ALL-GTK-SD-SMP-SMA-SMK-SLB'!$F$14:$CG$713,'ALL-GTK-SD-SMP-SMA-SMK-SLB'!AR$7,FALSE)</f>
        <v>0</v>
      </c>
      <c r="AR612" s="9">
        <f>VLOOKUP($E612,'ALL-GTK-SD-SMP-SMA-SMK-SLB'!$F$14:$CG$713,'ALL-GTK-SD-SMP-SMA-SMK-SLB'!AS$7,FALSE)</f>
        <v>0</v>
      </c>
      <c r="AS612" s="9">
        <f>VLOOKUP($E612,'ALL-GTK-SD-SMP-SMA-SMK-SLB'!$F$14:$CG$713,'ALL-GTK-SD-SMP-SMA-SMK-SLB'!AT$7,FALSE)</f>
        <v>0</v>
      </c>
      <c r="AT612" s="9">
        <f>VLOOKUP($E612,'ALL-GTK-SD-SMP-SMA-SMK-SLB'!$F$14:$CG$713,'ALL-GTK-SD-SMP-SMA-SMK-SLB'!AU$7,FALSE)</f>
        <v>0</v>
      </c>
      <c r="AU612" s="9">
        <f>VLOOKUP($E612,'ALL-GTK-SD-SMP-SMA-SMK-SLB'!$F$14:$CG$713,'ALL-GTK-SD-SMP-SMA-SMK-SLB'!AV$7,FALSE)</f>
        <v>0</v>
      </c>
      <c r="AV612" s="9">
        <f>VLOOKUP($E612,'ALL-GTK-SD-SMP-SMA-SMK-SLB'!$F$14:$CG$713,'ALL-GTK-SD-SMP-SMA-SMK-SLB'!AW$7,FALSE)</f>
        <v>0</v>
      </c>
      <c r="AW612" s="9">
        <f>VLOOKUP($E612,'ALL-GTK-SD-SMP-SMA-SMK-SLB'!$F$14:$CG$713,'ALL-GTK-SD-SMP-SMA-SMK-SLB'!AX$7,FALSE)</f>
        <v>0</v>
      </c>
      <c r="AX612" s="9">
        <f>VLOOKUP($E612,'ALL-GTK-SD-SMP-SMA-SMK-SLB'!$F$14:$CG$713,'ALL-GTK-SD-SMP-SMA-SMK-SLB'!AY$7,FALSE)</f>
        <v>5</v>
      </c>
      <c r="AY612" s="9">
        <f>VLOOKUP($E612,'ALL-GTK-SD-SMP-SMA-SMK-SLB'!$F$14:$CG$713,'ALL-GTK-SD-SMP-SMA-SMK-SLB'!AZ$7,FALSE)</f>
        <v>10</v>
      </c>
      <c r="AZ612" s="9">
        <f>VLOOKUP($E612,'ALL-GTK-SD-SMP-SMA-SMK-SLB'!$F$14:$CG$713,'ALL-GTK-SD-SMP-SMA-SMK-SLB'!BA$7,FALSE)</f>
        <v>0</v>
      </c>
      <c r="BA612" s="9">
        <f>VLOOKUP($E612,'ALL-GTK-SD-SMP-SMA-SMK-SLB'!$F$14:$CG$713,'ALL-GTK-SD-SMP-SMA-SMK-SLB'!BB$7,FALSE)</f>
        <v>0</v>
      </c>
      <c r="BB612" s="9">
        <f>VLOOKUP($E612,'ALL-GTK-SD-SMP-SMA-SMK-SLB'!$F$14:$CG$713,'ALL-GTK-SD-SMP-SMA-SMK-SLB'!BC$7,FALSE)</f>
        <v>0</v>
      </c>
      <c r="BC612" s="9">
        <f>VLOOKUP($E612,'ALL-GTK-SD-SMP-SMA-SMK-SLB'!$F$14:$CG$713,'ALL-GTK-SD-SMP-SMA-SMK-SLB'!BD$7,FALSE)</f>
        <v>0</v>
      </c>
      <c r="BD612" s="310">
        <f t="shared" si="344"/>
        <v>0</v>
      </c>
      <c r="BE612" s="310">
        <f t="shared" si="345"/>
        <v>0</v>
      </c>
      <c r="BF612" s="10">
        <f t="shared" si="346"/>
        <v>0</v>
      </c>
      <c r="BG612" s="311">
        <f t="shared" si="347"/>
        <v>5</v>
      </c>
      <c r="BH612" s="311">
        <f t="shared" si="348"/>
        <v>10</v>
      </c>
      <c r="BI612" s="10">
        <f t="shared" si="349"/>
        <v>15</v>
      </c>
      <c r="BJ612" s="44">
        <f t="shared" si="350"/>
        <v>5</v>
      </c>
      <c r="BK612" s="44">
        <f t="shared" si="351"/>
        <v>10</v>
      </c>
      <c r="BL612" s="11">
        <f t="shared" si="352"/>
        <v>15</v>
      </c>
      <c r="BM612" s="9">
        <f>VLOOKUP($E612,'ALL-GTK-SD-SMP-SMA-SMK-SLB'!$F$14:$CG$713,'ALL-GTK-SD-SMP-SMA-SMK-SLB'!BN$7,FALSE)</f>
        <v>0</v>
      </c>
      <c r="BN612" s="9">
        <f>VLOOKUP($E612,'ALL-GTK-SD-SMP-SMA-SMK-SLB'!$F$14:$CG$713,'ALL-GTK-SD-SMP-SMA-SMK-SLB'!BO$7,FALSE)</f>
        <v>0</v>
      </c>
      <c r="BO612" s="9">
        <f>VLOOKUP($E612,'ALL-GTK-SD-SMP-SMA-SMK-SLB'!$F$14:$CG$713,'ALL-GTK-SD-SMP-SMA-SMK-SLB'!BP$7,FALSE)</f>
        <v>1</v>
      </c>
      <c r="BP612" s="9">
        <f>VLOOKUP($E612,'ALL-GTK-SD-SMP-SMA-SMK-SLB'!$F$14:$CG$713,'ALL-GTK-SD-SMP-SMA-SMK-SLB'!BQ$7,FALSE)</f>
        <v>0</v>
      </c>
      <c r="BQ612" s="9">
        <f>VLOOKUP($E612,'ALL-GTK-SD-SMP-SMA-SMK-SLB'!$F$14:$CG$713,'ALL-GTK-SD-SMP-SMA-SMK-SLB'!BR$7,FALSE)</f>
        <v>0</v>
      </c>
      <c r="BR612" s="9">
        <f>VLOOKUP($E612,'ALL-GTK-SD-SMP-SMA-SMK-SLB'!$F$14:$CG$713,'ALL-GTK-SD-SMP-SMA-SMK-SLB'!BS$7,FALSE)</f>
        <v>0</v>
      </c>
      <c r="BS612" s="9">
        <f>VLOOKUP($E612,'ALL-GTK-SD-SMP-SMA-SMK-SLB'!$F$14:$CG$713,'ALL-GTK-SD-SMP-SMA-SMK-SLB'!BT$7,FALSE)</f>
        <v>1</v>
      </c>
      <c r="BT612" s="9">
        <f>VLOOKUP($E612,'ALL-GTK-SD-SMP-SMA-SMK-SLB'!$F$14:$CG$713,'ALL-GTK-SD-SMP-SMA-SMK-SLB'!BU$7,FALSE)</f>
        <v>0</v>
      </c>
      <c r="BU612" s="299">
        <f t="shared" si="353"/>
        <v>2</v>
      </c>
      <c r="BV612" s="299">
        <f t="shared" si="354"/>
        <v>0</v>
      </c>
      <c r="BW612" s="44">
        <f t="shared" si="355"/>
        <v>2</v>
      </c>
      <c r="BX612" s="44">
        <f t="shared" si="356"/>
        <v>0</v>
      </c>
      <c r="BY612" s="11">
        <f t="shared" si="357"/>
        <v>2</v>
      </c>
      <c r="BZ612" s="14">
        <f t="shared" si="358"/>
        <v>7</v>
      </c>
      <c r="CA612" s="14">
        <f t="shared" si="359"/>
        <v>10</v>
      </c>
      <c r="CB612" s="13">
        <f t="shared" si="360"/>
        <v>2</v>
      </c>
      <c r="CC612" s="13">
        <f t="shared" si="361"/>
        <v>0</v>
      </c>
      <c r="CD612" s="312">
        <f t="shared" si="362"/>
        <v>9</v>
      </c>
      <c r="CE612" s="312">
        <f t="shared" si="363"/>
        <v>10</v>
      </c>
      <c r="CF612" s="313">
        <f t="shared" si="364"/>
        <v>19</v>
      </c>
      <c r="CG612" s="302" t="str">
        <f t="shared" si="365"/>
        <v>REVISI</v>
      </c>
    </row>
    <row r="613" spans="1:85" ht="14.25" x14ac:dyDescent="0.25">
      <c r="A613" s="6">
        <v>601</v>
      </c>
      <c r="B613" s="495">
        <v>24</v>
      </c>
      <c r="C613" s="495" t="s">
        <v>8</v>
      </c>
      <c r="D613" s="496" t="s">
        <v>30</v>
      </c>
      <c r="E613" s="626">
        <v>20319323</v>
      </c>
      <c r="F613" s="627" t="s">
        <v>1072</v>
      </c>
      <c r="G613" s="624" t="s">
        <v>53</v>
      </c>
      <c r="H613" s="9">
        <f>VLOOKUP($E613,'ALL-GTK-SD-SMP-SMA-SMK-SLB'!$F$14:$CG$713,'ALL-GTK-SD-SMP-SMA-SMK-SLB'!I$7,FALSE)</f>
        <v>0</v>
      </c>
      <c r="I613" s="9">
        <f>VLOOKUP($E613,'ALL-GTK-SD-SMP-SMA-SMK-SLB'!$F$14:$CG$713,'ALL-GTK-SD-SMP-SMA-SMK-SLB'!J$7,FALSE)</f>
        <v>0</v>
      </c>
      <c r="J613" s="9">
        <f>VLOOKUP($E613,'ALL-GTK-SD-SMP-SMA-SMK-SLB'!$F$14:$CG$713,'ALL-GTK-SD-SMP-SMA-SMK-SLB'!K$7,FALSE)</f>
        <v>0</v>
      </c>
      <c r="K613" s="9">
        <f>VLOOKUP($E613,'ALL-GTK-SD-SMP-SMA-SMK-SLB'!$F$14:$CG$713,'ALL-GTK-SD-SMP-SMA-SMK-SLB'!L$7,FALSE)</f>
        <v>0</v>
      </c>
      <c r="L613" s="9">
        <f>VLOOKUP($E613,'ALL-GTK-SD-SMP-SMA-SMK-SLB'!$F$14:$CG$713,'ALL-GTK-SD-SMP-SMA-SMK-SLB'!M$7,FALSE)</f>
        <v>0</v>
      </c>
      <c r="M613" s="9">
        <f>VLOOKUP($E613,'ALL-GTK-SD-SMP-SMA-SMK-SLB'!$F$14:$CG$713,'ALL-GTK-SD-SMP-SMA-SMK-SLB'!N$7,FALSE)</f>
        <v>0</v>
      </c>
      <c r="N613" s="9">
        <f>VLOOKUP($E613,'ALL-GTK-SD-SMP-SMA-SMK-SLB'!$F$14:$CG$713,'ALL-GTK-SD-SMP-SMA-SMK-SLB'!O$7,FALSE)</f>
        <v>0</v>
      </c>
      <c r="O613" s="9">
        <f>VLOOKUP($E613,'ALL-GTK-SD-SMP-SMA-SMK-SLB'!$F$14:$CG$713,'ALL-GTK-SD-SMP-SMA-SMK-SLB'!P$7,FALSE)</f>
        <v>0</v>
      </c>
      <c r="P613" s="299">
        <f t="shared" si="330"/>
        <v>0</v>
      </c>
      <c r="Q613" s="299">
        <f t="shared" si="331"/>
        <v>0</v>
      </c>
      <c r="R613" s="300">
        <f t="shared" si="332"/>
        <v>0</v>
      </c>
      <c r="S613" s="9">
        <f>VLOOKUP($E613,'ALL-GTK-SD-SMP-SMA-SMK-SLB'!$F$14:$CG$713,'ALL-GTK-SD-SMP-SMA-SMK-SLB'!T$7,FALSE)</f>
        <v>4</v>
      </c>
      <c r="T613" s="9">
        <f>VLOOKUP($E613,'ALL-GTK-SD-SMP-SMA-SMK-SLB'!$F$14:$CG$713,'ALL-GTK-SD-SMP-SMA-SMK-SLB'!U$7,FALSE)</f>
        <v>3</v>
      </c>
      <c r="U613" s="9">
        <f>VLOOKUP($E613,'ALL-GTK-SD-SMP-SMA-SMK-SLB'!$F$14:$CG$713,'ALL-GTK-SD-SMP-SMA-SMK-SLB'!V$7,FALSE)</f>
        <v>0</v>
      </c>
      <c r="V613" s="9">
        <f>VLOOKUP($E613,'ALL-GTK-SD-SMP-SMA-SMK-SLB'!$F$14:$CG$713,'ALL-GTK-SD-SMP-SMA-SMK-SLB'!W$7,FALSE)</f>
        <v>0</v>
      </c>
      <c r="W613" s="9">
        <f>VLOOKUP($E613,'ALL-GTK-SD-SMP-SMA-SMK-SLB'!$F$14:$CG$713,'ALL-GTK-SD-SMP-SMA-SMK-SLB'!X$7,FALSE)</f>
        <v>0</v>
      </c>
      <c r="X613" s="9">
        <f>VLOOKUP($E613,'ALL-GTK-SD-SMP-SMA-SMK-SLB'!$F$14:$CG$713,'ALL-GTK-SD-SMP-SMA-SMK-SLB'!Y$7,FALSE)</f>
        <v>0</v>
      </c>
      <c r="Y613" s="299">
        <f t="shared" si="333"/>
        <v>4</v>
      </c>
      <c r="Z613" s="299">
        <f t="shared" si="334"/>
        <v>3</v>
      </c>
      <c r="AA613" s="10">
        <f t="shared" si="335"/>
        <v>7</v>
      </c>
      <c r="AB613" s="44">
        <f t="shared" si="336"/>
        <v>4</v>
      </c>
      <c r="AC613" s="44">
        <f t="shared" si="337"/>
        <v>3</v>
      </c>
      <c r="AD613" s="11">
        <f t="shared" si="338"/>
        <v>7</v>
      </c>
      <c r="AE613" s="9">
        <f>VLOOKUP($E613,'ALL-GTK-SD-SMP-SMA-SMK-SLB'!$F$14:$CG$713,'ALL-GTK-SD-SMP-SMA-SMK-SLB'!AF$7,FALSE)</f>
        <v>3</v>
      </c>
      <c r="AF613" s="9">
        <f>VLOOKUP($E613,'ALL-GTK-SD-SMP-SMA-SMK-SLB'!$F$14:$CG$713,'ALL-GTK-SD-SMP-SMA-SMK-SLB'!AG$7,FALSE)</f>
        <v>0</v>
      </c>
      <c r="AG613" s="10">
        <f t="shared" si="339"/>
        <v>3</v>
      </c>
      <c r="AH613" s="9">
        <f>VLOOKUP($E613,'ALL-GTK-SD-SMP-SMA-SMK-SLB'!$F$14:$CG$713,'ALL-GTK-SD-SMP-SMA-SMK-SLB'!AI$7,FALSE)</f>
        <v>1</v>
      </c>
      <c r="AI613" s="9">
        <f>VLOOKUP($E613,'ALL-GTK-SD-SMP-SMA-SMK-SLB'!$F$14:$CG$713,'ALL-GTK-SD-SMP-SMA-SMK-SLB'!AJ$7,FALSE)</f>
        <v>3</v>
      </c>
      <c r="AJ613" s="10">
        <f t="shared" si="340"/>
        <v>4</v>
      </c>
      <c r="AK613" s="44">
        <f t="shared" si="341"/>
        <v>4</v>
      </c>
      <c r="AL613" s="44">
        <f t="shared" si="342"/>
        <v>3</v>
      </c>
      <c r="AM613" s="11">
        <f t="shared" si="343"/>
        <v>7</v>
      </c>
      <c r="AN613" s="299">
        <v>0</v>
      </c>
      <c r="AO613" s="299">
        <v>0</v>
      </c>
      <c r="AP613" s="9">
        <f>VLOOKUP($E613,'ALL-GTK-SD-SMP-SMA-SMK-SLB'!$F$14:$CG$713,'ALL-GTK-SD-SMP-SMA-SMK-SLB'!AQ$7,FALSE)</f>
        <v>0</v>
      </c>
      <c r="AQ613" s="9">
        <f>VLOOKUP($E613,'ALL-GTK-SD-SMP-SMA-SMK-SLB'!$F$14:$CG$713,'ALL-GTK-SD-SMP-SMA-SMK-SLB'!AR$7,FALSE)</f>
        <v>0</v>
      </c>
      <c r="AR613" s="9">
        <f>VLOOKUP($E613,'ALL-GTK-SD-SMP-SMA-SMK-SLB'!$F$14:$CG$713,'ALL-GTK-SD-SMP-SMA-SMK-SLB'!AS$7,FALSE)</f>
        <v>0</v>
      </c>
      <c r="AS613" s="9">
        <f>VLOOKUP($E613,'ALL-GTK-SD-SMP-SMA-SMK-SLB'!$F$14:$CG$713,'ALL-GTK-SD-SMP-SMA-SMK-SLB'!AT$7,FALSE)</f>
        <v>0</v>
      </c>
      <c r="AT613" s="9">
        <f>VLOOKUP($E613,'ALL-GTK-SD-SMP-SMA-SMK-SLB'!$F$14:$CG$713,'ALL-GTK-SD-SMP-SMA-SMK-SLB'!AU$7,FALSE)</f>
        <v>0</v>
      </c>
      <c r="AU613" s="9">
        <f>VLOOKUP($E613,'ALL-GTK-SD-SMP-SMA-SMK-SLB'!$F$14:$CG$713,'ALL-GTK-SD-SMP-SMA-SMK-SLB'!AV$7,FALSE)</f>
        <v>0</v>
      </c>
      <c r="AV613" s="9">
        <f>VLOOKUP($E613,'ALL-GTK-SD-SMP-SMA-SMK-SLB'!$F$14:$CG$713,'ALL-GTK-SD-SMP-SMA-SMK-SLB'!AW$7,FALSE)</f>
        <v>0</v>
      </c>
      <c r="AW613" s="9">
        <f>VLOOKUP($E613,'ALL-GTK-SD-SMP-SMA-SMK-SLB'!$F$14:$CG$713,'ALL-GTK-SD-SMP-SMA-SMK-SLB'!AX$7,FALSE)</f>
        <v>0</v>
      </c>
      <c r="AX613" s="9">
        <f>VLOOKUP($E613,'ALL-GTK-SD-SMP-SMA-SMK-SLB'!$F$14:$CG$713,'ALL-GTK-SD-SMP-SMA-SMK-SLB'!AY$7,FALSE)</f>
        <v>4</v>
      </c>
      <c r="AY613" s="9">
        <f>VLOOKUP($E613,'ALL-GTK-SD-SMP-SMA-SMK-SLB'!$F$14:$CG$713,'ALL-GTK-SD-SMP-SMA-SMK-SLB'!AZ$7,FALSE)</f>
        <v>3</v>
      </c>
      <c r="AZ613" s="9">
        <f>VLOOKUP($E613,'ALL-GTK-SD-SMP-SMA-SMK-SLB'!$F$14:$CG$713,'ALL-GTK-SD-SMP-SMA-SMK-SLB'!BA$7,FALSE)</f>
        <v>0</v>
      </c>
      <c r="BA613" s="9">
        <f>VLOOKUP($E613,'ALL-GTK-SD-SMP-SMA-SMK-SLB'!$F$14:$CG$713,'ALL-GTK-SD-SMP-SMA-SMK-SLB'!BB$7,FALSE)</f>
        <v>0</v>
      </c>
      <c r="BB613" s="9">
        <f>VLOOKUP($E613,'ALL-GTK-SD-SMP-SMA-SMK-SLB'!$F$14:$CG$713,'ALL-GTK-SD-SMP-SMA-SMK-SLB'!BC$7,FALSE)</f>
        <v>0</v>
      </c>
      <c r="BC613" s="9">
        <f>VLOOKUP($E613,'ALL-GTK-SD-SMP-SMA-SMK-SLB'!$F$14:$CG$713,'ALL-GTK-SD-SMP-SMA-SMK-SLB'!BD$7,FALSE)</f>
        <v>0</v>
      </c>
      <c r="BD613" s="310">
        <f t="shared" si="344"/>
        <v>0</v>
      </c>
      <c r="BE613" s="310">
        <f t="shared" si="345"/>
        <v>0</v>
      </c>
      <c r="BF613" s="10">
        <f t="shared" si="346"/>
        <v>0</v>
      </c>
      <c r="BG613" s="311">
        <f t="shared" si="347"/>
        <v>4</v>
      </c>
      <c r="BH613" s="311">
        <f t="shared" si="348"/>
        <v>3</v>
      </c>
      <c r="BI613" s="10">
        <f t="shared" si="349"/>
        <v>7</v>
      </c>
      <c r="BJ613" s="44">
        <f t="shared" si="350"/>
        <v>4</v>
      </c>
      <c r="BK613" s="44">
        <f t="shared" si="351"/>
        <v>3</v>
      </c>
      <c r="BL613" s="11">
        <f t="shared" si="352"/>
        <v>7</v>
      </c>
      <c r="BM613" s="9">
        <f>VLOOKUP($E613,'ALL-GTK-SD-SMP-SMA-SMK-SLB'!$F$14:$CG$713,'ALL-GTK-SD-SMP-SMA-SMK-SLB'!BN$7,FALSE)</f>
        <v>0</v>
      </c>
      <c r="BN613" s="9">
        <f>VLOOKUP($E613,'ALL-GTK-SD-SMP-SMA-SMK-SLB'!$F$14:$CG$713,'ALL-GTK-SD-SMP-SMA-SMK-SLB'!BO$7,FALSE)</f>
        <v>0</v>
      </c>
      <c r="BO613" s="9">
        <f>VLOOKUP($E613,'ALL-GTK-SD-SMP-SMA-SMK-SLB'!$F$14:$CG$713,'ALL-GTK-SD-SMP-SMA-SMK-SLB'!BP$7,FALSE)</f>
        <v>1</v>
      </c>
      <c r="BP613" s="9">
        <f>VLOOKUP($E613,'ALL-GTK-SD-SMP-SMA-SMK-SLB'!$F$14:$CG$713,'ALL-GTK-SD-SMP-SMA-SMK-SLB'!BQ$7,FALSE)</f>
        <v>2</v>
      </c>
      <c r="BQ613" s="9">
        <f>VLOOKUP($E613,'ALL-GTK-SD-SMP-SMA-SMK-SLB'!$F$14:$CG$713,'ALL-GTK-SD-SMP-SMA-SMK-SLB'!BR$7,FALSE)</f>
        <v>0</v>
      </c>
      <c r="BR613" s="9">
        <f>VLOOKUP($E613,'ALL-GTK-SD-SMP-SMA-SMK-SLB'!$F$14:$CG$713,'ALL-GTK-SD-SMP-SMA-SMK-SLB'!BS$7,FALSE)</f>
        <v>0</v>
      </c>
      <c r="BS613" s="9">
        <f>VLOOKUP($E613,'ALL-GTK-SD-SMP-SMA-SMK-SLB'!$F$14:$CG$713,'ALL-GTK-SD-SMP-SMA-SMK-SLB'!BT$7,FALSE)</f>
        <v>0</v>
      </c>
      <c r="BT613" s="9">
        <f>VLOOKUP($E613,'ALL-GTK-SD-SMP-SMA-SMK-SLB'!$F$14:$CG$713,'ALL-GTK-SD-SMP-SMA-SMK-SLB'!BU$7,FALSE)</f>
        <v>0</v>
      </c>
      <c r="BU613" s="299">
        <f t="shared" si="353"/>
        <v>1</v>
      </c>
      <c r="BV613" s="299">
        <f t="shared" si="354"/>
        <v>2</v>
      </c>
      <c r="BW613" s="44">
        <f t="shared" si="355"/>
        <v>1</v>
      </c>
      <c r="BX613" s="44">
        <f t="shared" si="356"/>
        <v>2</v>
      </c>
      <c r="BY613" s="11">
        <f t="shared" si="357"/>
        <v>3</v>
      </c>
      <c r="BZ613" s="14">
        <f t="shared" si="358"/>
        <v>4</v>
      </c>
      <c r="CA613" s="14">
        <f t="shared" si="359"/>
        <v>3</v>
      </c>
      <c r="CB613" s="13">
        <f t="shared" si="360"/>
        <v>1</v>
      </c>
      <c r="CC613" s="13">
        <f t="shared" si="361"/>
        <v>2</v>
      </c>
      <c r="CD613" s="312">
        <f t="shared" si="362"/>
        <v>5</v>
      </c>
      <c r="CE613" s="312">
        <f t="shared" si="363"/>
        <v>5</v>
      </c>
      <c r="CF613" s="313">
        <f t="shared" si="364"/>
        <v>10</v>
      </c>
      <c r="CG613" s="302" t="str">
        <f t="shared" si="365"/>
        <v>OK</v>
      </c>
    </row>
    <row r="614" spans="1:85" ht="14.25" x14ac:dyDescent="0.25">
      <c r="A614" s="6">
        <v>602</v>
      </c>
      <c r="B614" s="495">
        <v>25</v>
      </c>
      <c r="C614" s="495" t="s">
        <v>8</v>
      </c>
      <c r="D614" s="496" t="s">
        <v>19</v>
      </c>
      <c r="E614" s="626">
        <v>20319324</v>
      </c>
      <c r="F614" s="627" t="s">
        <v>1073</v>
      </c>
      <c r="G614" s="624" t="s">
        <v>53</v>
      </c>
      <c r="H614" s="9">
        <f>VLOOKUP($E614,'ALL-GTK-SD-SMP-SMA-SMK-SLB'!$F$14:$CG$713,'ALL-GTK-SD-SMP-SMA-SMK-SLB'!I$7,FALSE)</f>
        <v>0</v>
      </c>
      <c r="I614" s="9">
        <f>VLOOKUP($E614,'ALL-GTK-SD-SMP-SMA-SMK-SLB'!$F$14:$CG$713,'ALL-GTK-SD-SMP-SMA-SMK-SLB'!J$7,FALSE)</f>
        <v>0</v>
      </c>
      <c r="J614" s="9">
        <f>VLOOKUP($E614,'ALL-GTK-SD-SMP-SMA-SMK-SLB'!$F$14:$CG$713,'ALL-GTK-SD-SMP-SMA-SMK-SLB'!K$7,FALSE)</f>
        <v>0</v>
      </c>
      <c r="K614" s="9">
        <f>VLOOKUP($E614,'ALL-GTK-SD-SMP-SMA-SMK-SLB'!$F$14:$CG$713,'ALL-GTK-SD-SMP-SMA-SMK-SLB'!L$7,FALSE)</f>
        <v>0</v>
      </c>
      <c r="L614" s="9">
        <f>VLOOKUP($E614,'ALL-GTK-SD-SMP-SMA-SMK-SLB'!$F$14:$CG$713,'ALL-GTK-SD-SMP-SMA-SMK-SLB'!M$7,FALSE)</f>
        <v>0</v>
      </c>
      <c r="M614" s="9">
        <f>VLOOKUP($E614,'ALL-GTK-SD-SMP-SMA-SMK-SLB'!$F$14:$CG$713,'ALL-GTK-SD-SMP-SMA-SMK-SLB'!N$7,FALSE)</f>
        <v>0</v>
      </c>
      <c r="N614" s="9">
        <f>VLOOKUP($E614,'ALL-GTK-SD-SMP-SMA-SMK-SLB'!$F$14:$CG$713,'ALL-GTK-SD-SMP-SMA-SMK-SLB'!O$7,FALSE)</f>
        <v>0</v>
      </c>
      <c r="O614" s="9">
        <f>VLOOKUP($E614,'ALL-GTK-SD-SMP-SMA-SMK-SLB'!$F$14:$CG$713,'ALL-GTK-SD-SMP-SMA-SMK-SLB'!P$7,FALSE)</f>
        <v>0</v>
      </c>
      <c r="P614" s="299">
        <f t="shared" si="330"/>
        <v>0</v>
      </c>
      <c r="Q614" s="299">
        <f t="shared" si="331"/>
        <v>0</v>
      </c>
      <c r="R614" s="300">
        <f t="shared" si="332"/>
        <v>0</v>
      </c>
      <c r="S614" s="9">
        <f>VLOOKUP($E614,'ALL-GTK-SD-SMP-SMA-SMK-SLB'!$F$14:$CG$713,'ALL-GTK-SD-SMP-SMA-SMK-SLB'!T$7,FALSE)</f>
        <v>12</v>
      </c>
      <c r="T614" s="9">
        <f>VLOOKUP($E614,'ALL-GTK-SD-SMP-SMA-SMK-SLB'!$F$14:$CG$713,'ALL-GTK-SD-SMP-SMA-SMK-SLB'!U$7,FALSE)</f>
        <v>23</v>
      </c>
      <c r="U614" s="9">
        <f>VLOOKUP($E614,'ALL-GTK-SD-SMP-SMA-SMK-SLB'!$F$14:$CG$713,'ALL-GTK-SD-SMP-SMA-SMK-SLB'!V$7,FALSE)</f>
        <v>0</v>
      </c>
      <c r="V614" s="9">
        <f>VLOOKUP($E614,'ALL-GTK-SD-SMP-SMA-SMK-SLB'!$F$14:$CG$713,'ALL-GTK-SD-SMP-SMA-SMK-SLB'!W$7,FALSE)</f>
        <v>0</v>
      </c>
      <c r="W614" s="9">
        <f>VLOOKUP($E614,'ALL-GTK-SD-SMP-SMA-SMK-SLB'!$F$14:$CG$713,'ALL-GTK-SD-SMP-SMA-SMK-SLB'!X$7,FALSE)</f>
        <v>1</v>
      </c>
      <c r="X614" s="9">
        <f>VLOOKUP($E614,'ALL-GTK-SD-SMP-SMA-SMK-SLB'!$F$14:$CG$713,'ALL-GTK-SD-SMP-SMA-SMK-SLB'!Y$7,FALSE)</f>
        <v>1</v>
      </c>
      <c r="Y614" s="299">
        <f t="shared" si="333"/>
        <v>13</v>
      </c>
      <c r="Z614" s="299">
        <f t="shared" si="334"/>
        <v>24</v>
      </c>
      <c r="AA614" s="10">
        <f t="shared" si="335"/>
        <v>37</v>
      </c>
      <c r="AB614" s="44">
        <f t="shared" si="336"/>
        <v>13</v>
      </c>
      <c r="AC614" s="44">
        <f t="shared" si="337"/>
        <v>24</v>
      </c>
      <c r="AD614" s="11">
        <f t="shared" si="338"/>
        <v>37</v>
      </c>
      <c r="AE614" s="9">
        <f>VLOOKUP($E614,'ALL-GTK-SD-SMP-SMA-SMK-SLB'!$F$14:$CG$713,'ALL-GTK-SD-SMP-SMA-SMK-SLB'!AF$7,FALSE)</f>
        <v>5</v>
      </c>
      <c r="AF614" s="9">
        <f>VLOOKUP($E614,'ALL-GTK-SD-SMP-SMA-SMK-SLB'!$F$14:$CG$713,'ALL-GTK-SD-SMP-SMA-SMK-SLB'!AG$7,FALSE)</f>
        <v>6</v>
      </c>
      <c r="AG614" s="10">
        <f t="shared" si="339"/>
        <v>11</v>
      </c>
      <c r="AH614" s="9">
        <f>VLOOKUP($E614,'ALL-GTK-SD-SMP-SMA-SMK-SLB'!$F$14:$CG$713,'ALL-GTK-SD-SMP-SMA-SMK-SLB'!AI$7,FALSE)</f>
        <v>8</v>
      </c>
      <c r="AI614" s="9">
        <f>VLOOKUP($E614,'ALL-GTK-SD-SMP-SMA-SMK-SLB'!$F$14:$CG$713,'ALL-GTK-SD-SMP-SMA-SMK-SLB'!AJ$7,FALSE)</f>
        <v>18</v>
      </c>
      <c r="AJ614" s="10">
        <f t="shared" si="340"/>
        <v>26</v>
      </c>
      <c r="AK614" s="44">
        <f t="shared" si="341"/>
        <v>13</v>
      </c>
      <c r="AL614" s="44">
        <f t="shared" si="342"/>
        <v>24</v>
      </c>
      <c r="AM614" s="11">
        <f t="shared" si="343"/>
        <v>37</v>
      </c>
      <c r="AN614" s="299">
        <v>0</v>
      </c>
      <c r="AO614" s="299">
        <v>0</v>
      </c>
      <c r="AP614" s="9">
        <f>VLOOKUP($E614,'ALL-GTK-SD-SMP-SMA-SMK-SLB'!$F$14:$CG$713,'ALL-GTK-SD-SMP-SMA-SMK-SLB'!AQ$7,FALSE)</f>
        <v>0</v>
      </c>
      <c r="AQ614" s="9">
        <f>VLOOKUP($E614,'ALL-GTK-SD-SMP-SMA-SMK-SLB'!$F$14:$CG$713,'ALL-GTK-SD-SMP-SMA-SMK-SLB'!AR$7,FALSE)</f>
        <v>0</v>
      </c>
      <c r="AR614" s="9">
        <f>VLOOKUP($E614,'ALL-GTK-SD-SMP-SMA-SMK-SLB'!$F$14:$CG$713,'ALL-GTK-SD-SMP-SMA-SMK-SLB'!AS$7,FALSE)</f>
        <v>0</v>
      </c>
      <c r="AS614" s="9">
        <f>VLOOKUP($E614,'ALL-GTK-SD-SMP-SMA-SMK-SLB'!$F$14:$CG$713,'ALL-GTK-SD-SMP-SMA-SMK-SLB'!AT$7,FALSE)</f>
        <v>0</v>
      </c>
      <c r="AT614" s="9">
        <f>VLOOKUP($E614,'ALL-GTK-SD-SMP-SMA-SMK-SLB'!$F$14:$CG$713,'ALL-GTK-SD-SMP-SMA-SMK-SLB'!AU$7,FALSE)</f>
        <v>0</v>
      </c>
      <c r="AU614" s="9">
        <f>VLOOKUP($E614,'ALL-GTK-SD-SMP-SMA-SMK-SLB'!$F$14:$CG$713,'ALL-GTK-SD-SMP-SMA-SMK-SLB'!AV$7,FALSE)</f>
        <v>0</v>
      </c>
      <c r="AV614" s="9">
        <f>VLOOKUP($E614,'ALL-GTK-SD-SMP-SMA-SMK-SLB'!$F$14:$CG$713,'ALL-GTK-SD-SMP-SMA-SMK-SLB'!AW$7,FALSE)</f>
        <v>0</v>
      </c>
      <c r="AW614" s="9">
        <f>VLOOKUP($E614,'ALL-GTK-SD-SMP-SMA-SMK-SLB'!$F$14:$CG$713,'ALL-GTK-SD-SMP-SMA-SMK-SLB'!AX$7,FALSE)</f>
        <v>0</v>
      </c>
      <c r="AX614" s="9">
        <f>VLOOKUP($E614,'ALL-GTK-SD-SMP-SMA-SMK-SLB'!$F$14:$CG$713,'ALL-GTK-SD-SMP-SMA-SMK-SLB'!AY$7,FALSE)</f>
        <v>12</v>
      </c>
      <c r="AY614" s="9">
        <f>VLOOKUP($E614,'ALL-GTK-SD-SMP-SMA-SMK-SLB'!$F$14:$CG$713,'ALL-GTK-SD-SMP-SMA-SMK-SLB'!AZ$7,FALSE)</f>
        <v>20</v>
      </c>
      <c r="AZ614" s="9">
        <f>VLOOKUP($E614,'ALL-GTK-SD-SMP-SMA-SMK-SLB'!$F$14:$CG$713,'ALL-GTK-SD-SMP-SMA-SMK-SLB'!BA$7,FALSE)</f>
        <v>1</v>
      </c>
      <c r="BA614" s="9">
        <f>VLOOKUP($E614,'ALL-GTK-SD-SMP-SMA-SMK-SLB'!$F$14:$CG$713,'ALL-GTK-SD-SMP-SMA-SMK-SLB'!BB$7,FALSE)</f>
        <v>4</v>
      </c>
      <c r="BB614" s="9">
        <f>VLOOKUP($E614,'ALL-GTK-SD-SMP-SMA-SMK-SLB'!$F$14:$CG$713,'ALL-GTK-SD-SMP-SMA-SMK-SLB'!BC$7,FALSE)</f>
        <v>0</v>
      </c>
      <c r="BC614" s="9">
        <f>VLOOKUP($E614,'ALL-GTK-SD-SMP-SMA-SMK-SLB'!$F$14:$CG$713,'ALL-GTK-SD-SMP-SMA-SMK-SLB'!BD$7,FALSE)</f>
        <v>0</v>
      </c>
      <c r="BD614" s="310">
        <f t="shared" si="344"/>
        <v>0</v>
      </c>
      <c r="BE614" s="310">
        <f t="shared" si="345"/>
        <v>0</v>
      </c>
      <c r="BF614" s="10">
        <f t="shared" si="346"/>
        <v>0</v>
      </c>
      <c r="BG614" s="311">
        <f t="shared" si="347"/>
        <v>13</v>
      </c>
      <c r="BH614" s="311">
        <f t="shared" si="348"/>
        <v>24</v>
      </c>
      <c r="BI614" s="10">
        <f t="shared" si="349"/>
        <v>37</v>
      </c>
      <c r="BJ614" s="44">
        <f t="shared" si="350"/>
        <v>13</v>
      </c>
      <c r="BK614" s="44">
        <f t="shared" si="351"/>
        <v>24</v>
      </c>
      <c r="BL614" s="11">
        <f t="shared" si="352"/>
        <v>37</v>
      </c>
      <c r="BM614" s="9">
        <f>VLOOKUP($E614,'ALL-GTK-SD-SMP-SMA-SMK-SLB'!$F$14:$CG$713,'ALL-GTK-SD-SMP-SMA-SMK-SLB'!BN$7,FALSE)</f>
        <v>0</v>
      </c>
      <c r="BN614" s="9">
        <f>VLOOKUP($E614,'ALL-GTK-SD-SMP-SMA-SMK-SLB'!$F$14:$CG$713,'ALL-GTK-SD-SMP-SMA-SMK-SLB'!BO$7,FALSE)</f>
        <v>0</v>
      </c>
      <c r="BO614" s="9">
        <f>VLOOKUP($E614,'ALL-GTK-SD-SMP-SMA-SMK-SLB'!$F$14:$CG$713,'ALL-GTK-SD-SMP-SMA-SMK-SLB'!BP$7,FALSE)</f>
        <v>0</v>
      </c>
      <c r="BP614" s="9">
        <f>VLOOKUP($E614,'ALL-GTK-SD-SMP-SMA-SMK-SLB'!$F$14:$CG$713,'ALL-GTK-SD-SMP-SMA-SMK-SLB'!BQ$7,FALSE)</f>
        <v>0</v>
      </c>
      <c r="BQ614" s="9">
        <f>VLOOKUP($E614,'ALL-GTK-SD-SMP-SMA-SMK-SLB'!$F$14:$CG$713,'ALL-GTK-SD-SMP-SMA-SMK-SLB'!BR$7,FALSE)</f>
        <v>0</v>
      </c>
      <c r="BR614" s="9">
        <f>VLOOKUP($E614,'ALL-GTK-SD-SMP-SMA-SMK-SLB'!$F$14:$CG$713,'ALL-GTK-SD-SMP-SMA-SMK-SLB'!BS$7,FALSE)</f>
        <v>0</v>
      </c>
      <c r="BS614" s="9">
        <f>VLOOKUP($E614,'ALL-GTK-SD-SMP-SMA-SMK-SLB'!$F$14:$CG$713,'ALL-GTK-SD-SMP-SMA-SMK-SLB'!BT$7,FALSE)</f>
        <v>0</v>
      </c>
      <c r="BT614" s="9">
        <f>VLOOKUP($E614,'ALL-GTK-SD-SMP-SMA-SMK-SLB'!$F$14:$CG$713,'ALL-GTK-SD-SMP-SMA-SMK-SLB'!BU$7,FALSE)</f>
        <v>6</v>
      </c>
      <c r="BU614" s="299">
        <f t="shared" si="353"/>
        <v>0</v>
      </c>
      <c r="BV614" s="299">
        <f t="shared" si="354"/>
        <v>6</v>
      </c>
      <c r="BW614" s="44">
        <f t="shared" si="355"/>
        <v>0</v>
      </c>
      <c r="BX614" s="44">
        <f t="shared" si="356"/>
        <v>6</v>
      </c>
      <c r="BY614" s="11">
        <f t="shared" si="357"/>
        <v>6</v>
      </c>
      <c r="BZ614" s="14">
        <f t="shared" si="358"/>
        <v>13</v>
      </c>
      <c r="CA614" s="14">
        <f t="shared" si="359"/>
        <v>24</v>
      </c>
      <c r="CB614" s="13">
        <f t="shared" si="360"/>
        <v>0</v>
      </c>
      <c r="CC614" s="13">
        <f t="shared" si="361"/>
        <v>6</v>
      </c>
      <c r="CD614" s="312">
        <f t="shared" si="362"/>
        <v>13</v>
      </c>
      <c r="CE614" s="312">
        <f t="shared" si="363"/>
        <v>30</v>
      </c>
      <c r="CF614" s="313">
        <f t="shared" si="364"/>
        <v>43</v>
      </c>
      <c r="CG614" s="302" t="str">
        <f t="shared" si="365"/>
        <v>OK</v>
      </c>
    </row>
    <row r="615" spans="1:85" ht="14.25" x14ac:dyDescent="0.25">
      <c r="A615" s="6">
        <v>603</v>
      </c>
      <c r="B615" s="495">
        <v>26</v>
      </c>
      <c r="C615" s="495" t="s">
        <v>8</v>
      </c>
      <c r="D615" s="496" t="s">
        <v>19</v>
      </c>
      <c r="E615" s="626">
        <v>20319283</v>
      </c>
      <c r="F615" s="627" t="s">
        <v>1074</v>
      </c>
      <c r="G615" s="624" t="s">
        <v>53</v>
      </c>
      <c r="H615" s="9">
        <f>VLOOKUP($E615,'ALL-GTK-SD-SMP-SMA-SMK-SLB'!$F$14:$CG$713,'ALL-GTK-SD-SMP-SMA-SMK-SLB'!I$7,FALSE)</f>
        <v>0</v>
      </c>
      <c r="I615" s="9">
        <f>VLOOKUP($E615,'ALL-GTK-SD-SMP-SMA-SMK-SLB'!$F$14:$CG$713,'ALL-GTK-SD-SMP-SMA-SMK-SLB'!J$7,FALSE)</f>
        <v>0</v>
      </c>
      <c r="J615" s="9">
        <f>VLOOKUP($E615,'ALL-GTK-SD-SMP-SMA-SMK-SLB'!$F$14:$CG$713,'ALL-GTK-SD-SMP-SMA-SMK-SLB'!K$7,FALSE)</f>
        <v>0</v>
      </c>
      <c r="K615" s="9">
        <f>VLOOKUP($E615,'ALL-GTK-SD-SMP-SMA-SMK-SLB'!$F$14:$CG$713,'ALL-GTK-SD-SMP-SMA-SMK-SLB'!L$7,FALSE)</f>
        <v>0</v>
      </c>
      <c r="L615" s="9">
        <f>VLOOKUP($E615,'ALL-GTK-SD-SMP-SMA-SMK-SLB'!$F$14:$CG$713,'ALL-GTK-SD-SMP-SMA-SMK-SLB'!M$7,FALSE)</f>
        <v>0</v>
      </c>
      <c r="M615" s="9">
        <f>VLOOKUP($E615,'ALL-GTK-SD-SMP-SMA-SMK-SLB'!$F$14:$CG$713,'ALL-GTK-SD-SMP-SMA-SMK-SLB'!N$7,FALSE)</f>
        <v>0</v>
      </c>
      <c r="N615" s="9">
        <f>VLOOKUP($E615,'ALL-GTK-SD-SMP-SMA-SMK-SLB'!$F$14:$CG$713,'ALL-GTK-SD-SMP-SMA-SMK-SLB'!O$7,FALSE)</f>
        <v>0</v>
      </c>
      <c r="O615" s="9">
        <f>VLOOKUP($E615,'ALL-GTK-SD-SMP-SMA-SMK-SLB'!$F$14:$CG$713,'ALL-GTK-SD-SMP-SMA-SMK-SLB'!P$7,FALSE)</f>
        <v>0</v>
      </c>
      <c r="P615" s="299">
        <f t="shared" si="330"/>
        <v>0</v>
      </c>
      <c r="Q615" s="299">
        <f t="shared" si="331"/>
        <v>0</v>
      </c>
      <c r="R615" s="300">
        <f t="shared" si="332"/>
        <v>0</v>
      </c>
      <c r="S615" s="9">
        <f>VLOOKUP($E615,'ALL-GTK-SD-SMP-SMA-SMK-SLB'!$F$14:$CG$713,'ALL-GTK-SD-SMP-SMA-SMK-SLB'!T$7,FALSE)</f>
        <v>2</v>
      </c>
      <c r="T615" s="9">
        <f>VLOOKUP($E615,'ALL-GTK-SD-SMP-SMA-SMK-SLB'!$F$14:$CG$713,'ALL-GTK-SD-SMP-SMA-SMK-SLB'!U$7,FALSE)</f>
        <v>3</v>
      </c>
      <c r="U615" s="9">
        <f>VLOOKUP($E615,'ALL-GTK-SD-SMP-SMA-SMK-SLB'!$F$14:$CG$713,'ALL-GTK-SD-SMP-SMA-SMK-SLB'!V$7,FALSE)</f>
        <v>0</v>
      </c>
      <c r="V615" s="9">
        <f>VLOOKUP($E615,'ALL-GTK-SD-SMP-SMA-SMK-SLB'!$F$14:$CG$713,'ALL-GTK-SD-SMP-SMA-SMK-SLB'!W$7,FALSE)</f>
        <v>0</v>
      </c>
      <c r="W615" s="9">
        <f>VLOOKUP($E615,'ALL-GTK-SD-SMP-SMA-SMK-SLB'!$F$14:$CG$713,'ALL-GTK-SD-SMP-SMA-SMK-SLB'!X$7,FALSE)</f>
        <v>2</v>
      </c>
      <c r="X615" s="9">
        <f>VLOOKUP($E615,'ALL-GTK-SD-SMP-SMA-SMK-SLB'!$F$14:$CG$713,'ALL-GTK-SD-SMP-SMA-SMK-SLB'!Y$7,FALSE)</f>
        <v>1</v>
      </c>
      <c r="Y615" s="299">
        <f t="shared" si="333"/>
        <v>4</v>
      </c>
      <c r="Z615" s="299">
        <f t="shared" si="334"/>
        <v>4</v>
      </c>
      <c r="AA615" s="10">
        <f t="shared" si="335"/>
        <v>8</v>
      </c>
      <c r="AB615" s="44">
        <f t="shared" si="336"/>
        <v>4</v>
      </c>
      <c r="AC615" s="44">
        <f t="shared" si="337"/>
        <v>4</v>
      </c>
      <c r="AD615" s="11">
        <f t="shared" si="338"/>
        <v>8</v>
      </c>
      <c r="AE615" s="9">
        <f>VLOOKUP($E615,'ALL-GTK-SD-SMP-SMA-SMK-SLB'!$F$14:$CG$713,'ALL-GTK-SD-SMP-SMA-SMK-SLB'!AF$7,FALSE)</f>
        <v>2</v>
      </c>
      <c r="AF615" s="9">
        <f>VLOOKUP($E615,'ALL-GTK-SD-SMP-SMA-SMK-SLB'!$F$14:$CG$713,'ALL-GTK-SD-SMP-SMA-SMK-SLB'!AG$7,FALSE)</f>
        <v>1</v>
      </c>
      <c r="AG615" s="10">
        <f t="shared" si="339"/>
        <v>3</v>
      </c>
      <c r="AH615" s="9">
        <f>VLOOKUP($E615,'ALL-GTK-SD-SMP-SMA-SMK-SLB'!$F$14:$CG$713,'ALL-GTK-SD-SMP-SMA-SMK-SLB'!AI$7,FALSE)</f>
        <v>2</v>
      </c>
      <c r="AI615" s="9">
        <f>VLOOKUP($E615,'ALL-GTK-SD-SMP-SMA-SMK-SLB'!$F$14:$CG$713,'ALL-GTK-SD-SMP-SMA-SMK-SLB'!AJ$7,FALSE)</f>
        <v>3</v>
      </c>
      <c r="AJ615" s="10">
        <f t="shared" si="340"/>
        <v>5</v>
      </c>
      <c r="AK615" s="44">
        <f t="shared" si="341"/>
        <v>4</v>
      </c>
      <c r="AL615" s="44">
        <f t="shared" si="342"/>
        <v>4</v>
      </c>
      <c r="AM615" s="11">
        <f t="shared" si="343"/>
        <v>8</v>
      </c>
      <c r="AN615" s="299">
        <v>0</v>
      </c>
      <c r="AO615" s="299">
        <v>0</v>
      </c>
      <c r="AP615" s="9">
        <f>VLOOKUP($E615,'ALL-GTK-SD-SMP-SMA-SMK-SLB'!$F$14:$CG$713,'ALL-GTK-SD-SMP-SMA-SMK-SLB'!AQ$7,FALSE)</f>
        <v>0</v>
      </c>
      <c r="AQ615" s="9">
        <f>VLOOKUP($E615,'ALL-GTK-SD-SMP-SMA-SMK-SLB'!$F$14:$CG$713,'ALL-GTK-SD-SMP-SMA-SMK-SLB'!AR$7,FALSE)</f>
        <v>0</v>
      </c>
      <c r="AR615" s="9">
        <f>VLOOKUP($E615,'ALL-GTK-SD-SMP-SMA-SMK-SLB'!$F$14:$CG$713,'ALL-GTK-SD-SMP-SMA-SMK-SLB'!AS$7,FALSE)</f>
        <v>0</v>
      </c>
      <c r="AS615" s="9">
        <f>VLOOKUP($E615,'ALL-GTK-SD-SMP-SMA-SMK-SLB'!$F$14:$CG$713,'ALL-GTK-SD-SMP-SMA-SMK-SLB'!AT$7,FALSE)</f>
        <v>0</v>
      </c>
      <c r="AT615" s="9">
        <f>VLOOKUP($E615,'ALL-GTK-SD-SMP-SMA-SMK-SLB'!$F$14:$CG$713,'ALL-GTK-SD-SMP-SMA-SMK-SLB'!AU$7,FALSE)</f>
        <v>0</v>
      </c>
      <c r="AU615" s="9">
        <f>VLOOKUP($E615,'ALL-GTK-SD-SMP-SMA-SMK-SLB'!$F$14:$CG$713,'ALL-GTK-SD-SMP-SMA-SMK-SLB'!AV$7,FALSE)</f>
        <v>0</v>
      </c>
      <c r="AV615" s="9">
        <f>VLOOKUP($E615,'ALL-GTK-SD-SMP-SMA-SMK-SLB'!$F$14:$CG$713,'ALL-GTK-SD-SMP-SMA-SMK-SLB'!AW$7,FALSE)</f>
        <v>0</v>
      </c>
      <c r="AW615" s="9">
        <f>VLOOKUP($E615,'ALL-GTK-SD-SMP-SMA-SMK-SLB'!$F$14:$CG$713,'ALL-GTK-SD-SMP-SMA-SMK-SLB'!AX$7,FALSE)</f>
        <v>0</v>
      </c>
      <c r="AX615" s="9">
        <f>VLOOKUP($E615,'ALL-GTK-SD-SMP-SMA-SMK-SLB'!$F$14:$CG$713,'ALL-GTK-SD-SMP-SMA-SMK-SLB'!AY$7,FALSE)</f>
        <v>4</v>
      </c>
      <c r="AY615" s="9">
        <f>VLOOKUP($E615,'ALL-GTK-SD-SMP-SMA-SMK-SLB'!$F$14:$CG$713,'ALL-GTK-SD-SMP-SMA-SMK-SLB'!AZ$7,FALSE)</f>
        <v>4</v>
      </c>
      <c r="AZ615" s="9">
        <f>VLOOKUP($E615,'ALL-GTK-SD-SMP-SMA-SMK-SLB'!$F$14:$CG$713,'ALL-GTK-SD-SMP-SMA-SMK-SLB'!BA$7,FALSE)</f>
        <v>0</v>
      </c>
      <c r="BA615" s="9">
        <f>VLOOKUP($E615,'ALL-GTK-SD-SMP-SMA-SMK-SLB'!$F$14:$CG$713,'ALL-GTK-SD-SMP-SMA-SMK-SLB'!BB$7,FALSE)</f>
        <v>0</v>
      </c>
      <c r="BB615" s="9">
        <f>VLOOKUP($E615,'ALL-GTK-SD-SMP-SMA-SMK-SLB'!$F$14:$CG$713,'ALL-GTK-SD-SMP-SMA-SMK-SLB'!BC$7,FALSE)</f>
        <v>0</v>
      </c>
      <c r="BC615" s="9">
        <f>VLOOKUP($E615,'ALL-GTK-SD-SMP-SMA-SMK-SLB'!$F$14:$CG$713,'ALL-GTK-SD-SMP-SMA-SMK-SLB'!BD$7,FALSE)</f>
        <v>0</v>
      </c>
      <c r="BD615" s="310">
        <f t="shared" si="344"/>
        <v>0</v>
      </c>
      <c r="BE615" s="310">
        <f t="shared" si="345"/>
        <v>0</v>
      </c>
      <c r="BF615" s="10">
        <f t="shared" si="346"/>
        <v>0</v>
      </c>
      <c r="BG615" s="311">
        <f t="shared" si="347"/>
        <v>4</v>
      </c>
      <c r="BH615" s="311">
        <f t="shared" si="348"/>
        <v>4</v>
      </c>
      <c r="BI615" s="10">
        <f t="shared" si="349"/>
        <v>8</v>
      </c>
      <c r="BJ615" s="44">
        <f t="shared" si="350"/>
        <v>4</v>
      </c>
      <c r="BK615" s="44">
        <f t="shared" si="351"/>
        <v>4</v>
      </c>
      <c r="BL615" s="11">
        <f t="shared" si="352"/>
        <v>8</v>
      </c>
      <c r="BM615" s="9">
        <f>VLOOKUP($E615,'ALL-GTK-SD-SMP-SMA-SMK-SLB'!$F$14:$CG$713,'ALL-GTK-SD-SMP-SMA-SMK-SLB'!BN$7,FALSE)</f>
        <v>0</v>
      </c>
      <c r="BN615" s="9">
        <f>VLOOKUP($E615,'ALL-GTK-SD-SMP-SMA-SMK-SLB'!$F$14:$CG$713,'ALL-GTK-SD-SMP-SMA-SMK-SLB'!BO$7,FALSE)</f>
        <v>0</v>
      </c>
      <c r="BO615" s="9">
        <f>VLOOKUP($E615,'ALL-GTK-SD-SMP-SMA-SMK-SLB'!$F$14:$CG$713,'ALL-GTK-SD-SMP-SMA-SMK-SLB'!BP$7,FALSE)</f>
        <v>0</v>
      </c>
      <c r="BP615" s="9">
        <f>VLOOKUP($E615,'ALL-GTK-SD-SMP-SMA-SMK-SLB'!$F$14:$CG$713,'ALL-GTK-SD-SMP-SMA-SMK-SLB'!BQ$7,FALSE)</f>
        <v>0</v>
      </c>
      <c r="BQ615" s="9">
        <f>VLOOKUP($E615,'ALL-GTK-SD-SMP-SMA-SMK-SLB'!$F$14:$CG$713,'ALL-GTK-SD-SMP-SMA-SMK-SLB'!BR$7,FALSE)</f>
        <v>0</v>
      </c>
      <c r="BR615" s="9">
        <f>VLOOKUP($E615,'ALL-GTK-SD-SMP-SMA-SMK-SLB'!$F$14:$CG$713,'ALL-GTK-SD-SMP-SMA-SMK-SLB'!BS$7,FALSE)</f>
        <v>0</v>
      </c>
      <c r="BS615" s="9">
        <f>VLOOKUP($E615,'ALL-GTK-SD-SMP-SMA-SMK-SLB'!$F$14:$CG$713,'ALL-GTK-SD-SMP-SMA-SMK-SLB'!BT$7,FALSE)</f>
        <v>1</v>
      </c>
      <c r="BT615" s="9">
        <f>VLOOKUP($E615,'ALL-GTK-SD-SMP-SMA-SMK-SLB'!$F$14:$CG$713,'ALL-GTK-SD-SMP-SMA-SMK-SLB'!BU$7,FALSE)</f>
        <v>2</v>
      </c>
      <c r="BU615" s="299">
        <f t="shared" si="353"/>
        <v>1</v>
      </c>
      <c r="BV615" s="299">
        <f t="shared" si="354"/>
        <v>2</v>
      </c>
      <c r="BW615" s="44">
        <f t="shared" si="355"/>
        <v>1</v>
      </c>
      <c r="BX615" s="44">
        <f t="shared" si="356"/>
        <v>2</v>
      </c>
      <c r="BY615" s="11">
        <f t="shared" si="357"/>
        <v>3</v>
      </c>
      <c r="BZ615" s="14">
        <f t="shared" si="358"/>
        <v>4</v>
      </c>
      <c r="CA615" s="14">
        <f t="shared" si="359"/>
        <v>4</v>
      </c>
      <c r="CB615" s="13">
        <f t="shared" si="360"/>
        <v>1</v>
      </c>
      <c r="CC615" s="13">
        <f t="shared" si="361"/>
        <v>2</v>
      </c>
      <c r="CD615" s="312">
        <f t="shared" si="362"/>
        <v>5</v>
      </c>
      <c r="CE615" s="312">
        <f t="shared" si="363"/>
        <v>6</v>
      </c>
      <c r="CF615" s="313">
        <f t="shared" si="364"/>
        <v>11</v>
      </c>
      <c r="CG615" s="302" t="str">
        <f t="shared" si="365"/>
        <v>OK</v>
      </c>
    </row>
    <row r="616" spans="1:85" ht="14.25" x14ac:dyDescent="0.25">
      <c r="A616" s="6">
        <v>604</v>
      </c>
      <c r="B616" s="495">
        <v>27</v>
      </c>
      <c r="C616" s="495" t="s">
        <v>8</v>
      </c>
      <c r="D616" s="496" t="s">
        <v>19</v>
      </c>
      <c r="E616" s="626">
        <v>20319305</v>
      </c>
      <c r="F616" s="627" t="s">
        <v>1075</v>
      </c>
      <c r="G616" s="624" t="s">
        <v>53</v>
      </c>
      <c r="H616" s="9">
        <f>VLOOKUP($E616,'ALL-GTK-SD-SMP-SMA-SMK-SLB'!$F$14:$CG$713,'ALL-GTK-SD-SMP-SMA-SMK-SLB'!I$7,FALSE)</f>
        <v>0</v>
      </c>
      <c r="I616" s="9">
        <f>VLOOKUP($E616,'ALL-GTK-SD-SMP-SMA-SMK-SLB'!$F$14:$CG$713,'ALL-GTK-SD-SMP-SMA-SMK-SLB'!J$7,FALSE)</f>
        <v>0</v>
      </c>
      <c r="J616" s="9">
        <f>VLOOKUP($E616,'ALL-GTK-SD-SMP-SMA-SMK-SLB'!$F$14:$CG$713,'ALL-GTK-SD-SMP-SMA-SMK-SLB'!K$7,FALSE)</f>
        <v>0</v>
      </c>
      <c r="K616" s="9">
        <f>VLOOKUP($E616,'ALL-GTK-SD-SMP-SMA-SMK-SLB'!$F$14:$CG$713,'ALL-GTK-SD-SMP-SMA-SMK-SLB'!L$7,FALSE)</f>
        <v>0</v>
      </c>
      <c r="L616" s="9">
        <f>VLOOKUP($E616,'ALL-GTK-SD-SMP-SMA-SMK-SLB'!$F$14:$CG$713,'ALL-GTK-SD-SMP-SMA-SMK-SLB'!M$7,FALSE)</f>
        <v>0</v>
      </c>
      <c r="M616" s="9">
        <f>VLOOKUP($E616,'ALL-GTK-SD-SMP-SMA-SMK-SLB'!$F$14:$CG$713,'ALL-GTK-SD-SMP-SMA-SMK-SLB'!N$7,FALSE)</f>
        <v>0</v>
      </c>
      <c r="N616" s="9">
        <f>VLOOKUP($E616,'ALL-GTK-SD-SMP-SMA-SMK-SLB'!$F$14:$CG$713,'ALL-GTK-SD-SMP-SMA-SMK-SLB'!O$7,FALSE)</f>
        <v>0</v>
      </c>
      <c r="O616" s="9">
        <f>VLOOKUP($E616,'ALL-GTK-SD-SMP-SMA-SMK-SLB'!$F$14:$CG$713,'ALL-GTK-SD-SMP-SMA-SMK-SLB'!P$7,FALSE)</f>
        <v>0</v>
      </c>
      <c r="P616" s="299">
        <f t="shared" si="330"/>
        <v>0</v>
      </c>
      <c r="Q616" s="299">
        <f t="shared" si="331"/>
        <v>0</v>
      </c>
      <c r="R616" s="300">
        <f t="shared" si="332"/>
        <v>0</v>
      </c>
      <c r="S616" s="9">
        <f>VLOOKUP($E616,'ALL-GTK-SD-SMP-SMA-SMK-SLB'!$F$14:$CG$713,'ALL-GTK-SD-SMP-SMA-SMK-SLB'!T$7,FALSE)</f>
        <v>12</v>
      </c>
      <c r="T616" s="9">
        <f>VLOOKUP($E616,'ALL-GTK-SD-SMP-SMA-SMK-SLB'!$F$14:$CG$713,'ALL-GTK-SD-SMP-SMA-SMK-SLB'!U$7,FALSE)</f>
        <v>8</v>
      </c>
      <c r="U616" s="9">
        <f>VLOOKUP($E616,'ALL-GTK-SD-SMP-SMA-SMK-SLB'!$F$14:$CG$713,'ALL-GTK-SD-SMP-SMA-SMK-SLB'!V$7,FALSE)</f>
        <v>0</v>
      </c>
      <c r="V616" s="9">
        <f>VLOOKUP($E616,'ALL-GTK-SD-SMP-SMA-SMK-SLB'!$F$14:$CG$713,'ALL-GTK-SD-SMP-SMA-SMK-SLB'!W$7,FALSE)</f>
        <v>0</v>
      </c>
      <c r="W616" s="9">
        <f>VLOOKUP($E616,'ALL-GTK-SD-SMP-SMA-SMK-SLB'!$F$14:$CG$713,'ALL-GTK-SD-SMP-SMA-SMK-SLB'!X$7,FALSE)</f>
        <v>3</v>
      </c>
      <c r="X616" s="9">
        <f>VLOOKUP($E616,'ALL-GTK-SD-SMP-SMA-SMK-SLB'!$F$14:$CG$713,'ALL-GTK-SD-SMP-SMA-SMK-SLB'!Y$7,FALSE)</f>
        <v>2</v>
      </c>
      <c r="Y616" s="299">
        <f t="shared" si="333"/>
        <v>15</v>
      </c>
      <c r="Z616" s="299">
        <f t="shared" si="334"/>
        <v>10</v>
      </c>
      <c r="AA616" s="10">
        <f t="shared" si="335"/>
        <v>25</v>
      </c>
      <c r="AB616" s="44">
        <f t="shared" si="336"/>
        <v>15</v>
      </c>
      <c r="AC616" s="44">
        <f t="shared" si="337"/>
        <v>10</v>
      </c>
      <c r="AD616" s="11">
        <f t="shared" si="338"/>
        <v>25</v>
      </c>
      <c r="AE616" s="9">
        <f>VLOOKUP($E616,'ALL-GTK-SD-SMP-SMA-SMK-SLB'!$F$14:$CG$713,'ALL-GTK-SD-SMP-SMA-SMK-SLB'!AF$7,FALSE)</f>
        <v>6</v>
      </c>
      <c r="AF616" s="9">
        <f>VLOOKUP($E616,'ALL-GTK-SD-SMP-SMA-SMK-SLB'!$F$14:$CG$713,'ALL-GTK-SD-SMP-SMA-SMK-SLB'!AG$7,FALSE)</f>
        <v>1</v>
      </c>
      <c r="AG616" s="10">
        <f t="shared" si="339"/>
        <v>7</v>
      </c>
      <c r="AH616" s="9">
        <f>VLOOKUP($E616,'ALL-GTK-SD-SMP-SMA-SMK-SLB'!$F$14:$CG$713,'ALL-GTK-SD-SMP-SMA-SMK-SLB'!AI$7,FALSE)</f>
        <v>9</v>
      </c>
      <c r="AI616" s="9">
        <f>VLOOKUP($E616,'ALL-GTK-SD-SMP-SMA-SMK-SLB'!$F$14:$CG$713,'ALL-GTK-SD-SMP-SMA-SMK-SLB'!AJ$7,FALSE)</f>
        <v>9</v>
      </c>
      <c r="AJ616" s="10">
        <f t="shared" si="340"/>
        <v>18</v>
      </c>
      <c r="AK616" s="44">
        <f t="shared" si="341"/>
        <v>15</v>
      </c>
      <c r="AL616" s="44">
        <f t="shared" si="342"/>
        <v>10</v>
      </c>
      <c r="AM616" s="11">
        <f t="shared" si="343"/>
        <v>25</v>
      </c>
      <c r="AN616" s="299">
        <v>0</v>
      </c>
      <c r="AO616" s="299">
        <v>0</v>
      </c>
      <c r="AP616" s="9">
        <f>VLOOKUP($E616,'ALL-GTK-SD-SMP-SMA-SMK-SLB'!$F$14:$CG$713,'ALL-GTK-SD-SMP-SMA-SMK-SLB'!AQ$7,FALSE)</f>
        <v>0</v>
      </c>
      <c r="AQ616" s="9">
        <f>VLOOKUP($E616,'ALL-GTK-SD-SMP-SMA-SMK-SLB'!$F$14:$CG$713,'ALL-GTK-SD-SMP-SMA-SMK-SLB'!AR$7,FALSE)</f>
        <v>0</v>
      </c>
      <c r="AR616" s="9">
        <f>VLOOKUP($E616,'ALL-GTK-SD-SMP-SMA-SMK-SLB'!$F$14:$CG$713,'ALL-GTK-SD-SMP-SMA-SMK-SLB'!AS$7,FALSE)</f>
        <v>0</v>
      </c>
      <c r="AS616" s="9">
        <f>VLOOKUP($E616,'ALL-GTK-SD-SMP-SMA-SMK-SLB'!$F$14:$CG$713,'ALL-GTK-SD-SMP-SMA-SMK-SLB'!AT$7,FALSE)</f>
        <v>0</v>
      </c>
      <c r="AT616" s="9">
        <f>VLOOKUP($E616,'ALL-GTK-SD-SMP-SMA-SMK-SLB'!$F$14:$CG$713,'ALL-GTK-SD-SMP-SMA-SMK-SLB'!AU$7,FALSE)</f>
        <v>0</v>
      </c>
      <c r="AU616" s="9">
        <f>VLOOKUP($E616,'ALL-GTK-SD-SMP-SMA-SMK-SLB'!$F$14:$CG$713,'ALL-GTK-SD-SMP-SMA-SMK-SLB'!AV$7,FALSE)</f>
        <v>0</v>
      </c>
      <c r="AV616" s="9">
        <f>VLOOKUP($E616,'ALL-GTK-SD-SMP-SMA-SMK-SLB'!$F$14:$CG$713,'ALL-GTK-SD-SMP-SMA-SMK-SLB'!AW$7,FALSE)</f>
        <v>0</v>
      </c>
      <c r="AW616" s="9">
        <f>VLOOKUP($E616,'ALL-GTK-SD-SMP-SMA-SMK-SLB'!$F$14:$CG$713,'ALL-GTK-SD-SMP-SMA-SMK-SLB'!AX$7,FALSE)</f>
        <v>0</v>
      </c>
      <c r="AX616" s="9">
        <f>VLOOKUP($E616,'ALL-GTK-SD-SMP-SMA-SMK-SLB'!$F$14:$CG$713,'ALL-GTK-SD-SMP-SMA-SMK-SLB'!AY$7,FALSE)</f>
        <v>15</v>
      </c>
      <c r="AY616" s="9">
        <f>VLOOKUP($E616,'ALL-GTK-SD-SMP-SMA-SMK-SLB'!$F$14:$CG$713,'ALL-GTK-SD-SMP-SMA-SMK-SLB'!AZ$7,FALSE)</f>
        <v>10</v>
      </c>
      <c r="AZ616" s="9">
        <f>VLOOKUP($E616,'ALL-GTK-SD-SMP-SMA-SMK-SLB'!$F$14:$CG$713,'ALL-GTK-SD-SMP-SMA-SMK-SLB'!BA$7,FALSE)</f>
        <v>0</v>
      </c>
      <c r="BA616" s="9">
        <f>VLOOKUP($E616,'ALL-GTK-SD-SMP-SMA-SMK-SLB'!$F$14:$CG$713,'ALL-GTK-SD-SMP-SMA-SMK-SLB'!BB$7,FALSE)</f>
        <v>0</v>
      </c>
      <c r="BB616" s="9">
        <f>VLOOKUP($E616,'ALL-GTK-SD-SMP-SMA-SMK-SLB'!$F$14:$CG$713,'ALL-GTK-SD-SMP-SMA-SMK-SLB'!BC$7,FALSE)</f>
        <v>0</v>
      </c>
      <c r="BC616" s="9">
        <f>VLOOKUP($E616,'ALL-GTK-SD-SMP-SMA-SMK-SLB'!$F$14:$CG$713,'ALL-GTK-SD-SMP-SMA-SMK-SLB'!BD$7,FALSE)</f>
        <v>0</v>
      </c>
      <c r="BD616" s="310">
        <f t="shared" si="344"/>
        <v>0</v>
      </c>
      <c r="BE616" s="310">
        <f t="shared" si="345"/>
        <v>0</v>
      </c>
      <c r="BF616" s="10">
        <f t="shared" si="346"/>
        <v>0</v>
      </c>
      <c r="BG616" s="311">
        <f t="shared" si="347"/>
        <v>15</v>
      </c>
      <c r="BH616" s="311">
        <f t="shared" si="348"/>
        <v>10</v>
      </c>
      <c r="BI616" s="10">
        <f t="shared" si="349"/>
        <v>25</v>
      </c>
      <c r="BJ616" s="44">
        <f t="shared" si="350"/>
        <v>15</v>
      </c>
      <c r="BK616" s="44">
        <f t="shared" si="351"/>
        <v>10</v>
      </c>
      <c r="BL616" s="11">
        <f t="shared" si="352"/>
        <v>25</v>
      </c>
      <c r="BM616" s="9">
        <f>VLOOKUP($E616,'ALL-GTK-SD-SMP-SMA-SMK-SLB'!$F$14:$CG$713,'ALL-GTK-SD-SMP-SMA-SMK-SLB'!BN$7,FALSE)</f>
        <v>0</v>
      </c>
      <c r="BN616" s="9">
        <f>VLOOKUP($E616,'ALL-GTK-SD-SMP-SMA-SMK-SLB'!$F$14:$CG$713,'ALL-GTK-SD-SMP-SMA-SMK-SLB'!BO$7,FALSE)</f>
        <v>0</v>
      </c>
      <c r="BO616" s="9">
        <f>VLOOKUP($E616,'ALL-GTK-SD-SMP-SMA-SMK-SLB'!$F$14:$CG$713,'ALL-GTK-SD-SMP-SMA-SMK-SLB'!BP$7,FALSE)</f>
        <v>0</v>
      </c>
      <c r="BP616" s="9">
        <f>VLOOKUP($E616,'ALL-GTK-SD-SMP-SMA-SMK-SLB'!$F$14:$CG$713,'ALL-GTK-SD-SMP-SMA-SMK-SLB'!BQ$7,FALSE)</f>
        <v>1</v>
      </c>
      <c r="BQ616" s="9">
        <f>VLOOKUP($E616,'ALL-GTK-SD-SMP-SMA-SMK-SLB'!$F$14:$CG$713,'ALL-GTK-SD-SMP-SMA-SMK-SLB'!BR$7,FALSE)</f>
        <v>0</v>
      </c>
      <c r="BR616" s="9">
        <f>VLOOKUP($E616,'ALL-GTK-SD-SMP-SMA-SMK-SLB'!$F$14:$CG$713,'ALL-GTK-SD-SMP-SMA-SMK-SLB'!BS$7,FALSE)</f>
        <v>0</v>
      </c>
      <c r="BS616" s="9">
        <f>VLOOKUP($E616,'ALL-GTK-SD-SMP-SMA-SMK-SLB'!$F$14:$CG$713,'ALL-GTK-SD-SMP-SMA-SMK-SLB'!BT$7,FALSE)</f>
        <v>1</v>
      </c>
      <c r="BT616" s="9">
        <f>VLOOKUP($E616,'ALL-GTK-SD-SMP-SMA-SMK-SLB'!$F$14:$CG$713,'ALL-GTK-SD-SMP-SMA-SMK-SLB'!BU$7,FALSE)</f>
        <v>1</v>
      </c>
      <c r="BU616" s="299">
        <f t="shared" si="353"/>
        <v>1</v>
      </c>
      <c r="BV616" s="299">
        <f t="shared" si="354"/>
        <v>2</v>
      </c>
      <c r="BW616" s="44">
        <f t="shared" si="355"/>
        <v>1</v>
      </c>
      <c r="BX616" s="44">
        <f t="shared" si="356"/>
        <v>2</v>
      </c>
      <c r="BY616" s="11">
        <f t="shared" si="357"/>
        <v>3</v>
      </c>
      <c r="BZ616" s="14">
        <f t="shared" si="358"/>
        <v>15</v>
      </c>
      <c r="CA616" s="14">
        <f t="shared" si="359"/>
        <v>10</v>
      </c>
      <c r="CB616" s="13">
        <f t="shared" si="360"/>
        <v>1</v>
      </c>
      <c r="CC616" s="13">
        <f t="shared" si="361"/>
        <v>2</v>
      </c>
      <c r="CD616" s="312">
        <f t="shared" si="362"/>
        <v>16</v>
      </c>
      <c r="CE616" s="312">
        <f t="shared" si="363"/>
        <v>12</v>
      </c>
      <c r="CF616" s="313">
        <f t="shared" si="364"/>
        <v>28</v>
      </c>
      <c r="CG616" s="302" t="str">
        <f t="shared" si="365"/>
        <v>OK</v>
      </c>
    </row>
    <row r="617" spans="1:85" ht="14.25" x14ac:dyDescent="0.25">
      <c r="A617" s="6">
        <v>605</v>
      </c>
      <c r="B617" s="495">
        <v>28</v>
      </c>
      <c r="C617" s="495" t="s">
        <v>8</v>
      </c>
      <c r="D617" s="496" t="s">
        <v>19</v>
      </c>
      <c r="E617" s="626">
        <v>69888656</v>
      </c>
      <c r="F617" s="627" t="s">
        <v>1076</v>
      </c>
      <c r="G617" s="624" t="s">
        <v>53</v>
      </c>
      <c r="H617" s="9">
        <f>VLOOKUP($E617,'ALL-GTK-SD-SMP-SMA-SMK-SLB'!$F$14:$CG$713,'ALL-GTK-SD-SMP-SMA-SMK-SLB'!I$7,FALSE)</f>
        <v>0</v>
      </c>
      <c r="I617" s="9">
        <f>VLOOKUP($E617,'ALL-GTK-SD-SMP-SMA-SMK-SLB'!$F$14:$CG$713,'ALL-GTK-SD-SMP-SMA-SMK-SLB'!J$7,FALSE)</f>
        <v>0</v>
      </c>
      <c r="J617" s="9">
        <f>VLOOKUP($E617,'ALL-GTK-SD-SMP-SMA-SMK-SLB'!$F$14:$CG$713,'ALL-GTK-SD-SMP-SMA-SMK-SLB'!K$7,FALSE)</f>
        <v>0</v>
      </c>
      <c r="K617" s="9">
        <f>VLOOKUP($E617,'ALL-GTK-SD-SMP-SMA-SMK-SLB'!$F$14:$CG$713,'ALL-GTK-SD-SMP-SMA-SMK-SLB'!L$7,FALSE)</f>
        <v>0</v>
      </c>
      <c r="L617" s="9">
        <f>VLOOKUP($E617,'ALL-GTK-SD-SMP-SMA-SMK-SLB'!$F$14:$CG$713,'ALL-GTK-SD-SMP-SMA-SMK-SLB'!M$7,FALSE)</f>
        <v>0</v>
      </c>
      <c r="M617" s="9">
        <f>VLOOKUP($E617,'ALL-GTK-SD-SMP-SMA-SMK-SLB'!$F$14:$CG$713,'ALL-GTK-SD-SMP-SMA-SMK-SLB'!N$7,FALSE)</f>
        <v>0</v>
      </c>
      <c r="N617" s="9">
        <f>VLOOKUP($E617,'ALL-GTK-SD-SMP-SMA-SMK-SLB'!$F$14:$CG$713,'ALL-GTK-SD-SMP-SMA-SMK-SLB'!O$7,FALSE)</f>
        <v>0</v>
      </c>
      <c r="O617" s="9">
        <f>VLOOKUP($E617,'ALL-GTK-SD-SMP-SMA-SMK-SLB'!$F$14:$CG$713,'ALL-GTK-SD-SMP-SMA-SMK-SLB'!P$7,FALSE)</f>
        <v>0</v>
      </c>
      <c r="P617" s="299">
        <f t="shared" si="330"/>
        <v>0</v>
      </c>
      <c r="Q617" s="299">
        <f t="shared" si="331"/>
        <v>0</v>
      </c>
      <c r="R617" s="300">
        <f t="shared" si="332"/>
        <v>0</v>
      </c>
      <c r="S617" s="9">
        <f>VLOOKUP($E617,'ALL-GTK-SD-SMP-SMA-SMK-SLB'!$F$14:$CG$713,'ALL-GTK-SD-SMP-SMA-SMK-SLB'!T$7,FALSE)</f>
        <v>0</v>
      </c>
      <c r="T617" s="9">
        <f>VLOOKUP($E617,'ALL-GTK-SD-SMP-SMA-SMK-SLB'!$F$14:$CG$713,'ALL-GTK-SD-SMP-SMA-SMK-SLB'!U$7,FALSE)</f>
        <v>0</v>
      </c>
      <c r="U617" s="9">
        <f>VLOOKUP($E617,'ALL-GTK-SD-SMP-SMA-SMK-SLB'!$F$14:$CG$713,'ALL-GTK-SD-SMP-SMA-SMK-SLB'!V$7,FALSE)</f>
        <v>0</v>
      </c>
      <c r="V617" s="9">
        <f>VLOOKUP($E617,'ALL-GTK-SD-SMP-SMA-SMK-SLB'!$F$14:$CG$713,'ALL-GTK-SD-SMP-SMA-SMK-SLB'!W$7,FALSE)</f>
        <v>0</v>
      </c>
      <c r="W617" s="9">
        <f>VLOOKUP($E617,'ALL-GTK-SD-SMP-SMA-SMK-SLB'!$F$14:$CG$713,'ALL-GTK-SD-SMP-SMA-SMK-SLB'!X$7,FALSE)</f>
        <v>0</v>
      </c>
      <c r="X617" s="9">
        <f>VLOOKUP($E617,'ALL-GTK-SD-SMP-SMA-SMK-SLB'!$F$14:$CG$713,'ALL-GTK-SD-SMP-SMA-SMK-SLB'!Y$7,FALSE)</f>
        <v>0</v>
      </c>
      <c r="Y617" s="299">
        <f t="shared" si="333"/>
        <v>0</v>
      </c>
      <c r="Z617" s="299">
        <f t="shared" si="334"/>
        <v>0</v>
      </c>
      <c r="AA617" s="10">
        <f t="shared" si="335"/>
        <v>0</v>
      </c>
      <c r="AB617" s="44">
        <f t="shared" si="336"/>
        <v>0</v>
      </c>
      <c r="AC617" s="44">
        <f t="shared" si="337"/>
        <v>0</v>
      </c>
      <c r="AD617" s="11">
        <f t="shared" si="338"/>
        <v>0</v>
      </c>
      <c r="AE617" s="9">
        <f>VLOOKUP($E617,'ALL-GTK-SD-SMP-SMA-SMK-SLB'!$F$14:$CG$713,'ALL-GTK-SD-SMP-SMA-SMK-SLB'!AF$7,FALSE)</f>
        <v>0</v>
      </c>
      <c r="AF617" s="9">
        <f>VLOOKUP($E617,'ALL-GTK-SD-SMP-SMA-SMK-SLB'!$F$14:$CG$713,'ALL-GTK-SD-SMP-SMA-SMK-SLB'!AG$7,FALSE)</f>
        <v>0</v>
      </c>
      <c r="AG617" s="10">
        <f t="shared" si="339"/>
        <v>0</v>
      </c>
      <c r="AH617" s="9">
        <f>VLOOKUP($E617,'ALL-GTK-SD-SMP-SMA-SMK-SLB'!$F$14:$CG$713,'ALL-GTK-SD-SMP-SMA-SMK-SLB'!AI$7,FALSE)</f>
        <v>0</v>
      </c>
      <c r="AI617" s="9">
        <f>VLOOKUP($E617,'ALL-GTK-SD-SMP-SMA-SMK-SLB'!$F$14:$CG$713,'ALL-GTK-SD-SMP-SMA-SMK-SLB'!AJ$7,FALSE)</f>
        <v>0</v>
      </c>
      <c r="AJ617" s="10">
        <f t="shared" si="340"/>
        <v>0</v>
      </c>
      <c r="AK617" s="44">
        <f t="shared" si="341"/>
        <v>0</v>
      </c>
      <c r="AL617" s="44">
        <f t="shared" si="342"/>
        <v>0</v>
      </c>
      <c r="AM617" s="11">
        <f t="shared" si="343"/>
        <v>0</v>
      </c>
      <c r="AN617" s="299">
        <v>0</v>
      </c>
      <c r="AO617" s="299">
        <v>0</v>
      </c>
      <c r="AP617" s="9">
        <f>VLOOKUP($E617,'ALL-GTK-SD-SMP-SMA-SMK-SLB'!$F$14:$CG$713,'ALL-GTK-SD-SMP-SMA-SMK-SLB'!AQ$7,FALSE)</f>
        <v>0</v>
      </c>
      <c r="AQ617" s="9">
        <f>VLOOKUP($E617,'ALL-GTK-SD-SMP-SMA-SMK-SLB'!$F$14:$CG$713,'ALL-GTK-SD-SMP-SMA-SMK-SLB'!AR$7,FALSE)</f>
        <v>0</v>
      </c>
      <c r="AR617" s="9">
        <f>VLOOKUP($E617,'ALL-GTK-SD-SMP-SMA-SMK-SLB'!$F$14:$CG$713,'ALL-GTK-SD-SMP-SMA-SMK-SLB'!AS$7,FALSE)</f>
        <v>0</v>
      </c>
      <c r="AS617" s="9">
        <f>VLOOKUP($E617,'ALL-GTK-SD-SMP-SMA-SMK-SLB'!$F$14:$CG$713,'ALL-GTK-SD-SMP-SMA-SMK-SLB'!AT$7,FALSE)</f>
        <v>0</v>
      </c>
      <c r="AT617" s="9">
        <f>VLOOKUP($E617,'ALL-GTK-SD-SMP-SMA-SMK-SLB'!$F$14:$CG$713,'ALL-GTK-SD-SMP-SMA-SMK-SLB'!AU$7,FALSE)</f>
        <v>0</v>
      </c>
      <c r="AU617" s="9">
        <f>VLOOKUP($E617,'ALL-GTK-SD-SMP-SMA-SMK-SLB'!$F$14:$CG$713,'ALL-GTK-SD-SMP-SMA-SMK-SLB'!AV$7,FALSE)</f>
        <v>0</v>
      </c>
      <c r="AV617" s="9">
        <f>VLOOKUP($E617,'ALL-GTK-SD-SMP-SMA-SMK-SLB'!$F$14:$CG$713,'ALL-GTK-SD-SMP-SMA-SMK-SLB'!AW$7,FALSE)</f>
        <v>0</v>
      </c>
      <c r="AW617" s="9">
        <f>VLOOKUP($E617,'ALL-GTK-SD-SMP-SMA-SMK-SLB'!$F$14:$CG$713,'ALL-GTK-SD-SMP-SMA-SMK-SLB'!AX$7,FALSE)</f>
        <v>0</v>
      </c>
      <c r="AX617" s="9">
        <f>VLOOKUP($E617,'ALL-GTK-SD-SMP-SMA-SMK-SLB'!$F$14:$CG$713,'ALL-GTK-SD-SMP-SMA-SMK-SLB'!AY$7,FALSE)</f>
        <v>0</v>
      </c>
      <c r="AY617" s="9">
        <f>VLOOKUP($E617,'ALL-GTK-SD-SMP-SMA-SMK-SLB'!$F$14:$CG$713,'ALL-GTK-SD-SMP-SMA-SMK-SLB'!AZ$7,FALSE)</f>
        <v>0</v>
      </c>
      <c r="AZ617" s="9">
        <f>VLOOKUP($E617,'ALL-GTK-SD-SMP-SMA-SMK-SLB'!$F$14:$CG$713,'ALL-GTK-SD-SMP-SMA-SMK-SLB'!BA$7,FALSE)</f>
        <v>0</v>
      </c>
      <c r="BA617" s="9">
        <f>VLOOKUP($E617,'ALL-GTK-SD-SMP-SMA-SMK-SLB'!$F$14:$CG$713,'ALL-GTK-SD-SMP-SMA-SMK-SLB'!BB$7,FALSE)</f>
        <v>0</v>
      </c>
      <c r="BB617" s="9">
        <f>VLOOKUP($E617,'ALL-GTK-SD-SMP-SMA-SMK-SLB'!$F$14:$CG$713,'ALL-GTK-SD-SMP-SMA-SMK-SLB'!BC$7,FALSE)</f>
        <v>0</v>
      </c>
      <c r="BC617" s="9">
        <f>VLOOKUP($E617,'ALL-GTK-SD-SMP-SMA-SMK-SLB'!$F$14:$CG$713,'ALL-GTK-SD-SMP-SMA-SMK-SLB'!BD$7,FALSE)</f>
        <v>0</v>
      </c>
      <c r="BD617" s="310">
        <f t="shared" si="344"/>
        <v>0</v>
      </c>
      <c r="BE617" s="310">
        <f t="shared" si="345"/>
        <v>0</v>
      </c>
      <c r="BF617" s="10">
        <f t="shared" si="346"/>
        <v>0</v>
      </c>
      <c r="BG617" s="311">
        <f t="shared" si="347"/>
        <v>0</v>
      </c>
      <c r="BH617" s="311">
        <f t="shared" si="348"/>
        <v>0</v>
      </c>
      <c r="BI617" s="10">
        <f t="shared" si="349"/>
        <v>0</v>
      </c>
      <c r="BJ617" s="44">
        <f t="shared" si="350"/>
        <v>0</v>
      </c>
      <c r="BK617" s="44">
        <f t="shared" si="351"/>
        <v>0</v>
      </c>
      <c r="BL617" s="11">
        <f t="shared" si="352"/>
        <v>0</v>
      </c>
      <c r="BM617" s="9">
        <f>VLOOKUP($E617,'ALL-GTK-SD-SMP-SMA-SMK-SLB'!$F$14:$CG$713,'ALL-GTK-SD-SMP-SMA-SMK-SLB'!BN$7,FALSE)</f>
        <v>0</v>
      </c>
      <c r="BN617" s="9">
        <f>VLOOKUP($E617,'ALL-GTK-SD-SMP-SMA-SMK-SLB'!$F$14:$CG$713,'ALL-GTK-SD-SMP-SMA-SMK-SLB'!BO$7,FALSE)</f>
        <v>0</v>
      </c>
      <c r="BO617" s="9">
        <f>VLOOKUP($E617,'ALL-GTK-SD-SMP-SMA-SMK-SLB'!$F$14:$CG$713,'ALL-GTK-SD-SMP-SMA-SMK-SLB'!BP$7,FALSE)</f>
        <v>0</v>
      </c>
      <c r="BP617" s="9">
        <f>VLOOKUP($E617,'ALL-GTK-SD-SMP-SMA-SMK-SLB'!$F$14:$CG$713,'ALL-GTK-SD-SMP-SMA-SMK-SLB'!BQ$7,FALSE)</f>
        <v>0</v>
      </c>
      <c r="BQ617" s="9">
        <f>VLOOKUP($E617,'ALL-GTK-SD-SMP-SMA-SMK-SLB'!$F$14:$CG$713,'ALL-GTK-SD-SMP-SMA-SMK-SLB'!BR$7,FALSE)</f>
        <v>0</v>
      </c>
      <c r="BR617" s="9">
        <f>VLOOKUP($E617,'ALL-GTK-SD-SMP-SMA-SMK-SLB'!$F$14:$CG$713,'ALL-GTK-SD-SMP-SMA-SMK-SLB'!BS$7,FALSE)</f>
        <v>0</v>
      </c>
      <c r="BS617" s="9">
        <f>VLOOKUP($E617,'ALL-GTK-SD-SMP-SMA-SMK-SLB'!$F$14:$CG$713,'ALL-GTK-SD-SMP-SMA-SMK-SLB'!BT$7,FALSE)</f>
        <v>0</v>
      </c>
      <c r="BT617" s="9">
        <f>VLOOKUP($E617,'ALL-GTK-SD-SMP-SMA-SMK-SLB'!$F$14:$CG$713,'ALL-GTK-SD-SMP-SMA-SMK-SLB'!BU$7,FALSE)</f>
        <v>0</v>
      </c>
      <c r="BU617" s="299">
        <f t="shared" si="353"/>
        <v>0</v>
      </c>
      <c r="BV617" s="299">
        <f t="shared" si="354"/>
        <v>0</v>
      </c>
      <c r="BW617" s="44">
        <f t="shared" si="355"/>
        <v>0</v>
      </c>
      <c r="BX617" s="44">
        <f t="shared" si="356"/>
        <v>0</v>
      </c>
      <c r="BY617" s="11">
        <f t="shared" si="357"/>
        <v>0</v>
      </c>
      <c r="BZ617" s="14">
        <f t="shared" si="358"/>
        <v>0</v>
      </c>
      <c r="CA617" s="14">
        <f t="shared" si="359"/>
        <v>0</v>
      </c>
      <c r="CB617" s="13">
        <f t="shared" si="360"/>
        <v>0</v>
      </c>
      <c r="CC617" s="13">
        <f t="shared" si="361"/>
        <v>0</v>
      </c>
      <c r="CD617" s="312">
        <f t="shared" si="362"/>
        <v>0</v>
      </c>
      <c r="CE617" s="312">
        <f t="shared" si="363"/>
        <v>0</v>
      </c>
      <c r="CF617" s="313">
        <f t="shared" si="364"/>
        <v>0</v>
      </c>
      <c r="CG617" s="302" t="str">
        <f t="shared" si="365"/>
        <v>OK</v>
      </c>
    </row>
    <row r="618" spans="1:85" ht="14.25" x14ac:dyDescent="0.25">
      <c r="A618" s="6">
        <v>606</v>
      </c>
      <c r="B618" s="495">
        <v>29</v>
      </c>
      <c r="C618" s="495" t="s">
        <v>8</v>
      </c>
      <c r="D618" s="496" t="s">
        <v>22</v>
      </c>
      <c r="E618" s="626">
        <v>20319287</v>
      </c>
      <c r="F618" s="627" t="s">
        <v>1077</v>
      </c>
      <c r="G618" s="624" t="s">
        <v>53</v>
      </c>
      <c r="H618" s="9">
        <f>VLOOKUP($E618,'ALL-GTK-SD-SMP-SMA-SMK-SLB'!$F$14:$CG$713,'ALL-GTK-SD-SMP-SMA-SMK-SLB'!I$7,FALSE)</f>
        <v>0</v>
      </c>
      <c r="I618" s="9">
        <f>VLOOKUP($E618,'ALL-GTK-SD-SMP-SMA-SMK-SLB'!$F$14:$CG$713,'ALL-GTK-SD-SMP-SMA-SMK-SLB'!J$7,FALSE)</f>
        <v>0</v>
      </c>
      <c r="J618" s="9">
        <f>VLOOKUP($E618,'ALL-GTK-SD-SMP-SMA-SMK-SLB'!$F$14:$CG$713,'ALL-GTK-SD-SMP-SMA-SMK-SLB'!K$7,FALSE)</f>
        <v>0</v>
      </c>
      <c r="K618" s="9">
        <f>VLOOKUP($E618,'ALL-GTK-SD-SMP-SMA-SMK-SLB'!$F$14:$CG$713,'ALL-GTK-SD-SMP-SMA-SMK-SLB'!L$7,FALSE)</f>
        <v>0</v>
      </c>
      <c r="L618" s="9">
        <f>VLOOKUP($E618,'ALL-GTK-SD-SMP-SMA-SMK-SLB'!$F$14:$CG$713,'ALL-GTK-SD-SMP-SMA-SMK-SLB'!M$7,FALSE)</f>
        <v>0</v>
      </c>
      <c r="M618" s="9">
        <f>VLOOKUP($E618,'ALL-GTK-SD-SMP-SMA-SMK-SLB'!$F$14:$CG$713,'ALL-GTK-SD-SMP-SMA-SMK-SLB'!N$7,FALSE)</f>
        <v>0</v>
      </c>
      <c r="N618" s="9">
        <f>VLOOKUP($E618,'ALL-GTK-SD-SMP-SMA-SMK-SLB'!$F$14:$CG$713,'ALL-GTK-SD-SMP-SMA-SMK-SLB'!O$7,FALSE)</f>
        <v>0</v>
      </c>
      <c r="O618" s="9">
        <f>VLOOKUP($E618,'ALL-GTK-SD-SMP-SMA-SMK-SLB'!$F$14:$CG$713,'ALL-GTK-SD-SMP-SMA-SMK-SLB'!P$7,FALSE)</f>
        <v>0</v>
      </c>
      <c r="P618" s="299">
        <f t="shared" si="330"/>
        <v>0</v>
      </c>
      <c r="Q618" s="299">
        <f t="shared" si="331"/>
        <v>0</v>
      </c>
      <c r="R618" s="300">
        <f t="shared" si="332"/>
        <v>0</v>
      </c>
      <c r="S618" s="9">
        <f>VLOOKUP($E618,'ALL-GTK-SD-SMP-SMA-SMK-SLB'!$F$14:$CG$713,'ALL-GTK-SD-SMP-SMA-SMK-SLB'!T$7,FALSE)</f>
        <v>3</v>
      </c>
      <c r="T618" s="9">
        <f>VLOOKUP($E618,'ALL-GTK-SD-SMP-SMA-SMK-SLB'!$F$14:$CG$713,'ALL-GTK-SD-SMP-SMA-SMK-SLB'!U$7,FALSE)</f>
        <v>0</v>
      </c>
      <c r="U618" s="9">
        <f>VLOOKUP($E618,'ALL-GTK-SD-SMP-SMA-SMK-SLB'!$F$14:$CG$713,'ALL-GTK-SD-SMP-SMA-SMK-SLB'!V$7,FALSE)</f>
        <v>0</v>
      </c>
      <c r="V618" s="9">
        <f>VLOOKUP($E618,'ALL-GTK-SD-SMP-SMA-SMK-SLB'!$F$14:$CG$713,'ALL-GTK-SD-SMP-SMA-SMK-SLB'!W$7,FALSE)</f>
        <v>0</v>
      </c>
      <c r="W618" s="9">
        <f>VLOOKUP($E618,'ALL-GTK-SD-SMP-SMA-SMK-SLB'!$F$14:$CG$713,'ALL-GTK-SD-SMP-SMA-SMK-SLB'!X$7,FALSE)</f>
        <v>0</v>
      </c>
      <c r="X618" s="9">
        <f>VLOOKUP($E618,'ALL-GTK-SD-SMP-SMA-SMK-SLB'!$F$14:$CG$713,'ALL-GTK-SD-SMP-SMA-SMK-SLB'!Y$7,FALSE)</f>
        <v>0</v>
      </c>
      <c r="Y618" s="299">
        <f t="shared" si="333"/>
        <v>3</v>
      </c>
      <c r="Z618" s="299">
        <f t="shared" si="334"/>
        <v>0</v>
      </c>
      <c r="AA618" s="10">
        <f t="shared" si="335"/>
        <v>3</v>
      </c>
      <c r="AB618" s="44">
        <f t="shared" si="336"/>
        <v>3</v>
      </c>
      <c r="AC618" s="44">
        <f t="shared" si="337"/>
        <v>0</v>
      </c>
      <c r="AD618" s="11">
        <f t="shared" si="338"/>
        <v>3</v>
      </c>
      <c r="AE618" s="9">
        <f>VLOOKUP($E618,'ALL-GTK-SD-SMP-SMA-SMK-SLB'!$F$14:$CG$713,'ALL-GTK-SD-SMP-SMA-SMK-SLB'!AF$7,FALSE)</f>
        <v>1</v>
      </c>
      <c r="AF618" s="9">
        <f>VLOOKUP($E618,'ALL-GTK-SD-SMP-SMA-SMK-SLB'!$F$14:$CG$713,'ALL-GTK-SD-SMP-SMA-SMK-SLB'!AG$7,FALSE)</f>
        <v>-1</v>
      </c>
      <c r="AG618" s="10">
        <f t="shared" si="339"/>
        <v>0</v>
      </c>
      <c r="AH618" s="9">
        <f>VLOOKUP($E618,'ALL-GTK-SD-SMP-SMA-SMK-SLB'!$F$14:$CG$713,'ALL-GTK-SD-SMP-SMA-SMK-SLB'!AI$7,FALSE)</f>
        <v>2</v>
      </c>
      <c r="AI618" s="9">
        <f>VLOOKUP($E618,'ALL-GTK-SD-SMP-SMA-SMK-SLB'!$F$14:$CG$713,'ALL-GTK-SD-SMP-SMA-SMK-SLB'!AJ$7,FALSE)</f>
        <v>1</v>
      </c>
      <c r="AJ618" s="10">
        <f t="shared" si="340"/>
        <v>3</v>
      </c>
      <c r="AK618" s="44">
        <f t="shared" si="341"/>
        <v>3</v>
      </c>
      <c r="AL618" s="44">
        <f t="shared" si="342"/>
        <v>0</v>
      </c>
      <c r="AM618" s="11">
        <f t="shared" si="343"/>
        <v>3</v>
      </c>
      <c r="AN618" s="299">
        <v>0</v>
      </c>
      <c r="AO618" s="299">
        <v>0</v>
      </c>
      <c r="AP618" s="9">
        <f>VLOOKUP($E618,'ALL-GTK-SD-SMP-SMA-SMK-SLB'!$F$14:$CG$713,'ALL-GTK-SD-SMP-SMA-SMK-SLB'!AQ$7,FALSE)</f>
        <v>0</v>
      </c>
      <c r="AQ618" s="9">
        <f>VLOOKUP($E618,'ALL-GTK-SD-SMP-SMA-SMK-SLB'!$F$14:$CG$713,'ALL-GTK-SD-SMP-SMA-SMK-SLB'!AR$7,FALSE)</f>
        <v>0</v>
      </c>
      <c r="AR618" s="9">
        <f>VLOOKUP($E618,'ALL-GTK-SD-SMP-SMA-SMK-SLB'!$F$14:$CG$713,'ALL-GTK-SD-SMP-SMA-SMK-SLB'!AS$7,FALSE)</f>
        <v>0</v>
      </c>
      <c r="AS618" s="9">
        <f>VLOOKUP($E618,'ALL-GTK-SD-SMP-SMA-SMK-SLB'!$F$14:$CG$713,'ALL-GTK-SD-SMP-SMA-SMK-SLB'!AT$7,FALSE)</f>
        <v>0</v>
      </c>
      <c r="AT618" s="9">
        <f>VLOOKUP($E618,'ALL-GTK-SD-SMP-SMA-SMK-SLB'!$F$14:$CG$713,'ALL-GTK-SD-SMP-SMA-SMK-SLB'!AU$7,FALSE)</f>
        <v>0</v>
      </c>
      <c r="AU618" s="9">
        <f>VLOOKUP($E618,'ALL-GTK-SD-SMP-SMA-SMK-SLB'!$F$14:$CG$713,'ALL-GTK-SD-SMP-SMA-SMK-SLB'!AV$7,FALSE)</f>
        <v>0</v>
      </c>
      <c r="AV618" s="9">
        <f>VLOOKUP($E618,'ALL-GTK-SD-SMP-SMA-SMK-SLB'!$F$14:$CG$713,'ALL-GTK-SD-SMP-SMA-SMK-SLB'!AW$7,FALSE)</f>
        <v>0</v>
      </c>
      <c r="AW618" s="9">
        <f>VLOOKUP($E618,'ALL-GTK-SD-SMP-SMA-SMK-SLB'!$F$14:$CG$713,'ALL-GTK-SD-SMP-SMA-SMK-SLB'!AX$7,FALSE)</f>
        <v>0</v>
      </c>
      <c r="AX618" s="9">
        <f>VLOOKUP($E618,'ALL-GTK-SD-SMP-SMA-SMK-SLB'!$F$14:$CG$713,'ALL-GTK-SD-SMP-SMA-SMK-SLB'!AY$7,FALSE)</f>
        <v>3</v>
      </c>
      <c r="AY618" s="9">
        <f>VLOOKUP($E618,'ALL-GTK-SD-SMP-SMA-SMK-SLB'!$F$14:$CG$713,'ALL-GTK-SD-SMP-SMA-SMK-SLB'!AZ$7,FALSE)</f>
        <v>0</v>
      </c>
      <c r="AZ618" s="9">
        <f>VLOOKUP($E618,'ALL-GTK-SD-SMP-SMA-SMK-SLB'!$F$14:$CG$713,'ALL-GTK-SD-SMP-SMA-SMK-SLB'!BA$7,FALSE)</f>
        <v>0</v>
      </c>
      <c r="BA618" s="9">
        <f>VLOOKUP($E618,'ALL-GTK-SD-SMP-SMA-SMK-SLB'!$F$14:$CG$713,'ALL-GTK-SD-SMP-SMA-SMK-SLB'!BB$7,FALSE)</f>
        <v>0</v>
      </c>
      <c r="BB618" s="9">
        <f>VLOOKUP($E618,'ALL-GTK-SD-SMP-SMA-SMK-SLB'!$F$14:$CG$713,'ALL-GTK-SD-SMP-SMA-SMK-SLB'!BC$7,FALSE)</f>
        <v>0</v>
      </c>
      <c r="BC618" s="9">
        <f>VLOOKUP($E618,'ALL-GTK-SD-SMP-SMA-SMK-SLB'!$F$14:$CG$713,'ALL-GTK-SD-SMP-SMA-SMK-SLB'!BD$7,FALSE)</f>
        <v>0</v>
      </c>
      <c r="BD618" s="310">
        <f t="shared" si="344"/>
        <v>0</v>
      </c>
      <c r="BE618" s="310">
        <f t="shared" si="345"/>
        <v>0</v>
      </c>
      <c r="BF618" s="10">
        <f t="shared" si="346"/>
        <v>0</v>
      </c>
      <c r="BG618" s="311">
        <f t="shared" si="347"/>
        <v>3</v>
      </c>
      <c r="BH618" s="311">
        <f t="shared" si="348"/>
        <v>0</v>
      </c>
      <c r="BI618" s="10">
        <f t="shared" si="349"/>
        <v>3</v>
      </c>
      <c r="BJ618" s="44">
        <f t="shared" si="350"/>
        <v>3</v>
      </c>
      <c r="BK618" s="44">
        <f t="shared" si="351"/>
        <v>0</v>
      </c>
      <c r="BL618" s="11">
        <f t="shared" si="352"/>
        <v>3</v>
      </c>
      <c r="BM618" s="9">
        <f>VLOOKUP($E618,'ALL-GTK-SD-SMP-SMA-SMK-SLB'!$F$14:$CG$713,'ALL-GTK-SD-SMP-SMA-SMK-SLB'!BN$7,FALSE)</f>
        <v>0</v>
      </c>
      <c r="BN618" s="9">
        <f>VLOOKUP($E618,'ALL-GTK-SD-SMP-SMA-SMK-SLB'!$F$14:$CG$713,'ALL-GTK-SD-SMP-SMA-SMK-SLB'!BO$7,FALSE)</f>
        <v>0</v>
      </c>
      <c r="BO618" s="9">
        <f>VLOOKUP($E618,'ALL-GTK-SD-SMP-SMA-SMK-SLB'!$F$14:$CG$713,'ALL-GTK-SD-SMP-SMA-SMK-SLB'!BP$7,FALSE)</f>
        <v>0</v>
      </c>
      <c r="BP618" s="9">
        <f>VLOOKUP($E618,'ALL-GTK-SD-SMP-SMA-SMK-SLB'!$F$14:$CG$713,'ALL-GTK-SD-SMP-SMA-SMK-SLB'!BQ$7,FALSE)</f>
        <v>0</v>
      </c>
      <c r="BQ618" s="9">
        <f>VLOOKUP($E618,'ALL-GTK-SD-SMP-SMA-SMK-SLB'!$F$14:$CG$713,'ALL-GTK-SD-SMP-SMA-SMK-SLB'!BR$7,FALSE)</f>
        <v>0</v>
      </c>
      <c r="BR618" s="9">
        <f>VLOOKUP($E618,'ALL-GTK-SD-SMP-SMA-SMK-SLB'!$F$14:$CG$713,'ALL-GTK-SD-SMP-SMA-SMK-SLB'!BS$7,FALSE)</f>
        <v>0</v>
      </c>
      <c r="BS618" s="9">
        <f>VLOOKUP($E618,'ALL-GTK-SD-SMP-SMA-SMK-SLB'!$F$14:$CG$713,'ALL-GTK-SD-SMP-SMA-SMK-SLB'!BT$7,FALSE)</f>
        <v>0</v>
      </c>
      <c r="BT618" s="9">
        <f>VLOOKUP($E618,'ALL-GTK-SD-SMP-SMA-SMK-SLB'!$F$14:$CG$713,'ALL-GTK-SD-SMP-SMA-SMK-SLB'!BU$7,FALSE)</f>
        <v>0</v>
      </c>
      <c r="BU618" s="299">
        <f t="shared" si="353"/>
        <v>0</v>
      </c>
      <c r="BV618" s="299">
        <f t="shared" si="354"/>
        <v>0</v>
      </c>
      <c r="BW618" s="44">
        <f t="shared" si="355"/>
        <v>0</v>
      </c>
      <c r="BX618" s="44">
        <f t="shared" si="356"/>
        <v>0</v>
      </c>
      <c r="BY618" s="11">
        <f t="shared" si="357"/>
        <v>0</v>
      </c>
      <c r="BZ618" s="14">
        <f t="shared" si="358"/>
        <v>3</v>
      </c>
      <c r="CA618" s="14">
        <f t="shared" si="359"/>
        <v>0</v>
      </c>
      <c r="CB618" s="13">
        <f t="shared" si="360"/>
        <v>0</v>
      </c>
      <c r="CC618" s="13">
        <f t="shared" si="361"/>
        <v>0</v>
      </c>
      <c r="CD618" s="312">
        <f t="shared" si="362"/>
        <v>3</v>
      </c>
      <c r="CE618" s="312">
        <f t="shared" si="363"/>
        <v>0</v>
      </c>
      <c r="CF618" s="313">
        <f t="shared" si="364"/>
        <v>3</v>
      </c>
      <c r="CG618" s="302" t="str">
        <f t="shared" si="365"/>
        <v>OK</v>
      </c>
    </row>
    <row r="619" spans="1:85" ht="24" x14ac:dyDescent="0.25">
      <c r="A619" s="6">
        <v>607</v>
      </c>
      <c r="B619" s="495">
        <v>30</v>
      </c>
      <c r="C619" s="495" t="s">
        <v>8</v>
      </c>
      <c r="D619" s="496" t="s">
        <v>31</v>
      </c>
      <c r="E619" s="626">
        <v>20319322</v>
      </c>
      <c r="F619" s="627" t="s">
        <v>1078</v>
      </c>
      <c r="G619" s="624" t="s">
        <v>53</v>
      </c>
      <c r="H619" s="9">
        <f>VLOOKUP($E619,'ALL-GTK-SD-SMP-SMA-SMK-SLB'!$F$14:$CG$713,'ALL-GTK-SD-SMP-SMA-SMK-SLB'!I$7,FALSE)</f>
        <v>0</v>
      </c>
      <c r="I619" s="9">
        <f>VLOOKUP($E619,'ALL-GTK-SD-SMP-SMA-SMK-SLB'!$F$14:$CG$713,'ALL-GTK-SD-SMP-SMA-SMK-SLB'!J$7,FALSE)</f>
        <v>0</v>
      </c>
      <c r="J619" s="9">
        <f>VLOOKUP($E619,'ALL-GTK-SD-SMP-SMA-SMK-SLB'!$F$14:$CG$713,'ALL-GTK-SD-SMP-SMA-SMK-SLB'!K$7,FALSE)</f>
        <v>0</v>
      </c>
      <c r="K619" s="9">
        <f>VLOOKUP($E619,'ALL-GTK-SD-SMP-SMA-SMK-SLB'!$F$14:$CG$713,'ALL-GTK-SD-SMP-SMA-SMK-SLB'!L$7,FALSE)</f>
        <v>0</v>
      </c>
      <c r="L619" s="9">
        <f>VLOOKUP($E619,'ALL-GTK-SD-SMP-SMA-SMK-SLB'!$F$14:$CG$713,'ALL-GTK-SD-SMP-SMA-SMK-SLB'!M$7,FALSE)</f>
        <v>0</v>
      </c>
      <c r="M619" s="9">
        <f>VLOOKUP($E619,'ALL-GTK-SD-SMP-SMA-SMK-SLB'!$F$14:$CG$713,'ALL-GTK-SD-SMP-SMA-SMK-SLB'!N$7,FALSE)</f>
        <v>0</v>
      </c>
      <c r="N619" s="9">
        <f>VLOOKUP($E619,'ALL-GTK-SD-SMP-SMA-SMK-SLB'!$F$14:$CG$713,'ALL-GTK-SD-SMP-SMA-SMK-SLB'!O$7,FALSE)</f>
        <v>0</v>
      </c>
      <c r="O619" s="9">
        <f>VLOOKUP($E619,'ALL-GTK-SD-SMP-SMA-SMK-SLB'!$F$14:$CG$713,'ALL-GTK-SD-SMP-SMA-SMK-SLB'!P$7,FALSE)</f>
        <v>0</v>
      </c>
      <c r="P619" s="299">
        <f t="shared" si="330"/>
        <v>0</v>
      </c>
      <c r="Q619" s="299">
        <f t="shared" si="331"/>
        <v>0</v>
      </c>
      <c r="R619" s="300">
        <f t="shared" si="332"/>
        <v>0</v>
      </c>
      <c r="S619" s="9">
        <f>VLOOKUP($E619,'ALL-GTK-SD-SMP-SMA-SMK-SLB'!$F$14:$CG$713,'ALL-GTK-SD-SMP-SMA-SMK-SLB'!T$7,FALSE)</f>
        <v>5</v>
      </c>
      <c r="T619" s="9">
        <f>VLOOKUP($E619,'ALL-GTK-SD-SMP-SMA-SMK-SLB'!$F$14:$CG$713,'ALL-GTK-SD-SMP-SMA-SMK-SLB'!U$7,FALSE)</f>
        <v>6</v>
      </c>
      <c r="U619" s="9">
        <f>VLOOKUP($E619,'ALL-GTK-SD-SMP-SMA-SMK-SLB'!$F$14:$CG$713,'ALL-GTK-SD-SMP-SMA-SMK-SLB'!V$7,FALSE)</f>
        <v>0</v>
      </c>
      <c r="V619" s="9">
        <f>VLOOKUP($E619,'ALL-GTK-SD-SMP-SMA-SMK-SLB'!$F$14:$CG$713,'ALL-GTK-SD-SMP-SMA-SMK-SLB'!W$7,FALSE)</f>
        <v>0</v>
      </c>
      <c r="W619" s="9">
        <f>VLOOKUP($E619,'ALL-GTK-SD-SMP-SMA-SMK-SLB'!$F$14:$CG$713,'ALL-GTK-SD-SMP-SMA-SMK-SLB'!X$7,FALSE)</f>
        <v>0</v>
      </c>
      <c r="X619" s="9">
        <f>VLOOKUP($E619,'ALL-GTK-SD-SMP-SMA-SMK-SLB'!$F$14:$CG$713,'ALL-GTK-SD-SMP-SMA-SMK-SLB'!Y$7,FALSE)</f>
        <v>1</v>
      </c>
      <c r="Y619" s="299">
        <f t="shared" si="333"/>
        <v>5</v>
      </c>
      <c r="Z619" s="299">
        <f t="shared" si="334"/>
        <v>7</v>
      </c>
      <c r="AA619" s="10">
        <f t="shared" si="335"/>
        <v>12</v>
      </c>
      <c r="AB619" s="44">
        <f t="shared" si="336"/>
        <v>5</v>
      </c>
      <c r="AC619" s="44">
        <f t="shared" si="337"/>
        <v>7</v>
      </c>
      <c r="AD619" s="11">
        <f t="shared" si="338"/>
        <v>12</v>
      </c>
      <c r="AE619" s="9">
        <f>VLOOKUP($E619,'ALL-GTK-SD-SMP-SMA-SMK-SLB'!$F$14:$CG$713,'ALL-GTK-SD-SMP-SMA-SMK-SLB'!AF$7,FALSE)</f>
        <v>4</v>
      </c>
      <c r="AF619" s="9">
        <f>VLOOKUP($E619,'ALL-GTK-SD-SMP-SMA-SMK-SLB'!$F$14:$CG$713,'ALL-GTK-SD-SMP-SMA-SMK-SLB'!AG$7,FALSE)</f>
        <v>5</v>
      </c>
      <c r="AG619" s="10">
        <f t="shared" si="339"/>
        <v>9</v>
      </c>
      <c r="AH619" s="9">
        <f>VLOOKUP($E619,'ALL-GTK-SD-SMP-SMA-SMK-SLB'!$F$14:$CG$713,'ALL-GTK-SD-SMP-SMA-SMK-SLB'!AI$7,FALSE)</f>
        <v>1</v>
      </c>
      <c r="AI619" s="9">
        <f>VLOOKUP($E619,'ALL-GTK-SD-SMP-SMA-SMK-SLB'!$F$14:$CG$713,'ALL-GTK-SD-SMP-SMA-SMK-SLB'!AJ$7,FALSE)</f>
        <v>2</v>
      </c>
      <c r="AJ619" s="10">
        <f t="shared" si="340"/>
        <v>3</v>
      </c>
      <c r="AK619" s="44">
        <f t="shared" si="341"/>
        <v>5</v>
      </c>
      <c r="AL619" s="44">
        <f t="shared" si="342"/>
        <v>7</v>
      </c>
      <c r="AM619" s="11">
        <f t="shared" si="343"/>
        <v>12</v>
      </c>
      <c r="AN619" s="299">
        <v>0</v>
      </c>
      <c r="AO619" s="299">
        <v>0</v>
      </c>
      <c r="AP619" s="9">
        <f>VLOOKUP($E619,'ALL-GTK-SD-SMP-SMA-SMK-SLB'!$F$14:$CG$713,'ALL-GTK-SD-SMP-SMA-SMK-SLB'!AQ$7,FALSE)</f>
        <v>0</v>
      </c>
      <c r="AQ619" s="9">
        <f>VLOOKUP($E619,'ALL-GTK-SD-SMP-SMA-SMK-SLB'!$F$14:$CG$713,'ALL-GTK-SD-SMP-SMA-SMK-SLB'!AR$7,FALSE)</f>
        <v>0</v>
      </c>
      <c r="AR619" s="9">
        <f>VLOOKUP($E619,'ALL-GTK-SD-SMP-SMA-SMK-SLB'!$F$14:$CG$713,'ALL-GTK-SD-SMP-SMA-SMK-SLB'!AS$7,FALSE)</f>
        <v>0</v>
      </c>
      <c r="AS619" s="9">
        <f>VLOOKUP($E619,'ALL-GTK-SD-SMP-SMA-SMK-SLB'!$F$14:$CG$713,'ALL-GTK-SD-SMP-SMA-SMK-SLB'!AT$7,FALSE)</f>
        <v>0</v>
      </c>
      <c r="AT619" s="9">
        <f>VLOOKUP($E619,'ALL-GTK-SD-SMP-SMA-SMK-SLB'!$F$14:$CG$713,'ALL-GTK-SD-SMP-SMA-SMK-SLB'!AU$7,FALSE)</f>
        <v>0</v>
      </c>
      <c r="AU619" s="9">
        <f>VLOOKUP($E619,'ALL-GTK-SD-SMP-SMA-SMK-SLB'!$F$14:$CG$713,'ALL-GTK-SD-SMP-SMA-SMK-SLB'!AV$7,FALSE)</f>
        <v>0</v>
      </c>
      <c r="AV619" s="9">
        <f>VLOOKUP($E619,'ALL-GTK-SD-SMP-SMA-SMK-SLB'!$F$14:$CG$713,'ALL-GTK-SD-SMP-SMA-SMK-SLB'!AW$7,FALSE)</f>
        <v>0</v>
      </c>
      <c r="AW619" s="9">
        <f>VLOOKUP($E619,'ALL-GTK-SD-SMP-SMA-SMK-SLB'!$F$14:$CG$713,'ALL-GTK-SD-SMP-SMA-SMK-SLB'!AX$7,FALSE)</f>
        <v>0</v>
      </c>
      <c r="AX619" s="9">
        <f>VLOOKUP($E619,'ALL-GTK-SD-SMP-SMA-SMK-SLB'!$F$14:$CG$713,'ALL-GTK-SD-SMP-SMA-SMK-SLB'!AY$7,FALSE)</f>
        <v>4</v>
      </c>
      <c r="AY619" s="9">
        <f>VLOOKUP($E619,'ALL-GTK-SD-SMP-SMA-SMK-SLB'!$F$14:$CG$713,'ALL-GTK-SD-SMP-SMA-SMK-SLB'!AZ$7,FALSE)</f>
        <v>7</v>
      </c>
      <c r="AZ619" s="9">
        <f>VLOOKUP($E619,'ALL-GTK-SD-SMP-SMA-SMK-SLB'!$F$14:$CG$713,'ALL-GTK-SD-SMP-SMA-SMK-SLB'!BA$7,FALSE)</f>
        <v>1</v>
      </c>
      <c r="BA619" s="9">
        <f>VLOOKUP($E619,'ALL-GTK-SD-SMP-SMA-SMK-SLB'!$F$14:$CG$713,'ALL-GTK-SD-SMP-SMA-SMK-SLB'!BB$7,FALSE)</f>
        <v>0</v>
      </c>
      <c r="BB619" s="9">
        <f>VLOOKUP($E619,'ALL-GTK-SD-SMP-SMA-SMK-SLB'!$F$14:$CG$713,'ALL-GTK-SD-SMP-SMA-SMK-SLB'!BC$7,FALSE)</f>
        <v>0</v>
      </c>
      <c r="BC619" s="9">
        <f>VLOOKUP($E619,'ALL-GTK-SD-SMP-SMA-SMK-SLB'!$F$14:$CG$713,'ALL-GTK-SD-SMP-SMA-SMK-SLB'!BD$7,FALSE)</f>
        <v>0</v>
      </c>
      <c r="BD619" s="310">
        <f t="shared" si="344"/>
        <v>0</v>
      </c>
      <c r="BE619" s="310">
        <f t="shared" si="345"/>
        <v>0</v>
      </c>
      <c r="BF619" s="10">
        <f t="shared" si="346"/>
        <v>0</v>
      </c>
      <c r="BG619" s="311">
        <f t="shared" si="347"/>
        <v>5</v>
      </c>
      <c r="BH619" s="311">
        <f t="shared" si="348"/>
        <v>7</v>
      </c>
      <c r="BI619" s="10">
        <f t="shared" si="349"/>
        <v>12</v>
      </c>
      <c r="BJ619" s="44">
        <f t="shared" si="350"/>
        <v>5</v>
      </c>
      <c r="BK619" s="44">
        <f t="shared" si="351"/>
        <v>7</v>
      </c>
      <c r="BL619" s="11">
        <f t="shared" si="352"/>
        <v>12</v>
      </c>
      <c r="BM619" s="9">
        <f>VLOOKUP($E619,'ALL-GTK-SD-SMP-SMA-SMK-SLB'!$F$14:$CG$713,'ALL-GTK-SD-SMP-SMA-SMK-SLB'!BN$7,FALSE)</f>
        <v>0</v>
      </c>
      <c r="BN619" s="9">
        <f>VLOOKUP($E619,'ALL-GTK-SD-SMP-SMA-SMK-SLB'!$F$14:$CG$713,'ALL-GTK-SD-SMP-SMA-SMK-SLB'!BO$7,FALSE)</f>
        <v>0</v>
      </c>
      <c r="BO619" s="9">
        <f>VLOOKUP($E619,'ALL-GTK-SD-SMP-SMA-SMK-SLB'!$F$14:$CG$713,'ALL-GTK-SD-SMP-SMA-SMK-SLB'!BP$7,FALSE)</f>
        <v>0</v>
      </c>
      <c r="BP619" s="9">
        <f>VLOOKUP($E619,'ALL-GTK-SD-SMP-SMA-SMK-SLB'!$F$14:$CG$713,'ALL-GTK-SD-SMP-SMA-SMK-SLB'!BQ$7,FALSE)</f>
        <v>2</v>
      </c>
      <c r="BQ619" s="9">
        <f>VLOOKUP($E619,'ALL-GTK-SD-SMP-SMA-SMK-SLB'!$F$14:$CG$713,'ALL-GTK-SD-SMP-SMA-SMK-SLB'!BR$7,FALSE)</f>
        <v>0</v>
      </c>
      <c r="BR619" s="9">
        <f>VLOOKUP($E619,'ALL-GTK-SD-SMP-SMA-SMK-SLB'!$F$14:$CG$713,'ALL-GTK-SD-SMP-SMA-SMK-SLB'!BS$7,FALSE)</f>
        <v>0</v>
      </c>
      <c r="BS619" s="9">
        <f>VLOOKUP($E619,'ALL-GTK-SD-SMP-SMA-SMK-SLB'!$F$14:$CG$713,'ALL-GTK-SD-SMP-SMA-SMK-SLB'!BT$7,FALSE)</f>
        <v>1</v>
      </c>
      <c r="BT619" s="9">
        <f>VLOOKUP($E619,'ALL-GTK-SD-SMP-SMA-SMK-SLB'!$F$14:$CG$713,'ALL-GTK-SD-SMP-SMA-SMK-SLB'!BU$7,FALSE)</f>
        <v>0</v>
      </c>
      <c r="BU619" s="299">
        <f t="shared" si="353"/>
        <v>1</v>
      </c>
      <c r="BV619" s="299">
        <f t="shared" si="354"/>
        <v>2</v>
      </c>
      <c r="BW619" s="44">
        <f t="shared" si="355"/>
        <v>1</v>
      </c>
      <c r="BX619" s="44">
        <f t="shared" si="356"/>
        <v>2</v>
      </c>
      <c r="BY619" s="11">
        <f t="shared" si="357"/>
        <v>3</v>
      </c>
      <c r="BZ619" s="14">
        <f t="shared" si="358"/>
        <v>5</v>
      </c>
      <c r="CA619" s="14">
        <f t="shared" si="359"/>
        <v>7</v>
      </c>
      <c r="CB619" s="13">
        <f t="shared" si="360"/>
        <v>1</v>
      </c>
      <c r="CC619" s="13">
        <f t="shared" si="361"/>
        <v>2</v>
      </c>
      <c r="CD619" s="312">
        <f t="shared" si="362"/>
        <v>6</v>
      </c>
      <c r="CE619" s="312">
        <f t="shared" si="363"/>
        <v>9</v>
      </c>
      <c r="CF619" s="313">
        <f t="shared" si="364"/>
        <v>15</v>
      </c>
      <c r="CG619" s="302" t="str">
        <f t="shared" si="365"/>
        <v>OK</v>
      </c>
    </row>
    <row r="620" spans="1:85" ht="14.25" x14ac:dyDescent="0.25">
      <c r="A620" s="6">
        <v>608</v>
      </c>
      <c r="B620" s="495">
        <v>31</v>
      </c>
      <c r="C620" s="495" t="s">
        <v>8</v>
      </c>
      <c r="D620" s="496" t="s">
        <v>31</v>
      </c>
      <c r="E620" s="626">
        <v>20319321</v>
      </c>
      <c r="F620" s="627" t="s">
        <v>1079</v>
      </c>
      <c r="G620" s="624" t="s">
        <v>53</v>
      </c>
      <c r="H620" s="9">
        <f>VLOOKUP($E620,'ALL-GTK-SD-SMP-SMA-SMK-SLB'!$F$14:$CG$713,'ALL-GTK-SD-SMP-SMA-SMK-SLB'!I$7,FALSE)</f>
        <v>0</v>
      </c>
      <c r="I620" s="9">
        <f>VLOOKUP($E620,'ALL-GTK-SD-SMP-SMA-SMK-SLB'!$F$14:$CG$713,'ALL-GTK-SD-SMP-SMA-SMK-SLB'!J$7,FALSE)</f>
        <v>0</v>
      </c>
      <c r="J620" s="9">
        <f>VLOOKUP($E620,'ALL-GTK-SD-SMP-SMA-SMK-SLB'!$F$14:$CG$713,'ALL-GTK-SD-SMP-SMA-SMK-SLB'!K$7,FALSE)</f>
        <v>0</v>
      </c>
      <c r="K620" s="9">
        <f>VLOOKUP($E620,'ALL-GTK-SD-SMP-SMA-SMK-SLB'!$F$14:$CG$713,'ALL-GTK-SD-SMP-SMA-SMK-SLB'!L$7,FALSE)</f>
        <v>0</v>
      </c>
      <c r="L620" s="9">
        <f>VLOOKUP($E620,'ALL-GTK-SD-SMP-SMA-SMK-SLB'!$F$14:$CG$713,'ALL-GTK-SD-SMP-SMA-SMK-SLB'!M$7,FALSE)</f>
        <v>0</v>
      </c>
      <c r="M620" s="9">
        <f>VLOOKUP($E620,'ALL-GTK-SD-SMP-SMA-SMK-SLB'!$F$14:$CG$713,'ALL-GTK-SD-SMP-SMA-SMK-SLB'!N$7,FALSE)</f>
        <v>0</v>
      </c>
      <c r="N620" s="9">
        <f>VLOOKUP($E620,'ALL-GTK-SD-SMP-SMA-SMK-SLB'!$F$14:$CG$713,'ALL-GTK-SD-SMP-SMA-SMK-SLB'!O$7,FALSE)</f>
        <v>0</v>
      </c>
      <c r="O620" s="9">
        <f>VLOOKUP($E620,'ALL-GTK-SD-SMP-SMA-SMK-SLB'!$F$14:$CG$713,'ALL-GTK-SD-SMP-SMA-SMK-SLB'!P$7,FALSE)</f>
        <v>0</v>
      </c>
      <c r="P620" s="299">
        <f t="shared" si="330"/>
        <v>0</v>
      </c>
      <c r="Q620" s="299">
        <f t="shared" si="331"/>
        <v>0</v>
      </c>
      <c r="R620" s="300">
        <f t="shared" si="332"/>
        <v>0</v>
      </c>
      <c r="S620" s="9">
        <f>VLOOKUP($E620,'ALL-GTK-SD-SMP-SMA-SMK-SLB'!$F$14:$CG$713,'ALL-GTK-SD-SMP-SMA-SMK-SLB'!T$7,FALSE)</f>
        <v>7</v>
      </c>
      <c r="T620" s="9">
        <f>VLOOKUP($E620,'ALL-GTK-SD-SMP-SMA-SMK-SLB'!$F$14:$CG$713,'ALL-GTK-SD-SMP-SMA-SMK-SLB'!U$7,FALSE)</f>
        <v>7</v>
      </c>
      <c r="U620" s="9">
        <f>VLOOKUP($E620,'ALL-GTK-SD-SMP-SMA-SMK-SLB'!$F$14:$CG$713,'ALL-GTK-SD-SMP-SMA-SMK-SLB'!V$7,FALSE)</f>
        <v>0</v>
      </c>
      <c r="V620" s="9">
        <f>VLOOKUP($E620,'ALL-GTK-SD-SMP-SMA-SMK-SLB'!$F$14:$CG$713,'ALL-GTK-SD-SMP-SMA-SMK-SLB'!W$7,FALSE)</f>
        <v>0</v>
      </c>
      <c r="W620" s="9">
        <f>VLOOKUP($E620,'ALL-GTK-SD-SMP-SMA-SMK-SLB'!$F$14:$CG$713,'ALL-GTK-SD-SMP-SMA-SMK-SLB'!X$7,FALSE)</f>
        <v>1</v>
      </c>
      <c r="X620" s="9">
        <f>VLOOKUP($E620,'ALL-GTK-SD-SMP-SMA-SMK-SLB'!$F$14:$CG$713,'ALL-GTK-SD-SMP-SMA-SMK-SLB'!Y$7,FALSE)</f>
        <v>0</v>
      </c>
      <c r="Y620" s="299">
        <f t="shared" si="333"/>
        <v>8</v>
      </c>
      <c r="Z620" s="299">
        <f t="shared" si="334"/>
        <v>7</v>
      </c>
      <c r="AA620" s="10">
        <f t="shared" si="335"/>
        <v>15</v>
      </c>
      <c r="AB620" s="44">
        <f t="shared" si="336"/>
        <v>8</v>
      </c>
      <c r="AC620" s="44">
        <f t="shared" si="337"/>
        <v>7</v>
      </c>
      <c r="AD620" s="11">
        <f t="shared" si="338"/>
        <v>15</v>
      </c>
      <c r="AE620" s="9">
        <f>VLOOKUP($E620,'ALL-GTK-SD-SMP-SMA-SMK-SLB'!$F$14:$CG$713,'ALL-GTK-SD-SMP-SMA-SMK-SLB'!AF$7,FALSE)</f>
        <v>6</v>
      </c>
      <c r="AF620" s="9">
        <f>VLOOKUP($E620,'ALL-GTK-SD-SMP-SMA-SMK-SLB'!$F$14:$CG$713,'ALL-GTK-SD-SMP-SMA-SMK-SLB'!AG$7,FALSE)</f>
        <v>1</v>
      </c>
      <c r="AG620" s="10">
        <f t="shared" si="339"/>
        <v>7</v>
      </c>
      <c r="AH620" s="9">
        <f>VLOOKUP($E620,'ALL-GTK-SD-SMP-SMA-SMK-SLB'!$F$14:$CG$713,'ALL-GTK-SD-SMP-SMA-SMK-SLB'!AI$7,FALSE)</f>
        <v>2</v>
      </c>
      <c r="AI620" s="9">
        <f>VLOOKUP($E620,'ALL-GTK-SD-SMP-SMA-SMK-SLB'!$F$14:$CG$713,'ALL-GTK-SD-SMP-SMA-SMK-SLB'!AJ$7,FALSE)</f>
        <v>6</v>
      </c>
      <c r="AJ620" s="10">
        <f t="shared" si="340"/>
        <v>8</v>
      </c>
      <c r="AK620" s="44">
        <f t="shared" si="341"/>
        <v>8</v>
      </c>
      <c r="AL620" s="44">
        <f t="shared" si="342"/>
        <v>7</v>
      </c>
      <c r="AM620" s="11">
        <f t="shared" si="343"/>
        <v>15</v>
      </c>
      <c r="AN620" s="299">
        <v>0</v>
      </c>
      <c r="AO620" s="299">
        <v>0</v>
      </c>
      <c r="AP620" s="9">
        <f>VLOOKUP($E620,'ALL-GTK-SD-SMP-SMA-SMK-SLB'!$F$14:$CG$713,'ALL-GTK-SD-SMP-SMA-SMK-SLB'!AQ$7,FALSE)</f>
        <v>0</v>
      </c>
      <c r="AQ620" s="9">
        <f>VLOOKUP($E620,'ALL-GTK-SD-SMP-SMA-SMK-SLB'!$F$14:$CG$713,'ALL-GTK-SD-SMP-SMA-SMK-SLB'!AR$7,FALSE)</f>
        <v>0</v>
      </c>
      <c r="AR620" s="9">
        <f>VLOOKUP($E620,'ALL-GTK-SD-SMP-SMA-SMK-SLB'!$F$14:$CG$713,'ALL-GTK-SD-SMP-SMA-SMK-SLB'!AS$7,FALSE)</f>
        <v>0</v>
      </c>
      <c r="AS620" s="9">
        <f>VLOOKUP($E620,'ALL-GTK-SD-SMP-SMA-SMK-SLB'!$F$14:$CG$713,'ALL-GTK-SD-SMP-SMA-SMK-SLB'!AT$7,FALSE)</f>
        <v>0</v>
      </c>
      <c r="AT620" s="9">
        <f>VLOOKUP($E620,'ALL-GTK-SD-SMP-SMA-SMK-SLB'!$F$14:$CG$713,'ALL-GTK-SD-SMP-SMA-SMK-SLB'!AU$7,FALSE)</f>
        <v>1</v>
      </c>
      <c r="AU620" s="9">
        <f>VLOOKUP($E620,'ALL-GTK-SD-SMP-SMA-SMK-SLB'!$F$14:$CG$713,'ALL-GTK-SD-SMP-SMA-SMK-SLB'!AV$7,FALSE)</f>
        <v>0</v>
      </c>
      <c r="AV620" s="9">
        <f>VLOOKUP($E620,'ALL-GTK-SD-SMP-SMA-SMK-SLB'!$F$14:$CG$713,'ALL-GTK-SD-SMP-SMA-SMK-SLB'!AW$7,FALSE)</f>
        <v>0</v>
      </c>
      <c r="AW620" s="9">
        <f>VLOOKUP($E620,'ALL-GTK-SD-SMP-SMA-SMK-SLB'!$F$14:$CG$713,'ALL-GTK-SD-SMP-SMA-SMK-SLB'!AX$7,FALSE)</f>
        <v>0</v>
      </c>
      <c r="AX620" s="9">
        <f>VLOOKUP($E620,'ALL-GTK-SD-SMP-SMA-SMK-SLB'!$F$14:$CG$713,'ALL-GTK-SD-SMP-SMA-SMK-SLB'!AY$7,FALSE)</f>
        <v>6</v>
      </c>
      <c r="AY620" s="9">
        <f>VLOOKUP($E620,'ALL-GTK-SD-SMP-SMA-SMK-SLB'!$F$14:$CG$713,'ALL-GTK-SD-SMP-SMA-SMK-SLB'!AZ$7,FALSE)</f>
        <v>7</v>
      </c>
      <c r="AZ620" s="9">
        <f>VLOOKUP($E620,'ALL-GTK-SD-SMP-SMA-SMK-SLB'!$F$14:$CG$713,'ALL-GTK-SD-SMP-SMA-SMK-SLB'!BA$7,FALSE)</f>
        <v>0</v>
      </c>
      <c r="BA620" s="9">
        <f>VLOOKUP($E620,'ALL-GTK-SD-SMP-SMA-SMK-SLB'!$F$14:$CG$713,'ALL-GTK-SD-SMP-SMA-SMK-SLB'!BB$7,FALSE)</f>
        <v>0</v>
      </c>
      <c r="BB620" s="9">
        <f>VLOOKUP($E620,'ALL-GTK-SD-SMP-SMA-SMK-SLB'!$F$14:$CG$713,'ALL-GTK-SD-SMP-SMA-SMK-SLB'!BC$7,FALSE)</f>
        <v>0</v>
      </c>
      <c r="BC620" s="9">
        <f>VLOOKUP($E620,'ALL-GTK-SD-SMP-SMA-SMK-SLB'!$F$14:$CG$713,'ALL-GTK-SD-SMP-SMA-SMK-SLB'!BD$7,FALSE)</f>
        <v>0</v>
      </c>
      <c r="BD620" s="310">
        <f t="shared" si="344"/>
        <v>1</v>
      </c>
      <c r="BE620" s="310">
        <f t="shared" si="345"/>
        <v>0</v>
      </c>
      <c r="BF620" s="10">
        <f t="shared" si="346"/>
        <v>1</v>
      </c>
      <c r="BG620" s="311">
        <f t="shared" si="347"/>
        <v>6</v>
      </c>
      <c r="BH620" s="311">
        <f t="shared" si="348"/>
        <v>7</v>
      </c>
      <c r="BI620" s="10">
        <f t="shared" si="349"/>
        <v>13</v>
      </c>
      <c r="BJ620" s="44">
        <f t="shared" si="350"/>
        <v>7</v>
      </c>
      <c r="BK620" s="44">
        <f t="shared" si="351"/>
        <v>7</v>
      </c>
      <c r="BL620" s="11">
        <f t="shared" si="352"/>
        <v>14</v>
      </c>
      <c r="BM620" s="9">
        <f>VLOOKUP($E620,'ALL-GTK-SD-SMP-SMA-SMK-SLB'!$F$14:$CG$713,'ALL-GTK-SD-SMP-SMA-SMK-SLB'!BN$7,FALSE)</f>
        <v>0</v>
      </c>
      <c r="BN620" s="9">
        <f>VLOOKUP($E620,'ALL-GTK-SD-SMP-SMA-SMK-SLB'!$F$14:$CG$713,'ALL-GTK-SD-SMP-SMA-SMK-SLB'!BO$7,FALSE)</f>
        <v>0</v>
      </c>
      <c r="BO620" s="9">
        <f>VLOOKUP($E620,'ALL-GTK-SD-SMP-SMA-SMK-SLB'!$F$14:$CG$713,'ALL-GTK-SD-SMP-SMA-SMK-SLB'!BP$7,FALSE)</f>
        <v>1</v>
      </c>
      <c r="BP620" s="9">
        <f>VLOOKUP($E620,'ALL-GTK-SD-SMP-SMA-SMK-SLB'!$F$14:$CG$713,'ALL-GTK-SD-SMP-SMA-SMK-SLB'!BQ$7,FALSE)</f>
        <v>1</v>
      </c>
      <c r="BQ620" s="9">
        <f>VLOOKUP($E620,'ALL-GTK-SD-SMP-SMA-SMK-SLB'!$F$14:$CG$713,'ALL-GTK-SD-SMP-SMA-SMK-SLB'!BR$7,FALSE)</f>
        <v>0</v>
      </c>
      <c r="BR620" s="9">
        <f>VLOOKUP($E620,'ALL-GTK-SD-SMP-SMA-SMK-SLB'!$F$14:$CG$713,'ALL-GTK-SD-SMP-SMA-SMK-SLB'!BS$7,FALSE)</f>
        <v>0</v>
      </c>
      <c r="BS620" s="9">
        <f>VLOOKUP($E620,'ALL-GTK-SD-SMP-SMA-SMK-SLB'!$F$14:$CG$713,'ALL-GTK-SD-SMP-SMA-SMK-SLB'!BT$7,FALSE)</f>
        <v>0</v>
      </c>
      <c r="BT620" s="9">
        <f>VLOOKUP($E620,'ALL-GTK-SD-SMP-SMA-SMK-SLB'!$F$14:$CG$713,'ALL-GTK-SD-SMP-SMA-SMK-SLB'!BU$7,FALSE)</f>
        <v>1</v>
      </c>
      <c r="BU620" s="299">
        <f t="shared" si="353"/>
        <v>1</v>
      </c>
      <c r="BV620" s="299">
        <f t="shared" si="354"/>
        <v>2</v>
      </c>
      <c r="BW620" s="44">
        <f t="shared" si="355"/>
        <v>1</v>
      </c>
      <c r="BX620" s="44">
        <f t="shared" si="356"/>
        <v>2</v>
      </c>
      <c r="BY620" s="11">
        <f t="shared" si="357"/>
        <v>3</v>
      </c>
      <c r="BZ620" s="14">
        <f t="shared" si="358"/>
        <v>8</v>
      </c>
      <c r="CA620" s="14">
        <f t="shared" si="359"/>
        <v>7</v>
      </c>
      <c r="CB620" s="13">
        <f t="shared" si="360"/>
        <v>1</v>
      </c>
      <c r="CC620" s="13">
        <f t="shared" si="361"/>
        <v>2</v>
      </c>
      <c r="CD620" s="312">
        <f t="shared" si="362"/>
        <v>9</v>
      </c>
      <c r="CE620" s="312">
        <f t="shared" si="363"/>
        <v>9</v>
      </c>
      <c r="CF620" s="313">
        <f t="shared" si="364"/>
        <v>18</v>
      </c>
      <c r="CG620" s="302" t="str">
        <f t="shared" si="365"/>
        <v>REVISI</v>
      </c>
    </row>
    <row r="621" spans="1:85" ht="14.25" x14ac:dyDescent="0.25">
      <c r="A621" s="6">
        <v>609</v>
      </c>
      <c r="B621" s="495">
        <v>32</v>
      </c>
      <c r="C621" s="495" t="s">
        <v>8</v>
      </c>
      <c r="D621" s="496" t="s">
        <v>26</v>
      </c>
      <c r="E621" s="626">
        <v>20319285</v>
      </c>
      <c r="F621" s="627" t="s">
        <v>1080</v>
      </c>
      <c r="G621" s="624" t="s">
        <v>53</v>
      </c>
      <c r="H621" s="9">
        <f>VLOOKUP($E621,'ALL-GTK-SD-SMP-SMA-SMK-SLB'!$F$14:$CG$713,'ALL-GTK-SD-SMP-SMA-SMK-SLB'!I$7,FALSE)</f>
        <v>0</v>
      </c>
      <c r="I621" s="9">
        <f>VLOOKUP($E621,'ALL-GTK-SD-SMP-SMA-SMK-SLB'!$F$14:$CG$713,'ALL-GTK-SD-SMP-SMA-SMK-SLB'!J$7,FALSE)</f>
        <v>0</v>
      </c>
      <c r="J621" s="9">
        <f>VLOOKUP($E621,'ALL-GTK-SD-SMP-SMA-SMK-SLB'!$F$14:$CG$713,'ALL-GTK-SD-SMP-SMA-SMK-SLB'!K$7,FALSE)</f>
        <v>0</v>
      </c>
      <c r="K621" s="9">
        <f>VLOOKUP($E621,'ALL-GTK-SD-SMP-SMA-SMK-SLB'!$F$14:$CG$713,'ALL-GTK-SD-SMP-SMA-SMK-SLB'!L$7,FALSE)</f>
        <v>0</v>
      </c>
      <c r="L621" s="9">
        <f>VLOOKUP($E621,'ALL-GTK-SD-SMP-SMA-SMK-SLB'!$F$14:$CG$713,'ALL-GTK-SD-SMP-SMA-SMK-SLB'!M$7,FALSE)</f>
        <v>0</v>
      </c>
      <c r="M621" s="9">
        <f>VLOOKUP($E621,'ALL-GTK-SD-SMP-SMA-SMK-SLB'!$F$14:$CG$713,'ALL-GTK-SD-SMP-SMA-SMK-SLB'!N$7,FALSE)</f>
        <v>0</v>
      </c>
      <c r="N621" s="9">
        <f>VLOOKUP($E621,'ALL-GTK-SD-SMP-SMA-SMK-SLB'!$F$14:$CG$713,'ALL-GTK-SD-SMP-SMA-SMK-SLB'!O$7,FALSE)</f>
        <v>0</v>
      </c>
      <c r="O621" s="9">
        <f>VLOOKUP($E621,'ALL-GTK-SD-SMP-SMA-SMK-SLB'!$F$14:$CG$713,'ALL-GTK-SD-SMP-SMA-SMK-SLB'!P$7,FALSE)</f>
        <v>0</v>
      </c>
      <c r="P621" s="299">
        <f t="shared" si="330"/>
        <v>0</v>
      </c>
      <c r="Q621" s="299">
        <f t="shared" si="331"/>
        <v>0</v>
      </c>
      <c r="R621" s="300">
        <f t="shared" si="332"/>
        <v>0</v>
      </c>
      <c r="S621" s="9">
        <f>VLOOKUP($E621,'ALL-GTK-SD-SMP-SMA-SMK-SLB'!$F$14:$CG$713,'ALL-GTK-SD-SMP-SMA-SMK-SLB'!T$7,FALSE)</f>
        <v>3</v>
      </c>
      <c r="T621" s="9">
        <f>VLOOKUP($E621,'ALL-GTK-SD-SMP-SMA-SMK-SLB'!$F$14:$CG$713,'ALL-GTK-SD-SMP-SMA-SMK-SLB'!U$7,FALSE)</f>
        <v>4</v>
      </c>
      <c r="U621" s="9">
        <f>VLOOKUP($E621,'ALL-GTK-SD-SMP-SMA-SMK-SLB'!$F$14:$CG$713,'ALL-GTK-SD-SMP-SMA-SMK-SLB'!V$7,FALSE)</f>
        <v>0</v>
      </c>
      <c r="V621" s="9">
        <f>VLOOKUP($E621,'ALL-GTK-SD-SMP-SMA-SMK-SLB'!$F$14:$CG$713,'ALL-GTK-SD-SMP-SMA-SMK-SLB'!W$7,FALSE)</f>
        <v>0</v>
      </c>
      <c r="W621" s="9">
        <f>VLOOKUP($E621,'ALL-GTK-SD-SMP-SMA-SMK-SLB'!$F$14:$CG$713,'ALL-GTK-SD-SMP-SMA-SMK-SLB'!X$7,FALSE)</f>
        <v>0</v>
      </c>
      <c r="X621" s="9">
        <f>VLOOKUP($E621,'ALL-GTK-SD-SMP-SMA-SMK-SLB'!$F$14:$CG$713,'ALL-GTK-SD-SMP-SMA-SMK-SLB'!Y$7,FALSE)</f>
        <v>0</v>
      </c>
      <c r="Y621" s="299">
        <f t="shared" si="333"/>
        <v>3</v>
      </c>
      <c r="Z621" s="299">
        <f t="shared" si="334"/>
        <v>4</v>
      </c>
      <c r="AA621" s="10">
        <f t="shared" si="335"/>
        <v>7</v>
      </c>
      <c r="AB621" s="44">
        <f t="shared" si="336"/>
        <v>3</v>
      </c>
      <c r="AC621" s="44">
        <f t="shared" si="337"/>
        <v>4</v>
      </c>
      <c r="AD621" s="11">
        <f t="shared" si="338"/>
        <v>7</v>
      </c>
      <c r="AE621" s="9">
        <f>VLOOKUP($E621,'ALL-GTK-SD-SMP-SMA-SMK-SLB'!$F$14:$CG$713,'ALL-GTK-SD-SMP-SMA-SMK-SLB'!AF$7,FALSE)</f>
        <v>3</v>
      </c>
      <c r="AF621" s="9">
        <f>VLOOKUP($E621,'ALL-GTK-SD-SMP-SMA-SMK-SLB'!$F$14:$CG$713,'ALL-GTK-SD-SMP-SMA-SMK-SLB'!AG$7,FALSE)</f>
        <v>0</v>
      </c>
      <c r="AG621" s="10">
        <f t="shared" si="339"/>
        <v>3</v>
      </c>
      <c r="AH621" s="9">
        <f>VLOOKUP($E621,'ALL-GTK-SD-SMP-SMA-SMK-SLB'!$F$14:$CG$713,'ALL-GTK-SD-SMP-SMA-SMK-SLB'!AI$7,FALSE)</f>
        <v>0</v>
      </c>
      <c r="AI621" s="9">
        <f>VLOOKUP($E621,'ALL-GTK-SD-SMP-SMA-SMK-SLB'!$F$14:$CG$713,'ALL-GTK-SD-SMP-SMA-SMK-SLB'!AJ$7,FALSE)</f>
        <v>4</v>
      </c>
      <c r="AJ621" s="10">
        <f t="shared" si="340"/>
        <v>4</v>
      </c>
      <c r="AK621" s="44">
        <f t="shared" si="341"/>
        <v>3</v>
      </c>
      <c r="AL621" s="44">
        <f t="shared" si="342"/>
        <v>4</v>
      </c>
      <c r="AM621" s="11">
        <f t="shared" si="343"/>
        <v>7</v>
      </c>
      <c r="AN621" s="299">
        <v>0</v>
      </c>
      <c r="AO621" s="299">
        <v>0</v>
      </c>
      <c r="AP621" s="9">
        <f>VLOOKUP($E621,'ALL-GTK-SD-SMP-SMA-SMK-SLB'!$F$14:$CG$713,'ALL-GTK-SD-SMP-SMA-SMK-SLB'!AQ$7,FALSE)</f>
        <v>0</v>
      </c>
      <c r="AQ621" s="9">
        <f>VLOOKUP($E621,'ALL-GTK-SD-SMP-SMA-SMK-SLB'!$F$14:$CG$713,'ALL-GTK-SD-SMP-SMA-SMK-SLB'!AR$7,FALSE)</f>
        <v>0</v>
      </c>
      <c r="AR621" s="9">
        <f>VLOOKUP($E621,'ALL-GTK-SD-SMP-SMA-SMK-SLB'!$F$14:$CG$713,'ALL-GTK-SD-SMP-SMA-SMK-SLB'!AS$7,FALSE)</f>
        <v>0</v>
      </c>
      <c r="AS621" s="9">
        <f>VLOOKUP($E621,'ALL-GTK-SD-SMP-SMA-SMK-SLB'!$F$14:$CG$713,'ALL-GTK-SD-SMP-SMA-SMK-SLB'!AT$7,FALSE)</f>
        <v>0</v>
      </c>
      <c r="AT621" s="9">
        <f>VLOOKUP($E621,'ALL-GTK-SD-SMP-SMA-SMK-SLB'!$F$14:$CG$713,'ALL-GTK-SD-SMP-SMA-SMK-SLB'!AU$7,FALSE)</f>
        <v>0</v>
      </c>
      <c r="AU621" s="9">
        <f>VLOOKUP($E621,'ALL-GTK-SD-SMP-SMA-SMK-SLB'!$F$14:$CG$713,'ALL-GTK-SD-SMP-SMA-SMK-SLB'!AV$7,FALSE)</f>
        <v>0</v>
      </c>
      <c r="AV621" s="9">
        <f>VLOOKUP($E621,'ALL-GTK-SD-SMP-SMA-SMK-SLB'!$F$14:$CG$713,'ALL-GTK-SD-SMP-SMA-SMK-SLB'!AW$7,FALSE)</f>
        <v>0</v>
      </c>
      <c r="AW621" s="9">
        <f>VLOOKUP($E621,'ALL-GTK-SD-SMP-SMA-SMK-SLB'!$F$14:$CG$713,'ALL-GTK-SD-SMP-SMA-SMK-SLB'!AX$7,FALSE)</f>
        <v>0</v>
      </c>
      <c r="AX621" s="9">
        <f>VLOOKUP($E621,'ALL-GTK-SD-SMP-SMA-SMK-SLB'!$F$14:$CG$713,'ALL-GTK-SD-SMP-SMA-SMK-SLB'!AY$7,FALSE)</f>
        <v>3</v>
      </c>
      <c r="AY621" s="9">
        <f>VLOOKUP($E621,'ALL-GTK-SD-SMP-SMA-SMK-SLB'!$F$14:$CG$713,'ALL-GTK-SD-SMP-SMA-SMK-SLB'!AZ$7,FALSE)</f>
        <v>3</v>
      </c>
      <c r="AZ621" s="9">
        <f>VLOOKUP($E621,'ALL-GTK-SD-SMP-SMA-SMK-SLB'!$F$14:$CG$713,'ALL-GTK-SD-SMP-SMA-SMK-SLB'!BA$7,FALSE)</f>
        <v>0</v>
      </c>
      <c r="BA621" s="9">
        <f>VLOOKUP($E621,'ALL-GTK-SD-SMP-SMA-SMK-SLB'!$F$14:$CG$713,'ALL-GTK-SD-SMP-SMA-SMK-SLB'!BB$7,FALSE)</f>
        <v>1</v>
      </c>
      <c r="BB621" s="9">
        <f>VLOOKUP($E621,'ALL-GTK-SD-SMP-SMA-SMK-SLB'!$F$14:$CG$713,'ALL-GTK-SD-SMP-SMA-SMK-SLB'!BC$7,FALSE)</f>
        <v>0</v>
      </c>
      <c r="BC621" s="9">
        <f>VLOOKUP($E621,'ALL-GTK-SD-SMP-SMA-SMK-SLB'!$F$14:$CG$713,'ALL-GTK-SD-SMP-SMA-SMK-SLB'!BD$7,FALSE)</f>
        <v>0</v>
      </c>
      <c r="BD621" s="310">
        <f t="shared" si="344"/>
        <v>0</v>
      </c>
      <c r="BE621" s="310">
        <f t="shared" si="345"/>
        <v>0</v>
      </c>
      <c r="BF621" s="10">
        <f t="shared" si="346"/>
        <v>0</v>
      </c>
      <c r="BG621" s="311">
        <f t="shared" si="347"/>
        <v>3</v>
      </c>
      <c r="BH621" s="311">
        <f t="shared" si="348"/>
        <v>4</v>
      </c>
      <c r="BI621" s="10">
        <f t="shared" si="349"/>
        <v>7</v>
      </c>
      <c r="BJ621" s="44">
        <f t="shared" si="350"/>
        <v>3</v>
      </c>
      <c r="BK621" s="44">
        <f t="shared" si="351"/>
        <v>4</v>
      </c>
      <c r="BL621" s="11">
        <f t="shared" si="352"/>
        <v>7</v>
      </c>
      <c r="BM621" s="9">
        <f>VLOOKUP($E621,'ALL-GTK-SD-SMP-SMA-SMK-SLB'!$F$14:$CG$713,'ALL-GTK-SD-SMP-SMA-SMK-SLB'!BN$7,FALSE)</f>
        <v>0</v>
      </c>
      <c r="BN621" s="9">
        <f>VLOOKUP($E621,'ALL-GTK-SD-SMP-SMA-SMK-SLB'!$F$14:$CG$713,'ALL-GTK-SD-SMP-SMA-SMK-SLB'!BO$7,FALSE)</f>
        <v>0</v>
      </c>
      <c r="BO621" s="9">
        <f>VLOOKUP($E621,'ALL-GTK-SD-SMP-SMA-SMK-SLB'!$F$14:$CG$713,'ALL-GTK-SD-SMP-SMA-SMK-SLB'!BP$7,FALSE)</f>
        <v>0</v>
      </c>
      <c r="BP621" s="9">
        <f>VLOOKUP($E621,'ALL-GTK-SD-SMP-SMA-SMK-SLB'!$F$14:$CG$713,'ALL-GTK-SD-SMP-SMA-SMK-SLB'!BQ$7,FALSE)</f>
        <v>1</v>
      </c>
      <c r="BQ621" s="9">
        <f>VLOOKUP($E621,'ALL-GTK-SD-SMP-SMA-SMK-SLB'!$F$14:$CG$713,'ALL-GTK-SD-SMP-SMA-SMK-SLB'!BR$7,FALSE)</f>
        <v>0</v>
      </c>
      <c r="BR621" s="9">
        <f>VLOOKUP($E621,'ALL-GTK-SD-SMP-SMA-SMK-SLB'!$F$14:$CG$713,'ALL-GTK-SD-SMP-SMA-SMK-SLB'!BS$7,FALSE)</f>
        <v>0</v>
      </c>
      <c r="BS621" s="9">
        <f>VLOOKUP($E621,'ALL-GTK-SD-SMP-SMA-SMK-SLB'!$F$14:$CG$713,'ALL-GTK-SD-SMP-SMA-SMK-SLB'!BT$7,FALSE)</f>
        <v>0</v>
      </c>
      <c r="BT621" s="9">
        <f>VLOOKUP($E621,'ALL-GTK-SD-SMP-SMA-SMK-SLB'!$F$14:$CG$713,'ALL-GTK-SD-SMP-SMA-SMK-SLB'!BU$7,FALSE)</f>
        <v>0</v>
      </c>
      <c r="BU621" s="299">
        <f t="shared" si="353"/>
        <v>0</v>
      </c>
      <c r="BV621" s="299">
        <f t="shared" si="354"/>
        <v>1</v>
      </c>
      <c r="BW621" s="44">
        <f t="shared" si="355"/>
        <v>0</v>
      </c>
      <c r="BX621" s="44">
        <f t="shared" si="356"/>
        <v>1</v>
      </c>
      <c r="BY621" s="11">
        <f t="shared" si="357"/>
        <v>1</v>
      </c>
      <c r="BZ621" s="14">
        <f t="shared" si="358"/>
        <v>3</v>
      </c>
      <c r="CA621" s="14">
        <f t="shared" si="359"/>
        <v>4</v>
      </c>
      <c r="CB621" s="13">
        <f t="shared" si="360"/>
        <v>0</v>
      </c>
      <c r="CC621" s="13">
        <f t="shared" si="361"/>
        <v>1</v>
      </c>
      <c r="CD621" s="312">
        <f t="shared" si="362"/>
        <v>3</v>
      </c>
      <c r="CE621" s="312">
        <f t="shared" si="363"/>
        <v>5</v>
      </c>
      <c r="CF621" s="313">
        <f t="shared" si="364"/>
        <v>8</v>
      </c>
      <c r="CG621" s="302" t="str">
        <f t="shared" si="365"/>
        <v>OK</v>
      </c>
    </row>
    <row r="622" spans="1:85" ht="14.25" x14ac:dyDescent="0.25">
      <c r="A622" s="6">
        <v>610</v>
      </c>
      <c r="B622" s="495">
        <v>33</v>
      </c>
      <c r="C622" s="495" t="s">
        <v>8</v>
      </c>
      <c r="D622" s="496" t="s">
        <v>26</v>
      </c>
      <c r="E622" s="626">
        <v>20340338</v>
      </c>
      <c r="F622" s="627" t="s">
        <v>1081</v>
      </c>
      <c r="G622" s="624" t="s">
        <v>53</v>
      </c>
      <c r="H622" s="9">
        <f>VLOOKUP($E622,'ALL-GTK-SD-SMP-SMA-SMK-SLB'!$F$14:$CG$713,'ALL-GTK-SD-SMP-SMA-SMK-SLB'!I$7,FALSE)</f>
        <v>0</v>
      </c>
      <c r="I622" s="9">
        <f>VLOOKUP($E622,'ALL-GTK-SD-SMP-SMA-SMK-SLB'!$F$14:$CG$713,'ALL-GTK-SD-SMP-SMA-SMK-SLB'!J$7,FALSE)</f>
        <v>0</v>
      </c>
      <c r="J622" s="9">
        <f>VLOOKUP($E622,'ALL-GTK-SD-SMP-SMA-SMK-SLB'!$F$14:$CG$713,'ALL-GTK-SD-SMP-SMA-SMK-SLB'!K$7,FALSE)</f>
        <v>0</v>
      </c>
      <c r="K622" s="9">
        <f>VLOOKUP($E622,'ALL-GTK-SD-SMP-SMA-SMK-SLB'!$F$14:$CG$713,'ALL-GTK-SD-SMP-SMA-SMK-SLB'!L$7,FALSE)</f>
        <v>0</v>
      </c>
      <c r="L622" s="9">
        <f>VLOOKUP($E622,'ALL-GTK-SD-SMP-SMA-SMK-SLB'!$F$14:$CG$713,'ALL-GTK-SD-SMP-SMA-SMK-SLB'!M$7,FALSE)</f>
        <v>0</v>
      </c>
      <c r="M622" s="9">
        <f>VLOOKUP($E622,'ALL-GTK-SD-SMP-SMA-SMK-SLB'!$F$14:$CG$713,'ALL-GTK-SD-SMP-SMA-SMK-SLB'!N$7,FALSE)</f>
        <v>0</v>
      </c>
      <c r="N622" s="9">
        <f>VLOOKUP($E622,'ALL-GTK-SD-SMP-SMA-SMK-SLB'!$F$14:$CG$713,'ALL-GTK-SD-SMP-SMA-SMK-SLB'!O$7,FALSE)</f>
        <v>0</v>
      </c>
      <c r="O622" s="9">
        <f>VLOOKUP($E622,'ALL-GTK-SD-SMP-SMA-SMK-SLB'!$F$14:$CG$713,'ALL-GTK-SD-SMP-SMA-SMK-SLB'!P$7,FALSE)</f>
        <v>0</v>
      </c>
      <c r="P622" s="299">
        <f t="shared" si="330"/>
        <v>0</v>
      </c>
      <c r="Q622" s="299">
        <f t="shared" si="331"/>
        <v>0</v>
      </c>
      <c r="R622" s="300">
        <f t="shared" si="332"/>
        <v>0</v>
      </c>
      <c r="S622" s="9">
        <f>VLOOKUP($E622,'ALL-GTK-SD-SMP-SMA-SMK-SLB'!$F$14:$CG$713,'ALL-GTK-SD-SMP-SMA-SMK-SLB'!T$7,FALSE)</f>
        <v>10</v>
      </c>
      <c r="T622" s="9">
        <f>VLOOKUP($E622,'ALL-GTK-SD-SMP-SMA-SMK-SLB'!$F$14:$CG$713,'ALL-GTK-SD-SMP-SMA-SMK-SLB'!U$7,FALSE)</f>
        <v>16</v>
      </c>
      <c r="U622" s="9">
        <f>VLOOKUP($E622,'ALL-GTK-SD-SMP-SMA-SMK-SLB'!$F$14:$CG$713,'ALL-GTK-SD-SMP-SMA-SMK-SLB'!V$7,FALSE)</f>
        <v>0</v>
      </c>
      <c r="V622" s="9">
        <f>VLOOKUP($E622,'ALL-GTK-SD-SMP-SMA-SMK-SLB'!$F$14:$CG$713,'ALL-GTK-SD-SMP-SMA-SMK-SLB'!W$7,FALSE)</f>
        <v>0</v>
      </c>
      <c r="W622" s="9">
        <f>VLOOKUP($E622,'ALL-GTK-SD-SMP-SMA-SMK-SLB'!$F$14:$CG$713,'ALL-GTK-SD-SMP-SMA-SMK-SLB'!X$7,FALSE)</f>
        <v>0</v>
      </c>
      <c r="X622" s="9">
        <f>VLOOKUP($E622,'ALL-GTK-SD-SMP-SMA-SMK-SLB'!$F$14:$CG$713,'ALL-GTK-SD-SMP-SMA-SMK-SLB'!Y$7,FALSE)</f>
        <v>0</v>
      </c>
      <c r="Y622" s="299">
        <f t="shared" si="333"/>
        <v>10</v>
      </c>
      <c r="Z622" s="299">
        <f t="shared" si="334"/>
        <v>16</v>
      </c>
      <c r="AA622" s="10">
        <f t="shared" si="335"/>
        <v>26</v>
      </c>
      <c r="AB622" s="44">
        <f t="shared" si="336"/>
        <v>10</v>
      </c>
      <c r="AC622" s="44">
        <f t="shared" si="337"/>
        <v>16</v>
      </c>
      <c r="AD622" s="11">
        <f t="shared" si="338"/>
        <v>26</v>
      </c>
      <c r="AE622" s="9">
        <f>VLOOKUP($E622,'ALL-GTK-SD-SMP-SMA-SMK-SLB'!$F$14:$CG$713,'ALL-GTK-SD-SMP-SMA-SMK-SLB'!AF$7,FALSE)</f>
        <v>10</v>
      </c>
      <c r="AF622" s="9">
        <f>VLOOKUP($E622,'ALL-GTK-SD-SMP-SMA-SMK-SLB'!$F$14:$CG$713,'ALL-GTK-SD-SMP-SMA-SMK-SLB'!AG$7,FALSE)</f>
        <v>13</v>
      </c>
      <c r="AG622" s="10">
        <f t="shared" si="339"/>
        <v>23</v>
      </c>
      <c r="AH622" s="9">
        <f>VLOOKUP($E622,'ALL-GTK-SD-SMP-SMA-SMK-SLB'!$F$14:$CG$713,'ALL-GTK-SD-SMP-SMA-SMK-SLB'!AI$7,FALSE)</f>
        <v>0</v>
      </c>
      <c r="AI622" s="9">
        <f>VLOOKUP($E622,'ALL-GTK-SD-SMP-SMA-SMK-SLB'!$F$14:$CG$713,'ALL-GTK-SD-SMP-SMA-SMK-SLB'!AJ$7,FALSE)</f>
        <v>3</v>
      </c>
      <c r="AJ622" s="10">
        <f t="shared" si="340"/>
        <v>3</v>
      </c>
      <c r="AK622" s="44">
        <f t="shared" si="341"/>
        <v>10</v>
      </c>
      <c r="AL622" s="44">
        <f t="shared" si="342"/>
        <v>16</v>
      </c>
      <c r="AM622" s="11">
        <f t="shared" si="343"/>
        <v>26</v>
      </c>
      <c r="AN622" s="299">
        <v>0</v>
      </c>
      <c r="AO622" s="299">
        <v>0</v>
      </c>
      <c r="AP622" s="9">
        <f>VLOOKUP($E622,'ALL-GTK-SD-SMP-SMA-SMK-SLB'!$F$14:$CG$713,'ALL-GTK-SD-SMP-SMA-SMK-SLB'!AQ$7,FALSE)</f>
        <v>0</v>
      </c>
      <c r="AQ622" s="9">
        <f>VLOOKUP($E622,'ALL-GTK-SD-SMP-SMA-SMK-SLB'!$F$14:$CG$713,'ALL-GTK-SD-SMP-SMA-SMK-SLB'!AR$7,FALSE)</f>
        <v>0</v>
      </c>
      <c r="AR622" s="9">
        <f>VLOOKUP($E622,'ALL-GTK-SD-SMP-SMA-SMK-SLB'!$F$14:$CG$713,'ALL-GTK-SD-SMP-SMA-SMK-SLB'!AS$7,FALSE)</f>
        <v>0</v>
      </c>
      <c r="AS622" s="9">
        <f>VLOOKUP($E622,'ALL-GTK-SD-SMP-SMA-SMK-SLB'!$F$14:$CG$713,'ALL-GTK-SD-SMP-SMA-SMK-SLB'!AT$7,FALSE)</f>
        <v>1</v>
      </c>
      <c r="AT622" s="9">
        <f>VLOOKUP($E622,'ALL-GTK-SD-SMP-SMA-SMK-SLB'!$F$14:$CG$713,'ALL-GTK-SD-SMP-SMA-SMK-SLB'!AU$7,FALSE)</f>
        <v>0</v>
      </c>
      <c r="AU622" s="9">
        <f>VLOOKUP($E622,'ALL-GTK-SD-SMP-SMA-SMK-SLB'!$F$14:$CG$713,'ALL-GTK-SD-SMP-SMA-SMK-SLB'!AV$7,FALSE)</f>
        <v>0</v>
      </c>
      <c r="AV622" s="9">
        <f>VLOOKUP($E622,'ALL-GTK-SD-SMP-SMA-SMK-SLB'!$F$14:$CG$713,'ALL-GTK-SD-SMP-SMA-SMK-SLB'!AW$7,FALSE)</f>
        <v>0</v>
      </c>
      <c r="AW622" s="9">
        <f>VLOOKUP($E622,'ALL-GTK-SD-SMP-SMA-SMK-SLB'!$F$14:$CG$713,'ALL-GTK-SD-SMP-SMA-SMK-SLB'!AX$7,FALSE)</f>
        <v>0</v>
      </c>
      <c r="AX622" s="9">
        <f>VLOOKUP($E622,'ALL-GTK-SD-SMP-SMA-SMK-SLB'!$F$14:$CG$713,'ALL-GTK-SD-SMP-SMA-SMK-SLB'!AY$7,FALSE)</f>
        <v>3</v>
      </c>
      <c r="AY622" s="9">
        <f>VLOOKUP($E622,'ALL-GTK-SD-SMP-SMA-SMK-SLB'!$F$14:$CG$713,'ALL-GTK-SD-SMP-SMA-SMK-SLB'!AZ$7,FALSE)</f>
        <v>15</v>
      </c>
      <c r="AZ622" s="9">
        <f>VLOOKUP($E622,'ALL-GTK-SD-SMP-SMA-SMK-SLB'!$F$14:$CG$713,'ALL-GTK-SD-SMP-SMA-SMK-SLB'!BA$7,FALSE)</f>
        <v>1</v>
      </c>
      <c r="BA622" s="9">
        <f>VLOOKUP($E622,'ALL-GTK-SD-SMP-SMA-SMK-SLB'!$F$14:$CG$713,'ALL-GTK-SD-SMP-SMA-SMK-SLB'!BB$7,FALSE)</f>
        <v>0</v>
      </c>
      <c r="BB622" s="9">
        <f>VLOOKUP($E622,'ALL-GTK-SD-SMP-SMA-SMK-SLB'!$F$14:$CG$713,'ALL-GTK-SD-SMP-SMA-SMK-SLB'!BC$7,FALSE)</f>
        <v>0</v>
      </c>
      <c r="BC622" s="9">
        <f>VLOOKUP($E622,'ALL-GTK-SD-SMP-SMA-SMK-SLB'!$F$14:$CG$713,'ALL-GTK-SD-SMP-SMA-SMK-SLB'!BD$7,FALSE)</f>
        <v>0</v>
      </c>
      <c r="BD622" s="310">
        <f t="shared" si="344"/>
        <v>0</v>
      </c>
      <c r="BE622" s="310">
        <f t="shared" si="345"/>
        <v>1</v>
      </c>
      <c r="BF622" s="10">
        <f t="shared" si="346"/>
        <v>1</v>
      </c>
      <c r="BG622" s="311">
        <f t="shared" si="347"/>
        <v>4</v>
      </c>
      <c r="BH622" s="311">
        <f t="shared" si="348"/>
        <v>15</v>
      </c>
      <c r="BI622" s="10">
        <f t="shared" si="349"/>
        <v>19</v>
      </c>
      <c r="BJ622" s="44">
        <f t="shared" si="350"/>
        <v>4</v>
      </c>
      <c r="BK622" s="44">
        <f t="shared" si="351"/>
        <v>16</v>
      </c>
      <c r="BL622" s="11">
        <f t="shared" si="352"/>
        <v>20</v>
      </c>
      <c r="BM622" s="9">
        <f>VLOOKUP($E622,'ALL-GTK-SD-SMP-SMA-SMK-SLB'!$F$14:$CG$713,'ALL-GTK-SD-SMP-SMA-SMK-SLB'!BN$7,FALSE)</f>
        <v>0</v>
      </c>
      <c r="BN622" s="9">
        <f>VLOOKUP($E622,'ALL-GTK-SD-SMP-SMA-SMK-SLB'!$F$14:$CG$713,'ALL-GTK-SD-SMP-SMA-SMK-SLB'!BO$7,FALSE)</f>
        <v>0</v>
      </c>
      <c r="BO622" s="9">
        <f>VLOOKUP($E622,'ALL-GTK-SD-SMP-SMA-SMK-SLB'!$F$14:$CG$713,'ALL-GTK-SD-SMP-SMA-SMK-SLB'!BP$7,FALSE)</f>
        <v>0</v>
      </c>
      <c r="BP622" s="9">
        <f>VLOOKUP($E622,'ALL-GTK-SD-SMP-SMA-SMK-SLB'!$F$14:$CG$713,'ALL-GTK-SD-SMP-SMA-SMK-SLB'!BQ$7,FALSE)</f>
        <v>2</v>
      </c>
      <c r="BQ622" s="9">
        <f>VLOOKUP($E622,'ALL-GTK-SD-SMP-SMA-SMK-SLB'!$F$14:$CG$713,'ALL-GTK-SD-SMP-SMA-SMK-SLB'!BR$7,FALSE)</f>
        <v>0</v>
      </c>
      <c r="BR622" s="9">
        <f>VLOOKUP($E622,'ALL-GTK-SD-SMP-SMA-SMK-SLB'!$F$14:$CG$713,'ALL-GTK-SD-SMP-SMA-SMK-SLB'!BS$7,FALSE)</f>
        <v>0</v>
      </c>
      <c r="BS622" s="9">
        <f>VLOOKUP($E622,'ALL-GTK-SD-SMP-SMA-SMK-SLB'!$F$14:$CG$713,'ALL-GTK-SD-SMP-SMA-SMK-SLB'!BT$7,FALSE)</f>
        <v>0</v>
      </c>
      <c r="BT622" s="9">
        <f>VLOOKUP($E622,'ALL-GTK-SD-SMP-SMA-SMK-SLB'!$F$14:$CG$713,'ALL-GTK-SD-SMP-SMA-SMK-SLB'!BU$7,FALSE)</f>
        <v>0</v>
      </c>
      <c r="BU622" s="299">
        <f t="shared" si="353"/>
        <v>0</v>
      </c>
      <c r="BV622" s="299">
        <f t="shared" si="354"/>
        <v>2</v>
      </c>
      <c r="BW622" s="44">
        <f t="shared" si="355"/>
        <v>0</v>
      </c>
      <c r="BX622" s="44">
        <f t="shared" si="356"/>
        <v>2</v>
      </c>
      <c r="BY622" s="11">
        <f t="shared" si="357"/>
        <v>2</v>
      </c>
      <c r="BZ622" s="14">
        <f t="shared" si="358"/>
        <v>10</v>
      </c>
      <c r="CA622" s="14">
        <f t="shared" si="359"/>
        <v>16</v>
      </c>
      <c r="CB622" s="13">
        <f t="shared" si="360"/>
        <v>0</v>
      </c>
      <c r="CC622" s="13">
        <f t="shared" si="361"/>
        <v>2</v>
      </c>
      <c r="CD622" s="312">
        <f t="shared" si="362"/>
        <v>10</v>
      </c>
      <c r="CE622" s="312">
        <f t="shared" si="363"/>
        <v>18</v>
      </c>
      <c r="CF622" s="313">
        <f t="shared" si="364"/>
        <v>28</v>
      </c>
      <c r="CG622" s="302" t="str">
        <f t="shared" si="365"/>
        <v>REVISI</v>
      </c>
    </row>
    <row r="623" spans="1:85" ht="14.25" x14ac:dyDescent="0.25">
      <c r="A623" s="6">
        <v>611</v>
      </c>
      <c r="B623" s="495">
        <v>34</v>
      </c>
      <c r="C623" s="495" t="s">
        <v>8</v>
      </c>
      <c r="D623" s="496" t="s">
        <v>26</v>
      </c>
      <c r="E623" s="626">
        <v>20340665</v>
      </c>
      <c r="F623" s="627" t="s">
        <v>1082</v>
      </c>
      <c r="G623" s="624" t="s">
        <v>53</v>
      </c>
      <c r="H623" s="9">
        <f>VLOOKUP($E623,'ALL-GTK-SD-SMP-SMA-SMK-SLB'!$F$14:$CG$713,'ALL-GTK-SD-SMP-SMA-SMK-SLB'!I$7,FALSE)</f>
        <v>0</v>
      </c>
      <c r="I623" s="9">
        <f>VLOOKUP($E623,'ALL-GTK-SD-SMP-SMA-SMK-SLB'!$F$14:$CG$713,'ALL-GTK-SD-SMP-SMA-SMK-SLB'!J$7,FALSE)</f>
        <v>0</v>
      </c>
      <c r="J623" s="9">
        <f>VLOOKUP($E623,'ALL-GTK-SD-SMP-SMA-SMK-SLB'!$F$14:$CG$713,'ALL-GTK-SD-SMP-SMA-SMK-SLB'!K$7,FALSE)</f>
        <v>0</v>
      </c>
      <c r="K623" s="9">
        <f>VLOOKUP($E623,'ALL-GTK-SD-SMP-SMA-SMK-SLB'!$F$14:$CG$713,'ALL-GTK-SD-SMP-SMA-SMK-SLB'!L$7,FALSE)</f>
        <v>0</v>
      </c>
      <c r="L623" s="9">
        <f>VLOOKUP($E623,'ALL-GTK-SD-SMP-SMA-SMK-SLB'!$F$14:$CG$713,'ALL-GTK-SD-SMP-SMA-SMK-SLB'!M$7,FALSE)</f>
        <v>0</v>
      </c>
      <c r="M623" s="9">
        <f>VLOOKUP($E623,'ALL-GTK-SD-SMP-SMA-SMK-SLB'!$F$14:$CG$713,'ALL-GTK-SD-SMP-SMA-SMK-SLB'!N$7,FALSE)</f>
        <v>0</v>
      </c>
      <c r="N623" s="9">
        <f>VLOOKUP($E623,'ALL-GTK-SD-SMP-SMA-SMK-SLB'!$F$14:$CG$713,'ALL-GTK-SD-SMP-SMA-SMK-SLB'!O$7,FALSE)</f>
        <v>0</v>
      </c>
      <c r="O623" s="9">
        <f>VLOOKUP($E623,'ALL-GTK-SD-SMP-SMA-SMK-SLB'!$F$14:$CG$713,'ALL-GTK-SD-SMP-SMA-SMK-SLB'!P$7,FALSE)</f>
        <v>0</v>
      </c>
      <c r="P623" s="299">
        <f t="shared" si="330"/>
        <v>0</v>
      </c>
      <c r="Q623" s="299">
        <f t="shared" si="331"/>
        <v>0</v>
      </c>
      <c r="R623" s="300">
        <f t="shared" si="332"/>
        <v>0</v>
      </c>
      <c r="S623" s="9">
        <f>VLOOKUP($E623,'ALL-GTK-SD-SMP-SMA-SMK-SLB'!$F$14:$CG$713,'ALL-GTK-SD-SMP-SMA-SMK-SLB'!T$7,FALSE)</f>
        <v>8</v>
      </c>
      <c r="T623" s="9">
        <f>VLOOKUP($E623,'ALL-GTK-SD-SMP-SMA-SMK-SLB'!$F$14:$CG$713,'ALL-GTK-SD-SMP-SMA-SMK-SLB'!U$7,FALSE)</f>
        <v>6</v>
      </c>
      <c r="U623" s="9">
        <f>VLOOKUP($E623,'ALL-GTK-SD-SMP-SMA-SMK-SLB'!$F$14:$CG$713,'ALL-GTK-SD-SMP-SMA-SMK-SLB'!V$7,FALSE)</f>
        <v>0</v>
      </c>
      <c r="V623" s="9">
        <f>VLOOKUP($E623,'ALL-GTK-SD-SMP-SMA-SMK-SLB'!$F$14:$CG$713,'ALL-GTK-SD-SMP-SMA-SMK-SLB'!W$7,FALSE)</f>
        <v>0</v>
      </c>
      <c r="W623" s="9">
        <f>VLOOKUP($E623,'ALL-GTK-SD-SMP-SMA-SMK-SLB'!$F$14:$CG$713,'ALL-GTK-SD-SMP-SMA-SMK-SLB'!X$7,FALSE)</f>
        <v>0</v>
      </c>
      <c r="X623" s="9">
        <f>VLOOKUP($E623,'ALL-GTK-SD-SMP-SMA-SMK-SLB'!$F$14:$CG$713,'ALL-GTK-SD-SMP-SMA-SMK-SLB'!Y$7,FALSE)</f>
        <v>0</v>
      </c>
      <c r="Y623" s="299">
        <f t="shared" si="333"/>
        <v>8</v>
      </c>
      <c r="Z623" s="299">
        <f t="shared" si="334"/>
        <v>6</v>
      </c>
      <c r="AA623" s="10">
        <f t="shared" si="335"/>
        <v>14</v>
      </c>
      <c r="AB623" s="44">
        <f t="shared" si="336"/>
        <v>8</v>
      </c>
      <c r="AC623" s="44">
        <f t="shared" si="337"/>
        <v>6</v>
      </c>
      <c r="AD623" s="11">
        <f t="shared" si="338"/>
        <v>14</v>
      </c>
      <c r="AE623" s="9">
        <f>VLOOKUP($E623,'ALL-GTK-SD-SMP-SMA-SMK-SLB'!$F$14:$CG$713,'ALL-GTK-SD-SMP-SMA-SMK-SLB'!AF$7,FALSE)</f>
        <v>4</v>
      </c>
      <c r="AF623" s="9">
        <f>VLOOKUP($E623,'ALL-GTK-SD-SMP-SMA-SMK-SLB'!$F$14:$CG$713,'ALL-GTK-SD-SMP-SMA-SMK-SLB'!AG$7,FALSE)</f>
        <v>4</v>
      </c>
      <c r="AG623" s="10">
        <f t="shared" si="339"/>
        <v>8</v>
      </c>
      <c r="AH623" s="9">
        <f>VLOOKUP($E623,'ALL-GTK-SD-SMP-SMA-SMK-SLB'!$F$14:$CG$713,'ALL-GTK-SD-SMP-SMA-SMK-SLB'!AI$7,FALSE)</f>
        <v>4</v>
      </c>
      <c r="AI623" s="9">
        <f>VLOOKUP($E623,'ALL-GTK-SD-SMP-SMA-SMK-SLB'!$F$14:$CG$713,'ALL-GTK-SD-SMP-SMA-SMK-SLB'!AJ$7,FALSE)</f>
        <v>2</v>
      </c>
      <c r="AJ623" s="10">
        <f t="shared" si="340"/>
        <v>6</v>
      </c>
      <c r="AK623" s="44">
        <f t="shared" si="341"/>
        <v>8</v>
      </c>
      <c r="AL623" s="44">
        <f t="shared" si="342"/>
        <v>6</v>
      </c>
      <c r="AM623" s="11">
        <f t="shared" si="343"/>
        <v>14</v>
      </c>
      <c r="AN623" s="299">
        <v>0</v>
      </c>
      <c r="AO623" s="299">
        <v>0</v>
      </c>
      <c r="AP623" s="9">
        <f>VLOOKUP($E623,'ALL-GTK-SD-SMP-SMA-SMK-SLB'!$F$14:$CG$713,'ALL-GTK-SD-SMP-SMA-SMK-SLB'!AQ$7,FALSE)</f>
        <v>0</v>
      </c>
      <c r="AQ623" s="9">
        <f>VLOOKUP($E623,'ALL-GTK-SD-SMP-SMA-SMK-SLB'!$F$14:$CG$713,'ALL-GTK-SD-SMP-SMA-SMK-SLB'!AR$7,FALSE)</f>
        <v>0</v>
      </c>
      <c r="AR623" s="9">
        <f>VLOOKUP($E623,'ALL-GTK-SD-SMP-SMA-SMK-SLB'!$F$14:$CG$713,'ALL-GTK-SD-SMP-SMA-SMK-SLB'!AS$7,FALSE)</f>
        <v>0</v>
      </c>
      <c r="AS623" s="9">
        <f>VLOOKUP($E623,'ALL-GTK-SD-SMP-SMA-SMK-SLB'!$F$14:$CG$713,'ALL-GTK-SD-SMP-SMA-SMK-SLB'!AT$7,FALSE)</f>
        <v>0</v>
      </c>
      <c r="AT623" s="9">
        <f>VLOOKUP($E623,'ALL-GTK-SD-SMP-SMA-SMK-SLB'!$F$14:$CG$713,'ALL-GTK-SD-SMP-SMA-SMK-SLB'!AU$7,FALSE)</f>
        <v>0</v>
      </c>
      <c r="AU623" s="9">
        <f>VLOOKUP($E623,'ALL-GTK-SD-SMP-SMA-SMK-SLB'!$F$14:$CG$713,'ALL-GTK-SD-SMP-SMA-SMK-SLB'!AV$7,FALSE)</f>
        <v>0</v>
      </c>
      <c r="AV623" s="9">
        <f>VLOOKUP($E623,'ALL-GTK-SD-SMP-SMA-SMK-SLB'!$F$14:$CG$713,'ALL-GTK-SD-SMP-SMA-SMK-SLB'!AW$7,FALSE)</f>
        <v>0</v>
      </c>
      <c r="AW623" s="9">
        <f>VLOOKUP($E623,'ALL-GTK-SD-SMP-SMA-SMK-SLB'!$F$14:$CG$713,'ALL-GTK-SD-SMP-SMA-SMK-SLB'!AX$7,FALSE)</f>
        <v>0</v>
      </c>
      <c r="AX623" s="9">
        <f>VLOOKUP($E623,'ALL-GTK-SD-SMP-SMA-SMK-SLB'!$F$14:$CG$713,'ALL-GTK-SD-SMP-SMA-SMK-SLB'!AY$7,FALSE)</f>
        <v>8</v>
      </c>
      <c r="AY623" s="9">
        <f>VLOOKUP($E623,'ALL-GTK-SD-SMP-SMA-SMK-SLB'!$F$14:$CG$713,'ALL-GTK-SD-SMP-SMA-SMK-SLB'!AZ$7,FALSE)</f>
        <v>6</v>
      </c>
      <c r="AZ623" s="9">
        <f>VLOOKUP($E623,'ALL-GTK-SD-SMP-SMA-SMK-SLB'!$F$14:$CG$713,'ALL-GTK-SD-SMP-SMA-SMK-SLB'!BA$7,FALSE)</f>
        <v>0</v>
      </c>
      <c r="BA623" s="9">
        <f>VLOOKUP($E623,'ALL-GTK-SD-SMP-SMA-SMK-SLB'!$F$14:$CG$713,'ALL-GTK-SD-SMP-SMA-SMK-SLB'!BB$7,FALSE)</f>
        <v>0</v>
      </c>
      <c r="BB623" s="9">
        <f>VLOOKUP($E623,'ALL-GTK-SD-SMP-SMA-SMK-SLB'!$F$14:$CG$713,'ALL-GTK-SD-SMP-SMA-SMK-SLB'!BC$7,FALSE)</f>
        <v>0</v>
      </c>
      <c r="BC623" s="9">
        <f>VLOOKUP($E623,'ALL-GTK-SD-SMP-SMA-SMK-SLB'!$F$14:$CG$713,'ALL-GTK-SD-SMP-SMA-SMK-SLB'!BD$7,FALSE)</f>
        <v>0</v>
      </c>
      <c r="BD623" s="310">
        <f t="shared" si="344"/>
        <v>0</v>
      </c>
      <c r="BE623" s="310">
        <f t="shared" si="345"/>
        <v>0</v>
      </c>
      <c r="BF623" s="10">
        <f t="shared" si="346"/>
        <v>0</v>
      </c>
      <c r="BG623" s="311">
        <f t="shared" si="347"/>
        <v>8</v>
      </c>
      <c r="BH623" s="311">
        <f t="shared" si="348"/>
        <v>6</v>
      </c>
      <c r="BI623" s="10">
        <f t="shared" si="349"/>
        <v>14</v>
      </c>
      <c r="BJ623" s="44">
        <f t="shared" si="350"/>
        <v>8</v>
      </c>
      <c r="BK623" s="44">
        <f t="shared" si="351"/>
        <v>6</v>
      </c>
      <c r="BL623" s="11">
        <f t="shared" si="352"/>
        <v>14</v>
      </c>
      <c r="BM623" s="9">
        <f>VLOOKUP($E623,'ALL-GTK-SD-SMP-SMA-SMK-SLB'!$F$14:$CG$713,'ALL-GTK-SD-SMP-SMA-SMK-SLB'!BN$7,FALSE)</f>
        <v>0</v>
      </c>
      <c r="BN623" s="9">
        <f>VLOOKUP($E623,'ALL-GTK-SD-SMP-SMA-SMK-SLB'!$F$14:$CG$713,'ALL-GTK-SD-SMP-SMA-SMK-SLB'!BO$7,FALSE)</f>
        <v>0</v>
      </c>
      <c r="BO623" s="9">
        <f>VLOOKUP($E623,'ALL-GTK-SD-SMP-SMA-SMK-SLB'!$F$14:$CG$713,'ALL-GTK-SD-SMP-SMA-SMK-SLB'!BP$7,FALSE)</f>
        <v>0</v>
      </c>
      <c r="BP623" s="9">
        <f>VLOOKUP($E623,'ALL-GTK-SD-SMP-SMA-SMK-SLB'!$F$14:$CG$713,'ALL-GTK-SD-SMP-SMA-SMK-SLB'!BQ$7,FALSE)</f>
        <v>0</v>
      </c>
      <c r="BQ623" s="9">
        <f>VLOOKUP($E623,'ALL-GTK-SD-SMP-SMA-SMK-SLB'!$F$14:$CG$713,'ALL-GTK-SD-SMP-SMA-SMK-SLB'!BR$7,FALSE)</f>
        <v>0</v>
      </c>
      <c r="BR623" s="9">
        <f>VLOOKUP($E623,'ALL-GTK-SD-SMP-SMA-SMK-SLB'!$F$14:$CG$713,'ALL-GTK-SD-SMP-SMA-SMK-SLB'!BS$7,FALSE)</f>
        <v>0</v>
      </c>
      <c r="BS623" s="9">
        <f>VLOOKUP($E623,'ALL-GTK-SD-SMP-SMA-SMK-SLB'!$F$14:$CG$713,'ALL-GTK-SD-SMP-SMA-SMK-SLB'!BT$7,FALSE)</f>
        <v>0</v>
      </c>
      <c r="BT623" s="9">
        <f>VLOOKUP($E623,'ALL-GTK-SD-SMP-SMA-SMK-SLB'!$F$14:$CG$713,'ALL-GTK-SD-SMP-SMA-SMK-SLB'!BU$7,FALSE)</f>
        <v>0</v>
      </c>
      <c r="BU623" s="299">
        <f t="shared" si="353"/>
        <v>0</v>
      </c>
      <c r="BV623" s="299">
        <f t="shared" si="354"/>
        <v>0</v>
      </c>
      <c r="BW623" s="44">
        <f t="shared" si="355"/>
        <v>0</v>
      </c>
      <c r="BX623" s="44">
        <f t="shared" si="356"/>
        <v>0</v>
      </c>
      <c r="BY623" s="11">
        <f t="shared" si="357"/>
        <v>0</v>
      </c>
      <c r="BZ623" s="14">
        <f t="shared" si="358"/>
        <v>8</v>
      </c>
      <c r="CA623" s="14">
        <f t="shared" si="359"/>
        <v>6</v>
      </c>
      <c r="CB623" s="13">
        <f t="shared" si="360"/>
        <v>0</v>
      </c>
      <c r="CC623" s="13">
        <f t="shared" si="361"/>
        <v>0</v>
      </c>
      <c r="CD623" s="312">
        <f t="shared" si="362"/>
        <v>8</v>
      </c>
      <c r="CE623" s="312">
        <f t="shared" si="363"/>
        <v>6</v>
      </c>
      <c r="CF623" s="313">
        <f t="shared" si="364"/>
        <v>14</v>
      </c>
      <c r="CG623" s="302" t="str">
        <f t="shared" si="365"/>
        <v>OK</v>
      </c>
    </row>
    <row r="624" spans="1:85" ht="14.25" x14ac:dyDescent="0.25">
      <c r="A624" s="6">
        <v>612</v>
      </c>
      <c r="B624" s="495">
        <v>1</v>
      </c>
      <c r="C624" s="495" t="s">
        <v>9</v>
      </c>
      <c r="D624" s="496" t="s">
        <v>25</v>
      </c>
      <c r="E624" s="626">
        <v>20319296</v>
      </c>
      <c r="F624" s="627" t="s">
        <v>1083</v>
      </c>
      <c r="G624" s="624" t="s">
        <v>52</v>
      </c>
      <c r="H624" s="9">
        <f>VLOOKUP($E624,'ALL-GTK-SD-SMP-SMA-SMK-SLB'!$F$14:$CG$713,'ALL-GTK-SD-SMP-SMA-SMK-SLB'!I$7,FALSE)</f>
        <v>0</v>
      </c>
      <c r="I624" s="9">
        <f>VLOOKUP($E624,'ALL-GTK-SD-SMP-SMA-SMK-SLB'!$F$14:$CG$713,'ALL-GTK-SD-SMP-SMA-SMK-SLB'!J$7,FALSE)</f>
        <v>1</v>
      </c>
      <c r="J624" s="9">
        <f>VLOOKUP($E624,'ALL-GTK-SD-SMP-SMA-SMK-SLB'!$F$14:$CG$713,'ALL-GTK-SD-SMP-SMA-SMK-SLB'!K$7,FALSE)</f>
        <v>0</v>
      </c>
      <c r="K624" s="9">
        <f>VLOOKUP($E624,'ALL-GTK-SD-SMP-SMA-SMK-SLB'!$F$14:$CG$713,'ALL-GTK-SD-SMP-SMA-SMK-SLB'!L$7,FALSE)</f>
        <v>0</v>
      </c>
      <c r="L624" s="9">
        <f>VLOOKUP($E624,'ALL-GTK-SD-SMP-SMA-SMK-SLB'!$F$14:$CG$713,'ALL-GTK-SD-SMP-SMA-SMK-SLB'!M$7,FALSE)</f>
        <v>9</v>
      </c>
      <c r="M624" s="9">
        <f>VLOOKUP($E624,'ALL-GTK-SD-SMP-SMA-SMK-SLB'!$F$14:$CG$713,'ALL-GTK-SD-SMP-SMA-SMK-SLB'!N$7,FALSE)</f>
        <v>13</v>
      </c>
      <c r="N624" s="9">
        <f>VLOOKUP($E624,'ALL-GTK-SD-SMP-SMA-SMK-SLB'!$F$14:$CG$713,'ALL-GTK-SD-SMP-SMA-SMK-SLB'!O$7,FALSE)</f>
        <v>6</v>
      </c>
      <c r="O624" s="9">
        <f>VLOOKUP($E624,'ALL-GTK-SD-SMP-SMA-SMK-SLB'!$F$14:$CG$713,'ALL-GTK-SD-SMP-SMA-SMK-SLB'!P$7,FALSE)</f>
        <v>10</v>
      </c>
      <c r="P624" s="299">
        <f t="shared" si="330"/>
        <v>15</v>
      </c>
      <c r="Q624" s="299">
        <f t="shared" si="331"/>
        <v>24</v>
      </c>
      <c r="R624" s="300">
        <f t="shared" si="332"/>
        <v>39</v>
      </c>
      <c r="S624" s="9">
        <f>VLOOKUP($E624,'ALL-GTK-SD-SMP-SMA-SMK-SLB'!$F$14:$CG$713,'ALL-GTK-SD-SMP-SMA-SMK-SLB'!T$7,FALSE)</f>
        <v>0</v>
      </c>
      <c r="T624" s="9">
        <f>VLOOKUP($E624,'ALL-GTK-SD-SMP-SMA-SMK-SLB'!$F$14:$CG$713,'ALL-GTK-SD-SMP-SMA-SMK-SLB'!U$7,FALSE)</f>
        <v>0</v>
      </c>
      <c r="U624" s="9">
        <f>VLOOKUP($E624,'ALL-GTK-SD-SMP-SMA-SMK-SLB'!$F$14:$CG$713,'ALL-GTK-SD-SMP-SMA-SMK-SLB'!V$7,FALSE)</f>
        <v>0</v>
      </c>
      <c r="V624" s="9">
        <f>VLOOKUP($E624,'ALL-GTK-SD-SMP-SMA-SMK-SLB'!$F$14:$CG$713,'ALL-GTK-SD-SMP-SMA-SMK-SLB'!W$7,FALSE)</f>
        <v>3</v>
      </c>
      <c r="W624" s="9">
        <f>VLOOKUP($E624,'ALL-GTK-SD-SMP-SMA-SMK-SLB'!$F$14:$CG$713,'ALL-GTK-SD-SMP-SMA-SMK-SLB'!X$7,FALSE)</f>
        <v>10</v>
      </c>
      <c r="X624" s="9">
        <f>VLOOKUP($E624,'ALL-GTK-SD-SMP-SMA-SMK-SLB'!$F$14:$CG$713,'ALL-GTK-SD-SMP-SMA-SMK-SLB'!Y$7,FALSE)</f>
        <v>11</v>
      </c>
      <c r="Y624" s="299">
        <f t="shared" si="333"/>
        <v>10</v>
      </c>
      <c r="Z624" s="299">
        <f t="shared" si="334"/>
        <v>14</v>
      </c>
      <c r="AA624" s="10">
        <f t="shared" si="335"/>
        <v>24</v>
      </c>
      <c r="AB624" s="44">
        <f t="shared" si="336"/>
        <v>25</v>
      </c>
      <c r="AC624" s="44">
        <f t="shared" si="337"/>
        <v>38</v>
      </c>
      <c r="AD624" s="11">
        <f t="shared" si="338"/>
        <v>63</v>
      </c>
      <c r="AE624" s="9">
        <f>VLOOKUP($E624,'ALL-GTK-SD-SMP-SMA-SMK-SLB'!$F$14:$CG$713,'ALL-GTK-SD-SMP-SMA-SMK-SLB'!AF$7,FALSE)</f>
        <v>9</v>
      </c>
      <c r="AF624" s="9">
        <f>VLOOKUP($E624,'ALL-GTK-SD-SMP-SMA-SMK-SLB'!$F$14:$CG$713,'ALL-GTK-SD-SMP-SMA-SMK-SLB'!AG$7,FALSE)</f>
        <v>18</v>
      </c>
      <c r="AG624" s="10">
        <f t="shared" si="339"/>
        <v>27</v>
      </c>
      <c r="AH624" s="9">
        <f>VLOOKUP($E624,'ALL-GTK-SD-SMP-SMA-SMK-SLB'!$F$14:$CG$713,'ALL-GTK-SD-SMP-SMA-SMK-SLB'!AI$7,FALSE)</f>
        <v>16</v>
      </c>
      <c r="AI624" s="9">
        <f>VLOOKUP($E624,'ALL-GTK-SD-SMP-SMA-SMK-SLB'!$F$14:$CG$713,'ALL-GTK-SD-SMP-SMA-SMK-SLB'!AJ$7,FALSE)</f>
        <v>20</v>
      </c>
      <c r="AJ624" s="10">
        <f t="shared" si="340"/>
        <v>36</v>
      </c>
      <c r="AK624" s="44">
        <f t="shared" si="341"/>
        <v>25</v>
      </c>
      <c r="AL624" s="44">
        <f t="shared" si="342"/>
        <v>38</v>
      </c>
      <c r="AM624" s="11">
        <f t="shared" si="343"/>
        <v>63</v>
      </c>
      <c r="AN624" s="299">
        <v>0</v>
      </c>
      <c r="AO624" s="299">
        <v>0</v>
      </c>
      <c r="AP624" s="9">
        <f>VLOOKUP($E624,'ALL-GTK-SD-SMP-SMA-SMK-SLB'!$F$14:$CG$713,'ALL-GTK-SD-SMP-SMA-SMK-SLB'!AQ$7,FALSE)</f>
        <v>0</v>
      </c>
      <c r="AQ624" s="9">
        <f>VLOOKUP($E624,'ALL-GTK-SD-SMP-SMA-SMK-SLB'!$F$14:$CG$713,'ALL-GTK-SD-SMP-SMA-SMK-SLB'!AR$7,FALSE)</f>
        <v>0</v>
      </c>
      <c r="AR624" s="9">
        <f>VLOOKUP($E624,'ALL-GTK-SD-SMP-SMA-SMK-SLB'!$F$14:$CG$713,'ALL-GTK-SD-SMP-SMA-SMK-SLB'!AS$7,FALSE)</f>
        <v>0</v>
      </c>
      <c r="AS624" s="9">
        <f>VLOOKUP($E624,'ALL-GTK-SD-SMP-SMA-SMK-SLB'!$F$14:$CG$713,'ALL-GTK-SD-SMP-SMA-SMK-SLB'!AT$7,FALSE)</f>
        <v>0</v>
      </c>
      <c r="AT624" s="9">
        <f>VLOOKUP($E624,'ALL-GTK-SD-SMP-SMA-SMK-SLB'!$F$14:$CG$713,'ALL-GTK-SD-SMP-SMA-SMK-SLB'!AU$7,FALSE)</f>
        <v>1</v>
      </c>
      <c r="AU624" s="9">
        <f>VLOOKUP($E624,'ALL-GTK-SD-SMP-SMA-SMK-SLB'!$F$14:$CG$713,'ALL-GTK-SD-SMP-SMA-SMK-SLB'!AV$7,FALSE)</f>
        <v>0</v>
      </c>
      <c r="AV624" s="9">
        <f>VLOOKUP($E624,'ALL-GTK-SD-SMP-SMA-SMK-SLB'!$F$14:$CG$713,'ALL-GTK-SD-SMP-SMA-SMK-SLB'!AW$7,FALSE)</f>
        <v>0</v>
      </c>
      <c r="AW624" s="9">
        <f>VLOOKUP($E624,'ALL-GTK-SD-SMP-SMA-SMK-SLB'!$F$14:$CG$713,'ALL-GTK-SD-SMP-SMA-SMK-SLB'!AX$7,FALSE)</f>
        <v>0</v>
      </c>
      <c r="AX624" s="9">
        <f>VLOOKUP($E624,'ALL-GTK-SD-SMP-SMA-SMK-SLB'!$F$14:$CG$713,'ALL-GTK-SD-SMP-SMA-SMK-SLB'!AY$7,FALSE)</f>
        <v>16</v>
      </c>
      <c r="AY624" s="9">
        <f>VLOOKUP($E624,'ALL-GTK-SD-SMP-SMA-SMK-SLB'!$F$14:$CG$713,'ALL-GTK-SD-SMP-SMA-SMK-SLB'!AZ$7,FALSE)</f>
        <v>29</v>
      </c>
      <c r="AZ624" s="9">
        <f>VLOOKUP($E624,'ALL-GTK-SD-SMP-SMA-SMK-SLB'!$F$14:$CG$713,'ALL-GTK-SD-SMP-SMA-SMK-SLB'!BA$7,FALSE)</f>
        <v>8</v>
      </c>
      <c r="BA624" s="9">
        <f>VLOOKUP($E624,'ALL-GTK-SD-SMP-SMA-SMK-SLB'!$F$14:$CG$713,'ALL-GTK-SD-SMP-SMA-SMK-SLB'!BB$7,FALSE)</f>
        <v>9</v>
      </c>
      <c r="BB624" s="9">
        <f>VLOOKUP($E624,'ALL-GTK-SD-SMP-SMA-SMK-SLB'!$F$14:$CG$713,'ALL-GTK-SD-SMP-SMA-SMK-SLB'!BC$7,FALSE)</f>
        <v>0</v>
      </c>
      <c r="BC624" s="9">
        <f>VLOOKUP($E624,'ALL-GTK-SD-SMP-SMA-SMK-SLB'!$F$14:$CG$713,'ALL-GTK-SD-SMP-SMA-SMK-SLB'!BD$7,FALSE)</f>
        <v>0</v>
      </c>
      <c r="BD624" s="310">
        <f t="shared" si="344"/>
        <v>1</v>
      </c>
      <c r="BE624" s="310">
        <f t="shared" si="345"/>
        <v>0</v>
      </c>
      <c r="BF624" s="10">
        <f t="shared" si="346"/>
        <v>1</v>
      </c>
      <c r="BG624" s="311">
        <f t="shared" si="347"/>
        <v>24</v>
      </c>
      <c r="BH624" s="311">
        <f t="shared" si="348"/>
        <v>38</v>
      </c>
      <c r="BI624" s="10">
        <f t="shared" si="349"/>
        <v>62</v>
      </c>
      <c r="BJ624" s="44">
        <f t="shared" si="350"/>
        <v>25</v>
      </c>
      <c r="BK624" s="44">
        <f t="shared" si="351"/>
        <v>38</v>
      </c>
      <c r="BL624" s="11">
        <f t="shared" si="352"/>
        <v>63</v>
      </c>
      <c r="BM624" s="9">
        <f>VLOOKUP($E624,'ALL-GTK-SD-SMP-SMA-SMK-SLB'!$F$14:$CG$713,'ALL-GTK-SD-SMP-SMA-SMK-SLB'!BN$7,FALSE)</f>
        <v>1</v>
      </c>
      <c r="BN624" s="9">
        <f>VLOOKUP($E624,'ALL-GTK-SD-SMP-SMA-SMK-SLB'!$F$14:$CG$713,'ALL-GTK-SD-SMP-SMA-SMK-SLB'!BO$7,FALSE)</f>
        <v>3</v>
      </c>
      <c r="BO624" s="9">
        <f>VLOOKUP($E624,'ALL-GTK-SD-SMP-SMA-SMK-SLB'!$F$14:$CG$713,'ALL-GTK-SD-SMP-SMA-SMK-SLB'!BP$7,FALSE)</f>
        <v>0</v>
      </c>
      <c r="BP624" s="9">
        <f>VLOOKUP($E624,'ALL-GTK-SD-SMP-SMA-SMK-SLB'!$F$14:$CG$713,'ALL-GTK-SD-SMP-SMA-SMK-SLB'!BQ$7,FALSE)</f>
        <v>0</v>
      </c>
      <c r="BQ624" s="9">
        <f>VLOOKUP($E624,'ALL-GTK-SD-SMP-SMA-SMK-SLB'!$F$14:$CG$713,'ALL-GTK-SD-SMP-SMA-SMK-SLB'!BR$7,FALSE)</f>
        <v>2</v>
      </c>
      <c r="BR624" s="9">
        <f>VLOOKUP($E624,'ALL-GTK-SD-SMP-SMA-SMK-SLB'!$F$14:$CG$713,'ALL-GTK-SD-SMP-SMA-SMK-SLB'!BS$7,FALSE)</f>
        <v>0</v>
      </c>
      <c r="BS624" s="9">
        <f>VLOOKUP($E624,'ALL-GTK-SD-SMP-SMA-SMK-SLB'!$F$14:$CG$713,'ALL-GTK-SD-SMP-SMA-SMK-SLB'!BT$7,FALSE)</f>
        <v>7</v>
      </c>
      <c r="BT624" s="9">
        <f>VLOOKUP($E624,'ALL-GTK-SD-SMP-SMA-SMK-SLB'!$F$14:$CG$713,'ALL-GTK-SD-SMP-SMA-SMK-SLB'!BU$7,FALSE)</f>
        <v>7</v>
      </c>
      <c r="BU624" s="299">
        <f t="shared" si="353"/>
        <v>9</v>
      </c>
      <c r="BV624" s="299">
        <f t="shared" si="354"/>
        <v>7</v>
      </c>
      <c r="BW624" s="44">
        <f t="shared" si="355"/>
        <v>10</v>
      </c>
      <c r="BX624" s="44">
        <f t="shared" si="356"/>
        <v>10</v>
      </c>
      <c r="BY624" s="11">
        <f t="shared" si="357"/>
        <v>20</v>
      </c>
      <c r="BZ624" s="14">
        <f t="shared" si="358"/>
        <v>25</v>
      </c>
      <c r="CA624" s="14">
        <f t="shared" si="359"/>
        <v>38</v>
      </c>
      <c r="CB624" s="13">
        <f t="shared" si="360"/>
        <v>10</v>
      </c>
      <c r="CC624" s="13">
        <f t="shared" si="361"/>
        <v>10</v>
      </c>
      <c r="CD624" s="312">
        <f t="shared" si="362"/>
        <v>35</v>
      </c>
      <c r="CE624" s="312">
        <f t="shared" si="363"/>
        <v>48</v>
      </c>
      <c r="CF624" s="313">
        <f t="shared" si="364"/>
        <v>83</v>
      </c>
      <c r="CG624" s="302" t="str">
        <f t="shared" si="365"/>
        <v>OK</v>
      </c>
    </row>
    <row r="625" spans="1:85" ht="14.25" x14ac:dyDescent="0.25">
      <c r="A625" s="6">
        <v>613</v>
      </c>
      <c r="B625" s="495">
        <v>2</v>
      </c>
      <c r="C625" s="495" t="s">
        <v>9</v>
      </c>
      <c r="D625" s="496" t="s">
        <v>25</v>
      </c>
      <c r="E625" s="626">
        <v>20319334</v>
      </c>
      <c r="F625" s="627" t="s">
        <v>1084</v>
      </c>
      <c r="G625" s="624" t="s">
        <v>52</v>
      </c>
      <c r="H625" s="9">
        <f>VLOOKUP($E625,'ALL-GTK-SD-SMP-SMA-SMK-SLB'!$F$14:$CG$713,'ALL-GTK-SD-SMP-SMA-SMK-SLB'!I$7,FALSE)</f>
        <v>1</v>
      </c>
      <c r="I625" s="9">
        <f>VLOOKUP($E625,'ALL-GTK-SD-SMP-SMA-SMK-SLB'!$F$14:$CG$713,'ALL-GTK-SD-SMP-SMA-SMK-SLB'!J$7,FALSE)</f>
        <v>1</v>
      </c>
      <c r="J625" s="9">
        <f>VLOOKUP($E625,'ALL-GTK-SD-SMP-SMA-SMK-SLB'!$F$14:$CG$713,'ALL-GTK-SD-SMP-SMA-SMK-SLB'!K$7,FALSE)</f>
        <v>0</v>
      </c>
      <c r="K625" s="9">
        <f>VLOOKUP($E625,'ALL-GTK-SD-SMP-SMA-SMK-SLB'!$F$14:$CG$713,'ALL-GTK-SD-SMP-SMA-SMK-SLB'!L$7,FALSE)</f>
        <v>0</v>
      </c>
      <c r="L625" s="9">
        <f>VLOOKUP($E625,'ALL-GTK-SD-SMP-SMA-SMK-SLB'!$F$14:$CG$713,'ALL-GTK-SD-SMP-SMA-SMK-SLB'!M$7,FALSE)</f>
        <v>15</v>
      </c>
      <c r="M625" s="9">
        <f>VLOOKUP($E625,'ALL-GTK-SD-SMP-SMA-SMK-SLB'!$F$14:$CG$713,'ALL-GTK-SD-SMP-SMA-SMK-SLB'!N$7,FALSE)</f>
        <v>8</v>
      </c>
      <c r="N625" s="9">
        <f>VLOOKUP($E625,'ALL-GTK-SD-SMP-SMA-SMK-SLB'!$F$14:$CG$713,'ALL-GTK-SD-SMP-SMA-SMK-SLB'!O$7,FALSE)</f>
        <v>4</v>
      </c>
      <c r="O625" s="9">
        <f>VLOOKUP($E625,'ALL-GTK-SD-SMP-SMA-SMK-SLB'!$F$14:$CG$713,'ALL-GTK-SD-SMP-SMA-SMK-SLB'!P$7,FALSE)</f>
        <v>0</v>
      </c>
      <c r="P625" s="299">
        <f t="shared" si="330"/>
        <v>20</v>
      </c>
      <c r="Q625" s="299">
        <f t="shared" si="331"/>
        <v>9</v>
      </c>
      <c r="R625" s="300">
        <f t="shared" si="332"/>
        <v>29</v>
      </c>
      <c r="S625" s="9">
        <f>VLOOKUP($E625,'ALL-GTK-SD-SMP-SMA-SMK-SLB'!$F$14:$CG$713,'ALL-GTK-SD-SMP-SMA-SMK-SLB'!T$7,FALSE)</f>
        <v>0</v>
      </c>
      <c r="T625" s="9">
        <f>VLOOKUP($E625,'ALL-GTK-SD-SMP-SMA-SMK-SLB'!$F$14:$CG$713,'ALL-GTK-SD-SMP-SMA-SMK-SLB'!U$7,FALSE)</f>
        <v>0</v>
      </c>
      <c r="U625" s="9">
        <f>VLOOKUP($E625,'ALL-GTK-SD-SMP-SMA-SMK-SLB'!$F$14:$CG$713,'ALL-GTK-SD-SMP-SMA-SMK-SLB'!V$7,FALSE)</f>
        <v>0</v>
      </c>
      <c r="V625" s="9">
        <f>VLOOKUP($E625,'ALL-GTK-SD-SMP-SMA-SMK-SLB'!$F$14:$CG$713,'ALL-GTK-SD-SMP-SMA-SMK-SLB'!W$7,FALSE)</f>
        <v>0</v>
      </c>
      <c r="W625" s="9">
        <f>VLOOKUP($E625,'ALL-GTK-SD-SMP-SMA-SMK-SLB'!$F$14:$CG$713,'ALL-GTK-SD-SMP-SMA-SMK-SLB'!X$7,FALSE)</f>
        <v>15</v>
      </c>
      <c r="X625" s="9">
        <f>VLOOKUP($E625,'ALL-GTK-SD-SMP-SMA-SMK-SLB'!$F$14:$CG$713,'ALL-GTK-SD-SMP-SMA-SMK-SLB'!Y$7,FALSE)</f>
        <v>14</v>
      </c>
      <c r="Y625" s="299">
        <f t="shared" si="333"/>
        <v>15</v>
      </c>
      <c r="Z625" s="299">
        <f t="shared" si="334"/>
        <v>14</v>
      </c>
      <c r="AA625" s="10">
        <f t="shared" si="335"/>
        <v>29</v>
      </c>
      <c r="AB625" s="44">
        <f t="shared" si="336"/>
        <v>35</v>
      </c>
      <c r="AC625" s="44">
        <f t="shared" si="337"/>
        <v>23</v>
      </c>
      <c r="AD625" s="11">
        <f t="shared" si="338"/>
        <v>58</v>
      </c>
      <c r="AE625" s="9">
        <f>VLOOKUP($E625,'ALL-GTK-SD-SMP-SMA-SMK-SLB'!$F$14:$CG$713,'ALL-GTK-SD-SMP-SMA-SMK-SLB'!AF$7,FALSE)</f>
        <v>21</v>
      </c>
      <c r="AF625" s="9">
        <f>VLOOKUP($E625,'ALL-GTK-SD-SMP-SMA-SMK-SLB'!$F$14:$CG$713,'ALL-GTK-SD-SMP-SMA-SMK-SLB'!AG$7,FALSE)</f>
        <v>15</v>
      </c>
      <c r="AG625" s="10">
        <f t="shared" si="339"/>
        <v>36</v>
      </c>
      <c r="AH625" s="9">
        <f>VLOOKUP($E625,'ALL-GTK-SD-SMP-SMA-SMK-SLB'!$F$14:$CG$713,'ALL-GTK-SD-SMP-SMA-SMK-SLB'!AI$7,FALSE)</f>
        <v>14</v>
      </c>
      <c r="AI625" s="9">
        <f>VLOOKUP($E625,'ALL-GTK-SD-SMP-SMA-SMK-SLB'!$F$14:$CG$713,'ALL-GTK-SD-SMP-SMA-SMK-SLB'!AJ$7,FALSE)</f>
        <v>8</v>
      </c>
      <c r="AJ625" s="10">
        <f t="shared" si="340"/>
        <v>22</v>
      </c>
      <c r="AK625" s="44">
        <f t="shared" si="341"/>
        <v>35</v>
      </c>
      <c r="AL625" s="44">
        <f t="shared" si="342"/>
        <v>23</v>
      </c>
      <c r="AM625" s="11">
        <f t="shared" si="343"/>
        <v>58</v>
      </c>
      <c r="AN625" s="299">
        <v>0</v>
      </c>
      <c r="AO625" s="299">
        <v>0</v>
      </c>
      <c r="AP625" s="9">
        <f>VLOOKUP($E625,'ALL-GTK-SD-SMP-SMA-SMK-SLB'!$F$14:$CG$713,'ALL-GTK-SD-SMP-SMA-SMK-SLB'!AQ$7,FALSE)</f>
        <v>0</v>
      </c>
      <c r="AQ625" s="9">
        <f>VLOOKUP($E625,'ALL-GTK-SD-SMP-SMA-SMK-SLB'!$F$14:$CG$713,'ALL-GTK-SD-SMP-SMA-SMK-SLB'!AR$7,FALSE)</f>
        <v>0</v>
      </c>
      <c r="AR625" s="9">
        <f>VLOOKUP($E625,'ALL-GTK-SD-SMP-SMA-SMK-SLB'!$F$14:$CG$713,'ALL-GTK-SD-SMP-SMA-SMK-SLB'!AS$7,FALSE)</f>
        <v>0</v>
      </c>
      <c r="AS625" s="9">
        <f>VLOOKUP($E625,'ALL-GTK-SD-SMP-SMA-SMK-SLB'!$F$14:$CG$713,'ALL-GTK-SD-SMP-SMA-SMK-SLB'!AT$7,FALSE)</f>
        <v>0</v>
      </c>
      <c r="AT625" s="9">
        <f>VLOOKUP($E625,'ALL-GTK-SD-SMP-SMA-SMK-SLB'!$F$14:$CG$713,'ALL-GTK-SD-SMP-SMA-SMK-SLB'!AU$7,FALSE)</f>
        <v>0</v>
      </c>
      <c r="AU625" s="9">
        <f>VLOOKUP($E625,'ALL-GTK-SD-SMP-SMA-SMK-SLB'!$F$14:$CG$713,'ALL-GTK-SD-SMP-SMA-SMK-SLB'!AV$7,FALSE)</f>
        <v>0</v>
      </c>
      <c r="AV625" s="9">
        <f>VLOOKUP($E625,'ALL-GTK-SD-SMP-SMA-SMK-SLB'!$F$14:$CG$713,'ALL-GTK-SD-SMP-SMA-SMK-SLB'!AW$7,FALSE)</f>
        <v>0</v>
      </c>
      <c r="AW625" s="9">
        <f>VLOOKUP($E625,'ALL-GTK-SD-SMP-SMA-SMK-SLB'!$F$14:$CG$713,'ALL-GTK-SD-SMP-SMA-SMK-SLB'!AX$7,FALSE)</f>
        <v>0</v>
      </c>
      <c r="AX625" s="9">
        <f>VLOOKUP($E625,'ALL-GTK-SD-SMP-SMA-SMK-SLB'!$F$14:$CG$713,'ALL-GTK-SD-SMP-SMA-SMK-SLB'!AY$7,FALSE)</f>
        <v>32</v>
      </c>
      <c r="AY625" s="9">
        <f>VLOOKUP($E625,'ALL-GTK-SD-SMP-SMA-SMK-SLB'!$F$14:$CG$713,'ALL-GTK-SD-SMP-SMA-SMK-SLB'!AZ$7,FALSE)</f>
        <v>21</v>
      </c>
      <c r="AZ625" s="9">
        <f>VLOOKUP($E625,'ALL-GTK-SD-SMP-SMA-SMK-SLB'!$F$14:$CG$713,'ALL-GTK-SD-SMP-SMA-SMK-SLB'!BA$7,FALSE)</f>
        <v>3</v>
      </c>
      <c r="BA625" s="9">
        <f>VLOOKUP($E625,'ALL-GTK-SD-SMP-SMA-SMK-SLB'!$F$14:$CG$713,'ALL-GTK-SD-SMP-SMA-SMK-SLB'!BB$7,FALSE)</f>
        <v>2</v>
      </c>
      <c r="BB625" s="9">
        <f>VLOOKUP($E625,'ALL-GTK-SD-SMP-SMA-SMK-SLB'!$F$14:$CG$713,'ALL-GTK-SD-SMP-SMA-SMK-SLB'!BC$7,FALSE)</f>
        <v>0</v>
      </c>
      <c r="BC625" s="9">
        <f>VLOOKUP($E625,'ALL-GTK-SD-SMP-SMA-SMK-SLB'!$F$14:$CG$713,'ALL-GTK-SD-SMP-SMA-SMK-SLB'!BD$7,FALSE)</f>
        <v>0</v>
      </c>
      <c r="BD625" s="310">
        <f t="shared" si="344"/>
        <v>0</v>
      </c>
      <c r="BE625" s="310">
        <f t="shared" si="345"/>
        <v>0</v>
      </c>
      <c r="BF625" s="10">
        <f t="shared" si="346"/>
        <v>0</v>
      </c>
      <c r="BG625" s="311">
        <f t="shared" si="347"/>
        <v>35</v>
      </c>
      <c r="BH625" s="311">
        <f t="shared" si="348"/>
        <v>23</v>
      </c>
      <c r="BI625" s="10">
        <f t="shared" si="349"/>
        <v>58</v>
      </c>
      <c r="BJ625" s="44">
        <f t="shared" si="350"/>
        <v>35</v>
      </c>
      <c r="BK625" s="44">
        <f t="shared" si="351"/>
        <v>23</v>
      </c>
      <c r="BL625" s="11">
        <f t="shared" si="352"/>
        <v>58</v>
      </c>
      <c r="BM625" s="9">
        <f>VLOOKUP($E625,'ALL-GTK-SD-SMP-SMA-SMK-SLB'!$F$14:$CG$713,'ALL-GTK-SD-SMP-SMA-SMK-SLB'!BN$7,FALSE)</f>
        <v>1</v>
      </c>
      <c r="BN625" s="9">
        <f>VLOOKUP($E625,'ALL-GTK-SD-SMP-SMA-SMK-SLB'!$F$14:$CG$713,'ALL-GTK-SD-SMP-SMA-SMK-SLB'!BO$7,FALSE)</f>
        <v>2</v>
      </c>
      <c r="BO625" s="9">
        <f>VLOOKUP($E625,'ALL-GTK-SD-SMP-SMA-SMK-SLB'!$F$14:$CG$713,'ALL-GTK-SD-SMP-SMA-SMK-SLB'!BP$7,FALSE)</f>
        <v>0</v>
      </c>
      <c r="BP625" s="9">
        <f>VLOOKUP($E625,'ALL-GTK-SD-SMP-SMA-SMK-SLB'!$F$14:$CG$713,'ALL-GTK-SD-SMP-SMA-SMK-SLB'!BQ$7,FALSE)</f>
        <v>0</v>
      </c>
      <c r="BQ625" s="9">
        <f>VLOOKUP($E625,'ALL-GTK-SD-SMP-SMA-SMK-SLB'!$F$14:$CG$713,'ALL-GTK-SD-SMP-SMA-SMK-SLB'!BR$7,FALSE)</f>
        <v>0</v>
      </c>
      <c r="BR625" s="9">
        <f>VLOOKUP($E625,'ALL-GTK-SD-SMP-SMA-SMK-SLB'!$F$14:$CG$713,'ALL-GTK-SD-SMP-SMA-SMK-SLB'!BS$7,FALSE)</f>
        <v>0</v>
      </c>
      <c r="BS625" s="9">
        <f>VLOOKUP($E625,'ALL-GTK-SD-SMP-SMA-SMK-SLB'!$F$14:$CG$713,'ALL-GTK-SD-SMP-SMA-SMK-SLB'!BT$7,FALSE)</f>
        <v>2</v>
      </c>
      <c r="BT625" s="9">
        <f>VLOOKUP($E625,'ALL-GTK-SD-SMP-SMA-SMK-SLB'!$F$14:$CG$713,'ALL-GTK-SD-SMP-SMA-SMK-SLB'!BU$7,FALSE)</f>
        <v>2</v>
      </c>
      <c r="BU625" s="299">
        <f t="shared" si="353"/>
        <v>2</v>
      </c>
      <c r="BV625" s="299">
        <f t="shared" si="354"/>
        <v>2</v>
      </c>
      <c r="BW625" s="44">
        <f t="shared" si="355"/>
        <v>3</v>
      </c>
      <c r="BX625" s="44">
        <f t="shared" si="356"/>
        <v>4</v>
      </c>
      <c r="BY625" s="11">
        <f t="shared" si="357"/>
        <v>7</v>
      </c>
      <c r="BZ625" s="14">
        <f t="shared" si="358"/>
        <v>35</v>
      </c>
      <c r="CA625" s="14">
        <f t="shared" si="359"/>
        <v>23</v>
      </c>
      <c r="CB625" s="13">
        <f t="shared" si="360"/>
        <v>3</v>
      </c>
      <c r="CC625" s="13">
        <f t="shared" si="361"/>
        <v>4</v>
      </c>
      <c r="CD625" s="312">
        <f t="shared" si="362"/>
        <v>38</v>
      </c>
      <c r="CE625" s="312">
        <f t="shared" si="363"/>
        <v>27</v>
      </c>
      <c r="CF625" s="313">
        <f t="shared" si="364"/>
        <v>65</v>
      </c>
      <c r="CG625" s="302" t="str">
        <f t="shared" si="365"/>
        <v>OK</v>
      </c>
    </row>
    <row r="626" spans="1:85" ht="14.25" x14ac:dyDescent="0.25">
      <c r="A626" s="6">
        <v>614</v>
      </c>
      <c r="B626" s="495">
        <v>3</v>
      </c>
      <c r="C626" s="495" t="s">
        <v>9</v>
      </c>
      <c r="D626" s="496" t="s">
        <v>20</v>
      </c>
      <c r="E626" s="626">
        <v>60725432</v>
      </c>
      <c r="F626" s="627" t="s">
        <v>1085</v>
      </c>
      <c r="G626" s="624" t="s">
        <v>52</v>
      </c>
      <c r="H626" s="9">
        <f>VLOOKUP($E626,'ALL-GTK-SD-SMP-SMA-SMK-SLB'!$F$14:$CG$713,'ALL-GTK-SD-SMP-SMA-SMK-SLB'!I$7,FALSE)</f>
        <v>0</v>
      </c>
      <c r="I626" s="9">
        <f>VLOOKUP($E626,'ALL-GTK-SD-SMP-SMA-SMK-SLB'!$F$14:$CG$713,'ALL-GTK-SD-SMP-SMA-SMK-SLB'!J$7,FALSE)</f>
        <v>1</v>
      </c>
      <c r="J626" s="9">
        <f>VLOOKUP($E626,'ALL-GTK-SD-SMP-SMA-SMK-SLB'!$F$14:$CG$713,'ALL-GTK-SD-SMP-SMA-SMK-SLB'!K$7,FALSE)</f>
        <v>1</v>
      </c>
      <c r="K626" s="9">
        <f>VLOOKUP($E626,'ALL-GTK-SD-SMP-SMA-SMK-SLB'!$F$14:$CG$713,'ALL-GTK-SD-SMP-SMA-SMK-SLB'!L$7,FALSE)</f>
        <v>0</v>
      </c>
      <c r="L626" s="9">
        <f>VLOOKUP($E626,'ALL-GTK-SD-SMP-SMA-SMK-SLB'!$F$14:$CG$713,'ALL-GTK-SD-SMP-SMA-SMK-SLB'!M$7,FALSE)</f>
        <v>4</v>
      </c>
      <c r="M626" s="9">
        <f>VLOOKUP($E626,'ALL-GTK-SD-SMP-SMA-SMK-SLB'!$F$14:$CG$713,'ALL-GTK-SD-SMP-SMA-SMK-SLB'!N$7,FALSE)</f>
        <v>8</v>
      </c>
      <c r="N626" s="9">
        <f>VLOOKUP($E626,'ALL-GTK-SD-SMP-SMA-SMK-SLB'!$F$14:$CG$713,'ALL-GTK-SD-SMP-SMA-SMK-SLB'!O$7,FALSE)</f>
        <v>2</v>
      </c>
      <c r="O626" s="9">
        <f>VLOOKUP($E626,'ALL-GTK-SD-SMP-SMA-SMK-SLB'!$F$14:$CG$713,'ALL-GTK-SD-SMP-SMA-SMK-SLB'!P$7,FALSE)</f>
        <v>1</v>
      </c>
      <c r="P626" s="299">
        <f t="shared" si="330"/>
        <v>7</v>
      </c>
      <c r="Q626" s="299">
        <f t="shared" si="331"/>
        <v>10</v>
      </c>
      <c r="R626" s="300">
        <f t="shared" si="332"/>
        <v>17</v>
      </c>
      <c r="S626" s="9">
        <f>VLOOKUP($E626,'ALL-GTK-SD-SMP-SMA-SMK-SLB'!$F$14:$CG$713,'ALL-GTK-SD-SMP-SMA-SMK-SLB'!T$7,FALSE)</f>
        <v>0</v>
      </c>
      <c r="T626" s="9">
        <f>VLOOKUP($E626,'ALL-GTK-SD-SMP-SMA-SMK-SLB'!$F$14:$CG$713,'ALL-GTK-SD-SMP-SMA-SMK-SLB'!U$7,FALSE)</f>
        <v>0</v>
      </c>
      <c r="U626" s="9">
        <f>VLOOKUP($E626,'ALL-GTK-SD-SMP-SMA-SMK-SLB'!$F$14:$CG$713,'ALL-GTK-SD-SMP-SMA-SMK-SLB'!V$7,FALSE)</f>
        <v>8</v>
      </c>
      <c r="V626" s="9">
        <f>VLOOKUP($E626,'ALL-GTK-SD-SMP-SMA-SMK-SLB'!$F$14:$CG$713,'ALL-GTK-SD-SMP-SMA-SMK-SLB'!W$7,FALSE)</f>
        <v>8</v>
      </c>
      <c r="W626" s="9">
        <f>VLOOKUP($E626,'ALL-GTK-SD-SMP-SMA-SMK-SLB'!$F$14:$CG$713,'ALL-GTK-SD-SMP-SMA-SMK-SLB'!X$7,FALSE)</f>
        <v>7</v>
      </c>
      <c r="X626" s="9">
        <f>VLOOKUP($E626,'ALL-GTK-SD-SMP-SMA-SMK-SLB'!$F$14:$CG$713,'ALL-GTK-SD-SMP-SMA-SMK-SLB'!Y$7,FALSE)</f>
        <v>2</v>
      </c>
      <c r="Y626" s="299">
        <f t="shared" si="333"/>
        <v>15</v>
      </c>
      <c r="Z626" s="299">
        <f t="shared" si="334"/>
        <v>10</v>
      </c>
      <c r="AA626" s="10">
        <f t="shared" si="335"/>
        <v>25</v>
      </c>
      <c r="AB626" s="44">
        <f t="shared" si="336"/>
        <v>22</v>
      </c>
      <c r="AC626" s="44">
        <f t="shared" si="337"/>
        <v>20</v>
      </c>
      <c r="AD626" s="11">
        <f t="shared" si="338"/>
        <v>42</v>
      </c>
      <c r="AE626" s="9">
        <f>VLOOKUP($E626,'ALL-GTK-SD-SMP-SMA-SMK-SLB'!$F$14:$CG$713,'ALL-GTK-SD-SMP-SMA-SMK-SLB'!AF$7,FALSE)</f>
        <v>12</v>
      </c>
      <c r="AF626" s="9">
        <f>VLOOKUP($E626,'ALL-GTK-SD-SMP-SMA-SMK-SLB'!$F$14:$CG$713,'ALL-GTK-SD-SMP-SMA-SMK-SLB'!AG$7,FALSE)</f>
        <v>13</v>
      </c>
      <c r="AG626" s="10">
        <f t="shared" si="339"/>
        <v>25</v>
      </c>
      <c r="AH626" s="9">
        <f>VLOOKUP($E626,'ALL-GTK-SD-SMP-SMA-SMK-SLB'!$F$14:$CG$713,'ALL-GTK-SD-SMP-SMA-SMK-SLB'!AI$7,FALSE)</f>
        <v>10</v>
      </c>
      <c r="AI626" s="9">
        <f>VLOOKUP($E626,'ALL-GTK-SD-SMP-SMA-SMK-SLB'!$F$14:$CG$713,'ALL-GTK-SD-SMP-SMA-SMK-SLB'!AJ$7,FALSE)</f>
        <v>7</v>
      </c>
      <c r="AJ626" s="10">
        <f t="shared" si="340"/>
        <v>17</v>
      </c>
      <c r="AK626" s="44">
        <f t="shared" si="341"/>
        <v>22</v>
      </c>
      <c r="AL626" s="44">
        <f t="shared" si="342"/>
        <v>20</v>
      </c>
      <c r="AM626" s="11">
        <f t="shared" si="343"/>
        <v>42</v>
      </c>
      <c r="AN626" s="299">
        <v>0</v>
      </c>
      <c r="AO626" s="299">
        <v>0</v>
      </c>
      <c r="AP626" s="9">
        <f>VLOOKUP($E626,'ALL-GTK-SD-SMP-SMA-SMK-SLB'!$F$14:$CG$713,'ALL-GTK-SD-SMP-SMA-SMK-SLB'!AQ$7,FALSE)</f>
        <v>0</v>
      </c>
      <c r="AQ626" s="9">
        <f>VLOOKUP($E626,'ALL-GTK-SD-SMP-SMA-SMK-SLB'!$F$14:$CG$713,'ALL-GTK-SD-SMP-SMA-SMK-SLB'!AR$7,FALSE)</f>
        <v>0</v>
      </c>
      <c r="AR626" s="9">
        <f>VLOOKUP($E626,'ALL-GTK-SD-SMP-SMA-SMK-SLB'!$F$14:$CG$713,'ALL-GTK-SD-SMP-SMA-SMK-SLB'!AS$7,FALSE)</f>
        <v>0</v>
      </c>
      <c r="AS626" s="9">
        <f>VLOOKUP($E626,'ALL-GTK-SD-SMP-SMA-SMK-SLB'!$F$14:$CG$713,'ALL-GTK-SD-SMP-SMA-SMK-SLB'!AT$7,FALSE)</f>
        <v>0</v>
      </c>
      <c r="AT626" s="9">
        <f>VLOOKUP($E626,'ALL-GTK-SD-SMP-SMA-SMK-SLB'!$F$14:$CG$713,'ALL-GTK-SD-SMP-SMA-SMK-SLB'!AU$7,FALSE)</f>
        <v>0</v>
      </c>
      <c r="AU626" s="9">
        <f>VLOOKUP($E626,'ALL-GTK-SD-SMP-SMA-SMK-SLB'!$F$14:$CG$713,'ALL-GTK-SD-SMP-SMA-SMK-SLB'!AV$7,FALSE)</f>
        <v>0</v>
      </c>
      <c r="AV626" s="9">
        <f>VLOOKUP($E626,'ALL-GTK-SD-SMP-SMA-SMK-SLB'!$F$14:$CG$713,'ALL-GTK-SD-SMP-SMA-SMK-SLB'!AW$7,FALSE)</f>
        <v>0</v>
      </c>
      <c r="AW626" s="9">
        <f>VLOOKUP($E626,'ALL-GTK-SD-SMP-SMA-SMK-SLB'!$F$14:$CG$713,'ALL-GTK-SD-SMP-SMA-SMK-SLB'!AX$7,FALSE)</f>
        <v>0</v>
      </c>
      <c r="AX626" s="9">
        <f>VLOOKUP($E626,'ALL-GTK-SD-SMP-SMA-SMK-SLB'!$F$14:$CG$713,'ALL-GTK-SD-SMP-SMA-SMK-SLB'!AY$7,FALSE)</f>
        <v>22</v>
      </c>
      <c r="AY626" s="9">
        <f>VLOOKUP($E626,'ALL-GTK-SD-SMP-SMA-SMK-SLB'!$F$14:$CG$713,'ALL-GTK-SD-SMP-SMA-SMK-SLB'!AZ$7,FALSE)</f>
        <v>20</v>
      </c>
      <c r="AZ626" s="9">
        <f>VLOOKUP($E626,'ALL-GTK-SD-SMP-SMA-SMK-SLB'!$F$14:$CG$713,'ALL-GTK-SD-SMP-SMA-SMK-SLB'!BA$7,FALSE)</f>
        <v>0</v>
      </c>
      <c r="BA626" s="9">
        <f>VLOOKUP($E626,'ALL-GTK-SD-SMP-SMA-SMK-SLB'!$F$14:$CG$713,'ALL-GTK-SD-SMP-SMA-SMK-SLB'!BB$7,FALSE)</f>
        <v>0</v>
      </c>
      <c r="BB626" s="9">
        <f>VLOOKUP($E626,'ALL-GTK-SD-SMP-SMA-SMK-SLB'!$F$14:$CG$713,'ALL-GTK-SD-SMP-SMA-SMK-SLB'!BC$7,FALSE)</f>
        <v>0</v>
      </c>
      <c r="BC626" s="9">
        <f>VLOOKUP($E626,'ALL-GTK-SD-SMP-SMA-SMK-SLB'!$F$14:$CG$713,'ALL-GTK-SD-SMP-SMA-SMK-SLB'!BD$7,FALSE)</f>
        <v>0</v>
      </c>
      <c r="BD626" s="310">
        <f t="shared" si="344"/>
        <v>0</v>
      </c>
      <c r="BE626" s="310">
        <f t="shared" si="345"/>
        <v>0</v>
      </c>
      <c r="BF626" s="10">
        <f t="shared" si="346"/>
        <v>0</v>
      </c>
      <c r="BG626" s="311">
        <f t="shared" si="347"/>
        <v>22</v>
      </c>
      <c r="BH626" s="311">
        <f t="shared" si="348"/>
        <v>20</v>
      </c>
      <c r="BI626" s="10">
        <f t="shared" si="349"/>
        <v>42</v>
      </c>
      <c r="BJ626" s="44">
        <f t="shared" si="350"/>
        <v>22</v>
      </c>
      <c r="BK626" s="44">
        <f t="shared" si="351"/>
        <v>20</v>
      </c>
      <c r="BL626" s="11">
        <f t="shared" si="352"/>
        <v>42</v>
      </c>
      <c r="BM626" s="9">
        <f>VLOOKUP($E626,'ALL-GTK-SD-SMP-SMA-SMK-SLB'!$F$14:$CG$713,'ALL-GTK-SD-SMP-SMA-SMK-SLB'!BN$7,FALSE)</f>
        <v>0</v>
      </c>
      <c r="BN626" s="9">
        <f>VLOOKUP($E626,'ALL-GTK-SD-SMP-SMA-SMK-SLB'!$F$14:$CG$713,'ALL-GTK-SD-SMP-SMA-SMK-SLB'!BO$7,FALSE)</f>
        <v>0</v>
      </c>
      <c r="BO626" s="9">
        <f>VLOOKUP($E626,'ALL-GTK-SD-SMP-SMA-SMK-SLB'!$F$14:$CG$713,'ALL-GTK-SD-SMP-SMA-SMK-SLB'!BP$7,FALSE)</f>
        <v>0</v>
      </c>
      <c r="BP626" s="9">
        <f>VLOOKUP($E626,'ALL-GTK-SD-SMP-SMA-SMK-SLB'!$F$14:$CG$713,'ALL-GTK-SD-SMP-SMA-SMK-SLB'!BQ$7,FALSE)</f>
        <v>0</v>
      </c>
      <c r="BQ626" s="9">
        <f>VLOOKUP($E626,'ALL-GTK-SD-SMP-SMA-SMK-SLB'!$F$14:$CG$713,'ALL-GTK-SD-SMP-SMA-SMK-SLB'!BR$7,FALSE)</f>
        <v>0</v>
      </c>
      <c r="BR626" s="9">
        <f>VLOOKUP($E626,'ALL-GTK-SD-SMP-SMA-SMK-SLB'!$F$14:$CG$713,'ALL-GTK-SD-SMP-SMA-SMK-SLB'!BS$7,FALSE)</f>
        <v>0</v>
      </c>
      <c r="BS626" s="9">
        <f>VLOOKUP($E626,'ALL-GTK-SD-SMP-SMA-SMK-SLB'!$F$14:$CG$713,'ALL-GTK-SD-SMP-SMA-SMK-SLB'!BT$7,FALSE)</f>
        <v>2</v>
      </c>
      <c r="BT626" s="9">
        <f>VLOOKUP($E626,'ALL-GTK-SD-SMP-SMA-SMK-SLB'!$F$14:$CG$713,'ALL-GTK-SD-SMP-SMA-SMK-SLB'!BU$7,FALSE)</f>
        <v>0</v>
      </c>
      <c r="BU626" s="299">
        <f t="shared" si="353"/>
        <v>2</v>
      </c>
      <c r="BV626" s="299">
        <f t="shared" si="354"/>
        <v>0</v>
      </c>
      <c r="BW626" s="44">
        <f t="shared" si="355"/>
        <v>2</v>
      </c>
      <c r="BX626" s="44">
        <f t="shared" si="356"/>
        <v>0</v>
      </c>
      <c r="BY626" s="11">
        <f t="shared" si="357"/>
        <v>2</v>
      </c>
      <c r="BZ626" s="14">
        <f t="shared" si="358"/>
        <v>22</v>
      </c>
      <c r="CA626" s="14">
        <f t="shared" si="359"/>
        <v>20</v>
      </c>
      <c r="CB626" s="13">
        <f t="shared" si="360"/>
        <v>2</v>
      </c>
      <c r="CC626" s="13">
        <f t="shared" si="361"/>
        <v>0</v>
      </c>
      <c r="CD626" s="312">
        <f t="shared" si="362"/>
        <v>24</v>
      </c>
      <c r="CE626" s="312">
        <f t="shared" si="363"/>
        <v>20</v>
      </c>
      <c r="CF626" s="313">
        <f t="shared" si="364"/>
        <v>44</v>
      </c>
      <c r="CG626" s="302" t="str">
        <f t="shared" si="365"/>
        <v>OK</v>
      </c>
    </row>
    <row r="627" spans="1:85" ht="14.25" x14ac:dyDescent="0.25">
      <c r="A627" s="6">
        <v>615</v>
      </c>
      <c r="B627" s="495">
        <v>4</v>
      </c>
      <c r="C627" s="495" t="s">
        <v>9</v>
      </c>
      <c r="D627" s="496" t="s">
        <v>22</v>
      </c>
      <c r="E627" s="626">
        <v>20340339</v>
      </c>
      <c r="F627" s="627" t="s">
        <v>1086</v>
      </c>
      <c r="G627" s="624" t="s">
        <v>52</v>
      </c>
      <c r="H627" s="9">
        <f>VLOOKUP($E627,'ALL-GTK-SD-SMP-SMA-SMK-SLB'!$F$14:$CG$713,'ALL-GTK-SD-SMP-SMA-SMK-SLB'!I$7,FALSE)</f>
        <v>1</v>
      </c>
      <c r="I627" s="9">
        <f>VLOOKUP($E627,'ALL-GTK-SD-SMP-SMA-SMK-SLB'!$F$14:$CG$713,'ALL-GTK-SD-SMP-SMA-SMK-SLB'!J$7,FALSE)</f>
        <v>0</v>
      </c>
      <c r="J627" s="9">
        <f>VLOOKUP($E627,'ALL-GTK-SD-SMP-SMA-SMK-SLB'!$F$14:$CG$713,'ALL-GTK-SD-SMP-SMA-SMK-SLB'!K$7,FALSE)</f>
        <v>0</v>
      </c>
      <c r="K627" s="9">
        <f>VLOOKUP($E627,'ALL-GTK-SD-SMP-SMA-SMK-SLB'!$F$14:$CG$713,'ALL-GTK-SD-SMP-SMA-SMK-SLB'!L$7,FALSE)</f>
        <v>0</v>
      </c>
      <c r="L627" s="9">
        <f>VLOOKUP($E627,'ALL-GTK-SD-SMP-SMA-SMK-SLB'!$F$14:$CG$713,'ALL-GTK-SD-SMP-SMA-SMK-SLB'!M$7,FALSE)</f>
        <v>7</v>
      </c>
      <c r="M627" s="9">
        <f>VLOOKUP($E627,'ALL-GTK-SD-SMP-SMA-SMK-SLB'!$F$14:$CG$713,'ALL-GTK-SD-SMP-SMA-SMK-SLB'!N$7,FALSE)</f>
        <v>11</v>
      </c>
      <c r="N627" s="9">
        <f>VLOOKUP($E627,'ALL-GTK-SD-SMP-SMA-SMK-SLB'!$F$14:$CG$713,'ALL-GTK-SD-SMP-SMA-SMK-SLB'!O$7,FALSE)</f>
        <v>1</v>
      </c>
      <c r="O627" s="9">
        <f>VLOOKUP($E627,'ALL-GTK-SD-SMP-SMA-SMK-SLB'!$F$14:$CG$713,'ALL-GTK-SD-SMP-SMA-SMK-SLB'!P$7,FALSE)</f>
        <v>0</v>
      </c>
      <c r="P627" s="299">
        <f t="shared" si="330"/>
        <v>9</v>
      </c>
      <c r="Q627" s="299">
        <f t="shared" si="331"/>
        <v>11</v>
      </c>
      <c r="R627" s="300">
        <f t="shared" si="332"/>
        <v>20</v>
      </c>
      <c r="S627" s="9">
        <f>VLOOKUP($E627,'ALL-GTK-SD-SMP-SMA-SMK-SLB'!$F$14:$CG$713,'ALL-GTK-SD-SMP-SMA-SMK-SLB'!T$7,FALSE)</f>
        <v>0</v>
      </c>
      <c r="T627" s="9">
        <f>VLOOKUP($E627,'ALL-GTK-SD-SMP-SMA-SMK-SLB'!$F$14:$CG$713,'ALL-GTK-SD-SMP-SMA-SMK-SLB'!U$7,FALSE)</f>
        <v>0</v>
      </c>
      <c r="U627" s="9">
        <f>VLOOKUP($E627,'ALL-GTK-SD-SMP-SMA-SMK-SLB'!$F$14:$CG$713,'ALL-GTK-SD-SMP-SMA-SMK-SLB'!V$7,FALSE)</f>
        <v>12</v>
      </c>
      <c r="V627" s="9">
        <f>VLOOKUP($E627,'ALL-GTK-SD-SMP-SMA-SMK-SLB'!$F$14:$CG$713,'ALL-GTK-SD-SMP-SMA-SMK-SLB'!W$7,FALSE)</f>
        <v>5</v>
      </c>
      <c r="W627" s="9">
        <f>VLOOKUP($E627,'ALL-GTK-SD-SMP-SMA-SMK-SLB'!$F$14:$CG$713,'ALL-GTK-SD-SMP-SMA-SMK-SLB'!X$7,FALSE)</f>
        <v>0</v>
      </c>
      <c r="X627" s="9">
        <f>VLOOKUP($E627,'ALL-GTK-SD-SMP-SMA-SMK-SLB'!$F$14:$CG$713,'ALL-GTK-SD-SMP-SMA-SMK-SLB'!Y$7,FALSE)</f>
        <v>0</v>
      </c>
      <c r="Y627" s="299">
        <f t="shared" si="333"/>
        <v>12</v>
      </c>
      <c r="Z627" s="299">
        <f t="shared" si="334"/>
        <v>5</v>
      </c>
      <c r="AA627" s="10">
        <f t="shared" si="335"/>
        <v>17</v>
      </c>
      <c r="AB627" s="44">
        <f t="shared" si="336"/>
        <v>21</v>
      </c>
      <c r="AC627" s="44">
        <f t="shared" si="337"/>
        <v>16</v>
      </c>
      <c r="AD627" s="11">
        <f t="shared" si="338"/>
        <v>37</v>
      </c>
      <c r="AE627" s="9">
        <f>VLOOKUP($E627,'ALL-GTK-SD-SMP-SMA-SMK-SLB'!$F$14:$CG$713,'ALL-GTK-SD-SMP-SMA-SMK-SLB'!AF$7,FALSE)</f>
        <v>7</v>
      </c>
      <c r="AF627" s="9">
        <f>VLOOKUP($E627,'ALL-GTK-SD-SMP-SMA-SMK-SLB'!$F$14:$CG$713,'ALL-GTK-SD-SMP-SMA-SMK-SLB'!AG$7,FALSE)</f>
        <v>3</v>
      </c>
      <c r="AG627" s="10">
        <f t="shared" si="339"/>
        <v>10</v>
      </c>
      <c r="AH627" s="9">
        <f>VLOOKUP($E627,'ALL-GTK-SD-SMP-SMA-SMK-SLB'!$F$14:$CG$713,'ALL-GTK-SD-SMP-SMA-SMK-SLB'!AI$7,FALSE)</f>
        <v>14</v>
      </c>
      <c r="AI627" s="9">
        <f>VLOOKUP($E627,'ALL-GTK-SD-SMP-SMA-SMK-SLB'!$F$14:$CG$713,'ALL-GTK-SD-SMP-SMA-SMK-SLB'!AJ$7,FALSE)</f>
        <v>13</v>
      </c>
      <c r="AJ627" s="10">
        <f t="shared" si="340"/>
        <v>27</v>
      </c>
      <c r="AK627" s="44">
        <f t="shared" si="341"/>
        <v>21</v>
      </c>
      <c r="AL627" s="44">
        <f t="shared" si="342"/>
        <v>16</v>
      </c>
      <c r="AM627" s="11">
        <f t="shared" si="343"/>
        <v>37</v>
      </c>
      <c r="AN627" s="299">
        <v>0</v>
      </c>
      <c r="AO627" s="299">
        <v>0</v>
      </c>
      <c r="AP627" s="9">
        <f>VLOOKUP($E627,'ALL-GTK-SD-SMP-SMA-SMK-SLB'!$F$14:$CG$713,'ALL-GTK-SD-SMP-SMA-SMK-SLB'!AQ$7,FALSE)</f>
        <v>0</v>
      </c>
      <c r="AQ627" s="9">
        <f>VLOOKUP($E627,'ALL-GTK-SD-SMP-SMA-SMK-SLB'!$F$14:$CG$713,'ALL-GTK-SD-SMP-SMA-SMK-SLB'!AR$7,FALSE)</f>
        <v>0</v>
      </c>
      <c r="AR627" s="9">
        <f>VLOOKUP($E627,'ALL-GTK-SD-SMP-SMA-SMK-SLB'!$F$14:$CG$713,'ALL-GTK-SD-SMP-SMA-SMK-SLB'!AS$7,FALSE)</f>
        <v>0</v>
      </c>
      <c r="AS627" s="9">
        <f>VLOOKUP($E627,'ALL-GTK-SD-SMP-SMA-SMK-SLB'!$F$14:$CG$713,'ALL-GTK-SD-SMP-SMA-SMK-SLB'!AT$7,FALSE)</f>
        <v>0</v>
      </c>
      <c r="AT627" s="9">
        <f>VLOOKUP($E627,'ALL-GTK-SD-SMP-SMA-SMK-SLB'!$F$14:$CG$713,'ALL-GTK-SD-SMP-SMA-SMK-SLB'!AU$7,FALSE)</f>
        <v>0</v>
      </c>
      <c r="AU627" s="9">
        <f>VLOOKUP($E627,'ALL-GTK-SD-SMP-SMA-SMK-SLB'!$F$14:$CG$713,'ALL-GTK-SD-SMP-SMA-SMK-SLB'!AV$7,FALSE)</f>
        <v>0</v>
      </c>
      <c r="AV627" s="9">
        <f>VLOOKUP($E627,'ALL-GTK-SD-SMP-SMA-SMK-SLB'!$F$14:$CG$713,'ALL-GTK-SD-SMP-SMA-SMK-SLB'!AW$7,FALSE)</f>
        <v>0</v>
      </c>
      <c r="AW627" s="9">
        <f>VLOOKUP($E627,'ALL-GTK-SD-SMP-SMA-SMK-SLB'!$F$14:$CG$713,'ALL-GTK-SD-SMP-SMA-SMK-SLB'!AX$7,FALSE)</f>
        <v>0</v>
      </c>
      <c r="AX627" s="9">
        <f>VLOOKUP($E627,'ALL-GTK-SD-SMP-SMA-SMK-SLB'!$F$14:$CG$713,'ALL-GTK-SD-SMP-SMA-SMK-SLB'!AY$7,FALSE)</f>
        <v>16</v>
      </c>
      <c r="AY627" s="9">
        <f>VLOOKUP($E627,'ALL-GTK-SD-SMP-SMA-SMK-SLB'!$F$14:$CG$713,'ALL-GTK-SD-SMP-SMA-SMK-SLB'!AZ$7,FALSE)</f>
        <v>12</v>
      </c>
      <c r="AZ627" s="9">
        <f>VLOOKUP($E627,'ALL-GTK-SD-SMP-SMA-SMK-SLB'!$F$14:$CG$713,'ALL-GTK-SD-SMP-SMA-SMK-SLB'!BA$7,FALSE)</f>
        <v>4</v>
      </c>
      <c r="BA627" s="9">
        <f>VLOOKUP($E627,'ALL-GTK-SD-SMP-SMA-SMK-SLB'!$F$14:$CG$713,'ALL-GTK-SD-SMP-SMA-SMK-SLB'!BB$7,FALSE)</f>
        <v>4</v>
      </c>
      <c r="BB627" s="9">
        <f>VLOOKUP($E627,'ALL-GTK-SD-SMP-SMA-SMK-SLB'!$F$14:$CG$713,'ALL-GTK-SD-SMP-SMA-SMK-SLB'!BC$7,FALSE)</f>
        <v>0</v>
      </c>
      <c r="BC627" s="9">
        <f>VLOOKUP($E627,'ALL-GTK-SD-SMP-SMA-SMK-SLB'!$F$14:$CG$713,'ALL-GTK-SD-SMP-SMA-SMK-SLB'!BD$7,FALSE)</f>
        <v>0</v>
      </c>
      <c r="BD627" s="310">
        <f t="shared" si="344"/>
        <v>0</v>
      </c>
      <c r="BE627" s="310">
        <f t="shared" si="345"/>
        <v>0</v>
      </c>
      <c r="BF627" s="10">
        <f t="shared" si="346"/>
        <v>0</v>
      </c>
      <c r="BG627" s="311">
        <f t="shared" si="347"/>
        <v>20</v>
      </c>
      <c r="BH627" s="311">
        <f t="shared" si="348"/>
        <v>16</v>
      </c>
      <c r="BI627" s="10">
        <f t="shared" si="349"/>
        <v>36</v>
      </c>
      <c r="BJ627" s="44">
        <f t="shared" si="350"/>
        <v>20</v>
      </c>
      <c r="BK627" s="44">
        <f t="shared" si="351"/>
        <v>16</v>
      </c>
      <c r="BL627" s="11">
        <f t="shared" si="352"/>
        <v>36</v>
      </c>
      <c r="BM627" s="9">
        <f>VLOOKUP($E627,'ALL-GTK-SD-SMP-SMA-SMK-SLB'!$F$14:$CG$713,'ALL-GTK-SD-SMP-SMA-SMK-SLB'!BN$7,FALSE)</f>
        <v>2</v>
      </c>
      <c r="BN627" s="9">
        <f>VLOOKUP($E627,'ALL-GTK-SD-SMP-SMA-SMK-SLB'!$F$14:$CG$713,'ALL-GTK-SD-SMP-SMA-SMK-SLB'!BO$7,FALSE)</f>
        <v>2</v>
      </c>
      <c r="BO627" s="9">
        <f>VLOOKUP($E627,'ALL-GTK-SD-SMP-SMA-SMK-SLB'!$F$14:$CG$713,'ALL-GTK-SD-SMP-SMA-SMK-SLB'!BP$7,FALSE)</f>
        <v>0</v>
      </c>
      <c r="BP627" s="9">
        <f>VLOOKUP($E627,'ALL-GTK-SD-SMP-SMA-SMK-SLB'!$F$14:$CG$713,'ALL-GTK-SD-SMP-SMA-SMK-SLB'!BQ$7,FALSE)</f>
        <v>0</v>
      </c>
      <c r="BQ627" s="9">
        <f>VLOOKUP($E627,'ALL-GTK-SD-SMP-SMA-SMK-SLB'!$F$14:$CG$713,'ALL-GTK-SD-SMP-SMA-SMK-SLB'!BR$7,FALSE)</f>
        <v>1</v>
      </c>
      <c r="BR627" s="9">
        <f>VLOOKUP($E627,'ALL-GTK-SD-SMP-SMA-SMK-SLB'!$F$14:$CG$713,'ALL-GTK-SD-SMP-SMA-SMK-SLB'!BS$7,FALSE)</f>
        <v>1</v>
      </c>
      <c r="BS627" s="9">
        <f>VLOOKUP($E627,'ALL-GTK-SD-SMP-SMA-SMK-SLB'!$F$14:$CG$713,'ALL-GTK-SD-SMP-SMA-SMK-SLB'!BT$7,FALSE)</f>
        <v>1</v>
      </c>
      <c r="BT627" s="9">
        <f>VLOOKUP($E627,'ALL-GTK-SD-SMP-SMA-SMK-SLB'!$F$14:$CG$713,'ALL-GTK-SD-SMP-SMA-SMK-SLB'!BU$7,FALSE)</f>
        <v>0</v>
      </c>
      <c r="BU627" s="299">
        <f t="shared" si="353"/>
        <v>2</v>
      </c>
      <c r="BV627" s="299">
        <f t="shared" si="354"/>
        <v>1</v>
      </c>
      <c r="BW627" s="44">
        <f t="shared" si="355"/>
        <v>4</v>
      </c>
      <c r="BX627" s="44">
        <f t="shared" si="356"/>
        <v>3</v>
      </c>
      <c r="BY627" s="11">
        <f t="shared" si="357"/>
        <v>7</v>
      </c>
      <c r="BZ627" s="14">
        <f t="shared" si="358"/>
        <v>21</v>
      </c>
      <c r="CA627" s="14">
        <f t="shared" si="359"/>
        <v>16</v>
      </c>
      <c r="CB627" s="13">
        <f t="shared" si="360"/>
        <v>4</v>
      </c>
      <c r="CC627" s="13">
        <f t="shared" si="361"/>
        <v>3</v>
      </c>
      <c r="CD627" s="312">
        <f t="shared" si="362"/>
        <v>25</v>
      </c>
      <c r="CE627" s="312">
        <f t="shared" si="363"/>
        <v>19</v>
      </c>
      <c r="CF627" s="313">
        <f t="shared" si="364"/>
        <v>44</v>
      </c>
      <c r="CG627" s="302" t="str">
        <f t="shared" si="365"/>
        <v>REVISI</v>
      </c>
    </row>
    <row r="628" spans="1:85" ht="14.25" x14ac:dyDescent="0.25">
      <c r="A628" s="6">
        <v>616</v>
      </c>
      <c r="B628" s="495">
        <v>5</v>
      </c>
      <c r="C628" s="495" t="s">
        <v>9</v>
      </c>
      <c r="D628" s="496" t="s">
        <v>24</v>
      </c>
      <c r="E628" s="626">
        <v>69787364</v>
      </c>
      <c r="F628" s="627" t="s">
        <v>1087</v>
      </c>
      <c r="G628" s="624" t="s">
        <v>53</v>
      </c>
      <c r="H628" s="9">
        <f>VLOOKUP($E628,'ALL-GTK-SD-SMP-SMA-SMK-SLB'!$F$14:$CG$713,'ALL-GTK-SD-SMP-SMA-SMK-SLB'!I$7,FALSE)</f>
        <v>0</v>
      </c>
      <c r="I628" s="9">
        <f>VLOOKUP($E628,'ALL-GTK-SD-SMP-SMA-SMK-SLB'!$F$14:$CG$713,'ALL-GTK-SD-SMP-SMA-SMK-SLB'!J$7,FALSE)</f>
        <v>0</v>
      </c>
      <c r="J628" s="9">
        <f>VLOOKUP($E628,'ALL-GTK-SD-SMP-SMA-SMK-SLB'!$F$14:$CG$713,'ALL-GTK-SD-SMP-SMA-SMK-SLB'!K$7,FALSE)</f>
        <v>0</v>
      </c>
      <c r="K628" s="9">
        <f>VLOOKUP($E628,'ALL-GTK-SD-SMP-SMA-SMK-SLB'!$F$14:$CG$713,'ALL-GTK-SD-SMP-SMA-SMK-SLB'!L$7,FALSE)</f>
        <v>0</v>
      </c>
      <c r="L628" s="9">
        <f>VLOOKUP($E628,'ALL-GTK-SD-SMP-SMA-SMK-SLB'!$F$14:$CG$713,'ALL-GTK-SD-SMP-SMA-SMK-SLB'!M$7,FALSE)</f>
        <v>0</v>
      </c>
      <c r="M628" s="9">
        <f>VLOOKUP($E628,'ALL-GTK-SD-SMP-SMA-SMK-SLB'!$F$14:$CG$713,'ALL-GTK-SD-SMP-SMA-SMK-SLB'!N$7,FALSE)</f>
        <v>0</v>
      </c>
      <c r="N628" s="9">
        <f>VLOOKUP($E628,'ALL-GTK-SD-SMP-SMA-SMK-SLB'!$F$14:$CG$713,'ALL-GTK-SD-SMP-SMA-SMK-SLB'!O$7,FALSE)</f>
        <v>0</v>
      </c>
      <c r="O628" s="9">
        <f>VLOOKUP($E628,'ALL-GTK-SD-SMP-SMA-SMK-SLB'!$F$14:$CG$713,'ALL-GTK-SD-SMP-SMA-SMK-SLB'!P$7,FALSE)</f>
        <v>0</v>
      </c>
      <c r="P628" s="299">
        <f t="shared" si="330"/>
        <v>0</v>
      </c>
      <c r="Q628" s="299">
        <f t="shared" si="331"/>
        <v>0</v>
      </c>
      <c r="R628" s="300">
        <f t="shared" si="332"/>
        <v>0</v>
      </c>
      <c r="S628" s="9">
        <f>VLOOKUP($E628,'ALL-GTK-SD-SMP-SMA-SMK-SLB'!$F$14:$CG$713,'ALL-GTK-SD-SMP-SMA-SMK-SLB'!T$7,FALSE)</f>
        <v>4</v>
      </c>
      <c r="T628" s="9">
        <f>VLOOKUP($E628,'ALL-GTK-SD-SMP-SMA-SMK-SLB'!$F$14:$CG$713,'ALL-GTK-SD-SMP-SMA-SMK-SLB'!U$7,FALSE)</f>
        <v>8</v>
      </c>
      <c r="U628" s="9">
        <f>VLOOKUP($E628,'ALL-GTK-SD-SMP-SMA-SMK-SLB'!$F$14:$CG$713,'ALL-GTK-SD-SMP-SMA-SMK-SLB'!V$7,FALSE)</f>
        <v>0</v>
      </c>
      <c r="V628" s="9">
        <f>VLOOKUP($E628,'ALL-GTK-SD-SMP-SMA-SMK-SLB'!$F$14:$CG$713,'ALL-GTK-SD-SMP-SMA-SMK-SLB'!W$7,FALSE)</f>
        <v>0</v>
      </c>
      <c r="W628" s="9">
        <f>VLOOKUP($E628,'ALL-GTK-SD-SMP-SMA-SMK-SLB'!$F$14:$CG$713,'ALL-GTK-SD-SMP-SMA-SMK-SLB'!X$7,FALSE)</f>
        <v>0</v>
      </c>
      <c r="X628" s="9">
        <f>VLOOKUP($E628,'ALL-GTK-SD-SMP-SMA-SMK-SLB'!$F$14:$CG$713,'ALL-GTK-SD-SMP-SMA-SMK-SLB'!Y$7,FALSE)</f>
        <v>0</v>
      </c>
      <c r="Y628" s="299">
        <f t="shared" si="333"/>
        <v>4</v>
      </c>
      <c r="Z628" s="299">
        <f t="shared" si="334"/>
        <v>8</v>
      </c>
      <c r="AA628" s="10">
        <f t="shared" si="335"/>
        <v>12</v>
      </c>
      <c r="AB628" s="44">
        <f t="shared" si="336"/>
        <v>4</v>
      </c>
      <c r="AC628" s="44">
        <f t="shared" si="337"/>
        <v>8</v>
      </c>
      <c r="AD628" s="11">
        <f t="shared" si="338"/>
        <v>12</v>
      </c>
      <c r="AE628" s="9">
        <f>VLOOKUP($E628,'ALL-GTK-SD-SMP-SMA-SMK-SLB'!$F$14:$CG$713,'ALL-GTK-SD-SMP-SMA-SMK-SLB'!AF$7,FALSE)</f>
        <v>4</v>
      </c>
      <c r="AF628" s="9">
        <f>VLOOKUP($E628,'ALL-GTK-SD-SMP-SMA-SMK-SLB'!$F$14:$CG$713,'ALL-GTK-SD-SMP-SMA-SMK-SLB'!AG$7,FALSE)</f>
        <v>5</v>
      </c>
      <c r="AG628" s="10">
        <f t="shared" si="339"/>
        <v>9</v>
      </c>
      <c r="AH628" s="9">
        <f>VLOOKUP($E628,'ALL-GTK-SD-SMP-SMA-SMK-SLB'!$F$14:$CG$713,'ALL-GTK-SD-SMP-SMA-SMK-SLB'!AI$7,FALSE)</f>
        <v>0</v>
      </c>
      <c r="AI628" s="9">
        <f>VLOOKUP($E628,'ALL-GTK-SD-SMP-SMA-SMK-SLB'!$F$14:$CG$713,'ALL-GTK-SD-SMP-SMA-SMK-SLB'!AJ$7,FALSE)</f>
        <v>3</v>
      </c>
      <c r="AJ628" s="10">
        <f t="shared" si="340"/>
        <v>3</v>
      </c>
      <c r="AK628" s="44">
        <f t="shared" si="341"/>
        <v>4</v>
      </c>
      <c r="AL628" s="44">
        <f t="shared" si="342"/>
        <v>8</v>
      </c>
      <c r="AM628" s="11">
        <f t="shared" si="343"/>
        <v>12</v>
      </c>
      <c r="AN628" s="299">
        <v>0</v>
      </c>
      <c r="AO628" s="299">
        <v>0</v>
      </c>
      <c r="AP628" s="9">
        <f>VLOOKUP($E628,'ALL-GTK-SD-SMP-SMA-SMK-SLB'!$F$14:$CG$713,'ALL-GTK-SD-SMP-SMA-SMK-SLB'!AQ$7,FALSE)</f>
        <v>0</v>
      </c>
      <c r="AQ628" s="9">
        <f>VLOOKUP($E628,'ALL-GTK-SD-SMP-SMA-SMK-SLB'!$F$14:$CG$713,'ALL-GTK-SD-SMP-SMA-SMK-SLB'!AR$7,FALSE)</f>
        <v>0</v>
      </c>
      <c r="AR628" s="9">
        <f>VLOOKUP($E628,'ALL-GTK-SD-SMP-SMA-SMK-SLB'!$F$14:$CG$713,'ALL-GTK-SD-SMP-SMA-SMK-SLB'!AS$7,FALSE)</f>
        <v>0</v>
      </c>
      <c r="AS628" s="9">
        <f>VLOOKUP($E628,'ALL-GTK-SD-SMP-SMA-SMK-SLB'!$F$14:$CG$713,'ALL-GTK-SD-SMP-SMA-SMK-SLB'!AT$7,FALSE)</f>
        <v>0</v>
      </c>
      <c r="AT628" s="9">
        <f>VLOOKUP($E628,'ALL-GTK-SD-SMP-SMA-SMK-SLB'!$F$14:$CG$713,'ALL-GTK-SD-SMP-SMA-SMK-SLB'!AU$7,FALSE)</f>
        <v>1</v>
      </c>
      <c r="AU628" s="9">
        <f>VLOOKUP($E628,'ALL-GTK-SD-SMP-SMA-SMK-SLB'!$F$14:$CG$713,'ALL-GTK-SD-SMP-SMA-SMK-SLB'!AV$7,FALSE)</f>
        <v>0</v>
      </c>
      <c r="AV628" s="9">
        <f>VLOOKUP($E628,'ALL-GTK-SD-SMP-SMA-SMK-SLB'!$F$14:$CG$713,'ALL-GTK-SD-SMP-SMA-SMK-SLB'!AW$7,FALSE)</f>
        <v>0</v>
      </c>
      <c r="AW628" s="9">
        <f>VLOOKUP($E628,'ALL-GTK-SD-SMP-SMA-SMK-SLB'!$F$14:$CG$713,'ALL-GTK-SD-SMP-SMA-SMK-SLB'!AX$7,FALSE)</f>
        <v>0</v>
      </c>
      <c r="AX628" s="9">
        <f>VLOOKUP($E628,'ALL-GTK-SD-SMP-SMA-SMK-SLB'!$F$14:$CG$713,'ALL-GTK-SD-SMP-SMA-SMK-SLB'!AY$7,FALSE)</f>
        <v>3</v>
      </c>
      <c r="AY628" s="9">
        <f>VLOOKUP($E628,'ALL-GTK-SD-SMP-SMA-SMK-SLB'!$F$14:$CG$713,'ALL-GTK-SD-SMP-SMA-SMK-SLB'!AZ$7,FALSE)</f>
        <v>8</v>
      </c>
      <c r="AZ628" s="9">
        <f>VLOOKUP($E628,'ALL-GTK-SD-SMP-SMA-SMK-SLB'!$F$14:$CG$713,'ALL-GTK-SD-SMP-SMA-SMK-SLB'!BA$7,FALSE)</f>
        <v>0</v>
      </c>
      <c r="BA628" s="9">
        <f>VLOOKUP($E628,'ALL-GTK-SD-SMP-SMA-SMK-SLB'!$F$14:$CG$713,'ALL-GTK-SD-SMP-SMA-SMK-SLB'!BB$7,FALSE)</f>
        <v>0</v>
      </c>
      <c r="BB628" s="9">
        <f>VLOOKUP($E628,'ALL-GTK-SD-SMP-SMA-SMK-SLB'!$F$14:$CG$713,'ALL-GTK-SD-SMP-SMA-SMK-SLB'!BC$7,FALSE)</f>
        <v>0</v>
      </c>
      <c r="BC628" s="9">
        <f>VLOOKUP($E628,'ALL-GTK-SD-SMP-SMA-SMK-SLB'!$F$14:$CG$713,'ALL-GTK-SD-SMP-SMA-SMK-SLB'!BD$7,FALSE)</f>
        <v>0</v>
      </c>
      <c r="BD628" s="310">
        <f t="shared" si="344"/>
        <v>1</v>
      </c>
      <c r="BE628" s="310">
        <f t="shared" si="345"/>
        <v>0</v>
      </c>
      <c r="BF628" s="10">
        <f t="shared" si="346"/>
        <v>1</v>
      </c>
      <c r="BG628" s="311">
        <f t="shared" si="347"/>
        <v>3</v>
      </c>
      <c r="BH628" s="311">
        <f t="shared" si="348"/>
        <v>8</v>
      </c>
      <c r="BI628" s="10">
        <f t="shared" si="349"/>
        <v>11</v>
      </c>
      <c r="BJ628" s="44">
        <f t="shared" si="350"/>
        <v>4</v>
      </c>
      <c r="BK628" s="44">
        <f t="shared" si="351"/>
        <v>8</v>
      </c>
      <c r="BL628" s="11">
        <f t="shared" si="352"/>
        <v>12</v>
      </c>
      <c r="BM628" s="9">
        <f>VLOOKUP($E628,'ALL-GTK-SD-SMP-SMA-SMK-SLB'!$F$14:$CG$713,'ALL-GTK-SD-SMP-SMA-SMK-SLB'!BN$7,FALSE)</f>
        <v>0</v>
      </c>
      <c r="BN628" s="9">
        <f>VLOOKUP($E628,'ALL-GTK-SD-SMP-SMA-SMK-SLB'!$F$14:$CG$713,'ALL-GTK-SD-SMP-SMA-SMK-SLB'!BO$7,FALSE)</f>
        <v>0</v>
      </c>
      <c r="BO628" s="9">
        <f>VLOOKUP($E628,'ALL-GTK-SD-SMP-SMA-SMK-SLB'!$F$14:$CG$713,'ALL-GTK-SD-SMP-SMA-SMK-SLB'!BP$7,FALSE)</f>
        <v>0</v>
      </c>
      <c r="BP628" s="9">
        <f>VLOOKUP($E628,'ALL-GTK-SD-SMP-SMA-SMK-SLB'!$F$14:$CG$713,'ALL-GTK-SD-SMP-SMA-SMK-SLB'!BQ$7,FALSE)</f>
        <v>0</v>
      </c>
      <c r="BQ628" s="9">
        <f>VLOOKUP($E628,'ALL-GTK-SD-SMP-SMA-SMK-SLB'!$F$14:$CG$713,'ALL-GTK-SD-SMP-SMA-SMK-SLB'!BR$7,FALSE)</f>
        <v>0</v>
      </c>
      <c r="BR628" s="9">
        <f>VLOOKUP($E628,'ALL-GTK-SD-SMP-SMA-SMK-SLB'!$F$14:$CG$713,'ALL-GTK-SD-SMP-SMA-SMK-SLB'!BS$7,FALSE)</f>
        <v>0</v>
      </c>
      <c r="BS628" s="9">
        <f>VLOOKUP($E628,'ALL-GTK-SD-SMP-SMA-SMK-SLB'!$F$14:$CG$713,'ALL-GTK-SD-SMP-SMA-SMK-SLB'!BT$7,FALSE)</f>
        <v>0</v>
      </c>
      <c r="BT628" s="9">
        <f>VLOOKUP($E628,'ALL-GTK-SD-SMP-SMA-SMK-SLB'!$F$14:$CG$713,'ALL-GTK-SD-SMP-SMA-SMK-SLB'!BU$7,FALSE)</f>
        <v>0</v>
      </c>
      <c r="BU628" s="299">
        <f t="shared" si="353"/>
        <v>0</v>
      </c>
      <c r="BV628" s="299">
        <f t="shared" si="354"/>
        <v>0</v>
      </c>
      <c r="BW628" s="44">
        <f t="shared" si="355"/>
        <v>0</v>
      </c>
      <c r="BX628" s="44">
        <f t="shared" si="356"/>
        <v>0</v>
      </c>
      <c r="BY628" s="11">
        <f t="shared" si="357"/>
        <v>0</v>
      </c>
      <c r="BZ628" s="14">
        <f t="shared" si="358"/>
        <v>4</v>
      </c>
      <c r="CA628" s="14">
        <f t="shared" si="359"/>
        <v>8</v>
      </c>
      <c r="CB628" s="13">
        <f t="shared" si="360"/>
        <v>0</v>
      </c>
      <c r="CC628" s="13">
        <f t="shared" si="361"/>
        <v>0</v>
      </c>
      <c r="CD628" s="312">
        <f t="shared" si="362"/>
        <v>4</v>
      </c>
      <c r="CE628" s="312">
        <f t="shared" si="363"/>
        <v>8</v>
      </c>
      <c r="CF628" s="313">
        <f t="shared" si="364"/>
        <v>12</v>
      </c>
      <c r="CG628" s="302" t="str">
        <f t="shared" si="365"/>
        <v>OK</v>
      </c>
    </row>
    <row r="629" spans="1:85" ht="14.25" x14ac:dyDescent="0.25">
      <c r="A629" s="6">
        <v>617</v>
      </c>
      <c r="B629" s="495">
        <v>6</v>
      </c>
      <c r="C629" s="495" t="s">
        <v>9</v>
      </c>
      <c r="D629" s="496" t="s">
        <v>24</v>
      </c>
      <c r="E629" s="626">
        <v>20341392</v>
      </c>
      <c r="F629" s="627" t="s">
        <v>1088</v>
      </c>
      <c r="G629" s="624" t="s">
        <v>53</v>
      </c>
      <c r="H629" s="9">
        <f>VLOOKUP($E629,'ALL-GTK-SD-SMP-SMA-SMK-SLB'!$F$14:$CG$713,'ALL-GTK-SD-SMP-SMA-SMK-SLB'!I$7,FALSE)</f>
        <v>0</v>
      </c>
      <c r="I629" s="9">
        <f>VLOOKUP($E629,'ALL-GTK-SD-SMP-SMA-SMK-SLB'!$F$14:$CG$713,'ALL-GTK-SD-SMP-SMA-SMK-SLB'!J$7,FALSE)</f>
        <v>0</v>
      </c>
      <c r="J629" s="9">
        <f>VLOOKUP($E629,'ALL-GTK-SD-SMP-SMA-SMK-SLB'!$F$14:$CG$713,'ALL-GTK-SD-SMP-SMA-SMK-SLB'!K$7,FALSE)</f>
        <v>0</v>
      </c>
      <c r="K629" s="9">
        <f>VLOOKUP($E629,'ALL-GTK-SD-SMP-SMA-SMK-SLB'!$F$14:$CG$713,'ALL-GTK-SD-SMP-SMA-SMK-SLB'!L$7,FALSE)</f>
        <v>0</v>
      </c>
      <c r="L629" s="9">
        <f>VLOOKUP($E629,'ALL-GTK-SD-SMP-SMA-SMK-SLB'!$F$14:$CG$713,'ALL-GTK-SD-SMP-SMA-SMK-SLB'!M$7,FALSE)</f>
        <v>0</v>
      </c>
      <c r="M629" s="9">
        <f>VLOOKUP($E629,'ALL-GTK-SD-SMP-SMA-SMK-SLB'!$F$14:$CG$713,'ALL-GTK-SD-SMP-SMA-SMK-SLB'!N$7,FALSE)</f>
        <v>0</v>
      </c>
      <c r="N629" s="9">
        <f>VLOOKUP($E629,'ALL-GTK-SD-SMP-SMA-SMK-SLB'!$F$14:$CG$713,'ALL-GTK-SD-SMP-SMA-SMK-SLB'!O$7,FALSE)</f>
        <v>0</v>
      </c>
      <c r="O629" s="9">
        <f>VLOOKUP($E629,'ALL-GTK-SD-SMP-SMA-SMK-SLB'!$F$14:$CG$713,'ALL-GTK-SD-SMP-SMA-SMK-SLB'!P$7,FALSE)</f>
        <v>0</v>
      </c>
      <c r="P629" s="299">
        <f t="shared" si="330"/>
        <v>0</v>
      </c>
      <c r="Q629" s="299">
        <f t="shared" si="331"/>
        <v>0</v>
      </c>
      <c r="R629" s="300">
        <f t="shared" si="332"/>
        <v>0</v>
      </c>
      <c r="S629" s="9">
        <f>VLOOKUP($E629,'ALL-GTK-SD-SMP-SMA-SMK-SLB'!$F$14:$CG$713,'ALL-GTK-SD-SMP-SMA-SMK-SLB'!T$7,FALSE)</f>
        <v>8</v>
      </c>
      <c r="T629" s="9">
        <f>VLOOKUP($E629,'ALL-GTK-SD-SMP-SMA-SMK-SLB'!$F$14:$CG$713,'ALL-GTK-SD-SMP-SMA-SMK-SLB'!U$7,FALSE)</f>
        <v>1</v>
      </c>
      <c r="U629" s="9">
        <f>VLOOKUP($E629,'ALL-GTK-SD-SMP-SMA-SMK-SLB'!$F$14:$CG$713,'ALL-GTK-SD-SMP-SMA-SMK-SLB'!V$7,FALSE)</f>
        <v>1</v>
      </c>
      <c r="V629" s="9">
        <f>VLOOKUP($E629,'ALL-GTK-SD-SMP-SMA-SMK-SLB'!$F$14:$CG$713,'ALL-GTK-SD-SMP-SMA-SMK-SLB'!W$7,FALSE)</f>
        <v>0</v>
      </c>
      <c r="W629" s="9">
        <f>VLOOKUP($E629,'ALL-GTK-SD-SMP-SMA-SMK-SLB'!$F$14:$CG$713,'ALL-GTK-SD-SMP-SMA-SMK-SLB'!X$7,FALSE)</f>
        <v>0</v>
      </c>
      <c r="X629" s="9">
        <f>VLOOKUP($E629,'ALL-GTK-SD-SMP-SMA-SMK-SLB'!$F$14:$CG$713,'ALL-GTK-SD-SMP-SMA-SMK-SLB'!Y$7,FALSE)</f>
        <v>0</v>
      </c>
      <c r="Y629" s="299">
        <f t="shared" si="333"/>
        <v>9</v>
      </c>
      <c r="Z629" s="299">
        <f t="shared" si="334"/>
        <v>1</v>
      </c>
      <c r="AA629" s="10">
        <f t="shared" si="335"/>
        <v>10</v>
      </c>
      <c r="AB629" s="44">
        <f t="shared" si="336"/>
        <v>9</v>
      </c>
      <c r="AC629" s="44">
        <f t="shared" si="337"/>
        <v>1</v>
      </c>
      <c r="AD629" s="11">
        <f t="shared" si="338"/>
        <v>10</v>
      </c>
      <c r="AE629" s="9">
        <f>VLOOKUP($E629,'ALL-GTK-SD-SMP-SMA-SMK-SLB'!$F$14:$CG$713,'ALL-GTK-SD-SMP-SMA-SMK-SLB'!AF$7,FALSE)</f>
        <v>8</v>
      </c>
      <c r="AF629" s="9">
        <f>VLOOKUP($E629,'ALL-GTK-SD-SMP-SMA-SMK-SLB'!$F$14:$CG$713,'ALL-GTK-SD-SMP-SMA-SMK-SLB'!AG$7,FALSE)</f>
        <v>1</v>
      </c>
      <c r="AG629" s="10">
        <f t="shared" si="339"/>
        <v>9</v>
      </c>
      <c r="AH629" s="9">
        <f>VLOOKUP($E629,'ALL-GTK-SD-SMP-SMA-SMK-SLB'!$F$14:$CG$713,'ALL-GTK-SD-SMP-SMA-SMK-SLB'!AI$7,FALSE)</f>
        <v>1</v>
      </c>
      <c r="AI629" s="9">
        <f>VLOOKUP($E629,'ALL-GTK-SD-SMP-SMA-SMK-SLB'!$F$14:$CG$713,'ALL-GTK-SD-SMP-SMA-SMK-SLB'!AJ$7,FALSE)</f>
        <v>0</v>
      </c>
      <c r="AJ629" s="10">
        <f t="shared" si="340"/>
        <v>1</v>
      </c>
      <c r="AK629" s="44">
        <f t="shared" si="341"/>
        <v>9</v>
      </c>
      <c r="AL629" s="44">
        <f t="shared" si="342"/>
        <v>1</v>
      </c>
      <c r="AM629" s="11">
        <f t="shared" si="343"/>
        <v>10</v>
      </c>
      <c r="AN629" s="299">
        <v>0</v>
      </c>
      <c r="AO629" s="299">
        <v>0</v>
      </c>
      <c r="AP629" s="9">
        <f>VLOOKUP($E629,'ALL-GTK-SD-SMP-SMA-SMK-SLB'!$F$14:$CG$713,'ALL-GTK-SD-SMP-SMA-SMK-SLB'!AQ$7,FALSE)</f>
        <v>0</v>
      </c>
      <c r="AQ629" s="9">
        <f>VLOOKUP($E629,'ALL-GTK-SD-SMP-SMA-SMK-SLB'!$F$14:$CG$713,'ALL-GTK-SD-SMP-SMA-SMK-SLB'!AR$7,FALSE)</f>
        <v>0</v>
      </c>
      <c r="AR629" s="9">
        <f>VLOOKUP($E629,'ALL-GTK-SD-SMP-SMA-SMK-SLB'!$F$14:$CG$713,'ALL-GTK-SD-SMP-SMA-SMK-SLB'!AS$7,FALSE)</f>
        <v>0</v>
      </c>
      <c r="AS629" s="9">
        <f>VLOOKUP($E629,'ALL-GTK-SD-SMP-SMA-SMK-SLB'!$F$14:$CG$713,'ALL-GTK-SD-SMP-SMA-SMK-SLB'!AT$7,FALSE)</f>
        <v>0</v>
      </c>
      <c r="AT629" s="9">
        <f>VLOOKUP($E629,'ALL-GTK-SD-SMP-SMA-SMK-SLB'!$F$14:$CG$713,'ALL-GTK-SD-SMP-SMA-SMK-SLB'!AU$7,FALSE)</f>
        <v>0</v>
      </c>
      <c r="AU629" s="9">
        <f>VLOOKUP($E629,'ALL-GTK-SD-SMP-SMA-SMK-SLB'!$F$14:$CG$713,'ALL-GTK-SD-SMP-SMA-SMK-SLB'!AV$7,FALSE)</f>
        <v>0</v>
      </c>
      <c r="AV629" s="9">
        <f>VLOOKUP($E629,'ALL-GTK-SD-SMP-SMA-SMK-SLB'!$F$14:$CG$713,'ALL-GTK-SD-SMP-SMA-SMK-SLB'!AW$7,FALSE)</f>
        <v>0</v>
      </c>
      <c r="AW629" s="9">
        <f>VLOOKUP($E629,'ALL-GTK-SD-SMP-SMA-SMK-SLB'!$F$14:$CG$713,'ALL-GTK-SD-SMP-SMA-SMK-SLB'!AX$7,FALSE)</f>
        <v>0</v>
      </c>
      <c r="AX629" s="9">
        <f>VLOOKUP($E629,'ALL-GTK-SD-SMP-SMA-SMK-SLB'!$F$14:$CG$713,'ALL-GTK-SD-SMP-SMA-SMK-SLB'!AY$7,FALSE)</f>
        <v>8</v>
      </c>
      <c r="AY629" s="9">
        <f>VLOOKUP($E629,'ALL-GTK-SD-SMP-SMA-SMK-SLB'!$F$14:$CG$713,'ALL-GTK-SD-SMP-SMA-SMK-SLB'!AZ$7,FALSE)</f>
        <v>1</v>
      </c>
      <c r="AZ629" s="9">
        <f>VLOOKUP($E629,'ALL-GTK-SD-SMP-SMA-SMK-SLB'!$F$14:$CG$713,'ALL-GTK-SD-SMP-SMA-SMK-SLB'!BA$7,FALSE)</f>
        <v>0</v>
      </c>
      <c r="BA629" s="9">
        <f>VLOOKUP($E629,'ALL-GTK-SD-SMP-SMA-SMK-SLB'!$F$14:$CG$713,'ALL-GTK-SD-SMP-SMA-SMK-SLB'!BB$7,FALSE)</f>
        <v>0</v>
      </c>
      <c r="BB629" s="9">
        <f>VLOOKUP($E629,'ALL-GTK-SD-SMP-SMA-SMK-SLB'!$F$14:$CG$713,'ALL-GTK-SD-SMP-SMA-SMK-SLB'!BC$7,FALSE)</f>
        <v>0</v>
      </c>
      <c r="BC629" s="9">
        <f>VLOOKUP($E629,'ALL-GTK-SD-SMP-SMA-SMK-SLB'!$F$14:$CG$713,'ALL-GTK-SD-SMP-SMA-SMK-SLB'!BD$7,FALSE)</f>
        <v>0</v>
      </c>
      <c r="BD629" s="310">
        <f t="shared" si="344"/>
        <v>0</v>
      </c>
      <c r="BE629" s="310">
        <f t="shared" si="345"/>
        <v>0</v>
      </c>
      <c r="BF629" s="10">
        <f t="shared" si="346"/>
        <v>0</v>
      </c>
      <c r="BG629" s="311">
        <f t="shared" si="347"/>
        <v>8</v>
      </c>
      <c r="BH629" s="311">
        <f t="shared" si="348"/>
        <v>1</v>
      </c>
      <c r="BI629" s="10">
        <f t="shared" si="349"/>
        <v>9</v>
      </c>
      <c r="BJ629" s="44">
        <f t="shared" si="350"/>
        <v>8</v>
      </c>
      <c r="BK629" s="44">
        <f t="shared" si="351"/>
        <v>1</v>
      </c>
      <c r="BL629" s="11">
        <f t="shared" si="352"/>
        <v>9</v>
      </c>
      <c r="BM629" s="9">
        <f>VLOOKUP($E629,'ALL-GTK-SD-SMP-SMA-SMK-SLB'!$F$14:$CG$713,'ALL-GTK-SD-SMP-SMA-SMK-SLB'!BN$7,FALSE)</f>
        <v>0</v>
      </c>
      <c r="BN629" s="9">
        <f>VLOOKUP($E629,'ALL-GTK-SD-SMP-SMA-SMK-SLB'!$F$14:$CG$713,'ALL-GTK-SD-SMP-SMA-SMK-SLB'!BO$7,FALSE)</f>
        <v>0</v>
      </c>
      <c r="BO629" s="9">
        <f>VLOOKUP($E629,'ALL-GTK-SD-SMP-SMA-SMK-SLB'!$F$14:$CG$713,'ALL-GTK-SD-SMP-SMA-SMK-SLB'!BP$7,FALSE)</f>
        <v>0</v>
      </c>
      <c r="BP629" s="9">
        <f>VLOOKUP($E629,'ALL-GTK-SD-SMP-SMA-SMK-SLB'!$F$14:$CG$713,'ALL-GTK-SD-SMP-SMA-SMK-SLB'!BQ$7,FALSE)</f>
        <v>0</v>
      </c>
      <c r="BQ629" s="9">
        <f>VLOOKUP($E629,'ALL-GTK-SD-SMP-SMA-SMK-SLB'!$F$14:$CG$713,'ALL-GTK-SD-SMP-SMA-SMK-SLB'!BR$7,FALSE)</f>
        <v>0</v>
      </c>
      <c r="BR629" s="9">
        <f>VLOOKUP($E629,'ALL-GTK-SD-SMP-SMA-SMK-SLB'!$F$14:$CG$713,'ALL-GTK-SD-SMP-SMA-SMK-SLB'!BS$7,FALSE)</f>
        <v>0</v>
      </c>
      <c r="BS629" s="9">
        <f>VLOOKUP($E629,'ALL-GTK-SD-SMP-SMA-SMK-SLB'!$F$14:$CG$713,'ALL-GTK-SD-SMP-SMA-SMK-SLB'!BT$7,FALSE)</f>
        <v>0</v>
      </c>
      <c r="BT629" s="9">
        <f>VLOOKUP($E629,'ALL-GTK-SD-SMP-SMA-SMK-SLB'!$F$14:$CG$713,'ALL-GTK-SD-SMP-SMA-SMK-SLB'!BU$7,FALSE)</f>
        <v>0</v>
      </c>
      <c r="BU629" s="299">
        <f t="shared" si="353"/>
        <v>0</v>
      </c>
      <c r="BV629" s="299">
        <f t="shared" si="354"/>
        <v>0</v>
      </c>
      <c r="BW629" s="44">
        <f t="shared" si="355"/>
        <v>0</v>
      </c>
      <c r="BX629" s="44">
        <f t="shared" si="356"/>
        <v>0</v>
      </c>
      <c r="BY629" s="11">
        <f t="shared" si="357"/>
        <v>0</v>
      </c>
      <c r="BZ629" s="14">
        <f t="shared" si="358"/>
        <v>9</v>
      </c>
      <c r="CA629" s="14">
        <f t="shared" si="359"/>
        <v>1</v>
      </c>
      <c r="CB629" s="13">
        <f t="shared" si="360"/>
        <v>0</v>
      </c>
      <c r="CC629" s="13">
        <f t="shared" si="361"/>
        <v>0</v>
      </c>
      <c r="CD629" s="312">
        <f t="shared" si="362"/>
        <v>9</v>
      </c>
      <c r="CE629" s="312">
        <f t="shared" si="363"/>
        <v>1</v>
      </c>
      <c r="CF629" s="313">
        <f t="shared" si="364"/>
        <v>10</v>
      </c>
      <c r="CG629" s="302" t="str">
        <f t="shared" si="365"/>
        <v>REVISI</v>
      </c>
    </row>
    <row r="630" spans="1:85" ht="14.25" x14ac:dyDescent="0.25">
      <c r="A630" s="6">
        <v>618</v>
      </c>
      <c r="B630" s="495">
        <v>7</v>
      </c>
      <c r="C630" s="495" t="s">
        <v>9</v>
      </c>
      <c r="D630" s="496" t="s">
        <v>24</v>
      </c>
      <c r="E630" s="626">
        <v>20360373</v>
      </c>
      <c r="F630" s="627" t="s">
        <v>1089</v>
      </c>
      <c r="G630" s="624" t="s">
        <v>53</v>
      </c>
      <c r="H630" s="9">
        <f>VLOOKUP($E630,'ALL-GTK-SD-SMP-SMA-SMK-SLB'!$F$14:$CG$713,'ALL-GTK-SD-SMP-SMA-SMK-SLB'!I$7,FALSE)</f>
        <v>0</v>
      </c>
      <c r="I630" s="9">
        <f>VLOOKUP($E630,'ALL-GTK-SD-SMP-SMA-SMK-SLB'!$F$14:$CG$713,'ALL-GTK-SD-SMP-SMA-SMK-SLB'!J$7,FALSE)</f>
        <v>0</v>
      </c>
      <c r="J630" s="9">
        <f>VLOOKUP($E630,'ALL-GTK-SD-SMP-SMA-SMK-SLB'!$F$14:$CG$713,'ALL-GTK-SD-SMP-SMA-SMK-SLB'!K$7,FALSE)</f>
        <v>0</v>
      </c>
      <c r="K630" s="9">
        <f>VLOOKUP($E630,'ALL-GTK-SD-SMP-SMA-SMK-SLB'!$F$14:$CG$713,'ALL-GTK-SD-SMP-SMA-SMK-SLB'!L$7,FALSE)</f>
        <v>0</v>
      </c>
      <c r="L630" s="9">
        <f>VLOOKUP($E630,'ALL-GTK-SD-SMP-SMA-SMK-SLB'!$F$14:$CG$713,'ALL-GTK-SD-SMP-SMA-SMK-SLB'!M$7,FALSE)</f>
        <v>0</v>
      </c>
      <c r="M630" s="9">
        <f>VLOOKUP($E630,'ALL-GTK-SD-SMP-SMA-SMK-SLB'!$F$14:$CG$713,'ALL-GTK-SD-SMP-SMA-SMK-SLB'!N$7,FALSE)</f>
        <v>0</v>
      </c>
      <c r="N630" s="9">
        <f>VLOOKUP($E630,'ALL-GTK-SD-SMP-SMA-SMK-SLB'!$F$14:$CG$713,'ALL-GTK-SD-SMP-SMA-SMK-SLB'!O$7,FALSE)</f>
        <v>0</v>
      </c>
      <c r="O630" s="9">
        <f>VLOOKUP($E630,'ALL-GTK-SD-SMP-SMA-SMK-SLB'!$F$14:$CG$713,'ALL-GTK-SD-SMP-SMA-SMK-SLB'!P$7,FALSE)</f>
        <v>0</v>
      </c>
      <c r="P630" s="299">
        <f t="shared" si="330"/>
        <v>0</v>
      </c>
      <c r="Q630" s="299">
        <f t="shared" si="331"/>
        <v>0</v>
      </c>
      <c r="R630" s="300">
        <f t="shared" si="332"/>
        <v>0</v>
      </c>
      <c r="S630" s="9">
        <f>VLOOKUP($E630,'ALL-GTK-SD-SMP-SMA-SMK-SLB'!$F$14:$CG$713,'ALL-GTK-SD-SMP-SMA-SMK-SLB'!T$7,FALSE)</f>
        <v>8</v>
      </c>
      <c r="T630" s="9">
        <f>VLOOKUP($E630,'ALL-GTK-SD-SMP-SMA-SMK-SLB'!$F$14:$CG$713,'ALL-GTK-SD-SMP-SMA-SMK-SLB'!U$7,FALSE)</f>
        <v>3</v>
      </c>
      <c r="U630" s="9">
        <f>VLOOKUP($E630,'ALL-GTK-SD-SMP-SMA-SMK-SLB'!$F$14:$CG$713,'ALL-GTK-SD-SMP-SMA-SMK-SLB'!V$7,FALSE)</f>
        <v>0</v>
      </c>
      <c r="V630" s="9">
        <f>VLOOKUP($E630,'ALL-GTK-SD-SMP-SMA-SMK-SLB'!$F$14:$CG$713,'ALL-GTK-SD-SMP-SMA-SMK-SLB'!W$7,FALSE)</f>
        <v>0</v>
      </c>
      <c r="W630" s="9">
        <f>VLOOKUP($E630,'ALL-GTK-SD-SMP-SMA-SMK-SLB'!$F$14:$CG$713,'ALL-GTK-SD-SMP-SMA-SMK-SLB'!X$7,FALSE)</f>
        <v>0</v>
      </c>
      <c r="X630" s="9">
        <f>VLOOKUP($E630,'ALL-GTK-SD-SMP-SMA-SMK-SLB'!$F$14:$CG$713,'ALL-GTK-SD-SMP-SMA-SMK-SLB'!Y$7,FALSE)</f>
        <v>1</v>
      </c>
      <c r="Y630" s="299">
        <f t="shared" si="333"/>
        <v>8</v>
      </c>
      <c r="Z630" s="299">
        <f t="shared" si="334"/>
        <v>4</v>
      </c>
      <c r="AA630" s="10">
        <f t="shared" si="335"/>
        <v>12</v>
      </c>
      <c r="AB630" s="44">
        <f t="shared" si="336"/>
        <v>8</v>
      </c>
      <c r="AC630" s="44">
        <f t="shared" si="337"/>
        <v>4</v>
      </c>
      <c r="AD630" s="11">
        <f t="shared" si="338"/>
        <v>12</v>
      </c>
      <c r="AE630" s="9">
        <f>VLOOKUP($E630,'ALL-GTK-SD-SMP-SMA-SMK-SLB'!$F$14:$CG$713,'ALL-GTK-SD-SMP-SMA-SMK-SLB'!AF$7,FALSE)</f>
        <v>7</v>
      </c>
      <c r="AF630" s="9">
        <f>VLOOKUP($E630,'ALL-GTK-SD-SMP-SMA-SMK-SLB'!$F$14:$CG$713,'ALL-GTK-SD-SMP-SMA-SMK-SLB'!AG$7,FALSE)</f>
        <v>3</v>
      </c>
      <c r="AG630" s="10">
        <f t="shared" si="339"/>
        <v>10</v>
      </c>
      <c r="AH630" s="9">
        <f>VLOOKUP($E630,'ALL-GTK-SD-SMP-SMA-SMK-SLB'!$F$14:$CG$713,'ALL-GTK-SD-SMP-SMA-SMK-SLB'!AI$7,FALSE)</f>
        <v>1</v>
      </c>
      <c r="AI630" s="9">
        <f>VLOOKUP($E630,'ALL-GTK-SD-SMP-SMA-SMK-SLB'!$F$14:$CG$713,'ALL-GTK-SD-SMP-SMA-SMK-SLB'!AJ$7,FALSE)</f>
        <v>1</v>
      </c>
      <c r="AJ630" s="10">
        <f t="shared" si="340"/>
        <v>2</v>
      </c>
      <c r="AK630" s="44">
        <f t="shared" si="341"/>
        <v>8</v>
      </c>
      <c r="AL630" s="44">
        <f t="shared" si="342"/>
        <v>4</v>
      </c>
      <c r="AM630" s="11">
        <f t="shared" si="343"/>
        <v>12</v>
      </c>
      <c r="AN630" s="299">
        <v>0</v>
      </c>
      <c r="AO630" s="299">
        <v>0</v>
      </c>
      <c r="AP630" s="9">
        <f>VLOOKUP($E630,'ALL-GTK-SD-SMP-SMA-SMK-SLB'!$F$14:$CG$713,'ALL-GTK-SD-SMP-SMA-SMK-SLB'!AQ$7,FALSE)</f>
        <v>0</v>
      </c>
      <c r="AQ630" s="9">
        <f>VLOOKUP($E630,'ALL-GTK-SD-SMP-SMA-SMK-SLB'!$F$14:$CG$713,'ALL-GTK-SD-SMP-SMA-SMK-SLB'!AR$7,FALSE)</f>
        <v>0</v>
      </c>
      <c r="AR630" s="9">
        <f>VLOOKUP($E630,'ALL-GTK-SD-SMP-SMA-SMK-SLB'!$F$14:$CG$713,'ALL-GTK-SD-SMP-SMA-SMK-SLB'!AS$7,FALSE)</f>
        <v>1</v>
      </c>
      <c r="AS630" s="9">
        <f>VLOOKUP($E630,'ALL-GTK-SD-SMP-SMA-SMK-SLB'!$F$14:$CG$713,'ALL-GTK-SD-SMP-SMA-SMK-SLB'!AT$7,FALSE)</f>
        <v>0</v>
      </c>
      <c r="AT630" s="9">
        <f>VLOOKUP($E630,'ALL-GTK-SD-SMP-SMA-SMK-SLB'!$F$14:$CG$713,'ALL-GTK-SD-SMP-SMA-SMK-SLB'!AU$7,FALSE)</f>
        <v>0</v>
      </c>
      <c r="AU630" s="9">
        <f>VLOOKUP($E630,'ALL-GTK-SD-SMP-SMA-SMK-SLB'!$F$14:$CG$713,'ALL-GTK-SD-SMP-SMA-SMK-SLB'!AV$7,FALSE)</f>
        <v>0</v>
      </c>
      <c r="AV630" s="9">
        <f>VLOOKUP($E630,'ALL-GTK-SD-SMP-SMA-SMK-SLB'!$F$14:$CG$713,'ALL-GTK-SD-SMP-SMA-SMK-SLB'!AW$7,FALSE)</f>
        <v>0</v>
      </c>
      <c r="AW630" s="9">
        <f>VLOOKUP($E630,'ALL-GTK-SD-SMP-SMA-SMK-SLB'!$F$14:$CG$713,'ALL-GTK-SD-SMP-SMA-SMK-SLB'!AX$7,FALSE)</f>
        <v>0</v>
      </c>
      <c r="AX630" s="9">
        <f>VLOOKUP($E630,'ALL-GTK-SD-SMP-SMA-SMK-SLB'!$F$14:$CG$713,'ALL-GTK-SD-SMP-SMA-SMK-SLB'!AY$7,FALSE)</f>
        <v>6</v>
      </c>
      <c r="AY630" s="9">
        <f>VLOOKUP($E630,'ALL-GTK-SD-SMP-SMA-SMK-SLB'!$F$14:$CG$713,'ALL-GTK-SD-SMP-SMA-SMK-SLB'!AZ$7,FALSE)</f>
        <v>4</v>
      </c>
      <c r="AZ630" s="9">
        <f>VLOOKUP($E630,'ALL-GTK-SD-SMP-SMA-SMK-SLB'!$F$14:$CG$713,'ALL-GTK-SD-SMP-SMA-SMK-SLB'!BA$7,FALSE)</f>
        <v>0</v>
      </c>
      <c r="BA630" s="9">
        <f>VLOOKUP($E630,'ALL-GTK-SD-SMP-SMA-SMK-SLB'!$F$14:$CG$713,'ALL-GTK-SD-SMP-SMA-SMK-SLB'!BB$7,FALSE)</f>
        <v>0</v>
      </c>
      <c r="BB630" s="9">
        <f>VLOOKUP($E630,'ALL-GTK-SD-SMP-SMA-SMK-SLB'!$F$14:$CG$713,'ALL-GTK-SD-SMP-SMA-SMK-SLB'!BC$7,FALSE)</f>
        <v>0</v>
      </c>
      <c r="BC630" s="9">
        <f>VLOOKUP($E630,'ALL-GTK-SD-SMP-SMA-SMK-SLB'!$F$14:$CG$713,'ALL-GTK-SD-SMP-SMA-SMK-SLB'!BD$7,FALSE)</f>
        <v>0</v>
      </c>
      <c r="BD630" s="310">
        <f t="shared" si="344"/>
        <v>1</v>
      </c>
      <c r="BE630" s="310">
        <f t="shared" si="345"/>
        <v>0</v>
      </c>
      <c r="BF630" s="10">
        <f t="shared" si="346"/>
        <v>1</v>
      </c>
      <c r="BG630" s="311">
        <f t="shared" si="347"/>
        <v>6</v>
      </c>
      <c r="BH630" s="311">
        <f t="shared" si="348"/>
        <v>4</v>
      </c>
      <c r="BI630" s="10">
        <f t="shared" si="349"/>
        <v>10</v>
      </c>
      <c r="BJ630" s="44">
        <f t="shared" si="350"/>
        <v>7</v>
      </c>
      <c r="BK630" s="44">
        <f t="shared" si="351"/>
        <v>4</v>
      </c>
      <c r="BL630" s="11">
        <f t="shared" si="352"/>
        <v>11</v>
      </c>
      <c r="BM630" s="9">
        <f>VLOOKUP($E630,'ALL-GTK-SD-SMP-SMA-SMK-SLB'!$F$14:$CG$713,'ALL-GTK-SD-SMP-SMA-SMK-SLB'!BN$7,FALSE)</f>
        <v>0</v>
      </c>
      <c r="BN630" s="9">
        <f>VLOOKUP($E630,'ALL-GTK-SD-SMP-SMA-SMK-SLB'!$F$14:$CG$713,'ALL-GTK-SD-SMP-SMA-SMK-SLB'!BO$7,FALSE)</f>
        <v>0</v>
      </c>
      <c r="BO630" s="9">
        <f>VLOOKUP($E630,'ALL-GTK-SD-SMP-SMA-SMK-SLB'!$F$14:$CG$713,'ALL-GTK-SD-SMP-SMA-SMK-SLB'!BP$7,FALSE)</f>
        <v>1</v>
      </c>
      <c r="BP630" s="9">
        <f>VLOOKUP($E630,'ALL-GTK-SD-SMP-SMA-SMK-SLB'!$F$14:$CG$713,'ALL-GTK-SD-SMP-SMA-SMK-SLB'!BQ$7,FALSE)</f>
        <v>0</v>
      </c>
      <c r="BQ630" s="9">
        <f>VLOOKUP($E630,'ALL-GTK-SD-SMP-SMA-SMK-SLB'!$F$14:$CG$713,'ALL-GTK-SD-SMP-SMA-SMK-SLB'!BR$7,FALSE)</f>
        <v>0</v>
      </c>
      <c r="BR630" s="9">
        <f>VLOOKUP($E630,'ALL-GTK-SD-SMP-SMA-SMK-SLB'!$F$14:$CG$713,'ALL-GTK-SD-SMP-SMA-SMK-SLB'!BS$7,FALSE)</f>
        <v>0</v>
      </c>
      <c r="BS630" s="9">
        <f>VLOOKUP($E630,'ALL-GTK-SD-SMP-SMA-SMK-SLB'!$F$14:$CG$713,'ALL-GTK-SD-SMP-SMA-SMK-SLB'!BT$7,FALSE)</f>
        <v>0</v>
      </c>
      <c r="BT630" s="9">
        <f>VLOOKUP($E630,'ALL-GTK-SD-SMP-SMA-SMK-SLB'!$F$14:$CG$713,'ALL-GTK-SD-SMP-SMA-SMK-SLB'!BU$7,FALSE)</f>
        <v>0</v>
      </c>
      <c r="BU630" s="299">
        <f t="shared" si="353"/>
        <v>1</v>
      </c>
      <c r="BV630" s="299">
        <f t="shared" si="354"/>
        <v>0</v>
      </c>
      <c r="BW630" s="44">
        <f t="shared" si="355"/>
        <v>1</v>
      </c>
      <c r="BX630" s="44">
        <f t="shared" si="356"/>
        <v>0</v>
      </c>
      <c r="BY630" s="11">
        <f t="shared" si="357"/>
        <v>1</v>
      </c>
      <c r="BZ630" s="14">
        <f t="shared" si="358"/>
        <v>8</v>
      </c>
      <c r="CA630" s="14">
        <f t="shared" si="359"/>
        <v>4</v>
      </c>
      <c r="CB630" s="13">
        <f t="shared" si="360"/>
        <v>1</v>
      </c>
      <c r="CC630" s="13">
        <f t="shared" si="361"/>
        <v>0</v>
      </c>
      <c r="CD630" s="312">
        <f t="shared" si="362"/>
        <v>9</v>
      </c>
      <c r="CE630" s="312">
        <f t="shared" si="363"/>
        <v>4</v>
      </c>
      <c r="CF630" s="313">
        <f t="shared" si="364"/>
        <v>13</v>
      </c>
      <c r="CG630" s="302" t="str">
        <f t="shared" si="365"/>
        <v>REVISI</v>
      </c>
    </row>
    <row r="631" spans="1:85" ht="14.25" x14ac:dyDescent="0.25">
      <c r="A631" s="6">
        <v>619</v>
      </c>
      <c r="B631" s="495">
        <v>8</v>
      </c>
      <c r="C631" s="495" t="s">
        <v>9</v>
      </c>
      <c r="D631" s="496" t="s">
        <v>25</v>
      </c>
      <c r="E631" s="626">
        <v>20341389</v>
      </c>
      <c r="F631" s="627" t="s">
        <v>1090</v>
      </c>
      <c r="G631" s="624" t="s">
        <v>53</v>
      </c>
      <c r="H631" s="9">
        <f>VLOOKUP($E631,'ALL-GTK-SD-SMP-SMA-SMK-SLB'!$F$14:$CG$713,'ALL-GTK-SD-SMP-SMA-SMK-SLB'!I$7,FALSE)</f>
        <v>0</v>
      </c>
      <c r="I631" s="9">
        <f>VLOOKUP($E631,'ALL-GTK-SD-SMP-SMA-SMK-SLB'!$F$14:$CG$713,'ALL-GTK-SD-SMP-SMA-SMK-SLB'!J$7,FALSE)</f>
        <v>0</v>
      </c>
      <c r="J631" s="9">
        <f>VLOOKUP($E631,'ALL-GTK-SD-SMP-SMA-SMK-SLB'!$F$14:$CG$713,'ALL-GTK-SD-SMP-SMA-SMK-SLB'!K$7,FALSE)</f>
        <v>0</v>
      </c>
      <c r="K631" s="9">
        <f>VLOOKUP($E631,'ALL-GTK-SD-SMP-SMA-SMK-SLB'!$F$14:$CG$713,'ALL-GTK-SD-SMP-SMA-SMK-SLB'!L$7,FALSE)</f>
        <v>0</v>
      </c>
      <c r="L631" s="9">
        <f>VLOOKUP($E631,'ALL-GTK-SD-SMP-SMA-SMK-SLB'!$F$14:$CG$713,'ALL-GTK-SD-SMP-SMA-SMK-SLB'!M$7,FALSE)</f>
        <v>0</v>
      </c>
      <c r="M631" s="9">
        <f>VLOOKUP($E631,'ALL-GTK-SD-SMP-SMA-SMK-SLB'!$F$14:$CG$713,'ALL-GTK-SD-SMP-SMA-SMK-SLB'!N$7,FALSE)</f>
        <v>0</v>
      </c>
      <c r="N631" s="9">
        <f>VLOOKUP($E631,'ALL-GTK-SD-SMP-SMA-SMK-SLB'!$F$14:$CG$713,'ALL-GTK-SD-SMP-SMA-SMK-SLB'!O$7,FALSE)</f>
        <v>0</v>
      </c>
      <c r="O631" s="9">
        <f>VLOOKUP($E631,'ALL-GTK-SD-SMP-SMA-SMK-SLB'!$F$14:$CG$713,'ALL-GTK-SD-SMP-SMA-SMK-SLB'!P$7,FALSE)</f>
        <v>0</v>
      </c>
      <c r="P631" s="299">
        <f t="shared" si="330"/>
        <v>0</v>
      </c>
      <c r="Q631" s="299">
        <f t="shared" si="331"/>
        <v>0</v>
      </c>
      <c r="R631" s="300">
        <f t="shared" si="332"/>
        <v>0</v>
      </c>
      <c r="S631" s="9">
        <f>VLOOKUP($E631,'ALL-GTK-SD-SMP-SMA-SMK-SLB'!$F$14:$CG$713,'ALL-GTK-SD-SMP-SMA-SMK-SLB'!T$7,FALSE)</f>
        <v>3</v>
      </c>
      <c r="T631" s="9">
        <f>VLOOKUP($E631,'ALL-GTK-SD-SMP-SMA-SMK-SLB'!$F$14:$CG$713,'ALL-GTK-SD-SMP-SMA-SMK-SLB'!U$7,FALSE)</f>
        <v>5</v>
      </c>
      <c r="U631" s="9">
        <f>VLOOKUP($E631,'ALL-GTK-SD-SMP-SMA-SMK-SLB'!$F$14:$CG$713,'ALL-GTK-SD-SMP-SMA-SMK-SLB'!V$7,FALSE)</f>
        <v>0</v>
      </c>
      <c r="V631" s="9">
        <f>VLOOKUP($E631,'ALL-GTK-SD-SMP-SMA-SMK-SLB'!$F$14:$CG$713,'ALL-GTK-SD-SMP-SMA-SMK-SLB'!W$7,FALSE)</f>
        <v>0</v>
      </c>
      <c r="W631" s="9">
        <f>VLOOKUP($E631,'ALL-GTK-SD-SMP-SMA-SMK-SLB'!$F$14:$CG$713,'ALL-GTK-SD-SMP-SMA-SMK-SLB'!X$7,FALSE)</f>
        <v>0</v>
      </c>
      <c r="X631" s="9">
        <f>VLOOKUP($E631,'ALL-GTK-SD-SMP-SMA-SMK-SLB'!$F$14:$CG$713,'ALL-GTK-SD-SMP-SMA-SMK-SLB'!Y$7,FALSE)</f>
        <v>0</v>
      </c>
      <c r="Y631" s="299">
        <f t="shared" si="333"/>
        <v>3</v>
      </c>
      <c r="Z631" s="299">
        <f t="shared" si="334"/>
        <v>5</v>
      </c>
      <c r="AA631" s="10">
        <f t="shared" si="335"/>
        <v>8</v>
      </c>
      <c r="AB631" s="44">
        <f t="shared" si="336"/>
        <v>3</v>
      </c>
      <c r="AC631" s="44">
        <f t="shared" si="337"/>
        <v>5</v>
      </c>
      <c r="AD631" s="11">
        <f t="shared" si="338"/>
        <v>8</v>
      </c>
      <c r="AE631" s="9">
        <f>VLOOKUP($E631,'ALL-GTK-SD-SMP-SMA-SMK-SLB'!$F$14:$CG$713,'ALL-GTK-SD-SMP-SMA-SMK-SLB'!AF$7,FALSE)</f>
        <v>3</v>
      </c>
      <c r="AF631" s="9">
        <f>VLOOKUP($E631,'ALL-GTK-SD-SMP-SMA-SMK-SLB'!$F$14:$CG$713,'ALL-GTK-SD-SMP-SMA-SMK-SLB'!AG$7,FALSE)</f>
        <v>5</v>
      </c>
      <c r="AG631" s="10">
        <f t="shared" si="339"/>
        <v>8</v>
      </c>
      <c r="AH631" s="9">
        <f>VLOOKUP($E631,'ALL-GTK-SD-SMP-SMA-SMK-SLB'!$F$14:$CG$713,'ALL-GTK-SD-SMP-SMA-SMK-SLB'!AI$7,FALSE)</f>
        <v>0</v>
      </c>
      <c r="AI631" s="9">
        <f>VLOOKUP($E631,'ALL-GTK-SD-SMP-SMA-SMK-SLB'!$F$14:$CG$713,'ALL-GTK-SD-SMP-SMA-SMK-SLB'!AJ$7,FALSE)</f>
        <v>0</v>
      </c>
      <c r="AJ631" s="10">
        <f t="shared" si="340"/>
        <v>0</v>
      </c>
      <c r="AK631" s="44">
        <f t="shared" si="341"/>
        <v>3</v>
      </c>
      <c r="AL631" s="44">
        <f t="shared" si="342"/>
        <v>5</v>
      </c>
      <c r="AM631" s="11">
        <f t="shared" si="343"/>
        <v>8</v>
      </c>
      <c r="AN631" s="299">
        <v>0</v>
      </c>
      <c r="AO631" s="299">
        <v>0</v>
      </c>
      <c r="AP631" s="9">
        <f>VLOOKUP($E631,'ALL-GTK-SD-SMP-SMA-SMK-SLB'!$F$14:$CG$713,'ALL-GTK-SD-SMP-SMA-SMK-SLB'!AQ$7,FALSE)</f>
        <v>0</v>
      </c>
      <c r="AQ631" s="9">
        <f>VLOOKUP($E631,'ALL-GTK-SD-SMP-SMA-SMK-SLB'!$F$14:$CG$713,'ALL-GTK-SD-SMP-SMA-SMK-SLB'!AR$7,FALSE)</f>
        <v>0</v>
      </c>
      <c r="AR631" s="9">
        <f>VLOOKUP($E631,'ALL-GTK-SD-SMP-SMA-SMK-SLB'!$F$14:$CG$713,'ALL-GTK-SD-SMP-SMA-SMK-SLB'!AS$7,FALSE)</f>
        <v>0</v>
      </c>
      <c r="AS631" s="9">
        <f>VLOOKUP($E631,'ALL-GTK-SD-SMP-SMA-SMK-SLB'!$F$14:$CG$713,'ALL-GTK-SD-SMP-SMA-SMK-SLB'!AT$7,FALSE)</f>
        <v>0</v>
      </c>
      <c r="AT631" s="9">
        <f>VLOOKUP($E631,'ALL-GTK-SD-SMP-SMA-SMK-SLB'!$F$14:$CG$713,'ALL-GTK-SD-SMP-SMA-SMK-SLB'!AU$7,FALSE)</f>
        <v>0</v>
      </c>
      <c r="AU631" s="9">
        <f>VLOOKUP($E631,'ALL-GTK-SD-SMP-SMA-SMK-SLB'!$F$14:$CG$713,'ALL-GTK-SD-SMP-SMA-SMK-SLB'!AV$7,FALSE)</f>
        <v>1</v>
      </c>
      <c r="AV631" s="9">
        <f>VLOOKUP($E631,'ALL-GTK-SD-SMP-SMA-SMK-SLB'!$F$14:$CG$713,'ALL-GTK-SD-SMP-SMA-SMK-SLB'!AW$7,FALSE)</f>
        <v>0</v>
      </c>
      <c r="AW631" s="9">
        <f>VLOOKUP($E631,'ALL-GTK-SD-SMP-SMA-SMK-SLB'!$F$14:$CG$713,'ALL-GTK-SD-SMP-SMA-SMK-SLB'!AX$7,FALSE)</f>
        <v>0</v>
      </c>
      <c r="AX631" s="9">
        <f>VLOOKUP($E631,'ALL-GTK-SD-SMP-SMA-SMK-SLB'!$F$14:$CG$713,'ALL-GTK-SD-SMP-SMA-SMK-SLB'!AY$7,FALSE)</f>
        <v>3</v>
      </c>
      <c r="AY631" s="9">
        <f>VLOOKUP($E631,'ALL-GTK-SD-SMP-SMA-SMK-SLB'!$F$14:$CG$713,'ALL-GTK-SD-SMP-SMA-SMK-SLB'!AZ$7,FALSE)</f>
        <v>2</v>
      </c>
      <c r="AZ631" s="9">
        <f>VLOOKUP($E631,'ALL-GTK-SD-SMP-SMA-SMK-SLB'!$F$14:$CG$713,'ALL-GTK-SD-SMP-SMA-SMK-SLB'!BA$7,FALSE)</f>
        <v>0</v>
      </c>
      <c r="BA631" s="9">
        <f>VLOOKUP($E631,'ALL-GTK-SD-SMP-SMA-SMK-SLB'!$F$14:$CG$713,'ALL-GTK-SD-SMP-SMA-SMK-SLB'!BB$7,FALSE)</f>
        <v>1</v>
      </c>
      <c r="BB631" s="9">
        <f>VLOOKUP($E631,'ALL-GTK-SD-SMP-SMA-SMK-SLB'!$F$14:$CG$713,'ALL-GTK-SD-SMP-SMA-SMK-SLB'!BC$7,FALSE)</f>
        <v>0</v>
      </c>
      <c r="BC631" s="9">
        <f>VLOOKUP($E631,'ALL-GTK-SD-SMP-SMA-SMK-SLB'!$F$14:$CG$713,'ALL-GTK-SD-SMP-SMA-SMK-SLB'!BD$7,FALSE)</f>
        <v>0</v>
      </c>
      <c r="BD631" s="310">
        <f t="shared" si="344"/>
        <v>0</v>
      </c>
      <c r="BE631" s="310">
        <f t="shared" si="345"/>
        <v>1</v>
      </c>
      <c r="BF631" s="10">
        <f t="shared" si="346"/>
        <v>1</v>
      </c>
      <c r="BG631" s="311">
        <f t="shared" si="347"/>
        <v>3</v>
      </c>
      <c r="BH631" s="311">
        <f t="shared" si="348"/>
        <v>3</v>
      </c>
      <c r="BI631" s="10">
        <f t="shared" si="349"/>
        <v>6</v>
      </c>
      <c r="BJ631" s="44">
        <f t="shared" si="350"/>
        <v>3</v>
      </c>
      <c r="BK631" s="44">
        <f t="shared" si="351"/>
        <v>4</v>
      </c>
      <c r="BL631" s="11">
        <f t="shared" si="352"/>
        <v>7</v>
      </c>
      <c r="BM631" s="9">
        <f>VLOOKUP($E631,'ALL-GTK-SD-SMP-SMA-SMK-SLB'!$F$14:$CG$713,'ALL-GTK-SD-SMP-SMA-SMK-SLB'!BN$7,FALSE)</f>
        <v>0</v>
      </c>
      <c r="BN631" s="9">
        <f>VLOOKUP($E631,'ALL-GTK-SD-SMP-SMA-SMK-SLB'!$F$14:$CG$713,'ALL-GTK-SD-SMP-SMA-SMK-SLB'!BO$7,FALSE)</f>
        <v>0</v>
      </c>
      <c r="BO631" s="9">
        <f>VLOOKUP($E631,'ALL-GTK-SD-SMP-SMA-SMK-SLB'!$F$14:$CG$713,'ALL-GTK-SD-SMP-SMA-SMK-SLB'!BP$7,FALSE)</f>
        <v>0</v>
      </c>
      <c r="BP631" s="9">
        <f>VLOOKUP($E631,'ALL-GTK-SD-SMP-SMA-SMK-SLB'!$F$14:$CG$713,'ALL-GTK-SD-SMP-SMA-SMK-SLB'!BQ$7,FALSE)</f>
        <v>0</v>
      </c>
      <c r="BQ631" s="9">
        <f>VLOOKUP($E631,'ALL-GTK-SD-SMP-SMA-SMK-SLB'!$F$14:$CG$713,'ALL-GTK-SD-SMP-SMA-SMK-SLB'!BR$7,FALSE)</f>
        <v>0</v>
      </c>
      <c r="BR631" s="9">
        <f>VLOOKUP($E631,'ALL-GTK-SD-SMP-SMA-SMK-SLB'!$F$14:$CG$713,'ALL-GTK-SD-SMP-SMA-SMK-SLB'!BS$7,FALSE)</f>
        <v>0</v>
      </c>
      <c r="BS631" s="9">
        <f>VLOOKUP($E631,'ALL-GTK-SD-SMP-SMA-SMK-SLB'!$F$14:$CG$713,'ALL-GTK-SD-SMP-SMA-SMK-SLB'!BT$7,FALSE)</f>
        <v>0</v>
      </c>
      <c r="BT631" s="9">
        <f>VLOOKUP($E631,'ALL-GTK-SD-SMP-SMA-SMK-SLB'!$F$14:$CG$713,'ALL-GTK-SD-SMP-SMA-SMK-SLB'!BU$7,FALSE)</f>
        <v>0</v>
      </c>
      <c r="BU631" s="299">
        <f t="shared" si="353"/>
        <v>0</v>
      </c>
      <c r="BV631" s="299">
        <f t="shared" si="354"/>
        <v>0</v>
      </c>
      <c r="BW631" s="44">
        <f t="shared" si="355"/>
        <v>0</v>
      </c>
      <c r="BX631" s="44">
        <f t="shared" si="356"/>
        <v>0</v>
      </c>
      <c r="BY631" s="11">
        <f t="shared" si="357"/>
        <v>0</v>
      </c>
      <c r="BZ631" s="14">
        <f t="shared" si="358"/>
        <v>3</v>
      </c>
      <c r="CA631" s="14">
        <f t="shared" si="359"/>
        <v>5</v>
      </c>
      <c r="CB631" s="13">
        <f t="shared" si="360"/>
        <v>0</v>
      </c>
      <c r="CC631" s="13">
        <f t="shared" si="361"/>
        <v>0</v>
      </c>
      <c r="CD631" s="312">
        <f t="shared" si="362"/>
        <v>3</v>
      </c>
      <c r="CE631" s="312">
        <f t="shared" si="363"/>
        <v>5</v>
      </c>
      <c r="CF631" s="313">
        <f t="shared" si="364"/>
        <v>8</v>
      </c>
      <c r="CG631" s="302" t="str">
        <f t="shared" si="365"/>
        <v>REVISI</v>
      </c>
    </row>
    <row r="632" spans="1:85" ht="14.25" x14ac:dyDescent="0.25">
      <c r="A632" s="6">
        <v>620</v>
      </c>
      <c r="B632" s="495">
        <v>9</v>
      </c>
      <c r="C632" s="495" t="s">
        <v>9</v>
      </c>
      <c r="D632" s="496" t="s">
        <v>25</v>
      </c>
      <c r="E632" s="626">
        <v>20360382</v>
      </c>
      <c r="F632" s="627" t="s">
        <v>1091</v>
      </c>
      <c r="G632" s="624" t="s">
        <v>53</v>
      </c>
      <c r="H632" s="9">
        <f>VLOOKUP($E632,'ALL-GTK-SD-SMP-SMA-SMK-SLB'!$F$14:$CG$713,'ALL-GTK-SD-SMP-SMA-SMK-SLB'!I$7,FALSE)</f>
        <v>0</v>
      </c>
      <c r="I632" s="9">
        <f>VLOOKUP($E632,'ALL-GTK-SD-SMP-SMA-SMK-SLB'!$F$14:$CG$713,'ALL-GTK-SD-SMP-SMA-SMK-SLB'!J$7,FALSE)</f>
        <v>0</v>
      </c>
      <c r="J632" s="9">
        <f>VLOOKUP($E632,'ALL-GTK-SD-SMP-SMA-SMK-SLB'!$F$14:$CG$713,'ALL-GTK-SD-SMP-SMA-SMK-SLB'!K$7,FALSE)</f>
        <v>0</v>
      </c>
      <c r="K632" s="9">
        <f>VLOOKUP($E632,'ALL-GTK-SD-SMP-SMA-SMK-SLB'!$F$14:$CG$713,'ALL-GTK-SD-SMP-SMA-SMK-SLB'!L$7,FALSE)</f>
        <v>0</v>
      </c>
      <c r="L632" s="9">
        <f>VLOOKUP($E632,'ALL-GTK-SD-SMP-SMA-SMK-SLB'!$F$14:$CG$713,'ALL-GTK-SD-SMP-SMA-SMK-SLB'!M$7,FALSE)</f>
        <v>0</v>
      </c>
      <c r="M632" s="9">
        <f>VLOOKUP($E632,'ALL-GTK-SD-SMP-SMA-SMK-SLB'!$F$14:$CG$713,'ALL-GTK-SD-SMP-SMA-SMK-SLB'!N$7,FALSE)</f>
        <v>0</v>
      </c>
      <c r="N632" s="9">
        <f>VLOOKUP($E632,'ALL-GTK-SD-SMP-SMA-SMK-SLB'!$F$14:$CG$713,'ALL-GTK-SD-SMP-SMA-SMK-SLB'!O$7,FALSE)</f>
        <v>0</v>
      </c>
      <c r="O632" s="9">
        <f>VLOOKUP($E632,'ALL-GTK-SD-SMP-SMA-SMK-SLB'!$F$14:$CG$713,'ALL-GTK-SD-SMP-SMA-SMK-SLB'!P$7,FALSE)</f>
        <v>0</v>
      </c>
      <c r="P632" s="299">
        <f t="shared" si="330"/>
        <v>0</v>
      </c>
      <c r="Q632" s="299">
        <f t="shared" si="331"/>
        <v>0</v>
      </c>
      <c r="R632" s="300">
        <f t="shared" si="332"/>
        <v>0</v>
      </c>
      <c r="S632" s="9">
        <f>VLOOKUP($E632,'ALL-GTK-SD-SMP-SMA-SMK-SLB'!$F$14:$CG$713,'ALL-GTK-SD-SMP-SMA-SMK-SLB'!T$7,FALSE)</f>
        <v>5</v>
      </c>
      <c r="T632" s="9">
        <f>VLOOKUP($E632,'ALL-GTK-SD-SMP-SMA-SMK-SLB'!$F$14:$CG$713,'ALL-GTK-SD-SMP-SMA-SMK-SLB'!U$7,FALSE)</f>
        <v>4</v>
      </c>
      <c r="U632" s="9">
        <f>VLOOKUP($E632,'ALL-GTK-SD-SMP-SMA-SMK-SLB'!$F$14:$CG$713,'ALL-GTK-SD-SMP-SMA-SMK-SLB'!V$7,FALSE)</f>
        <v>0</v>
      </c>
      <c r="V632" s="9">
        <f>VLOOKUP($E632,'ALL-GTK-SD-SMP-SMA-SMK-SLB'!$F$14:$CG$713,'ALL-GTK-SD-SMP-SMA-SMK-SLB'!W$7,FALSE)</f>
        <v>0</v>
      </c>
      <c r="W632" s="9">
        <f>VLOOKUP($E632,'ALL-GTK-SD-SMP-SMA-SMK-SLB'!$F$14:$CG$713,'ALL-GTK-SD-SMP-SMA-SMK-SLB'!X$7,FALSE)</f>
        <v>0</v>
      </c>
      <c r="X632" s="9">
        <f>VLOOKUP($E632,'ALL-GTK-SD-SMP-SMA-SMK-SLB'!$F$14:$CG$713,'ALL-GTK-SD-SMP-SMA-SMK-SLB'!Y$7,FALSE)</f>
        <v>0</v>
      </c>
      <c r="Y632" s="299">
        <f t="shared" si="333"/>
        <v>5</v>
      </c>
      <c r="Z632" s="299">
        <f t="shared" si="334"/>
        <v>4</v>
      </c>
      <c r="AA632" s="10">
        <f t="shared" si="335"/>
        <v>9</v>
      </c>
      <c r="AB632" s="44">
        <f t="shared" si="336"/>
        <v>5</v>
      </c>
      <c r="AC632" s="44">
        <f t="shared" si="337"/>
        <v>4</v>
      </c>
      <c r="AD632" s="11">
        <f t="shared" si="338"/>
        <v>9</v>
      </c>
      <c r="AE632" s="9">
        <f>VLOOKUP($E632,'ALL-GTK-SD-SMP-SMA-SMK-SLB'!$F$14:$CG$713,'ALL-GTK-SD-SMP-SMA-SMK-SLB'!AF$7,FALSE)</f>
        <v>5</v>
      </c>
      <c r="AF632" s="9">
        <f>VLOOKUP($E632,'ALL-GTK-SD-SMP-SMA-SMK-SLB'!$F$14:$CG$713,'ALL-GTK-SD-SMP-SMA-SMK-SLB'!AG$7,FALSE)</f>
        <v>3</v>
      </c>
      <c r="AG632" s="10">
        <f t="shared" si="339"/>
        <v>8</v>
      </c>
      <c r="AH632" s="9">
        <f>VLOOKUP($E632,'ALL-GTK-SD-SMP-SMA-SMK-SLB'!$F$14:$CG$713,'ALL-GTK-SD-SMP-SMA-SMK-SLB'!AI$7,FALSE)</f>
        <v>0</v>
      </c>
      <c r="AI632" s="9">
        <f>VLOOKUP($E632,'ALL-GTK-SD-SMP-SMA-SMK-SLB'!$F$14:$CG$713,'ALL-GTK-SD-SMP-SMA-SMK-SLB'!AJ$7,FALSE)</f>
        <v>1</v>
      </c>
      <c r="AJ632" s="10">
        <f t="shared" si="340"/>
        <v>1</v>
      </c>
      <c r="AK632" s="44">
        <f t="shared" si="341"/>
        <v>5</v>
      </c>
      <c r="AL632" s="44">
        <f t="shared" si="342"/>
        <v>4</v>
      </c>
      <c r="AM632" s="11">
        <f t="shared" si="343"/>
        <v>9</v>
      </c>
      <c r="AN632" s="299">
        <v>0</v>
      </c>
      <c r="AO632" s="299">
        <v>0</v>
      </c>
      <c r="AP632" s="9">
        <f>VLOOKUP($E632,'ALL-GTK-SD-SMP-SMA-SMK-SLB'!$F$14:$CG$713,'ALL-GTK-SD-SMP-SMA-SMK-SLB'!AQ$7,FALSE)</f>
        <v>0</v>
      </c>
      <c r="AQ632" s="9">
        <f>VLOOKUP($E632,'ALL-GTK-SD-SMP-SMA-SMK-SLB'!$F$14:$CG$713,'ALL-GTK-SD-SMP-SMA-SMK-SLB'!AR$7,FALSE)</f>
        <v>0</v>
      </c>
      <c r="AR632" s="9">
        <f>VLOOKUP($E632,'ALL-GTK-SD-SMP-SMA-SMK-SLB'!$F$14:$CG$713,'ALL-GTK-SD-SMP-SMA-SMK-SLB'!AS$7,FALSE)</f>
        <v>0</v>
      </c>
      <c r="AS632" s="9">
        <f>VLOOKUP($E632,'ALL-GTK-SD-SMP-SMA-SMK-SLB'!$F$14:$CG$713,'ALL-GTK-SD-SMP-SMA-SMK-SLB'!AT$7,FALSE)</f>
        <v>0</v>
      </c>
      <c r="AT632" s="9">
        <f>VLOOKUP($E632,'ALL-GTK-SD-SMP-SMA-SMK-SLB'!$F$14:$CG$713,'ALL-GTK-SD-SMP-SMA-SMK-SLB'!AU$7,FALSE)</f>
        <v>0</v>
      </c>
      <c r="AU632" s="9">
        <f>VLOOKUP($E632,'ALL-GTK-SD-SMP-SMA-SMK-SLB'!$F$14:$CG$713,'ALL-GTK-SD-SMP-SMA-SMK-SLB'!AV$7,FALSE)</f>
        <v>0</v>
      </c>
      <c r="AV632" s="9">
        <f>VLOOKUP($E632,'ALL-GTK-SD-SMP-SMA-SMK-SLB'!$F$14:$CG$713,'ALL-GTK-SD-SMP-SMA-SMK-SLB'!AW$7,FALSE)</f>
        <v>0</v>
      </c>
      <c r="AW632" s="9">
        <f>VLOOKUP($E632,'ALL-GTK-SD-SMP-SMA-SMK-SLB'!$F$14:$CG$713,'ALL-GTK-SD-SMP-SMA-SMK-SLB'!AX$7,FALSE)</f>
        <v>0</v>
      </c>
      <c r="AX632" s="9">
        <f>VLOOKUP($E632,'ALL-GTK-SD-SMP-SMA-SMK-SLB'!$F$14:$CG$713,'ALL-GTK-SD-SMP-SMA-SMK-SLB'!AY$7,FALSE)</f>
        <v>5</v>
      </c>
      <c r="AY632" s="9">
        <f>VLOOKUP($E632,'ALL-GTK-SD-SMP-SMA-SMK-SLB'!$F$14:$CG$713,'ALL-GTK-SD-SMP-SMA-SMK-SLB'!AZ$7,FALSE)</f>
        <v>4</v>
      </c>
      <c r="AZ632" s="9">
        <f>VLOOKUP($E632,'ALL-GTK-SD-SMP-SMA-SMK-SLB'!$F$14:$CG$713,'ALL-GTK-SD-SMP-SMA-SMK-SLB'!BA$7,FALSE)</f>
        <v>0</v>
      </c>
      <c r="BA632" s="9">
        <f>VLOOKUP($E632,'ALL-GTK-SD-SMP-SMA-SMK-SLB'!$F$14:$CG$713,'ALL-GTK-SD-SMP-SMA-SMK-SLB'!BB$7,FALSE)</f>
        <v>0</v>
      </c>
      <c r="BB632" s="9">
        <f>VLOOKUP($E632,'ALL-GTK-SD-SMP-SMA-SMK-SLB'!$F$14:$CG$713,'ALL-GTK-SD-SMP-SMA-SMK-SLB'!BC$7,FALSE)</f>
        <v>0</v>
      </c>
      <c r="BC632" s="9">
        <f>VLOOKUP($E632,'ALL-GTK-SD-SMP-SMA-SMK-SLB'!$F$14:$CG$713,'ALL-GTK-SD-SMP-SMA-SMK-SLB'!BD$7,FALSE)</f>
        <v>0</v>
      </c>
      <c r="BD632" s="310">
        <f t="shared" si="344"/>
        <v>0</v>
      </c>
      <c r="BE632" s="310">
        <f t="shared" si="345"/>
        <v>0</v>
      </c>
      <c r="BF632" s="10">
        <f t="shared" si="346"/>
        <v>0</v>
      </c>
      <c r="BG632" s="311">
        <f t="shared" si="347"/>
        <v>5</v>
      </c>
      <c r="BH632" s="311">
        <f t="shared" si="348"/>
        <v>4</v>
      </c>
      <c r="BI632" s="10">
        <f t="shared" si="349"/>
        <v>9</v>
      </c>
      <c r="BJ632" s="44">
        <f t="shared" si="350"/>
        <v>5</v>
      </c>
      <c r="BK632" s="44">
        <f t="shared" si="351"/>
        <v>4</v>
      </c>
      <c r="BL632" s="11">
        <f t="shared" si="352"/>
        <v>9</v>
      </c>
      <c r="BM632" s="9">
        <f>VLOOKUP($E632,'ALL-GTK-SD-SMP-SMA-SMK-SLB'!$F$14:$CG$713,'ALL-GTK-SD-SMP-SMA-SMK-SLB'!BN$7,FALSE)</f>
        <v>0</v>
      </c>
      <c r="BN632" s="9">
        <f>VLOOKUP($E632,'ALL-GTK-SD-SMP-SMA-SMK-SLB'!$F$14:$CG$713,'ALL-GTK-SD-SMP-SMA-SMK-SLB'!BO$7,FALSE)</f>
        <v>0</v>
      </c>
      <c r="BO632" s="9">
        <f>VLOOKUP($E632,'ALL-GTK-SD-SMP-SMA-SMK-SLB'!$F$14:$CG$713,'ALL-GTK-SD-SMP-SMA-SMK-SLB'!BP$7,FALSE)</f>
        <v>2</v>
      </c>
      <c r="BP632" s="9">
        <f>VLOOKUP($E632,'ALL-GTK-SD-SMP-SMA-SMK-SLB'!$F$14:$CG$713,'ALL-GTK-SD-SMP-SMA-SMK-SLB'!BQ$7,FALSE)</f>
        <v>1</v>
      </c>
      <c r="BQ632" s="9">
        <f>VLOOKUP($E632,'ALL-GTK-SD-SMP-SMA-SMK-SLB'!$F$14:$CG$713,'ALL-GTK-SD-SMP-SMA-SMK-SLB'!BR$7,FALSE)</f>
        <v>0</v>
      </c>
      <c r="BR632" s="9">
        <f>VLOOKUP($E632,'ALL-GTK-SD-SMP-SMA-SMK-SLB'!$F$14:$CG$713,'ALL-GTK-SD-SMP-SMA-SMK-SLB'!BS$7,FALSE)</f>
        <v>0</v>
      </c>
      <c r="BS632" s="9">
        <f>VLOOKUP($E632,'ALL-GTK-SD-SMP-SMA-SMK-SLB'!$F$14:$CG$713,'ALL-GTK-SD-SMP-SMA-SMK-SLB'!BT$7,FALSE)</f>
        <v>1</v>
      </c>
      <c r="BT632" s="9">
        <f>VLOOKUP($E632,'ALL-GTK-SD-SMP-SMA-SMK-SLB'!$F$14:$CG$713,'ALL-GTK-SD-SMP-SMA-SMK-SLB'!BU$7,FALSE)</f>
        <v>0</v>
      </c>
      <c r="BU632" s="299">
        <f t="shared" si="353"/>
        <v>3</v>
      </c>
      <c r="BV632" s="299">
        <f t="shared" si="354"/>
        <v>1</v>
      </c>
      <c r="BW632" s="44">
        <f t="shared" si="355"/>
        <v>3</v>
      </c>
      <c r="BX632" s="44">
        <f t="shared" si="356"/>
        <v>1</v>
      </c>
      <c r="BY632" s="11">
        <f t="shared" si="357"/>
        <v>4</v>
      </c>
      <c r="BZ632" s="14">
        <f t="shared" si="358"/>
        <v>5</v>
      </c>
      <c r="CA632" s="14">
        <f t="shared" si="359"/>
        <v>4</v>
      </c>
      <c r="CB632" s="13">
        <f t="shared" si="360"/>
        <v>3</v>
      </c>
      <c r="CC632" s="13">
        <f t="shared" si="361"/>
        <v>1</v>
      </c>
      <c r="CD632" s="312">
        <f t="shared" si="362"/>
        <v>8</v>
      </c>
      <c r="CE632" s="312">
        <f t="shared" si="363"/>
        <v>5</v>
      </c>
      <c r="CF632" s="313">
        <f t="shared" si="364"/>
        <v>13</v>
      </c>
      <c r="CG632" s="302" t="str">
        <f t="shared" si="365"/>
        <v>OK</v>
      </c>
    </row>
    <row r="633" spans="1:85" ht="14.25" x14ac:dyDescent="0.25">
      <c r="A633" s="6">
        <v>621</v>
      </c>
      <c r="B633" s="495">
        <v>10</v>
      </c>
      <c r="C633" s="495" t="s">
        <v>9</v>
      </c>
      <c r="D633" s="496" t="s">
        <v>25</v>
      </c>
      <c r="E633" s="626">
        <v>20319390</v>
      </c>
      <c r="F633" s="627" t="s">
        <v>1092</v>
      </c>
      <c r="G633" s="624" t="s">
        <v>53</v>
      </c>
      <c r="H633" s="9">
        <f>VLOOKUP($E633,'ALL-GTK-SD-SMP-SMA-SMK-SLB'!$F$14:$CG$713,'ALL-GTK-SD-SMP-SMA-SMK-SLB'!I$7,FALSE)</f>
        <v>0</v>
      </c>
      <c r="I633" s="9">
        <f>VLOOKUP($E633,'ALL-GTK-SD-SMP-SMA-SMK-SLB'!$F$14:$CG$713,'ALL-GTK-SD-SMP-SMA-SMK-SLB'!J$7,FALSE)</f>
        <v>0</v>
      </c>
      <c r="J633" s="9">
        <f>VLOOKUP($E633,'ALL-GTK-SD-SMP-SMA-SMK-SLB'!$F$14:$CG$713,'ALL-GTK-SD-SMP-SMA-SMK-SLB'!K$7,FALSE)</f>
        <v>0</v>
      </c>
      <c r="K633" s="9">
        <f>VLOOKUP($E633,'ALL-GTK-SD-SMP-SMA-SMK-SLB'!$F$14:$CG$713,'ALL-GTK-SD-SMP-SMA-SMK-SLB'!L$7,FALSE)</f>
        <v>0</v>
      </c>
      <c r="L633" s="9">
        <f>VLOOKUP($E633,'ALL-GTK-SD-SMP-SMA-SMK-SLB'!$F$14:$CG$713,'ALL-GTK-SD-SMP-SMA-SMK-SLB'!M$7,FALSE)</f>
        <v>0</v>
      </c>
      <c r="M633" s="9">
        <f>VLOOKUP($E633,'ALL-GTK-SD-SMP-SMA-SMK-SLB'!$F$14:$CG$713,'ALL-GTK-SD-SMP-SMA-SMK-SLB'!N$7,FALSE)</f>
        <v>0</v>
      </c>
      <c r="N633" s="9">
        <f>VLOOKUP($E633,'ALL-GTK-SD-SMP-SMA-SMK-SLB'!$F$14:$CG$713,'ALL-GTK-SD-SMP-SMA-SMK-SLB'!O$7,FALSE)</f>
        <v>0</v>
      </c>
      <c r="O633" s="9">
        <f>VLOOKUP($E633,'ALL-GTK-SD-SMP-SMA-SMK-SLB'!$F$14:$CG$713,'ALL-GTK-SD-SMP-SMA-SMK-SLB'!P$7,FALSE)</f>
        <v>0</v>
      </c>
      <c r="P633" s="299">
        <f t="shared" si="330"/>
        <v>0</v>
      </c>
      <c r="Q633" s="299">
        <f t="shared" si="331"/>
        <v>0</v>
      </c>
      <c r="R633" s="300">
        <f t="shared" si="332"/>
        <v>0</v>
      </c>
      <c r="S633" s="9">
        <f>VLOOKUP($E633,'ALL-GTK-SD-SMP-SMA-SMK-SLB'!$F$14:$CG$713,'ALL-GTK-SD-SMP-SMA-SMK-SLB'!T$7,FALSE)</f>
        <v>10</v>
      </c>
      <c r="T633" s="9">
        <f>VLOOKUP($E633,'ALL-GTK-SD-SMP-SMA-SMK-SLB'!$F$14:$CG$713,'ALL-GTK-SD-SMP-SMA-SMK-SLB'!U$7,FALSE)</f>
        <v>5</v>
      </c>
      <c r="U633" s="9">
        <f>VLOOKUP($E633,'ALL-GTK-SD-SMP-SMA-SMK-SLB'!$F$14:$CG$713,'ALL-GTK-SD-SMP-SMA-SMK-SLB'!V$7,FALSE)</f>
        <v>3</v>
      </c>
      <c r="V633" s="9">
        <f>VLOOKUP($E633,'ALL-GTK-SD-SMP-SMA-SMK-SLB'!$F$14:$CG$713,'ALL-GTK-SD-SMP-SMA-SMK-SLB'!W$7,FALSE)</f>
        <v>1</v>
      </c>
      <c r="W633" s="9">
        <f>VLOOKUP($E633,'ALL-GTK-SD-SMP-SMA-SMK-SLB'!$F$14:$CG$713,'ALL-GTK-SD-SMP-SMA-SMK-SLB'!X$7,FALSE)</f>
        <v>0</v>
      </c>
      <c r="X633" s="9">
        <f>VLOOKUP($E633,'ALL-GTK-SD-SMP-SMA-SMK-SLB'!$F$14:$CG$713,'ALL-GTK-SD-SMP-SMA-SMK-SLB'!Y$7,FALSE)</f>
        <v>0</v>
      </c>
      <c r="Y633" s="299">
        <f t="shared" si="333"/>
        <v>13</v>
      </c>
      <c r="Z633" s="299">
        <f t="shared" si="334"/>
        <v>6</v>
      </c>
      <c r="AA633" s="10">
        <f t="shared" si="335"/>
        <v>19</v>
      </c>
      <c r="AB633" s="44">
        <f t="shared" si="336"/>
        <v>13</v>
      </c>
      <c r="AC633" s="44">
        <f t="shared" si="337"/>
        <v>6</v>
      </c>
      <c r="AD633" s="11">
        <f t="shared" si="338"/>
        <v>19</v>
      </c>
      <c r="AE633" s="9">
        <f>VLOOKUP($E633,'ALL-GTK-SD-SMP-SMA-SMK-SLB'!$F$14:$CG$713,'ALL-GTK-SD-SMP-SMA-SMK-SLB'!AF$7,FALSE)</f>
        <v>12</v>
      </c>
      <c r="AF633" s="9">
        <f>VLOOKUP($E633,'ALL-GTK-SD-SMP-SMA-SMK-SLB'!$F$14:$CG$713,'ALL-GTK-SD-SMP-SMA-SMK-SLB'!AG$7,FALSE)</f>
        <v>1</v>
      </c>
      <c r="AG633" s="10">
        <f t="shared" si="339"/>
        <v>13</v>
      </c>
      <c r="AH633" s="9">
        <f>VLOOKUP($E633,'ALL-GTK-SD-SMP-SMA-SMK-SLB'!$F$14:$CG$713,'ALL-GTK-SD-SMP-SMA-SMK-SLB'!AI$7,FALSE)</f>
        <v>1</v>
      </c>
      <c r="AI633" s="9">
        <f>VLOOKUP($E633,'ALL-GTK-SD-SMP-SMA-SMK-SLB'!$F$14:$CG$713,'ALL-GTK-SD-SMP-SMA-SMK-SLB'!AJ$7,FALSE)</f>
        <v>5</v>
      </c>
      <c r="AJ633" s="10">
        <f t="shared" si="340"/>
        <v>6</v>
      </c>
      <c r="AK633" s="44">
        <f t="shared" si="341"/>
        <v>13</v>
      </c>
      <c r="AL633" s="44">
        <f t="shared" si="342"/>
        <v>6</v>
      </c>
      <c r="AM633" s="11">
        <f t="shared" si="343"/>
        <v>19</v>
      </c>
      <c r="AN633" s="299">
        <v>0</v>
      </c>
      <c r="AO633" s="299">
        <v>0</v>
      </c>
      <c r="AP633" s="9">
        <f>VLOOKUP($E633,'ALL-GTK-SD-SMP-SMA-SMK-SLB'!$F$14:$CG$713,'ALL-GTK-SD-SMP-SMA-SMK-SLB'!AQ$7,FALSE)</f>
        <v>0</v>
      </c>
      <c r="AQ633" s="9">
        <f>VLOOKUP($E633,'ALL-GTK-SD-SMP-SMA-SMK-SLB'!$F$14:$CG$713,'ALL-GTK-SD-SMP-SMA-SMK-SLB'!AR$7,FALSE)</f>
        <v>0</v>
      </c>
      <c r="AR633" s="9">
        <f>VLOOKUP($E633,'ALL-GTK-SD-SMP-SMA-SMK-SLB'!$F$14:$CG$713,'ALL-GTK-SD-SMP-SMA-SMK-SLB'!AS$7,FALSE)</f>
        <v>0</v>
      </c>
      <c r="AS633" s="9">
        <f>VLOOKUP($E633,'ALL-GTK-SD-SMP-SMA-SMK-SLB'!$F$14:$CG$713,'ALL-GTK-SD-SMP-SMA-SMK-SLB'!AT$7,FALSE)</f>
        <v>0</v>
      </c>
      <c r="AT633" s="9">
        <f>VLOOKUP($E633,'ALL-GTK-SD-SMP-SMA-SMK-SLB'!$F$14:$CG$713,'ALL-GTK-SD-SMP-SMA-SMK-SLB'!AU$7,FALSE)</f>
        <v>0</v>
      </c>
      <c r="AU633" s="9">
        <f>VLOOKUP($E633,'ALL-GTK-SD-SMP-SMA-SMK-SLB'!$F$14:$CG$713,'ALL-GTK-SD-SMP-SMA-SMK-SLB'!AV$7,FALSE)</f>
        <v>0</v>
      </c>
      <c r="AV633" s="9">
        <f>VLOOKUP($E633,'ALL-GTK-SD-SMP-SMA-SMK-SLB'!$F$14:$CG$713,'ALL-GTK-SD-SMP-SMA-SMK-SLB'!AW$7,FALSE)</f>
        <v>0</v>
      </c>
      <c r="AW633" s="9">
        <f>VLOOKUP($E633,'ALL-GTK-SD-SMP-SMA-SMK-SLB'!$F$14:$CG$713,'ALL-GTK-SD-SMP-SMA-SMK-SLB'!AX$7,FALSE)</f>
        <v>0</v>
      </c>
      <c r="AX633" s="9">
        <f>VLOOKUP($E633,'ALL-GTK-SD-SMP-SMA-SMK-SLB'!$F$14:$CG$713,'ALL-GTK-SD-SMP-SMA-SMK-SLB'!AY$7,FALSE)</f>
        <v>12</v>
      </c>
      <c r="AY633" s="9">
        <f>VLOOKUP($E633,'ALL-GTK-SD-SMP-SMA-SMK-SLB'!$F$14:$CG$713,'ALL-GTK-SD-SMP-SMA-SMK-SLB'!AZ$7,FALSE)</f>
        <v>5</v>
      </c>
      <c r="AZ633" s="9">
        <f>VLOOKUP($E633,'ALL-GTK-SD-SMP-SMA-SMK-SLB'!$F$14:$CG$713,'ALL-GTK-SD-SMP-SMA-SMK-SLB'!BA$7,FALSE)</f>
        <v>1</v>
      </c>
      <c r="BA633" s="9">
        <f>VLOOKUP($E633,'ALL-GTK-SD-SMP-SMA-SMK-SLB'!$F$14:$CG$713,'ALL-GTK-SD-SMP-SMA-SMK-SLB'!BB$7,FALSE)</f>
        <v>1</v>
      </c>
      <c r="BB633" s="9">
        <f>VLOOKUP($E633,'ALL-GTK-SD-SMP-SMA-SMK-SLB'!$F$14:$CG$713,'ALL-GTK-SD-SMP-SMA-SMK-SLB'!BC$7,FALSE)</f>
        <v>0</v>
      </c>
      <c r="BC633" s="9">
        <f>VLOOKUP($E633,'ALL-GTK-SD-SMP-SMA-SMK-SLB'!$F$14:$CG$713,'ALL-GTK-SD-SMP-SMA-SMK-SLB'!BD$7,FALSE)</f>
        <v>0</v>
      </c>
      <c r="BD633" s="310">
        <f t="shared" si="344"/>
        <v>0</v>
      </c>
      <c r="BE633" s="310">
        <f t="shared" si="345"/>
        <v>0</v>
      </c>
      <c r="BF633" s="10">
        <f t="shared" si="346"/>
        <v>0</v>
      </c>
      <c r="BG633" s="311">
        <f t="shared" si="347"/>
        <v>13</v>
      </c>
      <c r="BH633" s="311">
        <f t="shared" si="348"/>
        <v>6</v>
      </c>
      <c r="BI633" s="10">
        <f t="shared" si="349"/>
        <v>19</v>
      </c>
      <c r="BJ633" s="44">
        <f t="shared" si="350"/>
        <v>13</v>
      </c>
      <c r="BK633" s="44">
        <f t="shared" si="351"/>
        <v>6</v>
      </c>
      <c r="BL633" s="11">
        <f t="shared" si="352"/>
        <v>19</v>
      </c>
      <c r="BM633" s="9">
        <f>VLOOKUP($E633,'ALL-GTK-SD-SMP-SMA-SMK-SLB'!$F$14:$CG$713,'ALL-GTK-SD-SMP-SMA-SMK-SLB'!BN$7,FALSE)</f>
        <v>0</v>
      </c>
      <c r="BN633" s="9">
        <f>VLOOKUP($E633,'ALL-GTK-SD-SMP-SMA-SMK-SLB'!$F$14:$CG$713,'ALL-GTK-SD-SMP-SMA-SMK-SLB'!BO$7,FALSE)</f>
        <v>0</v>
      </c>
      <c r="BO633" s="9">
        <f>VLOOKUP($E633,'ALL-GTK-SD-SMP-SMA-SMK-SLB'!$F$14:$CG$713,'ALL-GTK-SD-SMP-SMA-SMK-SLB'!BP$7,FALSE)</f>
        <v>1</v>
      </c>
      <c r="BP633" s="9">
        <f>VLOOKUP($E633,'ALL-GTK-SD-SMP-SMA-SMK-SLB'!$F$14:$CG$713,'ALL-GTK-SD-SMP-SMA-SMK-SLB'!BQ$7,FALSE)</f>
        <v>0</v>
      </c>
      <c r="BQ633" s="9">
        <f>VLOOKUP($E633,'ALL-GTK-SD-SMP-SMA-SMK-SLB'!$F$14:$CG$713,'ALL-GTK-SD-SMP-SMA-SMK-SLB'!BR$7,FALSE)</f>
        <v>0</v>
      </c>
      <c r="BR633" s="9">
        <f>VLOOKUP($E633,'ALL-GTK-SD-SMP-SMA-SMK-SLB'!$F$14:$CG$713,'ALL-GTK-SD-SMP-SMA-SMK-SLB'!BS$7,FALSE)</f>
        <v>2</v>
      </c>
      <c r="BS633" s="9">
        <f>VLOOKUP($E633,'ALL-GTK-SD-SMP-SMA-SMK-SLB'!$F$14:$CG$713,'ALL-GTK-SD-SMP-SMA-SMK-SLB'!BT$7,FALSE)</f>
        <v>0</v>
      </c>
      <c r="BT633" s="9">
        <f>VLOOKUP($E633,'ALL-GTK-SD-SMP-SMA-SMK-SLB'!$F$14:$CG$713,'ALL-GTK-SD-SMP-SMA-SMK-SLB'!BU$7,FALSE)</f>
        <v>0</v>
      </c>
      <c r="BU633" s="299">
        <f t="shared" si="353"/>
        <v>1</v>
      </c>
      <c r="BV633" s="299">
        <f t="shared" si="354"/>
        <v>2</v>
      </c>
      <c r="BW633" s="44">
        <f t="shared" si="355"/>
        <v>1</v>
      </c>
      <c r="BX633" s="44">
        <f t="shared" si="356"/>
        <v>2</v>
      </c>
      <c r="BY633" s="11">
        <f t="shared" si="357"/>
        <v>3</v>
      </c>
      <c r="BZ633" s="14">
        <f t="shared" si="358"/>
        <v>13</v>
      </c>
      <c r="CA633" s="14">
        <f t="shared" si="359"/>
        <v>6</v>
      </c>
      <c r="CB633" s="13">
        <f t="shared" si="360"/>
        <v>1</v>
      </c>
      <c r="CC633" s="13">
        <f t="shared" si="361"/>
        <v>2</v>
      </c>
      <c r="CD633" s="312">
        <f t="shared" si="362"/>
        <v>14</v>
      </c>
      <c r="CE633" s="312">
        <f t="shared" si="363"/>
        <v>8</v>
      </c>
      <c r="CF633" s="313">
        <f t="shared" si="364"/>
        <v>22</v>
      </c>
      <c r="CG633" s="302" t="str">
        <f t="shared" si="365"/>
        <v>OK</v>
      </c>
    </row>
    <row r="634" spans="1:85" ht="14.25" x14ac:dyDescent="0.25">
      <c r="A634" s="6">
        <v>622</v>
      </c>
      <c r="B634" s="495">
        <v>11</v>
      </c>
      <c r="C634" s="495" t="s">
        <v>9</v>
      </c>
      <c r="D634" s="496" t="s">
        <v>25</v>
      </c>
      <c r="E634" s="626">
        <v>20341173</v>
      </c>
      <c r="F634" s="627" t="s">
        <v>1093</v>
      </c>
      <c r="G634" s="624" t="s">
        <v>53</v>
      </c>
      <c r="H634" s="9">
        <f>VLOOKUP($E634,'ALL-GTK-SD-SMP-SMA-SMK-SLB'!$F$14:$CG$713,'ALL-GTK-SD-SMP-SMA-SMK-SLB'!I$7,FALSE)</f>
        <v>0</v>
      </c>
      <c r="I634" s="9">
        <f>VLOOKUP($E634,'ALL-GTK-SD-SMP-SMA-SMK-SLB'!$F$14:$CG$713,'ALL-GTK-SD-SMP-SMA-SMK-SLB'!J$7,FALSE)</f>
        <v>0</v>
      </c>
      <c r="J634" s="9">
        <f>VLOOKUP($E634,'ALL-GTK-SD-SMP-SMA-SMK-SLB'!$F$14:$CG$713,'ALL-GTK-SD-SMP-SMA-SMK-SLB'!K$7,FALSE)</f>
        <v>0</v>
      </c>
      <c r="K634" s="9">
        <f>VLOOKUP($E634,'ALL-GTK-SD-SMP-SMA-SMK-SLB'!$F$14:$CG$713,'ALL-GTK-SD-SMP-SMA-SMK-SLB'!L$7,FALSE)</f>
        <v>0</v>
      </c>
      <c r="L634" s="9">
        <f>VLOOKUP($E634,'ALL-GTK-SD-SMP-SMA-SMK-SLB'!$F$14:$CG$713,'ALL-GTK-SD-SMP-SMA-SMK-SLB'!M$7,FALSE)</f>
        <v>0</v>
      </c>
      <c r="M634" s="9">
        <f>VLOOKUP($E634,'ALL-GTK-SD-SMP-SMA-SMK-SLB'!$F$14:$CG$713,'ALL-GTK-SD-SMP-SMA-SMK-SLB'!N$7,FALSE)</f>
        <v>0</v>
      </c>
      <c r="N634" s="9">
        <f>VLOOKUP($E634,'ALL-GTK-SD-SMP-SMA-SMK-SLB'!$F$14:$CG$713,'ALL-GTK-SD-SMP-SMA-SMK-SLB'!O$7,FALSE)</f>
        <v>0</v>
      </c>
      <c r="O634" s="9">
        <f>VLOOKUP($E634,'ALL-GTK-SD-SMP-SMA-SMK-SLB'!$F$14:$CG$713,'ALL-GTK-SD-SMP-SMA-SMK-SLB'!P$7,FALSE)</f>
        <v>0</v>
      </c>
      <c r="P634" s="299">
        <f t="shared" si="330"/>
        <v>0</v>
      </c>
      <c r="Q634" s="299">
        <f t="shared" si="331"/>
        <v>0</v>
      </c>
      <c r="R634" s="300">
        <f t="shared" si="332"/>
        <v>0</v>
      </c>
      <c r="S634" s="9">
        <f>VLOOKUP($E634,'ALL-GTK-SD-SMP-SMA-SMK-SLB'!$F$14:$CG$713,'ALL-GTK-SD-SMP-SMA-SMK-SLB'!T$7,FALSE)</f>
        <v>4</v>
      </c>
      <c r="T634" s="9">
        <f>VLOOKUP($E634,'ALL-GTK-SD-SMP-SMA-SMK-SLB'!$F$14:$CG$713,'ALL-GTK-SD-SMP-SMA-SMK-SLB'!U$7,FALSE)</f>
        <v>3</v>
      </c>
      <c r="U634" s="9">
        <f>VLOOKUP($E634,'ALL-GTK-SD-SMP-SMA-SMK-SLB'!$F$14:$CG$713,'ALL-GTK-SD-SMP-SMA-SMK-SLB'!V$7,FALSE)</f>
        <v>1</v>
      </c>
      <c r="V634" s="9">
        <f>VLOOKUP($E634,'ALL-GTK-SD-SMP-SMA-SMK-SLB'!$F$14:$CG$713,'ALL-GTK-SD-SMP-SMA-SMK-SLB'!W$7,FALSE)</f>
        <v>0</v>
      </c>
      <c r="W634" s="9">
        <f>VLOOKUP($E634,'ALL-GTK-SD-SMP-SMA-SMK-SLB'!$F$14:$CG$713,'ALL-GTK-SD-SMP-SMA-SMK-SLB'!X$7,FALSE)</f>
        <v>2</v>
      </c>
      <c r="X634" s="9">
        <f>VLOOKUP($E634,'ALL-GTK-SD-SMP-SMA-SMK-SLB'!$F$14:$CG$713,'ALL-GTK-SD-SMP-SMA-SMK-SLB'!Y$7,FALSE)</f>
        <v>1</v>
      </c>
      <c r="Y634" s="299">
        <f t="shared" si="333"/>
        <v>7</v>
      </c>
      <c r="Z634" s="299">
        <f t="shared" si="334"/>
        <v>4</v>
      </c>
      <c r="AA634" s="10">
        <f t="shared" si="335"/>
        <v>11</v>
      </c>
      <c r="AB634" s="44">
        <f t="shared" si="336"/>
        <v>7</v>
      </c>
      <c r="AC634" s="44">
        <f t="shared" si="337"/>
        <v>4</v>
      </c>
      <c r="AD634" s="11">
        <f t="shared" si="338"/>
        <v>11</v>
      </c>
      <c r="AE634" s="9">
        <f>VLOOKUP($E634,'ALL-GTK-SD-SMP-SMA-SMK-SLB'!$F$14:$CG$713,'ALL-GTK-SD-SMP-SMA-SMK-SLB'!AF$7,FALSE)</f>
        <v>4</v>
      </c>
      <c r="AF634" s="9">
        <f>VLOOKUP($E634,'ALL-GTK-SD-SMP-SMA-SMK-SLB'!$F$14:$CG$713,'ALL-GTK-SD-SMP-SMA-SMK-SLB'!AG$7,FALSE)</f>
        <v>3</v>
      </c>
      <c r="AG634" s="10">
        <f t="shared" si="339"/>
        <v>7</v>
      </c>
      <c r="AH634" s="9">
        <f>VLOOKUP($E634,'ALL-GTK-SD-SMP-SMA-SMK-SLB'!$F$14:$CG$713,'ALL-GTK-SD-SMP-SMA-SMK-SLB'!AI$7,FALSE)</f>
        <v>3</v>
      </c>
      <c r="AI634" s="9">
        <f>VLOOKUP($E634,'ALL-GTK-SD-SMP-SMA-SMK-SLB'!$F$14:$CG$713,'ALL-GTK-SD-SMP-SMA-SMK-SLB'!AJ$7,FALSE)</f>
        <v>1</v>
      </c>
      <c r="AJ634" s="10">
        <f t="shared" si="340"/>
        <v>4</v>
      </c>
      <c r="AK634" s="44">
        <f t="shared" si="341"/>
        <v>7</v>
      </c>
      <c r="AL634" s="44">
        <f t="shared" si="342"/>
        <v>4</v>
      </c>
      <c r="AM634" s="11">
        <f t="shared" si="343"/>
        <v>11</v>
      </c>
      <c r="AN634" s="299">
        <v>0</v>
      </c>
      <c r="AO634" s="299">
        <v>0</v>
      </c>
      <c r="AP634" s="9">
        <f>VLOOKUP($E634,'ALL-GTK-SD-SMP-SMA-SMK-SLB'!$F$14:$CG$713,'ALL-GTK-SD-SMP-SMA-SMK-SLB'!AQ$7,FALSE)</f>
        <v>0</v>
      </c>
      <c r="AQ634" s="9">
        <f>VLOOKUP($E634,'ALL-GTK-SD-SMP-SMA-SMK-SLB'!$F$14:$CG$713,'ALL-GTK-SD-SMP-SMA-SMK-SLB'!AR$7,FALSE)</f>
        <v>0</v>
      </c>
      <c r="AR634" s="9">
        <f>VLOOKUP($E634,'ALL-GTK-SD-SMP-SMA-SMK-SLB'!$F$14:$CG$713,'ALL-GTK-SD-SMP-SMA-SMK-SLB'!AS$7,FALSE)</f>
        <v>0</v>
      </c>
      <c r="AS634" s="9">
        <f>VLOOKUP($E634,'ALL-GTK-SD-SMP-SMA-SMK-SLB'!$F$14:$CG$713,'ALL-GTK-SD-SMP-SMA-SMK-SLB'!AT$7,FALSE)</f>
        <v>0</v>
      </c>
      <c r="AT634" s="9">
        <f>VLOOKUP($E634,'ALL-GTK-SD-SMP-SMA-SMK-SLB'!$F$14:$CG$713,'ALL-GTK-SD-SMP-SMA-SMK-SLB'!AU$7,FALSE)</f>
        <v>0</v>
      </c>
      <c r="AU634" s="9">
        <f>VLOOKUP($E634,'ALL-GTK-SD-SMP-SMA-SMK-SLB'!$F$14:$CG$713,'ALL-GTK-SD-SMP-SMA-SMK-SLB'!AV$7,FALSE)</f>
        <v>0</v>
      </c>
      <c r="AV634" s="9">
        <f>VLOOKUP($E634,'ALL-GTK-SD-SMP-SMA-SMK-SLB'!$F$14:$CG$713,'ALL-GTK-SD-SMP-SMA-SMK-SLB'!AW$7,FALSE)</f>
        <v>0</v>
      </c>
      <c r="AW634" s="9">
        <f>VLOOKUP($E634,'ALL-GTK-SD-SMP-SMA-SMK-SLB'!$F$14:$CG$713,'ALL-GTK-SD-SMP-SMA-SMK-SLB'!AX$7,FALSE)</f>
        <v>0</v>
      </c>
      <c r="AX634" s="9">
        <f>VLOOKUP($E634,'ALL-GTK-SD-SMP-SMA-SMK-SLB'!$F$14:$CG$713,'ALL-GTK-SD-SMP-SMA-SMK-SLB'!AY$7,FALSE)</f>
        <v>7</v>
      </c>
      <c r="AY634" s="9">
        <f>VLOOKUP($E634,'ALL-GTK-SD-SMP-SMA-SMK-SLB'!$F$14:$CG$713,'ALL-GTK-SD-SMP-SMA-SMK-SLB'!AZ$7,FALSE)</f>
        <v>4</v>
      </c>
      <c r="AZ634" s="9">
        <f>VLOOKUP($E634,'ALL-GTK-SD-SMP-SMA-SMK-SLB'!$F$14:$CG$713,'ALL-GTK-SD-SMP-SMA-SMK-SLB'!BA$7,FALSE)</f>
        <v>0</v>
      </c>
      <c r="BA634" s="9">
        <f>VLOOKUP($E634,'ALL-GTK-SD-SMP-SMA-SMK-SLB'!$F$14:$CG$713,'ALL-GTK-SD-SMP-SMA-SMK-SLB'!BB$7,FALSE)</f>
        <v>0</v>
      </c>
      <c r="BB634" s="9">
        <f>VLOOKUP($E634,'ALL-GTK-SD-SMP-SMA-SMK-SLB'!$F$14:$CG$713,'ALL-GTK-SD-SMP-SMA-SMK-SLB'!BC$7,FALSE)</f>
        <v>0</v>
      </c>
      <c r="BC634" s="9">
        <f>VLOOKUP($E634,'ALL-GTK-SD-SMP-SMA-SMK-SLB'!$F$14:$CG$713,'ALL-GTK-SD-SMP-SMA-SMK-SLB'!BD$7,FALSE)</f>
        <v>0</v>
      </c>
      <c r="BD634" s="310">
        <f t="shared" si="344"/>
        <v>0</v>
      </c>
      <c r="BE634" s="310">
        <f t="shared" si="345"/>
        <v>0</v>
      </c>
      <c r="BF634" s="10">
        <f t="shared" si="346"/>
        <v>0</v>
      </c>
      <c r="BG634" s="311">
        <f t="shared" si="347"/>
        <v>7</v>
      </c>
      <c r="BH634" s="311">
        <f t="shared" si="348"/>
        <v>4</v>
      </c>
      <c r="BI634" s="10">
        <f t="shared" si="349"/>
        <v>11</v>
      </c>
      <c r="BJ634" s="44">
        <f t="shared" si="350"/>
        <v>7</v>
      </c>
      <c r="BK634" s="44">
        <f t="shared" si="351"/>
        <v>4</v>
      </c>
      <c r="BL634" s="11">
        <f t="shared" si="352"/>
        <v>11</v>
      </c>
      <c r="BM634" s="9">
        <f>VLOOKUP($E634,'ALL-GTK-SD-SMP-SMA-SMK-SLB'!$F$14:$CG$713,'ALL-GTK-SD-SMP-SMA-SMK-SLB'!BN$7,FALSE)</f>
        <v>0</v>
      </c>
      <c r="BN634" s="9">
        <f>VLOOKUP($E634,'ALL-GTK-SD-SMP-SMA-SMK-SLB'!$F$14:$CG$713,'ALL-GTK-SD-SMP-SMA-SMK-SLB'!BO$7,FALSE)</f>
        <v>0</v>
      </c>
      <c r="BO634" s="9">
        <f>VLOOKUP($E634,'ALL-GTK-SD-SMP-SMA-SMK-SLB'!$F$14:$CG$713,'ALL-GTK-SD-SMP-SMA-SMK-SLB'!BP$7,FALSE)</f>
        <v>1</v>
      </c>
      <c r="BP634" s="9">
        <f>VLOOKUP($E634,'ALL-GTK-SD-SMP-SMA-SMK-SLB'!$F$14:$CG$713,'ALL-GTK-SD-SMP-SMA-SMK-SLB'!BQ$7,FALSE)</f>
        <v>0</v>
      </c>
      <c r="BQ634" s="9">
        <f>VLOOKUP($E634,'ALL-GTK-SD-SMP-SMA-SMK-SLB'!$F$14:$CG$713,'ALL-GTK-SD-SMP-SMA-SMK-SLB'!BR$7,FALSE)</f>
        <v>0</v>
      </c>
      <c r="BR634" s="9">
        <f>VLOOKUP($E634,'ALL-GTK-SD-SMP-SMA-SMK-SLB'!$F$14:$CG$713,'ALL-GTK-SD-SMP-SMA-SMK-SLB'!BS$7,FALSE)</f>
        <v>0</v>
      </c>
      <c r="BS634" s="9">
        <f>VLOOKUP($E634,'ALL-GTK-SD-SMP-SMA-SMK-SLB'!$F$14:$CG$713,'ALL-GTK-SD-SMP-SMA-SMK-SLB'!BT$7,FALSE)</f>
        <v>0</v>
      </c>
      <c r="BT634" s="9">
        <f>VLOOKUP($E634,'ALL-GTK-SD-SMP-SMA-SMK-SLB'!$F$14:$CG$713,'ALL-GTK-SD-SMP-SMA-SMK-SLB'!BU$7,FALSE)</f>
        <v>0</v>
      </c>
      <c r="BU634" s="299">
        <f t="shared" si="353"/>
        <v>1</v>
      </c>
      <c r="BV634" s="299">
        <f t="shared" si="354"/>
        <v>0</v>
      </c>
      <c r="BW634" s="44">
        <f t="shared" si="355"/>
        <v>1</v>
      </c>
      <c r="BX634" s="44">
        <f t="shared" si="356"/>
        <v>0</v>
      </c>
      <c r="BY634" s="11">
        <f t="shared" si="357"/>
        <v>1</v>
      </c>
      <c r="BZ634" s="14">
        <f t="shared" si="358"/>
        <v>7</v>
      </c>
      <c r="CA634" s="14">
        <f t="shared" si="359"/>
        <v>4</v>
      </c>
      <c r="CB634" s="13">
        <f t="shared" si="360"/>
        <v>1</v>
      </c>
      <c r="CC634" s="13">
        <f t="shared" si="361"/>
        <v>0</v>
      </c>
      <c r="CD634" s="312">
        <f t="shared" si="362"/>
        <v>8</v>
      </c>
      <c r="CE634" s="312">
        <f t="shared" si="363"/>
        <v>4</v>
      </c>
      <c r="CF634" s="313">
        <f t="shared" si="364"/>
        <v>12</v>
      </c>
      <c r="CG634" s="302" t="str">
        <f t="shared" si="365"/>
        <v>OK</v>
      </c>
    </row>
    <row r="635" spans="1:85" ht="14.25" x14ac:dyDescent="0.25">
      <c r="A635" s="6">
        <v>623</v>
      </c>
      <c r="B635" s="495">
        <v>12</v>
      </c>
      <c r="C635" s="495" t="s">
        <v>9</v>
      </c>
      <c r="D635" s="496" t="s">
        <v>25</v>
      </c>
      <c r="E635" s="626">
        <v>69888497</v>
      </c>
      <c r="F635" s="627" t="s">
        <v>1094</v>
      </c>
      <c r="G635" s="624" t="s">
        <v>53</v>
      </c>
      <c r="H635" s="9">
        <f>VLOOKUP($E635,'ALL-GTK-SD-SMP-SMA-SMK-SLB'!$F$14:$CG$713,'ALL-GTK-SD-SMP-SMA-SMK-SLB'!I$7,FALSE)</f>
        <v>0</v>
      </c>
      <c r="I635" s="9">
        <f>VLOOKUP($E635,'ALL-GTK-SD-SMP-SMA-SMK-SLB'!$F$14:$CG$713,'ALL-GTK-SD-SMP-SMA-SMK-SLB'!J$7,FALSE)</f>
        <v>0</v>
      </c>
      <c r="J635" s="9">
        <f>VLOOKUP($E635,'ALL-GTK-SD-SMP-SMA-SMK-SLB'!$F$14:$CG$713,'ALL-GTK-SD-SMP-SMA-SMK-SLB'!K$7,FALSE)</f>
        <v>0</v>
      </c>
      <c r="K635" s="9">
        <f>VLOOKUP($E635,'ALL-GTK-SD-SMP-SMA-SMK-SLB'!$F$14:$CG$713,'ALL-GTK-SD-SMP-SMA-SMK-SLB'!L$7,FALSE)</f>
        <v>0</v>
      </c>
      <c r="L635" s="9">
        <f>VLOOKUP($E635,'ALL-GTK-SD-SMP-SMA-SMK-SLB'!$F$14:$CG$713,'ALL-GTK-SD-SMP-SMA-SMK-SLB'!M$7,FALSE)</f>
        <v>0</v>
      </c>
      <c r="M635" s="9">
        <f>VLOOKUP($E635,'ALL-GTK-SD-SMP-SMA-SMK-SLB'!$F$14:$CG$713,'ALL-GTK-SD-SMP-SMA-SMK-SLB'!N$7,FALSE)</f>
        <v>0</v>
      </c>
      <c r="N635" s="9">
        <f>VLOOKUP($E635,'ALL-GTK-SD-SMP-SMA-SMK-SLB'!$F$14:$CG$713,'ALL-GTK-SD-SMP-SMA-SMK-SLB'!O$7,FALSE)</f>
        <v>0</v>
      </c>
      <c r="O635" s="9">
        <f>VLOOKUP($E635,'ALL-GTK-SD-SMP-SMA-SMK-SLB'!$F$14:$CG$713,'ALL-GTK-SD-SMP-SMA-SMK-SLB'!P$7,FALSE)</f>
        <v>0</v>
      </c>
      <c r="P635" s="299">
        <f t="shared" si="330"/>
        <v>0</v>
      </c>
      <c r="Q635" s="299">
        <f t="shared" si="331"/>
        <v>0</v>
      </c>
      <c r="R635" s="300">
        <f t="shared" si="332"/>
        <v>0</v>
      </c>
      <c r="S635" s="9">
        <f>VLOOKUP($E635,'ALL-GTK-SD-SMP-SMA-SMK-SLB'!$F$14:$CG$713,'ALL-GTK-SD-SMP-SMA-SMK-SLB'!T$7,FALSE)</f>
        <v>6</v>
      </c>
      <c r="T635" s="9">
        <f>VLOOKUP($E635,'ALL-GTK-SD-SMP-SMA-SMK-SLB'!$F$14:$CG$713,'ALL-GTK-SD-SMP-SMA-SMK-SLB'!U$7,FALSE)</f>
        <v>4</v>
      </c>
      <c r="U635" s="9">
        <f>VLOOKUP($E635,'ALL-GTK-SD-SMP-SMA-SMK-SLB'!$F$14:$CG$713,'ALL-GTK-SD-SMP-SMA-SMK-SLB'!V$7,FALSE)</f>
        <v>0</v>
      </c>
      <c r="V635" s="9">
        <f>VLOOKUP($E635,'ALL-GTK-SD-SMP-SMA-SMK-SLB'!$F$14:$CG$713,'ALL-GTK-SD-SMP-SMA-SMK-SLB'!W$7,FALSE)</f>
        <v>0</v>
      </c>
      <c r="W635" s="9">
        <f>VLOOKUP($E635,'ALL-GTK-SD-SMP-SMA-SMK-SLB'!$F$14:$CG$713,'ALL-GTK-SD-SMP-SMA-SMK-SLB'!X$7,FALSE)</f>
        <v>0</v>
      </c>
      <c r="X635" s="9">
        <f>VLOOKUP($E635,'ALL-GTK-SD-SMP-SMA-SMK-SLB'!$F$14:$CG$713,'ALL-GTK-SD-SMP-SMA-SMK-SLB'!Y$7,FALSE)</f>
        <v>0</v>
      </c>
      <c r="Y635" s="299">
        <f t="shared" si="333"/>
        <v>6</v>
      </c>
      <c r="Z635" s="299">
        <f t="shared" si="334"/>
        <v>4</v>
      </c>
      <c r="AA635" s="10">
        <f t="shared" si="335"/>
        <v>10</v>
      </c>
      <c r="AB635" s="44">
        <f t="shared" si="336"/>
        <v>6</v>
      </c>
      <c r="AC635" s="44">
        <f t="shared" si="337"/>
        <v>4</v>
      </c>
      <c r="AD635" s="11">
        <f t="shared" si="338"/>
        <v>10</v>
      </c>
      <c r="AE635" s="9">
        <f>VLOOKUP($E635,'ALL-GTK-SD-SMP-SMA-SMK-SLB'!$F$14:$CG$713,'ALL-GTK-SD-SMP-SMA-SMK-SLB'!AF$7,FALSE)</f>
        <v>4</v>
      </c>
      <c r="AF635" s="9">
        <f>VLOOKUP($E635,'ALL-GTK-SD-SMP-SMA-SMK-SLB'!$F$14:$CG$713,'ALL-GTK-SD-SMP-SMA-SMK-SLB'!AG$7,FALSE)</f>
        <v>4</v>
      </c>
      <c r="AG635" s="10">
        <f t="shared" si="339"/>
        <v>8</v>
      </c>
      <c r="AH635" s="9">
        <f>VLOOKUP($E635,'ALL-GTK-SD-SMP-SMA-SMK-SLB'!$F$14:$CG$713,'ALL-GTK-SD-SMP-SMA-SMK-SLB'!AI$7,FALSE)</f>
        <v>2</v>
      </c>
      <c r="AI635" s="9">
        <f>VLOOKUP($E635,'ALL-GTK-SD-SMP-SMA-SMK-SLB'!$F$14:$CG$713,'ALL-GTK-SD-SMP-SMA-SMK-SLB'!AJ$7,FALSE)</f>
        <v>0</v>
      </c>
      <c r="AJ635" s="10">
        <f t="shared" si="340"/>
        <v>2</v>
      </c>
      <c r="AK635" s="44">
        <f t="shared" si="341"/>
        <v>6</v>
      </c>
      <c r="AL635" s="44">
        <f t="shared" si="342"/>
        <v>4</v>
      </c>
      <c r="AM635" s="11">
        <f t="shared" si="343"/>
        <v>10</v>
      </c>
      <c r="AN635" s="299">
        <v>0</v>
      </c>
      <c r="AO635" s="299">
        <v>0</v>
      </c>
      <c r="AP635" s="9">
        <f>VLOOKUP($E635,'ALL-GTK-SD-SMP-SMA-SMK-SLB'!$F$14:$CG$713,'ALL-GTK-SD-SMP-SMA-SMK-SLB'!AQ$7,FALSE)</f>
        <v>0</v>
      </c>
      <c r="AQ635" s="9">
        <f>VLOOKUP($E635,'ALL-GTK-SD-SMP-SMA-SMK-SLB'!$F$14:$CG$713,'ALL-GTK-SD-SMP-SMA-SMK-SLB'!AR$7,FALSE)</f>
        <v>0</v>
      </c>
      <c r="AR635" s="9">
        <f>VLOOKUP($E635,'ALL-GTK-SD-SMP-SMA-SMK-SLB'!$F$14:$CG$713,'ALL-GTK-SD-SMP-SMA-SMK-SLB'!AS$7,FALSE)</f>
        <v>0</v>
      </c>
      <c r="AS635" s="9">
        <f>VLOOKUP($E635,'ALL-GTK-SD-SMP-SMA-SMK-SLB'!$F$14:$CG$713,'ALL-GTK-SD-SMP-SMA-SMK-SLB'!AT$7,FALSE)</f>
        <v>0</v>
      </c>
      <c r="AT635" s="9">
        <f>VLOOKUP($E635,'ALL-GTK-SD-SMP-SMA-SMK-SLB'!$F$14:$CG$713,'ALL-GTK-SD-SMP-SMA-SMK-SLB'!AU$7,FALSE)</f>
        <v>0</v>
      </c>
      <c r="AU635" s="9">
        <f>VLOOKUP($E635,'ALL-GTK-SD-SMP-SMA-SMK-SLB'!$F$14:$CG$713,'ALL-GTK-SD-SMP-SMA-SMK-SLB'!AV$7,FALSE)</f>
        <v>0</v>
      </c>
      <c r="AV635" s="9">
        <f>VLOOKUP($E635,'ALL-GTK-SD-SMP-SMA-SMK-SLB'!$F$14:$CG$713,'ALL-GTK-SD-SMP-SMA-SMK-SLB'!AW$7,FALSE)</f>
        <v>0</v>
      </c>
      <c r="AW635" s="9">
        <f>VLOOKUP($E635,'ALL-GTK-SD-SMP-SMA-SMK-SLB'!$F$14:$CG$713,'ALL-GTK-SD-SMP-SMA-SMK-SLB'!AX$7,FALSE)</f>
        <v>0</v>
      </c>
      <c r="AX635" s="9">
        <f>VLOOKUP($E635,'ALL-GTK-SD-SMP-SMA-SMK-SLB'!$F$14:$CG$713,'ALL-GTK-SD-SMP-SMA-SMK-SLB'!AY$7,FALSE)</f>
        <v>5</v>
      </c>
      <c r="AY635" s="9">
        <f>VLOOKUP($E635,'ALL-GTK-SD-SMP-SMA-SMK-SLB'!$F$14:$CG$713,'ALL-GTK-SD-SMP-SMA-SMK-SLB'!AZ$7,FALSE)</f>
        <v>4</v>
      </c>
      <c r="AZ635" s="9">
        <f>VLOOKUP($E635,'ALL-GTK-SD-SMP-SMA-SMK-SLB'!$F$14:$CG$713,'ALL-GTK-SD-SMP-SMA-SMK-SLB'!BA$7,FALSE)</f>
        <v>1</v>
      </c>
      <c r="BA635" s="9">
        <f>VLOOKUP($E635,'ALL-GTK-SD-SMP-SMA-SMK-SLB'!$F$14:$CG$713,'ALL-GTK-SD-SMP-SMA-SMK-SLB'!BB$7,FALSE)</f>
        <v>0</v>
      </c>
      <c r="BB635" s="9">
        <f>VLOOKUP($E635,'ALL-GTK-SD-SMP-SMA-SMK-SLB'!$F$14:$CG$713,'ALL-GTK-SD-SMP-SMA-SMK-SLB'!BC$7,FALSE)</f>
        <v>0</v>
      </c>
      <c r="BC635" s="9">
        <f>VLOOKUP($E635,'ALL-GTK-SD-SMP-SMA-SMK-SLB'!$F$14:$CG$713,'ALL-GTK-SD-SMP-SMA-SMK-SLB'!BD$7,FALSE)</f>
        <v>0</v>
      </c>
      <c r="BD635" s="310">
        <f t="shared" si="344"/>
        <v>0</v>
      </c>
      <c r="BE635" s="310">
        <f t="shared" si="345"/>
        <v>0</v>
      </c>
      <c r="BF635" s="10">
        <f t="shared" si="346"/>
        <v>0</v>
      </c>
      <c r="BG635" s="311">
        <f t="shared" si="347"/>
        <v>6</v>
      </c>
      <c r="BH635" s="311">
        <f t="shared" si="348"/>
        <v>4</v>
      </c>
      <c r="BI635" s="10">
        <f t="shared" si="349"/>
        <v>10</v>
      </c>
      <c r="BJ635" s="44">
        <f t="shared" si="350"/>
        <v>6</v>
      </c>
      <c r="BK635" s="44">
        <f t="shared" si="351"/>
        <v>4</v>
      </c>
      <c r="BL635" s="11">
        <f t="shared" si="352"/>
        <v>10</v>
      </c>
      <c r="BM635" s="9">
        <f>VLOOKUP($E635,'ALL-GTK-SD-SMP-SMA-SMK-SLB'!$F$14:$CG$713,'ALL-GTK-SD-SMP-SMA-SMK-SLB'!BN$7,FALSE)</f>
        <v>0</v>
      </c>
      <c r="BN635" s="9">
        <f>VLOOKUP($E635,'ALL-GTK-SD-SMP-SMA-SMK-SLB'!$F$14:$CG$713,'ALL-GTK-SD-SMP-SMA-SMK-SLB'!BO$7,FALSE)</f>
        <v>0</v>
      </c>
      <c r="BO635" s="9">
        <f>VLOOKUP($E635,'ALL-GTK-SD-SMP-SMA-SMK-SLB'!$F$14:$CG$713,'ALL-GTK-SD-SMP-SMA-SMK-SLB'!BP$7,FALSE)</f>
        <v>0</v>
      </c>
      <c r="BP635" s="9">
        <f>VLOOKUP($E635,'ALL-GTK-SD-SMP-SMA-SMK-SLB'!$F$14:$CG$713,'ALL-GTK-SD-SMP-SMA-SMK-SLB'!BQ$7,FALSE)</f>
        <v>1</v>
      </c>
      <c r="BQ635" s="9">
        <f>VLOOKUP($E635,'ALL-GTK-SD-SMP-SMA-SMK-SLB'!$F$14:$CG$713,'ALL-GTK-SD-SMP-SMA-SMK-SLB'!BR$7,FALSE)</f>
        <v>0</v>
      </c>
      <c r="BR635" s="9">
        <f>VLOOKUP($E635,'ALL-GTK-SD-SMP-SMA-SMK-SLB'!$F$14:$CG$713,'ALL-GTK-SD-SMP-SMA-SMK-SLB'!BS$7,FALSE)</f>
        <v>0</v>
      </c>
      <c r="BS635" s="9">
        <f>VLOOKUP($E635,'ALL-GTK-SD-SMP-SMA-SMK-SLB'!$F$14:$CG$713,'ALL-GTK-SD-SMP-SMA-SMK-SLB'!BT$7,FALSE)</f>
        <v>0</v>
      </c>
      <c r="BT635" s="9">
        <f>VLOOKUP($E635,'ALL-GTK-SD-SMP-SMA-SMK-SLB'!$F$14:$CG$713,'ALL-GTK-SD-SMP-SMA-SMK-SLB'!BU$7,FALSE)</f>
        <v>0</v>
      </c>
      <c r="BU635" s="299">
        <f t="shared" si="353"/>
        <v>0</v>
      </c>
      <c r="BV635" s="299">
        <f t="shared" si="354"/>
        <v>1</v>
      </c>
      <c r="BW635" s="44">
        <f t="shared" si="355"/>
        <v>0</v>
      </c>
      <c r="BX635" s="44">
        <f t="shared" si="356"/>
        <v>1</v>
      </c>
      <c r="BY635" s="11">
        <f t="shared" si="357"/>
        <v>1</v>
      </c>
      <c r="BZ635" s="14">
        <f t="shared" si="358"/>
        <v>6</v>
      </c>
      <c r="CA635" s="14">
        <f t="shared" si="359"/>
        <v>4</v>
      </c>
      <c r="CB635" s="13">
        <f t="shared" si="360"/>
        <v>0</v>
      </c>
      <c r="CC635" s="13">
        <f t="shared" si="361"/>
        <v>1</v>
      </c>
      <c r="CD635" s="312">
        <f t="shared" si="362"/>
        <v>6</v>
      </c>
      <c r="CE635" s="312">
        <f t="shared" si="363"/>
        <v>5</v>
      </c>
      <c r="CF635" s="313">
        <f t="shared" si="364"/>
        <v>11</v>
      </c>
      <c r="CG635" s="302" t="str">
        <f t="shared" si="365"/>
        <v>OK</v>
      </c>
    </row>
    <row r="636" spans="1:85" ht="24" x14ac:dyDescent="0.25">
      <c r="A636" s="6">
        <v>624</v>
      </c>
      <c r="B636" s="495">
        <v>13</v>
      </c>
      <c r="C636" s="495" t="s">
        <v>9</v>
      </c>
      <c r="D636" s="496" t="s">
        <v>25</v>
      </c>
      <c r="E636" s="626">
        <v>20319375</v>
      </c>
      <c r="F636" s="627" t="s">
        <v>1095</v>
      </c>
      <c r="G636" s="624" t="s">
        <v>53</v>
      </c>
      <c r="H636" s="9">
        <f>VLOOKUP($E636,'ALL-GTK-SD-SMP-SMA-SMK-SLB'!$F$14:$CG$713,'ALL-GTK-SD-SMP-SMA-SMK-SLB'!I$7,FALSE)</f>
        <v>0</v>
      </c>
      <c r="I636" s="9">
        <f>VLOOKUP($E636,'ALL-GTK-SD-SMP-SMA-SMK-SLB'!$F$14:$CG$713,'ALL-GTK-SD-SMP-SMA-SMK-SLB'!J$7,FALSE)</f>
        <v>0</v>
      </c>
      <c r="J636" s="9">
        <f>VLOOKUP($E636,'ALL-GTK-SD-SMP-SMA-SMK-SLB'!$F$14:$CG$713,'ALL-GTK-SD-SMP-SMA-SMK-SLB'!K$7,FALSE)</f>
        <v>0</v>
      </c>
      <c r="K636" s="9">
        <f>VLOOKUP($E636,'ALL-GTK-SD-SMP-SMA-SMK-SLB'!$F$14:$CG$713,'ALL-GTK-SD-SMP-SMA-SMK-SLB'!L$7,FALSE)</f>
        <v>0</v>
      </c>
      <c r="L636" s="9">
        <f>VLOOKUP($E636,'ALL-GTK-SD-SMP-SMA-SMK-SLB'!$F$14:$CG$713,'ALL-GTK-SD-SMP-SMA-SMK-SLB'!M$7,FALSE)</f>
        <v>0</v>
      </c>
      <c r="M636" s="9">
        <f>VLOOKUP($E636,'ALL-GTK-SD-SMP-SMA-SMK-SLB'!$F$14:$CG$713,'ALL-GTK-SD-SMP-SMA-SMK-SLB'!N$7,FALSE)</f>
        <v>0</v>
      </c>
      <c r="N636" s="9">
        <f>VLOOKUP($E636,'ALL-GTK-SD-SMP-SMA-SMK-SLB'!$F$14:$CG$713,'ALL-GTK-SD-SMP-SMA-SMK-SLB'!O$7,FALSE)</f>
        <v>0</v>
      </c>
      <c r="O636" s="9">
        <f>VLOOKUP($E636,'ALL-GTK-SD-SMP-SMA-SMK-SLB'!$F$14:$CG$713,'ALL-GTK-SD-SMP-SMA-SMK-SLB'!P$7,FALSE)</f>
        <v>0</v>
      </c>
      <c r="P636" s="299">
        <f t="shared" si="330"/>
        <v>0</v>
      </c>
      <c r="Q636" s="299">
        <f t="shared" si="331"/>
        <v>0</v>
      </c>
      <c r="R636" s="300">
        <f t="shared" si="332"/>
        <v>0</v>
      </c>
      <c r="S636" s="9">
        <f>VLOOKUP($E636,'ALL-GTK-SD-SMP-SMA-SMK-SLB'!$F$14:$CG$713,'ALL-GTK-SD-SMP-SMA-SMK-SLB'!T$7,FALSE)</f>
        <v>8</v>
      </c>
      <c r="T636" s="9">
        <f>VLOOKUP($E636,'ALL-GTK-SD-SMP-SMA-SMK-SLB'!$F$14:$CG$713,'ALL-GTK-SD-SMP-SMA-SMK-SLB'!U$7,FALSE)</f>
        <v>6</v>
      </c>
      <c r="U636" s="9">
        <f>VLOOKUP($E636,'ALL-GTK-SD-SMP-SMA-SMK-SLB'!$F$14:$CG$713,'ALL-GTK-SD-SMP-SMA-SMK-SLB'!V$7,FALSE)</f>
        <v>0</v>
      </c>
      <c r="V636" s="9">
        <f>VLOOKUP($E636,'ALL-GTK-SD-SMP-SMA-SMK-SLB'!$F$14:$CG$713,'ALL-GTK-SD-SMP-SMA-SMK-SLB'!W$7,FALSE)</f>
        <v>0</v>
      </c>
      <c r="W636" s="9">
        <f>VLOOKUP($E636,'ALL-GTK-SD-SMP-SMA-SMK-SLB'!$F$14:$CG$713,'ALL-GTK-SD-SMP-SMA-SMK-SLB'!X$7,FALSE)</f>
        <v>0</v>
      </c>
      <c r="X636" s="9">
        <f>VLOOKUP($E636,'ALL-GTK-SD-SMP-SMA-SMK-SLB'!$F$14:$CG$713,'ALL-GTK-SD-SMP-SMA-SMK-SLB'!Y$7,FALSE)</f>
        <v>0</v>
      </c>
      <c r="Y636" s="299">
        <f t="shared" si="333"/>
        <v>8</v>
      </c>
      <c r="Z636" s="299">
        <f t="shared" si="334"/>
        <v>6</v>
      </c>
      <c r="AA636" s="10">
        <f t="shared" si="335"/>
        <v>14</v>
      </c>
      <c r="AB636" s="44">
        <f t="shared" si="336"/>
        <v>8</v>
      </c>
      <c r="AC636" s="44">
        <f t="shared" si="337"/>
        <v>6</v>
      </c>
      <c r="AD636" s="11">
        <f t="shared" si="338"/>
        <v>14</v>
      </c>
      <c r="AE636" s="9">
        <f>VLOOKUP($E636,'ALL-GTK-SD-SMP-SMA-SMK-SLB'!$F$14:$CG$713,'ALL-GTK-SD-SMP-SMA-SMK-SLB'!AF$7,FALSE)</f>
        <v>4</v>
      </c>
      <c r="AF636" s="9">
        <f>VLOOKUP($E636,'ALL-GTK-SD-SMP-SMA-SMK-SLB'!$F$14:$CG$713,'ALL-GTK-SD-SMP-SMA-SMK-SLB'!AG$7,FALSE)</f>
        <v>4</v>
      </c>
      <c r="AG636" s="10">
        <f t="shared" si="339"/>
        <v>8</v>
      </c>
      <c r="AH636" s="9">
        <f>VLOOKUP($E636,'ALL-GTK-SD-SMP-SMA-SMK-SLB'!$F$14:$CG$713,'ALL-GTK-SD-SMP-SMA-SMK-SLB'!AI$7,FALSE)</f>
        <v>4</v>
      </c>
      <c r="AI636" s="9">
        <f>VLOOKUP($E636,'ALL-GTK-SD-SMP-SMA-SMK-SLB'!$F$14:$CG$713,'ALL-GTK-SD-SMP-SMA-SMK-SLB'!AJ$7,FALSE)</f>
        <v>2</v>
      </c>
      <c r="AJ636" s="10">
        <f t="shared" si="340"/>
        <v>6</v>
      </c>
      <c r="AK636" s="44">
        <f t="shared" si="341"/>
        <v>8</v>
      </c>
      <c r="AL636" s="44">
        <f t="shared" si="342"/>
        <v>6</v>
      </c>
      <c r="AM636" s="11">
        <f t="shared" si="343"/>
        <v>14</v>
      </c>
      <c r="AN636" s="299">
        <v>0</v>
      </c>
      <c r="AO636" s="299">
        <v>0</v>
      </c>
      <c r="AP636" s="9">
        <f>VLOOKUP($E636,'ALL-GTK-SD-SMP-SMA-SMK-SLB'!$F$14:$CG$713,'ALL-GTK-SD-SMP-SMA-SMK-SLB'!AQ$7,FALSE)</f>
        <v>0</v>
      </c>
      <c r="AQ636" s="9">
        <f>VLOOKUP($E636,'ALL-GTK-SD-SMP-SMA-SMK-SLB'!$F$14:$CG$713,'ALL-GTK-SD-SMP-SMA-SMK-SLB'!AR$7,FALSE)</f>
        <v>0</v>
      </c>
      <c r="AR636" s="9">
        <f>VLOOKUP($E636,'ALL-GTK-SD-SMP-SMA-SMK-SLB'!$F$14:$CG$713,'ALL-GTK-SD-SMP-SMA-SMK-SLB'!AS$7,FALSE)</f>
        <v>0</v>
      </c>
      <c r="AS636" s="9">
        <f>VLOOKUP($E636,'ALL-GTK-SD-SMP-SMA-SMK-SLB'!$F$14:$CG$713,'ALL-GTK-SD-SMP-SMA-SMK-SLB'!AT$7,FALSE)</f>
        <v>0</v>
      </c>
      <c r="AT636" s="9">
        <f>VLOOKUP($E636,'ALL-GTK-SD-SMP-SMA-SMK-SLB'!$F$14:$CG$713,'ALL-GTK-SD-SMP-SMA-SMK-SLB'!AU$7,FALSE)</f>
        <v>0</v>
      </c>
      <c r="AU636" s="9">
        <f>VLOOKUP($E636,'ALL-GTK-SD-SMP-SMA-SMK-SLB'!$F$14:$CG$713,'ALL-GTK-SD-SMP-SMA-SMK-SLB'!AV$7,FALSE)</f>
        <v>0</v>
      </c>
      <c r="AV636" s="9">
        <f>VLOOKUP($E636,'ALL-GTK-SD-SMP-SMA-SMK-SLB'!$F$14:$CG$713,'ALL-GTK-SD-SMP-SMA-SMK-SLB'!AW$7,FALSE)</f>
        <v>0</v>
      </c>
      <c r="AW636" s="9">
        <f>VLOOKUP($E636,'ALL-GTK-SD-SMP-SMA-SMK-SLB'!$F$14:$CG$713,'ALL-GTK-SD-SMP-SMA-SMK-SLB'!AX$7,FALSE)</f>
        <v>0</v>
      </c>
      <c r="AX636" s="9">
        <f>VLOOKUP($E636,'ALL-GTK-SD-SMP-SMA-SMK-SLB'!$F$14:$CG$713,'ALL-GTK-SD-SMP-SMA-SMK-SLB'!AY$7,FALSE)</f>
        <v>7</v>
      </c>
      <c r="AY636" s="9">
        <f>VLOOKUP($E636,'ALL-GTK-SD-SMP-SMA-SMK-SLB'!$F$14:$CG$713,'ALL-GTK-SD-SMP-SMA-SMK-SLB'!AZ$7,FALSE)</f>
        <v>5</v>
      </c>
      <c r="AZ636" s="9">
        <f>VLOOKUP($E636,'ALL-GTK-SD-SMP-SMA-SMK-SLB'!$F$14:$CG$713,'ALL-GTK-SD-SMP-SMA-SMK-SLB'!BA$7,FALSE)</f>
        <v>1</v>
      </c>
      <c r="BA636" s="9">
        <f>VLOOKUP($E636,'ALL-GTK-SD-SMP-SMA-SMK-SLB'!$F$14:$CG$713,'ALL-GTK-SD-SMP-SMA-SMK-SLB'!BB$7,FALSE)</f>
        <v>1</v>
      </c>
      <c r="BB636" s="9">
        <f>VLOOKUP($E636,'ALL-GTK-SD-SMP-SMA-SMK-SLB'!$F$14:$CG$713,'ALL-GTK-SD-SMP-SMA-SMK-SLB'!BC$7,FALSE)</f>
        <v>0</v>
      </c>
      <c r="BC636" s="9">
        <f>VLOOKUP($E636,'ALL-GTK-SD-SMP-SMA-SMK-SLB'!$F$14:$CG$713,'ALL-GTK-SD-SMP-SMA-SMK-SLB'!BD$7,FALSE)</f>
        <v>0</v>
      </c>
      <c r="BD636" s="310">
        <f t="shared" si="344"/>
        <v>0</v>
      </c>
      <c r="BE636" s="310">
        <f t="shared" si="345"/>
        <v>0</v>
      </c>
      <c r="BF636" s="10">
        <f t="shared" si="346"/>
        <v>0</v>
      </c>
      <c r="BG636" s="311">
        <f t="shared" si="347"/>
        <v>8</v>
      </c>
      <c r="BH636" s="311">
        <f t="shared" si="348"/>
        <v>6</v>
      </c>
      <c r="BI636" s="10">
        <f t="shared" si="349"/>
        <v>14</v>
      </c>
      <c r="BJ636" s="44">
        <f t="shared" si="350"/>
        <v>8</v>
      </c>
      <c r="BK636" s="44">
        <f t="shared" si="351"/>
        <v>6</v>
      </c>
      <c r="BL636" s="11">
        <f t="shared" si="352"/>
        <v>14</v>
      </c>
      <c r="BM636" s="9">
        <f>VLOOKUP($E636,'ALL-GTK-SD-SMP-SMA-SMK-SLB'!$F$14:$CG$713,'ALL-GTK-SD-SMP-SMA-SMK-SLB'!BN$7,FALSE)</f>
        <v>0</v>
      </c>
      <c r="BN636" s="9">
        <f>VLOOKUP($E636,'ALL-GTK-SD-SMP-SMA-SMK-SLB'!$F$14:$CG$713,'ALL-GTK-SD-SMP-SMA-SMK-SLB'!BO$7,FALSE)</f>
        <v>0</v>
      </c>
      <c r="BO636" s="9">
        <f>VLOOKUP($E636,'ALL-GTK-SD-SMP-SMA-SMK-SLB'!$F$14:$CG$713,'ALL-GTK-SD-SMP-SMA-SMK-SLB'!BP$7,FALSE)</f>
        <v>2</v>
      </c>
      <c r="BP636" s="9">
        <f>VLOOKUP($E636,'ALL-GTK-SD-SMP-SMA-SMK-SLB'!$F$14:$CG$713,'ALL-GTK-SD-SMP-SMA-SMK-SLB'!BQ$7,FALSE)</f>
        <v>0</v>
      </c>
      <c r="BQ636" s="9">
        <f>VLOOKUP($E636,'ALL-GTK-SD-SMP-SMA-SMK-SLB'!$F$14:$CG$713,'ALL-GTK-SD-SMP-SMA-SMK-SLB'!BR$7,FALSE)</f>
        <v>0</v>
      </c>
      <c r="BR636" s="9">
        <f>VLOOKUP($E636,'ALL-GTK-SD-SMP-SMA-SMK-SLB'!$F$14:$CG$713,'ALL-GTK-SD-SMP-SMA-SMK-SLB'!BS$7,FALSE)</f>
        <v>0</v>
      </c>
      <c r="BS636" s="9">
        <f>VLOOKUP($E636,'ALL-GTK-SD-SMP-SMA-SMK-SLB'!$F$14:$CG$713,'ALL-GTK-SD-SMP-SMA-SMK-SLB'!BT$7,FALSE)</f>
        <v>0</v>
      </c>
      <c r="BT636" s="9">
        <f>VLOOKUP($E636,'ALL-GTK-SD-SMP-SMA-SMK-SLB'!$F$14:$CG$713,'ALL-GTK-SD-SMP-SMA-SMK-SLB'!BU$7,FALSE)</f>
        <v>0</v>
      </c>
      <c r="BU636" s="299">
        <f t="shared" si="353"/>
        <v>2</v>
      </c>
      <c r="BV636" s="299">
        <f t="shared" si="354"/>
        <v>0</v>
      </c>
      <c r="BW636" s="44">
        <f t="shared" si="355"/>
        <v>2</v>
      </c>
      <c r="BX636" s="44">
        <f t="shared" si="356"/>
        <v>0</v>
      </c>
      <c r="BY636" s="11">
        <f t="shared" si="357"/>
        <v>2</v>
      </c>
      <c r="BZ636" s="14">
        <f t="shared" si="358"/>
        <v>8</v>
      </c>
      <c r="CA636" s="14">
        <f t="shared" si="359"/>
        <v>6</v>
      </c>
      <c r="CB636" s="13">
        <f t="shared" si="360"/>
        <v>2</v>
      </c>
      <c r="CC636" s="13">
        <f t="shared" si="361"/>
        <v>0</v>
      </c>
      <c r="CD636" s="312">
        <f t="shared" si="362"/>
        <v>10</v>
      </c>
      <c r="CE636" s="312">
        <f t="shared" si="363"/>
        <v>6</v>
      </c>
      <c r="CF636" s="313">
        <f t="shared" si="364"/>
        <v>16</v>
      </c>
      <c r="CG636" s="302" t="str">
        <f t="shared" si="365"/>
        <v>OK</v>
      </c>
    </row>
    <row r="637" spans="1:85" ht="14.25" x14ac:dyDescent="0.25">
      <c r="A637" s="6">
        <v>625</v>
      </c>
      <c r="B637" s="495">
        <v>14</v>
      </c>
      <c r="C637" s="495" t="s">
        <v>9</v>
      </c>
      <c r="D637" s="496" t="s">
        <v>25</v>
      </c>
      <c r="E637" s="626">
        <v>20340340</v>
      </c>
      <c r="F637" s="627" t="s">
        <v>1096</v>
      </c>
      <c r="G637" s="624" t="s">
        <v>53</v>
      </c>
      <c r="H637" s="9">
        <f>VLOOKUP($E637,'ALL-GTK-SD-SMP-SMA-SMK-SLB'!$F$14:$CG$713,'ALL-GTK-SD-SMP-SMA-SMK-SLB'!I$7,FALSE)</f>
        <v>0</v>
      </c>
      <c r="I637" s="9">
        <f>VLOOKUP($E637,'ALL-GTK-SD-SMP-SMA-SMK-SLB'!$F$14:$CG$713,'ALL-GTK-SD-SMP-SMA-SMK-SLB'!J$7,FALSE)</f>
        <v>0</v>
      </c>
      <c r="J637" s="9">
        <f>VLOOKUP($E637,'ALL-GTK-SD-SMP-SMA-SMK-SLB'!$F$14:$CG$713,'ALL-GTK-SD-SMP-SMA-SMK-SLB'!K$7,FALSE)</f>
        <v>0</v>
      </c>
      <c r="K637" s="9">
        <f>VLOOKUP($E637,'ALL-GTK-SD-SMP-SMA-SMK-SLB'!$F$14:$CG$713,'ALL-GTK-SD-SMP-SMA-SMK-SLB'!L$7,FALSE)</f>
        <v>0</v>
      </c>
      <c r="L637" s="9">
        <f>VLOOKUP($E637,'ALL-GTK-SD-SMP-SMA-SMK-SLB'!$F$14:$CG$713,'ALL-GTK-SD-SMP-SMA-SMK-SLB'!M$7,FALSE)</f>
        <v>0</v>
      </c>
      <c r="M637" s="9">
        <f>VLOOKUP($E637,'ALL-GTK-SD-SMP-SMA-SMK-SLB'!$F$14:$CG$713,'ALL-GTK-SD-SMP-SMA-SMK-SLB'!N$7,FALSE)</f>
        <v>0</v>
      </c>
      <c r="N637" s="9">
        <f>VLOOKUP($E637,'ALL-GTK-SD-SMP-SMA-SMK-SLB'!$F$14:$CG$713,'ALL-GTK-SD-SMP-SMA-SMK-SLB'!O$7,FALSE)</f>
        <v>0</v>
      </c>
      <c r="O637" s="9">
        <f>VLOOKUP($E637,'ALL-GTK-SD-SMP-SMA-SMK-SLB'!$F$14:$CG$713,'ALL-GTK-SD-SMP-SMA-SMK-SLB'!P$7,FALSE)</f>
        <v>0</v>
      </c>
      <c r="P637" s="299">
        <f t="shared" si="330"/>
        <v>0</v>
      </c>
      <c r="Q637" s="299">
        <f t="shared" si="331"/>
        <v>0</v>
      </c>
      <c r="R637" s="300">
        <f t="shared" si="332"/>
        <v>0</v>
      </c>
      <c r="S637" s="9">
        <f>VLOOKUP($E637,'ALL-GTK-SD-SMP-SMA-SMK-SLB'!$F$14:$CG$713,'ALL-GTK-SD-SMP-SMA-SMK-SLB'!T$7,FALSE)</f>
        <v>11</v>
      </c>
      <c r="T637" s="9">
        <f>VLOOKUP($E637,'ALL-GTK-SD-SMP-SMA-SMK-SLB'!$F$14:$CG$713,'ALL-GTK-SD-SMP-SMA-SMK-SLB'!U$7,FALSE)</f>
        <v>23</v>
      </c>
      <c r="U637" s="9">
        <f>VLOOKUP($E637,'ALL-GTK-SD-SMP-SMA-SMK-SLB'!$F$14:$CG$713,'ALL-GTK-SD-SMP-SMA-SMK-SLB'!V$7,FALSE)</f>
        <v>0</v>
      </c>
      <c r="V637" s="9">
        <f>VLOOKUP($E637,'ALL-GTK-SD-SMP-SMA-SMK-SLB'!$F$14:$CG$713,'ALL-GTK-SD-SMP-SMA-SMK-SLB'!W$7,FALSE)</f>
        <v>0</v>
      </c>
      <c r="W637" s="9">
        <f>VLOOKUP($E637,'ALL-GTK-SD-SMP-SMA-SMK-SLB'!$F$14:$CG$713,'ALL-GTK-SD-SMP-SMA-SMK-SLB'!X$7,FALSE)</f>
        <v>0</v>
      </c>
      <c r="X637" s="9">
        <f>VLOOKUP($E637,'ALL-GTK-SD-SMP-SMA-SMK-SLB'!$F$14:$CG$713,'ALL-GTK-SD-SMP-SMA-SMK-SLB'!Y$7,FALSE)</f>
        <v>1</v>
      </c>
      <c r="Y637" s="299">
        <f t="shared" si="333"/>
        <v>11</v>
      </c>
      <c r="Z637" s="299">
        <f t="shared" si="334"/>
        <v>24</v>
      </c>
      <c r="AA637" s="10">
        <f t="shared" si="335"/>
        <v>35</v>
      </c>
      <c r="AB637" s="44">
        <f t="shared" si="336"/>
        <v>11</v>
      </c>
      <c r="AC637" s="44">
        <f t="shared" si="337"/>
        <v>24</v>
      </c>
      <c r="AD637" s="11">
        <f t="shared" si="338"/>
        <v>35</v>
      </c>
      <c r="AE637" s="9">
        <f>VLOOKUP($E637,'ALL-GTK-SD-SMP-SMA-SMK-SLB'!$F$14:$CG$713,'ALL-GTK-SD-SMP-SMA-SMK-SLB'!AF$7,FALSE)</f>
        <v>8</v>
      </c>
      <c r="AF637" s="9">
        <f>VLOOKUP($E637,'ALL-GTK-SD-SMP-SMA-SMK-SLB'!$F$14:$CG$713,'ALL-GTK-SD-SMP-SMA-SMK-SLB'!AG$7,FALSE)</f>
        <v>19</v>
      </c>
      <c r="AG637" s="10">
        <f t="shared" si="339"/>
        <v>27</v>
      </c>
      <c r="AH637" s="9">
        <f>VLOOKUP($E637,'ALL-GTK-SD-SMP-SMA-SMK-SLB'!$F$14:$CG$713,'ALL-GTK-SD-SMP-SMA-SMK-SLB'!AI$7,FALSE)</f>
        <v>3</v>
      </c>
      <c r="AI637" s="9">
        <f>VLOOKUP($E637,'ALL-GTK-SD-SMP-SMA-SMK-SLB'!$F$14:$CG$713,'ALL-GTK-SD-SMP-SMA-SMK-SLB'!AJ$7,FALSE)</f>
        <v>5</v>
      </c>
      <c r="AJ637" s="10">
        <f t="shared" si="340"/>
        <v>8</v>
      </c>
      <c r="AK637" s="44">
        <f t="shared" si="341"/>
        <v>11</v>
      </c>
      <c r="AL637" s="44">
        <f t="shared" si="342"/>
        <v>24</v>
      </c>
      <c r="AM637" s="11">
        <f t="shared" si="343"/>
        <v>35</v>
      </c>
      <c r="AN637" s="299">
        <v>0</v>
      </c>
      <c r="AO637" s="299">
        <v>0</v>
      </c>
      <c r="AP637" s="9">
        <f>VLOOKUP($E637,'ALL-GTK-SD-SMP-SMA-SMK-SLB'!$F$14:$CG$713,'ALL-GTK-SD-SMP-SMA-SMK-SLB'!AQ$7,FALSE)</f>
        <v>0</v>
      </c>
      <c r="AQ637" s="9">
        <f>VLOOKUP($E637,'ALL-GTK-SD-SMP-SMA-SMK-SLB'!$F$14:$CG$713,'ALL-GTK-SD-SMP-SMA-SMK-SLB'!AR$7,FALSE)</f>
        <v>0</v>
      </c>
      <c r="AR637" s="9">
        <f>VLOOKUP($E637,'ALL-GTK-SD-SMP-SMA-SMK-SLB'!$F$14:$CG$713,'ALL-GTK-SD-SMP-SMA-SMK-SLB'!AS$7,FALSE)</f>
        <v>0</v>
      </c>
      <c r="AS637" s="9">
        <f>VLOOKUP($E637,'ALL-GTK-SD-SMP-SMA-SMK-SLB'!$F$14:$CG$713,'ALL-GTK-SD-SMP-SMA-SMK-SLB'!AT$7,FALSE)</f>
        <v>0</v>
      </c>
      <c r="AT637" s="9">
        <f>VLOOKUP($E637,'ALL-GTK-SD-SMP-SMA-SMK-SLB'!$F$14:$CG$713,'ALL-GTK-SD-SMP-SMA-SMK-SLB'!AU$7,FALSE)</f>
        <v>0</v>
      </c>
      <c r="AU637" s="9">
        <f>VLOOKUP($E637,'ALL-GTK-SD-SMP-SMA-SMK-SLB'!$F$14:$CG$713,'ALL-GTK-SD-SMP-SMA-SMK-SLB'!AV$7,FALSE)</f>
        <v>0</v>
      </c>
      <c r="AV637" s="9">
        <f>VLOOKUP($E637,'ALL-GTK-SD-SMP-SMA-SMK-SLB'!$F$14:$CG$713,'ALL-GTK-SD-SMP-SMA-SMK-SLB'!AW$7,FALSE)</f>
        <v>0</v>
      </c>
      <c r="AW637" s="9">
        <f>VLOOKUP($E637,'ALL-GTK-SD-SMP-SMA-SMK-SLB'!$F$14:$CG$713,'ALL-GTK-SD-SMP-SMA-SMK-SLB'!AX$7,FALSE)</f>
        <v>0</v>
      </c>
      <c r="AX637" s="9">
        <f>VLOOKUP($E637,'ALL-GTK-SD-SMP-SMA-SMK-SLB'!$F$14:$CG$713,'ALL-GTK-SD-SMP-SMA-SMK-SLB'!AY$7,FALSE)</f>
        <v>9</v>
      </c>
      <c r="AY637" s="9">
        <f>VLOOKUP($E637,'ALL-GTK-SD-SMP-SMA-SMK-SLB'!$F$14:$CG$713,'ALL-GTK-SD-SMP-SMA-SMK-SLB'!AZ$7,FALSE)</f>
        <v>23</v>
      </c>
      <c r="AZ637" s="9">
        <f>VLOOKUP($E637,'ALL-GTK-SD-SMP-SMA-SMK-SLB'!$F$14:$CG$713,'ALL-GTK-SD-SMP-SMA-SMK-SLB'!BA$7,FALSE)</f>
        <v>2</v>
      </c>
      <c r="BA637" s="9">
        <f>VLOOKUP($E637,'ALL-GTK-SD-SMP-SMA-SMK-SLB'!$F$14:$CG$713,'ALL-GTK-SD-SMP-SMA-SMK-SLB'!BB$7,FALSE)</f>
        <v>1</v>
      </c>
      <c r="BB637" s="9">
        <f>VLOOKUP($E637,'ALL-GTK-SD-SMP-SMA-SMK-SLB'!$F$14:$CG$713,'ALL-GTK-SD-SMP-SMA-SMK-SLB'!BC$7,FALSE)</f>
        <v>0</v>
      </c>
      <c r="BC637" s="9">
        <f>VLOOKUP($E637,'ALL-GTK-SD-SMP-SMA-SMK-SLB'!$F$14:$CG$713,'ALL-GTK-SD-SMP-SMA-SMK-SLB'!BD$7,FALSE)</f>
        <v>0</v>
      </c>
      <c r="BD637" s="310">
        <f t="shared" si="344"/>
        <v>0</v>
      </c>
      <c r="BE637" s="310">
        <f t="shared" si="345"/>
        <v>0</v>
      </c>
      <c r="BF637" s="10">
        <f t="shared" si="346"/>
        <v>0</v>
      </c>
      <c r="BG637" s="311">
        <f t="shared" si="347"/>
        <v>11</v>
      </c>
      <c r="BH637" s="311">
        <f t="shared" si="348"/>
        <v>24</v>
      </c>
      <c r="BI637" s="10">
        <f t="shared" si="349"/>
        <v>35</v>
      </c>
      <c r="BJ637" s="44">
        <f t="shared" si="350"/>
        <v>11</v>
      </c>
      <c r="BK637" s="44">
        <f t="shared" si="351"/>
        <v>24</v>
      </c>
      <c r="BL637" s="11">
        <f t="shared" si="352"/>
        <v>35</v>
      </c>
      <c r="BM637" s="9">
        <f>VLOOKUP($E637,'ALL-GTK-SD-SMP-SMA-SMK-SLB'!$F$14:$CG$713,'ALL-GTK-SD-SMP-SMA-SMK-SLB'!BN$7,FALSE)</f>
        <v>0</v>
      </c>
      <c r="BN637" s="9">
        <f>VLOOKUP($E637,'ALL-GTK-SD-SMP-SMA-SMK-SLB'!$F$14:$CG$713,'ALL-GTK-SD-SMP-SMA-SMK-SLB'!BO$7,FALSE)</f>
        <v>0</v>
      </c>
      <c r="BO637" s="9">
        <f>VLOOKUP($E637,'ALL-GTK-SD-SMP-SMA-SMK-SLB'!$F$14:$CG$713,'ALL-GTK-SD-SMP-SMA-SMK-SLB'!BP$7,FALSE)</f>
        <v>0</v>
      </c>
      <c r="BP637" s="9">
        <f>VLOOKUP($E637,'ALL-GTK-SD-SMP-SMA-SMK-SLB'!$F$14:$CG$713,'ALL-GTK-SD-SMP-SMA-SMK-SLB'!BQ$7,FALSE)</f>
        <v>0</v>
      </c>
      <c r="BQ637" s="9">
        <f>VLOOKUP($E637,'ALL-GTK-SD-SMP-SMA-SMK-SLB'!$F$14:$CG$713,'ALL-GTK-SD-SMP-SMA-SMK-SLB'!BR$7,FALSE)</f>
        <v>0</v>
      </c>
      <c r="BR637" s="9">
        <f>VLOOKUP($E637,'ALL-GTK-SD-SMP-SMA-SMK-SLB'!$F$14:$CG$713,'ALL-GTK-SD-SMP-SMA-SMK-SLB'!BS$7,FALSE)</f>
        <v>1</v>
      </c>
      <c r="BS637" s="9">
        <f>VLOOKUP($E637,'ALL-GTK-SD-SMP-SMA-SMK-SLB'!$F$14:$CG$713,'ALL-GTK-SD-SMP-SMA-SMK-SLB'!BT$7,FALSE)</f>
        <v>0</v>
      </c>
      <c r="BT637" s="9">
        <f>VLOOKUP($E637,'ALL-GTK-SD-SMP-SMA-SMK-SLB'!$F$14:$CG$713,'ALL-GTK-SD-SMP-SMA-SMK-SLB'!BU$7,FALSE)</f>
        <v>0</v>
      </c>
      <c r="BU637" s="299">
        <f t="shared" si="353"/>
        <v>0</v>
      </c>
      <c r="BV637" s="299">
        <f t="shared" si="354"/>
        <v>1</v>
      </c>
      <c r="BW637" s="44">
        <f t="shared" si="355"/>
        <v>0</v>
      </c>
      <c r="BX637" s="44">
        <f t="shared" si="356"/>
        <v>1</v>
      </c>
      <c r="BY637" s="11">
        <f t="shared" si="357"/>
        <v>1</v>
      </c>
      <c r="BZ637" s="14">
        <f t="shared" si="358"/>
        <v>11</v>
      </c>
      <c r="CA637" s="14">
        <f t="shared" si="359"/>
        <v>24</v>
      </c>
      <c r="CB637" s="13">
        <f t="shared" si="360"/>
        <v>0</v>
      </c>
      <c r="CC637" s="13">
        <f t="shared" si="361"/>
        <v>1</v>
      </c>
      <c r="CD637" s="312">
        <f t="shared" si="362"/>
        <v>11</v>
      </c>
      <c r="CE637" s="312">
        <f t="shared" si="363"/>
        <v>25</v>
      </c>
      <c r="CF637" s="313">
        <f t="shared" si="364"/>
        <v>36</v>
      </c>
      <c r="CG637" s="302" t="str">
        <f t="shared" si="365"/>
        <v>OK</v>
      </c>
    </row>
    <row r="638" spans="1:85" ht="14.25" x14ac:dyDescent="0.25">
      <c r="A638" s="6">
        <v>626</v>
      </c>
      <c r="B638" s="495">
        <v>15</v>
      </c>
      <c r="C638" s="495" t="s">
        <v>9</v>
      </c>
      <c r="D638" s="496" t="s">
        <v>28</v>
      </c>
      <c r="E638" s="626">
        <v>20319293</v>
      </c>
      <c r="F638" s="627" t="s">
        <v>1097</v>
      </c>
      <c r="G638" s="624" t="s">
        <v>53</v>
      </c>
      <c r="H638" s="9">
        <f>VLOOKUP($E638,'ALL-GTK-SD-SMP-SMA-SMK-SLB'!$F$14:$CG$713,'ALL-GTK-SD-SMP-SMA-SMK-SLB'!I$7,FALSE)</f>
        <v>0</v>
      </c>
      <c r="I638" s="9">
        <f>VLOOKUP($E638,'ALL-GTK-SD-SMP-SMA-SMK-SLB'!$F$14:$CG$713,'ALL-GTK-SD-SMP-SMA-SMK-SLB'!J$7,FALSE)</f>
        <v>0</v>
      </c>
      <c r="J638" s="9">
        <f>VLOOKUP($E638,'ALL-GTK-SD-SMP-SMA-SMK-SLB'!$F$14:$CG$713,'ALL-GTK-SD-SMP-SMA-SMK-SLB'!K$7,FALSE)</f>
        <v>0</v>
      </c>
      <c r="K638" s="9">
        <f>VLOOKUP($E638,'ALL-GTK-SD-SMP-SMA-SMK-SLB'!$F$14:$CG$713,'ALL-GTK-SD-SMP-SMA-SMK-SLB'!L$7,FALSE)</f>
        <v>0</v>
      </c>
      <c r="L638" s="9">
        <f>VLOOKUP($E638,'ALL-GTK-SD-SMP-SMA-SMK-SLB'!$F$14:$CG$713,'ALL-GTK-SD-SMP-SMA-SMK-SLB'!M$7,FALSE)</f>
        <v>0</v>
      </c>
      <c r="M638" s="9">
        <f>VLOOKUP($E638,'ALL-GTK-SD-SMP-SMA-SMK-SLB'!$F$14:$CG$713,'ALL-GTK-SD-SMP-SMA-SMK-SLB'!N$7,FALSE)</f>
        <v>0</v>
      </c>
      <c r="N638" s="9">
        <f>VLOOKUP($E638,'ALL-GTK-SD-SMP-SMA-SMK-SLB'!$F$14:$CG$713,'ALL-GTK-SD-SMP-SMA-SMK-SLB'!O$7,FALSE)</f>
        <v>0</v>
      </c>
      <c r="O638" s="9">
        <f>VLOOKUP($E638,'ALL-GTK-SD-SMP-SMA-SMK-SLB'!$F$14:$CG$713,'ALL-GTK-SD-SMP-SMA-SMK-SLB'!P$7,FALSE)</f>
        <v>0</v>
      </c>
      <c r="P638" s="299">
        <f t="shared" si="330"/>
        <v>0</v>
      </c>
      <c r="Q638" s="299">
        <f t="shared" si="331"/>
        <v>0</v>
      </c>
      <c r="R638" s="300">
        <f t="shared" si="332"/>
        <v>0</v>
      </c>
      <c r="S638" s="9">
        <f>VLOOKUP($E638,'ALL-GTK-SD-SMP-SMA-SMK-SLB'!$F$14:$CG$713,'ALL-GTK-SD-SMP-SMA-SMK-SLB'!T$7,FALSE)</f>
        <v>13</v>
      </c>
      <c r="T638" s="9">
        <f>VLOOKUP($E638,'ALL-GTK-SD-SMP-SMA-SMK-SLB'!$F$14:$CG$713,'ALL-GTK-SD-SMP-SMA-SMK-SLB'!U$7,FALSE)</f>
        <v>22</v>
      </c>
      <c r="U638" s="9">
        <f>VLOOKUP($E638,'ALL-GTK-SD-SMP-SMA-SMK-SLB'!$F$14:$CG$713,'ALL-GTK-SD-SMP-SMA-SMK-SLB'!V$7,FALSE)</f>
        <v>0</v>
      </c>
      <c r="V638" s="9">
        <f>VLOOKUP($E638,'ALL-GTK-SD-SMP-SMA-SMK-SLB'!$F$14:$CG$713,'ALL-GTK-SD-SMP-SMA-SMK-SLB'!W$7,FALSE)</f>
        <v>0</v>
      </c>
      <c r="W638" s="9">
        <f>VLOOKUP($E638,'ALL-GTK-SD-SMP-SMA-SMK-SLB'!$F$14:$CG$713,'ALL-GTK-SD-SMP-SMA-SMK-SLB'!X$7,FALSE)</f>
        <v>0</v>
      </c>
      <c r="X638" s="9">
        <f>VLOOKUP($E638,'ALL-GTK-SD-SMP-SMA-SMK-SLB'!$F$14:$CG$713,'ALL-GTK-SD-SMP-SMA-SMK-SLB'!Y$7,FALSE)</f>
        <v>1</v>
      </c>
      <c r="Y638" s="299">
        <f t="shared" si="333"/>
        <v>13</v>
      </c>
      <c r="Z638" s="299">
        <f t="shared" si="334"/>
        <v>23</v>
      </c>
      <c r="AA638" s="10">
        <f t="shared" si="335"/>
        <v>36</v>
      </c>
      <c r="AB638" s="44">
        <f t="shared" si="336"/>
        <v>13</v>
      </c>
      <c r="AC638" s="44">
        <f t="shared" si="337"/>
        <v>23</v>
      </c>
      <c r="AD638" s="11">
        <f t="shared" si="338"/>
        <v>36</v>
      </c>
      <c r="AE638" s="9">
        <f>VLOOKUP($E638,'ALL-GTK-SD-SMP-SMA-SMK-SLB'!$F$14:$CG$713,'ALL-GTK-SD-SMP-SMA-SMK-SLB'!AF$7,FALSE)</f>
        <v>6</v>
      </c>
      <c r="AF638" s="9">
        <f>VLOOKUP($E638,'ALL-GTK-SD-SMP-SMA-SMK-SLB'!$F$14:$CG$713,'ALL-GTK-SD-SMP-SMA-SMK-SLB'!AG$7,FALSE)</f>
        <v>14</v>
      </c>
      <c r="AG638" s="10">
        <f t="shared" si="339"/>
        <v>20</v>
      </c>
      <c r="AH638" s="9">
        <f>VLOOKUP($E638,'ALL-GTK-SD-SMP-SMA-SMK-SLB'!$F$14:$CG$713,'ALL-GTK-SD-SMP-SMA-SMK-SLB'!AI$7,FALSE)</f>
        <v>7</v>
      </c>
      <c r="AI638" s="9">
        <f>VLOOKUP($E638,'ALL-GTK-SD-SMP-SMA-SMK-SLB'!$F$14:$CG$713,'ALL-GTK-SD-SMP-SMA-SMK-SLB'!AJ$7,FALSE)</f>
        <v>9</v>
      </c>
      <c r="AJ638" s="10">
        <f t="shared" si="340"/>
        <v>16</v>
      </c>
      <c r="AK638" s="44">
        <f t="shared" si="341"/>
        <v>13</v>
      </c>
      <c r="AL638" s="44">
        <f t="shared" si="342"/>
        <v>23</v>
      </c>
      <c r="AM638" s="11">
        <f t="shared" si="343"/>
        <v>36</v>
      </c>
      <c r="AN638" s="299">
        <v>0</v>
      </c>
      <c r="AO638" s="299">
        <v>0</v>
      </c>
      <c r="AP638" s="9">
        <f>VLOOKUP($E638,'ALL-GTK-SD-SMP-SMA-SMK-SLB'!$F$14:$CG$713,'ALL-GTK-SD-SMP-SMA-SMK-SLB'!AQ$7,FALSE)</f>
        <v>0</v>
      </c>
      <c r="AQ638" s="9">
        <f>VLOOKUP($E638,'ALL-GTK-SD-SMP-SMA-SMK-SLB'!$F$14:$CG$713,'ALL-GTK-SD-SMP-SMA-SMK-SLB'!AR$7,FALSE)</f>
        <v>0</v>
      </c>
      <c r="AR638" s="9">
        <f>VLOOKUP($E638,'ALL-GTK-SD-SMP-SMA-SMK-SLB'!$F$14:$CG$713,'ALL-GTK-SD-SMP-SMA-SMK-SLB'!AS$7,FALSE)</f>
        <v>0</v>
      </c>
      <c r="AS638" s="9">
        <f>VLOOKUP($E638,'ALL-GTK-SD-SMP-SMA-SMK-SLB'!$F$14:$CG$713,'ALL-GTK-SD-SMP-SMA-SMK-SLB'!AT$7,FALSE)</f>
        <v>0</v>
      </c>
      <c r="AT638" s="9">
        <f>VLOOKUP($E638,'ALL-GTK-SD-SMP-SMA-SMK-SLB'!$F$14:$CG$713,'ALL-GTK-SD-SMP-SMA-SMK-SLB'!AU$7,FALSE)</f>
        <v>0</v>
      </c>
      <c r="AU638" s="9">
        <f>VLOOKUP($E638,'ALL-GTK-SD-SMP-SMA-SMK-SLB'!$F$14:$CG$713,'ALL-GTK-SD-SMP-SMA-SMK-SLB'!AV$7,FALSE)</f>
        <v>0</v>
      </c>
      <c r="AV638" s="9">
        <f>VLOOKUP($E638,'ALL-GTK-SD-SMP-SMA-SMK-SLB'!$F$14:$CG$713,'ALL-GTK-SD-SMP-SMA-SMK-SLB'!AW$7,FALSE)</f>
        <v>0</v>
      </c>
      <c r="AW638" s="9">
        <f>VLOOKUP($E638,'ALL-GTK-SD-SMP-SMA-SMK-SLB'!$F$14:$CG$713,'ALL-GTK-SD-SMP-SMA-SMK-SLB'!AX$7,FALSE)</f>
        <v>0</v>
      </c>
      <c r="AX638" s="9">
        <f>VLOOKUP($E638,'ALL-GTK-SD-SMP-SMA-SMK-SLB'!$F$14:$CG$713,'ALL-GTK-SD-SMP-SMA-SMK-SLB'!AY$7,FALSE)</f>
        <v>12</v>
      </c>
      <c r="AY638" s="9">
        <f>VLOOKUP($E638,'ALL-GTK-SD-SMP-SMA-SMK-SLB'!$F$14:$CG$713,'ALL-GTK-SD-SMP-SMA-SMK-SLB'!AZ$7,FALSE)</f>
        <v>23</v>
      </c>
      <c r="AZ638" s="9">
        <f>VLOOKUP($E638,'ALL-GTK-SD-SMP-SMA-SMK-SLB'!$F$14:$CG$713,'ALL-GTK-SD-SMP-SMA-SMK-SLB'!BA$7,FALSE)</f>
        <v>1</v>
      </c>
      <c r="BA638" s="9">
        <f>VLOOKUP($E638,'ALL-GTK-SD-SMP-SMA-SMK-SLB'!$F$14:$CG$713,'ALL-GTK-SD-SMP-SMA-SMK-SLB'!BB$7,FALSE)</f>
        <v>0</v>
      </c>
      <c r="BB638" s="9">
        <f>VLOOKUP($E638,'ALL-GTK-SD-SMP-SMA-SMK-SLB'!$F$14:$CG$713,'ALL-GTK-SD-SMP-SMA-SMK-SLB'!BC$7,FALSE)</f>
        <v>0</v>
      </c>
      <c r="BC638" s="9">
        <f>VLOOKUP($E638,'ALL-GTK-SD-SMP-SMA-SMK-SLB'!$F$14:$CG$713,'ALL-GTK-SD-SMP-SMA-SMK-SLB'!BD$7,FALSE)</f>
        <v>0</v>
      </c>
      <c r="BD638" s="310">
        <f t="shared" si="344"/>
        <v>0</v>
      </c>
      <c r="BE638" s="310">
        <f t="shared" si="345"/>
        <v>0</v>
      </c>
      <c r="BF638" s="10">
        <f t="shared" si="346"/>
        <v>0</v>
      </c>
      <c r="BG638" s="311">
        <f t="shared" si="347"/>
        <v>13</v>
      </c>
      <c r="BH638" s="311">
        <f t="shared" si="348"/>
        <v>23</v>
      </c>
      <c r="BI638" s="10">
        <f t="shared" si="349"/>
        <v>36</v>
      </c>
      <c r="BJ638" s="44">
        <f t="shared" si="350"/>
        <v>13</v>
      </c>
      <c r="BK638" s="44">
        <f t="shared" si="351"/>
        <v>23</v>
      </c>
      <c r="BL638" s="11">
        <f t="shared" si="352"/>
        <v>36</v>
      </c>
      <c r="BM638" s="9">
        <f>VLOOKUP($E638,'ALL-GTK-SD-SMP-SMA-SMK-SLB'!$F$14:$CG$713,'ALL-GTK-SD-SMP-SMA-SMK-SLB'!BN$7,FALSE)</f>
        <v>0</v>
      </c>
      <c r="BN638" s="9">
        <f>VLOOKUP($E638,'ALL-GTK-SD-SMP-SMA-SMK-SLB'!$F$14:$CG$713,'ALL-GTK-SD-SMP-SMA-SMK-SLB'!BO$7,FALSE)</f>
        <v>0</v>
      </c>
      <c r="BO638" s="9">
        <f>VLOOKUP($E638,'ALL-GTK-SD-SMP-SMA-SMK-SLB'!$F$14:$CG$713,'ALL-GTK-SD-SMP-SMA-SMK-SLB'!BP$7,FALSE)</f>
        <v>0</v>
      </c>
      <c r="BP638" s="9">
        <f>VLOOKUP($E638,'ALL-GTK-SD-SMP-SMA-SMK-SLB'!$F$14:$CG$713,'ALL-GTK-SD-SMP-SMA-SMK-SLB'!BQ$7,FALSE)</f>
        <v>2</v>
      </c>
      <c r="BQ638" s="9">
        <f>VLOOKUP($E638,'ALL-GTK-SD-SMP-SMA-SMK-SLB'!$F$14:$CG$713,'ALL-GTK-SD-SMP-SMA-SMK-SLB'!BR$7,FALSE)</f>
        <v>0</v>
      </c>
      <c r="BR638" s="9">
        <f>VLOOKUP($E638,'ALL-GTK-SD-SMP-SMA-SMK-SLB'!$F$14:$CG$713,'ALL-GTK-SD-SMP-SMA-SMK-SLB'!BS$7,FALSE)</f>
        <v>0</v>
      </c>
      <c r="BS638" s="9">
        <f>VLOOKUP($E638,'ALL-GTK-SD-SMP-SMA-SMK-SLB'!$F$14:$CG$713,'ALL-GTK-SD-SMP-SMA-SMK-SLB'!BT$7,FALSE)</f>
        <v>0</v>
      </c>
      <c r="BT638" s="9">
        <f>VLOOKUP($E638,'ALL-GTK-SD-SMP-SMA-SMK-SLB'!$F$14:$CG$713,'ALL-GTK-SD-SMP-SMA-SMK-SLB'!BU$7,FALSE)</f>
        <v>0</v>
      </c>
      <c r="BU638" s="299">
        <f t="shared" si="353"/>
        <v>0</v>
      </c>
      <c r="BV638" s="299">
        <f t="shared" si="354"/>
        <v>2</v>
      </c>
      <c r="BW638" s="44">
        <f t="shared" si="355"/>
        <v>0</v>
      </c>
      <c r="BX638" s="44">
        <f t="shared" si="356"/>
        <v>2</v>
      </c>
      <c r="BY638" s="11">
        <f t="shared" si="357"/>
        <v>2</v>
      </c>
      <c r="BZ638" s="14">
        <f t="shared" si="358"/>
        <v>13</v>
      </c>
      <c r="CA638" s="14">
        <f t="shared" si="359"/>
        <v>23</v>
      </c>
      <c r="CB638" s="13">
        <f t="shared" si="360"/>
        <v>0</v>
      </c>
      <c r="CC638" s="13">
        <f t="shared" si="361"/>
        <v>2</v>
      </c>
      <c r="CD638" s="312">
        <f t="shared" si="362"/>
        <v>13</v>
      </c>
      <c r="CE638" s="312">
        <f t="shared" si="363"/>
        <v>25</v>
      </c>
      <c r="CF638" s="313">
        <f t="shared" si="364"/>
        <v>38</v>
      </c>
      <c r="CG638" s="302" t="str">
        <f t="shared" si="365"/>
        <v>OK</v>
      </c>
    </row>
    <row r="639" spans="1:85" ht="24" x14ac:dyDescent="0.25">
      <c r="A639" s="6">
        <v>627</v>
      </c>
      <c r="B639" s="495">
        <v>16</v>
      </c>
      <c r="C639" s="495" t="s">
        <v>9</v>
      </c>
      <c r="D639" s="496" t="s">
        <v>28</v>
      </c>
      <c r="E639" s="626">
        <v>20362122</v>
      </c>
      <c r="F639" s="627" t="s">
        <v>1098</v>
      </c>
      <c r="G639" s="624" t="s">
        <v>53</v>
      </c>
      <c r="H639" s="9">
        <f>VLOOKUP($E639,'ALL-GTK-SD-SMP-SMA-SMK-SLB'!$F$14:$CG$713,'ALL-GTK-SD-SMP-SMA-SMK-SLB'!I$7,FALSE)</f>
        <v>0</v>
      </c>
      <c r="I639" s="9">
        <f>VLOOKUP($E639,'ALL-GTK-SD-SMP-SMA-SMK-SLB'!$F$14:$CG$713,'ALL-GTK-SD-SMP-SMA-SMK-SLB'!J$7,FALSE)</f>
        <v>0</v>
      </c>
      <c r="J639" s="9">
        <f>VLOOKUP($E639,'ALL-GTK-SD-SMP-SMA-SMK-SLB'!$F$14:$CG$713,'ALL-GTK-SD-SMP-SMA-SMK-SLB'!K$7,FALSE)</f>
        <v>0</v>
      </c>
      <c r="K639" s="9">
        <f>VLOOKUP($E639,'ALL-GTK-SD-SMP-SMA-SMK-SLB'!$F$14:$CG$713,'ALL-GTK-SD-SMP-SMA-SMK-SLB'!L$7,FALSE)</f>
        <v>0</v>
      </c>
      <c r="L639" s="9">
        <f>VLOOKUP($E639,'ALL-GTK-SD-SMP-SMA-SMK-SLB'!$F$14:$CG$713,'ALL-GTK-SD-SMP-SMA-SMK-SLB'!M$7,FALSE)</f>
        <v>0</v>
      </c>
      <c r="M639" s="9">
        <f>VLOOKUP($E639,'ALL-GTK-SD-SMP-SMA-SMK-SLB'!$F$14:$CG$713,'ALL-GTK-SD-SMP-SMA-SMK-SLB'!N$7,FALSE)</f>
        <v>0</v>
      </c>
      <c r="N639" s="9">
        <f>VLOOKUP($E639,'ALL-GTK-SD-SMP-SMA-SMK-SLB'!$F$14:$CG$713,'ALL-GTK-SD-SMP-SMA-SMK-SLB'!O$7,FALSE)</f>
        <v>1</v>
      </c>
      <c r="O639" s="9">
        <f>VLOOKUP($E639,'ALL-GTK-SD-SMP-SMA-SMK-SLB'!$F$14:$CG$713,'ALL-GTK-SD-SMP-SMA-SMK-SLB'!P$7,FALSE)</f>
        <v>0</v>
      </c>
      <c r="P639" s="299">
        <f t="shared" si="330"/>
        <v>1</v>
      </c>
      <c r="Q639" s="299">
        <f t="shared" si="331"/>
        <v>0</v>
      </c>
      <c r="R639" s="300">
        <f t="shared" si="332"/>
        <v>1</v>
      </c>
      <c r="S639" s="9">
        <f>VLOOKUP($E639,'ALL-GTK-SD-SMP-SMA-SMK-SLB'!$F$14:$CG$713,'ALL-GTK-SD-SMP-SMA-SMK-SLB'!T$7,FALSE)</f>
        <v>1</v>
      </c>
      <c r="T639" s="9">
        <f>VLOOKUP($E639,'ALL-GTK-SD-SMP-SMA-SMK-SLB'!$F$14:$CG$713,'ALL-GTK-SD-SMP-SMA-SMK-SLB'!U$7,FALSE)</f>
        <v>3</v>
      </c>
      <c r="U639" s="9">
        <f>VLOOKUP($E639,'ALL-GTK-SD-SMP-SMA-SMK-SLB'!$F$14:$CG$713,'ALL-GTK-SD-SMP-SMA-SMK-SLB'!V$7,FALSE)</f>
        <v>0</v>
      </c>
      <c r="V639" s="9">
        <f>VLOOKUP($E639,'ALL-GTK-SD-SMP-SMA-SMK-SLB'!$F$14:$CG$713,'ALL-GTK-SD-SMP-SMA-SMK-SLB'!W$7,FALSE)</f>
        <v>1</v>
      </c>
      <c r="W639" s="9">
        <f>VLOOKUP($E639,'ALL-GTK-SD-SMP-SMA-SMK-SLB'!$F$14:$CG$713,'ALL-GTK-SD-SMP-SMA-SMK-SLB'!X$7,FALSE)</f>
        <v>1</v>
      </c>
      <c r="X639" s="9">
        <f>VLOOKUP($E639,'ALL-GTK-SD-SMP-SMA-SMK-SLB'!$F$14:$CG$713,'ALL-GTK-SD-SMP-SMA-SMK-SLB'!Y$7,FALSE)</f>
        <v>2</v>
      </c>
      <c r="Y639" s="299">
        <f t="shared" si="333"/>
        <v>2</v>
      </c>
      <c r="Z639" s="299">
        <f t="shared" si="334"/>
        <v>6</v>
      </c>
      <c r="AA639" s="10">
        <f t="shared" si="335"/>
        <v>8</v>
      </c>
      <c r="AB639" s="44">
        <f t="shared" si="336"/>
        <v>3</v>
      </c>
      <c r="AC639" s="44">
        <f t="shared" si="337"/>
        <v>6</v>
      </c>
      <c r="AD639" s="11">
        <f t="shared" si="338"/>
        <v>9</v>
      </c>
      <c r="AE639" s="9">
        <f>VLOOKUP($E639,'ALL-GTK-SD-SMP-SMA-SMK-SLB'!$F$14:$CG$713,'ALL-GTK-SD-SMP-SMA-SMK-SLB'!AF$7,FALSE)</f>
        <v>2</v>
      </c>
      <c r="AF639" s="9">
        <f>VLOOKUP($E639,'ALL-GTK-SD-SMP-SMA-SMK-SLB'!$F$14:$CG$713,'ALL-GTK-SD-SMP-SMA-SMK-SLB'!AG$7,FALSE)</f>
        <v>6</v>
      </c>
      <c r="AG639" s="10">
        <f t="shared" si="339"/>
        <v>8</v>
      </c>
      <c r="AH639" s="9">
        <f>VLOOKUP($E639,'ALL-GTK-SD-SMP-SMA-SMK-SLB'!$F$14:$CG$713,'ALL-GTK-SD-SMP-SMA-SMK-SLB'!AI$7,FALSE)</f>
        <v>1</v>
      </c>
      <c r="AI639" s="9">
        <f>VLOOKUP($E639,'ALL-GTK-SD-SMP-SMA-SMK-SLB'!$F$14:$CG$713,'ALL-GTK-SD-SMP-SMA-SMK-SLB'!AJ$7,FALSE)</f>
        <v>0</v>
      </c>
      <c r="AJ639" s="10">
        <f t="shared" si="340"/>
        <v>1</v>
      </c>
      <c r="AK639" s="44">
        <f t="shared" si="341"/>
        <v>3</v>
      </c>
      <c r="AL639" s="44">
        <f t="shared" si="342"/>
        <v>6</v>
      </c>
      <c r="AM639" s="11">
        <f t="shared" si="343"/>
        <v>9</v>
      </c>
      <c r="AN639" s="299">
        <v>0</v>
      </c>
      <c r="AO639" s="299">
        <v>0</v>
      </c>
      <c r="AP639" s="9">
        <f>VLOOKUP($E639,'ALL-GTK-SD-SMP-SMA-SMK-SLB'!$F$14:$CG$713,'ALL-GTK-SD-SMP-SMA-SMK-SLB'!AQ$7,FALSE)</f>
        <v>0</v>
      </c>
      <c r="AQ639" s="9">
        <f>VLOOKUP($E639,'ALL-GTK-SD-SMP-SMA-SMK-SLB'!$F$14:$CG$713,'ALL-GTK-SD-SMP-SMA-SMK-SLB'!AR$7,FALSE)</f>
        <v>0</v>
      </c>
      <c r="AR639" s="9">
        <f>VLOOKUP($E639,'ALL-GTK-SD-SMP-SMA-SMK-SLB'!$F$14:$CG$713,'ALL-GTK-SD-SMP-SMA-SMK-SLB'!AS$7,FALSE)</f>
        <v>0</v>
      </c>
      <c r="AS639" s="9">
        <f>VLOOKUP($E639,'ALL-GTK-SD-SMP-SMA-SMK-SLB'!$F$14:$CG$713,'ALL-GTK-SD-SMP-SMA-SMK-SLB'!AT$7,FALSE)</f>
        <v>0</v>
      </c>
      <c r="AT639" s="9">
        <f>VLOOKUP($E639,'ALL-GTK-SD-SMP-SMA-SMK-SLB'!$F$14:$CG$713,'ALL-GTK-SD-SMP-SMA-SMK-SLB'!AU$7,FALSE)</f>
        <v>0</v>
      </c>
      <c r="AU639" s="9">
        <f>VLOOKUP($E639,'ALL-GTK-SD-SMP-SMA-SMK-SLB'!$F$14:$CG$713,'ALL-GTK-SD-SMP-SMA-SMK-SLB'!AV$7,FALSE)</f>
        <v>0</v>
      </c>
      <c r="AV639" s="9">
        <f>VLOOKUP($E639,'ALL-GTK-SD-SMP-SMA-SMK-SLB'!$F$14:$CG$713,'ALL-GTK-SD-SMP-SMA-SMK-SLB'!AW$7,FALSE)</f>
        <v>0</v>
      </c>
      <c r="AW639" s="9">
        <f>VLOOKUP($E639,'ALL-GTK-SD-SMP-SMA-SMK-SLB'!$F$14:$CG$713,'ALL-GTK-SD-SMP-SMA-SMK-SLB'!AX$7,FALSE)</f>
        <v>0</v>
      </c>
      <c r="AX639" s="9">
        <f>VLOOKUP($E639,'ALL-GTK-SD-SMP-SMA-SMK-SLB'!$F$14:$CG$713,'ALL-GTK-SD-SMP-SMA-SMK-SLB'!AY$7,FALSE)</f>
        <v>2</v>
      </c>
      <c r="AY639" s="9">
        <f>VLOOKUP($E639,'ALL-GTK-SD-SMP-SMA-SMK-SLB'!$F$14:$CG$713,'ALL-GTK-SD-SMP-SMA-SMK-SLB'!AZ$7,FALSE)</f>
        <v>6</v>
      </c>
      <c r="AZ639" s="9">
        <f>VLOOKUP($E639,'ALL-GTK-SD-SMP-SMA-SMK-SLB'!$F$14:$CG$713,'ALL-GTK-SD-SMP-SMA-SMK-SLB'!BA$7,FALSE)</f>
        <v>1</v>
      </c>
      <c r="BA639" s="9">
        <f>VLOOKUP($E639,'ALL-GTK-SD-SMP-SMA-SMK-SLB'!$F$14:$CG$713,'ALL-GTK-SD-SMP-SMA-SMK-SLB'!BB$7,FALSE)</f>
        <v>0</v>
      </c>
      <c r="BB639" s="9">
        <f>VLOOKUP($E639,'ALL-GTK-SD-SMP-SMA-SMK-SLB'!$F$14:$CG$713,'ALL-GTK-SD-SMP-SMA-SMK-SLB'!BC$7,FALSE)</f>
        <v>0</v>
      </c>
      <c r="BC639" s="9">
        <f>VLOOKUP($E639,'ALL-GTK-SD-SMP-SMA-SMK-SLB'!$F$14:$CG$713,'ALL-GTK-SD-SMP-SMA-SMK-SLB'!BD$7,FALSE)</f>
        <v>0</v>
      </c>
      <c r="BD639" s="310">
        <f t="shared" si="344"/>
        <v>0</v>
      </c>
      <c r="BE639" s="310">
        <f t="shared" si="345"/>
        <v>0</v>
      </c>
      <c r="BF639" s="10">
        <f t="shared" si="346"/>
        <v>0</v>
      </c>
      <c r="BG639" s="311">
        <f t="shared" si="347"/>
        <v>3</v>
      </c>
      <c r="BH639" s="311">
        <f t="shared" si="348"/>
        <v>6</v>
      </c>
      <c r="BI639" s="10">
        <f t="shared" si="349"/>
        <v>9</v>
      </c>
      <c r="BJ639" s="44">
        <f t="shared" si="350"/>
        <v>3</v>
      </c>
      <c r="BK639" s="44">
        <f t="shared" si="351"/>
        <v>6</v>
      </c>
      <c r="BL639" s="11">
        <f t="shared" si="352"/>
        <v>9</v>
      </c>
      <c r="BM639" s="9">
        <f>VLOOKUP($E639,'ALL-GTK-SD-SMP-SMA-SMK-SLB'!$F$14:$CG$713,'ALL-GTK-SD-SMP-SMA-SMK-SLB'!BN$7,FALSE)</f>
        <v>0</v>
      </c>
      <c r="BN639" s="9">
        <f>VLOOKUP($E639,'ALL-GTK-SD-SMP-SMA-SMK-SLB'!$F$14:$CG$713,'ALL-GTK-SD-SMP-SMA-SMK-SLB'!BO$7,FALSE)</f>
        <v>0</v>
      </c>
      <c r="BO639" s="9">
        <f>VLOOKUP($E639,'ALL-GTK-SD-SMP-SMA-SMK-SLB'!$F$14:$CG$713,'ALL-GTK-SD-SMP-SMA-SMK-SLB'!BP$7,FALSE)</f>
        <v>0</v>
      </c>
      <c r="BP639" s="9">
        <f>VLOOKUP($E639,'ALL-GTK-SD-SMP-SMA-SMK-SLB'!$F$14:$CG$713,'ALL-GTK-SD-SMP-SMA-SMK-SLB'!BQ$7,FALSE)</f>
        <v>1</v>
      </c>
      <c r="BQ639" s="9">
        <f>VLOOKUP($E639,'ALL-GTK-SD-SMP-SMA-SMK-SLB'!$F$14:$CG$713,'ALL-GTK-SD-SMP-SMA-SMK-SLB'!BR$7,FALSE)</f>
        <v>0</v>
      </c>
      <c r="BR639" s="9">
        <f>VLOOKUP($E639,'ALL-GTK-SD-SMP-SMA-SMK-SLB'!$F$14:$CG$713,'ALL-GTK-SD-SMP-SMA-SMK-SLB'!BS$7,FALSE)</f>
        <v>0</v>
      </c>
      <c r="BS639" s="9">
        <f>VLOOKUP($E639,'ALL-GTK-SD-SMP-SMA-SMK-SLB'!$F$14:$CG$713,'ALL-GTK-SD-SMP-SMA-SMK-SLB'!BT$7,FALSE)</f>
        <v>0</v>
      </c>
      <c r="BT639" s="9">
        <f>VLOOKUP($E639,'ALL-GTK-SD-SMP-SMA-SMK-SLB'!$F$14:$CG$713,'ALL-GTK-SD-SMP-SMA-SMK-SLB'!BU$7,FALSE)</f>
        <v>0</v>
      </c>
      <c r="BU639" s="299">
        <f t="shared" si="353"/>
        <v>0</v>
      </c>
      <c r="BV639" s="299">
        <f t="shared" si="354"/>
        <v>1</v>
      </c>
      <c r="BW639" s="44">
        <f t="shared" si="355"/>
        <v>0</v>
      </c>
      <c r="BX639" s="44">
        <f t="shared" si="356"/>
        <v>1</v>
      </c>
      <c r="BY639" s="11">
        <f t="shared" si="357"/>
        <v>1</v>
      </c>
      <c r="BZ639" s="14">
        <f t="shared" si="358"/>
        <v>3</v>
      </c>
      <c r="CA639" s="14">
        <f t="shared" si="359"/>
        <v>6</v>
      </c>
      <c r="CB639" s="13">
        <f t="shared" si="360"/>
        <v>0</v>
      </c>
      <c r="CC639" s="13">
        <f t="shared" si="361"/>
        <v>1</v>
      </c>
      <c r="CD639" s="312">
        <f t="shared" si="362"/>
        <v>3</v>
      </c>
      <c r="CE639" s="312">
        <f t="shared" si="363"/>
        <v>7</v>
      </c>
      <c r="CF639" s="313">
        <f t="shared" si="364"/>
        <v>10</v>
      </c>
      <c r="CG639" s="302" t="str">
        <f t="shared" si="365"/>
        <v>OK</v>
      </c>
    </row>
    <row r="640" spans="1:85" ht="14.25" x14ac:dyDescent="0.25">
      <c r="A640" s="6">
        <v>628</v>
      </c>
      <c r="B640" s="495">
        <v>17</v>
      </c>
      <c r="C640" s="495" t="s">
        <v>9</v>
      </c>
      <c r="D640" s="496" t="s">
        <v>21</v>
      </c>
      <c r="E640" s="626">
        <v>69756200</v>
      </c>
      <c r="F640" s="627" t="s">
        <v>1099</v>
      </c>
      <c r="G640" s="624" t="s">
        <v>53</v>
      </c>
      <c r="H640" s="9">
        <f>VLOOKUP($E640,'ALL-GTK-SD-SMP-SMA-SMK-SLB'!$F$14:$CG$713,'ALL-GTK-SD-SMP-SMA-SMK-SLB'!I$7,FALSE)</f>
        <v>0</v>
      </c>
      <c r="I640" s="9">
        <f>VLOOKUP($E640,'ALL-GTK-SD-SMP-SMA-SMK-SLB'!$F$14:$CG$713,'ALL-GTK-SD-SMP-SMA-SMK-SLB'!J$7,FALSE)</f>
        <v>0</v>
      </c>
      <c r="J640" s="9">
        <f>VLOOKUP($E640,'ALL-GTK-SD-SMP-SMA-SMK-SLB'!$F$14:$CG$713,'ALL-GTK-SD-SMP-SMA-SMK-SLB'!K$7,FALSE)</f>
        <v>0</v>
      </c>
      <c r="K640" s="9">
        <f>VLOOKUP($E640,'ALL-GTK-SD-SMP-SMA-SMK-SLB'!$F$14:$CG$713,'ALL-GTK-SD-SMP-SMA-SMK-SLB'!L$7,FALSE)</f>
        <v>0</v>
      </c>
      <c r="L640" s="9">
        <f>VLOOKUP($E640,'ALL-GTK-SD-SMP-SMA-SMK-SLB'!$F$14:$CG$713,'ALL-GTK-SD-SMP-SMA-SMK-SLB'!M$7,FALSE)</f>
        <v>0</v>
      </c>
      <c r="M640" s="9">
        <f>VLOOKUP($E640,'ALL-GTK-SD-SMP-SMA-SMK-SLB'!$F$14:$CG$713,'ALL-GTK-SD-SMP-SMA-SMK-SLB'!N$7,FALSE)</f>
        <v>0</v>
      </c>
      <c r="N640" s="9">
        <f>VLOOKUP($E640,'ALL-GTK-SD-SMP-SMA-SMK-SLB'!$F$14:$CG$713,'ALL-GTK-SD-SMP-SMA-SMK-SLB'!O$7,FALSE)</f>
        <v>0</v>
      </c>
      <c r="O640" s="9">
        <f>VLOOKUP($E640,'ALL-GTK-SD-SMP-SMA-SMK-SLB'!$F$14:$CG$713,'ALL-GTK-SD-SMP-SMA-SMK-SLB'!P$7,FALSE)</f>
        <v>0</v>
      </c>
      <c r="P640" s="299">
        <f t="shared" si="330"/>
        <v>0</v>
      </c>
      <c r="Q640" s="299">
        <f t="shared" si="331"/>
        <v>0</v>
      </c>
      <c r="R640" s="300">
        <f t="shared" si="332"/>
        <v>0</v>
      </c>
      <c r="S640" s="9">
        <f>VLOOKUP($E640,'ALL-GTK-SD-SMP-SMA-SMK-SLB'!$F$14:$CG$713,'ALL-GTK-SD-SMP-SMA-SMK-SLB'!T$7,FALSE)</f>
        <v>6</v>
      </c>
      <c r="T640" s="9">
        <f>VLOOKUP($E640,'ALL-GTK-SD-SMP-SMA-SMK-SLB'!$F$14:$CG$713,'ALL-GTK-SD-SMP-SMA-SMK-SLB'!U$7,FALSE)</f>
        <v>5</v>
      </c>
      <c r="U640" s="9">
        <f>VLOOKUP($E640,'ALL-GTK-SD-SMP-SMA-SMK-SLB'!$F$14:$CG$713,'ALL-GTK-SD-SMP-SMA-SMK-SLB'!V$7,FALSE)</f>
        <v>1</v>
      </c>
      <c r="V640" s="9">
        <f>VLOOKUP($E640,'ALL-GTK-SD-SMP-SMA-SMK-SLB'!$F$14:$CG$713,'ALL-GTK-SD-SMP-SMA-SMK-SLB'!W$7,FALSE)</f>
        <v>0</v>
      </c>
      <c r="W640" s="9">
        <f>VLOOKUP($E640,'ALL-GTK-SD-SMP-SMA-SMK-SLB'!$F$14:$CG$713,'ALL-GTK-SD-SMP-SMA-SMK-SLB'!X$7,FALSE)</f>
        <v>1</v>
      </c>
      <c r="X640" s="9">
        <f>VLOOKUP($E640,'ALL-GTK-SD-SMP-SMA-SMK-SLB'!$F$14:$CG$713,'ALL-GTK-SD-SMP-SMA-SMK-SLB'!Y$7,FALSE)</f>
        <v>1</v>
      </c>
      <c r="Y640" s="299">
        <f t="shared" si="333"/>
        <v>8</v>
      </c>
      <c r="Z640" s="299">
        <f t="shared" si="334"/>
        <v>6</v>
      </c>
      <c r="AA640" s="10">
        <f t="shared" si="335"/>
        <v>14</v>
      </c>
      <c r="AB640" s="44">
        <f t="shared" si="336"/>
        <v>8</v>
      </c>
      <c r="AC640" s="44">
        <f t="shared" si="337"/>
        <v>6</v>
      </c>
      <c r="AD640" s="11">
        <f t="shared" si="338"/>
        <v>14</v>
      </c>
      <c r="AE640" s="9">
        <f>VLOOKUP($E640,'ALL-GTK-SD-SMP-SMA-SMK-SLB'!$F$14:$CG$713,'ALL-GTK-SD-SMP-SMA-SMK-SLB'!AF$7,FALSE)</f>
        <v>8</v>
      </c>
      <c r="AF640" s="9">
        <f>VLOOKUP($E640,'ALL-GTK-SD-SMP-SMA-SMK-SLB'!$F$14:$CG$713,'ALL-GTK-SD-SMP-SMA-SMK-SLB'!AG$7,FALSE)</f>
        <v>6</v>
      </c>
      <c r="AG640" s="10">
        <f t="shared" si="339"/>
        <v>14</v>
      </c>
      <c r="AH640" s="9">
        <f>VLOOKUP($E640,'ALL-GTK-SD-SMP-SMA-SMK-SLB'!$F$14:$CG$713,'ALL-GTK-SD-SMP-SMA-SMK-SLB'!AI$7,FALSE)</f>
        <v>0</v>
      </c>
      <c r="AI640" s="9">
        <f>VLOOKUP($E640,'ALL-GTK-SD-SMP-SMA-SMK-SLB'!$F$14:$CG$713,'ALL-GTK-SD-SMP-SMA-SMK-SLB'!AJ$7,FALSE)</f>
        <v>0</v>
      </c>
      <c r="AJ640" s="10">
        <f t="shared" si="340"/>
        <v>0</v>
      </c>
      <c r="AK640" s="44">
        <f t="shared" si="341"/>
        <v>8</v>
      </c>
      <c r="AL640" s="44">
        <f t="shared" si="342"/>
        <v>6</v>
      </c>
      <c r="AM640" s="11">
        <f t="shared" si="343"/>
        <v>14</v>
      </c>
      <c r="AN640" s="299">
        <v>0</v>
      </c>
      <c r="AO640" s="299">
        <v>0</v>
      </c>
      <c r="AP640" s="9">
        <f>VLOOKUP($E640,'ALL-GTK-SD-SMP-SMA-SMK-SLB'!$F$14:$CG$713,'ALL-GTK-SD-SMP-SMA-SMK-SLB'!AQ$7,FALSE)</f>
        <v>0</v>
      </c>
      <c r="AQ640" s="9">
        <f>VLOOKUP($E640,'ALL-GTK-SD-SMP-SMA-SMK-SLB'!$F$14:$CG$713,'ALL-GTK-SD-SMP-SMA-SMK-SLB'!AR$7,FALSE)</f>
        <v>0</v>
      </c>
      <c r="AR640" s="9">
        <f>VLOOKUP($E640,'ALL-GTK-SD-SMP-SMA-SMK-SLB'!$F$14:$CG$713,'ALL-GTK-SD-SMP-SMA-SMK-SLB'!AS$7,FALSE)</f>
        <v>0</v>
      </c>
      <c r="AS640" s="9">
        <f>VLOOKUP($E640,'ALL-GTK-SD-SMP-SMA-SMK-SLB'!$F$14:$CG$713,'ALL-GTK-SD-SMP-SMA-SMK-SLB'!AT$7,FALSE)</f>
        <v>0</v>
      </c>
      <c r="AT640" s="9">
        <f>VLOOKUP($E640,'ALL-GTK-SD-SMP-SMA-SMK-SLB'!$F$14:$CG$713,'ALL-GTK-SD-SMP-SMA-SMK-SLB'!AU$7,FALSE)</f>
        <v>0</v>
      </c>
      <c r="AU640" s="9">
        <f>VLOOKUP($E640,'ALL-GTK-SD-SMP-SMA-SMK-SLB'!$F$14:$CG$713,'ALL-GTK-SD-SMP-SMA-SMK-SLB'!AV$7,FALSE)</f>
        <v>0</v>
      </c>
      <c r="AV640" s="9">
        <f>VLOOKUP($E640,'ALL-GTK-SD-SMP-SMA-SMK-SLB'!$F$14:$CG$713,'ALL-GTK-SD-SMP-SMA-SMK-SLB'!AW$7,FALSE)</f>
        <v>0</v>
      </c>
      <c r="AW640" s="9">
        <f>VLOOKUP($E640,'ALL-GTK-SD-SMP-SMA-SMK-SLB'!$F$14:$CG$713,'ALL-GTK-SD-SMP-SMA-SMK-SLB'!AX$7,FALSE)</f>
        <v>0</v>
      </c>
      <c r="AX640" s="9">
        <f>VLOOKUP($E640,'ALL-GTK-SD-SMP-SMA-SMK-SLB'!$F$14:$CG$713,'ALL-GTK-SD-SMP-SMA-SMK-SLB'!AY$7,FALSE)</f>
        <v>8</v>
      </c>
      <c r="AY640" s="9">
        <f>VLOOKUP($E640,'ALL-GTK-SD-SMP-SMA-SMK-SLB'!$F$14:$CG$713,'ALL-GTK-SD-SMP-SMA-SMK-SLB'!AZ$7,FALSE)</f>
        <v>6</v>
      </c>
      <c r="AZ640" s="9">
        <f>VLOOKUP($E640,'ALL-GTK-SD-SMP-SMA-SMK-SLB'!$F$14:$CG$713,'ALL-GTK-SD-SMP-SMA-SMK-SLB'!BA$7,FALSE)</f>
        <v>0</v>
      </c>
      <c r="BA640" s="9">
        <f>VLOOKUP($E640,'ALL-GTK-SD-SMP-SMA-SMK-SLB'!$F$14:$CG$713,'ALL-GTK-SD-SMP-SMA-SMK-SLB'!BB$7,FALSE)</f>
        <v>0</v>
      </c>
      <c r="BB640" s="9">
        <f>VLOOKUP($E640,'ALL-GTK-SD-SMP-SMA-SMK-SLB'!$F$14:$CG$713,'ALL-GTK-SD-SMP-SMA-SMK-SLB'!BC$7,FALSE)</f>
        <v>0</v>
      </c>
      <c r="BC640" s="9">
        <f>VLOOKUP($E640,'ALL-GTK-SD-SMP-SMA-SMK-SLB'!$F$14:$CG$713,'ALL-GTK-SD-SMP-SMA-SMK-SLB'!BD$7,FALSE)</f>
        <v>0</v>
      </c>
      <c r="BD640" s="310">
        <f t="shared" si="344"/>
        <v>0</v>
      </c>
      <c r="BE640" s="310">
        <f t="shared" si="345"/>
        <v>0</v>
      </c>
      <c r="BF640" s="10">
        <f t="shared" si="346"/>
        <v>0</v>
      </c>
      <c r="BG640" s="311">
        <f t="shared" si="347"/>
        <v>8</v>
      </c>
      <c r="BH640" s="311">
        <f t="shared" si="348"/>
        <v>6</v>
      </c>
      <c r="BI640" s="10">
        <f t="shared" si="349"/>
        <v>14</v>
      </c>
      <c r="BJ640" s="44">
        <f t="shared" si="350"/>
        <v>8</v>
      </c>
      <c r="BK640" s="44">
        <f t="shared" si="351"/>
        <v>6</v>
      </c>
      <c r="BL640" s="11">
        <f t="shared" si="352"/>
        <v>14</v>
      </c>
      <c r="BM640" s="9">
        <f>VLOOKUP($E640,'ALL-GTK-SD-SMP-SMA-SMK-SLB'!$F$14:$CG$713,'ALL-GTK-SD-SMP-SMA-SMK-SLB'!BN$7,FALSE)</f>
        <v>0</v>
      </c>
      <c r="BN640" s="9">
        <f>VLOOKUP($E640,'ALL-GTK-SD-SMP-SMA-SMK-SLB'!$F$14:$CG$713,'ALL-GTK-SD-SMP-SMA-SMK-SLB'!BO$7,FALSE)</f>
        <v>0</v>
      </c>
      <c r="BO640" s="9">
        <f>VLOOKUP($E640,'ALL-GTK-SD-SMP-SMA-SMK-SLB'!$F$14:$CG$713,'ALL-GTK-SD-SMP-SMA-SMK-SLB'!BP$7,FALSE)</f>
        <v>0</v>
      </c>
      <c r="BP640" s="9">
        <f>VLOOKUP($E640,'ALL-GTK-SD-SMP-SMA-SMK-SLB'!$F$14:$CG$713,'ALL-GTK-SD-SMP-SMA-SMK-SLB'!BQ$7,FALSE)</f>
        <v>0</v>
      </c>
      <c r="BQ640" s="9">
        <f>VLOOKUP($E640,'ALL-GTK-SD-SMP-SMA-SMK-SLB'!$F$14:$CG$713,'ALL-GTK-SD-SMP-SMA-SMK-SLB'!BR$7,FALSE)</f>
        <v>0</v>
      </c>
      <c r="BR640" s="9">
        <f>VLOOKUP($E640,'ALL-GTK-SD-SMP-SMA-SMK-SLB'!$F$14:$CG$713,'ALL-GTK-SD-SMP-SMA-SMK-SLB'!BS$7,FALSE)</f>
        <v>0</v>
      </c>
      <c r="BS640" s="9">
        <f>VLOOKUP($E640,'ALL-GTK-SD-SMP-SMA-SMK-SLB'!$F$14:$CG$713,'ALL-GTK-SD-SMP-SMA-SMK-SLB'!BT$7,FALSE)</f>
        <v>0</v>
      </c>
      <c r="BT640" s="9">
        <f>VLOOKUP($E640,'ALL-GTK-SD-SMP-SMA-SMK-SLB'!$F$14:$CG$713,'ALL-GTK-SD-SMP-SMA-SMK-SLB'!BU$7,FALSE)</f>
        <v>0</v>
      </c>
      <c r="BU640" s="299">
        <f t="shared" si="353"/>
        <v>0</v>
      </c>
      <c r="BV640" s="299">
        <f t="shared" si="354"/>
        <v>0</v>
      </c>
      <c r="BW640" s="44">
        <f t="shared" si="355"/>
        <v>0</v>
      </c>
      <c r="BX640" s="44">
        <f t="shared" si="356"/>
        <v>0</v>
      </c>
      <c r="BY640" s="11">
        <f t="shared" si="357"/>
        <v>0</v>
      </c>
      <c r="BZ640" s="14">
        <f t="shared" si="358"/>
        <v>8</v>
      </c>
      <c r="CA640" s="14">
        <f t="shared" si="359"/>
        <v>6</v>
      </c>
      <c r="CB640" s="13">
        <f t="shared" si="360"/>
        <v>0</v>
      </c>
      <c r="CC640" s="13">
        <f t="shared" si="361"/>
        <v>0</v>
      </c>
      <c r="CD640" s="312">
        <f t="shared" si="362"/>
        <v>8</v>
      </c>
      <c r="CE640" s="312">
        <f t="shared" si="363"/>
        <v>6</v>
      </c>
      <c r="CF640" s="313">
        <f t="shared" si="364"/>
        <v>14</v>
      </c>
      <c r="CG640" s="302" t="str">
        <f t="shared" si="365"/>
        <v>OK</v>
      </c>
    </row>
    <row r="641" spans="1:85" ht="14.25" x14ac:dyDescent="0.25">
      <c r="A641" s="6">
        <v>629</v>
      </c>
      <c r="B641" s="495">
        <v>18</v>
      </c>
      <c r="C641" s="495" t="s">
        <v>9</v>
      </c>
      <c r="D641" s="496" t="s">
        <v>21</v>
      </c>
      <c r="E641" s="626">
        <v>69888701</v>
      </c>
      <c r="F641" s="627" t="s">
        <v>1100</v>
      </c>
      <c r="G641" s="624" t="s">
        <v>53</v>
      </c>
      <c r="H641" s="9">
        <f>VLOOKUP($E641,'ALL-GTK-SD-SMP-SMA-SMK-SLB'!$F$14:$CG$713,'ALL-GTK-SD-SMP-SMA-SMK-SLB'!I$7,FALSE)</f>
        <v>0</v>
      </c>
      <c r="I641" s="9">
        <f>VLOOKUP($E641,'ALL-GTK-SD-SMP-SMA-SMK-SLB'!$F$14:$CG$713,'ALL-GTK-SD-SMP-SMA-SMK-SLB'!J$7,FALSE)</f>
        <v>0</v>
      </c>
      <c r="J641" s="9">
        <f>VLOOKUP($E641,'ALL-GTK-SD-SMP-SMA-SMK-SLB'!$F$14:$CG$713,'ALL-GTK-SD-SMP-SMA-SMK-SLB'!K$7,FALSE)</f>
        <v>0</v>
      </c>
      <c r="K641" s="9">
        <f>VLOOKUP($E641,'ALL-GTK-SD-SMP-SMA-SMK-SLB'!$F$14:$CG$713,'ALL-GTK-SD-SMP-SMA-SMK-SLB'!L$7,FALSE)</f>
        <v>0</v>
      </c>
      <c r="L641" s="9">
        <f>VLOOKUP($E641,'ALL-GTK-SD-SMP-SMA-SMK-SLB'!$F$14:$CG$713,'ALL-GTK-SD-SMP-SMA-SMK-SLB'!M$7,FALSE)</f>
        <v>0</v>
      </c>
      <c r="M641" s="9">
        <f>VLOOKUP($E641,'ALL-GTK-SD-SMP-SMA-SMK-SLB'!$F$14:$CG$713,'ALL-GTK-SD-SMP-SMA-SMK-SLB'!N$7,FALSE)</f>
        <v>0</v>
      </c>
      <c r="N641" s="9">
        <f>VLOOKUP($E641,'ALL-GTK-SD-SMP-SMA-SMK-SLB'!$F$14:$CG$713,'ALL-GTK-SD-SMP-SMA-SMK-SLB'!O$7,FALSE)</f>
        <v>0</v>
      </c>
      <c r="O641" s="9">
        <f>VLOOKUP($E641,'ALL-GTK-SD-SMP-SMA-SMK-SLB'!$F$14:$CG$713,'ALL-GTK-SD-SMP-SMA-SMK-SLB'!P$7,FALSE)</f>
        <v>0</v>
      </c>
      <c r="P641" s="299">
        <f t="shared" si="330"/>
        <v>0</v>
      </c>
      <c r="Q641" s="299">
        <f t="shared" si="331"/>
        <v>0</v>
      </c>
      <c r="R641" s="300">
        <f t="shared" si="332"/>
        <v>0</v>
      </c>
      <c r="S641" s="9">
        <f>VLOOKUP($E641,'ALL-GTK-SD-SMP-SMA-SMK-SLB'!$F$14:$CG$713,'ALL-GTK-SD-SMP-SMA-SMK-SLB'!T$7,FALSE)</f>
        <v>6</v>
      </c>
      <c r="T641" s="9">
        <f>VLOOKUP($E641,'ALL-GTK-SD-SMP-SMA-SMK-SLB'!$F$14:$CG$713,'ALL-GTK-SD-SMP-SMA-SMK-SLB'!U$7,FALSE)</f>
        <v>4</v>
      </c>
      <c r="U641" s="9">
        <f>VLOOKUP($E641,'ALL-GTK-SD-SMP-SMA-SMK-SLB'!$F$14:$CG$713,'ALL-GTK-SD-SMP-SMA-SMK-SLB'!V$7,FALSE)</f>
        <v>0</v>
      </c>
      <c r="V641" s="9">
        <f>VLOOKUP($E641,'ALL-GTK-SD-SMP-SMA-SMK-SLB'!$F$14:$CG$713,'ALL-GTK-SD-SMP-SMA-SMK-SLB'!W$7,FALSE)</f>
        <v>0</v>
      </c>
      <c r="W641" s="9">
        <f>VLOOKUP($E641,'ALL-GTK-SD-SMP-SMA-SMK-SLB'!$F$14:$CG$713,'ALL-GTK-SD-SMP-SMA-SMK-SLB'!X$7,FALSE)</f>
        <v>0</v>
      </c>
      <c r="X641" s="9">
        <f>VLOOKUP($E641,'ALL-GTK-SD-SMP-SMA-SMK-SLB'!$F$14:$CG$713,'ALL-GTK-SD-SMP-SMA-SMK-SLB'!Y$7,FALSE)</f>
        <v>0</v>
      </c>
      <c r="Y641" s="299">
        <f t="shared" si="333"/>
        <v>6</v>
      </c>
      <c r="Z641" s="299">
        <f t="shared" si="334"/>
        <v>4</v>
      </c>
      <c r="AA641" s="10">
        <f t="shared" si="335"/>
        <v>10</v>
      </c>
      <c r="AB641" s="44">
        <f t="shared" si="336"/>
        <v>6</v>
      </c>
      <c r="AC641" s="44">
        <f t="shared" si="337"/>
        <v>4</v>
      </c>
      <c r="AD641" s="11">
        <f t="shared" si="338"/>
        <v>10</v>
      </c>
      <c r="AE641" s="9">
        <f>VLOOKUP($E641,'ALL-GTK-SD-SMP-SMA-SMK-SLB'!$F$14:$CG$713,'ALL-GTK-SD-SMP-SMA-SMK-SLB'!AF$7,FALSE)</f>
        <v>6</v>
      </c>
      <c r="AF641" s="9">
        <f>VLOOKUP($E641,'ALL-GTK-SD-SMP-SMA-SMK-SLB'!$F$14:$CG$713,'ALL-GTK-SD-SMP-SMA-SMK-SLB'!AG$7,FALSE)</f>
        <v>3</v>
      </c>
      <c r="AG641" s="10">
        <f t="shared" si="339"/>
        <v>9</v>
      </c>
      <c r="AH641" s="9">
        <f>VLOOKUP($E641,'ALL-GTK-SD-SMP-SMA-SMK-SLB'!$F$14:$CG$713,'ALL-GTK-SD-SMP-SMA-SMK-SLB'!AI$7,FALSE)</f>
        <v>0</v>
      </c>
      <c r="AI641" s="9">
        <f>VLOOKUP($E641,'ALL-GTK-SD-SMP-SMA-SMK-SLB'!$F$14:$CG$713,'ALL-GTK-SD-SMP-SMA-SMK-SLB'!AJ$7,FALSE)</f>
        <v>1</v>
      </c>
      <c r="AJ641" s="10">
        <f t="shared" si="340"/>
        <v>1</v>
      </c>
      <c r="AK641" s="44">
        <f t="shared" si="341"/>
        <v>6</v>
      </c>
      <c r="AL641" s="44">
        <f t="shared" si="342"/>
        <v>4</v>
      </c>
      <c r="AM641" s="11">
        <f t="shared" si="343"/>
        <v>10</v>
      </c>
      <c r="AN641" s="299">
        <v>0</v>
      </c>
      <c r="AO641" s="299">
        <v>0</v>
      </c>
      <c r="AP641" s="9">
        <f>VLOOKUP($E641,'ALL-GTK-SD-SMP-SMA-SMK-SLB'!$F$14:$CG$713,'ALL-GTK-SD-SMP-SMA-SMK-SLB'!AQ$7,FALSE)</f>
        <v>0</v>
      </c>
      <c r="AQ641" s="9">
        <f>VLOOKUP($E641,'ALL-GTK-SD-SMP-SMA-SMK-SLB'!$F$14:$CG$713,'ALL-GTK-SD-SMP-SMA-SMK-SLB'!AR$7,FALSE)</f>
        <v>0</v>
      </c>
      <c r="AR641" s="9">
        <f>VLOOKUP($E641,'ALL-GTK-SD-SMP-SMA-SMK-SLB'!$F$14:$CG$713,'ALL-GTK-SD-SMP-SMA-SMK-SLB'!AS$7,FALSE)</f>
        <v>0</v>
      </c>
      <c r="AS641" s="9">
        <f>VLOOKUP($E641,'ALL-GTK-SD-SMP-SMA-SMK-SLB'!$F$14:$CG$713,'ALL-GTK-SD-SMP-SMA-SMK-SLB'!AT$7,FALSE)</f>
        <v>0</v>
      </c>
      <c r="AT641" s="9">
        <f>VLOOKUP($E641,'ALL-GTK-SD-SMP-SMA-SMK-SLB'!$F$14:$CG$713,'ALL-GTK-SD-SMP-SMA-SMK-SLB'!AU$7,FALSE)</f>
        <v>0</v>
      </c>
      <c r="AU641" s="9">
        <f>VLOOKUP($E641,'ALL-GTK-SD-SMP-SMA-SMK-SLB'!$F$14:$CG$713,'ALL-GTK-SD-SMP-SMA-SMK-SLB'!AV$7,FALSE)</f>
        <v>0</v>
      </c>
      <c r="AV641" s="9">
        <f>VLOOKUP($E641,'ALL-GTK-SD-SMP-SMA-SMK-SLB'!$F$14:$CG$713,'ALL-GTK-SD-SMP-SMA-SMK-SLB'!AW$7,FALSE)</f>
        <v>0</v>
      </c>
      <c r="AW641" s="9">
        <f>VLOOKUP($E641,'ALL-GTK-SD-SMP-SMA-SMK-SLB'!$F$14:$CG$713,'ALL-GTK-SD-SMP-SMA-SMK-SLB'!AX$7,FALSE)</f>
        <v>0</v>
      </c>
      <c r="AX641" s="9">
        <f>VLOOKUP($E641,'ALL-GTK-SD-SMP-SMA-SMK-SLB'!$F$14:$CG$713,'ALL-GTK-SD-SMP-SMA-SMK-SLB'!AY$7,FALSE)</f>
        <v>6</v>
      </c>
      <c r="AY641" s="9">
        <f>VLOOKUP($E641,'ALL-GTK-SD-SMP-SMA-SMK-SLB'!$F$14:$CG$713,'ALL-GTK-SD-SMP-SMA-SMK-SLB'!AZ$7,FALSE)</f>
        <v>4</v>
      </c>
      <c r="AZ641" s="9">
        <f>VLOOKUP($E641,'ALL-GTK-SD-SMP-SMA-SMK-SLB'!$F$14:$CG$713,'ALL-GTK-SD-SMP-SMA-SMK-SLB'!BA$7,FALSE)</f>
        <v>0</v>
      </c>
      <c r="BA641" s="9">
        <f>VLOOKUP($E641,'ALL-GTK-SD-SMP-SMA-SMK-SLB'!$F$14:$CG$713,'ALL-GTK-SD-SMP-SMA-SMK-SLB'!BB$7,FALSE)</f>
        <v>0</v>
      </c>
      <c r="BB641" s="9">
        <f>VLOOKUP($E641,'ALL-GTK-SD-SMP-SMA-SMK-SLB'!$F$14:$CG$713,'ALL-GTK-SD-SMP-SMA-SMK-SLB'!BC$7,FALSE)</f>
        <v>0</v>
      </c>
      <c r="BC641" s="9">
        <f>VLOOKUP($E641,'ALL-GTK-SD-SMP-SMA-SMK-SLB'!$F$14:$CG$713,'ALL-GTK-SD-SMP-SMA-SMK-SLB'!BD$7,FALSE)</f>
        <v>0</v>
      </c>
      <c r="BD641" s="310">
        <f t="shared" si="344"/>
        <v>0</v>
      </c>
      <c r="BE641" s="310">
        <f t="shared" si="345"/>
        <v>0</v>
      </c>
      <c r="BF641" s="10">
        <f t="shared" si="346"/>
        <v>0</v>
      </c>
      <c r="BG641" s="311">
        <f t="shared" si="347"/>
        <v>6</v>
      </c>
      <c r="BH641" s="311">
        <f t="shared" si="348"/>
        <v>4</v>
      </c>
      <c r="BI641" s="10">
        <f t="shared" si="349"/>
        <v>10</v>
      </c>
      <c r="BJ641" s="44">
        <f t="shared" si="350"/>
        <v>6</v>
      </c>
      <c r="BK641" s="44">
        <f t="shared" si="351"/>
        <v>4</v>
      </c>
      <c r="BL641" s="11">
        <f t="shared" si="352"/>
        <v>10</v>
      </c>
      <c r="BM641" s="9">
        <f>VLOOKUP($E641,'ALL-GTK-SD-SMP-SMA-SMK-SLB'!$F$14:$CG$713,'ALL-GTK-SD-SMP-SMA-SMK-SLB'!BN$7,FALSE)</f>
        <v>0</v>
      </c>
      <c r="BN641" s="9">
        <f>VLOOKUP($E641,'ALL-GTK-SD-SMP-SMA-SMK-SLB'!$F$14:$CG$713,'ALL-GTK-SD-SMP-SMA-SMK-SLB'!BO$7,FALSE)</f>
        <v>0</v>
      </c>
      <c r="BO641" s="9">
        <f>VLOOKUP($E641,'ALL-GTK-SD-SMP-SMA-SMK-SLB'!$F$14:$CG$713,'ALL-GTK-SD-SMP-SMA-SMK-SLB'!BP$7,FALSE)</f>
        <v>3</v>
      </c>
      <c r="BP641" s="9">
        <f>VLOOKUP($E641,'ALL-GTK-SD-SMP-SMA-SMK-SLB'!$F$14:$CG$713,'ALL-GTK-SD-SMP-SMA-SMK-SLB'!BQ$7,FALSE)</f>
        <v>0</v>
      </c>
      <c r="BQ641" s="9">
        <f>VLOOKUP($E641,'ALL-GTK-SD-SMP-SMA-SMK-SLB'!$F$14:$CG$713,'ALL-GTK-SD-SMP-SMA-SMK-SLB'!BR$7,FALSE)</f>
        <v>0</v>
      </c>
      <c r="BR641" s="9">
        <f>VLOOKUP($E641,'ALL-GTK-SD-SMP-SMA-SMK-SLB'!$F$14:$CG$713,'ALL-GTK-SD-SMP-SMA-SMK-SLB'!BS$7,FALSE)</f>
        <v>0</v>
      </c>
      <c r="BS641" s="9">
        <f>VLOOKUP($E641,'ALL-GTK-SD-SMP-SMA-SMK-SLB'!$F$14:$CG$713,'ALL-GTK-SD-SMP-SMA-SMK-SLB'!BT$7,FALSE)</f>
        <v>0</v>
      </c>
      <c r="BT641" s="9">
        <f>VLOOKUP($E641,'ALL-GTK-SD-SMP-SMA-SMK-SLB'!$F$14:$CG$713,'ALL-GTK-SD-SMP-SMA-SMK-SLB'!BU$7,FALSE)</f>
        <v>0</v>
      </c>
      <c r="BU641" s="299">
        <f t="shared" si="353"/>
        <v>3</v>
      </c>
      <c r="BV641" s="299">
        <f t="shared" si="354"/>
        <v>0</v>
      </c>
      <c r="BW641" s="44">
        <f t="shared" si="355"/>
        <v>3</v>
      </c>
      <c r="BX641" s="44">
        <f t="shared" si="356"/>
        <v>0</v>
      </c>
      <c r="BY641" s="11">
        <f t="shared" si="357"/>
        <v>3</v>
      </c>
      <c r="BZ641" s="14">
        <f t="shared" si="358"/>
        <v>6</v>
      </c>
      <c r="CA641" s="14">
        <f t="shared" si="359"/>
        <v>4</v>
      </c>
      <c r="CB641" s="13">
        <f t="shared" si="360"/>
        <v>3</v>
      </c>
      <c r="CC641" s="13">
        <f t="shared" si="361"/>
        <v>0</v>
      </c>
      <c r="CD641" s="312">
        <f t="shared" si="362"/>
        <v>9</v>
      </c>
      <c r="CE641" s="312">
        <f t="shared" si="363"/>
        <v>4</v>
      </c>
      <c r="CF641" s="313">
        <f t="shared" si="364"/>
        <v>13</v>
      </c>
      <c r="CG641" s="302" t="str">
        <f t="shared" si="365"/>
        <v>OK</v>
      </c>
    </row>
    <row r="642" spans="1:85" ht="14.25" x14ac:dyDescent="0.25">
      <c r="A642" s="6">
        <v>630</v>
      </c>
      <c r="B642" s="495">
        <v>19</v>
      </c>
      <c r="C642" s="495" t="s">
        <v>9</v>
      </c>
      <c r="D642" s="496" t="s">
        <v>21</v>
      </c>
      <c r="E642" s="626">
        <v>20341264</v>
      </c>
      <c r="F642" s="627" t="s">
        <v>1101</v>
      </c>
      <c r="G642" s="624" t="s">
        <v>53</v>
      </c>
      <c r="H642" s="9">
        <f>VLOOKUP($E642,'ALL-GTK-SD-SMP-SMA-SMK-SLB'!$F$14:$CG$713,'ALL-GTK-SD-SMP-SMA-SMK-SLB'!I$7,FALSE)</f>
        <v>0</v>
      </c>
      <c r="I642" s="9">
        <f>VLOOKUP($E642,'ALL-GTK-SD-SMP-SMA-SMK-SLB'!$F$14:$CG$713,'ALL-GTK-SD-SMP-SMA-SMK-SLB'!J$7,FALSE)</f>
        <v>0</v>
      </c>
      <c r="J642" s="9">
        <f>VLOOKUP($E642,'ALL-GTK-SD-SMP-SMA-SMK-SLB'!$F$14:$CG$713,'ALL-GTK-SD-SMP-SMA-SMK-SLB'!K$7,FALSE)</f>
        <v>0</v>
      </c>
      <c r="K642" s="9">
        <f>VLOOKUP($E642,'ALL-GTK-SD-SMP-SMA-SMK-SLB'!$F$14:$CG$713,'ALL-GTK-SD-SMP-SMA-SMK-SLB'!L$7,FALSE)</f>
        <v>0</v>
      </c>
      <c r="L642" s="9">
        <f>VLOOKUP($E642,'ALL-GTK-SD-SMP-SMA-SMK-SLB'!$F$14:$CG$713,'ALL-GTK-SD-SMP-SMA-SMK-SLB'!M$7,FALSE)</f>
        <v>0</v>
      </c>
      <c r="M642" s="9">
        <f>VLOOKUP($E642,'ALL-GTK-SD-SMP-SMA-SMK-SLB'!$F$14:$CG$713,'ALL-GTK-SD-SMP-SMA-SMK-SLB'!N$7,FALSE)</f>
        <v>0</v>
      </c>
      <c r="N642" s="9">
        <f>VLOOKUP($E642,'ALL-GTK-SD-SMP-SMA-SMK-SLB'!$F$14:$CG$713,'ALL-GTK-SD-SMP-SMA-SMK-SLB'!O$7,FALSE)</f>
        <v>0</v>
      </c>
      <c r="O642" s="9">
        <f>VLOOKUP($E642,'ALL-GTK-SD-SMP-SMA-SMK-SLB'!$F$14:$CG$713,'ALL-GTK-SD-SMP-SMA-SMK-SLB'!P$7,FALSE)</f>
        <v>0</v>
      </c>
      <c r="P642" s="299">
        <f t="shared" si="330"/>
        <v>0</v>
      </c>
      <c r="Q642" s="299">
        <f t="shared" si="331"/>
        <v>0</v>
      </c>
      <c r="R642" s="300">
        <f t="shared" si="332"/>
        <v>0</v>
      </c>
      <c r="S642" s="9">
        <f>VLOOKUP($E642,'ALL-GTK-SD-SMP-SMA-SMK-SLB'!$F$14:$CG$713,'ALL-GTK-SD-SMP-SMA-SMK-SLB'!T$7,FALSE)</f>
        <v>4</v>
      </c>
      <c r="T642" s="9">
        <f>VLOOKUP($E642,'ALL-GTK-SD-SMP-SMA-SMK-SLB'!$F$14:$CG$713,'ALL-GTK-SD-SMP-SMA-SMK-SLB'!U$7,FALSE)</f>
        <v>1</v>
      </c>
      <c r="U642" s="9">
        <f>VLOOKUP($E642,'ALL-GTK-SD-SMP-SMA-SMK-SLB'!$F$14:$CG$713,'ALL-GTK-SD-SMP-SMA-SMK-SLB'!V$7,FALSE)</f>
        <v>0</v>
      </c>
      <c r="V642" s="9">
        <f>VLOOKUP($E642,'ALL-GTK-SD-SMP-SMA-SMK-SLB'!$F$14:$CG$713,'ALL-GTK-SD-SMP-SMA-SMK-SLB'!W$7,FALSE)</f>
        <v>0</v>
      </c>
      <c r="W642" s="9">
        <f>VLOOKUP($E642,'ALL-GTK-SD-SMP-SMA-SMK-SLB'!$F$14:$CG$713,'ALL-GTK-SD-SMP-SMA-SMK-SLB'!X$7,FALSE)</f>
        <v>3</v>
      </c>
      <c r="X642" s="9">
        <f>VLOOKUP($E642,'ALL-GTK-SD-SMP-SMA-SMK-SLB'!$F$14:$CG$713,'ALL-GTK-SD-SMP-SMA-SMK-SLB'!Y$7,FALSE)</f>
        <v>1</v>
      </c>
      <c r="Y642" s="299">
        <f t="shared" si="333"/>
        <v>7</v>
      </c>
      <c r="Z642" s="299">
        <f t="shared" si="334"/>
        <v>2</v>
      </c>
      <c r="AA642" s="10">
        <f t="shared" si="335"/>
        <v>9</v>
      </c>
      <c r="AB642" s="44">
        <f t="shared" si="336"/>
        <v>7</v>
      </c>
      <c r="AC642" s="44">
        <f t="shared" si="337"/>
        <v>2</v>
      </c>
      <c r="AD642" s="11">
        <f t="shared" si="338"/>
        <v>9</v>
      </c>
      <c r="AE642" s="9">
        <f>VLOOKUP($E642,'ALL-GTK-SD-SMP-SMA-SMK-SLB'!$F$14:$CG$713,'ALL-GTK-SD-SMP-SMA-SMK-SLB'!AF$7,FALSE)</f>
        <v>6</v>
      </c>
      <c r="AF642" s="9">
        <f>VLOOKUP($E642,'ALL-GTK-SD-SMP-SMA-SMK-SLB'!$F$14:$CG$713,'ALL-GTK-SD-SMP-SMA-SMK-SLB'!AG$7,FALSE)</f>
        <v>1</v>
      </c>
      <c r="AG642" s="10">
        <f t="shared" si="339"/>
        <v>7</v>
      </c>
      <c r="AH642" s="9">
        <f>VLOOKUP($E642,'ALL-GTK-SD-SMP-SMA-SMK-SLB'!$F$14:$CG$713,'ALL-GTK-SD-SMP-SMA-SMK-SLB'!AI$7,FALSE)</f>
        <v>1</v>
      </c>
      <c r="AI642" s="9">
        <f>VLOOKUP($E642,'ALL-GTK-SD-SMP-SMA-SMK-SLB'!$F$14:$CG$713,'ALL-GTK-SD-SMP-SMA-SMK-SLB'!AJ$7,FALSE)</f>
        <v>1</v>
      </c>
      <c r="AJ642" s="10">
        <f t="shared" si="340"/>
        <v>2</v>
      </c>
      <c r="AK642" s="44">
        <f t="shared" si="341"/>
        <v>7</v>
      </c>
      <c r="AL642" s="44">
        <f t="shared" si="342"/>
        <v>2</v>
      </c>
      <c r="AM642" s="11">
        <f t="shared" si="343"/>
        <v>9</v>
      </c>
      <c r="AN642" s="299">
        <v>0</v>
      </c>
      <c r="AO642" s="299">
        <v>0</v>
      </c>
      <c r="AP642" s="9">
        <f>VLOOKUP($E642,'ALL-GTK-SD-SMP-SMA-SMK-SLB'!$F$14:$CG$713,'ALL-GTK-SD-SMP-SMA-SMK-SLB'!AQ$7,FALSE)</f>
        <v>0</v>
      </c>
      <c r="AQ642" s="9">
        <f>VLOOKUP($E642,'ALL-GTK-SD-SMP-SMA-SMK-SLB'!$F$14:$CG$713,'ALL-GTK-SD-SMP-SMA-SMK-SLB'!AR$7,FALSE)</f>
        <v>0</v>
      </c>
      <c r="AR642" s="9">
        <f>VLOOKUP($E642,'ALL-GTK-SD-SMP-SMA-SMK-SLB'!$F$14:$CG$713,'ALL-GTK-SD-SMP-SMA-SMK-SLB'!AS$7,FALSE)</f>
        <v>0</v>
      </c>
      <c r="AS642" s="9">
        <f>VLOOKUP($E642,'ALL-GTK-SD-SMP-SMA-SMK-SLB'!$F$14:$CG$713,'ALL-GTK-SD-SMP-SMA-SMK-SLB'!AT$7,FALSE)</f>
        <v>0</v>
      </c>
      <c r="AT642" s="9">
        <f>VLOOKUP($E642,'ALL-GTK-SD-SMP-SMA-SMK-SLB'!$F$14:$CG$713,'ALL-GTK-SD-SMP-SMA-SMK-SLB'!AU$7,FALSE)</f>
        <v>0</v>
      </c>
      <c r="AU642" s="9">
        <f>VLOOKUP($E642,'ALL-GTK-SD-SMP-SMA-SMK-SLB'!$F$14:$CG$713,'ALL-GTK-SD-SMP-SMA-SMK-SLB'!AV$7,FALSE)</f>
        <v>0</v>
      </c>
      <c r="AV642" s="9">
        <f>VLOOKUP($E642,'ALL-GTK-SD-SMP-SMA-SMK-SLB'!$F$14:$CG$713,'ALL-GTK-SD-SMP-SMA-SMK-SLB'!AW$7,FALSE)</f>
        <v>0</v>
      </c>
      <c r="AW642" s="9">
        <f>VLOOKUP($E642,'ALL-GTK-SD-SMP-SMA-SMK-SLB'!$F$14:$CG$713,'ALL-GTK-SD-SMP-SMA-SMK-SLB'!AX$7,FALSE)</f>
        <v>0</v>
      </c>
      <c r="AX642" s="9">
        <f>VLOOKUP($E642,'ALL-GTK-SD-SMP-SMA-SMK-SLB'!$F$14:$CG$713,'ALL-GTK-SD-SMP-SMA-SMK-SLB'!AY$7,FALSE)</f>
        <v>7</v>
      </c>
      <c r="AY642" s="9">
        <f>VLOOKUP($E642,'ALL-GTK-SD-SMP-SMA-SMK-SLB'!$F$14:$CG$713,'ALL-GTK-SD-SMP-SMA-SMK-SLB'!AZ$7,FALSE)</f>
        <v>2</v>
      </c>
      <c r="AZ642" s="9">
        <f>VLOOKUP($E642,'ALL-GTK-SD-SMP-SMA-SMK-SLB'!$F$14:$CG$713,'ALL-GTK-SD-SMP-SMA-SMK-SLB'!BA$7,FALSE)</f>
        <v>0</v>
      </c>
      <c r="BA642" s="9">
        <f>VLOOKUP($E642,'ALL-GTK-SD-SMP-SMA-SMK-SLB'!$F$14:$CG$713,'ALL-GTK-SD-SMP-SMA-SMK-SLB'!BB$7,FALSE)</f>
        <v>0</v>
      </c>
      <c r="BB642" s="9">
        <f>VLOOKUP($E642,'ALL-GTK-SD-SMP-SMA-SMK-SLB'!$F$14:$CG$713,'ALL-GTK-SD-SMP-SMA-SMK-SLB'!BC$7,FALSE)</f>
        <v>0</v>
      </c>
      <c r="BC642" s="9">
        <f>VLOOKUP($E642,'ALL-GTK-SD-SMP-SMA-SMK-SLB'!$F$14:$CG$713,'ALL-GTK-SD-SMP-SMA-SMK-SLB'!BD$7,FALSE)</f>
        <v>0</v>
      </c>
      <c r="BD642" s="310">
        <f t="shared" si="344"/>
        <v>0</v>
      </c>
      <c r="BE642" s="310">
        <f t="shared" si="345"/>
        <v>0</v>
      </c>
      <c r="BF642" s="10">
        <f t="shared" si="346"/>
        <v>0</v>
      </c>
      <c r="BG642" s="311">
        <f t="shared" si="347"/>
        <v>7</v>
      </c>
      <c r="BH642" s="311">
        <f t="shared" si="348"/>
        <v>2</v>
      </c>
      <c r="BI642" s="10">
        <f t="shared" si="349"/>
        <v>9</v>
      </c>
      <c r="BJ642" s="44">
        <f t="shared" si="350"/>
        <v>7</v>
      </c>
      <c r="BK642" s="44">
        <f t="shared" si="351"/>
        <v>2</v>
      </c>
      <c r="BL642" s="11">
        <f t="shared" si="352"/>
        <v>9</v>
      </c>
      <c r="BM642" s="9">
        <f>VLOOKUP($E642,'ALL-GTK-SD-SMP-SMA-SMK-SLB'!$F$14:$CG$713,'ALL-GTK-SD-SMP-SMA-SMK-SLB'!BN$7,FALSE)</f>
        <v>0</v>
      </c>
      <c r="BN642" s="9">
        <f>VLOOKUP($E642,'ALL-GTK-SD-SMP-SMA-SMK-SLB'!$F$14:$CG$713,'ALL-GTK-SD-SMP-SMA-SMK-SLB'!BO$7,FALSE)</f>
        <v>0</v>
      </c>
      <c r="BO642" s="9">
        <f>VLOOKUP($E642,'ALL-GTK-SD-SMP-SMA-SMK-SLB'!$F$14:$CG$713,'ALL-GTK-SD-SMP-SMA-SMK-SLB'!BP$7,FALSE)</f>
        <v>1</v>
      </c>
      <c r="BP642" s="9">
        <f>VLOOKUP($E642,'ALL-GTK-SD-SMP-SMA-SMK-SLB'!$F$14:$CG$713,'ALL-GTK-SD-SMP-SMA-SMK-SLB'!BQ$7,FALSE)</f>
        <v>1</v>
      </c>
      <c r="BQ642" s="9">
        <f>VLOOKUP($E642,'ALL-GTK-SD-SMP-SMA-SMK-SLB'!$F$14:$CG$713,'ALL-GTK-SD-SMP-SMA-SMK-SLB'!BR$7,FALSE)</f>
        <v>0</v>
      </c>
      <c r="BR642" s="9">
        <f>VLOOKUP($E642,'ALL-GTK-SD-SMP-SMA-SMK-SLB'!$F$14:$CG$713,'ALL-GTK-SD-SMP-SMA-SMK-SLB'!BS$7,FALSE)</f>
        <v>0</v>
      </c>
      <c r="BS642" s="9">
        <f>VLOOKUP($E642,'ALL-GTK-SD-SMP-SMA-SMK-SLB'!$F$14:$CG$713,'ALL-GTK-SD-SMP-SMA-SMK-SLB'!BT$7,FALSE)</f>
        <v>0</v>
      </c>
      <c r="BT642" s="9">
        <f>VLOOKUP($E642,'ALL-GTK-SD-SMP-SMA-SMK-SLB'!$F$14:$CG$713,'ALL-GTK-SD-SMP-SMA-SMK-SLB'!BU$7,FALSE)</f>
        <v>1</v>
      </c>
      <c r="BU642" s="299">
        <f t="shared" si="353"/>
        <v>1</v>
      </c>
      <c r="BV642" s="299">
        <f t="shared" si="354"/>
        <v>2</v>
      </c>
      <c r="BW642" s="44">
        <f t="shared" si="355"/>
        <v>1</v>
      </c>
      <c r="BX642" s="44">
        <f t="shared" si="356"/>
        <v>2</v>
      </c>
      <c r="BY642" s="11">
        <f t="shared" si="357"/>
        <v>3</v>
      </c>
      <c r="BZ642" s="14">
        <f t="shared" si="358"/>
        <v>7</v>
      </c>
      <c r="CA642" s="14">
        <f t="shared" si="359"/>
        <v>2</v>
      </c>
      <c r="CB642" s="13">
        <f t="shared" si="360"/>
        <v>1</v>
      </c>
      <c r="CC642" s="13">
        <f t="shared" si="361"/>
        <v>2</v>
      </c>
      <c r="CD642" s="312">
        <f t="shared" si="362"/>
        <v>8</v>
      </c>
      <c r="CE642" s="312">
        <f t="shared" si="363"/>
        <v>4</v>
      </c>
      <c r="CF642" s="313">
        <f t="shared" si="364"/>
        <v>12</v>
      </c>
      <c r="CG642" s="302" t="str">
        <f t="shared" si="365"/>
        <v>OK</v>
      </c>
    </row>
    <row r="643" spans="1:85" ht="14.25" x14ac:dyDescent="0.25">
      <c r="A643" s="6">
        <v>631</v>
      </c>
      <c r="B643" s="495">
        <v>20</v>
      </c>
      <c r="C643" s="495" t="s">
        <v>9</v>
      </c>
      <c r="D643" s="496" t="s">
        <v>23</v>
      </c>
      <c r="E643" s="626">
        <v>20360521</v>
      </c>
      <c r="F643" s="627" t="s">
        <v>1102</v>
      </c>
      <c r="G643" s="624" t="s">
        <v>53</v>
      </c>
      <c r="H643" s="9">
        <f>VLOOKUP($E643,'ALL-GTK-SD-SMP-SMA-SMK-SLB'!$F$14:$CG$713,'ALL-GTK-SD-SMP-SMA-SMK-SLB'!I$7,FALSE)</f>
        <v>0</v>
      </c>
      <c r="I643" s="9">
        <f>VLOOKUP($E643,'ALL-GTK-SD-SMP-SMA-SMK-SLB'!$F$14:$CG$713,'ALL-GTK-SD-SMP-SMA-SMK-SLB'!J$7,FALSE)</f>
        <v>0</v>
      </c>
      <c r="J643" s="9">
        <f>VLOOKUP($E643,'ALL-GTK-SD-SMP-SMA-SMK-SLB'!$F$14:$CG$713,'ALL-GTK-SD-SMP-SMA-SMK-SLB'!K$7,FALSE)</f>
        <v>0</v>
      </c>
      <c r="K643" s="9">
        <f>VLOOKUP($E643,'ALL-GTK-SD-SMP-SMA-SMK-SLB'!$F$14:$CG$713,'ALL-GTK-SD-SMP-SMA-SMK-SLB'!L$7,FALSE)</f>
        <v>0</v>
      </c>
      <c r="L643" s="9">
        <f>VLOOKUP($E643,'ALL-GTK-SD-SMP-SMA-SMK-SLB'!$F$14:$CG$713,'ALL-GTK-SD-SMP-SMA-SMK-SLB'!M$7,FALSE)</f>
        <v>0</v>
      </c>
      <c r="M643" s="9">
        <f>VLOOKUP($E643,'ALL-GTK-SD-SMP-SMA-SMK-SLB'!$F$14:$CG$713,'ALL-GTK-SD-SMP-SMA-SMK-SLB'!N$7,FALSE)</f>
        <v>0</v>
      </c>
      <c r="N643" s="9">
        <f>VLOOKUP($E643,'ALL-GTK-SD-SMP-SMA-SMK-SLB'!$F$14:$CG$713,'ALL-GTK-SD-SMP-SMA-SMK-SLB'!O$7,FALSE)</f>
        <v>0</v>
      </c>
      <c r="O643" s="9">
        <f>VLOOKUP($E643,'ALL-GTK-SD-SMP-SMA-SMK-SLB'!$F$14:$CG$713,'ALL-GTK-SD-SMP-SMA-SMK-SLB'!P$7,FALSE)</f>
        <v>0</v>
      </c>
      <c r="P643" s="299">
        <f t="shared" si="330"/>
        <v>0</v>
      </c>
      <c r="Q643" s="299">
        <f t="shared" si="331"/>
        <v>0</v>
      </c>
      <c r="R643" s="300">
        <f t="shared" si="332"/>
        <v>0</v>
      </c>
      <c r="S643" s="9">
        <f>VLOOKUP($E643,'ALL-GTK-SD-SMP-SMA-SMK-SLB'!$F$14:$CG$713,'ALL-GTK-SD-SMP-SMA-SMK-SLB'!T$7,FALSE)</f>
        <v>3</v>
      </c>
      <c r="T643" s="9">
        <f>VLOOKUP($E643,'ALL-GTK-SD-SMP-SMA-SMK-SLB'!$F$14:$CG$713,'ALL-GTK-SD-SMP-SMA-SMK-SLB'!U$7,FALSE)</f>
        <v>7</v>
      </c>
      <c r="U643" s="9">
        <f>VLOOKUP($E643,'ALL-GTK-SD-SMP-SMA-SMK-SLB'!$F$14:$CG$713,'ALL-GTK-SD-SMP-SMA-SMK-SLB'!V$7,FALSE)</f>
        <v>0</v>
      </c>
      <c r="V643" s="9">
        <f>VLOOKUP($E643,'ALL-GTK-SD-SMP-SMA-SMK-SLB'!$F$14:$CG$713,'ALL-GTK-SD-SMP-SMA-SMK-SLB'!W$7,FALSE)</f>
        <v>0</v>
      </c>
      <c r="W643" s="9">
        <f>VLOOKUP($E643,'ALL-GTK-SD-SMP-SMA-SMK-SLB'!$F$14:$CG$713,'ALL-GTK-SD-SMP-SMA-SMK-SLB'!X$7,FALSE)</f>
        <v>0</v>
      </c>
      <c r="X643" s="9">
        <f>VLOOKUP($E643,'ALL-GTK-SD-SMP-SMA-SMK-SLB'!$F$14:$CG$713,'ALL-GTK-SD-SMP-SMA-SMK-SLB'!Y$7,FALSE)</f>
        <v>0</v>
      </c>
      <c r="Y643" s="299">
        <f t="shared" si="333"/>
        <v>3</v>
      </c>
      <c r="Z643" s="299">
        <f t="shared" si="334"/>
        <v>7</v>
      </c>
      <c r="AA643" s="10">
        <f t="shared" si="335"/>
        <v>10</v>
      </c>
      <c r="AB643" s="44">
        <f t="shared" si="336"/>
        <v>3</v>
      </c>
      <c r="AC643" s="44">
        <f t="shared" si="337"/>
        <v>7</v>
      </c>
      <c r="AD643" s="11">
        <f t="shared" si="338"/>
        <v>10</v>
      </c>
      <c r="AE643" s="9">
        <f>VLOOKUP($E643,'ALL-GTK-SD-SMP-SMA-SMK-SLB'!$F$14:$CG$713,'ALL-GTK-SD-SMP-SMA-SMK-SLB'!AF$7,FALSE)</f>
        <v>2</v>
      </c>
      <c r="AF643" s="9">
        <f>VLOOKUP($E643,'ALL-GTK-SD-SMP-SMA-SMK-SLB'!$F$14:$CG$713,'ALL-GTK-SD-SMP-SMA-SMK-SLB'!AG$7,FALSE)</f>
        <v>3</v>
      </c>
      <c r="AG643" s="10">
        <f t="shared" si="339"/>
        <v>5</v>
      </c>
      <c r="AH643" s="9">
        <f>VLOOKUP($E643,'ALL-GTK-SD-SMP-SMA-SMK-SLB'!$F$14:$CG$713,'ALL-GTK-SD-SMP-SMA-SMK-SLB'!AI$7,FALSE)</f>
        <v>1</v>
      </c>
      <c r="AI643" s="9">
        <f>VLOOKUP($E643,'ALL-GTK-SD-SMP-SMA-SMK-SLB'!$F$14:$CG$713,'ALL-GTK-SD-SMP-SMA-SMK-SLB'!AJ$7,FALSE)</f>
        <v>4</v>
      </c>
      <c r="AJ643" s="10">
        <f t="shared" si="340"/>
        <v>5</v>
      </c>
      <c r="AK643" s="44">
        <f t="shared" si="341"/>
        <v>3</v>
      </c>
      <c r="AL643" s="44">
        <f t="shared" si="342"/>
        <v>7</v>
      </c>
      <c r="AM643" s="11">
        <f t="shared" si="343"/>
        <v>10</v>
      </c>
      <c r="AN643" s="299">
        <v>0</v>
      </c>
      <c r="AO643" s="299">
        <v>0</v>
      </c>
      <c r="AP643" s="9">
        <f>VLOOKUP($E643,'ALL-GTK-SD-SMP-SMA-SMK-SLB'!$F$14:$CG$713,'ALL-GTK-SD-SMP-SMA-SMK-SLB'!AQ$7,FALSE)</f>
        <v>0</v>
      </c>
      <c r="AQ643" s="9">
        <f>VLOOKUP($E643,'ALL-GTK-SD-SMP-SMA-SMK-SLB'!$F$14:$CG$713,'ALL-GTK-SD-SMP-SMA-SMK-SLB'!AR$7,FALSE)</f>
        <v>0</v>
      </c>
      <c r="AR643" s="9">
        <f>VLOOKUP($E643,'ALL-GTK-SD-SMP-SMA-SMK-SLB'!$F$14:$CG$713,'ALL-GTK-SD-SMP-SMA-SMK-SLB'!AS$7,FALSE)</f>
        <v>0</v>
      </c>
      <c r="AS643" s="9">
        <f>VLOOKUP($E643,'ALL-GTK-SD-SMP-SMA-SMK-SLB'!$F$14:$CG$713,'ALL-GTK-SD-SMP-SMA-SMK-SLB'!AT$7,FALSE)</f>
        <v>0</v>
      </c>
      <c r="AT643" s="9">
        <f>VLOOKUP($E643,'ALL-GTK-SD-SMP-SMA-SMK-SLB'!$F$14:$CG$713,'ALL-GTK-SD-SMP-SMA-SMK-SLB'!AU$7,FALSE)</f>
        <v>0</v>
      </c>
      <c r="AU643" s="9">
        <f>VLOOKUP($E643,'ALL-GTK-SD-SMP-SMA-SMK-SLB'!$F$14:$CG$713,'ALL-GTK-SD-SMP-SMA-SMK-SLB'!AV$7,FALSE)</f>
        <v>0</v>
      </c>
      <c r="AV643" s="9">
        <f>VLOOKUP($E643,'ALL-GTK-SD-SMP-SMA-SMK-SLB'!$F$14:$CG$713,'ALL-GTK-SD-SMP-SMA-SMK-SLB'!AW$7,FALSE)</f>
        <v>0</v>
      </c>
      <c r="AW643" s="9">
        <f>VLOOKUP($E643,'ALL-GTK-SD-SMP-SMA-SMK-SLB'!$F$14:$CG$713,'ALL-GTK-SD-SMP-SMA-SMK-SLB'!AX$7,FALSE)</f>
        <v>0</v>
      </c>
      <c r="AX643" s="9">
        <f>VLOOKUP($E643,'ALL-GTK-SD-SMP-SMA-SMK-SLB'!$F$14:$CG$713,'ALL-GTK-SD-SMP-SMA-SMK-SLB'!AY$7,FALSE)</f>
        <v>3</v>
      </c>
      <c r="AY643" s="9">
        <f>VLOOKUP($E643,'ALL-GTK-SD-SMP-SMA-SMK-SLB'!$F$14:$CG$713,'ALL-GTK-SD-SMP-SMA-SMK-SLB'!AZ$7,FALSE)</f>
        <v>7</v>
      </c>
      <c r="AZ643" s="9">
        <f>VLOOKUP($E643,'ALL-GTK-SD-SMP-SMA-SMK-SLB'!$F$14:$CG$713,'ALL-GTK-SD-SMP-SMA-SMK-SLB'!BA$7,FALSE)</f>
        <v>0</v>
      </c>
      <c r="BA643" s="9">
        <f>VLOOKUP($E643,'ALL-GTK-SD-SMP-SMA-SMK-SLB'!$F$14:$CG$713,'ALL-GTK-SD-SMP-SMA-SMK-SLB'!BB$7,FALSE)</f>
        <v>0</v>
      </c>
      <c r="BB643" s="9">
        <f>VLOOKUP($E643,'ALL-GTK-SD-SMP-SMA-SMK-SLB'!$F$14:$CG$713,'ALL-GTK-SD-SMP-SMA-SMK-SLB'!BC$7,FALSE)</f>
        <v>0</v>
      </c>
      <c r="BC643" s="9">
        <f>VLOOKUP($E643,'ALL-GTK-SD-SMP-SMA-SMK-SLB'!$F$14:$CG$713,'ALL-GTK-SD-SMP-SMA-SMK-SLB'!BD$7,FALSE)</f>
        <v>0</v>
      </c>
      <c r="BD643" s="310">
        <f t="shared" si="344"/>
        <v>0</v>
      </c>
      <c r="BE643" s="310">
        <f t="shared" si="345"/>
        <v>0</v>
      </c>
      <c r="BF643" s="10">
        <f t="shared" si="346"/>
        <v>0</v>
      </c>
      <c r="BG643" s="311">
        <f t="shared" si="347"/>
        <v>3</v>
      </c>
      <c r="BH643" s="311">
        <f t="shared" si="348"/>
        <v>7</v>
      </c>
      <c r="BI643" s="10">
        <f t="shared" si="349"/>
        <v>10</v>
      </c>
      <c r="BJ643" s="44">
        <f t="shared" si="350"/>
        <v>3</v>
      </c>
      <c r="BK643" s="44">
        <f t="shared" si="351"/>
        <v>7</v>
      </c>
      <c r="BL643" s="11">
        <f t="shared" si="352"/>
        <v>10</v>
      </c>
      <c r="BM643" s="9">
        <f>VLOOKUP($E643,'ALL-GTK-SD-SMP-SMA-SMK-SLB'!$F$14:$CG$713,'ALL-GTK-SD-SMP-SMA-SMK-SLB'!BN$7,FALSE)</f>
        <v>0</v>
      </c>
      <c r="BN643" s="9">
        <f>VLOOKUP($E643,'ALL-GTK-SD-SMP-SMA-SMK-SLB'!$F$14:$CG$713,'ALL-GTK-SD-SMP-SMA-SMK-SLB'!BO$7,FALSE)</f>
        <v>0</v>
      </c>
      <c r="BO643" s="9">
        <f>VLOOKUP($E643,'ALL-GTK-SD-SMP-SMA-SMK-SLB'!$F$14:$CG$713,'ALL-GTK-SD-SMP-SMA-SMK-SLB'!BP$7,FALSE)</f>
        <v>0</v>
      </c>
      <c r="BP643" s="9">
        <f>VLOOKUP($E643,'ALL-GTK-SD-SMP-SMA-SMK-SLB'!$F$14:$CG$713,'ALL-GTK-SD-SMP-SMA-SMK-SLB'!BQ$7,FALSE)</f>
        <v>1</v>
      </c>
      <c r="BQ643" s="9">
        <f>VLOOKUP($E643,'ALL-GTK-SD-SMP-SMA-SMK-SLB'!$F$14:$CG$713,'ALL-GTK-SD-SMP-SMA-SMK-SLB'!BR$7,FALSE)</f>
        <v>0</v>
      </c>
      <c r="BR643" s="9">
        <f>VLOOKUP($E643,'ALL-GTK-SD-SMP-SMA-SMK-SLB'!$F$14:$CG$713,'ALL-GTK-SD-SMP-SMA-SMK-SLB'!BS$7,FALSE)</f>
        <v>0</v>
      </c>
      <c r="BS643" s="9">
        <f>VLOOKUP($E643,'ALL-GTK-SD-SMP-SMA-SMK-SLB'!$F$14:$CG$713,'ALL-GTK-SD-SMP-SMA-SMK-SLB'!BT$7,FALSE)</f>
        <v>0</v>
      </c>
      <c r="BT643" s="9">
        <f>VLOOKUP($E643,'ALL-GTK-SD-SMP-SMA-SMK-SLB'!$F$14:$CG$713,'ALL-GTK-SD-SMP-SMA-SMK-SLB'!BU$7,FALSE)</f>
        <v>0</v>
      </c>
      <c r="BU643" s="299">
        <f t="shared" si="353"/>
        <v>0</v>
      </c>
      <c r="BV643" s="299">
        <f t="shared" si="354"/>
        <v>1</v>
      </c>
      <c r="BW643" s="44">
        <f t="shared" si="355"/>
        <v>0</v>
      </c>
      <c r="BX643" s="44">
        <f t="shared" si="356"/>
        <v>1</v>
      </c>
      <c r="BY643" s="11">
        <f t="shared" si="357"/>
        <v>1</v>
      </c>
      <c r="BZ643" s="14">
        <f t="shared" si="358"/>
        <v>3</v>
      </c>
      <c r="CA643" s="14">
        <f t="shared" si="359"/>
        <v>7</v>
      </c>
      <c r="CB643" s="13">
        <f t="shared" si="360"/>
        <v>0</v>
      </c>
      <c r="CC643" s="13">
        <f t="shared" si="361"/>
        <v>1</v>
      </c>
      <c r="CD643" s="312">
        <f t="shared" si="362"/>
        <v>3</v>
      </c>
      <c r="CE643" s="312">
        <f t="shared" si="363"/>
        <v>8</v>
      </c>
      <c r="CF643" s="313">
        <f t="shared" si="364"/>
        <v>11</v>
      </c>
      <c r="CG643" s="302" t="str">
        <f t="shared" si="365"/>
        <v>OK</v>
      </c>
    </row>
    <row r="644" spans="1:85" ht="14.25" x14ac:dyDescent="0.25">
      <c r="A644" s="6">
        <v>632</v>
      </c>
      <c r="B644" s="495">
        <v>21</v>
      </c>
      <c r="C644" s="495" t="s">
        <v>9</v>
      </c>
      <c r="D644" s="496" t="s">
        <v>23</v>
      </c>
      <c r="E644" s="626">
        <v>60725470</v>
      </c>
      <c r="F644" s="627" t="s">
        <v>1103</v>
      </c>
      <c r="G644" s="624" t="s">
        <v>53</v>
      </c>
      <c r="H644" s="9">
        <f>VLOOKUP($E644,'ALL-GTK-SD-SMP-SMA-SMK-SLB'!$F$14:$CG$713,'ALL-GTK-SD-SMP-SMA-SMK-SLB'!I$7,FALSE)</f>
        <v>0</v>
      </c>
      <c r="I644" s="9">
        <f>VLOOKUP($E644,'ALL-GTK-SD-SMP-SMA-SMK-SLB'!$F$14:$CG$713,'ALL-GTK-SD-SMP-SMA-SMK-SLB'!J$7,FALSE)</f>
        <v>0</v>
      </c>
      <c r="J644" s="9">
        <f>VLOOKUP($E644,'ALL-GTK-SD-SMP-SMA-SMK-SLB'!$F$14:$CG$713,'ALL-GTK-SD-SMP-SMA-SMK-SLB'!K$7,FALSE)</f>
        <v>0</v>
      </c>
      <c r="K644" s="9">
        <f>VLOOKUP($E644,'ALL-GTK-SD-SMP-SMA-SMK-SLB'!$F$14:$CG$713,'ALL-GTK-SD-SMP-SMA-SMK-SLB'!L$7,FALSE)</f>
        <v>0</v>
      </c>
      <c r="L644" s="9">
        <f>VLOOKUP($E644,'ALL-GTK-SD-SMP-SMA-SMK-SLB'!$F$14:$CG$713,'ALL-GTK-SD-SMP-SMA-SMK-SLB'!M$7,FALSE)</f>
        <v>0</v>
      </c>
      <c r="M644" s="9">
        <f>VLOOKUP($E644,'ALL-GTK-SD-SMP-SMA-SMK-SLB'!$F$14:$CG$713,'ALL-GTK-SD-SMP-SMA-SMK-SLB'!N$7,FALSE)</f>
        <v>0</v>
      </c>
      <c r="N644" s="9">
        <f>VLOOKUP($E644,'ALL-GTK-SD-SMP-SMA-SMK-SLB'!$F$14:$CG$713,'ALL-GTK-SD-SMP-SMA-SMK-SLB'!O$7,FALSE)</f>
        <v>0</v>
      </c>
      <c r="O644" s="9">
        <f>VLOOKUP($E644,'ALL-GTK-SD-SMP-SMA-SMK-SLB'!$F$14:$CG$713,'ALL-GTK-SD-SMP-SMA-SMK-SLB'!P$7,FALSE)</f>
        <v>0</v>
      </c>
      <c r="P644" s="299">
        <f t="shared" si="330"/>
        <v>0</v>
      </c>
      <c r="Q644" s="299">
        <f t="shared" si="331"/>
        <v>0</v>
      </c>
      <c r="R644" s="300">
        <f t="shared" si="332"/>
        <v>0</v>
      </c>
      <c r="S644" s="9">
        <f>VLOOKUP($E644,'ALL-GTK-SD-SMP-SMA-SMK-SLB'!$F$14:$CG$713,'ALL-GTK-SD-SMP-SMA-SMK-SLB'!T$7,FALSE)</f>
        <v>3</v>
      </c>
      <c r="T644" s="9">
        <f>VLOOKUP($E644,'ALL-GTK-SD-SMP-SMA-SMK-SLB'!$F$14:$CG$713,'ALL-GTK-SD-SMP-SMA-SMK-SLB'!U$7,FALSE)</f>
        <v>9</v>
      </c>
      <c r="U644" s="9">
        <f>VLOOKUP($E644,'ALL-GTK-SD-SMP-SMA-SMK-SLB'!$F$14:$CG$713,'ALL-GTK-SD-SMP-SMA-SMK-SLB'!V$7,FALSE)</f>
        <v>0</v>
      </c>
      <c r="V644" s="9">
        <f>VLOOKUP($E644,'ALL-GTK-SD-SMP-SMA-SMK-SLB'!$F$14:$CG$713,'ALL-GTK-SD-SMP-SMA-SMK-SLB'!W$7,FALSE)</f>
        <v>0</v>
      </c>
      <c r="W644" s="9">
        <f>VLOOKUP($E644,'ALL-GTK-SD-SMP-SMA-SMK-SLB'!$F$14:$CG$713,'ALL-GTK-SD-SMP-SMA-SMK-SLB'!X$7,FALSE)</f>
        <v>0</v>
      </c>
      <c r="X644" s="9">
        <f>VLOOKUP($E644,'ALL-GTK-SD-SMP-SMA-SMK-SLB'!$F$14:$CG$713,'ALL-GTK-SD-SMP-SMA-SMK-SLB'!Y$7,FALSE)</f>
        <v>0</v>
      </c>
      <c r="Y644" s="299">
        <f t="shared" si="333"/>
        <v>3</v>
      </c>
      <c r="Z644" s="299">
        <f t="shared" si="334"/>
        <v>9</v>
      </c>
      <c r="AA644" s="10">
        <f t="shared" si="335"/>
        <v>12</v>
      </c>
      <c r="AB644" s="44">
        <f t="shared" si="336"/>
        <v>3</v>
      </c>
      <c r="AC644" s="44">
        <f t="shared" si="337"/>
        <v>9</v>
      </c>
      <c r="AD644" s="11">
        <f t="shared" si="338"/>
        <v>12</v>
      </c>
      <c r="AE644" s="9">
        <f>VLOOKUP($E644,'ALL-GTK-SD-SMP-SMA-SMK-SLB'!$F$14:$CG$713,'ALL-GTK-SD-SMP-SMA-SMK-SLB'!AF$7,FALSE)</f>
        <v>3</v>
      </c>
      <c r="AF644" s="9">
        <f>VLOOKUP($E644,'ALL-GTK-SD-SMP-SMA-SMK-SLB'!$F$14:$CG$713,'ALL-GTK-SD-SMP-SMA-SMK-SLB'!AG$7,FALSE)</f>
        <v>9</v>
      </c>
      <c r="AG644" s="10">
        <f t="shared" si="339"/>
        <v>12</v>
      </c>
      <c r="AH644" s="9">
        <f>VLOOKUP($E644,'ALL-GTK-SD-SMP-SMA-SMK-SLB'!$F$14:$CG$713,'ALL-GTK-SD-SMP-SMA-SMK-SLB'!AI$7,FALSE)</f>
        <v>0</v>
      </c>
      <c r="AI644" s="9">
        <f>VLOOKUP($E644,'ALL-GTK-SD-SMP-SMA-SMK-SLB'!$F$14:$CG$713,'ALL-GTK-SD-SMP-SMA-SMK-SLB'!AJ$7,FALSE)</f>
        <v>0</v>
      </c>
      <c r="AJ644" s="10">
        <f t="shared" si="340"/>
        <v>0</v>
      </c>
      <c r="AK644" s="44">
        <f t="shared" si="341"/>
        <v>3</v>
      </c>
      <c r="AL644" s="44">
        <f t="shared" si="342"/>
        <v>9</v>
      </c>
      <c r="AM644" s="11">
        <f t="shared" si="343"/>
        <v>12</v>
      </c>
      <c r="AN644" s="299">
        <v>0</v>
      </c>
      <c r="AO644" s="299">
        <v>0</v>
      </c>
      <c r="AP644" s="9">
        <f>VLOOKUP($E644,'ALL-GTK-SD-SMP-SMA-SMK-SLB'!$F$14:$CG$713,'ALL-GTK-SD-SMP-SMA-SMK-SLB'!AQ$7,FALSE)</f>
        <v>0</v>
      </c>
      <c r="AQ644" s="9">
        <f>VLOOKUP($E644,'ALL-GTK-SD-SMP-SMA-SMK-SLB'!$F$14:$CG$713,'ALL-GTK-SD-SMP-SMA-SMK-SLB'!AR$7,FALSE)</f>
        <v>0</v>
      </c>
      <c r="AR644" s="9">
        <f>VLOOKUP($E644,'ALL-GTK-SD-SMP-SMA-SMK-SLB'!$F$14:$CG$713,'ALL-GTK-SD-SMP-SMA-SMK-SLB'!AS$7,FALSE)</f>
        <v>0</v>
      </c>
      <c r="AS644" s="9">
        <f>VLOOKUP($E644,'ALL-GTK-SD-SMP-SMA-SMK-SLB'!$F$14:$CG$713,'ALL-GTK-SD-SMP-SMA-SMK-SLB'!AT$7,FALSE)</f>
        <v>0</v>
      </c>
      <c r="AT644" s="9">
        <f>VLOOKUP($E644,'ALL-GTK-SD-SMP-SMA-SMK-SLB'!$F$14:$CG$713,'ALL-GTK-SD-SMP-SMA-SMK-SLB'!AU$7,FALSE)</f>
        <v>0</v>
      </c>
      <c r="AU644" s="9">
        <f>VLOOKUP($E644,'ALL-GTK-SD-SMP-SMA-SMK-SLB'!$F$14:$CG$713,'ALL-GTK-SD-SMP-SMA-SMK-SLB'!AV$7,FALSE)</f>
        <v>0</v>
      </c>
      <c r="AV644" s="9">
        <f>VLOOKUP($E644,'ALL-GTK-SD-SMP-SMA-SMK-SLB'!$F$14:$CG$713,'ALL-GTK-SD-SMP-SMA-SMK-SLB'!AW$7,FALSE)</f>
        <v>0</v>
      </c>
      <c r="AW644" s="9">
        <f>VLOOKUP($E644,'ALL-GTK-SD-SMP-SMA-SMK-SLB'!$F$14:$CG$713,'ALL-GTK-SD-SMP-SMA-SMK-SLB'!AX$7,FALSE)</f>
        <v>0</v>
      </c>
      <c r="AX644" s="9">
        <f>VLOOKUP($E644,'ALL-GTK-SD-SMP-SMA-SMK-SLB'!$F$14:$CG$713,'ALL-GTK-SD-SMP-SMA-SMK-SLB'!AY$7,FALSE)</f>
        <v>2</v>
      </c>
      <c r="AY644" s="9">
        <f>VLOOKUP($E644,'ALL-GTK-SD-SMP-SMA-SMK-SLB'!$F$14:$CG$713,'ALL-GTK-SD-SMP-SMA-SMK-SLB'!AZ$7,FALSE)</f>
        <v>9</v>
      </c>
      <c r="AZ644" s="9">
        <f>VLOOKUP($E644,'ALL-GTK-SD-SMP-SMA-SMK-SLB'!$F$14:$CG$713,'ALL-GTK-SD-SMP-SMA-SMK-SLB'!BA$7,FALSE)</f>
        <v>0</v>
      </c>
      <c r="BA644" s="9">
        <f>VLOOKUP($E644,'ALL-GTK-SD-SMP-SMA-SMK-SLB'!$F$14:$CG$713,'ALL-GTK-SD-SMP-SMA-SMK-SLB'!BB$7,FALSE)</f>
        <v>0</v>
      </c>
      <c r="BB644" s="9">
        <f>VLOOKUP($E644,'ALL-GTK-SD-SMP-SMA-SMK-SLB'!$F$14:$CG$713,'ALL-GTK-SD-SMP-SMA-SMK-SLB'!BC$7,FALSE)</f>
        <v>0</v>
      </c>
      <c r="BC644" s="9">
        <f>VLOOKUP($E644,'ALL-GTK-SD-SMP-SMA-SMK-SLB'!$F$14:$CG$713,'ALL-GTK-SD-SMP-SMA-SMK-SLB'!BD$7,FALSE)</f>
        <v>0</v>
      </c>
      <c r="BD644" s="310">
        <f t="shared" si="344"/>
        <v>0</v>
      </c>
      <c r="BE644" s="310">
        <f t="shared" si="345"/>
        <v>0</v>
      </c>
      <c r="BF644" s="10">
        <f t="shared" si="346"/>
        <v>0</v>
      </c>
      <c r="BG644" s="311">
        <f t="shared" si="347"/>
        <v>2</v>
      </c>
      <c r="BH644" s="311">
        <f t="shared" si="348"/>
        <v>9</v>
      </c>
      <c r="BI644" s="10">
        <f t="shared" si="349"/>
        <v>11</v>
      </c>
      <c r="BJ644" s="44">
        <f t="shared" si="350"/>
        <v>2</v>
      </c>
      <c r="BK644" s="44">
        <f t="shared" si="351"/>
        <v>9</v>
      </c>
      <c r="BL644" s="11">
        <f t="shared" si="352"/>
        <v>11</v>
      </c>
      <c r="BM644" s="9">
        <f>VLOOKUP($E644,'ALL-GTK-SD-SMP-SMA-SMK-SLB'!$F$14:$CG$713,'ALL-GTK-SD-SMP-SMA-SMK-SLB'!BN$7,FALSE)</f>
        <v>0</v>
      </c>
      <c r="BN644" s="9">
        <f>VLOOKUP($E644,'ALL-GTK-SD-SMP-SMA-SMK-SLB'!$F$14:$CG$713,'ALL-GTK-SD-SMP-SMA-SMK-SLB'!BO$7,FALSE)</f>
        <v>0</v>
      </c>
      <c r="BO644" s="9">
        <f>VLOOKUP($E644,'ALL-GTK-SD-SMP-SMA-SMK-SLB'!$F$14:$CG$713,'ALL-GTK-SD-SMP-SMA-SMK-SLB'!BP$7,FALSE)</f>
        <v>0</v>
      </c>
      <c r="BP644" s="9">
        <f>VLOOKUP($E644,'ALL-GTK-SD-SMP-SMA-SMK-SLB'!$F$14:$CG$713,'ALL-GTK-SD-SMP-SMA-SMK-SLB'!BQ$7,FALSE)</f>
        <v>0</v>
      </c>
      <c r="BQ644" s="9">
        <f>VLOOKUP($E644,'ALL-GTK-SD-SMP-SMA-SMK-SLB'!$F$14:$CG$713,'ALL-GTK-SD-SMP-SMA-SMK-SLB'!BR$7,FALSE)</f>
        <v>0</v>
      </c>
      <c r="BR644" s="9">
        <f>VLOOKUP($E644,'ALL-GTK-SD-SMP-SMA-SMK-SLB'!$F$14:$CG$713,'ALL-GTK-SD-SMP-SMA-SMK-SLB'!BS$7,FALSE)</f>
        <v>0</v>
      </c>
      <c r="BS644" s="9">
        <f>VLOOKUP($E644,'ALL-GTK-SD-SMP-SMA-SMK-SLB'!$F$14:$CG$713,'ALL-GTK-SD-SMP-SMA-SMK-SLB'!BT$7,FALSE)</f>
        <v>0</v>
      </c>
      <c r="BT644" s="9">
        <f>VLOOKUP($E644,'ALL-GTK-SD-SMP-SMA-SMK-SLB'!$F$14:$CG$713,'ALL-GTK-SD-SMP-SMA-SMK-SLB'!BU$7,FALSE)</f>
        <v>0</v>
      </c>
      <c r="BU644" s="299">
        <f t="shared" si="353"/>
        <v>0</v>
      </c>
      <c r="BV644" s="299">
        <f t="shared" si="354"/>
        <v>0</v>
      </c>
      <c r="BW644" s="44">
        <f t="shared" si="355"/>
        <v>0</v>
      </c>
      <c r="BX644" s="44">
        <f t="shared" si="356"/>
        <v>0</v>
      </c>
      <c r="BY644" s="11">
        <f t="shared" si="357"/>
        <v>0</v>
      </c>
      <c r="BZ644" s="14">
        <f t="shared" si="358"/>
        <v>3</v>
      </c>
      <c r="CA644" s="14">
        <f t="shared" si="359"/>
        <v>9</v>
      </c>
      <c r="CB644" s="13">
        <f t="shared" si="360"/>
        <v>0</v>
      </c>
      <c r="CC644" s="13">
        <f t="shared" si="361"/>
        <v>0</v>
      </c>
      <c r="CD644" s="312">
        <f t="shared" si="362"/>
        <v>3</v>
      </c>
      <c r="CE644" s="312">
        <f t="shared" si="363"/>
        <v>9</v>
      </c>
      <c r="CF644" s="313">
        <f t="shared" si="364"/>
        <v>12</v>
      </c>
      <c r="CG644" s="302" t="str">
        <f t="shared" si="365"/>
        <v>REVISI</v>
      </c>
    </row>
    <row r="645" spans="1:85" ht="14.25" x14ac:dyDescent="0.25">
      <c r="A645" s="6">
        <v>633</v>
      </c>
      <c r="B645" s="495">
        <v>22</v>
      </c>
      <c r="C645" s="495" t="s">
        <v>9</v>
      </c>
      <c r="D645" s="496" t="s">
        <v>23</v>
      </c>
      <c r="E645" s="626">
        <v>20362281</v>
      </c>
      <c r="F645" s="627" t="s">
        <v>1104</v>
      </c>
      <c r="G645" s="624" t="s">
        <v>53</v>
      </c>
      <c r="H645" s="9">
        <f>VLOOKUP($E645,'ALL-GTK-SD-SMP-SMA-SMK-SLB'!$F$14:$CG$713,'ALL-GTK-SD-SMP-SMA-SMK-SLB'!I$7,FALSE)</f>
        <v>0</v>
      </c>
      <c r="I645" s="9">
        <f>VLOOKUP($E645,'ALL-GTK-SD-SMP-SMA-SMK-SLB'!$F$14:$CG$713,'ALL-GTK-SD-SMP-SMA-SMK-SLB'!J$7,FALSE)</f>
        <v>0</v>
      </c>
      <c r="J645" s="9">
        <f>VLOOKUP($E645,'ALL-GTK-SD-SMP-SMA-SMK-SLB'!$F$14:$CG$713,'ALL-GTK-SD-SMP-SMA-SMK-SLB'!K$7,FALSE)</f>
        <v>0</v>
      </c>
      <c r="K645" s="9">
        <f>VLOOKUP($E645,'ALL-GTK-SD-SMP-SMA-SMK-SLB'!$F$14:$CG$713,'ALL-GTK-SD-SMP-SMA-SMK-SLB'!L$7,FALSE)</f>
        <v>0</v>
      </c>
      <c r="L645" s="9">
        <f>VLOOKUP($E645,'ALL-GTK-SD-SMP-SMA-SMK-SLB'!$F$14:$CG$713,'ALL-GTK-SD-SMP-SMA-SMK-SLB'!M$7,FALSE)</f>
        <v>0</v>
      </c>
      <c r="M645" s="9">
        <f>VLOOKUP($E645,'ALL-GTK-SD-SMP-SMA-SMK-SLB'!$F$14:$CG$713,'ALL-GTK-SD-SMP-SMA-SMK-SLB'!N$7,FALSE)</f>
        <v>0</v>
      </c>
      <c r="N645" s="9">
        <f>VLOOKUP($E645,'ALL-GTK-SD-SMP-SMA-SMK-SLB'!$F$14:$CG$713,'ALL-GTK-SD-SMP-SMA-SMK-SLB'!O$7,FALSE)</f>
        <v>0</v>
      </c>
      <c r="O645" s="9">
        <f>VLOOKUP($E645,'ALL-GTK-SD-SMP-SMA-SMK-SLB'!$F$14:$CG$713,'ALL-GTK-SD-SMP-SMA-SMK-SLB'!P$7,FALSE)</f>
        <v>0</v>
      </c>
      <c r="P645" s="299">
        <f t="shared" si="330"/>
        <v>0</v>
      </c>
      <c r="Q645" s="299">
        <f t="shared" si="331"/>
        <v>0</v>
      </c>
      <c r="R645" s="300">
        <f t="shared" si="332"/>
        <v>0</v>
      </c>
      <c r="S645" s="9">
        <f>VLOOKUP($E645,'ALL-GTK-SD-SMP-SMA-SMK-SLB'!$F$14:$CG$713,'ALL-GTK-SD-SMP-SMA-SMK-SLB'!T$7,FALSE)</f>
        <v>2</v>
      </c>
      <c r="T645" s="9">
        <f>VLOOKUP($E645,'ALL-GTK-SD-SMP-SMA-SMK-SLB'!$F$14:$CG$713,'ALL-GTK-SD-SMP-SMA-SMK-SLB'!U$7,FALSE)</f>
        <v>4</v>
      </c>
      <c r="U645" s="9">
        <f>VLOOKUP($E645,'ALL-GTK-SD-SMP-SMA-SMK-SLB'!$F$14:$CG$713,'ALL-GTK-SD-SMP-SMA-SMK-SLB'!V$7,FALSE)</f>
        <v>0</v>
      </c>
      <c r="V645" s="9">
        <f>VLOOKUP($E645,'ALL-GTK-SD-SMP-SMA-SMK-SLB'!$F$14:$CG$713,'ALL-GTK-SD-SMP-SMA-SMK-SLB'!W$7,FALSE)</f>
        <v>0</v>
      </c>
      <c r="W645" s="9">
        <f>VLOOKUP($E645,'ALL-GTK-SD-SMP-SMA-SMK-SLB'!$F$14:$CG$713,'ALL-GTK-SD-SMP-SMA-SMK-SLB'!X$7,FALSE)</f>
        <v>0</v>
      </c>
      <c r="X645" s="9">
        <f>VLOOKUP($E645,'ALL-GTK-SD-SMP-SMA-SMK-SLB'!$F$14:$CG$713,'ALL-GTK-SD-SMP-SMA-SMK-SLB'!Y$7,FALSE)</f>
        <v>0</v>
      </c>
      <c r="Y645" s="299">
        <f t="shared" si="333"/>
        <v>2</v>
      </c>
      <c r="Z645" s="299">
        <f t="shared" si="334"/>
        <v>4</v>
      </c>
      <c r="AA645" s="10">
        <f t="shared" si="335"/>
        <v>6</v>
      </c>
      <c r="AB645" s="44">
        <f t="shared" si="336"/>
        <v>2</v>
      </c>
      <c r="AC645" s="44">
        <f t="shared" si="337"/>
        <v>4</v>
      </c>
      <c r="AD645" s="11">
        <f t="shared" si="338"/>
        <v>6</v>
      </c>
      <c r="AE645" s="9">
        <f>VLOOKUP($E645,'ALL-GTK-SD-SMP-SMA-SMK-SLB'!$F$14:$CG$713,'ALL-GTK-SD-SMP-SMA-SMK-SLB'!AF$7,FALSE)</f>
        <v>2</v>
      </c>
      <c r="AF645" s="9">
        <f>VLOOKUP($E645,'ALL-GTK-SD-SMP-SMA-SMK-SLB'!$F$14:$CG$713,'ALL-GTK-SD-SMP-SMA-SMK-SLB'!AG$7,FALSE)</f>
        <v>3</v>
      </c>
      <c r="AG645" s="10">
        <f t="shared" si="339"/>
        <v>5</v>
      </c>
      <c r="AH645" s="9">
        <f>VLOOKUP($E645,'ALL-GTK-SD-SMP-SMA-SMK-SLB'!$F$14:$CG$713,'ALL-GTK-SD-SMP-SMA-SMK-SLB'!AI$7,FALSE)</f>
        <v>0</v>
      </c>
      <c r="AI645" s="9">
        <f>VLOOKUP($E645,'ALL-GTK-SD-SMP-SMA-SMK-SLB'!$F$14:$CG$713,'ALL-GTK-SD-SMP-SMA-SMK-SLB'!AJ$7,FALSE)</f>
        <v>1</v>
      </c>
      <c r="AJ645" s="10">
        <f t="shared" si="340"/>
        <v>1</v>
      </c>
      <c r="AK645" s="44">
        <f t="shared" si="341"/>
        <v>2</v>
      </c>
      <c r="AL645" s="44">
        <f t="shared" si="342"/>
        <v>4</v>
      </c>
      <c r="AM645" s="11">
        <f t="shared" si="343"/>
        <v>6</v>
      </c>
      <c r="AN645" s="299">
        <v>0</v>
      </c>
      <c r="AO645" s="299">
        <v>0</v>
      </c>
      <c r="AP645" s="9">
        <f>VLOOKUP($E645,'ALL-GTK-SD-SMP-SMA-SMK-SLB'!$F$14:$CG$713,'ALL-GTK-SD-SMP-SMA-SMK-SLB'!AQ$7,FALSE)</f>
        <v>0</v>
      </c>
      <c r="AQ645" s="9">
        <f>VLOOKUP($E645,'ALL-GTK-SD-SMP-SMA-SMK-SLB'!$F$14:$CG$713,'ALL-GTK-SD-SMP-SMA-SMK-SLB'!AR$7,FALSE)</f>
        <v>0</v>
      </c>
      <c r="AR645" s="9">
        <f>VLOOKUP($E645,'ALL-GTK-SD-SMP-SMA-SMK-SLB'!$F$14:$CG$713,'ALL-GTK-SD-SMP-SMA-SMK-SLB'!AS$7,FALSE)</f>
        <v>0</v>
      </c>
      <c r="AS645" s="9">
        <f>VLOOKUP($E645,'ALL-GTK-SD-SMP-SMA-SMK-SLB'!$F$14:$CG$713,'ALL-GTK-SD-SMP-SMA-SMK-SLB'!AT$7,FALSE)</f>
        <v>0</v>
      </c>
      <c r="AT645" s="9">
        <f>VLOOKUP($E645,'ALL-GTK-SD-SMP-SMA-SMK-SLB'!$F$14:$CG$713,'ALL-GTK-SD-SMP-SMA-SMK-SLB'!AU$7,FALSE)</f>
        <v>0</v>
      </c>
      <c r="AU645" s="9">
        <f>VLOOKUP($E645,'ALL-GTK-SD-SMP-SMA-SMK-SLB'!$F$14:$CG$713,'ALL-GTK-SD-SMP-SMA-SMK-SLB'!AV$7,FALSE)</f>
        <v>0</v>
      </c>
      <c r="AV645" s="9">
        <f>VLOOKUP($E645,'ALL-GTK-SD-SMP-SMA-SMK-SLB'!$F$14:$CG$713,'ALL-GTK-SD-SMP-SMA-SMK-SLB'!AW$7,FALSE)</f>
        <v>0</v>
      </c>
      <c r="AW645" s="9">
        <f>VLOOKUP($E645,'ALL-GTK-SD-SMP-SMA-SMK-SLB'!$F$14:$CG$713,'ALL-GTK-SD-SMP-SMA-SMK-SLB'!AX$7,FALSE)</f>
        <v>0</v>
      </c>
      <c r="AX645" s="9">
        <f>VLOOKUP($E645,'ALL-GTK-SD-SMP-SMA-SMK-SLB'!$F$14:$CG$713,'ALL-GTK-SD-SMP-SMA-SMK-SLB'!AY$7,FALSE)</f>
        <v>2</v>
      </c>
      <c r="AY645" s="9">
        <f>VLOOKUP($E645,'ALL-GTK-SD-SMP-SMA-SMK-SLB'!$F$14:$CG$713,'ALL-GTK-SD-SMP-SMA-SMK-SLB'!AZ$7,FALSE)</f>
        <v>4</v>
      </c>
      <c r="AZ645" s="9">
        <f>VLOOKUP($E645,'ALL-GTK-SD-SMP-SMA-SMK-SLB'!$F$14:$CG$713,'ALL-GTK-SD-SMP-SMA-SMK-SLB'!BA$7,FALSE)</f>
        <v>0</v>
      </c>
      <c r="BA645" s="9">
        <f>VLOOKUP($E645,'ALL-GTK-SD-SMP-SMA-SMK-SLB'!$F$14:$CG$713,'ALL-GTK-SD-SMP-SMA-SMK-SLB'!BB$7,FALSE)</f>
        <v>0</v>
      </c>
      <c r="BB645" s="9">
        <f>VLOOKUP($E645,'ALL-GTK-SD-SMP-SMA-SMK-SLB'!$F$14:$CG$713,'ALL-GTK-SD-SMP-SMA-SMK-SLB'!BC$7,FALSE)</f>
        <v>0</v>
      </c>
      <c r="BC645" s="9">
        <f>VLOOKUP($E645,'ALL-GTK-SD-SMP-SMA-SMK-SLB'!$F$14:$CG$713,'ALL-GTK-SD-SMP-SMA-SMK-SLB'!BD$7,FALSE)</f>
        <v>0</v>
      </c>
      <c r="BD645" s="310">
        <f t="shared" si="344"/>
        <v>0</v>
      </c>
      <c r="BE645" s="310">
        <f t="shared" si="345"/>
        <v>0</v>
      </c>
      <c r="BF645" s="10">
        <f t="shared" si="346"/>
        <v>0</v>
      </c>
      <c r="BG645" s="311">
        <f t="shared" si="347"/>
        <v>2</v>
      </c>
      <c r="BH645" s="311">
        <f t="shared" si="348"/>
        <v>4</v>
      </c>
      <c r="BI645" s="10">
        <f t="shared" si="349"/>
        <v>6</v>
      </c>
      <c r="BJ645" s="44">
        <f t="shared" si="350"/>
        <v>2</v>
      </c>
      <c r="BK645" s="44">
        <f t="shared" si="351"/>
        <v>4</v>
      </c>
      <c r="BL645" s="11">
        <f t="shared" si="352"/>
        <v>6</v>
      </c>
      <c r="BM645" s="9">
        <f>VLOOKUP($E645,'ALL-GTK-SD-SMP-SMA-SMK-SLB'!$F$14:$CG$713,'ALL-GTK-SD-SMP-SMA-SMK-SLB'!BN$7,FALSE)</f>
        <v>0</v>
      </c>
      <c r="BN645" s="9">
        <f>VLOOKUP($E645,'ALL-GTK-SD-SMP-SMA-SMK-SLB'!$F$14:$CG$713,'ALL-GTK-SD-SMP-SMA-SMK-SLB'!BO$7,FALSE)</f>
        <v>0</v>
      </c>
      <c r="BO645" s="9">
        <f>VLOOKUP($E645,'ALL-GTK-SD-SMP-SMA-SMK-SLB'!$F$14:$CG$713,'ALL-GTK-SD-SMP-SMA-SMK-SLB'!BP$7,FALSE)</f>
        <v>0</v>
      </c>
      <c r="BP645" s="9">
        <f>VLOOKUP($E645,'ALL-GTK-SD-SMP-SMA-SMK-SLB'!$F$14:$CG$713,'ALL-GTK-SD-SMP-SMA-SMK-SLB'!BQ$7,FALSE)</f>
        <v>0</v>
      </c>
      <c r="BQ645" s="9">
        <f>VLOOKUP($E645,'ALL-GTK-SD-SMP-SMA-SMK-SLB'!$F$14:$CG$713,'ALL-GTK-SD-SMP-SMA-SMK-SLB'!BR$7,FALSE)</f>
        <v>0</v>
      </c>
      <c r="BR645" s="9">
        <f>VLOOKUP($E645,'ALL-GTK-SD-SMP-SMA-SMK-SLB'!$F$14:$CG$713,'ALL-GTK-SD-SMP-SMA-SMK-SLB'!BS$7,FALSE)</f>
        <v>0</v>
      </c>
      <c r="BS645" s="9">
        <f>VLOOKUP($E645,'ALL-GTK-SD-SMP-SMA-SMK-SLB'!$F$14:$CG$713,'ALL-GTK-SD-SMP-SMA-SMK-SLB'!BT$7,FALSE)</f>
        <v>0</v>
      </c>
      <c r="BT645" s="9">
        <f>VLOOKUP($E645,'ALL-GTK-SD-SMP-SMA-SMK-SLB'!$F$14:$CG$713,'ALL-GTK-SD-SMP-SMA-SMK-SLB'!BU$7,FALSE)</f>
        <v>0</v>
      </c>
      <c r="BU645" s="299">
        <f t="shared" si="353"/>
        <v>0</v>
      </c>
      <c r="BV645" s="299">
        <f t="shared" si="354"/>
        <v>0</v>
      </c>
      <c r="BW645" s="44">
        <f t="shared" si="355"/>
        <v>0</v>
      </c>
      <c r="BX645" s="44">
        <f t="shared" si="356"/>
        <v>0</v>
      </c>
      <c r="BY645" s="11">
        <f t="shared" si="357"/>
        <v>0</v>
      </c>
      <c r="BZ645" s="14">
        <f t="shared" si="358"/>
        <v>2</v>
      </c>
      <c r="CA645" s="14">
        <f t="shared" si="359"/>
        <v>4</v>
      </c>
      <c r="CB645" s="13">
        <f t="shared" si="360"/>
        <v>0</v>
      </c>
      <c r="CC645" s="13">
        <f t="shared" si="361"/>
        <v>0</v>
      </c>
      <c r="CD645" s="312">
        <f t="shared" si="362"/>
        <v>2</v>
      </c>
      <c r="CE645" s="312">
        <f t="shared" si="363"/>
        <v>4</v>
      </c>
      <c r="CF645" s="313">
        <f t="shared" si="364"/>
        <v>6</v>
      </c>
      <c r="CG645" s="302" t="str">
        <f t="shared" si="365"/>
        <v>OK</v>
      </c>
    </row>
    <row r="646" spans="1:85" ht="14.25" x14ac:dyDescent="0.25">
      <c r="A646" s="6">
        <v>634</v>
      </c>
      <c r="B646" s="495">
        <v>23</v>
      </c>
      <c r="C646" s="495" t="s">
        <v>9</v>
      </c>
      <c r="D646" s="496" t="s">
        <v>23</v>
      </c>
      <c r="E646" s="626">
        <v>20354590</v>
      </c>
      <c r="F646" s="627" t="s">
        <v>1105</v>
      </c>
      <c r="G646" s="624" t="s">
        <v>53</v>
      </c>
      <c r="H646" s="9">
        <f>VLOOKUP($E646,'ALL-GTK-SD-SMP-SMA-SMK-SLB'!$F$14:$CG$713,'ALL-GTK-SD-SMP-SMA-SMK-SLB'!I$7,FALSE)</f>
        <v>0</v>
      </c>
      <c r="I646" s="9">
        <f>VLOOKUP($E646,'ALL-GTK-SD-SMP-SMA-SMK-SLB'!$F$14:$CG$713,'ALL-GTK-SD-SMP-SMA-SMK-SLB'!J$7,FALSE)</f>
        <v>0</v>
      </c>
      <c r="J646" s="9">
        <f>VLOOKUP($E646,'ALL-GTK-SD-SMP-SMA-SMK-SLB'!$F$14:$CG$713,'ALL-GTK-SD-SMP-SMA-SMK-SLB'!K$7,FALSE)</f>
        <v>0</v>
      </c>
      <c r="K646" s="9">
        <f>VLOOKUP($E646,'ALL-GTK-SD-SMP-SMA-SMK-SLB'!$F$14:$CG$713,'ALL-GTK-SD-SMP-SMA-SMK-SLB'!L$7,FALSE)</f>
        <v>0</v>
      </c>
      <c r="L646" s="9">
        <f>VLOOKUP($E646,'ALL-GTK-SD-SMP-SMA-SMK-SLB'!$F$14:$CG$713,'ALL-GTK-SD-SMP-SMA-SMK-SLB'!M$7,FALSE)</f>
        <v>0</v>
      </c>
      <c r="M646" s="9">
        <f>VLOOKUP($E646,'ALL-GTK-SD-SMP-SMA-SMK-SLB'!$F$14:$CG$713,'ALL-GTK-SD-SMP-SMA-SMK-SLB'!N$7,FALSE)</f>
        <v>0</v>
      </c>
      <c r="N646" s="9">
        <f>VLOOKUP($E646,'ALL-GTK-SD-SMP-SMA-SMK-SLB'!$F$14:$CG$713,'ALL-GTK-SD-SMP-SMA-SMK-SLB'!O$7,FALSE)</f>
        <v>0</v>
      </c>
      <c r="O646" s="9">
        <f>VLOOKUP($E646,'ALL-GTK-SD-SMP-SMA-SMK-SLB'!$F$14:$CG$713,'ALL-GTK-SD-SMP-SMA-SMK-SLB'!P$7,FALSE)</f>
        <v>0</v>
      </c>
      <c r="P646" s="299">
        <f t="shared" si="330"/>
        <v>0</v>
      </c>
      <c r="Q646" s="299">
        <f t="shared" si="331"/>
        <v>0</v>
      </c>
      <c r="R646" s="300">
        <f t="shared" si="332"/>
        <v>0</v>
      </c>
      <c r="S646" s="9">
        <f>VLOOKUP($E646,'ALL-GTK-SD-SMP-SMA-SMK-SLB'!$F$14:$CG$713,'ALL-GTK-SD-SMP-SMA-SMK-SLB'!T$7,FALSE)</f>
        <v>10</v>
      </c>
      <c r="T646" s="9">
        <f>VLOOKUP($E646,'ALL-GTK-SD-SMP-SMA-SMK-SLB'!$F$14:$CG$713,'ALL-GTK-SD-SMP-SMA-SMK-SLB'!U$7,FALSE)</f>
        <v>6</v>
      </c>
      <c r="U646" s="9">
        <f>VLOOKUP($E646,'ALL-GTK-SD-SMP-SMA-SMK-SLB'!$F$14:$CG$713,'ALL-GTK-SD-SMP-SMA-SMK-SLB'!V$7,FALSE)</f>
        <v>0</v>
      </c>
      <c r="V646" s="9">
        <f>VLOOKUP($E646,'ALL-GTK-SD-SMP-SMA-SMK-SLB'!$F$14:$CG$713,'ALL-GTK-SD-SMP-SMA-SMK-SLB'!W$7,FALSE)</f>
        <v>0</v>
      </c>
      <c r="W646" s="9">
        <f>VLOOKUP($E646,'ALL-GTK-SD-SMP-SMA-SMK-SLB'!$F$14:$CG$713,'ALL-GTK-SD-SMP-SMA-SMK-SLB'!X$7,FALSE)</f>
        <v>0</v>
      </c>
      <c r="X646" s="9">
        <f>VLOOKUP($E646,'ALL-GTK-SD-SMP-SMA-SMK-SLB'!$F$14:$CG$713,'ALL-GTK-SD-SMP-SMA-SMK-SLB'!Y$7,FALSE)</f>
        <v>0</v>
      </c>
      <c r="Y646" s="299">
        <f t="shared" si="333"/>
        <v>10</v>
      </c>
      <c r="Z646" s="299">
        <f t="shared" si="334"/>
        <v>6</v>
      </c>
      <c r="AA646" s="10">
        <f t="shared" si="335"/>
        <v>16</v>
      </c>
      <c r="AB646" s="44">
        <f t="shared" si="336"/>
        <v>10</v>
      </c>
      <c r="AC646" s="44">
        <f t="shared" si="337"/>
        <v>6</v>
      </c>
      <c r="AD646" s="11">
        <f t="shared" si="338"/>
        <v>16</v>
      </c>
      <c r="AE646" s="9">
        <f>VLOOKUP($E646,'ALL-GTK-SD-SMP-SMA-SMK-SLB'!$F$14:$CG$713,'ALL-GTK-SD-SMP-SMA-SMK-SLB'!AF$7,FALSE)</f>
        <v>9</v>
      </c>
      <c r="AF646" s="9">
        <f>VLOOKUP($E646,'ALL-GTK-SD-SMP-SMA-SMK-SLB'!$F$14:$CG$713,'ALL-GTK-SD-SMP-SMA-SMK-SLB'!AG$7,FALSE)</f>
        <v>4</v>
      </c>
      <c r="AG646" s="10">
        <f t="shared" si="339"/>
        <v>13</v>
      </c>
      <c r="AH646" s="9">
        <f>VLOOKUP($E646,'ALL-GTK-SD-SMP-SMA-SMK-SLB'!$F$14:$CG$713,'ALL-GTK-SD-SMP-SMA-SMK-SLB'!AI$7,FALSE)</f>
        <v>1</v>
      </c>
      <c r="AI646" s="9">
        <f>VLOOKUP($E646,'ALL-GTK-SD-SMP-SMA-SMK-SLB'!$F$14:$CG$713,'ALL-GTK-SD-SMP-SMA-SMK-SLB'!AJ$7,FALSE)</f>
        <v>2</v>
      </c>
      <c r="AJ646" s="10">
        <f t="shared" si="340"/>
        <v>3</v>
      </c>
      <c r="AK646" s="44">
        <f t="shared" si="341"/>
        <v>10</v>
      </c>
      <c r="AL646" s="44">
        <f t="shared" si="342"/>
        <v>6</v>
      </c>
      <c r="AM646" s="11">
        <f t="shared" si="343"/>
        <v>16</v>
      </c>
      <c r="AN646" s="299">
        <v>0</v>
      </c>
      <c r="AO646" s="299">
        <v>0</v>
      </c>
      <c r="AP646" s="9">
        <f>VLOOKUP($E646,'ALL-GTK-SD-SMP-SMA-SMK-SLB'!$F$14:$CG$713,'ALL-GTK-SD-SMP-SMA-SMK-SLB'!AQ$7,FALSE)</f>
        <v>0</v>
      </c>
      <c r="AQ646" s="9">
        <f>VLOOKUP($E646,'ALL-GTK-SD-SMP-SMA-SMK-SLB'!$F$14:$CG$713,'ALL-GTK-SD-SMP-SMA-SMK-SLB'!AR$7,FALSE)</f>
        <v>0</v>
      </c>
      <c r="AR646" s="9">
        <f>VLOOKUP($E646,'ALL-GTK-SD-SMP-SMA-SMK-SLB'!$F$14:$CG$713,'ALL-GTK-SD-SMP-SMA-SMK-SLB'!AS$7,FALSE)</f>
        <v>0</v>
      </c>
      <c r="AS646" s="9">
        <f>VLOOKUP($E646,'ALL-GTK-SD-SMP-SMA-SMK-SLB'!$F$14:$CG$713,'ALL-GTK-SD-SMP-SMA-SMK-SLB'!AT$7,FALSE)</f>
        <v>0</v>
      </c>
      <c r="AT646" s="9">
        <f>VLOOKUP($E646,'ALL-GTK-SD-SMP-SMA-SMK-SLB'!$F$14:$CG$713,'ALL-GTK-SD-SMP-SMA-SMK-SLB'!AU$7,FALSE)</f>
        <v>0</v>
      </c>
      <c r="AU646" s="9">
        <f>VLOOKUP($E646,'ALL-GTK-SD-SMP-SMA-SMK-SLB'!$F$14:$CG$713,'ALL-GTK-SD-SMP-SMA-SMK-SLB'!AV$7,FALSE)</f>
        <v>0</v>
      </c>
      <c r="AV646" s="9">
        <f>VLOOKUP($E646,'ALL-GTK-SD-SMP-SMA-SMK-SLB'!$F$14:$CG$713,'ALL-GTK-SD-SMP-SMA-SMK-SLB'!AW$7,FALSE)</f>
        <v>0</v>
      </c>
      <c r="AW646" s="9">
        <f>VLOOKUP($E646,'ALL-GTK-SD-SMP-SMA-SMK-SLB'!$F$14:$CG$713,'ALL-GTK-SD-SMP-SMA-SMK-SLB'!AX$7,FALSE)</f>
        <v>0</v>
      </c>
      <c r="AX646" s="9">
        <f>VLOOKUP($E646,'ALL-GTK-SD-SMP-SMA-SMK-SLB'!$F$14:$CG$713,'ALL-GTK-SD-SMP-SMA-SMK-SLB'!AY$7,FALSE)</f>
        <v>9</v>
      </c>
      <c r="AY646" s="9">
        <f>VLOOKUP($E646,'ALL-GTK-SD-SMP-SMA-SMK-SLB'!$F$14:$CG$713,'ALL-GTK-SD-SMP-SMA-SMK-SLB'!AZ$7,FALSE)</f>
        <v>5</v>
      </c>
      <c r="AZ646" s="9">
        <f>VLOOKUP($E646,'ALL-GTK-SD-SMP-SMA-SMK-SLB'!$F$14:$CG$713,'ALL-GTK-SD-SMP-SMA-SMK-SLB'!BA$7,FALSE)</f>
        <v>0</v>
      </c>
      <c r="BA646" s="9">
        <f>VLOOKUP($E646,'ALL-GTK-SD-SMP-SMA-SMK-SLB'!$F$14:$CG$713,'ALL-GTK-SD-SMP-SMA-SMK-SLB'!BB$7,FALSE)</f>
        <v>1</v>
      </c>
      <c r="BB646" s="9">
        <f>VLOOKUP($E646,'ALL-GTK-SD-SMP-SMA-SMK-SLB'!$F$14:$CG$713,'ALL-GTK-SD-SMP-SMA-SMK-SLB'!BC$7,FALSE)</f>
        <v>0</v>
      </c>
      <c r="BC646" s="9">
        <f>VLOOKUP($E646,'ALL-GTK-SD-SMP-SMA-SMK-SLB'!$F$14:$CG$713,'ALL-GTK-SD-SMP-SMA-SMK-SLB'!BD$7,FALSE)</f>
        <v>0</v>
      </c>
      <c r="BD646" s="310">
        <f t="shared" si="344"/>
        <v>0</v>
      </c>
      <c r="BE646" s="310">
        <f t="shared" si="345"/>
        <v>0</v>
      </c>
      <c r="BF646" s="10">
        <f t="shared" si="346"/>
        <v>0</v>
      </c>
      <c r="BG646" s="311">
        <f t="shared" si="347"/>
        <v>9</v>
      </c>
      <c r="BH646" s="311">
        <f t="shared" si="348"/>
        <v>6</v>
      </c>
      <c r="BI646" s="10">
        <f t="shared" si="349"/>
        <v>15</v>
      </c>
      <c r="BJ646" s="44">
        <f t="shared" si="350"/>
        <v>9</v>
      </c>
      <c r="BK646" s="44">
        <f t="shared" si="351"/>
        <v>6</v>
      </c>
      <c r="BL646" s="11">
        <f t="shared" si="352"/>
        <v>15</v>
      </c>
      <c r="BM646" s="9">
        <f>VLOOKUP($E646,'ALL-GTK-SD-SMP-SMA-SMK-SLB'!$F$14:$CG$713,'ALL-GTK-SD-SMP-SMA-SMK-SLB'!BN$7,FALSE)</f>
        <v>0</v>
      </c>
      <c r="BN646" s="9">
        <f>VLOOKUP($E646,'ALL-GTK-SD-SMP-SMA-SMK-SLB'!$F$14:$CG$713,'ALL-GTK-SD-SMP-SMA-SMK-SLB'!BO$7,FALSE)</f>
        <v>0</v>
      </c>
      <c r="BO646" s="9">
        <f>VLOOKUP($E646,'ALL-GTK-SD-SMP-SMA-SMK-SLB'!$F$14:$CG$713,'ALL-GTK-SD-SMP-SMA-SMK-SLB'!BP$7,FALSE)</f>
        <v>0</v>
      </c>
      <c r="BP646" s="9">
        <f>VLOOKUP($E646,'ALL-GTK-SD-SMP-SMA-SMK-SLB'!$F$14:$CG$713,'ALL-GTK-SD-SMP-SMA-SMK-SLB'!BQ$7,FALSE)</f>
        <v>0</v>
      </c>
      <c r="BQ646" s="9">
        <f>VLOOKUP($E646,'ALL-GTK-SD-SMP-SMA-SMK-SLB'!$F$14:$CG$713,'ALL-GTK-SD-SMP-SMA-SMK-SLB'!BR$7,FALSE)</f>
        <v>0</v>
      </c>
      <c r="BR646" s="9">
        <f>VLOOKUP($E646,'ALL-GTK-SD-SMP-SMA-SMK-SLB'!$F$14:$CG$713,'ALL-GTK-SD-SMP-SMA-SMK-SLB'!BS$7,FALSE)</f>
        <v>0</v>
      </c>
      <c r="BS646" s="9">
        <f>VLOOKUP($E646,'ALL-GTK-SD-SMP-SMA-SMK-SLB'!$F$14:$CG$713,'ALL-GTK-SD-SMP-SMA-SMK-SLB'!BT$7,FALSE)</f>
        <v>0</v>
      </c>
      <c r="BT646" s="9">
        <f>VLOOKUP($E646,'ALL-GTK-SD-SMP-SMA-SMK-SLB'!$F$14:$CG$713,'ALL-GTK-SD-SMP-SMA-SMK-SLB'!BU$7,FALSE)</f>
        <v>0</v>
      </c>
      <c r="BU646" s="299">
        <f t="shared" si="353"/>
        <v>0</v>
      </c>
      <c r="BV646" s="299">
        <f t="shared" si="354"/>
        <v>0</v>
      </c>
      <c r="BW646" s="44">
        <f t="shared" si="355"/>
        <v>0</v>
      </c>
      <c r="BX646" s="44">
        <f t="shared" si="356"/>
        <v>0</v>
      </c>
      <c r="BY646" s="11">
        <f t="shared" si="357"/>
        <v>0</v>
      </c>
      <c r="BZ646" s="14">
        <f t="shared" si="358"/>
        <v>10</v>
      </c>
      <c r="CA646" s="14">
        <f t="shared" si="359"/>
        <v>6</v>
      </c>
      <c r="CB646" s="13">
        <f t="shared" si="360"/>
        <v>0</v>
      </c>
      <c r="CC646" s="13">
        <f t="shared" si="361"/>
        <v>0</v>
      </c>
      <c r="CD646" s="312">
        <f t="shared" si="362"/>
        <v>10</v>
      </c>
      <c r="CE646" s="312">
        <f t="shared" si="363"/>
        <v>6</v>
      </c>
      <c r="CF646" s="313">
        <f t="shared" si="364"/>
        <v>16</v>
      </c>
      <c r="CG646" s="302" t="str">
        <f t="shared" si="365"/>
        <v>REVISI</v>
      </c>
    </row>
    <row r="647" spans="1:85" ht="14.25" x14ac:dyDescent="0.25">
      <c r="A647" s="6">
        <v>635</v>
      </c>
      <c r="B647" s="495">
        <v>24</v>
      </c>
      <c r="C647" s="495" t="s">
        <v>9</v>
      </c>
      <c r="D647" s="496" t="s">
        <v>29</v>
      </c>
      <c r="E647" s="626">
        <v>20340342</v>
      </c>
      <c r="F647" s="627" t="s">
        <v>1106</v>
      </c>
      <c r="G647" s="624" t="s">
        <v>53</v>
      </c>
      <c r="H647" s="9">
        <f>VLOOKUP($E647,'ALL-GTK-SD-SMP-SMA-SMK-SLB'!$F$14:$CG$713,'ALL-GTK-SD-SMP-SMA-SMK-SLB'!I$7,FALSE)</f>
        <v>0</v>
      </c>
      <c r="I647" s="9">
        <f>VLOOKUP($E647,'ALL-GTK-SD-SMP-SMA-SMK-SLB'!$F$14:$CG$713,'ALL-GTK-SD-SMP-SMA-SMK-SLB'!J$7,FALSE)</f>
        <v>0</v>
      </c>
      <c r="J647" s="9">
        <f>VLOOKUP($E647,'ALL-GTK-SD-SMP-SMA-SMK-SLB'!$F$14:$CG$713,'ALL-GTK-SD-SMP-SMA-SMK-SLB'!K$7,FALSE)</f>
        <v>0</v>
      </c>
      <c r="K647" s="9">
        <f>VLOOKUP($E647,'ALL-GTK-SD-SMP-SMA-SMK-SLB'!$F$14:$CG$713,'ALL-GTK-SD-SMP-SMA-SMK-SLB'!L$7,FALSE)</f>
        <v>0</v>
      </c>
      <c r="L647" s="9">
        <f>VLOOKUP($E647,'ALL-GTK-SD-SMP-SMA-SMK-SLB'!$F$14:$CG$713,'ALL-GTK-SD-SMP-SMA-SMK-SLB'!M$7,FALSE)</f>
        <v>0</v>
      </c>
      <c r="M647" s="9">
        <f>VLOOKUP($E647,'ALL-GTK-SD-SMP-SMA-SMK-SLB'!$F$14:$CG$713,'ALL-GTK-SD-SMP-SMA-SMK-SLB'!N$7,FALSE)</f>
        <v>0</v>
      </c>
      <c r="N647" s="9">
        <f>VLOOKUP($E647,'ALL-GTK-SD-SMP-SMA-SMK-SLB'!$F$14:$CG$713,'ALL-GTK-SD-SMP-SMA-SMK-SLB'!O$7,FALSE)</f>
        <v>0</v>
      </c>
      <c r="O647" s="9">
        <f>VLOOKUP($E647,'ALL-GTK-SD-SMP-SMA-SMK-SLB'!$F$14:$CG$713,'ALL-GTK-SD-SMP-SMA-SMK-SLB'!P$7,FALSE)</f>
        <v>0</v>
      </c>
      <c r="P647" s="299">
        <f t="shared" si="330"/>
        <v>0</v>
      </c>
      <c r="Q647" s="299">
        <f t="shared" si="331"/>
        <v>0</v>
      </c>
      <c r="R647" s="300">
        <f t="shared" si="332"/>
        <v>0</v>
      </c>
      <c r="S647" s="9">
        <f>VLOOKUP($E647,'ALL-GTK-SD-SMP-SMA-SMK-SLB'!$F$14:$CG$713,'ALL-GTK-SD-SMP-SMA-SMK-SLB'!T$7,FALSE)</f>
        <v>6</v>
      </c>
      <c r="T647" s="9">
        <f>VLOOKUP($E647,'ALL-GTK-SD-SMP-SMA-SMK-SLB'!$F$14:$CG$713,'ALL-GTK-SD-SMP-SMA-SMK-SLB'!U$7,FALSE)</f>
        <v>5</v>
      </c>
      <c r="U647" s="9">
        <f>VLOOKUP($E647,'ALL-GTK-SD-SMP-SMA-SMK-SLB'!$F$14:$CG$713,'ALL-GTK-SD-SMP-SMA-SMK-SLB'!V$7,FALSE)</f>
        <v>0</v>
      </c>
      <c r="V647" s="9">
        <f>VLOOKUP($E647,'ALL-GTK-SD-SMP-SMA-SMK-SLB'!$F$14:$CG$713,'ALL-GTK-SD-SMP-SMA-SMK-SLB'!W$7,FALSE)</f>
        <v>0</v>
      </c>
      <c r="W647" s="9">
        <f>VLOOKUP($E647,'ALL-GTK-SD-SMP-SMA-SMK-SLB'!$F$14:$CG$713,'ALL-GTK-SD-SMP-SMA-SMK-SLB'!X$7,FALSE)</f>
        <v>4</v>
      </c>
      <c r="X647" s="9">
        <f>VLOOKUP($E647,'ALL-GTK-SD-SMP-SMA-SMK-SLB'!$F$14:$CG$713,'ALL-GTK-SD-SMP-SMA-SMK-SLB'!Y$7,FALSE)</f>
        <v>1</v>
      </c>
      <c r="Y647" s="299">
        <f t="shared" si="333"/>
        <v>10</v>
      </c>
      <c r="Z647" s="299">
        <f t="shared" si="334"/>
        <v>6</v>
      </c>
      <c r="AA647" s="10">
        <f t="shared" si="335"/>
        <v>16</v>
      </c>
      <c r="AB647" s="44">
        <f t="shared" si="336"/>
        <v>10</v>
      </c>
      <c r="AC647" s="44">
        <f t="shared" si="337"/>
        <v>6</v>
      </c>
      <c r="AD647" s="11">
        <f t="shared" si="338"/>
        <v>16</v>
      </c>
      <c r="AE647" s="9">
        <f>VLOOKUP($E647,'ALL-GTK-SD-SMP-SMA-SMK-SLB'!$F$14:$CG$713,'ALL-GTK-SD-SMP-SMA-SMK-SLB'!AF$7,FALSE)</f>
        <v>8</v>
      </c>
      <c r="AF647" s="9">
        <f>VLOOKUP($E647,'ALL-GTK-SD-SMP-SMA-SMK-SLB'!$F$14:$CG$713,'ALL-GTK-SD-SMP-SMA-SMK-SLB'!AG$7,FALSE)</f>
        <v>2</v>
      </c>
      <c r="AG647" s="10">
        <f t="shared" si="339"/>
        <v>10</v>
      </c>
      <c r="AH647" s="9">
        <f>VLOOKUP($E647,'ALL-GTK-SD-SMP-SMA-SMK-SLB'!$F$14:$CG$713,'ALL-GTK-SD-SMP-SMA-SMK-SLB'!AI$7,FALSE)</f>
        <v>2</v>
      </c>
      <c r="AI647" s="9">
        <f>VLOOKUP($E647,'ALL-GTK-SD-SMP-SMA-SMK-SLB'!$F$14:$CG$713,'ALL-GTK-SD-SMP-SMA-SMK-SLB'!AJ$7,FALSE)</f>
        <v>4</v>
      </c>
      <c r="AJ647" s="10">
        <f t="shared" si="340"/>
        <v>6</v>
      </c>
      <c r="AK647" s="44">
        <f t="shared" si="341"/>
        <v>10</v>
      </c>
      <c r="AL647" s="44">
        <f t="shared" si="342"/>
        <v>6</v>
      </c>
      <c r="AM647" s="11">
        <f t="shared" si="343"/>
        <v>16</v>
      </c>
      <c r="AN647" s="299">
        <v>0</v>
      </c>
      <c r="AO647" s="299">
        <v>0</v>
      </c>
      <c r="AP647" s="9">
        <f>VLOOKUP($E647,'ALL-GTK-SD-SMP-SMA-SMK-SLB'!$F$14:$CG$713,'ALL-GTK-SD-SMP-SMA-SMK-SLB'!AQ$7,FALSE)</f>
        <v>0</v>
      </c>
      <c r="AQ647" s="9">
        <f>VLOOKUP($E647,'ALL-GTK-SD-SMP-SMA-SMK-SLB'!$F$14:$CG$713,'ALL-GTK-SD-SMP-SMA-SMK-SLB'!AR$7,FALSE)</f>
        <v>0</v>
      </c>
      <c r="AR647" s="9">
        <f>VLOOKUP($E647,'ALL-GTK-SD-SMP-SMA-SMK-SLB'!$F$14:$CG$713,'ALL-GTK-SD-SMP-SMA-SMK-SLB'!AS$7,FALSE)</f>
        <v>1</v>
      </c>
      <c r="AS647" s="9">
        <f>VLOOKUP($E647,'ALL-GTK-SD-SMP-SMA-SMK-SLB'!$F$14:$CG$713,'ALL-GTK-SD-SMP-SMA-SMK-SLB'!AT$7,FALSE)</f>
        <v>0</v>
      </c>
      <c r="AT647" s="9">
        <f>VLOOKUP($E647,'ALL-GTK-SD-SMP-SMA-SMK-SLB'!$F$14:$CG$713,'ALL-GTK-SD-SMP-SMA-SMK-SLB'!AU$7,FALSE)</f>
        <v>0</v>
      </c>
      <c r="AU647" s="9">
        <f>VLOOKUP($E647,'ALL-GTK-SD-SMP-SMA-SMK-SLB'!$F$14:$CG$713,'ALL-GTK-SD-SMP-SMA-SMK-SLB'!AV$7,FALSE)</f>
        <v>0</v>
      </c>
      <c r="AV647" s="9">
        <f>VLOOKUP($E647,'ALL-GTK-SD-SMP-SMA-SMK-SLB'!$F$14:$CG$713,'ALL-GTK-SD-SMP-SMA-SMK-SLB'!AW$7,FALSE)</f>
        <v>0</v>
      </c>
      <c r="AW647" s="9">
        <f>VLOOKUP($E647,'ALL-GTK-SD-SMP-SMA-SMK-SLB'!$F$14:$CG$713,'ALL-GTK-SD-SMP-SMA-SMK-SLB'!AX$7,FALSE)</f>
        <v>0</v>
      </c>
      <c r="AX647" s="9">
        <f>VLOOKUP($E647,'ALL-GTK-SD-SMP-SMA-SMK-SLB'!$F$14:$CG$713,'ALL-GTK-SD-SMP-SMA-SMK-SLB'!AY$7,FALSE)</f>
        <v>8</v>
      </c>
      <c r="AY647" s="9">
        <f>VLOOKUP($E647,'ALL-GTK-SD-SMP-SMA-SMK-SLB'!$F$14:$CG$713,'ALL-GTK-SD-SMP-SMA-SMK-SLB'!AZ$7,FALSE)</f>
        <v>6</v>
      </c>
      <c r="AZ647" s="9">
        <f>VLOOKUP($E647,'ALL-GTK-SD-SMP-SMA-SMK-SLB'!$F$14:$CG$713,'ALL-GTK-SD-SMP-SMA-SMK-SLB'!BA$7,FALSE)</f>
        <v>0</v>
      </c>
      <c r="BA647" s="9">
        <f>VLOOKUP($E647,'ALL-GTK-SD-SMP-SMA-SMK-SLB'!$F$14:$CG$713,'ALL-GTK-SD-SMP-SMA-SMK-SLB'!BB$7,FALSE)</f>
        <v>0</v>
      </c>
      <c r="BB647" s="9">
        <f>VLOOKUP($E647,'ALL-GTK-SD-SMP-SMA-SMK-SLB'!$F$14:$CG$713,'ALL-GTK-SD-SMP-SMA-SMK-SLB'!BC$7,FALSE)</f>
        <v>0</v>
      </c>
      <c r="BC647" s="9">
        <f>VLOOKUP($E647,'ALL-GTK-SD-SMP-SMA-SMK-SLB'!$F$14:$CG$713,'ALL-GTK-SD-SMP-SMA-SMK-SLB'!BD$7,FALSE)</f>
        <v>0</v>
      </c>
      <c r="BD647" s="310">
        <f t="shared" si="344"/>
        <v>1</v>
      </c>
      <c r="BE647" s="310">
        <f t="shared" si="345"/>
        <v>0</v>
      </c>
      <c r="BF647" s="10">
        <f t="shared" si="346"/>
        <v>1</v>
      </c>
      <c r="BG647" s="311">
        <f t="shared" si="347"/>
        <v>8</v>
      </c>
      <c r="BH647" s="311">
        <f t="shared" si="348"/>
        <v>6</v>
      </c>
      <c r="BI647" s="10">
        <f t="shared" si="349"/>
        <v>14</v>
      </c>
      <c r="BJ647" s="44">
        <f t="shared" si="350"/>
        <v>9</v>
      </c>
      <c r="BK647" s="44">
        <f t="shared" si="351"/>
        <v>6</v>
      </c>
      <c r="BL647" s="11">
        <f t="shared" si="352"/>
        <v>15</v>
      </c>
      <c r="BM647" s="9">
        <f>VLOOKUP($E647,'ALL-GTK-SD-SMP-SMA-SMK-SLB'!$F$14:$CG$713,'ALL-GTK-SD-SMP-SMA-SMK-SLB'!BN$7,FALSE)</f>
        <v>0</v>
      </c>
      <c r="BN647" s="9">
        <f>VLOOKUP($E647,'ALL-GTK-SD-SMP-SMA-SMK-SLB'!$F$14:$CG$713,'ALL-GTK-SD-SMP-SMA-SMK-SLB'!BO$7,FALSE)</f>
        <v>0</v>
      </c>
      <c r="BO647" s="9">
        <f>VLOOKUP($E647,'ALL-GTK-SD-SMP-SMA-SMK-SLB'!$F$14:$CG$713,'ALL-GTK-SD-SMP-SMA-SMK-SLB'!BP$7,FALSE)</f>
        <v>0</v>
      </c>
      <c r="BP647" s="9">
        <f>VLOOKUP($E647,'ALL-GTK-SD-SMP-SMA-SMK-SLB'!$F$14:$CG$713,'ALL-GTK-SD-SMP-SMA-SMK-SLB'!BQ$7,FALSE)</f>
        <v>0</v>
      </c>
      <c r="BQ647" s="9">
        <f>VLOOKUP($E647,'ALL-GTK-SD-SMP-SMA-SMK-SLB'!$F$14:$CG$713,'ALL-GTK-SD-SMP-SMA-SMK-SLB'!BR$7,FALSE)</f>
        <v>0</v>
      </c>
      <c r="BR647" s="9">
        <f>VLOOKUP($E647,'ALL-GTK-SD-SMP-SMA-SMK-SLB'!$F$14:$CG$713,'ALL-GTK-SD-SMP-SMA-SMK-SLB'!BS$7,FALSE)</f>
        <v>0</v>
      </c>
      <c r="BS647" s="9">
        <f>VLOOKUP($E647,'ALL-GTK-SD-SMP-SMA-SMK-SLB'!$F$14:$CG$713,'ALL-GTK-SD-SMP-SMA-SMK-SLB'!BT$7,FALSE)</f>
        <v>0</v>
      </c>
      <c r="BT647" s="9">
        <f>VLOOKUP($E647,'ALL-GTK-SD-SMP-SMA-SMK-SLB'!$F$14:$CG$713,'ALL-GTK-SD-SMP-SMA-SMK-SLB'!BU$7,FALSE)</f>
        <v>1</v>
      </c>
      <c r="BU647" s="299">
        <f t="shared" si="353"/>
        <v>0</v>
      </c>
      <c r="BV647" s="299">
        <f t="shared" si="354"/>
        <v>1</v>
      </c>
      <c r="BW647" s="44">
        <f t="shared" si="355"/>
        <v>0</v>
      </c>
      <c r="BX647" s="44">
        <f t="shared" si="356"/>
        <v>1</v>
      </c>
      <c r="BY647" s="11">
        <f t="shared" si="357"/>
        <v>1</v>
      </c>
      <c r="BZ647" s="14">
        <f t="shared" si="358"/>
        <v>10</v>
      </c>
      <c r="CA647" s="14">
        <f t="shared" si="359"/>
        <v>6</v>
      </c>
      <c r="CB647" s="13">
        <f t="shared" si="360"/>
        <v>0</v>
      </c>
      <c r="CC647" s="13">
        <f t="shared" si="361"/>
        <v>1</v>
      </c>
      <c r="CD647" s="312">
        <f t="shared" si="362"/>
        <v>10</v>
      </c>
      <c r="CE647" s="312">
        <f t="shared" si="363"/>
        <v>7</v>
      </c>
      <c r="CF647" s="313">
        <f t="shared" si="364"/>
        <v>17</v>
      </c>
      <c r="CG647" s="302" t="str">
        <f t="shared" si="365"/>
        <v>REVISI</v>
      </c>
    </row>
    <row r="648" spans="1:85" ht="14.25" x14ac:dyDescent="0.25">
      <c r="A648" s="6">
        <v>636</v>
      </c>
      <c r="B648" s="495">
        <v>25</v>
      </c>
      <c r="C648" s="495" t="s">
        <v>9</v>
      </c>
      <c r="D648" s="496" t="s">
        <v>20</v>
      </c>
      <c r="E648" s="626">
        <v>20350979</v>
      </c>
      <c r="F648" s="627" t="s">
        <v>1107</v>
      </c>
      <c r="G648" s="624" t="s">
        <v>53</v>
      </c>
      <c r="H648" s="9">
        <f>VLOOKUP($E648,'ALL-GTK-SD-SMP-SMA-SMK-SLB'!$F$14:$CG$713,'ALL-GTK-SD-SMP-SMA-SMK-SLB'!I$7,FALSE)</f>
        <v>0</v>
      </c>
      <c r="I648" s="9">
        <f>VLOOKUP($E648,'ALL-GTK-SD-SMP-SMA-SMK-SLB'!$F$14:$CG$713,'ALL-GTK-SD-SMP-SMA-SMK-SLB'!J$7,FALSE)</f>
        <v>0</v>
      </c>
      <c r="J648" s="9">
        <f>VLOOKUP($E648,'ALL-GTK-SD-SMP-SMA-SMK-SLB'!$F$14:$CG$713,'ALL-GTK-SD-SMP-SMA-SMK-SLB'!K$7,FALSE)</f>
        <v>0</v>
      </c>
      <c r="K648" s="9">
        <f>VLOOKUP($E648,'ALL-GTK-SD-SMP-SMA-SMK-SLB'!$F$14:$CG$713,'ALL-GTK-SD-SMP-SMA-SMK-SLB'!L$7,FALSE)</f>
        <v>0</v>
      </c>
      <c r="L648" s="9">
        <f>VLOOKUP($E648,'ALL-GTK-SD-SMP-SMA-SMK-SLB'!$F$14:$CG$713,'ALL-GTK-SD-SMP-SMA-SMK-SLB'!M$7,FALSE)</f>
        <v>0</v>
      </c>
      <c r="M648" s="9">
        <f>VLOOKUP($E648,'ALL-GTK-SD-SMP-SMA-SMK-SLB'!$F$14:$CG$713,'ALL-GTK-SD-SMP-SMA-SMK-SLB'!N$7,FALSE)</f>
        <v>0</v>
      </c>
      <c r="N648" s="9">
        <f>VLOOKUP($E648,'ALL-GTK-SD-SMP-SMA-SMK-SLB'!$F$14:$CG$713,'ALL-GTK-SD-SMP-SMA-SMK-SLB'!O$7,FALSE)</f>
        <v>0</v>
      </c>
      <c r="O648" s="9">
        <f>VLOOKUP($E648,'ALL-GTK-SD-SMP-SMA-SMK-SLB'!$F$14:$CG$713,'ALL-GTK-SD-SMP-SMA-SMK-SLB'!P$7,FALSE)</f>
        <v>0</v>
      </c>
      <c r="P648" s="299">
        <f t="shared" si="330"/>
        <v>0</v>
      </c>
      <c r="Q648" s="299">
        <f t="shared" si="331"/>
        <v>0</v>
      </c>
      <c r="R648" s="300">
        <f t="shared" si="332"/>
        <v>0</v>
      </c>
      <c r="S648" s="9">
        <f>VLOOKUP($E648,'ALL-GTK-SD-SMP-SMA-SMK-SLB'!$F$14:$CG$713,'ALL-GTK-SD-SMP-SMA-SMK-SLB'!T$7,FALSE)</f>
        <v>23</v>
      </c>
      <c r="T648" s="9">
        <f>VLOOKUP($E648,'ALL-GTK-SD-SMP-SMA-SMK-SLB'!$F$14:$CG$713,'ALL-GTK-SD-SMP-SMA-SMK-SLB'!U$7,FALSE)</f>
        <v>17</v>
      </c>
      <c r="U648" s="9">
        <f>VLOOKUP($E648,'ALL-GTK-SD-SMP-SMA-SMK-SLB'!$F$14:$CG$713,'ALL-GTK-SD-SMP-SMA-SMK-SLB'!V$7,FALSE)</f>
        <v>0</v>
      </c>
      <c r="V648" s="9">
        <f>VLOOKUP($E648,'ALL-GTK-SD-SMP-SMA-SMK-SLB'!$F$14:$CG$713,'ALL-GTK-SD-SMP-SMA-SMK-SLB'!W$7,FALSE)</f>
        <v>0</v>
      </c>
      <c r="W648" s="9">
        <f>VLOOKUP($E648,'ALL-GTK-SD-SMP-SMA-SMK-SLB'!$F$14:$CG$713,'ALL-GTK-SD-SMP-SMA-SMK-SLB'!X$7,FALSE)</f>
        <v>1</v>
      </c>
      <c r="X648" s="9">
        <f>VLOOKUP($E648,'ALL-GTK-SD-SMP-SMA-SMK-SLB'!$F$14:$CG$713,'ALL-GTK-SD-SMP-SMA-SMK-SLB'!Y$7,FALSE)</f>
        <v>3</v>
      </c>
      <c r="Y648" s="299">
        <f t="shared" si="333"/>
        <v>24</v>
      </c>
      <c r="Z648" s="299">
        <f t="shared" si="334"/>
        <v>20</v>
      </c>
      <c r="AA648" s="10">
        <f t="shared" si="335"/>
        <v>44</v>
      </c>
      <c r="AB648" s="44">
        <f t="shared" si="336"/>
        <v>24</v>
      </c>
      <c r="AC648" s="44">
        <f t="shared" si="337"/>
        <v>20</v>
      </c>
      <c r="AD648" s="11">
        <f t="shared" si="338"/>
        <v>44</v>
      </c>
      <c r="AE648" s="9">
        <f>VLOOKUP($E648,'ALL-GTK-SD-SMP-SMA-SMK-SLB'!$F$14:$CG$713,'ALL-GTK-SD-SMP-SMA-SMK-SLB'!AF$7,FALSE)</f>
        <v>13</v>
      </c>
      <c r="AF648" s="9">
        <f>VLOOKUP($E648,'ALL-GTK-SD-SMP-SMA-SMK-SLB'!$F$14:$CG$713,'ALL-GTK-SD-SMP-SMA-SMK-SLB'!AG$7,FALSE)</f>
        <v>14</v>
      </c>
      <c r="AG648" s="10">
        <f t="shared" si="339"/>
        <v>27</v>
      </c>
      <c r="AH648" s="9">
        <f>VLOOKUP($E648,'ALL-GTK-SD-SMP-SMA-SMK-SLB'!$F$14:$CG$713,'ALL-GTK-SD-SMP-SMA-SMK-SLB'!AI$7,FALSE)</f>
        <v>11</v>
      </c>
      <c r="AI648" s="9">
        <f>VLOOKUP($E648,'ALL-GTK-SD-SMP-SMA-SMK-SLB'!$F$14:$CG$713,'ALL-GTK-SD-SMP-SMA-SMK-SLB'!AJ$7,FALSE)</f>
        <v>6</v>
      </c>
      <c r="AJ648" s="10">
        <f t="shared" si="340"/>
        <v>17</v>
      </c>
      <c r="AK648" s="44">
        <f t="shared" si="341"/>
        <v>24</v>
      </c>
      <c r="AL648" s="44">
        <f t="shared" si="342"/>
        <v>20</v>
      </c>
      <c r="AM648" s="11">
        <f t="shared" si="343"/>
        <v>44</v>
      </c>
      <c r="AN648" s="299">
        <v>0</v>
      </c>
      <c r="AO648" s="299">
        <v>0</v>
      </c>
      <c r="AP648" s="9">
        <f>VLOOKUP($E648,'ALL-GTK-SD-SMP-SMA-SMK-SLB'!$F$14:$CG$713,'ALL-GTK-SD-SMP-SMA-SMK-SLB'!AQ$7,FALSE)</f>
        <v>0</v>
      </c>
      <c r="AQ648" s="9">
        <f>VLOOKUP($E648,'ALL-GTK-SD-SMP-SMA-SMK-SLB'!$F$14:$CG$713,'ALL-GTK-SD-SMP-SMA-SMK-SLB'!AR$7,FALSE)</f>
        <v>0</v>
      </c>
      <c r="AR648" s="9">
        <f>VLOOKUP($E648,'ALL-GTK-SD-SMP-SMA-SMK-SLB'!$F$14:$CG$713,'ALL-GTK-SD-SMP-SMA-SMK-SLB'!AS$7,FALSE)</f>
        <v>0</v>
      </c>
      <c r="AS648" s="9">
        <f>VLOOKUP($E648,'ALL-GTK-SD-SMP-SMA-SMK-SLB'!$F$14:$CG$713,'ALL-GTK-SD-SMP-SMA-SMK-SLB'!AT$7,FALSE)</f>
        <v>0</v>
      </c>
      <c r="AT648" s="9">
        <f>VLOOKUP($E648,'ALL-GTK-SD-SMP-SMA-SMK-SLB'!$F$14:$CG$713,'ALL-GTK-SD-SMP-SMA-SMK-SLB'!AU$7,FALSE)</f>
        <v>0</v>
      </c>
      <c r="AU648" s="9">
        <f>VLOOKUP($E648,'ALL-GTK-SD-SMP-SMA-SMK-SLB'!$F$14:$CG$713,'ALL-GTK-SD-SMP-SMA-SMK-SLB'!AV$7,FALSE)</f>
        <v>0</v>
      </c>
      <c r="AV648" s="9">
        <f>VLOOKUP($E648,'ALL-GTK-SD-SMP-SMA-SMK-SLB'!$F$14:$CG$713,'ALL-GTK-SD-SMP-SMA-SMK-SLB'!AW$7,FALSE)</f>
        <v>0</v>
      </c>
      <c r="AW648" s="9">
        <f>VLOOKUP($E648,'ALL-GTK-SD-SMP-SMA-SMK-SLB'!$F$14:$CG$713,'ALL-GTK-SD-SMP-SMA-SMK-SLB'!AX$7,FALSE)</f>
        <v>0</v>
      </c>
      <c r="AX648" s="9">
        <f>VLOOKUP($E648,'ALL-GTK-SD-SMP-SMA-SMK-SLB'!$F$14:$CG$713,'ALL-GTK-SD-SMP-SMA-SMK-SLB'!AY$7,FALSE)</f>
        <v>22</v>
      </c>
      <c r="AY648" s="9">
        <f>VLOOKUP($E648,'ALL-GTK-SD-SMP-SMA-SMK-SLB'!$F$14:$CG$713,'ALL-GTK-SD-SMP-SMA-SMK-SLB'!AZ$7,FALSE)</f>
        <v>19</v>
      </c>
      <c r="AZ648" s="9">
        <f>VLOOKUP($E648,'ALL-GTK-SD-SMP-SMA-SMK-SLB'!$F$14:$CG$713,'ALL-GTK-SD-SMP-SMA-SMK-SLB'!BA$7,FALSE)</f>
        <v>2</v>
      </c>
      <c r="BA648" s="9">
        <f>VLOOKUP($E648,'ALL-GTK-SD-SMP-SMA-SMK-SLB'!$F$14:$CG$713,'ALL-GTK-SD-SMP-SMA-SMK-SLB'!BB$7,FALSE)</f>
        <v>1</v>
      </c>
      <c r="BB648" s="9">
        <f>VLOOKUP($E648,'ALL-GTK-SD-SMP-SMA-SMK-SLB'!$F$14:$CG$713,'ALL-GTK-SD-SMP-SMA-SMK-SLB'!BC$7,FALSE)</f>
        <v>0</v>
      </c>
      <c r="BC648" s="9">
        <f>VLOOKUP($E648,'ALL-GTK-SD-SMP-SMA-SMK-SLB'!$F$14:$CG$713,'ALL-GTK-SD-SMP-SMA-SMK-SLB'!BD$7,FALSE)</f>
        <v>0</v>
      </c>
      <c r="BD648" s="310">
        <f t="shared" si="344"/>
        <v>0</v>
      </c>
      <c r="BE648" s="310">
        <f t="shared" si="345"/>
        <v>0</v>
      </c>
      <c r="BF648" s="10">
        <f t="shared" si="346"/>
        <v>0</v>
      </c>
      <c r="BG648" s="311">
        <f t="shared" si="347"/>
        <v>24</v>
      </c>
      <c r="BH648" s="311">
        <f t="shared" si="348"/>
        <v>20</v>
      </c>
      <c r="BI648" s="10">
        <f t="shared" si="349"/>
        <v>44</v>
      </c>
      <c r="BJ648" s="44">
        <f t="shared" si="350"/>
        <v>24</v>
      </c>
      <c r="BK648" s="44">
        <f t="shared" si="351"/>
        <v>20</v>
      </c>
      <c r="BL648" s="11">
        <f t="shared" si="352"/>
        <v>44</v>
      </c>
      <c r="BM648" s="9">
        <f>VLOOKUP($E648,'ALL-GTK-SD-SMP-SMA-SMK-SLB'!$F$14:$CG$713,'ALL-GTK-SD-SMP-SMA-SMK-SLB'!BN$7,FALSE)</f>
        <v>0</v>
      </c>
      <c r="BN648" s="9">
        <f>VLOOKUP($E648,'ALL-GTK-SD-SMP-SMA-SMK-SLB'!$F$14:$CG$713,'ALL-GTK-SD-SMP-SMA-SMK-SLB'!BO$7,FALSE)</f>
        <v>0</v>
      </c>
      <c r="BO648" s="9">
        <f>VLOOKUP($E648,'ALL-GTK-SD-SMP-SMA-SMK-SLB'!$F$14:$CG$713,'ALL-GTK-SD-SMP-SMA-SMK-SLB'!BP$7,FALSE)</f>
        <v>3</v>
      </c>
      <c r="BP648" s="9">
        <f>VLOOKUP($E648,'ALL-GTK-SD-SMP-SMA-SMK-SLB'!$F$14:$CG$713,'ALL-GTK-SD-SMP-SMA-SMK-SLB'!BQ$7,FALSE)</f>
        <v>2</v>
      </c>
      <c r="BQ648" s="9">
        <f>VLOOKUP($E648,'ALL-GTK-SD-SMP-SMA-SMK-SLB'!$F$14:$CG$713,'ALL-GTK-SD-SMP-SMA-SMK-SLB'!BR$7,FALSE)</f>
        <v>0</v>
      </c>
      <c r="BR648" s="9">
        <f>VLOOKUP($E648,'ALL-GTK-SD-SMP-SMA-SMK-SLB'!$F$14:$CG$713,'ALL-GTK-SD-SMP-SMA-SMK-SLB'!BS$7,FALSE)</f>
        <v>0</v>
      </c>
      <c r="BS648" s="9">
        <f>VLOOKUP($E648,'ALL-GTK-SD-SMP-SMA-SMK-SLB'!$F$14:$CG$713,'ALL-GTK-SD-SMP-SMA-SMK-SLB'!BT$7,FALSE)</f>
        <v>0</v>
      </c>
      <c r="BT648" s="9">
        <f>VLOOKUP($E648,'ALL-GTK-SD-SMP-SMA-SMK-SLB'!$F$14:$CG$713,'ALL-GTK-SD-SMP-SMA-SMK-SLB'!BU$7,FALSE)</f>
        <v>0</v>
      </c>
      <c r="BU648" s="299">
        <f t="shared" si="353"/>
        <v>3</v>
      </c>
      <c r="BV648" s="299">
        <f t="shared" si="354"/>
        <v>2</v>
      </c>
      <c r="BW648" s="44">
        <f t="shared" si="355"/>
        <v>3</v>
      </c>
      <c r="BX648" s="44">
        <f t="shared" si="356"/>
        <v>2</v>
      </c>
      <c r="BY648" s="11">
        <f t="shared" si="357"/>
        <v>5</v>
      </c>
      <c r="BZ648" s="14">
        <f t="shared" si="358"/>
        <v>24</v>
      </c>
      <c r="CA648" s="14">
        <f t="shared" si="359"/>
        <v>20</v>
      </c>
      <c r="CB648" s="13">
        <f t="shared" si="360"/>
        <v>3</v>
      </c>
      <c r="CC648" s="13">
        <f t="shared" si="361"/>
        <v>2</v>
      </c>
      <c r="CD648" s="312">
        <f t="shared" si="362"/>
        <v>27</v>
      </c>
      <c r="CE648" s="312">
        <f t="shared" si="363"/>
        <v>22</v>
      </c>
      <c r="CF648" s="313">
        <f t="shared" si="364"/>
        <v>49</v>
      </c>
      <c r="CG648" s="302" t="str">
        <f t="shared" si="365"/>
        <v>OK</v>
      </c>
    </row>
    <row r="649" spans="1:85" ht="14.25" x14ac:dyDescent="0.25">
      <c r="A649" s="6">
        <v>637</v>
      </c>
      <c r="B649" s="495">
        <v>26</v>
      </c>
      <c r="C649" s="495" t="s">
        <v>9</v>
      </c>
      <c r="D649" s="496" t="s">
        <v>20</v>
      </c>
      <c r="E649" s="626">
        <v>20319295</v>
      </c>
      <c r="F649" s="627" t="s">
        <v>1108</v>
      </c>
      <c r="G649" s="624" t="s">
        <v>53</v>
      </c>
      <c r="H649" s="9">
        <f>VLOOKUP($E649,'ALL-GTK-SD-SMP-SMA-SMK-SLB'!$F$14:$CG$713,'ALL-GTK-SD-SMP-SMA-SMK-SLB'!I$7,FALSE)</f>
        <v>0</v>
      </c>
      <c r="I649" s="9">
        <f>VLOOKUP($E649,'ALL-GTK-SD-SMP-SMA-SMK-SLB'!$F$14:$CG$713,'ALL-GTK-SD-SMP-SMA-SMK-SLB'!J$7,FALSE)</f>
        <v>0</v>
      </c>
      <c r="J649" s="9">
        <f>VLOOKUP($E649,'ALL-GTK-SD-SMP-SMA-SMK-SLB'!$F$14:$CG$713,'ALL-GTK-SD-SMP-SMA-SMK-SLB'!K$7,FALSE)</f>
        <v>0</v>
      </c>
      <c r="K649" s="9">
        <f>VLOOKUP($E649,'ALL-GTK-SD-SMP-SMA-SMK-SLB'!$F$14:$CG$713,'ALL-GTK-SD-SMP-SMA-SMK-SLB'!L$7,FALSE)</f>
        <v>0</v>
      </c>
      <c r="L649" s="9">
        <f>VLOOKUP($E649,'ALL-GTK-SD-SMP-SMA-SMK-SLB'!$F$14:$CG$713,'ALL-GTK-SD-SMP-SMA-SMK-SLB'!M$7,FALSE)</f>
        <v>0</v>
      </c>
      <c r="M649" s="9">
        <f>VLOOKUP($E649,'ALL-GTK-SD-SMP-SMA-SMK-SLB'!$F$14:$CG$713,'ALL-GTK-SD-SMP-SMA-SMK-SLB'!N$7,FALSE)</f>
        <v>0</v>
      </c>
      <c r="N649" s="9">
        <f>VLOOKUP($E649,'ALL-GTK-SD-SMP-SMA-SMK-SLB'!$F$14:$CG$713,'ALL-GTK-SD-SMP-SMA-SMK-SLB'!O$7,FALSE)</f>
        <v>0</v>
      </c>
      <c r="O649" s="9">
        <f>VLOOKUP($E649,'ALL-GTK-SD-SMP-SMA-SMK-SLB'!$F$14:$CG$713,'ALL-GTK-SD-SMP-SMA-SMK-SLB'!P$7,FALSE)</f>
        <v>0</v>
      </c>
      <c r="P649" s="299">
        <f t="shared" si="330"/>
        <v>0</v>
      </c>
      <c r="Q649" s="299">
        <f t="shared" si="331"/>
        <v>0</v>
      </c>
      <c r="R649" s="300">
        <f t="shared" si="332"/>
        <v>0</v>
      </c>
      <c r="S649" s="9">
        <f>VLOOKUP($E649,'ALL-GTK-SD-SMP-SMA-SMK-SLB'!$F$14:$CG$713,'ALL-GTK-SD-SMP-SMA-SMK-SLB'!T$7,FALSE)</f>
        <v>7</v>
      </c>
      <c r="T649" s="9">
        <f>VLOOKUP($E649,'ALL-GTK-SD-SMP-SMA-SMK-SLB'!$F$14:$CG$713,'ALL-GTK-SD-SMP-SMA-SMK-SLB'!U$7,FALSE)</f>
        <v>9</v>
      </c>
      <c r="U649" s="9">
        <f>VLOOKUP($E649,'ALL-GTK-SD-SMP-SMA-SMK-SLB'!$F$14:$CG$713,'ALL-GTK-SD-SMP-SMA-SMK-SLB'!V$7,FALSE)</f>
        <v>0</v>
      </c>
      <c r="V649" s="9">
        <f>VLOOKUP($E649,'ALL-GTK-SD-SMP-SMA-SMK-SLB'!$F$14:$CG$713,'ALL-GTK-SD-SMP-SMA-SMK-SLB'!W$7,FALSE)</f>
        <v>0</v>
      </c>
      <c r="W649" s="9">
        <f>VLOOKUP($E649,'ALL-GTK-SD-SMP-SMA-SMK-SLB'!$F$14:$CG$713,'ALL-GTK-SD-SMP-SMA-SMK-SLB'!X$7,FALSE)</f>
        <v>0</v>
      </c>
      <c r="X649" s="9">
        <f>VLOOKUP($E649,'ALL-GTK-SD-SMP-SMA-SMK-SLB'!$F$14:$CG$713,'ALL-GTK-SD-SMP-SMA-SMK-SLB'!Y$7,FALSE)</f>
        <v>2</v>
      </c>
      <c r="Y649" s="299">
        <f t="shared" si="333"/>
        <v>7</v>
      </c>
      <c r="Z649" s="299">
        <f t="shared" si="334"/>
        <v>11</v>
      </c>
      <c r="AA649" s="10">
        <f t="shared" si="335"/>
        <v>18</v>
      </c>
      <c r="AB649" s="44">
        <f t="shared" si="336"/>
        <v>7</v>
      </c>
      <c r="AC649" s="44">
        <f t="shared" si="337"/>
        <v>11</v>
      </c>
      <c r="AD649" s="11">
        <f t="shared" si="338"/>
        <v>18</v>
      </c>
      <c r="AE649" s="9">
        <f>VLOOKUP($E649,'ALL-GTK-SD-SMP-SMA-SMK-SLB'!$F$14:$CG$713,'ALL-GTK-SD-SMP-SMA-SMK-SLB'!AF$7,FALSE)</f>
        <v>3</v>
      </c>
      <c r="AF649" s="9">
        <f>VLOOKUP($E649,'ALL-GTK-SD-SMP-SMA-SMK-SLB'!$F$14:$CG$713,'ALL-GTK-SD-SMP-SMA-SMK-SLB'!AG$7,FALSE)</f>
        <v>2</v>
      </c>
      <c r="AG649" s="10">
        <f t="shared" si="339"/>
        <v>5</v>
      </c>
      <c r="AH649" s="9">
        <f>VLOOKUP($E649,'ALL-GTK-SD-SMP-SMA-SMK-SLB'!$F$14:$CG$713,'ALL-GTK-SD-SMP-SMA-SMK-SLB'!AI$7,FALSE)</f>
        <v>4</v>
      </c>
      <c r="AI649" s="9">
        <f>VLOOKUP($E649,'ALL-GTK-SD-SMP-SMA-SMK-SLB'!$F$14:$CG$713,'ALL-GTK-SD-SMP-SMA-SMK-SLB'!AJ$7,FALSE)</f>
        <v>9</v>
      </c>
      <c r="AJ649" s="10">
        <f t="shared" si="340"/>
        <v>13</v>
      </c>
      <c r="AK649" s="44">
        <f t="shared" si="341"/>
        <v>7</v>
      </c>
      <c r="AL649" s="44">
        <f t="shared" si="342"/>
        <v>11</v>
      </c>
      <c r="AM649" s="11">
        <f t="shared" si="343"/>
        <v>18</v>
      </c>
      <c r="AN649" s="299">
        <v>0</v>
      </c>
      <c r="AO649" s="299">
        <v>0</v>
      </c>
      <c r="AP649" s="9">
        <f>VLOOKUP($E649,'ALL-GTK-SD-SMP-SMA-SMK-SLB'!$F$14:$CG$713,'ALL-GTK-SD-SMP-SMA-SMK-SLB'!AQ$7,FALSE)</f>
        <v>0</v>
      </c>
      <c r="AQ649" s="9">
        <f>VLOOKUP($E649,'ALL-GTK-SD-SMP-SMA-SMK-SLB'!$F$14:$CG$713,'ALL-GTK-SD-SMP-SMA-SMK-SLB'!AR$7,FALSE)</f>
        <v>0</v>
      </c>
      <c r="AR649" s="9">
        <f>VLOOKUP($E649,'ALL-GTK-SD-SMP-SMA-SMK-SLB'!$F$14:$CG$713,'ALL-GTK-SD-SMP-SMA-SMK-SLB'!AS$7,FALSE)</f>
        <v>0</v>
      </c>
      <c r="AS649" s="9">
        <f>VLOOKUP($E649,'ALL-GTK-SD-SMP-SMA-SMK-SLB'!$F$14:$CG$713,'ALL-GTK-SD-SMP-SMA-SMK-SLB'!AT$7,FALSE)</f>
        <v>0</v>
      </c>
      <c r="AT649" s="9">
        <f>VLOOKUP($E649,'ALL-GTK-SD-SMP-SMA-SMK-SLB'!$F$14:$CG$713,'ALL-GTK-SD-SMP-SMA-SMK-SLB'!AU$7,FALSE)</f>
        <v>0</v>
      </c>
      <c r="AU649" s="9">
        <f>VLOOKUP($E649,'ALL-GTK-SD-SMP-SMA-SMK-SLB'!$F$14:$CG$713,'ALL-GTK-SD-SMP-SMA-SMK-SLB'!AV$7,FALSE)</f>
        <v>0</v>
      </c>
      <c r="AV649" s="9">
        <f>VLOOKUP($E649,'ALL-GTK-SD-SMP-SMA-SMK-SLB'!$F$14:$CG$713,'ALL-GTK-SD-SMP-SMA-SMK-SLB'!AW$7,FALSE)</f>
        <v>0</v>
      </c>
      <c r="AW649" s="9">
        <f>VLOOKUP($E649,'ALL-GTK-SD-SMP-SMA-SMK-SLB'!$F$14:$CG$713,'ALL-GTK-SD-SMP-SMA-SMK-SLB'!AX$7,FALSE)</f>
        <v>0</v>
      </c>
      <c r="AX649" s="9">
        <f>VLOOKUP($E649,'ALL-GTK-SD-SMP-SMA-SMK-SLB'!$F$14:$CG$713,'ALL-GTK-SD-SMP-SMA-SMK-SLB'!AY$7,FALSE)</f>
        <v>7</v>
      </c>
      <c r="AY649" s="9">
        <f>VLOOKUP($E649,'ALL-GTK-SD-SMP-SMA-SMK-SLB'!$F$14:$CG$713,'ALL-GTK-SD-SMP-SMA-SMK-SLB'!AZ$7,FALSE)</f>
        <v>11</v>
      </c>
      <c r="AZ649" s="9">
        <f>VLOOKUP($E649,'ALL-GTK-SD-SMP-SMA-SMK-SLB'!$F$14:$CG$713,'ALL-GTK-SD-SMP-SMA-SMK-SLB'!BA$7,FALSE)</f>
        <v>0</v>
      </c>
      <c r="BA649" s="9">
        <f>VLOOKUP($E649,'ALL-GTK-SD-SMP-SMA-SMK-SLB'!$F$14:$CG$713,'ALL-GTK-SD-SMP-SMA-SMK-SLB'!BB$7,FALSE)</f>
        <v>0</v>
      </c>
      <c r="BB649" s="9">
        <f>VLOOKUP($E649,'ALL-GTK-SD-SMP-SMA-SMK-SLB'!$F$14:$CG$713,'ALL-GTK-SD-SMP-SMA-SMK-SLB'!BC$7,FALSE)</f>
        <v>0</v>
      </c>
      <c r="BC649" s="9">
        <f>VLOOKUP($E649,'ALL-GTK-SD-SMP-SMA-SMK-SLB'!$F$14:$CG$713,'ALL-GTK-SD-SMP-SMA-SMK-SLB'!BD$7,FALSE)</f>
        <v>0</v>
      </c>
      <c r="BD649" s="310">
        <f t="shared" si="344"/>
        <v>0</v>
      </c>
      <c r="BE649" s="310">
        <f t="shared" si="345"/>
        <v>0</v>
      </c>
      <c r="BF649" s="10">
        <f t="shared" si="346"/>
        <v>0</v>
      </c>
      <c r="BG649" s="311">
        <f t="shared" si="347"/>
        <v>7</v>
      </c>
      <c r="BH649" s="311">
        <f t="shared" si="348"/>
        <v>11</v>
      </c>
      <c r="BI649" s="10">
        <f t="shared" si="349"/>
        <v>18</v>
      </c>
      <c r="BJ649" s="44">
        <f t="shared" si="350"/>
        <v>7</v>
      </c>
      <c r="BK649" s="44">
        <f t="shared" si="351"/>
        <v>11</v>
      </c>
      <c r="BL649" s="11">
        <f t="shared" si="352"/>
        <v>18</v>
      </c>
      <c r="BM649" s="9">
        <f>VLOOKUP($E649,'ALL-GTK-SD-SMP-SMA-SMK-SLB'!$F$14:$CG$713,'ALL-GTK-SD-SMP-SMA-SMK-SLB'!BN$7,FALSE)</f>
        <v>0</v>
      </c>
      <c r="BN649" s="9">
        <f>VLOOKUP($E649,'ALL-GTK-SD-SMP-SMA-SMK-SLB'!$F$14:$CG$713,'ALL-GTK-SD-SMP-SMA-SMK-SLB'!BO$7,FALSE)</f>
        <v>0</v>
      </c>
      <c r="BO649" s="9">
        <f>VLOOKUP($E649,'ALL-GTK-SD-SMP-SMA-SMK-SLB'!$F$14:$CG$713,'ALL-GTK-SD-SMP-SMA-SMK-SLB'!BP$7,FALSE)</f>
        <v>0</v>
      </c>
      <c r="BP649" s="9">
        <f>VLOOKUP($E649,'ALL-GTK-SD-SMP-SMA-SMK-SLB'!$F$14:$CG$713,'ALL-GTK-SD-SMP-SMA-SMK-SLB'!BQ$7,FALSE)</f>
        <v>0</v>
      </c>
      <c r="BQ649" s="9">
        <f>VLOOKUP($E649,'ALL-GTK-SD-SMP-SMA-SMK-SLB'!$F$14:$CG$713,'ALL-GTK-SD-SMP-SMA-SMK-SLB'!BR$7,FALSE)</f>
        <v>0</v>
      </c>
      <c r="BR649" s="9">
        <f>VLOOKUP($E649,'ALL-GTK-SD-SMP-SMA-SMK-SLB'!$F$14:$CG$713,'ALL-GTK-SD-SMP-SMA-SMK-SLB'!BS$7,FALSE)</f>
        <v>0</v>
      </c>
      <c r="BS649" s="9">
        <f>VLOOKUP($E649,'ALL-GTK-SD-SMP-SMA-SMK-SLB'!$F$14:$CG$713,'ALL-GTK-SD-SMP-SMA-SMK-SLB'!BT$7,FALSE)</f>
        <v>2</v>
      </c>
      <c r="BT649" s="9">
        <f>VLOOKUP($E649,'ALL-GTK-SD-SMP-SMA-SMK-SLB'!$F$14:$CG$713,'ALL-GTK-SD-SMP-SMA-SMK-SLB'!BU$7,FALSE)</f>
        <v>1</v>
      </c>
      <c r="BU649" s="299">
        <f t="shared" si="353"/>
        <v>2</v>
      </c>
      <c r="BV649" s="299">
        <f t="shared" si="354"/>
        <v>1</v>
      </c>
      <c r="BW649" s="44">
        <f t="shared" si="355"/>
        <v>2</v>
      </c>
      <c r="BX649" s="44">
        <f t="shared" si="356"/>
        <v>1</v>
      </c>
      <c r="BY649" s="11">
        <f t="shared" si="357"/>
        <v>3</v>
      </c>
      <c r="BZ649" s="14">
        <f t="shared" si="358"/>
        <v>7</v>
      </c>
      <c r="CA649" s="14">
        <f t="shared" si="359"/>
        <v>11</v>
      </c>
      <c r="CB649" s="13">
        <f t="shared" si="360"/>
        <v>2</v>
      </c>
      <c r="CC649" s="13">
        <f t="shared" si="361"/>
        <v>1</v>
      </c>
      <c r="CD649" s="312">
        <f t="shared" si="362"/>
        <v>9</v>
      </c>
      <c r="CE649" s="312">
        <f t="shared" si="363"/>
        <v>12</v>
      </c>
      <c r="CF649" s="313">
        <f t="shared" si="364"/>
        <v>21</v>
      </c>
      <c r="CG649" s="302" t="str">
        <f t="shared" si="365"/>
        <v>OK</v>
      </c>
    </row>
    <row r="650" spans="1:85" ht="14.25" x14ac:dyDescent="0.25">
      <c r="A650" s="6">
        <v>638</v>
      </c>
      <c r="B650" s="495">
        <v>27</v>
      </c>
      <c r="C650" s="495" t="s">
        <v>9</v>
      </c>
      <c r="D650" s="496" t="s">
        <v>20</v>
      </c>
      <c r="E650" s="626">
        <v>69964197</v>
      </c>
      <c r="F650" s="627" t="s">
        <v>1109</v>
      </c>
      <c r="G650" s="624" t="s">
        <v>53</v>
      </c>
      <c r="H650" s="9">
        <f>VLOOKUP($E650,'ALL-GTK-SD-SMP-SMA-SMK-SLB'!$F$14:$CG$713,'ALL-GTK-SD-SMP-SMA-SMK-SLB'!I$7,FALSE)</f>
        <v>0</v>
      </c>
      <c r="I650" s="9">
        <f>VLOOKUP($E650,'ALL-GTK-SD-SMP-SMA-SMK-SLB'!$F$14:$CG$713,'ALL-GTK-SD-SMP-SMA-SMK-SLB'!J$7,FALSE)</f>
        <v>0</v>
      </c>
      <c r="J650" s="9">
        <f>VLOOKUP($E650,'ALL-GTK-SD-SMP-SMA-SMK-SLB'!$F$14:$CG$713,'ALL-GTK-SD-SMP-SMA-SMK-SLB'!K$7,FALSE)</f>
        <v>0</v>
      </c>
      <c r="K650" s="9">
        <f>VLOOKUP($E650,'ALL-GTK-SD-SMP-SMA-SMK-SLB'!$F$14:$CG$713,'ALL-GTK-SD-SMP-SMA-SMK-SLB'!L$7,FALSE)</f>
        <v>0</v>
      </c>
      <c r="L650" s="9">
        <f>VLOOKUP($E650,'ALL-GTK-SD-SMP-SMA-SMK-SLB'!$F$14:$CG$713,'ALL-GTK-SD-SMP-SMA-SMK-SLB'!M$7,FALSE)</f>
        <v>0</v>
      </c>
      <c r="M650" s="9">
        <f>VLOOKUP($E650,'ALL-GTK-SD-SMP-SMA-SMK-SLB'!$F$14:$CG$713,'ALL-GTK-SD-SMP-SMA-SMK-SLB'!N$7,FALSE)</f>
        <v>0</v>
      </c>
      <c r="N650" s="9">
        <f>VLOOKUP($E650,'ALL-GTK-SD-SMP-SMA-SMK-SLB'!$F$14:$CG$713,'ALL-GTK-SD-SMP-SMA-SMK-SLB'!O$7,FALSE)</f>
        <v>0</v>
      </c>
      <c r="O650" s="9">
        <f>VLOOKUP($E650,'ALL-GTK-SD-SMP-SMA-SMK-SLB'!$F$14:$CG$713,'ALL-GTK-SD-SMP-SMA-SMK-SLB'!P$7,FALSE)</f>
        <v>0</v>
      </c>
      <c r="P650" s="299">
        <f t="shared" si="330"/>
        <v>0</v>
      </c>
      <c r="Q650" s="299">
        <f t="shared" si="331"/>
        <v>0</v>
      </c>
      <c r="R650" s="300">
        <f t="shared" si="332"/>
        <v>0</v>
      </c>
      <c r="S650" s="9">
        <f>VLOOKUP($E650,'ALL-GTK-SD-SMP-SMA-SMK-SLB'!$F$14:$CG$713,'ALL-GTK-SD-SMP-SMA-SMK-SLB'!T$7,FALSE)</f>
        <v>2</v>
      </c>
      <c r="T650" s="9">
        <f>VLOOKUP($E650,'ALL-GTK-SD-SMP-SMA-SMK-SLB'!$F$14:$CG$713,'ALL-GTK-SD-SMP-SMA-SMK-SLB'!U$7,FALSE)</f>
        <v>6</v>
      </c>
      <c r="U650" s="9">
        <f>VLOOKUP($E650,'ALL-GTK-SD-SMP-SMA-SMK-SLB'!$F$14:$CG$713,'ALL-GTK-SD-SMP-SMA-SMK-SLB'!V$7,FALSE)</f>
        <v>0</v>
      </c>
      <c r="V650" s="9">
        <f>VLOOKUP($E650,'ALL-GTK-SD-SMP-SMA-SMK-SLB'!$F$14:$CG$713,'ALL-GTK-SD-SMP-SMA-SMK-SLB'!W$7,FALSE)</f>
        <v>0</v>
      </c>
      <c r="W650" s="9">
        <f>VLOOKUP($E650,'ALL-GTK-SD-SMP-SMA-SMK-SLB'!$F$14:$CG$713,'ALL-GTK-SD-SMP-SMA-SMK-SLB'!X$7,FALSE)</f>
        <v>0</v>
      </c>
      <c r="X650" s="9">
        <f>VLOOKUP($E650,'ALL-GTK-SD-SMP-SMA-SMK-SLB'!$F$14:$CG$713,'ALL-GTK-SD-SMP-SMA-SMK-SLB'!Y$7,FALSE)</f>
        <v>0</v>
      </c>
      <c r="Y650" s="299">
        <f t="shared" si="333"/>
        <v>2</v>
      </c>
      <c r="Z650" s="299">
        <f t="shared" si="334"/>
        <v>6</v>
      </c>
      <c r="AA650" s="10">
        <f t="shared" si="335"/>
        <v>8</v>
      </c>
      <c r="AB650" s="44">
        <f t="shared" si="336"/>
        <v>2</v>
      </c>
      <c r="AC650" s="44">
        <f t="shared" si="337"/>
        <v>6</v>
      </c>
      <c r="AD650" s="11">
        <f t="shared" si="338"/>
        <v>8</v>
      </c>
      <c r="AE650" s="9">
        <f>VLOOKUP($E650,'ALL-GTK-SD-SMP-SMA-SMK-SLB'!$F$14:$CG$713,'ALL-GTK-SD-SMP-SMA-SMK-SLB'!AF$7,FALSE)</f>
        <v>2</v>
      </c>
      <c r="AF650" s="9">
        <f>VLOOKUP($E650,'ALL-GTK-SD-SMP-SMA-SMK-SLB'!$F$14:$CG$713,'ALL-GTK-SD-SMP-SMA-SMK-SLB'!AG$7,FALSE)</f>
        <v>6</v>
      </c>
      <c r="AG650" s="10">
        <f t="shared" si="339"/>
        <v>8</v>
      </c>
      <c r="AH650" s="9">
        <f>VLOOKUP($E650,'ALL-GTK-SD-SMP-SMA-SMK-SLB'!$F$14:$CG$713,'ALL-GTK-SD-SMP-SMA-SMK-SLB'!AI$7,FALSE)</f>
        <v>0</v>
      </c>
      <c r="AI650" s="9">
        <f>VLOOKUP($E650,'ALL-GTK-SD-SMP-SMA-SMK-SLB'!$F$14:$CG$713,'ALL-GTK-SD-SMP-SMA-SMK-SLB'!AJ$7,FALSE)</f>
        <v>0</v>
      </c>
      <c r="AJ650" s="10">
        <f t="shared" si="340"/>
        <v>0</v>
      </c>
      <c r="AK650" s="44">
        <f t="shared" si="341"/>
        <v>2</v>
      </c>
      <c r="AL650" s="44">
        <f t="shared" si="342"/>
        <v>6</v>
      </c>
      <c r="AM650" s="11">
        <f t="shared" si="343"/>
        <v>8</v>
      </c>
      <c r="AN650" s="299">
        <v>0</v>
      </c>
      <c r="AO650" s="299">
        <v>0</v>
      </c>
      <c r="AP650" s="9">
        <f>VLOOKUP($E650,'ALL-GTK-SD-SMP-SMA-SMK-SLB'!$F$14:$CG$713,'ALL-GTK-SD-SMP-SMA-SMK-SLB'!AQ$7,FALSE)</f>
        <v>0</v>
      </c>
      <c r="AQ650" s="9">
        <f>VLOOKUP($E650,'ALL-GTK-SD-SMP-SMA-SMK-SLB'!$F$14:$CG$713,'ALL-GTK-SD-SMP-SMA-SMK-SLB'!AR$7,FALSE)</f>
        <v>0</v>
      </c>
      <c r="AR650" s="9">
        <f>VLOOKUP($E650,'ALL-GTK-SD-SMP-SMA-SMK-SLB'!$F$14:$CG$713,'ALL-GTK-SD-SMP-SMA-SMK-SLB'!AS$7,FALSE)</f>
        <v>0</v>
      </c>
      <c r="AS650" s="9">
        <f>VLOOKUP($E650,'ALL-GTK-SD-SMP-SMA-SMK-SLB'!$F$14:$CG$713,'ALL-GTK-SD-SMP-SMA-SMK-SLB'!AT$7,FALSE)</f>
        <v>0</v>
      </c>
      <c r="AT650" s="9">
        <f>VLOOKUP($E650,'ALL-GTK-SD-SMP-SMA-SMK-SLB'!$F$14:$CG$713,'ALL-GTK-SD-SMP-SMA-SMK-SLB'!AU$7,FALSE)</f>
        <v>0</v>
      </c>
      <c r="AU650" s="9">
        <f>VLOOKUP($E650,'ALL-GTK-SD-SMP-SMA-SMK-SLB'!$F$14:$CG$713,'ALL-GTK-SD-SMP-SMA-SMK-SLB'!AV$7,FALSE)</f>
        <v>0</v>
      </c>
      <c r="AV650" s="9">
        <f>VLOOKUP($E650,'ALL-GTK-SD-SMP-SMA-SMK-SLB'!$F$14:$CG$713,'ALL-GTK-SD-SMP-SMA-SMK-SLB'!AW$7,FALSE)</f>
        <v>0</v>
      </c>
      <c r="AW650" s="9">
        <f>VLOOKUP($E650,'ALL-GTK-SD-SMP-SMA-SMK-SLB'!$F$14:$CG$713,'ALL-GTK-SD-SMP-SMA-SMK-SLB'!AX$7,FALSE)</f>
        <v>0</v>
      </c>
      <c r="AX650" s="9">
        <f>VLOOKUP($E650,'ALL-GTK-SD-SMP-SMA-SMK-SLB'!$F$14:$CG$713,'ALL-GTK-SD-SMP-SMA-SMK-SLB'!AY$7,FALSE)</f>
        <v>2</v>
      </c>
      <c r="AY650" s="9">
        <f>VLOOKUP($E650,'ALL-GTK-SD-SMP-SMA-SMK-SLB'!$F$14:$CG$713,'ALL-GTK-SD-SMP-SMA-SMK-SLB'!AZ$7,FALSE)</f>
        <v>6</v>
      </c>
      <c r="AZ650" s="9">
        <f>VLOOKUP($E650,'ALL-GTK-SD-SMP-SMA-SMK-SLB'!$F$14:$CG$713,'ALL-GTK-SD-SMP-SMA-SMK-SLB'!BA$7,FALSE)</f>
        <v>0</v>
      </c>
      <c r="BA650" s="9">
        <f>VLOOKUP($E650,'ALL-GTK-SD-SMP-SMA-SMK-SLB'!$F$14:$CG$713,'ALL-GTK-SD-SMP-SMA-SMK-SLB'!BB$7,FALSE)</f>
        <v>0</v>
      </c>
      <c r="BB650" s="9">
        <f>VLOOKUP($E650,'ALL-GTK-SD-SMP-SMA-SMK-SLB'!$F$14:$CG$713,'ALL-GTK-SD-SMP-SMA-SMK-SLB'!BC$7,FALSE)</f>
        <v>0</v>
      </c>
      <c r="BC650" s="9">
        <f>VLOOKUP($E650,'ALL-GTK-SD-SMP-SMA-SMK-SLB'!$F$14:$CG$713,'ALL-GTK-SD-SMP-SMA-SMK-SLB'!BD$7,FALSE)</f>
        <v>0</v>
      </c>
      <c r="BD650" s="310">
        <f t="shared" si="344"/>
        <v>0</v>
      </c>
      <c r="BE650" s="310">
        <f t="shared" si="345"/>
        <v>0</v>
      </c>
      <c r="BF650" s="10">
        <f t="shared" si="346"/>
        <v>0</v>
      </c>
      <c r="BG650" s="311">
        <f t="shared" si="347"/>
        <v>2</v>
      </c>
      <c r="BH650" s="311">
        <f t="shared" si="348"/>
        <v>6</v>
      </c>
      <c r="BI650" s="10">
        <f t="shared" si="349"/>
        <v>8</v>
      </c>
      <c r="BJ650" s="44">
        <f t="shared" si="350"/>
        <v>2</v>
      </c>
      <c r="BK650" s="44">
        <f t="shared" si="351"/>
        <v>6</v>
      </c>
      <c r="BL650" s="11">
        <f t="shared" si="352"/>
        <v>8</v>
      </c>
      <c r="BM650" s="9">
        <f>VLOOKUP($E650,'ALL-GTK-SD-SMP-SMA-SMK-SLB'!$F$14:$CG$713,'ALL-GTK-SD-SMP-SMA-SMK-SLB'!BN$7,FALSE)</f>
        <v>0</v>
      </c>
      <c r="BN650" s="9">
        <f>VLOOKUP($E650,'ALL-GTK-SD-SMP-SMA-SMK-SLB'!$F$14:$CG$713,'ALL-GTK-SD-SMP-SMA-SMK-SLB'!BO$7,FALSE)</f>
        <v>0</v>
      </c>
      <c r="BO650" s="9">
        <f>VLOOKUP($E650,'ALL-GTK-SD-SMP-SMA-SMK-SLB'!$F$14:$CG$713,'ALL-GTK-SD-SMP-SMA-SMK-SLB'!BP$7,FALSE)</f>
        <v>0</v>
      </c>
      <c r="BP650" s="9">
        <f>VLOOKUP($E650,'ALL-GTK-SD-SMP-SMA-SMK-SLB'!$F$14:$CG$713,'ALL-GTK-SD-SMP-SMA-SMK-SLB'!BQ$7,FALSE)</f>
        <v>0</v>
      </c>
      <c r="BQ650" s="9">
        <f>VLOOKUP($E650,'ALL-GTK-SD-SMP-SMA-SMK-SLB'!$F$14:$CG$713,'ALL-GTK-SD-SMP-SMA-SMK-SLB'!BR$7,FALSE)</f>
        <v>0</v>
      </c>
      <c r="BR650" s="9">
        <f>VLOOKUP($E650,'ALL-GTK-SD-SMP-SMA-SMK-SLB'!$F$14:$CG$713,'ALL-GTK-SD-SMP-SMA-SMK-SLB'!BS$7,FALSE)</f>
        <v>0</v>
      </c>
      <c r="BS650" s="9">
        <f>VLOOKUP($E650,'ALL-GTK-SD-SMP-SMA-SMK-SLB'!$F$14:$CG$713,'ALL-GTK-SD-SMP-SMA-SMK-SLB'!BT$7,FALSE)</f>
        <v>0</v>
      </c>
      <c r="BT650" s="9">
        <f>VLOOKUP($E650,'ALL-GTK-SD-SMP-SMA-SMK-SLB'!$F$14:$CG$713,'ALL-GTK-SD-SMP-SMA-SMK-SLB'!BU$7,FALSE)</f>
        <v>0</v>
      </c>
      <c r="BU650" s="299">
        <f t="shared" si="353"/>
        <v>0</v>
      </c>
      <c r="BV650" s="299">
        <f t="shared" si="354"/>
        <v>0</v>
      </c>
      <c r="BW650" s="44">
        <f t="shared" si="355"/>
        <v>0</v>
      </c>
      <c r="BX650" s="44">
        <f t="shared" si="356"/>
        <v>0</v>
      </c>
      <c r="BY650" s="11">
        <f t="shared" si="357"/>
        <v>0</v>
      </c>
      <c r="BZ650" s="14">
        <f t="shared" si="358"/>
        <v>2</v>
      </c>
      <c r="CA650" s="14">
        <f t="shared" si="359"/>
        <v>6</v>
      </c>
      <c r="CB650" s="13">
        <f t="shared" si="360"/>
        <v>0</v>
      </c>
      <c r="CC650" s="13">
        <f t="shared" si="361"/>
        <v>0</v>
      </c>
      <c r="CD650" s="312">
        <f t="shared" si="362"/>
        <v>2</v>
      </c>
      <c r="CE650" s="312">
        <f t="shared" si="363"/>
        <v>6</v>
      </c>
      <c r="CF650" s="313">
        <f t="shared" si="364"/>
        <v>8</v>
      </c>
      <c r="CG650" s="302" t="str">
        <f t="shared" si="365"/>
        <v>OK</v>
      </c>
    </row>
    <row r="651" spans="1:85" ht="14.25" x14ac:dyDescent="0.25">
      <c r="A651" s="6">
        <v>639</v>
      </c>
      <c r="B651" s="495">
        <v>28</v>
      </c>
      <c r="C651" s="495" t="s">
        <v>9</v>
      </c>
      <c r="D651" s="496" t="s">
        <v>32</v>
      </c>
      <c r="E651" s="626">
        <v>20341386</v>
      </c>
      <c r="F651" s="627" t="s">
        <v>1110</v>
      </c>
      <c r="G651" s="624" t="s">
        <v>53</v>
      </c>
      <c r="H651" s="9">
        <f>VLOOKUP($E651,'ALL-GTK-SD-SMP-SMA-SMK-SLB'!$F$14:$CG$713,'ALL-GTK-SD-SMP-SMA-SMK-SLB'!I$7,FALSE)</f>
        <v>0</v>
      </c>
      <c r="I651" s="9">
        <f>VLOOKUP($E651,'ALL-GTK-SD-SMP-SMA-SMK-SLB'!$F$14:$CG$713,'ALL-GTK-SD-SMP-SMA-SMK-SLB'!J$7,FALSE)</f>
        <v>0</v>
      </c>
      <c r="J651" s="9">
        <f>VLOOKUP($E651,'ALL-GTK-SD-SMP-SMA-SMK-SLB'!$F$14:$CG$713,'ALL-GTK-SD-SMP-SMA-SMK-SLB'!K$7,FALSE)</f>
        <v>0</v>
      </c>
      <c r="K651" s="9">
        <f>VLOOKUP($E651,'ALL-GTK-SD-SMP-SMA-SMK-SLB'!$F$14:$CG$713,'ALL-GTK-SD-SMP-SMA-SMK-SLB'!L$7,FALSE)</f>
        <v>0</v>
      </c>
      <c r="L651" s="9">
        <f>VLOOKUP($E651,'ALL-GTK-SD-SMP-SMA-SMK-SLB'!$F$14:$CG$713,'ALL-GTK-SD-SMP-SMA-SMK-SLB'!M$7,FALSE)</f>
        <v>0</v>
      </c>
      <c r="M651" s="9">
        <f>VLOOKUP($E651,'ALL-GTK-SD-SMP-SMA-SMK-SLB'!$F$14:$CG$713,'ALL-GTK-SD-SMP-SMA-SMK-SLB'!N$7,FALSE)</f>
        <v>0</v>
      </c>
      <c r="N651" s="9">
        <f>VLOOKUP($E651,'ALL-GTK-SD-SMP-SMA-SMK-SLB'!$F$14:$CG$713,'ALL-GTK-SD-SMP-SMA-SMK-SLB'!O$7,FALSE)</f>
        <v>0</v>
      </c>
      <c r="O651" s="9">
        <f>VLOOKUP($E651,'ALL-GTK-SD-SMP-SMA-SMK-SLB'!$F$14:$CG$713,'ALL-GTK-SD-SMP-SMA-SMK-SLB'!P$7,FALSE)</f>
        <v>0</v>
      </c>
      <c r="P651" s="299">
        <f t="shared" si="330"/>
        <v>0</v>
      </c>
      <c r="Q651" s="299">
        <f t="shared" si="331"/>
        <v>0</v>
      </c>
      <c r="R651" s="300">
        <f t="shared" si="332"/>
        <v>0</v>
      </c>
      <c r="S651" s="9">
        <f>VLOOKUP($E651,'ALL-GTK-SD-SMP-SMA-SMK-SLB'!$F$14:$CG$713,'ALL-GTK-SD-SMP-SMA-SMK-SLB'!T$7,FALSE)</f>
        <v>3</v>
      </c>
      <c r="T651" s="9">
        <f>VLOOKUP($E651,'ALL-GTK-SD-SMP-SMA-SMK-SLB'!$F$14:$CG$713,'ALL-GTK-SD-SMP-SMA-SMK-SLB'!U$7,FALSE)</f>
        <v>8</v>
      </c>
      <c r="U651" s="9">
        <f>VLOOKUP($E651,'ALL-GTK-SD-SMP-SMA-SMK-SLB'!$F$14:$CG$713,'ALL-GTK-SD-SMP-SMA-SMK-SLB'!V$7,FALSE)</f>
        <v>0</v>
      </c>
      <c r="V651" s="9">
        <f>VLOOKUP($E651,'ALL-GTK-SD-SMP-SMA-SMK-SLB'!$F$14:$CG$713,'ALL-GTK-SD-SMP-SMA-SMK-SLB'!W$7,FALSE)</f>
        <v>0</v>
      </c>
      <c r="W651" s="9">
        <f>VLOOKUP($E651,'ALL-GTK-SD-SMP-SMA-SMK-SLB'!$F$14:$CG$713,'ALL-GTK-SD-SMP-SMA-SMK-SLB'!X$7,FALSE)</f>
        <v>3</v>
      </c>
      <c r="X651" s="9">
        <f>VLOOKUP($E651,'ALL-GTK-SD-SMP-SMA-SMK-SLB'!$F$14:$CG$713,'ALL-GTK-SD-SMP-SMA-SMK-SLB'!Y$7,FALSE)</f>
        <v>0</v>
      </c>
      <c r="Y651" s="299">
        <f t="shared" si="333"/>
        <v>6</v>
      </c>
      <c r="Z651" s="299">
        <f t="shared" si="334"/>
        <v>8</v>
      </c>
      <c r="AA651" s="10">
        <f t="shared" si="335"/>
        <v>14</v>
      </c>
      <c r="AB651" s="44">
        <f t="shared" si="336"/>
        <v>6</v>
      </c>
      <c r="AC651" s="44">
        <f t="shared" si="337"/>
        <v>8</v>
      </c>
      <c r="AD651" s="11">
        <f t="shared" si="338"/>
        <v>14</v>
      </c>
      <c r="AE651" s="9">
        <f>VLOOKUP($E651,'ALL-GTK-SD-SMP-SMA-SMK-SLB'!$F$14:$CG$713,'ALL-GTK-SD-SMP-SMA-SMK-SLB'!AF$7,FALSE)</f>
        <v>3</v>
      </c>
      <c r="AF651" s="9">
        <f>VLOOKUP($E651,'ALL-GTK-SD-SMP-SMA-SMK-SLB'!$F$14:$CG$713,'ALL-GTK-SD-SMP-SMA-SMK-SLB'!AG$7,FALSE)</f>
        <v>7</v>
      </c>
      <c r="AG651" s="10">
        <f t="shared" si="339"/>
        <v>10</v>
      </c>
      <c r="AH651" s="9">
        <f>VLOOKUP($E651,'ALL-GTK-SD-SMP-SMA-SMK-SLB'!$F$14:$CG$713,'ALL-GTK-SD-SMP-SMA-SMK-SLB'!AI$7,FALSE)</f>
        <v>3</v>
      </c>
      <c r="AI651" s="9">
        <f>VLOOKUP($E651,'ALL-GTK-SD-SMP-SMA-SMK-SLB'!$F$14:$CG$713,'ALL-GTK-SD-SMP-SMA-SMK-SLB'!AJ$7,FALSE)</f>
        <v>1</v>
      </c>
      <c r="AJ651" s="10">
        <f t="shared" si="340"/>
        <v>4</v>
      </c>
      <c r="AK651" s="44">
        <f t="shared" si="341"/>
        <v>6</v>
      </c>
      <c r="AL651" s="44">
        <f t="shared" si="342"/>
        <v>8</v>
      </c>
      <c r="AM651" s="11">
        <f t="shared" si="343"/>
        <v>14</v>
      </c>
      <c r="AN651" s="299">
        <v>0</v>
      </c>
      <c r="AO651" s="299">
        <v>0</v>
      </c>
      <c r="AP651" s="9">
        <f>VLOOKUP($E651,'ALL-GTK-SD-SMP-SMA-SMK-SLB'!$F$14:$CG$713,'ALL-GTK-SD-SMP-SMA-SMK-SLB'!AQ$7,FALSE)</f>
        <v>0</v>
      </c>
      <c r="AQ651" s="9">
        <f>VLOOKUP($E651,'ALL-GTK-SD-SMP-SMA-SMK-SLB'!$F$14:$CG$713,'ALL-GTK-SD-SMP-SMA-SMK-SLB'!AR$7,FALSE)</f>
        <v>0</v>
      </c>
      <c r="AR651" s="9">
        <f>VLOOKUP($E651,'ALL-GTK-SD-SMP-SMA-SMK-SLB'!$F$14:$CG$713,'ALL-GTK-SD-SMP-SMA-SMK-SLB'!AS$7,FALSE)</f>
        <v>0</v>
      </c>
      <c r="AS651" s="9">
        <f>VLOOKUP($E651,'ALL-GTK-SD-SMP-SMA-SMK-SLB'!$F$14:$CG$713,'ALL-GTK-SD-SMP-SMA-SMK-SLB'!AT$7,FALSE)</f>
        <v>0</v>
      </c>
      <c r="AT651" s="9">
        <f>VLOOKUP($E651,'ALL-GTK-SD-SMP-SMA-SMK-SLB'!$F$14:$CG$713,'ALL-GTK-SD-SMP-SMA-SMK-SLB'!AU$7,FALSE)</f>
        <v>0</v>
      </c>
      <c r="AU651" s="9">
        <f>VLOOKUP($E651,'ALL-GTK-SD-SMP-SMA-SMK-SLB'!$F$14:$CG$713,'ALL-GTK-SD-SMP-SMA-SMK-SLB'!AV$7,FALSE)</f>
        <v>0</v>
      </c>
      <c r="AV651" s="9">
        <f>VLOOKUP($E651,'ALL-GTK-SD-SMP-SMA-SMK-SLB'!$F$14:$CG$713,'ALL-GTK-SD-SMP-SMA-SMK-SLB'!AW$7,FALSE)</f>
        <v>0</v>
      </c>
      <c r="AW651" s="9">
        <f>VLOOKUP($E651,'ALL-GTK-SD-SMP-SMA-SMK-SLB'!$F$14:$CG$713,'ALL-GTK-SD-SMP-SMA-SMK-SLB'!AX$7,FALSE)</f>
        <v>0</v>
      </c>
      <c r="AX651" s="9">
        <f>VLOOKUP($E651,'ALL-GTK-SD-SMP-SMA-SMK-SLB'!$F$14:$CG$713,'ALL-GTK-SD-SMP-SMA-SMK-SLB'!AY$7,FALSE)</f>
        <v>6</v>
      </c>
      <c r="AY651" s="9">
        <f>VLOOKUP($E651,'ALL-GTK-SD-SMP-SMA-SMK-SLB'!$F$14:$CG$713,'ALL-GTK-SD-SMP-SMA-SMK-SLB'!AZ$7,FALSE)</f>
        <v>8</v>
      </c>
      <c r="AZ651" s="9">
        <f>VLOOKUP($E651,'ALL-GTK-SD-SMP-SMA-SMK-SLB'!$F$14:$CG$713,'ALL-GTK-SD-SMP-SMA-SMK-SLB'!BA$7,FALSE)</f>
        <v>0</v>
      </c>
      <c r="BA651" s="9">
        <f>VLOOKUP($E651,'ALL-GTK-SD-SMP-SMA-SMK-SLB'!$F$14:$CG$713,'ALL-GTK-SD-SMP-SMA-SMK-SLB'!BB$7,FALSE)</f>
        <v>0</v>
      </c>
      <c r="BB651" s="9">
        <f>VLOOKUP($E651,'ALL-GTK-SD-SMP-SMA-SMK-SLB'!$F$14:$CG$713,'ALL-GTK-SD-SMP-SMA-SMK-SLB'!BC$7,FALSE)</f>
        <v>0</v>
      </c>
      <c r="BC651" s="9">
        <f>VLOOKUP($E651,'ALL-GTK-SD-SMP-SMA-SMK-SLB'!$F$14:$CG$713,'ALL-GTK-SD-SMP-SMA-SMK-SLB'!BD$7,FALSE)</f>
        <v>0</v>
      </c>
      <c r="BD651" s="310">
        <f t="shared" si="344"/>
        <v>0</v>
      </c>
      <c r="BE651" s="310">
        <f t="shared" si="345"/>
        <v>0</v>
      </c>
      <c r="BF651" s="10">
        <f t="shared" si="346"/>
        <v>0</v>
      </c>
      <c r="BG651" s="311">
        <f t="shared" si="347"/>
        <v>6</v>
      </c>
      <c r="BH651" s="311">
        <f t="shared" si="348"/>
        <v>8</v>
      </c>
      <c r="BI651" s="10">
        <f t="shared" si="349"/>
        <v>14</v>
      </c>
      <c r="BJ651" s="44">
        <f t="shared" si="350"/>
        <v>6</v>
      </c>
      <c r="BK651" s="44">
        <f t="shared" si="351"/>
        <v>8</v>
      </c>
      <c r="BL651" s="11">
        <f t="shared" si="352"/>
        <v>14</v>
      </c>
      <c r="BM651" s="9">
        <f>VLOOKUP($E651,'ALL-GTK-SD-SMP-SMA-SMK-SLB'!$F$14:$CG$713,'ALL-GTK-SD-SMP-SMA-SMK-SLB'!BN$7,FALSE)</f>
        <v>0</v>
      </c>
      <c r="BN651" s="9">
        <f>VLOOKUP($E651,'ALL-GTK-SD-SMP-SMA-SMK-SLB'!$F$14:$CG$713,'ALL-GTK-SD-SMP-SMA-SMK-SLB'!BO$7,FALSE)</f>
        <v>0</v>
      </c>
      <c r="BO651" s="9">
        <f>VLOOKUP($E651,'ALL-GTK-SD-SMP-SMA-SMK-SLB'!$F$14:$CG$713,'ALL-GTK-SD-SMP-SMA-SMK-SLB'!BP$7,FALSE)</f>
        <v>1</v>
      </c>
      <c r="BP651" s="9">
        <f>VLOOKUP($E651,'ALL-GTK-SD-SMP-SMA-SMK-SLB'!$F$14:$CG$713,'ALL-GTK-SD-SMP-SMA-SMK-SLB'!BQ$7,FALSE)</f>
        <v>0</v>
      </c>
      <c r="BQ651" s="9">
        <f>VLOOKUP($E651,'ALL-GTK-SD-SMP-SMA-SMK-SLB'!$F$14:$CG$713,'ALL-GTK-SD-SMP-SMA-SMK-SLB'!BR$7,FALSE)</f>
        <v>0</v>
      </c>
      <c r="BR651" s="9">
        <f>VLOOKUP($E651,'ALL-GTK-SD-SMP-SMA-SMK-SLB'!$F$14:$CG$713,'ALL-GTK-SD-SMP-SMA-SMK-SLB'!BS$7,FALSE)</f>
        <v>0</v>
      </c>
      <c r="BS651" s="9">
        <f>VLOOKUP($E651,'ALL-GTK-SD-SMP-SMA-SMK-SLB'!$F$14:$CG$713,'ALL-GTK-SD-SMP-SMA-SMK-SLB'!BT$7,FALSE)</f>
        <v>0</v>
      </c>
      <c r="BT651" s="9">
        <f>VLOOKUP($E651,'ALL-GTK-SD-SMP-SMA-SMK-SLB'!$F$14:$CG$713,'ALL-GTK-SD-SMP-SMA-SMK-SLB'!BU$7,FALSE)</f>
        <v>1</v>
      </c>
      <c r="BU651" s="299">
        <f t="shared" si="353"/>
        <v>1</v>
      </c>
      <c r="BV651" s="299">
        <f t="shared" si="354"/>
        <v>1</v>
      </c>
      <c r="BW651" s="44">
        <f t="shared" si="355"/>
        <v>1</v>
      </c>
      <c r="BX651" s="44">
        <f t="shared" si="356"/>
        <v>1</v>
      </c>
      <c r="BY651" s="11">
        <f t="shared" si="357"/>
        <v>2</v>
      </c>
      <c r="BZ651" s="14">
        <f t="shared" si="358"/>
        <v>6</v>
      </c>
      <c r="CA651" s="14">
        <f t="shared" si="359"/>
        <v>8</v>
      </c>
      <c r="CB651" s="13">
        <f t="shared" si="360"/>
        <v>1</v>
      </c>
      <c r="CC651" s="13">
        <f t="shared" si="361"/>
        <v>1</v>
      </c>
      <c r="CD651" s="312">
        <f t="shared" si="362"/>
        <v>7</v>
      </c>
      <c r="CE651" s="312">
        <f t="shared" si="363"/>
        <v>9</v>
      </c>
      <c r="CF651" s="313">
        <f t="shared" si="364"/>
        <v>16</v>
      </c>
      <c r="CG651" s="302" t="str">
        <f t="shared" si="365"/>
        <v>OK</v>
      </c>
    </row>
    <row r="652" spans="1:85" ht="14.25" x14ac:dyDescent="0.25">
      <c r="A652" s="6">
        <v>640</v>
      </c>
      <c r="B652" s="495">
        <v>29</v>
      </c>
      <c r="C652" s="495" t="s">
        <v>9</v>
      </c>
      <c r="D652" s="496" t="s">
        <v>32</v>
      </c>
      <c r="E652" s="626">
        <v>69888747</v>
      </c>
      <c r="F652" s="627" t="s">
        <v>1111</v>
      </c>
      <c r="G652" s="624" t="s">
        <v>53</v>
      </c>
      <c r="H652" s="9">
        <f>VLOOKUP($E652,'ALL-GTK-SD-SMP-SMA-SMK-SLB'!$F$14:$CG$713,'ALL-GTK-SD-SMP-SMA-SMK-SLB'!I$7,FALSE)</f>
        <v>0</v>
      </c>
      <c r="I652" s="9">
        <f>VLOOKUP($E652,'ALL-GTK-SD-SMP-SMA-SMK-SLB'!$F$14:$CG$713,'ALL-GTK-SD-SMP-SMA-SMK-SLB'!J$7,FALSE)</f>
        <v>0</v>
      </c>
      <c r="J652" s="9">
        <f>VLOOKUP($E652,'ALL-GTK-SD-SMP-SMA-SMK-SLB'!$F$14:$CG$713,'ALL-GTK-SD-SMP-SMA-SMK-SLB'!K$7,FALSE)</f>
        <v>0</v>
      </c>
      <c r="K652" s="9">
        <f>VLOOKUP($E652,'ALL-GTK-SD-SMP-SMA-SMK-SLB'!$F$14:$CG$713,'ALL-GTK-SD-SMP-SMA-SMK-SLB'!L$7,FALSE)</f>
        <v>0</v>
      </c>
      <c r="L652" s="9">
        <f>VLOOKUP($E652,'ALL-GTK-SD-SMP-SMA-SMK-SLB'!$F$14:$CG$713,'ALL-GTK-SD-SMP-SMA-SMK-SLB'!M$7,FALSE)</f>
        <v>0</v>
      </c>
      <c r="M652" s="9">
        <f>VLOOKUP($E652,'ALL-GTK-SD-SMP-SMA-SMK-SLB'!$F$14:$CG$713,'ALL-GTK-SD-SMP-SMA-SMK-SLB'!N$7,FALSE)</f>
        <v>0</v>
      </c>
      <c r="N652" s="9">
        <f>VLOOKUP($E652,'ALL-GTK-SD-SMP-SMA-SMK-SLB'!$F$14:$CG$713,'ALL-GTK-SD-SMP-SMA-SMK-SLB'!O$7,FALSE)</f>
        <v>0</v>
      </c>
      <c r="O652" s="9">
        <f>VLOOKUP($E652,'ALL-GTK-SD-SMP-SMA-SMK-SLB'!$F$14:$CG$713,'ALL-GTK-SD-SMP-SMA-SMK-SLB'!P$7,FALSE)</f>
        <v>0</v>
      </c>
      <c r="P652" s="299">
        <f t="shared" si="330"/>
        <v>0</v>
      </c>
      <c r="Q652" s="299">
        <f t="shared" si="331"/>
        <v>0</v>
      </c>
      <c r="R652" s="300">
        <f t="shared" si="332"/>
        <v>0</v>
      </c>
      <c r="S652" s="9">
        <f>VLOOKUP($E652,'ALL-GTK-SD-SMP-SMA-SMK-SLB'!$F$14:$CG$713,'ALL-GTK-SD-SMP-SMA-SMK-SLB'!T$7,FALSE)</f>
        <v>4</v>
      </c>
      <c r="T652" s="9">
        <f>VLOOKUP($E652,'ALL-GTK-SD-SMP-SMA-SMK-SLB'!$F$14:$CG$713,'ALL-GTK-SD-SMP-SMA-SMK-SLB'!U$7,FALSE)</f>
        <v>1</v>
      </c>
      <c r="U652" s="9">
        <f>VLOOKUP($E652,'ALL-GTK-SD-SMP-SMA-SMK-SLB'!$F$14:$CG$713,'ALL-GTK-SD-SMP-SMA-SMK-SLB'!V$7,FALSE)</f>
        <v>0</v>
      </c>
      <c r="V652" s="9">
        <f>VLOOKUP($E652,'ALL-GTK-SD-SMP-SMA-SMK-SLB'!$F$14:$CG$713,'ALL-GTK-SD-SMP-SMA-SMK-SLB'!W$7,FALSE)</f>
        <v>0</v>
      </c>
      <c r="W652" s="9">
        <f>VLOOKUP($E652,'ALL-GTK-SD-SMP-SMA-SMK-SLB'!$F$14:$CG$713,'ALL-GTK-SD-SMP-SMA-SMK-SLB'!X$7,FALSE)</f>
        <v>0</v>
      </c>
      <c r="X652" s="9">
        <f>VLOOKUP($E652,'ALL-GTK-SD-SMP-SMA-SMK-SLB'!$F$14:$CG$713,'ALL-GTK-SD-SMP-SMA-SMK-SLB'!Y$7,FALSE)</f>
        <v>0</v>
      </c>
      <c r="Y652" s="299">
        <f t="shared" si="333"/>
        <v>4</v>
      </c>
      <c r="Z652" s="299">
        <f t="shared" si="334"/>
        <v>1</v>
      </c>
      <c r="AA652" s="10">
        <f t="shared" si="335"/>
        <v>5</v>
      </c>
      <c r="AB652" s="44">
        <f t="shared" si="336"/>
        <v>4</v>
      </c>
      <c r="AC652" s="44">
        <f t="shared" si="337"/>
        <v>1</v>
      </c>
      <c r="AD652" s="11">
        <f t="shared" si="338"/>
        <v>5</v>
      </c>
      <c r="AE652" s="9">
        <f>VLOOKUP($E652,'ALL-GTK-SD-SMP-SMA-SMK-SLB'!$F$14:$CG$713,'ALL-GTK-SD-SMP-SMA-SMK-SLB'!AF$7,FALSE)</f>
        <v>3</v>
      </c>
      <c r="AF652" s="9">
        <f>VLOOKUP($E652,'ALL-GTK-SD-SMP-SMA-SMK-SLB'!$F$14:$CG$713,'ALL-GTK-SD-SMP-SMA-SMK-SLB'!AG$7,FALSE)</f>
        <v>1</v>
      </c>
      <c r="AG652" s="10">
        <f t="shared" si="339"/>
        <v>4</v>
      </c>
      <c r="AH652" s="9">
        <f>VLOOKUP($E652,'ALL-GTK-SD-SMP-SMA-SMK-SLB'!$F$14:$CG$713,'ALL-GTK-SD-SMP-SMA-SMK-SLB'!AI$7,FALSE)</f>
        <v>1</v>
      </c>
      <c r="AI652" s="9">
        <f>VLOOKUP($E652,'ALL-GTK-SD-SMP-SMA-SMK-SLB'!$F$14:$CG$713,'ALL-GTK-SD-SMP-SMA-SMK-SLB'!AJ$7,FALSE)</f>
        <v>0</v>
      </c>
      <c r="AJ652" s="10">
        <f t="shared" si="340"/>
        <v>1</v>
      </c>
      <c r="AK652" s="44">
        <f t="shared" si="341"/>
        <v>4</v>
      </c>
      <c r="AL652" s="44">
        <f t="shared" si="342"/>
        <v>1</v>
      </c>
      <c r="AM652" s="11">
        <f t="shared" si="343"/>
        <v>5</v>
      </c>
      <c r="AN652" s="299">
        <v>0</v>
      </c>
      <c r="AO652" s="299">
        <v>0</v>
      </c>
      <c r="AP652" s="9">
        <f>VLOOKUP($E652,'ALL-GTK-SD-SMP-SMA-SMK-SLB'!$F$14:$CG$713,'ALL-GTK-SD-SMP-SMA-SMK-SLB'!AQ$7,FALSE)</f>
        <v>0</v>
      </c>
      <c r="AQ652" s="9">
        <f>VLOOKUP($E652,'ALL-GTK-SD-SMP-SMA-SMK-SLB'!$F$14:$CG$713,'ALL-GTK-SD-SMP-SMA-SMK-SLB'!AR$7,FALSE)</f>
        <v>0</v>
      </c>
      <c r="AR652" s="9">
        <f>VLOOKUP($E652,'ALL-GTK-SD-SMP-SMA-SMK-SLB'!$F$14:$CG$713,'ALL-GTK-SD-SMP-SMA-SMK-SLB'!AS$7,FALSE)</f>
        <v>0</v>
      </c>
      <c r="AS652" s="9">
        <f>VLOOKUP($E652,'ALL-GTK-SD-SMP-SMA-SMK-SLB'!$F$14:$CG$713,'ALL-GTK-SD-SMP-SMA-SMK-SLB'!AT$7,FALSE)</f>
        <v>0</v>
      </c>
      <c r="AT652" s="9">
        <f>VLOOKUP($E652,'ALL-GTK-SD-SMP-SMA-SMK-SLB'!$F$14:$CG$713,'ALL-GTK-SD-SMP-SMA-SMK-SLB'!AU$7,FALSE)</f>
        <v>0</v>
      </c>
      <c r="AU652" s="9">
        <f>VLOOKUP($E652,'ALL-GTK-SD-SMP-SMA-SMK-SLB'!$F$14:$CG$713,'ALL-GTK-SD-SMP-SMA-SMK-SLB'!AV$7,FALSE)</f>
        <v>0</v>
      </c>
      <c r="AV652" s="9">
        <f>VLOOKUP($E652,'ALL-GTK-SD-SMP-SMA-SMK-SLB'!$F$14:$CG$713,'ALL-GTK-SD-SMP-SMA-SMK-SLB'!AW$7,FALSE)</f>
        <v>0</v>
      </c>
      <c r="AW652" s="9">
        <f>VLOOKUP($E652,'ALL-GTK-SD-SMP-SMA-SMK-SLB'!$F$14:$CG$713,'ALL-GTK-SD-SMP-SMA-SMK-SLB'!AX$7,FALSE)</f>
        <v>0</v>
      </c>
      <c r="AX652" s="9">
        <f>VLOOKUP($E652,'ALL-GTK-SD-SMP-SMA-SMK-SLB'!$F$14:$CG$713,'ALL-GTK-SD-SMP-SMA-SMK-SLB'!AY$7,FALSE)</f>
        <v>3</v>
      </c>
      <c r="AY652" s="9">
        <f>VLOOKUP($E652,'ALL-GTK-SD-SMP-SMA-SMK-SLB'!$F$14:$CG$713,'ALL-GTK-SD-SMP-SMA-SMK-SLB'!AZ$7,FALSE)</f>
        <v>1</v>
      </c>
      <c r="AZ652" s="9">
        <f>VLOOKUP($E652,'ALL-GTK-SD-SMP-SMA-SMK-SLB'!$F$14:$CG$713,'ALL-GTK-SD-SMP-SMA-SMK-SLB'!BA$7,FALSE)</f>
        <v>0</v>
      </c>
      <c r="BA652" s="9">
        <f>VLOOKUP($E652,'ALL-GTK-SD-SMP-SMA-SMK-SLB'!$F$14:$CG$713,'ALL-GTK-SD-SMP-SMA-SMK-SLB'!BB$7,FALSE)</f>
        <v>0</v>
      </c>
      <c r="BB652" s="9">
        <f>VLOOKUP($E652,'ALL-GTK-SD-SMP-SMA-SMK-SLB'!$F$14:$CG$713,'ALL-GTK-SD-SMP-SMA-SMK-SLB'!BC$7,FALSE)</f>
        <v>0</v>
      </c>
      <c r="BC652" s="9">
        <f>VLOOKUP($E652,'ALL-GTK-SD-SMP-SMA-SMK-SLB'!$F$14:$CG$713,'ALL-GTK-SD-SMP-SMA-SMK-SLB'!BD$7,FALSE)</f>
        <v>0</v>
      </c>
      <c r="BD652" s="310">
        <f t="shared" si="344"/>
        <v>0</v>
      </c>
      <c r="BE652" s="310">
        <f t="shared" si="345"/>
        <v>0</v>
      </c>
      <c r="BF652" s="10">
        <f t="shared" si="346"/>
        <v>0</v>
      </c>
      <c r="BG652" s="311">
        <f t="shared" si="347"/>
        <v>3</v>
      </c>
      <c r="BH652" s="311">
        <f t="shared" si="348"/>
        <v>1</v>
      </c>
      <c r="BI652" s="10">
        <f t="shared" si="349"/>
        <v>4</v>
      </c>
      <c r="BJ652" s="44">
        <f t="shared" si="350"/>
        <v>3</v>
      </c>
      <c r="BK652" s="44">
        <f t="shared" si="351"/>
        <v>1</v>
      </c>
      <c r="BL652" s="11">
        <f t="shared" si="352"/>
        <v>4</v>
      </c>
      <c r="BM652" s="9">
        <f>VLOOKUP($E652,'ALL-GTK-SD-SMP-SMA-SMK-SLB'!$F$14:$CG$713,'ALL-GTK-SD-SMP-SMA-SMK-SLB'!BN$7,FALSE)</f>
        <v>0</v>
      </c>
      <c r="BN652" s="9">
        <f>VLOOKUP($E652,'ALL-GTK-SD-SMP-SMA-SMK-SLB'!$F$14:$CG$713,'ALL-GTK-SD-SMP-SMA-SMK-SLB'!BO$7,FALSE)</f>
        <v>0</v>
      </c>
      <c r="BO652" s="9">
        <f>VLOOKUP($E652,'ALL-GTK-SD-SMP-SMA-SMK-SLB'!$F$14:$CG$713,'ALL-GTK-SD-SMP-SMA-SMK-SLB'!BP$7,FALSE)</f>
        <v>0</v>
      </c>
      <c r="BP652" s="9">
        <f>VLOOKUP($E652,'ALL-GTK-SD-SMP-SMA-SMK-SLB'!$F$14:$CG$713,'ALL-GTK-SD-SMP-SMA-SMK-SLB'!BQ$7,FALSE)</f>
        <v>0</v>
      </c>
      <c r="BQ652" s="9">
        <f>VLOOKUP($E652,'ALL-GTK-SD-SMP-SMA-SMK-SLB'!$F$14:$CG$713,'ALL-GTK-SD-SMP-SMA-SMK-SLB'!BR$7,FALSE)</f>
        <v>0</v>
      </c>
      <c r="BR652" s="9">
        <f>VLOOKUP($E652,'ALL-GTK-SD-SMP-SMA-SMK-SLB'!$F$14:$CG$713,'ALL-GTK-SD-SMP-SMA-SMK-SLB'!BS$7,FALSE)</f>
        <v>0</v>
      </c>
      <c r="BS652" s="9">
        <f>VLOOKUP($E652,'ALL-GTK-SD-SMP-SMA-SMK-SLB'!$F$14:$CG$713,'ALL-GTK-SD-SMP-SMA-SMK-SLB'!BT$7,FALSE)</f>
        <v>0</v>
      </c>
      <c r="BT652" s="9">
        <f>VLOOKUP($E652,'ALL-GTK-SD-SMP-SMA-SMK-SLB'!$F$14:$CG$713,'ALL-GTK-SD-SMP-SMA-SMK-SLB'!BU$7,FALSE)</f>
        <v>0</v>
      </c>
      <c r="BU652" s="299">
        <f t="shared" si="353"/>
        <v>0</v>
      </c>
      <c r="BV652" s="299">
        <f t="shared" si="354"/>
        <v>0</v>
      </c>
      <c r="BW652" s="44">
        <f t="shared" si="355"/>
        <v>0</v>
      </c>
      <c r="BX652" s="44">
        <f t="shared" si="356"/>
        <v>0</v>
      </c>
      <c r="BY652" s="11">
        <f t="shared" si="357"/>
        <v>0</v>
      </c>
      <c r="BZ652" s="14">
        <f t="shared" si="358"/>
        <v>4</v>
      </c>
      <c r="CA652" s="14">
        <f t="shared" si="359"/>
        <v>1</v>
      </c>
      <c r="CB652" s="13">
        <f t="shared" si="360"/>
        <v>0</v>
      </c>
      <c r="CC652" s="13">
        <f t="shared" si="361"/>
        <v>0</v>
      </c>
      <c r="CD652" s="312">
        <f t="shared" si="362"/>
        <v>4</v>
      </c>
      <c r="CE652" s="312">
        <f t="shared" si="363"/>
        <v>1</v>
      </c>
      <c r="CF652" s="313">
        <f t="shared" si="364"/>
        <v>5</v>
      </c>
      <c r="CG652" s="302" t="str">
        <f t="shared" si="365"/>
        <v>REVISI</v>
      </c>
    </row>
    <row r="653" spans="1:85" ht="14.25" x14ac:dyDescent="0.25">
      <c r="A653" s="6">
        <v>641</v>
      </c>
      <c r="B653" s="495">
        <v>30</v>
      </c>
      <c r="C653" s="495" t="s">
        <v>9</v>
      </c>
      <c r="D653" s="496" t="s">
        <v>30</v>
      </c>
      <c r="E653" s="626">
        <v>60725431</v>
      </c>
      <c r="F653" s="627" t="s">
        <v>1112</v>
      </c>
      <c r="G653" s="624" t="s">
        <v>53</v>
      </c>
      <c r="H653" s="9">
        <f>VLOOKUP($E653,'ALL-GTK-SD-SMP-SMA-SMK-SLB'!$F$14:$CG$713,'ALL-GTK-SD-SMP-SMA-SMK-SLB'!I$7,FALSE)</f>
        <v>0</v>
      </c>
      <c r="I653" s="9">
        <f>VLOOKUP($E653,'ALL-GTK-SD-SMP-SMA-SMK-SLB'!$F$14:$CG$713,'ALL-GTK-SD-SMP-SMA-SMK-SLB'!J$7,FALSE)</f>
        <v>0</v>
      </c>
      <c r="J653" s="9">
        <f>VLOOKUP($E653,'ALL-GTK-SD-SMP-SMA-SMK-SLB'!$F$14:$CG$713,'ALL-GTK-SD-SMP-SMA-SMK-SLB'!K$7,FALSE)</f>
        <v>0</v>
      </c>
      <c r="K653" s="9">
        <f>VLOOKUP($E653,'ALL-GTK-SD-SMP-SMA-SMK-SLB'!$F$14:$CG$713,'ALL-GTK-SD-SMP-SMA-SMK-SLB'!L$7,FALSE)</f>
        <v>0</v>
      </c>
      <c r="L653" s="9">
        <f>VLOOKUP($E653,'ALL-GTK-SD-SMP-SMA-SMK-SLB'!$F$14:$CG$713,'ALL-GTK-SD-SMP-SMA-SMK-SLB'!M$7,FALSE)</f>
        <v>0</v>
      </c>
      <c r="M653" s="9">
        <f>VLOOKUP($E653,'ALL-GTK-SD-SMP-SMA-SMK-SLB'!$F$14:$CG$713,'ALL-GTK-SD-SMP-SMA-SMK-SLB'!N$7,FALSE)</f>
        <v>0</v>
      </c>
      <c r="N653" s="9">
        <f>VLOOKUP($E653,'ALL-GTK-SD-SMP-SMA-SMK-SLB'!$F$14:$CG$713,'ALL-GTK-SD-SMP-SMA-SMK-SLB'!O$7,FALSE)</f>
        <v>0</v>
      </c>
      <c r="O653" s="9">
        <f>VLOOKUP($E653,'ALL-GTK-SD-SMP-SMA-SMK-SLB'!$F$14:$CG$713,'ALL-GTK-SD-SMP-SMA-SMK-SLB'!P$7,FALSE)</f>
        <v>0</v>
      </c>
      <c r="P653" s="299">
        <f t="shared" si="330"/>
        <v>0</v>
      </c>
      <c r="Q653" s="299">
        <f t="shared" si="331"/>
        <v>0</v>
      </c>
      <c r="R653" s="300">
        <f t="shared" si="332"/>
        <v>0</v>
      </c>
      <c r="S653" s="9">
        <f>VLOOKUP($E653,'ALL-GTK-SD-SMP-SMA-SMK-SLB'!$F$14:$CG$713,'ALL-GTK-SD-SMP-SMA-SMK-SLB'!T$7,FALSE)</f>
        <v>0</v>
      </c>
      <c r="T653" s="9">
        <f>VLOOKUP($E653,'ALL-GTK-SD-SMP-SMA-SMK-SLB'!$F$14:$CG$713,'ALL-GTK-SD-SMP-SMA-SMK-SLB'!U$7,FALSE)</f>
        <v>4</v>
      </c>
      <c r="U653" s="9">
        <f>VLOOKUP($E653,'ALL-GTK-SD-SMP-SMA-SMK-SLB'!$F$14:$CG$713,'ALL-GTK-SD-SMP-SMA-SMK-SLB'!V$7,FALSE)</f>
        <v>0</v>
      </c>
      <c r="V653" s="9">
        <f>VLOOKUP($E653,'ALL-GTK-SD-SMP-SMA-SMK-SLB'!$F$14:$CG$713,'ALL-GTK-SD-SMP-SMA-SMK-SLB'!W$7,FALSE)</f>
        <v>1</v>
      </c>
      <c r="W653" s="9">
        <f>VLOOKUP($E653,'ALL-GTK-SD-SMP-SMA-SMK-SLB'!$F$14:$CG$713,'ALL-GTK-SD-SMP-SMA-SMK-SLB'!X$7,FALSE)</f>
        <v>5</v>
      </c>
      <c r="X653" s="9">
        <f>VLOOKUP($E653,'ALL-GTK-SD-SMP-SMA-SMK-SLB'!$F$14:$CG$713,'ALL-GTK-SD-SMP-SMA-SMK-SLB'!Y$7,FALSE)</f>
        <v>8</v>
      </c>
      <c r="Y653" s="299">
        <f t="shared" si="333"/>
        <v>5</v>
      </c>
      <c r="Z653" s="299">
        <f t="shared" si="334"/>
        <v>13</v>
      </c>
      <c r="AA653" s="10">
        <f t="shared" si="335"/>
        <v>18</v>
      </c>
      <c r="AB653" s="44">
        <f t="shared" si="336"/>
        <v>5</v>
      </c>
      <c r="AC653" s="44">
        <f t="shared" si="337"/>
        <v>13</v>
      </c>
      <c r="AD653" s="11">
        <f t="shared" si="338"/>
        <v>18</v>
      </c>
      <c r="AE653" s="9">
        <f>VLOOKUP($E653,'ALL-GTK-SD-SMP-SMA-SMK-SLB'!$F$14:$CG$713,'ALL-GTK-SD-SMP-SMA-SMK-SLB'!AF$7,FALSE)</f>
        <v>4</v>
      </c>
      <c r="AF653" s="9">
        <f>VLOOKUP($E653,'ALL-GTK-SD-SMP-SMA-SMK-SLB'!$F$14:$CG$713,'ALL-GTK-SD-SMP-SMA-SMK-SLB'!AG$7,FALSE)</f>
        <v>11</v>
      </c>
      <c r="AG653" s="10">
        <f t="shared" si="339"/>
        <v>15</v>
      </c>
      <c r="AH653" s="9">
        <f>VLOOKUP($E653,'ALL-GTK-SD-SMP-SMA-SMK-SLB'!$F$14:$CG$713,'ALL-GTK-SD-SMP-SMA-SMK-SLB'!AI$7,FALSE)</f>
        <v>1</v>
      </c>
      <c r="AI653" s="9">
        <f>VLOOKUP($E653,'ALL-GTK-SD-SMP-SMA-SMK-SLB'!$F$14:$CG$713,'ALL-GTK-SD-SMP-SMA-SMK-SLB'!AJ$7,FALSE)</f>
        <v>2</v>
      </c>
      <c r="AJ653" s="10">
        <f t="shared" si="340"/>
        <v>3</v>
      </c>
      <c r="AK653" s="44">
        <f t="shared" si="341"/>
        <v>5</v>
      </c>
      <c r="AL653" s="44">
        <f t="shared" si="342"/>
        <v>13</v>
      </c>
      <c r="AM653" s="11">
        <f t="shared" si="343"/>
        <v>18</v>
      </c>
      <c r="AN653" s="299">
        <v>0</v>
      </c>
      <c r="AO653" s="299">
        <v>0</v>
      </c>
      <c r="AP653" s="9">
        <f>VLOOKUP($E653,'ALL-GTK-SD-SMP-SMA-SMK-SLB'!$F$14:$CG$713,'ALL-GTK-SD-SMP-SMA-SMK-SLB'!AQ$7,FALSE)</f>
        <v>0</v>
      </c>
      <c r="AQ653" s="9">
        <f>VLOOKUP($E653,'ALL-GTK-SD-SMP-SMA-SMK-SLB'!$F$14:$CG$713,'ALL-GTK-SD-SMP-SMA-SMK-SLB'!AR$7,FALSE)</f>
        <v>0</v>
      </c>
      <c r="AR653" s="9">
        <f>VLOOKUP($E653,'ALL-GTK-SD-SMP-SMA-SMK-SLB'!$F$14:$CG$713,'ALL-GTK-SD-SMP-SMA-SMK-SLB'!AS$7,FALSE)</f>
        <v>0</v>
      </c>
      <c r="AS653" s="9">
        <f>VLOOKUP($E653,'ALL-GTK-SD-SMP-SMA-SMK-SLB'!$F$14:$CG$713,'ALL-GTK-SD-SMP-SMA-SMK-SLB'!AT$7,FALSE)</f>
        <v>0</v>
      </c>
      <c r="AT653" s="9">
        <f>VLOOKUP($E653,'ALL-GTK-SD-SMP-SMA-SMK-SLB'!$F$14:$CG$713,'ALL-GTK-SD-SMP-SMA-SMK-SLB'!AU$7,FALSE)</f>
        <v>1</v>
      </c>
      <c r="AU653" s="9">
        <f>VLOOKUP($E653,'ALL-GTK-SD-SMP-SMA-SMK-SLB'!$F$14:$CG$713,'ALL-GTK-SD-SMP-SMA-SMK-SLB'!AV$7,FALSE)</f>
        <v>0</v>
      </c>
      <c r="AV653" s="9">
        <f>VLOOKUP($E653,'ALL-GTK-SD-SMP-SMA-SMK-SLB'!$F$14:$CG$713,'ALL-GTK-SD-SMP-SMA-SMK-SLB'!AW$7,FALSE)</f>
        <v>0</v>
      </c>
      <c r="AW653" s="9">
        <f>VLOOKUP($E653,'ALL-GTK-SD-SMP-SMA-SMK-SLB'!$F$14:$CG$713,'ALL-GTK-SD-SMP-SMA-SMK-SLB'!AX$7,FALSE)</f>
        <v>0</v>
      </c>
      <c r="AX653" s="9">
        <f>VLOOKUP($E653,'ALL-GTK-SD-SMP-SMA-SMK-SLB'!$F$14:$CG$713,'ALL-GTK-SD-SMP-SMA-SMK-SLB'!AY$7,FALSE)</f>
        <v>4</v>
      </c>
      <c r="AY653" s="9">
        <f>VLOOKUP($E653,'ALL-GTK-SD-SMP-SMA-SMK-SLB'!$F$14:$CG$713,'ALL-GTK-SD-SMP-SMA-SMK-SLB'!AZ$7,FALSE)</f>
        <v>12</v>
      </c>
      <c r="AZ653" s="9">
        <f>VLOOKUP($E653,'ALL-GTK-SD-SMP-SMA-SMK-SLB'!$F$14:$CG$713,'ALL-GTK-SD-SMP-SMA-SMK-SLB'!BA$7,FALSE)</f>
        <v>0</v>
      </c>
      <c r="BA653" s="9">
        <f>VLOOKUP($E653,'ALL-GTK-SD-SMP-SMA-SMK-SLB'!$F$14:$CG$713,'ALL-GTK-SD-SMP-SMA-SMK-SLB'!BB$7,FALSE)</f>
        <v>1</v>
      </c>
      <c r="BB653" s="9">
        <f>VLOOKUP($E653,'ALL-GTK-SD-SMP-SMA-SMK-SLB'!$F$14:$CG$713,'ALL-GTK-SD-SMP-SMA-SMK-SLB'!BC$7,FALSE)</f>
        <v>0</v>
      </c>
      <c r="BC653" s="9">
        <f>VLOOKUP($E653,'ALL-GTK-SD-SMP-SMA-SMK-SLB'!$F$14:$CG$713,'ALL-GTK-SD-SMP-SMA-SMK-SLB'!BD$7,FALSE)</f>
        <v>0</v>
      </c>
      <c r="BD653" s="310">
        <f t="shared" si="344"/>
        <v>1</v>
      </c>
      <c r="BE653" s="310">
        <f t="shared" si="345"/>
        <v>0</v>
      </c>
      <c r="BF653" s="10">
        <f t="shared" si="346"/>
        <v>1</v>
      </c>
      <c r="BG653" s="311">
        <f t="shared" si="347"/>
        <v>4</v>
      </c>
      <c r="BH653" s="311">
        <f t="shared" si="348"/>
        <v>13</v>
      </c>
      <c r="BI653" s="10">
        <f t="shared" si="349"/>
        <v>17</v>
      </c>
      <c r="BJ653" s="44">
        <f t="shared" si="350"/>
        <v>5</v>
      </c>
      <c r="BK653" s="44">
        <f t="shared" si="351"/>
        <v>13</v>
      </c>
      <c r="BL653" s="11">
        <f t="shared" si="352"/>
        <v>18</v>
      </c>
      <c r="BM653" s="9">
        <f>VLOOKUP($E653,'ALL-GTK-SD-SMP-SMA-SMK-SLB'!$F$14:$CG$713,'ALL-GTK-SD-SMP-SMA-SMK-SLB'!BN$7,FALSE)</f>
        <v>0</v>
      </c>
      <c r="BN653" s="9">
        <f>VLOOKUP($E653,'ALL-GTK-SD-SMP-SMA-SMK-SLB'!$F$14:$CG$713,'ALL-GTK-SD-SMP-SMA-SMK-SLB'!BO$7,FALSE)</f>
        <v>0</v>
      </c>
      <c r="BO653" s="9">
        <f>VLOOKUP($E653,'ALL-GTK-SD-SMP-SMA-SMK-SLB'!$F$14:$CG$713,'ALL-GTK-SD-SMP-SMA-SMK-SLB'!BP$7,FALSE)</f>
        <v>0</v>
      </c>
      <c r="BP653" s="9">
        <f>VLOOKUP($E653,'ALL-GTK-SD-SMP-SMA-SMK-SLB'!$F$14:$CG$713,'ALL-GTK-SD-SMP-SMA-SMK-SLB'!BQ$7,FALSE)</f>
        <v>2</v>
      </c>
      <c r="BQ653" s="9">
        <f>VLOOKUP($E653,'ALL-GTK-SD-SMP-SMA-SMK-SLB'!$F$14:$CG$713,'ALL-GTK-SD-SMP-SMA-SMK-SLB'!BR$7,FALSE)</f>
        <v>0</v>
      </c>
      <c r="BR653" s="9">
        <f>VLOOKUP($E653,'ALL-GTK-SD-SMP-SMA-SMK-SLB'!$F$14:$CG$713,'ALL-GTK-SD-SMP-SMA-SMK-SLB'!BS$7,FALSE)</f>
        <v>0</v>
      </c>
      <c r="BS653" s="9">
        <f>VLOOKUP($E653,'ALL-GTK-SD-SMP-SMA-SMK-SLB'!$F$14:$CG$713,'ALL-GTK-SD-SMP-SMA-SMK-SLB'!BT$7,FALSE)</f>
        <v>0</v>
      </c>
      <c r="BT653" s="9">
        <f>VLOOKUP($E653,'ALL-GTK-SD-SMP-SMA-SMK-SLB'!$F$14:$CG$713,'ALL-GTK-SD-SMP-SMA-SMK-SLB'!BU$7,FALSE)</f>
        <v>0</v>
      </c>
      <c r="BU653" s="299">
        <f t="shared" si="353"/>
        <v>0</v>
      </c>
      <c r="BV653" s="299">
        <f t="shared" si="354"/>
        <v>2</v>
      </c>
      <c r="BW653" s="44">
        <f t="shared" si="355"/>
        <v>0</v>
      </c>
      <c r="BX653" s="44">
        <f t="shared" si="356"/>
        <v>2</v>
      </c>
      <c r="BY653" s="11">
        <f t="shared" si="357"/>
        <v>2</v>
      </c>
      <c r="BZ653" s="14">
        <f t="shared" si="358"/>
        <v>5</v>
      </c>
      <c r="CA653" s="14">
        <f t="shared" si="359"/>
        <v>13</v>
      </c>
      <c r="CB653" s="13">
        <f t="shared" si="360"/>
        <v>0</v>
      </c>
      <c r="CC653" s="13">
        <f t="shared" si="361"/>
        <v>2</v>
      </c>
      <c r="CD653" s="312">
        <f t="shared" si="362"/>
        <v>5</v>
      </c>
      <c r="CE653" s="312">
        <f t="shared" si="363"/>
        <v>15</v>
      </c>
      <c r="CF653" s="313">
        <f t="shared" si="364"/>
        <v>20</v>
      </c>
      <c r="CG653" s="302" t="str">
        <f t="shared" si="365"/>
        <v>OK</v>
      </c>
    </row>
    <row r="654" spans="1:85" ht="14.25" x14ac:dyDescent="0.25">
      <c r="A654" s="6">
        <v>642</v>
      </c>
      <c r="B654" s="495">
        <v>31</v>
      </c>
      <c r="C654" s="495" t="s">
        <v>9</v>
      </c>
      <c r="D654" s="496" t="s">
        <v>30</v>
      </c>
      <c r="E654" s="626">
        <v>20362096</v>
      </c>
      <c r="F654" s="627" t="s">
        <v>1113</v>
      </c>
      <c r="G654" s="624" t="s">
        <v>53</v>
      </c>
      <c r="H654" s="9">
        <f>VLOOKUP($E654,'ALL-GTK-SD-SMP-SMA-SMK-SLB'!$F$14:$CG$713,'ALL-GTK-SD-SMP-SMA-SMK-SLB'!I$7,FALSE)</f>
        <v>0</v>
      </c>
      <c r="I654" s="9">
        <f>VLOOKUP($E654,'ALL-GTK-SD-SMP-SMA-SMK-SLB'!$F$14:$CG$713,'ALL-GTK-SD-SMP-SMA-SMK-SLB'!J$7,FALSE)</f>
        <v>0</v>
      </c>
      <c r="J654" s="9">
        <f>VLOOKUP($E654,'ALL-GTK-SD-SMP-SMA-SMK-SLB'!$F$14:$CG$713,'ALL-GTK-SD-SMP-SMA-SMK-SLB'!K$7,FALSE)</f>
        <v>0</v>
      </c>
      <c r="K654" s="9">
        <f>VLOOKUP($E654,'ALL-GTK-SD-SMP-SMA-SMK-SLB'!$F$14:$CG$713,'ALL-GTK-SD-SMP-SMA-SMK-SLB'!L$7,FALSE)</f>
        <v>0</v>
      </c>
      <c r="L654" s="9">
        <f>VLOOKUP($E654,'ALL-GTK-SD-SMP-SMA-SMK-SLB'!$F$14:$CG$713,'ALL-GTK-SD-SMP-SMA-SMK-SLB'!M$7,FALSE)</f>
        <v>0</v>
      </c>
      <c r="M654" s="9">
        <f>VLOOKUP($E654,'ALL-GTK-SD-SMP-SMA-SMK-SLB'!$F$14:$CG$713,'ALL-GTK-SD-SMP-SMA-SMK-SLB'!N$7,FALSE)</f>
        <v>0</v>
      </c>
      <c r="N654" s="9">
        <f>VLOOKUP($E654,'ALL-GTK-SD-SMP-SMA-SMK-SLB'!$F$14:$CG$713,'ALL-GTK-SD-SMP-SMA-SMK-SLB'!O$7,FALSE)</f>
        <v>0</v>
      </c>
      <c r="O654" s="9">
        <f>VLOOKUP($E654,'ALL-GTK-SD-SMP-SMA-SMK-SLB'!$F$14:$CG$713,'ALL-GTK-SD-SMP-SMA-SMK-SLB'!P$7,FALSE)</f>
        <v>0</v>
      </c>
      <c r="P654" s="299">
        <f t="shared" ref="P654:P717" si="366">SUM(H654,J654,L654,N654)</f>
        <v>0</v>
      </c>
      <c r="Q654" s="299">
        <f t="shared" ref="Q654:Q717" si="367">SUM(I654,K654,M654,O654)</f>
        <v>0</v>
      </c>
      <c r="R654" s="300">
        <f t="shared" ref="R654:R717" si="368">SUM(P654:Q654)</f>
        <v>0</v>
      </c>
      <c r="S654" s="9">
        <f>VLOOKUP($E654,'ALL-GTK-SD-SMP-SMA-SMK-SLB'!$F$14:$CG$713,'ALL-GTK-SD-SMP-SMA-SMK-SLB'!T$7,FALSE)</f>
        <v>10</v>
      </c>
      <c r="T654" s="9">
        <f>VLOOKUP($E654,'ALL-GTK-SD-SMP-SMA-SMK-SLB'!$F$14:$CG$713,'ALL-GTK-SD-SMP-SMA-SMK-SLB'!U$7,FALSE)</f>
        <v>7</v>
      </c>
      <c r="U654" s="9">
        <f>VLOOKUP($E654,'ALL-GTK-SD-SMP-SMA-SMK-SLB'!$F$14:$CG$713,'ALL-GTK-SD-SMP-SMA-SMK-SLB'!V$7,FALSE)</f>
        <v>0</v>
      </c>
      <c r="V654" s="9">
        <f>VLOOKUP($E654,'ALL-GTK-SD-SMP-SMA-SMK-SLB'!$F$14:$CG$713,'ALL-GTK-SD-SMP-SMA-SMK-SLB'!W$7,FALSE)</f>
        <v>0</v>
      </c>
      <c r="W654" s="9">
        <f>VLOOKUP($E654,'ALL-GTK-SD-SMP-SMA-SMK-SLB'!$F$14:$CG$713,'ALL-GTK-SD-SMP-SMA-SMK-SLB'!X$7,FALSE)</f>
        <v>0</v>
      </c>
      <c r="X654" s="9">
        <f>VLOOKUP($E654,'ALL-GTK-SD-SMP-SMA-SMK-SLB'!$F$14:$CG$713,'ALL-GTK-SD-SMP-SMA-SMK-SLB'!Y$7,FALSE)</f>
        <v>0</v>
      </c>
      <c r="Y654" s="299">
        <f t="shared" ref="Y654:Y717" si="369">SUM(S654,U654,W654)</f>
        <v>10</v>
      </c>
      <c r="Z654" s="299">
        <f t="shared" ref="Z654:Z717" si="370">SUM(T654,V654,X654)</f>
        <v>7</v>
      </c>
      <c r="AA654" s="10">
        <f t="shared" ref="AA654:AA717" si="371">SUM(Y654:Z654)</f>
        <v>17</v>
      </c>
      <c r="AB654" s="44">
        <f t="shared" ref="AB654:AB717" si="372">SUM(P654,Y654)</f>
        <v>10</v>
      </c>
      <c r="AC654" s="44">
        <f t="shared" ref="AC654:AC717" si="373">SUM(Q654,Z654)</f>
        <v>7</v>
      </c>
      <c r="AD654" s="11">
        <f t="shared" ref="AD654:AD717" si="374">SUM(AB654:AC654)</f>
        <v>17</v>
      </c>
      <c r="AE654" s="9">
        <f>VLOOKUP($E654,'ALL-GTK-SD-SMP-SMA-SMK-SLB'!$F$14:$CG$713,'ALL-GTK-SD-SMP-SMA-SMK-SLB'!AF$7,FALSE)</f>
        <v>9</v>
      </c>
      <c r="AF654" s="9">
        <f>VLOOKUP($E654,'ALL-GTK-SD-SMP-SMA-SMK-SLB'!$F$14:$CG$713,'ALL-GTK-SD-SMP-SMA-SMK-SLB'!AG$7,FALSE)</f>
        <v>5</v>
      </c>
      <c r="AG654" s="10">
        <f t="shared" ref="AG654:AG717" si="375">SUM(AE654:AF654)</f>
        <v>14</v>
      </c>
      <c r="AH654" s="9">
        <f>VLOOKUP($E654,'ALL-GTK-SD-SMP-SMA-SMK-SLB'!$F$14:$CG$713,'ALL-GTK-SD-SMP-SMA-SMK-SLB'!AI$7,FALSE)</f>
        <v>1</v>
      </c>
      <c r="AI654" s="9">
        <f>VLOOKUP($E654,'ALL-GTK-SD-SMP-SMA-SMK-SLB'!$F$14:$CG$713,'ALL-GTK-SD-SMP-SMA-SMK-SLB'!AJ$7,FALSE)</f>
        <v>2</v>
      </c>
      <c r="AJ654" s="10">
        <f t="shared" ref="AJ654:AJ717" si="376">SUM(AH654:AI654)</f>
        <v>3</v>
      </c>
      <c r="AK654" s="44">
        <f t="shared" ref="AK654:AK717" si="377">SUM(AE654,AH654)</f>
        <v>10</v>
      </c>
      <c r="AL654" s="44">
        <f t="shared" ref="AL654:AL717" si="378">SUM(AF654,AI654)</f>
        <v>7</v>
      </c>
      <c r="AM654" s="11">
        <f t="shared" ref="AM654:AM717" si="379">SUM(AK654:AL654)</f>
        <v>17</v>
      </c>
      <c r="AN654" s="299">
        <v>0</v>
      </c>
      <c r="AO654" s="299">
        <v>0</v>
      </c>
      <c r="AP654" s="9">
        <f>VLOOKUP($E654,'ALL-GTK-SD-SMP-SMA-SMK-SLB'!$F$14:$CG$713,'ALL-GTK-SD-SMP-SMA-SMK-SLB'!AQ$7,FALSE)</f>
        <v>0</v>
      </c>
      <c r="AQ654" s="9">
        <f>VLOOKUP($E654,'ALL-GTK-SD-SMP-SMA-SMK-SLB'!$F$14:$CG$713,'ALL-GTK-SD-SMP-SMA-SMK-SLB'!AR$7,FALSE)</f>
        <v>0</v>
      </c>
      <c r="AR654" s="9">
        <f>VLOOKUP($E654,'ALL-GTK-SD-SMP-SMA-SMK-SLB'!$F$14:$CG$713,'ALL-GTK-SD-SMP-SMA-SMK-SLB'!AS$7,FALSE)</f>
        <v>0</v>
      </c>
      <c r="AS654" s="9">
        <f>VLOOKUP($E654,'ALL-GTK-SD-SMP-SMA-SMK-SLB'!$F$14:$CG$713,'ALL-GTK-SD-SMP-SMA-SMK-SLB'!AT$7,FALSE)</f>
        <v>0</v>
      </c>
      <c r="AT654" s="9">
        <f>VLOOKUP($E654,'ALL-GTK-SD-SMP-SMA-SMK-SLB'!$F$14:$CG$713,'ALL-GTK-SD-SMP-SMA-SMK-SLB'!AU$7,FALSE)</f>
        <v>0</v>
      </c>
      <c r="AU654" s="9">
        <f>VLOOKUP($E654,'ALL-GTK-SD-SMP-SMA-SMK-SLB'!$F$14:$CG$713,'ALL-GTK-SD-SMP-SMA-SMK-SLB'!AV$7,FALSE)</f>
        <v>0</v>
      </c>
      <c r="AV654" s="9">
        <f>VLOOKUP($E654,'ALL-GTK-SD-SMP-SMA-SMK-SLB'!$F$14:$CG$713,'ALL-GTK-SD-SMP-SMA-SMK-SLB'!AW$7,FALSE)</f>
        <v>0</v>
      </c>
      <c r="AW654" s="9">
        <f>VLOOKUP($E654,'ALL-GTK-SD-SMP-SMA-SMK-SLB'!$F$14:$CG$713,'ALL-GTK-SD-SMP-SMA-SMK-SLB'!AX$7,FALSE)</f>
        <v>0</v>
      </c>
      <c r="AX654" s="9">
        <f>VLOOKUP($E654,'ALL-GTK-SD-SMP-SMA-SMK-SLB'!$F$14:$CG$713,'ALL-GTK-SD-SMP-SMA-SMK-SLB'!AY$7,FALSE)</f>
        <v>9</v>
      </c>
      <c r="AY654" s="9">
        <f>VLOOKUP($E654,'ALL-GTK-SD-SMP-SMA-SMK-SLB'!$F$14:$CG$713,'ALL-GTK-SD-SMP-SMA-SMK-SLB'!AZ$7,FALSE)</f>
        <v>7</v>
      </c>
      <c r="AZ654" s="9">
        <f>VLOOKUP($E654,'ALL-GTK-SD-SMP-SMA-SMK-SLB'!$F$14:$CG$713,'ALL-GTK-SD-SMP-SMA-SMK-SLB'!BA$7,FALSE)</f>
        <v>0</v>
      </c>
      <c r="BA654" s="9">
        <f>VLOOKUP($E654,'ALL-GTK-SD-SMP-SMA-SMK-SLB'!$F$14:$CG$713,'ALL-GTK-SD-SMP-SMA-SMK-SLB'!BB$7,FALSE)</f>
        <v>0</v>
      </c>
      <c r="BB654" s="9">
        <f>VLOOKUP($E654,'ALL-GTK-SD-SMP-SMA-SMK-SLB'!$F$14:$CG$713,'ALL-GTK-SD-SMP-SMA-SMK-SLB'!BC$7,FALSE)</f>
        <v>0</v>
      </c>
      <c r="BC654" s="9">
        <f>VLOOKUP($E654,'ALL-GTK-SD-SMP-SMA-SMK-SLB'!$F$14:$CG$713,'ALL-GTK-SD-SMP-SMA-SMK-SLB'!BD$7,FALSE)</f>
        <v>0</v>
      </c>
      <c r="BD654" s="310">
        <f t="shared" ref="BD654:BD717" si="380">SUM(AN654,AP654,AR654,AT654)</f>
        <v>0</v>
      </c>
      <c r="BE654" s="310">
        <f t="shared" ref="BE654:BE717" si="381">SUM(AO654,AQ654,AS654,AU654)</f>
        <v>0</v>
      </c>
      <c r="BF654" s="10">
        <f t="shared" ref="BF654:BF717" si="382">SUM(BD654:BE654)</f>
        <v>0</v>
      </c>
      <c r="BG654" s="311">
        <f t="shared" ref="BG654:BG717" si="383">SUM(AV654,AX654,AZ654,BB654,)</f>
        <v>9</v>
      </c>
      <c r="BH654" s="311">
        <f t="shared" ref="BH654:BH717" si="384">SUM(AW654,AY654,BA654,BC654,)</f>
        <v>7</v>
      </c>
      <c r="BI654" s="10">
        <f t="shared" ref="BI654:BI717" si="385">SUM(BG654:BH654)</f>
        <v>16</v>
      </c>
      <c r="BJ654" s="44">
        <f t="shared" ref="BJ654:BJ717" si="386">SUM(BD654,BG654)</f>
        <v>9</v>
      </c>
      <c r="BK654" s="44">
        <f t="shared" ref="BK654:BK717" si="387">SUM(BE654,BH654)</f>
        <v>7</v>
      </c>
      <c r="BL654" s="11">
        <f t="shared" ref="BL654:BL717" si="388">SUM(BF654,BI654)</f>
        <v>16</v>
      </c>
      <c r="BM654" s="9">
        <f>VLOOKUP($E654,'ALL-GTK-SD-SMP-SMA-SMK-SLB'!$F$14:$CG$713,'ALL-GTK-SD-SMP-SMA-SMK-SLB'!BN$7,FALSE)</f>
        <v>0</v>
      </c>
      <c r="BN654" s="9">
        <f>VLOOKUP($E654,'ALL-GTK-SD-SMP-SMA-SMK-SLB'!$F$14:$CG$713,'ALL-GTK-SD-SMP-SMA-SMK-SLB'!BO$7,FALSE)</f>
        <v>0</v>
      </c>
      <c r="BO654" s="9">
        <f>VLOOKUP($E654,'ALL-GTK-SD-SMP-SMA-SMK-SLB'!$F$14:$CG$713,'ALL-GTK-SD-SMP-SMA-SMK-SLB'!BP$7,FALSE)</f>
        <v>1</v>
      </c>
      <c r="BP654" s="9">
        <f>VLOOKUP($E654,'ALL-GTK-SD-SMP-SMA-SMK-SLB'!$F$14:$CG$713,'ALL-GTK-SD-SMP-SMA-SMK-SLB'!BQ$7,FALSE)</f>
        <v>1</v>
      </c>
      <c r="BQ654" s="9">
        <f>VLOOKUP($E654,'ALL-GTK-SD-SMP-SMA-SMK-SLB'!$F$14:$CG$713,'ALL-GTK-SD-SMP-SMA-SMK-SLB'!BR$7,FALSE)</f>
        <v>0</v>
      </c>
      <c r="BR654" s="9">
        <f>VLOOKUP($E654,'ALL-GTK-SD-SMP-SMA-SMK-SLB'!$F$14:$CG$713,'ALL-GTK-SD-SMP-SMA-SMK-SLB'!BS$7,FALSE)</f>
        <v>0</v>
      </c>
      <c r="BS654" s="9">
        <f>VLOOKUP($E654,'ALL-GTK-SD-SMP-SMA-SMK-SLB'!$F$14:$CG$713,'ALL-GTK-SD-SMP-SMA-SMK-SLB'!BT$7,FALSE)</f>
        <v>0</v>
      </c>
      <c r="BT654" s="9">
        <f>VLOOKUP($E654,'ALL-GTK-SD-SMP-SMA-SMK-SLB'!$F$14:$CG$713,'ALL-GTK-SD-SMP-SMA-SMK-SLB'!BU$7,FALSE)</f>
        <v>0</v>
      </c>
      <c r="BU654" s="299">
        <f t="shared" ref="BU654:BU717" si="389">SUM(BO654,BQ654,BS654)</f>
        <v>1</v>
      </c>
      <c r="BV654" s="299">
        <f t="shared" ref="BV654:BV717" si="390">SUM(BP654,BR654,BT654)</f>
        <v>1</v>
      </c>
      <c r="BW654" s="44">
        <f t="shared" ref="BW654:BW717" si="391">SUM(BM654,BU654)</f>
        <v>1</v>
      </c>
      <c r="BX654" s="44">
        <f t="shared" ref="BX654:BX717" si="392">SUM(BN654,BV654)</f>
        <v>1</v>
      </c>
      <c r="BY654" s="11">
        <f t="shared" ref="BY654:BY717" si="393">SUM(BW654:BX654)</f>
        <v>2</v>
      </c>
      <c r="BZ654" s="14">
        <f t="shared" ref="BZ654:BZ717" si="394">SUM(P654,Y654)</f>
        <v>10</v>
      </c>
      <c r="CA654" s="14">
        <f t="shared" ref="CA654:CA717" si="395">SUM(Q654,Z654)</f>
        <v>7</v>
      </c>
      <c r="CB654" s="13">
        <f t="shared" ref="CB654:CB717" si="396">SUM(BM654,BU654)</f>
        <v>1</v>
      </c>
      <c r="CC654" s="13">
        <f t="shared" ref="CC654:CC717" si="397">SUM(BN654,BV654)</f>
        <v>1</v>
      </c>
      <c r="CD654" s="312">
        <f t="shared" ref="CD654:CD717" si="398">SUM(BZ654,CB654)</f>
        <v>11</v>
      </c>
      <c r="CE654" s="312">
        <f t="shared" ref="CE654:CE717" si="399">SUM(CA654,CC654)</f>
        <v>8</v>
      </c>
      <c r="CF654" s="313">
        <f t="shared" ref="CF654:CF717" si="400">SUM(CD654:CE654)</f>
        <v>19</v>
      </c>
      <c r="CG654" s="302" t="str">
        <f t="shared" ref="CG654:CG717" si="401">IF(AM654=BL654,"OK","REVISI")</f>
        <v>REVISI</v>
      </c>
    </row>
    <row r="655" spans="1:85" ht="14.25" x14ac:dyDescent="0.25">
      <c r="A655" s="6">
        <v>643</v>
      </c>
      <c r="B655" s="495">
        <v>32</v>
      </c>
      <c r="C655" s="495" t="s">
        <v>9</v>
      </c>
      <c r="D655" s="496" t="s">
        <v>30</v>
      </c>
      <c r="E655" s="626">
        <v>69888671</v>
      </c>
      <c r="F655" s="627" t="s">
        <v>1114</v>
      </c>
      <c r="G655" s="624" t="s">
        <v>53</v>
      </c>
      <c r="H655" s="9">
        <f>VLOOKUP($E655,'ALL-GTK-SD-SMP-SMA-SMK-SLB'!$F$14:$CG$713,'ALL-GTK-SD-SMP-SMA-SMK-SLB'!I$7,FALSE)</f>
        <v>0</v>
      </c>
      <c r="I655" s="9">
        <f>VLOOKUP($E655,'ALL-GTK-SD-SMP-SMA-SMK-SLB'!$F$14:$CG$713,'ALL-GTK-SD-SMP-SMA-SMK-SLB'!J$7,FALSE)</f>
        <v>0</v>
      </c>
      <c r="J655" s="9">
        <f>VLOOKUP($E655,'ALL-GTK-SD-SMP-SMA-SMK-SLB'!$F$14:$CG$713,'ALL-GTK-SD-SMP-SMA-SMK-SLB'!K$7,FALSE)</f>
        <v>0</v>
      </c>
      <c r="K655" s="9">
        <f>VLOOKUP($E655,'ALL-GTK-SD-SMP-SMA-SMK-SLB'!$F$14:$CG$713,'ALL-GTK-SD-SMP-SMA-SMK-SLB'!L$7,FALSE)</f>
        <v>0</v>
      </c>
      <c r="L655" s="9">
        <f>VLOOKUP($E655,'ALL-GTK-SD-SMP-SMA-SMK-SLB'!$F$14:$CG$713,'ALL-GTK-SD-SMP-SMA-SMK-SLB'!M$7,FALSE)</f>
        <v>0</v>
      </c>
      <c r="M655" s="9">
        <f>VLOOKUP($E655,'ALL-GTK-SD-SMP-SMA-SMK-SLB'!$F$14:$CG$713,'ALL-GTK-SD-SMP-SMA-SMK-SLB'!N$7,FALSE)</f>
        <v>0</v>
      </c>
      <c r="N655" s="9">
        <f>VLOOKUP($E655,'ALL-GTK-SD-SMP-SMA-SMK-SLB'!$F$14:$CG$713,'ALL-GTK-SD-SMP-SMA-SMK-SLB'!O$7,FALSE)</f>
        <v>0</v>
      </c>
      <c r="O655" s="9">
        <f>VLOOKUP($E655,'ALL-GTK-SD-SMP-SMA-SMK-SLB'!$F$14:$CG$713,'ALL-GTK-SD-SMP-SMA-SMK-SLB'!P$7,FALSE)</f>
        <v>0</v>
      </c>
      <c r="P655" s="299">
        <f t="shared" si="366"/>
        <v>0</v>
      </c>
      <c r="Q655" s="299">
        <f t="shared" si="367"/>
        <v>0</v>
      </c>
      <c r="R655" s="300">
        <f t="shared" si="368"/>
        <v>0</v>
      </c>
      <c r="S655" s="9">
        <f>VLOOKUP($E655,'ALL-GTK-SD-SMP-SMA-SMK-SLB'!$F$14:$CG$713,'ALL-GTK-SD-SMP-SMA-SMK-SLB'!T$7,FALSE)</f>
        <v>12</v>
      </c>
      <c r="T655" s="9">
        <f>VLOOKUP($E655,'ALL-GTK-SD-SMP-SMA-SMK-SLB'!$F$14:$CG$713,'ALL-GTK-SD-SMP-SMA-SMK-SLB'!U$7,FALSE)</f>
        <v>4</v>
      </c>
      <c r="U655" s="9">
        <f>VLOOKUP($E655,'ALL-GTK-SD-SMP-SMA-SMK-SLB'!$F$14:$CG$713,'ALL-GTK-SD-SMP-SMA-SMK-SLB'!V$7,FALSE)</f>
        <v>0</v>
      </c>
      <c r="V655" s="9">
        <f>VLOOKUP($E655,'ALL-GTK-SD-SMP-SMA-SMK-SLB'!$F$14:$CG$713,'ALL-GTK-SD-SMP-SMA-SMK-SLB'!W$7,FALSE)</f>
        <v>0</v>
      </c>
      <c r="W655" s="9">
        <f>VLOOKUP($E655,'ALL-GTK-SD-SMP-SMA-SMK-SLB'!$F$14:$CG$713,'ALL-GTK-SD-SMP-SMA-SMK-SLB'!X$7,FALSE)</f>
        <v>1</v>
      </c>
      <c r="X655" s="9">
        <f>VLOOKUP($E655,'ALL-GTK-SD-SMP-SMA-SMK-SLB'!$F$14:$CG$713,'ALL-GTK-SD-SMP-SMA-SMK-SLB'!Y$7,FALSE)</f>
        <v>0</v>
      </c>
      <c r="Y655" s="299">
        <f t="shared" si="369"/>
        <v>13</v>
      </c>
      <c r="Z655" s="299">
        <f t="shared" si="370"/>
        <v>4</v>
      </c>
      <c r="AA655" s="10">
        <f t="shared" si="371"/>
        <v>17</v>
      </c>
      <c r="AB655" s="44">
        <f t="shared" si="372"/>
        <v>13</v>
      </c>
      <c r="AC655" s="44">
        <f t="shared" si="373"/>
        <v>4</v>
      </c>
      <c r="AD655" s="11">
        <f t="shared" si="374"/>
        <v>17</v>
      </c>
      <c r="AE655" s="9">
        <f>VLOOKUP($E655,'ALL-GTK-SD-SMP-SMA-SMK-SLB'!$F$14:$CG$713,'ALL-GTK-SD-SMP-SMA-SMK-SLB'!AF$7,FALSE)</f>
        <v>10</v>
      </c>
      <c r="AF655" s="9">
        <f>VLOOKUP($E655,'ALL-GTK-SD-SMP-SMA-SMK-SLB'!$F$14:$CG$713,'ALL-GTK-SD-SMP-SMA-SMK-SLB'!AG$7,FALSE)</f>
        <v>3</v>
      </c>
      <c r="AG655" s="10">
        <f t="shared" si="375"/>
        <v>13</v>
      </c>
      <c r="AH655" s="9">
        <f>VLOOKUP($E655,'ALL-GTK-SD-SMP-SMA-SMK-SLB'!$F$14:$CG$713,'ALL-GTK-SD-SMP-SMA-SMK-SLB'!AI$7,FALSE)</f>
        <v>3</v>
      </c>
      <c r="AI655" s="9">
        <f>VLOOKUP($E655,'ALL-GTK-SD-SMP-SMA-SMK-SLB'!$F$14:$CG$713,'ALL-GTK-SD-SMP-SMA-SMK-SLB'!AJ$7,FALSE)</f>
        <v>1</v>
      </c>
      <c r="AJ655" s="10">
        <f t="shared" si="376"/>
        <v>4</v>
      </c>
      <c r="AK655" s="44">
        <f t="shared" si="377"/>
        <v>13</v>
      </c>
      <c r="AL655" s="44">
        <f t="shared" si="378"/>
        <v>4</v>
      </c>
      <c r="AM655" s="11">
        <f t="shared" si="379"/>
        <v>17</v>
      </c>
      <c r="AN655" s="299">
        <v>0</v>
      </c>
      <c r="AO655" s="299">
        <v>0</v>
      </c>
      <c r="AP655" s="9">
        <f>VLOOKUP($E655,'ALL-GTK-SD-SMP-SMA-SMK-SLB'!$F$14:$CG$713,'ALL-GTK-SD-SMP-SMA-SMK-SLB'!AQ$7,FALSE)</f>
        <v>0</v>
      </c>
      <c r="AQ655" s="9">
        <f>VLOOKUP($E655,'ALL-GTK-SD-SMP-SMA-SMK-SLB'!$F$14:$CG$713,'ALL-GTK-SD-SMP-SMA-SMK-SLB'!AR$7,FALSE)</f>
        <v>0</v>
      </c>
      <c r="AR655" s="9">
        <f>VLOOKUP($E655,'ALL-GTK-SD-SMP-SMA-SMK-SLB'!$F$14:$CG$713,'ALL-GTK-SD-SMP-SMA-SMK-SLB'!AS$7,FALSE)</f>
        <v>0</v>
      </c>
      <c r="AS655" s="9">
        <f>VLOOKUP($E655,'ALL-GTK-SD-SMP-SMA-SMK-SLB'!$F$14:$CG$713,'ALL-GTK-SD-SMP-SMA-SMK-SLB'!AT$7,FALSE)</f>
        <v>0</v>
      </c>
      <c r="AT655" s="9">
        <f>VLOOKUP($E655,'ALL-GTK-SD-SMP-SMA-SMK-SLB'!$F$14:$CG$713,'ALL-GTK-SD-SMP-SMA-SMK-SLB'!AU$7,FALSE)</f>
        <v>1</v>
      </c>
      <c r="AU655" s="9">
        <f>VLOOKUP($E655,'ALL-GTK-SD-SMP-SMA-SMK-SLB'!$F$14:$CG$713,'ALL-GTK-SD-SMP-SMA-SMK-SLB'!AV$7,FALSE)</f>
        <v>0</v>
      </c>
      <c r="AV655" s="9">
        <f>VLOOKUP($E655,'ALL-GTK-SD-SMP-SMA-SMK-SLB'!$F$14:$CG$713,'ALL-GTK-SD-SMP-SMA-SMK-SLB'!AW$7,FALSE)</f>
        <v>0</v>
      </c>
      <c r="AW655" s="9">
        <f>VLOOKUP($E655,'ALL-GTK-SD-SMP-SMA-SMK-SLB'!$F$14:$CG$713,'ALL-GTK-SD-SMP-SMA-SMK-SLB'!AX$7,FALSE)</f>
        <v>0</v>
      </c>
      <c r="AX655" s="9">
        <f>VLOOKUP($E655,'ALL-GTK-SD-SMP-SMA-SMK-SLB'!$F$14:$CG$713,'ALL-GTK-SD-SMP-SMA-SMK-SLB'!AY$7,FALSE)</f>
        <v>12</v>
      </c>
      <c r="AY655" s="9">
        <f>VLOOKUP($E655,'ALL-GTK-SD-SMP-SMA-SMK-SLB'!$F$14:$CG$713,'ALL-GTK-SD-SMP-SMA-SMK-SLB'!AZ$7,FALSE)</f>
        <v>4</v>
      </c>
      <c r="AZ655" s="9">
        <f>VLOOKUP($E655,'ALL-GTK-SD-SMP-SMA-SMK-SLB'!$F$14:$CG$713,'ALL-GTK-SD-SMP-SMA-SMK-SLB'!BA$7,FALSE)</f>
        <v>0</v>
      </c>
      <c r="BA655" s="9">
        <f>VLOOKUP($E655,'ALL-GTK-SD-SMP-SMA-SMK-SLB'!$F$14:$CG$713,'ALL-GTK-SD-SMP-SMA-SMK-SLB'!BB$7,FALSE)</f>
        <v>0</v>
      </c>
      <c r="BB655" s="9">
        <f>VLOOKUP($E655,'ALL-GTK-SD-SMP-SMA-SMK-SLB'!$F$14:$CG$713,'ALL-GTK-SD-SMP-SMA-SMK-SLB'!BC$7,FALSE)</f>
        <v>0</v>
      </c>
      <c r="BC655" s="9">
        <f>VLOOKUP($E655,'ALL-GTK-SD-SMP-SMA-SMK-SLB'!$F$14:$CG$713,'ALL-GTK-SD-SMP-SMA-SMK-SLB'!BD$7,FALSE)</f>
        <v>0</v>
      </c>
      <c r="BD655" s="310">
        <f t="shared" si="380"/>
        <v>1</v>
      </c>
      <c r="BE655" s="310">
        <f t="shared" si="381"/>
        <v>0</v>
      </c>
      <c r="BF655" s="10">
        <f t="shared" si="382"/>
        <v>1</v>
      </c>
      <c r="BG655" s="311">
        <f t="shared" si="383"/>
        <v>12</v>
      </c>
      <c r="BH655" s="311">
        <f t="shared" si="384"/>
        <v>4</v>
      </c>
      <c r="BI655" s="10">
        <f t="shared" si="385"/>
        <v>16</v>
      </c>
      <c r="BJ655" s="44">
        <f t="shared" si="386"/>
        <v>13</v>
      </c>
      <c r="BK655" s="44">
        <f t="shared" si="387"/>
        <v>4</v>
      </c>
      <c r="BL655" s="11">
        <f t="shared" si="388"/>
        <v>17</v>
      </c>
      <c r="BM655" s="9">
        <f>VLOOKUP($E655,'ALL-GTK-SD-SMP-SMA-SMK-SLB'!$F$14:$CG$713,'ALL-GTK-SD-SMP-SMA-SMK-SLB'!BN$7,FALSE)</f>
        <v>0</v>
      </c>
      <c r="BN655" s="9">
        <f>VLOOKUP($E655,'ALL-GTK-SD-SMP-SMA-SMK-SLB'!$F$14:$CG$713,'ALL-GTK-SD-SMP-SMA-SMK-SLB'!BO$7,FALSE)</f>
        <v>0</v>
      </c>
      <c r="BO655" s="9">
        <f>VLOOKUP($E655,'ALL-GTK-SD-SMP-SMA-SMK-SLB'!$F$14:$CG$713,'ALL-GTK-SD-SMP-SMA-SMK-SLB'!BP$7,FALSE)</f>
        <v>1</v>
      </c>
      <c r="BP655" s="9">
        <f>VLOOKUP($E655,'ALL-GTK-SD-SMP-SMA-SMK-SLB'!$F$14:$CG$713,'ALL-GTK-SD-SMP-SMA-SMK-SLB'!BQ$7,FALSE)</f>
        <v>2</v>
      </c>
      <c r="BQ655" s="9">
        <f>VLOOKUP($E655,'ALL-GTK-SD-SMP-SMA-SMK-SLB'!$F$14:$CG$713,'ALL-GTK-SD-SMP-SMA-SMK-SLB'!BR$7,FALSE)</f>
        <v>0</v>
      </c>
      <c r="BR655" s="9">
        <f>VLOOKUP($E655,'ALL-GTK-SD-SMP-SMA-SMK-SLB'!$F$14:$CG$713,'ALL-GTK-SD-SMP-SMA-SMK-SLB'!BS$7,FALSE)</f>
        <v>0</v>
      </c>
      <c r="BS655" s="9">
        <f>VLOOKUP($E655,'ALL-GTK-SD-SMP-SMA-SMK-SLB'!$F$14:$CG$713,'ALL-GTK-SD-SMP-SMA-SMK-SLB'!BT$7,FALSE)</f>
        <v>0</v>
      </c>
      <c r="BT655" s="9">
        <f>VLOOKUP($E655,'ALL-GTK-SD-SMP-SMA-SMK-SLB'!$F$14:$CG$713,'ALL-GTK-SD-SMP-SMA-SMK-SLB'!BU$7,FALSE)</f>
        <v>0</v>
      </c>
      <c r="BU655" s="299">
        <f t="shared" si="389"/>
        <v>1</v>
      </c>
      <c r="BV655" s="299">
        <f t="shared" si="390"/>
        <v>2</v>
      </c>
      <c r="BW655" s="44">
        <f t="shared" si="391"/>
        <v>1</v>
      </c>
      <c r="BX655" s="44">
        <f t="shared" si="392"/>
        <v>2</v>
      </c>
      <c r="BY655" s="11">
        <f t="shared" si="393"/>
        <v>3</v>
      </c>
      <c r="BZ655" s="14">
        <f t="shared" si="394"/>
        <v>13</v>
      </c>
      <c r="CA655" s="14">
        <f t="shared" si="395"/>
        <v>4</v>
      </c>
      <c r="CB655" s="13">
        <f t="shared" si="396"/>
        <v>1</v>
      </c>
      <c r="CC655" s="13">
        <f t="shared" si="397"/>
        <v>2</v>
      </c>
      <c r="CD655" s="312">
        <f t="shared" si="398"/>
        <v>14</v>
      </c>
      <c r="CE655" s="312">
        <f t="shared" si="399"/>
        <v>6</v>
      </c>
      <c r="CF655" s="313">
        <f t="shared" si="400"/>
        <v>20</v>
      </c>
      <c r="CG655" s="302" t="str">
        <f t="shared" si="401"/>
        <v>OK</v>
      </c>
    </row>
    <row r="656" spans="1:85" ht="14.25" x14ac:dyDescent="0.25">
      <c r="A656" s="6">
        <v>644</v>
      </c>
      <c r="B656" s="495">
        <v>33</v>
      </c>
      <c r="C656" s="495" t="s">
        <v>9</v>
      </c>
      <c r="D656" s="496" t="s">
        <v>30</v>
      </c>
      <c r="E656" s="626">
        <v>20353887</v>
      </c>
      <c r="F656" s="627" t="s">
        <v>1115</v>
      </c>
      <c r="G656" s="624" t="s">
        <v>53</v>
      </c>
      <c r="H656" s="9">
        <f>VLOOKUP($E656,'ALL-GTK-SD-SMP-SMA-SMK-SLB'!$F$14:$CG$713,'ALL-GTK-SD-SMP-SMA-SMK-SLB'!I$7,FALSE)</f>
        <v>0</v>
      </c>
      <c r="I656" s="9">
        <f>VLOOKUP($E656,'ALL-GTK-SD-SMP-SMA-SMK-SLB'!$F$14:$CG$713,'ALL-GTK-SD-SMP-SMA-SMK-SLB'!J$7,FALSE)</f>
        <v>0</v>
      </c>
      <c r="J656" s="9">
        <f>VLOOKUP($E656,'ALL-GTK-SD-SMP-SMA-SMK-SLB'!$F$14:$CG$713,'ALL-GTK-SD-SMP-SMA-SMK-SLB'!K$7,FALSE)</f>
        <v>0</v>
      </c>
      <c r="K656" s="9">
        <f>VLOOKUP($E656,'ALL-GTK-SD-SMP-SMA-SMK-SLB'!$F$14:$CG$713,'ALL-GTK-SD-SMP-SMA-SMK-SLB'!L$7,FALSE)</f>
        <v>0</v>
      </c>
      <c r="L656" s="9">
        <f>VLOOKUP($E656,'ALL-GTK-SD-SMP-SMA-SMK-SLB'!$F$14:$CG$713,'ALL-GTK-SD-SMP-SMA-SMK-SLB'!M$7,FALSE)</f>
        <v>0</v>
      </c>
      <c r="M656" s="9">
        <f>VLOOKUP($E656,'ALL-GTK-SD-SMP-SMA-SMK-SLB'!$F$14:$CG$713,'ALL-GTK-SD-SMP-SMA-SMK-SLB'!N$7,FALSE)</f>
        <v>0</v>
      </c>
      <c r="N656" s="9">
        <f>VLOOKUP($E656,'ALL-GTK-SD-SMP-SMA-SMK-SLB'!$F$14:$CG$713,'ALL-GTK-SD-SMP-SMA-SMK-SLB'!O$7,FALSE)</f>
        <v>0</v>
      </c>
      <c r="O656" s="9">
        <f>VLOOKUP($E656,'ALL-GTK-SD-SMP-SMA-SMK-SLB'!$F$14:$CG$713,'ALL-GTK-SD-SMP-SMA-SMK-SLB'!P$7,FALSE)</f>
        <v>0</v>
      </c>
      <c r="P656" s="299">
        <f t="shared" si="366"/>
        <v>0</v>
      </c>
      <c r="Q656" s="299">
        <f t="shared" si="367"/>
        <v>0</v>
      </c>
      <c r="R656" s="300">
        <f t="shared" si="368"/>
        <v>0</v>
      </c>
      <c r="S656" s="9">
        <f>VLOOKUP($E656,'ALL-GTK-SD-SMP-SMA-SMK-SLB'!$F$14:$CG$713,'ALL-GTK-SD-SMP-SMA-SMK-SLB'!T$7,FALSE)</f>
        <v>4</v>
      </c>
      <c r="T656" s="9">
        <f>VLOOKUP($E656,'ALL-GTK-SD-SMP-SMA-SMK-SLB'!$F$14:$CG$713,'ALL-GTK-SD-SMP-SMA-SMK-SLB'!U$7,FALSE)</f>
        <v>1</v>
      </c>
      <c r="U656" s="9">
        <f>VLOOKUP($E656,'ALL-GTK-SD-SMP-SMA-SMK-SLB'!$F$14:$CG$713,'ALL-GTK-SD-SMP-SMA-SMK-SLB'!V$7,FALSE)</f>
        <v>0</v>
      </c>
      <c r="V656" s="9">
        <f>VLOOKUP($E656,'ALL-GTK-SD-SMP-SMA-SMK-SLB'!$F$14:$CG$713,'ALL-GTK-SD-SMP-SMA-SMK-SLB'!W$7,FALSE)</f>
        <v>0</v>
      </c>
      <c r="W656" s="9">
        <f>VLOOKUP($E656,'ALL-GTK-SD-SMP-SMA-SMK-SLB'!$F$14:$CG$713,'ALL-GTK-SD-SMP-SMA-SMK-SLB'!X$7,FALSE)</f>
        <v>0</v>
      </c>
      <c r="X656" s="9">
        <f>VLOOKUP($E656,'ALL-GTK-SD-SMP-SMA-SMK-SLB'!$F$14:$CG$713,'ALL-GTK-SD-SMP-SMA-SMK-SLB'!Y$7,FALSE)</f>
        <v>0</v>
      </c>
      <c r="Y656" s="299">
        <f t="shared" si="369"/>
        <v>4</v>
      </c>
      <c r="Z656" s="299">
        <f t="shared" si="370"/>
        <v>1</v>
      </c>
      <c r="AA656" s="10">
        <f t="shared" si="371"/>
        <v>5</v>
      </c>
      <c r="AB656" s="44">
        <f t="shared" si="372"/>
        <v>4</v>
      </c>
      <c r="AC656" s="44">
        <f t="shared" si="373"/>
        <v>1</v>
      </c>
      <c r="AD656" s="11">
        <f t="shared" si="374"/>
        <v>5</v>
      </c>
      <c r="AE656" s="9">
        <f>VLOOKUP($E656,'ALL-GTK-SD-SMP-SMA-SMK-SLB'!$F$14:$CG$713,'ALL-GTK-SD-SMP-SMA-SMK-SLB'!AF$7,FALSE)</f>
        <v>4</v>
      </c>
      <c r="AF656" s="9">
        <f>VLOOKUP($E656,'ALL-GTK-SD-SMP-SMA-SMK-SLB'!$F$14:$CG$713,'ALL-GTK-SD-SMP-SMA-SMK-SLB'!AG$7,FALSE)</f>
        <v>1</v>
      </c>
      <c r="AG656" s="10">
        <f t="shared" si="375"/>
        <v>5</v>
      </c>
      <c r="AH656" s="9">
        <f>VLOOKUP($E656,'ALL-GTK-SD-SMP-SMA-SMK-SLB'!$F$14:$CG$713,'ALL-GTK-SD-SMP-SMA-SMK-SLB'!AI$7,FALSE)</f>
        <v>0</v>
      </c>
      <c r="AI656" s="9">
        <f>VLOOKUP($E656,'ALL-GTK-SD-SMP-SMA-SMK-SLB'!$F$14:$CG$713,'ALL-GTK-SD-SMP-SMA-SMK-SLB'!AJ$7,FALSE)</f>
        <v>0</v>
      </c>
      <c r="AJ656" s="10">
        <f t="shared" si="376"/>
        <v>0</v>
      </c>
      <c r="AK656" s="44">
        <f t="shared" si="377"/>
        <v>4</v>
      </c>
      <c r="AL656" s="44">
        <f t="shared" si="378"/>
        <v>1</v>
      </c>
      <c r="AM656" s="11">
        <f t="shared" si="379"/>
        <v>5</v>
      </c>
      <c r="AN656" s="299">
        <v>0</v>
      </c>
      <c r="AO656" s="299">
        <v>0</v>
      </c>
      <c r="AP656" s="9">
        <f>VLOOKUP($E656,'ALL-GTK-SD-SMP-SMA-SMK-SLB'!$F$14:$CG$713,'ALL-GTK-SD-SMP-SMA-SMK-SLB'!AQ$7,FALSE)</f>
        <v>0</v>
      </c>
      <c r="AQ656" s="9">
        <f>VLOOKUP($E656,'ALL-GTK-SD-SMP-SMA-SMK-SLB'!$F$14:$CG$713,'ALL-GTK-SD-SMP-SMA-SMK-SLB'!AR$7,FALSE)</f>
        <v>0</v>
      </c>
      <c r="AR656" s="9">
        <f>VLOOKUP($E656,'ALL-GTK-SD-SMP-SMA-SMK-SLB'!$F$14:$CG$713,'ALL-GTK-SD-SMP-SMA-SMK-SLB'!AS$7,FALSE)</f>
        <v>0</v>
      </c>
      <c r="AS656" s="9">
        <f>VLOOKUP($E656,'ALL-GTK-SD-SMP-SMA-SMK-SLB'!$F$14:$CG$713,'ALL-GTK-SD-SMP-SMA-SMK-SLB'!AT$7,FALSE)</f>
        <v>0</v>
      </c>
      <c r="AT656" s="9">
        <f>VLOOKUP($E656,'ALL-GTK-SD-SMP-SMA-SMK-SLB'!$F$14:$CG$713,'ALL-GTK-SD-SMP-SMA-SMK-SLB'!AU$7,FALSE)</f>
        <v>0</v>
      </c>
      <c r="AU656" s="9">
        <f>VLOOKUP($E656,'ALL-GTK-SD-SMP-SMA-SMK-SLB'!$F$14:$CG$713,'ALL-GTK-SD-SMP-SMA-SMK-SLB'!AV$7,FALSE)</f>
        <v>0</v>
      </c>
      <c r="AV656" s="9">
        <f>VLOOKUP($E656,'ALL-GTK-SD-SMP-SMA-SMK-SLB'!$F$14:$CG$713,'ALL-GTK-SD-SMP-SMA-SMK-SLB'!AW$7,FALSE)</f>
        <v>0</v>
      </c>
      <c r="AW656" s="9">
        <f>VLOOKUP($E656,'ALL-GTK-SD-SMP-SMA-SMK-SLB'!$F$14:$CG$713,'ALL-GTK-SD-SMP-SMA-SMK-SLB'!AX$7,FALSE)</f>
        <v>0</v>
      </c>
      <c r="AX656" s="9">
        <f>VLOOKUP($E656,'ALL-GTK-SD-SMP-SMA-SMK-SLB'!$F$14:$CG$713,'ALL-GTK-SD-SMP-SMA-SMK-SLB'!AY$7,FALSE)</f>
        <v>3</v>
      </c>
      <c r="AY656" s="9">
        <f>VLOOKUP($E656,'ALL-GTK-SD-SMP-SMA-SMK-SLB'!$F$14:$CG$713,'ALL-GTK-SD-SMP-SMA-SMK-SLB'!AZ$7,FALSE)</f>
        <v>1</v>
      </c>
      <c r="AZ656" s="9">
        <f>VLOOKUP($E656,'ALL-GTK-SD-SMP-SMA-SMK-SLB'!$F$14:$CG$713,'ALL-GTK-SD-SMP-SMA-SMK-SLB'!BA$7,FALSE)</f>
        <v>0</v>
      </c>
      <c r="BA656" s="9">
        <f>VLOOKUP($E656,'ALL-GTK-SD-SMP-SMA-SMK-SLB'!$F$14:$CG$713,'ALL-GTK-SD-SMP-SMA-SMK-SLB'!BB$7,FALSE)</f>
        <v>0</v>
      </c>
      <c r="BB656" s="9">
        <f>VLOOKUP($E656,'ALL-GTK-SD-SMP-SMA-SMK-SLB'!$F$14:$CG$713,'ALL-GTK-SD-SMP-SMA-SMK-SLB'!BC$7,FALSE)</f>
        <v>0</v>
      </c>
      <c r="BC656" s="9">
        <f>VLOOKUP($E656,'ALL-GTK-SD-SMP-SMA-SMK-SLB'!$F$14:$CG$713,'ALL-GTK-SD-SMP-SMA-SMK-SLB'!BD$7,FALSE)</f>
        <v>0</v>
      </c>
      <c r="BD656" s="310">
        <f t="shared" si="380"/>
        <v>0</v>
      </c>
      <c r="BE656" s="310">
        <f t="shared" si="381"/>
        <v>0</v>
      </c>
      <c r="BF656" s="10">
        <f t="shared" si="382"/>
        <v>0</v>
      </c>
      <c r="BG656" s="311">
        <f t="shared" si="383"/>
        <v>3</v>
      </c>
      <c r="BH656" s="311">
        <f t="shared" si="384"/>
        <v>1</v>
      </c>
      <c r="BI656" s="10">
        <f t="shared" si="385"/>
        <v>4</v>
      </c>
      <c r="BJ656" s="44">
        <f t="shared" si="386"/>
        <v>3</v>
      </c>
      <c r="BK656" s="44">
        <f t="shared" si="387"/>
        <v>1</v>
      </c>
      <c r="BL656" s="11">
        <f t="shared" si="388"/>
        <v>4</v>
      </c>
      <c r="BM656" s="9">
        <f>VLOOKUP($E656,'ALL-GTK-SD-SMP-SMA-SMK-SLB'!$F$14:$CG$713,'ALL-GTK-SD-SMP-SMA-SMK-SLB'!BN$7,FALSE)</f>
        <v>0</v>
      </c>
      <c r="BN656" s="9">
        <f>VLOOKUP($E656,'ALL-GTK-SD-SMP-SMA-SMK-SLB'!$F$14:$CG$713,'ALL-GTK-SD-SMP-SMA-SMK-SLB'!BO$7,FALSE)</f>
        <v>0</v>
      </c>
      <c r="BO656" s="9">
        <f>VLOOKUP($E656,'ALL-GTK-SD-SMP-SMA-SMK-SLB'!$F$14:$CG$713,'ALL-GTK-SD-SMP-SMA-SMK-SLB'!BP$7,FALSE)</f>
        <v>1</v>
      </c>
      <c r="BP656" s="9">
        <f>VLOOKUP($E656,'ALL-GTK-SD-SMP-SMA-SMK-SLB'!$F$14:$CG$713,'ALL-GTK-SD-SMP-SMA-SMK-SLB'!BQ$7,FALSE)</f>
        <v>1</v>
      </c>
      <c r="BQ656" s="9">
        <f>VLOOKUP($E656,'ALL-GTK-SD-SMP-SMA-SMK-SLB'!$F$14:$CG$713,'ALL-GTK-SD-SMP-SMA-SMK-SLB'!BR$7,FALSE)</f>
        <v>0</v>
      </c>
      <c r="BR656" s="9">
        <f>VLOOKUP($E656,'ALL-GTK-SD-SMP-SMA-SMK-SLB'!$F$14:$CG$713,'ALL-GTK-SD-SMP-SMA-SMK-SLB'!BS$7,FALSE)</f>
        <v>0</v>
      </c>
      <c r="BS656" s="9">
        <f>VLOOKUP($E656,'ALL-GTK-SD-SMP-SMA-SMK-SLB'!$F$14:$CG$713,'ALL-GTK-SD-SMP-SMA-SMK-SLB'!BT$7,FALSE)</f>
        <v>0</v>
      </c>
      <c r="BT656" s="9">
        <f>VLOOKUP($E656,'ALL-GTK-SD-SMP-SMA-SMK-SLB'!$F$14:$CG$713,'ALL-GTK-SD-SMP-SMA-SMK-SLB'!BU$7,FALSE)</f>
        <v>0</v>
      </c>
      <c r="BU656" s="299">
        <f t="shared" si="389"/>
        <v>1</v>
      </c>
      <c r="BV656" s="299">
        <f t="shared" si="390"/>
        <v>1</v>
      </c>
      <c r="BW656" s="44">
        <f t="shared" si="391"/>
        <v>1</v>
      </c>
      <c r="BX656" s="44">
        <f t="shared" si="392"/>
        <v>1</v>
      </c>
      <c r="BY656" s="11">
        <f t="shared" si="393"/>
        <v>2</v>
      </c>
      <c r="BZ656" s="14">
        <f t="shared" si="394"/>
        <v>4</v>
      </c>
      <c r="CA656" s="14">
        <f t="shared" si="395"/>
        <v>1</v>
      </c>
      <c r="CB656" s="13">
        <f t="shared" si="396"/>
        <v>1</v>
      </c>
      <c r="CC656" s="13">
        <f t="shared" si="397"/>
        <v>1</v>
      </c>
      <c r="CD656" s="312">
        <f t="shared" si="398"/>
        <v>5</v>
      </c>
      <c r="CE656" s="312">
        <f t="shared" si="399"/>
        <v>2</v>
      </c>
      <c r="CF656" s="313">
        <f t="shared" si="400"/>
        <v>7</v>
      </c>
      <c r="CG656" s="302" t="str">
        <f t="shared" si="401"/>
        <v>REVISI</v>
      </c>
    </row>
    <row r="657" spans="1:85" ht="14.25" x14ac:dyDescent="0.25">
      <c r="A657" s="6">
        <v>645</v>
      </c>
      <c r="B657" s="495">
        <v>34</v>
      </c>
      <c r="C657" s="495" t="s">
        <v>9</v>
      </c>
      <c r="D657" s="496" t="s">
        <v>19</v>
      </c>
      <c r="E657" s="626">
        <v>20360448</v>
      </c>
      <c r="F657" s="627" t="s">
        <v>1116</v>
      </c>
      <c r="G657" s="624" t="s">
        <v>53</v>
      </c>
      <c r="H657" s="9">
        <f>VLOOKUP($E657,'ALL-GTK-SD-SMP-SMA-SMK-SLB'!$F$14:$CG$713,'ALL-GTK-SD-SMP-SMA-SMK-SLB'!I$7,FALSE)</f>
        <v>0</v>
      </c>
      <c r="I657" s="9">
        <f>VLOOKUP($E657,'ALL-GTK-SD-SMP-SMA-SMK-SLB'!$F$14:$CG$713,'ALL-GTK-SD-SMP-SMA-SMK-SLB'!J$7,FALSE)</f>
        <v>0</v>
      </c>
      <c r="J657" s="9">
        <f>VLOOKUP($E657,'ALL-GTK-SD-SMP-SMA-SMK-SLB'!$F$14:$CG$713,'ALL-GTK-SD-SMP-SMA-SMK-SLB'!K$7,FALSE)</f>
        <v>0</v>
      </c>
      <c r="K657" s="9">
        <f>VLOOKUP($E657,'ALL-GTK-SD-SMP-SMA-SMK-SLB'!$F$14:$CG$713,'ALL-GTK-SD-SMP-SMA-SMK-SLB'!L$7,FALSE)</f>
        <v>0</v>
      </c>
      <c r="L657" s="9">
        <f>VLOOKUP($E657,'ALL-GTK-SD-SMP-SMA-SMK-SLB'!$F$14:$CG$713,'ALL-GTK-SD-SMP-SMA-SMK-SLB'!M$7,FALSE)</f>
        <v>0</v>
      </c>
      <c r="M657" s="9">
        <f>VLOOKUP($E657,'ALL-GTK-SD-SMP-SMA-SMK-SLB'!$F$14:$CG$713,'ALL-GTK-SD-SMP-SMA-SMK-SLB'!N$7,FALSE)</f>
        <v>0</v>
      </c>
      <c r="N657" s="9">
        <f>VLOOKUP($E657,'ALL-GTK-SD-SMP-SMA-SMK-SLB'!$F$14:$CG$713,'ALL-GTK-SD-SMP-SMA-SMK-SLB'!O$7,FALSE)</f>
        <v>0</v>
      </c>
      <c r="O657" s="9">
        <f>VLOOKUP($E657,'ALL-GTK-SD-SMP-SMA-SMK-SLB'!$F$14:$CG$713,'ALL-GTK-SD-SMP-SMA-SMK-SLB'!P$7,FALSE)</f>
        <v>0</v>
      </c>
      <c r="P657" s="299">
        <f t="shared" si="366"/>
        <v>0</v>
      </c>
      <c r="Q657" s="299">
        <f t="shared" si="367"/>
        <v>0</v>
      </c>
      <c r="R657" s="300">
        <f t="shared" si="368"/>
        <v>0</v>
      </c>
      <c r="S657" s="9">
        <f>VLOOKUP($E657,'ALL-GTK-SD-SMP-SMA-SMK-SLB'!$F$14:$CG$713,'ALL-GTK-SD-SMP-SMA-SMK-SLB'!T$7,FALSE)</f>
        <v>7</v>
      </c>
      <c r="T657" s="9">
        <f>VLOOKUP($E657,'ALL-GTK-SD-SMP-SMA-SMK-SLB'!$F$14:$CG$713,'ALL-GTK-SD-SMP-SMA-SMK-SLB'!U$7,FALSE)</f>
        <v>5</v>
      </c>
      <c r="U657" s="9">
        <f>VLOOKUP($E657,'ALL-GTK-SD-SMP-SMA-SMK-SLB'!$F$14:$CG$713,'ALL-GTK-SD-SMP-SMA-SMK-SLB'!V$7,FALSE)</f>
        <v>0</v>
      </c>
      <c r="V657" s="9">
        <f>VLOOKUP($E657,'ALL-GTK-SD-SMP-SMA-SMK-SLB'!$F$14:$CG$713,'ALL-GTK-SD-SMP-SMA-SMK-SLB'!W$7,FALSE)</f>
        <v>0</v>
      </c>
      <c r="W657" s="9">
        <f>VLOOKUP($E657,'ALL-GTK-SD-SMP-SMA-SMK-SLB'!$F$14:$CG$713,'ALL-GTK-SD-SMP-SMA-SMK-SLB'!X$7,FALSE)</f>
        <v>0</v>
      </c>
      <c r="X657" s="9">
        <f>VLOOKUP($E657,'ALL-GTK-SD-SMP-SMA-SMK-SLB'!$F$14:$CG$713,'ALL-GTK-SD-SMP-SMA-SMK-SLB'!Y$7,FALSE)</f>
        <v>0</v>
      </c>
      <c r="Y657" s="299">
        <f t="shared" si="369"/>
        <v>7</v>
      </c>
      <c r="Z657" s="299">
        <f t="shared" si="370"/>
        <v>5</v>
      </c>
      <c r="AA657" s="10">
        <f t="shared" si="371"/>
        <v>12</v>
      </c>
      <c r="AB657" s="44">
        <f t="shared" si="372"/>
        <v>7</v>
      </c>
      <c r="AC657" s="44">
        <f t="shared" si="373"/>
        <v>5</v>
      </c>
      <c r="AD657" s="11">
        <f t="shared" si="374"/>
        <v>12</v>
      </c>
      <c r="AE657" s="9">
        <f>VLOOKUP($E657,'ALL-GTK-SD-SMP-SMA-SMK-SLB'!$F$14:$CG$713,'ALL-GTK-SD-SMP-SMA-SMK-SLB'!AF$7,FALSE)</f>
        <v>7</v>
      </c>
      <c r="AF657" s="9">
        <f>VLOOKUP($E657,'ALL-GTK-SD-SMP-SMA-SMK-SLB'!$F$14:$CG$713,'ALL-GTK-SD-SMP-SMA-SMK-SLB'!AG$7,FALSE)</f>
        <v>4</v>
      </c>
      <c r="AG657" s="10">
        <f t="shared" si="375"/>
        <v>11</v>
      </c>
      <c r="AH657" s="9">
        <f>VLOOKUP($E657,'ALL-GTK-SD-SMP-SMA-SMK-SLB'!$F$14:$CG$713,'ALL-GTK-SD-SMP-SMA-SMK-SLB'!AI$7,FALSE)</f>
        <v>0</v>
      </c>
      <c r="AI657" s="9">
        <f>VLOOKUP($E657,'ALL-GTK-SD-SMP-SMA-SMK-SLB'!$F$14:$CG$713,'ALL-GTK-SD-SMP-SMA-SMK-SLB'!AJ$7,FALSE)</f>
        <v>1</v>
      </c>
      <c r="AJ657" s="10">
        <f t="shared" si="376"/>
        <v>1</v>
      </c>
      <c r="AK657" s="44">
        <f t="shared" si="377"/>
        <v>7</v>
      </c>
      <c r="AL657" s="44">
        <f t="shared" si="378"/>
        <v>5</v>
      </c>
      <c r="AM657" s="11">
        <f t="shared" si="379"/>
        <v>12</v>
      </c>
      <c r="AN657" s="299">
        <v>0</v>
      </c>
      <c r="AO657" s="299">
        <v>0</v>
      </c>
      <c r="AP657" s="9">
        <f>VLOOKUP($E657,'ALL-GTK-SD-SMP-SMA-SMK-SLB'!$F$14:$CG$713,'ALL-GTK-SD-SMP-SMA-SMK-SLB'!AQ$7,FALSE)</f>
        <v>0</v>
      </c>
      <c r="AQ657" s="9">
        <f>VLOOKUP($E657,'ALL-GTK-SD-SMP-SMA-SMK-SLB'!$F$14:$CG$713,'ALL-GTK-SD-SMP-SMA-SMK-SLB'!AR$7,FALSE)</f>
        <v>0</v>
      </c>
      <c r="AR657" s="9">
        <f>VLOOKUP($E657,'ALL-GTK-SD-SMP-SMA-SMK-SLB'!$F$14:$CG$713,'ALL-GTK-SD-SMP-SMA-SMK-SLB'!AS$7,FALSE)</f>
        <v>0</v>
      </c>
      <c r="AS657" s="9">
        <f>VLOOKUP($E657,'ALL-GTK-SD-SMP-SMA-SMK-SLB'!$F$14:$CG$713,'ALL-GTK-SD-SMP-SMA-SMK-SLB'!AT$7,FALSE)</f>
        <v>0</v>
      </c>
      <c r="AT657" s="9">
        <f>VLOOKUP($E657,'ALL-GTK-SD-SMP-SMA-SMK-SLB'!$F$14:$CG$713,'ALL-GTK-SD-SMP-SMA-SMK-SLB'!AU$7,FALSE)</f>
        <v>0</v>
      </c>
      <c r="AU657" s="9">
        <f>VLOOKUP($E657,'ALL-GTK-SD-SMP-SMA-SMK-SLB'!$F$14:$CG$713,'ALL-GTK-SD-SMP-SMA-SMK-SLB'!AV$7,FALSE)</f>
        <v>0</v>
      </c>
      <c r="AV657" s="9">
        <f>VLOOKUP($E657,'ALL-GTK-SD-SMP-SMA-SMK-SLB'!$F$14:$CG$713,'ALL-GTK-SD-SMP-SMA-SMK-SLB'!AW$7,FALSE)</f>
        <v>0</v>
      </c>
      <c r="AW657" s="9">
        <f>VLOOKUP($E657,'ALL-GTK-SD-SMP-SMA-SMK-SLB'!$F$14:$CG$713,'ALL-GTK-SD-SMP-SMA-SMK-SLB'!AX$7,FALSE)</f>
        <v>0</v>
      </c>
      <c r="AX657" s="9">
        <f>VLOOKUP($E657,'ALL-GTK-SD-SMP-SMA-SMK-SLB'!$F$14:$CG$713,'ALL-GTK-SD-SMP-SMA-SMK-SLB'!AY$7,FALSE)</f>
        <v>6</v>
      </c>
      <c r="AY657" s="9">
        <f>VLOOKUP($E657,'ALL-GTK-SD-SMP-SMA-SMK-SLB'!$F$14:$CG$713,'ALL-GTK-SD-SMP-SMA-SMK-SLB'!AZ$7,FALSE)</f>
        <v>5</v>
      </c>
      <c r="AZ657" s="9">
        <f>VLOOKUP($E657,'ALL-GTK-SD-SMP-SMA-SMK-SLB'!$F$14:$CG$713,'ALL-GTK-SD-SMP-SMA-SMK-SLB'!BA$7,FALSE)</f>
        <v>0</v>
      </c>
      <c r="BA657" s="9">
        <f>VLOOKUP($E657,'ALL-GTK-SD-SMP-SMA-SMK-SLB'!$F$14:$CG$713,'ALL-GTK-SD-SMP-SMA-SMK-SLB'!BB$7,FALSE)</f>
        <v>0</v>
      </c>
      <c r="BB657" s="9">
        <f>VLOOKUP($E657,'ALL-GTK-SD-SMP-SMA-SMK-SLB'!$F$14:$CG$713,'ALL-GTK-SD-SMP-SMA-SMK-SLB'!BC$7,FALSE)</f>
        <v>0</v>
      </c>
      <c r="BC657" s="9">
        <f>VLOOKUP($E657,'ALL-GTK-SD-SMP-SMA-SMK-SLB'!$F$14:$CG$713,'ALL-GTK-SD-SMP-SMA-SMK-SLB'!BD$7,FALSE)</f>
        <v>0</v>
      </c>
      <c r="BD657" s="310">
        <f t="shared" si="380"/>
        <v>0</v>
      </c>
      <c r="BE657" s="310">
        <f t="shared" si="381"/>
        <v>0</v>
      </c>
      <c r="BF657" s="10">
        <f t="shared" si="382"/>
        <v>0</v>
      </c>
      <c r="BG657" s="311">
        <f t="shared" si="383"/>
        <v>6</v>
      </c>
      <c r="BH657" s="311">
        <f t="shared" si="384"/>
        <v>5</v>
      </c>
      <c r="BI657" s="10">
        <f t="shared" si="385"/>
        <v>11</v>
      </c>
      <c r="BJ657" s="44">
        <f t="shared" si="386"/>
        <v>6</v>
      </c>
      <c r="BK657" s="44">
        <f t="shared" si="387"/>
        <v>5</v>
      </c>
      <c r="BL657" s="11">
        <f t="shared" si="388"/>
        <v>11</v>
      </c>
      <c r="BM657" s="9">
        <f>VLOOKUP($E657,'ALL-GTK-SD-SMP-SMA-SMK-SLB'!$F$14:$CG$713,'ALL-GTK-SD-SMP-SMA-SMK-SLB'!BN$7,FALSE)</f>
        <v>0</v>
      </c>
      <c r="BN657" s="9">
        <f>VLOOKUP($E657,'ALL-GTK-SD-SMP-SMA-SMK-SLB'!$F$14:$CG$713,'ALL-GTK-SD-SMP-SMA-SMK-SLB'!BO$7,FALSE)</f>
        <v>0</v>
      </c>
      <c r="BO657" s="9">
        <f>VLOOKUP($E657,'ALL-GTK-SD-SMP-SMA-SMK-SLB'!$F$14:$CG$713,'ALL-GTK-SD-SMP-SMA-SMK-SLB'!BP$7,FALSE)</f>
        <v>0</v>
      </c>
      <c r="BP657" s="9">
        <f>VLOOKUP($E657,'ALL-GTK-SD-SMP-SMA-SMK-SLB'!$F$14:$CG$713,'ALL-GTK-SD-SMP-SMA-SMK-SLB'!BQ$7,FALSE)</f>
        <v>0</v>
      </c>
      <c r="BQ657" s="9">
        <f>VLOOKUP($E657,'ALL-GTK-SD-SMP-SMA-SMK-SLB'!$F$14:$CG$713,'ALL-GTK-SD-SMP-SMA-SMK-SLB'!BR$7,FALSE)</f>
        <v>0</v>
      </c>
      <c r="BR657" s="9">
        <f>VLOOKUP($E657,'ALL-GTK-SD-SMP-SMA-SMK-SLB'!$F$14:$CG$713,'ALL-GTK-SD-SMP-SMA-SMK-SLB'!BS$7,FALSE)</f>
        <v>0</v>
      </c>
      <c r="BS657" s="9">
        <f>VLOOKUP($E657,'ALL-GTK-SD-SMP-SMA-SMK-SLB'!$F$14:$CG$713,'ALL-GTK-SD-SMP-SMA-SMK-SLB'!BT$7,FALSE)</f>
        <v>0</v>
      </c>
      <c r="BT657" s="9">
        <f>VLOOKUP($E657,'ALL-GTK-SD-SMP-SMA-SMK-SLB'!$F$14:$CG$713,'ALL-GTK-SD-SMP-SMA-SMK-SLB'!BU$7,FALSE)</f>
        <v>0</v>
      </c>
      <c r="BU657" s="299">
        <f t="shared" si="389"/>
        <v>0</v>
      </c>
      <c r="BV657" s="299">
        <f t="shared" si="390"/>
        <v>0</v>
      </c>
      <c r="BW657" s="44">
        <f t="shared" si="391"/>
        <v>0</v>
      </c>
      <c r="BX657" s="44">
        <f t="shared" si="392"/>
        <v>0</v>
      </c>
      <c r="BY657" s="11">
        <f t="shared" si="393"/>
        <v>0</v>
      </c>
      <c r="BZ657" s="14">
        <f t="shared" si="394"/>
        <v>7</v>
      </c>
      <c r="CA657" s="14">
        <f t="shared" si="395"/>
        <v>5</v>
      </c>
      <c r="CB657" s="13">
        <f t="shared" si="396"/>
        <v>0</v>
      </c>
      <c r="CC657" s="13">
        <f t="shared" si="397"/>
        <v>0</v>
      </c>
      <c r="CD657" s="312">
        <f t="shared" si="398"/>
        <v>7</v>
      </c>
      <c r="CE657" s="312">
        <f t="shared" si="399"/>
        <v>5</v>
      </c>
      <c r="CF657" s="313">
        <f t="shared" si="400"/>
        <v>12</v>
      </c>
      <c r="CG657" s="302" t="str">
        <f t="shared" si="401"/>
        <v>REVISI</v>
      </c>
    </row>
    <row r="658" spans="1:85" ht="14.25" x14ac:dyDescent="0.25">
      <c r="A658" s="6">
        <v>646</v>
      </c>
      <c r="B658" s="495">
        <v>35</v>
      </c>
      <c r="C658" s="495" t="s">
        <v>9</v>
      </c>
      <c r="D658" s="496" t="s">
        <v>19</v>
      </c>
      <c r="E658" s="626">
        <v>20341388</v>
      </c>
      <c r="F658" s="627" t="s">
        <v>1117</v>
      </c>
      <c r="G658" s="624" t="s">
        <v>53</v>
      </c>
      <c r="H658" s="9">
        <f>VLOOKUP($E658,'ALL-GTK-SD-SMP-SMA-SMK-SLB'!$F$14:$CG$713,'ALL-GTK-SD-SMP-SMA-SMK-SLB'!I$7,FALSE)</f>
        <v>0</v>
      </c>
      <c r="I658" s="9">
        <f>VLOOKUP($E658,'ALL-GTK-SD-SMP-SMA-SMK-SLB'!$F$14:$CG$713,'ALL-GTK-SD-SMP-SMA-SMK-SLB'!J$7,FALSE)</f>
        <v>0</v>
      </c>
      <c r="J658" s="9">
        <f>VLOOKUP($E658,'ALL-GTK-SD-SMP-SMA-SMK-SLB'!$F$14:$CG$713,'ALL-GTK-SD-SMP-SMA-SMK-SLB'!K$7,FALSE)</f>
        <v>0</v>
      </c>
      <c r="K658" s="9">
        <f>VLOOKUP($E658,'ALL-GTK-SD-SMP-SMA-SMK-SLB'!$F$14:$CG$713,'ALL-GTK-SD-SMP-SMA-SMK-SLB'!L$7,FALSE)</f>
        <v>0</v>
      </c>
      <c r="L658" s="9">
        <f>VLOOKUP($E658,'ALL-GTK-SD-SMP-SMA-SMK-SLB'!$F$14:$CG$713,'ALL-GTK-SD-SMP-SMA-SMK-SLB'!M$7,FALSE)</f>
        <v>0</v>
      </c>
      <c r="M658" s="9">
        <f>VLOOKUP($E658,'ALL-GTK-SD-SMP-SMA-SMK-SLB'!$F$14:$CG$713,'ALL-GTK-SD-SMP-SMA-SMK-SLB'!N$7,FALSE)</f>
        <v>0</v>
      </c>
      <c r="N658" s="9">
        <f>VLOOKUP($E658,'ALL-GTK-SD-SMP-SMA-SMK-SLB'!$F$14:$CG$713,'ALL-GTK-SD-SMP-SMA-SMK-SLB'!O$7,FALSE)</f>
        <v>0</v>
      </c>
      <c r="O658" s="9">
        <f>VLOOKUP($E658,'ALL-GTK-SD-SMP-SMA-SMK-SLB'!$F$14:$CG$713,'ALL-GTK-SD-SMP-SMA-SMK-SLB'!P$7,FALSE)</f>
        <v>0</v>
      </c>
      <c r="P658" s="299">
        <f t="shared" si="366"/>
        <v>0</v>
      </c>
      <c r="Q658" s="299">
        <f t="shared" si="367"/>
        <v>0</v>
      </c>
      <c r="R658" s="300">
        <f t="shared" si="368"/>
        <v>0</v>
      </c>
      <c r="S658" s="9">
        <f>VLOOKUP($E658,'ALL-GTK-SD-SMP-SMA-SMK-SLB'!$F$14:$CG$713,'ALL-GTK-SD-SMP-SMA-SMK-SLB'!T$7,FALSE)</f>
        <v>6</v>
      </c>
      <c r="T658" s="9">
        <f>VLOOKUP($E658,'ALL-GTK-SD-SMP-SMA-SMK-SLB'!$F$14:$CG$713,'ALL-GTK-SD-SMP-SMA-SMK-SLB'!U$7,FALSE)</f>
        <v>7</v>
      </c>
      <c r="U658" s="9">
        <f>VLOOKUP($E658,'ALL-GTK-SD-SMP-SMA-SMK-SLB'!$F$14:$CG$713,'ALL-GTK-SD-SMP-SMA-SMK-SLB'!V$7,FALSE)</f>
        <v>0</v>
      </c>
      <c r="V658" s="9">
        <f>VLOOKUP($E658,'ALL-GTK-SD-SMP-SMA-SMK-SLB'!$F$14:$CG$713,'ALL-GTK-SD-SMP-SMA-SMK-SLB'!W$7,FALSE)</f>
        <v>0</v>
      </c>
      <c r="W658" s="9">
        <f>VLOOKUP($E658,'ALL-GTK-SD-SMP-SMA-SMK-SLB'!$F$14:$CG$713,'ALL-GTK-SD-SMP-SMA-SMK-SLB'!X$7,FALSE)</f>
        <v>1</v>
      </c>
      <c r="X658" s="9">
        <f>VLOOKUP($E658,'ALL-GTK-SD-SMP-SMA-SMK-SLB'!$F$14:$CG$713,'ALL-GTK-SD-SMP-SMA-SMK-SLB'!Y$7,FALSE)</f>
        <v>0</v>
      </c>
      <c r="Y658" s="299">
        <f t="shared" si="369"/>
        <v>7</v>
      </c>
      <c r="Z658" s="299">
        <f t="shared" si="370"/>
        <v>7</v>
      </c>
      <c r="AA658" s="10">
        <f t="shared" si="371"/>
        <v>14</v>
      </c>
      <c r="AB658" s="44">
        <f t="shared" si="372"/>
        <v>7</v>
      </c>
      <c r="AC658" s="44">
        <f t="shared" si="373"/>
        <v>7</v>
      </c>
      <c r="AD658" s="11">
        <f t="shared" si="374"/>
        <v>14</v>
      </c>
      <c r="AE658" s="9">
        <f>VLOOKUP($E658,'ALL-GTK-SD-SMP-SMA-SMK-SLB'!$F$14:$CG$713,'ALL-GTK-SD-SMP-SMA-SMK-SLB'!AF$7,FALSE)</f>
        <v>7</v>
      </c>
      <c r="AF658" s="9">
        <f>VLOOKUP($E658,'ALL-GTK-SD-SMP-SMA-SMK-SLB'!$F$14:$CG$713,'ALL-GTK-SD-SMP-SMA-SMK-SLB'!AG$7,FALSE)</f>
        <v>7</v>
      </c>
      <c r="AG658" s="10">
        <f t="shared" si="375"/>
        <v>14</v>
      </c>
      <c r="AH658" s="9">
        <f>VLOOKUP($E658,'ALL-GTK-SD-SMP-SMA-SMK-SLB'!$F$14:$CG$713,'ALL-GTK-SD-SMP-SMA-SMK-SLB'!AI$7,FALSE)</f>
        <v>0</v>
      </c>
      <c r="AI658" s="9">
        <f>VLOOKUP($E658,'ALL-GTK-SD-SMP-SMA-SMK-SLB'!$F$14:$CG$713,'ALL-GTK-SD-SMP-SMA-SMK-SLB'!AJ$7,FALSE)</f>
        <v>0</v>
      </c>
      <c r="AJ658" s="10">
        <f t="shared" si="376"/>
        <v>0</v>
      </c>
      <c r="AK658" s="44">
        <f t="shared" si="377"/>
        <v>7</v>
      </c>
      <c r="AL658" s="44">
        <f t="shared" si="378"/>
        <v>7</v>
      </c>
      <c r="AM658" s="11">
        <f t="shared" si="379"/>
        <v>14</v>
      </c>
      <c r="AN658" s="299">
        <v>0</v>
      </c>
      <c r="AO658" s="299">
        <v>0</v>
      </c>
      <c r="AP658" s="9">
        <f>VLOOKUP($E658,'ALL-GTK-SD-SMP-SMA-SMK-SLB'!$F$14:$CG$713,'ALL-GTK-SD-SMP-SMA-SMK-SLB'!AQ$7,FALSE)</f>
        <v>0</v>
      </c>
      <c r="AQ658" s="9">
        <f>VLOOKUP($E658,'ALL-GTK-SD-SMP-SMA-SMK-SLB'!$F$14:$CG$713,'ALL-GTK-SD-SMP-SMA-SMK-SLB'!AR$7,FALSE)</f>
        <v>0</v>
      </c>
      <c r="AR658" s="9">
        <f>VLOOKUP($E658,'ALL-GTK-SD-SMP-SMA-SMK-SLB'!$F$14:$CG$713,'ALL-GTK-SD-SMP-SMA-SMK-SLB'!AS$7,FALSE)</f>
        <v>0</v>
      </c>
      <c r="AS658" s="9">
        <f>VLOOKUP($E658,'ALL-GTK-SD-SMP-SMA-SMK-SLB'!$F$14:$CG$713,'ALL-GTK-SD-SMP-SMA-SMK-SLB'!AT$7,FALSE)</f>
        <v>0</v>
      </c>
      <c r="AT658" s="9">
        <f>VLOOKUP($E658,'ALL-GTK-SD-SMP-SMA-SMK-SLB'!$F$14:$CG$713,'ALL-GTK-SD-SMP-SMA-SMK-SLB'!AU$7,FALSE)</f>
        <v>0</v>
      </c>
      <c r="AU658" s="9">
        <f>VLOOKUP($E658,'ALL-GTK-SD-SMP-SMA-SMK-SLB'!$F$14:$CG$713,'ALL-GTK-SD-SMP-SMA-SMK-SLB'!AV$7,FALSE)</f>
        <v>0</v>
      </c>
      <c r="AV658" s="9">
        <f>VLOOKUP($E658,'ALL-GTK-SD-SMP-SMA-SMK-SLB'!$F$14:$CG$713,'ALL-GTK-SD-SMP-SMA-SMK-SLB'!AW$7,FALSE)</f>
        <v>0</v>
      </c>
      <c r="AW658" s="9">
        <f>VLOOKUP($E658,'ALL-GTK-SD-SMP-SMA-SMK-SLB'!$F$14:$CG$713,'ALL-GTK-SD-SMP-SMA-SMK-SLB'!AX$7,FALSE)</f>
        <v>0</v>
      </c>
      <c r="AX658" s="9">
        <f>VLOOKUP($E658,'ALL-GTK-SD-SMP-SMA-SMK-SLB'!$F$14:$CG$713,'ALL-GTK-SD-SMP-SMA-SMK-SLB'!AY$7,FALSE)</f>
        <v>4</v>
      </c>
      <c r="AY658" s="9">
        <f>VLOOKUP($E658,'ALL-GTK-SD-SMP-SMA-SMK-SLB'!$F$14:$CG$713,'ALL-GTK-SD-SMP-SMA-SMK-SLB'!AZ$7,FALSE)</f>
        <v>6</v>
      </c>
      <c r="AZ658" s="9">
        <f>VLOOKUP($E658,'ALL-GTK-SD-SMP-SMA-SMK-SLB'!$F$14:$CG$713,'ALL-GTK-SD-SMP-SMA-SMK-SLB'!BA$7,FALSE)</f>
        <v>1</v>
      </c>
      <c r="BA658" s="9">
        <f>VLOOKUP($E658,'ALL-GTK-SD-SMP-SMA-SMK-SLB'!$F$14:$CG$713,'ALL-GTK-SD-SMP-SMA-SMK-SLB'!BB$7,FALSE)</f>
        <v>0</v>
      </c>
      <c r="BB658" s="9">
        <f>VLOOKUP($E658,'ALL-GTK-SD-SMP-SMA-SMK-SLB'!$F$14:$CG$713,'ALL-GTK-SD-SMP-SMA-SMK-SLB'!BC$7,FALSE)</f>
        <v>0</v>
      </c>
      <c r="BC658" s="9">
        <f>VLOOKUP($E658,'ALL-GTK-SD-SMP-SMA-SMK-SLB'!$F$14:$CG$713,'ALL-GTK-SD-SMP-SMA-SMK-SLB'!BD$7,FALSE)</f>
        <v>0</v>
      </c>
      <c r="BD658" s="310">
        <f t="shared" si="380"/>
        <v>0</v>
      </c>
      <c r="BE658" s="310">
        <f t="shared" si="381"/>
        <v>0</v>
      </c>
      <c r="BF658" s="10">
        <f t="shared" si="382"/>
        <v>0</v>
      </c>
      <c r="BG658" s="311">
        <f t="shared" si="383"/>
        <v>5</v>
      </c>
      <c r="BH658" s="311">
        <f t="shared" si="384"/>
        <v>6</v>
      </c>
      <c r="BI658" s="10">
        <f t="shared" si="385"/>
        <v>11</v>
      </c>
      <c r="BJ658" s="44">
        <f t="shared" si="386"/>
        <v>5</v>
      </c>
      <c r="BK658" s="44">
        <f t="shared" si="387"/>
        <v>6</v>
      </c>
      <c r="BL658" s="11">
        <f t="shared" si="388"/>
        <v>11</v>
      </c>
      <c r="BM658" s="9">
        <f>VLOOKUP($E658,'ALL-GTK-SD-SMP-SMA-SMK-SLB'!$F$14:$CG$713,'ALL-GTK-SD-SMP-SMA-SMK-SLB'!BN$7,FALSE)</f>
        <v>0</v>
      </c>
      <c r="BN658" s="9">
        <f>VLOOKUP($E658,'ALL-GTK-SD-SMP-SMA-SMK-SLB'!$F$14:$CG$713,'ALL-GTK-SD-SMP-SMA-SMK-SLB'!BO$7,FALSE)</f>
        <v>0</v>
      </c>
      <c r="BO658" s="9">
        <f>VLOOKUP($E658,'ALL-GTK-SD-SMP-SMA-SMK-SLB'!$F$14:$CG$713,'ALL-GTK-SD-SMP-SMA-SMK-SLB'!BP$7,FALSE)</f>
        <v>1</v>
      </c>
      <c r="BP658" s="9">
        <f>VLOOKUP($E658,'ALL-GTK-SD-SMP-SMA-SMK-SLB'!$F$14:$CG$713,'ALL-GTK-SD-SMP-SMA-SMK-SLB'!BQ$7,FALSE)</f>
        <v>0</v>
      </c>
      <c r="BQ658" s="9">
        <f>VLOOKUP($E658,'ALL-GTK-SD-SMP-SMA-SMK-SLB'!$F$14:$CG$713,'ALL-GTK-SD-SMP-SMA-SMK-SLB'!BR$7,FALSE)</f>
        <v>0</v>
      </c>
      <c r="BR658" s="9">
        <f>VLOOKUP($E658,'ALL-GTK-SD-SMP-SMA-SMK-SLB'!$F$14:$CG$713,'ALL-GTK-SD-SMP-SMA-SMK-SLB'!BS$7,FALSE)</f>
        <v>0</v>
      </c>
      <c r="BS658" s="9">
        <f>VLOOKUP($E658,'ALL-GTK-SD-SMP-SMA-SMK-SLB'!$F$14:$CG$713,'ALL-GTK-SD-SMP-SMA-SMK-SLB'!BT$7,FALSE)</f>
        <v>0</v>
      </c>
      <c r="BT658" s="9">
        <f>VLOOKUP($E658,'ALL-GTK-SD-SMP-SMA-SMK-SLB'!$F$14:$CG$713,'ALL-GTK-SD-SMP-SMA-SMK-SLB'!BU$7,FALSE)</f>
        <v>0</v>
      </c>
      <c r="BU658" s="299">
        <f t="shared" si="389"/>
        <v>1</v>
      </c>
      <c r="BV658" s="299">
        <f t="shared" si="390"/>
        <v>0</v>
      </c>
      <c r="BW658" s="44">
        <f t="shared" si="391"/>
        <v>1</v>
      </c>
      <c r="BX658" s="44">
        <f t="shared" si="392"/>
        <v>0</v>
      </c>
      <c r="BY658" s="11">
        <f t="shared" si="393"/>
        <v>1</v>
      </c>
      <c r="BZ658" s="14">
        <f t="shared" si="394"/>
        <v>7</v>
      </c>
      <c r="CA658" s="14">
        <f t="shared" si="395"/>
        <v>7</v>
      </c>
      <c r="CB658" s="13">
        <f t="shared" si="396"/>
        <v>1</v>
      </c>
      <c r="CC658" s="13">
        <f t="shared" si="397"/>
        <v>0</v>
      </c>
      <c r="CD658" s="312">
        <f t="shared" si="398"/>
        <v>8</v>
      </c>
      <c r="CE658" s="312">
        <f t="shared" si="399"/>
        <v>7</v>
      </c>
      <c r="CF658" s="313">
        <f t="shared" si="400"/>
        <v>15</v>
      </c>
      <c r="CG658" s="302" t="str">
        <f t="shared" si="401"/>
        <v>REVISI</v>
      </c>
    </row>
    <row r="659" spans="1:85" ht="14.25" x14ac:dyDescent="0.25">
      <c r="A659" s="6">
        <v>647</v>
      </c>
      <c r="B659" s="495">
        <v>36</v>
      </c>
      <c r="C659" s="495" t="s">
        <v>9</v>
      </c>
      <c r="D659" s="496" t="s">
        <v>19</v>
      </c>
      <c r="E659" s="626">
        <v>20360476</v>
      </c>
      <c r="F659" s="627" t="s">
        <v>1118</v>
      </c>
      <c r="G659" s="624" t="s">
        <v>53</v>
      </c>
      <c r="H659" s="9">
        <f>VLOOKUP($E659,'ALL-GTK-SD-SMP-SMA-SMK-SLB'!$F$14:$CG$713,'ALL-GTK-SD-SMP-SMA-SMK-SLB'!I$7,FALSE)</f>
        <v>0</v>
      </c>
      <c r="I659" s="9">
        <f>VLOOKUP($E659,'ALL-GTK-SD-SMP-SMA-SMK-SLB'!$F$14:$CG$713,'ALL-GTK-SD-SMP-SMA-SMK-SLB'!J$7,FALSE)</f>
        <v>0</v>
      </c>
      <c r="J659" s="9">
        <f>VLOOKUP($E659,'ALL-GTK-SD-SMP-SMA-SMK-SLB'!$F$14:$CG$713,'ALL-GTK-SD-SMP-SMA-SMK-SLB'!K$7,FALSE)</f>
        <v>0</v>
      </c>
      <c r="K659" s="9">
        <f>VLOOKUP($E659,'ALL-GTK-SD-SMP-SMA-SMK-SLB'!$F$14:$CG$713,'ALL-GTK-SD-SMP-SMA-SMK-SLB'!L$7,FALSE)</f>
        <v>0</v>
      </c>
      <c r="L659" s="9">
        <f>VLOOKUP($E659,'ALL-GTK-SD-SMP-SMA-SMK-SLB'!$F$14:$CG$713,'ALL-GTK-SD-SMP-SMA-SMK-SLB'!M$7,FALSE)</f>
        <v>0</v>
      </c>
      <c r="M659" s="9">
        <f>VLOOKUP($E659,'ALL-GTK-SD-SMP-SMA-SMK-SLB'!$F$14:$CG$713,'ALL-GTK-SD-SMP-SMA-SMK-SLB'!N$7,FALSE)</f>
        <v>0</v>
      </c>
      <c r="N659" s="9">
        <f>VLOOKUP($E659,'ALL-GTK-SD-SMP-SMA-SMK-SLB'!$F$14:$CG$713,'ALL-GTK-SD-SMP-SMA-SMK-SLB'!O$7,FALSE)</f>
        <v>0</v>
      </c>
      <c r="O659" s="9">
        <f>VLOOKUP($E659,'ALL-GTK-SD-SMP-SMA-SMK-SLB'!$F$14:$CG$713,'ALL-GTK-SD-SMP-SMA-SMK-SLB'!P$7,FALSE)</f>
        <v>0</v>
      </c>
      <c r="P659" s="299">
        <f t="shared" si="366"/>
        <v>0</v>
      </c>
      <c r="Q659" s="299">
        <f t="shared" si="367"/>
        <v>0</v>
      </c>
      <c r="R659" s="300">
        <f t="shared" si="368"/>
        <v>0</v>
      </c>
      <c r="S659" s="9">
        <f>VLOOKUP($E659,'ALL-GTK-SD-SMP-SMA-SMK-SLB'!$F$14:$CG$713,'ALL-GTK-SD-SMP-SMA-SMK-SLB'!T$7,FALSE)</f>
        <v>4</v>
      </c>
      <c r="T659" s="9">
        <f>VLOOKUP($E659,'ALL-GTK-SD-SMP-SMA-SMK-SLB'!$F$14:$CG$713,'ALL-GTK-SD-SMP-SMA-SMK-SLB'!U$7,FALSE)</f>
        <v>6</v>
      </c>
      <c r="U659" s="9">
        <f>VLOOKUP($E659,'ALL-GTK-SD-SMP-SMA-SMK-SLB'!$F$14:$CG$713,'ALL-GTK-SD-SMP-SMA-SMK-SLB'!V$7,FALSE)</f>
        <v>1</v>
      </c>
      <c r="V659" s="9">
        <f>VLOOKUP($E659,'ALL-GTK-SD-SMP-SMA-SMK-SLB'!$F$14:$CG$713,'ALL-GTK-SD-SMP-SMA-SMK-SLB'!W$7,FALSE)</f>
        <v>0</v>
      </c>
      <c r="W659" s="9">
        <f>VLOOKUP($E659,'ALL-GTK-SD-SMP-SMA-SMK-SLB'!$F$14:$CG$713,'ALL-GTK-SD-SMP-SMA-SMK-SLB'!X$7,FALSE)</f>
        <v>2</v>
      </c>
      <c r="X659" s="9">
        <f>VLOOKUP($E659,'ALL-GTK-SD-SMP-SMA-SMK-SLB'!$F$14:$CG$713,'ALL-GTK-SD-SMP-SMA-SMK-SLB'!Y$7,FALSE)</f>
        <v>0</v>
      </c>
      <c r="Y659" s="299">
        <f t="shared" si="369"/>
        <v>7</v>
      </c>
      <c r="Z659" s="299">
        <f t="shared" si="370"/>
        <v>6</v>
      </c>
      <c r="AA659" s="10">
        <f t="shared" si="371"/>
        <v>13</v>
      </c>
      <c r="AB659" s="44">
        <f t="shared" si="372"/>
        <v>7</v>
      </c>
      <c r="AC659" s="44">
        <f t="shared" si="373"/>
        <v>6</v>
      </c>
      <c r="AD659" s="11">
        <f t="shared" si="374"/>
        <v>13</v>
      </c>
      <c r="AE659" s="9">
        <f>VLOOKUP($E659,'ALL-GTK-SD-SMP-SMA-SMK-SLB'!$F$14:$CG$713,'ALL-GTK-SD-SMP-SMA-SMK-SLB'!AF$7,FALSE)</f>
        <v>6</v>
      </c>
      <c r="AF659" s="9">
        <f>VLOOKUP($E659,'ALL-GTK-SD-SMP-SMA-SMK-SLB'!$F$14:$CG$713,'ALL-GTK-SD-SMP-SMA-SMK-SLB'!AG$7,FALSE)</f>
        <v>5</v>
      </c>
      <c r="AG659" s="10">
        <f t="shared" si="375"/>
        <v>11</v>
      </c>
      <c r="AH659" s="9">
        <f>VLOOKUP($E659,'ALL-GTK-SD-SMP-SMA-SMK-SLB'!$F$14:$CG$713,'ALL-GTK-SD-SMP-SMA-SMK-SLB'!AI$7,FALSE)</f>
        <v>1</v>
      </c>
      <c r="AI659" s="9">
        <f>VLOOKUP($E659,'ALL-GTK-SD-SMP-SMA-SMK-SLB'!$F$14:$CG$713,'ALL-GTK-SD-SMP-SMA-SMK-SLB'!AJ$7,FALSE)</f>
        <v>1</v>
      </c>
      <c r="AJ659" s="10">
        <f t="shared" si="376"/>
        <v>2</v>
      </c>
      <c r="AK659" s="44">
        <f t="shared" si="377"/>
        <v>7</v>
      </c>
      <c r="AL659" s="44">
        <f t="shared" si="378"/>
        <v>6</v>
      </c>
      <c r="AM659" s="11">
        <f t="shared" si="379"/>
        <v>13</v>
      </c>
      <c r="AN659" s="299">
        <v>0</v>
      </c>
      <c r="AO659" s="299">
        <v>0</v>
      </c>
      <c r="AP659" s="9">
        <f>VLOOKUP($E659,'ALL-GTK-SD-SMP-SMA-SMK-SLB'!$F$14:$CG$713,'ALL-GTK-SD-SMP-SMA-SMK-SLB'!AQ$7,FALSE)</f>
        <v>0</v>
      </c>
      <c r="AQ659" s="9">
        <f>VLOOKUP($E659,'ALL-GTK-SD-SMP-SMA-SMK-SLB'!$F$14:$CG$713,'ALL-GTK-SD-SMP-SMA-SMK-SLB'!AR$7,FALSE)</f>
        <v>0</v>
      </c>
      <c r="AR659" s="9">
        <f>VLOOKUP($E659,'ALL-GTK-SD-SMP-SMA-SMK-SLB'!$F$14:$CG$713,'ALL-GTK-SD-SMP-SMA-SMK-SLB'!AS$7,FALSE)</f>
        <v>0</v>
      </c>
      <c r="AS659" s="9">
        <f>VLOOKUP($E659,'ALL-GTK-SD-SMP-SMA-SMK-SLB'!$F$14:$CG$713,'ALL-GTK-SD-SMP-SMA-SMK-SLB'!AT$7,FALSE)</f>
        <v>0</v>
      </c>
      <c r="AT659" s="9">
        <f>VLOOKUP($E659,'ALL-GTK-SD-SMP-SMA-SMK-SLB'!$F$14:$CG$713,'ALL-GTK-SD-SMP-SMA-SMK-SLB'!AU$7,FALSE)</f>
        <v>1</v>
      </c>
      <c r="AU659" s="9">
        <f>VLOOKUP($E659,'ALL-GTK-SD-SMP-SMA-SMK-SLB'!$F$14:$CG$713,'ALL-GTK-SD-SMP-SMA-SMK-SLB'!AV$7,FALSE)</f>
        <v>1</v>
      </c>
      <c r="AV659" s="9">
        <f>VLOOKUP($E659,'ALL-GTK-SD-SMP-SMA-SMK-SLB'!$F$14:$CG$713,'ALL-GTK-SD-SMP-SMA-SMK-SLB'!AW$7,FALSE)</f>
        <v>0</v>
      </c>
      <c r="AW659" s="9">
        <f>VLOOKUP($E659,'ALL-GTK-SD-SMP-SMA-SMK-SLB'!$F$14:$CG$713,'ALL-GTK-SD-SMP-SMA-SMK-SLB'!AX$7,FALSE)</f>
        <v>0</v>
      </c>
      <c r="AX659" s="9">
        <f>VLOOKUP($E659,'ALL-GTK-SD-SMP-SMA-SMK-SLB'!$F$14:$CG$713,'ALL-GTK-SD-SMP-SMA-SMK-SLB'!AY$7,FALSE)</f>
        <v>5</v>
      </c>
      <c r="AY659" s="9">
        <f>VLOOKUP($E659,'ALL-GTK-SD-SMP-SMA-SMK-SLB'!$F$14:$CG$713,'ALL-GTK-SD-SMP-SMA-SMK-SLB'!AZ$7,FALSE)</f>
        <v>3</v>
      </c>
      <c r="AZ659" s="9">
        <f>VLOOKUP($E659,'ALL-GTK-SD-SMP-SMA-SMK-SLB'!$F$14:$CG$713,'ALL-GTK-SD-SMP-SMA-SMK-SLB'!BA$7,FALSE)</f>
        <v>1</v>
      </c>
      <c r="BA659" s="9">
        <f>VLOOKUP($E659,'ALL-GTK-SD-SMP-SMA-SMK-SLB'!$F$14:$CG$713,'ALL-GTK-SD-SMP-SMA-SMK-SLB'!BB$7,FALSE)</f>
        <v>2</v>
      </c>
      <c r="BB659" s="9">
        <f>VLOOKUP($E659,'ALL-GTK-SD-SMP-SMA-SMK-SLB'!$F$14:$CG$713,'ALL-GTK-SD-SMP-SMA-SMK-SLB'!BC$7,FALSE)</f>
        <v>0</v>
      </c>
      <c r="BC659" s="9">
        <f>VLOOKUP($E659,'ALL-GTK-SD-SMP-SMA-SMK-SLB'!$F$14:$CG$713,'ALL-GTK-SD-SMP-SMA-SMK-SLB'!BD$7,FALSE)</f>
        <v>0</v>
      </c>
      <c r="BD659" s="310">
        <f t="shared" si="380"/>
        <v>1</v>
      </c>
      <c r="BE659" s="310">
        <f t="shared" si="381"/>
        <v>1</v>
      </c>
      <c r="BF659" s="10">
        <f t="shared" si="382"/>
        <v>2</v>
      </c>
      <c r="BG659" s="311">
        <f t="shared" si="383"/>
        <v>6</v>
      </c>
      <c r="BH659" s="311">
        <f t="shared" si="384"/>
        <v>5</v>
      </c>
      <c r="BI659" s="10">
        <f t="shared" si="385"/>
        <v>11</v>
      </c>
      <c r="BJ659" s="44">
        <f t="shared" si="386"/>
        <v>7</v>
      </c>
      <c r="BK659" s="44">
        <f t="shared" si="387"/>
        <v>6</v>
      </c>
      <c r="BL659" s="11">
        <f t="shared" si="388"/>
        <v>13</v>
      </c>
      <c r="BM659" s="9">
        <f>VLOOKUP($E659,'ALL-GTK-SD-SMP-SMA-SMK-SLB'!$F$14:$CG$713,'ALL-GTK-SD-SMP-SMA-SMK-SLB'!BN$7,FALSE)</f>
        <v>0</v>
      </c>
      <c r="BN659" s="9">
        <f>VLOOKUP($E659,'ALL-GTK-SD-SMP-SMA-SMK-SLB'!$F$14:$CG$713,'ALL-GTK-SD-SMP-SMA-SMK-SLB'!BO$7,FALSE)</f>
        <v>0</v>
      </c>
      <c r="BO659" s="9">
        <f>VLOOKUP($E659,'ALL-GTK-SD-SMP-SMA-SMK-SLB'!$F$14:$CG$713,'ALL-GTK-SD-SMP-SMA-SMK-SLB'!BP$7,FALSE)</f>
        <v>0</v>
      </c>
      <c r="BP659" s="9">
        <f>VLOOKUP($E659,'ALL-GTK-SD-SMP-SMA-SMK-SLB'!$F$14:$CG$713,'ALL-GTK-SD-SMP-SMA-SMK-SLB'!BQ$7,FALSE)</f>
        <v>0</v>
      </c>
      <c r="BQ659" s="9">
        <f>VLOOKUP($E659,'ALL-GTK-SD-SMP-SMA-SMK-SLB'!$F$14:$CG$713,'ALL-GTK-SD-SMP-SMA-SMK-SLB'!BR$7,FALSE)</f>
        <v>0</v>
      </c>
      <c r="BR659" s="9">
        <f>VLOOKUP($E659,'ALL-GTK-SD-SMP-SMA-SMK-SLB'!$F$14:$CG$713,'ALL-GTK-SD-SMP-SMA-SMK-SLB'!BS$7,FALSE)</f>
        <v>0</v>
      </c>
      <c r="BS659" s="9">
        <f>VLOOKUP($E659,'ALL-GTK-SD-SMP-SMA-SMK-SLB'!$F$14:$CG$713,'ALL-GTK-SD-SMP-SMA-SMK-SLB'!BT$7,FALSE)</f>
        <v>0</v>
      </c>
      <c r="BT659" s="9">
        <f>VLOOKUP($E659,'ALL-GTK-SD-SMP-SMA-SMK-SLB'!$F$14:$CG$713,'ALL-GTK-SD-SMP-SMA-SMK-SLB'!BU$7,FALSE)</f>
        <v>0</v>
      </c>
      <c r="BU659" s="299">
        <f t="shared" si="389"/>
        <v>0</v>
      </c>
      <c r="BV659" s="299">
        <f t="shared" si="390"/>
        <v>0</v>
      </c>
      <c r="BW659" s="44">
        <f t="shared" si="391"/>
        <v>0</v>
      </c>
      <c r="BX659" s="44">
        <f t="shared" si="392"/>
        <v>0</v>
      </c>
      <c r="BY659" s="11">
        <f t="shared" si="393"/>
        <v>0</v>
      </c>
      <c r="BZ659" s="14">
        <f t="shared" si="394"/>
        <v>7</v>
      </c>
      <c r="CA659" s="14">
        <f t="shared" si="395"/>
        <v>6</v>
      </c>
      <c r="CB659" s="13">
        <f t="shared" si="396"/>
        <v>0</v>
      </c>
      <c r="CC659" s="13">
        <f t="shared" si="397"/>
        <v>0</v>
      </c>
      <c r="CD659" s="312">
        <f t="shared" si="398"/>
        <v>7</v>
      </c>
      <c r="CE659" s="312">
        <f t="shared" si="399"/>
        <v>6</v>
      </c>
      <c r="CF659" s="313">
        <f t="shared" si="400"/>
        <v>13</v>
      </c>
      <c r="CG659" s="302" t="str">
        <f t="shared" si="401"/>
        <v>OK</v>
      </c>
    </row>
    <row r="660" spans="1:85" ht="14.25" x14ac:dyDescent="0.25">
      <c r="A660" s="6">
        <v>648</v>
      </c>
      <c r="B660" s="495">
        <v>37</v>
      </c>
      <c r="C660" s="495" t="s">
        <v>9</v>
      </c>
      <c r="D660" s="496" t="s">
        <v>19</v>
      </c>
      <c r="E660" s="626">
        <v>69756202</v>
      </c>
      <c r="F660" s="627" t="s">
        <v>1119</v>
      </c>
      <c r="G660" s="624" t="s">
        <v>53</v>
      </c>
      <c r="H660" s="9">
        <f>VLOOKUP($E660,'ALL-GTK-SD-SMP-SMA-SMK-SLB'!$F$14:$CG$713,'ALL-GTK-SD-SMP-SMA-SMK-SLB'!I$7,FALSE)</f>
        <v>0</v>
      </c>
      <c r="I660" s="9">
        <f>VLOOKUP($E660,'ALL-GTK-SD-SMP-SMA-SMK-SLB'!$F$14:$CG$713,'ALL-GTK-SD-SMP-SMA-SMK-SLB'!J$7,FALSE)</f>
        <v>0</v>
      </c>
      <c r="J660" s="9">
        <f>VLOOKUP($E660,'ALL-GTK-SD-SMP-SMA-SMK-SLB'!$F$14:$CG$713,'ALL-GTK-SD-SMP-SMA-SMK-SLB'!K$7,FALSE)</f>
        <v>0</v>
      </c>
      <c r="K660" s="9">
        <f>VLOOKUP($E660,'ALL-GTK-SD-SMP-SMA-SMK-SLB'!$F$14:$CG$713,'ALL-GTK-SD-SMP-SMA-SMK-SLB'!L$7,FALSE)</f>
        <v>0</v>
      </c>
      <c r="L660" s="9">
        <f>VLOOKUP($E660,'ALL-GTK-SD-SMP-SMA-SMK-SLB'!$F$14:$CG$713,'ALL-GTK-SD-SMP-SMA-SMK-SLB'!M$7,FALSE)</f>
        <v>0</v>
      </c>
      <c r="M660" s="9">
        <f>VLOOKUP($E660,'ALL-GTK-SD-SMP-SMA-SMK-SLB'!$F$14:$CG$713,'ALL-GTK-SD-SMP-SMA-SMK-SLB'!N$7,FALSE)</f>
        <v>0</v>
      </c>
      <c r="N660" s="9">
        <f>VLOOKUP($E660,'ALL-GTK-SD-SMP-SMA-SMK-SLB'!$F$14:$CG$713,'ALL-GTK-SD-SMP-SMA-SMK-SLB'!O$7,FALSE)</f>
        <v>0</v>
      </c>
      <c r="O660" s="9">
        <f>VLOOKUP($E660,'ALL-GTK-SD-SMP-SMA-SMK-SLB'!$F$14:$CG$713,'ALL-GTK-SD-SMP-SMA-SMK-SLB'!P$7,FALSE)</f>
        <v>0</v>
      </c>
      <c r="P660" s="299">
        <f t="shared" si="366"/>
        <v>0</v>
      </c>
      <c r="Q660" s="299">
        <f t="shared" si="367"/>
        <v>0</v>
      </c>
      <c r="R660" s="300">
        <f t="shared" si="368"/>
        <v>0</v>
      </c>
      <c r="S660" s="9">
        <f>VLOOKUP($E660,'ALL-GTK-SD-SMP-SMA-SMK-SLB'!$F$14:$CG$713,'ALL-GTK-SD-SMP-SMA-SMK-SLB'!T$7,FALSE)</f>
        <v>4</v>
      </c>
      <c r="T660" s="9">
        <f>VLOOKUP($E660,'ALL-GTK-SD-SMP-SMA-SMK-SLB'!$F$14:$CG$713,'ALL-GTK-SD-SMP-SMA-SMK-SLB'!U$7,FALSE)</f>
        <v>5</v>
      </c>
      <c r="U660" s="9">
        <f>VLOOKUP($E660,'ALL-GTK-SD-SMP-SMA-SMK-SLB'!$F$14:$CG$713,'ALL-GTK-SD-SMP-SMA-SMK-SLB'!V$7,FALSE)</f>
        <v>0</v>
      </c>
      <c r="V660" s="9">
        <f>VLOOKUP($E660,'ALL-GTK-SD-SMP-SMA-SMK-SLB'!$F$14:$CG$713,'ALL-GTK-SD-SMP-SMA-SMK-SLB'!W$7,FALSE)</f>
        <v>0</v>
      </c>
      <c r="W660" s="9">
        <f>VLOOKUP($E660,'ALL-GTK-SD-SMP-SMA-SMK-SLB'!$F$14:$CG$713,'ALL-GTK-SD-SMP-SMA-SMK-SLB'!X$7,FALSE)</f>
        <v>1</v>
      </c>
      <c r="X660" s="9">
        <f>VLOOKUP($E660,'ALL-GTK-SD-SMP-SMA-SMK-SLB'!$F$14:$CG$713,'ALL-GTK-SD-SMP-SMA-SMK-SLB'!Y$7,FALSE)</f>
        <v>6</v>
      </c>
      <c r="Y660" s="299">
        <f t="shared" si="369"/>
        <v>5</v>
      </c>
      <c r="Z660" s="299">
        <f t="shared" si="370"/>
        <v>11</v>
      </c>
      <c r="AA660" s="10">
        <f t="shared" si="371"/>
        <v>16</v>
      </c>
      <c r="AB660" s="44">
        <f t="shared" si="372"/>
        <v>5</v>
      </c>
      <c r="AC660" s="44">
        <f t="shared" si="373"/>
        <v>11</v>
      </c>
      <c r="AD660" s="11">
        <f t="shared" si="374"/>
        <v>16</v>
      </c>
      <c r="AE660" s="9">
        <f>VLOOKUP($E660,'ALL-GTK-SD-SMP-SMA-SMK-SLB'!$F$14:$CG$713,'ALL-GTK-SD-SMP-SMA-SMK-SLB'!AF$7,FALSE)</f>
        <v>4</v>
      </c>
      <c r="AF660" s="9">
        <f>VLOOKUP($E660,'ALL-GTK-SD-SMP-SMA-SMK-SLB'!$F$14:$CG$713,'ALL-GTK-SD-SMP-SMA-SMK-SLB'!AG$7,FALSE)</f>
        <v>10</v>
      </c>
      <c r="AG660" s="10">
        <f t="shared" si="375"/>
        <v>14</v>
      </c>
      <c r="AH660" s="9">
        <f>VLOOKUP($E660,'ALL-GTK-SD-SMP-SMA-SMK-SLB'!$F$14:$CG$713,'ALL-GTK-SD-SMP-SMA-SMK-SLB'!AI$7,FALSE)</f>
        <v>1</v>
      </c>
      <c r="AI660" s="9">
        <f>VLOOKUP($E660,'ALL-GTK-SD-SMP-SMA-SMK-SLB'!$F$14:$CG$713,'ALL-GTK-SD-SMP-SMA-SMK-SLB'!AJ$7,FALSE)</f>
        <v>1</v>
      </c>
      <c r="AJ660" s="10">
        <f t="shared" si="376"/>
        <v>2</v>
      </c>
      <c r="AK660" s="44">
        <f t="shared" si="377"/>
        <v>5</v>
      </c>
      <c r="AL660" s="44">
        <f t="shared" si="378"/>
        <v>11</v>
      </c>
      <c r="AM660" s="11">
        <f t="shared" si="379"/>
        <v>16</v>
      </c>
      <c r="AN660" s="299">
        <v>0</v>
      </c>
      <c r="AO660" s="299">
        <v>0</v>
      </c>
      <c r="AP660" s="9">
        <f>VLOOKUP($E660,'ALL-GTK-SD-SMP-SMA-SMK-SLB'!$F$14:$CG$713,'ALL-GTK-SD-SMP-SMA-SMK-SLB'!AQ$7,FALSE)</f>
        <v>0</v>
      </c>
      <c r="AQ660" s="9">
        <f>VLOOKUP($E660,'ALL-GTK-SD-SMP-SMA-SMK-SLB'!$F$14:$CG$713,'ALL-GTK-SD-SMP-SMA-SMK-SLB'!AR$7,FALSE)</f>
        <v>0</v>
      </c>
      <c r="AR660" s="9">
        <f>VLOOKUP($E660,'ALL-GTK-SD-SMP-SMA-SMK-SLB'!$F$14:$CG$713,'ALL-GTK-SD-SMP-SMA-SMK-SLB'!AS$7,FALSE)</f>
        <v>0</v>
      </c>
      <c r="AS660" s="9">
        <f>VLOOKUP($E660,'ALL-GTK-SD-SMP-SMA-SMK-SLB'!$F$14:$CG$713,'ALL-GTK-SD-SMP-SMA-SMK-SLB'!AT$7,FALSE)</f>
        <v>0</v>
      </c>
      <c r="AT660" s="9">
        <f>VLOOKUP($E660,'ALL-GTK-SD-SMP-SMA-SMK-SLB'!$F$14:$CG$713,'ALL-GTK-SD-SMP-SMA-SMK-SLB'!AU$7,FALSE)</f>
        <v>0</v>
      </c>
      <c r="AU660" s="9">
        <f>VLOOKUP($E660,'ALL-GTK-SD-SMP-SMA-SMK-SLB'!$F$14:$CG$713,'ALL-GTK-SD-SMP-SMA-SMK-SLB'!AV$7,FALSE)</f>
        <v>0</v>
      </c>
      <c r="AV660" s="9">
        <f>VLOOKUP($E660,'ALL-GTK-SD-SMP-SMA-SMK-SLB'!$F$14:$CG$713,'ALL-GTK-SD-SMP-SMA-SMK-SLB'!AW$7,FALSE)</f>
        <v>0</v>
      </c>
      <c r="AW660" s="9">
        <f>VLOOKUP($E660,'ALL-GTK-SD-SMP-SMA-SMK-SLB'!$F$14:$CG$713,'ALL-GTK-SD-SMP-SMA-SMK-SLB'!AX$7,FALSE)</f>
        <v>0</v>
      </c>
      <c r="AX660" s="9">
        <f>VLOOKUP($E660,'ALL-GTK-SD-SMP-SMA-SMK-SLB'!$F$14:$CG$713,'ALL-GTK-SD-SMP-SMA-SMK-SLB'!AY$7,FALSE)</f>
        <v>5</v>
      </c>
      <c r="AY660" s="9">
        <f>VLOOKUP($E660,'ALL-GTK-SD-SMP-SMA-SMK-SLB'!$F$14:$CG$713,'ALL-GTK-SD-SMP-SMA-SMK-SLB'!AZ$7,FALSE)</f>
        <v>11</v>
      </c>
      <c r="AZ660" s="9">
        <f>VLOOKUP($E660,'ALL-GTK-SD-SMP-SMA-SMK-SLB'!$F$14:$CG$713,'ALL-GTK-SD-SMP-SMA-SMK-SLB'!BA$7,FALSE)</f>
        <v>0</v>
      </c>
      <c r="BA660" s="9">
        <f>VLOOKUP($E660,'ALL-GTK-SD-SMP-SMA-SMK-SLB'!$F$14:$CG$713,'ALL-GTK-SD-SMP-SMA-SMK-SLB'!BB$7,FALSE)</f>
        <v>0</v>
      </c>
      <c r="BB660" s="9">
        <f>VLOOKUP($E660,'ALL-GTK-SD-SMP-SMA-SMK-SLB'!$F$14:$CG$713,'ALL-GTK-SD-SMP-SMA-SMK-SLB'!BC$7,FALSE)</f>
        <v>0</v>
      </c>
      <c r="BC660" s="9">
        <f>VLOOKUP($E660,'ALL-GTK-SD-SMP-SMA-SMK-SLB'!$F$14:$CG$713,'ALL-GTK-SD-SMP-SMA-SMK-SLB'!BD$7,FALSE)</f>
        <v>0</v>
      </c>
      <c r="BD660" s="310">
        <f t="shared" si="380"/>
        <v>0</v>
      </c>
      <c r="BE660" s="310">
        <f t="shared" si="381"/>
        <v>0</v>
      </c>
      <c r="BF660" s="10">
        <f t="shared" si="382"/>
        <v>0</v>
      </c>
      <c r="BG660" s="311">
        <f t="shared" si="383"/>
        <v>5</v>
      </c>
      <c r="BH660" s="311">
        <f t="shared" si="384"/>
        <v>11</v>
      </c>
      <c r="BI660" s="10">
        <f t="shared" si="385"/>
        <v>16</v>
      </c>
      <c r="BJ660" s="44">
        <f t="shared" si="386"/>
        <v>5</v>
      </c>
      <c r="BK660" s="44">
        <f t="shared" si="387"/>
        <v>11</v>
      </c>
      <c r="BL660" s="11">
        <f t="shared" si="388"/>
        <v>16</v>
      </c>
      <c r="BM660" s="9">
        <f>VLOOKUP($E660,'ALL-GTK-SD-SMP-SMA-SMK-SLB'!$F$14:$CG$713,'ALL-GTK-SD-SMP-SMA-SMK-SLB'!BN$7,FALSE)</f>
        <v>0</v>
      </c>
      <c r="BN660" s="9">
        <f>VLOOKUP($E660,'ALL-GTK-SD-SMP-SMA-SMK-SLB'!$F$14:$CG$713,'ALL-GTK-SD-SMP-SMA-SMK-SLB'!BO$7,FALSE)</f>
        <v>0</v>
      </c>
      <c r="BO660" s="9">
        <f>VLOOKUP($E660,'ALL-GTK-SD-SMP-SMA-SMK-SLB'!$F$14:$CG$713,'ALL-GTK-SD-SMP-SMA-SMK-SLB'!BP$7,FALSE)</f>
        <v>0</v>
      </c>
      <c r="BP660" s="9">
        <f>VLOOKUP($E660,'ALL-GTK-SD-SMP-SMA-SMK-SLB'!$F$14:$CG$713,'ALL-GTK-SD-SMP-SMA-SMK-SLB'!BQ$7,FALSE)</f>
        <v>0</v>
      </c>
      <c r="BQ660" s="9">
        <f>VLOOKUP($E660,'ALL-GTK-SD-SMP-SMA-SMK-SLB'!$F$14:$CG$713,'ALL-GTK-SD-SMP-SMA-SMK-SLB'!BR$7,FALSE)</f>
        <v>0</v>
      </c>
      <c r="BR660" s="9">
        <f>VLOOKUP($E660,'ALL-GTK-SD-SMP-SMA-SMK-SLB'!$F$14:$CG$713,'ALL-GTK-SD-SMP-SMA-SMK-SLB'!BS$7,FALSE)</f>
        <v>0</v>
      </c>
      <c r="BS660" s="9">
        <f>VLOOKUP($E660,'ALL-GTK-SD-SMP-SMA-SMK-SLB'!$F$14:$CG$713,'ALL-GTK-SD-SMP-SMA-SMK-SLB'!BT$7,FALSE)</f>
        <v>0</v>
      </c>
      <c r="BT660" s="9">
        <f>VLOOKUP($E660,'ALL-GTK-SD-SMP-SMA-SMK-SLB'!$F$14:$CG$713,'ALL-GTK-SD-SMP-SMA-SMK-SLB'!BU$7,FALSE)</f>
        <v>0</v>
      </c>
      <c r="BU660" s="299">
        <f t="shared" si="389"/>
        <v>0</v>
      </c>
      <c r="BV660" s="299">
        <f t="shared" si="390"/>
        <v>0</v>
      </c>
      <c r="BW660" s="44">
        <f t="shared" si="391"/>
        <v>0</v>
      </c>
      <c r="BX660" s="44">
        <f t="shared" si="392"/>
        <v>0</v>
      </c>
      <c r="BY660" s="11">
        <f t="shared" si="393"/>
        <v>0</v>
      </c>
      <c r="BZ660" s="14">
        <f t="shared" si="394"/>
        <v>5</v>
      </c>
      <c r="CA660" s="14">
        <f t="shared" si="395"/>
        <v>11</v>
      </c>
      <c r="CB660" s="13">
        <f t="shared" si="396"/>
        <v>0</v>
      </c>
      <c r="CC660" s="13">
        <f t="shared" si="397"/>
        <v>0</v>
      </c>
      <c r="CD660" s="312">
        <f t="shared" si="398"/>
        <v>5</v>
      </c>
      <c r="CE660" s="312">
        <f t="shared" si="399"/>
        <v>11</v>
      </c>
      <c r="CF660" s="313">
        <f t="shared" si="400"/>
        <v>16</v>
      </c>
      <c r="CG660" s="302" t="str">
        <f t="shared" si="401"/>
        <v>OK</v>
      </c>
    </row>
    <row r="661" spans="1:85" ht="14.25" x14ac:dyDescent="0.25">
      <c r="A661" s="6">
        <v>649</v>
      </c>
      <c r="B661" s="495">
        <v>38</v>
      </c>
      <c r="C661" s="495" t="s">
        <v>9</v>
      </c>
      <c r="D661" s="496" t="s">
        <v>19</v>
      </c>
      <c r="E661" s="626">
        <v>20361943</v>
      </c>
      <c r="F661" s="627" t="s">
        <v>1120</v>
      </c>
      <c r="G661" s="624" t="s">
        <v>53</v>
      </c>
      <c r="H661" s="9">
        <f>VLOOKUP($E661,'ALL-GTK-SD-SMP-SMA-SMK-SLB'!$F$14:$CG$713,'ALL-GTK-SD-SMP-SMA-SMK-SLB'!I$7,FALSE)</f>
        <v>0</v>
      </c>
      <c r="I661" s="9">
        <f>VLOOKUP($E661,'ALL-GTK-SD-SMP-SMA-SMK-SLB'!$F$14:$CG$713,'ALL-GTK-SD-SMP-SMA-SMK-SLB'!J$7,FALSE)</f>
        <v>0</v>
      </c>
      <c r="J661" s="9">
        <f>VLOOKUP($E661,'ALL-GTK-SD-SMP-SMA-SMK-SLB'!$F$14:$CG$713,'ALL-GTK-SD-SMP-SMA-SMK-SLB'!K$7,FALSE)</f>
        <v>0</v>
      </c>
      <c r="K661" s="9">
        <f>VLOOKUP($E661,'ALL-GTK-SD-SMP-SMA-SMK-SLB'!$F$14:$CG$713,'ALL-GTK-SD-SMP-SMA-SMK-SLB'!L$7,FALSE)</f>
        <v>0</v>
      </c>
      <c r="L661" s="9">
        <f>VLOOKUP($E661,'ALL-GTK-SD-SMP-SMA-SMK-SLB'!$F$14:$CG$713,'ALL-GTK-SD-SMP-SMA-SMK-SLB'!M$7,FALSE)</f>
        <v>0</v>
      </c>
      <c r="M661" s="9">
        <f>VLOOKUP($E661,'ALL-GTK-SD-SMP-SMA-SMK-SLB'!$F$14:$CG$713,'ALL-GTK-SD-SMP-SMA-SMK-SLB'!N$7,FALSE)</f>
        <v>0</v>
      </c>
      <c r="N661" s="9">
        <f>VLOOKUP($E661,'ALL-GTK-SD-SMP-SMA-SMK-SLB'!$F$14:$CG$713,'ALL-GTK-SD-SMP-SMA-SMK-SLB'!O$7,FALSE)</f>
        <v>0</v>
      </c>
      <c r="O661" s="9">
        <f>VLOOKUP($E661,'ALL-GTK-SD-SMP-SMA-SMK-SLB'!$F$14:$CG$713,'ALL-GTK-SD-SMP-SMA-SMK-SLB'!P$7,FALSE)</f>
        <v>0</v>
      </c>
      <c r="P661" s="299">
        <f t="shared" si="366"/>
        <v>0</v>
      </c>
      <c r="Q661" s="299">
        <f t="shared" si="367"/>
        <v>0</v>
      </c>
      <c r="R661" s="300">
        <f t="shared" si="368"/>
        <v>0</v>
      </c>
      <c r="S661" s="9">
        <f>VLOOKUP($E661,'ALL-GTK-SD-SMP-SMA-SMK-SLB'!$F$14:$CG$713,'ALL-GTK-SD-SMP-SMA-SMK-SLB'!T$7,FALSE)</f>
        <v>5</v>
      </c>
      <c r="T661" s="9">
        <f>VLOOKUP($E661,'ALL-GTK-SD-SMP-SMA-SMK-SLB'!$F$14:$CG$713,'ALL-GTK-SD-SMP-SMA-SMK-SLB'!U$7,FALSE)</f>
        <v>9</v>
      </c>
      <c r="U661" s="9">
        <f>VLOOKUP($E661,'ALL-GTK-SD-SMP-SMA-SMK-SLB'!$F$14:$CG$713,'ALL-GTK-SD-SMP-SMA-SMK-SLB'!V$7,FALSE)</f>
        <v>0</v>
      </c>
      <c r="V661" s="9">
        <f>VLOOKUP($E661,'ALL-GTK-SD-SMP-SMA-SMK-SLB'!$F$14:$CG$713,'ALL-GTK-SD-SMP-SMA-SMK-SLB'!W$7,FALSE)</f>
        <v>0</v>
      </c>
      <c r="W661" s="9">
        <f>VLOOKUP($E661,'ALL-GTK-SD-SMP-SMA-SMK-SLB'!$F$14:$CG$713,'ALL-GTK-SD-SMP-SMA-SMK-SLB'!X$7,FALSE)</f>
        <v>0</v>
      </c>
      <c r="X661" s="9">
        <f>VLOOKUP($E661,'ALL-GTK-SD-SMP-SMA-SMK-SLB'!$F$14:$CG$713,'ALL-GTK-SD-SMP-SMA-SMK-SLB'!Y$7,FALSE)</f>
        <v>0</v>
      </c>
      <c r="Y661" s="299">
        <f t="shared" si="369"/>
        <v>5</v>
      </c>
      <c r="Z661" s="299">
        <f t="shared" si="370"/>
        <v>9</v>
      </c>
      <c r="AA661" s="10">
        <f t="shared" si="371"/>
        <v>14</v>
      </c>
      <c r="AB661" s="44">
        <f t="shared" si="372"/>
        <v>5</v>
      </c>
      <c r="AC661" s="44">
        <f t="shared" si="373"/>
        <v>9</v>
      </c>
      <c r="AD661" s="11">
        <f t="shared" si="374"/>
        <v>14</v>
      </c>
      <c r="AE661" s="9">
        <f>VLOOKUP($E661,'ALL-GTK-SD-SMP-SMA-SMK-SLB'!$F$14:$CG$713,'ALL-GTK-SD-SMP-SMA-SMK-SLB'!AF$7,FALSE)</f>
        <v>4</v>
      </c>
      <c r="AF661" s="9">
        <f>VLOOKUP($E661,'ALL-GTK-SD-SMP-SMA-SMK-SLB'!$F$14:$CG$713,'ALL-GTK-SD-SMP-SMA-SMK-SLB'!AG$7,FALSE)</f>
        <v>8</v>
      </c>
      <c r="AG661" s="10">
        <f t="shared" si="375"/>
        <v>12</v>
      </c>
      <c r="AH661" s="9">
        <f>VLOOKUP($E661,'ALL-GTK-SD-SMP-SMA-SMK-SLB'!$F$14:$CG$713,'ALL-GTK-SD-SMP-SMA-SMK-SLB'!AI$7,FALSE)</f>
        <v>1</v>
      </c>
      <c r="AI661" s="9">
        <f>VLOOKUP($E661,'ALL-GTK-SD-SMP-SMA-SMK-SLB'!$F$14:$CG$713,'ALL-GTK-SD-SMP-SMA-SMK-SLB'!AJ$7,FALSE)</f>
        <v>1</v>
      </c>
      <c r="AJ661" s="10">
        <f t="shared" si="376"/>
        <v>2</v>
      </c>
      <c r="AK661" s="44">
        <f t="shared" si="377"/>
        <v>5</v>
      </c>
      <c r="AL661" s="44">
        <f t="shared" si="378"/>
        <v>9</v>
      </c>
      <c r="AM661" s="11">
        <f t="shared" si="379"/>
        <v>14</v>
      </c>
      <c r="AN661" s="299">
        <v>0</v>
      </c>
      <c r="AO661" s="299">
        <v>0</v>
      </c>
      <c r="AP661" s="9">
        <f>VLOOKUP($E661,'ALL-GTK-SD-SMP-SMA-SMK-SLB'!$F$14:$CG$713,'ALL-GTK-SD-SMP-SMA-SMK-SLB'!AQ$7,FALSE)</f>
        <v>0</v>
      </c>
      <c r="AQ661" s="9">
        <f>VLOOKUP($E661,'ALL-GTK-SD-SMP-SMA-SMK-SLB'!$F$14:$CG$713,'ALL-GTK-SD-SMP-SMA-SMK-SLB'!AR$7,FALSE)</f>
        <v>0</v>
      </c>
      <c r="AR661" s="9">
        <f>VLOOKUP($E661,'ALL-GTK-SD-SMP-SMA-SMK-SLB'!$F$14:$CG$713,'ALL-GTK-SD-SMP-SMA-SMK-SLB'!AS$7,FALSE)</f>
        <v>0</v>
      </c>
      <c r="AS661" s="9">
        <f>VLOOKUP($E661,'ALL-GTK-SD-SMP-SMA-SMK-SLB'!$F$14:$CG$713,'ALL-GTK-SD-SMP-SMA-SMK-SLB'!AT$7,FALSE)</f>
        <v>0</v>
      </c>
      <c r="AT661" s="9">
        <f>VLOOKUP($E661,'ALL-GTK-SD-SMP-SMA-SMK-SLB'!$F$14:$CG$713,'ALL-GTK-SD-SMP-SMA-SMK-SLB'!AU$7,FALSE)</f>
        <v>0</v>
      </c>
      <c r="AU661" s="9">
        <f>VLOOKUP($E661,'ALL-GTK-SD-SMP-SMA-SMK-SLB'!$F$14:$CG$713,'ALL-GTK-SD-SMP-SMA-SMK-SLB'!AV$7,FALSE)</f>
        <v>0</v>
      </c>
      <c r="AV661" s="9">
        <f>VLOOKUP($E661,'ALL-GTK-SD-SMP-SMA-SMK-SLB'!$F$14:$CG$713,'ALL-GTK-SD-SMP-SMA-SMK-SLB'!AW$7,FALSE)</f>
        <v>0</v>
      </c>
      <c r="AW661" s="9">
        <f>VLOOKUP($E661,'ALL-GTK-SD-SMP-SMA-SMK-SLB'!$F$14:$CG$713,'ALL-GTK-SD-SMP-SMA-SMK-SLB'!AX$7,FALSE)</f>
        <v>0</v>
      </c>
      <c r="AX661" s="9">
        <f>VLOOKUP($E661,'ALL-GTK-SD-SMP-SMA-SMK-SLB'!$F$14:$CG$713,'ALL-GTK-SD-SMP-SMA-SMK-SLB'!AY$7,FALSE)</f>
        <v>4</v>
      </c>
      <c r="AY661" s="9">
        <f>VLOOKUP($E661,'ALL-GTK-SD-SMP-SMA-SMK-SLB'!$F$14:$CG$713,'ALL-GTK-SD-SMP-SMA-SMK-SLB'!AZ$7,FALSE)</f>
        <v>8</v>
      </c>
      <c r="AZ661" s="9">
        <f>VLOOKUP($E661,'ALL-GTK-SD-SMP-SMA-SMK-SLB'!$F$14:$CG$713,'ALL-GTK-SD-SMP-SMA-SMK-SLB'!BA$7,FALSE)</f>
        <v>0</v>
      </c>
      <c r="BA661" s="9">
        <f>VLOOKUP($E661,'ALL-GTK-SD-SMP-SMA-SMK-SLB'!$F$14:$CG$713,'ALL-GTK-SD-SMP-SMA-SMK-SLB'!BB$7,FALSE)</f>
        <v>1</v>
      </c>
      <c r="BB661" s="9">
        <f>VLOOKUP($E661,'ALL-GTK-SD-SMP-SMA-SMK-SLB'!$F$14:$CG$713,'ALL-GTK-SD-SMP-SMA-SMK-SLB'!BC$7,FALSE)</f>
        <v>0</v>
      </c>
      <c r="BC661" s="9">
        <f>VLOOKUP($E661,'ALL-GTK-SD-SMP-SMA-SMK-SLB'!$F$14:$CG$713,'ALL-GTK-SD-SMP-SMA-SMK-SLB'!BD$7,FALSE)</f>
        <v>0</v>
      </c>
      <c r="BD661" s="310">
        <f t="shared" si="380"/>
        <v>0</v>
      </c>
      <c r="BE661" s="310">
        <f t="shared" si="381"/>
        <v>0</v>
      </c>
      <c r="BF661" s="10">
        <f t="shared" si="382"/>
        <v>0</v>
      </c>
      <c r="BG661" s="311">
        <f t="shared" si="383"/>
        <v>4</v>
      </c>
      <c r="BH661" s="311">
        <f t="shared" si="384"/>
        <v>9</v>
      </c>
      <c r="BI661" s="10">
        <f t="shared" si="385"/>
        <v>13</v>
      </c>
      <c r="BJ661" s="44">
        <f t="shared" si="386"/>
        <v>4</v>
      </c>
      <c r="BK661" s="44">
        <f t="shared" si="387"/>
        <v>9</v>
      </c>
      <c r="BL661" s="11">
        <f t="shared" si="388"/>
        <v>13</v>
      </c>
      <c r="BM661" s="9">
        <f>VLOOKUP($E661,'ALL-GTK-SD-SMP-SMA-SMK-SLB'!$F$14:$CG$713,'ALL-GTK-SD-SMP-SMA-SMK-SLB'!BN$7,FALSE)</f>
        <v>0</v>
      </c>
      <c r="BN661" s="9">
        <f>VLOOKUP($E661,'ALL-GTK-SD-SMP-SMA-SMK-SLB'!$F$14:$CG$713,'ALL-GTK-SD-SMP-SMA-SMK-SLB'!BO$7,FALSE)</f>
        <v>0</v>
      </c>
      <c r="BO661" s="9">
        <f>VLOOKUP($E661,'ALL-GTK-SD-SMP-SMA-SMK-SLB'!$F$14:$CG$713,'ALL-GTK-SD-SMP-SMA-SMK-SLB'!BP$7,FALSE)</f>
        <v>1</v>
      </c>
      <c r="BP661" s="9">
        <f>VLOOKUP($E661,'ALL-GTK-SD-SMP-SMA-SMK-SLB'!$F$14:$CG$713,'ALL-GTK-SD-SMP-SMA-SMK-SLB'!BQ$7,FALSE)</f>
        <v>1</v>
      </c>
      <c r="BQ661" s="9">
        <f>VLOOKUP($E661,'ALL-GTK-SD-SMP-SMA-SMK-SLB'!$F$14:$CG$713,'ALL-GTK-SD-SMP-SMA-SMK-SLB'!BR$7,FALSE)</f>
        <v>0</v>
      </c>
      <c r="BR661" s="9">
        <f>VLOOKUP($E661,'ALL-GTK-SD-SMP-SMA-SMK-SLB'!$F$14:$CG$713,'ALL-GTK-SD-SMP-SMA-SMK-SLB'!BS$7,FALSE)</f>
        <v>0</v>
      </c>
      <c r="BS661" s="9">
        <f>VLOOKUP($E661,'ALL-GTK-SD-SMP-SMA-SMK-SLB'!$F$14:$CG$713,'ALL-GTK-SD-SMP-SMA-SMK-SLB'!BT$7,FALSE)</f>
        <v>0</v>
      </c>
      <c r="BT661" s="9">
        <f>VLOOKUP($E661,'ALL-GTK-SD-SMP-SMA-SMK-SLB'!$F$14:$CG$713,'ALL-GTK-SD-SMP-SMA-SMK-SLB'!BU$7,FALSE)</f>
        <v>0</v>
      </c>
      <c r="BU661" s="299">
        <f t="shared" si="389"/>
        <v>1</v>
      </c>
      <c r="BV661" s="299">
        <f t="shared" si="390"/>
        <v>1</v>
      </c>
      <c r="BW661" s="44">
        <f t="shared" si="391"/>
        <v>1</v>
      </c>
      <c r="BX661" s="44">
        <f t="shared" si="392"/>
        <v>1</v>
      </c>
      <c r="BY661" s="11">
        <f t="shared" si="393"/>
        <v>2</v>
      </c>
      <c r="BZ661" s="14">
        <f t="shared" si="394"/>
        <v>5</v>
      </c>
      <c r="CA661" s="14">
        <f t="shared" si="395"/>
        <v>9</v>
      </c>
      <c r="CB661" s="13">
        <f t="shared" si="396"/>
        <v>1</v>
      </c>
      <c r="CC661" s="13">
        <f t="shared" si="397"/>
        <v>1</v>
      </c>
      <c r="CD661" s="312">
        <f t="shared" si="398"/>
        <v>6</v>
      </c>
      <c r="CE661" s="312">
        <f t="shared" si="399"/>
        <v>10</v>
      </c>
      <c r="CF661" s="313">
        <f t="shared" si="400"/>
        <v>16</v>
      </c>
      <c r="CG661" s="302" t="str">
        <f t="shared" si="401"/>
        <v>REVISI</v>
      </c>
    </row>
    <row r="662" spans="1:85" ht="14.25" x14ac:dyDescent="0.25">
      <c r="A662" s="6">
        <v>650</v>
      </c>
      <c r="B662" s="495">
        <v>39</v>
      </c>
      <c r="C662" s="495" t="s">
        <v>9</v>
      </c>
      <c r="D662" s="496" t="s">
        <v>19</v>
      </c>
      <c r="E662" s="626">
        <v>20341390</v>
      </c>
      <c r="F662" s="627" t="s">
        <v>1121</v>
      </c>
      <c r="G662" s="624" t="s">
        <v>53</v>
      </c>
      <c r="H662" s="9">
        <f>VLOOKUP($E662,'ALL-GTK-SD-SMP-SMA-SMK-SLB'!$F$14:$CG$713,'ALL-GTK-SD-SMP-SMA-SMK-SLB'!I$7,FALSE)</f>
        <v>0</v>
      </c>
      <c r="I662" s="9">
        <f>VLOOKUP($E662,'ALL-GTK-SD-SMP-SMA-SMK-SLB'!$F$14:$CG$713,'ALL-GTK-SD-SMP-SMA-SMK-SLB'!J$7,FALSE)</f>
        <v>0</v>
      </c>
      <c r="J662" s="9">
        <f>VLOOKUP($E662,'ALL-GTK-SD-SMP-SMA-SMK-SLB'!$F$14:$CG$713,'ALL-GTK-SD-SMP-SMA-SMK-SLB'!K$7,FALSE)</f>
        <v>0</v>
      </c>
      <c r="K662" s="9">
        <f>VLOOKUP($E662,'ALL-GTK-SD-SMP-SMA-SMK-SLB'!$F$14:$CG$713,'ALL-GTK-SD-SMP-SMA-SMK-SLB'!L$7,FALSE)</f>
        <v>0</v>
      </c>
      <c r="L662" s="9">
        <f>VLOOKUP($E662,'ALL-GTK-SD-SMP-SMA-SMK-SLB'!$F$14:$CG$713,'ALL-GTK-SD-SMP-SMA-SMK-SLB'!M$7,FALSE)</f>
        <v>0</v>
      </c>
      <c r="M662" s="9">
        <f>VLOOKUP($E662,'ALL-GTK-SD-SMP-SMA-SMK-SLB'!$F$14:$CG$713,'ALL-GTK-SD-SMP-SMA-SMK-SLB'!N$7,FALSE)</f>
        <v>0</v>
      </c>
      <c r="N662" s="9">
        <f>VLOOKUP($E662,'ALL-GTK-SD-SMP-SMA-SMK-SLB'!$F$14:$CG$713,'ALL-GTK-SD-SMP-SMA-SMK-SLB'!O$7,FALSE)</f>
        <v>0</v>
      </c>
      <c r="O662" s="9">
        <f>VLOOKUP($E662,'ALL-GTK-SD-SMP-SMA-SMK-SLB'!$F$14:$CG$713,'ALL-GTK-SD-SMP-SMA-SMK-SLB'!P$7,FALSE)</f>
        <v>0</v>
      </c>
      <c r="P662" s="299">
        <f t="shared" si="366"/>
        <v>0</v>
      </c>
      <c r="Q662" s="299">
        <f t="shared" si="367"/>
        <v>0</v>
      </c>
      <c r="R662" s="300">
        <f t="shared" si="368"/>
        <v>0</v>
      </c>
      <c r="S662" s="9">
        <f>VLOOKUP($E662,'ALL-GTK-SD-SMP-SMA-SMK-SLB'!$F$14:$CG$713,'ALL-GTK-SD-SMP-SMA-SMK-SLB'!T$7,FALSE)</f>
        <v>13</v>
      </c>
      <c r="T662" s="9">
        <f>VLOOKUP($E662,'ALL-GTK-SD-SMP-SMA-SMK-SLB'!$F$14:$CG$713,'ALL-GTK-SD-SMP-SMA-SMK-SLB'!U$7,FALSE)</f>
        <v>14</v>
      </c>
      <c r="U662" s="9">
        <f>VLOOKUP($E662,'ALL-GTK-SD-SMP-SMA-SMK-SLB'!$F$14:$CG$713,'ALL-GTK-SD-SMP-SMA-SMK-SLB'!V$7,FALSE)</f>
        <v>0</v>
      </c>
      <c r="V662" s="9">
        <f>VLOOKUP($E662,'ALL-GTK-SD-SMP-SMA-SMK-SLB'!$F$14:$CG$713,'ALL-GTK-SD-SMP-SMA-SMK-SLB'!W$7,FALSE)</f>
        <v>0</v>
      </c>
      <c r="W662" s="9">
        <f>VLOOKUP($E662,'ALL-GTK-SD-SMP-SMA-SMK-SLB'!$F$14:$CG$713,'ALL-GTK-SD-SMP-SMA-SMK-SLB'!X$7,FALSE)</f>
        <v>2</v>
      </c>
      <c r="X662" s="9">
        <f>VLOOKUP($E662,'ALL-GTK-SD-SMP-SMA-SMK-SLB'!$F$14:$CG$713,'ALL-GTK-SD-SMP-SMA-SMK-SLB'!Y$7,FALSE)</f>
        <v>2</v>
      </c>
      <c r="Y662" s="299">
        <f t="shared" si="369"/>
        <v>15</v>
      </c>
      <c r="Z662" s="299">
        <f t="shared" si="370"/>
        <v>16</v>
      </c>
      <c r="AA662" s="10">
        <f t="shared" si="371"/>
        <v>31</v>
      </c>
      <c r="AB662" s="44">
        <f t="shared" si="372"/>
        <v>15</v>
      </c>
      <c r="AC662" s="44">
        <f t="shared" si="373"/>
        <v>16</v>
      </c>
      <c r="AD662" s="11">
        <f t="shared" si="374"/>
        <v>31</v>
      </c>
      <c r="AE662" s="9">
        <f>VLOOKUP($E662,'ALL-GTK-SD-SMP-SMA-SMK-SLB'!$F$14:$CG$713,'ALL-GTK-SD-SMP-SMA-SMK-SLB'!AF$7,FALSE)</f>
        <v>9</v>
      </c>
      <c r="AF662" s="9">
        <f>VLOOKUP($E662,'ALL-GTK-SD-SMP-SMA-SMK-SLB'!$F$14:$CG$713,'ALL-GTK-SD-SMP-SMA-SMK-SLB'!AG$7,FALSE)</f>
        <v>9</v>
      </c>
      <c r="AG662" s="10">
        <f t="shared" si="375"/>
        <v>18</v>
      </c>
      <c r="AH662" s="9">
        <f>VLOOKUP($E662,'ALL-GTK-SD-SMP-SMA-SMK-SLB'!$F$14:$CG$713,'ALL-GTK-SD-SMP-SMA-SMK-SLB'!AI$7,FALSE)</f>
        <v>6</v>
      </c>
      <c r="AI662" s="9">
        <f>VLOOKUP($E662,'ALL-GTK-SD-SMP-SMA-SMK-SLB'!$F$14:$CG$713,'ALL-GTK-SD-SMP-SMA-SMK-SLB'!AJ$7,FALSE)</f>
        <v>7</v>
      </c>
      <c r="AJ662" s="10">
        <f t="shared" si="376"/>
        <v>13</v>
      </c>
      <c r="AK662" s="44">
        <f t="shared" si="377"/>
        <v>15</v>
      </c>
      <c r="AL662" s="44">
        <f t="shared" si="378"/>
        <v>16</v>
      </c>
      <c r="AM662" s="11">
        <f t="shared" si="379"/>
        <v>31</v>
      </c>
      <c r="AN662" s="299">
        <v>0</v>
      </c>
      <c r="AO662" s="299">
        <v>0</v>
      </c>
      <c r="AP662" s="9">
        <f>VLOOKUP($E662,'ALL-GTK-SD-SMP-SMA-SMK-SLB'!$F$14:$CG$713,'ALL-GTK-SD-SMP-SMA-SMK-SLB'!AQ$7,FALSE)</f>
        <v>0</v>
      </c>
      <c r="AQ662" s="9">
        <f>VLOOKUP($E662,'ALL-GTK-SD-SMP-SMA-SMK-SLB'!$F$14:$CG$713,'ALL-GTK-SD-SMP-SMA-SMK-SLB'!AR$7,FALSE)</f>
        <v>0</v>
      </c>
      <c r="AR662" s="9">
        <f>VLOOKUP($E662,'ALL-GTK-SD-SMP-SMA-SMK-SLB'!$F$14:$CG$713,'ALL-GTK-SD-SMP-SMA-SMK-SLB'!AS$7,FALSE)</f>
        <v>0</v>
      </c>
      <c r="AS662" s="9">
        <f>VLOOKUP($E662,'ALL-GTK-SD-SMP-SMA-SMK-SLB'!$F$14:$CG$713,'ALL-GTK-SD-SMP-SMA-SMK-SLB'!AT$7,FALSE)</f>
        <v>0</v>
      </c>
      <c r="AT662" s="9">
        <f>VLOOKUP($E662,'ALL-GTK-SD-SMP-SMA-SMK-SLB'!$F$14:$CG$713,'ALL-GTK-SD-SMP-SMA-SMK-SLB'!AU$7,FALSE)</f>
        <v>2</v>
      </c>
      <c r="AU662" s="9">
        <f>VLOOKUP($E662,'ALL-GTK-SD-SMP-SMA-SMK-SLB'!$F$14:$CG$713,'ALL-GTK-SD-SMP-SMA-SMK-SLB'!AV$7,FALSE)</f>
        <v>0</v>
      </c>
      <c r="AV662" s="9">
        <f>VLOOKUP($E662,'ALL-GTK-SD-SMP-SMA-SMK-SLB'!$F$14:$CG$713,'ALL-GTK-SD-SMP-SMA-SMK-SLB'!AW$7,FALSE)</f>
        <v>0</v>
      </c>
      <c r="AW662" s="9">
        <f>VLOOKUP($E662,'ALL-GTK-SD-SMP-SMA-SMK-SLB'!$F$14:$CG$713,'ALL-GTK-SD-SMP-SMA-SMK-SLB'!AX$7,FALSE)</f>
        <v>0</v>
      </c>
      <c r="AX662" s="9">
        <f>VLOOKUP($E662,'ALL-GTK-SD-SMP-SMA-SMK-SLB'!$F$14:$CG$713,'ALL-GTK-SD-SMP-SMA-SMK-SLB'!AY$7,FALSE)</f>
        <v>12</v>
      </c>
      <c r="AY662" s="9">
        <f>VLOOKUP($E662,'ALL-GTK-SD-SMP-SMA-SMK-SLB'!$F$14:$CG$713,'ALL-GTK-SD-SMP-SMA-SMK-SLB'!AZ$7,FALSE)</f>
        <v>14</v>
      </c>
      <c r="AZ662" s="9">
        <f>VLOOKUP($E662,'ALL-GTK-SD-SMP-SMA-SMK-SLB'!$F$14:$CG$713,'ALL-GTK-SD-SMP-SMA-SMK-SLB'!BA$7,FALSE)</f>
        <v>1</v>
      </c>
      <c r="BA662" s="9">
        <f>VLOOKUP($E662,'ALL-GTK-SD-SMP-SMA-SMK-SLB'!$F$14:$CG$713,'ALL-GTK-SD-SMP-SMA-SMK-SLB'!BB$7,FALSE)</f>
        <v>2</v>
      </c>
      <c r="BB662" s="9">
        <f>VLOOKUP($E662,'ALL-GTK-SD-SMP-SMA-SMK-SLB'!$F$14:$CG$713,'ALL-GTK-SD-SMP-SMA-SMK-SLB'!BC$7,FALSE)</f>
        <v>0</v>
      </c>
      <c r="BC662" s="9">
        <f>VLOOKUP($E662,'ALL-GTK-SD-SMP-SMA-SMK-SLB'!$F$14:$CG$713,'ALL-GTK-SD-SMP-SMA-SMK-SLB'!BD$7,FALSE)</f>
        <v>0</v>
      </c>
      <c r="BD662" s="310">
        <f t="shared" si="380"/>
        <v>2</v>
      </c>
      <c r="BE662" s="310">
        <f t="shared" si="381"/>
        <v>0</v>
      </c>
      <c r="BF662" s="10">
        <f t="shared" si="382"/>
        <v>2</v>
      </c>
      <c r="BG662" s="311">
        <f t="shared" si="383"/>
        <v>13</v>
      </c>
      <c r="BH662" s="311">
        <f t="shared" si="384"/>
        <v>16</v>
      </c>
      <c r="BI662" s="10">
        <f t="shared" si="385"/>
        <v>29</v>
      </c>
      <c r="BJ662" s="44">
        <f t="shared" si="386"/>
        <v>15</v>
      </c>
      <c r="BK662" s="44">
        <f t="shared" si="387"/>
        <v>16</v>
      </c>
      <c r="BL662" s="11">
        <f t="shared" si="388"/>
        <v>31</v>
      </c>
      <c r="BM662" s="9">
        <f>VLOOKUP($E662,'ALL-GTK-SD-SMP-SMA-SMK-SLB'!$F$14:$CG$713,'ALL-GTK-SD-SMP-SMA-SMK-SLB'!BN$7,FALSE)</f>
        <v>0</v>
      </c>
      <c r="BN662" s="9">
        <f>VLOOKUP($E662,'ALL-GTK-SD-SMP-SMA-SMK-SLB'!$F$14:$CG$713,'ALL-GTK-SD-SMP-SMA-SMK-SLB'!BO$7,FALSE)</f>
        <v>0</v>
      </c>
      <c r="BO662" s="9">
        <f>VLOOKUP($E662,'ALL-GTK-SD-SMP-SMA-SMK-SLB'!$F$14:$CG$713,'ALL-GTK-SD-SMP-SMA-SMK-SLB'!BP$7,FALSE)</f>
        <v>0</v>
      </c>
      <c r="BP662" s="9">
        <f>VLOOKUP($E662,'ALL-GTK-SD-SMP-SMA-SMK-SLB'!$F$14:$CG$713,'ALL-GTK-SD-SMP-SMA-SMK-SLB'!BQ$7,FALSE)</f>
        <v>0</v>
      </c>
      <c r="BQ662" s="9">
        <f>VLOOKUP($E662,'ALL-GTK-SD-SMP-SMA-SMK-SLB'!$F$14:$CG$713,'ALL-GTK-SD-SMP-SMA-SMK-SLB'!BR$7,FALSE)</f>
        <v>0</v>
      </c>
      <c r="BR662" s="9">
        <f>VLOOKUP($E662,'ALL-GTK-SD-SMP-SMA-SMK-SLB'!$F$14:$CG$713,'ALL-GTK-SD-SMP-SMA-SMK-SLB'!BS$7,FALSE)</f>
        <v>0</v>
      </c>
      <c r="BS662" s="9">
        <f>VLOOKUP($E662,'ALL-GTK-SD-SMP-SMA-SMK-SLB'!$F$14:$CG$713,'ALL-GTK-SD-SMP-SMA-SMK-SLB'!BT$7,FALSE)</f>
        <v>1</v>
      </c>
      <c r="BT662" s="9">
        <f>VLOOKUP($E662,'ALL-GTK-SD-SMP-SMA-SMK-SLB'!$F$14:$CG$713,'ALL-GTK-SD-SMP-SMA-SMK-SLB'!BU$7,FALSE)</f>
        <v>0</v>
      </c>
      <c r="BU662" s="299">
        <f t="shared" si="389"/>
        <v>1</v>
      </c>
      <c r="BV662" s="299">
        <f t="shared" si="390"/>
        <v>0</v>
      </c>
      <c r="BW662" s="44">
        <f t="shared" si="391"/>
        <v>1</v>
      </c>
      <c r="BX662" s="44">
        <f t="shared" si="392"/>
        <v>0</v>
      </c>
      <c r="BY662" s="11">
        <f t="shared" si="393"/>
        <v>1</v>
      </c>
      <c r="BZ662" s="14">
        <f t="shared" si="394"/>
        <v>15</v>
      </c>
      <c r="CA662" s="14">
        <f t="shared" si="395"/>
        <v>16</v>
      </c>
      <c r="CB662" s="13">
        <f t="shared" si="396"/>
        <v>1</v>
      </c>
      <c r="CC662" s="13">
        <f t="shared" si="397"/>
        <v>0</v>
      </c>
      <c r="CD662" s="312">
        <f t="shared" si="398"/>
        <v>16</v>
      </c>
      <c r="CE662" s="312">
        <f t="shared" si="399"/>
        <v>16</v>
      </c>
      <c r="CF662" s="313">
        <f t="shared" si="400"/>
        <v>32</v>
      </c>
      <c r="CG662" s="302" t="str">
        <f t="shared" si="401"/>
        <v>OK</v>
      </c>
    </row>
    <row r="663" spans="1:85" ht="14.25" x14ac:dyDescent="0.25">
      <c r="A663" s="6">
        <v>651</v>
      </c>
      <c r="B663" s="495">
        <v>40</v>
      </c>
      <c r="C663" s="495" t="s">
        <v>9</v>
      </c>
      <c r="D663" s="496" t="s">
        <v>19</v>
      </c>
      <c r="E663" s="626">
        <v>20340343</v>
      </c>
      <c r="F663" s="627" t="s">
        <v>1122</v>
      </c>
      <c r="G663" s="624" t="s">
        <v>53</v>
      </c>
      <c r="H663" s="9">
        <f>VLOOKUP($E663,'ALL-GTK-SD-SMP-SMA-SMK-SLB'!$F$14:$CG$713,'ALL-GTK-SD-SMP-SMA-SMK-SLB'!I$7,FALSE)</f>
        <v>0</v>
      </c>
      <c r="I663" s="9">
        <f>VLOOKUP($E663,'ALL-GTK-SD-SMP-SMA-SMK-SLB'!$F$14:$CG$713,'ALL-GTK-SD-SMP-SMA-SMK-SLB'!J$7,FALSE)</f>
        <v>0</v>
      </c>
      <c r="J663" s="9">
        <f>VLOOKUP($E663,'ALL-GTK-SD-SMP-SMA-SMK-SLB'!$F$14:$CG$713,'ALL-GTK-SD-SMP-SMA-SMK-SLB'!K$7,FALSE)</f>
        <v>0</v>
      </c>
      <c r="K663" s="9">
        <f>VLOOKUP($E663,'ALL-GTK-SD-SMP-SMA-SMK-SLB'!$F$14:$CG$713,'ALL-GTK-SD-SMP-SMA-SMK-SLB'!L$7,FALSE)</f>
        <v>0</v>
      </c>
      <c r="L663" s="9">
        <f>VLOOKUP($E663,'ALL-GTK-SD-SMP-SMA-SMK-SLB'!$F$14:$CG$713,'ALL-GTK-SD-SMP-SMA-SMK-SLB'!M$7,FALSE)</f>
        <v>0</v>
      </c>
      <c r="M663" s="9">
        <f>VLOOKUP($E663,'ALL-GTK-SD-SMP-SMA-SMK-SLB'!$F$14:$CG$713,'ALL-GTK-SD-SMP-SMA-SMK-SLB'!N$7,FALSE)</f>
        <v>0</v>
      </c>
      <c r="N663" s="9">
        <f>VLOOKUP($E663,'ALL-GTK-SD-SMP-SMA-SMK-SLB'!$F$14:$CG$713,'ALL-GTK-SD-SMP-SMA-SMK-SLB'!O$7,FALSE)</f>
        <v>0</v>
      </c>
      <c r="O663" s="9">
        <f>VLOOKUP($E663,'ALL-GTK-SD-SMP-SMA-SMK-SLB'!$F$14:$CG$713,'ALL-GTK-SD-SMP-SMA-SMK-SLB'!P$7,FALSE)</f>
        <v>0</v>
      </c>
      <c r="P663" s="299">
        <f t="shared" si="366"/>
        <v>0</v>
      </c>
      <c r="Q663" s="299">
        <f t="shared" si="367"/>
        <v>0</v>
      </c>
      <c r="R663" s="300">
        <f t="shared" si="368"/>
        <v>0</v>
      </c>
      <c r="S663" s="9">
        <f>VLOOKUP($E663,'ALL-GTK-SD-SMP-SMA-SMK-SLB'!$F$14:$CG$713,'ALL-GTK-SD-SMP-SMA-SMK-SLB'!T$7,FALSE)</f>
        <v>5</v>
      </c>
      <c r="T663" s="9">
        <f>VLOOKUP($E663,'ALL-GTK-SD-SMP-SMA-SMK-SLB'!$F$14:$CG$713,'ALL-GTK-SD-SMP-SMA-SMK-SLB'!U$7,FALSE)</f>
        <v>5</v>
      </c>
      <c r="U663" s="9">
        <f>VLOOKUP($E663,'ALL-GTK-SD-SMP-SMA-SMK-SLB'!$F$14:$CG$713,'ALL-GTK-SD-SMP-SMA-SMK-SLB'!V$7,FALSE)</f>
        <v>1</v>
      </c>
      <c r="V663" s="9">
        <f>VLOOKUP($E663,'ALL-GTK-SD-SMP-SMA-SMK-SLB'!$F$14:$CG$713,'ALL-GTK-SD-SMP-SMA-SMK-SLB'!W$7,FALSE)</f>
        <v>1</v>
      </c>
      <c r="W663" s="9">
        <f>VLOOKUP($E663,'ALL-GTK-SD-SMP-SMA-SMK-SLB'!$F$14:$CG$713,'ALL-GTK-SD-SMP-SMA-SMK-SLB'!X$7,FALSE)</f>
        <v>0</v>
      </c>
      <c r="X663" s="9">
        <f>VLOOKUP($E663,'ALL-GTK-SD-SMP-SMA-SMK-SLB'!$F$14:$CG$713,'ALL-GTK-SD-SMP-SMA-SMK-SLB'!Y$7,FALSE)</f>
        <v>1</v>
      </c>
      <c r="Y663" s="299">
        <f t="shared" si="369"/>
        <v>6</v>
      </c>
      <c r="Z663" s="299">
        <f t="shared" si="370"/>
        <v>7</v>
      </c>
      <c r="AA663" s="10">
        <f t="shared" si="371"/>
        <v>13</v>
      </c>
      <c r="AB663" s="44">
        <f t="shared" si="372"/>
        <v>6</v>
      </c>
      <c r="AC663" s="44">
        <f t="shared" si="373"/>
        <v>7</v>
      </c>
      <c r="AD663" s="11">
        <f t="shared" si="374"/>
        <v>13</v>
      </c>
      <c r="AE663" s="9">
        <f>VLOOKUP($E663,'ALL-GTK-SD-SMP-SMA-SMK-SLB'!$F$14:$CG$713,'ALL-GTK-SD-SMP-SMA-SMK-SLB'!AF$7,FALSE)</f>
        <v>5</v>
      </c>
      <c r="AF663" s="9">
        <f>VLOOKUP($E663,'ALL-GTK-SD-SMP-SMA-SMK-SLB'!$F$14:$CG$713,'ALL-GTK-SD-SMP-SMA-SMK-SLB'!AG$7,FALSE)</f>
        <v>5</v>
      </c>
      <c r="AG663" s="10">
        <f t="shared" si="375"/>
        <v>10</v>
      </c>
      <c r="AH663" s="9">
        <f>VLOOKUP($E663,'ALL-GTK-SD-SMP-SMA-SMK-SLB'!$F$14:$CG$713,'ALL-GTK-SD-SMP-SMA-SMK-SLB'!AI$7,FALSE)</f>
        <v>1</v>
      </c>
      <c r="AI663" s="9">
        <f>VLOOKUP($E663,'ALL-GTK-SD-SMP-SMA-SMK-SLB'!$F$14:$CG$713,'ALL-GTK-SD-SMP-SMA-SMK-SLB'!AJ$7,FALSE)</f>
        <v>2</v>
      </c>
      <c r="AJ663" s="10">
        <f t="shared" si="376"/>
        <v>3</v>
      </c>
      <c r="AK663" s="44">
        <f t="shared" si="377"/>
        <v>6</v>
      </c>
      <c r="AL663" s="44">
        <f t="shared" si="378"/>
        <v>7</v>
      </c>
      <c r="AM663" s="11">
        <f t="shared" si="379"/>
        <v>13</v>
      </c>
      <c r="AN663" s="299">
        <v>0</v>
      </c>
      <c r="AO663" s="299">
        <v>0</v>
      </c>
      <c r="AP663" s="9">
        <f>VLOOKUP($E663,'ALL-GTK-SD-SMP-SMA-SMK-SLB'!$F$14:$CG$713,'ALL-GTK-SD-SMP-SMA-SMK-SLB'!AQ$7,FALSE)</f>
        <v>0</v>
      </c>
      <c r="AQ663" s="9">
        <f>VLOOKUP($E663,'ALL-GTK-SD-SMP-SMA-SMK-SLB'!$F$14:$CG$713,'ALL-GTK-SD-SMP-SMA-SMK-SLB'!AR$7,FALSE)</f>
        <v>0</v>
      </c>
      <c r="AR663" s="9">
        <f>VLOOKUP($E663,'ALL-GTK-SD-SMP-SMA-SMK-SLB'!$F$14:$CG$713,'ALL-GTK-SD-SMP-SMA-SMK-SLB'!AS$7,FALSE)</f>
        <v>0</v>
      </c>
      <c r="AS663" s="9">
        <f>VLOOKUP($E663,'ALL-GTK-SD-SMP-SMA-SMK-SLB'!$F$14:$CG$713,'ALL-GTK-SD-SMP-SMA-SMK-SLB'!AT$7,FALSE)</f>
        <v>0</v>
      </c>
      <c r="AT663" s="9">
        <f>VLOOKUP($E663,'ALL-GTK-SD-SMP-SMA-SMK-SLB'!$F$14:$CG$713,'ALL-GTK-SD-SMP-SMA-SMK-SLB'!AU$7,FALSE)</f>
        <v>0</v>
      </c>
      <c r="AU663" s="9">
        <f>VLOOKUP($E663,'ALL-GTK-SD-SMP-SMA-SMK-SLB'!$F$14:$CG$713,'ALL-GTK-SD-SMP-SMA-SMK-SLB'!AV$7,FALSE)</f>
        <v>0</v>
      </c>
      <c r="AV663" s="9">
        <f>VLOOKUP($E663,'ALL-GTK-SD-SMP-SMA-SMK-SLB'!$F$14:$CG$713,'ALL-GTK-SD-SMP-SMA-SMK-SLB'!AW$7,FALSE)</f>
        <v>0</v>
      </c>
      <c r="AW663" s="9">
        <f>VLOOKUP($E663,'ALL-GTK-SD-SMP-SMA-SMK-SLB'!$F$14:$CG$713,'ALL-GTK-SD-SMP-SMA-SMK-SLB'!AX$7,FALSE)</f>
        <v>0</v>
      </c>
      <c r="AX663" s="9">
        <f>VLOOKUP($E663,'ALL-GTK-SD-SMP-SMA-SMK-SLB'!$F$14:$CG$713,'ALL-GTK-SD-SMP-SMA-SMK-SLB'!AY$7,FALSE)</f>
        <v>6</v>
      </c>
      <c r="AY663" s="9">
        <f>VLOOKUP($E663,'ALL-GTK-SD-SMP-SMA-SMK-SLB'!$F$14:$CG$713,'ALL-GTK-SD-SMP-SMA-SMK-SLB'!AZ$7,FALSE)</f>
        <v>7</v>
      </c>
      <c r="AZ663" s="9">
        <f>VLOOKUP($E663,'ALL-GTK-SD-SMP-SMA-SMK-SLB'!$F$14:$CG$713,'ALL-GTK-SD-SMP-SMA-SMK-SLB'!BA$7,FALSE)</f>
        <v>0</v>
      </c>
      <c r="BA663" s="9">
        <f>VLOOKUP($E663,'ALL-GTK-SD-SMP-SMA-SMK-SLB'!$F$14:$CG$713,'ALL-GTK-SD-SMP-SMA-SMK-SLB'!BB$7,FALSE)</f>
        <v>0</v>
      </c>
      <c r="BB663" s="9">
        <f>VLOOKUP($E663,'ALL-GTK-SD-SMP-SMA-SMK-SLB'!$F$14:$CG$713,'ALL-GTK-SD-SMP-SMA-SMK-SLB'!BC$7,FALSE)</f>
        <v>0</v>
      </c>
      <c r="BC663" s="9">
        <f>VLOOKUP($E663,'ALL-GTK-SD-SMP-SMA-SMK-SLB'!$F$14:$CG$713,'ALL-GTK-SD-SMP-SMA-SMK-SLB'!BD$7,FALSE)</f>
        <v>0</v>
      </c>
      <c r="BD663" s="310">
        <f t="shared" si="380"/>
        <v>0</v>
      </c>
      <c r="BE663" s="310">
        <f t="shared" si="381"/>
        <v>0</v>
      </c>
      <c r="BF663" s="10">
        <f t="shared" si="382"/>
        <v>0</v>
      </c>
      <c r="BG663" s="311">
        <f t="shared" si="383"/>
        <v>6</v>
      </c>
      <c r="BH663" s="311">
        <f t="shared" si="384"/>
        <v>7</v>
      </c>
      <c r="BI663" s="10">
        <f t="shared" si="385"/>
        <v>13</v>
      </c>
      <c r="BJ663" s="44">
        <f t="shared" si="386"/>
        <v>6</v>
      </c>
      <c r="BK663" s="44">
        <f t="shared" si="387"/>
        <v>7</v>
      </c>
      <c r="BL663" s="11">
        <f t="shared" si="388"/>
        <v>13</v>
      </c>
      <c r="BM663" s="9">
        <f>VLOOKUP($E663,'ALL-GTK-SD-SMP-SMA-SMK-SLB'!$F$14:$CG$713,'ALL-GTK-SD-SMP-SMA-SMK-SLB'!BN$7,FALSE)</f>
        <v>0</v>
      </c>
      <c r="BN663" s="9">
        <f>VLOOKUP($E663,'ALL-GTK-SD-SMP-SMA-SMK-SLB'!$F$14:$CG$713,'ALL-GTK-SD-SMP-SMA-SMK-SLB'!BO$7,FALSE)</f>
        <v>0</v>
      </c>
      <c r="BO663" s="9">
        <f>VLOOKUP($E663,'ALL-GTK-SD-SMP-SMA-SMK-SLB'!$F$14:$CG$713,'ALL-GTK-SD-SMP-SMA-SMK-SLB'!BP$7,FALSE)</f>
        <v>3</v>
      </c>
      <c r="BP663" s="9">
        <f>VLOOKUP($E663,'ALL-GTK-SD-SMP-SMA-SMK-SLB'!$F$14:$CG$713,'ALL-GTK-SD-SMP-SMA-SMK-SLB'!BQ$7,FALSE)</f>
        <v>0</v>
      </c>
      <c r="BQ663" s="9">
        <f>VLOOKUP($E663,'ALL-GTK-SD-SMP-SMA-SMK-SLB'!$F$14:$CG$713,'ALL-GTK-SD-SMP-SMA-SMK-SLB'!BR$7,FALSE)</f>
        <v>0</v>
      </c>
      <c r="BR663" s="9">
        <f>VLOOKUP($E663,'ALL-GTK-SD-SMP-SMA-SMK-SLB'!$F$14:$CG$713,'ALL-GTK-SD-SMP-SMA-SMK-SLB'!BS$7,FALSE)</f>
        <v>0</v>
      </c>
      <c r="BS663" s="9">
        <f>VLOOKUP($E663,'ALL-GTK-SD-SMP-SMA-SMK-SLB'!$F$14:$CG$713,'ALL-GTK-SD-SMP-SMA-SMK-SLB'!BT$7,FALSE)</f>
        <v>0</v>
      </c>
      <c r="BT663" s="9">
        <f>VLOOKUP($E663,'ALL-GTK-SD-SMP-SMA-SMK-SLB'!$F$14:$CG$713,'ALL-GTK-SD-SMP-SMA-SMK-SLB'!BU$7,FALSE)</f>
        <v>0</v>
      </c>
      <c r="BU663" s="299">
        <f t="shared" si="389"/>
        <v>3</v>
      </c>
      <c r="BV663" s="299">
        <f t="shared" si="390"/>
        <v>0</v>
      </c>
      <c r="BW663" s="44">
        <f t="shared" si="391"/>
        <v>3</v>
      </c>
      <c r="BX663" s="44">
        <f t="shared" si="392"/>
        <v>0</v>
      </c>
      <c r="BY663" s="11">
        <f t="shared" si="393"/>
        <v>3</v>
      </c>
      <c r="BZ663" s="14">
        <f t="shared" si="394"/>
        <v>6</v>
      </c>
      <c r="CA663" s="14">
        <f t="shared" si="395"/>
        <v>7</v>
      </c>
      <c r="CB663" s="13">
        <f t="shared" si="396"/>
        <v>3</v>
      </c>
      <c r="CC663" s="13">
        <f t="shared" si="397"/>
        <v>0</v>
      </c>
      <c r="CD663" s="312">
        <f t="shared" si="398"/>
        <v>9</v>
      </c>
      <c r="CE663" s="312">
        <f t="shared" si="399"/>
        <v>7</v>
      </c>
      <c r="CF663" s="313">
        <f t="shared" si="400"/>
        <v>16</v>
      </c>
      <c r="CG663" s="302" t="str">
        <f t="shared" si="401"/>
        <v>OK</v>
      </c>
    </row>
    <row r="664" spans="1:85" ht="24" x14ac:dyDescent="0.25">
      <c r="A664" s="6">
        <v>652</v>
      </c>
      <c r="B664" s="495">
        <v>41</v>
      </c>
      <c r="C664" s="495" t="s">
        <v>9</v>
      </c>
      <c r="D664" s="496" t="s">
        <v>19</v>
      </c>
      <c r="E664" s="626">
        <v>20362388</v>
      </c>
      <c r="F664" s="627" t="s">
        <v>1123</v>
      </c>
      <c r="G664" s="624" t="s">
        <v>53</v>
      </c>
      <c r="H664" s="9">
        <f>VLOOKUP($E664,'ALL-GTK-SD-SMP-SMA-SMK-SLB'!$F$14:$CG$713,'ALL-GTK-SD-SMP-SMA-SMK-SLB'!I$7,FALSE)</f>
        <v>0</v>
      </c>
      <c r="I664" s="9">
        <f>VLOOKUP($E664,'ALL-GTK-SD-SMP-SMA-SMK-SLB'!$F$14:$CG$713,'ALL-GTK-SD-SMP-SMA-SMK-SLB'!J$7,FALSE)</f>
        <v>0</v>
      </c>
      <c r="J664" s="9">
        <f>VLOOKUP($E664,'ALL-GTK-SD-SMP-SMA-SMK-SLB'!$F$14:$CG$713,'ALL-GTK-SD-SMP-SMA-SMK-SLB'!K$7,FALSE)</f>
        <v>0</v>
      </c>
      <c r="K664" s="9">
        <f>VLOOKUP($E664,'ALL-GTK-SD-SMP-SMA-SMK-SLB'!$F$14:$CG$713,'ALL-GTK-SD-SMP-SMA-SMK-SLB'!L$7,FALSE)</f>
        <v>0</v>
      </c>
      <c r="L664" s="9">
        <f>VLOOKUP($E664,'ALL-GTK-SD-SMP-SMA-SMK-SLB'!$F$14:$CG$713,'ALL-GTK-SD-SMP-SMA-SMK-SLB'!M$7,FALSE)</f>
        <v>0</v>
      </c>
      <c r="M664" s="9">
        <f>VLOOKUP($E664,'ALL-GTK-SD-SMP-SMA-SMK-SLB'!$F$14:$CG$713,'ALL-GTK-SD-SMP-SMA-SMK-SLB'!N$7,FALSE)</f>
        <v>0</v>
      </c>
      <c r="N664" s="9">
        <f>VLOOKUP($E664,'ALL-GTK-SD-SMP-SMA-SMK-SLB'!$F$14:$CG$713,'ALL-GTK-SD-SMP-SMA-SMK-SLB'!O$7,FALSE)</f>
        <v>0</v>
      </c>
      <c r="O664" s="9">
        <f>VLOOKUP($E664,'ALL-GTK-SD-SMP-SMA-SMK-SLB'!$F$14:$CG$713,'ALL-GTK-SD-SMP-SMA-SMK-SLB'!P$7,FALSE)</f>
        <v>0</v>
      </c>
      <c r="P664" s="299">
        <f t="shared" si="366"/>
        <v>0</v>
      </c>
      <c r="Q664" s="299">
        <f t="shared" si="367"/>
        <v>0</v>
      </c>
      <c r="R664" s="300">
        <f t="shared" si="368"/>
        <v>0</v>
      </c>
      <c r="S664" s="9">
        <f>VLOOKUP($E664,'ALL-GTK-SD-SMP-SMA-SMK-SLB'!$F$14:$CG$713,'ALL-GTK-SD-SMP-SMA-SMK-SLB'!T$7,FALSE)</f>
        <v>1</v>
      </c>
      <c r="T664" s="9">
        <f>VLOOKUP($E664,'ALL-GTK-SD-SMP-SMA-SMK-SLB'!$F$14:$CG$713,'ALL-GTK-SD-SMP-SMA-SMK-SLB'!U$7,FALSE)</f>
        <v>2</v>
      </c>
      <c r="U664" s="9">
        <f>VLOOKUP($E664,'ALL-GTK-SD-SMP-SMA-SMK-SLB'!$F$14:$CG$713,'ALL-GTK-SD-SMP-SMA-SMK-SLB'!V$7,FALSE)</f>
        <v>0</v>
      </c>
      <c r="V664" s="9">
        <f>VLOOKUP($E664,'ALL-GTK-SD-SMP-SMA-SMK-SLB'!$F$14:$CG$713,'ALL-GTK-SD-SMP-SMA-SMK-SLB'!W$7,FALSE)</f>
        <v>0</v>
      </c>
      <c r="W664" s="9">
        <f>VLOOKUP($E664,'ALL-GTK-SD-SMP-SMA-SMK-SLB'!$F$14:$CG$713,'ALL-GTK-SD-SMP-SMA-SMK-SLB'!X$7,FALSE)</f>
        <v>2</v>
      </c>
      <c r="X664" s="9">
        <f>VLOOKUP($E664,'ALL-GTK-SD-SMP-SMA-SMK-SLB'!$F$14:$CG$713,'ALL-GTK-SD-SMP-SMA-SMK-SLB'!Y$7,FALSE)</f>
        <v>1</v>
      </c>
      <c r="Y664" s="299">
        <f t="shared" si="369"/>
        <v>3</v>
      </c>
      <c r="Z664" s="299">
        <f t="shared" si="370"/>
        <v>3</v>
      </c>
      <c r="AA664" s="10">
        <f t="shared" si="371"/>
        <v>6</v>
      </c>
      <c r="AB664" s="44">
        <f t="shared" si="372"/>
        <v>3</v>
      </c>
      <c r="AC664" s="44">
        <f t="shared" si="373"/>
        <v>3</v>
      </c>
      <c r="AD664" s="11">
        <f t="shared" si="374"/>
        <v>6</v>
      </c>
      <c r="AE664" s="9">
        <f>VLOOKUP($E664,'ALL-GTK-SD-SMP-SMA-SMK-SLB'!$F$14:$CG$713,'ALL-GTK-SD-SMP-SMA-SMK-SLB'!AF$7,FALSE)</f>
        <v>3</v>
      </c>
      <c r="AF664" s="9">
        <f>VLOOKUP($E664,'ALL-GTK-SD-SMP-SMA-SMK-SLB'!$F$14:$CG$713,'ALL-GTK-SD-SMP-SMA-SMK-SLB'!AG$7,FALSE)</f>
        <v>2</v>
      </c>
      <c r="AG664" s="10">
        <f t="shared" si="375"/>
        <v>5</v>
      </c>
      <c r="AH664" s="9">
        <f>VLOOKUP($E664,'ALL-GTK-SD-SMP-SMA-SMK-SLB'!$F$14:$CG$713,'ALL-GTK-SD-SMP-SMA-SMK-SLB'!AI$7,FALSE)</f>
        <v>0</v>
      </c>
      <c r="AI664" s="9">
        <f>VLOOKUP($E664,'ALL-GTK-SD-SMP-SMA-SMK-SLB'!$F$14:$CG$713,'ALL-GTK-SD-SMP-SMA-SMK-SLB'!AJ$7,FALSE)</f>
        <v>1</v>
      </c>
      <c r="AJ664" s="10">
        <f t="shared" si="376"/>
        <v>1</v>
      </c>
      <c r="AK664" s="44">
        <f t="shared" si="377"/>
        <v>3</v>
      </c>
      <c r="AL664" s="44">
        <f t="shared" si="378"/>
        <v>3</v>
      </c>
      <c r="AM664" s="11">
        <f t="shared" si="379"/>
        <v>6</v>
      </c>
      <c r="AN664" s="299">
        <v>0</v>
      </c>
      <c r="AO664" s="299">
        <v>0</v>
      </c>
      <c r="AP664" s="9">
        <f>VLOOKUP($E664,'ALL-GTK-SD-SMP-SMA-SMK-SLB'!$F$14:$CG$713,'ALL-GTK-SD-SMP-SMA-SMK-SLB'!AQ$7,FALSE)</f>
        <v>0</v>
      </c>
      <c r="AQ664" s="9">
        <f>VLOOKUP($E664,'ALL-GTK-SD-SMP-SMA-SMK-SLB'!$F$14:$CG$713,'ALL-GTK-SD-SMP-SMA-SMK-SLB'!AR$7,FALSE)</f>
        <v>0</v>
      </c>
      <c r="AR664" s="9">
        <f>VLOOKUP($E664,'ALL-GTK-SD-SMP-SMA-SMK-SLB'!$F$14:$CG$713,'ALL-GTK-SD-SMP-SMA-SMK-SLB'!AS$7,FALSE)</f>
        <v>0</v>
      </c>
      <c r="AS664" s="9">
        <f>VLOOKUP($E664,'ALL-GTK-SD-SMP-SMA-SMK-SLB'!$F$14:$CG$713,'ALL-GTK-SD-SMP-SMA-SMK-SLB'!AT$7,FALSE)</f>
        <v>0</v>
      </c>
      <c r="AT664" s="9">
        <f>VLOOKUP($E664,'ALL-GTK-SD-SMP-SMA-SMK-SLB'!$F$14:$CG$713,'ALL-GTK-SD-SMP-SMA-SMK-SLB'!AU$7,FALSE)</f>
        <v>0</v>
      </c>
      <c r="AU664" s="9">
        <f>VLOOKUP($E664,'ALL-GTK-SD-SMP-SMA-SMK-SLB'!$F$14:$CG$713,'ALL-GTK-SD-SMP-SMA-SMK-SLB'!AV$7,FALSE)</f>
        <v>0</v>
      </c>
      <c r="AV664" s="9">
        <f>VLOOKUP($E664,'ALL-GTK-SD-SMP-SMA-SMK-SLB'!$F$14:$CG$713,'ALL-GTK-SD-SMP-SMA-SMK-SLB'!AW$7,FALSE)</f>
        <v>0</v>
      </c>
      <c r="AW664" s="9">
        <f>VLOOKUP($E664,'ALL-GTK-SD-SMP-SMA-SMK-SLB'!$F$14:$CG$713,'ALL-GTK-SD-SMP-SMA-SMK-SLB'!AX$7,FALSE)</f>
        <v>0</v>
      </c>
      <c r="AX664" s="9">
        <f>VLOOKUP($E664,'ALL-GTK-SD-SMP-SMA-SMK-SLB'!$F$14:$CG$713,'ALL-GTK-SD-SMP-SMA-SMK-SLB'!AY$7,FALSE)</f>
        <v>3</v>
      </c>
      <c r="AY664" s="9">
        <f>VLOOKUP($E664,'ALL-GTK-SD-SMP-SMA-SMK-SLB'!$F$14:$CG$713,'ALL-GTK-SD-SMP-SMA-SMK-SLB'!AZ$7,FALSE)</f>
        <v>3</v>
      </c>
      <c r="AZ664" s="9">
        <f>VLOOKUP($E664,'ALL-GTK-SD-SMP-SMA-SMK-SLB'!$F$14:$CG$713,'ALL-GTK-SD-SMP-SMA-SMK-SLB'!BA$7,FALSE)</f>
        <v>0</v>
      </c>
      <c r="BA664" s="9">
        <f>VLOOKUP($E664,'ALL-GTK-SD-SMP-SMA-SMK-SLB'!$F$14:$CG$713,'ALL-GTK-SD-SMP-SMA-SMK-SLB'!BB$7,FALSE)</f>
        <v>0</v>
      </c>
      <c r="BB664" s="9">
        <f>VLOOKUP($E664,'ALL-GTK-SD-SMP-SMA-SMK-SLB'!$F$14:$CG$713,'ALL-GTK-SD-SMP-SMA-SMK-SLB'!BC$7,FALSE)</f>
        <v>0</v>
      </c>
      <c r="BC664" s="9">
        <f>VLOOKUP($E664,'ALL-GTK-SD-SMP-SMA-SMK-SLB'!$F$14:$CG$713,'ALL-GTK-SD-SMP-SMA-SMK-SLB'!BD$7,FALSE)</f>
        <v>0</v>
      </c>
      <c r="BD664" s="310">
        <f t="shared" si="380"/>
        <v>0</v>
      </c>
      <c r="BE664" s="310">
        <f t="shared" si="381"/>
        <v>0</v>
      </c>
      <c r="BF664" s="10">
        <f t="shared" si="382"/>
        <v>0</v>
      </c>
      <c r="BG664" s="311">
        <f t="shared" si="383"/>
        <v>3</v>
      </c>
      <c r="BH664" s="311">
        <f t="shared" si="384"/>
        <v>3</v>
      </c>
      <c r="BI664" s="10">
        <f t="shared" si="385"/>
        <v>6</v>
      </c>
      <c r="BJ664" s="44">
        <f t="shared" si="386"/>
        <v>3</v>
      </c>
      <c r="BK664" s="44">
        <f t="shared" si="387"/>
        <v>3</v>
      </c>
      <c r="BL664" s="11">
        <f t="shared" si="388"/>
        <v>6</v>
      </c>
      <c r="BM664" s="9">
        <f>VLOOKUP($E664,'ALL-GTK-SD-SMP-SMA-SMK-SLB'!$F$14:$CG$713,'ALL-GTK-SD-SMP-SMA-SMK-SLB'!BN$7,FALSE)</f>
        <v>0</v>
      </c>
      <c r="BN664" s="9">
        <f>VLOOKUP($E664,'ALL-GTK-SD-SMP-SMA-SMK-SLB'!$F$14:$CG$713,'ALL-GTK-SD-SMP-SMA-SMK-SLB'!BO$7,FALSE)</f>
        <v>0</v>
      </c>
      <c r="BO664" s="9">
        <f>VLOOKUP($E664,'ALL-GTK-SD-SMP-SMA-SMK-SLB'!$F$14:$CG$713,'ALL-GTK-SD-SMP-SMA-SMK-SLB'!BP$7,FALSE)</f>
        <v>1</v>
      </c>
      <c r="BP664" s="9">
        <f>VLOOKUP($E664,'ALL-GTK-SD-SMP-SMA-SMK-SLB'!$F$14:$CG$713,'ALL-GTK-SD-SMP-SMA-SMK-SLB'!BQ$7,FALSE)</f>
        <v>0</v>
      </c>
      <c r="BQ664" s="9">
        <f>VLOOKUP($E664,'ALL-GTK-SD-SMP-SMA-SMK-SLB'!$F$14:$CG$713,'ALL-GTK-SD-SMP-SMA-SMK-SLB'!BR$7,FALSE)</f>
        <v>0</v>
      </c>
      <c r="BR664" s="9">
        <f>VLOOKUP($E664,'ALL-GTK-SD-SMP-SMA-SMK-SLB'!$F$14:$CG$713,'ALL-GTK-SD-SMP-SMA-SMK-SLB'!BS$7,FALSE)</f>
        <v>0</v>
      </c>
      <c r="BS664" s="9">
        <f>VLOOKUP($E664,'ALL-GTK-SD-SMP-SMA-SMK-SLB'!$F$14:$CG$713,'ALL-GTK-SD-SMP-SMA-SMK-SLB'!BT$7,FALSE)</f>
        <v>0</v>
      </c>
      <c r="BT664" s="9">
        <f>VLOOKUP($E664,'ALL-GTK-SD-SMP-SMA-SMK-SLB'!$F$14:$CG$713,'ALL-GTK-SD-SMP-SMA-SMK-SLB'!BU$7,FALSE)</f>
        <v>0</v>
      </c>
      <c r="BU664" s="299">
        <f t="shared" si="389"/>
        <v>1</v>
      </c>
      <c r="BV664" s="299">
        <f t="shared" si="390"/>
        <v>0</v>
      </c>
      <c r="BW664" s="44">
        <f t="shared" si="391"/>
        <v>1</v>
      </c>
      <c r="BX664" s="44">
        <f t="shared" si="392"/>
        <v>0</v>
      </c>
      <c r="BY664" s="11">
        <f t="shared" si="393"/>
        <v>1</v>
      </c>
      <c r="BZ664" s="14">
        <f t="shared" si="394"/>
        <v>3</v>
      </c>
      <c r="CA664" s="14">
        <f t="shared" si="395"/>
        <v>3</v>
      </c>
      <c r="CB664" s="13">
        <f t="shared" si="396"/>
        <v>1</v>
      </c>
      <c r="CC664" s="13">
        <f t="shared" si="397"/>
        <v>0</v>
      </c>
      <c r="CD664" s="312">
        <f t="shared" si="398"/>
        <v>4</v>
      </c>
      <c r="CE664" s="312">
        <f t="shared" si="399"/>
        <v>3</v>
      </c>
      <c r="CF664" s="313">
        <f t="shared" si="400"/>
        <v>7</v>
      </c>
      <c r="CG664" s="302" t="str">
        <f t="shared" si="401"/>
        <v>OK</v>
      </c>
    </row>
    <row r="665" spans="1:85" ht="14.25" x14ac:dyDescent="0.25">
      <c r="A665" s="6">
        <v>653</v>
      </c>
      <c r="B665" s="495">
        <v>42</v>
      </c>
      <c r="C665" s="495" t="s">
        <v>9</v>
      </c>
      <c r="D665" s="496" t="s">
        <v>19</v>
      </c>
      <c r="E665" s="626">
        <v>69756199</v>
      </c>
      <c r="F665" s="627" t="s">
        <v>1124</v>
      </c>
      <c r="G665" s="624" t="s">
        <v>53</v>
      </c>
      <c r="H665" s="9">
        <f>VLOOKUP($E665,'ALL-GTK-SD-SMP-SMA-SMK-SLB'!$F$14:$CG$713,'ALL-GTK-SD-SMP-SMA-SMK-SLB'!I$7,FALSE)</f>
        <v>0</v>
      </c>
      <c r="I665" s="9">
        <f>VLOOKUP($E665,'ALL-GTK-SD-SMP-SMA-SMK-SLB'!$F$14:$CG$713,'ALL-GTK-SD-SMP-SMA-SMK-SLB'!J$7,FALSE)</f>
        <v>0</v>
      </c>
      <c r="J665" s="9">
        <f>VLOOKUP($E665,'ALL-GTK-SD-SMP-SMA-SMK-SLB'!$F$14:$CG$713,'ALL-GTK-SD-SMP-SMA-SMK-SLB'!K$7,FALSE)</f>
        <v>0</v>
      </c>
      <c r="K665" s="9">
        <f>VLOOKUP($E665,'ALL-GTK-SD-SMP-SMA-SMK-SLB'!$F$14:$CG$713,'ALL-GTK-SD-SMP-SMA-SMK-SLB'!L$7,FALSE)</f>
        <v>0</v>
      </c>
      <c r="L665" s="9">
        <f>VLOOKUP($E665,'ALL-GTK-SD-SMP-SMA-SMK-SLB'!$F$14:$CG$713,'ALL-GTK-SD-SMP-SMA-SMK-SLB'!M$7,FALSE)</f>
        <v>0</v>
      </c>
      <c r="M665" s="9">
        <f>VLOOKUP($E665,'ALL-GTK-SD-SMP-SMA-SMK-SLB'!$F$14:$CG$713,'ALL-GTK-SD-SMP-SMA-SMK-SLB'!N$7,FALSE)</f>
        <v>0</v>
      </c>
      <c r="N665" s="9">
        <f>VLOOKUP($E665,'ALL-GTK-SD-SMP-SMA-SMK-SLB'!$F$14:$CG$713,'ALL-GTK-SD-SMP-SMA-SMK-SLB'!O$7,FALSE)</f>
        <v>0</v>
      </c>
      <c r="O665" s="9">
        <f>VLOOKUP($E665,'ALL-GTK-SD-SMP-SMA-SMK-SLB'!$F$14:$CG$713,'ALL-GTK-SD-SMP-SMA-SMK-SLB'!P$7,FALSE)</f>
        <v>0</v>
      </c>
      <c r="P665" s="299">
        <f t="shared" si="366"/>
        <v>0</v>
      </c>
      <c r="Q665" s="299">
        <f t="shared" si="367"/>
        <v>0</v>
      </c>
      <c r="R665" s="300">
        <f t="shared" si="368"/>
        <v>0</v>
      </c>
      <c r="S665" s="9">
        <f>VLOOKUP($E665,'ALL-GTK-SD-SMP-SMA-SMK-SLB'!$F$14:$CG$713,'ALL-GTK-SD-SMP-SMA-SMK-SLB'!T$7,FALSE)</f>
        <v>0</v>
      </c>
      <c r="T665" s="9">
        <f>VLOOKUP($E665,'ALL-GTK-SD-SMP-SMA-SMK-SLB'!$F$14:$CG$713,'ALL-GTK-SD-SMP-SMA-SMK-SLB'!U$7,FALSE)</f>
        <v>0</v>
      </c>
      <c r="U665" s="9">
        <f>VLOOKUP($E665,'ALL-GTK-SD-SMP-SMA-SMK-SLB'!$F$14:$CG$713,'ALL-GTK-SD-SMP-SMA-SMK-SLB'!V$7,FALSE)</f>
        <v>0</v>
      </c>
      <c r="V665" s="9">
        <f>VLOOKUP($E665,'ALL-GTK-SD-SMP-SMA-SMK-SLB'!$F$14:$CG$713,'ALL-GTK-SD-SMP-SMA-SMK-SLB'!W$7,FALSE)</f>
        <v>0</v>
      </c>
      <c r="W665" s="9">
        <f>VLOOKUP($E665,'ALL-GTK-SD-SMP-SMA-SMK-SLB'!$F$14:$CG$713,'ALL-GTK-SD-SMP-SMA-SMK-SLB'!X$7,FALSE)</f>
        <v>0</v>
      </c>
      <c r="X665" s="9">
        <f>VLOOKUP($E665,'ALL-GTK-SD-SMP-SMA-SMK-SLB'!$F$14:$CG$713,'ALL-GTK-SD-SMP-SMA-SMK-SLB'!Y$7,FALSE)</f>
        <v>0</v>
      </c>
      <c r="Y665" s="299">
        <f t="shared" si="369"/>
        <v>0</v>
      </c>
      <c r="Z665" s="299">
        <f t="shared" si="370"/>
        <v>0</v>
      </c>
      <c r="AA665" s="10">
        <f t="shared" si="371"/>
        <v>0</v>
      </c>
      <c r="AB665" s="44">
        <f t="shared" si="372"/>
        <v>0</v>
      </c>
      <c r="AC665" s="44">
        <f t="shared" si="373"/>
        <v>0</v>
      </c>
      <c r="AD665" s="11">
        <f t="shared" si="374"/>
        <v>0</v>
      </c>
      <c r="AE665" s="9">
        <f>VLOOKUP($E665,'ALL-GTK-SD-SMP-SMA-SMK-SLB'!$F$14:$CG$713,'ALL-GTK-SD-SMP-SMA-SMK-SLB'!AF$7,FALSE)</f>
        <v>0</v>
      </c>
      <c r="AF665" s="9">
        <f>VLOOKUP($E665,'ALL-GTK-SD-SMP-SMA-SMK-SLB'!$F$14:$CG$713,'ALL-GTK-SD-SMP-SMA-SMK-SLB'!AG$7,FALSE)</f>
        <v>0</v>
      </c>
      <c r="AG665" s="10">
        <f t="shared" si="375"/>
        <v>0</v>
      </c>
      <c r="AH665" s="9">
        <f>VLOOKUP($E665,'ALL-GTK-SD-SMP-SMA-SMK-SLB'!$F$14:$CG$713,'ALL-GTK-SD-SMP-SMA-SMK-SLB'!AI$7,FALSE)</f>
        <v>0</v>
      </c>
      <c r="AI665" s="9">
        <f>VLOOKUP($E665,'ALL-GTK-SD-SMP-SMA-SMK-SLB'!$F$14:$CG$713,'ALL-GTK-SD-SMP-SMA-SMK-SLB'!AJ$7,FALSE)</f>
        <v>0</v>
      </c>
      <c r="AJ665" s="10">
        <f t="shared" si="376"/>
        <v>0</v>
      </c>
      <c r="AK665" s="44">
        <f t="shared" si="377"/>
        <v>0</v>
      </c>
      <c r="AL665" s="44">
        <f t="shared" si="378"/>
        <v>0</v>
      </c>
      <c r="AM665" s="11">
        <f t="shared" si="379"/>
        <v>0</v>
      </c>
      <c r="AN665" s="299">
        <v>0</v>
      </c>
      <c r="AO665" s="299">
        <v>0</v>
      </c>
      <c r="AP665" s="9">
        <f>VLOOKUP($E665,'ALL-GTK-SD-SMP-SMA-SMK-SLB'!$F$14:$CG$713,'ALL-GTK-SD-SMP-SMA-SMK-SLB'!AQ$7,FALSE)</f>
        <v>0</v>
      </c>
      <c r="AQ665" s="9">
        <f>VLOOKUP($E665,'ALL-GTK-SD-SMP-SMA-SMK-SLB'!$F$14:$CG$713,'ALL-GTK-SD-SMP-SMA-SMK-SLB'!AR$7,FALSE)</f>
        <v>0</v>
      </c>
      <c r="AR665" s="9">
        <f>VLOOKUP($E665,'ALL-GTK-SD-SMP-SMA-SMK-SLB'!$F$14:$CG$713,'ALL-GTK-SD-SMP-SMA-SMK-SLB'!AS$7,FALSE)</f>
        <v>0</v>
      </c>
      <c r="AS665" s="9">
        <f>VLOOKUP($E665,'ALL-GTK-SD-SMP-SMA-SMK-SLB'!$F$14:$CG$713,'ALL-GTK-SD-SMP-SMA-SMK-SLB'!AT$7,FALSE)</f>
        <v>0</v>
      </c>
      <c r="AT665" s="9">
        <f>VLOOKUP($E665,'ALL-GTK-SD-SMP-SMA-SMK-SLB'!$F$14:$CG$713,'ALL-GTK-SD-SMP-SMA-SMK-SLB'!AU$7,FALSE)</f>
        <v>0</v>
      </c>
      <c r="AU665" s="9">
        <f>VLOOKUP($E665,'ALL-GTK-SD-SMP-SMA-SMK-SLB'!$F$14:$CG$713,'ALL-GTK-SD-SMP-SMA-SMK-SLB'!AV$7,FALSE)</f>
        <v>0</v>
      </c>
      <c r="AV665" s="9">
        <f>VLOOKUP($E665,'ALL-GTK-SD-SMP-SMA-SMK-SLB'!$F$14:$CG$713,'ALL-GTK-SD-SMP-SMA-SMK-SLB'!AW$7,FALSE)</f>
        <v>0</v>
      </c>
      <c r="AW665" s="9">
        <f>VLOOKUP($E665,'ALL-GTK-SD-SMP-SMA-SMK-SLB'!$F$14:$CG$713,'ALL-GTK-SD-SMP-SMA-SMK-SLB'!AX$7,FALSE)</f>
        <v>0</v>
      </c>
      <c r="AX665" s="9">
        <f>VLOOKUP($E665,'ALL-GTK-SD-SMP-SMA-SMK-SLB'!$F$14:$CG$713,'ALL-GTK-SD-SMP-SMA-SMK-SLB'!AY$7,FALSE)</f>
        <v>0</v>
      </c>
      <c r="AY665" s="9">
        <f>VLOOKUP($E665,'ALL-GTK-SD-SMP-SMA-SMK-SLB'!$F$14:$CG$713,'ALL-GTK-SD-SMP-SMA-SMK-SLB'!AZ$7,FALSE)</f>
        <v>0</v>
      </c>
      <c r="AZ665" s="9">
        <f>VLOOKUP($E665,'ALL-GTK-SD-SMP-SMA-SMK-SLB'!$F$14:$CG$713,'ALL-GTK-SD-SMP-SMA-SMK-SLB'!BA$7,FALSE)</f>
        <v>0</v>
      </c>
      <c r="BA665" s="9">
        <f>VLOOKUP($E665,'ALL-GTK-SD-SMP-SMA-SMK-SLB'!$F$14:$CG$713,'ALL-GTK-SD-SMP-SMA-SMK-SLB'!BB$7,FALSE)</f>
        <v>0</v>
      </c>
      <c r="BB665" s="9">
        <f>VLOOKUP($E665,'ALL-GTK-SD-SMP-SMA-SMK-SLB'!$F$14:$CG$713,'ALL-GTK-SD-SMP-SMA-SMK-SLB'!BC$7,FALSE)</f>
        <v>0</v>
      </c>
      <c r="BC665" s="9">
        <f>VLOOKUP($E665,'ALL-GTK-SD-SMP-SMA-SMK-SLB'!$F$14:$CG$713,'ALL-GTK-SD-SMP-SMA-SMK-SLB'!BD$7,FALSE)</f>
        <v>0</v>
      </c>
      <c r="BD665" s="310">
        <f t="shared" si="380"/>
        <v>0</v>
      </c>
      <c r="BE665" s="310">
        <f t="shared" si="381"/>
        <v>0</v>
      </c>
      <c r="BF665" s="10">
        <f t="shared" si="382"/>
        <v>0</v>
      </c>
      <c r="BG665" s="311">
        <f t="shared" si="383"/>
        <v>0</v>
      </c>
      <c r="BH665" s="311">
        <f t="shared" si="384"/>
        <v>0</v>
      </c>
      <c r="BI665" s="10">
        <f t="shared" si="385"/>
        <v>0</v>
      </c>
      <c r="BJ665" s="44">
        <f t="shared" si="386"/>
        <v>0</v>
      </c>
      <c r="BK665" s="44">
        <f t="shared" si="387"/>
        <v>0</v>
      </c>
      <c r="BL665" s="11">
        <f t="shared" si="388"/>
        <v>0</v>
      </c>
      <c r="BM665" s="9">
        <f>VLOOKUP($E665,'ALL-GTK-SD-SMP-SMA-SMK-SLB'!$F$14:$CG$713,'ALL-GTK-SD-SMP-SMA-SMK-SLB'!BN$7,FALSE)</f>
        <v>0</v>
      </c>
      <c r="BN665" s="9">
        <f>VLOOKUP($E665,'ALL-GTK-SD-SMP-SMA-SMK-SLB'!$F$14:$CG$713,'ALL-GTK-SD-SMP-SMA-SMK-SLB'!BO$7,FALSE)</f>
        <v>0</v>
      </c>
      <c r="BO665" s="9">
        <f>VLOOKUP($E665,'ALL-GTK-SD-SMP-SMA-SMK-SLB'!$F$14:$CG$713,'ALL-GTK-SD-SMP-SMA-SMK-SLB'!BP$7,FALSE)</f>
        <v>0</v>
      </c>
      <c r="BP665" s="9">
        <f>VLOOKUP($E665,'ALL-GTK-SD-SMP-SMA-SMK-SLB'!$F$14:$CG$713,'ALL-GTK-SD-SMP-SMA-SMK-SLB'!BQ$7,FALSE)</f>
        <v>0</v>
      </c>
      <c r="BQ665" s="9">
        <f>VLOOKUP($E665,'ALL-GTK-SD-SMP-SMA-SMK-SLB'!$F$14:$CG$713,'ALL-GTK-SD-SMP-SMA-SMK-SLB'!BR$7,FALSE)</f>
        <v>0</v>
      </c>
      <c r="BR665" s="9">
        <f>VLOOKUP($E665,'ALL-GTK-SD-SMP-SMA-SMK-SLB'!$F$14:$CG$713,'ALL-GTK-SD-SMP-SMA-SMK-SLB'!BS$7,FALSE)</f>
        <v>0</v>
      </c>
      <c r="BS665" s="9">
        <f>VLOOKUP($E665,'ALL-GTK-SD-SMP-SMA-SMK-SLB'!$F$14:$CG$713,'ALL-GTK-SD-SMP-SMA-SMK-SLB'!BT$7,FALSE)</f>
        <v>0</v>
      </c>
      <c r="BT665" s="9">
        <f>VLOOKUP($E665,'ALL-GTK-SD-SMP-SMA-SMK-SLB'!$F$14:$CG$713,'ALL-GTK-SD-SMP-SMA-SMK-SLB'!BU$7,FALSE)</f>
        <v>0</v>
      </c>
      <c r="BU665" s="299">
        <f t="shared" si="389"/>
        <v>0</v>
      </c>
      <c r="BV665" s="299">
        <f t="shared" si="390"/>
        <v>0</v>
      </c>
      <c r="BW665" s="44">
        <f t="shared" si="391"/>
        <v>0</v>
      </c>
      <c r="BX665" s="44">
        <f t="shared" si="392"/>
        <v>0</v>
      </c>
      <c r="BY665" s="11">
        <f t="shared" si="393"/>
        <v>0</v>
      </c>
      <c r="BZ665" s="14">
        <f t="shared" si="394"/>
        <v>0</v>
      </c>
      <c r="CA665" s="14">
        <f t="shared" si="395"/>
        <v>0</v>
      </c>
      <c r="CB665" s="13">
        <f t="shared" si="396"/>
        <v>0</v>
      </c>
      <c r="CC665" s="13">
        <f t="shared" si="397"/>
        <v>0</v>
      </c>
      <c r="CD665" s="312">
        <f t="shared" si="398"/>
        <v>0</v>
      </c>
      <c r="CE665" s="312">
        <f t="shared" si="399"/>
        <v>0</v>
      </c>
      <c r="CF665" s="313">
        <f t="shared" si="400"/>
        <v>0</v>
      </c>
      <c r="CG665" s="302" t="str">
        <f t="shared" si="401"/>
        <v>OK</v>
      </c>
    </row>
    <row r="666" spans="1:85" ht="14.25" x14ac:dyDescent="0.25">
      <c r="A666" s="6">
        <v>654</v>
      </c>
      <c r="B666" s="495">
        <v>43</v>
      </c>
      <c r="C666" s="495" t="s">
        <v>9</v>
      </c>
      <c r="D666" s="496" t="s">
        <v>19</v>
      </c>
      <c r="E666" s="626">
        <v>20319294</v>
      </c>
      <c r="F666" s="627" t="s">
        <v>1125</v>
      </c>
      <c r="G666" s="624" t="s">
        <v>53</v>
      </c>
      <c r="H666" s="9">
        <f>VLOOKUP($E666,'ALL-GTK-SD-SMP-SMA-SMK-SLB'!$F$14:$CG$713,'ALL-GTK-SD-SMP-SMA-SMK-SLB'!I$7,FALSE)</f>
        <v>0</v>
      </c>
      <c r="I666" s="9">
        <f>VLOOKUP($E666,'ALL-GTK-SD-SMP-SMA-SMK-SLB'!$F$14:$CG$713,'ALL-GTK-SD-SMP-SMA-SMK-SLB'!J$7,FALSE)</f>
        <v>0</v>
      </c>
      <c r="J666" s="9">
        <f>VLOOKUP($E666,'ALL-GTK-SD-SMP-SMA-SMK-SLB'!$F$14:$CG$713,'ALL-GTK-SD-SMP-SMA-SMK-SLB'!K$7,FALSE)</f>
        <v>0</v>
      </c>
      <c r="K666" s="9">
        <f>VLOOKUP($E666,'ALL-GTK-SD-SMP-SMA-SMK-SLB'!$F$14:$CG$713,'ALL-GTK-SD-SMP-SMA-SMK-SLB'!L$7,FALSE)</f>
        <v>0</v>
      </c>
      <c r="L666" s="9">
        <f>VLOOKUP($E666,'ALL-GTK-SD-SMP-SMA-SMK-SLB'!$F$14:$CG$713,'ALL-GTK-SD-SMP-SMA-SMK-SLB'!M$7,FALSE)</f>
        <v>0</v>
      </c>
      <c r="M666" s="9">
        <f>VLOOKUP($E666,'ALL-GTK-SD-SMP-SMA-SMK-SLB'!$F$14:$CG$713,'ALL-GTK-SD-SMP-SMA-SMK-SLB'!N$7,FALSE)</f>
        <v>0</v>
      </c>
      <c r="N666" s="9">
        <f>VLOOKUP($E666,'ALL-GTK-SD-SMP-SMA-SMK-SLB'!$F$14:$CG$713,'ALL-GTK-SD-SMP-SMA-SMK-SLB'!O$7,FALSE)</f>
        <v>0</v>
      </c>
      <c r="O666" s="9">
        <f>VLOOKUP($E666,'ALL-GTK-SD-SMP-SMA-SMK-SLB'!$F$14:$CG$713,'ALL-GTK-SD-SMP-SMA-SMK-SLB'!P$7,FALSE)</f>
        <v>0</v>
      </c>
      <c r="P666" s="299">
        <f t="shared" si="366"/>
        <v>0</v>
      </c>
      <c r="Q666" s="299">
        <f t="shared" si="367"/>
        <v>0</v>
      </c>
      <c r="R666" s="300">
        <f t="shared" si="368"/>
        <v>0</v>
      </c>
      <c r="S666" s="9">
        <f>VLOOKUP($E666,'ALL-GTK-SD-SMP-SMA-SMK-SLB'!$F$14:$CG$713,'ALL-GTK-SD-SMP-SMA-SMK-SLB'!T$7,FALSE)</f>
        <v>29</v>
      </c>
      <c r="T666" s="9">
        <f>VLOOKUP($E666,'ALL-GTK-SD-SMP-SMA-SMK-SLB'!$F$14:$CG$713,'ALL-GTK-SD-SMP-SMA-SMK-SLB'!U$7,FALSE)</f>
        <v>8</v>
      </c>
      <c r="U666" s="9">
        <f>VLOOKUP($E666,'ALL-GTK-SD-SMP-SMA-SMK-SLB'!$F$14:$CG$713,'ALL-GTK-SD-SMP-SMA-SMK-SLB'!V$7,FALSE)</f>
        <v>0</v>
      </c>
      <c r="V666" s="9">
        <f>VLOOKUP($E666,'ALL-GTK-SD-SMP-SMA-SMK-SLB'!$F$14:$CG$713,'ALL-GTK-SD-SMP-SMA-SMK-SLB'!W$7,FALSE)</f>
        <v>0</v>
      </c>
      <c r="W666" s="9">
        <f>VLOOKUP($E666,'ALL-GTK-SD-SMP-SMA-SMK-SLB'!$F$14:$CG$713,'ALL-GTK-SD-SMP-SMA-SMK-SLB'!X$7,FALSE)</f>
        <v>0</v>
      </c>
      <c r="X666" s="9">
        <f>VLOOKUP($E666,'ALL-GTK-SD-SMP-SMA-SMK-SLB'!$F$14:$CG$713,'ALL-GTK-SD-SMP-SMA-SMK-SLB'!Y$7,FALSE)</f>
        <v>0</v>
      </c>
      <c r="Y666" s="299">
        <f t="shared" si="369"/>
        <v>29</v>
      </c>
      <c r="Z666" s="299">
        <f t="shared" si="370"/>
        <v>8</v>
      </c>
      <c r="AA666" s="10">
        <f t="shared" si="371"/>
        <v>37</v>
      </c>
      <c r="AB666" s="44">
        <f t="shared" si="372"/>
        <v>29</v>
      </c>
      <c r="AC666" s="44">
        <f t="shared" si="373"/>
        <v>8</v>
      </c>
      <c r="AD666" s="11">
        <f t="shared" si="374"/>
        <v>37</v>
      </c>
      <c r="AE666" s="9">
        <f>VLOOKUP($E666,'ALL-GTK-SD-SMP-SMA-SMK-SLB'!$F$14:$CG$713,'ALL-GTK-SD-SMP-SMA-SMK-SLB'!AF$7,FALSE)</f>
        <v>11</v>
      </c>
      <c r="AF666" s="9">
        <f>VLOOKUP($E666,'ALL-GTK-SD-SMP-SMA-SMK-SLB'!$F$14:$CG$713,'ALL-GTK-SD-SMP-SMA-SMK-SLB'!AG$7,FALSE)</f>
        <v>3</v>
      </c>
      <c r="AG666" s="10">
        <f t="shared" si="375"/>
        <v>14</v>
      </c>
      <c r="AH666" s="9">
        <f>VLOOKUP($E666,'ALL-GTK-SD-SMP-SMA-SMK-SLB'!$F$14:$CG$713,'ALL-GTK-SD-SMP-SMA-SMK-SLB'!AI$7,FALSE)</f>
        <v>18</v>
      </c>
      <c r="AI666" s="9">
        <f>VLOOKUP($E666,'ALL-GTK-SD-SMP-SMA-SMK-SLB'!$F$14:$CG$713,'ALL-GTK-SD-SMP-SMA-SMK-SLB'!AJ$7,FALSE)</f>
        <v>5</v>
      </c>
      <c r="AJ666" s="10">
        <f t="shared" si="376"/>
        <v>23</v>
      </c>
      <c r="AK666" s="44">
        <f t="shared" si="377"/>
        <v>29</v>
      </c>
      <c r="AL666" s="44">
        <f t="shared" si="378"/>
        <v>8</v>
      </c>
      <c r="AM666" s="11">
        <f t="shared" si="379"/>
        <v>37</v>
      </c>
      <c r="AN666" s="299">
        <v>0</v>
      </c>
      <c r="AO666" s="299">
        <v>0</v>
      </c>
      <c r="AP666" s="9">
        <f>VLOOKUP($E666,'ALL-GTK-SD-SMP-SMA-SMK-SLB'!$F$14:$CG$713,'ALL-GTK-SD-SMP-SMA-SMK-SLB'!AQ$7,FALSE)</f>
        <v>0</v>
      </c>
      <c r="AQ666" s="9">
        <f>VLOOKUP($E666,'ALL-GTK-SD-SMP-SMA-SMK-SLB'!$F$14:$CG$713,'ALL-GTK-SD-SMP-SMA-SMK-SLB'!AR$7,FALSE)</f>
        <v>0</v>
      </c>
      <c r="AR666" s="9">
        <f>VLOOKUP($E666,'ALL-GTK-SD-SMP-SMA-SMK-SLB'!$F$14:$CG$713,'ALL-GTK-SD-SMP-SMA-SMK-SLB'!AS$7,FALSE)</f>
        <v>0</v>
      </c>
      <c r="AS666" s="9">
        <f>VLOOKUP($E666,'ALL-GTK-SD-SMP-SMA-SMK-SLB'!$F$14:$CG$713,'ALL-GTK-SD-SMP-SMA-SMK-SLB'!AT$7,FALSE)</f>
        <v>0</v>
      </c>
      <c r="AT666" s="9">
        <f>VLOOKUP($E666,'ALL-GTK-SD-SMP-SMA-SMK-SLB'!$F$14:$CG$713,'ALL-GTK-SD-SMP-SMA-SMK-SLB'!AU$7,FALSE)</f>
        <v>0</v>
      </c>
      <c r="AU666" s="9">
        <f>VLOOKUP($E666,'ALL-GTK-SD-SMP-SMA-SMK-SLB'!$F$14:$CG$713,'ALL-GTK-SD-SMP-SMA-SMK-SLB'!AV$7,FALSE)</f>
        <v>0</v>
      </c>
      <c r="AV666" s="9">
        <f>VLOOKUP($E666,'ALL-GTK-SD-SMP-SMA-SMK-SLB'!$F$14:$CG$713,'ALL-GTK-SD-SMP-SMA-SMK-SLB'!AW$7,FALSE)</f>
        <v>0</v>
      </c>
      <c r="AW666" s="9">
        <f>VLOOKUP($E666,'ALL-GTK-SD-SMP-SMA-SMK-SLB'!$F$14:$CG$713,'ALL-GTK-SD-SMP-SMA-SMK-SLB'!AX$7,FALSE)</f>
        <v>0</v>
      </c>
      <c r="AX666" s="9">
        <f>VLOOKUP($E666,'ALL-GTK-SD-SMP-SMA-SMK-SLB'!$F$14:$CG$713,'ALL-GTK-SD-SMP-SMA-SMK-SLB'!AY$7,FALSE)</f>
        <v>25</v>
      </c>
      <c r="AY666" s="9">
        <f>VLOOKUP($E666,'ALL-GTK-SD-SMP-SMA-SMK-SLB'!$F$14:$CG$713,'ALL-GTK-SD-SMP-SMA-SMK-SLB'!AZ$7,FALSE)</f>
        <v>7</v>
      </c>
      <c r="AZ666" s="9">
        <f>VLOOKUP($E666,'ALL-GTK-SD-SMP-SMA-SMK-SLB'!$F$14:$CG$713,'ALL-GTK-SD-SMP-SMA-SMK-SLB'!BA$7,FALSE)</f>
        <v>3</v>
      </c>
      <c r="BA666" s="9">
        <f>VLOOKUP($E666,'ALL-GTK-SD-SMP-SMA-SMK-SLB'!$F$14:$CG$713,'ALL-GTK-SD-SMP-SMA-SMK-SLB'!BB$7,FALSE)</f>
        <v>1</v>
      </c>
      <c r="BB666" s="9">
        <f>VLOOKUP($E666,'ALL-GTK-SD-SMP-SMA-SMK-SLB'!$F$14:$CG$713,'ALL-GTK-SD-SMP-SMA-SMK-SLB'!BC$7,FALSE)</f>
        <v>0</v>
      </c>
      <c r="BC666" s="9">
        <f>VLOOKUP($E666,'ALL-GTK-SD-SMP-SMA-SMK-SLB'!$F$14:$CG$713,'ALL-GTK-SD-SMP-SMA-SMK-SLB'!BD$7,FALSE)</f>
        <v>0</v>
      </c>
      <c r="BD666" s="310">
        <f t="shared" si="380"/>
        <v>0</v>
      </c>
      <c r="BE666" s="310">
        <f t="shared" si="381"/>
        <v>0</v>
      </c>
      <c r="BF666" s="10">
        <f t="shared" si="382"/>
        <v>0</v>
      </c>
      <c r="BG666" s="311">
        <f t="shared" si="383"/>
        <v>28</v>
      </c>
      <c r="BH666" s="311">
        <f t="shared" si="384"/>
        <v>8</v>
      </c>
      <c r="BI666" s="10">
        <f t="shared" si="385"/>
        <v>36</v>
      </c>
      <c r="BJ666" s="44">
        <f t="shared" si="386"/>
        <v>28</v>
      </c>
      <c r="BK666" s="44">
        <f t="shared" si="387"/>
        <v>8</v>
      </c>
      <c r="BL666" s="11">
        <f t="shared" si="388"/>
        <v>36</v>
      </c>
      <c r="BM666" s="9">
        <f>VLOOKUP($E666,'ALL-GTK-SD-SMP-SMA-SMK-SLB'!$F$14:$CG$713,'ALL-GTK-SD-SMP-SMA-SMK-SLB'!BN$7,FALSE)</f>
        <v>0</v>
      </c>
      <c r="BN666" s="9">
        <f>VLOOKUP($E666,'ALL-GTK-SD-SMP-SMA-SMK-SLB'!$F$14:$CG$713,'ALL-GTK-SD-SMP-SMA-SMK-SLB'!BO$7,FALSE)</f>
        <v>0</v>
      </c>
      <c r="BO666" s="9">
        <f>VLOOKUP($E666,'ALL-GTK-SD-SMP-SMA-SMK-SLB'!$F$14:$CG$713,'ALL-GTK-SD-SMP-SMA-SMK-SLB'!BP$7,FALSE)</f>
        <v>9</v>
      </c>
      <c r="BP666" s="9">
        <f>VLOOKUP($E666,'ALL-GTK-SD-SMP-SMA-SMK-SLB'!$F$14:$CG$713,'ALL-GTK-SD-SMP-SMA-SMK-SLB'!BQ$7,FALSE)</f>
        <v>1</v>
      </c>
      <c r="BQ666" s="9">
        <f>VLOOKUP($E666,'ALL-GTK-SD-SMP-SMA-SMK-SLB'!$F$14:$CG$713,'ALL-GTK-SD-SMP-SMA-SMK-SLB'!BR$7,FALSE)</f>
        <v>0</v>
      </c>
      <c r="BR666" s="9">
        <f>VLOOKUP($E666,'ALL-GTK-SD-SMP-SMA-SMK-SLB'!$F$14:$CG$713,'ALL-GTK-SD-SMP-SMA-SMK-SLB'!BS$7,FALSE)</f>
        <v>0</v>
      </c>
      <c r="BS666" s="9">
        <f>VLOOKUP($E666,'ALL-GTK-SD-SMP-SMA-SMK-SLB'!$F$14:$CG$713,'ALL-GTK-SD-SMP-SMA-SMK-SLB'!BT$7,FALSE)</f>
        <v>0</v>
      </c>
      <c r="BT666" s="9">
        <f>VLOOKUP($E666,'ALL-GTK-SD-SMP-SMA-SMK-SLB'!$F$14:$CG$713,'ALL-GTK-SD-SMP-SMA-SMK-SLB'!BU$7,FALSE)</f>
        <v>0</v>
      </c>
      <c r="BU666" s="299">
        <f t="shared" si="389"/>
        <v>9</v>
      </c>
      <c r="BV666" s="299">
        <f t="shared" si="390"/>
        <v>1</v>
      </c>
      <c r="BW666" s="44">
        <f t="shared" si="391"/>
        <v>9</v>
      </c>
      <c r="BX666" s="44">
        <f t="shared" si="392"/>
        <v>1</v>
      </c>
      <c r="BY666" s="11">
        <f t="shared" si="393"/>
        <v>10</v>
      </c>
      <c r="BZ666" s="14">
        <f t="shared" si="394"/>
        <v>29</v>
      </c>
      <c r="CA666" s="14">
        <f t="shared" si="395"/>
        <v>8</v>
      </c>
      <c r="CB666" s="13">
        <f t="shared" si="396"/>
        <v>9</v>
      </c>
      <c r="CC666" s="13">
        <f t="shared" si="397"/>
        <v>1</v>
      </c>
      <c r="CD666" s="312">
        <f t="shared" si="398"/>
        <v>38</v>
      </c>
      <c r="CE666" s="312">
        <f t="shared" si="399"/>
        <v>9</v>
      </c>
      <c r="CF666" s="313">
        <f t="shared" si="400"/>
        <v>47</v>
      </c>
      <c r="CG666" s="302" t="str">
        <f t="shared" si="401"/>
        <v>REVISI</v>
      </c>
    </row>
    <row r="667" spans="1:85" ht="14.25" x14ac:dyDescent="0.25">
      <c r="A667" s="6">
        <v>655</v>
      </c>
      <c r="B667" s="495">
        <v>44</v>
      </c>
      <c r="C667" s="495" t="s">
        <v>9</v>
      </c>
      <c r="D667" s="496" t="s">
        <v>19</v>
      </c>
      <c r="E667" s="626">
        <v>20341391</v>
      </c>
      <c r="F667" s="627" t="s">
        <v>1126</v>
      </c>
      <c r="G667" s="624" t="s">
        <v>53</v>
      </c>
      <c r="H667" s="9">
        <f>VLOOKUP($E667,'ALL-GTK-SD-SMP-SMA-SMK-SLB'!$F$14:$CG$713,'ALL-GTK-SD-SMP-SMA-SMK-SLB'!I$7,FALSE)</f>
        <v>0</v>
      </c>
      <c r="I667" s="9">
        <f>VLOOKUP($E667,'ALL-GTK-SD-SMP-SMA-SMK-SLB'!$F$14:$CG$713,'ALL-GTK-SD-SMP-SMA-SMK-SLB'!J$7,FALSE)</f>
        <v>0</v>
      </c>
      <c r="J667" s="9">
        <f>VLOOKUP($E667,'ALL-GTK-SD-SMP-SMA-SMK-SLB'!$F$14:$CG$713,'ALL-GTK-SD-SMP-SMA-SMK-SLB'!K$7,FALSE)</f>
        <v>0</v>
      </c>
      <c r="K667" s="9">
        <f>VLOOKUP($E667,'ALL-GTK-SD-SMP-SMA-SMK-SLB'!$F$14:$CG$713,'ALL-GTK-SD-SMP-SMA-SMK-SLB'!L$7,FALSE)</f>
        <v>0</v>
      </c>
      <c r="L667" s="9">
        <f>VLOOKUP($E667,'ALL-GTK-SD-SMP-SMA-SMK-SLB'!$F$14:$CG$713,'ALL-GTK-SD-SMP-SMA-SMK-SLB'!M$7,FALSE)</f>
        <v>0</v>
      </c>
      <c r="M667" s="9">
        <f>VLOOKUP($E667,'ALL-GTK-SD-SMP-SMA-SMK-SLB'!$F$14:$CG$713,'ALL-GTK-SD-SMP-SMA-SMK-SLB'!N$7,FALSE)</f>
        <v>0</v>
      </c>
      <c r="N667" s="9">
        <f>VLOOKUP($E667,'ALL-GTK-SD-SMP-SMA-SMK-SLB'!$F$14:$CG$713,'ALL-GTK-SD-SMP-SMA-SMK-SLB'!O$7,FALSE)</f>
        <v>0</v>
      </c>
      <c r="O667" s="9">
        <f>VLOOKUP($E667,'ALL-GTK-SD-SMP-SMA-SMK-SLB'!$F$14:$CG$713,'ALL-GTK-SD-SMP-SMA-SMK-SLB'!P$7,FALSE)</f>
        <v>0</v>
      </c>
      <c r="P667" s="299">
        <f t="shared" si="366"/>
        <v>0</v>
      </c>
      <c r="Q667" s="299">
        <f t="shared" si="367"/>
        <v>0</v>
      </c>
      <c r="R667" s="300">
        <f t="shared" si="368"/>
        <v>0</v>
      </c>
      <c r="S667" s="9">
        <f>VLOOKUP($E667,'ALL-GTK-SD-SMP-SMA-SMK-SLB'!$F$14:$CG$713,'ALL-GTK-SD-SMP-SMA-SMK-SLB'!T$7,FALSE)</f>
        <v>11</v>
      </c>
      <c r="T667" s="9">
        <f>VLOOKUP($E667,'ALL-GTK-SD-SMP-SMA-SMK-SLB'!$F$14:$CG$713,'ALL-GTK-SD-SMP-SMA-SMK-SLB'!U$7,FALSE)</f>
        <v>8</v>
      </c>
      <c r="U667" s="9">
        <f>VLOOKUP($E667,'ALL-GTK-SD-SMP-SMA-SMK-SLB'!$F$14:$CG$713,'ALL-GTK-SD-SMP-SMA-SMK-SLB'!V$7,FALSE)</f>
        <v>0</v>
      </c>
      <c r="V667" s="9">
        <f>VLOOKUP($E667,'ALL-GTK-SD-SMP-SMA-SMK-SLB'!$F$14:$CG$713,'ALL-GTK-SD-SMP-SMA-SMK-SLB'!W$7,FALSE)</f>
        <v>0</v>
      </c>
      <c r="W667" s="9">
        <f>VLOOKUP($E667,'ALL-GTK-SD-SMP-SMA-SMK-SLB'!$F$14:$CG$713,'ALL-GTK-SD-SMP-SMA-SMK-SLB'!X$7,FALSE)</f>
        <v>0</v>
      </c>
      <c r="X667" s="9">
        <f>VLOOKUP($E667,'ALL-GTK-SD-SMP-SMA-SMK-SLB'!$F$14:$CG$713,'ALL-GTK-SD-SMP-SMA-SMK-SLB'!Y$7,FALSE)</f>
        <v>0</v>
      </c>
      <c r="Y667" s="299">
        <f t="shared" si="369"/>
        <v>11</v>
      </c>
      <c r="Z667" s="299">
        <f t="shared" si="370"/>
        <v>8</v>
      </c>
      <c r="AA667" s="10">
        <f t="shared" si="371"/>
        <v>19</v>
      </c>
      <c r="AB667" s="44">
        <f t="shared" si="372"/>
        <v>11</v>
      </c>
      <c r="AC667" s="44">
        <f t="shared" si="373"/>
        <v>8</v>
      </c>
      <c r="AD667" s="11">
        <f t="shared" si="374"/>
        <v>19</v>
      </c>
      <c r="AE667" s="9">
        <f>VLOOKUP($E667,'ALL-GTK-SD-SMP-SMA-SMK-SLB'!$F$14:$CG$713,'ALL-GTK-SD-SMP-SMA-SMK-SLB'!AF$7,FALSE)</f>
        <v>5</v>
      </c>
      <c r="AF667" s="9">
        <f>VLOOKUP($E667,'ALL-GTK-SD-SMP-SMA-SMK-SLB'!$F$14:$CG$713,'ALL-GTK-SD-SMP-SMA-SMK-SLB'!AG$7,FALSE)</f>
        <v>3</v>
      </c>
      <c r="AG667" s="10">
        <f t="shared" si="375"/>
        <v>8</v>
      </c>
      <c r="AH667" s="9">
        <f>VLOOKUP($E667,'ALL-GTK-SD-SMP-SMA-SMK-SLB'!$F$14:$CG$713,'ALL-GTK-SD-SMP-SMA-SMK-SLB'!AI$7,FALSE)</f>
        <v>6</v>
      </c>
      <c r="AI667" s="9">
        <f>VLOOKUP($E667,'ALL-GTK-SD-SMP-SMA-SMK-SLB'!$F$14:$CG$713,'ALL-GTK-SD-SMP-SMA-SMK-SLB'!AJ$7,FALSE)</f>
        <v>5</v>
      </c>
      <c r="AJ667" s="10">
        <f t="shared" si="376"/>
        <v>11</v>
      </c>
      <c r="AK667" s="44">
        <f t="shared" si="377"/>
        <v>11</v>
      </c>
      <c r="AL667" s="44">
        <f t="shared" si="378"/>
        <v>8</v>
      </c>
      <c r="AM667" s="11">
        <f t="shared" si="379"/>
        <v>19</v>
      </c>
      <c r="AN667" s="299">
        <v>0</v>
      </c>
      <c r="AO667" s="299">
        <v>0</v>
      </c>
      <c r="AP667" s="9">
        <f>VLOOKUP($E667,'ALL-GTK-SD-SMP-SMA-SMK-SLB'!$F$14:$CG$713,'ALL-GTK-SD-SMP-SMA-SMK-SLB'!AQ$7,FALSE)</f>
        <v>0</v>
      </c>
      <c r="AQ667" s="9">
        <f>VLOOKUP($E667,'ALL-GTK-SD-SMP-SMA-SMK-SLB'!$F$14:$CG$713,'ALL-GTK-SD-SMP-SMA-SMK-SLB'!AR$7,FALSE)</f>
        <v>0</v>
      </c>
      <c r="AR667" s="9">
        <f>VLOOKUP($E667,'ALL-GTK-SD-SMP-SMA-SMK-SLB'!$F$14:$CG$713,'ALL-GTK-SD-SMP-SMA-SMK-SLB'!AS$7,FALSE)</f>
        <v>0</v>
      </c>
      <c r="AS667" s="9">
        <f>VLOOKUP($E667,'ALL-GTK-SD-SMP-SMA-SMK-SLB'!$F$14:$CG$713,'ALL-GTK-SD-SMP-SMA-SMK-SLB'!AT$7,FALSE)</f>
        <v>0</v>
      </c>
      <c r="AT667" s="9">
        <f>VLOOKUP($E667,'ALL-GTK-SD-SMP-SMA-SMK-SLB'!$F$14:$CG$713,'ALL-GTK-SD-SMP-SMA-SMK-SLB'!AU$7,FALSE)</f>
        <v>0</v>
      </c>
      <c r="AU667" s="9">
        <f>VLOOKUP($E667,'ALL-GTK-SD-SMP-SMA-SMK-SLB'!$F$14:$CG$713,'ALL-GTK-SD-SMP-SMA-SMK-SLB'!AV$7,FALSE)</f>
        <v>0</v>
      </c>
      <c r="AV667" s="9">
        <f>VLOOKUP($E667,'ALL-GTK-SD-SMP-SMA-SMK-SLB'!$F$14:$CG$713,'ALL-GTK-SD-SMP-SMA-SMK-SLB'!AW$7,FALSE)</f>
        <v>0</v>
      </c>
      <c r="AW667" s="9">
        <f>VLOOKUP($E667,'ALL-GTK-SD-SMP-SMA-SMK-SLB'!$F$14:$CG$713,'ALL-GTK-SD-SMP-SMA-SMK-SLB'!AX$7,FALSE)</f>
        <v>0</v>
      </c>
      <c r="AX667" s="9">
        <f>VLOOKUP($E667,'ALL-GTK-SD-SMP-SMA-SMK-SLB'!$F$14:$CG$713,'ALL-GTK-SD-SMP-SMA-SMK-SLB'!AY$7,FALSE)</f>
        <v>10</v>
      </c>
      <c r="AY667" s="9">
        <f>VLOOKUP($E667,'ALL-GTK-SD-SMP-SMA-SMK-SLB'!$F$14:$CG$713,'ALL-GTK-SD-SMP-SMA-SMK-SLB'!AZ$7,FALSE)</f>
        <v>8</v>
      </c>
      <c r="AZ667" s="9">
        <f>VLOOKUP($E667,'ALL-GTK-SD-SMP-SMA-SMK-SLB'!$F$14:$CG$713,'ALL-GTK-SD-SMP-SMA-SMK-SLB'!BA$7,FALSE)</f>
        <v>1</v>
      </c>
      <c r="BA667" s="9">
        <f>VLOOKUP($E667,'ALL-GTK-SD-SMP-SMA-SMK-SLB'!$F$14:$CG$713,'ALL-GTK-SD-SMP-SMA-SMK-SLB'!BB$7,FALSE)</f>
        <v>0</v>
      </c>
      <c r="BB667" s="9">
        <f>VLOOKUP($E667,'ALL-GTK-SD-SMP-SMA-SMK-SLB'!$F$14:$CG$713,'ALL-GTK-SD-SMP-SMA-SMK-SLB'!BC$7,FALSE)</f>
        <v>0</v>
      </c>
      <c r="BC667" s="9">
        <f>VLOOKUP($E667,'ALL-GTK-SD-SMP-SMA-SMK-SLB'!$F$14:$CG$713,'ALL-GTK-SD-SMP-SMA-SMK-SLB'!BD$7,FALSE)</f>
        <v>0</v>
      </c>
      <c r="BD667" s="310">
        <f t="shared" si="380"/>
        <v>0</v>
      </c>
      <c r="BE667" s="310">
        <f t="shared" si="381"/>
        <v>0</v>
      </c>
      <c r="BF667" s="10">
        <f t="shared" si="382"/>
        <v>0</v>
      </c>
      <c r="BG667" s="311">
        <f t="shared" si="383"/>
        <v>11</v>
      </c>
      <c r="BH667" s="311">
        <f t="shared" si="384"/>
        <v>8</v>
      </c>
      <c r="BI667" s="10">
        <f t="shared" si="385"/>
        <v>19</v>
      </c>
      <c r="BJ667" s="44">
        <f t="shared" si="386"/>
        <v>11</v>
      </c>
      <c r="BK667" s="44">
        <f t="shared" si="387"/>
        <v>8</v>
      </c>
      <c r="BL667" s="11">
        <f t="shared" si="388"/>
        <v>19</v>
      </c>
      <c r="BM667" s="9">
        <f>VLOOKUP($E667,'ALL-GTK-SD-SMP-SMA-SMK-SLB'!$F$14:$CG$713,'ALL-GTK-SD-SMP-SMA-SMK-SLB'!BN$7,FALSE)</f>
        <v>0</v>
      </c>
      <c r="BN667" s="9">
        <f>VLOOKUP($E667,'ALL-GTK-SD-SMP-SMA-SMK-SLB'!$F$14:$CG$713,'ALL-GTK-SD-SMP-SMA-SMK-SLB'!BO$7,FALSE)</f>
        <v>0</v>
      </c>
      <c r="BO667" s="9">
        <f>VLOOKUP($E667,'ALL-GTK-SD-SMP-SMA-SMK-SLB'!$F$14:$CG$713,'ALL-GTK-SD-SMP-SMA-SMK-SLB'!BP$7,FALSE)</f>
        <v>1</v>
      </c>
      <c r="BP667" s="9">
        <f>VLOOKUP($E667,'ALL-GTK-SD-SMP-SMA-SMK-SLB'!$F$14:$CG$713,'ALL-GTK-SD-SMP-SMA-SMK-SLB'!BQ$7,FALSE)</f>
        <v>1</v>
      </c>
      <c r="BQ667" s="9">
        <f>VLOOKUP($E667,'ALL-GTK-SD-SMP-SMA-SMK-SLB'!$F$14:$CG$713,'ALL-GTK-SD-SMP-SMA-SMK-SLB'!BR$7,FALSE)</f>
        <v>0</v>
      </c>
      <c r="BR667" s="9">
        <f>VLOOKUP($E667,'ALL-GTK-SD-SMP-SMA-SMK-SLB'!$F$14:$CG$713,'ALL-GTK-SD-SMP-SMA-SMK-SLB'!BS$7,FALSE)</f>
        <v>0</v>
      </c>
      <c r="BS667" s="9">
        <f>VLOOKUP($E667,'ALL-GTK-SD-SMP-SMA-SMK-SLB'!$F$14:$CG$713,'ALL-GTK-SD-SMP-SMA-SMK-SLB'!BT$7,FALSE)</f>
        <v>0</v>
      </c>
      <c r="BT667" s="9">
        <f>VLOOKUP($E667,'ALL-GTK-SD-SMP-SMA-SMK-SLB'!$F$14:$CG$713,'ALL-GTK-SD-SMP-SMA-SMK-SLB'!BU$7,FALSE)</f>
        <v>0</v>
      </c>
      <c r="BU667" s="299">
        <f t="shared" si="389"/>
        <v>1</v>
      </c>
      <c r="BV667" s="299">
        <f t="shared" si="390"/>
        <v>1</v>
      </c>
      <c r="BW667" s="44">
        <f t="shared" si="391"/>
        <v>1</v>
      </c>
      <c r="BX667" s="44">
        <f t="shared" si="392"/>
        <v>1</v>
      </c>
      <c r="BY667" s="11">
        <f t="shared" si="393"/>
        <v>2</v>
      </c>
      <c r="BZ667" s="14">
        <f t="shared" si="394"/>
        <v>11</v>
      </c>
      <c r="CA667" s="14">
        <f t="shared" si="395"/>
        <v>8</v>
      </c>
      <c r="CB667" s="13">
        <f t="shared" si="396"/>
        <v>1</v>
      </c>
      <c r="CC667" s="13">
        <f t="shared" si="397"/>
        <v>1</v>
      </c>
      <c r="CD667" s="312">
        <f t="shared" si="398"/>
        <v>12</v>
      </c>
      <c r="CE667" s="312">
        <f t="shared" si="399"/>
        <v>9</v>
      </c>
      <c r="CF667" s="313">
        <f t="shared" si="400"/>
        <v>21</v>
      </c>
      <c r="CG667" s="302" t="str">
        <f t="shared" si="401"/>
        <v>OK</v>
      </c>
    </row>
    <row r="668" spans="1:85" ht="24" x14ac:dyDescent="0.25">
      <c r="A668" s="6">
        <v>656</v>
      </c>
      <c r="B668" s="495">
        <v>45</v>
      </c>
      <c r="C668" s="495" t="s">
        <v>9</v>
      </c>
      <c r="D668" s="496" t="s">
        <v>19</v>
      </c>
      <c r="E668" s="626">
        <v>20319297</v>
      </c>
      <c r="F668" s="627" t="s">
        <v>1127</v>
      </c>
      <c r="G668" s="624" t="s">
        <v>53</v>
      </c>
      <c r="H668" s="9">
        <f>VLOOKUP($E668,'ALL-GTK-SD-SMP-SMA-SMK-SLB'!$F$14:$CG$713,'ALL-GTK-SD-SMP-SMA-SMK-SLB'!I$7,FALSE)</f>
        <v>0</v>
      </c>
      <c r="I668" s="9">
        <f>VLOOKUP($E668,'ALL-GTK-SD-SMP-SMA-SMK-SLB'!$F$14:$CG$713,'ALL-GTK-SD-SMP-SMA-SMK-SLB'!J$7,FALSE)</f>
        <v>0</v>
      </c>
      <c r="J668" s="9">
        <f>VLOOKUP($E668,'ALL-GTK-SD-SMP-SMA-SMK-SLB'!$F$14:$CG$713,'ALL-GTK-SD-SMP-SMA-SMK-SLB'!K$7,FALSE)</f>
        <v>0</v>
      </c>
      <c r="K668" s="9">
        <f>VLOOKUP($E668,'ALL-GTK-SD-SMP-SMA-SMK-SLB'!$F$14:$CG$713,'ALL-GTK-SD-SMP-SMA-SMK-SLB'!L$7,FALSE)</f>
        <v>0</v>
      </c>
      <c r="L668" s="9">
        <f>VLOOKUP($E668,'ALL-GTK-SD-SMP-SMA-SMK-SLB'!$F$14:$CG$713,'ALL-GTK-SD-SMP-SMA-SMK-SLB'!M$7,FALSE)</f>
        <v>0</v>
      </c>
      <c r="M668" s="9">
        <f>VLOOKUP($E668,'ALL-GTK-SD-SMP-SMA-SMK-SLB'!$F$14:$CG$713,'ALL-GTK-SD-SMP-SMA-SMK-SLB'!N$7,FALSE)</f>
        <v>0</v>
      </c>
      <c r="N668" s="9">
        <f>VLOOKUP($E668,'ALL-GTK-SD-SMP-SMA-SMK-SLB'!$F$14:$CG$713,'ALL-GTK-SD-SMP-SMA-SMK-SLB'!O$7,FALSE)</f>
        <v>0</v>
      </c>
      <c r="O668" s="9">
        <f>VLOOKUP($E668,'ALL-GTK-SD-SMP-SMA-SMK-SLB'!$F$14:$CG$713,'ALL-GTK-SD-SMP-SMA-SMK-SLB'!P$7,FALSE)</f>
        <v>0</v>
      </c>
      <c r="P668" s="299">
        <f t="shared" si="366"/>
        <v>0</v>
      </c>
      <c r="Q668" s="299">
        <f t="shared" si="367"/>
        <v>0</v>
      </c>
      <c r="R668" s="300">
        <f t="shared" si="368"/>
        <v>0</v>
      </c>
      <c r="S668" s="9">
        <f>VLOOKUP($E668,'ALL-GTK-SD-SMP-SMA-SMK-SLB'!$F$14:$CG$713,'ALL-GTK-SD-SMP-SMA-SMK-SLB'!T$7,FALSE)</f>
        <v>16</v>
      </c>
      <c r="T668" s="9">
        <f>VLOOKUP($E668,'ALL-GTK-SD-SMP-SMA-SMK-SLB'!$F$14:$CG$713,'ALL-GTK-SD-SMP-SMA-SMK-SLB'!U$7,FALSE)</f>
        <v>15</v>
      </c>
      <c r="U668" s="9">
        <f>VLOOKUP($E668,'ALL-GTK-SD-SMP-SMA-SMK-SLB'!$F$14:$CG$713,'ALL-GTK-SD-SMP-SMA-SMK-SLB'!V$7,FALSE)</f>
        <v>0</v>
      </c>
      <c r="V668" s="9">
        <f>VLOOKUP($E668,'ALL-GTK-SD-SMP-SMA-SMK-SLB'!$F$14:$CG$713,'ALL-GTK-SD-SMP-SMA-SMK-SLB'!W$7,FALSE)</f>
        <v>1</v>
      </c>
      <c r="W668" s="9">
        <f>VLOOKUP($E668,'ALL-GTK-SD-SMP-SMA-SMK-SLB'!$F$14:$CG$713,'ALL-GTK-SD-SMP-SMA-SMK-SLB'!X$7,FALSE)</f>
        <v>1</v>
      </c>
      <c r="X668" s="9">
        <f>VLOOKUP($E668,'ALL-GTK-SD-SMP-SMA-SMK-SLB'!$F$14:$CG$713,'ALL-GTK-SD-SMP-SMA-SMK-SLB'!Y$7,FALSE)</f>
        <v>2</v>
      </c>
      <c r="Y668" s="299">
        <f t="shared" si="369"/>
        <v>17</v>
      </c>
      <c r="Z668" s="299">
        <f t="shared" si="370"/>
        <v>18</v>
      </c>
      <c r="AA668" s="10">
        <f t="shared" si="371"/>
        <v>35</v>
      </c>
      <c r="AB668" s="44">
        <f t="shared" si="372"/>
        <v>17</v>
      </c>
      <c r="AC668" s="44">
        <f t="shared" si="373"/>
        <v>18</v>
      </c>
      <c r="AD668" s="11">
        <f t="shared" si="374"/>
        <v>35</v>
      </c>
      <c r="AE668" s="9">
        <f>VLOOKUP($E668,'ALL-GTK-SD-SMP-SMA-SMK-SLB'!$F$14:$CG$713,'ALL-GTK-SD-SMP-SMA-SMK-SLB'!AF$7,FALSE)</f>
        <v>9</v>
      </c>
      <c r="AF668" s="9">
        <f>VLOOKUP($E668,'ALL-GTK-SD-SMP-SMA-SMK-SLB'!$F$14:$CG$713,'ALL-GTK-SD-SMP-SMA-SMK-SLB'!AG$7,FALSE)</f>
        <v>8</v>
      </c>
      <c r="AG668" s="10">
        <f t="shared" si="375"/>
        <v>17</v>
      </c>
      <c r="AH668" s="9">
        <f>VLOOKUP($E668,'ALL-GTK-SD-SMP-SMA-SMK-SLB'!$F$14:$CG$713,'ALL-GTK-SD-SMP-SMA-SMK-SLB'!AI$7,FALSE)</f>
        <v>8</v>
      </c>
      <c r="AI668" s="9">
        <f>VLOOKUP($E668,'ALL-GTK-SD-SMP-SMA-SMK-SLB'!$F$14:$CG$713,'ALL-GTK-SD-SMP-SMA-SMK-SLB'!AJ$7,FALSE)</f>
        <v>10</v>
      </c>
      <c r="AJ668" s="10">
        <f t="shared" si="376"/>
        <v>18</v>
      </c>
      <c r="AK668" s="44">
        <f t="shared" si="377"/>
        <v>17</v>
      </c>
      <c r="AL668" s="44">
        <f t="shared" si="378"/>
        <v>18</v>
      </c>
      <c r="AM668" s="11">
        <f t="shared" si="379"/>
        <v>35</v>
      </c>
      <c r="AN668" s="299">
        <v>0</v>
      </c>
      <c r="AO668" s="299">
        <v>0</v>
      </c>
      <c r="AP668" s="9">
        <f>VLOOKUP($E668,'ALL-GTK-SD-SMP-SMA-SMK-SLB'!$F$14:$CG$713,'ALL-GTK-SD-SMP-SMA-SMK-SLB'!AQ$7,FALSE)</f>
        <v>0</v>
      </c>
      <c r="AQ668" s="9">
        <f>VLOOKUP($E668,'ALL-GTK-SD-SMP-SMA-SMK-SLB'!$F$14:$CG$713,'ALL-GTK-SD-SMP-SMA-SMK-SLB'!AR$7,FALSE)</f>
        <v>0</v>
      </c>
      <c r="AR668" s="9">
        <f>VLOOKUP($E668,'ALL-GTK-SD-SMP-SMA-SMK-SLB'!$F$14:$CG$713,'ALL-GTK-SD-SMP-SMA-SMK-SLB'!AS$7,FALSE)</f>
        <v>0</v>
      </c>
      <c r="AS668" s="9">
        <f>VLOOKUP($E668,'ALL-GTK-SD-SMP-SMA-SMK-SLB'!$F$14:$CG$713,'ALL-GTK-SD-SMP-SMA-SMK-SLB'!AT$7,FALSE)</f>
        <v>0</v>
      </c>
      <c r="AT668" s="9">
        <f>VLOOKUP($E668,'ALL-GTK-SD-SMP-SMA-SMK-SLB'!$F$14:$CG$713,'ALL-GTK-SD-SMP-SMA-SMK-SLB'!AU$7,FALSE)</f>
        <v>1</v>
      </c>
      <c r="AU668" s="9">
        <f>VLOOKUP($E668,'ALL-GTK-SD-SMP-SMA-SMK-SLB'!$F$14:$CG$713,'ALL-GTK-SD-SMP-SMA-SMK-SLB'!AV$7,FALSE)</f>
        <v>0</v>
      </c>
      <c r="AV668" s="9">
        <f>VLOOKUP($E668,'ALL-GTK-SD-SMP-SMA-SMK-SLB'!$F$14:$CG$713,'ALL-GTK-SD-SMP-SMA-SMK-SLB'!AW$7,FALSE)</f>
        <v>0</v>
      </c>
      <c r="AW668" s="9">
        <f>VLOOKUP($E668,'ALL-GTK-SD-SMP-SMA-SMK-SLB'!$F$14:$CG$713,'ALL-GTK-SD-SMP-SMA-SMK-SLB'!AX$7,FALSE)</f>
        <v>0</v>
      </c>
      <c r="AX668" s="9">
        <f>VLOOKUP($E668,'ALL-GTK-SD-SMP-SMA-SMK-SLB'!$F$14:$CG$713,'ALL-GTK-SD-SMP-SMA-SMK-SLB'!AY$7,FALSE)</f>
        <v>15</v>
      </c>
      <c r="AY668" s="9">
        <f>VLOOKUP($E668,'ALL-GTK-SD-SMP-SMA-SMK-SLB'!$F$14:$CG$713,'ALL-GTK-SD-SMP-SMA-SMK-SLB'!AZ$7,FALSE)</f>
        <v>16</v>
      </c>
      <c r="AZ668" s="9">
        <f>VLOOKUP($E668,'ALL-GTK-SD-SMP-SMA-SMK-SLB'!$F$14:$CG$713,'ALL-GTK-SD-SMP-SMA-SMK-SLB'!BA$7,FALSE)</f>
        <v>0</v>
      </c>
      <c r="BA668" s="9">
        <f>VLOOKUP($E668,'ALL-GTK-SD-SMP-SMA-SMK-SLB'!$F$14:$CG$713,'ALL-GTK-SD-SMP-SMA-SMK-SLB'!BB$7,FALSE)</f>
        <v>0</v>
      </c>
      <c r="BB668" s="9">
        <f>VLOOKUP($E668,'ALL-GTK-SD-SMP-SMA-SMK-SLB'!$F$14:$CG$713,'ALL-GTK-SD-SMP-SMA-SMK-SLB'!BC$7,FALSE)</f>
        <v>0</v>
      </c>
      <c r="BC668" s="9">
        <f>VLOOKUP($E668,'ALL-GTK-SD-SMP-SMA-SMK-SLB'!$F$14:$CG$713,'ALL-GTK-SD-SMP-SMA-SMK-SLB'!BD$7,FALSE)</f>
        <v>0</v>
      </c>
      <c r="BD668" s="310">
        <f t="shared" si="380"/>
        <v>1</v>
      </c>
      <c r="BE668" s="310">
        <f t="shared" si="381"/>
        <v>0</v>
      </c>
      <c r="BF668" s="10">
        <f t="shared" si="382"/>
        <v>1</v>
      </c>
      <c r="BG668" s="311">
        <f t="shared" si="383"/>
        <v>15</v>
      </c>
      <c r="BH668" s="311">
        <f t="shared" si="384"/>
        <v>16</v>
      </c>
      <c r="BI668" s="10">
        <f t="shared" si="385"/>
        <v>31</v>
      </c>
      <c r="BJ668" s="44">
        <f t="shared" si="386"/>
        <v>16</v>
      </c>
      <c r="BK668" s="44">
        <f t="shared" si="387"/>
        <v>16</v>
      </c>
      <c r="BL668" s="11">
        <f t="shared" si="388"/>
        <v>32</v>
      </c>
      <c r="BM668" s="9">
        <f>VLOOKUP($E668,'ALL-GTK-SD-SMP-SMA-SMK-SLB'!$F$14:$CG$713,'ALL-GTK-SD-SMP-SMA-SMK-SLB'!BN$7,FALSE)</f>
        <v>0</v>
      </c>
      <c r="BN668" s="9">
        <f>VLOOKUP($E668,'ALL-GTK-SD-SMP-SMA-SMK-SLB'!$F$14:$CG$713,'ALL-GTK-SD-SMP-SMA-SMK-SLB'!BO$7,FALSE)</f>
        <v>0</v>
      </c>
      <c r="BO668" s="9">
        <f>VLOOKUP($E668,'ALL-GTK-SD-SMP-SMA-SMK-SLB'!$F$14:$CG$713,'ALL-GTK-SD-SMP-SMA-SMK-SLB'!BP$7,FALSE)</f>
        <v>3</v>
      </c>
      <c r="BP668" s="9">
        <f>VLOOKUP($E668,'ALL-GTK-SD-SMP-SMA-SMK-SLB'!$F$14:$CG$713,'ALL-GTK-SD-SMP-SMA-SMK-SLB'!BQ$7,FALSE)</f>
        <v>0</v>
      </c>
      <c r="BQ668" s="9">
        <f>VLOOKUP($E668,'ALL-GTK-SD-SMP-SMA-SMK-SLB'!$F$14:$CG$713,'ALL-GTK-SD-SMP-SMA-SMK-SLB'!BR$7,FALSE)</f>
        <v>1</v>
      </c>
      <c r="BR668" s="9">
        <f>VLOOKUP($E668,'ALL-GTK-SD-SMP-SMA-SMK-SLB'!$F$14:$CG$713,'ALL-GTK-SD-SMP-SMA-SMK-SLB'!BS$7,FALSE)</f>
        <v>0</v>
      </c>
      <c r="BS668" s="9">
        <f>VLOOKUP($E668,'ALL-GTK-SD-SMP-SMA-SMK-SLB'!$F$14:$CG$713,'ALL-GTK-SD-SMP-SMA-SMK-SLB'!BT$7,FALSE)</f>
        <v>3</v>
      </c>
      <c r="BT668" s="9">
        <f>VLOOKUP($E668,'ALL-GTK-SD-SMP-SMA-SMK-SLB'!$F$14:$CG$713,'ALL-GTK-SD-SMP-SMA-SMK-SLB'!BU$7,FALSE)</f>
        <v>1</v>
      </c>
      <c r="BU668" s="299">
        <f t="shared" si="389"/>
        <v>7</v>
      </c>
      <c r="BV668" s="299">
        <f t="shared" si="390"/>
        <v>1</v>
      </c>
      <c r="BW668" s="44">
        <f t="shared" si="391"/>
        <v>7</v>
      </c>
      <c r="BX668" s="44">
        <f t="shared" si="392"/>
        <v>1</v>
      </c>
      <c r="BY668" s="11">
        <f t="shared" si="393"/>
        <v>8</v>
      </c>
      <c r="BZ668" s="14">
        <f t="shared" si="394"/>
        <v>17</v>
      </c>
      <c r="CA668" s="14">
        <f t="shared" si="395"/>
        <v>18</v>
      </c>
      <c r="CB668" s="13">
        <f t="shared" si="396"/>
        <v>7</v>
      </c>
      <c r="CC668" s="13">
        <f t="shared" si="397"/>
        <v>1</v>
      </c>
      <c r="CD668" s="312">
        <f t="shared" si="398"/>
        <v>24</v>
      </c>
      <c r="CE668" s="312">
        <f t="shared" si="399"/>
        <v>19</v>
      </c>
      <c r="CF668" s="313">
        <f t="shared" si="400"/>
        <v>43</v>
      </c>
      <c r="CG668" s="302" t="str">
        <f t="shared" si="401"/>
        <v>REVISI</v>
      </c>
    </row>
    <row r="669" spans="1:85" ht="14.25" x14ac:dyDescent="0.25">
      <c r="A669" s="6">
        <v>657</v>
      </c>
      <c r="B669" s="495">
        <v>46</v>
      </c>
      <c r="C669" s="495" t="s">
        <v>9</v>
      </c>
      <c r="D669" s="496" t="s">
        <v>19</v>
      </c>
      <c r="E669" s="626">
        <v>20360477</v>
      </c>
      <c r="F669" s="627" t="s">
        <v>1128</v>
      </c>
      <c r="G669" s="624" t="s">
        <v>53</v>
      </c>
      <c r="H669" s="9">
        <f>VLOOKUP($E669,'ALL-GTK-SD-SMP-SMA-SMK-SLB'!$F$14:$CG$713,'ALL-GTK-SD-SMP-SMA-SMK-SLB'!I$7,FALSE)</f>
        <v>0</v>
      </c>
      <c r="I669" s="9">
        <f>VLOOKUP($E669,'ALL-GTK-SD-SMP-SMA-SMK-SLB'!$F$14:$CG$713,'ALL-GTK-SD-SMP-SMA-SMK-SLB'!J$7,FALSE)</f>
        <v>0</v>
      </c>
      <c r="J669" s="9">
        <f>VLOOKUP($E669,'ALL-GTK-SD-SMP-SMA-SMK-SLB'!$F$14:$CG$713,'ALL-GTK-SD-SMP-SMA-SMK-SLB'!K$7,FALSE)</f>
        <v>0</v>
      </c>
      <c r="K669" s="9">
        <f>VLOOKUP($E669,'ALL-GTK-SD-SMP-SMA-SMK-SLB'!$F$14:$CG$713,'ALL-GTK-SD-SMP-SMA-SMK-SLB'!L$7,FALSE)</f>
        <v>0</v>
      </c>
      <c r="L669" s="9">
        <f>VLOOKUP($E669,'ALL-GTK-SD-SMP-SMA-SMK-SLB'!$F$14:$CG$713,'ALL-GTK-SD-SMP-SMA-SMK-SLB'!M$7,FALSE)</f>
        <v>0</v>
      </c>
      <c r="M669" s="9">
        <f>VLOOKUP($E669,'ALL-GTK-SD-SMP-SMA-SMK-SLB'!$F$14:$CG$713,'ALL-GTK-SD-SMP-SMA-SMK-SLB'!N$7,FALSE)</f>
        <v>0</v>
      </c>
      <c r="N669" s="9">
        <f>VLOOKUP($E669,'ALL-GTK-SD-SMP-SMA-SMK-SLB'!$F$14:$CG$713,'ALL-GTK-SD-SMP-SMA-SMK-SLB'!O$7,FALSE)</f>
        <v>0</v>
      </c>
      <c r="O669" s="9">
        <f>VLOOKUP($E669,'ALL-GTK-SD-SMP-SMA-SMK-SLB'!$F$14:$CG$713,'ALL-GTK-SD-SMP-SMA-SMK-SLB'!P$7,FALSE)</f>
        <v>0</v>
      </c>
      <c r="P669" s="299">
        <f t="shared" si="366"/>
        <v>0</v>
      </c>
      <c r="Q669" s="299">
        <f t="shared" si="367"/>
        <v>0</v>
      </c>
      <c r="R669" s="300">
        <f t="shared" si="368"/>
        <v>0</v>
      </c>
      <c r="S669" s="9">
        <f>VLOOKUP($E669,'ALL-GTK-SD-SMP-SMA-SMK-SLB'!$F$14:$CG$713,'ALL-GTK-SD-SMP-SMA-SMK-SLB'!T$7,FALSE)</f>
        <v>8</v>
      </c>
      <c r="T669" s="9">
        <f>VLOOKUP($E669,'ALL-GTK-SD-SMP-SMA-SMK-SLB'!$F$14:$CG$713,'ALL-GTK-SD-SMP-SMA-SMK-SLB'!U$7,FALSE)</f>
        <v>2</v>
      </c>
      <c r="U669" s="9">
        <f>VLOOKUP($E669,'ALL-GTK-SD-SMP-SMA-SMK-SLB'!$F$14:$CG$713,'ALL-GTK-SD-SMP-SMA-SMK-SLB'!V$7,FALSE)</f>
        <v>0</v>
      </c>
      <c r="V669" s="9">
        <f>VLOOKUP($E669,'ALL-GTK-SD-SMP-SMA-SMK-SLB'!$F$14:$CG$713,'ALL-GTK-SD-SMP-SMA-SMK-SLB'!W$7,FALSE)</f>
        <v>0</v>
      </c>
      <c r="W669" s="9">
        <f>VLOOKUP($E669,'ALL-GTK-SD-SMP-SMA-SMK-SLB'!$F$14:$CG$713,'ALL-GTK-SD-SMP-SMA-SMK-SLB'!X$7,FALSE)</f>
        <v>0</v>
      </c>
      <c r="X669" s="9">
        <f>VLOOKUP($E669,'ALL-GTK-SD-SMP-SMA-SMK-SLB'!$F$14:$CG$713,'ALL-GTK-SD-SMP-SMA-SMK-SLB'!Y$7,FALSE)</f>
        <v>1</v>
      </c>
      <c r="Y669" s="299">
        <f t="shared" si="369"/>
        <v>8</v>
      </c>
      <c r="Z669" s="299">
        <f t="shared" si="370"/>
        <v>3</v>
      </c>
      <c r="AA669" s="10">
        <f t="shared" si="371"/>
        <v>11</v>
      </c>
      <c r="AB669" s="44">
        <f t="shared" si="372"/>
        <v>8</v>
      </c>
      <c r="AC669" s="44">
        <f t="shared" si="373"/>
        <v>3</v>
      </c>
      <c r="AD669" s="11">
        <f t="shared" si="374"/>
        <v>11</v>
      </c>
      <c r="AE669" s="9">
        <f>VLOOKUP($E669,'ALL-GTK-SD-SMP-SMA-SMK-SLB'!$F$14:$CG$713,'ALL-GTK-SD-SMP-SMA-SMK-SLB'!AF$7,FALSE)</f>
        <v>6</v>
      </c>
      <c r="AF669" s="9">
        <f>VLOOKUP($E669,'ALL-GTK-SD-SMP-SMA-SMK-SLB'!$F$14:$CG$713,'ALL-GTK-SD-SMP-SMA-SMK-SLB'!AG$7,FALSE)</f>
        <v>2</v>
      </c>
      <c r="AG669" s="10">
        <f t="shared" si="375"/>
        <v>8</v>
      </c>
      <c r="AH669" s="9">
        <f>VLOOKUP($E669,'ALL-GTK-SD-SMP-SMA-SMK-SLB'!$F$14:$CG$713,'ALL-GTK-SD-SMP-SMA-SMK-SLB'!AI$7,FALSE)</f>
        <v>2</v>
      </c>
      <c r="AI669" s="9">
        <f>VLOOKUP($E669,'ALL-GTK-SD-SMP-SMA-SMK-SLB'!$F$14:$CG$713,'ALL-GTK-SD-SMP-SMA-SMK-SLB'!AJ$7,FALSE)</f>
        <v>1</v>
      </c>
      <c r="AJ669" s="10">
        <f t="shared" si="376"/>
        <v>3</v>
      </c>
      <c r="AK669" s="44">
        <f t="shared" si="377"/>
        <v>8</v>
      </c>
      <c r="AL669" s="44">
        <f t="shared" si="378"/>
        <v>3</v>
      </c>
      <c r="AM669" s="11">
        <f t="shared" si="379"/>
        <v>11</v>
      </c>
      <c r="AN669" s="299">
        <v>0</v>
      </c>
      <c r="AO669" s="299">
        <v>0</v>
      </c>
      <c r="AP669" s="9">
        <f>VLOOKUP($E669,'ALL-GTK-SD-SMP-SMA-SMK-SLB'!$F$14:$CG$713,'ALL-GTK-SD-SMP-SMA-SMK-SLB'!AQ$7,FALSE)</f>
        <v>0</v>
      </c>
      <c r="AQ669" s="9">
        <f>VLOOKUP($E669,'ALL-GTK-SD-SMP-SMA-SMK-SLB'!$F$14:$CG$713,'ALL-GTK-SD-SMP-SMA-SMK-SLB'!AR$7,FALSE)</f>
        <v>0</v>
      </c>
      <c r="AR669" s="9">
        <f>VLOOKUP($E669,'ALL-GTK-SD-SMP-SMA-SMK-SLB'!$F$14:$CG$713,'ALL-GTK-SD-SMP-SMA-SMK-SLB'!AS$7,FALSE)</f>
        <v>0</v>
      </c>
      <c r="AS669" s="9">
        <f>VLOOKUP($E669,'ALL-GTK-SD-SMP-SMA-SMK-SLB'!$F$14:$CG$713,'ALL-GTK-SD-SMP-SMA-SMK-SLB'!AT$7,FALSE)</f>
        <v>0</v>
      </c>
      <c r="AT669" s="9">
        <f>VLOOKUP($E669,'ALL-GTK-SD-SMP-SMA-SMK-SLB'!$F$14:$CG$713,'ALL-GTK-SD-SMP-SMA-SMK-SLB'!AU$7,FALSE)</f>
        <v>0</v>
      </c>
      <c r="AU669" s="9">
        <f>VLOOKUP($E669,'ALL-GTK-SD-SMP-SMA-SMK-SLB'!$F$14:$CG$713,'ALL-GTK-SD-SMP-SMA-SMK-SLB'!AV$7,FALSE)</f>
        <v>0</v>
      </c>
      <c r="AV669" s="9">
        <f>VLOOKUP($E669,'ALL-GTK-SD-SMP-SMA-SMK-SLB'!$F$14:$CG$713,'ALL-GTK-SD-SMP-SMA-SMK-SLB'!AW$7,FALSE)</f>
        <v>0</v>
      </c>
      <c r="AW669" s="9">
        <f>VLOOKUP($E669,'ALL-GTK-SD-SMP-SMA-SMK-SLB'!$F$14:$CG$713,'ALL-GTK-SD-SMP-SMA-SMK-SLB'!AX$7,FALSE)</f>
        <v>0</v>
      </c>
      <c r="AX669" s="9">
        <f>VLOOKUP($E669,'ALL-GTK-SD-SMP-SMA-SMK-SLB'!$F$14:$CG$713,'ALL-GTK-SD-SMP-SMA-SMK-SLB'!AY$7,FALSE)</f>
        <v>4</v>
      </c>
      <c r="AY669" s="9">
        <f>VLOOKUP($E669,'ALL-GTK-SD-SMP-SMA-SMK-SLB'!$F$14:$CG$713,'ALL-GTK-SD-SMP-SMA-SMK-SLB'!AZ$7,FALSE)</f>
        <v>3</v>
      </c>
      <c r="AZ669" s="9">
        <f>VLOOKUP($E669,'ALL-GTK-SD-SMP-SMA-SMK-SLB'!$F$14:$CG$713,'ALL-GTK-SD-SMP-SMA-SMK-SLB'!BA$7,FALSE)</f>
        <v>2</v>
      </c>
      <c r="BA669" s="9">
        <f>VLOOKUP($E669,'ALL-GTK-SD-SMP-SMA-SMK-SLB'!$F$14:$CG$713,'ALL-GTK-SD-SMP-SMA-SMK-SLB'!BB$7,FALSE)</f>
        <v>0</v>
      </c>
      <c r="BB669" s="9">
        <f>VLOOKUP($E669,'ALL-GTK-SD-SMP-SMA-SMK-SLB'!$F$14:$CG$713,'ALL-GTK-SD-SMP-SMA-SMK-SLB'!BC$7,FALSE)</f>
        <v>0</v>
      </c>
      <c r="BC669" s="9">
        <f>VLOOKUP($E669,'ALL-GTK-SD-SMP-SMA-SMK-SLB'!$F$14:$CG$713,'ALL-GTK-SD-SMP-SMA-SMK-SLB'!BD$7,FALSE)</f>
        <v>0</v>
      </c>
      <c r="BD669" s="310">
        <f t="shared" si="380"/>
        <v>0</v>
      </c>
      <c r="BE669" s="310">
        <f t="shared" si="381"/>
        <v>0</v>
      </c>
      <c r="BF669" s="10">
        <f t="shared" si="382"/>
        <v>0</v>
      </c>
      <c r="BG669" s="311">
        <f t="shared" si="383"/>
        <v>6</v>
      </c>
      <c r="BH669" s="311">
        <f t="shared" si="384"/>
        <v>3</v>
      </c>
      <c r="BI669" s="10">
        <f t="shared" si="385"/>
        <v>9</v>
      </c>
      <c r="BJ669" s="44">
        <f t="shared" si="386"/>
        <v>6</v>
      </c>
      <c r="BK669" s="44">
        <f t="shared" si="387"/>
        <v>3</v>
      </c>
      <c r="BL669" s="11">
        <f t="shared" si="388"/>
        <v>9</v>
      </c>
      <c r="BM669" s="9">
        <f>VLOOKUP($E669,'ALL-GTK-SD-SMP-SMA-SMK-SLB'!$F$14:$CG$713,'ALL-GTK-SD-SMP-SMA-SMK-SLB'!BN$7,FALSE)</f>
        <v>0</v>
      </c>
      <c r="BN669" s="9">
        <f>VLOOKUP($E669,'ALL-GTK-SD-SMP-SMA-SMK-SLB'!$F$14:$CG$713,'ALL-GTK-SD-SMP-SMA-SMK-SLB'!BO$7,FALSE)</f>
        <v>0</v>
      </c>
      <c r="BO669" s="9">
        <f>VLOOKUP($E669,'ALL-GTK-SD-SMP-SMA-SMK-SLB'!$F$14:$CG$713,'ALL-GTK-SD-SMP-SMA-SMK-SLB'!BP$7,FALSE)</f>
        <v>0</v>
      </c>
      <c r="BP669" s="9">
        <f>VLOOKUP($E669,'ALL-GTK-SD-SMP-SMA-SMK-SLB'!$F$14:$CG$713,'ALL-GTK-SD-SMP-SMA-SMK-SLB'!BQ$7,FALSE)</f>
        <v>0</v>
      </c>
      <c r="BQ669" s="9">
        <f>VLOOKUP($E669,'ALL-GTK-SD-SMP-SMA-SMK-SLB'!$F$14:$CG$713,'ALL-GTK-SD-SMP-SMA-SMK-SLB'!BR$7,FALSE)</f>
        <v>0</v>
      </c>
      <c r="BR669" s="9">
        <f>VLOOKUP($E669,'ALL-GTK-SD-SMP-SMA-SMK-SLB'!$F$14:$CG$713,'ALL-GTK-SD-SMP-SMA-SMK-SLB'!BS$7,FALSE)</f>
        <v>0</v>
      </c>
      <c r="BS669" s="9">
        <f>VLOOKUP($E669,'ALL-GTK-SD-SMP-SMA-SMK-SLB'!$F$14:$CG$713,'ALL-GTK-SD-SMP-SMA-SMK-SLB'!BT$7,FALSE)</f>
        <v>0</v>
      </c>
      <c r="BT669" s="9">
        <f>VLOOKUP($E669,'ALL-GTK-SD-SMP-SMA-SMK-SLB'!$F$14:$CG$713,'ALL-GTK-SD-SMP-SMA-SMK-SLB'!BU$7,FALSE)</f>
        <v>0</v>
      </c>
      <c r="BU669" s="299">
        <f t="shared" si="389"/>
        <v>0</v>
      </c>
      <c r="BV669" s="299">
        <f t="shared" si="390"/>
        <v>0</v>
      </c>
      <c r="BW669" s="44">
        <f t="shared" si="391"/>
        <v>0</v>
      </c>
      <c r="BX669" s="44">
        <f t="shared" si="392"/>
        <v>0</v>
      </c>
      <c r="BY669" s="11">
        <f t="shared" si="393"/>
        <v>0</v>
      </c>
      <c r="BZ669" s="14">
        <f t="shared" si="394"/>
        <v>8</v>
      </c>
      <c r="CA669" s="14">
        <f t="shared" si="395"/>
        <v>3</v>
      </c>
      <c r="CB669" s="13">
        <f t="shared" si="396"/>
        <v>0</v>
      </c>
      <c r="CC669" s="13">
        <f t="shared" si="397"/>
        <v>0</v>
      </c>
      <c r="CD669" s="312">
        <f t="shared" si="398"/>
        <v>8</v>
      </c>
      <c r="CE669" s="312">
        <f t="shared" si="399"/>
        <v>3</v>
      </c>
      <c r="CF669" s="313">
        <f t="shared" si="400"/>
        <v>11</v>
      </c>
      <c r="CG669" s="302" t="str">
        <f t="shared" si="401"/>
        <v>REVISI</v>
      </c>
    </row>
    <row r="670" spans="1:85" ht="24" x14ac:dyDescent="0.25">
      <c r="A670" s="6">
        <v>658</v>
      </c>
      <c r="B670" s="495">
        <v>47</v>
      </c>
      <c r="C670" s="495" t="s">
        <v>9</v>
      </c>
      <c r="D670" s="496" t="s">
        <v>22</v>
      </c>
      <c r="E670" s="626">
        <v>20319278</v>
      </c>
      <c r="F670" s="627" t="s">
        <v>1129</v>
      </c>
      <c r="G670" s="624" t="s">
        <v>53</v>
      </c>
      <c r="H670" s="9">
        <f>VLOOKUP($E670,'ALL-GTK-SD-SMP-SMA-SMK-SLB'!$F$14:$CG$713,'ALL-GTK-SD-SMP-SMA-SMK-SLB'!I$7,FALSE)</f>
        <v>0</v>
      </c>
      <c r="I670" s="9">
        <f>VLOOKUP($E670,'ALL-GTK-SD-SMP-SMA-SMK-SLB'!$F$14:$CG$713,'ALL-GTK-SD-SMP-SMA-SMK-SLB'!J$7,FALSE)</f>
        <v>0</v>
      </c>
      <c r="J670" s="9">
        <f>VLOOKUP($E670,'ALL-GTK-SD-SMP-SMA-SMK-SLB'!$F$14:$CG$713,'ALL-GTK-SD-SMP-SMA-SMK-SLB'!K$7,FALSE)</f>
        <v>0</v>
      </c>
      <c r="K670" s="9">
        <f>VLOOKUP($E670,'ALL-GTK-SD-SMP-SMA-SMK-SLB'!$F$14:$CG$713,'ALL-GTK-SD-SMP-SMA-SMK-SLB'!L$7,FALSE)</f>
        <v>0</v>
      </c>
      <c r="L670" s="9">
        <f>VLOOKUP($E670,'ALL-GTK-SD-SMP-SMA-SMK-SLB'!$F$14:$CG$713,'ALL-GTK-SD-SMP-SMA-SMK-SLB'!M$7,FALSE)</f>
        <v>0</v>
      </c>
      <c r="M670" s="9">
        <f>VLOOKUP($E670,'ALL-GTK-SD-SMP-SMA-SMK-SLB'!$F$14:$CG$713,'ALL-GTK-SD-SMP-SMA-SMK-SLB'!N$7,FALSE)</f>
        <v>0</v>
      </c>
      <c r="N670" s="9">
        <f>VLOOKUP($E670,'ALL-GTK-SD-SMP-SMA-SMK-SLB'!$F$14:$CG$713,'ALL-GTK-SD-SMP-SMA-SMK-SLB'!O$7,FALSE)</f>
        <v>0</v>
      </c>
      <c r="O670" s="9">
        <f>VLOOKUP($E670,'ALL-GTK-SD-SMP-SMA-SMK-SLB'!$F$14:$CG$713,'ALL-GTK-SD-SMP-SMA-SMK-SLB'!P$7,FALSE)</f>
        <v>0</v>
      </c>
      <c r="P670" s="299">
        <f t="shared" si="366"/>
        <v>0</v>
      </c>
      <c r="Q670" s="299">
        <f t="shared" si="367"/>
        <v>0</v>
      </c>
      <c r="R670" s="300">
        <f t="shared" si="368"/>
        <v>0</v>
      </c>
      <c r="S670" s="9">
        <f>VLOOKUP($E670,'ALL-GTK-SD-SMP-SMA-SMK-SLB'!$F$14:$CG$713,'ALL-GTK-SD-SMP-SMA-SMK-SLB'!T$7,FALSE)</f>
        <v>1</v>
      </c>
      <c r="T670" s="9">
        <f>VLOOKUP($E670,'ALL-GTK-SD-SMP-SMA-SMK-SLB'!$F$14:$CG$713,'ALL-GTK-SD-SMP-SMA-SMK-SLB'!U$7,FALSE)</f>
        <v>2</v>
      </c>
      <c r="U670" s="9">
        <f>VLOOKUP($E670,'ALL-GTK-SD-SMP-SMA-SMK-SLB'!$F$14:$CG$713,'ALL-GTK-SD-SMP-SMA-SMK-SLB'!V$7,FALSE)</f>
        <v>0</v>
      </c>
      <c r="V670" s="9">
        <f>VLOOKUP($E670,'ALL-GTK-SD-SMP-SMA-SMK-SLB'!$F$14:$CG$713,'ALL-GTK-SD-SMP-SMA-SMK-SLB'!W$7,FALSE)</f>
        <v>1</v>
      </c>
      <c r="W670" s="9">
        <f>VLOOKUP($E670,'ALL-GTK-SD-SMP-SMA-SMK-SLB'!$F$14:$CG$713,'ALL-GTK-SD-SMP-SMA-SMK-SLB'!X$7,FALSE)</f>
        <v>0</v>
      </c>
      <c r="X670" s="9">
        <f>VLOOKUP($E670,'ALL-GTK-SD-SMP-SMA-SMK-SLB'!$F$14:$CG$713,'ALL-GTK-SD-SMP-SMA-SMK-SLB'!Y$7,FALSE)</f>
        <v>0</v>
      </c>
      <c r="Y670" s="299">
        <f t="shared" si="369"/>
        <v>1</v>
      </c>
      <c r="Z670" s="299">
        <f t="shared" si="370"/>
        <v>3</v>
      </c>
      <c r="AA670" s="10">
        <f t="shared" si="371"/>
        <v>4</v>
      </c>
      <c r="AB670" s="44">
        <f t="shared" si="372"/>
        <v>1</v>
      </c>
      <c r="AC670" s="44">
        <f t="shared" si="373"/>
        <v>3</v>
      </c>
      <c r="AD670" s="11">
        <f t="shared" si="374"/>
        <v>4</v>
      </c>
      <c r="AE670" s="9">
        <f>VLOOKUP($E670,'ALL-GTK-SD-SMP-SMA-SMK-SLB'!$F$14:$CG$713,'ALL-GTK-SD-SMP-SMA-SMK-SLB'!AF$7,FALSE)</f>
        <v>0</v>
      </c>
      <c r="AF670" s="9">
        <f>VLOOKUP($E670,'ALL-GTK-SD-SMP-SMA-SMK-SLB'!$F$14:$CG$713,'ALL-GTK-SD-SMP-SMA-SMK-SLB'!AG$7,FALSE)</f>
        <v>3</v>
      </c>
      <c r="AG670" s="10">
        <f t="shared" si="375"/>
        <v>3</v>
      </c>
      <c r="AH670" s="9">
        <f>VLOOKUP($E670,'ALL-GTK-SD-SMP-SMA-SMK-SLB'!$F$14:$CG$713,'ALL-GTK-SD-SMP-SMA-SMK-SLB'!AI$7,FALSE)</f>
        <v>1</v>
      </c>
      <c r="AI670" s="9">
        <f>VLOOKUP($E670,'ALL-GTK-SD-SMP-SMA-SMK-SLB'!$F$14:$CG$713,'ALL-GTK-SD-SMP-SMA-SMK-SLB'!AJ$7,FALSE)</f>
        <v>0</v>
      </c>
      <c r="AJ670" s="10">
        <f t="shared" si="376"/>
        <v>1</v>
      </c>
      <c r="AK670" s="44">
        <f t="shared" si="377"/>
        <v>1</v>
      </c>
      <c r="AL670" s="44">
        <f t="shared" si="378"/>
        <v>3</v>
      </c>
      <c r="AM670" s="11">
        <f t="shared" si="379"/>
        <v>4</v>
      </c>
      <c r="AN670" s="299">
        <v>0</v>
      </c>
      <c r="AO670" s="299">
        <v>0</v>
      </c>
      <c r="AP670" s="9">
        <f>VLOOKUP($E670,'ALL-GTK-SD-SMP-SMA-SMK-SLB'!$F$14:$CG$713,'ALL-GTK-SD-SMP-SMA-SMK-SLB'!AQ$7,FALSE)</f>
        <v>0</v>
      </c>
      <c r="AQ670" s="9">
        <f>VLOOKUP($E670,'ALL-GTK-SD-SMP-SMA-SMK-SLB'!$F$14:$CG$713,'ALL-GTK-SD-SMP-SMA-SMK-SLB'!AR$7,FALSE)</f>
        <v>0</v>
      </c>
      <c r="AR670" s="9">
        <f>VLOOKUP($E670,'ALL-GTK-SD-SMP-SMA-SMK-SLB'!$F$14:$CG$713,'ALL-GTK-SD-SMP-SMA-SMK-SLB'!AS$7,FALSE)</f>
        <v>0</v>
      </c>
      <c r="AS670" s="9">
        <f>VLOOKUP($E670,'ALL-GTK-SD-SMP-SMA-SMK-SLB'!$F$14:$CG$713,'ALL-GTK-SD-SMP-SMA-SMK-SLB'!AT$7,FALSE)</f>
        <v>0</v>
      </c>
      <c r="AT670" s="9">
        <f>VLOOKUP($E670,'ALL-GTK-SD-SMP-SMA-SMK-SLB'!$F$14:$CG$713,'ALL-GTK-SD-SMP-SMA-SMK-SLB'!AU$7,FALSE)</f>
        <v>0</v>
      </c>
      <c r="AU670" s="9">
        <f>VLOOKUP($E670,'ALL-GTK-SD-SMP-SMA-SMK-SLB'!$F$14:$CG$713,'ALL-GTK-SD-SMP-SMA-SMK-SLB'!AV$7,FALSE)</f>
        <v>0</v>
      </c>
      <c r="AV670" s="9">
        <f>VLOOKUP($E670,'ALL-GTK-SD-SMP-SMA-SMK-SLB'!$F$14:$CG$713,'ALL-GTK-SD-SMP-SMA-SMK-SLB'!AW$7,FALSE)</f>
        <v>0</v>
      </c>
      <c r="AW670" s="9">
        <f>VLOOKUP($E670,'ALL-GTK-SD-SMP-SMA-SMK-SLB'!$F$14:$CG$713,'ALL-GTK-SD-SMP-SMA-SMK-SLB'!AX$7,FALSE)</f>
        <v>0</v>
      </c>
      <c r="AX670" s="9">
        <f>VLOOKUP($E670,'ALL-GTK-SD-SMP-SMA-SMK-SLB'!$F$14:$CG$713,'ALL-GTK-SD-SMP-SMA-SMK-SLB'!AY$7,FALSE)</f>
        <v>1</v>
      </c>
      <c r="AY670" s="9">
        <f>VLOOKUP($E670,'ALL-GTK-SD-SMP-SMA-SMK-SLB'!$F$14:$CG$713,'ALL-GTK-SD-SMP-SMA-SMK-SLB'!AZ$7,FALSE)</f>
        <v>3</v>
      </c>
      <c r="AZ670" s="9">
        <f>VLOOKUP($E670,'ALL-GTK-SD-SMP-SMA-SMK-SLB'!$F$14:$CG$713,'ALL-GTK-SD-SMP-SMA-SMK-SLB'!BA$7,FALSE)</f>
        <v>0</v>
      </c>
      <c r="BA670" s="9">
        <f>VLOOKUP($E670,'ALL-GTK-SD-SMP-SMA-SMK-SLB'!$F$14:$CG$713,'ALL-GTK-SD-SMP-SMA-SMK-SLB'!BB$7,FALSE)</f>
        <v>0</v>
      </c>
      <c r="BB670" s="9">
        <f>VLOOKUP($E670,'ALL-GTK-SD-SMP-SMA-SMK-SLB'!$F$14:$CG$713,'ALL-GTK-SD-SMP-SMA-SMK-SLB'!BC$7,FALSE)</f>
        <v>0</v>
      </c>
      <c r="BC670" s="9">
        <f>VLOOKUP($E670,'ALL-GTK-SD-SMP-SMA-SMK-SLB'!$F$14:$CG$713,'ALL-GTK-SD-SMP-SMA-SMK-SLB'!BD$7,FALSE)</f>
        <v>0</v>
      </c>
      <c r="BD670" s="310">
        <f t="shared" si="380"/>
        <v>0</v>
      </c>
      <c r="BE670" s="310">
        <f t="shared" si="381"/>
        <v>0</v>
      </c>
      <c r="BF670" s="10">
        <f t="shared" si="382"/>
        <v>0</v>
      </c>
      <c r="BG670" s="311">
        <f t="shared" si="383"/>
        <v>1</v>
      </c>
      <c r="BH670" s="311">
        <f t="shared" si="384"/>
        <v>3</v>
      </c>
      <c r="BI670" s="10">
        <f t="shared" si="385"/>
        <v>4</v>
      </c>
      <c r="BJ670" s="44">
        <f t="shared" si="386"/>
        <v>1</v>
      </c>
      <c r="BK670" s="44">
        <f t="shared" si="387"/>
        <v>3</v>
      </c>
      <c r="BL670" s="11">
        <f t="shared" si="388"/>
        <v>4</v>
      </c>
      <c r="BM670" s="9">
        <f>VLOOKUP($E670,'ALL-GTK-SD-SMP-SMA-SMK-SLB'!$F$14:$CG$713,'ALL-GTK-SD-SMP-SMA-SMK-SLB'!BN$7,FALSE)</f>
        <v>0</v>
      </c>
      <c r="BN670" s="9">
        <f>VLOOKUP($E670,'ALL-GTK-SD-SMP-SMA-SMK-SLB'!$F$14:$CG$713,'ALL-GTK-SD-SMP-SMA-SMK-SLB'!BO$7,FALSE)</f>
        <v>0</v>
      </c>
      <c r="BO670" s="9">
        <f>VLOOKUP($E670,'ALL-GTK-SD-SMP-SMA-SMK-SLB'!$F$14:$CG$713,'ALL-GTK-SD-SMP-SMA-SMK-SLB'!BP$7,FALSE)</f>
        <v>1</v>
      </c>
      <c r="BP670" s="9">
        <f>VLOOKUP($E670,'ALL-GTK-SD-SMP-SMA-SMK-SLB'!$F$14:$CG$713,'ALL-GTK-SD-SMP-SMA-SMK-SLB'!BQ$7,FALSE)</f>
        <v>0</v>
      </c>
      <c r="BQ670" s="9">
        <f>VLOOKUP($E670,'ALL-GTK-SD-SMP-SMA-SMK-SLB'!$F$14:$CG$713,'ALL-GTK-SD-SMP-SMA-SMK-SLB'!BR$7,FALSE)</f>
        <v>0</v>
      </c>
      <c r="BR670" s="9">
        <f>VLOOKUP($E670,'ALL-GTK-SD-SMP-SMA-SMK-SLB'!$F$14:$CG$713,'ALL-GTK-SD-SMP-SMA-SMK-SLB'!BS$7,FALSE)</f>
        <v>0</v>
      </c>
      <c r="BS670" s="9">
        <f>VLOOKUP($E670,'ALL-GTK-SD-SMP-SMA-SMK-SLB'!$F$14:$CG$713,'ALL-GTK-SD-SMP-SMA-SMK-SLB'!BT$7,FALSE)</f>
        <v>0</v>
      </c>
      <c r="BT670" s="9">
        <f>VLOOKUP($E670,'ALL-GTK-SD-SMP-SMA-SMK-SLB'!$F$14:$CG$713,'ALL-GTK-SD-SMP-SMA-SMK-SLB'!BU$7,FALSE)</f>
        <v>0</v>
      </c>
      <c r="BU670" s="299">
        <f t="shared" si="389"/>
        <v>1</v>
      </c>
      <c r="BV670" s="299">
        <f t="shared" si="390"/>
        <v>0</v>
      </c>
      <c r="BW670" s="44">
        <f t="shared" si="391"/>
        <v>1</v>
      </c>
      <c r="BX670" s="44">
        <f t="shared" si="392"/>
        <v>0</v>
      </c>
      <c r="BY670" s="11">
        <f t="shared" si="393"/>
        <v>1</v>
      </c>
      <c r="BZ670" s="14">
        <f t="shared" si="394"/>
        <v>1</v>
      </c>
      <c r="CA670" s="14">
        <f t="shared" si="395"/>
        <v>3</v>
      </c>
      <c r="CB670" s="13">
        <f t="shared" si="396"/>
        <v>1</v>
      </c>
      <c r="CC670" s="13">
        <f t="shared" si="397"/>
        <v>0</v>
      </c>
      <c r="CD670" s="312">
        <f t="shared" si="398"/>
        <v>2</v>
      </c>
      <c r="CE670" s="312">
        <f t="shared" si="399"/>
        <v>3</v>
      </c>
      <c r="CF670" s="313">
        <f t="shared" si="400"/>
        <v>5</v>
      </c>
      <c r="CG670" s="302" t="str">
        <f t="shared" si="401"/>
        <v>OK</v>
      </c>
    </row>
    <row r="671" spans="1:85" ht="14.25" x14ac:dyDescent="0.25">
      <c r="A671" s="6">
        <v>659</v>
      </c>
      <c r="B671" s="495">
        <v>48</v>
      </c>
      <c r="C671" s="495" t="s">
        <v>9</v>
      </c>
      <c r="D671" s="496" t="s">
        <v>22</v>
      </c>
      <c r="E671" s="626">
        <v>69888736</v>
      </c>
      <c r="F671" s="627" t="s">
        <v>1130</v>
      </c>
      <c r="G671" s="624" t="s">
        <v>53</v>
      </c>
      <c r="H671" s="9">
        <f>VLOOKUP($E671,'ALL-GTK-SD-SMP-SMA-SMK-SLB'!$F$14:$CG$713,'ALL-GTK-SD-SMP-SMA-SMK-SLB'!I$7,FALSE)</f>
        <v>0</v>
      </c>
      <c r="I671" s="9">
        <f>VLOOKUP($E671,'ALL-GTK-SD-SMP-SMA-SMK-SLB'!$F$14:$CG$713,'ALL-GTK-SD-SMP-SMA-SMK-SLB'!J$7,FALSE)</f>
        <v>0</v>
      </c>
      <c r="J671" s="9">
        <f>VLOOKUP($E671,'ALL-GTK-SD-SMP-SMA-SMK-SLB'!$F$14:$CG$713,'ALL-GTK-SD-SMP-SMA-SMK-SLB'!K$7,FALSE)</f>
        <v>0</v>
      </c>
      <c r="K671" s="9">
        <f>VLOOKUP($E671,'ALL-GTK-SD-SMP-SMA-SMK-SLB'!$F$14:$CG$713,'ALL-GTK-SD-SMP-SMA-SMK-SLB'!L$7,FALSE)</f>
        <v>0</v>
      </c>
      <c r="L671" s="9">
        <f>VLOOKUP($E671,'ALL-GTK-SD-SMP-SMA-SMK-SLB'!$F$14:$CG$713,'ALL-GTK-SD-SMP-SMA-SMK-SLB'!M$7,FALSE)</f>
        <v>0</v>
      </c>
      <c r="M671" s="9">
        <f>VLOOKUP($E671,'ALL-GTK-SD-SMP-SMA-SMK-SLB'!$F$14:$CG$713,'ALL-GTK-SD-SMP-SMA-SMK-SLB'!N$7,FALSE)</f>
        <v>0</v>
      </c>
      <c r="N671" s="9">
        <f>VLOOKUP($E671,'ALL-GTK-SD-SMP-SMA-SMK-SLB'!$F$14:$CG$713,'ALL-GTK-SD-SMP-SMA-SMK-SLB'!O$7,FALSE)</f>
        <v>0</v>
      </c>
      <c r="O671" s="9">
        <f>VLOOKUP($E671,'ALL-GTK-SD-SMP-SMA-SMK-SLB'!$F$14:$CG$713,'ALL-GTK-SD-SMP-SMA-SMK-SLB'!P$7,FALSE)</f>
        <v>0</v>
      </c>
      <c r="P671" s="299">
        <f t="shared" si="366"/>
        <v>0</v>
      </c>
      <c r="Q671" s="299">
        <f t="shared" si="367"/>
        <v>0</v>
      </c>
      <c r="R671" s="300">
        <f t="shared" si="368"/>
        <v>0</v>
      </c>
      <c r="S671" s="9">
        <f>VLOOKUP($E671,'ALL-GTK-SD-SMP-SMA-SMK-SLB'!$F$14:$CG$713,'ALL-GTK-SD-SMP-SMA-SMK-SLB'!T$7,FALSE)</f>
        <v>0</v>
      </c>
      <c r="T671" s="9">
        <f>VLOOKUP($E671,'ALL-GTK-SD-SMP-SMA-SMK-SLB'!$F$14:$CG$713,'ALL-GTK-SD-SMP-SMA-SMK-SLB'!U$7,FALSE)</f>
        <v>0</v>
      </c>
      <c r="U671" s="9">
        <f>VLOOKUP($E671,'ALL-GTK-SD-SMP-SMA-SMK-SLB'!$F$14:$CG$713,'ALL-GTK-SD-SMP-SMA-SMK-SLB'!V$7,FALSE)</f>
        <v>0</v>
      </c>
      <c r="V671" s="9">
        <f>VLOOKUP($E671,'ALL-GTK-SD-SMP-SMA-SMK-SLB'!$F$14:$CG$713,'ALL-GTK-SD-SMP-SMA-SMK-SLB'!W$7,FALSE)</f>
        <v>0</v>
      </c>
      <c r="W671" s="9">
        <f>VLOOKUP($E671,'ALL-GTK-SD-SMP-SMA-SMK-SLB'!$F$14:$CG$713,'ALL-GTK-SD-SMP-SMA-SMK-SLB'!X$7,FALSE)</f>
        <v>0</v>
      </c>
      <c r="X671" s="9">
        <f>VLOOKUP($E671,'ALL-GTK-SD-SMP-SMA-SMK-SLB'!$F$14:$CG$713,'ALL-GTK-SD-SMP-SMA-SMK-SLB'!Y$7,FALSE)</f>
        <v>0</v>
      </c>
      <c r="Y671" s="299">
        <f t="shared" si="369"/>
        <v>0</v>
      </c>
      <c r="Z671" s="299">
        <f t="shared" si="370"/>
        <v>0</v>
      </c>
      <c r="AA671" s="10">
        <f t="shared" si="371"/>
        <v>0</v>
      </c>
      <c r="AB671" s="44">
        <f t="shared" si="372"/>
        <v>0</v>
      </c>
      <c r="AC671" s="44">
        <f t="shared" si="373"/>
        <v>0</v>
      </c>
      <c r="AD671" s="11">
        <f t="shared" si="374"/>
        <v>0</v>
      </c>
      <c r="AE671" s="9">
        <f>VLOOKUP($E671,'ALL-GTK-SD-SMP-SMA-SMK-SLB'!$F$14:$CG$713,'ALL-GTK-SD-SMP-SMA-SMK-SLB'!AF$7,FALSE)</f>
        <v>0</v>
      </c>
      <c r="AF671" s="9">
        <f>VLOOKUP($E671,'ALL-GTK-SD-SMP-SMA-SMK-SLB'!$F$14:$CG$713,'ALL-GTK-SD-SMP-SMA-SMK-SLB'!AG$7,FALSE)</f>
        <v>0</v>
      </c>
      <c r="AG671" s="10">
        <f t="shared" si="375"/>
        <v>0</v>
      </c>
      <c r="AH671" s="9">
        <f>VLOOKUP($E671,'ALL-GTK-SD-SMP-SMA-SMK-SLB'!$F$14:$CG$713,'ALL-GTK-SD-SMP-SMA-SMK-SLB'!AI$7,FALSE)</f>
        <v>0</v>
      </c>
      <c r="AI671" s="9">
        <f>VLOOKUP($E671,'ALL-GTK-SD-SMP-SMA-SMK-SLB'!$F$14:$CG$713,'ALL-GTK-SD-SMP-SMA-SMK-SLB'!AJ$7,FALSE)</f>
        <v>0</v>
      </c>
      <c r="AJ671" s="10">
        <f t="shared" si="376"/>
        <v>0</v>
      </c>
      <c r="AK671" s="44">
        <f t="shared" si="377"/>
        <v>0</v>
      </c>
      <c r="AL671" s="44">
        <f t="shared" si="378"/>
        <v>0</v>
      </c>
      <c r="AM671" s="11">
        <f t="shared" si="379"/>
        <v>0</v>
      </c>
      <c r="AN671" s="299">
        <v>0</v>
      </c>
      <c r="AO671" s="299">
        <v>0</v>
      </c>
      <c r="AP671" s="9">
        <f>VLOOKUP($E671,'ALL-GTK-SD-SMP-SMA-SMK-SLB'!$F$14:$CG$713,'ALL-GTK-SD-SMP-SMA-SMK-SLB'!AQ$7,FALSE)</f>
        <v>0</v>
      </c>
      <c r="AQ671" s="9">
        <f>VLOOKUP($E671,'ALL-GTK-SD-SMP-SMA-SMK-SLB'!$F$14:$CG$713,'ALL-GTK-SD-SMP-SMA-SMK-SLB'!AR$7,FALSE)</f>
        <v>0</v>
      </c>
      <c r="AR671" s="9">
        <f>VLOOKUP($E671,'ALL-GTK-SD-SMP-SMA-SMK-SLB'!$F$14:$CG$713,'ALL-GTK-SD-SMP-SMA-SMK-SLB'!AS$7,FALSE)</f>
        <v>0</v>
      </c>
      <c r="AS671" s="9">
        <f>VLOOKUP($E671,'ALL-GTK-SD-SMP-SMA-SMK-SLB'!$F$14:$CG$713,'ALL-GTK-SD-SMP-SMA-SMK-SLB'!AT$7,FALSE)</f>
        <v>0</v>
      </c>
      <c r="AT671" s="9">
        <f>VLOOKUP($E671,'ALL-GTK-SD-SMP-SMA-SMK-SLB'!$F$14:$CG$713,'ALL-GTK-SD-SMP-SMA-SMK-SLB'!AU$7,FALSE)</f>
        <v>0</v>
      </c>
      <c r="AU671" s="9">
        <f>VLOOKUP($E671,'ALL-GTK-SD-SMP-SMA-SMK-SLB'!$F$14:$CG$713,'ALL-GTK-SD-SMP-SMA-SMK-SLB'!AV$7,FALSE)</f>
        <v>0</v>
      </c>
      <c r="AV671" s="9">
        <f>VLOOKUP($E671,'ALL-GTK-SD-SMP-SMA-SMK-SLB'!$F$14:$CG$713,'ALL-GTK-SD-SMP-SMA-SMK-SLB'!AW$7,FALSE)</f>
        <v>0</v>
      </c>
      <c r="AW671" s="9">
        <f>VLOOKUP($E671,'ALL-GTK-SD-SMP-SMA-SMK-SLB'!$F$14:$CG$713,'ALL-GTK-SD-SMP-SMA-SMK-SLB'!AX$7,FALSE)</f>
        <v>0</v>
      </c>
      <c r="AX671" s="9">
        <f>VLOOKUP($E671,'ALL-GTK-SD-SMP-SMA-SMK-SLB'!$F$14:$CG$713,'ALL-GTK-SD-SMP-SMA-SMK-SLB'!AY$7,FALSE)</f>
        <v>0</v>
      </c>
      <c r="AY671" s="9">
        <f>VLOOKUP($E671,'ALL-GTK-SD-SMP-SMA-SMK-SLB'!$F$14:$CG$713,'ALL-GTK-SD-SMP-SMA-SMK-SLB'!AZ$7,FALSE)</f>
        <v>0</v>
      </c>
      <c r="AZ671" s="9">
        <f>VLOOKUP($E671,'ALL-GTK-SD-SMP-SMA-SMK-SLB'!$F$14:$CG$713,'ALL-GTK-SD-SMP-SMA-SMK-SLB'!BA$7,FALSE)</f>
        <v>0</v>
      </c>
      <c r="BA671" s="9">
        <f>VLOOKUP($E671,'ALL-GTK-SD-SMP-SMA-SMK-SLB'!$F$14:$CG$713,'ALL-GTK-SD-SMP-SMA-SMK-SLB'!BB$7,FALSE)</f>
        <v>0</v>
      </c>
      <c r="BB671" s="9">
        <f>VLOOKUP($E671,'ALL-GTK-SD-SMP-SMA-SMK-SLB'!$F$14:$CG$713,'ALL-GTK-SD-SMP-SMA-SMK-SLB'!BC$7,FALSE)</f>
        <v>0</v>
      </c>
      <c r="BC671" s="9">
        <f>VLOOKUP($E671,'ALL-GTK-SD-SMP-SMA-SMK-SLB'!$F$14:$CG$713,'ALL-GTK-SD-SMP-SMA-SMK-SLB'!BD$7,FALSE)</f>
        <v>0</v>
      </c>
      <c r="BD671" s="310">
        <f t="shared" si="380"/>
        <v>0</v>
      </c>
      <c r="BE671" s="310">
        <f t="shared" si="381"/>
        <v>0</v>
      </c>
      <c r="BF671" s="10">
        <f t="shared" si="382"/>
        <v>0</v>
      </c>
      <c r="BG671" s="311">
        <f t="shared" si="383"/>
        <v>0</v>
      </c>
      <c r="BH671" s="311">
        <f t="shared" si="384"/>
        <v>0</v>
      </c>
      <c r="BI671" s="10">
        <f t="shared" si="385"/>
        <v>0</v>
      </c>
      <c r="BJ671" s="44">
        <f t="shared" si="386"/>
        <v>0</v>
      </c>
      <c r="BK671" s="44">
        <f t="shared" si="387"/>
        <v>0</v>
      </c>
      <c r="BL671" s="11">
        <f t="shared" si="388"/>
        <v>0</v>
      </c>
      <c r="BM671" s="9">
        <f>VLOOKUP($E671,'ALL-GTK-SD-SMP-SMA-SMK-SLB'!$F$14:$CG$713,'ALL-GTK-SD-SMP-SMA-SMK-SLB'!BN$7,FALSE)</f>
        <v>0</v>
      </c>
      <c r="BN671" s="9">
        <f>VLOOKUP($E671,'ALL-GTK-SD-SMP-SMA-SMK-SLB'!$F$14:$CG$713,'ALL-GTK-SD-SMP-SMA-SMK-SLB'!BO$7,FALSE)</f>
        <v>0</v>
      </c>
      <c r="BO671" s="9">
        <f>VLOOKUP($E671,'ALL-GTK-SD-SMP-SMA-SMK-SLB'!$F$14:$CG$713,'ALL-GTK-SD-SMP-SMA-SMK-SLB'!BP$7,FALSE)</f>
        <v>0</v>
      </c>
      <c r="BP671" s="9">
        <f>VLOOKUP($E671,'ALL-GTK-SD-SMP-SMA-SMK-SLB'!$F$14:$CG$713,'ALL-GTK-SD-SMP-SMA-SMK-SLB'!BQ$7,FALSE)</f>
        <v>0</v>
      </c>
      <c r="BQ671" s="9">
        <f>VLOOKUP($E671,'ALL-GTK-SD-SMP-SMA-SMK-SLB'!$F$14:$CG$713,'ALL-GTK-SD-SMP-SMA-SMK-SLB'!BR$7,FALSE)</f>
        <v>0</v>
      </c>
      <c r="BR671" s="9">
        <f>VLOOKUP($E671,'ALL-GTK-SD-SMP-SMA-SMK-SLB'!$F$14:$CG$713,'ALL-GTK-SD-SMP-SMA-SMK-SLB'!BS$7,FALSE)</f>
        <v>0</v>
      </c>
      <c r="BS671" s="9">
        <f>VLOOKUP($E671,'ALL-GTK-SD-SMP-SMA-SMK-SLB'!$F$14:$CG$713,'ALL-GTK-SD-SMP-SMA-SMK-SLB'!BT$7,FALSE)</f>
        <v>0</v>
      </c>
      <c r="BT671" s="9">
        <f>VLOOKUP($E671,'ALL-GTK-SD-SMP-SMA-SMK-SLB'!$F$14:$CG$713,'ALL-GTK-SD-SMP-SMA-SMK-SLB'!BU$7,FALSE)</f>
        <v>0</v>
      </c>
      <c r="BU671" s="299">
        <f t="shared" si="389"/>
        <v>0</v>
      </c>
      <c r="BV671" s="299">
        <f t="shared" si="390"/>
        <v>0</v>
      </c>
      <c r="BW671" s="44">
        <f t="shared" si="391"/>
        <v>0</v>
      </c>
      <c r="BX671" s="44">
        <f t="shared" si="392"/>
        <v>0</v>
      </c>
      <c r="BY671" s="11">
        <f t="shared" si="393"/>
        <v>0</v>
      </c>
      <c r="BZ671" s="14">
        <f t="shared" si="394"/>
        <v>0</v>
      </c>
      <c r="CA671" s="14">
        <f t="shared" si="395"/>
        <v>0</v>
      </c>
      <c r="CB671" s="13">
        <f t="shared" si="396"/>
        <v>0</v>
      </c>
      <c r="CC671" s="13">
        <f t="shared" si="397"/>
        <v>0</v>
      </c>
      <c r="CD671" s="312">
        <f t="shared" si="398"/>
        <v>0</v>
      </c>
      <c r="CE671" s="312">
        <f t="shared" si="399"/>
        <v>0</v>
      </c>
      <c r="CF671" s="313">
        <f t="shared" si="400"/>
        <v>0</v>
      </c>
      <c r="CG671" s="302" t="str">
        <f t="shared" si="401"/>
        <v>OK</v>
      </c>
    </row>
    <row r="672" spans="1:85" ht="14.25" x14ac:dyDescent="0.25">
      <c r="A672" s="6">
        <v>660</v>
      </c>
      <c r="B672" s="495">
        <v>49</v>
      </c>
      <c r="C672" s="495" t="s">
        <v>9</v>
      </c>
      <c r="D672" s="496" t="s">
        <v>22</v>
      </c>
      <c r="E672" s="626">
        <v>69756897</v>
      </c>
      <c r="F672" s="627" t="s">
        <v>1131</v>
      </c>
      <c r="G672" s="624" t="s">
        <v>53</v>
      </c>
      <c r="H672" s="9">
        <f>VLOOKUP($E672,'ALL-GTK-SD-SMP-SMA-SMK-SLB'!$F$14:$CG$713,'ALL-GTK-SD-SMP-SMA-SMK-SLB'!I$7,FALSE)</f>
        <v>0</v>
      </c>
      <c r="I672" s="9">
        <f>VLOOKUP($E672,'ALL-GTK-SD-SMP-SMA-SMK-SLB'!$F$14:$CG$713,'ALL-GTK-SD-SMP-SMA-SMK-SLB'!J$7,FALSE)</f>
        <v>0</v>
      </c>
      <c r="J672" s="9">
        <f>VLOOKUP($E672,'ALL-GTK-SD-SMP-SMA-SMK-SLB'!$F$14:$CG$713,'ALL-GTK-SD-SMP-SMA-SMK-SLB'!K$7,FALSE)</f>
        <v>0</v>
      </c>
      <c r="K672" s="9">
        <f>VLOOKUP($E672,'ALL-GTK-SD-SMP-SMA-SMK-SLB'!$F$14:$CG$713,'ALL-GTK-SD-SMP-SMA-SMK-SLB'!L$7,FALSE)</f>
        <v>0</v>
      </c>
      <c r="L672" s="9">
        <f>VLOOKUP($E672,'ALL-GTK-SD-SMP-SMA-SMK-SLB'!$F$14:$CG$713,'ALL-GTK-SD-SMP-SMA-SMK-SLB'!M$7,FALSE)</f>
        <v>0</v>
      </c>
      <c r="M672" s="9">
        <f>VLOOKUP($E672,'ALL-GTK-SD-SMP-SMA-SMK-SLB'!$F$14:$CG$713,'ALL-GTK-SD-SMP-SMA-SMK-SLB'!N$7,FALSE)</f>
        <v>0</v>
      </c>
      <c r="N672" s="9">
        <f>VLOOKUP($E672,'ALL-GTK-SD-SMP-SMA-SMK-SLB'!$F$14:$CG$713,'ALL-GTK-SD-SMP-SMA-SMK-SLB'!O$7,FALSE)</f>
        <v>0</v>
      </c>
      <c r="O672" s="9">
        <f>VLOOKUP($E672,'ALL-GTK-SD-SMP-SMA-SMK-SLB'!$F$14:$CG$713,'ALL-GTK-SD-SMP-SMA-SMK-SLB'!P$7,FALSE)</f>
        <v>0</v>
      </c>
      <c r="P672" s="299">
        <f t="shared" si="366"/>
        <v>0</v>
      </c>
      <c r="Q672" s="299">
        <f t="shared" si="367"/>
        <v>0</v>
      </c>
      <c r="R672" s="300">
        <f t="shared" si="368"/>
        <v>0</v>
      </c>
      <c r="S672" s="9">
        <f>VLOOKUP($E672,'ALL-GTK-SD-SMP-SMA-SMK-SLB'!$F$14:$CG$713,'ALL-GTK-SD-SMP-SMA-SMK-SLB'!T$7,FALSE)</f>
        <v>8</v>
      </c>
      <c r="T672" s="9">
        <f>VLOOKUP($E672,'ALL-GTK-SD-SMP-SMA-SMK-SLB'!$F$14:$CG$713,'ALL-GTK-SD-SMP-SMA-SMK-SLB'!U$7,FALSE)</f>
        <v>10</v>
      </c>
      <c r="U672" s="9">
        <f>VLOOKUP($E672,'ALL-GTK-SD-SMP-SMA-SMK-SLB'!$F$14:$CG$713,'ALL-GTK-SD-SMP-SMA-SMK-SLB'!V$7,FALSE)</f>
        <v>0</v>
      </c>
      <c r="V672" s="9">
        <f>VLOOKUP($E672,'ALL-GTK-SD-SMP-SMA-SMK-SLB'!$F$14:$CG$713,'ALL-GTK-SD-SMP-SMA-SMK-SLB'!W$7,FALSE)</f>
        <v>0</v>
      </c>
      <c r="W672" s="9">
        <f>VLOOKUP($E672,'ALL-GTK-SD-SMP-SMA-SMK-SLB'!$F$14:$CG$713,'ALL-GTK-SD-SMP-SMA-SMK-SLB'!X$7,FALSE)</f>
        <v>0</v>
      </c>
      <c r="X672" s="9">
        <f>VLOOKUP($E672,'ALL-GTK-SD-SMP-SMA-SMK-SLB'!$F$14:$CG$713,'ALL-GTK-SD-SMP-SMA-SMK-SLB'!Y$7,FALSE)</f>
        <v>0</v>
      </c>
      <c r="Y672" s="299">
        <f t="shared" si="369"/>
        <v>8</v>
      </c>
      <c r="Z672" s="299">
        <f t="shared" si="370"/>
        <v>10</v>
      </c>
      <c r="AA672" s="10">
        <f t="shared" si="371"/>
        <v>18</v>
      </c>
      <c r="AB672" s="44">
        <f t="shared" si="372"/>
        <v>8</v>
      </c>
      <c r="AC672" s="44">
        <f t="shared" si="373"/>
        <v>10</v>
      </c>
      <c r="AD672" s="11">
        <f t="shared" si="374"/>
        <v>18</v>
      </c>
      <c r="AE672" s="9">
        <f>VLOOKUP($E672,'ALL-GTK-SD-SMP-SMA-SMK-SLB'!$F$14:$CG$713,'ALL-GTK-SD-SMP-SMA-SMK-SLB'!AF$7,FALSE)</f>
        <v>7</v>
      </c>
      <c r="AF672" s="9">
        <f>VLOOKUP($E672,'ALL-GTK-SD-SMP-SMA-SMK-SLB'!$F$14:$CG$713,'ALL-GTK-SD-SMP-SMA-SMK-SLB'!AG$7,FALSE)</f>
        <v>8</v>
      </c>
      <c r="AG672" s="10">
        <f t="shared" si="375"/>
        <v>15</v>
      </c>
      <c r="AH672" s="9">
        <f>VLOOKUP($E672,'ALL-GTK-SD-SMP-SMA-SMK-SLB'!$F$14:$CG$713,'ALL-GTK-SD-SMP-SMA-SMK-SLB'!AI$7,FALSE)</f>
        <v>1</v>
      </c>
      <c r="AI672" s="9">
        <f>VLOOKUP($E672,'ALL-GTK-SD-SMP-SMA-SMK-SLB'!$F$14:$CG$713,'ALL-GTK-SD-SMP-SMA-SMK-SLB'!AJ$7,FALSE)</f>
        <v>2</v>
      </c>
      <c r="AJ672" s="10">
        <f t="shared" si="376"/>
        <v>3</v>
      </c>
      <c r="AK672" s="44">
        <f t="shared" si="377"/>
        <v>8</v>
      </c>
      <c r="AL672" s="44">
        <f t="shared" si="378"/>
        <v>10</v>
      </c>
      <c r="AM672" s="11">
        <f t="shared" si="379"/>
        <v>18</v>
      </c>
      <c r="AN672" s="299">
        <v>0</v>
      </c>
      <c r="AO672" s="299">
        <v>0</v>
      </c>
      <c r="AP672" s="9">
        <f>VLOOKUP($E672,'ALL-GTK-SD-SMP-SMA-SMK-SLB'!$F$14:$CG$713,'ALL-GTK-SD-SMP-SMA-SMK-SLB'!AQ$7,FALSE)</f>
        <v>0</v>
      </c>
      <c r="AQ672" s="9">
        <f>VLOOKUP($E672,'ALL-GTK-SD-SMP-SMA-SMK-SLB'!$F$14:$CG$713,'ALL-GTK-SD-SMP-SMA-SMK-SLB'!AR$7,FALSE)</f>
        <v>0</v>
      </c>
      <c r="AR672" s="9">
        <f>VLOOKUP($E672,'ALL-GTK-SD-SMP-SMA-SMK-SLB'!$F$14:$CG$713,'ALL-GTK-SD-SMP-SMA-SMK-SLB'!AS$7,FALSE)</f>
        <v>0</v>
      </c>
      <c r="AS672" s="9">
        <f>VLOOKUP($E672,'ALL-GTK-SD-SMP-SMA-SMK-SLB'!$F$14:$CG$713,'ALL-GTK-SD-SMP-SMA-SMK-SLB'!AT$7,FALSE)</f>
        <v>0</v>
      </c>
      <c r="AT672" s="9">
        <f>VLOOKUP($E672,'ALL-GTK-SD-SMP-SMA-SMK-SLB'!$F$14:$CG$713,'ALL-GTK-SD-SMP-SMA-SMK-SLB'!AU$7,FALSE)</f>
        <v>0</v>
      </c>
      <c r="AU672" s="9">
        <f>VLOOKUP($E672,'ALL-GTK-SD-SMP-SMA-SMK-SLB'!$F$14:$CG$713,'ALL-GTK-SD-SMP-SMA-SMK-SLB'!AV$7,FALSE)</f>
        <v>0</v>
      </c>
      <c r="AV672" s="9">
        <f>VLOOKUP($E672,'ALL-GTK-SD-SMP-SMA-SMK-SLB'!$F$14:$CG$713,'ALL-GTK-SD-SMP-SMA-SMK-SLB'!AW$7,FALSE)</f>
        <v>0</v>
      </c>
      <c r="AW672" s="9">
        <f>VLOOKUP($E672,'ALL-GTK-SD-SMP-SMA-SMK-SLB'!$F$14:$CG$713,'ALL-GTK-SD-SMP-SMA-SMK-SLB'!AX$7,FALSE)</f>
        <v>0</v>
      </c>
      <c r="AX672" s="9">
        <f>VLOOKUP($E672,'ALL-GTK-SD-SMP-SMA-SMK-SLB'!$F$14:$CG$713,'ALL-GTK-SD-SMP-SMA-SMK-SLB'!AY$7,FALSE)</f>
        <v>8</v>
      </c>
      <c r="AY672" s="9">
        <f>VLOOKUP($E672,'ALL-GTK-SD-SMP-SMA-SMK-SLB'!$F$14:$CG$713,'ALL-GTK-SD-SMP-SMA-SMK-SLB'!AZ$7,FALSE)</f>
        <v>10</v>
      </c>
      <c r="AZ672" s="9">
        <f>VLOOKUP($E672,'ALL-GTK-SD-SMP-SMA-SMK-SLB'!$F$14:$CG$713,'ALL-GTK-SD-SMP-SMA-SMK-SLB'!BA$7,FALSE)</f>
        <v>0</v>
      </c>
      <c r="BA672" s="9">
        <f>VLOOKUP($E672,'ALL-GTK-SD-SMP-SMA-SMK-SLB'!$F$14:$CG$713,'ALL-GTK-SD-SMP-SMA-SMK-SLB'!BB$7,FALSE)</f>
        <v>0</v>
      </c>
      <c r="BB672" s="9">
        <f>VLOOKUP($E672,'ALL-GTK-SD-SMP-SMA-SMK-SLB'!$F$14:$CG$713,'ALL-GTK-SD-SMP-SMA-SMK-SLB'!BC$7,FALSE)</f>
        <v>0</v>
      </c>
      <c r="BC672" s="9">
        <f>VLOOKUP($E672,'ALL-GTK-SD-SMP-SMA-SMK-SLB'!$F$14:$CG$713,'ALL-GTK-SD-SMP-SMA-SMK-SLB'!BD$7,FALSE)</f>
        <v>0</v>
      </c>
      <c r="BD672" s="310">
        <f t="shared" si="380"/>
        <v>0</v>
      </c>
      <c r="BE672" s="310">
        <f t="shared" si="381"/>
        <v>0</v>
      </c>
      <c r="BF672" s="10">
        <f t="shared" si="382"/>
        <v>0</v>
      </c>
      <c r="BG672" s="311">
        <f t="shared" si="383"/>
        <v>8</v>
      </c>
      <c r="BH672" s="311">
        <f t="shared" si="384"/>
        <v>10</v>
      </c>
      <c r="BI672" s="10">
        <f t="shared" si="385"/>
        <v>18</v>
      </c>
      <c r="BJ672" s="44">
        <f t="shared" si="386"/>
        <v>8</v>
      </c>
      <c r="BK672" s="44">
        <f t="shared" si="387"/>
        <v>10</v>
      </c>
      <c r="BL672" s="11">
        <f t="shared" si="388"/>
        <v>18</v>
      </c>
      <c r="BM672" s="9">
        <f>VLOOKUP($E672,'ALL-GTK-SD-SMP-SMA-SMK-SLB'!$F$14:$CG$713,'ALL-GTK-SD-SMP-SMA-SMK-SLB'!BN$7,FALSE)</f>
        <v>0</v>
      </c>
      <c r="BN672" s="9">
        <f>VLOOKUP($E672,'ALL-GTK-SD-SMP-SMA-SMK-SLB'!$F$14:$CG$713,'ALL-GTK-SD-SMP-SMA-SMK-SLB'!BO$7,FALSE)</f>
        <v>0</v>
      </c>
      <c r="BO672" s="9">
        <f>VLOOKUP($E672,'ALL-GTK-SD-SMP-SMA-SMK-SLB'!$F$14:$CG$713,'ALL-GTK-SD-SMP-SMA-SMK-SLB'!BP$7,FALSE)</f>
        <v>0</v>
      </c>
      <c r="BP672" s="9">
        <f>VLOOKUP($E672,'ALL-GTK-SD-SMP-SMA-SMK-SLB'!$F$14:$CG$713,'ALL-GTK-SD-SMP-SMA-SMK-SLB'!BQ$7,FALSE)</f>
        <v>2</v>
      </c>
      <c r="BQ672" s="9">
        <f>VLOOKUP($E672,'ALL-GTK-SD-SMP-SMA-SMK-SLB'!$F$14:$CG$713,'ALL-GTK-SD-SMP-SMA-SMK-SLB'!BR$7,FALSE)</f>
        <v>0</v>
      </c>
      <c r="BR672" s="9">
        <f>VLOOKUP($E672,'ALL-GTK-SD-SMP-SMA-SMK-SLB'!$F$14:$CG$713,'ALL-GTK-SD-SMP-SMA-SMK-SLB'!BS$7,FALSE)</f>
        <v>0</v>
      </c>
      <c r="BS672" s="9">
        <f>VLOOKUP($E672,'ALL-GTK-SD-SMP-SMA-SMK-SLB'!$F$14:$CG$713,'ALL-GTK-SD-SMP-SMA-SMK-SLB'!BT$7,FALSE)</f>
        <v>0</v>
      </c>
      <c r="BT672" s="9">
        <f>VLOOKUP($E672,'ALL-GTK-SD-SMP-SMA-SMK-SLB'!$F$14:$CG$713,'ALL-GTK-SD-SMP-SMA-SMK-SLB'!BU$7,FALSE)</f>
        <v>0</v>
      </c>
      <c r="BU672" s="299">
        <f t="shared" si="389"/>
        <v>0</v>
      </c>
      <c r="BV672" s="299">
        <f t="shared" si="390"/>
        <v>2</v>
      </c>
      <c r="BW672" s="44">
        <f t="shared" si="391"/>
        <v>0</v>
      </c>
      <c r="BX672" s="44">
        <f t="shared" si="392"/>
        <v>2</v>
      </c>
      <c r="BY672" s="11">
        <f t="shared" si="393"/>
        <v>2</v>
      </c>
      <c r="BZ672" s="14">
        <f t="shared" si="394"/>
        <v>8</v>
      </c>
      <c r="CA672" s="14">
        <f t="shared" si="395"/>
        <v>10</v>
      </c>
      <c r="CB672" s="13">
        <f t="shared" si="396"/>
        <v>0</v>
      </c>
      <c r="CC672" s="13">
        <f t="shared" si="397"/>
        <v>2</v>
      </c>
      <c r="CD672" s="312">
        <f t="shared" si="398"/>
        <v>8</v>
      </c>
      <c r="CE672" s="312">
        <f t="shared" si="399"/>
        <v>12</v>
      </c>
      <c r="CF672" s="313">
        <f t="shared" si="400"/>
        <v>20</v>
      </c>
      <c r="CG672" s="302" t="str">
        <f t="shared" si="401"/>
        <v>OK</v>
      </c>
    </row>
    <row r="673" spans="1:85" ht="14.25" x14ac:dyDescent="0.25">
      <c r="A673" s="6">
        <v>661</v>
      </c>
      <c r="B673" s="495">
        <v>50</v>
      </c>
      <c r="C673" s="495" t="s">
        <v>9</v>
      </c>
      <c r="D673" s="496" t="s">
        <v>22</v>
      </c>
      <c r="E673" s="626">
        <v>69964029</v>
      </c>
      <c r="F673" s="627" t="s">
        <v>1132</v>
      </c>
      <c r="G673" s="624" t="s">
        <v>53</v>
      </c>
      <c r="H673" s="9">
        <f>VLOOKUP($E673,'ALL-GTK-SD-SMP-SMA-SMK-SLB'!$F$14:$CG$713,'ALL-GTK-SD-SMP-SMA-SMK-SLB'!I$7,FALSE)</f>
        <v>0</v>
      </c>
      <c r="I673" s="9">
        <f>VLOOKUP($E673,'ALL-GTK-SD-SMP-SMA-SMK-SLB'!$F$14:$CG$713,'ALL-GTK-SD-SMP-SMA-SMK-SLB'!J$7,FALSE)</f>
        <v>0</v>
      </c>
      <c r="J673" s="9">
        <f>VLOOKUP($E673,'ALL-GTK-SD-SMP-SMA-SMK-SLB'!$F$14:$CG$713,'ALL-GTK-SD-SMP-SMA-SMK-SLB'!K$7,FALSE)</f>
        <v>0</v>
      </c>
      <c r="K673" s="9">
        <f>VLOOKUP($E673,'ALL-GTK-SD-SMP-SMA-SMK-SLB'!$F$14:$CG$713,'ALL-GTK-SD-SMP-SMA-SMK-SLB'!L$7,FALSE)</f>
        <v>0</v>
      </c>
      <c r="L673" s="9">
        <f>VLOOKUP($E673,'ALL-GTK-SD-SMP-SMA-SMK-SLB'!$F$14:$CG$713,'ALL-GTK-SD-SMP-SMA-SMK-SLB'!M$7,FALSE)</f>
        <v>0</v>
      </c>
      <c r="M673" s="9">
        <f>VLOOKUP($E673,'ALL-GTK-SD-SMP-SMA-SMK-SLB'!$F$14:$CG$713,'ALL-GTK-SD-SMP-SMA-SMK-SLB'!N$7,FALSE)</f>
        <v>0</v>
      </c>
      <c r="N673" s="9">
        <f>VLOOKUP($E673,'ALL-GTK-SD-SMP-SMA-SMK-SLB'!$F$14:$CG$713,'ALL-GTK-SD-SMP-SMA-SMK-SLB'!O$7,FALSE)</f>
        <v>0</v>
      </c>
      <c r="O673" s="9">
        <f>VLOOKUP($E673,'ALL-GTK-SD-SMP-SMA-SMK-SLB'!$F$14:$CG$713,'ALL-GTK-SD-SMP-SMA-SMK-SLB'!P$7,FALSE)</f>
        <v>0</v>
      </c>
      <c r="P673" s="299">
        <f t="shared" si="366"/>
        <v>0</v>
      </c>
      <c r="Q673" s="299">
        <f t="shared" si="367"/>
        <v>0</v>
      </c>
      <c r="R673" s="300">
        <f t="shared" si="368"/>
        <v>0</v>
      </c>
      <c r="S673" s="9">
        <f>VLOOKUP($E673,'ALL-GTK-SD-SMP-SMA-SMK-SLB'!$F$14:$CG$713,'ALL-GTK-SD-SMP-SMA-SMK-SLB'!T$7,FALSE)</f>
        <v>2</v>
      </c>
      <c r="T673" s="9">
        <f>VLOOKUP($E673,'ALL-GTK-SD-SMP-SMA-SMK-SLB'!$F$14:$CG$713,'ALL-GTK-SD-SMP-SMA-SMK-SLB'!U$7,FALSE)</f>
        <v>7</v>
      </c>
      <c r="U673" s="9">
        <f>VLOOKUP($E673,'ALL-GTK-SD-SMP-SMA-SMK-SLB'!$F$14:$CG$713,'ALL-GTK-SD-SMP-SMA-SMK-SLB'!V$7,FALSE)</f>
        <v>0</v>
      </c>
      <c r="V673" s="9">
        <f>VLOOKUP($E673,'ALL-GTK-SD-SMP-SMA-SMK-SLB'!$F$14:$CG$713,'ALL-GTK-SD-SMP-SMA-SMK-SLB'!W$7,FALSE)</f>
        <v>0</v>
      </c>
      <c r="W673" s="9">
        <f>VLOOKUP($E673,'ALL-GTK-SD-SMP-SMA-SMK-SLB'!$F$14:$CG$713,'ALL-GTK-SD-SMP-SMA-SMK-SLB'!X$7,FALSE)</f>
        <v>0</v>
      </c>
      <c r="X673" s="9">
        <f>VLOOKUP($E673,'ALL-GTK-SD-SMP-SMA-SMK-SLB'!$F$14:$CG$713,'ALL-GTK-SD-SMP-SMA-SMK-SLB'!Y$7,FALSE)</f>
        <v>0</v>
      </c>
      <c r="Y673" s="299">
        <f t="shared" si="369"/>
        <v>2</v>
      </c>
      <c r="Z673" s="299">
        <f t="shared" si="370"/>
        <v>7</v>
      </c>
      <c r="AA673" s="10">
        <f t="shared" si="371"/>
        <v>9</v>
      </c>
      <c r="AB673" s="44">
        <f t="shared" si="372"/>
        <v>2</v>
      </c>
      <c r="AC673" s="44">
        <f t="shared" si="373"/>
        <v>7</v>
      </c>
      <c r="AD673" s="11">
        <f t="shared" si="374"/>
        <v>9</v>
      </c>
      <c r="AE673" s="9">
        <f>VLOOKUP($E673,'ALL-GTK-SD-SMP-SMA-SMK-SLB'!$F$14:$CG$713,'ALL-GTK-SD-SMP-SMA-SMK-SLB'!AF$7,FALSE)</f>
        <v>2</v>
      </c>
      <c r="AF673" s="9">
        <f>VLOOKUP($E673,'ALL-GTK-SD-SMP-SMA-SMK-SLB'!$F$14:$CG$713,'ALL-GTK-SD-SMP-SMA-SMK-SLB'!AG$7,FALSE)</f>
        <v>7</v>
      </c>
      <c r="AG673" s="10">
        <f t="shared" si="375"/>
        <v>9</v>
      </c>
      <c r="AH673" s="9">
        <f>VLOOKUP($E673,'ALL-GTK-SD-SMP-SMA-SMK-SLB'!$F$14:$CG$713,'ALL-GTK-SD-SMP-SMA-SMK-SLB'!AI$7,FALSE)</f>
        <v>0</v>
      </c>
      <c r="AI673" s="9">
        <f>VLOOKUP($E673,'ALL-GTK-SD-SMP-SMA-SMK-SLB'!$F$14:$CG$713,'ALL-GTK-SD-SMP-SMA-SMK-SLB'!AJ$7,FALSE)</f>
        <v>0</v>
      </c>
      <c r="AJ673" s="10">
        <f t="shared" si="376"/>
        <v>0</v>
      </c>
      <c r="AK673" s="44">
        <f t="shared" si="377"/>
        <v>2</v>
      </c>
      <c r="AL673" s="44">
        <f t="shared" si="378"/>
        <v>7</v>
      </c>
      <c r="AM673" s="11">
        <f t="shared" si="379"/>
        <v>9</v>
      </c>
      <c r="AN673" s="299">
        <v>0</v>
      </c>
      <c r="AO673" s="299">
        <v>0</v>
      </c>
      <c r="AP673" s="9">
        <f>VLOOKUP($E673,'ALL-GTK-SD-SMP-SMA-SMK-SLB'!$F$14:$CG$713,'ALL-GTK-SD-SMP-SMA-SMK-SLB'!AQ$7,FALSE)</f>
        <v>0</v>
      </c>
      <c r="AQ673" s="9">
        <f>VLOOKUP($E673,'ALL-GTK-SD-SMP-SMA-SMK-SLB'!$F$14:$CG$713,'ALL-GTK-SD-SMP-SMA-SMK-SLB'!AR$7,FALSE)</f>
        <v>0</v>
      </c>
      <c r="AR673" s="9">
        <f>VLOOKUP($E673,'ALL-GTK-SD-SMP-SMA-SMK-SLB'!$F$14:$CG$713,'ALL-GTK-SD-SMP-SMA-SMK-SLB'!AS$7,FALSE)</f>
        <v>0</v>
      </c>
      <c r="AS673" s="9">
        <f>VLOOKUP($E673,'ALL-GTK-SD-SMP-SMA-SMK-SLB'!$F$14:$CG$713,'ALL-GTK-SD-SMP-SMA-SMK-SLB'!AT$7,FALSE)</f>
        <v>0</v>
      </c>
      <c r="AT673" s="9">
        <f>VLOOKUP($E673,'ALL-GTK-SD-SMP-SMA-SMK-SLB'!$F$14:$CG$713,'ALL-GTK-SD-SMP-SMA-SMK-SLB'!AU$7,FALSE)</f>
        <v>0</v>
      </c>
      <c r="AU673" s="9">
        <f>VLOOKUP($E673,'ALL-GTK-SD-SMP-SMA-SMK-SLB'!$F$14:$CG$713,'ALL-GTK-SD-SMP-SMA-SMK-SLB'!AV$7,FALSE)</f>
        <v>0</v>
      </c>
      <c r="AV673" s="9">
        <f>VLOOKUP($E673,'ALL-GTK-SD-SMP-SMA-SMK-SLB'!$F$14:$CG$713,'ALL-GTK-SD-SMP-SMA-SMK-SLB'!AW$7,FALSE)</f>
        <v>0</v>
      </c>
      <c r="AW673" s="9">
        <f>VLOOKUP($E673,'ALL-GTK-SD-SMP-SMA-SMK-SLB'!$F$14:$CG$713,'ALL-GTK-SD-SMP-SMA-SMK-SLB'!AX$7,FALSE)</f>
        <v>0</v>
      </c>
      <c r="AX673" s="9">
        <f>VLOOKUP($E673,'ALL-GTK-SD-SMP-SMA-SMK-SLB'!$F$14:$CG$713,'ALL-GTK-SD-SMP-SMA-SMK-SLB'!AY$7,FALSE)</f>
        <v>2</v>
      </c>
      <c r="AY673" s="9">
        <f>VLOOKUP($E673,'ALL-GTK-SD-SMP-SMA-SMK-SLB'!$F$14:$CG$713,'ALL-GTK-SD-SMP-SMA-SMK-SLB'!AZ$7,FALSE)</f>
        <v>6</v>
      </c>
      <c r="AZ673" s="9">
        <f>VLOOKUP($E673,'ALL-GTK-SD-SMP-SMA-SMK-SLB'!$F$14:$CG$713,'ALL-GTK-SD-SMP-SMA-SMK-SLB'!BA$7,FALSE)</f>
        <v>0</v>
      </c>
      <c r="BA673" s="9">
        <f>VLOOKUP($E673,'ALL-GTK-SD-SMP-SMA-SMK-SLB'!$F$14:$CG$713,'ALL-GTK-SD-SMP-SMA-SMK-SLB'!BB$7,FALSE)</f>
        <v>1</v>
      </c>
      <c r="BB673" s="9">
        <f>VLOOKUP($E673,'ALL-GTK-SD-SMP-SMA-SMK-SLB'!$F$14:$CG$713,'ALL-GTK-SD-SMP-SMA-SMK-SLB'!BC$7,FALSE)</f>
        <v>0</v>
      </c>
      <c r="BC673" s="9">
        <f>VLOOKUP($E673,'ALL-GTK-SD-SMP-SMA-SMK-SLB'!$F$14:$CG$713,'ALL-GTK-SD-SMP-SMA-SMK-SLB'!BD$7,FALSE)</f>
        <v>0</v>
      </c>
      <c r="BD673" s="310">
        <f t="shared" si="380"/>
        <v>0</v>
      </c>
      <c r="BE673" s="310">
        <f t="shared" si="381"/>
        <v>0</v>
      </c>
      <c r="BF673" s="10">
        <f t="shared" si="382"/>
        <v>0</v>
      </c>
      <c r="BG673" s="311">
        <f t="shared" si="383"/>
        <v>2</v>
      </c>
      <c r="BH673" s="311">
        <f t="shared" si="384"/>
        <v>7</v>
      </c>
      <c r="BI673" s="10">
        <f t="shared" si="385"/>
        <v>9</v>
      </c>
      <c r="BJ673" s="44">
        <f t="shared" si="386"/>
        <v>2</v>
      </c>
      <c r="BK673" s="44">
        <f t="shared" si="387"/>
        <v>7</v>
      </c>
      <c r="BL673" s="11">
        <f t="shared" si="388"/>
        <v>9</v>
      </c>
      <c r="BM673" s="9">
        <f>VLOOKUP($E673,'ALL-GTK-SD-SMP-SMA-SMK-SLB'!$F$14:$CG$713,'ALL-GTK-SD-SMP-SMA-SMK-SLB'!BN$7,FALSE)</f>
        <v>0</v>
      </c>
      <c r="BN673" s="9">
        <f>VLOOKUP($E673,'ALL-GTK-SD-SMP-SMA-SMK-SLB'!$F$14:$CG$713,'ALL-GTK-SD-SMP-SMA-SMK-SLB'!BO$7,FALSE)</f>
        <v>0</v>
      </c>
      <c r="BO673" s="9">
        <f>VLOOKUP($E673,'ALL-GTK-SD-SMP-SMA-SMK-SLB'!$F$14:$CG$713,'ALL-GTK-SD-SMP-SMA-SMK-SLB'!BP$7,FALSE)</f>
        <v>0</v>
      </c>
      <c r="BP673" s="9">
        <f>VLOOKUP($E673,'ALL-GTK-SD-SMP-SMA-SMK-SLB'!$F$14:$CG$713,'ALL-GTK-SD-SMP-SMA-SMK-SLB'!BQ$7,FALSE)</f>
        <v>1</v>
      </c>
      <c r="BQ673" s="9">
        <f>VLOOKUP($E673,'ALL-GTK-SD-SMP-SMA-SMK-SLB'!$F$14:$CG$713,'ALL-GTK-SD-SMP-SMA-SMK-SLB'!BR$7,FALSE)</f>
        <v>0</v>
      </c>
      <c r="BR673" s="9">
        <f>VLOOKUP($E673,'ALL-GTK-SD-SMP-SMA-SMK-SLB'!$F$14:$CG$713,'ALL-GTK-SD-SMP-SMA-SMK-SLB'!BS$7,FALSE)</f>
        <v>0</v>
      </c>
      <c r="BS673" s="9">
        <f>VLOOKUP($E673,'ALL-GTK-SD-SMP-SMA-SMK-SLB'!$F$14:$CG$713,'ALL-GTK-SD-SMP-SMA-SMK-SLB'!BT$7,FALSE)</f>
        <v>0</v>
      </c>
      <c r="BT673" s="9">
        <f>VLOOKUP($E673,'ALL-GTK-SD-SMP-SMA-SMK-SLB'!$F$14:$CG$713,'ALL-GTK-SD-SMP-SMA-SMK-SLB'!BU$7,FALSE)</f>
        <v>0</v>
      </c>
      <c r="BU673" s="299">
        <f t="shared" si="389"/>
        <v>0</v>
      </c>
      <c r="BV673" s="299">
        <f t="shared" si="390"/>
        <v>1</v>
      </c>
      <c r="BW673" s="44">
        <f t="shared" si="391"/>
        <v>0</v>
      </c>
      <c r="BX673" s="44">
        <f t="shared" si="392"/>
        <v>1</v>
      </c>
      <c r="BY673" s="11">
        <f t="shared" si="393"/>
        <v>1</v>
      </c>
      <c r="BZ673" s="14">
        <f t="shared" si="394"/>
        <v>2</v>
      </c>
      <c r="CA673" s="14">
        <f t="shared" si="395"/>
        <v>7</v>
      </c>
      <c r="CB673" s="13">
        <f t="shared" si="396"/>
        <v>0</v>
      </c>
      <c r="CC673" s="13">
        <f t="shared" si="397"/>
        <v>1</v>
      </c>
      <c r="CD673" s="312">
        <f t="shared" si="398"/>
        <v>2</v>
      </c>
      <c r="CE673" s="312">
        <f t="shared" si="399"/>
        <v>8</v>
      </c>
      <c r="CF673" s="313">
        <f t="shared" si="400"/>
        <v>10</v>
      </c>
      <c r="CG673" s="302" t="str">
        <f t="shared" si="401"/>
        <v>OK</v>
      </c>
    </row>
    <row r="674" spans="1:85" ht="24" x14ac:dyDescent="0.25">
      <c r="A674" s="6">
        <v>662</v>
      </c>
      <c r="B674" s="495">
        <v>51</v>
      </c>
      <c r="C674" s="495" t="s">
        <v>9</v>
      </c>
      <c r="D674" s="496" t="s">
        <v>31</v>
      </c>
      <c r="E674" s="626">
        <v>20361620</v>
      </c>
      <c r="F674" s="627" t="s">
        <v>1133</v>
      </c>
      <c r="G674" s="624" t="s">
        <v>53</v>
      </c>
      <c r="H674" s="9">
        <f>VLOOKUP($E674,'ALL-GTK-SD-SMP-SMA-SMK-SLB'!$F$14:$CG$713,'ALL-GTK-SD-SMP-SMA-SMK-SLB'!I$7,FALSE)</f>
        <v>0</v>
      </c>
      <c r="I674" s="9">
        <f>VLOOKUP($E674,'ALL-GTK-SD-SMP-SMA-SMK-SLB'!$F$14:$CG$713,'ALL-GTK-SD-SMP-SMA-SMK-SLB'!J$7,FALSE)</f>
        <v>0</v>
      </c>
      <c r="J674" s="9">
        <f>VLOOKUP($E674,'ALL-GTK-SD-SMP-SMA-SMK-SLB'!$F$14:$CG$713,'ALL-GTK-SD-SMP-SMA-SMK-SLB'!K$7,FALSE)</f>
        <v>0</v>
      </c>
      <c r="K674" s="9">
        <f>VLOOKUP($E674,'ALL-GTK-SD-SMP-SMA-SMK-SLB'!$F$14:$CG$713,'ALL-GTK-SD-SMP-SMA-SMK-SLB'!L$7,FALSE)</f>
        <v>0</v>
      </c>
      <c r="L674" s="9">
        <f>VLOOKUP($E674,'ALL-GTK-SD-SMP-SMA-SMK-SLB'!$F$14:$CG$713,'ALL-GTK-SD-SMP-SMA-SMK-SLB'!M$7,FALSE)</f>
        <v>0</v>
      </c>
      <c r="M674" s="9">
        <f>VLOOKUP($E674,'ALL-GTK-SD-SMP-SMA-SMK-SLB'!$F$14:$CG$713,'ALL-GTK-SD-SMP-SMA-SMK-SLB'!N$7,FALSE)</f>
        <v>0</v>
      </c>
      <c r="N674" s="9">
        <f>VLOOKUP($E674,'ALL-GTK-SD-SMP-SMA-SMK-SLB'!$F$14:$CG$713,'ALL-GTK-SD-SMP-SMA-SMK-SLB'!O$7,FALSE)</f>
        <v>0</v>
      </c>
      <c r="O674" s="9">
        <f>VLOOKUP($E674,'ALL-GTK-SD-SMP-SMA-SMK-SLB'!$F$14:$CG$713,'ALL-GTK-SD-SMP-SMA-SMK-SLB'!P$7,FALSE)</f>
        <v>0</v>
      </c>
      <c r="P674" s="299">
        <f t="shared" si="366"/>
        <v>0</v>
      </c>
      <c r="Q674" s="299">
        <f t="shared" si="367"/>
        <v>0</v>
      </c>
      <c r="R674" s="300">
        <f t="shared" si="368"/>
        <v>0</v>
      </c>
      <c r="S674" s="9">
        <f>VLOOKUP($E674,'ALL-GTK-SD-SMP-SMA-SMK-SLB'!$F$14:$CG$713,'ALL-GTK-SD-SMP-SMA-SMK-SLB'!T$7,FALSE)</f>
        <v>6</v>
      </c>
      <c r="T674" s="9">
        <f>VLOOKUP($E674,'ALL-GTK-SD-SMP-SMA-SMK-SLB'!$F$14:$CG$713,'ALL-GTK-SD-SMP-SMA-SMK-SLB'!U$7,FALSE)</f>
        <v>7</v>
      </c>
      <c r="U674" s="9">
        <f>VLOOKUP($E674,'ALL-GTK-SD-SMP-SMA-SMK-SLB'!$F$14:$CG$713,'ALL-GTK-SD-SMP-SMA-SMK-SLB'!V$7,FALSE)</f>
        <v>0</v>
      </c>
      <c r="V674" s="9">
        <f>VLOOKUP($E674,'ALL-GTK-SD-SMP-SMA-SMK-SLB'!$F$14:$CG$713,'ALL-GTK-SD-SMP-SMA-SMK-SLB'!W$7,FALSE)</f>
        <v>0</v>
      </c>
      <c r="W674" s="9">
        <f>VLOOKUP($E674,'ALL-GTK-SD-SMP-SMA-SMK-SLB'!$F$14:$CG$713,'ALL-GTK-SD-SMP-SMA-SMK-SLB'!X$7,FALSE)</f>
        <v>0</v>
      </c>
      <c r="X674" s="9">
        <f>VLOOKUP($E674,'ALL-GTK-SD-SMP-SMA-SMK-SLB'!$F$14:$CG$713,'ALL-GTK-SD-SMP-SMA-SMK-SLB'!Y$7,FALSE)</f>
        <v>0</v>
      </c>
      <c r="Y674" s="299">
        <f t="shared" si="369"/>
        <v>6</v>
      </c>
      <c r="Z674" s="299">
        <f t="shared" si="370"/>
        <v>7</v>
      </c>
      <c r="AA674" s="10">
        <f t="shared" si="371"/>
        <v>13</v>
      </c>
      <c r="AB674" s="44">
        <f t="shared" si="372"/>
        <v>6</v>
      </c>
      <c r="AC674" s="44">
        <f t="shared" si="373"/>
        <v>7</v>
      </c>
      <c r="AD674" s="11">
        <f t="shared" si="374"/>
        <v>13</v>
      </c>
      <c r="AE674" s="9">
        <f>VLOOKUP($E674,'ALL-GTK-SD-SMP-SMA-SMK-SLB'!$F$14:$CG$713,'ALL-GTK-SD-SMP-SMA-SMK-SLB'!AF$7,FALSE)</f>
        <v>4</v>
      </c>
      <c r="AF674" s="9">
        <f>VLOOKUP($E674,'ALL-GTK-SD-SMP-SMA-SMK-SLB'!$F$14:$CG$713,'ALL-GTK-SD-SMP-SMA-SMK-SLB'!AG$7,FALSE)</f>
        <v>4</v>
      </c>
      <c r="AG674" s="10">
        <f t="shared" si="375"/>
        <v>8</v>
      </c>
      <c r="AH674" s="9">
        <f>VLOOKUP($E674,'ALL-GTK-SD-SMP-SMA-SMK-SLB'!$F$14:$CG$713,'ALL-GTK-SD-SMP-SMA-SMK-SLB'!AI$7,FALSE)</f>
        <v>2</v>
      </c>
      <c r="AI674" s="9">
        <f>VLOOKUP($E674,'ALL-GTK-SD-SMP-SMA-SMK-SLB'!$F$14:$CG$713,'ALL-GTK-SD-SMP-SMA-SMK-SLB'!AJ$7,FALSE)</f>
        <v>3</v>
      </c>
      <c r="AJ674" s="10">
        <f t="shared" si="376"/>
        <v>5</v>
      </c>
      <c r="AK674" s="44">
        <f t="shared" si="377"/>
        <v>6</v>
      </c>
      <c r="AL674" s="44">
        <f t="shared" si="378"/>
        <v>7</v>
      </c>
      <c r="AM674" s="11">
        <f t="shared" si="379"/>
        <v>13</v>
      </c>
      <c r="AN674" s="299">
        <v>0</v>
      </c>
      <c r="AO674" s="299">
        <v>0</v>
      </c>
      <c r="AP674" s="9">
        <f>VLOOKUP($E674,'ALL-GTK-SD-SMP-SMA-SMK-SLB'!$F$14:$CG$713,'ALL-GTK-SD-SMP-SMA-SMK-SLB'!AQ$7,FALSE)</f>
        <v>0</v>
      </c>
      <c r="AQ674" s="9">
        <f>VLOOKUP($E674,'ALL-GTK-SD-SMP-SMA-SMK-SLB'!$F$14:$CG$713,'ALL-GTK-SD-SMP-SMA-SMK-SLB'!AR$7,FALSE)</f>
        <v>0</v>
      </c>
      <c r="AR674" s="9">
        <f>VLOOKUP($E674,'ALL-GTK-SD-SMP-SMA-SMK-SLB'!$F$14:$CG$713,'ALL-GTK-SD-SMP-SMA-SMK-SLB'!AS$7,FALSE)</f>
        <v>0</v>
      </c>
      <c r="AS674" s="9">
        <f>VLOOKUP($E674,'ALL-GTK-SD-SMP-SMA-SMK-SLB'!$F$14:$CG$713,'ALL-GTK-SD-SMP-SMA-SMK-SLB'!AT$7,FALSE)</f>
        <v>0</v>
      </c>
      <c r="AT674" s="9">
        <f>VLOOKUP($E674,'ALL-GTK-SD-SMP-SMA-SMK-SLB'!$F$14:$CG$713,'ALL-GTK-SD-SMP-SMA-SMK-SLB'!AU$7,FALSE)</f>
        <v>0</v>
      </c>
      <c r="AU674" s="9">
        <f>VLOOKUP($E674,'ALL-GTK-SD-SMP-SMA-SMK-SLB'!$F$14:$CG$713,'ALL-GTK-SD-SMP-SMA-SMK-SLB'!AV$7,FALSE)</f>
        <v>0</v>
      </c>
      <c r="AV674" s="9">
        <f>VLOOKUP($E674,'ALL-GTK-SD-SMP-SMA-SMK-SLB'!$F$14:$CG$713,'ALL-GTK-SD-SMP-SMA-SMK-SLB'!AW$7,FALSE)</f>
        <v>0</v>
      </c>
      <c r="AW674" s="9">
        <f>VLOOKUP($E674,'ALL-GTK-SD-SMP-SMA-SMK-SLB'!$F$14:$CG$713,'ALL-GTK-SD-SMP-SMA-SMK-SLB'!AX$7,FALSE)</f>
        <v>0</v>
      </c>
      <c r="AX674" s="9">
        <f>VLOOKUP($E674,'ALL-GTK-SD-SMP-SMA-SMK-SLB'!$F$14:$CG$713,'ALL-GTK-SD-SMP-SMA-SMK-SLB'!AY$7,FALSE)</f>
        <v>5</v>
      </c>
      <c r="AY674" s="9">
        <f>VLOOKUP($E674,'ALL-GTK-SD-SMP-SMA-SMK-SLB'!$F$14:$CG$713,'ALL-GTK-SD-SMP-SMA-SMK-SLB'!AZ$7,FALSE)</f>
        <v>7</v>
      </c>
      <c r="AZ674" s="9">
        <f>VLOOKUP($E674,'ALL-GTK-SD-SMP-SMA-SMK-SLB'!$F$14:$CG$713,'ALL-GTK-SD-SMP-SMA-SMK-SLB'!BA$7,FALSE)</f>
        <v>1</v>
      </c>
      <c r="BA674" s="9">
        <f>VLOOKUP($E674,'ALL-GTK-SD-SMP-SMA-SMK-SLB'!$F$14:$CG$713,'ALL-GTK-SD-SMP-SMA-SMK-SLB'!BB$7,FALSE)</f>
        <v>0</v>
      </c>
      <c r="BB674" s="9">
        <f>VLOOKUP($E674,'ALL-GTK-SD-SMP-SMA-SMK-SLB'!$F$14:$CG$713,'ALL-GTK-SD-SMP-SMA-SMK-SLB'!BC$7,FALSE)</f>
        <v>0</v>
      </c>
      <c r="BC674" s="9">
        <f>VLOOKUP($E674,'ALL-GTK-SD-SMP-SMA-SMK-SLB'!$F$14:$CG$713,'ALL-GTK-SD-SMP-SMA-SMK-SLB'!BD$7,FALSE)</f>
        <v>0</v>
      </c>
      <c r="BD674" s="310">
        <f t="shared" si="380"/>
        <v>0</v>
      </c>
      <c r="BE674" s="310">
        <f t="shared" si="381"/>
        <v>0</v>
      </c>
      <c r="BF674" s="10">
        <f t="shared" si="382"/>
        <v>0</v>
      </c>
      <c r="BG674" s="311">
        <f t="shared" si="383"/>
        <v>6</v>
      </c>
      <c r="BH674" s="311">
        <f t="shared" si="384"/>
        <v>7</v>
      </c>
      <c r="BI674" s="10">
        <f t="shared" si="385"/>
        <v>13</v>
      </c>
      <c r="BJ674" s="44">
        <f t="shared" si="386"/>
        <v>6</v>
      </c>
      <c r="BK674" s="44">
        <f t="shared" si="387"/>
        <v>7</v>
      </c>
      <c r="BL674" s="11">
        <f t="shared" si="388"/>
        <v>13</v>
      </c>
      <c r="BM674" s="9">
        <f>VLOOKUP($E674,'ALL-GTK-SD-SMP-SMA-SMK-SLB'!$F$14:$CG$713,'ALL-GTK-SD-SMP-SMA-SMK-SLB'!BN$7,FALSE)</f>
        <v>0</v>
      </c>
      <c r="BN674" s="9">
        <f>VLOOKUP($E674,'ALL-GTK-SD-SMP-SMA-SMK-SLB'!$F$14:$CG$713,'ALL-GTK-SD-SMP-SMA-SMK-SLB'!BO$7,FALSE)</f>
        <v>0</v>
      </c>
      <c r="BO674" s="9">
        <f>VLOOKUP($E674,'ALL-GTK-SD-SMP-SMA-SMK-SLB'!$F$14:$CG$713,'ALL-GTK-SD-SMP-SMA-SMK-SLB'!BP$7,FALSE)</f>
        <v>2</v>
      </c>
      <c r="BP674" s="9">
        <f>VLOOKUP($E674,'ALL-GTK-SD-SMP-SMA-SMK-SLB'!$F$14:$CG$713,'ALL-GTK-SD-SMP-SMA-SMK-SLB'!BQ$7,FALSE)</f>
        <v>1</v>
      </c>
      <c r="BQ674" s="9">
        <f>VLOOKUP($E674,'ALL-GTK-SD-SMP-SMA-SMK-SLB'!$F$14:$CG$713,'ALL-GTK-SD-SMP-SMA-SMK-SLB'!BR$7,FALSE)</f>
        <v>0</v>
      </c>
      <c r="BR674" s="9">
        <f>VLOOKUP($E674,'ALL-GTK-SD-SMP-SMA-SMK-SLB'!$F$14:$CG$713,'ALL-GTK-SD-SMP-SMA-SMK-SLB'!BS$7,FALSE)</f>
        <v>0</v>
      </c>
      <c r="BS674" s="9">
        <f>VLOOKUP($E674,'ALL-GTK-SD-SMP-SMA-SMK-SLB'!$F$14:$CG$713,'ALL-GTK-SD-SMP-SMA-SMK-SLB'!BT$7,FALSE)</f>
        <v>3</v>
      </c>
      <c r="BT674" s="9">
        <f>VLOOKUP($E674,'ALL-GTK-SD-SMP-SMA-SMK-SLB'!$F$14:$CG$713,'ALL-GTK-SD-SMP-SMA-SMK-SLB'!BU$7,FALSE)</f>
        <v>0</v>
      </c>
      <c r="BU674" s="299">
        <f t="shared" si="389"/>
        <v>5</v>
      </c>
      <c r="BV674" s="299">
        <f t="shared" si="390"/>
        <v>1</v>
      </c>
      <c r="BW674" s="44">
        <f t="shared" si="391"/>
        <v>5</v>
      </c>
      <c r="BX674" s="44">
        <f t="shared" si="392"/>
        <v>1</v>
      </c>
      <c r="BY674" s="11">
        <f t="shared" si="393"/>
        <v>6</v>
      </c>
      <c r="BZ674" s="14">
        <f t="shared" si="394"/>
        <v>6</v>
      </c>
      <c r="CA674" s="14">
        <f t="shared" si="395"/>
        <v>7</v>
      </c>
      <c r="CB674" s="13">
        <f t="shared" si="396"/>
        <v>5</v>
      </c>
      <c r="CC674" s="13">
        <f t="shared" si="397"/>
        <v>1</v>
      </c>
      <c r="CD674" s="312">
        <f t="shared" si="398"/>
        <v>11</v>
      </c>
      <c r="CE674" s="312">
        <f t="shared" si="399"/>
        <v>8</v>
      </c>
      <c r="CF674" s="313">
        <f t="shared" si="400"/>
        <v>19</v>
      </c>
      <c r="CG674" s="302" t="str">
        <f t="shared" si="401"/>
        <v>OK</v>
      </c>
    </row>
    <row r="675" spans="1:85" ht="24" x14ac:dyDescent="0.25">
      <c r="A675" s="6">
        <v>663</v>
      </c>
      <c r="B675" s="495">
        <v>52</v>
      </c>
      <c r="C675" s="495" t="s">
        <v>9</v>
      </c>
      <c r="D675" s="496" t="s">
        <v>31</v>
      </c>
      <c r="E675" s="626">
        <v>20362282</v>
      </c>
      <c r="F675" s="627" t="s">
        <v>1134</v>
      </c>
      <c r="G675" s="624" t="s">
        <v>53</v>
      </c>
      <c r="H675" s="9">
        <f>VLOOKUP($E675,'ALL-GTK-SD-SMP-SMA-SMK-SLB'!$F$14:$CG$713,'ALL-GTK-SD-SMP-SMA-SMK-SLB'!I$7,FALSE)</f>
        <v>0</v>
      </c>
      <c r="I675" s="9">
        <f>VLOOKUP($E675,'ALL-GTK-SD-SMP-SMA-SMK-SLB'!$F$14:$CG$713,'ALL-GTK-SD-SMP-SMA-SMK-SLB'!J$7,FALSE)</f>
        <v>0</v>
      </c>
      <c r="J675" s="9">
        <f>VLOOKUP($E675,'ALL-GTK-SD-SMP-SMA-SMK-SLB'!$F$14:$CG$713,'ALL-GTK-SD-SMP-SMA-SMK-SLB'!K$7,FALSE)</f>
        <v>0</v>
      </c>
      <c r="K675" s="9">
        <f>VLOOKUP($E675,'ALL-GTK-SD-SMP-SMA-SMK-SLB'!$F$14:$CG$713,'ALL-GTK-SD-SMP-SMA-SMK-SLB'!L$7,FALSE)</f>
        <v>0</v>
      </c>
      <c r="L675" s="9">
        <f>VLOOKUP($E675,'ALL-GTK-SD-SMP-SMA-SMK-SLB'!$F$14:$CG$713,'ALL-GTK-SD-SMP-SMA-SMK-SLB'!M$7,FALSE)</f>
        <v>0</v>
      </c>
      <c r="M675" s="9">
        <f>VLOOKUP($E675,'ALL-GTK-SD-SMP-SMA-SMK-SLB'!$F$14:$CG$713,'ALL-GTK-SD-SMP-SMA-SMK-SLB'!N$7,FALSE)</f>
        <v>0</v>
      </c>
      <c r="N675" s="9">
        <f>VLOOKUP($E675,'ALL-GTK-SD-SMP-SMA-SMK-SLB'!$F$14:$CG$713,'ALL-GTK-SD-SMP-SMA-SMK-SLB'!O$7,FALSE)</f>
        <v>0</v>
      </c>
      <c r="O675" s="9">
        <f>VLOOKUP($E675,'ALL-GTK-SD-SMP-SMA-SMK-SLB'!$F$14:$CG$713,'ALL-GTK-SD-SMP-SMA-SMK-SLB'!P$7,FALSE)</f>
        <v>0</v>
      </c>
      <c r="P675" s="299">
        <f t="shared" si="366"/>
        <v>0</v>
      </c>
      <c r="Q675" s="299">
        <f t="shared" si="367"/>
        <v>0</v>
      </c>
      <c r="R675" s="300">
        <f t="shared" si="368"/>
        <v>0</v>
      </c>
      <c r="S675" s="9">
        <f>VLOOKUP($E675,'ALL-GTK-SD-SMP-SMA-SMK-SLB'!$F$14:$CG$713,'ALL-GTK-SD-SMP-SMA-SMK-SLB'!T$7,FALSE)</f>
        <v>9</v>
      </c>
      <c r="T675" s="9">
        <f>VLOOKUP($E675,'ALL-GTK-SD-SMP-SMA-SMK-SLB'!$F$14:$CG$713,'ALL-GTK-SD-SMP-SMA-SMK-SLB'!U$7,FALSE)</f>
        <v>8</v>
      </c>
      <c r="U675" s="9">
        <f>VLOOKUP($E675,'ALL-GTK-SD-SMP-SMA-SMK-SLB'!$F$14:$CG$713,'ALL-GTK-SD-SMP-SMA-SMK-SLB'!V$7,FALSE)</f>
        <v>0</v>
      </c>
      <c r="V675" s="9">
        <f>VLOOKUP($E675,'ALL-GTK-SD-SMP-SMA-SMK-SLB'!$F$14:$CG$713,'ALL-GTK-SD-SMP-SMA-SMK-SLB'!W$7,FALSE)</f>
        <v>0</v>
      </c>
      <c r="W675" s="9">
        <f>VLOOKUP($E675,'ALL-GTK-SD-SMP-SMA-SMK-SLB'!$F$14:$CG$713,'ALL-GTK-SD-SMP-SMA-SMK-SLB'!X$7,FALSE)</f>
        <v>0</v>
      </c>
      <c r="X675" s="9">
        <f>VLOOKUP($E675,'ALL-GTK-SD-SMP-SMA-SMK-SLB'!$F$14:$CG$713,'ALL-GTK-SD-SMP-SMA-SMK-SLB'!Y$7,FALSE)</f>
        <v>0</v>
      </c>
      <c r="Y675" s="299">
        <f t="shared" si="369"/>
        <v>9</v>
      </c>
      <c r="Z675" s="299">
        <f t="shared" si="370"/>
        <v>8</v>
      </c>
      <c r="AA675" s="10">
        <f t="shared" si="371"/>
        <v>17</v>
      </c>
      <c r="AB675" s="44">
        <f t="shared" si="372"/>
        <v>9</v>
      </c>
      <c r="AC675" s="44">
        <f t="shared" si="373"/>
        <v>8</v>
      </c>
      <c r="AD675" s="11">
        <f t="shared" si="374"/>
        <v>17</v>
      </c>
      <c r="AE675" s="9">
        <f>VLOOKUP($E675,'ALL-GTK-SD-SMP-SMA-SMK-SLB'!$F$14:$CG$713,'ALL-GTK-SD-SMP-SMA-SMK-SLB'!AF$7,FALSE)</f>
        <v>7</v>
      </c>
      <c r="AF675" s="9">
        <f>VLOOKUP($E675,'ALL-GTK-SD-SMP-SMA-SMK-SLB'!$F$14:$CG$713,'ALL-GTK-SD-SMP-SMA-SMK-SLB'!AG$7,FALSE)</f>
        <v>8</v>
      </c>
      <c r="AG675" s="10">
        <f t="shared" si="375"/>
        <v>15</v>
      </c>
      <c r="AH675" s="9">
        <f>VLOOKUP($E675,'ALL-GTK-SD-SMP-SMA-SMK-SLB'!$F$14:$CG$713,'ALL-GTK-SD-SMP-SMA-SMK-SLB'!AI$7,FALSE)</f>
        <v>2</v>
      </c>
      <c r="AI675" s="9">
        <f>VLOOKUP($E675,'ALL-GTK-SD-SMP-SMA-SMK-SLB'!$F$14:$CG$713,'ALL-GTK-SD-SMP-SMA-SMK-SLB'!AJ$7,FALSE)</f>
        <v>0</v>
      </c>
      <c r="AJ675" s="10">
        <f t="shared" si="376"/>
        <v>2</v>
      </c>
      <c r="AK675" s="44">
        <f t="shared" si="377"/>
        <v>9</v>
      </c>
      <c r="AL675" s="44">
        <f t="shared" si="378"/>
        <v>8</v>
      </c>
      <c r="AM675" s="11">
        <f t="shared" si="379"/>
        <v>17</v>
      </c>
      <c r="AN675" s="299">
        <v>0</v>
      </c>
      <c r="AO675" s="299">
        <v>0</v>
      </c>
      <c r="AP675" s="9">
        <f>VLOOKUP($E675,'ALL-GTK-SD-SMP-SMA-SMK-SLB'!$F$14:$CG$713,'ALL-GTK-SD-SMP-SMA-SMK-SLB'!AQ$7,FALSE)</f>
        <v>0</v>
      </c>
      <c r="AQ675" s="9">
        <f>VLOOKUP($E675,'ALL-GTK-SD-SMP-SMA-SMK-SLB'!$F$14:$CG$713,'ALL-GTK-SD-SMP-SMA-SMK-SLB'!AR$7,FALSE)</f>
        <v>0</v>
      </c>
      <c r="AR675" s="9">
        <f>VLOOKUP($E675,'ALL-GTK-SD-SMP-SMA-SMK-SLB'!$F$14:$CG$713,'ALL-GTK-SD-SMP-SMA-SMK-SLB'!AS$7,FALSE)</f>
        <v>0</v>
      </c>
      <c r="AS675" s="9">
        <f>VLOOKUP($E675,'ALL-GTK-SD-SMP-SMA-SMK-SLB'!$F$14:$CG$713,'ALL-GTK-SD-SMP-SMA-SMK-SLB'!AT$7,FALSE)</f>
        <v>0</v>
      </c>
      <c r="AT675" s="9">
        <f>VLOOKUP($E675,'ALL-GTK-SD-SMP-SMA-SMK-SLB'!$F$14:$CG$713,'ALL-GTK-SD-SMP-SMA-SMK-SLB'!AU$7,FALSE)</f>
        <v>0</v>
      </c>
      <c r="AU675" s="9">
        <f>VLOOKUP($E675,'ALL-GTK-SD-SMP-SMA-SMK-SLB'!$F$14:$CG$713,'ALL-GTK-SD-SMP-SMA-SMK-SLB'!AV$7,FALSE)</f>
        <v>0</v>
      </c>
      <c r="AV675" s="9">
        <f>VLOOKUP($E675,'ALL-GTK-SD-SMP-SMA-SMK-SLB'!$F$14:$CG$713,'ALL-GTK-SD-SMP-SMA-SMK-SLB'!AW$7,FALSE)</f>
        <v>0</v>
      </c>
      <c r="AW675" s="9">
        <f>VLOOKUP($E675,'ALL-GTK-SD-SMP-SMA-SMK-SLB'!$F$14:$CG$713,'ALL-GTK-SD-SMP-SMA-SMK-SLB'!AX$7,FALSE)</f>
        <v>0</v>
      </c>
      <c r="AX675" s="9">
        <f>VLOOKUP($E675,'ALL-GTK-SD-SMP-SMA-SMK-SLB'!$F$14:$CG$713,'ALL-GTK-SD-SMP-SMA-SMK-SLB'!AY$7,FALSE)</f>
        <v>9</v>
      </c>
      <c r="AY675" s="9">
        <f>VLOOKUP($E675,'ALL-GTK-SD-SMP-SMA-SMK-SLB'!$F$14:$CG$713,'ALL-GTK-SD-SMP-SMA-SMK-SLB'!AZ$7,FALSE)</f>
        <v>8</v>
      </c>
      <c r="AZ675" s="9">
        <f>VLOOKUP($E675,'ALL-GTK-SD-SMP-SMA-SMK-SLB'!$F$14:$CG$713,'ALL-GTK-SD-SMP-SMA-SMK-SLB'!BA$7,FALSE)</f>
        <v>0</v>
      </c>
      <c r="BA675" s="9">
        <f>VLOOKUP($E675,'ALL-GTK-SD-SMP-SMA-SMK-SLB'!$F$14:$CG$713,'ALL-GTK-SD-SMP-SMA-SMK-SLB'!BB$7,FALSE)</f>
        <v>0</v>
      </c>
      <c r="BB675" s="9">
        <f>VLOOKUP($E675,'ALL-GTK-SD-SMP-SMA-SMK-SLB'!$F$14:$CG$713,'ALL-GTK-SD-SMP-SMA-SMK-SLB'!BC$7,FALSE)</f>
        <v>0</v>
      </c>
      <c r="BC675" s="9">
        <f>VLOOKUP($E675,'ALL-GTK-SD-SMP-SMA-SMK-SLB'!$F$14:$CG$713,'ALL-GTK-SD-SMP-SMA-SMK-SLB'!BD$7,FALSE)</f>
        <v>0</v>
      </c>
      <c r="BD675" s="310">
        <f t="shared" si="380"/>
        <v>0</v>
      </c>
      <c r="BE675" s="310">
        <f t="shared" si="381"/>
        <v>0</v>
      </c>
      <c r="BF675" s="10">
        <f t="shared" si="382"/>
        <v>0</v>
      </c>
      <c r="BG675" s="311">
        <f t="shared" si="383"/>
        <v>9</v>
      </c>
      <c r="BH675" s="311">
        <f t="shared" si="384"/>
        <v>8</v>
      </c>
      <c r="BI675" s="10">
        <f t="shared" si="385"/>
        <v>17</v>
      </c>
      <c r="BJ675" s="44">
        <f t="shared" si="386"/>
        <v>9</v>
      </c>
      <c r="BK675" s="44">
        <f t="shared" si="387"/>
        <v>8</v>
      </c>
      <c r="BL675" s="11">
        <f t="shared" si="388"/>
        <v>17</v>
      </c>
      <c r="BM675" s="9">
        <f>VLOOKUP($E675,'ALL-GTK-SD-SMP-SMA-SMK-SLB'!$F$14:$CG$713,'ALL-GTK-SD-SMP-SMA-SMK-SLB'!BN$7,FALSE)</f>
        <v>0</v>
      </c>
      <c r="BN675" s="9">
        <f>VLOOKUP($E675,'ALL-GTK-SD-SMP-SMA-SMK-SLB'!$F$14:$CG$713,'ALL-GTK-SD-SMP-SMA-SMK-SLB'!BO$7,FALSE)</f>
        <v>0</v>
      </c>
      <c r="BO675" s="9">
        <f>VLOOKUP($E675,'ALL-GTK-SD-SMP-SMA-SMK-SLB'!$F$14:$CG$713,'ALL-GTK-SD-SMP-SMA-SMK-SLB'!BP$7,FALSE)</f>
        <v>1</v>
      </c>
      <c r="BP675" s="9">
        <f>VLOOKUP($E675,'ALL-GTK-SD-SMP-SMA-SMK-SLB'!$F$14:$CG$713,'ALL-GTK-SD-SMP-SMA-SMK-SLB'!BQ$7,FALSE)</f>
        <v>0</v>
      </c>
      <c r="BQ675" s="9">
        <f>VLOOKUP($E675,'ALL-GTK-SD-SMP-SMA-SMK-SLB'!$F$14:$CG$713,'ALL-GTK-SD-SMP-SMA-SMK-SLB'!BR$7,FALSE)</f>
        <v>0</v>
      </c>
      <c r="BR675" s="9">
        <f>VLOOKUP($E675,'ALL-GTK-SD-SMP-SMA-SMK-SLB'!$F$14:$CG$713,'ALL-GTK-SD-SMP-SMA-SMK-SLB'!BS$7,FALSE)</f>
        <v>0</v>
      </c>
      <c r="BS675" s="9">
        <f>VLOOKUP($E675,'ALL-GTK-SD-SMP-SMA-SMK-SLB'!$F$14:$CG$713,'ALL-GTK-SD-SMP-SMA-SMK-SLB'!BT$7,FALSE)</f>
        <v>0</v>
      </c>
      <c r="BT675" s="9">
        <f>VLOOKUP($E675,'ALL-GTK-SD-SMP-SMA-SMK-SLB'!$F$14:$CG$713,'ALL-GTK-SD-SMP-SMA-SMK-SLB'!BU$7,FALSE)</f>
        <v>1</v>
      </c>
      <c r="BU675" s="299">
        <f t="shared" si="389"/>
        <v>1</v>
      </c>
      <c r="BV675" s="299">
        <f t="shared" si="390"/>
        <v>1</v>
      </c>
      <c r="BW675" s="44">
        <f t="shared" si="391"/>
        <v>1</v>
      </c>
      <c r="BX675" s="44">
        <f t="shared" si="392"/>
        <v>1</v>
      </c>
      <c r="BY675" s="11">
        <f t="shared" si="393"/>
        <v>2</v>
      </c>
      <c r="BZ675" s="14">
        <f t="shared" si="394"/>
        <v>9</v>
      </c>
      <c r="CA675" s="14">
        <f t="shared" si="395"/>
        <v>8</v>
      </c>
      <c r="CB675" s="13">
        <f t="shared" si="396"/>
        <v>1</v>
      </c>
      <c r="CC675" s="13">
        <f t="shared" si="397"/>
        <v>1</v>
      </c>
      <c r="CD675" s="312">
        <f t="shared" si="398"/>
        <v>10</v>
      </c>
      <c r="CE675" s="312">
        <f t="shared" si="399"/>
        <v>9</v>
      </c>
      <c r="CF675" s="313">
        <f t="shared" si="400"/>
        <v>19</v>
      </c>
      <c r="CG675" s="302" t="str">
        <f t="shared" si="401"/>
        <v>OK</v>
      </c>
    </row>
    <row r="676" spans="1:85" ht="14.25" x14ac:dyDescent="0.25">
      <c r="A676" s="6">
        <v>664</v>
      </c>
      <c r="B676" s="495">
        <v>53</v>
      </c>
      <c r="C676" s="495" t="s">
        <v>9</v>
      </c>
      <c r="D676" s="496" t="s">
        <v>26</v>
      </c>
      <c r="E676" s="626">
        <v>69760707</v>
      </c>
      <c r="F676" s="627" t="s">
        <v>1135</v>
      </c>
      <c r="G676" s="624" t="s">
        <v>53</v>
      </c>
      <c r="H676" s="9">
        <f>VLOOKUP($E676,'ALL-GTK-SD-SMP-SMA-SMK-SLB'!$F$14:$CG$713,'ALL-GTK-SD-SMP-SMA-SMK-SLB'!I$7,FALSE)</f>
        <v>0</v>
      </c>
      <c r="I676" s="9">
        <f>VLOOKUP($E676,'ALL-GTK-SD-SMP-SMA-SMK-SLB'!$F$14:$CG$713,'ALL-GTK-SD-SMP-SMA-SMK-SLB'!J$7,FALSE)</f>
        <v>0</v>
      </c>
      <c r="J676" s="9">
        <f>VLOOKUP($E676,'ALL-GTK-SD-SMP-SMA-SMK-SLB'!$F$14:$CG$713,'ALL-GTK-SD-SMP-SMA-SMK-SLB'!K$7,FALSE)</f>
        <v>0</v>
      </c>
      <c r="K676" s="9">
        <f>VLOOKUP($E676,'ALL-GTK-SD-SMP-SMA-SMK-SLB'!$F$14:$CG$713,'ALL-GTK-SD-SMP-SMA-SMK-SLB'!L$7,FALSE)</f>
        <v>0</v>
      </c>
      <c r="L676" s="9">
        <f>VLOOKUP($E676,'ALL-GTK-SD-SMP-SMA-SMK-SLB'!$F$14:$CG$713,'ALL-GTK-SD-SMP-SMA-SMK-SLB'!M$7,FALSE)</f>
        <v>0</v>
      </c>
      <c r="M676" s="9">
        <f>VLOOKUP($E676,'ALL-GTK-SD-SMP-SMA-SMK-SLB'!$F$14:$CG$713,'ALL-GTK-SD-SMP-SMA-SMK-SLB'!N$7,FALSE)</f>
        <v>0</v>
      </c>
      <c r="N676" s="9">
        <f>VLOOKUP($E676,'ALL-GTK-SD-SMP-SMA-SMK-SLB'!$F$14:$CG$713,'ALL-GTK-SD-SMP-SMA-SMK-SLB'!O$7,FALSE)</f>
        <v>0</v>
      </c>
      <c r="O676" s="9">
        <f>VLOOKUP($E676,'ALL-GTK-SD-SMP-SMA-SMK-SLB'!$F$14:$CG$713,'ALL-GTK-SD-SMP-SMA-SMK-SLB'!P$7,FALSE)</f>
        <v>0</v>
      </c>
      <c r="P676" s="299">
        <f t="shared" si="366"/>
        <v>0</v>
      </c>
      <c r="Q676" s="299">
        <f t="shared" si="367"/>
        <v>0</v>
      </c>
      <c r="R676" s="300">
        <f t="shared" si="368"/>
        <v>0</v>
      </c>
      <c r="S676" s="9">
        <f>VLOOKUP($E676,'ALL-GTK-SD-SMP-SMA-SMK-SLB'!$F$14:$CG$713,'ALL-GTK-SD-SMP-SMA-SMK-SLB'!T$7,FALSE)</f>
        <v>4</v>
      </c>
      <c r="T676" s="9">
        <f>VLOOKUP($E676,'ALL-GTK-SD-SMP-SMA-SMK-SLB'!$F$14:$CG$713,'ALL-GTK-SD-SMP-SMA-SMK-SLB'!U$7,FALSE)</f>
        <v>4</v>
      </c>
      <c r="U676" s="9">
        <f>VLOOKUP($E676,'ALL-GTK-SD-SMP-SMA-SMK-SLB'!$F$14:$CG$713,'ALL-GTK-SD-SMP-SMA-SMK-SLB'!V$7,FALSE)</f>
        <v>0</v>
      </c>
      <c r="V676" s="9">
        <f>VLOOKUP($E676,'ALL-GTK-SD-SMP-SMA-SMK-SLB'!$F$14:$CG$713,'ALL-GTK-SD-SMP-SMA-SMK-SLB'!W$7,FALSE)</f>
        <v>0</v>
      </c>
      <c r="W676" s="9">
        <f>VLOOKUP($E676,'ALL-GTK-SD-SMP-SMA-SMK-SLB'!$F$14:$CG$713,'ALL-GTK-SD-SMP-SMA-SMK-SLB'!X$7,FALSE)</f>
        <v>0</v>
      </c>
      <c r="X676" s="9">
        <f>VLOOKUP($E676,'ALL-GTK-SD-SMP-SMA-SMK-SLB'!$F$14:$CG$713,'ALL-GTK-SD-SMP-SMA-SMK-SLB'!Y$7,FALSE)</f>
        <v>0</v>
      </c>
      <c r="Y676" s="299">
        <f t="shared" si="369"/>
        <v>4</v>
      </c>
      <c r="Z676" s="299">
        <f t="shared" si="370"/>
        <v>4</v>
      </c>
      <c r="AA676" s="10">
        <f t="shared" si="371"/>
        <v>8</v>
      </c>
      <c r="AB676" s="44">
        <f t="shared" si="372"/>
        <v>4</v>
      </c>
      <c r="AC676" s="44">
        <f t="shared" si="373"/>
        <v>4</v>
      </c>
      <c r="AD676" s="11">
        <f t="shared" si="374"/>
        <v>8</v>
      </c>
      <c r="AE676" s="9">
        <f>VLOOKUP($E676,'ALL-GTK-SD-SMP-SMA-SMK-SLB'!$F$14:$CG$713,'ALL-GTK-SD-SMP-SMA-SMK-SLB'!AF$7,FALSE)</f>
        <v>4</v>
      </c>
      <c r="AF676" s="9">
        <f>VLOOKUP($E676,'ALL-GTK-SD-SMP-SMA-SMK-SLB'!$F$14:$CG$713,'ALL-GTK-SD-SMP-SMA-SMK-SLB'!AG$7,FALSE)</f>
        <v>4</v>
      </c>
      <c r="AG676" s="10">
        <f t="shared" si="375"/>
        <v>8</v>
      </c>
      <c r="AH676" s="9">
        <f>VLOOKUP($E676,'ALL-GTK-SD-SMP-SMA-SMK-SLB'!$F$14:$CG$713,'ALL-GTK-SD-SMP-SMA-SMK-SLB'!AI$7,FALSE)</f>
        <v>0</v>
      </c>
      <c r="AI676" s="9">
        <f>VLOOKUP($E676,'ALL-GTK-SD-SMP-SMA-SMK-SLB'!$F$14:$CG$713,'ALL-GTK-SD-SMP-SMA-SMK-SLB'!AJ$7,FALSE)</f>
        <v>0</v>
      </c>
      <c r="AJ676" s="10">
        <f t="shared" si="376"/>
        <v>0</v>
      </c>
      <c r="AK676" s="44">
        <f t="shared" si="377"/>
        <v>4</v>
      </c>
      <c r="AL676" s="44">
        <f t="shared" si="378"/>
        <v>4</v>
      </c>
      <c r="AM676" s="11">
        <f t="shared" si="379"/>
        <v>8</v>
      </c>
      <c r="AN676" s="299">
        <v>0</v>
      </c>
      <c r="AO676" s="299">
        <v>0</v>
      </c>
      <c r="AP676" s="9">
        <f>VLOOKUP($E676,'ALL-GTK-SD-SMP-SMA-SMK-SLB'!$F$14:$CG$713,'ALL-GTK-SD-SMP-SMA-SMK-SLB'!AQ$7,FALSE)</f>
        <v>0</v>
      </c>
      <c r="AQ676" s="9">
        <f>VLOOKUP($E676,'ALL-GTK-SD-SMP-SMA-SMK-SLB'!$F$14:$CG$713,'ALL-GTK-SD-SMP-SMA-SMK-SLB'!AR$7,FALSE)</f>
        <v>0</v>
      </c>
      <c r="AR676" s="9">
        <f>VLOOKUP($E676,'ALL-GTK-SD-SMP-SMA-SMK-SLB'!$F$14:$CG$713,'ALL-GTK-SD-SMP-SMA-SMK-SLB'!AS$7,FALSE)</f>
        <v>0</v>
      </c>
      <c r="AS676" s="9">
        <f>VLOOKUP($E676,'ALL-GTK-SD-SMP-SMA-SMK-SLB'!$F$14:$CG$713,'ALL-GTK-SD-SMP-SMA-SMK-SLB'!AT$7,FALSE)</f>
        <v>0</v>
      </c>
      <c r="AT676" s="9">
        <f>VLOOKUP($E676,'ALL-GTK-SD-SMP-SMA-SMK-SLB'!$F$14:$CG$713,'ALL-GTK-SD-SMP-SMA-SMK-SLB'!AU$7,FALSE)</f>
        <v>0</v>
      </c>
      <c r="AU676" s="9">
        <f>VLOOKUP($E676,'ALL-GTK-SD-SMP-SMA-SMK-SLB'!$F$14:$CG$713,'ALL-GTK-SD-SMP-SMA-SMK-SLB'!AV$7,FALSE)</f>
        <v>0</v>
      </c>
      <c r="AV676" s="9">
        <f>VLOOKUP($E676,'ALL-GTK-SD-SMP-SMA-SMK-SLB'!$F$14:$CG$713,'ALL-GTK-SD-SMP-SMA-SMK-SLB'!AW$7,FALSE)</f>
        <v>0</v>
      </c>
      <c r="AW676" s="9">
        <f>VLOOKUP($E676,'ALL-GTK-SD-SMP-SMA-SMK-SLB'!$F$14:$CG$713,'ALL-GTK-SD-SMP-SMA-SMK-SLB'!AX$7,FALSE)</f>
        <v>0</v>
      </c>
      <c r="AX676" s="9">
        <f>VLOOKUP($E676,'ALL-GTK-SD-SMP-SMA-SMK-SLB'!$F$14:$CG$713,'ALL-GTK-SD-SMP-SMA-SMK-SLB'!AY$7,FALSE)</f>
        <v>3</v>
      </c>
      <c r="AY676" s="9">
        <f>VLOOKUP($E676,'ALL-GTK-SD-SMP-SMA-SMK-SLB'!$F$14:$CG$713,'ALL-GTK-SD-SMP-SMA-SMK-SLB'!AZ$7,FALSE)</f>
        <v>4</v>
      </c>
      <c r="AZ676" s="9">
        <f>VLOOKUP($E676,'ALL-GTK-SD-SMP-SMA-SMK-SLB'!$F$14:$CG$713,'ALL-GTK-SD-SMP-SMA-SMK-SLB'!BA$7,FALSE)</f>
        <v>1</v>
      </c>
      <c r="BA676" s="9">
        <f>VLOOKUP($E676,'ALL-GTK-SD-SMP-SMA-SMK-SLB'!$F$14:$CG$713,'ALL-GTK-SD-SMP-SMA-SMK-SLB'!BB$7,FALSE)</f>
        <v>0</v>
      </c>
      <c r="BB676" s="9">
        <f>VLOOKUP($E676,'ALL-GTK-SD-SMP-SMA-SMK-SLB'!$F$14:$CG$713,'ALL-GTK-SD-SMP-SMA-SMK-SLB'!BC$7,FALSE)</f>
        <v>0</v>
      </c>
      <c r="BC676" s="9">
        <f>VLOOKUP($E676,'ALL-GTK-SD-SMP-SMA-SMK-SLB'!$F$14:$CG$713,'ALL-GTK-SD-SMP-SMA-SMK-SLB'!BD$7,FALSE)</f>
        <v>0</v>
      </c>
      <c r="BD676" s="310">
        <f t="shared" si="380"/>
        <v>0</v>
      </c>
      <c r="BE676" s="310">
        <f t="shared" si="381"/>
        <v>0</v>
      </c>
      <c r="BF676" s="10">
        <f t="shared" si="382"/>
        <v>0</v>
      </c>
      <c r="BG676" s="311">
        <f t="shared" si="383"/>
        <v>4</v>
      </c>
      <c r="BH676" s="311">
        <f t="shared" si="384"/>
        <v>4</v>
      </c>
      <c r="BI676" s="10">
        <f t="shared" si="385"/>
        <v>8</v>
      </c>
      <c r="BJ676" s="44">
        <f t="shared" si="386"/>
        <v>4</v>
      </c>
      <c r="BK676" s="44">
        <f t="shared" si="387"/>
        <v>4</v>
      </c>
      <c r="BL676" s="11">
        <f t="shared" si="388"/>
        <v>8</v>
      </c>
      <c r="BM676" s="9">
        <f>VLOOKUP($E676,'ALL-GTK-SD-SMP-SMA-SMK-SLB'!$F$14:$CG$713,'ALL-GTK-SD-SMP-SMA-SMK-SLB'!BN$7,FALSE)</f>
        <v>0</v>
      </c>
      <c r="BN676" s="9">
        <f>VLOOKUP($E676,'ALL-GTK-SD-SMP-SMA-SMK-SLB'!$F$14:$CG$713,'ALL-GTK-SD-SMP-SMA-SMK-SLB'!BO$7,FALSE)</f>
        <v>0</v>
      </c>
      <c r="BO676" s="9">
        <f>VLOOKUP($E676,'ALL-GTK-SD-SMP-SMA-SMK-SLB'!$F$14:$CG$713,'ALL-GTK-SD-SMP-SMA-SMK-SLB'!BP$7,FALSE)</f>
        <v>0</v>
      </c>
      <c r="BP676" s="9">
        <f>VLOOKUP($E676,'ALL-GTK-SD-SMP-SMA-SMK-SLB'!$F$14:$CG$713,'ALL-GTK-SD-SMP-SMA-SMK-SLB'!BQ$7,FALSE)</f>
        <v>1</v>
      </c>
      <c r="BQ676" s="9">
        <f>VLOOKUP($E676,'ALL-GTK-SD-SMP-SMA-SMK-SLB'!$F$14:$CG$713,'ALL-GTK-SD-SMP-SMA-SMK-SLB'!BR$7,FALSE)</f>
        <v>0</v>
      </c>
      <c r="BR676" s="9">
        <f>VLOOKUP($E676,'ALL-GTK-SD-SMP-SMA-SMK-SLB'!$F$14:$CG$713,'ALL-GTK-SD-SMP-SMA-SMK-SLB'!BS$7,FALSE)</f>
        <v>0</v>
      </c>
      <c r="BS676" s="9">
        <f>VLOOKUP($E676,'ALL-GTK-SD-SMP-SMA-SMK-SLB'!$F$14:$CG$713,'ALL-GTK-SD-SMP-SMA-SMK-SLB'!BT$7,FALSE)</f>
        <v>0</v>
      </c>
      <c r="BT676" s="9">
        <f>VLOOKUP($E676,'ALL-GTK-SD-SMP-SMA-SMK-SLB'!$F$14:$CG$713,'ALL-GTK-SD-SMP-SMA-SMK-SLB'!BU$7,FALSE)</f>
        <v>0</v>
      </c>
      <c r="BU676" s="299">
        <f t="shared" si="389"/>
        <v>0</v>
      </c>
      <c r="BV676" s="299">
        <f t="shared" si="390"/>
        <v>1</v>
      </c>
      <c r="BW676" s="44">
        <f t="shared" si="391"/>
        <v>0</v>
      </c>
      <c r="BX676" s="44">
        <f t="shared" si="392"/>
        <v>1</v>
      </c>
      <c r="BY676" s="11">
        <f t="shared" si="393"/>
        <v>1</v>
      </c>
      <c r="BZ676" s="14">
        <f t="shared" si="394"/>
        <v>4</v>
      </c>
      <c r="CA676" s="14">
        <f t="shared" si="395"/>
        <v>4</v>
      </c>
      <c r="CB676" s="13">
        <f t="shared" si="396"/>
        <v>0</v>
      </c>
      <c r="CC676" s="13">
        <f t="shared" si="397"/>
        <v>1</v>
      </c>
      <c r="CD676" s="312">
        <f t="shared" si="398"/>
        <v>4</v>
      </c>
      <c r="CE676" s="312">
        <f t="shared" si="399"/>
        <v>5</v>
      </c>
      <c r="CF676" s="313">
        <f t="shared" si="400"/>
        <v>9</v>
      </c>
      <c r="CG676" s="302" t="str">
        <f t="shared" si="401"/>
        <v>OK</v>
      </c>
    </row>
    <row r="677" spans="1:85" ht="14.25" x14ac:dyDescent="0.25">
      <c r="A677" s="6">
        <v>665</v>
      </c>
      <c r="B677" s="495">
        <v>54</v>
      </c>
      <c r="C677" s="495" t="s">
        <v>9</v>
      </c>
      <c r="D677" s="496" t="s">
        <v>26</v>
      </c>
      <c r="E677" s="626">
        <v>69756197</v>
      </c>
      <c r="F677" s="627" t="s">
        <v>1136</v>
      </c>
      <c r="G677" s="624" t="s">
        <v>53</v>
      </c>
      <c r="H677" s="9">
        <f>VLOOKUP($E677,'ALL-GTK-SD-SMP-SMA-SMK-SLB'!$F$14:$CG$713,'ALL-GTK-SD-SMP-SMA-SMK-SLB'!I$7,FALSE)</f>
        <v>0</v>
      </c>
      <c r="I677" s="9">
        <f>VLOOKUP($E677,'ALL-GTK-SD-SMP-SMA-SMK-SLB'!$F$14:$CG$713,'ALL-GTK-SD-SMP-SMA-SMK-SLB'!J$7,FALSE)</f>
        <v>0</v>
      </c>
      <c r="J677" s="9">
        <f>VLOOKUP($E677,'ALL-GTK-SD-SMP-SMA-SMK-SLB'!$F$14:$CG$713,'ALL-GTK-SD-SMP-SMA-SMK-SLB'!K$7,FALSE)</f>
        <v>0</v>
      </c>
      <c r="K677" s="9">
        <f>VLOOKUP($E677,'ALL-GTK-SD-SMP-SMA-SMK-SLB'!$F$14:$CG$713,'ALL-GTK-SD-SMP-SMA-SMK-SLB'!L$7,FALSE)</f>
        <v>0</v>
      </c>
      <c r="L677" s="9">
        <f>VLOOKUP($E677,'ALL-GTK-SD-SMP-SMA-SMK-SLB'!$F$14:$CG$713,'ALL-GTK-SD-SMP-SMA-SMK-SLB'!M$7,FALSE)</f>
        <v>0</v>
      </c>
      <c r="M677" s="9">
        <f>VLOOKUP($E677,'ALL-GTK-SD-SMP-SMA-SMK-SLB'!$F$14:$CG$713,'ALL-GTK-SD-SMP-SMA-SMK-SLB'!N$7,FALSE)</f>
        <v>0</v>
      </c>
      <c r="N677" s="9">
        <f>VLOOKUP($E677,'ALL-GTK-SD-SMP-SMA-SMK-SLB'!$F$14:$CG$713,'ALL-GTK-SD-SMP-SMA-SMK-SLB'!O$7,FALSE)</f>
        <v>0</v>
      </c>
      <c r="O677" s="9">
        <f>VLOOKUP($E677,'ALL-GTK-SD-SMP-SMA-SMK-SLB'!$F$14:$CG$713,'ALL-GTK-SD-SMP-SMA-SMK-SLB'!P$7,FALSE)</f>
        <v>0</v>
      </c>
      <c r="P677" s="299">
        <f t="shared" si="366"/>
        <v>0</v>
      </c>
      <c r="Q677" s="299">
        <f t="shared" si="367"/>
        <v>0</v>
      </c>
      <c r="R677" s="300">
        <f t="shared" si="368"/>
        <v>0</v>
      </c>
      <c r="S677" s="9">
        <f>VLOOKUP($E677,'ALL-GTK-SD-SMP-SMA-SMK-SLB'!$F$14:$CG$713,'ALL-GTK-SD-SMP-SMA-SMK-SLB'!T$7,FALSE)</f>
        <v>8</v>
      </c>
      <c r="T677" s="9">
        <f>VLOOKUP($E677,'ALL-GTK-SD-SMP-SMA-SMK-SLB'!$F$14:$CG$713,'ALL-GTK-SD-SMP-SMA-SMK-SLB'!U$7,FALSE)</f>
        <v>8</v>
      </c>
      <c r="U677" s="9">
        <f>VLOOKUP($E677,'ALL-GTK-SD-SMP-SMA-SMK-SLB'!$F$14:$CG$713,'ALL-GTK-SD-SMP-SMA-SMK-SLB'!V$7,FALSE)</f>
        <v>0</v>
      </c>
      <c r="V677" s="9">
        <f>VLOOKUP($E677,'ALL-GTK-SD-SMP-SMA-SMK-SLB'!$F$14:$CG$713,'ALL-GTK-SD-SMP-SMA-SMK-SLB'!W$7,FALSE)</f>
        <v>0</v>
      </c>
      <c r="W677" s="9">
        <f>VLOOKUP($E677,'ALL-GTK-SD-SMP-SMA-SMK-SLB'!$F$14:$CG$713,'ALL-GTK-SD-SMP-SMA-SMK-SLB'!X$7,FALSE)</f>
        <v>1</v>
      </c>
      <c r="X677" s="9">
        <f>VLOOKUP($E677,'ALL-GTK-SD-SMP-SMA-SMK-SLB'!$F$14:$CG$713,'ALL-GTK-SD-SMP-SMA-SMK-SLB'!Y$7,FALSE)</f>
        <v>0</v>
      </c>
      <c r="Y677" s="299">
        <f t="shared" si="369"/>
        <v>9</v>
      </c>
      <c r="Z677" s="299">
        <f t="shared" si="370"/>
        <v>8</v>
      </c>
      <c r="AA677" s="10">
        <f t="shared" si="371"/>
        <v>17</v>
      </c>
      <c r="AB677" s="44">
        <f t="shared" si="372"/>
        <v>9</v>
      </c>
      <c r="AC677" s="44">
        <f t="shared" si="373"/>
        <v>8</v>
      </c>
      <c r="AD677" s="11">
        <f t="shared" si="374"/>
        <v>17</v>
      </c>
      <c r="AE677" s="9">
        <f>VLOOKUP($E677,'ALL-GTK-SD-SMP-SMA-SMK-SLB'!$F$14:$CG$713,'ALL-GTK-SD-SMP-SMA-SMK-SLB'!AF$7,FALSE)</f>
        <v>8</v>
      </c>
      <c r="AF677" s="9">
        <f>VLOOKUP($E677,'ALL-GTK-SD-SMP-SMA-SMK-SLB'!$F$14:$CG$713,'ALL-GTK-SD-SMP-SMA-SMK-SLB'!AG$7,FALSE)</f>
        <v>8</v>
      </c>
      <c r="AG677" s="10">
        <f t="shared" si="375"/>
        <v>16</v>
      </c>
      <c r="AH677" s="9">
        <f>VLOOKUP($E677,'ALL-GTK-SD-SMP-SMA-SMK-SLB'!$F$14:$CG$713,'ALL-GTK-SD-SMP-SMA-SMK-SLB'!AI$7,FALSE)</f>
        <v>1</v>
      </c>
      <c r="AI677" s="9">
        <f>VLOOKUP($E677,'ALL-GTK-SD-SMP-SMA-SMK-SLB'!$F$14:$CG$713,'ALL-GTK-SD-SMP-SMA-SMK-SLB'!AJ$7,FALSE)</f>
        <v>0</v>
      </c>
      <c r="AJ677" s="10">
        <f t="shared" si="376"/>
        <v>1</v>
      </c>
      <c r="AK677" s="44">
        <f t="shared" si="377"/>
        <v>9</v>
      </c>
      <c r="AL677" s="44">
        <f t="shared" si="378"/>
        <v>8</v>
      </c>
      <c r="AM677" s="11">
        <f t="shared" si="379"/>
        <v>17</v>
      </c>
      <c r="AN677" s="299">
        <v>0</v>
      </c>
      <c r="AO677" s="299">
        <v>0</v>
      </c>
      <c r="AP677" s="9">
        <f>VLOOKUP($E677,'ALL-GTK-SD-SMP-SMA-SMK-SLB'!$F$14:$CG$713,'ALL-GTK-SD-SMP-SMA-SMK-SLB'!AQ$7,FALSE)</f>
        <v>0</v>
      </c>
      <c r="AQ677" s="9">
        <f>VLOOKUP($E677,'ALL-GTK-SD-SMP-SMA-SMK-SLB'!$F$14:$CG$713,'ALL-GTK-SD-SMP-SMA-SMK-SLB'!AR$7,FALSE)</f>
        <v>0</v>
      </c>
      <c r="AR677" s="9">
        <f>VLOOKUP($E677,'ALL-GTK-SD-SMP-SMA-SMK-SLB'!$F$14:$CG$713,'ALL-GTK-SD-SMP-SMA-SMK-SLB'!AS$7,FALSE)</f>
        <v>0</v>
      </c>
      <c r="AS677" s="9">
        <f>VLOOKUP($E677,'ALL-GTK-SD-SMP-SMA-SMK-SLB'!$F$14:$CG$713,'ALL-GTK-SD-SMP-SMA-SMK-SLB'!AT$7,FALSE)</f>
        <v>0</v>
      </c>
      <c r="AT677" s="9">
        <f>VLOOKUP($E677,'ALL-GTK-SD-SMP-SMA-SMK-SLB'!$F$14:$CG$713,'ALL-GTK-SD-SMP-SMA-SMK-SLB'!AU$7,FALSE)</f>
        <v>0</v>
      </c>
      <c r="AU677" s="9">
        <f>VLOOKUP($E677,'ALL-GTK-SD-SMP-SMA-SMK-SLB'!$F$14:$CG$713,'ALL-GTK-SD-SMP-SMA-SMK-SLB'!AV$7,FALSE)</f>
        <v>1</v>
      </c>
      <c r="AV677" s="9">
        <f>VLOOKUP($E677,'ALL-GTK-SD-SMP-SMA-SMK-SLB'!$F$14:$CG$713,'ALL-GTK-SD-SMP-SMA-SMK-SLB'!AW$7,FALSE)</f>
        <v>0</v>
      </c>
      <c r="AW677" s="9">
        <f>VLOOKUP($E677,'ALL-GTK-SD-SMP-SMA-SMK-SLB'!$F$14:$CG$713,'ALL-GTK-SD-SMP-SMA-SMK-SLB'!AX$7,FALSE)</f>
        <v>0</v>
      </c>
      <c r="AX677" s="9">
        <f>VLOOKUP($E677,'ALL-GTK-SD-SMP-SMA-SMK-SLB'!$F$14:$CG$713,'ALL-GTK-SD-SMP-SMA-SMK-SLB'!AY$7,FALSE)</f>
        <v>6</v>
      </c>
      <c r="AY677" s="9">
        <f>VLOOKUP($E677,'ALL-GTK-SD-SMP-SMA-SMK-SLB'!$F$14:$CG$713,'ALL-GTK-SD-SMP-SMA-SMK-SLB'!AZ$7,FALSE)</f>
        <v>7</v>
      </c>
      <c r="AZ677" s="9">
        <f>VLOOKUP($E677,'ALL-GTK-SD-SMP-SMA-SMK-SLB'!$F$14:$CG$713,'ALL-GTK-SD-SMP-SMA-SMK-SLB'!BA$7,FALSE)</f>
        <v>0</v>
      </c>
      <c r="BA677" s="9">
        <f>VLOOKUP($E677,'ALL-GTK-SD-SMP-SMA-SMK-SLB'!$F$14:$CG$713,'ALL-GTK-SD-SMP-SMA-SMK-SLB'!BB$7,FALSE)</f>
        <v>0</v>
      </c>
      <c r="BB677" s="9">
        <f>VLOOKUP($E677,'ALL-GTK-SD-SMP-SMA-SMK-SLB'!$F$14:$CG$713,'ALL-GTK-SD-SMP-SMA-SMK-SLB'!BC$7,FALSE)</f>
        <v>0</v>
      </c>
      <c r="BC677" s="9">
        <f>VLOOKUP($E677,'ALL-GTK-SD-SMP-SMA-SMK-SLB'!$F$14:$CG$713,'ALL-GTK-SD-SMP-SMA-SMK-SLB'!BD$7,FALSE)</f>
        <v>0</v>
      </c>
      <c r="BD677" s="310">
        <f t="shared" si="380"/>
        <v>0</v>
      </c>
      <c r="BE677" s="310">
        <f t="shared" si="381"/>
        <v>1</v>
      </c>
      <c r="BF677" s="10">
        <f t="shared" si="382"/>
        <v>1</v>
      </c>
      <c r="BG677" s="311">
        <f t="shared" si="383"/>
        <v>6</v>
      </c>
      <c r="BH677" s="311">
        <f t="shared" si="384"/>
        <v>7</v>
      </c>
      <c r="BI677" s="10">
        <f t="shared" si="385"/>
        <v>13</v>
      </c>
      <c r="BJ677" s="44">
        <f t="shared" si="386"/>
        <v>6</v>
      </c>
      <c r="BK677" s="44">
        <f t="shared" si="387"/>
        <v>8</v>
      </c>
      <c r="BL677" s="11">
        <f t="shared" si="388"/>
        <v>14</v>
      </c>
      <c r="BM677" s="9">
        <f>VLOOKUP($E677,'ALL-GTK-SD-SMP-SMA-SMK-SLB'!$F$14:$CG$713,'ALL-GTK-SD-SMP-SMA-SMK-SLB'!BN$7,FALSE)</f>
        <v>0</v>
      </c>
      <c r="BN677" s="9">
        <f>VLOOKUP($E677,'ALL-GTK-SD-SMP-SMA-SMK-SLB'!$F$14:$CG$713,'ALL-GTK-SD-SMP-SMA-SMK-SLB'!BO$7,FALSE)</f>
        <v>0</v>
      </c>
      <c r="BO677" s="9">
        <f>VLOOKUP($E677,'ALL-GTK-SD-SMP-SMA-SMK-SLB'!$F$14:$CG$713,'ALL-GTK-SD-SMP-SMA-SMK-SLB'!BP$7,FALSE)</f>
        <v>1</v>
      </c>
      <c r="BP677" s="9">
        <f>VLOOKUP($E677,'ALL-GTK-SD-SMP-SMA-SMK-SLB'!$F$14:$CG$713,'ALL-GTK-SD-SMP-SMA-SMK-SLB'!BQ$7,FALSE)</f>
        <v>0</v>
      </c>
      <c r="BQ677" s="9">
        <f>VLOOKUP($E677,'ALL-GTK-SD-SMP-SMA-SMK-SLB'!$F$14:$CG$713,'ALL-GTK-SD-SMP-SMA-SMK-SLB'!BR$7,FALSE)</f>
        <v>0</v>
      </c>
      <c r="BR677" s="9">
        <f>VLOOKUP($E677,'ALL-GTK-SD-SMP-SMA-SMK-SLB'!$F$14:$CG$713,'ALL-GTK-SD-SMP-SMA-SMK-SLB'!BS$7,FALSE)</f>
        <v>0</v>
      </c>
      <c r="BS677" s="9">
        <f>VLOOKUP($E677,'ALL-GTK-SD-SMP-SMA-SMK-SLB'!$F$14:$CG$713,'ALL-GTK-SD-SMP-SMA-SMK-SLB'!BT$7,FALSE)</f>
        <v>0</v>
      </c>
      <c r="BT677" s="9">
        <f>VLOOKUP($E677,'ALL-GTK-SD-SMP-SMA-SMK-SLB'!$F$14:$CG$713,'ALL-GTK-SD-SMP-SMA-SMK-SLB'!BU$7,FALSE)</f>
        <v>0</v>
      </c>
      <c r="BU677" s="299">
        <f t="shared" si="389"/>
        <v>1</v>
      </c>
      <c r="BV677" s="299">
        <f t="shared" si="390"/>
        <v>0</v>
      </c>
      <c r="BW677" s="44">
        <f t="shared" si="391"/>
        <v>1</v>
      </c>
      <c r="BX677" s="44">
        <f t="shared" si="392"/>
        <v>0</v>
      </c>
      <c r="BY677" s="11">
        <f t="shared" si="393"/>
        <v>1</v>
      </c>
      <c r="BZ677" s="14">
        <f t="shared" si="394"/>
        <v>9</v>
      </c>
      <c r="CA677" s="14">
        <f t="shared" si="395"/>
        <v>8</v>
      </c>
      <c r="CB677" s="13">
        <f t="shared" si="396"/>
        <v>1</v>
      </c>
      <c r="CC677" s="13">
        <f t="shared" si="397"/>
        <v>0</v>
      </c>
      <c r="CD677" s="312">
        <f t="shared" si="398"/>
        <v>10</v>
      </c>
      <c r="CE677" s="312">
        <f t="shared" si="399"/>
        <v>8</v>
      </c>
      <c r="CF677" s="313">
        <f t="shared" si="400"/>
        <v>18</v>
      </c>
      <c r="CG677" s="302" t="str">
        <f t="shared" si="401"/>
        <v>REVISI</v>
      </c>
    </row>
    <row r="678" spans="1:85" ht="14.25" x14ac:dyDescent="0.25">
      <c r="A678" s="6">
        <v>666</v>
      </c>
      <c r="B678" s="495">
        <v>55</v>
      </c>
      <c r="C678" s="495" t="s">
        <v>9</v>
      </c>
      <c r="D678" s="496" t="s">
        <v>26</v>
      </c>
      <c r="E678" s="626">
        <v>69756201</v>
      </c>
      <c r="F678" s="627" t="s">
        <v>1137</v>
      </c>
      <c r="G678" s="624" t="s">
        <v>53</v>
      </c>
      <c r="H678" s="9">
        <f>VLOOKUP($E678,'ALL-GTK-SD-SMP-SMA-SMK-SLB'!$F$14:$CG$713,'ALL-GTK-SD-SMP-SMA-SMK-SLB'!I$7,FALSE)</f>
        <v>0</v>
      </c>
      <c r="I678" s="9">
        <f>VLOOKUP($E678,'ALL-GTK-SD-SMP-SMA-SMK-SLB'!$F$14:$CG$713,'ALL-GTK-SD-SMP-SMA-SMK-SLB'!J$7,FALSE)</f>
        <v>0</v>
      </c>
      <c r="J678" s="9">
        <f>VLOOKUP($E678,'ALL-GTK-SD-SMP-SMA-SMK-SLB'!$F$14:$CG$713,'ALL-GTK-SD-SMP-SMA-SMK-SLB'!K$7,FALSE)</f>
        <v>0</v>
      </c>
      <c r="K678" s="9">
        <f>VLOOKUP($E678,'ALL-GTK-SD-SMP-SMA-SMK-SLB'!$F$14:$CG$713,'ALL-GTK-SD-SMP-SMA-SMK-SLB'!L$7,FALSE)</f>
        <v>0</v>
      </c>
      <c r="L678" s="9">
        <f>VLOOKUP($E678,'ALL-GTK-SD-SMP-SMA-SMK-SLB'!$F$14:$CG$713,'ALL-GTK-SD-SMP-SMA-SMK-SLB'!M$7,FALSE)</f>
        <v>0</v>
      </c>
      <c r="M678" s="9">
        <f>VLOOKUP($E678,'ALL-GTK-SD-SMP-SMA-SMK-SLB'!$F$14:$CG$713,'ALL-GTK-SD-SMP-SMA-SMK-SLB'!N$7,FALSE)</f>
        <v>0</v>
      </c>
      <c r="N678" s="9">
        <f>VLOOKUP($E678,'ALL-GTK-SD-SMP-SMA-SMK-SLB'!$F$14:$CG$713,'ALL-GTK-SD-SMP-SMA-SMK-SLB'!O$7,FALSE)</f>
        <v>0</v>
      </c>
      <c r="O678" s="9">
        <f>VLOOKUP($E678,'ALL-GTK-SD-SMP-SMA-SMK-SLB'!$F$14:$CG$713,'ALL-GTK-SD-SMP-SMA-SMK-SLB'!P$7,FALSE)</f>
        <v>0</v>
      </c>
      <c r="P678" s="299">
        <f t="shared" si="366"/>
        <v>0</v>
      </c>
      <c r="Q678" s="299">
        <f t="shared" si="367"/>
        <v>0</v>
      </c>
      <c r="R678" s="300">
        <f t="shared" si="368"/>
        <v>0</v>
      </c>
      <c r="S678" s="9">
        <f>VLOOKUP($E678,'ALL-GTK-SD-SMP-SMA-SMK-SLB'!$F$14:$CG$713,'ALL-GTK-SD-SMP-SMA-SMK-SLB'!T$7,FALSE)</f>
        <v>1</v>
      </c>
      <c r="T678" s="9">
        <f>VLOOKUP($E678,'ALL-GTK-SD-SMP-SMA-SMK-SLB'!$F$14:$CG$713,'ALL-GTK-SD-SMP-SMA-SMK-SLB'!U$7,FALSE)</f>
        <v>3</v>
      </c>
      <c r="U678" s="9">
        <f>VLOOKUP($E678,'ALL-GTK-SD-SMP-SMA-SMK-SLB'!$F$14:$CG$713,'ALL-GTK-SD-SMP-SMA-SMK-SLB'!V$7,FALSE)</f>
        <v>0</v>
      </c>
      <c r="V678" s="9">
        <f>VLOOKUP($E678,'ALL-GTK-SD-SMP-SMA-SMK-SLB'!$F$14:$CG$713,'ALL-GTK-SD-SMP-SMA-SMK-SLB'!W$7,FALSE)</f>
        <v>0</v>
      </c>
      <c r="W678" s="9">
        <f>VLOOKUP($E678,'ALL-GTK-SD-SMP-SMA-SMK-SLB'!$F$14:$CG$713,'ALL-GTK-SD-SMP-SMA-SMK-SLB'!X$7,FALSE)</f>
        <v>0</v>
      </c>
      <c r="X678" s="9">
        <f>VLOOKUP($E678,'ALL-GTK-SD-SMP-SMA-SMK-SLB'!$F$14:$CG$713,'ALL-GTK-SD-SMP-SMA-SMK-SLB'!Y$7,FALSE)</f>
        <v>0</v>
      </c>
      <c r="Y678" s="299">
        <f t="shared" si="369"/>
        <v>1</v>
      </c>
      <c r="Z678" s="299">
        <f t="shared" si="370"/>
        <v>3</v>
      </c>
      <c r="AA678" s="10">
        <f t="shared" si="371"/>
        <v>4</v>
      </c>
      <c r="AB678" s="44">
        <f t="shared" si="372"/>
        <v>1</v>
      </c>
      <c r="AC678" s="44">
        <f t="shared" si="373"/>
        <v>3</v>
      </c>
      <c r="AD678" s="11">
        <f t="shared" si="374"/>
        <v>4</v>
      </c>
      <c r="AE678" s="9">
        <f>VLOOKUP($E678,'ALL-GTK-SD-SMP-SMA-SMK-SLB'!$F$14:$CG$713,'ALL-GTK-SD-SMP-SMA-SMK-SLB'!AF$7,FALSE)</f>
        <v>1</v>
      </c>
      <c r="AF678" s="9">
        <f>VLOOKUP($E678,'ALL-GTK-SD-SMP-SMA-SMK-SLB'!$F$14:$CG$713,'ALL-GTK-SD-SMP-SMA-SMK-SLB'!AG$7,FALSE)</f>
        <v>3</v>
      </c>
      <c r="AG678" s="10">
        <f t="shared" si="375"/>
        <v>4</v>
      </c>
      <c r="AH678" s="9">
        <f>VLOOKUP($E678,'ALL-GTK-SD-SMP-SMA-SMK-SLB'!$F$14:$CG$713,'ALL-GTK-SD-SMP-SMA-SMK-SLB'!AI$7,FALSE)</f>
        <v>0</v>
      </c>
      <c r="AI678" s="9">
        <f>VLOOKUP($E678,'ALL-GTK-SD-SMP-SMA-SMK-SLB'!$F$14:$CG$713,'ALL-GTK-SD-SMP-SMA-SMK-SLB'!AJ$7,FALSE)</f>
        <v>0</v>
      </c>
      <c r="AJ678" s="10">
        <f t="shared" si="376"/>
        <v>0</v>
      </c>
      <c r="AK678" s="44">
        <f t="shared" si="377"/>
        <v>1</v>
      </c>
      <c r="AL678" s="44">
        <f t="shared" si="378"/>
        <v>3</v>
      </c>
      <c r="AM678" s="11">
        <f t="shared" si="379"/>
        <v>4</v>
      </c>
      <c r="AN678" s="299">
        <v>0</v>
      </c>
      <c r="AO678" s="299">
        <v>0</v>
      </c>
      <c r="AP678" s="9">
        <f>VLOOKUP($E678,'ALL-GTK-SD-SMP-SMA-SMK-SLB'!$F$14:$CG$713,'ALL-GTK-SD-SMP-SMA-SMK-SLB'!AQ$7,FALSE)</f>
        <v>0</v>
      </c>
      <c r="AQ678" s="9">
        <f>VLOOKUP($E678,'ALL-GTK-SD-SMP-SMA-SMK-SLB'!$F$14:$CG$713,'ALL-GTK-SD-SMP-SMA-SMK-SLB'!AR$7,FALSE)</f>
        <v>0</v>
      </c>
      <c r="AR678" s="9">
        <f>VLOOKUP($E678,'ALL-GTK-SD-SMP-SMA-SMK-SLB'!$F$14:$CG$713,'ALL-GTK-SD-SMP-SMA-SMK-SLB'!AS$7,FALSE)</f>
        <v>0</v>
      </c>
      <c r="AS678" s="9">
        <f>VLOOKUP($E678,'ALL-GTK-SD-SMP-SMA-SMK-SLB'!$F$14:$CG$713,'ALL-GTK-SD-SMP-SMA-SMK-SLB'!AT$7,FALSE)</f>
        <v>0</v>
      </c>
      <c r="AT678" s="9">
        <f>VLOOKUP($E678,'ALL-GTK-SD-SMP-SMA-SMK-SLB'!$F$14:$CG$713,'ALL-GTK-SD-SMP-SMA-SMK-SLB'!AU$7,FALSE)</f>
        <v>0</v>
      </c>
      <c r="AU678" s="9">
        <f>VLOOKUP($E678,'ALL-GTK-SD-SMP-SMA-SMK-SLB'!$F$14:$CG$713,'ALL-GTK-SD-SMP-SMA-SMK-SLB'!AV$7,FALSE)</f>
        <v>0</v>
      </c>
      <c r="AV678" s="9">
        <f>VLOOKUP($E678,'ALL-GTK-SD-SMP-SMA-SMK-SLB'!$F$14:$CG$713,'ALL-GTK-SD-SMP-SMA-SMK-SLB'!AW$7,FALSE)</f>
        <v>0</v>
      </c>
      <c r="AW678" s="9">
        <f>VLOOKUP($E678,'ALL-GTK-SD-SMP-SMA-SMK-SLB'!$F$14:$CG$713,'ALL-GTK-SD-SMP-SMA-SMK-SLB'!AX$7,FALSE)</f>
        <v>0</v>
      </c>
      <c r="AX678" s="9">
        <f>VLOOKUP($E678,'ALL-GTK-SD-SMP-SMA-SMK-SLB'!$F$14:$CG$713,'ALL-GTK-SD-SMP-SMA-SMK-SLB'!AY$7,FALSE)</f>
        <v>1</v>
      </c>
      <c r="AY678" s="9">
        <f>VLOOKUP($E678,'ALL-GTK-SD-SMP-SMA-SMK-SLB'!$F$14:$CG$713,'ALL-GTK-SD-SMP-SMA-SMK-SLB'!AZ$7,FALSE)</f>
        <v>3</v>
      </c>
      <c r="AZ678" s="9">
        <f>VLOOKUP($E678,'ALL-GTK-SD-SMP-SMA-SMK-SLB'!$F$14:$CG$713,'ALL-GTK-SD-SMP-SMA-SMK-SLB'!BA$7,FALSE)</f>
        <v>0</v>
      </c>
      <c r="BA678" s="9">
        <f>VLOOKUP($E678,'ALL-GTK-SD-SMP-SMA-SMK-SLB'!$F$14:$CG$713,'ALL-GTK-SD-SMP-SMA-SMK-SLB'!BB$7,FALSE)</f>
        <v>0</v>
      </c>
      <c r="BB678" s="9">
        <f>VLOOKUP($E678,'ALL-GTK-SD-SMP-SMA-SMK-SLB'!$F$14:$CG$713,'ALL-GTK-SD-SMP-SMA-SMK-SLB'!BC$7,FALSE)</f>
        <v>0</v>
      </c>
      <c r="BC678" s="9">
        <f>VLOOKUP($E678,'ALL-GTK-SD-SMP-SMA-SMK-SLB'!$F$14:$CG$713,'ALL-GTK-SD-SMP-SMA-SMK-SLB'!BD$7,FALSE)</f>
        <v>0</v>
      </c>
      <c r="BD678" s="310">
        <f t="shared" si="380"/>
        <v>0</v>
      </c>
      <c r="BE678" s="310">
        <f t="shared" si="381"/>
        <v>0</v>
      </c>
      <c r="BF678" s="10">
        <f t="shared" si="382"/>
        <v>0</v>
      </c>
      <c r="BG678" s="311">
        <f t="shared" si="383"/>
        <v>1</v>
      </c>
      <c r="BH678" s="311">
        <f t="shared" si="384"/>
        <v>3</v>
      </c>
      <c r="BI678" s="10">
        <f t="shared" si="385"/>
        <v>4</v>
      </c>
      <c r="BJ678" s="44">
        <f t="shared" si="386"/>
        <v>1</v>
      </c>
      <c r="BK678" s="44">
        <f t="shared" si="387"/>
        <v>3</v>
      </c>
      <c r="BL678" s="11">
        <f t="shared" si="388"/>
        <v>4</v>
      </c>
      <c r="BM678" s="9">
        <f>VLOOKUP($E678,'ALL-GTK-SD-SMP-SMA-SMK-SLB'!$F$14:$CG$713,'ALL-GTK-SD-SMP-SMA-SMK-SLB'!BN$7,FALSE)</f>
        <v>0</v>
      </c>
      <c r="BN678" s="9">
        <f>VLOOKUP($E678,'ALL-GTK-SD-SMP-SMA-SMK-SLB'!$F$14:$CG$713,'ALL-GTK-SD-SMP-SMA-SMK-SLB'!BO$7,FALSE)</f>
        <v>0</v>
      </c>
      <c r="BO678" s="9">
        <f>VLOOKUP($E678,'ALL-GTK-SD-SMP-SMA-SMK-SLB'!$F$14:$CG$713,'ALL-GTK-SD-SMP-SMA-SMK-SLB'!BP$7,FALSE)</f>
        <v>0</v>
      </c>
      <c r="BP678" s="9">
        <f>VLOOKUP($E678,'ALL-GTK-SD-SMP-SMA-SMK-SLB'!$F$14:$CG$713,'ALL-GTK-SD-SMP-SMA-SMK-SLB'!BQ$7,FALSE)</f>
        <v>0</v>
      </c>
      <c r="BQ678" s="9">
        <f>VLOOKUP($E678,'ALL-GTK-SD-SMP-SMA-SMK-SLB'!$F$14:$CG$713,'ALL-GTK-SD-SMP-SMA-SMK-SLB'!BR$7,FALSE)</f>
        <v>0</v>
      </c>
      <c r="BR678" s="9">
        <f>VLOOKUP($E678,'ALL-GTK-SD-SMP-SMA-SMK-SLB'!$F$14:$CG$713,'ALL-GTK-SD-SMP-SMA-SMK-SLB'!BS$7,FALSE)</f>
        <v>0</v>
      </c>
      <c r="BS678" s="9">
        <f>VLOOKUP($E678,'ALL-GTK-SD-SMP-SMA-SMK-SLB'!$F$14:$CG$713,'ALL-GTK-SD-SMP-SMA-SMK-SLB'!BT$7,FALSE)</f>
        <v>0</v>
      </c>
      <c r="BT678" s="9">
        <f>VLOOKUP($E678,'ALL-GTK-SD-SMP-SMA-SMK-SLB'!$F$14:$CG$713,'ALL-GTK-SD-SMP-SMA-SMK-SLB'!BU$7,FALSE)</f>
        <v>0</v>
      </c>
      <c r="BU678" s="299">
        <f t="shared" si="389"/>
        <v>0</v>
      </c>
      <c r="BV678" s="299">
        <f t="shared" si="390"/>
        <v>0</v>
      </c>
      <c r="BW678" s="44">
        <f t="shared" si="391"/>
        <v>0</v>
      </c>
      <c r="BX678" s="44">
        <f t="shared" si="392"/>
        <v>0</v>
      </c>
      <c r="BY678" s="11">
        <f t="shared" si="393"/>
        <v>0</v>
      </c>
      <c r="BZ678" s="14">
        <f t="shared" si="394"/>
        <v>1</v>
      </c>
      <c r="CA678" s="14">
        <f t="shared" si="395"/>
        <v>3</v>
      </c>
      <c r="CB678" s="13">
        <f t="shared" si="396"/>
        <v>0</v>
      </c>
      <c r="CC678" s="13">
        <f t="shared" si="397"/>
        <v>0</v>
      </c>
      <c r="CD678" s="312">
        <f t="shared" si="398"/>
        <v>1</v>
      </c>
      <c r="CE678" s="312">
        <f t="shared" si="399"/>
        <v>3</v>
      </c>
      <c r="CF678" s="313">
        <f t="shared" si="400"/>
        <v>4</v>
      </c>
      <c r="CG678" s="302" t="str">
        <f t="shared" si="401"/>
        <v>OK</v>
      </c>
    </row>
    <row r="679" spans="1:85" ht="24" x14ac:dyDescent="0.25">
      <c r="A679" s="6">
        <v>667</v>
      </c>
      <c r="B679" s="495">
        <v>56</v>
      </c>
      <c r="C679" s="495" t="s">
        <v>9</v>
      </c>
      <c r="D679" s="496" t="s">
        <v>26</v>
      </c>
      <c r="E679" s="626">
        <v>20340341</v>
      </c>
      <c r="F679" s="627" t="s">
        <v>1138</v>
      </c>
      <c r="G679" s="624" t="s">
        <v>53</v>
      </c>
      <c r="H679" s="9">
        <f>VLOOKUP($E679,'ALL-GTK-SD-SMP-SMA-SMK-SLB'!$F$14:$CG$713,'ALL-GTK-SD-SMP-SMA-SMK-SLB'!I$7,FALSE)</f>
        <v>0</v>
      </c>
      <c r="I679" s="9">
        <f>VLOOKUP($E679,'ALL-GTK-SD-SMP-SMA-SMK-SLB'!$F$14:$CG$713,'ALL-GTK-SD-SMP-SMA-SMK-SLB'!J$7,FALSE)</f>
        <v>0</v>
      </c>
      <c r="J679" s="9">
        <f>VLOOKUP($E679,'ALL-GTK-SD-SMP-SMA-SMK-SLB'!$F$14:$CG$713,'ALL-GTK-SD-SMP-SMA-SMK-SLB'!K$7,FALSE)</f>
        <v>0</v>
      </c>
      <c r="K679" s="9">
        <f>VLOOKUP($E679,'ALL-GTK-SD-SMP-SMA-SMK-SLB'!$F$14:$CG$713,'ALL-GTK-SD-SMP-SMA-SMK-SLB'!L$7,FALSE)</f>
        <v>0</v>
      </c>
      <c r="L679" s="9">
        <f>VLOOKUP($E679,'ALL-GTK-SD-SMP-SMA-SMK-SLB'!$F$14:$CG$713,'ALL-GTK-SD-SMP-SMA-SMK-SLB'!M$7,FALSE)</f>
        <v>0</v>
      </c>
      <c r="M679" s="9">
        <f>VLOOKUP($E679,'ALL-GTK-SD-SMP-SMA-SMK-SLB'!$F$14:$CG$713,'ALL-GTK-SD-SMP-SMA-SMK-SLB'!N$7,FALSE)</f>
        <v>0</v>
      </c>
      <c r="N679" s="9">
        <f>VLOOKUP($E679,'ALL-GTK-SD-SMP-SMA-SMK-SLB'!$F$14:$CG$713,'ALL-GTK-SD-SMP-SMA-SMK-SLB'!O$7,FALSE)</f>
        <v>0</v>
      </c>
      <c r="O679" s="9">
        <f>VLOOKUP($E679,'ALL-GTK-SD-SMP-SMA-SMK-SLB'!$F$14:$CG$713,'ALL-GTK-SD-SMP-SMA-SMK-SLB'!P$7,FALSE)</f>
        <v>0</v>
      </c>
      <c r="P679" s="299">
        <f t="shared" si="366"/>
        <v>0</v>
      </c>
      <c r="Q679" s="299">
        <f t="shared" si="367"/>
        <v>0</v>
      </c>
      <c r="R679" s="300">
        <f t="shared" si="368"/>
        <v>0</v>
      </c>
      <c r="S679" s="9">
        <f>VLOOKUP($E679,'ALL-GTK-SD-SMP-SMA-SMK-SLB'!$F$14:$CG$713,'ALL-GTK-SD-SMP-SMA-SMK-SLB'!T$7,FALSE)</f>
        <v>13</v>
      </c>
      <c r="T679" s="9">
        <f>VLOOKUP($E679,'ALL-GTK-SD-SMP-SMA-SMK-SLB'!$F$14:$CG$713,'ALL-GTK-SD-SMP-SMA-SMK-SLB'!U$7,FALSE)</f>
        <v>4</v>
      </c>
      <c r="U679" s="9">
        <f>VLOOKUP($E679,'ALL-GTK-SD-SMP-SMA-SMK-SLB'!$F$14:$CG$713,'ALL-GTK-SD-SMP-SMA-SMK-SLB'!V$7,FALSE)</f>
        <v>0</v>
      </c>
      <c r="V679" s="9">
        <f>VLOOKUP($E679,'ALL-GTK-SD-SMP-SMA-SMK-SLB'!$F$14:$CG$713,'ALL-GTK-SD-SMP-SMA-SMK-SLB'!W$7,FALSE)</f>
        <v>0</v>
      </c>
      <c r="W679" s="9">
        <f>VLOOKUP($E679,'ALL-GTK-SD-SMP-SMA-SMK-SLB'!$F$14:$CG$713,'ALL-GTK-SD-SMP-SMA-SMK-SLB'!X$7,FALSE)</f>
        <v>0</v>
      </c>
      <c r="X679" s="9">
        <f>VLOOKUP($E679,'ALL-GTK-SD-SMP-SMA-SMK-SLB'!$F$14:$CG$713,'ALL-GTK-SD-SMP-SMA-SMK-SLB'!Y$7,FALSE)</f>
        <v>0</v>
      </c>
      <c r="Y679" s="299">
        <f t="shared" si="369"/>
        <v>13</v>
      </c>
      <c r="Z679" s="299">
        <f t="shared" si="370"/>
        <v>4</v>
      </c>
      <c r="AA679" s="10">
        <f t="shared" si="371"/>
        <v>17</v>
      </c>
      <c r="AB679" s="44">
        <f t="shared" si="372"/>
        <v>13</v>
      </c>
      <c r="AC679" s="44">
        <f t="shared" si="373"/>
        <v>4</v>
      </c>
      <c r="AD679" s="11">
        <f t="shared" si="374"/>
        <v>17</v>
      </c>
      <c r="AE679" s="9">
        <f>VLOOKUP($E679,'ALL-GTK-SD-SMP-SMA-SMK-SLB'!$F$14:$CG$713,'ALL-GTK-SD-SMP-SMA-SMK-SLB'!AF$7,FALSE)</f>
        <v>12</v>
      </c>
      <c r="AF679" s="9">
        <f>VLOOKUP($E679,'ALL-GTK-SD-SMP-SMA-SMK-SLB'!$F$14:$CG$713,'ALL-GTK-SD-SMP-SMA-SMK-SLB'!AG$7,FALSE)</f>
        <v>1</v>
      </c>
      <c r="AG679" s="10">
        <f t="shared" si="375"/>
        <v>13</v>
      </c>
      <c r="AH679" s="9">
        <f>VLOOKUP($E679,'ALL-GTK-SD-SMP-SMA-SMK-SLB'!$F$14:$CG$713,'ALL-GTK-SD-SMP-SMA-SMK-SLB'!AI$7,FALSE)</f>
        <v>1</v>
      </c>
      <c r="AI679" s="9">
        <f>VLOOKUP($E679,'ALL-GTK-SD-SMP-SMA-SMK-SLB'!$F$14:$CG$713,'ALL-GTK-SD-SMP-SMA-SMK-SLB'!AJ$7,FALSE)</f>
        <v>3</v>
      </c>
      <c r="AJ679" s="10">
        <f t="shared" si="376"/>
        <v>4</v>
      </c>
      <c r="AK679" s="44">
        <f t="shared" si="377"/>
        <v>13</v>
      </c>
      <c r="AL679" s="44">
        <f t="shared" si="378"/>
        <v>4</v>
      </c>
      <c r="AM679" s="11">
        <f t="shared" si="379"/>
        <v>17</v>
      </c>
      <c r="AN679" s="299">
        <v>0</v>
      </c>
      <c r="AO679" s="299">
        <v>0</v>
      </c>
      <c r="AP679" s="9">
        <f>VLOOKUP($E679,'ALL-GTK-SD-SMP-SMA-SMK-SLB'!$F$14:$CG$713,'ALL-GTK-SD-SMP-SMA-SMK-SLB'!AQ$7,FALSE)</f>
        <v>0</v>
      </c>
      <c r="AQ679" s="9">
        <f>VLOOKUP($E679,'ALL-GTK-SD-SMP-SMA-SMK-SLB'!$F$14:$CG$713,'ALL-GTK-SD-SMP-SMA-SMK-SLB'!AR$7,FALSE)</f>
        <v>0</v>
      </c>
      <c r="AR679" s="9">
        <f>VLOOKUP($E679,'ALL-GTK-SD-SMP-SMA-SMK-SLB'!$F$14:$CG$713,'ALL-GTK-SD-SMP-SMA-SMK-SLB'!AS$7,FALSE)</f>
        <v>0</v>
      </c>
      <c r="AS679" s="9">
        <f>VLOOKUP($E679,'ALL-GTK-SD-SMP-SMA-SMK-SLB'!$F$14:$CG$713,'ALL-GTK-SD-SMP-SMA-SMK-SLB'!AT$7,FALSE)</f>
        <v>0</v>
      </c>
      <c r="AT679" s="9">
        <f>VLOOKUP($E679,'ALL-GTK-SD-SMP-SMA-SMK-SLB'!$F$14:$CG$713,'ALL-GTK-SD-SMP-SMA-SMK-SLB'!AU$7,FALSE)</f>
        <v>1</v>
      </c>
      <c r="AU679" s="9">
        <f>VLOOKUP($E679,'ALL-GTK-SD-SMP-SMA-SMK-SLB'!$F$14:$CG$713,'ALL-GTK-SD-SMP-SMA-SMK-SLB'!AV$7,FALSE)</f>
        <v>0</v>
      </c>
      <c r="AV679" s="9">
        <f>VLOOKUP($E679,'ALL-GTK-SD-SMP-SMA-SMK-SLB'!$F$14:$CG$713,'ALL-GTK-SD-SMP-SMA-SMK-SLB'!AW$7,FALSE)</f>
        <v>0</v>
      </c>
      <c r="AW679" s="9">
        <f>VLOOKUP($E679,'ALL-GTK-SD-SMP-SMA-SMK-SLB'!$F$14:$CG$713,'ALL-GTK-SD-SMP-SMA-SMK-SLB'!AX$7,FALSE)</f>
        <v>0</v>
      </c>
      <c r="AX679" s="9">
        <f>VLOOKUP($E679,'ALL-GTK-SD-SMP-SMA-SMK-SLB'!$F$14:$CG$713,'ALL-GTK-SD-SMP-SMA-SMK-SLB'!AY$7,FALSE)</f>
        <v>9</v>
      </c>
      <c r="AY679" s="9">
        <f>VLOOKUP($E679,'ALL-GTK-SD-SMP-SMA-SMK-SLB'!$F$14:$CG$713,'ALL-GTK-SD-SMP-SMA-SMK-SLB'!AZ$7,FALSE)</f>
        <v>4</v>
      </c>
      <c r="AZ679" s="9">
        <f>VLOOKUP($E679,'ALL-GTK-SD-SMP-SMA-SMK-SLB'!$F$14:$CG$713,'ALL-GTK-SD-SMP-SMA-SMK-SLB'!BA$7,FALSE)</f>
        <v>3</v>
      </c>
      <c r="BA679" s="9">
        <f>VLOOKUP($E679,'ALL-GTK-SD-SMP-SMA-SMK-SLB'!$F$14:$CG$713,'ALL-GTK-SD-SMP-SMA-SMK-SLB'!BB$7,FALSE)</f>
        <v>0</v>
      </c>
      <c r="BB679" s="9">
        <f>VLOOKUP($E679,'ALL-GTK-SD-SMP-SMA-SMK-SLB'!$F$14:$CG$713,'ALL-GTK-SD-SMP-SMA-SMK-SLB'!BC$7,FALSE)</f>
        <v>0</v>
      </c>
      <c r="BC679" s="9">
        <f>VLOOKUP($E679,'ALL-GTK-SD-SMP-SMA-SMK-SLB'!$F$14:$CG$713,'ALL-GTK-SD-SMP-SMA-SMK-SLB'!BD$7,FALSE)</f>
        <v>0</v>
      </c>
      <c r="BD679" s="310">
        <f t="shared" si="380"/>
        <v>1</v>
      </c>
      <c r="BE679" s="310">
        <f t="shared" si="381"/>
        <v>0</v>
      </c>
      <c r="BF679" s="10">
        <f t="shared" si="382"/>
        <v>1</v>
      </c>
      <c r="BG679" s="311">
        <f t="shared" si="383"/>
        <v>12</v>
      </c>
      <c r="BH679" s="311">
        <f t="shared" si="384"/>
        <v>4</v>
      </c>
      <c r="BI679" s="10">
        <f t="shared" si="385"/>
        <v>16</v>
      </c>
      <c r="BJ679" s="44">
        <f t="shared" si="386"/>
        <v>13</v>
      </c>
      <c r="BK679" s="44">
        <f t="shared" si="387"/>
        <v>4</v>
      </c>
      <c r="BL679" s="11">
        <f t="shared" si="388"/>
        <v>17</v>
      </c>
      <c r="BM679" s="9">
        <f>VLOOKUP($E679,'ALL-GTK-SD-SMP-SMA-SMK-SLB'!$F$14:$CG$713,'ALL-GTK-SD-SMP-SMA-SMK-SLB'!BN$7,FALSE)</f>
        <v>0</v>
      </c>
      <c r="BN679" s="9">
        <f>VLOOKUP($E679,'ALL-GTK-SD-SMP-SMA-SMK-SLB'!$F$14:$CG$713,'ALL-GTK-SD-SMP-SMA-SMK-SLB'!BO$7,FALSE)</f>
        <v>0</v>
      </c>
      <c r="BO679" s="9">
        <f>VLOOKUP($E679,'ALL-GTK-SD-SMP-SMA-SMK-SLB'!$F$14:$CG$713,'ALL-GTK-SD-SMP-SMA-SMK-SLB'!BP$7,FALSE)</f>
        <v>3</v>
      </c>
      <c r="BP679" s="9">
        <f>VLOOKUP($E679,'ALL-GTK-SD-SMP-SMA-SMK-SLB'!$F$14:$CG$713,'ALL-GTK-SD-SMP-SMA-SMK-SLB'!BQ$7,FALSE)</f>
        <v>1</v>
      </c>
      <c r="BQ679" s="9">
        <f>VLOOKUP($E679,'ALL-GTK-SD-SMP-SMA-SMK-SLB'!$F$14:$CG$713,'ALL-GTK-SD-SMP-SMA-SMK-SLB'!BR$7,FALSE)</f>
        <v>0</v>
      </c>
      <c r="BR679" s="9">
        <f>VLOOKUP($E679,'ALL-GTK-SD-SMP-SMA-SMK-SLB'!$F$14:$CG$713,'ALL-GTK-SD-SMP-SMA-SMK-SLB'!BS$7,FALSE)</f>
        <v>0</v>
      </c>
      <c r="BS679" s="9">
        <f>VLOOKUP($E679,'ALL-GTK-SD-SMP-SMA-SMK-SLB'!$F$14:$CG$713,'ALL-GTK-SD-SMP-SMA-SMK-SLB'!BT$7,FALSE)</f>
        <v>0</v>
      </c>
      <c r="BT679" s="9">
        <f>VLOOKUP($E679,'ALL-GTK-SD-SMP-SMA-SMK-SLB'!$F$14:$CG$713,'ALL-GTK-SD-SMP-SMA-SMK-SLB'!BU$7,FALSE)</f>
        <v>0</v>
      </c>
      <c r="BU679" s="299">
        <f t="shared" si="389"/>
        <v>3</v>
      </c>
      <c r="BV679" s="299">
        <f t="shared" si="390"/>
        <v>1</v>
      </c>
      <c r="BW679" s="44">
        <f t="shared" si="391"/>
        <v>3</v>
      </c>
      <c r="BX679" s="44">
        <f t="shared" si="392"/>
        <v>1</v>
      </c>
      <c r="BY679" s="11">
        <f t="shared" si="393"/>
        <v>4</v>
      </c>
      <c r="BZ679" s="14">
        <f t="shared" si="394"/>
        <v>13</v>
      </c>
      <c r="CA679" s="14">
        <f t="shared" si="395"/>
        <v>4</v>
      </c>
      <c r="CB679" s="13">
        <f t="shared" si="396"/>
        <v>3</v>
      </c>
      <c r="CC679" s="13">
        <f t="shared" si="397"/>
        <v>1</v>
      </c>
      <c r="CD679" s="312">
        <f t="shared" si="398"/>
        <v>16</v>
      </c>
      <c r="CE679" s="312">
        <f t="shared" si="399"/>
        <v>5</v>
      </c>
      <c r="CF679" s="313">
        <f t="shared" si="400"/>
        <v>21</v>
      </c>
      <c r="CG679" s="302" t="str">
        <f t="shared" si="401"/>
        <v>OK</v>
      </c>
    </row>
    <row r="680" spans="1:85" ht="14.25" x14ac:dyDescent="0.25">
      <c r="A680" s="6">
        <v>668</v>
      </c>
      <c r="B680" s="495">
        <v>57</v>
      </c>
      <c r="C680" s="495" t="s">
        <v>9</v>
      </c>
      <c r="D680" s="496" t="s">
        <v>26</v>
      </c>
      <c r="E680" s="626">
        <v>20362083</v>
      </c>
      <c r="F680" s="627" t="s">
        <v>1139</v>
      </c>
      <c r="G680" s="624" t="s">
        <v>53</v>
      </c>
      <c r="H680" s="9">
        <f>VLOOKUP($E680,'ALL-GTK-SD-SMP-SMA-SMK-SLB'!$F$14:$CG$713,'ALL-GTK-SD-SMP-SMA-SMK-SLB'!I$7,FALSE)</f>
        <v>0</v>
      </c>
      <c r="I680" s="9">
        <f>VLOOKUP($E680,'ALL-GTK-SD-SMP-SMA-SMK-SLB'!$F$14:$CG$713,'ALL-GTK-SD-SMP-SMA-SMK-SLB'!J$7,FALSE)</f>
        <v>0</v>
      </c>
      <c r="J680" s="9">
        <f>VLOOKUP($E680,'ALL-GTK-SD-SMP-SMA-SMK-SLB'!$F$14:$CG$713,'ALL-GTK-SD-SMP-SMA-SMK-SLB'!K$7,FALSE)</f>
        <v>0</v>
      </c>
      <c r="K680" s="9">
        <f>VLOOKUP($E680,'ALL-GTK-SD-SMP-SMA-SMK-SLB'!$F$14:$CG$713,'ALL-GTK-SD-SMP-SMA-SMK-SLB'!L$7,FALSE)</f>
        <v>0</v>
      </c>
      <c r="L680" s="9">
        <f>VLOOKUP($E680,'ALL-GTK-SD-SMP-SMA-SMK-SLB'!$F$14:$CG$713,'ALL-GTK-SD-SMP-SMA-SMK-SLB'!M$7,FALSE)</f>
        <v>0</v>
      </c>
      <c r="M680" s="9">
        <f>VLOOKUP($E680,'ALL-GTK-SD-SMP-SMA-SMK-SLB'!$F$14:$CG$713,'ALL-GTK-SD-SMP-SMA-SMK-SLB'!N$7,FALSE)</f>
        <v>0</v>
      </c>
      <c r="N680" s="9">
        <f>VLOOKUP($E680,'ALL-GTK-SD-SMP-SMA-SMK-SLB'!$F$14:$CG$713,'ALL-GTK-SD-SMP-SMA-SMK-SLB'!O$7,FALSE)</f>
        <v>0</v>
      </c>
      <c r="O680" s="9">
        <f>VLOOKUP($E680,'ALL-GTK-SD-SMP-SMA-SMK-SLB'!$F$14:$CG$713,'ALL-GTK-SD-SMP-SMA-SMK-SLB'!P$7,FALSE)</f>
        <v>0</v>
      </c>
      <c r="P680" s="299">
        <f t="shared" si="366"/>
        <v>0</v>
      </c>
      <c r="Q680" s="299">
        <f t="shared" si="367"/>
        <v>0</v>
      </c>
      <c r="R680" s="300">
        <f t="shared" si="368"/>
        <v>0</v>
      </c>
      <c r="S680" s="9">
        <f>VLOOKUP($E680,'ALL-GTK-SD-SMP-SMA-SMK-SLB'!$F$14:$CG$713,'ALL-GTK-SD-SMP-SMA-SMK-SLB'!T$7,FALSE)</f>
        <v>5</v>
      </c>
      <c r="T680" s="9">
        <f>VLOOKUP($E680,'ALL-GTK-SD-SMP-SMA-SMK-SLB'!$F$14:$CG$713,'ALL-GTK-SD-SMP-SMA-SMK-SLB'!U$7,FALSE)</f>
        <v>8</v>
      </c>
      <c r="U680" s="9">
        <f>VLOOKUP($E680,'ALL-GTK-SD-SMP-SMA-SMK-SLB'!$F$14:$CG$713,'ALL-GTK-SD-SMP-SMA-SMK-SLB'!V$7,FALSE)</f>
        <v>1</v>
      </c>
      <c r="V680" s="9">
        <f>VLOOKUP($E680,'ALL-GTK-SD-SMP-SMA-SMK-SLB'!$F$14:$CG$713,'ALL-GTK-SD-SMP-SMA-SMK-SLB'!W$7,FALSE)</f>
        <v>0</v>
      </c>
      <c r="W680" s="9">
        <f>VLOOKUP($E680,'ALL-GTK-SD-SMP-SMA-SMK-SLB'!$F$14:$CG$713,'ALL-GTK-SD-SMP-SMA-SMK-SLB'!X$7,FALSE)</f>
        <v>1</v>
      </c>
      <c r="X680" s="9">
        <f>VLOOKUP($E680,'ALL-GTK-SD-SMP-SMA-SMK-SLB'!$F$14:$CG$713,'ALL-GTK-SD-SMP-SMA-SMK-SLB'!Y$7,FALSE)</f>
        <v>4</v>
      </c>
      <c r="Y680" s="299">
        <f t="shared" si="369"/>
        <v>7</v>
      </c>
      <c r="Z680" s="299">
        <f t="shared" si="370"/>
        <v>12</v>
      </c>
      <c r="AA680" s="10">
        <f t="shared" si="371"/>
        <v>19</v>
      </c>
      <c r="AB680" s="44">
        <f t="shared" si="372"/>
        <v>7</v>
      </c>
      <c r="AC680" s="44">
        <f t="shared" si="373"/>
        <v>12</v>
      </c>
      <c r="AD680" s="11">
        <f t="shared" si="374"/>
        <v>19</v>
      </c>
      <c r="AE680" s="9">
        <f>VLOOKUP($E680,'ALL-GTK-SD-SMP-SMA-SMK-SLB'!$F$14:$CG$713,'ALL-GTK-SD-SMP-SMA-SMK-SLB'!AF$7,FALSE)</f>
        <v>7</v>
      </c>
      <c r="AF680" s="9">
        <f>VLOOKUP($E680,'ALL-GTK-SD-SMP-SMA-SMK-SLB'!$F$14:$CG$713,'ALL-GTK-SD-SMP-SMA-SMK-SLB'!AG$7,FALSE)</f>
        <v>11</v>
      </c>
      <c r="AG680" s="10">
        <f t="shared" si="375"/>
        <v>18</v>
      </c>
      <c r="AH680" s="9">
        <f>VLOOKUP($E680,'ALL-GTK-SD-SMP-SMA-SMK-SLB'!$F$14:$CG$713,'ALL-GTK-SD-SMP-SMA-SMK-SLB'!AI$7,FALSE)</f>
        <v>0</v>
      </c>
      <c r="AI680" s="9">
        <f>VLOOKUP($E680,'ALL-GTK-SD-SMP-SMA-SMK-SLB'!$F$14:$CG$713,'ALL-GTK-SD-SMP-SMA-SMK-SLB'!AJ$7,FALSE)</f>
        <v>1</v>
      </c>
      <c r="AJ680" s="10">
        <f t="shared" si="376"/>
        <v>1</v>
      </c>
      <c r="AK680" s="44">
        <f t="shared" si="377"/>
        <v>7</v>
      </c>
      <c r="AL680" s="44">
        <f t="shared" si="378"/>
        <v>12</v>
      </c>
      <c r="AM680" s="11">
        <f t="shared" si="379"/>
        <v>19</v>
      </c>
      <c r="AN680" s="299">
        <v>0</v>
      </c>
      <c r="AO680" s="299">
        <v>0</v>
      </c>
      <c r="AP680" s="9">
        <f>VLOOKUP($E680,'ALL-GTK-SD-SMP-SMA-SMK-SLB'!$F$14:$CG$713,'ALL-GTK-SD-SMP-SMA-SMK-SLB'!AQ$7,FALSE)</f>
        <v>0</v>
      </c>
      <c r="AQ680" s="9">
        <f>VLOOKUP($E680,'ALL-GTK-SD-SMP-SMA-SMK-SLB'!$F$14:$CG$713,'ALL-GTK-SD-SMP-SMA-SMK-SLB'!AR$7,FALSE)</f>
        <v>0</v>
      </c>
      <c r="AR680" s="9">
        <f>VLOOKUP($E680,'ALL-GTK-SD-SMP-SMA-SMK-SLB'!$F$14:$CG$713,'ALL-GTK-SD-SMP-SMA-SMK-SLB'!AS$7,FALSE)</f>
        <v>0</v>
      </c>
      <c r="AS680" s="9">
        <f>VLOOKUP($E680,'ALL-GTK-SD-SMP-SMA-SMK-SLB'!$F$14:$CG$713,'ALL-GTK-SD-SMP-SMA-SMK-SLB'!AT$7,FALSE)</f>
        <v>0</v>
      </c>
      <c r="AT680" s="9">
        <f>VLOOKUP($E680,'ALL-GTK-SD-SMP-SMA-SMK-SLB'!$F$14:$CG$713,'ALL-GTK-SD-SMP-SMA-SMK-SLB'!AU$7,FALSE)</f>
        <v>1</v>
      </c>
      <c r="AU680" s="9">
        <f>VLOOKUP($E680,'ALL-GTK-SD-SMP-SMA-SMK-SLB'!$F$14:$CG$713,'ALL-GTK-SD-SMP-SMA-SMK-SLB'!AV$7,FALSE)</f>
        <v>1</v>
      </c>
      <c r="AV680" s="9">
        <f>VLOOKUP($E680,'ALL-GTK-SD-SMP-SMA-SMK-SLB'!$F$14:$CG$713,'ALL-GTK-SD-SMP-SMA-SMK-SLB'!AW$7,FALSE)</f>
        <v>0</v>
      </c>
      <c r="AW680" s="9">
        <f>VLOOKUP($E680,'ALL-GTK-SD-SMP-SMA-SMK-SLB'!$F$14:$CG$713,'ALL-GTK-SD-SMP-SMA-SMK-SLB'!AX$7,FALSE)</f>
        <v>0</v>
      </c>
      <c r="AX680" s="9">
        <f>VLOOKUP($E680,'ALL-GTK-SD-SMP-SMA-SMK-SLB'!$F$14:$CG$713,'ALL-GTK-SD-SMP-SMA-SMK-SLB'!AY$7,FALSE)</f>
        <v>6</v>
      </c>
      <c r="AY680" s="9">
        <f>VLOOKUP($E680,'ALL-GTK-SD-SMP-SMA-SMK-SLB'!$F$14:$CG$713,'ALL-GTK-SD-SMP-SMA-SMK-SLB'!AZ$7,FALSE)</f>
        <v>11</v>
      </c>
      <c r="AZ680" s="9">
        <f>VLOOKUP($E680,'ALL-GTK-SD-SMP-SMA-SMK-SLB'!$F$14:$CG$713,'ALL-GTK-SD-SMP-SMA-SMK-SLB'!BA$7,FALSE)</f>
        <v>0</v>
      </c>
      <c r="BA680" s="9">
        <f>VLOOKUP($E680,'ALL-GTK-SD-SMP-SMA-SMK-SLB'!$F$14:$CG$713,'ALL-GTK-SD-SMP-SMA-SMK-SLB'!BB$7,FALSE)</f>
        <v>0</v>
      </c>
      <c r="BB680" s="9">
        <f>VLOOKUP($E680,'ALL-GTK-SD-SMP-SMA-SMK-SLB'!$F$14:$CG$713,'ALL-GTK-SD-SMP-SMA-SMK-SLB'!BC$7,FALSE)</f>
        <v>0</v>
      </c>
      <c r="BC680" s="9">
        <f>VLOOKUP($E680,'ALL-GTK-SD-SMP-SMA-SMK-SLB'!$F$14:$CG$713,'ALL-GTK-SD-SMP-SMA-SMK-SLB'!BD$7,FALSE)</f>
        <v>0</v>
      </c>
      <c r="BD680" s="310">
        <f t="shared" si="380"/>
        <v>1</v>
      </c>
      <c r="BE680" s="310">
        <f t="shared" si="381"/>
        <v>1</v>
      </c>
      <c r="BF680" s="10">
        <f t="shared" si="382"/>
        <v>2</v>
      </c>
      <c r="BG680" s="311">
        <f t="shared" si="383"/>
        <v>6</v>
      </c>
      <c r="BH680" s="311">
        <f t="shared" si="384"/>
        <v>11</v>
      </c>
      <c r="BI680" s="10">
        <f t="shared" si="385"/>
        <v>17</v>
      </c>
      <c r="BJ680" s="44">
        <f t="shared" si="386"/>
        <v>7</v>
      </c>
      <c r="BK680" s="44">
        <f t="shared" si="387"/>
        <v>12</v>
      </c>
      <c r="BL680" s="11">
        <f t="shared" si="388"/>
        <v>19</v>
      </c>
      <c r="BM680" s="9">
        <f>VLOOKUP($E680,'ALL-GTK-SD-SMP-SMA-SMK-SLB'!$F$14:$CG$713,'ALL-GTK-SD-SMP-SMA-SMK-SLB'!BN$7,FALSE)</f>
        <v>0</v>
      </c>
      <c r="BN680" s="9">
        <f>VLOOKUP($E680,'ALL-GTK-SD-SMP-SMA-SMK-SLB'!$F$14:$CG$713,'ALL-GTK-SD-SMP-SMA-SMK-SLB'!BO$7,FALSE)</f>
        <v>0</v>
      </c>
      <c r="BO680" s="9">
        <f>VLOOKUP($E680,'ALL-GTK-SD-SMP-SMA-SMK-SLB'!$F$14:$CG$713,'ALL-GTK-SD-SMP-SMA-SMK-SLB'!BP$7,FALSE)</f>
        <v>1</v>
      </c>
      <c r="BP680" s="9">
        <f>VLOOKUP($E680,'ALL-GTK-SD-SMP-SMA-SMK-SLB'!$F$14:$CG$713,'ALL-GTK-SD-SMP-SMA-SMK-SLB'!BQ$7,FALSE)</f>
        <v>1</v>
      </c>
      <c r="BQ680" s="9">
        <f>VLOOKUP($E680,'ALL-GTK-SD-SMP-SMA-SMK-SLB'!$F$14:$CG$713,'ALL-GTK-SD-SMP-SMA-SMK-SLB'!BR$7,FALSE)</f>
        <v>0</v>
      </c>
      <c r="BR680" s="9">
        <f>VLOOKUP($E680,'ALL-GTK-SD-SMP-SMA-SMK-SLB'!$F$14:$CG$713,'ALL-GTK-SD-SMP-SMA-SMK-SLB'!BS$7,FALSE)</f>
        <v>0</v>
      </c>
      <c r="BS680" s="9">
        <f>VLOOKUP($E680,'ALL-GTK-SD-SMP-SMA-SMK-SLB'!$F$14:$CG$713,'ALL-GTK-SD-SMP-SMA-SMK-SLB'!BT$7,FALSE)</f>
        <v>0</v>
      </c>
      <c r="BT680" s="9">
        <f>VLOOKUP($E680,'ALL-GTK-SD-SMP-SMA-SMK-SLB'!$F$14:$CG$713,'ALL-GTK-SD-SMP-SMA-SMK-SLB'!BU$7,FALSE)</f>
        <v>0</v>
      </c>
      <c r="BU680" s="299">
        <f t="shared" si="389"/>
        <v>1</v>
      </c>
      <c r="BV680" s="299">
        <f t="shared" si="390"/>
        <v>1</v>
      </c>
      <c r="BW680" s="44">
        <f t="shared" si="391"/>
        <v>1</v>
      </c>
      <c r="BX680" s="44">
        <f t="shared" si="392"/>
        <v>1</v>
      </c>
      <c r="BY680" s="11">
        <f t="shared" si="393"/>
        <v>2</v>
      </c>
      <c r="BZ680" s="14">
        <f t="shared" si="394"/>
        <v>7</v>
      </c>
      <c r="CA680" s="14">
        <f t="shared" si="395"/>
        <v>12</v>
      </c>
      <c r="CB680" s="13">
        <f t="shared" si="396"/>
        <v>1</v>
      </c>
      <c r="CC680" s="13">
        <f t="shared" si="397"/>
        <v>1</v>
      </c>
      <c r="CD680" s="312">
        <f t="shared" si="398"/>
        <v>8</v>
      </c>
      <c r="CE680" s="312">
        <f t="shared" si="399"/>
        <v>13</v>
      </c>
      <c r="CF680" s="313">
        <f t="shared" si="400"/>
        <v>21</v>
      </c>
      <c r="CG680" s="302" t="str">
        <f t="shared" si="401"/>
        <v>OK</v>
      </c>
    </row>
    <row r="681" spans="1:85" ht="14.25" x14ac:dyDescent="0.25">
      <c r="A681" s="6">
        <v>669</v>
      </c>
      <c r="B681" s="495">
        <v>58</v>
      </c>
      <c r="C681" s="495" t="s">
        <v>9</v>
      </c>
      <c r="D681" s="496" t="s">
        <v>26</v>
      </c>
      <c r="E681" s="626">
        <v>20360242</v>
      </c>
      <c r="F681" s="627" t="s">
        <v>1140</v>
      </c>
      <c r="G681" s="624" t="s">
        <v>53</v>
      </c>
      <c r="H681" s="9">
        <f>VLOOKUP($E681,'ALL-GTK-SD-SMP-SMA-SMK-SLB'!$F$14:$CG$713,'ALL-GTK-SD-SMP-SMA-SMK-SLB'!I$7,FALSE)</f>
        <v>0</v>
      </c>
      <c r="I681" s="9">
        <f>VLOOKUP($E681,'ALL-GTK-SD-SMP-SMA-SMK-SLB'!$F$14:$CG$713,'ALL-GTK-SD-SMP-SMA-SMK-SLB'!J$7,FALSE)</f>
        <v>0</v>
      </c>
      <c r="J681" s="9">
        <f>VLOOKUP($E681,'ALL-GTK-SD-SMP-SMA-SMK-SLB'!$F$14:$CG$713,'ALL-GTK-SD-SMP-SMA-SMK-SLB'!K$7,FALSE)</f>
        <v>0</v>
      </c>
      <c r="K681" s="9">
        <f>VLOOKUP($E681,'ALL-GTK-SD-SMP-SMA-SMK-SLB'!$F$14:$CG$713,'ALL-GTK-SD-SMP-SMA-SMK-SLB'!L$7,FALSE)</f>
        <v>0</v>
      </c>
      <c r="L681" s="9">
        <f>VLOOKUP($E681,'ALL-GTK-SD-SMP-SMA-SMK-SLB'!$F$14:$CG$713,'ALL-GTK-SD-SMP-SMA-SMK-SLB'!M$7,FALSE)</f>
        <v>0</v>
      </c>
      <c r="M681" s="9">
        <f>VLOOKUP($E681,'ALL-GTK-SD-SMP-SMA-SMK-SLB'!$F$14:$CG$713,'ALL-GTK-SD-SMP-SMA-SMK-SLB'!N$7,FALSE)</f>
        <v>0</v>
      </c>
      <c r="N681" s="9">
        <f>VLOOKUP($E681,'ALL-GTK-SD-SMP-SMA-SMK-SLB'!$F$14:$CG$713,'ALL-GTK-SD-SMP-SMA-SMK-SLB'!O$7,FALSE)</f>
        <v>0</v>
      </c>
      <c r="O681" s="9">
        <f>VLOOKUP($E681,'ALL-GTK-SD-SMP-SMA-SMK-SLB'!$F$14:$CG$713,'ALL-GTK-SD-SMP-SMA-SMK-SLB'!P$7,FALSE)</f>
        <v>0</v>
      </c>
      <c r="P681" s="299">
        <f t="shared" si="366"/>
        <v>0</v>
      </c>
      <c r="Q681" s="299">
        <f t="shared" si="367"/>
        <v>0</v>
      </c>
      <c r="R681" s="300">
        <f t="shared" si="368"/>
        <v>0</v>
      </c>
      <c r="S681" s="9">
        <f>VLOOKUP($E681,'ALL-GTK-SD-SMP-SMA-SMK-SLB'!$F$14:$CG$713,'ALL-GTK-SD-SMP-SMA-SMK-SLB'!T$7,FALSE)</f>
        <v>0</v>
      </c>
      <c r="T681" s="9">
        <f>VLOOKUP($E681,'ALL-GTK-SD-SMP-SMA-SMK-SLB'!$F$14:$CG$713,'ALL-GTK-SD-SMP-SMA-SMK-SLB'!U$7,FALSE)</f>
        <v>0</v>
      </c>
      <c r="U681" s="9">
        <f>VLOOKUP($E681,'ALL-GTK-SD-SMP-SMA-SMK-SLB'!$F$14:$CG$713,'ALL-GTK-SD-SMP-SMA-SMK-SLB'!V$7,FALSE)</f>
        <v>0</v>
      </c>
      <c r="V681" s="9">
        <f>VLOOKUP($E681,'ALL-GTK-SD-SMP-SMA-SMK-SLB'!$F$14:$CG$713,'ALL-GTK-SD-SMP-SMA-SMK-SLB'!W$7,FALSE)</f>
        <v>0</v>
      </c>
      <c r="W681" s="9">
        <f>VLOOKUP($E681,'ALL-GTK-SD-SMP-SMA-SMK-SLB'!$F$14:$CG$713,'ALL-GTK-SD-SMP-SMA-SMK-SLB'!X$7,FALSE)</f>
        <v>0</v>
      </c>
      <c r="X681" s="9">
        <f>VLOOKUP($E681,'ALL-GTK-SD-SMP-SMA-SMK-SLB'!$F$14:$CG$713,'ALL-GTK-SD-SMP-SMA-SMK-SLB'!Y$7,FALSE)</f>
        <v>0</v>
      </c>
      <c r="Y681" s="299">
        <f t="shared" si="369"/>
        <v>0</v>
      </c>
      <c r="Z681" s="299">
        <f t="shared" si="370"/>
        <v>0</v>
      </c>
      <c r="AA681" s="10">
        <f t="shared" si="371"/>
        <v>0</v>
      </c>
      <c r="AB681" s="44">
        <f t="shared" si="372"/>
        <v>0</v>
      </c>
      <c r="AC681" s="44">
        <f t="shared" si="373"/>
        <v>0</v>
      </c>
      <c r="AD681" s="11">
        <f t="shared" si="374"/>
        <v>0</v>
      </c>
      <c r="AE681" s="9">
        <f>VLOOKUP($E681,'ALL-GTK-SD-SMP-SMA-SMK-SLB'!$F$14:$CG$713,'ALL-GTK-SD-SMP-SMA-SMK-SLB'!AF$7,FALSE)</f>
        <v>0</v>
      </c>
      <c r="AF681" s="9">
        <f>VLOOKUP($E681,'ALL-GTK-SD-SMP-SMA-SMK-SLB'!$F$14:$CG$713,'ALL-GTK-SD-SMP-SMA-SMK-SLB'!AG$7,FALSE)</f>
        <v>0</v>
      </c>
      <c r="AG681" s="10">
        <f t="shared" si="375"/>
        <v>0</v>
      </c>
      <c r="AH681" s="9">
        <f>VLOOKUP($E681,'ALL-GTK-SD-SMP-SMA-SMK-SLB'!$F$14:$CG$713,'ALL-GTK-SD-SMP-SMA-SMK-SLB'!AI$7,FALSE)</f>
        <v>0</v>
      </c>
      <c r="AI681" s="9">
        <f>VLOOKUP($E681,'ALL-GTK-SD-SMP-SMA-SMK-SLB'!$F$14:$CG$713,'ALL-GTK-SD-SMP-SMA-SMK-SLB'!AJ$7,FALSE)</f>
        <v>0</v>
      </c>
      <c r="AJ681" s="10">
        <f t="shared" si="376"/>
        <v>0</v>
      </c>
      <c r="AK681" s="44">
        <f t="shared" si="377"/>
        <v>0</v>
      </c>
      <c r="AL681" s="44">
        <f t="shared" si="378"/>
        <v>0</v>
      </c>
      <c r="AM681" s="11">
        <f t="shared" si="379"/>
        <v>0</v>
      </c>
      <c r="AN681" s="299">
        <v>0</v>
      </c>
      <c r="AO681" s="299">
        <v>0</v>
      </c>
      <c r="AP681" s="9">
        <f>VLOOKUP($E681,'ALL-GTK-SD-SMP-SMA-SMK-SLB'!$F$14:$CG$713,'ALL-GTK-SD-SMP-SMA-SMK-SLB'!AQ$7,FALSE)</f>
        <v>0</v>
      </c>
      <c r="AQ681" s="9">
        <f>VLOOKUP($E681,'ALL-GTK-SD-SMP-SMA-SMK-SLB'!$F$14:$CG$713,'ALL-GTK-SD-SMP-SMA-SMK-SLB'!AR$7,FALSE)</f>
        <v>0</v>
      </c>
      <c r="AR681" s="9">
        <f>VLOOKUP($E681,'ALL-GTK-SD-SMP-SMA-SMK-SLB'!$F$14:$CG$713,'ALL-GTK-SD-SMP-SMA-SMK-SLB'!AS$7,FALSE)</f>
        <v>0</v>
      </c>
      <c r="AS681" s="9">
        <f>VLOOKUP($E681,'ALL-GTK-SD-SMP-SMA-SMK-SLB'!$F$14:$CG$713,'ALL-GTK-SD-SMP-SMA-SMK-SLB'!AT$7,FALSE)</f>
        <v>0</v>
      </c>
      <c r="AT681" s="9">
        <f>VLOOKUP($E681,'ALL-GTK-SD-SMP-SMA-SMK-SLB'!$F$14:$CG$713,'ALL-GTK-SD-SMP-SMA-SMK-SLB'!AU$7,FALSE)</f>
        <v>0</v>
      </c>
      <c r="AU681" s="9">
        <f>VLOOKUP($E681,'ALL-GTK-SD-SMP-SMA-SMK-SLB'!$F$14:$CG$713,'ALL-GTK-SD-SMP-SMA-SMK-SLB'!AV$7,FALSE)</f>
        <v>0</v>
      </c>
      <c r="AV681" s="9">
        <f>VLOOKUP($E681,'ALL-GTK-SD-SMP-SMA-SMK-SLB'!$F$14:$CG$713,'ALL-GTK-SD-SMP-SMA-SMK-SLB'!AW$7,FALSE)</f>
        <v>0</v>
      </c>
      <c r="AW681" s="9">
        <f>VLOOKUP($E681,'ALL-GTK-SD-SMP-SMA-SMK-SLB'!$F$14:$CG$713,'ALL-GTK-SD-SMP-SMA-SMK-SLB'!AX$7,FALSE)</f>
        <v>0</v>
      </c>
      <c r="AX681" s="9">
        <f>VLOOKUP($E681,'ALL-GTK-SD-SMP-SMA-SMK-SLB'!$F$14:$CG$713,'ALL-GTK-SD-SMP-SMA-SMK-SLB'!AY$7,FALSE)</f>
        <v>0</v>
      </c>
      <c r="AY681" s="9">
        <f>VLOOKUP($E681,'ALL-GTK-SD-SMP-SMA-SMK-SLB'!$F$14:$CG$713,'ALL-GTK-SD-SMP-SMA-SMK-SLB'!AZ$7,FALSE)</f>
        <v>0</v>
      </c>
      <c r="AZ681" s="9">
        <f>VLOOKUP($E681,'ALL-GTK-SD-SMP-SMA-SMK-SLB'!$F$14:$CG$713,'ALL-GTK-SD-SMP-SMA-SMK-SLB'!BA$7,FALSE)</f>
        <v>0</v>
      </c>
      <c r="BA681" s="9">
        <f>VLOOKUP($E681,'ALL-GTK-SD-SMP-SMA-SMK-SLB'!$F$14:$CG$713,'ALL-GTK-SD-SMP-SMA-SMK-SLB'!BB$7,FALSE)</f>
        <v>0</v>
      </c>
      <c r="BB681" s="9">
        <f>VLOOKUP($E681,'ALL-GTK-SD-SMP-SMA-SMK-SLB'!$F$14:$CG$713,'ALL-GTK-SD-SMP-SMA-SMK-SLB'!BC$7,FALSE)</f>
        <v>0</v>
      </c>
      <c r="BC681" s="9">
        <f>VLOOKUP($E681,'ALL-GTK-SD-SMP-SMA-SMK-SLB'!$F$14:$CG$713,'ALL-GTK-SD-SMP-SMA-SMK-SLB'!BD$7,FALSE)</f>
        <v>0</v>
      </c>
      <c r="BD681" s="310">
        <f t="shared" si="380"/>
        <v>0</v>
      </c>
      <c r="BE681" s="310">
        <f t="shared" si="381"/>
        <v>0</v>
      </c>
      <c r="BF681" s="10">
        <f t="shared" si="382"/>
        <v>0</v>
      </c>
      <c r="BG681" s="311">
        <f t="shared" si="383"/>
        <v>0</v>
      </c>
      <c r="BH681" s="311">
        <f t="shared" si="384"/>
        <v>0</v>
      </c>
      <c r="BI681" s="10">
        <f t="shared" si="385"/>
        <v>0</v>
      </c>
      <c r="BJ681" s="44">
        <f t="shared" si="386"/>
        <v>0</v>
      </c>
      <c r="BK681" s="44">
        <f t="shared" si="387"/>
        <v>0</v>
      </c>
      <c r="BL681" s="11">
        <f t="shared" si="388"/>
        <v>0</v>
      </c>
      <c r="BM681" s="9">
        <f>VLOOKUP($E681,'ALL-GTK-SD-SMP-SMA-SMK-SLB'!$F$14:$CG$713,'ALL-GTK-SD-SMP-SMA-SMK-SLB'!BN$7,FALSE)</f>
        <v>0</v>
      </c>
      <c r="BN681" s="9">
        <f>VLOOKUP($E681,'ALL-GTK-SD-SMP-SMA-SMK-SLB'!$F$14:$CG$713,'ALL-GTK-SD-SMP-SMA-SMK-SLB'!BO$7,FALSE)</f>
        <v>0</v>
      </c>
      <c r="BO681" s="9">
        <f>VLOOKUP($E681,'ALL-GTK-SD-SMP-SMA-SMK-SLB'!$F$14:$CG$713,'ALL-GTK-SD-SMP-SMA-SMK-SLB'!BP$7,FALSE)</f>
        <v>0</v>
      </c>
      <c r="BP681" s="9">
        <f>VLOOKUP($E681,'ALL-GTK-SD-SMP-SMA-SMK-SLB'!$F$14:$CG$713,'ALL-GTK-SD-SMP-SMA-SMK-SLB'!BQ$7,FALSE)</f>
        <v>0</v>
      </c>
      <c r="BQ681" s="9">
        <f>VLOOKUP($E681,'ALL-GTK-SD-SMP-SMA-SMK-SLB'!$F$14:$CG$713,'ALL-GTK-SD-SMP-SMA-SMK-SLB'!BR$7,FALSE)</f>
        <v>0</v>
      </c>
      <c r="BR681" s="9">
        <f>VLOOKUP($E681,'ALL-GTK-SD-SMP-SMA-SMK-SLB'!$F$14:$CG$713,'ALL-GTK-SD-SMP-SMA-SMK-SLB'!BS$7,FALSE)</f>
        <v>0</v>
      </c>
      <c r="BS681" s="9">
        <f>VLOOKUP($E681,'ALL-GTK-SD-SMP-SMA-SMK-SLB'!$F$14:$CG$713,'ALL-GTK-SD-SMP-SMA-SMK-SLB'!BT$7,FALSE)</f>
        <v>0</v>
      </c>
      <c r="BT681" s="9">
        <f>VLOOKUP($E681,'ALL-GTK-SD-SMP-SMA-SMK-SLB'!$F$14:$CG$713,'ALL-GTK-SD-SMP-SMA-SMK-SLB'!BU$7,FALSE)</f>
        <v>0</v>
      </c>
      <c r="BU681" s="299">
        <f t="shared" si="389"/>
        <v>0</v>
      </c>
      <c r="BV681" s="299">
        <f t="shared" si="390"/>
        <v>0</v>
      </c>
      <c r="BW681" s="44">
        <f t="shared" si="391"/>
        <v>0</v>
      </c>
      <c r="BX681" s="44">
        <f t="shared" si="392"/>
        <v>0</v>
      </c>
      <c r="BY681" s="11">
        <f t="shared" si="393"/>
        <v>0</v>
      </c>
      <c r="BZ681" s="14">
        <f t="shared" si="394"/>
        <v>0</v>
      </c>
      <c r="CA681" s="14">
        <f t="shared" si="395"/>
        <v>0</v>
      </c>
      <c r="CB681" s="13">
        <f t="shared" si="396"/>
        <v>0</v>
      </c>
      <c r="CC681" s="13">
        <f t="shared" si="397"/>
        <v>0</v>
      </c>
      <c r="CD681" s="312">
        <f t="shared" si="398"/>
        <v>0</v>
      </c>
      <c r="CE681" s="312">
        <f t="shared" si="399"/>
        <v>0</v>
      </c>
      <c r="CF681" s="313">
        <f t="shared" si="400"/>
        <v>0</v>
      </c>
      <c r="CG681" s="302" t="str">
        <f t="shared" si="401"/>
        <v>OK</v>
      </c>
    </row>
    <row r="682" spans="1:85" ht="14.25" x14ac:dyDescent="0.25">
      <c r="A682" s="6">
        <v>670</v>
      </c>
      <c r="B682" s="495">
        <v>59</v>
      </c>
      <c r="C682" s="495" t="s">
        <v>9</v>
      </c>
      <c r="D682" s="496" t="s">
        <v>26</v>
      </c>
      <c r="E682" s="626">
        <v>20341387</v>
      </c>
      <c r="F682" s="627" t="s">
        <v>1141</v>
      </c>
      <c r="G682" s="624" t="s">
        <v>53</v>
      </c>
      <c r="H682" s="9">
        <f>VLOOKUP($E682,'ALL-GTK-SD-SMP-SMA-SMK-SLB'!$F$14:$CG$713,'ALL-GTK-SD-SMP-SMA-SMK-SLB'!I$7,FALSE)</f>
        <v>0</v>
      </c>
      <c r="I682" s="9">
        <f>VLOOKUP($E682,'ALL-GTK-SD-SMP-SMA-SMK-SLB'!$F$14:$CG$713,'ALL-GTK-SD-SMP-SMA-SMK-SLB'!J$7,FALSE)</f>
        <v>0</v>
      </c>
      <c r="J682" s="9">
        <f>VLOOKUP($E682,'ALL-GTK-SD-SMP-SMA-SMK-SLB'!$F$14:$CG$713,'ALL-GTK-SD-SMP-SMA-SMK-SLB'!K$7,FALSE)</f>
        <v>0</v>
      </c>
      <c r="K682" s="9">
        <f>VLOOKUP($E682,'ALL-GTK-SD-SMP-SMA-SMK-SLB'!$F$14:$CG$713,'ALL-GTK-SD-SMP-SMA-SMK-SLB'!L$7,FALSE)</f>
        <v>0</v>
      </c>
      <c r="L682" s="9">
        <f>VLOOKUP($E682,'ALL-GTK-SD-SMP-SMA-SMK-SLB'!$F$14:$CG$713,'ALL-GTK-SD-SMP-SMA-SMK-SLB'!M$7,FALSE)</f>
        <v>0</v>
      </c>
      <c r="M682" s="9">
        <f>VLOOKUP($E682,'ALL-GTK-SD-SMP-SMA-SMK-SLB'!$F$14:$CG$713,'ALL-GTK-SD-SMP-SMA-SMK-SLB'!N$7,FALSE)</f>
        <v>0</v>
      </c>
      <c r="N682" s="9">
        <f>VLOOKUP($E682,'ALL-GTK-SD-SMP-SMA-SMK-SLB'!$F$14:$CG$713,'ALL-GTK-SD-SMP-SMA-SMK-SLB'!O$7,FALSE)</f>
        <v>0</v>
      </c>
      <c r="O682" s="9">
        <f>VLOOKUP($E682,'ALL-GTK-SD-SMP-SMA-SMK-SLB'!$F$14:$CG$713,'ALL-GTK-SD-SMP-SMA-SMK-SLB'!P$7,FALSE)</f>
        <v>0</v>
      </c>
      <c r="P682" s="299">
        <f t="shared" si="366"/>
        <v>0</v>
      </c>
      <c r="Q682" s="299">
        <f t="shared" si="367"/>
        <v>0</v>
      </c>
      <c r="R682" s="300">
        <f t="shared" si="368"/>
        <v>0</v>
      </c>
      <c r="S682" s="9">
        <f>VLOOKUP($E682,'ALL-GTK-SD-SMP-SMA-SMK-SLB'!$F$14:$CG$713,'ALL-GTK-SD-SMP-SMA-SMK-SLB'!T$7,FALSE)</f>
        <v>13</v>
      </c>
      <c r="T682" s="9">
        <f>VLOOKUP($E682,'ALL-GTK-SD-SMP-SMA-SMK-SLB'!$F$14:$CG$713,'ALL-GTK-SD-SMP-SMA-SMK-SLB'!U$7,FALSE)</f>
        <v>17</v>
      </c>
      <c r="U682" s="9">
        <f>VLOOKUP($E682,'ALL-GTK-SD-SMP-SMA-SMK-SLB'!$F$14:$CG$713,'ALL-GTK-SD-SMP-SMA-SMK-SLB'!V$7,FALSE)</f>
        <v>0</v>
      </c>
      <c r="V682" s="9">
        <f>VLOOKUP($E682,'ALL-GTK-SD-SMP-SMA-SMK-SLB'!$F$14:$CG$713,'ALL-GTK-SD-SMP-SMA-SMK-SLB'!W$7,FALSE)</f>
        <v>0</v>
      </c>
      <c r="W682" s="9">
        <f>VLOOKUP($E682,'ALL-GTK-SD-SMP-SMA-SMK-SLB'!$F$14:$CG$713,'ALL-GTK-SD-SMP-SMA-SMK-SLB'!X$7,FALSE)</f>
        <v>0</v>
      </c>
      <c r="X682" s="9">
        <f>VLOOKUP($E682,'ALL-GTK-SD-SMP-SMA-SMK-SLB'!$F$14:$CG$713,'ALL-GTK-SD-SMP-SMA-SMK-SLB'!Y$7,FALSE)</f>
        <v>0</v>
      </c>
      <c r="Y682" s="299">
        <f t="shared" si="369"/>
        <v>13</v>
      </c>
      <c r="Z682" s="299">
        <f t="shared" si="370"/>
        <v>17</v>
      </c>
      <c r="AA682" s="10">
        <f t="shared" si="371"/>
        <v>30</v>
      </c>
      <c r="AB682" s="44">
        <f t="shared" si="372"/>
        <v>13</v>
      </c>
      <c r="AC682" s="44">
        <f t="shared" si="373"/>
        <v>17</v>
      </c>
      <c r="AD682" s="11">
        <f t="shared" si="374"/>
        <v>30</v>
      </c>
      <c r="AE682" s="9">
        <f>VLOOKUP($E682,'ALL-GTK-SD-SMP-SMA-SMK-SLB'!$F$14:$CG$713,'ALL-GTK-SD-SMP-SMA-SMK-SLB'!AF$7,FALSE)</f>
        <v>9</v>
      </c>
      <c r="AF682" s="9">
        <f>VLOOKUP($E682,'ALL-GTK-SD-SMP-SMA-SMK-SLB'!$F$14:$CG$713,'ALL-GTK-SD-SMP-SMA-SMK-SLB'!AG$7,FALSE)</f>
        <v>16</v>
      </c>
      <c r="AG682" s="10">
        <f t="shared" si="375"/>
        <v>25</v>
      </c>
      <c r="AH682" s="9">
        <f>VLOOKUP($E682,'ALL-GTK-SD-SMP-SMA-SMK-SLB'!$F$14:$CG$713,'ALL-GTK-SD-SMP-SMA-SMK-SLB'!AI$7,FALSE)</f>
        <v>4</v>
      </c>
      <c r="AI682" s="9">
        <f>VLOOKUP($E682,'ALL-GTK-SD-SMP-SMA-SMK-SLB'!$F$14:$CG$713,'ALL-GTK-SD-SMP-SMA-SMK-SLB'!AJ$7,FALSE)</f>
        <v>1</v>
      </c>
      <c r="AJ682" s="10">
        <f t="shared" si="376"/>
        <v>5</v>
      </c>
      <c r="AK682" s="44">
        <f t="shared" si="377"/>
        <v>13</v>
      </c>
      <c r="AL682" s="44">
        <f t="shared" si="378"/>
        <v>17</v>
      </c>
      <c r="AM682" s="11">
        <f t="shared" si="379"/>
        <v>30</v>
      </c>
      <c r="AN682" s="299">
        <v>0</v>
      </c>
      <c r="AO682" s="299">
        <v>0</v>
      </c>
      <c r="AP682" s="9">
        <f>VLOOKUP($E682,'ALL-GTK-SD-SMP-SMA-SMK-SLB'!$F$14:$CG$713,'ALL-GTK-SD-SMP-SMA-SMK-SLB'!AQ$7,FALSE)</f>
        <v>0</v>
      </c>
      <c r="AQ682" s="9">
        <f>VLOOKUP($E682,'ALL-GTK-SD-SMP-SMA-SMK-SLB'!$F$14:$CG$713,'ALL-GTK-SD-SMP-SMA-SMK-SLB'!AR$7,FALSE)</f>
        <v>0</v>
      </c>
      <c r="AR682" s="9">
        <f>VLOOKUP($E682,'ALL-GTK-SD-SMP-SMA-SMK-SLB'!$F$14:$CG$713,'ALL-GTK-SD-SMP-SMA-SMK-SLB'!AS$7,FALSE)</f>
        <v>0</v>
      </c>
      <c r="AS682" s="9">
        <f>VLOOKUP($E682,'ALL-GTK-SD-SMP-SMA-SMK-SLB'!$F$14:$CG$713,'ALL-GTK-SD-SMP-SMA-SMK-SLB'!AT$7,FALSE)</f>
        <v>0</v>
      </c>
      <c r="AT682" s="9">
        <f>VLOOKUP($E682,'ALL-GTK-SD-SMP-SMA-SMK-SLB'!$F$14:$CG$713,'ALL-GTK-SD-SMP-SMA-SMK-SLB'!AU$7,FALSE)</f>
        <v>0</v>
      </c>
      <c r="AU682" s="9">
        <f>VLOOKUP($E682,'ALL-GTK-SD-SMP-SMA-SMK-SLB'!$F$14:$CG$713,'ALL-GTK-SD-SMP-SMA-SMK-SLB'!AV$7,FALSE)</f>
        <v>0</v>
      </c>
      <c r="AV682" s="9">
        <f>VLOOKUP($E682,'ALL-GTK-SD-SMP-SMA-SMK-SLB'!$F$14:$CG$713,'ALL-GTK-SD-SMP-SMA-SMK-SLB'!AW$7,FALSE)</f>
        <v>0</v>
      </c>
      <c r="AW682" s="9">
        <f>VLOOKUP($E682,'ALL-GTK-SD-SMP-SMA-SMK-SLB'!$F$14:$CG$713,'ALL-GTK-SD-SMP-SMA-SMK-SLB'!AX$7,FALSE)</f>
        <v>0</v>
      </c>
      <c r="AX682" s="9">
        <f>VLOOKUP($E682,'ALL-GTK-SD-SMP-SMA-SMK-SLB'!$F$14:$CG$713,'ALL-GTK-SD-SMP-SMA-SMK-SLB'!AY$7,FALSE)</f>
        <v>13</v>
      </c>
      <c r="AY682" s="9">
        <f>VLOOKUP($E682,'ALL-GTK-SD-SMP-SMA-SMK-SLB'!$F$14:$CG$713,'ALL-GTK-SD-SMP-SMA-SMK-SLB'!AZ$7,FALSE)</f>
        <v>17</v>
      </c>
      <c r="AZ682" s="9">
        <f>VLOOKUP($E682,'ALL-GTK-SD-SMP-SMA-SMK-SLB'!$F$14:$CG$713,'ALL-GTK-SD-SMP-SMA-SMK-SLB'!BA$7,FALSE)</f>
        <v>0</v>
      </c>
      <c r="BA682" s="9">
        <f>VLOOKUP($E682,'ALL-GTK-SD-SMP-SMA-SMK-SLB'!$F$14:$CG$713,'ALL-GTK-SD-SMP-SMA-SMK-SLB'!BB$7,FALSE)</f>
        <v>0</v>
      </c>
      <c r="BB682" s="9">
        <f>VLOOKUP($E682,'ALL-GTK-SD-SMP-SMA-SMK-SLB'!$F$14:$CG$713,'ALL-GTK-SD-SMP-SMA-SMK-SLB'!BC$7,FALSE)</f>
        <v>0</v>
      </c>
      <c r="BC682" s="9">
        <f>VLOOKUP($E682,'ALL-GTK-SD-SMP-SMA-SMK-SLB'!$F$14:$CG$713,'ALL-GTK-SD-SMP-SMA-SMK-SLB'!BD$7,FALSE)</f>
        <v>0</v>
      </c>
      <c r="BD682" s="310">
        <f t="shared" si="380"/>
        <v>0</v>
      </c>
      <c r="BE682" s="310">
        <f t="shared" si="381"/>
        <v>0</v>
      </c>
      <c r="BF682" s="10">
        <f t="shared" si="382"/>
        <v>0</v>
      </c>
      <c r="BG682" s="311">
        <f t="shared" si="383"/>
        <v>13</v>
      </c>
      <c r="BH682" s="311">
        <f t="shared" si="384"/>
        <v>17</v>
      </c>
      <c r="BI682" s="10">
        <f t="shared" si="385"/>
        <v>30</v>
      </c>
      <c r="BJ682" s="44">
        <f t="shared" si="386"/>
        <v>13</v>
      </c>
      <c r="BK682" s="44">
        <f t="shared" si="387"/>
        <v>17</v>
      </c>
      <c r="BL682" s="11">
        <f t="shared" si="388"/>
        <v>30</v>
      </c>
      <c r="BM682" s="9">
        <f>VLOOKUP($E682,'ALL-GTK-SD-SMP-SMA-SMK-SLB'!$F$14:$CG$713,'ALL-GTK-SD-SMP-SMA-SMK-SLB'!BN$7,FALSE)</f>
        <v>0</v>
      </c>
      <c r="BN682" s="9">
        <f>VLOOKUP($E682,'ALL-GTK-SD-SMP-SMA-SMK-SLB'!$F$14:$CG$713,'ALL-GTK-SD-SMP-SMA-SMK-SLB'!BO$7,FALSE)</f>
        <v>0</v>
      </c>
      <c r="BO682" s="9">
        <f>VLOOKUP($E682,'ALL-GTK-SD-SMP-SMA-SMK-SLB'!$F$14:$CG$713,'ALL-GTK-SD-SMP-SMA-SMK-SLB'!BP$7,FALSE)</f>
        <v>4</v>
      </c>
      <c r="BP682" s="9">
        <f>VLOOKUP($E682,'ALL-GTK-SD-SMP-SMA-SMK-SLB'!$F$14:$CG$713,'ALL-GTK-SD-SMP-SMA-SMK-SLB'!BQ$7,FALSE)</f>
        <v>1</v>
      </c>
      <c r="BQ682" s="9">
        <f>VLOOKUP($E682,'ALL-GTK-SD-SMP-SMA-SMK-SLB'!$F$14:$CG$713,'ALL-GTK-SD-SMP-SMA-SMK-SLB'!BR$7,FALSE)</f>
        <v>0</v>
      </c>
      <c r="BR682" s="9">
        <f>VLOOKUP($E682,'ALL-GTK-SD-SMP-SMA-SMK-SLB'!$F$14:$CG$713,'ALL-GTK-SD-SMP-SMA-SMK-SLB'!BS$7,FALSE)</f>
        <v>0</v>
      </c>
      <c r="BS682" s="9">
        <f>VLOOKUP($E682,'ALL-GTK-SD-SMP-SMA-SMK-SLB'!$F$14:$CG$713,'ALL-GTK-SD-SMP-SMA-SMK-SLB'!BT$7,FALSE)</f>
        <v>0</v>
      </c>
      <c r="BT682" s="9">
        <f>VLOOKUP($E682,'ALL-GTK-SD-SMP-SMA-SMK-SLB'!$F$14:$CG$713,'ALL-GTK-SD-SMP-SMA-SMK-SLB'!BU$7,FALSE)</f>
        <v>1</v>
      </c>
      <c r="BU682" s="299">
        <f t="shared" si="389"/>
        <v>4</v>
      </c>
      <c r="BV682" s="299">
        <f t="shared" si="390"/>
        <v>2</v>
      </c>
      <c r="BW682" s="44">
        <f t="shared" si="391"/>
        <v>4</v>
      </c>
      <c r="BX682" s="44">
        <f t="shared" si="392"/>
        <v>2</v>
      </c>
      <c r="BY682" s="11">
        <f t="shared" si="393"/>
        <v>6</v>
      </c>
      <c r="BZ682" s="14">
        <f t="shared" si="394"/>
        <v>13</v>
      </c>
      <c r="CA682" s="14">
        <f t="shared" si="395"/>
        <v>17</v>
      </c>
      <c r="CB682" s="13">
        <f t="shared" si="396"/>
        <v>4</v>
      </c>
      <c r="CC682" s="13">
        <f t="shared" si="397"/>
        <v>2</v>
      </c>
      <c r="CD682" s="312">
        <f t="shared" si="398"/>
        <v>17</v>
      </c>
      <c r="CE682" s="312">
        <f t="shared" si="399"/>
        <v>19</v>
      </c>
      <c r="CF682" s="313">
        <f t="shared" si="400"/>
        <v>36</v>
      </c>
      <c r="CG682" s="302" t="str">
        <f t="shared" si="401"/>
        <v>OK</v>
      </c>
    </row>
    <row r="683" spans="1:85" ht="14.25" x14ac:dyDescent="0.25">
      <c r="A683" s="6">
        <v>671</v>
      </c>
      <c r="B683" s="495">
        <v>1</v>
      </c>
      <c r="C683" s="495" t="s">
        <v>265</v>
      </c>
      <c r="D683" s="496" t="s">
        <v>21</v>
      </c>
      <c r="E683" s="626">
        <v>60712646</v>
      </c>
      <c r="F683" s="627" t="s">
        <v>797</v>
      </c>
      <c r="G683" s="624" t="s">
        <v>52</v>
      </c>
      <c r="H683" s="9">
        <f>VLOOKUP($E683,'ALL-GTK-MI-MTS-MA'!$E$13:$CF$361,'ALL-GTK-MI-MTS-MA'!H$6,FALSE)</f>
        <v>0</v>
      </c>
      <c r="I683" s="9">
        <f>VLOOKUP($E683,'ALL-GTK-MI-MTS-MA'!$E$13:$CF$361,'ALL-GTK-MI-MTS-MA'!I$6,FALSE)</f>
        <v>0</v>
      </c>
      <c r="J683" s="9">
        <f>VLOOKUP($E683,'ALL-GTK-MI-MTS-MA'!$E$13:$CF$361,'ALL-GTK-MI-MTS-MA'!J$6,FALSE)</f>
        <v>0</v>
      </c>
      <c r="K683" s="9">
        <f>VLOOKUP($E683,'ALL-GTK-MI-MTS-MA'!$E$13:$CF$361,'ALL-GTK-MI-MTS-MA'!K$6,FALSE)</f>
        <v>0</v>
      </c>
      <c r="L683" s="9">
        <f>VLOOKUP($E683,'ALL-GTK-MI-MTS-MA'!$E$13:$CF$361,'ALL-GTK-MI-MTS-MA'!L$6,FALSE)</f>
        <v>0</v>
      </c>
      <c r="M683" s="9">
        <f>VLOOKUP($E683,'ALL-GTK-MI-MTS-MA'!$E$13:$CF$361,'ALL-GTK-MI-MTS-MA'!M$6,FALSE)</f>
        <v>0</v>
      </c>
      <c r="N683" s="9">
        <f>VLOOKUP($E683,'ALL-GTK-MI-MTS-MA'!$E$13:$CF$361,'ALL-GTK-MI-MTS-MA'!N$6,FALSE)</f>
        <v>6</v>
      </c>
      <c r="O683" s="9">
        <f>VLOOKUP($E683,'ALL-GTK-MI-MTS-MA'!$E$13:$CF$361,'ALL-GTK-MI-MTS-MA'!O$6,FALSE)</f>
        <v>8</v>
      </c>
      <c r="P683" s="299">
        <f t="shared" si="366"/>
        <v>6</v>
      </c>
      <c r="Q683" s="299">
        <f t="shared" si="367"/>
        <v>8</v>
      </c>
      <c r="R683" s="300">
        <f t="shared" si="368"/>
        <v>14</v>
      </c>
      <c r="S683" s="9">
        <f>VLOOKUP($E683,'ALL-GTK-MI-MTS-MA'!$E$13:$CF$361,'ALL-GTK-MI-MTS-MA'!S$6,FALSE)</f>
        <v>0</v>
      </c>
      <c r="T683" s="9">
        <f>VLOOKUP($E683,'ALL-GTK-MI-MTS-MA'!$E$13:$CF$361,'ALL-GTK-MI-MTS-MA'!T$6,FALSE)</f>
        <v>0</v>
      </c>
      <c r="U683" s="9">
        <f>VLOOKUP($E683,'ALL-GTK-MI-MTS-MA'!$E$13:$CF$361,'ALL-GTK-MI-MTS-MA'!U$6,FALSE)</f>
        <v>0</v>
      </c>
      <c r="V683" s="9">
        <f>VLOOKUP($E683,'ALL-GTK-MI-MTS-MA'!$E$13:$CF$361,'ALL-GTK-MI-MTS-MA'!V$6,FALSE)</f>
        <v>0</v>
      </c>
      <c r="W683" s="9">
        <f>VLOOKUP($E683,'ALL-GTK-MI-MTS-MA'!$E$13:$CF$361,'ALL-GTK-MI-MTS-MA'!W$6,FALSE)</f>
        <v>0</v>
      </c>
      <c r="X683" s="9">
        <f>VLOOKUP($E683,'ALL-GTK-MI-MTS-MA'!$E$13:$CF$361,'ALL-GTK-MI-MTS-MA'!X$6,FALSE)</f>
        <v>0</v>
      </c>
      <c r="Y683" s="299">
        <f t="shared" si="369"/>
        <v>0</v>
      </c>
      <c r="Z683" s="299">
        <f t="shared" si="370"/>
        <v>0</v>
      </c>
      <c r="AA683" s="10">
        <f t="shared" si="371"/>
        <v>0</v>
      </c>
      <c r="AB683" s="44">
        <f t="shared" si="372"/>
        <v>6</v>
      </c>
      <c r="AC683" s="44">
        <f t="shared" si="373"/>
        <v>8</v>
      </c>
      <c r="AD683" s="11">
        <f t="shared" si="374"/>
        <v>14</v>
      </c>
      <c r="AE683" s="9">
        <f>VLOOKUP($E683,'ALL-GTK-MI-MTS-MA'!$E$13:$CF$361,'ALL-GTK-MI-MTS-MA'!AE$6,FALSE)</f>
        <v>0</v>
      </c>
      <c r="AF683" s="9">
        <f>VLOOKUP($E683,'ALL-GTK-MI-MTS-MA'!$E$13:$CF$361,'ALL-GTK-MI-MTS-MA'!AF$6,FALSE)</f>
        <v>0</v>
      </c>
      <c r="AG683" s="10">
        <f t="shared" si="375"/>
        <v>0</v>
      </c>
      <c r="AH683" s="9">
        <f>VLOOKUP($E683,'ALL-GTK-MI-MTS-MA'!$E$13:$CF$361,'ALL-GTK-MI-MTS-MA'!AH$6,FALSE)</f>
        <v>6</v>
      </c>
      <c r="AI683" s="9">
        <f>VLOOKUP($E683,'ALL-GTK-MI-MTS-MA'!$E$13:$CF$361,'ALL-GTK-MI-MTS-MA'!AI$6,FALSE)</f>
        <v>8</v>
      </c>
      <c r="AJ683" s="10">
        <f t="shared" si="376"/>
        <v>14</v>
      </c>
      <c r="AK683" s="44">
        <f t="shared" si="377"/>
        <v>6</v>
      </c>
      <c r="AL683" s="44">
        <f t="shared" si="378"/>
        <v>8</v>
      </c>
      <c r="AM683" s="11">
        <f t="shared" si="379"/>
        <v>14</v>
      </c>
      <c r="AN683" s="299">
        <v>0</v>
      </c>
      <c r="AO683" s="299">
        <v>0</v>
      </c>
      <c r="AP683" s="9">
        <f>VLOOKUP($E683,'ALL-GTK-MI-MTS-MA'!$E$13:$CF$361,'ALL-GTK-MI-MTS-MA'!AP$6,FALSE)</f>
        <v>0</v>
      </c>
      <c r="AQ683" s="9">
        <f>VLOOKUP($E683,'ALL-GTK-MI-MTS-MA'!$E$13:$CF$361,'ALL-GTK-MI-MTS-MA'!AQ$6,FALSE)</f>
        <v>0</v>
      </c>
      <c r="AR683" s="9">
        <f>VLOOKUP($E683,'ALL-GTK-MI-MTS-MA'!$E$13:$CF$361,'ALL-GTK-MI-MTS-MA'!AR$6,FALSE)</f>
        <v>0</v>
      </c>
      <c r="AS683" s="9">
        <f>VLOOKUP($E683,'ALL-GTK-MI-MTS-MA'!$E$13:$CF$361,'ALL-GTK-MI-MTS-MA'!AS$6,FALSE)</f>
        <v>0</v>
      </c>
      <c r="AT683" s="9">
        <f>VLOOKUP($E683,'ALL-GTK-MI-MTS-MA'!$E$13:$CF$361,'ALL-GTK-MI-MTS-MA'!AT$6,FALSE)</f>
        <v>0</v>
      </c>
      <c r="AU683" s="9">
        <f>VLOOKUP($E683,'ALL-GTK-MI-MTS-MA'!$E$13:$CF$361,'ALL-GTK-MI-MTS-MA'!AU$6,FALSE)</f>
        <v>0</v>
      </c>
      <c r="AV683" s="590">
        <f>VLOOKUP($E683,'ALL-GTK-MI-MTS-MA'!$E$13:$CF$361,'ALL-GTK-MI-MTS-MA'!AV$6,FALSE)</f>
        <v>0</v>
      </c>
      <c r="AW683" s="590">
        <f>VLOOKUP($E683,'ALL-GTK-MI-MTS-MA'!$E$13:$CF$361,'ALL-GTK-MI-MTS-MA'!AW$6,FALSE)</f>
        <v>0</v>
      </c>
      <c r="AX683" s="9">
        <f>VLOOKUP($E683,'ALL-GTK-MI-MTS-MA'!$E$13:$CF$361,'ALL-GTK-MI-MTS-MA'!AX$6,FALSE)</f>
        <v>4</v>
      </c>
      <c r="AY683" s="9">
        <f>VLOOKUP($E683,'ALL-GTK-MI-MTS-MA'!$E$13:$CF$361,'ALL-GTK-MI-MTS-MA'!AY$6,FALSE)</f>
        <v>7</v>
      </c>
      <c r="AZ683" s="9">
        <f>VLOOKUP($E683,'ALL-GTK-MI-MTS-MA'!$E$13:$CF$361,'ALL-GTK-MI-MTS-MA'!AZ$6,FALSE)</f>
        <v>2</v>
      </c>
      <c r="BA683" s="9">
        <f>VLOOKUP($E683,'ALL-GTK-MI-MTS-MA'!$E$13:$CF$361,'ALL-GTK-MI-MTS-MA'!BA$6,FALSE)</f>
        <v>1</v>
      </c>
      <c r="BB683" s="9">
        <f>VLOOKUP($E683,'ALL-GTK-MI-MTS-MA'!$E$13:$CF$361,'ALL-GTK-MI-MTS-MA'!BB$6,FALSE)</f>
        <v>0</v>
      </c>
      <c r="BC683" s="9">
        <f>VLOOKUP($E683,'ALL-GTK-MI-MTS-MA'!$E$13:$CF$361,'ALL-GTK-MI-MTS-MA'!BC$6,FALSE)</f>
        <v>0</v>
      </c>
      <c r="BD683" s="310">
        <f t="shared" si="380"/>
        <v>0</v>
      </c>
      <c r="BE683" s="310">
        <f t="shared" si="381"/>
        <v>0</v>
      </c>
      <c r="BF683" s="10">
        <f t="shared" si="382"/>
        <v>0</v>
      </c>
      <c r="BG683" s="311">
        <f t="shared" si="383"/>
        <v>6</v>
      </c>
      <c r="BH683" s="311">
        <f t="shared" si="384"/>
        <v>8</v>
      </c>
      <c r="BI683" s="10">
        <f t="shared" si="385"/>
        <v>14</v>
      </c>
      <c r="BJ683" s="44">
        <f t="shared" si="386"/>
        <v>6</v>
      </c>
      <c r="BK683" s="44">
        <f t="shared" si="387"/>
        <v>8</v>
      </c>
      <c r="BL683" s="11">
        <f t="shared" si="388"/>
        <v>14</v>
      </c>
      <c r="BM683" s="9">
        <f>VLOOKUP($E683,'ALL-GTK-MI-MTS-MA'!$E$13:$CF$361,'ALL-GTK-MI-MTS-MA'!BM$6,FALSE)</f>
        <v>0</v>
      </c>
      <c r="BN683" s="9">
        <f>VLOOKUP($E683,'ALL-GTK-MI-MTS-MA'!$E$13:$CF$361,'ALL-GTK-MI-MTS-MA'!BN$6,FALSE)</f>
        <v>0</v>
      </c>
      <c r="BO683" s="9">
        <f>VLOOKUP($E683,'ALL-GTK-MI-MTS-MA'!$E$13:$CF$361,'ALL-GTK-MI-MTS-MA'!BO$6,FALSE)</f>
        <v>2</v>
      </c>
      <c r="BP683" s="9">
        <f>VLOOKUP($E683,'ALL-GTK-MI-MTS-MA'!$E$13:$CF$361,'ALL-GTK-MI-MTS-MA'!BP$6,FALSE)</f>
        <v>0</v>
      </c>
      <c r="BQ683" s="9">
        <f>VLOOKUP($E683,'ALL-GTK-MI-MTS-MA'!$E$13:$CF$361,'ALL-GTK-MI-MTS-MA'!BQ$6,FALSE)</f>
        <v>0</v>
      </c>
      <c r="BR683" s="9">
        <f>VLOOKUP($E683,'ALL-GTK-MI-MTS-MA'!$E$13:$CF$361,'ALL-GTK-MI-MTS-MA'!BR$6,FALSE)</f>
        <v>0</v>
      </c>
      <c r="BS683" s="9">
        <f>VLOOKUP($E683,'ALL-GTK-MI-MTS-MA'!$E$13:$CF$361,'ALL-GTK-MI-MTS-MA'!BS$6,FALSE)</f>
        <v>0</v>
      </c>
      <c r="BT683" s="9">
        <f>VLOOKUP($E683,'ALL-GTK-MI-MTS-MA'!$E$13:$CF$361,'ALL-GTK-MI-MTS-MA'!BT$6,FALSE)</f>
        <v>0</v>
      </c>
      <c r="BU683" s="299">
        <f t="shared" si="389"/>
        <v>2</v>
      </c>
      <c r="BV683" s="299">
        <f t="shared" si="390"/>
        <v>0</v>
      </c>
      <c r="BW683" s="44">
        <f t="shared" si="391"/>
        <v>2</v>
      </c>
      <c r="BX683" s="44">
        <f t="shared" si="392"/>
        <v>0</v>
      </c>
      <c r="BY683" s="11">
        <f t="shared" si="393"/>
        <v>2</v>
      </c>
      <c r="BZ683" s="14">
        <f t="shared" si="394"/>
        <v>6</v>
      </c>
      <c r="CA683" s="14">
        <f t="shared" si="395"/>
        <v>8</v>
      </c>
      <c r="CB683" s="13">
        <f t="shared" si="396"/>
        <v>2</v>
      </c>
      <c r="CC683" s="13">
        <f t="shared" si="397"/>
        <v>0</v>
      </c>
      <c r="CD683" s="312">
        <f t="shared" si="398"/>
        <v>8</v>
      </c>
      <c r="CE683" s="312">
        <f t="shared" si="399"/>
        <v>8</v>
      </c>
      <c r="CF683" s="313">
        <f t="shared" si="400"/>
        <v>16</v>
      </c>
      <c r="CG683" s="302" t="str">
        <f t="shared" si="401"/>
        <v>OK</v>
      </c>
    </row>
    <row r="684" spans="1:85" ht="14.25" x14ac:dyDescent="0.25">
      <c r="A684" s="6">
        <v>672</v>
      </c>
      <c r="B684" s="495">
        <v>2</v>
      </c>
      <c r="C684" s="495" t="s">
        <v>265</v>
      </c>
      <c r="D684" s="496" t="s">
        <v>21</v>
      </c>
      <c r="E684" s="626">
        <v>60712647</v>
      </c>
      <c r="F684" s="627" t="s">
        <v>798</v>
      </c>
      <c r="G684" s="624" t="s">
        <v>52</v>
      </c>
      <c r="H684" s="9">
        <f>VLOOKUP($E684,'ALL-GTK-MI-MTS-MA'!$E$13:$CF$361,'ALL-GTK-MI-MTS-MA'!H$6,FALSE)</f>
        <v>0</v>
      </c>
      <c r="I684" s="9">
        <f>VLOOKUP($E684,'ALL-GTK-MI-MTS-MA'!$E$13:$CF$361,'ALL-GTK-MI-MTS-MA'!I$6,FALSE)</f>
        <v>0</v>
      </c>
      <c r="J684" s="9">
        <f>VLOOKUP($E684,'ALL-GTK-MI-MTS-MA'!$E$13:$CF$361,'ALL-GTK-MI-MTS-MA'!J$6,FALSE)</f>
        <v>0</v>
      </c>
      <c r="K684" s="9">
        <f>VLOOKUP($E684,'ALL-GTK-MI-MTS-MA'!$E$13:$CF$361,'ALL-GTK-MI-MTS-MA'!K$6,FALSE)</f>
        <v>0</v>
      </c>
      <c r="L684" s="9">
        <f>VLOOKUP($E684,'ALL-GTK-MI-MTS-MA'!$E$13:$CF$361,'ALL-GTK-MI-MTS-MA'!L$6,FALSE)</f>
        <v>0</v>
      </c>
      <c r="M684" s="9">
        <f>VLOOKUP($E684,'ALL-GTK-MI-MTS-MA'!$E$13:$CF$361,'ALL-GTK-MI-MTS-MA'!M$6,FALSE)</f>
        <v>0</v>
      </c>
      <c r="N684" s="9">
        <f>VLOOKUP($E684,'ALL-GTK-MI-MTS-MA'!$E$13:$CF$361,'ALL-GTK-MI-MTS-MA'!N$6,FALSE)</f>
        <v>8</v>
      </c>
      <c r="O684" s="9">
        <f>VLOOKUP($E684,'ALL-GTK-MI-MTS-MA'!$E$13:$CF$361,'ALL-GTK-MI-MTS-MA'!O$6,FALSE)</f>
        <v>7</v>
      </c>
      <c r="P684" s="299">
        <f t="shared" si="366"/>
        <v>8</v>
      </c>
      <c r="Q684" s="299">
        <f t="shared" si="367"/>
        <v>7</v>
      </c>
      <c r="R684" s="300">
        <f t="shared" si="368"/>
        <v>15</v>
      </c>
      <c r="S684" s="9">
        <f>VLOOKUP($E684,'ALL-GTK-MI-MTS-MA'!$E$13:$CF$361,'ALL-GTK-MI-MTS-MA'!S$6,FALSE)</f>
        <v>1</v>
      </c>
      <c r="T684" s="9">
        <f>VLOOKUP($E684,'ALL-GTK-MI-MTS-MA'!$E$13:$CF$361,'ALL-GTK-MI-MTS-MA'!T$6,FALSE)</f>
        <v>1</v>
      </c>
      <c r="U684" s="9">
        <f>VLOOKUP($E684,'ALL-GTK-MI-MTS-MA'!$E$13:$CF$361,'ALL-GTK-MI-MTS-MA'!U$6,FALSE)</f>
        <v>0</v>
      </c>
      <c r="V684" s="9">
        <f>VLOOKUP($E684,'ALL-GTK-MI-MTS-MA'!$E$13:$CF$361,'ALL-GTK-MI-MTS-MA'!V$6,FALSE)</f>
        <v>0</v>
      </c>
      <c r="W684" s="9">
        <f>VLOOKUP($E684,'ALL-GTK-MI-MTS-MA'!$E$13:$CF$361,'ALL-GTK-MI-MTS-MA'!W$6,FALSE)</f>
        <v>0</v>
      </c>
      <c r="X684" s="9">
        <f>VLOOKUP($E684,'ALL-GTK-MI-MTS-MA'!$E$13:$CF$361,'ALL-GTK-MI-MTS-MA'!X$6,FALSE)</f>
        <v>0</v>
      </c>
      <c r="Y684" s="299">
        <f t="shared" si="369"/>
        <v>1</v>
      </c>
      <c r="Z684" s="299">
        <f t="shared" si="370"/>
        <v>1</v>
      </c>
      <c r="AA684" s="10">
        <f t="shared" si="371"/>
        <v>2</v>
      </c>
      <c r="AB684" s="44">
        <f t="shared" si="372"/>
        <v>9</v>
      </c>
      <c r="AC684" s="44">
        <f t="shared" si="373"/>
        <v>8</v>
      </c>
      <c r="AD684" s="11">
        <f t="shared" si="374"/>
        <v>17</v>
      </c>
      <c r="AE684" s="9">
        <f>VLOOKUP($E684,'ALL-GTK-MI-MTS-MA'!$E$13:$CF$361,'ALL-GTK-MI-MTS-MA'!AE$6,FALSE)</f>
        <v>1</v>
      </c>
      <c r="AF684" s="9">
        <f>VLOOKUP($E684,'ALL-GTK-MI-MTS-MA'!$E$13:$CF$361,'ALL-GTK-MI-MTS-MA'!AF$6,FALSE)</f>
        <v>0</v>
      </c>
      <c r="AG684" s="10">
        <f t="shared" si="375"/>
        <v>1</v>
      </c>
      <c r="AH684" s="9">
        <f>VLOOKUP($E684,'ALL-GTK-MI-MTS-MA'!$E$13:$CF$361,'ALL-GTK-MI-MTS-MA'!AH$6,FALSE)</f>
        <v>8</v>
      </c>
      <c r="AI684" s="9">
        <f>VLOOKUP($E684,'ALL-GTK-MI-MTS-MA'!$E$13:$CF$361,'ALL-GTK-MI-MTS-MA'!AI$6,FALSE)</f>
        <v>8</v>
      </c>
      <c r="AJ684" s="10">
        <f t="shared" si="376"/>
        <v>16</v>
      </c>
      <c r="AK684" s="44">
        <f t="shared" si="377"/>
        <v>9</v>
      </c>
      <c r="AL684" s="44">
        <f t="shared" si="378"/>
        <v>8</v>
      </c>
      <c r="AM684" s="11">
        <f t="shared" si="379"/>
        <v>17</v>
      </c>
      <c r="AN684" s="299">
        <v>0</v>
      </c>
      <c r="AO684" s="299">
        <v>0</v>
      </c>
      <c r="AP684" s="9">
        <f>VLOOKUP($E684,'ALL-GTK-MI-MTS-MA'!$E$13:$CF$361,'ALL-GTK-MI-MTS-MA'!AP$6,FALSE)</f>
        <v>0</v>
      </c>
      <c r="AQ684" s="9">
        <f>VLOOKUP($E684,'ALL-GTK-MI-MTS-MA'!$E$13:$CF$361,'ALL-GTK-MI-MTS-MA'!AQ$6,FALSE)</f>
        <v>0</v>
      </c>
      <c r="AR684" s="9">
        <f>VLOOKUP($E684,'ALL-GTK-MI-MTS-MA'!$E$13:$CF$361,'ALL-GTK-MI-MTS-MA'!AR$6,FALSE)</f>
        <v>0</v>
      </c>
      <c r="AS684" s="9">
        <f>VLOOKUP($E684,'ALL-GTK-MI-MTS-MA'!$E$13:$CF$361,'ALL-GTK-MI-MTS-MA'!AS$6,FALSE)</f>
        <v>0</v>
      </c>
      <c r="AT684" s="9">
        <f>VLOOKUP($E684,'ALL-GTK-MI-MTS-MA'!$E$13:$CF$361,'ALL-GTK-MI-MTS-MA'!AT$6,FALSE)</f>
        <v>0</v>
      </c>
      <c r="AU684" s="9">
        <f>VLOOKUP($E684,'ALL-GTK-MI-MTS-MA'!$E$13:$CF$361,'ALL-GTK-MI-MTS-MA'!AU$6,FALSE)</f>
        <v>0</v>
      </c>
      <c r="AV684" s="590">
        <f>VLOOKUP($E684,'ALL-GTK-MI-MTS-MA'!$E$13:$CF$361,'ALL-GTK-MI-MTS-MA'!AV$6,FALSE)</f>
        <v>0</v>
      </c>
      <c r="AW684" s="590">
        <f>VLOOKUP($E684,'ALL-GTK-MI-MTS-MA'!$E$13:$CF$361,'ALL-GTK-MI-MTS-MA'!AW$6,FALSE)</f>
        <v>0</v>
      </c>
      <c r="AX684" s="9">
        <f>VLOOKUP($E684,'ALL-GTK-MI-MTS-MA'!$E$13:$CF$361,'ALL-GTK-MI-MTS-MA'!AX$6,FALSE)</f>
        <v>8</v>
      </c>
      <c r="AY684" s="9">
        <f>VLOOKUP($E684,'ALL-GTK-MI-MTS-MA'!$E$13:$CF$361,'ALL-GTK-MI-MTS-MA'!AY$6,FALSE)</f>
        <v>8</v>
      </c>
      <c r="AZ684" s="9">
        <f>VLOOKUP($E684,'ALL-GTK-MI-MTS-MA'!$E$13:$CF$361,'ALL-GTK-MI-MTS-MA'!AZ$6,FALSE)</f>
        <v>1</v>
      </c>
      <c r="BA684" s="9">
        <f>VLOOKUP($E684,'ALL-GTK-MI-MTS-MA'!$E$13:$CF$361,'ALL-GTK-MI-MTS-MA'!BA$6,FALSE)</f>
        <v>0</v>
      </c>
      <c r="BB684" s="9">
        <f>VLOOKUP($E684,'ALL-GTK-MI-MTS-MA'!$E$13:$CF$361,'ALL-GTK-MI-MTS-MA'!BB$6,FALSE)</f>
        <v>0</v>
      </c>
      <c r="BC684" s="9">
        <f>VLOOKUP($E684,'ALL-GTK-MI-MTS-MA'!$E$13:$CF$361,'ALL-GTK-MI-MTS-MA'!BC$6,FALSE)</f>
        <v>0</v>
      </c>
      <c r="BD684" s="310">
        <f t="shared" si="380"/>
        <v>0</v>
      </c>
      <c r="BE684" s="310">
        <f t="shared" si="381"/>
        <v>0</v>
      </c>
      <c r="BF684" s="10">
        <f t="shared" si="382"/>
        <v>0</v>
      </c>
      <c r="BG684" s="311">
        <f t="shared" si="383"/>
        <v>9</v>
      </c>
      <c r="BH684" s="311">
        <f t="shared" si="384"/>
        <v>8</v>
      </c>
      <c r="BI684" s="10">
        <f t="shared" si="385"/>
        <v>17</v>
      </c>
      <c r="BJ684" s="44">
        <f t="shared" si="386"/>
        <v>9</v>
      </c>
      <c r="BK684" s="44">
        <f t="shared" si="387"/>
        <v>8</v>
      </c>
      <c r="BL684" s="11">
        <f t="shared" si="388"/>
        <v>17</v>
      </c>
      <c r="BM684" s="9">
        <f>VLOOKUP($E684,'ALL-GTK-MI-MTS-MA'!$E$13:$CF$361,'ALL-GTK-MI-MTS-MA'!BM$6,FALSE)</f>
        <v>0</v>
      </c>
      <c r="BN684" s="9">
        <f>VLOOKUP($E684,'ALL-GTK-MI-MTS-MA'!$E$13:$CF$361,'ALL-GTK-MI-MTS-MA'!BN$6,FALSE)</f>
        <v>1</v>
      </c>
      <c r="BO684" s="9">
        <f>VLOOKUP($E684,'ALL-GTK-MI-MTS-MA'!$E$13:$CF$361,'ALL-GTK-MI-MTS-MA'!BO$6,FALSE)</f>
        <v>0</v>
      </c>
      <c r="BP684" s="9">
        <f>VLOOKUP($E684,'ALL-GTK-MI-MTS-MA'!$E$13:$CF$361,'ALL-GTK-MI-MTS-MA'!BP$6,FALSE)</f>
        <v>0</v>
      </c>
      <c r="BQ684" s="9">
        <f>VLOOKUP($E684,'ALL-GTK-MI-MTS-MA'!$E$13:$CF$361,'ALL-GTK-MI-MTS-MA'!BQ$6,FALSE)</f>
        <v>0</v>
      </c>
      <c r="BR684" s="9">
        <f>VLOOKUP($E684,'ALL-GTK-MI-MTS-MA'!$E$13:$CF$361,'ALL-GTK-MI-MTS-MA'!BR$6,FALSE)</f>
        <v>0</v>
      </c>
      <c r="BS684" s="9">
        <f>VLOOKUP($E684,'ALL-GTK-MI-MTS-MA'!$E$13:$CF$361,'ALL-GTK-MI-MTS-MA'!BS$6,FALSE)</f>
        <v>0</v>
      </c>
      <c r="BT684" s="9">
        <f>VLOOKUP($E684,'ALL-GTK-MI-MTS-MA'!$E$13:$CF$361,'ALL-GTK-MI-MTS-MA'!BT$6,FALSE)</f>
        <v>0</v>
      </c>
      <c r="BU684" s="299">
        <f t="shared" si="389"/>
        <v>0</v>
      </c>
      <c r="BV684" s="299">
        <f t="shared" si="390"/>
        <v>0</v>
      </c>
      <c r="BW684" s="44">
        <f t="shared" si="391"/>
        <v>0</v>
      </c>
      <c r="BX684" s="44">
        <f t="shared" si="392"/>
        <v>1</v>
      </c>
      <c r="BY684" s="11">
        <f t="shared" si="393"/>
        <v>1</v>
      </c>
      <c r="BZ684" s="14">
        <f t="shared" si="394"/>
        <v>9</v>
      </c>
      <c r="CA684" s="14">
        <f t="shared" si="395"/>
        <v>8</v>
      </c>
      <c r="CB684" s="13">
        <f t="shared" si="396"/>
        <v>0</v>
      </c>
      <c r="CC684" s="13">
        <f t="shared" si="397"/>
        <v>1</v>
      </c>
      <c r="CD684" s="312">
        <f t="shared" si="398"/>
        <v>9</v>
      </c>
      <c r="CE684" s="312">
        <f t="shared" si="399"/>
        <v>9</v>
      </c>
      <c r="CF684" s="313">
        <f t="shared" si="400"/>
        <v>18</v>
      </c>
      <c r="CG684" s="302" t="str">
        <f t="shared" si="401"/>
        <v>OK</v>
      </c>
    </row>
    <row r="685" spans="1:85" ht="14.25" x14ac:dyDescent="0.25">
      <c r="A685" s="6">
        <v>673</v>
      </c>
      <c r="B685" s="495">
        <v>3</v>
      </c>
      <c r="C685" s="495" t="s">
        <v>265</v>
      </c>
      <c r="D685" s="496" t="s">
        <v>27</v>
      </c>
      <c r="E685" s="626">
        <v>60712640</v>
      </c>
      <c r="F685" s="627" t="s">
        <v>799</v>
      </c>
      <c r="G685" s="624" t="s">
        <v>52</v>
      </c>
      <c r="H685" s="9">
        <f>VLOOKUP($E685,'ALL-GTK-MI-MTS-MA'!$E$13:$CF$361,'ALL-GTK-MI-MTS-MA'!H$6,FALSE)</f>
        <v>0</v>
      </c>
      <c r="I685" s="9">
        <f>VLOOKUP($E685,'ALL-GTK-MI-MTS-MA'!$E$13:$CF$361,'ALL-GTK-MI-MTS-MA'!I$6,FALSE)</f>
        <v>0</v>
      </c>
      <c r="J685" s="9">
        <f>VLOOKUP($E685,'ALL-GTK-MI-MTS-MA'!$E$13:$CF$361,'ALL-GTK-MI-MTS-MA'!J$6,FALSE)</f>
        <v>0</v>
      </c>
      <c r="K685" s="9">
        <f>VLOOKUP($E685,'ALL-GTK-MI-MTS-MA'!$E$13:$CF$361,'ALL-GTK-MI-MTS-MA'!K$6,FALSE)</f>
        <v>0</v>
      </c>
      <c r="L685" s="9">
        <f>VLOOKUP($E685,'ALL-GTK-MI-MTS-MA'!$E$13:$CF$361,'ALL-GTK-MI-MTS-MA'!L$6,FALSE)</f>
        <v>0</v>
      </c>
      <c r="M685" s="9">
        <f>VLOOKUP($E685,'ALL-GTK-MI-MTS-MA'!$E$13:$CF$361,'ALL-GTK-MI-MTS-MA'!M$6,FALSE)</f>
        <v>0</v>
      </c>
      <c r="N685" s="9">
        <f>VLOOKUP($E685,'ALL-GTK-MI-MTS-MA'!$E$13:$CF$361,'ALL-GTK-MI-MTS-MA'!N$6,FALSE)</f>
        <v>4</v>
      </c>
      <c r="O685" s="9">
        <f>VLOOKUP($E685,'ALL-GTK-MI-MTS-MA'!$E$13:$CF$361,'ALL-GTK-MI-MTS-MA'!O$6,FALSE)</f>
        <v>5</v>
      </c>
      <c r="P685" s="299">
        <f t="shared" si="366"/>
        <v>4</v>
      </c>
      <c r="Q685" s="299">
        <f t="shared" si="367"/>
        <v>5</v>
      </c>
      <c r="R685" s="300">
        <f t="shared" si="368"/>
        <v>9</v>
      </c>
      <c r="S685" s="9">
        <f>VLOOKUP($E685,'ALL-GTK-MI-MTS-MA'!$E$13:$CF$361,'ALL-GTK-MI-MTS-MA'!S$6,FALSE)</f>
        <v>3</v>
      </c>
      <c r="T685" s="9">
        <f>VLOOKUP($E685,'ALL-GTK-MI-MTS-MA'!$E$13:$CF$361,'ALL-GTK-MI-MTS-MA'!T$6,FALSE)</f>
        <v>0</v>
      </c>
      <c r="U685" s="9">
        <f>VLOOKUP($E685,'ALL-GTK-MI-MTS-MA'!$E$13:$CF$361,'ALL-GTK-MI-MTS-MA'!U$6,FALSE)</f>
        <v>0</v>
      </c>
      <c r="V685" s="9">
        <f>VLOOKUP($E685,'ALL-GTK-MI-MTS-MA'!$E$13:$CF$361,'ALL-GTK-MI-MTS-MA'!V$6,FALSE)</f>
        <v>0</v>
      </c>
      <c r="W685" s="9">
        <f>VLOOKUP($E685,'ALL-GTK-MI-MTS-MA'!$E$13:$CF$361,'ALL-GTK-MI-MTS-MA'!W$6,FALSE)</f>
        <v>0</v>
      </c>
      <c r="X685" s="9">
        <f>VLOOKUP($E685,'ALL-GTK-MI-MTS-MA'!$E$13:$CF$361,'ALL-GTK-MI-MTS-MA'!X$6,FALSE)</f>
        <v>0</v>
      </c>
      <c r="Y685" s="299">
        <f t="shared" si="369"/>
        <v>3</v>
      </c>
      <c r="Z685" s="299">
        <f t="shared" si="370"/>
        <v>0</v>
      </c>
      <c r="AA685" s="10">
        <f t="shared" si="371"/>
        <v>3</v>
      </c>
      <c r="AB685" s="44">
        <f t="shared" si="372"/>
        <v>7</v>
      </c>
      <c r="AC685" s="44">
        <f t="shared" si="373"/>
        <v>5</v>
      </c>
      <c r="AD685" s="11">
        <f t="shared" si="374"/>
        <v>12</v>
      </c>
      <c r="AE685" s="9">
        <f>VLOOKUP($E685,'ALL-GTK-MI-MTS-MA'!$E$13:$CF$361,'ALL-GTK-MI-MTS-MA'!AE$6,FALSE)</f>
        <v>0</v>
      </c>
      <c r="AF685" s="9">
        <f>VLOOKUP($E685,'ALL-GTK-MI-MTS-MA'!$E$13:$CF$361,'ALL-GTK-MI-MTS-MA'!AF$6,FALSE)</f>
        <v>0</v>
      </c>
      <c r="AG685" s="10">
        <f t="shared" si="375"/>
        <v>0</v>
      </c>
      <c r="AH685" s="9">
        <f>VLOOKUP($E685,'ALL-GTK-MI-MTS-MA'!$E$13:$CF$361,'ALL-GTK-MI-MTS-MA'!AH$6,FALSE)</f>
        <v>7</v>
      </c>
      <c r="AI685" s="9">
        <f>VLOOKUP($E685,'ALL-GTK-MI-MTS-MA'!$E$13:$CF$361,'ALL-GTK-MI-MTS-MA'!AI$6,FALSE)</f>
        <v>5</v>
      </c>
      <c r="AJ685" s="10">
        <f t="shared" si="376"/>
        <v>12</v>
      </c>
      <c r="AK685" s="44">
        <f t="shared" si="377"/>
        <v>7</v>
      </c>
      <c r="AL685" s="44">
        <f t="shared" si="378"/>
        <v>5</v>
      </c>
      <c r="AM685" s="11">
        <f t="shared" si="379"/>
        <v>12</v>
      </c>
      <c r="AN685" s="299">
        <v>0</v>
      </c>
      <c r="AO685" s="299">
        <v>0</v>
      </c>
      <c r="AP685" s="9">
        <f>VLOOKUP($E685,'ALL-GTK-MI-MTS-MA'!$E$13:$CF$361,'ALL-GTK-MI-MTS-MA'!AP$6,FALSE)</f>
        <v>0</v>
      </c>
      <c r="AQ685" s="9">
        <f>VLOOKUP($E685,'ALL-GTK-MI-MTS-MA'!$E$13:$CF$361,'ALL-GTK-MI-MTS-MA'!AQ$6,FALSE)</f>
        <v>0</v>
      </c>
      <c r="AR685" s="9">
        <f>VLOOKUP($E685,'ALL-GTK-MI-MTS-MA'!$E$13:$CF$361,'ALL-GTK-MI-MTS-MA'!AR$6,FALSE)</f>
        <v>0</v>
      </c>
      <c r="AS685" s="9">
        <f>VLOOKUP($E685,'ALL-GTK-MI-MTS-MA'!$E$13:$CF$361,'ALL-GTK-MI-MTS-MA'!AS$6,FALSE)</f>
        <v>0</v>
      </c>
      <c r="AT685" s="9">
        <f>VLOOKUP($E685,'ALL-GTK-MI-MTS-MA'!$E$13:$CF$361,'ALL-GTK-MI-MTS-MA'!AT$6,FALSE)</f>
        <v>0</v>
      </c>
      <c r="AU685" s="9">
        <f>VLOOKUP($E685,'ALL-GTK-MI-MTS-MA'!$E$13:$CF$361,'ALL-GTK-MI-MTS-MA'!AU$6,FALSE)</f>
        <v>0</v>
      </c>
      <c r="AV685" s="590">
        <f>VLOOKUP($E685,'ALL-GTK-MI-MTS-MA'!$E$13:$CF$361,'ALL-GTK-MI-MTS-MA'!AV$6,FALSE)</f>
        <v>0</v>
      </c>
      <c r="AW685" s="590">
        <f>VLOOKUP($E685,'ALL-GTK-MI-MTS-MA'!$E$13:$CF$361,'ALL-GTK-MI-MTS-MA'!AW$6,FALSE)</f>
        <v>0</v>
      </c>
      <c r="AX685" s="9">
        <f>VLOOKUP($E685,'ALL-GTK-MI-MTS-MA'!$E$13:$CF$361,'ALL-GTK-MI-MTS-MA'!AX$6,FALSE)</f>
        <v>6</v>
      </c>
      <c r="AY685" s="9">
        <f>VLOOKUP($E685,'ALL-GTK-MI-MTS-MA'!$E$13:$CF$361,'ALL-GTK-MI-MTS-MA'!AY$6,FALSE)</f>
        <v>4</v>
      </c>
      <c r="AZ685" s="9">
        <f>VLOOKUP($E685,'ALL-GTK-MI-MTS-MA'!$E$13:$CF$361,'ALL-GTK-MI-MTS-MA'!AZ$6,FALSE)</f>
        <v>1</v>
      </c>
      <c r="BA685" s="9">
        <f>VLOOKUP($E685,'ALL-GTK-MI-MTS-MA'!$E$13:$CF$361,'ALL-GTK-MI-MTS-MA'!BA$6,FALSE)</f>
        <v>1</v>
      </c>
      <c r="BB685" s="9">
        <f>VLOOKUP($E685,'ALL-GTK-MI-MTS-MA'!$E$13:$CF$361,'ALL-GTK-MI-MTS-MA'!BB$6,FALSE)</f>
        <v>0</v>
      </c>
      <c r="BC685" s="9">
        <f>VLOOKUP($E685,'ALL-GTK-MI-MTS-MA'!$E$13:$CF$361,'ALL-GTK-MI-MTS-MA'!BC$6,FALSE)</f>
        <v>0</v>
      </c>
      <c r="BD685" s="310">
        <f t="shared" si="380"/>
        <v>0</v>
      </c>
      <c r="BE685" s="310">
        <f t="shared" si="381"/>
        <v>0</v>
      </c>
      <c r="BF685" s="10">
        <f t="shared" si="382"/>
        <v>0</v>
      </c>
      <c r="BG685" s="311">
        <f t="shared" si="383"/>
        <v>7</v>
      </c>
      <c r="BH685" s="311">
        <f t="shared" si="384"/>
        <v>5</v>
      </c>
      <c r="BI685" s="10">
        <f t="shared" si="385"/>
        <v>12</v>
      </c>
      <c r="BJ685" s="44">
        <f t="shared" si="386"/>
        <v>7</v>
      </c>
      <c r="BK685" s="44">
        <f t="shared" si="387"/>
        <v>5</v>
      </c>
      <c r="BL685" s="11">
        <f t="shared" si="388"/>
        <v>12</v>
      </c>
      <c r="BM685" s="9">
        <f>VLOOKUP($E685,'ALL-GTK-MI-MTS-MA'!$E$13:$CF$361,'ALL-GTK-MI-MTS-MA'!BM$6,FALSE)</f>
        <v>0</v>
      </c>
      <c r="BN685" s="9">
        <f>VLOOKUP($E685,'ALL-GTK-MI-MTS-MA'!$E$13:$CF$361,'ALL-GTK-MI-MTS-MA'!BN$6,FALSE)</f>
        <v>0</v>
      </c>
      <c r="BO685" s="9">
        <f>VLOOKUP($E685,'ALL-GTK-MI-MTS-MA'!$E$13:$CF$361,'ALL-GTK-MI-MTS-MA'!BO$6,FALSE)</f>
        <v>2</v>
      </c>
      <c r="BP685" s="9">
        <f>VLOOKUP($E685,'ALL-GTK-MI-MTS-MA'!$E$13:$CF$361,'ALL-GTK-MI-MTS-MA'!BP$6,FALSE)</f>
        <v>1</v>
      </c>
      <c r="BQ685" s="9">
        <f>VLOOKUP($E685,'ALL-GTK-MI-MTS-MA'!$E$13:$CF$361,'ALL-GTK-MI-MTS-MA'!BQ$6,FALSE)</f>
        <v>0</v>
      </c>
      <c r="BR685" s="9">
        <f>VLOOKUP($E685,'ALL-GTK-MI-MTS-MA'!$E$13:$CF$361,'ALL-GTK-MI-MTS-MA'!BR$6,FALSE)</f>
        <v>0</v>
      </c>
      <c r="BS685" s="9">
        <f>VLOOKUP($E685,'ALL-GTK-MI-MTS-MA'!$E$13:$CF$361,'ALL-GTK-MI-MTS-MA'!BS$6,FALSE)</f>
        <v>0</v>
      </c>
      <c r="BT685" s="9">
        <f>VLOOKUP($E685,'ALL-GTK-MI-MTS-MA'!$E$13:$CF$361,'ALL-GTK-MI-MTS-MA'!BT$6,FALSE)</f>
        <v>0</v>
      </c>
      <c r="BU685" s="299">
        <f t="shared" si="389"/>
        <v>2</v>
      </c>
      <c r="BV685" s="299">
        <f t="shared" si="390"/>
        <v>1</v>
      </c>
      <c r="BW685" s="44">
        <f t="shared" si="391"/>
        <v>2</v>
      </c>
      <c r="BX685" s="44">
        <f t="shared" si="392"/>
        <v>1</v>
      </c>
      <c r="BY685" s="11">
        <f t="shared" si="393"/>
        <v>3</v>
      </c>
      <c r="BZ685" s="14">
        <f t="shared" si="394"/>
        <v>7</v>
      </c>
      <c r="CA685" s="14">
        <f t="shared" si="395"/>
        <v>5</v>
      </c>
      <c r="CB685" s="13">
        <f t="shared" si="396"/>
        <v>2</v>
      </c>
      <c r="CC685" s="13">
        <f t="shared" si="397"/>
        <v>1</v>
      </c>
      <c r="CD685" s="312">
        <f t="shared" si="398"/>
        <v>9</v>
      </c>
      <c r="CE685" s="312">
        <f t="shared" si="399"/>
        <v>6</v>
      </c>
      <c r="CF685" s="313">
        <f t="shared" si="400"/>
        <v>15</v>
      </c>
      <c r="CG685" s="302" t="str">
        <f t="shared" si="401"/>
        <v>OK</v>
      </c>
    </row>
    <row r="686" spans="1:85" ht="14.25" x14ac:dyDescent="0.25">
      <c r="A686" s="6">
        <v>674</v>
      </c>
      <c r="B686" s="495">
        <v>4</v>
      </c>
      <c r="C686" s="495" t="s">
        <v>265</v>
      </c>
      <c r="D686" s="496" t="s">
        <v>29</v>
      </c>
      <c r="E686" s="626">
        <v>60712658</v>
      </c>
      <c r="F686" s="627" t="s">
        <v>800</v>
      </c>
      <c r="G686" s="624" t="s">
        <v>52</v>
      </c>
      <c r="H686" s="9">
        <f>VLOOKUP($E686,'ALL-GTK-MI-MTS-MA'!$E$13:$CF$361,'ALL-GTK-MI-MTS-MA'!H$6,FALSE)</f>
        <v>0</v>
      </c>
      <c r="I686" s="9">
        <f>VLOOKUP($E686,'ALL-GTK-MI-MTS-MA'!$E$13:$CF$361,'ALL-GTK-MI-MTS-MA'!I$6,FALSE)</f>
        <v>0</v>
      </c>
      <c r="J686" s="9">
        <f>VLOOKUP($E686,'ALL-GTK-MI-MTS-MA'!$E$13:$CF$361,'ALL-GTK-MI-MTS-MA'!J$6,FALSE)</f>
        <v>0</v>
      </c>
      <c r="K686" s="9">
        <f>VLOOKUP($E686,'ALL-GTK-MI-MTS-MA'!$E$13:$CF$361,'ALL-GTK-MI-MTS-MA'!K$6,FALSE)</f>
        <v>0</v>
      </c>
      <c r="L686" s="9">
        <f>VLOOKUP($E686,'ALL-GTK-MI-MTS-MA'!$E$13:$CF$361,'ALL-GTK-MI-MTS-MA'!L$6,FALSE)</f>
        <v>0</v>
      </c>
      <c r="M686" s="9">
        <f>VLOOKUP($E686,'ALL-GTK-MI-MTS-MA'!$E$13:$CF$361,'ALL-GTK-MI-MTS-MA'!M$6,FALSE)</f>
        <v>0</v>
      </c>
      <c r="N686" s="9">
        <f>VLOOKUP($E686,'ALL-GTK-MI-MTS-MA'!$E$13:$CF$361,'ALL-GTK-MI-MTS-MA'!N$6,FALSE)</f>
        <v>8</v>
      </c>
      <c r="O686" s="9">
        <f>VLOOKUP($E686,'ALL-GTK-MI-MTS-MA'!$E$13:$CF$361,'ALL-GTK-MI-MTS-MA'!O$6,FALSE)</f>
        <v>10</v>
      </c>
      <c r="P686" s="299">
        <f t="shared" si="366"/>
        <v>8</v>
      </c>
      <c r="Q686" s="299">
        <f t="shared" si="367"/>
        <v>10</v>
      </c>
      <c r="R686" s="300">
        <f t="shared" si="368"/>
        <v>18</v>
      </c>
      <c r="S686" s="9">
        <f>VLOOKUP($E686,'ALL-GTK-MI-MTS-MA'!$E$13:$CF$361,'ALL-GTK-MI-MTS-MA'!S$6,FALSE)</f>
        <v>0</v>
      </c>
      <c r="T686" s="9">
        <f>VLOOKUP($E686,'ALL-GTK-MI-MTS-MA'!$E$13:$CF$361,'ALL-GTK-MI-MTS-MA'!T$6,FALSE)</f>
        <v>3</v>
      </c>
      <c r="U686" s="9">
        <f>VLOOKUP($E686,'ALL-GTK-MI-MTS-MA'!$E$13:$CF$361,'ALL-GTK-MI-MTS-MA'!U$6,FALSE)</f>
        <v>0</v>
      </c>
      <c r="V686" s="9">
        <f>VLOOKUP($E686,'ALL-GTK-MI-MTS-MA'!$E$13:$CF$361,'ALL-GTK-MI-MTS-MA'!V$6,FALSE)</f>
        <v>0</v>
      </c>
      <c r="W686" s="9">
        <f>VLOOKUP($E686,'ALL-GTK-MI-MTS-MA'!$E$13:$CF$361,'ALL-GTK-MI-MTS-MA'!W$6,FALSE)</f>
        <v>0</v>
      </c>
      <c r="X686" s="9">
        <f>VLOOKUP($E686,'ALL-GTK-MI-MTS-MA'!$E$13:$CF$361,'ALL-GTK-MI-MTS-MA'!X$6,FALSE)</f>
        <v>0</v>
      </c>
      <c r="Y686" s="299">
        <f t="shared" si="369"/>
        <v>0</v>
      </c>
      <c r="Z686" s="299">
        <f t="shared" si="370"/>
        <v>3</v>
      </c>
      <c r="AA686" s="10">
        <f t="shared" si="371"/>
        <v>3</v>
      </c>
      <c r="AB686" s="44">
        <f t="shared" si="372"/>
        <v>8</v>
      </c>
      <c r="AC686" s="44">
        <f t="shared" si="373"/>
        <v>13</v>
      </c>
      <c r="AD686" s="11">
        <f t="shared" si="374"/>
        <v>21</v>
      </c>
      <c r="AE686" s="9">
        <f>VLOOKUP($E686,'ALL-GTK-MI-MTS-MA'!$E$13:$CF$361,'ALL-GTK-MI-MTS-MA'!AE$6,FALSE)</f>
        <v>0</v>
      </c>
      <c r="AF686" s="9">
        <f>VLOOKUP($E686,'ALL-GTK-MI-MTS-MA'!$E$13:$CF$361,'ALL-GTK-MI-MTS-MA'!AF$6,FALSE)</f>
        <v>1</v>
      </c>
      <c r="AG686" s="10">
        <f t="shared" si="375"/>
        <v>1</v>
      </c>
      <c r="AH686" s="9">
        <f>VLOOKUP($E686,'ALL-GTK-MI-MTS-MA'!$E$13:$CF$361,'ALL-GTK-MI-MTS-MA'!AH$6,FALSE)</f>
        <v>8</v>
      </c>
      <c r="AI686" s="9">
        <f>VLOOKUP($E686,'ALL-GTK-MI-MTS-MA'!$E$13:$CF$361,'ALL-GTK-MI-MTS-MA'!AI$6,FALSE)</f>
        <v>12</v>
      </c>
      <c r="AJ686" s="10">
        <f t="shared" si="376"/>
        <v>20</v>
      </c>
      <c r="AK686" s="44">
        <f t="shared" si="377"/>
        <v>8</v>
      </c>
      <c r="AL686" s="44">
        <f t="shared" si="378"/>
        <v>13</v>
      </c>
      <c r="AM686" s="11">
        <f t="shared" si="379"/>
        <v>21</v>
      </c>
      <c r="AN686" s="299">
        <v>0</v>
      </c>
      <c r="AO686" s="299">
        <v>0</v>
      </c>
      <c r="AP686" s="9">
        <f>VLOOKUP($E686,'ALL-GTK-MI-MTS-MA'!$E$13:$CF$361,'ALL-GTK-MI-MTS-MA'!AP$6,FALSE)</f>
        <v>0</v>
      </c>
      <c r="AQ686" s="9">
        <f>VLOOKUP($E686,'ALL-GTK-MI-MTS-MA'!$E$13:$CF$361,'ALL-GTK-MI-MTS-MA'!AQ$6,FALSE)</f>
        <v>0</v>
      </c>
      <c r="AR686" s="9">
        <f>VLOOKUP($E686,'ALL-GTK-MI-MTS-MA'!$E$13:$CF$361,'ALL-GTK-MI-MTS-MA'!AR$6,FALSE)</f>
        <v>0</v>
      </c>
      <c r="AS686" s="9">
        <f>VLOOKUP($E686,'ALL-GTK-MI-MTS-MA'!$E$13:$CF$361,'ALL-GTK-MI-MTS-MA'!AS$6,FALSE)</f>
        <v>0</v>
      </c>
      <c r="AT686" s="9">
        <f>VLOOKUP($E686,'ALL-GTK-MI-MTS-MA'!$E$13:$CF$361,'ALL-GTK-MI-MTS-MA'!AT$6,FALSE)</f>
        <v>0</v>
      </c>
      <c r="AU686" s="9">
        <f>VLOOKUP($E686,'ALL-GTK-MI-MTS-MA'!$E$13:$CF$361,'ALL-GTK-MI-MTS-MA'!AU$6,FALSE)</f>
        <v>0</v>
      </c>
      <c r="AV686" s="590">
        <f>VLOOKUP($E686,'ALL-GTK-MI-MTS-MA'!$E$13:$CF$361,'ALL-GTK-MI-MTS-MA'!AV$6,FALSE)</f>
        <v>0</v>
      </c>
      <c r="AW686" s="590">
        <f>VLOOKUP($E686,'ALL-GTK-MI-MTS-MA'!$E$13:$CF$361,'ALL-GTK-MI-MTS-MA'!AW$6,FALSE)</f>
        <v>0</v>
      </c>
      <c r="AX686" s="9">
        <f>VLOOKUP($E686,'ALL-GTK-MI-MTS-MA'!$E$13:$CF$361,'ALL-GTK-MI-MTS-MA'!AX$6,FALSE)</f>
        <v>5</v>
      </c>
      <c r="AY686" s="9">
        <f>VLOOKUP($E686,'ALL-GTK-MI-MTS-MA'!$E$13:$CF$361,'ALL-GTK-MI-MTS-MA'!AY$6,FALSE)</f>
        <v>11</v>
      </c>
      <c r="AZ686" s="9">
        <f>VLOOKUP($E686,'ALL-GTK-MI-MTS-MA'!$E$13:$CF$361,'ALL-GTK-MI-MTS-MA'!AZ$6,FALSE)</f>
        <v>3</v>
      </c>
      <c r="BA686" s="9">
        <f>VLOOKUP($E686,'ALL-GTK-MI-MTS-MA'!$E$13:$CF$361,'ALL-GTK-MI-MTS-MA'!BA$6,FALSE)</f>
        <v>2</v>
      </c>
      <c r="BB686" s="9">
        <f>VLOOKUP($E686,'ALL-GTK-MI-MTS-MA'!$E$13:$CF$361,'ALL-GTK-MI-MTS-MA'!BB$6,FALSE)</f>
        <v>0</v>
      </c>
      <c r="BC686" s="9">
        <f>VLOOKUP($E686,'ALL-GTK-MI-MTS-MA'!$E$13:$CF$361,'ALL-GTK-MI-MTS-MA'!BC$6,FALSE)</f>
        <v>0</v>
      </c>
      <c r="BD686" s="310">
        <f t="shared" si="380"/>
        <v>0</v>
      </c>
      <c r="BE686" s="310">
        <f t="shared" si="381"/>
        <v>0</v>
      </c>
      <c r="BF686" s="10">
        <f t="shared" si="382"/>
        <v>0</v>
      </c>
      <c r="BG686" s="311">
        <f t="shared" si="383"/>
        <v>8</v>
      </c>
      <c r="BH686" s="311">
        <f t="shared" si="384"/>
        <v>13</v>
      </c>
      <c r="BI686" s="10">
        <f t="shared" si="385"/>
        <v>21</v>
      </c>
      <c r="BJ686" s="44">
        <f t="shared" si="386"/>
        <v>8</v>
      </c>
      <c r="BK686" s="44">
        <f t="shared" si="387"/>
        <v>13</v>
      </c>
      <c r="BL686" s="11">
        <f t="shared" si="388"/>
        <v>21</v>
      </c>
      <c r="BM686" s="9">
        <f>VLOOKUP($E686,'ALL-GTK-MI-MTS-MA'!$E$13:$CF$361,'ALL-GTK-MI-MTS-MA'!BM$6,FALSE)</f>
        <v>0</v>
      </c>
      <c r="BN686" s="9">
        <f>VLOOKUP($E686,'ALL-GTK-MI-MTS-MA'!$E$13:$CF$361,'ALL-GTK-MI-MTS-MA'!BN$6,FALSE)</f>
        <v>1</v>
      </c>
      <c r="BO686" s="9">
        <f>VLOOKUP($E686,'ALL-GTK-MI-MTS-MA'!$E$13:$CF$361,'ALL-GTK-MI-MTS-MA'!BO$6,FALSE)</f>
        <v>4</v>
      </c>
      <c r="BP686" s="9">
        <f>VLOOKUP($E686,'ALL-GTK-MI-MTS-MA'!$E$13:$CF$361,'ALL-GTK-MI-MTS-MA'!BP$6,FALSE)</f>
        <v>0</v>
      </c>
      <c r="BQ686" s="9">
        <f>VLOOKUP($E686,'ALL-GTK-MI-MTS-MA'!$E$13:$CF$361,'ALL-GTK-MI-MTS-MA'!BQ$6,FALSE)</f>
        <v>0</v>
      </c>
      <c r="BR686" s="9">
        <f>VLOOKUP($E686,'ALL-GTK-MI-MTS-MA'!$E$13:$CF$361,'ALL-GTK-MI-MTS-MA'!BR$6,FALSE)</f>
        <v>0</v>
      </c>
      <c r="BS686" s="9">
        <f>VLOOKUP($E686,'ALL-GTK-MI-MTS-MA'!$E$13:$CF$361,'ALL-GTK-MI-MTS-MA'!BS$6,FALSE)</f>
        <v>0</v>
      </c>
      <c r="BT686" s="9">
        <f>VLOOKUP($E686,'ALL-GTK-MI-MTS-MA'!$E$13:$CF$361,'ALL-GTK-MI-MTS-MA'!BT$6,FALSE)</f>
        <v>0</v>
      </c>
      <c r="BU686" s="299">
        <f t="shared" si="389"/>
        <v>4</v>
      </c>
      <c r="BV686" s="299">
        <f t="shared" si="390"/>
        <v>0</v>
      </c>
      <c r="BW686" s="44">
        <f t="shared" si="391"/>
        <v>4</v>
      </c>
      <c r="BX686" s="44">
        <f t="shared" si="392"/>
        <v>1</v>
      </c>
      <c r="BY686" s="11">
        <f t="shared" si="393"/>
        <v>5</v>
      </c>
      <c r="BZ686" s="14">
        <f t="shared" si="394"/>
        <v>8</v>
      </c>
      <c r="CA686" s="14">
        <f t="shared" si="395"/>
        <v>13</v>
      </c>
      <c r="CB686" s="13">
        <f t="shared" si="396"/>
        <v>4</v>
      </c>
      <c r="CC686" s="13">
        <f t="shared" si="397"/>
        <v>1</v>
      </c>
      <c r="CD686" s="312">
        <f t="shared" si="398"/>
        <v>12</v>
      </c>
      <c r="CE686" s="312">
        <f t="shared" si="399"/>
        <v>14</v>
      </c>
      <c r="CF686" s="313">
        <f t="shared" si="400"/>
        <v>26</v>
      </c>
      <c r="CG686" s="302" t="str">
        <f t="shared" si="401"/>
        <v>OK</v>
      </c>
    </row>
    <row r="687" spans="1:85" ht="14.25" x14ac:dyDescent="0.25">
      <c r="A687" s="6">
        <v>675</v>
      </c>
      <c r="B687" s="495">
        <v>5</v>
      </c>
      <c r="C687" s="495" t="s">
        <v>265</v>
      </c>
      <c r="D687" s="496" t="s">
        <v>29</v>
      </c>
      <c r="E687" s="626">
        <v>60712659</v>
      </c>
      <c r="F687" s="627" t="s">
        <v>801</v>
      </c>
      <c r="G687" s="624" t="s">
        <v>52</v>
      </c>
      <c r="H687" s="9">
        <f>VLOOKUP($E687,'ALL-GTK-MI-MTS-MA'!$E$13:$CF$361,'ALL-GTK-MI-MTS-MA'!H$6,FALSE)</f>
        <v>0</v>
      </c>
      <c r="I687" s="9">
        <f>VLOOKUP($E687,'ALL-GTK-MI-MTS-MA'!$E$13:$CF$361,'ALL-GTK-MI-MTS-MA'!I$6,FALSE)</f>
        <v>0</v>
      </c>
      <c r="J687" s="9">
        <f>VLOOKUP($E687,'ALL-GTK-MI-MTS-MA'!$E$13:$CF$361,'ALL-GTK-MI-MTS-MA'!J$6,FALSE)</f>
        <v>0</v>
      </c>
      <c r="K687" s="9">
        <f>VLOOKUP($E687,'ALL-GTK-MI-MTS-MA'!$E$13:$CF$361,'ALL-GTK-MI-MTS-MA'!K$6,FALSE)</f>
        <v>0</v>
      </c>
      <c r="L687" s="9">
        <f>VLOOKUP($E687,'ALL-GTK-MI-MTS-MA'!$E$13:$CF$361,'ALL-GTK-MI-MTS-MA'!L$6,FALSE)</f>
        <v>0</v>
      </c>
      <c r="M687" s="9">
        <f>VLOOKUP($E687,'ALL-GTK-MI-MTS-MA'!$E$13:$CF$361,'ALL-GTK-MI-MTS-MA'!M$6,FALSE)</f>
        <v>0</v>
      </c>
      <c r="N687" s="9">
        <f>VLOOKUP($E687,'ALL-GTK-MI-MTS-MA'!$E$13:$CF$361,'ALL-GTK-MI-MTS-MA'!N$6,FALSE)</f>
        <v>7</v>
      </c>
      <c r="O687" s="9">
        <f>VLOOKUP($E687,'ALL-GTK-MI-MTS-MA'!$E$13:$CF$361,'ALL-GTK-MI-MTS-MA'!O$6,FALSE)</f>
        <v>9</v>
      </c>
      <c r="P687" s="299">
        <f t="shared" si="366"/>
        <v>7</v>
      </c>
      <c r="Q687" s="299">
        <f t="shared" si="367"/>
        <v>9</v>
      </c>
      <c r="R687" s="300">
        <f t="shared" si="368"/>
        <v>16</v>
      </c>
      <c r="S687" s="9">
        <f>VLOOKUP($E687,'ALL-GTK-MI-MTS-MA'!$E$13:$CF$361,'ALL-GTK-MI-MTS-MA'!S$6,FALSE)</f>
        <v>1</v>
      </c>
      <c r="T687" s="9">
        <f>VLOOKUP($E687,'ALL-GTK-MI-MTS-MA'!$E$13:$CF$361,'ALL-GTK-MI-MTS-MA'!T$6,FALSE)</f>
        <v>2</v>
      </c>
      <c r="U687" s="9">
        <f>VLOOKUP($E687,'ALL-GTK-MI-MTS-MA'!$E$13:$CF$361,'ALL-GTK-MI-MTS-MA'!U$6,FALSE)</f>
        <v>0</v>
      </c>
      <c r="V687" s="9">
        <f>VLOOKUP($E687,'ALL-GTK-MI-MTS-MA'!$E$13:$CF$361,'ALL-GTK-MI-MTS-MA'!V$6,FALSE)</f>
        <v>0</v>
      </c>
      <c r="W687" s="9">
        <f>VLOOKUP($E687,'ALL-GTK-MI-MTS-MA'!$E$13:$CF$361,'ALL-GTK-MI-MTS-MA'!W$6,FALSE)</f>
        <v>0</v>
      </c>
      <c r="X687" s="9">
        <f>VLOOKUP($E687,'ALL-GTK-MI-MTS-MA'!$E$13:$CF$361,'ALL-GTK-MI-MTS-MA'!X$6,FALSE)</f>
        <v>0</v>
      </c>
      <c r="Y687" s="299">
        <f t="shared" si="369"/>
        <v>1</v>
      </c>
      <c r="Z687" s="299">
        <f t="shared" si="370"/>
        <v>2</v>
      </c>
      <c r="AA687" s="10">
        <f t="shared" si="371"/>
        <v>3</v>
      </c>
      <c r="AB687" s="44">
        <f t="shared" si="372"/>
        <v>8</v>
      </c>
      <c r="AC687" s="44">
        <f t="shared" si="373"/>
        <v>11</v>
      </c>
      <c r="AD687" s="11">
        <f t="shared" si="374"/>
        <v>19</v>
      </c>
      <c r="AE687" s="9">
        <f>VLOOKUP($E687,'ALL-GTK-MI-MTS-MA'!$E$13:$CF$361,'ALL-GTK-MI-MTS-MA'!AE$6,FALSE)</f>
        <v>1</v>
      </c>
      <c r="AF687" s="9">
        <f>VLOOKUP($E687,'ALL-GTK-MI-MTS-MA'!$E$13:$CF$361,'ALL-GTK-MI-MTS-MA'!AF$6,FALSE)</f>
        <v>1</v>
      </c>
      <c r="AG687" s="10">
        <f t="shared" si="375"/>
        <v>2</v>
      </c>
      <c r="AH687" s="9">
        <f>VLOOKUP($E687,'ALL-GTK-MI-MTS-MA'!$E$13:$CF$361,'ALL-GTK-MI-MTS-MA'!AH$6,FALSE)</f>
        <v>7</v>
      </c>
      <c r="AI687" s="9">
        <f>VLOOKUP($E687,'ALL-GTK-MI-MTS-MA'!$E$13:$CF$361,'ALL-GTK-MI-MTS-MA'!AI$6,FALSE)</f>
        <v>10</v>
      </c>
      <c r="AJ687" s="10">
        <f t="shared" si="376"/>
        <v>17</v>
      </c>
      <c r="AK687" s="44">
        <f t="shared" si="377"/>
        <v>8</v>
      </c>
      <c r="AL687" s="44">
        <f t="shared" si="378"/>
        <v>11</v>
      </c>
      <c r="AM687" s="11">
        <f t="shared" si="379"/>
        <v>19</v>
      </c>
      <c r="AN687" s="299">
        <v>0</v>
      </c>
      <c r="AO687" s="299">
        <v>0</v>
      </c>
      <c r="AP687" s="9">
        <f>VLOOKUP($E687,'ALL-GTK-MI-MTS-MA'!$E$13:$CF$361,'ALL-GTK-MI-MTS-MA'!AP$6,FALSE)</f>
        <v>0</v>
      </c>
      <c r="AQ687" s="9">
        <f>VLOOKUP($E687,'ALL-GTK-MI-MTS-MA'!$E$13:$CF$361,'ALL-GTK-MI-MTS-MA'!AQ$6,FALSE)</f>
        <v>0</v>
      </c>
      <c r="AR687" s="9">
        <f>VLOOKUP($E687,'ALL-GTK-MI-MTS-MA'!$E$13:$CF$361,'ALL-GTK-MI-MTS-MA'!AR$6,FALSE)</f>
        <v>0</v>
      </c>
      <c r="AS687" s="9">
        <f>VLOOKUP($E687,'ALL-GTK-MI-MTS-MA'!$E$13:$CF$361,'ALL-GTK-MI-MTS-MA'!AS$6,FALSE)</f>
        <v>0</v>
      </c>
      <c r="AT687" s="9">
        <f>VLOOKUP($E687,'ALL-GTK-MI-MTS-MA'!$E$13:$CF$361,'ALL-GTK-MI-MTS-MA'!AT$6,FALSE)</f>
        <v>0</v>
      </c>
      <c r="AU687" s="9">
        <f>VLOOKUP($E687,'ALL-GTK-MI-MTS-MA'!$E$13:$CF$361,'ALL-GTK-MI-MTS-MA'!AU$6,FALSE)</f>
        <v>0</v>
      </c>
      <c r="AV687" s="590">
        <f>VLOOKUP($E687,'ALL-GTK-MI-MTS-MA'!$E$13:$CF$361,'ALL-GTK-MI-MTS-MA'!AV$6,FALSE)</f>
        <v>0</v>
      </c>
      <c r="AW687" s="590">
        <f>VLOOKUP($E687,'ALL-GTK-MI-MTS-MA'!$E$13:$CF$361,'ALL-GTK-MI-MTS-MA'!AW$6,FALSE)</f>
        <v>0</v>
      </c>
      <c r="AX687" s="9">
        <f>VLOOKUP($E687,'ALL-GTK-MI-MTS-MA'!$E$13:$CF$361,'ALL-GTK-MI-MTS-MA'!AX$6,FALSE)</f>
        <v>6</v>
      </c>
      <c r="AY687" s="9">
        <f>VLOOKUP($E687,'ALL-GTK-MI-MTS-MA'!$E$13:$CF$361,'ALL-GTK-MI-MTS-MA'!AY$6,FALSE)</f>
        <v>11</v>
      </c>
      <c r="AZ687" s="9">
        <f>VLOOKUP($E687,'ALL-GTK-MI-MTS-MA'!$E$13:$CF$361,'ALL-GTK-MI-MTS-MA'!AZ$6,FALSE)</f>
        <v>2</v>
      </c>
      <c r="BA687" s="9">
        <f>VLOOKUP($E687,'ALL-GTK-MI-MTS-MA'!$E$13:$CF$361,'ALL-GTK-MI-MTS-MA'!BA$6,FALSE)</f>
        <v>0</v>
      </c>
      <c r="BB687" s="9">
        <f>VLOOKUP($E687,'ALL-GTK-MI-MTS-MA'!$E$13:$CF$361,'ALL-GTK-MI-MTS-MA'!BB$6,FALSE)</f>
        <v>0</v>
      </c>
      <c r="BC687" s="9">
        <f>VLOOKUP($E687,'ALL-GTK-MI-MTS-MA'!$E$13:$CF$361,'ALL-GTK-MI-MTS-MA'!BC$6,FALSE)</f>
        <v>0</v>
      </c>
      <c r="BD687" s="310">
        <f t="shared" si="380"/>
        <v>0</v>
      </c>
      <c r="BE687" s="310">
        <f t="shared" si="381"/>
        <v>0</v>
      </c>
      <c r="BF687" s="10">
        <f t="shared" si="382"/>
        <v>0</v>
      </c>
      <c r="BG687" s="311">
        <f t="shared" si="383"/>
        <v>8</v>
      </c>
      <c r="BH687" s="311">
        <f t="shared" si="384"/>
        <v>11</v>
      </c>
      <c r="BI687" s="10">
        <f t="shared" si="385"/>
        <v>19</v>
      </c>
      <c r="BJ687" s="44">
        <f t="shared" si="386"/>
        <v>8</v>
      </c>
      <c r="BK687" s="44">
        <f t="shared" si="387"/>
        <v>11</v>
      </c>
      <c r="BL687" s="11">
        <f t="shared" si="388"/>
        <v>19</v>
      </c>
      <c r="BM687" s="9">
        <f>VLOOKUP($E687,'ALL-GTK-MI-MTS-MA'!$E$13:$CF$361,'ALL-GTK-MI-MTS-MA'!BM$6,FALSE)</f>
        <v>1</v>
      </c>
      <c r="BN687" s="9">
        <f>VLOOKUP($E687,'ALL-GTK-MI-MTS-MA'!$E$13:$CF$361,'ALL-GTK-MI-MTS-MA'!BN$6,FALSE)</f>
        <v>0</v>
      </c>
      <c r="BO687" s="9">
        <f>VLOOKUP($E687,'ALL-GTK-MI-MTS-MA'!$E$13:$CF$361,'ALL-GTK-MI-MTS-MA'!BO$6,FALSE)</f>
        <v>1</v>
      </c>
      <c r="BP687" s="9">
        <f>VLOOKUP($E687,'ALL-GTK-MI-MTS-MA'!$E$13:$CF$361,'ALL-GTK-MI-MTS-MA'!BP$6,FALSE)</f>
        <v>0</v>
      </c>
      <c r="BQ687" s="9">
        <f>VLOOKUP($E687,'ALL-GTK-MI-MTS-MA'!$E$13:$CF$361,'ALL-GTK-MI-MTS-MA'!BQ$6,FALSE)</f>
        <v>0</v>
      </c>
      <c r="BR687" s="9">
        <f>VLOOKUP($E687,'ALL-GTK-MI-MTS-MA'!$E$13:$CF$361,'ALL-GTK-MI-MTS-MA'!BR$6,FALSE)</f>
        <v>0</v>
      </c>
      <c r="BS687" s="9">
        <f>VLOOKUP($E687,'ALL-GTK-MI-MTS-MA'!$E$13:$CF$361,'ALL-GTK-MI-MTS-MA'!BS$6,FALSE)</f>
        <v>0</v>
      </c>
      <c r="BT687" s="9">
        <f>VLOOKUP($E687,'ALL-GTK-MI-MTS-MA'!$E$13:$CF$361,'ALL-GTK-MI-MTS-MA'!BT$6,FALSE)</f>
        <v>0</v>
      </c>
      <c r="BU687" s="299">
        <f t="shared" si="389"/>
        <v>1</v>
      </c>
      <c r="BV687" s="299">
        <f t="shared" si="390"/>
        <v>0</v>
      </c>
      <c r="BW687" s="44">
        <f t="shared" si="391"/>
        <v>2</v>
      </c>
      <c r="BX687" s="44">
        <f t="shared" si="392"/>
        <v>0</v>
      </c>
      <c r="BY687" s="11">
        <f t="shared" si="393"/>
        <v>2</v>
      </c>
      <c r="BZ687" s="14">
        <f t="shared" si="394"/>
        <v>8</v>
      </c>
      <c r="CA687" s="14">
        <f t="shared" si="395"/>
        <v>11</v>
      </c>
      <c r="CB687" s="13">
        <f t="shared" si="396"/>
        <v>2</v>
      </c>
      <c r="CC687" s="13">
        <f t="shared" si="397"/>
        <v>0</v>
      </c>
      <c r="CD687" s="312">
        <f t="shared" si="398"/>
        <v>10</v>
      </c>
      <c r="CE687" s="312">
        <f t="shared" si="399"/>
        <v>11</v>
      </c>
      <c r="CF687" s="313">
        <f t="shared" si="400"/>
        <v>21</v>
      </c>
      <c r="CG687" s="302" t="str">
        <f t="shared" si="401"/>
        <v>OK</v>
      </c>
    </row>
    <row r="688" spans="1:85" ht="14.25" x14ac:dyDescent="0.25">
      <c r="A688" s="6">
        <v>676</v>
      </c>
      <c r="B688" s="495">
        <v>6</v>
      </c>
      <c r="C688" s="495" t="s">
        <v>265</v>
      </c>
      <c r="D688" s="496" t="s">
        <v>30</v>
      </c>
      <c r="E688" s="626">
        <v>60712681</v>
      </c>
      <c r="F688" s="627" t="s">
        <v>802</v>
      </c>
      <c r="G688" s="624" t="s">
        <v>52</v>
      </c>
      <c r="H688" s="9">
        <f>VLOOKUP($E688,'ALL-GTK-MI-MTS-MA'!$E$13:$CF$361,'ALL-GTK-MI-MTS-MA'!H$6,FALSE)</f>
        <v>0</v>
      </c>
      <c r="I688" s="9">
        <f>VLOOKUP($E688,'ALL-GTK-MI-MTS-MA'!$E$13:$CF$361,'ALL-GTK-MI-MTS-MA'!I$6,FALSE)</f>
        <v>0</v>
      </c>
      <c r="J688" s="9">
        <f>VLOOKUP($E688,'ALL-GTK-MI-MTS-MA'!$E$13:$CF$361,'ALL-GTK-MI-MTS-MA'!J$6,FALSE)</f>
        <v>0</v>
      </c>
      <c r="K688" s="9">
        <f>VLOOKUP($E688,'ALL-GTK-MI-MTS-MA'!$E$13:$CF$361,'ALL-GTK-MI-MTS-MA'!K$6,FALSE)</f>
        <v>0</v>
      </c>
      <c r="L688" s="9">
        <f>VLOOKUP($E688,'ALL-GTK-MI-MTS-MA'!$E$13:$CF$361,'ALL-GTK-MI-MTS-MA'!L$6,FALSE)</f>
        <v>0</v>
      </c>
      <c r="M688" s="9">
        <f>VLOOKUP($E688,'ALL-GTK-MI-MTS-MA'!$E$13:$CF$361,'ALL-GTK-MI-MTS-MA'!M$6,FALSE)</f>
        <v>0</v>
      </c>
      <c r="N688" s="9">
        <f>VLOOKUP($E688,'ALL-GTK-MI-MTS-MA'!$E$13:$CF$361,'ALL-GTK-MI-MTS-MA'!N$6,FALSE)</f>
        <v>10</v>
      </c>
      <c r="O688" s="9">
        <f>VLOOKUP($E688,'ALL-GTK-MI-MTS-MA'!$E$13:$CF$361,'ALL-GTK-MI-MTS-MA'!O$6,FALSE)</f>
        <v>8</v>
      </c>
      <c r="P688" s="299">
        <f t="shared" si="366"/>
        <v>10</v>
      </c>
      <c r="Q688" s="299">
        <f t="shared" si="367"/>
        <v>8</v>
      </c>
      <c r="R688" s="300">
        <f t="shared" si="368"/>
        <v>18</v>
      </c>
      <c r="S688" s="9">
        <f>VLOOKUP($E688,'ALL-GTK-MI-MTS-MA'!$E$13:$CF$361,'ALL-GTK-MI-MTS-MA'!S$6,FALSE)</f>
        <v>0</v>
      </c>
      <c r="T688" s="9">
        <f>VLOOKUP($E688,'ALL-GTK-MI-MTS-MA'!$E$13:$CF$361,'ALL-GTK-MI-MTS-MA'!T$6,FALSE)</f>
        <v>0</v>
      </c>
      <c r="U688" s="9">
        <f>VLOOKUP($E688,'ALL-GTK-MI-MTS-MA'!$E$13:$CF$361,'ALL-GTK-MI-MTS-MA'!U$6,FALSE)</f>
        <v>0</v>
      </c>
      <c r="V688" s="9">
        <f>VLOOKUP($E688,'ALL-GTK-MI-MTS-MA'!$E$13:$CF$361,'ALL-GTK-MI-MTS-MA'!V$6,FALSE)</f>
        <v>0</v>
      </c>
      <c r="W688" s="9">
        <f>VLOOKUP($E688,'ALL-GTK-MI-MTS-MA'!$E$13:$CF$361,'ALL-GTK-MI-MTS-MA'!W$6,FALSE)</f>
        <v>0</v>
      </c>
      <c r="X688" s="9">
        <f>VLOOKUP($E688,'ALL-GTK-MI-MTS-MA'!$E$13:$CF$361,'ALL-GTK-MI-MTS-MA'!X$6,FALSE)</f>
        <v>0</v>
      </c>
      <c r="Y688" s="299">
        <f t="shared" si="369"/>
        <v>0</v>
      </c>
      <c r="Z688" s="299">
        <f t="shared" si="370"/>
        <v>0</v>
      </c>
      <c r="AA688" s="10">
        <f t="shared" si="371"/>
        <v>0</v>
      </c>
      <c r="AB688" s="44">
        <f t="shared" si="372"/>
        <v>10</v>
      </c>
      <c r="AC688" s="44">
        <f t="shared" si="373"/>
        <v>8</v>
      </c>
      <c r="AD688" s="11">
        <f t="shared" si="374"/>
        <v>18</v>
      </c>
      <c r="AE688" s="9">
        <f>VLOOKUP($E688,'ALL-GTK-MI-MTS-MA'!$E$13:$CF$361,'ALL-GTK-MI-MTS-MA'!AE$6,FALSE)</f>
        <v>1</v>
      </c>
      <c r="AF688" s="9">
        <f>VLOOKUP($E688,'ALL-GTK-MI-MTS-MA'!$E$13:$CF$361,'ALL-GTK-MI-MTS-MA'!AF$6,FALSE)</f>
        <v>0</v>
      </c>
      <c r="AG688" s="10">
        <f t="shared" si="375"/>
        <v>1</v>
      </c>
      <c r="AH688" s="9">
        <f>VLOOKUP($E688,'ALL-GTK-MI-MTS-MA'!$E$13:$CF$361,'ALL-GTK-MI-MTS-MA'!AH$6,FALSE)</f>
        <v>9</v>
      </c>
      <c r="AI688" s="9">
        <f>VLOOKUP($E688,'ALL-GTK-MI-MTS-MA'!$E$13:$CF$361,'ALL-GTK-MI-MTS-MA'!AI$6,FALSE)</f>
        <v>8</v>
      </c>
      <c r="AJ688" s="10">
        <f t="shared" si="376"/>
        <v>17</v>
      </c>
      <c r="AK688" s="44">
        <f t="shared" si="377"/>
        <v>10</v>
      </c>
      <c r="AL688" s="44">
        <f t="shared" si="378"/>
        <v>8</v>
      </c>
      <c r="AM688" s="11">
        <f t="shared" si="379"/>
        <v>18</v>
      </c>
      <c r="AN688" s="299">
        <v>0</v>
      </c>
      <c r="AO688" s="299">
        <v>0</v>
      </c>
      <c r="AP688" s="9">
        <f>VLOOKUP($E688,'ALL-GTK-MI-MTS-MA'!$E$13:$CF$361,'ALL-GTK-MI-MTS-MA'!AP$6,FALSE)</f>
        <v>0</v>
      </c>
      <c r="AQ688" s="9">
        <f>VLOOKUP($E688,'ALL-GTK-MI-MTS-MA'!$E$13:$CF$361,'ALL-GTK-MI-MTS-MA'!AQ$6,FALSE)</f>
        <v>0</v>
      </c>
      <c r="AR688" s="9">
        <f>VLOOKUP($E688,'ALL-GTK-MI-MTS-MA'!$E$13:$CF$361,'ALL-GTK-MI-MTS-MA'!AR$6,FALSE)</f>
        <v>0</v>
      </c>
      <c r="AS688" s="9">
        <f>VLOOKUP($E688,'ALL-GTK-MI-MTS-MA'!$E$13:$CF$361,'ALL-GTK-MI-MTS-MA'!AS$6,FALSE)</f>
        <v>0</v>
      </c>
      <c r="AT688" s="9">
        <f>VLOOKUP($E688,'ALL-GTK-MI-MTS-MA'!$E$13:$CF$361,'ALL-GTK-MI-MTS-MA'!AT$6,FALSE)</f>
        <v>0</v>
      </c>
      <c r="AU688" s="9">
        <f>VLOOKUP($E688,'ALL-GTK-MI-MTS-MA'!$E$13:$CF$361,'ALL-GTK-MI-MTS-MA'!AU$6,FALSE)</f>
        <v>0</v>
      </c>
      <c r="AV688" s="590">
        <f>VLOOKUP($E688,'ALL-GTK-MI-MTS-MA'!$E$13:$CF$361,'ALL-GTK-MI-MTS-MA'!AV$6,FALSE)</f>
        <v>0</v>
      </c>
      <c r="AW688" s="590">
        <f>VLOOKUP($E688,'ALL-GTK-MI-MTS-MA'!$E$13:$CF$361,'ALL-GTK-MI-MTS-MA'!AW$6,FALSE)</f>
        <v>0</v>
      </c>
      <c r="AX688" s="9">
        <f>VLOOKUP($E688,'ALL-GTK-MI-MTS-MA'!$E$13:$CF$361,'ALL-GTK-MI-MTS-MA'!AX$6,FALSE)</f>
        <v>8</v>
      </c>
      <c r="AY688" s="9">
        <f>VLOOKUP($E688,'ALL-GTK-MI-MTS-MA'!$E$13:$CF$361,'ALL-GTK-MI-MTS-MA'!AY$6,FALSE)</f>
        <v>8</v>
      </c>
      <c r="AZ688" s="9">
        <f>VLOOKUP($E688,'ALL-GTK-MI-MTS-MA'!$E$13:$CF$361,'ALL-GTK-MI-MTS-MA'!AZ$6,FALSE)</f>
        <v>2</v>
      </c>
      <c r="BA688" s="9">
        <f>VLOOKUP($E688,'ALL-GTK-MI-MTS-MA'!$E$13:$CF$361,'ALL-GTK-MI-MTS-MA'!BA$6,FALSE)</f>
        <v>0</v>
      </c>
      <c r="BB688" s="9">
        <f>VLOOKUP($E688,'ALL-GTK-MI-MTS-MA'!$E$13:$CF$361,'ALL-GTK-MI-MTS-MA'!BB$6,FALSE)</f>
        <v>0</v>
      </c>
      <c r="BC688" s="9">
        <f>VLOOKUP($E688,'ALL-GTK-MI-MTS-MA'!$E$13:$CF$361,'ALL-GTK-MI-MTS-MA'!BC$6,FALSE)</f>
        <v>0</v>
      </c>
      <c r="BD688" s="310">
        <f t="shared" si="380"/>
        <v>0</v>
      </c>
      <c r="BE688" s="310">
        <f t="shared" si="381"/>
        <v>0</v>
      </c>
      <c r="BF688" s="10">
        <f t="shared" si="382"/>
        <v>0</v>
      </c>
      <c r="BG688" s="311">
        <f t="shared" si="383"/>
        <v>10</v>
      </c>
      <c r="BH688" s="311">
        <f t="shared" si="384"/>
        <v>8</v>
      </c>
      <c r="BI688" s="10">
        <f t="shared" si="385"/>
        <v>18</v>
      </c>
      <c r="BJ688" s="44">
        <f t="shared" si="386"/>
        <v>10</v>
      </c>
      <c r="BK688" s="44">
        <f t="shared" si="387"/>
        <v>8</v>
      </c>
      <c r="BL688" s="11">
        <f t="shared" si="388"/>
        <v>18</v>
      </c>
      <c r="BM688" s="9">
        <f>VLOOKUP($E688,'ALL-GTK-MI-MTS-MA'!$E$13:$CF$361,'ALL-GTK-MI-MTS-MA'!BM$6,FALSE)</f>
        <v>1</v>
      </c>
      <c r="BN688" s="9">
        <f>VLOOKUP($E688,'ALL-GTK-MI-MTS-MA'!$E$13:$CF$361,'ALL-GTK-MI-MTS-MA'!BN$6,FALSE)</f>
        <v>1</v>
      </c>
      <c r="BO688" s="9">
        <f>VLOOKUP($E688,'ALL-GTK-MI-MTS-MA'!$E$13:$CF$361,'ALL-GTK-MI-MTS-MA'!BO$6,FALSE)</f>
        <v>5</v>
      </c>
      <c r="BP688" s="9">
        <f>VLOOKUP($E688,'ALL-GTK-MI-MTS-MA'!$E$13:$CF$361,'ALL-GTK-MI-MTS-MA'!BP$6,FALSE)</f>
        <v>1</v>
      </c>
      <c r="BQ688" s="9">
        <f>VLOOKUP($E688,'ALL-GTK-MI-MTS-MA'!$E$13:$CF$361,'ALL-GTK-MI-MTS-MA'!BQ$6,FALSE)</f>
        <v>0</v>
      </c>
      <c r="BR688" s="9">
        <f>VLOOKUP($E688,'ALL-GTK-MI-MTS-MA'!$E$13:$CF$361,'ALL-GTK-MI-MTS-MA'!BR$6,FALSE)</f>
        <v>0</v>
      </c>
      <c r="BS688" s="9">
        <f>VLOOKUP($E688,'ALL-GTK-MI-MTS-MA'!$E$13:$CF$361,'ALL-GTK-MI-MTS-MA'!BS$6,FALSE)</f>
        <v>0</v>
      </c>
      <c r="BT688" s="9">
        <f>VLOOKUP($E688,'ALL-GTK-MI-MTS-MA'!$E$13:$CF$361,'ALL-GTK-MI-MTS-MA'!BT$6,FALSE)</f>
        <v>0</v>
      </c>
      <c r="BU688" s="299">
        <f t="shared" si="389"/>
        <v>5</v>
      </c>
      <c r="BV688" s="299">
        <f t="shared" si="390"/>
        <v>1</v>
      </c>
      <c r="BW688" s="44">
        <f t="shared" si="391"/>
        <v>6</v>
      </c>
      <c r="BX688" s="44">
        <f t="shared" si="392"/>
        <v>2</v>
      </c>
      <c r="BY688" s="11">
        <f t="shared" si="393"/>
        <v>8</v>
      </c>
      <c r="BZ688" s="14">
        <f t="shared" si="394"/>
        <v>10</v>
      </c>
      <c r="CA688" s="14">
        <f t="shared" si="395"/>
        <v>8</v>
      </c>
      <c r="CB688" s="13">
        <f t="shared" si="396"/>
        <v>6</v>
      </c>
      <c r="CC688" s="13">
        <f t="shared" si="397"/>
        <v>2</v>
      </c>
      <c r="CD688" s="312">
        <f t="shared" si="398"/>
        <v>16</v>
      </c>
      <c r="CE688" s="312">
        <f t="shared" si="399"/>
        <v>10</v>
      </c>
      <c r="CF688" s="313">
        <f t="shared" si="400"/>
        <v>26</v>
      </c>
      <c r="CG688" s="302" t="str">
        <f t="shared" si="401"/>
        <v>OK</v>
      </c>
    </row>
    <row r="689" spans="1:85" ht="14.25" x14ac:dyDescent="0.25">
      <c r="A689" s="6">
        <v>677</v>
      </c>
      <c r="B689" s="495">
        <v>7</v>
      </c>
      <c r="C689" s="495" t="s">
        <v>265</v>
      </c>
      <c r="D689" s="496" t="s">
        <v>31</v>
      </c>
      <c r="E689" s="626">
        <v>60712715</v>
      </c>
      <c r="F689" s="627" t="s">
        <v>803</v>
      </c>
      <c r="G689" s="624" t="s">
        <v>52</v>
      </c>
      <c r="H689" s="9">
        <f>VLOOKUP($E689,'ALL-GTK-MI-MTS-MA'!$E$13:$CF$361,'ALL-GTK-MI-MTS-MA'!H$6,FALSE)</f>
        <v>0</v>
      </c>
      <c r="I689" s="9">
        <f>VLOOKUP($E689,'ALL-GTK-MI-MTS-MA'!$E$13:$CF$361,'ALL-GTK-MI-MTS-MA'!I$6,FALSE)</f>
        <v>0</v>
      </c>
      <c r="J689" s="9">
        <f>VLOOKUP($E689,'ALL-GTK-MI-MTS-MA'!$E$13:$CF$361,'ALL-GTK-MI-MTS-MA'!J$6,FALSE)</f>
        <v>0</v>
      </c>
      <c r="K689" s="9">
        <f>VLOOKUP($E689,'ALL-GTK-MI-MTS-MA'!$E$13:$CF$361,'ALL-GTK-MI-MTS-MA'!K$6,FALSE)</f>
        <v>0</v>
      </c>
      <c r="L689" s="9">
        <f>VLOOKUP($E689,'ALL-GTK-MI-MTS-MA'!$E$13:$CF$361,'ALL-GTK-MI-MTS-MA'!L$6,FALSE)</f>
        <v>0</v>
      </c>
      <c r="M689" s="9">
        <f>VLOOKUP($E689,'ALL-GTK-MI-MTS-MA'!$E$13:$CF$361,'ALL-GTK-MI-MTS-MA'!M$6,FALSE)</f>
        <v>0</v>
      </c>
      <c r="N689" s="9">
        <f>VLOOKUP($E689,'ALL-GTK-MI-MTS-MA'!$E$13:$CF$361,'ALL-GTK-MI-MTS-MA'!N$6,FALSE)</f>
        <v>4</v>
      </c>
      <c r="O689" s="9">
        <f>VLOOKUP($E689,'ALL-GTK-MI-MTS-MA'!$E$13:$CF$361,'ALL-GTK-MI-MTS-MA'!O$6,FALSE)</f>
        <v>11</v>
      </c>
      <c r="P689" s="299">
        <f t="shared" si="366"/>
        <v>4</v>
      </c>
      <c r="Q689" s="299">
        <f t="shared" si="367"/>
        <v>11</v>
      </c>
      <c r="R689" s="300">
        <f t="shared" si="368"/>
        <v>15</v>
      </c>
      <c r="S689" s="9">
        <f>VLOOKUP($E689,'ALL-GTK-MI-MTS-MA'!$E$13:$CF$361,'ALL-GTK-MI-MTS-MA'!S$6,FALSE)</f>
        <v>3</v>
      </c>
      <c r="T689" s="9">
        <f>VLOOKUP($E689,'ALL-GTK-MI-MTS-MA'!$E$13:$CF$361,'ALL-GTK-MI-MTS-MA'!T$6,FALSE)</f>
        <v>2</v>
      </c>
      <c r="U689" s="9">
        <f>VLOOKUP($E689,'ALL-GTK-MI-MTS-MA'!$E$13:$CF$361,'ALL-GTK-MI-MTS-MA'!U$6,FALSE)</f>
        <v>0</v>
      </c>
      <c r="V689" s="9">
        <f>VLOOKUP($E689,'ALL-GTK-MI-MTS-MA'!$E$13:$CF$361,'ALL-GTK-MI-MTS-MA'!V$6,FALSE)</f>
        <v>0</v>
      </c>
      <c r="W689" s="9">
        <f>VLOOKUP($E689,'ALL-GTK-MI-MTS-MA'!$E$13:$CF$361,'ALL-GTK-MI-MTS-MA'!W$6,FALSE)</f>
        <v>0</v>
      </c>
      <c r="X689" s="9">
        <f>VLOOKUP($E689,'ALL-GTK-MI-MTS-MA'!$E$13:$CF$361,'ALL-GTK-MI-MTS-MA'!X$6,FALSE)</f>
        <v>0</v>
      </c>
      <c r="Y689" s="299">
        <f t="shared" si="369"/>
        <v>3</v>
      </c>
      <c r="Z689" s="299">
        <f t="shared" si="370"/>
        <v>2</v>
      </c>
      <c r="AA689" s="10">
        <f t="shared" si="371"/>
        <v>5</v>
      </c>
      <c r="AB689" s="44">
        <f t="shared" si="372"/>
        <v>7</v>
      </c>
      <c r="AC689" s="44">
        <f t="shared" si="373"/>
        <v>13</v>
      </c>
      <c r="AD689" s="11">
        <f t="shared" si="374"/>
        <v>20</v>
      </c>
      <c r="AE689" s="9">
        <f>VLOOKUP($E689,'ALL-GTK-MI-MTS-MA'!$E$13:$CF$361,'ALL-GTK-MI-MTS-MA'!AE$6,FALSE)</f>
        <v>0</v>
      </c>
      <c r="AF689" s="9">
        <f>VLOOKUP($E689,'ALL-GTK-MI-MTS-MA'!$E$13:$CF$361,'ALL-GTK-MI-MTS-MA'!AF$6,FALSE)</f>
        <v>0</v>
      </c>
      <c r="AG689" s="10">
        <f t="shared" si="375"/>
        <v>0</v>
      </c>
      <c r="AH689" s="9">
        <f>VLOOKUP($E689,'ALL-GTK-MI-MTS-MA'!$E$13:$CF$361,'ALL-GTK-MI-MTS-MA'!AH$6,FALSE)</f>
        <v>7</v>
      </c>
      <c r="AI689" s="9">
        <f>VLOOKUP($E689,'ALL-GTK-MI-MTS-MA'!$E$13:$CF$361,'ALL-GTK-MI-MTS-MA'!AI$6,FALSE)</f>
        <v>13</v>
      </c>
      <c r="AJ689" s="10">
        <f t="shared" si="376"/>
        <v>20</v>
      </c>
      <c r="AK689" s="44">
        <f t="shared" si="377"/>
        <v>7</v>
      </c>
      <c r="AL689" s="44">
        <f t="shared" si="378"/>
        <v>13</v>
      </c>
      <c r="AM689" s="11">
        <f t="shared" si="379"/>
        <v>20</v>
      </c>
      <c r="AN689" s="299">
        <v>0</v>
      </c>
      <c r="AO689" s="299">
        <v>0</v>
      </c>
      <c r="AP689" s="9">
        <f>VLOOKUP($E689,'ALL-GTK-MI-MTS-MA'!$E$13:$CF$361,'ALL-GTK-MI-MTS-MA'!AP$6,FALSE)</f>
        <v>0</v>
      </c>
      <c r="AQ689" s="9">
        <f>VLOOKUP($E689,'ALL-GTK-MI-MTS-MA'!$E$13:$CF$361,'ALL-GTK-MI-MTS-MA'!AQ$6,FALSE)</f>
        <v>0</v>
      </c>
      <c r="AR689" s="9">
        <f>VLOOKUP($E689,'ALL-GTK-MI-MTS-MA'!$E$13:$CF$361,'ALL-GTK-MI-MTS-MA'!AR$6,FALSE)</f>
        <v>0</v>
      </c>
      <c r="AS689" s="9">
        <f>VLOOKUP($E689,'ALL-GTK-MI-MTS-MA'!$E$13:$CF$361,'ALL-GTK-MI-MTS-MA'!AS$6,FALSE)</f>
        <v>0</v>
      </c>
      <c r="AT689" s="9">
        <f>VLOOKUP($E689,'ALL-GTK-MI-MTS-MA'!$E$13:$CF$361,'ALL-GTK-MI-MTS-MA'!AT$6,FALSE)</f>
        <v>0</v>
      </c>
      <c r="AU689" s="9">
        <f>VLOOKUP($E689,'ALL-GTK-MI-MTS-MA'!$E$13:$CF$361,'ALL-GTK-MI-MTS-MA'!AU$6,FALSE)</f>
        <v>0</v>
      </c>
      <c r="AV689" s="590">
        <f>VLOOKUP($E689,'ALL-GTK-MI-MTS-MA'!$E$13:$CF$361,'ALL-GTK-MI-MTS-MA'!AV$6,FALSE)</f>
        <v>0</v>
      </c>
      <c r="AW689" s="590">
        <f>VLOOKUP($E689,'ALL-GTK-MI-MTS-MA'!$E$13:$CF$361,'ALL-GTK-MI-MTS-MA'!AW$6,FALSE)</f>
        <v>0</v>
      </c>
      <c r="AX689" s="9">
        <f>VLOOKUP($E689,'ALL-GTK-MI-MTS-MA'!$E$13:$CF$361,'ALL-GTK-MI-MTS-MA'!AX$6,FALSE)</f>
        <v>6</v>
      </c>
      <c r="AY689" s="9">
        <f>VLOOKUP($E689,'ALL-GTK-MI-MTS-MA'!$E$13:$CF$361,'ALL-GTK-MI-MTS-MA'!AY$6,FALSE)</f>
        <v>12</v>
      </c>
      <c r="AZ689" s="9">
        <f>VLOOKUP($E689,'ALL-GTK-MI-MTS-MA'!$E$13:$CF$361,'ALL-GTK-MI-MTS-MA'!AZ$6,FALSE)</f>
        <v>1</v>
      </c>
      <c r="BA689" s="9">
        <f>VLOOKUP($E689,'ALL-GTK-MI-MTS-MA'!$E$13:$CF$361,'ALL-GTK-MI-MTS-MA'!BA$6,FALSE)</f>
        <v>1</v>
      </c>
      <c r="BB689" s="9">
        <f>VLOOKUP($E689,'ALL-GTK-MI-MTS-MA'!$E$13:$CF$361,'ALL-GTK-MI-MTS-MA'!BB$6,FALSE)</f>
        <v>0</v>
      </c>
      <c r="BC689" s="9">
        <f>VLOOKUP($E689,'ALL-GTK-MI-MTS-MA'!$E$13:$CF$361,'ALL-GTK-MI-MTS-MA'!BC$6,FALSE)</f>
        <v>0</v>
      </c>
      <c r="BD689" s="310">
        <f t="shared" si="380"/>
        <v>0</v>
      </c>
      <c r="BE689" s="310">
        <f t="shared" si="381"/>
        <v>0</v>
      </c>
      <c r="BF689" s="10">
        <f t="shared" si="382"/>
        <v>0</v>
      </c>
      <c r="BG689" s="311">
        <f t="shared" si="383"/>
        <v>7</v>
      </c>
      <c r="BH689" s="311">
        <f t="shared" si="384"/>
        <v>13</v>
      </c>
      <c r="BI689" s="10">
        <f t="shared" si="385"/>
        <v>20</v>
      </c>
      <c r="BJ689" s="44">
        <f t="shared" si="386"/>
        <v>7</v>
      </c>
      <c r="BK689" s="44">
        <f t="shared" si="387"/>
        <v>13</v>
      </c>
      <c r="BL689" s="11">
        <f t="shared" si="388"/>
        <v>20</v>
      </c>
      <c r="BM689" s="9">
        <f>VLOOKUP($E689,'ALL-GTK-MI-MTS-MA'!$E$13:$CF$361,'ALL-GTK-MI-MTS-MA'!BM$6,FALSE)</f>
        <v>0</v>
      </c>
      <c r="BN689" s="9">
        <f>VLOOKUP($E689,'ALL-GTK-MI-MTS-MA'!$E$13:$CF$361,'ALL-GTK-MI-MTS-MA'!BN$6,FALSE)</f>
        <v>0</v>
      </c>
      <c r="BO689" s="9">
        <f>VLOOKUP($E689,'ALL-GTK-MI-MTS-MA'!$E$13:$CF$361,'ALL-GTK-MI-MTS-MA'!BO$6,FALSE)</f>
        <v>6</v>
      </c>
      <c r="BP689" s="9">
        <f>VLOOKUP($E689,'ALL-GTK-MI-MTS-MA'!$E$13:$CF$361,'ALL-GTK-MI-MTS-MA'!BP$6,FALSE)</f>
        <v>0</v>
      </c>
      <c r="BQ689" s="9">
        <f>VLOOKUP($E689,'ALL-GTK-MI-MTS-MA'!$E$13:$CF$361,'ALL-GTK-MI-MTS-MA'!BQ$6,FALSE)</f>
        <v>0</v>
      </c>
      <c r="BR689" s="9">
        <f>VLOOKUP($E689,'ALL-GTK-MI-MTS-MA'!$E$13:$CF$361,'ALL-GTK-MI-MTS-MA'!BR$6,FALSE)</f>
        <v>0</v>
      </c>
      <c r="BS689" s="9">
        <f>VLOOKUP($E689,'ALL-GTK-MI-MTS-MA'!$E$13:$CF$361,'ALL-GTK-MI-MTS-MA'!BS$6,FALSE)</f>
        <v>0</v>
      </c>
      <c r="BT689" s="9">
        <f>VLOOKUP($E689,'ALL-GTK-MI-MTS-MA'!$E$13:$CF$361,'ALL-GTK-MI-MTS-MA'!BT$6,FALSE)</f>
        <v>0</v>
      </c>
      <c r="BU689" s="299">
        <f t="shared" si="389"/>
        <v>6</v>
      </c>
      <c r="BV689" s="299">
        <f t="shared" si="390"/>
        <v>0</v>
      </c>
      <c r="BW689" s="44">
        <f t="shared" si="391"/>
        <v>6</v>
      </c>
      <c r="BX689" s="44">
        <f t="shared" si="392"/>
        <v>0</v>
      </c>
      <c r="BY689" s="11">
        <f t="shared" si="393"/>
        <v>6</v>
      </c>
      <c r="BZ689" s="14">
        <f t="shared" si="394"/>
        <v>7</v>
      </c>
      <c r="CA689" s="14">
        <f t="shared" si="395"/>
        <v>13</v>
      </c>
      <c r="CB689" s="13">
        <f t="shared" si="396"/>
        <v>6</v>
      </c>
      <c r="CC689" s="13">
        <f t="shared" si="397"/>
        <v>0</v>
      </c>
      <c r="CD689" s="312">
        <f t="shared" si="398"/>
        <v>13</v>
      </c>
      <c r="CE689" s="312">
        <f t="shared" si="399"/>
        <v>13</v>
      </c>
      <c r="CF689" s="313">
        <f t="shared" si="400"/>
        <v>26</v>
      </c>
      <c r="CG689" s="302" t="str">
        <f t="shared" si="401"/>
        <v>OK</v>
      </c>
    </row>
    <row r="690" spans="1:85" ht="14.25" x14ac:dyDescent="0.25">
      <c r="A690" s="6">
        <v>678</v>
      </c>
      <c r="B690" s="495">
        <v>8</v>
      </c>
      <c r="C690" s="495" t="s">
        <v>265</v>
      </c>
      <c r="D690" s="496" t="s">
        <v>19</v>
      </c>
      <c r="E690" s="626">
        <v>60712685</v>
      </c>
      <c r="F690" s="627" t="s">
        <v>804</v>
      </c>
      <c r="G690" s="624" t="s">
        <v>53</v>
      </c>
      <c r="H690" s="9">
        <f>VLOOKUP($E690,'ALL-GTK-MI-MTS-MA'!$E$13:$CF$361,'ALL-GTK-MI-MTS-MA'!H$6,FALSE)</f>
        <v>0</v>
      </c>
      <c r="I690" s="9">
        <f>VLOOKUP($E690,'ALL-GTK-MI-MTS-MA'!$E$13:$CF$361,'ALL-GTK-MI-MTS-MA'!I$6,FALSE)</f>
        <v>0</v>
      </c>
      <c r="J690" s="9">
        <f>VLOOKUP($E690,'ALL-GTK-MI-MTS-MA'!$E$13:$CF$361,'ALL-GTK-MI-MTS-MA'!J$6,FALSE)</f>
        <v>0</v>
      </c>
      <c r="K690" s="9">
        <f>VLOOKUP($E690,'ALL-GTK-MI-MTS-MA'!$E$13:$CF$361,'ALL-GTK-MI-MTS-MA'!K$6,FALSE)</f>
        <v>0</v>
      </c>
      <c r="L690" s="9">
        <f>VLOOKUP($E690,'ALL-GTK-MI-MTS-MA'!$E$13:$CF$361,'ALL-GTK-MI-MTS-MA'!L$6,FALSE)</f>
        <v>0</v>
      </c>
      <c r="M690" s="9">
        <f>VLOOKUP($E690,'ALL-GTK-MI-MTS-MA'!$E$13:$CF$361,'ALL-GTK-MI-MTS-MA'!M$6,FALSE)</f>
        <v>0</v>
      </c>
      <c r="N690" s="9">
        <f>VLOOKUP($E690,'ALL-GTK-MI-MTS-MA'!$E$13:$CF$361,'ALL-GTK-MI-MTS-MA'!N$6,FALSE)</f>
        <v>1</v>
      </c>
      <c r="O690" s="9">
        <f>VLOOKUP($E690,'ALL-GTK-MI-MTS-MA'!$E$13:$CF$361,'ALL-GTK-MI-MTS-MA'!O$6,FALSE)</f>
        <v>3</v>
      </c>
      <c r="P690" s="299">
        <f t="shared" si="366"/>
        <v>1</v>
      </c>
      <c r="Q690" s="299">
        <f t="shared" si="367"/>
        <v>3</v>
      </c>
      <c r="R690" s="300">
        <f t="shared" si="368"/>
        <v>4</v>
      </c>
      <c r="S690" s="9">
        <f>VLOOKUP($E690,'ALL-GTK-MI-MTS-MA'!$E$13:$CF$361,'ALL-GTK-MI-MTS-MA'!S$6,FALSE)</f>
        <v>1</v>
      </c>
      <c r="T690" s="9">
        <f>VLOOKUP($E690,'ALL-GTK-MI-MTS-MA'!$E$13:$CF$361,'ALL-GTK-MI-MTS-MA'!T$6,FALSE)</f>
        <v>3</v>
      </c>
      <c r="U690" s="9">
        <f>VLOOKUP($E690,'ALL-GTK-MI-MTS-MA'!$E$13:$CF$361,'ALL-GTK-MI-MTS-MA'!U$6,FALSE)</f>
        <v>0</v>
      </c>
      <c r="V690" s="9">
        <f>VLOOKUP($E690,'ALL-GTK-MI-MTS-MA'!$E$13:$CF$361,'ALL-GTK-MI-MTS-MA'!V$6,FALSE)</f>
        <v>0</v>
      </c>
      <c r="W690" s="9">
        <f>VLOOKUP($E690,'ALL-GTK-MI-MTS-MA'!$E$13:$CF$361,'ALL-GTK-MI-MTS-MA'!W$6,FALSE)</f>
        <v>0</v>
      </c>
      <c r="X690" s="9">
        <f>VLOOKUP($E690,'ALL-GTK-MI-MTS-MA'!$E$13:$CF$361,'ALL-GTK-MI-MTS-MA'!X$6,FALSE)</f>
        <v>0</v>
      </c>
      <c r="Y690" s="299">
        <f t="shared" si="369"/>
        <v>1</v>
      </c>
      <c r="Z690" s="299">
        <f t="shared" si="370"/>
        <v>3</v>
      </c>
      <c r="AA690" s="10">
        <f t="shared" si="371"/>
        <v>4</v>
      </c>
      <c r="AB690" s="44">
        <f t="shared" si="372"/>
        <v>2</v>
      </c>
      <c r="AC690" s="44">
        <f t="shared" si="373"/>
        <v>6</v>
      </c>
      <c r="AD690" s="11">
        <f t="shared" si="374"/>
        <v>8</v>
      </c>
      <c r="AE690" s="9">
        <f>VLOOKUP($E690,'ALL-GTK-MI-MTS-MA'!$E$13:$CF$361,'ALL-GTK-MI-MTS-MA'!AE$6,FALSE)</f>
        <v>1</v>
      </c>
      <c r="AF690" s="9">
        <f>VLOOKUP($E690,'ALL-GTK-MI-MTS-MA'!$E$13:$CF$361,'ALL-GTK-MI-MTS-MA'!AF$6,FALSE)</f>
        <v>0</v>
      </c>
      <c r="AG690" s="10">
        <f t="shared" si="375"/>
        <v>1</v>
      </c>
      <c r="AH690" s="9">
        <f>VLOOKUP($E690,'ALL-GTK-MI-MTS-MA'!$E$13:$CF$361,'ALL-GTK-MI-MTS-MA'!AH$6,FALSE)</f>
        <v>1</v>
      </c>
      <c r="AI690" s="9">
        <f>VLOOKUP($E690,'ALL-GTK-MI-MTS-MA'!$E$13:$CF$361,'ALL-GTK-MI-MTS-MA'!AI$6,FALSE)</f>
        <v>6</v>
      </c>
      <c r="AJ690" s="10">
        <f t="shared" si="376"/>
        <v>7</v>
      </c>
      <c r="AK690" s="44">
        <f t="shared" si="377"/>
        <v>2</v>
      </c>
      <c r="AL690" s="44">
        <f t="shared" si="378"/>
        <v>6</v>
      </c>
      <c r="AM690" s="11">
        <f t="shared" si="379"/>
        <v>8</v>
      </c>
      <c r="AN690" s="299">
        <v>0</v>
      </c>
      <c r="AO690" s="299">
        <v>0</v>
      </c>
      <c r="AP690" s="9">
        <f>VLOOKUP($E690,'ALL-GTK-MI-MTS-MA'!$E$13:$CF$361,'ALL-GTK-MI-MTS-MA'!AP$6,FALSE)</f>
        <v>0</v>
      </c>
      <c r="AQ690" s="9">
        <f>VLOOKUP($E690,'ALL-GTK-MI-MTS-MA'!$E$13:$CF$361,'ALL-GTK-MI-MTS-MA'!AQ$6,FALSE)</f>
        <v>0</v>
      </c>
      <c r="AR690" s="9">
        <f>VLOOKUP($E690,'ALL-GTK-MI-MTS-MA'!$E$13:$CF$361,'ALL-GTK-MI-MTS-MA'!AR$6,FALSE)</f>
        <v>0</v>
      </c>
      <c r="AS690" s="9">
        <f>VLOOKUP($E690,'ALL-GTK-MI-MTS-MA'!$E$13:$CF$361,'ALL-GTK-MI-MTS-MA'!AS$6,FALSE)</f>
        <v>0</v>
      </c>
      <c r="AT690" s="9">
        <f>VLOOKUP($E690,'ALL-GTK-MI-MTS-MA'!$E$13:$CF$361,'ALL-GTK-MI-MTS-MA'!AT$6,FALSE)</f>
        <v>0</v>
      </c>
      <c r="AU690" s="9">
        <f>VLOOKUP($E690,'ALL-GTK-MI-MTS-MA'!$E$13:$CF$361,'ALL-GTK-MI-MTS-MA'!AU$6,FALSE)</f>
        <v>0</v>
      </c>
      <c r="AV690" s="590">
        <f>VLOOKUP($E690,'ALL-GTK-MI-MTS-MA'!$E$13:$CF$361,'ALL-GTK-MI-MTS-MA'!AV$6,FALSE)</f>
        <v>0</v>
      </c>
      <c r="AW690" s="590">
        <f>VLOOKUP($E690,'ALL-GTK-MI-MTS-MA'!$E$13:$CF$361,'ALL-GTK-MI-MTS-MA'!AW$6,FALSE)</f>
        <v>0</v>
      </c>
      <c r="AX690" s="9">
        <f>VLOOKUP($E690,'ALL-GTK-MI-MTS-MA'!$E$13:$CF$361,'ALL-GTK-MI-MTS-MA'!AX$6,FALSE)</f>
        <v>2</v>
      </c>
      <c r="AY690" s="9">
        <f>VLOOKUP($E690,'ALL-GTK-MI-MTS-MA'!$E$13:$CF$361,'ALL-GTK-MI-MTS-MA'!AY$6,FALSE)</f>
        <v>6</v>
      </c>
      <c r="AZ690" s="9">
        <f>VLOOKUP($E690,'ALL-GTK-MI-MTS-MA'!$E$13:$CF$361,'ALL-GTK-MI-MTS-MA'!AZ$6,FALSE)</f>
        <v>0</v>
      </c>
      <c r="BA690" s="9">
        <f>VLOOKUP($E690,'ALL-GTK-MI-MTS-MA'!$E$13:$CF$361,'ALL-GTK-MI-MTS-MA'!BA$6,FALSE)</f>
        <v>0</v>
      </c>
      <c r="BB690" s="9">
        <f>VLOOKUP($E690,'ALL-GTK-MI-MTS-MA'!$E$13:$CF$361,'ALL-GTK-MI-MTS-MA'!BB$6,FALSE)</f>
        <v>0</v>
      </c>
      <c r="BC690" s="9">
        <f>VLOOKUP($E690,'ALL-GTK-MI-MTS-MA'!$E$13:$CF$361,'ALL-GTK-MI-MTS-MA'!BC$6,FALSE)</f>
        <v>0</v>
      </c>
      <c r="BD690" s="310">
        <f t="shared" si="380"/>
        <v>0</v>
      </c>
      <c r="BE690" s="310">
        <f t="shared" si="381"/>
        <v>0</v>
      </c>
      <c r="BF690" s="10">
        <f t="shared" si="382"/>
        <v>0</v>
      </c>
      <c r="BG690" s="311">
        <f t="shared" si="383"/>
        <v>2</v>
      </c>
      <c r="BH690" s="311">
        <f t="shared" si="384"/>
        <v>6</v>
      </c>
      <c r="BI690" s="10">
        <f t="shared" si="385"/>
        <v>8</v>
      </c>
      <c r="BJ690" s="44">
        <f t="shared" si="386"/>
        <v>2</v>
      </c>
      <c r="BK690" s="44">
        <f t="shared" si="387"/>
        <v>6</v>
      </c>
      <c r="BL690" s="11">
        <f t="shared" si="388"/>
        <v>8</v>
      </c>
      <c r="BM690" s="9">
        <f>VLOOKUP($E690,'ALL-GTK-MI-MTS-MA'!$E$13:$CF$361,'ALL-GTK-MI-MTS-MA'!BM$6,FALSE)</f>
        <v>0</v>
      </c>
      <c r="BN690" s="9">
        <f>VLOOKUP($E690,'ALL-GTK-MI-MTS-MA'!$E$13:$CF$361,'ALL-GTK-MI-MTS-MA'!BN$6,FALSE)</f>
        <v>0</v>
      </c>
      <c r="BO690" s="9">
        <f>VLOOKUP($E690,'ALL-GTK-MI-MTS-MA'!$E$13:$CF$361,'ALL-GTK-MI-MTS-MA'!BO$6,FALSE)</f>
        <v>0</v>
      </c>
      <c r="BP690" s="9">
        <f>VLOOKUP($E690,'ALL-GTK-MI-MTS-MA'!$E$13:$CF$361,'ALL-GTK-MI-MTS-MA'!BP$6,FALSE)</f>
        <v>0</v>
      </c>
      <c r="BQ690" s="9">
        <f>VLOOKUP($E690,'ALL-GTK-MI-MTS-MA'!$E$13:$CF$361,'ALL-GTK-MI-MTS-MA'!BQ$6,FALSE)</f>
        <v>0</v>
      </c>
      <c r="BR690" s="9">
        <f>VLOOKUP($E690,'ALL-GTK-MI-MTS-MA'!$E$13:$CF$361,'ALL-GTK-MI-MTS-MA'!BR$6,FALSE)</f>
        <v>0</v>
      </c>
      <c r="BS690" s="9">
        <f>VLOOKUP($E690,'ALL-GTK-MI-MTS-MA'!$E$13:$CF$361,'ALL-GTK-MI-MTS-MA'!BS$6,FALSE)</f>
        <v>0</v>
      </c>
      <c r="BT690" s="9">
        <f>VLOOKUP($E690,'ALL-GTK-MI-MTS-MA'!$E$13:$CF$361,'ALL-GTK-MI-MTS-MA'!BT$6,FALSE)</f>
        <v>0</v>
      </c>
      <c r="BU690" s="299">
        <f t="shared" si="389"/>
        <v>0</v>
      </c>
      <c r="BV690" s="299">
        <f t="shared" si="390"/>
        <v>0</v>
      </c>
      <c r="BW690" s="44">
        <f t="shared" si="391"/>
        <v>0</v>
      </c>
      <c r="BX690" s="44">
        <f t="shared" si="392"/>
        <v>0</v>
      </c>
      <c r="BY690" s="11">
        <f t="shared" si="393"/>
        <v>0</v>
      </c>
      <c r="BZ690" s="14">
        <f t="shared" si="394"/>
        <v>2</v>
      </c>
      <c r="CA690" s="14">
        <f t="shared" si="395"/>
        <v>6</v>
      </c>
      <c r="CB690" s="13">
        <f t="shared" si="396"/>
        <v>0</v>
      </c>
      <c r="CC690" s="13">
        <f t="shared" si="397"/>
        <v>0</v>
      </c>
      <c r="CD690" s="312">
        <f t="shared" si="398"/>
        <v>2</v>
      </c>
      <c r="CE690" s="312">
        <f t="shared" si="399"/>
        <v>6</v>
      </c>
      <c r="CF690" s="313">
        <f t="shared" si="400"/>
        <v>8</v>
      </c>
      <c r="CG690" s="302" t="str">
        <f t="shared" si="401"/>
        <v>OK</v>
      </c>
    </row>
    <row r="691" spans="1:85" ht="14.25" x14ac:dyDescent="0.25">
      <c r="A691" s="6">
        <v>679</v>
      </c>
      <c r="B691" s="495">
        <v>9</v>
      </c>
      <c r="C691" s="495" t="s">
        <v>265</v>
      </c>
      <c r="D691" s="496" t="s">
        <v>19</v>
      </c>
      <c r="E691" s="626">
        <v>60712686</v>
      </c>
      <c r="F691" s="627" t="s">
        <v>805</v>
      </c>
      <c r="G691" s="624" t="s">
        <v>53</v>
      </c>
      <c r="H691" s="9">
        <f>VLOOKUP($E691,'ALL-GTK-MI-MTS-MA'!$E$13:$CF$361,'ALL-GTK-MI-MTS-MA'!H$6,FALSE)</f>
        <v>0</v>
      </c>
      <c r="I691" s="9">
        <f>VLOOKUP($E691,'ALL-GTK-MI-MTS-MA'!$E$13:$CF$361,'ALL-GTK-MI-MTS-MA'!I$6,FALSE)</f>
        <v>0</v>
      </c>
      <c r="J691" s="9">
        <f>VLOOKUP($E691,'ALL-GTK-MI-MTS-MA'!$E$13:$CF$361,'ALL-GTK-MI-MTS-MA'!J$6,FALSE)</f>
        <v>0</v>
      </c>
      <c r="K691" s="9">
        <f>VLOOKUP($E691,'ALL-GTK-MI-MTS-MA'!$E$13:$CF$361,'ALL-GTK-MI-MTS-MA'!K$6,FALSE)</f>
        <v>0</v>
      </c>
      <c r="L691" s="9">
        <f>VLOOKUP($E691,'ALL-GTK-MI-MTS-MA'!$E$13:$CF$361,'ALL-GTK-MI-MTS-MA'!L$6,FALSE)</f>
        <v>0</v>
      </c>
      <c r="M691" s="9">
        <f>VLOOKUP($E691,'ALL-GTK-MI-MTS-MA'!$E$13:$CF$361,'ALL-GTK-MI-MTS-MA'!M$6,FALSE)</f>
        <v>0</v>
      </c>
      <c r="N691" s="9">
        <f>VLOOKUP($E691,'ALL-GTK-MI-MTS-MA'!$E$13:$CF$361,'ALL-GTK-MI-MTS-MA'!N$6,FALSE)</f>
        <v>1</v>
      </c>
      <c r="O691" s="9">
        <f>VLOOKUP($E691,'ALL-GTK-MI-MTS-MA'!$E$13:$CF$361,'ALL-GTK-MI-MTS-MA'!O$6,FALSE)</f>
        <v>1</v>
      </c>
      <c r="P691" s="299">
        <f t="shared" si="366"/>
        <v>1</v>
      </c>
      <c r="Q691" s="299">
        <f t="shared" si="367"/>
        <v>1</v>
      </c>
      <c r="R691" s="300">
        <f t="shared" si="368"/>
        <v>2</v>
      </c>
      <c r="S691" s="9">
        <f>VLOOKUP($E691,'ALL-GTK-MI-MTS-MA'!$E$13:$CF$361,'ALL-GTK-MI-MTS-MA'!S$6,FALSE)</f>
        <v>4</v>
      </c>
      <c r="T691" s="9">
        <f>VLOOKUP($E691,'ALL-GTK-MI-MTS-MA'!$E$13:$CF$361,'ALL-GTK-MI-MTS-MA'!T$6,FALSE)</f>
        <v>4</v>
      </c>
      <c r="U691" s="9">
        <f>VLOOKUP($E691,'ALL-GTK-MI-MTS-MA'!$E$13:$CF$361,'ALL-GTK-MI-MTS-MA'!U$6,FALSE)</f>
        <v>0</v>
      </c>
      <c r="V691" s="9">
        <f>VLOOKUP($E691,'ALL-GTK-MI-MTS-MA'!$E$13:$CF$361,'ALL-GTK-MI-MTS-MA'!V$6,FALSE)</f>
        <v>0</v>
      </c>
      <c r="W691" s="9">
        <f>VLOOKUP($E691,'ALL-GTK-MI-MTS-MA'!$E$13:$CF$361,'ALL-GTK-MI-MTS-MA'!W$6,FALSE)</f>
        <v>0</v>
      </c>
      <c r="X691" s="9">
        <f>VLOOKUP($E691,'ALL-GTK-MI-MTS-MA'!$E$13:$CF$361,'ALL-GTK-MI-MTS-MA'!X$6,FALSE)</f>
        <v>0</v>
      </c>
      <c r="Y691" s="299">
        <f t="shared" si="369"/>
        <v>4</v>
      </c>
      <c r="Z691" s="299">
        <f t="shared" si="370"/>
        <v>4</v>
      </c>
      <c r="AA691" s="10">
        <f t="shared" si="371"/>
        <v>8</v>
      </c>
      <c r="AB691" s="44">
        <f t="shared" si="372"/>
        <v>5</v>
      </c>
      <c r="AC691" s="44">
        <f t="shared" si="373"/>
        <v>5</v>
      </c>
      <c r="AD691" s="11">
        <f t="shared" si="374"/>
        <v>10</v>
      </c>
      <c r="AE691" s="9">
        <f>VLOOKUP($E691,'ALL-GTK-MI-MTS-MA'!$E$13:$CF$361,'ALL-GTK-MI-MTS-MA'!AE$6,FALSE)</f>
        <v>0</v>
      </c>
      <c r="AF691" s="9">
        <f>VLOOKUP($E691,'ALL-GTK-MI-MTS-MA'!$E$13:$CF$361,'ALL-GTK-MI-MTS-MA'!AF$6,FALSE)</f>
        <v>0</v>
      </c>
      <c r="AG691" s="10">
        <f t="shared" si="375"/>
        <v>0</v>
      </c>
      <c r="AH691" s="9">
        <f>VLOOKUP($E691,'ALL-GTK-MI-MTS-MA'!$E$13:$CF$361,'ALL-GTK-MI-MTS-MA'!AH$6,FALSE)</f>
        <v>5</v>
      </c>
      <c r="AI691" s="9">
        <f>VLOOKUP($E691,'ALL-GTK-MI-MTS-MA'!$E$13:$CF$361,'ALL-GTK-MI-MTS-MA'!AI$6,FALSE)</f>
        <v>5</v>
      </c>
      <c r="AJ691" s="10">
        <f t="shared" si="376"/>
        <v>10</v>
      </c>
      <c r="AK691" s="44">
        <f t="shared" si="377"/>
        <v>5</v>
      </c>
      <c r="AL691" s="44">
        <f t="shared" si="378"/>
        <v>5</v>
      </c>
      <c r="AM691" s="11">
        <f t="shared" si="379"/>
        <v>10</v>
      </c>
      <c r="AN691" s="299">
        <v>0</v>
      </c>
      <c r="AO691" s="299">
        <v>0</v>
      </c>
      <c r="AP691" s="9">
        <f>VLOOKUP($E691,'ALL-GTK-MI-MTS-MA'!$E$13:$CF$361,'ALL-GTK-MI-MTS-MA'!AP$6,FALSE)</f>
        <v>0</v>
      </c>
      <c r="AQ691" s="9">
        <f>VLOOKUP($E691,'ALL-GTK-MI-MTS-MA'!$E$13:$CF$361,'ALL-GTK-MI-MTS-MA'!AQ$6,FALSE)</f>
        <v>0</v>
      </c>
      <c r="AR691" s="9">
        <f>VLOOKUP($E691,'ALL-GTK-MI-MTS-MA'!$E$13:$CF$361,'ALL-GTK-MI-MTS-MA'!AR$6,FALSE)</f>
        <v>0</v>
      </c>
      <c r="AS691" s="9">
        <f>VLOOKUP($E691,'ALL-GTK-MI-MTS-MA'!$E$13:$CF$361,'ALL-GTK-MI-MTS-MA'!AS$6,FALSE)</f>
        <v>0</v>
      </c>
      <c r="AT691" s="9">
        <f>VLOOKUP($E691,'ALL-GTK-MI-MTS-MA'!$E$13:$CF$361,'ALL-GTK-MI-MTS-MA'!AT$6,FALSE)</f>
        <v>0</v>
      </c>
      <c r="AU691" s="9">
        <f>VLOOKUP($E691,'ALL-GTK-MI-MTS-MA'!$E$13:$CF$361,'ALL-GTK-MI-MTS-MA'!AU$6,FALSE)</f>
        <v>0</v>
      </c>
      <c r="AV691" s="590">
        <f>VLOOKUP($E691,'ALL-GTK-MI-MTS-MA'!$E$13:$CF$361,'ALL-GTK-MI-MTS-MA'!AV$6,FALSE)</f>
        <v>0</v>
      </c>
      <c r="AW691" s="590">
        <f>VLOOKUP($E691,'ALL-GTK-MI-MTS-MA'!$E$13:$CF$361,'ALL-GTK-MI-MTS-MA'!AW$6,FALSE)</f>
        <v>0</v>
      </c>
      <c r="AX691" s="9">
        <f>VLOOKUP($E691,'ALL-GTK-MI-MTS-MA'!$E$13:$CF$361,'ALL-GTK-MI-MTS-MA'!AX$6,FALSE)</f>
        <v>5</v>
      </c>
      <c r="AY691" s="9">
        <f>VLOOKUP($E691,'ALL-GTK-MI-MTS-MA'!$E$13:$CF$361,'ALL-GTK-MI-MTS-MA'!AY$6,FALSE)</f>
        <v>5</v>
      </c>
      <c r="AZ691" s="9">
        <f>VLOOKUP($E691,'ALL-GTK-MI-MTS-MA'!$E$13:$CF$361,'ALL-GTK-MI-MTS-MA'!AZ$6,FALSE)</f>
        <v>0</v>
      </c>
      <c r="BA691" s="9">
        <f>VLOOKUP($E691,'ALL-GTK-MI-MTS-MA'!$E$13:$CF$361,'ALL-GTK-MI-MTS-MA'!BA$6,FALSE)</f>
        <v>0</v>
      </c>
      <c r="BB691" s="9">
        <f>VLOOKUP($E691,'ALL-GTK-MI-MTS-MA'!$E$13:$CF$361,'ALL-GTK-MI-MTS-MA'!BB$6,FALSE)</f>
        <v>0</v>
      </c>
      <c r="BC691" s="9">
        <f>VLOOKUP($E691,'ALL-GTK-MI-MTS-MA'!$E$13:$CF$361,'ALL-GTK-MI-MTS-MA'!BC$6,FALSE)</f>
        <v>0</v>
      </c>
      <c r="BD691" s="310">
        <f t="shared" si="380"/>
        <v>0</v>
      </c>
      <c r="BE691" s="310">
        <f t="shared" si="381"/>
        <v>0</v>
      </c>
      <c r="BF691" s="10">
        <f t="shared" si="382"/>
        <v>0</v>
      </c>
      <c r="BG691" s="311">
        <f t="shared" si="383"/>
        <v>5</v>
      </c>
      <c r="BH691" s="311">
        <f t="shared" si="384"/>
        <v>5</v>
      </c>
      <c r="BI691" s="10">
        <f t="shared" si="385"/>
        <v>10</v>
      </c>
      <c r="BJ691" s="44">
        <f t="shared" si="386"/>
        <v>5</v>
      </c>
      <c r="BK691" s="44">
        <f t="shared" si="387"/>
        <v>5</v>
      </c>
      <c r="BL691" s="11">
        <f t="shared" si="388"/>
        <v>10</v>
      </c>
      <c r="BM691" s="9">
        <f>VLOOKUP($E691,'ALL-GTK-MI-MTS-MA'!$E$13:$CF$361,'ALL-GTK-MI-MTS-MA'!BM$6,FALSE)</f>
        <v>0</v>
      </c>
      <c r="BN691" s="9">
        <f>VLOOKUP($E691,'ALL-GTK-MI-MTS-MA'!$E$13:$CF$361,'ALL-GTK-MI-MTS-MA'!BN$6,FALSE)</f>
        <v>0</v>
      </c>
      <c r="BO691" s="9">
        <f>VLOOKUP($E691,'ALL-GTK-MI-MTS-MA'!$E$13:$CF$361,'ALL-GTK-MI-MTS-MA'!BO$6,FALSE)</f>
        <v>0</v>
      </c>
      <c r="BP691" s="9">
        <f>VLOOKUP($E691,'ALL-GTK-MI-MTS-MA'!$E$13:$CF$361,'ALL-GTK-MI-MTS-MA'!BP$6,FALSE)</f>
        <v>0</v>
      </c>
      <c r="BQ691" s="9">
        <f>VLOOKUP($E691,'ALL-GTK-MI-MTS-MA'!$E$13:$CF$361,'ALL-GTK-MI-MTS-MA'!BQ$6,FALSE)</f>
        <v>0</v>
      </c>
      <c r="BR691" s="9">
        <f>VLOOKUP($E691,'ALL-GTK-MI-MTS-MA'!$E$13:$CF$361,'ALL-GTK-MI-MTS-MA'!BR$6,FALSE)</f>
        <v>0</v>
      </c>
      <c r="BS691" s="9">
        <f>VLOOKUP($E691,'ALL-GTK-MI-MTS-MA'!$E$13:$CF$361,'ALL-GTK-MI-MTS-MA'!BS$6,FALSE)</f>
        <v>0</v>
      </c>
      <c r="BT691" s="9">
        <f>VLOOKUP($E691,'ALL-GTK-MI-MTS-MA'!$E$13:$CF$361,'ALL-GTK-MI-MTS-MA'!BT$6,FALSE)</f>
        <v>0</v>
      </c>
      <c r="BU691" s="299">
        <f t="shared" si="389"/>
        <v>0</v>
      </c>
      <c r="BV691" s="299">
        <f t="shared" si="390"/>
        <v>0</v>
      </c>
      <c r="BW691" s="44">
        <f t="shared" si="391"/>
        <v>0</v>
      </c>
      <c r="BX691" s="44">
        <f t="shared" si="392"/>
        <v>0</v>
      </c>
      <c r="BY691" s="11">
        <f t="shared" si="393"/>
        <v>0</v>
      </c>
      <c r="BZ691" s="14">
        <f t="shared" si="394"/>
        <v>5</v>
      </c>
      <c r="CA691" s="14">
        <f t="shared" si="395"/>
        <v>5</v>
      </c>
      <c r="CB691" s="13">
        <f t="shared" si="396"/>
        <v>0</v>
      </c>
      <c r="CC691" s="13">
        <f t="shared" si="397"/>
        <v>0</v>
      </c>
      <c r="CD691" s="312">
        <f t="shared" si="398"/>
        <v>5</v>
      </c>
      <c r="CE691" s="312">
        <f t="shared" si="399"/>
        <v>5</v>
      </c>
      <c r="CF691" s="313">
        <f t="shared" si="400"/>
        <v>10</v>
      </c>
      <c r="CG691" s="302" t="str">
        <f t="shared" si="401"/>
        <v>OK</v>
      </c>
    </row>
    <row r="692" spans="1:85" ht="14.25" x14ac:dyDescent="0.25">
      <c r="A692" s="6">
        <v>680</v>
      </c>
      <c r="B692" s="495">
        <v>10</v>
      </c>
      <c r="C692" s="495" t="s">
        <v>265</v>
      </c>
      <c r="D692" s="496" t="s">
        <v>19</v>
      </c>
      <c r="E692" s="626">
        <v>60712687</v>
      </c>
      <c r="F692" s="627" t="s">
        <v>806</v>
      </c>
      <c r="G692" s="624" t="s">
        <v>53</v>
      </c>
      <c r="H692" s="9">
        <f>VLOOKUP($E692,'ALL-GTK-MI-MTS-MA'!$E$13:$CF$361,'ALL-GTK-MI-MTS-MA'!H$6,FALSE)</f>
        <v>0</v>
      </c>
      <c r="I692" s="9">
        <f>VLOOKUP($E692,'ALL-GTK-MI-MTS-MA'!$E$13:$CF$361,'ALL-GTK-MI-MTS-MA'!I$6,FALSE)</f>
        <v>0</v>
      </c>
      <c r="J692" s="9">
        <f>VLOOKUP($E692,'ALL-GTK-MI-MTS-MA'!$E$13:$CF$361,'ALL-GTK-MI-MTS-MA'!J$6,FALSE)</f>
        <v>0</v>
      </c>
      <c r="K692" s="9">
        <f>VLOOKUP($E692,'ALL-GTK-MI-MTS-MA'!$E$13:$CF$361,'ALL-GTK-MI-MTS-MA'!K$6,FALSE)</f>
        <v>0</v>
      </c>
      <c r="L692" s="9">
        <f>VLOOKUP($E692,'ALL-GTK-MI-MTS-MA'!$E$13:$CF$361,'ALL-GTK-MI-MTS-MA'!L$6,FALSE)</f>
        <v>0</v>
      </c>
      <c r="M692" s="9">
        <f>VLOOKUP($E692,'ALL-GTK-MI-MTS-MA'!$E$13:$CF$361,'ALL-GTK-MI-MTS-MA'!M$6,FALSE)</f>
        <v>0</v>
      </c>
      <c r="N692" s="9">
        <f>VLOOKUP($E692,'ALL-GTK-MI-MTS-MA'!$E$13:$CF$361,'ALL-GTK-MI-MTS-MA'!N$6,FALSE)</f>
        <v>3</v>
      </c>
      <c r="O692" s="9">
        <f>VLOOKUP($E692,'ALL-GTK-MI-MTS-MA'!$E$13:$CF$361,'ALL-GTK-MI-MTS-MA'!O$6,FALSE)</f>
        <v>2</v>
      </c>
      <c r="P692" s="299">
        <f t="shared" si="366"/>
        <v>3</v>
      </c>
      <c r="Q692" s="299">
        <f t="shared" si="367"/>
        <v>2</v>
      </c>
      <c r="R692" s="300">
        <f t="shared" si="368"/>
        <v>5</v>
      </c>
      <c r="S692" s="9">
        <f>VLOOKUP($E692,'ALL-GTK-MI-MTS-MA'!$E$13:$CF$361,'ALL-GTK-MI-MTS-MA'!S$6,FALSE)</f>
        <v>3</v>
      </c>
      <c r="T692" s="9">
        <f>VLOOKUP($E692,'ALL-GTK-MI-MTS-MA'!$E$13:$CF$361,'ALL-GTK-MI-MTS-MA'!T$6,FALSE)</f>
        <v>4</v>
      </c>
      <c r="U692" s="9">
        <f>VLOOKUP($E692,'ALL-GTK-MI-MTS-MA'!$E$13:$CF$361,'ALL-GTK-MI-MTS-MA'!U$6,FALSE)</f>
        <v>0</v>
      </c>
      <c r="V692" s="9">
        <f>VLOOKUP($E692,'ALL-GTK-MI-MTS-MA'!$E$13:$CF$361,'ALL-GTK-MI-MTS-MA'!V$6,FALSE)</f>
        <v>0</v>
      </c>
      <c r="W692" s="9">
        <f>VLOOKUP($E692,'ALL-GTK-MI-MTS-MA'!$E$13:$CF$361,'ALL-GTK-MI-MTS-MA'!W$6,FALSE)</f>
        <v>0</v>
      </c>
      <c r="X692" s="9">
        <f>VLOOKUP($E692,'ALL-GTK-MI-MTS-MA'!$E$13:$CF$361,'ALL-GTK-MI-MTS-MA'!X$6,FALSE)</f>
        <v>0</v>
      </c>
      <c r="Y692" s="299">
        <f t="shared" si="369"/>
        <v>3</v>
      </c>
      <c r="Z692" s="299">
        <f t="shared" si="370"/>
        <v>4</v>
      </c>
      <c r="AA692" s="10">
        <f t="shared" si="371"/>
        <v>7</v>
      </c>
      <c r="AB692" s="44">
        <f t="shared" si="372"/>
        <v>6</v>
      </c>
      <c r="AC692" s="44">
        <f t="shared" si="373"/>
        <v>6</v>
      </c>
      <c r="AD692" s="11">
        <f t="shared" si="374"/>
        <v>12</v>
      </c>
      <c r="AE692" s="9">
        <f>VLOOKUP($E692,'ALL-GTK-MI-MTS-MA'!$E$13:$CF$361,'ALL-GTK-MI-MTS-MA'!AE$6,FALSE)</f>
        <v>0</v>
      </c>
      <c r="AF692" s="9">
        <f>VLOOKUP($E692,'ALL-GTK-MI-MTS-MA'!$E$13:$CF$361,'ALL-GTK-MI-MTS-MA'!AF$6,FALSE)</f>
        <v>0</v>
      </c>
      <c r="AG692" s="10">
        <f t="shared" si="375"/>
        <v>0</v>
      </c>
      <c r="AH692" s="9">
        <f>VLOOKUP($E692,'ALL-GTK-MI-MTS-MA'!$E$13:$CF$361,'ALL-GTK-MI-MTS-MA'!AH$6,FALSE)</f>
        <v>6</v>
      </c>
      <c r="AI692" s="9">
        <f>VLOOKUP($E692,'ALL-GTK-MI-MTS-MA'!$E$13:$CF$361,'ALL-GTK-MI-MTS-MA'!AI$6,FALSE)</f>
        <v>6</v>
      </c>
      <c r="AJ692" s="10">
        <f t="shared" si="376"/>
        <v>12</v>
      </c>
      <c r="AK692" s="44">
        <f t="shared" si="377"/>
        <v>6</v>
      </c>
      <c r="AL692" s="44">
        <f t="shared" si="378"/>
        <v>6</v>
      </c>
      <c r="AM692" s="11">
        <f t="shared" si="379"/>
        <v>12</v>
      </c>
      <c r="AN692" s="299">
        <v>0</v>
      </c>
      <c r="AO692" s="299">
        <v>0</v>
      </c>
      <c r="AP692" s="9">
        <f>VLOOKUP($E692,'ALL-GTK-MI-MTS-MA'!$E$13:$CF$361,'ALL-GTK-MI-MTS-MA'!AP$6,FALSE)</f>
        <v>0</v>
      </c>
      <c r="AQ692" s="9">
        <f>VLOOKUP($E692,'ALL-GTK-MI-MTS-MA'!$E$13:$CF$361,'ALL-GTK-MI-MTS-MA'!AQ$6,FALSE)</f>
        <v>0</v>
      </c>
      <c r="AR692" s="9">
        <f>VLOOKUP($E692,'ALL-GTK-MI-MTS-MA'!$E$13:$CF$361,'ALL-GTK-MI-MTS-MA'!AR$6,FALSE)</f>
        <v>0</v>
      </c>
      <c r="AS692" s="9">
        <f>VLOOKUP($E692,'ALL-GTK-MI-MTS-MA'!$E$13:$CF$361,'ALL-GTK-MI-MTS-MA'!AS$6,FALSE)</f>
        <v>0</v>
      </c>
      <c r="AT692" s="9">
        <f>VLOOKUP($E692,'ALL-GTK-MI-MTS-MA'!$E$13:$CF$361,'ALL-GTK-MI-MTS-MA'!AT$6,FALSE)</f>
        <v>0</v>
      </c>
      <c r="AU692" s="9">
        <f>VLOOKUP($E692,'ALL-GTK-MI-MTS-MA'!$E$13:$CF$361,'ALL-GTK-MI-MTS-MA'!AU$6,FALSE)</f>
        <v>0</v>
      </c>
      <c r="AV692" s="590">
        <f>VLOOKUP($E692,'ALL-GTK-MI-MTS-MA'!$E$13:$CF$361,'ALL-GTK-MI-MTS-MA'!AV$6,FALSE)</f>
        <v>0</v>
      </c>
      <c r="AW692" s="590">
        <f>VLOOKUP($E692,'ALL-GTK-MI-MTS-MA'!$E$13:$CF$361,'ALL-GTK-MI-MTS-MA'!AW$6,FALSE)</f>
        <v>0</v>
      </c>
      <c r="AX692" s="9">
        <f>VLOOKUP($E692,'ALL-GTK-MI-MTS-MA'!$E$13:$CF$361,'ALL-GTK-MI-MTS-MA'!AX$6,FALSE)</f>
        <v>6</v>
      </c>
      <c r="AY692" s="9">
        <f>VLOOKUP($E692,'ALL-GTK-MI-MTS-MA'!$E$13:$CF$361,'ALL-GTK-MI-MTS-MA'!AY$6,FALSE)</f>
        <v>6</v>
      </c>
      <c r="AZ692" s="9">
        <f>VLOOKUP($E692,'ALL-GTK-MI-MTS-MA'!$E$13:$CF$361,'ALL-GTK-MI-MTS-MA'!AZ$6,FALSE)</f>
        <v>0</v>
      </c>
      <c r="BA692" s="9">
        <f>VLOOKUP($E692,'ALL-GTK-MI-MTS-MA'!$E$13:$CF$361,'ALL-GTK-MI-MTS-MA'!BA$6,FALSE)</f>
        <v>0</v>
      </c>
      <c r="BB692" s="9">
        <f>VLOOKUP($E692,'ALL-GTK-MI-MTS-MA'!$E$13:$CF$361,'ALL-GTK-MI-MTS-MA'!BB$6,FALSE)</f>
        <v>0</v>
      </c>
      <c r="BC692" s="9">
        <f>VLOOKUP($E692,'ALL-GTK-MI-MTS-MA'!$E$13:$CF$361,'ALL-GTK-MI-MTS-MA'!BC$6,FALSE)</f>
        <v>0</v>
      </c>
      <c r="BD692" s="310">
        <f t="shared" si="380"/>
        <v>0</v>
      </c>
      <c r="BE692" s="310">
        <f t="shared" si="381"/>
        <v>0</v>
      </c>
      <c r="BF692" s="10">
        <f t="shared" si="382"/>
        <v>0</v>
      </c>
      <c r="BG692" s="311">
        <f t="shared" si="383"/>
        <v>6</v>
      </c>
      <c r="BH692" s="311">
        <f t="shared" si="384"/>
        <v>6</v>
      </c>
      <c r="BI692" s="10">
        <f t="shared" si="385"/>
        <v>12</v>
      </c>
      <c r="BJ692" s="44">
        <f t="shared" si="386"/>
        <v>6</v>
      </c>
      <c r="BK692" s="44">
        <f t="shared" si="387"/>
        <v>6</v>
      </c>
      <c r="BL692" s="11">
        <f t="shared" si="388"/>
        <v>12</v>
      </c>
      <c r="BM692" s="9">
        <f>VLOOKUP($E692,'ALL-GTK-MI-MTS-MA'!$E$13:$CF$361,'ALL-GTK-MI-MTS-MA'!BM$6,FALSE)</f>
        <v>0</v>
      </c>
      <c r="BN692" s="9">
        <f>VLOOKUP($E692,'ALL-GTK-MI-MTS-MA'!$E$13:$CF$361,'ALL-GTK-MI-MTS-MA'!BN$6,FALSE)</f>
        <v>0</v>
      </c>
      <c r="BO692" s="9">
        <f>VLOOKUP($E692,'ALL-GTK-MI-MTS-MA'!$E$13:$CF$361,'ALL-GTK-MI-MTS-MA'!BO$6,FALSE)</f>
        <v>0</v>
      </c>
      <c r="BP692" s="9">
        <f>VLOOKUP($E692,'ALL-GTK-MI-MTS-MA'!$E$13:$CF$361,'ALL-GTK-MI-MTS-MA'!BP$6,FALSE)</f>
        <v>0</v>
      </c>
      <c r="BQ692" s="9">
        <f>VLOOKUP($E692,'ALL-GTK-MI-MTS-MA'!$E$13:$CF$361,'ALL-GTK-MI-MTS-MA'!BQ$6,FALSE)</f>
        <v>0</v>
      </c>
      <c r="BR692" s="9">
        <f>VLOOKUP($E692,'ALL-GTK-MI-MTS-MA'!$E$13:$CF$361,'ALL-GTK-MI-MTS-MA'!BR$6,FALSE)</f>
        <v>0</v>
      </c>
      <c r="BS692" s="9">
        <f>VLOOKUP($E692,'ALL-GTK-MI-MTS-MA'!$E$13:$CF$361,'ALL-GTK-MI-MTS-MA'!BS$6,FALSE)</f>
        <v>0</v>
      </c>
      <c r="BT692" s="9">
        <f>VLOOKUP($E692,'ALL-GTK-MI-MTS-MA'!$E$13:$CF$361,'ALL-GTK-MI-MTS-MA'!BT$6,FALSE)</f>
        <v>0</v>
      </c>
      <c r="BU692" s="299">
        <f t="shared" si="389"/>
        <v>0</v>
      </c>
      <c r="BV692" s="299">
        <f t="shared" si="390"/>
        <v>0</v>
      </c>
      <c r="BW692" s="44">
        <f t="shared" si="391"/>
        <v>0</v>
      </c>
      <c r="BX692" s="44">
        <f t="shared" si="392"/>
        <v>0</v>
      </c>
      <c r="BY692" s="11">
        <f t="shared" si="393"/>
        <v>0</v>
      </c>
      <c r="BZ692" s="14">
        <f t="shared" si="394"/>
        <v>6</v>
      </c>
      <c r="CA692" s="14">
        <f t="shared" si="395"/>
        <v>6</v>
      </c>
      <c r="CB692" s="13">
        <f t="shared" si="396"/>
        <v>0</v>
      </c>
      <c r="CC692" s="13">
        <f t="shared" si="397"/>
        <v>0</v>
      </c>
      <c r="CD692" s="312">
        <f t="shared" si="398"/>
        <v>6</v>
      </c>
      <c r="CE692" s="312">
        <f t="shared" si="399"/>
        <v>6</v>
      </c>
      <c r="CF692" s="313">
        <f t="shared" si="400"/>
        <v>12</v>
      </c>
      <c r="CG692" s="302" t="str">
        <f t="shared" si="401"/>
        <v>OK</v>
      </c>
    </row>
    <row r="693" spans="1:85" ht="14.25" x14ac:dyDescent="0.25">
      <c r="A693" s="6">
        <v>681</v>
      </c>
      <c r="B693" s="495">
        <v>11</v>
      </c>
      <c r="C693" s="495" t="s">
        <v>265</v>
      </c>
      <c r="D693" s="496" t="s">
        <v>19</v>
      </c>
      <c r="E693" s="626">
        <v>60712688</v>
      </c>
      <c r="F693" s="627" t="s">
        <v>807</v>
      </c>
      <c r="G693" s="624" t="s">
        <v>53</v>
      </c>
      <c r="H693" s="9">
        <f>VLOOKUP($E693,'ALL-GTK-MI-MTS-MA'!$E$13:$CF$361,'ALL-GTK-MI-MTS-MA'!H$6,FALSE)</f>
        <v>0</v>
      </c>
      <c r="I693" s="9">
        <f>VLOOKUP($E693,'ALL-GTK-MI-MTS-MA'!$E$13:$CF$361,'ALL-GTK-MI-MTS-MA'!I$6,FALSE)</f>
        <v>0</v>
      </c>
      <c r="J693" s="9">
        <f>VLOOKUP($E693,'ALL-GTK-MI-MTS-MA'!$E$13:$CF$361,'ALL-GTK-MI-MTS-MA'!J$6,FALSE)</f>
        <v>0</v>
      </c>
      <c r="K693" s="9">
        <f>VLOOKUP($E693,'ALL-GTK-MI-MTS-MA'!$E$13:$CF$361,'ALL-GTK-MI-MTS-MA'!K$6,FALSE)</f>
        <v>0</v>
      </c>
      <c r="L693" s="9">
        <f>VLOOKUP($E693,'ALL-GTK-MI-MTS-MA'!$E$13:$CF$361,'ALL-GTK-MI-MTS-MA'!L$6,FALSE)</f>
        <v>0</v>
      </c>
      <c r="M693" s="9">
        <f>VLOOKUP($E693,'ALL-GTK-MI-MTS-MA'!$E$13:$CF$361,'ALL-GTK-MI-MTS-MA'!M$6,FALSE)</f>
        <v>0</v>
      </c>
      <c r="N693" s="9">
        <f>VLOOKUP($E693,'ALL-GTK-MI-MTS-MA'!$E$13:$CF$361,'ALL-GTK-MI-MTS-MA'!N$6,FALSE)</f>
        <v>3</v>
      </c>
      <c r="O693" s="9">
        <f>VLOOKUP($E693,'ALL-GTK-MI-MTS-MA'!$E$13:$CF$361,'ALL-GTK-MI-MTS-MA'!O$6,FALSE)</f>
        <v>1</v>
      </c>
      <c r="P693" s="299">
        <f t="shared" si="366"/>
        <v>3</v>
      </c>
      <c r="Q693" s="299">
        <f t="shared" si="367"/>
        <v>1</v>
      </c>
      <c r="R693" s="300">
        <f t="shared" si="368"/>
        <v>4</v>
      </c>
      <c r="S693" s="9">
        <f>VLOOKUP($E693,'ALL-GTK-MI-MTS-MA'!$E$13:$CF$361,'ALL-GTK-MI-MTS-MA'!S$6,FALSE)</f>
        <v>1</v>
      </c>
      <c r="T693" s="9">
        <f>VLOOKUP($E693,'ALL-GTK-MI-MTS-MA'!$E$13:$CF$361,'ALL-GTK-MI-MTS-MA'!T$6,FALSE)</f>
        <v>1</v>
      </c>
      <c r="U693" s="9">
        <f>VLOOKUP($E693,'ALL-GTK-MI-MTS-MA'!$E$13:$CF$361,'ALL-GTK-MI-MTS-MA'!U$6,FALSE)</f>
        <v>0</v>
      </c>
      <c r="V693" s="9">
        <f>VLOOKUP($E693,'ALL-GTK-MI-MTS-MA'!$E$13:$CF$361,'ALL-GTK-MI-MTS-MA'!V$6,FALSE)</f>
        <v>0</v>
      </c>
      <c r="W693" s="9">
        <f>VLOOKUP($E693,'ALL-GTK-MI-MTS-MA'!$E$13:$CF$361,'ALL-GTK-MI-MTS-MA'!W$6,FALSE)</f>
        <v>0</v>
      </c>
      <c r="X693" s="9">
        <f>VLOOKUP($E693,'ALL-GTK-MI-MTS-MA'!$E$13:$CF$361,'ALL-GTK-MI-MTS-MA'!X$6,FALSE)</f>
        <v>0</v>
      </c>
      <c r="Y693" s="299">
        <f t="shared" si="369"/>
        <v>1</v>
      </c>
      <c r="Z693" s="299">
        <f t="shared" si="370"/>
        <v>1</v>
      </c>
      <c r="AA693" s="10">
        <f t="shared" si="371"/>
        <v>2</v>
      </c>
      <c r="AB693" s="44">
        <f t="shared" si="372"/>
        <v>4</v>
      </c>
      <c r="AC693" s="44">
        <f t="shared" si="373"/>
        <v>2</v>
      </c>
      <c r="AD693" s="11">
        <f t="shared" si="374"/>
        <v>6</v>
      </c>
      <c r="AE693" s="9">
        <f>VLOOKUP($E693,'ALL-GTK-MI-MTS-MA'!$E$13:$CF$361,'ALL-GTK-MI-MTS-MA'!AE$6,FALSE)</f>
        <v>0</v>
      </c>
      <c r="AF693" s="9">
        <f>VLOOKUP($E693,'ALL-GTK-MI-MTS-MA'!$E$13:$CF$361,'ALL-GTK-MI-MTS-MA'!AF$6,FALSE)</f>
        <v>0</v>
      </c>
      <c r="AG693" s="10">
        <f t="shared" si="375"/>
        <v>0</v>
      </c>
      <c r="AH693" s="9">
        <f>VLOOKUP($E693,'ALL-GTK-MI-MTS-MA'!$E$13:$CF$361,'ALL-GTK-MI-MTS-MA'!AH$6,FALSE)</f>
        <v>4</v>
      </c>
      <c r="AI693" s="9">
        <f>VLOOKUP($E693,'ALL-GTK-MI-MTS-MA'!$E$13:$CF$361,'ALL-GTK-MI-MTS-MA'!AI$6,FALSE)</f>
        <v>2</v>
      </c>
      <c r="AJ693" s="10">
        <f t="shared" si="376"/>
        <v>6</v>
      </c>
      <c r="AK693" s="44">
        <f t="shared" si="377"/>
        <v>4</v>
      </c>
      <c r="AL693" s="44">
        <f t="shared" si="378"/>
        <v>2</v>
      </c>
      <c r="AM693" s="11">
        <f t="shared" si="379"/>
        <v>6</v>
      </c>
      <c r="AN693" s="299">
        <v>0</v>
      </c>
      <c r="AO693" s="299">
        <v>0</v>
      </c>
      <c r="AP693" s="9">
        <f>VLOOKUP($E693,'ALL-GTK-MI-MTS-MA'!$E$13:$CF$361,'ALL-GTK-MI-MTS-MA'!AP$6,FALSE)</f>
        <v>0</v>
      </c>
      <c r="AQ693" s="9">
        <f>VLOOKUP($E693,'ALL-GTK-MI-MTS-MA'!$E$13:$CF$361,'ALL-GTK-MI-MTS-MA'!AQ$6,FALSE)</f>
        <v>0</v>
      </c>
      <c r="AR693" s="9">
        <f>VLOOKUP($E693,'ALL-GTK-MI-MTS-MA'!$E$13:$CF$361,'ALL-GTK-MI-MTS-MA'!AR$6,FALSE)</f>
        <v>0</v>
      </c>
      <c r="AS693" s="9">
        <f>VLOOKUP($E693,'ALL-GTK-MI-MTS-MA'!$E$13:$CF$361,'ALL-GTK-MI-MTS-MA'!AS$6,FALSE)</f>
        <v>0</v>
      </c>
      <c r="AT693" s="9">
        <f>VLOOKUP($E693,'ALL-GTK-MI-MTS-MA'!$E$13:$CF$361,'ALL-GTK-MI-MTS-MA'!AT$6,FALSE)</f>
        <v>0</v>
      </c>
      <c r="AU693" s="9">
        <f>VLOOKUP($E693,'ALL-GTK-MI-MTS-MA'!$E$13:$CF$361,'ALL-GTK-MI-MTS-MA'!AU$6,FALSE)</f>
        <v>0</v>
      </c>
      <c r="AV693" s="590">
        <f>VLOOKUP($E693,'ALL-GTK-MI-MTS-MA'!$E$13:$CF$361,'ALL-GTK-MI-MTS-MA'!AV$6,FALSE)</f>
        <v>0</v>
      </c>
      <c r="AW693" s="590">
        <f>VLOOKUP($E693,'ALL-GTK-MI-MTS-MA'!$E$13:$CF$361,'ALL-GTK-MI-MTS-MA'!AW$6,FALSE)</f>
        <v>0</v>
      </c>
      <c r="AX693" s="9">
        <f>VLOOKUP($E693,'ALL-GTK-MI-MTS-MA'!$E$13:$CF$361,'ALL-GTK-MI-MTS-MA'!AX$6,FALSE)</f>
        <v>4</v>
      </c>
      <c r="AY693" s="9">
        <f>VLOOKUP($E693,'ALL-GTK-MI-MTS-MA'!$E$13:$CF$361,'ALL-GTK-MI-MTS-MA'!AY$6,FALSE)</f>
        <v>2</v>
      </c>
      <c r="AZ693" s="9">
        <f>VLOOKUP($E693,'ALL-GTK-MI-MTS-MA'!$E$13:$CF$361,'ALL-GTK-MI-MTS-MA'!AZ$6,FALSE)</f>
        <v>0</v>
      </c>
      <c r="BA693" s="9">
        <f>VLOOKUP($E693,'ALL-GTK-MI-MTS-MA'!$E$13:$CF$361,'ALL-GTK-MI-MTS-MA'!BA$6,FALSE)</f>
        <v>0</v>
      </c>
      <c r="BB693" s="9">
        <f>VLOOKUP($E693,'ALL-GTK-MI-MTS-MA'!$E$13:$CF$361,'ALL-GTK-MI-MTS-MA'!BB$6,FALSE)</f>
        <v>0</v>
      </c>
      <c r="BC693" s="9">
        <f>VLOOKUP($E693,'ALL-GTK-MI-MTS-MA'!$E$13:$CF$361,'ALL-GTK-MI-MTS-MA'!BC$6,FALSE)</f>
        <v>0</v>
      </c>
      <c r="BD693" s="310">
        <f t="shared" si="380"/>
        <v>0</v>
      </c>
      <c r="BE693" s="310">
        <f t="shared" si="381"/>
        <v>0</v>
      </c>
      <c r="BF693" s="10">
        <f t="shared" si="382"/>
        <v>0</v>
      </c>
      <c r="BG693" s="311">
        <f t="shared" si="383"/>
        <v>4</v>
      </c>
      <c r="BH693" s="311">
        <f t="shared" si="384"/>
        <v>2</v>
      </c>
      <c r="BI693" s="10">
        <f t="shared" si="385"/>
        <v>6</v>
      </c>
      <c r="BJ693" s="44">
        <f t="shared" si="386"/>
        <v>4</v>
      </c>
      <c r="BK693" s="44">
        <f t="shared" si="387"/>
        <v>2</v>
      </c>
      <c r="BL693" s="11">
        <f t="shared" si="388"/>
        <v>6</v>
      </c>
      <c r="BM693" s="9">
        <f>VLOOKUP($E693,'ALL-GTK-MI-MTS-MA'!$E$13:$CF$361,'ALL-GTK-MI-MTS-MA'!BM$6,FALSE)</f>
        <v>0</v>
      </c>
      <c r="BN693" s="9">
        <f>VLOOKUP($E693,'ALL-GTK-MI-MTS-MA'!$E$13:$CF$361,'ALL-GTK-MI-MTS-MA'!BN$6,FALSE)</f>
        <v>0</v>
      </c>
      <c r="BO693" s="9">
        <f>VLOOKUP($E693,'ALL-GTK-MI-MTS-MA'!$E$13:$CF$361,'ALL-GTK-MI-MTS-MA'!BO$6,FALSE)</f>
        <v>1</v>
      </c>
      <c r="BP693" s="9">
        <f>VLOOKUP($E693,'ALL-GTK-MI-MTS-MA'!$E$13:$CF$361,'ALL-GTK-MI-MTS-MA'!BP$6,FALSE)</f>
        <v>1</v>
      </c>
      <c r="BQ693" s="9">
        <f>VLOOKUP($E693,'ALL-GTK-MI-MTS-MA'!$E$13:$CF$361,'ALL-GTK-MI-MTS-MA'!BQ$6,FALSE)</f>
        <v>0</v>
      </c>
      <c r="BR693" s="9">
        <f>VLOOKUP($E693,'ALL-GTK-MI-MTS-MA'!$E$13:$CF$361,'ALL-GTK-MI-MTS-MA'!BR$6,FALSE)</f>
        <v>0</v>
      </c>
      <c r="BS693" s="9">
        <f>VLOOKUP($E693,'ALL-GTK-MI-MTS-MA'!$E$13:$CF$361,'ALL-GTK-MI-MTS-MA'!BS$6,FALSE)</f>
        <v>0</v>
      </c>
      <c r="BT693" s="9">
        <f>VLOOKUP($E693,'ALL-GTK-MI-MTS-MA'!$E$13:$CF$361,'ALL-GTK-MI-MTS-MA'!BT$6,FALSE)</f>
        <v>0</v>
      </c>
      <c r="BU693" s="299">
        <f t="shared" si="389"/>
        <v>1</v>
      </c>
      <c r="BV693" s="299">
        <f t="shared" si="390"/>
        <v>1</v>
      </c>
      <c r="BW693" s="44">
        <f t="shared" si="391"/>
        <v>1</v>
      </c>
      <c r="BX693" s="44">
        <f t="shared" si="392"/>
        <v>1</v>
      </c>
      <c r="BY693" s="11">
        <f t="shared" si="393"/>
        <v>2</v>
      </c>
      <c r="BZ693" s="14">
        <f t="shared" si="394"/>
        <v>4</v>
      </c>
      <c r="CA693" s="14">
        <f t="shared" si="395"/>
        <v>2</v>
      </c>
      <c r="CB693" s="13">
        <f t="shared" si="396"/>
        <v>1</v>
      </c>
      <c r="CC693" s="13">
        <f t="shared" si="397"/>
        <v>1</v>
      </c>
      <c r="CD693" s="312">
        <f t="shared" si="398"/>
        <v>5</v>
      </c>
      <c r="CE693" s="312">
        <f t="shared" si="399"/>
        <v>3</v>
      </c>
      <c r="CF693" s="313">
        <f t="shared" si="400"/>
        <v>8</v>
      </c>
      <c r="CG693" s="302" t="str">
        <f t="shared" si="401"/>
        <v>OK</v>
      </c>
    </row>
    <row r="694" spans="1:85" ht="14.25" x14ac:dyDescent="0.25">
      <c r="A694" s="6">
        <v>682</v>
      </c>
      <c r="B694" s="495">
        <v>12</v>
      </c>
      <c r="C694" s="495" t="s">
        <v>265</v>
      </c>
      <c r="D694" s="496" t="s">
        <v>19</v>
      </c>
      <c r="E694" s="626">
        <v>60712689</v>
      </c>
      <c r="F694" s="627" t="s">
        <v>808</v>
      </c>
      <c r="G694" s="624" t="s">
        <v>53</v>
      </c>
      <c r="H694" s="9">
        <f>VLOOKUP($E694,'ALL-GTK-MI-MTS-MA'!$E$13:$CF$361,'ALL-GTK-MI-MTS-MA'!H$6,FALSE)</f>
        <v>0</v>
      </c>
      <c r="I694" s="9">
        <f>VLOOKUP($E694,'ALL-GTK-MI-MTS-MA'!$E$13:$CF$361,'ALL-GTK-MI-MTS-MA'!I$6,FALSE)</f>
        <v>0</v>
      </c>
      <c r="J694" s="9">
        <f>VLOOKUP($E694,'ALL-GTK-MI-MTS-MA'!$E$13:$CF$361,'ALL-GTK-MI-MTS-MA'!J$6,FALSE)</f>
        <v>0</v>
      </c>
      <c r="K694" s="9">
        <f>VLOOKUP($E694,'ALL-GTK-MI-MTS-MA'!$E$13:$CF$361,'ALL-GTK-MI-MTS-MA'!K$6,FALSE)</f>
        <v>0</v>
      </c>
      <c r="L694" s="9">
        <f>VLOOKUP($E694,'ALL-GTK-MI-MTS-MA'!$E$13:$CF$361,'ALL-GTK-MI-MTS-MA'!L$6,FALSE)</f>
        <v>0</v>
      </c>
      <c r="M694" s="9">
        <f>VLOOKUP($E694,'ALL-GTK-MI-MTS-MA'!$E$13:$CF$361,'ALL-GTK-MI-MTS-MA'!M$6,FALSE)</f>
        <v>0</v>
      </c>
      <c r="N694" s="9">
        <f>VLOOKUP($E694,'ALL-GTK-MI-MTS-MA'!$E$13:$CF$361,'ALL-GTK-MI-MTS-MA'!N$6,FALSE)</f>
        <v>3</v>
      </c>
      <c r="O694" s="9">
        <f>VLOOKUP($E694,'ALL-GTK-MI-MTS-MA'!$E$13:$CF$361,'ALL-GTK-MI-MTS-MA'!O$6,FALSE)</f>
        <v>1</v>
      </c>
      <c r="P694" s="299">
        <f t="shared" si="366"/>
        <v>3</v>
      </c>
      <c r="Q694" s="299">
        <f t="shared" si="367"/>
        <v>1</v>
      </c>
      <c r="R694" s="300">
        <f t="shared" si="368"/>
        <v>4</v>
      </c>
      <c r="S694" s="9">
        <f>VLOOKUP($E694,'ALL-GTK-MI-MTS-MA'!$E$13:$CF$361,'ALL-GTK-MI-MTS-MA'!S$6,FALSE)</f>
        <v>1</v>
      </c>
      <c r="T694" s="9">
        <f>VLOOKUP($E694,'ALL-GTK-MI-MTS-MA'!$E$13:$CF$361,'ALL-GTK-MI-MTS-MA'!T$6,FALSE)</f>
        <v>4</v>
      </c>
      <c r="U694" s="9">
        <f>VLOOKUP($E694,'ALL-GTK-MI-MTS-MA'!$E$13:$CF$361,'ALL-GTK-MI-MTS-MA'!U$6,FALSE)</f>
        <v>0</v>
      </c>
      <c r="V694" s="9">
        <f>VLOOKUP($E694,'ALL-GTK-MI-MTS-MA'!$E$13:$CF$361,'ALL-GTK-MI-MTS-MA'!V$6,FALSE)</f>
        <v>0</v>
      </c>
      <c r="W694" s="9">
        <f>VLOOKUP($E694,'ALL-GTK-MI-MTS-MA'!$E$13:$CF$361,'ALL-GTK-MI-MTS-MA'!W$6,FALSE)</f>
        <v>0</v>
      </c>
      <c r="X694" s="9">
        <f>VLOOKUP($E694,'ALL-GTK-MI-MTS-MA'!$E$13:$CF$361,'ALL-GTK-MI-MTS-MA'!X$6,FALSE)</f>
        <v>0</v>
      </c>
      <c r="Y694" s="299">
        <f t="shared" si="369"/>
        <v>1</v>
      </c>
      <c r="Z694" s="299">
        <f t="shared" si="370"/>
        <v>4</v>
      </c>
      <c r="AA694" s="10">
        <f t="shared" si="371"/>
        <v>5</v>
      </c>
      <c r="AB694" s="44">
        <f t="shared" si="372"/>
        <v>4</v>
      </c>
      <c r="AC694" s="44">
        <f t="shared" si="373"/>
        <v>5</v>
      </c>
      <c r="AD694" s="11">
        <f t="shared" si="374"/>
        <v>9</v>
      </c>
      <c r="AE694" s="9">
        <f>VLOOKUP($E694,'ALL-GTK-MI-MTS-MA'!$E$13:$CF$361,'ALL-GTK-MI-MTS-MA'!AE$6,FALSE)</f>
        <v>1</v>
      </c>
      <c r="AF694" s="9">
        <f>VLOOKUP($E694,'ALL-GTK-MI-MTS-MA'!$E$13:$CF$361,'ALL-GTK-MI-MTS-MA'!AF$6,FALSE)</f>
        <v>1</v>
      </c>
      <c r="AG694" s="10">
        <f t="shared" si="375"/>
        <v>2</v>
      </c>
      <c r="AH694" s="9">
        <f>VLOOKUP($E694,'ALL-GTK-MI-MTS-MA'!$E$13:$CF$361,'ALL-GTK-MI-MTS-MA'!AH$6,FALSE)</f>
        <v>3</v>
      </c>
      <c r="AI694" s="9">
        <f>VLOOKUP($E694,'ALL-GTK-MI-MTS-MA'!$E$13:$CF$361,'ALL-GTK-MI-MTS-MA'!AI$6,FALSE)</f>
        <v>4</v>
      </c>
      <c r="AJ694" s="10">
        <f t="shared" si="376"/>
        <v>7</v>
      </c>
      <c r="AK694" s="44">
        <f t="shared" si="377"/>
        <v>4</v>
      </c>
      <c r="AL694" s="44">
        <f t="shared" si="378"/>
        <v>5</v>
      </c>
      <c r="AM694" s="11">
        <f t="shared" si="379"/>
        <v>9</v>
      </c>
      <c r="AN694" s="299">
        <v>0</v>
      </c>
      <c r="AO694" s="299">
        <v>0</v>
      </c>
      <c r="AP694" s="9">
        <f>VLOOKUP($E694,'ALL-GTK-MI-MTS-MA'!$E$13:$CF$361,'ALL-GTK-MI-MTS-MA'!AP$6,FALSE)</f>
        <v>0</v>
      </c>
      <c r="AQ694" s="9">
        <f>VLOOKUP($E694,'ALL-GTK-MI-MTS-MA'!$E$13:$CF$361,'ALL-GTK-MI-MTS-MA'!AQ$6,FALSE)</f>
        <v>0</v>
      </c>
      <c r="AR694" s="9">
        <f>VLOOKUP($E694,'ALL-GTK-MI-MTS-MA'!$E$13:$CF$361,'ALL-GTK-MI-MTS-MA'!AR$6,FALSE)</f>
        <v>0</v>
      </c>
      <c r="AS694" s="9">
        <f>VLOOKUP($E694,'ALL-GTK-MI-MTS-MA'!$E$13:$CF$361,'ALL-GTK-MI-MTS-MA'!AS$6,FALSE)</f>
        <v>0</v>
      </c>
      <c r="AT694" s="9">
        <f>VLOOKUP($E694,'ALL-GTK-MI-MTS-MA'!$E$13:$CF$361,'ALL-GTK-MI-MTS-MA'!AT$6,FALSE)</f>
        <v>0</v>
      </c>
      <c r="AU694" s="9">
        <f>VLOOKUP($E694,'ALL-GTK-MI-MTS-MA'!$E$13:$CF$361,'ALL-GTK-MI-MTS-MA'!AU$6,FALSE)</f>
        <v>0</v>
      </c>
      <c r="AV694" s="590">
        <f>VLOOKUP($E694,'ALL-GTK-MI-MTS-MA'!$E$13:$CF$361,'ALL-GTK-MI-MTS-MA'!AV$6,FALSE)</f>
        <v>0</v>
      </c>
      <c r="AW694" s="590">
        <f>VLOOKUP($E694,'ALL-GTK-MI-MTS-MA'!$E$13:$CF$361,'ALL-GTK-MI-MTS-MA'!AW$6,FALSE)</f>
        <v>0</v>
      </c>
      <c r="AX694" s="9">
        <f>VLOOKUP($E694,'ALL-GTK-MI-MTS-MA'!$E$13:$CF$361,'ALL-GTK-MI-MTS-MA'!AX$6,FALSE)</f>
        <v>4</v>
      </c>
      <c r="AY694" s="9">
        <f>VLOOKUP($E694,'ALL-GTK-MI-MTS-MA'!$E$13:$CF$361,'ALL-GTK-MI-MTS-MA'!AY$6,FALSE)</f>
        <v>4</v>
      </c>
      <c r="AZ694" s="9">
        <f>VLOOKUP($E694,'ALL-GTK-MI-MTS-MA'!$E$13:$CF$361,'ALL-GTK-MI-MTS-MA'!AZ$6,FALSE)</f>
        <v>0</v>
      </c>
      <c r="BA694" s="9">
        <f>VLOOKUP($E694,'ALL-GTK-MI-MTS-MA'!$E$13:$CF$361,'ALL-GTK-MI-MTS-MA'!BA$6,FALSE)</f>
        <v>1</v>
      </c>
      <c r="BB694" s="9">
        <f>VLOOKUP($E694,'ALL-GTK-MI-MTS-MA'!$E$13:$CF$361,'ALL-GTK-MI-MTS-MA'!BB$6,FALSE)</f>
        <v>0</v>
      </c>
      <c r="BC694" s="9">
        <f>VLOOKUP($E694,'ALL-GTK-MI-MTS-MA'!$E$13:$CF$361,'ALL-GTK-MI-MTS-MA'!BC$6,FALSE)</f>
        <v>0</v>
      </c>
      <c r="BD694" s="310">
        <f t="shared" si="380"/>
        <v>0</v>
      </c>
      <c r="BE694" s="310">
        <f t="shared" si="381"/>
        <v>0</v>
      </c>
      <c r="BF694" s="10">
        <f t="shared" si="382"/>
        <v>0</v>
      </c>
      <c r="BG694" s="311">
        <f t="shared" si="383"/>
        <v>4</v>
      </c>
      <c r="BH694" s="311">
        <f t="shared" si="384"/>
        <v>5</v>
      </c>
      <c r="BI694" s="10">
        <f t="shared" si="385"/>
        <v>9</v>
      </c>
      <c r="BJ694" s="44">
        <f t="shared" si="386"/>
        <v>4</v>
      </c>
      <c r="BK694" s="44">
        <f t="shared" si="387"/>
        <v>5</v>
      </c>
      <c r="BL694" s="11">
        <f t="shared" si="388"/>
        <v>9</v>
      </c>
      <c r="BM694" s="9">
        <f>VLOOKUP($E694,'ALL-GTK-MI-MTS-MA'!$E$13:$CF$361,'ALL-GTK-MI-MTS-MA'!BM$6,FALSE)</f>
        <v>0</v>
      </c>
      <c r="BN694" s="9">
        <f>VLOOKUP($E694,'ALL-GTK-MI-MTS-MA'!$E$13:$CF$361,'ALL-GTK-MI-MTS-MA'!BN$6,FALSE)</f>
        <v>0</v>
      </c>
      <c r="BO694" s="9">
        <f>VLOOKUP($E694,'ALL-GTK-MI-MTS-MA'!$E$13:$CF$361,'ALL-GTK-MI-MTS-MA'!BO$6,FALSE)</f>
        <v>1</v>
      </c>
      <c r="BP694" s="9">
        <f>VLOOKUP($E694,'ALL-GTK-MI-MTS-MA'!$E$13:$CF$361,'ALL-GTK-MI-MTS-MA'!BP$6,FALSE)</f>
        <v>0</v>
      </c>
      <c r="BQ694" s="9">
        <f>VLOOKUP($E694,'ALL-GTK-MI-MTS-MA'!$E$13:$CF$361,'ALL-GTK-MI-MTS-MA'!BQ$6,FALSE)</f>
        <v>0</v>
      </c>
      <c r="BR694" s="9">
        <f>VLOOKUP($E694,'ALL-GTK-MI-MTS-MA'!$E$13:$CF$361,'ALL-GTK-MI-MTS-MA'!BR$6,FALSE)</f>
        <v>0</v>
      </c>
      <c r="BS694" s="9">
        <f>VLOOKUP($E694,'ALL-GTK-MI-MTS-MA'!$E$13:$CF$361,'ALL-GTK-MI-MTS-MA'!BS$6,FALSE)</f>
        <v>0</v>
      </c>
      <c r="BT694" s="9">
        <f>VLOOKUP($E694,'ALL-GTK-MI-MTS-MA'!$E$13:$CF$361,'ALL-GTK-MI-MTS-MA'!BT$6,FALSE)</f>
        <v>0</v>
      </c>
      <c r="BU694" s="299">
        <f t="shared" si="389"/>
        <v>1</v>
      </c>
      <c r="BV694" s="299">
        <f t="shared" si="390"/>
        <v>0</v>
      </c>
      <c r="BW694" s="44">
        <f t="shared" si="391"/>
        <v>1</v>
      </c>
      <c r="BX694" s="44">
        <f t="shared" si="392"/>
        <v>0</v>
      </c>
      <c r="BY694" s="11">
        <f t="shared" si="393"/>
        <v>1</v>
      </c>
      <c r="BZ694" s="14">
        <f t="shared" si="394"/>
        <v>4</v>
      </c>
      <c r="CA694" s="14">
        <f t="shared" si="395"/>
        <v>5</v>
      </c>
      <c r="CB694" s="13">
        <f t="shared" si="396"/>
        <v>1</v>
      </c>
      <c r="CC694" s="13">
        <f t="shared" si="397"/>
        <v>0</v>
      </c>
      <c r="CD694" s="312">
        <f t="shared" si="398"/>
        <v>5</v>
      </c>
      <c r="CE694" s="312">
        <f t="shared" si="399"/>
        <v>5</v>
      </c>
      <c r="CF694" s="313">
        <f t="shared" si="400"/>
        <v>10</v>
      </c>
      <c r="CG694" s="302" t="str">
        <f t="shared" si="401"/>
        <v>OK</v>
      </c>
    </row>
    <row r="695" spans="1:85" ht="14.25" x14ac:dyDescent="0.25">
      <c r="A695" s="6">
        <v>683</v>
      </c>
      <c r="B695" s="495">
        <v>13</v>
      </c>
      <c r="C695" s="495" t="s">
        <v>265</v>
      </c>
      <c r="D695" s="496" t="s">
        <v>19</v>
      </c>
      <c r="E695" s="626">
        <v>60712690</v>
      </c>
      <c r="F695" s="627" t="s">
        <v>809</v>
      </c>
      <c r="G695" s="624" t="s">
        <v>53</v>
      </c>
      <c r="H695" s="9">
        <f>VLOOKUP($E695,'ALL-GTK-MI-MTS-MA'!$E$13:$CF$361,'ALL-GTK-MI-MTS-MA'!H$6,FALSE)</f>
        <v>0</v>
      </c>
      <c r="I695" s="9">
        <f>VLOOKUP($E695,'ALL-GTK-MI-MTS-MA'!$E$13:$CF$361,'ALL-GTK-MI-MTS-MA'!I$6,FALSE)</f>
        <v>0</v>
      </c>
      <c r="J695" s="9">
        <f>VLOOKUP($E695,'ALL-GTK-MI-MTS-MA'!$E$13:$CF$361,'ALL-GTK-MI-MTS-MA'!J$6,FALSE)</f>
        <v>0</v>
      </c>
      <c r="K695" s="9">
        <f>VLOOKUP($E695,'ALL-GTK-MI-MTS-MA'!$E$13:$CF$361,'ALL-GTK-MI-MTS-MA'!K$6,FALSE)</f>
        <v>0</v>
      </c>
      <c r="L695" s="9">
        <f>VLOOKUP($E695,'ALL-GTK-MI-MTS-MA'!$E$13:$CF$361,'ALL-GTK-MI-MTS-MA'!L$6,FALSE)</f>
        <v>0</v>
      </c>
      <c r="M695" s="9">
        <f>VLOOKUP($E695,'ALL-GTK-MI-MTS-MA'!$E$13:$CF$361,'ALL-GTK-MI-MTS-MA'!M$6,FALSE)</f>
        <v>0</v>
      </c>
      <c r="N695" s="9">
        <f>VLOOKUP($E695,'ALL-GTK-MI-MTS-MA'!$E$13:$CF$361,'ALL-GTK-MI-MTS-MA'!N$6,FALSE)</f>
        <v>0</v>
      </c>
      <c r="O695" s="9">
        <f>VLOOKUP($E695,'ALL-GTK-MI-MTS-MA'!$E$13:$CF$361,'ALL-GTK-MI-MTS-MA'!O$6,FALSE)</f>
        <v>1</v>
      </c>
      <c r="P695" s="299">
        <f t="shared" si="366"/>
        <v>0</v>
      </c>
      <c r="Q695" s="299">
        <f t="shared" si="367"/>
        <v>1</v>
      </c>
      <c r="R695" s="300">
        <f t="shared" si="368"/>
        <v>1</v>
      </c>
      <c r="S695" s="9">
        <f>VLOOKUP($E695,'ALL-GTK-MI-MTS-MA'!$E$13:$CF$361,'ALL-GTK-MI-MTS-MA'!S$6,FALSE)</f>
        <v>1</v>
      </c>
      <c r="T695" s="9">
        <f>VLOOKUP($E695,'ALL-GTK-MI-MTS-MA'!$E$13:$CF$361,'ALL-GTK-MI-MTS-MA'!T$6,FALSE)</f>
        <v>4</v>
      </c>
      <c r="U695" s="9">
        <f>VLOOKUP($E695,'ALL-GTK-MI-MTS-MA'!$E$13:$CF$361,'ALL-GTK-MI-MTS-MA'!U$6,FALSE)</f>
        <v>0</v>
      </c>
      <c r="V695" s="9">
        <f>VLOOKUP($E695,'ALL-GTK-MI-MTS-MA'!$E$13:$CF$361,'ALL-GTK-MI-MTS-MA'!V$6,FALSE)</f>
        <v>0</v>
      </c>
      <c r="W695" s="9">
        <f>VLOOKUP($E695,'ALL-GTK-MI-MTS-MA'!$E$13:$CF$361,'ALL-GTK-MI-MTS-MA'!W$6,FALSE)</f>
        <v>0</v>
      </c>
      <c r="X695" s="9">
        <f>VLOOKUP($E695,'ALL-GTK-MI-MTS-MA'!$E$13:$CF$361,'ALL-GTK-MI-MTS-MA'!X$6,FALSE)</f>
        <v>0</v>
      </c>
      <c r="Y695" s="299">
        <f t="shared" si="369"/>
        <v>1</v>
      </c>
      <c r="Z695" s="299">
        <f t="shared" si="370"/>
        <v>4</v>
      </c>
      <c r="AA695" s="10">
        <f t="shared" si="371"/>
        <v>5</v>
      </c>
      <c r="AB695" s="44">
        <f t="shared" si="372"/>
        <v>1</v>
      </c>
      <c r="AC695" s="44">
        <f t="shared" si="373"/>
        <v>5</v>
      </c>
      <c r="AD695" s="11">
        <f t="shared" si="374"/>
        <v>6</v>
      </c>
      <c r="AE695" s="9">
        <f>VLOOKUP($E695,'ALL-GTK-MI-MTS-MA'!$E$13:$CF$361,'ALL-GTK-MI-MTS-MA'!AE$6,FALSE)</f>
        <v>0</v>
      </c>
      <c r="AF695" s="9">
        <f>VLOOKUP($E695,'ALL-GTK-MI-MTS-MA'!$E$13:$CF$361,'ALL-GTK-MI-MTS-MA'!AF$6,FALSE)</f>
        <v>0</v>
      </c>
      <c r="AG695" s="10">
        <f t="shared" si="375"/>
        <v>0</v>
      </c>
      <c r="AH695" s="9">
        <f>VLOOKUP($E695,'ALL-GTK-MI-MTS-MA'!$E$13:$CF$361,'ALL-GTK-MI-MTS-MA'!AH$6,FALSE)</f>
        <v>1</v>
      </c>
      <c r="AI695" s="9">
        <f>VLOOKUP($E695,'ALL-GTK-MI-MTS-MA'!$E$13:$CF$361,'ALL-GTK-MI-MTS-MA'!AI$6,FALSE)</f>
        <v>5</v>
      </c>
      <c r="AJ695" s="10">
        <f t="shared" si="376"/>
        <v>6</v>
      </c>
      <c r="AK695" s="44">
        <f t="shared" si="377"/>
        <v>1</v>
      </c>
      <c r="AL695" s="44">
        <f t="shared" si="378"/>
        <v>5</v>
      </c>
      <c r="AM695" s="11">
        <f t="shared" si="379"/>
        <v>6</v>
      </c>
      <c r="AN695" s="299">
        <v>0</v>
      </c>
      <c r="AO695" s="299">
        <v>0</v>
      </c>
      <c r="AP695" s="9">
        <f>VLOOKUP($E695,'ALL-GTK-MI-MTS-MA'!$E$13:$CF$361,'ALL-GTK-MI-MTS-MA'!AP$6,FALSE)</f>
        <v>0</v>
      </c>
      <c r="AQ695" s="9">
        <f>VLOOKUP($E695,'ALL-GTK-MI-MTS-MA'!$E$13:$CF$361,'ALL-GTK-MI-MTS-MA'!AQ$6,FALSE)</f>
        <v>0</v>
      </c>
      <c r="AR695" s="9">
        <f>VLOOKUP($E695,'ALL-GTK-MI-MTS-MA'!$E$13:$CF$361,'ALL-GTK-MI-MTS-MA'!AR$6,FALSE)</f>
        <v>0</v>
      </c>
      <c r="AS695" s="9">
        <f>VLOOKUP($E695,'ALL-GTK-MI-MTS-MA'!$E$13:$CF$361,'ALL-GTK-MI-MTS-MA'!AS$6,FALSE)</f>
        <v>0</v>
      </c>
      <c r="AT695" s="9">
        <f>VLOOKUP($E695,'ALL-GTK-MI-MTS-MA'!$E$13:$CF$361,'ALL-GTK-MI-MTS-MA'!AT$6,FALSE)</f>
        <v>0</v>
      </c>
      <c r="AU695" s="9">
        <f>VLOOKUP($E695,'ALL-GTK-MI-MTS-MA'!$E$13:$CF$361,'ALL-GTK-MI-MTS-MA'!AU$6,FALSE)</f>
        <v>0</v>
      </c>
      <c r="AV695" s="590">
        <f>VLOOKUP($E695,'ALL-GTK-MI-MTS-MA'!$E$13:$CF$361,'ALL-GTK-MI-MTS-MA'!AV$6,FALSE)</f>
        <v>0</v>
      </c>
      <c r="AW695" s="590">
        <f>VLOOKUP($E695,'ALL-GTK-MI-MTS-MA'!$E$13:$CF$361,'ALL-GTK-MI-MTS-MA'!AW$6,FALSE)</f>
        <v>0</v>
      </c>
      <c r="AX695" s="9">
        <f>VLOOKUP($E695,'ALL-GTK-MI-MTS-MA'!$E$13:$CF$361,'ALL-GTK-MI-MTS-MA'!AX$6,FALSE)</f>
        <v>0</v>
      </c>
      <c r="AY695" s="9">
        <f>VLOOKUP($E695,'ALL-GTK-MI-MTS-MA'!$E$13:$CF$361,'ALL-GTK-MI-MTS-MA'!AY$6,FALSE)</f>
        <v>5</v>
      </c>
      <c r="AZ695" s="9">
        <f>VLOOKUP($E695,'ALL-GTK-MI-MTS-MA'!$E$13:$CF$361,'ALL-GTK-MI-MTS-MA'!AZ$6,FALSE)</f>
        <v>1</v>
      </c>
      <c r="BA695" s="9">
        <f>VLOOKUP($E695,'ALL-GTK-MI-MTS-MA'!$E$13:$CF$361,'ALL-GTK-MI-MTS-MA'!BA$6,FALSE)</f>
        <v>0</v>
      </c>
      <c r="BB695" s="9">
        <f>VLOOKUP($E695,'ALL-GTK-MI-MTS-MA'!$E$13:$CF$361,'ALL-GTK-MI-MTS-MA'!BB$6,FALSE)</f>
        <v>0</v>
      </c>
      <c r="BC695" s="9">
        <f>VLOOKUP($E695,'ALL-GTK-MI-MTS-MA'!$E$13:$CF$361,'ALL-GTK-MI-MTS-MA'!BC$6,FALSE)</f>
        <v>0</v>
      </c>
      <c r="BD695" s="310">
        <f t="shared" si="380"/>
        <v>0</v>
      </c>
      <c r="BE695" s="310">
        <f t="shared" si="381"/>
        <v>0</v>
      </c>
      <c r="BF695" s="10">
        <f t="shared" si="382"/>
        <v>0</v>
      </c>
      <c r="BG695" s="311">
        <f t="shared" si="383"/>
        <v>1</v>
      </c>
      <c r="BH695" s="311">
        <f t="shared" si="384"/>
        <v>5</v>
      </c>
      <c r="BI695" s="10">
        <f t="shared" si="385"/>
        <v>6</v>
      </c>
      <c r="BJ695" s="44">
        <f t="shared" si="386"/>
        <v>1</v>
      </c>
      <c r="BK695" s="44">
        <f t="shared" si="387"/>
        <v>5</v>
      </c>
      <c r="BL695" s="11">
        <f t="shared" si="388"/>
        <v>6</v>
      </c>
      <c r="BM695" s="9">
        <f>VLOOKUP($E695,'ALL-GTK-MI-MTS-MA'!$E$13:$CF$361,'ALL-GTK-MI-MTS-MA'!BM$6,FALSE)</f>
        <v>0</v>
      </c>
      <c r="BN695" s="9">
        <f>VLOOKUP($E695,'ALL-GTK-MI-MTS-MA'!$E$13:$CF$361,'ALL-GTK-MI-MTS-MA'!BN$6,FALSE)</f>
        <v>0</v>
      </c>
      <c r="BO695" s="9">
        <f>VLOOKUP($E695,'ALL-GTK-MI-MTS-MA'!$E$13:$CF$361,'ALL-GTK-MI-MTS-MA'!BO$6,FALSE)</f>
        <v>1</v>
      </c>
      <c r="BP695" s="9">
        <f>VLOOKUP($E695,'ALL-GTK-MI-MTS-MA'!$E$13:$CF$361,'ALL-GTK-MI-MTS-MA'!BP$6,FALSE)</f>
        <v>1</v>
      </c>
      <c r="BQ695" s="9">
        <f>VLOOKUP($E695,'ALL-GTK-MI-MTS-MA'!$E$13:$CF$361,'ALL-GTK-MI-MTS-MA'!BQ$6,FALSE)</f>
        <v>0</v>
      </c>
      <c r="BR695" s="9">
        <f>VLOOKUP($E695,'ALL-GTK-MI-MTS-MA'!$E$13:$CF$361,'ALL-GTK-MI-MTS-MA'!BR$6,FALSE)</f>
        <v>0</v>
      </c>
      <c r="BS695" s="9">
        <f>VLOOKUP($E695,'ALL-GTK-MI-MTS-MA'!$E$13:$CF$361,'ALL-GTK-MI-MTS-MA'!BS$6,FALSE)</f>
        <v>0</v>
      </c>
      <c r="BT695" s="9">
        <f>VLOOKUP($E695,'ALL-GTK-MI-MTS-MA'!$E$13:$CF$361,'ALL-GTK-MI-MTS-MA'!BT$6,FALSE)</f>
        <v>0</v>
      </c>
      <c r="BU695" s="299">
        <f t="shared" si="389"/>
        <v>1</v>
      </c>
      <c r="BV695" s="299">
        <f t="shared" si="390"/>
        <v>1</v>
      </c>
      <c r="BW695" s="44">
        <f t="shared" si="391"/>
        <v>1</v>
      </c>
      <c r="BX695" s="44">
        <f t="shared" si="392"/>
        <v>1</v>
      </c>
      <c r="BY695" s="11">
        <f t="shared" si="393"/>
        <v>2</v>
      </c>
      <c r="BZ695" s="14">
        <f t="shared" si="394"/>
        <v>1</v>
      </c>
      <c r="CA695" s="14">
        <f t="shared" si="395"/>
        <v>5</v>
      </c>
      <c r="CB695" s="13">
        <f t="shared" si="396"/>
        <v>1</v>
      </c>
      <c r="CC695" s="13">
        <f t="shared" si="397"/>
        <v>1</v>
      </c>
      <c r="CD695" s="312">
        <f t="shared" si="398"/>
        <v>2</v>
      </c>
      <c r="CE695" s="312">
        <f t="shared" si="399"/>
        <v>6</v>
      </c>
      <c r="CF695" s="313">
        <f t="shared" si="400"/>
        <v>8</v>
      </c>
      <c r="CG695" s="302" t="str">
        <f t="shared" si="401"/>
        <v>OK</v>
      </c>
    </row>
    <row r="696" spans="1:85" ht="14.25" x14ac:dyDescent="0.25">
      <c r="A696" s="6">
        <v>684</v>
      </c>
      <c r="B696" s="495">
        <v>14</v>
      </c>
      <c r="C696" s="495" t="s">
        <v>265</v>
      </c>
      <c r="D696" s="496" t="s">
        <v>19</v>
      </c>
      <c r="E696" s="626">
        <v>60712691</v>
      </c>
      <c r="F696" s="627" t="s">
        <v>810</v>
      </c>
      <c r="G696" s="624" t="s">
        <v>53</v>
      </c>
      <c r="H696" s="9">
        <f>VLOOKUP($E696,'ALL-GTK-MI-MTS-MA'!$E$13:$CF$361,'ALL-GTK-MI-MTS-MA'!H$6,FALSE)</f>
        <v>0</v>
      </c>
      <c r="I696" s="9">
        <f>VLOOKUP($E696,'ALL-GTK-MI-MTS-MA'!$E$13:$CF$361,'ALL-GTK-MI-MTS-MA'!I$6,FALSE)</f>
        <v>0</v>
      </c>
      <c r="J696" s="9">
        <f>VLOOKUP($E696,'ALL-GTK-MI-MTS-MA'!$E$13:$CF$361,'ALL-GTK-MI-MTS-MA'!J$6,FALSE)</f>
        <v>0</v>
      </c>
      <c r="K696" s="9">
        <f>VLOOKUP($E696,'ALL-GTK-MI-MTS-MA'!$E$13:$CF$361,'ALL-GTK-MI-MTS-MA'!K$6,FALSE)</f>
        <v>0</v>
      </c>
      <c r="L696" s="9">
        <f>VLOOKUP($E696,'ALL-GTK-MI-MTS-MA'!$E$13:$CF$361,'ALL-GTK-MI-MTS-MA'!L$6,FALSE)</f>
        <v>0</v>
      </c>
      <c r="M696" s="9">
        <f>VLOOKUP($E696,'ALL-GTK-MI-MTS-MA'!$E$13:$CF$361,'ALL-GTK-MI-MTS-MA'!M$6,FALSE)</f>
        <v>0</v>
      </c>
      <c r="N696" s="9">
        <f>VLOOKUP($E696,'ALL-GTK-MI-MTS-MA'!$E$13:$CF$361,'ALL-GTK-MI-MTS-MA'!N$6,FALSE)</f>
        <v>0</v>
      </c>
      <c r="O696" s="9">
        <f>VLOOKUP($E696,'ALL-GTK-MI-MTS-MA'!$E$13:$CF$361,'ALL-GTK-MI-MTS-MA'!O$6,FALSE)</f>
        <v>2</v>
      </c>
      <c r="P696" s="299">
        <f t="shared" si="366"/>
        <v>0</v>
      </c>
      <c r="Q696" s="299">
        <f t="shared" si="367"/>
        <v>2</v>
      </c>
      <c r="R696" s="300">
        <f t="shared" si="368"/>
        <v>2</v>
      </c>
      <c r="S696" s="9">
        <f>VLOOKUP($E696,'ALL-GTK-MI-MTS-MA'!$E$13:$CF$361,'ALL-GTK-MI-MTS-MA'!S$6,FALSE)</f>
        <v>10</v>
      </c>
      <c r="T696" s="9">
        <f>VLOOKUP($E696,'ALL-GTK-MI-MTS-MA'!$E$13:$CF$361,'ALL-GTK-MI-MTS-MA'!T$6,FALSE)</f>
        <v>4</v>
      </c>
      <c r="U696" s="9">
        <f>VLOOKUP($E696,'ALL-GTK-MI-MTS-MA'!$E$13:$CF$361,'ALL-GTK-MI-MTS-MA'!U$6,FALSE)</f>
        <v>0</v>
      </c>
      <c r="V696" s="9">
        <f>VLOOKUP($E696,'ALL-GTK-MI-MTS-MA'!$E$13:$CF$361,'ALL-GTK-MI-MTS-MA'!V$6,FALSE)</f>
        <v>0</v>
      </c>
      <c r="W696" s="9">
        <f>VLOOKUP($E696,'ALL-GTK-MI-MTS-MA'!$E$13:$CF$361,'ALL-GTK-MI-MTS-MA'!W$6,FALSE)</f>
        <v>0</v>
      </c>
      <c r="X696" s="9">
        <f>VLOOKUP($E696,'ALL-GTK-MI-MTS-MA'!$E$13:$CF$361,'ALL-GTK-MI-MTS-MA'!X$6,FALSE)</f>
        <v>0</v>
      </c>
      <c r="Y696" s="299">
        <f t="shared" si="369"/>
        <v>10</v>
      </c>
      <c r="Z696" s="299">
        <f t="shared" si="370"/>
        <v>4</v>
      </c>
      <c r="AA696" s="10">
        <f t="shared" si="371"/>
        <v>14</v>
      </c>
      <c r="AB696" s="44">
        <f t="shared" si="372"/>
        <v>10</v>
      </c>
      <c r="AC696" s="44">
        <f t="shared" si="373"/>
        <v>6</v>
      </c>
      <c r="AD696" s="11">
        <f t="shared" si="374"/>
        <v>16</v>
      </c>
      <c r="AE696" s="9">
        <f>VLOOKUP($E696,'ALL-GTK-MI-MTS-MA'!$E$13:$CF$361,'ALL-GTK-MI-MTS-MA'!AE$6,FALSE)</f>
        <v>3</v>
      </c>
      <c r="AF696" s="9">
        <f>VLOOKUP($E696,'ALL-GTK-MI-MTS-MA'!$E$13:$CF$361,'ALL-GTK-MI-MTS-MA'!AF$6,FALSE)</f>
        <v>2</v>
      </c>
      <c r="AG696" s="10">
        <f t="shared" si="375"/>
        <v>5</v>
      </c>
      <c r="AH696" s="9">
        <f>VLOOKUP($E696,'ALL-GTK-MI-MTS-MA'!$E$13:$CF$361,'ALL-GTK-MI-MTS-MA'!AH$6,FALSE)</f>
        <v>7</v>
      </c>
      <c r="AI696" s="9">
        <f>VLOOKUP($E696,'ALL-GTK-MI-MTS-MA'!$E$13:$CF$361,'ALL-GTK-MI-MTS-MA'!AI$6,FALSE)</f>
        <v>4</v>
      </c>
      <c r="AJ696" s="10">
        <f t="shared" si="376"/>
        <v>11</v>
      </c>
      <c r="AK696" s="44">
        <f t="shared" si="377"/>
        <v>10</v>
      </c>
      <c r="AL696" s="44">
        <f t="shared" si="378"/>
        <v>6</v>
      </c>
      <c r="AM696" s="11">
        <f t="shared" si="379"/>
        <v>16</v>
      </c>
      <c r="AN696" s="299">
        <v>0</v>
      </c>
      <c r="AO696" s="299">
        <v>0</v>
      </c>
      <c r="AP696" s="9">
        <f>VLOOKUP($E696,'ALL-GTK-MI-MTS-MA'!$E$13:$CF$361,'ALL-GTK-MI-MTS-MA'!AP$6,FALSE)</f>
        <v>0</v>
      </c>
      <c r="AQ696" s="9">
        <f>VLOOKUP($E696,'ALL-GTK-MI-MTS-MA'!$E$13:$CF$361,'ALL-GTK-MI-MTS-MA'!AQ$6,FALSE)</f>
        <v>0</v>
      </c>
      <c r="AR696" s="9">
        <f>VLOOKUP($E696,'ALL-GTK-MI-MTS-MA'!$E$13:$CF$361,'ALL-GTK-MI-MTS-MA'!AR$6,FALSE)</f>
        <v>0</v>
      </c>
      <c r="AS696" s="9">
        <f>VLOOKUP($E696,'ALL-GTK-MI-MTS-MA'!$E$13:$CF$361,'ALL-GTK-MI-MTS-MA'!AS$6,FALSE)</f>
        <v>0</v>
      </c>
      <c r="AT696" s="9">
        <f>VLOOKUP($E696,'ALL-GTK-MI-MTS-MA'!$E$13:$CF$361,'ALL-GTK-MI-MTS-MA'!AT$6,FALSE)</f>
        <v>0</v>
      </c>
      <c r="AU696" s="9">
        <f>VLOOKUP($E696,'ALL-GTK-MI-MTS-MA'!$E$13:$CF$361,'ALL-GTK-MI-MTS-MA'!AU$6,FALSE)</f>
        <v>0</v>
      </c>
      <c r="AV696" s="590">
        <f>VLOOKUP($E696,'ALL-GTK-MI-MTS-MA'!$E$13:$CF$361,'ALL-GTK-MI-MTS-MA'!AV$6,FALSE)</f>
        <v>0</v>
      </c>
      <c r="AW696" s="590">
        <f>VLOOKUP($E696,'ALL-GTK-MI-MTS-MA'!$E$13:$CF$361,'ALL-GTK-MI-MTS-MA'!AW$6,FALSE)</f>
        <v>0</v>
      </c>
      <c r="AX696" s="9">
        <f>VLOOKUP($E696,'ALL-GTK-MI-MTS-MA'!$E$13:$CF$361,'ALL-GTK-MI-MTS-MA'!AX$6,FALSE)</f>
        <v>10</v>
      </c>
      <c r="AY696" s="9">
        <f>VLOOKUP($E696,'ALL-GTK-MI-MTS-MA'!$E$13:$CF$361,'ALL-GTK-MI-MTS-MA'!AY$6,FALSE)</f>
        <v>5</v>
      </c>
      <c r="AZ696" s="9">
        <f>VLOOKUP($E696,'ALL-GTK-MI-MTS-MA'!$E$13:$CF$361,'ALL-GTK-MI-MTS-MA'!AZ$6,FALSE)</f>
        <v>0</v>
      </c>
      <c r="BA696" s="9">
        <f>VLOOKUP($E696,'ALL-GTK-MI-MTS-MA'!$E$13:$CF$361,'ALL-GTK-MI-MTS-MA'!BA$6,FALSE)</f>
        <v>1</v>
      </c>
      <c r="BB696" s="9">
        <f>VLOOKUP($E696,'ALL-GTK-MI-MTS-MA'!$E$13:$CF$361,'ALL-GTK-MI-MTS-MA'!BB$6,FALSE)</f>
        <v>0</v>
      </c>
      <c r="BC696" s="9">
        <f>VLOOKUP($E696,'ALL-GTK-MI-MTS-MA'!$E$13:$CF$361,'ALL-GTK-MI-MTS-MA'!BC$6,FALSE)</f>
        <v>0</v>
      </c>
      <c r="BD696" s="310">
        <f t="shared" si="380"/>
        <v>0</v>
      </c>
      <c r="BE696" s="310">
        <f t="shared" si="381"/>
        <v>0</v>
      </c>
      <c r="BF696" s="10">
        <f t="shared" si="382"/>
        <v>0</v>
      </c>
      <c r="BG696" s="311">
        <f t="shared" si="383"/>
        <v>10</v>
      </c>
      <c r="BH696" s="311">
        <f t="shared" si="384"/>
        <v>6</v>
      </c>
      <c r="BI696" s="10">
        <f t="shared" si="385"/>
        <v>16</v>
      </c>
      <c r="BJ696" s="44">
        <f t="shared" si="386"/>
        <v>10</v>
      </c>
      <c r="BK696" s="44">
        <f t="shared" si="387"/>
        <v>6</v>
      </c>
      <c r="BL696" s="11">
        <f t="shared" si="388"/>
        <v>16</v>
      </c>
      <c r="BM696" s="9">
        <f>VLOOKUP($E696,'ALL-GTK-MI-MTS-MA'!$E$13:$CF$361,'ALL-GTK-MI-MTS-MA'!BM$6,FALSE)</f>
        <v>0</v>
      </c>
      <c r="BN696" s="9">
        <f>VLOOKUP($E696,'ALL-GTK-MI-MTS-MA'!$E$13:$CF$361,'ALL-GTK-MI-MTS-MA'!BN$6,FALSE)</f>
        <v>0</v>
      </c>
      <c r="BO696" s="9">
        <f>VLOOKUP($E696,'ALL-GTK-MI-MTS-MA'!$E$13:$CF$361,'ALL-GTK-MI-MTS-MA'!BO$6,FALSE)</f>
        <v>0</v>
      </c>
      <c r="BP696" s="9">
        <f>VLOOKUP($E696,'ALL-GTK-MI-MTS-MA'!$E$13:$CF$361,'ALL-GTK-MI-MTS-MA'!BP$6,FALSE)</f>
        <v>0</v>
      </c>
      <c r="BQ696" s="9">
        <f>VLOOKUP($E696,'ALL-GTK-MI-MTS-MA'!$E$13:$CF$361,'ALL-GTK-MI-MTS-MA'!BQ$6,FALSE)</f>
        <v>0</v>
      </c>
      <c r="BR696" s="9">
        <f>VLOOKUP($E696,'ALL-GTK-MI-MTS-MA'!$E$13:$CF$361,'ALL-GTK-MI-MTS-MA'!BR$6,FALSE)</f>
        <v>0</v>
      </c>
      <c r="BS696" s="9">
        <f>VLOOKUP($E696,'ALL-GTK-MI-MTS-MA'!$E$13:$CF$361,'ALL-GTK-MI-MTS-MA'!BS$6,FALSE)</f>
        <v>0</v>
      </c>
      <c r="BT696" s="9">
        <f>VLOOKUP($E696,'ALL-GTK-MI-MTS-MA'!$E$13:$CF$361,'ALL-GTK-MI-MTS-MA'!BT$6,FALSE)</f>
        <v>0</v>
      </c>
      <c r="BU696" s="299">
        <f t="shared" si="389"/>
        <v>0</v>
      </c>
      <c r="BV696" s="299">
        <f t="shared" si="390"/>
        <v>0</v>
      </c>
      <c r="BW696" s="44">
        <f t="shared" si="391"/>
        <v>0</v>
      </c>
      <c r="BX696" s="44">
        <f t="shared" si="392"/>
        <v>0</v>
      </c>
      <c r="BY696" s="11">
        <f t="shared" si="393"/>
        <v>0</v>
      </c>
      <c r="BZ696" s="14">
        <f t="shared" si="394"/>
        <v>10</v>
      </c>
      <c r="CA696" s="14">
        <f t="shared" si="395"/>
        <v>6</v>
      </c>
      <c r="CB696" s="13">
        <f t="shared" si="396"/>
        <v>0</v>
      </c>
      <c r="CC696" s="13">
        <f t="shared" si="397"/>
        <v>0</v>
      </c>
      <c r="CD696" s="312">
        <f t="shared" si="398"/>
        <v>10</v>
      </c>
      <c r="CE696" s="312">
        <f t="shared" si="399"/>
        <v>6</v>
      </c>
      <c r="CF696" s="313">
        <f t="shared" si="400"/>
        <v>16</v>
      </c>
      <c r="CG696" s="302" t="str">
        <f t="shared" si="401"/>
        <v>OK</v>
      </c>
    </row>
    <row r="697" spans="1:85" ht="14.25" x14ac:dyDescent="0.25">
      <c r="A697" s="6">
        <v>685</v>
      </c>
      <c r="B697" s="495">
        <v>15</v>
      </c>
      <c r="C697" s="495" t="s">
        <v>265</v>
      </c>
      <c r="D697" s="496" t="s">
        <v>19</v>
      </c>
      <c r="E697" s="626">
        <v>60712692</v>
      </c>
      <c r="F697" s="627" t="s">
        <v>811</v>
      </c>
      <c r="G697" s="624" t="s">
        <v>53</v>
      </c>
      <c r="H697" s="9">
        <f>VLOOKUP($E697,'ALL-GTK-MI-MTS-MA'!$E$13:$CF$361,'ALL-GTK-MI-MTS-MA'!H$6,FALSE)</f>
        <v>0</v>
      </c>
      <c r="I697" s="9">
        <f>VLOOKUP($E697,'ALL-GTK-MI-MTS-MA'!$E$13:$CF$361,'ALL-GTK-MI-MTS-MA'!I$6,FALSE)</f>
        <v>0</v>
      </c>
      <c r="J697" s="9">
        <f>VLOOKUP($E697,'ALL-GTK-MI-MTS-MA'!$E$13:$CF$361,'ALL-GTK-MI-MTS-MA'!J$6,FALSE)</f>
        <v>0</v>
      </c>
      <c r="K697" s="9">
        <f>VLOOKUP($E697,'ALL-GTK-MI-MTS-MA'!$E$13:$CF$361,'ALL-GTK-MI-MTS-MA'!K$6,FALSE)</f>
        <v>0</v>
      </c>
      <c r="L697" s="9">
        <f>VLOOKUP($E697,'ALL-GTK-MI-MTS-MA'!$E$13:$CF$361,'ALL-GTK-MI-MTS-MA'!L$6,FALSE)</f>
        <v>0</v>
      </c>
      <c r="M697" s="9">
        <f>VLOOKUP($E697,'ALL-GTK-MI-MTS-MA'!$E$13:$CF$361,'ALL-GTK-MI-MTS-MA'!M$6,FALSE)</f>
        <v>0</v>
      </c>
      <c r="N697" s="9">
        <f>VLOOKUP($E697,'ALL-GTK-MI-MTS-MA'!$E$13:$CF$361,'ALL-GTK-MI-MTS-MA'!N$6,FALSE)</f>
        <v>2</v>
      </c>
      <c r="O697" s="9">
        <f>VLOOKUP($E697,'ALL-GTK-MI-MTS-MA'!$E$13:$CF$361,'ALL-GTK-MI-MTS-MA'!O$6,FALSE)</f>
        <v>2</v>
      </c>
      <c r="P697" s="299">
        <f t="shared" si="366"/>
        <v>2</v>
      </c>
      <c r="Q697" s="299">
        <f t="shared" si="367"/>
        <v>2</v>
      </c>
      <c r="R697" s="300">
        <f t="shared" si="368"/>
        <v>4</v>
      </c>
      <c r="S697" s="9">
        <f>VLOOKUP($E697,'ALL-GTK-MI-MTS-MA'!$E$13:$CF$361,'ALL-GTK-MI-MTS-MA'!S$6,FALSE)</f>
        <v>3</v>
      </c>
      <c r="T697" s="9">
        <f>VLOOKUP($E697,'ALL-GTK-MI-MTS-MA'!$E$13:$CF$361,'ALL-GTK-MI-MTS-MA'!T$6,FALSE)</f>
        <v>3</v>
      </c>
      <c r="U697" s="9">
        <f>VLOOKUP($E697,'ALL-GTK-MI-MTS-MA'!$E$13:$CF$361,'ALL-GTK-MI-MTS-MA'!U$6,FALSE)</f>
        <v>0</v>
      </c>
      <c r="V697" s="9">
        <f>VLOOKUP($E697,'ALL-GTK-MI-MTS-MA'!$E$13:$CF$361,'ALL-GTK-MI-MTS-MA'!V$6,FALSE)</f>
        <v>0</v>
      </c>
      <c r="W697" s="9">
        <f>VLOOKUP($E697,'ALL-GTK-MI-MTS-MA'!$E$13:$CF$361,'ALL-GTK-MI-MTS-MA'!W$6,FALSE)</f>
        <v>0</v>
      </c>
      <c r="X697" s="9">
        <f>VLOOKUP($E697,'ALL-GTK-MI-MTS-MA'!$E$13:$CF$361,'ALL-GTK-MI-MTS-MA'!X$6,FALSE)</f>
        <v>0</v>
      </c>
      <c r="Y697" s="299">
        <f t="shared" si="369"/>
        <v>3</v>
      </c>
      <c r="Z697" s="299">
        <f t="shared" si="370"/>
        <v>3</v>
      </c>
      <c r="AA697" s="10">
        <f t="shared" si="371"/>
        <v>6</v>
      </c>
      <c r="AB697" s="44">
        <f t="shared" si="372"/>
        <v>5</v>
      </c>
      <c r="AC697" s="44">
        <f t="shared" si="373"/>
        <v>5</v>
      </c>
      <c r="AD697" s="11">
        <f t="shared" si="374"/>
        <v>10</v>
      </c>
      <c r="AE697" s="9">
        <f>VLOOKUP($E697,'ALL-GTK-MI-MTS-MA'!$E$13:$CF$361,'ALL-GTK-MI-MTS-MA'!AE$6,FALSE)</f>
        <v>1</v>
      </c>
      <c r="AF697" s="9">
        <f>VLOOKUP($E697,'ALL-GTK-MI-MTS-MA'!$E$13:$CF$361,'ALL-GTK-MI-MTS-MA'!AF$6,FALSE)</f>
        <v>2</v>
      </c>
      <c r="AG697" s="10">
        <f t="shared" si="375"/>
        <v>3</v>
      </c>
      <c r="AH697" s="9">
        <f>VLOOKUP($E697,'ALL-GTK-MI-MTS-MA'!$E$13:$CF$361,'ALL-GTK-MI-MTS-MA'!AH$6,FALSE)</f>
        <v>4</v>
      </c>
      <c r="AI697" s="9">
        <f>VLOOKUP($E697,'ALL-GTK-MI-MTS-MA'!$E$13:$CF$361,'ALL-GTK-MI-MTS-MA'!AI$6,FALSE)</f>
        <v>3</v>
      </c>
      <c r="AJ697" s="10">
        <f t="shared" si="376"/>
        <v>7</v>
      </c>
      <c r="AK697" s="44">
        <f t="shared" si="377"/>
        <v>5</v>
      </c>
      <c r="AL697" s="44">
        <f t="shared" si="378"/>
        <v>5</v>
      </c>
      <c r="AM697" s="11">
        <f t="shared" si="379"/>
        <v>10</v>
      </c>
      <c r="AN697" s="299">
        <v>0</v>
      </c>
      <c r="AO697" s="299">
        <v>0</v>
      </c>
      <c r="AP697" s="9">
        <f>VLOOKUP($E697,'ALL-GTK-MI-MTS-MA'!$E$13:$CF$361,'ALL-GTK-MI-MTS-MA'!AP$6,FALSE)</f>
        <v>0</v>
      </c>
      <c r="AQ697" s="9">
        <f>VLOOKUP($E697,'ALL-GTK-MI-MTS-MA'!$E$13:$CF$361,'ALL-GTK-MI-MTS-MA'!AQ$6,FALSE)</f>
        <v>0</v>
      </c>
      <c r="AR697" s="9">
        <f>VLOOKUP($E697,'ALL-GTK-MI-MTS-MA'!$E$13:$CF$361,'ALL-GTK-MI-MTS-MA'!AR$6,FALSE)</f>
        <v>0</v>
      </c>
      <c r="AS697" s="9">
        <f>VLOOKUP($E697,'ALL-GTK-MI-MTS-MA'!$E$13:$CF$361,'ALL-GTK-MI-MTS-MA'!AS$6,FALSE)</f>
        <v>0</v>
      </c>
      <c r="AT697" s="9">
        <f>VLOOKUP($E697,'ALL-GTK-MI-MTS-MA'!$E$13:$CF$361,'ALL-GTK-MI-MTS-MA'!AT$6,FALSE)</f>
        <v>1</v>
      </c>
      <c r="AU697" s="9">
        <f>VLOOKUP($E697,'ALL-GTK-MI-MTS-MA'!$E$13:$CF$361,'ALL-GTK-MI-MTS-MA'!AU$6,FALSE)</f>
        <v>0</v>
      </c>
      <c r="AV697" s="590">
        <f>VLOOKUP($E697,'ALL-GTK-MI-MTS-MA'!$E$13:$CF$361,'ALL-GTK-MI-MTS-MA'!AV$6,FALSE)</f>
        <v>0</v>
      </c>
      <c r="AW697" s="590">
        <f>VLOOKUP($E697,'ALL-GTK-MI-MTS-MA'!$E$13:$CF$361,'ALL-GTK-MI-MTS-MA'!AW$6,FALSE)</f>
        <v>0</v>
      </c>
      <c r="AX697" s="9">
        <f>VLOOKUP($E697,'ALL-GTK-MI-MTS-MA'!$E$13:$CF$361,'ALL-GTK-MI-MTS-MA'!AX$6,FALSE)</f>
        <v>4</v>
      </c>
      <c r="AY697" s="9">
        <f>VLOOKUP($E697,'ALL-GTK-MI-MTS-MA'!$E$13:$CF$361,'ALL-GTK-MI-MTS-MA'!AY$6,FALSE)</f>
        <v>5</v>
      </c>
      <c r="AZ697" s="9">
        <f>VLOOKUP($E697,'ALL-GTK-MI-MTS-MA'!$E$13:$CF$361,'ALL-GTK-MI-MTS-MA'!AZ$6,FALSE)</f>
        <v>0</v>
      </c>
      <c r="BA697" s="9">
        <f>VLOOKUP($E697,'ALL-GTK-MI-MTS-MA'!$E$13:$CF$361,'ALL-GTK-MI-MTS-MA'!BA$6,FALSE)</f>
        <v>0</v>
      </c>
      <c r="BB697" s="9">
        <f>VLOOKUP($E697,'ALL-GTK-MI-MTS-MA'!$E$13:$CF$361,'ALL-GTK-MI-MTS-MA'!BB$6,FALSE)</f>
        <v>0</v>
      </c>
      <c r="BC697" s="9">
        <f>VLOOKUP($E697,'ALL-GTK-MI-MTS-MA'!$E$13:$CF$361,'ALL-GTK-MI-MTS-MA'!BC$6,FALSE)</f>
        <v>0</v>
      </c>
      <c r="BD697" s="310">
        <f t="shared" si="380"/>
        <v>1</v>
      </c>
      <c r="BE697" s="310">
        <f t="shared" si="381"/>
        <v>0</v>
      </c>
      <c r="BF697" s="10">
        <f t="shared" si="382"/>
        <v>1</v>
      </c>
      <c r="BG697" s="311">
        <f t="shared" si="383"/>
        <v>4</v>
      </c>
      <c r="BH697" s="311">
        <f t="shared" si="384"/>
        <v>5</v>
      </c>
      <c r="BI697" s="10">
        <f t="shared" si="385"/>
        <v>9</v>
      </c>
      <c r="BJ697" s="44">
        <f t="shared" si="386"/>
        <v>5</v>
      </c>
      <c r="BK697" s="44">
        <f t="shared" si="387"/>
        <v>5</v>
      </c>
      <c r="BL697" s="11">
        <f t="shared" si="388"/>
        <v>10</v>
      </c>
      <c r="BM697" s="9">
        <f>VLOOKUP($E697,'ALL-GTK-MI-MTS-MA'!$E$13:$CF$361,'ALL-GTK-MI-MTS-MA'!BM$6,FALSE)</f>
        <v>0</v>
      </c>
      <c r="BN697" s="9">
        <f>VLOOKUP($E697,'ALL-GTK-MI-MTS-MA'!$E$13:$CF$361,'ALL-GTK-MI-MTS-MA'!BN$6,FALSE)</f>
        <v>0</v>
      </c>
      <c r="BO697" s="9">
        <f>VLOOKUP($E697,'ALL-GTK-MI-MTS-MA'!$E$13:$CF$361,'ALL-GTK-MI-MTS-MA'!BO$6,FALSE)</f>
        <v>1</v>
      </c>
      <c r="BP697" s="9">
        <f>VLOOKUP($E697,'ALL-GTK-MI-MTS-MA'!$E$13:$CF$361,'ALL-GTK-MI-MTS-MA'!BP$6,FALSE)</f>
        <v>0</v>
      </c>
      <c r="BQ697" s="9">
        <f>VLOOKUP($E697,'ALL-GTK-MI-MTS-MA'!$E$13:$CF$361,'ALL-GTK-MI-MTS-MA'!BQ$6,FALSE)</f>
        <v>0</v>
      </c>
      <c r="BR697" s="9">
        <f>VLOOKUP($E697,'ALL-GTK-MI-MTS-MA'!$E$13:$CF$361,'ALL-GTK-MI-MTS-MA'!BR$6,FALSE)</f>
        <v>0</v>
      </c>
      <c r="BS697" s="9">
        <f>VLOOKUP($E697,'ALL-GTK-MI-MTS-MA'!$E$13:$CF$361,'ALL-GTK-MI-MTS-MA'!BS$6,FALSE)</f>
        <v>0</v>
      </c>
      <c r="BT697" s="9">
        <f>VLOOKUP($E697,'ALL-GTK-MI-MTS-MA'!$E$13:$CF$361,'ALL-GTK-MI-MTS-MA'!BT$6,FALSE)</f>
        <v>0</v>
      </c>
      <c r="BU697" s="299">
        <f t="shared" si="389"/>
        <v>1</v>
      </c>
      <c r="BV697" s="299">
        <f t="shared" si="390"/>
        <v>0</v>
      </c>
      <c r="BW697" s="44">
        <f t="shared" si="391"/>
        <v>1</v>
      </c>
      <c r="BX697" s="44">
        <f t="shared" si="392"/>
        <v>0</v>
      </c>
      <c r="BY697" s="11">
        <f t="shared" si="393"/>
        <v>1</v>
      </c>
      <c r="BZ697" s="14">
        <f t="shared" si="394"/>
        <v>5</v>
      </c>
      <c r="CA697" s="14">
        <f t="shared" si="395"/>
        <v>5</v>
      </c>
      <c r="CB697" s="13">
        <f t="shared" si="396"/>
        <v>1</v>
      </c>
      <c r="CC697" s="13">
        <f t="shared" si="397"/>
        <v>0</v>
      </c>
      <c r="CD697" s="312">
        <f t="shared" si="398"/>
        <v>6</v>
      </c>
      <c r="CE697" s="312">
        <f t="shared" si="399"/>
        <v>5</v>
      </c>
      <c r="CF697" s="313">
        <f t="shared" si="400"/>
        <v>11</v>
      </c>
      <c r="CG697" s="302" t="str">
        <f t="shared" si="401"/>
        <v>OK</v>
      </c>
    </row>
    <row r="698" spans="1:85" ht="14.25" x14ac:dyDescent="0.25">
      <c r="A698" s="6">
        <v>686</v>
      </c>
      <c r="B698" s="495">
        <v>16</v>
      </c>
      <c r="C698" s="495" t="s">
        <v>265</v>
      </c>
      <c r="D698" s="496" t="s">
        <v>19</v>
      </c>
      <c r="E698" s="626">
        <v>60712693</v>
      </c>
      <c r="F698" s="627" t="s">
        <v>812</v>
      </c>
      <c r="G698" s="624" t="s">
        <v>53</v>
      </c>
      <c r="H698" s="9">
        <f>VLOOKUP($E698,'ALL-GTK-MI-MTS-MA'!$E$13:$CF$361,'ALL-GTK-MI-MTS-MA'!H$6,FALSE)</f>
        <v>0</v>
      </c>
      <c r="I698" s="9">
        <f>VLOOKUP($E698,'ALL-GTK-MI-MTS-MA'!$E$13:$CF$361,'ALL-GTK-MI-MTS-MA'!I$6,FALSE)</f>
        <v>0</v>
      </c>
      <c r="J698" s="9">
        <f>VLOOKUP($E698,'ALL-GTK-MI-MTS-MA'!$E$13:$CF$361,'ALL-GTK-MI-MTS-MA'!J$6,FALSE)</f>
        <v>0</v>
      </c>
      <c r="K698" s="9">
        <f>VLOOKUP($E698,'ALL-GTK-MI-MTS-MA'!$E$13:$CF$361,'ALL-GTK-MI-MTS-MA'!K$6,FALSE)</f>
        <v>0</v>
      </c>
      <c r="L698" s="9">
        <f>VLOOKUP($E698,'ALL-GTK-MI-MTS-MA'!$E$13:$CF$361,'ALL-GTK-MI-MTS-MA'!L$6,FALSE)</f>
        <v>0</v>
      </c>
      <c r="M698" s="9">
        <f>VLOOKUP($E698,'ALL-GTK-MI-MTS-MA'!$E$13:$CF$361,'ALL-GTK-MI-MTS-MA'!M$6,FALSE)</f>
        <v>0</v>
      </c>
      <c r="N698" s="9">
        <f>VLOOKUP($E698,'ALL-GTK-MI-MTS-MA'!$E$13:$CF$361,'ALL-GTK-MI-MTS-MA'!N$6,FALSE)</f>
        <v>1</v>
      </c>
      <c r="O698" s="9">
        <f>VLOOKUP($E698,'ALL-GTK-MI-MTS-MA'!$E$13:$CF$361,'ALL-GTK-MI-MTS-MA'!O$6,FALSE)</f>
        <v>2</v>
      </c>
      <c r="P698" s="299">
        <f t="shared" si="366"/>
        <v>1</v>
      </c>
      <c r="Q698" s="299">
        <f t="shared" si="367"/>
        <v>2</v>
      </c>
      <c r="R698" s="300">
        <f t="shared" si="368"/>
        <v>3</v>
      </c>
      <c r="S698" s="9">
        <f>VLOOKUP($E698,'ALL-GTK-MI-MTS-MA'!$E$13:$CF$361,'ALL-GTK-MI-MTS-MA'!S$6,FALSE)</f>
        <v>4</v>
      </c>
      <c r="T698" s="9">
        <f>VLOOKUP($E698,'ALL-GTK-MI-MTS-MA'!$E$13:$CF$361,'ALL-GTK-MI-MTS-MA'!T$6,FALSE)</f>
        <v>2</v>
      </c>
      <c r="U698" s="9">
        <f>VLOOKUP($E698,'ALL-GTK-MI-MTS-MA'!$E$13:$CF$361,'ALL-GTK-MI-MTS-MA'!U$6,FALSE)</f>
        <v>0</v>
      </c>
      <c r="V698" s="9">
        <f>VLOOKUP($E698,'ALL-GTK-MI-MTS-MA'!$E$13:$CF$361,'ALL-GTK-MI-MTS-MA'!V$6,FALSE)</f>
        <v>0</v>
      </c>
      <c r="W698" s="9">
        <f>VLOOKUP($E698,'ALL-GTK-MI-MTS-MA'!$E$13:$CF$361,'ALL-GTK-MI-MTS-MA'!W$6,FALSE)</f>
        <v>0</v>
      </c>
      <c r="X698" s="9">
        <f>VLOOKUP($E698,'ALL-GTK-MI-MTS-MA'!$E$13:$CF$361,'ALL-GTK-MI-MTS-MA'!X$6,FALSE)</f>
        <v>0</v>
      </c>
      <c r="Y698" s="299">
        <f t="shared" si="369"/>
        <v>4</v>
      </c>
      <c r="Z698" s="299">
        <f t="shared" si="370"/>
        <v>2</v>
      </c>
      <c r="AA698" s="10">
        <f t="shared" si="371"/>
        <v>6</v>
      </c>
      <c r="AB698" s="44">
        <f t="shared" si="372"/>
        <v>5</v>
      </c>
      <c r="AC698" s="44">
        <f t="shared" si="373"/>
        <v>4</v>
      </c>
      <c r="AD698" s="11">
        <f t="shared" si="374"/>
        <v>9</v>
      </c>
      <c r="AE698" s="9">
        <f>VLOOKUP($E698,'ALL-GTK-MI-MTS-MA'!$E$13:$CF$361,'ALL-GTK-MI-MTS-MA'!AE$6,FALSE)</f>
        <v>1</v>
      </c>
      <c r="AF698" s="9">
        <f>VLOOKUP($E698,'ALL-GTK-MI-MTS-MA'!$E$13:$CF$361,'ALL-GTK-MI-MTS-MA'!AF$6,FALSE)</f>
        <v>2</v>
      </c>
      <c r="AG698" s="10">
        <f t="shared" si="375"/>
        <v>3</v>
      </c>
      <c r="AH698" s="9">
        <f>VLOOKUP($E698,'ALL-GTK-MI-MTS-MA'!$E$13:$CF$361,'ALL-GTK-MI-MTS-MA'!AH$6,FALSE)</f>
        <v>4</v>
      </c>
      <c r="AI698" s="9">
        <f>VLOOKUP($E698,'ALL-GTK-MI-MTS-MA'!$E$13:$CF$361,'ALL-GTK-MI-MTS-MA'!AI$6,FALSE)</f>
        <v>2</v>
      </c>
      <c r="AJ698" s="10">
        <f t="shared" si="376"/>
        <v>6</v>
      </c>
      <c r="AK698" s="44">
        <f t="shared" si="377"/>
        <v>5</v>
      </c>
      <c r="AL698" s="44">
        <f t="shared" si="378"/>
        <v>4</v>
      </c>
      <c r="AM698" s="11">
        <f t="shared" si="379"/>
        <v>9</v>
      </c>
      <c r="AN698" s="299">
        <v>0</v>
      </c>
      <c r="AO698" s="299">
        <v>0</v>
      </c>
      <c r="AP698" s="9">
        <f>VLOOKUP($E698,'ALL-GTK-MI-MTS-MA'!$E$13:$CF$361,'ALL-GTK-MI-MTS-MA'!AP$6,FALSE)</f>
        <v>0</v>
      </c>
      <c r="AQ698" s="9">
        <f>VLOOKUP($E698,'ALL-GTK-MI-MTS-MA'!$E$13:$CF$361,'ALL-GTK-MI-MTS-MA'!AQ$6,FALSE)</f>
        <v>0</v>
      </c>
      <c r="AR698" s="9">
        <f>VLOOKUP($E698,'ALL-GTK-MI-MTS-MA'!$E$13:$CF$361,'ALL-GTK-MI-MTS-MA'!AR$6,FALSE)</f>
        <v>0</v>
      </c>
      <c r="AS698" s="9">
        <f>VLOOKUP($E698,'ALL-GTK-MI-MTS-MA'!$E$13:$CF$361,'ALL-GTK-MI-MTS-MA'!AS$6,FALSE)</f>
        <v>0</v>
      </c>
      <c r="AT698" s="9">
        <f>VLOOKUP($E698,'ALL-GTK-MI-MTS-MA'!$E$13:$CF$361,'ALL-GTK-MI-MTS-MA'!AT$6,FALSE)</f>
        <v>1</v>
      </c>
      <c r="AU698" s="9">
        <f>VLOOKUP($E698,'ALL-GTK-MI-MTS-MA'!$E$13:$CF$361,'ALL-GTK-MI-MTS-MA'!AU$6,FALSE)</f>
        <v>0</v>
      </c>
      <c r="AV698" s="590">
        <f>VLOOKUP($E698,'ALL-GTK-MI-MTS-MA'!$E$13:$CF$361,'ALL-GTK-MI-MTS-MA'!AV$6,FALSE)</f>
        <v>0</v>
      </c>
      <c r="AW698" s="590">
        <f>VLOOKUP($E698,'ALL-GTK-MI-MTS-MA'!$E$13:$CF$361,'ALL-GTK-MI-MTS-MA'!AW$6,FALSE)</f>
        <v>0</v>
      </c>
      <c r="AX698" s="9">
        <f>VLOOKUP($E698,'ALL-GTK-MI-MTS-MA'!$E$13:$CF$361,'ALL-GTK-MI-MTS-MA'!AX$6,FALSE)</f>
        <v>4</v>
      </c>
      <c r="AY698" s="9">
        <f>VLOOKUP($E698,'ALL-GTK-MI-MTS-MA'!$E$13:$CF$361,'ALL-GTK-MI-MTS-MA'!AY$6,FALSE)</f>
        <v>4</v>
      </c>
      <c r="AZ698" s="9">
        <f>VLOOKUP($E698,'ALL-GTK-MI-MTS-MA'!$E$13:$CF$361,'ALL-GTK-MI-MTS-MA'!AZ$6,FALSE)</f>
        <v>0</v>
      </c>
      <c r="BA698" s="9">
        <f>VLOOKUP($E698,'ALL-GTK-MI-MTS-MA'!$E$13:$CF$361,'ALL-GTK-MI-MTS-MA'!BA$6,FALSE)</f>
        <v>0</v>
      </c>
      <c r="BB698" s="9">
        <f>VLOOKUP($E698,'ALL-GTK-MI-MTS-MA'!$E$13:$CF$361,'ALL-GTK-MI-MTS-MA'!BB$6,FALSE)</f>
        <v>0</v>
      </c>
      <c r="BC698" s="9">
        <f>VLOOKUP($E698,'ALL-GTK-MI-MTS-MA'!$E$13:$CF$361,'ALL-GTK-MI-MTS-MA'!BC$6,FALSE)</f>
        <v>0</v>
      </c>
      <c r="BD698" s="310">
        <f t="shared" si="380"/>
        <v>1</v>
      </c>
      <c r="BE698" s="310">
        <f t="shared" si="381"/>
        <v>0</v>
      </c>
      <c r="BF698" s="10">
        <f t="shared" si="382"/>
        <v>1</v>
      </c>
      <c r="BG698" s="311">
        <f t="shared" si="383"/>
        <v>4</v>
      </c>
      <c r="BH698" s="311">
        <f t="shared" si="384"/>
        <v>4</v>
      </c>
      <c r="BI698" s="10">
        <f t="shared" si="385"/>
        <v>8</v>
      </c>
      <c r="BJ698" s="44">
        <f t="shared" si="386"/>
        <v>5</v>
      </c>
      <c r="BK698" s="44">
        <f t="shared" si="387"/>
        <v>4</v>
      </c>
      <c r="BL698" s="11">
        <f t="shared" si="388"/>
        <v>9</v>
      </c>
      <c r="BM698" s="9">
        <f>VLOOKUP($E698,'ALL-GTK-MI-MTS-MA'!$E$13:$CF$361,'ALL-GTK-MI-MTS-MA'!BM$6,FALSE)</f>
        <v>0</v>
      </c>
      <c r="BN698" s="9">
        <f>VLOOKUP($E698,'ALL-GTK-MI-MTS-MA'!$E$13:$CF$361,'ALL-GTK-MI-MTS-MA'!BN$6,FALSE)</f>
        <v>0</v>
      </c>
      <c r="BO698" s="9">
        <f>VLOOKUP($E698,'ALL-GTK-MI-MTS-MA'!$E$13:$CF$361,'ALL-GTK-MI-MTS-MA'!BO$6,FALSE)</f>
        <v>0</v>
      </c>
      <c r="BP698" s="9">
        <f>VLOOKUP($E698,'ALL-GTK-MI-MTS-MA'!$E$13:$CF$361,'ALL-GTK-MI-MTS-MA'!BP$6,FALSE)</f>
        <v>0</v>
      </c>
      <c r="BQ698" s="9">
        <f>VLOOKUP($E698,'ALL-GTK-MI-MTS-MA'!$E$13:$CF$361,'ALL-GTK-MI-MTS-MA'!BQ$6,FALSE)</f>
        <v>0</v>
      </c>
      <c r="BR698" s="9">
        <f>VLOOKUP($E698,'ALL-GTK-MI-MTS-MA'!$E$13:$CF$361,'ALL-GTK-MI-MTS-MA'!BR$6,FALSE)</f>
        <v>0</v>
      </c>
      <c r="BS698" s="9">
        <f>VLOOKUP($E698,'ALL-GTK-MI-MTS-MA'!$E$13:$CF$361,'ALL-GTK-MI-MTS-MA'!BS$6,FALSE)</f>
        <v>0</v>
      </c>
      <c r="BT698" s="9">
        <f>VLOOKUP($E698,'ALL-GTK-MI-MTS-MA'!$E$13:$CF$361,'ALL-GTK-MI-MTS-MA'!BT$6,FALSE)</f>
        <v>0</v>
      </c>
      <c r="BU698" s="299">
        <f t="shared" si="389"/>
        <v>0</v>
      </c>
      <c r="BV698" s="299">
        <f t="shared" si="390"/>
        <v>0</v>
      </c>
      <c r="BW698" s="44">
        <f t="shared" si="391"/>
        <v>0</v>
      </c>
      <c r="BX698" s="44">
        <f t="shared" si="392"/>
        <v>0</v>
      </c>
      <c r="BY698" s="11">
        <f t="shared" si="393"/>
        <v>0</v>
      </c>
      <c r="BZ698" s="14">
        <f t="shared" si="394"/>
        <v>5</v>
      </c>
      <c r="CA698" s="14">
        <f t="shared" si="395"/>
        <v>4</v>
      </c>
      <c r="CB698" s="13">
        <f t="shared" si="396"/>
        <v>0</v>
      </c>
      <c r="CC698" s="13">
        <f t="shared" si="397"/>
        <v>0</v>
      </c>
      <c r="CD698" s="312">
        <f t="shared" si="398"/>
        <v>5</v>
      </c>
      <c r="CE698" s="312">
        <f t="shared" si="399"/>
        <v>4</v>
      </c>
      <c r="CF698" s="313">
        <f t="shared" si="400"/>
        <v>9</v>
      </c>
      <c r="CG698" s="302" t="str">
        <f t="shared" si="401"/>
        <v>OK</v>
      </c>
    </row>
    <row r="699" spans="1:85" ht="14.25" x14ac:dyDescent="0.25">
      <c r="A699" s="6">
        <v>687</v>
      </c>
      <c r="B699" s="495">
        <v>17</v>
      </c>
      <c r="C699" s="495" t="s">
        <v>265</v>
      </c>
      <c r="D699" s="496" t="s">
        <v>19</v>
      </c>
      <c r="E699" s="626">
        <v>60712694</v>
      </c>
      <c r="F699" s="627" t="s">
        <v>813</v>
      </c>
      <c r="G699" s="624" t="s">
        <v>53</v>
      </c>
      <c r="H699" s="9">
        <f>VLOOKUP($E699,'ALL-GTK-MI-MTS-MA'!$E$13:$CF$361,'ALL-GTK-MI-MTS-MA'!H$6,FALSE)</f>
        <v>0</v>
      </c>
      <c r="I699" s="9">
        <f>VLOOKUP($E699,'ALL-GTK-MI-MTS-MA'!$E$13:$CF$361,'ALL-GTK-MI-MTS-MA'!I$6,FALSE)</f>
        <v>0</v>
      </c>
      <c r="J699" s="9">
        <f>VLOOKUP($E699,'ALL-GTK-MI-MTS-MA'!$E$13:$CF$361,'ALL-GTK-MI-MTS-MA'!J$6,FALSE)</f>
        <v>0</v>
      </c>
      <c r="K699" s="9">
        <f>VLOOKUP($E699,'ALL-GTK-MI-MTS-MA'!$E$13:$CF$361,'ALL-GTK-MI-MTS-MA'!K$6,FALSE)</f>
        <v>0</v>
      </c>
      <c r="L699" s="9">
        <f>VLOOKUP($E699,'ALL-GTK-MI-MTS-MA'!$E$13:$CF$361,'ALL-GTK-MI-MTS-MA'!L$6,FALSE)</f>
        <v>0</v>
      </c>
      <c r="M699" s="9">
        <f>VLOOKUP($E699,'ALL-GTK-MI-MTS-MA'!$E$13:$CF$361,'ALL-GTK-MI-MTS-MA'!M$6,FALSE)</f>
        <v>0</v>
      </c>
      <c r="N699" s="9">
        <f>VLOOKUP($E699,'ALL-GTK-MI-MTS-MA'!$E$13:$CF$361,'ALL-GTK-MI-MTS-MA'!N$6,FALSE)</f>
        <v>2</v>
      </c>
      <c r="O699" s="9">
        <f>VLOOKUP($E699,'ALL-GTK-MI-MTS-MA'!$E$13:$CF$361,'ALL-GTK-MI-MTS-MA'!O$6,FALSE)</f>
        <v>1</v>
      </c>
      <c r="P699" s="299">
        <f t="shared" si="366"/>
        <v>2</v>
      </c>
      <c r="Q699" s="299">
        <f t="shared" si="367"/>
        <v>1</v>
      </c>
      <c r="R699" s="300">
        <f t="shared" si="368"/>
        <v>3</v>
      </c>
      <c r="S699" s="9">
        <f>VLOOKUP($E699,'ALL-GTK-MI-MTS-MA'!$E$13:$CF$361,'ALL-GTK-MI-MTS-MA'!S$6,FALSE)</f>
        <v>4</v>
      </c>
      <c r="T699" s="9">
        <f>VLOOKUP($E699,'ALL-GTK-MI-MTS-MA'!$E$13:$CF$361,'ALL-GTK-MI-MTS-MA'!T$6,FALSE)</f>
        <v>3</v>
      </c>
      <c r="U699" s="9">
        <f>VLOOKUP($E699,'ALL-GTK-MI-MTS-MA'!$E$13:$CF$361,'ALL-GTK-MI-MTS-MA'!U$6,FALSE)</f>
        <v>0</v>
      </c>
      <c r="V699" s="9">
        <f>VLOOKUP($E699,'ALL-GTK-MI-MTS-MA'!$E$13:$CF$361,'ALL-GTK-MI-MTS-MA'!V$6,FALSE)</f>
        <v>0</v>
      </c>
      <c r="W699" s="9">
        <f>VLOOKUP($E699,'ALL-GTK-MI-MTS-MA'!$E$13:$CF$361,'ALL-GTK-MI-MTS-MA'!W$6,FALSE)</f>
        <v>0</v>
      </c>
      <c r="X699" s="9">
        <f>VLOOKUP($E699,'ALL-GTK-MI-MTS-MA'!$E$13:$CF$361,'ALL-GTK-MI-MTS-MA'!X$6,FALSE)</f>
        <v>0</v>
      </c>
      <c r="Y699" s="299">
        <f t="shared" si="369"/>
        <v>4</v>
      </c>
      <c r="Z699" s="299">
        <f t="shared" si="370"/>
        <v>3</v>
      </c>
      <c r="AA699" s="10">
        <f t="shared" si="371"/>
        <v>7</v>
      </c>
      <c r="AB699" s="44">
        <f t="shared" si="372"/>
        <v>6</v>
      </c>
      <c r="AC699" s="44">
        <f t="shared" si="373"/>
        <v>4</v>
      </c>
      <c r="AD699" s="11">
        <f t="shared" si="374"/>
        <v>10</v>
      </c>
      <c r="AE699" s="9">
        <f>VLOOKUP($E699,'ALL-GTK-MI-MTS-MA'!$E$13:$CF$361,'ALL-GTK-MI-MTS-MA'!AE$6,FALSE)</f>
        <v>2</v>
      </c>
      <c r="AF699" s="9">
        <f>VLOOKUP($E699,'ALL-GTK-MI-MTS-MA'!$E$13:$CF$361,'ALL-GTK-MI-MTS-MA'!AF$6,FALSE)</f>
        <v>1</v>
      </c>
      <c r="AG699" s="10">
        <f t="shared" si="375"/>
        <v>3</v>
      </c>
      <c r="AH699" s="9">
        <f>VLOOKUP($E699,'ALL-GTK-MI-MTS-MA'!$E$13:$CF$361,'ALL-GTK-MI-MTS-MA'!AH$6,FALSE)</f>
        <v>4</v>
      </c>
      <c r="AI699" s="9">
        <f>VLOOKUP($E699,'ALL-GTK-MI-MTS-MA'!$E$13:$CF$361,'ALL-GTK-MI-MTS-MA'!AI$6,FALSE)</f>
        <v>3</v>
      </c>
      <c r="AJ699" s="10">
        <f t="shared" si="376"/>
        <v>7</v>
      </c>
      <c r="AK699" s="44">
        <f t="shared" si="377"/>
        <v>6</v>
      </c>
      <c r="AL699" s="44">
        <f t="shared" si="378"/>
        <v>4</v>
      </c>
      <c r="AM699" s="11">
        <f t="shared" si="379"/>
        <v>10</v>
      </c>
      <c r="AN699" s="299">
        <v>0</v>
      </c>
      <c r="AO699" s="299">
        <v>0</v>
      </c>
      <c r="AP699" s="9">
        <f>VLOOKUP($E699,'ALL-GTK-MI-MTS-MA'!$E$13:$CF$361,'ALL-GTK-MI-MTS-MA'!AP$6,FALSE)</f>
        <v>0</v>
      </c>
      <c r="AQ699" s="9">
        <f>VLOOKUP($E699,'ALL-GTK-MI-MTS-MA'!$E$13:$CF$361,'ALL-GTK-MI-MTS-MA'!AQ$6,FALSE)</f>
        <v>0</v>
      </c>
      <c r="AR699" s="9">
        <f>VLOOKUP($E699,'ALL-GTK-MI-MTS-MA'!$E$13:$CF$361,'ALL-GTK-MI-MTS-MA'!AR$6,FALSE)</f>
        <v>0</v>
      </c>
      <c r="AS699" s="9">
        <f>VLOOKUP($E699,'ALL-GTK-MI-MTS-MA'!$E$13:$CF$361,'ALL-GTK-MI-MTS-MA'!AS$6,FALSE)</f>
        <v>0</v>
      </c>
      <c r="AT699" s="9">
        <f>VLOOKUP($E699,'ALL-GTK-MI-MTS-MA'!$E$13:$CF$361,'ALL-GTK-MI-MTS-MA'!AT$6,FALSE)</f>
        <v>0</v>
      </c>
      <c r="AU699" s="9">
        <f>VLOOKUP($E699,'ALL-GTK-MI-MTS-MA'!$E$13:$CF$361,'ALL-GTK-MI-MTS-MA'!AU$6,FALSE)</f>
        <v>0</v>
      </c>
      <c r="AV699" s="590">
        <f>VLOOKUP($E699,'ALL-GTK-MI-MTS-MA'!$E$13:$CF$361,'ALL-GTK-MI-MTS-MA'!AV$6,FALSE)</f>
        <v>0</v>
      </c>
      <c r="AW699" s="590">
        <f>VLOOKUP($E699,'ALL-GTK-MI-MTS-MA'!$E$13:$CF$361,'ALL-GTK-MI-MTS-MA'!AW$6,FALSE)</f>
        <v>0</v>
      </c>
      <c r="AX699" s="9">
        <f>VLOOKUP($E699,'ALL-GTK-MI-MTS-MA'!$E$13:$CF$361,'ALL-GTK-MI-MTS-MA'!AX$6,FALSE)</f>
        <v>5</v>
      </c>
      <c r="AY699" s="9">
        <f>VLOOKUP($E699,'ALL-GTK-MI-MTS-MA'!$E$13:$CF$361,'ALL-GTK-MI-MTS-MA'!AY$6,FALSE)</f>
        <v>4</v>
      </c>
      <c r="AZ699" s="9">
        <f>VLOOKUP($E699,'ALL-GTK-MI-MTS-MA'!$E$13:$CF$361,'ALL-GTK-MI-MTS-MA'!AZ$6,FALSE)</f>
        <v>1</v>
      </c>
      <c r="BA699" s="9">
        <f>VLOOKUP($E699,'ALL-GTK-MI-MTS-MA'!$E$13:$CF$361,'ALL-GTK-MI-MTS-MA'!BA$6,FALSE)</f>
        <v>0</v>
      </c>
      <c r="BB699" s="9">
        <f>VLOOKUP($E699,'ALL-GTK-MI-MTS-MA'!$E$13:$CF$361,'ALL-GTK-MI-MTS-MA'!BB$6,FALSE)</f>
        <v>0</v>
      </c>
      <c r="BC699" s="9">
        <f>VLOOKUP($E699,'ALL-GTK-MI-MTS-MA'!$E$13:$CF$361,'ALL-GTK-MI-MTS-MA'!BC$6,FALSE)</f>
        <v>0</v>
      </c>
      <c r="BD699" s="310">
        <f t="shared" si="380"/>
        <v>0</v>
      </c>
      <c r="BE699" s="310">
        <f t="shared" si="381"/>
        <v>0</v>
      </c>
      <c r="BF699" s="10">
        <f t="shared" si="382"/>
        <v>0</v>
      </c>
      <c r="BG699" s="311">
        <f t="shared" si="383"/>
        <v>6</v>
      </c>
      <c r="BH699" s="311">
        <f t="shared" si="384"/>
        <v>4</v>
      </c>
      <c r="BI699" s="10">
        <f t="shared" si="385"/>
        <v>10</v>
      </c>
      <c r="BJ699" s="44">
        <f t="shared" si="386"/>
        <v>6</v>
      </c>
      <c r="BK699" s="44">
        <f t="shared" si="387"/>
        <v>4</v>
      </c>
      <c r="BL699" s="11">
        <f t="shared" si="388"/>
        <v>10</v>
      </c>
      <c r="BM699" s="9">
        <f>VLOOKUP($E699,'ALL-GTK-MI-MTS-MA'!$E$13:$CF$361,'ALL-GTK-MI-MTS-MA'!BM$6,FALSE)</f>
        <v>0</v>
      </c>
      <c r="BN699" s="9">
        <f>VLOOKUP($E699,'ALL-GTK-MI-MTS-MA'!$E$13:$CF$361,'ALL-GTK-MI-MTS-MA'!BN$6,FALSE)</f>
        <v>0</v>
      </c>
      <c r="BO699" s="9">
        <f>VLOOKUP($E699,'ALL-GTK-MI-MTS-MA'!$E$13:$CF$361,'ALL-GTK-MI-MTS-MA'!BO$6,FALSE)</f>
        <v>0</v>
      </c>
      <c r="BP699" s="9">
        <f>VLOOKUP($E699,'ALL-GTK-MI-MTS-MA'!$E$13:$CF$361,'ALL-GTK-MI-MTS-MA'!BP$6,FALSE)</f>
        <v>0</v>
      </c>
      <c r="BQ699" s="9">
        <f>VLOOKUP($E699,'ALL-GTK-MI-MTS-MA'!$E$13:$CF$361,'ALL-GTK-MI-MTS-MA'!BQ$6,FALSE)</f>
        <v>0</v>
      </c>
      <c r="BR699" s="9">
        <f>VLOOKUP($E699,'ALL-GTK-MI-MTS-MA'!$E$13:$CF$361,'ALL-GTK-MI-MTS-MA'!BR$6,FALSE)</f>
        <v>0</v>
      </c>
      <c r="BS699" s="9">
        <f>VLOOKUP($E699,'ALL-GTK-MI-MTS-MA'!$E$13:$CF$361,'ALL-GTK-MI-MTS-MA'!BS$6,FALSE)</f>
        <v>0</v>
      </c>
      <c r="BT699" s="9">
        <f>VLOOKUP($E699,'ALL-GTK-MI-MTS-MA'!$E$13:$CF$361,'ALL-GTK-MI-MTS-MA'!BT$6,FALSE)</f>
        <v>0</v>
      </c>
      <c r="BU699" s="299">
        <f t="shared" si="389"/>
        <v>0</v>
      </c>
      <c r="BV699" s="299">
        <f t="shared" si="390"/>
        <v>0</v>
      </c>
      <c r="BW699" s="44">
        <f t="shared" si="391"/>
        <v>0</v>
      </c>
      <c r="BX699" s="44">
        <f t="shared" si="392"/>
        <v>0</v>
      </c>
      <c r="BY699" s="11">
        <f t="shared" si="393"/>
        <v>0</v>
      </c>
      <c r="BZ699" s="14">
        <f t="shared" si="394"/>
        <v>6</v>
      </c>
      <c r="CA699" s="14">
        <f t="shared" si="395"/>
        <v>4</v>
      </c>
      <c r="CB699" s="13">
        <f t="shared" si="396"/>
        <v>0</v>
      </c>
      <c r="CC699" s="13">
        <f t="shared" si="397"/>
        <v>0</v>
      </c>
      <c r="CD699" s="312">
        <f t="shared" si="398"/>
        <v>6</v>
      </c>
      <c r="CE699" s="312">
        <f t="shared" si="399"/>
        <v>4</v>
      </c>
      <c r="CF699" s="313">
        <f t="shared" si="400"/>
        <v>10</v>
      </c>
      <c r="CG699" s="302" t="str">
        <f t="shared" si="401"/>
        <v>OK</v>
      </c>
    </row>
    <row r="700" spans="1:85" ht="14.25" x14ac:dyDescent="0.25">
      <c r="A700" s="6">
        <v>688</v>
      </c>
      <c r="B700" s="495">
        <v>18</v>
      </c>
      <c r="C700" s="495" t="s">
        <v>265</v>
      </c>
      <c r="D700" s="496" t="s">
        <v>19</v>
      </c>
      <c r="E700" s="626">
        <v>60712695</v>
      </c>
      <c r="F700" s="627" t="s">
        <v>814</v>
      </c>
      <c r="G700" s="624" t="s">
        <v>53</v>
      </c>
      <c r="H700" s="9">
        <f>VLOOKUP($E700,'ALL-GTK-MI-MTS-MA'!$E$13:$CF$361,'ALL-GTK-MI-MTS-MA'!H$6,FALSE)</f>
        <v>0</v>
      </c>
      <c r="I700" s="9">
        <f>VLOOKUP($E700,'ALL-GTK-MI-MTS-MA'!$E$13:$CF$361,'ALL-GTK-MI-MTS-MA'!I$6,FALSE)</f>
        <v>0</v>
      </c>
      <c r="J700" s="9">
        <f>VLOOKUP($E700,'ALL-GTK-MI-MTS-MA'!$E$13:$CF$361,'ALL-GTK-MI-MTS-MA'!J$6,FALSE)</f>
        <v>0</v>
      </c>
      <c r="K700" s="9">
        <f>VLOOKUP($E700,'ALL-GTK-MI-MTS-MA'!$E$13:$CF$361,'ALL-GTK-MI-MTS-MA'!K$6,FALSE)</f>
        <v>0</v>
      </c>
      <c r="L700" s="9">
        <f>VLOOKUP($E700,'ALL-GTK-MI-MTS-MA'!$E$13:$CF$361,'ALL-GTK-MI-MTS-MA'!L$6,FALSE)</f>
        <v>0</v>
      </c>
      <c r="M700" s="9">
        <f>VLOOKUP($E700,'ALL-GTK-MI-MTS-MA'!$E$13:$CF$361,'ALL-GTK-MI-MTS-MA'!M$6,FALSE)</f>
        <v>0</v>
      </c>
      <c r="N700" s="9">
        <f>VLOOKUP($E700,'ALL-GTK-MI-MTS-MA'!$E$13:$CF$361,'ALL-GTK-MI-MTS-MA'!N$6,FALSE)</f>
        <v>0</v>
      </c>
      <c r="O700" s="9">
        <f>VLOOKUP($E700,'ALL-GTK-MI-MTS-MA'!$E$13:$CF$361,'ALL-GTK-MI-MTS-MA'!O$6,FALSE)</f>
        <v>1</v>
      </c>
      <c r="P700" s="299">
        <f t="shared" si="366"/>
        <v>0</v>
      </c>
      <c r="Q700" s="299">
        <f t="shared" si="367"/>
        <v>1</v>
      </c>
      <c r="R700" s="300">
        <f t="shared" si="368"/>
        <v>1</v>
      </c>
      <c r="S700" s="9">
        <f>VLOOKUP($E700,'ALL-GTK-MI-MTS-MA'!$E$13:$CF$361,'ALL-GTK-MI-MTS-MA'!S$6,FALSE)</f>
        <v>5</v>
      </c>
      <c r="T700" s="9">
        <f>VLOOKUP($E700,'ALL-GTK-MI-MTS-MA'!$E$13:$CF$361,'ALL-GTK-MI-MTS-MA'!T$6,FALSE)</f>
        <v>3</v>
      </c>
      <c r="U700" s="9">
        <f>VLOOKUP($E700,'ALL-GTK-MI-MTS-MA'!$E$13:$CF$361,'ALL-GTK-MI-MTS-MA'!U$6,FALSE)</f>
        <v>0</v>
      </c>
      <c r="V700" s="9">
        <f>VLOOKUP($E700,'ALL-GTK-MI-MTS-MA'!$E$13:$CF$361,'ALL-GTK-MI-MTS-MA'!V$6,FALSE)</f>
        <v>0</v>
      </c>
      <c r="W700" s="9">
        <f>VLOOKUP($E700,'ALL-GTK-MI-MTS-MA'!$E$13:$CF$361,'ALL-GTK-MI-MTS-MA'!W$6,FALSE)</f>
        <v>0</v>
      </c>
      <c r="X700" s="9">
        <f>VLOOKUP($E700,'ALL-GTK-MI-MTS-MA'!$E$13:$CF$361,'ALL-GTK-MI-MTS-MA'!X$6,FALSE)</f>
        <v>0</v>
      </c>
      <c r="Y700" s="299">
        <f t="shared" si="369"/>
        <v>5</v>
      </c>
      <c r="Z700" s="299">
        <f t="shared" si="370"/>
        <v>3</v>
      </c>
      <c r="AA700" s="10">
        <f t="shared" si="371"/>
        <v>8</v>
      </c>
      <c r="AB700" s="44">
        <f t="shared" si="372"/>
        <v>5</v>
      </c>
      <c r="AC700" s="44">
        <f t="shared" si="373"/>
        <v>4</v>
      </c>
      <c r="AD700" s="11">
        <f t="shared" si="374"/>
        <v>9</v>
      </c>
      <c r="AE700" s="9">
        <f>VLOOKUP($E700,'ALL-GTK-MI-MTS-MA'!$E$13:$CF$361,'ALL-GTK-MI-MTS-MA'!AE$6,FALSE)</f>
        <v>3</v>
      </c>
      <c r="AF700" s="9">
        <f>VLOOKUP($E700,'ALL-GTK-MI-MTS-MA'!$E$13:$CF$361,'ALL-GTK-MI-MTS-MA'!AF$6,FALSE)</f>
        <v>2</v>
      </c>
      <c r="AG700" s="10">
        <f t="shared" si="375"/>
        <v>5</v>
      </c>
      <c r="AH700" s="9">
        <f>VLOOKUP($E700,'ALL-GTK-MI-MTS-MA'!$E$13:$CF$361,'ALL-GTK-MI-MTS-MA'!AH$6,FALSE)</f>
        <v>2</v>
      </c>
      <c r="AI700" s="9">
        <f>VLOOKUP($E700,'ALL-GTK-MI-MTS-MA'!$E$13:$CF$361,'ALL-GTK-MI-MTS-MA'!AI$6,FALSE)</f>
        <v>2</v>
      </c>
      <c r="AJ700" s="10">
        <f t="shared" si="376"/>
        <v>4</v>
      </c>
      <c r="AK700" s="44">
        <f t="shared" si="377"/>
        <v>5</v>
      </c>
      <c r="AL700" s="44">
        <f t="shared" si="378"/>
        <v>4</v>
      </c>
      <c r="AM700" s="11">
        <f t="shared" si="379"/>
        <v>9</v>
      </c>
      <c r="AN700" s="299">
        <v>0</v>
      </c>
      <c r="AO700" s="299">
        <v>0</v>
      </c>
      <c r="AP700" s="9">
        <f>VLOOKUP($E700,'ALL-GTK-MI-MTS-MA'!$E$13:$CF$361,'ALL-GTK-MI-MTS-MA'!AP$6,FALSE)</f>
        <v>0</v>
      </c>
      <c r="AQ700" s="9">
        <f>VLOOKUP($E700,'ALL-GTK-MI-MTS-MA'!$E$13:$CF$361,'ALL-GTK-MI-MTS-MA'!AQ$6,FALSE)</f>
        <v>0</v>
      </c>
      <c r="AR700" s="9">
        <f>VLOOKUP($E700,'ALL-GTK-MI-MTS-MA'!$E$13:$CF$361,'ALL-GTK-MI-MTS-MA'!AR$6,FALSE)</f>
        <v>0</v>
      </c>
      <c r="AS700" s="9">
        <f>VLOOKUP($E700,'ALL-GTK-MI-MTS-MA'!$E$13:$CF$361,'ALL-GTK-MI-MTS-MA'!AS$6,FALSE)</f>
        <v>0</v>
      </c>
      <c r="AT700" s="9">
        <f>VLOOKUP($E700,'ALL-GTK-MI-MTS-MA'!$E$13:$CF$361,'ALL-GTK-MI-MTS-MA'!AT$6,FALSE)</f>
        <v>0</v>
      </c>
      <c r="AU700" s="9">
        <f>VLOOKUP($E700,'ALL-GTK-MI-MTS-MA'!$E$13:$CF$361,'ALL-GTK-MI-MTS-MA'!AU$6,FALSE)</f>
        <v>0</v>
      </c>
      <c r="AV700" s="590">
        <f>VLOOKUP($E700,'ALL-GTK-MI-MTS-MA'!$E$13:$CF$361,'ALL-GTK-MI-MTS-MA'!AV$6,FALSE)</f>
        <v>0</v>
      </c>
      <c r="AW700" s="590">
        <f>VLOOKUP($E700,'ALL-GTK-MI-MTS-MA'!$E$13:$CF$361,'ALL-GTK-MI-MTS-MA'!AW$6,FALSE)</f>
        <v>0</v>
      </c>
      <c r="AX700" s="9">
        <f>VLOOKUP($E700,'ALL-GTK-MI-MTS-MA'!$E$13:$CF$361,'ALL-GTK-MI-MTS-MA'!AX$6,FALSE)</f>
        <v>5</v>
      </c>
      <c r="AY700" s="9">
        <f>VLOOKUP($E700,'ALL-GTK-MI-MTS-MA'!$E$13:$CF$361,'ALL-GTK-MI-MTS-MA'!AY$6,FALSE)</f>
        <v>4</v>
      </c>
      <c r="AZ700" s="9">
        <f>VLOOKUP($E700,'ALL-GTK-MI-MTS-MA'!$E$13:$CF$361,'ALL-GTK-MI-MTS-MA'!AZ$6,FALSE)</f>
        <v>0</v>
      </c>
      <c r="BA700" s="9">
        <f>VLOOKUP($E700,'ALL-GTK-MI-MTS-MA'!$E$13:$CF$361,'ALL-GTK-MI-MTS-MA'!BA$6,FALSE)</f>
        <v>0</v>
      </c>
      <c r="BB700" s="9">
        <f>VLOOKUP($E700,'ALL-GTK-MI-MTS-MA'!$E$13:$CF$361,'ALL-GTK-MI-MTS-MA'!BB$6,FALSE)</f>
        <v>0</v>
      </c>
      <c r="BC700" s="9">
        <f>VLOOKUP($E700,'ALL-GTK-MI-MTS-MA'!$E$13:$CF$361,'ALL-GTK-MI-MTS-MA'!BC$6,FALSE)</f>
        <v>0</v>
      </c>
      <c r="BD700" s="310">
        <f t="shared" si="380"/>
        <v>0</v>
      </c>
      <c r="BE700" s="310">
        <f t="shared" si="381"/>
        <v>0</v>
      </c>
      <c r="BF700" s="10">
        <f t="shared" si="382"/>
        <v>0</v>
      </c>
      <c r="BG700" s="311">
        <f t="shared" si="383"/>
        <v>5</v>
      </c>
      <c r="BH700" s="311">
        <f t="shared" si="384"/>
        <v>4</v>
      </c>
      <c r="BI700" s="10">
        <f t="shared" si="385"/>
        <v>9</v>
      </c>
      <c r="BJ700" s="44">
        <f t="shared" si="386"/>
        <v>5</v>
      </c>
      <c r="BK700" s="44">
        <f t="shared" si="387"/>
        <v>4</v>
      </c>
      <c r="BL700" s="11">
        <f t="shared" si="388"/>
        <v>9</v>
      </c>
      <c r="BM700" s="9">
        <f>VLOOKUP($E700,'ALL-GTK-MI-MTS-MA'!$E$13:$CF$361,'ALL-GTK-MI-MTS-MA'!BM$6,FALSE)</f>
        <v>0</v>
      </c>
      <c r="BN700" s="9">
        <f>VLOOKUP($E700,'ALL-GTK-MI-MTS-MA'!$E$13:$CF$361,'ALL-GTK-MI-MTS-MA'!BN$6,FALSE)</f>
        <v>0</v>
      </c>
      <c r="BO700" s="9">
        <f>VLOOKUP($E700,'ALL-GTK-MI-MTS-MA'!$E$13:$CF$361,'ALL-GTK-MI-MTS-MA'!BO$6,FALSE)</f>
        <v>0</v>
      </c>
      <c r="BP700" s="9">
        <f>VLOOKUP($E700,'ALL-GTK-MI-MTS-MA'!$E$13:$CF$361,'ALL-GTK-MI-MTS-MA'!BP$6,FALSE)</f>
        <v>0</v>
      </c>
      <c r="BQ700" s="9">
        <f>VLOOKUP($E700,'ALL-GTK-MI-MTS-MA'!$E$13:$CF$361,'ALL-GTK-MI-MTS-MA'!BQ$6,FALSE)</f>
        <v>0</v>
      </c>
      <c r="BR700" s="9">
        <f>VLOOKUP($E700,'ALL-GTK-MI-MTS-MA'!$E$13:$CF$361,'ALL-GTK-MI-MTS-MA'!BR$6,FALSE)</f>
        <v>0</v>
      </c>
      <c r="BS700" s="9">
        <f>VLOOKUP($E700,'ALL-GTK-MI-MTS-MA'!$E$13:$CF$361,'ALL-GTK-MI-MTS-MA'!BS$6,FALSE)</f>
        <v>0</v>
      </c>
      <c r="BT700" s="9">
        <f>VLOOKUP($E700,'ALL-GTK-MI-MTS-MA'!$E$13:$CF$361,'ALL-GTK-MI-MTS-MA'!BT$6,FALSE)</f>
        <v>0</v>
      </c>
      <c r="BU700" s="299">
        <f t="shared" si="389"/>
        <v>0</v>
      </c>
      <c r="BV700" s="299">
        <f t="shared" si="390"/>
        <v>0</v>
      </c>
      <c r="BW700" s="44">
        <f t="shared" si="391"/>
        <v>0</v>
      </c>
      <c r="BX700" s="44">
        <f t="shared" si="392"/>
        <v>0</v>
      </c>
      <c r="BY700" s="11">
        <f t="shared" si="393"/>
        <v>0</v>
      </c>
      <c r="BZ700" s="14">
        <f t="shared" si="394"/>
        <v>5</v>
      </c>
      <c r="CA700" s="14">
        <f t="shared" si="395"/>
        <v>4</v>
      </c>
      <c r="CB700" s="13">
        <f t="shared" si="396"/>
        <v>0</v>
      </c>
      <c r="CC700" s="13">
        <f t="shared" si="397"/>
        <v>0</v>
      </c>
      <c r="CD700" s="312">
        <f t="shared" si="398"/>
        <v>5</v>
      </c>
      <c r="CE700" s="312">
        <f t="shared" si="399"/>
        <v>4</v>
      </c>
      <c r="CF700" s="313">
        <f t="shared" si="400"/>
        <v>9</v>
      </c>
      <c r="CG700" s="302" t="str">
        <f t="shared" si="401"/>
        <v>OK</v>
      </c>
    </row>
    <row r="701" spans="1:85" ht="14.25" x14ac:dyDescent="0.25">
      <c r="A701" s="6">
        <v>689</v>
      </c>
      <c r="B701" s="495">
        <v>19</v>
      </c>
      <c r="C701" s="495" t="s">
        <v>265</v>
      </c>
      <c r="D701" s="496" t="s">
        <v>19</v>
      </c>
      <c r="E701" s="626">
        <v>60712696</v>
      </c>
      <c r="F701" s="627" t="s">
        <v>815</v>
      </c>
      <c r="G701" s="624" t="s">
        <v>53</v>
      </c>
      <c r="H701" s="9">
        <f>VLOOKUP($E701,'ALL-GTK-MI-MTS-MA'!$E$13:$CF$361,'ALL-GTK-MI-MTS-MA'!H$6,FALSE)</f>
        <v>0</v>
      </c>
      <c r="I701" s="9">
        <f>VLOOKUP($E701,'ALL-GTK-MI-MTS-MA'!$E$13:$CF$361,'ALL-GTK-MI-MTS-MA'!I$6,FALSE)</f>
        <v>0</v>
      </c>
      <c r="J701" s="9">
        <f>VLOOKUP($E701,'ALL-GTK-MI-MTS-MA'!$E$13:$CF$361,'ALL-GTK-MI-MTS-MA'!J$6,FALSE)</f>
        <v>0</v>
      </c>
      <c r="K701" s="9">
        <f>VLOOKUP($E701,'ALL-GTK-MI-MTS-MA'!$E$13:$CF$361,'ALL-GTK-MI-MTS-MA'!K$6,FALSE)</f>
        <v>0</v>
      </c>
      <c r="L701" s="9">
        <f>VLOOKUP($E701,'ALL-GTK-MI-MTS-MA'!$E$13:$CF$361,'ALL-GTK-MI-MTS-MA'!L$6,FALSE)</f>
        <v>0</v>
      </c>
      <c r="M701" s="9">
        <f>VLOOKUP($E701,'ALL-GTK-MI-MTS-MA'!$E$13:$CF$361,'ALL-GTK-MI-MTS-MA'!M$6,FALSE)</f>
        <v>0</v>
      </c>
      <c r="N701" s="9">
        <f>VLOOKUP($E701,'ALL-GTK-MI-MTS-MA'!$E$13:$CF$361,'ALL-GTK-MI-MTS-MA'!N$6,FALSE)</f>
        <v>1</v>
      </c>
      <c r="O701" s="9">
        <f>VLOOKUP($E701,'ALL-GTK-MI-MTS-MA'!$E$13:$CF$361,'ALL-GTK-MI-MTS-MA'!O$6,FALSE)</f>
        <v>0</v>
      </c>
      <c r="P701" s="299">
        <f t="shared" si="366"/>
        <v>1</v>
      </c>
      <c r="Q701" s="299">
        <f t="shared" si="367"/>
        <v>0</v>
      </c>
      <c r="R701" s="300">
        <f t="shared" si="368"/>
        <v>1</v>
      </c>
      <c r="S701" s="9">
        <f>VLOOKUP($E701,'ALL-GTK-MI-MTS-MA'!$E$13:$CF$361,'ALL-GTK-MI-MTS-MA'!S$6,FALSE)</f>
        <v>2</v>
      </c>
      <c r="T701" s="9">
        <f>VLOOKUP($E701,'ALL-GTK-MI-MTS-MA'!$E$13:$CF$361,'ALL-GTK-MI-MTS-MA'!T$6,FALSE)</f>
        <v>4</v>
      </c>
      <c r="U701" s="9">
        <f>VLOOKUP($E701,'ALL-GTK-MI-MTS-MA'!$E$13:$CF$361,'ALL-GTK-MI-MTS-MA'!U$6,FALSE)</f>
        <v>0</v>
      </c>
      <c r="V701" s="9">
        <f>VLOOKUP($E701,'ALL-GTK-MI-MTS-MA'!$E$13:$CF$361,'ALL-GTK-MI-MTS-MA'!V$6,FALSE)</f>
        <v>0</v>
      </c>
      <c r="W701" s="9">
        <f>VLOOKUP($E701,'ALL-GTK-MI-MTS-MA'!$E$13:$CF$361,'ALL-GTK-MI-MTS-MA'!W$6,FALSE)</f>
        <v>0</v>
      </c>
      <c r="X701" s="9">
        <f>VLOOKUP($E701,'ALL-GTK-MI-MTS-MA'!$E$13:$CF$361,'ALL-GTK-MI-MTS-MA'!X$6,FALSE)</f>
        <v>0</v>
      </c>
      <c r="Y701" s="299">
        <f t="shared" si="369"/>
        <v>2</v>
      </c>
      <c r="Z701" s="299">
        <f t="shared" si="370"/>
        <v>4</v>
      </c>
      <c r="AA701" s="10">
        <f t="shared" si="371"/>
        <v>6</v>
      </c>
      <c r="AB701" s="44">
        <f t="shared" si="372"/>
        <v>3</v>
      </c>
      <c r="AC701" s="44">
        <f t="shared" si="373"/>
        <v>4</v>
      </c>
      <c r="AD701" s="11">
        <f t="shared" si="374"/>
        <v>7</v>
      </c>
      <c r="AE701" s="9">
        <f>VLOOKUP($E701,'ALL-GTK-MI-MTS-MA'!$E$13:$CF$361,'ALL-GTK-MI-MTS-MA'!AE$6,FALSE)</f>
        <v>1</v>
      </c>
      <c r="AF701" s="9">
        <f>VLOOKUP($E701,'ALL-GTK-MI-MTS-MA'!$E$13:$CF$361,'ALL-GTK-MI-MTS-MA'!AF$6,FALSE)</f>
        <v>1</v>
      </c>
      <c r="AG701" s="10">
        <f t="shared" si="375"/>
        <v>2</v>
      </c>
      <c r="AH701" s="9">
        <f>VLOOKUP($E701,'ALL-GTK-MI-MTS-MA'!$E$13:$CF$361,'ALL-GTK-MI-MTS-MA'!AH$6,FALSE)</f>
        <v>2</v>
      </c>
      <c r="AI701" s="9">
        <f>VLOOKUP($E701,'ALL-GTK-MI-MTS-MA'!$E$13:$CF$361,'ALL-GTK-MI-MTS-MA'!AI$6,FALSE)</f>
        <v>3</v>
      </c>
      <c r="AJ701" s="10">
        <f t="shared" si="376"/>
        <v>5</v>
      </c>
      <c r="AK701" s="44">
        <f t="shared" si="377"/>
        <v>3</v>
      </c>
      <c r="AL701" s="44">
        <f t="shared" si="378"/>
        <v>4</v>
      </c>
      <c r="AM701" s="11">
        <f t="shared" si="379"/>
        <v>7</v>
      </c>
      <c r="AN701" s="299">
        <v>0</v>
      </c>
      <c r="AO701" s="299">
        <v>0</v>
      </c>
      <c r="AP701" s="9">
        <f>VLOOKUP($E701,'ALL-GTK-MI-MTS-MA'!$E$13:$CF$361,'ALL-GTK-MI-MTS-MA'!AP$6,FALSE)</f>
        <v>0</v>
      </c>
      <c r="AQ701" s="9">
        <f>VLOOKUP($E701,'ALL-GTK-MI-MTS-MA'!$E$13:$CF$361,'ALL-GTK-MI-MTS-MA'!AQ$6,FALSE)</f>
        <v>0</v>
      </c>
      <c r="AR701" s="9">
        <f>VLOOKUP($E701,'ALL-GTK-MI-MTS-MA'!$E$13:$CF$361,'ALL-GTK-MI-MTS-MA'!AR$6,FALSE)</f>
        <v>0</v>
      </c>
      <c r="AS701" s="9">
        <f>VLOOKUP($E701,'ALL-GTK-MI-MTS-MA'!$E$13:$CF$361,'ALL-GTK-MI-MTS-MA'!AS$6,FALSE)</f>
        <v>0</v>
      </c>
      <c r="AT701" s="9">
        <f>VLOOKUP($E701,'ALL-GTK-MI-MTS-MA'!$E$13:$CF$361,'ALL-GTK-MI-MTS-MA'!AT$6,FALSE)</f>
        <v>1</v>
      </c>
      <c r="AU701" s="9">
        <f>VLOOKUP($E701,'ALL-GTK-MI-MTS-MA'!$E$13:$CF$361,'ALL-GTK-MI-MTS-MA'!AU$6,FALSE)</f>
        <v>0</v>
      </c>
      <c r="AV701" s="590">
        <f>VLOOKUP($E701,'ALL-GTK-MI-MTS-MA'!$E$13:$CF$361,'ALL-GTK-MI-MTS-MA'!AV$6,FALSE)</f>
        <v>0</v>
      </c>
      <c r="AW701" s="590">
        <f>VLOOKUP($E701,'ALL-GTK-MI-MTS-MA'!$E$13:$CF$361,'ALL-GTK-MI-MTS-MA'!AW$6,FALSE)</f>
        <v>0</v>
      </c>
      <c r="AX701" s="9">
        <f>VLOOKUP($E701,'ALL-GTK-MI-MTS-MA'!$E$13:$CF$361,'ALL-GTK-MI-MTS-MA'!AX$6,FALSE)</f>
        <v>1</v>
      </c>
      <c r="AY701" s="9">
        <f>VLOOKUP($E701,'ALL-GTK-MI-MTS-MA'!$E$13:$CF$361,'ALL-GTK-MI-MTS-MA'!AY$6,FALSE)</f>
        <v>4</v>
      </c>
      <c r="AZ701" s="9">
        <f>VLOOKUP($E701,'ALL-GTK-MI-MTS-MA'!$E$13:$CF$361,'ALL-GTK-MI-MTS-MA'!AZ$6,FALSE)</f>
        <v>1</v>
      </c>
      <c r="BA701" s="9">
        <f>VLOOKUP($E701,'ALL-GTK-MI-MTS-MA'!$E$13:$CF$361,'ALL-GTK-MI-MTS-MA'!BA$6,FALSE)</f>
        <v>0</v>
      </c>
      <c r="BB701" s="9">
        <f>VLOOKUP($E701,'ALL-GTK-MI-MTS-MA'!$E$13:$CF$361,'ALL-GTK-MI-MTS-MA'!BB$6,FALSE)</f>
        <v>0</v>
      </c>
      <c r="BC701" s="9">
        <f>VLOOKUP($E701,'ALL-GTK-MI-MTS-MA'!$E$13:$CF$361,'ALL-GTK-MI-MTS-MA'!BC$6,FALSE)</f>
        <v>0</v>
      </c>
      <c r="BD701" s="310">
        <f t="shared" si="380"/>
        <v>1</v>
      </c>
      <c r="BE701" s="310">
        <f t="shared" si="381"/>
        <v>0</v>
      </c>
      <c r="BF701" s="10">
        <f t="shared" si="382"/>
        <v>1</v>
      </c>
      <c r="BG701" s="311">
        <f t="shared" si="383"/>
        <v>2</v>
      </c>
      <c r="BH701" s="311">
        <f t="shared" si="384"/>
        <v>4</v>
      </c>
      <c r="BI701" s="10">
        <f t="shared" si="385"/>
        <v>6</v>
      </c>
      <c r="BJ701" s="44">
        <f t="shared" si="386"/>
        <v>3</v>
      </c>
      <c r="BK701" s="44">
        <f t="shared" si="387"/>
        <v>4</v>
      </c>
      <c r="BL701" s="11">
        <f t="shared" si="388"/>
        <v>7</v>
      </c>
      <c r="BM701" s="9">
        <f>VLOOKUP($E701,'ALL-GTK-MI-MTS-MA'!$E$13:$CF$361,'ALL-GTK-MI-MTS-MA'!BM$6,FALSE)</f>
        <v>0</v>
      </c>
      <c r="BN701" s="9">
        <f>VLOOKUP($E701,'ALL-GTK-MI-MTS-MA'!$E$13:$CF$361,'ALL-GTK-MI-MTS-MA'!BN$6,FALSE)</f>
        <v>0</v>
      </c>
      <c r="BO701" s="9">
        <f>VLOOKUP($E701,'ALL-GTK-MI-MTS-MA'!$E$13:$CF$361,'ALL-GTK-MI-MTS-MA'!BO$6,FALSE)</f>
        <v>0</v>
      </c>
      <c r="BP701" s="9">
        <f>VLOOKUP($E701,'ALL-GTK-MI-MTS-MA'!$E$13:$CF$361,'ALL-GTK-MI-MTS-MA'!BP$6,FALSE)</f>
        <v>0</v>
      </c>
      <c r="BQ701" s="9">
        <f>VLOOKUP($E701,'ALL-GTK-MI-MTS-MA'!$E$13:$CF$361,'ALL-GTK-MI-MTS-MA'!BQ$6,FALSE)</f>
        <v>0</v>
      </c>
      <c r="BR701" s="9">
        <f>VLOOKUP($E701,'ALL-GTK-MI-MTS-MA'!$E$13:$CF$361,'ALL-GTK-MI-MTS-MA'!BR$6,FALSE)</f>
        <v>0</v>
      </c>
      <c r="BS701" s="9">
        <f>VLOOKUP($E701,'ALL-GTK-MI-MTS-MA'!$E$13:$CF$361,'ALL-GTK-MI-MTS-MA'!BS$6,FALSE)</f>
        <v>0</v>
      </c>
      <c r="BT701" s="9">
        <f>VLOOKUP($E701,'ALL-GTK-MI-MTS-MA'!$E$13:$CF$361,'ALL-GTK-MI-MTS-MA'!BT$6,FALSE)</f>
        <v>0</v>
      </c>
      <c r="BU701" s="299">
        <f t="shared" si="389"/>
        <v>0</v>
      </c>
      <c r="BV701" s="299">
        <f t="shared" si="390"/>
        <v>0</v>
      </c>
      <c r="BW701" s="44">
        <f t="shared" si="391"/>
        <v>0</v>
      </c>
      <c r="BX701" s="44">
        <f t="shared" si="392"/>
        <v>0</v>
      </c>
      <c r="BY701" s="11">
        <f t="shared" si="393"/>
        <v>0</v>
      </c>
      <c r="BZ701" s="14">
        <f t="shared" si="394"/>
        <v>3</v>
      </c>
      <c r="CA701" s="14">
        <f t="shared" si="395"/>
        <v>4</v>
      </c>
      <c r="CB701" s="13">
        <f t="shared" si="396"/>
        <v>0</v>
      </c>
      <c r="CC701" s="13">
        <f t="shared" si="397"/>
        <v>0</v>
      </c>
      <c r="CD701" s="312">
        <f t="shared" si="398"/>
        <v>3</v>
      </c>
      <c r="CE701" s="312">
        <f t="shared" si="399"/>
        <v>4</v>
      </c>
      <c r="CF701" s="313">
        <f t="shared" si="400"/>
        <v>7</v>
      </c>
      <c r="CG701" s="302" t="str">
        <f t="shared" si="401"/>
        <v>OK</v>
      </c>
    </row>
    <row r="702" spans="1:85" ht="14.25" x14ac:dyDescent="0.25">
      <c r="A702" s="6">
        <v>690</v>
      </c>
      <c r="B702" s="495">
        <v>20</v>
      </c>
      <c r="C702" s="495" t="s">
        <v>265</v>
      </c>
      <c r="D702" s="496" t="s">
        <v>19</v>
      </c>
      <c r="E702" s="626">
        <v>60712697</v>
      </c>
      <c r="F702" s="627" t="s">
        <v>816</v>
      </c>
      <c r="G702" s="624" t="s">
        <v>53</v>
      </c>
      <c r="H702" s="9">
        <f>VLOOKUP($E702,'ALL-GTK-MI-MTS-MA'!$E$13:$CF$361,'ALL-GTK-MI-MTS-MA'!H$6,FALSE)</f>
        <v>0</v>
      </c>
      <c r="I702" s="9">
        <f>VLOOKUP($E702,'ALL-GTK-MI-MTS-MA'!$E$13:$CF$361,'ALL-GTK-MI-MTS-MA'!I$6,FALSE)</f>
        <v>0</v>
      </c>
      <c r="J702" s="9">
        <f>VLOOKUP($E702,'ALL-GTK-MI-MTS-MA'!$E$13:$CF$361,'ALL-GTK-MI-MTS-MA'!J$6,FALSE)</f>
        <v>0</v>
      </c>
      <c r="K702" s="9">
        <f>VLOOKUP($E702,'ALL-GTK-MI-MTS-MA'!$E$13:$CF$361,'ALL-GTK-MI-MTS-MA'!K$6,FALSE)</f>
        <v>0</v>
      </c>
      <c r="L702" s="9">
        <f>VLOOKUP($E702,'ALL-GTK-MI-MTS-MA'!$E$13:$CF$361,'ALL-GTK-MI-MTS-MA'!L$6,FALSE)</f>
        <v>0</v>
      </c>
      <c r="M702" s="9">
        <f>VLOOKUP($E702,'ALL-GTK-MI-MTS-MA'!$E$13:$CF$361,'ALL-GTK-MI-MTS-MA'!M$6,FALSE)</f>
        <v>0</v>
      </c>
      <c r="N702" s="9">
        <f>VLOOKUP($E702,'ALL-GTK-MI-MTS-MA'!$E$13:$CF$361,'ALL-GTK-MI-MTS-MA'!N$6,FALSE)</f>
        <v>0</v>
      </c>
      <c r="O702" s="9">
        <f>VLOOKUP($E702,'ALL-GTK-MI-MTS-MA'!$E$13:$CF$361,'ALL-GTK-MI-MTS-MA'!O$6,FALSE)</f>
        <v>2</v>
      </c>
      <c r="P702" s="299">
        <f t="shared" si="366"/>
        <v>0</v>
      </c>
      <c r="Q702" s="299">
        <f t="shared" si="367"/>
        <v>2</v>
      </c>
      <c r="R702" s="300">
        <f t="shared" si="368"/>
        <v>2</v>
      </c>
      <c r="S702" s="9">
        <f>VLOOKUP($E702,'ALL-GTK-MI-MTS-MA'!$E$13:$CF$361,'ALL-GTK-MI-MTS-MA'!S$6,FALSE)</f>
        <v>2</v>
      </c>
      <c r="T702" s="9">
        <f>VLOOKUP($E702,'ALL-GTK-MI-MTS-MA'!$E$13:$CF$361,'ALL-GTK-MI-MTS-MA'!T$6,FALSE)</f>
        <v>5</v>
      </c>
      <c r="U702" s="9">
        <f>VLOOKUP($E702,'ALL-GTK-MI-MTS-MA'!$E$13:$CF$361,'ALL-GTK-MI-MTS-MA'!U$6,FALSE)</f>
        <v>0</v>
      </c>
      <c r="V702" s="9">
        <f>VLOOKUP($E702,'ALL-GTK-MI-MTS-MA'!$E$13:$CF$361,'ALL-GTK-MI-MTS-MA'!V$6,FALSE)</f>
        <v>0</v>
      </c>
      <c r="W702" s="9">
        <f>VLOOKUP($E702,'ALL-GTK-MI-MTS-MA'!$E$13:$CF$361,'ALL-GTK-MI-MTS-MA'!W$6,FALSE)</f>
        <v>0</v>
      </c>
      <c r="X702" s="9">
        <f>VLOOKUP($E702,'ALL-GTK-MI-MTS-MA'!$E$13:$CF$361,'ALL-GTK-MI-MTS-MA'!X$6,FALSE)</f>
        <v>0</v>
      </c>
      <c r="Y702" s="299">
        <f t="shared" si="369"/>
        <v>2</v>
      </c>
      <c r="Z702" s="299">
        <f t="shared" si="370"/>
        <v>5</v>
      </c>
      <c r="AA702" s="10">
        <f t="shared" si="371"/>
        <v>7</v>
      </c>
      <c r="AB702" s="44">
        <f t="shared" si="372"/>
        <v>2</v>
      </c>
      <c r="AC702" s="44">
        <f t="shared" si="373"/>
        <v>7</v>
      </c>
      <c r="AD702" s="11">
        <f t="shared" si="374"/>
        <v>9</v>
      </c>
      <c r="AE702" s="9">
        <f>VLOOKUP($E702,'ALL-GTK-MI-MTS-MA'!$E$13:$CF$361,'ALL-GTK-MI-MTS-MA'!AE$6,FALSE)</f>
        <v>1</v>
      </c>
      <c r="AF702" s="9">
        <f>VLOOKUP($E702,'ALL-GTK-MI-MTS-MA'!$E$13:$CF$361,'ALL-GTK-MI-MTS-MA'!AF$6,FALSE)</f>
        <v>0</v>
      </c>
      <c r="AG702" s="10">
        <f t="shared" si="375"/>
        <v>1</v>
      </c>
      <c r="AH702" s="9">
        <f>VLOOKUP($E702,'ALL-GTK-MI-MTS-MA'!$E$13:$CF$361,'ALL-GTK-MI-MTS-MA'!AH$6,FALSE)</f>
        <v>1</v>
      </c>
      <c r="AI702" s="9">
        <f>VLOOKUP($E702,'ALL-GTK-MI-MTS-MA'!$E$13:$CF$361,'ALL-GTK-MI-MTS-MA'!AI$6,FALSE)</f>
        <v>7</v>
      </c>
      <c r="AJ702" s="10">
        <f t="shared" si="376"/>
        <v>8</v>
      </c>
      <c r="AK702" s="44">
        <f t="shared" si="377"/>
        <v>2</v>
      </c>
      <c r="AL702" s="44">
        <f t="shared" si="378"/>
        <v>7</v>
      </c>
      <c r="AM702" s="11">
        <f t="shared" si="379"/>
        <v>9</v>
      </c>
      <c r="AN702" s="299">
        <v>0</v>
      </c>
      <c r="AO702" s="299">
        <v>0</v>
      </c>
      <c r="AP702" s="9">
        <f>VLOOKUP($E702,'ALL-GTK-MI-MTS-MA'!$E$13:$CF$361,'ALL-GTK-MI-MTS-MA'!AP$6,FALSE)</f>
        <v>0</v>
      </c>
      <c r="AQ702" s="9">
        <f>VLOOKUP($E702,'ALL-GTK-MI-MTS-MA'!$E$13:$CF$361,'ALL-GTK-MI-MTS-MA'!AQ$6,FALSE)</f>
        <v>0</v>
      </c>
      <c r="AR702" s="9">
        <f>VLOOKUP($E702,'ALL-GTK-MI-MTS-MA'!$E$13:$CF$361,'ALL-GTK-MI-MTS-MA'!AR$6,FALSE)</f>
        <v>0</v>
      </c>
      <c r="AS702" s="9">
        <f>VLOOKUP($E702,'ALL-GTK-MI-MTS-MA'!$E$13:$CF$361,'ALL-GTK-MI-MTS-MA'!AS$6,FALSE)</f>
        <v>0</v>
      </c>
      <c r="AT702" s="9">
        <f>VLOOKUP($E702,'ALL-GTK-MI-MTS-MA'!$E$13:$CF$361,'ALL-GTK-MI-MTS-MA'!AT$6,FALSE)</f>
        <v>0</v>
      </c>
      <c r="AU702" s="9">
        <f>VLOOKUP($E702,'ALL-GTK-MI-MTS-MA'!$E$13:$CF$361,'ALL-GTK-MI-MTS-MA'!AU$6,FALSE)</f>
        <v>0</v>
      </c>
      <c r="AV702" s="590">
        <f>VLOOKUP($E702,'ALL-GTK-MI-MTS-MA'!$E$13:$CF$361,'ALL-GTK-MI-MTS-MA'!AV$6,FALSE)</f>
        <v>0</v>
      </c>
      <c r="AW702" s="590">
        <f>VLOOKUP($E702,'ALL-GTK-MI-MTS-MA'!$E$13:$CF$361,'ALL-GTK-MI-MTS-MA'!AW$6,FALSE)</f>
        <v>0</v>
      </c>
      <c r="AX702" s="9">
        <f>VLOOKUP($E702,'ALL-GTK-MI-MTS-MA'!$E$13:$CF$361,'ALL-GTK-MI-MTS-MA'!AX$6,FALSE)</f>
        <v>2</v>
      </c>
      <c r="AY702" s="9">
        <f>VLOOKUP($E702,'ALL-GTK-MI-MTS-MA'!$E$13:$CF$361,'ALL-GTK-MI-MTS-MA'!AY$6,FALSE)</f>
        <v>7</v>
      </c>
      <c r="AZ702" s="9">
        <f>VLOOKUP($E702,'ALL-GTK-MI-MTS-MA'!$E$13:$CF$361,'ALL-GTK-MI-MTS-MA'!AZ$6,FALSE)</f>
        <v>0</v>
      </c>
      <c r="BA702" s="9">
        <f>VLOOKUP($E702,'ALL-GTK-MI-MTS-MA'!$E$13:$CF$361,'ALL-GTK-MI-MTS-MA'!BA$6,FALSE)</f>
        <v>0</v>
      </c>
      <c r="BB702" s="9">
        <f>VLOOKUP($E702,'ALL-GTK-MI-MTS-MA'!$E$13:$CF$361,'ALL-GTK-MI-MTS-MA'!BB$6,FALSE)</f>
        <v>0</v>
      </c>
      <c r="BC702" s="9">
        <f>VLOOKUP($E702,'ALL-GTK-MI-MTS-MA'!$E$13:$CF$361,'ALL-GTK-MI-MTS-MA'!BC$6,FALSE)</f>
        <v>0</v>
      </c>
      <c r="BD702" s="310">
        <f t="shared" si="380"/>
        <v>0</v>
      </c>
      <c r="BE702" s="310">
        <f t="shared" si="381"/>
        <v>0</v>
      </c>
      <c r="BF702" s="10">
        <f t="shared" si="382"/>
        <v>0</v>
      </c>
      <c r="BG702" s="311">
        <f t="shared" si="383"/>
        <v>2</v>
      </c>
      <c r="BH702" s="311">
        <f t="shared" si="384"/>
        <v>7</v>
      </c>
      <c r="BI702" s="10">
        <f t="shared" si="385"/>
        <v>9</v>
      </c>
      <c r="BJ702" s="44">
        <f t="shared" si="386"/>
        <v>2</v>
      </c>
      <c r="BK702" s="44">
        <f t="shared" si="387"/>
        <v>7</v>
      </c>
      <c r="BL702" s="11">
        <f t="shared" si="388"/>
        <v>9</v>
      </c>
      <c r="BM702" s="9">
        <f>VLOOKUP($E702,'ALL-GTK-MI-MTS-MA'!$E$13:$CF$361,'ALL-GTK-MI-MTS-MA'!BM$6,FALSE)</f>
        <v>0</v>
      </c>
      <c r="BN702" s="9">
        <f>VLOOKUP($E702,'ALL-GTK-MI-MTS-MA'!$E$13:$CF$361,'ALL-GTK-MI-MTS-MA'!BN$6,FALSE)</f>
        <v>0</v>
      </c>
      <c r="BO702" s="9">
        <f>VLOOKUP($E702,'ALL-GTK-MI-MTS-MA'!$E$13:$CF$361,'ALL-GTK-MI-MTS-MA'!BO$6,FALSE)</f>
        <v>0</v>
      </c>
      <c r="BP702" s="9">
        <f>VLOOKUP($E702,'ALL-GTK-MI-MTS-MA'!$E$13:$CF$361,'ALL-GTK-MI-MTS-MA'!BP$6,FALSE)</f>
        <v>0</v>
      </c>
      <c r="BQ702" s="9">
        <f>VLOOKUP($E702,'ALL-GTK-MI-MTS-MA'!$E$13:$CF$361,'ALL-GTK-MI-MTS-MA'!BQ$6,FALSE)</f>
        <v>0</v>
      </c>
      <c r="BR702" s="9">
        <f>VLOOKUP($E702,'ALL-GTK-MI-MTS-MA'!$E$13:$CF$361,'ALL-GTK-MI-MTS-MA'!BR$6,FALSE)</f>
        <v>0</v>
      </c>
      <c r="BS702" s="9">
        <f>VLOOKUP($E702,'ALL-GTK-MI-MTS-MA'!$E$13:$CF$361,'ALL-GTK-MI-MTS-MA'!BS$6,FALSE)</f>
        <v>0</v>
      </c>
      <c r="BT702" s="9">
        <f>VLOOKUP($E702,'ALL-GTK-MI-MTS-MA'!$E$13:$CF$361,'ALL-GTK-MI-MTS-MA'!BT$6,FALSE)</f>
        <v>0</v>
      </c>
      <c r="BU702" s="299">
        <f t="shared" si="389"/>
        <v>0</v>
      </c>
      <c r="BV702" s="299">
        <f t="shared" si="390"/>
        <v>0</v>
      </c>
      <c r="BW702" s="44">
        <f t="shared" si="391"/>
        <v>0</v>
      </c>
      <c r="BX702" s="44">
        <f t="shared" si="392"/>
        <v>0</v>
      </c>
      <c r="BY702" s="11">
        <f t="shared" si="393"/>
        <v>0</v>
      </c>
      <c r="BZ702" s="14">
        <f t="shared" si="394"/>
        <v>2</v>
      </c>
      <c r="CA702" s="14">
        <f t="shared" si="395"/>
        <v>7</v>
      </c>
      <c r="CB702" s="13">
        <f t="shared" si="396"/>
        <v>0</v>
      </c>
      <c r="CC702" s="13">
        <f t="shared" si="397"/>
        <v>0</v>
      </c>
      <c r="CD702" s="312">
        <f t="shared" si="398"/>
        <v>2</v>
      </c>
      <c r="CE702" s="312">
        <f t="shared" si="399"/>
        <v>7</v>
      </c>
      <c r="CF702" s="313">
        <f t="shared" si="400"/>
        <v>9</v>
      </c>
      <c r="CG702" s="302" t="str">
        <f t="shared" si="401"/>
        <v>OK</v>
      </c>
    </row>
    <row r="703" spans="1:85" ht="14.25" x14ac:dyDescent="0.25">
      <c r="A703" s="6">
        <v>691</v>
      </c>
      <c r="B703" s="495">
        <v>21</v>
      </c>
      <c r="C703" s="495" t="s">
        <v>265</v>
      </c>
      <c r="D703" s="496" t="s">
        <v>19</v>
      </c>
      <c r="E703" s="626">
        <v>60712698</v>
      </c>
      <c r="F703" s="627" t="s">
        <v>817</v>
      </c>
      <c r="G703" s="624" t="s">
        <v>53</v>
      </c>
      <c r="H703" s="9">
        <f>VLOOKUP($E703,'ALL-GTK-MI-MTS-MA'!$E$13:$CF$361,'ALL-GTK-MI-MTS-MA'!H$6,FALSE)</f>
        <v>0</v>
      </c>
      <c r="I703" s="9">
        <f>VLOOKUP($E703,'ALL-GTK-MI-MTS-MA'!$E$13:$CF$361,'ALL-GTK-MI-MTS-MA'!I$6,FALSE)</f>
        <v>0</v>
      </c>
      <c r="J703" s="9">
        <f>VLOOKUP($E703,'ALL-GTK-MI-MTS-MA'!$E$13:$CF$361,'ALL-GTK-MI-MTS-MA'!J$6,FALSE)</f>
        <v>0</v>
      </c>
      <c r="K703" s="9">
        <f>VLOOKUP($E703,'ALL-GTK-MI-MTS-MA'!$E$13:$CF$361,'ALL-GTK-MI-MTS-MA'!K$6,FALSE)</f>
        <v>0</v>
      </c>
      <c r="L703" s="9">
        <f>VLOOKUP($E703,'ALL-GTK-MI-MTS-MA'!$E$13:$CF$361,'ALL-GTK-MI-MTS-MA'!L$6,FALSE)</f>
        <v>0</v>
      </c>
      <c r="M703" s="9">
        <f>VLOOKUP($E703,'ALL-GTK-MI-MTS-MA'!$E$13:$CF$361,'ALL-GTK-MI-MTS-MA'!M$6,FALSE)</f>
        <v>0</v>
      </c>
      <c r="N703" s="9">
        <f>VLOOKUP($E703,'ALL-GTK-MI-MTS-MA'!$E$13:$CF$361,'ALL-GTK-MI-MTS-MA'!N$6,FALSE)</f>
        <v>1</v>
      </c>
      <c r="O703" s="9">
        <f>VLOOKUP($E703,'ALL-GTK-MI-MTS-MA'!$E$13:$CF$361,'ALL-GTK-MI-MTS-MA'!O$6,FALSE)</f>
        <v>1</v>
      </c>
      <c r="P703" s="299">
        <f t="shared" si="366"/>
        <v>1</v>
      </c>
      <c r="Q703" s="299">
        <f t="shared" si="367"/>
        <v>1</v>
      </c>
      <c r="R703" s="300">
        <f t="shared" si="368"/>
        <v>2</v>
      </c>
      <c r="S703" s="9">
        <f>VLOOKUP($E703,'ALL-GTK-MI-MTS-MA'!$E$13:$CF$361,'ALL-GTK-MI-MTS-MA'!S$6,FALSE)</f>
        <v>5</v>
      </c>
      <c r="T703" s="9">
        <f>VLOOKUP($E703,'ALL-GTK-MI-MTS-MA'!$E$13:$CF$361,'ALL-GTK-MI-MTS-MA'!T$6,FALSE)</f>
        <v>2</v>
      </c>
      <c r="U703" s="9">
        <f>VLOOKUP($E703,'ALL-GTK-MI-MTS-MA'!$E$13:$CF$361,'ALL-GTK-MI-MTS-MA'!U$6,FALSE)</f>
        <v>0</v>
      </c>
      <c r="V703" s="9">
        <f>VLOOKUP($E703,'ALL-GTK-MI-MTS-MA'!$E$13:$CF$361,'ALL-GTK-MI-MTS-MA'!V$6,FALSE)</f>
        <v>0</v>
      </c>
      <c r="W703" s="9">
        <f>VLOOKUP($E703,'ALL-GTK-MI-MTS-MA'!$E$13:$CF$361,'ALL-GTK-MI-MTS-MA'!W$6,FALSE)</f>
        <v>0</v>
      </c>
      <c r="X703" s="9">
        <f>VLOOKUP($E703,'ALL-GTK-MI-MTS-MA'!$E$13:$CF$361,'ALL-GTK-MI-MTS-MA'!X$6,FALSE)</f>
        <v>0</v>
      </c>
      <c r="Y703" s="299">
        <f t="shared" si="369"/>
        <v>5</v>
      </c>
      <c r="Z703" s="299">
        <f t="shared" si="370"/>
        <v>2</v>
      </c>
      <c r="AA703" s="10">
        <f t="shared" si="371"/>
        <v>7</v>
      </c>
      <c r="AB703" s="44">
        <f t="shared" si="372"/>
        <v>6</v>
      </c>
      <c r="AC703" s="44">
        <f t="shared" si="373"/>
        <v>3</v>
      </c>
      <c r="AD703" s="11">
        <f t="shared" si="374"/>
        <v>9</v>
      </c>
      <c r="AE703" s="9">
        <f>VLOOKUP($E703,'ALL-GTK-MI-MTS-MA'!$E$13:$CF$361,'ALL-GTK-MI-MTS-MA'!AE$6,FALSE)</f>
        <v>2</v>
      </c>
      <c r="AF703" s="9">
        <f>VLOOKUP($E703,'ALL-GTK-MI-MTS-MA'!$E$13:$CF$361,'ALL-GTK-MI-MTS-MA'!AF$6,FALSE)</f>
        <v>1</v>
      </c>
      <c r="AG703" s="10">
        <f t="shared" si="375"/>
        <v>3</v>
      </c>
      <c r="AH703" s="9">
        <f>VLOOKUP($E703,'ALL-GTK-MI-MTS-MA'!$E$13:$CF$361,'ALL-GTK-MI-MTS-MA'!AH$6,FALSE)</f>
        <v>4</v>
      </c>
      <c r="AI703" s="9">
        <f>VLOOKUP($E703,'ALL-GTK-MI-MTS-MA'!$E$13:$CF$361,'ALL-GTK-MI-MTS-MA'!AI$6,FALSE)</f>
        <v>2</v>
      </c>
      <c r="AJ703" s="10">
        <f t="shared" si="376"/>
        <v>6</v>
      </c>
      <c r="AK703" s="44">
        <f t="shared" si="377"/>
        <v>6</v>
      </c>
      <c r="AL703" s="44">
        <f t="shared" si="378"/>
        <v>3</v>
      </c>
      <c r="AM703" s="11">
        <f t="shared" si="379"/>
        <v>9</v>
      </c>
      <c r="AN703" s="299">
        <v>0</v>
      </c>
      <c r="AO703" s="299">
        <v>0</v>
      </c>
      <c r="AP703" s="9">
        <f>VLOOKUP($E703,'ALL-GTK-MI-MTS-MA'!$E$13:$CF$361,'ALL-GTK-MI-MTS-MA'!AP$6,FALSE)</f>
        <v>0</v>
      </c>
      <c r="AQ703" s="9">
        <f>VLOOKUP($E703,'ALL-GTK-MI-MTS-MA'!$E$13:$CF$361,'ALL-GTK-MI-MTS-MA'!AQ$6,FALSE)</f>
        <v>0</v>
      </c>
      <c r="AR703" s="9">
        <f>VLOOKUP($E703,'ALL-GTK-MI-MTS-MA'!$E$13:$CF$361,'ALL-GTK-MI-MTS-MA'!AR$6,FALSE)</f>
        <v>0</v>
      </c>
      <c r="AS703" s="9">
        <f>VLOOKUP($E703,'ALL-GTK-MI-MTS-MA'!$E$13:$CF$361,'ALL-GTK-MI-MTS-MA'!AS$6,FALSE)</f>
        <v>0</v>
      </c>
      <c r="AT703" s="9">
        <f>VLOOKUP($E703,'ALL-GTK-MI-MTS-MA'!$E$13:$CF$361,'ALL-GTK-MI-MTS-MA'!AT$6,FALSE)</f>
        <v>0</v>
      </c>
      <c r="AU703" s="9">
        <f>VLOOKUP($E703,'ALL-GTK-MI-MTS-MA'!$E$13:$CF$361,'ALL-GTK-MI-MTS-MA'!AU$6,FALSE)</f>
        <v>1</v>
      </c>
      <c r="AV703" s="590">
        <f>VLOOKUP($E703,'ALL-GTK-MI-MTS-MA'!$E$13:$CF$361,'ALL-GTK-MI-MTS-MA'!AV$6,FALSE)</f>
        <v>0</v>
      </c>
      <c r="AW703" s="590">
        <f>VLOOKUP($E703,'ALL-GTK-MI-MTS-MA'!$E$13:$CF$361,'ALL-GTK-MI-MTS-MA'!AW$6,FALSE)</f>
        <v>0</v>
      </c>
      <c r="AX703" s="9">
        <f>VLOOKUP($E703,'ALL-GTK-MI-MTS-MA'!$E$13:$CF$361,'ALL-GTK-MI-MTS-MA'!AX$6,FALSE)</f>
        <v>5</v>
      </c>
      <c r="AY703" s="9">
        <f>VLOOKUP($E703,'ALL-GTK-MI-MTS-MA'!$E$13:$CF$361,'ALL-GTK-MI-MTS-MA'!AY$6,FALSE)</f>
        <v>2</v>
      </c>
      <c r="AZ703" s="9">
        <f>VLOOKUP($E703,'ALL-GTK-MI-MTS-MA'!$E$13:$CF$361,'ALL-GTK-MI-MTS-MA'!AZ$6,FALSE)</f>
        <v>1</v>
      </c>
      <c r="BA703" s="9">
        <f>VLOOKUP($E703,'ALL-GTK-MI-MTS-MA'!$E$13:$CF$361,'ALL-GTK-MI-MTS-MA'!BA$6,FALSE)</f>
        <v>0</v>
      </c>
      <c r="BB703" s="9">
        <f>VLOOKUP($E703,'ALL-GTK-MI-MTS-MA'!$E$13:$CF$361,'ALL-GTK-MI-MTS-MA'!BB$6,FALSE)</f>
        <v>0</v>
      </c>
      <c r="BC703" s="9">
        <f>VLOOKUP($E703,'ALL-GTK-MI-MTS-MA'!$E$13:$CF$361,'ALL-GTK-MI-MTS-MA'!BC$6,FALSE)</f>
        <v>0</v>
      </c>
      <c r="BD703" s="310">
        <f t="shared" si="380"/>
        <v>0</v>
      </c>
      <c r="BE703" s="310">
        <f t="shared" si="381"/>
        <v>1</v>
      </c>
      <c r="BF703" s="10">
        <f t="shared" si="382"/>
        <v>1</v>
      </c>
      <c r="BG703" s="311">
        <f t="shared" si="383"/>
        <v>6</v>
      </c>
      <c r="BH703" s="311">
        <f t="shared" si="384"/>
        <v>2</v>
      </c>
      <c r="BI703" s="10">
        <f t="shared" si="385"/>
        <v>8</v>
      </c>
      <c r="BJ703" s="44">
        <f t="shared" si="386"/>
        <v>6</v>
      </c>
      <c r="BK703" s="44">
        <f t="shared" si="387"/>
        <v>3</v>
      </c>
      <c r="BL703" s="11">
        <f t="shared" si="388"/>
        <v>9</v>
      </c>
      <c r="BM703" s="9">
        <f>VLOOKUP($E703,'ALL-GTK-MI-MTS-MA'!$E$13:$CF$361,'ALL-GTK-MI-MTS-MA'!BM$6,FALSE)</f>
        <v>0</v>
      </c>
      <c r="BN703" s="9">
        <f>VLOOKUP($E703,'ALL-GTK-MI-MTS-MA'!$E$13:$CF$361,'ALL-GTK-MI-MTS-MA'!BN$6,FALSE)</f>
        <v>0</v>
      </c>
      <c r="BO703" s="9">
        <f>VLOOKUP($E703,'ALL-GTK-MI-MTS-MA'!$E$13:$CF$361,'ALL-GTK-MI-MTS-MA'!BO$6,FALSE)</f>
        <v>1</v>
      </c>
      <c r="BP703" s="9">
        <f>VLOOKUP($E703,'ALL-GTK-MI-MTS-MA'!$E$13:$CF$361,'ALL-GTK-MI-MTS-MA'!BP$6,FALSE)</f>
        <v>0</v>
      </c>
      <c r="BQ703" s="9">
        <f>VLOOKUP($E703,'ALL-GTK-MI-MTS-MA'!$E$13:$CF$361,'ALL-GTK-MI-MTS-MA'!BQ$6,FALSE)</f>
        <v>0</v>
      </c>
      <c r="BR703" s="9">
        <f>VLOOKUP($E703,'ALL-GTK-MI-MTS-MA'!$E$13:$CF$361,'ALL-GTK-MI-MTS-MA'!BR$6,FALSE)</f>
        <v>0</v>
      </c>
      <c r="BS703" s="9">
        <f>VLOOKUP($E703,'ALL-GTK-MI-MTS-MA'!$E$13:$CF$361,'ALL-GTK-MI-MTS-MA'!BS$6,FALSE)</f>
        <v>0</v>
      </c>
      <c r="BT703" s="9">
        <f>VLOOKUP($E703,'ALL-GTK-MI-MTS-MA'!$E$13:$CF$361,'ALL-GTK-MI-MTS-MA'!BT$6,FALSE)</f>
        <v>0</v>
      </c>
      <c r="BU703" s="299">
        <f t="shared" si="389"/>
        <v>1</v>
      </c>
      <c r="BV703" s="299">
        <f t="shared" si="390"/>
        <v>0</v>
      </c>
      <c r="BW703" s="44">
        <f t="shared" si="391"/>
        <v>1</v>
      </c>
      <c r="BX703" s="44">
        <f t="shared" si="392"/>
        <v>0</v>
      </c>
      <c r="BY703" s="11">
        <f t="shared" si="393"/>
        <v>1</v>
      </c>
      <c r="BZ703" s="14">
        <f t="shared" si="394"/>
        <v>6</v>
      </c>
      <c r="CA703" s="14">
        <f t="shared" si="395"/>
        <v>3</v>
      </c>
      <c r="CB703" s="13">
        <f t="shared" si="396"/>
        <v>1</v>
      </c>
      <c r="CC703" s="13">
        <f t="shared" si="397"/>
        <v>0</v>
      </c>
      <c r="CD703" s="312">
        <f t="shared" si="398"/>
        <v>7</v>
      </c>
      <c r="CE703" s="312">
        <f t="shared" si="399"/>
        <v>3</v>
      </c>
      <c r="CF703" s="313">
        <f t="shared" si="400"/>
        <v>10</v>
      </c>
      <c r="CG703" s="302" t="str">
        <f t="shared" si="401"/>
        <v>OK</v>
      </c>
    </row>
    <row r="704" spans="1:85" ht="14.25" x14ac:dyDescent="0.25">
      <c r="A704" s="6">
        <v>692</v>
      </c>
      <c r="B704" s="495">
        <v>22</v>
      </c>
      <c r="C704" s="495" t="s">
        <v>265</v>
      </c>
      <c r="D704" s="496" t="s">
        <v>19</v>
      </c>
      <c r="E704" s="626">
        <v>60712699</v>
      </c>
      <c r="F704" s="627" t="s">
        <v>818</v>
      </c>
      <c r="G704" s="624" t="s">
        <v>53</v>
      </c>
      <c r="H704" s="9">
        <f>VLOOKUP($E704,'ALL-GTK-MI-MTS-MA'!$E$13:$CF$361,'ALL-GTK-MI-MTS-MA'!H$6,FALSE)</f>
        <v>0</v>
      </c>
      <c r="I704" s="9">
        <f>VLOOKUP($E704,'ALL-GTK-MI-MTS-MA'!$E$13:$CF$361,'ALL-GTK-MI-MTS-MA'!I$6,FALSE)</f>
        <v>0</v>
      </c>
      <c r="J704" s="9">
        <f>VLOOKUP($E704,'ALL-GTK-MI-MTS-MA'!$E$13:$CF$361,'ALL-GTK-MI-MTS-MA'!J$6,FALSE)</f>
        <v>0</v>
      </c>
      <c r="K704" s="9">
        <f>VLOOKUP($E704,'ALL-GTK-MI-MTS-MA'!$E$13:$CF$361,'ALL-GTK-MI-MTS-MA'!K$6,FALSE)</f>
        <v>0</v>
      </c>
      <c r="L704" s="9">
        <f>VLOOKUP($E704,'ALL-GTK-MI-MTS-MA'!$E$13:$CF$361,'ALL-GTK-MI-MTS-MA'!L$6,FALSE)</f>
        <v>0</v>
      </c>
      <c r="M704" s="9">
        <f>VLOOKUP($E704,'ALL-GTK-MI-MTS-MA'!$E$13:$CF$361,'ALL-GTK-MI-MTS-MA'!M$6,FALSE)</f>
        <v>0</v>
      </c>
      <c r="N704" s="9">
        <f>VLOOKUP($E704,'ALL-GTK-MI-MTS-MA'!$E$13:$CF$361,'ALL-GTK-MI-MTS-MA'!N$6,FALSE)</f>
        <v>1</v>
      </c>
      <c r="O704" s="9">
        <f>VLOOKUP($E704,'ALL-GTK-MI-MTS-MA'!$E$13:$CF$361,'ALL-GTK-MI-MTS-MA'!O$6,FALSE)</f>
        <v>0</v>
      </c>
      <c r="P704" s="299">
        <f t="shared" si="366"/>
        <v>1</v>
      </c>
      <c r="Q704" s="299">
        <f t="shared" si="367"/>
        <v>0</v>
      </c>
      <c r="R704" s="300">
        <f t="shared" si="368"/>
        <v>1</v>
      </c>
      <c r="S704" s="9">
        <f>VLOOKUP($E704,'ALL-GTK-MI-MTS-MA'!$E$13:$CF$361,'ALL-GTK-MI-MTS-MA'!S$6,FALSE)</f>
        <v>4</v>
      </c>
      <c r="T704" s="9">
        <f>VLOOKUP($E704,'ALL-GTK-MI-MTS-MA'!$E$13:$CF$361,'ALL-GTK-MI-MTS-MA'!T$6,FALSE)</f>
        <v>4</v>
      </c>
      <c r="U704" s="9">
        <f>VLOOKUP($E704,'ALL-GTK-MI-MTS-MA'!$E$13:$CF$361,'ALL-GTK-MI-MTS-MA'!U$6,FALSE)</f>
        <v>0</v>
      </c>
      <c r="V704" s="9">
        <f>VLOOKUP($E704,'ALL-GTK-MI-MTS-MA'!$E$13:$CF$361,'ALL-GTK-MI-MTS-MA'!V$6,FALSE)</f>
        <v>0</v>
      </c>
      <c r="W704" s="9">
        <f>VLOOKUP($E704,'ALL-GTK-MI-MTS-MA'!$E$13:$CF$361,'ALL-GTK-MI-MTS-MA'!W$6,FALSE)</f>
        <v>0</v>
      </c>
      <c r="X704" s="9">
        <f>VLOOKUP($E704,'ALL-GTK-MI-MTS-MA'!$E$13:$CF$361,'ALL-GTK-MI-MTS-MA'!X$6,FALSE)</f>
        <v>0</v>
      </c>
      <c r="Y704" s="299">
        <f t="shared" si="369"/>
        <v>4</v>
      </c>
      <c r="Z704" s="299">
        <f t="shared" si="370"/>
        <v>4</v>
      </c>
      <c r="AA704" s="10">
        <f t="shared" si="371"/>
        <v>8</v>
      </c>
      <c r="AB704" s="44">
        <f t="shared" si="372"/>
        <v>5</v>
      </c>
      <c r="AC704" s="44">
        <f t="shared" si="373"/>
        <v>4</v>
      </c>
      <c r="AD704" s="11">
        <f t="shared" si="374"/>
        <v>9</v>
      </c>
      <c r="AE704" s="9">
        <f>VLOOKUP($E704,'ALL-GTK-MI-MTS-MA'!$E$13:$CF$361,'ALL-GTK-MI-MTS-MA'!AE$6,FALSE)</f>
        <v>3</v>
      </c>
      <c r="AF704" s="9">
        <f>VLOOKUP($E704,'ALL-GTK-MI-MTS-MA'!$E$13:$CF$361,'ALL-GTK-MI-MTS-MA'!AF$6,FALSE)</f>
        <v>4</v>
      </c>
      <c r="AG704" s="10">
        <f t="shared" si="375"/>
        <v>7</v>
      </c>
      <c r="AH704" s="9">
        <f>VLOOKUP($E704,'ALL-GTK-MI-MTS-MA'!$E$13:$CF$361,'ALL-GTK-MI-MTS-MA'!AH$6,FALSE)</f>
        <v>2</v>
      </c>
      <c r="AI704" s="9">
        <f>VLOOKUP($E704,'ALL-GTK-MI-MTS-MA'!$E$13:$CF$361,'ALL-GTK-MI-MTS-MA'!AI$6,FALSE)</f>
        <v>0</v>
      </c>
      <c r="AJ704" s="10">
        <f t="shared" si="376"/>
        <v>2</v>
      </c>
      <c r="AK704" s="44">
        <f t="shared" si="377"/>
        <v>5</v>
      </c>
      <c r="AL704" s="44">
        <f t="shared" si="378"/>
        <v>4</v>
      </c>
      <c r="AM704" s="11">
        <f t="shared" si="379"/>
        <v>9</v>
      </c>
      <c r="AN704" s="299">
        <v>0</v>
      </c>
      <c r="AO704" s="299">
        <v>0</v>
      </c>
      <c r="AP704" s="9">
        <f>VLOOKUP($E704,'ALL-GTK-MI-MTS-MA'!$E$13:$CF$361,'ALL-GTK-MI-MTS-MA'!AP$6,FALSE)</f>
        <v>0</v>
      </c>
      <c r="AQ704" s="9">
        <f>VLOOKUP($E704,'ALL-GTK-MI-MTS-MA'!$E$13:$CF$361,'ALL-GTK-MI-MTS-MA'!AQ$6,FALSE)</f>
        <v>0</v>
      </c>
      <c r="AR704" s="9">
        <f>VLOOKUP($E704,'ALL-GTK-MI-MTS-MA'!$E$13:$CF$361,'ALL-GTK-MI-MTS-MA'!AR$6,FALSE)</f>
        <v>0</v>
      </c>
      <c r="AS704" s="9">
        <f>VLOOKUP($E704,'ALL-GTK-MI-MTS-MA'!$E$13:$CF$361,'ALL-GTK-MI-MTS-MA'!AS$6,FALSE)</f>
        <v>0</v>
      </c>
      <c r="AT704" s="9">
        <f>VLOOKUP($E704,'ALL-GTK-MI-MTS-MA'!$E$13:$CF$361,'ALL-GTK-MI-MTS-MA'!AT$6,FALSE)</f>
        <v>1</v>
      </c>
      <c r="AU704" s="9">
        <f>VLOOKUP($E704,'ALL-GTK-MI-MTS-MA'!$E$13:$CF$361,'ALL-GTK-MI-MTS-MA'!AU$6,FALSE)</f>
        <v>1</v>
      </c>
      <c r="AV704" s="590">
        <f>VLOOKUP($E704,'ALL-GTK-MI-MTS-MA'!$E$13:$CF$361,'ALL-GTK-MI-MTS-MA'!AV$6,FALSE)</f>
        <v>0</v>
      </c>
      <c r="AW704" s="590">
        <f>VLOOKUP($E704,'ALL-GTK-MI-MTS-MA'!$E$13:$CF$361,'ALL-GTK-MI-MTS-MA'!AW$6,FALSE)</f>
        <v>0</v>
      </c>
      <c r="AX704" s="9">
        <f>VLOOKUP($E704,'ALL-GTK-MI-MTS-MA'!$E$13:$CF$361,'ALL-GTK-MI-MTS-MA'!AX$6,FALSE)</f>
        <v>3</v>
      </c>
      <c r="AY704" s="9">
        <f>VLOOKUP($E704,'ALL-GTK-MI-MTS-MA'!$E$13:$CF$361,'ALL-GTK-MI-MTS-MA'!AY$6,FALSE)</f>
        <v>3</v>
      </c>
      <c r="AZ704" s="9">
        <f>VLOOKUP($E704,'ALL-GTK-MI-MTS-MA'!$E$13:$CF$361,'ALL-GTK-MI-MTS-MA'!AZ$6,FALSE)</f>
        <v>1</v>
      </c>
      <c r="BA704" s="9">
        <f>VLOOKUP($E704,'ALL-GTK-MI-MTS-MA'!$E$13:$CF$361,'ALL-GTK-MI-MTS-MA'!BA$6,FALSE)</f>
        <v>0</v>
      </c>
      <c r="BB704" s="9">
        <f>VLOOKUP($E704,'ALL-GTK-MI-MTS-MA'!$E$13:$CF$361,'ALL-GTK-MI-MTS-MA'!BB$6,FALSE)</f>
        <v>0</v>
      </c>
      <c r="BC704" s="9">
        <f>VLOOKUP($E704,'ALL-GTK-MI-MTS-MA'!$E$13:$CF$361,'ALL-GTK-MI-MTS-MA'!BC$6,FALSE)</f>
        <v>0</v>
      </c>
      <c r="BD704" s="310">
        <f t="shared" si="380"/>
        <v>1</v>
      </c>
      <c r="BE704" s="310">
        <f t="shared" si="381"/>
        <v>1</v>
      </c>
      <c r="BF704" s="10">
        <f t="shared" si="382"/>
        <v>2</v>
      </c>
      <c r="BG704" s="311">
        <f t="shared" si="383"/>
        <v>4</v>
      </c>
      <c r="BH704" s="311">
        <f t="shared" si="384"/>
        <v>3</v>
      </c>
      <c r="BI704" s="10">
        <f t="shared" si="385"/>
        <v>7</v>
      </c>
      <c r="BJ704" s="44">
        <f t="shared" si="386"/>
        <v>5</v>
      </c>
      <c r="BK704" s="44">
        <f t="shared" si="387"/>
        <v>4</v>
      </c>
      <c r="BL704" s="11">
        <f t="shared" si="388"/>
        <v>9</v>
      </c>
      <c r="BM704" s="9">
        <f>VLOOKUP($E704,'ALL-GTK-MI-MTS-MA'!$E$13:$CF$361,'ALL-GTK-MI-MTS-MA'!BM$6,FALSE)</f>
        <v>0</v>
      </c>
      <c r="BN704" s="9">
        <f>VLOOKUP($E704,'ALL-GTK-MI-MTS-MA'!$E$13:$CF$361,'ALL-GTK-MI-MTS-MA'!BN$6,FALSE)</f>
        <v>0</v>
      </c>
      <c r="BO704" s="9">
        <f>VLOOKUP($E704,'ALL-GTK-MI-MTS-MA'!$E$13:$CF$361,'ALL-GTK-MI-MTS-MA'!BO$6,FALSE)</f>
        <v>0</v>
      </c>
      <c r="BP704" s="9">
        <f>VLOOKUP($E704,'ALL-GTK-MI-MTS-MA'!$E$13:$CF$361,'ALL-GTK-MI-MTS-MA'!BP$6,FALSE)</f>
        <v>0</v>
      </c>
      <c r="BQ704" s="9">
        <f>VLOOKUP($E704,'ALL-GTK-MI-MTS-MA'!$E$13:$CF$361,'ALL-GTK-MI-MTS-MA'!BQ$6,FALSE)</f>
        <v>0</v>
      </c>
      <c r="BR704" s="9">
        <f>VLOOKUP($E704,'ALL-GTK-MI-MTS-MA'!$E$13:$CF$361,'ALL-GTK-MI-MTS-MA'!BR$6,FALSE)</f>
        <v>0</v>
      </c>
      <c r="BS704" s="9">
        <f>VLOOKUP($E704,'ALL-GTK-MI-MTS-MA'!$E$13:$CF$361,'ALL-GTK-MI-MTS-MA'!BS$6,FALSE)</f>
        <v>0</v>
      </c>
      <c r="BT704" s="9">
        <f>VLOOKUP($E704,'ALL-GTK-MI-MTS-MA'!$E$13:$CF$361,'ALL-GTK-MI-MTS-MA'!BT$6,FALSE)</f>
        <v>0</v>
      </c>
      <c r="BU704" s="299">
        <f t="shared" si="389"/>
        <v>0</v>
      </c>
      <c r="BV704" s="299">
        <f t="shared" si="390"/>
        <v>0</v>
      </c>
      <c r="BW704" s="44">
        <f t="shared" si="391"/>
        <v>0</v>
      </c>
      <c r="BX704" s="44">
        <f t="shared" si="392"/>
        <v>0</v>
      </c>
      <c r="BY704" s="11">
        <f t="shared" si="393"/>
        <v>0</v>
      </c>
      <c r="BZ704" s="14">
        <f t="shared" si="394"/>
        <v>5</v>
      </c>
      <c r="CA704" s="14">
        <f t="shared" si="395"/>
        <v>4</v>
      </c>
      <c r="CB704" s="13">
        <f t="shared" si="396"/>
        <v>0</v>
      </c>
      <c r="CC704" s="13">
        <f t="shared" si="397"/>
        <v>0</v>
      </c>
      <c r="CD704" s="312">
        <f t="shared" si="398"/>
        <v>5</v>
      </c>
      <c r="CE704" s="312">
        <f t="shared" si="399"/>
        <v>4</v>
      </c>
      <c r="CF704" s="313">
        <f t="shared" si="400"/>
        <v>9</v>
      </c>
      <c r="CG704" s="302" t="str">
        <f t="shared" si="401"/>
        <v>OK</v>
      </c>
    </row>
    <row r="705" spans="1:85" ht="14.25" x14ac:dyDescent="0.25">
      <c r="A705" s="6">
        <v>693</v>
      </c>
      <c r="B705" s="495">
        <v>23</v>
      </c>
      <c r="C705" s="495" t="s">
        <v>265</v>
      </c>
      <c r="D705" s="496" t="s">
        <v>19</v>
      </c>
      <c r="E705" s="626">
        <v>60712700</v>
      </c>
      <c r="F705" s="627" t="s">
        <v>819</v>
      </c>
      <c r="G705" s="624" t="s">
        <v>53</v>
      </c>
      <c r="H705" s="9">
        <f>VLOOKUP($E705,'ALL-GTK-MI-MTS-MA'!$E$13:$CF$361,'ALL-GTK-MI-MTS-MA'!H$6,FALSE)</f>
        <v>0</v>
      </c>
      <c r="I705" s="9">
        <f>VLOOKUP($E705,'ALL-GTK-MI-MTS-MA'!$E$13:$CF$361,'ALL-GTK-MI-MTS-MA'!I$6,FALSE)</f>
        <v>0</v>
      </c>
      <c r="J705" s="9">
        <f>VLOOKUP($E705,'ALL-GTK-MI-MTS-MA'!$E$13:$CF$361,'ALL-GTK-MI-MTS-MA'!J$6,FALSE)</f>
        <v>0</v>
      </c>
      <c r="K705" s="9">
        <f>VLOOKUP($E705,'ALL-GTK-MI-MTS-MA'!$E$13:$CF$361,'ALL-GTK-MI-MTS-MA'!K$6,FALSE)</f>
        <v>0</v>
      </c>
      <c r="L705" s="9">
        <f>VLOOKUP($E705,'ALL-GTK-MI-MTS-MA'!$E$13:$CF$361,'ALL-GTK-MI-MTS-MA'!L$6,FALSE)</f>
        <v>0</v>
      </c>
      <c r="M705" s="9">
        <f>VLOOKUP($E705,'ALL-GTK-MI-MTS-MA'!$E$13:$CF$361,'ALL-GTK-MI-MTS-MA'!M$6,FALSE)</f>
        <v>0</v>
      </c>
      <c r="N705" s="9">
        <f>VLOOKUP($E705,'ALL-GTK-MI-MTS-MA'!$E$13:$CF$361,'ALL-GTK-MI-MTS-MA'!N$6,FALSE)</f>
        <v>2</v>
      </c>
      <c r="O705" s="9">
        <f>VLOOKUP($E705,'ALL-GTK-MI-MTS-MA'!$E$13:$CF$361,'ALL-GTK-MI-MTS-MA'!O$6,FALSE)</f>
        <v>0</v>
      </c>
      <c r="P705" s="299">
        <f t="shared" si="366"/>
        <v>2</v>
      </c>
      <c r="Q705" s="299">
        <f t="shared" si="367"/>
        <v>0</v>
      </c>
      <c r="R705" s="300">
        <f t="shared" si="368"/>
        <v>2</v>
      </c>
      <c r="S705" s="9">
        <f>VLOOKUP($E705,'ALL-GTK-MI-MTS-MA'!$E$13:$CF$361,'ALL-GTK-MI-MTS-MA'!S$6,FALSE)</f>
        <v>3</v>
      </c>
      <c r="T705" s="9">
        <f>VLOOKUP($E705,'ALL-GTK-MI-MTS-MA'!$E$13:$CF$361,'ALL-GTK-MI-MTS-MA'!T$6,FALSE)</f>
        <v>3</v>
      </c>
      <c r="U705" s="9">
        <f>VLOOKUP($E705,'ALL-GTK-MI-MTS-MA'!$E$13:$CF$361,'ALL-GTK-MI-MTS-MA'!U$6,FALSE)</f>
        <v>0</v>
      </c>
      <c r="V705" s="9">
        <f>VLOOKUP($E705,'ALL-GTK-MI-MTS-MA'!$E$13:$CF$361,'ALL-GTK-MI-MTS-MA'!V$6,FALSE)</f>
        <v>0</v>
      </c>
      <c r="W705" s="9">
        <f>VLOOKUP($E705,'ALL-GTK-MI-MTS-MA'!$E$13:$CF$361,'ALL-GTK-MI-MTS-MA'!W$6,FALSE)</f>
        <v>0</v>
      </c>
      <c r="X705" s="9">
        <f>VLOOKUP($E705,'ALL-GTK-MI-MTS-MA'!$E$13:$CF$361,'ALL-GTK-MI-MTS-MA'!X$6,FALSE)</f>
        <v>0</v>
      </c>
      <c r="Y705" s="299">
        <f t="shared" si="369"/>
        <v>3</v>
      </c>
      <c r="Z705" s="299">
        <f t="shared" si="370"/>
        <v>3</v>
      </c>
      <c r="AA705" s="10">
        <f t="shared" si="371"/>
        <v>6</v>
      </c>
      <c r="AB705" s="44">
        <f t="shared" si="372"/>
        <v>5</v>
      </c>
      <c r="AC705" s="44">
        <f t="shared" si="373"/>
        <v>3</v>
      </c>
      <c r="AD705" s="11">
        <f t="shared" si="374"/>
        <v>8</v>
      </c>
      <c r="AE705" s="9">
        <f>VLOOKUP($E705,'ALL-GTK-MI-MTS-MA'!$E$13:$CF$361,'ALL-GTK-MI-MTS-MA'!AE$6,FALSE)</f>
        <v>2</v>
      </c>
      <c r="AF705" s="9">
        <f>VLOOKUP($E705,'ALL-GTK-MI-MTS-MA'!$E$13:$CF$361,'ALL-GTK-MI-MTS-MA'!AF$6,FALSE)</f>
        <v>0</v>
      </c>
      <c r="AG705" s="10">
        <f t="shared" si="375"/>
        <v>2</v>
      </c>
      <c r="AH705" s="9">
        <f>VLOOKUP($E705,'ALL-GTK-MI-MTS-MA'!$E$13:$CF$361,'ALL-GTK-MI-MTS-MA'!AH$6,FALSE)</f>
        <v>3</v>
      </c>
      <c r="AI705" s="9">
        <f>VLOOKUP($E705,'ALL-GTK-MI-MTS-MA'!$E$13:$CF$361,'ALL-GTK-MI-MTS-MA'!AI$6,FALSE)</f>
        <v>3</v>
      </c>
      <c r="AJ705" s="10">
        <f t="shared" si="376"/>
        <v>6</v>
      </c>
      <c r="AK705" s="44">
        <f t="shared" si="377"/>
        <v>5</v>
      </c>
      <c r="AL705" s="44">
        <f t="shared" si="378"/>
        <v>3</v>
      </c>
      <c r="AM705" s="11">
        <f t="shared" si="379"/>
        <v>8</v>
      </c>
      <c r="AN705" s="299">
        <v>0</v>
      </c>
      <c r="AO705" s="299">
        <v>0</v>
      </c>
      <c r="AP705" s="9">
        <f>VLOOKUP($E705,'ALL-GTK-MI-MTS-MA'!$E$13:$CF$361,'ALL-GTK-MI-MTS-MA'!AP$6,FALSE)</f>
        <v>0</v>
      </c>
      <c r="AQ705" s="9">
        <f>VLOOKUP($E705,'ALL-GTK-MI-MTS-MA'!$E$13:$CF$361,'ALL-GTK-MI-MTS-MA'!AQ$6,FALSE)</f>
        <v>0</v>
      </c>
      <c r="AR705" s="9">
        <f>VLOOKUP($E705,'ALL-GTK-MI-MTS-MA'!$E$13:$CF$361,'ALL-GTK-MI-MTS-MA'!AR$6,FALSE)</f>
        <v>0</v>
      </c>
      <c r="AS705" s="9">
        <f>VLOOKUP($E705,'ALL-GTK-MI-MTS-MA'!$E$13:$CF$361,'ALL-GTK-MI-MTS-MA'!AS$6,FALSE)</f>
        <v>0</v>
      </c>
      <c r="AT705" s="9">
        <f>VLOOKUP($E705,'ALL-GTK-MI-MTS-MA'!$E$13:$CF$361,'ALL-GTK-MI-MTS-MA'!AT$6,FALSE)</f>
        <v>1</v>
      </c>
      <c r="AU705" s="9">
        <f>VLOOKUP($E705,'ALL-GTK-MI-MTS-MA'!$E$13:$CF$361,'ALL-GTK-MI-MTS-MA'!AU$6,FALSE)</f>
        <v>0</v>
      </c>
      <c r="AV705" s="590">
        <f>VLOOKUP($E705,'ALL-GTK-MI-MTS-MA'!$E$13:$CF$361,'ALL-GTK-MI-MTS-MA'!AV$6,FALSE)</f>
        <v>0</v>
      </c>
      <c r="AW705" s="590">
        <f>VLOOKUP($E705,'ALL-GTK-MI-MTS-MA'!$E$13:$CF$361,'ALL-GTK-MI-MTS-MA'!AW$6,FALSE)</f>
        <v>0</v>
      </c>
      <c r="AX705" s="9">
        <f>VLOOKUP($E705,'ALL-GTK-MI-MTS-MA'!$E$13:$CF$361,'ALL-GTK-MI-MTS-MA'!AX$6,FALSE)</f>
        <v>3</v>
      </c>
      <c r="AY705" s="9">
        <f>VLOOKUP($E705,'ALL-GTK-MI-MTS-MA'!$E$13:$CF$361,'ALL-GTK-MI-MTS-MA'!AY$6,FALSE)</f>
        <v>3</v>
      </c>
      <c r="AZ705" s="9">
        <f>VLOOKUP($E705,'ALL-GTK-MI-MTS-MA'!$E$13:$CF$361,'ALL-GTK-MI-MTS-MA'!AZ$6,FALSE)</f>
        <v>1</v>
      </c>
      <c r="BA705" s="9">
        <f>VLOOKUP($E705,'ALL-GTK-MI-MTS-MA'!$E$13:$CF$361,'ALL-GTK-MI-MTS-MA'!BA$6,FALSE)</f>
        <v>0</v>
      </c>
      <c r="BB705" s="9">
        <f>VLOOKUP($E705,'ALL-GTK-MI-MTS-MA'!$E$13:$CF$361,'ALL-GTK-MI-MTS-MA'!BB$6,FALSE)</f>
        <v>0</v>
      </c>
      <c r="BC705" s="9">
        <f>VLOOKUP($E705,'ALL-GTK-MI-MTS-MA'!$E$13:$CF$361,'ALL-GTK-MI-MTS-MA'!BC$6,FALSE)</f>
        <v>0</v>
      </c>
      <c r="BD705" s="310">
        <f t="shared" si="380"/>
        <v>1</v>
      </c>
      <c r="BE705" s="310">
        <f t="shared" si="381"/>
        <v>0</v>
      </c>
      <c r="BF705" s="10">
        <f t="shared" si="382"/>
        <v>1</v>
      </c>
      <c r="BG705" s="311">
        <f t="shared" si="383"/>
        <v>4</v>
      </c>
      <c r="BH705" s="311">
        <f t="shared" si="384"/>
        <v>3</v>
      </c>
      <c r="BI705" s="10">
        <f t="shared" si="385"/>
        <v>7</v>
      </c>
      <c r="BJ705" s="44">
        <f t="shared" si="386"/>
        <v>5</v>
      </c>
      <c r="BK705" s="44">
        <f t="shared" si="387"/>
        <v>3</v>
      </c>
      <c r="BL705" s="11">
        <f t="shared" si="388"/>
        <v>8</v>
      </c>
      <c r="BM705" s="9">
        <f>VLOOKUP($E705,'ALL-GTK-MI-MTS-MA'!$E$13:$CF$361,'ALL-GTK-MI-MTS-MA'!BM$6,FALSE)</f>
        <v>0</v>
      </c>
      <c r="BN705" s="9">
        <f>VLOOKUP($E705,'ALL-GTK-MI-MTS-MA'!$E$13:$CF$361,'ALL-GTK-MI-MTS-MA'!BN$6,FALSE)</f>
        <v>0</v>
      </c>
      <c r="BO705" s="9">
        <f>VLOOKUP($E705,'ALL-GTK-MI-MTS-MA'!$E$13:$CF$361,'ALL-GTK-MI-MTS-MA'!BO$6,FALSE)</f>
        <v>0</v>
      </c>
      <c r="BP705" s="9">
        <f>VLOOKUP($E705,'ALL-GTK-MI-MTS-MA'!$E$13:$CF$361,'ALL-GTK-MI-MTS-MA'!BP$6,FALSE)</f>
        <v>0</v>
      </c>
      <c r="BQ705" s="9">
        <f>VLOOKUP($E705,'ALL-GTK-MI-MTS-MA'!$E$13:$CF$361,'ALL-GTK-MI-MTS-MA'!BQ$6,FALSE)</f>
        <v>0</v>
      </c>
      <c r="BR705" s="9">
        <f>VLOOKUP($E705,'ALL-GTK-MI-MTS-MA'!$E$13:$CF$361,'ALL-GTK-MI-MTS-MA'!BR$6,FALSE)</f>
        <v>0</v>
      </c>
      <c r="BS705" s="9">
        <f>VLOOKUP($E705,'ALL-GTK-MI-MTS-MA'!$E$13:$CF$361,'ALL-GTK-MI-MTS-MA'!BS$6,FALSE)</f>
        <v>0</v>
      </c>
      <c r="BT705" s="9">
        <f>VLOOKUP($E705,'ALL-GTK-MI-MTS-MA'!$E$13:$CF$361,'ALL-GTK-MI-MTS-MA'!BT$6,FALSE)</f>
        <v>0</v>
      </c>
      <c r="BU705" s="299">
        <f t="shared" si="389"/>
        <v>0</v>
      </c>
      <c r="BV705" s="299">
        <f t="shared" si="390"/>
        <v>0</v>
      </c>
      <c r="BW705" s="44">
        <f t="shared" si="391"/>
        <v>0</v>
      </c>
      <c r="BX705" s="44">
        <f t="shared" si="392"/>
        <v>0</v>
      </c>
      <c r="BY705" s="11">
        <f t="shared" si="393"/>
        <v>0</v>
      </c>
      <c r="BZ705" s="14">
        <f t="shared" si="394"/>
        <v>5</v>
      </c>
      <c r="CA705" s="14">
        <f t="shared" si="395"/>
        <v>3</v>
      </c>
      <c r="CB705" s="13">
        <f t="shared" si="396"/>
        <v>0</v>
      </c>
      <c r="CC705" s="13">
        <f t="shared" si="397"/>
        <v>0</v>
      </c>
      <c r="CD705" s="312">
        <f t="shared" si="398"/>
        <v>5</v>
      </c>
      <c r="CE705" s="312">
        <f t="shared" si="399"/>
        <v>3</v>
      </c>
      <c r="CF705" s="313">
        <f t="shared" si="400"/>
        <v>8</v>
      </c>
      <c r="CG705" s="302" t="str">
        <f t="shared" si="401"/>
        <v>OK</v>
      </c>
    </row>
    <row r="706" spans="1:85" ht="14.25" x14ac:dyDescent="0.25">
      <c r="A706" s="6">
        <v>694</v>
      </c>
      <c r="B706" s="495">
        <v>24</v>
      </c>
      <c r="C706" s="495" t="s">
        <v>265</v>
      </c>
      <c r="D706" s="496" t="s">
        <v>19</v>
      </c>
      <c r="E706" s="626">
        <v>60712701</v>
      </c>
      <c r="F706" s="627" t="s">
        <v>820</v>
      </c>
      <c r="G706" s="624" t="s">
        <v>53</v>
      </c>
      <c r="H706" s="9">
        <f>VLOOKUP($E706,'ALL-GTK-MI-MTS-MA'!$E$13:$CF$361,'ALL-GTK-MI-MTS-MA'!H$6,FALSE)</f>
        <v>0</v>
      </c>
      <c r="I706" s="9">
        <f>VLOOKUP($E706,'ALL-GTK-MI-MTS-MA'!$E$13:$CF$361,'ALL-GTK-MI-MTS-MA'!I$6,FALSE)</f>
        <v>0</v>
      </c>
      <c r="J706" s="9">
        <f>VLOOKUP($E706,'ALL-GTK-MI-MTS-MA'!$E$13:$CF$361,'ALL-GTK-MI-MTS-MA'!J$6,FALSE)</f>
        <v>0</v>
      </c>
      <c r="K706" s="9">
        <f>VLOOKUP($E706,'ALL-GTK-MI-MTS-MA'!$E$13:$CF$361,'ALL-GTK-MI-MTS-MA'!K$6,FALSE)</f>
        <v>0</v>
      </c>
      <c r="L706" s="9">
        <f>VLOOKUP($E706,'ALL-GTK-MI-MTS-MA'!$E$13:$CF$361,'ALL-GTK-MI-MTS-MA'!L$6,FALSE)</f>
        <v>0</v>
      </c>
      <c r="M706" s="9">
        <f>VLOOKUP($E706,'ALL-GTK-MI-MTS-MA'!$E$13:$CF$361,'ALL-GTK-MI-MTS-MA'!M$6,FALSE)</f>
        <v>0</v>
      </c>
      <c r="N706" s="9">
        <f>VLOOKUP($E706,'ALL-GTK-MI-MTS-MA'!$E$13:$CF$361,'ALL-GTK-MI-MTS-MA'!N$6,FALSE)</f>
        <v>1</v>
      </c>
      <c r="O706" s="9">
        <f>VLOOKUP($E706,'ALL-GTK-MI-MTS-MA'!$E$13:$CF$361,'ALL-GTK-MI-MTS-MA'!O$6,FALSE)</f>
        <v>1</v>
      </c>
      <c r="P706" s="299">
        <f t="shared" si="366"/>
        <v>1</v>
      </c>
      <c r="Q706" s="299">
        <f t="shared" si="367"/>
        <v>1</v>
      </c>
      <c r="R706" s="300">
        <f t="shared" si="368"/>
        <v>2</v>
      </c>
      <c r="S706" s="9">
        <f>VLOOKUP($E706,'ALL-GTK-MI-MTS-MA'!$E$13:$CF$361,'ALL-GTK-MI-MTS-MA'!S$6,FALSE)</f>
        <v>5</v>
      </c>
      <c r="T706" s="9">
        <f>VLOOKUP($E706,'ALL-GTK-MI-MTS-MA'!$E$13:$CF$361,'ALL-GTK-MI-MTS-MA'!T$6,FALSE)</f>
        <v>2</v>
      </c>
      <c r="U706" s="9">
        <f>VLOOKUP($E706,'ALL-GTK-MI-MTS-MA'!$E$13:$CF$361,'ALL-GTK-MI-MTS-MA'!U$6,FALSE)</f>
        <v>0</v>
      </c>
      <c r="V706" s="9">
        <f>VLOOKUP($E706,'ALL-GTK-MI-MTS-MA'!$E$13:$CF$361,'ALL-GTK-MI-MTS-MA'!V$6,FALSE)</f>
        <v>0</v>
      </c>
      <c r="W706" s="9">
        <f>VLOOKUP($E706,'ALL-GTK-MI-MTS-MA'!$E$13:$CF$361,'ALL-GTK-MI-MTS-MA'!W$6,FALSE)</f>
        <v>0</v>
      </c>
      <c r="X706" s="9">
        <f>VLOOKUP($E706,'ALL-GTK-MI-MTS-MA'!$E$13:$CF$361,'ALL-GTK-MI-MTS-MA'!X$6,FALSE)</f>
        <v>0</v>
      </c>
      <c r="Y706" s="299">
        <f t="shared" si="369"/>
        <v>5</v>
      </c>
      <c r="Z706" s="299">
        <f t="shared" si="370"/>
        <v>2</v>
      </c>
      <c r="AA706" s="10">
        <f t="shared" si="371"/>
        <v>7</v>
      </c>
      <c r="AB706" s="44">
        <f t="shared" si="372"/>
        <v>6</v>
      </c>
      <c r="AC706" s="44">
        <f t="shared" si="373"/>
        <v>3</v>
      </c>
      <c r="AD706" s="11">
        <f t="shared" si="374"/>
        <v>9</v>
      </c>
      <c r="AE706" s="9">
        <f>VLOOKUP($E706,'ALL-GTK-MI-MTS-MA'!$E$13:$CF$361,'ALL-GTK-MI-MTS-MA'!AE$6,FALSE)</f>
        <v>3</v>
      </c>
      <c r="AF706" s="9">
        <f>VLOOKUP($E706,'ALL-GTK-MI-MTS-MA'!$E$13:$CF$361,'ALL-GTK-MI-MTS-MA'!AF$6,FALSE)</f>
        <v>1</v>
      </c>
      <c r="AG706" s="10">
        <f t="shared" si="375"/>
        <v>4</v>
      </c>
      <c r="AH706" s="9">
        <f>VLOOKUP($E706,'ALL-GTK-MI-MTS-MA'!$E$13:$CF$361,'ALL-GTK-MI-MTS-MA'!AH$6,FALSE)</f>
        <v>3</v>
      </c>
      <c r="AI706" s="9">
        <f>VLOOKUP($E706,'ALL-GTK-MI-MTS-MA'!$E$13:$CF$361,'ALL-GTK-MI-MTS-MA'!AI$6,FALSE)</f>
        <v>2</v>
      </c>
      <c r="AJ706" s="10">
        <f t="shared" si="376"/>
        <v>5</v>
      </c>
      <c r="AK706" s="44">
        <f t="shared" si="377"/>
        <v>6</v>
      </c>
      <c r="AL706" s="44">
        <f t="shared" si="378"/>
        <v>3</v>
      </c>
      <c r="AM706" s="11">
        <f t="shared" si="379"/>
        <v>9</v>
      </c>
      <c r="AN706" s="299">
        <v>0</v>
      </c>
      <c r="AO706" s="299">
        <v>0</v>
      </c>
      <c r="AP706" s="9">
        <f>VLOOKUP($E706,'ALL-GTK-MI-MTS-MA'!$E$13:$CF$361,'ALL-GTK-MI-MTS-MA'!AP$6,FALSE)</f>
        <v>0</v>
      </c>
      <c r="AQ706" s="9">
        <f>VLOOKUP($E706,'ALL-GTK-MI-MTS-MA'!$E$13:$CF$361,'ALL-GTK-MI-MTS-MA'!AQ$6,FALSE)</f>
        <v>0</v>
      </c>
      <c r="AR706" s="9">
        <f>VLOOKUP($E706,'ALL-GTK-MI-MTS-MA'!$E$13:$CF$361,'ALL-GTK-MI-MTS-MA'!AR$6,FALSE)</f>
        <v>0</v>
      </c>
      <c r="AS706" s="9">
        <f>VLOOKUP($E706,'ALL-GTK-MI-MTS-MA'!$E$13:$CF$361,'ALL-GTK-MI-MTS-MA'!AS$6,FALSE)</f>
        <v>0</v>
      </c>
      <c r="AT706" s="9">
        <f>VLOOKUP($E706,'ALL-GTK-MI-MTS-MA'!$E$13:$CF$361,'ALL-GTK-MI-MTS-MA'!AT$6,FALSE)</f>
        <v>2</v>
      </c>
      <c r="AU706" s="9">
        <f>VLOOKUP($E706,'ALL-GTK-MI-MTS-MA'!$E$13:$CF$361,'ALL-GTK-MI-MTS-MA'!AU$6,FALSE)</f>
        <v>0</v>
      </c>
      <c r="AV706" s="590">
        <f>VLOOKUP($E706,'ALL-GTK-MI-MTS-MA'!$E$13:$CF$361,'ALL-GTK-MI-MTS-MA'!AV$6,FALSE)</f>
        <v>0</v>
      </c>
      <c r="AW706" s="590">
        <f>VLOOKUP($E706,'ALL-GTK-MI-MTS-MA'!$E$13:$CF$361,'ALL-GTK-MI-MTS-MA'!AW$6,FALSE)</f>
        <v>0</v>
      </c>
      <c r="AX706" s="9">
        <f>VLOOKUP($E706,'ALL-GTK-MI-MTS-MA'!$E$13:$CF$361,'ALL-GTK-MI-MTS-MA'!AX$6,FALSE)</f>
        <v>3</v>
      </c>
      <c r="AY706" s="9">
        <f>VLOOKUP($E706,'ALL-GTK-MI-MTS-MA'!$E$13:$CF$361,'ALL-GTK-MI-MTS-MA'!AY$6,FALSE)</f>
        <v>3</v>
      </c>
      <c r="AZ706" s="9">
        <f>VLOOKUP($E706,'ALL-GTK-MI-MTS-MA'!$E$13:$CF$361,'ALL-GTK-MI-MTS-MA'!AZ$6,FALSE)</f>
        <v>1</v>
      </c>
      <c r="BA706" s="9">
        <f>VLOOKUP($E706,'ALL-GTK-MI-MTS-MA'!$E$13:$CF$361,'ALL-GTK-MI-MTS-MA'!BA$6,FALSE)</f>
        <v>0</v>
      </c>
      <c r="BB706" s="9">
        <f>VLOOKUP($E706,'ALL-GTK-MI-MTS-MA'!$E$13:$CF$361,'ALL-GTK-MI-MTS-MA'!BB$6,FALSE)</f>
        <v>0</v>
      </c>
      <c r="BC706" s="9">
        <f>VLOOKUP($E706,'ALL-GTK-MI-MTS-MA'!$E$13:$CF$361,'ALL-GTK-MI-MTS-MA'!BC$6,FALSE)</f>
        <v>0</v>
      </c>
      <c r="BD706" s="310">
        <f t="shared" si="380"/>
        <v>2</v>
      </c>
      <c r="BE706" s="310">
        <f t="shared" si="381"/>
        <v>0</v>
      </c>
      <c r="BF706" s="10">
        <f t="shared" si="382"/>
        <v>2</v>
      </c>
      <c r="BG706" s="311">
        <f t="shared" si="383"/>
        <v>4</v>
      </c>
      <c r="BH706" s="311">
        <f t="shared" si="384"/>
        <v>3</v>
      </c>
      <c r="BI706" s="10">
        <f t="shared" si="385"/>
        <v>7</v>
      </c>
      <c r="BJ706" s="44">
        <f t="shared" si="386"/>
        <v>6</v>
      </c>
      <c r="BK706" s="44">
        <f t="shared" si="387"/>
        <v>3</v>
      </c>
      <c r="BL706" s="11">
        <f t="shared" si="388"/>
        <v>9</v>
      </c>
      <c r="BM706" s="9">
        <f>VLOOKUP($E706,'ALL-GTK-MI-MTS-MA'!$E$13:$CF$361,'ALL-GTK-MI-MTS-MA'!BM$6,FALSE)</f>
        <v>0</v>
      </c>
      <c r="BN706" s="9">
        <f>VLOOKUP($E706,'ALL-GTK-MI-MTS-MA'!$E$13:$CF$361,'ALL-GTK-MI-MTS-MA'!BN$6,FALSE)</f>
        <v>0</v>
      </c>
      <c r="BO706" s="9">
        <f>VLOOKUP($E706,'ALL-GTK-MI-MTS-MA'!$E$13:$CF$361,'ALL-GTK-MI-MTS-MA'!BO$6,FALSE)</f>
        <v>0</v>
      </c>
      <c r="BP706" s="9">
        <f>VLOOKUP($E706,'ALL-GTK-MI-MTS-MA'!$E$13:$CF$361,'ALL-GTK-MI-MTS-MA'!BP$6,FALSE)</f>
        <v>0</v>
      </c>
      <c r="BQ706" s="9">
        <f>VLOOKUP($E706,'ALL-GTK-MI-MTS-MA'!$E$13:$CF$361,'ALL-GTK-MI-MTS-MA'!BQ$6,FALSE)</f>
        <v>0</v>
      </c>
      <c r="BR706" s="9">
        <f>VLOOKUP($E706,'ALL-GTK-MI-MTS-MA'!$E$13:$CF$361,'ALL-GTK-MI-MTS-MA'!BR$6,FALSE)</f>
        <v>0</v>
      </c>
      <c r="BS706" s="9">
        <f>VLOOKUP($E706,'ALL-GTK-MI-MTS-MA'!$E$13:$CF$361,'ALL-GTK-MI-MTS-MA'!BS$6,FALSE)</f>
        <v>0</v>
      </c>
      <c r="BT706" s="9">
        <f>VLOOKUP($E706,'ALL-GTK-MI-MTS-MA'!$E$13:$CF$361,'ALL-GTK-MI-MTS-MA'!BT$6,FALSE)</f>
        <v>0</v>
      </c>
      <c r="BU706" s="299">
        <f t="shared" si="389"/>
        <v>0</v>
      </c>
      <c r="BV706" s="299">
        <f t="shared" si="390"/>
        <v>0</v>
      </c>
      <c r="BW706" s="44">
        <f t="shared" si="391"/>
        <v>0</v>
      </c>
      <c r="BX706" s="44">
        <f t="shared" si="392"/>
        <v>0</v>
      </c>
      <c r="BY706" s="11">
        <f t="shared" si="393"/>
        <v>0</v>
      </c>
      <c r="BZ706" s="14">
        <f t="shared" si="394"/>
        <v>6</v>
      </c>
      <c r="CA706" s="14">
        <f t="shared" si="395"/>
        <v>3</v>
      </c>
      <c r="CB706" s="13">
        <f t="shared" si="396"/>
        <v>0</v>
      </c>
      <c r="CC706" s="13">
        <f t="shared" si="397"/>
        <v>0</v>
      </c>
      <c r="CD706" s="312">
        <f t="shared" si="398"/>
        <v>6</v>
      </c>
      <c r="CE706" s="312">
        <f t="shared" si="399"/>
        <v>3</v>
      </c>
      <c r="CF706" s="313">
        <f t="shared" si="400"/>
        <v>9</v>
      </c>
      <c r="CG706" s="302" t="str">
        <f t="shared" si="401"/>
        <v>OK</v>
      </c>
    </row>
    <row r="707" spans="1:85" ht="14.25" x14ac:dyDescent="0.25">
      <c r="A707" s="6">
        <v>695</v>
      </c>
      <c r="B707" s="495">
        <v>25</v>
      </c>
      <c r="C707" s="495" t="s">
        <v>265</v>
      </c>
      <c r="D707" s="496" t="s">
        <v>19</v>
      </c>
      <c r="E707" s="626">
        <v>60712702</v>
      </c>
      <c r="F707" s="627" t="s">
        <v>821</v>
      </c>
      <c r="G707" s="624" t="s">
        <v>53</v>
      </c>
      <c r="H707" s="9">
        <f>VLOOKUP($E707,'ALL-GTK-MI-MTS-MA'!$E$13:$CF$361,'ALL-GTK-MI-MTS-MA'!H$6,FALSE)</f>
        <v>0</v>
      </c>
      <c r="I707" s="9">
        <f>VLOOKUP($E707,'ALL-GTK-MI-MTS-MA'!$E$13:$CF$361,'ALL-GTK-MI-MTS-MA'!I$6,FALSE)</f>
        <v>0</v>
      </c>
      <c r="J707" s="9">
        <f>VLOOKUP($E707,'ALL-GTK-MI-MTS-MA'!$E$13:$CF$361,'ALL-GTK-MI-MTS-MA'!J$6,FALSE)</f>
        <v>0</v>
      </c>
      <c r="K707" s="9">
        <f>VLOOKUP($E707,'ALL-GTK-MI-MTS-MA'!$E$13:$CF$361,'ALL-GTK-MI-MTS-MA'!K$6,FALSE)</f>
        <v>0</v>
      </c>
      <c r="L707" s="9">
        <f>VLOOKUP($E707,'ALL-GTK-MI-MTS-MA'!$E$13:$CF$361,'ALL-GTK-MI-MTS-MA'!L$6,FALSE)</f>
        <v>0</v>
      </c>
      <c r="M707" s="9">
        <f>VLOOKUP($E707,'ALL-GTK-MI-MTS-MA'!$E$13:$CF$361,'ALL-GTK-MI-MTS-MA'!M$6,FALSE)</f>
        <v>0</v>
      </c>
      <c r="N707" s="9">
        <f>VLOOKUP($E707,'ALL-GTK-MI-MTS-MA'!$E$13:$CF$361,'ALL-GTK-MI-MTS-MA'!N$6,FALSE)</f>
        <v>0</v>
      </c>
      <c r="O707" s="9">
        <f>VLOOKUP($E707,'ALL-GTK-MI-MTS-MA'!$E$13:$CF$361,'ALL-GTK-MI-MTS-MA'!O$6,FALSE)</f>
        <v>4</v>
      </c>
      <c r="P707" s="299">
        <f t="shared" si="366"/>
        <v>0</v>
      </c>
      <c r="Q707" s="299">
        <f t="shared" si="367"/>
        <v>4</v>
      </c>
      <c r="R707" s="300">
        <f t="shared" si="368"/>
        <v>4</v>
      </c>
      <c r="S707" s="9">
        <f>VLOOKUP($E707,'ALL-GTK-MI-MTS-MA'!$E$13:$CF$361,'ALL-GTK-MI-MTS-MA'!S$6,FALSE)</f>
        <v>5</v>
      </c>
      <c r="T707" s="9">
        <f>VLOOKUP($E707,'ALL-GTK-MI-MTS-MA'!$E$13:$CF$361,'ALL-GTK-MI-MTS-MA'!T$6,FALSE)</f>
        <v>1</v>
      </c>
      <c r="U707" s="9">
        <f>VLOOKUP($E707,'ALL-GTK-MI-MTS-MA'!$E$13:$CF$361,'ALL-GTK-MI-MTS-MA'!U$6,FALSE)</f>
        <v>0</v>
      </c>
      <c r="V707" s="9">
        <f>VLOOKUP($E707,'ALL-GTK-MI-MTS-MA'!$E$13:$CF$361,'ALL-GTK-MI-MTS-MA'!V$6,FALSE)</f>
        <v>0</v>
      </c>
      <c r="W707" s="9">
        <f>VLOOKUP($E707,'ALL-GTK-MI-MTS-MA'!$E$13:$CF$361,'ALL-GTK-MI-MTS-MA'!W$6,FALSE)</f>
        <v>0</v>
      </c>
      <c r="X707" s="9">
        <f>VLOOKUP($E707,'ALL-GTK-MI-MTS-MA'!$E$13:$CF$361,'ALL-GTK-MI-MTS-MA'!X$6,FALSE)</f>
        <v>0</v>
      </c>
      <c r="Y707" s="299">
        <f t="shared" si="369"/>
        <v>5</v>
      </c>
      <c r="Z707" s="299">
        <f t="shared" si="370"/>
        <v>1</v>
      </c>
      <c r="AA707" s="10">
        <f t="shared" si="371"/>
        <v>6</v>
      </c>
      <c r="AB707" s="44">
        <f t="shared" si="372"/>
        <v>5</v>
      </c>
      <c r="AC707" s="44">
        <f t="shared" si="373"/>
        <v>5</v>
      </c>
      <c r="AD707" s="11">
        <f t="shared" si="374"/>
        <v>10</v>
      </c>
      <c r="AE707" s="9">
        <f>VLOOKUP($E707,'ALL-GTK-MI-MTS-MA'!$E$13:$CF$361,'ALL-GTK-MI-MTS-MA'!AE$6,FALSE)</f>
        <v>1</v>
      </c>
      <c r="AF707" s="9">
        <f>VLOOKUP($E707,'ALL-GTK-MI-MTS-MA'!$E$13:$CF$361,'ALL-GTK-MI-MTS-MA'!AF$6,FALSE)</f>
        <v>1</v>
      </c>
      <c r="AG707" s="10">
        <f t="shared" si="375"/>
        <v>2</v>
      </c>
      <c r="AH707" s="9">
        <f>VLOOKUP($E707,'ALL-GTK-MI-MTS-MA'!$E$13:$CF$361,'ALL-GTK-MI-MTS-MA'!AH$6,FALSE)</f>
        <v>4</v>
      </c>
      <c r="AI707" s="9">
        <f>VLOOKUP($E707,'ALL-GTK-MI-MTS-MA'!$E$13:$CF$361,'ALL-GTK-MI-MTS-MA'!AI$6,FALSE)</f>
        <v>4</v>
      </c>
      <c r="AJ707" s="10">
        <f t="shared" si="376"/>
        <v>8</v>
      </c>
      <c r="AK707" s="44">
        <f t="shared" si="377"/>
        <v>5</v>
      </c>
      <c r="AL707" s="44">
        <f t="shared" si="378"/>
        <v>5</v>
      </c>
      <c r="AM707" s="11">
        <f t="shared" si="379"/>
        <v>10</v>
      </c>
      <c r="AN707" s="299">
        <v>0</v>
      </c>
      <c r="AO707" s="299">
        <v>0</v>
      </c>
      <c r="AP707" s="9">
        <f>VLOOKUP($E707,'ALL-GTK-MI-MTS-MA'!$E$13:$CF$361,'ALL-GTK-MI-MTS-MA'!AP$6,FALSE)</f>
        <v>0</v>
      </c>
      <c r="AQ707" s="9">
        <f>VLOOKUP($E707,'ALL-GTK-MI-MTS-MA'!$E$13:$CF$361,'ALL-GTK-MI-MTS-MA'!AQ$6,FALSE)</f>
        <v>0</v>
      </c>
      <c r="AR707" s="9">
        <f>VLOOKUP($E707,'ALL-GTK-MI-MTS-MA'!$E$13:$CF$361,'ALL-GTK-MI-MTS-MA'!AR$6,FALSE)</f>
        <v>0</v>
      </c>
      <c r="AS707" s="9">
        <f>VLOOKUP($E707,'ALL-GTK-MI-MTS-MA'!$E$13:$CF$361,'ALL-GTK-MI-MTS-MA'!AS$6,FALSE)</f>
        <v>0</v>
      </c>
      <c r="AT707" s="9">
        <f>VLOOKUP($E707,'ALL-GTK-MI-MTS-MA'!$E$13:$CF$361,'ALL-GTK-MI-MTS-MA'!AT$6,FALSE)</f>
        <v>0</v>
      </c>
      <c r="AU707" s="9">
        <f>VLOOKUP($E707,'ALL-GTK-MI-MTS-MA'!$E$13:$CF$361,'ALL-GTK-MI-MTS-MA'!AU$6,FALSE)</f>
        <v>0</v>
      </c>
      <c r="AV707" s="590">
        <f>VLOOKUP($E707,'ALL-GTK-MI-MTS-MA'!$E$13:$CF$361,'ALL-GTK-MI-MTS-MA'!AV$6,FALSE)</f>
        <v>0</v>
      </c>
      <c r="AW707" s="590">
        <f>VLOOKUP($E707,'ALL-GTK-MI-MTS-MA'!$E$13:$CF$361,'ALL-GTK-MI-MTS-MA'!AW$6,FALSE)</f>
        <v>0</v>
      </c>
      <c r="AX707" s="9">
        <f>VLOOKUP($E707,'ALL-GTK-MI-MTS-MA'!$E$13:$CF$361,'ALL-GTK-MI-MTS-MA'!AX$6,FALSE)</f>
        <v>5</v>
      </c>
      <c r="AY707" s="9">
        <f>VLOOKUP($E707,'ALL-GTK-MI-MTS-MA'!$E$13:$CF$361,'ALL-GTK-MI-MTS-MA'!AY$6,FALSE)</f>
        <v>5</v>
      </c>
      <c r="AZ707" s="9">
        <f>VLOOKUP($E707,'ALL-GTK-MI-MTS-MA'!$E$13:$CF$361,'ALL-GTK-MI-MTS-MA'!AZ$6,FALSE)</f>
        <v>0</v>
      </c>
      <c r="BA707" s="9">
        <f>VLOOKUP($E707,'ALL-GTK-MI-MTS-MA'!$E$13:$CF$361,'ALL-GTK-MI-MTS-MA'!BA$6,FALSE)</f>
        <v>0</v>
      </c>
      <c r="BB707" s="9">
        <f>VLOOKUP($E707,'ALL-GTK-MI-MTS-MA'!$E$13:$CF$361,'ALL-GTK-MI-MTS-MA'!BB$6,FALSE)</f>
        <v>0</v>
      </c>
      <c r="BC707" s="9">
        <f>VLOOKUP($E707,'ALL-GTK-MI-MTS-MA'!$E$13:$CF$361,'ALL-GTK-MI-MTS-MA'!BC$6,FALSE)</f>
        <v>0</v>
      </c>
      <c r="BD707" s="310">
        <f t="shared" si="380"/>
        <v>0</v>
      </c>
      <c r="BE707" s="310">
        <f t="shared" si="381"/>
        <v>0</v>
      </c>
      <c r="BF707" s="10">
        <f t="shared" si="382"/>
        <v>0</v>
      </c>
      <c r="BG707" s="311">
        <f t="shared" si="383"/>
        <v>5</v>
      </c>
      <c r="BH707" s="311">
        <f t="shared" si="384"/>
        <v>5</v>
      </c>
      <c r="BI707" s="10">
        <f t="shared" si="385"/>
        <v>10</v>
      </c>
      <c r="BJ707" s="44">
        <f t="shared" si="386"/>
        <v>5</v>
      </c>
      <c r="BK707" s="44">
        <f t="shared" si="387"/>
        <v>5</v>
      </c>
      <c r="BL707" s="11">
        <f t="shared" si="388"/>
        <v>10</v>
      </c>
      <c r="BM707" s="9">
        <f>VLOOKUP($E707,'ALL-GTK-MI-MTS-MA'!$E$13:$CF$361,'ALL-GTK-MI-MTS-MA'!BM$6,FALSE)</f>
        <v>0</v>
      </c>
      <c r="BN707" s="9">
        <f>VLOOKUP($E707,'ALL-GTK-MI-MTS-MA'!$E$13:$CF$361,'ALL-GTK-MI-MTS-MA'!BN$6,FALSE)</f>
        <v>0</v>
      </c>
      <c r="BO707" s="9">
        <f>VLOOKUP($E707,'ALL-GTK-MI-MTS-MA'!$E$13:$CF$361,'ALL-GTK-MI-MTS-MA'!BO$6,FALSE)</f>
        <v>0</v>
      </c>
      <c r="BP707" s="9">
        <f>VLOOKUP($E707,'ALL-GTK-MI-MTS-MA'!$E$13:$CF$361,'ALL-GTK-MI-MTS-MA'!BP$6,FALSE)</f>
        <v>0</v>
      </c>
      <c r="BQ707" s="9">
        <f>VLOOKUP($E707,'ALL-GTK-MI-MTS-MA'!$E$13:$CF$361,'ALL-GTK-MI-MTS-MA'!BQ$6,FALSE)</f>
        <v>0</v>
      </c>
      <c r="BR707" s="9">
        <f>VLOOKUP($E707,'ALL-GTK-MI-MTS-MA'!$E$13:$CF$361,'ALL-GTK-MI-MTS-MA'!BR$6,FALSE)</f>
        <v>0</v>
      </c>
      <c r="BS707" s="9">
        <f>VLOOKUP($E707,'ALL-GTK-MI-MTS-MA'!$E$13:$CF$361,'ALL-GTK-MI-MTS-MA'!BS$6,FALSE)</f>
        <v>0</v>
      </c>
      <c r="BT707" s="9">
        <f>VLOOKUP($E707,'ALL-GTK-MI-MTS-MA'!$E$13:$CF$361,'ALL-GTK-MI-MTS-MA'!BT$6,FALSE)</f>
        <v>0</v>
      </c>
      <c r="BU707" s="299">
        <f t="shared" si="389"/>
        <v>0</v>
      </c>
      <c r="BV707" s="299">
        <f t="shared" si="390"/>
        <v>0</v>
      </c>
      <c r="BW707" s="44">
        <f t="shared" si="391"/>
        <v>0</v>
      </c>
      <c r="BX707" s="44">
        <f t="shared" si="392"/>
        <v>0</v>
      </c>
      <c r="BY707" s="11">
        <f t="shared" si="393"/>
        <v>0</v>
      </c>
      <c r="BZ707" s="14">
        <f t="shared" si="394"/>
        <v>5</v>
      </c>
      <c r="CA707" s="14">
        <f t="shared" si="395"/>
        <v>5</v>
      </c>
      <c r="CB707" s="13">
        <f t="shared" si="396"/>
        <v>0</v>
      </c>
      <c r="CC707" s="13">
        <f t="shared" si="397"/>
        <v>0</v>
      </c>
      <c r="CD707" s="312">
        <f t="shared" si="398"/>
        <v>5</v>
      </c>
      <c r="CE707" s="312">
        <f t="shared" si="399"/>
        <v>5</v>
      </c>
      <c r="CF707" s="313">
        <f t="shared" si="400"/>
        <v>10</v>
      </c>
      <c r="CG707" s="302" t="str">
        <f t="shared" si="401"/>
        <v>OK</v>
      </c>
    </row>
    <row r="708" spans="1:85" ht="14.25" x14ac:dyDescent="0.25">
      <c r="A708" s="6">
        <v>696</v>
      </c>
      <c r="B708" s="495">
        <v>26</v>
      </c>
      <c r="C708" s="495" t="s">
        <v>265</v>
      </c>
      <c r="D708" s="496" t="s">
        <v>19</v>
      </c>
      <c r="E708" s="626">
        <v>60712703</v>
      </c>
      <c r="F708" s="627" t="s">
        <v>822</v>
      </c>
      <c r="G708" s="624" t="s">
        <v>53</v>
      </c>
      <c r="H708" s="9">
        <f>VLOOKUP($E708,'ALL-GTK-MI-MTS-MA'!$E$13:$CF$361,'ALL-GTK-MI-MTS-MA'!H$6,FALSE)</f>
        <v>0</v>
      </c>
      <c r="I708" s="9">
        <f>VLOOKUP($E708,'ALL-GTK-MI-MTS-MA'!$E$13:$CF$361,'ALL-GTK-MI-MTS-MA'!I$6,FALSE)</f>
        <v>0</v>
      </c>
      <c r="J708" s="9">
        <f>VLOOKUP($E708,'ALL-GTK-MI-MTS-MA'!$E$13:$CF$361,'ALL-GTK-MI-MTS-MA'!J$6,FALSE)</f>
        <v>0</v>
      </c>
      <c r="K708" s="9">
        <f>VLOOKUP($E708,'ALL-GTK-MI-MTS-MA'!$E$13:$CF$361,'ALL-GTK-MI-MTS-MA'!K$6,FALSE)</f>
        <v>0</v>
      </c>
      <c r="L708" s="9">
        <f>VLOOKUP($E708,'ALL-GTK-MI-MTS-MA'!$E$13:$CF$361,'ALL-GTK-MI-MTS-MA'!L$6,FALSE)</f>
        <v>0</v>
      </c>
      <c r="M708" s="9">
        <f>VLOOKUP($E708,'ALL-GTK-MI-MTS-MA'!$E$13:$CF$361,'ALL-GTK-MI-MTS-MA'!M$6,FALSE)</f>
        <v>0</v>
      </c>
      <c r="N708" s="9">
        <f>VLOOKUP($E708,'ALL-GTK-MI-MTS-MA'!$E$13:$CF$361,'ALL-GTK-MI-MTS-MA'!N$6,FALSE)</f>
        <v>2</v>
      </c>
      <c r="O708" s="9">
        <f>VLOOKUP($E708,'ALL-GTK-MI-MTS-MA'!$E$13:$CF$361,'ALL-GTK-MI-MTS-MA'!O$6,FALSE)</f>
        <v>1</v>
      </c>
      <c r="P708" s="299">
        <f t="shared" si="366"/>
        <v>2</v>
      </c>
      <c r="Q708" s="299">
        <f t="shared" si="367"/>
        <v>1</v>
      </c>
      <c r="R708" s="300">
        <f t="shared" si="368"/>
        <v>3</v>
      </c>
      <c r="S708" s="9">
        <f>VLOOKUP($E708,'ALL-GTK-MI-MTS-MA'!$E$13:$CF$361,'ALL-GTK-MI-MTS-MA'!S$6,FALSE)</f>
        <v>5</v>
      </c>
      <c r="T708" s="9">
        <f>VLOOKUP($E708,'ALL-GTK-MI-MTS-MA'!$E$13:$CF$361,'ALL-GTK-MI-MTS-MA'!T$6,FALSE)</f>
        <v>2</v>
      </c>
      <c r="U708" s="9">
        <f>VLOOKUP($E708,'ALL-GTK-MI-MTS-MA'!$E$13:$CF$361,'ALL-GTK-MI-MTS-MA'!U$6,FALSE)</f>
        <v>0</v>
      </c>
      <c r="V708" s="9">
        <f>VLOOKUP($E708,'ALL-GTK-MI-MTS-MA'!$E$13:$CF$361,'ALL-GTK-MI-MTS-MA'!V$6,FALSE)</f>
        <v>0</v>
      </c>
      <c r="W708" s="9">
        <f>VLOOKUP($E708,'ALL-GTK-MI-MTS-MA'!$E$13:$CF$361,'ALL-GTK-MI-MTS-MA'!W$6,FALSE)</f>
        <v>0</v>
      </c>
      <c r="X708" s="9">
        <f>VLOOKUP($E708,'ALL-GTK-MI-MTS-MA'!$E$13:$CF$361,'ALL-GTK-MI-MTS-MA'!X$6,FALSE)</f>
        <v>0</v>
      </c>
      <c r="Y708" s="299">
        <f t="shared" si="369"/>
        <v>5</v>
      </c>
      <c r="Z708" s="299">
        <f t="shared" si="370"/>
        <v>2</v>
      </c>
      <c r="AA708" s="10">
        <f t="shared" si="371"/>
        <v>7</v>
      </c>
      <c r="AB708" s="44">
        <f t="shared" si="372"/>
        <v>7</v>
      </c>
      <c r="AC708" s="44">
        <f t="shared" si="373"/>
        <v>3</v>
      </c>
      <c r="AD708" s="11">
        <f t="shared" si="374"/>
        <v>10</v>
      </c>
      <c r="AE708" s="9">
        <f>VLOOKUP($E708,'ALL-GTK-MI-MTS-MA'!$E$13:$CF$361,'ALL-GTK-MI-MTS-MA'!AE$6,FALSE)</f>
        <v>2</v>
      </c>
      <c r="AF708" s="9">
        <f>VLOOKUP($E708,'ALL-GTK-MI-MTS-MA'!$E$13:$CF$361,'ALL-GTK-MI-MTS-MA'!AF$6,FALSE)</f>
        <v>2</v>
      </c>
      <c r="AG708" s="10">
        <f t="shared" si="375"/>
        <v>4</v>
      </c>
      <c r="AH708" s="9">
        <f>VLOOKUP($E708,'ALL-GTK-MI-MTS-MA'!$E$13:$CF$361,'ALL-GTK-MI-MTS-MA'!AH$6,FALSE)</f>
        <v>5</v>
      </c>
      <c r="AI708" s="9">
        <f>VLOOKUP($E708,'ALL-GTK-MI-MTS-MA'!$E$13:$CF$361,'ALL-GTK-MI-MTS-MA'!AI$6,FALSE)</f>
        <v>1</v>
      </c>
      <c r="AJ708" s="10">
        <f t="shared" si="376"/>
        <v>6</v>
      </c>
      <c r="AK708" s="44">
        <f t="shared" si="377"/>
        <v>7</v>
      </c>
      <c r="AL708" s="44">
        <f t="shared" si="378"/>
        <v>3</v>
      </c>
      <c r="AM708" s="11">
        <f t="shared" si="379"/>
        <v>10</v>
      </c>
      <c r="AN708" s="299">
        <v>0</v>
      </c>
      <c r="AO708" s="299">
        <v>0</v>
      </c>
      <c r="AP708" s="9">
        <f>VLOOKUP($E708,'ALL-GTK-MI-MTS-MA'!$E$13:$CF$361,'ALL-GTK-MI-MTS-MA'!AP$6,FALSE)</f>
        <v>0</v>
      </c>
      <c r="AQ708" s="9">
        <f>VLOOKUP($E708,'ALL-GTK-MI-MTS-MA'!$E$13:$CF$361,'ALL-GTK-MI-MTS-MA'!AQ$6,FALSE)</f>
        <v>0</v>
      </c>
      <c r="AR708" s="9">
        <f>VLOOKUP($E708,'ALL-GTK-MI-MTS-MA'!$E$13:$CF$361,'ALL-GTK-MI-MTS-MA'!AR$6,FALSE)</f>
        <v>0</v>
      </c>
      <c r="AS708" s="9">
        <f>VLOOKUP($E708,'ALL-GTK-MI-MTS-MA'!$E$13:$CF$361,'ALL-GTK-MI-MTS-MA'!AS$6,FALSE)</f>
        <v>0</v>
      </c>
      <c r="AT708" s="9">
        <f>VLOOKUP($E708,'ALL-GTK-MI-MTS-MA'!$E$13:$CF$361,'ALL-GTK-MI-MTS-MA'!AT$6,FALSE)</f>
        <v>0</v>
      </c>
      <c r="AU708" s="9">
        <f>VLOOKUP($E708,'ALL-GTK-MI-MTS-MA'!$E$13:$CF$361,'ALL-GTK-MI-MTS-MA'!AU$6,FALSE)</f>
        <v>1</v>
      </c>
      <c r="AV708" s="590">
        <f>VLOOKUP($E708,'ALL-GTK-MI-MTS-MA'!$E$13:$CF$361,'ALL-GTK-MI-MTS-MA'!AV$6,FALSE)</f>
        <v>0</v>
      </c>
      <c r="AW708" s="590">
        <f>VLOOKUP($E708,'ALL-GTK-MI-MTS-MA'!$E$13:$CF$361,'ALL-GTK-MI-MTS-MA'!AW$6,FALSE)</f>
        <v>0</v>
      </c>
      <c r="AX708" s="9">
        <f>VLOOKUP($E708,'ALL-GTK-MI-MTS-MA'!$E$13:$CF$361,'ALL-GTK-MI-MTS-MA'!AX$6,FALSE)</f>
        <v>7</v>
      </c>
      <c r="AY708" s="9">
        <f>VLOOKUP($E708,'ALL-GTK-MI-MTS-MA'!$E$13:$CF$361,'ALL-GTK-MI-MTS-MA'!AY$6,FALSE)</f>
        <v>2</v>
      </c>
      <c r="AZ708" s="9">
        <f>VLOOKUP($E708,'ALL-GTK-MI-MTS-MA'!$E$13:$CF$361,'ALL-GTK-MI-MTS-MA'!AZ$6,FALSE)</f>
        <v>0</v>
      </c>
      <c r="BA708" s="9">
        <f>VLOOKUP($E708,'ALL-GTK-MI-MTS-MA'!$E$13:$CF$361,'ALL-GTK-MI-MTS-MA'!BA$6,FALSE)</f>
        <v>0</v>
      </c>
      <c r="BB708" s="9">
        <f>VLOOKUP($E708,'ALL-GTK-MI-MTS-MA'!$E$13:$CF$361,'ALL-GTK-MI-MTS-MA'!BB$6,FALSE)</f>
        <v>0</v>
      </c>
      <c r="BC708" s="9">
        <f>VLOOKUP($E708,'ALL-GTK-MI-MTS-MA'!$E$13:$CF$361,'ALL-GTK-MI-MTS-MA'!BC$6,FALSE)</f>
        <v>0</v>
      </c>
      <c r="BD708" s="310">
        <f t="shared" si="380"/>
        <v>0</v>
      </c>
      <c r="BE708" s="310">
        <f t="shared" si="381"/>
        <v>1</v>
      </c>
      <c r="BF708" s="10">
        <f t="shared" si="382"/>
        <v>1</v>
      </c>
      <c r="BG708" s="311">
        <f t="shared" si="383"/>
        <v>7</v>
      </c>
      <c r="BH708" s="311">
        <f t="shared" si="384"/>
        <v>2</v>
      </c>
      <c r="BI708" s="10">
        <f t="shared" si="385"/>
        <v>9</v>
      </c>
      <c r="BJ708" s="44">
        <f t="shared" si="386"/>
        <v>7</v>
      </c>
      <c r="BK708" s="44">
        <f t="shared" si="387"/>
        <v>3</v>
      </c>
      <c r="BL708" s="11">
        <f t="shared" si="388"/>
        <v>10</v>
      </c>
      <c r="BM708" s="9">
        <f>VLOOKUP($E708,'ALL-GTK-MI-MTS-MA'!$E$13:$CF$361,'ALL-GTK-MI-MTS-MA'!BM$6,FALSE)</f>
        <v>0</v>
      </c>
      <c r="BN708" s="9">
        <f>VLOOKUP($E708,'ALL-GTK-MI-MTS-MA'!$E$13:$CF$361,'ALL-GTK-MI-MTS-MA'!BN$6,FALSE)</f>
        <v>0</v>
      </c>
      <c r="BO708" s="9">
        <f>VLOOKUP($E708,'ALL-GTK-MI-MTS-MA'!$E$13:$CF$361,'ALL-GTK-MI-MTS-MA'!BO$6,FALSE)</f>
        <v>2</v>
      </c>
      <c r="BP708" s="9">
        <f>VLOOKUP($E708,'ALL-GTK-MI-MTS-MA'!$E$13:$CF$361,'ALL-GTK-MI-MTS-MA'!BP$6,FALSE)</f>
        <v>0</v>
      </c>
      <c r="BQ708" s="9">
        <f>VLOOKUP($E708,'ALL-GTK-MI-MTS-MA'!$E$13:$CF$361,'ALL-GTK-MI-MTS-MA'!BQ$6,FALSE)</f>
        <v>0</v>
      </c>
      <c r="BR708" s="9">
        <f>VLOOKUP($E708,'ALL-GTK-MI-MTS-MA'!$E$13:$CF$361,'ALL-GTK-MI-MTS-MA'!BR$6,FALSE)</f>
        <v>0</v>
      </c>
      <c r="BS708" s="9">
        <f>VLOOKUP($E708,'ALL-GTK-MI-MTS-MA'!$E$13:$CF$361,'ALL-GTK-MI-MTS-MA'!BS$6,FALSE)</f>
        <v>0</v>
      </c>
      <c r="BT708" s="9">
        <f>VLOOKUP($E708,'ALL-GTK-MI-MTS-MA'!$E$13:$CF$361,'ALL-GTK-MI-MTS-MA'!BT$6,FALSE)</f>
        <v>0</v>
      </c>
      <c r="BU708" s="299">
        <f t="shared" si="389"/>
        <v>2</v>
      </c>
      <c r="BV708" s="299">
        <f t="shared" si="390"/>
        <v>0</v>
      </c>
      <c r="BW708" s="44">
        <f t="shared" si="391"/>
        <v>2</v>
      </c>
      <c r="BX708" s="44">
        <f t="shared" si="392"/>
        <v>0</v>
      </c>
      <c r="BY708" s="11">
        <f t="shared" si="393"/>
        <v>2</v>
      </c>
      <c r="BZ708" s="14">
        <f t="shared" si="394"/>
        <v>7</v>
      </c>
      <c r="CA708" s="14">
        <f t="shared" si="395"/>
        <v>3</v>
      </c>
      <c r="CB708" s="13">
        <f t="shared" si="396"/>
        <v>2</v>
      </c>
      <c r="CC708" s="13">
        <f t="shared" si="397"/>
        <v>0</v>
      </c>
      <c r="CD708" s="312">
        <f t="shared" si="398"/>
        <v>9</v>
      </c>
      <c r="CE708" s="312">
        <f t="shared" si="399"/>
        <v>3</v>
      </c>
      <c r="CF708" s="313">
        <f t="shared" si="400"/>
        <v>12</v>
      </c>
      <c r="CG708" s="302" t="str">
        <f t="shared" si="401"/>
        <v>OK</v>
      </c>
    </row>
    <row r="709" spans="1:85" ht="14.25" x14ac:dyDescent="0.25">
      <c r="A709" s="6">
        <v>697</v>
      </c>
      <c r="B709" s="495">
        <v>27</v>
      </c>
      <c r="C709" s="495" t="s">
        <v>265</v>
      </c>
      <c r="D709" s="496" t="s">
        <v>19</v>
      </c>
      <c r="E709" s="626">
        <v>60712704</v>
      </c>
      <c r="F709" s="627" t="s">
        <v>823</v>
      </c>
      <c r="G709" s="624" t="s">
        <v>53</v>
      </c>
      <c r="H709" s="9">
        <f>VLOOKUP($E709,'ALL-GTK-MI-MTS-MA'!$E$13:$CF$361,'ALL-GTK-MI-MTS-MA'!H$6,FALSE)</f>
        <v>0</v>
      </c>
      <c r="I709" s="9">
        <f>VLOOKUP($E709,'ALL-GTK-MI-MTS-MA'!$E$13:$CF$361,'ALL-GTK-MI-MTS-MA'!I$6,FALSE)</f>
        <v>0</v>
      </c>
      <c r="J709" s="9">
        <f>VLOOKUP($E709,'ALL-GTK-MI-MTS-MA'!$E$13:$CF$361,'ALL-GTK-MI-MTS-MA'!J$6,FALSE)</f>
        <v>0</v>
      </c>
      <c r="K709" s="9">
        <f>VLOOKUP($E709,'ALL-GTK-MI-MTS-MA'!$E$13:$CF$361,'ALL-GTK-MI-MTS-MA'!K$6,FALSE)</f>
        <v>0</v>
      </c>
      <c r="L709" s="9">
        <f>VLOOKUP($E709,'ALL-GTK-MI-MTS-MA'!$E$13:$CF$361,'ALL-GTK-MI-MTS-MA'!L$6,FALSE)</f>
        <v>0</v>
      </c>
      <c r="M709" s="9">
        <f>VLOOKUP($E709,'ALL-GTK-MI-MTS-MA'!$E$13:$CF$361,'ALL-GTK-MI-MTS-MA'!M$6,FALSE)</f>
        <v>0</v>
      </c>
      <c r="N709" s="9">
        <f>VLOOKUP($E709,'ALL-GTK-MI-MTS-MA'!$E$13:$CF$361,'ALL-GTK-MI-MTS-MA'!N$6,FALSE)</f>
        <v>3</v>
      </c>
      <c r="O709" s="9">
        <f>VLOOKUP($E709,'ALL-GTK-MI-MTS-MA'!$E$13:$CF$361,'ALL-GTK-MI-MTS-MA'!O$6,FALSE)</f>
        <v>2</v>
      </c>
      <c r="P709" s="299">
        <f t="shared" si="366"/>
        <v>3</v>
      </c>
      <c r="Q709" s="299">
        <f t="shared" si="367"/>
        <v>2</v>
      </c>
      <c r="R709" s="300">
        <f t="shared" si="368"/>
        <v>5</v>
      </c>
      <c r="S709" s="9">
        <f>VLOOKUP($E709,'ALL-GTK-MI-MTS-MA'!$E$13:$CF$361,'ALL-GTK-MI-MTS-MA'!S$6,FALSE)</f>
        <v>2</v>
      </c>
      <c r="T709" s="9">
        <f>VLOOKUP($E709,'ALL-GTK-MI-MTS-MA'!$E$13:$CF$361,'ALL-GTK-MI-MTS-MA'!T$6,FALSE)</f>
        <v>2</v>
      </c>
      <c r="U709" s="9">
        <f>VLOOKUP($E709,'ALL-GTK-MI-MTS-MA'!$E$13:$CF$361,'ALL-GTK-MI-MTS-MA'!U$6,FALSE)</f>
        <v>0</v>
      </c>
      <c r="V709" s="9">
        <f>VLOOKUP($E709,'ALL-GTK-MI-MTS-MA'!$E$13:$CF$361,'ALL-GTK-MI-MTS-MA'!V$6,FALSE)</f>
        <v>0</v>
      </c>
      <c r="W709" s="9">
        <f>VLOOKUP($E709,'ALL-GTK-MI-MTS-MA'!$E$13:$CF$361,'ALL-GTK-MI-MTS-MA'!W$6,FALSE)</f>
        <v>0</v>
      </c>
      <c r="X709" s="9">
        <f>VLOOKUP($E709,'ALL-GTK-MI-MTS-MA'!$E$13:$CF$361,'ALL-GTK-MI-MTS-MA'!X$6,FALSE)</f>
        <v>0</v>
      </c>
      <c r="Y709" s="299">
        <f t="shared" si="369"/>
        <v>2</v>
      </c>
      <c r="Z709" s="299">
        <f t="shared" si="370"/>
        <v>2</v>
      </c>
      <c r="AA709" s="10">
        <f t="shared" si="371"/>
        <v>4</v>
      </c>
      <c r="AB709" s="44">
        <f t="shared" si="372"/>
        <v>5</v>
      </c>
      <c r="AC709" s="44">
        <f t="shared" si="373"/>
        <v>4</v>
      </c>
      <c r="AD709" s="11">
        <f t="shared" si="374"/>
        <v>9</v>
      </c>
      <c r="AE709" s="9">
        <f>VLOOKUP($E709,'ALL-GTK-MI-MTS-MA'!$E$13:$CF$361,'ALL-GTK-MI-MTS-MA'!AE$6,FALSE)</f>
        <v>1</v>
      </c>
      <c r="AF709" s="9">
        <f>VLOOKUP($E709,'ALL-GTK-MI-MTS-MA'!$E$13:$CF$361,'ALL-GTK-MI-MTS-MA'!AF$6,FALSE)</f>
        <v>1</v>
      </c>
      <c r="AG709" s="10">
        <f t="shared" si="375"/>
        <v>2</v>
      </c>
      <c r="AH709" s="9">
        <f>VLOOKUP($E709,'ALL-GTK-MI-MTS-MA'!$E$13:$CF$361,'ALL-GTK-MI-MTS-MA'!AH$6,FALSE)</f>
        <v>4</v>
      </c>
      <c r="AI709" s="9">
        <f>VLOOKUP($E709,'ALL-GTK-MI-MTS-MA'!$E$13:$CF$361,'ALL-GTK-MI-MTS-MA'!AI$6,FALSE)</f>
        <v>3</v>
      </c>
      <c r="AJ709" s="10">
        <f t="shared" si="376"/>
        <v>7</v>
      </c>
      <c r="AK709" s="44">
        <f t="shared" si="377"/>
        <v>5</v>
      </c>
      <c r="AL709" s="44">
        <f t="shared" si="378"/>
        <v>4</v>
      </c>
      <c r="AM709" s="11">
        <f t="shared" si="379"/>
        <v>9</v>
      </c>
      <c r="AN709" s="299">
        <v>0</v>
      </c>
      <c r="AO709" s="299">
        <v>0</v>
      </c>
      <c r="AP709" s="9">
        <f>VLOOKUP($E709,'ALL-GTK-MI-MTS-MA'!$E$13:$CF$361,'ALL-GTK-MI-MTS-MA'!AP$6,FALSE)</f>
        <v>0</v>
      </c>
      <c r="AQ709" s="9">
        <f>VLOOKUP($E709,'ALL-GTK-MI-MTS-MA'!$E$13:$CF$361,'ALL-GTK-MI-MTS-MA'!AQ$6,FALSE)</f>
        <v>0</v>
      </c>
      <c r="AR709" s="9">
        <f>VLOOKUP($E709,'ALL-GTK-MI-MTS-MA'!$E$13:$CF$361,'ALL-GTK-MI-MTS-MA'!AR$6,FALSE)</f>
        <v>0</v>
      </c>
      <c r="AS709" s="9">
        <f>VLOOKUP($E709,'ALL-GTK-MI-MTS-MA'!$E$13:$CF$361,'ALL-GTK-MI-MTS-MA'!AS$6,FALSE)</f>
        <v>0</v>
      </c>
      <c r="AT709" s="9">
        <f>VLOOKUP($E709,'ALL-GTK-MI-MTS-MA'!$E$13:$CF$361,'ALL-GTK-MI-MTS-MA'!AT$6,FALSE)</f>
        <v>0</v>
      </c>
      <c r="AU709" s="9">
        <f>VLOOKUP($E709,'ALL-GTK-MI-MTS-MA'!$E$13:$CF$361,'ALL-GTK-MI-MTS-MA'!AU$6,FALSE)</f>
        <v>0</v>
      </c>
      <c r="AV709" s="590">
        <f>VLOOKUP($E709,'ALL-GTK-MI-MTS-MA'!$E$13:$CF$361,'ALL-GTK-MI-MTS-MA'!AV$6,FALSE)</f>
        <v>0</v>
      </c>
      <c r="AW709" s="590">
        <f>VLOOKUP($E709,'ALL-GTK-MI-MTS-MA'!$E$13:$CF$361,'ALL-GTK-MI-MTS-MA'!AW$6,FALSE)</f>
        <v>0</v>
      </c>
      <c r="AX709" s="9">
        <f>VLOOKUP($E709,'ALL-GTK-MI-MTS-MA'!$E$13:$CF$361,'ALL-GTK-MI-MTS-MA'!AX$6,FALSE)</f>
        <v>5</v>
      </c>
      <c r="AY709" s="9">
        <f>VLOOKUP($E709,'ALL-GTK-MI-MTS-MA'!$E$13:$CF$361,'ALL-GTK-MI-MTS-MA'!AY$6,FALSE)</f>
        <v>4</v>
      </c>
      <c r="AZ709" s="9">
        <f>VLOOKUP($E709,'ALL-GTK-MI-MTS-MA'!$E$13:$CF$361,'ALL-GTK-MI-MTS-MA'!AZ$6,FALSE)</f>
        <v>0</v>
      </c>
      <c r="BA709" s="9">
        <f>VLOOKUP($E709,'ALL-GTK-MI-MTS-MA'!$E$13:$CF$361,'ALL-GTK-MI-MTS-MA'!BA$6,FALSE)</f>
        <v>0</v>
      </c>
      <c r="BB709" s="9">
        <f>VLOOKUP($E709,'ALL-GTK-MI-MTS-MA'!$E$13:$CF$361,'ALL-GTK-MI-MTS-MA'!BB$6,FALSE)</f>
        <v>0</v>
      </c>
      <c r="BC709" s="9">
        <f>VLOOKUP($E709,'ALL-GTK-MI-MTS-MA'!$E$13:$CF$361,'ALL-GTK-MI-MTS-MA'!BC$6,FALSE)</f>
        <v>0</v>
      </c>
      <c r="BD709" s="310">
        <f t="shared" si="380"/>
        <v>0</v>
      </c>
      <c r="BE709" s="310">
        <f t="shared" si="381"/>
        <v>0</v>
      </c>
      <c r="BF709" s="10">
        <f t="shared" si="382"/>
        <v>0</v>
      </c>
      <c r="BG709" s="311">
        <f t="shared" si="383"/>
        <v>5</v>
      </c>
      <c r="BH709" s="311">
        <f t="shared" si="384"/>
        <v>4</v>
      </c>
      <c r="BI709" s="10">
        <f t="shared" si="385"/>
        <v>9</v>
      </c>
      <c r="BJ709" s="44">
        <f t="shared" si="386"/>
        <v>5</v>
      </c>
      <c r="BK709" s="44">
        <f t="shared" si="387"/>
        <v>4</v>
      </c>
      <c r="BL709" s="11">
        <f t="shared" si="388"/>
        <v>9</v>
      </c>
      <c r="BM709" s="9">
        <f>VLOOKUP($E709,'ALL-GTK-MI-MTS-MA'!$E$13:$CF$361,'ALL-GTK-MI-MTS-MA'!BM$6,FALSE)</f>
        <v>0</v>
      </c>
      <c r="BN709" s="9">
        <f>VLOOKUP($E709,'ALL-GTK-MI-MTS-MA'!$E$13:$CF$361,'ALL-GTK-MI-MTS-MA'!BN$6,FALSE)</f>
        <v>0</v>
      </c>
      <c r="BO709" s="9">
        <f>VLOOKUP($E709,'ALL-GTK-MI-MTS-MA'!$E$13:$CF$361,'ALL-GTK-MI-MTS-MA'!BO$6,FALSE)</f>
        <v>0</v>
      </c>
      <c r="BP709" s="9">
        <f>VLOOKUP($E709,'ALL-GTK-MI-MTS-MA'!$E$13:$CF$361,'ALL-GTK-MI-MTS-MA'!BP$6,FALSE)</f>
        <v>0</v>
      </c>
      <c r="BQ709" s="9">
        <f>VLOOKUP($E709,'ALL-GTK-MI-MTS-MA'!$E$13:$CF$361,'ALL-GTK-MI-MTS-MA'!BQ$6,FALSE)</f>
        <v>0</v>
      </c>
      <c r="BR709" s="9">
        <f>VLOOKUP($E709,'ALL-GTK-MI-MTS-MA'!$E$13:$CF$361,'ALL-GTK-MI-MTS-MA'!BR$6,FALSE)</f>
        <v>0</v>
      </c>
      <c r="BS709" s="9">
        <f>VLOOKUP($E709,'ALL-GTK-MI-MTS-MA'!$E$13:$CF$361,'ALL-GTK-MI-MTS-MA'!BS$6,FALSE)</f>
        <v>0</v>
      </c>
      <c r="BT709" s="9">
        <f>VLOOKUP($E709,'ALL-GTK-MI-MTS-MA'!$E$13:$CF$361,'ALL-GTK-MI-MTS-MA'!BT$6,FALSE)</f>
        <v>0</v>
      </c>
      <c r="BU709" s="299">
        <f t="shared" si="389"/>
        <v>0</v>
      </c>
      <c r="BV709" s="299">
        <f t="shared" si="390"/>
        <v>0</v>
      </c>
      <c r="BW709" s="44">
        <f t="shared" si="391"/>
        <v>0</v>
      </c>
      <c r="BX709" s="44">
        <f t="shared" si="392"/>
        <v>0</v>
      </c>
      <c r="BY709" s="11">
        <f t="shared" si="393"/>
        <v>0</v>
      </c>
      <c r="BZ709" s="14">
        <f t="shared" si="394"/>
        <v>5</v>
      </c>
      <c r="CA709" s="14">
        <f t="shared" si="395"/>
        <v>4</v>
      </c>
      <c r="CB709" s="13">
        <f t="shared" si="396"/>
        <v>0</v>
      </c>
      <c r="CC709" s="13">
        <f t="shared" si="397"/>
        <v>0</v>
      </c>
      <c r="CD709" s="312">
        <f t="shared" si="398"/>
        <v>5</v>
      </c>
      <c r="CE709" s="312">
        <f t="shared" si="399"/>
        <v>4</v>
      </c>
      <c r="CF709" s="313">
        <f t="shared" si="400"/>
        <v>9</v>
      </c>
      <c r="CG709" s="302" t="str">
        <f t="shared" si="401"/>
        <v>OK</v>
      </c>
    </row>
    <row r="710" spans="1:85" ht="14.25" x14ac:dyDescent="0.25">
      <c r="A710" s="6">
        <v>698</v>
      </c>
      <c r="B710" s="495">
        <v>28</v>
      </c>
      <c r="C710" s="495" t="s">
        <v>265</v>
      </c>
      <c r="D710" s="496" t="s">
        <v>19</v>
      </c>
      <c r="E710" s="626">
        <v>60712705</v>
      </c>
      <c r="F710" s="627" t="s">
        <v>824</v>
      </c>
      <c r="G710" s="624" t="s">
        <v>53</v>
      </c>
      <c r="H710" s="9">
        <f>VLOOKUP($E710,'ALL-GTK-MI-MTS-MA'!$E$13:$CF$361,'ALL-GTK-MI-MTS-MA'!H$6,FALSE)</f>
        <v>0</v>
      </c>
      <c r="I710" s="9">
        <f>VLOOKUP($E710,'ALL-GTK-MI-MTS-MA'!$E$13:$CF$361,'ALL-GTK-MI-MTS-MA'!I$6,FALSE)</f>
        <v>0</v>
      </c>
      <c r="J710" s="9">
        <f>VLOOKUP($E710,'ALL-GTK-MI-MTS-MA'!$E$13:$CF$361,'ALL-GTK-MI-MTS-MA'!J$6,FALSE)</f>
        <v>0</v>
      </c>
      <c r="K710" s="9">
        <f>VLOOKUP($E710,'ALL-GTK-MI-MTS-MA'!$E$13:$CF$361,'ALL-GTK-MI-MTS-MA'!K$6,FALSE)</f>
        <v>0</v>
      </c>
      <c r="L710" s="9">
        <f>VLOOKUP($E710,'ALL-GTK-MI-MTS-MA'!$E$13:$CF$361,'ALL-GTK-MI-MTS-MA'!L$6,FALSE)</f>
        <v>0</v>
      </c>
      <c r="M710" s="9">
        <f>VLOOKUP($E710,'ALL-GTK-MI-MTS-MA'!$E$13:$CF$361,'ALL-GTK-MI-MTS-MA'!M$6,FALSE)</f>
        <v>0</v>
      </c>
      <c r="N710" s="9">
        <f>VLOOKUP($E710,'ALL-GTK-MI-MTS-MA'!$E$13:$CF$361,'ALL-GTK-MI-MTS-MA'!N$6,FALSE)</f>
        <v>0</v>
      </c>
      <c r="O710" s="9">
        <f>VLOOKUP($E710,'ALL-GTK-MI-MTS-MA'!$E$13:$CF$361,'ALL-GTK-MI-MTS-MA'!O$6,FALSE)</f>
        <v>0</v>
      </c>
      <c r="P710" s="299">
        <f t="shared" si="366"/>
        <v>0</v>
      </c>
      <c r="Q710" s="299">
        <f t="shared" si="367"/>
        <v>0</v>
      </c>
      <c r="R710" s="300">
        <f t="shared" si="368"/>
        <v>0</v>
      </c>
      <c r="S710" s="9">
        <f>VLOOKUP($E710,'ALL-GTK-MI-MTS-MA'!$E$13:$CF$361,'ALL-GTK-MI-MTS-MA'!S$6,FALSE)</f>
        <v>7</v>
      </c>
      <c r="T710" s="9">
        <f>VLOOKUP($E710,'ALL-GTK-MI-MTS-MA'!$E$13:$CF$361,'ALL-GTK-MI-MTS-MA'!T$6,FALSE)</f>
        <v>3</v>
      </c>
      <c r="U710" s="9">
        <f>VLOOKUP($E710,'ALL-GTK-MI-MTS-MA'!$E$13:$CF$361,'ALL-GTK-MI-MTS-MA'!U$6,FALSE)</f>
        <v>0</v>
      </c>
      <c r="V710" s="9">
        <f>VLOOKUP($E710,'ALL-GTK-MI-MTS-MA'!$E$13:$CF$361,'ALL-GTK-MI-MTS-MA'!V$6,FALSE)</f>
        <v>0</v>
      </c>
      <c r="W710" s="9">
        <f>VLOOKUP($E710,'ALL-GTK-MI-MTS-MA'!$E$13:$CF$361,'ALL-GTK-MI-MTS-MA'!W$6,FALSE)</f>
        <v>0</v>
      </c>
      <c r="X710" s="9">
        <f>VLOOKUP($E710,'ALL-GTK-MI-MTS-MA'!$E$13:$CF$361,'ALL-GTK-MI-MTS-MA'!X$6,FALSE)</f>
        <v>0</v>
      </c>
      <c r="Y710" s="299">
        <f t="shared" si="369"/>
        <v>7</v>
      </c>
      <c r="Z710" s="299">
        <f t="shared" si="370"/>
        <v>3</v>
      </c>
      <c r="AA710" s="10">
        <f t="shared" si="371"/>
        <v>10</v>
      </c>
      <c r="AB710" s="44">
        <f t="shared" si="372"/>
        <v>7</v>
      </c>
      <c r="AC710" s="44">
        <f t="shared" si="373"/>
        <v>3</v>
      </c>
      <c r="AD710" s="11">
        <f t="shared" si="374"/>
        <v>10</v>
      </c>
      <c r="AE710" s="9">
        <f>VLOOKUP($E710,'ALL-GTK-MI-MTS-MA'!$E$13:$CF$361,'ALL-GTK-MI-MTS-MA'!AE$6,FALSE)</f>
        <v>5</v>
      </c>
      <c r="AF710" s="9">
        <f>VLOOKUP($E710,'ALL-GTK-MI-MTS-MA'!$E$13:$CF$361,'ALL-GTK-MI-MTS-MA'!AF$6,FALSE)</f>
        <v>3</v>
      </c>
      <c r="AG710" s="10">
        <f t="shared" si="375"/>
        <v>8</v>
      </c>
      <c r="AH710" s="9">
        <f>VLOOKUP($E710,'ALL-GTK-MI-MTS-MA'!$E$13:$CF$361,'ALL-GTK-MI-MTS-MA'!AH$6,FALSE)</f>
        <v>2</v>
      </c>
      <c r="AI710" s="9">
        <f>VLOOKUP($E710,'ALL-GTK-MI-MTS-MA'!$E$13:$CF$361,'ALL-GTK-MI-MTS-MA'!AI$6,FALSE)</f>
        <v>0</v>
      </c>
      <c r="AJ710" s="10">
        <f t="shared" si="376"/>
        <v>2</v>
      </c>
      <c r="AK710" s="44">
        <f t="shared" si="377"/>
        <v>7</v>
      </c>
      <c r="AL710" s="44">
        <f t="shared" si="378"/>
        <v>3</v>
      </c>
      <c r="AM710" s="11">
        <f t="shared" si="379"/>
        <v>10</v>
      </c>
      <c r="AN710" s="299">
        <v>0</v>
      </c>
      <c r="AO710" s="299">
        <v>0</v>
      </c>
      <c r="AP710" s="9">
        <f>VLOOKUP($E710,'ALL-GTK-MI-MTS-MA'!$E$13:$CF$361,'ALL-GTK-MI-MTS-MA'!AP$6,FALSE)</f>
        <v>0</v>
      </c>
      <c r="AQ710" s="9">
        <f>VLOOKUP($E710,'ALL-GTK-MI-MTS-MA'!$E$13:$CF$361,'ALL-GTK-MI-MTS-MA'!AQ$6,FALSE)</f>
        <v>0</v>
      </c>
      <c r="AR710" s="9">
        <f>VLOOKUP($E710,'ALL-GTK-MI-MTS-MA'!$E$13:$CF$361,'ALL-GTK-MI-MTS-MA'!AR$6,FALSE)</f>
        <v>0</v>
      </c>
      <c r="AS710" s="9">
        <f>VLOOKUP($E710,'ALL-GTK-MI-MTS-MA'!$E$13:$CF$361,'ALL-GTK-MI-MTS-MA'!AS$6,FALSE)</f>
        <v>0</v>
      </c>
      <c r="AT710" s="9">
        <f>VLOOKUP($E710,'ALL-GTK-MI-MTS-MA'!$E$13:$CF$361,'ALL-GTK-MI-MTS-MA'!AT$6,FALSE)</f>
        <v>1</v>
      </c>
      <c r="AU710" s="9">
        <f>VLOOKUP($E710,'ALL-GTK-MI-MTS-MA'!$E$13:$CF$361,'ALL-GTK-MI-MTS-MA'!AU$6,FALSE)</f>
        <v>0</v>
      </c>
      <c r="AV710" s="590">
        <f>VLOOKUP($E710,'ALL-GTK-MI-MTS-MA'!$E$13:$CF$361,'ALL-GTK-MI-MTS-MA'!AV$6,FALSE)</f>
        <v>0</v>
      </c>
      <c r="AW710" s="590">
        <f>VLOOKUP($E710,'ALL-GTK-MI-MTS-MA'!$E$13:$CF$361,'ALL-GTK-MI-MTS-MA'!AW$6,FALSE)</f>
        <v>0</v>
      </c>
      <c r="AX710" s="9">
        <f>VLOOKUP($E710,'ALL-GTK-MI-MTS-MA'!$E$13:$CF$361,'ALL-GTK-MI-MTS-MA'!AX$6,FALSE)</f>
        <v>6</v>
      </c>
      <c r="AY710" s="9">
        <f>VLOOKUP($E710,'ALL-GTK-MI-MTS-MA'!$E$13:$CF$361,'ALL-GTK-MI-MTS-MA'!AY$6,FALSE)</f>
        <v>3</v>
      </c>
      <c r="AZ710" s="9">
        <f>VLOOKUP($E710,'ALL-GTK-MI-MTS-MA'!$E$13:$CF$361,'ALL-GTK-MI-MTS-MA'!AZ$6,FALSE)</f>
        <v>0</v>
      </c>
      <c r="BA710" s="9">
        <f>VLOOKUP($E710,'ALL-GTK-MI-MTS-MA'!$E$13:$CF$361,'ALL-GTK-MI-MTS-MA'!BA$6,FALSE)</f>
        <v>0</v>
      </c>
      <c r="BB710" s="9">
        <f>VLOOKUP($E710,'ALL-GTK-MI-MTS-MA'!$E$13:$CF$361,'ALL-GTK-MI-MTS-MA'!BB$6,FALSE)</f>
        <v>0</v>
      </c>
      <c r="BC710" s="9">
        <f>VLOOKUP($E710,'ALL-GTK-MI-MTS-MA'!$E$13:$CF$361,'ALL-GTK-MI-MTS-MA'!BC$6,FALSE)</f>
        <v>0</v>
      </c>
      <c r="BD710" s="310">
        <f t="shared" si="380"/>
        <v>1</v>
      </c>
      <c r="BE710" s="310">
        <f t="shared" si="381"/>
        <v>0</v>
      </c>
      <c r="BF710" s="10">
        <f t="shared" si="382"/>
        <v>1</v>
      </c>
      <c r="BG710" s="311">
        <f t="shared" si="383"/>
        <v>6</v>
      </c>
      <c r="BH710" s="311">
        <f t="shared" si="384"/>
        <v>3</v>
      </c>
      <c r="BI710" s="10">
        <f t="shared" si="385"/>
        <v>9</v>
      </c>
      <c r="BJ710" s="44">
        <f t="shared" si="386"/>
        <v>7</v>
      </c>
      <c r="BK710" s="44">
        <f t="shared" si="387"/>
        <v>3</v>
      </c>
      <c r="BL710" s="11">
        <f t="shared" si="388"/>
        <v>10</v>
      </c>
      <c r="BM710" s="9">
        <f>VLOOKUP($E710,'ALL-GTK-MI-MTS-MA'!$E$13:$CF$361,'ALL-GTK-MI-MTS-MA'!BM$6,FALSE)</f>
        <v>0</v>
      </c>
      <c r="BN710" s="9">
        <f>VLOOKUP($E710,'ALL-GTK-MI-MTS-MA'!$E$13:$CF$361,'ALL-GTK-MI-MTS-MA'!BN$6,FALSE)</f>
        <v>0</v>
      </c>
      <c r="BO710" s="9">
        <f>VLOOKUP($E710,'ALL-GTK-MI-MTS-MA'!$E$13:$CF$361,'ALL-GTK-MI-MTS-MA'!BO$6,FALSE)</f>
        <v>0</v>
      </c>
      <c r="BP710" s="9">
        <f>VLOOKUP($E710,'ALL-GTK-MI-MTS-MA'!$E$13:$CF$361,'ALL-GTK-MI-MTS-MA'!BP$6,FALSE)</f>
        <v>0</v>
      </c>
      <c r="BQ710" s="9">
        <f>VLOOKUP($E710,'ALL-GTK-MI-MTS-MA'!$E$13:$CF$361,'ALL-GTK-MI-MTS-MA'!BQ$6,FALSE)</f>
        <v>0</v>
      </c>
      <c r="BR710" s="9">
        <f>VLOOKUP($E710,'ALL-GTK-MI-MTS-MA'!$E$13:$CF$361,'ALL-GTK-MI-MTS-MA'!BR$6,FALSE)</f>
        <v>0</v>
      </c>
      <c r="BS710" s="9">
        <f>VLOOKUP($E710,'ALL-GTK-MI-MTS-MA'!$E$13:$CF$361,'ALL-GTK-MI-MTS-MA'!BS$6,FALSE)</f>
        <v>0</v>
      </c>
      <c r="BT710" s="9">
        <f>VLOOKUP($E710,'ALL-GTK-MI-MTS-MA'!$E$13:$CF$361,'ALL-GTK-MI-MTS-MA'!BT$6,FALSE)</f>
        <v>0</v>
      </c>
      <c r="BU710" s="299">
        <f t="shared" si="389"/>
        <v>0</v>
      </c>
      <c r="BV710" s="299">
        <f t="shared" si="390"/>
        <v>0</v>
      </c>
      <c r="BW710" s="44">
        <f t="shared" si="391"/>
        <v>0</v>
      </c>
      <c r="BX710" s="44">
        <f t="shared" si="392"/>
        <v>0</v>
      </c>
      <c r="BY710" s="11">
        <f t="shared" si="393"/>
        <v>0</v>
      </c>
      <c r="BZ710" s="14">
        <f t="shared" si="394"/>
        <v>7</v>
      </c>
      <c r="CA710" s="14">
        <f t="shared" si="395"/>
        <v>3</v>
      </c>
      <c r="CB710" s="13">
        <f t="shared" si="396"/>
        <v>0</v>
      </c>
      <c r="CC710" s="13">
        <f t="shared" si="397"/>
        <v>0</v>
      </c>
      <c r="CD710" s="312">
        <f t="shared" si="398"/>
        <v>7</v>
      </c>
      <c r="CE710" s="312">
        <f t="shared" si="399"/>
        <v>3</v>
      </c>
      <c r="CF710" s="313">
        <f t="shared" si="400"/>
        <v>10</v>
      </c>
      <c r="CG710" s="302" t="str">
        <f t="shared" si="401"/>
        <v>OK</v>
      </c>
    </row>
    <row r="711" spans="1:85" ht="14.25" x14ac:dyDescent="0.25">
      <c r="A711" s="6">
        <v>699</v>
      </c>
      <c r="B711" s="495">
        <v>29</v>
      </c>
      <c r="C711" s="495" t="s">
        <v>265</v>
      </c>
      <c r="D711" s="496" t="s">
        <v>20</v>
      </c>
      <c r="E711" s="626">
        <v>60712662</v>
      </c>
      <c r="F711" s="627" t="s">
        <v>825</v>
      </c>
      <c r="G711" s="624" t="s">
        <v>53</v>
      </c>
      <c r="H711" s="9">
        <f>VLOOKUP($E711,'ALL-GTK-MI-MTS-MA'!$E$13:$CF$361,'ALL-GTK-MI-MTS-MA'!H$6,FALSE)</f>
        <v>0</v>
      </c>
      <c r="I711" s="9">
        <f>VLOOKUP($E711,'ALL-GTK-MI-MTS-MA'!$E$13:$CF$361,'ALL-GTK-MI-MTS-MA'!I$6,FALSE)</f>
        <v>0</v>
      </c>
      <c r="J711" s="9">
        <f>VLOOKUP($E711,'ALL-GTK-MI-MTS-MA'!$E$13:$CF$361,'ALL-GTK-MI-MTS-MA'!J$6,FALSE)</f>
        <v>0</v>
      </c>
      <c r="K711" s="9">
        <f>VLOOKUP($E711,'ALL-GTK-MI-MTS-MA'!$E$13:$CF$361,'ALL-GTK-MI-MTS-MA'!K$6,FALSE)</f>
        <v>0</v>
      </c>
      <c r="L711" s="9">
        <f>VLOOKUP($E711,'ALL-GTK-MI-MTS-MA'!$E$13:$CF$361,'ALL-GTK-MI-MTS-MA'!L$6,FALSE)</f>
        <v>0</v>
      </c>
      <c r="M711" s="9">
        <f>VLOOKUP($E711,'ALL-GTK-MI-MTS-MA'!$E$13:$CF$361,'ALL-GTK-MI-MTS-MA'!M$6,FALSE)</f>
        <v>0</v>
      </c>
      <c r="N711" s="9">
        <f>VLOOKUP($E711,'ALL-GTK-MI-MTS-MA'!$E$13:$CF$361,'ALL-GTK-MI-MTS-MA'!N$6,FALSE)</f>
        <v>0</v>
      </c>
      <c r="O711" s="9">
        <f>VLOOKUP($E711,'ALL-GTK-MI-MTS-MA'!$E$13:$CF$361,'ALL-GTK-MI-MTS-MA'!O$6,FALSE)</f>
        <v>0</v>
      </c>
      <c r="P711" s="299">
        <f t="shared" si="366"/>
        <v>0</v>
      </c>
      <c r="Q711" s="299">
        <f t="shared" si="367"/>
        <v>0</v>
      </c>
      <c r="R711" s="300">
        <f t="shared" si="368"/>
        <v>0</v>
      </c>
      <c r="S711" s="9">
        <f>VLOOKUP($E711,'ALL-GTK-MI-MTS-MA'!$E$13:$CF$361,'ALL-GTK-MI-MTS-MA'!S$6,FALSE)</f>
        <v>4</v>
      </c>
      <c r="T711" s="9">
        <f>VLOOKUP($E711,'ALL-GTK-MI-MTS-MA'!$E$13:$CF$361,'ALL-GTK-MI-MTS-MA'!T$6,FALSE)</f>
        <v>5</v>
      </c>
      <c r="U711" s="9">
        <f>VLOOKUP($E711,'ALL-GTK-MI-MTS-MA'!$E$13:$CF$361,'ALL-GTK-MI-MTS-MA'!U$6,FALSE)</f>
        <v>0</v>
      </c>
      <c r="V711" s="9">
        <f>VLOOKUP($E711,'ALL-GTK-MI-MTS-MA'!$E$13:$CF$361,'ALL-GTK-MI-MTS-MA'!V$6,FALSE)</f>
        <v>0</v>
      </c>
      <c r="W711" s="9">
        <f>VLOOKUP($E711,'ALL-GTK-MI-MTS-MA'!$E$13:$CF$361,'ALL-GTK-MI-MTS-MA'!W$6,FALSE)</f>
        <v>0</v>
      </c>
      <c r="X711" s="9">
        <f>VLOOKUP($E711,'ALL-GTK-MI-MTS-MA'!$E$13:$CF$361,'ALL-GTK-MI-MTS-MA'!X$6,FALSE)</f>
        <v>0</v>
      </c>
      <c r="Y711" s="299">
        <f t="shared" si="369"/>
        <v>4</v>
      </c>
      <c r="Z711" s="299">
        <f t="shared" si="370"/>
        <v>5</v>
      </c>
      <c r="AA711" s="10">
        <f t="shared" si="371"/>
        <v>9</v>
      </c>
      <c r="AB711" s="44">
        <f t="shared" si="372"/>
        <v>4</v>
      </c>
      <c r="AC711" s="44">
        <f t="shared" si="373"/>
        <v>5</v>
      </c>
      <c r="AD711" s="11">
        <f t="shared" si="374"/>
        <v>9</v>
      </c>
      <c r="AE711" s="9">
        <f>VLOOKUP($E711,'ALL-GTK-MI-MTS-MA'!$E$13:$CF$361,'ALL-GTK-MI-MTS-MA'!AE$6,FALSE)</f>
        <v>2</v>
      </c>
      <c r="AF711" s="9">
        <f>VLOOKUP($E711,'ALL-GTK-MI-MTS-MA'!$E$13:$CF$361,'ALL-GTK-MI-MTS-MA'!AF$6,FALSE)</f>
        <v>3</v>
      </c>
      <c r="AG711" s="10">
        <f t="shared" si="375"/>
        <v>5</v>
      </c>
      <c r="AH711" s="9">
        <f>VLOOKUP($E711,'ALL-GTK-MI-MTS-MA'!$E$13:$CF$361,'ALL-GTK-MI-MTS-MA'!AH$6,FALSE)</f>
        <v>2</v>
      </c>
      <c r="AI711" s="9">
        <f>VLOOKUP($E711,'ALL-GTK-MI-MTS-MA'!$E$13:$CF$361,'ALL-GTK-MI-MTS-MA'!AI$6,FALSE)</f>
        <v>2</v>
      </c>
      <c r="AJ711" s="10">
        <f t="shared" si="376"/>
        <v>4</v>
      </c>
      <c r="AK711" s="44">
        <f t="shared" si="377"/>
        <v>4</v>
      </c>
      <c r="AL711" s="44">
        <f t="shared" si="378"/>
        <v>5</v>
      </c>
      <c r="AM711" s="11">
        <f t="shared" si="379"/>
        <v>9</v>
      </c>
      <c r="AN711" s="299">
        <v>0</v>
      </c>
      <c r="AO711" s="299">
        <v>0</v>
      </c>
      <c r="AP711" s="9">
        <f>VLOOKUP($E711,'ALL-GTK-MI-MTS-MA'!$E$13:$CF$361,'ALL-GTK-MI-MTS-MA'!AP$6,FALSE)</f>
        <v>0</v>
      </c>
      <c r="AQ711" s="9">
        <f>VLOOKUP($E711,'ALL-GTK-MI-MTS-MA'!$E$13:$CF$361,'ALL-GTK-MI-MTS-MA'!AQ$6,FALSE)</f>
        <v>0</v>
      </c>
      <c r="AR711" s="9">
        <f>VLOOKUP($E711,'ALL-GTK-MI-MTS-MA'!$E$13:$CF$361,'ALL-GTK-MI-MTS-MA'!AR$6,FALSE)</f>
        <v>0</v>
      </c>
      <c r="AS711" s="9">
        <f>VLOOKUP($E711,'ALL-GTK-MI-MTS-MA'!$E$13:$CF$361,'ALL-GTK-MI-MTS-MA'!AS$6,FALSE)</f>
        <v>0</v>
      </c>
      <c r="AT711" s="9">
        <f>VLOOKUP($E711,'ALL-GTK-MI-MTS-MA'!$E$13:$CF$361,'ALL-GTK-MI-MTS-MA'!AT$6,FALSE)</f>
        <v>1</v>
      </c>
      <c r="AU711" s="9">
        <f>VLOOKUP($E711,'ALL-GTK-MI-MTS-MA'!$E$13:$CF$361,'ALL-GTK-MI-MTS-MA'!AU$6,FALSE)</f>
        <v>0</v>
      </c>
      <c r="AV711" s="590">
        <f>VLOOKUP($E711,'ALL-GTK-MI-MTS-MA'!$E$13:$CF$361,'ALL-GTK-MI-MTS-MA'!AV$6,FALSE)</f>
        <v>0</v>
      </c>
      <c r="AW711" s="590">
        <f>VLOOKUP($E711,'ALL-GTK-MI-MTS-MA'!$E$13:$CF$361,'ALL-GTK-MI-MTS-MA'!AW$6,FALSE)</f>
        <v>0</v>
      </c>
      <c r="AX711" s="9">
        <f>VLOOKUP($E711,'ALL-GTK-MI-MTS-MA'!$E$13:$CF$361,'ALL-GTK-MI-MTS-MA'!AX$6,FALSE)</f>
        <v>3</v>
      </c>
      <c r="AY711" s="9">
        <f>VLOOKUP($E711,'ALL-GTK-MI-MTS-MA'!$E$13:$CF$361,'ALL-GTK-MI-MTS-MA'!AY$6,FALSE)</f>
        <v>5</v>
      </c>
      <c r="AZ711" s="9">
        <f>VLOOKUP($E711,'ALL-GTK-MI-MTS-MA'!$E$13:$CF$361,'ALL-GTK-MI-MTS-MA'!AZ$6,FALSE)</f>
        <v>0</v>
      </c>
      <c r="BA711" s="9">
        <f>VLOOKUP($E711,'ALL-GTK-MI-MTS-MA'!$E$13:$CF$361,'ALL-GTK-MI-MTS-MA'!BA$6,FALSE)</f>
        <v>0</v>
      </c>
      <c r="BB711" s="9">
        <f>VLOOKUP($E711,'ALL-GTK-MI-MTS-MA'!$E$13:$CF$361,'ALL-GTK-MI-MTS-MA'!BB$6,FALSE)</f>
        <v>0</v>
      </c>
      <c r="BC711" s="9">
        <f>VLOOKUP($E711,'ALL-GTK-MI-MTS-MA'!$E$13:$CF$361,'ALL-GTK-MI-MTS-MA'!BC$6,FALSE)</f>
        <v>0</v>
      </c>
      <c r="BD711" s="310">
        <f t="shared" si="380"/>
        <v>1</v>
      </c>
      <c r="BE711" s="310">
        <f t="shared" si="381"/>
        <v>0</v>
      </c>
      <c r="BF711" s="10">
        <f t="shared" si="382"/>
        <v>1</v>
      </c>
      <c r="BG711" s="311">
        <f t="shared" si="383"/>
        <v>3</v>
      </c>
      <c r="BH711" s="311">
        <f t="shared" si="384"/>
        <v>5</v>
      </c>
      <c r="BI711" s="10">
        <f t="shared" si="385"/>
        <v>8</v>
      </c>
      <c r="BJ711" s="44">
        <f t="shared" si="386"/>
        <v>4</v>
      </c>
      <c r="BK711" s="44">
        <f t="shared" si="387"/>
        <v>5</v>
      </c>
      <c r="BL711" s="11">
        <f t="shared" si="388"/>
        <v>9</v>
      </c>
      <c r="BM711" s="9">
        <f>VLOOKUP($E711,'ALL-GTK-MI-MTS-MA'!$E$13:$CF$361,'ALL-GTK-MI-MTS-MA'!BM$6,FALSE)</f>
        <v>0</v>
      </c>
      <c r="BN711" s="9">
        <f>VLOOKUP($E711,'ALL-GTK-MI-MTS-MA'!$E$13:$CF$361,'ALL-GTK-MI-MTS-MA'!BN$6,FALSE)</f>
        <v>0</v>
      </c>
      <c r="BO711" s="9">
        <f>VLOOKUP($E711,'ALL-GTK-MI-MTS-MA'!$E$13:$CF$361,'ALL-GTK-MI-MTS-MA'!BO$6,FALSE)</f>
        <v>0</v>
      </c>
      <c r="BP711" s="9">
        <f>VLOOKUP($E711,'ALL-GTK-MI-MTS-MA'!$E$13:$CF$361,'ALL-GTK-MI-MTS-MA'!BP$6,FALSE)</f>
        <v>0</v>
      </c>
      <c r="BQ711" s="9">
        <f>VLOOKUP($E711,'ALL-GTK-MI-MTS-MA'!$E$13:$CF$361,'ALL-GTK-MI-MTS-MA'!BQ$6,FALSE)</f>
        <v>0</v>
      </c>
      <c r="BR711" s="9">
        <f>VLOOKUP($E711,'ALL-GTK-MI-MTS-MA'!$E$13:$CF$361,'ALL-GTK-MI-MTS-MA'!BR$6,FALSE)</f>
        <v>0</v>
      </c>
      <c r="BS711" s="9">
        <f>VLOOKUP($E711,'ALL-GTK-MI-MTS-MA'!$E$13:$CF$361,'ALL-GTK-MI-MTS-MA'!BS$6,FALSE)</f>
        <v>0</v>
      </c>
      <c r="BT711" s="9">
        <f>VLOOKUP($E711,'ALL-GTK-MI-MTS-MA'!$E$13:$CF$361,'ALL-GTK-MI-MTS-MA'!BT$6,FALSE)</f>
        <v>0</v>
      </c>
      <c r="BU711" s="299">
        <f t="shared" si="389"/>
        <v>0</v>
      </c>
      <c r="BV711" s="299">
        <f t="shared" si="390"/>
        <v>0</v>
      </c>
      <c r="BW711" s="44">
        <f t="shared" si="391"/>
        <v>0</v>
      </c>
      <c r="BX711" s="44">
        <f t="shared" si="392"/>
        <v>0</v>
      </c>
      <c r="BY711" s="11">
        <f t="shared" si="393"/>
        <v>0</v>
      </c>
      <c r="BZ711" s="14">
        <f t="shared" si="394"/>
        <v>4</v>
      </c>
      <c r="CA711" s="14">
        <f t="shared" si="395"/>
        <v>5</v>
      </c>
      <c r="CB711" s="13">
        <f t="shared" si="396"/>
        <v>0</v>
      </c>
      <c r="CC711" s="13">
        <f t="shared" si="397"/>
        <v>0</v>
      </c>
      <c r="CD711" s="312">
        <f t="shared" si="398"/>
        <v>4</v>
      </c>
      <c r="CE711" s="312">
        <f t="shared" si="399"/>
        <v>5</v>
      </c>
      <c r="CF711" s="313">
        <f t="shared" si="400"/>
        <v>9</v>
      </c>
      <c r="CG711" s="302" t="str">
        <f t="shared" si="401"/>
        <v>OK</v>
      </c>
    </row>
    <row r="712" spans="1:85" ht="14.25" x14ac:dyDescent="0.25">
      <c r="A712" s="6">
        <v>700</v>
      </c>
      <c r="B712" s="495">
        <v>30</v>
      </c>
      <c r="C712" s="495" t="s">
        <v>265</v>
      </c>
      <c r="D712" s="496" t="s">
        <v>20</v>
      </c>
      <c r="E712" s="626">
        <v>60712663</v>
      </c>
      <c r="F712" s="627" t="s">
        <v>826</v>
      </c>
      <c r="G712" s="624" t="s">
        <v>53</v>
      </c>
      <c r="H712" s="9">
        <f>VLOOKUP($E712,'ALL-GTK-MI-MTS-MA'!$E$13:$CF$361,'ALL-GTK-MI-MTS-MA'!H$6,FALSE)</f>
        <v>0</v>
      </c>
      <c r="I712" s="9">
        <f>VLOOKUP($E712,'ALL-GTK-MI-MTS-MA'!$E$13:$CF$361,'ALL-GTK-MI-MTS-MA'!I$6,FALSE)</f>
        <v>0</v>
      </c>
      <c r="J712" s="9">
        <f>VLOOKUP($E712,'ALL-GTK-MI-MTS-MA'!$E$13:$CF$361,'ALL-GTK-MI-MTS-MA'!J$6,FALSE)</f>
        <v>0</v>
      </c>
      <c r="K712" s="9">
        <f>VLOOKUP($E712,'ALL-GTK-MI-MTS-MA'!$E$13:$CF$361,'ALL-GTK-MI-MTS-MA'!K$6,FALSE)</f>
        <v>0</v>
      </c>
      <c r="L712" s="9">
        <f>VLOOKUP($E712,'ALL-GTK-MI-MTS-MA'!$E$13:$CF$361,'ALL-GTK-MI-MTS-MA'!L$6,FALSE)</f>
        <v>0</v>
      </c>
      <c r="M712" s="9">
        <f>VLOOKUP($E712,'ALL-GTK-MI-MTS-MA'!$E$13:$CF$361,'ALL-GTK-MI-MTS-MA'!M$6,FALSE)</f>
        <v>0</v>
      </c>
      <c r="N712" s="9">
        <f>VLOOKUP($E712,'ALL-GTK-MI-MTS-MA'!$E$13:$CF$361,'ALL-GTK-MI-MTS-MA'!N$6,FALSE)</f>
        <v>2</v>
      </c>
      <c r="O712" s="9">
        <f>VLOOKUP($E712,'ALL-GTK-MI-MTS-MA'!$E$13:$CF$361,'ALL-GTK-MI-MTS-MA'!O$6,FALSE)</f>
        <v>0</v>
      </c>
      <c r="P712" s="299">
        <f t="shared" si="366"/>
        <v>2</v>
      </c>
      <c r="Q712" s="299">
        <f t="shared" si="367"/>
        <v>0</v>
      </c>
      <c r="R712" s="300">
        <f t="shared" si="368"/>
        <v>2</v>
      </c>
      <c r="S712" s="9">
        <f>VLOOKUP($E712,'ALL-GTK-MI-MTS-MA'!$E$13:$CF$361,'ALL-GTK-MI-MTS-MA'!S$6,FALSE)</f>
        <v>7</v>
      </c>
      <c r="T712" s="9">
        <f>VLOOKUP($E712,'ALL-GTK-MI-MTS-MA'!$E$13:$CF$361,'ALL-GTK-MI-MTS-MA'!T$6,FALSE)</f>
        <v>11</v>
      </c>
      <c r="U712" s="9">
        <f>VLOOKUP($E712,'ALL-GTK-MI-MTS-MA'!$E$13:$CF$361,'ALL-GTK-MI-MTS-MA'!U$6,FALSE)</f>
        <v>0</v>
      </c>
      <c r="V712" s="9">
        <f>VLOOKUP($E712,'ALL-GTK-MI-MTS-MA'!$E$13:$CF$361,'ALL-GTK-MI-MTS-MA'!V$6,FALSE)</f>
        <v>0</v>
      </c>
      <c r="W712" s="9">
        <f>VLOOKUP($E712,'ALL-GTK-MI-MTS-MA'!$E$13:$CF$361,'ALL-GTK-MI-MTS-MA'!W$6,FALSE)</f>
        <v>0</v>
      </c>
      <c r="X712" s="9">
        <f>VLOOKUP($E712,'ALL-GTK-MI-MTS-MA'!$E$13:$CF$361,'ALL-GTK-MI-MTS-MA'!X$6,FALSE)</f>
        <v>0</v>
      </c>
      <c r="Y712" s="299">
        <f t="shared" si="369"/>
        <v>7</v>
      </c>
      <c r="Z712" s="299">
        <f t="shared" si="370"/>
        <v>11</v>
      </c>
      <c r="AA712" s="10">
        <f t="shared" si="371"/>
        <v>18</v>
      </c>
      <c r="AB712" s="44">
        <f t="shared" si="372"/>
        <v>9</v>
      </c>
      <c r="AC712" s="44">
        <f t="shared" si="373"/>
        <v>11</v>
      </c>
      <c r="AD712" s="11">
        <f t="shared" si="374"/>
        <v>20</v>
      </c>
      <c r="AE712" s="9">
        <f>VLOOKUP($E712,'ALL-GTK-MI-MTS-MA'!$E$13:$CF$361,'ALL-GTK-MI-MTS-MA'!AE$6,FALSE)</f>
        <v>5</v>
      </c>
      <c r="AF712" s="9">
        <f>VLOOKUP($E712,'ALL-GTK-MI-MTS-MA'!$E$13:$CF$361,'ALL-GTK-MI-MTS-MA'!AF$6,FALSE)</f>
        <v>4</v>
      </c>
      <c r="AG712" s="10">
        <f t="shared" si="375"/>
        <v>9</v>
      </c>
      <c r="AH712" s="9">
        <f>VLOOKUP($E712,'ALL-GTK-MI-MTS-MA'!$E$13:$CF$361,'ALL-GTK-MI-MTS-MA'!AH$6,FALSE)</f>
        <v>4</v>
      </c>
      <c r="AI712" s="9">
        <f>VLOOKUP($E712,'ALL-GTK-MI-MTS-MA'!$E$13:$CF$361,'ALL-GTK-MI-MTS-MA'!AI$6,FALSE)</f>
        <v>7</v>
      </c>
      <c r="AJ712" s="10">
        <f t="shared" si="376"/>
        <v>11</v>
      </c>
      <c r="AK712" s="44">
        <f t="shared" si="377"/>
        <v>9</v>
      </c>
      <c r="AL712" s="44">
        <f t="shared" si="378"/>
        <v>11</v>
      </c>
      <c r="AM712" s="11">
        <f t="shared" si="379"/>
        <v>20</v>
      </c>
      <c r="AN712" s="299">
        <v>0</v>
      </c>
      <c r="AO712" s="299">
        <v>0</v>
      </c>
      <c r="AP712" s="9">
        <f>VLOOKUP($E712,'ALL-GTK-MI-MTS-MA'!$E$13:$CF$361,'ALL-GTK-MI-MTS-MA'!AP$6,FALSE)</f>
        <v>0</v>
      </c>
      <c r="AQ712" s="9">
        <f>VLOOKUP($E712,'ALL-GTK-MI-MTS-MA'!$E$13:$CF$361,'ALL-GTK-MI-MTS-MA'!AQ$6,FALSE)</f>
        <v>0</v>
      </c>
      <c r="AR712" s="9">
        <f>VLOOKUP($E712,'ALL-GTK-MI-MTS-MA'!$E$13:$CF$361,'ALL-GTK-MI-MTS-MA'!AR$6,FALSE)</f>
        <v>0</v>
      </c>
      <c r="AS712" s="9">
        <f>VLOOKUP($E712,'ALL-GTK-MI-MTS-MA'!$E$13:$CF$361,'ALL-GTK-MI-MTS-MA'!AS$6,FALSE)</f>
        <v>0</v>
      </c>
      <c r="AT712" s="9">
        <f>VLOOKUP($E712,'ALL-GTK-MI-MTS-MA'!$E$13:$CF$361,'ALL-GTK-MI-MTS-MA'!AT$6,FALSE)</f>
        <v>1</v>
      </c>
      <c r="AU712" s="9">
        <f>VLOOKUP($E712,'ALL-GTK-MI-MTS-MA'!$E$13:$CF$361,'ALL-GTK-MI-MTS-MA'!AU$6,FALSE)</f>
        <v>0</v>
      </c>
      <c r="AV712" s="590">
        <f>VLOOKUP($E712,'ALL-GTK-MI-MTS-MA'!$E$13:$CF$361,'ALL-GTK-MI-MTS-MA'!AV$6,FALSE)</f>
        <v>0</v>
      </c>
      <c r="AW712" s="590">
        <f>VLOOKUP($E712,'ALL-GTK-MI-MTS-MA'!$E$13:$CF$361,'ALL-GTK-MI-MTS-MA'!AW$6,FALSE)</f>
        <v>0</v>
      </c>
      <c r="AX712" s="9">
        <f>VLOOKUP($E712,'ALL-GTK-MI-MTS-MA'!$E$13:$CF$361,'ALL-GTK-MI-MTS-MA'!AX$6,FALSE)</f>
        <v>7</v>
      </c>
      <c r="AY712" s="9">
        <f>VLOOKUP($E712,'ALL-GTK-MI-MTS-MA'!$E$13:$CF$361,'ALL-GTK-MI-MTS-MA'!AY$6,FALSE)</f>
        <v>11</v>
      </c>
      <c r="AZ712" s="9">
        <f>VLOOKUP($E712,'ALL-GTK-MI-MTS-MA'!$E$13:$CF$361,'ALL-GTK-MI-MTS-MA'!AZ$6,FALSE)</f>
        <v>1</v>
      </c>
      <c r="BA712" s="9">
        <f>VLOOKUP($E712,'ALL-GTK-MI-MTS-MA'!$E$13:$CF$361,'ALL-GTK-MI-MTS-MA'!BA$6,FALSE)</f>
        <v>0</v>
      </c>
      <c r="BB712" s="9">
        <f>VLOOKUP($E712,'ALL-GTK-MI-MTS-MA'!$E$13:$CF$361,'ALL-GTK-MI-MTS-MA'!BB$6,FALSE)</f>
        <v>0</v>
      </c>
      <c r="BC712" s="9">
        <f>VLOOKUP($E712,'ALL-GTK-MI-MTS-MA'!$E$13:$CF$361,'ALL-GTK-MI-MTS-MA'!BC$6,FALSE)</f>
        <v>0</v>
      </c>
      <c r="BD712" s="310">
        <f t="shared" si="380"/>
        <v>1</v>
      </c>
      <c r="BE712" s="310">
        <f t="shared" si="381"/>
        <v>0</v>
      </c>
      <c r="BF712" s="10">
        <f t="shared" si="382"/>
        <v>1</v>
      </c>
      <c r="BG712" s="311">
        <f t="shared" si="383"/>
        <v>8</v>
      </c>
      <c r="BH712" s="311">
        <f t="shared" si="384"/>
        <v>11</v>
      </c>
      <c r="BI712" s="10">
        <f t="shared" si="385"/>
        <v>19</v>
      </c>
      <c r="BJ712" s="44">
        <f t="shared" si="386"/>
        <v>9</v>
      </c>
      <c r="BK712" s="44">
        <f t="shared" si="387"/>
        <v>11</v>
      </c>
      <c r="BL712" s="11">
        <f t="shared" si="388"/>
        <v>20</v>
      </c>
      <c r="BM712" s="9">
        <f>VLOOKUP($E712,'ALL-GTK-MI-MTS-MA'!$E$13:$CF$361,'ALL-GTK-MI-MTS-MA'!BM$6,FALSE)</f>
        <v>0</v>
      </c>
      <c r="BN712" s="9">
        <f>VLOOKUP($E712,'ALL-GTK-MI-MTS-MA'!$E$13:$CF$361,'ALL-GTK-MI-MTS-MA'!BN$6,FALSE)</f>
        <v>0</v>
      </c>
      <c r="BO712" s="9">
        <f>VLOOKUP($E712,'ALL-GTK-MI-MTS-MA'!$E$13:$CF$361,'ALL-GTK-MI-MTS-MA'!BO$6,FALSE)</f>
        <v>0</v>
      </c>
      <c r="BP712" s="9">
        <f>VLOOKUP($E712,'ALL-GTK-MI-MTS-MA'!$E$13:$CF$361,'ALL-GTK-MI-MTS-MA'!BP$6,FALSE)</f>
        <v>0</v>
      </c>
      <c r="BQ712" s="9">
        <f>VLOOKUP($E712,'ALL-GTK-MI-MTS-MA'!$E$13:$CF$361,'ALL-GTK-MI-MTS-MA'!BQ$6,FALSE)</f>
        <v>0</v>
      </c>
      <c r="BR712" s="9">
        <f>VLOOKUP($E712,'ALL-GTK-MI-MTS-MA'!$E$13:$CF$361,'ALL-GTK-MI-MTS-MA'!BR$6,FALSE)</f>
        <v>0</v>
      </c>
      <c r="BS712" s="9">
        <f>VLOOKUP($E712,'ALL-GTK-MI-MTS-MA'!$E$13:$CF$361,'ALL-GTK-MI-MTS-MA'!BS$6,FALSE)</f>
        <v>0</v>
      </c>
      <c r="BT712" s="9">
        <f>VLOOKUP($E712,'ALL-GTK-MI-MTS-MA'!$E$13:$CF$361,'ALL-GTK-MI-MTS-MA'!BT$6,FALSE)</f>
        <v>0</v>
      </c>
      <c r="BU712" s="299">
        <f t="shared" si="389"/>
        <v>0</v>
      </c>
      <c r="BV712" s="299">
        <f t="shared" si="390"/>
        <v>0</v>
      </c>
      <c r="BW712" s="44">
        <f t="shared" si="391"/>
        <v>0</v>
      </c>
      <c r="BX712" s="44">
        <f t="shared" si="392"/>
        <v>0</v>
      </c>
      <c r="BY712" s="11">
        <f t="shared" si="393"/>
        <v>0</v>
      </c>
      <c r="BZ712" s="14">
        <f t="shared" si="394"/>
        <v>9</v>
      </c>
      <c r="CA712" s="14">
        <f t="shared" si="395"/>
        <v>11</v>
      </c>
      <c r="CB712" s="13">
        <f t="shared" si="396"/>
        <v>0</v>
      </c>
      <c r="CC712" s="13">
        <f t="shared" si="397"/>
        <v>0</v>
      </c>
      <c r="CD712" s="312">
        <f t="shared" si="398"/>
        <v>9</v>
      </c>
      <c r="CE712" s="312">
        <f t="shared" si="399"/>
        <v>11</v>
      </c>
      <c r="CF712" s="313">
        <f t="shared" si="400"/>
        <v>20</v>
      </c>
      <c r="CG712" s="302" t="str">
        <f t="shared" si="401"/>
        <v>OK</v>
      </c>
    </row>
    <row r="713" spans="1:85" ht="14.25" x14ac:dyDescent="0.25">
      <c r="A713" s="6">
        <v>701</v>
      </c>
      <c r="B713" s="495">
        <v>31</v>
      </c>
      <c r="C713" s="495" t="s">
        <v>265</v>
      </c>
      <c r="D713" s="496" t="s">
        <v>20</v>
      </c>
      <c r="E713" s="626">
        <v>60712664</v>
      </c>
      <c r="F713" s="627" t="s">
        <v>827</v>
      </c>
      <c r="G713" s="624" t="s">
        <v>53</v>
      </c>
      <c r="H713" s="9">
        <f>VLOOKUP($E713,'ALL-GTK-MI-MTS-MA'!$E$13:$CF$361,'ALL-GTK-MI-MTS-MA'!H$6,FALSE)</f>
        <v>0</v>
      </c>
      <c r="I713" s="9">
        <f>VLOOKUP($E713,'ALL-GTK-MI-MTS-MA'!$E$13:$CF$361,'ALL-GTK-MI-MTS-MA'!I$6,FALSE)</f>
        <v>0</v>
      </c>
      <c r="J713" s="9">
        <f>VLOOKUP($E713,'ALL-GTK-MI-MTS-MA'!$E$13:$CF$361,'ALL-GTK-MI-MTS-MA'!J$6,FALSE)</f>
        <v>0</v>
      </c>
      <c r="K713" s="9">
        <f>VLOOKUP($E713,'ALL-GTK-MI-MTS-MA'!$E$13:$CF$361,'ALL-GTK-MI-MTS-MA'!K$6,FALSE)</f>
        <v>0</v>
      </c>
      <c r="L713" s="9">
        <f>VLOOKUP($E713,'ALL-GTK-MI-MTS-MA'!$E$13:$CF$361,'ALL-GTK-MI-MTS-MA'!L$6,FALSE)</f>
        <v>0</v>
      </c>
      <c r="M713" s="9">
        <f>VLOOKUP($E713,'ALL-GTK-MI-MTS-MA'!$E$13:$CF$361,'ALL-GTK-MI-MTS-MA'!M$6,FALSE)</f>
        <v>0</v>
      </c>
      <c r="N713" s="9">
        <f>VLOOKUP($E713,'ALL-GTK-MI-MTS-MA'!$E$13:$CF$361,'ALL-GTK-MI-MTS-MA'!N$6,FALSE)</f>
        <v>2</v>
      </c>
      <c r="O713" s="9">
        <f>VLOOKUP($E713,'ALL-GTK-MI-MTS-MA'!$E$13:$CF$361,'ALL-GTK-MI-MTS-MA'!O$6,FALSE)</f>
        <v>1</v>
      </c>
      <c r="P713" s="299">
        <f t="shared" si="366"/>
        <v>2</v>
      </c>
      <c r="Q713" s="299">
        <f t="shared" si="367"/>
        <v>1</v>
      </c>
      <c r="R713" s="300">
        <f t="shared" si="368"/>
        <v>3</v>
      </c>
      <c r="S713" s="9">
        <f>VLOOKUP($E713,'ALL-GTK-MI-MTS-MA'!$E$13:$CF$361,'ALL-GTK-MI-MTS-MA'!S$6,FALSE)</f>
        <v>4</v>
      </c>
      <c r="T713" s="9">
        <f>VLOOKUP($E713,'ALL-GTK-MI-MTS-MA'!$E$13:$CF$361,'ALL-GTK-MI-MTS-MA'!T$6,FALSE)</f>
        <v>2</v>
      </c>
      <c r="U713" s="9">
        <f>VLOOKUP($E713,'ALL-GTK-MI-MTS-MA'!$E$13:$CF$361,'ALL-GTK-MI-MTS-MA'!U$6,FALSE)</f>
        <v>0</v>
      </c>
      <c r="V713" s="9">
        <f>VLOOKUP($E713,'ALL-GTK-MI-MTS-MA'!$E$13:$CF$361,'ALL-GTK-MI-MTS-MA'!V$6,FALSE)</f>
        <v>0</v>
      </c>
      <c r="W713" s="9">
        <f>VLOOKUP($E713,'ALL-GTK-MI-MTS-MA'!$E$13:$CF$361,'ALL-GTK-MI-MTS-MA'!W$6,FALSE)</f>
        <v>0</v>
      </c>
      <c r="X713" s="9">
        <f>VLOOKUP($E713,'ALL-GTK-MI-MTS-MA'!$E$13:$CF$361,'ALL-GTK-MI-MTS-MA'!X$6,FALSE)</f>
        <v>0</v>
      </c>
      <c r="Y713" s="299">
        <f t="shared" si="369"/>
        <v>4</v>
      </c>
      <c r="Z713" s="299">
        <f t="shared" si="370"/>
        <v>2</v>
      </c>
      <c r="AA713" s="10">
        <f t="shared" si="371"/>
        <v>6</v>
      </c>
      <c r="AB713" s="44">
        <f t="shared" si="372"/>
        <v>6</v>
      </c>
      <c r="AC713" s="44">
        <f t="shared" si="373"/>
        <v>3</v>
      </c>
      <c r="AD713" s="11">
        <f t="shared" si="374"/>
        <v>9</v>
      </c>
      <c r="AE713" s="9">
        <f>VLOOKUP($E713,'ALL-GTK-MI-MTS-MA'!$E$13:$CF$361,'ALL-GTK-MI-MTS-MA'!AE$6,FALSE)</f>
        <v>2</v>
      </c>
      <c r="AF713" s="9">
        <f>VLOOKUP($E713,'ALL-GTK-MI-MTS-MA'!$E$13:$CF$361,'ALL-GTK-MI-MTS-MA'!AF$6,FALSE)</f>
        <v>0</v>
      </c>
      <c r="AG713" s="10">
        <f t="shared" si="375"/>
        <v>2</v>
      </c>
      <c r="AH713" s="9">
        <f>VLOOKUP($E713,'ALL-GTK-MI-MTS-MA'!$E$13:$CF$361,'ALL-GTK-MI-MTS-MA'!AH$6,FALSE)</f>
        <v>4</v>
      </c>
      <c r="AI713" s="9">
        <f>VLOOKUP($E713,'ALL-GTK-MI-MTS-MA'!$E$13:$CF$361,'ALL-GTK-MI-MTS-MA'!AI$6,FALSE)</f>
        <v>3</v>
      </c>
      <c r="AJ713" s="10">
        <f t="shared" si="376"/>
        <v>7</v>
      </c>
      <c r="AK713" s="44">
        <f t="shared" si="377"/>
        <v>6</v>
      </c>
      <c r="AL713" s="44">
        <f t="shared" si="378"/>
        <v>3</v>
      </c>
      <c r="AM713" s="11">
        <f t="shared" si="379"/>
        <v>9</v>
      </c>
      <c r="AN713" s="299">
        <v>0</v>
      </c>
      <c r="AO713" s="299">
        <v>0</v>
      </c>
      <c r="AP713" s="9">
        <f>VLOOKUP($E713,'ALL-GTK-MI-MTS-MA'!$E$13:$CF$361,'ALL-GTK-MI-MTS-MA'!AP$6,FALSE)</f>
        <v>0</v>
      </c>
      <c r="AQ713" s="9">
        <f>VLOOKUP($E713,'ALL-GTK-MI-MTS-MA'!$E$13:$CF$361,'ALL-GTK-MI-MTS-MA'!AQ$6,FALSE)</f>
        <v>0</v>
      </c>
      <c r="AR713" s="9">
        <f>VLOOKUP($E713,'ALL-GTK-MI-MTS-MA'!$E$13:$CF$361,'ALL-GTK-MI-MTS-MA'!AR$6,FALSE)</f>
        <v>0</v>
      </c>
      <c r="AS713" s="9">
        <f>VLOOKUP($E713,'ALL-GTK-MI-MTS-MA'!$E$13:$CF$361,'ALL-GTK-MI-MTS-MA'!AS$6,FALSE)</f>
        <v>0</v>
      </c>
      <c r="AT713" s="9">
        <f>VLOOKUP($E713,'ALL-GTK-MI-MTS-MA'!$E$13:$CF$361,'ALL-GTK-MI-MTS-MA'!AT$6,FALSE)</f>
        <v>0</v>
      </c>
      <c r="AU713" s="9">
        <f>VLOOKUP($E713,'ALL-GTK-MI-MTS-MA'!$E$13:$CF$361,'ALL-GTK-MI-MTS-MA'!AU$6,FALSE)</f>
        <v>0</v>
      </c>
      <c r="AV713" s="590">
        <f>VLOOKUP($E713,'ALL-GTK-MI-MTS-MA'!$E$13:$CF$361,'ALL-GTK-MI-MTS-MA'!AV$6,FALSE)</f>
        <v>0</v>
      </c>
      <c r="AW713" s="590">
        <f>VLOOKUP($E713,'ALL-GTK-MI-MTS-MA'!$E$13:$CF$361,'ALL-GTK-MI-MTS-MA'!AW$6,FALSE)</f>
        <v>0</v>
      </c>
      <c r="AX713" s="9">
        <f>VLOOKUP($E713,'ALL-GTK-MI-MTS-MA'!$E$13:$CF$361,'ALL-GTK-MI-MTS-MA'!AX$6,FALSE)</f>
        <v>6</v>
      </c>
      <c r="AY713" s="9">
        <f>VLOOKUP($E713,'ALL-GTK-MI-MTS-MA'!$E$13:$CF$361,'ALL-GTK-MI-MTS-MA'!AY$6,FALSE)</f>
        <v>3</v>
      </c>
      <c r="AZ713" s="9">
        <f>VLOOKUP($E713,'ALL-GTK-MI-MTS-MA'!$E$13:$CF$361,'ALL-GTK-MI-MTS-MA'!AZ$6,FALSE)</f>
        <v>0</v>
      </c>
      <c r="BA713" s="9">
        <f>VLOOKUP($E713,'ALL-GTK-MI-MTS-MA'!$E$13:$CF$361,'ALL-GTK-MI-MTS-MA'!BA$6,FALSE)</f>
        <v>0</v>
      </c>
      <c r="BB713" s="9">
        <f>VLOOKUP($E713,'ALL-GTK-MI-MTS-MA'!$E$13:$CF$361,'ALL-GTK-MI-MTS-MA'!BB$6,FALSE)</f>
        <v>0</v>
      </c>
      <c r="BC713" s="9">
        <f>VLOOKUP($E713,'ALL-GTK-MI-MTS-MA'!$E$13:$CF$361,'ALL-GTK-MI-MTS-MA'!BC$6,FALSE)</f>
        <v>0</v>
      </c>
      <c r="BD713" s="310">
        <f t="shared" si="380"/>
        <v>0</v>
      </c>
      <c r="BE713" s="310">
        <f t="shared" si="381"/>
        <v>0</v>
      </c>
      <c r="BF713" s="10">
        <f t="shared" si="382"/>
        <v>0</v>
      </c>
      <c r="BG713" s="311">
        <f t="shared" si="383"/>
        <v>6</v>
      </c>
      <c r="BH713" s="311">
        <f t="shared" si="384"/>
        <v>3</v>
      </c>
      <c r="BI713" s="10">
        <f t="shared" si="385"/>
        <v>9</v>
      </c>
      <c r="BJ713" s="44">
        <f t="shared" si="386"/>
        <v>6</v>
      </c>
      <c r="BK713" s="44">
        <f t="shared" si="387"/>
        <v>3</v>
      </c>
      <c r="BL713" s="11">
        <f t="shared" si="388"/>
        <v>9</v>
      </c>
      <c r="BM713" s="9">
        <f>VLOOKUP($E713,'ALL-GTK-MI-MTS-MA'!$E$13:$CF$361,'ALL-GTK-MI-MTS-MA'!BM$6,FALSE)</f>
        <v>0</v>
      </c>
      <c r="BN713" s="9">
        <f>VLOOKUP($E713,'ALL-GTK-MI-MTS-MA'!$E$13:$CF$361,'ALL-GTK-MI-MTS-MA'!BN$6,FALSE)</f>
        <v>0</v>
      </c>
      <c r="BO713" s="9">
        <f>VLOOKUP($E713,'ALL-GTK-MI-MTS-MA'!$E$13:$CF$361,'ALL-GTK-MI-MTS-MA'!BO$6,FALSE)</f>
        <v>0</v>
      </c>
      <c r="BP713" s="9">
        <f>VLOOKUP($E713,'ALL-GTK-MI-MTS-MA'!$E$13:$CF$361,'ALL-GTK-MI-MTS-MA'!BP$6,FALSE)</f>
        <v>0</v>
      </c>
      <c r="BQ713" s="9">
        <f>VLOOKUP($E713,'ALL-GTK-MI-MTS-MA'!$E$13:$CF$361,'ALL-GTK-MI-MTS-MA'!BQ$6,FALSE)</f>
        <v>0</v>
      </c>
      <c r="BR713" s="9">
        <f>VLOOKUP($E713,'ALL-GTK-MI-MTS-MA'!$E$13:$CF$361,'ALL-GTK-MI-MTS-MA'!BR$6,FALSE)</f>
        <v>0</v>
      </c>
      <c r="BS713" s="9">
        <f>VLOOKUP($E713,'ALL-GTK-MI-MTS-MA'!$E$13:$CF$361,'ALL-GTK-MI-MTS-MA'!BS$6,FALSE)</f>
        <v>0</v>
      </c>
      <c r="BT713" s="9">
        <f>VLOOKUP($E713,'ALL-GTK-MI-MTS-MA'!$E$13:$CF$361,'ALL-GTK-MI-MTS-MA'!BT$6,FALSE)</f>
        <v>0</v>
      </c>
      <c r="BU713" s="299">
        <f t="shared" si="389"/>
        <v>0</v>
      </c>
      <c r="BV713" s="299">
        <f t="shared" si="390"/>
        <v>0</v>
      </c>
      <c r="BW713" s="44">
        <f t="shared" si="391"/>
        <v>0</v>
      </c>
      <c r="BX713" s="44">
        <f t="shared" si="392"/>
        <v>0</v>
      </c>
      <c r="BY713" s="11">
        <f t="shared" si="393"/>
        <v>0</v>
      </c>
      <c r="BZ713" s="14">
        <f t="shared" si="394"/>
        <v>6</v>
      </c>
      <c r="CA713" s="14">
        <f t="shared" si="395"/>
        <v>3</v>
      </c>
      <c r="CB713" s="13">
        <f t="shared" si="396"/>
        <v>0</v>
      </c>
      <c r="CC713" s="13">
        <f t="shared" si="397"/>
        <v>0</v>
      </c>
      <c r="CD713" s="312">
        <f t="shared" si="398"/>
        <v>6</v>
      </c>
      <c r="CE713" s="312">
        <f t="shared" si="399"/>
        <v>3</v>
      </c>
      <c r="CF713" s="313">
        <f t="shared" si="400"/>
        <v>9</v>
      </c>
      <c r="CG713" s="302" t="str">
        <f t="shared" si="401"/>
        <v>OK</v>
      </c>
    </row>
    <row r="714" spans="1:85" ht="14.25" x14ac:dyDescent="0.25">
      <c r="A714" s="6">
        <v>702</v>
      </c>
      <c r="B714" s="495">
        <v>32</v>
      </c>
      <c r="C714" s="495" t="s">
        <v>265</v>
      </c>
      <c r="D714" s="496" t="s">
        <v>20</v>
      </c>
      <c r="E714" s="626">
        <v>60712665</v>
      </c>
      <c r="F714" s="627" t="s">
        <v>828</v>
      </c>
      <c r="G714" s="624" t="s">
        <v>53</v>
      </c>
      <c r="H714" s="9">
        <f>VLOOKUP($E714,'ALL-GTK-MI-MTS-MA'!$E$13:$CF$361,'ALL-GTK-MI-MTS-MA'!H$6,FALSE)</f>
        <v>0</v>
      </c>
      <c r="I714" s="9">
        <f>VLOOKUP($E714,'ALL-GTK-MI-MTS-MA'!$E$13:$CF$361,'ALL-GTK-MI-MTS-MA'!I$6,FALSE)</f>
        <v>0</v>
      </c>
      <c r="J714" s="9">
        <f>VLOOKUP($E714,'ALL-GTK-MI-MTS-MA'!$E$13:$CF$361,'ALL-GTK-MI-MTS-MA'!J$6,FALSE)</f>
        <v>0</v>
      </c>
      <c r="K714" s="9">
        <f>VLOOKUP($E714,'ALL-GTK-MI-MTS-MA'!$E$13:$CF$361,'ALL-GTK-MI-MTS-MA'!K$6,FALSE)</f>
        <v>0</v>
      </c>
      <c r="L714" s="9">
        <f>VLOOKUP($E714,'ALL-GTK-MI-MTS-MA'!$E$13:$CF$361,'ALL-GTK-MI-MTS-MA'!L$6,FALSE)</f>
        <v>0</v>
      </c>
      <c r="M714" s="9">
        <f>VLOOKUP($E714,'ALL-GTK-MI-MTS-MA'!$E$13:$CF$361,'ALL-GTK-MI-MTS-MA'!M$6,FALSE)</f>
        <v>0</v>
      </c>
      <c r="N714" s="9">
        <f>VLOOKUP($E714,'ALL-GTK-MI-MTS-MA'!$E$13:$CF$361,'ALL-GTK-MI-MTS-MA'!N$6,FALSE)</f>
        <v>1</v>
      </c>
      <c r="O714" s="9">
        <f>VLOOKUP($E714,'ALL-GTK-MI-MTS-MA'!$E$13:$CF$361,'ALL-GTK-MI-MTS-MA'!O$6,FALSE)</f>
        <v>1</v>
      </c>
      <c r="P714" s="299">
        <f t="shared" si="366"/>
        <v>1</v>
      </c>
      <c r="Q714" s="299">
        <f t="shared" si="367"/>
        <v>1</v>
      </c>
      <c r="R714" s="300">
        <f t="shared" si="368"/>
        <v>2</v>
      </c>
      <c r="S714" s="9">
        <f>VLOOKUP($E714,'ALL-GTK-MI-MTS-MA'!$E$13:$CF$361,'ALL-GTK-MI-MTS-MA'!S$6,FALSE)</f>
        <v>3</v>
      </c>
      <c r="T714" s="9">
        <f>VLOOKUP($E714,'ALL-GTK-MI-MTS-MA'!$E$13:$CF$361,'ALL-GTK-MI-MTS-MA'!T$6,FALSE)</f>
        <v>4</v>
      </c>
      <c r="U714" s="9">
        <f>VLOOKUP($E714,'ALL-GTK-MI-MTS-MA'!$E$13:$CF$361,'ALL-GTK-MI-MTS-MA'!U$6,FALSE)</f>
        <v>0</v>
      </c>
      <c r="V714" s="9">
        <f>VLOOKUP($E714,'ALL-GTK-MI-MTS-MA'!$E$13:$CF$361,'ALL-GTK-MI-MTS-MA'!V$6,FALSE)</f>
        <v>0</v>
      </c>
      <c r="W714" s="9">
        <f>VLOOKUP($E714,'ALL-GTK-MI-MTS-MA'!$E$13:$CF$361,'ALL-GTK-MI-MTS-MA'!W$6,FALSE)</f>
        <v>0</v>
      </c>
      <c r="X714" s="9">
        <f>VLOOKUP($E714,'ALL-GTK-MI-MTS-MA'!$E$13:$CF$361,'ALL-GTK-MI-MTS-MA'!X$6,FALSE)</f>
        <v>0</v>
      </c>
      <c r="Y714" s="299">
        <f t="shared" si="369"/>
        <v>3</v>
      </c>
      <c r="Z714" s="299">
        <f t="shared" si="370"/>
        <v>4</v>
      </c>
      <c r="AA714" s="10">
        <f t="shared" si="371"/>
        <v>7</v>
      </c>
      <c r="AB714" s="44">
        <f t="shared" si="372"/>
        <v>4</v>
      </c>
      <c r="AC714" s="44">
        <f t="shared" si="373"/>
        <v>5</v>
      </c>
      <c r="AD714" s="11">
        <f t="shared" si="374"/>
        <v>9</v>
      </c>
      <c r="AE714" s="9">
        <f>VLOOKUP($E714,'ALL-GTK-MI-MTS-MA'!$E$13:$CF$361,'ALL-GTK-MI-MTS-MA'!AE$6,FALSE)</f>
        <v>0</v>
      </c>
      <c r="AF714" s="9">
        <f>VLOOKUP($E714,'ALL-GTK-MI-MTS-MA'!$E$13:$CF$361,'ALL-GTK-MI-MTS-MA'!AF$6,FALSE)</f>
        <v>0</v>
      </c>
      <c r="AG714" s="10">
        <f t="shared" si="375"/>
        <v>0</v>
      </c>
      <c r="AH714" s="9">
        <f>VLOOKUP($E714,'ALL-GTK-MI-MTS-MA'!$E$13:$CF$361,'ALL-GTK-MI-MTS-MA'!AH$6,FALSE)</f>
        <v>4</v>
      </c>
      <c r="AI714" s="9">
        <f>VLOOKUP($E714,'ALL-GTK-MI-MTS-MA'!$E$13:$CF$361,'ALL-GTK-MI-MTS-MA'!AI$6,FALSE)</f>
        <v>5</v>
      </c>
      <c r="AJ714" s="10">
        <f t="shared" si="376"/>
        <v>9</v>
      </c>
      <c r="AK714" s="44">
        <f t="shared" si="377"/>
        <v>4</v>
      </c>
      <c r="AL714" s="44">
        <f t="shared" si="378"/>
        <v>5</v>
      </c>
      <c r="AM714" s="11">
        <f t="shared" si="379"/>
        <v>9</v>
      </c>
      <c r="AN714" s="299">
        <v>0</v>
      </c>
      <c r="AO714" s="299">
        <v>0</v>
      </c>
      <c r="AP714" s="9">
        <f>VLOOKUP($E714,'ALL-GTK-MI-MTS-MA'!$E$13:$CF$361,'ALL-GTK-MI-MTS-MA'!AP$6,FALSE)</f>
        <v>0</v>
      </c>
      <c r="AQ714" s="9">
        <f>VLOOKUP($E714,'ALL-GTK-MI-MTS-MA'!$E$13:$CF$361,'ALL-GTK-MI-MTS-MA'!AQ$6,FALSE)</f>
        <v>0</v>
      </c>
      <c r="AR714" s="9">
        <f>VLOOKUP($E714,'ALL-GTK-MI-MTS-MA'!$E$13:$CF$361,'ALL-GTK-MI-MTS-MA'!AR$6,FALSE)</f>
        <v>0</v>
      </c>
      <c r="AS714" s="9">
        <f>VLOOKUP($E714,'ALL-GTK-MI-MTS-MA'!$E$13:$CF$361,'ALL-GTK-MI-MTS-MA'!AS$6,FALSE)</f>
        <v>0</v>
      </c>
      <c r="AT714" s="9">
        <f>VLOOKUP($E714,'ALL-GTK-MI-MTS-MA'!$E$13:$CF$361,'ALL-GTK-MI-MTS-MA'!AT$6,FALSE)</f>
        <v>0</v>
      </c>
      <c r="AU714" s="9">
        <f>VLOOKUP($E714,'ALL-GTK-MI-MTS-MA'!$E$13:$CF$361,'ALL-GTK-MI-MTS-MA'!AU$6,FALSE)</f>
        <v>0</v>
      </c>
      <c r="AV714" s="590">
        <f>VLOOKUP($E714,'ALL-GTK-MI-MTS-MA'!$E$13:$CF$361,'ALL-GTK-MI-MTS-MA'!AV$6,FALSE)</f>
        <v>0</v>
      </c>
      <c r="AW714" s="590">
        <f>VLOOKUP($E714,'ALL-GTK-MI-MTS-MA'!$E$13:$CF$361,'ALL-GTK-MI-MTS-MA'!AW$6,FALSE)</f>
        <v>0</v>
      </c>
      <c r="AX714" s="9">
        <f>VLOOKUP($E714,'ALL-GTK-MI-MTS-MA'!$E$13:$CF$361,'ALL-GTK-MI-MTS-MA'!AX$6,FALSE)</f>
        <v>4</v>
      </c>
      <c r="AY714" s="9">
        <f>VLOOKUP($E714,'ALL-GTK-MI-MTS-MA'!$E$13:$CF$361,'ALL-GTK-MI-MTS-MA'!AY$6,FALSE)</f>
        <v>5</v>
      </c>
      <c r="AZ714" s="9">
        <f>VLOOKUP($E714,'ALL-GTK-MI-MTS-MA'!$E$13:$CF$361,'ALL-GTK-MI-MTS-MA'!AZ$6,FALSE)</f>
        <v>0</v>
      </c>
      <c r="BA714" s="9">
        <f>VLOOKUP($E714,'ALL-GTK-MI-MTS-MA'!$E$13:$CF$361,'ALL-GTK-MI-MTS-MA'!BA$6,FALSE)</f>
        <v>0</v>
      </c>
      <c r="BB714" s="9">
        <f>VLOOKUP($E714,'ALL-GTK-MI-MTS-MA'!$E$13:$CF$361,'ALL-GTK-MI-MTS-MA'!BB$6,FALSE)</f>
        <v>0</v>
      </c>
      <c r="BC714" s="9">
        <f>VLOOKUP($E714,'ALL-GTK-MI-MTS-MA'!$E$13:$CF$361,'ALL-GTK-MI-MTS-MA'!BC$6,FALSE)</f>
        <v>0</v>
      </c>
      <c r="BD714" s="310">
        <f t="shared" si="380"/>
        <v>0</v>
      </c>
      <c r="BE714" s="310">
        <f t="shared" si="381"/>
        <v>0</v>
      </c>
      <c r="BF714" s="10">
        <f t="shared" si="382"/>
        <v>0</v>
      </c>
      <c r="BG714" s="311">
        <f t="shared" si="383"/>
        <v>4</v>
      </c>
      <c r="BH714" s="311">
        <f t="shared" si="384"/>
        <v>5</v>
      </c>
      <c r="BI714" s="10">
        <f t="shared" si="385"/>
        <v>9</v>
      </c>
      <c r="BJ714" s="44">
        <f t="shared" si="386"/>
        <v>4</v>
      </c>
      <c r="BK714" s="44">
        <f t="shared" si="387"/>
        <v>5</v>
      </c>
      <c r="BL714" s="11">
        <f t="shared" si="388"/>
        <v>9</v>
      </c>
      <c r="BM714" s="9">
        <f>VLOOKUP($E714,'ALL-GTK-MI-MTS-MA'!$E$13:$CF$361,'ALL-GTK-MI-MTS-MA'!BM$6,FALSE)</f>
        <v>0</v>
      </c>
      <c r="BN714" s="9">
        <f>VLOOKUP($E714,'ALL-GTK-MI-MTS-MA'!$E$13:$CF$361,'ALL-GTK-MI-MTS-MA'!BN$6,FALSE)</f>
        <v>0</v>
      </c>
      <c r="BO714" s="9">
        <f>VLOOKUP($E714,'ALL-GTK-MI-MTS-MA'!$E$13:$CF$361,'ALL-GTK-MI-MTS-MA'!BO$6,FALSE)</f>
        <v>2</v>
      </c>
      <c r="BP714" s="9">
        <f>VLOOKUP($E714,'ALL-GTK-MI-MTS-MA'!$E$13:$CF$361,'ALL-GTK-MI-MTS-MA'!BP$6,FALSE)</f>
        <v>0</v>
      </c>
      <c r="BQ714" s="9">
        <f>VLOOKUP($E714,'ALL-GTK-MI-MTS-MA'!$E$13:$CF$361,'ALL-GTK-MI-MTS-MA'!BQ$6,FALSE)</f>
        <v>0</v>
      </c>
      <c r="BR714" s="9">
        <f>VLOOKUP($E714,'ALL-GTK-MI-MTS-MA'!$E$13:$CF$361,'ALL-GTK-MI-MTS-MA'!BR$6,FALSE)</f>
        <v>0</v>
      </c>
      <c r="BS714" s="9">
        <f>VLOOKUP($E714,'ALL-GTK-MI-MTS-MA'!$E$13:$CF$361,'ALL-GTK-MI-MTS-MA'!BS$6,FALSE)</f>
        <v>0</v>
      </c>
      <c r="BT714" s="9">
        <f>VLOOKUP($E714,'ALL-GTK-MI-MTS-MA'!$E$13:$CF$361,'ALL-GTK-MI-MTS-MA'!BT$6,FALSE)</f>
        <v>0</v>
      </c>
      <c r="BU714" s="299">
        <f t="shared" si="389"/>
        <v>2</v>
      </c>
      <c r="BV714" s="299">
        <f t="shared" si="390"/>
        <v>0</v>
      </c>
      <c r="BW714" s="44">
        <f t="shared" si="391"/>
        <v>2</v>
      </c>
      <c r="BX714" s="44">
        <f t="shared" si="392"/>
        <v>0</v>
      </c>
      <c r="BY714" s="11">
        <f t="shared" si="393"/>
        <v>2</v>
      </c>
      <c r="BZ714" s="14">
        <f t="shared" si="394"/>
        <v>4</v>
      </c>
      <c r="CA714" s="14">
        <f t="shared" si="395"/>
        <v>5</v>
      </c>
      <c r="CB714" s="13">
        <f t="shared" si="396"/>
        <v>2</v>
      </c>
      <c r="CC714" s="13">
        <f t="shared" si="397"/>
        <v>0</v>
      </c>
      <c r="CD714" s="312">
        <f t="shared" si="398"/>
        <v>6</v>
      </c>
      <c r="CE714" s="312">
        <f t="shared" si="399"/>
        <v>5</v>
      </c>
      <c r="CF714" s="313">
        <f t="shared" si="400"/>
        <v>11</v>
      </c>
      <c r="CG714" s="302" t="str">
        <f t="shared" si="401"/>
        <v>OK</v>
      </c>
    </row>
    <row r="715" spans="1:85" ht="14.25" x14ac:dyDescent="0.25">
      <c r="A715" s="6">
        <v>703</v>
      </c>
      <c r="B715" s="495">
        <v>33</v>
      </c>
      <c r="C715" s="495" t="s">
        <v>265</v>
      </c>
      <c r="D715" s="496" t="s">
        <v>20</v>
      </c>
      <c r="E715" s="626">
        <v>60712666</v>
      </c>
      <c r="F715" s="627" t="s">
        <v>829</v>
      </c>
      <c r="G715" s="624" t="s">
        <v>53</v>
      </c>
      <c r="H715" s="9">
        <f>VLOOKUP($E715,'ALL-GTK-MI-MTS-MA'!$E$13:$CF$361,'ALL-GTK-MI-MTS-MA'!H$6,FALSE)</f>
        <v>0</v>
      </c>
      <c r="I715" s="9">
        <f>VLOOKUP($E715,'ALL-GTK-MI-MTS-MA'!$E$13:$CF$361,'ALL-GTK-MI-MTS-MA'!I$6,FALSE)</f>
        <v>0</v>
      </c>
      <c r="J715" s="9">
        <f>VLOOKUP($E715,'ALL-GTK-MI-MTS-MA'!$E$13:$CF$361,'ALL-GTK-MI-MTS-MA'!J$6,FALSE)</f>
        <v>0</v>
      </c>
      <c r="K715" s="9">
        <f>VLOOKUP($E715,'ALL-GTK-MI-MTS-MA'!$E$13:$CF$361,'ALL-GTK-MI-MTS-MA'!K$6,FALSE)</f>
        <v>0</v>
      </c>
      <c r="L715" s="9">
        <f>VLOOKUP($E715,'ALL-GTK-MI-MTS-MA'!$E$13:$CF$361,'ALL-GTK-MI-MTS-MA'!L$6,FALSE)</f>
        <v>0</v>
      </c>
      <c r="M715" s="9">
        <f>VLOOKUP($E715,'ALL-GTK-MI-MTS-MA'!$E$13:$CF$361,'ALL-GTK-MI-MTS-MA'!M$6,FALSE)</f>
        <v>0</v>
      </c>
      <c r="N715" s="9">
        <f>VLOOKUP($E715,'ALL-GTK-MI-MTS-MA'!$E$13:$CF$361,'ALL-GTK-MI-MTS-MA'!N$6,FALSE)</f>
        <v>3</v>
      </c>
      <c r="O715" s="9">
        <f>VLOOKUP($E715,'ALL-GTK-MI-MTS-MA'!$E$13:$CF$361,'ALL-GTK-MI-MTS-MA'!O$6,FALSE)</f>
        <v>1</v>
      </c>
      <c r="P715" s="299">
        <f t="shared" si="366"/>
        <v>3</v>
      </c>
      <c r="Q715" s="299">
        <f t="shared" si="367"/>
        <v>1</v>
      </c>
      <c r="R715" s="300">
        <f t="shared" si="368"/>
        <v>4</v>
      </c>
      <c r="S715" s="9">
        <f>VLOOKUP($E715,'ALL-GTK-MI-MTS-MA'!$E$13:$CF$361,'ALL-GTK-MI-MTS-MA'!S$6,FALSE)</f>
        <v>8</v>
      </c>
      <c r="T715" s="9">
        <f>VLOOKUP($E715,'ALL-GTK-MI-MTS-MA'!$E$13:$CF$361,'ALL-GTK-MI-MTS-MA'!T$6,FALSE)</f>
        <v>2</v>
      </c>
      <c r="U715" s="9">
        <f>VLOOKUP($E715,'ALL-GTK-MI-MTS-MA'!$E$13:$CF$361,'ALL-GTK-MI-MTS-MA'!U$6,FALSE)</f>
        <v>0</v>
      </c>
      <c r="V715" s="9">
        <f>VLOOKUP($E715,'ALL-GTK-MI-MTS-MA'!$E$13:$CF$361,'ALL-GTK-MI-MTS-MA'!V$6,FALSE)</f>
        <v>0</v>
      </c>
      <c r="W715" s="9">
        <f>VLOOKUP($E715,'ALL-GTK-MI-MTS-MA'!$E$13:$CF$361,'ALL-GTK-MI-MTS-MA'!W$6,FALSE)</f>
        <v>0</v>
      </c>
      <c r="X715" s="9">
        <f>VLOOKUP($E715,'ALL-GTK-MI-MTS-MA'!$E$13:$CF$361,'ALL-GTK-MI-MTS-MA'!X$6,FALSE)</f>
        <v>0</v>
      </c>
      <c r="Y715" s="299">
        <f t="shared" si="369"/>
        <v>8</v>
      </c>
      <c r="Z715" s="299">
        <f t="shared" si="370"/>
        <v>2</v>
      </c>
      <c r="AA715" s="10">
        <f t="shared" si="371"/>
        <v>10</v>
      </c>
      <c r="AB715" s="44">
        <f t="shared" si="372"/>
        <v>11</v>
      </c>
      <c r="AC715" s="44">
        <f t="shared" si="373"/>
        <v>3</v>
      </c>
      <c r="AD715" s="11">
        <f t="shared" si="374"/>
        <v>14</v>
      </c>
      <c r="AE715" s="9">
        <f>VLOOKUP($E715,'ALL-GTK-MI-MTS-MA'!$E$13:$CF$361,'ALL-GTK-MI-MTS-MA'!AE$6,FALSE)</f>
        <v>1</v>
      </c>
      <c r="AF715" s="9">
        <f>VLOOKUP($E715,'ALL-GTK-MI-MTS-MA'!$E$13:$CF$361,'ALL-GTK-MI-MTS-MA'!AF$6,FALSE)</f>
        <v>1</v>
      </c>
      <c r="AG715" s="10">
        <f t="shared" si="375"/>
        <v>2</v>
      </c>
      <c r="AH715" s="9">
        <f>VLOOKUP($E715,'ALL-GTK-MI-MTS-MA'!$E$13:$CF$361,'ALL-GTK-MI-MTS-MA'!AH$6,FALSE)</f>
        <v>10</v>
      </c>
      <c r="AI715" s="9">
        <f>VLOOKUP($E715,'ALL-GTK-MI-MTS-MA'!$E$13:$CF$361,'ALL-GTK-MI-MTS-MA'!AI$6,FALSE)</f>
        <v>2</v>
      </c>
      <c r="AJ715" s="10">
        <f t="shared" si="376"/>
        <v>12</v>
      </c>
      <c r="AK715" s="44">
        <f t="shared" si="377"/>
        <v>11</v>
      </c>
      <c r="AL715" s="44">
        <f t="shared" si="378"/>
        <v>3</v>
      </c>
      <c r="AM715" s="11">
        <f t="shared" si="379"/>
        <v>14</v>
      </c>
      <c r="AN715" s="299">
        <v>0</v>
      </c>
      <c r="AO715" s="299">
        <v>0</v>
      </c>
      <c r="AP715" s="9">
        <f>VLOOKUP($E715,'ALL-GTK-MI-MTS-MA'!$E$13:$CF$361,'ALL-GTK-MI-MTS-MA'!AP$6,FALSE)</f>
        <v>0</v>
      </c>
      <c r="AQ715" s="9">
        <f>VLOOKUP($E715,'ALL-GTK-MI-MTS-MA'!$E$13:$CF$361,'ALL-GTK-MI-MTS-MA'!AQ$6,FALSE)</f>
        <v>0</v>
      </c>
      <c r="AR715" s="9">
        <f>VLOOKUP($E715,'ALL-GTK-MI-MTS-MA'!$E$13:$CF$361,'ALL-GTK-MI-MTS-MA'!AR$6,FALSE)</f>
        <v>0</v>
      </c>
      <c r="AS715" s="9">
        <f>VLOOKUP($E715,'ALL-GTK-MI-MTS-MA'!$E$13:$CF$361,'ALL-GTK-MI-MTS-MA'!AS$6,FALSE)</f>
        <v>0</v>
      </c>
      <c r="AT715" s="9">
        <f>VLOOKUP($E715,'ALL-GTK-MI-MTS-MA'!$E$13:$CF$361,'ALL-GTK-MI-MTS-MA'!AT$6,FALSE)</f>
        <v>1</v>
      </c>
      <c r="AU715" s="9">
        <f>VLOOKUP($E715,'ALL-GTK-MI-MTS-MA'!$E$13:$CF$361,'ALL-GTK-MI-MTS-MA'!AU$6,FALSE)</f>
        <v>0</v>
      </c>
      <c r="AV715" s="590">
        <f>VLOOKUP($E715,'ALL-GTK-MI-MTS-MA'!$E$13:$CF$361,'ALL-GTK-MI-MTS-MA'!AV$6,FALSE)</f>
        <v>0</v>
      </c>
      <c r="AW715" s="590">
        <f>VLOOKUP($E715,'ALL-GTK-MI-MTS-MA'!$E$13:$CF$361,'ALL-GTK-MI-MTS-MA'!AW$6,FALSE)</f>
        <v>0</v>
      </c>
      <c r="AX715" s="9">
        <f>VLOOKUP($E715,'ALL-GTK-MI-MTS-MA'!$E$13:$CF$361,'ALL-GTK-MI-MTS-MA'!AX$6,FALSE)</f>
        <v>8</v>
      </c>
      <c r="AY715" s="9">
        <f>VLOOKUP($E715,'ALL-GTK-MI-MTS-MA'!$E$13:$CF$361,'ALL-GTK-MI-MTS-MA'!AY$6,FALSE)</f>
        <v>3</v>
      </c>
      <c r="AZ715" s="9">
        <f>VLOOKUP($E715,'ALL-GTK-MI-MTS-MA'!$E$13:$CF$361,'ALL-GTK-MI-MTS-MA'!AZ$6,FALSE)</f>
        <v>2</v>
      </c>
      <c r="BA715" s="9">
        <f>VLOOKUP($E715,'ALL-GTK-MI-MTS-MA'!$E$13:$CF$361,'ALL-GTK-MI-MTS-MA'!BA$6,FALSE)</f>
        <v>0</v>
      </c>
      <c r="BB715" s="9">
        <f>VLOOKUP($E715,'ALL-GTK-MI-MTS-MA'!$E$13:$CF$361,'ALL-GTK-MI-MTS-MA'!BB$6,FALSE)</f>
        <v>0</v>
      </c>
      <c r="BC715" s="9">
        <f>VLOOKUP($E715,'ALL-GTK-MI-MTS-MA'!$E$13:$CF$361,'ALL-GTK-MI-MTS-MA'!BC$6,FALSE)</f>
        <v>0</v>
      </c>
      <c r="BD715" s="310">
        <f t="shared" si="380"/>
        <v>1</v>
      </c>
      <c r="BE715" s="310">
        <f t="shared" si="381"/>
        <v>0</v>
      </c>
      <c r="BF715" s="10">
        <f t="shared" si="382"/>
        <v>1</v>
      </c>
      <c r="BG715" s="311">
        <f t="shared" si="383"/>
        <v>10</v>
      </c>
      <c r="BH715" s="311">
        <f t="shared" si="384"/>
        <v>3</v>
      </c>
      <c r="BI715" s="10">
        <f t="shared" si="385"/>
        <v>13</v>
      </c>
      <c r="BJ715" s="44">
        <f t="shared" si="386"/>
        <v>11</v>
      </c>
      <c r="BK715" s="44">
        <f t="shared" si="387"/>
        <v>3</v>
      </c>
      <c r="BL715" s="11">
        <f t="shared" si="388"/>
        <v>14</v>
      </c>
      <c r="BM715" s="9">
        <f>VLOOKUP($E715,'ALL-GTK-MI-MTS-MA'!$E$13:$CF$361,'ALL-GTK-MI-MTS-MA'!BM$6,FALSE)</f>
        <v>0</v>
      </c>
      <c r="BN715" s="9">
        <f>VLOOKUP($E715,'ALL-GTK-MI-MTS-MA'!$E$13:$CF$361,'ALL-GTK-MI-MTS-MA'!BN$6,FALSE)</f>
        <v>0</v>
      </c>
      <c r="BO715" s="9">
        <f>VLOOKUP($E715,'ALL-GTK-MI-MTS-MA'!$E$13:$CF$361,'ALL-GTK-MI-MTS-MA'!BO$6,FALSE)</f>
        <v>0</v>
      </c>
      <c r="BP715" s="9">
        <f>VLOOKUP($E715,'ALL-GTK-MI-MTS-MA'!$E$13:$CF$361,'ALL-GTK-MI-MTS-MA'!BP$6,FALSE)</f>
        <v>0</v>
      </c>
      <c r="BQ715" s="9">
        <f>VLOOKUP($E715,'ALL-GTK-MI-MTS-MA'!$E$13:$CF$361,'ALL-GTK-MI-MTS-MA'!BQ$6,FALSE)</f>
        <v>0</v>
      </c>
      <c r="BR715" s="9">
        <f>VLOOKUP($E715,'ALL-GTK-MI-MTS-MA'!$E$13:$CF$361,'ALL-GTK-MI-MTS-MA'!BR$6,FALSE)</f>
        <v>0</v>
      </c>
      <c r="BS715" s="9">
        <f>VLOOKUP($E715,'ALL-GTK-MI-MTS-MA'!$E$13:$CF$361,'ALL-GTK-MI-MTS-MA'!BS$6,FALSE)</f>
        <v>0</v>
      </c>
      <c r="BT715" s="9">
        <f>VLOOKUP($E715,'ALL-GTK-MI-MTS-MA'!$E$13:$CF$361,'ALL-GTK-MI-MTS-MA'!BT$6,FALSE)</f>
        <v>0</v>
      </c>
      <c r="BU715" s="299">
        <f t="shared" si="389"/>
        <v>0</v>
      </c>
      <c r="BV715" s="299">
        <f t="shared" si="390"/>
        <v>0</v>
      </c>
      <c r="BW715" s="44">
        <f t="shared" si="391"/>
        <v>0</v>
      </c>
      <c r="BX715" s="44">
        <f t="shared" si="392"/>
        <v>0</v>
      </c>
      <c r="BY715" s="11">
        <f t="shared" si="393"/>
        <v>0</v>
      </c>
      <c r="BZ715" s="14">
        <f t="shared" si="394"/>
        <v>11</v>
      </c>
      <c r="CA715" s="14">
        <f t="shared" si="395"/>
        <v>3</v>
      </c>
      <c r="CB715" s="13">
        <f t="shared" si="396"/>
        <v>0</v>
      </c>
      <c r="CC715" s="13">
        <f t="shared" si="397"/>
        <v>0</v>
      </c>
      <c r="CD715" s="312">
        <f t="shared" si="398"/>
        <v>11</v>
      </c>
      <c r="CE715" s="312">
        <f t="shared" si="399"/>
        <v>3</v>
      </c>
      <c r="CF715" s="313">
        <f t="shared" si="400"/>
        <v>14</v>
      </c>
      <c r="CG715" s="302" t="str">
        <f t="shared" si="401"/>
        <v>OK</v>
      </c>
    </row>
    <row r="716" spans="1:85" ht="14.25" x14ac:dyDescent="0.25">
      <c r="A716" s="6">
        <v>704</v>
      </c>
      <c r="B716" s="495">
        <v>34</v>
      </c>
      <c r="C716" s="495" t="s">
        <v>265</v>
      </c>
      <c r="D716" s="496" t="s">
        <v>20</v>
      </c>
      <c r="E716" s="626">
        <v>60712667</v>
      </c>
      <c r="F716" s="627" t="s">
        <v>830</v>
      </c>
      <c r="G716" s="624" t="s">
        <v>53</v>
      </c>
      <c r="H716" s="9">
        <f>VLOOKUP($E716,'ALL-GTK-MI-MTS-MA'!$E$13:$CF$361,'ALL-GTK-MI-MTS-MA'!H$6,FALSE)</f>
        <v>0</v>
      </c>
      <c r="I716" s="9">
        <f>VLOOKUP($E716,'ALL-GTK-MI-MTS-MA'!$E$13:$CF$361,'ALL-GTK-MI-MTS-MA'!I$6,FALSE)</f>
        <v>0</v>
      </c>
      <c r="J716" s="9">
        <f>VLOOKUP($E716,'ALL-GTK-MI-MTS-MA'!$E$13:$CF$361,'ALL-GTK-MI-MTS-MA'!J$6,FALSE)</f>
        <v>0</v>
      </c>
      <c r="K716" s="9">
        <f>VLOOKUP($E716,'ALL-GTK-MI-MTS-MA'!$E$13:$CF$361,'ALL-GTK-MI-MTS-MA'!K$6,FALSE)</f>
        <v>0</v>
      </c>
      <c r="L716" s="9">
        <f>VLOOKUP($E716,'ALL-GTK-MI-MTS-MA'!$E$13:$CF$361,'ALL-GTK-MI-MTS-MA'!L$6,FALSE)</f>
        <v>0</v>
      </c>
      <c r="M716" s="9">
        <f>VLOOKUP($E716,'ALL-GTK-MI-MTS-MA'!$E$13:$CF$361,'ALL-GTK-MI-MTS-MA'!M$6,FALSE)</f>
        <v>0</v>
      </c>
      <c r="N716" s="9">
        <f>VLOOKUP($E716,'ALL-GTK-MI-MTS-MA'!$E$13:$CF$361,'ALL-GTK-MI-MTS-MA'!N$6,FALSE)</f>
        <v>2</v>
      </c>
      <c r="O716" s="9">
        <f>VLOOKUP($E716,'ALL-GTK-MI-MTS-MA'!$E$13:$CF$361,'ALL-GTK-MI-MTS-MA'!O$6,FALSE)</f>
        <v>0</v>
      </c>
      <c r="P716" s="299">
        <f t="shared" si="366"/>
        <v>2</v>
      </c>
      <c r="Q716" s="299">
        <f t="shared" si="367"/>
        <v>0</v>
      </c>
      <c r="R716" s="300">
        <f t="shared" si="368"/>
        <v>2</v>
      </c>
      <c r="S716" s="9">
        <f>VLOOKUP($E716,'ALL-GTK-MI-MTS-MA'!$E$13:$CF$361,'ALL-GTK-MI-MTS-MA'!S$6,FALSE)</f>
        <v>2</v>
      </c>
      <c r="T716" s="9">
        <f>VLOOKUP($E716,'ALL-GTK-MI-MTS-MA'!$E$13:$CF$361,'ALL-GTK-MI-MTS-MA'!T$6,FALSE)</f>
        <v>3</v>
      </c>
      <c r="U716" s="9">
        <f>VLOOKUP($E716,'ALL-GTK-MI-MTS-MA'!$E$13:$CF$361,'ALL-GTK-MI-MTS-MA'!U$6,FALSE)</f>
        <v>0</v>
      </c>
      <c r="V716" s="9">
        <f>VLOOKUP($E716,'ALL-GTK-MI-MTS-MA'!$E$13:$CF$361,'ALL-GTK-MI-MTS-MA'!V$6,FALSE)</f>
        <v>0</v>
      </c>
      <c r="W716" s="9">
        <f>VLOOKUP($E716,'ALL-GTK-MI-MTS-MA'!$E$13:$CF$361,'ALL-GTK-MI-MTS-MA'!W$6,FALSE)</f>
        <v>0</v>
      </c>
      <c r="X716" s="9">
        <f>VLOOKUP($E716,'ALL-GTK-MI-MTS-MA'!$E$13:$CF$361,'ALL-GTK-MI-MTS-MA'!X$6,FALSE)</f>
        <v>0</v>
      </c>
      <c r="Y716" s="299">
        <f t="shared" si="369"/>
        <v>2</v>
      </c>
      <c r="Z716" s="299">
        <f t="shared" si="370"/>
        <v>3</v>
      </c>
      <c r="AA716" s="10">
        <f t="shared" si="371"/>
        <v>5</v>
      </c>
      <c r="AB716" s="44">
        <f t="shared" si="372"/>
        <v>4</v>
      </c>
      <c r="AC716" s="44">
        <f t="shared" si="373"/>
        <v>3</v>
      </c>
      <c r="AD716" s="11">
        <f t="shared" si="374"/>
        <v>7</v>
      </c>
      <c r="AE716" s="9">
        <f>VLOOKUP($E716,'ALL-GTK-MI-MTS-MA'!$E$13:$CF$361,'ALL-GTK-MI-MTS-MA'!AE$6,FALSE)</f>
        <v>1</v>
      </c>
      <c r="AF716" s="9">
        <f>VLOOKUP($E716,'ALL-GTK-MI-MTS-MA'!$E$13:$CF$361,'ALL-GTK-MI-MTS-MA'!AF$6,FALSE)</f>
        <v>1</v>
      </c>
      <c r="AG716" s="10">
        <f t="shared" si="375"/>
        <v>2</v>
      </c>
      <c r="AH716" s="9">
        <f>VLOOKUP($E716,'ALL-GTK-MI-MTS-MA'!$E$13:$CF$361,'ALL-GTK-MI-MTS-MA'!AH$6,FALSE)</f>
        <v>3</v>
      </c>
      <c r="AI716" s="9">
        <f>VLOOKUP($E716,'ALL-GTK-MI-MTS-MA'!$E$13:$CF$361,'ALL-GTK-MI-MTS-MA'!AI$6,FALSE)</f>
        <v>2</v>
      </c>
      <c r="AJ716" s="10">
        <f t="shared" si="376"/>
        <v>5</v>
      </c>
      <c r="AK716" s="44">
        <f t="shared" si="377"/>
        <v>4</v>
      </c>
      <c r="AL716" s="44">
        <f t="shared" si="378"/>
        <v>3</v>
      </c>
      <c r="AM716" s="11">
        <f t="shared" si="379"/>
        <v>7</v>
      </c>
      <c r="AN716" s="299">
        <v>0</v>
      </c>
      <c r="AO716" s="299">
        <v>0</v>
      </c>
      <c r="AP716" s="9">
        <f>VLOOKUP($E716,'ALL-GTK-MI-MTS-MA'!$E$13:$CF$361,'ALL-GTK-MI-MTS-MA'!AP$6,FALSE)</f>
        <v>0</v>
      </c>
      <c r="AQ716" s="9">
        <f>VLOOKUP($E716,'ALL-GTK-MI-MTS-MA'!$E$13:$CF$361,'ALL-GTK-MI-MTS-MA'!AQ$6,FALSE)</f>
        <v>0</v>
      </c>
      <c r="AR716" s="9">
        <f>VLOOKUP($E716,'ALL-GTK-MI-MTS-MA'!$E$13:$CF$361,'ALL-GTK-MI-MTS-MA'!AR$6,FALSE)</f>
        <v>0</v>
      </c>
      <c r="AS716" s="9">
        <f>VLOOKUP($E716,'ALL-GTK-MI-MTS-MA'!$E$13:$CF$361,'ALL-GTK-MI-MTS-MA'!AS$6,FALSE)</f>
        <v>0</v>
      </c>
      <c r="AT716" s="9">
        <f>VLOOKUP($E716,'ALL-GTK-MI-MTS-MA'!$E$13:$CF$361,'ALL-GTK-MI-MTS-MA'!AT$6,FALSE)</f>
        <v>0</v>
      </c>
      <c r="AU716" s="9">
        <f>VLOOKUP($E716,'ALL-GTK-MI-MTS-MA'!$E$13:$CF$361,'ALL-GTK-MI-MTS-MA'!AU$6,FALSE)</f>
        <v>1</v>
      </c>
      <c r="AV716" s="590">
        <f>VLOOKUP($E716,'ALL-GTK-MI-MTS-MA'!$E$13:$CF$361,'ALL-GTK-MI-MTS-MA'!AV$6,FALSE)</f>
        <v>0</v>
      </c>
      <c r="AW716" s="590">
        <f>VLOOKUP($E716,'ALL-GTK-MI-MTS-MA'!$E$13:$CF$361,'ALL-GTK-MI-MTS-MA'!AW$6,FALSE)</f>
        <v>0</v>
      </c>
      <c r="AX716" s="9">
        <f>VLOOKUP($E716,'ALL-GTK-MI-MTS-MA'!$E$13:$CF$361,'ALL-GTK-MI-MTS-MA'!AX$6,FALSE)</f>
        <v>4</v>
      </c>
      <c r="AY716" s="9">
        <f>VLOOKUP($E716,'ALL-GTK-MI-MTS-MA'!$E$13:$CF$361,'ALL-GTK-MI-MTS-MA'!AY$6,FALSE)</f>
        <v>2</v>
      </c>
      <c r="AZ716" s="9">
        <f>VLOOKUP($E716,'ALL-GTK-MI-MTS-MA'!$E$13:$CF$361,'ALL-GTK-MI-MTS-MA'!AZ$6,FALSE)</f>
        <v>0</v>
      </c>
      <c r="BA716" s="9">
        <f>VLOOKUP($E716,'ALL-GTK-MI-MTS-MA'!$E$13:$CF$361,'ALL-GTK-MI-MTS-MA'!BA$6,FALSE)</f>
        <v>0</v>
      </c>
      <c r="BB716" s="9">
        <f>VLOOKUP($E716,'ALL-GTK-MI-MTS-MA'!$E$13:$CF$361,'ALL-GTK-MI-MTS-MA'!BB$6,FALSE)</f>
        <v>0</v>
      </c>
      <c r="BC716" s="9">
        <f>VLOOKUP($E716,'ALL-GTK-MI-MTS-MA'!$E$13:$CF$361,'ALL-GTK-MI-MTS-MA'!BC$6,FALSE)</f>
        <v>0</v>
      </c>
      <c r="BD716" s="310">
        <f t="shared" si="380"/>
        <v>0</v>
      </c>
      <c r="BE716" s="310">
        <f t="shared" si="381"/>
        <v>1</v>
      </c>
      <c r="BF716" s="10">
        <f t="shared" si="382"/>
        <v>1</v>
      </c>
      <c r="BG716" s="311">
        <f t="shared" si="383"/>
        <v>4</v>
      </c>
      <c r="BH716" s="311">
        <f t="shared" si="384"/>
        <v>2</v>
      </c>
      <c r="BI716" s="10">
        <f t="shared" si="385"/>
        <v>6</v>
      </c>
      <c r="BJ716" s="44">
        <f t="shared" si="386"/>
        <v>4</v>
      </c>
      <c r="BK716" s="44">
        <f t="shared" si="387"/>
        <v>3</v>
      </c>
      <c r="BL716" s="11">
        <f t="shared" si="388"/>
        <v>7</v>
      </c>
      <c r="BM716" s="9">
        <f>VLOOKUP($E716,'ALL-GTK-MI-MTS-MA'!$E$13:$CF$361,'ALL-GTK-MI-MTS-MA'!BM$6,FALSE)</f>
        <v>0</v>
      </c>
      <c r="BN716" s="9">
        <f>VLOOKUP($E716,'ALL-GTK-MI-MTS-MA'!$E$13:$CF$361,'ALL-GTK-MI-MTS-MA'!BN$6,FALSE)</f>
        <v>0</v>
      </c>
      <c r="BO716" s="9">
        <f>VLOOKUP($E716,'ALL-GTK-MI-MTS-MA'!$E$13:$CF$361,'ALL-GTK-MI-MTS-MA'!BO$6,FALSE)</f>
        <v>0</v>
      </c>
      <c r="BP716" s="9">
        <f>VLOOKUP($E716,'ALL-GTK-MI-MTS-MA'!$E$13:$CF$361,'ALL-GTK-MI-MTS-MA'!BP$6,FALSE)</f>
        <v>2</v>
      </c>
      <c r="BQ716" s="9">
        <f>VLOOKUP($E716,'ALL-GTK-MI-MTS-MA'!$E$13:$CF$361,'ALL-GTK-MI-MTS-MA'!BQ$6,FALSE)</f>
        <v>0</v>
      </c>
      <c r="BR716" s="9">
        <f>VLOOKUP($E716,'ALL-GTK-MI-MTS-MA'!$E$13:$CF$361,'ALL-GTK-MI-MTS-MA'!BR$6,FALSE)</f>
        <v>0</v>
      </c>
      <c r="BS716" s="9">
        <f>VLOOKUP($E716,'ALL-GTK-MI-MTS-MA'!$E$13:$CF$361,'ALL-GTK-MI-MTS-MA'!BS$6,FALSE)</f>
        <v>0</v>
      </c>
      <c r="BT716" s="9">
        <f>VLOOKUP($E716,'ALL-GTK-MI-MTS-MA'!$E$13:$CF$361,'ALL-GTK-MI-MTS-MA'!BT$6,FALSE)</f>
        <v>0</v>
      </c>
      <c r="BU716" s="299">
        <f t="shared" si="389"/>
        <v>0</v>
      </c>
      <c r="BV716" s="299">
        <f t="shared" si="390"/>
        <v>2</v>
      </c>
      <c r="BW716" s="44">
        <f t="shared" si="391"/>
        <v>0</v>
      </c>
      <c r="BX716" s="44">
        <f t="shared" si="392"/>
        <v>2</v>
      </c>
      <c r="BY716" s="11">
        <f t="shared" si="393"/>
        <v>2</v>
      </c>
      <c r="BZ716" s="14">
        <f t="shared" si="394"/>
        <v>4</v>
      </c>
      <c r="CA716" s="14">
        <f t="shared" si="395"/>
        <v>3</v>
      </c>
      <c r="CB716" s="13">
        <f t="shared" si="396"/>
        <v>0</v>
      </c>
      <c r="CC716" s="13">
        <f t="shared" si="397"/>
        <v>2</v>
      </c>
      <c r="CD716" s="312">
        <f t="shared" si="398"/>
        <v>4</v>
      </c>
      <c r="CE716" s="312">
        <f t="shared" si="399"/>
        <v>5</v>
      </c>
      <c r="CF716" s="313">
        <f t="shared" si="400"/>
        <v>9</v>
      </c>
      <c r="CG716" s="302" t="str">
        <f t="shared" si="401"/>
        <v>OK</v>
      </c>
    </row>
    <row r="717" spans="1:85" ht="14.25" x14ac:dyDescent="0.25">
      <c r="A717" s="6">
        <v>705</v>
      </c>
      <c r="B717" s="495">
        <v>35</v>
      </c>
      <c r="C717" s="495" t="s">
        <v>265</v>
      </c>
      <c r="D717" s="496" t="s">
        <v>20</v>
      </c>
      <c r="E717" s="626">
        <v>60712668</v>
      </c>
      <c r="F717" s="627" t="s">
        <v>831</v>
      </c>
      <c r="G717" s="624" t="s">
        <v>53</v>
      </c>
      <c r="H717" s="9">
        <f>VLOOKUP($E717,'ALL-GTK-MI-MTS-MA'!$E$13:$CF$361,'ALL-GTK-MI-MTS-MA'!H$6,FALSE)</f>
        <v>0</v>
      </c>
      <c r="I717" s="9">
        <f>VLOOKUP($E717,'ALL-GTK-MI-MTS-MA'!$E$13:$CF$361,'ALL-GTK-MI-MTS-MA'!I$6,FALSE)</f>
        <v>0</v>
      </c>
      <c r="J717" s="9">
        <f>VLOOKUP($E717,'ALL-GTK-MI-MTS-MA'!$E$13:$CF$361,'ALL-GTK-MI-MTS-MA'!J$6,FALSE)</f>
        <v>0</v>
      </c>
      <c r="K717" s="9">
        <f>VLOOKUP($E717,'ALL-GTK-MI-MTS-MA'!$E$13:$CF$361,'ALL-GTK-MI-MTS-MA'!K$6,FALSE)</f>
        <v>0</v>
      </c>
      <c r="L717" s="9">
        <f>VLOOKUP($E717,'ALL-GTK-MI-MTS-MA'!$E$13:$CF$361,'ALL-GTK-MI-MTS-MA'!L$6,FALSE)</f>
        <v>0</v>
      </c>
      <c r="M717" s="9">
        <f>VLOOKUP($E717,'ALL-GTK-MI-MTS-MA'!$E$13:$CF$361,'ALL-GTK-MI-MTS-MA'!M$6,FALSE)</f>
        <v>0</v>
      </c>
      <c r="N717" s="9">
        <f>VLOOKUP($E717,'ALL-GTK-MI-MTS-MA'!$E$13:$CF$361,'ALL-GTK-MI-MTS-MA'!N$6,FALSE)</f>
        <v>1</v>
      </c>
      <c r="O717" s="9">
        <f>VLOOKUP($E717,'ALL-GTK-MI-MTS-MA'!$E$13:$CF$361,'ALL-GTK-MI-MTS-MA'!O$6,FALSE)</f>
        <v>0</v>
      </c>
      <c r="P717" s="299">
        <f t="shared" si="366"/>
        <v>1</v>
      </c>
      <c r="Q717" s="299">
        <f t="shared" si="367"/>
        <v>0</v>
      </c>
      <c r="R717" s="300">
        <f t="shared" si="368"/>
        <v>1</v>
      </c>
      <c r="S717" s="9">
        <f>VLOOKUP($E717,'ALL-GTK-MI-MTS-MA'!$E$13:$CF$361,'ALL-GTK-MI-MTS-MA'!S$6,FALSE)</f>
        <v>3</v>
      </c>
      <c r="T717" s="9">
        <f>VLOOKUP($E717,'ALL-GTK-MI-MTS-MA'!$E$13:$CF$361,'ALL-GTK-MI-MTS-MA'!T$6,FALSE)</f>
        <v>4</v>
      </c>
      <c r="U717" s="9">
        <f>VLOOKUP($E717,'ALL-GTK-MI-MTS-MA'!$E$13:$CF$361,'ALL-GTK-MI-MTS-MA'!U$6,FALSE)</f>
        <v>0</v>
      </c>
      <c r="V717" s="9">
        <f>VLOOKUP($E717,'ALL-GTK-MI-MTS-MA'!$E$13:$CF$361,'ALL-GTK-MI-MTS-MA'!V$6,FALSE)</f>
        <v>0</v>
      </c>
      <c r="W717" s="9">
        <f>VLOOKUP($E717,'ALL-GTK-MI-MTS-MA'!$E$13:$CF$361,'ALL-GTK-MI-MTS-MA'!W$6,FALSE)</f>
        <v>0</v>
      </c>
      <c r="X717" s="9">
        <f>VLOOKUP($E717,'ALL-GTK-MI-MTS-MA'!$E$13:$CF$361,'ALL-GTK-MI-MTS-MA'!X$6,FALSE)</f>
        <v>0</v>
      </c>
      <c r="Y717" s="299">
        <f t="shared" si="369"/>
        <v>3</v>
      </c>
      <c r="Z717" s="299">
        <f t="shared" si="370"/>
        <v>4</v>
      </c>
      <c r="AA717" s="10">
        <f t="shared" si="371"/>
        <v>7</v>
      </c>
      <c r="AB717" s="44">
        <f t="shared" si="372"/>
        <v>4</v>
      </c>
      <c r="AC717" s="44">
        <f t="shared" si="373"/>
        <v>4</v>
      </c>
      <c r="AD717" s="11">
        <f t="shared" si="374"/>
        <v>8</v>
      </c>
      <c r="AE717" s="9">
        <f>VLOOKUP($E717,'ALL-GTK-MI-MTS-MA'!$E$13:$CF$361,'ALL-GTK-MI-MTS-MA'!AE$6,FALSE)</f>
        <v>1</v>
      </c>
      <c r="AF717" s="9">
        <f>VLOOKUP($E717,'ALL-GTK-MI-MTS-MA'!$E$13:$CF$361,'ALL-GTK-MI-MTS-MA'!AF$6,FALSE)</f>
        <v>2</v>
      </c>
      <c r="AG717" s="10">
        <f t="shared" si="375"/>
        <v>3</v>
      </c>
      <c r="AH717" s="9">
        <f>VLOOKUP($E717,'ALL-GTK-MI-MTS-MA'!$E$13:$CF$361,'ALL-GTK-MI-MTS-MA'!AH$6,FALSE)</f>
        <v>3</v>
      </c>
      <c r="AI717" s="9">
        <f>VLOOKUP($E717,'ALL-GTK-MI-MTS-MA'!$E$13:$CF$361,'ALL-GTK-MI-MTS-MA'!AI$6,FALSE)</f>
        <v>2</v>
      </c>
      <c r="AJ717" s="10">
        <f t="shared" si="376"/>
        <v>5</v>
      </c>
      <c r="AK717" s="44">
        <f t="shared" si="377"/>
        <v>4</v>
      </c>
      <c r="AL717" s="44">
        <f t="shared" si="378"/>
        <v>4</v>
      </c>
      <c r="AM717" s="11">
        <f t="shared" si="379"/>
        <v>8</v>
      </c>
      <c r="AN717" s="299">
        <v>0</v>
      </c>
      <c r="AO717" s="299">
        <v>0</v>
      </c>
      <c r="AP717" s="9">
        <f>VLOOKUP($E717,'ALL-GTK-MI-MTS-MA'!$E$13:$CF$361,'ALL-GTK-MI-MTS-MA'!AP$6,FALSE)</f>
        <v>0</v>
      </c>
      <c r="AQ717" s="9">
        <f>VLOOKUP($E717,'ALL-GTK-MI-MTS-MA'!$E$13:$CF$361,'ALL-GTK-MI-MTS-MA'!AQ$6,FALSE)</f>
        <v>0</v>
      </c>
      <c r="AR717" s="9">
        <f>VLOOKUP($E717,'ALL-GTK-MI-MTS-MA'!$E$13:$CF$361,'ALL-GTK-MI-MTS-MA'!AR$6,FALSE)</f>
        <v>0</v>
      </c>
      <c r="AS717" s="9">
        <f>VLOOKUP($E717,'ALL-GTK-MI-MTS-MA'!$E$13:$CF$361,'ALL-GTK-MI-MTS-MA'!AS$6,FALSE)</f>
        <v>0</v>
      </c>
      <c r="AT717" s="9">
        <f>VLOOKUP($E717,'ALL-GTK-MI-MTS-MA'!$E$13:$CF$361,'ALL-GTK-MI-MTS-MA'!AT$6,FALSE)</f>
        <v>0</v>
      </c>
      <c r="AU717" s="9">
        <f>VLOOKUP($E717,'ALL-GTK-MI-MTS-MA'!$E$13:$CF$361,'ALL-GTK-MI-MTS-MA'!AU$6,FALSE)</f>
        <v>0</v>
      </c>
      <c r="AV717" s="590">
        <f>VLOOKUP($E717,'ALL-GTK-MI-MTS-MA'!$E$13:$CF$361,'ALL-GTK-MI-MTS-MA'!AV$6,FALSE)</f>
        <v>0</v>
      </c>
      <c r="AW717" s="590">
        <f>VLOOKUP($E717,'ALL-GTK-MI-MTS-MA'!$E$13:$CF$361,'ALL-GTK-MI-MTS-MA'!AW$6,FALSE)</f>
        <v>0</v>
      </c>
      <c r="AX717" s="9">
        <f>VLOOKUP($E717,'ALL-GTK-MI-MTS-MA'!$E$13:$CF$361,'ALL-GTK-MI-MTS-MA'!AX$6,FALSE)</f>
        <v>4</v>
      </c>
      <c r="AY717" s="9">
        <f>VLOOKUP($E717,'ALL-GTK-MI-MTS-MA'!$E$13:$CF$361,'ALL-GTK-MI-MTS-MA'!AY$6,FALSE)</f>
        <v>4</v>
      </c>
      <c r="AZ717" s="9">
        <f>VLOOKUP($E717,'ALL-GTK-MI-MTS-MA'!$E$13:$CF$361,'ALL-GTK-MI-MTS-MA'!AZ$6,FALSE)</f>
        <v>0</v>
      </c>
      <c r="BA717" s="9">
        <f>VLOOKUP($E717,'ALL-GTK-MI-MTS-MA'!$E$13:$CF$361,'ALL-GTK-MI-MTS-MA'!BA$6,FALSE)</f>
        <v>0</v>
      </c>
      <c r="BB717" s="9">
        <f>VLOOKUP($E717,'ALL-GTK-MI-MTS-MA'!$E$13:$CF$361,'ALL-GTK-MI-MTS-MA'!BB$6,FALSE)</f>
        <v>0</v>
      </c>
      <c r="BC717" s="9">
        <f>VLOOKUP($E717,'ALL-GTK-MI-MTS-MA'!$E$13:$CF$361,'ALL-GTK-MI-MTS-MA'!BC$6,FALSE)</f>
        <v>0</v>
      </c>
      <c r="BD717" s="310">
        <f t="shared" si="380"/>
        <v>0</v>
      </c>
      <c r="BE717" s="310">
        <f t="shared" si="381"/>
        <v>0</v>
      </c>
      <c r="BF717" s="10">
        <f t="shared" si="382"/>
        <v>0</v>
      </c>
      <c r="BG717" s="311">
        <f t="shared" si="383"/>
        <v>4</v>
      </c>
      <c r="BH717" s="311">
        <f t="shared" si="384"/>
        <v>4</v>
      </c>
      <c r="BI717" s="10">
        <f t="shared" si="385"/>
        <v>8</v>
      </c>
      <c r="BJ717" s="44">
        <f t="shared" si="386"/>
        <v>4</v>
      </c>
      <c r="BK717" s="44">
        <f t="shared" si="387"/>
        <v>4</v>
      </c>
      <c r="BL717" s="11">
        <f t="shared" si="388"/>
        <v>8</v>
      </c>
      <c r="BM717" s="9">
        <f>VLOOKUP($E717,'ALL-GTK-MI-MTS-MA'!$E$13:$CF$361,'ALL-GTK-MI-MTS-MA'!BM$6,FALSE)</f>
        <v>0</v>
      </c>
      <c r="BN717" s="9">
        <f>VLOOKUP($E717,'ALL-GTK-MI-MTS-MA'!$E$13:$CF$361,'ALL-GTK-MI-MTS-MA'!BN$6,FALSE)</f>
        <v>0</v>
      </c>
      <c r="BO717" s="9">
        <f>VLOOKUP($E717,'ALL-GTK-MI-MTS-MA'!$E$13:$CF$361,'ALL-GTK-MI-MTS-MA'!BO$6,FALSE)</f>
        <v>0</v>
      </c>
      <c r="BP717" s="9">
        <f>VLOOKUP($E717,'ALL-GTK-MI-MTS-MA'!$E$13:$CF$361,'ALL-GTK-MI-MTS-MA'!BP$6,FALSE)</f>
        <v>0</v>
      </c>
      <c r="BQ717" s="9">
        <f>VLOOKUP($E717,'ALL-GTK-MI-MTS-MA'!$E$13:$CF$361,'ALL-GTK-MI-MTS-MA'!BQ$6,FALSE)</f>
        <v>0</v>
      </c>
      <c r="BR717" s="9">
        <f>VLOOKUP($E717,'ALL-GTK-MI-MTS-MA'!$E$13:$CF$361,'ALL-GTK-MI-MTS-MA'!BR$6,FALSE)</f>
        <v>0</v>
      </c>
      <c r="BS717" s="9">
        <f>VLOOKUP($E717,'ALL-GTK-MI-MTS-MA'!$E$13:$CF$361,'ALL-GTK-MI-MTS-MA'!BS$6,FALSE)</f>
        <v>0</v>
      </c>
      <c r="BT717" s="9">
        <f>VLOOKUP($E717,'ALL-GTK-MI-MTS-MA'!$E$13:$CF$361,'ALL-GTK-MI-MTS-MA'!BT$6,FALSE)</f>
        <v>0</v>
      </c>
      <c r="BU717" s="299">
        <f t="shared" si="389"/>
        <v>0</v>
      </c>
      <c r="BV717" s="299">
        <f t="shared" si="390"/>
        <v>0</v>
      </c>
      <c r="BW717" s="44">
        <f t="shared" si="391"/>
        <v>0</v>
      </c>
      <c r="BX717" s="44">
        <f t="shared" si="392"/>
        <v>0</v>
      </c>
      <c r="BY717" s="11">
        <f t="shared" si="393"/>
        <v>0</v>
      </c>
      <c r="BZ717" s="14">
        <f t="shared" si="394"/>
        <v>4</v>
      </c>
      <c r="CA717" s="14">
        <f t="shared" si="395"/>
        <v>4</v>
      </c>
      <c r="CB717" s="13">
        <f t="shared" si="396"/>
        <v>0</v>
      </c>
      <c r="CC717" s="13">
        <f t="shared" si="397"/>
        <v>0</v>
      </c>
      <c r="CD717" s="312">
        <f t="shared" si="398"/>
        <v>4</v>
      </c>
      <c r="CE717" s="312">
        <f t="shared" si="399"/>
        <v>4</v>
      </c>
      <c r="CF717" s="313">
        <f t="shared" si="400"/>
        <v>8</v>
      </c>
      <c r="CG717" s="302" t="str">
        <f t="shared" si="401"/>
        <v>OK</v>
      </c>
    </row>
    <row r="718" spans="1:85" ht="14.25" x14ac:dyDescent="0.25">
      <c r="A718" s="6">
        <v>706</v>
      </c>
      <c r="B718" s="495">
        <v>36</v>
      </c>
      <c r="C718" s="495" t="s">
        <v>265</v>
      </c>
      <c r="D718" s="496" t="s">
        <v>20</v>
      </c>
      <c r="E718" s="626">
        <v>60712669</v>
      </c>
      <c r="F718" s="627" t="s">
        <v>832</v>
      </c>
      <c r="G718" s="624" t="s">
        <v>53</v>
      </c>
      <c r="H718" s="9">
        <f>VLOOKUP($E718,'ALL-GTK-MI-MTS-MA'!$E$13:$CF$361,'ALL-GTK-MI-MTS-MA'!H$6,FALSE)</f>
        <v>0</v>
      </c>
      <c r="I718" s="9">
        <f>VLOOKUP($E718,'ALL-GTK-MI-MTS-MA'!$E$13:$CF$361,'ALL-GTK-MI-MTS-MA'!I$6,FALSE)</f>
        <v>0</v>
      </c>
      <c r="J718" s="9">
        <f>VLOOKUP($E718,'ALL-GTK-MI-MTS-MA'!$E$13:$CF$361,'ALL-GTK-MI-MTS-MA'!J$6,FALSE)</f>
        <v>0</v>
      </c>
      <c r="K718" s="9">
        <f>VLOOKUP($E718,'ALL-GTK-MI-MTS-MA'!$E$13:$CF$361,'ALL-GTK-MI-MTS-MA'!K$6,FALSE)</f>
        <v>0</v>
      </c>
      <c r="L718" s="9">
        <f>VLOOKUP($E718,'ALL-GTK-MI-MTS-MA'!$E$13:$CF$361,'ALL-GTK-MI-MTS-MA'!L$6,FALSE)</f>
        <v>0</v>
      </c>
      <c r="M718" s="9">
        <f>VLOOKUP($E718,'ALL-GTK-MI-MTS-MA'!$E$13:$CF$361,'ALL-GTK-MI-MTS-MA'!M$6,FALSE)</f>
        <v>0</v>
      </c>
      <c r="N718" s="9">
        <f>VLOOKUP($E718,'ALL-GTK-MI-MTS-MA'!$E$13:$CF$361,'ALL-GTK-MI-MTS-MA'!N$6,FALSE)</f>
        <v>0</v>
      </c>
      <c r="O718" s="9">
        <f>VLOOKUP($E718,'ALL-GTK-MI-MTS-MA'!$E$13:$CF$361,'ALL-GTK-MI-MTS-MA'!O$6,FALSE)</f>
        <v>1</v>
      </c>
      <c r="P718" s="299">
        <f t="shared" ref="P718:P781" si="402">SUM(H718,J718,L718,N718)</f>
        <v>0</v>
      </c>
      <c r="Q718" s="299">
        <f t="shared" ref="Q718:Q781" si="403">SUM(I718,K718,M718,O718)</f>
        <v>1</v>
      </c>
      <c r="R718" s="300">
        <f t="shared" ref="R718:R781" si="404">SUM(P718:Q718)</f>
        <v>1</v>
      </c>
      <c r="S718" s="9">
        <f>VLOOKUP($E718,'ALL-GTK-MI-MTS-MA'!$E$13:$CF$361,'ALL-GTK-MI-MTS-MA'!S$6,FALSE)</f>
        <v>5</v>
      </c>
      <c r="T718" s="9">
        <f>VLOOKUP($E718,'ALL-GTK-MI-MTS-MA'!$E$13:$CF$361,'ALL-GTK-MI-MTS-MA'!T$6,FALSE)</f>
        <v>3</v>
      </c>
      <c r="U718" s="9">
        <f>VLOOKUP($E718,'ALL-GTK-MI-MTS-MA'!$E$13:$CF$361,'ALL-GTK-MI-MTS-MA'!U$6,FALSE)</f>
        <v>0</v>
      </c>
      <c r="V718" s="9">
        <f>VLOOKUP($E718,'ALL-GTK-MI-MTS-MA'!$E$13:$CF$361,'ALL-GTK-MI-MTS-MA'!V$6,FALSE)</f>
        <v>0</v>
      </c>
      <c r="W718" s="9">
        <f>VLOOKUP($E718,'ALL-GTK-MI-MTS-MA'!$E$13:$CF$361,'ALL-GTK-MI-MTS-MA'!W$6,FALSE)</f>
        <v>0</v>
      </c>
      <c r="X718" s="9">
        <f>VLOOKUP($E718,'ALL-GTK-MI-MTS-MA'!$E$13:$CF$361,'ALL-GTK-MI-MTS-MA'!X$6,FALSE)</f>
        <v>0</v>
      </c>
      <c r="Y718" s="299">
        <f t="shared" ref="Y718:Y781" si="405">SUM(S718,U718,W718)</f>
        <v>5</v>
      </c>
      <c r="Z718" s="299">
        <f t="shared" ref="Z718:Z781" si="406">SUM(T718,V718,X718)</f>
        <v>3</v>
      </c>
      <c r="AA718" s="10">
        <f t="shared" ref="AA718:AA781" si="407">SUM(Y718:Z718)</f>
        <v>8</v>
      </c>
      <c r="AB718" s="44">
        <f t="shared" ref="AB718:AB781" si="408">SUM(P718,Y718)</f>
        <v>5</v>
      </c>
      <c r="AC718" s="44">
        <f t="shared" ref="AC718:AC781" si="409">SUM(Q718,Z718)</f>
        <v>4</v>
      </c>
      <c r="AD718" s="11">
        <f t="shared" ref="AD718:AD781" si="410">SUM(AB718:AC718)</f>
        <v>9</v>
      </c>
      <c r="AE718" s="9">
        <f>VLOOKUP($E718,'ALL-GTK-MI-MTS-MA'!$E$13:$CF$361,'ALL-GTK-MI-MTS-MA'!AE$6,FALSE)</f>
        <v>3</v>
      </c>
      <c r="AF718" s="9">
        <f>VLOOKUP($E718,'ALL-GTK-MI-MTS-MA'!$E$13:$CF$361,'ALL-GTK-MI-MTS-MA'!AF$6,FALSE)</f>
        <v>2</v>
      </c>
      <c r="AG718" s="10">
        <f t="shared" ref="AG718:AG781" si="411">SUM(AE718:AF718)</f>
        <v>5</v>
      </c>
      <c r="AH718" s="9">
        <f>VLOOKUP($E718,'ALL-GTK-MI-MTS-MA'!$E$13:$CF$361,'ALL-GTK-MI-MTS-MA'!AH$6,FALSE)</f>
        <v>2</v>
      </c>
      <c r="AI718" s="9">
        <f>VLOOKUP($E718,'ALL-GTK-MI-MTS-MA'!$E$13:$CF$361,'ALL-GTK-MI-MTS-MA'!AI$6,FALSE)</f>
        <v>2</v>
      </c>
      <c r="AJ718" s="10">
        <f t="shared" ref="AJ718:AJ781" si="412">SUM(AH718:AI718)</f>
        <v>4</v>
      </c>
      <c r="AK718" s="44">
        <f t="shared" ref="AK718:AK781" si="413">SUM(AE718,AH718)</f>
        <v>5</v>
      </c>
      <c r="AL718" s="44">
        <f t="shared" ref="AL718:AL781" si="414">SUM(AF718,AI718)</f>
        <v>4</v>
      </c>
      <c r="AM718" s="11">
        <f t="shared" ref="AM718:AM781" si="415">SUM(AK718:AL718)</f>
        <v>9</v>
      </c>
      <c r="AN718" s="299">
        <v>0</v>
      </c>
      <c r="AO718" s="299">
        <v>0</v>
      </c>
      <c r="AP718" s="9">
        <f>VLOOKUP($E718,'ALL-GTK-MI-MTS-MA'!$E$13:$CF$361,'ALL-GTK-MI-MTS-MA'!AP$6,FALSE)</f>
        <v>0</v>
      </c>
      <c r="AQ718" s="9">
        <f>VLOOKUP($E718,'ALL-GTK-MI-MTS-MA'!$E$13:$CF$361,'ALL-GTK-MI-MTS-MA'!AQ$6,FALSE)</f>
        <v>0</v>
      </c>
      <c r="AR718" s="9">
        <f>VLOOKUP($E718,'ALL-GTK-MI-MTS-MA'!$E$13:$CF$361,'ALL-GTK-MI-MTS-MA'!AR$6,FALSE)</f>
        <v>0</v>
      </c>
      <c r="AS718" s="9">
        <f>VLOOKUP($E718,'ALL-GTK-MI-MTS-MA'!$E$13:$CF$361,'ALL-GTK-MI-MTS-MA'!AS$6,FALSE)</f>
        <v>0</v>
      </c>
      <c r="AT718" s="9">
        <f>VLOOKUP($E718,'ALL-GTK-MI-MTS-MA'!$E$13:$CF$361,'ALL-GTK-MI-MTS-MA'!AT$6,FALSE)</f>
        <v>0</v>
      </c>
      <c r="AU718" s="9">
        <f>VLOOKUP($E718,'ALL-GTK-MI-MTS-MA'!$E$13:$CF$361,'ALL-GTK-MI-MTS-MA'!AU$6,FALSE)</f>
        <v>0</v>
      </c>
      <c r="AV718" s="590">
        <f>VLOOKUP($E718,'ALL-GTK-MI-MTS-MA'!$E$13:$CF$361,'ALL-GTK-MI-MTS-MA'!AV$6,FALSE)</f>
        <v>0</v>
      </c>
      <c r="AW718" s="590">
        <f>VLOOKUP($E718,'ALL-GTK-MI-MTS-MA'!$E$13:$CF$361,'ALL-GTK-MI-MTS-MA'!AW$6,FALSE)</f>
        <v>0</v>
      </c>
      <c r="AX718" s="9">
        <f>VLOOKUP($E718,'ALL-GTK-MI-MTS-MA'!$E$13:$CF$361,'ALL-GTK-MI-MTS-MA'!AX$6,FALSE)</f>
        <v>4</v>
      </c>
      <c r="AY718" s="9">
        <f>VLOOKUP($E718,'ALL-GTK-MI-MTS-MA'!$E$13:$CF$361,'ALL-GTK-MI-MTS-MA'!AY$6,FALSE)</f>
        <v>4</v>
      </c>
      <c r="AZ718" s="9">
        <f>VLOOKUP($E718,'ALL-GTK-MI-MTS-MA'!$E$13:$CF$361,'ALL-GTK-MI-MTS-MA'!AZ$6,FALSE)</f>
        <v>1</v>
      </c>
      <c r="BA718" s="9">
        <f>VLOOKUP($E718,'ALL-GTK-MI-MTS-MA'!$E$13:$CF$361,'ALL-GTK-MI-MTS-MA'!BA$6,FALSE)</f>
        <v>0</v>
      </c>
      <c r="BB718" s="9">
        <f>VLOOKUP($E718,'ALL-GTK-MI-MTS-MA'!$E$13:$CF$361,'ALL-GTK-MI-MTS-MA'!BB$6,FALSE)</f>
        <v>0</v>
      </c>
      <c r="BC718" s="9">
        <f>VLOOKUP($E718,'ALL-GTK-MI-MTS-MA'!$E$13:$CF$361,'ALL-GTK-MI-MTS-MA'!BC$6,FALSE)</f>
        <v>0</v>
      </c>
      <c r="BD718" s="310">
        <f t="shared" ref="BD718:BD781" si="416">SUM(AN718,AP718,AR718,AT718)</f>
        <v>0</v>
      </c>
      <c r="BE718" s="310">
        <f t="shared" ref="BE718:BE781" si="417">SUM(AO718,AQ718,AS718,AU718)</f>
        <v>0</v>
      </c>
      <c r="BF718" s="10">
        <f t="shared" ref="BF718:BF781" si="418">SUM(BD718:BE718)</f>
        <v>0</v>
      </c>
      <c r="BG718" s="311">
        <f t="shared" ref="BG718:BG781" si="419">SUM(AV718,AX718,AZ718,BB718,)</f>
        <v>5</v>
      </c>
      <c r="BH718" s="311">
        <f t="shared" ref="BH718:BH781" si="420">SUM(AW718,AY718,BA718,BC718,)</f>
        <v>4</v>
      </c>
      <c r="BI718" s="10">
        <f t="shared" ref="BI718:BI781" si="421">SUM(BG718:BH718)</f>
        <v>9</v>
      </c>
      <c r="BJ718" s="44">
        <f t="shared" ref="BJ718:BJ781" si="422">SUM(BD718,BG718)</f>
        <v>5</v>
      </c>
      <c r="BK718" s="44">
        <f t="shared" ref="BK718:BK781" si="423">SUM(BE718,BH718)</f>
        <v>4</v>
      </c>
      <c r="BL718" s="11">
        <f t="shared" ref="BL718:BL781" si="424">SUM(BF718,BI718)</f>
        <v>9</v>
      </c>
      <c r="BM718" s="9">
        <f>VLOOKUP($E718,'ALL-GTK-MI-MTS-MA'!$E$13:$CF$361,'ALL-GTK-MI-MTS-MA'!BM$6,FALSE)</f>
        <v>0</v>
      </c>
      <c r="BN718" s="9">
        <f>VLOOKUP($E718,'ALL-GTK-MI-MTS-MA'!$E$13:$CF$361,'ALL-GTK-MI-MTS-MA'!BN$6,FALSE)</f>
        <v>0</v>
      </c>
      <c r="BO718" s="9">
        <f>VLOOKUP($E718,'ALL-GTK-MI-MTS-MA'!$E$13:$CF$361,'ALL-GTK-MI-MTS-MA'!BO$6,FALSE)</f>
        <v>0</v>
      </c>
      <c r="BP718" s="9">
        <f>VLOOKUP($E718,'ALL-GTK-MI-MTS-MA'!$E$13:$CF$361,'ALL-GTK-MI-MTS-MA'!BP$6,FALSE)</f>
        <v>0</v>
      </c>
      <c r="BQ718" s="9">
        <f>VLOOKUP($E718,'ALL-GTK-MI-MTS-MA'!$E$13:$CF$361,'ALL-GTK-MI-MTS-MA'!BQ$6,FALSE)</f>
        <v>0</v>
      </c>
      <c r="BR718" s="9">
        <f>VLOOKUP($E718,'ALL-GTK-MI-MTS-MA'!$E$13:$CF$361,'ALL-GTK-MI-MTS-MA'!BR$6,FALSE)</f>
        <v>0</v>
      </c>
      <c r="BS718" s="9">
        <f>VLOOKUP($E718,'ALL-GTK-MI-MTS-MA'!$E$13:$CF$361,'ALL-GTK-MI-MTS-MA'!BS$6,FALSE)</f>
        <v>0</v>
      </c>
      <c r="BT718" s="9">
        <f>VLOOKUP($E718,'ALL-GTK-MI-MTS-MA'!$E$13:$CF$361,'ALL-GTK-MI-MTS-MA'!BT$6,FALSE)</f>
        <v>0</v>
      </c>
      <c r="BU718" s="299">
        <f t="shared" ref="BU718:BU781" si="425">SUM(BO718,BQ718,BS718)</f>
        <v>0</v>
      </c>
      <c r="BV718" s="299">
        <f t="shared" ref="BV718:BV781" si="426">SUM(BP718,BR718,BT718)</f>
        <v>0</v>
      </c>
      <c r="BW718" s="44">
        <f t="shared" ref="BW718:BW781" si="427">SUM(BM718,BU718)</f>
        <v>0</v>
      </c>
      <c r="BX718" s="44">
        <f t="shared" ref="BX718:BX781" si="428">SUM(BN718,BV718)</f>
        <v>0</v>
      </c>
      <c r="BY718" s="11">
        <f t="shared" ref="BY718:BY781" si="429">SUM(BW718:BX718)</f>
        <v>0</v>
      </c>
      <c r="BZ718" s="14">
        <f t="shared" ref="BZ718:BZ781" si="430">SUM(P718,Y718)</f>
        <v>5</v>
      </c>
      <c r="CA718" s="14">
        <f t="shared" ref="CA718:CA781" si="431">SUM(Q718,Z718)</f>
        <v>4</v>
      </c>
      <c r="CB718" s="13">
        <f t="shared" ref="CB718:CB781" si="432">SUM(BM718,BU718)</f>
        <v>0</v>
      </c>
      <c r="CC718" s="13">
        <f t="shared" ref="CC718:CC781" si="433">SUM(BN718,BV718)</f>
        <v>0</v>
      </c>
      <c r="CD718" s="312">
        <f t="shared" ref="CD718:CD781" si="434">SUM(BZ718,CB718)</f>
        <v>5</v>
      </c>
      <c r="CE718" s="312">
        <f t="shared" ref="CE718:CE781" si="435">SUM(CA718,CC718)</f>
        <v>4</v>
      </c>
      <c r="CF718" s="313">
        <f t="shared" ref="CF718:CF781" si="436">SUM(CD718:CE718)</f>
        <v>9</v>
      </c>
      <c r="CG718" s="302" t="str">
        <f t="shared" ref="CG718:CG781" si="437">IF(AM718=BL718,"OK","REVISI")</f>
        <v>OK</v>
      </c>
    </row>
    <row r="719" spans="1:85" ht="14.25" x14ac:dyDescent="0.25">
      <c r="A719" s="6">
        <v>707</v>
      </c>
      <c r="B719" s="495">
        <v>37</v>
      </c>
      <c r="C719" s="495" t="s">
        <v>265</v>
      </c>
      <c r="D719" s="496" t="s">
        <v>21</v>
      </c>
      <c r="E719" s="626">
        <v>60712648</v>
      </c>
      <c r="F719" s="627" t="s">
        <v>833</v>
      </c>
      <c r="G719" s="624" t="s">
        <v>53</v>
      </c>
      <c r="H719" s="9">
        <f>VLOOKUP($E719,'ALL-GTK-MI-MTS-MA'!$E$13:$CF$361,'ALL-GTK-MI-MTS-MA'!H$6,FALSE)</f>
        <v>0</v>
      </c>
      <c r="I719" s="9">
        <f>VLOOKUP($E719,'ALL-GTK-MI-MTS-MA'!$E$13:$CF$361,'ALL-GTK-MI-MTS-MA'!I$6,FALSE)</f>
        <v>0</v>
      </c>
      <c r="J719" s="9">
        <f>VLOOKUP($E719,'ALL-GTK-MI-MTS-MA'!$E$13:$CF$361,'ALL-GTK-MI-MTS-MA'!J$6,FALSE)</f>
        <v>0</v>
      </c>
      <c r="K719" s="9">
        <f>VLOOKUP($E719,'ALL-GTK-MI-MTS-MA'!$E$13:$CF$361,'ALL-GTK-MI-MTS-MA'!K$6,FALSE)</f>
        <v>0</v>
      </c>
      <c r="L719" s="9">
        <f>VLOOKUP($E719,'ALL-GTK-MI-MTS-MA'!$E$13:$CF$361,'ALL-GTK-MI-MTS-MA'!L$6,FALSE)</f>
        <v>0</v>
      </c>
      <c r="M719" s="9">
        <f>VLOOKUP($E719,'ALL-GTK-MI-MTS-MA'!$E$13:$CF$361,'ALL-GTK-MI-MTS-MA'!M$6,FALSE)</f>
        <v>0</v>
      </c>
      <c r="N719" s="9">
        <f>VLOOKUP($E719,'ALL-GTK-MI-MTS-MA'!$E$13:$CF$361,'ALL-GTK-MI-MTS-MA'!N$6,FALSE)</f>
        <v>1</v>
      </c>
      <c r="O719" s="9">
        <f>VLOOKUP($E719,'ALL-GTK-MI-MTS-MA'!$E$13:$CF$361,'ALL-GTK-MI-MTS-MA'!O$6,FALSE)</f>
        <v>2</v>
      </c>
      <c r="P719" s="299">
        <f t="shared" si="402"/>
        <v>1</v>
      </c>
      <c r="Q719" s="299">
        <f t="shared" si="403"/>
        <v>2</v>
      </c>
      <c r="R719" s="300">
        <f t="shared" si="404"/>
        <v>3</v>
      </c>
      <c r="S719" s="9">
        <f>VLOOKUP($E719,'ALL-GTK-MI-MTS-MA'!$E$13:$CF$361,'ALL-GTK-MI-MTS-MA'!S$6,FALSE)</f>
        <v>4</v>
      </c>
      <c r="T719" s="9">
        <f>VLOOKUP($E719,'ALL-GTK-MI-MTS-MA'!$E$13:$CF$361,'ALL-GTK-MI-MTS-MA'!T$6,FALSE)</f>
        <v>2</v>
      </c>
      <c r="U719" s="9">
        <f>VLOOKUP($E719,'ALL-GTK-MI-MTS-MA'!$E$13:$CF$361,'ALL-GTK-MI-MTS-MA'!U$6,FALSE)</f>
        <v>0</v>
      </c>
      <c r="V719" s="9">
        <f>VLOOKUP($E719,'ALL-GTK-MI-MTS-MA'!$E$13:$CF$361,'ALL-GTK-MI-MTS-MA'!V$6,FALSE)</f>
        <v>0</v>
      </c>
      <c r="W719" s="9">
        <f>VLOOKUP($E719,'ALL-GTK-MI-MTS-MA'!$E$13:$CF$361,'ALL-GTK-MI-MTS-MA'!W$6,FALSE)</f>
        <v>0</v>
      </c>
      <c r="X719" s="9">
        <f>VLOOKUP($E719,'ALL-GTK-MI-MTS-MA'!$E$13:$CF$361,'ALL-GTK-MI-MTS-MA'!X$6,FALSE)</f>
        <v>0</v>
      </c>
      <c r="Y719" s="299">
        <f t="shared" si="405"/>
        <v>4</v>
      </c>
      <c r="Z719" s="299">
        <f t="shared" si="406"/>
        <v>2</v>
      </c>
      <c r="AA719" s="10">
        <f t="shared" si="407"/>
        <v>6</v>
      </c>
      <c r="AB719" s="44">
        <f t="shared" si="408"/>
        <v>5</v>
      </c>
      <c r="AC719" s="44">
        <f t="shared" si="409"/>
        <v>4</v>
      </c>
      <c r="AD719" s="11">
        <f t="shared" si="410"/>
        <v>9</v>
      </c>
      <c r="AE719" s="9">
        <f>VLOOKUP($E719,'ALL-GTK-MI-MTS-MA'!$E$13:$CF$361,'ALL-GTK-MI-MTS-MA'!AE$6,FALSE)</f>
        <v>1</v>
      </c>
      <c r="AF719" s="9">
        <f>VLOOKUP($E719,'ALL-GTK-MI-MTS-MA'!$E$13:$CF$361,'ALL-GTK-MI-MTS-MA'!AF$6,FALSE)</f>
        <v>0</v>
      </c>
      <c r="AG719" s="10">
        <f t="shared" si="411"/>
        <v>1</v>
      </c>
      <c r="AH719" s="9">
        <f>VLOOKUP($E719,'ALL-GTK-MI-MTS-MA'!$E$13:$CF$361,'ALL-GTK-MI-MTS-MA'!AH$6,FALSE)</f>
        <v>4</v>
      </c>
      <c r="AI719" s="9">
        <f>VLOOKUP($E719,'ALL-GTK-MI-MTS-MA'!$E$13:$CF$361,'ALL-GTK-MI-MTS-MA'!AI$6,FALSE)</f>
        <v>4</v>
      </c>
      <c r="AJ719" s="10">
        <f t="shared" si="412"/>
        <v>8</v>
      </c>
      <c r="AK719" s="44">
        <f t="shared" si="413"/>
        <v>5</v>
      </c>
      <c r="AL719" s="44">
        <f t="shared" si="414"/>
        <v>4</v>
      </c>
      <c r="AM719" s="11">
        <f t="shared" si="415"/>
        <v>9</v>
      </c>
      <c r="AN719" s="299">
        <v>0</v>
      </c>
      <c r="AO719" s="299">
        <v>0</v>
      </c>
      <c r="AP719" s="9">
        <f>VLOOKUP($E719,'ALL-GTK-MI-MTS-MA'!$E$13:$CF$361,'ALL-GTK-MI-MTS-MA'!AP$6,FALSE)</f>
        <v>0</v>
      </c>
      <c r="AQ719" s="9">
        <f>VLOOKUP($E719,'ALL-GTK-MI-MTS-MA'!$E$13:$CF$361,'ALL-GTK-MI-MTS-MA'!AQ$6,FALSE)</f>
        <v>0</v>
      </c>
      <c r="AR719" s="9">
        <f>VLOOKUP($E719,'ALL-GTK-MI-MTS-MA'!$E$13:$CF$361,'ALL-GTK-MI-MTS-MA'!AR$6,FALSE)</f>
        <v>0</v>
      </c>
      <c r="AS719" s="9">
        <f>VLOOKUP($E719,'ALL-GTK-MI-MTS-MA'!$E$13:$CF$361,'ALL-GTK-MI-MTS-MA'!AS$6,FALSE)</f>
        <v>0</v>
      </c>
      <c r="AT719" s="9">
        <f>VLOOKUP($E719,'ALL-GTK-MI-MTS-MA'!$E$13:$CF$361,'ALL-GTK-MI-MTS-MA'!AT$6,FALSE)</f>
        <v>0</v>
      </c>
      <c r="AU719" s="9">
        <f>VLOOKUP($E719,'ALL-GTK-MI-MTS-MA'!$E$13:$CF$361,'ALL-GTK-MI-MTS-MA'!AU$6,FALSE)</f>
        <v>0</v>
      </c>
      <c r="AV719" s="590">
        <f>VLOOKUP($E719,'ALL-GTK-MI-MTS-MA'!$E$13:$CF$361,'ALL-GTK-MI-MTS-MA'!AV$6,FALSE)</f>
        <v>0</v>
      </c>
      <c r="AW719" s="590">
        <f>VLOOKUP($E719,'ALL-GTK-MI-MTS-MA'!$E$13:$CF$361,'ALL-GTK-MI-MTS-MA'!AW$6,FALSE)</f>
        <v>0</v>
      </c>
      <c r="AX719" s="9">
        <f>VLOOKUP($E719,'ALL-GTK-MI-MTS-MA'!$E$13:$CF$361,'ALL-GTK-MI-MTS-MA'!AX$6,FALSE)</f>
        <v>4</v>
      </c>
      <c r="AY719" s="9">
        <f>VLOOKUP($E719,'ALL-GTK-MI-MTS-MA'!$E$13:$CF$361,'ALL-GTK-MI-MTS-MA'!AY$6,FALSE)</f>
        <v>4</v>
      </c>
      <c r="AZ719" s="9">
        <f>VLOOKUP($E719,'ALL-GTK-MI-MTS-MA'!$E$13:$CF$361,'ALL-GTK-MI-MTS-MA'!AZ$6,FALSE)</f>
        <v>1</v>
      </c>
      <c r="BA719" s="9">
        <f>VLOOKUP($E719,'ALL-GTK-MI-MTS-MA'!$E$13:$CF$361,'ALL-GTK-MI-MTS-MA'!BA$6,FALSE)</f>
        <v>0</v>
      </c>
      <c r="BB719" s="9">
        <f>VLOOKUP($E719,'ALL-GTK-MI-MTS-MA'!$E$13:$CF$361,'ALL-GTK-MI-MTS-MA'!BB$6,FALSE)</f>
        <v>0</v>
      </c>
      <c r="BC719" s="9">
        <f>VLOOKUP($E719,'ALL-GTK-MI-MTS-MA'!$E$13:$CF$361,'ALL-GTK-MI-MTS-MA'!BC$6,FALSE)</f>
        <v>0</v>
      </c>
      <c r="BD719" s="310">
        <f t="shared" si="416"/>
        <v>0</v>
      </c>
      <c r="BE719" s="310">
        <f t="shared" si="417"/>
        <v>0</v>
      </c>
      <c r="BF719" s="10">
        <f t="shared" si="418"/>
        <v>0</v>
      </c>
      <c r="BG719" s="311">
        <f t="shared" si="419"/>
        <v>5</v>
      </c>
      <c r="BH719" s="311">
        <f t="shared" si="420"/>
        <v>4</v>
      </c>
      <c r="BI719" s="10">
        <f t="shared" si="421"/>
        <v>9</v>
      </c>
      <c r="BJ719" s="44">
        <f t="shared" si="422"/>
        <v>5</v>
      </c>
      <c r="BK719" s="44">
        <f t="shared" si="423"/>
        <v>4</v>
      </c>
      <c r="BL719" s="11">
        <f t="shared" si="424"/>
        <v>9</v>
      </c>
      <c r="BM719" s="9">
        <f>VLOOKUP($E719,'ALL-GTK-MI-MTS-MA'!$E$13:$CF$361,'ALL-GTK-MI-MTS-MA'!BM$6,FALSE)</f>
        <v>0</v>
      </c>
      <c r="BN719" s="9">
        <f>VLOOKUP($E719,'ALL-GTK-MI-MTS-MA'!$E$13:$CF$361,'ALL-GTK-MI-MTS-MA'!BN$6,FALSE)</f>
        <v>0</v>
      </c>
      <c r="BO719" s="9">
        <f>VLOOKUP($E719,'ALL-GTK-MI-MTS-MA'!$E$13:$CF$361,'ALL-GTK-MI-MTS-MA'!BO$6,FALSE)</f>
        <v>2</v>
      </c>
      <c r="BP719" s="9">
        <f>VLOOKUP($E719,'ALL-GTK-MI-MTS-MA'!$E$13:$CF$361,'ALL-GTK-MI-MTS-MA'!BP$6,FALSE)</f>
        <v>0</v>
      </c>
      <c r="BQ719" s="9">
        <f>VLOOKUP($E719,'ALL-GTK-MI-MTS-MA'!$E$13:$CF$361,'ALL-GTK-MI-MTS-MA'!BQ$6,FALSE)</f>
        <v>0</v>
      </c>
      <c r="BR719" s="9">
        <f>VLOOKUP($E719,'ALL-GTK-MI-MTS-MA'!$E$13:$CF$361,'ALL-GTK-MI-MTS-MA'!BR$6,FALSE)</f>
        <v>0</v>
      </c>
      <c r="BS719" s="9">
        <f>VLOOKUP($E719,'ALL-GTK-MI-MTS-MA'!$E$13:$CF$361,'ALL-GTK-MI-MTS-MA'!BS$6,FALSE)</f>
        <v>0</v>
      </c>
      <c r="BT719" s="9">
        <f>VLOOKUP($E719,'ALL-GTK-MI-MTS-MA'!$E$13:$CF$361,'ALL-GTK-MI-MTS-MA'!BT$6,FALSE)</f>
        <v>0</v>
      </c>
      <c r="BU719" s="299">
        <f t="shared" si="425"/>
        <v>2</v>
      </c>
      <c r="BV719" s="299">
        <f t="shared" si="426"/>
        <v>0</v>
      </c>
      <c r="BW719" s="44">
        <f t="shared" si="427"/>
        <v>2</v>
      </c>
      <c r="BX719" s="44">
        <f t="shared" si="428"/>
        <v>0</v>
      </c>
      <c r="BY719" s="11">
        <f t="shared" si="429"/>
        <v>2</v>
      </c>
      <c r="BZ719" s="14">
        <f t="shared" si="430"/>
        <v>5</v>
      </c>
      <c r="CA719" s="14">
        <f t="shared" si="431"/>
        <v>4</v>
      </c>
      <c r="CB719" s="13">
        <f t="shared" si="432"/>
        <v>2</v>
      </c>
      <c r="CC719" s="13">
        <f t="shared" si="433"/>
        <v>0</v>
      </c>
      <c r="CD719" s="312">
        <f t="shared" si="434"/>
        <v>7</v>
      </c>
      <c r="CE719" s="312">
        <f t="shared" si="435"/>
        <v>4</v>
      </c>
      <c r="CF719" s="313">
        <f t="shared" si="436"/>
        <v>11</v>
      </c>
      <c r="CG719" s="302" t="str">
        <f t="shared" si="437"/>
        <v>OK</v>
      </c>
    </row>
    <row r="720" spans="1:85" ht="14.25" x14ac:dyDescent="0.25">
      <c r="A720" s="6">
        <v>708</v>
      </c>
      <c r="B720" s="495">
        <v>38</v>
      </c>
      <c r="C720" s="495" t="s">
        <v>265</v>
      </c>
      <c r="D720" s="496" t="s">
        <v>21</v>
      </c>
      <c r="E720" s="626">
        <v>60712649</v>
      </c>
      <c r="F720" s="627" t="s">
        <v>834</v>
      </c>
      <c r="G720" s="624" t="s">
        <v>53</v>
      </c>
      <c r="H720" s="9">
        <f>VLOOKUP($E720,'ALL-GTK-MI-MTS-MA'!$E$13:$CF$361,'ALL-GTK-MI-MTS-MA'!H$6,FALSE)</f>
        <v>0</v>
      </c>
      <c r="I720" s="9">
        <f>VLOOKUP($E720,'ALL-GTK-MI-MTS-MA'!$E$13:$CF$361,'ALL-GTK-MI-MTS-MA'!I$6,FALSE)</f>
        <v>0</v>
      </c>
      <c r="J720" s="9">
        <f>VLOOKUP($E720,'ALL-GTK-MI-MTS-MA'!$E$13:$CF$361,'ALL-GTK-MI-MTS-MA'!J$6,FALSE)</f>
        <v>0</v>
      </c>
      <c r="K720" s="9">
        <f>VLOOKUP($E720,'ALL-GTK-MI-MTS-MA'!$E$13:$CF$361,'ALL-GTK-MI-MTS-MA'!K$6,FALSE)</f>
        <v>0</v>
      </c>
      <c r="L720" s="9">
        <f>VLOOKUP($E720,'ALL-GTK-MI-MTS-MA'!$E$13:$CF$361,'ALL-GTK-MI-MTS-MA'!L$6,FALSE)</f>
        <v>0</v>
      </c>
      <c r="M720" s="9">
        <f>VLOOKUP($E720,'ALL-GTK-MI-MTS-MA'!$E$13:$CF$361,'ALL-GTK-MI-MTS-MA'!M$6,FALSE)</f>
        <v>0</v>
      </c>
      <c r="N720" s="9">
        <f>VLOOKUP($E720,'ALL-GTK-MI-MTS-MA'!$E$13:$CF$361,'ALL-GTK-MI-MTS-MA'!N$6,FALSE)</f>
        <v>4</v>
      </c>
      <c r="O720" s="9">
        <f>VLOOKUP($E720,'ALL-GTK-MI-MTS-MA'!$E$13:$CF$361,'ALL-GTK-MI-MTS-MA'!O$6,FALSE)</f>
        <v>1</v>
      </c>
      <c r="P720" s="299">
        <f t="shared" si="402"/>
        <v>4</v>
      </c>
      <c r="Q720" s="299">
        <f t="shared" si="403"/>
        <v>1</v>
      </c>
      <c r="R720" s="300">
        <f t="shared" si="404"/>
        <v>5</v>
      </c>
      <c r="S720" s="9">
        <f>VLOOKUP($E720,'ALL-GTK-MI-MTS-MA'!$E$13:$CF$361,'ALL-GTK-MI-MTS-MA'!S$6,FALSE)</f>
        <v>6</v>
      </c>
      <c r="T720" s="9">
        <f>VLOOKUP($E720,'ALL-GTK-MI-MTS-MA'!$E$13:$CF$361,'ALL-GTK-MI-MTS-MA'!T$6,FALSE)</f>
        <v>2</v>
      </c>
      <c r="U720" s="9">
        <f>VLOOKUP($E720,'ALL-GTK-MI-MTS-MA'!$E$13:$CF$361,'ALL-GTK-MI-MTS-MA'!U$6,FALSE)</f>
        <v>0</v>
      </c>
      <c r="V720" s="9">
        <f>VLOOKUP($E720,'ALL-GTK-MI-MTS-MA'!$E$13:$CF$361,'ALL-GTK-MI-MTS-MA'!V$6,FALSE)</f>
        <v>0</v>
      </c>
      <c r="W720" s="9">
        <f>VLOOKUP($E720,'ALL-GTK-MI-MTS-MA'!$E$13:$CF$361,'ALL-GTK-MI-MTS-MA'!W$6,FALSE)</f>
        <v>0</v>
      </c>
      <c r="X720" s="9">
        <f>VLOOKUP($E720,'ALL-GTK-MI-MTS-MA'!$E$13:$CF$361,'ALL-GTK-MI-MTS-MA'!X$6,FALSE)</f>
        <v>0</v>
      </c>
      <c r="Y720" s="299">
        <f t="shared" si="405"/>
        <v>6</v>
      </c>
      <c r="Z720" s="299">
        <f t="shared" si="406"/>
        <v>2</v>
      </c>
      <c r="AA720" s="10">
        <f t="shared" si="407"/>
        <v>8</v>
      </c>
      <c r="AB720" s="44">
        <f t="shared" si="408"/>
        <v>10</v>
      </c>
      <c r="AC720" s="44">
        <f t="shared" si="409"/>
        <v>3</v>
      </c>
      <c r="AD720" s="11">
        <f t="shared" si="410"/>
        <v>13</v>
      </c>
      <c r="AE720" s="9">
        <f>VLOOKUP($E720,'ALL-GTK-MI-MTS-MA'!$E$13:$CF$361,'ALL-GTK-MI-MTS-MA'!AE$6,FALSE)</f>
        <v>1</v>
      </c>
      <c r="AF720" s="9">
        <f>VLOOKUP($E720,'ALL-GTK-MI-MTS-MA'!$E$13:$CF$361,'ALL-GTK-MI-MTS-MA'!AF$6,FALSE)</f>
        <v>1</v>
      </c>
      <c r="AG720" s="10">
        <f t="shared" si="411"/>
        <v>2</v>
      </c>
      <c r="AH720" s="9">
        <f>VLOOKUP($E720,'ALL-GTK-MI-MTS-MA'!$E$13:$CF$361,'ALL-GTK-MI-MTS-MA'!AH$6,FALSE)</f>
        <v>9</v>
      </c>
      <c r="AI720" s="9">
        <f>VLOOKUP($E720,'ALL-GTK-MI-MTS-MA'!$E$13:$CF$361,'ALL-GTK-MI-MTS-MA'!AI$6,FALSE)</f>
        <v>2</v>
      </c>
      <c r="AJ720" s="10">
        <f t="shared" si="412"/>
        <v>11</v>
      </c>
      <c r="AK720" s="44">
        <f t="shared" si="413"/>
        <v>10</v>
      </c>
      <c r="AL720" s="44">
        <f t="shared" si="414"/>
        <v>3</v>
      </c>
      <c r="AM720" s="11">
        <f t="shared" si="415"/>
        <v>13</v>
      </c>
      <c r="AN720" s="299">
        <v>0</v>
      </c>
      <c r="AO720" s="299">
        <v>0</v>
      </c>
      <c r="AP720" s="9">
        <f>VLOOKUP($E720,'ALL-GTK-MI-MTS-MA'!$E$13:$CF$361,'ALL-GTK-MI-MTS-MA'!AP$6,FALSE)</f>
        <v>0</v>
      </c>
      <c r="AQ720" s="9">
        <f>VLOOKUP($E720,'ALL-GTK-MI-MTS-MA'!$E$13:$CF$361,'ALL-GTK-MI-MTS-MA'!AQ$6,FALSE)</f>
        <v>0</v>
      </c>
      <c r="AR720" s="9">
        <f>VLOOKUP($E720,'ALL-GTK-MI-MTS-MA'!$E$13:$CF$361,'ALL-GTK-MI-MTS-MA'!AR$6,FALSE)</f>
        <v>0</v>
      </c>
      <c r="AS720" s="9">
        <f>VLOOKUP($E720,'ALL-GTK-MI-MTS-MA'!$E$13:$CF$361,'ALL-GTK-MI-MTS-MA'!AS$6,FALSE)</f>
        <v>0</v>
      </c>
      <c r="AT720" s="9">
        <f>VLOOKUP($E720,'ALL-GTK-MI-MTS-MA'!$E$13:$CF$361,'ALL-GTK-MI-MTS-MA'!AT$6,FALSE)</f>
        <v>0</v>
      </c>
      <c r="AU720" s="9">
        <f>VLOOKUP($E720,'ALL-GTK-MI-MTS-MA'!$E$13:$CF$361,'ALL-GTK-MI-MTS-MA'!AU$6,FALSE)</f>
        <v>0</v>
      </c>
      <c r="AV720" s="590">
        <f>VLOOKUP($E720,'ALL-GTK-MI-MTS-MA'!$E$13:$CF$361,'ALL-GTK-MI-MTS-MA'!AV$6,FALSE)</f>
        <v>0</v>
      </c>
      <c r="AW720" s="590">
        <f>VLOOKUP($E720,'ALL-GTK-MI-MTS-MA'!$E$13:$CF$361,'ALL-GTK-MI-MTS-MA'!AW$6,FALSE)</f>
        <v>0</v>
      </c>
      <c r="AX720" s="9">
        <f>VLOOKUP($E720,'ALL-GTK-MI-MTS-MA'!$E$13:$CF$361,'ALL-GTK-MI-MTS-MA'!AX$6,FALSE)</f>
        <v>9</v>
      </c>
      <c r="AY720" s="9">
        <f>VLOOKUP($E720,'ALL-GTK-MI-MTS-MA'!$E$13:$CF$361,'ALL-GTK-MI-MTS-MA'!AY$6,FALSE)</f>
        <v>2</v>
      </c>
      <c r="AZ720" s="9">
        <f>VLOOKUP($E720,'ALL-GTK-MI-MTS-MA'!$E$13:$CF$361,'ALL-GTK-MI-MTS-MA'!AZ$6,FALSE)</f>
        <v>1</v>
      </c>
      <c r="BA720" s="9">
        <f>VLOOKUP($E720,'ALL-GTK-MI-MTS-MA'!$E$13:$CF$361,'ALL-GTK-MI-MTS-MA'!BA$6,FALSE)</f>
        <v>1</v>
      </c>
      <c r="BB720" s="9">
        <f>VLOOKUP($E720,'ALL-GTK-MI-MTS-MA'!$E$13:$CF$361,'ALL-GTK-MI-MTS-MA'!BB$6,FALSE)</f>
        <v>0</v>
      </c>
      <c r="BC720" s="9">
        <f>VLOOKUP($E720,'ALL-GTK-MI-MTS-MA'!$E$13:$CF$361,'ALL-GTK-MI-MTS-MA'!BC$6,FALSE)</f>
        <v>0</v>
      </c>
      <c r="BD720" s="310">
        <f t="shared" si="416"/>
        <v>0</v>
      </c>
      <c r="BE720" s="310">
        <f t="shared" si="417"/>
        <v>0</v>
      </c>
      <c r="BF720" s="10">
        <f t="shared" si="418"/>
        <v>0</v>
      </c>
      <c r="BG720" s="311">
        <f t="shared" si="419"/>
        <v>10</v>
      </c>
      <c r="BH720" s="311">
        <f t="shared" si="420"/>
        <v>3</v>
      </c>
      <c r="BI720" s="10">
        <f t="shared" si="421"/>
        <v>13</v>
      </c>
      <c r="BJ720" s="44">
        <f t="shared" si="422"/>
        <v>10</v>
      </c>
      <c r="BK720" s="44">
        <f t="shared" si="423"/>
        <v>3</v>
      </c>
      <c r="BL720" s="11">
        <f t="shared" si="424"/>
        <v>13</v>
      </c>
      <c r="BM720" s="9">
        <f>VLOOKUP($E720,'ALL-GTK-MI-MTS-MA'!$E$13:$CF$361,'ALL-GTK-MI-MTS-MA'!BM$6,FALSE)</f>
        <v>0</v>
      </c>
      <c r="BN720" s="9">
        <f>VLOOKUP($E720,'ALL-GTK-MI-MTS-MA'!$E$13:$CF$361,'ALL-GTK-MI-MTS-MA'!BN$6,FALSE)</f>
        <v>0</v>
      </c>
      <c r="BO720" s="9">
        <f>VLOOKUP($E720,'ALL-GTK-MI-MTS-MA'!$E$13:$CF$361,'ALL-GTK-MI-MTS-MA'!BO$6,FALSE)</f>
        <v>0</v>
      </c>
      <c r="BP720" s="9">
        <f>VLOOKUP($E720,'ALL-GTK-MI-MTS-MA'!$E$13:$CF$361,'ALL-GTK-MI-MTS-MA'!BP$6,FALSE)</f>
        <v>0</v>
      </c>
      <c r="BQ720" s="9">
        <f>VLOOKUP($E720,'ALL-GTK-MI-MTS-MA'!$E$13:$CF$361,'ALL-GTK-MI-MTS-MA'!BQ$6,FALSE)</f>
        <v>0</v>
      </c>
      <c r="BR720" s="9">
        <f>VLOOKUP($E720,'ALL-GTK-MI-MTS-MA'!$E$13:$CF$361,'ALL-GTK-MI-MTS-MA'!BR$6,FALSE)</f>
        <v>0</v>
      </c>
      <c r="BS720" s="9">
        <f>VLOOKUP($E720,'ALL-GTK-MI-MTS-MA'!$E$13:$CF$361,'ALL-GTK-MI-MTS-MA'!BS$6,FALSE)</f>
        <v>0</v>
      </c>
      <c r="BT720" s="9">
        <f>VLOOKUP($E720,'ALL-GTK-MI-MTS-MA'!$E$13:$CF$361,'ALL-GTK-MI-MTS-MA'!BT$6,FALSE)</f>
        <v>0</v>
      </c>
      <c r="BU720" s="299">
        <f t="shared" si="425"/>
        <v>0</v>
      </c>
      <c r="BV720" s="299">
        <f t="shared" si="426"/>
        <v>0</v>
      </c>
      <c r="BW720" s="44">
        <f t="shared" si="427"/>
        <v>0</v>
      </c>
      <c r="BX720" s="44">
        <f t="shared" si="428"/>
        <v>0</v>
      </c>
      <c r="BY720" s="11">
        <f t="shared" si="429"/>
        <v>0</v>
      </c>
      <c r="BZ720" s="14">
        <f t="shared" si="430"/>
        <v>10</v>
      </c>
      <c r="CA720" s="14">
        <f t="shared" si="431"/>
        <v>3</v>
      </c>
      <c r="CB720" s="13">
        <f t="shared" si="432"/>
        <v>0</v>
      </c>
      <c r="CC720" s="13">
        <f t="shared" si="433"/>
        <v>0</v>
      </c>
      <c r="CD720" s="312">
        <f t="shared" si="434"/>
        <v>10</v>
      </c>
      <c r="CE720" s="312">
        <f t="shared" si="435"/>
        <v>3</v>
      </c>
      <c r="CF720" s="313">
        <f t="shared" si="436"/>
        <v>13</v>
      </c>
      <c r="CG720" s="302" t="str">
        <f t="shared" si="437"/>
        <v>OK</v>
      </c>
    </row>
    <row r="721" spans="1:85" ht="14.25" x14ac:dyDescent="0.25">
      <c r="A721" s="6">
        <v>709</v>
      </c>
      <c r="B721" s="495">
        <v>39</v>
      </c>
      <c r="C721" s="495" t="s">
        <v>265</v>
      </c>
      <c r="D721" s="496" t="s">
        <v>21</v>
      </c>
      <c r="E721" s="626">
        <v>60712650</v>
      </c>
      <c r="F721" s="627" t="s">
        <v>835</v>
      </c>
      <c r="G721" s="624" t="s">
        <v>53</v>
      </c>
      <c r="H721" s="9">
        <f>VLOOKUP($E721,'ALL-GTK-MI-MTS-MA'!$E$13:$CF$361,'ALL-GTK-MI-MTS-MA'!H$6,FALSE)</f>
        <v>0</v>
      </c>
      <c r="I721" s="9">
        <f>VLOOKUP($E721,'ALL-GTK-MI-MTS-MA'!$E$13:$CF$361,'ALL-GTK-MI-MTS-MA'!I$6,FALSE)</f>
        <v>0</v>
      </c>
      <c r="J721" s="9">
        <f>VLOOKUP($E721,'ALL-GTK-MI-MTS-MA'!$E$13:$CF$361,'ALL-GTK-MI-MTS-MA'!J$6,FALSE)</f>
        <v>0</v>
      </c>
      <c r="K721" s="9">
        <f>VLOOKUP($E721,'ALL-GTK-MI-MTS-MA'!$E$13:$CF$361,'ALL-GTK-MI-MTS-MA'!K$6,FALSE)</f>
        <v>0</v>
      </c>
      <c r="L721" s="9">
        <f>VLOOKUP($E721,'ALL-GTK-MI-MTS-MA'!$E$13:$CF$361,'ALL-GTK-MI-MTS-MA'!L$6,FALSE)</f>
        <v>0</v>
      </c>
      <c r="M721" s="9">
        <f>VLOOKUP($E721,'ALL-GTK-MI-MTS-MA'!$E$13:$CF$361,'ALL-GTK-MI-MTS-MA'!M$6,FALSE)</f>
        <v>0</v>
      </c>
      <c r="N721" s="9">
        <f>VLOOKUP($E721,'ALL-GTK-MI-MTS-MA'!$E$13:$CF$361,'ALL-GTK-MI-MTS-MA'!N$6,FALSE)</f>
        <v>2</v>
      </c>
      <c r="O721" s="9">
        <f>VLOOKUP($E721,'ALL-GTK-MI-MTS-MA'!$E$13:$CF$361,'ALL-GTK-MI-MTS-MA'!O$6,FALSE)</f>
        <v>2</v>
      </c>
      <c r="P721" s="299">
        <f t="shared" si="402"/>
        <v>2</v>
      </c>
      <c r="Q721" s="299">
        <f t="shared" si="403"/>
        <v>2</v>
      </c>
      <c r="R721" s="300">
        <f t="shared" si="404"/>
        <v>4</v>
      </c>
      <c r="S721" s="9">
        <f>VLOOKUP($E721,'ALL-GTK-MI-MTS-MA'!$E$13:$CF$361,'ALL-GTK-MI-MTS-MA'!S$6,FALSE)</f>
        <v>3</v>
      </c>
      <c r="T721" s="9">
        <f>VLOOKUP($E721,'ALL-GTK-MI-MTS-MA'!$E$13:$CF$361,'ALL-GTK-MI-MTS-MA'!T$6,FALSE)</f>
        <v>1</v>
      </c>
      <c r="U721" s="9">
        <f>VLOOKUP($E721,'ALL-GTK-MI-MTS-MA'!$E$13:$CF$361,'ALL-GTK-MI-MTS-MA'!U$6,FALSE)</f>
        <v>0</v>
      </c>
      <c r="V721" s="9">
        <f>VLOOKUP($E721,'ALL-GTK-MI-MTS-MA'!$E$13:$CF$361,'ALL-GTK-MI-MTS-MA'!V$6,FALSE)</f>
        <v>0</v>
      </c>
      <c r="W721" s="9">
        <f>VLOOKUP($E721,'ALL-GTK-MI-MTS-MA'!$E$13:$CF$361,'ALL-GTK-MI-MTS-MA'!W$6,FALSE)</f>
        <v>0</v>
      </c>
      <c r="X721" s="9">
        <f>VLOOKUP($E721,'ALL-GTK-MI-MTS-MA'!$E$13:$CF$361,'ALL-GTK-MI-MTS-MA'!X$6,FALSE)</f>
        <v>0</v>
      </c>
      <c r="Y721" s="299">
        <f t="shared" si="405"/>
        <v>3</v>
      </c>
      <c r="Z721" s="299">
        <f t="shared" si="406"/>
        <v>1</v>
      </c>
      <c r="AA721" s="10">
        <f t="shared" si="407"/>
        <v>4</v>
      </c>
      <c r="AB721" s="44">
        <f t="shared" si="408"/>
        <v>5</v>
      </c>
      <c r="AC721" s="44">
        <f t="shared" si="409"/>
        <v>3</v>
      </c>
      <c r="AD721" s="11">
        <f t="shared" si="410"/>
        <v>8</v>
      </c>
      <c r="AE721" s="9">
        <f>VLOOKUP($E721,'ALL-GTK-MI-MTS-MA'!$E$13:$CF$361,'ALL-GTK-MI-MTS-MA'!AE$6,FALSE)</f>
        <v>1</v>
      </c>
      <c r="AF721" s="9">
        <f>VLOOKUP($E721,'ALL-GTK-MI-MTS-MA'!$E$13:$CF$361,'ALL-GTK-MI-MTS-MA'!AF$6,FALSE)</f>
        <v>0</v>
      </c>
      <c r="AG721" s="10">
        <f t="shared" si="411"/>
        <v>1</v>
      </c>
      <c r="AH721" s="9">
        <f>VLOOKUP($E721,'ALL-GTK-MI-MTS-MA'!$E$13:$CF$361,'ALL-GTK-MI-MTS-MA'!AH$6,FALSE)</f>
        <v>4</v>
      </c>
      <c r="AI721" s="9">
        <f>VLOOKUP($E721,'ALL-GTK-MI-MTS-MA'!$E$13:$CF$361,'ALL-GTK-MI-MTS-MA'!AI$6,FALSE)</f>
        <v>3</v>
      </c>
      <c r="AJ721" s="10">
        <f t="shared" si="412"/>
        <v>7</v>
      </c>
      <c r="AK721" s="44">
        <f t="shared" si="413"/>
        <v>5</v>
      </c>
      <c r="AL721" s="44">
        <f t="shared" si="414"/>
        <v>3</v>
      </c>
      <c r="AM721" s="11">
        <f t="shared" si="415"/>
        <v>8</v>
      </c>
      <c r="AN721" s="299">
        <v>0</v>
      </c>
      <c r="AO721" s="299">
        <v>0</v>
      </c>
      <c r="AP721" s="9">
        <f>VLOOKUP($E721,'ALL-GTK-MI-MTS-MA'!$E$13:$CF$361,'ALL-GTK-MI-MTS-MA'!AP$6,FALSE)</f>
        <v>0</v>
      </c>
      <c r="AQ721" s="9">
        <f>VLOOKUP($E721,'ALL-GTK-MI-MTS-MA'!$E$13:$CF$361,'ALL-GTK-MI-MTS-MA'!AQ$6,FALSE)</f>
        <v>0</v>
      </c>
      <c r="AR721" s="9">
        <f>VLOOKUP($E721,'ALL-GTK-MI-MTS-MA'!$E$13:$CF$361,'ALL-GTK-MI-MTS-MA'!AR$6,FALSE)</f>
        <v>0</v>
      </c>
      <c r="AS721" s="9">
        <f>VLOOKUP($E721,'ALL-GTK-MI-MTS-MA'!$E$13:$CF$361,'ALL-GTK-MI-MTS-MA'!AS$6,FALSE)</f>
        <v>0</v>
      </c>
      <c r="AT721" s="9">
        <f>VLOOKUP($E721,'ALL-GTK-MI-MTS-MA'!$E$13:$CF$361,'ALL-GTK-MI-MTS-MA'!AT$6,FALSE)</f>
        <v>0</v>
      </c>
      <c r="AU721" s="9">
        <f>VLOOKUP($E721,'ALL-GTK-MI-MTS-MA'!$E$13:$CF$361,'ALL-GTK-MI-MTS-MA'!AU$6,FALSE)</f>
        <v>0</v>
      </c>
      <c r="AV721" s="590">
        <f>VLOOKUP($E721,'ALL-GTK-MI-MTS-MA'!$E$13:$CF$361,'ALL-GTK-MI-MTS-MA'!AV$6,FALSE)</f>
        <v>0</v>
      </c>
      <c r="AW721" s="590">
        <f>VLOOKUP($E721,'ALL-GTK-MI-MTS-MA'!$E$13:$CF$361,'ALL-GTK-MI-MTS-MA'!AW$6,FALSE)</f>
        <v>0</v>
      </c>
      <c r="AX721" s="9">
        <f>VLOOKUP($E721,'ALL-GTK-MI-MTS-MA'!$E$13:$CF$361,'ALL-GTK-MI-MTS-MA'!AX$6,FALSE)</f>
        <v>5</v>
      </c>
      <c r="AY721" s="9">
        <f>VLOOKUP($E721,'ALL-GTK-MI-MTS-MA'!$E$13:$CF$361,'ALL-GTK-MI-MTS-MA'!AY$6,FALSE)</f>
        <v>3</v>
      </c>
      <c r="AZ721" s="9">
        <f>VLOOKUP($E721,'ALL-GTK-MI-MTS-MA'!$E$13:$CF$361,'ALL-GTK-MI-MTS-MA'!AZ$6,FALSE)</f>
        <v>0</v>
      </c>
      <c r="BA721" s="9">
        <f>VLOOKUP($E721,'ALL-GTK-MI-MTS-MA'!$E$13:$CF$361,'ALL-GTK-MI-MTS-MA'!BA$6,FALSE)</f>
        <v>0</v>
      </c>
      <c r="BB721" s="9">
        <f>VLOOKUP($E721,'ALL-GTK-MI-MTS-MA'!$E$13:$CF$361,'ALL-GTK-MI-MTS-MA'!BB$6,FALSE)</f>
        <v>0</v>
      </c>
      <c r="BC721" s="9">
        <f>VLOOKUP($E721,'ALL-GTK-MI-MTS-MA'!$E$13:$CF$361,'ALL-GTK-MI-MTS-MA'!BC$6,FALSE)</f>
        <v>0</v>
      </c>
      <c r="BD721" s="310">
        <f t="shared" si="416"/>
        <v>0</v>
      </c>
      <c r="BE721" s="310">
        <f t="shared" si="417"/>
        <v>0</v>
      </c>
      <c r="BF721" s="10">
        <f t="shared" si="418"/>
        <v>0</v>
      </c>
      <c r="BG721" s="311">
        <f t="shared" si="419"/>
        <v>5</v>
      </c>
      <c r="BH721" s="311">
        <f t="shared" si="420"/>
        <v>3</v>
      </c>
      <c r="BI721" s="10">
        <f t="shared" si="421"/>
        <v>8</v>
      </c>
      <c r="BJ721" s="44">
        <f t="shared" si="422"/>
        <v>5</v>
      </c>
      <c r="BK721" s="44">
        <f t="shared" si="423"/>
        <v>3</v>
      </c>
      <c r="BL721" s="11">
        <f t="shared" si="424"/>
        <v>8</v>
      </c>
      <c r="BM721" s="9">
        <f>VLOOKUP($E721,'ALL-GTK-MI-MTS-MA'!$E$13:$CF$361,'ALL-GTK-MI-MTS-MA'!BM$6,FALSE)</f>
        <v>0</v>
      </c>
      <c r="BN721" s="9">
        <f>VLOOKUP($E721,'ALL-GTK-MI-MTS-MA'!$E$13:$CF$361,'ALL-GTK-MI-MTS-MA'!BN$6,FALSE)</f>
        <v>0</v>
      </c>
      <c r="BO721" s="9">
        <f>VLOOKUP($E721,'ALL-GTK-MI-MTS-MA'!$E$13:$CF$361,'ALL-GTK-MI-MTS-MA'!BO$6,FALSE)</f>
        <v>1</v>
      </c>
      <c r="BP721" s="9">
        <f>VLOOKUP($E721,'ALL-GTK-MI-MTS-MA'!$E$13:$CF$361,'ALL-GTK-MI-MTS-MA'!BP$6,FALSE)</f>
        <v>0</v>
      </c>
      <c r="BQ721" s="9">
        <f>VLOOKUP($E721,'ALL-GTK-MI-MTS-MA'!$E$13:$CF$361,'ALL-GTK-MI-MTS-MA'!BQ$6,FALSE)</f>
        <v>0</v>
      </c>
      <c r="BR721" s="9">
        <f>VLOOKUP($E721,'ALL-GTK-MI-MTS-MA'!$E$13:$CF$361,'ALL-GTK-MI-MTS-MA'!BR$6,FALSE)</f>
        <v>0</v>
      </c>
      <c r="BS721" s="9">
        <f>VLOOKUP($E721,'ALL-GTK-MI-MTS-MA'!$E$13:$CF$361,'ALL-GTK-MI-MTS-MA'!BS$6,FALSE)</f>
        <v>0</v>
      </c>
      <c r="BT721" s="9">
        <f>VLOOKUP($E721,'ALL-GTK-MI-MTS-MA'!$E$13:$CF$361,'ALL-GTK-MI-MTS-MA'!BT$6,FALSE)</f>
        <v>0</v>
      </c>
      <c r="BU721" s="299">
        <f t="shared" si="425"/>
        <v>1</v>
      </c>
      <c r="BV721" s="299">
        <f t="shared" si="426"/>
        <v>0</v>
      </c>
      <c r="BW721" s="44">
        <f t="shared" si="427"/>
        <v>1</v>
      </c>
      <c r="BX721" s="44">
        <f t="shared" si="428"/>
        <v>0</v>
      </c>
      <c r="BY721" s="11">
        <f t="shared" si="429"/>
        <v>1</v>
      </c>
      <c r="BZ721" s="14">
        <f t="shared" si="430"/>
        <v>5</v>
      </c>
      <c r="CA721" s="14">
        <f t="shared" si="431"/>
        <v>3</v>
      </c>
      <c r="CB721" s="13">
        <f t="shared" si="432"/>
        <v>1</v>
      </c>
      <c r="CC721" s="13">
        <f t="shared" si="433"/>
        <v>0</v>
      </c>
      <c r="CD721" s="312">
        <f t="shared" si="434"/>
        <v>6</v>
      </c>
      <c r="CE721" s="312">
        <f t="shared" si="435"/>
        <v>3</v>
      </c>
      <c r="CF721" s="313">
        <f t="shared" si="436"/>
        <v>9</v>
      </c>
      <c r="CG721" s="302" t="str">
        <f t="shared" si="437"/>
        <v>OK</v>
      </c>
    </row>
    <row r="722" spans="1:85" ht="14.25" x14ac:dyDescent="0.25">
      <c r="A722" s="6">
        <v>710</v>
      </c>
      <c r="B722" s="495">
        <v>40</v>
      </c>
      <c r="C722" s="495" t="s">
        <v>265</v>
      </c>
      <c r="D722" s="496" t="s">
        <v>21</v>
      </c>
      <c r="E722" s="626">
        <v>60712651</v>
      </c>
      <c r="F722" s="627" t="s">
        <v>836</v>
      </c>
      <c r="G722" s="624" t="s">
        <v>53</v>
      </c>
      <c r="H722" s="9">
        <f>VLOOKUP($E722,'ALL-GTK-MI-MTS-MA'!$E$13:$CF$361,'ALL-GTK-MI-MTS-MA'!H$6,FALSE)</f>
        <v>0</v>
      </c>
      <c r="I722" s="9">
        <f>VLOOKUP($E722,'ALL-GTK-MI-MTS-MA'!$E$13:$CF$361,'ALL-GTK-MI-MTS-MA'!I$6,FALSE)</f>
        <v>0</v>
      </c>
      <c r="J722" s="9">
        <f>VLOOKUP($E722,'ALL-GTK-MI-MTS-MA'!$E$13:$CF$361,'ALL-GTK-MI-MTS-MA'!J$6,FALSE)</f>
        <v>0</v>
      </c>
      <c r="K722" s="9">
        <f>VLOOKUP($E722,'ALL-GTK-MI-MTS-MA'!$E$13:$CF$361,'ALL-GTK-MI-MTS-MA'!K$6,FALSE)</f>
        <v>0</v>
      </c>
      <c r="L722" s="9">
        <f>VLOOKUP($E722,'ALL-GTK-MI-MTS-MA'!$E$13:$CF$361,'ALL-GTK-MI-MTS-MA'!L$6,FALSE)</f>
        <v>0</v>
      </c>
      <c r="M722" s="9">
        <f>VLOOKUP($E722,'ALL-GTK-MI-MTS-MA'!$E$13:$CF$361,'ALL-GTK-MI-MTS-MA'!M$6,FALSE)</f>
        <v>0</v>
      </c>
      <c r="N722" s="9">
        <f>VLOOKUP($E722,'ALL-GTK-MI-MTS-MA'!$E$13:$CF$361,'ALL-GTK-MI-MTS-MA'!N$6,FALSE)</f>
        <v>2</v>
      </c>
      <c r="O722" s="9">
        <f>VLOOKUP($E722,'ALL-GTK-MI-MTS-MA'!$E$13:$CF$361,'ALL-GTK-MI-MTS-MA'!O$6,FALSE)</f>
        <v>2</v>
      </c>
      <c r="P722" s="299">
        <f t="shared" si="402"/>
        <v>2</v>
      </c>
      <c r="Q722" s="299">
        <f t="shared" si="403"/>
        <v>2</v>
      </c>
      <c r="R722" s="300">
        <f t="shared" si="404"/>
        <v>4</v>
      </c>
      <c r="S722" s="9">
        <f>VLOOKUP($E722,'ALL-GTK-MI-MTS-MA'!$E$13:$CF$361,'ALL-GTK-MI-MTS-MA'!S$6,FALSE)</f>
        <v>3</v>
      </c>
      <c r="T722" s="9">
        <f>VLOOKUP($E722,'ALL-GTK-MI-MTS-MA'!$E$13:$CF$361,'ALL-GTK-MI-MTS-MA'!T$6,FALSE)</f>
        <v>2</v>
      </c>
      <c r="U722" s="9">
        <f>VLOOKUP($E722,'ALL-GTK-MI-MTS-MA'!$E$13:$CF$361,'ALL-GTK-MI-MTS-MA'!U$6,FALSE)</f>
        <v>0</v>
      </c>
      <c r="V722" s="9">
        <f>VLOOKUP($E722,'ALL-GTK-MI-MTS-MA'!$E$13:$CF$361,'ALL-GTK-MI-MTS-MA'!V$6,FALSE)</f>
        <v>0</v>
      </c>
      <c r="W722" s="9">
        <f>VLOOKUP($E722,'ALL-GTK-MI-MTS-MA'!$E$13:$CF$361,'ALL-GTK-MI-MTS-MA'!W$6,FALSE)</f>
        <v>0</v>
      </c>
      <c r="X722" s="9">
        <f>VLOOKUP($E722,'ALL-GTK-MI-MTS-MA'!$E$13:$CF$361,'ALL-GTK-MI-MTS-MA'!X$6,FALSE)</f>
        <v>0</v>
      </c>
      <c r="Y722" s="299">
        <f t="shared" si="405"/>
        <v>3</v>
      </c>
      <c r="Z722" s="299">
        <f t="shared" si="406"/>
        <v>2</v>
      </c>
      <c r="AA722" s="10">
        <f t="shared" si="407"/>
        <v>5</v>
      </c>
      <c r="AB722" s="44">
        <f t="shared" si="408"/>
        <v>5</v>
      </c>
      <c r="AC722" s="44">
        <f t="shared" si="409"/>
        <v>4</v>
      </c>
      <c r="AD722" s="11">
        <f t="shared" si="410"/>
        <v>9</v>
      </c>
      <c r="AE722" s="9">
        <f>VLOOKUP($E722,'ALL-GTK-MI-MTS-MA'!$E$13:$CF$361,'ALL-GTK-MI-MTS-MA'!AE$6,FALSE)</f>
        <v>2</v>
      </c>
      <c r="AF722" s="9">
        <f>VLOOKUP($E722,'ALL-GTK-MI-MTS-MA'!$E$13:$CF$361,'ALL-GTK-MI-MTS-MA'!AF$6,FALSE)</f>
        <v>1</v>
      </c>
      <c r="AG722" s="10">
        <f t="shared" si="411"/>
        <v>3</v>
      </c>
      <c r="AH722" s="9">
        <f>VLOOKUP($E722,'ALL-GTK-MI-MTS-MA'!$E$13:$CF$361,'ALL-GTK-MI-MTS-MA'!AH$6,FALSE)</f>
        <v>3</v>
      </c>
      <c r="AI722" s="9">
        <f>VLOOKUP($E722,'ALL-GTK-MI-MTS-MA'!$E$13:$CF$361,'ALL-GTK-MI-MTS-MA'!AI$6,FALSE)</f>
        <v>3</v>
      </c>
      <c r="AJ722" s="10">
        <f t="shared" si="412"/>
        <v>6</v>
      </c>
      <c r="AK722" s="44">
        <f t="shared" si="413"/>
        <v>5</v>
      </c>
      <c r="AL722" s="44">
        <f t="shared" si="414"/>
        <v>4</v>
      </c>
      <c r="AM722" s="11">
        <f t="shared" si="415"/>
        <v>9</v>
      </c>
      <c r="AN722" s="299">
        <v>0</v>
      </c>
      <c r="AO722" s="299">
        <v>0</v>
      </c>
      <c r="AP722" s="9">
        <f>VLOOKUP($E722,'ALL-GTK-MI-MTS-MA'!$E$13:$CF$361,'ALL-GTK-MI-MTS-MA'!AP$6,FALSE)</f>
        <v>0</v>
      </c>
      <c r="AQ722" s="9">
        <f>VLOOKUP($E722,'ALL-GTK-MI-MTS-MA'!$E$13:$CF$361,'ALL-GTK-MI-MTS-MA'!AQ$6,FALSE)</f>
        <v>0</v>
      </c>
      <c r="AR722" s="9">
        <f>VLOOKUP($E722,'ALL-GTK-MI-MTS-MA'!$E$13:$CF$361,'ALL-GTK-MI-MTS-MA'!AR$6,FALSE)</f>
        <v>0</v>
      </c>
      <c r="AS722" s="9">
        <f>VLOOKUP($E722,'ALL-GTK-MI-MTS-MA'!$E$13:$CF$361,'ALL-GTK-MI-MTS-MA'!AS$6,FALSE)</f>
        <v>0</v>
      </c>
      <c r="AT722" s="9">
        <f>VLOOKUP($E722,'ALL-GTK-MI-MTS-MA'!$E$13:$CF$361,'ALL-GTK-MI-MTS-MA'!AT$6,FALSE)</f>
        <v>0</v>
      </c>
      <c r="AU722" s="9">
        <f>VLOOKUP($E722,'ALL-GTK-MI-MTS-MA'!$E$13:$CF$361,'ALL-GTK-MI-MTS-MA'!AU$6,FALSE)</f>
        <v>0</v>
      </c>
      <c r="AV722" s="590">
        <f>VLOOKUP($E722,'ALL-GTK-MI-MTS-MA'!$E$13:$CF$361,'ALL-GTK-MI-MTS-MA'!AV$6,FALSE)</f>
        <v>0</v>
      </c>
      <c r="AW722" s="590">
        <f>VLOOKUP($E722,'ALL-GTK-MI-MTS-MA'!$E$13:$CF$361,'ALL-GTK-MI-MTS-MA'!AW$6,FALSE)</f>
        <v>0</v>
      </c>
      <c r="AX722" s="9">
        <f>VLOOKUP($E722,'ALL-GTK-MI-MTS-MA'!$E$13:$CF$361,'ALL-GTK-MI-MTS-MA'!AX$6,FALSE)</f>
        <v>5</v>
      </c>
      <c r="AY722" s="9">
        <f>VLOOKUP($E722,'ALL-GTK-MI-MTS-MA'!$E$13:$CF$361,'ALL-GTK-MI-MTS-MA'!AY$6,FALSE)</f>
        <v>4</v>
      </c>
      <c r="AZ722" s="9">
        <f>VLOOKUP($E722,'ALL-GTK-MI-MTS-MA'!$E$13:$CF$361,'ALL-GTK-MI-MTS-MA'!AZ$6,FALSE)</f>
        <v>0</v>
      </c>
      <c r="BA722" s="9">
        <f>VLOOKUP($E722,'ALL-GTK-MI-MTS-MA'!$E$13:$CF$361,'ALL-GTK-MI-MTS-MA'!BA$6,FALSE)</f>
        <v>0</v>
      </c>
      <c r="BB722" s="9">
        <f>VLOOKUP($E722,'ALL-GTK-MI-MTS-MA'!$E$13:$CF$361,'ALL-GTK-MI-MTS-MA'!BB$6,FALSE)</f>
        <v>0</v>
      </c>
      <c r="BC722" s="9">
        <f>VLOOKUP($E722,'ALL-GTK-MI-MTS-MA'!$E$13:$CF$361,'ALL-GTK-MI-MTS-MA'!BC$6,FALSE)</f>
        <v>0</v>
      </c>
      <c r="BD722" s="310">
        <f t="shared" si="416"/>
        <v>0</v>
      </c>
      <c r="BE722" s="310">
        <f t="shared" si="417"/>
        <v>0</v>
      </c>
      <c r="BF722" s="10">
        <f t="shared" si="418"/>
        <v>0</v>
      </c>
      <c r="BG722" s="311">
        <f t="shared" si="419"/>
        <v>5</v>
      </c>
      <c r="BH722" s="311">
        <f t="shared" si="420"/>
        <v>4</v>
      </c>
      <c r="BI722" s="10">
        <f t="shared" si="421"/>
        <v>9</v>
      </c>
      <c r="BJ722" s="44">
        <f t="shared" si="422"/>
        <v>5</v>
      </c>
      <c r="BK722" s="44">
        <f t="shared" si="423"/>
        <v>4</v>
      </c>
      <c r="BL722" s="11">
        <f t="shared" si="424"/>
        <v>9</v>
      </c>
      <c r="BM722" s="9">
        <f>VLOOKUP($E722,'ALL-GTK-MI-MTS-MA'!$E$13:$CF$361,'ALL-GTK-MI-MTS-MA'!BM$6,FALSE)</f>
        <v>0</v>
      </c>
      <c r="BN722" s="9">
        <f>VLOOKUP($E722,'ALL-GTK-MI-MTS-MA'!$E$13:$CF$361,'ALL-GTK-MI-MTS-MA'!BN$6,FALSE)</f>
        <v>0</v>
      </c>
      <c r="BO722" s="9">
        <f>VLOOKUP($E722,'ALL-GTK-MI-MTS-MA'!$E$13:$CF$361,'ALL-GTK-MI-MTS-MA'!BO$6,FALSE)</f>
        <v>0</v>
      </c>
      <c r="BP722" s="9">
        <f>VLOOKUP($E722,'ALL-GTK-MI-MTS-MA'!$E$13:$CF$361,'ALL-GTK-MI-MTS-MA'!BP$6,FALSE)</f>
        <v>0</v>
      </c>
      <c r="BQ722" s="9">
        <f>VLOOKUP($E722,'ALL-GTK-MI-MTS-MA'!$E$13:$CF$361,'ALL-GTK-MI-MTS-MA'!BQ$6,FALSE)</f>
        <v>0</v>
      </c>
      <c r="BR722" s="9">
        <f>VLOOKUP($E722,'ALL-GTK-MI-MTS-MA'!$E$13:$CF$361,'ALL-GTK-MI-MTS-MA'!BR$6,FALSE)</f>
        <v>0</v>
      </c>
      <c r="BS722" s="9">
        <f>VLOOKUP($E722,'ALL-GTK-MI-MTS-MA'!$E$13:$CF$361,'ALL-GTK-MI-MTS-MA'!BS$6,FALSE)</f>
        <v>0</v>
      </c>
      <c r="BT722" s="9">
        <f>VLOOKUP($E722,'ALL-GTK-MI-MTS-MA'!$E$13:$CF$361,'ALL-GTK-MI-MTS-MA'!BT$6,FALSE)</f>
        <v>0</v>
      </c>
      <c r="BU722" s="299">
        <f t="shared" si="425"/>
        <v>0</v>
      </c>
      <c r="BV722" s="299">
        <f t="shared" si="426"/>
        <v>0</v>
      </c>
      <c r="BW722" s="44">
        <f t="shared" si="427"/>
        <v>0</v>
      </c>
      <c r="BX722" s="44">
        <f t="shared" si="428"/>
        <v>0</v>
      </c>
      <c r="BY722" s="11">
        <f t="shared" si="429"/>
        <v>0</v>
      </c>
      <c r="BZ722" s="14">
        <f t="shared" si="430"/>
        <v>5</v>
      </c>
      <c r="CA722" s="14">
        <f t="shared" si="431"/>
        <v>4</v>
      </c>
      <c r="CB722" s="13">
        <f t="shared" si="432"/>
        <v>0</v>
      </c>
      <c r="CC722" s="13">
        <f t="shared" si="433"/>
        <v>0</v>
      </c>
      <c r="CD722" s="312">
        <f t="shared" si="434"/>
        <v>5</v>
      </c>
      <c r="CE722" s="312">
        <f t="shared" si="435"/>
        <v>4</v>
      </c>
      <c r="CF722" s="313">
        <f t="shared" si="436"/>
        <v>9</v>
      </c>
      <c r="CG722" s="302" t="str">
        <f t="shared" si="437"/>
        <v>OK</v>
      </c>
    </row>
    <row r="723" spans="1:85" ht="14.25" x14ac:dyDescent="0.25">
      <c r="A723" s="6">
        <v>711</v>
      </c>
      <c r="B723" s="495">
        <v>41</v>
      </c>
      <c r="C723" s="495" t="s">
        <v>265</v>
      </c>
      <c r="D723" s="496" t="s">
        <v>21</v>
      </c>
      <c r="E723" s="626">
        <v>60712652</v>
      </c>
      <c r="F723" s="627" t="s">
        <v>837</v>
      </c>
      <c r="G723" s="624" t="s">
        <v>53</v>
      </c>
      <c r="H723" s="9">
        <f>VLOOKUP($E723,'ALL-GTK-MI-MTS-MA'!$E$13:$CF$361,'ALL-GTK-MI-MTS-MA'!H$6,FALSE)</f>
        <v>0</v>
      </c>
      <c r="I723" s="9">
        <f>VLOOKUP($E723,'ALL-GTK-MI-MTS-MA'!$E$13:$CF$361,'ALL-GTK-MI-MTS-MA'!I$6,FALSE)</f>
        <v>0</v>
      </c>
      <c r="J723" s="9">
        <f>VLOOKUP($E723,'ALL-GTK-MI-MTS-MA'!$E$13:$CF$361,'ALL-GTK-MI-MTS-MA'!J$6,FALSE)</f>
        <v>0</v>
      </c>
      <c r="K723" s="9">
        <f>VLOOKUP($E723,'ALL-GTK-MI-MTS-MA'!$E$13:$CF$361,'ALL-GTK-MI-MTS-MA'!K$6,FALSE)</f>
        <v>0</v>
      </c>
      <c r="L723" s="9">
        <f>VLOOKUP($E723,'ALL-GTK-MI-MTS-MA'!$E$13:$CF$361,'ALL-GTK-MI-MTS-MA'!L$6,FALSE)</f>
        <v>0</v>
      </c>
      <c r="M723" s="9">
        <f>VLOOKUP($E723,'ALL-GTK-MI-MTS-MA'!$E$13:$CF$361,'ALL-GTK-MI-MTS-MA'!M$6,FALSE)</f>
        <v>0</v>
      </c>
      <c r="N723" s="9">
        <f>VLOOKUP($E723,'ALL-GTK-MI-MTS-MA'!$E$13:$CF$361,'ALL-GTK-MI-MTS-MA'!N$6,FALSE)</f>
        <v>3</v>
      </c>
      <c r="O723" s="9">
        <f>VLOOKUP($E723,'ALL-GTK-MI-MTS-MA'!$E$13:$CF$361,'ALL-GTK-MI-MTS-MA'!O$6,FALSE)</f>
        <v>2</v>
      </c>
      <c r="P723" s="299">
        <f t="shared" si="402"/>
        <v>3</v>
      </c>
      <c r="Q723" s="299">
        <f t="shared" si="403"/>
        <v>2</v>
      </c>
      <c r="R723" s="300">
        <f t="shared" si="404"/>
        <v>5</v>
      </c>
      <c r="S723" s="9">
        <f>VLOOKUP($E723,'ALL-GTK-MI-MTS-MA'!$E$13:$CF$361,'ALL-GTK-MI-MTS-MA'!S$6,FALSE)</f>
        <v>3</v>
      </c>
      <c r="T723" s="9">
        <f>VLOOKUP($E723,'ALL-GTK-MI-MTS-MA'!$E$13:$CF$361,'ALL-GTK-MI-MTS-MA'!T$6,FALSE)</f>
        <v>1</v>
      </c>
      <c r="U723" s="9">
        <f>VLOOKUP($E723,'ALL-GTK-MI-MTS-MA'!$E$13:$CF$361,'ALL-GTK-MI-MTS-MA'!U$6,FALSE)</f>
        <v>0</v>
      </c>
      <c r="V723" s="9">
        <f>VLOOKUP($E723,'ALL-GTK-MI-MTS-MA'!$E$13:$CF$361,'ALL-GTK-MI-MTS-MA'!V$6,FALSE)</f>
        <v>0</v>
      </c>
      <c r="W723" s="9">
        <f>VLOOKUP($E723,'ALL-GTK-MI-MTS-MA'!$E$13:$CF$361,'ALL-GTK-MI-MTS-MA'!W$6,FALSE)</f>
        <v>0</v>
      </c>
      <c r="X723" s="9">
        <f>VLOOKUP($E723,'ALL-GTK-MI-MTS-MA'!$E$13:$CF$361,'ALL-GTK-MI-MTS-MA'!X$6,FALSE)</f>
        <v>0</v>
      </c>
      <c r="Y723" s="299">
        <f t="shared" si="405"/>
        <v>3</v>
      </c>
      <c r="Z723" s="299">
        <f t="shared" si="406"/>
        <v>1</v>
      </c>
      <c r="AA723" s="10">
        <f t="shared" si="407"/>
        <v>4</v>
      </c>
      <c r="AB723" s="44">
        <f t="shared" si="408"/>
        <v>6</v>
      </c>
      <c r="AC723" s="44">
        <f t="shared" si="409"/>
        <v>3</v>
      </c>
      <c r="AD723" s="11">
        <f t="shared" si="410"/>
        <v>9</v>
      </c>
      <c r="AE723" s="9">
        <f>VLOOKUP($E723,'ALL-GTK-MI-MTS-MA'!$E$13:$CF$361,'ALL-GTK-MI-MTS-MA'!AE$6,FALSE)</f>
        <v>4</v>
      </c>
      <c r="AF723" s="9">
        <f>VLOOKUP($E723,'ALL-GTK-MI-MTS-MA'!$E$13:$CF$361,'ALL-GTK-MI-MTS-MA'!AF$6,FALSE)</f>
        <v>1</v>
      </c>
      <c r="AG723" s="10">
        <f t="shared" si="411"/>
        <v>5</v>
      </c>
      <c r="AH723" s="9">
        <f>VLOOKUP($E723,'ALL-GTK-MI-MTS-MA'!$E$13:$CF$361,'ALL-GTK-MI-MTS-MA'!AH$6,FALSE)</f>
        <v>2</v>
      </c>
      <c r="AI723" s="9">
        <f>VLOOKUP($E723,'ALL-GTK-MI-MTS-MA'!$E$13:$CF$361,'ALL-GTK-MI-MTS-MA'!AI$6,FALSE)</f>
        <v>2</v>
      </c>
      <c r="AJ723" s="10">
        <f t="shared" si="412"/>
        <v>4</v>
      </c>
      <c r="AK723" s="44">
        <f t="shared" si="413"/>
        <v>6</v>
      </c>
      <c r="AL723" s="44">
        <f t="shared" si="414"/>
        <v>3</v>
      </c>
      <c r="AM723" s="11">
        <f t="shared" si="415"/>
        <v>9</v>
      </c>
      <c r="AN723" s="299">
        <v>0</v>
      </c>
      <c r="AO723" s="299">
        <v>0</v>
      </c>
      <c r="AP723" s="9">
        <f>VLOOKUP($E723,'ALL-GTK-MI-MTS-MA'!$E$13:$CF$361,'ALL-GTK-MI-MTS-MA'!AP$6,FALSE)</f>
        <v>0</v>
      </c>
      <c r="AQ723" s="9">
        <f>VLOOKUP($E723,'ALL-GTK-MI-MTS-MA'!$E$13:$CF$361,'ALL-GTK-MI-MTS-MA'!AQ$6,FALSE)</f>
        <v>0</v>
      </c>
      <c r="AR723" s="9">
        <f>VLOOKUP($E723,'ALL-GTK-MI-MTS-MA'!$E$13:$CF$361,'ALL-GTK-MI-MTS-MA'!AR$6,FALSE)</f>
        <v>0</v>
      </c>
      <c r="AS723" s="9">
        <f>VLOOKUP($E723,'ALL-GTK-MI-MTS-MA'!$E$13:$CF$361,'ALL-GTK-MI-MTS-MA'!AS$6,FALSE)</f>
        <v>0</v>
      </c>
      <c r="AT723" s="9">
        <f>VLOOKUP($E723,'ALL-GTK-MI-MTS-MA'!$E$13:$CF$361,'ALL-GTK-MI-MTS-MA'!AT$6,FALSE)</f>
        <v>0</v>
      </c>
      <c r="AU723" s="9">
        <f>VLOOKUP($E723,'ALL-GTK-MI-MTS-MA'!$E$13:$CF$361,'ALL-GTK-MI-MTS-MA'!AU$6,FALSE)</f>
        <v>0</v>
      </c>
      <c r="AV723" s="590">
        <f>VLOOKUP($E723,'ALL-GTK-MI-MTS-MA'!$E$13:$CF$361,'ALL-GTK-MI-MTS-MA'!AV$6,FALSE)</f>
        <v>0</v>
      </c>
      <c r="AW723" s="590">
        <f>VLOOKUP($E723,'ALL-GTK-MI-MTS-MA'!$E$13:$CF$361,'ALL-GTK-MI-MTS-MA'!AW$6,FALSE)</f>
        <v>0</v>
      </c>
      <c r="AX723" s="9">
        <f>VLOOKUP($E723,'ALL-GTK-MI-MTS-MA'!$E$13:$CF$361,'ALL-GTK-MI-MTS-MA'!AX$6,FALSE)</f>
        <v>6</v>
      </c>
      <c r="AY723" s="9">
        <f>VLOOKUP($E723,'ALL-GTK-MI-MTS-MA'!$E$13:$CF$361,'ALL-GTK-MI-MTS-MA'!AY$6,FALSE)</f>
        <v>3</v>
      </c>
      <c r="AZ723" s="9">
        <f>VLOOKUP($E723,'ALL-GTK-MI-MTS-MA'!$E$13:$CF$361,'ALL-GTK-MI-MTS-MA'!AZ$6,FALSE)</f>
        <v>0</v>
      </c>
      <c r="BA723" s="9">
        <f>VLOOKUP($E723,'ALL-GTK-MI-MTS-MA'!$E$13:$CF$361,'ALL-GTK-MI-MTS-MA'!BA$6,FALSE)</f>
        <v>0</v>
      </c>
      <c r="BB723" s="9">
        <f>VLOOKUP($E723,'ALL-GTK-MI-MTS-MA'!$E$13:$CF$361,'ALL-GTK-MI-MTS-MA'!BB$6,FALSE)</f>
        <v>0</v>
      </c>
      <c r="BC723" s="9">
        <f>VLOOKUP($E723,'ALL-GTK-MI-MTS-MA'!$E$13:$CF$361,'ALL-GTK-MI-MTS-MA'!BC$6,FALSE)</f>
        <v>0</v>
      </c>
      <c r="BD723" s="310">
        <f t="shared" si="416"/>
        <v>0</v>
      </c>
      <c r="BE723" s="310">
        <f t="shared" si="417"/>
        <v>0</v>
      </c>
      <c r="BF723" s="10">
        <f t="shared" si="418"/>
        <v>0</v>
      </c>
      <c r="BG723" s="311">
        <f t="shared" si="419"/>
        <v>6</v>
      </c>
      <c r="BH723" s="311">
        <f t="shared" si="420"/>
        <v>3</v>
      </c>
      <c r="BI723" s="10">
        <f t="shared" si="421"/>
        <v>9</v>
      </c>
      <c r="BJ723" s="44">
        <f t="shared" si="422"/>
        <v>6</v>
      </c>
      <c r="BK723" s="44">
        <f t="shared" si="423"/>
        <v>3</v>
      </c>
      <c r="BL723" s="11">
        <f t="shared" si="424"/>
        <v>9</v>
      </c>
      <c r="BM723" s="9">
        <f>VLOOKUP($E723,'ALL-GTK-MI-MTS-MA'!$E$13:$CF$361,'ALL-GTK-MI-MTS-MA'!BM$6,FALSE)</f>
        <v>0</v>
      </c>
      <c r="BN723" s="9">
        <f>VLOOKUP($E723,'ALL-GTK-MI-MTS-MA'!$E$13:$CF$361,'ALL-GTK-MI-MTS-MA'!BN$6,FALSE)</f>
        <v>0</v>
      </c>
      <c r="BO723" s="9">
        <f>VLOOKUP($E723,'ALL-GTK-MI-MTS-MA'!$E$13:$CF$361,'ALL-GTK-MI-MTS-MA'!BO$6,FALSE)</f>
        <v>0</v>
      </c>
      <c r="BP723" s="9">
        <f>VLOOKUP($E723,'ALL-GTK-MI-MTS-MA'!$E$13:$CF$361,'ALL-GTK-MI-MTS-MA'!BP$6,FALSE)</f>
        <v>0</v>
      </c>
      <c r="BQ723" s="9">
        <f>VLOOKUP($E723,'ALL-GTK-MI-MTS-MA'!$E$13:$CF$361,'ALL-GTK-MI-MTS-MA'!BQ$6,FALSE)</f>
        <v>0</v>
      </c>
      <c r="BR723" s="9">
        <f>VLOOKUP($E723,'ALL-GTK-MI-MTS-MA'!$E$13:$CF$361,'ALL-GTK-MI-MTS-MA'!BR$6,FALSE)</f>
        <v>0</v>
      </c>
      <c r="BS723" s="9">
        <f>VLOOKUP($E723,'ALL-GTK-MI-MTS-MA'!$E$13:$CF$361,'ALL-GTK-MI-MTS-MA'!BS$6,FALSE)</f>
        <v>0</v>
      </c>
      <c r="BT723" s="9">
        <f>VLOOKUP($E723,'ALL-GTK-MI-MTS-MA'!$E$13:$CF$361,'ALL-GTK-MI-MTS-MA'!BT$6,FALSE)</f>
        <v>0</v>
      </c>
      <c r="BU723" s="299">
        <f t="shared" si="425"/>
        <v>0</v>
      </c>
      <c r="BV723" s="299">
        <f t="shared" si="426"/>
        <v>0</v>
      </c>
      <c r="BW723" s="44">
        <f t="shared" si="427"/>
        <v>0</v>
      </c>
      <c r="BX723" s="44">
        <f t="shared" si="428"/>
        <v>0</v>
      </c>
      <c r="BY723" s="11">
        <f t="shared" si="429"/>
        <v>0</v>
      </c>
      <c r="BZ723" s="14">
        <f t="shared" si="430"/>
        <v>6</v>
      </c>
      <c r="CA723" s="14">
        <f t="shared" si="431"/>
        <v>3</v>
      </c>
      <c r="CB723" s="13">
        <f t="shared" si="432"/>
        <v>0</v>
      </c>
      <c r="CC723" s="13">
        <f t="shared" si="433"/>
        <v>0</v>
      </c>
      <c r="CD723" s="312">
        <f t="shared" si="434"/>
        <v>6</v>
      </c>
      <c r="CE723" s="312">
        <f t="shared" si="435"/>
        <v>3</v>
      </c>
      <c r="CF723" s="313">
        <f t="shared" si="436"/>
        <v>9</v>
      </c>
      <c r="CG723" s="302" t="str">
        <f t="shared" si="437"/>
        <v>OK</v>
      </c>
    </row>
    <row r="724" spans="1:85" ht="14.25" x14ac:dyDescent="0.25">
      <c r="A724" s="6">
        <v>712</v>
      </c>
      <c r="B724" s="495">
        <v>42</v>
      </c>
      <c r="C724" s="495" t="s">
        <v>265</v>
      </c>
      <c r="D724" s="496" t="s">
        <v>21</v>
      </c>
      <c r="E724" s="626">
        <v>60712653</v>
      </c>
      <c r="F724" s="627" t="s">
        <v>838</v>
      </c>
      <c r="G724" s="624" t="s">
        <v>53</v>
      </c>
      <c r="H724" s="9">
        <f>VLOOKUP($E724,'ALL-GTK-MI-MTS-MA'!$E$13:$CF$361,'ALL-GTK-MI-MTS-MA'!H$6,FALSE)</f>
        <v>0</v>
      </c>
      <c r="I724" s="9">
        <f>VLOOKUP($E724,'ALL-GTK-MI-MTS-MA'!$E$13:$CF$361,'ALL-GTK-MI-MTS-MA'!I$6,FALSE)</f>
        <v>0</v>
      </c>
      <c r="J724" s="9">
        <f>VLOOKUP($E724,'ALL-GTK-MI-MTS-MA'!$E$13:$CF$361,'ALL-GTK-MI-MTS-MA'!J$6,FALSE)</f>
        <v>0</v>
      </c>
      <c r="K724" s="9">
        <f>VLOOKUP($E724,'ALL-GTK-MI-MTS-MA'!$E$13:$CF$361,'ALL-GTK-MI-MTS-MA'!K$6,FALSE)</f>
        <v>0</v>
      </c>
      <c r="L724" s="9">
        <f>VLOOKUP($E724,'ALL-GTK-MI-MTS-MA'!$E$13:$CF$361,'ALL-GTK-MI-MTS-MA'!L$6,FALSE)</f>
        <v>0</v>
      </c>
      <c r="M724" s="9">
        <f>VLOOKUP($E724,'ALL-GTK-MI-MTS-MA'!$E$13:$CF$361,'ALL-GTK-MI-MTS-MA'!M$6,FALSE)</f>
        <v>0</v>
      </c>
      <c r="N724" s="9">
        <f>VLOOKUP($E724,'ALL-GTK-MI-MTS-MA'!$E$13:$CF$361,'ALL-GTK-MI-MTS-MA'!N$6,FALSE)</f>
        <v>1</v>
      </c>
      <c r="O724" s="9">
        <f>VLOOKUP($E724,'ALL-GTK-MI-MTS-MA'!$E$13:$CF$361,'ALL-GTK-MI-MTS-MA'!O$6,FALSE)</f>
        <v>4</v>
      </c>
      <c r="P724" s="299">
        <f t="shared" si="402"/>
        <v>1</v>
      </c>
      <c r="Q724" s="299">
        <f t="shared" si="403"/>
        <v>4</v>
      </c>
      <c r="R724" s="300">
        <f t="shared" si="404"/>
        <v>5</v>
      </c>
      <c r="S724" s="9">
        <f>VLOOKUP($E724,'ALL-GTK-MI-MTS-MA'!$E$13:$CF$361,'ALL-GTK-MI-MTS-MA'!S$6,FALSE)</f>
        <v>6</v>
      </c>
      <c r="T724" s="9">
        <f>VLOOKUP($E724,'ALL-GTK-MI-MTS-MA'!$E$13:$CF$361,'ALL-GTK-MI-MTS-MA'!T$6,FALSE)</f>
        <v>0</v>
      </c>
      <c r="U724" s="9">
        <f>VLOOKUP($E724,'ALL-GTK-MI-MTS-MA'!$E$13:$CF$361,'ALL-GTK-MI-MTS-MA'!U$6,FALSE)</f>
        <v>0</v>
      </c>
      <c r="V724" s="9">
        <f>VLOOKUP($E724,'ALL-GTK-MI-MTS-MA'!$E$13:$CF$361,'ALL-GTK-MI-MTS-MA'!V$6,FALSE)</f>
        <v>0</v>
      </c>
      <c r="W724" s="9">
        <f>VLOOKUP($E724,'ALL-GTK-MI-MTS-MA'!$E$13:$CF$361,'ALL-GTK-MI-MTS-MA'!W$6,FALSE)</f>
        <v>0</v>
      </c>
      <c r="X724" s="9">
        <f>VLOOKUP($E724,'ALL-GTK-MI-MTS-MA'!$E$13:$CF$361,'ALL-GTK-MI-MTS-MA'!X$6,FALSE)</f>
        <v>0</v>
      </c>
      <c r="Y724" s="299">
        <f t="shared" si="405"/>
        <v>6</v>
      </c>
      <c r="Z724" s="299">
        <f t="shared" si="406"/>
        <v>0</v>
      </c>
      <c r="AA724" s="10">
        <f t="shared" si="407"/>
        <v>6</v>
      </c>
      <c r="AB724" s="44">
        <f t="shared" si="408"/>
        <v>7</v>
      </c>
      <c r="AC724" s="44">
        <f t="shared" si="409"/>
        <v>4</v>
      </c>
      <c r="AD724" s="11">
        <f t="shared" si="410"/>
        <v>11</v>
      </c>
      <c r="AE724" s="9">
        <f>VLOOKUP($E724,'ALL-GTK-MI-MTS-MA'!$E$13:$CF$361,'ALL-GTK-MI-MTS-MA'!AE$6,FALSE)</f>
        <v>3</v>
      </c>
      <c r="AF724" s="9">
        <f>VLOOKUP($E724,'ALL-GTK-MI-MTS-MA'!$E$13:$CF$361,'ALL-GTK-MI-MTS-MA'!AF$6,FALSE)</f>
        <v>0</v>
      </c>
      <c r="AG724" s="10">
        <f t="shared" si="411"/>
        <v>3</v>
      </c>
      <c r="AH724" s="9">
        <f>VLOOKUP($E724,'ALL-GTK-MI-MTS-MA'!$E$13:$CF$361,'ALL-GTK-MI-MTS-MA'!AH$6,FALSE)</f>
        <v>4</v>
      </c>
      <c r="AI724" s="9">
        <f>VLOOKUP($E724,'ALL-GTK-MI-MTS-MA'!$E$13:$CF$361,'ALL-GTK-MI-MTS-MA'!AI$6,FALSE)</f>
        <v>4</v>
      </c>
      <c r="AJ724" s="10">
        <f t="shared" si="412"/>
        <v>8</v>
      </c>
      <c r="AK724" s="44">
        <f t="shared" si="413"/>
        <v>7</v>
      </c>
      <c r="AL724" s="44">
        <f t="shared" si="414"/>
        <v>4</v>
      </c>
      <c r="AM724" s="11">
        <f t="shared" si="415"/>
        <v>11</v>
      </c>
      <c r="AN724" s="299">
        <v>0</v>
      </c>
      <c r="AO724" s="299">
        <v>0</v>
      </c>
      <c r="AP724" s="9">
        <f>VLOOKUP($E724,'ALL-GTK-MI-MTS-MA'!$E$13:$CF$361,'ALL-GTK-MI-MTS-MA'!AP$6,FALSE)</f>
        <v>0</v>
      </c>
      <c r="AQ724" s="9">
        <f>VLOOKUP($E724,'ALL-GTK-MI-MTS-MA'!$E$13:$CF$361,'ALL-GTK-MI-MTS-MA'!AQ$6,FALSE)</f>
        <v>0</v>
      </c>
      <c r="AR724" s="9">
        <f>VLOOKUP($E724,'ALL-GTK-MI-MTS-MA'!$E$13:$CF$361,'ALL-GTK-MI-MTS-MA'!AR$6,FALSE)</f>
        <v>0</v>
      </c>
      <c r="AS724" s="9">
        <f>VLOOKUP($E724,'ALL-GTK-MI-MTS-MA'!$E$13:$CF$361,'ALL-GTK-MI-MTS-MA'!AS$6,FALSE)</f>
        <v>0</v>
      </c>
      <c r="AT724" s="9">
        <f>VLOOKUP($E724,'ALL-GTK-MI-MTS-MA'!$E$13:$CF$361,'ALL-GTK-MI-MTS-MA'!AT$6,FALSE)</f>
        <v>0</v>
      </c>
      <c r="AU724" s="9">
        <f>VLOOKUP($E724,'ALL-GTK-MI-MTS-MA'!$E$13:$CF$361,'ALL-GTK-MI-MTS-MA'!AU$6,FALSE)</f>
        <v>0</v>
      </c>
      <c r="AV724" s="590">
        <f>VLOOKUP($E724,'ALL-GTK-MI-MTS-MA'!$E$13:$CF$361,'ALL-GTK-MI-MTS-MA'!AV$6,FALSE)</f>
        <v>0</v>
      </c>
      <c r="AW724" s="590">
        <f>VLOOKUP($E724,'ALL-GTK-MI-MTS-MA'!$E$13:$CF$361,'ALL-GTK-MI-MTS-MA'!AW$6,FALSE)</f>
        <v>0</v>
      </c>
      <c r="AX724" s="9">
        <f>VLOOKUP($E724,'ALL-GTK-MI-MTS-MA'!$E$13:$CF$361,'ALL-GTK-MI-MTS-MA'!AX$6,FALSE)</f>
        <v>7</v>
      </c>
      <c r="AY724" s="9">
        <f>VLOOKUP($E724,'ALL-GTK-MI-MTS-MA'!$E$13:$CF$361,'ALL-GTK-MI-MTS-MA'!AY$6,FALSE)</f>
        <v>4</v>
      </c>
      <c r="AZ724" s="9">
        <f>VLOOKUP($E724,'ALL-GTK-MI-MTS-MA'!$E$13:$CF$361,'ALL-GTK-MI-MTS-MA'!AZ$6,FALSE)</f>
        <v>0</v>
      </c>
      <c r="BA724" s="9">
        <f>VLOOKUP($E724,'ALL-GTK-MI-MTS-MA'!$E$13:$CF$361,'ALL-GTK-MI-MTS-MA'!BA$6,FALSE)</f>
        <v>0</v>
      </c>
      <c r="BB724" s="9">
        <f>VLOOKUP($E724,'ALL-GTK-MI-MTS-MA'!$E$13:$CF$361,'ALL-GTK-MI-MTS-MA'!BB$6,FALSE)</f>
        <v>0</v>
      </c>
      <c r="BC724" s="9">
        <f>VLOOKUP($E724,'ALL-GTK-MI-MTS-MA'!$E$13:$CF$361,'ALL-GTK-MI-MTS-MA'!BC$6,FALSE)</f>
        <v>0</v>
      </c>
      <c r="BD724" s="310">
        <f t="shared" si="416"/>
        <v>0</v>
      </c>
      <c r="BE724" s="310">
        <f t="shared" si="417"/>
        <v>0</v>
      </c>
      <c r="BF724" s="10">
        <f t="shared" si="418"/>
        <v>0</v>
      </c>
      <c r="BG724" s="311">
        <f t="shared" si="419"/>
        <v>7</v>
      </c>
      <c r="BH724" s="311">
        <f t="shared" si="420"/>
        <v>4</v>
      </c>
      <c r="BI724" s="10">
        <f t="shared" si="421"/>
        <v>11</v>
      </c>
      <c r="BJ724" s="44">
        <f t="shared" si="422"/>
        <v>7</v>
      </c>
      <c r="BK724" s="44">
        <f t="shared" si="423"/>
        <v>4</v>
      </c>
      <c r="BL724" s="11">
        <f t="shared" si="424"/>
        <v>11</v>
      </c>
      <c r="BM724" s="9">
        <f>VLOOKUP($E724,'ALL-GTK-MI-MTS-MA'!$E$13:$CF$361,'ALL-GTK-MI-MTS-MA'!BM$6,FALSE)</f>
        <v>0</v>
      </c>
      <c r="BN724" s="9">
        <f>VLOOKUP($E724,'ALL-GTK-MI-MTS-MA'!$E$13:$CF$361,'ALL-GTK-MI-MTS-MA'!BN$6,FALSE)</f>
        <v>0</v>
      </c>
      <c r="BO724" s="9">
        <f>VLOOKUP($E724,'ALL-GTK-MI-MTS-MA'!$E$13:$CF$361,'ALL-GTK-MI-MTS-MA'!BO$6,FALSE)</f>
        <v>0</v>
      </c>
      <c r="BP724" s="9">
        <f>VLOOKUP($E724,'ALL-GTK-MI-MTS-MA'!$E$13:$CF$361,'ALL-GTK-MI-MTS-MA'!BP$6,FALSE)</f>
        <v>0</v>
      </c>
      <c r="BQ724" s="9">
        <f>VLOOKUP($E724,'ALL-GTK-MI-MTS-MA'!$E$13:$CF$361,'ALL-GTK-MI-MTS-MA'!BQ$6,FALSE)</f>
        <v>0</v>
      </c>
      <c r="BR724" s="9">
        <f>VLOOKUP($E724,'ALL-GTK-MI-MTS-MA'!$E$13:$CF$361,'ALL-GTK-MI-MTS-MA'!BR$6,FALSE)</f>
        <v>0</v>
      </c>
      <c r="BS724" s="9">
        <f>VLOOKUP($E724,'ALL-GTK-MI-MTS-MA'!$E$13:$CF$361,'ALL-GTK-MI-MTS-MA'!BS$6,FALSE)</f>
        <v>0</v>
      </c>
      <c r="BT724" s="9">
        <f>VLOOKUP($E724,'ALL-GTK-MI-MTS-MA'!$E$13:$CF$361,'ALL-GTK-MI-MTS-MA'!BT$6,FALSE)</f>
        <v>0</v>
      </c>
      <c r="BU724" s="299">
        <f t="shared" si="425"/>
        <v>0</v>
      </c>
      <c r="BV724" s="299">
        <f t="shared" si="426"/>
        <v>0</v>
      </c>
      <c r="BW724" s="44">
        <f t="shared" si="427"/>
        <v>0</v>
      </c>
      <c r="BX724" s="44">
        <f t="shared" si="428"/>
        <v>0</v>
      </c>
      <c r="BY724" s="11">
        <f t="shared" si="429"/>
        <v>0</v>
      </c>
      <c r="BZ724" s="14">
        <f t="shared" si="430"/>
        <v>7</v>
      </c>
      <c r="CA724" s="14">
        <f t="shared" si="431"/>
        <v>4</v>
      </c>
      <c r="CB724" s="13">
        <f t="shared" si="432"/>
        <v>0</v>
      </c>
      <c r="CC724" s="13">
        <f t="shared" si="433"/>
        <v>0</v>
      </c>
      <c r="CD724" s="312">
        <f t="shared" si="434"/>
        <v>7</v>
      </c>
      <c r="CE724" s="312">
        <f t="shared" si="435"/>
        <v>4</v>
      </c>
      <c r="CF724" s="313">
        <f t="shared" si="436"/>
        <v>11</v>
      </c>
      <c r="CG724" s="302" t="str">
        <f t="shared" si="437"/>
        <v>OK</v>
      </c>
    </row>
    <row r="725" spans="1:85" ht="14.25" x14ac:dyDescent="0.25">
      <c r="A725" s="6">
        <v>713</v>
      </c>
      <c r="B725" s="495">
        <v>43</v>
      </c>
      <c r="C725" s="495" t="s">
        <v>265</v>
      </c>
      <c r="D725" s="496" t="s">
        <v>21</v>
      </c>
      <c r="E725" s="626">
        <v>60712654</v>
      </c>
      <c r="F725" s="627" t="s">
        <v>839</v>
      </c>
      <c r="G725" s="624" t="s">
        <v>53</v>
      </c>
      <c r="H725" s="9">
        <f>VLOOKUP($E725,'ALL-GTK-MI-MTS-MA'!$E$13:$CF$361,'ALL-GTK-MI-MTS-MA'!H$6,FALSE)</f>
        <v>0</v>
      </c>
      <c r="I725" s="9">
        <f>VLOOKUP($E725,'ALL-GTK-MI-MTS-MA'!$E$13:$CF$361,'ALL-GTK-MI-MTS-MA'!I$6,FALSE)</f>
        <v>0</v>
      </c>
      <c r="J725" s="9">
        <f>VLOOKUP($E725,'ALL-GTK-MI-MTS-MA'!$E$13:$CF$361,'ALL-GTK-MI-MTS-MA'!J$6,FALSE)</f>
        <v>0</v>
      </c>
      <c r="K725" s="9">
        <f>VLOOKUP($E725,'ALL-GTK-MI-MTS-MA'!$E$13:$CF$361,'ALL-GTK-MI-MTS-MA'!K$6,FALSE)</f>
        <v>0</v>
      </c>
      <c r="L725" s="9">
        <f>VLOOKUP($E725,'ALL-GTK-MI-MTS-MA'!$E$13:$CF$361,'ALL-GTK-MI-MTS-MA'!L$6,FALSE)</f>
        <v>0</v>
      </c>
      <c r="M725" s="9">
        <f>VLOOKUP($E725,'ALL-GTK-MI-MTS-MA'!$E$13:$CF$361,'ALL-GTK-MI-MTS-MA'!M$6,FALSE)</f>
        <v>0</v>
      </c>
      <c r="N725" s="9">
        <f>VLOOKUP($E725,'ALL-GTK-MI-MTS-MA'!$E$13:$CF$361,'ALL-GTK-MI-MTS-MA'!N$6,FALSE)</f>
        <v>1</v>
      </c>
      <c r="O725" s="9">
        <f>VLOOKUP($E725,'ALL-GTK-MI-MTS-MA'!$E$13:$CF$361,'ALL-GTK-MI-MTS-MA'!O$6,FALSE)</f>
        <v>1</v>
      </c>
      <c r="P725" s="299">
        <f t="shared" si="402"/>
        <v>1</v>
      </c>
      <c r="Q725" s="299">
        <f t="shared" si="403"/>
        <v>1</v>
      </c>
      <c r="R725" s="300">
        <f t="shared" si="404"/>
        <v>2</v>
      </c>
      <c r="S725" s="9">
        <f>VLOOKUP($E725,'ALL-GTK-MI-MTS-MA'!$E$13:$CF$361,'ALL-GTK-MI-MTS-MA'!S$6,FALSE)</f>
        <v>3</v>
      </c>
      <c r="T725" s="9">
        <f>VLOOKUP($E725,'ALL-GTK-MI-MTS-MA'!$E$13:$CF$361,'ALL-GTK-MI-MTS-MA'!T$6,FALSE)</f>
        <v>4</v>
      </c>
      <c r="U725" s="9">
        <f>VLOOKUP($E725,'ALL-GTK-MI-MTS-MA'!$E$13:$CF$361,'ALL-GTK-MI-MTS-MA'!U$6,FALSE)</f>
        <v>0</v>
      </c>
      <c r="V725" s="9">
        <f>VLOOKUP($E725,'ALL-GTK-MI-MTS-MA'!$E$13:$CF$361,'ALL-GTK-MI-MTS-MA'!V$6,FALSE)</f>
        <v>0</v>
      </c>
      <c r="W725" s="9">
        <f>VLOOKUP($E725,'ALL-GTK-MI-MTS-MA'!$E$13:$CF$361,'ALL-GTK-MI-MTS-MA'!W$6,FALSE)</f>
        <v>0</v>
      </c>
      <c r="X725" s="9">
        <f>VLOOKUP($E725,'ALL-GTK-MI-MTS-MA'!$E$13:$CF$361,'ALL-GTK-MI-MTS-MA'!X$6,FALSE)</f>
        <v>0</v>
      </c>
      <c r="Y725" s="299">
        <f t="shared" si="405"/>
        <v>3</v>
      </c>
      <c r="Z725" s="299">
        <f t="shared" si="406"/>
        <v>4</v>
      </c>
      <c r="AA725" s="10">
        <f t="shared" si="407"/>
        <v>7</v>
      </c>
      <c r="AB725" s="44">
        <f t="shared" si="408"/>
        <v>4</v>
      </c>
      <c r="AC725" s="44">
        <f t="shared" si="409"/>
        <v>5</v>
      </c>
      <c r="AD725" s="11">
        <f t="shared" si="410"/>
        <v>9</v>
      </c>
      <c r="AE725" s="9">
        <f>VLOOKUP($E725,'ALL-GTK-MI-MTS-MA'!$E$13:$CF$361,'ALL-GTK-MI-MTS-MA'!AE$6,FALSE)</f>
        <v>3</v>
      </c>
      <c r="AF725" s="9">
        <f>VLOOKUP($E725,'ALL-GTK-MI-MTS-MA'!$E$13:$CF$361,'ALL-GTK-MI-MTS-MA'!AF$6,FALSE)</f>
        <v>3</v>
      </c>
      <c r="AG725" s="10">
        <f t="shared" si="411"/>
        <v>6</v>
      </c>
      <c r="AH725" s="9">
        <f>VLOOKUP($E725,'ALL-GTK-MI-MTS-MA'!$E$13:$CF$361,'ALL-GTK-MI-MTS-MA'!AH$6,FALSE)</f>
        <v>1</v>
      </c>
      <c r="AI725" s="9">
        <f>VLOOKUP($E725,'ALL-GTK-MI-MTS-MA'!$E$13:$CF$361,'ALL-GTK-MI-MTS-MA'!AI$6,FALSE)</f>
        <v>2</v>
      </c>
      <c r="AJ725" s="10">
        <f t="shared" si="412"/>
        <v>3</v>
      </c>
      <c r="AK725" s="44">
        <f t="shared" si="413"/>
        <v>4</v>
      </c>
      <c r="AL725" s="44">
        <f t="shared" si="414"/>
        <v>5</v>
      </c>
      <c r="AM725" s="11">
        <f t="shared" si="415"/>
        <v>9</v>
      </c>
      <c r="AN725" s="299">
        <v>0</v>
      </c>
      <c r="AO725" s="299">
        <v>0</v>
      </c>
      <c r="AP725" s="9">
        <f>VLOOKUP($E725,'ALL-GTK-MI-MTS-MA'!$E$13:$CF$361,'ALL-GTK-MI-MTS-MA'!AP$6,FALSE)</f>
        <v>0</v>
      </c>
      <c r="AQ725" s="9">
        <f>VLOOKUP($E725,'ALL-GTK-MI-MTS-MA'!$E$13:$CF$361,'ALL-GTK-MI-MTS-MA'!AQ$6,FALSE)</f>
        <v>0</v>
      </c>
      <c r="AR725" s="9">
        <f>VLOOKUP($E725,'ALL-GTK-MI-MTS-MA'!$E$13:$CF$361,'ALL-GTK-MI-MTS-MA'!AR$6,FALSE)</f>
        <v>0</v>
      </c>
      <c r="AS725" s="9">
        <f>VLOOKUP($E725,'ALL-GTK-MI-MTS-MA'!$E$13:$CF$361,'ALL-GTK-MI-MTS-MA'!AS$6,FALSE)</f>
        <v>0</v>
      </c>
      <c r="AT725" s="9">
        <f>VLOOKUP($E725,'ALL-GTK-MI-MTS-MA'!$E$13:$CF$361,'ALL-GTK-MI-MTS-MA'!AT$6,FALSE)</f>
        <v>0</v>
      </c>
      <c r="AU725" s="9">
        <f>VLOOKUP($E725,'ALL-GTK-MI-MTS-MA'!$E$13:$CF$361,'ALL-GTK-MI-MTS-MA'!AU$6,FALSE)</f>
        <v>1</v>
      </c>
      <c r="AV725" s="590">
        <f>VLOOKUP($E725,'ALL-GTK-MI-MTS-MA'!$E$13:$CF$361,'ALL-GTK-MI-MTS-MA'!AV$6,FALSE)</f>
        <v>0</v>
      </c>
      <c r="AW725" s="590">
        <f>VLOOKUP($E725,'ALL-GTK-MI-MTS-MA'!$E$13:$CF$361,'ALL-GTK-MI-MTS-MA'!AW$6,FALSE)</f>
        <v>0</v>
      </c>
      <c r="AX725" s="9">
        <f>VLOOKUP($E725,'ALL-GTK-MI-MTS-MA'!$E$13:$CF$361,'ALL-GTK-MI-MTS-MA'!AX$6,FALSE)</f>
        <v>3</v>
      </c>
      <c r="AY725" s="9">
        <f>VLOOKUP($E725,'ALL-GTK-MI-MTS-MA'!$E$13:$CF$361,'ALL-GTK-MI-MTS-MA'!AY$6,FALSE)</f>
        <v>4</v>
      </c>
      <c r="AZ725" s="9">
        <f>VLOOKUP($E725,'ALL-GTK-MI-MTS-MA'!$E$13:$CF$361,'ALL-GTK-MI-MTS-MA'!AZ$6,FALSE)</f>
        <v>1</v>
      </c>
      <c r="BA725" s="9">
        <f>VLOOKUP($E725,'ALL-GTK-MI-MTS-MA'!$E$13:$CF$361,'ALL-GTK-MI-MTS-MA'!BA$6,FALSE)</f>
        <v>0</v>
      </c>
      <c r="BB725" s="9">
        <f>VLOOKUP($E725,'ALL-GTK-MI-MTS-MA'!$E$13:$CF$361,'ALL-GTK-MI-MTS-MA'!BB$6,FALSE)</f>
        <v>0</v>
      </c>
      <c r="BC725" s="9">
        <f>VLOOKUP($E725,'ALL-GTK-MI-MTS-MA'!$E$13:$CF$361,'ALL-GTK-MI-MTS-MA'!BC$6,FALSE)</f>
        <v>0</v>
      </c>
      <c r="BD725" s="310">
        <f t="shared" si="416"/>
        <v>0</v>
      </c>
      <c r="BE725" s="310">
        <f t="shared" si="417"/>
        <v>1</v>
      </c>
      <c r="BF725" s="10">
        <f t="shared" si="418"/>
        <v>1</v>
      </c>
      <c r="BG725" s="311">
        <f t="shared" si="419"/>
        <v>4</v>
      </c>
      <c r="BH725" s="311">
        <f t="shared" si="420"/>
        <v>4</v>
      </c>
      <c r="BI725" s="10">
        <f t="shared" si="421"/>
        <v>8</v>
      </c>
      <c r="BJ725" s="44">
        <f t="shared" si="422"/>
        <v>4</v>
      </c>
      <c r="BK725" s="44">
        <f t="shared" si="423"/>
        <v>5</v>
      </c>
      <c r="BL725" s="11">
        <f t="shared" si="424"/>
        <v>9</v>
      </c>
      <c r="BM725" s="9">
        <f>VLOOKUP($E725,'ALL-GTK-MI-MTS-MA'!$E$13:$CF$361,'ALL-GTK-MI-MTS-MA'!BM$6,FALSE)</f>
        <v>0</v>
      </c>
      <c r="BN725" s="9">
        <f>VLOOKUP($E725,'ALL-GTK-MI-MTS-MA'!$E$13:$CF$361,'ALL-GTK-MI-MTS-MA'!BN$6,FALSE)</f>
        <v>0</v>
      </c>
      <c r="BO725" s="9">
        <f>VLOOKUP($E725,'ALL-GTK-MI-MTS-MA'!$E$13:$CF$361,'ALL-GTK-MI-MTS-MA'!BO$6,FALSE)</f>
        <v>1</v>
      </c>
      <c r="BP725" s="9">
        <f>VLOOKUP($E725,'ALL-GTK-MI-MTS-MA'!$E$13:$CF$361,'ALL-GTK-MI-MTS-MA'!BP$6,FALSE)</f>
        <v>0</v>
      </c>
      <c r="BQ725" s="9">
        <f>VLOOKUP($E725,'ALL-GTK-MI-MTS-MA'!$E$13:$CF$361,'ALL-GTK-MI-MTS-MA'!BQ$6,FALSE)</f>
        <v>0</v>
      </c>
      <c r="BR725" s="9">
        <f>VLOOKUP($E725,'ALL-GTK-MI-MTS-MA'!$E$13:$CF$361,'ALL-GTK-MI-MTS-MA'!BR$6,FALSE)</f>
        <v>0</v>
      </c>
      <c r="BS725" s="9">
        <f>VLOOKUP($E725,'ALL-GTK-MI-MTS-MA'!$E$13:$CF$361,'ALL-GTK-MI-MTS-MA'!BS$6,FALSE)</f>
        <v>0</v>
      </c>
      <c r="BT725" s="9">
        <f>VLOOKUP($E725,'ALL-GTK-MI-MTS-MA'!$E$13:$CF$361,'ALL-GTK-MI-MTS-MA'!BT$6,FALSE)</f>
        <v>0</v>
      </c>
      <c r="BU725" s="299">
        <f t="shared" si="425"/>
        <v>1</v>
      </c>
      <c r="BV725" s="299">
        <f t="shared" si="426"/>
        <v>0</v>
      </c>
      <c r="BW725" s="44">
        <f t="shared" si="427"/>
        <v>1</v>
      </c>
      <c r="BX725" s="44">
        <f t="shared" si="428"/>
        <v>0</v>
      </c>
      <c r="BY725" s="11">
        <f t="shared" si="429"/>
        <v>1</v>
      </c>
      <c r="BZ725" s="14">
        <f t="shared" si="430"/>
        <v>4</v>
      </c>
      <c r="CA725" s="14">
        <f t="shared" si="431"/>
        <v>5</v>
      </c>
      <c r="CB725" s="13">
        <f t="shared" si="432"/>
        <v>1</v>
      </c>
      <c r="CC725" s="13">
        <f t="shared" si="433"/>
        <v>0</v>
      </c>
      <c r="CD725" s="312">
        <f t="shared" si="434"/>
        <v>5</v>
      </c>
      <c r="CE725" s="312">
        <f t="shared" si="435"/>
        <v>5</v>
      </c>
      <c r="CF725" s="313">
        <f t="shared" si="436"/>
        <v>10</v>
      </c>
      <c r="CG725" s="302" t="str">
        <f t="shared" si="437"/>
        <v>OK</v>
      </c>
    </row>
    <row r="726" spans="1:85" ht="14.25" x14ac:dyDescent="0.25">
      <c r="A726" s="6">
        <v>714</v>
      </c>
      <c r="B726" s="495">
        <v>44</v>
      </c>
      <c r="C726" s="495" t="s">
        <v>265</v>
      </c>
      <c r="D726" s="496" t="s">
        <v>21</v>
      </c>
      <c r="E726" s="626">
        <v>60712655</v>
      </c>
      <c r="F726" s="627" t="s">
        <v>840</v>
      </c>
      <c r="G726" s="624" t="s">
        <v>53</v>
      </c>
      <c r="H726" s="9">
        <f>VLOOKUP($E726,'ALL-GTK-MI-MTS-MA'!$E$13:$CF$361,'ALL-GTK-MI-MTS-MA'!H$6,FALSE)</f>
        <v>0</v>
      </c>
      <c r="I726" s="9">
        <f>VLOOKUP($E726,'ALL-GTK-MI-MTS-MA'!$E$13:$CF$361,'ALL-GTK-MI-MTS-MA'!I$6,FALSE)</f>
        <v>0</v>
      </c>
      <c r="J726" s="9">
        <f>VLOOKUP($E726,'ALL-GTK-MI-MTS-MA'!$E$13:$CF$361,'ALL-GTK-MI-MTS-MA'!J$6,FALSE)</f>
        <v>0</v>
      </c>
      <c r="K726" s="9">
        <f>VLOOKUP($E726,'ALL-GTK-MI-MTS-MA'!$E$13:$CF$361,'ALL-GTK-MI-MTS-MA'!K$6,FALSE)</f>
        <v>0</v>
      </c>
      <c r="L726" s="9">
        <f>VLOOKUP($E726,'ALL-GTK-MI-MTS-MA'!$E$13:$CF$361,'ALL-GTK-MI-MTS-MA'!L$6,FALSE)</f>
        <v>0</v>
      </c>
      <c r="M726" s="9">
        <f>VLOOKUP($E726,'ALL-GTK-MI-MTS-MA'!$E$13:$CF$361,'ALL-GTK-MI-MTS-MA'!M$6,FALSE)</f>
        <v>0</v>
      </c>
      <c r="N726" s="9">
        <f>VLOOKUP($E726,'ALL-GTK-MI-MTS-MA'!$E$13:$CF$361,'ALL-GTK-MI-MTS-MA'!N$6,FALSE)</f>
        <v>0</v>
      </c>
      <c r="O726" s="9">
        <f>VLOOKUP($E726,'ALL-GTK-MI-MTS-MA'!$E$13:$CF$361,'ALL-GTK-MI-MTS-MA'!O$6,FALSE)</f>
        <v>1</v>
      </c>
      <c r="P726" s="299">
        <f t="shared" si="402"/>
        <v>0</v>
      </c>
      <c r="Q726" s="299">
        <f t="shared" si="403"/>
        <v>1</v>
      </c>
      <c r="R726" s="300">
        <f t="shared" si="404"/>
        <v>1</v>
      </c>
      <c r="S726" s="9">
        <f>VLOOKUP($E726,'ALL-GTK-MI-MTS-MA'!$E$13:$CF$361,'ALL-GTK-MI-MTS-MA'!S$6,FALSE)</f>
        <v>5</v>
      </c>
      <c r="T726" s="9">
        <f>VLOOKUP($E726,'ALL-GTK-MI-MTS-MA'!$E$13:$CF$361,'ALL-GTK-MI-MTS-MA'!T$6,FALSE)</f>
        <v>2</v>
      </c>
      <c r="U726" s="9">
        <f>VLOOKUP($E726,'ALL-GTK-MI-MTS-MA'!$E$13:$CF$361,'ALL-GTK-MI-MTS-MA'!U$6,FALSE)</f>
        <v>0</v>
      </c>
      <c r="V726" s="9">
        <f>VLOOKUP($E726,'ALL-GTK-MI-MTS-MA'!$E$13:$CF$361,'ALL-GTK-MI-MTS-MA'!V$6,FALSE)</f>
        <v>0</v>
      </c>
      <c r="W726" s="9">
        <f>VLOOKUP($E726,'ALL-GTK-MI-MTS-MA'!$E$13:$CF$361,'ALL-GTK-MI-MTS-MA'!W$6,FALSE)</f>
        <v>0</v>
      </c>
      <c r="X726" s="9">
        <f>VLOOKUP($E726,'ALL-GTK-MI-MTS-MA'!$E$13:$CF$361,'ALL-GTK-MI-MTS-MA'!X$6,FALSE)</f>
        <v>0</v>
      </c>
      <c r="Y726" s="299">
        <f t="shared" si="405"/>
        <v>5</v>
      </c>
      <c r="Z726" s="299">
        <f t="shared" si="406"/>
        <v>2</v>
      </c>
      <c r="AA726" s="10">
        <f t="shared" si="407"/>
        <v>7</v>
      </c>
      <c r="AB726" s="44">
        <f t="shared" si="408"/>
        <v>5</v>
      </c>
      <c r="AC726" s="44">
        <f t="shared" si="409"/>
        <v>3</v>
      </c>
      <c r="AD726" s="11">
        <f t="shared" si="410"/>
        <v>8</v>
      </c>
      <c r="AE726" s="9">
        <f>VLOOKUP($E726,'ALL-GTK-MI-MTS-MA'!$E$13:$CF$361,'ALL-GTK-MI-MTS-MA'!AE$6,FALSE)</f>
        <v>0</v>
      </c>
      <c r="AF726" s="9">
        <f>VLOOKUP($E726,'ALL-GTK-MI-MTS-MA'!$E$13:$CF$361,'ALL-GTK-MI-MTS-MA'!AF$6,FALSE)</f>
        <v>1</v>
      </c>
      <c r="AG726" s="10">
        <f t="shared" si="411"/>
        <v>1</v>
      </c>
      <c r="AH726" s="9">
        <f>VLOOKUP($E726,'ALL-GTK-MI-MTS-MA'!$E$13:$CF$361,'ALL-GTK-MI-MTS-MA'!AH$6,FALSE)</f>
        <v>5</v>
      </c>
      <c r="AI726" s="9">
        <f>VLOOKUP($E726,'ALL-GTK-MI-MTS-MA'!$E$13:$CF$361,'ALL-GTK-MI-MTS-MA'!AI$6,FALSE)</f>
        <v>2</v>
      </c>
      <c r="AJ726" s="10">
        <f t="shared" si="412"/>
        <v>7</v>
      </c>
      <c r="AK726" s="44">
        <f t="shared" si="413"/>
        <v>5</v>
      </c>
      <c r="AL726" s="44">
        <f t="shared" si="414"/>
        <v>3</v>
      </c>
      <c r="AM726" s="11">
        <f t="shared" si="415"/>
        <v>8</v>
      </c>
      <c r="AN726" s="299">
        <v>0</v>
      </c>
      <c r="AO726" s="299">
        <v>0</v>
      </c>
      <c r="AP726" s="9">
        <f>VLOOKUP($E726,'ALL-GTK-MI-MTS-MA'!$E$13:$CF$361,'ALL-GTK-MI-MTS-MA'!AP$6,FALSE)</f>
        <v>0</v>
      </c>
      <c r="AQ726" s="9">
        <f>VLOOKUP($E726,'ALL-GTK-MI-MTS-MA'!$E$13:$CF$361,'ALL-GTK-MI-MTS-MA'!AQ$6,FALSE)</f>
        <v>0</v>
      </c>
      <c r="AR726" s="9">
        <f>VLOOKUP($E726,'ALL-GTK-MI-MTS-MA'!$E$13:$CF$361,'ALL-GTK-MI-MTS-MA'!AR$6,FALSE)</f>
        <v>0</v>
      </c>
      <c r="AS726" s="9">
        <f>VLOOKUP($E726,'ALL-GTK-MI-MTS-MA'!$E$13:$CF$361,'ALL-GTK-MI-MTS-MA'!AS$6,FALSE)</f>
        <v>0</v>
      </c>
      <c r="AT726" s="9">
        <f>VLOOKUP($E726,'ALL-GTK-MI-MTS-MA'!$E$13:$CF$361,'ALL-GTK-MI-MTS-MA'!AT$6,FALSE)</f>
        <v>0</v>
      </c>
      <c r="AU726" s="9">
        <f>VLOOKUP($E726,'ALL-GTK-MI-MTS-MA'!$E$13:$CF$361,'ALL-GTK-MI-MTS-MA'!AU$6,FALSE)</f>
        <v>0</v>
      </c>
      <c r="AV726" s="590">
        <f>VLOOKUP($E726,'ALL-GTK-MI-MTS-MA'!$E$13:$CF$361,'ALL-GTK-MI-MTS-MA'!AV$6,FALSE)</f>
        <v>0</v>
      </c>
      <c r="AW726" s="590">
        <f>VLOOKUP($E726,'ALL-GTK-MI-MTS-MA'!$E$13:$CF$361,'ALL-GTK-MI-MTS-MA'!AW$6,FALSE)</f>
        <v>0</v>
      </c>
      <c r="AX726" s="9">
        <f>VLOOKUP($E726,'ALL-GTK-MI-MTS-MA'!$E$13:$CF$361,'ALL-GTK-MI-MTS-MA'!AX$6,FALSE)</f>
        <v>5</v>
      </c>
      <c r="AY726" s="9">
        <f>VLOOKUP($E726,'ALL-GTK-MI-MTS-MA'!$E$13:$CF$361,'ALL-GTK-MI-MTS-MA'!AY$6,FALSE)</f>
        <v>3</v>
      </c>
      <c r="AZ726" s="9">
        <f>VLOOKUP($E726,'ALL-GTK-MI-MTS-MA'!$E$13:$CF$361,'ALL-GTK-MI-MTS-MA'!AZ$6,FALSE)</f>
        <v>0</v>
      </c>
      <c r="BA726" s="9">
        <f>VLOOKUP($E726,'ALL-GTK-MI-MTS-MA'!$E$13:$CF$361,'ALL-GTK-MI-MTS-MA'!BA$6,FALSE)</f>
        <v>0</v>
      </c>
      <c r="BB726" s="9">
        <f>VLOOKUP($E726,'ALL-GTK-MI-MTS-MA'!$E$13:$CF$361,'ALL-GTK-MI-MTS-MA'!BB$6,FALSE)</f>
        <v>0</v>
      </c>
      <c r="BC726" s="9">
        <f>VLOOKUP($E726,'ALL-GTK-MI-MTS-MA'!$E$13:$CF$361,'ALL-GTK-MI-MTS-MA'!BC$6,FALSE)</f>
        <v>0</v>
      </c>
      <c r="BD726" s="310">
        <f t="shared" si="416"/>
        <v>0</v>
      </c>
      <c r="BE726" s="310">
        <f t="shared" si="417"/>
        <v>0</v>
      </c>
      <c r="BF726" s="10">
        <f t="shared" si="418"/>
        <v>0</v>
      </c>
      <c r="BG726" s="311">
        <f t="shared" si="419"/>
        <v>5</v>
      </c>
      <c r="BH726" s="311">
        <f t="shared" si="420"/>
        <v>3</v>
      </c>
      <c r="BI726" s="10">
        <f t="shared" si="421"/>
        <v>8</v>
      </c>
      <c r="BJ726" s="44">
        <f t="shared" si="422"/>
        <v>5</v>
      </c>
      <c r="BK726" s="44">
        <f t="shared" si="423"/>
        <v>3</v>
      </c>
      <c r="BL726" s="11">
        <f t="shared" si="424"/>
        <v>8</v>
      </c>
      <c r="BM726" s="9">
        <f>VLOOKUP($E726,'ALL-GTK-MI-MTS-MA'!$E$13:$CF$361,'ALL-GTK-MI-MTS-MA'!BM$6,FALSE)</f>
        <v>0</v>
      </c>
      <c r="BN726" s="9">
        <f>VLOOKUP($E726,'ALL-GTK-MI-MTS-MA'!$E$13:$CF$361,'ALL-GTK-MI-MTS-MA'!BN$6,FALSE)</f>
        <v>0</v>
      </c>
      <c r="BO726" s="9">
        <f>VLOOKUP($E726,'ALL-GTK-MI-MTS-MA'!$E$13:$CF$361,'ALL-GTK-MI-MTS-MA'!BO$6,FALSE)</f>
        <v>1</v>
      </c>
      <c r="BP726" s="9">
        <f>VLOOKUP($E726,'ALL-GTK-MI-MTS-MA'!$E$13:$CF$361,'ALL-GTK-MI-MTS-MA'!BP$6,FALSE)</f>
        <v>0</v>
      </c>
      <c r="BQ726" s="9">
        <f>VLOOKUP($E726,'ALL-GTK-MI-MTS-MA'!$E$13:$CF$361,'ALL-GTK-MI-MTS-MA'!BQ$6,FALSE)</f>
        <v>0</v>
      </c>
      <c r="BR726" s="9">
        <f>VLOOKUP($E726,'ALL-GTK-MI-MTS-MA'!$E$13:$CF$361,'ALL-GTK-MI-MTS-MA'!BR$6,FALSE)</f>
        <v>0</v>
      </c>
      <c r="BS726" s="9">
        <f>VLOOKUP($E726,'ALL-GTK-MI-MTS-MA'!$E$13:$CF$361,'ALL-GTK-MI-MTS-MA'!BS$6,FALSE)</f>
        <v>0</v>
      </c>
      <c r="BT726" s="9">
        <f>VLOOKUP($E726,'ALL-GTK-MI-MTS-MA'!$E$13:$CF$361,'ALL-GTK-MI-MTS-MA'!BT$6,FALSE)</f>
        <v>0</v>
      </c>
      <c r="BU726" s="299">
        <f t="shared" si="425"/>
        <v>1</v>
      </c>
      <c r="BV726" s="299">
        <f t="shared" si="426"/>
        <v>0</v>
      </c>
      <c r="BW726" s="44">
        <f t="shared" si="427"/>
        <v>1</v>
      </c>
      <c r="BX726" s="44">
        <f t="shared" si="428"/>
        <v>0</v>
      </c>
      <c r="BY726" s="11">
        <f t="shared" si="429"/>
        <v>1</v>
      </c>
      <c r="BZ726" s="14">
        <f t="shared" si="430"/>
        <v>5</v>
      </c>
      <c r="CA726" s="14">
        <f t="shared" si="431"/>
        <v>3</v>
      </c>
      <c r="CB726" s="13">
        <f t="shared" si="432"/>
        <v>1</v>
      </c>
      <c r="CC726" s="13">
        <f t="shared" si="433"/>
        <v>0</v>
      </c>
      <c r="CD726" s="312">
        <f t="shared" si="434"/>
        <v>6</v>
      </c>
      <c r="CE726" s="312">
        <f t="shared" si="435"/>
        <v>3</v>
      </c>
      <c r="CF726" s="313">
        <f t="shared" si="436"/>
        <v>9</v>
      </c>
      <c r="CG726" s="302" t="str">
        <f t="shared" si="437"/>
        <v>OK</v>
      </c>
    </row>
    <row r="727" spans="1:85" ht="14.25" x14ac:dyDescent="0.25">
      <c r="A727" s="6">
        <v>715</v>
      </c>
      <c r="B727" s="495">
        <v>45</v>
      </c>
      <c r="C727" s="495" t="s">
        <v>265</v>
      </c>
      <c r="D727" s="496" t="s">
        <v>21</v>
      </c>
      <c r="E727" s="626">
        <v>60712656</v>
      </c>
      <c r="F727" s="627" t="s">
        <v>841</v>
      </c>
      <c r="G727" s="624" t="s">
        <v>53</v>
      </c>
      <c r="H727" s="9">
        <f>VLOOKUP($E727,'ALL-GTK-MI-MTS-MA'!$E$13:$CF$361,'ALL-GTK-MI-MTS-MA'!H$6,FALSE)</f>
        <v>0</v>
      </c>
      <c r="I727" s="9">
        <f>VLOOKUP($E727,'ALL-GTK-MI-MTS-MA'!$E$13:$CF$361,'ALL-GTK-MI-MTS-MA'!I$6,FALSE)</f>
        <v>0</v>
      </c>
      <c r="J727" s="9">
        <f>VLOOKUP($E727,'ALL-GTK-MI-MTS-MA'!$E$13:$CF$361,'ALL-GTK-MI-MTS-MA'!J$6,FALSE)</f>
        <v>0</v>
      </c>
      <c r="K727" s="9">
        <f>VLOOKUP($E727,'ALL-GTK-MI-MTS-MA'!$E$13:$CF$361,'ALL-GTK-MI-MTS-MA'!K$6,FALSE)</f>
        <v>0</v>
      </c>
      <c r="L727" s="9">
        <f>VLOOKUP($E727,'ALL-GTK-MI-MTS-MA'!$E$13:$CF$361,'ALL-GTK-MI-MTS-MA'!L$6,FALSE)</f>
        <v>0</v>
      </c>
      <c r="M727" s="9">
        <f>VLOOKUP($E727,'ALL-GTK-MI-MTS-MA'!$E$13:$CF$361,'ALL-GTK-MI-MTS-MA'!M$6,FALSE)</f>
        <v>0</v>
      </c>
      <c r="N727" s="9">
        <f>VLOOKUP($E727,'ALL-GTK-MI-MTS-MA'!$E$13:$CF$361,'ALL-GTK-MI-MTS-MA'!N$6,FALSE)</f>
        <v>3</v>
      </c>
      <c r="O727" s="9">
        <f>VLOOKUP($E727,'ALL-GTK-MI-MTS-MA'!$E$13:$CF$361,'ALL-GTK-MI-MTS-MA'!O$6,FALSE)</f>
        <v>0</v>
      </c>
      <c r="P727" s="299">
        <f t="shared" si="402"/>
        <v>3</v>
      </c>
      <c r="Q727" s="299">
        <f t="shared" si="403"/>
        <v>0</v>
      </c>
      <c r="R727" s="300">
        <f t="shared" si="404"/>
        <v>3</v>
      </c>
      <c r="S727" s="9">
        <f>VLOOKUP($E727,'ALL-GTK-MI-MTS-MA'!$E$13:$CF$361,'ALL-GTK-MI-MTS-MA'!S$6,FALSE)</f>
        <v>1</v>
      </c>
      <c r="T727" s="9">
        <f>VLOOKUP($E727,'ALL-GTK-MI-MTS-MA'!$E$13:$CF$361,'ALL-GTK-MI-MTS-MA'!T$6,FALSE)</f>
        <v>5</v>
      </c>
      <c r="U727" s="9">
        <f>VLOOKUP($E727,'ALL-GTK-MI-MTS-MA'!$E$13:$CF$361,'ALL-GTK-MI-MTS-MA'!U$6,FALSE)</f>
        <v>0</v>
      </c>
      <c r="V727" s="9">
        <f>VLOOKUP($E727,'ALL-GTK-MI-MTS-MA'!$E$13:$CF$361,'ALL-GTK-MI-MTS-MA'!V$6,FALSE)</f>
        <v>0</v>
      </c>
      <c r="W727" s="9">
        <f>VLOOKUP($E727,'ALL-GTK-MI-MTS-MA'!$E$13:$CF$361,'ALL-GTK-MI-MTS-MA'!W$6,FALSE)</f>
        <v>0</v>
      </c>
      <c r="X727" s="9">
        <f>VLOOKUP($E727,'ALL-GTK-MI-MTS-MA'!$E$13:$CF$361,'ALL-GTK-MI-MTS-MA'!X$6,FALSE)</f>
        <v>0</v>
      </c>
      <c r="Y727" s="299">
        <f t="shared" si="405"/>
        <v>1</v>
      </c>
      <c r="Z727" s="299">
        <f t="shared" si="406"/>
        <v>5</v>
      </c>
      <c r="AA727" s="10">
        <f t="shared" si="407"/>
        <v>6</v>
      </c>
      <c r="AB727" s="44">
        <f t="shared" si="408"/>
        <v>4</v>
      </c>
      <c r="AC727" s="44">
        <f t="shared" si="409"/>
        <v>5</v>
      </c>
      <c r="AD727" s="11">
        <f t="shared" si="410"/>
        <v>9</v>
      </c>
      <c r="AE727" s="9">
        <f>VLOOKUP($E727,'ALL-GTK-MI-MTS-MA'!$E$13:$CF$361,'ALL-GTK-MI-MTS-MA'!AE$6,FALSE)</f>
        <v>0</v>
      </c>
      <c r="AF727" s="9">
        <f>VLOOKUP($E727,'ALL-GTK-MI-MTS-MA'!$E$13:$CF$361,'ALL-GTK-MI-MTS-MA'!AF$6,FALSE)</f>
        <v>3</v>
      </c>
      <c r="AG727" s="10">
        <f t="shared" si="411"/>
        <v>3</v>
      </c>
      <c r="AH727" s="9">
        <f>VLOOKUP($E727,'ALL-GTK-MI-MTS-MA'!$E$13:$CF$361,'ALL-GTK-MI-MTS-MA'!AH$6,FALSE)</f>
        <v>4</v>
      </c>
      <c r="AI727" s="9">
        <f>VLOOKUP($E727,'ALL-GTK-MI-MTS-MA'!$E$13:$CF$361,'ALL-GTK-MI-MTS-MA'!AI$6,FALSE)</f>
        <v>2</v>
      </c>
      <c r="AJ727" s="10">
        <f t="shared" si="412"/>
        <v>6</v>
      </c>
      <c r="AK727" s="44">
        <f t="shared" si="413"/>
        <v>4</v>
      </c>
      <c r="AL727" s="44">
        <f t="shared" si="414"/>
        <v>5</v>
      </c>
      <c r="AM727" s="11">
        <f t="shared" si="415"/>
        <v>9</v>
      </c>
      <c r="AN727" s="299">
        <v>0</v>
      </c>
      <c r="AO727" s="299">
        <v>0</v>
      </c>
      <c r="AP727" s="9">
        <f>VLOOKUP($E727,'ALL-GTK-MI-MTS-MA'!$E$13:$CF$361,'ALL-GTK-MI-MTS-MA'!AP$6,FALSE)</f>
        <v>0</v>
      </c>
      <c r="AQ727" s="9">
        <f>VLOOKUP($E727,'ALL-GTK-MI-MTS-MA'!$E$13:$CF$361,'ALL-GTK-MI-MTS-MA'!AQ$6,FALSE)</f>
        <v>0</v>
      </c>
      <c r="AR727" s="9">
        <f>VLOOKUP($E727,'ALL-GTK-MI-MTS-MA'!$E$13:$CF$361,'ALL-GTK-MI-MTS-MA'!AR$6,FALSE)</f>
        <v>0</v>
      </c>
      <c r="AS727" s="9">
        <f>VLOOKUP($E727,'ALL-GTK-MI-MTS-MA'!$E$13:$CF$361,'ALL-GTK-MI-MTS-MA'!AS$6,FALSE)</f>
        <v>0</v>
      </c>
      <c r="AT727" s="9">
        <f>VLOOKUP($E727,'ALL-GTK-MI-MTS-MA'!$E$13:$CF$361,'ALL-GTK-MI-MTS-MA'!AT$6,FALSE)</f>
        <v>0</v>
      </c>
      <c r="AU727" s="9">
        <f>VLOOKUP($E727,'ALL-GTK-MI-MTS-MA'!$E$13:$CF$361,'ALL-GTK-MI-MTS-MA'!AU$6,FALSE)</f>
        <v>1</v>
      </c>
      <c r="AV727" s="590">
        <f>VLOOKUP($E727,'ALL-GTK-MI-MTS-MA'!$E$13:$CF$361,'ALL-GTK-MI-MTS-MA'!AV$6,FALSE)</f>
        <v>0</v>
      </c>
      <c r="AW727" s="590">
        <f>VLOOKUP($E727,'ALL-GTK-MI-MTS-MA'!$E$13:$CF$361,'ALL-GTK-MI-MTS-MA'!AW$6,FALSE)</f>
        <v>0</v>
      </c>
      <c r="AX727" s="9">
        <f>VLOOKUP($E727,'ALL-GTK-MI-MTS-MA'!$E$13:$CF$361,'ALL-GTK-MI-MTS-MA'!AX$6,FALSE)</f>
        <v>1</v>
      </c>
      <c r="AY727" s="9">
        <f>VLOOKUP($E727,'ALL-GTK-MI-MTS-MA'!$E$13:$CF$361,'ALL-GTK-MI-MTS-MA'!AY$6,FALSE)</f>
        <v>4</v>
      </c>
      <c r="AZ727" s="9">
        <f>VLOOKUP($E727,'ALL-GTK-MI-MTS-MA'!$E$13:$CF$361,'ALL-GTK-MI-MTS-MA'!AZ$6,FALSE)</f>
        <v>3</v>
      </c>
      <c r="BA727" s="9">
        <f>VLOOKUP($E727,'ALL-GTK-MI-MTS-MA'!$E$13:$CF$361,'ALL-GTK-MI-MTS-MA'!BA$6,FALSE)</f>
        <v>0</v>
      </c>
      <c r="BB727" s="9">
        <f>VLOOKUP($E727,'ALL-GTK-MI-MTS-MA'!$E$13:$CF$361,'ALL-GTK-MI-MTS-MA'!BB$6,FALSE)</f>
        <v>0</v>
      </c>
      <c r="BC727" s="9">
        <f>VLOOKUP($E727,'ALL-GTK-MI-MTS-MA'!$E$13:$CF$361,'ALL-GTK-MI-MTS-MA'!BC$6,FALSE)</f>
        <v>0</v>
      </c>
      <c r="BD727" s="310">
        <f t="shared" si="416"/>
        <v>0</v>
      </c>
      <c r="BE727" s="310">
        <f t="shared" si="417"/>
        <v>1</v>
      </c>
      <c r="BF727" s="10">
        <f t="shared" si="418"/>
        <v>1</v>
      </c>
      <c r="BG727" s="311">
        <f t="shared" si="419"/>
        <v>4</v>
      </c>
      <c r="BH727" s="311">
        <f t="shared" si="420"/>
        <v>4</v>
      </c>
      <c r="BI727" s="10">
        <f t="shared" si="421"/>
        <v>8</v>
      </c>
      <c r="BJ727" s="44">
        <f t="shared" si="422"/>
        <v>4</v>
      </c>
      <c r="BK727" s="44">
        <f t="shared" si="423"/>
        <v>5</v>
      </c>
      <c r="BL727" s="11">
        <f t="shared" si="424"/>
        <v>9</v>
      </c>
      <c r="BM727" s="9">
        <f>VLOOKUP($E727,'ALL-GTK-MI-MTS-MA'!$E$13:$CF$361,'ALL-GTK-MI-MTS-MA'!BM$6,FALSE)</f>
        <v>0</v>
      </c>
      <c r="BN727" s="9">
        <f>VLOOKUP($E727,'ALL-GTK-MI-MTS-MA'!$E$13:$CF$361,'ALL-GTK-MI-MTS-MA'!BN$6,FALSE)</f>
        <v>0</v>
      </c>
      <c r="BO727" s="9">
        <f>VLOOKUP($E727,'ALL-GTK-MI-MTS-MA'!$E$13:$CF$361,'ALL-GTK-MI-MTS-MA'!BO$6,FALSE)</f>
        <v>0</v>
      </c>
      <c r="BP727" s="9">
        <f>VLOOKUP($E727,'ALL-GTK-MI-MTS-MA'!$E$13:$CF$361,'ALL-GTK-MI-MTS-MA'!BP$6,FALSE)</f>
        <v>0</v>
      </c>
      <c r="BQ727" s="9">
        <f>VLOOKUP($E727,'ALL-GTK-MI-MTS-MA'!$E$13:$CF$361,'ALL-GTK-MI-MTS-MA'!BQ$6,FALSE)</f>
        <v>0</v>
      </c>
      <c r="BR727" s="9">
        <f>VLOOKUP($E727,'ALL-GTK-MI-MTS-MA'!$E$13:$CF$361,'ALL-GTK-MI-MTS-MA'!BR$6,FALSE)</f>
        <v>0</v>
      </c>
      <c r="BS727" s="9">
        <f>VLOOKUP($E727,'ALL-GTK-MI-MTS-MA'!$E$13:$CF$361,'ALL-GTK-MI-MTS-MA'!BS$6,FALSE)</f>
        <v>0</v>
      </c>
      <c r="BT727" s="9">
        <f>VLOOKUP($E727,'ALL-GTK-MI-MTS-MA'!$E$13:$CF$361,'ALL-GTK-MI-MTS-MA'!BT$6,FALSE)</f>
        <v>0</v>
      </c>
      <c r="BU727" s="299">
        <f t="shared" si="425"/>
        <v>0</v>
      </c>
      <c r="BV727" s="299">
        <f t="shared" si="426"/>
        <v>0</v>
      </c>
      <c r="BW727" s="44">
        <f t="shared" si="427"/>
        <v>0</v>
      </c>
      <c r="BX727" s="44">
        <f t="shared" si="428"/>
        <v>0</v>
      </c>
      <c r="BY727" s="11">
        <f t="shared" si="429"/>
        <v>0</v>
      </c>
      <c r="BZ727" s="14">
        <f t="shared" si="430"/>
        <v>4</v>
      </c>
      <c r="CA727" s="14">
        <f t="shared" si="431"/>
        <v>5</v>
      </c>
      <c r="CB727" s="13">
        <f t="shared" si="432"/>
        <v>0</v>
      </c>
      <c r="CC727" s="13">
        <f t="shared" si="433"/>
        <v>0</v>
      </c>
      <c r="CD727" s="312">
        <f t="shared" si="434"/>
        <v>4</v>
      </c>
      <c r="CE727" s="312">
        <f t="shared" si="435"/>
        <v>5</v>
      </c>
      <c r="CF727" s="313">
        <f t="shared" si="436"/>
        <v>9</v>
      </c>
      <c r="CG727" s="302" t="str">
        <f t="shared" si="437"/>
        <v>OK</v>
      </c>
    </row>
    <row r="728" spans="1:85" ht="14.25" x14ac:dyDescent="0.25">
      <c r="A728" s="6">
        <v>716</v>
      </c>
      <c r="B728" s="495">
        <v>46</v>
      </c>
      <c r="C728" s="495" t="s">
        <v>265</v>
      </c>
      <c r="D728" s="496" t="s">
        <v>22</v>
      </c>
      <c r="E728" s="626">
        <v>60712706</v>
      </c>
      <c r="F728" s="627" t="s">
        <v>842</v>
      </c>
      <c r="G728" s="624" t="s">
        <v>53</v>
      </c>
      <c r="H728" s="9">
        <f>VLOOKUP($E728,'ALL-GTK-MI-MTS-MA'!$E$13:$CF$361,'ALL-GTK-MI-MTS-MA'!H$6,FALSE)</f>
        <v>0</v>
      </c>
      <c r="I728" s="9">
        <f>VLOOKUP($E728,'ALL-GTK-MI-MTS-MA'!$E$13:$CF$361,'ALL-GTK-MI-MTS-MA'!I$6,FALSE)</f>
        <v>0</v>
      </c>
      <c r="J728" s="9">
        <f>VLOOKUP($E728,'ALL-GTK-MI-MTS-MA'!$E$13:$CF$361,'ALL-GTK-MI-MTS-MA'!J$6,FALSE)</f>
        <v>0</v>
      </c>
      <c r="K728" s="9">
        <f>VLOOKUP($E728,'ALL-GTK-MI-MTS-MA'!$E$13:$CF$361,'ALL-GTK-MI-MTS-MA'!K$6,FALSE)</f>
        <v>0</v>
      </c>
      <c r="L728" s="9">
        <f>VLOOKUP($E728,'ALL-GTK-MI-MTS-MA'!$E$13:$CF$361,'ALL-GTK-MI-MTS-MA'!L$6,FALSE)</f>
        <v>0</v>
      </c>
      <c r="M728" s="9">
        <f>VLOOKUP($E728,'ALL-GTK-MI-MTS-MA'!$E$13:$CF$361,'ALL-GTK-MI-MTS-MA'!M$6,FALSE)</f>
        <v>0</v>
      </c>
      <c r="N728" s="9">
        <f>VLOOKUP($E728,'ALL-GTK-MI-MTS-MA'!$E$13:$CF$361,'ALL-GTK-MI-MTS-MA'!N$6,FALSE)</f>
        <v>1</v>
      </c>
      <c r="O728" s="9">
        <f>VLOOKUP($E728,'ALL-GTK-MI-MTS-MA'!$E$13:$CF$361,'ALL-GTK-MI-MTS-MA'!O$6,FALSE)</f>
        <v>0</v>
      </c>
      <c r="P728" s="299">
        <f t="shared" si="402"/>
        <v>1</v>
      </c>
      <c r="Q728" s="299">
        <f t="shared" si="403"/>
        <v>0</v>
      </c>
      <c r="R728" s="300">
        <f t="shared" si="404"/>
        <v>1</v>
      </c>
      <c r="S728" s="9">
        <f>VLOOKUP($E728,'ALL-GTK-MI-MTS-MA'!$E$13:$CF$361,'ALL-GTK-MI-MTS-MA'!S$6,FALSE)</f>
        <v>7</v>
      </c>
      <c r="T728" s="9">
        <f>VLOOKUP($E728,'ALL-GTK-MI-MTS-MA'!$E$13:$CF$361,'ALL-GTK-MI-MTS-MA'!T$6,FALSE)</f>
        <v>1</v>
      </c>
      <c r="U728" s="9">
        <f>VLOOKUP($E728,'ALL-GTK-MI-MTS-MA'!$E$13:$CF$361,'ALL-GTK-MI-MTS-MA'!U$6,FALSE)</f>
        <v>0</v>
      </c>
      <c r="V728" s="9">
        <f>VLOOKUP($E728,'ALL-GTK-MI-MTS-MA'!$E$13:$CF$361,'ALL-GTK-MI-MTS-MA'!V$6,FALSE)</f>
        <v>0</v>
      </c>
      <c r="W728" s="9">
        <f>VLOOKUP($E728,'ALL-GTK-MI-MTS-MA'!$E$13:$CF$361,'ALL-GTK-MI-MTS-MA'!W$6,FALSE)</f>
        <v>0</v>
      </c>
      <c r="X728" s="9">
        <f>VLOOKUP($E728,'ALL-GTK-MI-MTS-MA'!$E$13:$CF$361,'ALL-GTK-MI-MTS-MA'!X$6,FALSE)</f>
        <v>0</v>
      </c>
      <c r="Y728" s="299">
        <f t="shared" si="405"/>
        <v>7</v>
      </c>
      <c r="Z728" s="299">
        <f t="shared" si="406"/>
        <v>1</v>
      </c>
      <c r="AA728" s="10">
        <f t="shared" si="407"/>
        <v>8</v>
      </c>
      <c r="AB728" s="44">
        <f t="shared" si="408"/>
        <v>8</v>
      </c>
      <c r="AC728" s="44">
        <f t="shared" si="409"/>
        <v>1</v>
      </c>
      <c r="AD728" s="11">
        <f t="shared" si="410"/>
        <v>9</v>
      </c>
      <c r="AE728" s="9">
        <f>VLOOKUP($E728,'ALL-GTK-MI-MTS-MA'!$E$13:$CF$361,'ALL-GTK-MI-MTS-MA'!AE$6,FALSE)</f>
        <v>4</v>
      </c>
      <c r="AF728" s="9">
        <f>VLOOKUP($E728,'ALL-GTK-MI-MTS-MA'!$E$13:$CF$361,'ALL-GTK-MI-MTS-MA'!AF$6,FALSE)</f>
        <v>0</v>
      </c>
      <c r="AG728" s="10">
        <f t="shared" si="411"/>
        <v>4</v>
      </c>
      <c r="AH728" s="9">
        <f>VLOOKUP($E728,'ALL-GTK-MI-MTS-MA'!$E$13:$CF$361,'ALL-GTK-MI-MTS-MA'!AH$6,FALSE)</f>
        <v>4</v>
      </c>
      <c r="AI728" s="9">
        <f>VLOOKUP($E728,'ALL-GTK-MI-MTS-MA'!$E$13:$CF$361,'ALL-GTK-MI-MTS-MA'!AI$6,FALSE)</f>
        <v>1</v>
      </c>
      <c r="AJ728" s="10">
        <f t="shared" si="412"/>
        <v>5</v>
      </c>
      <c r="AK728" s="44">
        <f t="shared" si="413"/>
        <v>8</v>
      </c>
      <c r="AL728" s="44">
        <f t="shared" si="414"/>
        <v>1</v>
      </c>
      <c r="AM728" s="11">
        <f t="shared" si="415"/>
        <v>9</v>
      </c>
      <c r="AN728" s="299">
        <v>0</v>
      </c>
      <c r="AO728" s="299">
        <v>0</v>
      </c>
      <c r="AP728" s="9">
        <f>VLOOKUP($E728,'ALL-GTK-MI-MTS-MA'!$E$13:$CF$361,'ALL-GTK-MI-MTS-MA'!AP$6,FALSE)</f>
        <v>0</v>
      </c>
      <c r="AQ728" s="9">
        <f>VLOOKUP($E728,'ALL-GTK-MI-MTS-MA'!$E$13:$CF$361,'ALL-GTK-MI-MTS-MA'!AQ$6,FALSE)</f>
        <v>0</v>
      </c>
      <c r="AR728" s="9">
        <f>VLOOKUP($E728,'ALL-GTK-MI-MTS-MA'!$E$13:$CF$361,'ALL-GTK-MI-MTS-MA'!AR$6,FALSE)</f>
        <v>0</v>
      </c>
      <c r="AS728" s="9">
        <f>VLOOKUP($E728,'ALL-GTK-MI-MTS-MA'!$E$13:$CF$361,'ALL-GTK-MI-MTS-MA'!AS$6,FALSE)</f>
        <v>0</v>
      </c>
      <c r="AT728" s="9">
        <f>VLOOKUP($E728,'ALL-GTK-MI-MTS-MA'!$E$13:$CF$361,'ALL-GTK-MI-MTS-MA'!AT$6,FALSE)</f>
        <v>0</v>
      </c>
      <c r="AU728" s="9">
        <f>VLOOKUP($E728,'ALL-GTK-MI-MTS-MA'!$E$13:$CF$361,'ALL-GTK-MI-MTS-MA'!AU$6,FALSE)</f>
        <v>0</v>
      </c>
      <c r="AV728" s="590">
        <f>VLOOKUP($E728,'ALL-GTK-MI-MTS-MA'!$E$13:$CF$361,'ALL-GTK-MI-MTS-MA'!AV$6,FALSE)</f>
        <v>0</v>
      </c>
      <c r="AW728" s="590">
        <f>VLOOKUP($E728,'ALL-GTK-MI-MTS-MA'!$E$13:$CF$361,'ALL-GTK-MI-MTS-MA'!AW$6,FALSE)</f>
        <v>0</v>
      </c>
      <c r="AX728" s="9">
        <f>VLOOKUP($E728,'ALL-GTK-MI-MTS-MA'!$E$13:$CF$361,'ALL-GTK-MI-MTS-MA'!AX$6,FALSE)</f>
        <v>8</v>
      </c>
      <c r="AY728" s="9">
        <f>VLOOKUP($E728,'ALL-GTK-MI-MTS-MA'!$E$13:$CF$361,'ALL-GTK-MI-MTS-MA'!AY$6,FALSE)</f>
        <v>1</v>
      </c>
      <c r="AZ728" s="9">
        <f>VLOOKUP($E728,'ALL-GTK-MI-MTS-MA'!$E$13:$CF$361,'ALL-GTK-MI-MTS-MA'!AZ$6,FALSE)</f>
        <v>0</v>
      </c>
      <c r="BA728" s="9">
        <f>VLOOKUP($E728,'ALL-GTK-MI-MTS-MA'!$E$13:$CF$361,'ALL-GTK-MI-MTS-MA'!BA$6,FALSE)</f>
        <v>0</v>
      </c>
      <c r="BB728" s="9">
        <f>VLOOKUP($E728,'ALL-GTK-MI-MTS-MA'!$E$13:$CF$361,'ALL-GTK-MI-MTS-MA'!BB$6,FALSE)</f>
        <v>0</v>
      </c>
      <c r="BC728" s="9">
        <f>VLOOKUP($E728,'ALL-GTK-MI-MTS-MA'!$E$13:$CF$361,'ALL-GTK-MI-MTS-MA'!BC$6,FALSE)</f>
        <v>0</v>
      </c>
      <c r="BD728" s="310">
        <f t="shared" si="416"/>
        <v>0</v>
      </c>
      <c r="BE728" s="310">
        <f t="shared" si="417"/>
        <v>0</v>
      </c>
      <c r="BF728" s="10">
        <f t="shared" si="418"/>
        <v>0</v>
      </c>
      <c r="BG728" s="311">
        <f t="shared" si="419"/>
        <v>8</v>
      </c>
      <c r="BH728" s="311">
        <f t="shared" si="420"/>
        <v>1</v>
      </c>
      <c r="BI728" s="10">
        <f t="shared" si="421"/>
        <v>9</v>
      </c>
      <c r="BJ728" s="44">
        <f t="shared" si="422"/>
        <v>8</v>
      </c>
      <c r="BK728" s="44">
        <f t="shared" si="423"/>
        <v>1</v>
      </c>
      <c r="BL728" s="11">
        <f t="shared" si="424"/>
        <v>9</v>
      </c>
      <c r="BM728" s="9">
        <f>VLOOKUP($E728,'ALL-GTK-MI-MTS-MA'!$E$13:$CF$361,'ALL-GTK-MI-MTS-MA'!BM$6,FALSE)</f>
        <v>0</v>
      </c>
      <c r="BN728" s="9">
        <f>VLOOKUP($E728,'ALL-GTK-MI-MTS-MA'!$E$13:$CF$361,'ALL-GTK-MI-MTS-MA'!BN$6,FALSE)</f>
        <v>0</v>
      </c>
      <c r="BO728" s="9">
        <f>VLOOKUP($E728,'ALL-GTK-MI-MTS-MA'!$E$13:$CF$361,'ALL-GTK-MI-MTS-MA'!BO$6,FALSE)</f>
        <v>2</v>
      </c>
      <c r="BP728" s="9">
        <f>VLOOKUP($E728,'ALL-GTK-MI-MTS-MA'!$E$13:$CF$361,'ALL-GTK-MI-MTS-MA'!BP$6,FALSE)</f>
        <v>0</v>
      </c>
      <c r="BQ728" s="9">
        <f>VLOOKUP($E728,'ALL-GTK-MI-MTS-MA'!$E$13:$CF$361,'ALL-GTK-MI-MTS-MA'!BQ$6,FALSE)</f>
        <v>0</v>
      </c>
      <c r="BR728" s="9">
        <f>VLOOKUP($E728,'ALL-GTK-MI-MTS-MA'!$E$13:$CF$361,'ALL-GTK-MI-MTS-MA'!BR$6,FALSE)</f>
        <v>0</v>
      </c>
      <c r="BS728" s="9">
        <f>VLOOKUP($E728,'ALL-GTK-MI-MTS-MA'!$E$13:$CF$361,'ALL-GTK-MI-MTS-MA'!BS$6,FALSE)</f>
        <v>0</v>
      </c>
      <c r="BT728" s="9">
        <f>VLOOKUP($E728,'ALL-GTK-MI-MTS-MA'!$E$13:$CF$361,'ALL-GTK-MI-MTS-MA'!BT$6,FALSE)</f>
        <v>0</v>
      </c>
      <c r="BU728" s="299">
        <f t="shared" si="425"/>
        <v>2</v>
      </c>
      <c r="BV728" s="299">
        <f t="shared" si="426"/>
        <v>0</v>
      </c>
      <c r="BW728" s="44">
        <f t="shared" si="427"/>
        <v>2</v>
      </c>
      <c r="BX728" s="44">
        <f t="shared" si="428"/>
        <v>0</v>
      </c>
      <c r="BY728" s="11">
        <f t="shared" si="429"/>
        <v>2</v>
      </c>
      <c r="BZ728" s="14">
        <f t="shared" si="430"/>
        <v>8</v>
      </c>
      <c r="CA728" s="14">
        <f t="shared" si="431"/>
        <v>1</v>
      </c>
      <c r="CB728" s="13">
        <f t="shared" si="432"/>
        <v>2</v>
      </c>
      <c r="CC728" s="13">
        <f t="shared" si="433"/>
        <v>0</v>
      </c>
      <c r="CD728" s="312">
        <f t="shared" si="434"/>
        <v>10</v>
      </c>
      <c r="CE728" s="312">
        <f t="shared" si="435"/>
        <v>1</v>
      </c>
      <c r="CF728" s="313">
        <f t="shared" si="436"/>
        <v>11</v>
      </c>
      <c r="CG728" s="302" t="str">
        <f t="shared" si="437"/>
        <v>OK</v>
      </c>
    </row>
    <row r="729" spans="1:85" ht="14.25" x14ac:dyDescent="0.25">
      <c r="A729" s="6">
        <v>717</v>
      </c>
      <c r="B729" s="495">
        <v>47</v>
      </c>
      <c r="C729" s="495" t="s">
        <v>265</v>
      </c>
      <c r="D729" s="496" t="s">
        <v>22</v>
      </c>
      <c r="E729" s="626">
        <v>60712707</v>
      </c>
      <c r="F729" s="627" t="s">
        <v>843</v>
      </c>
      <c r="G729" s="624" t="s">
        <v>53</v>
      </c>
      <c r="H729" s="9">
        <f>VLOOKUP($E729,'ALL-GTK-MI-MTS-MA'!$E$13:$CF$361,'ALL-GTK-MI-MTS-MA'!H$6,FALSE)</f>
        <v>0</v>
      </c>
      <c r="I729" s="9">
        <f>VLOOKUP($E729,'ALL-GTK-MI-MTS-MA'!$E$13:$CF$361,'ALL-GTK-MI-MTS-MA'!I$6,FALSE)</f>
        <v>0</v>
      </c>
      <c r="J729" s="9">
        <f>VLOOKUP($E729,'ALL-GTK-MI-MTS-MA'!$E$13:$CF$361,'ALL-GTK-MI-MTS-MA'!J$6,FALSE)</f>
        <v>0</v>
      </c>
      <c r="K729" s="9">
        <f>VLOOKUP($E729,'ALL-GTK-MI-MTS-MA'!$E$13:$CF$361,'ALL-GTK-MI-MTS-MA'!K$6,FALSE)</f>
        <v>0</v>
      </c>
      <c r="L729" s="9">
        <f>VLOOKUP($E729,'ALL-GTK-MI-MTS-MA'!$E$13:$CF$361,'ALL-GTK-MI-MTS-MA'!L$6,FALSE)</f>
        <v>0</v>
      </c>
      <c r="M729" s="9">
        <f>VLOOKUP($E729,'ALL-GTK-MI-MTS-MA'!$E$13:$CF$361,'ALL-GTK-MI-MTS-MA'!M$6,FALSE)</f>
        <v>0</v>
      </c>
      <c r="N729" s="9">
        <f>VLOOKUP($E729,'ALL-GTK-MI-MTS-MA'!$E$13:$CF$361,'ALL-GTK-MI-MTS-MA'!N$6,FALSE)</f>
        <v>3</v>
      </c>
      <c r="O729" s="9">
        <f>VLOOKUP($E729,'ALL-GTK-MI-MTS-MA'!$E$13:$CF$361,'ALL-GTK-MI-MTS-MA'!O$6,FALSE)</f>
        <v>3</v>
      </c>
      <c r="P729" s="299">
        <f t="shared" si="402"/>
        <v>3</v>
      </c>
      <c r="Q729" s="299">
        <f t="shared" si="403"/>
        <v>3</v>
      </c>
      <c r="R729" s="300">
        <f t="shared" si="404"/>
        <v>6</v>
      </c>
      <c r="S729" s="9">
        <f>VLOOKUP($E729,'ALL-GTK-MI-MTS-MA'!$E$13:$CF$361,'ALL-GTK-MI-MTS-MA'!S$6,FALSE)</f>
        <v>3</v>
      </c>
      <c r="T729" s="9">
        <f>VLOOKUP($E729,'ALL-GTK-MI-MTS-MA'!$E$13:$CF$361,'ALL-GTK-MI-MTS-MA'!T$6,FALSE)</f>
        <v>1</v>
      </c>
      <c r="U729" s="9">
        <f>VLOOKUP($E729,'ALL-GTK-MI-MTS-MA'!$E$13:$CF$361,'ALL-GTK-MI-MTS-MA'!U$6,FALSE)</f>
        <v>0</v>
      </c>
      <c r="V729" s="9">
        <f>VLOOKUP($E729,'ALL-GTK-MI-MTS-MA'!$E$13:$CF$361,'ALL-GTK-MI-MTS-MA'!V$6,FALSE)</f>
        <v>0</v>
      </c>
      <c r="W729" s="9">
        <f>VLOOKUP($E729,'ALL-GTK-MI-MTS-MA'!$E$13:$CF$361,'ALL-GTK-MI-MTS-MA'!W$6,FALSE)</f>
        <v>0</v>
      </c>
      <c r="X729" s="9">
        <f>VLOOKUP($E729,'ALL-GTK-MI-MTS-MA'!$E$13:$CF$361,'ALL-GTK-MI-MTS-MA'!X$6,FALSE)</f>
        <v>0</v>
      </c>
      <c r="Y729" s="299">
        <f t="shared" si="405"/>
        <v>3</v>
      </c>
      <c r="Z729" s="299">
        <f t="shared" si="406"/>
        <v>1</v>
      </c>
      <c r="AA729" s="10">
        <f t="shared" si="407"/>
        <v>4</v>
      </c>
      <c r="AB729" s="44">
        <f t="shared" si="408"/>
        <v>6</v>
      </c>
      <c r="AC729" s="44">
        <f t="shared" si="409"/>
        <v>4</v>
      </c>
      <c r="AD729" s="11">
        <f t="shared" si="410"/>
        <v>10</v>
      </c>
      <c r="AE729" s="9">
        <f>VLOOKUP($E729,'ALL-GTK-MI-MTS-MA'!$E$13:$CF$361,'ALL-GTK-MI-MTS-MA'!AE$6,FALSE)</f>
        <v>2</v>
      </c>
      <c r="AF729" s="9">
        <f>VLOOKUP($E729,'ALL-GTK-MI-MTS-MA'!$E$13:$CF$361,'ALL-GTK-MI-MTS-MA'!AF$6,FALSE)</f>
        <v>0</v>
      </c>
      <c r="AG729" s="10">
        <f t="shared" si="411"/>
        <v>2</v>
      </c>
      <c r="AH729" s="9">
        <f>VLOOKUP($E729,'ALL-GTK-MI-MTS-MA'!$E$13:$CF$361,'ALL-GTK-MI-MTS-MA'!AH$6,FALSE)</f>
        <v>4</v>
      </c>
      <c r="AI729" s="9">
        <f>VLOOKUP($E729,'ALL-GTK-MI-MTS-MA'!$E$13:$CF$361,'ALL-GTK-MI-MTS-MA'!AI$6,FALSE)</f>
        <v>4</v>
      </c>
      <c r="AJ729" s="10">
        <f t="shared" si="412"/>
        <v>8</v>
      </c>
      <c r="AK729" s="44">
        <f t="shared" si="413"/>
        <v>6</v>
      </c>
      <c r="AL729" s="44">
        <f t="shared" si="414"/>
        <v>4</v>
      </c>
      <c r="AM729" s="11">
        <f t="shared" si="415"/>
        <v>10</v>
      </c>
      <c r="AN729" s="299">
        <v>0</v>
      </c>
      <c r="AO729" s="299">
        <v>0</v>
      </c>
      <c r="AP729" s="9">
        <f>VLOOKUP($E729,'ALL-GTK-MI-MTS-MA'!$E$13:$CF$361,'ALL-GTK-MI-MTS-MA'!AP$6,FALSE)</f>
        <v>0</v>
      </c>
      <c r="AQ729" s="9">
        <f>VLOOKUP($E729,'ALL-GTK-MI-MTS-MA'!$E$13:$CF$361,'ALL-GTK-MI-MTS-MA'!AQ$6,FALSE)</f>
        <v>0</v>
      </c>
      <c r="AR729" s="9">
        <f>VLOOKUP($E729,'ALL-GTK-MI-MTS-MA'!$E$13:$CF$361,'ALL-GTK-MI-MTS-MA'!AR$6,FALSE)</f>
        <v>0</v>
      </c>
      <c r="AS729" s="9">
        <f>VLOOKUP($E729,'ALL-GTK-MI-MTS-MA'!$E$13:$CF$361,'ALL-GTK-MI-MTS-MA'!AS$6,FALSE)</f>
        <v>0</v>
      </c>
      <c r="AT729" s="9">
        <f>VLOOKUP($E729,'ALL-GTK-MI-MTS-MA'!$E$13:$CF$361,'ALL-GTK-MI-MTS-MA'!AT$6,FALSE)</f>
        <v>0</v>
      </c>
      <c r="AU729" s="9">
        <f>VLOOKUP($E729,'ALL-GTK-MI-MTS-MA'!$E$13:$CF$361,'ALL-GTK-MI-MTS-MA'!AU$6,FALSE)</f>
        <v>0</v>
      </c>
      <c r="AV729" s="590">
        <f>VLOOKUP($E729,'ALL-GTK-MI-MTS-MA'!$E$13:$CF$361,'ALL-GTK-MI-MTS-MA'!AV$6,FALSE)</f>
        <v>0</v>
      </c>
      <c r="AW729" s="590">
        <f>VLOOKUP($E729,'ALL-GTK-MI-MTS-MA'!$E$13:$CF$361,'ALL-GTK-MI-MTS-MA'!AW$6,FALSE)</f>
        <v>0</v>
      </c>
      <c r="AX729" s="9">
        <f>VLOOKUP($E729,'ALL-GTK-MI-MTS-MA'!$E$13:$CF$361,'ALL-GTK-MI-MTS-MA'!AX$6,FALSE)</f>
        <v>4</v>
      </c>
      <c r="AY729" s="9">
        <f>VLOOKUP($E729,'ALL-GTK-MI-MTS-MA'!$E$13:$CF$361,'ALL-GTK-MI-MTS-MA'!AY$6,FALSE)</f>
        <v>4</v>
      </c>
      <c r="AZ729" s="9">
        <f>VLOOKUP($E729,'ALL-GTK-MI-MTS-MA'!$E$13:$CF$361,'ALL-GTK-MI-MTS-MA'!AZ$6,FALSE)</f>
        <v>2</v>
      </c>
      <c r="BA729" s="9">
        <f>VLOOKUP($E729,'ALL-GTK-MI-MTS-MA'!$E$13:$CF$361,'ALL-GTK-MI-MTS-MA'!BA$6,FALSE)</f>
        <v>0</v>
      </c>
      <c r="BB729" s="9">
        <f>VLOOKUP($E729,'ALL-GTK-MI-MTS-MA'!$E$13:$CF$361,'ALL-GTK-MI-MTS-MA'!BB$6,FALSE)</f>
        <v>0</v>
      </c>
      <c r="BC729" s="9">
        <f>VLOOKUP($E729,'ALL-GTK-MI-MTS-MA'!$E$13:$CF$361,'ALL-GTK-MI-MTS-MA'!BC$6,FALSE)</f>
        <v>0</v>
      </c>
      <c r="BD729" s="310">
        <f t="shared" si="416"/>
        <v>0</v>
      </c>
      <c r="BE729" s="310">
        <f t="shared" si="417"/>
        <v>0</v>
      </c>
      <c r="BF729" s="10">
        <f t="shared" si="418"/>
        <v>0</v>
      </c>
      <c r="BG729" s="311">
        <f t="shared" si="419"/>
        <v>6</v>
      </c>
      <c r="BH729" s="311">
        <f t="shared" si="420"/>
        <v>4</v>
      </c>
      <c r="BI729" s="10">
        <f t="shared" si="421"/>
        <v>10</v>
      </c>
      <c r="BJ729" s="44">
        <f t="shared" si="422"/>
        <v>6</v>
      </c>
      <c r="BK729" s="44">
        <f t="shared" si="423"/>
        <v>4</v>
      </c>
      <c r="BL729" s="11">
        <f t="shared" si="424"/>
        <v>10</v>
      </c>
      <c r="BM729" s="9">
        <f>VLOOKUP($E729,'ALL-GTK-MI-MTS-MA'!$E$13:$CF$361,'ALL-GTK-MI-MTS-MA'!BM$6,FALSE)</f>
        <v>0</v>
      </c>
      <c r="BN729" s="9">
        <f>VLOOKUP($E729,'ALL-GTK-MI-MTS-MA'!$E$13:$CF$361,'ALL-GTK-MI-MTS-MA'!BN$6,FALSE)</f>
        <v>0</v>
      </c>
      <c r="BO729" s="9">
        <f>VLOOKUP($E729,'ALL-GTK-MI-MTS-MA'!$E$13:$CF$361,'ALL-GTK-MI-MTS-MA'!BO$6,FALSE)</f>
        <v>0</v>
      </c>
      <c r="BP729" s="9">
        <f>VLOOKUP($E729,'ALL-GTK-MI-MTS-MA'!$E$13:$CF$361,'ALL-GTK-MI-MTS-MA'!BP$6,FALSE)</f>
        <v>1</v>
      </c>
      <c r="BQ729" s="9">
        <f>VLOOKUP($E729,'ALL-GTK-MI-MTS-MA'!$E$13:$CF$361,'ALL-GTK-MI-MTS-MA'!BQ$6,FALSE)</f>
        <v>0</v>
      </c>
      <c r="BR729" s="9">
        <f>VLOOKUP($E729,'ALL-GTK-MI-MTS-MA'!$E$13:$CF$361,'ALL-GTK-MI-MTS-MA'!BR$6,FALSE)</f>
        <v>0</v>
      </c>
      <c r="BS729" s="9">
        <f>VLOOKUP($E729,'ALL-GTK-MI-MTS-MA'!$E$13:$CF$361,'ALL-GTK-MI-MTS-MA'!BS$6,FALSE)</f>
        <v>0</v>
      </c>
      <c r="BT729" s="9">
        <f>VLOOKUP($E729,'ALL-GTK-MI-MTS-MA'!$E$13:$CF$361,'ALL-GTK-MI-MTS-MA'!BT$6,FALSE)</f>
        <v>0</v>
      </c>
      <c r="BU729" s="299">
        <f t="shared" si="425"/>
        <v>0</v>
      </c>
      <c r="BV729" s="299">
        <f t="shared" si="426"/>
        <v>1</v>
      </c>
      <c r="BW729" s="44">
        <f t="shared" si="427"/>
        <v>0</v>
      </c>
      <c r="BX729" s="44">
        <f t="shared" si="428"/>
        <v>1</v>
      </c>
      <c r="BY729" s="11">
        <f t="shared" si="429"/>
        <v>1</v>
      </c>
      <c r="BZ729" s="14">
        <f t="shared" si="430"/>
        <v>6</v>
      </c>
      <c r="CA729" s="14">
        <f t="shared" si="431"/>
        <v>4</v>
      </c>
      <c r="CB729" s="13">
        <f t="shared" si="432"/>
        <v>0</v>
      </c>
      <c r="CC729" s="13">
        <f t="shared" si="433"/>
        <v>1</v>
      </c>
      <c r="CD729" s="312">
        <f t="shared" si="434"/>
        <v>6</v>
      </c>
      <c r="CE729" s="312">
        <f t="shared" si="435"/>
        <v>5</v>
      </c>
      <c r="CF729" s="313">
        <f t="shared" si="436"/>
        <v>11</v>
      </c>
      <c r="CG729" s="302" t="str">
        <f t="shared" si="437"/>
        <v>OK</v>
      </c>
    </row>
    <row r="730" spans="1:85" ht="14.25" x14ac:dyDescent="0.25">
      <c r="A730" s="6">
        <v>718</v>
      </c>
      <c r="B730" s="495">
        <v>48</v>
      </c>
      <c r="C730" s="495" t="s">
        <v>265</v>
      </c>
      <c r="D730" s="496" t="s">
        <v>22</v>
      </c>
      <c r="E730" s="626">
        <v>60712708</v>
      </c>
      <c r="F730" s="627" t="s">
        <v>844</v>
      </c>
      <c r="G730" s="624" t="s">
        <v>53</v>
      </c>
      <c r="H730" s="9">
        <f>VLOOKUP($E730,'ALL-GTK-MI-MTS-MA'!$E$13:$CF$361,'ALL-GTK-MI-MTS-MA'!H$6,FALSE)</f>
        <v>0</v>
      </c>
      <c r="I730" s="9">
        <f>VLOOKUP($E730,'ALL-GTK-MI-MTS-MA'!$E$13:$CF$361,'ALL-GTK-MI-MTS-MA'!I$6,FALSE)</f>
        <v>0</v>
      </c>
      <c r="J730" s="9">
        <f>VLOOKUP($E730,'ALL-GTK-MI-MTS-MA'!$E$13:$CF$361,'ALL-GTK-MI-MTS-MA'!J$6,FALSE)</f>
        <v>0</v>
      </c>
      <c r="K730" s="9">
        <f>VLOOKUP($E730,'ALL-GTK-MI-MTS-MA'!$E$13:$CF$361,'ALL-GTK-MI-MTS-MA'!K$6,FALSE)</f>
        <v>0</v>
      </c>
      <c r="L730" s="9">
        <f>VLOOKUP($E730,'ALL-GTK-MI-MTS-MA'!$E$13:$CF$361,'ALL-GTK-MI-MTS-MA'!L$6,FALSE)</f>
        <v>0</v>
      </c>
      <c r="M730" s="9">
        <f>VLOOKUP($E730,'ALL-GTK-MI-MTS-MA'!$E$13:$CF$361,'ALL-GTK-MI-MTS-MA'!M$6,FALSE)</f>
        <v>0</v>
      </c>
      <c r="N730" s="9">
        <f>VLOOKUP($E730,'ALL-GTK-MI-MTS-MA'!$E$13:$CF$361,'ALL-GTK-MI-MTS-MA'!N$6,FALSE)</f>
        <v>1</v>
      </c>
      <c r="O730" s="9">
        <f>VLOOKUP($E730,'ALL-GTK-MI-MTS-MA'!$E$13:$CF$361,'ALL-GTK-MI-MTS-MA'!O$6,FALSE)</f>
        <v>0</v>
      </c>
      <c r="P730" s="299">
        <f t="shared" si="402"/>
        <v>1</v>
      </c>
      <c r="Q730" s="299">
        <f t="shared" si="403"/>
        <v>0</v>
      </c>
      <c r="R730" s="300">
        <f t="shared" si="404"/>
        <v>1</v>
      </c>
      <c r="S730" s="9">
        <f>VLOOKUP($E730,'ALL-GTK-MI-MTS-MA'!$E$13:$CF$361,'ALL-GTK-MI-MTS-MA'!S$6,FALSE)</f>
        <v>1</v>
      </c>
      <c r="T730" s="9">
        <f>VLOOKUP($E730,'ALL-GTK-MI-MTS-MA'!$E$13:$CF$361,'ALL-GTK-MI-MTS-MA'!T$6,FALSE)</f>
        <v>6</v>
      </c>
      <c r="U730" s="9">
        <f>VLOOKUP($E730,'ALL-GTK-MI-MTS-MA'!$E$13:$CF$361,'ALL-GTK-MI-MTS-MA'!U$6,FALSE)</f>
        <v>0</v>
      </c>
      <c r="V730" s="9">
        <f>VLOOKUP($E730,'ALL-GTK-MI-MTS-MA'!$E$13:$CF$361,'ALL-GTK-MI-MTS-MA'!V$6,FALSE)</f>
        <v>0</v>
      </c>
      <c r="W730" s="9">
        <f>VLOOKUP($E730,'ALL-GTK-MI-MTS-MA'!$E$13:$CF$361,'ALL-GTK-MI-MTS-MA'!W$6,FALSE)</f>
        <v>0</v>
      </c>
      <c r="X730" s="9">
        <f>VLOOKUP($E730,'ALL-GTK-MI-MTS-MA'!$E$13:$CF$361,'ALL-GTK-MI-MTS-MA'!X$6,FALSE)</f>
        <v>0</v>
      </c>
      <c r="Y730" s="299">
        <f t="shared" si="405"/>
        <v>1</v>
      </c>
      <c r="Z730" s="299">
        <f t="shared" si="406"/>
        <v>6</v>
      </c>
      <c r="AA730" s="10">
        <f t="shared" si="407"/>
        <v>7</v>
      </c>
      <c r="AB730" s="44">
        <f t="shared" si="408"/>
        <v>2</v>
      </c>
      <c r="AC730" s="44">
        <f t="shared" si="409"/>
        <v>6</v>
      </c>
      <c r="AD730" s="11">
        <f t="shared" si="410"/>
        <v>8</v>
      </c>
      <c r="AE730" s="9">
        <f>VLOOKUP($E730,'ALL-GTK-MI-MTS-MA'!$E$13:$CF$361,'ALL-GTK-MI-MTS-MA'!AE$6,FALSE)</f>
        <v>1</v>
      </c>
      <c r="AF730" s="9">
        <f>VLOOKUP($E730,'ALL-GTK-MI-MTS-MA'!$E$13:$CF$361,'ALL-GTK-MI-MTS-MA'!AF$6,FALSE)</f>
        <v>4</v>
      </c>
      <c r="AG730" s="10">
        <f t="shared" si="411"/>
        <v>5</v>
      </c>
      <c r="AH730" s="9">
        <f>VLOOKUP($E730,'ALL-GTK-MI-MTS-MA'!$E$13:$CF$361,'ALL-GTK-MI-MTS-MA'!AH$6,FALSE)</f>
        <v>1</v>
      </c>
      <c r="AI730" s="9">
        <f>VLOOKUP($E730,'ALL-GTK-MI-MTS-MA'!$E$13:$CF$361,'ALL-GTK-MI-MTS-MA'!AI$6,FALSE)</f>
        <v>2</v>
      </c>
      <c r="AJ730" s="10">
        <f t="shared" si="412"/>
        <v>3</v>
      </c>
      <c r="AK730" s="44">
        <f t="shared" si="413"/>
        <v>2</v>
      </c>
      <c r="AL730" s="44">
        <f t="shared" si="414"/>
        <v>6</v>
      </c>
      <c r="AM730" s="11">
        <f t="shared" si="415"/>
        <v>8</v>
      </c>
      <c r="AN730" s="299">
        <v>0</v>
      </c>
      <c r="AO730" s="299">
        <v>0</v>
      </c>
      <c r="AP730" s="9">
        <f>VLOOKUP($E730,'ALL-GTK-MI-MTS-MA'!$E$13:$CF$361,'ALL-GTK-MI-MTS-MA'!AP$6,FALSE)</f>
        <v>0</v>
      </c>
      <c r="AQ730" s="9">
        <f>VLOOKUP($E730,'ALL-GTK-MI-MTS-MA'!$E$13:$CF$361,'ALL-GTK-MI-MTS-MA'!AQ$6,FALSE)</f>
        <v>0</v>
      </c>
      <c r="AR730" s="9">
        <f>VLOOKUP($E730,'ALL-GTK-MI-MTS-MA'!$E$13:$CF$361,'ALL-GTK-MI-MTS-MA'!AR$6,FALSE)</f>
        <v>0</v>
      </c>
      <c r="AS730" s="9">
        <f>VLOOKUP($E730,'ALL-GTK-MI-MTS-MA'!$E$13:$CF$361,'ALL-GTK-MI-MTS-MA'!AS$6,FALSE)</f>
        <v>0</v>
      </c>
      <c r="AT730" s="9">
        <f>VLOOKUP($E730,'ALL-GTK-MI-MTS-MA'!$E$13:$CF$361,'ALL-GTK-MI-MTS-MA'!AT$6,FALSE)</f>
        <v>1</v>
      </c>
      <c r="AU730" s="9">
        <f>VLOOKUP($E730,'ALL-GTK-MI-MTS-MA'!$E$13:$CF$361,'ALL-GTK-MI-MTS-MA'!AU$6,FALSE)</f>
        <v>1</v>
      </c>
      <c r="AV730" s="590">
        <f>VLOOKUP($E730,'ALL-GTK-MI-MTS-MA'!$E$13:$CF$361,'ALL-GTK-MI-MTS-MA'!AV$6,FALSE)</f>
        <v>0</v>
      </c>
      <c r="AW730" s="590">
        <f>VLOOKUP($E730,'ALL-GTK-MI-MTS-MA'!$E$13:$CF$361,'ALL-GTK-MI-MTS-MA'!AW$6,FALSE)</f>
        <v>0</v>
      </c>
      <c r="AX730" s="9">
        <f>VLOOKUP($E730,'ALL-GTK-MI-MTS-MA'!$E$13:$CF$361,'ALL-GTK-MI-MTS-MA'!AX$6,FALSE)</f>
        <v>1</v>
      </c>
      <c r="AY730" s="9">
        <f>VLOOKUP($E730,'ALL-GTK-MI-MTS-MA'!$E$13:$CF$361,'ALL-GTK-MI-MTS-MA'!AY$6,FALSE)</f>
        <v>5</v>
      </c>
      <c r="AZ730" s="9">
        <f>VLOOKUP($E730,'ALL-GTK-MI-MTS-MA'!$E$13:$CF$361,'ALL-GTK-MI-MTS-MA'!AZ$6,FALSE)</f>
        <v>0</v>
      </c>
      <c r="BA730" s="9">
        <f>VLOOKUP($E730,'ALL-GTK-MI-MTS-MA'!$E$13:$CF$361,'ALL-GTK-MI-MTS-MA'!BA$6,FALSE)</f>
        <v>0</v>
      </c>
      <c r="BB730" s="9">
        <f>VLOOKUP($E730,'ALL-GTK-MI-MTS-MA'!$E$13:$CF$361,'ALL-GTK-MI-MTS-MA'!BB$6,FALSE)</f>
        <v>0</v>
      </c>
      <c r="BC730" s="9">
        <f>VLOOKUP($E730,'ALL-GTK-MI-MTS-MA'!$E$13:$CF$361,'ALL-GTK-MI-MTS-MA'!BC$6,FALSE)</f>
        <v>0</v>
      </c>
      <c r="BD730" s="310">
        <f t="shared" si="416"/>
        <v>1</v>
      </c>
      <c r="BE730" s="310">
        <f t="shared" si="417"/>
        <v>1</v>
      </c>
      <c r="BF730" s="10">
        <f t="shared" si="418"/>
        <v>2</v>
      </c>
      <c r="BG730" s="311">
        <f t="shared" si="419"/>
        <v>1</v>
      </c>
      <c r="BH730" s="311">
        <f t="shared" si="420"/>
        <v>5</v>
      </c>
      <c r="BI730" s="10">
        <f t="shared" si="421"/>
        <v>6</v>
      </c>
      <c r="BJ730" s="44">
        <f t="shared" si="422"/>
        <v>2</v>
      </c>
      <c r="BK730" s="44">
        <f t="shared" si="423"/>
        <v>6</v>
      </c>
      <c r="BL730" s="11">
        <f t="shared" si="424"/>
        <v>8</v>
      </c>
      <c r="BM730" s="9">
        <f>VLOOKUP($E730,'ALL-GTK-MI-MTS-MA'!$E$13:$CF$361,'ALL-GTK-MI-MTS-MA'!BM$6,FALSE)</f>
        <v>0</v>
      </c>
      <c r="BN730" s="9">
        <f>VLOOKUP($E730,'ALL-GTK-MI-MTS-MA'!$E$13:$CF$361,'ALL-GTK-MI-MTS-MA'!BN$6,FALSE)</f>
        <v>0</v>
      </c>
      <c r="BO730" s="9">
        <f>VLOOKUP($E730,'ALL-GTK-MI-MTS-MA'!$E$13:$CF$361,'ALL-GTK-MI-MTS-MA'!BO$6,FALSE)</f>
        <v>0</v>
      </c>
      <c r="BP730" s="9">
        <f>VLOOKUP($E730,'ALL-GTK-MI-MTS-MA'!$E$13:$CF$361,'ALL-GTK-MI-MTS-MA'!BP$6,FALSE)</f>
        <v>0</v>
      </c>
      <c r="BQ730" s="9">
        <f>VLOOKUP($E730,'ALL-GTK-MI-MTS-MA'!$E$13:$CF$361,'ALL-GTK-MI-MTS-MA'!BQ$6,FALSE)</f>
        <v>0</v>
      </c>
      <c r="BR730" s="9">
        <f>VLOOKUP($E730,'ALL-GTK-MI-MTS-MA'!$E$13:$CF$361,'ALL-GTK-MI-MTS-MA'!BR$6,FALSE)</f>
        <v>0</v>
      </c>
      <c r="BS730" s="9">
        <f>VLOOKUP($E730,'ALL-GTK-MI-MTS-MA'!$E$13:$CF$361,'ALL-GTK-MI-MTS-MA'!BS$6,FALSE)</f>
        <v>0</v>
      </c>
      <c r="BT730" s="9">
        <f>VLOOKUP($E730,'ALL-GTK-MI-MTS-MA'!$E$13:$CF$361,'ALL-GTK-MI-MTS-MA'!BT$6,FALSE)</f>
        <v>0</v>
      </c>
      <c r="BU730" s="299">
        <f t="shared" si="425"/>
        <v>0</v>
      </c>
      <c r="BV730" s="299">
        <f t="shared" si="426"/>
        <v>0</v>
      </c>
      <c r="BW730" s="44">
        <f t="shared" si="427"/>
        <v>0</v>
      </c>
      <c r="BX730" s="44">
        <f t="shared" si="428"/>
        <v>0</v>
      </c>
      <c r="BY730" s="11">
        <f t="shared" si="429"/>
        <v>0</v>
      </c>
      <c r="BZ730" s="14">
        <f t="shared" si="430"/>
        <v>2</v>
      </c>
      <c r="CA730" s="14">
        <f t="shared" si="431"/>
        <v>6</v>
      </c>
      <c r="CB730" s="13">
        <f t="shared" si="432"/>
        <v>0</v>
      </c>
      <c r="CC730" s="13">
        <f t="shared" si="433"/>
        <v>0</v>
      </c>
      <c r="CD730" s="312">
        <f t="shared" si="434"/>
        <v>2</v>
      </c>
      <c r="CE730" s="312">
        <f t="shared" si="435"/>
        <v>6</v>
      </c>
      <c r="CF730" s="313">
        <f t="shared" si="436"/>
        <v>8</v>
      </c>
      <c r="CG730" s="302" t="str">
        <f t="shared" si="437"/>
        <v>OK</v>
      </c>
    </row>
    <row r="731" spans="1:85" ht="14.25" x14ac:dyDescent="0.25">
      <c r="A731" s="6">
        <v>719</v>
      </c>
      <c r="B731" s="495">
        <v>49</v>
      </c>
      <c r="C731" s="495" t="s">
        <v>265</v>
      </c>
      <c r="D731" s="496" t="s">
        <v>22</v>
      </c>
      <c r="E731" s="626">
        <v>60712709</v>
      </c>
      <c r="F731" s="627" t="s">
        <v>845</v>
      </c>
      <c r="G731" s="624" t="s">
        <v>53</v>
      </c>
      <c r="H731" s="9">
        <f>VLOOKUP($E731,'ALL-GTK-MI-MTS-MA'!$E$13:$CF$361,'ALL-GTK-MI-MTS-MA'!H$6,FALSE)</f>
        <v>0</v>
      </c>
      <c r="I731" s="9">
        <f>VLOOKUP($E731,'ALL-GTK-MI-MTS-MA'!$E$13:$CF$361,'ALL-GTK-MI-MTS-MA'!I$6,FALSE)</f>
        <v>0</v>
      </c>
      <c r="J731" s="9">
        <f>VLOOKUP($E731,'ALL-GTK-MI-MTS-MA'!$E$13:$CF$361,'ALL-GTK-MI-MTS-MA'!J$6,FALSE)</f>
        <v>0</v>
      </c>
      <c r="K731" s="9">
        <f>VLOOKUP($E731,'ALL-GTK-MI-MTS-MA'!$E$13:$CF$361,'ALL-GTK-MI-MTS-MA'!K$6,FALSE)</f>
        <v>0</v>
      </c>
      <c r="L731" s="9">
        <f>VLOOKUP($E731,'ALL-GTK-MI-MTS-MA'!$E$13:$CF$361,'ALL-GTK-MI-MTS-MA'!L$6,FALSE)</f>
        <v>0</v>
      </c>
      <c r="M731" s="9">
        <f>VLOOKUP($E731,'ALL-GTK-MI-MTS-MA'!$E$13:$CF$361,'ALL-GTK-MI-MTS-MA'!M$6,FALSE)</f>
        <v>0</v>
      </c>
      <c r="N731" s="9">
        <f>VLOOKUP($E731,'ALL-GTK-MI-MTS-MA'!$E$13:$CF$361,'ALL-GTK-MI-MTS-MA'!N$6,FALSE)</f>
        <v>1</v>
      </c>
      <c r="O731" s="9">
        <f>VLOOKUP($E731,'ALL-GTK-MI-MTS-MA'!$E$13:$CF$361,'ALL-GTK-MI-MTS-MA'!O$6,FALSE)</f>
        <v>1</v>
      </c>
      <c r="P731" s="299">
        <f t="shared" si="402"/>
        <v>1</v>
      </c>
      <c r="Q731" s="299">
        <f t="shared" si="403"/>
        <v>1</v>
      </c>
      <c r="R731" s="300">
        <f t="shared" si="404"/>
        <v>2</v>
      </c>
      <c r="S731" s="9">
        <f>VLOOKUP($E731,'ALL-GTK-MI-MTS-MA'!$E$13:$CF$361,'ALL-GTK-MI-MTS-MA'!S$6,FALSE)</f>
        <v>5</v>
      </c>
      <c r="T731" s="9">
        <f>VLOOKUP($E731,'ALL-GTK-MI-MTS-MA'!$E$13:$CF$361,'ALL-GTK-MI-MTS-MA'!T$6,FALSE)</f>
        <v>4</v>
      </c>
      <c r="U731" s="9">
        <f>VLOOKUP($E731,'ALL-GTK-MI-MTS-MA'!$E$13:$CF$361,'ALL-GTK-MI-MTS-MA'!U$6,FALSE)</f>
        <v>0</v>
      </c>
      <c r="V731" s="9">
        <f>VLOOKUP($E731,'ALL-GTK-MI-MTS-MA'!$E$13:$CF$361,'ALL-GTK-MI-MTS-MA'!V$6,FALSE)</f>
        <v>0</v>
      </c>
      <c r="W731" s="9">
        <f>VLOOKUP($E731,'ALL-GTK-MI-MTS-MA'!$E$13:$CF$361,'ALL-GTK-MI-MTS-MA'!W$6,FALSE)</f>
        <v>0</v>
      </c>
      <c r="X731" s="9">
        <f>VLOOKUP($E731,'ALL-GTK-MI-MTS-MA'!$E$13:$CF$361,'ALL-GTK-MI-MTS-MA'!X$6,FALSE)</f>
        <v>0</v>
      </c>
      <c r="Y731" s="299">
        <f t="shared" si="405"/>
        <v>5</v>
      </c>
      <c r="Z731" s="299">
        <f t="shared" si="406"/>
        <v>4</v>
      </c>
      <c r="AA731" s="10">
        <f t="shared" si="407"/>
        <v>9</v>
      </c>
      <c r="AB731" s="44">
        <f t="shared" si="408"/>
        <v>6</v>
      </c>
      <c r="AC731" s="44">
        <f t="shared" si="409"/>
        <v>5</v>
      </c>
      <c r="AD731" s="11">
        <f t="shared" si="410"/>
        <v>11</v>
      </c>
      <c r="AE731" s="9">
        <f>VLOOKUP($E731,'ALL-GTK-MI-MTS-MA'!$E$13:$CF$361,'ALL-GTK-MI-MTS-MA'!AE$6,FALSE)</f>
        <v>1</v>
      </c>
      <c r="AF731" s="9">
        <f>VLOOKUP($E731,'ALL-GTK-MI-MTS-MA'!$E$13:$CF$361,'ALL-GTK-MI-MTS-MA'!AF$6,FALSE)</f>
        <v>2</v>
      </c>
      <c r="AG731" s="10">
        <f t="shared" si="411"/>
        <v>3</v>
      </c>
      <c r="AH731" s="9">
        <f>VLOOKUP($E731,'ALL-GTK-MI-MTS-MA'!$E$13:$CF$361,'ALL-GTK-MI-MTS-MA'!AH$6,FALSE)</f>
        <v>5</v>
      </c>
      <c r="AI731" s="9">
        <f>VLOOKUP($E731,'ALL-GTK-MI-MTS-MA'!$E$13:$CF$361,'ALL-GTK-MI-MTS-MA'!AI$6,FALSE)</f>
        <v>3</v>
      </c>
      <c r="AJ731" s="10">
        <f t="shared" si="412"/>
        <v>8</v>
      </c>
      <c r="AK731" s="44">
        <f t="shared" si="413"/>
        <v>6</v>
      </c>
      <c r="AL731" s="44">
        <f t="shared" si="414"/>
        <v>5</v>
      </c>
      <c r="AM731" s="11">
        <f t="shared" si="415"/>
        <v>11</v>
      </c>
      <c r="AN731" s="299">
        <v>0</v>
      </c>
      <c r="AO731" s="299">
        <v>0</v>
      </c>
      <c r="AP731" s="9">
        <f>VLOOKUP($E731,'ALL-GTK-MI-MTS-MA'!$E$13:$CF$361,'ALL-GTK-MI-MTS-MA'!AP$6,FALSE)</f>
        <v>0</v>
      </c>
      <c r="AQ731" s="9">
        <f>VLOOKUP($E731,'ALL-GTK-MI-MTS-MA'!$E$13:$CF$361,'ALL-GTK-MI-MTS-MA'!AQ$6,FALSE)</f>
        <v>0</v>
      </c>
      <c r="AR731" s="9">
        <f>VLOOKUP($E731,'ALL-GTK-MI-MTS-MA'!$E$13:$CF$361,'ALL-GTK-MI-MTS-MA'!AR$6,FALSE)</f>
        <v>0</v>
      </c>
      <c r="AS731" s="9">
        <f>VLOOKUP($E731,'ALL-GTK-MI-MTS-MA'!$E$13:$CF$361,'ALL-GTK-MI-MTS-MA'!AS$6,FALSE)</f>
        <v>0</v>
      </c>
      <c r="AT731" s="9">
        <f>VLOOKUP($E731,'ALL-GTK-MI-MTS-MA'!$E$13:$CF$361,'ALL-GTK-MI-MTS-MA'!AT$6,FALSE)</f>
        <v>0</v>
      </c>
      <c r="AU731" s="9">
        <f>VLOOKUP($E731,'ALL-GTK-MI-MTS-MA'!$E$13:$CF$361,'ALL-GTK-MI-MTS-MA'!AU$6,FALSE)</f>
        <v>0</v>
      </c>
      <c r="AV731" s="590">
        <f>VLOOKUP($E731,'ALL-GTK-MI-MTS-MA'!$E$13:$CF$361,'ALL-GTK-MI-MTS-MA'!AV$6,FALSE)</f>
        <v>0</v>
      </c>
      <c r="AW731" s="590">
        <f>VLOOKUP($E731,'ALL-GTK-MI-MTS-MA'!$E$13:$CF$361,'ALL-GTK-MI-MTS-MA'!AW$6,FALSE)</f>
        <v>0</v>
      </c>
      <c r="AX731" s="9">
        <f>VLOOKUP($E731,'ALL-GTK-MI-MTS-MA'!$E$13:$CF$361,'ALL-GTK-MI-MTS-MA'!AX$6,FALSE)</f>
        <v>6</v>
      </c>
      <c r="AY731" s="9">
        <f>VLOOKUP($E731,'ALL-GTK-MI-MTS-MA'!$E$13:$CF$361,'ALL-GTK-MI-MTS-MA'!AY$6,FALSE)</f>
        <v>5</v>
      </c>
      <c r="AZ731" s="9">
        <f>VLOOKUP($E731,'ALL-GTK-MI-MTS-MA'!$E$13:$CF$361,'ALL-GTK-MI-MTS-MA'!AZ$6,FALSE)</f>
        <v>0</v>
      </c>
      <c r="BA731" s="9">
        <f>VLOOKUP($E731,'ALL-GTK-MI-MTS-MA'!$E$13:$CF$361,'ALL-GTK-MI-MTS-MA'!BA$6,FALSE)</f>
        <v>0</v>
      </c>
      <c r="BB731" s="9">
        <f>VLOOKUP($E731,'ALL-GTK-MI-MTS-MA'!$E$13:$CF$361,'ALL-GTK-MI-MTS-MA'!BB$6,FALSE)</f>
        <v>0</v>
      </c>
      <c r="BC731" s="9">
        <f>VLOOKUP($E731,'ALL-GTK-MI-MTS-MA'!$E$13:$CF$361,'ALL-GTK-MI-MTS-MA'!BC$6,FALSE)</f>
        <v>0</v>
      </c>
      <c r="BD731" s="310">
        <f t="shared" si="416"/>
        <v>0</v>
      </c>
      <c r="BE731" s="310">
        <f t="shared" si="417"/>
        <v>0</v>
      </c>
      <c r="BF731" s="10">
        <f t="shared" si="418"/>
        <v>0</v>
      </c>
      <c r="BG731" s="311">
        <f t="shared" si="419"/>
        <v>6</v>
      </c>
      <c r="BH731" s="311">
        <f t="shared" si="420"/>
        <v>5</v>
      </c>
      <c r="BI731" s="10">
        <f t="shared" si="421"/>
        <v>11</v>
      </c>
      <c r="BJ731" s="44">
        <f t="shared" si="422"/>
        <v>6</v>
      </c>
      <c r="BK731" s="44">
        <f t="shared" si="423"/>
        <v>5</v>
      </c>
      <c r="BL731" s="11">
        <f t="shared" si="424"/>
        <v>11</v>
      </c>
      <c r="BM731" s="9">
        <f>VLOOKUP($E731,'ALL-GTK-MI-MTS-MA'!$E$13:$CF$361,'ALL-GTK-MI-MTS-MA'!BM$6,FALSE)</f>
        <v>0</v>
      </c>
      <c r="BN731" s="9">
        <f>VLOOKUP($E731,'ALL-GTK-MI-MTS-MA'!$E$13:$CF$361,'ALL-GTK-MI-MTS-MA'!BN$6,FALSE)</f>
        <v>0</v>
      </c>
      <c r="BO731" s="9">
        <f>VLOOKUP($E731,'ALL-GTK-MI-MTS-MA'!$E$13:$CF$361,'ALL-GTK-MI-MTS-MA'!BO$6,FALSE)</f>
        <v>2</v>
      </c>
      <c r="BP731" s="9">
        <f>VLOOKUP($E731,'ALL-GTK-MI-MTS-MA'!$E$13:$CF$361,'ALL-GTK-MI-MTS-MA'!BP$6,FALSE)</f>
        <v>0</v>
      </c>
      <c r="BQ731" s="9">
        <f>VLOOKUP($E731,'ALL-GTK-MI-MTS-MA'!$E$13:$CF$361,'ALL-GTK-MI-MTS-MA'!BQ$6,FALSE)</f>
        <v>0</v>
      </c>
      <c r="BR731" s="9">
        <f>VLOOKUP($E731,'ALL-GTK-MI-MTS-MA'!$E$13:$CF$361,'ALL-GTK-MI-MTS-MA'!BR$6,FALSE)</f>
        <v>0</v>
      </c>
      <c r="BS731" s="9">
        <f>VLOOKUP($E731,'ALL-GTK-MI-MTS-MA'!$E$13:$CF$361,'ALL-GTK-MI-MTS-MA'!BS$6,FALSE)</f>
        <v>0</v>
      </c>
      <c r="BT731" s="9">
        <f>VLOOKUP($E731,'ALL-GTK-MI-MTS-MA'!$E$13:$CF$361,'ALL-GTK-MI-MTS-MA'!BT$6,FALSE)</f>
        <v>0</v>
      </c>
      <c r="BU731" s="299">
        <f t="shared" si="425"/>
        <v>2</v>
      </c>
      <c r="BV731" s="299">
        <f t="shared" si="426"/>
        <v>0</v>
      </c>
      <c r="BW731" s="44">
        <f t="shared" si="427"/>
        <v>2</v>
      </c>
      <c r="BX731" s="44">
        <f t="shared" si="428"/>
        <v>0</v>
      </c>
      <c r="BY731" s="11">
        <f t="shared" si="429"/>
        <v>2</v>
      </c>
      <c r="BZ731" s="14">
        <f t="shared" si="430"/>
        <v>6</v>
      </c>
      <c r="CA731" s="14">
        <f t="shared" si="431"/>
        <v>5</v>
      </c>
      <c r="CB731" s="13">
        <f t="shared" si="432"/>
        <v>2</v>
      </c>
      <c r="CC731" s="13">
        <f t="shared" si="433"/>
        <v>0</v>
      </c>
      <c r="CD731" s="312">
        <f t="shared" si="434"/>
        <v>8</v>
      </c>
      <c r="CE731" s="312">
        <f t="shared" si="435"/>
        <v>5</v>
      </c>
      <c r="CF731" s="313">
        <f t="shared" si="436"/>
        <v>13</v>
      </c>
      <c r="CG731" s="302" t="str">
        <f t="shared" si="437"/>
        <v>OK</v>
      </c>
    </row>
    <row r="732" spans="1:85" ht="14.25" x14ac:dyDescent="0.25">
      <c r="A732" s="6">
        <v>720</v>
      </c>
      <c r="B732" s="495">
        <v>50</v>
      </c>
      <c r="C732" s="495" t="s">
        <v>265</v>
      </c>
      <c r="D732" s="496" t="s">
        <v>22</v>
      </c>
      <c r="E732" s="626">
        <v>60712710</v>
      </c>
      <c r="F732" s="627" t="s">
        <v>846</v>
      </c>
      <c r="G732" s="624" t="s">
        <v>53</v>
      </c>
      <c r="H732" s="9">
        <f>VLOOKUP($E732,'ALL-GTK-MI-MTS-MA'!$E$13:$CF$361,'ALL-GTK-MI-MTS-MA'!H$6,FALSE)</f>
        <v>0</v>
      </c>
      <c r="I732" s="9">
        <f>VLOOKUP($E732,'ALL-GTK-MI-MTS-MA'!$E$13:$CF$361,'ALL-GTK-MI-MTS-MA'!I$6,FALSE)</f>
        <v>0</v>
      </c>
      <c r="J732" s="9">
        <f>VLOOKUP($E732,'ALL-GTK-MI-MTS-MA'!$E$13:$CF$361,'ALL-GTK-MI-MTS-MA'!J$6,FALSE)</f>
        <v>0</v>
      </c>
      <c r="K732" s="9">
        <f>VLOOKUP($E732,'ALL-GTK-MI-MTS-MA'!$E$13:$CF$361,'ALL-GTK-MI-MTS-MA'!K$6,FALSE)</f>
        <v>0</v>
      </c>
      <c r="L732" s="9">
        <f>VLOOKUP($E732,'ALL-GTK-MI-MTS-MA'!$E$13:$CF$361,'ALL-GTK-MI-MTS-MA'!L$6,FALSE)</f>
        <v>0</v>
      </c>
      <c r="M732" s="9">
        <f>VLOOKUP($E732,'ALL-GTK-MI-MTS-MA'!$E$13:$CF$361,'ALL-GTK-MI-MTS-MA'!M$6,FALSE)</f>
        <v>0</v>
      </c>
      <c r="N732" s="9">
        <f>VLOOKUP($E732,'ALL-GTK-MI-MTS-MA'!$E$13:$CF$361,'ALL-GTK-MI-MTS-MA'!N$6,FALSE)</f>
        <v>0</v>
      </c>
      <c r="O732" s="9">
        <f>VLOOKUP($E732,'ALL-GTK-MI-MTS-MA'!$E$13:$CF$361,'ALL-GTK-MI-MTS-MA'!O$6,FALSE)</f>
        <v>0</v>
      </c>
      <c r="P732" s="299">
        <f t="shared" si="402"/>
        <v>0</v>
      </c>
      <c r="Q732" s="299">
        <f t="shared" si="403"/>
        <v>0</v>
      </c>
      <c r="R732" s="300">
        <f t="shared" si="404"/>
        <v>0</v>
      </c>
      <c r="S732" s="9">
        <f>VLOOKUP($E732,'ALL-GTK-MI-MTS-MA'!$E$13:$CF$361,'ALL-GTK-MI-MTS-MA'!S$6,FALSE)</f>
        <v>5</v>
      </c>
      <c r="T732" s="9">
        <f>VLOOKUP($E732,'ALL-GTK-MI-MTS-MA'!$E$13:$CF$361,'ALL-GTK-MI-MTS-MA'!T$6,FALSE)</f>
        <v>3</v>
      </c>
      <c r="U732" s="9">
        <f>VLOOKUP($E732,'ALL-GTK-MI-MTS-MA'!$E$13:$CF$361,'ALL-GTK-MI-MTS-MA'!U$6,FALSE)</f>
        <v>0</v>
      </c>
      <c r="V732" s="9">
        <f>VLOOKUP($E732,'ALL-GTK-MI-MTS-MA'!$E$13:$CF$361,'ALL-GTK-MI-MTS-MA'!V$6,FALSE)</f>
        <v>0</v>
      </c>
      <c r="W732" s="9">
        <f>VLOOKUP($E732,'ALL-GTK-MI-MTS-MA'!$E$13:$CF$361,'ALL-GTK-MI-MTS-MA'!W$6,FALSE)</f>
        <v>0</v>
      </c>
      <c r="X732" s="9">
        <f>VLOOKUP($E732,'ALL-GTK-MI-MTS-MA'!$E$13:$CF$361,'ALL-GTK-MI-MTS-MA'!X$6,FALSE)</f>
        <v>0</v>
      </c>
      <c r="Y732" s="299">
        <f t="shared" si="405"/>
        <v>5</v>
      </c>
      <c r="Z732" s="299">
        <f t="shared" si="406"/>
        <v>3</v>
      </c>
      <c r="AA732" s="10">
        <f t="shared" si="407"/>
        <v>8</v>
      </c>
      <c r="AB732" s="44">
        <f t="shared" si="408"/>
        <v>5</v>
      </c>
      <c r="AC732" s="44">
        <f t="shared" si="409"/>
        <v>3</v>
      </c>
      <c r="AD732" s="11">
        <f t="shared" si="410"/>
        <v>8</v>
      </c>
      <c r="AE732" s="9">
        <f>VLOOKUP($E732,'ALL-GTK-MI-MTS-MA'!$E$13:$CF$361,'ALL-GTK-MI-MTS-MA'!AE$6,FALSE)</f>
        <v>1</v>
      </c>
      <c r="AF732" s="9">
        <f>VLOOKUP($E732,'ALL-GTK-MI-MTS-MA'!$E$13:$CF$361,'ALL-GTK-MI-MTS-MA'!AF$6,FALSE)</f>
        <v>3</v>
      </c>
      <c r="AG732" s="10">
        <f t="shared" si="411"/>
        <v>4</v>
      </c>
      <c r="AH732" s="9">
        <f>VLOOKUP($E732,'ALL-GTK-MI-MTS-MA'!$E$13:$CF$361,'ALL-GTK-MI-MTS-MA'!AH$6,FALSE)</f>
        <v>4</v>
      </c>
      <c r="AI732" s="9">
        <f>VLOOKUP($E732,'ALL-GTK-MI-MTS-MA'!$E$13:$CF$361,'ALL-GTK-MI-MTS-MA'!AI$6,FALSE)</f>
        <v>0</v>
      </c>
      <c r="AJ732" s="10">
        <f t="shared" si="412"/>
        <v>4</v>
      </c>
      <c r="AK732" s="44">
        <f t="shared" si="413"/>
        <v>5</v>
      </c>
      <c r="AL732" s="44">
        <f t="shared" si="414"/>
        <v>3</v>
      </c>
      <c r="AM732" s="11">
        <f t="shared" si="415"/>
        <v>8</v>
      </c>
      <c r="AN732" s="299">
        <v>0</v>
      </c>
      <c r="AO732" s="299">
        <v>0</v>
      </c>
      <c r="AP732" s="9">
        <f>VLOOKUP($E732,'ALL-GTK-MI-MTS-MA'!$E$13:$CF$361,'ALL-GTK-MI-MTS-MA'!AP$6,FALSE)</f>
        <v>0</v>
      </c>
      <c r="AQ732" s="9">
        <f>VLOOKUP($E732,'ALL-GTK-MI-MTS-MA'!$E$13:$CF$361,'ALL-GTK-MI-MTS-MA'!AQ$6,FALSE)</f>
        <v>0</v>
      </c>
      <c r="AR732" s="9">
        <f>VLOOKUP($E732,'ALL-GTK-MI-MTS-MA'!$E$13:$CF$361,'ALL-GTK-MI-MTS-MA'!AR$6,FALSE)</f>
        <v>0</v>
      </c>
      <c r="AS732" s="9">
        <f>VLOOKUP($E732,'ALL-GTK-MI-MTS-MA'!$E$13:$CF$361,'ALL-GTK-MI-MTS-MA'!AS$6,FALSE)</f>
        <v>0</v>
      </c>
      <c r="AT732" s="9">
        <f>VLOOKUP($E732,'ALL-GTK-MI-MTS-MA'!$E$13:$CF$361,'ALL-GTK-MI-MTS-MA'!AT$6,FALSE)</f>
        <v>0</v>
      </c>
      <c r="AU732" s="9">
        <f>VLOOKUP($E732,'ALL-GTK-MI-MTS-MA'!$E$13:$CF$361,'ALL-GTK-MI-MTS-MA'!AU$6,FALSE)</f>
        <v>0</v>
      </c>
      <c r="AV732" s="590">
        <f>VLOOKUP($E732,'ALL-GTK-MI-MTS-MA'!$E$13:$CF$361,'ALL-GTK-MI-MTS-MA'!AV$6,FALSE)</f>
        <v>0</v>
      </c>
      <c r="AW732" s="590">
        <f>VLOOKUP($E732,'ALL-GTK-MI-MTS-MA'!$E$13:$CF$361,'ALL-GTK-MI-MTS-MA'!AW$6,FALSE)</f>
        <v>0</v>
      </c>
      <c r="AX732" s="9">
        <f>VLOOKUP($E732,'ALL-GTK-MI-MTS-MA'!$E$13:$CF$361,'ALL-GTK-MI-MTS-MA'!AX$6,FALSE)</f>
        <v>5</v>
      </c>
      <c r="AY732" s="9">
        <f>VLOOKUP($E732,'ALL-GTK-MI-MTS-MA'!$E$13:$CF$361,'ALL-GTK-MI-MTS-MA'!AY$6,FALSE)</f>
        <v>3</v>
      </c>
      <c r="AZ732" s="9">
        <f>VLOOKUP($E732,'ALL-GTK-MI-MTS-MA'!$E$13:$CF$361,'ALL-GTK-MI-MTS-MA'!AZ$6,FALSE)</f>
        <v>0</v>
      </c>
      <c r="BA732" s="9">
        <f>VLOOKUP($E732,'ALL-GTK-MI-MTS-MA'!$E$13:$CF$361,'ALL-GTK-MI-MTS-MA'!BA$6,FALSE)</f>
        <v>0</v>
      </c>
      <c r="BB732" s="9">
        <f>VLOOKUP($E732,'ALL-GTK-MI-MTS-MA'!$E$13:$CF$361,'ALL-GTK-MI-MTS-MA'!BB$6,FALSE)</f>
        <v>0</v>
      </c>
      <c r="BC732" s="9">
        <f>VLOOKUP($E732,'ALL-GTK-MI-MTS-MA'!$E$13:$CF$361,'ALL-GTK-MI-MTS-MA'!BC$6,FALSE)</f>
        <v>0</v>
      </c>
      <c r="BD732" s="310">
        <f t="shared" si="416"/>
        <v>0</v>
      </c>
      <c r="BE732" s="310">
        <f t="shared" si="417"/>
        <v>0</v>
      </c>
      <c r="BF732" s="10">
        <f t="shared" si="418"/>
        <v>0</v>
      </c>
      <c r="BG732" s="311">
        <f t="shared" si="419"/>
        <v>5</v>
      </c>
      <c r="BH732" s="311">
        <f t="shared" si="420"/>
        <v>3</v>
      </c>
      <c r="BI732" s="10">
        <f t="shared" si="421"/>
        <v>8</v>
      </c>
      <c r="BJ732" s="44">
        <f t="shared" si="422"/>
        <v>5</v>
      </c>
      <c r="BK732" s="44">
        <f t="shared" si="423"/>
        <v>3</v>
      </c>
      <c r="BL732" s="11">
        <f t="shared" si="424"/>
        <v>8</v>
      </c>
      <c r="BM732" s="9">
        <f>VLOOKUP($E732,'ALL-GTK-MI-MTS-MA'!$E$13:$CF$361,'ALL-GTK-MI-MTS-MA'!BM$6,FALSE)</f>
        <v>0</v>
      </c>
      <c r="BN732" s="9">
        <f>VLOOKUP($E732,'ALL-GTK-MI-MTS-MA'!$E$13:$CF$361,'ALL-GTK-MI-MTS-MA'!BN$6,FALSE)</f>
        <v>0</v>
      </c>
      <c r="BO732" s="9">
        <f>VLOOKUP($E732,'ALL-GTK-MI-MTS-MA'!$E$13:$CF$361,'ALL-GTK-MI-MTS-MA'!BO$6,FALSE)</f>
        <v>0</v>
      </c>
      <c r="BP732" s="9">
        <f>VLOOKUP($E732,'ALL-GTK-MI-MTS-MA'!$E$13:$CF$361,'ALL-GTK-MI-MTS-MA'!BP$6,FALSE)</f>
        <v>0</v>
      </c>
      <c r="BQ732" s="9">
        <f>VLOOKUP($E732,'ALL-GTK-MI-MTS-MA'!$E$13:$CF$361,'ALL-GTK-MI-MTS-MA'!BQ$6,FALSE)</f>
        <v>0</v>
      </c>
      <c r="BR732" s="9">
        <f>VLOOKUP($E732,'ALL-GTK-MI-MTS-MA'!$E$13:$CF$361,'ALL-GTK-MI-MTS-MA'!BR$6,FALSE)</f>
        <v>0</v>
      </c>
      <c r="BS732" s="9">
        <f>VLOOKUP($E732,'ALL-GTK-MI-MTS-MA'!$E$13:$CF$361,'ALL-GTK-MI-MTS-MA'!BS$6,FALSE)</f>
        <v>0</v>
      </c>
      <c r="BT732" s="9">
        <f>VLOOKUP($E732,'ALL-GTK-MI-MTS-MA'!$E$13:$CF$361,'ALL-GTK-MI-MTS-MA'!BT$6,FALSE)</f>
        <v>0</v>
      </c>
      <c r="BU732" s="299">
        <f t="shared" si="425"/>
        <v>0</v>
      </c>
      <c r="BV732" s="299">
        <f t="shared" si="426"/>
        <v>0</v>
      </c>
      <c r="BW732" s="44">
        <f t="shared" si="427"/>
        <v>0</v>
      </c>
      <c r="BX732" s="44">
        <f t="shared" si="428"/>
        <v>0</v>
      </c>
      <c r="BY732" s="11">
        <f t="shared" si="429"/>
        <v>0</v>
      </c>
      <c r="BZ732" s="14">
        <f t="shared" si="430"/>
        <v>5</v>
      </c>
      <c r="CA732" s="14">
        <f t="shared" si="431"/>
        <v>3</v>
      </c>
      <c r="CB732" s="13">
        <f t="shared" si="432"/>
        <v>0</v>
      </c>
      <c r="CC732" s="13">
        <f t="shared" si="433"/>
        <v>0</v>
      </c>
      <c r="CD732" s="312">
        <f t="shared" si="434"/>
        <v>5</v>
      </c>
      <c r="CE732" s="312">
        <f t="shared" si="435"/>
        <v>3</v>
      </c>
      <c r="CF732" s="313">
        <f t="shared" si="436"/>
        <v>8</v>
      </c>
      <c r="CG732" s="302" t="str">
        <f t="shared" si="437"/>
        <v>OK</v>
      </c>
    </row>
    <row r="733" spans="1:85" ht="14.25" x14ac:dyDescent="0.25">
      <c r="A733" s="6">
        <v>721</v>
      </c>
      <c r="B733" s="495">
        <v>51</v>
      </c>
      <c r="C733" s="495" t="s">
        <v>265</v>
      </c>
      <c r="D733" s="496" t="s">
        <v>22</v>
      </c>
      <c r="E733" s="626">
        <v>60712711</v>
      </c>
      <c r="F733" s="627" t="s">
        <v>847</v>
      </c>
      <c r="G733" s="624" t="s">
        <v>53</v>
      </c>
      <c r="H733" s="9">
        <f>VLOOKUP($E733,'ALL-GTK-MI-MTS-MA'!$E$13:$CF$361,'ALL-GTK-MI-MTS-MA'!H$6,FALSE)</f>
        <v>0</v>
      </c>
      <c r="I733" s="9">
        <f>VLOOKUP($E733,'ALL-GTK-MI-MTS-MA'!$E$13:$CF$361,'ALL-GTK-MI-MTS-MA'!I$6,FALSE)</f>
        <v>0</v>
      </c>
      <c r="J733" s="9">
        <f>VLOOKUP($E733,'ALL-GTK-MI-MTS-MA'!$E$13:$CF$361,'ALL-GTK-MI-MTS-MA'!J$6,FALSE)</f>
        <v>0</v>
      </c>
      <c r="K733" s="9">
        <f>VLOOKUP($E733,'ALL-GTK-MI-MTS-MA'!$E$13:$CF$361,'ALL-GTK-MI-MTS-MA'!K$6,FALSE)</f>
        <v>0</v>
      </c>
      <c r="L733" s="9">
        <f>VLOOKUP($E733,'ALL-GTK-MI-MTS-MA'!$E$13:$CF$361,'ALL-GTK-MI-MTS-MA'!L$6,FALSE)</f>
        <v>0</v>
      </c>
      <c r="M733" s="9">
        <f>VLOOKUP($E733,'ALL-GTK-MI-MTS-MA'!$E$13:$CF$361,'ALL-GTK-MI-MTS-MA'!M$6,FALSE)</f>
        <v>0</v>
      </c>
      <c r="N733" s="9">
        <f>VLOOKUP($E733,'ALL-GTK-MI-MTS-MA'!$E$13:$CF$361,'ALL-GTK-MI-MTS-MA'!N$6,FALSE)</f>
        <v>2</v>
      </c>
      <c r="O733" s="9">
        <f>VLOOKUP($E733,'ALL-GTK-MI-MTS-MA'!$E$13:$CF$361,'ALL-GTK-MI-MTS-MA'!O$6,FALSE)</f>
        <v>0</v>
      </c>
      <c r="P733" s="299">
        <f t="shared" si="402"/>
        <v>2</v>
      </c>
      <c r="Q733" s="299">
        <f t="shared" si="403"/>
        <v>0</v>
      </c>
      <c r="R733" s="300">
        <f t="shared" si="404"/>
        <v>2</v>
      </c>
      <c r="S733" s="9">
        <f>VLOOKUP($E733,'ALL-GTK-MI-MTS-MA'!$E$13:$CF$361,'ALL-GTK-MI-MTS-MA'!S$6,FALSE)</f>
        <v>4</v>
      </c>
      <c r="T733" s="9">
        <f>VLOOKUP($E733,'ALL-GTK-MI-MTS-MA'!$E$13:$CF$361,'ALL-GTK-MI-MTS-MA'!T$6,FALSE)</f>
        <v>1</v>
      </c>
      <c r="U733" s="9">
        <f>VLOOKUP($E733,'ALL-GTK-MI-MTS-MA'!$E$13:$CF$361,'ALL-GTK-MI-MTS-MA'!U$6,FALSE)</f>
        <v>0</v>
      </c>
      <c r="V733" s="9">
        <f>VLOOKUP($E733,'ALL-GTK-MI-MTS-MA'!$E$13:$CF$361,'ALL-GTK-MI-MTS-MA'!V$6,FALSE)</f>
        <v>0</v>
      </c>
      <c r="W733" s="9">
        <f>VLOOKUP($E733,'ALL-GTK-MI-MTS-MA'!$E$13:$CF$361,'ALL-GTK-MI-MTS-MA'!W$6,FALSE)</f>
        <v>0</v>
      </c>
      <c r="X733" s="9">
        <f>VLOOKUP($E733,'ALL-GTK-MI-MTS-MA'!$E$13:$CF$361,'ALL-GTK-MI-MTS-MA'!X$6,FALSE)</f>
        <v>0</v>
      </c>
      <c r="Y733" s="299">
        <f t="shared" si="405"/>
        <v>4</v>
      </c>
      <c r="Z733" s="299">
        <f t="shared" si="406"/>
        <v>1</v>
      </c>
      <c r="AA733" s="10">
        <f t="shared" si="407"/>
        <v>5</v>
      </c>
      <c r="AB733" s="44">
        <f t="shared" si="408"/>
        <v>6</v>
      </c>
      <c r="AC733" s="44">
        <f t="shared" si="409"/>
        <v>1</v>
      </c>
      <c r="AD733" s="11">
        <f t="shared" si="410"/>
        <v>7</v>
      </c>
      <c r="AE733" s="9">
        <f>VLOOKUP($E733,'ALL-GTK-MI-MTS-MA'!$E$13:$CF$361,'ALL-GTK-MI-MTS-MA'!AE$6,FALSE)</f>
        <v>4</v>
      </c>
      <c r="AF733" s="9">
        <f>VLOOKUP($E733,'ALL-GTK-MI-MTS-MA'!$E$13:$CF$361,'ALL-GTK-MI-MTS-MA'!AF$6,FALSE)</f>
        <v>0</v>
      </c>
      <c r="AG733" s="10">
        <f t="shared" si="411"/>
        <v>4</v>
      </c>
      <c r="AH733" s="9">
        <f>VLOOKUP($E733,'ALL-GTK-MI-MTS-MA'!$E$13:$CF$361,'ALL-GTK-MI-MTS-MA'!AH$6,FALSE)</f>
        <v>2</v>
      </c>
      <c r="AI733" s="9">
        <f>VLOOKUP($E733,'ALL-GTK-MI-MTS-MA'!$E$13:$CF$361,'ALL-GTK-MI-MTS-MA'!AI$6,FALSE)</f>
        <v>1</v>
      </c>
      <c r="AJ733" s="10">
        <f t="shared" si="412"/>
        <v>3</v>
      </c>
      <c r="AK733" s="44">
        <f t="shared" si="413"/>
        <v>6</v>
      </c>
      <c r="AL733" s="44">
        <f t="shared" si="414"/>
        <v>1</v>
      </c>
      <c r="AM733" s="11">
        <f t="shared" si="415"/>
        <v>7</v>
      </c>
      <c r="AN733" s="299">
        <v>0</v>
      </c>
      <c r="AO733" s="299">
        <v>0</v>
      </c>
      <c r="AP733" s="9">
        <f>VLOOKUP($E733,'ALL-GTK-MI-MTS-MA'!$E$13:$CF$361,'ALL-GTK-MI-MTS-MA'!AP$6,FALSE)</f>
        <v>0</v>
      </c>
      <c r="AQ733" s="9">
        <f>VLOOKUP($E733,'ALL-GTK-MI-MTS-MA'!$E$13:$CF$361,'ALL-GTK-MI-MTS-MA'!AQ$6,FALSE)</f>
        <v>0</v>
      </c>
      <c r="AR733" s="9">
        <f>VLOOKUP($E733,'ALL-GTK-MI-MTS-MA'!$E$13:$CF$361,'ALL-GTK-MI-MTS-MA'!AR$6,FALSE)</f>
        <v>0</v>
      </c>
      <c r="AS733" s="9">
        <f>VLOOKUP($E733,'ALL-GTK-MI-MTS-MA'!$E$13:$CF$361,'ALL-GTK-MI-MTS-MA'!AS$6,FALSE)</f>
        <v>0</v>
      </c>
      <c r="AT733" s="9">
        <f>VLOOKUP($E733,'ALL-GTK-MI-MTS-MA'!$E$13:$CF$361,'ALL-GTK-MI-MTS-MA'!AT$6,FALSE)</f>
        <v>1</v>
      </c>
      <c r="AU733" s="9">
        <f>VLOOKUP($E733,'ALL-GTK-MI-MTS-MA'!$E$13:$CF$361,'ALL-GTK-MI-MTS-MA'!AU$6,FALSE)</f>
        <v>0</v>
      </c>
      <c r="AV733" s="590">
        <f>VLOOKUP($E733,'ALL-GTK-MI-MTS-MA'!$E$13:$CF$361,'ALL-GTK-MI-MTS-MA'!AV$6,FALSE)</f>
        <v>0</v>
      </c>
      <c r="AW733" s="590">
        <f>VLOOKUP($E733,'ALL-GTK-MI-MTS-MA'!$E$13:$CF$361,'ALL-GTK-MI-MTS-MA'!AW$6,FALSE)</f>
        <v>0</v>
      </c>
      <c r="AX733" s="9">
        <f>VLOOKUP($E733,'ALL-GTK-MI-MTS-MA'!$E$13:$CF$361,'ALL-GTK-MI-MTS-MA'!AX$6,FALSE)</f>
        <v>5</v>
      </c>
      <c r="AY733" s="9">
        <f>VLOOKUP($E733,'ALL-GTK-MI-MTS-MA'!$E$13:$CF$361,'ALL-GTK-MI-MTS-MA'!AY$6,FALSE)</f>
        <v>1</v>
      </c>
      <c r="AZ733" s="9">
        <f>VLOOKUP($E733,'ALL-GTK-MI-MTS-MA'!$E$13:$CF$361,'ALL-GTK-MI-MTS-MA'!AZ$6,FALSE)</f>
        <v>0</v>
      </c>
      <c r="BA733" s="9">
        <f>VLOOKUP($E733,'ALL-GTK-MI-MTS-MA'!$E$13:$CF$361,'ALL-GTK-MI-MTS-MA'!BA$6,FALSE)</f>
        <v>0</v>
      </c>
      <c r="BB733" s="9">
        <f>VLOOKUP($E733,'ALL-GTK-MI-MTS-MA'!$E$13:$CF$361,'ALL-GTK-MI-MTS-MA'!BB$6,FALSE)</f>
        <v>0</v>
      </c>
      <c r="BC733" s="9">
        <f>VLOOKUP($E733,'ALL-GTK-MI-MTS-MA'!$E$13:$CF$361,'ALL-GTK-MI-MTS-MA'!BC$6,FALSE)</f>
        <v>0</v>
      </c>
      <c r="BD733" s="310">
        <f t="shared" si="416"/>
        <v>1</v>
      </c>
      <c r="BE733" s="310">
        <f t="shared" si="417"/>
        <v>0</v>
      </c>
      <c r="BF733" s="10">
        <f t="shared" si="418"/>
        <v>1</v>
      </c>
      <c r="BG733" s="311">
        <f t="shared" si="419"/>
        <v>5</v>
      </c>
      <c r="BH733" s="311">
        <f t="shared" si="420"/>
        <v>1</v>
      </c>
      <c r="BI733" s="10">
        <f t="shared" si="421"/>
        <v>6</v>
      </c>
      <c r="BJ733" s="44">
        <f t="shared" si="422"/>
        <v>6</v>
      </c>
      <c r="BK733" s="44">
        <f t="shared" si="423"/>
        <v>1</v>
      </c>
      <c r="BL733" s="11">
        <f t="shared" si="424"/>
        <v>7</v>
      </c>
      <c r="BM733" s="9">
        <f>VLOOKUP($E733,'ALL-GTK-MI-MTS-MA'!$E$13:$CF$361,'ALL-GTK-MI-MTS-MA'!BM$6,FALSE)</f>
        <v>0</v>
      </c>
      <c r="BN733" s="9">
        <f>VLOOKUP($E733,'ALL-GTK-MI-MTS-MA'!$E$13:$CF$361,'ALL-GTK-MI-MTS-MA'!BN$6,FALSE)</f>
        <v>0</v>
      </c>
      <c r="BO733" s="9">
        <f>VLOOKUP($E733,'ALL-GTK-MI-MTS-MA'!$E$13:$CF$361,'ALL-GTK-MI-MTS-MA'!BO$6,FALSE)</f>
        <v>0</v>
      </c>
      <c r="BP733" s="9">
        <f>VLOOKUP($E733,'ALL-GTK-MI-MTS-MA'!$E$13:$CF$361,'ALL-GTK-MI-MTS-MA'!BP$6,FALSE)</f>
        <v>2</v>
      </c>
      <c r="BQ733" s="9">
        <f>VLOOKUP($E733,'ALL-GTK-MI-MTS-MA'!$E$13:$CF$361,'ALL-GTK-MI-MTS-MA'!BQ$6,FALSE)</f>
        <v>0</v>
      </c>
      <c r="BR733" s="9">
        <f>VLOOKUP($E733,'ALL-GTK-MI-MTS-MA'!$E$13:$CF$361,'ALL-GTK-MI-MTS-MA'!BR$6,FALSE)</f>
        <v>0</v>
      </c>
      <c r="BS733" s="9">
        <f>VLOOKUP($E733,'ALL-GTK-MI-MTS-MA'!$E$13:$CF$361,'ALL-GTK-MI-MTS-MA'!BS$6,FALSE)</f>
        <v>0</v>
      </c>
      <c r="BT733" s="9">
        <f>VLOOKUP($E733,'ALL-GTK-MI-MTS-MA'!$E$13:$CF$361,'ALL-GTK-MI-MTS-MA'!BT$6,FALSE)</f>
        <v>0</v>
      </c>
      <c r="BU733" s="299">
        <f t="shared" si="425"/>
        <v>0</v>
      </c>
      <c r="BV733" s="299">
        <f t="shared" si="426"/>
        <v>2</v>
      </c>
      <c r="BW733" s="44">
        <f t="shared" si="427"/>
        <v>0</v>
      </c>
      <c r="BX733" s="44">
        <f t="shared" si="428"/>
        <v>2</v>
      </c>
      <c r="BY733" s="11">
        <f t="shared" si="429"/>
        <v>2</v>
      </c>
      <c r="BZ733" s="14">
        <f t="shared" si="430"/>
        <v>6</v>
      </c>
      <c r="CA733" s="14">
        <f t="shared" si="431"/>
        <v>1</v>
      </c>
      <c r="CB733" s="13">
        <f t="shared" si="432"/>
        <v>0</v>
      </c>
      <c r="CC733" s="13">
        <f t="shared" si="433"/>
        <v>2</v>
      </c>
      <c r="CD733" s="312">
        <f t="shared" si="434"/>
        <v>6</v>
      </c>
      <c r="CE733" s="312">
        <f t="shared" si="435"/>
        <v>3</v>
      </c>
      <c r="CF733" s="313">
        <f t="shared" si="436"/>
        <v>9</v>
      </c>
      <c r="CG733" s="302" t="str">
        <f t="shared" si="437"/>
        <v>OK</v>
      </c>
    </row>
    <row r="734" spans="1:85" ht="14.25" x14ac:dyDescent="0.25">
      <c r="A734" s="6">
        <v>722</v>
      </c>
      <c r="B734" s="495">
        <v>52</v>
      </c>
      <c r="C734" s="495" t="s">
        <v>265</v>
      </c>
      <c r="D734" s="496" t="s">
        <v>22</v>
      </c>
      <c r="E734" s="626">
        <v>60712712</v>
      </c>
      <c r="F734" s="627" t="s">
        <v>848</v>
      </c>
      <c r="G734" s="624" t="s">
        <v>53</v>
      </c>
      <c r="H734" s="9">
        <f>VLOOKUP($E734,'ALL-GTK-MI-MTS-MA'!$E$13:$CF$361,'ALL-GTK-MI-MTS-MA'!H$6,FALSE)</f>
        <v>0</v>
      </c>
      <c r="I734" s="9">
        <f>VLOOKUP($E734,'ALL-GTK-MI-MTS-MA'!$E$13:$CF$361,'ALL-GTK-MI-MTS-MA'!I$6,FALSE)</f>
        <v>0</v>
      </c>
      <c r="J734" s="9">
        <f>VLOOKUP($E734,'ALL-GTK-MI-MTS-MA'!$E$13:$CF$361,'ALL-GTK-MI-MTS-MA'!J$6,FALSE)</f>
        <v>0</v>
      </c>
      <c r="K734" s="9">
        <f>VLOOKUP($E734,'ALL-GTK-MI-MTS-MA'!$E$13:$CF$361,'ALL-GTK-MI-MTS-MA'!K$6,FALSE)</f>
        <v>0</v>
      </c>
      <c r="L734" s="9">
        <f>VLOOKUP($E734,'ALL-GTK-MI-MTS-MA'!$E$13:$CF$361,'ALL-GTK-MI-MTS-MA'!L$6,FALSE)</f>
        <v>0</v>
      </c>
      <c r="M734" s="9">
        <f>VLOOKUP($E734,'ALL-GTK-MI-MTS-MA'!$E$13:$CF$361,'ALL-GTK-MI-MTS-MA'!M$6,FALSE)</f>
        <v>0</v>
      </c>
      <c r="N734" s="9">
        <f>VLOOKUP($E734,'ALL-GTK-MI-MTS-MA'!$E$13:$CF$361,'ALL-GTK-MI-MTS-MA'!N$6,FALSE)</f>
        <v>0</v>
      </c>
      <c r="O734" s="9">
        <f>VLOOKUP($E734,'ALL-GTK-MI-MTS-MA'!$E$13:$CF$361,'ALL-GTK-MI-MTS-MA'!O$6,FALSE)</f>
        <v>0</v>
      </c>
      <c r="P734" s="299">
        <f t="shared" si="402"/>
        <v>0</v>
      </c>
      <c r="Q734" s="299">
        <f t="shared" si="403"/>
        <v>0</v>
      </c>
      <c r="R734" s="300">
        <f t="shared" si="404"/>
        <v>0</v>
      </c>
      <c r="S734" s="9">
        <f>VLOOKUP($E734,'ALL-GTK-MI-MTS-MA'!$E$13:$CF$361,'ALL-GTK-MI-MTS-MA'!S$6,FALSE)</f>
        <v>3</v>
      </c>
      <c r="T734" s="9">
        <f>VLOOKUP($E734,'ALL-GTK-MI-MTS-MA'!$E$13:$CF$361,'ALL-GTK-MI-MTS-MA'!T$6,FALSE)</f>
        <v>5</v>
      </c>
      <c r="U734" s="9">
        <f>VLOOKUP($E734,'ALL-GTK-MI-MTS-MA'!$E$13:$CF$361,'ALL-GTK-MI-MTS-MA'!U$6,FALSE)</f>
        <v>0</v>
      </c>
      <c r="V734" s="9">
        <f>VLOOKUP($E734,'ALL-GTK-MI-MTS-MA'!$E$13:$CF$361,'ALL-GTK-MI-MTS-MA'!V$6,FALSE)</f>
        <v>0</v>
      </c>
      <c r="W734" s="9">
        <f>VLOOKUP($E734,'ALL-GTK-MI-MTS-MA'!$E$13:$CF$361,'ALL-GTK-MI-MTS-MA'!W$6,FALSE)</f>
        <v>0</v>
      </c>
      <c r="X734" s="9">
        <f>VLOOKUP($E734,'ALL-GTK-MI-MTS-MA'!$E$13:$CF$361,'ALL-GTK-MI-MTS-MA'!X$6,FALSE)</f>
        <v>0</v>
      </c>
      <c r="Y734" s="299">
        <f t="shared" si="405"/>
        <v>3</v>
      </c>
      <c r="Z734" s="299">
        <f t="shared" si="406"/>
        <v>5</v>
      </c>
      <c r="AA734" s="10">
        <f t="shared" si="407"/>
        <v>8</v>
      </c>
      <c r="AB734" s="44">
        <f t="shared" si="408"/>
        <v>3</v>
      </c>
      <c r="AC734" s="44">
        <f t="shared" si="409"/>
        <v>5</v>
      </c>
      <c r="AD734" s="11">
        <f t="shared" si="410"/>
        <v>8</v>
      </c>
      <c r="AE734" s="9">
        <f>VLOOKUP($E734,'ALL-GTK-MI-MTS-MA'!$E$13:$CF$361,'ALL-GTK-MI-MTS-MA'!AE$6,FALSE)</f>
        <v>1</v>
      </c>
      <c r="AF734" s="9">
        <f>VLOOKUP($E734,'ALL-GTK-MI-MTS-MA'!$E$13:$CF$361,'ALL-GTK-MI-MTS-MA'!AF$6,FALSE)</f>
        <v>3</v>
      </c>
      <c r="AG734" s="10">
        <f t="shared" si="411"/>
        <v>4</v>
      </c>
      <c r="AH734" s="9">
        <f>VLOOKUP($E734,'ALL-GTK-MI-MTS-MA'!$E$13:$CF$361,'ALL-GTK-MI-MTS-MA'!AH$6,FALSE)</f>
        <v>2</v>
      </c>
      <c r="AI734" s="9">
        <f>VLOOKUP($E734,'ALL-GTK-MI-MTS-MA'!$E$13:$CF$361,'ALL-GTK-MI-MTS-MA'!AI$6,FALSE)</f>
        <v>2</v>
      </c>
      <c r="AJ734" s="10">
        <f t="shared" si="412"/>
        <v>4</v>
      </c>
      <c r="AK734" s="44">
        <f t="shared" si="413"/>
        <v>3</v>
      </c>
      <c r="AL734" s="44">
        <f t="shared" si="414"/>
        <v>5</v>
      </c>
      <c r="AM734" s="11">
        <f t="shared" si="415"/>
        <v>8</v>
      </c>
      <c r="AN734" s="299">
        <v>0</v>
      </c>
      <c r="AO734" s="299">
        <v>0</v>
      </c>
      <c r="AP734" s="9">
        <f>VLOOKUP($E734,'ALL-GTK-MI-MTS-MA'!$E$13:$CF$361,'ALL-GTK-MI-MTS-MA'!AP$6,FALSE)</f>
        <v>0</v>
      </c>
      <c r="AQ734" s="9">
        <f>VLOOKUP($E734,'ALL-GTK-MI-MTS-MA'!$E$13:$CF$361,'ALL-GTK-MI-MTS-MA'!AQ$6,FALSE)</f>
        <v>0</v>
      </c>
      <c r="AR734" s="9">
        <f>VLOOKUP($E734,'ALL-GTK-MI-MTS-MA'!$E$13:$CF$361,'ALL-GTK-MI-MTS-MA'!AR$6,FALSE)</f>
        <v>0</v>
      </c>
      <c r="AS734" s="9">
        <f>VLOOKUP($E734,'ALL-GTK-MI-MTS-MA'!$E$13:$CF$361,'ALL-GTK-MI-MTS-MA'!AS$6,FALSE)</f>
        <v>0</v>
      </c>
      <c r="AT734" s="9">
        <f>VLOOKUP($E734,'ALL-GTK-MI-MTS-MA'!$E$13:$CF$361,'ALL-GTK-MI-MTS-MA'!AT$6,FALSE)</f>
        <v>0</v>
      </c>
      <c r="AU734" s="9">
        <f>VLOOKUP($E734,'ALL-GTK-MI-MTS-MA'!$E$13:$CF$361,'ALL-GTK-MI-MTS-MA'!AU$6,FALSE)</f>
        <v>0</v>
      </c>
      <c r="AV734" s="590">
        <f>VLOOKUP($E734,'ALL-GTK-MI-MTS-MA'!$E$13:$CF$361,'ALL-GTK-MI-MTS-MA'!AV$6,FALSE)</f>
        <v>0</v>
      </c>
      <c r="AW734" s="590">
        <f>VLOOKUP($E734,'ALL-GTK-MI-MTS-MA'!$E$13:$CF$361,'ALL-GTK-MI-MTS-MA'!AW$6,FALSE)</f>
        <v>0</v>
      </c>
      <c r="AX734" s="9">
        <f>VLOOKUP($E734,'ALL-GTK-MI-MTS-MA'!$E$13:$CF$361,'ALL-GTK-MI-MTS-MA'!AX$6,FALSE)</f>
        <v>2</v>
      </c>
      <c r="AY734" s="9">
        <f>VLOOKUP($E734,'ALL-GTK-MI-MTS-MA'!$E$13:$CF$361,'ALL-GTK-MI-MTS-MA'!AY$6,FALSE)</f>
        <v>5</v>
      </c>
      <c r="AZ734" s="9">
        <f>VLOOKUP($E734,'ALL-GTK-MI-MTS-MA'!$E$13:$CF$361,'ALL-GTK-MI-MTS-MA'!AZ$6,FALSE)</f>
        <v>1</v>
      </c>
      <c r="BA734" s="9">
        <f>VLOOKUP($E734,'ALL-GTK-MI-MTS-MA'!$E$13:$CF$361,'ALL-GTK-MI-MTS-MA'!BA$6,FALSE)</f>
        <v>0</v>
      </c>
      <c r="BB734" s="9">
        <f>VLOOKUP($E734,'ALL-GTK-MI-MTS-MA'!$E$13:$CF$361,'ALL-GTK-MI-MTS-MA'!BB$6,FALSE)</f>
        <v>0</v>
      </c>
      <c r="BC734" s="9">
        <f>VLOOKUP($E734,'ALL-GTK-MI-MTS-MA'!$E$13:$CF$361,'ALL-GTK-MI-MTS-MA'!BC$6,FALSE)</f>
        <v>0</v>
      </c>
      <c r="BD734" s="310">
        <f t="shared" si="416"/>
        <v>0</v>
      </c>
      <c r="BE734" s="310">
        <f t="shared" si="417"/>
        <v>0</v>
      </c>
      <c r="BF734" s="10">
        <f t="shared" si="418"/>
        <v>0</v>
      </c>
      <c r="BG734" s="311">
        <f t="shared" si="419"/>
        <v>3</v>
      </c>
      <c r="BH734" s="311">
        <f t="shared" si="420"/>
        <v>5</v>
      </c>
      <c r="BI734" s="10">
        <f t="shared" si="421"/>
        <v>8</v>
      </c>
      <c r="BJ734" s="44">
        <f t="shared" si="422"/>
        <v>3</v>
      </c>
      <c r="BK734" s="44">
        <f t="shared" si="423"/>
        <v>5</v>
      </c>
      <c r="BL734" s="11">
        <f t="shared" si="424"/>
        <v>8</v>
      </c>
      <c r="BM734" s="9">
        <f>VLOOKUP($E734,'ALL-GTK-MI-MTS-MA'!$E$13:$CF$361,'ALL-GTK-MI-MTS-MA'!BM$6,FALSE)</f>
        <v>0</v>
      </c>
      <c r="BN734" s="9">
        <f>VLOOKUP($E734,'ALL-GTK-MI-MTS-MA'!$E$13:$CF$361,'ALL-GTK-MI-MTS-MA'!BN$6,FALSE)</f>
        <v>0</v>
      </c>
      <c r="BO734" s="9">
        <f>VLOOKUP($E734,'ALL-GTK-MI-MTS-MA'!$E$13:$CF$361,'ALL-GTK-MI-MTS-MA'!BO$6,FALSE)</f>
        <v>2</v>
      </c>
      <c r="BP734" s="9">
        <f>VLOOKUP($E734,'ALL-GTK-MI-MTS-MA'!$E$13:$CF$361,'ALL-GTK-MI-MTS-MA'!BP$6,FALSE)</f>
        <v>1</v>
      </c>
      <c r="BQ734" s="9">
        <f>VLOOKUP($E734,'ALL-GTK-MI-MTS-MA'!$E$13:$CF$361,'ALL-GTK-MI-MTS-MA'!BQ$6,FALSE)</f>
        <v>0</v>
      </c>
      <c r="BR734" s="9">
        <f>VLOOKUP($E734,'ALL-GTK-MI-MTS-MA'!$E$13:$CF$361,'ALL-GTK-MI-MTS-MA'!BR$6,FALSE)</f>
        <v>0</v>
      </c>
      <c r="BS734" s="9">
        <f>VLOOKUP($E734,'ALL-GTK-MI-MTS-MA'!$E$13:$CF$361,'ALL-GTK-MI-MTS-MA'!BS$6,FALSE)</f>
        <v>0</v>
      </c>
      <c r="BT734" s="9">
        <f>VLOOKUP($E734,'ALL-GTK-MI-MTS-MA'!$E$13:$CF$361,'ALL-GTK-MI-MTS-MA'!BT$6,FALSE)</f>
        <v>0</v>
      </c>
      <c r="BU734" s="299">
        <f t="shared" si="425"/>
        <v>2</v>
      </c>
      <c r="BV734" s="299">
        <f t="shared" si="426"/>
        <v>1</v>
      </c>
      <c r="BW734" s="44">
        <f t="shared" si="427"/>
        <v>2</v>
      </c>
      <c r="BX734" s="44">
        <f t="shared" si="428"/>
        <v>1</v>
      </c>
      <c r="BY734" s="11">
        <f t="shared" si="429"/>
        <v>3</v>
      </c>
      <c r="BZ734" s="14">
        <f t="shared" si="430"/>
        <v>3</v>
      </c>
      <c r="CA734" s="14">
        <f t="shared" si="431"/>
        <v>5</v>
      </c>
      <c r="CB734" s="13">
        <f t="shared" si="432"/>
        <v>2</v>
      </c>
      <c r="CC734" s="13">
        <f t="shared" si="433"/>
        <v>1</v>
      </c>
      <c r="CD734" s="312">
        <f t="shared" si="434"/>
        <v>5</v>
      </c>
      <c r="CE734" s="312">
        <f t="shared" si="435"/>
        <v>6</v>
      </c>
      <c r="CF734" s="313">
        <f t="shared" si="436"/>
        <v>11</v>
      </c>
      <c r="CG734" s="302" t="str">
        <f t="shared" si="437"/>
        <v>OK</v>
      </c>
    </row>
    <row r="735" spans="1:85" ht="14.25" x14ac:dyDescent="0.25">
      <c r="A735" s="6">
        <v>723</v>
      </c>
      <c r="B735" s="495">
        <v>53</v>
      </c>
      <c r="C735" s="495" t="s">
        <v>265</v>
      </c>
      <c r="D735" s="496" t="s">
        <v>23</v>
      </c>
      <c r="E735" s="626">
        <v>60712675</v>
      </c>
      <c r="F735" s="627" t="s">
        <v>849</v>
      </c>
      <c r="G735" s="624" t="s">
        <v>53</v>
      </c>
      <c r="H735" s="9">
        <f>VLOOKUP($E735,'ALL-GTK-MI-MTS-MA'!$E$13:$CF$361,'ALL-GTK-MI-MTS-MA'!H$6,FALSE)</f>
        <v>0</v>
      </c>
      <c r="I735" s="9">
        <f>VLOOKUP($E735,'ALL-GTK-MI-MTS-MA'!$E$13:$CF$361,'ALL-GTK-MI-MTS-MA'!I$6,FALSE)</f>
        <v>0</v>
      </c>
      <c r="J735" s="9">
        <f>VLOOKUP($E735,'ALL-GTK-MI-MTS-MA'!$E$13:$CF$361,'ALL-GTK-MI-MTS-MA'!J$6,FALSE)</f>
        <v>0</v>
      </c>
      <c r="K735" s="9">
        <f>VLOOKUP($E735,'ALL-GTK-MI-MTS-MA'!$E$13:$CF$361,'ALL-GTK-MI-MTS-MA'!K$6,FALSE)</f>
        <v>0</v>
      </c>
      <c r="L735" s="9">
        <f>VLOOKUP($E735,'ALL-GTK-MI-MTS-MA'!$E$13:$CF$361,'ALL-GTK-MI-MTS-MA'!L$6,FALSE)</f>
        <v>0</v>
      </c>
      <c r="M735" s="9">
        <f>VLOOKUP($E735,'ALL-GTK-MI-MTS-MA'!$E$13:$CF$361,'ALL-GTK-MI-MTS-MA'!M$6,FALSE)</f>
        <v>0</v>
      </c>
      <c r="N735" s="9">
        <f>VLOOKUP($E735,'ALL-GTK-MI-MTS-MA'!$E$13:$CF$361,'ALL-GTK-MI-MTS-MA'!N$6,FALSE)</f>
        <v>1</v>
      </c>
      <c r="O735" s="9">
        <f>VLOOKUP($E735,'ALL-GTK-MI-MTS-MA'!$E$13:$CF$361,'ALL-GTK-MI-MTS-MA'!O$6,FALSE)</f>
        <v>1</v>
      </c>
      <c r="P735" s="299">
        <f t="shared" si="402"/>
        <v>1</v>
      </c>
      <c r="Q735" s="299">
        <f t="shared" si="403"/>
        <v>1</v>
      </c>
      <c r="R735" s="300">
        <f t="shared" si="404"/>
        <v>2</v>
      </c>
      <c r="S735" s="9">
        <f>VLOOKUP($E735,'ALL-GTK-MI-MTS-MA'!$E$13:$CF$361,'ALL-GTK-MI-MTS-MA'!S$6,FALSE)</f>
        <v>7</v>
      </c>
      <c r="T735" s="9">
        <f>VLOOKUP($E735,'ALL-GTK-MI-MTS-MA'!$E$13:$CF$361,'ALL-GTK-MI-MTS-MA'!T$6,FALSE)</f>
        <v>2</v>
      </c>
      <c r="U735" s="9">
        <f>VLOOKUP($E735,'ALL-GTK-MI-MTS-MA'!$E$13:$CF$361,'ALL-GTK-MI-MTS-MA'!U$6,FALSE)</f>
        <v>0</v>
      </c>
      <c r="V735" s="9">
        <f>VLOOKUP($E735,'ALL-GTK-MI-MTS-MA'!$E$13:$CF$361,'ALL-GTK-MI-MTS-MA'!V$6,FALSE)</f>
        <v>0</v>
      </c>
      <c r="W735" s="9">
        <f>VLOOKUP($E735,'ALL-GTK-MI-MTS-MA'!$E$13:$CF$361,'ALL-GTK-MI-MTS-MA'!W$6,FALSE)</f>
        <v>0</v>
      </c>
      <c r="X735" s="9">
        <f>VLOOKUP($E735,'ALL-GTK-MI-MTS-MA'!$E$13:$CF$361,'ALL-GTK-MI-MTS-MA'!X$6,FALSE)</f>
        <v>0</v>
      </c>
      <c r="Y735" s="299">
        <f t="shared" si="405"/>
        <v>7</v>
      </c>
      <c r="Z735" s="299">
        <f t="shared" si="406"/>
        <v>2</v>
      </c>
      <c r="AA735" s="10">
        <f t="shared" si="407"/>
        <v>9</v>
      </c>
      <c r="AB735" s="44">
        <f t="shared" si="408"/>
        <v>8</v>
      </c>
      <c r="AC735" s="44">
        <f t="shared" si="409"/>
        <v>3</v>
      </c>
      <c r="AD735" s="11">
        <f t="shared" si="410"/>
        <v>11</v>
      </c>
      <c r="AE735" s="9">
        <f>VLOOKUP($E735,'ALL-GTK-MI-MTS-MA'!$E$13:$CF$361,'ALL-GTK-MI-MTS-MA'!AE$6,FALSE)</f>
        <v>3</v>
      </c>
      <c r="AF735" s="9">
        <f>VLOOKUP($E735,'ALL-GTK-MI-MTS-MA'!$E$13:$CF$361,'ALL-GTK-MI-MTS-MA'!AF$6,FALSE)</f>
        <v>1</v>
      </c>
      <c r="AG735" s="10">
        <f t="shared" si="411"/>
        <v>4</v>
      </c>
      <c r="AH735" s="9">
        <f>VLOOKUP($E735,'ALL-GTK-MI-MTS-MA'!$E$13:$CF$361,'ALL-GTK-MI-MTS-MA'!AH$6,FALSE)</f>
        <v>5</v>
      </c>
      <c r="AI735" s="9">
        <f>VLOOKUP($E735,'ALL-GTK-MI-MTS-MA'!$E$13:$CF$361,'ALL-GTK-MI-MTS-MA'!AI$6,FALSE)</f>
        <v>2</v>
      </c>
      <c r="AJ735" s="10">
        <f t="shared" si="412"/>
        <v>7</v>
      </c>
      <c r="AK735" s="44">
        <f t="shared" si="413"/>
        <v>8</v>
      </c>
      <c r="AL735" s="44">
        <f t="shared" si="414"/>
        <v>3</v>
      </c>
      <c r="AM735" s="11">
        <f t="shared" si="415"/>
        <v>11</v>
      </c>
      <c r="AN735" s="299">
        <v>0</v>
      </c>
      <c r="AO735" s="299">
        <v>0</v>
      </c>
      <c r="AP735" s="9">
        <f>VLOOKUP($E735,'ALL-GTK-MI-MTS-MA'!$E$13:$CF$361,'ALL-GTK-MI-MTS-MA'!AP$6,FALSE)</f>
        <v>0</v>
      </c>
      <c r="AQ735" s="9">
        <f>VLOOKUP($E735,'ALL-GTK-MI-MTS-MA'!$E$13:$CF$361,'ALL-GTK-MI-MTS-MA'!AQ$6,FALSE)</f>
        <v>0</v>
      </c>
      <c r="AR735" s="9">
        <f>VLOOKUP($E735,'ALL-GTK-MI-MTS-MA'!$E$13:$CF$361,'ALL-GTK-MI-MTS-MA'!AR$6,FALSE)</f>
        <v>0</v>
      </c>
      <c r="AS735" s="9">
        <f>VLOOKUP($E735,'ALL-GTK-MI-MTS-MA'!$E$13:$CF$361,'ALL-GTK-MI-MTS-MA'!AS$6,FALSE)</f>
        <v>0</v>
      </c>
      <c r="AT735" s="9">
        <f>VLOOKUP($E735,'ALL-GTK-MI-MTS-MA'!$E$13:$CF$361,'ALL-GTK-MI-MTS-MA'!AT$6,FALSE)</f>
        <v>3</v>
      </c>
      <c r="AU735" s="9">
        <f>VLOOKUP($E735,'ALL-GTK-MI-MTS-MA'!$E$13:$CF$361,'ALL-GTK-MI-MTS-MA'!AU$6,FALSE)</f>
        <v>0</v>
      </c>
      <c r="AV735" s="590">
        <f>VLOOKUP($E735,'ALL-GTK-MI-MTS-MA'!$E$13:$CF$361,'ALL-GTK-MI-MTS-MA'!AV$6,FALSE)</f>
        <v>0</v>
      </c>
      <c r="AW735" s="590">
        <f>VLOOKUP($E735,'ALL-GTK-MI-MTS-MA'!$E$13:$CF$361,'ALL-GTK-MI-MTS-MA'!AW$6,FALSE)</f>
        <v>0</v>
      </c>
      <c r="AX735" s="9">
        <f>VLOOKUP($E735,'ALL-GTK-MI-MTS-MA'!$E$13:$CF$361,'ALL-GTK-MI-MTS-MA'!AX$6,FALSE)</f>
        <v>5</v>
      </c>
      <c r="AY735" s="9">
        <f>VLOOKUP($E735,'ALL-GTK-MI-MTS-MA'!$E$13:$CF$361,'ALL-GTK-MI-MTS-MA'!AY$6,FALSE)</f>
        <v>2</v>
      </c>
      <c r="AZ735" s="9">
        <f>VLOOKUP($E735,'ALL-GTK-MI-MTS-MA'!$E$13:$CF$361,'ALL-GTK-MI-MTS-MA'!AZ$6,FALSE)</f>
        <v>0</v>
      </c>
      <c r="BA735" s="9">
        <f>VLOOKUP($E735,'ALL-GTK-MI-MTS-MA'!$E$13:$CF$361,'ALL-GTK-MI-MTS-MA'!BA$6,FALSE)</f>
        <v>1</v>
      </c>
      <c r="BB735" s="9">
        <f>VLOOKUP($E735,'ALL-GTK-MI-MTS-MA'!$E$13:$CF$361,'ALL-GTK-MI-MTS-MA'!BB$6,FALSE)</f>
        <v>0</v>
      </c>
      <c r="BC735" s="9">
        <f>VLOOKUP($E735,'ALL-GTK-MI-MTS-MA'!$E$13:$CF$361,'ALL-GTK-MI-MTS-MA'!BC$6,FALSE)</f>
        <v>0</v>
      </c>
      <c r="BD735" s="310">
        <f t="shared" si="416"/>
        <v>3</v>
      </c>
      <c r="BE735" s="310">
        <f t="shared" si="417"/>
        <v>0</v>
      </c>
      <c r="BF735" s="10">
        <f t="shared" si="418"/>
        <v>3</v>
      </c>
      <c r="BG735" s="311">
        <f t="shared" si="419"/>
        <v>5</v>
      </c>
      <c r="BH735" s="311">
        <f t="shared" si="420"/>
        <v>3</v>
      </c>
      <c r="BI735" s="10">
        <f t="shared" si="421"/>
        <v>8</v>
      </c>
      <c r="BJ735" s="44">
        <f t="shared" si="422"/>
        <v>8</v>
      </c>
      <c r="BK735" s="44">
        <f t="shared" si="423"/>
        <v>3</v>
      </c>
      <c r="BL735" s="11">
        <f t="shared" si="424"/>
        <v>11</v>
      </c>
      <c r="BM735" s="9">
        <f>VLOOKUP($E735,'ALL-GTK-MI-MTS-MA'!$E$13:$CF$361,'ALL-GTK-MI-MTS-MA'!BM$6,FALSE)</f>
        <v>0</v>
      </c>
      <c r="BN735" s="9">
        <f>VLOOKUP($E735,'ALL-GTK-MI-MTS-MA'!$E$13:$CF$361,'ALL-GTK-MI-MTS-MA'!BN$6,FALSE)</f>
        <v>0</v>
      </c>
      <c r="BO735" s="9">
        <f>VLOOKUP($E735,'ALL-GTK-MI-MTS-MA'!$E$13:$CF$361,'ALL-GTK-MI-MTS-MA'!BO$6,FALSE)</f>
        <v>0</v>
      </c>
      <c r="BP735" s="9">
        <f>VLOOKUP($E735,'ALL-GTK-MI-MTS-MA'!$E$13:$CF$361,'ALL-GTK-MI-MTS-MA'!BP$6,FALSE)</f>
        <v>0</v>
      </c>
      <c r="BQ735" s="9">
        <f>VLOOKUP($E735,'ALL-GTK-MI-MTS-MA'!$E$13:$CF$361,'ALL-GTK-MI-MTS-MA'!BQ$6,FALSE)</f>
        <v>0</v>
      </c>
      <c r="BR735" s="9">
        <f>VLOOKUP($E735,'ALL-GTK-MI-MTS-MA'!$E$13:$CF$361,'ALL-GTK-MI-MTS-MA'!BR$6,FALSE)</f>
        <v>0</v>
      </c>
      <c r="BS735" s="9">
        <f>VLOOKUP($E735,'ALL-GTK-MI-MTS-MA'!$E$13:$CF$361,'ALL-GTK-MI-MTS-MA'!BS$6,FALSE)</f>
        <v>0</v>
      </c>
      <c r="BT735" s="9">
        <f>VLOOKUP($E735,'ALL-GTK-MI-MTS-MA'!$E$13:$CF$361,'ALL-GTK-MI-MTS-MA'!BT$6,FALSE)</f>
        <v>0</v>
      </c>
      <c r="BU735" s="299">
        <f t="shared" si="425"/>
        <v>0</v>
      </c>
      <c r="BV735" s="299">
        <f t="shared" si="426"/>
        <v>0</v>
      </c>
      <c r="BW735" s="44">
        <f t="shared" si="427"/>
        <v>0</v>
      </c>
      <c r="BX735" s="44">
        <f t="shared" si="428"/>
        <v>0</v>
      </c>
      <c r="BY735" s="11">
        <f t="shared" si="429"/>
        <v>0</v>
      </c>
      <c r="BZ735" s="14">
        <f t="shared" si="430"/>
        <v>8</v>
      </c>
      <c r="CA735" s="14">
        <f t="shared" si="431"/>
        <v>3</v>
      </c>
      <c r="CB735" s="13">
        <f t="shared" si="432"/>
        <v>0</v>
      </c>
      <c r="CC735" s="13">
        <f t="shared" si="433"/>
        <v>0</v>
      </c>
      <c r="CD735" s="312">
        <f t="shared" si="434"/>
        <v>8</v>
      </c>
      <c r="CE735" s="312">
        <f t="shared" si="435"/>
        <v>3</v>
      </c>
      <c r="CF735" s="313">
        <f t="shared" si="436"/>
        <v>11</v>
      </c>
      <c r="CG735" s="302" t="str">
        <f t="shared" si="437"/>
        <v>OK</v>
      </c>
    </row>
    <row r="736" spans="1:85" ht="14.25" x14ac:dyDescent="0.25">
      <c r="A736" s="6">
        <v>724</v>
      </c>
      <c r="B736" s="495">
        <v>54</v>
      </c>
      <c r="C736" s="495" t="s">
        <v>265</v>
      </c>
      <c r="D736" s="496" t="s">
        <v>23</v>
      </c>
      <c r="E736" s="626">
        <v>60712676</v>
      </c>
      <c r="F736" s="627" t="s">
        <v>850</v>
      </c>
      <c r="G736" s="624" t="s">
        <v>53</v>
      </c>
      <c r="H736" s="9">
        <f>VLOOKUP($E736,'ALL-GTK-MI-MTS-MA'!$E$13:$CF$361,'ALL-GTK-MI-MTS-MA'!H$6,FALSE)</f>
        <v>0</v>
      </c>
      <c r="I736" s="9">
        <f>VLOOKUP($E736,'ALL-GTK-MI-MTS-MA'!$E$13:$CF$361,'ALL-GTK-MI-MTS-MA'!I$6,FALSE)</f>
        <v>0</v>
      </c>
      <c r="J736" s="9">
        <f>VLOOKUP($E736,'ALL-GTK-MI-MTS-MA'!$E$13:$CF$361,'ALL-GTK-MI-MTS-MA'!J$6,FALSE)</f>
        <v>0</v>
      </c>
      <c r="K736" s="9">
        <f>VLOOKUP($E736,'ALL-GTK-MI-MTS-MA'!$E$13:$CF$361,'ALL-GTK-MI-MTS-MA'!K$6,FALSE)</f>
        <v>0</v>
      </c>
      <c r="L736" s="9">
        <f>VLOOKUP($E736,'ALL-GTK-MI-MTS-MA'!$E$13:$CF$361,'ALL-GTK-MI-MTS-MA'!L$6,FALSE)</f>
        <v>0</v>
      </c>
      <c r="M736" s="9">
        <f>VLOOKUP($E736,'ALL-GTK-MI-MTS-MA'!$E$13:$CF$361,'ALL-GTK-MI-MTS-MA'!M$6,FALSE)</f>
        <v>0</v>
      </c>
      <c r="N736" s="9">
        <f>VLOOKUP($E736,'ALL-GTK-MI-MTS-MA'!$E$13:$CF$361,'ALL-GTK-MI-MTS-MA'!N$6,FALSE)</f>
        <v>2</v>
      </c>
      <c r="O736" s="9">
        <f>VLOOKUP($E736,'ALL-GTK-MI-MTS-MA'!$E$13:$CF$361,'ALL-GTK-MI-MTS-MA'!O$6,FALSE)</f>
        <v>0</v>
      </c>
      <c r="P736" s="299">
        <f t="shared" si="402"/>
        <v>2</v>
      </c>
      <c r="Q736" s="299">
        <f t="shared" si="403"/>
        <v>0</v>
      </c>
      <c r="R736" s="300">
        <f t="shared" si="404"/>
        <v>2</v>
      </c>
      <c r="S736" s="9">
        <f>VLOOKUP($E736,'ALL-GTK-MI-MTS-MA'!$E$13:$CF$361,'ALL-GTK-MI-MTS-MA'!S$6,FALSE)</f>
        <v>3</v>
      </c>
      <c r="T736" s="9">
        <f>VLOOKUP($E736,'ALL-GTK-MI-MTS-MA'!$E$13:$CF$361,'ALL-GTK-MI-MTS-MA'!T$6,FALSE)</f>
        <v>3</v>
      </c>
      <c r="U736" s="9">
        <f>VLOOKUP($E736,'ALL-GTK-MI-MTS-MA'!$E$13:$CF$361,'ALL-GTK-MI-MTS-MA'!U$6,FALSE)</f>
        <v>0</v>
      </c>
      <c r="V736" s="9">
        <f>VLOOKUP($E736,'ALL-GTK-MI-MTS-MA'!$E$13:$CF$361,'ALL-GTK-MI-MTS-MA'!V$6,FALSE)</f>
        <v>0</v>
      </c>
      <c r="W736" s="9">
        <f>VLOOKUP($E736,'ALL-GTK-MI-MTS-MA'!$E$13:$CF$361,'ALL-GTK-MI-MTS-MA'!W$6,FALSE)</f>
        <v>0</v>
      </c>
      <c r="X736" s="9">
        <f>VLOOKUP($E736,'ALL-GTK-MI-MTS-MA'!$E$13:$CF$361,'ALL-GTK-MI-MTS-MA'!X$6,FALSE)</f>
        <v>0</v>
      </c>
      <c r="Y736" s="299">
        <f t="shared" si="405"/>
        <v>3</v>
      </c>
      <c r="Z736" s="299">
        <f t="shared" si="406"/>
        <v>3</v>
      </c>
      <c r="AA736" s="10">
        <f t="shared" si="407"/>
        <v>6</v>
      </c>
      <c r="AB736" s="44">
        <f t="shared" si="408"/>
        <v>5</v>
      </c>
      <c r="AC736" s="44">
        <f t="shared" si="409"/>
        <v>3</v>
      </c>
      <c r="AD736" s="11">
        <f t="shared" si="410"/>
        <v>8</v>
      </c>
      <c r="AE736" s="9">
        <f>VLOOKUP($E736,'ALL-GTK-MI-MTS-MA'!$E$13:$CF$361,'ALL-GTK-MI-MTS-MA'!AE$6,FALSE)</f>
        <v>0</v>
      </c>
      <c r="AF736" s="9">
        <f>VLOOKUP($E736,'ALL-GTK-MI-MTS-MA'!$E$13:$CF$361,'ALL-GTK-MI-MTS-MA'!AF$6,FALSE)</f>
        <v>1</v>
      </c>
      <c r="AG736" s="10">
        <f t="shared" si="411"/>
        <v>1</v>
      </c>
      <c r="AH736" s="9">
        <f>VLOOKUP($E736,'ALL-GTK-MI-MTS-MA'!$E$13:$CF$361,'ALL-GTK-MI-MTS-MA'!AH$6,FALSE)</f>
        <v>5</v>
      </c>
      <c r="AI736" s="9">
        <f>VLOOKUP($E736,'ALL-GTK-MI-MTS-MA'!$E$13:$CF$361,'ALL-GTK-MI-MTS-MA'!AI$6,FALSE)</f>
        <v>2</v>
      </c>
      <c r="AJ736" s="10">
        <f t="shared" si="412"/>
        <v>7</v>
      </c>
      <c r="AK736" s="44">
        <f t="shared" si="413"/>
        <v>5</v>
      </c>
      <c r="AL736" s="44">
        <f t="shared" si="414"/>
        <v>3</v>
      </c>
      <c r="AM736" s="11">
        <f t="shared" si="415"/>
        <v>8</v>
      </c>
      <c r="AN736" s="299">
        <v>0</v>
      </c>
      <c r="AO736" s="299">
        <v>0</v>
      </c>
      <c r="AP736" s="9">
        <f>VLOOKUP($E736,'ALL-GTK-MI-MTS-MA'!$E$13:$CF$361,'ALL-GTK-MI-MTS-MA'!AP$6,FALSE)</f>
        <v>0</v>
      </c>
      <c r="AQ736" s="9">
        <f>VLOOKUP($E736,'ALL-GTK-MI-MTS-MA'!$E$13:$CF$361,'ALL-GTK-MI-MTS-MA'!AQ$6,FALSE)</f>
        <v>0</v>
      </c>
      <c r="AR736" s="9">
        <f>VLOOKUP($E736,'ALL-GTK-MI-MTS-MA'!$E$13:$CF$361,'ALL-GTK-MI-MTS-MA'!AR$6,FALSE)</f>
        <v>0</v>
      </c>
      <c r="AS736" s="9">
        <f>VLOOKUP($E736,'ALL-GTK-MI-MTS-MA'!$E$13:$CF$361,'ALL-GTK-MI-MTS-MA'!AS$6,FALSE)</f>
        <v>0</v>
      </c>
      <c r="AT736" s="9">
        <f>VLOOKUP($E736,'ALL-GTK-MI-MTS-MA'!$E$13:$CF$361,'ALL-GTK-MI-MTS-MA'!AT$6,FALSE)</f>
        <v>0</v>
      </c>
      <c r="AU736" s="9">
        <f>VLOOKUP($E736,'ALL-GTK-MI-MTS-MA'!$E$13:$CF$361,'ALL-GTK-MI-MTS-MA'!AU$6,FALSE)</f>
        <v>0</v>
      </c>
      <c r="AV736" s="590">
        <f>VLOOKUP($E736,'ALL-GTK-MI-MTS-MA'!$E$13:$CF$361,'ALL-GTK-MI-MTS-MA'!AV$6,FALSE)</f>
        <v>0</v>
      </c>
      <c r="AW736" s="590">
        <f>VLOOKUP($E736,'ALL-GTK-MI-MTS-MA'!$E$13:$CF$361,'ALL-GTK-MI-MTS-MA'!AW$6,FALSE)</f>
        <v>0</v>
      </c>
      <c r="AX736" s="9">
        <f>VLOOKUP($E736,'ALL-GTK-MI-MTS-MA'!$E$13:$CF$361,'ALL-GTK-MI-MTS-MA'!AX$6,FALSE)</f>
        <v>4</v>
      </c>
      <c r="AY736" s="9">
        <f>VLOOKUP($E736,'ALL-GTK-MI-MTS-MA'!$E$13:$CF$361,'ALL-GTK-MI-MTS-MA'!AY$6,FALSE)</f>
        <v>3</v>
      </c>
      <c r="AZ736" s="9">
        <f>VLOOKUP($E736,'ALL-GTK-MI-MTS-MA'!$E$13:$CF$361,'ALL-GTK-MI-MTS-MA'!AZ$6,FALSE)</f>
        <v>1</v>
      </c>
      <c r="BA736" s="9">
        <f>VLOOKUP($E736,'ALL-GTK-MI-MTS-MA'!$E$13:$CF$361,'ALL-GTK-MI-MTS-MA'!BA$6,FALSE)</f>
        <v>0</v>
      </c>
      <c r="BB736" s="9">
        <f>VLOOKUP($E736,'ALL-GTK-MI-MTS-MA'!$E$13:$CF$361,'ALL-GTK-MI-MTS-MA'!BB$6,FALSE)</f>
        <v>0</v>
      </c>
      <c r="BC736" s="9">
        <f>VLOOKUP($E736,'ALL-GTK-MI-MTS-MA'!$E$13:$CF$361,'ALL-GTK-MI-MTS-MA'!BC$6,FALSE)</f>
        <v>0</v>
      </c>
      <c r="BD736" s="310">
        <f t="shared" si="416"/>
        <v>0</v>
      </c>
      <c r="BE736" s="310">
        <f t="shared" si="417"/>
        <v>0</v>
      </c>
      <c r="BF736" s="10">
        <f t="shared" si="418"/>
        <v>0</v>
      </c>
      <c r="BG736" s="311">
        <f t="shared" si="419"/>
        <v>5</v>
      </c>
      <c r="BH736" s="311">
        <f t="shared" si="420"/>
        <v>3</v>
      </c>
      <c r="BI736" s="10">
        <f t="shared" si="421"/>
        <v>8</v>
      </c>
      <c r="BJ736" s="44">
        <f t="shared" si="422"/>
        <v>5</v>
      </c>
      <c r="BK736" s="44">
        <f t="shared" si="423"/>
        <v>3</v>
      </c>
      <c r="BL736" s="11">
        <f t="shared" si="424"/>
        <v>8</v>
      </c>
      <c r="BM736" s="9">
        <f>VLOOKUP($E736,'ALL-GTK-MI-MTS-MA'!$E$13:$CF$361,'ALL-GTK-MI-MTS-MA'!BM$6,FALSE)</f>
        <v>0</v>
      </c>
      <c r="BN736" s="9">
        <f>VLOOKUP($E736,'ALL-GTK-MI-MTS-MA'!$E$13:$CF$361,'ALL-GTK-MI-MTS-MA'!BN$6,FALSE)</f>
        <v>0</v>
      </c>
      <c r="BO736" s="9">
        <f>VLOOKUP($E736,'ALL-GTK-MI-MTS-MA'!$E$13:$CF$361,'ALL-GTK-MI-MTS-MA'!BO$6,FALSE)</f>
        <v>0</v>
      </c>
      <c r="BP736" s="9">
        <f>VLOOKUP($E736,'ALL-GTK-MI-MTS-MA'!$E$13:$CF$361,'ALL-GTK-MI-MTS-MA'!BP$6,FALSE)</f>
        <v>1</v>
      </c>
      <c r="BQ736" s="9">
        <f>VLOOKUP($E736,'ALL-GTK-MI-MTS-MA'!$E$13:$CF$361,'ALL-GTK-MI-MTS-MA'!BQ$6,FALSE)</f>
        <v>0</v>
      </c>
      <c r="BR736" s="9">
        <f>VLOOKUP($E736,'ALL-GTK-MI-MTS-MA'!$E$13:$CF$361,'ALL-GTK-MI-MTS-MA'!BR$6,FALSE)</f>
        <v>0</v>
      </c>
      <c r="BS736" s="9">
        <f>VLOOKUP($E736,'ALL-GTK-MI-MTS-MA'!$E$13:$CF$361,'ALL-GTK-MI-MTS-MA'!BS$6,FALSE)</f>
        <v>0</v>
      </c>
      <c r="BT736" s="9">
        <f>VLOOKUP($E736,'ALL-GTK-MI-MTS-MA'!$E$13:$CF$361,'ALL-GTK-MI-MTS-MA'!BT$6,FALSE)</f>
        <v>0</v>
      </c>
      <c r="BU736" s="299">
        <f t="shared" si="425"/>
        <v>0</v>
      </c>
      <c r="BV736" s="299">
        <f t="shared" si="426"/>
        <v>1</v>
      </c>
      <c r="BW736" s="44">
        <f t="shared" si="427"/>
        <v>0</v>
      </c>
      <c r="BX736" s="44">
        <f t="shared" si="428"/>
        <v>1</v>
      </c>
      <c r="BY736" s="11">
        <f t="shared" si="429"/>
        <v>1</v>
      </c>
      <c r="BZ736" s="14">
        <f t="shared" si="430"/>
        <v>5</v>
      </c>
      <c r="CA736" s="14">
        <f t="shared" si="431"/>
        <v>3</v>
      </c>
      <c r="CB736" s="13">
        <f t="shared" si="432"/>
        <v>0</v>
      </c>
      <c r="CC736" s="13">
        <f t="shared" si="433"/>
        <v>1</v>
      </c>
      <c r="CD736" s="312">
        <f t="shared" si="434"/>
        <v>5</v>
      </c>
      <c r="CE736" s="312">
        <f t="shared" si="435"/>
        <v>4</v>
      </c>
      <c r="CF736" s="313">
        <f t="shared" si="436"/>
        <v>9</v>
      </c>
      <c r="CG736" s="302" t="str">
        <f t="shared" si="437"/>
        <v>OK</v>
      </c>
    </row>
    <row r="737" spans="1:85" ht="14.25" x14ac:dyDescent="0.25">
      <c r="A737" s="6">
        <v>725</v>
      </c>
      <c r="B737" s="495">
        <v>55</v>
      </c>
      <c r="C737" s="495" t="s">
        <v>265</v>
      </c>
      <c r="D737" s="496" t="s">
        <v>23</v>
      </c>
      <c r="E737" s="626">
        <v>60712677</v>
      </c>
      <c r="F737" s="627" t="s">
        <v>851</v>
      </c>
      <c r="G737" s="624" t="s">
        <v>53</v>
      </c>
      <c r="H737" s="9">
        <f>VLOOKUP($E737,'ALL-GTK-MI-MTS-MA'!$E$13:$CF$361,'ALL-GTK-MI-MTS-MA'!H$6,FALSE)</f>
        <v>0</v>
      </c>
      <c r="I737" s="9">
        <f>VLOOKUP($E737,'ALL-GTK-MI-MTS-MA'!$E$13:$CF$361,'ALL-GTK-MI-MTS-MA'!I$6,FALSE)</f>
        <v>0</v>
      </c>
      <c r="J737" s="9">
        <f>VLOOKUP($E737,'ALL-GTK-MI-MTS-MA'!$E$13:$CF$361,'ALL-GTK-MI-MTS-MA'!J$6,FALSE)</f>
        <v>0</v>
      </c>
      <c r="K737" s="9">
        <f>VLOOKUP($E737,'ALL-GTK-MI-MTS-MA'!$E$13:$CF$361,'ALL-GTK-MI-MTS-MA'!K$6,FALSE)</f>
        <v>0</v>
      </c>
      <c r="L737" s="9">
        <f>VLOOKUP($E737,'ALL-GTK-MI-MTS-MA'!$E$13:$CF$361,'ALL-GTK-MI-MTS-MA'!L$6,FALSE)</f>
        <v>0</v>
      </c>
      <c r="M737" s="9">
        <f>VLOOKUP($E737,'ALL-GTK-MI-MTS-MA'!$E$13:$CF$361,'ALL-GTK-MI-MTS-MA'!M$6,FALSE)</f>
        <v>0</v>
      </c>
      <c r="N737" s="9">
        <f>VLOOKUP($E737,'ALL-GTK-MI-MTS-MA'!$E$13:$CF$361,'ALL-GTK-MI-MTS-MA'!N$6,FALSE)</f>
        <v>1</v>
      </c>
      <c r="O737" s="9">
        <f>VLOOKUP($E737,'ALL-GTK-MI-MTS-MA'!$E$13:$CF$361,'ALL-GTK-MI-MTS-MA'!O$6,FALSE)</f>
        <v>1</v>
      </c>
      <c r="P737" s="299">
        <f t="shared" si="402"/>
        <v>1</v>
      </c>
      <c r="Q737" s="299">
        <f t="shared" si="403"/>
        <v>1</v>
      </c>
      <c r="R737" s="300">
        <f t="shared" si="404"/>
        <v>2</v>
      </c>
      <c r="S737" s="9">
        <f>VLOOKUP($E737,'ALL-GTK-MI-MTS-MA'!$E$13:$CF$361,'ALL-GTK-MI-MTS-MA'!S$6,FALSE)</f>
        <v>2</v>
      </c>
      <c r="T737" s="9">
        <f>VLOOKUP($E737,'ALL-GTK-MI-MTS-MA'!$E$13:$CF$361,'ALL-GTK-MI-MTS-MA'!T$6,FALSE)</f>
        <v>3</v>
      </c>
      <c r="U737" s="9">
        <f>VLOOKUP($E737,'ALL-GTK-MI-MTS-MA'!$E$13:$CF$361,'ALL-GTK-MI-MTS-MA'!U$6,FALSE)</f>
        <v>0</v>
      </c>
      <c r="V737" s="9">
        <f>VLOOKUP($E737,'ALL-GTK-MI-MTS-MA'!$E$13:$CF$361,'ALL-GTK-MI-MTS-MA'!V$6,FALSE)</f>
        <v>0</v>
      </c>
      <c r="W737" s="9">
        <f>VLOOKUP($E737,'ALL-GTK-MI-MTS-MA'!$E$13:$CF$361,'ALL-GTK-MI-MTS-MA'!W$6,FALSE)</f>
        <v>0</v>
      </c>
      <c r="X737" s="9">
        <f>VLOOKUP($E737,'ALL-GTK-MI-MTS-MA'!$E$13:$CF$361,'ALL-GTK-MI-MTS-MA'!X$6,FALSE)</f>
        <v>0</v>
      </c>
      <c r="Y737" s="299">
        <f t="shared" si="405"/>
        <v>2</v>
      </c>
      <c r="Z737" s="299">
        <f t="shared" si="406"/>
        <v>3</v>
      </c>
      <c r="AA737" s="10">
        <f t="shared" si="407"/>
        <v>5</v>
      </c>
      <c r="AB737" s="44">
        <f t="shared" si="408"/>
        <v>3</v>
      </c>
      <c r="AC737" s="44">
        <f t="shared" si="409"/>
        <v>4</v>
      </c>
      <c r="AD737" s="11">
        <f t="shared" si="410"/>
        <v>7</v>
      </c>
      <c r="AE737" s="9">
        <f>VLOOKUP($E737,'ALL-GTK-MI-MTS-MA'!$E$13:$CF$361,'ALL-GTK-MI-MTS-MA'!AE$6,FALSE)</f>
        <v>0</v>
      </c>
      <c r="AF737" s="9">
        <f>VLOOKUP($E737,'ALL-GTK-MI-MTS-MA'!$E$13:$CF$361,'ALL-GTK-MI-MTS-MA'!AF$6,FALSE)</f>
        <v>2</v>
      </c>
      <c r="AG737" s="10">
        <f t="shared" si="411"/>
        <v>2</v>
      </c>
      <c r="AH737" s="9">
        <f>VLOOKUP($E737,'ALL-GTK-MI-MTS-MA'!$E$13:$CF$361,'ALL-GTK-MI-MTS-MA'!AH$6,FALSE)</f>
        <v>3</v>
      </c>
      <c r="AI737" s="9">
        <f>VLOOKUP($E737,'ALL-GTK-MI-MTS-MA'!$E$13:$CF$361,'ALL-GTK-MI-MTS-MA'!AI$6,FALSE)</f>
        <v>2</v>
      </c>
      <c r="AJ737" s="10">
        <f t="shared" si="412"/>
        <v>5</v>
      </c>
      <c r="AK737" s="44">
        <f t="shared" si="413"/>
        <v>3</v>
      </c>
      <c r="AL737" s="44">
        <f t="shared" si="414"/>
        <v>4</v>
      </c>
      <c r="AM737" s="11">
        <f t="shared" si="415"/>
        <v>7</v>
      </c>
      <c r="AN737" s="299">
        <v>0</v>
      </c>
      <c r="AO737" s="299">
        <v>0</v>
      </c>
      <c r="AP737" s="9">
        <f>VLOOKUP($E737,'ALL-GTK-MI-MTS-MA'!$E$13:$CF$361,'ALL-GTK-MI-MTS-MA'!AP$6,FALSE)</f>
        <v>0</v>
      </c>
      <c r="AQ737" s="9">
        <f>VLOOKUP($E737,'ALL-GTK-MI-MTS-MA'!$E$13:$CF$361,'ALL-GTK-MI-MTS-MA'!AQ$6,FALSE)</f>
        <v>0</v>
      </c>
      <c r="AR737" s="9">
        <f>VLOOKUP($E737,'ALL-GTK-MI-MTS-MA'!$E$13:$CF$361,'ALL-GTK-MI-MTS-MA'!AR$6,FALSE)</f>
        <v>0</v>
      </c>
      <c r="AS737" s="9">
        <f>VLOOKUP($E737,'ALL-GTK-MI-MTS-MA'!$E$13:$CF$361,'ALL-GTK-MI-MTS-MA'!AS$6,FALSE)</f>
        <v>0</v>
      </c>
      <c r="AT737" s="9">
        <f>VLOOKUP($E737,'ALL-GTK-MI-MTS-MA'!$E$13:$CF$361,'ALL-GTK-MI-MTS-MA'!AT$6,FALSE)</f>
        <v>1</v>
      </c>
      <c r="AU737" s="9">
        <f>VLOOKUP($E737,'ALL-GTK-MI-MTS-MA'!$E$13:$CF$361,'ALL-GTK-MI-MTS-MA'!AU$6,FALSE)</f>
        <v>1</v>
      </c>
      <c r="AV737" s="590">
        <f>VLOOKUP($E737,'ALL-GTK-MI-MTS-MA'!$E$13:$CF$361,'ALL-GTK-MI-MTS-MA'!AV$6,FALSE)</f>
        <v>0</v>
      </c>
      <c r="AW737" s="590">
        <f>VLOOKUP($E737,'ALL-GTK-MI-MTS-MA'!$E$13:$CF$361,'ALL-GTK-MI-MTS-MA'!AW$6,FALSE)</f>
        <v>0</v>
      </c>
      <c r="AX737" s="9">
        <f>VLOOKUP($E737,'ALL-GTK-MI-MTS-MA'!$E$13:$CF$361,'ALL-GTK-MI-MTS-MA'!AX$6,FALSE)</f>
        <v>2</v>
      </c>
      <c r="AY737" s="9">
        <f>VLOOKUP($E737,'ALL-GTK-MI-MTS-MA'!$E$13:$CF$361,'ALL-GTK-MI-MTS-MA'!AY$6,FALSE)</f>
        <v>3</v>
      </c>
      <c r="AZ737" s="9">
        <f>VLOOKUP($E737,'ALL-GTK-MI-MTS-MA'!$E$13:$CF$361,'ALL-GTK-MI-MTS-MA'!AZ$6,FALSE)</f>
        <v>0</v>
      </c>
      <c r="BA737" s="9">
        <f>VLOOKUP($E737,'ALL-GTK-MI-MTS-MA'!$E$13:$CF$361,'ALL-GTK-MI-MTS-MA'!BA$6,FALSE)</f>
        <v>0</v>
      </c>
      <c r="BB737" s="9">
        <f>VLOOKUP($E737,'ALL-GTK-MI-MTS-MA'!$E$13:$CF$361,'ALL-GTK-MI-MTS-MA'!BB$6,FALSE)</f>
        <v>0</v>
      </c>
      <c r="BC737" s="9">
        <f>VLOOKUP($E737,'ALL-GTK-MI-MTS-MA'!$E$13:$CF$361,'ALL-GTK-MI-MTS-MA'!BC$6,FALSE)</f>
        <v>0</v>
      </c>
      <c r="BD737" s="310">
        <f t="shared" si="416"/>
        <v>1</v>
      </c>
      <c r="BE737" s="310">
        <f t="shared" si="417"/>
        <v>1</v>
      </c>
      <c r="BF737" s="10">
        <f t="shared" si="418"/>
        <v>2</v>
      </c>
      <c r="BG737" s="311">
        <f t="shared" si="419"/>
        <v>2</v>
      </c>
      <c r="BH737" s="311">
        <f t="shared" si="420"/>
        <v>3</v>
      </c>
      <c r="BI737" s="10">
        <f t="shared" si="421"/>
        <v>5</v>
      </c>
      <c r="BJ737" s="44">
        <f t="shared" si="422"/>
        <v>3</v>
      </c>
      <c r="BK737" s="44">
        <f t="shared" si="423"/>
        <v>4</v>
      </c>
      <c r="BL737" s="11">
        <f t="shared" si="424"/>
        <v>7</v>
      </c>
      <c r="BM737" s="9">
        <f>VLOOKUP($E737,'ALL-GTK-MI-MTS-MA'!$E$13:$CF$361,'ALL-GTK-MI-MTS-MA'!BM$6,FALSE)</f>
        <v>0</v>
      </c>
      <c r="BN737" s="9">
        <f>VLOOKUP($E737,'ALL-GTK-MI-MTS-MA'!$E$13:$CF$361,'ALL-GTK-MI-MTS-MA'!BN$6,FALSE)</f>
        <v>0</v>
      </c>
      <c r="BO737" s="9">
        <f>VLOOKUP($E737,'ALL-GTK-MI-MTS-MA'!$E$13:$CF$361,'ALL-GTK-MI-MTS-MA'!BO$6,FALSE)</f>
        <v>0</v>
      </c>
      <c r="BP737" s="9">
        <f>VLOOKUP($E737,'ALL-GTK-MI-MTS-MA'!$E$13:$CF$361,'ALL-GTK-MI-MTS-MA'!BP$6,FALSE)</f>
        <v>1</v>
      </c>
      <c r="BQ737" s="9">
        <f>VLOOKUP($E737,'ALL-GTK-MI-MTS-MA'!$E$13:$CF$361,'ALL-GTK-MI-MTS-MA'!BQ$6,FALSE)</f>
        <v>0</v>
      </c>
      <c r="BR737" s="9">
        <f>VLOOKUP($E737,'ALL-GTK-MI-MTS-MA'!$E$13:$CF$361,'ALL-GTK-MI-MTS-MA'!BR$6,FALSE)</f>
        <v>0</v>
      </c>
      <c r="BS737" s="9">
        <f>VLOOKUP($E737,'ALL-GTK-MI-MTS-MA'!$E$13:$CF$361,'ALL-GTK-MI-MTS-MA'!BS$6,FALSE)</f>
        <v>0</v>
      </c>
      <c r="BT737" s="9">
        <f>VLOOKUP($E737,'ALL-GTK-MI-MTS-MA'!$E$13:$CF$361,'ALL-GTK-MI-MTS-MA'!BT$6,FALSE)</f>
        <v>0</v>
      </c>
      <c r="BU737" s="299">
        <f t="shared" si="425"/>
        <v>0</v>
      </c>
      <c r="BV737" s="299">
        <f t="shared" si="426"/>
        <v>1</v>
      </c>
      <c r="BW737" s="44">
        <f t="shared" si="427"/>
        <v>0</v>
      </c>
      <c r="BX737" s="44">
        <f t="shared" si="428"/>
        <v>1</v>
      </c>
      <c r="BY737" s="11">
        <f t="shared" si="429"/>
        <v>1</v>
      </c>
      <c r="BZ737" s="14">
        <f t="shared" si="430"/>
        <v>3</v>
      </c>
      <c r="CA737" s="14">
        <f t="shared" si="431"/>
        <v>4</v>
      </c>
      <c r="CB737" s="13">
        <f t="shared" si="432"/>
        <v>0</v>
      </c>
      <c r="CC737" s="13">
        <f t="shared" si="433"/>
        <v>1</v>
      </c>
      <c r="CD737" s="312">
        <f t="shared" si="434"/>
        <v>3</v>
      </c>
      <c r="CE737" s="312">
        <f t="shared" si="435"/>
        <v>5</v>
      </c>
      <c r="CF737" s="313">
        <f t="shared" si="436"/>
        <v>8</v>
      </c>
      <c r="CG737" s="302" t="str">
        <f t="shared" si="437"/>
        <v>OK</v>
      </c>
    </row>
    <row r="738" spans="1:85" ht="14.25" x14ac:dyDescent="0.25">
      <c r="A738" s="6">
        <v>726</v>
      </c>
      <c r="B738" s="495">
        <v>56</v>
      </c>
      <c r="C738" s="495" t="s">
        <v>265</v>
      </c>
      <c r="D738" s="496" t="s">
        <v>26</v>
      </c>
      <c r="E738" s="626">
        <v>60712734</v>
      </c>
      <c r="F738" s="627" t="s">
        <v>852</v>
      </c>
      <c r="G738" s="624" t="s">
        <v>53</v>
      </c>
      <c r="H738" s="9">
        <f>VLOOKUP($E738,'ALL-GTK-MI-MTS-MA'!$E$13:$CF$361,'ALL-GTK-MI-MTS-MA'!H$6,FALSE)</f>
        <v>0</v>
      </c>
      <c r="I738" s="9">
        <f>VLOOKUP($E738,'ALL-GTK-MI-MTS-MA'!$E$13:$CF$361,'ALL-GTK-MI-MTS-MA'!I$6,FALSE)</f>
        <v>0</v>
      </c>
      <c r="J738" s="9">
        <f>VLOOKUP($E738,'ALL-GTK-MI-MTS-MA'!$E$13:$CF$361,'ALL-GTK-MI-MTS-MA'!J$6,FALSE)</f>
        <v>0</v>
      </c>
      <c r="K738" s="9">
        <f>VLOOKUP($E738,'ALL-GTK-MI-MTS-MA'!$E$13:$CF$361,'ALL-GTK-MI-MTS-MA'!K$6,FALSE)</f>
        <v>0</v>
      </c>
      <c r="L738" s="9">
        <f>VLOOKUP($E738,'ALL-GTK-MI-MTS-MA'!$E$13:$CF$361,'ALL-GTK-MI-MTS-MA'!L$6,FALSE)</f>
        <v>0</v>
      </c>
      <c r="M738" s="9">
        <f>VLOOKUP($E738,'ALL-GTK-MI-MTS-MA'!$E$13:$CF$361,'ALL-GTK-MI-MTS-MA'!M$6,FALSE)</f>
        <v>0</v>
      </c>
      <c r="N738" s="9">
        <f>VLOOKUP($E738,'ALL-GTK-MI-MTS-MA'!$E$13:$CF$361,'ALL-GTK-MI-MTS-MA'!N$6,FALSE)</f>
        <v>2</v>
      </c>
      <c r="O738" s="9">
        <f>VLOOKUP($E738,'ALL-GTK-MI-MTS-MA'!$E$13:$CF$361,'ALL-GTK-MI-MTS-MA'!O$6,FALSE)</f>
        <v>3</v>
      </c>
      <c r="P738" s="299">
        <f t="shared" si="402"/>
        <v>2</v>
      </c>
      <c r="Q738" s="299">
        <f t="shared" si="403"/>
        <v>3</v>
      </c>
      <c r="R738" s="300">
        <f t="shared" si="404"/>
        <v>5</v>
      </c>
      <c r="S738" s="9">
        <f>VLOOKUP($E738,'ALL-GTK-MI-MTS-MA'!$E$13:$CF$361,'ALL-GTK-MI-MTS-MA'!S$6,FALSE)</f>
        <v>3</v>
      </c>
      <c r="T738" s="9">
        <f>VLOOKUP($E738,'ALL-GTK-MI-MTS-MA'!$E$13:$CF$361,'ALL-GTK-MI-MTS-MA'!T$6,FALSE)</f>
        <v>2</v>
      </c>
      <c r="U738" s="9">
        <f>VLOOKUP($E738,'ALL-GTK-MI-MTS-MA'!$E$13:$CF$361,'ALL-GTK-MI-MTS-MA'!U$6,FALSE)</f>
        <v>0</v>
      </c>
      <c r="V738" s="9">
        <f>VLOOKUP($E738,'ALL-GTK-MI-MTS-MA'!$E$13:$CF$361,'ALL-GTK-MI-MTS-MA'!V$6,FALSE)</f>
        <v>0</v>
      </c>
      <c r="W738" s="9">
        <f>VLOOKUP($E738,'ALL-GTK-MI-MTS-MA'!$E$13:$CF$361,'ALL-GTK-MI-MTS-MA'!W$6,FALSE)</f>
        <v>0</v>
      </c>
      <c r="X738" s="9">
        <f>VLOOKUP($E738,'ALL-GTK-MI-MTS-MA'!$E$13:$CF$361,'ALL-GTK-MI-MTS-MA'!X$6,FALSE)</f>
        <v>0</v>
      </c>
      <c r="Y738" s="299">
        <f t="shared" si="405"/>
        <v>3</v>
      </c>
      <c r="Z738" s="299">
        <f t="shared" si="406"/>
        <v>2</v>
      </c>
      <c r="AA738" s="10">
        <f t="shared" si="407"/>
        <v>5</v>
      </c>
      <c r="AB738" s="44">
        <f t="shared" si="408"/>
        <v>5</v>
      </c>
      <c r="AC738" s="44">
        <f t="shared" si="409"/>
        <v>5</v>
      </c>
      <c r="AD738" s="11">
        <f t="shared" si="410"/>
        <v>10</v>
      </c>
      <c r="AE738" s="9">
        <f>VLOOKUP($E738,'ALL-GTK-MI-MTS-MA'!$E$13:$CF$361,'ALL-GTK-MI-MTS-MA'!AE$6,FALSE)</f>
        <v>3</v>
      </c>
      <c r="AF738" s="9">
        <f>VLOOKUP($E738,'ALL-GTK-MI-MTS-MA'!$E$13:$CF$361,'ALL-GTK-MI-MTS-MA'!AF$6,FALSE)</f>
        <v>0</v>
      </c>
      <c r="AG738" s="10">
        <f t="shared" si="411"/>
        <v>3</v>
      </c>
      <c r="AH738" s="9">
        <f>VLOOKUP($E738,'ALL-GTK-MI-MTS-MA'!$E$13:$CF$361,'ALL-GTK-MI-MTS-MA'!AH$6,FALSE)</f>
        <v>2</v>
      </c>
      <c r="AI738" s="9">
        <f>VLOOKUP($E738,'ALL-GTK-MI-MTS-MA'!$E$13:$CF$361,'ALL-GTK-MI-MTS-MA'!AI$6,FALSE)</f>
        <v>5</v>
      </c>
      <c r="AJ738" s="10">
        <f t="shared" si="412"/>
        <v>7</v>
      </c>
      <c r="AK738" s="44">
        <f t="shared" si="413"/>
        <v>5</v>
      </c>
      <c r="AL738" s="44">
        <f t="shared" si="414"/>
        <v>5</v>
      </c>
      <c r="AM738" s="11">
        <f t="shared" si="415"/>
        <v>10</v>
      </c>
      <c r="AN738" s="299">
        <v>0</v>
      </c>
      <c r="AO738" s="299">
        <v>0</v>
      </c>
      <c r="AP738" s="9">
        <f>VLOOKUP($E738,'ALL-GTK-MI-MTS-MA'!$E$13:$CF$361,'ALL-GTK-MI-MTS-MA'!AP$6,FALSE)</f>
        <v>0</v>
      </c>
      <c r="AQ738" s="9">
        <f>VLOOKUP($E738,'ALL-GTK-MI-MTS-MA'!$E$13:$CF$361,'ALL-GTK-MI-MTS-MA'!AQ$6,FALSE)</f>
        <v>0</v>
      </c>
      <c r="AR738" s="9">
        <f>VLOOKUP($E738,'ALL-GTK-MI-MTS-MA'!$E$13:$CF$361,'ALL-GTK-MI-MTS-MA'!AR$6,FALSE)</f>
        <v>0</v>
      </c>
      <c r="AS738" s="9">
        <f>VLOOKUP($E738,'ALL-GTK-MI-MTS-MA'!$E$13:$CF$361,'ALL-GTK-MI-MTS-MA'!AS$6,FALSE)</f>
        <v>0</v>
      </c>
      <c r="AT738" s="9">
        <f>VLOOKUP($E738,'ALL-GTK-MI-MTS-MA'!$E$13:$CF$361,'ALL-GTK-MI-MTS-MA'!AT$6,FALSE)</f>
        <v>1</v>
      </c>
      <c r="AU738" s="9">
        <f>VLOOKUP($E738,'ALL-GTK-MI-MTS-MA'!$E$13:$CF$361,'ALL-GTK-MI-MTS-MA'!AU$6,FALSE)</f>
        <v>0</v>
      </c>
      <c r="AV738" s="590">
        <f>VLOOKUP($E738,'ALL-GTK-MI-MTS-MA'!$E$13:$CF$361,'ALL-GTK-MI-MTS-MA'!AV$6,FALSE)</f>
        <v>0</v>
      </c>
      <c r="AW738" s="590">
        <f>VLOOKUP($E738,'ALL-GTK-MI-MTS-MA'!$E$13:$CF$361,'ALL-GTK-MI-MTS-MA'!AW$6,FALSE)</f>
        <v>0</v>
      </c>
      <c r="AX738" s="9">
        <f>VLOOKUP($E738,'ALL-GTK-MI-MTS-MA'!$E$13:$CF$361,'ALL-GTK-MI-MTS-MA'!AX$6,FALSE)</f>
        <v>3</v>
      </c>
      <c r="AY738" s="9">
        <f>VLOOKUP($E738,'ALL-GTK-MI-MTS-MA'!$E$13:$CF$361,'ALL-GTK-MI-MTS-MA'!AY$6,FALSE)</f>
        <v>5</v>
      </c>
      <c r="AZ738" s="9">
        <f>VLOOKUP($E738,'ALL-GTK-MI-MTS-MA'!$E$13:$CF$361,'ALL-GTK-MI-MTS-MA'!AZ$6,FALSE)</f>
        <v>1</v>
      </c>
      <c r="BA738" s="9">
        <f>VLOOKUP($E738,'ALL-GTK-MI-MTS-MA'!$E$13:$CF$361,'ALL-GTK-MI-MTS-MA'!BA$6,FALSE)</f>
        <v>0</v>
      </c>
      <c r="BB738" s="9">
        <f>VLOOKUP($E738,'ALL-GTK-MI-MTS-MA'!$E$13:$CF$361,'ALL-GTK-MI-MTS-MA'!BB$6,FALSE)</f>
        <v>0</v>
      </c>
      <c r="BC738" s="9">
        <f>VLOOKUP($E738,'ALL-GTK-MI-MTS-MA'!$E$13:$CF$361,'ALL-GTK-MI-MTS-MA'!BC$6,FALSE)</f>
        <v>0</v>
      </c>
      <c r="BD738" s="310">
        <f t="shared" si="416"/>
        <v>1</v>
      </c>
      <c r="BE738" s="310">
        <f t="shared" si="417"/>
        <v>0</v>
      </c>
      <c r="BF738" s="10">
        <f t="shared" si="418"/>
        <v>1</v>
      </c>
      <c r="BG738" s="311">
        <f t="shared" si="419"/>
        <v>4</v>
      </c>
      <c r="BH738" s="311">
        <f t="shared" si="420"/>
        <v>5</v>
      </c>
      <c r="BI738" s="10">
        <f t="shared" si="421"/>
        <v>9</v>
      </c>
      <c r="BJ738" s="44">
        <f t="shared" si="422"/>
        <v>5</v>
      </c>
      <c r="BK738" s="44">
        <f t="shared" si="423"/>
        <v>5</v>
      </c>
      <c r="BL738" s="11">
        <f t="shared" si="424"/>
        <v>10</v>
      </c>
      <c r="BM738" s="9">
        <f>VLOOKUP($E738,'ALL-GTK-MI-MTS-MA'!$E$13:$CF$361,'ALL-GTK-MI-MTS-MA'!BM$6,FALSE)</f>
        <v>0</v>
      </c>
      <c r="BN738" s="9">
        <f>VLOOKUP($E738,'ALL-GTK-MI-MTS-MA'!$E$13:$CF$361,'ALL-GTK-MI-MTS-MA'!BN$6,FALSE)</f>
        <v>0</v>
      </c>
      <c r="BO738" s="9">
        <f>VLOOKUP($E738,'ALL-GTK-MI-MTS-MA'!$E$13:$CF$361,'ALL-GTK-MI-MTS-MA'!BO$6,FALSE)</f>
        <v>1</v>
      </c>
      <c r="BP738" s="9">
        <f>VLOOKUP($E738,'ALL-GTK-MI-MTS-MA'!$E$13:$CF$361,'ALL-GTK-MI-MTS-MA'!BP$6,FALSE)</f>
        <v>1</v>
      </c>
      <c r="BQ738" s="9">
        <f>VLOOKUP($E738,'ALL-GTK-MI-MTS-MA'!$E$13:$CF$361,'ALL-GTK-MI-MTS-MA'!BQ$6,FALSE)</f>
        <v>0</v>
      </c>
      <c r="BR738" s="9">
        <f>VLOOKUP($E738,'ALL-GTK-MI-MTS-MA'!$E$13:$CF$361,'ALL-GTK-MI-MTS-MA'!BR$6,FALSE)</f>
        <v>0</v>
      </c>
      <c r="BS738" s="9">
        <f>VLOOKUP($E738,'ALL-GTK-MI-MTS-MA'!$E$13:$CF$361,'ALL-GTK-MI-MTS-MA'!BS$6,FALSE)</f>
        <v>0</v>
      </c>
      <c r="BT738" s="9">
        <f>VLOOKUP($E738,'ALL-GTK-MI-MTS-MA'!$E$13:$CF$361,'ALL-GTK-MI-MTS-MA'!BT$6,FALSE)</f>
        <v>0</v>
      </c>
      <c r="BU738" s="299">
        <f t="shared" si="425"/>
        <v>1</v>
      </c>
      <c r="BV738" s="299">
        <f t="shared" si="426"/>
        <v>1</v>
      </c>
      <c r="BW738" s="44">
        <f t="shared" si="427"/>
        <v>1</v>
      </c>
      <c r="BX738" s="44">
        <f t="shared" si="428"/>
        <v>1</v>
      </c>
      <c r="BY738" s="11">
        <f t="shared" si="429"/>
        <v>2</v>
      </c>
      <c r="BZ738" s="14">
        <f t="shared" si="430"/>
        <v>5</v>
      </c>
      <c r="CA738" s="14">
        <f t="shared" si="431"/>
        <v>5</v>
      </c>
      <c r="CB738" s="13">
        <f t="shared" si="432"/>
        <v>1</v>
      </c>
      <c r="CC738" s="13">
        <f t="shared" si="433"/>
        <v>1</v>
      </c>
      <c r="CD738" s="312">
        <f t="shared" si="434"/>
        <v>6</v>
      </c>
      <c r="CE738" s="312">
        <f t="shared" si="435"/>
        <v>6</v>
      </c>
      <c r="CF738" s="313">
        <f t="shared" si="436"/>
        <v>12</v>
      </c>
      <c r="CG738" s="302" t="str">
        <f t="shared" si="437"/>
        <v>OK</v>
      </c>
    </row>
    <row r="739" spans="1:85" ht="14.25" x14ac:dyDescent="0.25">
      <c r="A739" s="6">
        <v>727</v>
      </c>
      <c r="B739" s="495">
        <v>57</v>
      </c>
      <c r="C739" s="495" t="s">
        <v>265</v>
      </c>
      <c r="D739" s="496" t="s">
        <v>26</v>
      </c>
      <c r="E739" s="626">
        <v>60712735</v>
      </c>
      <c r="F739" s="627" t="s">
        <v>853</v>
      </c>
      <c r="G739" s="624" t="s">
        <v>53</v>
      </c>
      <c r="H739" s="9">
        <f>VLOOKUP($E739,'ALL-GTK-MI-MTS-MA'!$E$13:$CF$361,'ALL-GTK-MI-MTS-MA'!H$6,FALSE)</f>
        <v>0</v>
      </c>
      <c r="I739" s="9">
        <f>VLOOKUP($E739,'ALL-GTK-MI-MTS-MA'!$E$13:$CF$361,'ALL-GTK-MI-MTS-MA'!I$6,FALSE)</f>
        <v>0</v>
      </c>
      <c r="J739" s="9">
        <f>VLOOKUP($E739,'ALL-GTK-MI-MTS-MA'!$E$13:$CF$361,'ALL-GTK-MI-MTS-MA'!J$6,FALSE)</f>
        <v>0</v>
      </c>
      <c r="K739" s="9">
        <f>VLOOKUP($E739,'ALL-GTK-MI-MTS-MA'!$E$13:$CF$361,'ALL-GTK-MI-MTS-MA'!K$6,FALSE)</f>
        <v>0</v>
      </c>
      <c r="L739" s="9">
        <f>VLOOKUP($E739,'ALL-GTK-MI-MTS-MA'!$E$13:$CF$361,'ALL-GTK-MI-MTS-MA'!L$6,FALSE)</f>
        <v>0</v>
      </c>
      <c r="M739" s="9">
        <f>VLOOKUP($E739,'ALL-GTK-MI-MTS-MA'!$E$13:$CF$361,'ALL-GTK-MI-MTS-MA'!M$6,FALSE)</f>
        <v>0</v>
      </c>
      <c r="N739" s="9">
        <f>VLOOKUP($E739,'ALL-GTK-MI-MTS-MA'!$E$13:$CF$361,'ALL-GTK-MI-MTS-MA'!N$6,FALSE)</f>
        <v>0</v>
      </c>
      <c r="O739" s="9">
        <f>VLOOKUP($E739,'ALL-GTK-MI-MTS-MA'!$E$13:$CF$361,'ALL-GTK-MI-MTS-MA'!O$6,FALSE)</f>
        <v>4</v>
      </c>
      <c r="P739" s="299">
        <f t="shared" si="402"/>
        <v>0</v>
      </c>
      <c r="Q739" s="299">
        <f t="shared" si="403"/>
        <v>4</v>
      </c>
      <c r="R739" s="300">
        <f t="shared" si="404"/>
        <v>4</v>
      </c>
      <c r="S739" s="9">
        <f>VLOOKUP($E739,'ALL-GTK-MI-MTS-MA'!$E$13:$CF$361,'ALL-GTK-MI-MTS-MA'!S$6,FALSE)</f>
        <v>3</v>
      </c>
      <c r="T739" s="9">
        <f>VLOOKUP($E739,'ALL-GTK-MI-MTS-MA'!$E$13:$CF$361,'ALL-GTK-MI-MTS-MA'!T$6,FALSE)</f>
        <v>4</v>
      </c>
      <c r="U739" s="9">
        <f>VLOOKUP($E739,'ALL-GTK-MI-MTS-MA'!$E$13:$CF$361,'ALL-GTK-MI-MTS-MA'!U$6,FALSE)</f>
        <v>0</v>
      </c>
      <c r="V739" s="9">
        <f>VLOOKUP($E739,'ALL-GTK-MI-MTS-MA'!$E$13:$CF$361,'ALL-GTK-MI-MTS-MA'!V$6,FALSE)</f>
        <v>0</v>
      </c>
      <c r="W739" s="9">
        <f>VLOOKUP($E739,'ALL-GTK-MI-MTS-MA'!$E$13:$CF$361,'ALL-GTK-MI-MTS-MA'!W$6,FALSE)</f>
        <v>0</v>
      </c>
      <c r="X739" s="9">
        <f>VLOOKUP($E739,'ALL-GTK-MI-MTS-MA'!$E$13:$CF$361,'ALL-GTK-MI-MTS-MA'!X$6,FALSE)</f>
        <v>0</v>
      </c>
      <c r="Y739" s="299">
        <f t="shared" si="405"/>
        <v>3</v>
      </c>
      <c r="Z739" s="299">
        <f t="shared" si="406"/>
        <v>4</v>
      </c>
      <c r="AA739" s="10">
        <f t="shared" si="407"/>
        <v>7</v>
      </c>
      <c r="AB739" s="44">
        <f t="shared" si="408"/>
        <v>3</v>
      </c>
      <c r="AC739" s="44">
        <f t="shared" si="409"/>
        <v>8</v>
      </c>
      <c r="AD739" s="11">
        <f t="shared" si="410"/>
        <v>11</v>
      </c>
      <c r="AE739" s="9">
        <f>VLOOKUP($E739,'ALL-GTK-MI-MTS-MA'!$E$13:$CF$361,'ALL-GTK-MI-MTS-MA'!AE$6,FALSE)</f>
        <v>2</v>
      </c>
      <c r="AF739" s="9">
        <f>VLOOKUP($E739,'ALL-GTK-MI-MTS-MA'!$E$13:$CF$361,'ALL-GTK-MI-MTS-MA'!AF$6,FALSE)</f>
        <v>1</v>
      </c>
      <c r="AG739" s="10">
        <f t="shared" si="411"/>
        <v>3</v>
      </c>
      <c r="AH739" s="9">
        <f>VLOOKUP($E739,'ALL-GTK-MI-MTS-MA'!$E$13:$CF$361,'ALL-GTK-MI-MTS-MA'!AH$6,FALSE)</f>
        <v>1</v>
      </c>
      <c r="AI739" s="9">
        <f>VLOOKUP($E739,'ALL-GTK-MI-MTS-MA'!$E$13:$CF$361,'ALL-GTK-MI-MTS-MA'!AI$6,FALSE)</f>
        <v>7</v>
      </c>
      <c r="AJ739" s="10">
        <f t="shared" si="412"/>
        <v>8</v>
      </c>
      <c r="AK739" s="44">
        <f t="shared" si="413"/>
        <v>3</v>
      </c>
      <c r="AL739" s="44">
        <f t="shared" si="414"/>
        <v>8</v>
      </c>
      <c r="AM739" s="11">
        <f t="shared" si="415"/>
        <v>11</v>
      </c>
      <c r="AN739" s="299">
        <v>0</v>
      </c>
      <c r="AO739" s="299">
        <v>0</v>
      </c>
      <c r="AP739" s="9">
        <f>VLOOKUP($E739,'ALL-GTK-MI-MTS-MA'!$E$13:$CF$361,'ALL-GTK-MI-MTS-MA'!AP$6,FALSE)</f>
        <v>0</v>
      </c>
      <c r="AQ739" s="9">
        <f>VLOOKUP($E739,'ALL-GTK-MI-MTS-MA'!$E$13:$CF$361,'ALL-GTK-MI-MTS-MA'!AQ$6,FALSE)</f>
        <v>0</v>
      </c>
      <c r="AR739" s="9">
        <f>VLOOKUP($E739,'ALL-GTK-MI-MTS-MA'!$E$13:$CF$361,'ALL-GTK-MI-MTS-MA'!AR$6,FALSE)</f>
        <v>0</v>
      </c>
      <c r="AS739" s="9">
        <f>VLOOKUP($E739,'ALL-GTK-MI-MTS-MA'!$E$13:$CF$361,'ALL-GTK-MI-MTS-MA'!AS$6,FALSE)</f>
        <v>0</v>
      </c>
      <c r="AT739" s="9">
        <f>VLOOKUP($E739,'ALL-GTK-MI-MTS-MA'!$E$13:$CF$361,'ALL-GTK-MI-MTS-MA'!AT$6,FALSE)</f>
        <v>0</v>
      </c>
      <c r="AU739" s="9">
        <f>VLOOKUP($E739,'ALL-GTK-MI-MTS-MA'!$E$13:$CF$361,'ALL-GTK-MI-MTS-MA'!AU$6,FALSE)</f>
        <v>0</v>
      </c>
      <c r="AV739" s="590">
        <f>VLOOKUP($E739,'ALL-GTK-MI-MTS-MA'!$E$13:$CF$361,'ALL-GTK-MI-MTS-MA'!AV$6,FALSE)</f>
        <v>0</v>
      </c>
      <c r="AW739" s="590">
        <f>VLOOKUP($E739,'ALL-GTK-MI-MTS-MA'!$E$13:$CF$361,'ALL-GTK-MI-MTS-MA'!AW$6,FALSE)</f>
        <v>0</v>
      </c>
      <c r="AX739" s="9">
        <f>VLOOKUP($E739,'ALL-GTK-MI-MTS-MA'!$E$13:$CF$361,'ALL-GTK-MI-MTS-MA'!AX$6,FALSE)</f>
        <v>3</v>
      </c>
      <c r="AY739" s="9">
        <f>VLOOKUP($E739,'ALL-GTK-MI-MTS-MA'!$E$13:$CF$361,'ALL-GTK-MI-MTS-MA'!AY$6,FALSE)</f>
        <v>8</v>
      </c>
      <c r="AZ739" s="9">
        <f>VLOOKUP($E739,'ALL-GTK-MI-MTS-MA'!$E$13:$CF$361,'ALL-GTK-MI-MTS-MA'!AZ$6,FALSE)</f>
        <v>0</v>
      </c>
      <c r="BA739" s="9">
        <f>VLOOKUP($E739,'ALL-GTK-MI-MTS-MA'!$E$13:$CF$361,'ALL-GTK-MI-MTS-MA'!BA$6,FALSE)</f>
        <v>0</v>
      </c>
      <c r="BB739" s="9">
        <f>VLOOKUP($E739,'ALL-GTK-MI-MTS-MA'!$E$13:$CF$361,'ALL-GTK-MI-MTS-MA'!BB$6,FALSE)</f>
        <v>0</v>
      </c>
      <c r="BC739" s="9">
        <f>VLOOKUP($E739,'ALL-GTK-MI-MTS-MA'!$E$13:$CF$361,'ALL-GTK-MI-MTS-MA'!BC$6,FALSE)</f>
        <v>0</v>
      </c>
      <c r="BD739" s="310">
        <f t="shared" si="416"/>
        <v>0</v>
      </c>
      <c r="BE739" s="310">
        <f t="shared" si="417"/>
        <v>0</v>
      </c>
      <c r="BF739" s="10">
        <f t="shared" si="418"/>
        <v>0</v>
      </c>
      <c r="BG739" s="311">
        <f t="shared" si="419"/>
        <v>3</v>
      </c>
      <c r="BH739" s="311">
        <f t="shared" si="420"/>
        <v>8</v>
      </c>
      <c r="BI739" s="10">
        <f t="shared" si="421"/>
        <v>11</v>
      </c>
      <c r="BJ739" s="44">
        <f t="shared" si="422"/>
        <v>3</v>
      </c>
      <c r="BK739" s="44">
        <f t="shared" si="423"/>
        <v>8</v>
      </c>
      <c r="BL739" s="11">
        <f t="shared" si="424"/>
        <v>11</v>
      </c>
      <c r="BM739" s="9">
        <f>VLOOKUP($E739,'ALL-GTK-MI-MTS-MA'!$E$13:$CF$361,'ALL-GTK-MI-MTS-MA'!BM$6,FALSE)</f>
        <v>0</v>
      </c>
      <c r="BN739" s="9">
        <f>VLOOKUP($E739,'ALL-GTK-MI-MTS-MA'!$E$13:$CF$361,'ALL-GTK-MI-MTS-MA'!BN$6,FALSE)</f>
        <v>0</v>
      </c>
      <c r="BO739" s="9">
        <f>VLOOKUP($E739,'ALL-GTK-MI-MTS-MA'!$E$13:$CF$361,'ALL-GTK-MI-MTS-MA'!BO$6,FALSE)</f>
        <v>1</v>
      </c>
      <c r="BP739" s="9">
        <f>VLOOKUP($E739,'ALL-GTK-MI-MTS-MA'!$E$13:$CF$361,'ALL-GTK-MI-MTS-MA'!BP$6,FALSE)</f>
        <v>0</v>
      </c>
      <c r="BQ739" s="9">
        <f>VLOOKUP($E739,'ALL-GTK-MI-MTS-MA'!$E$13:$CF$361,'ALL-GTK-MI-MTS-MA'!BQ$6,FALSE)</f>
        <v>0</v>
      </c>
      <c r="BR739" s="9">
        <f>VLOOKUP($E739,'ALL-GTK-MI-MTS-MA'!$E$13:$CF$361,'ALL-GTK-MI-MTS-MA'!BR$6,FALSE)</f>
        <v>0</v>
      </c>
      <c r="BS739" s="9">
        <f>VLOOKUP($E739,'ALL-GTK-MI-MTS-MA'!$E$13:$CF$361,'ALL-GTK-MI-MTS-MA'!BS$6,FALSE)</f>
        <v>0</v>
      </c>
      <c r="BT739" s="9">
        <f>VLOOKUP($E739,'ALL-GTK-MI-MTS-MA'!$E$13:$CF$361,'ALL-GTK-MI-MTS-MA'!BT$6,FALSE)</f>
        <v>0</v>
      </c>
      <c r="BU739" s="299">
        <f t="shared" si="425"/>
        <v>1</v>
      </c>
      <c r="BV739" s="299">
        <f t="shared" si="426"/>
        <v>0</v>
      </c>
      <c r="BW739" s="44">
        <f t="shared" si="427"/>
        <v>1</v>
      </c>
      <c r="BX739" s="44">
        <f t="shared" si="428"/>
        <v>0</v>
      </c>
      <c r="BY739" s="11">
        <f t="shared" si="429"/>
        <v>1</v>
      </c>
      <c r="BZ739" s="14">
        <f t="shared" si="430"/>
        <v>3</v>
      </c>
      <c r="CA739" s="14">
        <f t="shared" si="431"/>
        <v>8</v>
      </c>
      <c r="CB739" s="13">
        <f t="shared" si="432"/>
        <v>1</v>
      </c>
      <c r="CC739" s="13">
        <f t="shared" si="433"/>
        <v>0</v>
      </c>
      <c r="CD739" s="312">
        <f t="shared" si="434"/>
        <v>4</v>
      </c>
      <c r="CE739" s="312">
        <f t="shared" si="435"/>
        <v>8</v>
      </c>
      <c r="CF739" s="313">
        <f t="shared" si="436"/>
        <v>12</v>
      </c>
      <c r="CG739" s="302" t="str">
        <f t="shared" si="437"/>
        <v>OK</v>
      </c>
    </row>
    <row r="740" spans="1:85" ht="14.25" x14ac:dyDescent="0.25">
      <c r="A740" s="6">
        <v>728</v>
      </c>
      <c r="B740" s="495">
        <v>58</v>
      </c>
      <c r="C740" s="495" t="s">
        <v>265</v>
      </c>
      <c r="D740" s="496" t="s">
        <v>26</v>
      </c>
      <c r="E740" s="626">
        <v>60712736</v>
      </c>
      <c r="F740" s="627" t="s">
        <v>854</v>
      </c>
      <c r="G740" s="624" t="s">
        <v>53</v>
      </c>
      <c r="H740" s="9">
        <f>VLOOKUP($E740,'ALL-GTK-MI-MTS-MA'!$E$13:$CF$361,'ALL-GTK-MI-MTS-MA'!H$6,FALSE)</f>
        <v>0</v>
      </c>
      <c r="I740" s="9">
        <f>VLOOKUP($E740,'ALL-GTK-MI-MTS-MA'!$E$13:$CF$361,'ALL-GTK-MI-MTS-MA'!I$6,FALSE)</f>
        <v>0</v>
      </c>
      <c r="J740" s="9">
        <f>VLOOKUP($E740,'ALL-GTK-MI-MTS-MA'!$E$13:$CF$361,'ALL-GTK-MI-MTS-MA'!J$6,FALSE)</f>
        <v>0</v>
      </c>
      <c r="K740" s="9">
        <f>VLOOKUP($E740,'ALL-GTK-MI-MTS-MA'!$E$13:$CF$361,'ALL-GTK-MI-MTS-MA'!K$6,FALSE)</f>
        <v>0</v>
      </c>
      <c r="L740" s="9">
        <f>VLOOKUP($E740,'ALL-GTK-MI-MTS-MA'!$E$13:$CF$361,'ALL-GTK-MI-MTS-MA'!L$6,FALSE)</f>
        <v>0</v>
      </c>
      <c r="M740" s="9">
        <f>VLOOKUP($E740,'ALL-GTK-MI-MTS-MA'!$E$13:$CF$361,'ALL-GTK-MI-MTS-MA'!M$6,FALSE)</f>
        <v>0</v>
      </c>
      <c r="N740" s="9">
        <f>VLOOKUP($E740,'ALL-GTK-MI-MTS-MA'!$E$13:$CF$361,'ALL-GTK-MI-MTS-MA'!N$6,FALSE)</f>
        <v>2</v>
      </c>
      <c r="O740" s="9">
        <f>VLOOKUP($E740,'ALL-GTK-MI-MTS-MA'!$E$13:$CF$361,'ALL-GTK-MI-MTS-MA'!O$6,FALSE)</f>
        <v>2</v>
      </c>
      <c r="P740" s="299">
        <f t="shared" si="402"/>
        <v>2</v>
      </c>
      <c r="Q740" s="299">
        <f t="shared" si="403"/>
        <v>2</v>
      </c>
      <c r="R740" s="300">
        <f t="shared" si="404"/>
        <v>4</v>
      </c>
      <c r="S740" s="9">
        <f>VLOOKUP($E740,'ALL-GTK-MI-MTS-MA'!$E$13:$CF$361,'ALL-GTK-MI-MTS-MA'!S$6,FALSE)</f>
        <v>1</v>
      </c>
      <c r="T740" s="9">
        <f>VLOOKUP($E740,'ALL-GTK-MI-MTS-MA'!$E$13:$CF$361,'ALL-GTK-MI-MTS-MA'!T$6,FALSE)</f>
        <v>4</v>
      </c>
      <c r="U740" s="9">
        <f>VLOOKUP($E740,'ALL-GTK-MI-MTS-MA'!$E$13:$CF$361,'ALL-GTK-MI-MTS-MA'!U$6,FALSE)</f>
        <v>0</v>
      </c>
      <c r="V740" s="9">
        <f>VLOOKUP($E740,'ALL-GTK-MI-MTS-MA'!$E$13:$CF$361,'ALL-GTK-MI-MTS-MA'!V$6,FALSE)</f>
        <v>0</v>
      </c>
      <c r="W740" s="9">
        <f>VLOOKUP($E740,'ALL-GTK-MI-MTS-MA'!$E$13:$CF$361,'ALL-GTK-MI-MTS-MA'!W$6,FALSE)</f>
        <v>0</v>
      </c>
      <c r="X740" s="9">
        <f>VLOOKUP($E740,'ALL-GTK-MI-MTS-MA'!$E$13:$CF$361,'ALL-GTK-MI-MTS-MA'!X$6,FALSE)</f>
        <v>0</v>
      </c>
      <c r="Y740" s="299">
        <f t="shared" si="405"/>
        <v>1</v>
      </c>
      <c r="Z740" s="299">
        <f t="shared" si="406"/>
        <v>4</v>
      </c>
      <c r="AA740" s="10">
        <f t="shared" si="407"/>
        <v>5</v>
      </c>
      <c r="AB740" s="44">
        <f t="shared" si="408"/>
        <v>3</v>
      </c>
      <c r="AC740" s="44">
        <f t="shared" si="409"/>
        <v>6</v>
      </c>
      <c r="AD740" s="11">
        <f t="shared" si="410"/>
        <v>9</v>
      </c>
      <c r="AE740" s="9">
        <f>VLOOKUP($E740,'ALL-GTK-MI-MTS-MA'!$E$13:$CF$361,'ALL-GTK-MI-MTS-MA'!AE$6,FALSE)</f>
        <v>1</v>
      </c>
      <c r="AF740" s="9">
        <f>VLOOKUP($E740,'ALL-GTK-MI-MTS-MA'!$E$13:$CF$361,'ALL-GTK-MI-MTS-MA'!AF$6,FALSE)</f>
        <v>3</v>
      </c>
      <c r="AG740" s="10">
        <f t="shared" si="411"/>
        <v>4</v>
      </c>
      <c r="AH740" s="9">
        <f>VLOOKUP($E740,'ALL-GTK-MI-MTS-MA'!$E$13:$CF$361,'ALL-GTK-MI-MTS-MA'!AH$6,FALSE)</f>
        <v>2</v>
      </c>
      <c r="AI740" s="9">
        <f>VLOOKUP($E740,'ALL-GTK-MI-MTS-MA'!$E$13:$CF$361,'ALL-GTK-MI-MTS-MA'!AI$6,FALSE)</f>
        <v>3</v>
      </c>
      <c r="AJ740" s="10">
        <f t="shared" si="412"/>
        <v>5</v>
      </c>
      <c r="AK740" s="44">
        <f t="shared" si="413"/>
        <v>3</v>
      </c>
      <c r="AL740" s="44">
        <f t="shared" si="414"/>
        <v>6</v>
      </c>
      <c r="AM740" s="11">
        <f t="shared" si="415"/>
        <v>9</v>
      </c>
      <c r="AN740" s="299">
        <v>0</v>
      </c>
      <c r="AO740" s="299">
        <v>0</v>
      </c>
      <c r="AP740" s="9">
        <f>VLOOKUP($E740,'ALL-GTK-MI-MTS-MA'!$E$13:$CF$361,'ALL-GTK-MI-MTS-MA'!AP$6,FALSE)</f>
        <v>0</v>
      </c>
      <c r="AQ740" s="9">
        <f>VLOOKUP($E740,'ALL-GTK-MI-MTS-MA'!$E$13:$CF$361,'ALL-GTK-MI-MTS-MA'!AQ$6,FALSE)</f>
        <v>0</v>
      </c>
      <c r="AR740" s="9">
        <f>VLOOKUP($E740,'ALL-GTK-MI-MTS-MA'!$E$13:$CF$361,'ALL-GTK-MI-MTS-MA'!AR$6,FALSE)</f>
        <v>0</v>
      </c>
      <c r="AS740" s="9">
        <f>VLOOKUP($E740,'ALL-GTK-MI-MTS-MA'!$E$13:$CF$361,'ALL-GTK-MI-MTS-MA'!AS$6,FALSE)</f>
        <v>0</v>
      </c>
      <c r="AT740" s="9">
        <f>VLOOKUP($E740,'ALL-GTK-MI-MTS-MA'!$E$13:$CF$361,'ALL-GTK-MI-MTS-MA'!AT$6,FALSE)</f>
        <v>0</v>
      </c>
      <c r="AU740" s="9">
        <f>VLOOKUP($E740,'ALL-GTK-MI-MTS-MA'!$E$13:$CF$361,'ALL-GTK-MI-MTS-MA'!AU$6,FALSE)</f>
        <v>1</v>
      </c>
      <c r="AV740" s="590">
        <f>VLOOKUP($E740,'ALL-GTK-MI-MTS-MA'!$E$13:$CF$361,'ALL-GTK-MI-MTS-MA'!AV$6,FALSE)</f>
        <v>0</v>
      </c>
      <c r="AW740" s="590">
        <f>VLOOKUP($E740,'ALL-GTK-MI-MTS-MA'!$E$13:$CF$361,'ALL-GTK-MI-MTS-MA'!AW$6,FALSE)</f>
        <v>0</v>
      </c>
      <c r="AX740" s="9">
        <f>VLOOKUP($E740,'ALL-GTK-MI-MTS-MA'!$E$13:$CF$361,'ALL-GTK-MI-MTS-MA'!AX$6,FALSE)</f>
        <v>2</v>
      </c>
      <c r="AY740" s="9">
        <f>VLOOKUP($E740,'ALL-GTK-MI-MTS-MA'!$E$13:$CF$361,'ALL-GTK-MI-MTS-MA'!AY$6,FALSE)</f>
        <v>4</v>
      </c>
      <c r="AZ740" s="9">
        <f>VLOOKUP($E740,'ALL-GTK-MI-MTS-MA'!$E$13:$CF$361,'ALL-GTK-MI-MTS-MA'!AZ$6,FALSE)</f>
        <v>1</v>
      </c>
      <c r="BA740" s="9">
        <f>VLOOKUP($E740,'ALL-GTK-MI-MTS-MA'!$E$13:$CF$361,'ALL-GTK-MI-MTS-MA'!BA$6,FALSE)</f>
        <v>1</v>
      </c>
      <c r="BB740" s="9">
        <f>VLOOKUP($E740,'ALL-GTK-MI-MTS-MA'!$E$13:$CF$361,'ALL-GTK-MI-MTS-MA'!BB$6,FALSE)</f>
        <v>0</v>
      </c>
      <c r="BC740" s="9">
        <f>VLOOKUP($E740,'ALL-GTK-MI-MTS-MA'!$E$13:$CF$361,'ALL-GTK-MI-MTS-MA'!BC$6,FALSE)</f>
        <v>0</v>
      </c>
      <c r="BD740" s="310">
        <f t="shared" si="416"/>
        <v>0</v>
      </c>
      <c r="BE740" s="310">
        <f t="shared" si="417"/>
        <v>1</v>
      </c>
      <c r="BF740" s="10">
        <f t="shared" si="418"/>
        <v>1</v>
      </c>
      <c r="BG740" s="311">
        <f t="shared" si="419"/>
        <v>3</v>
      </c>
      <c r="BH740" s="311">
        <f t="shared" si="420"/>
        <v>5</v>
      </c>
      <c r="BI740" s="10">
        <f t="shared" si="421"/>
        <v>8</v>
      </c>
      <c r="BJ740" s="44">
        <f t="shared" si="422"/>
        <v>3</v>
      </c>
      <c r="BK740" s="44">
        <f t="shared" si="423"/>
        <v>6</v>
      </c>
      <c r="BL740" s="11">
        <f t="shared" si="424"/>
        <v>9</v>
      </c>
      <c r="BM740" s="9">
        <f>VLOOKUP($E740,'ALL-GTK-MI-MTS-MA'!$E$13:$CF$361,'ALL-GTK-MI-MTS-MA'!BM$6,FALSE)</f>
        <v>0</v>
      </c>
      <c r="BN740" s="9">
        <f>VLOOKUP($E740,'ALL-GTK-MI-MTS-MA'!$E$13:$CF$361,'ALL-GTK-MI-MTS-MA'!BN$6,FALSE)</f>
        <v>0</v>
      </c>
      <c r="BO740" s="9">
        <f>VLOOKUP($E740,'ALL-GTK-MI-MTS-MA'!$E$13:$CF$361,'ALL-GTK-MI-MTS-MA'!BO$6,FALSE)</f>
        <v>1</v>
      </c>
      <c r="BP740" s="9">
        <f>VLOOKUP($E740,'ALL-GTK-MI-MTS-MA'!$E$13:$CF$361,'ALL-GTK-MI-MTS-MA'!BP$6,FALSE)</f>
        <v>1</v>
      </c>
      <c r="BQ740" s="9">
        <f>VLOOKUP($E740,'ALL-GTK-MI-MTS-MA'!$E$13:$CF$361,'ALL-GTK-MI-MTS-MA'!BQ$6,FALSE)</f>
        <v>0</v>
      </c>
      <c r="BR740" s="9">
        <f>VLOOKUP($E740,'ALL-GTK-MI-MTS-MA'!$E$13:$CF$361,'ALL-GTK-MI-MTS-MA'!BR$6,FALSE)</f>
        <v>0</v>
      </c>
      <c r="BS740" s="9">
        <f>VLOOKUP($E740,'ALL-GTK-MI-MTS-MA'!$E$13:$CF$361,'ALL-GTK-MI-MTS-MA'!BS$6,FALSE)</f>
        <v>0</v>
      </c>
      <c r="BT740" s="9">
        <f>VLOOKUP($E740,'ALL-GTK-MI-MTS-MA'!$E$13:$CF$361,'ALL-GTK-MI-MTS-MA'!BT$6,FALSE)</f>
        <v>0</v>
      </c>
      <c r="BU740" s="299">
        <f t="shared" si="425"/>
        <v>1</v>
      </c>
      <c r="BV740" s="299">
        <f t="shared" si="426"/>
        <v>1</v>
      </c>
      <c r="BW740" s="44">
        <f t="shared" si="427"/>
        <v>1</v>
      </c>
      <c r="BX740" s="44">
        <f t="shared" si="428"/>
        <v>1</v>
      </c>
      <c r="BY740" s="11">
        <f t="shared" si="429"/>
        <v>2</v>
      </c>
      <c r="BZ740" s="14">
        <f t="shared" si="430"/>
        <v>3</v>
      </c>
      <c r="CA740" s="14">
        <f t="shared" si="431"/>
        <v>6</v>
      </c>
      <c r="CB740" s="13">
        <f t="shared" si="432"/>
        <v>1</v>
      </c>
      <c r="CC740" s="13">
        <f t="shared" si="433"/>
        <v>1</v>
      </c>
      <c r="CD740" s="312">
        <f t="shared" si="434"/>
        <v>4</v>
      </c>
      <c r="CE740" s="312">
        <f t="shared" si="435"/>
        <v>7</v>
      </c>
      <c r="CF740" s="313">
        <f t="shared" si="436"/>
        <v>11</v>
      </c>
      <c r="CG740" s="302" t="str">
        <f t="shared" si="437"/>
        <v>OK</v>
      </c>
    </row>
    <row r="741" spans="1:85" ht="14.25" x14ac:dyDescent="0.25">
      <c r="A741" s="6">
        <v>729</v>
      </c>
      <c r="B741" s="495">
        <v>59</v>
      </c>
      <c r="C741" s="495" t="s">
        <v>265</v>
      </c>
      <c r="D741" s="496" t="s">
        <v>27</v>
      </c>
      <c r="E741" s="626">
        <v>60712641</v>
      </c>
      <c r="F741" s="627" t="s">
        <v>855</v>
      </c>
      <c r="G741" s="624" t="s">
        <v>53</v>
      </c>
      <c r="H741" s="9">
        <f>VLOOKUP($E741,'ALL-GTK-MI-MTS-MA'!$E$13:$CF$361,'ALL-GTK-MI-MTS-MA'!H$6,FALSE)</f>
        <v>0</v>
      </c>
      <c r="I741" s="9">
        <f>VLOOKUP($E741,'ALL-GTK-MI-MTS-MA'!$E$13:$CF$361,'ALL-GTK-MI-MTS-MA'!I$6,FALSE)</f>
        <v>0</v>
      </c>
      <c r="J741" s="9">
        <f>VLOOKUP($E741,'ALL-GTK-MI-MTS-MA'!$E$13:$CF$361,'ALL-GTK-MI-MTS-MA'!J$6,FALSE)</f>
        <v>0</v>
      </c>
      <c r="K741" s="9">
        <f>VLOOKUP($E741,'ALL-GTK-MI-MTS-MA'!$E$13:$CF$361,'ALL-GTK-MI-MTS-MA'!K$6,FALSE)</f>
        <v>0</v>
      </c>
      <c r="L741" s="9">
        <f>VLOOKUP($E741,'ALL-GTK-MI-MTS-MA'!$E$13:$CF$361,'ALL-GTK-MI-MTS-MA'!L$6,FALSE)</f>
        <v>0</v>
      </c>
      <c r="M741" s="9">
        <f>VLOOKUP($E741,'ALL-GTK-MI-MTS-MA'!$E$13:$CF$361,'ALL-GTK-MI-MTS-MA'!M$6,FALSE)</f>
        <v>0</v>
      </c>
      <c r="N741" s="9">
        <f>VLOOKUP($E741,'ALL-GTK-MI-MTS-MA'!$E$13:$CF$361,'ALL-GTK-MI-MTS-MA'!N$6,FALSE)</f>
        <v>1</v>
      </c>
      <c r="O741" s="9">
        <f>VLOOKUP($E741,'ALL-GTK-MI-MTS-MA'!$E$13:$CF$361,'ALL-GTK-MI-MTS-MA'!O$6,FALSE)</f>
        <v>1</v>
      </c>
      <c r="P741" s="299">
        <f t="shared" si="402"/>
        <v>1</v>
      </c>
      <c r="Q741" s="299">
        <f t="shared" si="403"/>
        <v>1</v>
      </c>
      <c r="R741" s="300">
        <f t="shared" si="404"/>
        <v>2</v>
      </c>
      <c r="S741" s="9">
        <f>VLOOKUP($E741,'ALL-GTK-MI-MTS-MA'!$E$13:$CF$361,'ALL-GTK-MI-MTS-MA'!S$6,FALSE)</f>
        <v>5</v>
      </c>
      <c r="T741" s="9">
        <f>VLOOKUP($E741,'ALL-GTK-MI-MTS-MA'!$E$13:$CF$361,'ALL-GTK-MI-MTS-MA'!T$6,FALSE)</f>
        <v>3</v>
      </c>
      <c r="U741" s="9">
        <f>VLOOKUP($E741,'ALL-GTK-MI-MTS-MA'!$E$13:$CF$361,'ALL-GTK-MI-MTS-MA'!U$6,FALSE)</f>
        <v>0</v>
      </c>
      <c r="V741" s="9">
        <f>VLOOKUP($E741,'ALL-GTK-MI-MTS-MA'!$E$13:$CF$361,'ALL-GTK-MI-MTS-MA'!V$6,FALSE)</f>
        <v>0</v>
      </c>
      <c r="W741" s="9">
        <f>VLOOKUP($E741,'ALL-GTK-MI-MTS-MA'!$E$13:$CF$361,'ALL-GTK-MI-MTS-MA'!W$6,FALSE)</f>
        <v>0</v>
      </c>
      <c r="X741" s="9">
        <f>VLOOKUP($E741,'ALL-GTK-MI-MTS-MA'!$E$13:$CF$361,'ALL-GTK-MI-MTS-MA'!X$6,FALSE)</f>
        <v>0</v>
      </c>
      <c r="Y741" s="299">
        <f t="shared" si="405"/>
        <v>5</v>
      </c>
      <c r="Z741" s="299">
        <f t="shared" si="406"/>
        <v>3</v>
      </c>
      <c r="AA741" s="10">
        <f t="shared" si="407"/>
        <v>8</v>
      </c>
      <c r="AB741" s="44">
        <f t="shared" si="408"/>
        <v>6</v>
      </c>
      <c r="AC741" s="44">
        <f t="shared" si="409"/>
        <v>4</v>
      </c>
      <c r="AD741" s="11">
        <f t="shared" si="410"/>
        <v>10</v>
      </c>
      <c r="AE741" s="9">
        <f>VLOOKUP($E741,'ALL-GTK-MI-MTS-MA'!$E$13:$CF$361,'ALL-GTK-MI-MTS-MA'!AE$6,FALSE)</f>
        <v>4</v>
      </c>
      <c r="AF741" s="9">
        <f>VLOOKUP($E741,'ALL-GTK-MI-MTS-MA'!$E$13:$CF$361,'ALL-GTK-MI-MTS-MA'!AF$6,FALSE)</f>
        <v>1</v>
      </c>
      <c r="AG741" s="10">
        <f t="shared" si="411"/>
        <v>5</v>
      </c>
      <c r="AH741" s="9">
        <f>VLOOKUP($E741,'ALL-GTK-MI-MTS-MA'!$E$13:$CF$361,'ALL-GTK-MI-MTS-MA'!AH$6,FALSE)</f>
        <v>2</v>
      </c>
      <c r="AI741" s="9">
        <f>VLOOKUP($E741,'ALL-GTK-MI-MTS-MA'!$E$13:$CF$361,'ALL-GTK-MI-MTS-MA'!AI$6,FALSE)</f>
        <v>3</v>
      </c>
      <c r="AJ741" s="10">
        <f t="shared" si="412"/>
        <v>5</v>
      </c>
      <c r="AK741" s="44">
        <f t="shared" si="413"/>
        <v>6</v>
      </c>
      <c r="AL741" s="44">
        <f t="shared" si="414"/>
        <v>4</v>
      </c>
      <c r="AM741" s="11">
        <f t="shared" si="415"/>
        <v>10</v>
      </c>
      <c r="AN741" s="299">
        <v>0</v>
      </c>
      <c r="AO741" s="299">
        <v>0</v>
      </c>
      <c r="AP741" s="9">
        <f>VLOOKUP($E741,'ALL-GTK-MI-MTS-MA'!$E$13:$CF$361,'ALL-GTK-MI-MTS-MA'!AP$6,FALSE)</f>
        <v>0</v>
      </c>
      <c r="AQ741" s="9">
        <f>VLOOKUP($E741,'ALL-GTK-MI-MTS-MA'!$E$13:$CF$361,'ALL-GTK-MI-MTS-MA'!AQ$6,FALSE)</f>
        <v>0</v>
      </c>
      <c r="AR741" s="9">
        <f>VLOOKUP($E741,'ALL-GTK-MI-MTS-MA'!$E$13:$CF$361,'ALL-GTK-MI-MTS-MA'!AR$6,FALSE)</f>
        <v>0</v>
      </c>
      <c r="AS741" s="9">
        <f>VLOOKUP($E741,'ALL-GTK-MI-MTS-MA'!$E$13:$CF$361,'ALL-GTK-MI-MTS-MA'!AS$6,FALSE)</f>
        <v>0</v>
      </c>
      <c r="AT741" s="9">
        <f>VLOOKUP($E741,'ALL-GTK-MI-MTS-MA'!$E$13:$CF$361,'ALL-GTK-MI-MTS-MA'!AT$6,FALSE)</f>
        <v>2</v>
      </c>
      <c r="AU741" s="9">
        <f>VLOOKUP($E741,'ALL-GTK-MI-MTS-MA'!$E$13:$CF$361,'ALL-GTK-MI-MTS-MA'!AU$6,FALSE)</f>
        <v>1</v>
      </c>
      <c r="AV741" s="590">
        <f>VLOOKUP($E741,'ALL-GTK-MI-MTS-MA'!$E$13:$CF$361,'ALL-GTK-MI-MTS-MA'!AV$6,FALSE)</f>
        <v>0</v>
      </c>
      <c r="AW741" s="590">
        <f>VLOOKUP($E741,'ALL-GTK-MI-MTS-MA'!$E$13:$CF$361,'ALL-GTK-MI-MTS-MA'!AW$6,FALSE)</f>
        <v>0</v>
      </c>
      <c r="AX741" s="9">
        <f>VLOOKUP($E741,'ALL-GTK-MI-MTS-MA'!$E$13:$CF$361,'ALL-GTK-MI-MTS-MA'!AX$6,FALSE)</f>
        <v>4</v>
      </c>
      <c r="AY741" s="9">
        <f>VLOOKUP($E741,'ALL-GTK-MI-MTS-MA'!$E$13:$CF$361,'ALL-GTK-MI-MTS-MA'!AY$6,FALSE)</f>
        <v>3</v>
      </c>
      <c r="AZ741" s="9">
        <f>VLOOKUP($E741,'ALL-GTK-MI-MTS-MA'!$E$13:$CF$361,'ALL-GTK-MI-MTS-MA'!AZ$6,FALSE)</f>
        <v>0</v>
      </c>
      <c r="BA741" s="9">
        <f>VLOOKUP($E741,'ALL-GTK-MI-MTS-MA'!$E$13:$CF$361,'ALL-GTK-MI-MTS-MA'!BA$6,FALSE)</f>
        <v>0</v>
      </c>
      <c r="BB741" s="9">
        <f>VLOOKUP($E741,'ALL-GTK-MI-MTS-MA'!$E$13:$CF$361,'ALL-GTK-MI-MTS-MA'!BB$6,FALSE)</f>
        <v>0</v>
      </c>
      <c r="BC741" s="9">
        <f>VLOOKUP($E741,'ALL-GTK-MI-MTS-MA'!$E$13:$CF$361,'ALL-GTK-MI-MTS-MA'!BC$6,FALSE)</f>
        <v>0</v>
      </c>
      <c r="BD741" s="310">
        <f t="shared" si="416"/>
        <v>2</v>
      </c>
      <c r="BE741" s="310">
        <f t="shared" si="417"/>
        <v>1</v>
      </c>
      <c r="BF741" s="10">
        <f t="shared" si="418"/>
        <v>3</v>
      </c>
      <c r="BG741" s="311">
        <f t="shared" si="419"/>
        <v>4</v>
      </c>
      <c r="BH741" s="311">
        <f t="shared" si="420"/>
        <v>3</v>
      </c>
      <c r="BI741" s="10">
        <f t="shared" si="421"/>
        <v>7</v>
      </c>
      <c r="BJ741" s="44">
        <f t="shared" si="422"/>
        <v>6</v>
      </c>
      <c r="BK741" s="44">
        <f t="shared" si="423"/>
        <v>4</v>
      </c>
      <c r="BL741" s="11">
        <f t="shared" si="424"/>
        <v>10</v>
      </c>
      <c r="BM741" s="9">
        <f>VLOOKUP($E741,'ALL-GTK-MI-MTS-MA'!$E$13:$CF$361,'ALL-GTK-MI-MTS-MA'!BM$6,FALSE)</f>
        <v>0</v>
      </c>
      <c r="BN741" s="9">
        <f>VLOOKUP($E741,'ALL-GTK-MI-MTS-MA'!$E$13:$CF$361,'ALL-GTK-MI-MTS-MA'!BN$6,FALSE)</f>
        <v>0</v>
      </c>
      <c r="BO741" s="9">
        <f>VLOOKUP($E741,'ALL-GTK-MI-MTS-MA'!$E$13:$CF$361,'ALL-GTK-MI-MTS-MA'!BO$6,FALSE)</f>
        <v>0</v>
      </c>
      <c r="BP741" s="9">
        <f>VLOOKUP($E741,'ALL-GTK-MI-MTS-MA'!$E$13:$CF$361,'ALL-GTK-MI-MTS-MA'!BP$6,FALSE)</f>
        <v>0</v>
      </c>
      <c r="BQ741" s="9">
        <f>VLOOKUP($E741,'ALL-GTK-MI-MTS-MA'!$E$13:$CF$361,'ALL-GTK-MI-MTS-MA'!BQ$6,FALSE)</f>
        <v>0</v>
      </c>
      <c r="BR741" s="9">
        <f>VLOOKUP($E741,'ALL-GTK-MI-MTS-MA'!$E$13:$CF$361,'ALL-GTK-MI-MTS-MA'!BR$6,FALSE)</f>
        <v>0</v>
      </c>
      <c r="BS741" s="9">
        <f>VLOOKUP($E741,'ALL-GTK-MI-MTS-MA'!$E$13:$CF$361,'ALL-GTK-MI-MTS-MA'!BS$6,FALSE)</f>
        <v>0</v>
      </c>
      <c r="BT741" s="9">
        <f>VLOOKUP($E741,'ALL-GTK-MI-MTS-MA'!$E$13:$CF$361,'ALL-GTK-MI-MTS-MA'!BT$6,FALSE)</f>
        <v>0</v>
      </c>
      <c r="BU741" s="299">
        <f t="shared" si="425"/>
        <v>0</v>
      </c>
      <c r="BV741" s="299">
        <f t="shared" si="426"/>
        <v>0</v>
      </c>
      <c r="BW741" s="44">
        <f t="shared" si="427"/>
        <v>0</v>
      </c>
      <c r="BX741" s="44">
        <f t="shared" si="428"/>
        <v>0</v>
      </c>
      <c r="BY741" s="11">
        <f t="shared" si="429"/>
        <v>0</v>
      </c>
      <c r="BZ741" s="14">
        <f t="shared" si="430"/>
        <v>6</v>
      </c>
      <c r="CA741" s="14">
        <f t="shared" si="431"/>
        <v>4</v>
      </c>
      <c r="CB741" s="13">
        <f t="shared" si="432"/>
        <v>0</v>
      </c>
      <c r="CC741" s="13">
        <f t="shared" si="433"/>
        <v>0</v>
      </c>
      <c r="CD741" s="312">
        <f t="shared" si="434"/>
        <v>6</v>
      </c>
      <c r="CE741" s="312">
        <f t="shared" si="435"/>
        <v>4</v>
      </c>
      <c r="CF741" s="313">
        <f t="shared" si="436"/>
        <v>10</v>
      </c>
      <c r="CG741" s="302" t="str">
        <f t="shared" si="437"/>
        <v>OK</v>
      </c>
    </row>
    <row r="742" spans="1:85" ht="14.25" x14ac:dyDescent="0.25">
      <c r="A742" s="6">
        <v>730</v>
      </c>
      <c r="B742" s="495">
        <v>60</v>
      </c>
      <c r="C742" s="495" t="s">
        <v>265</v>
      </c>
      <c r="D742" s="496" t="s">
        <v>27</v>
      </c>
      <c r="E742" s="626">
        <v>60712642</v>
      </c>
      <c r="F742" s="627" t="s">
        <v>856</v>
      </c>
      <c r="G742" s="624" t="s">
        <v>53</v>
      </c>
      <c r="H742" s="9">
        <f>VLOOKUP($E742,'ALL-GTK-MI-MTS-MA'!$E$13:$CF$361,'ALL-GTK-MI-MTS-MA'!H$6,FALSE)</f>
        <v>0</v>
      </c>
      <c r="I742" s="9">
        <f>VLOOKUP($E742,'ALL-GTK-MI-MTS-MA'!$E$13:$CF$361,'ALL-GTK-MI-MTS-MA'!I$6,FALSE)</f>
        <v>0</v>
      </c>
      <c r="J742" s="9">
        <f>VLOOKUP($E742,'ALL-GTK-MI-MTS-MA'!$E$13:$CF$361,'ALL-GTK-MI-MTS-MA'!J$6,FALSE)</f>
        <v>0</v>
      </c>
      <c r="K742" s="9">
        <f>VLOOKUP($E742,'ALL-GTK-MI-MTS-MA'!$E$13:$CF$361,'ALL-GTK-MI-MTS-MA'!K$6,FALSE)</f>
        <v>0</v>
      </c>
      <c r="L742" s="9">
        <f>VLOOKUP($E742,'ALL-GTK-MI-MTS-MA'!$E$13:$CF$361,'ALL-GTK-MI-MTS-MA'!L$6,FALSE)</f>
        <v>0</v>
      </c>
      <c r="M742" s="9">
        <f>VLOOKUP($E742,'ALL-GTK-MI-MTS-MA'!$E$13:$CF$361,'ALL-GTK-MI-MTS-MA'!M$6,FALSE)</f>
        <v>0</v>
      </c>
      <c r="N742" s="9">
        <f>VLOOKUP($E742,'ALL-GTK-MI-MTS-MA'!$E$13:$CF$361,'ALL-GTK-MI-MTS-MA'!N$6,FALSE)</f>
        <v>3</v>
      </c>
      <c r="O742" s="9">
        <f>VLOOKUP($E742,'ALL-GTK-MI-MTS-MA'!$E$13:$CF$361,'ALL-GTK-MI-MTS-MA'!O$6,FALSE)</f>
        <v>1</v>
      </c>
      <c r="P742" s="299">
        <f t="shared" si="402"/>
        <v>3</v>
      </c>
      <c r="Q742" s="299">
        <f t="shared" si="403"/>
        <v>1</v>
      </c>
      <c r="R742" s="300">
        <f t="shared" si="404"/>
        <v>4</v>
      </c>
      <c r="S742" s="9">
        <f>VLOOKUP($E742,'ALL-GTK-MI-MTS-MA'!$E$13:$CF$361,'ALL-GTK-MI-MTS-MA'!S$6,FALSE)</f>
        <v>4</v>
      </c>
      <c r="T742" s="9">
        <f>VLOOKUP($E742,'ALL-GTK-MI-MTS-MA'!$E$13:$CF$361,'ALL-GTK-MI-MTS-MA'!T$6,FALSE)</f>
        <v>2</v>
      </c>
      <c r="U742" s="9">
        <f>VLOOKUP($E742,'ALL-GTK-MI-MTS-MA'!$E$13:$CF$361,'ALL-GTK-MI-MTS-MA'!U$6,FALSE)</f>
        <v>0</v>
      </c>
      <c r="V742" s="9">
        <f>VLOOKUP($E742,'ALL-GTK-MI-MTS-MA'!$E$13:$CF$361,'ALL-GTK-MI-MTS-MA'!V$6,FALSE)</f>
        <v>0</v>
      </c>
      <c r="W742" s="9">
        <f>VLOOKUP($E742,'ALL-GTK-MI-MTS-MA'!$E$13:$CF$361,'ALL-GTK-MI-MTS-MA'!W$6,FALSE)</f>
        <v>0</v>
      </c>
      <c r="X742" s="9">
        <f>VLOOKUP($E742,'ALL-GTK-MI-MTS-MA'!$E$13:$CF$361,'ALL-GTK-MI-MTS-MA'!X$6,FALSE)</f>
        <v>0</v>
      </c>
      <c r="Y742" s="299">
        <f t="shared" si="405"/>
        <v>4</v>
      </c>
      <c r="Z742" s="299">
        <f t="shared" si="406"/>
        <v>2</v>
      </c>
      <c r="AA742" s="10">
        <f t="shared" si="407"/>
        <v>6</v>
      </c>
      <c r="AB742" s="44">
        <f t="shared" si="408"/>
        <v>7</v>
      </c>
      <c r="AC742" s="44">
        <f t="shared" si="409"/>
        <v>3</v>
      </c>
      <c r="AD742" s="11">
        <f t="shared" si="410"/>
        <v>10</v>
      </c>
      <c r="AE742" s="9">
        <f>VLOOKUP($E742,'ALL-GTK-MI-MTS-MA'!$E$13:$CF$361,'ALL-GTK-MI-MTS-MA'!AE$6,FALSE)</f>
        <v>2</v>
      </c>
      <c r="AF742" s="9">
        <f>VLOOKUP($E742,'ALL-GTK-MI-MTS-MA'!$E$13:$CF$361,'ALL-GTK-MI-MTS-MA'!AF$6,FALSE)</f>
        <v>1</v>
      </c>
      <c r="AG742" s="10">
        <f t="shared" si="411"/>
        <v>3</v>
      </c>
      <c r="AH742" s="9">
        <f>VLOOKUP($E742,'ALL-GTK-MI-MTS-MA'!$E$13:$CF$361,'ALL-GTK-MI-MTS-MA'!AH$6,FALSE)</f>
        <v>5</v>
      </c>
      <c r="AI742" s="9">
        <f>VLOOKUP($E742,'ALL-GTK-MI-MTS-MA'!$E$13:$CF$361,'ALL-GTK-MI-MTS-MA'!AI$6,FALSE)</f>
        <v>2</v>
      </c>
      <c r="AJ742" s="10">
        <f t="shared" si="412"/>
        <v>7</v>
      </c>
      <c r="AK742" s="44">
        <f t="shared" si="413"/>
        <v>7</v>
      </c>
      <c r="AL742" s="44">
        <f t="shared" si="414"/>
        <v>3</v>
      </c>
      <c r="AM742" s="11">
        <f t="shared" si="415"/>
        <v>10</v>
      </c>
      <c r="AN742" s="299">
        <v>0</v>
      </c>
      <c r="AO742" s="299">
        <v>0</v>
      </c>
      <c r="AP742" s="9">
        <f>VLOOKUP($E742,'ALL-GTK-MI-MTS-MA'!$E$13:$CF$361,'ALL-GTK-MI-MTS-MA'!AP$6,FALSE)</f>
        <v>0</v>
      </c>
      <c r="AQ742" s="9">
        <f>VLOOKUP($E742,'ALL-GTK-MI-MTS-MA'!$E$13:$CF$361,'ALL-GTK-MI-MTS-MA'!AQ$6,FALSE)</f>
        <v>0</v>
      </c>
      <c r="AR742" s="9">
        <f>VLOOKUP($E742,'ALL-GTK-MI-MTS-MA'!$E$13:$CF$361,'ALL-GTK-MI-MTS-MA'!AR$6,FALSE)</f>
        <v>0</v>
      </c>
      <c r="AS742" s="9">
        <f>VLOOKUP($E742,'ALL-GTK-MI-MTS-MA'!$E$13:$CF$361,'ALL-GTK-MI-MTS-MA'!AS$6,FALSE)</f>
        <v>0</v>
      </c>
      <c r="AT742" s="9">
        <f>VLOOKUP($E742,'ALL-GTK-MI-MTS-MA'!$E$13:$CF$361,'ALL-GTK-MI-MTS-MA'!AT$6,FALSE)</f>
        <v>1</v>
      </c>
      <c r="AU742" s="9">
        <f>VLOOKUP($E742,'ALL-GTK-MI-MTS-MA'!$E$13:$CF$361,'ALL-GTK-MI-MTS-MA'!AU$6,FALSE)</f>
        <v>0</v>
      </c>
      <c r="AV742" s="590">
        <f>VLOOKUP($E742,'ALL-GTK-MI-MTS-MA'!$E$13:$CF$361,'ALL-GTK-MI-MTS-MA'!AV$6,FALSE)</f>
        <v>0</v>
      </c>
      <c r="AW742" s="590">
        <f>VLOOKUP($E742,'ALL-GTK-MI-MTS-MA'!$E$13:$CF$361,'ALL-GTK-MI-MTS-MA'!AW$6,FALSE)</f>
        <v>0</v>
      </c>
      <c r="AX742" s="9">
        <f>VLOOKUP($E742,'ALL-GTK-MI-MTS-MA'!$E$13:$CF$361,'ALL-GTK-MI-MTS-MA'!AX$6,FALSE)</f>
        <v>4</v>
      </c>
      <c r="AY742" s="9">
        <f>VLOOKUP($E742,'ALL-GTK-MI-MTS-MA'!$E$13:$CF$361,'ALL-GTK-MI-MTS-MA'!AY$6,FALSE)</f>
        <v>3</v>
      </c>
      <c r="AZ742" s="9">
        <f>VLOOKUP($E742,'ALL-GTK-MI-MTS-MA'!$E$13:$CF$361,'ALL-GTK-MI-MTS-MA'!AZ$6,FALSE)</f>
        <v>2</v>
      </c>
      <c r="BA742" s="9">
        <f>VLOOKUP($E742,'ALL-GTK-MI-MTS-MA'!$E$13:$CF$361,'ALL-GTK-MI-MTS-MA'!BA$6,FALSE)</f>
        <v>0</v>
      </c>
      <c r="BB742" s="9">
        <f>VLOOKUP($E742,'ALL-GTK-MI-MTS-MA'!$E$13:$CF$361,'ALL-GTK-MI-MTS-MA'!BB$6,FALSE)</f>
        <v>0</v>
      </c>
      <c r="BC742" s="9">
        <f>VLOOKUP($E742,'ALL-GTK-MI-MTS-MA'!$E$13:$CF$361,'ALL-GTK-MI-MTS-MA'!BC$6,FALSE)</f>
        <v>0</v>
      </c>
      <c r="BD742" s="310">
        <f t="shared" si="416"/>
        <v>1</v>
      </c>
      <c r="BE742" s="310">
        <f t="shared" si="417"/>
        <v>0</v>
      </c>
      <c r="BF742" s="10">
        <f t="shared" si="418"/>
        <v>1</v>
      </c>
      <c r="BG742" s="311">
        <f t="shared" si="419"/>
        <v>6</v>
      </c>
      <c r="BH742" s="311">
        <f t="shared" si="420"/>
        <v>3</v>
      </c>
      <c r="BI742" s="10">
        <f t="shared" si="421"/>
        <v>9</v>
      </c>
      <c r="BJ742" s="44">
        <f t="shared" si="422"/>
        <v>7</v>
      </c>
      <c r="BK742" s="44">
        <f t="shared" si="423"/>
        <v>3</v>
      </c>
      <c r="BL742" s="11">
        <f t="shared" si="424"/>
        <v>10</v>
      </c>
      <c r="BM742" s="9">
        <f>VLOOKUP($E742,'ALL-GTK-MI-MTS-MA'!$E$13:$CF$361,'ALL-GTK-MI-MTS-MA'!BM$6,FALSE)</f>
        <v>0</v>
      </c>
      <c r="BN742" s="9">
        <f>VLOOKUP($E742,'ALL-GTK-MI-MTS-MA'!$E$13:$CF$361,'ALL-GTK-MI-MTS-MA'!BN$6,FALSE)</f>
        <v>0</v>
      </c>
      <c r="BO742" s="9">
        <f>VLOOKUP($E742,'ALL-GTK-MI-MTS-MA'!$E$13:$CF$361,'ALL-GTK-MI-MTS-MA'!BO$6,FALSE)</f>
        <v>0</v>
      </c>
      <c r="BP742" s="9">
        <f>VLOOKUP($E742,'ALL-GTK-MI-MTS-MA'!$E$13:$CF$361,'ALL-GTK-MI-MTS-MA'!BP$6,FALSE)</f>
        <v>1</v>
      </c>
      <c r="BQ742" s="9">
        <f>VLOOKUP($E742,'ALL-GTK-MI-MTS-MA'!$E$13:$CF$361,'ALL-GTK-MI-MTS-MA'!BQ$6,FALSE)</f>
        <v>0</v>
      </c>
      <c r="BR742" s="9">
        <f>VLOOKUP($E742,'ALL-GTK-MI-MTS-MA'!$E$13:$CF$361,'ALL-GTK-MI-MTS-MA'!BR$6,FALSE)</f>
        <v>0</v>
      </c>
      <c r="BS742" s="9">
        <f>VLOOKUP($E742,'ALL-GTK-MI-MTS-MA'!$E$13:$CF$361,'ALL-GTK-MI-MTS-MA'!BS$6,FALSE)</f>
        <v>0</v>
      </c>
      <c r="BT742" s="9">
        <f>VLOOKUP($E742,'ALL-GTK-MI-MTS-MA'!$E$13:$CF$361,'ALL-GTK-MI-MTS-MA'!BT$6,FALSE)</f>
        <v>0</v>
      </c>
      <c r="BU742" s="299">
        <f t="shared" si="425"/>
        <v>0</v>
      </c>
      <c r="BV742" s="299">
        <f t="shared" si="426"/>
        <v>1</v>
      </c>
      <c r="BW742" s="44">
        <f t="shared" si="427"/>
        <v>0</v>
      </c>
      <c r="BX742" s="44">
        <f t="shared" si="428"/>
        <v>1</v>
      </c>
      <c r="BY742" s="11">
        <f t="shared" si="429"/>
        <v>1</v>
      </c>
      <c r="BZ742" s="14">
        <f t="shared" si="430"/>
        <v>7</v>
      </c>
      <c r="CA742" s="14">
        <f t="shared" si="431"/>
        <v>3</v>
      </c>
      <c r="CB742" s="13">
        <f t="shared" si="432"/>
        <v>0</v>
      </c>
      <c r="CC742" s="13">
        <f t="shared" si="433"/>
        <v>1</v>
      </c>
      <c r="CD742" s="312">
        <f t="shared" si="434"/>
        <v>7</v>
      </c>
      <c r="CE742" s="312">
        <f t="shared" si="435"/>
        <v>4</v>
      </c>
      <c r="CF742" s="313">
        <f t="shared" si="436"/>
        <v>11</v>
      </c>
      <c r="CG742" s="302" t="str">
        <f t="shared" si="437"/>
        <v>OK</v>
      </c>
    </row>
    <row r="743" spans="1:85" ht="14.25" x14ac:dyDescent="0.25">
      <c r="A743" s="6">
        <v>731</v>
      </c>
      <c r="B743" s="495">
        <v>61</v>
      </c>
      <c r="C743" s="495" t="s">
        <v>265</v>
      </c>
      <c r="D743" s="496" t="s">
        <v>27</v>
      </c>
      <c r="E743" s="626">
        <v>60712643</v>
      </c>
      <c r="F743" s="627" t="s">
        <v>857</v>
      </c>
      <c r="G743" s="624" t="s">
        <v>53</v>
      </c>
      <c r="H743" s="9">
        <f>VLOOKUP($E743,'ALL-GTK-MI-MTS-MA'!$E$13:$CF$361,'ALL-GTK-MI-MTS-MA'!H$6,FALSE)</f>
        <v>0</v>
      </c>
      <c r="I743" s="9">
        <f>VLOOKUP($E743,'ALL-GTK-MI-MTS-MA'!$E$13:$CF$361,'ALL-GTK-MI-MTS-MA'!I$6,FALSE)</f>
        <v>0</v>
      </c>
      <c r="J743" s="9">
        <f>VLOOKUP($E743,'ALL-GTK-MI-MTS-MA'!$E$13:$CF$361,'ALL-GTK-MI-MTS-MA'!J$6,FALSE)</f>
        <v>0</v>
      </c>
      <c r="K743" s="9">
        <f>VLOOKUP($E743,'ALL-GTK-MI-MTS-MA'!$E$13:$CF$361,'ALL-GTK-MI-MTS-MA'!K$6,FALSE)</f>
        <v>0</v>
      </c>
      <c r="L743" s="9">
        <f>VLOOKUP($E743,'ALL-GTK-MI-MTS-MA'!$E$13:$CF$361,'ALL-GTK-MI-MTS-MA'!L$6,FALSE)</f>
        <v>0</v>
      </c>
      <c r="M743" s="9">
        <f>VLOOKUP($E743,'ALL-GTK-MI-MTS-MA'!$E$13:$CF$361,'ALL-GTK-MI-MTS-MA'!M$6,FALSE)</f>
        <v>0</v>
      </c>
      <c r="N743" s="9">
        <f>VLOOKUP($E743,'ALL-GTK-MI-MTS-MA'!$E$13:$CF$361,'ALL-GTK-MI-MTS-MA'!N$6,FALSE)</f>
        <v>2</v>
      </c>
      <c r="O743" s="9">
        <f>VLOOKUP($E743,'ALL-GTK-MI-MTS-MA'!$E$13:$CF$361,'ALL-GTK-MI-MTS-MA'!O$6,FALSE)</f>
        <v>1</v>
      </c>
      <c r="P743" s="299">
        <f t="shared" si="402"/>
        <v>2</v>
      </c>
      <c r="Q743" s="299">
        <f t="shared" si="403"/>
        <v>1</v>
      </c>
      <c r="R743" s="300">
        <f t="shared" si="404"/>
        <v>3</v>
      </c>
      <c r="S743" s="9">
        <f>VLOOKUP($E743,'ALL-GTK-MI-MTS-MA'!$E$13:$CF$361,'ALL-GTK-MI-MTS-MA'!S$6,FALSE)</f>
        <v>1</v>
      </c>
      <c r="T743" s="9">
        <f>VLOOKUP($E743,'ALL-GTK-MI-MTS-MA'!$E$13:$CF$361,'ALL-GTK-MI-MTS-MA'!T$6,FALSE)</f>
        <v>5</v>
      </c>
      <c r="U743" s="9">
        <f>VLOOKUP($E743,'ALL-GTK-MI-MTS-MA'!$E$13:$CF$361,'ALL-GTK-MI-MTS-MA'!U$6,FALSE)</f>
        <v>0</v>
      </c>
      <c r="V743" s="9">
        <f>VLOOKUP($E743,'ALL-GTK-MI-MTS-MA'!$E$13:$CF$361,'ALL-GTK-MI-MTS-MA'!V$6,FALSE)</f>
        <v>0</v>
      </c>
      <c r="W743" s="9">
        <f>VLOOKUP($E743,'ALL-GTK-MI-MTS-MA'!$E$13:$CF$361,'ALL-GTK-MI-MTS-MA'!W$6,FALSE)</f>
        <v>0</v>
      </c>
      <c r="X743" s="9">
        <f>VLOOKUP($E743,'ALL-GTK-MI-MTS-MA'!$E$13:$CF$361,'ALL-GTK-MI-MTS-MA'!X$6,FALSE)</f>
        <v>0</v>
      </c>
      <c r="Y743" s="299">
        <f t="shared" si="405"/>
        <v>1</v>
      </c>
      <c r="Z743" s="299">
        <f t="shared" si="406"/>
        <v>5</v>
      </c>
      <c r="AA743" s="10">
        <f t="shared" si="407"/>
        <v>6</v>
      </c>
      <c r="AB743" s="44">
        <f t="shared" si="408"/>
        <v>3</v>
      </c>
      <c r="AC743" s="44">
        <f t="shared" si="409"/>
        <v>6</v>
      </c>
      <c r="AD743" s="11">
        <f t="shared" si="410"/>
        <v>9</v>
      </c>
      <c r="AE743" s="9">
        <f>VLOOKUP($E743,'ALL-GTK-MI-MTS-MA'!$E$13:$CF$361,'ALL-GTK-MI-MTS-MA'!AE$6,FALSE)</f>
        <v>1</v>
      </c>
      <c r="AF743" s="9">
        <f>VLOOKUP($E743,'ALL-GTK-MI-MTS-MA'!$E$13:$CF$361,'ALL-GTK-MI-MTS-MA'!AF$6,FALSE)</f>
        <v>3</v>
      </c>
      <c r="AG743" s="10">
        <f t="shared" si="411"/>
        <v>4</v>
      </c>
      <c r="AH743" s="9">
        <f>VLOOKUP($E743,'ALL-GTK-MI-MTS-MA'!$E$13:$CF$361,'ALL-GTK-MI-MTS-MA'!AH$6,FALSE)</f>
        <v>2</v>
      </c>
      <c r="AI743" s="9">
        <f>VLOOKUP($E743,'ALL-GTK-MI-MTS-MA'!$E$13:$CF$361,'ALL-GTK-MI-MTS-MA'!AI$6,FALSE)</f>
        <v>3</v>
      </c>
      <c r="AJ743" s="10">
        <f t="shared" si="412"/>
        <v>5</v>
      </c>
      <c r="AK743" s="44">
        <f t="shared" si="413"/>
        <v>3</v>
      </c>
      <c r="AL743" s="44">
        <f t="shared" si="414"/>
        <v>6</v>
      </c>
      <c r="AM743" s="11">
        <f t="shared" si="415"/>
        <v>9</v>
      </c>
      <c r="AN743" s="299">
        <v>0</v>
      </c>
      <c r="AO743" s="299">
        <v>0</v>
      </c>
      <c r="AP743" s="9">
        <f>VLOOKUP($E743,'ALL-GTK-MI-MTS-MA'!$E$13:$CF$361,'ALL-GTK-MI-MTS-MA'!AP$6,FALSE)</f>
        <v>0</v>
      </c>
      <c r="AQ743" s="9">
        <f>VLOOKUP($E743,'ALL-GTK-MI-MTS-MA'!$E$13:$CF$361,'ALL-GTK-MI-MTS-MA'!AQ$6,FALSE)</f>
        <v>0</v>
      </c>
      <c r="AR743" s="9">
        <f>VLOOKUP($E743,'ALL-GTK-MI-MTS-MA'!$E$13:$CF$361,'ALL-GTK-MI-MTS-MA'!AR$6,FALSE)</f>
        <v>0</v>
      </c>
      <c r="AS743" s="9">
        <f>VLOOKUP($E743,'ALL-GTK-MI-MTS-MA'!$E$13:$CF$361,'ALL-GTK-MI-MTS-MA'!AS$6,FALSE)</f>
        <v>0</v>
      </c>
      <c r="AT743" s="9">
        <f>VLOOKUP($E743,'ALL-GTK-MI-MTS-MA'!$E$13:$CF$361,'ALL-GTK-MI-MTS-MA'!AT$6,FALSE)</f>
        <v>0</v>
      </c>
      <c r="AU743" s="9">
        <f>VLOOKUP($E743,'ALL-GTK-MI-MTS-MA'!$E$13:$CF$361,'ALL-GTK-MI-MTS-MA'!AU$6,FALSE)</f>
        <v>0</v>
      </c>
      <c r="AV743" s="590">
        <f>VLOOKUP($E743,'ALL-GTK-MI-MTS-MA'!$E$13:$CF$361,'ALL-GTK-MI-MTS-MA'!AV$6,FALSE)</f>
        <v>0</v>
      </c>
      <c r="AW743" s="590">
        <f>VLOOKUP($E743,'ALL-GTK-MI-MTS-MA'!$E$13:$CF$361,'ALL-GTK-MI-MTS-MA'!AW$6,FALSE)</f>
        <v>0</v>
      </c>
      <c r="AX743" s="9">
        <f>VLOOKUP($E743,'ALL-GTK-MI-MTS-MA'!$E$13:$CF$361,'ALL-GTK-MI-MTS-MA'!AX$6,FALSE)</f>
        <v>2</v>
      </c>
      <c r="AY743" s="9">
        <f>VLOOKUP($E743,'ALL-GTK-MI-MTS-MA'!$E$13:$CF$361,'ALL-GTK-MI-MTS-MA'!AY$6,FALSE)</f>
        <v>6</v>
      </c>
      <c r="AZ743" s="9">
        <f>VLOOKUP($E743,'ALL-GTK-MI-MTS-MA'!$E$13:$CF$361,'ALL-GTK-MI-MTS-MA'!AZ$6,FALSE)</f>
        <v>1</v>
      </c>
      <c r="BA743" s="9">
        <f>VLOOKUP($E743,'ALL-GTK-MI-MTS-MA'!$E$13:$CF$361,'ALL-GTK-MI-MTS-MA'!BA$6,FALSE)</f>
        <v>0</v>
      </c>
      <c r="BB743" s="9">
        <f>VLOOKUP($E743,'ALL-GTK-MI-MTS-MA'!$E$13:$CF$361,'ALL-GTK-MI-MTS-MA'!BB$6,FALSE)</f>
        <v>0</v>
      </c>
      <c r="BC743" s="9">
        <f>VLOOKUP($E743,'ALL-GTK-MI-MTS-MA'!$E$13:$CF$361,'ALL-GTK-MI-MTS-MA'!BC$6,FALSE)</f>
        <v>0</v>
      </c>
      <c r="BD743" s="310">
        <f t="shared" si="416"/>
        <v>0</v>
      </c>
      <c r="BE743" s="310">
        <f t="shared" si="417"/>
        <v>0</v>
      </c>
      <c r="BF743" s="10">
        <f t="shared" si="418"/>
        <v>0</v>
      </c>
      <c r="BG743" s="311">
        <f t="shared" si="419"/>
        <v>3</v>
      </c>
      <c r="BH743" s="311">
        <f t="shared" si="420"/>
        <v>6</v>
      </c>
      <c r="BI743" s="10">
        <f t="shared" si="421"/>
        <v>9</v>
      </c>
      <c r="BJ743" s="44">
        <f t="shared" si="422"/>
        <v>3</v>
      </c>
      <c r="BK743" s="44">
        <f t="shared" si="423"/>
        <v>6</v>
      </c>
      <c r="BL743" s="11">
        <f t="shared" si="424"/>
        <v>9</v>
      </c>
      <c r="BM743" s="9">
        <f>VLOOKUP($E743,'ALL-GTK-MI-MTS-MA'!$E$13:$CF$361,'ALL-GTK-MI-MTS-MA'!BM$6,FALSE)</f>
        <v>0</v>
      </c>
      <c r="BN743" s="9">
        <f>VLOOKUP($E743,'ALL-GTK-MI-MTS-MA'!$E$13:$CF$361,'ALL-GTK-MI-MTS-MA'!BN$6,FALSE)</f>
        <v>0</v>
      </c>
      <c r="BO743" s="9">
        <f>VLOOKUP($E743,'ALL-GTK-MI-MTS-MA'!$E$13:$CF$361,'ALL-GTK-MI-MTS-MA'!BO$6,FALSE)</f>
        <v>0</v>
      </c>
      <c r="BP743" s="9">
        <f>VLOOKUP($E743,'ALL-GTK-MI-MTS-MA'!$E$13:$CF$361,'ALL-GTK-MI-MTS-MA'!BP$6,FALSE)</f>
        <v>1</v>
      </c>
      <c r="BQ743" s="9">
        <f>VLOOKUP($E743,'ALL-GTK-MI-MTS-MA'!$E$13:$CF$361,'ALL-GTK-MI-MTS-MA'!BQ$6,FALSE)</f>
        <v>0</v>
      </c>
      <c r="BR743" s="9">
        <f>VLOOKUP($E743,'ALL-GTK-MI-MTS-MA'!$E$13:$CF$361,'ALL-GTK-MI-MTS-MA'!BR$6,FALSE)</f>
        <v>0</v>
      </c>
      <c r="BS743" s="9">
        <f>VLOOKUP($E743,'ALL-GTK-MI-MTS-MA'!$E$13:$CF$361,'ALL-GTK-MI-MTS-MA'!BS$6,FALSE)</f>
        <v>0</v>
      </c>
      <c r="BT743" s="9">
        <f>VLOOKUP($E743,'ALL-GTK-MI-MTS-MA'!$E$13:$CF$361,'ALL-GTK-MI-MTS-MA'!BT$6,FALSE)</f>
        <v>0</v>
      </c>
      <c r="BU743" s="299">
        <f t="shared" si="425"/>
        <v>0</v>
      </c>
      <c r="BV743" s="299">
        <f t="shared" si="426"/>
        <v>1</v>
      </c>
      <c r="BW743" s="44">
        <f t="shared" si="427"/>
        <v>0</v>
      </c>
      <c r="BX743" s="44">
        <f t="shared" si="428"/>
        <v>1</v>
      </c>
      <c r="BY743" s="11">
        <f t="shared" si="429"/>
        <v>1</v>
      </c>
      <c r="BZ743" s="14">
        <f t="shared" si="430"/>
        <v>3</v>
      </c>
      <c r="CA743" s="14">
        <f t="shared" si="431"/>
        <v>6</v>
      </c>
      <c r="CB743" s="13">
        <f t="shared" si="432"/>
        <v>0</v>
      </c>
      <c r="CC743" s="13">
        <f t="shared" si="433"/>
        <v>1</v>
      </c>
      <c r="CD743" s="312">
        <f t="shared" si="434"/>
        <v>3</v>
      </c>
      <c r="CE743" s="312">
        <f t="shared" si="435"/>
        <v>7</v>
      </c>
      <c r="CF743" s="313">
        <f t="shared" si="436"/>
        <v>10</v>
      </c>
      <c r="CG743" s="302" t="str">
        <f t="shared" si="437"/>
        <v>OK</v>
      </c>
    </row>
    <row r="744" spans="1:85" ht="14.25" x14ac:dyDescent="0.25">
      <c r="A744" s="6">
        <v>732</v>
      </c>
      <c r="B744" s="495">
        <v>62</v>
      </c>
      <c r="C744" s="495" t="s">
        <v>265</v>
      </c>
      <c r="D744" s="496" t="s">
        <v>28</v>
      </c>
      <c r="E744" s="626">
        <v>60712644</v>
      </c>
      <c r="F744" s="627" t="s">
        <v>858</v>
      </c>
      <c r="G744" s="624" t="s">
        <v>53</v>
      </c>
      <c r="H744" s="9">
        <f>VLOOKUP($E744,'ALL-GTK-MI-MTS-MA'!$E$13:$CF$361,'ALL-GTK-MI-MTS-MA'!H$6,FALSE)</f>
        <v>0</v>
      </c>
      <c r="I744" s="9">
        <f>VLOOKUP($E744,'ALL-GTK-MI-MTS-MA'!$E$13:$CF$361,'ALL-GTK-MI-MTS-MA'!I$6,FALSE)</f>
        <v>0</v>
      </c>
      <c r="J744" s="9">
        <f>VLOOKUP($E744,'ALL-GTK-MI-MTS-MA'!$E$13:$CF$361,'ALL-GTK-MI-MTS-MA'!J$6,FALSE)</f>
        <v>0</v>
      </c>
      <c r="K744" s="9">
        <f>VLOOKUP($E744,'ALL-GTK-MI-MTS-MA'!$E$13:$CF$361,'ALL-GTK-MI-MTS-MA'!K$6,FALSE)</f>
        <v>0</v>
      </c>
      <c r="L744" s="9">
        <f>VLOOKUP($E744,'ALL-GTK-MI-MTS-MA'!$E$13:$CF$361,'ALL-GTK-MI-MTS-MA'!L$6,FALSE)</f>
        <v>0</v>
      </c>
      <c r="M744" s="9">
        <f>VLOOKUP($E744,'ALL-GTK-MI-MTS-MA'!$E$13:$CF$361,'ALL-GTK-MI-MTS-MA'!M$6,FALSE)</f>
        <v>0</v>
      </c>
      <c r="N744" s="9">
        <f>VLOOKUP($E744,'ALL-GTK-MI-MTS-MA'!$E$13:$CF$361,'ALL-GTK-MI-MTS-MA'!N$6,FALSE)</f>
        <v>2</v>
      </c>
      <c r="O744" s="9">
        <f>VLOOKUP($E744,'ALL-GTK-MI-MTS-MA'!$E$13:$CF$361,'ALL-GTK-MI-MTS-MA'!O$6,FALSE)</f>
        <v>3</v>
      </c>
      <c r="P744" s="299">
        <f t="shared" si="402"/>
        <v>2</v>
      </c>
      <c r="Q744" s="299">
        <f t="shared" si="403"/>
        <v>3</v>
      </c>
      <c r="R744" s="300">
        <f t="shared" si="404"/>
        <v>5</v>
      </c>
      <c r="S744" s="9">
        <f>VLOOKUP($E744,'ALL-GTK-MI-MTS-MA'!$E$13:$CF$361,'ALL-GTK-MI-MTS-MA'!S$6,FALSE)</f>
        <v>2</v>
      </c>
      <c r="T744" s="9">
        <f>VLOOKUP($E744,'ALL-GTK-MI-MTS-MA'!$E$13:$CF$361,'ALL-GTK-MI-MTS-MA'!T$6,FALSE)</f>
        <v>3</v>
      </c>
      <c r="U744" s="9">
        <f>VLOOKUP($E744,'ALL-GTK-MI-MTS-MA'!$E$13:$CF$361,'ALL-GTK-MI-MTS-MA'!U$6,FALSE)</f>
        <v>0</v>
      </c>
      <c r="V744" s="9">
        <f>VLOOKUP($E744,'ALL-GTK-MI-MTS-MA'!$E$13:$CF$361,'ALL-GTK-MI-MTS-MA'!V$6,FALSE)</f>
        <v>0</v>
      </c>
      <c r="W744" s="9">
        <f>VLOOKUP($E744,'ALL-GTK-MI-MTS-MA'!$E$13:$CF$361,'ALL-GTK-MI-MTS-MA'!W$6,FALSE)</f>
        <v>0</v>
      </c>
      <c r="X744" s="9">
        <f>VLOOKUP($E744,'ALL-GTK-MI-MTS-MA'!$E$13:$CF$361,'ALL-GTK-MI-MTS-MA'!X$6,FALSE)</f>
        <v>0</v>
      </c>
      <c r="Y744" s="299">
        <f t="shared" si="405"/>
        <v>2</v>
      </c>
      <c r="Z744" s="299">
        <f t="shared" si="406"/>
        <v>3</v>
      </c>
      <c r="AA744" s="10">
        <f t="shared" si="407"/>
        <v>5</v>
      </c>
      <c r="AB744" s="44">
        <f t="shared" si="408"/>
        <v>4</v>
      </c>
      <c r="AC744" s="44">
        <f t="shared" si="409"/>
        <v>6</v>
      </c>
      <c r="AD744" s="11">
        <f t="shared" si="410"/>
        <v>10</v>
      </c>
      <c r="AE744" s="9">
        <f>VLOOKUP($E744,'ALL-GTK-MI-MTS-MA'!$E$13:$CF$361,'ALL-GTK-MI-MTS-MA'!AE$6,FALSE)</f>
        <v>2</v>
      </c>
      <c r="AF744" s="9">
        <f>VLOOKUP($E744,'ALL-GTK-MI-MTS-MA'!$E$13:$CF$361,'ALL-GTK-MI-MTS-MA'!AF$6,FALSE)</f>
        <v>1</v>
      </c>
      <c r="AG744" s="10">
        <f t="shared" si="411"/>
        <v>3</v>
      </c>
      <c r="AH744" s="9">
        <f>VLOOKUP($E744,'ALL-GTK-MI-MTS-MA'!$E$13:$CF$361,'ALL-GTK-MI-MTS-MA'!AH$6,FALSE)</f>
        <v>2</v>
      </c>
      <c r="AI744" s="9">
        <f>VLOOKUP($E744,'ALL-GTK-MI-MTS-MA'!$E$13:$CF$361,'ALL-GTK-MI-MTS-MA'!AI$6,FALSE)</f>
        <v>5</v>
      </c>
      <c r="AJ744" s="10">
        <f t="shared" si="412"/>
        <v>7</v>
      </c>
      <c r="AK744" s="44">
        <f t="shared" si="413"/>
        <v>4</v>
      </c>
      <c r="AL744" s="44">
        <f t="shared" si="414"/>
        <v>6</v>
      </c>
      <c r="AM744" s="11">
        <f t="shared" si="415"/>
        <v>10</v>
      </c>
      <c r="AN744" s="299">
        <v>0</v>
      </c>
      <c r="AO744" s="299">
        <v>0</v>
      </c>
      <c r="AP744" s="9">
        <f>VLOOKUP($E744,'ALL-GTK-MI-MTS-MA'!$E$13:$CF$361,'ALL-GTK-MI-MTS-MA'!AP$6,FALSE)</f>
        <v>0</v>
      </c>
      <c r="AQ744" s="9">
        <f>VLOOKUP($E744,'ALL-GTK-MI-MTS-MA'!$E$13:$CF$361,'ALL-GTK-MI-MTS-MA'!AQ$6,FALSE)</f>
        <v>0</v>
      </c>
      <c r="AR744" s="9">
        <f>VLOOKUP($E744,'ALL-GTK-MI-MTS-MA'!$E$13:$CF$361,'ALL-GTK-MI-MTS-MA'!AR$6,FALSE)</f>
        <v>0</v>
      </c>
      <c r="AS744" s="9">
        <f>VLOOKUP($E744,'ALL-GTK-MI-MTS-MA'!$E$13:$CF$361,'ALL-GTK-MI-MTS-MA'!AS$6,FALSE)</f>
        <v>0</v>
      </c>
      <c r="AT744" s="9">
        <f>VLOOKUP($E744,'ALL-GTK-MI-MTS-MA'!$E$13:$CF$361,'ALL-GTK-MI-MTS-MA'!AT$6,FALSE)</f>
        <v>1</v>
      </c>
      <c r="AU744" s="9">
        <f>VLOOKUP($E744,'ALL-GTK-MI-MTS-MA'!$E$13:$CF$361,'ALL-GTK-MI-MTS-MA'!AU$6,FALSE)</f>
        <v>1</v>
      </c>
      <c r="AV744" s="590">
        <f>VLOOKUP($E744,'ALL-GTK-MI-MTS-MA'!$E$13:$CF$361,'ALL-GTK-MI-MTS-MA'!AV$6,FALSE)</f>
        <v>0</v>
      </c>
      <c r="AW744" s="590">
        <f>VLOOKUP($E744,'ALL-GTK-MI-MTS-MA'!$E$13:$CF$361,'ALL-GTK-MI-MTS-MA'!AW$6,FALSE)</f>
        <v>0</v>
      </c>
      <c r="AX744" s="9">
        <f>VLOOKUP($E744,'ALL-GTK-MI-MTS-MA'!$E$13:$CF$361,'ALL-GTK-MI-MTS-MA'!AX$6,FALSE)</f>
        <v>3</v>
      </c>
      <c r="AY744" s="9">
        <f>VLOOKUP($E744,'ALL-GTK-MI-MTS-MA'!$E$13:$CF$361,'ALL-GTK-MI-MTS-MA'!AY$6,FALSE)</f>
        <v>5</v>
      </c>
      <c r="AZ744" s="9">
        <f>VLOOKUP($E744,'ALL-GTK-MI-MTS-MA'!$E$13:$CF$361,'ALL-GTK-MI-MTS-MA'!AZ$6,FALSE)</f>
        <v>0</v>
      </c>
      <c r="BA744" s="9">
        <f>VLOOKUP($E744,'ALL-GTK-MI-MTS-MA'!$E$13:$CF$361,'ALL-GTK-MI-MTS-MA'!BA$6,FALSE)</f>
        <v>0</v>
      </c>
      <c r="BB744" s="9">
        <f>VLOOKUP($E744,'ALL-GTK-MI-MTS-MA'!$E$13:$CF$361,'ALL-GTK-MI-MTS-MA'!BB$6,FALSE)</f>
        <v>0</v>
      </c>
      <c r="BC744" s="9">
        <f>VLOOKUP($E744,'ALL-GTK-MI-MTS-MA'!$E$13:$CF$361,'ALL-GTK-MI-MTS-MA'!BC$6,FALSE)</f>
        <v>0</v>
      </c>
      <c r="BD744" s="310">
        <f t="shared" si="416"/>
        <v>1</v>
      </c>
      <c r="BE744" s="310">
        <f t="shared" si="417"/>
        <v>1</v>
      </c>
      <c r="BF744" s="10">
        <f t="shared" si="418"/>
        <v>2</v>
      </c>
      <c r="BG744" s="311">
        <f t="shared" si="419"/>
        <v>3</v>
      </c>
      <c r="BH744" s="311">
        <f t="shared" si="420"/>
        <v>5</v>
      </c>
      <c r="BI744" s="10">
        <f t="shared" si="421"/>
        <v>8</v>
      </c>
      <c r="BJ744" s="44">
        <f t="shared" si="422"/>
        <v>4</v>
      </c>
      <c r="BK744" s="44">
        <f t="shared" si="423"/>
        <v>6</v>
      </c>
      <c r="BL744" s="11">
        <f t="shared" si="424"/>
        <v>10</v>
      </c>
      <c r="BM744" s="9">
        <f>VLOOKUP($E744,'ALL-GTK-MI-MTS-MA'!$E$13:$CF$361,'ALL-GTK-MI-MTS-MA'!BM$6,FALSE)</f>
        <v>0</v>
      </c>
      <c r="BN744" s="9">
        <f>VLOOKUP($E744,'ALL-GTK-MI-MTS-MA'!$E$13:$CF$361,'ALL-GTK-MI-MTS-MA'!BN$6,FALSE)</f>
        <v>0</v>
      </c>
      <c r="BO744" s="9">
        <f>VLOOKUP($E744,'ALL-GTK-MI-MTS-MA'!$E$13:$CF$361,'ALL-GTK-MI-MTS-MA'!BO$6,FALSE)</f>
        <v>0</v>
      </c>
      <c r="BP744" s="9">
        <f>VLOOKUP($E744,'ALL-GTK-MI-MTS-MA'!$E$13:$CF$361,'ALL-GTK-MI-MTS-MA'!BP$6,FALSE)</f>
        <v>1</v>
      </c>
      <c r="BQ744" s="9">
        <f>VLOOKUP($E744,'ALL-GTK-MI-MTS-MA'!$E$13:$CF$361,'ALL-GTK-MI-MTS-MA'!BQ$6,FALSE)</f>
        <v>0</v>
      </c>
      <c r="BR744" s="9">
        <f>VLOOKUP($E744,'ALL-GTK-MI-MTS-MA'!$E$13:$CF$361,'ALL-GTK-MI-MTS-MA'!BR$6,FALSE)</f>
        <v>0</v>
      </c>
      <c r="BS744" s="9">
        <f>VLOOKUP($E744,'ALL-GTK-MI-MTS-MA'!$E$13:$CF$361,'ALL-GTK-MI-MTS-MA'!BS$6,FALSE)</f>
        <v>0</v>
      </c>
      <c r="BT744" s="9">
        <f>VLOOKUP($E744,'ALL-GTK-MI-MTS-MA'!$E$13:$CF$361,'ALL-GTK-MI-MTS-MA'!BT$6,FALSE)</f>
        <v>0</v>
      </c>
      <c r="BU744" s="299">
        <f t="shared" si="425"/>
        <v>0</v>
      </c>
      <c r="BV744" s="299">
        <f t="shared" si="426"/>
        <v>1</v>
      </c>
      <c r="BW744" s="44">
        <f t="shared" si="427"/>
        <v>0</v>
      </c>
      <c r="BX744" s="44">
        <f t="shared" si="428"/>
        <v>1</v>
      </c>
      <c r="BY744" s="11">
        <f t="shared" si="429"/>
        <v>1</v>
      </c>
      <c r="BZ744" s="14">
        <f t="shared" si="430"/>
        <v>4</v>
      </c>
      <c r="CA744" s="14">
        <f t="shared" si="431"/>
        <v>6</v>
      </c>
      <c r="CB744" s="13">
        <f t="shared" si="432"/>
        <v>0</v>
      </c>
      <c r="CC744" s="13">
        <f t="shared" si="433"/>
        <v>1</v>
      </c>
      <c r="CD744" s="312">
        <f t="shared" si="434"/>
        <v>4</v>
      </c>
      <c r="CE744" s="312">
        <f t="shared" si="435"/>
        <v>7</v>
      </c>
      <c r="CF744" s="313">
        <f t="shared" si="436"/>
        <v>11</v>
      </c>
      <c r="CG744" s="302" t="str">
        <f t="shared" si="437"/>
        <v>OK</v>
      </c>
    </row>
    <row r="745" spans="1:85" ht="14.25" x14ac:dyDescent="0.25">
      <c r="A745" s="6">
        <v>733</v>
      </c>
      <c r="B745" s="495">
        <v>63</v>
      </c>
      <c r="C745" s="495" t="s">
        <v>265</v>
      </c>
      <c r="D745" s="496" t="s">
        <v>28</v>
      </c>
      <c r="E745" s="626">
        <v>60712645</v>
      </c>
      <c r="F745" s="627" t="s">
        <v>841</v>
      </c>
      <c r="G745" s="624" t="s">
        <v>53</v>
      </c>
      <c r="H745" s="9">
        <f>VLOOKUP($E745,'ALL-GTK-MI-MTS-MA'!$E$13:$CF$361,'ALL-GTK-MI-MTS-MA'!H$6,FALSE)</f>
        <v>0</v>
      </c>
      <c r="I745" s="9">
        <f>VLOOKUP($E745,'ALL-GTK-MI-MTS-MA'!$E$13:$CF$361,'ALL-GTK-MI-MTS-MA'!I$6,FALSE)</f>
        <v>0</v>
      </c>
      <c r="J745" s="9">
        <f>VLOOKUP($E745,'ALL-GTK-MI-MTS-MA'!$E$13:$CF$361,'ALL-GTK-MI-MTS-MA'!J$6,FALSE)</f>
        <v>0</v>
      </c>
      <c r="K745" s="9">
        <f>VLOOKUP($E745,'ALL-GTK-MI-MTS-MA'!$E$13:$CF$361,'ALL-GTK-MI-MTS-MA'!K$6,FALSE)</f>
        <v>0</v>
      </c>
      <c r="L745" s="9">
        <f>VLOOKUP($E745,'ALL-GTK-MI-MTS-MA'!$E$13:$CF$361,'ALL-GTK-MI-MTS-MA'!L$6,FALSE)</f>
        <v>0</v>
      </c>
      <c r="M745" s="9">
        <f>VLOOKUP($E745,'ALL-GTK-MI-MTS-MA'!$E$13:$CF$361,'ALL-GTK-MI-MTS-MA'!M$6,FALSE)</f>
        <v>0</v>
      </c>
      <c r="N745" s="9">
        <f>VLOOKUP($E745,'ALL-GTK-MI-MTS-MA'!$E$13:$CF$361,'ALL-GTK-MI-MTS-MA'!N$6,FALSE)</f>
        <v>1</v>
      </c>
      <c r="O745" s="9">
        <f>VLOOKUP($E745,'ALL-GTK-MI-MTS-MA'!$E$13:$CF$361,'ALL-GTK-MI-MTS-MA'!O$6,FALSE)</f>
        <v>3</v>
      </c>
      <c r="P745" s="299">
        <f t="shared" si="402"/>
        <v>1</v>
      </c>
      <c r="Q745" s="299">
        <f t="shared" si="403"/>
        <v>3</v>
      </c>
      <c r="R745" s="300">
        <f t="shared" si="404"/>
        <v>4</v>
      </c>
      <c r="S745" s="9">
        <f>VLOOKUP($E745,'ALL-GTK-MI-MTS-MA'!$E$13:$CF$361,'ALL-GTK-MI-MTS-MA'!S$6,FALSE)</f>
        <v>3</v>
      </c>
      <c r="T745" s="9">
        <f>VLOOKUP($E745,'ALL-GTK-MI-MTS-MA'!$E$13:$CF$361,'ALL-GTK-MI-MTS-MA'!T$6,FALSE)</f>
        <v>1</v>
      </c>
      <c r="U745" s="9">
        <f>VLOOKUP($E745,'ALL-GTK-MI-MTS-MA'!$E$13:$CF$361,'ALL-GTK-MI-MTS-MA'!U$6,FALSE)</f>
        <v>0</v>
      </c>
      <c r="V745" s="9">
        <f>VLOOKUP($E745,'ALL-GTK-MI-MTS-MA'!$E$13:$CF$361,'ALL-GTK-MI-MTS-MA'!V$6,FALSE)</f>
        <v>0</v>
      </c>
      <c r="W745" s="9">
        <f>VLOOKUP($E745,'ALL-GTK-MI-MTS-MA'!$E$13:$CF$361,'ALL-GTK-MI-MTS-MA'!W$6,FALSE)</f>
        <v>0</v>
      </c>
      <c r="X745" s="9">
        <f>VLOOKUP($E745,'ALL-GTK-MI-MTS-MA'!$E$13:$CF$361,'ALL-GTK-MI-MTS-MA'!X$6,FALSE)</f>
        <v>0</v>
      </c>
      <c r="Y745" s="299">
        <f t="shared" si="405"/>
        <v>3</v>
      </c>
      <c r="Z745" s="299">
        <f t="shared" si="406"/>
        <v>1</v>
      </c>
      <c r="AA745" s="10">
        <f t="shared" si="407"/>
        <v>4</v>
      </c>
      <c r="AB745" s="44">
        <f t="shared" si="408"/>
        <v>4</v>
      </c>
      <c r="AC745" s="44">
        <f t="shared" si="409"/>
        <v>4</v>
      </c>
      <c r="AD745" s="11">
        <f t="shared" si="410"/>
        <v>8</v>
      </c>
      <c r="AE745" s="9">
        <f>VLOOKUP($E745,'ALL-GTK-MI-MTS-MA'!$E$13:$CF$361,'ALL-GTK-MI-MTS-MA'!AE$6,FALSE)</f>
        <v>1</v>
      </c>
      <c r="AF745" s="9">
        <f>VLOOKUP($E745,'ALL-GTK-MI-MTS-MA'!$E$13:$CF$361,'ALL-GTK-MI-MTS-MA'!AF$6,FALSE)</f>
        <v>0</v>
      </c>
      <c r="AG745" s="10">
        <f t="shared" si="411"/>
        <v>1</v>
      </c>
      <c r="AH745" s="9">
        <f>VLOOKUP($E745,'ALL-GTK-MI-MTS-MA'!$E$13:$CF$361,'ALL-GTK-MI-MTS-MA'!AH$6,FALSE)</f>
        <v>3</v>
      </c>
      <c r="AI745" s="9">
        <f>VLOOKUP($E745,'ALL-GTK-MI-MTS-MA'!$E$13:$CF$361,'ALL-GTK-MI-MTS-MA'!AI$6,FALSE)</f>
        <v>4</v>
      </c>
      <c r="AJ745" s="10">
        <f t="shared" si="412"/>
        <v>7</v>
      </c>
      <c r="AK745" s="44">
        <f t="shared" si="413"/>
        <v>4</v>
      </c>
      <c r="AL745" s="44">
        <f t="shared" si="414"/>
        <v>4</v>
      </c>
      <c r="AM745" s="11">
        <f t="shared" si="415"/>
        <v>8</v>
      </c>
      <c r="AN745" s="299">
        <v>0</v>
      </c>
      <c r="AO745" s="299">
        <v>0</v>
      </c>
      <c r="AP745" s="9">
        <f>VLOOKUP($E745,'ALL-GTK-MI-MTS-MA'!$E$13:$CF$361,'ALL-GTK-MI-MTS-MA'!AP$6,FALSE)</f>
        <v>0</v>
      </c>
      <c r="AQ745" s="9">
        <f>VLOOKUP($E745,'ALL-GTK-MI-MTS-MA'!$E$13:$CF$361,'ALL-GTK-MI-MTS-MA'!AQ$6,FALSE)</f>
        <v>0</v>
      </c>
      <c r="AR745" s="9">
        <f>VLOOKUP($E745,'ALL-GTK-MI-MTS-MA'!$E$13:$CF$361,'ALL-GTK-MI-MTS-MA'!AR$6,FALSE)</f>
        <v>0</v>
      </c>
      <c r="AS745" s="9">
        <f>VLOOKUP($E745,'ALL-GTK-MI-MTS-MA'!$E$13:$CF$361,'ALL-GTK-MI-MTS-MA'!AS$6,FALSE)</f>
        <v>0</v>
      </c>
      <c r="AT745" s="9">
        <f>VLOOKUP($E745,'ALL-GTK-MI-MTS-MA'!$E$13:$CF$361,'ALL-GTK-MI-MTS-MA'!AT$6,FALSE)</f>
        <v>0</v>
      </c>
      <c r="AU745" s="9">
        <f>VLOOKUP($E745,'ALL-GTK-MI-MTS-MA'!$E$13:$CF$361,'ALL-GTK-MI-MTS-MA'!AU$6,FALSE)</f>
        <v>0</v>
      </c>
      <c r="AV745" s="590">
        <f>VLOOKUP($E745,'ALL-GTK-MI-MTS-MA'!$E$13:$CF$361,'ALL-GTK-MI-MTS-MA'!AV$6,FALSE)</f>
        <v>0</v>
      </c>
      <c r="AW745" s="590">
        <f>VLOOKUP($E745,'ALL-GTK-MI-MTS-MA'!$E$13:$CF$361,'ALL-GTK-MI-MTS-MA'!AW$6,FALSE)</f>
        <v>0</v>
      </c>
      <c r="AX745" s="9">
        <f>VLOOKUP($E745,'ALL-GTK-MI-MTS-MA'!$E$13:$CF$361,'ALL-GTK-MI-MTS-MA'!AX$6,FALSE)</f>
        <v>4</v>
      </c>
      <c r="AY745" s="9">
        <f>VLOOKUP($E745,'ALL-GTK-MI-MTS-MA'!$E$13:$CF$361,'ALL-GTK-MI-MTS-MA'!AY$6,FALSE)</f>
        <v>4</v>
      </c>
      <c r="AZ745" s="9">
        <f>VLOOKUP($E745,'ALL-GTK-MI-MTS-MA'!$E$13:$CF$361,'ALL-GTK-MI-MTS-MA'!AZ$6,FALSE)</f>
        <v>0</v>
      </c>
      <c r="BA745" s="9">
        <f>VLOOKUP($E745,'ALL-GTK-MI-MTS-MA'!$E$13:$CF$361,'ALL-GTK-MI-MTS-MA'!BA$6,FALSE)</f>
        <v>0</v>
      </c>
      <c r="BB745" s="9">
        <f>VLOOKUP($E745,'ALL-GTK-MI-MTS-MA'!$E$13:$CF$361,'ALL-GTK-MI-MTS-MA'!BB$6,FALSE)</f>
        <v>0</v>
      </c>
      <c r="BC745" s="9">
        <f>VLOOKUP($E745,'ALL-GTK-MI-MTS-MA'!$E$13:$CF$361,'ALL-GTK-MI-MTS-MA'!BC$6,FALSE)</f>
        <v>0</v>
      </c>
      <c r="BD745" s="310">
        <f t="shared" si="416"/>
        <v>0</v>
      </c>
      <c r="BE745" s="310">
        <f t="shared" si="417"/>
        <v>0</v>
      </c>
      <c r="BF745" s="10">
        <f t="shared" si="418"/>
        <v>0</v>
      </c>
      <c r="BG745" s="311">
        <f t="shared" si="419"/>
        <v>4</v>
      </c>
      <c r="BH745" s="311">
        <f t="shared" si="420"/>
        <v>4</v>
      </c>
      <c r="BI745" s="10">
        <f t="shared" si="421"/>
        <v>8</v>
      </c>
      <c r="BJ745" s="44">
        <f t="shared" si="422"/>
        <v>4</v>
      </c>
      <c r="BK745" s="44">
        <f t="shared" si="423"/>
        <v>4</v>
      </c>
      <c r="BL745" s="11">
        <f t="shared" si="424"/>
        <v>8</v>
      </c>
      <c r="BM745" s="9">
        <f>VLOOKUP($E745,'ALL-GTK-MI-MTS-MA'!$E$13:$CF$361,'ALL-GTK-MI-MTS-MA'!BM$6,FALSE)</f>
        <v>0</v>
      </c>
      <c r="BN745" s="9">
        <f>VLOOKUP($E745,'ALL-GTK-MI-MTS-MA'!$E$13:$CF$361,'ALL-GTK-MI-MTS-MA'!BN$6,FALSE)</f>
        <v>0</v>
      </c>
      <c r="BO745" s="9">
        <f>VLOOKUP($E745,'ALL-GTK-MI-MTS-MA'!$E$13:$CF$361,'ALL-GTK-MI-MTS-MA'!BO$6,FALSE)</f>
        <v>1</v>
      </c>
      <c r="BP745" s="9">
        <f>VLOOKUP($E745,'ALL-GTK-MI-MTS-MA'!$E$13:$CF$361,'ALL-GTK-MI-MTS-MA'!BP$6,FALSE)</f>
        <v>1</v>
      </c>
      <c r="BQ745" s="9">
        <f>VLOOKUP($E745,'ALL-GTK-MI-MTS-MA'!$E$13:$CF$361,'ALL-GTK-MI-MTS-MA'!BQ$6,FALSE)</f>
        <v>0</v>
      </c>
      <c r="BR745" s="9">
        <f>VLOOKUP($E745,'ALL-GTK-MI-MTS-MA'!$E$13:$CF$361,'ALL-GTK-MI-MTS-MA'!BR$6,FALSE)</f>
        <v>0</v>
      </c>
      <c r="BS745" s="9">
        <f>VLOOKUP($E745,'ALL-GTK-MI-MTS-MA'!$E$13:$CF$361,'ALL-GTK-MI-MTS-MA'!BS$6,FALSE)</f>
        <v>0</v>
      </c>
      <c r="BT745" s="9">
        <f>VLOOKUP($E745,'ALL-GTK-MI-MTS-MA'!$E$13:$CF$361,'ALL-GTK-MI-MTS-MA'!BT$6,FALSE)</f>
        <v>0</v>
      </c>
      <c r="BU745" s="299">
        <f t="shared" si="425"/>
        <v>1</v>
      </c>
      <c r="BV745" s="299">
        <f t="shared" si="426"/>
        <v>1</v>
      </c>
      <c r="BW745" s="44">
        <f t="shared" si="427"/>
        <v>1</v>
      </c>
      <c r="BX745" s="44">
        <f t="shared" si="428"/>
        <v>1</v>
      </c>
      <c r="BY745" s="11">
        <f t="shared" si="429"/>
        <v>2</v>
      </c>
      <c r="BZ745" s="14">
        <f t="shared" si="430"/>
        <v>4</v>
      </c>
      <c r="CA745" s="14">
        <f t="shared" si="431"/>
        <v>4</v>
      </c>
      <c r="CB745" s="13">
        <f t="shared" si="432"/>
        <v>1</v>
      </c>
      <c r="CC745" s="13">
        <f t="shared" si="433"/>
        <v>1</v>
      </c>
      <c r="CD745" s="312">
        <f t="shared" si="434"/>
        <v>5</v>
      </c>
      <c r="CE745" s="312">
        <f t="shared" si="435"/>
        <v>5</v>
      </c>
      <c r="CF745" s="313">
        <f t="shared" si="436"/>
        <v>10</v>
      </c>
      <c r="CG745" s="302" t="str">
        <f t="shared" si="437"/>
        <v>OK</v>
      </c>
    </row>
    <row r="746" spans="1:85" ht="14.25" x14ac:dyDescent="0.25">
      <c r="A746" s="6">
        <v>734</v>
      </c>
      <c r="B746" s="495">
        <v>64</v>
      </c>
      <c r="C746" s="495" t="s">
        <v>265</v>
      </c>
      <c r="D746" s="496" t="s">
        <v>29</v>
      </c>
      <c r="E746" s="626">
        <v>60712660</v>
      </c>
      <c r="F746" s="627" t="s">
        <v>859</v>
      </c>
      <c r="G746" s="624" t="s">
        <v>53</v>
      </c>
      <c r="H746" s="9">
        <f>VLOOKUP($E746,'ALL-GTK-MI-MTS-MA'!$E$13:$CF$361,'ALL-GTK-MI-MTS-MA'!H$6,FALSE)</f>
        <v>0</v>
      </c>
      <c r="I746" s="9">
        <f>VLOOKUP($E746,'ALL-GTK-MI-MTS-MA'!$E$13:$CF$361,'ALL-GTK-MI-MTS-MA'!I$6,FALSE)</f>
        <v>0</v>
      </c>
      <c r="J746" s="9">
        <f>VLOOKUP($E746,'ALL-GTK-MI-MTS-MA'!$E$13:$CF$361,'ALL-GTK-MI-MTS-MA'!J$6,FALSE)</f>
        <v>0</v>
      </c>
      <c r="K746" s="9">
        <f>VLOOKUP($E746,'ALL-GTK-MI-MTS-MA'!$E$13:$CF$361,'ALL-GTK-MI-MTS-MA'!K$6,FALSE)</f>
        <v>0</v>
      </c>
      <c r="L746" s="9">
        <f>VLOOKUP($E746,'ALL-GTK-MI-MTS-MA'!$E$13:$CF$361,'ALL-GTK-MI-MTS-MA'!L$6,FALSE)</f>
        <v>0</v>
      </c>
      <c r="M746" s="9">
        <f>VLOOKUP($E746,'ALL-GTK-MI-MTS-MA'!$E$13:$CF$361,'ALL-GTK-MI-MTS-MA'!M$6,FALSE)</f>
        <v>0</v>
      </c>
      <c r="N746" s="9">
        <f>VLOOKUP($E746,'ALL-GTK-MI-MTS-MA'!$E$13:$CF$361,'ALL-GTK-MI-MTS-MA'!N$6,FALSE)</f>
        <v>2</v>
      </c>
      <c r="O746" s="9">
        <f>VLOOKUP($E746,'ALL-GTK-MI-MTS-MA'!$E$13:$CF$361,'ALL-GTK-MI-MTS-MA'!O$6,FALSE)</f>
        <v>3</v>
      </c>
      <c r="P746" s="299">
        <f t="shared" si="402"/>
        <v>2</v>
      </c>
      <c r="Q746" s="299">
        <f t="shared" si="403"/>
        <v>3</v>
      </c>
      <c r="R746" s="300">
        <f t="shared" si="404"/>
        <v>5</v>
      </c>
      <c r="S746" s="9">
        <f>VLOOKUP($E746,'ALL-GTK-MI-MTS-MA'!$E$13:$CF$361,'ALL-GTK-MI-MTS-MA'!S$6,FALSE)</f>
        <v>3</v>
      </c>
      <c r="T746" s="9">
        <f>VLOOKUP($E746,'ALL-GTK-MI-MTS-MA'!$E$13:$CF$361,'ALL-GTK-MI-MTS-MA'!T$6,FALSE)</f>
        <v>1</v>
      </c>
      <c r="U746" s="9">
        <f>VLOOKUP($E746,'ALL-GTK-MI-MTS-MA'!$E$13:$CF$361,'ALL-GTK-MI-MTS-MA'!U$6,FALSE)</f>
        <v>0</v>
      </c>
      <c r="V746" s="9">
        <f>VLOOKUP($E746,'ALL-GTK-MI-MTS-MA'!$E$13:$CF$361,'ALL-GTK-MI-MTS-MA'!V$6,FALSE)</f>
        <v>0</v>
      </c>
      <c r="W746" s="9">
        <f>VLOOKUP($E746,'ALL-GTK-MI-MTS-MA'!$E$13:$CF$361,'ALL-GTK-MI-MTS-MA'!W$6,FALSE)</f>
        <v>0</v>
      </c>
      <c r="X746" s="9">
        <f>VLOOKUP($E746,'ALL-GTK-MI-MTS-MA'!$E$13:$CF$361,'ALL-GTK-MI-MTS-MA'!X$6,FALSE)</f>
        <v>0</v>
      </c>
      <c r="Y746" s="299">
        <f t="shared" si="405"/>
        <v>3</v>
      </c>
      <c r="Z746" s="299">
        <f t="shared" si="406"/>
        <v>1</v>
      </c>
      <c r="AA746" s="10">
        <f t="shared" si="407"/>
        <v>4</v>
      </c>
      <c r="AB746" s="44">
        <f t="shared" si="408"/>
        <v>5</v>
      </c>
      <c r="AC746" s="44">
        <f t="shared" si="409"/>
        <v>4</v>
      </c>
      <c r="AD746" s="11">
        <f t="shared" si="410"/>
        <v>9</v>
      </c>
      <c r="AE746" s="9">
        <f>VLOOKUP($E746,'ALL-GTK-MI-MTS-MA'!$E$13:$CF$361,'ALL-GTK-MI-MTS-MA'!AE$6,FALSE)</f>
        <v>0</v>
      </c>
      <c r="AF746" s="9">
        <f>VLOOKUP($E746,'ALL-GTK-MI-MTS-MA'!$E$13:$CF$361,'ALL-GTK-MI-MTS-MA'!AF$6,FALSE)</f>
        <v>0</v>
      </c>
      <c r="AG746" s="10">
        <f t="shared" si="411"/>
        <v>0</v>
      </c>
      <c r="AH746" s="9">
        <f>VLOOKUP($E746,'ALL-GTK-MI-MTS-MA'!$E$13:$CF$361,'ALL-GTK-MI-MTS-MA'!AH$6,FALSE)</f>
        <v>5</v>
      </c>
      <c r="AI746" s="9">
        <f>VLOOKUP($E746,'ALL-GTK-MI-MTS-MA'!$E$13:$CF$361,'ALL-GTK-MI-MTS-MA'!AI$6,FALSE)</f>
        <v>4</v>
      </c>
      <c r="AJ746" s="10">
        <f t="shared" si="412"/>
        <v>9</v>
      </c>
      <c r="AK746" s="44">
        <f t="shared" si="413"/>
        <v>5</v>
      </c>
      <c r="AL746" s="44">
        <f t="shared" si="414"/>
        <v>4</v>
      </c>
      <c r="AM746" s="11">
        <f t="shared" si="415"/>
        <v>9</v>
      </c>
      <c r="AN746" s="299">
        <v>0</v>
      </c>
      <c r="AO746" s="299">
        <v>0</v>
      </c>
      <c r="AP746" s="9">
        <f>VLOOKUP($E746,'ALL-GTK-MI-MTS-MA'!$E$13:$CF$361,'ALL-GTK-MI-MTS-MA'!AP$6,FALSE)</f>
        <v>0</v>
      </c>
      <c r="AQ746" s="9">
        <f>VLOOKUP($E746,'ALL-GTK-MI-MTS-MA'!$E$13:$CF$361,'ALL-GTK-MI-MTS-MA'!AQ$6,FALSE)</f>
        <v>0</v>
      </c>
      <c r="AR746" s="9">
        <f>VLOOKUP($E746,'ALL-GTK-MI-MTS-MA'!$E$13:$CF$361,'ALL-GTK-MI-MTS-MA'!AR$6,FALSE)</f>
        <v>0</v>
      </c>
      <c r="AS746" s="9">
        <f>VLOOKUP($E746,'ALL-GTK-MI-MTS-MA'!$E$13:$CF$361,'ALL-GTK-MI-MTS-MA'!AS$6,FALSE)</f>
        <v>0</v>
      </c>
      <c r="AT746" s="9">
        <f>VLOOKUP($E746,'ALL-GTK-MI-MTS-MA'!$E$13:$CF$361,'ALL-GTK-MI-MTS-MA'!AT$6,FALSE)</f>
        <v>0</v>
      </c>
      <c r="AU746" s="9">
        <f>VLOOKUP($E746,'ALL-GTK-MI-MTS-MA'!$E$13:$CF$361,'ALL-GTK-MI-MTS-MA'!AU$6,FALSE)</f>
        <v>0</v>
      </c>
      <c r="AV746" s="590">
        <f>VLOOKUP($E746,'ALL-GTK-MI-MTS-MA'!$E$13:$CF$361,'ALL-GTK-MI-MTS-MA'!AV$6,FALSE)</f>
        <v>0</v>
      </c>
      <c r="AW746" s="590">
        <f>VLOOKUP($E746,'ALL-GTK-MI-MTS-MA'!$E$13:$CF$361,'ALL-GTK-MI-MTS-MA'!AW$6,FALSE)</f>
        <v>0</v>
      </c>
      <c r="AX746" s="9">
        <f>VLOOKUP($E746,'ALL-GTK-MI-MTS-MA'!$E$13:$CF$361,'ALL-GTK-MI-MTS-MA'!AX$6,FALSE)</f>
        <v>5</v>
      </c>
      <c r="AY746" s="9">
        <f>VLOOKUP($E746,'ALL-GTK-MI-MTS-MA'!$E$13:$CF$361,'ALL-GTK-MI-MTS-MA'!AY$6,FALSE)</f>
        <v>4</v>
      </c>
      <c r="AZ746" s="9">
        <f>VLOOKUP($E746,'ALL-GTK-MI-MTS-MA'!$E$13:$CF$361,'ALL-GTK-MI-MTS-MA'!AZ$6,FALSE)</f>
        <v>0</v>
      </c>
      <c r="BA746" s="9">
        <f>VLOOKUP($E746,'ALL-GTK-MI-MTS-MA'!$E$13:$CF$361,'ALL-GTK-MI-MTS-MA'!BA$6,FALSE)</f>
        <v>0</v>
      </c>
      <c r="BB746" s="9">
        <f>VLOOKUP($E746,'ALL-GTK-MI-MTS-MA'!$E$13:$CF$361,'ALL-GTK-MI-MTS-MA'!BB$6,FALSE)</f>
        <v>0</v>
      </c>
      <c r="BC746" s="9">
        <f>VLOOKUP($E746,'ALL-GTK-MI-MTS-MA'!$E$13:$CF$361,'ALL-GTK-MI-MTS-MA'!BC$6,FALSE)</f>
        <v>0</v>
      </c>
      <c r="BD746" s="310">
        <f t="shared" si="416"/>
        <v>0</v>
      </c>
      <c r="BE746" s="310">
        <f t="shared" si="417"/>
        <v>0</v>
      </c>
      <c r="BF746" s="10">
        <f t="shared" si="418"/>
        <v>0</v>
      </c>
      <c r="BG746" s="311">
        <f t="shared" si="419"/>
        <v>5</v>
      </c>
      <c r="BH746" s="311">
        <f t="shared" si="420"/>
        <v>4</v>
      </c>
      <c r="BI746" s="10">
        <f t="shared" si="421"/>
        <v>9</v>
      </c>
      <c r="BJ746" s="44">
        <f t="shared" si="422"/>
        <v>5</v>
      </c>
      <c r="BK746" s="44">
        <f t="shared" si="423"/>
        <v>4</v>
      </c>
      <c r="BL746" s="11">
        <f t="shared" si="424"/>
        <v>9</v>
      </c>
      <c r="BM746" s="9">
        <f>VLOOKUP($E746,'ALL-GTK-MI-MTS-MA'!$E$13:$CF$361,'ALL-GTK-MI-MTS-MA'!BM$6,FALSE)</f>
        <v>0</v>
      </c>
      <c r="BN746" s="9">
        <f>VLOOKUP($E746,'ALL-GTK-MI-MTS-MA'!$E$13:$CF$361,'ALL-GTK-MI-MTS-MA'!BN$6,FALSE)</f>
        <v>0</v>
      </c>
      <c r="BO746" s="9">
        <f>VLOOKUP($E746,'ALL-GTK-MI-MTS-MA'!$E$13:$CF$361,'ALL-GTK-MI-MTS-MA'!BO$6,FALSE)</f>
        <v>0</v>
      </c>
      <c r="BP746" s="9">
        <f>VLOOKUP($E746,'ALL-GTK-MI-MTS-MA'!$E$13:$CF$361,'ALL-GTK-MI-MTS-MA'!BP$6,FALSE)</f>
        <v>1</v>
      </c>
      <c r="BQ746" s="9">
        <f>VLOOKUP($E746,'ALL-GTK-MI-MTS-MA'!$E$13:$CF$361,'ALL-GTK-MI-MTS-MA'!BQ$6,FALSE)</f>
        <v>0</v>
      </c>
      <c r="BR746" s="9">
        <f>VLOOKUP($E746,'ALL-GTK-MI-MTS-MA'!$E$13:$CF$361,'ALL-GTK-MI-MTS-MA'!BR$6,FALSE)</f>
        <v>0</v>
      </c>
      <c r="BS746" s="9">
        <f>VLOOKUP($E746,'ALL-GTK-MI-MTS-MA'!$E$13:$CF$361,'ALL-GTK-MI-MTS-MA'!BS$6,FALSE)</f>
        <v>0</v>
      </c>
      <c r="BT746" s="9">
        <f>VLOOKUP($E746,'ALL-GTK-MI-MTS-MA'!$E$13:$CF$361,'ALL-GTK-MI-MTS-MA'!BT$6,FALSE)</f>
        <v>0</v>
      </c>
      <c r="BU746" s="299">
        <f t="shared" si="425"/>
        <v>0</v>
      </c>
      <c r="BV746" s="299">
        <f t="shared" si="426"/>
        <v>1</v>
      </c>
      <c r="BW746" s="44">
        <f t="shared" si="427"/>
        <v>0</v>
      </c>
      <c r="BX746" s="44">
        <f t="shared" si="428"/>
        <v>1</v>
      </c>
      <c r="BY746" s="11">
        <f t="shared" si="429"/>
        <v>1</v>
      </c>
      <c r="BZ746" s="14">
        <f t="shared" si="430"/>
        <v>5</v>
      </c>
      <c r="CA746" s="14">
        <f t="shared" si="431"/>
        <v>4</v>
      </c>
      <c r="CB746" s="13">
        <f t="shared" si="432"/>
        <v>0</v>
      </c>
      <c r="CC746" s="13">
        <f t="shared" si="433"/>
        <v>1</v>
      </c>
      <c r="CD746" s="312">
        <f t="shared" si="434"/>
        <v>5</v>
      </c>
      <c r="CE746" s="312">
        <f t="shared" si="435"/>
        <v>5</v>
      </c>
      <c r="CF746" s="313">
        <f t="shared" si="436"/>
        <v>10</v>
      </c>
      <c r="CG746" s="302" t="str">
        <f t="shared" si="437"/>
        <v>OK</v>
      </c>
    </row>
    <row r="747" spans="1:85" ht="14.25" x14ac:dyDescent="0.25">
      <c r="A747" s="6">
        <v>735</v>
      </c>
      <c r="B747" s="495">
        <v>65</v>
      </c>
      <c r="C747" s="495" t="s">
        <v>265</v>
      </c>
      <c r="D747" s="496" t="s">
        <v>29</v>
      </c>
      <c r="E747" s="626">
        <v>60712661</v>
      </c>
      <c r="F747" s="627" t="s">
        <v>860</v>
      </c>
      <c r="G747" s="624" t="s">
        <v>53</v>
      </c>
      <c r="H747" s="9">
        <f>VLOOKUP($E747,'ALL-GTK-MI-MTS-MA'!$E$13:$CF$361,'ALL-GTK-MI-MTS-MA'!H$6,FALSE)</f>
        <v>0</v>
      </c>
      <c r="I747" s="9">
        <f>VLOOKUP($E747,'ALL-GTK-MI-MTS-MA'!$E$13:$CF$361,'ALL-GTK-MI-MTS-MA'!I$6,FALSE)</f>
        <v>0</v>
      </c>
      <c r="J747" s="9">
        <f>VLOOKUP($E747,'ALL-GTK-MI-MTS-MA'!$E$13:$CF$361,'ALL-GTK-MI-MTS-MA'!J$6,FALSE)</f>
        <v>0</v>
      </c>
      <c r="K747" s="9">
        <f>VLOOKUP($E747,'ALL-GTK-MI-MTS-MA'!$E$13:$CF$361,'ALL-GTK-MI-MTS-MA'!K$6,FALSE)</f>
        <v>0</v>
      </c>
      <c r="L747" s="9">
        <f>VLOOKUP($E747,'ALL-GTK-MI-MTS-MA'!$E$13:$CF$361,'ALL-GTK-MI-MTS-MA'!L$6,FALSE)</f>
        <v>0</v>
      </c>
      <c r="M747" s="9">
        <f>VLOOKUP($E747,'ALL-GTK-MI-MTS-MA'!$E$13:$CF$361,'ALL-GTK-MI-MTS-MA'!M$6,FALSE)</f>
        <v>0</v>
      </c>
      <c r="N747" s="9">
        <f>VLOOKUP($E747,'ALL-GTK-MI-MTS-MA'!$E$13:$CF$361,'ALL-GTK-MI-MTS-MA'!N$6,FALSE)</f>
        <v>5</v>
      </c>
      <c r="O747" s="9">
        <f>VLOOKUP($E747,'ALL-GTK-MI-MTS-MA'!$E$13:$CF$361,'ALL-GTK-MI-MTS-MA'!O$6,FALSE)</f>
        <v>3</v>
      </c>
      <c r="P747" s="299">
        <f t="shared" si="402"/>
        <v>5</v>
      </c>
      <c r="Q747" s="299">
        <f t="shared" si="403"/>
        <v>3</v>
      </c>
      <c r="R747" s="300">
        <f t="shared" si="404"/>
        <v>8</v>
      </c>
      <c r="S747" s="9">
        <f>VLOOKUP($E747,'ALL-GTK-MI-MTS-MA'!$E$13:$CF$361,'ALL-GTK-MI-MTS-MA'!S$6,FALSE)</f>
        <v>2</v>
      </c>
      <c r="T747" s="9">
        <f>VLOOKUP($E747,'ALL-GTK-MI-MTS-MA'!$E$13:$CF$361,'ALL-GTK-MI-MTS-MA'!T$6,FALSE)</f>
        <v>6</v>
      </c>
      <c r="U747" s="9">
        <f>VLOOKUP($E747,'ALL-GTK-MI-MTS-MA'!$E$13:$CF$361,'ALL-GTK-MI-MTS-MA'!U$6,FALSE)</f>
        <v>0</v>
      </c>
      <c r="V747" s="9">
        <f>VLOOKUP($E747,'ALL-GTK-MI-MTS-MA'!$E$13:$CF$361,'ALL-GTK-MI-MTS-MA'!V$6,FALSE)</f>
        <v>0</v>
      </c>
      <c r="W747" s="9">
        <f>VLOOKUP($E747,'ALL-GTK-MI-MTS-MA'!$E$13:$CF$361,'ALL-GTK-MI-MTS-MA'!W$6,FALSE)</f>
        <v>0</v>
      </c>
      <c r="X747" s="9">
        <f>VLOOKUP($E747,'ALL-GTK-MI-MTS-MA'!$E$13:$CF$361,'ALL-GTK-MI-MTS-MA'!X$6,FALSE)</f>
        <v>0</v>
      </c>
      <c r="Y747" s="299">
        <f t="shared" si="405"/>
        <v>2</v>
      </c>
      <c r="Z747" s="299">
        <f t="shared" si="406"/>
        <v>6</v>
      </c>
      <c r="AA747" s="10">
        <f t="shared" si="407"/>
        <v>8</v>
      </c>
      <c r="AB747" s="44">
        <f t="shared" si="408"/>
        <v>7</v>
      </c>
      <c r="AC747" s="44">
        <f t="shared" si="409"/>
        <v>9</v>
      </c>
      <c r="AD747" s="11">
        <f t="shared" si="410"/>
        <v>16</v>
      </c>
      <c r="AE747" s="9">
        <f>VLOOKUP($E747,'ALL-GTK-MI-MTS-MA'!$E$13:$CF$361,'ALL-GTK-MI-MTS-MA'!AE$6,FALSE)</f>
        <v>1</v>
      </c>
      <c r="AF747" s="9">
        <f>VLOOKUP($E747,'ALL-GTK-MI-MTS-MA'!$E$13:$CF$361,'ALL-GTK-MI-MTS-MA'!AF$6,FALSE)</f>
        <v>1</v>
      </c>
      <c r="AG747" s="10">
        <f t="shared" si="411"/>
        <v>2</v>
      </c>
      <c r="AH747" s="9">
        <f>VLOOKUP($E747,'ALL-GTK-MI-MTS-MA'!$E$13:$CF$361,'ALL-GTK-MI-MTS-MA'!AH$6,FALSE)</f>
        <v>6</v>
      </c>
      <c r="AI747" s="9">
        <f>VLOOKUP($E747,'ALL-GTK-MI-MTS-MA'!$E$13:$CF$361,'ALL-GTK-MI-MTS-MA'!AI$6,FALSE)</f>
        <v>8</v>
      </c>
      <c r="AJ747" s="10">
        <f t="shared" si="412"/>
        <v>14</v>
      </c>
      <c r="AK747" s="44">
        <f t="shared" si="413"/>
        <v>7</v>
      </c>
      <c r="AL747" s="44">
        <f t="shared" si="414"/>
        <v>9</v>
      </c>
      <c r="AM747" s="11">
        <f t="shared" si="415"/>
        <v>16</v>
      </c>
      <c r="AN747" s="299">
        <v>0</v>
      </c>
      <c r="AO747" s="299">
        <v>0</v>
      </c>
      <c r="AP747" s="9">
        <f>VLOOKUP($E747,'ALL-GTK-MI-MTS-MA'!$E$13:$CF$361,'ALL-GTK-MI-MTS-MA'!AP$6,FALSE)</f>
        <v>0</v>
      </c>
      <c r="AQ747" s="9">
        <f>VLOOKUP($E747,'ALL-GTK-MI-MTS-MA'!$E$13:$CF$361,'ALL-GTK-MI-MTS-MA'!AQ$6,FALSE)</f>
        <v>0</v>
      </c>
      <c r="AR747" s="9">
        <f>VLOOKUP($E747,'ALL-GTK-MI-MTS-MA'!$E$13:$CF$361,'ALL-GTK-MI-MTS-MA'!AR$6,FALSE)</f>
        <v>0</v>
      </c>
      <c r="AS747" s="9">
        <f>VLOOKUP($E747,'ALL-GTK-MI-MTS-MA'!$E$13:$CF$361,'ALL-GTK-MI-MTS-MA'!AS$6,FALSE)</f>
        <v>0</v>
      </c>
      <c r="AT747" s="9">
        <f>VLOOKUP($E747,'ALL-GTK-MI-MTS-MA'!$E$13:$CF$361,'ALL-GTK-MI-MTS-MA'!AT$6,FALSE)</f>
        <v>0</v>
      </c>
      <c r="AU747" s="9">
        <f>VLOOKUP($E747,'ALL-GTK-MI-MTS-MA'!$E$13:$CF$361,'ALL-GTK-MI-MTS-MA'!AU$6,FALSE)</f>
        <v>1</v>
      </c>
      <c r="AV747" s="590">
        <f>VLOOKUP($E747,'ALL-GTK-MI-MTS-MA'!$E$13:$CF$361,'ALL-GTK-MI-MTS-MA'!AV$6,FALSE)</f>
        <v>0</v>
      </c>
      <c r="AW747" s="590">
        <f>VLOOKUP($E747,'ALL-GTK-MI-MTS-MA'!$E$13:$CF$361,'ALL-GTK-MI-MTS-MA'!AW$6,FALSE)</f>
        <v>0</v>
      </c>
      <c r="AX747" s="9">
        <f>VLOOKUP($E747,'ALL-GTK-MI-MTS-MA'!$E$13:$CF$361,'ALL-GTK-MI-MTS-MA'!AX$6,FALSE)</f>
        <v>6</v>
      </c>
      <c r="AY747" s="9">
        <f>VLOOKUP($E747,'ALL-GTK-MI-MTS-MA'!$E$13:$CF$361,'ALL-GTK-MI-MTS-MA'!AY$6,FALSE)</f>
        <v>8</v>
      </c>
      <c r="AZ747" s="9">
        <f>VLOOKUP($E747,'ALL-GTK-MI-MTS-MA'!$E$13:$CF$361,'ALL-GTK-MI-MTS-MA'!AZ$6,FALSE)</f>
        <v>1</v>
      </c>
      <c r="BA747" s="9">
        <f>VLOOKUP($E747,'ALL-GTK-MI-MTS-MA'!$E$13:$CF$361,'ALL-GTK-MI-MTS-MA'!BA$6,FALSE)</f>
        <v>0</v>
      </c>
      <c r="BB747" s="9">
        <f>VLOOKUP($E747,'ALL-GTK-MI-MTS-MA'!$E$13:$CF$361,'ALL-GTK-MI-MTS-MA'!BB$6,FALSE)</f>
        <v>0</v>
      </c>
      <c r="BC747" s="9">
        <f>VLOOKUP($E747,'ALL-GTK-MI-MTS-MA'!$E$13:$CF$361,'ALL-GTK-MI-MTS-MA'!BC$6,FALSE)</f>
        <v>0</v>
      </c>
      <c r="BD747" s="310">
        <f t="shared" si="416"/>
        <v>0</v>
      </c>
      <c r="BE747" s="310">
        <f t="shared" si="417"/>
        <v>1</v>
      </c>
      <c r="BF747" s="10">
        <f t="shared" si="418"/>
        <v>1</v>
      </c>
      <c r="BG747" s="311">
        <f t="shared" si="419"/>
        <v>7</v>
      </c>
      <c r="BH747" s="311">
        <f t="shared" si="420"/>
        <v>8</v>
      </c>
      <c r="BI747" s="10">
        <f t="shared" si="421"/>
        <v>15</v>
      </c>
      <c r="BJ747" s="44">
        <f t="shared" si="422"/>
        <v>7</v>
      </c>
      <c r="BK747" s="44">
        <f t="shared" si="423"/>
        <v>9</v>
      </c>
      <c r="BL747" s="11">
        <f t="shared" si="424"/>
        <v>16</v>
      </c>
      <c r="BM747" s="9">
        <f>VLOOKUP($E747,'ALL-GTK-MI-MTS-MA'!$E$13:$CF$361,'ALL-GTK-MI-MTS-MA'!BM$6,FALSE)</f>
        <v>0</v>
      </c>
      <c r="BN747" s="9">
        <f>VLOOKUP($E747,'ALL-GTK-MI-MTS-MA'!$E$13:$CF$361,'ALL-GTK-MI-MTS-MA'!BN$6,FALSE)</f>
        <v>0</v>
      </c>
      <c r="BO747" s="9">
        <f>VLOOKUP($E747,'ALL-GTK-MI-MTS-MA'!$E$13:$CF$361,'ALL-GTK-MI-MTS-MA'!BO$6,FALSE)</f>
        <v>0</v>
      </c>
      <c r="BP747" s="9">
        <f>VLOOKUP($E747,'ALL-GTK-MI-MTS-MA'!$E$13:$CF$361,'ALL-GTK-MI-MTS-MA'!BP$6,FALSE)</f>
        <v>0</v>
      </c>
      <c r="BQ747" s="9">
        <f>VLOOKUP($E747,'ALL-GTK-MI-MTS-MA'!$E$13:$CF$361,'ALL-GTK-MI-MTS-MA'!BQ$6,FALSE)</f>
        <v>0</v>
      </c>
      <c r="BR747" s="9">
        <f>VLOOKUP($E747,'ALL-GTK-MI-MTS-MA'!$E$13:$CF$361,'ALL-GTK-MI-MTS-MA'!BR$6,FALSE)</f>
        <v>0</v>
      </c>
      <c r="BS747" s="9">
        <f>VLOOKUP($E747,'ALL-GTK-MI-MTS-MA'!$E$13:$CF$361,'ALL-GTK-MI-MTS-MA'!BS$6,FALSE)</f>
        <v>0</v>
      </c>
      <c r="BT747" s="9">
        <f>VLOOKUP($E747,'ALL-GTK-MI-MTS-MA'!$E$13:$CF$361,'ALL-GTK-MI-MTS-MA'!BT$6,FALSE)</f>
        <v>0</v>
      </c>
      <c r="BU747" s="299">
        <f t="shared" si="425"/>
        <v>0</v>
      </c>
      <c r="BV747" s="299">
        <f t="shared" si="426"/>
        <v>0</v>
      </c>
      <c r="BW747" s="44">
        <f t="shared" si="427"/>
        <v>0</v>
      </c>
      <c r="BX747" s="44">
        <f t="shared" si="428"/>
        <v>0</v>
      </c>
      <c r="BY747" s="11">
        <f t="shared" si="429"/>
        <v>0</v>
      </c>
      <c r="BZ747" s="14">
        <f t="shared" si="430"/>
        <v>7</v>
      </c>
      <c r="CA747" s="14">
        <f t="shared" si="431"/>
        <v>9</v>
      </c>
      <c r="CB747" s="13">
        <f t="shared" si="432"/>
        <v>0</v>
      </c>
      <c r="CC747" s="13">
        <f t="shared" si="433"/>
        <v>0</v>
      </c>
      <c r="CD747" s="312">
        <f t="shared" si="434"/>
        <v>7</v>
      </c>
      <c r="CE747" s="312">
        <f t="shared" si="435"/>
        <v>9</v>
      </c>
      <c r="CF747" s="313">
        <f t="shared" si="436"/>
        <v>16</v>
      </c>
      <c r="CG747" s="302" t="str">
        <f t="shared" si="437"/>
        <v>OK</v>
      </c>
    </row>
    <row r="748" spans="1:85" ht="14.25" x14ac:dyDescent="0.25">
      <c r="A748" s="6">
        <v>736</v>
      </c>
      <c r="B748" s="495">
        <v>66</v>
      </c>
      <c r="C748" s="495" t="s">
        <v>265</v>
      </c>
      <c r="D748" s="496" t="s">
        <v>30</v>
      </c>
      <c r="E748" s="626">
        <v>60712682</v>
      </c>
      <c r="F748" s="627" t="s">
        <v>861</v>
      </c>
      <c r="G748" s="624" t="s">
        <v>53</v>
      </c>
      <c r="H748" s="9">
        <f>VLOOKUP($E748,'ALL-GTK-MI-MTS-MA'!$E$13:$CF$361,'ALL-GTK-MI-MTS-MA'!H$6,FALSE)</f>
        <v>0</v>
      </c>
      <c r="I748" s="9">
        <f>VLOOKUP($E748,'ALL-GTK-MI-MTS-MA'!$E$13:$CF$361,'ALL-GTK-MI-MTS-MA'!I$6,FALSE)</f>
        <v>0</v>
      </c>
      <c r="J748" s="9">
        <f>VLOOKUP($E748,'ALL-GTK-MI-MTS-MA'!$E$13:$CF$361,'ALL-GTK-MI-MTS-MA'!J$6,FALSE)</f>
        <v>0</v>
      </c>
      <c r="K748" s="9">
        <f>VLOOKUP($E748,'ALL-GTK-MI-MTS-MA'!$E$13:$CF$361,'ALL-GTK-MI-MTS-MA'!K$6,FALSE)</f>
        <v>0</v>
      </c>
      <c r="L748" s="9">
        <f>VLOOKUP($E748,'ALL-GTK-MI-MTS-MA'!$E$13:$CF$361,'ALL-GTK-MI-MTS-MA'!L$6,FALSE)</f>
        <v>0</v>
      </c>
      <c r="M748" s="9">
        <f>VLOOKUP($E748,'ALL-GTK-MI-MTS-MA'!$E$13:$CF$361,'ALL-GTK-MI-MTS-MA'!M$6,FALSE)</f>
        <v>0</v>
      </c>
      <c r="N748" s="9">
        <f>VLOOKUP($E748,'ALL-GTK-MI-MTS-MA'!$E$13:$CF$361,'ALL-GTK-MI-MTS-MA'!N$6,FALSE)</f>
        <v>1</v>
      </c>
      <c r="O748" s="9">
        <f>VLOOKUP($E748,'ALL-GTK-MI-MTS-MA'!$E$13:$CF$361,'ALL-GTK-MI-MTS-MA'!O$6,FALSE)</f>
        <v>2</v>
      </c>
      <c r="P748" s="299">
        <f t="shared" si="402"/>
        <v>1</v>
      </c>
      <c r="Q748" s="299">
        <f t="shared" si="403"/>
        <v>2</v>
      </c>
      <c r="R748" s="300">
        <f t="shared" si="404"/>
        <v>3</v>
      </c>
      <c r="S748" s="9">
        <f>VLOOKUP($E748,'ALL-GTK-MI-MTS-MA'!$E$13:$CF$361,'ALL-GTK-MI-MTS-MA'!S$6,FALSE)</f>
        <v>2</v>
      </c>
      <c r="T748" s="9">
        <f>VLOOKUP($E748,'ALL-GTK-MI-MTS-MA'!$E$13:$CF$361,'ALL-GTK-MI-MTS-MA'!T$6,FALSE)</f>
        <v>6</v>
      </c>
      <c r="U748" s="9">
        <f>VLOOKUP($E748,'ALL-GTK-MI-MTS-MA'!$E$13:$CF$361,'ALL-GTK-MI-MTS-MA'!U$6,FALSE)</f>
        <v>0</v>
      </c>
      <c r="V748" s="9">
        <f>VLOOKUP($E748,'ALL-GTK-MI-MTS-MA'!$E$13:$CF$361,'ALL-GTK-MI-MTS-MA'!V$6,FALSE)</f>
        <v>0</v>
      </c>
      <c r="W748" s="9">
        <f>VLOOKUP($E748,'ALL-GTK-MI-MTS-MA'!$E$13:$CF$361,'ALL-GTK-MI-MTS-MA'!W$6,FALSE)</f>
        <v>0</v>
      </c>
      <c r="X748" s="9">
        <f>VLOOKUP($E748,'ALL-GTK-MI-MTS-MA'!$E$13:$CF$361,'ALL-GTK-MI-MTS-MA'!X$6,FALSE)</f>
        <v>0</v>
      </c>
      <c r="Y748" s="299">
        <f t="shared" si="405"/>
        <v>2</v>
      </c>
      <c r="Z748" s="299">
        <f t="shared" si="406"/>
        <v>6</v>
      </c>
      <c r="AA748" s="10">
        <f t="shared" si="407"/>
        <v>8</v>
      </c>
      <c r="AB748" s="44">
        <f t="shared" si="408"/>
        <v>3</v>
      </c>
      <c r="AC748" s="44">
        <f t="shared" si="409"/>
        <v>8</v>
      </c>
      <c r="AD748" s="11">
        <f t="shared" si="410"/>
        <v>11</v>
      </c>
      <c r="AE748" s="9">
        <f>VLOOKUP($E748,'ALL-GTK-MI-MTS-MA'!$E$13:$CF$361,'ALL-GTK-MI-MTS-MA'!AE$6,FALSE)</f>
        <v>0</v>
      </c>
      <c r="AF748" s="9">
        <f>VLOOKUP($E748,'ALL-GTK-MI-MTS-MA'!$E$13:$CF$361,'ALL-GTK-MI-MTS-MA'!AF$6,FALSE)</f>
        <v>1</v>
      </c>
      <c r="AG748" s="10">
        <f t="shared" si="411"/>
        <v>1</v>
      </c>
      <c r="AH748" s="9">
        <f>VLOOKUP($E748,'ALL-GTK-MI-MTS-MA'!$E$13:$CF$361,'ALL-GTK-MI-MTS-MA'!AH$6,FALSE)</f>
        <v>3</v>
      </c>
      <c r="AI748" s="9">
        <f>VLOOKUP($E748,'ALL-GTK-MI-MTS-MA'!$E$13:$CF$361,'ALL-GTK-MI-MTS-MA'!AI$6,FALSE)</f>
        <v>7</v>
      </c>
      <c r="AJ748" s="10">
        <f t="shared" si="412"/>
        <v>10</v>
      </c>
      <c r="AK748" s="44">
        <f t="shared" si="413"/>
        <v>3</v>
      </c>
      <c r="AL748" s="44">
        <f t="shared" si="414"/>
        <v>8</v>
      </c>
      <c r="AM748" s="11">
        <f t="shared" si="415"/>
        <v>11</v>
      </c>
      <c r="AN748" s="299">
        <v>0</v>
      </c>
      <c r="AO748" s="299">
        <v>0</v>
      </c>
      <c r="AP748" s="9">
        <f>VLOOKUP($E748,'ALL-GTK-MI-MTS-MA'!$E$13:$CF$361,'ALL-GTK-MI-MTS-MA'!AP$6,FALSE)</f>
        <v>0</v>
      </c>
      <c r="AQ748" s="9">
        <f>VLOOKUP($E748,'ALL-GTK-MI-MTS-MA'!$E$13:$CF$361,'ALL-GTK-MI-MTS-MA'!AQ$6,FALSE)</f>
        <v>0</v>
      </c>
      <c r="AR748" s="9">
        <f>VLOOKUP($E748,'ALL-GTK-MI-MTS-MA'!$E$13:$CF$361,'ALL-GTK-MI-MTS-MA'!AR$6,FALSE)</f>
        <v>0</v>
      </c>
      <c r="AS748" s="9">
        <f>VLOOKUP($E748,'ALL-GTK-MI-MTS-MA'!$E$13:$CF$361,'ALL-GTK-MI-MTS-MA'!AS$6,FALSE)</f>
        <v>0</v>
      </c>
      <c r="AT748" s="9">
        <f>VLOOKUP($E748,'ALL-GTK-MI-MTS-MA'!$E$13:$CF$361,'ALL-GTK-MI-MTS-MA'!AT$6,FALSE)</f>
        <v>0</v>
      </c>
      <c r="AU748" s="9">
        <f>VLOOKUP($E748,'ALL-GTK-MI-MTS-MA'!$E$13:$CF$361,'ALL-GTK-MI-MTS-MA'!AU$6,FALSE)</f>
        <v>0</v>
      </c>
      <c r="AV748" s="590">
        <f>VLOOKUP($E748,'ALL-GTK-MI-MTS-MA'!$E$13:$CF$361,'ALL-GTK-MI-MTS-MA'!AV$6,FALSE)</f>
        <v>0</v>
      </c>
      <c r="AW748" s="590">
        <f>VLOOKUP($E748,'ALL-GTK-MI-MTS-MA'!$E$13:$CF$361,'ALL-GTK-MI-MTS-MA'!AW$6,FALSE)</f>
        <v>0</v>
      </c>
      <c r="AX748" s="9">
        <f>VLOOKUP($E748,'ALL-GTK-MI-MTS-MA'!$E$13:$CF$361,'ALL-GTK-MI-MTS-MA'!AX$6,FALSE)</f>
        <v>2</v>
      </c>
      <c r="AY748" s="9">
        <f>VLOOKUP($E748,'ALL-GTK-MI-MTS-MA'!$E$13:$CF$361,'ALL-GTK-MI-MTS-MA'!AY$6,FALSE)</f>
        <v>8</v>
      </c>
      <c r="AZ748" s="9">
        <f>VLOOKUP($E748,'ALL-GTK-MI-MTS-MA'!$E$13:$CF$361,'ALL-GTK-MI-MTS-MA'!AZ$6,FALSE)</f>
        <v>1</v>
      </c>
      <c r="BA748" s="9">
        <f>VLOOKUP($E748,'ALL-GTK-MI-MTS-MA'!$E$13:$CF$361,'ALL-GTK-MI-MTS-MA'!BA$6,FALSE)</f>
        <v>0</v>
      </c>
      <c r="BB748" s="9">
        <f>VLOOKUP($E748,'ALL-GTK-MI-MTS-MA'!$E$13:$CF$361,'ALL-GTK-MI-MTS-MA'!BB$6,FALSE)</f>
        <v>0</v>
      </c>
      <c r="BC748" s="9">
        <f>VLOOKUP($E748,'ALL-GTK-MI-MTS-MA'!$E$13:$CF$361,'ALL-GTK-MI-MTS-MA'!BC$6,FALSE)</f>
        <v>0</v>
      </c>
      <c r="BD748" s="310">
        <f t="shared" si="416"/>
        <v>0</v>
      </c>
      <c r="BE748" s="310">
        <f t="shared" si="417"/>
        <v>0</v>
      </c>
      <c r="BF748" s="10">
        <f t="shared" si="418"/>
        <v>0</v>
      </c>
      <c r="BG748" s="311">
        <f t="shared" si="419"/>
        <v>3</v>
      </c>
      <c r="BH748" s="311">
        <f t="shared" si="420"/>
        <v>8</v>
      </c>
      <c r="BI748" s="10">
        <f t="shared" si="421"/>
        <v>11</v>
      </c>
      <c r="BJ748" s="44">
        <f t="shared" si="422"/>
        <v>3</v>
      </c>
      <c r="BK748" s="44">
        <f t="shared" si="423"/>
        <v>8</v>
      </c>
      <c r="BL748" s="11">
        <f t="shared" si="424"/>
        <v>11</v>
      </c>
      <c r="BM748" s="9">
        <f>VLOOKUP($E748,'ALL-GTK-MI-MTS-MA'!$E$13:$CF$361,'ALL-GTK-MI-MTS-MA'!BM$6,FALSE)</f>
        <v>0</v>
      </c>
      <c r="BN748" s="9">
        <f>VLOOKUP($E748,'ALL-GTK-MI-MTS-MA'!$E$13:$CF$361,'ALL-GTK-MI-MTS-MA'!BN$6,FALSE)</f>
        <v>0</v>
      </c>
      <c r="BO748" s="9">
        <f>VLOOKUP($E748,'ALL-GTK-MI-MTS-MA'!$E$13:$CF$361,'ALL-GTK-MI-MTS-MA'!BO$6,FALSE)</f>
        <v>1</v>
      </c>
      <c r="BP748" s="9">
        <f>VLOOKUP($E748,'ALL-GTK-MI-MTS-MA'!$E$13:$CF$361,'ALL-GTK-MI-MTS-MA'!BP$6,FALSE)</f>
        <v>0</v>
      </c>
      <c r="BQ748" s="9">
        <f>VLOOKUP($E748,'ALL-GTK-MI-MTS-MA'!$E$13:$CF$361,'ALL-GTK-MI-MTS-MA'!BQ$6,FALSE)</f>
        <v>0</v>
      </c>
      <c r="BR748" s="9">
        <f>VLOOKUP($E748,'ALL-GTK-MI-MTS-MA'!$E$13:$CF$361,'ALL-GTK-MI-MTS-MA'!BR$6,FALSE)</f>
        <v>0</v>
      </c>
      <c r="BS748" s="9">
        <f>VLOOKUP($E748,'ALL-GTK-MI-MTS-MA'!$E$13:$CF$361,'ALL-GTK-MI-MTS-MA'!BS$6,FALSE)</f>
        <v>0</v>
      </c>
      <c r="BT748" s="9">
        <f>VLOOKUP($E748,'ALL-GTK-MI-MTS-MA'!$E$13:$CF$361,'ALL-GTK-MI-MTS-MA'!BT$6,FALSE)</f>
        <v>0</v>
      </c>
      <c r="BU748" s="299">
        <f t="shared" si="425"/>
        <v>1</v>
      </c>
      <c r="BV748" s="299">
        <f t="shared" si="426"/>
        <v>0</v>
      </c>
      <c r="BW748" s="44">
        <f t="shared" si="427"/>
        <v>1</v>
      </c>
      <c r="BX748" s="44">
        <f t="shared" si="428"/>
        <v>0</v>
      </c>
      <c r="BY748" s="11">
        <f t="shared" si="429"/>
        <v>1</v>
      </c>
      <c r="BZ748" s="14">
        <f t="shared" si="430"/>
        <v>3</v>
      </c>
      <c r="CA748" s="14">
        <f t="shared" si="431"/>
        <v>8</v>
      </c>
      <c r="CB748" s="13">
        <f t="shared" si="432"/>
        <v>1</v>
      </c>
      <c r="CC748" s="13">
        <f t="shared" si="433"/>
        <v>0</v>
      </c>
      <c r="CD748" s="312">
        <f t="shared" si="434"/>
        <v>4</v>
      </c>
      <c r="CE748" s="312">
        <f t="shared" si="435"/>
        <v>8</v>
      </c>
      <c r="CF748" s="313">
        <f t="shared" si="436"/>
        <v>12</v>
      </c>
      <c r="CG748" s="302" t="str">
        <f t="shared" si="437"/>
        <v>OK</v>
      </c>
    </row>
    <row r="749" spans="1:85" ht="14.25" x14ac:dyDescent="0.25">
      <c r="A749" s="6">
        <v>737</v>
      </c>
      <c r="B749" s="495">
        <v>67</v>
      </c>
      <c r="C749" s="495" t="s">
        <v>265</v>
      </c>
      <c r="D749" s="496" t="s">
        <v>30</v>
      </c>
      <c r="E749" s="626">
        <v>60712683</v>
      </c>
      <c r="F749" s="627" t="s">
        <v>862</v>
      </c>
      <c r="G749" s="624" t="s">
        <v>53</v>
      </c>
      <c r="H749" s="9">
        <f>VLOOKUP($E749,'ALL-GTK-MI-MTS-MA'!$E$13:$CF$361,'ALL-GTK-MI-MTS-MA'!H$6,FALSE)</f>
        <v>0</v>
      </c>
      <c r="I749" s="9">
        <f>VLOOKUP($E749,'ALL-GTK-MI-MTS-MA'!$E$13:$CF$361,'ALL-GTK-MI-MTS-MA'!I$6,FALSE)</f>
        <v>0</v>
      </c>
      <c r="J749" s="9">
        <f>VLOOKUP($E749,'ALL-GTK-MI-MTS-MA'!$E$13:$CF$361,'ALL-GTK-MI-MTS-MA'!J$6,FALSE)</f>
        <v>0</v>
      </c>
      <c r="K749" s="9">
        <f>VLOOKUP($E749,'ALL-GTK-MI-MTS-MA'!$E$13:$CF$361,'ALL-GTK-MI-MTS-MA'!K$6,FALSE)</f>
        <v>0</v>
      </c>
      <c r="L749" s="9">
        <f>VLOOKUP($E749,'ALL-GTK-MI-MTS-MA'!$E$13:$CF$361,'ALL-GTK-MI-MTS-MA'!L$6,FALSE)</f>
        <v>0</v>
      </c>
      <c r="M749" s="9">
        <f>VLOOKUP($E749,'ALL-GTK-MI-MTS-MA'!$E$13:$CF$361,'ALL-GTK-MI-MTS-MA'!M$6,FALSE)</f>
        <v>0</v>
      </c>
      <c r="N749" s="9">
        <f>VLOOKUP($E749,'ALL-GTK-MI-MTS-MA'!$E$13:$CF$361,'ALL-GTK-MI-MTS-MA'!N$6,FALSE)</f>
        <v>1</v>
      </c>
      <c r="O749" s="9">
        <f>VLOOKUP($E749,'ALL-GTK-MI-MTS-MA'!$E$13:$CF$361,'ALL-GTK-MI-MTS-MA'!O$6,FALSE)</f>
        <v>1</v>
      </c>
      <c r="P749" s="299">
        <f t="shared" si="402"/>
        <v>1</v>
      </c>
      <c r="Q749" s="299">
        <f t="shared" si="403"/>
        <v>1</v>
      </c>
      <c r="R749" s="300">
        <f t="shared" si="404"/>
        <v>2</v>
      </c>
      <c r="S749" s="9">
        <f>VLOOKUP($E749,'ALL-GTK-MI-MTS-MA'!$E$13:$CF$361,'ALL-GTK-MI-MTS-MA'!S$6,FALSE)</f>
        <v>8</v>
      </c>
      <c r="T749" s="9">
        <f>VLOOKUP($E749,'ALL-GTK-MI-MTS-MA'!$E$13:$CF$361,'ALL-GTK-MI-MTS-MA'!T$6,FALSE)</f>
        <v>8</v>
      </c>
      <c r="U749" s="9">
        <f>VLOOKUP($E749,'ALL-GTK-MI-MTS-MA'!$E$13:$CF$361,'ALL-GTK-MI-MTS-MA'!U$6,FALSE)</f>
        <v>0</v>
      </c>
      <c r="V749" s="9">
        <f>VLOOKUP($E749,'ALL-GTK-MI-MTS-MA'!$E$13:$CF$361,'ALL-GTK-MI-MTS-MA'!V$6,FALSE)</f>
        <v>0</v>
      </c>
      <c r="W749" s="9">
        <f>VLOOKUP($E749,'ALL-GTK-MI-MTS-MA'!$E$13:$CF$361,'ALL-GTK-MI-MTS-MA'!W$6,FALSE)</f>
        <v>0</v>
      </c>
      <c r="X749" s="9">
        <f>VLOOKUP($E749,'ALL-GTK-MI-MTS-MA'!$E$13:$CF$361,'ALL-GTK-MI-MTS-MA'!X$6,FALSE)</f>
        <v>0</v>
      </c>
      <c r="Y749" s="299">
        <f t="shared" si="405"/>
        <v>8</v>
      </c>
      <c r="Z749" s="299">
        <f t="shared" si="406"/>
        <v>8</v>
      </c>
      <c r="AA749" s="10">
        <f t="shared" si="407"/>
        <v>16</v>
      </c>
      <c r="AB749" s="44">
        <f t="shared" si="408"/>
        <v>9</v>
      </c>
      <c r="AC749" s="44">
        <f t="shared" si="409"/>
        <v>9</v>
      </c>
      <c r="AD749" s="11">
        <f t="shared" si="410"/>
        <v>18</v>
      </c>
      <c r="AE749" s="9">
        <f>VLOOKUP($E749,'ALL-GTK-MI-MTS-MA'!$E$13:$CF$361,'ALL-GTK-MI-MTS-MA'!AE$6,FALSE)</f>
        <v>6</v>
      </c>
      <c r="AF749" s="9">
        <f>VLOOKUP($E749,'ALL-GTK-MI-MTS-MA'!$E$13:$CF$361,'ALL-GTK-MI-MTS-MA'!AF$6,FALSE)</f>
        <v>4</v>
      </c>
      <c r="AG749" s="10">
        <f t="shared" si="411"/>
        <v>10</v>
      </c>
      <c r="AH749" s="9">
        <f>VLOOKUP($E749,'ALL-GTK-MI-MTS-MA'!$E$13:$CF$361,'ALL-GTK-MI-MTS-MA'!AH$6,FALSE)</f>
        <v>3</v>
      </c>
      <c r="AI749" s="9">
        <f>VLOOKUP($E749,'ALL-GTK-MI-MTS-MA'!$E$13:$CF$361,'ALL-GTK-MI-MTS-MA'!AI$6,FALSE)</f>
        <v>5</v>
      </c>
      <c r="AJ749" s="10">
        <f t="shared" si="412"/>
        <v>8</v>
      </c>
      <c r="AK749" s="44">
        <f t="shared" si="413"/>
        <v>9</v>
      </c>
      <c r="AL749" s="44">
        <f t="shared" si="414"/>
        <v>9</v>
      </c>
      <c r="AM749" s="11">
        <f t="shared" si="415"/>
        <v>18</v>
      </c>
      <c r="AN749" s="299">
        <v>0</v>
      </c>
      <c r="AO749" s="299">
        <v>0</v>
      </c>
      <c r="AP749" s="9">
        <f>VLOOKUP($E749,'ALL-GTK-MI-MTS-MA'!$E$13:$CF$361,'ALL-GTK-MI-MTS-MA'!AP$6,FALSE)</f>
        <v>0</v>
      </c>
      <c r="AQ749" s="9">
        <f>VLOOKUP($E749,'ALL-GTK-MI-MTS-MA'!$E$13:$CF$361,'ALL-GTK-MI-MTS-MA'!AQ$6,FALSE)</f>
        <v>0</v>
      </c>
      <c r="AR749" s="9">
        <f>VLOOKUP($E749,'ALL-GTK-MI-MTS-MA'!$E$13:$CF$361,'ALL-GTK-MI-MTS-MA'!AR$6,FALSE)</f>
        <v>0</v>
      </c>
      <c r="AS749" s="9">
        <f>VLOOKUP($E749,'ALL-GTK-MI-MTS-MA'!$E$13:$CF$361,'ALL-GTK-MI-MTS-MA'!AS$6,FALSE)</f>
        <v>0</v>
      </c>
      <c r="AT749" s="9">
        <f>VLOOKUP($E749,'ALL-GTK-MI-MTS-MA'!$E$13:$CF$361,'ALL-GTK-MI-MTS-MA'!AT$6,FALSE)</f>
        <v>2</v>
      </c>
      <c r="AU749" s="9">
        <f>VLOOKUP($E749,'ALL-GTK-MI-MTS-MA'!$E$13:$CF$361,'ALL-GTK-MI-MTS-MA'!AU$6,FALSE)</f>
        <v>2</v>
      </c>
      <c r="AV749" s="590">
        <f>VLOOKUP($E749,'ALL-GTK-MI-MTS-MA'!$E$13:$CF$361,'ALL-GTK-MI-MTS-MA'!AV$6,FALSE)</f>
        <v>0</v>
      </c>
      <c r="AW749" s="590">
        <f>VLOOKUP($E749,'ALL-GTK-MI-MTS-MA'!$E$13:$CF$361,'ALL-GTK-MI-MTS-MA'!AW$6,FALSE)</f>
        <v>0</v>
      </c>
      <c r="AX749" s="9">
        <f>VLOOKUP($E749,'ALL-GTK-MI-MTS-MA'!$E$13:$CF$361,'ALL-GTK-MI-MTS-MA'!AX$6,FALSE)</f>
        <v>6</v>
      </c>
      <c r="AY749" s="9">
        <f>VLOOKUP($E749,'ALL-GTK-MI-MTS-MA'!$E$13:$CF$361,'ALL-GTK-MI-MTS-MA'!AY$6,FALSE)</f>
        <v>6</v>
      </c>
      <c r="AZ749" s="9">
        <f>VLOOKUP($E749,'ALL-GTK-MI-MTS-MA'!$E$13:$CF$361,'ALL-GTK-MI-MTS-MA'!AZ$6,FALSE)</f>
        <v>1</v>
      </c>
      <c r="BA749" s="9">
        <f>VLOOKUP($E749,'ALL-GTK-MI-MTS-MA'!$E$13:$CF$361,'ALL-GTK-MI-MTS-MA'!BA$6,FALSE)</f>
        <v>1</v>
      </c>
      <c r="BB749" s="9">
        <f>VLOOKUP($E749,'ALL-GTK-MI-MTS-MA'!$E$13:$CF$361,'ALL-GTK-MI-MTS-MA'!BB$6,FALSE)</f>
        <v>0</v>
      </c>
      <c r="BC749" s="9">
        <f>VLOOKUP($E749,'ALL-GTK-MI-MTS-MA'!$E$13:$CF$361,'ALL-GTK-MI-MTS-MA'!BC$6,FALSE)</f>
        <v>0</v>
      </c>
      <c r="BD749" s="310">
        <f t="shared" si="416"/>
        <v>2</v>
      </c>
      <c r="BE749" s="310">
        <f t="shared" si="417"/>
        <v>2</v>
      </c>
      <c r="BF749" s="10">
        <f t="shared" si="418"/>
        <v>4</v>
      </c>
      <c r="BG749" s="311">
        <f t="shared" si="419"/>
        <v>7</v>
      </c>
      <c r="BH749" s="311">
        <f t="shared" si="420"/>
        <v>7</v>
      </c>
      <c r="BI749" s="10">
        <f t="shared" si="421"/>
        <v>14</v>
      </c>
      <c r="BJ749" s="44">
        <f t="shared" si="422"/>
        <v>9</v>
      </c>
      <c r="BK749" s="44">
        <f t="shared" si="423"/>
        <v>9</v>
      </c>
      <c r="BL749" s="11">
        <f t="shared" si="424"/>
        <v>18</v>
      </c>
      <c r="BM749" s="9">
        <f>VLOOKUP($E749,'ALL-GTK-MI-MTS-MA'!$E$13:$CF$361,'ALL-GTK-MI-MTS-MA'!BM$6,FALSE)</f>
        <v>0</v>
      </c>
      <c r="BN749" s="9">
        <f>VLOOKUP($E749,'ALL-GTK-MI-MTS-MA'!$E$13:$CF$361,'ALL-GTK-MI-MTS-MA'!BN$6,FALSE)</f>
        <v>0</v>
      </c>
      <c r="BO749" s="9">
        <f>VLOOKUP($E749,'ALL-GTK-MI-MTS-MA'!$E$13:$CF$361,'ALL-GTK-MI-MTS-MA'!BO$6,FALSE)</f>
        <v>0</v>
      </c>
      <c r="BP749" s="9">
        <f>VLOOKUP($E749,'ALL-GTK-MI-MTS-MA'!$E$13:$CF$361,'ALL-GTK-MI-MTS-MA'!BP$6,FALSE)</f>
        <v>0</v>
      </c>
      <c r="BQ749" s="9">
        <f>VLOOKUP($E749,'ALL-GTK-MI-MTS-MA'!$E$13:$CF$361,'ALL-GTK-MI-MTS-MA'!BQ$6,FALSE)</f>
        <v>0</v>
      </c>
      <c r="BR749" s="9">
        <f>VLOOKUP($E749,'ALL-GTK-MI-MTS-MA'!$E$13:$CF$361,'ALL-GTK-MI-MTS-MA'!BR$6,FALSE)</f>
        <v>0</v>
      </c>
      <c r="BS749" s="9">
        <f>VLOOKUP($E749,'ALL-GTK-MI-MTS-MA'!$E$13:$CF$361,'ALL-GTK-MI-MTS-MA'!BS$6,FALSE)</f>
        <v>0</v>
      </c>
      <c r="BT749" s="9">
        <f>VLOOKUP($E749,'ALL-GTK-MI-MTS-MA'!$E$13:$CF$361,'ALL-GTK-MI-MTS-MA'!BT$6,FALSE)</f>
        <v>0</v>
      </c>
      <c r="BU749" s="299">
        <f t="shared" si="425"/>
        <v>0</v>
      </c>
      <c r="BV749" s="299">
        <f t="shared" si="426"/>
        <v>0</v>
      </c>
      <c r="BW749" s="44">
        <f t="shared" si="427"/>
        <v>0</v>
      </c>
      <c r="BX749" s="44">
        <f t="shared" si="428"/>
        <v>0</v>
      </c>
      <c r="BY749" s="11">
        <f t="shared" si="429"/>
        <v>0</v>
      </c>
      <c r="BZ749" s="14">
        <f t="shared" si="430"/>
        <v>9</v>
      </c>
      <c r="CA749" s="14">
        <f t="shared" si="431"/>
        <v>9</v>
      </c>
      <c r="CB749" s="13">
        <f t="shared" si="432"/>
        <v>0</v>
      </c>
      <c r="CC749" s="13">
        <f t="shared" si="433"/>
        <v>0</v>
      </c>
      <c r="CD749" s="312">
        <f t="shared" si="434"/>
        <v>9</v>
      </c>
      <c r="CE749" s="312">
        <f t="shared" si="435"/>
        <v>9</v>
      </c>
      <c r="CF749" s="313">
        <f t="shared" si="436"/>
        <v>18</v>
      </c>
      <c r="CG749" s="302" t="str">
        <f t="shared" si="437"/>
        <v>OK</v>
      </c>
    </row>
    <row r="750" spans="1:85" ht="14.25" x14ac:dyDescent="0.25">
      <c r="A750" s="6">
        <v>738</v>
      </c>
      <c r="B750" s="495">
        <v>68</v>
      </c>
      <c r="C750" s="495" t="s">
        <v>265</v>
      </c>
      <c r="D750" s="496" t="s">
        <v>30</v>
      </c>
      <c r="E750" s="626">
        <v>60712684</v>
      </c>
      <c r="F750" s="627" t="s">
        <v>863</v>
      </c>
      <c r="G750" s="624" t="s">
        <v>53</v>
      </c>
      <c r="H750" s="9">
        <f>VLOOKUP($E750,'ALL-GTK-MI-MTS-MA'!$E$13:$CF$361,'ALL-GTK-MI-MTS-MA'!H$6,FALSE)</f>
        <v>0</v>
      </c>
      <c r="I750" s="9">
        <f>VLOOKUP($E750,'ALL-GTK-MI-MTS-MA'!$E$13:$CF$361,'ALL-GTK-MI-MTS-MA'!I$6,FALSE)</f>
        <v>0</v>
      </c>
      <c r="J750" s="9">
        <f>VLOOKUP($E750,'ALL-GTK-MI-MTS-MA'!$E$13:$CF$361,'ALL-GTK-MI-MTS-MA'!J$6,FALSE)</f>
        <v>0</v>
      </c>
      <c r="K750" s="9">
        <f>VLOOKUP($E750,'ALL-GTK-MI-MTS-MA'!$E$13:$CF$361,'ALL-GTK-MI-MTS-MA'!K$6,FALSE)</f>
        <v>0</v>
      </c>
      <c r="L750" s="9">
        <f>VLOOKUP($E750,'ALL-GTK-MI-MTS-MA'!$E$13:$CF$361,'ALL-GTK-MI-MTS-MA'!L$6,FALSE)</f>
        <v>0</v>
      </c>
      <c r="M750" s="9">
        <f>VLOOKUP($E750,'ALL-GTK-MI-MTS-MA'!$E$13:$CF$361,'ALL-GTK-MI-MTS-MA'!M$6,FALSE)</f>
        <v>0</v>
      </c>
      <c r="N750" s="9">
        <f>VLOOKUP($E750,'ALL-GTK-MI-MTS-MA'!$E$13:$CF$361,'ALL-GTK-MI-MTS-MA'!N$6,FALSE)</f>
        <v>1</v>
      </c>
      <c r="O750" s="9">
        <f>VLOOKUP($E750,'ALL-GTK-MI-MTS-MA'!$E$13:$CF$361,'ALL-GTK-MI-MTS-MA'!O$6,FALSE)</f>
        <v>3</v>
      </c>
      <c r="P750" s="299">
        <f t="shared" si="402"/>
        <v>1</v>
      </c>
      <c r="Q750" s="299">
        <f t="shared" si="403"/>
        <v>3</v>
      </c>
      <c r="R750" s="300">
        <f t="shared" si="404"/>
        <v>4</v>
      </c>
      <c r="S750" s="9">
        <f>VLOOKUP($E750,'ALL-GTK-MI-MTS-MA'!$E$13:$CF$361,'ALL-GTK-MI-MTS-MA'!S$6,FALSE)</f>
        <v>8</v>
      </c>
      <c r="T750" s="9">
        <f>VLOOKUP($E750,'ALL-GTK-MI-MTS-MA'!$E$13:$CF$361,'ALL-GTK-MI-MTS-MA'!T$6,FALSE)</f>
        <v>2</v>
      </c>
      <c r="U750" s="9">
        <f>VLOOKUP($E750,'ALL-GTK-MI-MTS-MA'!$E$13:$CF$361,'ALL-GTK-MI-MTS-MA'!U$6,FALSE)</f>
        <v>0</v>
      </c>
      <c r="V750" s="9">
        <f>VLOOKUP($E750,'ALL-GTK-MI-MTS-MA'!$E$13:$CF$361,'ALL-GTK-MI-MTS-MA'!V$6,FALSE)</f>
        <v>0</v>
      </c>
      <c r="W750" s="9">
        <f>VLOOKUP($E750,'ALL-GTK-MI-MTS-MA'!$E$13:$CF$361,'ALL-GTK-MI-MTS-MA'!W$6,FALSE)</f>
        <v>0</v>
      </c>
      <c r="X750" s="9">
        <f>VLOOKUP($E750,'ALL-GTK-MI-MTS-MA'!$E$13:$CF$361,'ALL-GTK-MI-MTS-MA'!X$6,FALSE)</f>
        <v>0</v>
      </c>
      <c r="Y750" s="299">
        <f t="shared" si="405"/>
        <v>8</v>
      </c>
      <c r="Z750" s="299">
        <f t="shared" si="406"/>
        <v>2</v>
      </c>
      <c r="AA750" s="10">
        <f t="shared" si="407"/>
        <v>10</v>
      </c>
      <c r="AB750" s="44">
        <f t="shared" si="408"/>
        <v>9</v>
      </c>
      <c r="AC750" s="44">
        <f t="shared" si="409"/>
        <v>5</v>
      </c>
      <c r="AD750" s="11">
        <f t="shared" si="410"/>
        <v>14</v>
      </c>
      <c r="AE750" s="9">
        <f>VLOOKUP($E750,'ALL-GTK-MI-MTS-MA'!$E$13:$CF$361,'ALL-GTK-MI-MTS-MA'!AE$6,FALSE)</f>
        <v>7</v>
      </c>
      <c r="AF750" s="9">
        <f>VLOOKUP($E750,'ALL-GTK-MI-MTS-MA'!$E$13:$CF$361,'ALL-GTK-MI-MTS-MA'!AF$6,FALSE)</f>
        <v>1</v>
      </c>
      <c r="AG750" s="10">
        <f t="shared" si="411"/>
        <v>8</v>
      </c>
      <c r="AH750" s="9">
        <f>VLOOKUP($E750,'ALL-GTK-MI-MTS-MA'!$E$13:$CF$361,'ALL-GTK-MI-MTS-MA'!AH$6,FALSE)</f>
        <v>2</v>
      </c>
      <c r="AI750" s="9">
        <f>VLOOKUP($E750,'ALL-GTK-MI-MTS-MA'!$E$13:$CF$361,'ALL-GTK-MI-MTS-MA'!AI$6,FALSE)</f>
        <v>4</v>
      </c>
      <c r="AJ750" s="10">
        <f t="shared" si="412"/>
        <v>6</v>
      </c>
      <c r="AK750" s="44">
        <f t="shared" si="413"/>
        <v>9</v>
      </c>
      <c r="AL750" s="44">
        <f t="shared" si="414"/>
        <v>5</v>
      </c>
      <c r="AM750" s="11">
        <f t="shared" si="415"/>
        <v>14</v>
      </c>
      <c r="AN750" s="299">
        <v>0</v>
      </c>
      <c r="AO750" s="299">
        <v>0</v>
      </c>
      <c r="AP750" s="9">
        <f>VLOOKUP($E750,'ALL-GTK-MI-MTS-MA'!$E$13:$CF$361,'ALL-GTK-MI-MTS-MA'!AP$6,FALSE)</f>
        <v>0</v>
      </c>
      <c r="AQ750" s="9">
        <f>VLOOKUP($E750,'ALL-GTK-MI-MTS-MA'!$E$13:$CF$361,'ALL-GTK-MI-MTS-MA'!AQ$6,FALSE)</f>
        <v>0</v>
      </c>
      <c r="AR750" s="9">
        <f>VLOOKUP($E750,'ALL-GTK-MI-MTS-MA'!$E$13:$CF$361,'ALL-GTK-MI-MTS-MA'!AR$6,FALSE)</f>
        <v>0</v>
      </c>
      <c r="AS750" s="9">
        <f>VLOOKUP($E750,'ALL-GTK-MI-MTS-MA'!$E$13:$CF$361,'ALL-GTK-MI-MTS-MA'!AS$6,FALSE)</f>
        <v>0</v>
      </c>
      <c r="AT750" s="9">
        <f>VLOOKUP($E750,'ALL-GTK-MI-MTS-MA'!$E$13:$CF$361,'ALL-GTK-MI-MTS-MA'!AT$6,FALSE)</f>
        <v>2</v>
      </c>
      <c r="AU750" s="9">
        <f>VLOOKUP($E750,'ALL-GTK-MI-MTS-MA'!$E$13:$CF$361,'ALL-GTK-MI-MTS-MA'!AU$6,FALSE)</f>
        <v>0</v>
      </c>
      <c r="AV750" s="590">
        <f>VLOOKUP($E750,'ALL-GTK-MI-MTS-MA'!$E$13:$CF$361,'ALL-GTK-MI-MTS-MA'!AV$6,FALSE)</f>
        <v>0</v>
      </c>
      <c r="AW750" s="590">
        <f>VLOOKUP($E750,'ALL-GTK-MI-MTS-MA'!$E$13:$CF$361,'ALL-GTK-MI-MTS-MA'!AW$6,FALSE)</f>
        <v>0</v>
      </c>
      <c r="AX750" s="9">
        <f>VLOOKUP($E750,'ALL-GTK-MI-MTS-MA'!$E$13:$CF$361,'ALL-GTK-MI-MTS-MA'!AX$6,FALSE)</f>
        <v>7</v>
      </c>
      <c r="AY750" s="9">
        <f>VLOOKUP($E750,'ALL-GTK-MI-MTS-MA'!$E$13:$CF$361,'ALL-GTK-MI-MTS-MA'!AY$6,FALSE)</f>
        <v>5</v>
      </c>
      <c r="AZ750" s="9">
        <f>VLOOKUP($E750,'ALL-GTK-MI-MTS-MA'!$E$13:$CF$361,'ALL-GTK-MI-MTS-MA'!AZ$6,FALSE)</f>
        <v>0</v>
      </c>
      <c r="BA750" s="9">
        <f>VLOOKUP($E750,'ALL-GTK-MI-MTS-MA'!$E$13:$CF$361,'ALL-GTK-MI-MTS-MA'!BA$6,FALSE)</f>
        <v>0</v>
      </c>
      <c r="BB750" s="9">
        <f>VLOOKUP($E750,'ALL-GTK-MI-MTS-MA'!$E$13:$CF$361,'ALL-GTK-MI-MTS-MA'!BB$6,FALSE)</f>
        <v>0</v>
      </c>
      <c r="BC750" s="9">
        <f>VLOOKUP($E750,'ALL-GTK-MI-MTS-MA'!$E$13:$CF$361,'ALL-GTK-MI-MTS-MA'!BC$6,FALSE)</f>
        <v>0</v>
      </c>
      <c r="BD750" s="310">
        <f t="shared" si="416"/>
        <v>2</v>
      </c>
      <c r="BE750" s="310">
        <f t="shared" si="417"/>
        <v>0</v>
      </c>
      <c r="BF750" s="10">
        <f t="shared" si="418"/>
        <v>2</v>
      </c>
      <c r="BG750" s="311">
        <f t="shared" si="419"/>
        <v>7</v>
      </c>
      <c r="BH750" s="311">
        <f t="shared" si="420"/>
        <v>5</v>
      </c>
      <c r="BI750" s="10">
        <f t="shared" si="421"/>
        <v>12</v>
      </c>
      <c r="BJ750" s="44">
        <f t="shared" si="422"/>
        <v>9</v>
      </c>
      <c r="BK750" s="44">
        <f t="shared" si="423"/>
        <v>5</v>
      </c>
      <c r="BL750" s="11">
        <f t="shared" si="424"/>
        <v>14</v>
      </c>
      <c r="BM750" s="9">
        <f>VLOOKUP($E750,'ALL-GTK-MI-MTS-MA'!$E$13:$CF$361,'ALL-GTK-MI-MTS-MA'!BM$6,FALSE)</f>
        <v>0</v>
      </c>
      <c r="BN750" s="9">
        <f>VLOOKUP($E750,'ALL-GTK-MI-MTS-MA'!$E$13:$CF$361,'ALL-GTK-MI-MTS-MA'!BN$6,FALSE)</f>
        <v>0</v>
      </c>
      <c r="BO750" s="9">
        <f>VLOOKUP($E750,'ALL-GTK-MI-MTS-MA'!$E$13:$CF$361,'ALL-GTK-MI-MTS-MA'!BO$6,FALSE)</f>
        <v>0</v>
      </c>
      <c r="BP750" s="9">
        <f>VLOOKUP($E750,'ALL-GTK-MI-MTS-MA'!$E$13:$CF$361,'ALL-GTK-MI-MTS-MA'!BP$6,FALSE)</f>
        <v>0</v>
      </c>
      <c r="BQ750" s="9">
        <f>VLOOKUP($E750,'ALL-GTK-MI-MTS-MA'!$E$13:$CF$361,'ALL-GTK-MI-MTS-MA'!BQ$6,FALSE)</f>
        <v>0</v>
      </c>
      <c r="BR750" s="9">
        <f>VLOOKUP($E750,'ALL-GTK-MI-MTS-MA'!$E$13:$CF$361,'ALL-GTK-MI-MTS-MA'!BR$6,FALSE)</f>
        <v>0</v>
      </c>
      <c r="BS750" s="9">
        <f>VLOOKUP($E750,'ALL-GTK-MI-MTS-MA'!$E$13:$CF$361,'ALL-GTK-MI-MTS-MA'!BS$6,FALSE)</f>
        <v>0</v>
      </c>
      <c r="BT750" s="9">
        <f>VLOOKUP($E750,'ALL-GTK-MI-MTS-MA'!$E$13:$CF$361,'ALL-GTK-MI-MTS-MA'!BT$6,FALSE)</f>
        <v>0</v>
      </c>
      <c r="BU750" s="299">
        <f t="shared" si="425"/>
        <v>0</v>
      </c>
      <c r="BV750" s="299">
        <f t="shared" si="426"/>
        <v>0</v>
      </c>
      <c r="BW750" s="44">
        <f t="shared" si="427"/>
        <v>0</v>
      </c>
      <c r="BX750" s="44">
        <f t="shared" si="428"/>
        <v>0</v>
      </c>
      <c r="BY750" s="11">
        <f t="shared" si="429"/>
        <v>0</v>
      </c>
      <c r="BZ750" s="14">
        <f t="shared" si="430"/>
        <v>9</v>
      </c>
      <c r="CA750" s="14">
        <f t="shared" si="431"/>
        <v>5</v>
      </c>
      <c r="CB750" s="13">
        <f t="shared" si="432"/>
        <v>0</v>
      </c>
      <c r="CC750" s="13">
        <f t="shared" si="433"/>
        <v>0</v>
      </c>
      <c r="CD750" s="312">
        <f t="shared" si="434"/>
        <v>9</v>
      </c>
      <c r="CE750" s="312">
        <f t="shared" si="435"/>
        <v>5</v>
      </c>
      <c r="CF750" s="313">
        <f t="shared" si="436"/>
        <v>14</v>
      </c>
      <c r="CG750" s="302" t="str">
        <f t="shared" si="437"/>
        <v>OK</v>
      </c>
    </row>
    <row r="751" spans="1:85" ht="14.25" x14ac:dyDescent="0.25">
      <c r="A751" s="6">
        <v>739</v>
      </c>
      <c r="B751" s="495">
        <v>69</v>
      </c>
      <c r="C751" s="495" t="s">
        <v>265</v>
      </c>
      <c r="D751" s="496" t="s">
        <v>25</v>
      </c>
      <c r="E751" s="626">
        <v>60712634</v>
      </c>
      <c r="F751" s="627" t="s">
        <v>864</v>
      </c>
      <c r="G751" s="624" t="s">
        <v>53</v>
      </c>
      <c r="H751" s="9">
        <f>VLOOKUP($E751,'ALL-GTK-MI-MTS-MA'!$E$13:$CF$361,'ALL-GTK-MI-MTS-MA'!H$6,FALSE)</f>
        <v>0</v>
      </c>
      <c r="I751" s="9">
        <f>VLOOKUP($E751,'ALL-GTK-MI-MTS-MA'!$E$13:$CF$361,'ALL-GTK-MI-MTS-MA'!I$6,FALSE)</f>
        <v>0</v>
      </c>
      <c r="J751" s="9">
        <f>VLOOKUP($E751,'ALL-GTK-MI-MTS-MA'!$E$13:$CF$361,'ALL-GTK-MI-MTS-MA'!J$6,FALSE)</f>
        <v>0</v>
      </c>
      <c r="K751" s="9">
        <f>VLOOKUP($E751,'ALL-GTK-MI-MTS-MA'!$E$13:$CF$361,'ALL-GTK-MI-MTS-MA'!K$6,FALSE)</f>
        <v>0</v>
      </c>
      <c r="L751" s="9">
        <f>VLOOKUP($E751,'ALL-GTK-MI-MTS-MA'!$E$13:$CF$361,'ALL-GTK-MI-MTS-MA'!L$6,FALSE)</f>
        <v>0</v>
      </c>
      <c r="M751" s="9">
        <f>VLOOKUP($E751,'ALL-GTK-MI-MTS-MA'!$E$13:$CF$361,'ALL-GTK-MI-MTS-MA'!M$6,FALSE)</f>
        <v>0</v>
      </c>
      <c r="N751" s="9">
        <f>VLOOKUP($E751,'ALL-GTK-MI-MTS-MA'!$E$13:$CF$361,'ALL-GTK-MI-MTS-MA'!N$6,FALSE)</f>
        <v>1</v>
      </c>
      <c r="O751" s="9">
        <f>VLOOKUP($E751,'ALL-GTK-MI-MTS-MA'!$E$13:$CF$361,'ALL-GTK-MI-MTS-MA'!O$6,FALSE)</f>
        <v>1</v>
      </c>
      <c r="P751" s="299">
        <f t="shared" si="402"/>
        <v>1</v>
      </c>
      <c r="Q751" s="299">
        <f t="shared" si="403"/>
        <v>1</v>
      </c>
      <c r="R751" s="300">
        <f t="shared" si="404"/>
        <v>2</v>
      </c>
      <c r="S751" s="9">
        <f>VLOOKUP($E751,'ALL-GTK-MI-MTS-MA'!$E$13:$CF$361,'ALL-GTK-MI-MTS-MA'!S$6,FALSE)</f>
        <v>2</v>
      </c>
      <c r="T751" s="9">
        <f>VLOOKUP($E751,'ALL-GTK-MI-MTS-MA'!$E$13:$CF$361,'ALL-GTK-MI-MTS-MA'!T$6,FALSE)</f>
        <v>4</v>
      </c>
      <c r="U751" s="9">
        <f>VLOOKUP($E751,'ALL-GTK-MI-MTS-MA'!$E$13:$CF$361,'ALL-GTK-MI-MTS-MA'!U$6,FALSE)</f>
        <v>0</v>
      </c>
      <c r="V751" s="9">
        <f>VLOOKUP($E751,'ALL-GTK-MI-MTS-MA'!$E$13:$CF$361,'ALL-GTK-MI-MTS-MA'!V$6,FALSE)</f>
        <v>0</v>
      </c>
      <c r="W751" s="9">
        <f>VLOOKUP($E751,'ALL-GTK-MI-MTS-MA'!$E$13:$CF$361,'ALL-GTK-MI-MTS-MA'!W$6,FALSE)</f>
        <v>0</v>
      </c>
      <c r="X751" s="9">
        <f>VLOOKUP($E751,'ALL-GTK-MI-MTS-MA'!$E$13:$CF$361,'ALL-GTK-MI-MTS-MA'!X$6,FALSE)</f>
        <v>0</v>
      </c>
      <c r="Y751" s="299">
        <f t="shared" si="405"/>
        <v>2</v>
      </c>
      <c r="Z751" s="299">
        <f t="shared" si="406"/>
        <v>4</v>
      </c>
      <c r="AA751" s="10">
        <f t="shared" si="407"/>
        <v>6</v>
      </c>
      <c r="AB751" s="44">
        <f t="shared" si="408"/>
        <v>3</v>
      </c>
      <c r="AC751" s="44">
        <f t="shared" si="409"/>
        <v>5</v>
      </c>
      <c r="AD751" s="11">
        <f t="shared" si="410"/>
        <v>8</v>
      </c>
      <c r="AE751" s="9">
        <f>VLOOKUP($E751,'ALL-GTK-MI-MTS-MA'!$E$13:$CF$361,'ALL-GTK-MI-MTS-MA'!AE$6,FALSE)</f>
        <v>1</v>
      </c>
      <c r="AF751" s="9">
        <f>VLOOKUP($E751,'ALL-GTK-MI-MTS-MA'!$E$13:$CF$361,'ALL-GTK-MI-MTS-MA'!AF$6,FALSE)</f>
        <v>2</v>
      </c>
      <c r="AG751" s="10">
        <f t="shared" si="411"/>
        <v>3</v>
      </c>
      <c r="AH751" s="9">
        <f>VLOOKUP($E751,'ALL-GTK-MI-MTS-MA'!$E$13:$CF$361,'ALL-GTK-MI-MTS-MA'!AH$6,FALSE)</f>
        <v>2</v>
      </c>
      <c r="AI751" s="9">
        <f>VLOOKUP($E751,'ALL-GTK-MI-MTS-MA'!$E$13:$CF$361,'ALL-GTK-MI-MTS-MA'!AI$6,FALSE)</f>
        <v>3</v>
      </c>
      <c r="AJ751" s="10">
        <f t="shared" si="412"/>
        <v>5</v>
      </c>
      <c r="AK751" s="44">
        <f t="shared" si="413"/>
        <v>3</v>
      </c>
      <c r="AL751" s="44">
        <f t="shared" si="414"/>
        <v>5</v>
      </c>
      <c r="AM751" s="11">
        <f t="shared" si="415"/>
        <v>8</v>
      </c>
      <c r="AN751" s="299">
        <v>0</v>
      </c>
      <c r="AO751" s="299">
        <v>0</v>
      </c>
      <c r="AP751" s="9">
        <f>VLOOKUP($E751,'ALL-GTK-MI-MTS-MA'!$E$13:$CF$361,'ALL-GTK-MI-MTS-MA'!AP$6,FALSE)</f>
        <v>0</v>
      </c>
      <c r="AQ751" s="9">
        <f>VLOOKUP($E751,'ALL-GTK-MI-MTS-MA'!$E$13:$CF$361,'ALL-GTK-MI-MTS-MA'!AQ$6,FALSE)</f>
        <v>0</v>
      </c>
      <c r="AR751" s="9">
        <f>VLOOKUP($E751,'ALL-GTK-MI-MTS-MA'!$E$13:$CF$361,'ALL-GTK-MI-MTS-MA'!AR$6,FALSE)</f>
        <v>0</v>
      </c>
      <c r="AS751" s="9">
        <f>VLOOKUP($E751,'ALL-GTK-MI-MTS-MA'!$E$13:$CF$361,'ALL-GTK-MI-MTS-MA'!AS$6,FALSE)</f>
        <v>0</v>
      </c>
      <c r="AT751" s="9">
        <f>VLOOKUP($E751,'ALL-GTK-MI-MTS-MA'!$E$13:$CF$361,'ALL-GTK-MI-MTS-MA'!AT$6,FALSE)</f>
        <v>1</v>
      </c>
      <c r="AU751" s="9">
        <f>VLOOKUP($E751,'ALL-GTK-MI-MTS-MA'!$E$13:$CF$361,'ALL-GTK-MI-MTS-MA'!AU$6,FALSE)</f>
        <v>1</v>
      </c>
      <c r="AV751" s="590">
        <f>VLOOKUP($E751,'ALL-GTK-MI-MTS-MA'!$E$13:$CF$361,'ALL-GTK-MI-MTS-MA'!AV$6,FALSE)</f>
        <v>0</v>
      </c>
      <c r="AW751" s="590">
        <f>VLOOKUP($E751,'ALL-GTK-MI-MTS-MA'!$E$13:$CF$361,'ALL-GTK-MI-MTS-MA'!AW$6,FALSE)</f>
        <v>0</v>
      </c>
      <c r="AX751" s="9">
        <f>VLOOKUP($E751,'ALL-GTK-MI-MTS-MA'!$E$13:$CF$361,'ALL-GTK-MI-MTS-MA'!AX$6,FALSE)</f>
        <v>2</v>
      </c>
      <c r="AY751" s="9">
        <f>VLOOKUP($E751,'ALL-GTK-MI-MTS-MA'!$E$13:$CF$361,'ALL-GTK-MI-MTS-MA'!AY$6,FALSE)</f>
        <v>4</v>
      </c>
      <c r="AZ751" s="9">
        <f>VLOOKUP($E751,'ALL-GTK-MI-MTS-MA'!$E$13:$CF$361,'ALL-GTK-MI-MTS-MA'!AZ$6,FALSE)</f>
        <v>0</v>
      </c>
      <c r="BA751" s="9">
        <f>VLOOKUP($E751,'ALL-GTK-MI-MTS-MA'!$E$13:$CF$361,'ALL-GTK-MI-MTS-MA'!BA$6,FALSE)</f>
        <v>0</v>
      </c>
      <c r="BB751" s="9">
        <f>VLOOKUP($E751,'ALL-GTK-MI-MTS-MA'!$E$13:$CF$361,'ALL-GTK-MI-MTS-MA'!BB$6,FALSE)</f>
        <v>0</v>
      </c>
      <c r="BC751" s="9">
        <f>VLOOKUP($E751,'ALL-GTK-MI-MTS-MA'!$E$13:$CF$361,'ALL-GTK-MI-MTS-MA'!BC$6,FALSE)</f>
        <v>0</v>
      </c>
      <c r="BD751" s="310">
        <f t="shared" si="416"/>
        <v>1</v>
      </c>
      <c r="BE751" s="310">
        <f t="shared" si="417"/>
        <v>1</v>
      </c>
      <c r="BF751" s="10">
        <f t="shared" si="418"/>
        <v>2</v>
      </c>
      <c r="BG751" s="311">
        <f t="shared" si="419"/>
        <v>2</v>
      </c>
      <c r="BH751" s="311">
        <f t="shared" si="420"/>
        <v>4</v>
      </c>
      <c r="BI751" s="10">
        <f t="shared" si="421"/>
        <v>6</v>
      </c>
      <c r="BJ751" s="44">
        <f t="shared" si="422"/>
        <v>3</v>
      </c>
      <c r="BK751" s="44">
        <f t="shared" si="423"/>
        <v>5</v>
      </c>
      <c r="BL751" s="11">
        <f t="shared" si="424"/>
        <v>8</v>
      </c>
      <c r="BM751" s="9">
        <f>VLOOKUP($E751,'ALL-GTK-MI-MTS-MA'!$E$13:$CF$361,'ALL-GTK-MI-MTS-MA'!BM$6,FALSE)</f>
        <v>0</v>
      </c>
      <c r="BN751" s="9">
        <f>VLOOKUP($E751,'ALL-GTK-MI-MTS-MA'!$E$13:$CF$361,'ALL-GTK-MI-MTS-MA'!BN$6,FALSE)</f>
        <v>0</v>
      </c>
      <c r="BO751" s="9">
        <f>VLOOKUP($E751,'ALL-GTK-MI-MTS-MA'!$E$13:$CF$361,'ALL-GTK-MI-MTS-MA'!BO$6,FALSE)</f>
        <v>0</v>
      </c>
      <c r="BP751" s="9">
        <f>VLOOKUP($E751,'ALL-GTK-MI-MTS-MA'!$E$13:$CF$361,'ALL-GTK-MI-MTS-MA'!BP$6,FALSE)</f>
        <v>0</v>
      </c>
      <c r="BQ751" s="9">
        <f>VLOOKUP($E751,'ALL-GTK-MI-MTS-MA'!$E$13:$CF$361,'ALL-GTK-MI-MTS-MA'!BQ$6,FALSE)</f>
        <v>0</v>
      </c>
      <c r="BR751" s="9">
        <f>VLOOKUP($E751,'ALL-GTK-MI-MTS-MA'!$E$13:$CF$361,'ALL-GTK-MI-MTS-MA'!BR$6,FALSE)</f>
        <v>0</v>
      </c>
      <c r="BS751" s="9">
        <f>VLOOKUP($E751,'ALL-GTK-MI-MTS-MA'!$E$13:$CF$361,'ALL-GTK-MI-MTS-MA'!BS$6,FALSE)</f>
        <v>0</v>
      </c>
      <c r="BT751" s="9">
        <f>VLOOKUP($E751,'ALL-GTK-MI-MTS-MA'!$E$13:$CF$361,'ALL-GTK-MI-MTS-MA'!BT$6,FALSE)</f>
        <v>0</v>
      </c>
      <c r="BU751" s="299">
        <f t="shared" si="425"/>
        <v>0</v>
      </c>
      <c r="BV751" s="299">
        <f t="shared" si="426"/>
        <v>0</v>
      </c>
      <c r="BW751" s="44">
        <f t="shared" si="427"/>
        <v>0</v>
      </c>
      <c r="BX751" s="44">
        <f t="shared" si="428"/>
        <v>0</v>
      </c>
      <c r="BY751" s="11">
        <f t="shared" si="429"/>
        <v>0</v>
      </c>
      <c r="BZ751" s="14">
        <f t="shared" si="430"/>
        <v>3</v>
      </c>
      <c r="CA751" s="14">
        <f t="shared" si="431"/>
        <v>5</v>
      </c>
      <c r="CB751" s="13">
        <f t="shared" si="432"/>
        <v>0</v>
      </c>
      <c r="CC751" s="13">
        <f t="shared" si="433"/>
        <v>0</v>
      </c>
      <c r="CD751" s="312">
        <f t="shared" si="434"/>
        <v>3</v>
      </c>
      <c r="CE751" s="312">
        <f t="shared" si="435"/>
        <v>5</v>
      </c>
      <c r="CF751" s="313">
        <f t="shared" si="436"/>
        <v>8</v>
      </c>
      <c r="CG751" s="302" t="str">
        <f t="shared" si="437"/>
        <v>OK</v>
      </c>
    </row>
    <row r="752" spans="1:85" ht="14.25" x14ac:dyDescent="0.25">
      <c r="A752" s="6">
        <v>740</v>
      </c>
      <c r="B752" s="495">
        <v>70</v>
      </c>
      <c r="C752" s="495" t="s">
        <v>265</v>
      </c>
      <c r="D752" s="496" t="s">
        <v>25</v>
      </c>
      <c r="E752" s="626">
        <v>60712635</v>
      </c>
      <c r="F752" s="627" t="s">
        <v>865</v>
      </c>
      <c r="G752" s="624" t="s">
        <v>53</v>
      </c>
      <c r="H752" s="9">
        <f>VLOOKUP($E752,'ALL-GTK-MI-MTS-MA'!$E$13:$CF$361,'ALL-GTK-MI-MTS-MA'!H$6,FALSE)</f>
        <v>0</v>
      </c>
      <c r="I752" s="9">
        <f>VLOOKUP($E752,'ALL-GTK-MI-MTS-MA'!$E$13:$CF$361,'ALL-GTK-MI-MTS-MA'!I$6,FALSE)</f>
        <v>0</v>
      </c>
      <c r="J752" s="9">
        <f>VLOOKUP($E752,'ALL-GTK-MI-MTS-MA'!$E$13:$CF$361,'ALL-GTK-MI-MTS-MA'!J$6,FALSE)</f>
        <v>0</v>
      </c>
      <c r="K752" s="9">
        <f>VLOOKUP($E752,'ALL-GTK-MI-MTS-MA'!$E$13:$CF$361,'ALL-GTK-MI-MTS-MA'!K$6,FALSE)</f>
        <v>0</v>
      </c>
      <c r="L752" s="9">
        <f>VLOOKUP($E752,'ALL-GTK-MI-MTS-MA'!$E$13:$CF$361,'ALL-GTK-MI-MTS-MA'!L$6,FALSE)</f>
        <v>0</v>
      </c>
      <c r="M752" s="9">
        <f>VLOOKUP($E752,'ALL-GTK-MI-MTS-MA'!$E$13:$CF$361,'ALL-GTK-MI-MTS-MA'!M$6,FALSE)</f>
        <v>0</v>
      </c>
      <c r="N752" s="9">
        <f>VLOOKUP($E752,'ALL-GTK-MI-MTS-MA'!$E$13:$CF$361,'ALL-GTK-MI-MTS-MA'!N$6,FALSE)</f>
        <v>1</v>
      </c>
      <c r="O752" s="9">
        <f>VLOOKUP($E752,'ALL-GTK-MI-MTS-MA'!$E$13:$CF$361,'ALL-GTK-MI-MTS-MA'!O$6,FALSE)</f>
        <v>2</v>
      </c>
      <c r="P752" s="299">
        <f t="shared" si="402"/>
        <v>1</v>
      </c>
      <c r="Q752" s="299">
        <f t="shared" si="403"/>
        <v>2</v>
      </c>
      <c r="R752" s="300">
        <f t="shared" si="404"/>
        <v>3</v>
      </c>
      <c r="S752" s="9">
        <f>VLOOKUP($E752,'ALL-GTK-MI-MTS-MA'!$E$13:$CF$361,'ALL-GTK-MI-MTS-MA'!S$6,FALSE)</f>
        <v>2</v>
      </c>
      <c r="T752" s="9">
        <f>VLOOKUP($E752,'ALL-GTK-MI-MTS-MA'!$E$13:$CF$361,'ALL-GTK-MI-MTS-MA'!T$6,FALSE)</f>
        <v>3</v>
      </c>
      <c r="U752" s="9">
        <f>VLOOKUP($E752,'ALL-GTK-MI-MTS-MA'!$E$13:$CF$361,'ALL-GTK-MI-MTS-MA'!U$6,FALSE)</f>
        <v>0</v>
      </c>
      <c r="V752" s="9">
        <f>VLOOKUP($E752,'ALL-GTK-MI-MTS-MA'!$E$13:$CF$361,'ALL-GTK-MI-MTS-MA'!V$6,FALSE)</f>
        <v>0</v>
      </c>
      <c r="W752" s="9">
        <f>VLOOKUP($E752,'ALL-GTK-MI-MTS-MA'!$E$13:$CF$361,'ALL-GTK-MI-MTS-MA'!W$6,FALSE)</f>
        <v>0</v>
      </c>
      <c r="X752" s="9">
        <f>VLOOKUP($E752,'ALL-GTK-MI-MTS-MA'!$E$13:$CF$361,'ALL-GTK-MI-MTS-MA'!X$6,FALSE)</f>
        <v>0</v>
      </c>
      <c r="Y752" s="299">
        <f t="shared" si="405"/>
        <v>2</v>
      </c>
      <c r="Z752" s="299">
        <f t="shared" si="406"/>
        <v>3</v>
      </c>
      <c r="AA752" s="10">
        <f t="shared" si="407"/>
        <v>5</v>
      </c>
      <c r="AB752" s="44">
        <f t="shared" si="408"/>
        <v>3</v>
      </c>
      <c r="AC752" s="44">
        <f t="shared" si="409"/>
        <v>5</v>
      </c>
      <c r="AD752" s="11">
        <f t="shared" si="410"/>
        <v>8</v>
      </c>
      <c r="AE752" s="9">
        <f>VLOOKUP($E752,'ALL-GTK-MI-MTS-MA'!$E$13:$CF$361,'ALL-GTK-MI-MTS-MA'!AE$6,FALSE)</f>
        <v>1</v>
      </c>
      <c r="AF752" s="9">
        <f>VLOOKUP($E752,'ALL-GTK-MI-MTS-MA'!$E$13:$CF$361,'ALL-GTK-MI-MTS-MA'!AF$6,FALSE)</f>
        <v>0</v>
      </c>
      <c r="AG752" s="10">
        <f t="shared" si="411"/>
        <v>1</v>
      </c>
      <c r="AH752" s="9">
        <f>VLOOKUP($E752,'ALL-GTK-MI-MTS-MA'!$E$13:$CF$361,'ALL-GTK-MI-MTS-MA'!AH$6,FALSE)</f>
        <v>2</v>
      </c>
      <c r="AI752" s="9">
        <f>VLOOKUP($E752,'ALL-GTK-MI-MTS-MA'!$E$13:$CF$361,'ALL-GTK-MI-MTS-MA'!AI$6,FALSE)</f>
        <v>5</v>
      </c>
      <c r="AJ752" s="10">
        <f t="shared" si="412"/>
        <v>7</v>
      </c>
      <c r="AK752" s="44">
        <f t="shared" si="413"/>
        <v>3</v>
      </c>
      <c r="AL752" s="44">
        <f t="shared" si="414"/>
        <v>5</v>
      </c>
      <c r="AM752" s="11">
        <f t="shared" si="415"/>
        <v>8</v>
      </c>
      <c r="AN752" s="299">
        <v>0</v>
      </c>
      <c r="AO752" s="299">
        <v>0</v>
      </c>
      <c r="AP752" s="9">
        <f>VLOOKUP($E752,'ALL-GTK-MI-MTS-MA'!$E$13:$CF$361,'ALL-GTK-MI-MTS-MA'!AP$6,FALSE)</f>
        <v>0</v>
      </c>
      <c r="AQ752" s="9">
        <f>VLOOKUP($E752,'ALL-GTK-MI-MTS-MA'!$E$13:$CF$361,'ALL-GTK-MI-MTS-MA'!AQ$6,FALSE)</f>
        <v>0</v>
      </c>
      <c r="AR752" s="9">
        <f>VLOOKUP($E752,'ALL-GTK-MI-MTS-MA'!$E$13:$CF$361,'ALL-GTK-MI-MTS-MA'!AR$6,FALSE)</f>
        <v>0</v>
      </c>
      <c r="AS752" s="9">
        <f>VLOOKUP($E752,'ALL-GTK-MI-MTS-MA'!$E$13:$CF$361,'ALL-GTK-MI-MTS-MA'!AS$6,FALSE)</f>
        <v>0</v>
      </c>
      <c r="AT752" s="9">
        <f>VLOOKUP($E752,'ALL-GTK-MI-MTS-MA'!$E$13:$CF$361,'ALL-GTK-MI-MTS-MA'!AT$6,FALSE)</f>
        <v>0</v>
      </c>
      <c r="AU752" s="9">
        <f>VLOOKUP($E752,'ALL-GTK-MI-MTS-MA'!$E$13:$CF$361,'ALL-GTK-MI-MTS-MA'!AU$6,FALSE)</f>
        <v>0</v>
      </c>
      <c r="AV752" s="590">
        <f>VLOOKUP($E752,'ALL-GTK-MI-MTS-MA'!$E$13:$CF$361,'ALL-GTK-MI-MTS-MA'!AV$6,FALSE)</f>
        <v>0</v>
      </c>
      <c r="AW752" s="590">
        <f>VLOOKUP($E752,'ALL-GTK-MI-MTS-MA'!$E$13:$CF$361,'ALL-GTK-MI-MTS-MA'!AW$6,FALSE)</f>
        <v>0</v>
      </c>
      <c r="AX752" s="9">
        <f>VLOOKUP($E752,'ALL-GTK-MI-MTS-MA'!$E$13:$CF$361,'ALL-GTK-MI-MTS-MA'!AX$6,FALSE)</f>
        <v>3</v>
      </c>
      <c r="AY752" s="9">
        <f>VLOOKUP($E752,'ALL-GTK-MI-MTS-MA'!$E$13:$CF$361,'ALL-GTK-MI-MTS-MA'!AY$6,FALSE)</f>
        <v>5</v>
      </c>
      <c r="AZ752" s="9">
        <f>VLOOKUP($E752,'ALL-GTK-MI-MTS-MA'!$E$13:$CF$361,'ALL-GTK-MI-MTS-MA'!AZ$6,FALSE)</f>
        <v>0</v>
      </c>
      <c r="BA752" s="9">
        <f>VLOOKUP($E752,'ALL-GTK-MI-MTS-MA'!$E$13:$CF$361,'ALL-GTK-MI-MTS-MA'!BA$6,FALSE)</f>
        <v>0</v>
      </c>
      <c r="BB752" s="9">
        <f>VLOOKUP($E752,'ALL-GTK-MI-MTS-MA'!$E$13:$CF$361,'ALL-GTK-MI-MTS-MA'!BB$6,FALSE)</f>
        <v>0</v>
      </c>
      <c r="BC752" s="9">
        <f>VLOOKUP($E752,'ALL-GTK-MI-MTS-MA'!$E$13:$CF$361,'ALL-GTK-MI-MTS-MA'!BC$6,FALSE)</f>
        <v>0</v>
      </c>
      <c r="BD752" s="310">
        <f t="shared" si="416"/>
        <v>0</v>
      </c>
      <c r="BE752" s="310">
        <f t="shared" si="417"/>
        <v>0</v>
      </c>
      <c r="BF752" s="10">
        <f t="shared" si="418"/>
        <v>0</v>
      </c>
      <c r="BG752" s="311">
        <f t="shared" si="419"/>
        <v>3</v>
      </c>
      <c r="BH752" s="311">
        <f t="shared" si="420"/>
        <v>5</v>
      </c>
      <c r="BI752" s="10">
        <f t="shared" si="421"/>
        <v>8</v>
      </c>
      <c r="BJ752" s="44">
        <f t="shared" si="422"/>
        <v>3</v>
      </c>
      <c r="BK752" s="44">
        <f t="shared" si="423"/>
        <v>5</v>
      </c>
      <c r="BL752" s="11">
        <f t="shared" si="424"/>
        <v>8</v>
      </c>
      <c r="BM752" s="9">
        <f>VLOOKUP($E752,'ALL-GTK-MI-MTS-MA'!$E$13:$CF$361,'ALL-GTK-MI-MTS-MA'!BM$6,FALSE)</f>
        <v>0</v>
      </c>
      <c r="BN752" s="9">
        <f>VLOOKUP($E752,'ALL-GTK-MI-MTS-MA'!$E$13:$CF$361,'ALL-GTK-MI-MTS-MA'!BN$6,FALSE)</f>
        <v>0</v>
      </c>
      <c r="BO752" s="9">
        <f>VLOOKUP($E752,'ALL-GTK-MI-MTS-MA'!$E$13:$CF$361,'ALL-GTK-MI-MTS-MA'!BO$6,FALSE)</f>
        <v>1</v>
      </c>
      <c r="BP752" s="9">
        <f>VLOOKUP($E752,'ALL-GTK-MI-MTS-MA'!$E$13:$CF$361,'ALL-GTK-MI-MTS-MA'!BP$6,FALSE)</f>
        <v>0</v>
      </c>
      <c r="BQ752" s="9">
        <f>VLOOKUP($E752,'ALL-GTK-MI-MTS-MA'!$E$13:$CF$361,'ALL-GTK-MI-MTS-MA'!BQ$6,FALSE)</f>
        <v>0</v>
      </c>
      <c r="BR752" s="9">
        <f>VLOOKUP($E752,'ALL-GTK-MI-MTS-MA'!$E$13:$CF$361,'ALL-GTK-MI-MTS-MA'!BR$6,FALSE)</f>
        <v>0</v>
      </c>
      <c r="BS752" s="9">
        <f>VLOOKUP($E752,'ALL-GTK-MI-MTS-MA'!$E$13:$CF$361,'ALL-GTK-MI-MTS-MA'!BS$6,FALSE)</f>
        <v>0</v>
      </c>
      <c r="BT752" s="9">
        <f>VLOOKUP($E752,'ALL-GTK-MI-MTS-MA'!$E$13:$CF$361,'ALL-GTK-MI-MTS-MA'!BT$6,FALSE)</f>
        <v>0</v>
      </c>
      <c r="BU752" s="299">
        <f t="shared" si="425"/>
        <v>1</v>
      </c>
      <c r="BV752" s="299">
        <f t="shared" si="426"/>
        <v>0</v>
      </c>
      <c r="BW752" s="44">
        <f t="shared" si="427"/>
        <v>1</v>
      </c>
      <c r="BX752" s="44">
        <f t="shared" si="428"/>
        <v>0</v>
      </c>
      <c r="BY752" s="11">
        <f t="shared" si="429"/>
        <v>1</v>
      </c>
      <c r="BZ752" s="14">
        <f t="shared" si="430"/>
        <v>3</v>
      </c>
      <c r="CA752" s="14">
        <f t="shared" si="431"/>
        <v>5</v>
      </c>
      <c r="CB752" s="13">
        <f t="shared" si="432"/>
        <v>1</v>
      </c>
      <c r="CC752" s="13">
        <f t="shared" si="433"/>
        <v>0</v>
      </c>
      <c r="CD752" s="312">
        <f t="shared" si="434"/>
        <v>4</v>
      </c>
      <c r="CE752" s="312">
        <f t="shared" si="435"/>
        <v>5</v>
      </c>
      <c r="CF752" s="313">
        <f t="shared" si="436"/>
        <v>9</v>
      </c>
      <c r="CG752" s="302" t="str">
        <f t="shared" si="437"/>
        <v>OK</v>
      </c>
    </row>
    <row r="753" spans="1:85" ht="14.25" x14ac:dyDescent="0.25">
      <c r="A753" s="6">
        <v>741</v>
      </c>
      <c r="B753" s="495">
        <v>71</v>
      </c>
      <c r="C753" s="495" t="s">
        <v>265</v>
      </c>
      <c r="D753" s="496" t="s">
        <v>25</v>
      </c>
      <c r="E753" s="626">
        <v>60712636</v>
      </c>
      <c r="F753" s="627" t="s">
        <v>866</v>
      </c>
      <c r="G753" s="624" t="s">
        <v>53</v>
      </c>
      <c r="H753" s="9">
        <f>VLOOKUP($E753,'ALL-GTK-MI-MTS-MA'!$E$13:$CF$361,'ALL-GTK-MI-MTS-MA'!H$6,FALSE)</f>
        <v>0</v>
      </c>
      <c r="I753" s="9">
        <f>VLOOKUP($E753,'ALL-GTK-MI-MTS-MA'!$E$13:$CF$361,'ALL-GTK-MI-MTS-MA'!I$6,FALSE)</f>
        <v>0</v>
      </c>
      <c r="J753" s="9">
        <f>VLOOKUP($E753,'ALL-GTK-MI-MTS-MA'!$E$13:$CF$361,'ALL-GTK-MI-MTS-MA'!J$6,FALSE)</f>
        <v>0</v>
      </c>
      <c r="K753" s="9">
        <f>VLOOKUP($E753,'ALL-GTK-MI-MTS-MA'!$E$13:$CF$361,'ALL-GTK-MI-MTS-MA'!K$6,FALSE)</f>
        <v>0</v>
      </c>
      <c r="L753" s="9">
        <f>VLOOKUP($E753,'ALL-GTK-MI-MTS-MA'!$E$13:$CF$361,'ALL-GTK-MI-MTS-MA'!L$6,FALSE)</f>
        <v>0</v>
      </c>
      <c r="M753" s="9">
        <f>VLOOKUP($E753,'ALL-GTK-MI-MTS-MA'!$E$13:$CF$361,'ALL-GTK-MI-MTS-MA'!M$6,FALSE)</f>
        <v>0</v>
      </c>
      <c r="N753" s="9">
        <f>VLOOKUP($E753,'ALL-GTK-MI-MTS-MA'!$E$13:$CF$361,'ALL-GTK-MI-MTS-MA'!N$6,FALSE)</f>
        <v>2</v>
      </c>
      <c r="O753" s="9">
        <f>VLOOKUP($E753,'ALL-GTK-MI-MTS-MA'!$E$13:$CF$361,'ALL-GTK-MI-MTS-MA'!O$6,FALSE)</f>
        <v>1</v>
      </c>
      <c r="P753" s="299">
        <f t="shared" si="402"/>
        <v>2</v>
      </c>
      <c r="Q753" s="299">
        <f t="shared" si="403"/>
        <v>1</v>
      </c>
      <c r="R753" s="300">
        <f t="shared" si="404"/>
        <v>3</v>
      </c>
      <c r="S753" s="9">
        <f>VLOOKUP($E753,'ALL-GTK-MI-MTS-MA'!$E$13:$CF$361,'ALL-GTK-MI-MTS-MA'!S$6,FALSE)</f>
        <v>3</v>
      </c>
      <c r="T753" s="9">
        <f>VLOOKUP($E753,'ALL-GTK-MI-MTS-MA'!$E$13:$CF$361,'ALL-GTK-MI-MTS-MA'!T$6,FALSE)</f>
        <v>2</v>
      </c>
      <c r="U753" s="9">
        <f>VLOOKUP($E753,'ALL-GTK-MI-MTS-MA'!$E$13:$CF$361,'ALL-GTK-MI-MTS-MA'!U$6,FALSE)</f>
        <v>0</v>
      </c>
      <c r="V753" s="9">
        <f>VLOOKUP($E753,'ALL-GTK-MI-MTS-MA'!$E$13:$CF$361,'ALL-GTK-MI-MTS-MA'!V$6,FALSE)</f>
        <v>0</v>
      </c>
      <c r="W753" s="9">
        <f>VLOOKUP($E753,'ALL-GTK-MI-MTS-MA'!$E$13:$CF$361,'ALL-GTK-MI-MTS-MA'!W$6,FALSE)</f>
        <v>0</v>
      </c>
      <c r="X753" s="9">
        <f>VLOOKUP($E753,'ALL-GTK-MI-MTS-MA'!$E$13:$CF$361,'ALL-GTK-MI-MTS-MA'!X$6,FALSE)</f>
        <v>0</v>
      </c>
      <c r="Y753" s="299">
        <f t="shared" si="405"/>
        <v>3</v>
      </c>
      <c r="Z753" s="299">
        <f t="shared" si="406"/>
        <v>2</v>
      </c>
      <c r="AA753" s="10">
        <f t="shared" si="407"/>
        <v>5</v>
      </c>
      <c r="AB753" s="44">
        <f t="shared" si="408"/>
        <v>5</v>
      </c>
      <c r="AC753" s="44">
        <f t="shared" si="409"/>
        <v>3</v>
      </c>
      <c r="AD753" s="11">
        <f t="shared" si="410"/>
        <v>8</v>
      </c>
      <c r="AE753" s="9">
        <f>VLOOKUP($E753,'ALL-GTK-MI-MTS-MA'!$E$13:$CF$361,'ALL-GTK-MI-MTS-MA'!AE$6,FALSE)</f>
        <v>1</v>
      </c>
      <c r="AF753" s="9">
        <f>VLOOKUP($E753,'ALL-GTK-MI-MTS-MA'!$E$13:$CF$361,'ALL-GTK-MI-MTS-MA'!AF$6,FALSE)</f>
        <v>2</v>
      </c>
      <c r="AG753" s="10">
        <f t="shared" si="411"/>
        <v>3</v>
      </c>
      <c r="AH753" s="9">
        <f>VLOOKUP($E753,'ALL-GTK-MI-MTS-MA'!$E$13:$CF$361,'ALL-GTK-MI-MTS-MA'!AH$6,FALSE)</f>
        <v>4</v>
      </c>
      <c r="AI753" s="9">
        <f>VLOOKUP($E753,'ALL-GTK-MI-MTS-MA'!$E$13:$CF$361,'ALL-GTK-MI-MTS-MA'!AI$6,FALSE)</f>
        <v>1</v>
      </c>
      <c r="AJ753" s="10">
        <f t="shared" si="412"/>
        <v>5</v>
      </c>
      <c r="AK753" s="44">
        <f t="shared" si="413"/>
        <v>5</v>
      </c>
      <c r="AL753" s="44">
        <f t="shared" si="414"/>
        <v>3</v>
      </c>
      <c r="AM753" s="11">
        <f t="shared" si="415"/>
        <v>8</v>
      </c>
      <c r="AN753" s="299">
        <v>0</v>
      </c>
      <c r="AO753" s="299">
        <v>0</v>
      </c>
      <c r="AP753" s="9">
        <f>VLOOKUP($E753,'ALL-GTK-MI-MTS-MA'!$E$13:$CF$361,'ALL-GTK-MI-MTS-MA'!AP$6,FALSE)</f>
        <v>0</v>
      </c>
      <c r="AQ753" s="9">
        <f>VLOOKUP($E753,'ALL-GTK-MI-MTS-MA'!$E$13:$CF$361,'ALL-GTK-MI-MTS-MA'!AQ$6,FALSE)</f>
        <v>0</v>
      </c>
      <c r="AR753" s="9">
        <f>VLOOKUP($E753,'ALL-GTK-MI-MTS-MA'!$E$13:$CF$361,'ALL-GTK-MI-MTS-MA'!AR$6,FALSE)</f>
        <v>0</v>
      </c>
      <c r="AS753" s="9">
        <f>VLOOKUP($E753,'ALL-GTK-MI-MTS-MA'!$E$13:$CF$361,'ALL-GTK-MI-MTS-MA'!AS$6,FALSE)</f>
        <v>0</v>
      </c>
      <c r="AT753" s="9">
        <f>VLOOKUP($E753,'ALL-GTK-MI-MTS-MA'!$E$13:$CF$361,'ALL-GTK-MI-MTS-MA'!AT$6,FALSE)</f>
        <v>0</v>
      </c>
      <c r="AU753" s="9">
        <f>VLOOKUP($E753,'ALL-GTK-MI-MTS-MA'!$E$13:$CF$361,'ALL-GTK-MI-MTS-MA'!AU$6,FALSE)</f>
        <v>0</v>
      </c>
      <c r="AV753" s="590">
        <f>VLOOKUP($E753,'ALL-GTK-MI-MTS-MA'!$E$13:$CF$361,'ALL-GTK-MI-MTS-MA'!AV$6,FALSE)</f>
        <v>0</v>
      </c>
      <c r="AW753" s="590">
        <f>VLOOKUP($E753,'ALL-GTK-MI-MTS-MA'!$E$13:$CF$361,'ALL-GTK-MI-MTS-MA'!AW$6,FALSE)</f>
        <v>0</v>
      </c>
      <c r="AX753" s="9">
        <f>VLOOKUP($E753,'ALL-GTK-MI-MTS-MA'!$E$13:$CF$361,'ALL-GTK-MI-MTS-MA'!AX$6,FALSE)</f>
        <v>4</v>
      </c>
      <c r="AY753" s="9">
        <f>VLOOKUP($E753,'ALL-GTK-MI-MTS-MA'!$E$13:$CF$361,'ALL-GTK-MI-MTS-MA'!AY$6,FALSE)</f>
        <v>3</v>
      </c>
      <c r="AZ753" s="9">
        <f>VLOOKUP($E753,'ALL-GTK-MI-MTS-MA'!$E$13:$CF$361,'ALL-GTK-MI-MTS-MA'!AZ$6,FALSE)</f>
        <v>1</v>
      </c>
      <c r="BA753" s="9">
        <f>VLOOKUP($E753,'ALL-GTK-MI-MTS-MA'!$E$13:$CF$361,'ALL-GTK-MI-MTS-MA'!BA$6,FALSE)</f>
        <v>0</v>
      </c>
      <c r="BB753" s="9">
        <f>VLOOKUP($E753,'ALL-GTK-MI-MTS-MA'!$E$13:$CF$361,'ALL-GTK-MI-MTS-MA'!BB$6,FALSE)</f>
        <v>0</v>
      </c>
      <c r="BC753" s="9">
        <f>VLOOKUP($E753,'ALL-GTK-MI-MTS-MA'!$E$13:$CF$361,'ALL-GTK-MI-MTS-MA'!BC$6,FALSE)</f>
        <v>0</v>
      </c>
      <c r="BD753" s="310">
        <f t="shared" si="416"/>
        <v>0</v>
      </c>
      <c r="BE753" s="310">
        <f t="shared" si="417"/>
        <v>0</v>
      </c>
      <c r="BF753" s="10">
        <f t="shared" si="418"/>
        <v>0</v>
      </c>
      <c r="BG753" s="311">
        <f t="shared" si="419"/>
        <v>5</v>
      </c>
      <c r="BH753" s="311">
        <f t="shared" si="420"/>
        <v>3</v>
      </c>
      <c r="BI753" s="10">
        <f t="shared" si="421"/>
        <v>8</v>
      </c>
      <c r="BJ753" s="44">
        <f t="shared" si="422"/>
        <v>5</v>
      </c>
      <c r="BK753" s="44">
        <f t="shared" si="423"/>
        <v>3</v>
      </c>
      <c r="BL753" s="11">
        <f t="shared" si="424"/>
        <v>8</v>
      </c>
      <c r="BM753" s="9">
        <f>VLOOKUP($E753,'ALL-GTK-MI-MTS-MA'!$E$13:$CF$361,'ALL-GTK-MI-MTS-MA'!BM$6,FALSE)</f>
        <v>0</v>
      </c>
      <c r="BN753" s="9">
        <f>VLOOKUP($E753,'ALL-GTK-MI-MTS-MA'!$E$13:$CF$361,'ALL-GTK-MI-MTS-MA'!BN$6,FALSE)</f>
        <v>0</v>
      </c>
      <c r="BO753" s="9">
        <f>VLOOKUP($E753,'ALL-GTK-MI-MTS-MA'!$E$13:$CF$361,'ALL-GTK-MI-MTS-MA'!BO$6,FALSE)</f>
        <v>1</v>
      </c>
      <c r="BP753" s="9">
        <f>VLOOKUP($E753,'ALL-GTK-MI-MTS-MA'!$E$13:$CF$361,'ALL-GTK-MI-MTS-MA'!BP$6,FALSE)</f>
        <v>2</v>
      </c>
      <c r="BQ753" s="9">
        <f>VLOOKUP($E753,'ALL-GTK-MI-MTS-MA'!$E$13:$CF$361,'ALL-GTK-MI-MTS-MA'!BQ$6,FALSE)</f>
        <v>0</v>
      </c>
      <c r="BR753" s="9">
        <f>VLOOKUP($E753,'ALL-GTK-MI-MTS-MA'!$E$13:$CF$361,'ALL-GTK-MI-MTS-MA'!BR$6,FALSE)</f>
        <v>0</v>
      </c>
      <c r="BS753" s="9">
        <f>VLOOKUP($E753,'ALL-GTK-MI-MTS-MA'!$E$13:$CF$361,'ALL-GTK-MI-MTS-MA'!BS$6,FALSE)</f>
        <v>0</v>
      </c>
      <c r="BT753" s="9">
        <f>VLOOKUP($E753,'ALL-GTK-MI-MTS-MA'!$E$13:$CF$361,'ALL-GTK-MI-MTS-MA'!BT$6,FALSE)</f>
        <v>0</v>
      </c>
      <c r="BU753" s="299">
        <f t="shared" si="425"/>
        <v>1</v>
      </c>
      <c r="BV753" s="299">
        <f t="shared" si="426"/>
        <v>2</v>
      </c>
      <c r="BW753" s="44">
        <f t="shared" si="427"/>
        <v>1</v>
      </c>
      <c r="BX753" s="44">
        <f t="shared" si="428"/>
        <v>2</v>
      </c>
      <c r="BY753" s="11">
        <f t="shared" si="429"/>
        <v>3</v>
      </c>
      <c r="BZ753" s="14">
        <f t="shared" si="430"/>
        <v>5</v>
      </c>
      <c r="CA753" s="14">
        <f t="shared" si="431"/>
        <v>3</v>
      </c>
      <c r="CB753" s="13">
        <f t="shared" si="432"/>
        <v>1</v>
      </c>
      <c r="CC753" s="13">
        <f t="shared" si="433"/>
        <v>2</v>
      </c>
      <c r="CD753" s="312">
        <f t="shared" si="434"/>
        <v>6</v>
      </c>
      <c r="CE753" s="312">
        <f t="shared" si="435"/>
        <v>5</v>
      </c>
      <c r="CF753" s="313">
        <f t="shared" si="436"/>
        <v>11</v>
      </c>
      <c r="CG753" s="302" t="str">
        <f t="shared" si="437"/>
        <v>OK</v>
      </c>
    </row>
    <row r="754" spans="1:85" ht="14.25" x14ac:dyDescent="0.25">
      <c r="A754" s="6">
        <v>742</v>
      </c>
      <c r="B754" s="495">
        <v>72</v>
      </c>
      <c r="C754" s="495" t="s">
        <v>265</v>
      </c>
      <c r="D754" s="496" t="s">
        <v>25</v>
      </c>
      <c r="E754" s="626">
        <v>60712637</v>
      </c>
      <c r="F754" s="627" t="s">
        <v>867</v>
      </c>
      <c r="G754" s="624" t="s">
        <v>53</v>
      </c>
      <c r="H754" s="9">
        <f>VLOOKUP($E754,'ALL-GTK-MI-MTS-MA'!$E$13:$CF$361,'ALL-GTK-MI-MTS-MA'!H$6,FALSE)</f>
        <v>0</v>
      </c>
      <c r="I754" s="9">
        <f>VLOOKUP($E754,'ALL-GTK-MI-MTS-MA'!$E$13:$CF$361,'ALL-GTK-MI-MTS-MA'!I$6,FALSE)</f>
        <v>0</v>
      </c>
      <c r="J754" s="9">
        <f>VLOOKUP($E754,'ALL-GTK-MI-MTS-MA'!$E$13:$CF$361,'ALL-GTK-MI-MTS-MA'!J$6,FALSE)</f>
        <v>0</v>
      </c>
      <c r="K754" s="9">
        <f>VLOOKUP($E754,'ALL-GTK-MI-MTS-MA'!$E$13:$CF$361,'ALL-GTK-MI-MTS-MA'!K$6,FALSE)</f>
        <v>0</v>
      </c>
      <c r="L754" s="9">
        <f>VLOOKUP($E754,'ALL-GTK-MI-MTS-MA'!$E$13:$CF$361,'ALL-GTK-MI-MTS-MA'!L$6,FALSE)</f>
        <v>0</v>
      </c>
      <c r="M754" s="9">
        <f>VLOOKUP($E754,'ALL-GTK-MI-MTS-MA'!$E$13:$CF$361,'ALL-GTK-MI-MTS-MA'!M$6,FALSE)</f>
        <v>0</v>
      </c>
      <c r="N754" s="9">
        <f>VLOOKUP($E754,'ALL-GTK-MI-MTS-MA'!$E$13:$CF$361,'ALL-GTK-MI-MTS-MA'!N$6,FALSE)</f>
        <v>4</v>
      </c>
      <c r="O754" s="9">
        <f>VLOOKUP($E754,'ALL-GTK-MI-MTS-MA'!$E$13:$CF$361,'ALL-GTK-MI-MTS-MA'!O$6,FALSE)</f>
        <v>6</v>
      </c>
      <c r="P754" s="299">
        <f t="shared" si="402"/>
        <v>4</v>
      </c>
      <c r="Q754" s="299">
        <f t="shared" si="403"/>
        <v>6</v>
      </c>
      <c r="R754" s="300">
        <f t="shared" si="404"/>
        <v>10</v>
      </c>
      <c r="S754" s="9">
        <f>VLOOKUP($E754,'ALL-GTK-MI-MTS-MA'!$E$13:$CF$361,'ALL-GTK-MI-MTS-MA'!S$6,FALSE)</f>
        <v>7</v>
      </c>
      <c r="T754" s="9">
        <f>VLOOKUP($E754,'ALL-GTK-MI-MTS-MA'!$E$13:$CF$361,'ALL-GTK-MI-MTS-MA'!T$6,FALSE)</f>
        <v>7</v>
      </c>
      <c r="U754" s="9">
        <f>VLOOKUP($E754,'ALL-GTK-MI-MTS-MA'!$E$13:$CF$361,'ALL-GTK-MI-MTS-MA'!U$6,FALSE)</f>
        <v>0</v>
      </c>
      <c r="V754" s="9">
        <f>VLOOKUP($E754,'ALL-GTK-MI-MTS-MA'!$E$13:$CF$361,'ALL-GTK-MI-MTS-MA'!V$6,FALSE)</f>
        <v>0</v>
      </c>
      <c r="W754" s="9">
        <f>VLOOKUP($E754,'ALL-GTK-MI-MTS-MA'!$E$13:$CF$361,'ALL-GTK-MI-MTS-MA'!W$6,FALSE)</f>
        <v>0</v>
      </c>
      <c r="X754" s="9">
        <f>VLOOKUP($E754,'ALL-GTK-MI-MTS-MA'!$E$13:$CF$361,'ALL-GTK-MI-MTS-MA'!X$6,FALSE)</f>
        <v>0</v>
      </c>
      <c r="Y754" s="299">
        <f t="shared" si="405"/>
        <v>7</v>
      </c>
      <c r="Z754" s="299">
        <f t="shared" si="406"/>
        <v>7</v>
      </c>
      <c r="AA754" s="10">
        <f t="shared" si="407"/>
        <v>14</v>
      </c>
      <c r="AB754" s="44">
        <f t="shared" si="408"/>
        <v>11</v>
      </c>
      <c r="AC754" s="44">
        <f t="shared" si="409"/>
        <v>13</v>
      </c>
      <c r="AD754" s="11">
        <f t="shared" si="410"/>
        <v>24</v>
      </c>
      <c r="AE754" s="9">
        <f>VLOOKUP($E754,'ALL-GTK-MI-MTS-MA'!$E$13:$CF$361,'ALL-GTK-MI-MTS-MA'!AE$6,FALSE)</f>
        <v>5</v>
      </c>
      <c r="AF754" s="9">
        <f>VLOOKUP($E754,'ALL-GTK-MI-MTS-MA'!$E$13:$CF$361,'ALL-GTK-MI-MTS-MA'!AF$6,FALSE)</f>
        <v>1</v>
      </c>
      <c r="AG754" s="10">
        <f t="shared" si="411"/>
        <v>6</v>
      </c>
      <c r="AH754" s="9">
        <f>VLOOKUP($E754,'ALL-GTK-MI-MTS-MA'!$E$13:$CF$361,'ALL-GTK-MI-MTS-MA'!AH$6,FALSE)</f>
        <v>6</v>
      </c>
      <c r="AI754" s="9">
        <f>VLOOKUP($E754,'ALL-GTK-MI-MTS-MA'!$E$13:$CF$361,'ALL-GTK-MI-MTS-MA'!AI$6,FALSE)</f>
        <v>12</v>
      </c>
      <c r="AJ754" s="10">
        <f t="shared" si="412"/>
        <v>18</v>
      </c>
      <c r="AK754" s="44">
        <f t="shared" si="413"/>
        <v>11</v>
      </c>
      <c r="AL754" s="44">
        <f t="shared" si="414"/>
        <v>13</v>
      </c>
      <c r="AM754" s="11">
        <f t="shared" si="415"/>
        <v>24</v>
      </c>
      <c r="AN754" s="299">
        <v>0</v>
      </c>
      <c r="AO754" s="299">
        <v>0</v>
      </c>
      <c r="AP754" s="9">
        <f>VLOOKUP($E754,'ALL-GTK-MI-MTS-MA'!$E$13:$CF$361,'ALL-GTK-MI-MTS-MA'!AP$6,FALSE)</f>
        <v>0</v>
      </c>
      <c r="AQ754" s="9">
        <f>VLOOKUP($E754,'ALL-GTK-MI-MTS-MA'!$E$13:$CF$361,'ALL-GTK-MI-MTS-MA'!AQ$6,FALSE)</f>
        <v>0</v>
      </c>
      <c r="AR754" s="9">
        <f>VLOOKUP($E754,'ALL-GTK-MI-MTS-MA'!$E$13:$CF$361,'ALL-GTK-MI-MTS-MA'!AR$6,FALSE)</f>
        <v>0</v>
      </c>
      <c r="AS754" s="9">
        <f>VLOOKUP($E754,'ALL-GTK-MI-MTS-MA'!$E$13:$CF$361,'ALL-GTK-MI-MTS-MA'!AS$6,FALSE)</f>
        <v>0</v>
      </c>
      <c r="AT754" s="9">
        <f>VLOOKUP($E754,'ALL-GTK-MI-MTS-MA'!$E$13:$CF$361,'ALL-GTK-MI-MTS-MA'!AT$6,FALSE)</f>
        <v>0</v>
      </c>
      <c r="AU754" s="9">
        <f>VLOOKUP($E754,'ALL-GTK-MI-MTS-MA'!$E$13:$CF$361,'ALL-GTK-MI-MTS-MA'!AU$6,FALSE)</f>
        <v>0</v>
      </c>
      <c r="AV754" s="590">
        <f>VLOOKUP($E754,'ALL-GTK-MI-MTS-MA'!$E$13:$CF$361,'ALL-GTK-MI-MTS-MA'!AV$6,FALSE)</f>
        <v>0</v>
      </c>
      <c r="AW754" s="590">
        <f>VLOOKUP($E754,'ALL-GTK-MI-MTS-MA'!$E$13:$CF$361,'ALL-GTK-MI-MTS-MA'!AW$6,FALSE)</f>
        <v>0</v>
      </c>
      <c r="AX754" s="9">
        <f>VLOOKUP($E754,'ALL-GTK-MI-MTS-MA'!$E$13:$CF$361,'ALL-GTK-MI-MTS-MA'!AX$6,FALSE)</f>
        <v>6</v>
      </c>
      <c r="AY754" s="9">
        <f>VLOOKUP($E754,'ALL-GTK-MI-MTS-MA'!$E$13:$CF$361,'ALL-GTK-MI-MTS-MA'!AY$6,FALSE)</f>
        <v>13</v>
      </c>
      <c r="AZ754" s="9">
        <f>VLOOKUP($E754,'ALL-GTK-MI-MTS-MA'!$E$13:$CF$361,'ALL-GTK-MI-MTS-MA'!AZ$6,FALSE)</f>
        <v>5</v>
      </c>
      <c r="BA754" s="9">
        <f>VLOOKUP($E754,'ALL-GTK-MI-MTS-MA'!$E$13:$CF$361,'ALL-GTK-MI-MTS-MA'!BA$6,FALSE)</f>
        <v>0</v>
      </c>
      <c r="BB754" s="9">
        <f>VLOOKUP($E754,'ALL-GTK-MI-MTS-MA'!$E$13:$CF$361,'ALL-GTK-MI-MTS-MA'!BB$6,FALSE)</f>
        <v>0</v>
      </c>
      <c r="BC754" s="9">
        <f>VLOOKUP($E754,'ALL-GTK-MI-MTS-MA'!$E$13:$CF$361,'ALL-GTK-MI-MTS-MA'!BC$6,FALSE)</f>
        <v>0</v>
      </c>
      <c r="BD754" s="310">
        <f t="shared" si="416"/>
        <v>0</v>
      </c>
      <c r="BE754" s="310">
        <f t="shared" si="417"/>
        <v>0</v>
      </c>
      <c r="BF754" s="10">
        <f t="shared" si="418"/>
        <v>0</v>
      </c>
      <c r="BG754" s="311">
        <f t="shared" si="419"/>
        <v>11</v>
      </c>
      <c r="BH754" s="311">
        <f t="shared" si="420"/>
        <v>13</v>
      </c>
      <c r="BI754" s="10">
        <f t="shared" si="421"/>
        <v>24</v>
      </c>
      <c r="BJ754" s="44">
        <f t="shared" si="422"/>
        <v>11</v>
      </c>
      <c r="BK754" s="44">
        <f t="shared" si="423"/>
        <v>13</v>
      </c>
      <c r="BL754" s="11">
        <f t="shared" si="424"/>
        <v>24</v>
      </c>
      <c r="BM754" s="9">
        <f>VLOOKUP($E754,'ALL-GTK-MI-MTS-MA'!$E$13:$CF$361,'ALL-GTK-MI-MTS-MA'!BM$6,FALSE)</f>
        <v>0</v>
      </c>
      <c r="BN754" s="9">
        <f>VLOOKUP($E754,'ALL-GTK-MI-MTS-MA'!$E$13:$CF$361,'ALL-GTK-MI-MTS-MA'!BN$6,FALSE)</f>
        <v>0</v>
      </c>
      <c r="BO754" s="9">
        <f>VLOOKUP($E754,'ALL-GTK-MI-MTS-MA'!$E$13:$CF$361,'ALL-GTK-MI-MTS-MA'!BO$6,FALSE)</f>
        <v>5</v>
      </c>
      <c r="BP754" s="9">
        <f>VLOOKUP($E754,'ALL-GTK-MI-MTS-MA'!$E$13:$CF$361,'ALL-GTK-MI-MTS-MA'!BP$6,FALSE)</f>
        <v>2</v>
      </c>
      <c r="BQ754" s="9">
        <f>VLOOKUP($E754,'ALL-GTK-MI-MTS-MA'!$E$13:$CF$361,'ALL-GTK-MI-MTS-MA'!BQ$6,FALSE)</f>
        <v>0</v>
      </c>
      <c r="BR754" s="9">
        <f>VLOOKUP($E754,'ALL-GTK-MI-MTS-MA'!$E$13:$CF$361,'ALL-GTK-MI-MTS-MA'!BR$6,FALSE)</f>
        <v>0</v>
      </c>
      <c r="BS754" s="9">
        <f>VLOOKUP($E754,'ALL-GTK-MI-MTS-MA'!$E$13:$CF$361,'ALL-GTK-MI-MTS-MA'!BS$6,FALSE)</f>
        <v>0</v>
      </c>
      <c r="BT754" s="9">
        <f>VLOOKUP($E754,'ALL-GTK-MI-MTS-MA'!$E$13:$CF$361,'ALL-GTK-MI-MTS-MA'!BT$6,FALSE)</f>
        <v>0</v>
      </c>
      <c r="BU754" s="299">
        <f t="shared" si="425"/>
        <v>5</v>
      </c>
      <c r="BV754" s="299">
        <f t="shared" si="426"/>
        <v>2</v>
      </c>
      <c r="BW754" s="44">
        <f t="shared" si="427"/>
        <v>5</v>
      </c>
      <c r="BX754" s="44">
        <f t="shared" si="428"/>
        <v>2</v>
      </c>
      <c r="BY754" s="11">
        <f t="shared" si="429"/>
        <v>7</v>
      </c>
      <c r="BZ754" s="14">
        <f t="shared" si="430"/>
        <v>11</v>
      </c>
      <c r="CA754" s="14">
        <f t="shared" si="431"/>
        <v>13</v>
      </c>
      <c r="CB754" s="13">
        <f t="shared" si="432"/>
        <v>5</v>
      </c>
      <c r="CC754" s="13">
        <f t="shared" si="433"/>
        <v>2</v>
      </c>
      <c r="CD754" s="312">
        <f t="shared" si="434"/>
        <v>16</v>
      </c>
      <c r="CE754" s="312">
        <f t="shared" si="435"/>
        <v>15</v>
      </c>
      <c r="CF754" s="313">
        <f t="shared" si="436"/>
        <v>31</v>
      </c>
      <c r="CG754" s="302" t="str">
        <f t="shared" si="437"/>
        <v>OK</v>
      </c>
    </row>
    <row r="755" spans="1:85" ht="14.25" x14ac:dyDescent="0.25">
      <c r="A755" s="6">
        <v>743</v>
      </c>
      <c r="B755" s="495">
        <v>73</v>
      </c>
      <c r="C755" s="495" t="s">
        <v>265</v>
      </c>
      <c r="D755" s="496" t="s">
        <v>25</v>
      </c>
      <c r="E755" s="626">
        <v>60712638</v>
      </c>
      <c r="F755" s="627" t="s">
        <v>868</v>
      </c>
      <c r="G755" s="624" t="s">
        <v>53</v>
      </c>
      <c r="H755" s="9">
        <f>VLOOKUP($E755,'ALL-GTK-MI-MTS-MA'!$E$13:$CF$361,'ALL-GTK-MI-MTS-MA'!H$6,FALSE)</f>
        <v>0</v>
      </c>
      <c r="I755" s="9">
        <f>VLOOKUP($E755,'ALL-GTK-MI-MTS-MA'!$E$13:$CF$361,'ALL-GTK-MI-MTS-MA'!I$6,FALSE)</f>
        <v>0</v>
      </c>
      <c r="J755" s="9">
        <f>VLOOKUP($E755,'ALL-GTK-MI-MTS-MA'!$E$13:$CF$361,'ALL-GTK-MI-MTS-MA'!J$6,FALSE)</f>
        <v>0</v>
      </c>
      <c r="K755" s="9">
        <f>VLOOKUP($E755,'ALL-GTK-MI-MTS-MA'!$E$13:$CF$361,'ALL-GTK-MI-MTS-MA'!K$6,FALSE)</f>
        <v>0</v>
      </c>
      <c r="L755" s="9">
        <f>VLOOKUP($E755,'ALL-GTK-MI-MTS-MA'!$E$13:$CF$361,'ALL-GTK-MI-MTS-MA'!L$6,FALSE)</f>
        <v>0</v>
      </c>
      <c r="M755" s="9">
        <f>VLOOKUP($E755,'ALL-GTK-MI-MTS-MA'!$E$13:$CF$361,'ALL-GTK-MI-MTS-MA'!M$6,FALSE)</f>
        <v>0</v>
      </c>
      <c r="N755" s="9">
        <f>VLOOKUP($E755,'ALL-GTK-MI-MTS-MA'!$E$13:$CF$361,'ALL-GTK-MI-MTS-MA'!N$6,FALSE)</f>
        <v>1</v>
      </c>
      <c r="O755" s="9">
        <f>VLOOKUP($E755,'ALL-GTK-MI-MTS-MA'!$E$13:$CF$361,'ALL-GTK-MI-MTS-MA'!O$6,FALSE)</f>
        <v>2</v>
      </c>
      <c r="P755" s="299">
        <f t="shared" si="402"/>
        <v>1</v>
      </c>
      <c r="Q755" s="299">
        <f t="shared" si="403"/>
        <v>2</v>
      </c>
      <c r="R755" s="300">
        <f t="shared" si="404"/>
        <v>3</v>
      </c>
      <c r="S755" s="9">
        <f>VLOOKUP($E755,'ALL-GTK-MI-MTS-MA'!$E$13:$CF$361,'ALL-GTK-MI-MTS-MA'!S$6,FALSE)</f>
        <v>3</v>
      </c>
      <c r="T755" s="9">
        <f>VLOOKUP($E755,'ALL-GTK-MI-MTS-MA'!$E$13:$CF$361,'ALL-GTK-MI-MTS-MA'!T$6,FALSE)</f>
        <v>3</v>
      </c>
      <c r="U755" s="9">
        <f>VLOOKUP($E755,'ALL-GTK-MI-MTS-MA'!$E$13:$CF$361,'ALL-GTK-MI-MTS-MA'!U$6,FALSE)</f>
        <v>0</v>
      </c>
      <c r="V755" s="9">
        <f>VLOOKUP($E755,'ALL-GTK-MI-MTS-MA'!$E$13:$CF$361,'ALL-GTK-MI-MTS-MA'!V$6,FALSE)</f>
        <v>0</v>
      </c>
      <c r="W755" s="9">
        <f>VLOOKUP($E755,'ALL-GTK-MI-MTS-MA'!$E$13:$CF$361,'ALL-GTK-MI-MTS-MA'!W$6,FALSE)</f>
        <v>0</v>
      </c>
      <c r="X755" s="9">
        <f>VLOOKUP($E755,'ALL-GTK-MI-MTS-MA'!$E$13:$CF$361,'ALL-GTK-MI-MTS-MA'!X$6,FALSE)</f>
        <v>0</v>
      </c>
      <c r="Y755" s="299">
        <f t="shared" si="405"/>
        <v>3</v>
      </c>
      <c r="Z755" s="299">
        <f t="shared" si="406"/>
        <v>3</v>
      </c>
      <c r="AA755" s="10">
        <f t="shared" si="407"/>
        <v>6</v>
      </c>
      <c r="AB755" s="44">
        <f t="shared" si="408"/>
        <v>4</v>
      </c>
      <c r="AC755" s="44">
        <f t="shared" si="409"/>
        <v>5</v>
      </c>
      <c r="AD755" s="11">
        <f t="shared" si="410"/>
        <v>9</v>
      </c>
      <c r="AE755" s="9">
        <f>VLOOKUP($E755,'ALL-GTK-MI-MTS-MA'!$E$13:$CF$361,'ALL-GTK-MI-MTS-MA'!AE$6,FALSE)</f>
        <v>1</v>
      </c>
      <c r="AF755" s="9">
        <f>VLOOKUP($E755,'ALL-GTK-MI-MTS-MA'!$E$13:$CF$361,'ALL-GTK-MI-MTS-MA'!AF$6,FALSE)</f>
        <v>0</v>
      </c>
      <c r="AG755" s="10">
        <f t="shared" si="411"/>
        <v>1</v>
      </c>
      <c r="AH755" s="9">
        <f>VLOOKUP($E755,'ALL-GTK-MI-MTS-MA'!$E$13:$CF$361,'ALL-GTK-MI-MTS-MA'!AH$6,FALSE)</f>
        <v>3</v>
      </c>
      <c r="AI755" s="9">
        <f>VLOOKUP($E755,'ALL-GTK-MI-MTS-MA'!$E$13:$CF$361,'ALL-GTK-MI-MTS-MA'!AI$6,FALSE)</f>
        <v>5</v>
      </c>
      <c r="AJ755" s="10">
        <f t="shared" si="412"/>
        <v>8</v>
      </c>
      <c r="AK755" s="44">
        <f t="shared" si="413"/>
        <v>4</v>
      </c>
      <c r="AL755" s="44">
        <f t="shared" si="414"/>
        <v>5</v>
      </c>
      <c r="AM755" s="11">
        <f t="shared" si="415"/>
        <v>9</v>
      </c>
      <c r="AN755" s="299">
        <v>0</v>
      </c>
      <c r="AO755" s="299">
        <v>0</v>
      </c>
      <c r="AP755" s="9">
        <f>VLOOKUP($E755,'ALL-GTK-MI-MTS-MA'!$E$13:$CF$361,'ALL-GTK-MI-MTS-MA'!AP$6,FALSE)</f>
        <v>0</v>
      </c>
      <c r="AQ755" s="9">
        <f>VLOOKUP($E755,'ALL-GTK-MI-MTS-MA'!$E$13:$CF$361,'ALL-GTK-MI-MTS-MA'!AQ$6,FALSE)</f>
        <v>0</v>
      </c>
      <c r="AR755" s="9">
        <f>VLOOKUP($E755,'ALL-GTK-MI-MTS-MA'!$E$13:$CF$361,'ALL-GTK-MI-MTS-MA'!AR$6,FALSE)</f>
        <v>0</v>
      </c>
      <c r="AS755" s="9">
        <f>VLOOKUP($E755,'ALL-GTK-MI-MTS-MA'!$E$13:$CF$361,'ALL-GTK-MI-MTS-MA'!AS$6,FALSE)</f>
        <v>0</v>
      </c>
      <c r="AT755" s="9">
        <f>VLOOKUP($E755,'ALL-GTK-MI-MTS-MA'!$E$13:$CF$361,'ALL-GTK-MI-MTS-MA'!AT$6,FALSE)</f>
        <v>0</v>
      </c>
      <c r="AU755" s="9">
        <f>VLOOKUP($E755,'ALL-GTK-MI-MTS-MA'!$E$13:$CF$361,'ALL-GTK-MI-MTS-MA'!AU$6,FALSE)</f>
        <v>0</v>
      </c>
      <c r="AV755" s="590">
        <f>VLOOKUP($E755,'ALL-GTK-MI-MTS-MA'!$E$13:$CF$361,'ALL-GTK-MI-MTS-MA'!AV$6,FALSE)</f>
        <v>0</v>
      </c>
      <c r="AW755" s="590">
        <f>VLOOKUP($E755,'ALL-GTK-MI-MTS-MA'!$E$13:$CF$361,'ALL-GTK-MI-MTS-MA'!AW$6,FALSE)</f>
        <v>0</v>
      </c>
      <c r="AX755" s="9">
        <f>VLOOKUP($E755,'ALL-GTK-MI-MTS-MA'!$E$13:$CF$361,'ALL-GTK-MI-MTS-MA'!AX$6,FALSE)</f>
        <v>4</v>
      </c>
      <c r="AY755" s="9">
        <f>VLOOKUP($E755,'ALL-GTK-MI-MTS-MA'!$E$13:$CF$361,'ALL-GTK-MI-MTS-MA'!AY$6,FALSE)</f>
        <v>5</v>
      </c>
      <c r="AZ755" s="9">
        <f>VLOOKUP($E755,'ALL-GTK-MI-MTS-MA'!$E$13:$CF$361,'ALL-GTK-MI-MTS-MA'!AZ$6,FALSE)</f>
        <v>0</v>
      </c>
      <c r="BA755" s="9">
        <f>VLOOKUP($E755,'ALL-GTK-MI-MTS-MA'!$E$13:$CF$361,'ALL-GTK-MI-MTS-MA'!BA$6,FALSE)</f>
        <v>0</v>
      </c>
      <c r="BB755" s="9">
        <f>VLOOKUP($E755,'ALL-GTK-MI-MTS-MA'!$E$13:$CF$361,'ALL-GTK-MI-MTS-MA'!BB$6,FALSE)</f>
        <v>0</v>
      </c>
      <c r="BC755" s="9">
        <f>VLOOKUP($E755,'ALL-GTK-MI-MTS-MA'!$E$13:$CF$361,'ALL-GTK-MI-MTS-MA'!BC$6,FALSE)</f>
        <v>0</v>
      </c>
      <c r="BD755" s="310">
        <f t="shared" si="416"/>
        <v>0</v>
      </c>
      <c r="BE755" s="310">
        <f t="shared" si="417"/>
        <v>0</v>
      </c>
      <c r="BF755" s="10">
        <f t="shared" si="418"/>
        <v>0</v>
      </c>
      <c r="BG755" s="311">
        <f t="shared" si="419"/>
        <v>4</v>
      </c>
      <c r="BH755" s="311">
        <f t="shared" si="420"/>
        <v>5</v>
      </c>
      <c r="BI755" s="10">
        <f t="shared" si="421"/>
        <v>9</v>
      </c>
      <c r="BJ755" s="44">
        <f t="shared" si="422"/>
        <v>4</v>
      </c>
      <c r="BK755" s="44">
        <f t="shared" si="423"/>
        <v>5</v>
      </c>
      <c r="BL755" s="11">
        <f t="shared" si="424"/>
        <v>9</v>
      </c>
      <c r="BM755" s="9">
        <f>VLOOKUP($E755,'ALL-GTK-MI-MTS-MA'!$E$13:$CF$361,'ALL-GTK-MI-MTS-MA'!BM$6,FALSE)</f>
        <v>0</v>
      </c>
      <c r="BN755" s="9">
        <f>VLOOKUP($E755,'ALL-GTK-MI-MTS-MA'!$E$13:$CF$361,'ALL-GTK-MI-MTS-MA'!BN$6,FALSE)</f>
        <v>0</v>
      </c>
      <c r="BO755" s="9">
        <f>VLOOKUP($E755,'ALL-GTK-MI-MTS-MA'!$E$13:$CF$361,'ALL-GTK-MI-MTS-MA'!BO$6,FALSE)</f>
        <v>0</v>
      </c>
      <c r="BP755" s="9">
        <f>VLOOKUP($E755,'ALL-GTK-MI-MTS-MA'!$E$13:$CF$361,'ALL-GTK-MI-MTS-MA'!BP$6,FALSE)</f>
        <v>0</v>
      </c>
      <c r="BQ755" s="9">
        <f>VLOOKUP($E755,'ALL-GTK-MI-MTS-MA'!$E$13:$CF$361,'ALL-GTK-MI-MTS-MA'!BQ$6,FALSE)</f>
        <v>0</v>
      </c>
      <c r="BR755" s="9">
        <f>VLOOKUP($E755,'ALL-GTK-MI-MTS-MA'!$E$13:$CF$361,'ALL-GTK-MI-MTS-MA'!BR$6,FALSE)</f>
        <v>0</v>
      </c>
      <c r="BS755" s="9">
        <f>VLOOKUP($E755,'ALL-GTK-MI-MTS-MA'!$E$13:$CF$361,'ALL-GTK-MI-MTS-MA'!BS$6,FALSE)</f>
        <v>0</v>
      </c>
      <c r="BT755" s="9">
        <f>VLOOKUP($E755,'ALL-GTK-MI-MTS-MA'!$E$13:$CF$361,'ALL-GTK-MI-MTS-MA'!BT$6,FALSE)</f>
        <v>0</v>
      </c>
      <c r="BU755" s="299">
        <f t="shared" si="425"/>
        <v>0</v>
      </c>
      <c r="BV755" s="299">
        <f t="shared" si="426"/>
        <v>0</v>
      </c>
      <c r="BW755" s="44">
        <f t="shared" si="427"/>
        <v>0</v>
      </c>
      <c r="BX755" s="44">
        <f t="shared" si="428"/>
        <v>0</v>
      </c>
      <c r="BY755" s="11">
        <f t="shared" si="429"/>
        <v>0</v>
      </c>
      <c r="BZ755" s="14">
        <f t="shared" si="430"/>
        <v>4</v>
      </c>
      <c r="CA755" s="14">
        <f t="shared" si="431"/>
        <v>5</v>
      </c>
      <c r="CB755" s="13">
        <f t="shared" si="432"/>
        <v>0</v>
      </c>
      <c r="CC755" s="13">
        <f t="shared" si="433"/>
        <v>0</v>
      </c>
      <c r="CD755" s="312">
        <f t="shared" si="434"/>
        <v>4</v>
      </c>
      <c r="CE755" s="312">
        <f t="shared" si="435"/>
        <v>5</v>
      </c>
      <c r="CF755" s="313">
        <f t="shared" si="436"/>
        <v>9</v>
      </c>
      <c r="CG755" s="302" t="str">
        <f t="shared" si="437"/>
        <v>OK</v>
      </c>
    </row>
    <row r="756" spans="1:85" ht="14.25" x14ac:dyDescent="0.25">
      <c r="A756" s="6">
        <v>744</v>
      </c>
      <c r="B756" s="495">
        <v>74</v>
      </c>
      <c r="C756" s="495" t="s">
        <v>265</v>
      </c>
      <c r="D756" s="496" t="s">
        <v>25</v>
      </c>
      <c r="E756" s="626">
        <v>60712639</v>
      </c>
      <c r="F756" s="627" t="s">
        <v>869</v>
      </c>
      <c r="G756" s="624" t="s">
        <v>53</v>
      </c>
      <c r="H756" s="9">
        <f>VLOOKUP($E756,'ALL-GTK-MI-MTS-MA'!$E$13:$CF$361,'ALL-GTK-MI-MTS-MA'!H$6,FALSE)</f>
        <v>0</v>
      </c>
      <c r="I756" s="9">
        <f>VLOOKUP($E756,'ALL-GTK-MI-MTS-MA'!$E$13:$CF$361,'ALL-GTK-MI-MTS-MA'!I$6,FALSE)</f>
        <v>0</v>
      </c>
      <c r="J756" s="9">
        <f>VLOOKUP($E756,'ALL-GTK-MI-MTS-MA'!$E$13:$CF$361,'ALL-GTK-MI-MTS-MA'!J$6,FALSE)</f>
        <v>0</v>
      </c>
      <c r="K756" s="9">
        <f>VLOOKUP($E756,'ALL-GTK-MI-MTS-MA'!$E$13:$CF$361,'ALL-GTK-MI-MTS-MA'!K$6,FALSE)</f>
        <v>0</v>
      </c>
      <c r="L756" s="9">
        <f>VLOOKUP($E756,'ALL-GTK-MI-MTS-MA'!$E$13:$CF$361,'ALL-GTK-MI-MTS-MA'!L$6,FALSE)</f>
        <v>0</v>
      </c>
      <c r="M756" s="9">
        <f>VLOOKUP($E756,'ALL-GTK-MI-MTS-MA'!$E$13:$CF$361,'ALL-GTK-MI-MTS-MA'!M$6,FALSE)</f>
        <v>0</v>
      </c>
      <c r="N756" s="9">
        <f>VLOOKUP($E756,'ALL-GTK-MI-MTS-MA'!$E$13:$CF$361,'ALL-GTK-MI-MTS-MA'!N$6,FALSE)</f>
        <v>1</v>
      </c>
      <c r="O756" s="9">
        <f>VLOOKUP($E756,'ALL-GTK-MI-MTS-MA'!$E$13:$CF$361,'ALL-GTK-MI-MTS-MA'!O$6,FALSE)</f>
        <v>3</v>
      </c>
      <c r="P756" s="299">
        <f t="shared" si="402"/>
        <v>1</v>
      </c>
      <c r="Q756" s="299">
        <f t="shared" si="403"/>
        <v>3</v>
      </c>
      <c r="R756" s="300">
        <f t="shared" si="404"/>
        <v>4</v>
      </c>
      <c r="S756" s="9">
        <f>VLOOKUP($E756,'ALL-GTK-MI-MTS-MA'!$E$13:$CF$361,'ALL-GTK-MI-MTS-MA'!S$6,FALSE)</f>
        <v>2</v>
      </c>
      <c r="T756" s="9">
        <f>VLOOKUP($E756,'ALL-GTK-MI-MTS-MA'!$E$13:$CF$361,'ALL-GTK-MI-MTS-MA'!T$6,FALSE)</f>
        <v>2</v>
      </c>
      <c r="U756" s="9">
        <f>VLOOKUP($E756,'ALL-GTK-MI-MTS-MA'!$E$13:$CF$361,'ALL-GTK-MI-MTS-MA'!U$6,FALSE)</f>
        <v>0</v>
      </c>
      <c r="V756" s="9">
        <f>VLOOKUP($E756,'ALL-GTK-MI-MTS-MA'!$E$13:$CF$361,'ALL-GTK-MI-MTS-MA'!V$6,FALSE)</f>
        <v>0</v>
      </c>
      <c r="W756" s="9">
        <f>VLOOKUP($E756,'ALL-GTK-MI-MTS-MA'!$E$13:$CF$361,'ALL-GTK-MI-MTS-MA'!W$6,FALSE)</f>
        <v>0</v>
      </c>
      <c r="X756" s="9">
        <f>VLOOKUP($E756,'ALL-GTK-MI-MTS-MA'!$E$13:$CF$361,'ALL-GTK-MI-MTS-MA'!X$6,FALSE)</f>
        <v>0</v>
      </c>
      <c r="Y756" s="299">
        <f t="shared" si="405"/>
        <v>2</v>
      </c>
      <c r="Z756" s="299">
        <f t="shared" si="406"/>
        <v>2</v>
      </c>
      <c r="AA756" s="10">
        <f t="shared" si="407"/>
        <v>4</v>
      </c>
      <c r="AB756" s="44">
        <f t="shared" si="408"/>
        <v>3</v>
      </c>
      <c r="AC756" s="44">
        <f t="shared" si="409"/>
        <v>5</v>
      </c>
      <c r="AD756" s="11">
        <f t="shared" si="410"/>
        <v>8</v>
      </c>
      <c r="AE756" s="9">
        <f>VLOOKUP($E756,'ALL-GTK-MI-MTS-MA'!$E$13:$CF$361,'ALL-GTK-MI-MTS-MA'!AE$6,FALSE)</f>
        <v>1</v>
      </c>
      <c r="AF756" s="9">
        <f>VLOOKUP($E756,'ALL-GTK-MI-MTS-MA'!$E$13:$CF$361,'ALL-GTK-MI-MTS-MA'!AF$6,FALSE)</f>
        <v>0</v>
      </c>
      <c r="AG756" s="10">
        <f t="shared" si="411"/>
        <v>1</v>
      </c>
      <c r="AH756" s="9">
        <f>VLOOKUP($E756,'ALL-GTK-MI-MTS-MA'!$E$13:$CF$361,'ALL-GTK-MI-MTS-MA'!AH$6,FALSE)</f>
        <v>2</v>
      </c>
      <c r="AI756" s="9">
        <f>VLOOKUP($E756,'ALL-GTK-MI-MTS-MA'!$E$13:$CF$361,'ALL-GTK-MI-MTS-MA'!AI$6,FALSE)</f>
        <v>5</v>
      </c>
      <c r="AJ756" s="10">
        <f t="shared" si="412"/>
        <v>7</v>
      </c>
      <c r="AK756" s="44">
        <f t="shared" si="413"/>
        <v>3</v>
      </c>
      <c r="AL756" s="44">
        <f t="shared" si="414"/>
        <v>5</v>
      </c>
      <c r="AM756" s="11">
        <f t="shared" si="415"/>
        <v>8</v>
      </c>
      <c r="AN756" s="299">
        <v>0</v>
      </c>
      <c r="AO756" s="299">
        <v>0</v>
      </c>
      <c r="AP756" s="9">
        <f>VLOOKUP($E756,'ALL-GTK-MI-MTS-MA'!$E$13:$CF$361,'ALL-GTK-MI-MTS-MA'!AP$6,FALSE)</f>
        <v>0</v>
      </c>
      <c r="AQ756" s="9">
        <f>VLOOKUP($E756,'ALL-GTK-MI-MTS-MA'!$E$13:$CF$361,'ALL-GTK-MI-MTS-MA'!AQ$6,FALSE)</f>
        <v>0</v>
      </c>
      <c r="AR756" s="9">
        <f>VLOOKUP($E756,'ALL-GTK-MI-MTS-MA'!$E$13:$CF$361,'ALL-GTK-MI-MTS-MA'!AR$6,FALSE)</f>
        <v>0</v>
      </c>
      <c r="AS756" s="9">
        <f>VLOOKUP($E756,'ALL-GTK-MI-MTS-MA'!$E$13:$CF$361,'ALL-GTK-MI-MTS-MA'!AS$6,FALSE)</f>
        <v>0</v>
      </c>
      <c r="AT756" s="9">
        <f>VLOOKUP($E756,'ALL-GTK-MI-MTS-MA'!$E$13:$CF$361,'ALL-GTK-MI-MTS-MA'!AT$6,FALSE)</f>
        <v>0</v>
      </c>
      <c r="AU756" s="9">
        <f>VLOOKUP($E756,'ALL-GTK-MI-MTS-MA'!$E$13:$CF$361,'ALL-GTK-MI-MTS-MA'!AU$6,FALSE)</f>
        <v>0</v>
      </c>
      <c r="AV756" s="590">
        <f>VLOOKUP($E756,'ALL-GTK-MI-MTS-MA'!$E$13:$CF$361,'ALL-GTK-MI-MTS-MA'!AV$6,FALSE)</f>
        <v>0</v>
      </c>
      <c r="AW756" s="590">
        <f>VLOOKUP($E756,'ALL-GTK-MI-MTS-MA'!$E$13:$CF$361,'ALL-GTK-MI-MTS-MA'!AW$6,FALSE)</f>
        <v>0</v>
      </c>
      <c r="AX756" s="9">
        <f>VLOOKUP($E756,'ALL-GTK-MI-MTS-MA'!$E$13:$CF$361,'ALL-GTK-MI-MTS-MA'!AX$6,FALSE)</f>
        <v>3</v>
      </c>
      <c r="AY756" s="9">
        <f>VLOOKUP($E756,'ALL-GTK-MI-MTS-MA'!$E$13:$CF$361,'ALL-GTK-MI-MTS-MA'!AY$6,FALSE)</f>
        <v>5</v>
      </c>
      <c r="AZ756" s="9">
        <f>VLOOKUP($E756,'ALL-GTK-MI-MTS-MA'!$E$13:$CF$361,'ALL-GTK-MI-MTS-MA'!AZ$6,FALSE)</f>
        <v>0</v>
      </c>
      <c r="BA756" s="9">
        <f>VLOOKUP($E756,'ALL-GTK-MI-MTS-MA'!$E$13:$CF$361,'ALL-GTK-MI-MTS-MA'!BA$6,FALSE)</f>
        <v>0</v>
      </c>
      <c r="BB756" s="9">
        <f>VLOOKUP($E756,'ALL-GTK-MI-MTS-MA'!$E$13:$CF$361,'ALL-GTK-MI-MTS-MA'!BB$6,FALSE)</f>
        <v>0</v>
      </c>
      <c r="BC756" s="9">
        <f>VLOOKUP($E756,'ALL-GTK-MI-MTS-MA'!$E$13:$CF$361,'ALL-GTK-MI-MTS-MA'!BC$6,FALSE)</f>
        <v>0</v>
      </c>
      <c r="BD756" s="310">
        <f t="shared" si="416"/>
        <v>0</v>
      </c>
      <c r="BE756" s="310">
        <f t="shared" si="417"/>
        <v>0</v>
      </c>
      <c r="BF756" s="10">
        <f t="shared" si="418"/>
        <v>0</v>
      </c>
      <c r="BG756" s="311">
        <f t="shared" si="419"/>
        <v>3</v>
      </c>
      <c r="BH756" s="311">
        <f t="shared" si="420"/>
        <v>5</v>
      </c>
      <c r="BI756" s="10">
        <f t="shared" si="421"/>
        <v>8</v>
      </c>
      <c r="BJ756" s="44">
        <f t="shared" si="422"/>
        <v>3</v>
      </c>
      <c r="BK756" s="44">
        <f t="shared" si="423"/>
        <v>5</v>
      </c>
      <c r="BL756" s="11">
        <f t="shared" si="424"/>
        <v>8</v>
      </c>
      <c r="BM756" s="9">
        <f>VLOOKUP($E756,'ALL-GTK-MI-MTS-MA'!$E$13:$CF$361,'ALL-GTK-MI-MTS-MA'!BM$6,FALSE)</f>
        <v>0</v>
      </c>
      <c r="BN756" s="9">
        <f>VLOOKUP($E756,'ALL-GTK-MI-MTS-MA'!$E$13:$CF$361,'ALL-GTK-MI-MTS-MA'!BN$6,FALSE)</f>
        <v>0</v>
      </c>
      <c r="BO756" s="9">
        <f>VLOOKUP($E756,'ALL-GTK-MI-MTS-MA'!$E$13:$CF$361,'ALL-GTK-MI-MTS-MA'!BO$6,FALSE)</f>
        <v>0</v>
      </c>
      <c r="BP756" s="9">
        <f>VLOOKUP($E756,'ALL-GTK-MI-MTS-MA'!$E$13:$CF$361,'ALL-GTK-MI-MTS-MA'!BP$6,FALSE)</f>
        <v>0</v>
      </c>
      <c r="BQ756" s="9">
        <f>VLOOKUP($E756,'ALL-GTK-MI-MTS-MA'!$E$13:$CF$361,'ALL-GTK-MI-MTS-MA'!BQ$6,FALSE)</f>
        <v>0</v>
      </c>
      <c r="BR756" s="9">
        <f>VLOOKUP($E756,'ALL-GTK-MI-MTS-MA'!$E$13:$CF$361,'ALL-GTK-MI-MTS-MA'!BR$6,FALSE)</f>
        <v>0</v>
      </c>
      <c r="BS756" s="9">
        <f>VLOOKUP($E756,'ALL-GTK-MI-MTS-MA'!$E$13:$CF$361,'ALL-GTK-MI-MTS-MA'!BS$6,FALSE)</f>
        <v>0</v>
      </c>
      <c r="BT756" s="9">
        <f>VLOOKUP($E756,'ALL-GTK-MI-MTS-MA'!$E$13:$CF$361,'ALL-GTK-MI-MTS-MA'!BT$6,FALSE)</f>
        <v>0</v>
      </c>
      <c r="BU756" s="299">
        <f t="shared" si="425"/>
        <v>0</v>
      </c>
      <c r="BV756" s="299">
        <f t="shared" si="426"/>
        <v>0</v>
      </c>
      <c r="BW756" s="44">
        <f t="shared" si="427"/>
        <v>0</v>
      </c>
      <c r="BX756" s="44">
        <f t="shared" si="428"/>
        <v>0</v>
      </c>
      <c r="BY756" s="11">
        <f t="shared" si="429"/>
        <v>0</v>
      </c>
      <c r="BZ756" s="14">
        <f t="shared" si="430"/>
        <v>3</v>
      </c>
      <c r="CA756" s="14">
        <f t="shared" si="431"/>
        <v>5</v>
      </c>
      <c r="CB756" s="13">
        <f t="shared" si="432"/>
        <v>0</v>
      </c>
      <c r="CC756" s="13">
        <f t="shared" si="433"/>
        <v>0</v>
      </c>
      <c r="CD756" s="312">
        <f t="shared" si="434"/>
        <v>3</v>
      </c>
      <c r="CE756" s="312">
        <f t="shared" si="435"/>
        <v>5</v>
      </c>
      <c r="CF756" s="313">
        <f t="shared" si="436"/>
        <v>8</v>
      </c>
      <c r="CG756" s="302" t="str">
        <f t="shared" si="437"/>
        <v>OK</v>
      </c>
    </row>
    <row r="757" spans="1:85" ht="14.25" x14ac:dyDescent="0.25">
      <c r="A757" s="6">
        <v>745</v>
      </c>
      <c r="B757" s="495">
        <v>75</v>
      </c>
      <c r="C757" s="495" t="s">
        <v>265</v>
      </c>
      <c r="D757" s="496" t="s">
        <v>24</v>
      </c>
      <c r="E757" s="626">
        <v>60712616</v>
      </c>
      <c r="F757" s="627" t="s">
        <v>870</v>
      </c>
      <c r="G757" s="624" t="s">
        <v>53</v>
      </c>
      <c r="H757" s="9">
        <f>VLOOKUP($E757,'ALL-GTK-MI-MTS-MA'!$E$13:$CF$361,'ALL-GTK-MI-MTS-MA'!H$6,FALSE)</f>
        <v>0</v>
      </c>
      <c r="I757" s="9">
        <f>VLOOKUP($E757,'ALL-GTK-MI-MTS-MA'!$E$13:$CF$361,'ALL-GTK-MI-MTS-MA'!I$6,FALSE)</f>
        <v>0</v>
      </c>
      <c r="J757" s="9">
        <f>VLOOKUP($E757,'ALL-GTK-MI-MTS-MA'!$E$13:$CF$361,'ALL-GTK-MI-MTS-MA'!J$6,FALSE)</f>
        <v>0</v>
      </c>
      <c r="K757" s="9">
        <f>VLOOKUP($E757,'ALL-GTK-MI-MTS-MA'!$E$13:$CF$361,'ALL-GTK-MI-MTS-MA'!K$6,FALSE)</f>
        <v>0</v>
      </c>
      <c r="L757" s="9">
        <f>VLOOKUP($E757,'ALL-GTK-MI-MTS-MA'!$E$13:$CF$361,'ALL-GTK-MI-MTS-MA'!L$6,FALSE)</f>
        <v>0</v>
      </c>
      <c r="M757" s="9">
        <f>VLOOKUP($E757,'ALL-GTK-MI-MTS-MA'!$E$13:$CF$361,'ALL-GTK-MI-MTS-MA'!M$6,FALSE)</f>
        <v>0</v>
      </c>
      <c r="N757" s="9">
        <f>VLOOKUP($E757,'ALL-GTK-MI-MTS-MA'!$E$13:$CF$361,'ALL-GTK-MI-MTS-MA'!N$6,FALSE)</f>
        <v>2</v>
      </c>
      <c r="O757" s="9">
        <f>VLOOKUP($E757,'ALL-GTK-MI-MTS-MA'!$E$13:$CF$361,'ALL-GTK-MI-MTS-MA'!O$6,FALSE)</f>
        <v>1</v>
      </c>
      <c r="P757" s="299">
        <f t="shared" si="402"/>
        <v>2</v>
      </c>
      <c r="Q757" s="299">
        <f t="shared" si="403"/>
        <v>1</v>
      </c>
      <c r="R757" s="300">
        <f t="shared" si="404"/>
        <v>3</v>
      </c>
      <c r="S757" s="9">
        <f>VLOOKUP($E757,'ALL-GTK-MI-MTS-MA'!$E$13:$CF$361,'ALL-GTK-MI-MTS-MA'!S$6,FALSE)</f>
        <v>6</v>
      </c>
      <c r="T757" s="9">
        <f>VLOOKUP($E757,'ALL-GTK-MI-MTS-MA'!$E$13:$CF$361,'ALL-GTK-MI-MTS-MA'!T$6,FALSE)</f>
        <v>0</v>
      </c>
      <c r="U757" s="9">
        <f>VLOOKUP($E757,'ALL-GTK-MI-MTS-MA'!$E$13:$CF$361,'ALL-GTK-MI-MTS-MA'!U$6,FALSE)</f>
        <v>0</v>
      </c>
      <c r="V757" s="9">
        <f>VLOOKUP($E757,'ALL-GTK-MI-MTS-MA'!$E$13:$CF$361,'ALL-GTK-MI-MTS-MA'!V$6,FALSE)</f>
        <v>0</v>
      </c>
      <c r="W757" s="9">
        <f>VLOOKUP($E757,'ALL-GTK-MI-MTS-MA'!$E$13:$CF$361,'ALL-GTK-MI-MTS-MA'!W$6,FALSE)</f>
        <v>0</v>
      </c>
      <c r="X757" s="9">
        <f>VLOOKUP($E757,'ALL-GTK-MI-MTS-MA'!$E$13:$CF$361,'ALL-GTK-MI-MTS-MA'!X$6,FALSE)</f>
        <v>0</v>
      </c>
      <c r="Y757" s="299">
        <f t="shared" si="405"/>
        <v>6</v>
      </c>
      <c r="Z757" s="299">
        <f t="shared" si="406"/>
        <v>0</v>
      </c>
      <c r="AA757" s="10">
        <f t="shared" si="407"/>
        <v>6</v>
      </c>
      <c r="AB757" s="44">
        <f t="shared" si="408"/>
        <v>8</v>
      </c>
      <c r="AC757" s="44">
        <f t="shared" si="409"/>
        <v>1</v>
      </c>
      <c r="AD757" s="11">
        <f t="shared" si="410"/>
        <v>9</v>
      </c>
      <c r="AE757" s="9">
        <f>VLOOKUP($E757,'ALL-GTK-MI-MTS-MA'!$E$13:$CF$361,'ALL-GTK-MI-MTS-MA'!AE$6,FALSE)</f>
        <v>1</v>
      </c>
      <c r="AF757" s="9">
        <f>VLOOKUP($E757,'ALL-GTK-MI-MTS-MA'!$E$13:$CF$361,'ALL-GTK-MI-MTS-MA'!AF$6,FALSE)</f>
        <v>0</v>
      </c>
      <c r="AG757" s="10">
        <f t="shared" si="411"/>
        <v>1</v>
      </c>
      <c r="AH757" s="9">
        <f>VLOOKUP($E757,'ALL-GTK-MI-MTS-MA'!$E$13:$CF$361,'ALL-GTK-MI-MTS-MA'!AH$6,FALSE)</f>
        <v>7</v>
      </c>
      <c r="AI757" s="9">
        <f>VLOOKUP($E757,'ALL-GTK-MI-MTS-MA'!$E$13:$CF$361,'ALL-GTK-MI-MTS-MA'!AI$6,FALSE)</f>
        <v>1</v>
      </c>
      <c r="AJ757" s="10">
        <f t="shared" si="412"/>
        <v>8</v>
      </c>
      <c r="AK757" s="44">
        <f t="shared" si="413"/>
        <v>8</v>
      </c>
      <c r="AL757" s="44">
        <f t="shared" si="414"/>
        <v>1</v>
      </c>
      <c r="AM757" s="11">
        <f t="shared" si="415"/>
        <v>9</v>
      </c>
      <c r="AN757" s="299">
        <v>0</v>
      </c>
      <c r="AO757" s="299">
        <v>0</v>
      </c>
      <c r="AP757" s="9">
        <f>VLOOKUP($E757,'ALL-GTK-MI-MTS-MA'!$E$13:$CF$361,'ALL-GTK-MI-MTS-MA'!AP$6,FALSE)</f>
        <v>0</v>
      </c>
      <c r="AQ757" s="9">
        <f>VLOOKUP($E757,'ALL-GTK-MI-MTS-MA'!$E$13:$CF$361,'ALL-GTK-MI-MTS-MA'!AQ$6,FALSE)</f>
        <v>0</v>
      </c>
      <c r="AR757" s="9">
        <f>VLOOKUP($E757,'ALL-GTK-MI-MTS-MA'!$E$13:$CF$361,'ALL-GTK-MI-MTS-MA'!AR$6,FALSE)</f>
        <v>0</v>
      </c>
      <c r="AS757" s="9">
        <f>VLOOKUP($E757,'ALL-GTK-MI-MTS-MA'!$E$13:$CF$361,'ALL-GTK-MI-MTS-MA'!AS$6,FALSE)</f>
        <v>0</v>
      </c>
      <c r="AT757" s="9">
        <f>VLOOKUP($E757,'ALL-GTK-MI-MTS-MA'!$E$13:$CF$361,'ALL-GTK-MI-MTS-MA'!AT$6,FALSE)</f>
        <v>0</v>
      </c>
      <c r="AU757" s="9">
        <f>VLOOKUP($E757,'ALL-GTK-MI-MTS-MA'!$E$13:$CF$361,'ALL-GTK-MI-MTS-MA'!AU$6,FALSE)</f>
        <v>0</v>
      </c>
      <c r="AV757" s="590">
        <f>VLOOKUP($E757,'ALL-GTK-MI-MTS-MA'!$E$13:$CF$361,'ALL-GTK-MI-MTS-MA'!AV$6,FALSE)</f>
        <v>0</v>
      </c>
      <c r="AW757" s="590">
        <f>VLOOKUP($E757,'ALL-GTK-MI-MTS-MA'!$E$13:$CF$361,'ALL-GTK-MI-MTS-MA'!AW$6,FALSE)</f>
        <v>0</v>
      </c>
      <c r="AX757" s="9">
        <f>VLOOKUP($E757,'ALL-GTK-MI-MTS-MA'!$E$13:$CF$361,'ALL-GTK-MI-MTS-MA'!AX$6,FALSE)</f>
        <v>8</v>
      </c>
      <c r="AY757" s="9">
        <f>VLOOKUP($E757,'ALL-GTK-MI-MTS-MA'!$E$13:$CF$361,'ALL-GTK-MI-MTS-MA'!AY$6,FALSE)</f>
        <v>0</v>
      </c>
      <c r="AZ757" s="9">
        <f>VLOOKUP($E757,'ALL-GTK-MI-MTS-MA'!$E$13:$CF$361,'ALL-GTK-MI-MTS-MA'!AZ$6,FALSE)</f>
        <v>0</v>
      </c>
      <c r="BA757" s="9">
        <f>VLOOKUP($E757,'ALL-GTK-MI-MTS-MA'!$E$13:$CF$361,'ALL-GTK-MI-MTS-MA'!BA$6,FALSE)</f>
        <v>1</v>
      </c>
      <c r="BB757" s="9">
        <f>VLOOKUP($E757,'ALL-GTK-MI-MTS-MA'!$E$13:$CF$361,'ALL-GTK-MI-MTS-MA'!BB$6,FALSE)</f>
        <v>0</v>
      </c>
      <c r="BC757" s="9">
        <f>VLOOKUP($E757,'ALL-GTK-MI-MTS-MA'!$E$13:$CF$361,'ALL-GTK-MI-MTS-MA'!BC$6,FALSE)</f>
        <v>0</v>
      </c>
      <c r="BD757" s="310">
        <f t="shared" si="416"/>
        <v>0</v>
      </c>
      <c r="BE757" s="310">
        <f t="shared" si="417"/>
        <v>0</v>
      </c>
      <c r="BF757" s="10">
        <f t="shared" si="418"/>
        <v>0</v>
      </c>
      <c r="BG757" s="311">
        <f t="shared" si="419"/>
        <v>8</v>
      </c>
      <c r="BH757" s="311">
        <f t="shared" si="420"/>
        <v>1</v>
      </c>
      <c r="BI757" s="10">
        <f t="shared" si="421"/>
        <v>9</v>
      </c>
      <c r="BJ757" s="44">
        <f t="shared" si="422"/>
        <v>8</v>
      </c>
      <c r="BK757" s="44">
        <f t="shared" si="423"/>
        <v>1</v>
      </c>
      <c r="BL757" s="11">
        <f t="shared" si="424"/>
        <v>9</v>
      </c>
      <c r="BM757" s="9">
        <f>VLOOKUP($E757,'ALL-GTK-MI-MTS-MA'!$E$13:$CF$361,'ALL-GTK-MI-MTS-MA'!BM$6,FALSE)</f>
        <v>0</v>
      </c>
      <c r="BN757" s="9">
        <f>VLOOKUP($E757,'ALL-GTK-MI-MTS-MA'!$E$13:$CF$361,'ALL-GTK-MI-MTS-MA'!BN$6,FALSE)</f>
        <v>0</v>
      </c>
      <c r="BO757" s="9">
        <f>VLOOKUP($E757,'ALL-GTK-MI-MTS-MA'!$E$13:$CF$361,'ALL-GTK-MI-MTS-MA'!BO$6,FALSE)</f>
        <v>0</v>
      </c>
      <c r="BP757" s="9">
        <f>VLOOKUP($E757,'ALL-GTK-MI-MTS-MA'!$E$13:$CF$361,'ALL-GTK-MI-MTS-MA'!BP$6,FALSE)</f>
        <v>0</v>
      </c>
      <c r="BQ757" s="9">
        <f>VLOOKUP($E757,'ALL-GTK-MI-MTS-MA'!$E$13:$CF$361,'ALL-GTK-MI-MTS-MA'!BQ$6,FALSE)</f>
        <v>0</v>
      </c>
      <c r="BR757" s="9">
        <f>VLOOKUP($E757,'ALL-GTK-MI-MTS-MA'!$E$13:$CF$361,'ALL-GTK-MI-MTS-MA'!BR$6,FALSE)</f>
        <v>0</v>
      </c>
      <c r="BS757" s="9">
        <f>VLOOKUP($E757,'ALL-GTK-MI-MTS-MA'!$E$13:$CF$361,'ALL-GTK-MI-MTS-MA'!BS$6,FALSE)</f>
        <v>0</v>
      </c>
      <c r="BT757" s="9">
        <f>VLOOKUP($E757,'ALL-GTK-MI-MTS-MA'!$E$13:$CF$361,'ALL-GTK-MI-MTS-MA'!BT$6,FALSE)</f>
        <v>0</v>
      </c>
      <c r="BU757" s="299">
        <f t="shared" si="425"/>
        <v>0</v>
      </c>
      <c r="BV757" s="299">
        <f t="shared" si="426"/>
        <v>0</v>
      </c>
      <c r="BW757" s="44">
        <f t="shared" si="427"/>
        <v>0</v>
      </c>
      <c r="BX757" s="44">
        <f t="shared" si="428"/>
        <v>0</v>
      </c>
      <c r="BY757" s="11">
        <f t="shared" si="429"/>
        <v>0</v>
      </c>
      <c r="BZ757" s="14">
        <f t="shared" si="430"/>
        <v>8</v>
      </c>
      <c r="CA757" s="14">
        <f t="shared" si="431"/>
        <v>1</v>
      </c>
      <c r="CB757" s="13">
        <f t="shared" si="432"/>
        <v>0</v>
      </c>
      <c r="CC757" s="13">
        <f t="shared" si="433"/>
        <v>0</v>
      </c>
      <c r="CD757" s="312">
        <f t="shared" si="434"/>
        <v>8</v>
      </c>
      <c r="CE757" s="312">
        <f t="shared" si="435"/>
        <v>1</v>
      </c>
      <c r="CF757" s="313">
        <f t="shared" si="436"/>
        <v>9</v>
      </c>
      <c r="CG757" s="302" t="str">
        <f t="shared" si="437"/>
        <v>OK</v>
      </c>
    </row>
    <row r="758" spans="1:85" ht="14.25" x14ac:dyDescent="0.25">
      <c r="A758" s="6">
        <v>746</v>
      </c>
      <c r="B758" s="495">
        <v>76</v>
      </c>
      <c r="C758" s="495" t="s">
        <v>265</v>
      </c>
      <c r="D758" s="496" t="s">
        <v>24</v>
      </c>
      <c r="E758" s="626">
        <v>60712617</v>
      </c>
      <c r="F758" s="627" t="s">
        <v>871</v>
      </c>
      <c r="G758" s="624" t="s">
        <v>53</v>
      </c>
      <c r="H758" s="9">
        <f>VLOOKUP($E758,'ALL-GTK-MI-MTS-MA'!$E$13:$CF$361,'ALL-GTK-MI-MTS-MA'!H$6,FALSE)</f>
        <v>0</v>
      </c>
      <c r="I758" s="9">
        <f>VLOOKUP($E758,'ALL-GTK-MI-MTS-MA'!$E$13:$CF$361,'ALL-GTK-MI-MTS-MA'!I$6,FALSE)</f>
        <v>0</v>
      </c>
      <c r="J758" s="9">
        <f>VLOOKUP($E758,'ALL-GTK-MI-MTS-MA'!$E$13:$CF$361,'ALL-GTK-MI-MTS-MA'!J$6,FALSE)</f>
        <v>0</v>
      </c>
      <c r="K758" s="9">
        <f>VLOOKUP($E758,'ALL-GTK-MI-MTS-MA'!$E$13:$CF$361,'ALL-GTK-MI-MTS-MA'!K$6,FALSE)</f>
        <v>0</v>
      </c>
      <c r="L758" s="9">
        <f>VLOOKUP($E758,'ALL-GTK-MI-MTS-MA'!$E$13:$CF$361,'ALL-GTK-MI-MTS-MA'!L$6,FALSE)</f>
        <v>0</v>
      </c>
      <c r="M758" s="9">
        <f>VLOOKUP($E758,'ALL-GTK-MI-MTS-MA'!$E$13:$CF$361,'ALL-GTK-MI-MTS-MA'!M$6,FALSE)</f>
        <v>0</v>
      </c>
      <c r="N758" s="9">
        <f>VLOOKUP($E758,'ALL-GTK-MI-MTS-MA'!$E$13:$CF$361,'ALL-GTK-MI-MTS-MA'!N$6,FALSE)</f>
        <v>4</v>
      </c>
      <c r="O758" s="9">
        <f>VLOOKUP($E758,'ALL-GTK-MI-MTS-MA'!$E$13:$CF$361,'ALL-GTK-MI-MTS-MA'!O$6,FALSE)</f>
        <v>4</v>
      </c>
      <c r="P758" s="299">
        <f t="shared" si="402"/>
        <v>4</v>
      </c>
      <c r="Q758" s="299">
        <f t="shared" si="403"/>
        <v>4</v>
      </c>
      <c r="R758" s="300">
        <f t="shared" si="404"/>
        <v>8</v>
      </c>
      <c r="S758" s="9">
        <f>VLOOKUP($E758,'ALL-GTK-MI-MTS-MA'!$E$13:$CF$361,'ALL-GTK-MI-MTS-MA'!S$6,FALSE)</f>
        <v>3</v>
      </c>
      <c r="T758" s="9">
        <f>VLOOKUP($E758,'ALL-GTK-MI-MTS-MA'!$E$13:$CF$361,'ALL-GTK-MI-MTS-MA'!T$6,FALSE)</f>
        <v>3</v>
      </c>
      <c r="U758" s="9">
        <f>VLOOKUP($E758,'ALL-GTK-MI-MTS-MA'!$E$13:$CF$361,'ALL-GTK-MI-MTS-MA'!U$6,FALSE)</f>
        <v>0</v>
      </c>
      <c r="V758" s="9">
        <f>VLOOKUP($E758,'ALL-GTK-MI-MTS-MA'!$E$13:$CF$361,'ALL-GTK-MI-MTS-MA'!V$6,FALSE)</f>
        <v>0</v>
      </c>
      <c r="W758" s="9">
        <f>VLOOKUP($E758,'ALL-GTK-MI-MTS-MA'!$E$13:$CF$361,'ALL-GTK-MI-MTS-MA'!W$6,FALSE)</f>
        <v>0</v>
      </c>
      <c r="X758" s="9">
        <f>VLOOKUP($E758,'ALL-GTK-MI-MTS-MA'!$E$13:$CF$361,'ALL-GTK-MI-MTS-MA'!X$6,FALSE)</f>
        <v>0</v>
      </c>
      <c r="Y758" s="299">
        <f t="shared" si="405"/>
        <v>3</v>
      </c>
      <c r="Z758" s="299">
        <f t="shared" si="406"/>
        <v>3</v>
      </c>
      <c r="AA758" s="10">
        <f t="shared" si="407"/>
        <v>6</v>
      </c>
      <c r="AB758" s="44">
        <f t="shared" si="408"/>
        <v>7</v>
      </c>
      <c r="AC758" s="44">
        <f t="shared" si="409"/>
        <v>7</v>
      </c>
      <c r="AD758" s="11">
        <f t="shared" si="410"/>
        <v>14</v>
      </c>
      <c r="AE758" s="9">
        <f>VLOOKUP($E758,'ALL-GTK-MI-MTS-MA'!$E$13:$CF$361,'ALL-GTK-MI-MTS-MA'!AE$6,FALSE)</f>
        <v>1</v>
      </c>
      <c r="AF758" s="9">
        <f>VLOOKUP($E758,'ALL-GTK-MI-MTS-MA'!$E$13:$CF$361,'ALL-GTK-MI-MTS-MA'!AF$6,FALSE)</f>
        <v>1</v>
      </c>
      <c r="AG758" s="10">
        <f t="shared" si="411"/>
        <v>2</v>
      </c>
      <c r="AH758" s="9">
        <f>VLOOKUP($E758,'ALL-GTK-MI-MTS-MA'!$E$13:$CF$361,'ALL-GTK-MI-MTS-MA'!AH$6,FALSE)</f>
        <v>6</v>
      </c>
      <c r="AI758" s="9">
        <f>VLOOKUP($E758,'ALL-GTK-MI-MTS-MA'!$E$13:$CF$361,'ALL-GTK-MI-MTS-MA'!AI$6,FALSE)</f>
        <v>6</v>
      </c>
      <c r="AJ758" s="10">
        <f t="shared" si="412"/>
        <v>12</v>
      </c>
      <c r="AK758" s="44">
        <f t="shared" si="413"/>
        <v>7</v>
      </c>
      <c r="AL758" s="44">
        <f t="shared" si="414"/>
        <v>7</v>
      </c>
      <c r="AM758" s="11">
        <f t="shared" si="415"/>
        <v>14</v>
      </c>
      <c r="AN758" s="299">
        <v>0</v>
      </c>
      <c r="AO758" s="299">
        <v>0</v>
      </c>
      <c r="AP758" s="9">
        <f>VLOOKUP($E758,'ALL-GTK-MI-MTS-MA'!$E$13:$CF$361,'ALL-GTK-MI-MTS-MA'!AP$6,FALSE)</f>
        <v>0</v>
      </c>
      <c r="AQ758" s="9">
        <f>VLOOKUP($E758,'ALL-GTK-MI-MTS-MA'!$E$13:$CF$361,'ALL-GTK-MI-MTS-MA'!AQ$6,FALSE)</f>
        <v>0</v>
      </c>
      <c r="AR758" s="9">
        <f>VLOOKUP($E758,'ALL-GTK-MI-MTS-MA'!$E$13:$CF$361,'ALL-GTK-MI-MTS-MA'!AR$6,FALSE)</f>
        <v>0</v>
      </c>
      <c r="AS758" s="9">
        <f>VLOOKUP($E758,'ALL-GTK-MI-MTS-MA'!$E$13:$CF$361,'ALL-GTK-MI-MTS-MA'!AS$6,FALSE)</f>
        <v>0</v>
      </c>
      <c r="AT758" s="9">
        <f>VLOOKUP($E758,'ALL-GTK-MI-MTS-MA'!$E$13:$CF$361,'ALL-GTK-MI-MTS-MA'!AT$6,FALSE)</f>
        <v>0</v>
      </c>
      <c r="AU758" s="9">
        <f>VLOOKUP($E758,'ALL-GTK-MI-MTS-MA'!$E$13:$CF$361,'ALL-GTK-MI-MTS-MA'!AU$6,FALSE)</f>
        <v>0</v>
      </c>
      <c r="AV758" s="590">
        <f>VLOOKUP($E758,'ALL-GTK-MI-MTS-MA'!$E$13:$CF$361,'ALL-GTK-MI-MTS-MA'!AV$6,FALSE)</f>
        <v>0</v>
      </c>
      <c r="AW758" s="590">
        <f>VLOOKUP($E758,'ALL-GTK-MI-MTS-MA'!$E$13:$CF$361,'ALL-GTK-MI-MTS-MA'!AW$6,FALSE)</f>
        <v>0</v>
      </c>
      <c r="AX758" s="9">
        <f>VLOOKUP($E758,'ALL-GTK-MI-MTS-MA'!$E$13:$CF$361,'ALL-GTK-MI-MTS-MA'!AX$6,FALSE)</f>
        <v>6</v>
      </c>
      <c r="AY758" s="9">
        <f>VLOOKUP($E758,'ALL-GTK-MI-MTS-MA'!$E$13:$CF$361,'ALL-GTK-MI-MTS-MA'!AY$6,FALSE)</f>
        <v>7</v>
      </c>
      <c r="AZ758" s="9">
        <f>VLOOKUP($E758,'ALL-GTK-MI-MTS-MA'!$E$13:$CF$361,'ALL-GTK-MI-MTS-MA'!AZ$6,FALSE)</f>
        <v>1</v>
      </c>
      <c r="BA758" s="9">
        <f>VLOOKUP($E758,'ALL-GTK-MI-MTS-MA'!$E$13:$CF$361,'ALL-GTK-MI-MTS-MA'!BA$6,FALSE)</f>
        <v>0</v>
      </c>
      <c r="BB758" s="9">
        <f>VLOOKUP($E758,'ALL-GTK-MI-MTS-MA'!$E$13:$CF$361,'ALL-GTK-MI-MTS-MA'!BB$6,FALSE)</f>
        <v>0</v>
      </c>
      <c r="BC758" s="9">
        <f>VLOOKUP($E758,'ALL-GTK-MI-MTS-MA'!$E$13:$CF$361,'ALL-GTK-MI-MTS-MA'!BC$6,FALSE)</f>
        <v>0</v>
      </c>
      <c r="BD758" s="310">
        <f t="shared" si="416"/>
        <v>0</v>
      </c>
      <c r="BE758" s="310">
        <f t="shared" si="417"/>
        <v>0</v>
      </c>
      <c r="BF758" s="10">
        <f t="shared" si="418"/>
        <v>0</v>
      </c>
      <c r="BG758" s="311">
        <f t="shared" si="419"/>
        <v>7</v>
      </c>
      <c r="BH758" s="311">
        <f t="shared" si="420"/>
        <v>7</v>
      </c>
      <c r="BI758" s="10">
        <f t="shared" si="421"/>
        <v>14</v>
      </c>
      <c r="BJ758" s="44">
        <f t="shared" si="422"/>
        <v>7</v>
      </c>
      <c r="BK758" s="44">
        <f t="shared" si="423"/>
        <v>7</v>
      </c>
      <c r="BL758" s="11">
        <f t="shared" si="424"/>
        <v>14</v>
      </c>
      <c r="BM758" s="9">
        <f>VLOOKUP($E758,'ALL-GTK-MI-MTS-MA'!$E$13:$CF$361,'ALL-GTK-MI-MTS-MA'!BM$6,FALSE)</f>
        <v>0</v>
      </c>
      <c r="BN758" s="9">
        <f>VLOOKUP($E758,'ALL-GTK-MI-MTS-MA'!$E$13:$CF$361,'ALL-GTK-MI-MTS-MA'!BN$6,FALSE)</f>
        <v>0</v>
      </c>
      <c r="BO758" s="9">
        <f>VLOOKUP($E758,'ALL-GTK-MI-MTS-MA'!$E$13:$CF$361,'ALL-GTK-MI-MTS-MA'!BO$6,FALSE)</f>
        <v>0</v>
      </c>
      <c r="BP758" s="9">
        <f>VLOOKUP($E758,'ALL-GTK-MI-MTS-MA'!$E$13:$CF$361,'ALL-GTK-MI-MTS-MA'!BP$6,FALSE)</f>
        <v>2</v>
      </c>
      <c r="BQ758" s="9">
        <f>VLOOKUP($E758,'ALL-GTK-MI-MTS-MA'!$E$13:$CF$361,'ALL-GTK-MI-MTS-MA'!BQ$6,FALSE)</f>
        <v>0</v>
      </c>
      <c r="BR758" s="9">
        <f>VLOOKUP($E758,'ALL-GTK-MI-MTS-MA'!$E$13:$CF$361,'ALL-GTK-MI-MTS-MA'!BR$6,FALSE)</f>
        <v>0</v>
      </c>
      <c r="BS758" s="9">
        <f>VLOOKUP($E758,'ALL-GTK-MI-MTS-MA'!$E$13:$CF$361,'ALL-GTK-MI-MTS-MA'!BS$6,FALSE)</f>
        <v>0</v>
      </c>
      <c r="BT758" s="9">
        <f>VLOOKUP($E758,'ALL-GTK-MI-MTS-MA'!$E$13:$CF$361,'ALL-GTK-MI-MTS-MA'!BT$6,FALSE)</f>
        <v>0</v>
      </c>
      <c r="BU758" s="299">
        <f t="shared" si="425"/>
        <v>0</v>
      </c>
      <c r="BV758" s="299">
        <f t="shared" si="426"/>
        <v>2</v>
      </c>
      <c r="BW758" s="44">
        <f t="shared" si="427"/>
        <v>0</v>
      </c>
      <c r="BX758" s="44">
        <f t="shared" si="428"/>
        <v>2</v>
      </c>
      <c r="BY758" s="11">
        <f t="shared" si="429"/>
        <v>2</v>
      </c>
      <c r="BZ758" s="14">
        <f t="shared" si="430"/>
        <v>7</v>
      </c>
      <c r="CA758" s="14">
        <f t="shared" si="431"/>
        <v>7</v>
      </c>
      <c r="CB758" s="13">
        <f t="shared" si="432"/>
        <v>0</v>
      </c>
      <c r="CC758" s="13">
        <f t="shared" si="433"/>
        <v>2</v>
      </c>
      <c r="CD758" s="312">
        <f t="shared" si="434"/>
        <v>7</v>
      </c>
      <c r="CE758" s="312">
        <f t="shared" si="435"/>
        <v>9</v>
      </c>
      <c r="CF758" s="313">
        <f t="shared" si="436"/>
        <v>16</v>
      </c>
      <c r="CG758" s="302" t="str">
        <f t="shared" si="437"/>
        <v>OK</v>
      </c>
    </row>
    <row r="759" spans="1:85" ht="14.25" x14ac:dyDescent="0.25">
      <c r="A759" s="6">
        <v>747</v>
      </c>
      <c r="B759" s="495">
        <v>77</v>
      </c>
      <c r="C759" s="495" t="s">
        <v>265</v>
      </c>
      <c r="D759" s="496" t="s">
        <v>24</v>
      </c>
      <c r="E759" s="626">
        <v>60712618</v>
      </c>
      <c r="F759" s="627" t="s">
        <v>872</v>
      </c>
      <c r="G759" s="624" t="s">
        <v>53</v>
      </c>
      <c r="H759" s="9">
        <f>VLOOKUP($E759,'ALL-GTK-MI-MTS-MA'!$E$13:$CF$361,'ALL-GTK-MI-MTS-MA'!H$6,FALSE)</f>
        <v>0</v>
      </c>
      <c r="I759" s="9">
        <f>VLOOKUP($E759,'ALL-GTK-MI-MTS-MA'!$E$13:$CF$361,'ALL-GTK-MI-MTS-MA'!I$6,FALSE)</f>
        <v>0</v>
      </c>
      <c r="J759" s="9">
        <f>VLOOKUP($E759,'ALL-GTK-MI-MTS-MA'!$E$13:$CF$361,'ALL-GTK-MI-MTS-MA'!J$6,FALSE)</f>
        <v>0</v>
      </c>
      <c r="K759" s="9">
        <f>VLOOKUP($E759,'ALL-GTK-MI-MTS-MA'!$E$13:$CF$361,'ALL-GTK-MI-MTS-MA'!K$6,FALSE)</f>
        <v>0</v>
      </c>
      <c r="L759" s="9">
        <f>VLOOKUP($E759,'ALL-GTK-MI-MTS-MA'!$E$13:$CF$361,'ALL-GTK-MI-MTS-MA'!L$6,FALSE)</f>
        <v>0</v>
      </c>
      <c r="M759" s="9">
        <f>VLOOKUP($E759,'ALL-GTK-MI-MTS-MA'!$E$13:$CF$361,'ALL-GTK-MI-MTS-MA'!M$6,FALSE)</f>
        <v>0</v>
      </c>
      <c r="N759" s="9">
        <f>VLOOKUP($E759,'ALL-GTK-MI-MTS-MA'!$E$13:$CF$361,'ALL-GTK-MI-MTS-MA'!N$6,FALSE)</f>
        <v>1</v>
      </c>
      <c r="O759" s="9">
        <f>VLOOKUP($E759,'ALL-GTK-MI-MTS-MA'!$E$13:$CF$361,'ALL-GTK-MI-MTS-MA'!O$6,FALSE)</f>
        <v>1</v>
      </c>
      <c r="P759" s="299">
        <f t="shared" si="402"/>
        <v>1</v>
      </c>
      <c r="Q759" s="299">
        <f t="shared" si="403"/>
        <v>1</v>
      </c>
      <c r="R759" s="300">
        <f t="shared" si="404"/>
        <v>2</v>
      </c>
      <c r="S759" s="9">
        <f>VLOOKUP($E759,'ALL-GTK-MI-MTS-MA'!$E$13:$CF$361,'ALL-GTK-MI-MTS-MA'!S$6,FALSE)</f>
        <v>6</v>
      </c>
      <c r="T759" s="9">
        <f>VLOOKUP($E759,'ALL-GTK-MI-MTS-MA'!$E$13:$CF$361,'ALL-GTK-MI-MTS-MA'!T$6,FALSE)</f>
        <v>7</v>
      </c>
      <c r="U759" s="9">
        <f>VLOOKUP($E759,'ALL-GTK-MI-MTS-MA'!$E$13:$CF$361,'ALL-GTK-MI-MTS-MA'!U$6,FALSE)</f>
        <v>0</v>
      </c>
      <c r="V759" s="9">
        <f>VLOOKUP($E759,'ALL-GTK-MI-MTS-MA'!$E$13:$CF$361,'ALL-GTK-MI-MTS-MA'!V$6,FALSE)</f>
        <v>0</v>
      </c>
      <c r="W759" s="9">
        <f>VLOOKUP($E759,'ALL-GTK-MI-MTS-MA'!$E$13:$CF$361,'ALL-GTK-MI-MTS-MA'!W$6,FALSE)</f>
        <v>0</v>
      </c>
      <c r="X759" s="9">
        <f>VLOOKUP($E759,'ALL-GTK-MI-MTS-MA'!$E$13:$CF$361,'ALL-GTK-MI-MTS-MA'!X$6,FALSE)</f>
        <v>0</v>
      </c>
      <c r="Y759" s="299">
        <f t="shared" si="405"/>
        <v>6</v>
      </c>
      <c r="Z759" s="299">
        <f t="shared" si="406"/>
        <v>7</v>
      </c>
      <c r="AA759" s="10">
        <f t="shared" si="407"/>
        <v>13</v>
      </c>
      <c r="AB759" s="44">
        <f t="shared" si="408"/>
        <v>7</v>
      </c>
      <c r="AC759" s="44">
        <f t="shared" si="409"/>
        <v>8</v>
      </c>
      <c r="AD759" s="11">
        <f t="shared" si="410"/>
        <v>15</v>
      </c>
      <c r="AE759" s="9">
        <f>VLOOKUP($E759,'ALL-GTK-MI-MTS-MA'!$E$13:$CF$361,'ALL-GTK-MI-MTS-MA'!AE$6,FALSE)</f>
        <v>2</v>
      </c>
      <c r="AF759" s="9">
        <f>VLOOKUP($E759,'ALL-GTK-MI-MTS-MA'!$E$13:$CF$361,'ALL-GTK-MI-MTS-MA'!AF$6,FALSE)</f>
        <v>1</v>
      </c>
      <c r="AG759" s="10">
        <f t="shared" si="411"/>
        <v>3</v>
      </c>
      <c r="AH759" s="9">
        <f>VLOOKUP($E759,'ALL-GTK-MI-MTS-MA'!$E$13:$CF$361,'ALL-GTK-MI-MTS-MA'!AH$6,FALSE)</f>
        <v>5</v>
      </c>
      <c r="AI759" s="9">
        <f>VLOOKUP($E759,'ALL-GTK-MI-MTS-MA'!$E$13:$CF$361,'ALL-GTK-MI-MTS-MA'!AI$6,FALSE)</f>
        <v>7</v>
      </c>
      <c r="AJ759" s="10">
        <f t="shared" si="412"/>
        <v>12</v>
      </c>
      <c r="AK759" s="44">
        <f t="shared" si="413"/>
        <v>7</v>
      </c>
      <c r="AL759" s="44">
        <f t="shared" si="414"/>
        <v>8</v>
      </c>
      <c r="AM759" s="11">
        <f t="shared" si="415"/>
        <v>15</v>
      </c>
      <c r="AN759" s="299">
        <v>0</v>
      </c>
      <c r="AO759" s="299">
        <v>0</v>
      </c>
      <c r="AP759" s="9">
        <f>VLOOKUP($E759,'ALL-GTK-MI-MTS-MA'!$E$13:$CF$361,'ALL-GTK-MI-MTS-MA'!AP$6,FALSE)</f>
        <v>0</v>
      </c>
      <c r="AQ759" s="9">
        <f>VLOOKUP($E759,'ALL-GTK-MI-MTS-MA'!$E$13:$CF$361,'ALL-GTK-MI-MTS-MA'!AQ$6,FALSE)</f>
        <v>0</v>
      </c>
      <c r="AR759" s="9">
        <f>VLOOKUP($E759,'ALL-GTK-MI-MTS-MA'!$E$13:$CF$361,'ALL-GTK-MI-MTS-MA'!AR$6,FALSE)</f>
        <v>0</v>
      </c>
      <c r="AS759" s="9">
        <f>VLOOKUP($E759,'ALL-GTK-MI-MTS-MA'!$E$13:$CF$361,'ALL-GTK-MI-MTS-MA'!AS$6,FALSE)</f>
        <v>0</v>
      </c>
      <c r="AT759" s="9">
        <f>VLOOKUP($E759,'ALL-GTK-MI-MTS-MA'!$E$13:$CF$361,'ALL-GTK-MI-MTS-MA'!AT$6,FALSE)</f>
        <v>0</v>
      </c>
      <c r="AU759" s="9">
        <f>VLOOKUP($E759,'ALL-GTK-MI-MTS-MA'!$E$13:$CF$361,'ALL-GTK-MI-MTS-MA'!AU$6,FALSE)</f>
        <v>0</v>
      </c>
      <c r="AV759" s="590">
        <f>VLOOKUP($E759,'ALL-GTK-MI-MTS-MA'!$E$13:$CF$361,'ALL-GTK-MI-MTS-MA'!AV$6,FALSE)</f>
        <v>0</v>
      </c>
      <c r="AW759" s="590">
        <f>VLOOKUP($E759,'ALL-GTK-MI-MTS-MA'!$E$13:$CF$361,'ALL-GTK-MI-MTS-MA'!AW$6,FALSE)</f>
        <v>0</v>
      </c>
      <c r="AX759" s="9">
        <f>VLOOKUP($E759,'ALL-GTK-MI-MTS-MA'!$E$13:$CF$361,'ALL-GTK-MI-MTS-MA'!AX$6,FALSE)</f>
        <v>7</v>
      </c>
      <c r="AY759" s="9">
        <f>VLOOKUP($E759,'ALL-GTK-MI-MTS-MA'!$E$13:$CF$361,'ALL-GTK-MI-MTS-MA'!AY$6,FALSE)</f>
        <v>8</v>
      </c>
      <c r="AZ759" s="9">
        <f>VLOOKUP($E759,'ALL-GTK-MI-MTS-MA'!$E$13:$CF$361,'ALL-GTK-MI-MTS-MA'!AZ$6,FALSE)</f>
        <v>0</v>
      </c>
      <c r="BA759" s="9">
        <f>VLOOKUP($E759,'ALL-GTK-MI-MTS-MA'!$E$13:$CF$361,'ALL-GTK-MI-MTS-MA'!BA$6,FALSE)</f>
        <v>0</v>
      </c>
      <c r="BB759" s="9">
        <f>VLOOKUP($E759,'ALL-GTK-MI-MTS-MA'!$E$13:$CF$361,'ALL-GTK-MI-MTS-MA'!BB$6,FALSE)</f>
        <v>0</v>
      </c>
      <c r="BC759" s="9">
        <f>VLOOKUP($E759,'ALL-GTK-MI-MTS-MA'!$E$13:$CF$361,'ALL-GTK-MI-MTS-MA'!BC$6,FALSE)</f>
        <v>0</v>
      </c>
      <c r="BD759" s="310">
        <f t="shared" si="416"/>
        <v>0</v>
      </c>
      <c r="BE759" s="310">
        <f t="shared" si="417"/>
        <v>0</v>
      </c>
      <c r="BF759" s="10">
        <f t="shared" si="418"/>
        <v>0</v>
      </c>
      <c r="BG759" s="311">
        <f t="shared" si="419"/>
        <v>7</v>
      </c>
      <c r="BH759" s="311">
        <f t="shared" si="420"/>
        <v>8</v>
      </c>
      <c r="BI759" s="10">
        <f t="shared" si="421"/>
        <v>15</v>
      </c>
      <c r="BJ759" s="44">
        <f t="shared" si="422"/>
        <v>7</v>
      </c>
      <c r="BK759" s="44">
        <f t="shared" si="423"/>
        <v>8</v>
      </c>
      <c r="BL759" s="11">
        <f t="shared" si="424"/>
        <v>15</v>
      </c>
      <c r="BM759" s="9">
        <f>VLOOKUP($E759,'ALL-GTK-MI-MTS-MA'!$E$13:$CF$361,'ALL-GTK-MI-MTS-MA'!BM$6,FALSE)</f>
        <v>0</v>
      </c>
      <c r="BN759" s="9">
        <f>VLOOKUP($E759,'ALL-GTK-MI-MTS-MA'!$E$13:$CF$361,'ALL-GTK-MI-MTS-MA'!BN$6,FALSE)</f>
        <v>0</v>
      </c>
      <c r="BO759" s="9">
        <f>VLOOKUP($E759,'ALL-GTK-MI-MTS-MA'!$E$13:$CF$361,'ALL-GTK-MI-MTS-MA'!BO$6,FALSE)</f>
        <v>0</v>
      </c>
      <c r="BP759" s="9">
        <f>VLOOKUP($E759,'ALL-GTK-MI-MTS-MA'!$E$13:$CF$361,'ALL-GTK-MI-MTS-MA'!BP$6,FALSE)</f>
        <v>0</v>
      </c>
      <c r="BQ759" s="9">
        <f>VLOOKUP($E759,'ALL-GTK-MI-MTS-MA'!$E$13:$CF$361,'ALL-GTK-MI-MTS-MA'!BQ$6,FALSE)</f>
        <v>0</v>
      </c>
      <c r="BR759" s="9">
        <f>VLOOKUP($E759,'ALL-GTK-MI-MTS-MA'!$E$13:$CF$361,'ALL-GTK-MI-MTS-MA'!BR$6,FALSE)</f>
        <v>0</v>
      </c>
      <c r="BS759" s="9">
        <f>VLOOKUP($E759,'ALL-GTK-MI-MTS-MA'!$E$13:$CF$361,'ALL-GTK-MI-MTS-MA'!BS$6,FALSE)</f>
        <v>0</v>
      </c>
      <c r="BT759" s="9">
        <f>VLOOKUP($E759,'ALL-GTK-MI-MTS-MA'!$E$13:$CF$361,'ALL-GTK-MI-MTS-MA'!BT$6,FALSE)</f>
        <v>0</v>
      </c>
      <c r="BU759" s="299">
        <f t="shared" si="425"/>
        <v>0</v>
      </c>
      <c r="BV759" s="299">
        <f t="shared" si="426"/>
        <v>0</v>
      </c>
      <c r="BW759" s="44">
        <f t="shared" si="427"/>
        <v>0</v>
      </c>
      <c r="BX759" s="44">
        <f t="shared" si="428"/>
        <v>0</v>
      </c>
      <c r="BY759" s="11">
        <f t="shared" si="429"/>
        <v>0</v>
      </c>
      <c r="BZ759" s="14">
        <f t="shared" si="430"/>
        <v>7</v>
      </c>
      <c r="CA759" s="14">
        <f t="shared" si="431"/>
        <v>8</v>
      </c>
      <c r="CB759" s="13">
        <f t="shared" si="432"/>
        <v>0</v>
      </c>
      <c r="CC759" s="13">
        <f t="shared" si="433"/>
        <v>0</v>
      </c>
      <c r="CD759" s="312">
        <f t="shared" si="434"/>
        <v>7</v>
      </c>
      <c r="CE759" s="312">
        <f t="shared" si="435"/>
        <v>8</v>
      </c>
      <c r="CF759" s="313">
        <f t="shared" si="436"/>
        <v>15</v>
      </c>
      <c r="CG759" s="302" t="str">
        <f t="shared" si="437"/>
        <v>OK</v>
      </c>
    </row>
    <row r="760" spans="1:85" ht="14.25" x14ac:dyDescent="0.25">
      <c r="A760" s="6">
        <v>748</v>
      </c>
      <c r="B760" s="495">
        <v>78</v>
      </c>
      <c r="C760" s="495" t="s">
        <v>265</v>
      </c>
      <c r="D760" s="496" t="s">
        <v>24</v>
      </c>
      <c r="E760" s="626">
        <v>60712619</v>
      </c>
      <c r="F760" s="627" t="s">
        <v>873</v>
      </c>
      <c r="G760" s="624" t="s">
        <v>53</v>
      </c>
      <c r="H760" s="9">
        <f>VLOOKUP($E760,'ALL-GTK-MI-MTS-MA'!$E$13:$CF$361,'ALL-GTK-MI-MTS-MA'!H$6,FALSE)</f>
        <v>0</v>
      </c>
      <c r="I760" s="9">
        <f>VLOOKUP($E760,'ALL-GTK-MI-MTS-MA'!$E$13:$CF$361,'ALL-GTK-MI-MTS-MA'!I$6,FALSE)</f>
        <v>0</v>
      </c>
      <c r="J760" s="9">
        <f>VLOOKUP($E760,'ALL-GTK-MI-MTS-MA'!$E$13:$CF$361,'ALL-GTK-MI-MTS-MA'!J$6,FALSE)</f>
        <v>0</v>
      </c>
      <c r="K760" s="9">
        <f>VLOOKUP($E760,'ALL-GTK-MI-MTS-MA'!$E$13:$CF$361,'ALL-GTK-MI-MTS-MA'!K$6,FALSE)</f>
        <v>0</v>
      </c>
      <c r="L760" s="9">
        <f>VLOOKUP($E760,'ALL-GTK-MI-MTS-MA'!$E$13:$CF$361,'ALL-GTK-MI-MTS-MA'!L$6,FALSE)</f>
        <v>0</v>
      </c>
      <c r="M760" s="9">
        <f>VLOOKUP($E760,'ALL-GTK-MI-MTS-MA'!$E$13:$CF$361,'ALL-GTK-MI-MTS-MA'!M$6,FALSE)</f>
        <v>0</v>
      </c>
      <c r="N760" s="9">
        <f>VLOOKUP($E760,'ALL-GTK-MI-MTS-MA'!$E$13:$CF$361,'ALL-GTK-MI-MTS-MA'!N$6,FALSE)</f>
        <v>0</v>
      </c>
      <c r="O760" s="9">
        <f>VLOOKUP($E760,'ALL-GTK-MI-MTS-MA'!$E$13:$CF$361,'ALL-GTK-MI-MTS-MA'!O$6,FALSE)</f>
        <v>1</v>
      </c>
      <c r="P760" s="299">
        <f t="shared" si="402"/>
        <v>0</v>
      </c>
      <c r="Q760" s="299">
        <f t="shared" si="403"/>
        <v>1</v>
      </c>
      <c r="R760" s="300">
        <f t="shared" si="404"/>
        <v>1</v>
      </c>
      <c r="S760" s="9">
        <f>VLOOKUP($E760,'ALL-GTK-MI-MTS-MA'!$E$13:$CF$361,'ALL-GTK-MI-MTS-MA'!S$6,FALSE)</f>
        <v>5</v>
      </c>
      <c r="T760" s="9">
        <f>VLOOKUP($E760,'ALL-GTK-MI-MTS-MA'!$E$13:$CF$361,'ALL-GTK-MI-MTS-MA'!T$6,FALSE)</f>
        <v>3</v>
      </c>
      <c r="U760" s="9">
        <f>VLOOKUP($E760,'ALL-GTK-MI-MTS-MA'!$E$13:$CF$361,'ALL-GTK-MI-MTS-MA'!U$6,FALSE)</f>
        <v>0</v>
      </c>
      <c r="V760" s="9">
        <f>VLOOKUP($E760,'ALL-GTK-MI-MTS-MA'!$E$13:$CF$361,'ALL-GTK-MI-MTS-MA'!V$6,FALSE)</f>
        <v>0</v>
      </c>
      <c r="W760" s="9">
        <f>VLOOKUP($E760,'ALL-GTK-MI-MTS-MA'!$E$13:$CF$361,'ALL-GTK-MI-MTS-MA'!W$6,FALSE)</f>
        <v>0</v>
      </c>
      <c r="X760" s="9">
        <f>VLOOKUP($E760,'ALL-GTK-MI-MTS-MA'!$E$13:$CF$361,'ALL-GTK-MI-MTS-MA'!X$6,FALSE)</f>
        <v>0</v>
      </c>
      <c r="Y760" s="299">
        <f t="shared" si="405"/>
        <v>5</v>
      </c>
      <c r="Z760" s="299">
        <f t="shared" si="406"/>
        <v>3</v>
      </c>
      <c r="AA760" s="10">
        <f t="shared" si="407"/>
        <v>8</v>
      </c>
      <c r="AB760" s="44">
        <f t="shared" si="408"/>
        <v>5</v>
      </c>
      <c r="AC760" s="44">
        <f t="shared" si="409"/>
        <v>4</v>
      </c>
      <c r="AD760" s="11">
        <f t="shared" si="410"/>
        <v>9</v>
      </c>
      <c r="AE760" s="9">
        <f>VLOOKUP($E760,'ALL-GTK-MI-MTS-MA'!$E$13:$CF$361,'ALL-GTK-MI-MTS-MA'!AE$6,FALSE)</f>
        <v>2</v>
      </c>
      <c r="AF760" s="9">
        <f>VLOOKUP($E760,'ALL-GTK-MI-MTS-MA'!$E$13:$CF$361,'ALL-GTK-MI-MTS-MA'!AF$6,FALSE)</f>
        <v>1</v>
      </c>
      <c r="AG760" s="10">
        <f t="shared" si="411"/>
        <v>3</v>
      </c>
      <c r="AH760" s="9">
        <f>VLOOKUP($E760,'ALL-GTK-MI-MTS-MA'!$E$13:$CF$361,'ALL-GTK-MI-MTS-MA'!AH$6,FALSE)</f>
        <v>3</v>
      </c>
      <c r="AI760" s="9">
        <f>VLOOKUP($E760,'ALL-GTK-MI-MTS-MA'!$E$13:$CF$361,'ALL-GTK-MI-MTS-MA'!AI$6,FALSE)</f>
        <v>3</v>
      </c>
      <c r="AJ760" s="10">
        <f t="shared" si="412"/>
        <v>6</v>
      </c>
      <c r="AK760" s="44">
        <f t="shared" si="413"/>
        <v>5</v>
      </c>
      <c r="AL760" s="44">
        <f t="shared" si="414"/>
        <v>4</v>
      </c>
      <c r="AM760" s="11">
        <f t="shared" si="415"/>
        <v>9</v>
      </c>
      <c r="AN760" s="299">
        <v>0</v>
      </c>
      <c r="AO760" s="299">
        <v>0</v>
      </c>
      <c r="AP760" s="9">
        <f>VLOOKUP($E760,'ALL-GTK-MI-MTS-MA'!$E$13:$CF$361,'ALL-GTK-MI-MTS-MA'!AP$6,FALSE)</f>
        <v>0</v>
      </c>
      <c r="AQ760" s="9">
        <f>VLOOKUP($E760,'ALL-GTK-MI-MTS-MA'!$E$13:$CF$361,'ALL-GTK-MI-MTS-MA'!AQ$6,FALSE)</f>
        <v>0</v>
      </c>
      <c r="AR760" s="9">
        <f>VLOOKUP($E760,'ALL-GTK-MI-MTS-MA'!$E$13:$CF$361,'ALL-GTK-MI-MTS-MA'!AR$6,FALSE)</f>
        <v>0</v>
      </c>
      <c r="AS760" s="9">
        <f>VLOOKUP($E760,'ALL-GTK-MI-MTS-MA'!$E$13:$CF$361,'ALL-GTK-MI-MTS-MA'!AS$6,FALSE)</f>
        <v>0</v>
      </c>
      <c r="AT760" s="9">
        <f>VLOOKUP($E760,'ALL-GTK-MI-MTS-MA'!$E$13:$CF$361,'ALL-GTK-MI-MTS-MA'!AT$6,FALSE)</f>
        <v>0</v>
      </c>
      <c r="AU760" s="9">
        <f>VLOOKUP($E760,'ALL-GTK-MI-MTS-MA'!$E$13:$CF$361,'ALL-GTK-MI-MTS-MA'!AU$6,FALSE)</f>
        <v>0</v>
      </c>
      <c r="AV760" s="590">
        <f>VLOOKUP($E760,'ALL-GTK-MI-MTS-MA'!$E$13:$CF$361,'ALL-GTK-MI-MTS-MA'!AV$6,FALSE)</f>
        <v>0</v>
      </c>
      <c r="AW760" s="590">
        <f>VLOOKUP($E760,'ALL-GTK-MI-MTS-MA'!$E$13:$CF$361,'ALL-GTK-MI-MTS-MA'!AW$6,FALSE)</f>
        <v>0</v>
      </c>
      <c r="AX760" s="9">
        <f>VLOOKUP($E760,'ALL-GTK-MI-MTS-MA'!$E$13:$CF$361,'ALL-GTK-MI-MTS-MA'!AX$6,FALSE)</f>
        <v>5</v>
      </c>
      <c r="AY760" s="9">
        <f>VLOOKUP($E760,'ALL-GTK-MI-MTS-MA'!$E$13:$CF$361,'ALL-GTK-MI-MTS-MA'!AY$6,FALSE)</f>
        <v>4</v>
      </c>
      <c r="AZ760" s="9">
        <f>VLOOKUP($E760,'ALL-GTK-MI-MTS-MA'!$E$13:$CF$361,'ALL-GTK-MI-MTS-MA'!AZ$6,FALSE)</f>
        <v>0</v>
      </c>
      <c r="BA760" s="9">
        <f>VLOOKUP($E760,'ALL-GTK-MI-MTS-MA'!$E$13:$CF$361,'ALL-GTK-MI-MTS-MA'!BA$6,FALSE)</f>
        <v>0</v>
      </c>
      <c r="BB760" s="9">
        <f>VLOOKUP($E760,'ALL-GTK-MI-MTS-MA'!$E$13:$CF$361,'ALL-GTK-MI-MTS-MA'!BB$6,FALSE)</f>
        <v>0</v>
      </c>
      <c r="BC760" s="9">
        <f>VLOOKUP($E760,'ALL-GTK-MI-MTS-MA'!$E$13:$CF$361,'ALL-GTK-MI-MTS-MA'!BC$6,FALSE)</f>
        <v>0</v>
      </c>
      <c r="BD760" s="310">
        <f t="shared" si="416"/>
        <v>0</v>
      </c>
      <c r="BE760" s="310">
        <f t="shared" si="417"/>
        <v>0</v>
      </c>
      <c r="BF760" s="10">
        <f t="shared" si="418"/>
        <v>0</v>
      </c>
      <c r="BG760" s="311">
        <f t="shared" si="419"/>
        <v>5</v>
      </c>
      <c r="BH760" s="311">
        <f t="shared" si="420"/>
        <v>4</v>
      </c>
      <c r="BI760" s="10">
        <f t="shared" si="421"/>
        <v>9</v>
      </c>
      <c r="BJ760" s="44">
        <f t="shared" si="422"/>
        <v>5</v>
      </c>
      <c r="BK760" s="44">
        <f t="shared" si="423"/>
        <v>4</v>
      </c>
      <c r="BL760" s="11">
        <f t="shared" si="424"/>
        <v>9</v>
      </c>
      <c r="BM760" s="9">
        <f>VLOOKUP($E760,'ALL-GTK-MI-MTS-MA'!$E$13:$CF$361,'ALL-GTK-MI-MTS-MA'!BM$6,FALSE)</f>
        <v>0</v>
      </c>
      <c r="BN760" s="9">
        <f>VLOOKUP($E760,'ALL-GTK-MI-MTS-MA'!$E$13:$CF$361,'ALL-GTK-MI-MTS-MA'!BN$6,FALSE)</f>
        <v>0</v>
      </c>
      <c r="BO760" s="9">
        <f>VLOOKUP($E760,'ALL-GTK-MI-MTS-MA'!$E$13:$CF$361,'ALL-GTK-MI-MTS-MA'!BO$6,FALSE)</f>
        <v>0</v>
      </c>
      <c r="BP760" s="9">
        <f>VLOOKUP($E760,'ALL-GTK-MI-MTS-MA'!$E$13:$CF$361,'ALL-GTK-MI-MTS-MA'!BP$6,FALSE)</f>
        <v>0</v>
      </c>
      <c r="BQ760" s="9">
        <f>VLOOKUP($E760,'ALL-GTK-MI-MTS-MA'!$E$13:$CF$361,'ALL-GTK-MI-MTS-MA'!BQ$6,FALSE)</f>
        <v>0</v>
      </c>
      <c r="BR760" s="9">
        <f>VLOOKUP($E760,'ALL-GTK-MI-MTS-MA'!$E$13:$CF$361,'ALL-GTK-MI-MTS-MA'!BR$6,FALSE)</f>
        <v>0</v>
      </c>
      <c r="BS760" s="9">
        <f>VLOOKUP($E760,'ALL-GTK-MI-MTS-MA'!$E$13:$CF$361,'ALL-GTK-MI-MTS-MA'!BS$6,FALSE)</f>
        <v>0</v>
      </c>
      <c r="BT760" s="9">
        <f>VLOOKUP($E760,'ALL-GTK-MI-MTS-MA'!$E$13:$CF$361,'ALL-GTK-MI-MTS-MA'!BT$6,FALSE)</f>
        <v>0</v>
      </c>
      <c r="BU760" s="299">
        <f t="shared" si="425"/>
        <v>0</v>
      </c>
      <c r="BV760" s="299">
        <f t="shared" si="426"/>
        <v>0</v>
      </c>
      <c r="BW760" s="44">
        <f t="shared" si="427"/>
        <v>0</v>
      </c>
      <c r="BX760" s="44">
        <f t="shared" si="428"/>
        <v>0</v>
      </c>
      <c r="BY760" s="11">
        <f t="shared" si="429"/>
        <v>0</v>
      </c>
      <c r="BZ760" s="14">
        <f t="shared" si="430"/>
        <v>5</v>
      </c>
      <c r="CA760" s="14">
        <f t="shared" si="431"/>
        <v>4</v>
      </c>
      <c r="CB760" s="13">
        <f t="shared" si="432"/>
        <v>0</v>
      </c>
      <c r="CC760" s="13">
        <f t="shared" si="433"/>
        <v>0</v>
      </c>
      <c r="CD760" s="312">
        <f t="shared" si="434"/>
        <v>5</v>
      </c>
      <c r="CE760" s="312">
        <f t="shared" si="435"/>
        <v>4</v>
      </c>
      <c r="CF760" s="313">
        <f t="shared" si="436"/>
        <v>9</v>
      </c>
      <c r="CG760" s="302" t="str">
        <f t="shared" si="437"/>
        <v>OK</v>
      </c>
    </row>
    <row r="761" spans="1:85" ht="14.25" x14ac:dyDescent="0.25">
      <c r="A761" s="6">
        <v>749</v>
      </c>
      <c r="B761" s="495">
        <v>79</v>
      </c>
      <c r="C761" s="495" t="s">
        <v>265</v>
      </c>
      <c r="D761" s="496" t="s">
        <v>24</v>
      </c>
      <c r="E761" s="626">
        <v>60712620</v>
      </c>
      <c r="F761" s="627" t="s">
        <v>874</v>
      </c>
      <c r="G761" s="624" t="s">
        <v>53</v>
      </c>
      <c r="H761" s="9">
        <f>VLOOKUP($E761,'ALL-GTK-MI-MTS-MA'!$E$13:$CF$361,'ALL-GTK-MI-MTS-MA'!H$6,FALSE)</f>
        <v>0</v>
      </c>
      <c r="I761" s="9">
        <f>VLOOKUP($E761,'ALL-GTK-MI-MTS-MA'!$E$13:$CF$361,'ALL-GTK-MI-MTS-MA'!I$6,FALSE)</f>
        <v>0</v>
      </c>
      <c r="J761" s="9">
        <f>VLOOKUP($E761,'ALL-GTK-MI-MTS-MA'!$E$13:$CF$361,'ALL-GTK-MI-MTS-MA'!J$6,FALSE)</f>
        <v>0</v>
      </c>
      <c r="K761" s="9">
        <f>VLOOKUP($E761,'ALL-GTK-MI-MTS-MA'!$E$13:$CF$361,'ALL-GTK-MI-MTS-MA'!K$6,FALSE)</f>
        <v>0</v>
      </c>
      <c r="L761" s="9">
        <f>VLOOKUP($E761,'ALL-GTK-MI-MTS-MA'!$E$13:$CF$361,'ALL-GTK-MI-MTS-MA'!L$6,FALSE)</f>
        <v>0</v>
      </c>
      <c r="M761" s="9">
        <f>VLOOKUP($E761,'ALL-GTK-MI-MTS-MA'!$E$13:$CF$361,'ALL-GTK-MI-MTS-MA'!M$6,FALSE)</f>
        <v>0</v>
      </c>
      <c r="N761" s="9">
        <f>VLOOKUP($E761,'ALL-GTK-MI-MTS-MA'!$E$13:$CF$361,'ALL-GTK-MI-MTS-MA'!N$6,FALSE)</f>
        <v>0</v>
      </c>
      <c r="O761" s="9">
        <f>VLOOKUP($E761,'ALL-GTK-MI-MTS-MA'!$E$13:$CF$361,'ALL-GTK-MI-MTS-MA'!O$6,FALSE)</f>
        <v>1</v>
      </c>
      <c r="P761" s="299">
        <f t="shared" si="402"/>
        <v>0</v>
      </c>
      <c r="Q761" s="299">
        <f t="shared" si="403"/>
        <v>1</v>
      </c>
      <c r="R761" s="300">
        <f t="shared" si="404"/>
        <v>1</v>
      </c>
      <c r="S761" s="9">
        <f>VLOOKUP($E761,'ALL-GTK-MI-MTS-MA'!$E$13:$CF$361,'ALL-GTK-MI-MTS-MA'!S$6,FALSE)</f>
        <v>3</v>
      </c>
      <c r="T761" s="9">
        <f>VLOOKUP($E761,'ALL-GTK-MI-MTS-MA'!$E$13:$CF$361,'ALL-GTK-MI-MTS-MA'!T$6,FALSE)</f>
        <v>3</v>
      </c>
      <c r="U761" s="9">
        <f>VLOOKUP($E761,'ALL-GTK-MI-MTS-MA'!$E$13:$CF$361,'ALL-GTK-MI-MTS-MA'!U$6,FALSE)</f>
        <v>0</v>
      </c>
      <c r="V761" s="9">
        <f>VLOOKUP($E761,'ALL-GTK-MI-MTS-MA'!$E$13:$CF$361,'ALL-GTK-MI-MTS-MA'!V$6,FALSE)</f>
        <v>0</v>
      </c>
      <c r="W761" s="9">
        <f>VLOOKUP($E761,'ALL-GTK-MI-MTS-MA'!$E$13:$CF$361,'ALL-GTK-MI-MTS-MA'!W$6,FALSE)</f>
        <v>0</v>
      </c>
      <c r="X761" s="9">
        <f>VLOOKUP($E761,'ALL-GTK-MI-MTS-MA'!$E$13:$CF$361,'ALL-GTK-MI-MTS-MA'!X$6,FALSE)</f>
        <v>0</v>
      </c>
      <c r="Y761" s="299">
        <f t="shared" si="405"/>
        <v>3</v>
      </c>
      <c r="Z761" s="299">
        <f t="shared" si="406"/>
        <v>3</v>
      </c>
      <c r="AA761" s="10">
        <f t="shared" si="407"/>
        <v>6</v>
      </c>
      <c r="AB761" s="44">
        <f t="shared" si="408"/>
        <v>3</v>
      </c>
      <c r="AC761" s="44">
        <f t="shared" si="409"/>
        <v>4</v>
      </c>
      <c r="AD761" s="11">
        <f t="shared" si="410"/>
        <v>7</v>
      </c>
      <c r="AE761" s="9">
        <f>VLOOKUP($E761,'ALL-GTK-MI-MTS-MA'!$E$13:$CF$361,'ALL-GTK-MI-MTS-MA'!AE$6,FALSE)</f>
        <v>0</v>
      </c>
      <c r="AF761" s="9">
        <f>VLOOKUP($E761,'ALL-GTK-MI-MTS-MA'!$E$13:$CF$361,'ALL-GTK-MI-MTS-MA'!AF$6,FALSE)</f>
        <v>1</v>
      </c>
      <c r="AG761" s="10">
        <f t="shared" si="411"/>
        <v>1</v>
      </c>
      <c r="AH761" s="9">
        <f>VLOOKUP($E761,'ALL-GTK-MI-MTS-MA'!$E$13:$CF$361,'ALL-GTK-MI-MTS-MA'!AH$6,FALSE)</f>
        <v>3</v>
      </c>
      <c r="AI761" s="9">
        <f>VLOOKUP($E761,'ALL-GTK-MI-MTS-MA'!$E$13:$CF$361,'ALL-GTK-MI-MTS-MA'!AI$6,FALSE)</f>
        <v>3</v>
      </c>
      <c r="AJ761" s="10">
        <f t="shared" si="412"/>
        <v>6</v>
      </c>
      <c r="AK761" s="44">
        <f t="shared" si="413"/>
        <v>3</v>
      </c>
      <c r="AL761" s="44">
        <f t="shared" si="414"/>
        <v>4</v>
      </c>
      <c r="AM761" s="11">
        <f t="shared" si="415"/>
        <v>7</v>
      </c>
      <c r="AN761" s="299">
        <v>0</v>
      </c>
      <c r="AO761" s="299">
        <v>0</v>
      </c>
      <c r="AP761" s="9">
        <f>VLOOKUP($E761,'ALL-GTK-MI-MTS-MA'!$E$13:$CF$361,'ALL-GTK-MI-MTS-MA'!AP$6,FALSE)</f>
        <v>0</v>
      </c>
      <c r="AQ761" s="9">
        <f>VLOOKUP($E761,'ALL-GTK-MI-MTS-MA'!$E$13:$CF$361,'ALL-GTK-MI-MTS-MA'!AQ$6,FALSE)</f>
        <v>0</v>
      </c>
      <c r="AR761" s="9">
        <f>VLOOKUP($E761,'ALL-GTK-MI-MTS-MA'!$E$13:$CF$361,'ALL-GTK-MI-MTS-MA'!AR$6,FALSE)</f>
        <v>0</v>
      </c>
      <c r="AS761" s="9">
        <f>VLOOKUP($E761,'ALL-GTK-MI-MTS-MA'!$E$13:$CF$361,'ALL-GTK-MI-MTS-MA'!AS$6,FALSE)</f>
        <v>0</v>
      </c>
      <c r="AT761" s="9">
        <f>VLOOKUP($E761,'ALL-GTK-MI-MTS-MA'!$E$13:$CF$361,'ALL-GTK-MI-MTS-MA'!AT$6,FALSE)</f>
        <v>0</v>
      </c>
      <c r="AU761" s="9">
        <f>VLOOKUP($E761,'ALL-GTK-MI-MTS-MA'!$E$13:$CF$361,'ALL-GTK-MI-MTS-MA'!AU$6,FALSE)</f>
        <v>0</v>
      </c>
      <c r="AV761" s="590">
        <f>VLOOKUP($E761,'ALL-GTK-MI-MTS-MA'!$E$13:$CF$361,'ALL-GTK-MI-MTS-MA'!AV$6,FALSE)</f>
        <v>0</v>
      </c>
      <c r="AW761" s="590">
        <f>VLOOKUP($E761,'ALL-GTK-MI-MTS-MA'!$E$13:$CF$361,'ALL-GTK-MI-MTS-MA'!AW$6,FALSE)</f>
        <v>0</v>
      </c>
      <c r="AX761" s="9">
        <f>VLOOKUP($E761,'ALL-GTK-MI-MTS-MA'!$E$13:$CF$361,'ALL-GTK-MI-MTS-MA'!AX$6,FALSE)</f>
        <v>2</v>
      </c>
      <c r="AY761" s="9">
        <f>VLOOKUP($E761,'ALL-GTK-MI-MTS-MA'!$E$13:$CF$361,'ALL-GTK-MI-MTS-MA'!AY$6,FALSE)</f>
        <v>4</v>
      </c>
      <c r="AZ761" s="9">
        <f>VLOOKUP($E761,'ALL-GTK-MI-MTS-MA'!$E$13:$CF$361,'ALL-GTK-MI-MTS-MA'!AZ$6,FALSE)</f>
        <v>1</v>
      </c>
      <c r="BA761" s="9">
        <f>VLOOKUP($E761,'ALL-GTK-MI-MTS-MA'!$E$13:$CF$361,'ALL-GTK-MI-MTS-MA'!BA$6,FALSE)</f>
        <v>0</v>
      </c>
      <c r="BB761" s="9">
        <f>VLOOKUP($E761,'ALL-GTK-MI-MTS-MA'!$E$13:$CF$361,'ALL-GTK-MI-MTS-MA'!BB$6,FALSE)</f>
        <v>0</v>
      </c>
      <c r="BC761" s="9">
        <f>VLOOKUP($E761,'ALL-GTK-MI-MTS-MA'!$E$13:$CF$361,'ALL-GTK-MI-MTS-MA'!BC$6,FALSE)</f>
        <v>0</v>
      </c>
      <c r="BD761" s="310">
        <f t="shared" si="416"/>
        <v>0</v>
      </c>
      <c r="BE761" s="310">
        <f t="shared" si="417"/>
        <v>0</v>
      </c>
      <c r="BF761" s="10">
        <f t="shared" si="418"/>
        <v>0</v>
      </c>
      <c r="BG761" s="311">
        <f t="shared" si="419"/>
        <v>3</v>
      </c>
      <c r="BH761" s="311">
        <f t="shared" si="420"/>
        <v>4</v>
      </c>
      <c r="BI761" s="10">
        <f t="shared" si="421"/>
        <v>7</v>
      </c>
      <c r="BJ761" s="44">
        <f t="shared" si="422"/>
        <v>3</v>
      </c>
      <c r="BK761" s="44">
        <f t="shared" si="423"/>
        <v>4</v>
      </c>
      <c r="BL761" s="11">
        <f t="shared" si="424"/>
        <v>7</v>
      </c>
      <c r="BM761" s="9">
        <f>VLOOKUP($E761,'ALL-GTK-MI-MTS-MA'!$E$13:$CF$361,'ALL-GTK-MI-MTS-MA'!BM$6,FALSE)</f>
        <v>0</v>
      </c>
      <c r="BN761" s="9">
        <f>VLOOKUP($E761,'ALL-GTK-MI-MTS-MA'!$E$13:$CF$361,'ALL-GTK-MI-MTS-MA'!BN$6,FALSE)</f>
        <v>0</v>
      </c>
      <c r="BO761" s="9">
        <f>VLOOKUP($E761,'ALL-GTK-MI-MTS-MA'!$E$13:$CF$361,'ALL-GTK-MI-MTS-MA'!BO$6,FALSE)</f>
        <v>0</v>
      </c>
      <c r="BP761" s="9">
        <f>VLOOKUP($E761,'ALL-GTK-MI-MTS-MA'!$E$13:$CF$361,'ALL-GTK-MI-MTS-MA'!BP$6,FALSE)</f>
        <v>2</v>
      </c>
      <c r="BQ761" s="9">
        <f>VLOOKUP($E761,'ALL-GTK-MI-MTS-MA'!$E$13:$CF$361,'ALL-GTK-MI-MTS-MA'!BQ$6,FALSE)</f>
        <v>0</v>
      </c>
      <c r="BR761" s="9">
        <f>VLOOKUP($E761,'ALL-GTK-MI-MTS-MA'!$E$13:$CF$361,'ALL-GTK-MI-MTS-MA'!BR$6,FALSE)</f>
        <v>0</v>
      </c>
      <c r="BS761" s="9">
        <f>VLOOKUP($E761,'ALL-GTK-MI-MTS-MA'!$E$13:$CF$361,'ALL-GTK-MI-MTS-MA'!BS$6,FALSE)</f>
        <v>0</v>
      </c>
      <c r="BT761" s="9">
        <f>VLOOKUP($E761,'ALL-GTK-MI-MTS-MA'!$E$13:$CF$361,'ALL-GTK-MI-MTS-MA'!BT$6,FALSE)</f>
        <v>0</v>
      </c>
      <c r="BU761" s="299">
        <f t="shared" si="425"/>
        <v>0</v>
      </c>
      <c r="BV761" s="299">
        <f t="shared" si="426"/>
        <v>2</v>
      </c>
      <c r="BW761" s="44">
        <f t="shared" si="427"/>
        <v>0</v>
      </c>
      <c r="BX761" s="44">
        <f t="shared" si="428"/>
        <v>2</v>
      </c>
      <c r="BY761" s="11">
        <f t="shared" si="429"/>
        <v>2</v>
      </c>
      <c r="BZ761" s="14">
        <f t="shared" si="430"/>
        <v>3</v>
      </c>
      <c r="CA761" s="14">
        <f t="shared" si="431"/>
        <v>4</v>
      </c>
      <c r="CB761" s="13">
        <f t="shared" si="432"/>
        <v>0</v>
      </c>
      <c r="CC761" s="13">
        <f t="shared" si="433"/>
        <v>2</v>
      </c>
      <c r="CD761" s="312">
        <f t="shared" si="434"/>
        <v>3</v>
      </c>
      <c r="CE761" s="312">
        <f t="shared" si="435"/>
        <v>6</v>
      </c>
      <c r="CF761" s="313">
        <f t="shared" si="436"/>
        <v>9</v>
      </c>
      <c r="CG761" s="302" t="str">
        <f t="shared" si="437"/>
        <v>OK</v>
      </c>
    </row>
    <row r="762" spans="1:85" ht="14.25" x14ac:dyDescent="0.25">
      <c r="A762" s="6">
        <v>750</v>
      </c>
      <c r="B762" s="495">
        <v>80</v>
      </c>
      <c r="C762" s="495" t="s">
        <v>265</v>
      </c>
      <c r="D762" s="496" t="s">
        <v>24</v>
      </c>
      <c r="E762" s="626">
        <v>60712621</v>
      </c>
      <c r="F762" s="627" t="s">
        <v>875</v>
      </c>
      <c r="G762" s="624" t="s">
        <v>53</v>
      </c>
      <c r="H762" s="9">
        <f>VLOOKUP($E762,'ALL-GTK-MI-MTS-MA'!$E$13:$CF$361,'ALL-GTK-MI-MTS-MA'!H$6,FALSE)</f>
        <v>0</v>
      </c>
      <c r="I762" s="9">
        <f>VLOOKUP($E762,'ALL-GTK-MI-MTS-MA'!$E$13:$CF$361,'ALL-GTK-MI-MTS-MA'!I$6,FALSE)</f>
        <v>0</v>
      </c>
      <c r="J762" s="9">
        <f>VLOOKUP($E762,'ALL-GTK-MI-MTS-MA'!$E$13:$CF$361,'ALL-GTK-MI-MTS-MA'!J$6,FALSE)</f>
        <v>0</v>
      </c>
      <c r="K762" s="9">
        <f>VLOOKUP($E762,'ALL-GTK-MI-MTS-MA'!$E$13:$CF$361,'ALL-GTK-MI-MTS-MA'!K$6,FALSE)</f>
        <v>0</v>
      </c>
      <c r="L762" s="9">
        <f>VLOOKUP($E762,'ALL-GTK-MI-MTS-MA'!$E$13:$CF$361,'ALL-GTK-MI-MTS-MA'!L$6,FALSE)</f>
        <v>0</v>
      </c>
      <c r="M762" s="9">
        <f>VLOOKUP($E762,'ALL-GTK-MI-MTS-MA'!$E$13:$CF$361,'ALL-GTK-MI-MTS-MA'!M$6,FALSE)</f>
        <v>0</v>
      </c>
      <c r="N762" s="9">
        <f>VLOOKUP($E762,'ALL-GTK-MI-MTS-MA'!$E$13:$CF$361,'ALL-GTK-MI-MTS-MA'!N$6,FALSE)</f>
        <v>1</v>
      </c>
      <c r="O762" s="9">
        <f>VLOOKUP($E762,'ALL-GTK-MI-MTS-MA'!$E$13:$CF$361,'ALL-GTK-MI-MTS-MA'!O$6,FALSE)</f>
        <v>1</v>
      </c>
      <c r="P762" s="299">
        <f t="shared" si="402"/>
        <v>1</v>
      </c>
      <c r="Q762" s="299">
        <f t="shared" si="403"/>
        <v>1</v>
      </c>
      <c r="R762" s="300">
        <f t="shared" si="404"/>
        <v>2</v>
      </c>
      <c r="S762" s="9">
        <f>VLOOKUP($E762,'ALL-GTK-MI-MTS-MA'!$E$13:$CF$361,'ALL-GTK-MI-MTS-MA'!S$6,FALSE)</f>
        <v>3</v>
      </c>
      <c r="T762" s="9">
        <f>VLOOKUP($E762,'ALL-GTK-MI-MTS-MA'!$E$13:$CF$361,'ALL-GTK-MI-MTS-MA'!T$6,FALSE)</f>
        <v>6</v>
      </c>
      <c r="U762" s="9">
        <f>VLOOKUP($E762,'ALL-GTK-MI-MTS-MA'!$E$13:$CF$361,'ALL-GTK-MI-MTS-MA'!U$6,FALSE)</f>
        <v>0</v>
      </c>
      <c r="V762" s="9">
        <f>VLOOKUP($E762,'ALL-GTK-MI-MTS-MA'!$E$13:$CF$361,'ALL-GTK-MI-MTS-MA'!V$6,FALSE)</f>
        <v>0</v>
      </c>
      <c r="W762" s="9">
        <f>VLOOKUP($E762,'ALL-GTK-MI-MTS-MA'!$E$13:$CF$361,'ALL-GTK-MI-MTS-MA'!W$6,FALSE)</f>
        <v>0</v>
      </c>
      <c r="X762" s="9">
        <f>VLOOKUP($E762,'ALL-GTK-MI-MTS-MA'!$E$13:$CF$361,'ALL-GTK-MI-MTS-MA'!X$6,FALSE)</f>
        <v>0</v>
      </c>
      <c r="Y762" s="299">
        <f t="shared" si="405"/>
        <v>3</v>
      </c>
      <c r="Z762" s="299">
        <f t="shared" si="406"/>
        <v>6</v>
      </c>
      <c r="AA762" s="10">
        <f t="shared" si="407"/>
        <v>9</v>
      </c>
      <c r="AB762" s="44">
        <f t="shared" si="408"/>
        <v>4</v>
      </c>
      <c r="AC762" s="44">
        <f t="shared" si="409"/>
        <v>7</v>
      </c>
      <c r="AD762" s="11">
        <f t="shared" si="410"/>
        <v>11</v>
      </c>
      <c r="AE762" s="9">
        <f>VLOOKUP($E762,'ALL-GTK-MI-MTS-MA'!$E$13:$CF$361,'ALL-GTK-MI-MTS-MA'!AE$6,FALSE)</f>
        <v>3</v>
      </c>
      <c r="AF762" s="9">
        <f>VLOOKUP($E762,'ALL-GTK-MI-MTS-MA'!$E$13:$CF$361,'ALL-GTK-MI-MTS-MA'!AF$6,FALSE)</f>
        <v>4</v>
      </c>
      <c r="AG762" s="10">
        <f t="shared" si="411"/>
        <v>7</v>
      </c>
      <c r="AH762" s="9">
        <f>VLOOKUP($E762,'ALL-GTK-MI-MTS-MA'!$E$13:$CF$361,'ALL-GTK-MI-MTS-MA'!AH$6,FALSE)</f>
        <v>1</v>
      </c>
      <c r="AI762" s="9">
        <f>VLOOKUP($E762,'ALL-GTK-MI-MTS-MA'!$E$13:$CF$361,'ALL-GTK-MI-MTS-MA'!AI$6,FALSE)</f>
        <v>3</v>
      </c>
      <c r="AJ762" s="10">
        <f t="shared" si="412"/>
        <v>4</v>
      </c>
      <c r="AK762" s="44">
        <f t="shared" si="413"/>
        <v>4</v>
      </c>
      <c r="AL762" s="44">
        <f t="shared" si="414"/>
        <v>7</v>
      </c>
      <c r="AM762" s="11">
        <f t="shared" si="415"/>
        <v>11</v>
      </c>
      <c r="AN762" s="299">
        <v>0</v>
      </c>
      <c r="AO762" s="299">
        <v>0</v>
      </c>
      <c r="AP762" s="9">
        <f>VLOOKUP($E762,'ALL-GTK-MI-MTS-MA'!$E$13:$CF$361,'ALL-GTK-MI-MTS-MA'!AP$6,FALSE)</f>
        <v>0</v>
      </c>
      <c r="AQ762" s="9">
        <f>VLOOKUP($E762,'ALL-GTK-MI-MTS-MA'!$E$13:$CF$361,'ALL-GTK-MI-MTS-MA'!AQ$6,FALSE)</f>
        <v>0</v>
      </c>
      <c r="AR762" s="9">
        <f>VLOOKUP($E762,'ALL-GTK-MI-MTS-MA'!$E$13:$CF$361,'ALL-GTK-MI-MTS-MA'!AR$6,FALSE)</f>
        <v>0</v>
      </c>
      <c r="AS762" s="9">
        <f>VLOOKUP($E762,'ALL-GTK-MI-MTS-MA'!$E$13:$CF$361,'ALL-GTK-MI-MTS-MA'!AS$6,FALSE)</f>
        <v>0</v>
      </c>
      <c r="AT762" s="9">
        <f>VLOOKUP($E762,'ALL-GTK-MI-MTS-MA'!$E$13:$CF$361,'ALL-GTK-MI-MTS-MA'!AT$6,FALSE)</f>
        <v>0</v>
      </c>
      <c r="AU762" s="9">
        <f>VLOOKUP($E762,'ALL-GTK-MI-MTS-MA'!$E$13:$CF$361,'ALL-GTK-MI-MTS-MA'!AU$6,FALSE)</f>
        <v>0</v>
      </c>
      <c r="AV762" s="590">
        <f>VLOOKUP($E762,'ALL-GTK-MI-MTS-MA'!$E$13:$CF$361,'ALL-GTK-MI-MTS-MA'!AV$6,FALSE)</f>
        <v>0</v>
      </c>
      <c r="AW762" s="590">
        <f>VLOOKUP($E762,'ALL-GTK-MI-MTS-MA'!$E$13:$CF$361,'ALL-GTK-MI-MTS-MA'!AW$6,FALSE)</f>
        <v>0</v>
      </c>
      <c r="AX762" s="9">
        <f>VLOOKUP($E762,'ALL-GTK-MI-MTS-MA'!$E$13:$CF$361,'ALL-GTK-MI-MTS-MA'!AX$6,FALSE)</f>
        <v>4</v>
      </c>
      <c r="AY762" s="9">
        <f>VLOOKUP($E762,'ALL-GTK-MI-MTS-MA'!$E$13:$CF$361,'ALL-GTK-MI-MTS-MA'!AY$6,FALSE)</f>
        <v>7</v>
      </c>
      <c r="AZ762" s="9">
        <f>VLOOKUP($E762,'ALL-GTK-MI-MTS-MA'!$E$13:$CF$361,'ALL-GTK-MI-MTS-MA'!AZ$6,FALSE)</f>
        <v>0</v>
      </c>
      <c r="BA762" s="9">
        <f>VLOOKUP($E762,'ALL-GTK-MI-MTS-MA'!$E$13:$CF$361,'ALL-GTK-MI-MTS-MA'!BA$6,FALSE)</f>
        <v>0</v>
      </c>
      <c r="BB762" s="9">
        <f>VLOOKUP($E762,'ALL-GTK-MI-MTS-MA'!$E$13:$CF$361,'ALL-GTK-MI-MTS-MA'!BB$6,FALSE)</f>
        <v>0</v>
      </c>
      <c r="BC762" s="9">
        <f>VLOOKUP($E762,'ALL-GTK-MI-MTS-MA'!$E$13:$CF$361,'ALL-GTK-MI-MTS-MA'!BC$6,FALSE)</f>
        <v>0</v>
      </c>
      <c r="BD762" s="310">
        <f t="shared" si="416"/>
        <v>0</v>
      </c>
      <c r="BE762" s="310">
        <f t="shared" si="417"/>
        <v>0</v>
      </c>
      <c r="BF762" s="10">
        <f t="shared" si="418"/>
        <v>0</v>
      </c>
      <c r="BG762" s="311">
        <f t="shared" si="419"/>
        <v>4</v>
      </c>
      <c r="BH762" s="311">
        <f t="shared" si="420"/>
        <v>7</v>
      </c>
      <c r="BI762" s="10">
        <f t="shared" si="421"/>
        <v>11</v>
      </c>
      <c r="BJ762" s="44">
        <f t="shared" si="422"/>
        <v>4</v>
      </c>
      <c r="BK762" s="44">
        <f t="shared" si="423"/>
        <v>7</v>
      </c>
      <c r="BL762" s="11">
        <f t="shared" si="424"/>
        <v>11</v>
      </c>
      <c r="BM762" s="9">
        <f>VLOOKUP($E762,'ALL-GTK-MI-MTS-MA'!$E$13:$CF$361,'ALL-GTK-MI-MTS-MA'!BM$6,FALSE)</f>
        <v>0</v>
      </c>
      <c r="BN762" s="9">
        <f>VLOOKUP($E762,'ALL-GTK-MI-MTS-MA'!$E$13:$CF$361,'ALL-GTK-MI-MTS-MA'!BN$6,FALSE)</f>
        <v>0</v>
      </c>
      <c r="BO762" s="9">
        <f>VLOOKUP($E762,'ALL-GTK-MI-MTS-MA'!$E$13:$CF$361,'ALL-GTK-MI-MTS-MA'!BO$6,FALSE)</f>
        <v>0</v>
      </c>
      <c r="BP762" s="9">
        <f>VLOOKUP($E762,'ALL-GTK-MI-MTS-MA'!$E$13:$CF$361,'ALL-GTK-MI-MTS-MA'!BP$6,FALSE)</f>
        <v>0</v>
      </c>
      <c r="BQ762" s="9">
        <f>VLOOKUP($E762,'ALL-GTK-MI-MTS-MA'!$E$13:$CF$361,'ALL-GTK-MI-MTS-MA'!BQ$6,FALSE)</f>
        <v>0</v>
      </c>
      <c r="BR762" s="9">
        <f>VLOOKUP($E762,'ALL-GTK-MI-MTS-MA'!$E$13:$CF$361,'ALL-GTK-MI-MTS-MA'!BR$6,FALSE)</f>
        <v>0</v>
      </c>
      <c r="BS762" s="9">
        <f>VLOOKUP($E762,'ALL-GTK-MI-MTS-MA'!$E$13:$CF$361,'ALL-GTK-MI-MTS-MA'!BS$6,FALSE)</f>
        <v>0</v>
      </c>
      <c r="BT762" s="9">
        <f>VLOOKUP($E762,'ALL-GTK-MI-MTS-MA'!$E$13:$CF$361,'ALL-GTK-MI-MTS-MA'!BT$6,FALSE)</f>
        <v>0</v>
      </c>
      <c r="BU762" s="299">
        <f t="shared" si="425"/>
        <v>0</v>
      </c>
      <c r="BV762" s="299">
        <f t="shared" si="426"/>
        <v>0</v>
      </c>
      <c r="BW762" s="44">
        <f t="shared" si="427"/>
        <v>0</v>
      </c>
      <c r="BX762" s="44">
        <f t="shared" si="428"/>
        <v>0</v>
      </c>
      <c r="BY762" s="11">
        <f t="shared" si="429"/>
        <v>0</v>
      </c>
      <c r="BZ762" s="14">
        <f t="shared" si="430"/>
        <v>4</v>
      </c>
      <c r="CA762" s="14">
        <f t="shared" si="431"/>
        <v>7</v>
      </c>
      <c r="CB762" s="13">
        <f t="shared" si="432"/>
        <v>0</v>
      </c>
      <c r="CC762" s="13">
        <f t="shared" si="433"/>
        <v>0</v>
      </c>
      <c r="CD762" s="312">
        <f t="shared" si="434"/>
        <v>4</v>
      </c>
      <c r="CE762" s="312">
        <f t="shared" si="435"/>
        <v>7</v>
      </c>
      <c r="CF762" s="313">
        <f t="shared" si="436"/>
        <v>11</v>
      </c>
      <c r="CG762" s="302" t="str">
        <f t="shared" si="437"/>
        <v>OK</v>
      </c>
    </row>
    <row r="763" spans="1:85" ht="14.25" x14ac:dyDescent="0.25">
      <c r="A763" s="6">
        <v>751</v>
      </c>
      <c r="B763" s="495">
        <v>81</v>
      </c>
      <c r="C763" s="495" t="s">
        <v>265</v>
      </c>
      <c r="D763" s="496" t="s">
        <v>24</v>
      </c>
      <c r="E763" s="626">
        <v>60712622</v>
      </c>
      <c r="F763" s="627" t="s">
        <v>876</v>
      </c>
      <c r="G763" s="624" t="s">
        <v>53</v>
      </c>
      <c r="H763" s="9">
        <f>VLOOKUP($E763,'ALL-GTK-MI-MTS-MA'!$E$13:$CF$361,'ALL-GTK-MI-MTS-MA'!H$6,FALSE)</f>
        <v>0</v>
      </c>
      <c r="I763" s="9">
        <f>VLOOKUP($E763,'ALL-GTK-MI-MTS-MA'!$E$13:$CF$361,'ALL-GTK-MI-MTS-MA'!I$6,FALSE)</f>
        <v>0</v>
      </c>
      <c r="J763" s="9">
        <f>VLOOKUP($E763,'ALL-GTK-MI-MTS-MA'!$E$13:$CF$361,'ALL-GTK-MI-MTS-MA'!J$6,FALSE)</f>
        <v>0</v>
      </c>
      <c r="K763" s="9">
        <f>VLOOKUP($E763,'ALL-GTK-MI-MTS-MA'!$E$13:$CF$361,'ALL-GTK-MI-MTS-MA'!K$6,FALSE)</f>
        <v>0</v>
      </c>
      <c r="L763" s="9">
        <f>VLOOKUP($E763,'ALL-GTK-MI-MTS-MA'!$E$13:$CF$361,'ALL-GTK-MI-MTS-MA'!L$6,FALSE)</f>
        <v>0</v>
      </c>
      <c r="M763" s="9">
        <f>VLOOKUP($E763,'ALL-GTK-MI-MTS-MA'!$E$13:$CF$361,'ALL-GTK-MI-MTS-MA'!M$6,FALSE)</f>
        <v>0</v>
      </c>
      <c r="N763" s="9">
        <f>VLOOKUP($E763,'ALL-GTK-MI-MTS-MA'!$E$13:$CF$361,'ALL-GTK-MI-MTS-MA'!N$6,FALSE)</f>
        <v>1</v>
      </c>
      <c r="O763" s="9">
        <f>VLOOKUP($E763,'ALL-GTK-MI-MTS-MA'!$E$13:$CF$361,'ALL-GTK-MI-MTS-MA'!O$6,FALSE)</f>
        <v>1</v>
      </c>
      <c r="P763" s="299">
        <f t="shared" si="402"/>
        <v>1</v>
      </c>
      <c r="Q763" s="299">
        <f t="shared" si="403"/>
        <v>1</v>
      </c>
      <c r="R763" s="300">
        <f t="shared" si="404"/>
        <v>2</v>
      </c>
      <c r="S763" s="9">
        <f>VLOOKUP($E763,'ALL-GTK-MI-MTS-MA'!$E$13:$CF$361,'ALL-GTK-MI-MTS-MA'!S$6,FALSE)</f>
        <v>3</v>
      </c>
      <c r="T763" s="9">
        <f>VLOOKUP($E763,'ALL-GTK-MI-MTS-MA'!$E$13:$CF$361,'ALL-GTK-MI-MTS-MA'!T$6,FALSE)</f>
        <v>4</v>
      </c>
      <c r="U763" s="9">
        <f>VLOOKUP($E763,'ALL-GTK-MI-MTS-MA'!$E$13:$CF$361,'ALL-GTK-MI-MTS-MA'!U$6,FALSE)</f>
        <v>0</v>
      </c>
      <c r="V763" s="9">
        <f>VLOOKUP($E763,'ALL-GTK-MI-MTS-MA'!$E$13:$CF$361,'ALL-GTK-MI-MTS-MA'!V$6,FALSE)</f>
        <v>0</v>
      </c>
      <c r="W763" s="9">
        <f>VLOOKUP($E763,'ALL-GTK-MI-MTS-MA'!$E$13:$CF$361,'ALL-GTK-MI-MTS-MA'!W$6,FALSE)</f>
        <v>0</v>
      </c>
      <c r="X763" s="9">
        <f>VLOOKUP($E763,'ALL-GTK-MI-MTS-MA'!$E$13:$CF$361,'ALL-GTK-MI-MTS-MA'!X$6,FALSE)</f>
        <v>0</v>
      </c>
      <c r="Y763" s="299">
        <f t="shared" si="405"/>
        <v>3</v>
      </c>
      <c r="Z763" s="299">
        <f t="shared" si="406"/>
        <v>4</v>
      </c>
      <c r="AA763" s="10">
        <f t="shared" si="407"/>
        <v>7</v>
      </c>
      <c r="AB763" s="44">
        <f t="shared" si="408"/>
        <v>4</v>
      </c>
      <c r="AC763" s="44">
        <f t="shared" si="409"/>
        <v>5</v>
      </c>
      <c r="AD763" s="11">
        <f t="shared" si="410"/>
        <v>9</v>
      </c>
      <c r="AE763" s="9">
        <f>VLOOKUP($E763,'ALL-GTK-MI-MTS-MA'!$E$13:$CF$361,'ALL-GTK-MI-MTS-MA'!AE$6,FALSE)</f>
        <v>1</v>
      </c>
      <c r="AF763" s="9">
        <f>VLOOKUP($E763,'ALL-GTK-MI-MTS-MA'!$E$13:$CF$361,'ALL-GTK-MI-MTS-MA'!AF$6,FALSE)</f>
        <v>2</v>
      </c>
      <c r="AG763" s="10">
        <f t="shared" si="411"/>
        <v>3</v>
      </c>
      <c r="AH763" s="9">
        <f>VLOOKUP($E763,'ALL-GTK-MI-MTS-MA'!$E$13:$CF$361,'ALL-GTK-MI-MTS-MA'!AH$6,FALSE)</f>
        <v>3</v>
      </c>
      <c r="AI763" s="9">
        <f>VLOOKUP($E763,'ALL-GTK-MI-MTS-MA'!$E$13:$CF$361,'ALL-GTK-MI-MTS-MA'!AI$6,FALSE)</f>
        <v>3</v>
      </c>
      <c r="AJ763" s="10">
        <f t="shared" si="412"/>
        <v>6</v>
      </c>
      <c r="AK763" s="44">
        <f t="shared" si="413"/>
        <v>4</v>
      </c>
      <c r="AL763" s="44">
        <f t="shared" si="414"/>
        <v>5</v>
      </c>
      <c r="AM763" s="11">
        <f t="shared" si="415"/>
        <v>9</v>
      </c>
      <c r="AN763" s="299">
        <v>0</v>
      </c>
      <c r="AO763" s="299">
        <v>0</v>
      </c>
      <c r="AP763" s="9">
        <f>VLOOKUP($E763,'ALL-GTK-MI-MTS-MA'!$E$13:$CF$361,'ALL-GTK-MI-MTS-MA'!AP$6,FALSE)</f>
        <v>0</v>
      </c>
      <c r="AQ763" s="9">
        <f>VLOOKUP($E763,'ALL-GTK-MI-MTS-MA'!$E$13:$CF$361,'ALL-GTK-MI-MTS-MA'!AQ$6,FALSE)</f>
        <v>0</v>
      </c>
      <c r="AR763" s="9">
        <f>VLOOKUP($E763,'ALL-GTK-MI-MTS-MA'!$E$13:$CF$361,'ALL-GTK-MI-MTS-MA'!AR$6,FALSE)</f>
        <v>0</v>
      </c>
      <c r="AS763" s="9">
        <f>VLOOKUP($E763,'ALL-GTK-MI-MTS-MA'!$E$13:$CF$361,'ALL-GTK-MI-MTS-MA'!AS$6,FALSE)</f>
        <v>0</v>
      </c>
      <c r="AT763" s="9">
        <f>VLOOKUP($E763,'ALL-GTK-MI-MTS-MA'!$E$13:$CF$361,'ALL-GTK-MI-MTS-MA'!AT$6,FALSE)</f>
        <v>0</v>
      </c>
      <c r="AU763" s="9">
        <f>VLOOKUP($E763,'ALL-GTK-MI-MTS-MA'!$E$13:$CF$361,'ALL-GTK-MI-MTS-MA'!AU$6,FALSE)</f>
        <v>0</v>
      </c>
      <c r="AV763" s="590">
        <f>VLOOKUP($E763,'ALL-GTK-MI-MTS-MA'!$E$13:$CF$361,'ALL-GTK-MI-MTS-MA'!AV$6,FALSE)</f>
        <v>0</v>
      </c>
      <c r="AW763" s="590">
        <f>VLOOKUP($E763,'ALL-GTK-MI-MTS-MA'!$E$13:$CF$361,'ALL-GTK-MI-MTS-MA'!AW$6,FALSE)</f>
        <v>0</v>
      </c>
      <c r="AX763" s="9">
        <f>VLOOKUP($E763,'ALL-GTK-MI-MTS-MA'!$E$13:$CF$361,'ALL-GTK-MI-MTS-MA'!AX$6,FALSE)</f>
        <v>4</v>
      </c>
      <c r="AY763" s="9">
        <f>VLOOKUP($E763,'ALL-GTK-MI-MTS-MA'!$E$13:$CF$361,'ALL-GTK-MI-MTS-MA'!AY$6,FALSE)</f>
        <v>5</v>
      </c>
      <c r="AZ763" s="9">
        <f>VLOOKUP($E763,'ALL-GTK-MI-MTS-MA'!$E$13:$CF$361,'ALL-GTK-MI-MTS-MA'!AZ$6,FALSE)</f>
        <v>0</v>
      </c>
      <c r="BA763" s="9">
        <f>VLOOKUP($E763,'ALL-GTK-MI-MTS-MA'!$E$13:$CF$361,'ALL-GTK-MI-MTS-MA'!BA$6,FALSE)</f>
        <v>0</v>
      </c>
      <c r="BB763" s="9">
        <f>VLOOKUP($E763,'ALL-GTK-MI-MTS-MA'!$E$13:$CF$361,'ALL-GTK-MI-MTS-MA'!BB$6,FALSE)</f>
        <v>0</v>
      </c>
      <c r="BC763" s="9">
        <f>VLOOKUP($E763,'ALL-GTK-MI-MTS-MA'!$E$13:$CF$361,'ALL-GTK-MI-MTS-MA'!BC$6,FALSE)</f>
        <v>0</v>
      </c>
      <c r="BD763" s="310">
        <f t="shared" si="416"/>
        <v>0</v>
      </c>
      <c r="BE763" s="310">
        <f t="shared" si="417"/>
        <v>0</v>
      </c>
      <c r="BF763" s="10">
        <f t="shared" si="418"/>
        <v>0</v>
      </c>
      <c r="BG763" s="311">
        <f t="shared" si="419"/>
        <v>4</v>
      </c>
      <c r="BH763" s="311">
        <f t="shared" si="420"/>
        <v>5</v>
      </c>
      <c r="BI763" s="10">
        <f t="shared" si="421"/>
        <v>9</v>
      </c>
      <c r="BJ763" s="44">
        <f t="shared" si="422"/>
        <v>4</v>
      </c>
      <c r="BK763" s="44">
        <f t="shared" si="423"/>
        <v>5</v>
      </c>
      <c r="BL763" s="11">
        <f t="shared" si="424"/>
        <v>9</v>
      </c>
      <c r="BM763" s="9">
        <f>VLOOKUP($E763,'ALL-GTK-MI-MTS-MA'!$E$13:$CF$361,'ALL-GTK-MI-MTS-MA'!BM$6,FALSE)</f>
        <v>0</v>
      </c>
      <c r="BN763" s="9">
        <f>VLOOKUP($E763,'ALL-GTK-MI-MTS-MA'!$E$13:$CF$361,'ALL-GTK-MI-MTS-MA'!BN$6,FALSE)</f>
        <v>0</v>
      </c>
      <c r="BO763" s="9">
        <f>VLOOKUP($E763,'ALL-GTK-MI-MTS-MA'!$E$13:$CF$361,'ALL-GTK-MI-MTS-MA'!BO$6,FALSE)</f>
        <v>1</v>
      </c>
      <c r="BP763" s="9">
        <f>VLOOKUP($E763,'ALL-GTK-MI-MTS-MA'!$E$13:$CF$361,'ALL-GTK-MI-MTS-MA'!BP$6,FALSE)</f>
        <v>0</v>
      </c>
      <c r="BQ763" s="9">
        <f>VLOOKUP($E763,'ALL-GTK-MI-MTS-MA'!$E$13:$CF$361,'ALL-GTK-MI-MTS-MA'!BQ$6,FALSE)</f>
        <v>0</v>
      </c>
      <c r="BR763" s="9">
        <f>VLOOKUP($E763,'ALL-GTK-MI-MTS-MA'!$E$13:$CF$361,'ALL-GTK-MI-MTS-MA'!BR$6,FALSE)</f>
        <v>0</v>
      </c>
      <c r="BS763" s="9">
        <f>VLOOKUP($E763,'ALL-GTK-MI-MTS-MA'!$E$13:$CF$361,'ALL-GTK-MI-MTS-MA'!BS$6,FALSE)</f>
        <v>0</v>
      </c>
      <c r="BT763" s="9">
        <f>VLOOKUP($E763,'ALL-GTK-MI-MTS-MA'!$E$13:$CF$361,'ALL-GTK-MI-MTS-MA'!BT$6,FALSE)</f>
        <v>0</v>
      </c>
      <c r="BU763" s="299">
        <f t="shared" si="425"/>
        <v>1</v>
      </c>
      <c r="BV763" s="299">
        <f t="shared" si="426"/>
        <v>0</v>
      </c>
      <c r="BW763" s="44">
        <f t="shared" si="427"/>
        <v>1</v>
      </c>
      <c r="BX763" s="44">
        <f t="shared" si="428"/>
        <v>0</v>
      </c>
      <c r="BY763" s="11">
        <f t="shared" si="429"/>
        <v>1</v>
      </c>
      <c r="BZ763" s="14">
        <f t="shared" si="430"/>
        <v>4</v>
      </c>
      <c r="CA763" s="14">
        <f t="shared" si="431"/>
        <v>5</v>
      </c>
      <c r="CB763" s="13">
        <f t="shared" si="432"/>
        <v>1</v>
      </c>
      <c r="CC763" s="13">
        <f t="shared" si="433"/>
        <v>0</v>
      </c>
      <c r="CD763" s="312">
        <f t="shared" si="434"/>
        <v>5</v>
      </c>
      <c r="CE763" s="312">
        <f t="shared" si="435"/>
        <v>5</v>
      </c>
      <c r="CF763" s="313">
        <f t="shared" si="436"/>
        <v>10</v>
      </c>
      <c r="CG763" s="302" t="str">
        <f t="shared" si="437"/>
        <v>OK</v>
      </c>
    </row>
    <row r="764" spans="1:85" ht="14.25" x14ac:dyDescent="0.25">
      <c r="A764" s="6">
        <v>752</v>
      </c>
      <c r="B764" s="495">
        <v>82</v>
      </c>
      <c r="C764" s="495" t="s">
        <v>265</v>
      </c>
      <c r="D764" s="496" t="s">
        <v>24</v>
      </c>
      <c r="E764" s="626">
        <v>60712623</v>
      </c>
      <c r="F764" s="627" t="s">
        <v>859</v>
      </c>
      <c r="G764" s="624" t="s">
        <v>53</v>
      </c>
      <c r="H764" s="9">
        <f>VLOOKUP($E764,'ALL-GTK-MI-MTS-MA'!$E$13:$CF$361,'ALL-GTK-MI-MTS-MA'!H$6,FALSE)</f>
        <v>0</v>
      </c>
      <c r="I764" s="9">
        <f>VLOOKUP($E764,'ALL-GTK-MI-MTS-MA'!$E$13:$CF$361,'ALL-GTK-MI-MTS-MA'!I$6,FALSE)</f>
        <v>0</v>
      </c>
      <c r="J764" s="9">
        <f>VLOOKUP($E764,'ALL-GTK-MI-MTS-MA'!$E$13:$CF$361,'ALL-GTK-MI-MTS-MA'!J$6,FALSE)</f>
        <v>0</v>
      </c>
      <c r="K764" s="9">
        <f>VLOOKUP($E764,'ALL-GTK-MI-MTS-MA'!$E$13:$CF$361,'ALL-GTK-MI-MTS-MA'!K$6,FALSE)</f>
        <v>0</v>
      </c>
      <c r="L764" s="9">
        <f>VLOOKUP($E764,'ALL-GTK-MI-MTS-MA'!$E$13:$CF$361,'ALL-GTK-MI-MTS-MA'!L$6,FALSE)</f>
        <v>0</v>
      </c>
      <c r="M764" s="9">
        <f>VLOOKUP($E764,'ALL-GTK-MI-MTS-MA'!$E$13:$CF$361,'ALL-GTK-MI-MTS-MA'!M$6,FALSE)</f>
        <v>0</v>
      </c>
      <c r="N764" s="9">
        <f>VLOOKUP($E764,'ALL-GTK-MI-MTS-MA'!$E$13:$CF$361,'ALL-GTK-MI-MTS-MA'!N$6,FALSE)</f>
        <v>1</v>
      </c>
      <c r="O764" s="9">
        <f>VLOOKUP($E764,'ALL-GTK-MI-MTS-MA'!$E$13:$CF$361,'ALL-GTK-MI-MTS-MA'!O$6,FALSE)</f>
        <v>2</v>
      </c>
      <c r="P764" s="299">
        <f t="shared" si="402"/>
        <v>1</v>
      </c>
      <c r="Q764" s="299">
        <f t="shared" si="403"/>
        <v>2</v>
      </c>
      <c r="R764" s="300">
        <f t="shared" si="404"/>
        <v>3</v>
      </c>
      <c r="S764" s="9">
        <f>VLOOKUP($E764,'ALL-GTK-MI-MTS-MA'!$E$13:$CF$361,'ALL-GTK-MI-MTS-MA'!S$6,FALSE)</f>
        <v>3</v>
      </c>
      <c r="T764" s="9">
        <f>VLOOKUP($E764,'ALL-GTK-MI-MTS-MA'!$E$13:$CF$361,'ALL-GTK-MI-MTS-MA'!T$6,FALSE)</f>
        <v>2</v>
      </c>
      <c r="U764" s="9">
        <f>VLOOKUP($E764,'ALL-GTK-MI-MTS-MA'!$E$13:$CF$361,'ALL-GTK-MI-MTS-MA'!U$6,FALSE)</f>
        <v>0</v>
      </c>
      <c r="V764" s="9">
        <f>VLOOKUP($E764,'ALL-GTK-MI-MTS-MA'!$E$13:$CF$361,'ALL-GTK-MI-MTS-MA'!V$6,FALSE)</f>
        <v>0</v>
      </c>
      <c r="W764" s="9">
        <f>VLOOKUP($E764,'ALL-GTK-MI-MTS-MA'!$E$13:$CF$361,'ALL-GTK-MI-MTS-MA'!W$6,FALSE)</f>
        <v>0</v>
      </c>
      <c r="X764" s="9">
        <f>VLOOKUP($E764,'ALL-GTK-MI-MTS-MA'!$E$13:$CF$361,'ALL-GTK-MI-MTS-MA'!X$6,FALSE)</f>
        <v>0</v>
      </c>
      <c r="Y764" s="299">
        <f t="shared" si="405"/>
        <v>3</v>
      </c>
      <c r="Z764" s="299">
        <f t="shared" si="406"/>
        <v>2</v>
      </c>
      <c r="AA764" s="10">
        <f t="shared" si="407"/>
        <v>5</v>
      </c>
      <c r="AB764" s="44">
        <f t="shared" si="408"/>
        <v>4</v>
      </c>
      <c r="AC764" s="44">
        <f t="shared" si="409"/>
        <v>4</v>
      </c>
      <c r="AD764" s="11">
        <f t="shared" si="410"/>
        <v>8</v>
      </c>
      <c r="AE764" s="9">
        <f>VLOOKUP($E764,'ALL-GTK-MI-MTS-MA'!$E$13:$CF$361,'ALL-GTK-MI-MTS-MA'!AE$6,FALSE)</f>
        <v>0</v>
      </c>
      <c r="AF764" s="9">
        <f>VLOOKUP($E764,'ALL-GTK-MI-MTS-MA'!$E$13:$CF$361,'ALL-GTK-MI-MTS-MA'!AF$6,FALSE)</f>
        <v>1</v>
      </c>
      <c r="AG764" s="10">
        <f t="shared" si="411"/>
        <v>1</v>
      </c>
      <c r="AH764" s="9">
        <f>VLOOKUP($E764,'ALL-GTK-MI-MTS-MA'!$E$13:$CF$361,'ALL-GTK-MI-MTS-MA'!AH$6,FALSE)</f>
        <v>4</v>
      </c>
      <c r="AI764" s="9">
        <f>VLOOKUP($E764,'ALL-GTK-MI-MTS-MA'!$E$13:$CF$361,'ALL-GTK-MI-MTS-MA'!AI$6,FALSE)</f>
        <v>3</v>
      </c>
      <c r="AJ764" s="10">
        <f t="shared" si="412"/>
        <v>7</v>
      </c>
      <c r="AK764" s="44">
        <f t="shared" si="413"/>
        <v>4</v>
      </c>
      <c r="AL764" s="44">
        <f t="shared" si="414"/>
        <v>4</v>
      </c>
      <c r="AM764" s="11">
        <f t="shared" si="415"/>
        <v>8</v>
      </c>
      <c r="AN764" s="299">
        <v>0</v>
      </c>
      <c r="AO764" s="299">
        <v>0</v>
      </c>
      <c r="AP764" s="9">
        <f>VLOOKUP($E764,'ALL-GTK-MI-MTS-MA'!$E$13:$CF$361,'ALL-GTK-MI-MTS-MA'!AP$6,FALSE)</f>
        <v>0</v>
      </c>
      <c r="AQ764" s="9">
        <f>VLOOKUP($E764,'ALL-GTK-MI-MTS-MA'!$E$13:$CF$361,'ALL-GTK-MI-MTS-MA'!AQ$6,FALSE)</f>
        <v>0</v>
      </c>
      <c r="AR764" s="9">
        <f>VLOOKUP($E764,'ALL-GTK-MI-MTS-MA'!$E$13:$CF$361,'ALL-GTK-MI-MTS-MA'!AR$6,FALSE)</f>
        <v>0</v>
      </c>
      <c r="AS764" s="9">
        <f>VLOOKUP($E764,'ALL-GTK-MI-MTS-MA'!$E$13:$CF$361,'ALL-GTK-MI-MTS-MA'!AS$6,FALSE)</f>
        <v>0</v>
      </c>
      <c r="AT764" s="9">
        <f>VLOOKUP($E764,'ALL-GTK-MI-MTS-MA'!$E$13:$CF$361,'ALL-GTK-MI-MTS-MA'!AT$6,FALSE)</f>
        <v>0</v>
      </c>
      <c r="AU764" s="9">
        <f>VLOOKUP($E764,'ALL-GTK-MI-MTS-MA'!$E$13:$CF$361,'ALL-GTK-MI-MTS-MA'!AU$6,FALSE)</f>
        <v>0</v>
      </c>
      <c r="AV764" s="590">
        <f>VLOOKUP($E764,'ALL-GTK-MI-MTS-MA'!$E$13:$CF$361,'ALL-GTK-MI-MTS-MA'!AV$6,FALSE)</f>
        <v>0</v>
      </c>
      <c r="AW764" s="590">
        <f>VLOOKUP($E764,'ALL-GTK-MI-MTS-MA'!$E$13:$CF$361,'ALL-GTK-MI-MTS-MA'!AW$6,FALSE)</f>
        <v>0</v>
      </c>
      <c r="AX764" s="9">
        <f>VLOOKUP($E764,'ALL-GTK-MI-MTS-MA'!$E$13:$CF$361,'ALL-GTK-MI-MTS-MA'!AX$6,FALSE)</f>
        <v>4</v>
      </c>
      <c r="AY764" s="9">
        <f>VLOOKUP($E764,'ALL-GTK-MI-MTS-MA'!$E$13:$CF$361,'ALL-GTK-MI-MTS-MA'!AY$6,FALSE)</f>
        <v>4</v>
      </c>
      <c r="AZ764" s="9">
        <f>VLOOKUP($E764,'ALL-GTK-MI-MTS-MA'!$E$13:$CF$361,'ALL-GTK-MI-MTS-MA'!AZ$6,FALSE)</f>
        <v>0</v>
      </c>
      <c r="BA764" s="9">
        <f>VLOOKUP($E764,'ALL-GTK-MI-MTS-MA'!$E$13:$CF$361,'ALL-GTK-MI-MTS-MA'!BA$6,FALSE)</f>
        <v>0</v>
      </c>
      <c r="BB764" s="9">
        <f>VLOOKUP($E764,'ALL-GTK-MI-MTS-MA'!$E$13:$CF$361,'ALL-GTK-MI-MTS-MA'!BB$6,FALSE)</f>
        <v>0</v>
      </c>
      <c r="BC764" s="9">
        <f>VLOOKUP($E764,'ALL-GTK-MI-MTS-MA'!$E$13:$CF$361,'ALL-GTK-MI-MTS-MA'!BC$6,FALSE)</f>
        <v>0</v>
      </c>
      <c r="BD764" s="310">
        <f t="shared" si="416"/>
        <v>0</v>
      </c>
      <c r="BE764" s="310">
        <f t="shared" si="417"/>
        <v>0</v>
      </c>
      <c r="BF764" s="10">
        <f t="shared" si="418"/>
        <v>0</v>
      </c>
      <c r="BG764" s="311">
        <f t="shared" si="419"/>
        <v>4</v>
      </c>
      <c r="BH764" s="311">
        <f t="shared" si="420"/>
        <v>4</v>
      </c>
      <c r="BI764" s="10">
        <f t="shared" si="421"/>
        <v>8</v>
      </c>
      <c r="BJ764" s="44">
        <f t="shared" si="422"/>
        <v>4</v>
      </c>
      <c r="BK764" s="44">
        <f t="shared" si="423"/>
        <v>4</v>
      </c>
      <c r="BL764" s="11">
        <f t="shared" si="424"/>
        <v>8</v>
      </c>
      <c r="BM764" s="9">
        <f>VLOOKUP($E764,'ALL-GTK-MI-MTS-MA'!$E$13:$CF$361,'ALL-GTK-MI-MTS-MA'!BM$6,FALSE)</f>
        <v>0</v>
      </c>
      <c r="BN764" s="9">
        <f>VLOOKUP($E764,'ALL-GTK-MI-MTS-MA'!$E$13:$CF$361,'ALL-GTK-MI-MTS-MA'!BN$6,FALSE)</f>
        <v>0</v>
      </c>
      <c r="BO764" s="9">
        <f>VLOOKUP($E764,'ALL-GTK-MI-MTS-MA'!$E$13:$CF$361,'ALL-GTK-MI-MTS-MA'!BO$6,FALSE)</f>
        <v>0</v>
      </c>
      <c r="BP764" s="9">
        <f>VLOOKUP($E764,'ALL-GTK-MI-MTS-MA'!$E$13:$CF$361,'ALL-GTK-MI-MTS-MA'!BP$6,FALSE)</f>
        <v>0</v>
      </c>
      <c r="BQ764" s="9">
        <f>VLOOKUP($E764,'ALL-GTK-MI-MTS-MA'!$E$13:$CF$361,'ALL-GTK-MI-MTS-MA'!BQ$6,FALSE)</f>
        <v>0</v>
      </c>
      <c r="BR764" s="9">
        <f>VLOOKUP($E764,'ALL-GTK-MI-MTS-MA'!$E$13:$CF$361,'ALL-GTK-MI-MTS-MA'!BR$6,FALSE)</f>
        <v>0</v>
      </c>
      <c r="BS764" s="9">
        <f>VLOOKUP($E764,'ALL-GTK-MI-MTS-MA'!$E$13:$CF$361,'ALL-GTK-MI-MTS-MA'!BS$6,FALSE)</f>
        <v>0</v>
      </c>
      <c r="BT764" s="9">
        <f>VLOOKUP($E764,'ALL-GTK-MI-MTS-MA'!$E$13:$CF$361,'ALL-GTK-MI-MTS-MA'!BT$6,FALSE)</f>
        <v>0</v>
      </c>
      <c r="BU764" s="299">
        <f t="shared" si="425"/>
        <v>0</v>
      </c>
      <c r="BV764" s="299">
        <f t="shared" si="426"/>
        <v>0</v>
      </c>
      <c r="BW764" s="44">
        <f t="shared" si="427"/>
        <v>0</v>
      </c>
      <c r="BX764" s="44">
        <f t="shared" si="428"/>
        <v>0</v>
      </c>
      <c r="BY764" s="11">
        <f t="shared" si="429"/>
        <v>0</v>
      </c>
      <c r="BZ764" s="14">
        <f t="shared" si="430"/>
        <v>4</v>
      </c>
      <c r="CA764" s="14">
        <f t="shared" si="431"/>
        <v>4</v>
      </c>
      <c r="CB764" s="13">
        <f t="shared" si="432"/>
        <v>0</v>
      </c>
      <c r="CC764" s="13">
        <f t="shared" si="433"/>
        <v>0</v>
      </c>
      <c r="CD764" s="312">
        <f t="shared" si="434"/>
        <v>4</v>
      </c>
      <c r="CE764" s="312">
        <f t="shared" si="435"/>
        <v>4</v>
      </c>
      <c r="CF764" s="313">
        <f t="shared" si="436"/>
        <v>8</v>
      </c>
      <c r="CG764" s="302" t="str">
        <f t="shared" si="437"/>
        <v>OK</v>
      </c>
    </row>
    <row r="765" spans="1:85" ht="14.25" x14ac:dyDescent="0.25">
      <c r="A765" s="6">
        <v>753</v>
      </c>
      <c r="B765" s="495">
        <v>83</v>
      </c>
      <c r="C765" s="495" t="s">
        <v>265</v>
      </c>
      <c r="D765" s="496" t="s">
        <v>24</v>
      </c>
      <c r="E765" s="626">
        <v>60712624</v>
      </c>
      <c r="F765" s="627" t="s">
        <v>877</v>
      </c>
      <c r="G765" s="624" t="s">
        <v>53</v>
      </c>
      <c r="H765" s="9">
        <f>VLOOKUP($E765,'ALL-GTK-MI-MTS-MA'!$E$13:$CF$361,'ALL-GTK-MI-MTS-MA'!H$6,FALSE)</f>
        <v>0</v>
      </c>
      <c r="I765" s="9">
        <f>VLOOKUP($E765,'ALL-GTK-MI-MTS-MA'!$E$13:$CF$361,'ALL-GTK-MI-MTS-MA'!I$6,FALSE)</f>
        <v>0</v>
      </c>
      <c r="J765" s="9">
        <f>VLOOKUP($E765,'ALL-GTK-MI-MTS-MA'!$E$13:$CF$361,'ALL-GTK-MI-MTS-MA'!J$6,FALSE)</f>
        <v>0</v>
      </c>
      <c r="K765" s="9">
        <f>VLOOKUP($E765,'ALL-GTK-MI-MTS-MA'!$E$13:$CF$361,'ALL-GTK-MI-MTS-MA'!K$6,FALSE)</f>
        <v>0</v>
      </c>
      <c r="L765" s="9">
        <f>VLOOKUP($E765,'ALL-GTK-MI-MTS-MA'!$E$13:$CF$361,'ALL-GTK-MI-MTS-MA'!L$6,FALSE)</f>
        <v>0</v>
      </c>
      <c r="M765" s="9">
        <f>VLOOKUP($E765,'ALL-GTK-MI-MTS-MA'!$E$13:$CF$361,'ALL-GTK-MI-MTS-MA'!M$6,FALSE)</f>
        <v>0</v>
      </c>
      <c r="N765" s="9">
        <f>VLOOKUP($E765,'ALL-GTK-MI-MTS-MA'!$E$13:$CF$361,'ALL-GTK-MI-MTS-MA'!N$6,FALSE)</f>
        <v>1</v>
      </c>
      <c r="O765" s="9">
        <f>VLOOKUP($E765,'ALL-GTK-MI-MTS-MA'!$E$13:$CF$361,'ALL-GTK-MI-MTS-MA'!O$6,FALSE)</f>
        <v>3</v>
      </c>
      <c r="P765" s="299">
        <f t="shared" si="402"/>
        <v>1</v>
      </c>
      <c r="Q765" s="299">
        <f t="shared" si="403"/>
        <v>3</v>
      </c>
      <c r="R765" s="300">
        <f t="shared" si="404"/>
        <v>4</v>
      </c>
      <c r="S765" s="9">
        <f>VLOOKUP($E765,'ALL-GTK-MI-MTS-MA'!$E$13:$CF$361,'ALL-GTK-MI-MTS-MA'!S$6,FALSE)</f>
        <v>3</v>
      </c>
      <c r="T765" s="9">
        <f>VLOOKUP($E765,'ALL-GTK-MI-MTS-MA'!$E$13:$CF$361,'ALL-GTK-MI-MTS-MA'!T$6,FALSE)</f>
        <v>6</v>
      </c>
      <c r="U765" s="9">
        <f>VLOOKUP($E765,'ALL-GTK-MI-MTS-MA'!$E$13:$CF$361,'ALL-GTK-MI-MTS-MA'!U$6,FALSE)</f>
        <v>0</v>
      </c>
      <c r="V765" s="9">
        <f>VLOOKUP($E765,'ALL-GTK-MI-MTS-MA'!$E$13:$CF$361,'ALL-GTK-MI-MTS-MA'!V$6,FALSE)</f>
        <v>0</v>
      </c>
      <c r="W765" s="9">
        <f>VLOOKUP($E765,'ALL-GTK-MI-MTS-MA'!$E$13:$CF$361,'ALL-GTK-MI-MTS-MA'!W$6,FALSE)</f>
        <v>0</v>
      </c>
      <c r="X765" s="9">
        <f>VLOOKUP($E765,'ALL-GTK-MI-MTS-MA'!$E$13:$CF$361,'ALL-GTK-MI-MTS-MA'!X$6,FALSE)</f>
        <v>0</v>
      </c>
      <c r="Y765" s="299">
        <f t="shared" si="405"/>
        <v>3</v>
      </c>
      <c r="Z765" s="299">
        <f t="shared" si="406"/>
        <v>6</v>
      </c>
      <c r="AA765" s="10">
        <f t="shared" si="407"/>
        <v>9</v>
      </c>
      <c r="AB765" s="44">
        <f t="shared" si="408"/>
        <v>4</v>
      </c>
      <c r="AC765" s="44">
        <f t="shared" si="409"/>
        <v>9</v>
      </c>
      <c r="AD765" s="11">
        <f t="shared" si="410"/>
        <v>13</v>
      </c>
      <c r="AE765" s="9">
        <f>VLOOKUP($E765,'ALL-GTK-MI-MTS-MA'!$E$13:$CF$361,'ALL-GTK-MI-MTS-MA'!AE$6,FALSE)</f>
        <v>2</v>
      </c>
      <c r="AF765" s="9">
        <f>VLOOKUP($E765,'ALL-GTK-MI-MTS-MA'!$E$13:$CF$361,'ALL-GTK-MI-MTS-MA'!AF$6,FALSE)</f>
        <v>3</v>
      </c>
      <c r="AG765" s="10">
        <f t="shared" si="411"/>
        <v>5</v>
      </c>
      <c r="AH765" s="9">
        <f>VLOOKUP($E765,'ALL-GTK-MI-MTS-MA'!$E$13:$CF$361,'ALL-GTK-MI-MTS-MA'!AH$6,FALSE)</f>
        <v>2</v>
      </c>
      <c r="AI765" s="9">
        <f>VLOOKUP($E765,'ALL-GTK-MI-MTS-MA'!$E$13:$CF$361,'ALL-GTK-MI-MTS-MA'!AI$6,FALSE)</f>
        <v>6</v>
      </c>
      <c r="AJ765" s="10">
        <f t="shared" si="412"/>
        <v>8</v>
      </c>
      <c r="AK765" s="44">
        <f t="shared" si="413"/>
        <v>4</v>
      </c>
      <c r="AL765" s="44">
        <f t="shared" si="414"/>
        <v>9</v>
      </c>
      <c r="AM765" s="11">
        <f t="shared" si="415"/>
        <v>13</v>
      </c>
      <c r="AN765" s="299">
        <v>0</v>
      </c>
      <c r="AO765" s="299">
        <v>0</v>
      </c>
      <c r="AP765" s="9">
        <f>VLOOKUP($E765,'ALL-GTK-MI-MTS-MA'!$E$13:$CF$361,'ALL-GTK-MI-MTS-MA'!AP$6,FALSE)</f>
        <v>0</v>
      </c>
      <c r="AQ765" s="9">
        <f>VLOOKUP($E765,'ALL-GTK-MI-MTS-MA'!$E$13:$CF$361,'ALL-GTK-MI-MTS-MA'!AQ$6,FALSE)</f>
        <v>0</v>
      </c>
      <c r="AR765" s="9">
        <f>VLOOKUP($E765,'ALL-GTK-MI-MTS-MA'!$E$13:$CF$361,'ALL-GTK-MI-MTS-MA'!AR$6,FALSE)</f>
        <v>0</v>
      </c>
      <c r="AS765" s="9">
        <f>VLOOKUP($E765,'ALL-GTK-MI-MTS-MA'!$E$13:$CF$361,'ALL-GTK-MI-MTS-MA'!AS$6,FALSE)</f>
        <v>0</v>
      </c>
      <c r="AT765" s="9">
        <f>VLOOKUP($E765,'ALL-GTK-MI-MTS-MA'!$E$13:$CF$361,'ALL-GTK-MI-MTS-MA'!AT$6,FALSE)</f>
        <v>1</v>
      </c>
      <c r="AU765" s="9">
        <f>VLOOKUP($E765,'ALL-GTK-MI-MTS-MA'!$E$13:$CF$361,'ALL-GTK-MI-MTS-MA'!AU$6,FALSE)</f>
        <v>0</v>
      </c>
      <c r="AV765" s="590">
        <f>VLOOKUP($E765,'ALL-GTK-MI-MTS-MA'!$E$13:$CF$361,'ALL-GTK-MI-MTS-MA'!AV$6,FALSE)</f>
        <v>0</v>
      </c>
      <c r="AW765" s="590">
        <f>VLOOKUP($E765,'ALL-GTK-MI-MTS-MA'!$E$13:$CF$361,'ALL-GTK-MI-MTS-MA'!AW$6,FALSE)</f>
        <v>0</v>
      </c>
      <c r="AX765" s="9">
        <f>VLOOKUP($E765,'ALL-GTK-MI-MTS-MA'!$E$13:$CF$361,'ALL-GTK-MI-MTS-MA'!AX$6,FALSE)</f>
        <v>3</v>
      </c>
      <c r="AY765" s="9">
        <f>VLOOKUP($E765,'ALL-GTK-MI-MTS-MA'!$E$13:$CF$361,'ALL-GTK-MI-MTS-MA'!AY$6,FALSE)</f>
        <v>9</v>
      </c>
      <c r="AZ765" s="9">
        <f>VLOOKUP($E765,'ALL-GTK-MI-MTS-MA'!$E$13:$CF$361,'ALL-GTK-MI-MTS-MA'!AZ$6,FALSE)</f>
        <v>0</v>
      </c>
      <c r="BA765" s="9">
        <f>VLOOKUP($E765,'ALL-GTK-MI-MTS-MA'!$E$13:$CF$361,'ALL-GTK-MI-MTS-MA'!BA$6,FALSE)</f>
        <v>0</v>
      </c>
      <c r="BB765" s="9">
        <f>VLOOKUP($E765,'ALL-GTK-MI-MTS-MA'!$E$13:$CF$361,'ALL-GTK-MI-MTS-MA'!BB$6,FALSE)</f>
        <v>0</v>
      </c>
      <c r="BC765" s="9">
        <f>VLOOKUP($E765,'ALL-GTK-MI-MTS-MA'!$E$13:$CF$361,'ALL-GTK-MI-MTS-MA'!BC$6,FALSE)</f>
        <v>0</v>
      </c>
      <c r="BD765" s="310">
        <f t="shared" si="416"/>
        <v>1</v>
      </c>
      <c r="BE765" s="310">
        <f t="shared" si="417"/>
        <v>0</v>
      </c>
      <c r="BF765" s="10">
        <f t="shared" si="418"/>
        <v>1</v>
      </c>
      <c r="BG765" s="311">
        <f t="shared" si="419"/>
        <v>3</v>
      </c>
      <c r="BH765" s="311">
        <f t="shared" si="420"/>
        <v>9</v>
      </c>
      <c r="BI765" s="10">
        <f t="shared" si="421"/>
        <v>12</v>
      </c>
      <c r="BJ765" s="44">
        <f t="shared" si="422"/>
        <v>4</v>
      </c>
      <c r="BK765" s="44">
        <f t="shared" si="423"/>
        <v>9</v>
      </c>
      <c r="BL765" s="11">
        <f t="shared" si="424"/>
        <v>13</v>
      </c>
      <c r="BM765" s="9">
        <f>VLOOKUP($E765,'ALL-GTK-MI-MTS-MA'!$E$13:$CF$361,'ALL-GTK-MI-MTS-MA'!BM$6,FALSE)</f>
        <v>0</v>
      </c>
      <c r="BN765" s="9">
        <f>VLOOKUP($E765,'ALL-GTK-MI-MTS-MA'!$E$13:$CF$361,'ALL-GTK-MI-MTS-MA'!BN$6,FALSE)</f>
        <v>0</v>
      </c>
      <c r="BO765" s="9">
        <f>VLOOKUP($E765,'ALL-GTK-MI-MTS-MA'!$E$13:$CF$361,'ALL-GTK-MI-MTS-MA'!BO$6,FALSE)</f>
        <v>2</v>
      </c>
      <c r="BP765" s="9">
        <f>VLOOKUP($E765,'ALL-GTK-MI-MTS-MA'!$E$13:$CF$361,'ALL-GTK-MI-MTS-MA'!BP$6,FALSE)</f>
        <v>1</v>
      </c>
      <c r="BQ765" s="9">
        <f>VLOOKUP($E765,'ALL-GTK-MI-MTS-MA'!$E$13:$CF$361,'ALL-GTK-MI-MTS-MA'!BQ$6,FALSE)</f>
        <v>0</v>
      </c>
      <c r="BR765" s="9">
        <f>VLOOKUP($E765,'ALL-GTK-MI-MTS-MA'!$E$13:$CF$361,'ALL-GTK-MI-MTS-MA'!BR$6,FALSE)</f>
        <v>0</v>
      </c>
      <c r="BS765" s="9">
        <f>VLOOKUP($E765,'ALL-GTK-MI-MTS-MA'!$E$13:$CF$361,'ALL-GTK-MI-MTS-MA'!BS$6,FALSE)</f>
        <v>0</v>
      </c>
      <c r="BT765" s="9">
        <f>VLOOKUP($E765,'ALL-GTK-MI-MTS-MA'!$E$13:$CF$361,'ALL-GTK-MI-MTS-MA'!BT$6,FALSE)</f>
        <v>0</v>
      </c>
      <c r="BU765" s="299">
        <f t="shared" si="425"/>
        <v>2</v>
      </c>
      <c r="BV765" s="299">
        <f t="shared" si="426"/>
        <v>1</v>
      </c>
      <c r="BW765" s="44">
        <f t="shared" si="427"/>
        <v>2</v>
      </c>
      <c r="BX765" s="44">
        <f t="shared" si="428"/>
        <v>1</v>
      </c>
      <c r="BY765" s="11">
        <f t="shared" si="429"/>
        <v>3</v>
      </c>
      <c r="BZ765" s="14">
        <f t="shared" si="430"/>
        <v>4</v>
      </c>
      <c r="CA765" s="14">
        <f t="shared" si="431"/>
        <v>9</v>
      </c>
      <c r="CB765" s="13">
        <f t="shared" si="432"/>
        <v>2</v>
      </c>
      <c r="CC765" s="13">
        <f t="shared" si="433"/>
        <v>1</v>
      </c>
      <c r="CD765" s="312">
        <f t="shared" si="434"/>
        <v>6</v>
      </c>
      <c r="CE765" s="312">
        <f t="shared" si="435"/>
        <v>10</v>
      </c>
      <c r="CF765" s="313">
        <f t="shared" si="436"/>
        <v>16</v>
      </c>
      <c r="CG765" s="302" t="str">
        <f t="shared" si="437"/>
        <v>OK</v>
      </c>
    </row>
    <row r="766" spans="1:85" ht="14.25" x14ac:dyDescent="0.25">
      <c r="A766" s="6">
        <v>754</v>
      </c>
      <c r="B766" s="495">
        <v>84</v>
      </c>
      <c r="C766" s="495" t="s">
        <v>265</v>
      </c>
      <c r="D766" s="496" t="s">
        <v>24</v>
      </c>
      <c r="E766" s="626">
        <v>60712625</v>
      </c>
      <c r="F766" s="627" t="s">
        <v>878</v>
      </c>
      <c r="G766" s="624" t="s">
        <v>53</v>
      </c>
      <c r="H766" s="9">
        <f>VLOOKUP($E766,'ALL-GTK-MI-MTS-MA'!$E$13:$CF$361,'ALL-GTK-MI-MTS-MA'!H$6,FALSE)</f>
        <v>0</v>
      </c>
      <c r="I766" s="9">
        <f>VLOOKUP($E766,'ALL-GTK-MI-MTS-MA'!$E$13:$CF$361,'ALL-GTK-MI-MTS-MA'!I$6,FALSE)</f>
        <v>0</v>
      </c>
      <c r="J766" s="9">
        <f>VLOOKUP($E766,'ALL-GTK-MI-MTS-MA'!$E$13:$CF$361,'ALL-GTK-MI-MTS-MA'!J$6,FALSE)</f>
        <v>0</v>
      </c>
      <c r="K766" s="9">
        <f>VLOOKUP($E766,'ALL-GTK-MI-MTS-MA'!$E$13:$CF$361,'ALL-GTK-MI-MTS-MA'!K$6,FALSE)</f>
        <v>0</v>
      </c>
      <c r="L766" s="9">
        <f>VLOOKUP($E766,'ALL-GTK-MI-MTS-MA'!$E$13:$CF$361,'ALL-GTK-MI-MTS-MA'!L$6,FALSE)</f>
        <v>0</v>
      </c>
      <c r="M766" s="9">
        <f>VLOOKUP($E766,'ALL-GTK-MI-MTS-MA'!$E$13:$CF$361,'ALL-GTK-MI-MTS-MA'!M$6,FALSE)</f>
        <v>0</v>
      </c>
      <c r="N766" s="9">
        <f>VLOOKUP($E766,'ALL-GTK-MI-MTS-MA'!$E$13:$CF$361,'ALL-GTK-MI-MTS-MA'!N$6,FALSE)</f>
        <v>2</v>
      </c>
      <c r="O766" s="9">
        <f>VLOOKUP($E766,'ALL-GTK-MI-MTS-MA'!$E$13:$CF$361,'ALL-GTK-MI-MTS-MA'!O$6,FALSE)</f>
        <v>0</v>
      </c>
      <c r="P766" s="299">
        <f t="shared" si="402"/>
        <v>2</v>
      </c>
      <c r="Q766" s="299">
        <f t="shared" si="403"/>
        <v>0</v>
      </c>
      <c r="R766" s="300">
        <f t="shared" si="404"/>
        <v>2</v>
      </c>
      <c r="S766" s="9">
        <f>VLOOKUP($E766,'ALL-GTK-MI-MTS-MA'!$E$13:$CF$361,'ALL-GTK-MI-MTS-MA'!S$6,FALSE)</f>
        <v>4</v>
      </c>
      <c r="T766" s="9">
        <f>VLOOKUP($E766,'ALL-GTK-MI-MTS-MA'!$E$13:$CF$361,'ALL-GTK-MI-MTS-MA'!T$6,FALSE)</f>
        <v>2</v>
      </c>
      <c r="U766" s="9">
        <f>VLOOKUP($E766,'ALL-GTK-MI-MTS-MA'!$E$13:$CF$361,'ALL-GTK-MI-MTS-MA'!U$6,FALSE)</f>
        <v>0</v>
      </c>
      <c r="V766" s="9">
        <f>VLOOKUP($E766,'ALL-GTK-MI-MTS-MA'!$E$13:$CF$361,'ALL-GTK-MI-MTS-MA'!V$6,FALSE)</f>
        <v>0</v>
      </c>
      <c r="W766" s="9">
        <f>VLOOKUP($E766,'ALL-GTK-MI-MTS-MA'!$E$13:$CF$361,'ALL-GTK-MI-MTS-MA'!W$6,FALSE)</f>
        <v>0</v>
      </c>
      <c r="X766" s="9">
        <f>VLOOKUP($E766,'ALL-GTK-MI-MTS-MA'!$E$13:$CF$361,'ALL-GTK-MI-MTS-MA'!X$6,FALSE)</f>
        <v>0</v>
      </c>
      <c r="Y766" s="299">
        <f t="shared" si="405"/>
        <v>4</v>
      </c>
      <c r="Z766" s="299">
        <f t="shared" si="406"/>
        <v>2</v>
      </c>
      <c r="AA766" s="10">
        <f t="shared" si="407"/>
        <v>6</v>
      </c>
      <c r="AB766" s="44">
        <f t="shared" si="408"/>
        <v>6</v>
      </c>
      <c r="AC766" s="44">
        <f t="shared" si="409"/>
        <v>2</v>
      </c>
      <c r="AD766" s="11">
        <f t="shared" si="410"/>
        <v>8</v>
      </c>
      <c r="AE766" s="9">
        <f>VLOOKUP($E766,'ALL-GTK-MI-MTS-MA'!$E$13:$CF$361,'ALL-GTK-MI-MTS-MA'!AE$6,FALSE)</f>
        <v>3</v>
      </c>
      <c r="AF766" s="9">
        <f>VLOOKUP($E766,'ALL-GTK-MI-MTS-MA'!$E$13:$CF$361,'ALL-GTK-MI-MTS-MA'!AF$6,FALSE)</f>
        <v>1</v>
      </c>
      <c r="AG766" s="10">
        <f t="shared" si="411"/>
        <v>4</v>
      </c>
      <c r="AH766" s="9">
        <f>VLOOKUP($E766,'ALL-GTK-MI-MTS-MA'!$E$13:$CF$361,'ALL-GTK-MI-MTS-MA'!AH$6,FALSE)</f>
        <v>3</v>
      </c>
      <c r="AI766" s="9">
        <f>VLOOKUP($E766,'ALL-GTK-MI-MTS-MA'!$E$13:$CF$361,'ALL-GTK-MI-MTS-MA'!AI$6,FALSE)</f>
        <v>1</v>
      </c>
      <c r="AJ766" s="10">
        <f t="shared" si="412"/>
        <v>4</v>
      </c>
      <c r="AK766" s="44">
        <f t="shared" si="413"/>
        <v>6</v>
      </c>
      <c r="AL766" s="44">
        <f t="shared" si="414"/>
        <v>2</v>
      </c>
      <c r="AM766" s="11">
        <f t="shared" si="415"/>
        <v>8</v>
      </c>
      <c r="AN766" s="299">
        <v>0</v>
      </c>
      <c r="AO766" s="299">
        <v>0</v>
      </c>
      <c r="AP766" s="9">
        <f>VLOOKUP($E766,'ALL-GTK-MI-MTS-MA'!$E$13:$CF$361,'ALL-GTK-MI-MTS-MA'!AP$6,FALSE)</f>
        <v>0</v>
      </c>
      <c r="AQ766" s="9">
        <f>VLOOKUP($E766,'ALL-GTK-MI-MTS-MA'!$E$13:$CF$361,'ALL-GTK-MI-MTS-MA'!AQ$6,FALSE)</f>
        <v>0</v>
      </c>
      <c r="AR766" s="9">
        <f>VLOOKUP($E766,'ALL-GTK-MI-MTS-MA'!$E$13:$CF$361,'ALL-GTK-MI-MTS-MA'!AR$6,FALSE)</f>
        <v>0</v>
      </c>
      <c r="AS766" s="9">
        <f>VLOOKUP($E766,'ALL-GTK-MI-MTS-MA'!$E$13:$CF$361,'ALL-GTK-MI-MTS-MA'!AS$6,FALSE)</f>
        <v>0</v>
      </c>
      <c r="AT766" s="9">
        <f>VLOOKUP($E766,'ALL-GTK-MI-MTS-MA'!$E$13:$CF$361,'ALL-GTK-MI-MTS-MA'!AT$6,FALSE)</f>
        <v>1</v>
      </c>
      <c r="AU766" s="9">
        <f>VLOOKUP($E766,'ALL-GTK-MI-MTS-MA'!$E$13:$CF$361,'ALL-GTK-MI-MTS-MA'!AU$6,FALSE)</f>
        <v>0</v>
      </c>
      <c r="AV766" s="590">
        <f>VLOOKUP($E766,'ALL-GTK-MI-MTS-MA'!$E$13:$CF$361,'ALL-GTK-MI-MTS-MA'!AV$6,FALSE)</f>
        <v>0</v>
      </c>
      <c r="AW766" s="590">
        <f>VLOOKUP($E766,'ALL-GTK-MI-MTS-MA'!$E$13:$CF$361,'ALL-GTK-MI-MTS-MA'!AW$6,FALSE)</f>
        <v>0</v>
      </c>
      <c r="AX766" s="9">
        <f>VLOOKUP($E766,'ALL-GTK-MI-MTS-MA'!$E$13:$CF$361,'ALL-GTK-MI-MTS-MA'!AX$6,FALSE)</f>
        <v>5</v>
      </c>
      <c r="AY766" s="9">
        <f>VLOOKUP($E766,'ALL-GTK-MI-MTS-MA'!$E$13:$CF$361,'ALL-GTK-MI-MTS-MA'!AY$6,FALSE)</f>
        <v>2</v>
      </c>
      <c r="AZ766" s="9">
        <f>VLOOKUP($E766,'ALL-GTK-MI-MTS-MA'!$E$13:$CF$361,'ALL-GTK-MI-MTS-MA'!AZ$6,FALSE)</f>
        <v>0</v>
      </c>
      <c r="BA766" s="9">
        <f>VLOOKUP($E766,'ALL-GTK-MI-MTS-MA'!$E$13:$CF$361,'ALL-GTK-MI-MTS-MA'!BA$6,FALSE)</f>
        <v>0</v>
      </c>
      <c r="BB766" s="9">
        <f>VLOOKUP($E766,'ALL-GTK-MI-MTS-MA'!$E$13:$CF$361,'ALL-GTK-MI-MTS-MA'!BB$6,FALSE)</f>
        <v>0</v>
      </c>
      <c r="BC766" s="9">
        <f>VLOOKUP($E766,'ALL-GTK-MI-MTS-MA'!$E$13:$CF$361,'ALL-GTK-MI-MTS-MA'!BC$6,FALSE)</f>
        <v>0</v>
      </c>
      <c r="BD766" s="310">
        <f t="shared" si="416"/>
        <v>1</v>
      </c>
      <c r="BE766" s="310">
        <f t="shared" si="417"/>
        <v>0</v>
      </c>
      <c r="BF766" s="10">
        <f t="shared" si="418"/>
        <v>1</v>
      </c>
      <c r="BG766" s="311">
        <f t="shared" si="419"/>
        <v>5</v>
      </c>
      <c r="BH766" s="311">
        <f t="shared" si="420"/>
        <v>2</v>
      </c>
      <c r="BI766" s="10">
        <f t="shared" si="421"/>
        <v>7</v>
      </c>
      <c r="BJ766" s="44">
        <f t="shared" si="422"/>
        <v>6</v>
      </c>
      <c r="BK766" s="44">
        <f t="shared" si="423"/>
        <v>2</v>
      </c>
      <c r="BL766" s="11">
        <f t="shared" si="424"/>
        <v>8</v>
      </c>
      <c r="BM766" s="9">
        <f>VLOOKUP($E766,'ALL-GTK-MI-MTS-MA'!$E$13:$CF$361,'ALL-GTK-MI-MTS-MA'!BM$6,FALSE)</f>
        <v>0</v>
      </c>
      <c r="BN766" s="9">
        <f>VLOOKUP($E766,'ALL-GTK-MI-MTS-MA'!$E$13:$CF$361,'ALL-GTK-MI-MTS-MA'!BN$6,FALSE)</f>
        <v>0</v>
      </c>
      <c r="BO766" s="9">
        <f>VLOOKUP($E766,'ALL-GTK-MI-MTS-MA'!$E$13:$CF$361,'ALL-GTK-MI-MTS-MA'!BO$6,FALSE)</f>
        <v>1</v>
      </c>
      <c r="BP766" s="9">
        <f>VLOOKUP($E766,'ALL-GTK-MI-MTS-MA'!$E$13:$CF$361,'ALL-GTK-MI-MTS-MA'!BP$6,FALSE)</f>
        <v>1</v>
      </c>
      <c r="BQ766" s="9">
        <f>VLOOKUP($E766,'ALL-GTK-MI-MTS-MA'!$E$13:$CF$361,'ALL-GTK-MI-MTS-MA'!BQ$6,FALSE)</f>
        <v>0</v>
      </c>
      <c r="BR766" s="9">
        <f>VLOOKUP($E766,'ALL-GTK-MI-MTS-MA'!$E$13:$CF$361,'ALL-GTK-MI-MTS-MA'!BR$6,FALSE)</f>
        <v>0</v>
      </c>
      <c r="BS766" s="9">
        <f>VLOOKUP($E766,'ALL-GTK-MI-MTS-MA'!$E$13:$CF$361,'ALL-GTK-MI-MTS-MA'!BS$6,FALSE)</f>
        <v>0</v>
      </c>
      <c r="BT766" s="9">
        <f>VLOOKUP($E766,'ALL-GTK-MI-MTS-MA'!$E$13:$CF$361,'ALL-GTK-MI-MTS-MA'!BT$6,FALSE)</f>
        <v>0</v>
      </c>
      <c r="BU766" s="299">
        <f t="shared" si="425"/>
        <v>1</v>
      </c>
      <c r="BV766" s="299">
        <f t="shared" si="426"/>
        <v>1</v>
      </c>
      <c r="BW766" s="44">
        <f t="shared" si="427"/>
        <v>1</v>
      </c>
      <c r="BX766" s="44">
        <f t="shared" si="428"/>
        <v>1</v>
      </c>
      <c r="BY766" s="11">
        <f t="shared" si="429"/>
        <v>2</v>
      </c>
      <c r="BZ766" s="14">
        <f t="shared" si="430"/>
        <v>6</v>
      </c>
      <c r="CA766" s="14">
        <f t="shared" si="431"/>
        <v>2</v>
      </c>
      <c r="CB766" s="13">
        <f t="shared" si="432"/>
        <v>1</v>
      </c>
      <c r="CC766" s="13">
        <f t="shared" si="433"/>
        <v>1</v>
      </c>
      <c r="CD766" s="312">
        <f t="shared" si="434"/>
        <v>7</v>
      </c>
      <c r="CE766" s="312">
        <f t="shared" si="435"/>
        <v>3</v>
      </c>
      <c r="CF766" s="313">
        <f t="shared" si="436"/>
        <v>10</v>
      </c>
      <c r="CG766" s="302" t="str">
        <f t="shared" si="437"/>
        <v>OK</v>
      </c>
    </row>
    <row r="767" spans="1:85" ht="14.25" x14ac:dyDescent="0.25">
      <c r="A767" s="6">
        <v>755</v>
      </c>
      <c r="B767" s="495">
        <v>85</v>
      </c>
      <c r="C767" s="495" t="s">
        <v>265</v>
      </c>
      <c r="D767" s="496" t="s">
        <v>24</v>
      </c>
      <c r="E767" s="626">
        <v>60712626</v>
      </c>
      <c r="F767" s="627" t="s">
        <v>879</v>
      </c>
      <c r="G767" s="624" t="s">
        <v>53</v>
      </c>
      <c r="H767" s="9">
        <f>VLOOKUP($E767,'ALL-GTK-MI-MTS-MA'!$E$13:$CF$361,'ALL-GTK-MI-MTS-MA'!H$6,FALSE)</f>
        <v>0</v>
      </c>
      <c r="I767" s="9">
        <f>VLOOKUP($E767,'ALL-GTK-MI-MTS-MA'!$E$13:$CF$361,'ALL-GTK-MI-MTS-MA'!I$6,FALSE)</f>
        <v>0</v>
      </c>
      <c r="J767" s="9">
        <f>VLOOKUP($E767,'ALL-GTK-MI-MTS-MA'!$E$13:$CF$361,'ALL-GTK-MI-MTS-MA'!J$6,FALSE)</f>
        <v>0</v>
      </c>
      <c r="K767" s="9">
        <f>VLOOKUP($E767,'ALL-GTK-MI-MTS-MA'!$E$13:$CF$361,'ALL-GTK-MI-MTS-MA'!K$6,FALSE)</f>
        <v>0</v>
      </c>
      <c r="L767" s="9">
        <f>VLOOKUP($E767,'ALL-GTK-MI-MTS-MA'!$E$13:$CF$361,'ALL-GTK-MI-MTS-MA'!L$6,FALSE)</f>
        <v>0</v>
      </c>
      <c r="M767" s="9">
        <f>VLOOKUP($E767,'ALL-GTK-MI-MTS-MA'!$E$13:$CF$361,'ALL-GTK-MI-MTS-MA'!M$6,FALSE)</f>
        <v>0</v>
      </c>
      <c r="N767" s="9">
        <f>VLOOKUP($E767,'ALL-GTK-MI-MTS-MA'!$E$13:$CF$361,'ALL-GTK-MI-MTS-MA'!N$6,FALSE)</f>
        <v>1</v>
      </c>
      <c r="O767" s="9">
        <f>VLOOKUP($E767,'ALL-GTK-MI-MTS-MA'!$E$13:$CF$361,'ALL-GTK-MI-MTS-MA'!O$6,FALSE)</f>
        <v>1</v>
      </c>
      <c r="P767" s="299">
        <f t="shared" si="402"/>
        <v>1</v>
      </c>
      <c r="Q767" s="299">
        <f t="shared" si="403"/>
        <v>1</v>
      </c>
      <c r="R767" s="300">
        <f t="shared" si="404"/>
        <v>2</v>
      </c>
      <c r="S767" s="9">
        <f>VLOOKUP($E767,'ALL-GTK-MI-MTS-MA'!$E$13:$CF$361,'ALL-GTK-MI-MTS-MA'!S$6,FALSE)</f>
        <v>5</v>
      </c>
      <c r="T767" s="9">
        <f>VLOOKUP($E767,'ALL-GTK-MI-MTS-MA'!$E$13:$CF$361,'ALL-GTK-MI-MTS-MA'!T$6,FALSE)</f>
        <v>2</v>
      </c>
      <c r="U767" s="9">
        <f>VLOOKUP($E767,'ALL-GTK-MI-MTS-MA'!$E$13:$CF$361,'ALL-GTK-MI-MTS-MA'!U$6,FALSE)</f>
        <v>0</v>
      </c>
      <c r="V767" s="9">
        <f>VLOOKUP($E767,'ALL-GTK-MI-MTS-MA'!$E$13:$CF$361,'ALL-GTK-MI-MTS-MA'!V$6,FALSE)</f>
        <v>0</v>
      </c>
      <c r="W767" s="9">
        <f>VLOOKUP($E767,'ALL-GTK-MI-MTS-MA'!$E$13:$CF$361,'ALL-GTK-MI-MTS-MA'!W$6,FALSE)</f>
        <v>0</v>
      </c>
      <c r="X767" s="9">
        <f>VLOOKUP($E767,'ALL-GTK-MI-MTS-MA'!$E$13:$CF$361,'ALL-GTK-MI-MTS-MA'!X$6,FALSE)</f>
        <v>0</v>
      </c>
      <c r="Y767" s="299">
        <f t="shared" si="405"/>
        <v>5</v>
      </c>
      <c r="Z767" s="299">
        <f t="shared" si="406"/>
        <v>2</v>
      </c>
      <c r="AA767" s="10">
        <f t="shared" si="407"/>
        <v>7</v>
      </c>
      <c r="AB767" s="44">
        <f t="shared" si="408"/>
        <v>6</v>
      </c>
      <c r="AC767" s="44">
        <f t="shared" si="409"/>
        <v>3</v>
      </c>
      <c r="AD767" s="11">
        <f t="shared" si="410"/>
        <v>9</v>
      </c>
      <c r="AE767" s="9">
        <f>VLOOKUP($E767,'ALL-GTK-MI-MTS-MA'!$E$13:$CF$361,'ALL-GTK-MI-MTS-MA'!AE$6,FALSE)</f>
        <v>3</v>
      </c>
      <c r="AF767" s="9">
        <f>VLOOKUP($E767,'ALL-GTK-MI-MTS-MA'!$E$13:$CF$361,'ALL-GTK-MI-MTS-MA'!AF$6,FALSE)</f>
        <v>1</v>
      </c>
      <c r="AG767" s="10">
        <f t="shared" si="411"/>
        <v>4</v>
      </c>
      <c r="AH767" s="9">
        <f>VLOOKUP($E767,'ALL-GTK-MI-MTS-MA'!$E$13:$CF$361,'ALL-GTK-MI-MTS-MA'!AH$6,FALSE)</f>
        <v>3</v>
      </c>
      <c r="AI767" s="9">
        <f>VLOOKUP($E767,'ALL-GTK-MI-MTS-MA'!$E$13:$CF$361,'ALL-GTK-MI-MTS-MA'!AI$6,FALSE)</f>
        <v>2</v>
      </c>
      <c r="AJ767" s="10">
        <f t="shared" si="412"/>
        <v>5</v>
      </c>
      <c r="AK767" s="44">
        <f t="shared" si="413"/>
        <v>6</v>
      </c>
      <c r="AL767" s="44">
        <f t="shared" si="414"/>
        <v>3</v>
      </c>
      <c r="AM767" s="11">
        <f t="shared" si="415"/>
        <v>9</v>
      </c>
      <c r="AN767" s="299">
        <v>0</v>
      </c>
      <c r="AO767" s="299">
        <v>0</v>
      </c>
      <c r="AP767" s="9">
        <f>VLOOKUP($E767,'ALL-GTK-MI-MTS-MA'!$E$13:$CF$361,'ALL-GTK-MI-MTS-MA'!AP$6,FALSE)</f>
        <v>0</v>
      </c>
      <c r="AQ767" s="9">
        <f>VLOOKUP($E767,'ALL-GTK-MI-MTS-MA'!$E$13:$CF$361,'ALL-GTK-MI-MTS-MA'!AQ$6,FALSE)</f>
        <v>0</v>
      </c>
      <c r="AR767" s="9">
        <f>VLOOKUP($E767,'ALL-GTK-MI-MTS-MA'!$E$13:$CF$361,'ALL-GTK-MI-MTS-MA'!AR$6,FALSE)</f>
        <v>0</v>
      </c>
      <c r="AS767" s="9">
        <f>VLOOKUP($E767,'ALL-GTK-MI-MTS-MA'!$E$13:$CF$361,'ALL-GTK-MI-MTS-MA'!AS$6,FALSE)</f>
        <v>0</v>
      </c>
      <c r="AT767" s="9">
        <f>VLOOKUP($E767,'ALL-GTK-MI-MTS-MA'!$E$13:$CF$361,'ALL-GTK-MI-MTS-MA'!AT$6,FALSE)</f>
        <v>1</v>
      </c>
      <c r="AU767" s="9">
        <f>VLOOKUP($E767,'ALL-GTK-MI-MTS-MA'!$E$13:$CF$361,'ALL-GTK-MI-MTS-MA'!AU$6,FALSE)</f>
        <v>1</v>
      </c>
      <c r="AV767" s="590">
        <f>VLOOKUP($E767,'ALL-GTK-MI-MTS-MA'!$E$13:$CF$361,'ALL-GTK-MI-MTS-MA'!AV$6,FALSE)</f>
        <v>0</v>
      </c>
      <c r="AW767" s="590">
        <f>VLOOKUP($E767,'ALL-GTK-MI-MTS-MA'!$E$13:$CF$361,'ALL-GTK-MI-MTS-MA'!AW$6,FALSE)</f>
        <v>0</v>
      </c>
      <c r="AX767" s="9">
        <f>VLOOKUP($E767,'ALL-GTK-MI-MTS-MA'!$E$13:$CF$361,'ALL-GTK-MI-MTS-MA'!AX$6,FALSE)</f>
        <v>5</v>
      </c>
      <c r="AY767" s="9">
        <f>VLOOKUP($E767,'ALL-GTK-MI-MTS-MA'!$E$13:$CF$361,'ALL-GTK-MI-MTS-MA'!AY$6,FALSE)</f>
        <v>2</v>
      </c>
      <c r="AZ767" s="9">
        <f>VLOOKUP($E767,'ALL-GTK-MI-MTS-MA'!$E$13:$CF$361,'ALL-GTK-MI-MTS-MA'!AZ$6,FALSE)</f>
        <v>0</v>
      </c>
      <c r="BA767" s="9">
        <f>VLOOKUP($E767,'ALL-GTK-MI-MTS-MA'!$E$13:$CF$361,'ALL-GTK-MI-MTS-MA'!BA$6,FALSE)</f>
        <v>0</v>
      </c>
      <c r="BB767" s="9">
        <f>VLOOKUP($E767,'ALL-GTK-MI-MTS-MA'!$E$13:$CF$361,'ALL-GTK-MI-MTS-MA'!BB$6,FALSE)</f>
        <v>0</v>
      </c>
      <c r="BC767" s="9">
        <f>VLOOKUP($E767,'ALL-GTK-MI-MTS-MA'!$E$13:$CF$361,'ALL-GTK-MI-MTS-MA'!BC$6,FALSE)</f>
        <v>0</v>
      </c>
      <c r="BD767" s="310">
        <f t="shared" si="416"/>
        <v>1</v>
      </c>
      <c r="BE767" s="310">
        <f t="shared" si="417"/>
        <v>1</v>
      </c>
      <c r="BF767" s="10">
        <f t="shared" si="418"/>
        <v>2</v>
      </c>
      <c r="BG767" s="311">
        <f t="shared" si="419"/>
        <v>5</v>
      </c>
      <c r="BH767" s="311">
        <f t="shared" si="420"/>
        <v>2</v>
      </c>
      <c r="BI767" s="10">
        <f t="shared" si="421"/>
        <v>7</v>
      </c>
      <c r="BJ767" s="44">
        <f t="shared" si="422"/>
        <v>6</v>
      </c>
      <c r="BK767" s="44">
        <f t="shared" si="423"/>
        <v>3</v>
      </c>
      <c r="BL767" s="11">
        <f t="shared" si="424"/>
        <v>9</v>
      </c>
      <c r="BM767" s="9">
        <f>VLOOKUP($E767,'ALL-GTK-MI-MTS-MA'!$E$13:$CF$361,'ALL-GTK-MI-MTS-MA'!BM$6,FALSE)</f>
        <v>0</v>
      </c>
      <c r="BN767" s="9">
        <f>VLOOKUP($E767,'ALL-GTK-MI-MTS-MA'!$E$13:$CF$361,'ALL-GTK-MI-MTS-MA'!BN$6,FALSE)</f>
        <v>0</v>
      </c>
      <c r="BO767" s="9">
        <f>VLOOKUP($E767,'ALL-GTK-MI-MTS-MA'!$E$13:$CF$361,'ALL-GTK-MI-MTS-MA'!BO$6,FALSE)</f>
        <v>0</v>
      </c>
      <c r="BP767" s="9">
        <f>VLOOKUP($E767,'ALL-GTK-MI-MTS-MA'!$E$13:$CF$361,'ALL-GTK-MI-MTS-MA'!BP$6,FALSE)</f>
        <v>2</v>
      </c>
      <c r="BQ767" s="9">
        <f>VLOOKUP($E767,'ALL-GTK-MI-MTS-MA'!$E$13:$CF$361,'ALL-GTK-MI-MTS-MA'!BQ$6,FALSE)</f>
        <v>0</v>
      </c>
      <c r="BR767" s="9">
        <f>VLOOKUP($E767,'ALL-GTK-MI-MTS-MA'!$E$13:$CF$361,'ALL-GTK-MI-MTS-MA'!BR$6,FALSE)</f>
        <v>0</v>
      </c>
      <c r="BS767" s="9">
        <f>VLOOKUP($E767,'ALL-GTK-MI-MTS-MA'!$E$13:$CF$361,'ALL-GTK-MI-MTS-MA'!BS$6,FALSE)</f>
        <v>0</v>
      </c>
      <c r="BT767" s="9">
        <f>VLOOKUP($E767,'ALL-GTK-MI-MTS-MA'!$E$13:$CF$361,'ALL-GTK-MI-MTS-MA'!BT$6,FALSE)</f>
        <v>0</v>
      </c>
      <c r="BU767" s="299">
        <f t="shared" si="425"/>
        <v>0</v>
      </c>
      <c r="BV767" s="299">
        <f t="shared" si="426"/>
        <v>2</v>
      </c>
      <c r="BW767" s="44">
        <f t="shared" si="427"/>
        <v>0</v>
      </c>
      <c r="BX767" s="44">
        <f t="shared" si="428"/>
        <v>2</v>
      </c>
      <c r="BY767" s="11">
        <f t="shared" si="429"/>
        <v>2</v>
      </c>
      <c r="BZ767" s="14">
        <f t="shared" si="430"/>
        <v>6</v>
      </c>
      <c r="CA767" s="14">
        <f t="shared" si="431"/>
        <v>3</v>
      </c>
      <c r="CB767" s="13">
        <f t="shared" si="432"/>
        <v>0</v>
      </c>
      <c r="CC767" s="13">
        <f t="shared" si="433"/>
        <v>2</v>
      </c>
      <c r="CD767" s="312">
        <f t="shared" si="434"/>
        <v>6</v>
      </c>
      <c r="CE767" s="312">
        <f t="shared" si="435"/>
        <v>5</v>
      </c>
      <c r="CF767" s="313">
        <f t="shared" si="436"/>
        <v>11</v>
      </c>
      <c r="CG767" s="302" t="str">
        <f t="shared" si="437"/>
        <v>OK</v>
      </c>
    </row>
    <row r="768" spans="1:85" ht="14.25" x14ac:dyDescent="0.25">
      <c r="A768" s="6">
        <v>756</v>
      </c>
      <c r="B768" s="495">
        <v>86</v>
      </c>
      <c r="C768" s="495" t="s">
        <v>265</v>
      </c>
      <c r="D768" s="496" t="s">
        <v>24</v>
      </c>
      <c r="E768" s="626">
        <v>60712627</v>
      </c>
      <c r="F768" s="627" t="s">
        <v>880</v>
      </c>
      <c r="G768" s="624" t="s">
        <v>53</v>
      </c>
      <c r="H768" s="9">
        <f>VLOOKUP($E768,'ALL-GTK-MI-MTS-MA'!$E$13:$CF$361,'ALL-GTK-MI-MTS-MA'!H$6,FALSE)</f>
        <v>0</v>
      </c>
      <c r="I768" s="9">
        <f>VLOOKUP($E768,'ALL-GTK-MI-MTS-MA'!$E$13:$CF$361,'ALL-GTK-MI-MTS-MA'!I$6,FALSE)</f>
        <v>0</v>
      </c>
      <c r="J768" s="9">
        <f>VLOOKUP($E768,'ALL-GTK-MI-MTS-MA'!$E$13:$CF$361,'ALL-GTK-MI-MTS-MA'!J$6,FALSE)</f>
        <v>0</v>
      </c>
      <c r="K768" s="9">
        <f>VLOOKUP($E768,'ALL-GTK-MI-MTS-MA'!$E$13:$CF$361,'ALL-GTK-MI-MTS-MA'!K$6,FALSE)</f>
        <v>0</v>
      </c>
      <c r="L768" s="9">
        <f>VLOOKUP($E768,'ALL-GTK-MI-MTS-MA'!$E$13:$CF$361,'ALL-GTK-MI-MTS-MA'!L$6,FALSE)</f>
        <v>0</v>
      </c>
      <c r="M768" s="9">
        <f>VLOOKUP($E768,'ALL-GTK-MI-MTS-MA'!$E$13:$CF$361,'ALL-GTK-MI-MTS-MA'!M$6,FALSE)</f>
        <v>0</v>
      </c>
      <c r="N768" s="9">
        <f>VLOOKUP($E768,'ALL-GTK-MI-MTS-MA'!$E$13:$CF$361,'ALL-GTK-MI-MTS-MA'!N$6,FALSE)</f>
        <v>0</v>
      </c>
      <c r="O768" s="9">
        <f>VLOOKUP($E768,'ALL-GTK-MI-MTS-MA'!$E$13:$CF$361,'ALL-GTK-MI-MTS-MA'!O$6,FALSE)</f>
        <v>2</v>
      </c>
      <c r="P768" s="299">
        <f t="shared" si="402"/>
        <v>0</v>
      </c>
      <c r="Q768" s="299">
        <f t="shared" si="403"/>
        <v>2</v>
      </c>
      <c r="R768" s="300">
        <f t="shared" si="404"/>
        <v>2</v>
      </c>
      <c r="S768" s="9">
        <f>VLOOKUP($E768,'ALL-GTK-MI-MTS-MA'!$E$13:$CF$361,'ALL-GTK-MI-MTS-MA'!S$6,FALSE)</f>
        <v>3</v>
      </c>
      <c r="T768" s="9">
        <f>VLOOKUP($E768,'ALL-GTK-MI-MTS-MA'!$E$13:$CF$361,'ALL-GTK-MI-MTS-MA'!T$6,FALSE)</f>
        <v>3</v>
      </c>
      <c r="U768" s="9">
        <f>VLOOKUP($E768,'ALL-GTK-MI-MTS-MA'!$E$13:$CF$361,'ALL-GTK-MI-MTS-MA'!U$6,FALSE)</f>
        <v>0</v>
      </c>
      <c r="V768" s="9">
        <f>VLOOKUP($E768,'ALL-GTK-MI-MTS-MA'!$E$13:$CF$361,'ALL-GTK-MI-MTS-MA'!V$6,FALSE)</f>
        <v>0</v>
      </c>
      <c r="W768" s="9">
        <f>VLOOKUP($E768,'ALL-GTK-MI-MTS-MA'!$E$13:$CF$361,'ALL-GTK-MI-MTS-MA'!W$6,FALSE)</f>
        <v>0</v>
      </c>
      <c r="X768" s="9">
        <f>VLOOKUP($E768,'ALL-GTK-MI-MTS-MA'!$E$13:$CF$361,'ALL-GTK-MI-MTS-MA'!X$6,FALSE)</f>
        <v>0</v>
      </c>
      <c r="Y768" s="299">
        <f t="shared" si="405"/>
        <v>3</v>
      </c>
      <c r="Z768" s="299">
        <f t="shared" si="406"/>
        <v>3</v>
      </c>
      <c r="AA768" s="10">
        <f t="shared" si="407"/>
        <v>6</v>
      </c>
      <c r="AB768" s="44">
        <f t="shared" si="408"/>
        <v>3</v>
      </c>
      <c r="AC768" s="44">
        <f t="shared" si="409"/>
        <v>5</v>
      </c>
      <c r="AD768" s="11">
        <f t="shared" si="410"/>
        <v>8</v>
      </c>
      <c r="AE768" s="9">
        <f>VLOOKUP($E768,'ALL-GTK-MI-MTS-MA'!$E$13:$CF$361,'ALL-GTK-MI-MTS-MA'!AE$6,FALSE)</f>
        <v>1</v>
      </c>
      <c r="AF768" s="9">
        <f>VLOOKUP($E768,'ALL-GTK-MI-MTS-MA'!$E$13:$CF$361,'ALL-GTK-MI-MTS-MA'!AF$6,FALSE)</f>
        <v>0</v>
      </c>
      <c r="AG768" s="10">
        <f t="shared" si="411"/>
        <v>1</v>
      </c>
      <c r="AH768" s="9">
        <f>VLOOKUP($E768,'ALL-GTK-MI-MTS-MA'!$E$13:$CF$361,'ALL-GTK-MI-MTS-MA'!AH$6,FALSE)</f>
        <v>2</v>
      </c>
      <c r="AI768" s="9">
        <f>VLOOKUP($E768,'ALL-GTK-MI-MTS-MA'!$E$13:$CF$361,'ALL-GTK-MI-MTS-MA'!AI$6,FALSE)</f>
        <v>5</v>
      </c>
      <c r="AJ768" s="10">
        <f t="shared" si="412"/>
        <v>7</v>
      </c>
      <c r="AK768" s="44">
        <f t="shared" si="413"/>
        <v>3</v>
      </c>
      <c r="AL768" s="44">
        <f t="shared" si="414"/>
        <v>5</v>
      </c>
      <c r="AM768" s="11">
        <f t="shared" si="415"/>
        <v>8</v>
      </c>
      <c r="AN768" s="299">
        <v>0</v>
      </c>
      <c r="AO768" s="299">
        <v>0</v>
      </c>
      <c r="AP768" s="9">
        <f>VLOOKUP($E768,'ALL-GTK-MI-MTS-MA'!$E$13:$CF$361,'ALL-GTK-MI-MTS-MA'!AP$6,FALSE)</f>
        <v>0</v>
      </c>
      <c r="AQ768" s="9">
        <f>VLOOKUP($E768,'ALL-GTK-MI-MTS-MA'!$E$13:$CF$361,'ALL-GTK-MI-MTS-MA'!AQ$6,FALSE)</f>
        <v>0</v>
      </c>
      <c r="AR768" s="9">
        <f>VLOOKUP($E768,'ALL-GTK-MI-MTS-MA'!$E$13:$CF$361,'ALL-GTK-MI-MTS-MA'!AR$6,FALSE)</f>
        <v>0</v>
      </c>
      <c r="AS768" s="9">
        <f>VLOOKUP($E768,'ALL-GTK-MI-MTS-MA'!$E$13:$CF$361,'ALL-GTK-MI-MTS-MA'!AS$6,FALSE)</f>
        <v>0</v>
      </c>
      <c r="AT768" s="9">
        <f>VLOOKUP($E768,'ALL-GTK-MI-MTS-MA'!$E$13:$CF$361,'ALL-GTK-MI-MTS-MA'!AT$6,FALSE)</f>
        <v>0</v>
      </c>
      <c r="AU768" s="9">
        <f>VLOOKUP($E768,'ALL-GTK-MI-MTS-MA'!$E$13:$CF$361,'ALL-GTK-MI-MTS-MA'!AU$6,FALSE)</f>
        <v>0</v>
      </c>
      <c r="AV768" s="590">
        <f>VLOOKUP($E768,'ALL-GTK-MI-MTS-MA'!$E$13:$CF$361,'ALL-GTK-MI-MTS-MA'!AV$6,FALSE)</f>
        <v>0</v>
      </c>
      <c r="AW768" s="590">
        <f>VLOOKUP($E768,'ALL-GTK-MI-MTS-MA'!$E$13:$CF$361,'ALL-GTK-MI-MTS-MA'!AW$6,FALSE)</f>
        <v>0</v>
      </c>
      <c r="AX768" s="9">
        <f>VLOOKUP($E768,'ALL-GTK-MI-MTS-MA'!$E$13:$CF$361,'ALL-GTK-MI-MTS-MA'!AX$6,FALSE)</f>
        <v>3</v>
      </c>
      <c r="AY768" s="9">
        <f>VLOOKUP($E768,'ALL-GTK-MI-MTS-MA'!$E$13:$CF$361,'ALL-GTK-MI-MTS-MA'!AY$6,FALSE)</f>
        <v>5</v>
      </c>
      <c r="AZ768" s="9">
        <f>VLOOKUP($E768,'ALL-GTK-MI-MTS-MA'!$E$13:$CF$361,'ALL-GTK-MI-MTS-MA'!AZ$6,FALSE)</f>
        <v>0</v>
      </c>
      <c r="BA768" s="9">
        <f>VLOOKUP($E768,'ALL-GTK-MI-MTS-MA'!$E$13:$CF$361,'ALL-GTK-MI-MTS-MA'!BA$6,FALSE)</f>
        <v>0</v>
      </c>
      <c r="BB768" s="9">
        <f>VLOOKUP($E768,'ALL-GTK-MI-MTS-MA'!$E$13:$CF$361,'ALL-GTK-MI-MTS-MA'!BB$6,FALSE)</f>
        <v>0</v>
      </c>
      <c r="BC768" s="9">
        <f>VLOOKUP($E768,'ALL-GTK-MI-MTS-MA'!$E$13:$CF$361,'ALL-GTK-MI-MTS-MA'!BC$6,FALSE)</f>
        <v>0</v>
      </c>
      <c r="BD768" s="310">
        <f t="shared" si="416"/>
        <v>0</v>
      </c>
      <c r="BE768" s="310">
        <f t="shared" si="417"/>
        <v>0</v>
      </c>
      <c r="BF768" s="10">
        <f t="shared" si="418"/>
        <v>0</v>
      </c>
      <c r="BG768" s="311">
        <f t="shared" si="419"/>
        <v>3</v>
      </c>
      <c r="BH768" s="311">
        <f t="shared" si="420"/>
        <v>5</v>
      </c>
      <c r="BI768" s="10">
        <f t="shared" si="421"/>
        <v>8</v>
      </c>
      <c r="BJ768" s="44">
        <f t="shared" si="422"/>
        <v>3</v>
      </c>
      <c r="BK768" s="44">
        <f t="shared" si="423"/>
        <v>5</v>
      </c>
      <c r="BL768" s="11">
        <f t="shared" si="424"/>
        <v>8</v>
      </c>
      <c r="BM768" s="9">
        <f>VLOOKUP($E768,'ALL-GTK-MI-MTS-MA'!$E$13:$CF$361,'ALL-GTK-MI-MTS-MA'!BM$6,FALSE)</f>
        <v>0</v>
      </c>
      <c r="BN768" s="9">
        <f>VLOOKUP($E768,'ALL-GTK-MI-MTS-MA'!$E$13:$CF$361,'ALL-GTK-MI-MTS-MA'!BN$6,FALSE)</f>
        <v>0</v>
      </c>
      <c r="BO768" s="9">
        <f>VLOOKUP($E768,'ALL-GTK-MI-MTS-MA'!$E$13:$CF$361,'ALL-GTK-MI-MTS-MA'!BO$6,FALSE)</f>
        <v>0</v>
      </c>
      <c r="BP768" s="9">
        <f>VLOOKUP($E768,'ALL-GTK-MI-MTS-MA'!$E$13:$CF$361,'ALL-GTK-MI-MTS-MA'!BP$6,FALSE)</f>
        <v>0</v>
      </c>
      <c r="BQ768" s="9">
        <f>VLOOKUP($E768,'ALL-GTK-MI-MTS-MA'!$E$13:$CF$361,'ALL-GTK-MI-MTS-MA'!BQ$6,FALSE)</f>
        <v>0</v>
      </c>
      <c r="BR768" s="9">
        <f>VLOOKUP($E768,'ALL-GTK-MI-MTS-MA'!$E$13:$CF$361,'ALL-GTK-MI-MTS-MA'!BR$6,FALSE)</f>
        <v>0</v>
      </c>
      <c r="BS768" s="9">
        <f>VLOOKUP($E768,'ALL-GTK-MI-MTS-MA'!$E$13:$CF$361,'ALL-GTK-MI-MTS-MA'!BS$6,FALSE)</f>
        <v>0</v>
      </c>
      <c r="BT768" s="9">
        <f>VLOOKUP($E768,'ALL-GTK-MI-MTS-MA'!$E$13:$CF$361,'ALL-GTK-MI-MTS-MA'!BT$6,FALSE)</f>
        <v>0</v>
      </c>
      <c r="BU768" s="299">
        <f t="shared" si="425"/>
        <v>0</v>
      </c>
      <c r="BV768" s="299">
        <f t="shared" si="426"/>
        <v>0</v>
      </c>
      <c r="BW768" s="44">
        <f t="shared" si="427"/>
        <v>0</v>
      </c>
      <c r="BX768" s="44">
        <f t="shared" si="428"/>
        <v>0</v>
      </c>
      <c r="BY768" s="11">
        <f t="shared" si="429"/>
        <v>0</v>
      </c>
      <c r="BZ768" s="14">
        <f t="shared" si="430"/>
        <v>3</v>
      </c>
      <c r="CA768" s="14">
        <f t="shared" si="431"/>
        <v>5</v>
      </c>
      <c r="CB768" s="13">
        <f t="shared" si="432"/>
        <v>0</v>
      </c>
      <c r="CC768" s="13">
        <f t="shared" si="433"/>
        <v>0</v>
      </c>
      <c r="CD768" s="312">
        <f t="shared" si="434"/>
        <v>3</v>
      </c>
      <c r="CE768" s="312">
        <f t="shared" si="435"/>
        <v>5</v>
      </c>
      <c r="CF768" s="313">
        <f t="shared" si="436"/>
        <v>8</v>
      </c>
      <c r="CG768" s="302" t="str">
        <f t="shared" si="437"/>
        <v>OK</v>
      </c>
    </row>
    <row r="769" spans="1:85" ht="14.25" x14ac:dyDescent="0.25">
      <c r="A769" s="6">
        <v>757</v>
      </c>
      <c r="B769" s="495">
        <v>87</v>
      </c>
      <c r="C769" s="495" t="s">
        <v>265</v>
      </c>
      <c r="D769" s="496" t="s">
        <v>32</v>
      </c>
      <c r="E769" s="626">
        <v>60712628</v>
      </c>
      <c r="F769" s="627" t="s">
        <v>881</v>
      </c>
      <c r="G769" s="624" t="s">
        <v>53</v>
      </c>
      <c r="H769" s="9">
        <f>VLOOKUP($E769,'ALL-GTK-MI-MTS-MA'!$E$13:$CF$361,'ALL-GTK-MI-MTS-MA'!H$6,FALSE)</f>
        <v>0</v>
      </c>
      <c r="I769" s="9">
        <f>VLOOKUP($E769,'ALL-GTK-MI-MTS-MA'!$E$13:$CF$361,'ALL-GTK-MI-MTS-MA'!I$6,FALSE)</f>
        <v>0</v>
      </c>
      <c r="J769" s="9">
        <f>VLOOKUP($E769,'ALL-GTK-MI-MTS-MA'!$E$13:$CF$361,'ALL-GTK-MI-MTS-MA'!J$6,FALSE)</f>
        <v>0</v>
      </c>
      <c r="K769" s="9">
        <f>VLOOKUP($E769,'ALL-GTK-MI-MTS-MA'!$E$13:$CF$361,'ALL-GTK-MI-MTS-MA'!K$6,FALSE)</f>
        <v>0</v>
      </c>
      <c r="L769" s="9">
        <f>VLOOKUP($E769,'ALL-GTK-MI-MTS-MA'!$E$13:$CF$361,'ALL-GTK-MI-MTS-MA'!L$6,FALSE)</f>
        <v>0</v>
      </c>
      <c r="M769" s="9">
        <f>VLOOKUP($E769,'ALL-GTK-MI-MTS-MA'!$E$13:$CF$361,'ALL-GTK-MI-MTS-MA'!M$6,FALSE)</f>
        <v>0</v>
      </c>
      <c r="N769" s="9">
        <f>VLOOKUP($E769,'ALL-GTK-MI-MTS-MA'!$E$13:$CF$361,'ALL-GTK-MI-MTS-MA'!N$6,FALSE)</f>
        <v>1</v>
      </c>
      <c r="O769" s="9">
        <f>VLOOKUP($E769,'ALL-GTK-MI-MTS-MA'!$E$13:$CF$361,'ALL-GTK-MI-MTS-MA'!O$6,FALSE)</f>
        <v>2</v>
      </c>
      <c r="P769" s="299">
        <f t="shared" si="402"/>
        <v>1</v>
      </c>
      <c r="Q769" s="299">
        <f t="shared" si="403"/>
        <v>2</v>
      </c>
      <c r="R769" s="300">
        <f t="shared" si="404"/>
        <v>3</v>
      </c>
      <c r="S769" s="9">
        <f>VLOOKUP($E769,'ALL-GTK-MI-MTS-MA'!$E$13:$CF$361,'ALL-GTK-MI-MTS-MA'!S$6,FALSE)</f>
        <v>5</v>
      </c>
      <c r="T769" s="9">
        <f>VLOOKUP($E769,'ALL-GTK-MI-MTS-MA'!$E$13:$CF$361,'ALL-GTK-MI-MTS-MA'!T$6,FALSE)</f>
        <v>2</v>
      </c>
      <c r="U769" s="9">
        <f>VLOOKUP($E769,'ALL-GTK-MI-MTS-MA'!$E$13:$CF$361,'ALL-GTK-MI-MTS-MA'!U$6,FALSE)</f>
        <v>0</v>
      </c>
      <c r="V769" s="9">
        <f>VLOOKUP($E769,'ALL-GTK-MI-MTS-MA'!$E$13:$CF$361,'ALL-GTK-MI-MTS-MA'!V$6,FALSE)</f>
        <v>0</v>
      </c>
      <c r="W769" s="9">
        <f>VLOOKUP($E769,'ALL-GTK-MI-MTS-MA'!$E$13:$CF$361,'ALL-GTK-MI-MTS-MA'!W$6,FALSE)</f>
        <v>0</v>
      </c>
      <c r="X769" s="9">
        <f>VLOOKUP($E769,'ALL-GTK-MI-MTS-MA'!$E$13:$CF$361,'ALL-GTK-MI-MTS-MA'!X$6,FALSE)</f>
        <v>0</v>
      </c>
      <c r="Y769" s="299">
        <f t="shared" si="405"/>
        <v>5</v>
      </c>
      <c r="Z769" s="299">
        <f t="shared" si="406"/>
        <v>2</v>
      </c>
      <c r="AA769" s="10">
        <f t="shared" si="407"/>
        <v>7</v>
      </c>
      <c r="AB769" s="44">
        <f t="shared" si="408"/>
        <v>6</v>
      </c>
      <c r="AC769" s="44">
        <f t="shared" si="409"/>
        <v>4</v>
      </c>
      <c r="AD769" s="11">
        <f t="shared" si="410"/>
        <v>10</v>
      </c>
      <c r="AE769" s="9">
        <f>VLOOKUP($E769,'ALL-GTK-MI-MTS-MA'!$E$13:$CF$361,'ALL-GTK-MI-MTS-MA'!AE$6,FALSE)</f>
        <v>2</v>
      </c>
      <c r="AF769" s="9">
        <f>VLOOKUP($E769,'ALL-GTK-MI-MTS-MA'!$E$13:$CF$361,'ALL-GTK-MI-MTS-MA'!AF$6,FALSE)</f>
        <v>2</v>
      </c>
      <c r="AG769" s="10">
        <f t="shared" si="411"/>
        <v>4</v>
      </c>
      <c r="AH769" s="9">
        <f>VLOOKUP($E769,'ALL-GTK-MI-MTS-MA'!$E$13:$CF$361,'ALL-GTK-MI-MTS-MA'!AH$6,FALSE)</f>
        <v>4</v>
      </c>
      <c r="AI769" s="9">
        <f>VLOOKUP($E769,'ALL-GTK-MI-MTS-MA'!$E$13:$CF$361,'ALL-GTK-MI-MTS-MA'!AI$6,FALSE)</f>
        <v>2</v>
      </c>
      <c r="AJ769" s="10">
        <f t="shared" si="412"/>
        <v>6</v>
      </c>
      <c r="AK769" s="44">
        <f t="shared" si="413"/>
        <v>6</v>
      </c>
      <c r="AL769" s="44">
        <f t="shared" si="414"/>
        <v>4</v>
      </c>
      <c r="AM769" s="11">
        <f t="shared" si="415"/>
        <v>10</v>
      </c>
      <c r="AN769" s="299">
        <v>0</v>
      </c>
      <c r="AO769" s="299">
        <v>0</v>
      </c>
      <c r="AP769" s="9">
        <f>VLOOKUP($E769,'ALL-GTK-MI-MTS-MA'!$E$13:$CF$361,'ALL-GTK-MI-MTS-MA'!AP$6,FALSE)</f>
        <v>0</v>
      </c>
      <c r="AQ769" s="9">
        <f>VLOOKUP($E769,'ALL-GTK-MI-MTS-MA'!$E$13:$CF$361,'ALL-GTK-MI-MTS-MA'!AQ$6,FALSE)</f>
        <v>0</v>
      </c>
      <c r="AR769" s="9">
        <f>VLOOKUP($E769,'ALL-GTK-MI-MTS-MA'!$E$13:$CF$361,'ALL-GTK-MI-MTS-MA'!AR$6,FALSE)</f>
        <v>0</v>
      </c>
      <c r="AS769" s="9">
        <f>VLOOKUP($E769,'ALL-GTK-MI-MTS-MA'!$E$13:$CF$361,'ALL-GTK-MI-MTS-MA'!AS$6,FALSE)</f>
        <v>0</v>
      </c>
      <c r="AT769" s="9">
        <f>VLOOKUP($E769,'ALL-GTK-MI-MTS-MA'!$E$13:$CF$361,'ALL-GTK-MI-MTS-MA'!AT$6,FALSE)</f>
        <v>0</v>
      </c>
      <c r="AU769" s="9">
        <f>VLOOKUP($E769,'ALL-GTK-MI-MTS-MA'!$E$13:$CF$361,'ALL-GTK-MI-MTS-MA'!AU$6,FALSE)</f>
        <v>0</v>
      </c>
      <c r="AV769" s="590">
        <f>VLOOKUP($E769,'ALL-GTK-MI-MTS-MA'!$E$13:$CF$361,'ALL-GTK-MI-MTS-MA'!AV$6,FALSE)</f>
        <v>0</v>
      </c>
      <c r="AW769" s="590">
        <f>VLOOKUP($E769,'ALL-GTK-MI-MTS-MA'!$E$13:$CF$361,'ALL-GTK-MI-MTS-MA'!AW$6,FALSE)</f>
        <v>0</v>
      </c>
      <c r="AX769" s="9">
        <f>VLOOKUP($E769,'ALL-GTK-MI-MTS-MA'!$E$13:$CF$361,'ALL-GTK-MI-MTS-MA'!AX$6,FALSE)</f>
        <v>5</v>
      </c>
      <c r="AY769" s="9">
        <f>VLOOKUP($E769,'ALL-GTK-MI-MTS-MA'!$E$13:$CF$361,'ALL-GTK-MI-MTS-MA'!AY$6,FALSE)</f>
        <v>4</v>
      </c>
      <c r="AZ769" s="9">
        <f>VLOOKUP($E769,'ALL-GTK-MI-MTS-MA'!$E$13:$CF$361,'ALL-GTK-MI-MTS-MA'!AZ$6,FALSE)</f>
        <v>1</v>
      </c>
      <c r="BA769" s="9">
        <f>VLOOKUP($E769,'ALL-GTK-MI-MTS-MA'!$E$13:$CF$361,'ALL-GTK-MI-MTS-MA'!BA$6,FALSE)</f>
        <v>0</v>
      </c>
      <c r="BB769" s="9">
        <f>VLOOKUP($E769,'ALL-GTK-MI-MTS-MA'!$E$13:$CF$361,'ALL-GTK-MI-MTS-MA'!BB$6,FALSE)</f>
        <v>0</v>
      </c>
      <c r="BC769" s="9">
        <f>VLOOKUP($E769,'ALL-GTK-MI-MTS-MA'!$E$13:$CF$361,'ALL-GTK-MI-MTS-MA'!BC$6,FALSE)</f>
        <v>0</v>
      </c>
      <c r="BD769" s="310">
        <f t="shared" si="416"/>
        <v>0</v>
      </c>
      <c r="BE769" s="310">
        <f t="shared" si="417"/>
        <v>0</v>
      </c>
      <c r="BF769" s="10">
        <f t="shared" si="418"/>
        <v>0</v>
      </c>
      <c r="BG769" s="311">
        <f t="shared" si="419"/>
        <v>6</v>
      </c>
      <c r="BH769" s="311">
        <f t="shared" si="420"/>
        <v>4</v>
      </c>
      <c r="BI769" s="10">
        <f t="shared" si="421"/>
        <v>10</v>
      </c>
      <c r="BJ769" s="44">
        <f t="shared" si="422"/>
        <v>6</v>
      </c>
      <c r="BK769" s="44">
        <f t="shared" si="423"/>
        <v>4</v>
      </c>
      <c r="BL769" s="11">
        <f t="shared" si="424"/>
        <v>10</v>
      </c>
      <c r="BM769" s="9">
        <f>VLOOKUP($E769,'ALL-GTK-MI-MTS-MA'!$E$13:$CF$361,'ALL-GTK-MI-MTS-MA'!BM$6,FALSE)</f>
        <v>0</v>
      </c>
      <c r="BN769" s="9">
        <f>VLOOKUP($E769,'ALL-GTK-MI-MTS-MA'!$E$13:$CF$361,'ALL-GTK-MI-MTS-MA'!BN$6,FALSE)</f>
        <v>0</v>
      </c>
      <c r="BO769" s="9">
        <f>VLOOKUP($E769,'ALL-GTK-MI-MTS-MA'!$E$13:$CF$361,'ALL-GTK-MI-MTS-MA'!BO$6,FALSE)</f>
        <v>1</v>
      </c>
      <c r="BP769" s="9">
        <f>VLOOKUP($E769,'ALL-GTK-MI-MTS-MA'!$E$13:$CF$361,'ALL-GTK-MI-MTS-MA'!BP$6,FALSE)</f>
        <v>1</v>
      </c>
      <c r="BQ769" s="9">
        <f>VLOOKUP($E769,'ALL-GTK-MI-MTS-MA'!$E$13:$CF$361,'ALL-GTK-MI-MTS-MA'!BQ$6,FALSE)</f>
        <v>0</v>
      </c>
      <c r="BR769" s="9">
        <f>VLOOKUP($E769,'ALL-GTK-MI-MTS-MA'!$E$13:$CF$361,'ALL-GTK-MI-MTS-MA'!BR$6,FALSE)</f>
        <v>0</v>
      </c>
      <c r="BS769" s="9">
        <f>VLOOKUP($E769,'ALL-GTK-MI-MTS-MA'!$E$13:$CF$361,'ALL-GTK-MI-MTS-MA'!BS$6,FALSE)</f>
        <v>0</v>
      </c>
      <c r="BT769" s="9">
        <f>VLOOKUP($E769,'ALL-GTK-MI-MTS-MA'!$E$13:$CF$361,'ALL-GTK-MI-MTS-MA'!BT$6,FALSE)</f>
        <v>0</v>
      </c>
      <c r="BU769" s="299">
        <f t="shared" si="425"/>
        <v>1</v>
      </c>
      <c r="BV769" s="299">
        <f t="shared" si="426"/>
        <v>1</v>
      </c>
      <c r="BW769" s="44">
        <f t="shared" si="427"/>
        <v>1</v>
      </c>
      <c r="BX769" s="44">
        <f t="shared" si="428"/>
        <v>1</v>
      </c>
      <c r="BY769" s="11">
        <f t="shared" si="429"/>
        <v>2</v>
      </c>
      <c r="BZ769" s="14">
        <f t="shared" si="430"/>
        <v>6</v>
      </c>
      <c r="CA769" s="14">
        <f t="shared" si="431"/>
        <v>4</v>
      </c>
      <c r="CB769" s="13">
        <f t="shared" si="432"/>
        <v>1</v>
      </c>
      <c r="CC769" s="13">
        <f t="shared" si="433"/>
        <v>1</v>
      </c>
      <c r="CD769" s="312">
        <f t="shared" si="434"/>
        <v>7</v>
      </c>
      <c r="CE769" s="312">
        <f t="shared" si="435"/>
        <v>5</v>
      </c>
      <c r="CF769" s="313">
        <f t="shared" si="436"/>
        <v>12</v>
      </c>
      <c r="CG769" s="302" t="str">
        <f t="shared" si="437"/>
        <v>OK</v>
      </c>
    </row>
    <row r="770" spans="1:85" ht="14.25" x14ac:dyDescent="0.25">
      <c r="A770" s="6">
        <v>758</v>
      </c>
      <c r="B770" s="495">
        <v>88</v>
      </c>
      <c r="C770" s="495" t="s">
        <v>265</v>
      </c>
      <c r="D770" s="496" t="s">
        <v>24</v>
      </c>
      <c r="E770" s="626">
        <v>60712629</v>
      </c>
      <c r="F770" s="627" t="s">
        <v>882</v>
      </c>
      <c r="G770" s="624" t="s">
        <v>53</v>
      </c>
      <c r="H770" s="9">
        <f>VLOOKUP($E770,'ALL-GTK-MI-MTS-MA'!$E$13:$CF$361,'ALL-GTK-MI-MTS-MA'!H$6,FALSE)</f>
        <v>0</v>
      </c>
      <c r="I770" s="9">
        <f>VLOOKUP($E770,'ALL-GTK-MI-MTS-MA'!$E$13:$CF$361,'ALL-GTK-MI-MTS-MA'!I$6,FALSE)</f>
        <v>0</v>
      </c>
      <c r="J770" s="9">
        <f>VLOOKUP($E770,'ALL-GTK-MI-MTS-MA'!$E$13:$CF$361,'ALL-GTK-MI-MTS-MA'!J$6,FALSE)</f>
        <v>0</v>
      </c>
      <c r="K770" s="9">
        <f>VLOOKUP($E770,'ALL-GTK-MI-MTS-MA'!$E$13:$CF$361,'ALL-GTK-MI-MTS-MA'!K$6,FALSE)</f>
        <v>0</v>
      </c>
      <c r="L770" s="9">
        <f>VLOOKUP($E770,'ALL-GTK-MI-MTS-MA'!$E$13:$CF$361,'ALL-GTK-MI-MTS-MA'!L$6,FALSE)</f>
        <v>0</v>
      </c>
      <c r="M770" s="9">
        <f>VLOOKUP($E770,'ALL-GTK-MI-MTS-MA'!$E$13:$CF$361,'ALL-GTK-MI-MTS-MA'!M$6,FALSE)</f>
        <v>0</v>
      </c>
      <c r="N770" s="9">
        <f>VLOOKUP($E770,'ALL-GTK-MI-MTS-MA'!$E$13:$CF$361,'ALL-GTK-MI-MTS-MA'!N$6,FALSE)</f>
        <v>1</v>
      </c>
      <c r="O770" s="9">
        <f>VLOOKUP($E770,'ALL-GTK-MI-MTS-MA'!$E$13:$CF$361,'ALL-GTK-MI-MTS-MA'!O$6,FALSE)</f>
        <v>0</v>
      </c>
      <c r="P770" s="299">
        <f t="shared" si="402"/>
        <v>1</v>
      </c>
      <c r="Q770" s="299">
        <f t="shared" si="403"/>
        <v>0</v>
      </c>
      <c r="R770" s="300">
        <f t="shared" si="404"/>
        <v>1</v>
      </c>
      <c r="S770" s="9">
        <f>VLOOKUP($E770,'ALL-GTK-MI-MTS-MA'!$E$13:$CF$361,'ALL-GTK-MI-MTS-MA'!S$6,FALSE)</f>
        <v>6</v>
      </c>
      <c r="T770" s="9">
        <f>VLOOKUP($E770,'ALL-GTK-MI-MTS-MA'!$E$13:$CF$361,'ALL-GTK-MI-MTS-MA'!T$6,FALSE)</f>
        <v>2</v>
      </c>
      <c r="U770" s="9">
        <f>VLOOKUP($E770,'ALL-GTK-MI-MTS-MA'!$E$13:$CF$361,'ALL-GTK-MI-MTS-MA'!U$6,FALSE)</f>
        <v>0</v>
      </c>
      <c r="V770" s="9">
        <f>VLOOKUP($E770,'ALL-GTK-MI-MTS-MA'!$E$13:$CF$361,'ALL-GTK-MI-MTS-MA'!V$6,FALSE)</f>
        <v>0</v>
      </c>
      <c r="W770" s="9">
        <f>VLOOKUP($E770,'ALL-GTK-MI-MTS-MA'!$E$13:$CF$361,'ALL-GTK-MI-MTS-MA'!W$6,FALSE)</f>
        <v>0</v>
      </c>
      <c r="X770" s="9">
        <f>VLOOKUP($E770,'ALL-GTK-MI-MTS-MA'!$E$13:$CF$361,'ALL-GTK-MI-MTS-MA'!X$6,FALSE)</f>
        <v>0</v>
      </c>
      <c r="Y770" s="299">
        <f t="shared" si="405"/>
        <v>6</v>
      </c>
      <c r="Z770" s="299">
        <f t="shared" si="406"/>
        <v>2</v>
      </c>
      <c r="AA770" s="10">
        <f t="shared" si="407"/>
        <v>8</v>
      </c>
      <c r="AB770" s="44">
        <f t="shared" si="408"/>
        <v>7</v>
      </c>
      <c r="AC770" s="44">
        <f t="shared" si="409"/>
        <v>2</v>
      </c>
      <c r="AD770" s="11">
        <f t="shared" si="410"/>
        <v>9</v>
      </c>
      <c r="AE770" s="9">
        <f>VLOOKUP($E770,'ALL-GTK-MI-MTS-MA'!$E$13:$CF$361,'ALL-GTK-MI-MTS-MA'!AE$6,FALSE)</f>
        <v>2</v>
      </c>
      <c r="AF770" s="9">
        <f>VLOOKUP($E770,'ALL-GTK-MI-MTS-MA'!$E$13:$CF$361,'ALL-GTK-MI-MTS-MA'!AF$6,FALSE)</f>
        <v>0</v>
      </c>
      <c r="AG770" s="10">
        <f t="shared" si="411"/>
        <v>2</v>
      </c>
      <c r="AH770" s="9">
        <f>VLOOKUP($E770,'ALL-GTK-MI-MTS-MA'!$E$13:$CF$361,'ALL-GTK-MI-MTS-MA'!AH$6,FALSE)</f>
        <v>5</v>
      </c>
      <c r="AI770" s="9">
        <f>VLOOKUP($E770,'ALL-GTK-MI-MTS-MA'!$E$13:$CF$361,'ALL-GTK-MI-MTS-MA'!AI$6,FALSE)</f>
        <v>2</v>
      </c>
      <c r="AJ770" s="10">
        <f t="shared" si="412"/>
        <v>7</v>
      </c>
      <c r="AK770" s="44">
        <f t="shared" si="413"/>
        <v>7</v>
      </c>
      <c r="AL770" s="44">
        <f t="shared" si="414"/>
        <v>2</v>
      </c>
      <c r="AM770" s="11">
        <f t="shared" si="415"/>
        <v>9</v>
      </c>
      <c r="AN770" s="299">
        <v>0</v>
      </c>
      <c r="AO770" s="299">
        <v>0</v>
      </c>
      <c r="AP770" s="9">
        <f>VLOOKUP($E770,'ALL-GTK-MI-MTS-MA'!$E$13:$CF$361,'ALL-GTK-MI-MTS-MA'!AP$6,FALSE)</f>
        <v>0</v>
      </c>
      <c r="AQ770" s="9">
        <f>VLOOKUP($E770,'ALL-GTK-MI-MTS-MA'!$E$13:$CF$361,'ALL-GTK-MI-MTS-MA'!AQ$6,FALSE)</f>
        <v>0</v>
      </c>
      <c r="AR770" s="9">
        <f>VLOOKUP($E770,'ALL-GTK-MI-MTS-MA'!$E$13:$CF$361,'ALL-GTK-MI-MTS-MA'!AR$6,FALSE)</f>
        <v>0</v>
      </c>
      <c r="AS770" s="9">
        <f>VLOOKUP($E770,'ALL-GTK-MI-MTS-MA'!$E$13:$CF$361,'ALL-GTK-MI-MTS-MA'!AS$6,FALSE)</f>
        <v>0</v>
      </c>
      <c r="AT770" s="9">
        <f>VLOOKUP($E770,'ALL-GTK-MI-MTS-MA'!$E$13:$CF$361,'ALL-GTK-MI-MTS-MA'!AT$6,FALSE)</f>
        <v>2</v>
      </c>
      <c r="AU770" s="9">
        <f>VLOOKUP($E770,'ALL-GTK-MI-MTS-MA'!$E$13:$CF$361,'ALL-GTK-MI-MTS-MA'!AU$6,FALSE)</f>
        <v>0</v>
      </c>
      <c r="AV770" s="590">
        <f>VLOOKUP($E770,'ALL-GTK-MI-MTS-MA'!$E$13:$CF$361,'ALL-GTK-MI-MTS-MA'!AV$6,FALSE)</f>
        <v>0</v>
      </c>
      <c r="AW770" s="590">
        <f>VLOOKUP($E770,'ALL-GTK-MI-MTS-MA'!$E$13:$CF$361,'ALL-GTK-MI-MTS-MA'!AW$6,FALSE)</f>
        <v>0</v>
      </c>
      <c r="AX770" s="9">
        <f>VLOOKUP($E770,'ALL-GTK-MI-MTS-MA'!$E$13:$CF$361,'ALL-GTK-MI-MTS-MA'!AX$6,FALSE)</f>
        <v>5</v>
      </c>
      <c r="AY770" s="9">
        <f>VLOOKUP($E770,'ALL-GTK-MI-MTS-MA'!$E$13:$CF$361,'ALL-GTK-MI-MTS-MA'!AY$6,FALSE)</f>
        <v>2</v>
      </c>
      <c r="AZ770" s="9">
        <f>VLOOKUP($E770,'ALL-GTK-MI-MTS-MA'!$E$13:$CF$361,'ALL-GTK-MI-MTS-MA'!AZ$6,FALSE)</f>
        <v>0</v>
      </c>
      <c r="BA770" s="9">
        <f>VLOOKUP($E770,'ALL-GTK-MI-MTS-MA'!$E$13:$CF$361,'ALL-GTK-MI-MTS-MA'!BA$6,FALSE)</f>
        <v>0</v>
      </c>
      <c r="BB770" s="9">
        <f>VLOOKUP($E770,'ALL-GTK-MI-MTS-MA'!$E$13:$CF$361,'ALL-GTK-MI-MTS-MA'!BB$6,FALSE)</f>
        <v>0</v>
      </c>
      <c r="BC770" s="9">
        <f>VLOOKUP($E770,'ALL-GTK-MI-MTS-MA'!$E$13:$CF$361,'ALL-GTK-MI-MTS-MA'!BC$6,FALSE)</f>
        <v>0</v>
      </c>
      <c r="BD770" s="310">
        <f t="shared" si="416"/>
        <v>2</v>
      </c>
      <c r="BE770" s="310">
        <f t="shared" si="417"/>
        <v>0</v>
      </c>
      <c r="BF770" s="10">
        <f t="shared" si="418"/>
        <v>2</v>
      </c>
      <c r="BG770" s="311">
        <f t="shared" si="419"/>
        <v>5</v>
      </c>
      <c r="BH770" s="311">
        <f t="shared" si="420"/>
        <v>2</v>
      </c>
      <c r="BI770" s="10">
        <f t="shared" si="421"/>
        <v>7</v>
      </c>
      <c r="BJ770" s="44">
        <f t="shared" si="422"/>
        <v>7</v>
      </c>
      <c r="BK770" s="44">
        <f t="shared" si="423"/>
        <v>2</v>
      </c>
      <c r="BL770" s="11">
        <f t="shared" si="424"/>
        <v>9</v>
      </c>
      <c r="BM770" s="9">
        <f>VLOOKUP($E770,'ALL-GTK-MI-MTS-MA'!$E$13:$CF$361,'ALL-GTK-MI-MTS-MA'!BM$6,FALSE)</f>
        <v>0</v>
      </c>
      <c r="BN770" s="9">
        <f>VLOOKUP($E770,'ALL-GTK-MI-MTS-MA'!$E$13:$CF$361,'ALL-GTK-MI-MTS-MA'!BN$6,FALSE)</f>
        <v>0</v>
      </c>
      <c r="BO770" s="9">
        <f>VLOOKUP($E770,'ALL-GTK-MI-MTS-MA'!$E$13:$CF$361,'ALL-GTK-MI-MTS-MA'!BO$6,FALSE)</f>
        <v>0</v>
      </c>
      <c r="BP770" s="9">
        <f>VLOOKUP($E770,'ALL-GTK-MI-MTS-MA'!$E$13:$CF$361,'ALL-GTK-MI-MTS-MA'!BP$6,FALSE)</f>
        <v>0</v>
      </c>
      <c r="BQ770" s="9">
        <f>VLOOKUP($E770,'ALL-GTK-MI-MTS-MA'!$E$13:$CF$361,'ALL-GTK-MI-MTS-MA'!BQ$6,FALSE)</f>
        <v>0</v>
      </c>
      <c r="BR770" s="9">
        <f>VLOOKUP($E770,'ALL-GTK-MI-MTS-MA'!$E$13:$CF$361,'ALL-GTK-MI-MTS-MA'!BR$6,FALSE)</f>
        <v>0</v>
      </c>
      <c r="BS770" s="9">
        <f>VLOOKUP($E770,'ALL-GTK-MI-MTS-MA'!$E$13:$CF$361,'ALL-GTK-MI-MTS-MA'!BS$6,FALSE)</f>
        <v>0</v>
      </c>
      <c r="BT770" s="9">
        <f>VLOOKUP($E770,'ALL-GTK-MI-MTS-MA'!$E$13:$CF$361,'ALL-GTK-MI-MTS-MA'!BT$6,FALSE)</f>
        <v>0</v>
      </c>
      <c r="BU770" s="299">
        <f t="shared" si="425"/>
        <v>0</v>
      </c>
      <c r="BV770" s="299">
        <f t="shared" si="426"/>
        <v>0</v>
      </c>
      <c r="BW770" s="44">
        <f t="shared" si="427"/>
        <v>0</v>
      </c>
      <c r="BX770" s="44">
        <f t="shared" si="428"/>
        <v>0</v>
      </c>
      <c r="BY770" s="11">
        <f t="shared" si="429"/>
        <v>0</v>
      </c>
      <c r="BZ770" s="14">
        <f t="shared" si="430"/>
        <v>7</v>
      </c>
      <c r="CA770" s="14">
        <f t="shared" si="431"/>
        <v>2</v>
      </c>
      <c r="CB770" s="13">
        <f t="shared" si="432"/>
        <v>0</v>
      </c>
      <c r="CC770" s="13">
        <f t="shared" si="433"/>
        <v>0</v>
      </c>
      <c r="CD770" s="312">
        <f t="shared" si="434"/>
        <v>7</v>
      </c>
      <c r="CE770" s="312">
        <f t="shared" si="435"/>
        <v>2</v>
      </c>
      <c r="CF770" s="313">
        <f t="shared" si="436"/>
        <v>9</v>
      </c>
      <c r="CG770" s="302" t="str">
        <f t="shared" si="437"/>
        <v>OK</v>
      </c>
    </row>
    <row r="771" spans="1:85" ht="14.25" x14ac:dyDescent="0.25">
      <c r="A771" s="6">
        <v>759</v>
      </c>
      <c r="B771" s="495">
        <v>89</v>
      </c>
      <c r="C771" s="495" t="s">
        <v>265</v>
      </c>
      <c r="D771" s="496" t="s">
        <v>25</v>
      </c>
      <c r="E771" s="626">
        <v>60712630</v>
      </c>
      <c r="F771" s="627" t="s">
        <v>883</v>
      </c>
      <c r="G771" s="624" t="s">
        <v>53</v>
      </c>
      <c r="H771" s="9">
        <f>VLOOKUP($E771,'ALL-GTK-MI-MTS-MA'!$E$13:$CF$361,'ALL-GTK-MI-MTS-MA'!H$6,FALSE)</f>
        <v>0</v>
      </c>
      <c r="I771" s="9">
        <f>VLOOKUP($E771,'ALL-GTK-MI-MTS-MA'!$E$13:$CF$361,'ALL-GTK-MI-MTS-MA'!I$6,FALSE)</f>
        <v>0</v>
      </c>
      <c r="J771" s="9">
        <f>VLOOKUP($E771,'ALL-GTK-MI-MTS-MA'!$E$13:$CF$361,'ALL-GTK-MI-MTS-MA'!J$6,FALSE)</f>
        <v>0</v>
      </c>
      <c r="K771" s="9">
        <f>VLOOKUP($E771,'ALL-GTK-MI-MTS-MA'!$E$13:$CF$361,'ALL-GTK-MI-MTS-MA'!K$6,FALSE)</f>
        <v>0</v>
      </c>
      <c r="L771" s="9">
        <f>VLOOKUP($E771,'ALL-GTK-MI-MTS-MA'!$E$13:$CF$361,'ALL-GTK-MI-MTS-MA'!L$6,FALSE)</f>
        <v>0</v>
      </c>
      <c r="M771" s="9">
        <f>VLOOKUP($E771,'ALL-GTK-MI-MTS-MA'!$E$13:$CF$361,'ALL-GTK-MI-MTS-MA'!M$6,FALSE)</f>
        <v>0</v>
      </c>
      <c r="N771" s="9">
        <f>VLOOKUP($E771,'ALL-GTK-MI-MTS-MA'!$E$13:$CF$361,'ALL-GTK-MI-MTS-MA'!N$6,FALSE)</f>
        <v>0</v>
      </c>
      <c r="O771" s="9">
        <f>VLOOKUP($E771,'ALL-GTK-MI-MTS-MA'!$E$13:$CF$361,'ALL-GTK-MI-MTS-MA'!O$6,FALSE)</f>
        <v>0</v>
      </c>
      <c r="P771" s="299">
        <f t="shared" si="402"/>
        <v>0</v>
      </c>
      <c r="Q771" s="299">
        <f t="shared" si="403"/>
        <v>0</v>
      </c>
      <c r="R771" s="300">
        <f t="shared" si="404"/>
        <v>0</v>
      </c>
      <c r="S771" s="9">
        <f>VLOOKUP($E771,'ALL-GTK-MI-MTS-MA'!$E$13:$CF$361,'ALL-GTK-MI-MTS-MA'!S$6,FALSE)</f>
        <v>5</v>
      </c>
      <c r="T771" s="9">
        <f>VLOOKUP($E771,'ALL-GTK-MI-MTS-MA'!$E$13:$CF$361,'ALL-GTK-MI-MTS-MA'!T$6,FALSE)</f>
        <v>4</v>
      </c>
      <c r="U771" s="9">
        <f>VLOOKUP($E771,'ALL-GTK-MI-MTS-MA'!$E$13:$CF$361,'ALL-GTK-MI-MTS-MA'!U$6,FALSE)</f>
        <v>0</v>
      </c>
      <c r="V771" s="9">
        <f>VLOOKUP($E771,'ALL-GTK-MI-MTS-MA'!$E$13:$CF$361,'ALL-GTK-MI-MTS-MA'!V$6,FALSE)</f>
        <v>0</v>
      </c>
      <c r="W771" s="9">
        <f>VLOOKUP($E771,'ALL-GTK-MI-MTS-MA'!$E$13:$CF$361,'ALL-GTK-MI-MTS-MA'!W$6,FALSE)</f>
        <v>0</v>
      </c>
      <c r="X771" s="9">
        <f>VLOOKUP($E771,'ALL-GTK-MI-MTS-MA'!$E$13:$CF$361,'ALL-GTK-MI-MTS-MA'!X$6,FALSE)</f>
        <v>0</v>
      </c>
      <c r="Y771" s="299">
        <f t="shared" si="405"/>
        <v>5</v>
      </c>
      <c r="Z771" s="299">
        <f t="shared" si="406"/>
        <v>4</v>
      </c>
      <c r="AA771" s="10">
        <f t="shared" si="407"/>
        <v>9</v>
      </c>
      <c r="AB771" s="44">
        <f t="shared" si="408"/>
        <v>5</v>
      </c>
      <c r="AC771" s="44">
        <f t="shared" si="409"/>
        <v>4</v>
      </c>
      <c r="AD771" s="11">
        <f t="shared" si="410"/>
        <v>9</v>
      </c>
      <c r="AE771" s="9">
        <f>VLOOKUP($E771,'ALL-GTK-MI-MTS-MA'!$E$13:$CF$361,'ALL-GTK-MI-MTS-MA'!AE$6,FALSE)</f>
        <v>0</v>
      </c>
      <c r="AF771" s="9">
        <f>VLOOKUP($E771,'ALL-GTK-MI-MTS-MA'!$E$13:$CF$361,'ALL-GTK-MI-MTS-MA'!AF$6,FALSE)</f>
        <v>2</v>
      </c>
      <c r="AG771" s="10">
        <f t="shared" si="411"/>
        <v>2</v>
      </c>
      <c r="AH771" s="9">
        <f>VLOOKUP($E771,'ALL-GTK-MI-MTS-MA'!$E$13:$CF$361,'ALL-GTK-MI-MTS-MA'!AH$6,FALSE)</f>
        <v>5</v>
      </c>
      <c r="AI771" s="9">
        <f>VLOOKUP($E771,'ALL-GTK-MI-MTS-MA'!$E$13:$CF$361,'ALL-GTK-MI-MTS-MA'!AI$6,FALSE)</f>
        <v>2</v>
      </c>
      <c r="AJ771" s="10">
        <f t="shared" si="412"/>
        <v>7</v>
      </c>
      <c r="AK771" s="44">
        <f t="shared" si="413"/>
        <v>5</v>
      </c>
      <c r="AL771" s="44">
        <f t="shared" si="414"/>
        <v>4</v>
      </c>
      <c r="AM771" s="11">
        <f t="shared" si="415"/>
        <v>9</v>
      </c>
      <c r="AN771" s="299">
        <v>0</v>
      </c>
      <c r="AO771" s="299">
        <v>0</v>
      </c>
      <c r="AP771" s="9">
        <f>VLOOKUP($E771,'ALL-GTK-MI-MTS-MA'!$E$13:$CF$361,'ALL-GTK-MI-MTS-MA'!AP$6,FALSE)</f>
        <v>0</v>
      </c>
      <c r="AQ771" s="9">
        <f>VLOOKUP($E771,'ALL-GTK-MI-MTS-MA'!$E$13:$CF$361,'ALL-GTK-MI-MTS-MA'!AQ$6,FALSE)</f>
        <v>0</v>
      </c>
      <c r="AR771" s="9">
        <f>VLOOKUP($E771,'ALL-GTK-MI-MTS-MA'!$E$13:$CF$361,'ALL-GTK-MI-MTS-MA'!AR$6,FALSE)</f>
        <v>0</v>
      </c>
      <c r="AS771" s="9">
        <f>VLOOKUP($E771,'ALL-GTK-MI-MTS-MA'!$E$13:$CF$361,'ALL-GTK-MI-MTS-MA'!AS$6,FALSE)</f>
        <v>0</v>
      </c>
      <c r="AT771" s="9">
        <f>VLOOKUP($E771,'ALL-GTK-MI-MTS-MA'!$E$13:$CF$361,'ALL-GTK-MI-MTS-MA'!AT$6,FALSE)</f>
        <v>0</v>
      </c>
      <c r="AU771" s="9">
        <f>VLOOKUP($E771,'ALL-GTK-MI-MTS-MA'!$E$13:$CF$361,'ALL-GTK-MI-MTS-MA'!AU$6,FALSE)</f>
        <v>0</v>
      </c>
      <c r="AV771" s="590">
        <f>VLOOKUP($E771,'ALL-GTK-MI-MTS-MA'!$E$13:$CF$361,'ALL-GTK-MI-MTS-MA'!AV$6,FALSE)</f>
        <v>0</v>
      </c>
      <c r="AW771" s="590">
        <f>VLOOKUP($E771,'ALL-GTK-MI-MTS-MA'!$E$13:$CF$361,'ALL-GTK-MI-MTS-MA'!AW$6,FALSE)</f>
        <v>0</v>
      </c>
      <c r="AX771" s="9">
        <f>VLOOKUP($E771,'ALL-GTK-MI-MTS-MA'!$E$13:$CF$361,'ALL-GTK-MI-MTS-MA'!AX$6,FALSE)</f>
        <v>4</v>
      </c>
      <c r="AY771" s="9">
        <f>VLOOKUP($E771,'ALL-GTK-MI-MTS-MA'!$E$13:$CF$361,'ALL-GTK-MI-MTS-MA'!AY$6,FALSE)</f>
        <v>4</v>
      </c>
      <c r="AZ771" s="9">
        <f>VLOOKUP($E771,'ALL-GTK-MI-MTS-MA'!$E$13:$CF$361,'ALL-GTK-MI-MTS-MA'!AZ$6,FALSE)</f>
        <v>1</v>
      </c>
      <c r="BA771" s="9">
        <f>VLOOKUP($E771,'ALL-GTK-MI-MTS-MA'!$E$13:$CF$361,'ALL-GTK-MI-MTS-MA'!BA$6,FALSE)</f>
        <v>0</v>
      </c>
      <c r="BB771" s="9">
        <f>VLOOKUP($E771,'ALL-GTK-MI-MTS-MA'!$E$13:$CF$361,'ALL-GTK-MI-MTS-MA'!BB$6,FALSE)</f>
        <v>0</v>
      </c>
      <c r="BC771" s="9">
        <f>VLOOKUP($E771,'ALL-GTK-MI-MTS-MA'!$E$13:$CF$361,'ALL-GTK-MI-MTS-MA'!BC$6,FALSE)</f>
        <v>0</v>
      </c>
      <c r="BD771" s="310">
        <f t="shared" si="416"/>
        <v>0</v>
      </c>
      <c r="BE771" s="310">
        <f t="shared" si="417"/>
        <v>0</v>
      </c>
      <c r="BF771" s="10">
        <f t="shared" si="418"/>
        <v>0</v>
      </c>
      <c r="BG771" s="311">
        <f t="shared" si="419"/>
        <v>5</v>
      </c>
      <c r="BH771" s="311">
        <f t="shared" si="420"/>
        <v>4</v>
      </c>
      <c r="BI771" s="10">
        <f t="shared" si="421"/>
        <v>9</v>
      </c>
      <c r="BJ771" s="44">
        <f t="shared" si="422"/>
        <v>5</v>
      </c>
      <c r="BK771" s="44">
        <f t="shared" si="423"/>
        <v>4</v>
      </c>
      <c r="BL771" s="11">
        <f t="shared" si="424"/>
        <v>9</v>
      </c>
      <c r="BM771" s="9">
        <f>VLOOKUP($E771,'ALL-GTK-MI-MTS-MA'!$E$13:$CF$361,'ALL-GTK-MI-MTS-MA'!BM$6,FALSE)</f>
        <v>0</v>
      </c>
      <c r="BN771" s="9">
        <f>VLOOKUP($E771,'ALL-GTK-MI-MTS-MA'!$E$13:$CF$361,'ALL-GTK-MI-MTS-MA'!BN$6,FALSE)</f>
        <v>0</v>
      </c>
      <c r="BO771" s="9">
        <f>VLOOKUP($E771,'ALL-GTK-MI-MTS-MA'!$E$13:$CF$361,'ALL-GTK-MI-MTS-MA'!BO$6,FALSE)</f>
        <v>1</v>
      </c>
      <c r="BP771" s="9">
        <f>VLOOKUP($E771,'ALL-GTK-MI-MTS-MA'!$E$13:$CF$361,'ALL-GTK-MI-MTS-MA'!BP$6,FALSE)</f>
        <v>0</v>
      </c>
      <c r="BQ771" s="9">
        <f>VLOOKUP($E771,'ALL-GTK-MI-MTS-MA'!$E$13:$CF$361,'ALL-GTK-MI-MTS-MA'!BQ$6,FALSE)</f>
        <v>0</v>
      </c>
      <c r="BR771" s="9">
        <f>VLOOKUP($E771,'ALL-GTK-MI-MTS-MA'!$E$13:$CF$361,'ALL-GTK-MI-MTS-MA'!BR$6,FALSE)</f>
        <v>0</v>
      </c>
      <c r="BS771" s="9">
        <f>VLOOKUP($E771,'ALL-GTK-MI-MTS-MA'!$E$13:$CF$361,'ALL-GTK-MI-MTS-MA'!BS$6,FALSE)</f>
        <v>0</v>
      </c>
      <c r="BT771" s="9">
        <f>VLOOKUP($E771,'ALL-GTK-MI-MTS-MA'!$E$13:$CF$361,'ALL-GTK-MI-MTS-MA'!BT$6,FALSE)</f>
        <v>0</v>
      </c>
      <c r="BU771" s="299">
        <f t="shared" si="425"/>
        <v>1</v>
      </c>
      <c r="BV771" s="299">
        <f t="shared" si="426"/>
        <v>0</v>
      </c>
      <c r="BW771" s="44">
        <f t="shared" si="427"/>
        <v>1</v>
      </c>
      <c r="BX771" s="44">
        <f t="shared" si="428"/>
        <v>0</v>
      </c>
      <c r="BY771" s="11">
        <f t="shared" si="429"/>
        <v>1</v>
      </c>
      <c r="BZ771" s="14">
        <f t="shared" si="430"/>
        <v>5</v>
      </c>
      <c r="CA771" s="14">
        <f t="shared" si="431"/>
        <v>4</v>
      </c>
      <c r="CB771" s="13">
        <f t="shared" si="432"/>
        <v>1</v>
      </c>
      <c r="CC771" s="13">
        <f t="shared" si="433"/>
        <v>0</v>
      </c>
      <c r="CD771" s="312">
        <f t="shared" si="434"/>
        <v>6</v>
      </c>
      <c r="CE771" s="312">
        <f t="shared" si="435"/>
        <v>4</v>
      </c>
      <c r="CF771" s="313">
        <f t="shared" si="436"/>
        <v>10</v>
      </c>
      <c r="CG771" s="302" t="str">
        <f t="shared" si="437"/>
        <v>OK</v>
      </c>
    </row>
    <row r="772" spans="1:85" ht="14.25" x14ac:dyDescent="0.25">
      <c r="A772" s="6">
        <v>760</v>
      </c>
      <c r="B772" s="495">
        <v>90</v>
      </c>
      <c r="C772" s="495" t="s">
        <v>265</v>
      </c>
      <c r="D772" s="496" t="s">
        <v>24</v>
      </c>
      <c r="E772" s="626">
        <v>60712631</v>
      </c>
      <c r="F772" s="627" t="s">
        <v>884</v>
      </c>
      <c r="G772" s="624" t="s">
        <v>53</v>
      </c>
      <c r="H772" s="9">
        <f>VLOOKUP($E772,'ALL-GTK-MI-MTS-MA'!$E$13:$CF$361,'ALL-GTK-MI-MTS-MA'!H$6,FALSE)</f>
        <v>0</v>
      </c>
      <c r="I772" s="9">
        <f>VLOOKUP($E772,'ALL-GTK-MI-MTS-MA'!$E$13:$CF$361,'ALL-GTK-MI-MTS-MA'!I$6,FALSE)</f>
        <v>0</v>
      </c>
      <c r="J772" s="9">
        <f>VLOOKUP($E772,'ALL-GTK-MI-MTS-MA'!$E$13:$CF$361,'ALL-GTK-MI-MTS-MA'!J$6,FALSE)</f>
        <v>0</v>
      </c>
      <c r="K772" s="9">
        <f>VLOOKUP($E772,'ALL-GTK-MI-MTS-MA'!$E$13:$CF$361,'ALL-GTK-MI-MTS-MA'!K$6,FALSE)</f>
        <v>0</v>
      </c>
      <c r="L772" s="9">
        <f>VLOOKUP($E772,'ALL-GTK-MI-MTS-MA'!$E$13:$CF$361,'ALL-GTK-MI-MTS-MA'!L$6,FALSE)</f>
        <v>0</v>
      </c>
      <c r="M772" s="9">
        <f>VLOOKUP($E772,'ALL-GTK-MI-MTS-MA'!$E$13:$CF$361,'ALL-GTK-MI-MTS-MA'!M$6,FALSE)</f>
        <v>0</v>
      </c>
      <c r="N772" s="9">
        <f>VLOOKUP($E772,'ALL-GTK-MI-MTS-MA'!$E$13:$CF$361,'ALL-GTK-MI-MTS-MA'!N$6,FALSE)</f>
        <v>0</v>
      </c>
      <c r="O772" s="9">
        <f>VLOOKUP($E772,'ALL-GTK-MI-MTS-MA'!$E$13:$CF$361,'ALL-GTK-MI-MTS-MA'!O$6,FALSE)</f>
        <v>1</v>
      </c>
      <c r="P772" s="299">
        <f t="shared" si="402"/>
        <v>0</v>
      </c>
      <c r="Q772" s="299">
        <f t="shared" si="403"/>
        <v>1</v>
      </c>
      <c r="R772" s="300">
        <f t="shared" si="404"/>
        <v>1</v>
      </c>
      <c r="S772" s="9">
        <f>VLOOKUP($E772,'ALL-GTK-MI-MTS-MA'!$E$13:$CF$361,'ALL-GTK-MI-MTS-MA'!S$6,FALSE)</f>
        <v>4</v>
      </c>
      <c r="T772" s="9">
        <f>VLOOKUP($E772,'ALL-GTK-MI-MTS-MA'!$E$13:$CF$361,'ALL-GTK-MI-MTS-MA'!T$6,FALSE)</f>
        <v>5</v>
      </c>
      <c r="U772" s="9">
        <f>VLOOKUP($E772,'ALL-GTK-MI-MTS-MA'!$E$13:$CF$361,'ALL-GTK-MI-MTS-MA'!U$6,FALSE)</f>
        <v>0</v>
      </c>
      <c r="V772" s="9">
        <f>VLOOKUP($E772,'ALL-GTK-MI-MTS-MA'!$E$13:$CF$361,'ALL-GTK-MI-MTS-MA'!V$6,FALSE)</f>
        <v>0</v>
      </c>
      <c r="W772" s="9">
        <f>VLOOKUP($E772,'ALL-GTK-MI-MTS-MA'!$E$13:$CF$361,'ALL-GTK-MI-MTS-MA'!W$6,FALSE)</f>
        <v>0</v>
      </c>
      <c r="X772" s="9">
        <f>VLOOKUP($E772,'ALL-GTK-MI-MTS-MA'!$E$13:$CF$361,'ALL-GTK-MI-MTS-MA'!X$6,FALSE)</f>
        <v>0</v>
      </c>
      <c r="Y772" s="299">
        <f t="shared" si="405"/>
        <v>4</v>
      </c>
      <c r="Z772" s="299">
        <f t="shared" si="406"/>
        <v>5</v>
      </c>
      <c r="AA772" s="10">
        <f t="shared" si="407"/>
        <v>9</v>
      </c>
      <c r="AB772" s="44">
        <f t="shared" si="408"/>
        <v>4</v>
      </c>
      <c r="AC772" s="44">
        <f t="shared" si="409"/>
        <v>6</v>
      </c>
      <c r="AD772" s="11">
        <f t="shared" si="410"/>
        <v>10</v>
      </c>
      <c r="AE772" s="9">
        <f>VLOOKUP($E772,'ALL-GTK-MI-MTS-MA'!$E$13:$CF$361,'ALL-GTK-MI-MTS-MA'!AE$6,FALSE)</f>
        <v>1</v>
      </c>
      <c r="AF772" s="9">
        <f>VLOOKUP($E772,'ALL-GTK-MI-MTS-MA'!$E$13:$CF$361,'ALL-GTK-MI-MTS-MA'!AF$6,FALSE)</f>
        <v>1</v>
      </c>
      <c r="AG772" s="10">
        <f t="shared" si="411"/>
        <v>2</v>
      </c>
      <c r="AH772" s="9">
        <f>VLOOKUP($E772,'ALL-GTK-MI-MTS-MA'!$E$13:$CF$361,'ALL-GTK-MI-MTS-MA'!AH$6,FALSE)</f>
        <v>3</v>
      </c>
      <c r="AI772" s="9">
        <f>VLOOKUP($E772,'ALL-GTK-MI-MTS-MA'!$E$13:$CF$361,'ALL-GTK-MI-MTS-MA'!AI$6,FALSE)</f>
        <v>5</v>
      </c>
      <c r="AJ772" s="10">
        <f t="shared" si="412"/>
        <v>8</v>
      </c>
      <c r="AK772" s="44">
        <f t="shared" si="413"/>
        <v>4</v>
      </c>
      <c r="AL772" s="44">
        <f t="shared" si="414"/>
        <v>6</v>
      </c>
      <c r="AM772" s="11">
        <f t="shared" si="415"/>
        <v>10</v>
      </c>
      <c r="AN772" s="299">
        <v>0</v>
      </c>
      <c r="AO772" s="299">
        <v>0</v>
      </c>
      <c r="AP772" s="9">
        <f>VLOOKUP($E772,'ALL-GTK-MI-MTS-MA'!$E$13:$CF$361,'ALL-GTK-MI-MTS-MA'!AP$6,FALSE)</f>
        <v>0</v>
      </c>
      <c r="AQ772" s="9">
        <f>VLOOKUP($E772,'ALL-GTK-MI-MTS-MA'!$E$13:$CF$361,'ALL-GTK-MI-MTS-MA'!AQ$6,FALSE)</f>
        <v>0</v>
      </c>
      <c r="AR772" s="9">
        <f>VLOOKUP($E772,'ALL-GTK-MI-MTS-MA'!$E$13:$CF$361,'ALL-GTK-MI-MTS-MA'!AR$6,FALSE)</f>
        <v>0</v>
      </c>
      <c r="AS772" s="9">
        <f>VLOOKUP($E772,'ALL-GTK-MI-MTS-MA'!$E$13:$CF$361,'ALL-GTK-MI-MTS-MA'!AS$6,FALSE)</f>
        <v>0</v>
      </c>
      <c r="AT772" s="9">
        <f>VLOOKUP($E772,'ALL-GTK-MI-MTS-MA'!$E$13:$CF$361,'ALL-GTK-MI-MTS-MA'!AT$6,FALSE)</f>
        <v>1</v>
      </c>
      <c r="AU772" s="9">
        <f>VLOOKUP($E772,'ALL-GTK-MI-MTS-MA'!$E$13:$CF$361,'ALL-GTK-MI-MTS-MA'!AU$6,FALSE)</f>
        <v>0</v>
      </c>
      <c r="AV772" s="590">
        <f>VLOOKUP($E772,'ALL-GTK-MI-MTS-MA'!$E$13:$CF$361,'ALL-GTK-MI-MTS-MA'!AV$6,FALSE)</f>
        <v>0</v>
      </c>
      <c r="AW772" s="590">
        <f>VLOOKUP($E772,'ALL-GTK-MI-MTS-MA'!$E$13:$CF$361,'ALL-GTK-MI-MTS-MA'!AW$6,FALSE)</f>
        <v>0</v>
      </c>
      <c r="AX772" s="9">
        <f>VLOOKUP($E772,'ALL-GTK-MI-MTS-MA'!$E$13:$CF$361,'ALL-GTK-MI-MTS-MA'!AX$6,FALSE)</f>
        <v>3</v>
      </c>
      <c r="AY772" s="9">
        <f>VLOOKUP($E772,'ALL-GTK-MI-MTS-MA'!$E$13:$CF$361,'ALL-GTK-MI-MTS-MA'!AY$6,FALSE)</f>
        <v>6</v>
      </c>
      <c r="AZ772" s="9">
        <f>VLOOKUP($E772,'ALL-GTK-MI-MTS-MA'!$E$13:$CF$361,'ALL-GTK-MI-MTS-MA'!AZ$6,FALSE)</f>
        <v>0</v>
      </c>
      <c r="BA772" s="9">
        <f>VLOOKUP($E772,'ALL-GTK-MI-MTS-MA'!$E$13:$CF$361,'ALL-GTK-MI-MTS-MA'!BA$6,FALSE)</f>
        <v>0</v>
      </c>
      <c r="BB772" s="9">
        <f>VLOOKUP($E772,'ALL-GTK-MI-MTS-MA'!$E$13:$CF$361,'ALL-GTK-MI-MTS-MA'!BB$6,FALSE)</f>
        <v>0</v>
      </c>
      <c r="BC772" s="9">
        <f>VLOOKUP($E772,'ALL-GTK-MI-MTS-MA'!$E$13:$CF$361,'ALL-GTK-MI-MTS-MA'!BC$6,FALSE)</f>
        <v>0</v>
      </c>
      <c r="BD772" s="310">
        <f t="shared" si="416"/>
        <v>1</v>
      </c>
      <c r="BE772" s="310">
        <f t="shared" si="417"/>
        <v>0</v>
      </c>
      <c r="BF772" s="10">
        <f t="shared" si="418"/>
        <v>1</v>
      </c>
      <c r="BG772" s="311">
        <f t="shared" si="419"/>
        <v>3</v>
      </c>
      <c r="BH772" s="311">
        <f t="shared" si="420"/>
        <v>6</v>
      </c>
      <c r="BI772" s="10">
        <f t="shared" si="421"/>
        <v>9</v>
      </c>
      <c r="BJ772" s="44">
        <f t="shared" si="422"/>
        <v>4</v>
      </c>
      <c r="BK772" s="44">
        <f t="shared" si="423"/>
        <v>6</v>
      </c>
      <c r="BL772" s="11">
        <f t="shared" si="424"/>
        <v>10</v>
      </c>
      <c r="BM772" s="9">
        <f>VLOOKUP($E772,'ALL-GTK-MI-MTS-MA'!$E$13:$CF$361,'ALL-GTK-MI-MTS-MA'!BM$6,FALSE)</f>
        <v>0</v>
      </c>
      <c r="BN772" s="9">
        <f>VLOOKUP($E772,'ALL-GTK-MI-MTS-MA'!$E$13:$CF$361,'ALL-GTK-MI-MTS-MA'!BN$6,FALSE)</f>
        <v>0</v>
      </c>
      <c r="BO772" s="9">
        <f>VLOOKUP($E772,'ALL-GTK-MI-MTS-MA'!$E$13:$CF$361,'ALL-GTK-MI-MTS-MA'!BO$6,FALSE)</f>
        <v>0</v>
      </c>
      <c r="BP772" s="9">
        <f>VLOOKUP($E772,'ALL-GTK-MI-MTS-MA'!$E$13:$CF$361,'ALL-GTK-MI-MTS-MA'!BP$6,FALSE)</f>
        <v>0</v>
      </c>
      <c r="BQ772" s="9">
        <f>VLOOKUP($E772,'ALL-GTK-MI-MTS-MA'!$E$13:$CF$361,'ALL-GTK-MI-MTS-MA'!BQ$6,FALSE)</f>
        <v>0</v>
      </c>
      <c r="BR772" s="9">
        <f>VLOOKUP($E772,'ALL-GTK-MI-MTS-MA'!$E$13:$CF$361,'ALL-GTK-MI-MTS-MA'!BR$6,FALSE)</f>
        <v>0</v>
      </c>
      <c r="BS772" s="9">
        <f>VLOOKUP($E772,'ALL-GTK-MI-MTS-MA'!$E$13:$CF$361,'ALL-GTK-MI-MTS-MA'!BS$6,FALSE)</f>
        <v>0</v>
      </c>
      <c r="BT772" s="9">
        <f>VLOOKUP($E772,'ALL-GTK-MI-MTS-MA'!$E$13:$CF$361,'ALL-GTK-MI-MTS-MA'!BT$6,FALSE)</f>
        <v>0</v>
      </c>
      <c r="BU772" s="299">
        <f t="shared" si="425"/>
        <v>0</v>
      </c>
      <c r="BV772" s="299">
        <f t="shared" si="426"/>
        <v>0</v>
      </c>
      <c r="BW772" s="44">
        <f t="shared" si="427"/>
        <v>0</v>
      </c>
      <c r="BX772" s="44">
        <f t="shared" si="428"/>
        <v>0</v>
      </c>
      <c r="BY772" s="11">
        <f t="shared" si="429"/>
        <v>0</v>
      </c>
      <c r="BZ772" s="14">
        <f t="shared" si="430"/>
        <v>4</v>
      </c>
      <c r="CA772" s="14">
        <f t="shared" si="431"/>
        <v>6</v>
      </c>
      <c r="CB772" s="13">
        <f t="shared" si="432"/>
        <v>0</v>
      </c>
      <c r="CC772" s="13">
        <f t="shared" si="433"/>
        <v>0</v>
      </c>
      <c r="CD772" s="312">
        <f t="shared" si="434"/>
        <v>4</v>
      </c>
      <c r="CE772" s="312">
        <f t="shared" si="435"/>
        <v>6</v>
      </c>
      <c r="CF772" s="313">
        <f t="shared" si="436"/>
        <v>10</v>
      </c>
      <c r="CG772" s="302" t="str">
        <f t="shared" si="437"/>
        <v>OK</v>
      </c>
    </row>
    <row r="773" spans="1:85" ht="14.25" x14ac:dyDescent="0.25">
      <c r="A773" s="6">
        <v>761</v>
      </c>
      <c r="B773" s="495">
        <v>91</v>
      </c>
      <c r="C773" s="495" t="s">
        <v>265</v>
      </c>
      <c r="D773" s="496" t="s">
        <v>31</v>
      </c>
      <c r="E773" s="626">
        <v>60712716</v>
      </c>
      <c r="F773" s="627" t="s">
        <v>885</v>
      </c>
      <c r="G773" s="624" t="s">
        <v>53</v>
      </c>
      <c r="H773" s="9">
        <f>VLOOKUP($E773,'ALL-GTK-MI-MTS-MA'!$E$13:$CF$361,'ALL-GTK-MI-MTS-MA'!H$6,FALSE)</f>
        <v>0</v>
      </c>
      <c r="I773" s="9">
        <f>VLOOKUP($E773,'ALL-GTK-MI-MTS-MA'!$E$13:$CF$361,'ALL-GTK-MI-MTS-MA'!I$6,FALSE)</f>
        <v>0</v>
      </c>
      <c r="J773" s="9">
        <f>VLOOKUP($E773,'ALL-GTK-MI-MTS-MA'!$E$13:$CF$361,'ALL-GTK-MI-MTS-MA'!J$6,FALSE)</f>
        <v>0</v>
      </c>
      <c r="K773" s="9">
        <f>VLOOKUP($E773,'ALL-GTK-MI-MTS-MA'!$E$13:$CF$361,'ALL-GTK-MI-MTS-MA'!K$6,FALSE)</f>
        <v>0</v>
      </c>
      <c r="L773" s="9">
        <f>VLOOKUP($E773,'ALL-GTK-MI-MTS-MA'!$E$13:$CF$361,'ALL-GTK-MI-MTS-MA'!L$6,FALSE)</f>
        <v>0</v>
      </c>
      <c r="M773" s="9">
        <f>VLOOKUP($E773,'ALL-GTK-MI-MTS-MA'!$E$13:$CF$361,'ALL-GTK-MI-MTS-MA'!M$6,FALSE)</f>
        <v>0</v>
      </c>
      <c r="N773" s="9">
        <f>VLOOKUP($E773,'ALL-GTK-MI-MTS-MA'!$E$13:$CF$361,'ALL-GTK-MI-MTS-MA'!N$6,FALSE)</f>
        <v>0</v>
      </c>
      <c r="O773" s="9">
        <f>VLOOKUP($E773,'ALL-GTK-MI-MTS-MA'!$E$13:$CF$361,'ALL-GTK-MI-MTS-MA'!O$6,FALSE)</f>
        <v>0</v>
      </c>
      <c r="P773" s="299">
        <f t="shared" si="402"/>
        <v>0</v>
      </c>
      <c r="Q773" s="299">
        <f t="shared" si="403"/>
        <v>0</v>
      </c>
      <c r="R773" s="300">
        <f t="shared" si="404"/>
        <v>0</v>
      </c>
      <c r="S773" s="9">
        <f>VLOOKUP($E773,'ALL-GTK-MI-MTS-MA'!$E$13:$CF$361,'ALL-GTK-MI-MTS-MA'!S$6,FALSE)</f>
        <v>5</v>
      </c>
      <c r="T773" s="9">
        <f>VLOOKUP($E773,'ALL-GTK-MI-MTS-MA'!$E$13:$CF$361,'ALL-GTK-MI-MTS-MA'!T$6,FALSE)</f>
        <v>5</v>
      </c>
      <c r="U773" s="9">
        <f>VLOOKUP($E773,'ALL-GTK-MI-MTS-MA'!$E$13:$CF$361,'ALL-GTK-MI-MTS-MA'!U$6,FALSE)</f>
        <v>0</v>
      </c>
      <c r="V773" s="9">
        <f>VLOOKUP($E773,'ALL-GTK-MI-MTS-MA'!$E$13:$CF$361,'ALL-GTK-MI-MTS-MA'!V$6,FALSE)</f>
        <v>0</v>
      </c>
      <c r="W773" s="9">
        <f>VLOOKUP($E773,'ALL-GTK-MI-MTS-MA'!$E$13:$CF$361,'ALL-GTK-MI-MTS-MA'!W$6,FALSE)</f>
        <v>0</v>
      </c>
      <c r="X773" s="9">
        <f>VLOOKUP($E773,'ALL-GTK-MI-MTS-MA'!$E$13:$CF$361,'ALL-GTK-MI-MTS-MA'!X$6,FALSE)</f>
        <v>0</v>
      </c>
      <c r="Y773" s="299">
        <f t="shared" si="405"/>
        <v>5</v>
      </c>
      <c r="Z773" s="299">
        <f t="shared" si="406"/>
        <v>5</v>
      </c>
      <c r="AA773" s="10">
        <f t="shared" si="407"/>
        <v>10</v>
      </c>
      <c r="AB773" s="44">
        <f t="shared" si="408"/>
        <v>5</v>
      </c>
      <c r="AC773" s="44">
        <f t="shared" si="409"/>
        <v>5</v>
      </c>
      <c r="AD773" s="11">
        <f t="shared" si="410"/>
        <v>10</v>
      </c>
      <c r="AE773" s="9">
        <f>VLOOKUP($E773,'ALL-GTK-MI-MTS-MA'!$E$13:$CF$361,'ALL-GTK-MI-MTS-MA'!AE$6,FALSE)</f>
        <v>1</v>
      </c>
      <c r="AF773" s="9">
        <f>VLOOKUP($E773,'ALL-GTK-MI-MTS-MA'!$E$13:$CF$361,'ALL-GTK-MI-MTS-MA'!AF$6,FALSE)</f>
        <v>2</v>
      </c>
      <c r="AG773" s="10">
        <f t="shared" si="411"/>
        <v>3</v>
      </c>
      <c r="AH773" s="9">
        <f>VLOOKUP($E773,'ALL-GTK-MI-MTS-MA'!$E$13:$CF$361,'ALL-GTK-MI-MTS-MA'!AH$6,FALSE)</f>
        <v>4</v>
      </c>
      <c r="AI773" s="9">
        <f>VLOOKUP($E773,'ALL-GTK-MI-MTS-MA'!$E$13:$CF$361,'ALL-GTK-MI-MTS-MA'!AI$6,FALSE)</f>
        <v>3</v>
      </c>
      <c r="AJ773" s="10">
        <f t="shared" si="412"/>
        <v>7</v>
      </c>
      <c r="AK773" s="44">
        <f t="shared" si="413"/>
        <v>5</v>
      </c>
      <c r="AL773" s="44">
        <f t="shared" si="414"/>
        <v>5</v>
      </c>
      <c r="AM773" s="11">
        <f t="shared" si="415"/>
        <v>10</v>
      </c>
      <c r="AN773" s="299">
        <v>0</v>
      </c>
      <c r="AO773" s="299">
        <v>0</v>
      </c>
      <c r="AP773" s="9">
        <f>VLOOKUP($E773,'ALL-GTK-MI-MTS-MA'!$E$13:$CF$361,'ALL-GTK-MI-MTS-MA'!AP$6,FALSE)</f>
        <v>0</v>
      </c>
      <c r="AQ773" s="9">
        <f>VLOOKUP($E773,'ALL-GTK-MI-MTS-MA'!$E$13:$CF$361,'ALL-GTK-MI-MTS-MA'!AQ$6,FALSE)</f>
        <v>0</v>
      </c>
      <c r="AR773" s="9">
        <f>VLOOKUP($E773,'ALL-GTK-MI-MTS-MA'!$E$13:$CF$361,'ALL-GTK-MI-MTS-MA'!AR$6,FALSE)</f>
        <v>0</v>
      </c>
      <c r="AS773" s="9">
        <f>VLOOKUP($E773,'ALL-GTK-MI-MTS-MA'!$E$13:$CF$361,'ALL-GTK-MI-MTS-MA'!AS$6,FALSE)</f>
        <v>0</v>
      </c>
      <c r="AT773" s="9">
        <f>VLOOKUP($E773,'ALL-GTK-MI-MTS-MA'!$E$13:$CF$361,'ALL-GTK-MI-MTS-MA'!AT$6,FALSE)</f>
        <v>0</v>
      </c>
      <c r="AU773" s="9">
        <f>VLOOKUP($E773,'ALL-GTK-MI-MTS-MA'!$E$13:$CF$361,'ALL-GTK-MI-MTS-MA'!AU$6,FALSE)</f>
        <v>0</v>
      </c>
      <c r="AV773" s="590">
        <f>VLOOKUP($E773,'ALL-GTK-MI-MTS-MA'!$E$13:$CF$361,'ALL-GTK-MI-MTS-MA'!AV$6,FALSE)</f>
        <v>0</v>
      </c>
      <c r="AW773" s="590">
        <f>VLOOKUP($E773,'ALL-GTK-MI-MTS-MA'!$E$13:$CF$361,'ALL-GTK-MI-MTS-MA'!AW$6,FALSE)</f>
        <v>0</v>
      </c>
      <c r="AX773" s="9">
        <f>VLOOKUP($E773,'ALL-GTK-MI-MTS-MA'!$E$13:$CF$361,'ALL-GTK-MI-MTS-MA'!AX$6,FALSE)</f>
        <v>5</v>
      </c>
      <c r="AY773" s="9">
        <f>VLOOKUP($E773,'ALL-GTK-MI-MTS-MA'!$E$13:$CF$361,'ALL-GTK-MI-MTS-MA'!AY$6,FALSE)</f>
        <v>5</v>
      </c>
      <c r="AZ773" s="9">
        <f>VLOOKUP($E773,'ALL-GTK-MI-MTS-MA'!$E$13:$CF$361,'ALL-GTK-MI-MTS-MA'!AZ$6,FALSE)</f>
        <v>0</v>
      </c>
      <c r="BA773" s="9">
        <f>VLOOKUP($E773,'ALL-GTK-MI-MTS-MA'!$E$13:$CF$361,'ALL-GTK-MI-MTS-MA'!BA$6,FALSE)</f>
        <v>0</v>
      </c>
      <c r="BB773" s="9">
        <f>VLOOKUP($E773,'ALL-GTK-MI-MTS-MA'!$E$13:$CF$361,'ALL-GTK-MI-MTS-MA'!BB$6,FALSE)</f>
        <v>0</v>
      </c>
      <c r="BC773" s="9">
        <f>VLOOKUP($E773,'ALL-GTK-MI-MTS-MA'!$E$13:$CF$361,'ALL-GTK-MI-MTS-MA'!BC$6,FALSE)</f>
        <v>0</v>
      </c>
      <c r="BD773" s="310">
        <f t="shared" si="416"/>
        <v>0</v>
      </c>
      <c r="BE773" s="310">
        <f t="shared" si="417"/>
        <v>0</v>
      </c>
      <c r="BF773" s="10">
        <f t="shared" si="418"/>
        <v>0</v>
      </c>
      <c r="BG773" s="311">
        <f t="shared" si="419"/>
        <v>5</v>
      </c>
      <c r="BH773" s="311">
        <f t="shared" si="420"/>
        <v>5</v>
      </c>
      <c r="BI773" s="10">
        <f t="shared" si="421"/>
        <v>10</v>
      </c>
      <c r="BJ773" s="44">
        <f t="shared" si="422"/>
        <v>5</v>
      </c>
      <c r="BK773" s="44">
        <f t="shared" si="423"/>
        <v>5</v>
      </c>
      <c r="BL773" s="11">
        <f t="shared" si="424"/>
        <v>10</v>
      </c>
      <c r="BM773" s="9">
        <f>VLOOKUP($E773,'ALL-GTK-MI-MTS-MA'!$E$13:$CF$361,'ALL-GTK-MI-MTS-MA'!BM$6,FALSE)</f>
        <v>0</v>
      </c>
      <c r="BN773" s="9">
        <f>VLOOKUP($E773,'ALL-GTK-MI-MTS-MA'!$E$13:$CF$361,'ALL-GTK-MI-MTS-MA'!BN$6,FALSE)</f>
        <v>0</v>
      </c>
      <c r="BO773" s="9">
        <f>VLOOKUP($E773,'ALL-GTK-MI-MTS-MA'!$E$13:$CF$361,'ALL-GTK-MI-MTS-MA'!BO$6,FALSE)</f>
        <v>3</v>
      </c>
      <c r="BP773" s="9">
        <f>VLOOKUP($E773,'ALL-GTK-MI-MTS-MA'!$E$13:$CF$361,'ALL-GTK-MI-MTS-MA'!BP$6,FALSE)</f>
        <v>1</v>
      </c>
      <c r="BQ773" s="9">
        <f>VLOOKUP($E773,'ALL-GTK-MI-MTS-MA'!$E$13:$CF$361,'ALL-GTK-MI-MTS-MA'!BQ$6,FALSE)</f>
        <v>0</v>
      </c>
      <c r="BR773" s="9">
        <f>VLOOKUP($E773,'ALL-GTK-MI-MTS-MA'!$E$13:$CF$361,'ALL-GTK-MI-MTS-MA'!BR$6,FALSE)</f>
        <v>0</v>
      </c>
      <c r="BS773" s="9">
        <f>VLOOKUP($E773,'ALL-GTK-MI-MTS-MA'!$E$13:$CF$361,'ALL-GTK-MI-MTS-MA'!BS$6,FALSE)</f>
        <v>0</v>
      </c>
      <c r="BT773" s="9">
        <f>VLOOKUP($E773,'ALL-GTK-MI-MTS-MA'!$E$13:$CF$361,'ALL-GTK-MI-MTS-MA'!BT$6,FALSE)</f>
        <v>0</v>
      </c>
      <c r="BU773" s="299">
        <f t="shared" si="425"/>
        <v>3</v>
      </c>
      <c r="BV773" s="299">
        <f t="shared" si="426"/>
        <v>1</v>
      </c>
      <c r="BW773" s="44">
        <f t="shared" si="427"/>
        <v>3</v>
      </c>
      <c r="BX773" s="44">
        <f t="shared" si="428"/>
        <v>1</v>
      </c>
      <c r="BY773" s="11">
        <f t="shared" si="429"/>
        <v>4</v>
      </c>
      <c r="BZ773" s="14">
        <f t="shared" si="430"/>
        <v>5</v>
      </c>
      <c r="CA773" s="14">
        <f t="shared" si="431"/>
        <v>5</v>
      </c>
      <c r="CB773" s="13">
        <f t="shared" si="432"/>
        <v>3</v>
      </c>
      <c r="CC773" s="13">
        <f t="shared" si="433"/>
        <v>1</v>
      </c>
      <c r="CD773" s="312">
        <f t="shared" si="434"/>
        <v>8</v>
      </c>
      <c r="CE773" s="312">
        <f t="shared" si="435"/>
        <v>6</v>
      </c>
      <c r="CF773" s="313">
        <f t="shared" si="436"/>
        <v>14</v>
      </c>
      <c r="CG773" s="302" t="str">
        <f t="shared" si="437"/>
        <v>OK</v>
      </c>
    </row>
    <row r="774" spans="1:85" ht="14.25" x14ac:dyDescent="0.25">
      <c r="A774" s="6">
        <v>762</v>
      </c>
      <c r="B774" s="495">
        <v>92</v>
      </c>
      <c r="C774" s="495" t="s">
        <v>265</v>
      </c>
      <c r="D774" s="496" t="s">
        <v>31</v>
      </c>
      <c r="E774" s="626">
        <v>60712717</v>
      </c>
      <c r="F774" s="627" t="s">
        <v>886</v>
      </c>
      <c r="G774" s="624" t="s">
        <v>53</v>
      </c>
      <c r="H774" s="9">
        <f>VLOOKUP($E774,'ALL-GTK-MI-MTS-MA'!$E$13:$CF$361,'ALL-GTK-MI-MTS-MA'!H$6,FALSE)</f>
        <v>0</v>
      </c>
      <c r="I774" s="9">
        <f>VLOOKUP($E774,'ALL-GTK-MI-MTS-MA'!$E$13:$CF$361,'ALL-GTK-MI-MTS-MA'!I$6,FALSE)</f>
        <v>0</v>
      </c>
      <c r="J774" s="9">
        <f>VLOOKUP($E774,'ALL-GTK-MI-MTS-MA'!$E$13:$CF$361,'ALL-GTK-MI-MTS-MA'!J$6,FALSE)</f>
        <v>0</v>
      </c>
      <c r="K774" s="9">
        <f>VLOOKUP($E774,'ALL-GTK-MI-MTS-MA'!$E$13:$CF$361,'ALL-GTK-MI-MTS-MA'!K$6,FALSE)</f>
        <v>0</v>
      </c>
      <c r="L774" s="9">
        <f>VLOOKUP($E774,'ALL-GTK-MI-MTS-MA'!$E$13:$CF$361,'ALL-GTK-MI-MTS-MA'!L$6,FALSE)</f>
        <v>0</v>
      </c>
      <c r="M774" s="9">
        <f>VLOOKUP($E774,'ALL-GTK-MI-MTS-MA'!$E$13:$CF$361,'ALL-GTK-MI-MTS-MA'!M$6,FALSE)</f>
        <v>0</v>
      </c>
      <c r="N774" s="9">
        <f>VLOOKUP($E774,'ALL-GTK-MI-MTS-MA'!$E$13:$CF$361,'ALL-GTK-MI-MTS-MA'!N$6,FALSE)</f>
        <v>0</v>
      </c>
      <c r="O774" s="9">
        <f>VLOOKUP($E774,'ALL-GTK-MI-MTS-MA'!$E$13:$CF$361,'ALL-GTK-MI-MTS-MA'!O$6,FALSE)</f>
        <v>0</v>
      </c>
      <c r="P774" s="299">
        <f t="shared" si="402"/>
        <v>0</v>
      </c>
      <c r="Q774" s="299">
        <f t="shared" si="403"/>
        <v>0</v>
      </c>
      <c r="R774" s="300">
        <f t="shared" si="404"/>
        <v>0</v>
      </c>
      <c r="S774" s="9">
        <f>VLOOKUP($E774,'ALL-GTK-MI-MTS-MA'!$E$13:$CF$361,'ALL-GTK-MI-MTS-MA'!S$6,FALSE)</f>
        <v>4</v>
      </c>
      <c r="T774" s="9">
        <f>VLOOKUP($E774,'ALL-GTK-MI-MTS-MA'!$E$13:$CF$361,'ALL-GTK-MI-MTS-MA'!T$6,FALSE)</f>
        <v>3</v>
      </c>
      <c r="U774" s="9">
        <f>VLOOKUP($E774,'ALL-GTK-MI-MTS-MA'!$E$13:$CF$361,'ALL-GTK-MI-MTS-MA'!U$6,FALSE)</f>
        <v>0</v>
      </c>
      <c r="V774" s="9">
        <f>VLOOKUP($E774,'ALL-GTK-MI-MTS-MA'!$E$13:$CF$361,'ALL-GTK-MI-MTS-MA'!V$6,FALSE)</f>
        <v>0</v>
      </c>
      <c r="W774" s="9">
        <f>VLOOKUP($E774,'ALL-GTK-MI-MTS-MA'!$E$13:$CF$361,'ALL-GTK-MI-MTS-MA'!W$6,FALSE)</f>
        <v>0</v>
      </c>
      <c r="X774" s="9">
        <f>VLOOKUP($E774,'ALL-GTK-MI-MTS-MA'!$E$13:$CF$361,'ALL-GTK-MI-MTS-MA'!X$6,FALSE)</f>
        <v>0</v>
      </c>
      <c r="Y774" s="299">
        <f t="shared" si="405"/>
        <v>4</v>
      </c>
      <c r="Z774" s="299">
        <f t="shared" si="406"/>
        <v>3</v>
      </c>
      <c r="AA774" s="10">
        <f t="shared" si="407"/>
        <v>7</v>
      </c>
      <c r="AB774" s="44">
        <f t="shared" si="408"/>
        <v>4</v>
      </c>
      <c r="AC774" s="44">
        <f t="shared" si="409"/>
        <v>3</v>
      </c>
      <c r="AD774" s="11">
        <f t="shared" si="410"/>
        <v>7</v>
      </c>
      <c r="AE774" s="9">
        <f>VLOOKUP($E774,'ALL-GTK-MI-MTS-MA'!$E$13:$CF$361,'ALL-GTK-MI-MTS-MA'!AE$6,FALSE)</f>
        <v>0</v>
      </c>
      <c r="AF774" s="9">
        <f>VLOOKUP($E774,'ALL-GTK-MI-MTS-MA'!$E$13:$CF$361,'ALL-GTK-MI-MTS-MA'!AF$6,FALSE)</f>
        <v>0</v>
      </c>
      <c r="AG774" s="10">
        <f t="shared" si="411"/>
        <v>0</v>
      </c>
      <c r="AH774" s="9">
        <f>VLOOKUP($E774,'ALL-GTK-MI-MTS-MA'!$E$13:$CF$361,'ALL-GTK-MI-MTS-MA'!AH$6,FALSE)</f>
        <v>4</v>
      </c>
      <c r="AI774" s="9">
        <f>VLOOKUP($E774,'ALL-GTK-MI-MTS-MA'!$E$13:$CF$361,'ALL-GTK-MI-MTS-MA'!AI$6,FALSE)</f>
        <v>3</v>
      </c>
      <c r="AJ774" s="10">
        <f t="shared" si="412"/>
        <v>7</v>
      </c>
      <c r="AK774" s="44">
        <f t="shared" si="413"/>
        <v>4</v>
      </c>
      <c r="AL774" s="44">
        <f t="shared" si="414"/>
        <v>3</v>
      </c>
      <c r="AM774" s="11">
        <f t="shared" si="415"/>
        <v>7</v>
      </c>
      <c r="AN774" s="299">
        <v>0</v>
      </c>
      <c r="AO774" s="299">
        <v>0</v>
      </c>
      <c r="AP774" s="9">
        <f>VLOOKUP($E774,'ALL-GTK-MI-MTS-MA'!$E$13:$CF$361,'ALL-GTK-MI-MTS-MA'!AP$6,FALSE)</f>
        <v>0</v>
      </c>
      <c r="AQ774" s="9">
        <f>VLOOKUP($E774,'ALL-GTK-MI-MTS-MA'!$E$13:$CF$361,'ALL-GTK-MI-MTS-MA'!AQ$6,FALSE)</f>
        <v>0</v>
      </c>
      <c r="AR774" s="9">
        <f>VLOOKUP($E774,'ALL-GTK-MI-MTS-MA'!$E$13:$CF$361,'ALL-GTK-MI-MTS-MA'!AR$6,FALSE)</f>
        <v>0</v>
      </c>
      <c r="AS774" s="9">
        <f>VLOOKUP($E774,'ALL-GTK-MI-MTS-MA'!$E$13:$CF$361,'ALL-GTK-MI-MTS-MA'!AS$6,FALSE)</f>
        <v>0</v>
      </c>
      <c r="AT774" s="9">
        <f>VLOOKUP($E774,'ALL-GTK-MI-MTS-MA'!$E$13:$CF$361,'ALL-GTK-MI-MTS-MA'!AT$6,FALSE)</f>
        <v>0</v>
      </c>
      <c r="AU774" s="9">
        <f>VLOOKUP($E774,'ALL-GTK-MI-MTS-MA'!$E$13:$CF$361,'ALL-GTK-MI-MTS-MA'!AU$6,FALSE)</f>
        <v>0</v>
      </c>
      <c r="AV774" s="590">
        <f>VLOOKUP($E774,'ALL-GTK-MI-MTS-MA'!$E$13:$CF$361,'ALL-GTK-MI-MTS-MA'!AV$6,FALSE)</f>
        <v>0</v>
      </c>
      <c r="AW774" s="590">
        <f>VLOOKUP($E774,'ALL-GTK-MI-MTS-MA'!$E$13:$CF$361,'ALL-GTK-MI-MTS-MA'!AW$6,FALSE)</f>
        <v>0</v>
      </c>
      <c r="AX774" s="9">
        <f>VLOOKUP($E774,'ALL-GTK-MI-MTS-MA'!$E$13:$CF$361,'ALL-GTK-MI-MTS-MA'!AX$6,FALSE)</f>
        <v>4</v>
      </c>
      <c r="AY774" s="9">
        <f>VLOOKUP($E774,'ALL-GTK-MI-MTS-MA'!$E$13:$CF$361,'ALL-GTK-MI-MTS-MA'!AY$6,FALSE)</f>
        <v>3</v>
      </c>
      <c r="AZ774" s="9">
        <f>VLOOKUP($E774,'ALL-GTK-MI-MTS-MA'!$E$13:$CF$361,'ALL-GTK-MI-MTS-MA'!AZ$6,FALSE)</f>
        <v>0</v>
      </c>
      <c r="BA774" s="9">
        <f>VLOOKUP($E774,'ALL-GTK-MI-MTS-MA'!$E$13:$CF$361,'ALL-GTK-MI-MTS-MA'!BA$6,FALSE)</f>
        <v>0</v>
      </c>
      <c r="BB774" s="9">
        <f>VLOOKUP($E774,'ALL-GTK-MI-MTS-MA'!$E$13:$CF$361,'ALL-GTK-MI-MTS-MA'!BB$6,FALSE)</f>
        <v>0</v>
      </c>
      <c r="BC774" s="9">
        <f>VLOOKUP($E774,'ALL-GTK-MI-MTS-MA'!$E$13:$CF$361,'ALL-GTK-MI-MTS-MA'!BC$6,FALSE)</f>
        <v>0</v>
      </c>
      <c r="BD774" s="310">
        <f t="shared" si="416"/>
        <v>0</v>
      </c>
      <c r="BE774" s="310">
        <f t="shared" si="417"/>
        <v>0</v>
      </c>
      <c r="BF774" s="10">
        <f t="shared" si="418"/>
        <v>0</v>
      </c>
      <c r="BG774" s="311">
        <f t="shared" si="419"/>
        <v>4</v>
      </c>
      <c r="BH774" s="311">
        <f t="shared" si="420"/>
        <v>3</v>
      </c>
      <c r="BI774" s="10">
        <f t="shared" si="421"/>
        <v>7</v>
      </c>
      <c r="BJ774" s="44">
        <f t="shared" si="422"/>
        <v>4</v>
      </c>
      <c r="BK774" s="44">
        <f t="shared" si="423"/>
        <v>3</v>
      </c>
      <c r="BL774" s="11">
        <f t="shared" si="424"/>
        <v>7</v>
      </c>
      <c r="BM774" s="9">
        <f>VLOOKUP($E774,'ALL-GTK-MI-MTS-MA'!$E$13:$CF$361,'ALL-GTK-MI-MTS-MA'!BM$6,FALSE)</f>
        <v>0</v>
      </c>
      <c r="BN774" s="9">
        <f>VLOOKUP($E774,'ALL-GTK-MI-MTS-MA'!$E$13:$CF$361,'ALL-GTK-MI-MTS-MA'!BN$6,FALSE)</f>
        <v>0</v>
      </c>
      <c r="BO774" s="9">
        <f>VLOOKUP($E774,'ALL-GTK-MI-MTS-MA'!$E$13:$CF$361,'ALL-GTK-MI-MTS-MA'!BO$6,FALSE)</f>
        <v>0</v>
      </c>
      <c r="BP774" s="9">
        <f>VLOOKUP($E774,'ALL-GTK-MI-MTS-MA'!$E$13:$CF$361,'ALL-GTK-MI-MTS-MA'!BP$6,FALSE)</f>
        <v>0</v>
      </c>
      <c r="BQ774" s="9">
        <f>VLOOKUP($E774,'ALL-GTK-MI-MTS-MA'!$E$13:$CF$361,'ALL-GTK-MI-MTS-MA'!BQ$6,FALSE)</f>
        <v>0</v>
      </c>
      <c r="BR774" s="9">
        <f>VLOOKUP($E774,'ALL-GTK-MI-MTS-MA'!$E$13:$CF$361,'ALL-GTK-MI-MTS-MA'!BR$6,FALSE)</f>
        <v>0</v>
      </c>
      <c r="BS774" s="9">
        <f>VLOOKUP($E774,'ALL-GTK-MI-MTS-MA'!$E$13:$CF$361,'ALL-GTK-MI-MTS-MA'!BS$6,FALSE)</f>
        <v>0</v>
      </c>
      <c r="BT774" s="9">
        <f>VLOOKUP($E774,'ALL-GTK-MI-MTS-MA'!$E$13:$CF$361,'ALL-GTK-MI-MTS-MA'!BT$6,FALSE)</f>
        <v>0</v>
      </c>
      <c r="BU774" s="299">
        <f t="shared" si="425"/>
        <v>0</v>
      </c>
      <c r="BV774" s="299">
        <f t="shared" si="426"/>
        <v>0</v>
      </c>
      <c r="BW774" s="44">
        <f t="shared" si="427"/>
        <v>0</v>
      </c>
      <c r="BX774" s="44">
        <f t="shared" si="428"/>
        <v>0</v>
      </c>
      <c r="BY774" s="11">
        <f t="shared" si="429"/>
        <v>0</v>
      </c>
      <c r="BZ774" s="14">
        <f t="shared" si="430"/>
        <v>4</v>
      </c>
      <c r="CA774" s="14">
        <f t="shared" si="431"/>
        <v>3</v>
      </c>
      <c r="CB774" s="13">
        <f t="shared" si="432"/>
        <v>0</v>
      </c>
      <c r="CC774" s="13">
        <f t="shared" si="433"/>
        <v>0</v>
      </c>
      <c r="CD774" s="312">
        <f t="shared" si="434"/>
        <v>4</v>
      </c>
      <c r="CE774" s="312">
        <f t="shared" si="435"/>
        <v>3</v>
      </c>
      <c r="CF774" s="313">
        <f t="shared" si="436"/>
        <v>7</v>
      </c>
      <c r="CG774" s="302" t="str">
        <f t="shared" si="437"/>
        <v>OK</v>
      </c>
    </row>
    <row r="775" spans="1:85" ht="14.25" x14ac:dyDescent="0.25">
      <c r="A775" s="6">
        <v>763</v>
      </c>
      <c r="B775" s="495">
        <v>93</v>
      </c>
      <c r="C775" s="495" t="s">
        <v>265</v>
      </c>
      <c r="D775" s="496" t="s">
        <v>31</v>
      </c>
      <c r="E775" s="626">
        <v>60712718</v>
      </c>
      <c r="F775" s="627" t="s">
        <v>887</v>
      </c>
      <c r="G775" s="624" t="s">
        <v>53</v>
      </c>
      <c r="H775" s="9">
        <f>VLOOKUP($E775,'ALL-GTK-MI-MTS-MA'!$E$13:$CF$361,'ALL-GTK-MI-MTS-MA'!H$6,FALSE)</f>
        <v>0</v>
      </c>
      <c r="I775" s="9">
        <f>VLOOKUP($E775,'ALL-GTK-MI-MTS-MA'!$E$13:$CF$361,'ALL-GTK-MI-MTS-MA'!I$6,FALSE)</f>
        <v>0</v>
      </c>
      <c r="J775" s="9">
        <f>VLOOKUP($E775,'ALL-GTK-MI-MTS-MA'!$E$13:$CF$361,'ALL-GTK-MI-MTS-MA'!J$6,FALSE)</f>
        <v>0</v>
      </c>
      <c r="K775" s="9">
        <f>VLOOKUP($E775,'ALL-GTK-MI-MTS-MA'!$E$13:$CF$361,'ALL-GTK-MI-MTS-MA'!K$6,FALSE)</f>
        <v>0</v>
      </c>
      <c r="L775" s="9">
        <f>VLOOKUP($E775,'ALL-GTK-MI-MTS-MA'!$E$13:$CF$361,'ALL-GTK-MI-MTS-MA'!L$6,FALSE)</f>
        <v>0</v>
      </c>
      <c r="M775" s="9">
        <f>VLOOKUP($E775,'ALL-GTK-MI-MTS-MA'!$E$13:$CF$361,'ALL-GTK-MI-MTS-MA'!M$6,FALSE)</f>
        <v>0</v>
      </c>
      <c r="N775" s="9">
        <f>VLOOKUP($E775,'ALL-GTK-MI-MTS-MA'!$E$13:$CF$361,'ALL-GTK-MI-MTS-MA'!N$6,FALSE)</f>
        <v>0</v>
      </c>
      <c r="O775" s="9">
        <f>VLOOKUP($E775,'ALL-GTK-MI-MTS-MA'!$E$13:$CF$361,'ALL-GTK-MI-MTS-MA'!O$6,FALSE)</f>
        <v>1</v>
      </c>
      <c r="P775" s="299">
        <f t="shared" si="402"/>
        <v>0</v>
      </c>
      <c r="Q775" s="299">
        <f t="shared" si="403"/>
        <v>1</v>
      </c>
      <c r="R775" s="300">
        <f t="shared" si="404"/>
        <v>1</v>
      </c>
      <c r="S775" s="9">
        <f>VLOOKUP($E775,'ALL-GTK-MI-MTS-MA'!$E$13:$CF$361,'ALL-GTK-MI-MTS-MA'!S$6,FALSE)</f>
        <v>6</v>
      </c>
      <c r="T775" s="9">
        <f>VLOOKUP($E775,'ALL-GTK-MI-MTS-MA'!$E$13:$CF$361,'ALL-GTK-MI-MTS-MA'!T$6,FALSE)</f>
        <v>1</v>
      </c>
      <c r="U775" s="9">
        <f>VLOOKUP($E775,'ALL-GTK-MI-MTS-MA'!$E$13:$CF$361,'ALL-GTK-MI-MTS-MA'!U$6,FALSE)</f>
        <v>0</v>
      </c>
      <c r="V775" s="9">
        <f>VLOOKUP($E775,'ALL-GTK-MI-MTS-MA'!$E$13:$CF$361,'ALL-GTK-MI-MTS-MA'!V$6,FALSE)</f>
        <v>0</v>
      </c>
      <c r="W775" s="9">
        <f>VLOOKUP($E775,'ALL-GTK-MI-MTS-MA'!$E$13:$CF$361,'ALL-GTK-MI-MTS-MA'!W$6,FALSE)</f>
        <v>0</v>
      </c>
      <c r="X775" s="9">
        <f>VLOOKUP($E775,'ALL-GTK-MI-MTS-MA'!$E$13:$CF$361,'ALL-GTK-MI-MTS-MA'!X$6,FALSE)</f>
        <v>0</v>
      </c>
      <c r="Y775" s="299">
        <f t="shared" si="405"/>
        <v>6</v>
      </c>
      <c r="Z775" s="299">
        <f t="shared" si="406"/>
        <v>1</v>
      </c>
      <c r="AA775" s="10">
        <f t="shared" si="407"/>
        <v>7</v>
      </c>
      <c r="AB775" s="44">
        <f t="shared" si="408"/>
        <v>6</v>
      </c>
      <c r="AC775" s="44">
        <f t="shared" si="409"/>
        <v>2</v>
      </c>
      <c r="AD775" s="11">
        <f t="shared" si="410"/>
        <v>8</v>
      </c>
      <c r="AE775" s="9">
        <f>VLOOKUP($E775,'ALL-GTK-MI-MTS-MA'!$E$13:$CF$361,'ALL-GTK-MI-MTS-MA'!AE$6,FALSE)</f>
        <v>4</v>
      </c>
      <c r="AF775" s="9">
        <f>VLOOKUP($E775,'ALL-GTK-MI-MTS-MA'!$E$13:$CF$361,'ALL-GTK-MI-MTS-MA'!AF$6,FALSE)</f>
        <v>0</v>
      </c>
      <c r="AG775" s="10">
        <f t="shared" si="411"/>
        <v>4</v>
      </c>
      <c r="AH775" s="9">
        <f>VLOOKUP($E775,'ALL-GTK-MI-MTS-MA'!$E$13:$CF$361,'ALL-GTK-MI-MTS-MA'!AH$6,FALSE)</f>
        <v>2</v>
      </c>
      <c r="AI775" s="9">
        <f>VLOOKUP($E775,'ALL-GTK-MI-MTS-MA'!$E$13:$CF$361,'ALL-GTK-MI-MTS-MA'!AI$6,FALSE)</f>
        <v>2</v>
      </c>
      <c r="AJ775" s="10">
        <f t="shared" si="412"/>
        <v>4</v>
      </c>
      <c r="AK775" s="44">
        <f t="shared" si="413"/>
        <v>6</v>
      </c>
      <c r="AL775" s="44">
        <f t="shared" si="414"/>
        <v>2</v>
      </c>
      <c r="AM775" s="11">
        <f t="shared" si="415"/>
        <v>8</v>
      </c>
      <c r="AN775" s="299">
        <v>0</v>
      </c>
      <c r="AO775" s="299">
        <v>0</v>
      </c>
      <c r="AP775" s="9">
        <f>VLOOKUP($E775,'ALL-GTK-MI-MTS-MA'!$E$13:$CF$361,'ALL-GTK-MI-MTS-MA'!AP$6,FALSE)</f>
        <v>0</v>
      </c>
      <c r="AQ775" s="9">
        <f>VLOOKUP($E775,'ALL-GTK-MI-MTS-MA'!$E$13:$CF$361,'ALL-GTK-MI-MTS-MA'!AQ$6,FALSE)</f>
        <v>0</v>
      </c>
      <c r="AR775" s="9">
        <f>VLOOKUP($E775,'ALL-GTK-MI-MTS-MA'!$E$13:$CF$361,'ALL-GTK-MI-MTS-MA'!AR$6,FALSE)</f>
        <v>0</v>
      </c>
      <c r="AS775" s="9">
        <f>VLOOKUP($E775,'ALL-GTK-MI-MTS-MA'!$E$13:$CF$361,'ALL-GTK-MI-MTS-MA'!AS$6,FALSE)</f>
        <v>0</v>
      </c>
      <c r="AT775" s="9">
        <f>VLOOKUP($E775,'ALL-GTK-MI-MTS-MA'!$E$13:$CF$361,'ALL-GTK-MI-MTS-MA'!AT$6,FALSE)</f>
        <v>0</v>
      </c>
      <c r="AU775" s="9">
        <f>VLOOKUP($E775,'ALL-GTK-MI-MTS-MA'!$E$13:$CF$361,'ALL-GTK-MI-MTS-MA'!AU$6,FALSE)</f>
        <v>0</v>
      </c>
      <c r="AV775" s="590">
        <f>VLOOKUP($E775,'ALL-GTK-MI-MTS-MA'!$E$13:$CF$361,'ALL-GTK-MI-MTS-MA'!AV$6,FALSE)</f>
        <v>0</v>
      </c>
      <c r="AW775" s="590">
        <f>VLOOKUP($E775,'ALL-GTK-MI-MTS-MA'!$E$13:$CF$361,'ALL-GTK-MI-MTS-MA'!AW$6,FALSE)</f>
        <v>0</v>
      </c>
      <c r="AX775" s="9">
        <f>VLOOKUP($E775,'ALL-GTK-MI-MTS-MA'!$E$13:$CF$361,'ALL-GTK-MI-MTS-MA'!AX$6,FALSE)</f>
        <v>6</v>
      </c>
      <c r="AY775" s="9">
        <f>VLOOKUP($E775,'ALL-GTK-MI-MTS-MA'!$E$13:$CF$361,'ALL-GTK-MI-MTS-MA'!AY$6,FALSE)</f>
        <v>2</v>
      </c>
      <c r="AZ775" s="9">
        <f>VLOOKUP($E775,'ALL-GTK-MI-MTS-MA'!$E$13:$CF$361,'ALL-GTK-MI-MTS-MA'!AZ$6,FALSE)</f>
        <v>0</v>
      </c>
      <c r="BA775" s="9">
        <f>VLOOKUP($E775,'ALL-GTK-MI-MTS-MA'!$E$13:$CF$361,'ALL-GTK-MI-MTS-MA'!BA$6,FALSE)</f>
        <v>0</v>
      </c>
      <c r="BB775" s="9">
        <f>VLOOKUP($E775,'ALL-GTK-MI-MTS-MA'!$E$13:$CF$361,'ALL-GTK-MI-MTS-MA'!BB$6,FALSE)</f>
        <v>0</v>
      </c>
      <c r="BC775" s="9">
        <f>VLOOKUP($E775,'ALL-GTK-MI-MTS-MA'!$E$13:$CF$361,'ALL-GTK-MI-MTS-MA'!BC$6,FALSE)</f>
        <v>0</v>
      </c>
      <c r="BD775" s="310">
        <f t="shared" si="416"/>
        <v>0</v>
      </c>
      <c r="BE775" s="310">
        <f t="shared" si="417"/>
        <v>0</v>
      </c>
      <c r="BF775" s="10">
        <f t="shared" si="418"/>
        <v>0</v>
      </c>
      <c r="BG775" s="311">
        <f t="shared" si="419"/>
        <v>6</v>
      </c>
      <c r="BH775" s="311">
        <f t="shared" si="420"/>
        <v>2</v>
      </c>
      <c r="BI775" s="10">
        <f t="shared" si="421"/>
        <v>8</v>
      </c>
      <c r="BJ775" s="44">
        <f t="shared" si="422"/>
        <v>6</v>
      </c>
      <c r="BK775" s="44">
        <f t="shared" si="423"/>
        <v>2</v>
      </c>
      <c r="BL775" s="11">
        <f t="shared" si="424"/>
        <v>8</v>
      </c>
      <c r="BM775" s="9">
        <f>VLOOKUP($E775,'ALL-GTK-MI-MTS-MA'!$E$13:$CF$361,'ALL-GTK-MI-MTS-MA'!BM$6,FALSE)</f>
        <v>0</v>
      </c>
      <c r="BN775" s="9">
        <f>VLOOKUP($E775,'ALL-GTK-MI-MTS-MA'!$E$13:$CF$361,'ALL-GTK-MI-MTS-MA'!BN$6,FALSE)</f>
        <v>0</v>
      </c>
      <c r="BO775" s="9">
        <f>VLOOKUP($E775,'ALL-GTK-MI-MTS-MA'!$E$13:$CF$361,'ALL-GTK-MI-MTS-MA'!BO$6,FALSE)</f>
        <v>0</v>
      </c>
      <c r="BP775" s="9">
        <f>VLOOKUP($E775,'ALL-GTK-MI-MTS-MA'!$E$13:$CF$361,'ALL-GTK-MI-MTS-MA'!BP$6,FALSE)</f>
        <v>0</v>
      </c>
      <c r="BQ775" s="9">
        <f>VLOOKUP($E775,'ALL-GTK-MI-MTS-MA'!$E$13:$CF$361,'ALL-GTK-MI-MTS-MA'!BQ$6,FALSE)</f>
        <v>0</v>
      </c>
      <c r="BR775" s="9">
        <f>VLOOKUP($E775,'ALL-GTK-MI-MTS-MA'!$E$13:$CF$361,'ALL-GTK-MI-MTS-MA'!BR$6,FALSE)</f>
        <v>0</v>
      </c>
      <c r="BS775" s="9">
        <f>VLOOKUP($E775,'ALL-GTK-MI-MTS-MA'!$E$13:$CF$361,'ALL-GTK-MI-MTS-MA'!BS$6,FALSE)</f>
        <v>0</v>
      </c>
      <c r="BT775" s="9">
        <f>VLOOKUP($E775,'ALL-GTK-MI-MTS-MA'!$E$13:$CF$361,'ALL-GTK-MI-MTS-MA'!BT$6,FALSE)</f>
        <v>0</v>
      </c>
      <c r="BU775" s="299">
        <f t="shared" si="425"/>
        <v>0</v>
      </c>
      <c r="BV775" s="299">
        <f t="shared" si="426"/>
        <v>0</v>
      </c>
      <c r="BW775" s="44">
        <f t="shared" si="427"/>
        <v>0</v>
      </c>
      <c r="BX775" s="44">
        <f t="shared" si="428"/>
        <v>0</v>
      </c>
      <c r="BY775" s="11">
        <f t="shared" si="429"/>
        <v>0</v>
      </c>
      <c r="BZ775" s="14">
        <f t="shared" si="430"/>
        <v>6</v>
      </c>
      <c r="CA775" s="14">
        <f t="shared" si="431"/>
        <v>2</v>
      </c>
      <c r="CB775" s="13">
        <f t="shared" si="432"/>
        <v>0</v>
      </c>
      <c r="CC775" s="13">
        <f t="shared" si="433"/>
        <v>0</v>
      </c>
      <c r="CD775" s="312">
        <f t="shared" si="434"/>
        <v>6</v>
      </c>
      <c r="CE775" s="312">
        <f t="shared" si="435"/>
        <v>2</v>
      </c>
      <c r="CF775" s="313">
        <f t="shared" si="436"/>
        <v>8</v>
      </c>
      <c r="CG775" s="302" t="str">
        <f t="shared" si="437"/>
        <v>OK</v>
      </c>
    </row>
    <row r="776" spans="1:85" ht="14.25" x14ac:dyDescent="0.25">
      <c r="A776" s="6">
        <v>764</v>
      </c>
      <c r="B776" s="495">
        <v>94</v>
      </c>
      <c r="C776" s="495" t="s">
        <v>265</v>
      </c>
      <c r="D776" s="496" t="s">
        <v>31</v>
      </c>
      <c r="E776" s="626">
        <v>60712719</v>
      </c>
      <c r="F776" s="627" t="s">
        <v>888</v>
      </c>
      <c r="G776" s="624" t="s">
        <v>53</v>
      </c>
      <c r="H776" s="9">
        <f>VLOOKUP($E776,'ALL-GTK-MI-MTS-MA'!$E$13:$CF$361,'ALL-GTK-MI-MTS-MA'!H$6,FALSE)</f>
        <v>0</v>
      </c>
      <c r="I776" s="9">
        <f>VLOOKUP($E776,'ALL-GTK-MI-MTS-MA'!$E$13:$CF$361,'ALL-GTK-MI-MTS-MA'!I$6,FALSE)</f>
        <v>0</v>
      </c>
      <c r="J776" s="9">
        <f>VLOOKUP($E776,'ALL-GTK-MI-MTS-MA'!$E$13:$CF$361,'ALL-GTK-MI-MTS-MA'!J$6,FALSE)</f>
        <v>0</v>
      </c>
      <c r="K776" s="9">
        <f>VLOOKUP($E776,'ALL-GTK-MI-MTS-MA'!$E$13:$CF$361,'ALL-GTK-MI-MTS-MA'!K$6,FALSE)</f>
        <v>0</v>
      </c>
      <c r="L776" s="9">
        <f>VLOOKUP($E776,'ALL-GTK-MI-MTS-MA'!$E$13:$CF$361,'ALL-GTK-MI-MTS-MA'!L$6,FALSE)</f>
        <v>0</v>
      </c>
      <c r="M776" s="9">
        <f>VLOOKUP($E776,'ALL-GTK-MI-MTS-MA'!$E$13:$CF$361,'ALL-GTK-MI-MTS-MA'!M$6,FALSE)</f>
        <v>0</v>
      </c>
      <c r="N776" s="9">
        <f>VLOOKUP($E776,'ALL-GTK-MI-MTS-MA'!$E$13:$CF$361,'ALL-GTK-MI-MTS-MA'!N$6,FALSE)</f>
        <v>0</v>
      </c>
      <c r="O776" s="9">
        <f>VLOOKUP($E776,'ALL-GTK-MI-MTS-MA'!$E$13:$CF$361,'ALL-GTK-MI-MTS-MA'!O$6,FALSE)</f>
        <v>0</v>
      </c>
      <c r="P776" s="299">
        <f t="shared" si="402"/>
        <v>0</v>
      </c>
      <c r="Q776" s="299">
        <f t="shared" si="403"/>
        <v>0</v>
      </c>
      <c r="R776" s="300">
        <f t="shared" si="404"/>
        <v>0</v>
      </c>
      <c r="S776" s="9">
        <f>VLOOKUP($E776,'ALL-GTK-MI-MTS-MA'!$E$13:$CF$361,'ALL-GTK-MI-MTS-MA'!S$6,FALSE)</f>
        <v>6</v>
      </c>
      <c r="T776" s="9">
        <f>VLOOKUP($E776,'ALL-GTK-MI-MTS-MA'!$E$13:$CF$361,'ALL-GTK-MI-MTS-MA'!T$6,FALSE)</f>
        <v>8</v>
      </c>
      <c r="U776" s="9">
        <f>VLOOKUP($E776,'ALL-GTK-MI-MTS-MA'!$E$13:$CF$361,'ALL-GTK-MI-MTS-MA'!U$6,FALSE)</f>
        <v>0</v>
      </c>
      <c r="V776" s="9">
        <f>VLOOKUP($E776,'ALL-GTK-MI-MTS-MA'!$E$13:$CF$361,'ALL-GTK-MI-MTS-MA'!V$6,FALSE)</f>
        <v>0</v>
      </c>
      <c r="W776" s="9">
        <f>VLOOKUP($E776,'ALL-GTK-MI-MTS-MA'!$E$13:$CF$361,'ALL-GTK-MI-MTS-MA'!W$6,FALSE)</f>
        <v>0</v>
      </c>
      <c r="X776" s="9">
        <f>VLOOKUP($E776,'ALL-GTK-MI-MTS-MA'!$E$13:$CF$361,'ALL-GTK-MI-MTS-MA'!X$6,FALSE)</f>
        <v>0</v>
      </c>
      <c r="Y776" s="299">
        <f t="shared" si="405"/>
        <v>6</v>
      </c>
      <c r="Z776" s="299">
        <f t="shared" si="406"/>
        <v>8</v>
      </c>
      <c r="AA776" s="10">
        <f t="shared" si="407"/>
        <v>14</v>
      </c>
      <c r="AB776" s="44">
        <f t="shared" si="408"/>
        <v>6</v>
      </c>
      <c r="AC776" s="44">
        <f t="shared" si="409"/>
        <v>8</v>
      </c>
      <c r="AD776" s="11">
        <f t="shared" si="410"/>
        <v>14</v>
      </c>
      <c r="AE776" s="9">
        <f>VLOOKUP($E776,'ALL-GTK-MI-MTS-MA'!$E$13:$CF$361,'ALL-GTK-MI-MTS-MA'!AE$6,FALSE)</f>
        <v>2</v>
      </c>
      <c r="AF776" s="9">
        <f>VLOOKUP($E776,'ALL-GTK-MI-MTS-MA'!$E$13:$CF$361,'ALL-GTK-MI-MTS-MA'!AF$6,FALSE)</f>
        <v>2</v>
      </c>
      <c r="AG776" s="10">
        <f t="shared" si="411"/>
        <v>4</v>
      </c>
      <c r="AH776" s="9">
        <f>VLOOKUP($E776,'ALL-GTK-MI-MTS-MA'!$E$13:$CF$361,'ALL-GTK-MI-MTS-MA'!AH$6,FALSE)</f>
        <v>4</v>
      </c>
      <c r="AI776" s="9">
        <f>VLOOKUP($E776,'ALL-GTK-MI-MTS-MA'!$E$13:$CF$361,'ALL-GTK-MI-MTS-MA'!AI$6,FALSE)</f>
        <v>6</v>
      </c>
      <c r="AJ776" s="10">
        <f t="shared" si="412"/>
        <v>10</v>
      </c>
      <c r="AK776" s="44">
        <f t="shared" si="413"/>
        <v>6</v>
      </c>
      <c r="AL776" s="44">
        <f t="shared" si="414"/>
        <v>8</v>
      </c>
      <c r="AM776" s="11">
        <f t="shared" si="415"/>
        <v>14</v>
      </c>
      <c r="AN776" s="299">
        <v>0</v>
      </c>
      <c r="AO776" s="299">
        <v>0</v>
      </c>
      <c r="AP776" s="9">
        <f>VLOOKUP($E776,'ALL-GTK-MI-MTS-MA'!$E$13:$CF$361,'ALL-GTK-MI-MTS-MA'!AP$6,FALSE)</f>
        <v>0</v>
      </c>
      <c r="AQ776" s="9">
        <f>VLOOKUP($E776,'ALL-GTK-MI-MTS-MA'!$E$13:$CF$361,'ALL-GTK-MI-MTS-MA'!AQ$6,FALSE)</f>
        <v>0</v>
      </c>
      <c r="AR776" s="9">
        <f>VLOOKUP($E776,'ALL-GTK-MI-MTS-MA'!$E$13:$CF$361,'ALL-GTK-MI-MTS-MA'!AR$6,FALSE)</f>
        <v>0</v>
      </c>
      <c r="AS776" s="9">
        <f>VLOOKUP($E776,'ALL-GTK-MI-MTS-MA'!$E$13:$CF$361,'ALL-GTK-MI-MTS-MA'!AS$6,FALSE)</f>
        <v>0</v>
      </c>
      <c r="AT776" s="9">
        <f>VLOOKUP($E776,'ALL-GTK-MI-MTS-MA'!$E$13:$CF$361,'ALL-GTK-MI-MTS-MA'!AT$6,FALSE)</f>
        <v>1</v>
      </c>
      <c r="AU776" s="9">
        <f>VLOOKUP($E776,'ALL-GTK-MI-MTS-MA'!$E$13:$CF$361,'ALL-GTK-MI-MTS-MA'!AU$6,FALSE)</f>
        <v>0</v>
      </c>
      <c r="AV776" s="590">
        <f>VLOOKUP($E776,'ALL-GTK-MI-MTS-MA'!$E$13:$CF$361,'ALL-GTK-MI-MTS-MA'!AV$6,FALSE)</f>
        <v>0</v>
      </c>
      <c r="AW776" s="590">
        <f>VLOOKUP($E776,'ALL-GTK-MI-MTS-MA'!$E$13:$CF$361,'ALL-GTK-MI-MTS-MA'!AW$6,FALSE)</f>
        <v>0</v>
      </c>
      <c r="AX776" s="9">
        <f>VLOOKUP($E776,'ALL-GTK-MI-MTS-MA'!$E$13:$CF$361,'ALL-GTK-MI-MTS-MA'!AX$6,FALSE)</f>
        <v>5</v>
      </c>
      <c r="AY776" s="9">
        <f>VLOOKUP($E776,'ALL-GTK-MI-MTS-MA'!$E$13:$CF$361,'ALL-GTK-MI-MTS-MA'!AY$6,FALSE)</f>
        <v>8</v>
      </c>
      <c r="AZ776" s="9">
        <f>VLOOKUP($E776,'ALL-GTK-MI-MTS-MA'!$E$13:$CF$361,'ALL-GTK-MI-MTS-MA'!AZ$6,FALSE)</f>
        <v>0</v>
      </c>
      <c r="BA776" s="9">
        <f>VLOOKUP($E776,'ALL-GTK-MI-MTS-MA'!$E$13:$CF$361,'ALL-GTK-MI-MTS-MA'!BA$6,FALSE)</f>
        <v>0</v>
      </c>
      <c r="BB776" s="9">
        <f>VLOOKUP($E776,'ALL-GTK-MI-MTS-MA'!$E$13:$CF$361,'ALL-GTK-MI-MTS-MA'!BB$6,FALSE)</f>
        <v>0</v>
      </c>
      <c r="BC776" s="9">
        <f>VLOOKUP($E776,'ALL-GTK-MI-MTS-MA'!$E$13:$CF$361,'ALL-GTK-MI-MTS-MA'!BC$6,FALSE)</f>
        <v>0</v>
      </c>
      <c r="BD776" s="310">
        <f t="shared" si="416"/>
        <v>1</v>
      </c>
      <c r="BE776" s="310">
        <f t="shared" si="417"/>
        <v>0</v>
      </c>
      <c r="BF776" s="10">
        <f t="shared" si="418"/>
        <v>1</v>
      </c>
      <c r="BG776" s="311">
        <f t="shared" si="419"/>
        <v>5</v>
      </c>
      <c r="BH776" s="311">
        <f t="shared" si="420"/>
        <v>8</v>
      </c>
      <c r="BI776" s="10">
        <f t="shared" si="421"/>
        <v>13</v>
      </c>
      <c r="BJ776" s="44">
        <f t="shared" si="422"/>
        <v>6</v>
      </c>
      <c r="BK776" s="44">
        <f t="shared" si="423"/>
        <v>8</v>
      </c>
      <c r="BL776" s="11">
        <f t="shared" si="424"/>
        <v>14</v>
      </c>
      <c r="BM776" s="9">
        <f>VLOOKUP($E776,'ALL-GTK-MI-MTS-MA'!$E$13:$CF$361,'ALL-GTK-MI-MTS-MA'!BM$6,FALSE)</f>
        <v>0</v>
      </c>
      <c r="BN776" s="9">
        <f>VLOOKUP($E776,'ALL-GTK-MI-MTS-MA'!$E$13:$CF$361,'ALL-GTK-MI-MTS-MA'!BN$6,FALSE)</f>
        <v>0</v>
      </c>
      <c r="BO776" s="9">
        <f>VLOOKUP($E776,'ALL-GTK-MI-MTS-MA'!$E$13:$CF$361,'ALL-GTK-MI-MTS-MA'!BO$6,FALSE)</f>
        <v>0</v>
      </c>
      <c r="BP776" s="9">
        <f>VLOOKUP($E776,'ALL-GTK-MI-MTS-MA'!$E$13:$CF$361,'ALL-GTK-MI-MTS-MA'!BP$6,FALSE)</f>
        <v>1</v>
      </c>
      <c r="BQ776" s="9">
        <f>VLOOKUP($E776,'ALL-GTK-MI-MTS-MA'!$E$13:$CF$361,'ALL-GTK-MI-MTS-MA'!BQ$6,FALSE)</f>
        <v>0</v>
      </c>
      <c r="BR776" s="9">
        <f>VLOOKUP($E776,'ALL-GTK-MI-MTS-MA'!$E$13:$CF$361,'ALL-GTK-MI-MTS-MA'!BR$6,FALSE)</f>
        <v>0</v>
      </c>
      <c r="BS776" s="9">
        <f>VLOOKUP($E776,'ALL-GTK-MI-MTS-MA'!$E$13:$CF$361,'ALL-GTK-MI-MTS-MA'!BS$6,FALSE)</f>
        <v>0</v>
      </c>
      <c r="BT776" s="9">
        <f>VLOOKUP($E776,'ALL-GTK-MI-MTS-MA'!$E$13:$CF$361,'ALL-GTK-MI-MTS-MA'!BT$6,FALSE)</f>
        <v>0</v>
      </c>
      <c r="BU776" s="299">
        <f t="shared" si="425"/>
        <v>0</v>
      </c>
      <c r="BV776" s="299">
        <f t="shared" si="426"/>
        <v>1</v>
      </c>
      <c r="BW776" s="44">
        <f t="shared" si="427"/>
        <v>0</v>
      </c>
      <c r="BX776" s="44">
        <f t="shared" si="428"/>
        <v>1</v>
      </c>
      <c r="BY776" s="11">
        <f t="shared" si="429"/>
        <v>1</v>
      </c>
      <c r="BZ776" s="14">
        <f t="shared" si="430"/>
        <v>6</v>
      </c>
      <c r="CA776" s="14">
        <f t="shared" si="431"/>
        <v>8</v>
      </c>
      <c r="CB776" s="13">
        <f t="shared" si="432"/>
        <v>0</v>
      </c>
      <c r="CC776" s="13">
        <f t="shared" si="433"/>
        <v>1</v>
      </c>
      <c r="CD776" s="312">
        <f t="shared" si="434"/>
        <v>6</v>
      </c>
      <c r="CE776" s="312">
        <f t="shared" si="435"/>
        <v>9</v>
      </c>
      <c r="CF776" s="313">
        <f t="shared" si="436"/>
        <v>15</v>
      </c>
      <c r="CG776" s="302" t="str">
        <f t="shared" si="437"/>
        <v>OK</v>
      </c>
    </row>
    <row r="777" spans="1:85" ht="14.25" x14ac:dyDescent="0.25">
      <c r="A777" s="6">
        <v>765</v>
      </c>
      <c r="B777" s="495">
        <v>95</v>
      </c>
      <c r="C777" s="495" t="s">
        <v>265</v>
      </c>
      <c r="D777" s="496" t="s">
        <v>31</v>
      </c>
      <c r="E777" s="626">
        <v>60712720</v>
      </c>
      <c r="F777" s="627" t="s">
        <v>889</v>
      </c>
      <c r="G777" s="624" t="s">
        <v>53</v>
      </c>
      <c r="H777" s="9">
        <f>VLOOKUP($E777,'ALL-GTK-MI-MTS-MA'!$E$13:$CF$361,'ALL-GTK-MI-MTS-MA'!H$6,FALSE)</f>
        <v>0</v>
      </c>
      <c r="I777" s="9">
        <f>VLOOKUP($E777,'ALL-GTK-MI-MTS-MA'!$E$13:$CF$361,'ALL-GTK-MI-MTS-MA'!I$6,FALSE)</f>
        <v>0</v>
      </c>
      <c r="J777" s="9">
        <f>VLOOKUP($E777,'ALL-GTK-MI-MTS-MA'!$E$13:$CF$361,'ALL-GTK-MI-MTS-MA'!J$6,FALSE)</f>
        <v>0</v>
      </c>
      <c r="K777" s="9">
        <f>VLOOKUP($E777,'ALL-GTK-MI-MTS-MA'!$E$13:$CF$361,'ALL-GTK-MI-MTS-MA'!K$6,FALSE)</f>
        <v>0</v>
      </c>
      <c r="L777" s="9">
        <f>VLOOKUP($E777,'ALL-GTK-MI-MTS-MA'!$E$13:$CF$361,'ALL-GTK-MI-MTS-MA'!L$6,FALSE)</f>
        <v>0</v>
      </c>
      <c r="M777" s="9">
        <f>VLOOKUP($E777,'ALL-GTK-MI-MTS-MA'!$E$13:$CF$361,'ALL-GTK-MI-MTS-MA'!M$6,FALSE)</f>
        <v>0</v>
      </c>
      <c r="N777" s="9">
        <f>VLOOKUP($E777,'ALL-GTK-MI-MTS-MA'!$E$13:$CF$361,'ALL-GTK-MI-MTS-MA'!N$6,FALSE)</f>
        <v>0</v>
      </c>
      <c r="O777" s="9">
        <f>VLOOKUP($E777,'ALL-GTK-MI-MTS-MA'!$E$13:$CF$361,'ALL-GTK-MI-MTS-MA'!O$6,FALSE)</f>
        <v>0</v>
      </c>
      <c r="P777" s="299">
        <f t="shared" si="402"/>
        <v>0</v>
      </c>
      <c r="Q777" s="299">
        <f t="shared" si="403"/>
        <v>0</v>
      </c>
      <c r="R777" s="300">
        <f t="shared" si="404"/>
        <v>0</v>
      </c>
      <c r="S777" s="9">
        <f>VLOOKUP($E777,'ALL-GTK-MI-MTS-MA'!$E$13:$CF$361,'ALL-GTK-MI-MTS-MA'!S$6,FALSE)</f>
        <v>7</v>
      </c>
      <c r="T777" s="9">
        <f>VLOOKUP($E777,'ALL-GTK-MI-MTS-MA'!$E$13:$CF$361,'ALL-GTK-MI-MTS-MA'!T$6,FALSE)</f>
        <v>7</v>
      </c>
      <c r="U777" s="9">
        <f>VLOOKUP($E777,'ALL-GTK-MI-MTS-MA'!$E$13:$CF$361,'ALL-GTK-MI-MTS-MA'!U$6,FALSE)</f>
        <v>0</v>
      </c>
      <c r="V777" s="9">
        <f>VLOOKUP($E777,'ALL-GTK-MI-MTS-MA'!$E$13:$CF$361,'ALL-GTK-MI-MTS-MA'!V$6,FALSE)</f>
        <v>0</v>
      </c>
      <c r="W777" s="9">
        <f>VLOOKUP($E777,'ALL-GTK-MI-MTS-MA'!$E$13:$CF$361,'ALL-GTK-MI-MTS-MA'!W$6,FALSE)</f>
        <v>0</v>
      </c>
      <c r="X777" s="9">
        <f>VLOOKUP($E777,'ALL-GTK-MI-MTS-MA'!$E$13:$CF$361,'ALL-GTK-MI-MTS-MA'!X$6,FALSE)</f>
        <v>0</v>
      </c>
      <c r="Y777" s="299">
        <f t="shared" si="405"/>
        <v>7</v>
      </c>
      <c r="Z777" s="299">
        <f t="shared" si="406"/>
        <v>7</v>
      </c>
      <c r="AA777" s="10">
        <f t="shared" si="407"/>
        <v>14</v>
      </c>
      <c r="AB777" s="44">
        <f t="shared" si="408"/>
        <v>7</v>
      </c>
      <c r="AC777" s="44">
        <f t="shared" si="409"/>
        <v>7</v>
      </c>
      <c r="AD777" s="11">
        <f t="shared" si="410"/>
        <v>14</v>
      </c>
      <c r="AE777" s="9">
        <f>VLOOKUP($E777,'ALL-GTK-MI-MTS-MA'!$E$13:$CF$361,'ALL-GTK-MI-MTS-MA'!AE$6,FALSE)</f>
        <v>6</v>
      </c>
      <c r="AF777" s="9">
        <f>VLOOKUP($E777,'ALL-GTK-MI-MTS-MA'!$E$13:$CF$361,'ALL-GTK-MI-MTS-MA'!AF$6,FALSE)</f>
        <v>6</v>
      </c>
      <c r="AG777" s="10">
        <f t="shared" si="411"/>
        <v>12</v>
      </c>
      <c r="AH777" s="9">
        <f>VLOOKUP($E777,'ALL-GTK-MI-MTS-MA'!$E$13:$CF$361,'ALL-GTK-MI-MTS-MA'!AH$6,FALSE)</f>
        <v>1</v>
      </c>
      <c r="AI777" s="9">
        <f>VLOOKUP($E777,'ALL-GTK-MI-MTS-MA'!$E$13:$CF$361,'ALL-GTK-MI-MTS-MA'!AI$6,FALSE)</f>
        <v>1</v>
      </c>
      <c r="AJ777" s="10">
        <f t="shared" si="412"/>
        <v>2</v>
      </c>
      <c r="AK777" s="44">
        <f t="shared" si="413"/>
        <v>7</v>
      </c>
      <c r="AL777" s="44">
        <f t="shared" si="414"/>
        <v>7</v>
      </c>
      <c r="AM777" s="11">
        <f t="shared" si="415"/>
        <v>14</v>
      </c>
      <c r="AN777" s="299">
        <v>0</v>
      </c>
      <c r="AO777" s="299">
        <v>0</v>
      </c>
      <c r="AP777" s="9">
        <f>VLOOKUP($E777,'ALL-GTK-MI-MTS-MA'!$E$13:$CF$361,'ALL-GTK-MI-MTS-MA'!AP$6,FALSE)</f>
        <v>0</v>
      </c>
      <c r="AQ777" s="9">
        <f>VLOOKUP($E777,'ALL-GTK-MI-MTS-MA'!$E$13:$CF$361,'ALL-GTK-MI-MTS-MA'!AQ$6,FALSE)</f>
        <v>0</v>
      </c>
      <c r="AR777" s="9">
        <f>VLOOKUP($E777,'ALL-GTK-MI-MTS-MA'!$E$13:$CF$361,'ALL-GTK-MI-MTS-MA'!AR$6,FALSE)</f>
        <v>0</v>
      </c>
      <c r="AS777" s="9">
        <f>VLOOKUP($E777,'ALL-GTK-MI-MTS-MA'!$E$13:$CF$361,'ALL-GTK-MI-MTS-MA'!AS$6,FALSE)</f>
        <v>0</v>
      </c>
      <c r="AT777" s="9">
        <f>VLOOKUP($E777,'ALL-GTK-MI-MTS-MA'!$E$13:$CF$361,'ALL-GTK-MI-MTS-MA'!AT$6,FALSE)</f>
        <v>4</v>
      </c>
      <c r="AU777" s="9">
        <f>VLOOKUP($E777,'ALL-GTK-MI-MTS-MA'!$E$13:$CF$361,'ALL-GTK-MI-MTS-MA'!AU$6,FALSE)</f>
        <v>5</v>
      </c>
      <c r="AV777" s="590">
        <f>VLOOKUP($E777,'ALL-GTK-MI-MTS-MA'!$E$13:$CF$361,'ALL-GTK-MI-MTS-MA'!AV$6,FALSE)</f>
        <v>0</v>
      </c>
      <c r="AW777" s="590">
        <f>VLOOKUP($E777,'ALL-GTK-MI-MTS-MA'!$E$13:$CF$361,'ALL-GTK-MI-MTS-MA'!AW$6,FALSE)</f>
        <v>0</v>
      </c>
      <c r="AX777" s="9">
        <f>VLOOKUP($E777,'ALL-GTK-MI-MTS-MA'!$E$13:$CF$361,'ALL-GTK-MI-MTS-MA'!AX$6,FALSE)</f>
        <v>3</v>
      </c>
      <c r="AY777" s="9">
        <f>VLOOKUP($E777,'ALL-GTK-MI-MTS-MA'!$E$13:$CF$361,'ALL-GTK-MI-MTS-MA'!AY$6,FALSE)</f>
        <v>2</v>
      </c>
      <c r="AZ777" s="9">
        <f>VLOOKUP($E777,'ALL-GTK-MI-MTS-MA'!$E$13:$CF$361,'ALL-GTK-MI-MTS-MA'!AZ$6,FALSE)</f>
        <v>0</v>
      </c>
      <c r="BA777" s="9">
        <f>VLOOKUP($E777,'ALL-GTK-MI-MTS-MA'!$E$13:$CF$361,'ALL-GTK-MI-MTS-MA'!BA$6,FALSE)</f>
        <v>0</v>
      </c>
      <c r="BB777" s="9">
        <f>VLOOKUP($E777,'ALL-GTK-MI-MTS-MA'!$E$13:$CF$361,'ALL-GTK-MI-MTS-MA'!BB$6,FALSE)</f>
        <v>0</v>
      </c>
      <c r="BC777" s="9">
        <f>VLOOKUP($E777,'ALL-GTK-MI-MTS-MA'!$E$13:$CF$361,'ALL-GTK-MI-MTS-MA'!BC$6,FALSE)</f>
        <v>0</v>
      </c>
      <c r="BD777" s="310">
        <f t="shared" si="416"/>
        <v>4</v>
      </c>
      <c r="BE777" s="310">
        <f t="shared" si="417"/>
        <v>5</v>
      </c>
      <c r="BF777" s="10">
        <f t="shared" si="418"/>
        <v>9</v>
      </c>
      <c r="BG777" s="311">
        <f t="shared" si="419"/>
        <v>3</v>
      </c>
      <c r="BH777" s="311">
        <f t="shared" si="420"/>
        <v>2</v>
      </c>
      <c r="BI777" s="10">
        <f t="shared" si="421"/>
        <v>5</v>
      </c>
      <c r="BJ777" s="44">
        <f t="shared" si="422"/>
        <v>7</v>
      </c>
      <c r="BK777" s="44">
        <f t="shared" si="423"/>
        <v>7</v>
      </c>
      <c r="BL777" s="11">
        <f t="shared" si="424"/>
        <v>14</v>
      </c>
      <c r="BM777" s="9">
        <f>VLOOKUP($E777,'ALL-GTK-MI-MTS-MA'!$E$13:$CF$361,'ALL-GTK-MI-MTS-MA'!BM$6,FALSE)</f>
        <v>0</v>
      </c>
      <c r="BN777" s="9">
        <f>VLOOKUP($E777,'ALL-GTK-MI-MTS-MA'!$E$13:$CF$361,'ALL-GTK-MI-MTS-MA'!BN$6,FALSE)</f>
        <v>0</v>
      </c>
      <c r="BO777" s="9">
        <f>VLOOKUP($E777,'ALL-GTK-MI-MTS-MA'!$E$13:$CF$361,'ALL-GTK-MI-MTS-MA'!BO$6,FALSE)</f>
        <v>0</v>
      </c>
      <c r="BP777" s="9">
        <f>VLOOKUP($E777,'ALL-GTK-MI-MTS-MA'!$E$13:$CF$361,'ALL-GTK-MI-MTS-MA'!BP$6,FALSE)</f>
        <v>0</v>
      </c>
      <c r="BQ777" s="9">
        <f>VLOOKUP($E777,'ALL-GTK-MI-MTS-MA'!$E$13:$CF$361,'ALL-GTK-MI-MTS-MA'!BQ$6,FALSE)</f>
        <v>0</v>
      </c>
      <c r="BR777" s="9">
        <f>VLOOKUP($E777,'ALL-GTK-MI-MTS-MA'!$E$13:$CF$361,'ALL-GTK-MI-MTS-MA'!BR$6,FALSE)</f>
        <v>0</v>
      </c>
      <c r="BS777" s="9">
        <f>VLOOKUP($E777,'ALL-GTK-MI-MTS-MA'!$E$13:$CF$361,'ALL-GTK-MI-MTS-MA'!BS$6,FALSE)</f>
        <v>0</v>
      </c>
      <c r="BT777" s="9">
        <f>VLOOKUP($E777,'ALL-GTK-MI-MTS-MA'!$E$13:$CF$361,'ALL-GTK-MI-MTS-MA'!BT$6,FALSE)</f>
        <v>0</v>
      </c>
      <c r="BU777" s="299">
        <f t="shared" si="425"/>
        <v>0</v>
      </c>
      <c r="BV777" s="299">
        <f t="shared" si="426"/>
        <v>0</v>
      </c>
      <c r="BW777" s="44">
        <f t="shared" si="427"/>
        <v>0</v>
      </c>
      <c r="BX777" s="44">
        <f t="shared" si="428"/>
        <v>0</v>
      </c>
      <c r="BY777" s="11">
        <f t="shared" si="429"/>
        <v>0</v>
      </c>
      <c r="BZ777" s="14">
        <f t="shared" si="430"/>
        <v>7</v>
      </c>
      <c r="CA777" s="14">
        <f t="shared" si="431"/>
        <v>7</v>
      </c>
      <c r="CB777" s="13">
        <f t="shared" si="432"/>
        <v>0</v>
      </c>
      <c r="CC777" s="13">
        <f t="shared" si="433"/>
        <v>0</v>
      </c>
      <c r="CD777" s="312">
        <f t="shared" si="434"/>
        <v>7</v>
      </c>
      <c r="CE777" s="312">
        <f t="shared" si="435"/>
        <v>7</v>
      </c>
      <c r="CF777" s="313">
        <f t="shared" si="436"/>
        <v>14</v>
      </c>
      <c r="CG777" s="302" t="str">
        <f t="shared" si="437"/>
        <v>OK</v>
      </c>
    </row>
    <row r="778" spans="1:85" ht="14.25" x14ac:dyDescent="0.25">
      <c r="A778" s="6">
        <v>766</v>
      </c>
      <c r="B778" s="495">
        <v>96</v>
      </c>
      <c r="C778" s="495" t="s">
        <v>265</v>
      </c>
      <c r="D778" s="496" t="s">
        <v>31</v>
      </c>
      <c r="E778" s="626">
        <v>60712721</v>
      </c>
      <c r="F778" s="627" t="s">
        <v>890</v>
      </c>
      <c r="G778" s="624" t="s">
        <v>53</v>
      </c>
      <c r="H778" s="9">
        <f>VLOOKUP($E778,'ALL-GTK-MI-MTS-MA'!$E$13:$CF$361,'ALL-GTK-MI-MTS-MA'!H$6,FALSE)</f>
        <v>0</v>
      </c>
      <c r="I778" s="9">
        <f>VLOOKUP($E778,'ALL-GTK-MI-MTS-MA'!$E$13:$CF$361,'ALL-GTK-MI-MTS-MA'!I$6,FALSE)</f>
        <v>0</v>
      </c>
      <c r="J778" s="9">
        <f>VLOOKUP($E778,'ALL-GTK-MI-MTS-MA'!$E$13:$CF$361,'ALL-GTK-MI-MTS-MA'!J$6,FALSE)</f>
        <v>0</v>
      </c>
      <c r="K778" s="9">
        <f>VLOOKUP($E778,'ALL-GTK-MI-MTS-MA'!$E$13:$CF$361,'ALL-GTK-MI-MTS-MA'!K$6,FALSE)</f>
        <v>0</v>
      </c>
      <c r="L778" s="9">
        <f>VLOOKUP($E778,'ALL-GTK-MI-MTS-MA'!$E$13:$CF$361,'ALL-GTK-MI-MTS-MA'!L$6,FALSE)</f>
        <v>0</v>
      </c>
      <c r="M778" s="9">
        <f>VLOOKUP($E778,'ALL-GTK-MI-MTS-MA'!$E$13:$CF$361,'ALL-GTK-MI-MTS-MA'!M$6,FALSE)</f>
        <v>0</v>
      </c>
      <c r="N778" s="9">
        <f>VLOOKUP($E778,'ALL-GTK-MI-MTS-MA'!$E$13:$CF$361,'ALL-GTK-MI-MTS-MA'!N$6,FALSE)</f>
        <v>0</v>
      </c>
      <c r="O778" s="9">
        <f>VLOOKUP($E778,'ALL-GTK-MI-MTS-MA'!$E$13:$CF$361,'ALL-GTK-MI-MTS-MA'!O$6,FALSE)</f>
        <v>0</v>
      </c>
      <c r="P778" s="299">
        <f t="shared" si="402"/>
        <v>0</v>
      </c>
      <c r="Q778" s="299">
        <f t="shared" si="403"/>
        <v>0</v>
      </c>
      <c r="R778" s="300">
        <f t="shared" si="404"/>
        <v>0</v>
      </c>
      <c r="S778" s="9">
        <f>VLOOKUP($E778,'ALL-GTK-MI-MTS-MA'!$E$13:$CF$361,'ALL-GTK-MI-MTS-MA'!S$6,FALSE)</f>
        <v>8</v>
      </c>
      <c r="T778" s="9">
        <f>VLOOKUP($E778,'ALL-GTK-MI-MTS-MA'!$E$13:$CF$361,'ALL-GTK-MI-MTS-MA'!T$6,FALSE)</f>
        <v>1</v>
      </c>
      <c r="U778" s="9">
        <f>VLOOKUP($E778,'ALL-GTK-MI-MTS-MA'!$E$13:$CF$361,'ALL-GTK-MI-MTS-MA'!U$6,FALSE)</f>
        <v>0</v>
      </c>
      <c r="V778" s="9">
        <f>VLOOKUP($E778,'ALL-GTK-MI-MTS-MA'!$E$13:$CF$361,'ALL-GTK-MI-MTS-MA'!V$6,FALSE)</f>
        <v>0</v>
      </c>
      <c r="W778" s="9">
        <f>VLOOKUP($E778,'ALL-GTK-MI-MTS-MA'!$E$13:$CF$361,'ALL-GTK-MI-MTS-MA'!W$6,FALSE)</f>
        <v>0</v>
      </c>
      <c r="X778" s="9">
        <f>VLOOKUP($E778,'ALL-GTK-MI-MTS-MA'!$E$13:$CF$361,'ALL-GTK-MI-MTS-MA'!X$6,FALSE)</f>
        <v>0</v>
      </c>
      <c r="Y778" s="299">
        <f t="shared" si="405"/>
        <v>8</v>
      </c>
      <c r="Z778" s="299">
        <f t="shared" si="406"/>
        <v>1</v>
      </c>
      <c r="AA778" s="10">
        <f t="shared" si="407"/>
        <v>9</v>
      </c>
      <c r="AB778" s="44">
        <f t="shared" si="408"/>
        <v>8</v>
      </c>
      <c r="AC778" s="44">
        <f t="shared" si="409"/>
        <v>1</v>
      </c>
      <c r="AD778" s="11">
        <f t="shared" si="410"/>
        <v>9</v>
      </c>
      <c r="AE778" s="9">
        <f>VLOOKUP($E778,'ALL-GTK-MI-MTS-MA'!$E$13:$CF$361,'ALL-GTK-MI-MTS-MA'!AE$6,FALSE)</f>
        <v>1</v>
      </c>
      <c r="AF778" s="9">
        <f>VLOOKUP($E778,'ALL-GTK-MI-MTS-MA'!$E$13:$CF$361,'ALL-GTK-MI-MTS-MA'!AF$6,FALSE)</f>
        <v>1</v>
      </c>
      <c r="AG778" s="10">
        <f t="shared" si="411"/>
        <v>2</v>
      </c>
      <c r="AH778" s="9">
        <f>VLOOKUP($E778,'ALL-GTK-MI-MTS-MA'!$E$13:$CF$361,'ALL-GTK-MI-MTS-MA'!AH$6,FALSE)</f>
        <v>7</v>
      </c>
      <c r="AI778" s="9">
        <f>VLOOKUP($E778,'ALL-GTK-MI-MTS-MA'!$E$13:$CF$361,'ALL-GTK-MI-MTS-MA'!AI$6,FALSE)</f>
        <v>0</v>
      </c>
      <c r="AJ778" s="10">
        <f t="shared" si="412"/>
        <v>7</v>
      </c>
      <c r="AK778" s="44">
        <f t="shared" si="413"/>
        <v>8</v>
      </c>
      <c r="AL778" s="44">
        <f t="shared" si="414"/>
        <v>1</v>
      </c>
      <c r="AM778" s="11">
        <f t="shared" si="415"/>
        <v>9</v>
      </c>
      <c r="AN778" s="299">
        <v>0</v>
      </c>
      <c r="AO778" s="299">
        <v>0</v>
      </c>
      <c r="AP778" s="9">
        <f>VLOOKUP($E778,'ALL-GTK-MI-MTS-MA'!$E$13:$CF$361,'ALL-GTK-MI-MTS-MA'!AP$6,FALSE)</f>
        <v>0</v>
      </c>
      <c r="AQ778" s="9">
        <f>VLOOKUP($E778,'ALL-GTK-MI-MTS-MA'!$E$13:$CF$361,'ALL-GTK-MI-MTS-MA'!AQ$6,FALSE)</f>
        <v>0</v>
      </c>
      <c r="AR778" s="9">
        <f>VLOOKUP($E778,'ALL-GTK-MI-MTS-MA'!$E$13:$CF$361,'ALL-GTK-MI-MTS-MA'!AR$6,FALSE)</f>
        <v>0</v>
      </c>
      <c r="AS778" s="9">
        <f>VLOOKUP($E778,'ALL-GTK-MI-MTS-MA'!$E$13:$CF$361,'ALL-GTK-MI-MTS-MA'!AS$6,FALSE)</f>
        <v>0</v>
      </c>
      <c r="AT778" s="9">
        <f>VLOOKUP($E778,'ALL-GTK-MI-MTS-MA'!$E$13:$CF$361,'ALL-GTK-MI-MTS-MA'!AT$6,FALSE)</f>
        <v>1</v>
      </c>
      <c r="AU778" s="9">
        <f>VLOOKUP($E778,'ALL-GTK-MI-MTS-MA'!$E$13:$CF$361,'ALL-GTK-MI-MTS-MA'!AU$6,FALSE)</f>
        <v>0</v>
      </c>
      <c r="AV778" s="590">
        <f>VLOOKUP($E778,'ALL-GTK-MI-MTS-MA'!$E$13:$CF$361,'ALL-GTK-MI-MTS-MA'!AV$6,FALSE)</f>
        <v>0</v>
      </c>
      <c r="AW778" s="590">
        <f>VLOOKUP($E778,'ALL-GTK-MI-MTS-MA'!$E$13:$CF$361,'ALL-GTK-MI-MTS-MA'!AW$6,FALSE)</f>
        <v>0</v>
      </c>
      <c r="AX778" s="9">
        <f>VLOOKUP($E778,'ALL-GTK-MI-MTS-MA'!$E$13:$CF$361,'ALL-GTK-MI-MTS-MA'!AX$6,FALSE)</f>
        <v>7</v>
      </c>
      <c r="AY778" s="9">
        <f>VLOOKUP($E778,'ALL-GTK-MI-MTS-MA'!$E$13:$CF$361,'ALL-GTK-MI-MTS-MA'!AY$6,FALSE)</f>
        <v>1</v>
      </c>
      <c r="AZ778" s="9">
        <f>VLOOKUP($E778,'ALL-GTK-MI-MTS-MA'!$E$13:$CF$361,'ALL-GTK-MI-MTS-MA'!AZ$6,FALSE)</f>
        <v>0</v>
      </c>
      <c r="BA778" s="9">
        <f>VLOOKUP($E778,'ALL-GTK-MI-MTS-MA'!$E$13:$CF$361,'ALL-GTK-MI-MTS-MA'!BA$6,FALSE)</f>
        <v>0</v>
      </c>
      <c r="BB778" s="9">
        <f>VLOOKUP($E778,'ALL-GTK-MI-MTS-MA'!$E$13:$CF$361,'ALL-GTK-MI-MTS-MA'!BB$6,FALSE)</f>
        <v>0</v>
      </c>
      <c r="BC778" s="9">
        <f>VLOOKUP($E778,'ALL-GTK-MI-MTS-MA'!$E$13:$CF$361,'ALL-GTK-MI-MTS-MA'!BC$6,FALSE)</f>
        <v>0</v>
      </c>
      <c r="BD778" s="310">
        <f t="shared" si="416"/>
        <v>1</v>
      </c>
      <c r="BE778" s="310">
        <f t="shared" si="417"/>
        <v>0</v>
      </c>
      <c r="BF778" s="10">
        <f t="shared" si="418"/>
        <v>1</v>
      </c>
      <c r="BG778" s="311">
        <f t="shared" si="419"/>
        <v>7</v>
      </c>
      <c r="BH778" s="311">
        <f t="shared" si="420"/>
        <v>1</v>
      </c>
      <c r="BI778" s="10">
        <f t="shared" si="421"/>
        <v>8</v>
      </c>
      <c r="BJ778" s="44">
        <f t="shared" si="422"/>
        <v>8</v>
      </c>
      <c r="BK778" s="44">
        <f t="shared" si="423"/>
        <v>1</v>
      </c>
      <c r="BL778" s="11">
        <f t="shared" si="424"/>
        <v>9</v>
      </c>
      <c r="BM778" s="9">
        <f>VLOOKUP($E778,'ALL-GTK-MI-MTS-MA'!$E$13:$CF$361,'ALL-GTK-MI-MTS-MA'!BM$6,FALSE)</f>
        <v>0</v>
      </c>
      <c r="BN778" s="9">
        <f>VLOOKUP($E778,'ALL-GTK-MI-MTS-MA'!$E$13:$CF$361,'ALL-GTK-MI-MTS-MA'!BN$6,FALSE)</f>
        <v>0</v>
      </c>
      <c r="BO778" s="9">
        <f>VLOOKUP($E778,'ALL-GTK-MI-MTS-MA'!$E$13:$CF$361,'ALL-GTK-MI-MTS-MA'!BO$6,FALSE)</f>
        <v>0</v>
      </c>
      <c r="BP778" s="9">
        <f>VLOOKUP($E778,'ALL-GTK-MI-MTS-MA'!$E$13:$CF$361,'ALL-GTK-MI-MTS-MA'!BP$6,FALSE)</f>
        <v>0</v>
      </c>
      <c r="BQ778" s="9">
        <f>VLOOKUP($E778,'ALL-GTK-MI-MTS-MA'!$E$13:$CF$361,'ALL-GTK-MI-MTS-MA'!BQ$6,FALSE)</f>
        <v>0</v>
      </c>
      <c r="BR778" s="9">
        <f>VLOOKUP($E778,'ALL-GTK-MI-MTS-MA'!$E$13:$CF$361,'ALL-GTK-MI-MTS-MA'!BR$6,FALSE)</f>
        <v>0</v>
      </c>
      <c r="BS778" s="9">
        <f>VLOOKUP($E778,'ALL-GTK-MI-MTS-MA'!$E$13:$CF$361,'ALL-GTK-MI-MTS-MA'!BS$6,FALSE)</f>
        <v>0</v>
      </c>
      <c r="BT778" s="9">
        <f>VLOOKUP($E778,'ALL-GTK-MI-MTS-MA'!$E$13:$CF$361,'ALL-GTK-MI-MTS-MA'!BT$6,FALSE)</f>
        <v>0</v>
      </c>
      <c r="BU778" s="299">
        <f t="shared" si="425"/>
        <v>0</v>
      </c>
      <c r="BV778" s="299">
        <f t="shared" si="426"/>
        <v>0</v>
      </c>
      <c r="BW778" s="44">
        <f t="shared" si="427"/>
        <v>0</v>
      </c>
      <c r="BX778" s="44">
        <f t="shared" si="428"/>
        <v>0</v>
      </c>
      <c r="BY778" s="11">
        <f t="shared" si="429"/>
        <v>0</v>
      </c>
      <c r="BZ778" s="14">
        <f t="shared" si="430"/>
        <v>8</v>
      </c>
      <c r="CA778" s="14">
        <f t="shared" si="431"/>
        <v>1</v>
      </c>
      <c r="CB778" s="13">
        <f t="shared" si="432"/>
        <v>0</v>
      </c>
      <c r="CC778" s="13">
        <f t="shared" si="433"/>
        <v>0</v>
      </c>
      <c r="CD778" s="312">
        <f t="shared" si="434"/>
        <v>8</v>
      </c>
      <c r="CE778" s="312">
        <f t="shared" si="435"/>
        <v>1</v>
      </c>
      <c r="CF778" s="313">
        <f t="shared" si="436"/>
        <v>9</v>
      </c>
      <c r="CG778" s="302" t="str">
        <f t="shared" si="437"/>
        <v>OK</v>
      </c>
    </row>
    <row r="779" spans="1:85" ht="14.25" x14ac:dyDescent="0.25">
      <c r="A779" s="6">
        <v>767</v>
      </c>
      <c r="B779" s="495">
        <v>97</v>
      </c>
      <c r="C779" s="495" t="s">
        <v>265</v>
      </c>
      <c r="D779" s="496" t="s">
        <v>31</v>
      </c>
      <c r="E779" s="626">
        <v>60712722</v>
      </c>
      <c r="F779" s="627" t="s">
        <v>891</v>
      </c>
      <c r="G779" s="624" t="s">
        <v>53</v>
      </c>
      <c r="H779" s="9">
        <f>VLOOKUP($E779,'ALL-GTK-MI-MTS-MA'!$E$13:$CF$361,'ALL-GTK-MI-MTS-MA'!H$6,FALSE)</f>
        <v>0</v>
      </c>
      <c r="I779" s="9">
        <f>VLOOKUP($E779,'ALL-GTK-MI-MTS-MA'!$E$13:$CF$361,'ALL-GTK-MI-MTS-MA'!I$6,FALSE)</f>
        <v>0</v>
      </c>
      <c r="J779" s="9">
        <f>VLOOKUP($E779,'ALL-GTK-MI-MTS-MA'!$E$13:$CF$361,'ALL-GTK-MI-MTS-MA'!J$6,FALSE)</f>
        <v>0</v>
      </c>
      <c r="K779" s="9">
        <f>VLOOKUP($E779,'ALL-GTK-MI-MTS-MA'!$E$13:$CF$361,'ALL-GTK-MI-MTS-MA'!K$6,FALSE)</f>
        <v>0</v>
      </c>
      <c r="L779" s="9">
        <f>VLOOKUP($E779,'ALL-GTK-MI-MTS-MA'!$E$13:$CF$361,'ALL-GTK-MI-MTS-MA'!L$6,FALSE)</f>
        <v>0</v>
      </c>
      <c r="M779" s="9">
        <f>VLOOKUP($E779,'ALL-GTK-MI-MTS-MA'!$E$13:$CF$361,'ALL-GTK-MI-MTS-MA'!M$6,FALSE)</f>
        <v>0</v>
      </c>
      <c r="N779" s="9">
        <f>VLOOKUP($E779,'ALL-GTK-MI-MTS-MA'!$E$13:$CF$361,'ALL-GTK-MI-MTS-MA'!N$6,FALSE)</f>
        <v>1</v>
      </c>
      <c r="O779" s="9">
        <f>VLOOKUP($E779,'ALL-GTK-MI-MTS-MA'!$E$13:$CF$361,'ALL-GTK-MI-MTS-MA'!O$6,FALSE)</f>
        <v>2</v>
      </c>
      <c r="P779" s="299">
        <f t="shared" si="402"/>
        <v>1</v>
      </c>
      <c r="Q779" s="299">
        <f t="shared" si="403"/>
        <v>2</v>
      </c>
      <c r="R779" s="300">
        <f t="shared" si="404"/>
        <v>3</v>
      </c>
      <c r="S779" s="9">
        <f>VLOOKUP($E779,'ALL-GTK-MI-MTS-MA'!$E$13:$CF$361,'ALL-GTK-MI-MTS-MA'!S$6,FALSE)</f>
        <v>3</v>
      </c>
      <c r="T779" s="9">
        <f>VLOOKUP($E779,'ALL-GTK-MI-MTS-MA'!$E$13:$CF$361,'ALL-GTK-MI-MTS-MA'!T$6,FALSE)</f>
        <v>2</v>
      </c>
      <c r="U779" s="9">
        <f>VLOOKUP($E779,'ALL-GTK-MI-MTS-MA'!$E$13:$CF$361,'ALL-GTK-MI-MTS-MA'!U$6,FALSE)</f>
        <v>0</v>
      </c>
      <c r="V779" s="9">
        <f>VLOOKUP($E779,'ALL-GTK-MI-MTS-MA'!$E$13:$CF$361,'ALL-GTK-MI-MTS-MA'!V$6,FALSE)</f>
        <v>0</v>
      </c>
      <c r="W779" s="9">
        <f>VLOOKUP($E779,'ALL-GTK-MI-MTS-MA'!$E$13:$CF$361,'ALL-GTK-MI-MTS-MA'!W$6,FALSE)</f>
        <v>0</v>
      </c>
      <c r="X779" s="9">
        <f>VLOOKUP($E779,'ALL-GTK-MI-MTS-MA'!$E$13:$CF$361,'ALL-GTK-MI-MTS-MA'!X$6,FALSE)</f>
        <v>0</v>
      </c>
      <c r="Y779" s="299">
        <f t="shared" si="405"/>
        <v>3</v>
      </c>
      <c r="Z779" s="299">
        <f t="shared" si="406"/>
        <v>2</v>
      </c>
      <c r="AA779" s="10">
        <f t="shared" si="407"/>
        <v>5</v>
      </c>
      <c r="AB779" s="44">
        <f t="shared" si="408"/>
        <v>4</v>
      </c>
      <c r="AC779" s="44">
        <f t="shared" si="409"/>
        <v>4</v>
      </c>
      <c r="AD779" s="11">
        <f t="shared" si="410"/>
        <v>8</v>
      </c>
      <c r="AE779" s="9">
        <f>VLOOKUP($E779,'ALL-GTK-MI-MTS-MA'!$E$13:$CF$361,'ALL-GTK-MI-MTS-MA'!AE$6,FALSE)</f>
        <v>2</v>
      </c>
      <c r="AF779" s="9">
        <f>VLOOKUP($E779,'ALL-GTK-MI-MTS-MA'!$E$13:$CF$361,'ALL-GTK-MI-MTS-MA'!AF$6,FALSE)</f>
        <v>1</v>
      </c>
      <c r="AG779" s="10">
        <f t="shared" si="411"/>
        <v>3</v>
      </c>
      <c r="AH779" s="9">
        <f>VLOOKUP($E779,'ALL-GTK-MI-MTS-MA'!$E$13:$CF$361,'ALL-GTK-MI-MTS-MA'!AH$6,FALSE)</f>
        <v>2</v>
      </c>
      <c r="AI779" s="9">
        <f>VLOOKUP($E779,'ALL-GTK-MI-MTS-MA'!$E$13:$CF$361,'ALL-GTK-MI-MTS-MA'!AI$6,FALSE)</f>
        <v>3</v>
      </c>
      <c r="AJ779" s="10">
        <f t="shared" si="412"/>
        <v>5</v>
      </c>
      <c r="AK779" s="44">
        <f t="shared" si="413"/>
        <v>4</v>
      </c>
      <c r="AL779" s="44">
        <f t="shared" si="414"/>
        <v>4</v>
      </c>
      <c r="AM779" s="11">
        <f t="shared" si="415"/>
        <v>8</v>
      </c>
      <c r="AN779" s="299">
        <v>0</v>
      </c>
      <c r="AO779" s="299">
        <v>0</v>
      </c>
      <c r="AP779" s="9">
        <f>VLOOKUP($E779,'ALL-GTK-MI-MTS-MA'!$E$13:$CF$361,'ALL-GTK-MI-MTS-MA'!AP$6,FALSE)</f>
        <v>0</v>
      </c>
      <c r="AQ779" s="9">
        <f>VLOOKUP($E779,'ALL-GTK-MI-MTS-MA'!$E$13:$CF$361,'ALL-GTK-MI-MTS-MA'!AQ$6,FALSE)</f>
        <v>0</v>
      </c>
      <c r="AR779" s="9">
        <f>VLOOKUP($E779,'ALL-GTK-MI-MTS-MA'!$E$13:$CF$361,'ALL-GTK-MI-MTS-MA'!AR$6,FALSE)</f>
        <v>0</v>
      </c>
      <c r="AS779" s="9">
        <f>VLOOKUP($E779,'ALL-GTK-MI-MTS-MA'!$E$13:$CF$361,'ALL-GTK-MI-MTS-MA'!AS$6,FALSE)</f>
        <v>0</v>
      </c>
      <c r="AT779" s="9">
        <f>VLOOKUP($E779,'ALL-GTK-MI-MTS-MA'!$E$13:$CF$361,'ALL-GTK-MI-MTS-MA'!AT$6,FALSE)</f>
        <v>0</v>
      </c>
      <c r="AU779" s="9">
        <f>VLOOKUP($E779,'ALL-GTK-MI-MTS-MA'!$E$13:$CF$361,'ALL-GTK-MI-MTS-MA'!AU$6,FALSE)</f>
        <v>0</v>
      </c>
      <c r="AV779" s="590">
        <f>VLOOKUP($E779,'ALL-GTK-MI-MTS-MA'!$E$13:$CF$361,'ALL-GTK-MI-MTS-MA'!AV$6,FALSE)</f>
        <v>0</v>
      </c>
      <c r="AW779" s="590">
        <f>VLOOKUP($E779,'ALL-GTK-MI-MTS-MA'!$E$13:$CF$361,'ALL-GTK-MI-MTS-MA'!AW$6,FALSE)</f>
        <v>0</v>
      </c>
      <c r="AX779" s="9">
        <f>VLOOKUP($E779,'ALL-GTK-MI-MTS-MA'!$E$13:$CF$361,'ALL-GTK-MI-MTS-MA'!AX$6,FALSE)</f>
        <v>3</v>
      </c>
      <c r="AY779" s="9">
        <f>VLOOKUP($E779,'ALL-GTK-MI-MTS-MA'!$E$13:$CF$361,'ALL-GTK-MI-MTS-MA'!AY$6,FALSE)</f>
        <v>4</v>
      </c>
      <c r="AZ779" s="9">
        <f>VLOOKUP($E779,'ALL-GTK-MI-MTS-MA'!$E$13:$CF$361,'ALL-GTK-MI-MTS-MA'!AZ$6,FALSE)</f>
        <v>1</v>
      </c>
      <c r="BA779" s="9">
        <f>VLOOKUP($E779,'ALL-GTK-MI-MTS-MA'!$E$13:$CF$361,'ALL-GTK-MI-MTS-MA'!BA$6,FALSE)</f>
        <v>0</v>
      </c>
      <c r="BB779" s="9">
        <f>VLOOKUP($E779,'ALL-GTK-MI-MTS-MA'!$E$13:$CF$361,'ALL-GTK-MI-MTS-MA'!BB$6,FALSE)</f>
        <v>0</v>
      </c>
      <c r="BC779" s="9">
        <f>VLOOKUP($E779,'ALL-GTK-MI-MTS-MA'!$E$13:$CF$361,'ALL-GTK-MI-MTS-MA'!BC$6,FALSE)</f>
        <v>0</v>
      </c>
      <c r="BD779" s="310">
        <f t="shared" si="416"/>
        <v>0</v>
      </c>
      <c r="BE779" s="310">
        <f t="shared" si="417"/>
        <v>0</v>
      </c>
      <c r="BF779" s="10">
        <f t="shared" si="418"/>
        <v>0</v>
      </c>
      <c r="BG779" s="311">
        <f t="shared" si="419"/>
        <v>4</v>
      </c>
      <c r="BH779" s="311">
        <f t="shared" si="420"/>
        <v>4</v>
      </c>
      <c r="BI779" s="10">
        <f t="shared" si="421"/>
        <v>8</v>
      </c>
      <c r="BJ779" s="44">
        <f t="shared" si="422"/>
        <v>4</v>
      </c>
      <c r="BK779" s="44">
        <f t="shared" si="423"/>
        <v>4</v>
      </c>
      <c r="BL779" s="11">
        <f t="shared" si="424"/>
        <v>8</v>
      </c>
      <c r="BM779" s="9">
        <f>VLOOKUP($E779,'ALL-GTK-MI-MTS-MA'!$E$13:$CF$361,'ALL-GTK-MI-MTS-MA'!BM$6,FALSE)</f>
        <v>0</v>
      </c>
      <c r="BN779" s="9">
        <f>VLOOKUP($E779,'ALL-GTK-MI-MTS-MA'!$E$13:$CF$361,'ALL-GTK-MI-MTS-MA'!BN$6,FALSE)</f>
        <v>0</v>
      </c>
      <c r="BO779" s="9">
        <f>VLOOKUP($E779,'ALL-GTK-MI-MTS-MA'!$E$13:$CF$361,'ALL-GTK-MI-MTS-MA'!BO$6,FALSE)</f>
        <v>1</v>
      </c>
      <c r="BP779" s="9">
        <f>VLOOKUP($E779,'ALL-GTK-MI-MTS-MA'!$E$13:$CF$361,'ALL-GTK-MI-MTS-MA'!BP$6,FALSE)</f>
        <v>0</v>
      </c>
      <c r="BQ779" s="9">
        <f>VLOOKUP($E779,'ALL-GTK-MI-MTS-MA'!$E$13:$CF$361,'ALL-GTK-MI-MTS-MA'!BQ$6,FALSE)</f>
        <v>0</v>
      </c>
      <c r="BR779" s="9">
        <f>VLOOKUP($E779,'ALL-GTK-MI-MTS-MA'!$E$13:$CF$361,'ALL-GTK-MI-MTS-MA'!BR$6,FALSE)</f>
        <v>0</v>
      </c>
      <c r="BS779" s="9">
        <f>VLOOKUP($E779,'ALL-GTK-MI-MTS-MA'!$E$13:$CF$361,'ALL-GTK-MI-MTS-MA'!BS$6,FALSE)</f>
        <v>0</v>
      </c>
      <c r="BT779" s="9">
        <f>VLOOKUP($E779,'ALL-GTK-MI-MTS-MA'!$E$13:$CF$361,'ALL-GTK-MI-MTS-MA'!BT$6,FALSE)</f>
        <v>0</v>
      </c>
      <c r="BU779" s="299">
        <f t="shared" si="425"/>
        <v>1</v>
      </c>
      <c r="BV779" s="299">
        <f t="shared" si="426"/>
        <v>0</v>
      </c>
      <c r="BW779" s="44">
        <f t="shared" si="427"/>
        <v>1</v>
      </c>
      <c r="BX779" s="44">
        <f t="shared" si="428"/>
        <v>0</v>
      </c>
      <c r="BY779" s="11">
        <f t="shared" si="429"/>
        <v>1</v>
      </c>
      <c r="BZ779" s="14">
        <f t="shared" si="430"/>
        <v>4</v>
      </c>
      <c r="CA779" s="14">
        <f t="shared" si="431"/>
        <v>4</v>
      </c>
      <c r="CB779" s="13">
        <f t="shared" si="432"/>
        <v>1</v>
      </c>
      <c r="CC779" s="13">
        <f t="shared" si="433"/>
        <v>0</v>
      </c>
      <c r="CD779" s="312">
        <f t="shared" si="434"/>
        <v>5</v>
      </c>
      <c r="CE779" s="312">
        <f t="shared" si="435"/>
        <v>4</v>
      </c>
      <c r="CF779" s="313">
        <f t="shared" si="436"/>
        <v>9</v>
      </c>
      <c r="CG779" s="302" t="str">
        <f t="shared" si="437"/>
        <v>OK</v>
      </c>
    </row>
    <row r="780" spans="1:85" ht="14.25" x14ac:dyDescent="0.25">
      <c r="A780" s="6">
        <v>768</v>
      </c>
      <c r="B780" s="495">
        <v>98</v>
      </c>
      <c r="C780" s="495" t="s">
        <v>265</v>
      </c>
      <c r="D780" s="496" t="s">
        <v>31</v>
      </c>
      <c r="E780" s="626">
        <v>60712723</v>
      </c>
      <c r="F780" s="627" t="s">
        <v>892</v>
      </c>
      <c r="G780" s="624" t="s">
        <v>53</v>
      </c>
      <c r="H780" s="9">
        <f>VLOOKUP($E780,'ALL-GTK-MI-MTS-MA'!$E$13:$CF$361,'ALL-GTK-MI-MTS-MA'!H$6,FALSE)</f>
        <v>0</v>
      </c>
      <c r="I780" s="9">
        <f>VLOOKUP($E780,'ALL-GTK-MI-MTS-MA'!$E$13:$CF$361,'ALL-GTK-MI-MTS-MA'!I$6,FALSE)</f>
        <v>0</v>
      </c>
      <c r="J780" s="9">
        <f>VLOOKUP($E780,'ALL-GTK-MI-MTS-MA'!$E$13:$CF$361,'ALL-GTK-MI-MTS-MA'!J$6,FALSE)</f>
        <v>0</v>
      </c>
      <c r="K780" s="9">
        <f>VLOOKUP($E780,'ALL-GTK-MI-MTS-MA'!$E$13:$CF$361,'ALL-GTK-MI-MTS-MA'!K$6,FALSE)</f>
        <v>0</v>
      </c>
      <c r="L780" s="9">
        <f>VLOOKUP($E780,'ALL-GTK-MI-MTS-MA'!$E$13:$CF$361,'ALL-GTK-MI-MTS-MA'!L$6,FALSE)</f>
        <v>0</v>
      </c>
      <c r="M780" s="9">
        <f>VLOOKUP($E780,'ALL-GTK-MI-MTS-MA'!$E$13:$CF$361,'ALL-GTK-MI-MTS-MA'!M$6,FALSE)</f>
        <v>0</v>
      </c>
      <c r="N780" s="9">
        <f>VLOOKUP($E780,'ALL-GTK-MI-MTS-MA'!$E$13:$CF$361,'ALL-GTK-MI-MTS-MA'!N$6,FALSE)</f>
        <v>1</v>
      </c>
      <c r="O780" s="9">
        <f>VLOOKUP($E780,'ALL-GTK-MI-MTS-MA'!$E$13:$CF$361,'ALL-GTK-MI-MTS-MA'!O$6,FALSE)</f>
        <v>0</v>
      </c>
      <c r="P780" s="299">
        <f t="shared" si="402"/>
        <v>1</v>
      </c>
      <c r="Q780" s="299">
        <f t="shared" si="403"/>
        <v>0</v>
      </c>
      <c r="R780" s="300">
        <f t="shared" si="404"/>
        <v>1</v>
      </c>
      <c r="S780" s="9">
        <f>VLOOKUP($E780,'ALL-GTK-MI-MTS-MA'!$E$13:$CF$361,'ALL-GTK-MI-MTS-MA'!S$6,FALSE)</f>
        <v>5</v>
      </c>
      <c r="T780" s="9">
        <f>VLOOKUP($E780,'ALL-GTK-MI-MTS-MA'!$E$13:$CF$361,'ALL-GTK-MI-MTS-MA'!T$6,FALSE)</f>
        <v>5</v>
      </c>
      <c r="U780" s="9">
        <f>VLOOKUP($E780,'ALL-GTK-MI-MTS-MA'!$E$13:$CF$361,'ALL-GTK-MI-MTS-MA'!U$6,FALSE)</f>
        <v>0</v>
      </c>
      <c r="V780" s="9">
        <f>VLOOKUP($E780,'ALL-GTK-MI-MTS-MA'!$E$13:$CF$361,'ALL-GTK-MI-MTS-MA'!V$6,FALSE)</f>
        <v>0</v>
      </c>
      <c r="W780" s="9">
        <f>VLOOKUP($E780,'ALL-GTK-MI-MTS-MA'!$E$13:$CF$361,'ALL-GTK-MI-MTS-MA'!W$6,FALSE)</f>
        <v>0</v>
      </c>
      <c r="X780" s="9">
        <f>VLOOKUP($E780,'ALL-GTK-MI-MTS-MA'!$E$13:$CF$361,'ALL-GTK-MI-MTS-MA'!X$6,FALSE)</f>
        <v>0</v>
      </c>
      <c r="Y780" s="299">
        <f t="shared" si="405"/>
        <v>5</v>
      </c>
      <c r="Z780" s="299">
        <f t="shared" si="406"/>
        <v>5</v>
      </c>
      <c r="AA780" s="10">
        <f t="shared" si="407"/>
        <v>10</v>
      </c>
      <c r="AB780" s="44">
        <f t="shared" si="408"/>
        <v>6</v>
      </c>
      <c r="AC780" s="44">
        <f t="shared" si="409"/>
        <v>5</v>
      </c>
      <c r="AD780" s="11">
        <f t="shared" si="410"/>
        <v>11</v>
      </c>
      <c r="AE780" s="9">
        <f>VLOOKUP($E780,'ALL-GTK-MI-MTS-MA'!$E$13:$CF$361,'ALL-GTK-MI-MTS-MA'!AE$6,FALSE)</f>
        <v>2</v>
      </c>
      <c r="AF780" s="9">
        <f>VLOOKUP($E780,'ALL-GTK-MI-MTS-MA'!$E$13:$CF$361,'ALL-GTK-MI-MTS-MA'!AF$6,FALSE)</f>
        <v>1</v>
      </c>
      <c r="AG780" s="10">
        <f t="shared" si="411"/>
        <v>3</v>
      </c>
      <c r="AH780" s="9">
        <f>VLOOKUP($E780,'ALL-GTK-MI-MTS-MA'!$E$13:$CF$361,'ALL-GTK-MI-MTS-MA'!AH$6,FALSE)</f>
        <v>4</v>
      </c>
      <c r="AI780" s="9">
        <f>VLOOKUP($E780,'ALL-GTK-MI-MTS-MA'!$E$13:$CF$361,'ALL-GTK-MI-MTS-MA'!AI$6,FALSE)</f>
        <v>4</v>
      </c>
      <c r="AJ780" s="10">
        <f t="shared" si="412"/>
        <v>8</v>
      </c>
      <c r="AK780" s="44">
        <f t="shared" si="413"/>
        <v>6</v>
      </c>
      <c r="AL780" s="44">
        <f t="shared" si="414"/>
        <v>5</v>
      </c>
      <c r="AM780" s="11">
        <f t="shared" si="415"/>
        <v>11</v>
      </c>
      <c r="AN780" s="299">
        <v>0</v>
      </c>
      <c r="AO780" s="299">
        <v>0</v>
      </c>
      <c r="AP780" s="9">
        <f>VLOOKUP($E780,'ALL-GTK-MI-MTS-MA'!$E$13:$CF$361,'ALL-GTK-MI-MTS-MA'!AP$6,FALSE)</f>
        <v>0</v>
      </c>
      <c r="AQ780" s="9">
        <f>VLOOKUP($E780,'ALL-GTK-MI-MTS-MA'!$E$13:$CF$361,'ALL-GTK-MI-MTS-MA'!AQ$6,FALSE)</f>
        <v>0</v>
      </c>
      <c r="AR780" s="9">
        <f>VLOOKUP($E780,'ALL-GTK-MI-MTS-MA'!$E$13:$CF$361,'ALL-GTK-MI-MTS-MA'!AR$6,FALSE)</f>
        <v>0</v>
      </c>
      <c r="AS780" s="9">
        <f>VLOOKUP($E780,'ALL-GTK-MI-MTS-MA'!$E$13:$CF$361,'ALL-GTK-MI-MTS-MA'!AS$6,FALSE)</f>
        <v>0</v>
      </c>
      <c r="AT780" s="9">
        <f>VLOOKUP($E780,'ALL-GTK-MI-MTS-MA'!$E$13:$CF$361,'ALL-GTK-MI-MTS-MA'!AT$6,FALSE)</f>
        <v>2</v>
      </c>
      <c r="AU780" s="9">
        <f>VLOOKUP($E780,'ALL-GTK-MI-MTS-MA'!$E$13:$CF$361,'ALL-GTK-MI-MTS-MA'!AU$6,FALSE)</f>
        <v>0</v>
      </c>
      <c r="AV780" s="590">
        <f>VLOOKUP($E780,'ALL-GTK-MI-MTS-MA'!$E$13:$CF$361,'ALL-GTK-MI-MTS-MA'!AV$6,FALSE)</f>
        <v>0</v>
      </c>
      <c r="AW780" s="590">
        <f>VLOOKUP($E780,'ALL-GTK-MI-MTS-MA'!$E$13:$CF$361,'ALL-GTK-MI-MTS-MA'!AW$6,FALSE)</f>
        <v>0</v>
      </c>
      <c r="AX780" s="9">
        <f>VLOOKUP($E780,'ALL-GTK-MI-MTS-MA'!$E$13:$CF$361,'ALL-GTK-MI-MTS-MA'!AX$6,FALSE)</f>
        <v>4</v>
      </c>
      <c r="AY780" s="9">
        <f>VLOOKUP($E780,'ALL-GTK-MI-MTS-MA'!$E$13:$CF$361,'ALL-GTK-MI-MTS-MA'!AY$6,FALSE)</f>
        <v>5</v>
      </c>
      <c r="AZ780" s="9">
        <f>VLOOKUP($E780,'ALL-GTK-MI-MTS-MA'!$E$13:$CF$361,'ALL-GTK-MI-MTS-MA'!AZ$6,FALSE)</f>
        <v>0</v>
      </c>
      <c r="BA780" s="9">
        <f>VLOOKUP($E780,'ALL-GTK-MI-MTS-MA'!$E$13:$CF$361,'ALL-GTK-MI-MTS-MA'!BA$6,FALSE)</f>
        <v>0</v>
      </c>
      <c r="BB780" s="9">
        <f>VLOOKUP($E780,'ALL-GTK-MI-MTS-MA'!$E$13:$CF$361,'ALL-GTK-MI-MTS-MA'!BB$6,FALSE)</f>
        <v>0</v>
      </c>
      <c r="BC780" s="9">
        <f>VLOOKUP($E780,'ALL-GTK-MI-MTS-MA'!$E$13:$CF$361,'ALL-GTK-MI-MTS-MA'!BC$6,FALSE)</f>
        <v>0</v>
      </c>
      <c r="BD780" s="310">
        <f t="shared" si="416"/>
        <v>2</v>
      </c>
      <c r="BE780" s="310">
        <f t="shared" si="417"/>
        <v>0</v>
      </c>
      <c r="BF780" s="10">
        <f t="shared" si="418"/>
        <v>2</v>
      </c>
      <c r="BG780" s="311">
        <f t="shared" si="419"/>
        <v>4</v>
      </c>
      <c r="BH780" s="311">
        <f t="shared" si="420"/>
        <v>5</v>
      </c>
      <c r="BI780" s="10">
        <f t="shared" si="421"/>
        <v>9</v>
      </c>
      <c r="BJ780" s="44">
        <f t="shared" si="422"/>
        <v>6</v>
      </c>
      <c r="BK780" s="44">
        <f t="shared" si="423"/>
        <v>5</v>
      </c>
      <c r="BL780" s="11">
        <f t="shared" si="424"/>
        <v>11</v>
      </c>
      <c r="BM780" s="9">
        <f>VLOOKUP($E780,'ALL-GTK-MI-MTS-MA'!$E$13:$CF$361,'ALL-GTK-MI-MTS-MA'!BM$6,FALSE)</f>
        <v>0</v>
      </c>
      <c r="BN780" s="9">
        <f>VLOOKUP($E780,'ALL-GTK-MI-MTS-MA'!$E$13:$CF$361,'ALL-GTK-MI-MTS-MA'!BN$6,FALSE)</f>
        <v>0</v>
      </c>
      <c r="BO780" s="9">
        <f>VLOOKUP($E780,'ALL-GTK-MI-MTS-MA'!$E$13:$CF$361,'ALL-GTK-MI-MTS-MA'!BO$6,FALSE)</f>
        <v>0</v>
      </c>
      <c r="BP780" s="9">
        <f>VLOOKUP($E780,'ALL-GTK-MI-MTS-MA'!$E$13:$CF$361,'ALL-GTK-MI-MTS-MA'!BP$6,FALSE)</f>
        <v>1</v>
      </c>
      <c r="BQ780" s="9">
        <f>VLOOKUP($E780,'ALL-GTK-MI-MTS-MA'!$E$13:$CF$361,'ALL-GTK-MI-MTS-MA'!BQ$6,FALSE)</f>
        <v>0</v>
      </c>
      <c r="BR780" s="9">
        <f>VLOOKUP($E780,'ALL-GTK-MI-MTS-MA'!$E$13:$CF$361,'ALL-GTK-MI-MTS-MA'!BR$6,FALSE)</f>
        <v>0</v>
      </c>
      <c r="BS780" s="9">
        <f>VLOOKUP($E780,'ALL-GTK-MI-MTS-MA'!$E$13:$CF$361,'ALL-GTK-MI-MTS-MA'!BS$6,FALSE)</f>
        <v>0</v>
      </c>
      <c r="BT780" s="9">
        <f>VLOOKUP($E780,'ALL-GTK-MI-MTS-MA'!$E$13:$CF$361,'ALL-GTK-MI-MTS-MA'!BT$6,FALSE)</f>
        <v>0</v>
      </c>
      <c r="BU780" s="299">
        <f t="shared" si="425"/>
        <v>0</v>
      </c>
      <c r="BV780" s="299">
        <f t="shared" si="426"/>
        <v>1</v>
      </c>
      <c r="BW780" s="44">
        <f t="shared" si="427"/>
        <v>0</v>
      </c>
      <c r="BX780" s="44">
        <f t="shared" si="428"/>
        <v>1</v>
      </c>
      <c r="BY780" s="11">
        <f t="shared" si="429"/>
        <v>1</v>
      </c>
      <c r="BZ780" s="14">
        <f t="shared" si="430"/>
        <v>6</v>
      </c>
      <c r="CA780" s="14">
        <f t="shared" si="431"/>
        <v>5</v>
      </c>
      <c r="CB780" s="13">
        <f t="shared" si="432"/>
        <v>0</v>
      </c>
      <c r="CC780" s="13">
        <f t="shared" si="433"/>
        <v>1</v>
      </c>
      <c r="CD780" s="312">
        <f t="shared" si="434"/>
        <v>6</v>
      </c>
      <c r="CE780" s="312">
        <f t="shared" si="435"/>
        <v>6</v>
      </c>
      <c r="CF780" s="313">
        <f t="shared" si="436"/>
        <v>12</v>
      </c>
      <c r="CG780" s="302" t="str">
        <f t="shared" si="437"/>
        <v>OK</v>
      </c>
    </row>
    <row r="781" spans="1:85" ht="14.25" x14ac:dyDescent="0.25">
      <c r="A781" s="6">
        <v>769</v>
      </c>
      <c r="B781" s="495">
        <v>99</v>
      </c>
      <c r="C781" s="495" t="s">
        <v>265</v>
      </c>
      <c r="D781" s="496" t="s">
        <v>31</v>
      </c>
      <c r="E781" s="626">
        <v>60712724</v>
      </c>
      <c r="F781" s="627" t="s">
        <v>893</v>
      </c>
      <c r="G781" s="624" t="s">
        <v>53</v>
      </c>
      <c r="H781" s="9">
        <f>VLOOKUP($E781,'ALL-GTK-MI-MTS-MA'!$E$13:$CF$361,'ALL-GTK-MI-MTS-MA'!H$6,FALSE)</f>
        <v>0</v>
      </c>
      <c r="I781" s="9">
        <f>VLOOKUP($E781,'ALL-GTK-MI-MTS-MA'!$E$13:$CF$361,'ALL-GTK-MI-MTS-MA'!I$6,FALSE)</f>
        <v>0</v>
      </c>
      <c r="J781" s="9">
        <f>VLOOKUP($E781,'ALL-GTK-MI-MTS-MA'!$E$13:$CF$361,'ALL-GTK-MI-MTS-MA'!J$6,FALSE)</f>
        <v>0</v>
      </c>
      <c r="K781" s="9">
        <f>VLOOKUP($E781,'ALL-GTK-MI-MTS-MA'!$E$13:$CF$361,'ALL-GTK-MI-MTS-MA'!K$6,FALSE)</f>
        <v>0</v>
      </c>
      <c r="L781" s="9">
        <f>VLOOKUP($E781,'ALL-GTK-MI-MTS-MA'!$E$13:$CF$361,'ALL-GTK-MI-MTS-MA'!L$6,FALSE)</f>
        <v>0</v>
      </c>
      <c r="M781" s="9">
        <f>VLOOKUP($E781,'ALL-GTK-MI-MTS-MA'!$E$13:$CF$361,'ALL-GTK-MI-MTS-MA'!M$6,FALSE)</f>
        <v>0</v>
      </c>
      <c r="N781" s="9">
        <f>VLOOKUP($E781,'ALL-GTK-MI-MTS-MA'!$E$13:$CF$361,'ALL-GTK-MI-MTS-MA'!N$6,FALSE)</f>
        <v>2</v>
      </c>
      <c r="O781" s="9">
        <f>VLOOKUP($E781,'ALL-GTK-MI-MTS-MA'!$E$13:$CF$361,'ALL-GTK-MI-MTS-MA'!O$6,FALSE)</f>
        <v>1</v>
      </c>
      <c r="P781" s="299">
        <f t="shared" si="402"/>
        <v>2</v>
      </c>
      <c r="Q781" s="299">
        <f t="shared" si="403"/>
        <v>1</v>
      </c>
      <c r="R781" s="300">
        <f t="shared" si="404"/>
        <v>3</v>
      </c>
      <c r="S781" s="9">
        <f>VLOOKUP($E781,'ALL-GTK-MI-MTS-MA'!$E$13:$CF$361,'ALL-GTK-MI-MTS-MA'!S$6,FALSE)</f>
        <v>4</v>
      </c>
      <c r="T781" s="9">
        <f>VLOOKUP($E781,'ALL-GTK-MI-MTS-MA'!$E$13:$CF$361,'ALL-GTK-MI-MTS-MA'!T$6,FALSE)</f>
        <v>4</v>
      </c>
      <c r="U781" s="9">
        <f>VLOOKUP($E781,'ALL-GTK-MI-MTS-MA'!$E$13:$CF$361,'ALL-GTK-MI-MTS-MA'!U$6,FALSE)</f>
        <v>0</v>
      </c>
      <c r="V781" s="9">
        <f>VLOOKUP($E781,'ALL-GTK-MI-MTS-MA'!$E$13:$CF$361,'ALL-GTK-MI-MTS-MA'!V$6,FALSE)</f>
        <v>0</v>
      </c>
      <c r="W781" s="9">
        <f>VLOOKUP($E781,'ALL-GTK-MI-MTS-MA'!$E$13:$CF$361,'ALL-GTK-MI-MTS-MA'!W$6,FALSE)</f>
        <v>0</v>
      </c>
      <c r="X781" s="9">
        <f>VLOOKUP($E781,'ALL-GTK-MI-MTS-MA'!$E$13:$CF$361,'ALL-GTK-MI-MTS-MA'!X$6,FALSE)</f>
        <v>0</v>
      </c>
      <c r="Y781" s="299">
        <f t="shared" si="405"/>
        <v>4</v>
      </c>
      <c r="Z781" s="299">
        <f t="shared" si="406"/>
        <v>4</v>
      </c>
      <c r="AA781" s="10">
        <f t="shared" si="407"/>
        <v>8</v>
      </c>
      <c r="AB781" s="44">
        <f t="shared" si="408"/>
        <v>6</v>
      </c>
      <c r="AC781" s="44">
        <f t="shared" si="409"/>
        <v>5</v>
      </c>
      <c r="AD781" s="11">
        <f t="shared" si="410"/>
        <v>11</v>
      </c>
      <c r="AE781" s="9">
        <f>VLOOKUP($E781,'ALL-GTK-MI-MTS-MA'!$E$13:$CF$361,'ALL-GTK-MI-MTS-MA'!AE$6,FALSE)</f>
        <v>2</v>
      </c>
      <c r="AF781" s="9">
        <f>VLOOKUP($E781,'ALL-GTK-MI-MTS-MA'!$E$13:$CF$361,'ALL-GTK-MI-MTS-MA'!AF$6,FALSE)</f>
        <v>3</v>
      </c>
      <c r="AG781" s="10">
        <f t="shared" si="411"/>
        <v>5</v>
      </c>
      <c r="AH781" s="9">
        <f>VLOOKUP($E781,'ALL-GTK-MI-MTS-MA'!$E$13:$CF$361,'ALL-GTK-MI-MTS-MA'!AH$6,FALSE)</f>
        <v>4</v>
      </c>
      <c r="AI781" s="9">
        <f>VLOOKUP($E781,'ALL-GTK-MI-MTS-MA'!$E$13:$CF$361,'ALL-GTK-MI-MTS-MA'!AI$6,FALSE)</f>
        <v>2</v>
      </c>
      <c r="AJ781" s="10">
        <f t="shared" si="412"/>
        <v>6</v>
      </c>
      <c r="AK781" s="44">
        <f t="shared" si="413"/>
        <v>6</v>
      </c>
      <c r="AL781" s="44">
        <f t="shared" si="414"/>
        <v>5</v>
      </c>
      <c r="AM781" s="11">
        <f t="shared" si="415"/>
        <v>11</v>
      </c>
      <c r="AN781" s="299">
        <v>0</v>
      </c>
      <c r="AO781" s="299">
        <v>0</v>
      </c>
      <c r="AP781" s="9">
        <f>VLOOKUP($E781,'ALL-GTK-MI-MTS-MA'!$E$13:$CF$361,'ALL-GTK-MI-MTS-MA'!AP$6,FALSE)</f>
        <v>0</v>
      </c>
      <c r="AQ781" s="9">
        <f>VLOOKUP($E781,'ALL-GTK-MI-MTS-MA'!$E$13:$CF$361,'ALL-GTK-MI-MTS-MA'!AQ$6,FALSE)</f>
        <v>0</v>
      </c>
      <c r="AR781" s="9">
        <f>VLOOKUP($E781,'ALL-GTK-MI-MTS-MA'!$E$13:$CF$361,'ALL-GTK-MI-MTS-MA'!AR$6,FALSE)</f>
        <v>0</v>
      </c>
      <c r="AS781" s="9">
        <f>VLOOKUP($E781,'ALL-GTK-MI-MTS-MA'!$E$13:$CF$361,'ALL-GTK-MI-MTS-MA'!AS$6,FALSE)</f>
        <v>0</v>
      </c>
      <c r="AT781" s="9">
        <f>VLOOKUP($E781,'ALL-GTK-MI-MTS-MA'!$E$13:$CF$361,'ALL-GTK-MI-MTS-MA'!AT$6,FALSE)</f>
        <v>0</v>
      </c>
      <c r="AU781" s="9">
        <f>VLOOKUP($E781,'ALL-GTK-MI-MTS-MA'!$E$13:$CF$361,'ALL-GTK-MI-MTS-MA'!AU$6,FALSE)</f>
        <v>0</v>
      </c>
      <c r="AV781" s="590">
        <f>VLOOKUP($E781,'ALL-GTK-MI-MTS-MA'!$E$13:$CF$361,'ALL-GTK-MI-MTS-MA'!AV$6,FALSE)</f>
        <v>0</v>
      </c>
      <c r="AW781" s="590">
        <f>VLOOKUP($E781,'ALL-GTK-MI-MTS-MA'!$E$13:$CF$361,'ALL-GTK-MI-MTS-MA'!AW$6,FALSE)</f>
        <v>0</v>
      </c>
      <c r="AX781" s="9">
        <f>VLOOKUP($E781,'ALL-GTK-MI-MTS-MA'!$E$13:$CF$361,'ALL-GTK-MI-MTS-MA'!AX$6,FALSE)</f>
        <v>6</v>
      </c>
      <c r="AY781" s="9">
        <f>VLOOKUP($E781,'ALL-GTK-MI-MTS-MA'!$E$13:$CF$361,'ALL-GTK-MI-MTS-MA'!AY$6,FALSE)</f>
        <v>5</v>
      </c>
      <c r="AZ781" s="9">
        <f>VLOOKUP($E781,'ALL-GTK-MI-MTS-MA'!$E$13:$CF$361,'ALL-GTK-MI-MTS-MA'!AZ$6,FALSE)</f>
        <v>0</v>
      </c>
      <c r="BA781" s="9">
        <f>VLOOKUP($E781,'ALL-GTK-MI-MTS-MA'!$E$13:$CF$361,'ALL-GTK-MI-MTS-MA'!BA$6,FALSE)</f>
        <v>0</v>
      </c>
      <c r="BB781" s="9">
        <f>VLOOKUP($E781,'ALL-GTK-MI-MTS-MA'!$E$13:$CF$361,'ALL-GTK-MI-MTS-MA'!BB$6,FALSE)</f>
        <v>0</v>
      </c>
      <c r="BC781" s="9">
        <f>VLOOKUP($E781,'ALL-GTK-MI-MTS-MA'!$E$13:$CF$361,'ALL-GTK-MI-MTS-MA'!BC$6,FALSE)</f>
        <v>0</v>
      </c>
      <c r="BD781" s="310">
        <f t="shared" si="416"/>
        <v>0</v>
      </c>
      <c r="BE781" s="310">
        <f t="shared" si="417"/>
        <v>0</v>
      </c>
      <c r="BF781" s="10">
        <f t="shared" si="418"/>
        <v>0</v>
      </c>
      <c r="BG781" s="311">
        <f t="shared" si="419"/>
        <v>6</v>
      </c>
      <c r="BH781" s="311">
        <f t="shared" si="420"/>
        <v>5</v>
      </c>
      <c r="BI781" s="10">
        <f t="shared" si="421"/>
        <v>11</v>
      </c>
      <c r="BJ781" s="44">
        <f t="shared" si="422"/>
        <v>6</v>
      </c>
      <c r="BK781" s="44">
        <f t="shared" si="423"/>
        <v>5</v>
      </c>
      <c r="BL781" s="11">
        <f t="shared" si="424"/>
        <v>11</v>
      </c>
      <c r="BM781" s="9">
        <f>VLOOKUP($E781,'ALL-GTK-MI-MTS-MA'!$E$13:$CF$361,'ALL-GTK-MI-MTS-MA'!BM$6,FALSE)</f>
        <v>0</v>
      </c>
      <c r="BN781" s="9">
        <f>VLOOKUP($E781,'ALL-GTK-MI-MTS-MA'!$E$13:$CF$361,'ALL-GTK-MI-MTS-MA'!BN$6,FALSE)</f>
        <v>0</v>
      </c>
      <c r="BO781" s="9">
        <f>VLOOKUP($E781,'ALL-GTK-MI-MTS-MA'!$E$13:$CF$361,'ALL-GTK-MI-MTS-MA'!BO$6,FALSE)</f>
        <v>2</v>
      </c>
      <c r="BP781" s="9">
        <f>VLOOKUP($E781,'ALL-GTK-MI-MTS-MA'!$E$13:$CF$361,'ALL-GTK-MI-MTS-MA'!BP$6,FALSE)</f>
        <v>3</v>
      </c>
      <c r="BQ781" s="9">
        <f>VLOOKUP($E781,'ALL-GTK-MI-MTS-MA'!$E$13:$CF$361,'ALL-GTK-MI-MTS-MA'!BQ$6,FALSE)</f>
        <v>0</v>
      </c>
      <c r="BR781" s="9">
        <f>VLOOKUP($E781,'ALL-GTK-MI-MTS-MA'!$E$13:$CF$361,'ALL-GTK-MI-MTS-MA'!BR$6,FALSE)</f>
        <v>0</v>
      </c>
      <c r="BS781" s="9">
        <f>VLOOKUP($E781,'ALL-GTK-MI-MTS-MA'!$E$13:$CF$361,'ALL-GTK-MI-MTS-MA'!BS$6,FALSE)</f>
        <v>0</v>
      </c>
      <c r="BT781" s="9">
        <f>VLOOKUP($E781,'ALL-GTK-MI-MTS-MA'!$E$13:$CF$361,'ALL-GTK-MI-MTS-MA'!BT$6,FALSE)</f>
        <v>0</v>
      </c>
      <c r="BU781" s="299">
        <f t="shared" si="425"/>
        <v>2</v>
      </c>
      <c r="BV781" s="299">
        <f t="shared" si="426"/>
        <v>3</v>
      </c>
      <c r="BW781" s="44">
        <f t="shared" si="427"/>
        <v>2</v>
      </c>
      <c r="BX781" s="44">
        <f t="shared" si="428"/>
        <v>3</v>
      </c>
      <c r="BY781" s="11">
        <f t="shared" si="429"/>
        <v>5</v>
      </c>
      <c r="BZ781" s="14">
        <f t="shared" si="430"/>
        <v>6</v>
      </c>
      <c r="CA781" s="14">
        <f t="shared" si="431"/>
        <v>5</v>
      </c>
      <c r="CB781" s="13">
        <f t="shared" si="432"/>
        <v>2</v>
      </c>
      <c r="CC781" s="13">
        <f t="shared" si="433"/>
        <v>3</v>
      </c>
      <c r="CD781" s="312">
        <f t="shared" si="434"/>
        <v>8</v>
      </c>
      <c r="CE781" s="312">
        <f t="shared" si="435"/>
        <v>8</v>
      </c>
      <c r="CF781" s="313">
        <f t="shared" si="436"/>
        <v>16</v>
      </c>
      <c r="CG781" s="302" t="str">
        <f t="shared" si="437"/>
        <v>OK</v>
      </c>
    </row>
    <row r="782" spans="1:85" ht="14.25" x14ac:dyDescent="0.25">
      <c r="A782" s="6">
        <v>770</v>
      </c>
      <c r="B782" s="495">
        <v>100</v>
      </c>
      <c r="C782" s="495" t="s">
        <v>265</v>
      </c>
      <c r="D782" s="496" t="s">
        <v>31</v>
      </c>
      <c r="E782" s="626">
        <v>60712725</v>
      </c>
      <c r="F782" s="627" t="s">
        <v>894</v>
      </c>
      <c r="G782" s="624" t="s">
        <v>53</v>
      </c>
      <c r="H782" s="9">
        <f>VLOOKUP($E782,'ALL-GTK-MI-MTS-MA'!$E$13:$CF$361,'ALL-GTK-MI-MTS-MA'!H$6,FALSE)</f>
        <v>0</v>
      </c>
      <c r="I782" s="9">
        <f>VLOOKUP($E782,'ALL-GTK-MI-MTS-MA'!$E$13:$CF$361,'ALL-GTK-MI-MTS-MA'!I$6,FALSE)</f>
        <v>0</v>
      </c>
      <c r="J782" s="9">
        <f>VLOOKUP($E782,'ALL-GTK-MI-MTS-MA'!$E$13:$CF$361,'ALL-GTK-MI-MTS-MA'!J$6,FALSE)</f>
        <v>0</v>
      </c>
      <c r="K782" s="9">
        <f>VLOOKUP($E782,'ALL-GTK-MI-MTS-MA'!$E$13:$CF$361,'ALL-GTK-MI-MTS-MA'!K$6,FALSE)</f>
        <v>0</v>
      </c>
      <c r="L782" s="9">
        <f>VLOOKUP($E782,'ALL-GTK-MI-MTS-MA'!$E$13:$CF$361,'ALL-GTK-MI-MTS-MA'!L$6,FALSE)</f>
        <v>0</v>
      </c>
      <c r="M782" s="9">
        <f>VLOOKUP($E782,'ALL-GTK-MI-MTS-MA'!$E$13:$CF$361,'ALL-GTK-MI-MTS-MA'!M$6,FALSE)</f>
        <v>0</v>
      </c>
      <c r="N782" s="9">
        <f>VLOOKUP($E782,'ALL-GTK-MI-MTS-MA'!$E$13:$CF$361,'ALL-GTK-MI-MTS-MA'!N$6,FALSE)</f>
        <v>0</v>
      </c>
      <c r="O782" s="9">
        <f>VLOOKUP($E782,'ALL-GTK-MI-MTS-MA'!$E$13:$CF$361,'ALL-GTK-MI-MTS-MA'!O$6,FALSE)</f>
        <v>1</v>
      </c>
      <c r="P782" s="299">
        <f t="shared" ref="P782:P845" si="438">SUM(H782,J782,L782,N782)</f>
        <v>0</v>
      </c>
      <c r="Q782" s="299">
        <f t="shared" ref="Q782:Q845" si="439">SUM(I782,K782,M782,O782)</f>
        <v>1</v>
      </c>
      <c r="R782" s="300">
        <f t="shared" ref="R782:R845" si="440">SUM(P782:Q782)</f>
        <v>1</v>
      </c>
      <c r="S782" s="9">
        <f>VLOOKUP($E782,'ALL-GTK-MI-MTS-MA'!$E$13:$CF$361,'ALL-GTK-MI-MTS-MA'!S$6,FALSE)</f>
        <v>8</v>
      </c>
      <c r="T782" s="9">
        <f>VLOOKUP($E782,'ALL-GTK-MI-MTS-MA'!$E$13:$CF$361,'ALL-GTK-MI-MTS-MA'!T$6,FALSE)</f>
        <v>5</v>
      </c>
      <c r="U782" s="9">
        <f>VLOOKUP($E782,'ALL-GTK-MI-MTS-MA'!$E$13:$CF$361,'ALL-GTK-MI-MTS-MA'!U$6,FALSE)</f>
        <v>0</v>
      </c>
      <c r="V782" s="9">
        <f>VLOOKUP($E782,'ALL-GTK-MI-MTS-MA'!$E$13:$CF$361,'ALL-GTK-MI-MTS-MA'!V$6,FALSE)</f>
        <v>0</v>
      </c>
      <c r="W782" s="9">
        <f>VLOOKUP($E782,'ALL-GTK-MI-MTS-MA'!$E$13:$CF$361,'ALL-GTK-MI-MTS-MA'!W$6,FALSE)</f>
        <v>0</v>
      </c>
      <c r="X782" s="9">
        <f>VLOOKUP($E782,'ALL-GTK-MI-MTS-MA'!$E$13:$CF$361,'ALL-GTK-MI-MTS-MA'!X$6,FALSE)</f>
        <v>0</v>
      </c>
      <c r="Y782" s="299">
        <f t="shared" ref="Y782:Y845" si="441">SUM(S782,U782,W782)</f>
        <v>8</v>
      </c>
      <c r="Z782" s="299">
        <f t="shared" ref="Z782:Z845" si="442">SUM(T782,V782,X782)</f>
        <v>5</v>
      </c>
      <c r="AA782" s="10">
        <f t="shared" ref="AA782:AA845" si="443">SUM(Y782:Z782)</f>
        <v>13</v>
      </c>
      <c r="AB782" s="44">
        <f t="shared" ref="AB782:AB845" si="444">SUM(P782,Y782)</f>
        <v>8</v>
      </c>
      <c r="AC782" s="44">
        <f t="shared" ref="AC782:AC845" si="445">SUM(Q782,Z782)</f>
        <v>6</v>
      </c>
      <c r="AD782" s="11">
        <f t="shared" ref="AD782:AD845" si="446">SUM(AB782:AC782)</f>
        <v>14</v>
      </c>
      <c r="AE782" s="9">
        <f>VLOOKUP($E782,'ALL-GTK-MI-MTS-MA'!$E$13:$CF$361,'ALL-GTK-MI-MTS-MA'!AE$6,FALSE)</f>
        <v>1</v>
      </c>
      <c r="AF782" s="9">
        <f>VLOOKUP($E782,'ALL-GTK-MI-MTS-MA'!$E$13:$CF$361,'ALL-GTK-MI-MTS-MA'!AF$6,FALSE)</f>
        <v>1</v>
      </c>
      <c r="AG782" s="10">
        <f t="shared" ref="AG782:AG845" si="447">SUM(AE782:AF782)</f>
        <v>2</v>
      </c>
      <c r="AH782" s="9">
        <f>VLOOKUP($E782,'ALL-GTK-MI-MTS-MA'!$E$13:$CF$361,'ALL-GTK-MI-MTS-MA'!AH$6,FALSE)</f>
        <v>7</v>
      </c>
      <c r="AI782" s="9">
        <f>VLOOKUP($E782,'ALL-GTK-MI-MTS-MA'!$E$13:$CF$361,'ALL-GTK-MI-MTS-MA'!AI$6,FALSE)</f>
        <v>5</v>
      </c>
      <c r="AJ782" s="10">
        <f t="shared" ref="AJ782:AJ845" si="448">SUM(AH782:AI782)</f>
        <v>12</v>
      </c>
      <c r="AK782" s="44">
        <f t="shared" ref="AK782:AK845" si="449">SUM(AE782,AH782)</f>
        <v>8</v>
      </c>
      <c r="AL782" s="44">
        <f t="shared" ref="AL782:AL845" si="450">SUM(AF782,AI782)</f>
        <v>6</v>
      </c>
      <c r="AM782" s="11">
        <f t="shared" ref="AM782:AM845" si="451">SUM(AK782:AL782)</f>
        <v>14</v>
      </c>
      <c r="AN782" s="299">
        <v>0</v>
      </c>
      <c r="AO782" s="299">
        <v>0</v>
      </c>
      <c r="AP782" s="9">
        <f>VLOOKUP($E782,'ALL-GTK-MI-MTS-MA'!$E$13:$CF$361,'ALL-GTK-MI-MTS-MA'!AP$6,FALSE)</f>
        <v>0</v>
      </c>
      <c r="AQ782" s="9">
        <f>VLOOKUP($E782,'ALL-GTK-MI-MTS-MA'!$E$13:$CF$361,'ALL-GTK-MI-MTS-MA'!AQ$6,FALSE)</f>
        <v>0</v>
      </c>
      <c r="AR782" s="9">
        <f>VLOOKUP($E782,'ALL-GTK-MI-MTS-MA'!$E$13:$CF$361,'ALL-GTK-MI-MTS-MA'!AR$6,FALSE)</f>
        <v>0</v>
      </c>
      <c r="AS782" s="9">
        <f>VLOOKUP($E782,'ALL-GTK-MI-MTS-MA'!$E$13:$CF$361,'ALL-GTK-MI-MTS-MA'!AS$6,FALSE)</f>
        <v>0</v>
      </c>
      <c r="AT782" s="9">
        <f>VLOOKUP($E782,'ALL-GTK-MI-MTS-MA'!$E$13:$CF$361,'ALL-GTK-MI-MTS-MA'!AT$6,FALSE)</f>
        <v>0</v>
      </c>
      <c r="AU782" s="9">
        <f>VLOOKUP($E782,'ALL-GTK-MI-MTS-MA'!$E$13:$CF$361,'ALL-GTK-MI-MTS-MA'!AU$6,FALSE)</f>
        <v>0</v>
      </c>
      <c r="AV782" s="590">
        <f>VLOOKUP($E782,'ALL-GTK-MI-MTS-MA'!$E$13:$CF$361,'ALL-GTK-MI-MTS-MA'!AV$6,FALSE)</f>
        <v>0</v>
      </c>
      <c r="AW782" s="590">
        <f>VLOOKUP($E782,'ALL-GTK-MI-MTS-MA'!$E$13:$CF$361,'ALL-GTK-MI-MTS-MA'!AW$6,FALSE)</f>
        <v>0</v>
      </c>
      <c r="AX782" s="9">
        <f>VLOOKUP($E782,'ALL-GTK-MI-MTS-MA'!$E$13:$CF$361,'ALL-GTK-MI-MTS-MA'!AX$6,FALSE)</f>
        <v>8</v>
      </c>
      <c r="AY782" s="9">
        <f>VLOOKUP($E782,'ALL-GTK-MI-MTS-MA'!$E$13:$CF$361,'ALL-GTK-MI-MTS-MA'!AY$6,FALSE)</f>
        <v>6</v>
      </c>
      <c r="AZ782" s="9">
        <f>VLOOKUP($E782,'ALL-GTK-MI-MTS-MA'!$E$13:$CF$361,'ALL-GTK-MI-MTS-MA'!AZ$6,FALSE)</f>
        <v>0</v>
      </c>
      <c r="BA782" s="9">
        <f>VLOOKUP($E782,'ALL-GTK-MI-MTS-MA'!$E$13:$CF$361,'ALL-GTK-MI-MTS-MA'!BA$6,FALSE)</f>
        <v>0</v>
      </c>
      <c r="BB782" s="9">
        <f>VLOOKUP($E782,'ALL-GTK-MI-MTS-MA'!$E$13:$CF$361,'ALL-GTK-MI-MTS-MA'!BB$6,FALSE)</f>
        <v>0</v>
      </c>
      <c r="BC782" s="9">
        <f>VLOOKUP($E782,'ALL-GTK-MI-MTS-MA'!$E$13:$CF$361,'ALL-GTK-MI-MTS-MA'!BC$6,FALSE)</f>
        <v>0</v>
      </c>
      <c r="BD782" s="310">
        <f t="shared" ref="BD782:BD845" si="452">SUM(AN782,AP782,AR782,AT782)</f>
        <v>0</v>
      </c>
      <c r="BE782" s="310">
        <f t="shared" ref="BE782:BE845" si="453">SUM(AO782,AQ782,AS782,AU782)</f>
        <v>0</v>
      </c>
      <c r="BF782" s="10">
        <f t="shared" ref="BF782:BF845" si="454">SUM(BD782:BE782)</f>
        <v>0</v>
      </c>
      <c r="BG782" s="311">
        <f t="shared" ref="BG782:BG845" si="455">SUM(AV782,AX782,AZ782,BB782,)</f>
        <v>8</v>
      </c>
      <c r="BH782" s="311">
        <f t="shared" ref="BH782:BH845" si="456">SUM(AW782,AY782,BA782,BC782,)</f>
        <v>6</v>
      </c>
      <c r="BI782" s="10">
        <f t="shared" ref="BI782:BI845" si="457">SUM(BG782:BH782)</f>
        <v>14</v>
      </c>
      <c r="BJ782" s="44">
        <f t="shared" ref="BJ782:BJ845" si="458">SUM(BD782,BG782)</f>
        <v>8</v>
      </c>
      <c r="BK782" s="44">
        <f t="shared" ref="BK782:BK845" si="459">SUM(BE782,BH782)</f>
        <v>6</v>
      </c>
      <c r="BL782" s="11">
        <f t="shared" ref="BL782:BL845" si="460">SUM(BF782,BI782)</f>
        <v>14</v>
      </c>
      <c r="BM782" s="9">
        <f>VLOOKUP($E782,'ALL-GTK-MI-MTS-MA'!$E$13:$CF$361,'ALL-GTK-MI-MTS-MA'!BM$6,FALSE)</f>
        <v>0</v>
      </c>
      <c r="BN782" s="9">
        <f>VLOOKUP($E782,'ALL-GTK-MI-MTS-MA'!$E$13:$CF$361,'ALL-GTK-MI-MTS-MA'!BN$6,FALSE)</f>
        <v>0</v>
      </c>
      <c r="BO782" s="9">
        <f>VLOOKUP($E782,'ALL-GTK-MI-MTS-MA'!$E$13:$CF$361,'ALL-GTK-MI-MTS-MA'!BO$6,FALSE)</f>
        <v>0</v>
      </c>
      <c r="BP782" s="9">
        <f>VLOOKUP($E782,'ALL-GTK-MI-MTS-MA'!$E$13:$CF$361,'ALL-GTK-MI-MTS-MA'!BP$6,FALSE)</f>
        <v>3</v>
      </c>
      <c r="BQ782" s="9">
        <f>VLOOKUP($E782,'ALL-GTK-MI-MTS-MA'!$E$13:$CF$361,'ALL-GTK-MI-MTS-MA'!BQ$6,FALSE)</f>
        <v>0</v>
      </c>
      <c r="BR782" s="9">
        <f>VLOOKUP($E782,'ALL-GTK-MI-MTS-MA'!$E$13:$CF$361,'ALL-GTK-MI-MTS-MA'!BR$6,FALSE)</f>
        <v>0</v>
      </c>
      <c r="BS782" s="9">
        <f>VLOOKUP($E782,'ALL-GTK-MI-MTS-MA'!$E$13:$CF$361,'ALL-GTK-MI-MTS-MA'!BS$6,FALSE)</f>
        <v>0</v>
      </c>
      <c r="BT782" s="9">
        <f>VLOOKUP($E782,'ALL-GTK-MI-MTS-MA'!$E$13:$CF$361,'ALL-GTK-MI-MTS-MA'!BT$6,FALSE)</f>
        <v>0</v>
      </c>
      <c r="BU782" s="299">
        <f t="shared" ref="BU782:BU845" si="461">SUM(BO782,BQ782,BS782)</f>
        <v>0</v>
      </c>
      <c r="BV782" s="299">
        <f t="shared" ref="BV782:BV845" si="462">SUM(BP782,BR782,BT782)</f>
        <v>3</v>
      </c>
      <c r="BW782" s="44">
        <f t="shared" ref="BW782:BW845" si="463">SUM(BM782,BU782)</f>
        <v>0</v>
      </c>
      <c r="BX782" s="44">
        <f t="shared" ref="BX782:BX845" si="464">SUM(BN782,BV782)</f>
        <v>3</v>
      </c>
      <c r="BY782" s="11">
        <f t="shared" ref="BY782:BY845" si="465">SUM(BW782:BX782)</f>
        <v>3</v>
      </c>
      <c r="BZ782" s="14">
        <f t="shared" ref="BZ782:BZ845" si="466">SUM(P782,Y782)</f>
        <v>8</v>
      </c>
      <c r="CA782" s="14">
        <f t="shared" ref="CA782:CA845" si="467">SUM(Q782,Z782)</f>
        <v>6</v>
      </c>
      <c r="CB782" s="13">
        <f t="shared" ref="CB782:CB845" si="468">SUM(BM782,BU782)</f>
        <v>0</v>
      </c>
      <c r="CC782" s="13">
        <f t="shared" ref="CC782:CC845" si="469">SUM(BN782,BV782)</f>
        <v>3</v>
      </c>
      <c r="CD782" s="312">
        <f t="shared" ref="CD782:CD845" si="470">SUM(BZ782,CB782)</f>
        <v>8</v>
      </c>
      <c r="CE782" s="312">
        <f t="shared" ref="CE782:CE845" si="471">SUM(CA782,CC782)</f>
        <v>9</v>
      </c>
      <c r="CF782" s="313">
        <f t="shared" ref="CF782:CF845" si="472">SUM(CD782:CE782)</f>
        <v>17</v>
      </c>
      <c r="CG782" s="302" t="str">
        <f t="shared" ref="CG782:CG845" si="473">IF(AM782=BL782,"OK","REVISI")</f>
        <v>OK</v>
      </c>
    </row>
    <row r="783" spans="1:85" ht="14.25" x14ac:dyDescent="0.25">
      <c r="A783" s="6">
        <v>771</v>
      </c>
      <c r="B783" s="495">
        <v>101</v>
      </c>
      <c r="C783" s="495" t="s">
        <v>265</v>
      </c>
      <c r="D783" s="496" t="s">
        <v>31</v>
      </c>
      <c r="E783" s="626">
        <v>60712726</v>
      </c>
      <c r="F783" s="627" t="s">
        <v>895</v>
      </c>
      <c r="G783" s="624" t="s">
        <v>53</v>
      </c>
      <c r="H783" s="9">
        <f>VLOOKUP($E783,'ALL-GTK-MI-MTS-MA'!$E$13:$CF$361,'ALL-GTK-MI-MTS-MA'!H$6,FALSE)</f>
        <v>0</v>
      </c>
      <c r="I783" s="9">
        <f>VLOOKUP($E783,'ALL-GTK-MI-MTS-MA'!$E$13:$CF$361,'ALL-GTK-MI-MTS-MA'!I$6,FALSE)</f>
        <v>0</v>
      </c>
      <c r="J783" s="9">
        <f>VLOOKUP($E783,'ALL-GTK-MI-MTS-MA'!$E$13:$CF$361,'ALL-GTK-MI-MTS-MA'!J$6,FALSE)</f>
        <v>0</v>
      </c>
      <c r="K783" s="9">
        <f>VLOOKUP($E783,'ALL-GTK-MI-MTS-MA'!$E$13:$CF$361,'ALL-GTK-MI-MTS-MA'!K$6,FALSE)</f>
        <v>0</v>
      </c>
      <c r="L783" s="9">
        <f>VLOOKUP($E783,'ALL-GTK-MI-MTS-MA'!$E$13:$CF$361,'ALL-GTK-MI-MTS-MA'!L$6,FALSE)</f>
        <v>0</v>
      </c>
      <c r="M783" s="9">
        <f>VLOOKUP($E783,'ALL-GTK-MI-MTS-MA'!$E$13:$CF$361,'ALL-GTK-MI-MTS-MA'!M$6,FALSE)</f>
        <v>0</v>
      </c>
      <c r="N783" s="9">
        <f>VLOOKUP($E783,'ALL-GTK-MI-MTS-MA'!$E$13:$CF$361,'ALL-GTK-MI-MTS-MA'!N$6,FALSE)</f>
        <v>0</v>
      </c>
      <c r="O783" s="9">
        <f>VLOOKUP($E783,'ALL-GTK-MI-MTS-MA'!$E$13:$CF$361,'ALL-GTK-MI-MTS-MA'!O$6,FALSE)</f>
        <v>1</v>
      </c>
      <c r="P783" s="299">
        <f t="shared" si="438"/>
        <v>0</v>
      </c>
      <c r="Q783" s="299">
        <f t="shared" si="439"/>
        <v>1</v>
      </c>
      <c r="R783" s="300">
        <f t="shared" si="440"/>
        <v>1</v>
      </c>
      <c r="S783" s="9">
        <f>VLOOKUP($E783,'ALL-GTK-MI-MTS-MA'!$E$13:$CF$361,'ALL-GTK-MI-MTS-MA'!S$6,FALSE)</f>
        <v>5</v>
      </c>
      <c r="T783" s="9">
        <f>VLOOKUP($E783,'ALL-GTK-MI-MTS-MA'!$E$13:$CF$361,'ALL-GTK-MI-MTS-MA'!T$6,FALSE)</f>
        <v>3</v>
      </c>
      <c r="U783" s="9">
        <f>VLOOKUP($E783,'ALL-GTK-MI-MTS-MA'!$E$13:$CF$361,'ALL-GTK-MI-MTS-MA'!U$6,FALSE)</f>
        <v>0</v>
      </c>
      <c r="V783" s="9">
        <f>VLOOKUP($E783,'ALL-GTK-MI-MTS-MA'!$E$13:$CF$361,'ALL-GTK-MI-MTS-MA'!V$6,FALSE)</f>
        <v>0</v>
      </c>
      <c r="W783" s="9">
        <f>VLOOKUP($E783,'ALL-GTK-MI-MTS-MA'!$E$13:$CF$361,'ALL-GTK-MI-MTS-MA'!W$6,FALSE)</f>
        <v>0</v>
      </c>
      <c r="X783" s="9">
        <f>VLOOKUP($E783,'ALL-GTK-MI-MTS-MA'!$E$13:$CF$361,'ALL-GTK-MI-MTS-MA'!X$6,FALSE)</f>
        <v>0</v>
      </c>
      <c r="Y783" s="299">
        <f t="shared" si="441"/>
        <v>5</v>
      </c>
      <c r="Z783" s="299">
        <f t="shared" si="442"/>
        <v>3</v>
      </c>
      <c r="AA783" s="10">
        <f t="shared" si="443"/>
        <v>8</v>
      </c>
      <c r="AB783" s="44">
        <f t="shared" si="444"/>
        <v>5</v>
      </c>
      <c r="AC783" s="44">
        <f t="shared" si="445"/>
        <v>4</v>
      </c>
      <c r="AD783" s="11">
        <f t="shared" si="446"/>
        <v>9</v>
      </c>
      <c r="AE783" s="9">
        <f>VLOOKUP($E783,'ALL-GTK-MI-MTS-MA'!$E$13:$CF$361,'ALL-GTK-MI-MTS-MA'!AE$6,FALSE)</f>
        <v>3</v>
      </c>
      <c r="AF783" s="9">
        <f>VLOOKUP($E783,'ALL-GTK-MI-MTS-MA'!$E$13:$CF$361,'ALL-GTK-MI-MTS-MA'!AF$6,FALSE)</f>
        <v>0</v>
      </c>
      <c r="AG783" s="10">
        <f t="shared" si="447"/>
        <v>3</v>
      </c>
      <c r="AH783" s="9">
        <f>VLOOKUP($E783,'ALL-GTK-MI-MTS-MA'!$E$13:$CF$361,'ALL-GTK-MI-MTS-MA'!AH$6,FALSE)</f>
        <v>2</v>
      </c>
      <c r="AI783" s="9">
        <f>VLOOKUP($E783,'ALL-GTK-MI-MTS-MA'!$E$13:$CF$361,'ALL-GTK-MI-MTS-MA'!AI$6,FALSE)</f>
        <v>4</v>
      </c>
      <c r="AJ783" s="10">
        <f t="shared" si="448"/>
        <v>6</v>
      </c>
      <c r="AK783" s="44">
        <f t="shared" si="449"/>
        <v>5</v>
      </c>
      <c r="AL783" s="44">
        <f t="shared" si="450"/>
        <v>4</v>
      </c>
      <c r="AM783" s="11">
        <f t="shared" si="451"/>
        <v>9</v>
      </c>
      <c r="AN783" s="299">
        <v>0</v>
      </c>
      <c r="AO783" s="299">
        <v>0</v>
      </c>
      <c r="AP783" s="9">
        <f>VLOOKUP($E783,'ALL-GTK-MI-MTS-MA'!$E$13:$CF$361,'ALL-GTK-MI-MTS-MA'!AP$6,FALSE)</f>
        <v>0</v>
      </c>
      <c r="AQ783" s="9">
        <f>VLOOKUP($E783,'ALL-GTK-MI-MTS-MA'!$E$13:$CF$361,'ALL-GTK-MI-MTS-MA'!AQ$6,FALSE)</f>
        <v>0</v>
      </c>
      <c r="AR783" s="9">
        <f>VLOOKUP($E783,'ALL-GTK-MI-MTS-MA'!$E$13:$CF$361,'ALL-GTK-MI-MTS-MA'!AR$6,FALSE)</f>
        <v>0</v>
      </c>
      <c r="AS783" s="9">
        <f>VLOOKUP($E783,'ALL-GTK-MI-MTS-MA'!$E$13:$CF$361,'ALL-GTK-MI-MTS-MA'!AS$6,FALSE)</f>
        <v>0</v>
      </c>
      <c r="AT783" s="9">
        <f>VLOOKUP($E783,'ALL-GTK-MI-MTS-MA'!$E$13:$CF$361,'ALL-GTK-MI-MTS-MA'!AT$6,FALSE)</f>
        <v>0</v>
      </c>
      <c r="AU783" s="9">
        <f>VLOOKUP($E783,'ALL-GTK-MI-MTS-MA'!$E$13:$CF$361,'ALL-GTK-MI-MTS-MA'!AU$6,FALSE)</f>
        <v>0</v>
      </c>
      <c r="AV783" s="590">
        <f>VLOOKUP($E783,'ALL-GTK-MI-MTS-MA'!$E$13:$CF$361,'ALL-GTK-MI-MTS-MA'!AV$6,FALSE)</f>
        <v>0</v>
      </c>
      <c r="AW783" s="590">
        <f>VLOOKUP($E783,'ALL-GTK-MI-MTS-MA'!$E$13:$CF$361,'ALL-GTK-MI-MTS-MA'!AW$6,FALSE)</f>
        <v>0</v>
      </c>
      <c r="AX783" s="9">
        <f>VLOOKUP($E783,'ALL-GTK-MI-MTS-MA'!$E$13:$CF$361,'ALL-GTK-MI-MTS-MA'!AX$6,FALSE)</f>
        <v>4</v>
      </c>
      <c r="AY783" s="9">
        <f>VLOOKUP($E783,'ALL-GTK-MI-MTS-MA'!$E$13:$CF$361,'ALL-GTK-MI-MTS-MA'!AY$6,FALSE)</f>
        <v>4</v>
      </c>
      <c r="AZ783" s="9">
        <f>VLOOKUP($E783,'ALL-GTK-MI-MTS-MA'!$E$13:$CF$361,'ALL-GTK-MI-MTS-MA'!AZ$6,FALSE)</f>
        <v>1</v>
      </c>
      <c r="BA783" s="9">
        <f>VLOOKUP($E783,'ALL-GTK-MI-MTS-MA'!$E$13:$CF$361,'ALL-GTK-MI-MTS-MA'!BA$6,FALSE)</f>
        <v>0</v>
      </c>
      <c r="BB783" s="9">
        <f>VLOOKUP($E783,'ALL-GTK-MI-MTS-MA'!$E$13:$CF$361,'ALL-GTK-MI-MTS-MA'!BB$6,FALSE)</f>
        <v>0</v>
      </c>
      <c r="BC783" s="9">
        <f>VLOOKUP($E783,'ALL-GTK-MI-MTS-MA'!$E$13:$CF$361,'ALL-GTK-MI-MTS-MA'!BC$6,FALSE)</f>
        <v>0</v>
      </c>
      <c r="BD783" s="310">
        <f t="shared" si="452"/>
        <v>0</v>
      </c>
      <c r="BE783" s="310">
        <f t="shared" si="453"/>
        <v>0</v>
      </c>
      <c r="BF783" s="10">
        <f t="shared" si="454"/>
        <v>0</v>
      </c>
      <c r="BG783" s="311">
        <f t="shared" si="455"/>
        <v>5</v>
      </c>
      <c r="BH783" s="311">
        <f t="shared" si="456"/>
        <v>4</v>
      </c>
      <c r="BI783" s="10">
        <f t="shared" si="457"/>
        <v>9</v>
      </c>
      <c r="BJ783" s="44">
        <f t="shared" si="458"/>
        <v>5</v>
      </c>
      <c r="BK783" s="44">
        <f t="shared" si="459"/>
        <v>4</v>
      </c>
      <c r="BL783" s="11">
        <f t="shared" si="460"/>
        <v>9</v>
      </c>
      <c r="BM783" s="9">
        <f>VLOOKUP($E783,'ALL-GTK-MI-MTS-MA'!$E$13:$CF$361,'ALL-GTK-MI-MTS-MA'!BM$6,FALSE)</f>
        <v>0</v>
      </c>
      <c r="BN783" s="9">
        <f>VLOOKUP($E783,'ALL-GTK-MI-MTS-MA'!$E$13:$CF$361,'ALL-GTK-MI-MTS-MA'!BN$6,FALSE)</f>
        <v>0</v>
      </c>
      <c r="BO783" s="9">
        <f>VLOOKUP($E783,'ALL-GTK-MI-MTS-MA'!$E$13:$CF$361,'ALL-GTK-MI-MTS-MA'!BO$6,FALSE)</f>
        <v>0</v>
      </c>
      <c r="BP783" s="9">
        <f>VLOOKUP($E783,'ALL-GTK-MI-MTS-MA'!$E$13:$CF$361,'ALL-GTK-MI-MTS-MA'!BP$6,FALSE)</f>
        <v>1</v>
      </c>
      <c r="BQ783" s="9">
        <f>VLOOKUP($E783,'ALL-GTK-MI-MTS-MA'!$E$13:$CF$361,'ALL-GTK-MI-MTS-MA'!BQ$6,FALSE)</f>
        <v>0</v>
      </c>
      <c r="BR783" s="9">
        <f>VLOOKUP($E783,'ALL-GTK-MI-MTS-MA'!$E$13:$CF$361,'ALL-GTK-MI-MTS-MA'!BR$6,FALSE)</f>
        <v>0</v>
      </c>
      <c r="BS783" s="9">
        <f>VLOOKUP($E783,'ALL-GTK-MI-MTS-MA'!$E$13:$CF$361,'ALL-GTK-MI-MTS-MA'!BS$6,FALSE)</f>
        <v>0</v>
      </c>
      <c r="BT783" s="9">
        <f>VLOOKUP($E783,'ALL-GTK-MI-MTS-MA'!$E$13:$CF$361,'ALL-GTK-MI-MTS-MA'!BT$6,FALSE)</f>
        <v>0</v>
      </c>
      <c r="BU783" s="299">
        <f t="shared" si="461"/>
        <v>0</v>
      </c>
      <c r="BV783" s="299">
        <f t="shared" si="462"/>
        <v>1</v>
      </c>
      <c r="BW783" s="44">
        <f t="shared" si="463"/>
        <v>0</v>
      </c>
      <c r="BX783" s="44">
        <f t="shared" si="464"/>
        <v>1</v>
      </c>
      <c r="BY783" s="11">
        <f t="shared" si="465"/>
        <v>1</v>
      </c>
      <c r="BZ783" s="14">
        <f t="shared" si="466"/>
        <v>5</v>
      </c>
      <c r="CA783" s="14">
        <f t="shared" si="467"/>
        <v>4</v>
      </c>
      <c r="CB783" s="13">
        <f t="shared" si="468"/>
        <v>0</v>
      </c>
      <c r="CC783" s="13">
        <f t="shared" si="469"/>
        <v>1</v>
      </c>
      <c r="CD783" s="312">
        <f t="shared" si="470"/>
        <v>5</v>
      </c>
      <c r="CE783" s="312">
        <f t="shared" si="471"/>
        <v>5</v>
      </c>
      <c r="CF783" s="313">
        <f t="shared" si="472"/>
        <v>10</v>
      </c>
      <c r="CG783" s="302" t="str">
        <f t="shared" si="473"/>
        <v>OK</v>
      </c>
    </row>
    <row r="784" spans="1:85" ht="14.25" x14ac:dyDescent="0.25">
      <c r="A784" s="6">
        <v>772</v>
      </c>
      <c r="B784" s="495">
        <v>102</v>
      </c>
      <c r="C784" s="495" t="s">
        <v>265</v>
      </c>
      <c r="D784" s="496" t="s">
        <v>31</v>
      </c>
      <c r="E784" s="626">
        <v>60712727</v>
      </c>
      <c r="F784" s="627" t="s">
        <v>896</v>
      </c>
      <c r="G784" s="624" t="s">
        <v>53</v>
      </c>
      <c r="H784" s="9">
        <f>VLOOKUP($E784,'ALL-GTK-MI-MTS-MA'!$E$13:$CF$361,'ALL-GTK-MI-MTS-MA'!H$6,FALSE)</f>
        <v>0</v>
      </c>
      <c r="I784" s="9">
        <f>VLOOKUP($E784,'ALL-GTK-MI-MTS-MA'!$E$13:$CF$361,'ALL-GTK-MI-MTS-MA'!I$6,FALSE)</f>
        <v>0</v>
      </c>
      <c r="J784" s="9">
        <f>VLOOKUP($E784,'ALL-GTK-MI-MTS-MA'!$E$13:$CF$361,'ALL-GTK-MI-MTS-MA'!J$6,FALSE)</f>
        <v>0</v>
      </c>
      <c r="K784" s="9">
        <f>VLOOKUP($E784,'ALL-GTK-MI-MTS-MA'!$E$13:$CF$361,'ALL-GTK-MI-MTS-MA'!K$6,FALSE)</f>
        <v>0</v>
      </c>
      <c r="L784" s="9">
        <f>VLOOKUP($E784,'ALL-GTK-MI-MTS-MA'!$E$13:$CF$361,'ALL-GTK-MI-MTS-MA'!L$6,FALSE)</f>
        <v>0</v>
      </c>
      <c r="M784" s="9">
        <f>VLOOKUP($E784,'ALL-GTK-MI-MTS-MA'!$E$13:$CF$361,'ALL-GTK-MI-MTS-MA'!M$6,FALSE)</f>
        <v>0</v>
      </c>
      <c r="N784" s="9">
        <f>VLOOKUP($E784,'ALL-GTK-MI-MTS-MA'!$E$13:$CF$361,'ALL-GTK-MI-MTS-MA'!N$6,FALSE)</f>
        <v>3</v>
      </c>
      <c r="O784" s="9">
        <f>VLOOKUP($E784,'ALL-GTK-MI-MTS-MA'!$E$13:$CF$361,'ALL-GTK-MI-MTS-MA'!O$6,FALSE)</f>
        <v>0</v>
      </c>
      <c r="P784" s="299">
        <f t="shared" si="438"/>
        <v>3</v>
      </c>
      <c r="Q784" s="299">
        <f t="shared" si="439"/>
        <v>0</v>
      </c>
      <c r="R784" s="300">
        <f t="shared" si="440"/>
        <v>3</v>
      </c>
      <c r="S784" s="9">
        <f>VLOOKUP($E784,'ALL-GTK-MI-MTS-MA'!$E$13:$CF$361,'ALL-GTK-MI-MTS-MA'!S$6,FALSE)</f>
        <v>7</v>
      </c>
      <c r="T784" s="9">
        <f>VLOOKUP($E784,'ALL-GTK-MI-MTS-MA'!$E$13:$CF$361,'ALL-GTK-MI-MTS-MA'!T$6,FALSE)</f>
        <v>6</v>
      </c>
      <c r="U784" s="9">
        <f>VLOOKUP($E784,'ALL-GTK-MI-MTS-MA'!$E$13:$CF$361,'ALL-GTK-MI-MTS-MA'!U$6,FALSE)</f>
        <v>0</v>
      </c>
      <c r="V784" s="9">
        <f>VLOOKUP($E784,'ALL-GTK-MI-MTS-MA'!$E$13:$CF$361,'ALL-GTK-MI-MTS-MA'!V$6,FALSE)</f>
        <v>0</v>
      </c>
      <c r="W784" s="9">
        <f>VLOOKUP($E784,'ALL-GTK-MI-MTS-MA'!$E$13:$CF$361,'ALL-GTK-MI-MTS-MA'!W$6,FALSE)</f>
        <v>0</v>
      </c>
      <c r="X784" s="9">
        <f>VLOOKUP($E784,'ALL-GTK-MI-MTS-MA'!$E$13:$CF$361,'ALL-GTK-MI-MTS-MA'!X$6,FALSE)</f>
        <v>0</v>
      </c>
      <c r="Y784" s="299">
        <f t="shared" si="441"/>
        <v>7</v>
      </c>
      <c r="Z784" s="299">
        <f t="shared" si="442"/>
        <v>6</v>
      </c>
      <c r="AA784" s="10">
        <f t="shared" si="443"/>
        <v>13</v>
      </c>
      <c r="AB784" s="44">
        <f t="shared" si="444"/>
        <v>10</v>
      </c>
      <c r="AC784" s="44">
        <f t="shared" si="445"/>
        <v>6</v>
      </c>
      <c r="AD784" s="11">
        <f t="shared" si="446"/>
        <v>16</v>
      </c>
      <c r="AE784" s="9">
        <f>VLOOKUP($E784,'ALL-GTK-MI-MTS-MA'!$E$13:$CF$361,'ALL-GTK-MI-MTS-MA'!AE$6,FALSE)</f>
        <v>6</v>
      </c>
      <c r="AF784" s="9">
        <f>VLOOKUP($E784,'ALL-GTK-MI-MTS-MA'!$E$13:$CF$361,'ALL-GTK-MI-MTS-MA'!AF$6,FALSE)</f>
        <v>2</v>
      </c>
      <c r="AG784" s="10">
        <f t="shared" si="447"/>
        <v>8</v>
      </c>
      <c r="AH784" s="9">
        <f>VLOOKUP($E784,'ALL-GTK-MI-MTS-MA'!$E$13:$CF$361,'ALL-GTK-MI-MTS-MA'!AH$6,FALSE)</f>
        <v>4</v>
      </c>
      <c r="AI784" s="9">
        <f>VLOOKUP($E784,'ALL-GTK-MI-MTS-MA'!$E$13:$CF$361,'ALL-GTK-MI-MTS-MA'!AI$6,FALSE)</f>
        <v>4</v>
      </c>
      <c r="AJ784" s="10">
        <f t="shared" si="448"/>
        <v>8</v>
      </c>
      <c r="AK784" s="44">
        <f t="shared" si="449"/>
        <v>10</v>
      </c>
      <c r="AL784" s="44">
        <f t="shared" si="450"/>
        <v>6</v>
      </c>
      <c r="AM784" s="11">
        <f t="shared" si="451"/>
        <v>16</v>
      </c>
      <c r="AN784" s="299">
        <v>0</v>
      </c>
      <c r="AO784" s="299">
        <v>0</v>
      </c>
      <c r="AP784" s="9">
        <f>VLOOKUP($E784,'ALL-GTK-MI-MTS-MA'!$E$13:$CF$361,'ALL-GTK-MI-MTS-MA'!AP$6,FALSE)</f>
        <v>0</v>
      </c>
      <c r="AQ784" s="9">
        <f>VLOOKUP($E784,'ALL-GTK-MI-MTS-MA'!$E$13:$CF$361,'ALL-GTK-MI-MTS-MA'!AQ$6,FALSE)</f>
        <v>0</v>
      </c>
      <c r="AR784" s="9">
        <f>VLOOKUP($E784,'ALL-GTK-MI-MTS-MA'!$E$13:$CF$361,'ALL-GTK-MI-MTS-MA'!AR$6,FALSE)</f>
        <v>0</v>
      </c>
      <c r="AS784" s="9">
        <f>VLOOKUP($E784,'ALL-GTK-MI-MTS-MA'!$E$13:$CF$361,'ALL-GTK-MI-MTS-MA'!AS$6,FALSE)</f>
        <v>0</v>
      </c>
      <c r="AT784" s="9">
        <f>VLOOKUP($E784,'ALL-GTK-MI-MTS-MA'!$E$13:$CF$361,'ALL-GTK-MI-MTS-MA'!AT$6,FALSE)</f>
        <v>5</v>
      </c>
      <c r="AU784" s="9">
        <f>VLOOKUP($E784,'ALL-GTK-MI-MTS-MA'!$E$13:$CF$361,'ALL-GTK-MI-MTS-MA'!AU$6,FALSE)</f>
        <v>2</v>
      </c>
      <c r="AV784" s="590">
        <f>VLOOKUP($E784,'ALL-GTK-MI-MTS-MA'!$E$13:$CF$361,'ALL-GTK-MI-MTS-MA'!AV$6,FALSE)</f>
        <v>0</v>
      </c>
      <c r="AW784" s="590">
        <f>VLOOKUP($E784,'ALL-GTK-MI-MTS-MA'!$E$13:$CF$361,'ALL-GTK-MI-MTS-MA'!AW$6,FALSE)</f>
        <v>0</v>
      </c>
      <c r="AX784" s="9">
        <f>VLOOKUP($E784,'ALL-GTK-MI-MTS-MA'!$E$13:$CF$361,'ALL-GTK-MI-MTS-MA'!AX$6,FALSE)</f>
        <v>5</v>
      </c>
      <c r="AY784" s="9">
        <f>VLOOKUP($E784,'ALL-GTK-MI-MTS-MA'!$E$13:$CF$361,'ALL-GTK-MI-MTS-MA'!AY$6,FALSE)</f>
        <v>4</v>
      </c>
      <c r="AZ784" s="9">
        <f>VLOOKUP($E784,'ALL-GTK-MI-MTS-MA'!$E$13:$CF$361,'ALL-GTK-MI-MTS-MA'!AZ$6,FALSE)</f>
        <v>0</v>
      </c>
      <c r="BA784" s="9">
        <f>VLOOKUP($E784,'ALL-GTK-MI-MTS-MA'!$E$13:$CF$361,'ALL-GTK-MI-MTS-MA'!BA$6,FALSE)</f>
        <v>0</v>
      </c>
      <c r="BB784" s="9">
        <f>VLOOKUP($E784,'ALL-GTK-MI-MTS-MA'!$E$13:$CF$361,'ALL-GTK-MI-MTS-MA'!BB$6,FALSE)</f>
        <v>0</v>
      </c>
      <c r="BC784" s="9">
        <f>VLOOKUP($E784,'ALL-GTK-MI-MTS-MA'!$E$13:$CF$361,'ALL-GTK-MI-MTS-MA'!BC$6,FALSE)</f>
        <v>0</v>
      </c>
      <c r="BD784" s="310">
        <f t="shared" si="452"/>
        <v>5</v>
      </c>
      <c r="BE784" s="310">
        <f t="shared" si="453"/>
        <v>2</v>
      </c>
      <c r="BF784" s="10">
        <f t="shared" si="454"/>
        <v>7</v>
      </c>
      <c r="BG784" s="311">
        <f t="shared" si="455"/>
        <v>5</v>
      </c>
      <c r="BH784" s="311">
        <f t="shared" si="456"/>
        <v>4</v>
      </c>
      <c r="BI784" s="10">
        <f t="shared" si="457"/>
        <v>9</v>
      </c>
      <c r="BJ784" s="44">
        <f t="shared" si="458"/>
        <v>10</v>
      </c>
      <c r="BK784" s="44">
        <f t="shared" si="459"/>
        <v>6</v>
      </c>
      <c r="BL784" s="11">
        <f t="shared" si="460"/>
        <v>16</v>
      </c>
      <c r="BM784" s="9">
        <f>VLOOKUP($E784,'ALL-GTK-MI-MTS-MA'!$E$13:$CF$361,'ALL-GTK-MI-MTS-MA'!BM$6,FALSE)</f>
        <v>0</v>
      </c>
      <c r="BN784" s="9">
        <f>VLOOKUP($E784,'ALL-GTK-MI-MTS-MA'!$E$13:$CF$361,'ALL-GTK-MI-MTS-MA'!BN$6,FALSE)</f>
        <v>0</v>
      </c>
      <c r="BO784" s="9">
        <f>VLOOKUP($E784,'ALL-GTK-MI-MTS-MA'!$E$13:$CF$361,'ALL-GTK-MI-MTS-MA'!BO$6,FALSE)</f>
        <v>0</v>
      </c>
      <c r="BP784" s="9">
        <f>VLOOKUP($E784,'ALL-GTK-MI-MTS-MA'!$E$13:$CF$361,'ALL-GTK-MI-MTS-MA'!BP$6,FALSE)</f>
        <v>0</v>
      </c>
      <c r="BQ784" s="9">
        <f>VLOOKUP($E784,'ALL-GTK-MI-MTS-MA'!$E$13:$CF$361,'ALL-GTK-MI-MTS-MA'!BQ$6,FALSE)</f>
        <v>0</v>
      </c>
      <c r="BR784" s="9">
        <f>VLOOKUP($E784,'ALL-GTK-MI-MTS-MA'!$E$13:$CF$361,'ALL-GTK-MI-MTS-MA'!BR$6,FALSE)</f>
        <v>0</v>
      </c>
      <c r="BS784" s="9">
        <f>VLOOKUP($E784,'ALL-GTK-MI-MTS-MA'!$E$13:$CF$361,'ALL-GTK-MI-MTS-MA'!BS$6,FALSE)</f>
        <v>0</v>
      </c>
      <c r="BT784" s="9">
        <f>VLOOKUP($E784,'ALL-GTK-MI-MTS-MA'!$E$13:$CF$361,'ALL-GTK-MI-MTS-MA'!BT$6,FALSE)</f>
        <v>0</v>
      </c>
      <c r="BU784" s="299">
        <f t="shared" si="461"/>
        <v>0</v>
      </c>
      <c r="BV784" s="299">
        <f t="shared" si="462"/>
        <v>0</v>
      </c>
      <c r="BW784" s="44">
        <f t="shared" si="463"/>
        <v>0</v>
      </c>
      <c r="BX784" s="44">
        <f t="shared" si="464"/>
        <v>0</v>
      </c>
      <c r="BY784" s="11">
        <f t="shared" si="465"/>
        <v>0</v>
      </c>
      <c r="BZ784" s="14">
        <f t="shared" si="466"/>
        <v>10</v>
      </c>
      <c r="CA784" s="14">
        <f t="shared" si="467"/>
        <v>6</v>
      </c>
      <c r="CB784" s="13">
        <f t="shared" si="468"/>
        <v>0</v>
      </c>
      <c r="CC784" s="13">
        <f t="shared" si="469"/>
        <v>0</v>
      </c>
      <c r="CD784" s="312">
        <f t="shared" si="470"/>
        <v>10</v>
      </c>
      <c r="CE784" s="312">
        <f t="shared" si="471"/>
        <v>6</v>
      </c>
      <c r="CF784" s="313">
        <f t="shared" si="472"/>
        <v>16</v>
      </c>
      <c r="CG784" s="302" t="str">
        <f t="shared" si="473"/>
        <v>OK</v>
      </c>
    </row>
    <row r="785" spans="1:85" ht="14.25" x14ac:dyDescent="0.25">
      <c r="A785" s="6">
        <v>773</v>
      </c>
      <c r="B785" s="495">
        <v>103</v>
      </c>
      <c r="C785" s="495" t="s">
        <v>265</v>
      </c>
      <c r="D785" s="496" t="s">
        <v>31</v>
      </c>
      <c r="E785" s="626">
        <v>60712728</v>
      </c>
      <c r="F785" s="627" t="s">
        <v>897</v>
      </c>
      <c r="G785" s="624" t="s">
        <v>53</v>
      </c>
      <c r="H785" s="9">
        <f>VLOOKUP($E785,'ALL-GTK-MI-MTS-MA'!$E$13:$CF$361,'ALL-GTK-MI-MTS-MA'!H$6,FALSE)</f>
        <v>0</v>
      </c>
      <c r="I785" s="9">
        <f>VLOOKUP($E785,'ALL-GTK-MI-MTS-MA'!$E$13:$CF$361,'ALL-GTK-MI-MTS-MA'!I$6,FALSE)</f>
        <v>0</v>
      </c>
      <c r="J785" s="9">
        <f>VLOOKUP($E785,'ALL-GTK-MI-MTS-MA'!$E$13:$CF$361,'ALL-GTK-MI-MTS-MA'!J$6,FALSE)</f>
        <v>0</v>
      </c>
      <c r="K785" s="9">
        <f>VLOOKUP($E785,'ALL-GTK-MI-MTS-MA'!$E$13:$CF$361,'ALL-GTK-MI-MTS-MA'!K$6,FALSE)</f>
        <v>0</v>
      </c>
      <c r="L785" s="9">
        <f>VLOOKUP($E785,'ALL-GTK-MI-MTS-MA'!$E$13:$CF$361,'ALL-GTK-MI-MTS-MA'!L$6,FALSE)</f>
        <v>0</v>
      </c>
      <c r="M785" s="9">
        <f>VLOOKUP($E785,'ALL-GTK-MI-MTS-MA'!$E$13:$CF$361,'ALL-GTK-MI-MTS-MA'!M$6,FALSE)</f>
        <v>0</v>
      </c>
      <c r="N785" s="9">
        <f>VLOOKUP($E785,'ALL-GTK-MI-MTS-MA'!$E$13:$CF$361,'ALL-GTK-MI-MTS-MA'!N$6,FALSE)</f>
        <v>1</v>
      </c>
      <c r="O785" s="9">
        <f>VLOOKUP($E785,'ALL-GTK-MI-MTS-MA'!$E$13:$CF$361,'ALL-GTK-MI-MTS-MA'!O$6,FALSE)</f>
        <v>1</v>
      </c>
      <c r="P785" s="299">
        <f t="shared" si="438"/>
        <v>1</v>
      </c>
      <c r="Q785" s="299">
        <f t="shared" si="439"/>
        <v>1</v>
      </c>
      <c r="R785" s="300">
        <f t="shared" si="440"/>
        <v>2</v>
      </c>
      <c r="S785" s="9">
        <f>VLOOKUP($E785,'ALL-GTK-MI-MTS-MA'!$E$13:$CF$361,'ALL-GTK-MI-MTS-MA'!S$6,FALSE)</f>
        <v>8</v>
      </c>
      <c r="T785" s="9">
        <f>VLOOKUP($E785,'ALL-GTK-MI-MTS-MA'!$E$13:$CF$361,'ALL-GTK-MI-MTS-MA'!T$6,FALSE)</f>
        <v>4</v>
      </c>
      <c r="U785" s="9">
        <f>VLOOKUP($E785,'ALL-GTK-MI-MTS-MA'!$E$13:$CF$361,'ALL-GTK-MI-MTS-MA'!U$6,FALSE)</f>
        <v>0</v>
      </c>
      <c r="V785" s="9">
        <f>VLOOKUP($E785,'ALL-GTK-MI-MTS-MA'!$E$13:$CF$361,'ALL-GTK-MI-MTS-MA'!V$6,FALSE)</f>
        <v>0</v>
      </c>
      <c r="W785" s="9">
        <f>VLOOKUP($E785,'ALL-GTK-MI-MTS-MA'!$E$13:$CF$361,'ALL-GTK-MI-MTS-MA'!W$6,FALSE)</f>
        <v>0</v>
      </c>
      <c r="X785" s="9">
        <f>VLOOKUP($E785,'ALL-GTK-MI-MTS-MA'!$E$13:$CF$361,'ALL-GTK-MI-MTS-MA'!X$6,FALSE)</f>
        <v>0</v>
      </c>
      <c r="Y785" s="299">
        <f t="shared" si="441"/>
        <v>8</v>
      </c>
      <c r="Z785" s="299">
        <f t="shared" si="442"/>
        <v>4</v>
      </c>
      <c r="AA785" s="10">
        <f t="shared" si="443"/>
        <v>12</v>
      </c>
      <c r="AB785" s="44">
        <f t="shared" si="444"/>
        <v>9</v>
      </c>
      <c r="AC785" s="44">
        <f t="shared" si="445"/>
        <v>5</v>
      </c>
      <c r="AD785" s="11">
        <f t="shared" si="446"/>
        <v>14</v>
      </c>
      <c r="AE785" s="9">
        <f>VLOOKUP($E785,'ALL-GTK-MI-MTS-MA'!$E$13:$CF$361,'ALL-GTK-MI-MTS-MA'!AE$6,FALSE)</f>
        <v>5</v>
      </c>
      <c r="AF785" s="9">
        <f>VLOOKUP($E785,'ALL-GTK-MI-MTS-MA'!$E$13:$CF$361,'ALL-GTK-MI-MTS-MA'!AF$6,FALSE)</f>
        <v>1</v>
      </c>
      <c r="AG785" s="10">
        <f t="shared" si="447"/>
        <v>6</v>
      </c>
      <c r="AH785" s="9">
        <f>VLOOKUP($E785,'ALL-GTK-MI-MTS-MA'!$E$13:$CF$361,'ALL-GTK-MI-MTS-MA'!AH$6,FALSE)</f>
        <v>4</v>
      </c>
      <c r="AI785" s="9">
        <f>VLOOKUP($E785,'ALL-GTK-MI-MTS-MA'!$E$13:$CF$361,'ALL-GTK-MI-MTS-MA'!AI$6,FALSE)</f>
        <v>4</v>
      </c>
      <c r="AJ785" s="10">
        <f t="shared" si="448"/>
        <v>8</v>
      </c>
      <c r="AK785" s="44">
        <f t="shared" si="449"/>
        <v>9</v>
      </c>
      <c r="AL785" s="44">
        <f t="shared" si="450"/>
        <v>5</v>
      </c>
      <c r="AM785" s="11">
        <f t="shared" si="451"/>
        <v>14</v>
      </c>
      <c r="AN785" s="299">
        <v>0</v>
      </c>
      <c r="AO785" s="299">
        <v>0</v>
      </c>
      <c r="AP785" s="9">
        <f>VLOOKUP($E785,'ALL-GTK-MI-MTS-MA'!$E$13:$CF$361,'ALL-GTK-MI-MTS-MA'!AP$6,FALSE)</f>
        <v>0</v>
      </c>
      <c r="AQ785" s="9">
        <f>VLOOKUP($E785,'ALL-GTK-MI-MTS-MA'!$E$13:$CF$361,'ALL-GTK-MI-MTS-MA'!AQ$6,FALSE)</f>
        <v>0</v>
      </c>
      <c r="AR785" s="9">
        <f>VLOOKUP($E785,'ALL-GTK-MI-MTS-MA'!$E$13:$CF$361,'ALL-GTK-MI-MTS-MA'!AR$6,FALSE)</f>
        <v>0</v>
      </c>
      <c r="AS785" s="9">
        <f>VLOOKUP($E785,'ALL-GTK-MI-MTS-MA'!$E$13:$CF$361,'ALL-GTK-MI-MTS-MA'!AS$6,FALSE)</f>
        <v>0</v>
      </c>
      <c r="AT785" s="9">
        <f>VLOOKUP($E785,'ALL-GTK-MI-MTS-MA'!$E$13:$CF$361,'ALL-GTK-MI-MTS-MA'!AT$6,FALSE)</f>
        <v>1</v>
      </c>
      <c r="AU785" s="9">
        <f>VLOOKUP($E785,'ALL-GTK-MI-MTS-MA'!$E$13:$CF$361,'ALL-GTK-MI-MTS-MA'!AU$6,FALSE)</f>
        <v>1</v>
      </c>
      <c r="AV785" s="590">
        <f>VLOOKUP($E785,'ALL-GTK-MI-MTS-MA'!$E$13:$CF$361,'ALL-GTK-MI-MTS-MA'!AV$6,FALSE)</f>
        <v>0</v>
      </c>
      <c r="AW785" s="590">
        <f>VLOOKUP($E785,'ALL-GTK-MI-MTS-MA'!$E$13:$CF$361,'ALL-GTK-MI-MTS-MA'!AW$6,FALSE)</f>
        <v>0</v>
      </c>
      <c r="AX785" s="9">
        <f>VLOOKUP($E785,'ALL-GTK-MI-MTS-MA'!$E$13:$CF$361,'ALL-GTK-MI-MTS-MA'!AX$6,FALSE)</f>
        <v>8</v>
      </c>
      <c r="AY785" s="9">
        <f>VLOOKUP($E785,'ALL-GTK-MI-MTS-MA'!$E$13:$CF$361,'ALL-GTK-MI-MTS-MA'!AY$6,FALSE)</f>
        <v>3</v>
      </c>
      <c r="AZ785" s="9">
        <f>VLOOKUP($E785,'ALL-GTK-MI-MTS-MA'!$E$13:$CF$361,'ALL-GTK-MI-MTS-MA'!AZ$6,FALSE)</f>
        <v>0</v>
      </c>
      <c r="BA785" s="9">
        <f>VLOOKUP($E785,'ALL-GTK-MI-MTS-MA'!$E$13:$CF$361,'ALL-GTK-MI-MTS-MA'!BA$6,FALSE)</f>
        <v>1</v>
      </c>
      <c r="BB785" s="9">
        <f>VLOOKUP($E785,'ALL-GTK-MI-MTS-MA'!$E$13:$CF$361,'ALL-GTK-MI-MTS-MA'!BB$6,FALSE)</f>
        <v>0</v>
      </c>
      <c r="BC785" s="9">
        <f>VLOOKUP($E785,'ALL-GTK-MI-MTS-MA'!$E$13:$CF$361,'ALL-GTK-MI-MTS-MA'!BC$6,FALSE)</f>
        <v>0</v>
      </c>
      <c r="BD785" s="310">
        <f t="shared" si="452"/>
        <v>1</v>
      </c>
      <c r="BE785" s="310">
        <f t="shared" si="453"/>
        <v>1</v>
      </c>
      <c r="BF785" s="10">
        <f t="shared" si="454"/>
        <v>2</v>
      </c>
      <c r="BG785" s="311">
        <f t="shared" si="455"/>
        <v>8</v>
      </c>
      <c r="BH785" s="311">
        <f t="shared" si="456"/>
        <v>4</v>
      </c>
      <c r="BI785" s="10">
        <f t="shared" si="457"/>
        <v>12</v>
      </c>
      <c r="BJ785" s="44">
        <f t="shared" si="458"/>
        <v>9</v>
      </c>
      <c r="BK785" s="44">
        <f t="shared" si="459"/>
        <v>5</v>
      </c>
      <c r="BL785" s="11">
        <f t="shared" si="460"/>
        <v>14</v>
      </c>
      <c r="BM785" s="9">
        <f>VLOOKUP($E785,'ALL-GTK-MI-MTS-MA'!$E$13:$CF$361,'ALL-GTK-MI-MTS-MA'!BM$6,FALSE)</f>
        <v>0</v>
      </c>
      <c r="BN785" s="9">
        <f>VLOOKUP($E785,'ALL-GTK-MI-MTS-MA'!$E$13:$CF$361,'ALL-GTK-MI-MTS-MA'!BN$6,FALSE)</f>
        <v>0</v>
      </c>
      <c r="BO785" s="9">
        <f>VLOOKUP($E785,'ALL-GTK-MI-MTS-MA'!$E$13:$CF$361,'ALL-GTK-MI-MTS-MA'!BO$6,FALSE)</f>
        <v>1</v>
      </c>
      <c r="BP785" s="9">
        <f>VLOOKUP($E785,'ALL-GTK-MI-MTS-MA'!$E$13:$CF$361,'ALL-GTK-MI-MTS-MA'!BP$6,FALSE)</f>
        <v>0</v>
      </c>
      <c r="BQ785" s="9">
        <f>VLOOKUP($E785,'ALL-GTK-MI-MTS-MA'!$E$13:$CF$361,'ALL-GTK-MI-MTS-MA'!BQ$6,FALSE)</f>
        <v>0</v>
      </c>
      <c r="BR785" s="9">
        <f>VLOOKUP($E785,'ALL-GTK-MI-MTS-MA'!$E$13:$CF$361,'ALL-GTK-MI-MTS-MA'!BR$6,FALSE)</f>
        <v>0</v>
      </c>
      <c r="BS785" s="9">
        <f>VLOOKUP($E785,'ALL-GTK-MI-MTS-MA'!$E$13:$CF$361,'ALL-GTK-MI-MTS-MA'!BS$6,FALSE)</f>
        <v>0</v>
      </c>
      <c r="BT785" s="9">
        <f>VLOOKUP($E785,'ALL-GTK-MI-MTS-MA'!$E$13:$CF$361,'ALL-GTK-MI-MTS-MA'!BT$6,FALSE)</f>
        <v>0</v>
      </c>
      <c r="BU785" s="299">
        <f t="shared" si="461"/>
        <v>1</v>
      </c>
      <c r="BV785" s="299">
        <f t="shared" si="462"/>
        <v>0</v>
      </c>
      <c r="BW785" s="44">
        <f t="shared" si="463"/>
        <v>1</v>
      </c>
      <c r="BX785" s="44">
        <f t="shared" si="464"/>
        <v>0</v>
      </c>
      <c r="BY785" s="11">
        <f t="shared" si="465"/>
        <v>1</v>
      </c>
      <c r="BZ785" s="14">
        <f t="shared" si="466"/>
        <v>9</v>
      </c>
      <c r="CA785" s="14">
        <f t="shared" si="467"/>
        <v>5</v>
      </c>
      <c r="CB785" s="13">
        <f t="shared" si="468"/>
        <v>1</v>
      </c>
      <c r="CC785" s="13">
        <f t="shared" si="469"/>
        <v>0</v>
      </c>
      <c r="CD785" s="312">
        <f t="shared" si="470"/>
        <v>10</v>
      </c>
      <c r="CE785" s="312">
        <f t="shared" si="471"/>
        <v>5</v>
      </c>
      <c r="CF785" s="313">
        <f t="shared" si="472"/>
        <v>15</v>
      </c>
      <c r="CG785" s="302" t="str">
        <f t="shared" si="473"/>
        <v>OK</v>
      </c>
    </row>
    <row r="786" spans="1:85" ht="14.25" x14ac:dyDescent="0.25">
      <c r="A786" s="6">
        <v>774</v>
      </c>
      <c r="B786" s="495">
        <v>104</v>
      </c>
      <c r="C786" s="495" t="s">
        <v>265</v>
      </c>
      <c r="D786" s="496" t="s">
        <v>31</v>
      </c>
      <c r="E786" s="626">
        <v>60712729</v>
      </c>
      <c r="F786" s="627" t="s">
        <v>898</v>
      </c>
      <c r="G786" s="624" t="s">
        <v>53</v>
      </c>
      <c r="H786" s="9">
        <f>VLOOKUP($E786,'ALL-GTK-MI-MTS-MA'!$E$13:$CF$361,'ALL-GTK-MI-MTS-MA'!H$6,FALSE)</f>
        <v>0</v>
      </c>
      <c r="I786" s="9">
        <f>VLOOKUP($E786,'ALL-GTK-MI-MTS-MA'!$E$13:$CF$361,'ALL-GTK-MI-MTS-MA'!I$6,FALSE)</f>
        <v>0</v>
      </c>
      <c r="J786" s="9">
        <f>VLOOKUP($E786,'ALL-GTK-MI-MTS-MA'!$E$13:$CF$361,'ALL-GTK-MI-MTS-MA'!J$6,FALSE)</f>
        <v>0</v>
      </c>
      <c r="K786" s="9">
        <f>VLOOKUP($E786,'ALL-GTK-MI-MTS-MA'!$E$13:$CF$361,'ALL-GTK-MI-MTS-MA'!K$6,FALSE)</f>
        <v>0</v>
      </c>
      <c r="L786" s="9">
        <f>VLOOKUP($E786,'ALL-GTK-MI-MTS-MA'!$E$13:$CF$361,'ALL-GTK-MI-MTS-MA'!L$6,FALSE)</f>
        <v>0</v>
      </c>
      <c r="M786" s="9">
        <f>VLOOKUP($E786,'ALL-GTK-MI-MTS-MA'!$E$13:$CF$361,'ALL-GTK-MI-MTS-MA'!M$6,FALSE)</f>
        <v>0</v>
      </c>
      <c r="N786" s="9">
        <f>VLOOKUP($E786,'ALL-GTK-MI-MTS-MA'!$E$13:$CF$361,'ALL-GTK-MI-MTS-MA'!N$6,FALSE)</f>
        <v>2</v>
      </c>
      <c r="O786" s="9">
        <f>VLOOKUP($E786,'ALL-GTK-MI-MTS-MA'!$E$13:$CF$361,'ALL-GTK-MI-MTS-MA'!O$6,FALSE)</f>
        <v>3</v>
      </c>
      <c r="P786" s="299">
        <f t="shared" si="438"/>
        <v>2</v>
      </c>
      <c r="Q786" s="299">
        <f t="shared" si="439"/>
        <v>3</v>
      </c>
      <c r="R786" s="300">
        <f t="shared" si="440"/>
        <v>5</v>
      </c>
      <c r="S786" s="9">
        <f>VLOOKUP($E786,'ALL-GTK-MI-MTS-MA'!$E$13:$CF$361,'ALL-GTK-MI-MTS-MA'!S$6,FALSE)</f>
        <v>3</v>
      </c>
      <c r="T786" s="9">
        <f>VLOOKUP($E786,'ALL-GTK-MI-MTS-MA'!$E$13:$CF$361,'ALL-GTK-MI-MTS-MA'!T$6,FALSE)</f>
        <v>3</v>
      </c>
      <c r="U786" s="9">
        <f>VLOOKUP($E786,'ALL-GTK-MI-MTS-MA'!$E$13:$CF$361,'ALL-GTK-MI-MTS-MA'!U$6,FALSE)</f>
        <v>0</v>
      </c>
      <c r="V786" s="9">
        <f>VLOOKUP($E786,'ALL-GTK-MI-MTS-MA'!$E$13:$CF$361,'ALL-GTK-MI-MTS-MA'!V$6,FALSE)</f>
        <v>0</v>
      </c>
      <c r="W786" s="9">
        <f>VLOOKUP($E786,'ALL-GTK-MI-MTS-MA'!$E$13:$CF$361,'ALL-GTK-MI-MTS-MA'!W$6,FALSE)</f>
        <v>0</v>
      </c>
      <c r="X786" s="9">
        <f>VLOOKUP($E786,'ALL-GTK-MI-MTS-MA'!$E$13:$CF$361,'ALL-GTK-MI-MTS-MA'!X$6,FALSE)</f>
        <v>0</v>
      </c>
      <c r="Y786" s="299">
        <f t="shared" si="441"/>
        <v>3</v>
      </c>
      <c r="Z786" s="299">
        <f t="shared" si="442"/>
        <v>3</v>
      </c>
      <c r="AA786" s="10">
        <f t="shared" si="443"/>
        <v>6</v>
      </c>
      <c r="AB786" s="44">
        <f t="shared" si="444"/>
        <v>5</v>
      </c>
      <c r="AC786" s="44">
        <f t="shared" si="445"/>
        <v>6</v>
      </c>
      <c r="AD786" s="11">
        <f t="shared" si="446"/>
        <v>11</v>
      </c>
      <c r="AE786" s="9">
        <f>VLOOKUP($E786,'ALL-GTK-MI-MTS-MA'!$E$13:$CF$361,'ALL-GTK-MI-MTS-MA'!AE$6,FALSE)</f>
        <v>1</v>
      </c>
      <c r="AF786" s="9">
        <f>VLOOKUP($E786,'ALL-GTK-MI-MTS-MA'!$E$13:$CF$361,'ALL-GTK-MI-MTS-MA'!AF$6,FALSE)</f>
        <v>2</v>
      </c>
      <c r="AG786" s="10">
        <f t="shared" si="447"/>
        <v>3</v>
      </c>
      <c r="AH786" s="9">
        <f>VLOOKUP($E786,'ALL-GTK-MI-MTS-MA'!$E$13:$CF$361,'ALL-GTK-MI-MTS-MA'!AH$6,FALSE)</f>
        <v>4</v>
      </c>
      <c r="AI786" s="9">
        <f>VLOOKUP($E786,'ALL-GTK-MI-MTS-MA'!$E$13:$CF$361,'ALL-GTK-MI-MTS-MA'!AI$6,FALSE)</f>
        <v>4</v>
      </c>
      <c r="AJ786" s="10">
        <f t="shared" si="448"/>
        <v>8</v>
      </c>
      <c r="AK786" s="44">
        <f t="shared" si="449"/>
        <v>5</v>
      </c>
      <c r="AL786" s="44">
        <f t="shared" si="450"/>
        <v>6</v>
      </c>
      <c r="AM786" s="11">
        <f t="shared" si="451"/>
        <v>11</v>
      </c>
      <c r="AN786" s="299">
        <v>0</v>
      </c>
      <c r="AO786" s="299">
        <v>0</v>
      </c>
      <c r="AP786" s="9">
        <f>VLOOKUP($E786,'ALL-GTK-MI-MTS-MA'!$E$13:$CF$361,'ALL-GTK-MI-MTS-MA'!AP$6,FALSE)</f>
        <v>0</v>
      </c>
      <c r="AQ786" s="9">
        <f>VLOOKUP($E786,'ALL-GTK-MI-MTS-MA'!$E$13:$CF$361,'ALL-GTK-MI-MTS-MA'!AQ$6,FALSE)</f>
        <v>0</v>
      </c>
      <c r="AR786" s="9">
        <f>VLOOKUP($E786,'ALL-GTK-MI-MTS-MA'!$E$13:$CF$361,'ALL-GTK-MI-MTS-MA'!AR$6,FALSE)</f>
        <v>0</v>
      </c>
      <c r="AS786" s="9">
        <f>VLOOKUP($E786,'ALL-GTK-MI-MTS-MA'!$E$13:$CF$361,'ALL-GTK-MI-MTS-MA'!AS$6,FALSE)</f>
        <v>0</v>
      </c>
      <c r="AT786" s="9">
        <f>VLOOKUP($E786,'ALL-GTK-MI-MTS-MA'!$E$13:$CF$361,'ALL-GTK-MI-MTS-MA'!AT$6,FALSE)</f>
        <v>1</v>
      </c>
      <c r="AU786" s="9">
        <f>VLOOKUP($E786,'ALL-GTK-MI-MTS-MA'!$E$13:$CF$361,'ALL-GTK-MI-MTS-MA'!AU$6,FALSE)</f>
        <v>1</v>
      </c>
      <c r="AV786" s="590">
        <f>VLOOKUP($E786,'ALL-GTK-MI-MTS-MA'!$E$13:$CF$361,'ALL-GTK-MI-MTS-MA'!AV$6,FALSE)</f>
        <v>0</v>
      </c>
      <c r="AW786" s="590">
        <f>VLOOKUP($E786,'ALL-GTK-MI-MTS-MA'!$E$13:$CF$361,'ALL-GTK-MI-MTS-MA'!AW$6,FALSE)</f>
        <v>0</v>
      </c>
      <c r="AX786" s="9">
        <f>VLOOKUP($E786,'ALL-GTK-MI-MTS-MA'!$E$13:$CF$361,'ALL-GTK-MI-MTS-MA'!AX$6,FALSE)</f>
        <v>3</v>
      </c>
      <c r="AY786" s="9">
        <f>VLOOKUP($E786,'ALL-GTK-MI-MTS-MA'!$E$13:$CF$361,'ALL-GTK-MI-MTS-MA'!AY$6,FALSE)</f>
        <v>5</v>
      </c>
      <c r="AZ786" s="9">
        <f>VLOOKUP($E786,'ALL-GTK-MI-MTS-MA'!$E$13:$CF$361,'ALL-GTK-MI-MTS-MA'!AZ$6,FALSE)</f>
        <v>1</v>
      </c>
      <c r="BA786" s="9">
        <f>VLOOKUP($E786,'ALL-GTK-MI-MTS-MA'!$E$13:$CF$361,'ALL-GTK-MI-MTS-MA'!BA$6,FALSE)</f>
        <v>0</v>
      </c>
      <c r="BB786" s="9">
        <f>VLOOKUP($E786,'ALL-GTK-MI-MTS-MA'!$E$13:$CF$361,'ALL-GTK-MI-MTS-MA'!BB$6,FALSE)</f>
        <v>0</v>
      </c>
      <c r="BC786" s="9">
        <f>VLOOKUP($E786,'ALL-GTK-MI-MTS-MA'!$E$13:$CF$361,'ALL-GTK-MI-MTS-MA'!BC$6,FALSE)</f>
        <v>0</v>
      </c>
      <c r="BD786" s="310">
        <f t="shared" si="452"/>
        <v>1</v>
      </c>
      <c r="BE786" s="310">
        <f t="shared" si="453"/>
        <v>1</v>
      </c>
      <c r="BF786" s="10">
        <f t="shared" si="454"/>
        <v>2</v>
      </c>
      <c r="BG786" s="311">
        <f t="shared" si="455"/>
        <v>4</v>
      </c>
      <c r="BH786" s="311">
        <f t="shared" si="456"/>
        <v>5</v>
      </c>
      <c r="BI786" s="10">
        <f t="shared" si="457"/>
        <v>9</v>
      </c>
      <c r="BJ786" s="44">
        <f t="shared" si="458"/>
        <v>5</v>
      </c>
      <c r="BK786" s="44">
        <f t="shared" si="459"/>
        <v>6</v>
      </c>
      <c r="BL786" s="11">
        <f t="shared" si="460"/>
        <v>11</v>
      </c>
      <c r="BM786" s="9">
        <f>VLOOKUP($E786,'ALL-GTK-MI-MTS-MA'!$E$13:$CF$361,'ALL-GTK-MI-MTS-MA'!BM$6,FALSE)</f>
        <v>0</v>
      </c>
      <c r="BN786" s="9">
        <f>VLOOKUP($E786,'ALL-GTK-MI-MTS-MA'!$E$13:$CF$361,'ALL-GTK-MI-MTS-MA'!BN$6,FALSE)</f>
        <v>0</v>
      </c>
      <c r="BO786" s="9">
        <f>VLOOKUP($E786,'ALL-GTK-MI-MTS-MA'!$E$13:$CF$361,'ALL-GTK-MI-MTS-MA'!BO$6,FALSE)</f>
        <v>0</v>
      </c>
      <c r="BP786" s="9">
        <f>VLOOKUP($E786,'ALL-GTK-MI-MTS-MA'!$E$13:$CF$361,'ALL-GTK-MI-MTS-MA'!BP$6,FALSE)</f>
        <v>0</v>
      </c>
      <c r="BQ786" s="9">
        <f>VLOOKUP($E786,'ALL-GTK-MI-MTS-MA'!$E$13:$CF$361,'ALL-GTK-MI-MTS-MA'!BQ$6,FALSE)</f>
        <v>0</v>
      </c>
      <c r="BR786" s="9">
        <f>VLOOKUP($E786,'ALL-GTK-MI-MTS-MA'!$E$13:$CF$361,'ALL-GTK-MI-MTS-MA'!BR$6,FALSE)</f>
        <v>0</v>
      </c>
      <c r="BS786" s="9">
        <f>VLOOKUP($E786,'ALL-GTK-MI-MTS-MA'!$E$13:$CF$361,'ALL-GTK-MI-MTS-MA'!BS$6,FALSE)</f>
        <v>0</v>
      </c>
      <c r="BT786" s="9">
        <f>VLOOKUP($E786,'ALL-GTK-MI-MTS-MA'!$E$13:$CF$361,'ALL-GTK-MI-MTS-MA'!BT$6,FALSE)</f>
        <v>0</v>
      </c>
      <c r="BU786" s="299">
        <f t="shared" si="461"/>
        <v>0</v>
      </c>
      <c r="BV786" s="299">
        <f t="shared" si="462"/>
        <v>0</v>
      </c>
      <c r="BW786" s="44">
        <f t="shared" si="463"/>
        <v>0</v>
      </c>
      <c r="BX786" s="44">
        <f t="shared" si="464"/>
        <v>0</v>
      </c>
      <c r="BY786" s="11">
        <f t="shared" si="465"/>
        <v>0</v>
      </c>
      <c r="BZ786" s="14">
        <f t="shared" si="466"/>
        <v>5</v>
      </c>
      <c r="CA786" s="14">
        <f t="shared" si="467"/>
        <v>6</v>
      </c>
      <c r="CB786" s="13">
        <f t="shared" si="468"/>
        <v>0</v>
      </c>
      <c r="CC786" s="13">
        <f t="shared" si="469"/>
        <v>0</v>
      </c>
      <c r="CD786" s="312">
        <f t="shared" si="470"/>
        <v>5</v>
      </c>
      <c r="CE786" s="312">
        <f t="shared" si="471"/>
        <v>6</v>
      </c>
      <c r="CF786" s="313">
        <f t="shared" si="472"/>
        <v>11</v>
      </c>
      <c r="CG786" s="302" t="str">
        <f t="shared" si="473"/>
        <v>OK</v>
      </c>
    </row>
    <row r="787" spans="1:85" ht="14.25" x14ac:dyDescent="0.25">
      <c r="A787" s="6">
        <v>775</v>
      </c>
      <c r="B787" s="495">
        <v>105</v>
      </c>
      <c r="C787" s="495" t="s">
        <v>265</v>
      </c>
      <c r="D787" s="496" t="s">
        <v>31</v>
      </c>
      <c r="E787" s="626">
        <v>60712730</v>
      </c>
      <c r="F787" s="627" t="s">
        <v>899</v>
      </c>
      <c r="G787" s="624" t="s">
        <v>53</v>
      </c>
      <c r="H787" s="9">
        <f>VLOOKUP($E787,'ALL-GTK-MI-MTS-MA'!$E$13:$CF$361,'ALL-GTK-MI-MTS-MA'!H$6,FALSE)</f>
        <v>0</v>
      </c>
      <c r="I787" s="9">
        <f>VLOOKUP($E787,'ALL-GTK-MI-MTS-MA'!$E$13:$CF$361,'ALL-GTK-MI-MTS-MA'!I$6,FALSE)</f>
        <v>0</v>
      </c>
      <c r="J787" s="9">
        <f>VLOOKUP($E787,'ALL-GTK-MI-MTS-MA'!$E$13:$CF$361,'ALL-GTK-MI-MTS-MA'!J$6,FALSE)</f>
        <v>0</v>
      </c>
      <c r="K787" s="9">
        <f>VLOOKUP($E787,'ALL-GTK-MI-MTS-MA'!$E$13:$CF$361,'ALL-GTK-MI-MTS-MA'!K$6,FALSE)</f>
        <v>0</v>
      </c>
      <c r="L787" s="9">
        <f>VLOOKUP($E787,'ALL-GTK-MI-MTS-MA'!$E$13:$CF$361,'ALL-GTK-MI-MTS-MA'!L$6,FALSE)</f>
        <v>0</v>
      </c>
      <c r="M787" s="9">
        <f>VLOOKUP($E787,'ALL-GTK-MI-MTS-MA'!$E$13:$CF$361,'ALL-GTK-MI-MTS-MA'!M$6,FALSE)</f>
        <v>0</v>
      </c>
      <c r="N787" s="9">
        <f>VLOOKUP($E787,'ALL-GTK-MI-MTS-MA'!$E$13:$CF$361,'ALL-GTK-MI-MTS-MA'!N$6,FALSE)</f>
        <v>0</v>
      </c>
      <c r="O787" s="9">
        <f>VLOOKUP($E787,'ALL-GTK-MI-MTS-MA'!$E$13:$CF$361,'ALL-GTK-MI-MTS-MA'!O$6,FALSE)</f>
        <v>0</v>
      </c>
      <c r="P787" s="299">
        <f t="shared" si="438"/>
        <v>0</v>
      </c>
      <c r="Q787" s="299">
        <f t="shared" si="439"/>
        <v>0</v>
      </c>
      <c r="R787" s="300">
        <f t="shared" si="440"/>
        <v>0</v>
      </c>
      <c r="S787" s="9">
        <f>VLOOKUP($E787,'ALL-GTK-MI-MTS-MA'!$E$13:$CF$361,'ALL-GTK-MI-MTS-MA'!S$6,FALSE)</f>
        <v>5</v>
      </c>
      <c r="T787" s="9">
        <f>VLOOKUP($E787,'ALL-GTK-MI-MTS-MA'!$E$13:$CF$361,'ALL-GTK-MI-MTS-MA'!T$6,FALSE)</f>
        <v>3</v>
      </c>
      <c r="U787" s="9">
        <f>VLOOKUP($E787,'ALL-GTK-MI-MTS-MA'!$E$13:$CF$361,'ALL-GTK-MI-MTS-MA'!U$6,FALSE)</f>
        <v>0</v>
      </c>
      <c r="V787" s="9">
        <f>VLOOKUP($E787,'ALL-GTK-MI-MTS-MA'!$E$13:$CF$361,'ALL-GTK-MI-MTS-MA'!V$6,FALSE)</f>
        <v>0</v>
      </c>
      <c r="W787" s="9">
        <f>VLOOKUP($E787,'ALL-GTK-MI-MTS-MA'!$E$13:$CF$361,'ALL-GTK-MI-MTS-MA'!W$6,FALSE)</f>
        <v>0</v>
      </c>
      <c r="X787" s="9">
        <f>VLOOKUP($E787,'ALL-GTK-MI-MTS-MA'!$E$13:$CF$361,'ALL-GTK-MI-MTS-MA'!X$6,FALSE)</f>
        <v>0</v>
      </c>
      <c r="Y787" s="299">
        <f t="shared" si="441"/>
        <v>5</v>
      </c>
      <c r="Z787" s="299">
        <f t="shared" si="442"/>
        <v>3</v>
      </c>
      <c r="AA787" s="10">
        <f t="shared" si="443"/>
        <v>8</v>
      </c>
      <c r="AB787" s="44">
        <f t="shared" si="444"/>
        <v>5</v>
      </c>
      <c r="AC787" s="44">
        <f t="shared" si="445"/>
        <v>3</v>
      </c>
      <c r="AD787" s="11">
        <f t="shared" si="446"/>
        <v>8</v>
      </c>
      <c r="AE787" s="9">
        <f>VLOOKUP($E787,'ALL-GTK-MI-MTS-MA'!$E$13:$CF$361,'ALL-GTK-MI-MTS-MA'!AE$6,FALSE)</f>
        <v>2</v>
      </c>
      <c r="AF787" s="9">
        <f>VLOOKUP($E787,'ALL-GTK-MI-MTS-MA'!$E$13:$CF$361,'ALL-GTK-MI-MTS-MA'!AF$6,FALSE)</f>
        <v>0</v>
      </c>
      <c r="AG787" s="10">
        <f t="shared" si="447"/>
        <v>2</v>
      </c>
      <c r="AH787" s="9">
        <f>VLOOKUP($E787,'ALL-GTK-MI-MTS-MA'!$E$13:$CF$361,'ALL-GTK-MI-MTS-MA'!AH$6,FALSE)</f>
        <v>3</v>
      </c>
      <c r="AI787" s="9">
        <f>VLOOKUP($E787,'ALL-GTK-MI-MTS-MA'!$E$13:$CF$361,'ALL-GTK-MI-MTS-MA'!AI$6,FALSE)</f>
        <v>3</v>
      </c>
      <c r="AJ787" s="10">
        <f t="shared" si="448"/>
        <v>6</v>
      </c>
      <c r="AK787" s="44">
        <f t="shared" si="449"/>
        <v>5</v>
      </c>
      <c r="AL787" s="44">
        <f t="shared" si="450"/>
        <v>3</v>
      </c>
      <c r="AM787" s="11">
        <f t="shared" si="451"/>
        <v>8</v>
      </c>
      <c r="AN787" s="299">
        <v>0</v>
      </c>
      <c r="AO787" s="299">
        <v>0</v>
      </c>
      <c r="AP787" s="9">
        <f>VLOOKUP($E787,'ALL-GTK-MI-MTS-MA'!$E$13:$CF$361,'ALL-GTK-MI-MTS-MA'!AP$6,FALSE)</f>
        <v>0</v>
      </c>
      <c r="AQ787" s="9">
        <f>VLOOKUP($E787,'ALL-GTK-MI-MTS-MA'!$E$13:$CF$361,'ALL-GTK-MI-MTS-MA'!AQ$6,FALSE)</f>
        <v>0</v>
      </c>
      <c r="AR787" s="9">
        <f>VLOOKUP($E787,'ALL-GTK-MI-MTS-MA'!$E$13:$CF$361,'ALL-GTK-MI-MTS-MA'!AR$6,FALSE)</f>
        <v>0</v>
      </c>
      <c r="AS787" s="9">
        <f>VLOOKUP($E787,'ALL-GTK-MI-MTS-MA'!$E$13:$CF$361,'ALL-GTK-MI-MTS-MA'!AS$6,FALSE)</f>
        <v>0</v>
      </c>
      <c r="AT787" s="9">
        <f>VLOOKUP($E787,'ALL-GTK-MI-MTS-MA'!$E$13:$CF$361,'ALL-GTK-MI-MTS-MA'!AT$6,FALSE)</f>
        <v>1</v>
      </c>
      <c r="AU787" s="9">
        <f>VLOOKUP($E787,'ALL-GTK-MI-MTS-MA'!$E$13:$CF$361,'ALL-GTK-MI-MTS-MA'!AU$6,FALSE)</f>
        <v>0</v>
      </c>
      <c r="AV787" s="590">
        <f>VLOOKUP($E787,'ALL-GTK-MI-MTS-MA'!$E$13:$CF$361,'ALL-GTK-MI-MTS-MA'!AV$6,FALSE)</f>
        <v>0</v>
      </c>
      <c r="AW787" s="590">
        <f>VLOOKUP($E787,'ALL-GTK-MI-MTS-MA'!$E$13:$CF$361,'ALL-GTK-MI-MTS-MA'!AW$6,FALSE)</f>
        <v>0</v>
      </c>
      <c r="AX787" s="9">
        <f>VLOOKUP($E787,'ALL-GTK-MI-MTS-MA'!$E$13:$CF$361,'ALL-GTK-MI-MTS-MA'!AX$6,FALSE)</f>
        <v>4</v>
      </c>
      <c r="AY787" s="9">
        <f>VLOOKUP($E787,'ALL-GTK-MI-MTS-MA'!$E$13:$CF$361,'ALL-GTK-MI-MTS-MA'!AY$6,FALSE)</f>
        <v>3</v>
      </c>
      <c r="AZ787" s="9">
        <f>VLOOKUP($E787,'ALL-GTK-MI-MTS-MA'!$E$13:$CF$361,'ALL-GTK-MI-MTS-MA'!AZ$6,FALSE)</f>
        <v>0</v>
      </c>
      <c r="BA787" s="9">
        <f>VLOOKUP($E787,'ALL-GTK-MI-MTS-MA'!$E$13:$CF$361,'ALL-GTK-MI-MTS-MA'!BA$6,FALSE)</f>
        <v>0</v>
      </c>
      <c r="BB787" s="9">
        <f>VLOOKUP($E787,'ALL-GTK-MI-MTS-MA'!$E$13:$CF$361,'ALL-GTK-MI-MTS-MA'!BB$6,FALSE)</f>
        <v>0</v>
      </c>
      <c r="BC787" s="9">
        <f>VLOOKUP($E787,'ALL-GTK-MI-MTS-MA'!$E$13:$CF$361,'ALL-GTK-MI-MTS-MA'!BC$6,FALSE)</f>
        <v>0</v>
      </c>
      <c r="BD787" s="310">
        <f t="shared" si="452"/>
        <v>1</v>
      </c>
      <c r="BE787" s="310">
        <f t="shared" si="453"/>
        <v>0</v>
      </c>
      <c r="BF787" s="10">
        <f t="shared" si="454"/>
        <v>1</v>
      </c>
      <c r="BG787" s="311">
        <f t="shared" si="455"/>
        <v>4</v>
      </c>
      <c r="BH787" s="311">
        <f t="shared" si="456"/>
        <v>3</v>
      </c>
      <c r="BI787" s="10">
        <f t="shared" si="457"/>
        <v>7</v>
      </c>
      <c r="BJ787" s="44">
        <f t="shared" si="458"/>
        <v>5</v>
      </c>
      <c r="BK787" s="44">
        <f t="shared" si="459"/>
        <v>3</v>
      </c>
      <c r="BL787" s="11">
        <f t="shared" si="460"/>
        <v>8</v>
      </c>
      <c r="BM787" s="9">
        <f>VLOOKUP($E787,'ALL-GTK-MI-MTS-MA'!$E$13:$CF$361,'ALL-GTK-MI-MTS-MA'!BM$6,FALSE)</f>
        <v>0</v>
      </c>
      <c r="BN787" s="9">
        <f>VLOOKUP($E787,'ALL-GTK-MI-MTS-MA'!$E$13:$CF$361,'ALL-GTK-MI-MTS-MA'!BN$6,FALSE)</f>
        <v>0</v>
      </c>
      <c r="BO787" s="9">
        <f>VLOOKUP($E787,'ALL-GTK-MI-MTS-MA'!$E$13:$CF$361,'ALL-GTK-MI-MTS-MA'!BO$6,FALSE)</f>
        <v>0</v>
      </c>
      <c r="BP787" s="9">
        <f>VLOOKUP($E787,'ALL-GTK-MI-MTS-MA'!$E$13:$CF$361,'ALL-GTK-MI-MTS-MA'!BP$6,FALSE)</f>
        <v>0</v>
      </c>
      <c r="BQ787" s="9">
        <f>VLOOKUP($E787,'ALL-GTK-MI-MTS-MA'!$E$13:$CF$361,'ALL-GTK-MI-MTS-MA'!BQ$6,FALSE)</f>
        <v>0</v>
      </c>
      <c r="BR787" s="9">
        <f>VLOOKUP($E787,'ALL-GTK-MI-MTS-MA'!$E$13:$CF$361,'ALL-GTK-MI-MTS-MA'!BR$6,FALSE)</f>
        <v>0</v>
      </c>
      <c r="BS787" s="9">
        <f>VLOOKUP($E787,'ALL-GTK-MI-MTS-MA'!$E$13:$CF$361,'ALL-GTK-MI-MTS-MA'!BS$6,FALSE)</f>
        <v>0</v>
      </c>
      <c r="BT787" s="9">
        <f>VLOOKUP($E787,'ALL-GTK-MI-MTS-MA'!$E$13:$CF$361,'ALL-GTK-MI-MTS-MA'!BT$6,FALSE)</f>
        <v>0</v>
      </c>
      <c r="BU787" s="299">
        <f t="shared" si="461"/>
        <v>0</v>
      </c>
      <c r="BV787" s="299">
        <f t="shared" si="462"/>
        <v>0</v>
      </c>
      <c r="BW787" s="44">
        <f t="shared" si="463"/>
        <v>0</v>
      </c>
      <c r="BX787" s="44">
        <f t="shared" si="464"/>
        <v>0</v>
      </c>
      <c r="BY787" s="11">
        <f t="shared" si="465"/>
        <v>0</v>
      </c>
      <c r="BZ787" s="14">
        <f t="shared" si="466"/>
        <v>5</v>
      </c>
      <c r="CA787" s="14">
        <f t="shared" si="467"/>
        <v>3</v>
      </c>
      <c r="CB787" s="13">
        <f t="shared" si="468"/>
        <v>0</v>
      </c>
      <c r="CC787" s="13">
        <f t="shared" si="469"/>
        <v>0</v>
      </c>
      <c r="CD787" s="312">
        <f t="shared" si="470"/>
        <v>5</v>
      </c>
      <c r="CE787" s="312">
        <f t="shared" si="471"/>
        <v>3</v>
      </c>
      <c r="CF787" s="313">
        <f t="shared" si="472"/>
        <v>8</v>
      </c>
      <c r="CG787" s="302" t="str">
        <f t="shared" si="473"/>
        <v>OK</v>
      </c>
    </row>
    <row r="788" spans="1:85" ht="14.25" x14ac:dyDescent="0.25">
      <c r="A788" s="6">
        <v>776</v>
      </c>
      <c r="B788" s="495">
        <v>106</v>
      </c>
      <c r="C788" s="495" t="s">
        <v>265</v>
      </c>
      <c r="D788" s="496" t="s">
        <v>32</v>
      </c>
      <c r="E788" s="626">
        <v>60712678</v>
      </c>
      <c r="F788" s="627" t="s">
        <v>900</v>
      </c>
      <c r="G788" s="624" t="s">
        <v>53</v>
      </c>
      <c r="H788" s="9">
        <f>VLOOKUP($E788,'ALL-GTK-MI-MTS-MA'!$E$13:$CF$361,'ALL-GTK-MI-MTS-MA'!H$6,FALSE)</f>
        <v>0</v>
      </c>
      <c r="I788" s="9">
        <f>VLOOKUP($E788,'ALL-GTK-MI-MTS-MA'!$E$13:$CF$361,'ALL-GTK-MI-MTS-MA'!I$6,FALSE)</f>
        <v>0</v>
      </c>
      <c r="J788" s="9">
        <f>VLOOKUP($E788,'ALL-GTK-MI-MTS-MA'!$E$13:$CF$361,'ALL-GTK-MI-MTS-MA'!J$6,FALSE)</f>
        <v>0</v>
      </c>
      <c r="K788" s="9">
        <f>VLOOKUP($E788,'ALL-GTK-MI-MTS-MA'!$E$13:$CF$361,'ALL-GTK-MI-MTS-MA'!K$6,FALSE)</f>
        <v>0</v>
      </c>
      <c r="L788" s="9">
        <f>VLOOKUP($E788,'ALL-GTK-MI-MTS-MA'!$E$13:$CF$361,'ALL-GTK-MI-MTS-MA'!L$6,FALSE)</f>
        <v>0</v>
      </c>
      <c r="M788" s="9">
        <f>VLOOKUP($E788,'ALL-GTK-MI-MTS-MA'!$E$13:$CF$361,'ALL-GTK-MI-MTS-MA'!M$6,FALSE)</f>
        <v>0</v>
      </c>
      <c r="N788" s="9">
        <f>VLOOKUP($E788,'ALL-GTK-MI-MTS-MA'!$E$13:$CF$361,'ALL-GTK-MI-MTS-MA'!N$6,FALSE)</f>
        <v>1</v>
      </c>
      <c r="O788" s="9">
        <f>VLOOKUP($E788,'ALL-GTK-MI-MTS-MA'!$E$13:$CF$361,'ALL-GTK-MI-MTS-MA'!O$6,FALSE)</f>
        <v>1</v>
      </c>
      <c r="P788" s="299">
        <f t="shared" si="438"/>
        <v>1</v>
      </c>
      <c r="Q788" s="299">
        <f t="shared" si="439"/>
        <v>1</v>
      </c>
      <c r="R788" s="300">
        <f t="shared" si="440"/>
        <v>2</v>
      </c>
      <c r="S788" s="9">
        <f>VLOOKUP($E788,'ALL-GTK-MI-MTS-MA'!$E$13:$CF$361,'ALL-GTK-MI-MTS-MA'!S$6,FALSE)</f>
        <v>3</v>
      </c>
      <c r="T788" s="9">
        <f>VLOOKUP($E788,'ALL-GTK-MI-MTS-MA'!$E$13:$CF$361,'ALL-GTK-MI-MTS-MA'!T$6,FALSE)</f>
        <v>2</v>
      </c>
      <c r="U788" s="9">
        <f>VLOOKUP($E788,'ALL-GTK-MI-MTS-MA'!$E$13:$CF$361,'ALL-GTK-MI-MTS-MA'!U$6,FALSE)</f>
        <v>0</v>
      </c>
      <c r="V788" s="9">
        <f>VLOOKUP($E788,'ALL-GTK-MI-MTS-MA'!$E$13:$CF$361,'ALL-GTK-MI-MTS-MA'!V$6,FALSE)</f>
        <v>0</v>
      </c>
      <c r="W788" s="9">
        <f>VLOOKUP($E788,'ALL-GTK-MI-MTS-MA'!$E$13:$CF$361,'ALL-GTK-MI-MTS-MA'!W$6,FALSE)</f>
        <v>0</v>
      </c>
      <c r="X788" s="9">
        <f>VLOOKUP($E788,'ALL-GTK-MI-MTS-MA'!$E$13:$CF$361,'ALL-GTK-MI-MTS-MA'!X$6,FALSE)</f>
        <v>0</v>
      </c>
      <c r="Y788" s="299">
        <f t="shared" si="441"/>
        <v>3</v>
      </c>
      <c r="Z788" s="299">
        <f t="shared" si="442"/>
        <v>2</v>
      </c>
      <c r="AA788" s="10">
        <f t="shared" si="443"/>
        <v>5</v>
      </c>
      <c r="AB788" s="44">
        <f t="shared" si="444"/>
        <v>4</v>
      </c>
      <c r="AC788" s="44">
        <f t="shared" si="445"/>
        <v>3</v>
      </c>
      <c r="AD788" s="11">
        <f t="shared" si="446"/>
        <v>7</v>
      </c>
      <c r="AE788" s="9">
        <f>VLOOKUP($E788,'ALL-GTK-MI-MTS-MA'!$E$13:$CF$361,'ALL-GTK-MI-MTS-MA'!AE$6,FALSE)</f>
        <v>0</v>
      </c>
      <c r="AF788" s="9">
        <f>VLOOKUP($E788,'ALL-GTK-MI-MTS-MA'!$E$13:$CF$361,'ALL-GTK-MI-MTS-MA'!AF$6,FALSE)</f>
        <v>1</v>
      </c>
      <c r="AG788" s="10">
        <f t="shared" si="447"/>
        <v>1</v>
      </c>
      <c r="AH788" s="9">
        <f>VLOOKUP($E788,'ALL-GTK-MI-MTS-MA'!$E$13:$CF$361,'ALL-GTK-MI-MTS-MA'!AH$6,FALSE)</f>
        <v>4</v>
      </c>
      <c r="AI788" s="9">
        <f>VLOOKUP($E788,'ALL-GTK-MI-MTS-MA'!$E$13:$CF$361,'ALL-GTK-MI-MTS-MA'!AI$6,FALSE)</f>
        <v>2</v>
      </c>
      <c r="AJ788" s="10">
        <f t="shared" si="448"/>
        <v>6</v>
      </c>
      <c r="AK788" s="44">
        <f t="shared" si="449"/>
        <v>4</v>
      </c>
      <c r="AL788" s="44">
        <f t="shared" si="450"/>
        <v>3</v>
      </c>
      <c r="AM788" s="11">
        <f t="shared" si="451"/>
        <v>7</v>
      </c>
      <c r="AN788" s="299">
        <v>0</v>
      </c>
      <c r="AO788" s="299">
        <v>0</v>
      </c>
      <c r="AP788" s="9">
        <f>VLOOKUP($E788,'ALL-GTK-MI-MTS-MA'!$E$13:$CF$361,'ALL-GTK-MI-MTS-MA'!AP$6,FALSE)</f>
        <v>0</v>
      </c>
      <c r="AQ788" s="9">
        <f>VLOOKUP($E788,'ALL-GTK-MI-MTS-MA'!$E$13:$CF$361,'ALL-GTK-MI-MTS-MA'!AQ$6,FALSE)</f>
        <v>0</v>
      </c>
      <c r="AR788" s="9">
        <f>VLOOKUP($E788,'ALL-GTK-MI-MTS-MA'!$E$13:$CF$361,'ALL-GTK-MI-MTS-MA'!AR$6,FALSE)</f>
        <v>0</v>
      </c>
      <c r="AS788" s="9">
        <f>VLOOKUP($E788,'ALL-GTK-MI-MTS-MA'!$E$13:$CF$361,'ALL-GTK-MI-MTS-MA'!AS$6,FALSE)</f>
        <v>0</v>
      </c>
      <c r="AT788" s="9">
        <f>VLOOKUP($E788,'ALL-GTK-MI-MTS-MA'!$E$13:$CF$361,'ALL-GTK-MI-MTS-MA'!AT$6,FALSE)</f>
        <v>0</v>
      </c>
      <c r="AU788" s="9">
        <f>VLOOKUP($E788,'ALL-GTK-MI-MTS-MA'!$E$13:$CF$361,'ALL-GTK-MI-MTS-MA'!AU$6,FALSE)</f>
        <v>0</v>
      </c>
      <c r="AV788" s="590">
        <f>VLOOKUP($E788,'ALL-GTK-MI-MTS-MA'!$E$13:$CF$361,'ALL-GTK-MI-MTS-MA'!AV$6,FALSE)</f>
        <v>0</v>
      </c>
      <c r="AW788" s="590">
        <f>VLOOKUP($E788,'ALL-GTK-MI-MTS-MA'!$E$13:$CF$361,'ALL-GTK-MI-MTS-MA'!AW$6,FALSE)</f>
        <v>0</v>
      </c>
      <c r="AX788" s="9">
        <f>VLOOKUP($E788,'ALL-GTK-MI-MTS-MA'!$E$13:$CF$361,'ALL-GTK-MI-MTS-MA'!AX$6,FALSE)</f>
        <v>4</v>
      </c>
      <c r="AY788" s="9">
        <f>VLOOKUP($E788,'ALL-GTK-MI-MTS-MA'!$E$13:$CF$361,'ALL-GTK-MI-MTS-MA'!AY$6,FALSE)</f>
        <v>3</v>
      </c>
      <c r="AZ788" s="9">
        <f>VLOOKUP($E788,'ALL-GTK-MI-MTS-MA'!$E$13:$CF$361,'ALL-GTK-MI-MTS-MA'!AZ$6,FALSE)</f>
        <v>0</v>
      </c>
      <c r="BA788" s="9">
        <f>VLOOKUP($E788,'ALL-GTK-MI-MTS-MA'!$E$13:$CF$361,'ALL-GTK-MI-MTS-MA'!BA$6,FALSE)</f>
        <v>0</v>
      </c>
      <c r="BB788" s="9">
        <f>VLOOKUP($E788,'ALL-GTK-MI-MTS-MA'!$E$13:$CF$361,'ALL-GTK-MI-MTS-MA'!BB$6,FALSE)</f>
        <v>0</v>
      </c>
      <c r="BC788" s="9">
        <f>VLOOKUP($E788,'ALL-GTK-MI-MTS-MA'!$E$13:$CF$361,'ALL-GTK-MI-MTS-MA'!BC$6,FALSE)</f>
        <v>0</v>
      </c>
      <c r="BD788" s="310">
        <f t="shared" si="452"/>
        <v>0</v>
      </c>
      <c r="BE788" s="310">
        <f t="shared" si="453"/>
        <v>0</v>
      </c>
      <c r="BF788" s="10">
        <f t="shared" si="454"/>
        <v>0</v>
      </c>
      <c r="BG788" s="311">
        <f t="shared" si="455"/>
        <v>4</v>
      </c>
      <c r="BH788" s="311">
        <f t="shared" si="456"/>
        <v>3</v>
      </c>
      <c r="BI788" s="10">
        <f t="shared" si="457"/>
        <v>7</v>
      </c>
      <c r="BJ788" s="44">
        <f t="shared" si="458"/>
        <v>4</v>
      </c>
      <c r="BK788" s="44">
        <f t="shared" si="459"/>
        <v>3</v>
      </c>
      <c r="BL788" s="11">
        <f t="shared" si="460"/>
        <v>7</v>
      </c>
      <c r="BM788" s="9">
        <f>VLOOKUP($E788,'ALL-GTK-MI-MTS-MA'!$E$13:$CF$361,'ALL-GTK-MI-MTS-MA'!BM$6,FALSE)</f>
        <v>0</v>
      </c>
      <c r="BN788" s="9">
        <f>VLOOKUP($E788,'ALL-GTK-MI-MTS-MA'!$E$13:$CF$361,'ALL-GTK-MI-MTS-MA'!BN$6,FALSE)</f>
        <v>0</v>
      </c>
      <c r="BO788" s="9">
        <f>VLOOKUP($E788,'ALL-GTK-MI-MTS-MA'!$E$13:$CF$361,'ALL-GTK-MI-MTS-MA'!BO$6,FALSE)</f>
        <v>2</v>
      </c>
      <c r="BP788" s="9">
        <f>VLOOKUP($E788,'ALL-GTK-MI-MTS-MA'!$E$13:$CF$361,'ALL-GTK-MI-MTS-MA'!BP$6,FALSE)</f>
        <v>1</v>
      </c>
      <c r="BQ788" s="9">
        <f>VLOOKUP($E788,'ALL-GTK-MI-MTS-MA'!$E$13:$CF$361,'ALL-GTK-MI-MTS-MA'!BQ$6,FALSE)</f>
        <v>0</v>
      </c>
      <c r="BR788" s="9">
        <f>VLOOKUP($E788,'ALL-GTK-MI-MTS-MA'!$E$13:$CF$361,'ALL-GTK-MI-MTS-MA'!BR$6,FALSE)</f>
        <v>0</v>
      </c>
      <c r="BS788" s="9">
        <f>VLOOKUP($E788,'ALL-GTK-MI-MTS-MA'!$E$13:$CF$361,'ALL-GTK-MI-MTS-MA'!BS$6,FALSE)</f>
        <v>0</v>
      </c>
      <c r="BT788" s="9">
        <f>VLOOKUP($E788,'ALL-GTK-MI-MTS-MA'!$E$13:$CF$361,'ALL-GTK-MI-MTS-MA'!BT$6,FALSE)</f>
        <v>0</v>
      </c>
      <c r="BU788" s="299">
        <f t="shared" si="461"/>
        <v>2</v>
      </c>
      <c r="BV788" s="299">
        <f t="shared" si="462"/>
        <v>1</v>
      </c>
      <c r="BW788" s="44">
        <f t="shared" si="463"/>
        <v>2</v>
      </c>
      <c r="BX788" s="44">
        <f t="shared" si="464"/>
        <v>1</v>
      </c>
      <c r="BY788" s="11">
        <f t="shared" si="465"/>
        <v>3</v>
      </c>
      <c r="BZ788" s="14">
        <f t="shared" si="466"/>
        <v>4</v>
      </c>
      <c r="CA788" s="14">
        <f t="shared" si="467"/>
        <v>3</v>
      </c>
      <c r="CB788" s="13">
        <f t="shared" si="468"/>
        <v>2</v>
      </c>
      <c r="CC788" s="13">
        <f t="shared" si="469"/>
        <v>1</v>
      </c>
      <c r="CD788" s="312">
        <f t="shared" si="470"/>
        <v>6</v>
      </c>
      <c r="CE788" s="312">
        <f t="shared" si="471"/>
        <v>4</v>
      </c>
      <c r="CF788" s="313">
        <f t="shared" si="472"/>
        <v>10</v>
      </c>
      <c r="CG788" s="302" t="str">
        <f t="shared" si="473"/>
        <v>OK</v>
      </c>
    </row>
    <row r="789" spans="1:85" ht="14.25" x14ac:dyDescent="0.25">
      <c r="A789" s="6">
        <v>777</v>
      </c>
      <c r="B789" s="495">
        <v>107</v>
      </c>
      <c r="C789" s="495" t="s">
        <v>265</v>
      </c>
      <c r="D789" s="496" t="s">
        <v>32</v>
      </c>
      <c r="E789" s="626">
        <v>60712679</v>
      </c>
      <c r="F789" s="627" t="s">
        <v>901</v>
      </c>
      <c r="G789" s="624" t="s">
        <v>53</v>
      </c>
      <c r="H789" s="9">
        <f>VLOOKUP($E789,'ALL-GTK-MI-MTS-MA'!$E$13:$CF$361,'ALL-GTK-MI-MTS-MA'!H$6,FALSE)</f>
        <v>0</v>
      </c>
      <c r="I789" s="9">
        <f>VLOOKUP($E789,'ALL-GTK-MI-MTS-MA'!$E$13:$CF$361,'ALL-GTK-MI-MTS-MA'!I$6,FALSE)</f>
        <v>0</v>
      </c>
      <c r="J789" s="9">
        <f>VLOOKUP($E789,'ALL-GTK-MI-MTS-MA'!$E$13:$CF$361,'ALL-GTK-MI-MTS-MA'!J$6,FALSE)</f>
        <v>0</v>
      </c>
      <c r="K789" s="9">
        <f>VLOOKUP($E789,'ALL-GTK-MI-MTS-MA'!$E$13:$CF$361,'ALL-GTK-MI-MTS-MA'!K$6,FALSE)</f>
        <v>0</v>
      </c>
      <c r="L789" s="9">
        <f>VLOOKUP($E789,'ALL-GTK-MI-MTS-MA'!$E$13:$CF$361,'ALL-GTK-MI-MTS-MA'!L$6,FALSE)</f>
        <v>0</v>
      </c>
      <c r="M789" s="9">
        <f>VLOOKUP($E789,'ALL-GTK-MI-MTS-MA'!$E$13:$CF$361,'ALL-GTK-MI-MTS-MA'!M$6,FALSE)</f>
        <v>0</v>
      </c>
      <c r="N789" s="9">
        <f>VLOOKUP($E789,'ALL-GTK-MI-MTS-MA'!$E$13:$CF$361,'ALL-GTK-MI-MTS-MA'!N$6,FALSE)</f>
        <v>3</v>
      </c>
      <c r="O789" s="9">
        <f>VLOOKUP($E789,'ALL-GTK-MI-MTS-MA'!$E$13:$CF$361,'ALL-GTK-MI-MTS-MA'!O$6,FALSE)</f>
        <v>1</v>
      </c>
      <c r="P789" s="299">
        <f t="shared" si="438"/>
        <v>3</v>
      </c>
      <c r="Q789" s="299">
        <f t="shared" si="439"/>
        <v>1</v>
      </c>
      <c r="R789" s="300">
        <f t="shared" si="440"/>
        <v>4</v>
      </c>
      <c r="S789" s="9">
        <f>VLOOKUP($E789,'ALL-GTK-MI-MTS-MA'!$E$13:$CF$361,'ALL-GTK-MI-MTS-MA'!S$6,FALSE)</f>
        <v>0</v>
      </c>
      <c r="T789" s="9">
        <f>VLOOKUP($E789,'ALL-GTK-MI-MTS-MA'!$E$13:$CF$361,'ALL-GTK-MI-MTS-MA'!T$6,FALSE)</f>
        <v>3</v>
      </c>
      <c r="U789" s="9">
        <f>VLOOKUP($E789,'ALL-GTK-MI-MTS-MA'!$E$13:$CF$361,'ALL-GTK-MI-MTS-MA'!U$6,FALSE)</f>
        <v>0</v>
      </c>
      <c r="V789" s="9">
        <f>VLOOKUP($E789,'ALL-GTK-MI-MTS-MA'!$E$13:$CF$361,'ALL-GTK-MI-MTS-MA'!V$6,FALSE)</f>
        <v>0</v>
      </c>
      <c r="W789" s="9">
        <f>VLOOKUP($E789,'ALL-GTK-MI-MTS-MA'!$E$13:$CF$361,'ALL-GTK-MI-MTS-MA'!W$6,FALSE)</f>
        <v>0</v>
      </c>
      <c r="X789" s="9">
        <f>VLOOKUP($E789,'ALL-GTK-MI-MTS-MA'!$E$13:$CF$361,'ALL-GTK-MI-MTS-MA'!X$6,FALSE)</f>
        <v>0</v>
      </c>
      <c r="Y789" s="299">
        <f t="shared" si="441"/>
        <v>0</v>
      </c>
      <c r="Z789" s="299">
        <f t="shared" si="442"/>
        <v>3</v>
      </c>
      <c r="AA789" s="10">
        <f t="shared" si="443"/>
        <v>3</v>
      </c>
      <c r="AB789" s="44">
        <f t="shared" si="444"/>
        <v>3</v>
      </c>
      <c r="AC789" s="44">
        <f t="shared" si="445"/>
        <v>4</v>
      </c>
      <c r="AD789" s="11">
        <f t="shared" si="446"/>
        <v>7</v>
      </c>
      <c r="AE789" s="9">
        <f>VLOOKUP($E789,'ALL-GTK-MI-MTS-MA'!$E$13:$CF$361,'ALL-GTK-MI-MTS-MA'!AE$6,FALSE)</f>
        <v>0</v>
      </c>
      <c r="AF789" s="9">
        <f>VLOOKUP($E789,'ALL-GTK-MI-MTS-MA'!$E$13:$CF$361,'ALL-GTK-MI-MTS-MA'!AF$6,FALSE)</f>
        <v>0</v>
      </c>
      <c r="AG789" s="10">
        <f t="shared" si="447"/>
        <v>0</v>
      </c>
      <c r="AH789" s="9">
        <f>VLOOKUP($E789,'ALL-GTK-MI-MTS-MA'!$E$13:$CF$361,'ALL-GTK-MI-MTS-MA'!AH$6,FALSE)</f>
        <v>3</v>
      </c>
      <c r="AI789" s="9">
        <f>VLOOKUP($E789,'ALL-GTK-MI-MTS-MA'!$E$13:$CF$361,'ALL-GTK-MI-MTS-MA'!AI$6,FALSE)</f>
        <v>4</v>
      </c>
      <c r="AJ789" s="10">
        <f t="shared" si="448"/>
        <v>7</v>
      </c>
      <c r="AK789" s="44">
        <f t="shared" si="449"/>
        <v>3</v>
      </c>
      <c r="AL789" s="44">
        <f t="shared" si="450"/>
        <v>4</v>
      </c>
      <c r="AM789" s="11">
        <f t="shared" si="451"/>
        <v>7</v>
      </c>
      <c r="AN789" s="299">
        <v>0</v>
      </c>
      <c r="AO789" s="299">
        <v>0</v>
      </c>
      <c r="AP789" s="9">
        <f>VLOOKUP($E789,'ALL-GTK-MI-MTS-MA'!$E$13:$CF$361,'ALL-GTK-MI-MTS-MA'!AP$6,FALSE)</f>
        <v>0</v>
      </c>
      <c r="AQ789" s="9">
        <f>VLOOKUP($E789,'ALL-GTK-MI-MTS-MA'!$E$13:$CF$361,'ALL-GTK-MI-MTS-MA'!AQ$6,FALSE)</f>
        <v>0</v>
      </c>
      <c r="AR789" s="9">
        <f>VLOOKUP($E789,'ALL-GTK-MI-MTS-MA'!$E$13:$CF$361,'ALL-GTK-MI-MTS-MA'!AR$6,FALSE)</f>
        <v>0</v>
      </c>
      <c r="AS789" s="9">
        <f>VLOOKUP($E789,'ALL-GTK-MI-MTS-MA'!$E$13:$CF$361,'ALL-GTK-MI-MTS-MA'!AS$6,FALSE)</f>
        <v>0</v>
      </c>
      <c r="AT789" s="9">
        <f>VLOOKUP($E789,'ALL-GTK-MI-MTS-MA'!$E$13:$CF$361,'ALL-GTK-MI-MTS-MA'!AT$6,FALSE)</f>
        <v>0</v>
      </c>
      <c r="AU789" s="9">
        <f>VLOOKUP($E789,'ALL-GTK-MI-MTS-MA'!$E$13:$CF$361,'ALL-GTK-MI-MTS-MA'!AU$6,FALSE)</f>
        <v>0</v>
      </c>
      <c r="AV789" s="590">
        <f>VLOOKUP($E789,'ALL-GTK-MI-MTS-MA'!$E$13:$CF$361,'ALL-GTK-MI-MTS-MA'!AV$6,FALSE)</f>
        <v>0</v>
      </c>
      <c r="AW789" s="590">
        <f>VLOOKUP($E789,'ALL-GTK-MI-MTS-MA'!$E$13:$CF$361,'ALL-GTK-MI-MTS-MA'!AW$6,FALSE)</f>
        <v>0</v>
      </c>
      <c r="AX789" s="9">
        <f>VLOOKUP($E789,'ALL-GTK-MI-MTS-MA'!$E$13:$CF$361,'ALL-GTK-MI-MTS-MA'!AX$6,FALSE)</f>
        <v>3</v>
      </c>
      <c r="AY789" s="9">
        <f>VLOOKUP($E789,'ALL-GTK-MI-MTS-MA'!$E$13:$CF$361,'ALL-GTK-MI-MTS-MA'!AY$6,FALSE)</f>
        <v>4</v>
      </c>
      <c r="AZ789" s="9">
        <f>VLOOKUP($E789,'ALL-GTK-MI-MTS-MA'!$E$13:$CF$361,'ALL-GTK-MI-MTS-MA'!AZ$6,FALSE)</f>
        <v>0</v>
      </c>
      <c r="BA789" s="9">
        <f>VLOOKUP($E789,'ALL-GTK-MI-MTS-MA'!$E$13:$CF$361,'ALL-GTK-MI-MTS-MA'!BA$6,FALSE)</f>
        <v>0</v>
      </c>
      <c r="BB789" s="9">
        <f>VLOOKUP($E789,'ALL-GTK-MI-MTS-MA'!$E$13:$CF$361,'ALL-GTK-MI-MTS-MA'!BB$6,FALSE)</f>
        <v>0</v>
      </c>
      <c r="BC789" s="9">
        <f>VLOOKUP($E789,'ALL-GTK-MI-MTS-MA'!$E$13:$CF$361,'ALL-GTK-MI-MTS-MA'!BC$6,FALSE)</f>
        <v>0</v>
      </c>
      <c r="BD789" s="310">
        <f t="shared" si="452"/>
        <v>0</v>
      </c>
      <c r="BE789" s="310">
        <f t="shared" si="453"/>
        <v>0</v>
      </c>
      <c r="BF789" s="10">
        <f t="shared" si="454"/>
        <v>0</v>
      </c>
      <c r="BG789" s="311">
        <f t="shared" si="455"/>
        <v>3</v>
      </c>
      <c r="BH789" s="311">
        <f t="shared" si="456"/>
        <v>4</v>
      </c>
      <c r="BI789" s="10">
        <f t="shared" si="457"/>
        <v>7</v>
      </c>
      <c r="BJ789" s="44">
        <f t="shared" si="458"/>
        <v>3</v>
      </c>
      <c r="BK789" s="44">
        <f t="shared" si="459"/>
        <v>4</v>
      </c>
      <c r="BL789" s="11">
        <f t="shared" si="460"/>
        <v>7</v>
      </c>
      <c r="BM789" s="9">
        <f>VLOOKUP($E789,'ALL-GTK-MI-MTS-MA'!$E$13:$CF$361,'ALL-GTK-MI-MTS-MA'!BM$6,FALSE)</f>
        <v>0</v>
      </c>
      <c r="BN789" s="9">
        <f>VLOOKUP($E789,'ALL-GTK-MI-MTS-MA'!$E$13:$CF$361,'ALL-GTK-MI-MTS-MA'!BN$6,FALSE)</f>
        <v>0</v>
      </c>
      <c r="BO789" s="9">
        <f>VLOOKUP($E789,'ALL-GTK-MI-MTS-MA'!$E$13:$CF$361,'ALL-GTK-MI-MTS-MA'!BO$6,FALSE)</f>
        <v>0</v>
      </c>
      <c r="BP789" s="9">
        <f>VLOOKUP($E789,'ALL-GTK-MI-MTS-MA'!$E$13:$CF$361,'ALL-GTK-MI-MTS-MA'!BP$6,FALSE)</f>
        <v>0</v>
      </c>
      <c r="BQ789" s="9">
        <f>VLOOKUP($E789,'ALL-GTK-MI-MTS-MA'!$E$13:$CF$361,'ALL-GTK-MI-MTS-MA'!BQ$6,FALSE)</f>
        <v>0</v>
      </c>
      <c r="BR789" s="9">
        <f>VLOOKUP($E789,'ALL-GTK-MI-MTS-MA'!$E$13:$CF$361,'ALL-GTK-MI-MTS-MA'!BR$6,FALSE)</f>
        <v>0</v>
      </c>
      <c r="BS789" s="9">
        <f>VLOOKUP($E789,'ALL-GTK-MI-MTS-MA'!$E$13:$CF$361,'ALL-GTK-MI-MTS-MA'!BS$6,FALSE)</f>
        <v>0</v>
      </c>
      <c r="BT789" s="9">
        <f>VLOOKUP($E789,'ALL-GTK-MI-MTS-MA'!$E$13:$CF$361,'ALL-GTK-MI-MTS-MA'!BT$6,FALSE)</f>
        <v>0</v>
      </c>
      <c r="BU789" s="299">
        <f t="shared" si="461"/>
        <v>0</v>
      </c>
      <c r="BV789" s="299">
        <f t="shared" si="462"/>
        <v>0</v>
      </c>
      <c r="BW789" s="44">
        <f t="shared" si="463"/>
        <v>0</v>
      </c>
      <c r="BX789" s="44">
        <f t="shared" si="464"/>
        <v>0</v>
      </c>
      <c r="BY789" s="11">
        <f t="shared" si="465"/>
        <v>0</v>
      </c>
      <c r="BZ789" s="14">
        <f t="shared" si="466"/>
        <v>3</v>
      </c>
      <c r="CA789" s="14">
        <f t="shared" si="467"/>
        <v>4</v>
      </c>
      <c r="CB789" s="13">
        <f t="shared" si="468"/>
        <v>0</v>
      </c>
      <c r="CC789" s="13">
        <f t="shared" si="469"/>
        <v>0</v>
      </c>
      <c r="CD789" s="312">
        <f t="shared" si="470"/>
        <v>3</v>
      </c>
      <c r="CE789" s="312">
        <f t="shared" si="471"/>
        <v>4</v>
      </c>
      <c r="CF789" s="313">
        <f t="shared" si="472"/>
        <v>7</v>
      </c>
      <c r="CG789" s="302" t="str">
        <f t="shared" si="473"/>
        <v>OK</v>
      </c>
    </row>
    <row r="790" spans="1:85" ht="14.25" x14ac:dyDescent="0.25">
      <c r="A790" s="6">
        <v>778</v>
      </c>
      <c r="B790" s="495">
        <v>108</v>
      </c>
      <c r="C790" s="495" t="s">
        <v>265</v>
      </c>
      <c r="D790" s="496" t="s">
        <v>32</v>
      </c>
      <c r="E790" s="626">
        <v>60712680</v>
      </c>
      <c r="F790" s="627" t="s">
        <v>902</v>
      </c>
      <c r="G790" s="624" t="s">
        <v>53</v>
      </c>
      <c r="H790" s="9">
        <f>VLOOKUP($E790,'ALL-GTK-MI-MTS-MA'!$E$13:$CF$361,'ALL-GTK-MI-MTS-MA'!H$6,FALSE)</f>
        <v>0</v>
      </c>
      <c r="I790" s="9">
        <f>VLOOKUP($E790,'ALL-GTK-MI-MTS-MA'!$E$13:$CF$361,'ALL-GTK-MI-MTS-MA'!I$6,FALSE)</f>
        <v>0</v>
      </c>
      <c r="J790" s="9">
        <f>VLOOKUP($E790,'ALL-GTK-MI-MTS-MA'!$E$13:$CF$361,'ALL-GTK-MI-MTS-MA'!J$6,FALSE)</f>
        <v>0</v>
      </c>
      <c r="K790" s="9">
        <f>VLOOKUP($E790,'ALL-GTK-MI-MTS-MA'!$E$13:$CF$361,'ALL-GTK-MI-MTS-MA'!K$6,FALSE)</f>
        <v>0</v>
      </c>
      <c r="L790" s="9">
        <f>VLOOKUP($E790,'ALL-GTK-MI-MTS-MA'!$E$13:$CF$361,'ALL-GTK-MI-MTS-MA'!L$6,FALSE)</f>
        <v>0</v>
      </c>
      <c r="M790" s="9">
        <f>VLOOKUP($E790,'ALL-GTK-MI-MTS-MA'!$E$13:$CF$361,'ALL-GTK-MI-MTS-MA'!M$6,FALSE)</f>
        <v>0</v>
      </c>
      <c r="N790" s="9">
        <f>VLOOKUP($E790,'ALL-GTK-MI-MTS-MA'!$E$13:$CF$361,'ALL-GTK-MI-MTS-MA'!N$6,FALSE)</f>
        <v>1</v>
      </c>
      <c r="O790" s="9">
        <f>VLOOKUP($E790,'ALL-GTK-MI-MTS-MA'!$E$13:$CF$361,'ALL-GTK-MI-MTS-MA'!O$6,FALSE)</f>
        <v>3</v>
      </c>
      <c r="P790" s="299">
        <f t="shared" si="438"/>
        <v>1</v>
      </c>
      <c r="Q790" s="299">
        <f t="shared" si="439"/>
        <v>3</v>
      </c>
      <c r="R790" s="300">
        <f t="shared" si="440"/>
        <v>4</v>
      </c>
      <c r="S790" s="9">
        <f>VLOOKUP($E790,'ALL-GTK-MI-MTS-MA'!$E$13:$CF$361,'ALL-GTK-MI-MTS-MA'!S$6,FALSE)</f>
        <v>4</v>
      </c>
      <c r="T790" s="9">
        <f>VLOOKUP($E790,'ALL-GTK-MI-MTS-MA'!$E$13:$CF$361,'ALL-GTK-MI-MTS-MA'!T$6,FALSE)</f>
        <v>1</v>
      </c>
      <c r="U790" s="9">
        <f>VLOOKUP($E790,'ALL-GTK-MI-MTS-MA'!$E$13:$CF$361,'ALL-GTK-MI-MTS-MA'!U$6,FALSE)</f>
        <v>0</v>
      </c>
      <c r="V790" s="9">
        <f>VLOOKUP($E790,'ALL-GTK-MI-MTS-MA'!$E$13:$CF$361,'ALL-GTK-MI-MTS-MA'!V$6,FALSE)</f>
        <v>0</v>
      </c>
      <c r="W790" s="9">
        <f>VLOOKUP($E790,'ALL-GTK-MI-MTS-MA'!$E$13:$CF$361,'ALL-GTK-MI-MTS-MA'!W$6,FALSE)</f>
        <v>0</v>
      </c>
      <c r="X790" s="9">
        <f>VLOOKUP($E790,'ALL-GTK-MI-MTS-MA'!$E$13:$CF$361,'ALL-GTK-MI-MTS-MA'!X$6,FALSE)</f>
        <v>0</v>
      </c>
      <c r="Y790" s="299">
        <f t="shared" si="441"/>
        <v>4</v>
      </c>
      <c r="Z790" s="299">
        <f t="shared" si="442"/>
        <v>1</v>
      </c>
      <c r="AA790" s="10">
        <f t="shared" si="443"/>
        <v>5</v>
      </c>
      <c r="AB790" s="44">
        <f t="shared" si="444"/>
        <v>5</v>
      </c>
      <c r="AC790" s="44">
        <f t="shared" si="445"/>
        <v>4</v>
      </c>
      <c r="AD790" s="11">
        <f t="shared" si="446"/>
        <v>9</v>
      </c>
      <c r="AE790" s="9">
        <f>VLOOKUP($E790,'ALL-GTK-MI-MTS-MA'!$E$13:$CF$361,'ALL-GTK-MI-MTS-MA'!AE$6,FALSE)</f>
        <v>1</v>
      </c>
      <c r="AF790" s="9">
        <f>VLOOKUP($E790,'ALL-GTK-MI-MTS-MA'!$E$13:$CF$361,'ALL-GTK-MI-MTS-MA'!AF$6,FALSE)</f>
        <v>0</v>
      </c>
      <c r="AG790" s="10">
        <f t="shared" si="447"/>
        <v>1</v>
      </c>
      <c r="AH790" s="9">
        <f>VLOOKUP($E790,'ALL-GTK-MI-MTS-MA'!$E$13:$CF$361,'ALL-GTK-MI-MTS-MA'!AH$6,FALSE)</f>
        <v>4</v>
      </c>
      <c r="AI790" s="9">
        <f>VLOOKUP($E790,'ALL-GTK-MI-MTS-MA'!$E$13:$CF$361,'ALL-GTK-MI-MTS-MA'!AI$6,FALSE)</f>
        <v>4</v>
      </c>
      <c r="AJ790" s="10">
        <f t="shared" si="448"/>
        <v>8</v>
      </c>
      <c r="AK790" s="44">
        <f t="shared" si="449"/>
        <v>5</v>
      </c>
      <c r="AL790" s="44">
        <f t="shared" si="450"/>
        <v>4</v>
      </c>
      <c r="AM790" s="11">
        <f t="shared" si="451"/>
        <v>9</v>
      </c>
      <c r="AN790" s="299">
        <v>0</v>
      </c>
      <c r="AO790" s="299">
        <v>0</v>
      </c>
      <c r="AP790" s="9">
        <f>VLOOKUP($E790,'ALL-GTK-MI-MTS-MA'!$E$13:$CF$361,'ALL-GTK-MI-MTS-MA'!AP$6,FALSE)</f>
        <v>0</v>
      </c>
      <c r="AQ790" s="9">
        <f>VLOOKUP($E790,'ALL-GTK-MI-MTS-MA'!$E$13:$CF$361,'ALL-GTK-MI-MTS-MA'!AQ$6,FALSE)</f>
        <v>0</v>
      </c>
      <c r="AR790" s="9">
        <f>VLOOKUP($E790,'ALL-GTK-MI-MTS-MA'!$E$13:$CF$361,'ALL-GTK-MI-MTS-MA'!AR$6,FALSE)</f>
        <v>0</v>
      </c>
      <c r="AS790" s="9">
        <f>VLOOKUP($E790,'ALL-GTK-MI-MTS-MA'!$E$13:$CF$361,'ALL-GTK-MI-MTS-MA'!AS$6,FALSE)</f>
        <v>0</v>
      </c>
      <c r="AT790" s="9">
        <f>VLOOKUP($E790,'ALL-GTK-MI-MTS-MA'!$E$13:$CF$361,'ALL-GTK-MI-MTS-MA'!AT$6,FALSE)</f>
        <v>0</v>
      </c>
      <c r="AU790" s="9">
        <f>VLOOKUP($E790,'ALL-GTK-MI-MTS-MA'!$E$13:$CF$361,'ALL-GTK-MI-MTS-MA'!AU$6,FALSE)</f>
        <v>0</v>
      </c>
      <c r="AV790" s="590">
        <f>VLOOKUP($E790,'ALL-GTK-MI-MTS-MA'!$E$13:$CF$361,'ALL-GTK-MI-MTS-MA'!AV$6,FALSE)</f>
        <v>0</v>
      </c>
      <c r="AW790" s="590">
        <f>VLOOKUP($E790,'ALL-GTK-MI-MTS-MA'!$E$13:$CF$361,'ALL-GTK-MI-MTS-MA'!AW$6,FALSE)</f>
        <v>0</v>
      </c>
      <c r="AX790" s="9">
        <f>VLOOKUP($E790,'ALL-GTK-MI-MTS-MA'!$E$13:$CF$361,'ALL-GTK-MI-MTS-MA'!AX$6,FALSE)</f>
        <v>5</v>
      </c>
      <c r="AY790" s="9">
        <f>VLOOKUP($E790,'ALL-GTK-MI-MTS-MA'!$E$13:$CF$361,'ALL-GTK-MI-MTS-MA'!AY$6,FALSE)</f>
        <v>4</v>
      </c>
      <c r="AZ790" s="9">
        <f>VLOOKUP($E790,'ALL-GTK-MI-MTS-MA'!$E$13:$CF$361,'ALL-GTK-MI-MTS-MA'!AZ$6,FALSE)</f>
        <v>0</v>
      </c>
      <c r="BA790" s="9">
        <f>VLOOKUP($E790,'ALL-GTK-MI-MTS-MA'!$E$13:$CF$361,'ALL-GTK-MI-MTS-MA'!BA$6,FALSE)</f>
        <v>0</v>
      </c>
      <c r="BB790" s="9">
        <f>VLOOKUP($E790,'ALL-GTK-MI-MTS-MA'!$E$13:$CF$361,'ALL-GTK-MI-MTS-MA'!BB$6,FALSE)</f>
        <v>0</v>
      </c>
      <c r="BC790" s="9">
        <f>VLOOKUP($E790,'ALL-GTK-MI-MTS-MA'!$E$13:$CF$361,'ALL-GTK-MI-MTS-MA'!BC$6,FALSE)</f>
        <v>0</v>
      </c>
      <c r="BD790" s="310">
        <f t="shared" si="452"/>
        <v>0</v>
      </c>
      <c r="BE790" s="310">
        <f t="shared" si="453"/>
        <v>0</v>
      </c>
      <c r="BF790" s="10">
        <f t="shared" si="454"/>
        <v>0</v>
      </c>
      <c r="BG790" s="311">
        <f t="shared" si="455"/>
        <v>5</v>
      </c>
      <c r="BH790" s="311">
        <f t="shared" si="456"/>
        <v>4</v>
      </c>
      <c r="BI790" s="10">
        <f t="shared" si="457"/>
        <v>9</v>
      </c>
      <c r="BJ790" s="44">
        <f t="shared" si="458"/>
        <v>5</v>
      </c>
      <c r="BK790" s="44">
        <f t="shared" si="459"/>
        <v>4</v>
      </c>
      <c r="BL790" s="11">
        <f t="shared" si="460"/>
        <v>9</v>
      </c>
      <c r="BM790" s="9">
        <f>VLOOKUP($E790,'ALL-GTK-MI-MTS-MA'!$E$13:$CF$361,'ALL-GTK-MI-MTS-MA'!BM$6,FALSE)</f>
        <v>0</v>
      </c>
      <c r="BN790" s="9">
        <f>VLOOKUP($E790,'ALL-GTK-MI-MTS-MA'!$E$13:$CF$361,'ALL-GTK-MI-MTS-MA'!BN$6,FALSE)</f>
        <v>0</v>
      </c>
      <c r="BO790" s="9">
        <f>VLOOKUP($E790,'ALL-GTK-MI-MTS-MA'!$E$13:$CF$361,'ALL-GTK-MI-MTS-MA'!BO$6,FALSE)</f>
        <v>0</v>
      </c>
      <c r="BP790" s="9">
        <f>VLOOKUP($E790,'ALL-GTK-MI-MTS-MA'!$E$13:$CF$361,'ALL-GTK-MI-MTS-MA'!BP$6,FALSE)</f>
        <v>0</v>
      </c>
      <c r="BQ790" s="9">
        <f>VLOOKUP($E790,'ALL-GTK-MI-MTS-MA'!$E$13:$CF$361,'ALL-GTK-MI-MTS-MA'!BQ$6,FALSE)</f>
        <v>0</v>
      </c>
      <c r="BR790" s="9">
        <f>VLOOKUP($E790,'ALL-GTK-MI-MTS-MA'!$E$13:$CF$361,'ALL-GTK-MI-MTS-MA'!BR$6,FALSE)</f>
        <v>0</v>
      </c>
      <c r="BS790" s="9">
        <f>VLOOKUP($E790,'ALL-GTK-MI-MTS-MA'!$E$13:$CF$361,'ALL-GTK-MI-MTS-MA'!BS$6,FALSE)</f>
        <v>0</v>
      </c>
      <c r="BT790" s="9">
        <f>VLOOKUP($E790,'ALL-GTK-MI-MTS-MA'!$E$13:$CF$361,'ALL-GTK-MI-MTS-MA'!BT$6,FALSE)</f>
        <v>0</v>
      </c>
      <c r="BU790" s="299">
        <f t="shared" si="461"/>
        <v>0</v>
      </c>
      <c r="BV790" s="299">
        <f t="shared" si="462"/>
        <v>0</v>
      </c>
      <c r="BW790" s="44">
        <f t="shared" si="463"/>
        <v>0</v>
      </c>
      <c r="BX790" s="44">
        <f t="shared" si="464"/>
        <v>0</v>
      </c>
      <c r="BY790" s="11">
        <f t="shared" si="465"/>
        <v>0</v>
      </c>
      <c r="BZ790" s="14">
        <f t="shared" si="466"/>
        <v>5</v>
      </c>
      <c r="CA790" s="14">
        <f t="shared" si="467"/>
        <v>4</v>
      </c>
      <c r="CB790" s="13">
        <f t="shared" si="468"/>
        <v>0</v>
      </c>
      <c r="CC790" s="13">
        <f t="shared" si="469"/>
        <v>0</v>
      </c>
      <c r="CD790" s="312">
        <f t="shared" si="470"/>
        <v>5</v>
      </c>
      <c r="CE790" s="312">
        <f t="shared" si="471"/>
        <v>4</v>
      </c>
      <c r="CF790" s="313">
        <f t="shared" si="472"/>
        <v>9</v>
      </c>
      <c r="CG790" s="302" t="str">
        <f t="shared" si="473"/>
        <v>OK</v>
      </c>
    </row>
    <row r="791" spans="1:85" ht="14.25" x14ac:dyDescent="0.25">
      <c r="A791" s="6">
        <v>779</v>
      </c>
      <c r="B791" s="495">
        <v>109</v>
      </c>
      <c r="C791" s="495" t="s">
        <v>265</v>
      </c>
      <c r="D791" s="496" t="s">
        <v>20</v>
      </c>
      <c r="E791" s="626">
        <v>60712670</v>
      </c>
      <c r="F791" s="627" t="s">
        <v>903</v>
      </c>
      <c r="G791" s="624" t="s">
        <v>53</v>
      </c>
      <c r="H791" s="9">
        <f>VLOOKUP($E791,'ALL-GTK-MI-MTS-MA'!$E$13:$CF$361,'ALL-GTK-MI-MTS-MA'!H$6,FALSE)</f>
        <v>0</v>
      </c>
      <c r="I791" s="9">
        <f>VLOOKUP($E791,'ALL-GTK-MI-MTS-MA'!$E$13:$CF$361,'ALL-GTK-MI-MTS-MA'!I$6,FALSE)</f>
        <v>0</v>
      </c>
      <c r="J791" s="9">
        <f>VLOOKUP($E791,'ALL-GTK-MI-MTS-MA'!$E$13:$CF$361,'ALL-GTK-MI-MTS-MA'!J$6,FALSE)</f>
        <v>0</v>
      </c>
      <c r="K791" s="9">
        <f>VLOOKUP($E791,'ALL-GTK-MI-MTS-MA'!$E$13:$CF$361,'ALL-GTK-MI-MTS-MA'!K$6,FALSE)</f>
        <v>0</v>
      </c>
      <c r="L791" s="9">
        <f>VLOOKUP($E791,'ALL-GTK-MI-MTS-MA'!$E$13:$CF$361,'ALL-GTK-MI-MTS-MA'!L$6,FALSE)</f>
        <v>0</v>
      </c>
      <c r="M791" s="9">
        <f>VLOOKUP($E791,'ALL-GTK-MI-MTS-MA'!$E$13:$CF$361,'ALL-GTK-MI-MTS-MA'!M$6,FALSE)</f>
        <v>0</v>
      </c>
      <c r="N791" s="9">
        <f>VLOOKUP($E791,'ALL-GTK-MI-MTS-MA'!$E$13:$CF$361,'ALL-GTK-MI-MTS-MA'!N$6,FALSE)</f>
        <v>1</v>
      </c>
      <c r="O791" s="9">
        <f>VLOOKUP($E791,'ALL-GTK-MI-MTS-MA'!$E$13:$CF$361,'ALL-GTK-MI-MTS-MA'!O$6,FALSE)</f>
        <v>0</v>
      </c>
      <c r="P791" s="299">
        <f t="shared" si="438"/>
        <v>1</v>
      </c>
      <c r="Q791" s="299">
        <f t="shared" si="439"/>
        <v>0</v>
      </c>
      <c r="R791" s="300">
        <f t="shared" si="440"/>
        <v>1</v>
      </c>
      <c r="S791" s="9">
        <f>VLOOKUP($E791,'ALL-GTK-MI-MTS-MA'!$E$13:$CF$361,'ALL-GTK-MI-MTS-MA'!S$6,FALSE)</f>
        <v>4</v>
      </c>
      <c r="T791" s="9">
        <f>VLOOKUP($E791,'ALL-GTK-MI-MTS-MA'!$E$13:$CF$361,'ALL-GTK-MI-MTS-MA'!T$6,FALSE)</f>
        <v>3</v>
      </c>
      <c r="U791" s="9">
        <f>VLOOKUP($E791,'ALL-GTK-MI-MTS-MA'!$E$13:$CF$361,'ALL-GTK-MI-MTS-MA'!U$6,FALSE)</f>
        <v>0</v>
      </c>
      <c r="V791" s="9">
        <f>VLOOKUP($E791,'ALL-GTK-MI-MTS-MA'!$E$13:$CF$361,'ALL-GTK-MI-MTS-MA'!V$6,FALSE)</f>
        <v>0</v>
      </c>
      <c r="W791" s="9">
        <f>VLOOKUP($E791,'ALL-GTK-MI-MTS-MA'!$E$13:$CF$361,'ALL-GTK-MI-MTS-MA'!W$6,FALSE)</f>
        <v>0</v>
      </c>
      <c r="X791" s="9">
        <f>VLOOKUP($E791,'ALL-GTK-MI-MTS-MA'!$E$13:$CF$361,'ALL-GTK-MI-MTS-MA'!X$6,FALSE)</f>
        <v>0</v>
      </c>
      <c r="Y791" s="299">
        <f t="shared" si="441"/>
        <v>4</v>
      </c>
      <c r="Z791" s="299">
        <f t="shared" si="442"/>
        <v>3</v>
      </c>
      <c r="AA791" s="10">
        <f t="shared" si="443"/>
        <v>7</v>
      </c>
      <c r="AB791" s="44">
        <f t="shared" si="444"/>
        <v>5</v>
      </c>
      <c r="AC791" s="44">
        <f t="shared" si="445"/>
        <v>3</v>
      </c>
      <c r="AD791" s="11">
        <f t="shared" si="446"/>
        <v>8</v>
      </c>
      <c r="AE791" s="9">
        <f>VLOOKUP($E791,'ALL-GTK-MI-MTS-MA'!$E$13:$CF$361,'ALL-GTK-MI-MTS-MA'!AE$6,FALSE)</f>
        <v>3</v>
      </c>
      <c r="AF791" s="9">
        <f>VLOOKUP($E791,'ALL-GTK-MI-MTS-MA'!$E$13:$CF$361,'ALL-GTK-MI-MTS-MA'!AF$6,FALSE)</f>
        <v>3</v>
      </c>
      <c r="AG791" s="10">
        <f t="shared" si="447"/>
        <v>6</v>
      </c>
      <c r="AH791" s="9">
        <f>VLOOKUP($E791,'ALL-GTK-MI-MTS-MA'!$E$13:$CF$361,'ALL-GTK-MI-MTS-MA'!AH$6,FALSE)</f>
        <v>2</v>
      </c>
      <c r="AI791" s="9">
        <f>VLOOKUP($E791,'ALL-GTK-MI-MTS-MA'!$E$13:$CF$361,'ALL-GTK-MI-MTS-MA'!AI$6,FALSE)</f>
        <v>0</v>
      </c>
      <c r="AJ791" s="10">
        <f t="shared" si="448"/>
        <v>2</v>
      </c>
      <c r="AK791" s="44">
        <f t="shared" si="449"/>
        <v>5</v>
      </c>
      <c r="AL791" s="44">
        <f t="shared" si="450"/>
        <v>3</v>
      </c>
      <c r="AM791" s="11">
        <f t="shared" si="451"/>
        <v>8</v>
      </c>
      <c r="AN791" s="299">
        <v>0</v>
      </c>
      <c r="AO791" s="299">
        <v>0</v>
      </c>
      <c r="AP791" s="9">
        <f>VLOOKUP($E791,'ALL-GTK-MI-MTS-MA'!$E$13:$CF$361,'ALL-GTK-MI-MTS-MA'!AP$6,FALSE)</f>
        <v>0</v>
      </c>
      <c r="AQ791" s="9">
        <f>VLOOKUP($E791,'ALL-GTK-MI-MTS-MA'!$E$13:$CF$361,'ALL-GTK-MI-MTS-MA'!AQ$6,FALSE)</f>
        <v>0</v>
      </c>
      <c r="AR791" s="9">
        <f>VLOOKUP($E791,'ALL-GTK-MI-MTS-MA'!$E$13:$CF$361,'ALL-GTK-MI-MTS-MA'!AR$6,FALSE)</f>
        <v>0</v>
      </c>
      <c r="AS791" s="9">
        <f>VLOOKUP($E791,'ALL-GTK-MI-MTS-MA'!$E$13:$CF$361,'ALL-GTK-MI-MTS-MA'!AS$6,FALSE)</f>
        <v>0</v>
      </c>
      <c r="AT791" s="9">
        <f>VLOOKUP($E791,'ALL-GTK-MI-MTS-MA'!$E$13:$CF$361,'ALL-GTK-MI-MTS-MA'!AT$6,FALSE)</f>
        <v>0</v>
      </c>
      <c r="AU791" s="9">
        <f>VLOOKUP($E791,'ALL-GTK-MI-MTS-MA'!$E$13:$CF$361,'ALL-GTK-MI-MTS-MA'!AU$6,FALSE)</f>
        <v>0</v>
      </c>
      <c r="AV791" s="590">
        <f>VLOOKUP($E791,'ALL-GTK-MI-MTS-MA'!$E$13:$CF$361,'ALL-GTK-MI-MTS-MA'!AV$6,FALSE)</f>
        <v>0</v>
      </c>
      <c r="AW791" s="590">
        <f>VLOOKUP($E791,'ALL-GTK-MI-MTS-MA'!$E$13:$CF$361,'ALL-GTK-MI-MTS-MA'!AW$6,FALSE)</f>
        <v>0</v>
      </c>
      <c r="AX791" s="9">
        <f>VLOOKUP($E791,'ALL-GTK-MI-MTS-MA'!$E$13:$CF$361,'ALL-GTK-MI-MTS-MA'!AX$6,FALSE)</f>
        <v>5</v>
      </c>
      <c r="AY791" s="9">
        <f>VLOOKUP($E791,'ALL-GTK-MI-MTS-MA'!$E$13:$CF$361,'ALL-GTK-MI-MTS-MA'!AY$6,FALSE)</f>
        <v>3</v>
      </c>
      <c r="AZ791" s="9">
        <f>VLOOKUP($E791,'ALL-GTK-MI-MTS-MA'!$E$13:$CF$361,'ALL-GTK-MI-MTS-MA'!AZ$6,FALSE)</f>
        <v>0</v>
      </c>
      <c r="BA791" s="9">
        <f>VLOOKUP($E791,'ALL-GTK-MI-MTS-MA'!$E$13:$CF$361,'ALL-GTK-MI-MTS-MA'!BA$6,FALSE)</f>
        <v>0</v>
      </c>
      <c r="BB791" s="9">
        <f>VLOOKUP($E791,'ALL-GTK-MI-MTS-MA'!$E$13:$CF$361,'ALL-GTK-MI-MTS-MA'!BB$6,FALSE)</f>
        <v>0</v>
      </c>
      <c r="BC791" s="9">
        <f>VLOOKUP($E791,'ALL-GTK-MI-MTS-MA'!$E$13:$CF$361,'ALL-GTK-MI-MTS-MA'!BC$6,FALSE)</f>
        <v>0</v>
      </c>
      <c r="BD791" s="310">
        <f t="shared" si="452"/>
        <v>0</v>
      </c>
      <c r="BE791" s="310">
        <f t="shared" si="453"/>
        <v>0</v>
      </c>
      <c r="BF791" s="10">
        <f t="shared" si="454"/>
        <v>0</v>
      </c>
      <c r="BG791" s="311">
        <f t="shared" si="455"/>
        <v>5</v>
      </c>
      <c r="BH791" s="311">
        <f t="shared" si="456"/>
        <v>3</v>
      </c>
      <c r="BI791" s="10">
        <f t="shared" si="457"/>
        <v>8</v>
      </c>
      <c r="BJ791" s="44">
        <f t="shared" si="458"/>
        <v>5</v>
      </c>
      <c r="BK791" s="44">
        <f t="shared" si="459"/>
        <v>3</v>
      </c>
      <c r="BL791" s="11">
        <f t="shared" si="460"/>
        <v>8</v>
      </c>
      <c r="BM791" s="9">
        <f>VLOOKUP($E791,'ALL-GTK-MI-MTS-MA'!$E$13:$CF$361,'ALL-GTK-MI-MTS-MA'!BM$6,FALSE)</f>
        <v>0</v>
      </c>
      <c r="BN791" s="9">
        <f>VLOOKUP($E791,'ALL-GTK-MI-MTS-MA'!$E$13:$CF$361,'ALL-GTK-MI-MTS-MA'!BN$6,FALSE)</f>
        <v>0</v>
      </c>
      <c r="BO791" s="9">
        <f>VLOOKUP($E791,'ALL-GTK-MI-MTS-MA'!$E$13:$CF$361,'ALL-GTK-MI-MTS-MA'!BO$6,FALSE)</f>
        <v>0</v>
      </c>
      <c r="BP791" s="9">
        <f>VLOOKUP($E791,'ALL-GTK-MI-MTS-MA'!$E$13:$CF$361,'ALL-GTK-MI-MTS-MA'!BP$6,FALSE)</f>
        <v>0</v>
      </c>
      <c r="BQ791" s="9">
        <f>VLOOKUP($E791,'ALL-GTK-MI-MTS-MA'!$E$13:$CF$361,'ALL-GTK-MI-MTS-MA'!BQ$6,FALSE)</f>
        <v>0</v>
      </c>
      <c r="BR791" s="9">
        <f>VLOOKUP($E791,'ALL-GTK-MI-MTS-MA'!$E$13:$CF$361,'ALL-GTK-MI-MTS-MA'!BR$6,FALSE)</f>
        <v>0</v>
      </c>
      <c r="BS791" s="9">
        <f>VLOOKUP($E791,'ALL-GTK-MI-MTS-MA'!$E$13:$CF$361,'ALL-GTK-MI-MTS-MA'!BS$6,FALSE)</f>
        <v>0</v>
      </c>
      <c r="BT791" s="9">
        <f>VLOOKUP($E791,'ALL-GTK-MI-MTS-MA'!$E$13:$CF$361,'ALL-GTK-MI-MTS-MA'!BT$6,FALSE)</f>
        <v>0</v>
      </c>
      <c r="BU791" s="299">
        <f t="shared" si="461"/>
        <v>0</v>
      </c>
      <c r="BV791" s="299">
        <f t="shared" si="462"/>
        <v>0</v>
      </c>
      <c r="BW791" s="44">
        <f t="shared" si="463"/>
        <v>0</v>
      </c>
      <c r="BX791" s="44">
        <f t="shared" si="464"/>
        <v>0</v>
      </c>
      <c r="BY791" s="11">
        <f t="shared" si="465"/>
        <v>0</v>
      </c>
      <c r="BZ791" s="14">
        <f t="shared" si="466"/>
        <v>5</v>
      </c>
      <c r="CA791" s="14">
        <f t="shared" si="467"/>
        <v>3</v>
      </c>
      <c r="CB791" s="13">
        <f t="shared" si="468"/>
        <v>0</v>
      </c>
      <c r="CC791" s="13">
        <f t="shared" si="469"/>
        <v>0</v>
      </c>
      <c r="CD791" s="312">
        <f t="shared" si="470"/>
        <v>5</v>
      </c>
      <c r="CE791" s="312">
        <f t="shared" si="471"/>
        <v>3</v>
      </c>
      <c r="CF791" s="313">
        <f t="shared" si="472"/>
        <v>8</v>
      </c>
      <c r="CG791" s="302" t="str">
        <f t="shared" si="473"/>
        <v>OK</v>
      </c>
    </row>
    <row r="792" spans="1:85" ht="14.25" x14ac:dyDescent="0.25">
      <c r="A792" s="6">
        <v>780</v>
      </c>
      <c r="B792" s="495">
        <v>110</v>
      </c>
      <c r="C792" s="495" t="s">
        <v>265</v>
      </c>
      <c r="D792" s="496" t="s">
        <v>20</v>
      </c>
      <c r="E792" s="626">
        <v>60712671</v>
      </c>
      <c r="F792" s="627" t="s">
        <v>892</v>
      </c>
      <c r="G792" s="624" t="s">
        <v>53</v>
      </c>
      <c r="H792" s="9">
        <f>VLOOKUP($E792,'ALL-GTK-MI-MTS-MA'!$E$13:$CF$361,'ALL-GTK-MI-MTS-MA'!H$6,FALSE)</f>
        <v>0</v>
      </c>
      <c r="I792" s="9">
        <f>VLOOKUP($E792,'ALL-GTK-MI-MTS-MA'!$E$13:$CF$361,'ALL-GTK-MI-MTS-MA'!I$6,FALSE)</f>
        <v>0</v>
      </c>
      <c r="J792" s="9">
        <f>VLOOKUP($E792,'ALL-GTK-MI-MTS-MA'!$E$13:$CF$361,'ALL-GTK-MI-MTS-MA'!J$6,FALSE)</f>
        <v>0</v>
      </c>
      <c r="K792" s="9">
        <f>VLOOKUP($E792,'ALL-GTK-MI-MTS-MA'!$E$13:$CF$361,'ALL-GTK-MI-MTS-MA'!K$6,FALSE)</f>
        <v>0</v>
      </c>
      <c r="L792" s="9">
        <f>VLOOKUP($E792,'ALL-GTK-MI-MTS-MA'!$E$13:$CF$361,'ALL-GTK-MI-MTS-MA'!L$6,FALSE)</f>
        <v>0</v>
      </c>
      <c r="M792" s="9">
        <f>VLOOKUP($E792,'ALL-GTK-MI-MTS-MA'!$E$13:$CF$361,'ALL-GTK-MI-MTS-MA'!M$6,FALSE)</f>
        <v>0</v>
      </c>
      <c r="N792" s="9">
        <f>VLOOKUP($E792,'ALL-GTK-MI-MTS-MA'!$E$13:$CF$361,'ALL-GTK-MI-MTS-MA'!N$6,FALSE)</f>
        <v>0</v>
      </c>
      <c r="O792" s="9">
        <f>VLOOKUP($E792,'ALL-GTK-MI-MTS-MA'!$E$13:$CF$361,'ALL-GTK-MI-MTS-MA'!O$6,FALSE)</f>
        <v>0</v>
      </c>
      <c r="P792" s="299">
        <f t="shared" si="438"/>
        <v>0</v>
      </c>
      <c r="Q792" s="299">
        <f t="shared" si="439"/>
        <v>0</v>
      </c>
      <c r="R792" s="300">
        <f t="shared" si="440"/>
        <v>0</v>
      </c>
      <c r="S792" s="9">
        <f>VLOOKUP($E792,'ALL-GTK-MI-MTS-MA'!$E$13:$CF$361,'ALL-GTK-MI-MTS-MA'!S$6,FALSE)</f>
        <v>4</v>
      </c>
      <c r="T792" s="9">
        <f>VLOOKUP($E792,'ALL-GTK-MI-MTS-MA'!$E$13:$CF$361,'ALL-GTK-MI-MTS-MA'!T$6,FALSE)</f>
        <v>6</v>
      </c>
      <c r="U792" s="9">
        <f>VLOOKUP($E792,'ALL-GTK-MI-MTS-MA'!$E$13:$CF$361,'ALL-GTK-MI-MTS-MA'!U$6,FALSE)</f>
        <v>0</v>
      </c>
      <c r="V792" s="9">
        <f>VLOOKUP($E792,'ALL-GTK-MI-MTS-MA'!$E$13:$CF$361,'ALL-GTK-MI-MTS-MA'!V$6,FALSE)</f>
        <v>0</v>
      </c>
      <c r="W792" s="9">
        <f>VLOOKUP($E792,'ALL-GTK-MI-MTS-MA'!$E$13:$CF$361,'ALL-GTK-MI-MTS-MA'!W$6,FALSE)</f>
        <v>0</v>
      </c>
      <c r="X792" s="9">
        <f>VLOOKUP($E792,'ALL-GTK-MI-MTS-MA'!$E$13:$CF$361,'ALL-GTK-MI-MTS-MA'!X$6,FALSE)</f>
        <v>0</v>
      </c>
      <c r="Y792" s="299">
        <f t="shared" si="441"/>
        <v>4</v>
      </c>
      <c r="Z792" s="299">
        <f t="shared" si="442"/>
        <v>6</v>
      </c>
      <c r="AA792" s="10">
        <f t="shared" si="443"/>
        <v>10</v>
      </c>
      <c r="AB792" s="44">
        <f t="shared" si="444"/>
        <v>4</v>
      </c>
      <c r="AC792" s="44">
        <f t="shared" si="445"/>
        <v>6</v>
      </c>
      <c r="AD792" s="11">
        <f t="shared" si="446"/>
        <v>10</v>
      </c>
      <c r="AE792" s="9">
        <f>VLOOKUP($E792,'ALL-GTK-MI-MTS-MA'!$E$13:$CF$361,'ALL-GTK-MI-MTS-MA'!AE$6,FALSE)</f>
        <v>4</v>
      </c>
      <c r="AF792" s="9">
        <f>VLOOKUP($E792,'ALL-GTK-MI-MTS-MA'!$E$13:$CF$361,'ALL-GTK-MI-MTS-MA'!AF$6,FALSE)</f>
        <v>4</v>
      </c>
      <c r="AG792" s="10">
        <f t="shared" si="447"/>
        <v>8</v>
      </c>
      <c r="AH792" s="9">
        <f>VLOOKUP($E792,'ALL-GTK-MI-MTS-MA'!$E$13:$CF$361,'ALL-GTK-MI-MTS-MA'!AH$6,FALSE)</f>
        <v>0</v>
      </c>
      <c r="AI792" s="9">
        <f>VLOOKUP($E792,'ALL-GTK-MI-MTS-MA'!$E$13:$CF$361,'ALL-GTK-MI-MTS-MA'!AI$6,FALSE)</f>
        <v>2</v>
      </c>
      <c r="AJ792" s="10">
        <f t="shared" si="448"/>
        <v>2</v>
      </c>
      <c r="AK792" s="44">
        <f t="shared" si="449"/>
        <v>4</v>
      </c>
      <c r="AL792" s="44">
        <f t="shared" si="450"/>
        <v>6</v>
      </c>
      <c r="AM792" s="11">
        <f t="shared" si="451"/>
        <v>10</v>
      </c>
      <c r="AN792" s="299">
        <v>0</v>
      </c>
      <c r="AO792" s="299">
        <v>0</v>
      </c>
      <c r="AP792" s="9">
        <f>VLOOKUP($E792,'ALL-GTK-MI-MTS-MA'!$E$13:$CF$361,'ALL-GTK-MI-MTS-MA'!AP$6,FALSE)</f>
        <v>0</v>
      </c>
      <c r="AQ792" s="9">
        <f>VLOOKUP($E792,'ALL-GTK-MI-MTS-MA'!$E$13:$CF$361,'ALL-GTK-MI-MTS-MA'!AQ$6,FALSE)</f>
        <v>0</v>
      </c>
      <c r="AR792" s="9">
        <f>VLOOKUP($E792,'ALL-GTK-MI-MTS-MA'!$E$13:$CF$361,'ALL-GTK-MI-MTS-MA'!AR$6,FALSE)</f>
        <v>0</v>
      </c>
      <c r="AS792" s="9">
        <f>VLOOKUP($E792,'ALL-GTK-MI-MTS-MA'!$E$13:$CF$361,'ALL-GTK-MI-MTS-MA'!AS$6,FALSE)</f>
        <v>0</v>
      </c>
      <c r="AT792" s="9">
        <f>VLOOKUP($E792,'ALL-GTK-MI-MTS-MA'!$E$13:$CF$361,'ALL-GTK-MI-MTS-MA'!AT$6,FALSE)</f>
        <v>0</v>
      </c>
      <c r="AU792" s="9">
        <f>VLOOKUP($E792,'ALL-GTK-MI-MTS-MA'!$E$13:$CF$361,'ALL-GTK-MI-MTS-MA'!AU$6,FALSE)</f>
        <v>1</v>
      </c>
      <c r="AV792" s="590">
        <f>VLOOKUP($E792,'ALL-GTK-MI-MTS-MA'!$E$13:$CF$361,'ALL-GTK-MI-MTS-MA'!AV$6,FALSE)</f>
        <v>0</v>
      </c>
      <c r="AW792" s="590">
        <f>VLOOKUP($E792,'ALL-GTK-MI-MTS-MA'!$E$13:$CF$361,'ALL-GTK-MI-MTS-MA'!AW$6,FALSE)</f>
        <v>0</v>
      </c>
      <c r="AX792" s="9">
        <f>VLOOKUP($E792,'ALL-GTK-MI-MTS-MA'!$E$13:$CF$361,'ALL-GTK-MI-MTS-MA'!AX$6,FALSE)</f>
        <v>4</v>
      </c>
      <c r="AY792" s="9">
        <f>VLOOKUP($E792,'ALL-GTK-MI-MTS-MA'!$E$13:$CF$361,'ALL-GTK-MI-MTS-MA'!AY$6,FALSE)</f>
        <v>5</v>
      </c>
      <c r="AZ792" s="9">
        <f>VLOOKUP($E792,'ALL-GTK-MI-MTS-MA'!$E$13:$CF$361,'ALL-GTK-MI-MTS-MA'!AZ$6,FALSE)</f>
        <v>0</v>
      </c>
      <c r="BA792" s="9">
        <f>VLOOKUP($E792,'ALL-GTK-MI-MTS-MA'!$E$13:$CF$361,'ALL-GTK-MI-MTS-MA'!BA$6,FALSE)</f>
        <v>0</v>
      </c>
      <c r="BB792" s="9">
        <f>VLOOKUP($E792,'ALL-GTK-MI-MTS-MA'!$E$13:$CF$361,'ALL-GTK-MI-MTS-MA'!BB$6,FALSE)</f>
        <v>0</v>
      </c>
      <c r="BC792" s="9">
        <f>VLOOKUP($E792,'ALL-GTK-MI-MTS-MA'!$E$13:$CF$361,'ALL-GTK-MI-MTS-MA'!BC$6,FALSE)</f>
        <v>0</v>
      </c>
      <c r="BD792" s="310">
        <f t="shared" si="452"/>
        <v>0</v>
      </c>
      <c r="BE792" s="310">
        <f t="shared" si="453"/>
        <v>1</v>
      </c>
      <c r="BF792" s="10">
        <f t="shared" si="454"/>
        <v>1</v>
      </c>
      <c r="BG792" s="311">
        <f t="shared" si="455"/>
        <v>4</v>
      </c>
      <c r="BH792" s="311">
        <f t="shared" si="456"/>
        <v>5</v>
      </c>
      <c r="BI792" s="10">
        <f t="shared" si="457"/>
        <v>9</v>
      </c>
      <c r="BJ792" s="44">
        <f t="shared" si="458"/>
        <v>4</v>
      </c>
      <c r="BK792" s="44">
        <f t="shared" si="459"/>
        <v>6</v>
      </c>
      <c r="BL792" s="11">
        <f t="shared" si="460"/>
        <v>10</v>
      </c>
      <c r="BM792" s="9">
        <f>VLOOKUP($E792,'ALL-GTK-MI-MTS-MA'!$E$13:$CF$361,'ALL-GTK-MI-MTS-MA'!BM$6,FALSE)</f>
        <v>0</v>
      </c>
      <c r="BN792" s="9">
        <f>VLOOKUP($E792,'ALL-GTK-MI-MTS-MA'!$E$13:$CF$361,'ALL-GTK-MI-MTS-MA'!BN$6,FALSE)</f>
        <v>0</v>
      </c>
      <c r="BO792" s="9">
        <f>VLOOKUP($E792,'ALL-GTK-MI-MTS-MA'!$E$13:$CF$361,'ALL-GTK-MI-MTS-MA'!BO$6,FALSE)</f>
        <v>0</v>
      </c>
      <c r="BP792" s="9">
        <f>VLOOKUP($E792,'ALL-GTK-MI-MTS-MA'!$E$13:$CF$361,'ALL-GTK-MI-MTS-MA'!BP$6,FALSE)</f>
        <v>0</v>
      </c>
      <c r="BQ792" s="9">
        <f>VLOOKUP($E792,'ALL-GTK-MI-MTS-MA'!$E$13:$CF$361,'ALL-GTK-MI-MTS-MA'!BQ$6,FALSE)</f>
        <v>0</v>
      </c>
      <c r="BR792" s="9">
        <f>VLOOKUP($E792,'ALL-GTK-MI-MTS-MA'!$E$13:$CF$361,'ALL-GTK-MI-MTS-MA'!BR$6,FALSE)</f>
        <v>0</v>
      </c>
      <c r="BS792" s="9">
        <f>VLOOKUP($E792,'ALL-GTK-MI-MTS-MA'!$E$13:$CF$361,'ALL-GTK-MI-MTS-MA'!BS$6,FALSE)</f>
        <v>0</v>
      </c>
      <c r="BT792" s="9">
        <f>VLOOKUP($E792,'ALL-GTK-MI-MTS-MA'!$E$13:$CF$361,'ALL-GTK-MI-MTS-MA'!BT$6,FALSE)</f>
        <v>0</v>
      </c>
      <c r="BU792" s="299">
        <f t="shared" si="461"/>
        <v>0</v>
      </c>
      <c r="BV792" s="299">
        <f t="shared" si="462"/>
        <v>0</v>
      </c>
      <c r="BW792" s="44">
        <f t="shared" si="463"/>
        <v>0</v>
      </c>
      <c r="BX792" s="44">
        <f t="shared" si="464"/>
        <v>0</v>
      </c>
      <c r="BY792" s="11">
        <f t="shared" si="465"/>
        <v>0</v>
      </c>
      <c r="BZ792" s="14">
        <f t="shared" si="466"/>
        <v>4</v>
      </c>
      <c r="CA792" s="14">
        <f t="shared" si="467"/>
        <v>6</v>
      </c>
      <c r="CB792" s="13">
        <f t="shared" si="468"/>
        <v>0</v>
      </c>
      <c r="CC792" s="13">
        <f t="shared" si="469"/>
        <v>0</v>
      </c>
      <c r="CD792" s="312">
        <f t="shared" si="470"/>
        <v>4</v>
      </c>
      <c r="CE792" s="312">
        <f t="shared" si="471"/>
        <v>6</v>
      </c>
      <c r="CF792" s="313">
        <f t="shared" si="472"/>
        <v>10</v>
      </c>
      <c r="CG792" s="302" t="str">
        <f t="shared" si="473"/>
        <v>OK</v>
      </c>
    </row>
    <row r="793" spans="1:85" ht="14.25" x14ac:dyDescent="0.25">
      <c r="A793" s="6">
        <v>781</v>
      </c>
      <c r="B793" s="495">
        <v>111</v>
      </c>
      <c r="C793" s="495" t="s">
        <v>265</v>
      </c>
      <c r="D793" s="496" t="s">
        <v>23</v>
      </c>
      <c r="E793" s="626">
        <v>60712657</v>
      </c>
      <c r="F793" s="627" t="s">
        <v>904</v>
      </c>
      <c r="G793" s="624" t="s">
        <v>53</v>
      </c>
      <c r="H793" s="9">
        <f>VLOOKUP($E793,'ALL-GTK-MI-MTS-MA'!$E$13:$CF$361,'ALL-GTK-MI-MTS-MA'!H$6,FALSE)</f>
        <v>0</v>
      </c>
      <c r="I793" s="9">
        <f>VLOOKUP($E793,'ALL-GTK-MI-MTS-MA'!$E$13:$CF$361,'ALL-GTK-MI-MTS-MA'!I$6,FALSE)</f>
        <v>0</v>
      </c>
      <c r="J793" s="9">
        <f>VLOOKUP($E793,'ALL-GTK-MI-MTS-MA'!$E$13:$CF$361,'ALL-GTK-MI-MTS-MA'!J$6,FALSE)</f>
        <v>0</v>
      </c>
      <c r="K793" s="9">
        <f>VLOOKUP($E793,'ALL-GTK-MI-MTS-MA'!$E$13:$CF$361,'ALL-GTK-MI-MTS-MA'!K$6,FALSE)</f>
        <v>0</v>
      </c>
      <c r="L793" s="9">
        <f>VLOOKUP($E793,'ALL-GTK-MI-MTS-MA'!$E$13:$CF$361,'ALL-GTK-MI-MTS-MA'!L$6,FALSE)</f>
        <v>0</v>
      </c>
      <c r="M793" s="9">
        <f>VLOOKUP($E793,'ALL-GTK-MI-MTS-MA'!$E$13:$CF$361,'ALL-GTK-MI-MTS-MA'!M$6,FALSE)</f>
        <v>0</v>
      </c>
      <c r="N793" s="9">
        <f>VLOOKUP($E793,'ALL-GTK-MI-MTS-MA'!$E$13:$CF$361,'ALL-GTK-MI-MTS-MA'!N$6,FALSE)</f>
        <v>1</v>
      </c>
      <c r="O793" s="9">
        <f>VLOOKUP($E793,'ALL-GTK-MI-MTS-MA'!$E$13:$CF$361,'ALL-GTK-MI-MTS-MA'!O$6,FALSE)</f>
        <v>0</v>
      </c>
      <c r="P793" s="299">
        <f t="shared" si="438"/>
        <v>1</v>
      </c>
      <c r="Q793" s="299">
        <f t="shared" si="439"/>
        <v>0</v>
      </c>
      <c r="R793" s="300">
        <f t="shared" si="440"/>
        <v>1</v>
      </c>
      <c r="S793" s="9">
        <f>VLOOKUP($E793,'ALL-GTK-MI-MTS-MA'!$E$13:$CF$361,'ALL-GTK-MI-MTS-MA'!S$6,FALSE)</f>
        <v>5</v>
      </c>
      <c r="T793" s="9">
        <f>VLOOKUP($E793,'ALL-GTK-MI-MTS-MA'!$E$13:$CF$361,'ALL-GTK-MI-MTS-MA'!T$6,FALSE)</f>
        <v>4</v>
      </c>
      <c r="U793" s="9">
        <f>VLOOKUP($E793,'ALL-GTK-MI-MTS-MA'!$E$13:$CF$361,'ALL-GTK-MI-MTS-MA'!U$6,FALSE)</f>
        <v>0</v>
      </c>
      <c r="V793" s="9">
        <f>VLOOKUP($E793,'ALL-GTK-MI-MTS-MA'!$E$13:$CF$361,'ALL-GTK-MI-MTS-MA'!V$6,FALSE)</f>
        <v>0</v>
      </c>
      <c r="W793" s="9">
        <f>VLOOKUP($E793,'ALL-GTK-MI-MTS-MA'!$E$13:$CF$361,'ALL-GTK-MI-MTS-MA'!W$6,FALSE)</f>
        <v>0</v>
      </c>
      <c r="X793" s="9">
        <f>VLOOKUP($E793,'ALL-GTK-MI-MTS-MA'!$E$13:$CF$361,'ALL-GTK-MI-MTS-MA'!X$6,FALSE)</f>
        <v>0</v>
      </c>
      <c r="Y793" s="299">
        <f t="shared" si="441"/>
        <v>5</v>
      </c>
      <c r="Z793" s="299">
        <f t="shared" si="442"/>
        <v>4</v>
      </c>
      <c r="AA793" s="10">
        <f t="shared" si="443"/>
        <v>9</v>
      </c>
      <c r="AB793" s="44">
        <f t="shared" si="444"/>
        <v>6</v>
      </c>
      <c r="AC793" s="44">
        <f t="shared" si="445"/>
        <v>4</v>
      </c>
      <c r="AD793" s="11">
        <f t="shared" si="446"/>
        <v>10</v>
      </c>
      <c r="AE793" s="9">
        <f>VLOOKUP($E793,'ALL-GTK-MI-MTS-MA'!$E$13:$CF$361,'ALL-GTK-MI-MTS-MA'!AE$6,FALSE)</f>
        <v>4</v>
      </c>
      <c r="AF793" s="9">
        <f>VLOOKUP($E793,'ALL-GTK-MI-MTS-MA'!$E$13:$CF$361,'ALL-GTK-MI-MTS-MA'!AF$6,FALSE)</f>
        <v>2</v>
      </c>
      <c r="AG793" s="10">
        <f t="shared" si="447"/>
        <v>6</v>
      </c>
      <c r="AH793" s="9">
        <f>VLOOKUP($E793,'ALL-GTK-MI-MTS-MA'!$E$13:$CF$361,'ALL-GTK-MI-MTS-MA'!AH$6,FALSE)</f>
        <v>2</v>
      </c>
      <c r="AI793" s="9">
        <f>VLOOKUP($E793,'ALL-GTK-MI-MTS-MA'!$E$13:$CF$361,'ALL-GTK-MI-MTS-MA'!AI$6,FALSE)</f>
        <v>2</v>
      </c>
      <c r="AJ793" s="10">
        <f t="shared" si="448"/>
        <v>4</v>
      </c>
      <c r="AK793" s="44">
        <f t="shared" si="449"/>
        <v>6</v>
      </c>
      <c r="AL793" s="44">
        <f t="shared" si="450"/>
        <v>4</v>
      </c>
      <c r="AM793" s="11">
        <f t="shared" si="451"/>
        <v>10</v>
      </c>
      <c r="AN793" s="299">
        <v>0</v>
      </c>
      <c r="AO793" s="299">
        <v>0</v>
      </c>
      <c r="AP793" s="9">
        <f>VLOOKUP($E793,'ALL-GTK-MI-MTS-MA'!$E$13:$CF$361,'ALL-GTK-MI-MTS-MA'!AP$6,FALSE)</f>
        <v>0</v>
      </c>
      <c r="AQ793" s="9">
        <f>VLOOKUP($E793,'ALL-GTK-MI-MTS-MA'!$E$13:$CF$361,'ALL-GTK-MI-MTS-MA'!AQ$6,FALSE)</f>
        <v>0</v>
      </c>
      <c r="AR793" s="9">
        <f>VLOOKUP($E793,'ALL-GTK-MI-MTS-MA'!$E$13:$CF$361,'ALL-GTK-MI-MTS-MA'!AR$6,FALSE)</f>
        <v>0</v>
      </c>
      <c r="AS793" s="9">
        <f>VLOOKUP($E793,'ALL-GTK-MI-MTS-MA'!$E$13:$CF$361,'ALL-GTK-MI-MTS-MA'!AS$6,FALSE)</f>
        <v>0</v>
      </c>
      <c r="AT793" s="9">
        <f>VLOOKUP($E793,'ALL-GTK-MI-MTS-MA'!$E$13:$CF$361,'ALL-GTK-MI-MTS-MA'!AT$6,FALSE)</f>
        <v>0</v>
      </c>
      <c r="AU793" s="9">
        <f>VLOOKUP($E793,'ALL-GTK-MI-MTS-MA'!$E$13:$CF$361,'ALL-GTK-MI-MTS-MA'!AU$6,FALSE)</f>
        <v>0</v>
      </c>
      <c r="AV793" s="590">
        <f>VLOOKUP($E793,'ALL-GTK-MI-MTS-MA'!$E$13:$CF$361,'ALL-GTK-MI-MTS-MA'!AV$6,FALSE)</f>
        <v>0</v>
      </c>
      <c r="AW793" s="590">
        <f>VLOOKUP($E793,'ALL-GTK-MI-MTS-MA'!$E$13:$CF$361,'ALL-GTK-MI-MTS-MA'!AW$6,FALSE)</f>
        <v>0</v>
      </c>
      <c r="AX793" s="9">
        <f>VLOOKUP($E793,'ALL-GTK-MI-MTS-MA'!$E$13:$CF$361,'ALL-GTK-MI-MTS-MA'!AX$6,FALSE)</f>
        <v>6</v>
      </c>
      <c r="AY793" s="9">
        <f>VLOOKUP($E793,'ALL-GTK-MI-MTS-MA'!$E$13:$CF$361,'ALL-GTK-MI-MTS-MA'!AY$6,FALSE)</f>
        <v>4</v>
      </c>
      <c r="AZ793" s="9">
        <f>VLOOKUP($E793,'ALL-GTK-MI-MTS-MA'!$E$13:$CF$361,'ALL-GTK-MI-MTS-MA'!AZ$6,FALSE)</f>
        <v>0</v>
      </c>
      <c r="BA793" s="9">
        <f>VLOOKUP($E793,'ALL-GTK-MI-MTS-MA'!$E$13:$CF$361,'ALL-GTK-MI-MTS-MA'!BA$6,FALSE)</f>
        <v>0</v>
      </c>
      <c r="BB793" s="9">
        <f>VLOOKUP($E793,'ALL-GTK-MI-MTS-MA'!$E$13:$CF$361,'ALL-GTK-MI-MTS-MA'!BB$6,FALSE)</f>
        <v>0</v>
      </c>
      <c r="BC793" s="9">
        <f>VLOOKUP($E793,'ALL-GTK-MI-MTS-MA'!$E$13:$CF$361,'ALL-GTK-MI-MTS-MA'!BC$6,FALSE)</f>
        <v>0</v>
      </c>
      <c r="BD793" s="310">
        <f t="shared" si="452"/>
        <v>0</v>
      </c>
      <c r="BE793" s="310">
        <f t="shared" si="453"/>
        <v>0</v>
      </c>
      <c r="BF793" s="10">
        <f t="shared" si="454"/>
        <v>0</v>
      </c>
      <c r="BG793" s="311">
        <f t="shared" si="455"/>
        <v>6</v>
      </c>
      <c r="BH793" s="311">
        <f t="shared" si="456"/>
        <v>4</v>
      </c>
      <c r="BI793" s="10">
        <f t="shared" si="457"/>
        <v>10</v>
      </c>
      <c r="BJ793" s="44">
        <f t="shared" si="458"/>
        <v>6</v>
      </c>
      <c r="BK793" s="44">
        <f t="shared" si="459"/>
        <v>4</v>
      </c>
      <c r="BL793" s="11">
        <f t="shared" si="460"/>
        <v>10</v>
      </c>
      <c r="BM793" s="9">
        <f>VLOOKUP($E793,'ALL-GTK-MI-MTS-MA'!$E$13:$CF$361,'ALL-GTK-MI-MTS-MA'!BM$6,FALSE)</f>
        <v>0</v>
      </c>
      <c r="BN793" s="9">
        <f>VLOOKUP($E793,'ALL-GTK-MI-MTS-MA'!$E$13:$CF$361,'ALL-GTK-MI-MTS-MA'!BN$6,FALSE)</f>
        <v>0</v>
      </c>
      <c r="BO793" s="9">
        <f>VLOOKUP($E793,'ALL-GTK-MI-MTS-MA'!$E$13:$CF$361,'ALL-GTK-MI-MTS-MA'!BO$6,FALSE)</f>
        <v>2</v>
      </c>
      <c r="BP793" s="9">
        <f>VLOOKUP($E793,'ALL-GTK-MI-MTS-MA'!$E$13:$CF$361,'ALL-GTK-MI-MTS-MA'!BP$6,FALSE)</f>
        <v>1</v>
      </c>
      <c r="BQ793" s="9">
        <f>VLOOKUP($E793,'ALL-GTK-MI-MTS-MA'!$E$13:$CF$361,'ALL-GTK-MI-MTS-MA'!BQ$6,FALSE)</f>
        <v>0</v>
      </c>
      <c r="BR793" s="9">
        <f>VLOOKUP($E793,'ALL-GTK-MI-MTS-MA'!$E$13:$CF$361,'ALL-GTK-MI-MTS-MA'!BR$6,FALSE)</f>
        <v>0</v>
      </c>
      <c r="BS793" s="9">
        <f>VLOOKUP($E793,'ALL-GTK-MI-MTS-MA'!$E$13:$CF$361,'ALL-GTK-MI-MTS-MA'!BS$6,FALSE)</f>
        <v>0</v>
      </c>
      <c r="BT793" s="9">
        <f>VLOOKUP($E793,'ALL-GTK-MI-MTS-MA'!$E$13:$CF$361,'ALL-GTK-MI-MTS-MA'!BT$6,FALSE)</f>
        <v>0</v>
      </c>
      <c r="BU793" s="299">
        <f t="shared" si="461"/>
        <v>2</v>
      </c>
      <c r="BV793" s="299">
        <f t="shared" si="462"/>
        <v>1</v>
      </c>
      <c r="BW793" s="44">
        <f t="shared" si="463"/>
        <v>2</v>
      </c>
      <c r="BX793" s="44">
        <f t="shared" si="464"/>
        <v>1</v>
      </c>
      <c r="BY793" s="11">
        <f t="shared" si="465"/>
        <v>3</v>
      </c>
      <c r="BZ793" s="14">
        <f t="shared" si="466"/>
        <v>6</v>
      </c>
      <c r="CA793" s="14">
        <f t="shared" si="467"/>
        <v>4</v>
      </c>
      <c r="CB793" s="13">
        <f t="shared" si="468"/>
        <v>2</v>
      </c>
      <c r="CC793" s="13">
        <f t="shared" si="469"/>
        <v>1</v>
      </c>
      <c r="CD793" s="312">
        <f t="shared" si="470"/>
        <v>8</v>
      </c>
      <c r="CE793" s="312">
        <f t="shared" si="471"/>
        <v>5</v>
      </c>
      <c r="CF793" s="313">
        <f t="shared" si="472"/>
        <v>13</v>
      </c>
      <c r="CG793" s="302" t="str">
        <f t="shared" si="473"/>
        <v>OK</v>
      </c>
    </row>
    <row r="794" spans="1:85" ht="14.25" x14ac:dyDescent="0.25">
      <c r="A794" s="6">
        <v>782</v>
      </c>
      <c r="B794" s="495">
        <v>112</v>
      </c>
      <c r="C794" s="495" t="s">
        <v>265</v>
      </c>
      <c r="D794" s="496" t="s">
        <v>31</v>
      </c>
      <c r="E794" s="626">
        <v>60712731</v>
      </c>
      <c r="F794" s="627" t="s">
        <v>905</v>
      </c>
      <c r="G794" s="624" t="s">
        <v>53</v>
      </c>
      <c r="H794" s="9">
        <f>VLOOKUP($E794,'ALL-GTK-MI-MTS-MA'!$E$13:$CF$361,'ALL-GTK-MI-MTS-MA'!H$6,FALSE)</f>
        <v>0</v>
      </c>
      <c r="I794" s="9">
        <f>VLOOKUP($E794,'ALL-GTK-MI-MTS-MA'!$E$13:$CF$361,'ALL-GTK-MI-MTS-MA'!I$6,FALSE)</f>
        <v>0</v>
      </c>
      <c r="J794" s="9">
        <f>VLOOKUP($E794,'ALL-GTK-MI-MTS-MA'!$E$13:$CF$361,'ALL-GTK-MI-MTS-MA'!J$6,FALSE)</f>
        <v>0</v>
      </c>
      <c r="K794" s="9">
        <f>VLOOKUP($E794,'ALL-GTK-MI-MTS-MA'!$E$13:$CF$361,'ALL-GTK-MI-MTS-MA'!K$6,FALSE)</f>
        <v>0</v>
      </c>
      <c r="L794" s="9">
        <f>VLOOKUP($E794,'ALL-GTK-MI-MTS-MA'!$E$13:$CF$361,'ALL-GTK-MI-MTS-MA'!L$6,FALSE)</f>
        <v>0</v>
      </c>
      <c r="M794" s="9">
        <f>VLOOKUP($E794,'ALL-GTK-MI-MTS-MA'!$E$13:$CF$361,'ALL-GTK-MI-MTS-MA'!M$6,FALSE)</f>
        <v>0</v>
      </c>
      <c r="N794" s="9">
        <f>VLOOKUP($E794,'ALL-GTK-MI-MTS-MA'!$E$13:$CF$361,'ALL-GTK-MI-MTS-MA'!N$6,FALSE)</f>
        <v>1</v>
      </c>
      <c r="O794" s="9">
        <f>VLOOKUP($E794,'ALL-GTK-MI-MTS-MA'!$E$13:$CF$361,'ALL-GTK-MI-MTS-MA'!O$6,FALSE)</f>
        <v>0</v>
      </c>
      <c r="P794" s="299">
        <f t="shared" si="438"/>
        <v>1</v>
      </c>
      <c r="Q794" s="299">
        <f t="shared" si="439"/>
        <v>0</v>
      </c>
      <c r="R794" s="300">
        <f t="shared" si="440"/>
        <v>1</v>
      </c>
      <c r="S794" s="9">
        <f>VLOOKUP($E794,'ALL-GTK-MI-MTS-MA'!$E$13:$CF$361,'ALL-GTK-MI-MTS-MA'!S$6,FALSE)</f>
        <v>4</v>
      </c>
      <c r="T794" s="9">
        <f>VLOOKUP($E794,'ALL-GTK-MI-MTS-MA'!$E$13:$CF$361,'ALL-GTK-MI-MTS-MA'!T$6,FALSE)</f>
        <v>3</v>
      </c>
      <c r="U794" s="9">
        <f>VLOOKUP($E794,'ALL-GTK-MI-MTS-MA'!$E$13:$CF$361,'ALL-GTK-MI-MTS-MA'!U$6,FALSE)</f>
        <v>0</v>
      </c>
      <c r="V794" s="9">
        <f>VLOOKUP($E794,'ALL-GTK-MI-MTS-MA'!$E$13:$CF$361,'ALL-GTK-MI-MTS-MA'!V$6,FALSE)</f>
        <v>0</v>
      </c>
      <c r="W794" s="9">
        <f>VLOOKUP($E794,'ALL-GTK-MI-MTS-MA'!$E$13:$CF$361,'ALL-GTK-MI-MTS-MA'!W$6,FALSE)</f>
        <v>0</v>
      </c>
      <c r="X794" s="9">
        <f>VLOOKUP($E794,'ALL-GTK-MI-MTS-MA'!$E$13:$CF$361,'ALL-GTK-MI-MTS-MA'!X$6,FALSE)</f>
        <v>0</v>
      </c>
      <c r="Y794" s="299">
        <f t="shared" si="441"/>
        <v>4</v>
      </c>
      <c r="Z794" s="299">
        <f t="shared" si="442"/>
        <v>3</v>
      </c>
      <c r="AA794" s="10">
        <f t="shared" si="443"/>
        <v>7</v>
      </c>
      <c r="AB794" s="44">
        <f t="shared" si="444"/>
        <v>5</v>
      </c>
      <c r="AC794" s="44">
        <f t="shared" si="445"/>
        <v>3</v>
      </c>
      <c r="AD794" s="11">
        <f t="shared" si="446"/>
        <v>8</v>
      </c>
      <c r="AE794" s="9">
        <f>VLOOKUP($E794,'ALL-GTK-MI-MTS-MA'!$E$13:$CF$361,'ALL-GTK-MI-MTS-MA'!AE$6,FALSE)</f>
        <v>1</v>
      </c>
      <c r="AF794" s="9">
        <f>VLOOKUP($E794,'ALL-GTK-MI-MTS-MA'!$E$13:$CF$361,'ALL-GTK-MI-MTS-MA'!AF$6,FALSE)</f>
        <v>1</v>
      </c>
      <c r="AG794" s="10">
        <f t="shared" si="447"/>
        <v>2</v>
      </c>
      <c r="AH794" s="9">
        <f>VLOOKUP($E794,'ALL-GTK-MI-MTS-MA'!$E$13:$CF$361,'ALL-GTK-MI-MTS-MA'!AH$6,FALSE)</f>
        <v>4</v>
      </c>
      <c r="AI794" s="9">
        <f>VLOOKUP($E794,'ALL-GTK-MI-MTS-MA'!$E$13:$CF$361,'ALL-GTK-MI-MTS-MA'!AI$6,FALSE)</f>
        <v>2</v>
      </c>
      <c r="AJ794" s="10">
        <f t="shared" si="448"/>
        <v>6</v>
      </c>
      <c r="AK794" s="44">
        <f t="shared" si="449"/>
        <v>5</v>
      </c>
      <c r="AL794" s="44">
        <f t="shared" si="450"/>
        <v>3</v>
      </c>
      <c r="AM794" s="11">
        <f t="shared" si="451"/>
        <v>8</v>
      </c>
      <c r="AN794" s="299">
        <v>0</v>
      </c>
      <c r="AO794" s="299">
        <v>0</v>
      </c>
      <c r="AP794" s="9">
        <f>VLOOKUP($E794,'ALL-GTK-MI-MTS-MA'!$E$13:$CF$361,'ALL-GTK-MI-MTS-MA'!AP$6,FALSE)</f>
        <v>0</v>
      </c>
      <c r="AQ794" s="9">
        <f>VLOOKUP($E794,'ALL-GTK-MI-MTS-MA'!$E$13:$CF$361,'ALL-GTK-MI-MTS-MA'!AQ$6,FALSE)</f>
        <v>0</v>
      </c>
      <c r="AR794" s="9">
        <f>VLOOKUP($E794,'ALL-GTK-MI-MTS-MA'!$E$13:$CF$361,'ALL-GTK-MI-MTS-MA'!AR$6,FALSE)</f>
        <v>0</v>
      </c>
      <c r="AS794" s="9">
        <f>VLOOKUP($E794,'ALL-GTK-MI-MTS-MA'!$E$13:$CF$361,'ALL-GTK-MI-MTS-MA'!AS$6,FALSE)</f>
        <v>0</v>
      </c>
      <c r="AT794" s="9">
        <f>VLOOKUP($E794,'ALL-GTK-MI-MTS-MA'!$E$13:$CF$361,'ALL-GTK-MI-MTS-MA'!AT$6,FALSE)</f>
        <v>1</v>
      </c>
      <c r="AU794" s="9">
        <f>VLOOKUP($E794,'ALL-GTK-MI-MTS-MA'!$E$13:$CF$361,'ALL-GTK-MI-MTS-MA'!AU$6,FALSE)</f>
        <v>1</v>
      </c>
      <c r="AV794" s="590">
        <f>VLOOKUP($E794,'ALL-GTK-MI-MTS-MA'!$E$13:$CF$361,'ALL-GTK-MI-MTS-MA'!AV$6,FALSE)</f>
        <v>0</v>
      </c>
      <c r="AW794" s="590">
        <f>VLOOKUP($E794,'ALL-GTK-MI-MTS-MA'!$E$13:$CF$361,'ALL-GTK-MI-MTS-MA'!AW$6,FALSE)</f>
        <v>0</v>
      </c>
      <c r="AX794" s="9">
        <f>VLOOKUP($E794,'ALL-GTK-MI-MTS-MA'!$E$13:$CF$361,'ALL-GTK-MI-MTS-MA'!AX$6,FALSE)</f>
        <v>4</v>
      </c>
      <c r="AY794" s="9">
        <f>VLOOKUP($E794,'ALL-GTK-MI-MTS-MA'!$E$13:$CF$361,'ALL-GTK-MI-MTS-MA'!AY$6,FALSE)</f>
        <v>2</v>
      </c>
      <c r="AZ794" s="9">
        <f>VLOOKUP($E794,'ALL-GTK-MI-MTS-MA'!$E$13:$CF$361,'ALL-GTK-MI-MTS-MA'!AZ$6,FALSE)</f>
        <v>0</v>
      </c>
      <c r="BA794" s="9">
        <f>VLOOKUP($E794,'ALL-GTK-MI-MTS-MA'!$E$13:$CF$361,'ALL-GTK-MI-MTS-MA'!BA$6,FALSE)</f>
        <v>0</v>
      </c>
      <c r="BB794" s="9">
        <f>VLOOKUP($E794,'ALL-GTK-MI-MTS-MA'!$E$13:$CF$361,'ALL-GTK-MI-MTS-MA'!BB$6,FALSE)</f>
        <v>0</v>
      </c>
      <c r="BC794" s="9">
        <f>VLOOKUP($E794,'ALL-GTK-MI-MTS-MA'!$E$13:$CF$361,'ALL-GTK-MI-MTS-MA'!BC$6,FALSE)</f>
        <v>0</v>
      </c>
      <c r="BD794" s="310">
        <f t="shared" si="452"/>
        <v>1</v>
      </c>
      <c r="BE794" s="310">
        <f t="shared" si="453"/>
        <v>1</v>
      </c>
      <c r="BF794" s="10">
        <f t="shared" si="454"/>
        <v>2</v>
      </c>
      <c r="BG794" s="311">
        <f t="shared" si="455"/>
        <v>4</v>
      </c>
      <c r="BH794" s="311">
        <f t="shared" si="456"/>
        <v>2</v>
      </c>
      <c r="BI794" s="10">
        <f t="shared" si="457"/>
        <v>6</v>
      </c>
      <c r="BJ794" s="44">
        <f t="shared" si="458"/>
        <v>5</v>
      </c>
      <c r="BK794" s="44">
        <f t="shared" si="459"/>
        <v>3</v>
      </c>
      <c r="BL794" s="11">
        <f t="shared" si="460"/>
        <v>8</v>
      </c>
      <c r="BM794" s="9">
        <f>VLOOKUP($E794,'ALL-GTK-MI-MTS-MA'!$E$13:$CF$361,'ALL-GTK-MI-MTS-MA'!BM$6,FALSE)</f>
        <v>0</v>
      </c>
      <c r="BN794" s="9">
        <f>VLOOKUP($E794,'ALL-GTK-MI-MTS-MA'!$E$13:$CF$361,'ALL-GTK-MI-MTS-MA'!BN$6,FALSE)</f>
        <v>0</v>
      </c>
      <c r="BO794" s="9">
        <f>VLOOKUP($E794,'ALL-GTK-MI-MTS-MA'!$E$13:$CF$361,'ALL-GTK-MI-MTS-MA'!BO$6,FALSE)</f>
        <v>1</v>
      </c>
      <c r="BP794" s="9">
        <f>VLOOKUP($E794,'ALL-GTK-MI-MTS-MA'!$E$13:$CF$361,'ALL-GTK-MI-MTS-MA'!BP$6,FALSE)</f>
        <v>0</v>
      </c>
      <c r="BQ794" s="9">
        <f>VLOOKUP($E794,'ALL-GTK-MI-MTS-MA'!$E$13:$CF$361,'ALL-GTK-MI-MTS-MA'!BQ$6,FALSE)</f>
        <v>0</v>
      </c>
      <c r="BR794" s="9">
        <f>VLOOKUP($E794,'ALL-GTK-MI-MTS-MA'!$E$13:$CF$361,'ALL-GTK-MI-MTS-MA'!BR$6,FALSE)</f>
        <v>0</v>
      </c>
      <c r="BS794" s="9">
        <f>VLOOKUP($E794,'ALL-GTK-MI-MTS-MA'!$E$13:$CF$361,'ALL-GTK-MI-MTS-MA'!BS$6,FALSE)</f>
        <v>0</v>
      </c>
      <c r="BT794" s="9">
        <f>VLOOKUP($E794,'ALL-GTK-MI-MTS-MA'!$E$13:$CF$361,'ALL-GTK-MI-MTS-MA'!BT$6,FALSE)</f>
        <v>0</v>
      </c>
      <c r="BU794" s="299">
        <f t="shared" si="461"/>
        <v>1</v>
      </c>
      <c r="BV794" s="299">
        <f t="shared" si="462"/>
        <v>0</v>
      </c>
      <c r="BW794" s="44">
        <f t="shared" si="463"/>
        <v>1</v>
      </c>
      <c r="BX794" s="44">
        <f t="shared" si="464"/>
        <v>0</v>
      </c>
      <c r="BY794" s="11">
        <f t="shared" si="465"/>
        <v>1</v>
      </c>
      <c r="BZ794" s="14">
        <f t="shared" si="466"/>
        <v>5</v>
      </c>
      <c r="CA794" s="14">
        <f t="shared" si="467"/>
        <v>3</v>
      </c>
      <c r="CB794" s="13">
        <f t="shared" si="468"/>
        <v>1</v>
      </c>
      <c r="CC794" s="13">
        <f t="shared" si="469"/>
        <v>0</v>
      </c>
      <c r="CD794" s="312">
        <f t="shared" si="470"/>
        <v>6</v>
      </c>
      <c r="CE794" s="312">
        <f t="shared" si="471"/>
        <v>3</v>
      </c>
      <c r="CF794" s="313">
        <f t="shared" si="472"/>
        <v>9</v>
      </c>
      <c r="CG794" s="302" t="str">
        <f t="shared" si="473"/>
        <v>OK</v>
      </c>
    </row>
    <row r="795" spans="1:85" ht="14.25" x14ac:dyDescent="0.25">
      <c r="A795" s="6">
        <v>783</v>
      </c>
      <c r="B795" s="495">
        <v>113</v>
      </c>
      <c r="C795" s="495" t="s">
        <v>265</v>
      </c>
      <c r="D795" s="496" t="s">
        <v>31</v>
      </c>
      <c r="E795" s="626">
        <v>60712732</v>
      </c>
      <c r="F795" s="627" t="s">
        <v>906</v>
      </c>
      <c r="G795" s="624" t="s">
        <v>53</v>
      </c>
      <c r="H795" s="9">
        <f>VLOOKUP($E795,'ALL-GTK-MI-MTS-MA'!$E$13:$CF$361,'ALL-GTK-MI-MTS-MA'!H$6,FALSE)</f>
        <v>0</v>
      </c>
      <c r="I795" s="9">
        <f>VLOOKUP($E795,'ALL-GTK-MI-MTS-MA'!$E$13:$CF$361,'ALL-GTK-MI-MTS-MA'!I$6,FALSE)</f>
        <v>0</v>
      </c>
      <c r="J795" s="9">
        <f>VLOOKUP($E795,'ALL-GTK-MI-MTS-MA'!$E$13:$CF$361,'ALL-GTK-MI-MTS-MA'!J$6,FALSE)</f>
        <v>0</v>
      </c>
      <c r="K795" s="9">
        <f>VLOOKUP($E795,'ALL-GTK-MI-MTS-MA'!$E$13:$CF$361,'ALL-GTK-MI-MTS-MA'!K$6,FALSE)</f>
        <v>0</v>
      </c>
      <c r="L795" s="9">
        <f>VLOOKUP($E795,'ALL-GTK-MI-MTS-MA'!$E$13:$CF$361,'ALL-GTK-MI-MTS-MA'!L$6,FALSE)</f>
        <v>0</v>
      </c>
      <c r="M795" s="9">
        <f>VLOOKUP($E795,'ALL-GTK-MI-MTS-MA'!$E$13:$CF$361,'ALL-GTK-MI-MTS-MA'!M$6,FALSE)</f>
        <v>0</v>
      </c>
      <c r="N795" s="9">
        <f>VLOOKUP($E795,'ALL-GTK-MI-MTS-MA'!$E$13:$CF$361,'ALL-GTK-MI-MTS-MA'!N$6,FALSE)</f>
        <v>0</v>
      </c>
      <c r="O795" s="9">
        <f>VLOOKUP($E795,'ALL-GTK-MI-MTS-MA'!$E$13:$CF$361,'ALL-GTK-MI-MTS-MA'!O$6,FALSE)</f>
        <v>0</v>
      </c>
      <c r="P795" s="299">
        <f t="shared" si="438"/>
        <v>0</v>
      </c>
      <c r="Q795" s="299">
        <f t="shared" si="439"/>
        <v>0</v>
      </c>
      <c r="R795" s="300">
        <f t="shared" si="440"/>
        <v>0</v>
      </c>
      <c r="S795" s="9">
        <f>VLOOKUP($E795,'ALL-GTK-MI-MTS-MA'!$E$13:$CF$361,'ALL-GTK-MI-MTS-MA'!S$6,FALSE)</f>
        <v>2</v>
      </c>
      <c r="T795" s="9">
        <f>VLOOKUP($E795,'ALL-GTK-MI-MTS-MA'!$E$13:$CF$361,'ALL-GTK-MI-MTS-MA'!T$6,FALSE)</f>
        <v>5</v>
      </c>
      <c r="U795" s="9">
        <f>VLOOKUP($E795,'ALL-GTK-MI-MTS-MA'!$E$13:$CF$361,'ALL-GTK-MI-MTS-MA'!U$6,FALSE)</f>
        <v>0</v>
      </c>
      <c r="V795" s="9">
        <f>VLOOKUP($E795,'ALL-GTK-MI-MTS-MA'!$E$13:$CF$361,'ALL-GTK-MI-MTS-MA'!V$6,FALSE)</f>
        <v>0</v>
      </c>
      <c r="W795" s="9">
        <f>VLOOKUP($E795,'ALL-GTK-MI-MTS-MA'!$E$13:$CF$361,'ALL-GTK-MI-MTS-MA'!W$6,FALSE)</f>
        <v>0</v>
      </c>
      <c r="X795" s="9">
        <f>VLOOKUP($E795,'ALL-GTK-MI-MTS-MA'!$E$13:$CF$361,'ALL-GTK-MI-MTS-MA'!X$6,FALSE)</f>
        <v>0</v>
      </c>
      <c r="Y795" s="299">
        <f t="shared" si="441"/>
        <v>2</v>
      </c>
      <c r="Z795" s="299">
        <f t="shared" si="442"/>
        <v>5</v>
      </c>
      <c r="AA795" s="10">
        <f t="shared" si="443"/>
        <v>7</v>
      </c>
      <c r="AB795" s="44">
        <f t="shared" si="444"/>
        <v>2</v>
      </c>
      <c r="AC795" s="44">
        <f t="shared" si="445"/>
        <v>5</v>
      </c>
      <c r="AD795" s="11">
        <f t="shared" si="446"/>
        <v>7</v>
      </c>
      <c r="AE795" s="9">
        <f>VLOOKUP($E795,'ALL-GTK-MI-MTS-MA'!$E$13:$CF$361,'ALL-GTK-MI-MTS-MA'!AE$6,FALSE)</f>
        <v>2</v>
      </c>
      <c r="AF795" s="9">
        <f>VLOOKUP($E795,'ALL-GTK-MI-MTS-MA'!$E$13:$CF$361,'ALL-GTK-MI-MTS-MA'!AF$6,FALSE)</f>
        <v>5</v>
      </c>
      <c r="AG795" s="10">
        <f t="shared" si="447"/>
        <v>7</v>
      </c>
      <c r="AH795" s="9">
        <f>VLOOKUP($E795,'ALL-GTK-MI-MTS-MA'!$E$13:$CF$361,'ALL-GTK-MI-MTS-MA'!AH$6,FALSE)</f>
        <v>0</v>
      </c>
      <c r="AI795" s="9">
        <f>VLOOKUP($E795,'ALL-GTK-MI-MTS-MA'!$E$13:$CF$361,'ALL-GTK-MI-MTS-MA'!AI$6,FALSE)</f>
        <v>0</v>
      </c>
      <c r="AJ795" s="10">
        <f t="shared" si="448"/>
        <v>0</v>
      </c>
      <c r="AK795" s="44">
        <f t="shared" si="449"/>
        <v>2</v>
      </c>
      <c r="AL795" s="44">
        <f t="shared" si="450"/>
        <v>5</v>
      </c>
      <c r="AM795" s="11">
        <f t="shared" si="451"/>
        <v>7</v>
      </c>
      <c r="AN795" s="299">
        <v>0</v>
      </c>
      <c r="AO795" s="299">
        <v>0</v>
      </c>
      <c r="AP795" s="9">
        <f>VLOOKUP($E795,'ALL-GTK-MI-MTS-MA'!$E$13:$CF$361,'ALL-GTK-MI-MTS-MA'!AP$6,FALSE)</f>
        <v>0</v>
      </c>
      <c r="AQ795" s="9">
        <f>VLOOKUP($E795,'ALL-GTK-MI-MTS-MA'!$E$13:$CF$361,'ALL-GTK-MI-MTS-MA'!AQ$6,FALSE)</f>
        <v>0</v>
      </c>
      <c r="AR795" s="9">
        <f>VLOOKUP($E795,'ALL-GTK-MI-MTS-MA'!$E$13:$CF$361,'ALL-GTK-MI-MTS-MA'!AR$6,FALSE)</f>
        <v>0</v>
      </c>
      <c r="AS795" s="9">
        <f>VLOOKUP($E795,'ALL-GTK-MI-MTS-MA'!$E$13:$CF$361,'ALL-GTK-MI-MTS-MA'!AS$6,FALSE)</f>
        <v>0</v>
      </c>
      <c r="AT795" s="9">
        <f>VLOOKUP($E795,'ALL-GTK-MI-MTS-MA'!$E$13:$CF$361,'ALL-GTK-MI-MTS-MA'!AT$6,FALSE)</f>
        <v>1</v>
      </c>
      <c r="AU795" s="9">
        <f>VLOOKUP($E795,'ALL-GTK-MI-MTS-MA'!$E$13:$CF$361,'ALL-GTK-MI-MTS-MA'!AU$6,FALSE)</f>
        <v>0</v>
      </c>
      <c r="AV795" s="590">
        <f>VLOOKUP($E795,'ALL-GTK-MI-MTS-MA'!$E$13:$CF$361,'ALL-GTK-MI-MTS-MA'!AV$6,FALSE)</f>
        <v>0</v>
      </c>
      <c r="AW795" s="590">
        <f>VLOOKUP($E795,'ALL-GTK-MI-MTS-MA'!$E$13:$CF$361,'ALL-GTK-MI-MTS-MA'!AW$6,FALSE)</f>
        <v>0</v>
      </c>
      <c r="AX795" s="9">
        <f>VLOOKUP($E795,'ALL-GTK-MI-MTS-MA'!$E$13:$CF$361,'ALL-GTK-MI-MTS-MA'!AX$6,FALSE)</f>
        <v>1</v>
      </c>
      <c r="AY795" s="9">
        <f>VLOOKUP($E795,'ALL-GTK-MI-MTS-MA'!$E$13:$CF$361,'ALL-GTK-MI-MTS-MA'!AY$6,FALSE)</f>
        <v>5</v>
      </c>
      <c r="AZ795" s="9">
        <f>VLOOKUP($E795,'ALL-GTK-MI-MTS-MA'!$E$13:$CF$361,'ALL-GTK-MI-MTS-MA'!AZ$6,FALSE)</f>
        <v>0</v>
      </c>
      <c r="BA795" s="9">
        <f>VLOOKUP($E795,'ALL-GTK-MI-MTS-MA'!$E$13:$CF$361,'ALL-GTK-MI-MTS-MA'!BA$6,FALSE)</f>
        <v>0</v>
      </c>
      <c r="BB795" s="9">
        <f>VLOOKUP($E795,'ALL-GTK-MI-MTS-MA'!$E$13:$CF$361,'ALL-GTK-MI-MTS-MA'!BB$6,FALSE)</f>
        <v>0</v>
      </c>
      <c r="BC795" s="9">
        <f>VLOOKUP($E795,'ALL-GTK-MI-MTS-MA'!$E$13:$CF$361,'ALL-GTK-MI-MTS-MA'!BC$6,FALSE)</f>
        <v>0</v>
      </c>
      <c r="BD795" s="310">
        <f t="shared" si="452"/>
        <v>1</v>
      </c>
      <c r="BE795" s="310">
        <f t="shared" si="453"/>
        <v>0</v>
      </c>
      <c r="BF795" s="10">
        <f t="shared" si="454"/>
        <v>1</v>
      </c>
      <c r="BG795" s="311">
        <f t="shared" si="455"/>
        <v>1</v>
      </c>
      <c r="BH795" s="311">
        <f t="shared" si="456"/>
        <v>5</v>
      </c>
      <c r="BI795" s="10">
        <f t="shared" si="457"/>
        <v>6</v>
      </c>
      <c r="BJ795" s="44">
        <f t="shared" si="458"/>
        <v>2</v>
      </c>
      <c r="BK795" s="44">
        <f t="shared" si="459"/>
        <v>5</v>
      </c>
      <c r="BL795" s="11">
        <f t="shared" si="460"/>
        <v>7</v>
      </c>
      <c r="BM795" s="9">
        <f>VLOOKUP($E795,'ALL-GTK-MI-MTS-MA'!$E$13:$CF$361,'ALL-GTK-MI-MTS-MA'!BM$6,FALSE)</f>
        <v>0</v>
      </c>
      <c r="BN795" s="9">
        <f>VLOOKUP($E795,'ALL-GTK-MI-MTS-MA'!$E$13:$CF$361,'ALL-GTK-MI-MTS-MA'!BN$6,FALSE)</f>
        <v>0</v>
      </c>
      <c r="BO795" s="9">
        <f>VLOOKUP($E795,'ALL-GTK-MI-MTS-MA'!$E$13:$CF$361,'ALL-GTK-MI-MTS-MA'!BO$6,FALSE)</f>
        <v>1</v>
      </c>
      <c r="BP795" s="9">
        <f>VLOOKUP($E795,'ALL-GTK-MI-MTS-MA'!$E$13:$CF$361,'ALL-GTK-MI-MTS-MA'!BP$6,FALSE)</f>
        <v>0</v>
      </c>
      <c r="BQ795" s="9">
        <f>VLOOKUP($E795,'ALL-GTK-MI-MTS-MA'!$E$13:$CF$361,'ALL-GTK-MI-MTS-MA'!BQ$6,FALSE)</f>
        <v>0</v>
      </c>
      <c r="BR795" s="9">
        <f>VLOOKUP($E795,'ALL-GTK-MI-MTS-MA'!$E$13:$CF$361,'ALL-GTK-MI-MTS-MA'!BR$6,FALSE)</f>
        <v>0</v>
      </c>
      <c r="BS795" s="9">
        <f>VLOOKUP($E795,'ALL-GTK-MI-MTS-MA'!$E$13:$CF$361,'ALL-GTK-MI-MTS-MA'!BS$6,FALSE)</f>
        <v>0</v>
      </c>
      <c r="BT795" s="9">
        <f>VLOOKUP($E795,'ALL-GTK-MI-MTS-MA'!$E$13:$CF$361,'ALL-GTK-MI-MTS-MA'!BT$6,FALSE)</f>
        <v>0</v>
      </c>
      <c r="BU795" s="299">
        <f t="shared" si="461"/>
        <v>1</v>
      </c>
      <c r="BV795" s="299">
        <f t="shared" si="462"/>
        <v>0</v>
      </c>
      <c r="BW795" s="44">
        <f t="shared" si="463"/>
        <v>1</v>
      </c>
      <c r="BX795" s="44">
        <f t="shared" si="464"/>
        <v>0</v>
      </c>
      <c r="BY795" s="11">
        <f t="shared" si="465"/>
        <v>1</v>
      </c>
      <c r="BZ795" s="14">
        <f t="shared" si="466"/>
        <v>2</v>
      </c>
      <c r="CA795" s="14">
        <f t="shared" si="467"/>
        <v>5</v>
      </c>
      <c r="CB795" s="13">
        <f t="shared" si="468"/>
        <v>1</v>
      </c>
      <c r="CC795" s="13">
        <f t="shared" si="469"/>
        <v>0</v>
      </c>
      <c r="CD795" s="312">
        <f t="shared" si="470"/>
        <v>3</v>
      </c>
      <c r="CE795" s="312">
        <f t="shared" si="471"/>
        <v>5</v>
      </c>
      <c r="CF795" s="313">
        <f t="shared" si="472"/>
        <v>8</v>
      </c>
      <c r="CG795" s="302" t="str">
        <f t="shared" si="473"/>
        <v>OK</v>
      </c>
    </row>
    <row r="796" spans="1:85" ht="14.25" x14ac:dyDescent="0.25">
      <c r="A796" s="6">
        <v>784</v>
      </c>
      <c r="B796" s="495">
        <v>114</v>
      </c>
      <c r="C796" s="495" t="s">
        <v>265</v>
      </c>
      <c r="D796" s="496" t="s">
        <v>22</v>
      </c>
      <c r="E796" s="626">
        <v>60712713</v>
      </c>
      <c r="F796" s="627" t="s">
        <v>907</v>
      </c>
      <c r="G796" s="624" t="s">
        <v>53</v>
      </c>
      <c r="H796" s="9">
        <f>VLOOKUP($E796,'ALL-GTK-MI-MTS-MA'!$E$13:$CF$361,'ALL-GTK-MI-MTS-MA'!H$6,FALSE)</f>
        <v>0</v>
      </c>
      <c r="I796" s="9">
        <f>VLOOKUP($E796,'ALL-GTK-MI-MTS-MA'!$E$13:$CF$361,'ALL-GTK-MI-MTS-MA'!I$6,FALSE)</f>
        <v>0</v>
      </c>
      <c r="J796" s="9">
        <f>VLOOKUP($E796,'ALL-GTK-MI-MTS-MA'!$E$13:$CF$361,'ALL-GTK-MI-MTS-MA'!J$6,FALSE)</f>
        <v>0</v>
      </c>
      <c r="K796" s="9">
        <f>VLOOKUP($E796,'ALL-GTK-MI-MTS-MA'!$E$13:$CF$361,'ALL-GTK-MI-MTS-MA'!K$6,FALSE)</f>
        <v>0</v>
      </c>
      <c r="L796" s="9">
        <f>VLOOKUP($E796,'ALL-GTK-MI-MTS-MA'!$E$13:$CF$361,'ALL-GTK-MI-MTS-MA'!L$6,FALSE)</f>
        <v>0</v>
      </c>
      <c r="M796" s="9">
        <f>VLOOKUP($E796,'ALL-GTK-MI-MTS-MA'!$E$13:$CF$361,'ALL-GTK-MI-MTS-MA'!M$6,FALSE)</f>
        <v>0</v>
      </c>
      <c r="N796" s="9">
        <f>VLOOKUP($E796,'ALL-GTK-MI-MTS-MA'!$E$13:$CF$361,'ALL-GTK-MI-MTS-MA'!N$6,FALSE)</f>
        <v>0</v>
      </c>
      <c r="O796" s="9">
        <f>VLOOKUP($E796,'ALL-GTK-MI-MTS-MA'!$E$13:$CF$361,'ALL-GTK-MI-MTS-MA'!O$6,FALSE)</f>
        <v>0</v>
      </c>
      <c r="P796" s="299">
        <f t="shared" si="438"/>
        <v>0</v>
      </c>
      <c r="Q796" s="299">
        <f t="shared" si="439"/>
        <v>0</v>
      </c>
      <c r="R796" s="300">
        <f t="shared" si="440"/>
        <v>0</v>
      </c>
      <c r="S796" s="9">
        <f>VLOOKUP($E796,'ALL-GTK-MI-MTS-MA'!$E$13:$CF$361,'ALL-GTK-MI-MTS-MA'!S$6,FALSE)</f>
        <v>2</v>
      </c>
      <c r="T796" s="9">
        <f>VLOOKUP($E796,'ALL-GTK-MI-MTS-MA'!$E$13:$CF$361,'ALL-GTK-MI-MTS-MA'!T$6,FALSE)</f>
        <v>3</v>
      </c>
      <c r="U796" s="9">
        <f>VLOOKUP($E796,'ALL-GTK-MI-MTS-MA'!$E$13:$CF$361,'ALL-GTK-MI-MTS-MA'!U$6,FALSE)</f>
        <v>0</v>
      </c>
      <c r="V796" s="9">
        <f>VLOOKUP($E796,'ALL-GTK-MI-MTS-MA'!$E$13:$CF$361,'ALL-GTK-MI-MTS-MA'!V$6,FALSE)</f>
        <v>0</v>
      </c>
      <c r="W796" s="9">
        <f>VLOOKUP($E796,'ALL-GTK-MI-MTS-MA'!$E$13:$CF$361,'ALL-GTK-MI-MTS-MA'!W$6,FALSE)</f>
        <v>0</v>
      </c>
      <c r="X796" s="9">
        <f>VLOOKUP($E796,'ALL-GTK-MI-MTS-MA'!$E$13:$CF$361,'ALL-GTK-MI-MTS-MA'!X$6,FALSE)</f>
        <v>0</v>
      </c>
      <c r="Y796" s="299">
        <f t="shared" si="441"/>
        <v>2</v>
      </c>
      <c r="Z796" s="299">
        <f t="shared" si="442"/>
        <v>3</v>
      </c>
      <c r="AA796" s="10">
        <f t="shared" si="443"/>
        <v>5</v>
      </c>
      <c r="AB796" s="44">
        <f t="shared" si="444"/>
        <v>2</v>
      </c>
      <c r="AC796" s="44">
        <f t="shared" si="445"/>
        <v>3</v>
      </c>
      <c r="AD796" s="11">
        <f t="shared" si="446"/>
        <v>5</v>
      </c>
      <c r="AE796" s="9">
        <f>VLOOKUP($E796,'ALL-GTK-MI-MTS-MA'!$E$13:$CF$361,'ALL-GTK-MI-MTS-MA'!AE$6,FALSE)</f>
        <v>2</v>
      </c>
      <c r="AF796" s="9">
        <f>VLOOKUP($E796,'ALL-GTK-MI-MTS-MA'!$E$13:$CF$361,'ALL-GTK-MI-MTS-MA'!AF$6,FALSE)</f>
        <v>3</v>
      </c>
      <c r="AG796" s="10">
        <f t="shared" si="447"/>
        <v>5</v>
      </c>
      <c r="AH796" s="9">
        <f>VLOOKUP($E796,'ALL-GTK-MI-MTS-MA'!$E$13:$CF$361,'ALL-GTK-MI-MTS-MA'!AH$6,FALSE)</f>
        <v>0</v>
      </c>
      <c r="AI796" s="9">
        <f>VLOOKUP($E796,'ALL-GTK-MI-MTS-MA'!$E$13:$CF$361,'ALL-GTK-MI-MTS-MA'!AI$6,FALSE)</f>
        <v>0</v>
      </c>
      <c r="AJ796" s="10">
        <f t="shared" si="448"/>
        <v>0</v>
      </c>
      <c r="AK796" s="44">
        <f t="shared" si="449"/>
        <v>2</v>
      </c>
      <c r="AL796" s="44">
        <f t="shared" si="450"/>
        <v>3</v>
      </c>
      <c r="AM796" s="11">
        <f t="shared" si="451"/>
        <v>5</v>
      </c>
      <c r="AN796" s="299">
        <v>0</v>
      </c>
      <c r="AO796" s="299">
        <v>0</v>
      </c>
      <c r="AP796" s="9">
        <f>VLOOKUP($E796,'ALL-GTK-MI-MTS-MA'!$E$13:$CF$361,'ALL-GTK-MI-MTS-MA'!AP$6,FALSE)</f>
        <v>0</v>
      </c>
      <c r="AQ796" s="9">
        <f>VLOOKUP($E796,'ALL-GTK-MI-MTS-MA'!$E$13:$CF$361,'ALL-GTK-MI-MTS-MA'!AQ$6,FALSE)</f>
        <v>0</v>
      </c>
      <c r="AR796" s="9">
        <f>VLOOKUP($E796,'ALL-GTK-MI-MTS-MA'!$E$13:$CF$361,'ALL-GTK-MI-MTS-MA'!AR$6,FALSE)</f>
        <v>0</v>
      </c>
      <c r="AS796" s="9">
        <f>VLOOKUP($E796,'ALL-GTK-MI-MTS-MA'!$E$13:$CF$361,'ALL-GTK-MI-MTS-MA'!AS$6,FALSE)</f>
        <v>0</v>
      </c>
      <c r="AT796" s="9">
        <f>VLOOKUP($E796,'ALL-GTK-MI-MTS-MA'!$E$13:$CF$361,'ALL-GTK-MI-MTS-MA'!AT$6,FALSE)</f>
        <v>0</v>
      </c>
      <c r="AU796" s="9">
        <f>VLOOKUP($E796,'ALL-GTK-MI-MTS-MA'!$E$13:$CF$361,'ALL-GTK-MI-MTS-MA'!AU$6,FALSE)</f>
        <v>0</v>
      </c>
      <c r="AV796" s="590">
        <f>VLOOKUP($E796,'ALL-GTK-MI-MTS-MA'!$E$13:$CF$361,'ALL-GTK-MI-MTS-MA'!AV$6,FALSE)</f>
        <v>0</v>
      </c>
      <c r="AW796" s="590">
        <f>VLOOKUP($E796,'ALL-GTK-MI-MTS-MA'!$E$13:$CF$361,'ALL-GTK-MI-MTS-MA'!AW$6,FALSE)</f>
        <v>0</v>
      </c>
      <c r="AX796" s="9">
        <f>VLOOKUP($E796,'ALL-GTK-MI-MTS-MA'!$E$13:$CF$361,'ALL-GTK-MI-MTS-MA'!AX$6,FALSE)</f>
        <v>2</v>
      </c>
      <c r="AY796" s="9">
        <f>VLOOKUP($E796,'ALL-GTK-MI-MTS-MA'!$E$13:$CF$361,'ALL-GTK-MI-MTS-MA'!AY$6,FALSE)</f>
        <v>3</v>
      </c>
      <c r="AZ796" s="9">
        <f>VLOOKUP($E796,'ALL-GTK-MI-MTS-MA'!$E$13:$CF$361,'ALL-GTK-MI-MTS-MA'!AZ$6,FALSE)</f>
        <v>0</v>
      </c>
      <c r="BA796" s="9">
        <f>VLOOKUP($E796,'ALL-GTK-MI-MTS-MA'!$E$13:$CF$361,'ALL-GTK-MI-MTS-MA'!BA$6,FALSE)</f>
        <v>0</v>
      </c>
      <c r="BB796" s="9">
        <f>VLOOKUP($E796,'ALL-GTK-MI-MTS-MA'!$E$13:$CF$361,'ALL-GTK-MI-MTS-MA'!BB$6,FALSE)</f>
        <v>0</v>
      </c>
      <c r="BC796" s="9">
        <f>VLOOKUP($E796,'ALL-GTK-MI-MTS-MA'!$E$13:$CF$361,'ALL-GTK-MI-MTS-MA'!BC$6,FALSE)</f>
        <v>0</v>
      </c>
      <c r="BD796" s="310">
        <f t="shared" si="452"/>
        <v>0</v>
      </c>
      <c r="BE796" s="310">
        <f t="shared" si="453"/>
        <v>0</v>
      </c>
      <c r="BF796" s="10">
        <f t="shared" si="454"/>
        <v>0</v>
      </c>
      <c r="BG796" s="311">
        <f t="shared" si="455"/>
        <v>2</v>
      </c>
      <c r="BH796" s="311">
        <f t="shared" si="456"/>
        <v>3</v>
      </c>
      <c r="BI796" s="10">
        <f t="shared" si="457"/>
        <v>5</v>
      </c>
      <c r="BJ796" s="44">
        <f t="shared" si="458"/>
        <v>2</v>
      </c>
      <c r="BK796" s="44">
        <f t="shared" si="459"/>
        <v>3</v>
      </c>
      <c r="BL796" s="11">
        <f t="shared" si="460"/>
        <v>5</v>
      </c>
      <c r="BM796" s="9">
        <f>VLOOKUP($E796,'ALL-GTK-MI-MTS-MA'!$E$13:$CF$361,'ALL-GTK-MI-MTS-MA'!BM$6,FALSE)</f>
        <v>0</v>
      </c>
      <c r="BN796" s="9">
        <f>VLOOKUP($E796,'ALL-GTK-MI-MTS-MA'!$E$13:$CF$361,'ALL-GTK-MI-MTS-MA'!BN$6,FALSE)</f>
        <v>0</v>
      </c>
      <c r="BO796" s="9">
        <f>VLOOKUP($E796,'ALL-GTK-MI-MTS-MA'!$E$13:$CF$361,'ALL-GTK-MI-MTS-MA'!BO$6,FALSE)</f>
        <v>1</v>
      </c>
      <c r="BP796" s="9">
        <f>VLOOKUP($E796,'ALL-GTK-MI-MTS-MA'!$E$13:$CF$361,'ALL-GTK-MI-MTS-MA'!BP$6,FALSE)</f>
        <v>1</v>
      </c>
      <c r="BQ796" s="9">
        <f>VLOOKUP($E796,'ALL-GTK-MI-MTS-MA'!$E$13:$CF$361,'ALL-GTK-MI-MTS-MA'!BQ$6,FALSE)</f>
        <v>0</v>
      </c>
      <c r="BR796" s="9">
        <f>VLOOKUP($E796,'ALL-GTK-MI-MTS-MA'!$E$13:$CF$361,'ALL-GTK-MI-MTS-MA'!BR$6,FALSE)</f>
        <v>0</v>
      </c>
      <c r="BS796" s="9">
        <f>VLOOKUP($E796,'ALL-GTK-MI-MTS-MA'!$E$13:$CF$361,'ALL-GTK-MI-MTS-MA'!BS$6,FALSE)</f>
        <v>0</v>
      </c>
      <c r="BT796" s="9">
        <f>VLOOKUP($E796,'ALL-GTK-MI-MTS-MA'!$E$13:$CF$361,'ALL-GTK-MI-MTS-MA'!BT$6,FALSE)</f>
        <v>0</v>
      </c>
      <c r="BU796" s="299">
        <f t="shared" si="461"/>
        <v>1</v>
      </c>
      <c r="BV796" s="299">
        <f t="shared" si="462"/>
        <v>1</v>
      </c>
      <c r="BW796" s="44">
        <f t="shared" si="463"/>
        <v>1</v>
      </c>
      <c r="BX796" s="44">
        <f t="shared" si="464"/>
        <v>1</v>
      </c>
      <c r="BY796" s="11">
        <f t="shared" si="465"/>
        <v>2</v>
      </c>
      <c r="BZ796" s="14">
        <f t="shared" si="466"/>
        <v>2</v>
      </c>
      <c r="CA796" s="14">
        <f t="shared" si="467"/>
        <v>3</v>
      </c>
      <c r="CB796" s="13">
        <f t="shared" si="468"/>
        <v>1</v>
      </c>
      <c r="CC796" s="13">
        <f t="shared" si="469"/>
        <v>1</v>
      </c>
      <c r="CD796" s="312">
        <f t="shared" si="470"/>
        <v>3</v>
      </c>
      <c r="CE796" s="312">
        <f t="shared" si="471"/>
        <v>4</v>
      </c>
      <c r="CF796" s="313">
        <f t="shared" si="472"/>
        <v>7</v>
      </c>
      <c r="CG796" s="302" t="str">
        <f t="shared" si="473"/>
        <v>OK</v>
      </c>
    </row>
    <row r="797" spans="1:85" ht="14.25" x14ac:dyDescent="0.25">
      <c r="A797" s="6">
        <v>785</v>
      </c>
      <c r="B797" s="495">
        <v>115</v>
      </c>
      <c r="C797" s="495" t="s">
        <v>265</v>
      </c>
      <c r="D797" s="496" t="s">
        <v>20</v>
      </c>
      <c r="E797" s="626">
        <v>60712672</v>
      </c>
      <c r="F797" s="627" t="s">
        <v>908</v>
      </c>
      <c r="G797" s="624" t="s">
        <v>53</v>
      </c>
      <c r="H797" s="9">
        <f>VLOOKUP($E797,'ALL-GTK-MI-MTS-MA'!$E$13:$CF$361,'ALL-GTK-MI-MTS-MA'!H$6,FALSE)</f>
        <v>0</v>
      </c>
      <c r="I797" s="9">
        <f>VLOOKUP($E797,'ALL-GTK-MI-MTS-MA'!$E$13:$CF$361,'ALL-GTK-MI-MTS-MA'!I$6,FALSE)</f>
        <v>0</v>
      </c>
      <c r="J797" s="9">
        <f>VLOOKUP($E797,'ALL-GTK-MI-MTS-MA'!$E$13:$CF$361,'ALL-GTK-MI-MTS-MA'!J$6,FALSE)</f>
        <v>0</v>
      </c>
      <c r="K797" s="9">
        <f>VLOOKUP($E797,'ALL-GTK-MI-MTS-MA'!$E$13:$CF$361,'ALL-GTK-MI-MTS-MA'!K$6,FALSE)</f>
        <v>0</v>
      </c>
      <c r="L797" s="9">
        <f>VLOOKUP($E797,'ALL-GTK-MI-MTS-MA'!$E$13:$CF$361,'ALL-GTK-MI-MTS-MA'!L$6,FALSE)</f>
        <v>0</v>
      </c>
      <c r="M797" s="9">
        <f>VLOOKUP($E797,'ALL-GTK-MI-MTS-MA'!$E$13:$CF$361,'ALL-GTK-MI-MTS-MA'!M$6,FALSE)</f>
        <v>0</v>
      </c>
      <c r="N797" s="9">
        <f>VLOOKUP($E797,'ALL-GTK-MI-MTS-MA'!$E$13:$CF$361,'ALL-GTK-MI-MTS-MA'!N$6,FALSE)</f>
        <v>1</v>
      </c>
      <c r="O797" s="9">
        <f>VLOOKUP($E797,'ALL-GTK-MI-MTS-MA'!$E$13:$CF$361,'ALL-GTK-MI-MTS-MA'!O$6,FALSE)</f>
        <v>0</v>
      </c>
      <c r="P797" s="299">
        <f t="shared" si="438"/>
        <v>1</v>
      </c>
      <c r="Q797" s="299">
        <f t="shared" si="439"/>
        <v>0</v>
      </c>
      <c r="R797" s="300">
        <f t="shared" si="440"/>
        <v>1</v>
      </c>
      <c r="S797" s="9">
        <f>VLOOKUP($E797,'ALL-GTK-MI-MTS-MA'!$E$13:$CF$361,'ALL-GTK-MI-MTS-MA'!S$6,FALSE)</f>
        <v>2</v>
      </c>
      <c r="T797" s="9">
        <f>VLOOKUP($E797,'ALL-GTK-MI-MTS-MA'!$E$13:$CF$361,'ALL-GTK-MI-MTS-MA'!T$6,FALSE)</f>
        <v>6</v>
      </c>
      <c r="U797" s="9">
        <f>VLOOKUP($E797,'ALL-GTK-MI-MTS-MA'!$E$13:$CF$361,'ALL-GTK-MI-MTS-MA'!U$6,FALSE)</f>
        <v>0</v>
      </c>
      <c r="V797" s="9">
        <f>VLOOKUP($E797,'ALL-GTK-MI-MTS-MA'!$E$13:$CF$361,'ALL-GTK-MI-MTS-MA'!V$6,FALSE)</f>
        <v>0</v>
      </c>
      <c r="W797" s="9">
        <f>VLOOKUP($E797,'ALL-GTK-MI-MTS-MA'!$E$13:$CF$361,'ALL-GTK-MI-MTS-MA'!W$6,FALSE)</f>
        <v>0</v>
      </c>
      <c r="X797" s="9">
        <f>VLOOKUP($E797,'ALL-GTK-MI-MTS-MA'!$E$13:$CF$361,'ALL-GTK-MI-MTS-MA'!X$6,FALSE)</f>
        <v>0</v>
      </c>
      <c r="Y797" s="299">
        <f t="shared" si="441"/>
        <v>2</v>
      </c>
      <c r="Z797" s="299">
        <f t="shared" si="442"/>
        <v>6</v>
      </c>
      <c r="AA797" s="10">
        <f t="shared" si="443"/>
        <v>8</v>
      </c>
      <c r="AB797" s="44">
        <f t="shared" si="444"/>
        <v>3</v>
      </c>
      <c r="AC797" s="44">
        <f t="shared" si="445"/>
        <v>6</v>
      </c>
      <c r="AD797" s="11">
        <f t="shared" si="446"/>
        <v>9</v>
      </c>
      <c r="AE797" s="9">
        <f>VLOOKUP($E797,'ALL-GTK-MI-MTS-MA'!$E$13:$CF$361,'ALL-GTK-MI-MTS-MA'!AE$6,FALSE)</f>
        <v>1</v>
      </c>
      <c r="AF797" s="9">
        <f>VLOOKUP($E797,'ALL-GTK-MI-MTS-MA'!$E$13:$CF$361,'ALL-GTK-MI-MTS-MA'!AF$6,FALSE)</f>
        <v>6</v>
      </c>
      <c r="AG797" s="10">
        <f t="shared" si="447"/>
        <v>7</v>
      </c>
      <c r="AH797" s="9">
        <f>VLOOKUP($E797,'ALL-GTK-MI-MTS-MA'!$E$13:$CF$361,'ALL-GTK-MI-MTS-MA'!AH$6,FALSE)</f>
        <v>2</v>
      </c>
      <c r="AI797" s="9">
        <f>VLOOKUP($E797,'ALL-GTK-MI-MTS-MA'!$E$13:$CF$361,'ALL-GTK-MI-MTS-MA'!AI$6,FALSE)</f>
        <v>0</v>
      </c>
      <c r="AJ797" s="10">
        <f t="shared" si="448"/>
        <v>2</v>
      </c>
      <c r="AK797" s="44">
        <f t="shared" si="449"/>
        <v>3</v>
      </c>
      <c r="AL797" s="44">
        <f t="shared" si="450"/>
        <v>6</v>
      </c>
      <c r="AM797" s="11">
        <f t="shared" si="451"/>
        <v>9</v>
      </c>
      <c r="AN797" s="299">
        <v>0</v>
      </c>
      <c r="AO797" s="299">
        <v>0</v>
      </c>
      <c r="AP797" s="9">
        <f>VLOOKUP($E797,'ALL-GTK-MI-MTS-MA'!$E$13:$CF$361,'ALL-GTK-MI-MTS-MA'!AP$6,FALSE)</f>
        <v>0</v>
      </c>
      <c r="AQ797" s="9">
        <f>VLOOKUP($E797,'ALL-GTK-MI-MTS-MA'!$E$13:$CF$361,'ALL-GTK-MI-MTS-MA'!AQ$6,FALSE)</f>
        <v>0</v>
      </c>
      <c r="AR797" s="9">
        <f>VLOOKUP($E797,'ALL-GTK-MI-MTS-MA'!$E$13:$CF$361,'ALL-GTK-MI-MTS-MA'!AR$6,FALSE)</f>
        <v>0</v>
      </c>
      <c r="AS797" s="9">
        <f>VLOOKUP($E797,'ALL-GTK-MI-MTS-MA'!$E$13:$CF$361,'ALL-GTK-MI-MTS-MA'!AS$6,FALSE)</f>
        <v>0</v>
      </c>
      <c r="AT797" s="9">
        <f>VLOOKUP($E797,'ALL-GTK-MI-MTS-MA'!$E$13:$CF$361,'ALL-GTK-MI-MTS-MA'!AT$6,FALSE)</f>
        <v>0</v>
      </c>
      <c r="AU797" s="9">
        <f>VLOOKUP($E797,'ALL-GTK-MI-MTS-MA'!$E$13:$CF$361,'ALL-GTK-MI-MTS-MA'!AU$6,FALSE)</f>
        <v>0</v>
      </c>
      <c r="AV797" s="590">
        <f>VLOOKUP($E797,'ALL-GTK-MI-MTS-MA'!$E$13:$CF$361,'ALL-GTK-MI-MTS-MA'!AV$6,FALSE)</f>
        <v>0</v>
      </c>
      <c r="AW797" s="590">
        <f>VLOOKUP($E797,'ALL-GTK-MI-MTS-MA'!$E$13:$CF$361,'ALL-GTK-MI-MTS-MA'!AW$6,FALSE)</f>
        <v>0</v>
      </c>
      <c r="AX797" s="9">
        <f>VLOOKUP($E797,'ALL-GTK-MI-MTS-MA'!$E$13:$CF$361,'ALL-GTK-MI-MTS-MA'!AX$6,FALSE)</f>
        <v>3</v>
      </c>
      <c r="AY797" s="9">
        <f>VLOOKUP($E797,'ALL-GTK-MI-MTS-MA'!$E$13:$CF$361,'ALL-GTK-MI-MTS-MA'!AY$6,FALSE)</f>
        <v>6</v>
      </c>
      <c r="AZ797" s="9">
        <f>VLOOKUP($E797,'ALL-GTK-MI-MTS-MA'!$E$13:$CF$361,'ALL-GTK-MI-MTS-MA'!AZ$6,FALSE)</f>
        <v>0</v>
      </c>
      <c r="BA797" s="9">
        <f>VLOOKUP($E797,'ALL-GTK-MI-MTS-MA'!$E$13:$CF$361,'ALL-GTK-MI-MTS-MA'!BA$6,FALSE)</f>
        <v>0</v>
      </c>
      <c r="BB797" s="9">
        <f>VLOOKUP($E797,'ALL-GTK-MI-MTS-MA'!$E$13:$CF$361,'ALL-GTK-MI-MTS-MA'!BB$6,FALSE)</f>
        <v>0</v>
      </c>
      <c r="BC797" s="9">
        <f>VLOOKUP($E797,'ALL-GTK-MI-MTS-MA'!$E$13:$CF$361,'ALL-GTK-MI-MTS-MA'!BC$6,FALSE)</f>
        <v>0</v>
      </c>
      <c r="BD797" s="310">
        <f t="shared" si="452"/>
        <v>0</v>
      </c>
      <c r="BE797" s="310">
        <f t="shared" si="453"/>
        <v>0</v>
      </c>
      <c r="BF797" s="10">
        <f t="shared" si="454"/>
        <v>0</v>
      </c>
      <c r="BG797" s="311">
        <f t="shared" si="455"/>
        <v>3</v>
      </c>
      <c r="BH797" s="311">
        <f t="shared" si="456"/>
        <v>6</v>
      </c>
      <c r="BI797" s="10">
        <f t="shared" si="457"/>
        <v>9</v>
      </c>
      <c r="BJ797" s="44">
        <f t="shared" si="458"/>
        <v>3</v>
      </c>
      <c r="BK797" s="44">
        <f t="shared" si="459"/>
        <v>6</v>
      </c>
      <c r="BL797" s="11">
        <f t="shared" si="460"/>
        <v>9</v>
      </c>
      <c r="BM797" s="9">
        <f>VLOOKUP($E797,'ALL-GTK-MI-MTS-MA'!$E$13:$CF$361,'ALL-GTK-MI-MTS-MA'!BM$6,FALSE)</f>
        <v>0</v>
      </c>
      <c r="BN797" s="9">
        <f>VLOOKUP($E797,'ALL-GTK-MI-MTS-MA'!$E$13:$CF$361,'ALL-GTK-MI-MTS-MA'!BN$6,FALSE)</f>
        <v>0</v>
      </c>
      <c r="BO797" s="9">
        <f>VLOOKUP($E797,'ALL-GTK-MI-MTS-MA'!$E$13:$CF$361,'ALL-GTK-MI-MTS-MA'!BO$6,FALSE)</f>
        <v>0</v>
      </c>
      <c r="BP797" s="9">
        <f>VLOOKUP($E797,'ALL-GTK-MI-MTS-MA'!$E$13:$CF$361,'ALL-GTK-MI-MTS-MA'!BP$6,FALSE)</f>
        <v>0</v>
      </c>
      <c r="BQ797" s="9">
        <f>VLOOKUP($E797,'ALL-GTK-MI-MTS-MA'!$E$13:$CF$361,'ALL-GTK-MI-MTS-MA'!BQ$6,FALSE)</f>
        <v>0</v>
      </c>
      <c r="BR797" s="9">
        <f>VLOOKUP($E797,'ALL-GTK-MI-MTS-MA'!$E$13:$CF$361,'ALL-GTK-MI-MTS-MA'!BR$6,FALSE)</f>
        <v>0</v>
      </c>
      <c r="BS797" s="9">
        <f>VLOOKUP($E797,'ALL-GTK-MI-MTS-MA'!$E$13:$CF$361,'ALL-GTK-MI-MTS-MA'!BS$6,FALSE)</f>
        <v>0</v>
      </c>
      <c r="BT797" s="9">
        <f>VLOOKUP($E797,'ALL-GTK-MI-MTS-MA'!$E$13:$CF$361,'ALL-GTK-MI-MTS-MA'!BT$6,FALSE)</f>
        <v>0</v>
      </c>
      <c r="BU797" s="299">
        <f t="shared" si="461"/>
        <v>0</v>
      </c>
      <c r="BV797" s="299">
        <f t="shared" si="462"/>
        <v>0</v>
      </c>
      <c r="BW797" s="44">
        <f t="shared" si="463"/>
        <v>0</v>
      </c>
      <c r="BX797" s="44">
        <f t="shared" si="464"/>
        <v>0</v>
      </c>
      <c r="BY797" s="11">
        <f t="shared" si="465"/>
        <v>0</v>
      </c>
      <c r="BZ797" s="14">
        <f t="shared" si="466"/>
        <v>3</v>
      </c>
      <c r="CA797" s="14">
        <f t="shared" si="467"/>
        <v>6</v>
      </c>
      <c r="CB797" s="13">
        <f t="shared" si="468"/>
        <v>0</v>
      </c>
      <c r="CC797" s="13">
        <f t="shared" si="469"/>
        <v>0</v>
      </c>
      <c r="CD797" s="312">
        <f t="shared" si="470"/>
        <v>3</v>
      </c>
      <c r="CE797" s="312">
        <f t="shared" si="471"/>
        <v>6</v>
      </c>
      <c r="CF797" s="313">
        <f t="shared" si="472"/>
        <v>9</v>
      </c>
      <c r="CG797" s="302" t="str">
        <f t="shared" si="473"/>
        <v>OK</v>
      </c>
    </row>
    <row r="798" spans="1:85" ht="14.25" x14ac:dyDescent="0.25">
      <c r="A798" s="6">
        <v>786</v>
      </c>
      <c r="B798" s="495">
        <v>116</v>
      </c>
      <c r="C798" s="495" t="s">
        <v>265</v>
      </c>
      <c r="D798" s="496" t="s">
        <v>22</v>
      </c>
      <c r="E798" s="626">
        <v>60712714</v>
      </c>
      <c r="F798" s="627" t="s">
        <v>909</v>
      </c>
      <c r="G798" s="624" t="s">
        <v>53</v>
      </c>
      <c r="H798" s="9">
        <f>VLOOKUP($E798,'ALL-GTK-MI-MTS-MA'!$E$13:$CF$361,'ALL-GTK-MI-MTS-MA'!H$6,FALSE)</f>
        <v>0</v>
      </c>
      <c r="I798" s="9">
        <f>VLOOKUP($E798,'ALL-GTK-MI-MTS-MA'!$E$13:$CF$361,'ALL-GTK-MI-MTS-MA'!I$6,FALSE)</f>
        <v>0</v>
      </c>
      <c r="J798" s="9">
        <f>VLOOKUP($E798,'ALL-GTK-MI-MTS-MA'!$E$13:$CF$361,'ALL-GTK-MI-MTS-MA'!J$6,FALSE)</f>
        <v>0</v>
      </c>
      <c r="K798" s="9">
        <f>VLOOKUP($E798,'ALL-GTK-MI-MTS-MA'!$E$13:$CF$361,'ALL-GTK-MI-MTS-MA'!K$6,FALSE)</f>
        <v>0</v>
      </c>
      <c r="L798" s="9">
        <f>VLOOKUP($E798,'ALL-GTK-MI-MTS-MA'!$E$13:$CF$361,'ALL-GTK-MI-MTS-MA'!L$6,FALSE)</f>
        <v>0</v>
      </c>
      <c r="M798" s="9">
        <f>VLOOKUP($E798,'ALL-GTK-MI-MTS-MA'!$E$13:$CF$361,'ALL-GTK-MI-MTS-MA'!M$6,FALSE)</f>
        <v>0</v>
      </c>
      <c r="N798" s="9">
        <f>VLOOKUP($E798,'ALL-GTK-MI-MTS-MA'!$E$13:$CF$361,'ALL-GTK-MI-MTS-MA'!N$6,FALSE)</f>
        <v>2</v>
      </c>
      <c r="O798" s="9">
        <f>VLOOKUP($E798,'ALL-GTK-MI-MTS-MA'!$E$13:$CF$361,'ALL-GTK-MI-MTS-MA'!O$6,FALSE)</f>
        <v>0</v>
      </c>
      <c r="P798" s="299">
        <f t="shared" si="438"/>
        <v>2</v>
      </c>
      <c r="Q798" s="299">
        <f t="shared" si="439"/>
        <v>0</v>
      </c>
      <c r="R798" s="300">
        <f t="shared" si="440"/>
        <v>2</v>
      </c>
      <c r="S798" s="9">
        <f>VLOOKUP($E798,'ALL-GTK-MI-MTS-MA'!$E$13:$CF$361,'ALL-GTK-MI-MTS-MA'!S$6,FALSE)</f>
        <v>2</v>
      </c>
      <c r="T798" s="9">
        <f>VLOOKUP($E798,'ALL-GTK-MI-MTS-MA'!$E$13:$CF$361,'ALL-GTK-MI-MTS-MA'!T$6,FALSE)</f>
        <v>5</v>
      </c>
      <c r="U798" s="9">
        <f>VLOOKUP($E798,'ALL-GTK-MI-MTS-MA'!$E$13:$CF$361,'ALL-GTK-MI-MTS-MA'!U$6,FALSE)</f>
        <v>0</v>
      </c>
      <c r="V798" s="9">
        <f>VLOOKUP($E798,'ALL-GTK-MI-MTS-MA'!$E$13:$CF$361,'ALL-GTK-MI-MTS-MA'!V$6,FALSE)</f>
        <v>0</v>
      </c>
      <c r="W798" s="9">
        <f>VLOOKUP($E798,'ALL-GTK-MI-MTS-MA'!$E$13:$CF$361,'ALL-GTK-MI-MTS-MA'!W$6,FALSE)</f>
        <v>0</v>
      </c>
      <c r="X798" s="9">
        <f>VLOOKUP($E798,'ALL-GTK-MI-MTS-MA'!$E$13:$CF$361,'ALL-GTK-MI-MTS-MA'!X$6,FALSE)</f>
        <v>0</v>
      </c>
      <c r="Y798" s="299">
        <f t="shared" si="441"/>
        <v>2</v>
      </c>
      <c r="Z798" s="299">
        <f t="shared" si="442"/>
        <v>5</v>
      </c>
      <c r="AA798" s="10">
        <f t="shared" si="443"/>
        <v>7</v>
      </c>
      <c r="AB798" s="44">
        <f t="shared" si="444"/>
        <v>4</v>
      </c>
      <c r="AC798" s="44">
        <f t="shared" si="445"/>
        <v>5</v>
      </c>
      <c r="AD798" s="11">
        <f t="shared" si="446"/>
        <v>9</v>
      </c>
      <c r="AE798" s="9">
        <f>VLOOKUP($E798,'ALL-GTK-MI-MTS-MA'!$E$13:$CF$361,'ALL-GTK-MI-MTS-MA'!AE$6,FALSE)</f>
        <v>2</v>
      </c>
      <c r="AF798" s="9">
        <f>VLOOKUP($E798,'ALL-GTK-MI-MTS-MA'!$E$13:$CF$361,'ALL-GTK-MI-MTS-MA'!AF$6,FALSE)</f>
        <v>5</v>
      </c>
      <c r="AG798" s="10">
        <f t="shared" si="447"/>
        <v>7</v>
      </c>
      <c r="AH798" s="9">
        <f>VLOOKUP($E798,'ALL-GTK-MI-MTS-MA'!$E$13:$CF$361,'ALL-GTK-MI-MTS-MA'!AH$6,FALSE)</f>
        <v>2</v>
      </c>
      <c r="AI798" s="9">
        <f>VLOOKUP($E798,'ALL-GTK-MI-MTS-MA'!$E$13:$CF$361,'ALL-GTK-MI-MTS-MA'!AI$6,FALSE)</f>
        <v>0</v>
      </c>
      <c r="AJ798" s="10">
        <f t="shared" si="448"/>
        <v>2</v>
      </c>
      <c r="AK798" s="44">
        <f t="shared" si="449"/>
        <v>4</v>
      </c>
      <c r="AL798" s="44">
        <f t="shared" si="450"/>
        <v>5</v>
      </c>
      <c r="AM798" s="11">
        <f t="shared" si="451"/>
        <v>9</v>
      </c>
      <c r="AN798" s="299">
        <v>0</v>
      </c>
      <c r="AO798" s="299">
        <v>0</v>
      </c>
      <c r="AP798" s="9">
        <f>VLOOKUP($E798,'ALL-GTK-MI-MTS-MA'!$E$13:$CF$361,'ALL-GTK-MI-MTS-MA'!AP$6,FALSE)</f>
        <v>0</v>
      </c>
      <c r="AQ798" s="9">
        <f>VLOOKUP($E798,'ALL-GTK-MI-MTS-MA'!$E$13:$CF$361,'ALL-GTK-MI-MTS-MA'!AQ$6,FALSE)</f>
        <v>0</v>
      </c>
      <c r="AR798" s="9">
        <f>VLOOKUP($E798,'ALL-GTK-MI-MTS-MA'!$E$13:$CF$361,'ALL-GTK-MI-MTS-MA'!AR$6,FALSE)</f>
        <v>0</v>
      </c>
      <c r="AS798" s="9">
        <f>VLOOKUP($E798,'ALL-GTK-MI-MTS-MA'!$E$13:$CF$361,'ALL-GTK-MI-MTS-MA'!AS$6,FALSE)</f>
        <v>0</v>
      </c>
      <c r="AT798" s="9">
        <f>VLOOKUP($E798,'ALL-GTK-MI-MTS-MA'!$E$13:$CF$361,'ALL-GTK-MI-MTS-MA'!AT$6,FALSE)</f>
        <v>0</v>
      </c>
      <c r="AU798" s="9">
        <f>VLOOKUP($E798,'ALL-GTK-MI-MTS-MA'!$E$13:$CF$361,'ALL-GTK-MI-MTS-MA'!AU$6,FALSE)</f>
        <v>0</v>
      </c>
      <c r="AV798" s="590">
        <f>VLOOKUP($E798,'ALL-GTK-MI-MTS-MA'!$E$13:$CF$361,'ALL-GTK-MI-MTS-MA'!AV$6,FALSE)</f>
        <v>0</v>
      </c>
      <c r="AW798" s="590">
        <f>VLOOKUP($E798,'ALL-GTK-MI-MTS-MA'!$E$13:$CF$361,'ALL-GTK-MI-MTS-MA'!AW$6,FALSE)</f>
        <v>0</v>
      </c>
      <c r="AX798" s="9">
        <f>VLOOKUP($E798,'ALL-GTK-MI-MTS-MA'!$E$13:$CF$361,'ALL-GTK-MI-MTS-MA'!AX$6,FALSE)</f>
        <v>4</v>
      </c>
      <c r="AY798" s="9">
        <f>VLOOKUP($E798,'ALL-GTK-MI-MTS-MA'!$E$13:$CF$361,'ALL-GTK-MI-MTS-MA'!AY$6,FALSE)</f>
        <v>5</v>
      </c>
      <c r="AZ798" s="9">
        <f>VLOOKUP($E798,'ALL-GTK-MI-MTS-MA'!$E$13:$CF$361,'ALL-GTK-MI-MTS-MA'!AZ$6,FALSE)</f>
        <v>0</v>
      </c>
      <c r="BA798" s="9">
        <f>VLOOKUP($E798,'ALL-GTK-MI-MTS-MA'!$E$13:$CF$361,'ALL-GTK-MI-MTS-MA'!BA$6,FALSE)</f>
        <v>0</v>
      </c>
      <c r="BB798" s="9">
        <f>VLOOKUP($E798,'ALL-GTK-MI-MTS-MA'!$E$13:$CF$361,'ALL-GTK-MI-MTS-MA'!BB$6,FALSE)</f>
        <v>0</v>
      </c>
      <c r="BC798" s="9">
        <f>VLOOKUP($E798,'ALL-GTK-MI-MTS-MA'!$E$13:$CF$361,'ALL-GTK-MI-MTS-MA'!BC$6,FALSE)</f>
        <v>0</v>
      </c>
      <c r="BD798" s="310">
        <f t="shared" si="452"/>
        <v>0</v>
      </c>
      <c r="BE798" s="310">
        <f t="shared" si="453"/>
        <v>0</v>
      </c>
      <c r="BF798" s="10">
        <f t="shared" si="454"/>
        <v>0</v>
      </c>
      <c r="BG798" s="311">
        <f t="shared" si="455"/>
        <v>4</v>
      </c>
      <c r="BH798" s="311">
        <f t="shared" si="456"/>
        <v>5</v>
      </c>
      <c r="BI798" s="10">
        <f t="shared" si="457"/>
        <v>9</v>
      </c>
      <c r="BJ798" s="44">
        <f t="shared" si="458"/>
        <v>4</v>
      </c>
      <c r="BK798" s="44">
        <f t="shared" si="459"/>
        <v>5</v>
      </c>
      <c r="BL798" s="11">
        <f t="shared" si="460"/>
        <v>9</v>
      </c>
      <c r="BM798" s="9">
        <f>VLOOKUP($E798,'ALL-GTK-MI-MTS-MA'!$E$13:$CF$361,'ALL-GTK-MI-MTS-MA'!BM$6,FALSE)</f>
        <v>0</v>
      </c>
      <c r="BN798" s="9">
        <f>VLOOKUP($E798,'ALL-GTK-MI-MTS-MA'!$E$13:$CF$361,'ALL-GTK-MI-MTS-MA'!BN$6,FALSE)</f>
        <v>0</v>
      </c>
      <c r="BO798" s="9">
        <f>VLOOKUP($E798,'ALL-GTK-MI-MTS-MA'!$E$13:$CF$361,'ALL-GTK-MI-MTS-MA'!BO$6,FALSE)</f>
        <v>0</v>
      </c>
      <c r="BP798" s="9">
        <f>VLOOKUP($E798,'ALL-GTK-MI-MTS-MA'!$E$13:$CF$361,'ALL-GTK-MI-MTS-MA'!BP$6,FALSE)</f>
        <v>1</v>
      </c>
      <c r="BQ798" s="9">
        <f>VLOOKUP($E798,'ALL-GTK-MI-MTS-MA'!$E$13:$CF$361,'ALL-GTK-MI-MTS-MA'!BQ$6,FALSE)</f>
        <v>0</v>
      </c>
      <c r="BR798" s="9">
        <f>VLOOKUP($E798,'ALL-GTK-MI-MTS-MA'!$E$13:$CF$361,'ALL-GTK-MI-MTS-MA'!BR$6,FALSE)</f>
        <v>0</v>
      </c>
      <c r="BS798" s="9">
        <f>VLOOKUP($E798,'ALL-GTK-MI-MTS-MA'!$E$13:$CF$361,'ALL-GTK-MI-MTS-MA'!BS$6,FALSE)</f>
        <v>0</v>
      </c>
      <c r="BT798" s="9">
        <f>VLOOKUP($E798,'ALL-GTK-MI-MTS-MA'!$E$13:$CF$361,'ALL-GTK-MI-MTS-MA'!BT$6,FALSE)</f>
        <v>0</v>
      </c>
      <c r="BU798" s="299">
        <f t="shared" si="461"/>
        <v>0</v>
      </c>
      <c r="BV798" s="299">
        <f t="shared" si="462"/>
        <v>1</v>
      </c>
      <c r="BW798" s="44">
        <f t="shared" si="463"/>
        <v>0</v>
      </c>
      <c r="BX798" s="44">
        <f t="shared" si="464"/>
        <v>1</v>
      </c>
      <c r="BY798" s="11">
        <f t="shared" si="465"/>
        <v>1</v>
      </c>
      <c r="BZ798" s="14">
        <f t="shared" si="466"/>
        <v>4</v>
      </c>
      <c r="CA798" s="14">
        <f t="shared" si="467"/>
        <v>5</v>
      </c>
      <c r="CB798" s="13">
        <f t="shared" si="468"/>
        <v>0</v>
      </c>
      <c r="CC798" s="13">
        <f t="shared" si="469"/>
        <v>1</v>
      </c>
      <c r="CD798" s="312">
        <f t="shared" si="470"/>
        <v>4</v>
      </c>
      <c r="CE798" s="312">
        <f t="shared" si="471"/>
        <v>6</v>
      </c>
      <c r="CF798" s="313">
        <f t="shared" si="472"/>
        <v>10</v>
      </c>
      <c r="CG798" s="302" t="str">
        <f t="shared" si="473"/>
        <v>OK</v>
      </c>
    </row>
    <row r="799" spans="1:85" ht="14.25" x14ac:dyDescent="0.25">
      <c r="A799" s="6">
        <v>787</v>
      </c>
      <c r="B799" s="495">
        <v>117</v>
      </c>
      <c r="C799" s="495" t="s">
        <v>265</v>
      </c>
      <c r="D799" s="496" t="s">
        <v>31</v>
      </c>
      <c r="E799" s="626">
        <v>60712733</v>
      </c>
      <c r="F799" s="627" t="s">
        <v>910</v>
      </c>
      <c r="G799" s="624" t="s">
        <v>53</v>
      </c>
      <c r="H799" s="9">
        <f>VLOOKUP($E799,'ALL-GTK-MI-MTS-MA'!$E$13:$CF$361,'ALL-GTK-MI-MTS-MA'!H$6,FALSE)</f>
        <v>0</v>
      </c>
      <c r="I799" s="9">
        <f>VLOOKUP($E799,'ALL-GTK-MI-MTS-MA'!$E$13:$CF$361,'ALL-GTK-MI-MTS-MA'!I$6,FALSE)</f>
        <v>0</v>
      </c>
      <c r="J799" s="9">
        <f>VLOOKUP($E799,'ALL-GTK-MI-MTS-MA'!$E$13:$CF$361,'ALL-GTK-MI-MTS-MA'!J$6,FALSE)</f>
        <v>0</v>
      </c>
      <c r="K799" s="9">
        <f>VLOOKUP($E799,'ALL-GTK-MI-MTS-MA'!$E$13:$CF$361,'ALL-GTK-MI-MTS-MA'!K$6,FALSE)</f>
        <v>0</v>
      </c>
      <c r="L799" s="9">
        <f>VLOOKUP($E799,'ALL-GTK-MI-MTS-MA'!$E$13:$CF$361,'ALL-GTK-MI-MTS-MA'!L$6,FALSE)</f>
        <v>0</v>
      </c>
      <c r="M799" s="9">
        <f>VLOOKUP($E799,'ALL-GTK-MI-MTS-MA'!$E$13:$CF$361,'ALL-GTK-MI-MTS-MA'!M$6,FALSE)</f>
        <v>0</v>
      </c>
      <c r="N799" s="9">
        <f>VLOOKUP($E799,'ALL-GTK-MI-MTS-MA'!$E$13:$CF$361,'ALL-GTK-MI-MTS-MA'!N$6,FALSE)</f>
        <v>0</v>
      </c>
      <c r="O799" s="9">
        <f>VLOOKUP($E799,'ALL-GTK-MI-MTS-MA'!$E$13:$CF$361,'ALL-GTK-MI-MTS-MA'!O$6,FALSE)</f>
        <v>0</v>
      </c>
      <c r="P799" s="299">
        <f t="shared" si="438"/>
        <v>0</v>
      </c>
      <c r="Q799" s="299">
        <f t="shared" si="439"/>
        <v>0</v>
      </c>
      <c r="R799" s="300">
        <f t="shared" si="440"/>
        <v>0</v>
      </c>
      <c r="S799" s="9">
        <f>VLOOKUP($E799,'ALL-GTK-MI-MTS-MA'!$E$13:$CF$361,'ALL-GTK-MI-MTS-MA'!S$6,FALSE)</f>
        <v>6</v>
      </c>
      <c r="T799" s="9">
        <f>VLOOKUP($E799,'ALL-GTK-MI-MTS-MA'!$E$13:$CF$361,'ALL-GTK-MI-MTS-MA'!T$6,FALSE)</f>
        <v>3</v>
      </c>
      <c r="U799" s="9">
        <f>VLOOKUP($E799,'ALL-GTK-MI-MTS-MA'!$E$13:$CF$361,'ALL-GTK-MI-MTS-MA'!U$6,FALSE)</f>
        <v>0</v>
      </c>
      <c r="V799" s="9">
        <f>VLOOKUP($E799,'ALL-GTK-MI-MTS-MA'!$E$13:$CF$361,'ALL-GTK-MI-MTS-MA'!V$6,FALSE)</f>
        <v>0</v>
      </c>
      <c r="W799" s="9">
        <f>VLOOKUP($E799,'ALL-GTK-MI-MTS-MA'!$E$13:$CF$361,'ALL-GTK-MI-MTS-MA'!W$6,FALSE)</f>
        <v>0</v>
      </c>
      <c r="X799" s="9">
        <f>VLOOKUP($E799,'ALL-GTK-MI-MTS-MA'!$E$13:$CF$361,'ALL-GTK-MI-MTS-MA'!X$6,FALSE)</f>
        <v>0</v>
      </c>
      <c r="Y799" s="299">
        <f t="shared" si="441"/>
        <v>6</v>
      </c>
      <c r="Z799" s="299">
        <f t="shared" si="442"/>
        <v>3</v>
      </c>
      <c r="AA799" s="10">
        <f t="shared" si="443"/>
        <v>9</v>
      </c>
      <c r="AB799" s="44">
        <f t="shared" si="444"/>
        <v>6</v>
      </c>
      <c r="AC799" s="44">
        <f t="shared" si="445"/>
        <v>3</v>
      </c>
      <c r="AD799" s="11">
        <f t="shared" si="446"/>
        <v>9</v>
      </c>
      <c r="AE799" s="9">
        <f>VLOOKUP($E799,'ALL-GTK-MI-MTS-MA'!$E$13:$CF$361,'ALL-GTK-MI-MTS-MA'!AE$6,FALSE)</f>
        <v>5</v>
      </c>
      <c r="AF799" s="9">
        <f>VLOOKUP($E799,'ALL-GTK-MI-MTS-MA'!$E$13:$CF$361,'ALL-GTK-MI-MTS-MA'!AF$6,FALSE)</f>
        <v>3</v>
      </c>
      <c r="AG799" s="10">
        <f t="shared" si="447"/>
        <v>8</v>
      </c>
      <c r="AH799" s="9">
        <f>VLOOKUP($E799,'ALL-GTK-MI-MTS-MA'!$E$13:$CF$361,'ALL-GTK-MI-MTS-MA'!AH$6,FALSE)</f>
        <v>1</v>
      </c>
      <c r="AI799" s="9">
        <f>VLOOKUP($E799,'ALL-GTK-MI-MTS-MA'!$E$13:$CF$361,'ALL-GTK-MI-MTS-MA'!AI$6,FALSE)</f>
        <v>0</v>
      </c>
      <c r="AJ799" s="10">
        <f t="shared" si="448"/>
        <v>1</v>
      </c>
      <c r="AK799" s="44">
        <f t="shared" si="449"/>
        <v>6</v>
      </c>
      <c r="AL799" s="44">
        <f t="shared" si="450"/>
        <v>3</v>
      </c>
      <c r="AM799" s="11">
        <f t="shared" si="451"/>
        <v>9</v>
      </c>
      <c r="AN799" s="299">
        <v>0</v>
      </c>
      <c r="AO799" s="299">
        <v>0</v>
      </c>
      <c r="AP799" s="9">
        <f>VLOOKUP($E799,'ALL-GTK-MI-MTS-MA'!$E$13:$CF$361,'ALL-GTK-MI-MTS-MA'!AP$6,FALSE)</f>
        <v>0</v>
      </c>
      <c r="AQ799" s="9">
        <f>VLOOKUP($E799,'ALL-GTK-MI-MTS-MA'!$E$13:$CF$361,'ALL-GTK-MI-MTS-MA'!AQ$6,FALSE)</f>
        <v>0</v>
      </c>
      <c r="AR799" s="9">
        <f>VLOOKUP($E799,'ALL-GTK-MI-MTS-MA'!$E$13:$CF$361,'ALL-GTK-MI-MTS-MA'!AR$6,FALSE)</f>
        <v>0</v>
      </c>
      <c r="AS799" s="9">
        <f>VLOOKUP($E799,'ALL-GTK-MI-MTS-MA'!$E$13:$CF$361,'ALL-GTK-MI-MTS-MA'!AS$6,FALSE)</f>
        <v>0</v>
      </c>
      <c r="AT799" s="9">
        <f>VLOOKUP($E799,'ALL-GTK-MI-MTS-MA'!$E$13:$CF$361,'ALL-GTK-MI-MTS-MA'!AT$6,FALSE)</f>
        <v>1</v>
      </c>
      <c r="AU799" s="9">
        <f>VLOOKUP($E799,'ALL-GTK-MI-MTS-MA'!$E$13:$CF$361,'ALL-GTK-MI-MTS-MA'!AU$6,FALSE)</f>
        <v>0</v>
      </c>
      <c r="AV799" s="590">
        <f>VLOOKUP($E799,'ALL-GTK-MI-MTS-MA'!$E$13:$CF$361,'ALL-GTK-MI-MTS-MA'!AV$6,FALSE)</f>
        <v>0</v>
      </c>
      <c r="AW799" s="590">
        <f>VLOOKUP($E799,'ALL-GTK-MI-MTS-MA'!$E$13:$CF$361,'ALL-GTK-MI-MTS-MA'!AW$6,FALSE)</f>
        <v>0</v>
      </c>
      <c r="AX799" s="9">
        <f>VLOOKUP($E799,'ALL-GTK-MI-MTS-MA'!$E$13:$CF$361,'ALL-GTK-MI-MTS-MA'!AX$6,FALSE)</f>
        <v>5</v>
      </c>
      <c r="AY799" s="9">
        <f>VLOOKUP($E799,'ALL-GTK-MI-MTS-MA'!$E$13:$CF$361,'ALL-GTK-MI-MTS-MA'!AY$6,FALSE)</f>
        <v>3</v>
      </c>
      <c r="AZ799" s="9">
        <f>VLOOKUP($E799,'ALL-GTK-MI-MTS-MA'!$E$13:$CF$361,'ALL-GTK-MI-MTS-MA'!AZ$6,FALSE)</f>
        <v>0</v>
      </c>
      <c r="BA799" s="9">
        <f>VLOOKUP($E799,'ALL-GTK-MI-MTS-MA'!$E$13:$CF$361,'ALL-GTK-MI-MTS-MA'!BA$6,FALSE)</f>
        <v>0</v>
      </c>
      <c r="BB799" s="9">
        <f>VLOOKUP($E799,'ALL-GTK-MI-MTS-MA'!$E$13:$CF$361,'ALL-GTK-MI-MTS-MA'!BB$6,FALSE)</f>
        <v>0</v>
      </c>
      <c r="BC799" s="9">
        <f>VLOOKUP($E799,'ALL-GTK-MI-MTS-MA'!$E$13:$CF$361,'ALL-GTK-MI-MTS-MA'!BC$6,FALSE)</f>
        <v>0</v>
      </c>
      <c r="BD799" s="310">
        <f t="shared" si="452"/>
        <v>1</v>
      </c>
      <c r="BE799" s="310">
        <f t="shared" si="453"/>
        <v>0</v>
      </c>
      <c r="BF799" s="10">
        <f t="shared" si="454"/>
        <v>1</v>
      </c>
      <c r="BG799" s="311">
        <f t="shared" si="455"/>
        <v>5</v>
      </c>
      <c r="BH799" s="311">
        <f t="shared" si="456"/>
        <v>3</v>
      </c>
      <c r="BI799" s="10">
        <f t="shared" si="457"/>
        <v>8</v>
      </c>
      <c r="BJ799" s="44">
        <f t="shared" si="458"/>
        <v>6</v>
      </c>
      <c r="BK799" s="44">
        <f t="shared" si="459"/>
        <v>3</v>
      </c>
      <c r="BL799" s="11">
        <f t="shared" si="460"/>
        <v>9</v>
      </c>
      <c r="BM799" s="9">
        <f>VLOOKUP($E799,'ALL-GTK-MI-MTS-MA'!$E$13:$CF$361,'ALL-GTK-MI-MTS-MA'!BM$6,FALSE)</f>
        <v>0</v>
      </c>
      <c r="BN799" s="9">
        <f>VLOOKUP($E799,'ALL-GTK-MI-MTS-MA'!$E$13:$CF$361,'ALL-GTK-MI-MTS-MA'!BN$6,FALSE)</f>
        <v>0</v>
      </c>
      <c r="BO799" s="9">
        <f>VLOOKUP($E799,'ALL-GTK-MI-MTS-MA'!$E$13:$CF$361,'ALL-GTK-MI-MTS-MA'!BO$6,FALSE)</f>
        <v>0</v>
      </c>
      <c r="BP799" s="9">
        <f>VLOOKUP($E799,'ALL-GTK-MI-MTS-MA'!$E$13:$CF$361,'ALL-GTK-MI-MTS-MA'!BP$6,FALSE)</f>
        <v>0</v>
      </c>
      <c r="BQ799" s="9">
        <f>VLOOKUP($E799,'ALL-GTK-MI-MTS-MA'!$E$13:$CF$361,'ALL-GTK-MI-MTS-MA'!BQ$6,FALSE)</f>
        <v>0</v>
      </c>
      <c r="BR799" s="9">
        <f>VLOOKUP($E799,'ALL-GTK-MI-MTS-MA'!$E$13:$CF$361,'ALL-GTK-MI-MTS-MA'!BR$6,FALSE)</f>
        <v>0</v>
      </c>
      <c r="BS799" s="9">
        <f>VLOOKUP($E799,'ALL-GTK-MI-MTS-MA'!$E$13:$CF$361,'ALL-GTK-MI-MTS-MA'!BS$6,FALSE)</f>
        <v>0</v>
      </c>
      <c r="BT799" s="9">
        <f>VLOOKUP($E799,'ALL-GTK-MI-MTS-MA'!$E$13:$CF$361,'ALL-GTK-MI-MTS-MA'!BT$6,FALSE)</f>
        <v>0</v>
      </c>
      <c r="BU799" s="299">
        <f t="shared" si="461"/>
        <v>0</v>
      </c>
      <c r="BV799" s="299">
        <f t="shared" si="462"/>
        <v>0</v>
      </c>
      <c r="BW799" s="44">
        <f t="shared" si="463"/>
        <v>0</v>
      </c>
      <c r="BX799" s="44">
        <f t="shared" si="464"/>
        <v>0</v>
      </c>
      <c r="BY799" s="11">
        <f t="shared" si="465"/>
        <v>0</v>
      </c>
      <c r="BZ799" s="14">
        <f t="shared" si="466"/>
        <v>6</v>
      </c>
      <c r="CA799" s="14">
        <f t="shared" si="467"/>
        <v>3</v>
      </c>
      <c r="CB799" s="13">
        <f t="shared" si="468"/>
        <v>0</v>
      </c>
      <c r="CC799" s="13">
        <f t="shared" si="469"/>
        <v>0</v>
      </c>
      <c r="CD799" s="312">
        <f t="shared" si="470"/>
        <v>6</v>
      </c>
      <c r="CE799" s="312">
        <f t="shared" si="471"/>
        <v>3</v>
      </c>
      <c r="CF799" s="313">
        <f t="shared" si="472"/>
        <v>9</v>
      </c>
      <c r="CG799" s="302" t="str">
        <f t="shared" si="473"/>
        <v>OK</v>
      </c>
    </row>
    <row r="800" spans="1:85" ht="14.25" x14ac:dyDescent="0.25">
      <c r="A800" s="6">
        <v>788</v>
      </c>
      <c r="B800" s="495">
        <v>118</v>
      </c>
      <c r="C800" s="495" t="s">
        <v>265</v>
      </c>
      <c r="D800" s="496" t="s">
        <v>24</v>
      </c>
      <c r="E800" s="626">
        <v>60712632</v>
      </c>
      <c r="F800" s="627" t="s">
        <v>911</v>
      </c>
      <c r="G800" s="624" t="s">
        <v>53</v>
      </c>
      <c r="H800" s="9">
        <f>VLOOKUP($E800,'ALL-GTK-MI-MTS-MA'!$E$13:$CF$361,'ALL-GTK-MI-MTS-MA'!H$6,FALSE)</f>
        <v>0</v>
      </c>
      <c r="I800" s="9">
        <f>VLOOKUP($E800,'ALL-GTK-MI-MTS-MA'!$E$13:$CF$361,'ALL-GTK-MI-MTS-MA'!I$6,FALSE)</f>
        <v>0</v>
      </c>
      <c r="J800" s="9">
        <f>VLOOKUP($E800,'ALL-GTK-MI-MTS-MA'!$E$13:$CF$361,'ALL-GTK-MI-MTS-MA'!J$6,FALSE)</f>
        <v>0</v>
      </c>
      <c r="K800" s="9">
        <f>VLOOKUP($E800,'ALL-GTK-MI-MTS-MA'!$E$13:$CF$361,'ALL-GTK-MI-MTS-MA'!K$6,FALSE)</f>
        <v>0</v>
      </c>
      <c r="L800" s="9">
        <f>VLOOKUP($E800,'ALL-GTK-MI-MTS-MA'!$E$13:$CF$361,'ALL-GTK-MI-MTS-MA'!L$6,FALSE)</f>
        <v>0</v>
      </c>
      <c r="M800" s="9">
        <f>VLOOKUP($E800,'ALL-GTK-MI-MTS-MA'!$E$13:$CF$361,'ALL-GTK-MI-MTS-MA'!M$6,FALSE)</f>
        <v>0</v>
      </c>
      <c r="N800" s="9">
        <f>VLOOKUP($E800,'ALL-GTK-MI-MTS-MA'!$E$13:$CF$361,'ALL-GTK-MI-MTS-MA'!N$6,FALSE)</f>
        <v>0</v>
      </c>
      <c r="O800" s="9">
        <f>VLOOKUP($E800,'ALL-GTK-MI-MTS-MA'!$E$13:$CF$361,'ALL-GTK-MI-MTS-MA'!O$6,FALSE)</f>
        <v>1</v>
      </c>
      <c r="P800" s="299">
        <f t="shared" si="438"/>
        <v>0</v>
      </c>
      <c r="Q800" s="299">
        <f t="shared" si="439"/>
        <v>1</v>
      </c>
      <c r="R800" s="300">
        <f t="shared" si="440"/>
        <v>1</v>
      </c>
      <c r="S800" s="9">
        <f>VLOOKUP($E800,'ALL-GTK-MI-MTS-MA'!$E$13:$CF$361,'ALL-GTK-MI-MTS-MA'!S$6,FALSE)</f>
        <v>4</v>
      </c>
      <c r="T800" s="9">
        <f>VLOOKUP($E800,'ALL-GTK-MI-MTS-MA'!$E$13:$CF$361,'ALL-GTK-MI-MTS-MA'!T$6,FALSE)</f>
        <v>4</v>
      </c>
      <c r="U800" s="9">
        <f>VLOOKUP($E800,'ALL-GTK-MI-MTS-MA'!$E$13:$CF$361,'ALL-GTK-MI-MTS-MA'!U$6,FALSE)</f>
        <v>0</v>
      </c>
      <c r="V800" s="9">
        <f>VLOOKUP($E800,'ALL-GTK-MI-MTS-MA'!$E$13:$CF$361,'ALL-GTK-MI-MTS-MA'!V$6,FALSE)</f>
        <v>0</v>
      </c>
      <c r="W800" s="9">
        <f>VLOOKUP($E800,'ALL-GTK-MI-MTS-MA'!$E$13:$CF$361,'ALL-GTK-MI-MTS-MA'!W$6,FALSE)</f>
        <v>0</v>
      </c>
      <c r="X800" s="9">
        <f>VLOOKUP($E800,'ALL-GTK-MI-MTS-MA'!$E$13:$CF$361,'ALL-GTK-MI-MTS-MA'!X$6,FALSE)</f>
        <v>0</v>
      </c>
      <c r="Y800" s="299">
        <f t="shared" si="441"/>
        <v>4</v>
      </c>
      <c r="Z800" s="299">
        <f t="shared" si="442"/>
        <v>4</v>
      </c>
      <c r="AA800" s="10">
        <f t="shared" si="443"/>
        <v>8</v>
      </c>
      <c r="AB800" s="44">
        <f t="shared" si="444"/>
        <v>4</v>
      </c>
      <c r="AC800" s="44">
        <f t="shared" si="445"/>
        <v>5</v>
      </c>
      <c r="AD800" s="11">
        <f t="shared" si="446"/>
        <v>9</v>
      </c>
      <c r="AE800" s="9">
        <f>VLOOKUP($E800,'ALL-GTK-MI-MTS-MA'!$E$13:$CF$361,'ALL-GTK-MI-MTS-MA'!AE$6,FALSE)</f>
        <v>4</v>
      </c>
      <c r="AF800" s="9">
        <f>VLOOKUP($E800,'ALL-GTK-MI-MTS-MA'!$E$13:$CF$361,'ALL-GTK-MI-MTS-MA'!AF$6,FALSE)</f>
        <v>4</v>
      </c>
      <c r="AG800" s="10">
        <f t="shared" si="447"/>
        <v>8</v>
      </c>
      <c r="AH800" s="9">
        <f>VLOOKUP($E800,'ALL-GTK-MI-MTS-MA'!$E$13:$CF$361,'ALL-GTK-MI-MTS-MA'!AH$6,FALSE)</f>
        <v>0</v>
      </c>
      <c r="AI800" s="9">
        <f>VLOOKUP($E800,'ALL-GTK-MI-MTS-MA'!$E$13:$CF$361,'ALL-GTK-MI-MTS-MA'!AI$6,FALSE)</f>
        <v>1</v>
      </c>
      <c r="AJ800" s="10">
        <f t="shared" si="448"/>
        <v>1</v>
      </c>
      <c r="AK800" s="44">
        <f t="shared" si="449"/>
        <v>4</v>
      </c>
      <c r="AL800" s="44">
        <f t="shared" si="450"/>
        <v>5</v>
      </c>
      <c r="AM800" s="11">
        <f t="shared" si="451"/>
        <v>9</v>
      </c>
      <c r="AN800" s="299">
        <v>0</v>
      </c>
      <c r="AO800" s="299">
        <v>0</v>
      </c>
      <c r="AP800" s="9">
        <f>VLOOKUP($E800,'ALL-GTK-MI-MTS-MA'!$E$13:$CF$361,'ALL-GTK-MI-MTS-MA'!AP$6,FALSE)</f>
        <v>0</v>
      </c>
      <c r="AQ800" s="9">
        <f>VLOOKUP($E800,'ALL-GTK-MI-MTS-MA'!$E$13:$CF$361,'ALL-GTK-MI-MTS-MA'!AQ$6,FALSE)</f>
        <v>0</v>
      </c>
      <c r="AR800" s="9">
        <f>VLOOKUP($E800,'ALL-GTK-MI-MTS-MA'!$E$13:$CF$361,'ALL-GTK-MI-MTS-MA'!AR$6,FALSE)</f>
        <v>0</v>
      </c>
      <c r="AS800" s="9">
        <f>VLOOKUP($E800,'ALL-GTK-MI-MTS-MA'!$E$13:$CF$361,'ALL-GTK-MI-MTS-MA'!AS$6,FALSE)</f>
        <v>0</v>
      </c>
      <c r="AT800" s="9">
        <f>VLOOKUP($E800,'ALL-GTK-MI-MTS-MA'!$E$13:$CF$361,'ALL-GTK-MI-MTS-MA'!AT$6,FALSE)</f>
        <v>2</v>
      </c>
      <c r="AU800" s="9">
        <f>VLOOKUP($E800,'ALL-GTK-MI-MTS-MA'!$E$13:$CF$361,'ALL-GTK-MI-MTS-MA'!AU$6,FALSE)</f>
        <v>1</v>
      </c>
      <c r="AV800" s="590">
        <f>VLOOKUP($E800,'ALL-GTK-MI-MTS-MA'!$E$13:$CF$361,'ALL-GTK-MI-MTS-MA'!AV$6,FALSE)</f>
        <v>0</v>
      </c>
      <c r="AW800" s="590">
        <f>VLOOKUP($E800,'ALL-GTK-MI-MTS-MA'!$E$13:$CF$361,'ALL-GTK-MI-MTS-MA'!AW$6,FALSE)</f>
        <v>0</v>
      </c>
      <c r="AX800" s="9">
        <f>VLOOKUP($E800,'ALL-GTK-MI-MTS-MA'!$E$13:$CF$361,'ALL-GTK-MI-MTS-MA'!AX$6,FALSE)</f>
        <v>2</v>
      </c>
      <c r="AY800" s="9">
        <f>VLOOKUP($E800,'ALL-GTK-MI-MTS-MA'!$E$13:$CF$361,'ALL-GTK-MI-MTS-MA'!AY$6,FALSE)</f>
        <v>3</v>
      </c>
      <c r="AZ800" s="9">
        <f>VLOOKUP($E800,'ALL-GTK-MI-MTS-MA'!$E$13:$CF$361,'ALL-GTK-MI-MTS-MA'!AZ$6,FALSE)</f>
        <v>0</v>
      </c>
      <c r="BA800" s="9">
        <f>VLOOKUP($E800,'ALL-GTK-MI-MTS-MA'!$E$13:$CF$361,'ALL-GTK-MI-MTS-MA'!BA$6,FALSE)</f>
        <v>1</v>
      </c>
      <c r="BB800" s="9">
        <f>VLOOKUP($E800,'ALL-GTK-MI-MTS-MA'!$E$13:$CF$361,'ALL-GTK-MI-MTS-MA'!BB$6,FALSE)</f>
        <v>0</v>
      </c>
      <c r="BC800" s="9">
        <f>VLOOKUP($E800,'ALL-GTK-MI-MTS-MA'!$E$13:$CF$361,'ALL-GTK-MI-MTS-MA'!BC$6,FALSE)</f>
        <v>0</v>
      </c>
      <c r="BD800" s="310">
        <f t="shared" si="452"/>
        <v>2</v>
      </c>
      <c r="BE800" s="310">
        <f t="shared" si="453"/>
        <v>1</v>
      </c>
      <c r="BF800" s="10">
        <f t="shared" si="454"/>
        <v>3</v>
      </c>
      <c r="BG800" s="311">
        <f t="shared" si="455"/>
        <v>2</v>
      </c>
      <c r="BH800" s="311">
        <f t="shared" si="456"/>
        <v>4</v>
      </c>
      <c r="BI800" s="10">
        <f t="shared" si="457"/>
        <v>6</v>
      </c>
      <c r="BJ800" s="44">
        <f t="shared" si="458"/>
        <v>4</v>
      </c>
      <c r="BK800" s="44">
        <f t="shared" si="459"/>
        <v>5</v>
      </c>
      <c r="BL800" s="11">
        <f t="shared" si="460"/>
        <v>9</v>
      </c>
      <c r="BM800" s="9">
        <f>VLOOKUP($E800,'ALL-GTK-MI-MTS-MA'!$E$13:$CF$361,'ALL-GTK-MI-MTS-MA'!BM$6,FALSE)</f>
        <v>0</v>
      </c>
      <c r="BN800" s="9">
        <f>VLOOKUP($E800,'ALL-GTK-MI-MTS-MA'!$E$13:$CF$361,'ALL-GTK-MI-MTS-MA'!BN$6,FALSE)</f>
        <v>0</v>
      </c>
      <c r="BO800" s="9">
        <f>VLOOKUP($E800,'ALL-GTK-MI-MTS-MA'!$E$13:$CF$361,'ALL-GTK-MI-MTS-MA'!BO$6,FALSE)</f>
        <v>0</v>
      </c>
      <c r="BP800" s="9">
        <f>VLOOKUP($E800,'ALL-GTK-MI-MTS-MA'!$E$13:$CF$361,'ALL-GTK-MI-MTS-MA'!BP$6,FALSE)</f>
        <v>0</v>
      </c>
      <c r="BQ800" s="9">
        <f>VLOOKUP($E800,'ALL-GTK-MI-MTS-MA'!$E$13:$CF$361,'ALL-GTK-MI-MTS-MA'!BQ$6,FALSE)</f>
        <v>0</v>
      </c>
      <c r="BR800" s="9">
        <f>VLOOKUP($E800,'ALL-GTK-MI-MTS-MA'!$E$13:$CF$361,'ALL-GTK-MI-MTS-MA'!BR$6,FALSE)</f>
        <v>0</v>
      </c>
      <c r="BS800" s="9">
        <f>VLOOKUP($E800,'ALL-GTK-MI-MTS-MA'!$E$13:$CF$361,'ALL-GTK-MI-MTS-MA'!BS$6,FALSE)</f>
        <v>0</v>
      </c>
      <c r="BT800" s="9">
        <f>VLOOKUP($E800,'ALL-GTK-MI-MTS-MA'!$E$13:$CF$361,'ALL-GTK-MI-MTS-MA'!BT$6,FALSE)</f>
        <v>0</v>
      </c>
      <c r="BU800" s="299">
        <f t="shared" si="461"/>
        <v>0</v>
      </c>
      <c r="BV800" s="299">
        <f t="shared" si="462"/>
        <v>0</v>
      </c>
      <c r="BW800" s="44">
        <f t="shared" si="463"/>
        <v>0</v>
      </c>
      <c r="BX800" s="44">
        <f t="shared" si="464"/>
        <v>0</v>
      </c>
      <c r="BY800" s="11">
        <f t="shared" si="465"/>
        <v>0</v>
      </c>
      <c r="BZ800" s="14">
        <f t="shared" si="466"/>
        <v>4</v>
      </c>
      <c r="CA800" s="14">
        <f t="shared" si="467"/>
        <v>5</v>
      </c>
      <c r="CB800" s="13">
        <f t="shared" si="468"/>
        <v>0</v>
      </c>
      <c r="CC800" s="13">
        <f t="shared" si="469"/>
        <v>0</v>
      </c>
      <c r="CD800" s="312">
        <f t="shared" si="470"/>
        <v>4</v>
      </c>
      <c r="CE800" s="312">
        <f t="shared" si="471"/>
        <v>5</v>
      </c>
      <c r="CF800" s="313">
        <f t="shared" si="472"/>
        <v>9</v>
      </c>
      <c r="CG800" s="302" t="str">
        <f t="shared" si="473"/>
        <v>OK</v>
      </c>
    </row>
    <row r="801" spans="1:85" ht="14.25" x14ac:dyDescent="0.25">
      <c r="A801" s="6">
        <v>789</v>
      </c>
      <c r="B801" s="495">
        <v>119</v>
      </c>
      <c r="C801" s="495" t="s">
        <v>265</v>
      </c>
      <c r="D801" s="496" t="s">
        <v>20</v>
      </c>
      <c r="E801" s="626">
        <v>60712673</v>
      </c>
      <c r="F801" s="627" t="s">
        <v>912</v>
      </c>
      <c r="G801" s="624" t="s">
        <v>53</v>
      </c>
      <c r="H801" s="9">
        <f>VLOOKUP($E801,'ALL-GTK-MI-MTS-MA'!$E$13:$CF$361,'ALL-GTK-MI-MTS-MA'!H$6,FALSE)</f>
        <v>0</v>
      </c>
      <c r="I801" s="9">
        <f>VLOOKUP($E801,'ALL-GTK-MI-MTS-MA'!$E$13:$CF$361,'ALL-GTK-MI-MTS-MA'!I$6,FALSE)</f>
        <v>0</v>
      </c>
      <c r="J801" s="9">
        <f>VLOOKUP($E801,'ALL-GTK-MI-MTS-MA'!$E$13:$CF$361,'ALL-GTK-MI-MTS-MA'!J$6,FALSE)</f>
        <v>0</v>
      </c>
      <c r="K801" s="9">
        <f>VLOOKUP($E801,'ALL-GTK-MI-MTS-MA'!$E$13:$CF$361,'ALL-GTK-MI-MTS-MA'!K$6,FALSE)</f>
        <v>0</v>
      </c>
      <c r="L801" s="9">
        <f>VLOOKUP($E801,'ALL-GTK-MI-MTS-MA'!$E$13:$CF$361,'ALL-GTK-MI-MTS-MA'!L$6,FALSE)</f>
        <v>0</v>
      </c>
      <c r="M801" s="9">
        <f>VLOOKUP($E801,'ALL-GTK-MI-MTS-MA'!$E$13:$CF$361,'ALL-GTK-MI-MTS-MA'!M$6,FALSE)</f>
        <v>0</v>
      </c>
      <c r="N801" s="9">
        <f>VLOOKUP($E801,'ALL-GTK-MI-MTS-MA'!$E$13:$CF$361,'ALL-GTK-MI-MTS-MA'!N$6,FALSE)</f>
        <v>0</v>
      </c>
      <c r="O801" s="9">
        <f>VLOOKUP($E801,'ALL-GTK-MI-MTS-MA'!$E$13:$CF$361,'ALL-GTK-MI-MTS-MA'!O$6,FALSE)</f>
        <v>0</v>
      </c>
      <c r="P801" s="299">
        <f t="shared" si="438"/>
        <v>0</v>
      </c>
      <c r="Q801" s="299">
        <f t="shared" si="439"/>
        <v>0</v>
      </c>
      <c r="R801" s="300">
        <f t="shared" si="440"/>
        <v>0</v>
      </c>
      <c r="S801" s="9">
        <f>VLOOKUP($E801,'ALL-GTK-MI-MTS-MA'!$E$13:$CF$361,'ALL-GTK-MI-MTS-MA'!S$6,FALSE)</f>
        <v>5</v>
      </c>
      <c r="T801" s="9">
        <f>VLOOKUP($E801,'ALL-GTK-MI-MTS-MA'!$E$13:$CF$361,'ALL-GTK-MI-MTS-MA'!T$6,FALSE)</f>
        <v>2</v>
      </c>
      <c r="U801" s="9">
        <f>VLOOKUP($E801,'ALL-GTK-MI-MTS-MA'!$E$13:$CF$361,'ALL-GTK-MI-MTS-MA'!U$6,FALSE)</f>
        <v>0</v>
      </c>
      <c r="V801" s="9">
        <f>VLOOKUP($E801,'ALL-GTK-MI-MTS-MA'!$E$13:$CF$361,'ALL-GTK-MI-MTS-MA'!V$6,FALSE)</f>
        <v>0</v>
      </c>
      <c r="W801" s="9">
        <f>VLOOKUP($E801,'ALL-GTK-MI-MTS-MA'!$E$13:$CF$361,'ALL-GTK-MI-MTS-MA'!W$6,FALSE)</f>
        <v>0</v>
      </c>
      <c r="X801" s="9">
        <f>VLOOKUP($E801,'ALL-GTK-MI-MTS-MA'!$E$13:$CF$361,'ALL-GTK-MI-MTS-MA'!X$6,FALSE)</f>
        <v>0</v>
      </c>
      <c r="Y801" s="299">
        <f t="shared" si="441"/>
        <v>5</v>
      </c>
      <c r="Z801" s="299">
        <f t="shared" si="442"/>
        <v>2</v>
      </c>
      <c r="AA801" s="10">
        <f t="shared" si="443"/>
        <v>7</v>
      </c>
      <c r="AB801" s="44">
        <f t="shared" si="444"/>
        <v>5</v>
      </c>
      <c r="AC801" s="44">
        <f t="shared" si="445"/>
        <v>2</v>
      </c>
      <c r="AD801" s="11">
        <f t="shared" si="446"/>
        <v>7</v>
      </c>
      <c r="AE801" s="9">
        <f>VLOOKUP($E801,'ALL-GTK-MI-MTS-MA'!$E$13:$CF$361,'ALL-GTK-MI-MTS-MA'!AE$6,FALSE)</f>
        <v>3</v>
      </c>
      <c r="AF801" s="9">
        <f>VLOOKUP($E801,'ALL-GTK-MI-MTS-MA'!$E$13:$CF$361,'ALL-GTK-MI-MTS-MA'!AF$6,FALSE)</f>
        <v>2</v>
      </c>
      <c r="AG801" s="10">
        <f t="shared" si="447"/>
        <v>5</v>
      </c>
      <c r="AH801" s="9">
        <f>VLOOKUP($E801,'ALL-GTK-MI-MTS-MA'!$E$13:$CF$361,'ALL-GTK-MI-MTS-MA'!AH$6,FALSE)</f>
        <v>2</v>
      </c>
      <c r="AI801" s="9">
        <f>VLOOKUP($E801,'ALL-GTK-MI-MTS-MA'!$E$13:$CF$361,'ALL-GTK-MI-MTS-MA'!AI$6,FALSE)</f>
        <v>0</v>
      </c>
      <c r="AJ801" s="10">
        <f t="shared" si="448"/>
        <v>2</v>
      </c>
      <c r="AK801" s="44">
        <f t="shared" si="449"/>
        <v>5</v>
      </c>
      <c r="AL801" s="44">
        <f t="shared" si="450"/>
        <v>2</v>
      </c>
      <c r="AM801" s="11">
        <f t="shared" si="451"/>
        <v>7</v>
      </c>
      <c r="AN801" s="299">
        <v>0</v>
      </c>
      <c r="AO801" s="299">
        <v>0</v>
      </c>
      <c r="AP801" s="9">
        <f>VLOOKUP($E801,'ALL-GTK-MI-MTS-MA'!$E$13:$CF$361,'ALL-GTK-MI-MTS-MA'!AP$6,FALSE)</f>
        <v>0</v>
      </c>
      <c r="AQ801" s="9">
        <f>VLOOKUP($E801,'ALL-GTK-MI-MTS-MA'!$E$13:$CF$361,'ALL-GTK-MI-MTS-MA'!AQ$6,FALSE)</f>
        <v>0</v>
      </c>
      <c r="AR801" s="9">
        <f>VLOOKUP($E801,'ALL-GTK-MI-MTS-MA'!$E$13:$CF$361,'ALL-GTK-MI-MTS-MA'!AR$6,FALSE)</f>
        <v>0</v>
      </c>
      <c r="AS801" s="9">
        <f>VLOOKUP($E801,'ALL-GTK-MI-MTS-MA'!$E$13:$CF$361,'ALL-GTK-MI-MTS-MA'!AS$6,FALSE)</f>
        <v>0</v>
      </c>
      <c r="AT801" s="9">
        <f>VLOOKUP($E801,'ALL-GTK-MI-MTS-MA'!$E$13:$CF$361,'ALL-GTK-MI-MTS-MA'!AT$6,FALSE)</f>
        <v>2</v>
      </c>
      <c r="AU801" s="9">
        <f>VLOOKUP($E801,'ALL-GTK-MI-MTS-MA'!$E$13:$CF$361,'ALL-GTK-MI-MTS-MA'!AU$6,FALSE)</f>
        <v>1</v>
      </c>
      <c r="AV801" s="590">
        <f>VLOOKUP($E801,'ALL-GTK-MI-MTS-MA'!$E$13:$CF$361,'ALL-GTK-MI-MTS-MA'!AV$6,FALSE)</f>
        <v>0</v>
      </c>
      <c r="AW801" s="590">
        <f>VLOOKUP($E801,'ALL-GTK-MI-MTS-MA'!$E$13:$CF$361,'ALL-GTK-MI-MTS-MA'!AW$6,FALSE)</f>
        <v>0</v>
      </c>
      <c r="AX801" s="9">
        <f>VLOOKUP($E801,'ALL-GTK-MI-MTS-MA'!$E$13:$CF$361,'ALL-GTK-MI-MTS-MA'!AX$6,FALSE)</f>
        <v>2</v>
      </c>
      <c r="AY801" s="9">
        <f>VLOOKUP($E801,'ALL-GTK-MI-MTS-MA'!$E$13:$CF$361,'ALL-GTK-MI-MTS-MA'!AY$6,FALSE)</f>
        <v>1</v>
      </c>
      <c r="AZ801" s="9">
        <f>VLOOKUP($E801,'ALL-GTK-MI-MTS-MA'!$E$13:$CF$361,'ALL-GTK-MI-MTS-MA'!AZ$6,FALSE)</f>
        <v>1</v>
      </c>
      <c r="BA801" s="9">
        <f>VLOOKUP($E801,'ALL-GTK-MI-MTS-MA'!$E$13:$CF$361,'ALL-GTK-MI-MTS-MA'!BA$6,FALSE)</f>
        <v>0</v>
      </c>
      <c r="BB801" s="9">
        <f>VLOOKUP($E801,'ALL-GTK-MI-MTS-MA'!$E$13:$CF$361,'ALL-GTK-MI-MTS-MA'!BB$6,FALSE)</f>
        <v>0</v>
      </c>
      <c r="BC801" s="9">
        <f>VLOOKUP($E801,'ALL-GTK-MI-MTS-MA'!$E$13:$CF$361,'ALL-GTK-MI-MTS-MA'!BC$6,FALSE)</f>
        <v>0</v>
      </c>
      <c r="BD801" s="310">
        <f t="shared" si="452"/>
        <v>2</v>
      </c>
      <c r="BE801" s="310">
        <f t="shared" si="453"/>
        <v>1</v>
      </c>
      <c r="BF801" s="10">
        <f t="shared" si="454"/>
        <v>3</v>
      </c>
      <c r="BG801" s="311">
        <f t="shared" si="455"/>
        <v>3</v>
      </c>
      <c r="BH801" s="311">
        <f t="shared" si="456"/>
        <v>1</v>
      </c>
      <c r="BI801" s="10">
        <f t="shared" si="457"/>
        <v>4</v>
      </c>
      <c r="BJ801" s="44">
        <f t="shared" si="458"/>
        <v>5</v>
      </c>
      <c r="BK801" s="44">
        <f t="shared" si="459"/>
        <v>2</v>
      </c>
      <c r="BL801" s="11">
        <f t="shared" si="460"/>
        <v>7</v>
      </c>
      <c r="BM801" s="9">
        <f>VLOOKUP($E801,'ALL-GTK-MI-MTS-MA'!$E$13:$CF$361,'ALL-GTK-MI-MTS-MA'!BM$6,FALSE)</f>
        <v>0</v>
      </c>
      <c r="BN801" s="9">
        <f>VLOOKUP($E801,'ALL-GTK-MI-MTS-MA'!$E$13:$CF$361,'ALL-GTK-MI-MTS-MA'!BN$6,FALSE)</f>
        <v>0</v>
      </c>
      <c r="BO801" s="9">
        <f>VLOOKUP($E801,'ALL-GTK-MI-MTS-MA'!$E$13:$CF$361,'ALL-GTK-MI-MTS-MA'!BO$6,FALSE)</f>
        <v>0</v>
      </c>
      <c r="BP801" s="9">
        <f>VLOOKUP($E801,'ALL-GTK-MI-MTS-MA'!$E$13:$CF$361,'ALL-GTK-MI-MTS-MA'!BP$6,FALSE)</f>
        <v>0</v>
      </c>
      <c r="BQ801" s="9">
        <f>VLOOKUP($E801,'ALL-GTK-MI-MTS-MA'!$E$13:$CF$361,'ALL-GTK-MI-MTS-MA'!BQ$6,FALSE)</f>
        <v>0</v>
      </c>
      <c r="BR801" s="9">
        <f>VLOOKUP($E801,'ALL-GTK-MI-MTS-MA'!$E$13:$CF$361,'ALL-GTK-MI-MTS-MA'!BR$6,FALSE)</f>
        <v>0</v>
      </c>
      <c r="BS801" s="9">
        <f>VLOOKUP($E801,'ALL-GTK-MI-MTS-MA'!$E$13:$CF$361,'ALL-GTK-MI-MTS-MA'!BS$6,FALSE)</f>
        <v>0</v>
      </c>
      <c r="BT801" s="9">
        <f>VLOOKUP($E801,'ALL-GTK-MI-MTS-MA'!$E$13:$CF$361,'ALL-GTK-MI-MTS-MA'!BT$6,FALSE)</f>
        <v>0</v>
      </c>
      <c r="BU801" s="299">
        <f t="shared" si="461"/>
        <v>0</v>
      </c>
      <c r="BV801" s="299">
        <f t="shared" si="462"/>
        <v>0</v>
      </c>
      <c r="BW801" s="44">
        <f t="shared" si="463"/>
        <v>0</v>
      </c>
      <c r="BX801" s="44">
        <f t="shared" si="464"/>
        <v>0</v>
      </c>
      <c r="BY801" s="11">
        <f t="shared" si="465"/>
        <v>0</v>
      </c>
      <c r="BZ801" s="14">
        <f t="shared" si="466"/>
        <v>5</v>
      </c>
      <c r="CA801" s="14">
        <f t="shared" si="467"/>
        <v>2</v>
      </c>
      <c r="CB801" s="13">
        <f t="shared" si="468"/>
        <v>0</v>
      </c>
      <c r="CC801" s="13">
        <f t="shared" si="469"/>
        <v>0</v>
      </c>
      <c r="CD801" s="312">
        <f t="shared" si="470"/>
        <v>5</v>
      </c>
      <c r="CE801" s="312">
        <f t="shared" si="471"/>
        <v>2</v>
      </c>
      <c r="CF801" s="313">
        <f t="shared" si="472"/>
        <v>7</v>
      </c>
      <c r="CG801" s="302" t="str">
        <f t="shared" si="473"/>
        <v>OK</v>
      </c>
    </row>
    <row r="802" spans="1:85" ht="14.25" x14ac:dyDescent="0.25">
      <c r="A802" s="6">
        <v>790</v>
      </c>
      <c r="B802" s="495">
        <v>120</v>
      </c>
      <c r="C802" s="495" t="s">
        <v>265</v>
      </c>
      <c r="D802" s="496" t="s">
        <v>21</v>
      </c>
      <c r="E802" s="626">
        <v>69819562</v>
      </c>
      <c r="F802" s="627" t="s">
        <v>913</v>
      </c>
      <c r="G802" s="624" t="s">
        <v>53</v>
      </c>
      <c r="H802" s="9">
        <f>VLOOKUP($E802,'ALL-GTK-MI-MTS-MA'!$E$13:$CF$361,'ALL-GTK-MI-MTS-MA'!H$6,FALSE)</f>
        <v>0</v>
      </c>
      <c r="I802" s="9">
        <f>VLOOKUP($E802,'ALL-GTK-MI-MTS-MA'!$E$13:$CF$361,'ALL-GTK-MI-MTS-MA'!I$6,FALSE)</f>
        <v>0</v>
      </c>
      <c r="J802" s="9">
        <f>VLOOKUP($E802,'ALL-GTK-MI-MTS-MA'!$E$13:$CF$361,'ALL-GTK-MI-MTS-MA'!J$6,FALSE)</f>
        <v>0</v>
      </c>
      <c r="K802" s="9">
        <f>VLOOKUP($E802,'ALL-GTK-MI-MTS-MA'!$E$13:$CF$361,'ALL-GTK-MI-MTS-MA'!K$6,FALSE)</f>
        <v>0</v>
      </c>
      <c r="L802" s="9">
        <f>VLOOKUP($E802,'ALL-GTK-MI-MTS-MA'!$E$13:$CF$361,'ALL-GTK-MI-MTS-MA'!L$6,FALSE)</f>
        <v>0</v>
      </c>
      <c r="M802" s="9">
        <f>VLOOKUP($E802,'ALL-GTK-MI-MTS-MA'!$E$13:$CF$361,'ALL-GTK-MI-MTS-MA'!M$6,FALSE)</f>
        <v>0</v>
      </c>
      <c r="N802" s="9">
        <f>VLOOKUP($E802,'ALL-GTK-MI-MTS-MA'!$E$13:$CF$361,'ALL-GTK-MI-MTS-MA'!N$6,FALSE)</f>
        <v>0</v>
      </c>
      <c r="O802" s="9">
        <f>VLOOKUP($E802,'ALL-GTK-MI-MTS-MA'!$E$13:$CF$361,'ALL-GTK-MI-MTS-MA'!O$6,FALSE)</f>
        <v>0</v>
      </c>
      <c r="P802" s="299">
        <f t="shared" si="438"/>
        <v>0</v>
      </c>
      <c r="Q802" s="299">
        <f t="shared" si="439"/>
        <v>0</v>
      </c>
      <c r="R802" s="300">
        <f t="shared" si="440"/>
        <v>0</v>
      </c>
      <c r="S802" s="9">
        <f>VLOOKUP($E802,'ALL-GTK-MI-MTS-MA'!$E$13:$CF$361,'ALL-GTK-MI-MTS-MA'!S$6,FALSE)</f>
        <v>4</v>
      </c>
      <c r="T802" s="9">
        <f>VLOOKUP($E802,'ALL-GTK-MI-MTS-MA'!$E$13:$CF$361,'ALL-GTK-MI-MTS-MA'!T$6,FALSE)</f>
        <v>3</v>
      </c>
      <c r="U802" s="9">
        <f>VLOOKUP($E802,'ALL-GTK-MI-MTS-MA'!$E$13:$CF$361,'ALL-GTK-MI-MTS-MA'!U$6,FALSE)</f>
        <v>0</v>
      </c>
      <c r="V802" s="9">
        <f>VLOOKUP($E802,'ALL-GTK-MI-MTS-MA'!$E$13:$CF$361,'ALL-GTK-MI-MTS-MA'!V$6,FALSE)</f>
        <v>0</v>
      </c>
      <c r="W802" s="9">
        <f>VLOOKUP($E802,'ALL-GTK-MI-MTS-MA'!$E$13:$CF$361,'ALL-GTK-MI-MTS-MA'!W$6,FALSE)</f>
        <v>0</v>
      </c>
      <c r="X802" s="9">
        <f>VLOOKUP($E802,'ALL-GTK-MI-MTS-MA'!$E$13:$CF$361,'ALL-GTK-MI-MTS-MA'!X$6,FALSE)</f>
        <v>0</v>
      </c>
      <c r="Y802" s="299">
        <f t="shared" si="441"/>
        <v>4</v>
      </c>
      <c r="Z802" s="299">
        <f t="shared" si="442"/>
        <v>3</v>
      </c>
      <c r="AA802" s="10">
        <f t="shared" si="443"/>
        <v>7</v>
      </c>
      <c r="AB802" s="44">
        <f t="shared" si="444"/>
        <v>4</v>
      </c>
      <c r="AC802" s="44">
        <f t="shared" si="445"/>
        <v>3</v>
      </c>
      <c r="AD802" s="11">
        <f t="shared" si="446"/>
        <v>7</v>
      </c>
      <c r="AE802" s="9">
        <f>VLOOKUP($E802,'ALL-GTK-MI-MTS-MA'!$E$13:$CF$361,'ALL-GTK-MI-MTS-MA'!AE$6,FALSE)</f>
        <v>4</v>
      </c>
      <c r="AF802" s="9">
        <f>VLOOKUP($E802,'ALL-GTK-MI-MTS-MA'!$E$13:$CF$361,'ALL-GTK-MI-MTS-MA'!AF$6,FALSE)</f>
        <v>3</v>
      </c>
      <c r="AG802" s="10">
        <f t="shared" si="447"/>
        <v>7</v>
      </c>
      <c r="AH802" s="9">
        <f>VLOOKUP($E802,'ALL-GTK-MI-MTS-MA'!$E$13:$CF$361,'ALL-GTK-MI-MTS-MA'!AH$6,FALSE)</f>
        <v>0</v>
      </c>
      <c r="AI802" s="9">
        <f>VLOOKUP($E802,'ALL-GTK-MI-MTS-MA'!$E$13:$CF$361,'ALL-GTK-MI-MTS-MA'!AI$6,FALSE)</f>
        <v>0</v>
      </c>
      <c r="AJ802" s="10">
        <f t="shared" si="448"/>
        <v>0</v>
      </c>
      <c r="AK802" s="44">
        <f t="shared" si="449"/>
        <v>4</v>
      </c>
      <c r="AL802" s="44">
        <f t="shared" si="450"/>
        <v>3</v>
      </c>
      <c r="AM802" s="11">
        <f t="shared" si="451"/>
        <v>7</v>
      </c>
      <c r="AN802" s="299">
        <v>0</v>
      </c>
      <c r="AO802" s="299">
        <v>0</v>
      </c>
      <c r="AP802" s="9">
        <f>VLOOKUP($E802,'ALL-GTK-MI-MTS-MA'!$E$13:$CF$361,'ALL-GTK-MI-MTS-MA'!AP$6,FALSE)</f>
        <v>0</v>
      </c>
      <c r="AQ802" s="9">
        <f>VLOOKUP($E802,'ALL-GTK-MI-MTS-MA'!$E$13:$CF$361,'ALL-GTK-MI-MTS-MA'!AQ$6,FALSE)</f>
        <v>0</v>
      </c>
      <c r="AR802" s="9">
        <f>VLOOKUP($E802,'ALL-GTK-MI-MTS-MA'!$E$13:$CF$361,'ALL-GTK-MI-MTS-MA'!AR$6,FALSE)</f>
        <v>0</v>
      </c>
      <c r="AS802" s="9">
        <f>VLOOKUP($E802,'ALL-GTK-MI-MTS-MA'!$E$13:$CF$361,'ALL-GTK-MI-MTS-MA'!AS$6,FALSE)</f>
        <v>0</v>
      </c>
      <c r="AT802" s="9">
        <f>VLOOKUP($E802,'ALL-GTK-MI-MTS-MA'!$E$13:$CF$361,'ALL-GTK-MI-MTS-MA'!AT$6,FALSE)</f>
        <v>1</v>
      </c>
      <c r="AU802" s="9">
        <f>VLOOKUP($E802,'ALL-GTK-MI-MTS-MA'!$E$13:$CF$361,'ALL-GTK-MI-MTS-MA'!AU$6,FALSE)</f>
        <v>0</v>
      </c>
      <c r="AV802" s="590">
        <f>VLOOKUP($E802,'ALL-GTK-MI-MTS-MA'!$E$13:$CF$361,'ALL-GTK-MI-MTS-MA'!AV$6,FALSE)</f>
        <v>0</v>
      </c>
      <c r="AW802" s="590">
        <f>VLOOKUP($E802,'ALL-GTK-MI-MTS-MA'!$E$13:$CF$361,'ALL-GTK-MI-MTS-MA'!AW$6,FALSE)</f>
        <v>0</v>
      </c>
      <c r="AX802" s="9">
        <f>VLOOKUP($E802,'ALL-GTK-MI-MTS-MA'!$E$13:$CF$361,'ALL-GTK-MI-MTS-MA'!AX$6,FALSE)</f>
        <v>3</v>
      </c>
      <c r="AY802" s="9">
        <f>VLOOKUP($E802,'ALL-GTK-MI-MTS-MA'!$E$13:$CF$361,'ALL-GTK-MI-MTS-MA'!AY$6,FALSE)</f>
        <v>3</v>
      </c>
      <c r="AZ802" s="9">
        <f>VLOOKUP($E802,'ALL-GTK-MI-MTS-MA'!$E$13:$CF$361,'ALL-GTK-MI-MTS-MA'!AZ$6,FALSE)</f>
        <v>0</v>
      </c>
      <c r="BA802" s="9">
        <f>VLOOKUP($E802,'ALL-GTK-MI-MTS-MA'!$E$13:$CF$361,'ALL-GTK-MI-MTS-MA'!BA$6,FALSE)</f>
        <v>0</v>
      </c>
      <c r="BB802" s="9">
        <f>VLOOKUP($E802,'ALL-GTK-MI-MTS-MA'!$E$13:$CF$361,'ALL-GTK-MI-MTS-MA'!BB$6,FALSE)</f>
        <v>0</v>
      </c>
      <c r="BC802" s="9">
        <f>VLOOKUP($E802,'ALL-GTK-MI-MTS-MA'!$E$13:$CF$361,'ALL-GTK-MI-MTS-MA'!BC$6,FALSE)</f>
        <v>0</v>
      </c>
      <c r="BD802" s="310">
        <f t="shared" si="452"/>
        <v>1</v>
      </c>
      <c r="BE802" s="310">
        <f t="shared" si="453"/>
        <v>0</v>
      </c>
      <c r="BF802" s="10">
        <f t="shared" si="454"/>
        <v>1</v>
      </c>
      <c r="BG802" s="311">
        <f t="shared" si="455"/>
        <v>3</v>
      </c>
      <c r="BH802" s="311">
        <f t="shared" si="456"/>
        <v>3</v>
      </c>
      <c r="BI802" s="10">
        <f t="shared" si="457"/>
        <v>6</v>
      </c>
      <c r="BJ802" s="44">
        <f t="shared" si="458"/>
        <v>4</v>
      </c>
      <c r="BK802" s="44">
        <f t="shared" si="459"/>
        <v>3</v>
      </c>
      <c r="BL802" s="11">
        <f t="shared" si="460"/>
        <v>7</v>
      </c>
      <c r="BM802" s="9">
        <f>VLOOKUP($E802,'ALL-GTK-MI-MTS-MA'!$E$13:$CF$361,'ALL-GTK-MI-MTS-MA'!BM$6,FALSE)</f>
        <v>0</v>
      </c>
      <c r="BN802" s="9">
        <f>VLOOKUP($E802,'ALL-GTK-MI-MTS-MA'!$E$13:$CF$361,'ALL-GTK-MI-MTS-MA'!BN$6,FALSE)</f>
        <v>0</v>
      </c>
      <c r="BO802" s="9">
        <f>VLOOKUP($E802,'ALL-GTK-MI-MTS-MA'!$E$13:$CF$361,'ALL-GTK-MI-MTS-MA'!BO$6,FALSE)</f>
        <v>1</v>
      </c>
      <c r="BP802" s="9">
        <f>VLOOKUP($E802,'ALL-GTK-MI-MTS-MA'!$E$13:$CF$361,'ALL-GTK-MI-MTS-MA'!BP$6,FALSE)</f>
        <v>0</v>
      </c>
      <c r="BQ802" s="9">
        <f>VLOOKUP($E802,'ALL-GTK-MI-MTS-MA'!$E$13:$CF$361,'ALL-GTK-MI-MTS-MA'!BQ$6,FALSE)</f>
        <v>0</v>
      </c>
      <c r="BR802" s="9">
        <f>VLOOKUP($E802,'ALL-GTK-MI-MTS-MA'!$E$13:$CF$361,'ALL-GTK-MI-MTS-MA'!BR$6,FALSE)</f>
        <v>0</v>
      </c>
      <c r="BS802" s="9">
        <f>VLOOKUP($E802,'ALL-GTK-MI-MTS-MA'!$E$13:$CF$361,'ALL-GTK-MI-MTS-MA'!BS$6,FALSE)</f>
        <v>0</v>
      </c>
      <c r="BT802" s="9">
        <f>VLOOKUP($E802,'ALL-GTK-MI-MTS-MA'!$E$13:$CF$361,'ALL-GTK-MI-MTS-MA'!BT$6,FALSE)</f>
        <v>0</v>
      </c>
      <c r="BU802" s="299">
        <f t="shared" si="461"/>
        <v>1</v>
      </c>
      <c r="BV802" s="299">
        <f t="shared" si="462"/>
        <v>0</v>
      </c>
      <c r="BW802" s="44">
        <f t="shared" si="463"/>
        <v>1</v>
      </c>
      <c r="BX802" s="44">
        <f t="shared" si="464"/>
        <v>0</v>
      </c>
      <c r="BY802" s="11">
        <f t="shared" si="465"/>
        <v>1</v>
      </c>
      <c r="BZ802" s="14">
        <f t="shared" si="466"/>
        <v>4</v>
      </c>
      <c r="CA802" s="14">
        <f t="shared" si="467"/>
        <v>3</v>
      </c>
      <c r="CB802" s="13">
        <f t="shared" si="468"/>
        <v>1</v>
      </c>
      <c r="CC802" s="13">
        <f t="shared" si="469"/>
        <v>0</v>
      </c>
      <c r="CD802" s="312">
        <f t="shared" si="470"/>
        <v>5</v>
      </c>
      <c r="CE802" s="312">
        <f t="shared" si="471"/>
        <v>3</v>
      </c>
      <c r="CF802" s="313">
        <f t="shared" si="472"/>
        <v>8</v>
      </c>
      <c r="CG802" s="302" t="str">
        <f t="shared" si="473"/>
        <v>OK</v>
      </c>
    </row>
    <row r="803" spans="1:85" ht="14.25" x14ac:dyDescent="0.25">
      <c r="A803" s="6">
        <v>791</v>
      </c>
      <c r="B803" s="495">
        <v>121</v>
      </c>
      <c r="C803" s="495" t="s">
        <v>265</v>
      </c>
      <c r="D803" s="496" t="s">
        <v>22</v>
      </c>
      <c r="E803" s="626">
        <v>69819563</v>
      </c>
      <c r="F803" s="627" t="s">
        <v>914</v>
      </c>
      <c r="G803" s="624" t="s">
        <v>53</v>
      </c>
      <c r="H803" s="9">
        <f>VLOOKUP($E803,'ALL-GTK-MI-MTS-MA'!$E$13:$CF$361,'ALL-GTK-MI-MTS-MA'!H$6,FALSE)</f>
        <v>0</v>
      </c>
      <c r="I803" s="9">
        <f>VLOOKUP($E803,'ALL-GTK-MI-MTS-MA'!$E$13:$CF$361,'ALL-GTK-MI-MTS-MA'!I$6,FALSE)</f>
        <v>0</v>
      </c>
      <c r="J803" s="9">
        <f>VLOOKUP($E803,'ALL-GTK-MI-MTS-MA'!$E$13:$CF$361,'ALL-GTK-MI-MTS-MA'!J$6,FALSE)</f>
        <v>0</v>
      </c>
      <c r="K803" s="9">
        <f>VLOOKUP($E803,'ALL-GTK-MI-MTS-MA'!$E$13:$CF$361,'ALL-GTK-MI-MTS-MA'!K$6,FALSE)</f>
        <v>0</v>
      </c>
      <c r="L803" s="9">
        <f>VLOOKUP($E803,'ALL-GTK-MI-MTS-MA'!$E$13:$CF$361,'ALL-GTK-MI-MTS-MA'!L$6,FALSE)</f>
        <v>0</v>
      </c>
      <c r="M803" s="9">
        <f>VLOOKUP($E803,'ALL-GTK-MI-MTS-MA'!$E$13:$CF$361,'ALL-GTK-MI-MTS-MA'!M$6,FALSE)</f>
        <v>0</v>
      </c>
      <c r="N803" s="9">
        <f>VLOOKUP($E803,'ALL-GTK-MI-MTS-MA'!$E$13:$CF$361,'ALL-GTK-MI-MTS-MA'!N$6,FALSE)</f>
        <v>0</v>
      </c>
      <c r="O803" s="9">
        <f>VLOOKUP($E803,'ALL-GTK-MI-MTS-MA'!$E$13:$CF$361,'ALL-GTK-MI-MTS-MA'!O$6,FALSE)</f>
        <v>0</v>
      </c>
      <c r="P803" s="299">
        <f t="shared" si="438"/>
        <v>0</v>
      </c>
      <c r="Q803" s="299">
        <f t="shared" si="439"/>
        <v>0</v>
      </c>
      <c r="R803" s="300">
        <f t="shared" si="440"/>
        <v>0</v>
      </c>
      <c r="S803" s="9">
        <f>VLOOKUP($E803,'ALL-GTK-MI-MTS-MA'!$E$13:$CF$361,'ALL-GTK-MI-MTS-MA'!S$6,FALSE)</f>
        <v>3</v>
      </c>
      <c r="T803" s="9">
        <f>VLOOKUP($E803,'ALL-GTK-MI-MTS-MA'!$E$13:$CF$361,'ALL-GTK-MI-MTS-MA'!T$6,FALSE)</f>
        <v>3</v>
      </c>
      <c r="U803" s="9">
        <f>VLOOKUP($E803,'ALL-GTK-MI-MTS-MA'!$E$13:$CF$361,'ALL-GTK-MI-MTS-MA'!U$6,FALSE)</f>
        <v>0</v>
      </c>
      <c r="V803" s="9">
        <f>VLOOKUP($E803,'ALL-GTK-MI-MTS-MA'!$E$13:$CF$361,'ALL-GTK-MI-MTS-MA'!V$6,FALSE)</f>
        <v>0</v>
      </c>
      <c r="W803" s="9">
        <f>VLOOKUP($E803,'ALL-GTK-MI-MTS-MA'!$E$13:$CF$361,'ALL-GTK-MI-MTS-MA'!W$6,FALSE)</f>
        <v>0</v>
      </c>
      <c r="X803" s="9">
        <f>VLOOKUP($E803,'ALL-GTK-MI-MTS-MA'!$E$13:$CF$361,'ALL-GTK-MI-MTS-MA'!X$6,FALSE)</f>
        <v>0</v>
      </c>
      <c r="Y803" s="299">
        <f t="shared" si="441"/>
        <v>3</v>
      </c>
      <c r="Z803" s="299">
        <f t="shared" si="442"/>
        <v>3</v>
      </c>
      <c r="AA803" s="10">
        <f t="shared" si="443"/>
        <v>6</v>
      </c>
      <c r="AB803" s="44">
        <f t="shared" si="444"/>
        <v>3</v>
      </c>
      <c r="AC803" s="44">
        <f t="shared" si="445"/>
        <v>3</v>
      </c>
      <c r="AD803" s="11">
        <f t="shared" si="446"/>
        <v>6</v>
      </c>
      <c r="AE803" s="9">
        <f>VLOOKUP($E803,'ALL-GTK-MI-MTS-MA'!$E$13:$CF$361,'ALL-GTK-MI-MTS-MA'!AE$6,FALSE)</f>
        <v>3</v>
      </c>
      <c r="AF803" s="9">
        <f>VLOOKUP($E803,'ALL-GTK-MI-MTS-MA'!$E$13:$CF$361,'ALL-GTK-MI-MTS-MA'!AF$6,FALSE)</f>
        <v>3</v>
      </c>
      <c r="AG803" s="10">
        <f t="shared" si="447"/>
        <v>6</v>
      </c>
      <c r="AH803" s="9">
        <f>VLOOKUP($E803,'ALL-GTK-MI-MTS-MA'!$E$13:$CF$361,'ALL-GTK-MI-MTS-MA'!AH$6,FALSE)</f>
        <v>0</v>
      </c>
      <c r="AI803" s="9">
        <f>VLOOKUP($E803,'ALL-GTK-MI-MTS-MA'!$E$13:$CF$361,'ALL-GTK-MI-MTS-MA'!AI$6,FALSE)</f>
        <v>0</v>
      </c>
      <c r="AJ803" s="10">
        <f t="shared" si="448"/>
        <v>0</v>
      </c>
      <c r="AK803" s="44">
        <f t="shared" si="449"/>
        <v>3</v>
      </c>
      <c r="AL803" s="44">
        <f t="shared" si="450"/>
        <v>3</v>
      </c>
      <c r="AM803" s="11">
        <f t="shared" si="451"/>
        <v>6</v>
      </c>
      <c r="AN803" s="299">
        <v>0</v>
      </c>
      <c r="AO803" s="299">
        <v>0</v>
      </c>
      <c r="AP803" s="9">
        <f>VLOOKUP($E803,'ALL-GTK-MI-MTS-MA'!$E$13:$CF$361,'ALL-GTK-MI-MTS-MA'!AP$6,FALSE)</f>
        <v>0</v>
      </c>
      <c r="AQ803" s="9">
        <f>VLOOKUP($E803,'ALL-GTK-MI-MTS-MA'!$E$13:$CF$361,'ALL-GTK-MI-MTS-MA'!AQ$6,FALSE)</f>
        <v>0</v>
      </c>
      <c r="AR803" s="9">
        <f>VLOOKUP($E803,'ALL-GTK-MI-MTS-MA'!$E$13:$CF$361,'ALL-GTK-MI-MTS-MA'!AR$6,FALSE)</f>
        <v>0</v>
      </c>
      <c r="AS803" s="9">
        <f>VLOOKUP($E803,'ALL-GTK-MI-MTS-MA'!$E$13:$CF$361,'ALL-GTK-MI-MTS-MA'!AS$6,FALSE)</f>
        <v>0</v>
      </c>
      <c r="AT803" s="9">
        <f>VLOOKUP($E803,'ALL-GTK-MI-MTS-MA'!$E$13:$CF$361,'ALL-GTK-MI-MTS-MA'!AT$6,FALSE)</f>
        <v>0</v>
      </c>
      <c r="AU803" s="9">
        <f>VLOOKUP($E803,'ALL-GTK-MI-MTS-MA'!$E$13:$CF$361,'ALL-GTK-MI-MTS-MA'!AU$6,FALSE)</f>
        <v>0</v>
      </c>
      <c r="AV803" s="590">
        <f>VLOOKUP($E803,'ALL-GTK-MI-MTS-MA'!$E$13:$CF$361,'ALL-GTK-MI-MTS-MA'!AV$6,FALSE)</f>
        <v>0</v>
      </c>
      <c r="AW803" s="590">
        <f>VLOOKUP($E803,'ALL-GTK-MI-MTS-MA'!$E$13:$CF$361,'ALL-GTK-MI-MTS-MA'!AW$6,FALSE)</f>
        <v>0</v>
      </c>
      <c r="AX803" s="9">
        <f>VLOOKUP($E803,'ALL-GTK-MI-MTS-MA'!$E$13:$CF$361,'ALL-GTK-MI-MTS-MA'!AX$6,FALSE)</f>
        <v>3</v>
      </c>
      <c r="AY803" s="9">
        <f>VLOOKUP($E803,'ALL-GTK-MI-MTS-MA'!$E$13:$CF$361,'ALL-GTK-MI-MTS-MA'!AY$6,FALSE)</f>
        <v>3</v>
      </c>
      <c r="AZ803" s="9">
        <f>VLOOKUP($E803,'ALL-GTK-MI-MTS-MA'!$E$13:$CF$361,'ALL-GTK-MI-MTS-MA'!AZ$6,FALSE)</f>
        <v>0</v>
      </c>
      <c r="BA803" s="9">
        <f>VLOOKUP($E803,'ALL-GTK-MI-MTS-MA'!$E$13:$CF$361,'ALL-GTK-MI-MTS-MA'!BA$6,FALSE)</f>
        <v>0</v>
      </c>
      <c r="BB803" s="9">
        <f>VLOOKUP($E803,'ALL-GTK-MI-MTS-MA'!$E$13:$CF$361,'ALL-GTK-MI-MTS-MA'!BB$6,FALSE)</f>
        <v>0</v>
      </c>
      <c r="BC803" s="9">
        <f>VLOOKUP($E803,'ALL-GTK-MI-MTS-MA'!$E$13:$CF$361,'ALL-GTK-MI-MTS-MA'!BC$6,FALSE)</f>
        <v>0</v>
      </c>
      <c r="BD803" s="310">
        <f t="shared" si="452"/>
        <v>0</v>
      </c>
      <c r="BE803" s="310">
        <f t="shared" si="453"/>
        <v>0</v>
      </c>
      <c r="BF803" s="10">
        <f t="shared" si="454"/>
        <v>0</v>
      </c>
      <c r="BG803" s="311">
        <f t="shared" si="455"/>
        <v>3</v>
      </c>
      <c r="BH803" s="311">
        <f t="shared" si="456"/>
        <v>3</v>
      </c>
      <c r="BI803" s="10">
        <f t="shared" si="457"/>
        <v>6</v>
      </c>
      <c r="BJ803" s="44">
        <f t="shared" si="458"/>
        <v>3</v>
      </c>
      <c r="BK803" s="44">
        <f t="shared" si="459"/>
        <v>3</v>
      </c>
      <c r="BL803" s="11">
        <f t="shared" si="460"/>
        <v>6</v>
      </c>
      <c r="BM803" s="9">
        <f>VLOOKUP($E803,'ALL-GTK-MI-MTS-MA'!$E$13:$CF$361,'ALL-GTK-MI-MTS-MA'!BM$6,FALSE)</f>
        <v>0</v>
      </c>
      <c r="BN803" s="9">
        <f>VLOOKUP($E803,'ALL-GTK-MI-MTS-MA'!$E$13:$CF$361,'ALL-GTK-MI-MTS-MA'!BN$6,FALSE)</f>
        <v>0</v>
      </c>
      <c r="BO803" s="9">
        <f>VLOOKUP($E803,'ALL-GTK-MI-MTS-MA'!$E$13:$CF$361,'ALL-GTK-MI-MTS-MA'!BO$6,FALSE)</f>
        <v>1</v>
      </c>
      <c r="BP803" s="9">
        <f>VLOOKUP($E803,'ALL-GTK-MI-MTS-MA'!$E$13:$CF$361,'ALL-GTK-MI-MTS-MA'!BP$6,FALSE)</f>
        <v>1</v>
      </c>
      <c r="BQ803" s="9">
        <f>VLOOKUP($E803,'ALL-GTK-MI-MTS-MA'!$E$13:$CF$361,'ALL-GTK-MI-MTS-MA'!BQ$6,FALSE)</f>
        <v>0</v>
      </c>
      <c r="BR803" s="9">
        <f>VLOOKUP($E803,'ALL-GTK-MI-MTS-MA'!$E$13:$CF$361,'ALL-GTK-MI-MTS-MA'!BR$6,FALSE)</f>
        <v>0</v>
      </c>
      <c r="BS803" s="9">
        <f>VLOOKUP($E803,'ALL-GTK-MI-MTS-MA'!$E$13:$CF$361,'ALL-GTK-MI-MTS-MA'!BS$6,FALSE)</f>
        <v>0</v>
      </c>
      <c r="BT803" s="9">
        <f>VLOOKUP($E803,'ALL-GTK-MI-MTS-MA'!$E$13:$CF$361,'ALL-GTK-MI-MTS-MA'!BT$6,FALSE)</f>
        <v>0</v>
      </c>
      <c r="BU803" s="299">
        <f t="shared" si="461"/>
        <v>1</v>
      </c>
      <c r="BV803" s="299">
        <f t="shared" si="462"/>
        <v>1</v>
      </c>
      <c r="BW803" s="44">
        <f t="shared" si="463"/>
        <v>1</v>
      </c>
      <c r="BX803" s="44">
        <f t="shared" si="464"/>
        <v>1</v>
      </c>
      <c r="BY803" s="11">
        <f t="shared" si="465"/>
        <v>2</v>
      </c>
      <c r="BZ803" s="14">
        <f t="shared" si="466"/>
        <v>3</v>
      </c>
      <c r="CA803" s="14">
        <f t="shared" si="467"/>
        <v>3</v>
      </c>
      <c r="CB803" s="13">
        <f t="shared" si="468"/>
        <v>1</v>
      </c>
      <c r="CC803" s="13">
        <f t="shared" si="469"/>
        <v>1</v>
      </c>
      <c r="CD803" s="312">
        <f t="shared" si="470"/>
        <v>4</v>
      </c>
      <c r="CE803" s="312">
        <f t="shared" si="471"/>
        <v>4</v>
      </c>
      <c r="CF803" s="313">
        <f t="shared" si="472"/>
        <v>8</v>
      </c>
      <c r="CG803" s="302" t="str">
        <f t="shared" si="473"/>
        <v>OK</v>
      </c>
    </row>
    <row r="804" spans="1:85" ht="14.25" x14ac:dyDescent="0.25">
      <c r="A804" s="6">
        <v>792</v>
      </c>
      <c r="B804" s="495">
        <v>122</v>
      </c>
      <c r="C804" s="495" t="s">
        <v>265</v>
      </c>
      <c r="D804" s="496" t="s">
        <v>23</v>
      </c>
      <c r="E804" s="626">
        <v>69927560</v>
      </c>
      <c r="F804" s="627" t="s">
        <v>915</v>
      </c>
      <c r="G804" s="624" t="s">
        <v>53</v>
      </c>
      <c r="H804" s="9">
        <f>VLOOKUP($E804,'ALL-GTK-MI-MTS-MA'!$E$13:$CF$361,'ALL-GTK-MI-MTS-MA'!H$6,FALSE)</f>
        <v>0</v>
      </c>
      <c r="I804" s="9">
        <f>VLOOKUP($E804,'ALL-GTK-MI-MTS-MA'!$E$13:$CF$361,'ALL-GTK-MI-MTS-MA'!I$6,FALSE)</f>
        <v>0</v>
      </c>
      <c r="J804" s="9">
        <f>VLOOKUP($E804,'ALL-GTK-MI-MTS-MA'!$E$13:$CF$361,'ALL-GTK-MI-MTS-MA'!J$6,FALSE)</f>
        <v>0</v>
      </c>
      <c r="K804" s="9">
        <f>VLOOKUP($E804,'ALL-GTK-MI-MTS-MA'!$E$13:$CF$361,'ALL-GTK-MI-MTS-MA'!K$6,FALSE)</f>
        <v>0</v>
      </c>
      <c r="L804" s="9">
        <f>VLOOKUP($E804,'ALL-GTK-MI-MTS-MA'!$E$13:$CF$361,'ALL-GTK-MI-MTS-MA'!L$6,FALSE)</f>
        <v>0</v>
      </c>
      <c r="M804" s="9">
        <f>VLOOKUP($E804,'ALL-GTK-MI-MTS-MA'!$E$13:$CF$361,'ALL-GTK-MI-MTS-MA'!M$6,FALSE)</f>
        <v>0</v>
      </c>
      <c r="N804" s="9">
        <f>VLOOKUP($E804,'ALL-GTK-MI-MTS-MA'!$E$13:$CF$361,'ALL-GTK-MI-MTS-MA'!N$6,FALSE)</f>
        <v>1</v>
      </c>
      <c r="O804" s="9">
        <f>VLOOKUP($E804,'ALL-GTK-MI-MTS-MA'!$E$13:$CF$361,'ALL-GTK-MI-MTS-MA'!O$6,FALSE)</f>
        <v>0</v>
      </c>
      <c r="P804" s="299">
        <f t="shared" si="438"/>
        <v>1</v>
      </c>
      <c r="Q804" s="299">
        <f t="shared" si="439"/>
        <v>0</v>
      </c>
      <c r="R804" s="300">
        <f t="shared" si="440"/>
        <v>1</v>
      </c>
      <c r="S804" s="9">
        <f>VLOOKUP($E804,'ALL-GTK-MI-MTS-MA'!$E$13:$CF$361,'ALL-GTK-MI-MTS-MA'!S$6,FALSE)</f>
        <v>3</v>
      </c>
      <c r="T804" s="9">
        <f>VLOOKUP($E804,'ALL-GTK-MI-MTS-MA'!$E$13:$CF$361,'ALL-GTK-MI-MTS-MA'!T$6,FALSE)</f>
        <v>5</v>
      </c>
      <c r="U804" s="9">
        <f>VLOOKUP($E804,'ALL-GTK-MI-MTS-MA'!$E$13:$CF$361,'ALL-GTK-MI-MTS-MA'!U$6,FALSE)</f>
        <v>0</v>
      </c>
      <c r="V804" s="9">
        <f>VLOOKUP($E804,'ALL-GTK-MI-MTS-MA'!$E$13:$CF$361,'ALL-GTK-MI-MTS-MA'!V$6,FALSE)</f>
        <v>0</v>
      </c>
      <c r="W804" s="9">
        <f>VLOOKUP($E804,'ALL-GTK-MI-MTS-MA'!$E$13:$CF$361,'ALL-GTK-MI-MTS-MA'!W$6,FALSE)</f>
        <v>0</v>
      </c>
      <c r="X804" s="9">
        <f>VLOOKUP($E804,'ALL-GTK-MI-MTS-MA'!$E$13:$CF$361,'ALL-GTK-MI-MTS-MA'!X$6,FALSE)</f>
        <v>0</v>
      </c>
      <c r="Y804" s="299">
        <f t="shared" si="441"/>
        <v>3</v>
      </c>
      <c r="Z804" s="299">
        <f t="shared" si="442"/>
        <v>5</v>
      </c>
      <c r="AA804" s="10">
        <f t="shared" si="443"/>
        <v>8</v>
      </c>
      <c r="AB804" s="44">
        <f t="shared" si="444"/>
        <v>4</v>
      </c>
      <c r="AC804" s="44">
        <f t="shared" si="445"/>
        <v>5</v>
      </c>
      <c r="AD804" s="11">
        <f t="shared" si="446"/>
        <v>9</v>
      </c>
      <c r="AE804" s="9">
        <f>VLOOKUP($E804,'ALL-GTK-MI-MTS-MA'!$E$13:$CF$361,'ALL-GTK-MI-MTS-MA'!AE$6,FALSE)</f>
        <v>3</v>
      </c>
      <c r="AF804" s="9">
        <f>VLOOKUP($E804,'ALL-GTK-MI-MTS-MA'!$E$13:$CF$361,'ALL-GTK-MI-MTS-MA'!AF$6,FALSE)</f>
        <v>5</v>
      </c>
      <c r="AG804" s="10">
        <f t="shared" si="447"/>
        <v>8</v>
      </c>
      <c r="AH804" s="9">
        <f>VLOOKUP($E804,'ALL-GTK-MI-MTS-MA'!$E$13:$CF$361,'ALL-GTK-MI-MTS-MA'!AH$6,FALSE)</f>
        <v>1</v>
      </c>
      <c r="AI804" s="9">
        <f>VLOOKUP($E804,'ALL-GTK-MI-MTS-MA'!$E$13:$CF$361,'ALL-GTK-MI-MTS-MA'!AI$6,FALSE)</f>
        <v>0</v>
      </c>
      <c r="AJ804" s="10">
        <f t="shared" si="448"/>
        <v>1</v>
      </c>
      <c r="AK804" s="44">
        <f t="shared" si="449"/>
        <v>4</v>
      </c>
      <c r="AL804" s="44">
        <f t="shared" si="450"/>
        <v>5</v>
      </c>
      <c r="AM804" s="11">
        <f t="shared" si="451"/>
        <v>9</v>
      </c>
      <c r="AN804" s="299">
        <v>0</v>
      </c>
      <c r="AO804" s="299">
        <v>0</v>
      </c>
      <c r="AP804" s="9">
        <f>VLOOKUP($E804,'ALL-GTK-MI-MTS-MA'!$E$13:$CF$361,'ALL-GTK-MI-MTS-MA'!AP$6,FALSE)</f>
        <v>0</v>
      </c>
      <c r="AQ804" s="9">
        <f>VLOOKUP($E804,'ALL-GTK-MI-MTS-MA'!$E$13:$CF$361,'ALL-GTK-MI-MTS-MA'!AQ$6,FALSE)</f>
        <v>0</v>
      </c>
      <c r="AR804" s="9">
        <f>VLOOKUP($E804,'ALL-GTK-MI-MTS-MA'!$E$13:$CF$361,'ALL-GTK-MI-MTS-MA'!AR$6,FALSE)</f>
        <v>0</v>
      </c>
      <c r="AS804" s="9">
        <f>VLOOKUP($E804,'ALL-GTK-MI-MTS-MA'!$E$13:$CF$361,'ALL-GTK-MI-MTS-MA'!AS$6,FALSE)</f>
        <v>0</v>
      </c>
      <c r="AT804" s="9">
        <f>VLOOKUP($E804,'ALL-GTK-MI-MTS-MA'!$E$13:$CF$361,'ALL-GTK-MI-MTS-MA'!AT$6,FALSE)</f>
        <v>2</v>
      </c>
      <c r="AU804" s="9">
        <f>VLOOKUP($E804,'ALL-GTK-MI-MTS-MA'!$E$13:$CF$361,'ALL-GTK-MI-MTS-MA'!AU$6,FALSE)</f>
        <v>2</v>
      </c>
      <c r="AV804" s="590">
        <f>VLOOKUP($E804,'ALL-GTK-MI-MTS-MA'!$E$13:$CF$361,'ALL-GTK-MI-MTS-MA'!AV$6,FALSE)</f>
        <v>0</v>
      </c>
      <c r="AW804" s="590">
        <f>VLOOKUP($E804,'ALL-GTK-MI-MTS-MA'!$E$13:$CF$361,'ALL-GTK-MI-MTS-MA'!AW$6,FALSE)</f>
        <v>0</v>
      </c>
      <c r="AX804" s="9">
        <f>VLOOKUP($E804,'ALL-GTK-MI-MTS-MA'!$E$13:$CF$361,'ALL-GTK-MI-MTS-MA'!AX$6,FALSE)</f>
        <v>1</v>
      </c>
      <c r="AY804" s="9">
        <f>VLOOKUP($E804,'ALL-GTK-MI-MTS-MA'!$E$13:$CF$361,'ALL-GTK-MI-MTS-MA'!AY$6,FALSE)</f>
        <v>3</v>
      </c>
      <c r="AZ804" s="9">
        <f>VLOOKUP($E804,'ALL-GTK-MI-MTS-MA'!$E$13:$CF$361,'ALL-GTK-MI-MTS-MA'!AZ$6,FALSE)</f>
        <v>1</v>
      </c>
      <c r="BA804" s="9">
        <f>VLOOKUP($E804,'ALL-GTK-MI-MTS-MA'!$E$13:$CF$361,'ALL-GTK-MI-MTS-MA'!BA$6,FALSE)</f>
        <v>0</v>
      </c>
      <c r="BB804" s="9">
        <f>VLOOKUP($E804,'ALL-GTK-MI-MTS-MA'!$E$13:$CF$361,'ALL-GTK-MI-MTS-MA'!BB$6,FALSE)</f>
        <v>0</v>
      </c>
      <c r="BC804" s="9">
        <f>VLOOKUP($E804,'ALL-GTK-MI-MTS-MA'!$E$13:$CF$361,'ALL-GTK-MI-MTS-MA'!BC$6,FALSE)</f>
        <v>0</v>
      </c>
      <c r="BD804" s="310">
        <f t="shared" si="452"/>
        <v>2</v>
      </c>
      <c r="BE804" s="310">
        <f t="shared" si="453"/>
        <v>2</v>
      </c>
      <c r="BF804" s="10">
        <f t="shared" si="454"/>
        <v>4</v>
      </c>
      <c r="BG804" s="311">
        <f t="shared" si="455"/>
        <v>2</v>
      </c>
      <c r="BH804" s="311">
        <f t="shared" si="456"/>
        <v>3</v>
      </c>
      <c r="BI804" s="10">
        <f t="shared" si="457"/>
        <v>5</v>
      </c>
      <c r="BJ804" s="44">
        <f t="shared" si="458"/>
        <v>4</v>
      </c>
      <c r="BK804" s="44">
        <f t="shared" si="459"/>
        <v>5</v>
      </c>
      <c r="BL804" s="11">
        <f t="shared" si="460"/>
        <v>9</v>
      </c>
      <c r="BM804" s="9">
        <f>VLOOKUP($E804,'ALL-GTK-MI-MTS-MA'!$E$13:$CF$361,'ALL-GTK-MI-MTS-MA'!BM$6,FALSE)</f>
        <v>0</v>
      </c>
      <c r="BN804" s="9">
        <f>VLOOKUP($E804,'ALL-GTK-MI-MTS-MA'!$E$13:$CF$361,'ALL-GTK-MI-MTS-MA'!BN$6,FALSE)</f>
        <v>0</v>
      </c>
      <c r="BO804" s="9">
        <f>VLOOKUP($E804,'ALL-GTK-MI-MTS-MA'!$E$13:$CF$361,'ALL-GTK-MI-MTS-MA'!BO$6,FALSE)</f>
        <v>2</v>
      </c>
      <c r="BP804" s="9">
        <f>VLOOKUP($E804,'ALL-GTK-MI-MTS-MA'!$E$13:$CF$361,'ALL-GTK-MI-MTS-MA'!BP$6,FALSE)</f>
        <v>0</v>
      </c>
      <c r="BQ804" s="9">
        <f>VLOOKUP($E804,'ALL-GTK-MI-MTS-MA'!$E$13:$CF$361,'ALL-GTK-MI-MTS-MA'!BQ$6,FALSE)</f>
        <v>0</v>
      </c>
      <c r="BR804" s="9">
        <f>VLOOKUP($E804,'ALL-GTK-MI-MTS-MA'!$E$13:$CF$361,'ALL-GTK-MI-MTS-MA'!BR$6,FALSE)</f>
        <v>0</v>
      </c>
      <c r="BS804" s="9">
        <f>VLOOKUP($E804,'ALL-GTK-MI-MTS-MA'!$E$13:$CF$361,'ALL-GTK-MI-MTS-MA'!BS$6,FALSE)</f>
        <v>0</v>
      </c>
      <c r="BT804" s="9">
        <f>VLOOKUP($E804,'ALL-GTK-MI-MTS-MA'!$E$13:$CF$361,'ALL-GTK-MI-MTS-MA'!BT$6,FALSE)</f>
        <v>0</v>
      </c>
      <c r="BU804" s="299">
        <f t="shared" si="461"/>
        <v>2</v>
      </c>
      <c r="BV804" s="299">
        <f t="shared" si="462"/>
        <v>0</v>
      </c>
      <c r="BW804" s="44">
        <f t="shared" si="463"/>
        <v>2</v>
      </c>
      <c r="BX804" s="44">
        <f t="shared" si="464"/>
        <v>0</v>
      </c>
      <c r="BY804" s="11">
        <f t="shared" si="465"/>
        <v>2</v>
      </c>
      <c r="BZ804" s="14">
        <f t="shared" si="466"/>
        <v>4</v>
      </c>
      <c r="CA804" s="14">
        <f t="shared" si="467"/>
        <v>5</v>
      </c>
      <c r="CB804" s="13">
        <f t="shared" si="468"/>
        <v>2</v>
      </c>
      <c r="CC804" s="13">
        <f t="shared" si="469"/>
        <v>0</v>
      </c>
      <c r="CD804" s="312">
        <f t="shared" si="470"/>
        <v>6</v>
      </c>
      <c r="CE804" s="312">
        <f t="shared" si="471"/>
        <v>5</v>
      </c>
      <c r="CF804" s="313">
        <f t="shared" si="472"/>
        <v>11</v>
      </c>
      <c r="CG804" s="302" t="str">
        <f t="shared" si="473"/>
        <v>OK</v>
      </c>
    </row>
    <row r="805" spans="1:85" ht="14.25" x14ac:dyDescent="0.25">
      <c r="A805" s="6">
        <v>793</v>
      </c>
      <c r="B805" s="495">
        <v>123</v>
      </c>
      <c r="C805" s="495" t="s">
        <v>265</v>
      </c>
      <c r="D805" s="496" t="s">
        <v>31</v>
      </c>
      <c r="E805" s="626">
        <v>69927558</v>
      </c>
      <c r="F805" s="627" t="s">
        <v>916</v>
      </c>
      <c r="G805" s="624" t="s">
        <v>53</v>
      </c>
      <c r="H805" s="9">
        <f>VLOOKUP($E805,'ALL-GTK-MI-MTS-MA'!$E$13:$CF$361,'ALL-GTK-MI-MTS-MA'!H$6,FALSE)</f>
        <v>0</v>
      </c>
      <c r="I805" s="9">
        <f>VLOOKUP($E805,'ALL-GTK-MI-MTS-MA'!$E$13:$CF$361,'ALL-GTK-MI-MTS-MA'!I$6,FALSE)</f>
        <v>0</v>
      </c>
      <c r="J805" s="9">
        <f>VLOOKUP($E805,'ALL-GTK-MI-MTS-MA'!$E$13:$CF$361,'ALL-GTK-MI-MTS-MA'!J$6,FALSE)</f>
        <v>0</v>
      </c>
      <c r="K805" s="9">
        <f>VLOOKUP($E805,'ALL-GTK-MI-MTS-MA'!$E$13:$CF$361,'ALL-GTK-MI-MTS-MA'!K$6,FALSE)</f>
        <v>0</v>
      </c>
      <c r="L805" s="9">
        <f>VLOOKUP($E805,'ALL-GTK-MI-MTS-MA'!$E$13:$CF$361,'ALL-GTK-MI-MTS-MA'!L$6,FALSE)</f>
        <v>0</v>
      </c>
      <c r="M805" s="9">
        <f>VLOOKUP($E805,'ALL-GTK-MI-MTS-MA'!$E$13:$CF$361,'ALL-GTK-MI-MTS-MA'!M$6,FALSE)</f>
        <v>0</v>
      </c>
      <c r="N805" s="9">
        <f>VLOOKUP($E805,'ALL-GTK-MI-MTS-MA'!$E$13:$CF$361,'ALL-GTK-MI-MTS-MA'!N$6,FALSE)</f>
        <v>0</v>
      </c>
      <c r="O805" s="9">
        <f>VLOOKUP($E805,'ALL-GTK-MI-MTS-MA'!$E$13:$CF$361,'ALL-GTK-MI-MTS-MA'!O$6,FALSE)</f>
        <v>0</v>
      </c>
      <c r="P805" s="299">
        <f t="shared" si="438"/>
        <v>0</v>
      </c>
      <c r="Q805" s="299">
        <f t="shared" si="439"/>
        <v>0</v>
      </c>
      <c r="R805" s="300">
        <f t="shared" si="440"/>
        <v>0</v>
      </c>
      <c r="S805" s="9">
        <f>VLOOKUP($E805,'ALL-GTK-MI-MTS-MA'!$E$13:$CF$361,'ALL-GTK-MI-MTS-MA'!S$6,FALSE)</f>
        <v>3</v>
      </c>
      <c r="T805" s="9">
        <f>VLOOKUP($E805,'ALL-GTK-MI-MTS-MA'!$E$13:$CF$361,'ALL-GTK-MI-MTS-MA'!T$6,FALSE)</f>
        <v>2</v>
      </c>
      <c r="U805" s="9">
        <f>VLOOKUP($E805,'ALL-GTK-MI-MTS-MA'!$E$13:$CF$361,'ALL-GTK-MI-MTS-MA'!U$6,FALSE)</f>
        <v>0</v>
      </c>
      <c r="V805" s="9">
        <f>VLOOKUP($E805,'ALL-GTK-MI-MTS-MA'!$E$13:$CF$361,'ALL-GTK-MI-MTS-MA'!V$6,FALSE)</f>
        <v>0</v>
      </c>
      <c r="W805" s="9">
        <f>VLOOKUP($E805,'ALL-GTK-MI-MTS-MA'!$E$13:$CF$361,'ALL-GTK-MI-MTS-MA'!W$6,FALSE)</f>
        <v>0</v>
      </c>
      <c r="X805" s="9">
        <f>VLOOKUP($E805,'ALL-GTK-MI-MTS-MA'!$E$13:$CF$361,'ALL-GTK-MI-MTS-MA'!X$6,FALSE)</f>
        <v>0</v>
      </c>
      <c r="Y805" s="299">
        <f t="shared" si="441"/>
        <v>3</v>
      </c>
      <c r="Z805" s="299">
        <f t="shared" si="442"/>
        <v>2</v>
      </c>
      <c r="AA805" s="10">
        <f t="shared" si="443"/>
        <v>5</v>
      </c>
      <c r="AB805" s="44">
        <f t="shared" si="444"/>
        <v>3</v>
      </c>
      <c r="AC805" s="44">
        <f t="shared" si="445"/>
        <v>2</v>
      </c>
      <c r="AD805" s="11">
        <f t="shared" si="446"/>
        <v>5</v>
      </c>
      <c r="AE805" s="9">
        <f>VLOOKUP($E805,'ALL-GTK-MI-MTS-MA'!$E$13:$CF$361,'ALL-GTK-MI-MTS-MA'!AE$6,FALSE)</f>
        <v>3</v>
      </c>
      <c r="AF805" s="9">
        <f>VLOOKUP($E805,'ALL-GTK-MI-MTS-MA'!$E$13:$CF$361,'ALL-GTK-MI-MTS-MA'!AF$6,FALSE)</f>
        <v>2</v>
      </c>
      <c r="AG805" s="10">
        <f t="shared" si="447"/>
        <v>5</v>
      </c>
      <c r="AH805" s="9">
        <f>VLOOKUP($E805,'ALL-GTK-MI-MTS-MA'!$E$13:$CF$361,'ALL-GTK-MI-MTS-MA'!AH$6,FALSE)</f>
        <v>0</v>
      </c>
      <c r="AI805" s="9">
        <f>VLOOKUP($E805,'ALL-GTK-MI-MTS-MA'!$E$13:$CF$361,'ALL-GTK-MI-MTS-MA'!AI$6,FALSE)</f>
        <v>0</v>
      </c>
      <c r="AJ805" s="10">
        <f t="shared" si="448"/>
        <v>0</v>
      </c>
      <c r="AK805" s="44">
        <f t="shared" si="449"/>
        <v>3</v>
      </c>
      <c r="AL805" s="44">
        <f t="shared" si="450"/>
        <v>2</v>
      </c>
      <c r="AM805" s="11">
        <f t="shared" si="451"/>
        <v>5</v>
      </c>
      <c r="AN805" s="299">
        <v>0</v>
      </c>
      <c r="AO805" s="299">
        <v>0</v>
      </c>
      <c r="AP805" s="9">
        <f>VLOOKUP($E805,'ALL-GTK-MI-MTS-MA'!$E$13:$CF$361,'ALL-GTK-MI-MTS-MA'!AP$6,FALSE)</f>
        <v>0</v>
      </c>
      <c r="AQ805" s="9">
        <f>VLOOKUP($E805,'ALL-GTK-MI-MTS-MA'!$E$13:$CF$361,'ALL-GTK-MI-MTS-MA'!AQ$6,FALSE)</f>
        <v>0</v>
      </c>
      <c r="AR805" s="9">
        <f>VLOOKUP($E805,'ALL-GTK-MI-MTS-MA'!$E$13:$CF$361,'ALL-GTK-MI-MTS-MA'!AR$6,FALSE)</f>
        <v>0</v>
      </c>
      <c r="AS805" s="9">
        <f>VLOOKUP($E805,'ALL-GTK-MI-MTS-MA'!$E$13:$CF$361,'ALL-GTK-MI-MTS-MA'!AS$6,FALSE)</f>
        <v>0</v>
      </c>
      <c r="AT805" s="9">
        <f>VLOOKUP($E805,'ALL-GTK-MI-MTS-MA'!$E$13:$CF$361,'ALL-GTK-MI-MTS-MA'!AT$6,FALSE)</f>
        <v>0</v>
      </c>
      <c r="AU805" s="9">
        <f>VLOOKUP($E805,'ALL-GTK-MI-MTS-MA'!$E$13:$CF$361,'ALL-GTK-MI-MTS-MA'!AU$6,FALSE)</f>
        <v>0</v>
      </c>
      <c r="AV805" s="590">
        <f>VLOOKUP($E805,'ALL-GTK-MI-MTS-MA'!$E$13:$CF$361,'ALL-GTK-MI-MTS-MA'!AV$6,FALSE)</f>
        <v>0</v>
      </c>
      <c r="AW805" s="590">
        <f>VLOOKUP($E805,'ALL-GTK-MI-MTS-MA'!$E$13:$CF$361,'ALL-GTK-MI-MTS-MA'!AW$6,FALSE)</f>
        <v>0</v>
      </c>
      <c r="AX805" s="9">
        <f>VLOOKUP($E805,'ALL-GTK-MI-MTS-MA'!$E$13:$CF$361,'ALL-GTK-MI-MTS-MA'!AX$6,FALSE)</f>
        <v>3</v>
      </c>
      <c r="AY805" s="9">
        <f>VLOOKUP($E805,'ALL-GTK-MI-MTS-MA'!$E$13:$CF$361,'ALL-GTK-MI-MTS-MA'!AY$6,FALSE)</f>
        <v>2</v>
      </c>
      <c r="AZ805" s="9">
        <f>VLOOKUP($E805,'ALL-GTK-MI-MTS-MA'!$E$13:$CF$361,'ALL-GTK-MI-MTS-MA'!AZ$6,FALSE)</f>
        <v>0</v>
      </c>
      <c r="BA805" s="9">
        <f>VLOOKUP($E805,'ALL-GTK-MI-MTS-MA'!$E$13:$CF$361,'ALL-GTK-MI-MTS-MA'!BA$6,FALSE)</f>
        <v>0</v>
      </c>
      <c r="BB805" s="9">
        <f>VLOOKUP($E805,'ALL-GTK-MI-MTS-MA'!$E$13:$CF$361,'ALL-GTK-MI-MTS-MA'!BB$6,FALSE)</f>
        <v>0</v>
      </c>
      <c r="BC805" s="9">
        <f>VLOOKUP($E805,'ALL-GTK-MI-MTS-MA'!$E$13:$CF$361,'ALL-GTK-MI-MTS-MA'!BC$6,FALSE)</f>
        <v>0</v>
      </c>
      <c r="BD805" s="310">
        <f t="shared" si="452"/>
        <v>0</v>
      </c>
      <c r="BE805" s="310">
        <f t="shared" si="453"/>
        <v>0</v>
      </c>
      <c r="BF805" s="10">
        <f t="shared" si="454"/>
        <v>0</v>
      </c>
      <c r="BG805" s="311">
        <f t="shared" si="455"/>
        <v>3</v>
      </c>
      <c r="BH805" s="311">
        <f t="shared" si="456"/>
        <v>2</v>
      </c>
      <c r="BI805" s="10">
        <f t="shared" si="457"/>
        <v>5</v>
      </c>
      <c r="BJ805" s="44">
        <f t="shared" si="458"/>
        <v>3</v>
      </c>
      <c r="BK805" s="44">
        <f t="shared" si="459"/>
        <v>2</v>
      </c>
      <c r="BL805" s="11">
        <f t="shared" si="460"/>
        <v>5</v>
      </c>
      <c r="BM805" s="9">
        <f>VLOOKUP($E805,'ALL-GTK-MI-MTS-MA'!$E$13:$CF$361,'ALL-GTK-MI-MTS-MA'!BM$6,FALSE)</f>
        <v>0</v>
      </c>
      <c r="BN805" s="9">
        <f>VLOOKUP($E805,'ALL-GTK-MI-MTS-MA'!$E$13:$CF$361,'ALL-GTK-MI-MTS-MA'!BN$6,FALSE)</f>
        <v>0</v>
      </c>
      <c r="BO805" s="9">
        <f>VLOOKUP($E805,'ALL-GTK-MI-MTS-MA'!$E$13:$CF$361,'ALL-GTK-MI-MTS-MA'!BO$6,FALSE)</f>
        <v>2</v>
      </c>
      <c r="BP805" s="9">
        <f>VLOOKUP($E805,'ALL-GTK-MI-MTS-MA'!$E$13:$CF$361,'ALL-GTK-MI-MTS-MA'!BP$6,FALSE)</f>
        <v>2</v>
      </c>
      <c r="BQ805" s="9">
        <f>VLOOKUP($E805,'ALL-GTK-MI-MTS-MA'!$E$13:$CF$361,'ALL-GTK-MI-MTS-MA'!BQ$6,FALSE)</f>
        <v>0</v>
      </c>
      <c r="BR805" s="9">
        <f>VLOOKUP($E805,'ALL-GTK-MI-MTS-MA'!$E$13:$CF$361,'ALL-GTK-MI-MTS-MA'!BR$6,FALSE)</f>
        <v>0</v>
      </c>
      <c r="BS805" s="9">
        <f>VLOOKUP($E805,'ALL-GTK-MI-MTS-MA'!$E$13:$CF$361,'ALL-GTK-MI-MTS-MA'!BS$6,FALSE)</f>
        <v>0</v>
      </c>
      <c r="BT805" s="9">
        <f>VLOOKUP($E805,'ALL-GTK-MI-MTS-MA'!$E$13:$CF$361,'ALL-GTK-MI-MTS-MA'!BT$6,FALSE)</f>
        <v>0</v>
      </c>
      <c r="BU805" s="299">
        <f t="shared" si="461"/>
        <v>2</v>
      </c>
      <c r="BV805" s="299">
        <f t="shared" si="462"/>
        <v>2</v>
      </c>
      <c r="BW805" s="44">
        <f t="shared" si="463"/>
        <v>2</v>
      </c>
      <c r="BX805" s="44">
        <f t="shared" si="464"/>
        <v>2</v>
      </c>
      <c r="BY805" s="11">
        <f t="shared" si="465"/>
        <v>4</v>
      </c>
      <c r="BZ805" s="14">
        <f t="shared" si="466"/>
        <v>3</v>
      </c>
      <c r="CA805" s="14">
        <f t="shared" si="467"/>
        <v>2</v>
      </c>
      <c r="CB805" s="13">
        <f t="shared" si="468"/>
        <v>2</v>
      </c>
      <c r="CC805" s="13">
        <f t="shared" si="469"/>
        <v>2</v>
      </c>
      <c r="CD805" s="312">
        <f t="shared" si="470"/>
        <v>5</v>
      </c>
      <c r="CE805" s="312">
        <f t="shared" si="471"/>
        <v>4</v>
      </c>
      <c r="CF805" s="313">
        <f t="shared" si="472"/>
        <v>9</v>
      </c>
      <c r="CG805" s="302" t="str">
        <f t="shared" si="473"/>
        <v>OK</v>
      </c>
    </row>
    <row r="806" spans="1:85" ht="14.25" x14ac:dyDescent="0.25">
      <c r="A806" s="6">
        <v>794</v>
      </c>
      <c r="B806" s="495">
        <v>124</v>
      </c>
      <c r="C806" s="495" t="s">
        <v>265</v>
      </c>
      <c r="D806" s="496" t="s">
        <v>24</v>
      </c>
      <c r="E806" s="626">
        <v>69927551</v>
      </c>
      <c r="F806" s="627" t="s">
        <v>917</v>
      </c>
      <c r="G806" s="624" t="s">
        <v>53</v>
      </c>
      <c r="H806" s="9">
        <f>VLOOKUP($E806,'ALL-GTK-MI-MTS-MA'!$E$13:$CF$361,'ALL-GTK-MI-MTS-MA'!H$6,FALSE)</f>
        <v>0</v>
      </c>
      <c r="I806" s="9">
        <f>VLOOKUP($E806,'ALL-GTK-MI-MTS-MA'!$E$13:$CF$361,'ALL-GTK-MI-MTS-MA'!I$6,FALSE)</f>
        <v>0</v>
      </c>
      <c r="J806" s="9">
        <f>VLOOKUP($E806,'ALL-GTK-MI-MTS-MA'!$E$13:$CF$361,'ALL-GTK-MI-MTS-MA'!J$6,FALSE)</f>
        <v>0</v>
      </c>
      <c r="K806" s="9">
        <f>VLOOKUP($E806,'ALL-GTK-MI-MTS-MA'!$E$13:$CF$361,'ALL-GTK-MI-MTS-MA'!K$6,FALSE)</f>
        <v>0</v>
      </c>
      <c r="L806" s="9">
        <f>VLOOKUP($E806,'ALL-GTK-MI-MTS-MA'!$E$13:$CF$361,'ALL-GTK-MI-MTS-MA'!L$6,FALSE)</f>
        <v>0</v>
      </c>
      <c r="M806" s="9">
        <f>VLOOKUP($E806,'ALL-GTK-MI-MTS-MA'!$E$13:$CF$361,'ALL-GTK-MI-MTS-MA'!M$6,FALSE)</f>
        <v>0</v>
      </c>
      <c r="N806" s="9">
        <f>VLOOKUP($E806,'ALL-GTK-MI-MTS-MA'!$E$13:$CF$361,'ALL-GTK-MI-MTS-MA'!N$6,FALSE)</f>
        <v>0</v>
      </c>
      <c r="O806" s="9">
        <f>VLOOKUP($E806,'ALL-GTK-MI-MTS-MA'!$E$13:$CF$361,'ALL-GTK-MI-MTS-MA'!O$6,FALSE)</f>
        <v>0</v>
      </c>
      <c r="P806" s="299">
        <f t="shared" si="438"/>
        <v>0</v>
      </c>
      <c r="Q806" s="299">
        <f t="shared" si="439"/>
        <v>0</v>
      </c>
      <c r="R806" s="300">
        <f t="shared" si="440"/>
        <v>0</v>
      </c>
      <c r="S806" s="9">
        <f>VLOOKUP($E806,'ALL-GTK-MI-MTS-MA'!$E$13:$CF$361,'ALL-GTK-MI-MTS-MA'!S$6,FALSE)</f>
        <v>2</v>
      </c>
      <c r="T806" s="9">
        <f>VLOOKUP($E806,'ALL-GTK-MI-MTS-MA'!$E$13:$CF$361,'ALL-GTK-MI-MTS-MA'!T$6,FALSE)</f>
        <v>2</v>
      </c>
      <c r="U806" s="9">
        <f>VLOOKUP($E806,'ALL-GTK-MI-MTS-MA'!$E$13:$CF$361,'ALL-GTK-MI-MTS-MA'!U$6,FALSE)</f>
        <v>0</v>
      </c>
      <c r="V806" s="9">
        <f>VLOOKUP($E806,'ALL-GTK-MI-MTS-MA'!$E$13:$CF$361,'ALL-GTK-MI-MTS-MA'!V$6,FALSE)</f>
        <v>0</v>
      </c>
      <c r="W806" s="9">
        <f>VLOOKUP($E806,'ALL-GTK-MI-MTS-MA'!$E$13:$CF$361,'ALL-GTK-MI-MTS-MA'!W$6,FALSE)</f>
        <v>0</v>
      </c>
      <c r="X806" s="9">
        <f>VLOOKUP($E806,'ALL-GTK-MI-MTS-MA'!$E$13:$CF$361,'ALL-GTK-MI-MTS-MA'!X$6,FALSE)</f>
        <v>0</v>
      </c>
      <c r="Y806" s="299">
        <f t="shared" si="441"/>
        <v>2</v>
      </c>
      <c r="Z806" s="299">
        <f t="shared" si="442"/>
        <v>2</v>
      </c>
      <c r="AA806" s="10">
        <f t="shared" si="443"/>
        <v>4</v>
      </c>
      <c r="AB806" s="44">
        <f t="shared" si="444"/>
        <v>2</v>
      </c>
      <c r="AC806" s="44">
        <f t="shared" si="445"/>
        <v>2</v>
      </c>
      <c r="AD806" s="11">
        <f t="shared" si="446"/>
        <v>4</v>
      </c>
      <c r="AE806" s="9">
        <f>VLOOKUP($E806,'ALL-GTK-MI-MTS-MA'!$E$13:$CF$361,'ALL-GTK-MI-MTS-MA'!AE$6,FALSE)</f>
        <v>2</v>
      </c>
      <c r="AF806" s="9">
        <f>VLOOKUP($E806,'ALL-GTK-MI-MTS-MA'!$E$13:$CF$361,'ALL-GTK-MI-MTS-MA'!AF$6,FALSE)</f>
        <v>2</v>
      </c>
      <c r="AG806" s="10">
        <f t="shared" si="447"/>
        <v>4</v>
      </c>
      <c r="AH806" s="9">
        <f>VLOOKUP($E806,'ALL-GTK-MI-MTS-MA'!$E$13:$CF$361,'ALL-GTK-MI-MTS-MA'!AH$6,FALSE)</f>
        <v>0</v>
      </c>
      <c r="AI806" s="9">
        <f>VLOOKUP($E806,'ALL-GTK-MI-MTS-MA'!$E$13:$CF$361,'ALL-GTK-MI-MTS-MA'!AI$6,FALSE)</f>
        <v>0</v>
      </c>
      <c r="AJ806" s="10">
        <f t="shared" si="448"/>
        <v>0</v>
      </c>
      <c r="AK806" s="44">
        <f t="shared" si="449"/>
        <v>2</v>
      </c>
      <c r="AL806" s="44">
        <f t="shared" si="450"/>
        <v>2</v>
      </c>
      <c r="AM806" s="11">
        <f t="shared" si="451"/>
        <v>4</v>
      </c>
      <c r="AN806" s="299">
        <v>0</v>
      </c>
      <c r="AO806" s="299">
        <v>0</v>
      </c>
      <c r="AP806" s="9">
        <f>VLOOKUP($E806,'ALL-GTK-MI-MTS-MA'!$E$13:$CF$361,'ALL-GTK-MI-MTS-MA'!AP$6,FALSE)</f>
        <v>0</v>
      </c>
      <c r="AQ806" s="9">
        <f>VLOOKUP($E806,'ALL-GTK-MI-MTS-MA'!$E$13:$CF$361,'ALL-GTK-MI-MTS-MA'!AQ$6,FALSE)</f>
        <v>0</v>
      </c>
      <c r="AR806" s="9">
        <f>VLOOKUP($E806,'ALL-GTK-MI-MTS-MA'!$E$13:$CF$361,'ALL-GTK-MI-MTS-MA'!AR$6,FALSE)</f>
        <v>0</v>
      </c>
      <c r="AS806" s="9">
        <f>VLOOKUP($E806,'ALL-GTK-MI-MTS-MA'!$E$13:$CF$361,'ALL-GTK-MI-MTS-MA'!AS$6,FALSE)</f>
        <v>0</v>
      </c>
      <c r="AT806" s="9">
        <f>VLOOKUP($E806,'ALL-GTK-MI-MTS-MA'!$E$13:$CF$361,'ALL-GTK-MI-MTS-MA'!AT$6,FALSE)</f>
        <v>0</v>
      </c>
      <c r="AU806" s="9">
        <f>VLOOKUP($E806,'ALL-GTK-MI-MTS-MA'!$E$13:$CF$361,'ALL-GTK-MI-MTS-MA'!AU$6,FALSE)</f>
        <v>0</v>
      </c>
      <c r="AV806" s="590">
        <f>VLOOKUP($E806,'ALL-GTK-MI-MTS-MA'!$E$13:$CF$361,'ALL-GTK-MI-MTS-MA'!AV$6,FALSE)</f>
        <v>0</v>
      </c>
      <c r="AW806" s="590">
        <f>VLOOKUP($E806,'ALL-GTK-MI-MTS-MA'!$E$13:$CF$361,'ALL-GTK-MI-MTS-MA'!AW$6,FALSE)</f>
        <v>0</v>
      </c>
      <c r="AX806" s="9">
        <f>VLOOKUP($E806,'ALL-GTK-MI-MTS-MA'!$E$13:$CF$361,'ALL-GTK-MI-MTS-MA'!AX$6,FALSE)</f>
        <v>2</v>
      </c>
      <c r="AY806" s="9">
        <f>VLOOKUP($E806,'ALL-GTK-MI-MTS-MA'!$E$13:$CF$361,'ALL-GTK-MI-MTS-MA'!AY$6,FALSE)</f>
        <v>2</v>
      </c>
      <c r="AZ806" s="9">
        <f>VLOOKUP($E806,'ALL-GTK-MI-MTS-MA'!$E$13:$CF$361,'ALL-GTK-MI-MTS-MA'!AZ$6,FALSE)</f>
        <v>0</v>
      </c>
      <c r="BA806" s="9">
        <f>VLOOKUP($E806,'ALL-GTK-MI-MTS-MA'!$E$13:$CF$361,'ALL-GTK-MI-MTS-MA'!BA$6,FALSE)</f>
        <v>0</v>
      </c>
      <c r="BB806" s="9">
        <f>VLOOKUP($E806,'ALL-GTK-MI-MTS-MA'!$E$13:$CF$361,'ALL-GTK-MI-MTS-MA'!BB$6,FALSE)</f>
        <v>0</v>
      </c>
      <c r="BC806" s="9">
        <f>VLOOKUP($E806,'ALL-GTK-MI-MTS-MA'!$E$13:$CF$361,'ALL-GTK-MI-MTS-MA'!BC$6,FALSE)</f>
        <v>0</v>
      </c>
      <c r="BD806" s="310">
        <f t="shared" si="452"/>
        <v>0</v>
      </c>
      <c r="BE806" s="310">
        <f t="shared" si="453"/>
        <v>0</v>
      </c>
      <c r="BF806" s="10">
        <f t="shared" si="454"/>
        <v>0</v>
      </c>
      <c r="BG806" s="311">
        <f t="shared" si="455"/>
        <v>2</v>
      </c>
      <c r="BH806" s="311">
        <f t="shared" si="456"/>
        <v>2</v>
      </c>
      <c r="BI806" s="10">
        <f t="shared" si="457"/>
        <v>4</v>
      </c>
      <c r="BJ806" s="44">
        <f t="shared" si="458"/>
        <v>2</v>
      </c>
      <c r="BK806" s="44">
        <f t="shared" si="459"/>
        <v>2</v>
      </c>
      <c r="BL806" s="11">
        <f t="shared" si="460"/>
        <v>4</v>
      </c>
      <c r="BM806" s="9">
        <f>VLOOKUP($E806,'ALL-GTK-MI-MTS-MA'!$E$13:$CF$361,'ALL-GTK-MI-MTS-MA'!BM$6,FALSE)</f>
        <v>0</v>
      </c>
      <c r="BN806" s="9">
        <f>VLOOKUP($E806,'ALL-GTK-MI-MTS-MA'!$E$13:$CF$361,'ALL-GTK-MI-MTS-MA'!BN$6,FALSE)</f>
        <v>0</v>
      </c>
      <c r="BO806" s="9">
        <f>VLOOKUP($E806,'ALL-GTK-MI-MTS-MA'!$E$13:$CF$361,'ALL-GTK-MI-MTS-MA'!BO$6,FALSE)</f>
        <v>0</v>
      </c>
      <c r="BP806" s="9">
        <f>VLOOKUP($E806,'ALL-GTK-MI-MTS-MA'!$E$13:$CF$361,'ALL-GTK-MI-MTS-MA'!BP$6,FALSE)</f>
        <v>2</v>
      </c>
      <c r="BQ806" s="9">
        <f>VLOOKUP($E806,'ALL-GTK-MI-MTS-MA'!$E$13:$CF$361,'ALL-GTK-MI-MTS-MA'!BQ$6,FALSE)</f>
        <v>0</v>
      </c>
      <c r="BR806" s="9">
        <f>VLOOKUP($E806,'ALL-GTK-MI-MTS-MA'!$E$13:$CF$361,'ALL-GTK-MI-MTS-MA'!BR$6,FALSE)</f>
        <v>0</v>
      </c>
      <c r="BS806" s="9">
        <f>VLOOKUP($E806,'ALL-GTK-MI-MTS-MA'!$E$13:$CF$361,'ALL-GTK-MI-MTS-MA'!BS$6,FALSE)</f>
        <v>0</v>
      </c>
      <c r="BT806" s="9">
        <f>VLOOKUP($E806,'ALL-GTK-MI-MTS-MA'!$E$13:$CF$361,'ALL-GTK-MI-MTS-MA'!BT$6,FALSE)</f>
        <v>0</v>
      </c>
      <c r="BU806" s="299">
        <f t="shared" si="461"/>
        <v>0</v>
      </c>
      <c r="BV806" s="299">
        <f t="shared" si="462"/>
        <v>2</v>
      </c>
      <c r="BW806" s="44">
        <f t="shared" si="463"/>
        <v>0</v>
      </c>
      <c r="BX806" s="44">
        <f t="shared" si="464"/>
        <v>2</v>
      </c>
      <c r="BY806" s="11">
        <f t="shared" si="465"/>
        <v>2</v>
      </c>
      <c r="BZ806" s="14">
        <f t="shared" si="466"/>
        <v>2</v>
      </c>
      <c r="CA806" s="14">
        <f t="shared" si="467"/>
        <v>2</v>
      </c>
      <c r="CB806" s="13">
        <f t="shared" si="468"/>
        <v>0</v>
      </c>
      <c r="CC806" s="13">
        <f t="shared" si="469"/>
        <v>2</v>
      </c>
      <c r="CD806" s="312">
        <f t="shared" si="470"/>
        <v>2</v>
      </c>
      <c r="CE806" s="312">
        <f t="shared" si="471"/>
        <v>4</v>
      </c>
      <c r="CF806" s="313">
        <f t="shared" si="472"/>
        <v>6</v>
      </c>
      <c r="CG806" s="302" t="str">
        <f t="shared" si="473"/>
        <v>OK</v>
      </c>
    </row>
    <row r="807" spans="1:85" ht="14.25" x14ac:dyDescent="0.25">
      <c r="A807" s="6">
        <v>795</v>
      </c>
      <c r="B807" s="495">
        <v>125</v>
      </c>
      <c r="C807" s="495" t="s">
        <v>265</v>
      </c>
      <c r="D807" s="496" t="s">
        <v>22</v>
      </c>
      <c r="E807" s="626">
        <v>69927542</v>
      </c>
      <c r="F807" s="627" t="s">
        <v>918</v>
      </c>
      <c r="G807" s="624" t="s">
        <v>53</v>
      </c>
      <c r="H807" s="9">
        <f>VLOOKUP($E807,'ALL-GTK-MI-MTS-MA'!$E$13:$CF$361,'ALL-GTK-MI-MTS-MA'!H$6,FALSE)</f>
        <v>0</v>
      </c>
      <c r="I807" s="9">
        <f>VLOOKUP($E807,'ALL-GTK-MI-MTS-MA'!$E$13:$CF$361,'ALL-GTK-MI-MTS-MA'!I$6,FALSE)</f>
        <v>0</v>
      </c>
      <c r="J807" s="9">
        <f>VLOOKUP($E807,'ALL-GTK-MI-MTS-MA'!$E$13:$CF$361,'ALL-GTK-MI-MTS-MA'!J$6,FALSE)</f>
        <v>0</v>
      </c>
      <c r="K807" s="9">
        <f>VLOOKUP($E807,'ALL-GTK-MI-MTS-MA'!$E$13:$CF$361,'ALL-GTK-MI-MTS-MA'!K$6,FALSE)</f>
        <v>0</v>
      </c>
      <c r="L807" s="9">
        <f>VLOOKUP($E807,'ALL-GTK-MI-MTS-MA'!$E$13:$CF$361,'ALL-GTK-MI-MTS-MA'!L$6,FALSE)</f>
        <v>0</v>
      </c>
      <c r="M807" s="9">
        <f>VLOOKUP($E807,'ALL-GTK-MI-MTS-MA'!$E$13:$CF$361,'ALL-GTK-MI-MTS-MA'!M$6,FALSE)</f>
        <v>0</v>
      </c>
      <c r="N807" s="9">
        <f>VLOOKUP($E807,'ALL-GTK-MI-MTS-MA'!$E$13:$CF$361,'ALL-GTK-MI-MTS-MA'!N$6,FALSE)</f>
        <v>0</v>
      </c>
      <c r="O807" s="9">
        <f>VLOOKUP($E807,'ALL-GTK-MI-MTS-MA'!$E$13:$CF$361,'ALL-GTK-MI-MTS-MA'!O$6,FALSE)</f>
        <v>0</v>
      </c>
      <c r="P807" s="299">
        <f t="shared" si="438"/>
        <v>0</v>
      </c>
      <c r="Q807" s="299">
        <f t="shared" si="439"/>
        <v>0</v>
      </c>
      <c r="R807" s="300">
        <f t="shared" si="440"/>
        <v>0</v>
      </c>
      <c r="S807" s="9">
        <f>VLOOKUP($E807,'ALL-GTK-MI-MTS-MA'!$E$13:$CF$361,'ALL-GTK-MI-MTS-MA'!S$6,FALSE)</f>
        <v>6</v>
      </c>
      <c r="T807" s="9">
        <f>VLOOKUP($E807,'ALL-GTK-MI-MTS-MA'!$E$13:$CF$361,'ALL-GTK-MI-MTS-MA'!T$6,FALSE)</f>
        <v>3</v>
      </c>
      <c r="U807" s="9">
        <f>VLOOKUP($E807,'ALL-GTK-MI-MTS-MA'!$E$13:$CF$361,'ALL-GTK-MI-MTS-MA'!U$6,FALSE)</f>
        <v>0</v>
      </c>
      <c r="V807" s="9">
        <f>VLOOKUP($E807,'ALL-GTK-MI-MTS-MA'!$E$13:$CF$361,'ALL-GTK-MI-MTS-MA'!V$6,FALSE)</f>
        <v>0</v>
      </c>
      <c r="W807" s="9">
        <f>VLOOKUP($E807,'ALL-GTK-MI-MTS-MA'!$E$13:$CF$361,'ALL-GTK-MI-MTS-MA'!W$6,FALSE)</f>
        <v>0</v>
      </c>
      <c r="X807" s="9">
        <f>VLOOKUP($E807,'ALL-GTK-MI-MTS-MA'!$E$13:$CF$361,'ALL-GTK-MI-MTS-MA'!X$6,FALSE)</f>
        <v>0</v>
      </c>
      <c r="Y807" s="299">
        <f t="shared" si="441"/>
        <v>6</v>
      </c>
      <c r="Z807" s="299">
        <f t="shared" si="442"/>
        <v>3</v>
      </c>
      <c r="AA807" s="10">
        <f t="shared" si="443"/>
        <v>9</v>
      </c>
      <c r="AB807" s="44">
        <f t="shared" si="444"/>
        <v>6</v>
      </c>
      <c r="AC807" s="44">
        <f t="shared" si="445"/>
        <v>3</v>
      </c>
      <c r="AD807" s="11">
        <f t="shared" si="446"/>
        <v>9</v>
      </c>
      <c r="AE807" s="9">
        <f>VLOOKUP($E807,'ALL-GTK-MI-MTS-MA'!$E$13:$CF$361,'ALL-GTK-MI-MTS-MA'!AE$6,FALSE)</f>
        <v>6</v>
      </c>
      <c r="AF807" s="9">
        <f>VLOOKUP($E807,'ALL-GTK-MI-MTS-MA'!$E$13:$CF$361,'ALL-GTK-MI-MTS-MA'!AF$6,FALSE)</f>
        <v>3</v>
      </c>
      <c r="AG807" s="10">
        <f t="shared" si="447"/>
        <v>9</v>
      </c>
      <c r="AH807" s="9">
        <f>VLOOKUP($E807,'ALL-GTK-MI-MTS-MA'!$E$13:$CF$361,'ALL-GTK-MI-MTS-MA'!AH$6,FALSE)</f>
        <v>0</v>
      </c>
      <c r="AI807" s="9">
        <f>VLOOKUP($E807,'ALL-GTK-MI-MTS-MA'!$E$13:$CF$361,'ALL-GTK-MI-MTS-MA'!AI$6,FALSE)</f>
        <v>0</v>
      </c>
      <c r="AJ807" s="10">
        <f t="shared" si="448"/>
        <v>0</v>
      </c>
      <c r="AK807" s="44">
        <f t="shared" si="449"/>
        <v>6</v>
      </c>
      <c r="AL807" s="44">
        <f t="shared" si="450"/>
        <v>3</v>
      </c>
      <c r="AM807" s="11">
        <f t="shared" si="451"/>
        <v>9</v>
      </c>
      <c r="AN807" s="299">
        <v>0</v>
      </c>
      <c r="AO807" s="299">
        <v>0</v>
      </c>
      <c r="AP807" s="9">
        <f>VLOOKUP($E807,'ALL-GTK-MI-MTS-MA'!$E$13:$CF$361,'ALL-GTK-MI-MTS-MA'!AP$6,FALSE)</f>
        <v>0</v>
      </c>
      <c r="AQ807" s="9">
        <f>VLOOKUP($E807,'ALL-GTK-MI-MTS-MA'!$E$13:$CF$361,'ALL-GTK-MI-MTS-MA'!AQ$6,FALSE)</f>
        <v>0</v>
      </c>
      <c r="AR807" s="9">
        <f>VLOOKUP($E807,'ALL-GTK-MI-MTS-MA'!$E$13:$CF$361,'ALL-GTK-MI-MTS-MA'!AR$6,FALSE)</f>
        <v>0</v>
      </c>
      <c r="AS807" s="9">
        <f>VLOOKUP($E807,'ALL-GTK-MI-MTS-MA'!$E$13:$CF$361,'ALL-GTK-MI-MTS-MA'!AS$6,FALSE)</f>
        <v>0</v>
      </c>
      <c r="AT807" s="9">
        <f>VLOOKUP($E807,'ALL-GTK-MI-MTS-MA'!$E$13:$CF$361,'ALL-GTK-MI-MTS-MA'!AT$6,FALSE)</f>
        <v>3</v>
      </c>
      <c r="AU807" s="9">
        <f>VLOOKUP($E807,'ALL-GTK-MI-MTS-MA'!$E$13:$CF$361,'ALL-GTK-MI-MTS-MA'!AU$6,FALSE)</f>
        <v>3</v>
      </c>
      <c r="AV807" s="590">
        <f>VLOOKUP($E807,'ALL-GTK-MI-MTS-MA'!$E$13:$CF$361,'ALL-GTK-MI-MTS-MA'!AV$6,FALSE)</f>
        <v>0</v>
      </c>
      <c r="AW807" s="590">
        <f>VLOOKUP($E807,'ALL-GTK-MI-MTS-MA'!$E$13:$CF$361,'ALL-GTK-MI-MTS-MA'!AW$6,FALSE)</f>
        <v>0</v>
      </c>
      <c r="AX807" s="9">
        <f>VLOOKUP($E807,'ALL-GTK-MI-MTS-MA'!$E$13:$CF$361,'ALL-GTK-MI-MTS-MA'!AX$6,FALSE)</f>
        <v>3</v>
      </c>
      <c r="AY807" s="9">
        <f>VLOOKUP($E807,'ALL-GTK-MI-MTS-MA'!$E$13:$CF$361,'ALL-GTK-MI-MTS-MA'!AY$6,FALSE)</f>
        <v>0</v>
      </c>
      <c r="AZ807" s="9">
        <f>VLOOKUP($E807,'ALL-GTK-MI-MTS-MA'!$E$13:$CF$361,'ALL-GTK-MI-MTS-MA'!AZ$6,FALSE)</f>
        <v>0</v>
      </c>
      <c r="BA807" s="9">
        <f>VLOOKUP($E807,'ALL-GTK-MI-MTS-MA'!$E$13:$CF$361,'ALL-GTK-MI-MTS-MA'!BA$6,FALSE)</f>
        <v>0</v>
      </c>
      <c r="BB807" s="9">
        <f>VLOOKUP($E807,'ALL-GTK-MI-MTS-MA'!$E$13:$CF$361,'ALL-GTK-MI-MTS-MA'!BB$6,FALSE)</f>
        <v>0</v>
      </c>
      <c r="BC807" s="9">
        <f>VLOOKUP($E807,'ALL-GTK-MI-MTS-MA'!$E$13:$CF$361,'ALL-GTK-MI-MTS-MA'!BC$6,FALSE)</f>
        <v>0</v>
      </c>
      <c r="BD807" s="310">
        <f t="shared" si="452"/>
        <v>3</v>
      </c>
      <c r="BE807" s="310">
        <f t="shared" si="453"/>
        <v>3</v>
      </c>
      <c r="BF807" s="10">
        <f t="shared" si="454"/>
        <v>6</v>
      </c>
      <c r="BG807" s="311">
        <f t="shared" si="455"/>
        <v>3</v>
      </c>
      <c r="BH807" s="311">
        <f t="shared" si="456"/>
        <v>0</v>
      </c>
      <c r="BI807" s="10">
        <f t="shared" si="457"/>
        <v>3</v>
      </c>
      <c r="BJ807" s="44">
        <f t="shared" si="458"/>
        <v>6</v>
      </c>
      <c r="BK807" s="44">
        <f t="shared" si="459"/>
        <v>3</v>
      </c>
      <c r="BL807" s="11">
        <f t="shared" si="460"/>
        <v>9</v>
      </c>
      <c r="BM807" s="9">
        <f>VLOOKUP($E807,'ALL-GTK-MI-MTS-MA'!$E$13:$CF$361,'ALL-GTK-MI-MTS-MA'!BM$6,FALSE)</f>
        <v>0</v>
      </c>
      <c r="BN807" s="9">
        <f>VLOOKUP($E807,'ALL-GTK-MI-MTS-MA'!$E$13:$CF$361,'ALL-GTK-MI-MTS-MA'!BN$6,FALSE)</f>
        <v>0</v>
      </c>
      <c r="BO807" s="9">
        <f>VLOOKUP($E807,'ALL-GTK-MI-MTS-MA'!$E$13:$CF$361,'ALL-GTK-MI-MTS-MA'!BO$6,FALSE)</f>
        <v>0</v>
      </c>
      <c r="BP807" s="9">
        <f>VLOOKUP($E807,'ALL-GTK-MI-MTS-MA'!$E$13:$CF$361,'ALL-GTK-MI-MTS-MA'!BP$6,FALSE)</f>
        <v>0</v>
      </c>
      <c r="BQ807" s="9">
        <f>VLOOKUP($E807,'ALL-GTK-MI-MTS-MA'!$E$13:$CF$361,'ALL-GTK-MI-MTS-MA'!BQ$6,FALSE)</f>
        <v>0</v>
      </c>
      <c r="BR807" s="9">
        <f>VLOOKUP($E807,'ALL-GTK-MI-MTS-MA'!$E$13:$CF$361,'ALL-GTK-MI-MTS-MA'!BR$6,FALSE)</f>
        <v>0</v>
      </c>
      <c r="BS807" s="9">
        <f>VLOOKUP($E807,'ALL-GTK-MI-MTS-MA'!$E$13:$CF$361,'ALL-GTK-MI-MTS-MA'!BS$6,FALSE)</f>
        <v>0</v>
      </c>
      <c r="BT807" s="9">
        <f>VLOOKUP($E807,'ALL-GTK-MI-MTS-MA'!$E$13:$CF$361,'ALL-GTK-MI-MTS-MA'!BT$6,FALSE)</f>
        <v>0</v>
      </c>
      <c r="BU807" s="299">
        <f t="shared" si="461"/>
        <v>0</v>
      </c>
      <c r="BV807" s="299">
        <f t="shared" si="462"/>
        <v>0</v>
      </c>
      <c r="BW807" s="44">
        <f t="shared" si="463"/>
        <v>0</v>
      </c>
      <c r="BX807" s="44">
        <f t="shared" si="464"/>
        <v>0</v>
      </c>
      <c r="BY807" s="11">
        <f t="shared" si="465"/>
        <v>0</v>
      </c>
      <c r="BZ807" s="14">
        <f t="shared" si="466"/>
        <v>6</v>
      </c>
      <c r="CA807" s="14">
        <f t="shared" si="467"/>
        <v>3</v>
      </c>
      <c r="CB807" s="13">
        <f t="shared" si="468"/>
        <v>0</v>
      </c>
      <c r="CC807" s="13">
        <f t="shared" si="469"/>
        <v>0</v>
      </c>
      <c r="CD807" s="312">
        <f t="shared" si="470"/>
        <v>6</v>
      </c>
      <c r="CE807" s="312">
        <f t="shared" si="471"/>
        <v>3</v>
      </c>
      <c r="CF807" s="313">
        <f t="shared" si="472"/>
        <v>9</v>
      </c>
      <c r="CG807" s="302" t="str">
        <f t="shared" si="473"/>
        <v>OK</v>
      </c>
    </row>
    <row r="808" spans="1:85" ht="14.25" x14ac:dyDescent="0.25">
      <c r="A808" s="6">
        <v>796</v>
      </c>
      <c r="B808" s="495">
        <v>126</v>
      </c>
      <c r="C808" s="495" t="s">
        <v>265</v>
      </c>
      <c r="D808" s="496" t="s">
        <v>22</v>
      </c>
      <c r="E808" s="626">
        <v>69927543</v>
      </c>
      <c r="F808" s="627" t="s">
        <v>919</v>
      </c>
      <c r="G808" s="624" t="s">
        <v>53</v>
      </c>
      <c r="H808" s="9">
        <f>VLOOKUP($E808,'ALL-GTK-MI-MTS-MA'!$E$13:$CF$361,'ALL-GTK-MI-MTS-MA'!H$6,FALSE)</f>
        <v>0</v>
      </c>
      <c r="I808" s="9">
        <f>VLOOKUP($E808,'ALL-GTK-MI-MTS-MA'!$E$13:$CF$361,'ALL-GTK-MI-MTS-MA'!I$6,FALSE)</f>
        <v>0</v>
      </c>
      <c r="J808" s="9">
        <f>VLOOKUP($E808,'ALL-GTK-MI-MTS-MA'!$E$13:$CF$361,'ALL-GTK-MI-MTS-MA'!J$6,FALSE)</f>
        <v>0</v>
      </c>
      <c r="K808" s="9">
        <f>VLOOKUP($E808,'ALL-GTK-MI-MTS-MA'!$E$13:$CF$361,'ALL-GTK-MI-MTS-MA'!K$6,FALSE)</f>
        <v>0</v>
      </c>
      <c r="L808" s="9">
        <f>VLOOKUP($E808,'ALL-GTK-MI-MTS-MA'!$E$13:$CF$361,'ALL-GTK-MI-MTS-MA'!L$6,FALSE)</f>
        <v>0</v>
      </c>
      <c r="M808" s="9">
        <f>VLOOKUP($E808,'ALL-GTK-MI-MTS-MA'!$E$13:$CF$361,'ALL-GTK-MI-MTS-MA'!M$6,FALSE)</f>
        <v>0</v>
      </c>
      <c r="N808" s="9">
        <f>VLOOKUP($E808,'ALL-GTK-MI-MTS-MA'!$E$13:$CF$361,'ALL-GTK-MI-MTS-MA'!N$6,FALSE)</f>
        <v>0</v>
      </c>
      <c r="O808" s="9">
        <f>VLOOKUP($E808,'ALL-GTK-MI-MTS-MA'!$E$13:$CF$361,'ALL-GTK-MI-MTS-MA'!O$6,FALSE)</f>
        <v>0</v>
      </c>
      <c r="P808" s="299">
        <f t="shared" si="438"/>
        <v>0</v>
      </c>
      <c r="Q808" s="299">
        <f t="shared" si="439"/>
        <v>0</v>
      </c>
      <c r="R808" s="300">
        <f t="shared" si="440"/>
        <v>0</v>
      </c>
      <c r="S808" s="9">
        <f>VLOOKUP($E808,'ALL-GTK-MI-MTS-MA'!$E$13:$CF$361,'ALL-GTK-MI-MTS-MA'!S$6,FALSE)</f>
        <v>3</v>
      </c>
      <c r="T808" s="9">
        <f>VLOOKUP($E808,'ALL-GTK-MI-MTS-MA'!$E$13:$CF$361,'ALL-GTK-MI-MTS-MA'!T$6,FALSE)</f>
        <v>4</v>
      </c>
      <c r="U808" s="9">
        <f>VLOOKUP($E808,'ALL-GTK-MI-MTS-MA'!$E$13:$CF$361,'ALL-GTK-MI-MTS-MA'!U$6,FALSE)</f>
        <v>0</v>
      </c>
      <c r="V808" s="9">
        <f>VLOOKUP($E808,'ALL-GTK-MI-MTS-MA'!$E$13:$CF$361,'ALL-GTK-MI-MTS-MA'!V$6,FALSE)</f>
        <v>0</v>
      </c>
      <c r="W808" s="9">
        <f>VLOOKUP($E808,'ALL-GTK-MI-MTS-MA'!$E$13:$CF$361,'ALL-GTK-MI-MTS-MA'!W$6,FALSE)</f>
        <v>0</v>
      </c>
      <c r="X808" s="9">
        <f>VLOOKUP($E808,'ALL-GTK-MI-MTS-MA'!$E$13:$CF$361,'ALL-GTK-MI-MTS-MA'!X$6,FALSE)</f>
        <v>0</v>
      </c>
      <c r="Y808" s="299">
        <f t="shared" si="441"/>
        <v>3</v>
      </c>
      <c r="Z808" s="299">
        <f t="shared" si="442"/>
        <v>4</v>
      </c>
      <c r="AA808" s="10">
        <f t="shared" si="443"/>
        <v>7</v>
      </c>
      <c r="AB808" s="44">
        <f t="shared" si="444"/>
        <v>3</v>
      </c>
      <c r="AC808" s="44">
        <f t="shared" si="445"/>
        <v>4</v>
      </c>
      <c r="AD808" s="11">
        <f t="shared" si="446"/>
        <v>7</v>
      </c>
      <c r="AE808" s="9">
        <f>VLOOKUP($E808,'ALL-GTK-MI-MTS-MA'!$E$13:$CF$361,'ALL-GTK-MI-MTS-MA'!AE$6,FALSE)</f>
        <v>3</v>
      </c>
      <c r="AF808" s="9">
        <f>VLOOKUP($E808,'ALL-GTK-MI-MTS-MA'!$E$13:$CF$361,'ALL-GTK-MI-MTS-MA'!AF$6,FALSE)</f>
        <v>4</v>
      </c>
      <c r="AG808" s="10">
        <f t="shared" si="447"/>
        <v>7</v>
      </c>
      <c r="AH808" s="9">
        <f>VLOOKUP($E808,'ALL-GTK-MI-MTS-MA'!$E$13:$CF$361,'ALL-GTK-MI-MTS-MA'!AH$6,FALSE)</f>
        <v>0</v>
      </c>
      <c r="AI808" s="9">
        <f>VLOOKUP($E808,'ALL-GTK-MI-MTS-MA'!$E$13:$CF$361,'ALL-GTK-MI-MTS-MA'!AI$6,FALSE)</f>
        <v>0</v>
      </c>
      <c r="AJ808" s="10">
        <f t="shared" si="448"/>
        <v>0</v>
      </c>
      <c r="AK808" s="44">
        <f t="shared" si="449"/>
        <v>3</v>
      </c>
      <c r="AL808" s="44">
        <f t="shared" si="450"/>
        <v>4</v>
      </c>
      <c r="AM808" s="11">
        <f t="shared" si="451"/>
        <v>7</v>
      </c>
      <c r="AN808" s="299">
        <v>0</v>
      </c>
      <c r="AO808" s="299">
        <v>0</v>
      </c>
      <c r="AP808" s="9">
        <f>VLOOKUP($E808,'ALL-GTK-MI-MTS-MA'!$E$13:$CF$361,'ALL-GTK-MI-MTS-MA'!AP$6,FALSE)</f>
        <v>0</v>
      </c>
      <c r="AQ808" s="9">
        <f>VLOOKUP($E808,'ALL-GTK-MI-MTS-MA'!$E$13:$CF$361,'ALL-GTK-MI-MTS-MA'!AQ$6,FALSE)</f>
        <v>0</v>
      </c>
      <c r="AR808" s="9">
        <f>VLOOKUP($E808,'ALL-GTK-MI-MTS-MA'!$E$13:$CF$361,'ALL-GTK-MI-MTS-MA'!AR$6,FALSE)</f>
        <v>0</v>
      </c>
      <c r="AS808" s="9">
        <f>VLOOKUP($E808,'ALL-GTK-MI-MTS-MA'!$E$13:$CF$361,'ALL-GTK-MI-MTS-MA'!AS$6,FALSE)</f>
        <v>0</v>
      </c>
      <c r="AT808" s="9">
        <f>VLOOKUP($E808,'ALL-GTK-MI-MTS-MA'!$E$13:$CF$361,'ALL-GTK-MI-MTS-MA'!AT$6,FALSE)</f>
        <v>0</v>
      </c>
      <c r="AU808" s="9">
        <f>VLOOKUP($E808,'ALL-GTK-MI-MTS-MA'!$E$13:$CF$361,'ALL-GTK-MI-MTS-MA'!AU$6,FALSE)</f>
        <v>1</v>
      </c>
      <c r="AV808" s="590">
        <f>VLOOKUP($E808,'ALL-GTK-MI-MTS-MA'!$E$13:$CF$361,'ALL-GTK-MI-MTS-MA'!AV$6,FALSE)</f>
        <v>0</v>
      </c>
      <c r="AW808" s="590">
        <f>VLOOKUP($E808,'ALL-GTK-MI-MTS-MA'!$E$13:$CF$361,'ALL-GTK-MI-MTS-MA'!AW$6,FALSE)</f>
        <v>0</v>
      </c>
      <c r="AX808" s="9">
        <f>VLOOKUP($E808,'ALL-GTK-MI-MTS-MA'!$E$13:$CF$361,'ALL-GTK-MI-MTS-MA'!AX$6,FALSE)</f>
        <v>3</v>
      </c>
      <c r="AY808" s="9">
        <f>VLOOKUP($E808,'ALL-GTK-MI-MTS-MA'!$E$13:$CF$361,'ALL-GTK-MI-MTS-MA'!AY$6,FALSE)</f>
        <v>3</v>
      </c>
      <c r="AZ808" s="9">
        <f>VLOOKUP($E808,'ALL-GTK-MI-MTS-MA'!$E$13:$CF$361,'ALL-GTK-MI-MTS-MA'!AZ$6,FALSE)</f>
        <v>0</v>
      </c>
      <c r="BA808" s="9">
        <f>VLOOKUP($E808,'ALL-GTK-MI-MTS-MA'!$E$13:$CF$361,'ALL-GTK-MI-MTS-MA'!BA$6,FALSE)</f>
        <v>0</v>
      </c>
      <c r="BB808" s="9">
        <f>VLOOKUP($E808,'ALL-GTK-MI-MTS-MA'!$E$13:$CF$361,'ALL-GTK-MI-MTS-MA'!BB$6,FALSE)</f>
        <v>0</v>
      </c>
      <c r="BC808" s="9">
        <f>VLOOKUP($E808,'ALL-GTK-MI-MTS-MA'!$E$13:$CF$361,'ALL-GTK-MI-MTS-MA'!BC$6,FALSE)</f>
        <v>0</v>
      </c>
      <c r="BD808" s="310">
        <f t="shared" si="452"/>
        <v>0</v>
      </c>
      <c r="BE808" s="310">
        <f t="shared" si="453"/>
        <v>1</v>
      </c>
      <c r="BF808" s="10">
        <f t="shared" si="454"/>
        <v>1</v>
      </c>
      <c r="BG808" s="311">
        <f t="shared" si="455"/>
        <v>3</v>
      </c>
      <c r="BH808" s="311">
        <f t="shared" si="456"/>
        <v>3</v>
      </c>
      <c r="BI808" s="10">
        <f t="shared" si="457"/>
        <v>6</v>
      </c>
      <c r="BJ808" s="44">
        <f t="shared" si="458"/>
        <v>3</v>
      </c>
      <c r="BK808" s="44">
        <f t="shared" si="459"/>
        <v>4</v>
      </c>
      <c r="BL808" s="11">
        <f t="shared" si="460"/>
        <v>7</v>
      </c>
      <c r="BM808" s="9">
        <f>VLOOKUP($E808,'ALL-GTK-MI-MTS-MA'!$E$13:$CF$361,'ALL-GTK-MI-MTS-MA'!BM$6,FALSE)</f>
        <v>0</v>
      </c>
      <c r="BN808" s="9">
        <f>VLOOKUP($E808,'ALL-GTK-MI-MTS-MA'!$E$13:$CF$361,'ALL-GTK-MI-MTS-MA'!BN$6,FALSE)</f>
        <v>0</v>
      </c>
      <c r="BO808" s="9">
        <f>VLOOKUP($E808,'ALL-GTK-MI-MTS-MA'!$E$13:$CF$361,'ALL-GTK-MI-MTS-MA'!BO$6,FALSE)</f>
        <v>0</v>
      </c>
      <c r="BP808" s="9">
        <f>VLOOKUP($E808,'ALL-GTK-MI-MTS-MA'!$E$13:$CF$361,'ALL-GTK-MI-MTS-MA'!BP$6,FALSE)</f>
        <v>0</v>
      </c>
      <c r="BQ808" s="9">
        <f>VLOOKUP($E808,'ALL-GTK-MI-MTS-MA'!$E$13:$CF$361,'ALL-GTK-MI-MTS-MA'!BQ$6,FALSE)</f>
        <v>0</v>
      </c>
      <c r="BR808" s="9">
        <f>VLOOKUP($E808,'ALL-GTK-MI-MTS-MA'!$E$13:$CF$361,'ALL-GTK-MI-MTS-MA'!BR$6,FALSE)</f>
        <v>0</v>
      </c>
      <c r="BS808" s="9">
        <f>VLOOKUP($E808,'ALL-GTK-MI-MTS-MA'!$E$13:$CF$361,'ALL-GTK-MI-MTS-MA'!BS$6,FALSE)</f>
        <v>0</v>
      </c>
      <c r="BT808" s="9">
        <f>VLOOKUP($E808,'ALL-GTK-MI-MTS-MA'!$E$13:$CF$361,'ALL-GTK-MI-MTS-MA'!BT$6,FALSE)</f>
        <v>0</v>
      </c>
      <c r="BU808" s="299">
        <f t="shared" si="461"/>
        <v>0</v>
      </c>
      <c r="BV808" s="299">
        <f t="shared" si="462"/>
        <v>0</v>
      </c>
      <c r="BW808" s="44">
        <f t="shared" si="463"/>
        <v>0</v>
      </c>
      <c r="BX808" s="44">
        <f t="shared" si="464"/>
        <v>0</v>
      </c>
      <c r="BY808" s="11">
        <f t="shared" si="465"/>
        <v>0</v>
      </c>
      <c r="BZ808" s="14">
        <f t="shared" si="466"/>
        <v>3</v>
      </c>
      <c r="CA808" s="14">
        <f t="shared" si="467"/>
        <v>4</v>
      </c>
      <c r="CB808" s="13">
        <f t="shared" si="468"/>
        <v>0</v>
      </c>
      <c r="CC808" s="13">
        <f t="shared" si="469"/>
        <v>0</v>
      </c>
      <c r="CD808" s="312">
        <f t="shared" si="470"/>
        <v>3</v>
      </c>
      <c r="CE808" s="312">
        <f t="shared" si="471"/>
        <v>4</v>
      </c>
      <c r="CF808" s="313">
        <f t="shared" si="472"/>
        <v>7</v>
      </c>
      <c r="CG808" s="302" t="str">
        <f t="shared" si="473"/>
        <v>OK</v>
      </c>
    </row>
    <row r="809" spans="1:85" ht="14.25" x14ac:dyDescent="0.25">
      <c r="A809" s="6">
        <v>797</v>
      </c>
      <c r="B809" s="495">
        <v>127</v>
      </c>
      <c r="C809" s="495" t="s">
        <v>265</v>
      </c>
      <c r="D809" s="496" t="s">
        <v>22</v>
      </c>
      <c r="E809" s="626">
        <v>69927544</v>
      </c>
      <c r="F809" s="627" t="s">
        <v>920</v>
      </c>
      <c r="G809" s="624" t="s">
        <v>53</v>
      </c>
      <c r="H809" s="9">
        <f>VLOOKUP($E809,'ALL-GTK-MI-MTS-MA'!$E$13:$CF$361,'ALL-GTK-MI-MTS-MA'!H$6,FALSE)</f>
        <v>0</v>
      </c>
      <c r="I809" s="9">
        <f>VLOOKUP($E809,'ALL-GTK-MI-MTS-MA'!$E$13:$CF$361,'ALL-GTK-MI-MTS-MA'!I$6,FALSE)</f>
        <v>0</v>
      </c>
      <c r="J809" s="9">
        <f>VLOOKUP($E809,'ALL-GTK-MI-MTS-MA'!$E$13:$CF$361,'ALL-GTK-MI-MTS-MA'!J$6,FALSE)</f>
        <v>0</v>
      </c>
      <c r="K809" s="9">
        <f>VLOOKUP($E809,'ALL-GTK-MI-MTS-MA'!$E$13:$CF$361,'ALL-GTK-MI-MTS-MA'!K$6,FALSE)</f>
        <v>0</v>
      </c>
      <c r="L809" s="9">
        <f>VLOOKUP($E809,'ALL-GTK-MI-MTS-MA'!$E$13:$CF$361,'ALL-GTK-MI-MTS-MA'!L$6,FALSE)</f>
        <v>0</v>
      </c>
      <c r="M809" s="9">
        <f>VLOOKUP($E809,'ALL-GTK-MI-MTS-MA'!$E$13:$CF$361,'ALL-GTK-MI-MTS-MA'!M$6,FALSE)</f>
        <v>0</v>
      </c>
      <c r="N809" s="9">
        <f>VLOOKUP($E809,'ALL-GTK-MI-MTS-MA'!$E$13:$CF$361,'ALL-GTK-MI-MTS-MA'!N$6,FALSE)</f>
        <v>0</v>
      </c>
      <c r="O809" s="9">
        <f>VLOOKUP($E809,'ALL-GTK-MI-MTS-MA'!$E$13:$CF$361,'ALL-GTK-MI-MTS-MA'!O$6,FALSE)</f>
        <v>0</v>
      </c>
      <c r="P809" s="299">
        <f t="shared" si="438"/>
        <v>0</v>
      </c>
      <c r="Q809" s="299">
        <f t="shared" si="439"/>
        <v>0</v>
      </c>
      <c r="R809" s="300">
        <f t="shared" si="440"/>
        <v>0</v>
      </c>
      <c r="S809" s="9">
        <f>VLOOKUP($E809,'ALL-GTK-MI-MTS-MA'!$E$13:$CF$361,'ALL-GTK-MI-MTS-MA'!S$6,FALSE)</f>
        <v>4</v>
      </c>
      <c r="T809" s="9">
        <f>VLOOKUP($E809,'ALL-GTK-MI-MTS-MA'!$E$13:$CF$361,'ALL-GTK-MI-MTS-MA'!T$6,FALSE)</f>
        <v>5</v>
      </c>
      <c r="U809" s="9">
        <f>VLOOKUP($E809,'ALL-GTK-MI-MTS-MA'!$E$13:$CF$361,'ALL-GTK-MI-MTS-MA'!U$6,FALSE)</f>
        <v>0</v>
      </c>
      <c r="V809" s="9">
        <f>VLOOKUP($E809,'ALL-GTK-MI-MTS-MA'!$E$13:$CF$361,'ALL-GTK-MI-MTS-MA'!V$6,FALSE)</f>
        <v>0</v>
      </c>
      <c r="W809" s="9">
        <f>VLOOKUP($E809,'ALL-GTK-MI-MTS-MA'!$E$13:$CF$361,'ALL-GTK-MI-MTS-MA'!W$6,FALSE)</f>
        <v>0</v>
      </c>
      <c r="X809" s="9">
        <f>VLOOKUP($E809,'ALL-GTK-MI-MTS-MA'!$E$13:$CF$361,'ALL-GTK-MI-MTS-MA'!X$6,FALSE)</f>
        <v>0</v>
      </c>
      <c r="Y809" s="299">
        <f t="shared" si="441"/>
        <v>4</v>
      </c>
      <c r="Z809" s="299">
        <f t="shared" si="442"/>
        <v>5</v>
      </c>
      <c r="AA809" s="10">
        <f t="shared" si="443"/>
        <v>9</v>
      </c>
      <c r="AB809" s="44">
        <f t="shared" si="444"/>
        <v>4</v>
      </c>
      <c r="AC809" s="44">
        <f t="shared" si="445"/>
        <v>5</v>
      </c>
      <c r="AD809" s="11">
        <f t="shared" si="446"/>
        <v>9</v>
      </c>
      <c r="AE809" s="9">
        <f>VLOOKUP($E809,'ALL-GTK-MI-MTS-MA'!$E$13:$CF$361,'ALL-GTK-MI-MTS-MA'!AE$6,FALSE)</f>
        <v>4</v>
      </c>
      <c r="AF809" s="9">
        <f>VLOOKUP($E809,'ALL-GTK-MI-MTS-MA'!$E$13:$CF$361,'ALL-GTK-MI-MTS-MA'!AF$6,FALSE)</f>
        <v>5</v>
      </c>
      <c r="AG809" s="10">
        <f t="shared" si="447"/>
        <v>9</v>
      </c>
      <c r="AH809" s="9">
        <f>VLOOKUP($E809,'ALL-GTK-MI-MTS-MA'!$E$13:$CF$361,'ALL-GTK-MI-MTS-MA'!AH$6,FALSE)</f>
        <v>0</v>
      </c>
      <c r="AI809" s="9">
        <f>VLOOKUP($E809,'ALL-GTK-MI-MTS-MA'!$E$13:$CF$361,'ALL-GTK-MI-MTS-MA'!AI$6,FALSE)</f>
        <v>0</v>
      </c>
      <c r="AJ809" s="10">
        <f t="shared" si="448"/>
        <v>0</v>
      </c>
      <c r="AK809" s="44">
        <f t="shared" si="449"/>
        <v>4</v>
      </c>
      <c r="AL809" s="44">
        <f t="shared" si="450"/>
        <v>5</v>
      </c>
      <c r="AM809" s="11">
        <f t="shared" si="451"/>
        <v>9</v>
      </c>
      <c r="AN809" s="299">
        <v>0</v>
      </c>
      <c r="AO809" s="299">
        <v>0</v>
      </c>
      <c r="AP809" s="9">
        <f>VLOOKUP($E809,'ALL-GTK-MI-MTS-MA'!$E$13:$CF$361,'ALL-GTK-MI-MTS-MA'!AP$6,FALSE)</f>
        <v>0</v>
      </c>
      <c r="AQ809" s="9">
        <f>VLOOKUP($E809,'ALL-GTK-MI-MTS-MA'!$E$13:$CF$361,'ALL-GTK-MI-MTS-MA'!AQ$6,FALSE)</f>
        <v>0</v>
      </c>
      <c r="AR809" s="9">
        <f>VLOOKUP($E809,'ALL-GTK-MI-MTS-MA'!$E$13:$CF$361,'ALL-GTK-MI-MTS-MA'!AR$6,FALSE)</f>
        <v>0</v>
      </c>
      <c r="AS809" s="9">
        <f>VLOOKUP($E809,'ALL-GTK-MI-MTS-MA'!$E$13:$CF$361,'ALL-GTK-MI-MTS-MA'!AS$6,FALSE)</f>
        <v>0</v>
      </c>
      <c r="AT809" s="9">
        <f>VLOOKUP($E809,'ALL-GTK-MI-MTS-MA'!$E$13:$CF$361,'ALL-GTK-MI-MTS-MA'!AT$6,FALSE)</f>
        <v>4</v>
      </c>
      <c r="AU809" s="9">
        <f>VLOOKUP($E809,'ALL-GTK-MI-MTS-MA'!$E$13:$CF$361,'ALL-GTK-MI-MTS-MA'!AU$6,FALSE)</f>
        <v>3</v>
      </c>
      <c r="AV809" s="590">
        <f>VLOOKUP($E809,'ALL-GTK-MI-MTS-MA'!$E$13:$CF$361,'ALL-GTK-MI-MTS-MA'!AV$6,FALSE)</f>
        <v>0</v>
      </c>
      <c r="AW809" s="590">
        <f>VLOOKUP($E809,'ALL-GTK-MI-MTS-MA'!$E$13:$CF$361,'ALL-GTK-MI-MTS-MA'!AW$6,FALSE)</f>
        <v>0</v>
      </c>
      <c r="AX809" s="9">
        <f>VLOOKUP($E809,'ALL-GTK-MI-MTS-MA'!$E$13:$CF$361,'ALL-GTK-MI-MTS-MA'!AX$6,FALSE)</f>
        <v>0</v>
      </c>
      <c r="AY809" s="9">
        <f>VLOOKUP($E809,'ALL-GTK-MI-MTS-MA'!$E$13:$CF$361,'ALL-GTK-MI-MTS-MA'!AY$6,FALSE)</f>
        <v>2</v>
      </c>
      <c r="AZ809" s="9">
        <f>VLOOKUP($E809,'ALL-GTK-MI-MTS-MA'!$E$13:$CF$361,'ALL-GTK-MI-MTS-MA'!AZ$6,FALSE)</f>
        <v>0</v>
      </c>
      <c r="BA809" s="9">
        <f>VLOOKUP($E809,'ALL-GTK-MI-MTS-MA'!$E$13:$CF$361,'ALL-GTK-MI-MTS-MA'!BA$6,FALSE)</f>
        <v>0</v>
      </c>
      <c r="BB809" s="9">
        <f>VLOOKUP($E809,'ALL-GTK-MI-MTS-MA'!$E$13:$CF$361,'ALL-GTK-MI-MTS-MA'!BB$6,FALSE)</f>
        <v>0</v>
      </c>
      <c r="BC809" s="9">
        <f>VLOOKUP($E809,'ALL-GTK-MI-MTS-MA'!$E$13:$CF$361,'ALL-GTK-MI-MTS-MA'!BC$6,FALSE)</f>
        <v>0</v>
      </c>
      <c r="BD809" s="310">
        <f t="shared" si="452"/>
        <v>4</v>
      </c>
      <c r="BE809" s="310">
        <f t="shared" si="453"/>
        <v>3</v>
      </c>
      <c r="BF809" s="10">
        <f t="shared" si="454"/>
        <v>7</v>
      </c>
      <c r="BG809" s="311">
        <f t="shared" si="455"/>
        <v>0</v>
      </c>
      <c r="BH809" s="311">
        <f t="shared" si="456"/>
        <v>2</v>
      </c>
      <c r="BI809" s="10">
        <f t="shared" si="457"/>
        <v>2</v>
      </c>
      <c r="BJ809" s="44">
        <f t="shared" si="458"/>
        <v>4</v>
      </c>
      <c r="BK809" s="44">
        <f t="shared" si="459"/>
        <v>5</v>
      </c>
      <c r="BL809" s="11">
        <f t="shared" si="460"/>
        <v>9</v>
      </c>
      <c r="BM809" s="9">
        <f>VLOOKUP($E809,'ALL-GTK-MI-MTS-MA'!$E$13:$CF$361,'ALL-GTK-MI-MTS-MA'!BM$6,FALSE)</f>
        <v>0</v>
      </c>
      <c r="BN809" s="9">
        <f>VLOOKUP($E809,'ALL-GTK-MI-MTS-MA'!$E$13:$CF$361,'ALL-GTK-MI-MTS-MA'!BN$6,FALSE)</f>
        <v>0</v>
      </c>
      <c r="BO809" s="9">
        <f>VLOOKUP($E809,'ALL-GTK-MI-MTS-MA'!$E$13:$CF$361,'ALL-GTK-MI-MTS-MA'!BO$6,FALSE)</f>
        <v>0</v>
      </c>
      <c r="BP809" s="9">
        <f>VLOOKUP($E809,'ALL-GTK-MI-MTS-MA'!$E$13:$CF$361,'ALL-GTK-MI-MTS-MA'!BP$6,FALSE)</f>
        <v>1</v>
      </c>
      <c r="BQ809" s="9">
        <f>VLOOKUP($E809,'ALL-GTK-MI-MTS-MA'!$E$13:$CF$361,'ALL-GTK-MI-MTS-MA'!BQ$6,FALSE)</f>
        <v>0</v>
      </c>
      <c r="BR809" s="9">
        <f>VLOOKUP($E809,'ALL-GTK-MI-MTS-MA'!$E$13:$CF$361,'ALL-GTK-MI-MTS-MA'!BR$6,FALSE)</f>
        <v>0</v>
      </c>
      <c r="BS809" s="9">
        <f>VLOOKUP($E809,'ALL-GTK-MI-MTS-MA'!$E$13:$CF$361,'ALL-GTK-MI-MTS-MA'!BS$6,FALSE)</f>
        <v>0</v>
      </c>
      <c r="BT809" s="9">
        <f>VLOOKUP($E809,'ALL-GTK-MI-MTS-MA'!$E$13:$CF$361,'ALL-GTK-MI-MTS-MA'!BT$6,FALSE)</f>
        <v>0</v>
      </c>
      <c r="BU809" s="299">
        <f t="shared" si="461"/>
        <v>0</v>
      </c>
      <c r="BV809" s="299">
        <f t="shared" si="462"/>
        <v>1</v>
      </c>
      <c r="BW809" s="44">
        <f t="shared" si="463"/>
        <v>0</v>
      </c>
      <c r="BX809" s="44">
        <f t="shared" si="464"/>
        <v>1</v>
      </c>
      <c r="BY809" s="11">
        <f t="shared" si="465"/>
        <v>1</v>
      </c>
      <c r="BZ809" s="14">
        <f t="shared" si="466"/>
        <v>4</v>
      </c>
      <c r="CA809" s="14">
        <f t="shared" si="467"/>
        <v>5</v>
      </c>
      <c r="CB809" s="13">
        <f t="shared" si="468"/>
        <v>0</v>
      </c>
      <c r="CC809" s="13">
        <f t="shared" si="469"/>
        <v>1</v>
      </c>
      <c r="CD809" s="312">
        <f t="shared" si="470"/>
        <v>4</v>
      </c>
      <c r="CE809" s="312">
        <f t="shared" si="471"/>
        <v>6</v>
      </c>
      <c r="CF809" s="313">
        <f t="shared" si="472"/>
        <v>10</v>
      </c>
      <c r="CG809" s="302" t="str">
        <f t="shared" si="473"/>
        <v>OK</v>
      </c>
    </row>
    <row r="810" spans="1:85" ht="14.25" x14ac:dyDescent="0.25">
      <c r="A810" s="6">
        <v>798</v>
      </c>
      <c r="B810" s="495">
        <v>128</v>
      </c>
      <c r="C810" s="495" t="s">
        <v>265</v>
      </c>
      <c r="D810" s="496" t="s">
        <v>22</v>
      </c>
      <c r="E810" s="626">
        <v>69927545</v>
      </c>
      <c r="F810" s="627" t="s">
        <v>921</v>
      </c>
      <c r="G810" s="624" t="s">
        <v>53</v>
      </c>
      <c r="H810" s="9">
        <f>VLOOKUP($E810,'ALL-GTK-MI-MTS-MA'!$E$13:$CF$361,'ALL-GTK-MI-MTS-MA'!H$6,FALSE)</f>
        <v>0</v>
      </c>
      <c r="I810" s="9">
        <f>VLOOKUP($E810,'ALL-GTK-MI-MTS-MA'!$E$13:$CF$361,'ALL-GTK-MI-MTS-MA'!I$6,FALSE)</f>
        <v>0</v>
      </c>
      <c r="J810" s="9">
        <f>VLOOKUP($E810,'ALL-GTK-MI-MTS-MA'!$E$13:$CF$361,'ALL-GTK-MI-MTS-MA'!J$6,FALSE)</f>
        <v>0</v>
      </c>
      <c r="K810" s="9">
        <f>VLOOKUP($E810,'ALL-GTK-MI-MTS-MA'!$E$13:$CF$361,'ALL-GTK-MI-MTS-MA'!K$6,FALSE)</f>
        <v>0</v>
      </c>
      <c r="L810" s="9">
        <f>VLOOKUP($E810,'ALL-GTK-MI-MTS-MA'!$E$13:$CF$361,'ALL-GTK-MI-MTS-MA'!L$6,FALSE)</f>
        <v>0</v>
      </c>
      <c r="M810" s="9">
        <f>VLOOKUP($E810,'ALL-GTK-MI-MTS-MA'!$E$13:$CF$361,'ALL-GTK-MI-MTS-MA'!M$6,FALSE)</f>
        <v>0</v>
      </c>
      <c r="N810" s="9">
        <f>VLOOKUP($E810,'ALL-GTK-MI-MTS-MA'!$E$13:$CF$361,'ALL-GTK-MI-MTS-MA'!N$6,FALSE)</f>
        <v>0</v>
      </c>
      <c r="O810" s="9">
        <f>VLOOKUP($E810,'ALL-GTK-MI-MTS-MA'!$E$13:$CF$361,'ALL-GTK-MI-MTS-MA'!O$6,FALSE)</f>
        <v>0</v>
      </c>
      <c r="P810" s="299">
        <f t="shared" si="438"/>
        <v>0</v>
      </c>
      <c r="Q810" s="299">
        <f t="shared" si="439"/>
        <v>0</v>
      </c>
      <c r="R810" s="300">
        <f t="shared" si="440"/>
        <v>0</v>
      </c>
      <c r="S810" s="9">
        <f>VLOOKUP($E810,'ALL-GTK-MI-MTS-MA'!$E$13:$CF$361,'ALL-GTK-MI-MTS-MA'!S$6,FALSE)</f>
        <v>3</v>
      </c>
      <c r="T810" s="9">
        <f>VLOOKUP($E810,'ALL-GTK-MI-MTS-MA'!$E$13:$CF$361,'ALL-GTK-MI-MTS-MA'!T$6,FALSE)</f>
        <v>2</v>
      </c>
      <c r="U810" s="9">
        <f>VLOOKUP($E810,'ALL-GTK-MI-MTS-MA'!$E$13:$CF$361,'ALL-GTK-MI-MTS-MA'!U$6,FALSE)</f>
        <v>0</v>
      </c>
      <c r="V810" s="9">
        <f>VLOOKUP($E810,'ALL-GTK-MI-MTS-MA'!$E$13:$CF$361,'ALL-GTK-MI-MTS-MA'!V$6,FALSE)</f>
        <v>0</v>
      </c>
      <c r="W810" s="9">
        <f>VLOOKUP($E810,'ALL-GTK-MI-MTS-MA'!$E$13:$CF$361,'ALL-GTK-MI-MTS-MA'!W$6,FALSE)</f>
        <v>0</v>
      </c>
      <c r="X810" s="9">
        <f>VLOOKUP($E810,'ALL-GTK-MI-MTS-MA'!$E$13:$CF$361,'ALL-GTK-MI-MTS-MA'!X$6,FALSE)</f>
        <v>0</v>
      </c>
      <c r="Y810" s="299">
        <f t="shared" si="441"/>
        <v>3</v>
      </c>
      <c r="Z810" s="299">
        <f t="shared" si="442"/>
        <v>2</v>
      </c>
      <c r="AA810" s="10">
        <f t="shared" si="443"/>
        <v>5</v>
      </c>
      <c r="AB810" s="44">
        <f t="shared" si="444"/>
        <v>3</v>
      </c>
      <c r="AC810" s="44">
        <f t="shared" si="445"/>
        <v>2</v>
      </c>
      <c r="AD810" s="11">
        <f t="shared" si="446"/>
        <v>5</v>
      </c>
      <c r="AE810" s="9">
        <f>VLOOKUP($E810,'ALL-GTK-MI-MTS-MA'!$E$13:$CF$361,'ALL-GTK-MI-MTS-MA'!AE$6,FALSE)</f>
        <v>3</v>
      </c>
      <c r="AF810" s="9">
        <f>VLOOKUP($E810,'ALL-GTK-MI-MTS-MA'!$E$13:$CF$361,'ALL-GTK-MI-MTS-MA'!AF$6,FALSE)</f>
        <v>2</v>
      </c>
      <c r="AG810" s="10">
        <f t="shared" si="447"/>
        <v>5</v>
      </c>
      <c r="AH810" s="9">
        <f>VLOOKUP($E810,'ALL-GTK-MI-MTS-MA'!$E$13:$CF$361,'ALL-GTK-MI-MTS-MA'!AH$6,FALSE)</f>
        <v>0</v>
      </c>
      <c r="AI810" s="9">
        <f>VLOOKUP($E810,'ALL-GTK-MI-MTS-MA'!$E$13:$CF$361,'ALL-GTK-MI-MTS-MA'!AI$6,FALSE)</f>
        <v>0</v>
      </c>
      <c r="AJ810" s="10">
        <f t="shared" si="448"/>
        <v>0</v>
      </c>
      <c r="AK810" s="44">
        <f t="shared" si="449"/>
        <v>3</v>
      </c>
      <c r="AL810" s="44">
        <f t="shared" si="450"/>
        <v>2</v>
      </c>
      <c r="AM810" s="11">
        <f t="shared" si="451"/>
        <v>5</v>
      </c>
      <c r="AN810" s="299">
        <v>0</v>
      </c>
      <c r="AO810" s="299">
        <v>0</v>
      </c>
      <c r="AP810" s="9">
        <f>VLOOKUP($E810,'ALL-GTK-MI-MTS-MA'!$E$13:$CF$361,'ALL-GTK-MI-MTS-MA'!AP$6,FALSE)</f>
        <v>0</v>
      </c>
      <c r="AQ810" s="9">
        <f>VLOOKUP($E810,'ALL-GTK-MI-MTS-MA'!$E$13:$CF$361,'ALL-GTK-MI-MTS-MA'!AQ$6,FALSE)</f>
        <v>0</v>
      </c>
      <c r="AR810" s="9">
        <f>VLOOKUP($E810,'ALL-GTK-MI-MTS-MA'!$E$13:$CF$361,'ALL-GTK-MI-MTS-MA'!AR$6,FALSE)</f>
        <v>0</v>
      </c>
      <c r="AS810" s="9">
        <f>VLOOKUP($E810,'ALL-GTK-MI-MTS-MA'!$E$13:$CF$361,'ALL-GTK-MI-MTS-MA'!AS$6,FALSE)</f>
        <v>0</v>
      </c>
      <c r="AT810" s="9">
        <f>VLOOKUP($E810,'ALL-GTK-MI-MTS-MA'!$E$13:$CF$361,'ALL-GTK-MI-MTS-MA'!AT$6,FALSE)</f>
        <v>0</v>
      </c>
      <c r="AU810" s="9">
        <f>VLOOKUP($E810,'ALL-GTK-MI-MTS-MA'!$E$13:$CF$361,'ALL-GTK-MI-MTS-MA'!AU$6,FALSE)</f>
        <v>0</v>
      </c>
      <c r="AV810" s="590">
        <f>VLOOKUP($E810,'ALL-GTK-MI-MTS-MA'!$E$13:$CF$361,'ALL-GTK-MI-MTS-MA'!AV$6,FALSE)</f>
        <v>0</v>
      </c>
      <c r="AW810" s="590">
        <f>VLOOKUP($E810,'ALL-GTK-MI-MTS-MA'!$E$13:$CF$361,'ALL-GTK-MI-MTS-MA'!AW$6,FALSE)</f>
        <v>0</v>
      </c>
      <c r="AX810" s="9">
        <f>VLOOKUP($E810,'ALL-GTK-MI-MTS-MA'!$E$13:$CF$361,'ALL-GTK-MI-MTS-MA'!AX$6,FALSE)</f>
        <v>3</v>
      </c>
      <c r="AY810" s="9">
        <f>VLOOKUP($E810,'ALL-GTK-MI-MTS-MA'!$E$13:$CF$361,'ALL-GTK-MI-MTS-MA'!AY$6,FALSE)</f>
        <v>2</v>
      </c>
      <c r="AZ810" s="9">
        <f>VLOOKUP($E810,'ALL-GTK-MI-MTS-MA'!$E$13:$CF$361,'ALL-GTK-MI-MTS-MA'!AZ$6,FALSE)</f>
        <v>0</v>
      </c>
      <c r="BA810" s="9">
        <f>VLOOKUP($E810,'ALL-GTK-MI-MTS-MA'!$E$13:$CF$361,'ALL-GTK-MI-MTS-MA'!BA$6,FALSE)</f>
        <v>0</v>
      </c>
      <c r="BB810" s="9">
        <f>VLOOKUP($E810,'ALL-GTK-MI-MTS-MA'!$E$13:$CF$361,'ALL-GTK-MI-MTS-MA'!BB$6,FALSE)</f>
        <v>0</v>
      </c>
      <c r="BC810" s="9">
        <f>VLOOKUP($E810,'ALL-GTK-MI-MTS-MA'!$E$13:$CF$361,'ALL-GTK-MI-MTS-MA'!BC$6,FALSE)</f>
        <v>0</v>
      </c>
      <c r="BD810" s="310">
        <f t="shared" si="452"/>
        <v>0</v>
      </c>
      <c r="BE810" s="310">
        <f t="shared" si="453"/>
        <v>0</v>
      </c>
      <c r="BF810" s="10">
        <f t="shared" si="454"/>
        <v>0</v>
      </c>
      <c r="BG810" s="311">
        <f t="shared" si="455"/>
        <v>3</v>
      </c>
      <c r="BH810" s="311">
        <f t="shared" si="456"/>
        <v>2</v>
      </c>
      <c r="BI810" s="10">
        <f t="shared" si="457"/>
        <v>5</v>
      </c>
      <c r="BJ810" s="44">
        <f t="shared" si="458"/>
        <v>3</v>
      </c>
      <c r="BK810" s="44">
        <f t="shared" si="459"/>
        <v>2</v>
      </c>
      <c r="BL810" s="11">
        <f t="shared" si="460"/>
        <v>5</v>
      </c>
      <c r="BM810" s="9">
        <f>VLOOKUP($E810,'ALL-GTK-MI-MTS-MA'!$E$13:$CF$361,'ALL-GTK-MI-MTS-MA'!BM$6,FALSE)</f>
        <v>0</v>
      </c>
      <c r="BN810" s="9">
        <f>VLOOKUP($E810,'ALL-GTK-MI-MTS-MA'!$E$13:$CF$361,'ALL-GTK-MI-MTS-MA'!BN$6,FALSE)</f>
        <v>0</v>
      </c>
      <c r="BO810" s="9">
        <f>VLOOKUP($E810,'ALL-GTK-MI-MTS-MA'!$E$13:$CF$361,'ALL-GTK-MI-MTS-MA'!BO$6,FALSE)</f>
        <v>0</v>
      </c>
      <c r="BP810" s="9">
        <f>VLOOKUP($E810,'ALL-GTK-MI-MTS-MA'!$E$13:$CF$361,'ALL-GTK-MI-MTS-MA'!BP$6,FALSE)</f>
        <v>1</v>
      </c>
      <c r="BQ810" s="9">
        <f>VLOOKUP($E810,'ALL-GTK-MI-MTS-MA'!$E$13:$CF$361,'ALL-GTK-MI-MTS-MA'!BQ$6,FALSE)</f>
        <v>0</v>
      </c>
      <c r="BR810" s="9">
        <f>VLOOKUP($E810,'ALL-GTK-MI-MTS-MA'!$E$13:$CF$361,'ALL-GTK-MI-MTS-MA'!BR$6,FALSE)</f>
        <v>0</v>
      </c>
      <c r="BS810" s="9">
        <f>VLOOKUP($E810,'ALL-GTK-MI-MTS-MA'!$E$13:$CF$361,'ALL-GTK-MI-MTS-MA'!BS$6,FALSE)</f>
        <v>0</v>
      </c>
      <c r="BT810" s="9">
        <f>VLOOKUP($E810,'ALL-GTK-MI-MTS-MA'!$E$13:$CF$361,'ALL-GTK-MI-MTS-MA'!BT$6,FALSE)</f>
        <v>0</v>
      </c>
      <c r="BU810" s="299">
        <f t="shared" si="461"/>
        <v>0</v>
      </c>
      <c r="BV810" s="299">
        <f t="shared" si="462"/>
        <v>1</v>
      </c>
      <c r="BW810" s="44">
        <f t="shared" si="463"/>
        <v>0</v>
      </c>
      <c r="BX810" s="44">
        <f t="shared" si="464"/>
        <v>1</v>
      </c>
      <c r="BY810" s="11">
        <f t="shared" si="465"/>
        <v>1</v>
      </c>
      <c r="BZ810" s="14">
        <f t="shared" si="466"/>
        <v>3</v>
      </c>
      <c r="CA810" s="14">
        <f t="shared" si="467"/>
        <v>2</v>
      </c>
      <c r="CB810" s="13">
        <f t="shared" si="468"/>
        <v>0</v>
      </c>
      <c r="CC810" s="13">
        <f t="shared" si="469"/>
        <v>1</v>
      </c>
      <c r="CD810" s="312">
        <f t="shared" si="470"/>
        <v>3</v>
      </c>
      <c r="CE810" s="312">
        <f t="shared" si="471"/>
        <v>3</v>
      </c>
      <c r="CF810" s="313">
        <f t="shared" si="472"/>
        <v>6</v>
      </c>
      <c r="CG810" s="302" t="str">
        <f t="shared" si="473"/>
        <v>OK</v>
      </c>
    </row>
    <row r="811" spans="1:85" ht="14.25" x14ac:dyDescent="0.25">
      <c r="A811" s="6">
        <v>799</v>
      </c>
      <c r="B811" s="495">
        <v>129</v>
      </c>
      <c r="C811" s="495" t="s">
        <v>265</v>
      </c>
      <c r="D811" s="496" t="s">
        <v>22</v>
      </c>
      <c r="E811" s="626">
        <v>69927546</v>
      </c>
      <c r="F811" s="627" t="s">
        <v>922</v>
      </c>
      <c r="G811" s="624" t="s">
        <v>53</v>
      </c>
      <c r="H811" s="9">
        <f>VLOOKUP($E811,'ALL-GTK-MI-MTS-MA'!$E$13:$CF$361,'ALL-GTK-MI-MTS-MA'!H$6,FALSE)</f>
        <v>0</v>
      </c>
      <c r="I811" s="9">
        <f>VLOOKUP($E811,'ALL-GTK-MI-MTS-MA'!$E$13:$CF$361,'ALL-GTK-MI-MTS-MA'!I$6,FALSE)</f>
        <v>0</v>
      </c>
      <c r="J811" s="9">
        <f>VLOOKUP($E811,'ALL-GTK-MI-MTS-MA'!$E$13:$CF$361,'ALL-GTK-MI-MTS-MA'!J$6,FALSE)</f>
        <v>0</v>
      </c>
      <c r="K811" s="9">
        <f>VLOOKUP($E811,'ALL-GTK-MI-MTS-MA'!$E$13:$CF$361,'ALL-GTK-MI-MTS-MA'!K$6,FALSE)</f>
        <v>0</v>
      </c>
      <c r="L811" s="9">
        <f>VLOOKUP($E811,'ALL-GTK-MI-MTS-MA'!$E$13:$CF$361,'ALL-GTK-MI-MTS-MA'!L$6,FALSE)</f>
        <v>0</v>
      </c>
      <c r="M811" s="9">
        <f>VLOOKUP($E811,'ALL-GTK-MI-MTS-MA'!$E$13:$CF$361,'ALL-GTK-MI-MTS-MA'!M$6,FALSE)</f>
        <v>0</v>
      </c>
      <c r="N811" s="9">
        <f>VLOOKUP($E811,'ALL-GTK-MI-MTS-MA'!$E$13:$CF$361,'ALL-GTK-MI-MTS-MA'!N$6,FALSE)</f>
        <v>0</v>
      </c>
      <c r="O811" s="9">
        <f>VLOOKUP($E811,'ALL-GTK-MI-MTS-MA'!$E$13:$CF$361,'ALL-GTK-MI-MTS-MA'!O$6,FALSE)</f>
        <v>0</v>
      </c>
      <c r="P811" s="299">
        <f t="shared" si="438"/>
        <v>0</v>
      </c>
      <c r="Q811" s="299">
        <f t="shared" si="439"/>
        <v>0</v>
      </c>
      <c r="R811" s="300">
        <f t="shared" si="440"/>
        <v>0</v>
      </c>
      <c r="S811" s="9">
        <f>VLOOKUP($E811,'ALL-GTK-MI-MTS-MA'!$E$13:$CF$361,'ALL-GTK-MI-MTS-MA'!S$6,FALSE)</f>
        <v>5</v>
      </c>
      <c r="T811" s="9">
        <f>VLOOKUP($E811,'ALL-GTK-MI-MTS-MA'!$E$13:$CF$361,'ALL-GTK-MI-MTS-MA'!T$6,FALSE)</f>
        <v>2</v>
      </c>
      <c r="U811" s="9">
        <f>VLOOKUP($E811,'ALL-GTK-MI-MTS-MA'!$E$13:$CF$361,'ALL-GTK-MI-MTS-MA'!U$6,FALSE)</f>
        <v>0</v>
      </c>
      <c r="V811" s="9">
        <f>VLOOKUP($E811,'ALL-GTK-MI-MTS-MA'!$E$13:$CF$361,'ALL-GTK-MI-MTS-MA'!V$6,FALSE)</f>
        <v>0</v>
      </c>
      <c r="W811" s="9">
        <f>VLOOKUP($E811,'ALL-GTK-MI-MTS-MA'!$E$13:$CF$361,'ALL-GTK-MI-MTS-MA'!W$6,FALSE)</f>
        <v>0</v>
      </c>
      <c r="X811" s="9">
        <f>VLOOKUP($E811,'ALL-GTK-MI-MTS-MA'!$E$13:$CF$361,'ALL-GTK-MI-MTS-MA'!X$6,FALSE)</f>
        <v>0</v>
      </c>
      <c r="Y811" s="299">
        <f t="shared" si="441"/>
        <v>5</v>
      </c>
      <c r="Z811" s="299">
        <f t="shared" si="442"/>
        <v>2</v>
      </c>
      <c r="AA811" s="10">
        <f t="shared" si="443"/>
        <v>7</v>
      </c>
      <c r="AB811" s="44">
        <f t="shared" si="444"/>
        <v>5</v>
      </c>
      <c r="AC811" s="44">
        <f t="shared" si="445"/>
        <v>2</v>
      </c>
      <c r="AD811" s="11">
        <f t="shared" si="446"/>
        <v>7</v>
      </c>
      <c r="AE811" s="9">
        <f>VLOOKUP($E811,'ALL-GTK-MI-MTS-MA'!$E$13:$CF$361,'ALL-GTK-MI-MTS-MA'!AE$6,FALSE)</f>
        <v>5</v>
      </c>
      <c r="AF811" s="9">
        <f>VLOOKUP($E811,'ALL-GTK-MI-MTS-MA'!$E$13:$CF$361,'ALL-GTK-MI-MTS-MA'!AF$6,FALSE)</f>
        <v>2</v>
      </c>
      <c r="AG811" s="10">
        <f t="shared" si="447"/>
        <v>7</v>
      </c>
      <c r="AH811" s="9">
        <f>VLOOKUP($E811,'ALL-GTK-MI-MTS-MA'!$E$13:$CF$361,'ALL-GTK-MI-MTS-MA'!AH$6,FALSE)</f>
        <v>0</v>
      </c>
      <c r="AI811" s="9">
        <f>VLOOKUP($E811,'ALL-GTK-MI-MTS-MA'!$E$13:$CF$361,'ALL-GTK-MI-MTS-MA'!AI$6,FALSE)</f>
        <v>0</v>
      </c>
      <c r="AJ811" s="10">
        <f t="shared" si="448"/>
        <v>0</v>
      </c>
      <c r="AK811" s="44">
        <f t="shared" si="449"/>
        <v>5</v>
      </c>
      <c r="AL811" s="44">
        <f t="shared" si="450"/>
        <v>2</v>
      </c>
      <c r="AM811" s="11">
        <f t="shared" si="451"/>
        <v>7</v>
      </c>
      <c r="AN811" s="299">
        <v>0</v>
      </c>
      <c r="AO811" s="299">
        <v>0</v>
      </c>
      <c r="AP811" s="9">
        <f>VLOOKUP($E811,'ALL-GTK-MI-MTS-MA'!$E$13:$CF$361,'ALL-GTK-MI-MTS-MA'!AP$6,FALSE)</f>
        <v>0</v>
      </c>
      <c r="AQ811" s="9">
        <f>VLOOKUP($E811,'ALL-GTK-MI-MTS-MA'!$E$13:$CF$361,'ALL-GTK-MI-MTS-MA'!AQ$6,FALSE)</f>
        <v>0</v>
      </c>
      <c r="AR811" s="9">
        <f>VLOOKUP($E811,'ALL-GTK-MI-MTS-MA'!$E$13:$CF$361,'ALL-GTK-MI-MTS-MA'!AR$6,FALSE)</f>
        <v>0</v>
      </c>
      <c r="AS811" s="9">
        <f>VLOOKUP($E811,'ALL-GTK-MI-MTS-MA'!$E$13:$CF$361,'ALL-GTK-MI-MTS-MA'!AS$6,FALSE)</f>
        <v>0</v>
      </c>
      <c r="AT811" s="9">
        <f>VLOOKUP($E811,'ALL-GTK-MI-MTS-MA'!$E$13:$CF$361,'ALL-GTK-MI-MTS-MA'!AT$6,FALSE)</f>
        <v>2</v>
      </c>
      <c r="AU811" s="9">
        <f>VLOOKUP($E811,'ALL-GTK-MI-MTS-MA'!$E$13:$CF$361,'ALL-GTK-MI-MTS-MA'!AU$6,FALSE)</f>
        <v>0</v>
      </c>
      <c r="AV811" s="590">
        <f>VLOOKUP($E811,'ALL-GTK-MI-MTS-MA'!$E$13:$CF$361,'ALL-GTK-MI-MTS-MA'!AV$6,FALSE)</f>
        <v>0</v>
      </c>
      <c r="AW811" s="590">
        <f>VLOOKUP($E811,'ALL-GTK-MI-MTS-MA'!$E$13:$CF$361,'ALL-GTK-MI-MTS-MA'!AW$6,FALSE)</f>
        <v>0</v>
      </c>
      <c r="AX811" s="9">
        <f>VLOOKUP($E811,'ALL-GTK-MI-MTS-MA'!$E$13:$CF$361,'ALL-GTK-MI-MTS-MA'!AX$6,FALSE)</f>
        <v>3</v>
      </c>
      <c r="AY811" s="9">
        <f>VLOOKUP($E811,'ALL-GTK-MI-MTS-MA'!$E$13:$CF$361,'ALL-GTK-MI-MTS-MA'!AY$6,FALSE)</f>
        <v>2</v>
      </c>
      <c r="AZ811" s="9">
        <f>VLOOKUP($E811,'ALL-GTK-MI-MTS-MA'!$E$13:$CF$361,'ALL-GTK-MI-MTS-MA'!AZ$6,FALSE)</f>
        <v>0</v>
      </c>
      <c r="BA811" s="9">
        <f>VLOOKUP($E811,'ALL-GTK-MI-MTS-MA'!$E$13:$CF$361,'ALL-GTK-MI-MTS-MA'!BA$6,FALSE)</f>
        <v>0</v>
      </c>
      <c r="BB811" s="9">
        <f>VLOOKUP($E811,'ALL-GTK-MI-MTS-MA'!$E$13:$CF$361,'ALL-GTK-MI-MTS-MA'!BB$6,FALSE)</f>
        <v>0</v>
      </c>
      <c r="BC811" s="9">
        <f>VLOOKUP($E811,'ALL-GTK-MI-MTS-MA'!$E$13:$CF$361,'ALL-GTK-MI-MTS-MA'!BC$6,FALSE)</f>
        <v>0</v>
      </c>
      <c r="BD811" s="310">
        <f t="shared" si="452"/>
        <v>2</v>
      </c>
      <c r="BE811" s="310">
        <f t="shared" si="453"/>
        <v>0</v>
      </c>
      <c r="BF811" s="10">
        <f t="shared" si="454"/>
        <v>2</v>
      </c>
      <c r="BG811" s="311">
        <f t="shared" si="455"/>
        <v>3</v>
      </c>
      <c r="BH811" s="311">
        <f t="shared" si="456"/>
        <v>2</v>
      </c>
      <c r="BI811" s="10">
        <f t="shared" si="457"/>
        <v>5</v>
      </c>
      <c r="BJ811" s="44">
        <f t="shared" si="458"/>
        <v>5</v>
      </c>
      <c r="BK811" s="44">
        <f t="shared" si="459"/>
        <v>2</v>
      </c>
      <c r="BL811" s="11">
        <f t="shared" si="460"/>
        <v>7</v>
      </c>
      <c r="BM811" s="9">
        <f>VLOOKUP($E811,'ALL-GTK-MI-MTS-MA'!$E$13:$CF$361,'ALL-GTK-MI-MTS-MA'!BM$6,FALSE)</f>
        <v>0</v>
      </c>
      <c r="BN811" s="9">
        <f>VLOOKUP($E811,'ALL-GTK-MI-MTS-MA'!$E$13:$CF$361,'ALL-GTK-MI-MTS-MA'!BN$6,FALSE)</f>
        <v>0</v>
      </c>
      <c r="BO811" s="9">
        <f>VLOOKUP($E811,'ALL-GTK-MI-MTS-MA'!$E$13:$CF$361,'ALL-GTK-MI-MTS-MA'!BO$6,FALSE)</f>
        <v>0</v>
      </c>
      <c r="BP811" s="9">
        <f>VLOOKUP($E811,'ALL-GTK-MI-MTS-MA'!$E$13:$CF$361,'ALL-GTK-MI-MTS-MA'!BP$6,FALSE)</f>
        <v>0</v>
      </c>
      <c r="BQ811" s="9">
        <f>VLOOKUP($E811,'ALL-GTK-MI-MTS-MA'!$E$13:$CF$361,'ALL-GTK-MI-MTS-MA'!BQ$6,FALSE)</f>
        <v>0</v>
      </c>
      <c r="BR811" s="9">
        <f>VLOOKUP($E811,'ALL-GTK-MI-MTS-MA'!$E$13:$CF$361,'ALL-GTK-MI-MTS-MA'!BR$6,FALSE)</f>
        <v>0</v>
      </c>
      <c r="BS811" s="9">
        <f>VLOOKUP($E811,'ALL-GTK-MI-MTS-MA'!$E$13:$CF$361,'ALL-GTK-MI-MTS-MA'!BS$6,FALSE)</f>
        <v>0</v>
      </c>
      <c r="BT811" s="9">
        <f>VLOOKUP($E811,'ALL-GTK-MI-MTS-MA'!$E$13:$CF$361,'ALL-GTK-MI-MTS-MA'!BT$6,FALSE)</f>
        <v>0</v>
      </c>
      <c r="BU811" s="299">
        <f t="shared" si="461"/>
        <v>0</v>
      </c>
      <c r="BV811" s="299">
        <f t="shared" si="462"/>
        <v>0</v>
      </c>
      <c r="BW811" s="44">
        <f t="shared" si="463"/>
        <v>0</v>
      </c>
      <c r="BX811" s="44">
        <f t="shared" si="464"/>
        <v>0</v>
      </c>
      <c r="BY811" s="11">
        <f t="shared" si="465"/>
        <v>0</v>
      </c>
      <c r="BZ811" s="14">
        <f t="shared" si="466"/>
        <v>5</v>
      </c>
      <c r="CA811" s="14">
        <f t="shared" si="467"/>
        <v>2</v>
      </c>
      <c r="CB811" s="13">
        <f t="shared" si="468"/>
        <v>0</v>
      </c>
      <c r="CC811" s="13">
        <f t="shared" si="469"/>
        <v>0</v>
      </c>
      <c r="CD811" s="312">
        <f t="shared" si="470"/>
        <v>5</v>
      </c>
      <c r="CE811" s="312">
        <f t="shared" si="471"/>
        <v>2</v>
      </c>
      <c r="CF811" s="313">
        <f t="shared" si="472"/>
        <v>7</v>
      </c>
      <c r="CG811" s="302" t="str">
        <f t="shared" si="473"/>
        <v>OK</v>
      </c>
    </row>
    <row r="812" spans="1:85" ht="14.25" x14ac:dyDescent="0.25">
      <c r="A812" s="6">
        <v>800</v>
      </c>
      <c r="B812" s="495">
        <v>130</v>
      </c>
      <c r="C812" s="495" t="s">
        <v>265</v>
      </c>
      <c r="D812" s="496" t="s">
        <v>20</v>
      </c>
      <c r="E812" s="626">
        <v>69927532</v>
      </c>
      <c r="F812" s="627" t="s">
        <v>923</v>
      </c>
      <c r="G812" s="624" t="s">
        <v>53</v>
      </c>
      <c r="H812" s="9">
        <f>VLOOKUP($E812,'ALL-GTK-MI-MTS-MA'!$E$13:$CF$361,'ALL-GTK-MI-MTS-MA'!H$6,FALSE)</f>
        <v>0</v>
      </c>
      <c r="I812" s="9">
        <f>VLOOKUP($E812,'ALL-GTK-MI-MTS-MA'!$E$13:$CF$361,'ALL-GTK-MI-MTS-MA'!I$6,FALSE)</f>
        <v>0</v>
      </c>
      <c r="J812" s="9">
        <f>VLOOKUP($E812,'ALL-GTK-MI-MTS-MA'!$E$13:$CF$361,'ALL-GTK-MI-MTS-MA'!J$6,FALSE)</f>
        <v>0</v>
      </c>
      <c r="K812" s="9">
        <f>VLOOKUP($E812,'ALL-GTK-MI-MTS-MA'!$E$13:$CF$361,'ALL-GTK-MI-MTS-MA'!K$6,FALSE)</f>
        <v>0</v>
      </c>
      <c r="L812" s="9">
        <f>VLOOKUP($E812,'ALL-GTK-MI-MTS-MA'!$E$13:$CF$361,'ALL-GTK-MI-MTS-MA'!L$6,FALSE)</f>
        <v>0</v>
      </c>
      <c r="M812" s="9">
        <f>VLOOKUP($E812,'ALL-GTK-MI-MTS-MA'!$E$13:$CF$361,'ALL-GTK-MI-MTS-MA'!M$6,FALSE)</f>
        <v>0</v>
      </c>
      <c r="N812" s="9">
        <f>VLOOKUP($E812,'ALL-GTK-MI-MTS-MA'!$E$13:$CF$361,'ALL-GTK-MI-MTS-MA'!N$6,FALSE)</f>
        <v>0</v>
      </c>
      <c r="O812" s="9">
        <f>VLOOKUP($E812,'ALL-GTK-MI-MTS-MA'!$E$13:$CF$361,'ALL-GTK-MI-MTS-MA'!O$6,FALSE)</f>
        <v>0</v>
      </c>
      <c r="P812" s="299">
        <f t="shared" si="438"/>
        <v>0</v>
      </c>
      <c r="Q812" s="299">
        <f t="shared" si="439"/>
        <v>0</v>
      </c>
      <c r="R812" s="300">
        <f t="shared" si="440"/>
        <v>0</v>
      </c>
      <c r="S812" s="9">
        <f>VLOOKUP($E812,'ALL-GTK-MI-MTS-MA'!$E$13:$CF$361,'ALL-GTK-MI-MTS-MA'!S$6,FALSE)</f>
        <v>1</v>
      </c>
      <c r="T812" s="9">
        <f>VLOOKUP($E812,'ALL-GTK-MI-MTS-MA'!$E$13:$CF$361,'ALL-GTK-MI-MTS-MA'!T$6,FALSE)</f>
        <v>5</v>
      </c>
      <c r="U812" s="9">
        <f>VLOOKUP($E812,'ALL-GTK-MI-MTS-MA'!$E$13:$CF$361,'ALL-GTK-MI-MTS-MA'!U$6,FALSE)</f>
        <v>0</v>
      </c>
      <c r="V812" s="9">
        <f>VLOOKUP($E812,'ALL-GTK-MI-MTS-MA'!$E$13:$CF$361,'ALL-GTK-MI-MTS-MA'!V$6,FALSE)</f>
        <v>0</v>
      </c>
      <c r="W812" s="9">
        <f>VLOOKUP($E812,'ALL-GTK-MI-MTS-MA'!$E$13:$CF$361,'ALL-GTK-MI-MTS-MA'!W$6,FALSE)</f>
        <v>0</v>
      </c>
      <c r="X812" s="9">
        <f>VLOOKUP($E812,'ALL-GTK-MI-MTS-MA'!$E$13:$CF$361,'ALL-GTK-MI-MTS-MA'!X$6,FALSE)</f>
        <v>0</v>
      </c>
      <c r="Y812" s="299">
        <f t="shared" si="441"/>
        <v>1</v>
      </c>
      <c r="Z812" s="299">
        <f t="shared" si="442"/>
        <v>5</v>
      </c>
      <c r="AA812" s="10">
        <f t="shared" si="443"/>
        <v>6</v>
      </c>
      <c r="AB812" s="44">
        <f t="shared" si="444"/>
        <v>1</v>
      </c>
      <c r="AC812" s="44">
        <f t="shared" si="445"/>
        <v>5</v>
      </c>
      <c r="AD812" s="11">
        <f t="shared" si="446"/>
        <v>6</v>
      </c>
      <c r="AE812" s="9">
        <f>VLOOKUP($E812,'ALL-GTK-MI-MTS-MA'!$E$13:$CF$361,'ALL-GTK-MI-MTS-MA'!AE$6,FALSE)</f>
        <v>1</v>
      </c>
      <c r="AF812" s="9">
        <f>VLOOKUP($E812,'ALL-GTK-MI-MTS-MA'!$E$13:$CF$361,'ALL-GTK-MI-MTS-MA'!AF$6,FALSE)</f>
        <v>5</v>
      </c>
      <c r="AG812" s="10">
        <f t="shared" si="447"/>
        <v>6</v>
      </c>
      <c r="AH812" s="9">
        <f>VLOOKUP($E812,'ALL-GTK-MI-MTS-MA'!$E$13:$CF$361,'ALL-GTK-MI-MTS-MA'!AH$6,FALSE)</f>
        <v>0</v>
      </c>
      <c r="AI812" s="9">
        <f>VLOOKUP($E812,'ALL-GTK-MI-MTS-MA'!$E$13:$CF$361,'ALL-GTK-MI-MTS-MA'!AI$6,FALSE)</f>
        <v>0</v>
      </c>
      <c r="AJ812" s="10">
        <f t="shared" si="448"/>
        <v>0</v>
      </c>
      <c r="AK812" s="44">
        <f t="shared" si="449"/>
        <v>1</v>
      </c>
      <c r="AL812" s="44">
        <f t="shared" si="450"/>
        <v>5</v>
      </c>
      <c r="AM812" s="11">
        <f t="shared" si="451"/>
        <v>6</v>
      </c>
      <c r="AN812" s="299">
        <v>0</v>
      </c>
      <c r="AO812" s="299">
        <v>0</v>
      </c>
      <c r="AP812" s="9">
        <f>VLOOKUP($E812,'ALL-GTK-MI-MTS-MA'!$E$13:$CF$361,'ALL-GTK-MI-MTS-MA'!AP$6,FALSE)</f>
        <v>0</v>
      </c>
      <c r="AQ812" s="9">
        <f>VLOOKUP($E812,'ALL-GTK-MI-MTS-MA'!$E$13:$CF$361,'ALL-GTK-MI-MTS-MA'!AQ$6,FALSE)</f>
        <v>0</v>
      </c>
      <c r="AR812" s="9">
        <f>VLOOKUP($E812,'ALL-GTK-MI-MTS-MA'!$E$13:$CF$361,'ALL-GTK-MI-MTS-MA'!AR$6,FALSE)</f>
        <v>0</v>
      </c>
      <c r="AS812" s="9">
        <f>VLOOKUP($E812,'ALL-GTK-MI-MTS-MA'!$E$13:$CF$361,'ALL-GTK-MI-MTS-MA'!AS$6,FALSE)</f>
        <v>0</v>
      </c>
      <c r="AT812" s="9">
        <f>VLOOKUP($E812,'ALL-GTK-MI-MTS-MA'!$E$13:$CF$361,'ALL-GTK-MI-MTS-MA'!AT$6,FALSE)</f>
        <v>1</v>
      </c>
      <c r="AU812" s="9">
        <f>VLOOKUP($E812,'ALL-GTK-MI-MTS-MA'!$E$13:$CF$361,'ALL-GTK-MI-MTS-MA'!AU$6,FALSE)</f>
        <v>3</v>
      </c>
      <c r="AV812" s="590">
        <f>VLOOKUP($E812,'ALL-GTK-MI-MTS-MA'!$E$13:$CF$361,'ALL-GTK-MI-MTS-MA'!AV$6,FALSE)</f>
        <v>0</v>
      </c>
      <c r="AW812" s="590">
        <f>VLOOKUP($E812,'ALL-GTK-MI-MTS-MA'!$E$13:$CF$361,'ALL-GTK-MI-MTS-MA'!AW$6,FALSE)</f>
        <v>0</v>
      </c>
      <c r="AX812" s="9">
        <f>VLOOKUP($E812,'ALL-GTK-MI-MTS-MA'!$E$13:$CF$361,'ALL-GTK-MI-MTS-MA'!AX$6,FALSE)</f>
        <v>0</v>
      </c>
      <c r="AY812" s="9">
        <f>VLOOKUP($E812,'ALL-GTK-MI-MTS-MA'!$E$13:$CF$361,'ALL-GTK-MI-MTS-MA'!AY$6,FALSE)</f>
        <v>2</v>
      </c>
      <c r="AZ812" s="9">
        <f>VLOOKUP($E812,'ALL-GTK-MI-MTS-MA'!$E$13:$CF$361,'ALL-GTK-MI-MTS-MA'!AZ$6,FALSE)</f>
        <v>0</v>
      </c>
      <c r="BA812" s="9">
        <f>VLOOKUP($E812,'ALL-GTK-MI-MTS-MA'!$E$13:$CF$361,'ALL-GTK-MI-MTS-MA'!BA$6,FALSE)</f>
        <v>0</v>
      </c>
      <c r="BB812" s="9">
        <f>VLOOKUP($E812,'ALL-GTK-MI-MTS-MA'!$E$13:$CF$361,'ALL-GTK-MI-MTS-MA'!BB$6,FALSE)</f>
        <v>0</v>
      </c>
      <c r="BC812" s="9">
        <f>VLOOKUP($E812,'ALL-GTK-MI-MTS-MA'!$E$13:$CF$361,'ALL-GTK-MI-MTS-MA'!BC$6,FALSE)</f>
        <v>0</v>
      </c>
      <c r="BD812" s="310">
        <f t="shared" si="452"/>
        <v>1</v>
      </c>
      <c r="BE812" s="310">
        <f t="shared" si="453"/>
        <v>3</v>
      </c>
      <c r="BF812" s="10">
        <f t="shared" si="454"/>
        <v>4</v>
      </c>
      <c r="BG812" s="311">
        <f t="shared" si="455"/>
        <v>0</v>
      </c>
      <c r="BH812" s="311">
        <f t="shared" si="456"/>
        <v>2</v>
      </c>
      <c r="BI812" s="10">
        <f t="shared" si="457"/>
        <v>2</v>
      </c>
      <c r="BJ812" s="44">
        <f t="shared" si="458"/>
        <v>1</v>
      </c>
      <c r="BK812" s="44">
        <f t="shared" si="459"/>
        <v>5</v>
      </c>
      <c r="BL812" s="11">
        <f t="shared" si="460"/>
        <v>6</v>
      </c>
      <c r="BM812" s="9">
        <f>VLOOKUP($E812,'ALL-GTK-MI-MTS-MA'!$E$13:$CF$361,'ALL-GTK-MI-MTS-MA'!BM$6,FALSE)</f>
        <v>0</v>
      </c>
      <c r="BN812" s="9">
        <f>VLOOKUP($E812,'ALL-GTK-MI-MTS-MA'!$E$13:$CF$361,'ALL-GTK-MI-MTS-MA'!BN$6,FALSE)</f>
        <v>0</v>
      </c>
      <c r="BO812" s="9">
        <f>VLOOKUP($E812,'ALL-GTK-MI-MTS-MA'!$E$13:$CF$361,'ALL-GTK-MI-MTS-MA'!BO$6,FALSE)</f>
        <v>3</v>
      </c>
      <c r="BP812" s="9">
        <f>VLOOKUP($E812,'ALL-GTK-MI-MTS-MA'!$E$13:$CF$361,'ALL-GTK-MI-MTS-MA'!BP$6,FALSE)</f>
        <v>0</v>
      </c>
      <c r="BQ812" s="9">
        <f>VLOOKUP($E812,'ALL-GTK-MI-MTS-MA'!$E$13:$CF$361,'ALL-GTK-MI-MTS-MA'!BQ$6,FALSE)</f>
        <v>0</v>
      </c>
      <c r="BR812" s="9">
        <f>VLOOKUP($E812,'ALL-GTK-MI-MTS-MA'!$E$13:$CF$361,'ALL-GTK-MI-MTS-MA'!BR$6,FALSE)</f>
        <v>0</v>
      </c>
      <c r="BS812" s="9">
        <f>VLOOKUP($E812,'ALL-GTK-MI-MTS-MA'!$E$13:$CF$361,'ALL-GTK-MI-MTS-MA'!BS$6,FALSE)</f>
        <v>0</v>
      </c>
      <c r="BT812" s="9">
        <f>VLOOKUP($E812,'ALL-GTK-MI-MTS-MA'!$E$13:$CF$361,'ALL-GTK-MI-MTS-MA'!BT$6,FALSE)</f>
        <v>0</v>
      </c>
      <c r="BU812" s="299">
        <f t="shared" si="461"/>
        <v>3</v>
      </c>
      <c r="BV812" s="299">
        <f t="shared" si="462"/>
        <v>0</v>
      </c>
      <c r="BW812" s="44">
        <f t="shared" si="463"/>
        <v>3</v>
      </c>
      <c r="BX812" s="44">
        <f t="shared" si="464"/>
        <v>0</v>
      </c>
      <c r="BY812" s="11">
        <f t="shared" si="465"/>
        <v>3</v>
      </c>
      <c r="BZ812" s="14">
        <f t="shared" si="466"/>
        <v>1</v>
      </c>
      <c r="CA812" s="14">
        <f t="shared" si="467"/>
        <v>5</v>
      </c>
      <c r="CB812" s="13">
        <f t="shared" si="468"/>
        <v>3</v>
      </c>
      <c r="CC812" s="13">
        <f t="shared" si="469"/>
        <v>0</v>
      </c>
      <c r="CD812" s="312">
        <f t="shared" si="470"/>
        <v>4</v>
      </c>
      <c r="CE812" s="312">
        <f t="shared" si="471"/>
        <v>5</v>
      </c>
      <c r="CF812" s="313">
        <f t="shared" si="472"/>
        <v>9</v>
      </c>
      <c r="CG812" s="302" t="str">
        <f t="shared" si="473"/>
        <v>OK</v>
      </c>
    </row>
    <row r="813" spans="1:85" ht="14.25" x14ac:dyDescent="0.25">
      <c r="A813" s="6">
        <v>801</v>
      </c>
      <c r="B813" s="495">
        <v>131</v>
      </c>
      <c r="C813" s="495" t="s">
        <v>265</v>
      </c>
      <c r="D813" s="496" t="s">
        <v>19</v>
      </c>
      <c r="E813" s="626">
        <v>69927525</v>
      </c>
      <c r="F813" s="627" t="s">
        <v>924</v>
      </c>
      <c r="G813" s="624" t="s">
        <v>53</v>
      </c>
      <c r="H813" s="9">
        <f>VLOOKUP($E813,'ALL-GTK-MI-MTS-MA'!$E$13:$CF$361,'ALL-GTK-MI-MTS-MA'!H$6,FALSE)</f>
        <v>0</v>
      </c>
      <c r="I813" s="9">
        <f>VLOOKUP($E813,'ALL-GTK-MI-MTS-MA'!$E$13:$CF$361,'ALL-GTK-MI-MTS-MA'!I$6,FALSE)</f>
        <v>0</v>
      </c>
      <c r="J813" s="9">
        <f>VLOOKUP($E813,'ALL-GTK-MI-MTS-MA'!$E$13:$CF$361,'ALL-GTK-MI-MTS-MA'!J$6,FALSE)</f>
        <v>0</v>
      </c>
      <c r="K813" s="9">
        <f>VLOOKUP($E813,'ALL-GTK-MI-MTS-MA'!$E$13:$CF$361,'ALL-GTK-MI-MTS-MA'!K$6,FALSE)</f>
        <v>0</v>
      </c>
      <c r="L813" s="9">
        <f>VLOOKUP($E813,'ALL-GTK-MI-MTS-MA'!$E$13:$CF$361,'ALL-GTK-MI-MTS-MA'!L$6,FALSE)</f>
        <v>0</v>
      </c>
      <c r="M813" s="9">
        <f>VLOOKUP($E813,'ALL-GTK-MI-MTS-MA'!$E$13:$CF$361,'ALL-GTK-MI-MTS-MA'!M$6,FALSE)</f>
        <v>0</v>
      </c>
      <c r="N813" s="9">
        <f>VLOOKUP($E813,'ALL-GTK-MI-MTS-MA'!$E$13:$CF$361,'ALL-GTK-MI-MTS-MA'!N$6,FALSE)</f>
        <v>0</v>
      </c>
      <c r="O813" s="9">
        <f>VLOOKUP($E813,'ALL-GTK-MI-MTS-MA'!$E$13:$CF$361,'ALL-GTK-MI-MTS-MA'!O$6,FALSE)</f>
        <v>1</v>
      </c>
      <c r="P813" s="299">
        <f t="shared" si="438"/>
        <v>0</v>
      </c>
      <c r="Q813" s="299">
        <f t="shared" si="439"/>
        <v>1</v>
      </c>
      <c r="R813" s="300">
        <f t="shared" si="440"/>
        <v>1</v>
      </c>
      <c r="S813" s="9">
        <f>VLOOKUP($E813,'ALL-GTK-MI-MTS-MA'!$E$13:$CF$361,'ALL-GTK-MI-MTS-MA'!S$6,FALSE)</f>
        <v>2</v>
      </c>
      <c r="T813" s="9">
        <f>VLOOKUP($E813,'ALL-GTK-MI-MTS-MA'!$E$13:$CF$361,'ALL-GTK-MI-MTS-MA'!T$6,FALSE)</f>
        <v>1</v>
      </c>
      <c r="U813" s="9">
        <f>VLOOKUP($E813,'ALL-GTK-MI-MTS-MA'!$E$13:$CF$361,'ALL-GTK-MI-MTS-MA'!U$6,FALSE)</f>
        <v>0</v>
      </c>
      <c r="V813" s="9">
        <f>VLOOKUP($E813,'ALL-GTK-MI-MTS-MA'!$E$13:$CF$361,'ALL-GTK-MI-MTS-MA'!V$6,FALSE)</f>
        <v>0</v>
      </c>
      <c r="W813" s="9">
        <f>VLOOKUP($E813,'ALL-GTK-MI-MTS-MA'!$E$13:$CF$361,'ALL-GTK-MI-MTS-MA'!W$6,FALSE)</f>
        <v>0</v>
      </c>
      <c r="X813" s="9">
        <f>VLOOKUP($E813,'ALL-GTK-MI-MTS-MA'!$E$13:$CF$361,'ALL-GTK-MI-MTS-MA'!X$6,FALSE)</f>
        <v>0</v>
      </c>
      <c r="Y813" s="299">
        <f t="shared" si="441"/>
        <v>2</v>
      </c>
      <c r="Z813" s="299">
        <f t="shared" si="442"/>
        <v>1</v>
      </c>
      <c r="AA813" s="10">
        <f t="shared" si="443"/>
        <v>3</v>
      </c>
      <c r="AB813" s="44">
        <f t="shared" si="444"/>
        <v>2</v>
      </c>
      <c r="AC813" s="44">
        <f t="shared" si="445"/>
        <v>2</v>
      </c>
      <c r="AD813" s="11">
        <f t="shared" si="446"/>
        <v>4</v>
      </c>
      <c r="AE813" s="9">
        <f>VLOOKUP($E813,'ALL-GTK-MI-MTS-MA'!$E$13:$CF$361,'ALL-GTK-MI-MTS-MA'!AE$6,FALSE)</f>
        <v>2</v>
      </c>
      <c r="AF813" s="9">
        <f>VLOOKUP($E813,'ALL-GTK-MI-MTS-MA'!$E$13:$CF$361,'ALL-GTK-MI-MTS-MA'!AF$6,FALSE)</f>
        <v>1</v>
      </c>
      <c r="AG813" s="10">
        <f t="shared" si="447"/>
        <v>3</v>
      </c>
      <c r="AH813" s="9">
        <f>VLOOKUP($E813,'ALL-GTK-MI-MTS-MA'!$E$13:$CF$361,'ALL-GTK-MI-MTS-MA'!AH$6,FALSE)</f>
        <v>0</v>
      </c>
      <c r="AI813" s="9">
        <f>VLOOKUP($E813,'ALL-GTK-MI-MTS-MA'!$E$13:$CF$361,'ALL-GTK-MI-MTS-MA'!AI$6,FALSE)</f>
        <v>1</v>
      </c>
      <c r="AJ813" s="10">
        <f t="shared" si="448"/>
        <v>1</v>
      </c>
      <c r="AK813" s="44">
        <f t="shared" si="449"/>
        <v>2</v>
      </c>
      <c r="AL813" s="44">
        <f t="shared" si="450"/>
        <v>2</v>
      </c>
      <c r="AM813" s="11">
        <f t="shared" si="451"/>
        <v>4</v>
      </c>
      <c r="AN813" s="299">
        <v>0</v>
      </c>
      <c r="AO813" s="299">
        <v>0</v>
      </c>
      <c r="AP813" s="9">
        <f>VLOOKUP($E813,'ALL-GTK-MI-MTS-MA'!$E$13:$CF$361,'ALL-GTK-MI-MTS-MA'!AP$6,FALSE)</f>
        <v>0</v>
      </c>
      <c r="AQ813" s="9">
        <f>VLOOKUP($E813,'ALL-GTK-MI-MTS-MA'!$E$13:$CF$361,'ALL-GTK-MI-MTS-MA'!AQ$6,FALSE)</f>
        <v>0</v>
      </c>
      <c r="AR813" s="9">
        <f>VLOOKUP($E813,'ALL-GTK-MI-MTS-MA'!$E$13:$CF$361,'ALL-GTK-MI-MTS-MA'!AR$6,FALSE)</f>
        <v>0</v>
      </c>
      <c r="AS813" s="9">
        <f>VLOOKUP($E813,'ALL-GTK-MI-MTS-MA'!$E$13:$CF$361,'ALL-GTK-MI-MTS-MA'!AS$6,FALSE)</f>
        <v>0</v>
      </c>
      <c r="AT813" s="9">
        <f>VLOOKUP($E813,'ALL-GTK-MI-MTS-MA'!$E$13:$CF$361,'ALL-GTK-MI-MTS-MA'!AT$6,FALSE)</f>
        <v>0</v>
      </c>
      <c r="AU813" s="9">
        <f>VLOOKUP($E813,'ALL-GTK-MI-MTS-MA'!$E$13:$CF$361,'ALL-GTK-MI-MTS-MA'!AU$6,FALSE)</f>
        <v>0</v>
      </c>
      <c r="AV813" s="590">
        <f>VLOOKUP($E813,'ALL-GTK-MI-MTS-MA'!$E$13:$CF$361,'ALL-GTK-MI-MTS-MA'!AV$6,FALSE)</f>
        <v>0</v>
      </c>
      <c r="AW813" s="590">
        <f>VLOOKUP($E813,'ALL-GTK-MI-MTS-MA'!$E$13:$CF$361,'ALL-GTK-MI-MTS-MA'!AW$6,FALSE)</f>
        <v>0</v>
      </c>
      <c r="AX813" s="9">
        <f>VLOOKUP($E813,'ALL-GTK-MI-MTS-MA'!$E$13:$CF$361,'ALL-GTK-MI-MTS-MA'!AX$6,FALSE)</f>
        <v>2</v>
      </c>
      <c r="AY813" s="9">
        <f>VLOOKUP($E813,'ALL-GTK-MI-MTS-MA'!$E$13:$CF$361,'ALL-GTK-MI-MTS-MA'!AY$6,FALSE)</f>
        <v>2</v>
      </c>
      <c r="AZ813" s="9">
        <f>VLOOKUP($E813,'ALL-GTK-MI-MTS-MA'!$E$13:$CF$361,'ALL-GTK-MI-MTS-MA'!AZ$6,FALSE)</f>
        <v>0</v>
      </c>
      <c r="BA813" s="9">
        <f>VLOOKUP($E813,'ALL-GTK-MI-MTS-MA'!$E$13:$CF$361,'ALL-GTK-MI-MTS-MA'!BA$6,FALSE)</f>
        <v>0</v>
      </c>
      <c r="BB813" s="9">
        <f>VLOOKUP($E813,'ALL-GTK-MI-MTS-MA'!$E$13:$CF$361,'ALL-GTK-MI-MTS-MA'!BB$6,FALSE)</f>
        <v>0</v>
      </c>
      <c r="BC813" s="9">
        <f>VLOOKUP($E813,'ALL-GTK-MI-MTS-MA'!$E$13:$CF$361,'ALL-GTK-MI-MTS-MA'!BC$6,FALSE)</f>
        <v>0</v>
      </c>
      <c r="BD813" s="310">
        <f t="shared" si="452"/>
        <v>0</v>
      </c>
      <c r="BE813" s="310">
        <f t="shared" si="453"/>
        <v>0</v>
      </c>
      <c r="BF813" s="10">
        <f t="shared" si="454"/>
        <v>0</v>
      </c>
      <c r="BG813" s="311">
        <f t="shared" si="455"/>
        <v>2</v>
      </c>
      <c r="BH813" s="311">
        <f t="shared" si="456"/>
        <v>2</v>
      </c>
      <c r="BI813" s="10">
        <f t="shared" si="457"/>
        <v>4</v>
      </c>
      <c r="BJ813" s="44">
        <f t="shared" si="458"/>
        <v>2</v>
      </c>
      <c r="BK813" s="44">
        <f t="shared" si="459"/>
        <v>2</v>
      </c>
      <c r="BL813" s="11">
        <f t="shared" si="460"/>
        <v>4</v>
      </c>
      <c r="BM813" s="9">
        <f>VLOOKUP($E813,'ALL-GTK-MI-MTS-MA'!$E$13:$CF$361,'ALL-GTK-MI-MTS-MA'!BM$6,FALSE)</f>
        <v>0</v>
      </c>
      <c r="BN813" s="9">
        <f>VLOOKUP($E813,'ALL-GTK-MI-MTS-MA'!$E$13:$CF$361,'ALL-GTK-MI-MTS-MA'!BN$6,FALSE)</f>
        <v>0</v>
      </c>
      <c r="BO813" s="9">
        <f>VLOOKUP($E813,'ALL-GTK-MI-MTS-MA'!$E$13:$CF$361,'ALL-GTK-MI-MTS-MA'!BO$6,FALSE)</f>
        <v>0</v>
      </c>
      <c r="BP813" s="9">
        <f>VLOOKUP($E813,'ALL-GTK-MI-MTS-MA'!$E$13:$CF$361,'ALL-GTK-MI-MTS-MA'!BP$6,FALSE)</f>
        <v>0</v>
      </c>
      <c r="BQ813" s="9">
        <f>VLOOKUP($E813,'ALL-GTK-MI-MTS-MA'!$E$13:$CF$361,'ALL-GTK-MI-MTS-MA'!BQ$6,FALSE)</f>
        <v>0</v>
      </c>
      <c r="BR813" s="9">
        <f>VLOOKUP($E813,'ALL-GTK-MI-MTS-MA'!$E$13:$CF$361,'ALL-GTK-MI-MTS-MA'!BR$6,FALSE)</f>
        <v>0</v>
      </c>
      <c r="BS813" s="9">
        <f>VLOOKUP($E813,'ALL-GTK-MI-MTS-MA'!$E$13:$CF$361,'ALL-GTK-MI-MTS-MA'!BS$6,FALSE)</f>
        <v>0</v>
      </c>
      <c r="BT813" s="9">
        <f>VLOOKUP($E813,'ALL-GTK-MI-MTS-MA'!$E$13:$CF$361,'ALL-GTK-MI-MTS-MA'!BT$6,FALSE)</f>
        <v>0</v>
      </c>
      <c r="BU813" s="299">
        <f t="shared" si="461"/>
        <v>0</v>
      </c>
      <c r="BV813" s="299">
        <f t="shared" si="462"/>
        <v>0</v>
      </c>
      <c r="BW813" s="44">
        <f t="shared" si="463"/>
        <v>0</v>
      </c>
      <c r="BX813" s="44">
        <f t="shared" si="464"/>
        <v>0</v>
      </c>
      <c r="BY813" s="11">
        <f t="shared" si="465"/>
        <v>0</v>
      </c>
      <c r="BZ813" s="14">
        <f t="shared" si="466"/>
        <v>2</v>
      </c>
      <c r="CA813" s="14">
        <f t="shared" si="467"/>
        <v>2</v>
      </c>
      <c r="CB813" s="13">
        <f t="shared" si="468"/>
        <v>0</v>
      </c>
      <c r="CC813" s="13">
        <f t="shared" si="469"/>
        <v>0</v>
      </c>
      <c r="CD813" s="312">
        <f t="shared" si="470"/>
        <v>2</v>
      </c>
      <c r="CE813" s="312">
        <f t="shared" si="471"/>
        <v>2</v>
      </c>
      <c r="CF813" s="313">
        <f t="shared" si="472"/>
        <v>4</v>
      </c>
      <c r="CG813" s="302" t="str">
        <f t="shared" si="473"/>
        <v>OK</v>
      </c>
    </row>
    <row r="814" spans="1:85" ht="14.25" x14ac:dyDescent="0.25">
      <c r="A814" s="6">
        <v>802</v>
      </c>
      <c r="B814" s="495">
        <v>132</v>
      </c>
      <c r="C814" s="495" t="s">
        <v>265</v>
      </c>
      <c r="D814" s="496" t="s">
        <v>19</v>
      </c>
      <c r="E814" s="626">
        <v>69927526</v>
      </c>
      <c r="F814" s="627" t="s">
        <v>925</v>
      </c>
      <c r="G814" s="624" t="s">
        <v>53</v>
      </c>
      <c r="H814" s="9">
        <f>VLOOKUP($E814,'ALL-GTK-MI-MTS-MA'!$E$13:$CF$361,'ALL-GTK-MI-MTS-MA'!H$6,FALSE)</f>
        <v>0</v>
      </c>
      <c r="I814" s="9">
        <f>VLOOKUP($E814,'ALL-GTK-MI-MTS-MA'!$E$13:$CF$361,'ALL-GTK-MI-MTS-MA'!I$6,FALSE)</f>
        <v>0</v>
      </c>
      <c r="J814" s="9">
        <f>VLOOKUP($E814,'ALL-GTK-MI-MTS-MA'!$E$13:$CF$361,'ALL-GTK-MI-MTS-MA'!J$6,FALSE)</f>
        <v>0</v>
      </c>
      <c r="K814" s="9">
        <f>VLOOKUP($E814,'ALL-GTK-MI-MTS-MA'!$E$13:$CF$361,'ALL-GTK-MI-MTS-MA'!K$6,FALSE)</f>
        <v>0</v>
      </c>
      <c r="L814" s="9">
        <f>VLOOKUP($E814,'ALL-GTK-MI-MTS-MA'!$E$13:$CF$361,'ALL-GTK-MI-MTS-MA'!L$6,FALSE)</f>
        <v>0</v>
      </c>
      <c r="M814" s="9">
        <f>VLOOKUP($E814,'ALL-GTK-MI-MTS-MA'!$E$13:$CF$361,'ALL-GTK-MI-MTS-MA'!M$6,FALSE)</f>
        <v>0</v>
      </c>
      <c r="N814" s="9">
        <f>VLOOKUP($E814,'ALL-GTK-MI-MTS-MA'!$E$13:$CF$361,'ALL-GTK-MI-MTS-MA'!N$6,FALSE)</f>
        <v>0</v>
      </c>
      <c r="O814" s="9">
        <f>VLOOKUP($E814,'ALL-GTK-MI-MTS-MA'!$E$13:$CF$361,'ALL-GTK-MI-MTS-MA'!O$6,FALSE)</f>
        <v>0</v>
      </c>
      <c r="P814" s="299">
        <f t="shared" si="438"/>
        <v>0</v>
      </c>
      <c r="Q814" s="299">
        <f t="shared" si="439"/>
        <v>0</v>
      </c>
      <c r="R814" s="300">
        <f t="shared" si="440"/>
        <v>0</v>
      </c>
      <c r="S814" s="9">
        <f>VLOOKUP($E814,'ALL-GTK-MI-MTS-MA'!$E$13:$CF$361,'ALL-GTK-MI-MTS-MA'!S$6,FALSE)</f>
        <v>4</v>
      </c>
      <c r="T814" s="9">
        <f>VLOOKUP($E814,'ALL-GTK-MI-MTS-MA'!$E$13:$CF$361,'ALL-GTK-MI-MTS-MA'!T$6,FALSE)</f>
        <v>1</v>
      </c>
      <c r="U814" s="9">
        <f>VLOOKUP($E814,'ALL-GTK-MI-MTS-MA'!$E$13:$CF$361,'ALL-GTK-MI-MTS-MA'!U$6,FALSE)</f>
        <v>0</v>
      </c>
      <c r="V814" s="9">
        <f>VLOOKUP($E814,'ALL-GTK-MI-MTS-MA'!$E$13:$CF$361,'ALL-GTK-MI-MTS-MA'!V$6,FALSE)</f>
        <v>0</v>
      </c>
      <c r="W814" s="9">
        <f>VLOOKUP($E814,'ALL-GTK-MI-MTS-MA'!$E$13:$CF$361,'ALL-GTK-MI-MTS-MA'!W$6,FALSE)</f>
        <v>0</v>
      </c>
      <c r="X814" s="9">
        <f>VLOOKUP($E814,'ALL-GTK-MI-MTS-MA'!$E$13:$CF$361,'ALL-GTK-MI-MTS-MA'!X$6,FALSE)</f>
        <v>0</v>
      </c>
      <c r="Y814" s="299">
        <f t="shared" si="441"/>
        <v>4</v>
      </c>
      <c r="Z814" s="299">
        <f t="shared" si="442"/>
        <v>1</v>
      </c>
      <c r="AA814" s="10">
        <f t="shared" si="443"/>
        <v>5</v>
      </c>
      <c r="AB814" s="44">
        <f t="shared" si="444"/>
        <v>4</v>
      </c>
      <c r="AC814" s="44">
        <f t="shared" si="445"/>
        <v>1</v>
      </c>
      <c r="AD814" s="11">
        <f t="shared" si="446"/>
        <v>5</v>
      </c>
      <c r="AE814" s="9">
        <f>VLOOKUP($E814,'ALL-GTK-MI-MTS-MA'!$E$13:$CF$361,'ALL-GTK-MI-MTS-MA'!AE$6,FALSE)</f>
        <v>4</v>
      </c>
      <c r="AF814" s="9">
        <f>VLOOKUP($E814,'ALL-GTK-MI-MTS-MA'!$E$13:$CF$361,'ALL-GTK-MI-MTS-MA'!AF$6,FALSE)</f>
        <v>1</v>
      </c>
      <c r="AG814" s="10">
        <f t="shared" si="447"/>
        <v>5</v>
      </c>
      <c r="AH814" s="9">
        <f>VLOOKUP($E814,'ALL-GTK-MI-MTS-MA'!$E$13:$CF$361,'ALL-GTK-MI-MTS-MA'!AH$6,FALSE)</f>
        <v>0</v>
      </c>
      <c r="AI814" s="9">
        <f>VLOOKUP($E814,'ALL-GTK-MI-MTS-MA'!$E$13:$CF$361,'ALL-GTK-MI-MTS-MA'!AI$6,FALSE)</f>
        <v>0</v>
      </c>
      <c r="AJ814" s="10">
        <f t="shared" si="448"/>
        <v>0</v>
      </c>
      <c r="AK814" s="44">
        <f t="shared" si="449"/>
        <v>4</v>
      </c>
      <c r="AL814" s="44">
        <f t="shared" si="450"/>
        <v>1</v>
      </c>
      <c r="AM814" s="11">
        <f t="shared" si="451"/>
        <v>5</v>
      </c>
      <c r="AN814" s="299">
        <v>0</v>
      </c>
      <c r="AO814" s="299">
        <v>0</v>
      </c>
      <c r="AP814" s="9">
        <f>VLOOKUP($E814,'ALL-GTK-MI-MTS-MA'!$E$13:$CF$361,'ALL-GTK-MI-MTS-MA'!AP$6,FALSE)</f>
        <v>0</v>
      </c>
      <c r="AQ814" s="9">
        <f>VLOOKUP($E814,'ALL-GTK-MI-MTS-MA'!$E$13:$CF$361,'ALL-GTK-MI-MTS-MA'!AQ$6,FALSE)</f>
        <v>0</v>
      </c>
      <c r="AR814" s="9">
        <f>VLOOKUP($E814,'ALL-GTK-MI-MTS-MA'!$E$13:$CF$361,'ALL-GTK-MI-MTS-MA'!AR$6,FALSE)</f>
        <v>0</v>
      </c>
      <c r="AS814" s="9">
        <f>VLOOKUP($E814,'ALL-GTK-MI-MTS-MA'!$E$13:$CF$361,'ALL-GTK-MI-MTS-MA'!AS$6,FALSE)</f>
        <v>0</v>
      </c>
      <c r="AT814" s="9">
        <f>VLOOKUP($E814,'ALL-GTK-MI-MTS-MA'!$E$13:$CF$361,'ALL-GTK-MI-MTS-MA'!AT$6,FALSE)</f>
        <v>1</v>
      </c>
      <c r="AU814" s="9">
        <f>VLOOKUP($E814,'ALL-GTK-MI-MTS-MA'!$E$13:$CF$361,'ALL-GTK-MI-MTS-MA'!AU$6,FALSE)</f>
        <v>1</v>
      </c>
      <c r="AV814" s="590">
        <f>VLOOKUP($E814,'ALL-GTK-MI-MTS-MA'!$E$13:$CF$361,'ALL-GTK-MI-MTS-MA'!AV$6,FALSE)</f>
        <v>0</v>
      </c>
      <c r="AW814" s="590">
        <f>VLOOKUP($E814,'ALL-GTK-MI-MTS-MA'!$E$13:$CF$361,'ALL-GTK-MI-MTS-MA'!AW$6,FALSE)</f>
        <v>0</v>
      </c>
      <c r="AX814" s="9">
        <f>VLOOKUP($E814,'ALL-GTK-MI-MTS-MA'!$E$13:$CF$361,'ALL-GTK-MI-MTS-MA'!AX$6,FALSE)</f>
        <v>3</v>
      </c>
      <c r="AY814" s="9">
        <f>VLOOKUP($E814,'ALL-GTK-MI-MTS-MA'!$E$13:$CF$361,'ALL-GTK-MI-MTS-MA'!AY$6,FALSE)</f>
        <v>0</v>
      </c>
      <c r="AZ814" s="9">
        <f>VLOOKUP($E814,'ALL-GTK-MI-MTS-MA'!$E$13:$CF$361,'ALL-GTK-MI-MTS-MA'!AZ$6,FALSE)</f>
        <v>0</v>
      </c>
      <c r="BA814" s="9">
        <f>VLOOKUP($E814,'ALL-GTK-MI-MTS-MA'!$E$13:$CF$361,'ALL-GTK-MI-MTS-MA'!BA$6,FALSE)</f>
        <v>0</v>
      </c>
      <c r="BB814" s="9">
        <f>VLOOKUP($E814,'ALL-GTK-MI-MTS-MA'!$E$13:$CF$361,'ALL-GTK-MI-MTS-MA'!BB$6,FALSE)</f>
        <v>0</v>
      </c>
      <c r="BC814" s="9">
        <f>VLOOKUP($E814,'ALL-GTK-MI-MTS-MA'!$E$13:$CF$361,'ALL-GTK-MI-MTS-MA'!BC$6,FALSE)</f>
        <v>0</v>
      </c>
      <c r="BD814" s="310">
        <f t="shared" si="452"/>
        <v>1</v>
      </c>
      <c r="BE814" s="310">
        <f t="shared" si="453"/>
        <v>1</v>
      </c>
      <c r="BF814" s="10">
        <f t="shared" si="454"/>
        <v>2</v>
      </c>
      <c r="BG814" s="311">
        <f t="shared" si="455"/>
        <v>3</v>
      </c>
      <c r="BH814" s="311">
        <f t="shared" si="456"/>
        <v>0</v>
      </c>
      <c r="BI814" s="10">
        <f t="shared" si="457"/>
        <v>3</v>
      </c>
      <c r="BJ814" s="44">
        <f t="shared" si="458"/>
        <v>4</v>
      </c>
      <c r="BK814" s="44">
        <f t="shared" si="459"/>
        <v>1</v>
      </c>
      <c r="BL814" s="11">
        <f t="shared" si="460"/>
        <v>5</v>
      </c>
      <c r="BM814" s="9">
        <f>VLOOKUP($E814,'ALL-GTK-MI-MTS-MA'!$E$13:$CF$361,'ALL-GTK-MI-MTS-MA'!BM$6,FALSE)</f>
        <v>0</v>
      </c>
      <c r="BN814" s="9">
        <f>VLOOKUP($E814,'ALL-GTK-MI-MTS-MA'!$E$13:$CF$361,'ALL-GTK-MI-MTS-MA'!BN$6,FALSE)</f>
        <v>0</v>
      </c>
      <c r="BO814" s="9">
        <f>VLOOKUP($E814,'ALL-GTK-MI-MTS-MA'!$E$13:$CF$361,'ALL-GTK-MI-MTS-MA'!BO$6,FALSE)</f>
        <v>0</v>
      </c>
      <c r="BP814" s="9">
        <f>VLOOKUP($E814,'ALL-GTK-MI-MTS-MA'!$E$13:$CF$361,'ALL-GTK-MI-MTS-MA'!BP$6,FALSE)</f>
        <v>0</v>
      </c>
      <c r="BQ814" s="9">
        <f>VLOOKUP($E814,'ALL-GTK-MI-MTS-MA'!$E$13:$CF$361,'ALL-GTK-MI-MTS-MA'!BQ$6,FALSE)</f>
        <v>0</v>
      </c>
      <c r="BR814" s="9">
        <f>VLOOKUP($E814,'ALL-GTK-MI-MTS-MA'!$E$13:$CF$361,'ALL-GTK-MI-MTS-MA'!BR$6,FALSE)</f>
        <v>0</v>
      </c>
      <c r="BS814" s="9">
        <f>VLOOKUP($E814,'ALL-GTK-MI-MTS-MA'!$E$13:$CF$361,'ALL-GTK-MI-MTS-MA'!BS$6,FALSE)</f>
        <v>0</v>
      </c>
      <c r="BT814" s="9">
        <f>VLOOKUP($E814,'ALL-GTK-MI-MTS-MA'!$E$13:$CF$361,'ALL-GTK-MI-MTS-MA'!BT$6,FALSE)</f>
        <v>0</v>
      </c>
      <c r="BU814" s="299">
        <f t="shared" si="461"/>
        <v>0</v>
      </c>
      <c r="BV814" s="299">
        <f t="shared" si="462"/>
        <v>0</v>
      </c>
      <c r="BW814" s="44">
        <f t="shared" si="463"/>
        <v>0</v>
      </c>
      <c r="BX814" s="44">
        <f t="shared" si="464"/>
        <v>0</v>
      </c>
      <c r="BY814" s="11">
        <f t="shared" si="465"/>
        <v>0</v>
      </c>
      <c r="BZ814" s="14">
        <f t="shared" si="466"/>
        <v>4</v>
      </c>
      <c r="CA814" s="14">
        <f t="shared" si="467"/>
        <v>1</v>
      </c>
      <c r="CB814" s="13">
        <f t="shared" si="468"/>
        <v>0</v>
      </c>
      <c r="CC814" s="13">
        <f t="shared" si="469"/>
        <v>0</v>
      </c>
      <c r="CD814" s="312">
        <f t="shared" si="470"/>
        <v>4</v>
      </c>
      <c r="CE814" s="312">
        <f t="shared" si="471"/>
        <v>1</v>
      </c>
      <c r="CF814" s="313">
        <f t="shared" si="472"/>
        <v>5</v>
      </c>
      <c r="CG814" s="302" t="str">
        <f t="shared" si="473"/>
        <v>OK</v>
      </c>
    </row>
    <row r="815" spans="1:85" ht="14.25" x14ac:dyDescent="0.25">
      <c r="A815" s="6">
        <v>803</v>
      </c>
      <c r="B815" s="495">
        <v>1</v>
      </c>
      <c r="C815" s="495" t="s">
        <v>267</v>
      </c>
      <c r="D815" s="496" t="s">
        <v>19</v>
      </c>
      <c r="E815" s="626">
        <v>20364367</v>
      </c>
      <c r="F815" s="627" t="s">
        <v>1356</v>
      </c>
      <c r="G815" s="624" t="s">
        <v>52</v>
      </c>
      <c r="H815" s="9">
        <f>VLOOKUP($E815,'ALL-GTK-MI-MTS-MA'!$E$13:$CF$361,'ALL-GTK-MI-MTS-MA'!H$6,FALSE)</f>
        <v>0</v>
      </c>
      <c r="I815" s="9">
        <f>VLOOKUP($E815,'ALL-GTK-MI-MTS-MA'!$E$13:$CF$361,'ALL-GTK-MI-MTS-MA'!I$6,FALSE)</f>
        <v>0</v>
      </c>
      <c r="J815" s="9">
        <f>VLOOKUP($E815,'ALL-GTK-MI-MTS-MA'!$E$13:$CF$361,'ALL-GTK-MI-MTS-MA'!J$6,FALSE)</f>
        <v>0</v>
      </c>
      <c r="K815" s="9">
        <f>VLOOKUP($E815,'ALL-GTK-MI-MTS-MA'!$E$13:$CF$361,'ALL-GTK-MI-MTS-MA'!K$6,FALSE)</f>
        <v>0</v>
      </c>
      <c r="L815" s="9">
        <f>VLOOKUP($E815,'ALL-GTK-MI-MTS-MA'!$E$13:$CF$361,'ALL-GTK-MI-MTS-MA'!L$6,FALSE)</f>
        <v>0</v>
      </c>
      <c r="M815" s="9">
        <f>VLOOKUP($E815,'ALL-GTK-MI-MTS-MA'!$E$13:$CF$361,'ALL-GTK-MI-MTS-MA'!M$6,FALSE)</f>
        <v>0</v>
      </c>
      <c r="N815" s="9">
        <f>VLOOKUP($E815,'ALL-GTK-MI-MTS-MA'!$E$13:$CF$361,'ALL-GTK-MI-MTS-MA'!N$6,FALSE)</f>
        <v>19</v>
      </c>
      <c r="O815" s="9">
        <f>VLOOKUP($E815,'ALL-GTK-MI-MTS-MA'!$E$13:$CF$361,'ALL-GTK-MI-MTS-MA'!O$6,FALSE)</f>
        <v>24</v>
      </c>
      <c r="P815" s="299">
        <f t="shared" si="438"/>
        <v>19</v>
      </c>
      <c r="Q815" s="299">
        <f t="shared" si="439"/>
        <v>24</v>
      </c>
      <c r="R815" s="300">
        <f t="shared" si="440"/>
        <v>43</v>
      </c>
      <c r="S815" s="9">
        <f>VLOOKUP($E815,'ALL-GTK-MI-MTS-MA'!$E$13:$CF$361,'ALL-GTK-MI-MTS-MA'!S$6,FALSE)</f>
        <v>4</v>
      </c>
      <c r="T815" s="9">
        <f>VLOOKUP($E815,'ALL-GTK-MI-MTS-MA'!$E$13:$CF$361,'ALL-GTK-MI-MTS-MA'!T$6,FALSE)</f>
        <v>2</v>
      </c>
      <c r="U815" s="9">
        <f>VLOOKUP($E815,'ALL-GTK-MI-MTS-MA'!$E$13:$CF$361,'ALL-GTK-MI-MTS-MA'!U$6,FALSE)</f>
        <v>0</v>
      </c>
      <c r="V815" s="9">
        <f>VLOOKUP($E815,'ALL-GTK-MI-MTS-MA'!$E$13:$CF$361,'ALL-GTK-MI-MTS-MA'!V$6,FALSE)</f>
        <v>0</v>
      </c>
      <c r="W815" s="9">
        <f>VLOOKUP($E815,'ALL-GTK-MI-MTS-MA'!$E$13:$CF$361,'ALL-GTK-MI-MTS-MA'!W$6,FALSE)</f>
        <v>0</v>
      </c>
      <c r="X815" s="9">
        <f>VLOOKUP($E815,'ALL-GTK-MI-MTS-MA'!$E$13:$CF$361,'ALL-GTK-MI-MTS-MA'!X$6,FALSE)</f>
        <v>0</v>
      </c>
      <c r="Y815" s="299">
        <f t="shared" si="441"/>
        <v>4</v>
      </c>
      <c r="Z815" s="299">
        <f t="shared" si="442"/>
        <v>2</v>
      </c>
      <c r="AA815" s="10">
        <f t="shared" si="443"/>
        <v>6</v>
      </c>
      <c r="AB815" s="44">
        <f t="shared" si="444"/>
        <v>23</v>
      </c>
      <c r="AC815" s="44">
        <f t="shared" si="445"/>
        <v>26</v>
      </c>
      <c r="AD815" s="11">
        <f t="shared" si="446"/>
        <v>49</v>
      </c>
      <c r="AE815" s="9">
        <f>VLOOKUP($E815,'ALL-GTK-MI-MTS-MA'!$E$13:$CF$361,'ALL-GTK-MI-MTS-MA'!AE$6,FALSE)</f>
        <v>1</v>
      </c>
      <c r="AF815" s="9">
        <f>VLOOKUP($E815,'ALL-GTK-MI-MTS-MA'!$E$13:$CF$361,'ALL-GTK-MI-MTS-MA'!AF$6,FALSE)</f>
        <v>3</v>
      </c>
      <c r="AG815" s="10">
        <f t="shared" si="447"/>
        <v>4</v>
      </c>
      <c r="AH815" s="9">
        <f>VLOOKUP($E815,'ALL-GTK-MI-MTS-MA'!$E$13:$CF$361,'ALL-GTK-MI-MTS-MA'!AH$6,FALSE)</f>
        <v>22</v>
      </c>
      <c r="AI815" s="9">
        <f>VLOOKUP($E815,'ALL-GTK-MI-MTS-MA'!$E$13:$CF$361,'ALL-GTK-MI-MTS-MA'!AI$6,FALSE)</f>
        <v>23</v>
      </c>
      <c r="AJ815" s="10">
        <f t="shared" si="448"/>
        <v>45</v>
      </c>
      <c r="AK815" s="44">
        <f t="shared" si="449"/>
        <v>23</v>
      </c>
      <c r="AL815" s="44">
        <f t="shared" si="450"/>
        <v>26</v>
      </c>
      <c r="AM815" s="11">
        <f t="shared" si="451"/>
        <v>49</v>
      </c>
      <c r="AN815" s="299">
        <v>0</v>
      </c>
      <c r="AO815" s="299">
        <v>0</v>
      </c>
      <c r="AP815" s="9">
        <f>VLOOKUP($E815,'ALL-GTK-MI-MTS-MA'!$E$13:$CF$361,'ALL-GTK-MI-MTS-MA'!AP$6,FALSE)</f>
        <v>0</v>
      </c>
      <c r="AQ815" s="9">
        <f>VLOOKUP($E815,'ALL-GTK-MI-MTS-MA'!$E$13:$CF$361,'ALL-GTK-MI-MTS-MA'!AQ$6,FALSE)</f>
        <v>0</v>
      </c>
      <c r="AR815" s="9">
        <f>VLOOKUP($E815,'ALL-GTK-MI-MTS-MA'!$E$13:$CF$361,'ALL-GTK-MI-MTS-MA'!AR$6,FALSE)</f>
        <v>0</v>
      </c>
      <c r="AS815" s="9">
        <f>VLOOKUP($E815,'ALL-GTK-MI-MTS-MA'!$E$13:$CF$361,'ALL-GTK-MI-MTS-MA'!AS$6,FALSE)</f>
        <v>0</v>
      </c>
      <c r="AT815" s="9">
        <f>VLOOKUP($E815,'ALL-GTK-MI-MTS-MA'!$E$13:$CF$361,'ALL-GTK-MI-MTS-MA'!AT$6,FALSE)</f>
        <v>1</v>
      </c>
      <c r="AU815" s="9">
        <f>VLOOKUP($E815,'ALL-GTK-MI-MTS-MA'!$E$13:$CF$361,'ALL-GTK-MI-MTS-MA'!AU$6,FALSE)</f>
        <v>0</v>
      </c>
      <c r="AV815" s="590">
        <f>VLOOKUP($E815,'ALL-GTK-MI-MTS-MA'!$E$13:$CF$361,'ALL-GTK-MI-MTS-MA'!AV$6,FALSE)</f>
        <v>0</v>
      </c>
      <c r="AW815" s="590">
        <f>VLOOKUP($E815,'ALL-GTK-MI-MTS-MA'!$E$13:$CF$361,'ALL-GTK-MI-MTS-MA'!AW$6,FALSE)</f>
        <v>0</v>
      </c>
      <c r="AX815" s="9">
        <f>VLOOKUP($E815,'ALL-GTK-MI-MTS-MA'!$E$13:$CF$361,'ALL-GTK-MI-MTS-MA'!AX$6,FALSE)</f>
        <v>18</v>
      </c>
      <c r="AY815" s="9">
        <f>VLOOKUP($E815,'ALL-GTK-MI-MTS-MA'!$E$13:$CF$361,'ALL-GTK-MI-MTS-MA'!AY$6,FALSE)</f>
        <v>24</v>
      </c>
      <c r="AZ815" s="9">
        <f>VLOOKUP($E815,'ALL-GTK-MI-MTS-MA'!$E$13:$CF$361,'ALL-GTK-MI-MTS-MA'!AZ$6,FALSE)</f>
        <v>4</v>
      </c>
      <c r="BA815" s="9">
        <f>VLOOKUP($E815,'ALL-GTK-MI-MTS-MA'!$E$13:$CF$361,'ALL-GTK-MI-MTS-MA'!BA$6,FALSE)</f>
        <v>2</v>
      </c>
      <c r="BB815" s="9">
        <f>VLOOKUP($E815,'ALL-GTK-MI-MTS-MA'!$E$13:$CF$361,'ALL-GTK-MI-MTS-MA'!BB$6,FALSE)</f>
        <v>0</v>
      </c>
      <c r="BC815" s="9">
        <f>VLOOKUP($E815,'ALL-GTK-MI-MTS-MA'!$E$13:$CF$361,'ALL-GTK-MI-MTS-MA'!BC$6,FALSE)</f>
        <v>0</v>
      </c>
      <c r="BD815" s="310">
        <f t="shared" si="452"/>
        <v>1</v>
      </c>
      <c r="BE815" s="310">
        <f t="shared" si="453"/>
        <v>0</v>
      </c>
      <c r="BF815" s="10">
        <f t="shared" si="454"/>
        <v>1</v>
      </c>
      <c r="BG815" s="311">
        <f t="shared" si="455"/>
        <v>22</v>
      </c>
      <c r="BH815" s="311">
        <f t="shared" si="456"/>
        <v>26</v>
      </c>
      <c r="BI815" s="10">
        <f t="shared" si="457"/>
        <v>48</v>
      </c>
      <c r="BJ815" s="44">
        <f t="shared" si="458"/>
        <v>23</v>
      </c>
      <c r="BK815" s="44">
        <f t="shared" si="459"/>
        <v>26</v>
      </c>
      <c r="BL815" s="11">
        <f t="shared" si="460"/>
        <v>49</v>
      </c>
      <c r="BM815" s="9">
        <f>VLOOKUP($E815,'ALL-GTK-MI-MTS-MA'!$E$13:$CF$361,'ALL-GTK-MI-MTS-MA'!BM$6,FALSE)</f>
        <v>2</v>
      </c>
      <c r="BN815" s="9">
        <f>VLOOKUP($E815,'ALL-GTK-MI-MTS-MA'!$E$13:$CF$361,'ALL-GTK-MI-MTS-MA'!BN$6,FALSE)</f>
        <v>3</v>
      </c>
      <c r="BO815" s="9">
        <f>VLOOKUP($E815,'ALL-GTK-MI-MTS-MA'!$E$13:$CF$361,'ALL-GTK-MI-MTS-MA'!BO$6,FALSE)</f>
        <v>8</v>
      </c>
      <c r="BP815" s="9">
        <f>VLOOKUP($E815,'ALL-GTK-MI-MTS-MA'!$E$13:$CF$361,'ALL-GTK-MI-MTS-MA'!BP$6,FALSE)</f>
        <v>2</v>
      </c>
      <c r="BQ815" s="9">
        <f>VLOOKUP($E815,'ALL-GTK-MI-MTS-MA'!$E$13:$CF$361,'ALL-GTK-MI-MTS-MA'!BQ$6,FALSE)</f>
        <v>0</v>
      </c>
      <c r="BR815" s="9">
        <f>VLOOKUP($E815,'ALL-GTK-MI-MTS-MA'!$E$13:$CF$361,'ALL-GTK-MI-MTS-MA'!BR$6,FALSE)</f>
        <v>0</v>
      </c>
      <c r="BS815" s="9">
        <f>VLOOKUP($E815,'ALL-GTK-MI-MTS-MA'!$E$13:$CF$361,'ALL-GTK-MI-MTS-MA'!BS$6,FALSE)</f>
        <v>0</v>
      </c>
      <c r="BT815" s="9">
        <f>VLOOKUP($E815,'ALL-GTK-MI-MTS-MA'!$E$13:$CF$361,'ALL-GTK-MI-MTS-MA'!BT$6,FALSE)</f>
        <v>0</v>
      </c>
      <c r="BU815" s="299">
        <f t="shared" si="461"/>
        <v>8</v>
      </c>
      <c r="BV815" s="299">
        <f t="shared" si="462"/>
        <v>2</v>
      </c>
      <c r="BW815" s="44">
        <f t="shared" si="463"/>
        <v>10</v>
      </c>
      <c r="BX815" s="44">
        <f t="shared" si="464"/>
        <v>5</v>
      </c>
      <c r="BY815" s="11">
        <f t="shared" si="465"/>
        <v>15</v>
      </c>
      <c r="BZ815" s="14">
        <f t="shared" si="466"/>
        <v>23</v>
      </c>
      <c r="CA815" s="14">
        <f t="shared" si="467"/>
        <v>26</v>
      </c>
      <c r="CB815" s="13">
        <f t="shared" si="468"/>
        <v>10</v>
      </c>
      <c r="CC815" s="13">
        <f t="shared" si="469"/>
        <v>5</v>
      </c>
      <c r="CD815" s="312">
        <f t="shared" si="470"/>
        <v>33</v>
      </c>
      <c r="CE815" s="312">
        <f t="shared" si="471"/>
        <v>31</v>
      </c>
      <c r="CF815" s="313">
        <f t="shared" si="472"/>
        <v>64</v>
      </c>
      <c r="CG815" s="302" t="str">
        <f t="shared" si="473"/>
        <v>OK</v>
      </c>
    </row>
    <row r="816" spans="1:85" ht="14.25" x14ac:dyDescent="0.25">
      <c r="A816" s="6">
        <v>804</v>
      </c>
      <c r="B816" s="495">
        <v>2</v>
      </c>
      <c r="C816" s="495" t="s">
        <v>267</v>
      </c>
      <c r="D816" s="496" t="s">
        <v>20</v>
      </c>
      <c r="E816" s="626">
        <v>20364346</v>
      </c>
      <c r="F816" s="627" t="s">
        <v>1357</v>
      </c>
      <c r="G816" s="624" t="s">
        <v>52</v>
      </c>
      <c r="H816" s="9">
        <f>VLOOKUP($E816,'ALL-GTK-MI-MTS-MA'!$E$13:$CF$361,'ALL-GTK-MI-MTS-MA'!H$6,FALSE)</f>
        <v>0</v>
      </c>
      <c r="I816" s="9">
        <f>VLOOKUP($E816,'ALL-GTK-MI-MTS-MA'!$E$13:$CF$361,'ALL-GTK-MI-MTS-MA'!I$6,FALSE)</f>
        <v>0</v>
      </c>
      <c r="J816" s="9">
        <f>VLOOKUP($E816,'ALL-GTK-MI-MTS-MA'!$E$13:$CF$361,'ALL-GTK-MI-MTS-MA'!J$6,FALSE)</f>
        <v>0</v>
      </c>
      <c r="K816" s="9">
        <f>VLOOKUP($E816,'ALL-GTK-MI-MTS-MA'!$E$13:$CF$361,'ALL-GTK-MI-MTS-MA'!K$6,FALSE)</f>
        <v>0</v>
      </c>
      <c r="L816" s="9">
        <f>VLOOKUP($E816,'ALL-GTK-MI-MTS-MA'!$E$13:$CF$361,'ALL-GTK-MI-MTS-MA'!L$6,FALSE)</f>
        <v>0</v>
      </c>
      <c r="M816" s="9">
        <f>VLOOKUP($E816,'ALL-GTK-MI-MTS-MA'!$E$13:$CF$361,'ALL-GTK-MI-MTS-MA'!M$6,FALSE)</f>
        <v>0</v>
      </c>
      <c r="N816" s="9">
        <f>VLOOKUP($E816,'ALL-GTK-MI-MTS-MA'!$E$13:$CF$361,'ALL-GTK-MI-MTS-MA'!N$6,FALSE)</f>
        <v>23</v>
      </c>
      <c r="O816" s="9">
        <f>VLOOKUP($E816,'ALL-GTK-MI-MTS-MA'!$E$13:$CF$361,'ALL-GTK-MI-MTS-MA'!O$6,FALSE)</f>
        <v>20</v>
      </c>
      <c r="P816" s="299">
        <f t="shared" si="438"/>
        <v>23</v>
      </c>
      <c r="Q816" s="299">
        <f t="shared" si="439"/>
        <v>20</v>
      </c>
      <c r="R816" s="300">
        <f t="shared" si="440"/>
        <v>43</v>
      </c>
      <c r="S816" s="9">
        <f>VLOOKUP($E816,'ALL-GTK-MI-MTS-MA'!$E$13:$CF$361,'ALL-GTK-MI-MTS-MA'!S$6,FALSE)</f>
        <v>4</v>
      </c>
      <c r="T816" s="9">
        <f>VLOOKUP($E816,'ALL-GTK-MI-MTS-MA'!$E$13:$CF$361,'ALL-GTK-MI-MTS-MA'!T$6,FALSE)</f>
        <v>3</v>
      </c>
      <c r="U816" s="9">
        <f>VLOOKUP($E816,'ALL-GTK-MI-MTS-MA'!$E$13:$CF$361,'ALL-GTK-MI-MTS-MA'!U$6,FALSE)</f>
        <v>0</v>
      </c>
      <c r="V816" s="9">
        <f>VLOOKUP($E816,'ALL-GTK-MI-MTS-MA'!$E$13:$CF$361,'ALL-GTK-MI-MTS-MA'!V$6,FALSE)</f>
        <v>0</v>
      </c>
      <c r="W816" s="9">
        <f>VLOOKUP($E816,'ALL-GTK-MI-MTS-MA'!$E$13:$CF$361,'ALL-GTK-MI-MTS-MA'!W$6,FALSE)</f>
        <v>0</v>
      </c>
      <c r="X816" s="9">
        <f>VLOOKUP($E816,'ALL-GTK-MI-MTS-MA'!$E$13:$CF$361,'ALL-GTK-MI-MTS-MA'!X$6,FALSE)</f>
        <v>0</v>
      </c>
      <c r="Y816" s="299">
        <f t="shared" si="441"/>
        <v>4</v>
      </c>
      <c r="Z816" s="299">
        <f t="shared" si="442"/>
        <v>3</v>
      </c>
      <c r="AA816" s="10">
        <f t="shared" si="443"/>
        <v>7</v>
      </c>
      <c r="AB816" s="44">
        <f t="shared" si="444"/>
        <v>27</v>
      </c>
      <c r="AC816" s="44">
        <f t="shared" si="445"/>
        <v>23</v>
      </c>
      <c r="AD816" s="11">
        <f t="shared" si="446"/>
        <v>50</v>
      </c>
      <c r="AE816" s="9">
        <f>VLOOKUP($E816,'ALL-GTK-MI-MTS-MA'!$E$13:$CF$361,'ALL-GTK-MI-MTS-MA'!AE$6,FALSE)</f>
        <v>2</v>
      </c>
      <c r="AF816" s="9">
        <f>VLOOKUP($E816,'ALL-GTK-MI-MTS-MA'!$E$13:$CF$361,'ALL-GTK-MI-MTS-MA'!AF$6,FALSE)</f>
        <v>2</v>
      </c>
      <c r="AG816" s="10">
        <f t="shared" si="447"/>
        <v>4</v>
      </c>
      <c r="AH816" s="9">
        <f>VLOOKUP($E816,'ALL-GTK-MI-MTS-MA'!$E$13:$CF$361,'ALL-GTK-MI-MTS-MA'!AH$6,FALSE)</f>
        <v>25</v>
      </c>
      <c r="AI816" s="9">
        <f>VLOOKUP($E816,'ALL-GTK-MI-MTS-MA'!$E$13:$CF$361,'ALL-GTK-MI-MTS-MA'!AI$6,FALSE)</f>
        <v>21</v>
      </c>
      <c r="AJ816" s="10">
        <f t="shared" si="448"/>
        <v>46</v>
      </c>
      <c r="AK816" s="44">
        <f t="shared" si="449"/>
        <v>27</v>
      </c>
      <c r="AL816" s="44">
        <f t="shared" si="450"/>
        <v>23</v>
      </c>
      <c r="AM816" s="11">
        <f t="shared" si="451"/>
        <v>50</v>
      </c>
      <c r="AN816" s="299">
        <v>0</v>
      </c>
      <c r="AO816" s="299">
        <v>0</v>
      </c>
      <c r="AP816" s="9">
        <f>VLOOKUP($E816,'ALL-GTK-MI-MTS-MA'!$E$13:$CF$361,'ALL-GTK-MI-MTS-MA'!AP$6,FALSE)</f>
        <v>0</v>
      </c>
      <c r="AQ816" s="9">
        <f>VLOOKUP($E816,'ALL-GTK-MI-MTS-MA'!$E$13:$CF$361,'ALL-GTK-MI-MTS-MA'!AQ$6,FALSE)</f>
        <v>0</v>
      </c>
      <c r="AR816" s="9">
        <f>VLOOKUP($E816,'ALL-GTK-MI-MTS-MA'!$E$13:$CF$361,'ALL-GTK-MI-MTS-MA'!AR$6,FALSE)</f>
        <v>0</v>
      </c>
      <c r="AS816" s="9">
        <f>VLOOKUP($E816,'ALL-GTK-MI-MTS-MA'!$E$13:$CF$361,'ALL-GTK-MI-MTS-MA'!AS$6,FALSE)</f>
        <v>0</v>
      </c>
      <c r="AT816" s="9">
        <f>VLOOKUP($E816,'ALL-GTK-MI-MTS-MA'!$E$13:$CF$361,'ALL-GTK-MI-MTS-MA'!AT$6,FALSE)</f>
        <v>1</v>
      </c>
      <c r="AU816" s="9">
        <f>VLOOKUP($E816,'ALL-GTK-MI-MTS-MA'!$E$13:$CF$361,'ALL-GTK-MI-MTS-MA'!AU$6,FALSE)</f>
        <v>0</v>
      </c>
      <c r="AV816" s="590">
        <f>VLOOKUP($E816,'ALL-GTK-MI-MTS-MA'!$E$13:$CF$361,'ALL-GTK-MI-MTS-MA'!AV$6,FALSE)</f>
        <v>0</v>
      </c>
      <c r="AW816" s="590">
        <f>VLOOKUP($E816,'ALL-GTK-MI-MTS-MA'!$E$13:$CF$361,'ALL-GTK-MI-MTS-MA'!AW$6,FALSE)</f>
        <v>0</v>
      </c>
      <c r="AX816" s="9">
        <f>VLOOKUP($E816,'ALL-GTK-MI-MTS-MA'!$E$13:$CF$361,'ALL-GTK-MI-MTS-MA'!AX$6,FALSE)</f>
        <v>24</v>
      </c>
      <c r="AY816" s="9">
        <f>VLOOKUP($E816,'ALL-GTK-MI-MTS-MA'!$E$13:$CF$361,'ALL-GTK-MI-MTS-MA'!AY$6,FALSE)</f>
        <v>22</v>
      </c>
      <c r="AZ816" s="9">
        <f>VLOOKUP($E816,'ALL-GTK-MI-MTS-MA'!$E$13:$CF$361,'ALL-GTK-MI-MTS-MA'!AZ$6,FALSE)</f>
        <v>2</v>
      </c>
      <c r="BA816" s="9">
        <f>VLOOKUP($E816,'ALL-GTK-MI-MTS-MA'!$E$13:$CF$361,'ALL-GTK-MI-MTS-MA'!BA$6,FALSE)</f>
        <v>1</v>
      </c>
      <c r="BB816" s="9">
        <f>VLOOKUP($E816,'ALL-GTK-MI-MTS-MA'!$E$13:$CF$361,'ALL-GTK-MI-MTS-MA'!BB$6,FALSE)</f>
        <v>0</v>
      </c>
      <c r="BC816" s="9">
        <f>VLOOKUP($E816,'ALL-GTK-MI-MTS-MA'!$E$13:$CF$361,'ALL-GTK-MI-MTS-MA'!BC$6,FALSE)</f>
        <v>0</v>
      </c>
      <c r="BD816" s="310">
        <f t="shared" si="452"/>
        <v>1</v>
      </c>
      <c r="BE816" s="310">
        <f t="shared" si="453"/>
        <v>0</v>
      </c>
      <c r="BF816" s="10">
        <f t="shared" si="454"/>
        <v>1</v>
      </c>
      <c r="BG816" s="311">
        <f t="shared" si="455"/>
        <v>26</v>
      </c>
      <c r="BH816" s="311">
        <f t="shared" si="456"/>
        <v>23</v>
      </c>
      <c r="BI816" s="10">
        <f t="shared" si="457"/>
        <v>49</v>
      </c>
      <c r="BJ816" s="44">
        <f t="shared" si="458"/>
        <v>27</v>
      </c>
      <c r="BK816" s="44">
        <f t="shared" si="459"/>
        <v>23</v>
      </c>
      <c r="BL816" s="11">
        <f t="shared" si="460"/>
        <v>50</v>
      </c>
      <c r="BM816" s="9">
        <f>VLOOKUP($E816,'ALL-GTK-MI-MTS-MA'!$E$13:$CF$361,'ALL-GTK-MI-MTS-MA'!BM$6,FALSE)</f>
        <v>2</v>
      </c>
      <c r="BN816" s="9">
        <f>VLOOKUP($E816,'ALL-GTK-MI-MTS-MA'!$E$13:$CF$361,'ALL-GTK-MI-MTS-MA'!BN$6,FALSE)</f>
        <v>4</v>
      </c>
      <c r="BO816" s="9">
        <f>VLOOKUP($E816,'ALL-GTK-MI-MTS-MA'!$E$13:$CF$361,'ALL-GTK-MI-MTS-MA'!BO$6,FALSE)</f>
        <v>7</v>
      </c>
      <c r="BP816" s="9">
        <f>VLOOKUP($E816,'ALL-GTK-MI-MTS-MA'!$E$13:$CF$361,'ALL-GTK-MI-MTS-MA'!BP$6,FALSE)</f>
        <v>2</v>
      </c>
      <c r="BQ816" s="9">
        <f>VLOOKUP($E816,'ALL-GTK-MI-MTS-MA'!$E$13:$CF$361,'ALL-GTK-MI-MTS-MA'!BQ$6,FALSE)</f>
        <v>0</v>
      </c>
      <c r="BR816" s="9">
        <f>VLOOKUP($E816,'ALL-GTK-MI-MTS-MA'!$E$13:$CF$361,'ALL-GTK-MI-MTS-MA'!BR$6,FALSE)</f>
        <v>0</v>
      </c>
      <c r="BS816" s="9">
        <f>VLOOKUP($E816,'ALL-GTK-MI-MTS-MA'!$E$13:$CF$361,'ALL-GTK-MI-MTS-MA'!BS$6,FALSE)</f>
        <v>0</v>
      </c>
      <c r="BT816" s="9">
        <f>VLOOKUP($E816,'ALL-GTK-MI-MTS-MA'!$E$13:$CF$361,'ALL-GTK-MI-MTS-MA'!BT$6,FALSE)</f>
        <v>0</v>
      </c>
      <c r="BU816" s="299">
        <f t="shared" si="461"/>
        <v>7</v>
      </c>
      <c r="BV816" s="299">
        <f t="shared" si="462"/>
        <v>2</v>
      </c>
      <c r="BW816" s="44">
        <f t="shared" si="463"/>
        <v>9</v>
      </c>
      <c r="BX816" s="44">
        <f t="shared" si="464"/>
        <v>6</v>
      </c>
      <c r="BY816" s="11">
        <f t="shared" si="465"/>
        <v>15</v>
      </c>
      <c r="BZ816" s="14">
        <f t="shared" si="466"/>
        <v>27</v>
      </c>
      <c r="CA816" s="14">
        <f t="shared" si="467"/>
        <v>23</v>
      </c>
      <c r="CB816" s="13">
        <f t="shared" si="468"/>
        <v>9</v>
      </c>
      <c r="CC816" s="13">
        <f t="shared" si="469"/>
        <v>6</v>
      </c>
      <c r="CD816" s="312">
        <f t="shared" si="470"/>
        <v>36</v>
      </c>
      <c r="CE816" s="312">
        <f t="shared" si="471"/>
        <v>29</v>
      </c>
      <c r="CF816" s="313">
        <f t="shared" si="472"/>
        <v>65</v>
      </c>
      <c r="CG816" s="302" t="str">
        <f t="shared" si="473"/>
        <v>OK</v>
      </c>
    </row>
    <row r="817" spans="1:85" ht="14.25" x14ac:dyDescent="0.25">
      <c r="A817" s="6">
        <v>805</v>
      </c>
      <c r="B817" s="495">
        <v>3</v>
      </c>
      <c r="C817" s="495" t="s">
        <v>267</v>
      </c>
      <c r="D817" s="496" t="s">
        <v>23</v>
      </c>
      <c r="E817" s="626">
        <v>20364335</v>
      </c>
      <c r="F817" s="627" t="s">
        <v>1358</v>
      </c>
      <c r="G817" s="624" t="s">
        <v>52</v>
      </c>
      <c r="H817" s="9">
        <f>VLOOKUP($E817,'ALL-GTK-MI-MTS-MA'!$E$13:$CF$361,'ALL-GTK-MI-MTS-MA'!H$6,FALSE)</f>
        <v>0</v>
      </c>
      <c r="I817" s="9">
        <f>VLOOKUP($E817,'ALL-GTK-MI-MTS-MA'!$E$13:$CF$361,'ALL-GTK-MI-MTS-MA'!I$6,FALSE)</f>
        <v>0</v>
      </c>
      <c r="J817" s="9">
        <f>VLOOKUP($E817,'ALL-GTK-MI-MTS-MA'!$E$13:$CF$361,'ALL-GTK-MI-MTS-MA'!J$6,FALSE)</f>
        <v>0</v>
      </c>
      <c r="K817" s="9">
        <f>VLOOKUP($E817,'ALL-GTK-MI-MTS-MA'!$E$13:$CF$361,'ALL-GTK-MI-MTS-MA'!K$6,FALSE)</f>
        <v>0</v>
      </c>
      <c r="L817" s="9">
        <f>VLOOKUP($E817,'ALL-GTK-MI-MTS-MA'!$E$13:$CF$361,'ALL-GTK-MI-MTS-MA'!L$6,FALSE)</f>
        <v>0</v>
      </c>
      <c r="M817" s="9">
        <f>VLOOKUP($E817,'ALL-GTK-MI-MTS-MA'!$E$13:$CF$361,'ALL-GTK-MI-MTS-MA'!M$6,FALSE)</f>
        <v>0</v>
      </c>
      <c r="N817" s="9">
        <f>VLOOKUP($E817,'ALL-GTK-MI-MTS-MA'!$E$13:$CF$361,'ALL-GTK-MI-MTS-MA'!N$6,FALSE)</f>
        <v>27</v>
      </c>
      <c r="O817" s="9">
        <f>VLOOKUP($E817,'ALL-GTK-MI-MTS-MA'!$E$13:$CF$361,'ALL-GTK-MI-MTS-MA'!O$6,FALSE)</f>
        <v>20</v>
      </c>
      <c r="P817" s="299">
        <f t="shared" si="438"/>
        <v>27</v>
      </c>
      <c r="Q817" s="299">
        <f t="shared" si="439"/>
        <v>20</v>
      </c>
      <c r="R817" s="300">
        <f t="shared" si="440"/>
        <v>47</v>
      </c>
      <c r="S817" s="9">
        <f>VLOOKUP($E817,'ALL-GTK-MI-MTS-MA'!$E$13:$CF$361,'ALL-GTK-MI-MTS-MA'!S$6,FALSE)</f>
        <v>7</v>
      </c>
      <c r="T817" s="9">
        <f>VLOOKUP($E817,'ALL-GTK-MI-MTS-MA'!$E$13:$CF$361,'ALL-GTK-MI-MTS-MA'!T$6,FALSE)</f>
        <v>2</v>
      </c>
      <c r="U817" s="9">
        <f>VLOOKUP($E817,'ALL-GTK-MI-MTS-MA'!$E$13:$CF$361,'ALL-GTK-MI-MTS-MA'!U$6,FALSE)</f>
        <v>0</v>
      </c>
      <c r="V817" s="9">
        <f>VLOOKUP($E817,'ALL-GTK-MI-MTS-MA'!$E$13:$CF$361,'ALL-GTK-MI-MTS-MA'!V$6,FALSE)</f>
        <v>0</v>
      </c>
      <c r="W817" s="9">
        <f>VLOOKUP($E817,'ALL-GTK-MI-MTS-MA'!$E$13:$CF$361,'ALL-GTK-MI-MTS-MA'!W$6,FALSE)</f>
        <v>0</v>
      </c>
      <c r="X817" s="9">
        <f>VLOOKUP($E817,'ALL-GTK-MI-MTS-MA'!$E$13:$CF$361,'ALL-GTK-MI-MTS-MA'!X$6,FALSE)</f>
        <v>0</v>
      </c>
      <c r="Y817" s="299">
        <f t="shared" si="441"/>
        <v>7</v>
      </c>
      <c r="Z817" s="299">
        <f t="shared" si="442"/>
        <v>2</v>
      </c>
      <c r="AA817" s="10">
        <f t="shared" si="443"/>
        <v>9</v>
      </c>
      <c r="AB817" s="44">
        <f t="shared" si="444"/>
        <v>34</v>
      </c>
      <c r="AC817" s="44">
        <f t="shared" si="445"/>
        <v>22</v>
      </c>
      <c r="AD817" s="11">
        <f t="shared" si="446"/>
        <v>56</v>
      </c>
      <c r="AE817" s="9">
        <f>VLOOKUP($E817,'ALL-GTK-MI-MTS-MA'!$E$13:$CF$361,'ALL-GTK-MI-MTS-MA'!AE$6,FALSE)</f>
        <v>7</v>
      </c>
      <c r="AF817" s="9">
        <f>VLOOKUP($E817,'ALL-GTK-MI-MTS-MA'!$E$13:$CF$361,'ALL-GTK-MI-MTS-MA'!AF$6,FALSE)</f>
        <v>4</v>
      </c>
      <c r="AG817" s="10">
        <f t="shared" si="447"/>
        <v>11</v>
      </c>
      <c r="AH817" s="9">
        <f>VLOOKUP($E817,'ALL-GTK-MI-MTS-MA'!$E$13:$CF$361,'ALL-GTK-MI-MTS-MA'!AH$6,FALSE)</f>
        <v>27</v>
      </c>
      <c r="AI817" s="9">
        <f>VLOOKUP($E817,'ALL-GTK-MI-MTS-MA'!$E$13:$CF$361,'ALL-GTK-MI-MTS-MA'!AI$6,FALSE)</f>
        <v>18</v>
      </c>
      <c r="AJ817" s="10">
        <f t="shared" si="448"/>
        <v>45</v>
      </c>
      <c r="AK817" s="44">
        <f t="shared" si="449"/>
        <v>34</v>
      </c>
      <c r="AL817" s="44">
        <f t="shared" si="450"/>
        <v>22</v>
      </c>
      <c r="AM817" s="11">
        <f t="shared" si="451"/>
        <v>56</v>
      </c>
      <c r="AN817" s="299">
        <v>0</v>
      </c>
      <c r="AO817" s="299">
        <v>0</v>
      </c>
      <c r="AP817" s="9">
        <f>VLOOKUP($E817,'ALL-GTK-MI-MTS-MA'!$E$13:$CF$361,'ALL-GTK-MI-MTS-MA'!AP$6,FALSE)</f>
        <v>0</v>
      </c>
      <c r="AQ817" s="9">
        <f>VLOOKUP($E817,'ALL-GTK-MI-MTS-MA'!$E$13:$CF$361,'ALL-GTK-MI-MTS-MA'!AQ$6,FALSE)</f>
        <v>0</v>
      </c>
      <c r="AR817" s="9">
        <f>VLOOKUP($E817,'ALL-GTK-MI-MTS-MA'!$E$13:$CF$361,'ALL-GTK-MI-MTS-MA'!AR$6,FALSE)</f>
        <v>0</v>
      </c>
      <c r="AS817" s="9">
        <f>VLOOKUP($E817,'ALL-GTK-MI-MTS-MA'!$E$13:$CF$361,'ALL-GTK-MI-MTS-MA'!AS$6,FALSE)</f>
        <v>0</v>
      </c>
      <c r="AT817" s="9">
        <f>VLOOKUP($E817,'ALL-GTK-MI-MTS-MA'!$E$13:$CF$361,'ALL-GTK-MI-MTS-MA'!AT$6,FALSE)</f>
        <v>2</v>
      </c>
      <c r="AU817" s="9">
        <f>VLOOKUP($E817,'ALL-GTK-MI-MTS-MA'!$E$13:$CF$361,'ALL-GTK-MI-MTS-MA'!AU$6,FALSE)</f>
        <v>0</v>
      </c>
      <c r="AV817" s="590">
        <f>VLOOKUP($E817,'ALL-GTK-MI-MTS-MA'!$E$13:$CF$361,'ALL-GTK-MI-MTS-MA'!AV$6,FALSE)</f>
        <v>0</v>
      </c>
      <c r="AW817" s="590">
        <f>VLOOKUP($E817,'ALL-GTK-MI-MTS-MA'!$E$13:$CF$361,'ALL-GTK-MI-MTS-MA'!AW$6,FALSE)</f>
        <v>0</v>
      </c>
      <c r="AX817" s="9">
        <f>VLOOKUP($E817,'ALL-GTK-MI-MTS-MA'!$E$13:$CF$361,'ALL-GTK-MI-MTS-MA'!AX$6,FALSE)</f>
        <v>30</v>
      </c>
      <c r="AY817" s="9">
        <f>VLOOKUP($E817,'ALL-GTK-MI-MTS-MA'!$E$13:$CF$361,'ALL-GTK-MI-MTS-MA'!AY$6,FALSE)</f>
        <v>19</v>
      </c>
      <c r="AZ817" s="9">
        <f>VLOOKUP($E817,'ALL-GTK-MI-MTS-MA'!$E$13:$CF$361,'ALL-GTK-MI-MTS-MA'!AZ$6,FALSE)</f>
        <v>2</v>
      </c>
      <c r="BA817" s="9">
        <f>VLOOKUP($E817,'ALL-GTK-MI-MTS-MA'!$E$13:$CF$361,'ALL-GTK-MI-MTS-MA'!BA$6,FALSE)</f>
        <v>3</v>
      </c>
      <c r="BB817" s="9">
        <f>VLOOKUP($E817,'ALL-GTK-MI-MTS-MA'!$E$13:$CF$361,'ALL-GTK-MI-MTS-MA'!BB$6,FALSE)</f>
        <v>0</v>
      </c>
      <c r="BC817" s="9">
        <f>VLOOKUP($E817,'ALL-GTK-MI-MTS-MA'!$E$13:$CF$361,'ALL-GTK-MI-MTS-MA'!BC$6,FALSE)</f>
        <v>0</v>
      </c>
      <c r="BD817" s="310">
        <f t="shared" si="452"/>
        <v>2</v>
      </c>
      <c r="BE817" s="310">
        <f t="shared" si="453"/>
        <v>0</v>
      </c>
      <c r="BF817" s="10">
        <f t="shared" si="454"/>
        <v>2</v>
      </c>
      <c r="BG817" s="311">
        <f t="shared" si="455"/>
        <v>32</v>
      </c>
      <c r="BH817" s="311">
        <f t="shared" si="456"/>
        <v>22</v>
      </c>
      <c r="BI817" s="10">
        <f t="shared" si="457"/>
        <v>54</v>
      </c>
      <c r="BJ817" s="44">
        <f t="shared" si="458"/>
        <v>34</v>
      </c>
      <c r="BK817" s="44">
        <f t="shared" si="459"/>
        <v>22</v>
      </c>
      <c r="BL817" s="11">
        <f t="shared" si="460"/>
        <v>56</v>
      </c>
      <c r="BM817" s="9">
        <f>VLOOKUP($E817,'ALL-GTK-MI-MTS-MA'!$E$13:$CF$361,'ALL-GTK-MI-MTS-MA'!BM$6,FALSE)</f>
        <v>3</v>
      </c>
      <c r="BN817" s="9">
        <f>VLOOKUP($E817,'ALL-GTK-MI-MTS-MA'!$E$13:$CF$361,'ALL-GTK-MI-MTS-MA'!BN$6,FALSE)</f>
        <v>1</v>
      </c>
      <c r="BO817" s="9">
        <f>VLOOKUP($E817,'ALL-GTK-MI-MTS-MA'!$E$13:$CF$361,'ALL-GTK-MI-MTS-MA'!BO$6,FALSE)</f>
        <v>7</v>
      </c>
      <c r="BP817" s="9">
        <f>VLOOKUP($E817,'ALL-GTK-MI-MTS-MA'!$E$13:$CF$361,'ALL-GTK-MI-MTS-MA'!BP$6,FALSE)</f>
        <v>4</v>
      </c>
      <c r="BQ817" s="9">
        <f>VLOOKUP($E817,'ALL-GTK-MI-MTS-MA'!$E$13:$CF$361,'ALL-GTK-MI-MTS-MA'!BQ$6,FALSE)</f>
        <v>0</v>
      </c>
      <c r="BR817" s="9">
        <f>VLOOKUP($E817,'ALL-GTK-MI-MTS-MA'!$E$13:$CF$361,'ALL-GTK-MI-MTS-MA'!BR$6,FALSE)</f>
        <v>0</v>
      </c>
      <c r="BS817" s="9">
        <f>VLOOKUP($E817,'ALL-GTK-MI-MTS-MA'!$E$13:$CF$361,'ALL-GTK-MI-MTS-MA'!BS$6,FALSE)</f>
        <v>0</v>
      </c>
      <c r="BT817" s="9">
        <f>VLOOKUP($E817,'ALL-GTK-MI-MTS-MA'!$E$13:$CF$361,'ALL-GTK-MI-MTS-MA'!BT$6,FALSE)</f>
        <v>0</v>
      </c>
      <c r="BU817" s="299">
        <f t="shared" si="461"/>
        <v>7</v>
      </c>
      <c r="BV817" s="299">
        <f t="shared" si="462"/>
        <v>4</v>
      </c>
      <c r="BW817" s="44">
        <f t="shared" si="463"/>
        <v>10</v>
      </c>
      <c r="BX817" s="44">
        <f t="shared" si="464"/>
        <v>5</v>
      </c>
      <c r="BY817" s="11">
        <f t="shared" si="465"/>
        <v>15</v>
      </c>
      <c r="BZ817" s="14">
        <f t="shared" si="466"/>
        <v>34</v>
      </c>
      <c r="CA817" s="14">
        <f t="shared" si="467"/>
        <v>22</v>
      </c>
      <c r="CB817" s="13">
        <f t="shared" si="468"/>
        <v>10</v>
      </c>
      <c r="CC817" s="13">
        <f t="shared" si="469"/>
        <v>5</v>
      </c>
      <c r="CD817" s="312">
        <f t="shared" si="470"/>
        <v>44</v>
      </c>
      <c r="CE817" s="312">
        <f t="shared" si="471"/>
        <v>27</v>
      </c>
      <c r="CF817" s="313">
        <f t="shared" si="472"/>
        <v>71</v>
      </c>
      <c r="CG817" s="302" t="str">
        <f t="shared" si="473"/>
        <v>OK</v>
      </c>
    </row>
    <row r="818" spans="1:85" ht="14.25" x14ac:dyDescent="0.25">
      <c r="A818" s="6">
        <v>806</v>
      </c>
      <c r="B818" s="495">
        <v>4</v>
      </c>
      <c r="C818" s="495" t="s">
        <v>267</v>
      </c>
      <c r="D818" s="496" t="s">
        <v>28</v>
      </c>
      <c r="E818" s="626">
        <v>20364323</v>
      </c>
      <c r="F818" s="627" t="s">
        <v>1359</v>
      </c>
      <c r="G818" s="624" t="s">
        <v>52</v>
      </c>
      <c r="H818" s="9">
        <f>VLOOKUP($E818,'ALL-GTK-MI-MTS-MA'!$E$13:$CF$361,'ALL-GTK-MI-MTS-MA'!H$6,FALSE)</f>
        <v>0</v>
      </c>
      <c r="I818" s="9">
        <f>VLOOKUP($E818,'ALL-GTK-MI-MTS-MA'!$E$13:$CF$361,'ALL-GTK-MI-MTS-MA'!I$6,FALSE)</f>
        <v>0</v>
      </c>
      <c r="J818" s="9">
        <f>VLOOKUP($E818,'ALL-GTK-MI-MTS-MA'!$E$13:$CF$361,'ALL-GTK-MI-MTS-MA'!J$6,FALSE)</f>
        <v>0</v>
      </c>
      <c r="K818" s="9">
        <f>VLOOKUP($E818,'ALL-GTK-MI-MTS-MA'!$E$13:$CF$361,'ALL-GTK-MI-MTS-MA'!K$6,FALSE)</f>
        <v>0</v>
      </c>
      <c r="L818" s="9">
        <f>VLOOKUP($E818,'ALL-GTK-MI-MTS-MA'!$E$13:$CF$361,'ALL-GTK-MI-MTS-MA'!L$6,FALSE)</f>
        <v>0</v>
      </c>
      <c r="M818" s="9">
        <f>VLOOKUP($E818,'ALL-GTK-MI-MTS-MA'!$E$13:$CF$361,'ALL-GTK-MI-MTS-MA'!M$6,FALSE)</f>
        <v>0</v>
      </c>
      <c r="N818" s="9">
        <f>VLOOKUP($E818,'ALL-GTK-MI-MTS-MA'!$E$13:$CF$361,'ALL-GTK-MI-MTS-MA'!N$6,FALSE)</f>
        <v>22</v>
      </c>
      <c r="O818" s="9">
        <f>VLOOKUP($E818,'ALL-GTK-MI-MTS-MA'!$E$13:$CF$361,'ALL-GTK-MI-MTS-MA'!O$6,FALSE)</f>
        <v>15</v>
      </c>
      <c r="P818" s="299">
        <f t="shared" si="438"/>
        <v>22</v>
      </c>
      <c r="Q818" s="299">
        <f t="shared" si="439"/>
        <v>15</v>
      </c>
      <c r="R818" s="300">
        <f t="shared" si="440"/>
        <v>37</v>
      </c>
      <c r="S818" s="9">
        <f>VLOOKUP($E818,'ALL-GTK-MI-MTS-MA'!$E$13:$CF$361,'ALL-GTK-MI-MTS-MA'!S$6,FALSE)</f>
        <v>12</v>
      </c>
      <c r="T818" s="9">
        <f>VLOOKUP($E818,'ALL-GTK-MI-MTS-MA'!$E$13:$CF$361,'ALL-GTK-MI-MTS-MA'!T$6,FALSE)</f>
        <v>12</v>
      </c>
      <c r="U818" s="9">
        <f>VLOOKUP($E818,'ALL-GTK-MI-MTS-MA'!$E$13:$CF$361,'ALL-GTK-MI-MTS-MA'!U$6,FALSE)</f>
        <v>0</v>
      </c>
      <c r="V818" s="9">
        <f>VLOOKUP($E818,'ALL-GTK-MI-MTS-MA'!$E$13:$CF$361,'ALL-GTK-MI-MTS-MA'!V$6,FALSE)</f>
        <v>0</v>
      </c>
      <c r="W818" s="9">
        <f>VLOOKUP($E818,'ALL-GTK-MI-MTS-MA'!$E$13:$CF$361,'ALL-GTK-MI-MTS-MA'!W$6,FALSE)</f>
        <v>0</v>
      </c>
      <c r="X818" s="9">
        <f>VLOOKUP($E818,'ALL-GTK-MI-MTS-MA'!$E$13:$CF$361,'ALL-GTK-MI-MTS-MA'!X$6,FALSE)</f>
        <v>0</v>
      </c>
      <c r="Y818" s="299">
        <f t="shared" si="441"/>
        <v>12</v>
      </c>
      <c r="Z818" s="299">
        <f t="shared" si="442"/>
        <v>12</v>
      </c>
      <c r="AA818" s="10">
        <f t="shared" si="443"/>
        <v>24</v>
      </c>
      <c r="AB818" s="44">
        <f t="shared" si="444"/>
        <v>34</v>
      </c>
      <c r="AC818" s="44">
        <f t="shared" si="445"/>
        <v>27</v>
      </c>
      <c r="AD818" s="11">
        <f t="shared" si="446"/>
        <v>61</v>
      </c>
      <c r="AE818" s="9">
        <f>VLOOKUP($E818,'ALL-GTK-MI-MTS-MA'!$E$13:$CF$361,'ALL-GTK-MI-MTS-MA'!AE$6,FALSE)</f>
        <v>11</v>
      </c>
      <c r="AF818" s="9">
        <f>VLOOKUP($E818,'ALL-GTK-MI-MTS-MA'!$E$13:$CF$361,'ALL-GTK-MI-MTS-MA'!AF$6,FALSE)</f>
        <v>8</v>
      </c>
      <c r="AG818" s="10">
        <f t="shared" si="447"/>
        <v>19</v>
      </c>
      <c r="AH818" s="9">
        <f>VLOOKUP($E818,'ALL-GTK-MI-MTS-MA'!$E$13:$CF$361,'ALL-GTK-MI-MTS-MA'!AH$6,FALSE)</f>
        <v>23</v>
      </c>
      <c r="AI818" s="9">
        <f>VLOOKUP($E818,'ALL-GTK-MI-MTS-MA'!$E$13:$CF$361,'ALL-GTK-MI-MTS-MA'!AI$6,FALSE)</f>
        <v>19</v>
      </c>
      <c r="AJ818" s="10">
        <f t="shared" si="448"/>
        <v>42</v>
      </c>
      <c r="AK818" s="44">
        <f t="shared" si="449"/>
        <v>34</v>
      </c>
      <c r="AL818" s="44">
        <f t="shared" si="450"/>
        <v>27</v>
      </c>
      <c r="AM818" s="11">
        <f t="shared" si="451"/>
        <v>61</v>
      </c>
      <c r="AN818" s="299">
        <v>0</v>
      </c>
      <c r="AO818" s="299">
        <v>0</v>
      </c>
      <c r="AP818" s="9">
        <f>VLOOKUP($E818,'ALL-GTK-MI-MTS-MA'!$E$13:$CF$361,'ALL-GTK-MI-MTS-MA'!AP$6,FALSE)</f>
        <v>0</v>
      </c>
      <c r="AQ818" s="9">
        <f>VLOOKUP($E818,'ALL-GTK-MI-MTS-MA'!$E$13:$CF$361,'ALL-GTK-MI-MTS-MA'!AQ$6,FALSE)</f>
        <v>0</v>
      </c>
      <c r="AR818" s="9">
        <f>VLOOKUP($E818,'ALL-GTK-MI-MTS-MA'!$E$13:$CF$361,'ALL-GTK-MI-MTS-MA'!AR$6,FALSE)</f>
        <v>0</v>
      </c>
      <c r="AS818" s="9">
        <f>VLOOKUP($E818,'ALL-GTK-MI-MTS-MA'!$E$13:$CF$361,'ALL-GTK-MI-MTS-MA'!AS$6,FALSE)</f>
        <v>0</v>
      </c>
      <c r="AT818" s="9">
        <f>VLOOKUP($E818,'ALL-GTK-MI-MTS-MA'!$E$13:$CF$361,'ALL-GTK-MI-MTS-MA'!AT$6,FALSE)</f>
        <v>0</v>
      </c>
      <c r="AU818" s="9">
        <f>VLOOKUP($E818,'ALL-GTK-MI-MTS-MA'!$E$13:$CF$361,'ALL-GTK-MI-MTS-MA'!AU$6,FALSE)</f>
        <v>0</v>
      </c>
      <c r="AV818" s="590">
        <f>VLOOKUP($E818,'ALL-GTK-MI-MTS-MA'!$E$13:$CF$361,'ALL-GTK-MI-MTS-MA'!AV$6,FALSE)</f>
        <v>0</v>
      </c>
      <c r="AW818" s="590">
        <f>VLOOKUP($E818,'ALL-GTK-MI-MTS-MA'!$E$13:$CF$361,'ALL-GTK-MI-MTS-MA'!AW$6,FALSE)</f>
        <v>0</v>
      </c>
      <c r="AX818" s="9">
        <f>VLOOKUP($E818,'ALL-GTK-MI-MTS-MA'!$E$13:$CF$361,'ALL-GTK-MI-MTS-MA'!AX$6,FALSE)</f>
        <v>33</v>
      </c>
      <c r="AY818" s="9">
        <f>VLOOKUP($E818,'ALL-GTK-MI-MTS-MA'!$E$13:$CF$361,'ALL-GTK-MI-MTS-MA'!AY$6,FALSE)</f>
        <v>25</v>
      </c>
      <c r="AZ818" s="9">
        <f>VLOOKUP($E818,'ALL-GTK-MI-MTS-MA'!$E$13:$CF$361,'ALL-GTK-MI-MTS-MA'!AZ$6,FALSE)</f>
        <v>1</v>
      </c>
      <c r="BA818" s="9">
        <f>VLOOKUP($E818,'ALL-GTK-MI-MTS-MA'!$E$13:$CF$361,'ALL-GTK-MI-MTS-MA'!BA$6,FALSE)</f>
        <v>2</v>
      </c>
      <c r="BB818" s="9">
        <f>VLOOKUP($E818,'ALL-GTK-MI-MTS-MA'!$E$13:$CF$361,'ALL-GTK-MI-MTS-MA'!BB$6,FALSE)</f>
        <v>0</v>
      </c>
      <c r="BC818" s="9">
        <f>VLOOKUP($E818,'ALL-GTK-MI-MTS-MA'!$E$13:$CF$361,'ALL-GTK-MI-MTS-MA'!BC$6,FALSE)</f>
        <v>0</v>
      </c>
      <c r="BD818" s="310">
        <f t="shared" si="452"/>
        <v>0</v>
      </c>
      <c r="BE818" s="310">
        <f t="shared" si="453"/>
        <v>0</v>
      </c>
      <c r="BF818" s="10">
        <f t="shared" si="454"/>
        <v>0</v>
      </c>
      <c r="BG818" s="311">
        <f t="shared" si="455"/>
        <v>34</v>
      </c>
      <c r="BH818" s="311">
        <f t="shared" si="456"/>
        <v>27</v>
      </c>
      <c r="BI818" s="10">
        <f t="shared" si="457"/>
        <v>61</v>
      </c>
      <c r="BJ818" s="44">
        <f t="shared" si="458"/>
        <v>34</v>
      </c>
      <c r="BK818" s="44">
        <f t="shared" si="459"/>
        <v>27</v>
      </c>
      <c r="BL818" s="11">
        <f t="shared" si="460"/>
        <v>61</v>
      </c>
      <c r="BM818" s="9">
        <f>VLOOKUP($E818,'ALL-GTK-MI-MTS-MA'!$E$13:$CF$361,'ALL-GTK-MI-MTS-MA'!BM$6,FALSE)</f>
        <v>4</v>
      </c>
      <c r="BN818" s="9">
        <f>VLOOKUP($E818,'ALL-GTK-MI-MTS-MA'!$E$13:$CF$361,'ALL-GTK-MI-MTS-MA'!BN$6,FALSE)</f>
        <v>2</v>
      </c>
      <c r="BO818" s="9">
        <f>VLOOKUP($E818,'ALL-GTK-MI-MTS-MA'!$E$13:$CF$361,'ALL-GTK-MI-MTS-MA'!BO$6,FALSE)</f>
        <v>7</v>
      </c>
      <c r="BP818" s="9">
        <f>VLOOKUP($E818,'ALL-GTK-MI-MTS-MA'!$E$13:$CF$361,'ALL-GTK-MI-MTS-MA'!BP$6,FALSE)</f>
        <v>5</v>
      </c>
      <c r="BQ818" s="9">
        <f>VLOOKUP($E818,'ALL-GTK-MI-MTS-MA'!$E$13:$CF$361,'ALL-GTK-MI-MTS-MA'!BQ$6,FALSE)</f>
        <v>0</v>
      </c>
      <c r="BR818" s="9">
        <f>VLOOKUP($E818,'ALL-GTK-MI-MTS-MA'!$E$13:$CF$361,'ALL-GTK-MI-MTS-MA'!BR$6,FALSE)</f>
        <v>0</v>
      </c>
      <c r="BS818" s="9">
        <f>VLOOKUP($E818,'ALL-GTK-MI-MTS-MA'!$E$13:$CF$361,'ALL-GTK-MI-MTS-MA'!BS$6,FALSE)</f>
        <v>0</v>
      </c>
      <c r="BT818" s="9">
        <f>VLOOKUP($E818,'ALL-GTK-MI-MTS-MA'!$E$13:$CF$361,'ALL-GTK-MI-MTS-MA'!BT$6,FALSE)</f>
        <v>0</v>
      </c>
      <c r="BU818" s="299">
        <f t="shared" si="461"/>
        <v>7</v>
      </c>
      <c r="BV818" s="299">
        <f t="shared" si="462"/>
        <v>5</v>
      </c>
      <c r="BW818" s="44">
        <f t="shared" si="463"/>
        <v>11</v>
      </c>
      <c r="BX818" s="44">
        <f t="shared" si="464"/>
        <v>7</v>
      </c>
      <c r="BY818" s="11">
        <f t="shared" si="465"/>
        <v>18</v>
      </c>
      <c r="BZ818" s="14">
        <f t="shared" si="466"/>
        <v>34</v>
      </c>
      <c r="CA818" s="14">
        <f t="shared" si="467"/>
        <v>27</v>
      </c>
      <c r="CB818" s="13">
        <f t="shared" si="468"/>
        <v>11</v>
      </c>
      <c r="CC818" s="13">
        <f t="shared" si="469"/>
        <v>7</v>
      </c>
      <c r="CD818" s="312">
        <f t="shared" si="470"/>
        <v>45</v>
      </c>
      <c r="CE818" s="312">
        <f t="shared" si="471"/>
        <v>34</v>
      </c>
      <c r="CF818" s="313">
        <f t="shared" si="472"/>
        <v>79</v>
      </c>
      <c r="CG818" s="302" t="str">
        <f t="shared" si="473"/>
        <v>OK</v>
      </c>
    </row>
    <row r="819" spans="1:85" ht="14.25" x14ac:dyDescent="0.25">
      <c r="A819" s="6">
        <v>807</v>
      </c>
      <c r="B819" s="495">
        <v>5</v>
      </c>
      <c r="C819" s="495" t="s">
        <v>267</v>
      </c>
      <c r="D819" s="496" t="s">
        <v>24</v>
      </c>
      <c r="E819" s="626">
        <v>20364298</v>
      </c>
      <c r="F819" s="627" t="s">
        <v>1360</v>
      </c>
      <c r="G819" s="624" t="s">
        <v>52</v>
      </c>
      <c r="H819" s="9">
        <f>VLOOKUP($E819,'ALL-GTK-MI-MTS-MA'!$E$13:$CF$361,'ALL-GTK-MI-MTS-MA'!H$6,FALSE)</f>
        <v>0</v>
      </c>
      <c r="I819" s="9">
        <f>VLOOKUP($E819,'ALL-GTK-MI-MTS-MA'!$E$13:$CF$361,'ALL-GTK-MI-MTS-MA'!I$6,FALSE)</f>
        <v>0</v>
      </c>
      <c r="J819" s="9">
        <f>VLOOKUP($E819,'ALL-GTK-MI-MTS-MA'!$E$13:$CF$361,'ALL-GTK-MI-MTS-MA'!J$6,FALSE)</f>
        <v>0</v>
      </c>
      <c r="K819" s="9">
        <f>VLOOKUP($E819,'ALL-GTK-MI-MTS-MA'!$E$13:$CF$361,'ALL-GTK-MI-MTS-MA'!K$6,FALSE)</f>
        <v>0</v>
      </c>
      <c r="L819" s="9">
        <f>VLOOKUP($E819,'ALL-GTK-MI-MTS-MA'!$E$13:$CF$361,'ALL-GTK-MI-MTS-MA'!L$6,FALSE)</f>
        <v>0</v>
      </c>
      <c r="M819" s="9">
        <f>VLOOKUP($E819,'ALL-GTK-MI-MTS-MA'!$E$13:$CF$361,'ALL-GTK-MI-MTS-MA'!M$6,FALSE)</f>
        <v>0</v>
      </c>
      <c r="N819" s="9">
        <f>VLOOKUP($E819,'ALL-GTK-MI-MTS-MA'!$E$13:$CF$361,'ALL-GTK-MI-MTS-MA'!N$6,FALSE)</f>
        <v>16</v>
      </c>
      <c r="O819" s="9">
        <f>VLOOKUP($E819,'ALL-GTK-MI-MTS-MA'!$E$13:$CF$361,'ALL-GTK-MI-MTS-MA'!O$6,FALSE)</f>
        <v>18</v>
      </c>
      <c r="P819" s="299">
        <f t="shared" si="438"/>
        <v>16</v>
      </c>
      <c r="Q819" s="299">
        <f t="shared" si="439"/>
        <v>18</v>
      </c>
      <c r="R819" s="300">
        <f t="shared" si="440"/>
        <v>34</v>
      </c>
      <c r="S819" s="9">
        <f>VLOOKUP($E819,'ALL-GTK-MI-MTS-MA'!$E$13:$CF$361,'ALL-GTK-MI-MTS-MA'!S$6,FALSE)</f>
        <v>4</v>
      </c>
      <c r="T819" s="9">
        <f>VLOOKUP($E819,'ALL-GTK-MI-MTS-MA'!$E$13:$CF$361,'ALL-GTK-MI-MTS-MA'!T$6,FALSE)</f>
        <v>6</v>
      </c>
      <c r="U819" s="9">
        <f>VLOOKUP($E819,'ALL-GTK-MI-MTS-MA'!$E$13:$CF$361,'ALL-GTK-MI-MTS-MA'!U$6,FALSE)</f>
        <v>0</v>
      </c>
      <c r="V819" s="9">
        <f>VLOOKUP($E819,'ALL-GTK-MI-MTS-MA'!$E$13:$CF$361,'ALL-GTK-MI-MTS-MA'!V$6,FALSE)</f>
        <v>0</v>
      </c>
      <c r="W819" s="9">
        <f>VLOOKUP($E819,'ALL-GTK-MI-MTS-MA'!$E$13:$CF$361,'ALL-GTK-MI-MTS-MA'!W$6,FALSE)</f>
        <v>0</v>
      </c>
      <c r="X819" s="9">
        <f>VLOOKUP($E819,'ALL-GTK-MI-MTS-MA'!$E$13:$CF$361,'ALL-GTK-MI-MTS-MA'!X$6,FALSE)</f>
        <v>0</v>
      </c>
      <c r="Y819" s="299">
        <f t="shared" si="441"/>
        <v>4</v>
      </c>
      <c r="Z819" s="299">
        <f t="shared" si="442"/>
        <v>6</v>
      </c>
      <c r="AA819" s="10">
        <f t="shared" si="443"/>
        <v>10</v>
      </c>
      <c r="AB819" s="44">
        <f t="shared" si="444"/>
        <v>20</v>
      </c>
      <c r="AC819" s="44">
        <f t="shared" si="445"/>
        <v>24</v>
      </c>
      <c r="AD819" s="11">
        <f t="shared" si="446"/>
        <v>44</v>
      </c>
      <c r="AE819" s="9">
        <f>VLOOKUP($E819,'ALL-GTK-MI-MTS-MA'!$E$13:$CF$361,'ALL-GTK-MI-MTS-MA'!AE$6,FALSE)</f>
        <v>3</v>
      </c>
      <c r="AF819" s="9">
        <f>VLOOKUP($E819,'ALL-GTK-MI-MTS-MA'!$E$13:$CF$361,'ALL-GTK-MI-MTS-MA'!AF$6,FALSE)</f>
        <v>1</v>
      </c>
      <c r="AG819" s="10">
        <f t="shared" si="447"/>
        <v>4</v>
      </c>
      <c r="AH819" s="9">
        <f>VLOOKUP($E819,'ALL-GTK-MI-MTS-MA'!$E$13:$CF$361,'ALL-GTK-MI-MTS-MA'!AH$6,FALSE)</f>
        <v>17</v>
      </c>
      <c r="AI819" s="9">
        <f>VLOOKUP($E819,'ALL-GTK-MI-MTS-MA'!$E$13:$CF$361,'ALL-GTK-MI-MTS-MA'!AI$6,FALSE)</f>
        <v>23</v>
      </c>
      <c r="AJ819" s="10">
        <f t="shared" si="448"/>
        <v>40</v>
      </c>
      <c r="AK819" s="44">
        <f t="shared" si="449"/>
        <v>20</v>
      </c>
      <c r="AL819" s="44">
        <f t="shared" si="450"/>
        <v>24</v>
      </c>
      <c r="AM819" s="11">
        <f t="shared" si="451"/>
        <v>44</v>
      </c>
      <c r="AN819" s="299">
        <v>0</v>
      </c>
      <c r="AO819" s="299">
        <v>0</v>
      </c>
      <c r="AP819" s="9">
        <f>VLOOKUP($E819,'ALL-GTK-MI-MTS-MA'!$E$13:$CF$361,'ALL-GTK-MI-MTS-MA'!AP$6,FALSE)</f>
        <v>0</v>
      </c>
      <c r="AQ819" s="9">
        <f>VLOOKUP($E819,'ALL-GTK-MI-MTS-MA'!$E$13:$CF$361,'ALL-GTK-MI-MTS-MA'!AQ$6,FALSE)</f>
        <v>0</v>
      </c>
      <c r="AR819" s="9">
        <f>VLOOKUP($E819,'ALL-GTK-MI-MTS-MA'!$E$13:$CF$361,'ALL-GTK-MI-MTS-MA'!AR$6,FALSE)</f>
        <v>0</v>
      </c>
      <c r="AS819" s="9">
        <f>VLOOKUP($E819,'ALL-GTK-MI-MTS-MA'!$E$13:$CF$361,'ALL-GTK-MI-MTS-MA'!AS$6,FALSE)</f>
        <v>0</v>
      </c>
      <c r="AT819" s="9">
        <f>VLOOKUP($E819,'ALL-GTK-MI-MTS-MA'!$E$13:$CF$361,'ALL-GTK-MI-MTS-MA'!AT$6,FALSE)</f>
        <v>0</v>
      </c>
      <c r="AU819" s="9">
        <f>VLOOKUP($E819,'ALL-GTK-MI-MTS-MA'!$E$13:$CF$361,'ALL-GTK-MI-MTS-MA'!AU$6,FALSE)</f>
        <v>0</v>
      </c>
      <c r="AV819" s="590">
        <f>VLOOKUP($E819,'ALL-GTK-MI-MTS-MA'!$E$13:$CF$361,'ALL-GTK-MI-MTS-MA'!AV$6,FALSE)</f>
        <v>0</v>
      </c>
      <c r="AW819" s="590">
        <f>VLOOKUP($E819,'ALL-GTK-MI-MTS-MA'!$E$13:$CF$361,'ALL-GTK-MI-MTS-MA'!AW$6,FALSE)</f>
        <v>0</v>
      </c>
      <c r="AX819" s="9">
        <f>VLOOKUP($E819,'ALL-GTK-MI-MTS-MA'!$E$13:$CF$361,'ALL-GTK-MI-MTS-MA'!AX$6,FALSE)</f>
        <v>13</v>
      </c>
      <c r="AY819" s="9">
        <f>VLOOKUP($E819,'ALL-GTK-MI-MTS-MA'!$E$13:$CF$361,'ALL-GTK-MI-MTS-MA'!AY$6,FALSE)</f>
        <v>17</v>
      </c>
      <c r="AZ819" s="9">
        <f>VLOOKUP($E819,'ALL-GTK-MI-MTS-MA'!$E$13:$CF$361,'ALL-GTK-MI-MTS-MA'!AZ$6,FALSE)</f>
        <v>7</v>
      </c>
      <c r="BA819" s="9">
        <f>VLOOKUP($E819,'ALL-GTK-MI-MTS-MA'!$E$13:$CF$361,'ALL-GTK-MI-MTS-MA'!BA$6,FALSE)</f>
        <v>7</v>
      </c>
      <c r="BB819" s="9">
        <f>VLOOKUP($E819,'ALL-GTK-MI-MTS-MA'!$E$13:$CF$361,'ALL-GTK-MI-MTS-MA'!BB$6,FALSE)</f>
        <v>0</v>
      </c>
      <c r="BC819" s="9">
        <f>VLOOKUP($E819,'ALL-GTK-MI-MTS-MA'!$E$13:$CF$361,'ALL-GTK-MI-MTS-MA'!BC$6,FALSE)</f>
        <v>0</v>
      </c>
      <c r="BD819" s="310">
        <f t="shared" si="452"/>
        <v>0</v>
      </c>
      <c r="BE819" s="310">
        <f t="shared" si="453"/>
        <v>0</v>
      </c>
      <c r="BF819" s="10">
        <f t="shared" si="454"/>
        <v>0</v>
      </c>
      <c r="BG819" s="311">
        <f t="shared" si="455"/>
        <v>20</v>
      </c>
      <c r="BH819" s="311">
        <f t="shared" si="456"/>
        <v>24</v>
      </c>
      <c r="BI819" s="10">
        <f t="shared" si="457"/>
        <v>44</v>
      </c>
      <c r="BJ819" s="44">
        <f t="shared" si="458"/>
        <v>20</v>
      </c>
      <c r="BK819" s="44">
        <f t="shared" si="459"/>
        <v>24</v>
      </c>
      <c r="BL819" s="11">
        <f t="shared" si="460"/>
        <v>44</v>
      </c>
      <c r="BM819" s="9">
        <f>VLOOKUP($E819,'ALL-GTK-MI-MTS-MA'!$E$13:$CF$361,'ALL-GTK-MI-MTS-MA'!BM$6,FALSE)</f>
        <v>2</v>
      </c>
      <c r="BN819" s="9">
        <f>VLOOKUP($E819,'ALL-GTK-MI-MTS-MA'!$E$13:$CF$361,'ALL-GTK-MI-MTS-MA'!BN$6,FALSE)</f>
        <v>1</v>
      </c>
      <c r="BO819" s="9">
        <f>VLOOKUP($E819,'ALL-GTK-MI-MTS-MA'!$E$13:$CF$361,'ALL-GTK-MI-MTS-MA'!BO$6,FALSE)</f>
        <v>6</v>
      </c>
      <c r="BP819" s="9">
        <f>VLOOKUP($E819,'ALL-GTK-MI-MTS-MA'!$E$13:$CF$361,'ALL-GTK-MI-MTS-MA'!BP$6,FALSE)</f>
        <v>7</v>
      </c>
      <c r="BQ819" s="9">
        <f>VLOOKUP($E819,'ALL-GTK-MI-MTS-MA'!$E$13:$CF$361,'ALL-GTK-MI-MTS-MA'!BQ$6,FALSE)</f>
        <v>0</v>
      </c>
      <c r="BR819" s="9">
        <f>VLOOKUP($E819,'ALL-GTK-MI-MTS-MA'!$E$13:$CF$361,'ALL-GTK-MI-MTS-MA'!BR$6,FALSE)</f>
        <v>0</v>
      </c>
      <c r="BS819" s="9">
        <f>VLOOKUP($E819,'ALL-GTK-MI-MTS-MA'!$E$13:$CF$361,'ALL-GTK-MI-MTS-MA'!BS$6,FALSE)</f>
        <v>0</v>
      </c>
      <c r="BT819" s="9">
        <f>VLOOKUP($E819,'ALL-GTK-MI-MTS-MA'!$E$13:$CF$361,'ALL-GTK-MI-MTS-MA'!BT$6,FALSE)</f>
        <v>0</v>
      </c>
      <c r="BU819" s="299">
        <f t="shared" si="461"/>
        <v>6</v>
      </c>
      <c r="BV819" s="299">
        <f t="shared" si="462"/>
        <v>7</v>
      </c>
      <c r="BW819" s="44">
        <f t="shared" si="463"/>
        <v>8</v>
      </c>
      <c r="BX819" s="44">
        <f t="shared" si="464"/>
        <v>8</v>
      </c>
      <c r="BY819" s="11">
        <f t="shared" si="465"/>
        <v>16</v>
      </c>
      <c r="BZ819" s="14">
        <f t="shared" si="466"/>
        <v>20</v>
      </c>
      <c r="CA819" s="14">
        <f t="shared" si="467"/>
        <v>24</v>
      </c>
      <c r="CB819" s="13">
        <f t="shared" si="468"/>
        <v>8</v>
      </c>
      <c r="CC819" s="13">
        <f t="shared" si="469"/>
        <v>8</v>
      </c>
      <c r="CD819" s="312">
        <f t="shared" si="470"/>
        <v>28</v>
      </c>
      <c r="CE819" s="312">
        <f t="shared" si="471"/>
        <v>32</v>
      </c>
      <c r="CF819" s="313">
        <f t="shared" si="472"/>
        <v>60</v>
      </c>
      <c r="CG819" s="302" t="str">
        <f t="shared" si="473"/>
        <v>OK</v>
      </c>
    </row>
    <row r="820" spans="1:85" ht="14.25" x14ac:dyDescent="0.25">
      <c r="A820" s="6">
        <v>808</v>
      </c>
      <c r="B820" s="495">
        <v>6</v>
      </c>
      <c r="C820" s="495" t="s">
        <v>267</v>
      </c>
      <c r="D820" s="496" t="s">
        <v>29</v>
      </c>
      <c r="E820" s="626">
        <v>69986210</v>
      </c>
      <c r="F820" s="627" t="s">
        <v>1361</v>
      </c>
      <c r="G820" s="624" t="s">
        <v>52</v>
      </c>
      <c r="H820" s="9">
        <f>VLOOKUP($E820,'ALL-GTK-MI-MTS-MA'!$E$13:$CF$361,'ALL-GTK-MI-MTS-MA'!H$6,FALSE)</f>
        <v>0</v>
      </c>
      <c r="I820" s="9">
        <f>VLOOKUP($E820,'ALL-GTK-MI-MTS-MA'!$E$13:$CF$361,'ALL-GTK-MI-MTS-MA'!I$6,FALSE)</f>
        <v>0</v>
      </c>
      <c r="J820" s="9">
        <f>VLOOKUP($E820,'ALL-GTK-MI-MTS-MA'!$E$13:$CF$361,'ALL-GTK-MI-MTS-MA'!J$6,FALSE)</f>
        <v>0</v>
      </c>
      <c r="K820" s="9">
        <f>VLOOKUP($E820,'ALL-GTK-MI-MTS-MA'!$E$13:$CF$361,'ALL-GTK-MI-MTS-MA'!K$6,FALSE)</f>
        <v>0</v>
      </c>
      <c r="L820" s="9">
        <f>VLOOKUP($E820,'ALL-GTK-MI-MTS-MA'!$E$13:$CF$361,'ALL-GTK-MI-MTS-MA'!L$6,FALSE)</f>
        <v>0</v>
      </c>
      <c r="M820" s="9">
        <f>VLOOKUP($E820,'ALL-GTK-MI-MTS-MA'!$E$13:$CF$361,'ALL-GTK-MI-MTS-MA'!M$6,FALSE)</f>
        <v>0</v>
      </c>
      <c r="N820" s="9">
        <f>VLOOKUP($E820,'ALL-GTK-MI-MTS-MA'!$E$13:$CF$361,'ALL-GTK-MI-MTS-MA'!N$6,FALSE)</f>
        <v>0</v>
      </c>
      <c r="O820" s="9">
        <f>VLOOKUP($E820,'ALL-GTK-MI-MTS-MA'!$E$13:$CF$361,'ALL-GTK-MI-MTS-MA'!O$6,FALSE)</f>
        <v>0</v>
      </c>
      <c r="P820" s="299">
        <f t="shared" si="438"/>
        <v>0</v>
      </c>
      <c r="Q820" s="299">
        <f t="shared" si="439"/>
        <v>0</v>
      </c>
      <c r="R820" s="300">
        <f t="shared" si="440"/>
        <v>0</v>
      </c>
      <c r="S820" s="9">
        <f>VLOOKUP($E820,'ALL-GTK-MI-MTS-MA'!$E$13:$CF$361,'ALL-GTK-MI-MTS-MA'!S$6,FALSE)</f>
        <v>0</v>
      </c>
      <c r="T820" s="9">
        <f>VLOOKUP($E820,'ALL-GTK-MI-MTS-MA'!$E$13:$CF$361,'ALL-GTK-MI-MTS-MA'!T$6,FALSE)</f>
        <v>0</v>
      </c>
      <c r="U820" s="9">
        <f>VLOOKUP($E820,'ALL-GTK-MI-MTS-MA'!$E$13:$CF$361,'ALL-GTK-MI-MTS-MA'!U$6,FALSE)</f>
        <v>0</v>
      </c>
      <c r="V820" s="9">
        <f>VLOOKUP($E820,'ALL-GTK-MI-MTS-MA'!$E$13:$CF$361,'ALL-GTK-MI-MTS-MA'!V$6,FALSE)</f>
        <v>0</v>
      </c>
      <c r="W820" s="9">
        <f>VLOOKUP($E820,'ALL-GTK-MI-MTS-MA'!$E$13:$CF$361,'ALL-GTK-MI-MTS-MA'!W$6,FALSE)</f>
        <v>0</v>
      </c>
      <c r="X820" s="9">
        <f>VLOOKUP($E820,'ALL-GTK-MI-MTS-MA'!$E$13:$CF$361,'ALL-GTK-MI-MTS-MA'!X$6,FALSE)</f>
        <v>0</v>
      </c>
      <c r="Y820" s="299">
        <f t="shared" si="441"/>
        <v>0</v>
      </c>
      <c r="Z820" s="299">
        <f t="shared" si="442"/>
        <v>0</v>
      </c>
      <c r="AA820" s="10">
        <f t="shared" si="443"/>
        <v>0</v>
      </c>
      <c r="AB820" s="44">
        <f t="shared" si="444"/>
        <v>0</v>
      </c>
      <c r="AC820" s="44">
        <f t="shared" si="445"/>
        <v>0</v>
      </c>
      <c r="AD820" s="11">
        <f t="shared" si="446"/>
        <v>0</v>
      </c>
      <c r="AE820" s="9">
        <f>VLOOKUP($E820,'ALL-GTK-MI-MTS-MA'!$E$13:$CF$361,'ALL-GTK-MI-MTS-MA'!AE$6,FALSE)</f>
        <v>0</v>
      </c>
      <c r="AF820" s="9">
        <f>VLOOKUP($E820,'ALL-GTK-MI-MTS-MA'!$E$13:$CF$361,'ALL-GTK-MI-MTS-MA'!AF$6,FALSE)</f>
        <v>0</v>
      </c>
      <c r="AG820" s="10">
        <f t="shared" si="447"/>
        <v>0</v>
      </c>
      <c r="AH820" s="9">
        <f>VLOOKUP($E820,'ALL-GTK-MI-MTS-MA'!$E$13:$CF$361,'ALL-GTK-MI-MTS-MA'!AH$6,FALSE)</f>
        <v>0</v>
      </c>
      <c r="AI820" s="9">
        <f>VLOOKUP($E820,'ALL-GTK-MI-MTS-MA'!$E$13:$CF$361,'ALL-GTK-MI-MTS-MA'!AI$6,FALSE)</f>
        <v>0</v>
      </c>
      <c r="AJ820" s="10">
        <f t="shared" si="448"/>
        <v>0</v>
      </c>
      <c r="AK820" s="44">
        <f t="shared" si="449"/>
        <v>0</v>
      </c>
      <c r="AL820" s="44">
        <f t="shared" si="450"/>
        <v>0</v>
      </c>
      <c r="AM820" s="11">
        <f t="shared" si="451"/>
        <v>0</v>
      </c>
      <c r="AN820" s="299">
        <v>0</v>
      </c>
      <c r="AO820" s="299">
        <v>0</v>
      </c>
      <c r="AP820" s="9">
        <f>VLOOKUP($E820,'ALL-GTK-MI-MTS-MA'!$E$13:$CF$361,'ALL-GTK-MI-MTS-MA'!AP$6,FALSE)</f>
        <v>0</v>
      </c>
      <c r="AQ820" s="9">
        <f>VLOOKUP($E820,'ALL-GTK-MI-MTS-MA'!$E$13:$CF$361,'ALL-GTK-MI-MTS-MA'!AQ$6,FALSE)</f>
        <v>0</v>
      </c>
      <c r="AR820" s="9">
        <f>VLOOKUP($E820,'ALL-GTK-MI-MTS-MA'!$E$13:$CF$361,'ALL-GTK-MI-MTS-MA'!AR$6,FALSE)</f>
        <v>0</v>
      </c>
      <c r="AS820" s="9">
        <f>VLOOKUP($E820,'ALL-GTK-MI-MTS-MA'!$E$13:$CF$361,'ALL-GTK-MI-MTS-MA'!AS$6,FALSE)</f>
        <v>0</v>
      </c>
      <c r="AT820" s="9">
        <f>VLOOKUP($E820,'ALL-GTK-MI-MTS-MA'!$E$13:$CF$361,'ALL-GTK-MI-MTS-MA'!AT$6,FALSE)</f>
        <v>0</v>
      </c>
      <c r="AU820" s="9">
        <f>VLOOKUP($E820,'ALL-GTK-MI-MTS-MA'!$E$13:$CF$361,'ALL-GTK-MI-MTS-MA'!AU$6,FALSE)</f>
        <v>0</v>
      </c>
      <c r="AV820" s="590">
        <f>VLOOKUP($E820,'ALL-GTK-MI-MTS-MA'!$E$13:$CF$361,'ALL-GTK-MI-MTS-MA'!AV$6,FALSE)</f>
        <v>0</v>
      </c>
      <c r="AW820" s="590">
        <f>VLOOKUP($E820,'ALL-GTK-MI-MTS-MA'!$E$13:$CF$361,'ALL-GTK-MI-MTS-MA'!AW$6,FALSE)</f>
        <v>0</v>
      </c>
      <c r="AX820" s="9">
        <f>VLOOKUP($E820,'ALL-GTK-MI-MTS-MA'!$E$13:$CF$361,'ALL-GTK-MI-MTS-MA'!AX$6,FALSE)</f>
        <v>0</v>
      </c>
      <c r="AY820" s="9">
        <f>VLOOKUP($E820,'ALL-GTK-MI-MTS-MA'!$E$13:$CF$361,'ALL-GTK-MI-MTS-MA'!AY$6,FALSE)</f>
        <v>0</v>
      </c>
      <c r="AZ820" s="9">
        <f>VLOOKUP($E820,'ALL-GTK-MI-MTS-MA'!$E$13:$CF$361,'ALL-GTK-MI-MTS-MA'!AZ$6,FALSE)</f>
        <v>0</v>
      </c>
      <c r="BA820" s="9">
        <f>VLOOKUP($E820,'ALL-GTK-MI-MTS-MA'!$E$13:$CF$361,'ALL-GTK-MI-MTS-MA'!BA$6,FALSE)</f>
        <v>0</v>
      </c>
      <c r="BB820" s="9">
        <f>VLOOKUP($E820,'ALL-GTK-MI-MTS-MA'!$E$13:$CF$361,'ALL-GTK-MI-MTS-MA'!BB$6,FALSE)</f>
        <v>0</v>
      </c>
      <c r="BC820" s="9">
        <f>VLOOKUP($E820,'ALL-GTK-MI-MTS-MA'!$E$13:$CF$361,'ALL-GTK-MI-MTS-MA'!BC$6,FALSE)</f>
        <v>0</v>
      </c>
      <c r="BD820" s="310">
        <f t="shared" si="452"/>
        <v>0</v>
      </c>
      <c r="BE820" s="310">
        <f t="shared" si="453"/>
        <v>0</v>
      </c>
      <c r="BF820" s="10">
        <f t="shared" si="454"/>
        <v>0</v>
      </c>
      <c r="BG820" s="311">
        <f t="shared" si="455"/>
        <v>0</v>
      </c>
      <c r="BH820" s="311">
        <f t="shared" si="456"/>
        <v>0</v>
      </c>
      <c r="BI820" s="10">
        <f t="shared" si="457"/>
        <v>0</v>
      </c>
      <c r="BJ820" s="44">
        <f t="shared" si="458"/>
        <v>0</v>
      </c>
      <c r="BK820" s="44">
        <f t="shared" si="459"/>
        <v>0</v>
      </c>
      <c r="BL820" s="11">
        <f t="shared" si="460"/>
        <v>0</v>
      </c>
      <c r="BM820" s="9">
        <f>VLOOKUP($E820,'ALL-GTK-MI-MTS-MA'!$E$13:$CF$361,'ALL-GTK-MI-MTS-MA'!BM$6,FALSE)</f>
        <v>0</v>
      </c>
      <c r="BN820" s="9">
        <f>VLOOKUP($E820,'ALL-GTK-MI-MTS-MA'!$E$13:$CF$361,'ALL-GTK-MI-MTS-MA'!BN$6,FALSE)</f>
        <v>0</v>
      </c>
      <c r="BO820" s="9">
        <f>VLOOKUP($E820,'ALL-GTK-MI-MTS-MA'!$E$13:$CF$361,'ALL-GTK-MI-MTS-MA'!BO$6,FALSE)</f>
        <v>0</v>
      </c>
      <c r="BP820" s="9">
        <f>VLOOKUP($E820,'ALL-GTK-MI-MTS-MA'!$E$13:$CF$361,'ALL-GTK-MI-MTS-MA'!BP$6,FALSE)</f>
        <v>0</v>
      </c>
      <c r="BQ820" s="9">
        <f>VLOOKUP($E820,'ALL-GTK-MI-MTS-MA'!$E$13:$CF$361,'ALL-GTK-MI-MTS-MA'!BQ$6,FALSE)</f>
        <v>0</v>
      </c>
      <c r="BR820" s="9">
        <f>VLOOKUP($E820,'ALL-GTK-MI-MTS-MA'!$E$13:$CF$361,'ALL-GTK-MI-MTS-MA'!BR$6,FALSE)</f>
        <v>0</v>
      </c>
      <c r="BS820" s="9">
        <f>VLOOKUP($E820,'ALL-GTK-MI-MTS-MA'!$E$13:$CF$361,'ALL-GTK-MI-MTS-MA'!BS$6,FALSE)</f>
        <v>0</v>
      </c>
      <c r="BT820" s="9">
        <f>VLOOKUP($E820,'ALL-GTK-MI-MTS-MA'!$E$13:$CF$361,'ALL-GTK-MI-MTS-MA'!BT$6,FALSE)</f>
        <v>0</v>
      </c>
      <c r="BU820" s="299">
        <f t="shared" si="461"/>
        <v>0</v>
      </c>
      <c r="BV820" s="299">
        <f t="shared" si="462"/>
        <v>0</v>
      </c>
      <c r="BW820" s="44">
        <f t="shared" si="463"/>
        <v>0</v>
      </c>
      <c r="BX820" s="44">
        <f t="shared" si="464"/>
        <v>0</v>
      </c>
      <c r="BY820" s="11">
        <f t="shared" si="465"/>
        <v>0</v>
      </c>
      <c r="BZ820" s="14">
        <f t="shared" si="466"/>
        <v>0</v>
      </c>
      <c r="CA820" s="14">
        <f t="shared" si="467"/>
        <v>0</v>
      </c>
      <c r="CB820" s="13">
        <f t="shared" si="468"/>
        <v>0</v>
      </c>
      <c r="CC820" s="13">
        <f t="shared" si="469"/>
        <v>0</v>
      </c>
      <c r="CD820" s="312">
        <f t="shared" si="470"/>
        <v>0</v>
      </c>
      <c r="CE820" s="312">
        <f t="shared" si="471"/>
        <v>0</v>
      </c>
      <c r="CF820" s="313">
        <f t="shared" si="472"/>
        <v>0</v>
      </c>
      <c r="CG820" s="302" t="str">
        <f t="shared" si="473"/>
        <v>OK</v>
      </c>
    </row>
    <row r="821" spans="1:85" ht="14.25" x14ac:dyDescent="0.25">
      <c r="A821" s="6">
        <v>809</v>
      </c>
      <c r="B821" s="495">
        <v>7</v>
      </c>
      <c r="C821" s="495" t="s">
        <v>267</v>
      </c>
      <c r="D821" s="496" t="s">
        <v>19</v>
      </c>
      <c r="E821" s="626">
        <v>20364368</v>
      </c>
      <c r="F821" s="627" t="s">
        <v>926</v>
      </c>
      <c r="G821" s="624" t="s">
        <v>53</v>
      </c>
      <c r="H821" s="9">
        <f>VLOOKUP($E821,'ALL-GTK-MI-MTS-MA'!$E$13:$CF$361,'ALL-GTK-MI-MTS-MA'!H$6,FALSE)</f>
        <v>0</v>
      </c>
      <c r="I821" s="9">
        <f>VLOOKUP($E821,'ALL-GTK-MI-MTS-MA'!$E$13:$CF$361,'ALL-GTK-MI-MTS-MA'!I$6,FALSE)</f>
        <v>0</v>
      </c>
      <c r="J821" s="9">
        <f>VLOOKUP($E821,'ALL-GTK-MI-MTS-MA'!$E$13:$CF$361,'ALL-GTK-MI-MTS-MA'!J$6,FALSE)</f>
        <v>0</v>
      </c>
      <c r="K821" s="9">
        <f>VLOOKUP($E821,'ALL-GTK-MI-MTS-MA'!$E$13:$CF$361,'ALL-GTK-MI-MTS-MA'!K$6,FALSE)</f>
        <v>0</v>
      </c>
      <c r="L821" s="9">
        <f>VLOOKUP($E821,'ALL-GTK-MI-MTS-MA'!$E$13:$CF$361,'ALL-GTK-MI-MTS-MA'!L$6,FALSE)</f>
        <v>0</v>
      </c>
      <c r="M821" s="9">
        <f>VLOOKUP($E821,'ALL-GTK-MI-MTS-MA'!$E$13:$CF$361,'ALL-GTK-MI-MTS-MA'!M$6,FALSE)</f>
        <v>0</v>
      </c>
      <c r="N821" s="9">
        <f>VLOOKUP($E821,'ALL-GTK-MI-MTS-MA'!$E$13:$CF$361,'ALL-GTK-MI-MTS-MA'!N$6,FALSE)</f>
        <v>3</v>
      </c>
      <c r="O821" s="9">
        <f>VLOOKUP($E821,'ALL-GTK-MI-MTS-MA'!$E$13:$CF$361,'ALL-GTK-MI-MTS-MA'!O$6,FALSE)</f>
        <v>0</v>
      </c>
      <c r="P821" s="299">
        <f t="shared" si="438"/>
        <v>3</v>
      </c>
      <c r="Q821" s="299">
        <f t="shared" si="439"/>
        <v>0</v>
      </c>
      <c r="R821" s="300">
        <f t="shared" si="440"/>
        <v>3</v>
      </c>
      <c r="S821" s="9">
        <f>VLOOKUP($E821,'ALL-GTK-MI-MTS-MA'!$E$13:$CF$361,'ALL-GTK-MI-MTS-MA'!S$6,FALSE)</f>
        <v>23</v>
      </c>
      <c r="T821" s="9">
        <f>VLOOKUP($E821,'ALL-GTK-MI-MTS-MA'!$E$13:$CF$361,'ALL-GTK-MI-MTS-MA'!T$6,FALSE)</f>
        <v>0</v>
      </c>
      <c r="U821" s="9">
        <f>VLOOKUP($E821,'ALL-GTK-MI-MTS-MA'!$E$13:$CF$361,'ALL-GTK-MI-MTS-MA'!U$6,FALSE)</f>
        <v>0</v>
      </c>
      <c r="V821" s="9">
        <f>VLOOKUP($E821,'ALL-GTK-MI-MTS-MA'!$E$13:$CF$361,'ALL-GTK-MI-MTS-MA'!V$6,FALSE)</f>
        <v>0</v>
      </c>
      <c r="W821" s="9">
        <f>VLOOKUP($E821,'ALL-GTK-MI-MTS-MA'!$E$13:$CF$361,'ALL-GTK-MI-MTS-MA'!W$6,FALSE)</f>
        <v>0</v>
      </c>
      <c r="X821" s="9">
        <f>VLOOKUP($E821,'ALL-GTK-MI-MTS-MA'!$E$13:$CF$361,'ALL-GTK-MI-MTS-MA'!X$6,FALSE)</f>
        <v>0</v>
      </c>
      <c r="Y821" s="299">
        <f t="shared" si="441"/>
        <v>23</v>
      </c>
      <c r="Z821" s="299">
        <f t="shared" si="442"/>
        <v>0</v>
      </c>
      <c r="AA821" s="10">
        <f t="shared" si="443"/>
        <v>23</v>
      </c>
      <c r="AB821" s="44">
        <f t="shared" si="444"/>
        <v>26</v>
      </c>
      <c r="AC821" s="44">
        <f t="shared" si="445"/>
        <v>0</v>
      </c>
      <c r="AD821" s="11">
        <f t="shared" si="446"/>
        <v>26</v>
      </c>
      <c r="AE821" s="9">
        <f>VLOOKUP($E821,'ALL-GTK-MI-MTS-MA'!$E$13:$CF$361,'ALL-GTK-MI-MTS-MA'!AE$6,FALSE)</f>
        <v>8</v>
      </c>
      <c r="AF821" s="9">
        <f>VLOOKUP($E821,'ALL-GTK-MI-MTS-MA'!$E$13:$CF$361,'ALL-GTK-MI-MTS-MA'!AF$6,FALSE)</f>
        <v>0</v>
      </c>
      <c r="AG821" s="10">
        <f t="shared" si="447"/>
        <v>8</v>
      </c>
      <c r="AH821" s="9">
        <f>VLOOKUP($E821,'ALL-GTK-MI-MTS-MA'!$E$13:$CF$361,'ALL-GTK-MI-MTS-MA'!AH$6,FALSE)</f>
        <v>18</v>
      </c>
      <c r="AI821" s="9">
        <f>VLOOKUP($E821,'ALL-GTK-MI-MTS-MA'!$E$13:$CF$361,'ALL-GTK-MI-MTS-MA'!AI$6,FALSE)</f>
        <v>0</v>
      </c>
      <c r="AJ821" s="10">
        <f t="shared" si="448"/>
        <v>18</v>
      </c>
      <c r="AK821" s="44">
        <f t="shared" si="449"/>
        <v>26</v>
      </c>
      <c r="AL821" s="44">
        <f t="shared" si="450"/>
        <v>0</v>
      </c>
      <c r="AM821" s="11">
        <f t="shared" si="451"/>
        <v>26</v>
      </c>
      <c r="AN821" s="299">
        <v>0</v>
      </c>
      <c r="AO821" s="299">
        <v>0</v>
      </c>
      <c r="AP821" s="9">
        <f>VLOOKUP($E821,'ALL-GTK-MI-MTS-MA'!$E$13:$CF$361,'ALL-GTK-MI-MTS-MA'!AP$6,FALSE)</f>
        <v>0</v>
      </c>
      <c r="AQ821" s="9">
        <f>VLOOKUP($E821,'ALL-GTK-MI-MTS-MA'!$E$13:$CF$361,'ALL-GTK-MI-MTS-MA'!AQ$6,FALSE)</f>
        <v>0</v>
      </c>
      <c r="AR821" s="9">
        <f>VLOOKUP($E821,'ALL-GTK-MI-MTS-MA'!$E$13:$CF$361,'ALL-GTK-MI-MTS-MA'!AR$6,FALSE)</f>
        <v>0</v>
      </c>
      <c r="AS821" s="9">
        <f>VLOOKUP($E821,'ALL-GTK-MI-MTS-MA'!$E$13:$CF$361,'ALL-GTK-MI-MTS-MA'!AS$6,FALSE)</f>
        <v>0</v>
      </c>
      <c r="AT821" s="9">
        <f>VLOOKUP($E821,'ALL-GTK-MI-MTS-MA'!$E$13:$CF$361,'ALL-GTK-MI-MTS-MA'!AT$6,FALSE)</f>
        <v>5</v>
      </c>
      <c r="AU821" s="9">
        <f>VLOOKUP($E821,'ALL-GTK-MI-MTS-MA'!$E$13:$CF$361,'ALL-GTK-MI-MTS-MA'!AU$6,FALSE)</f>
        <v>0</v>
      </c>
      <c r="AV821" s="590">
        <f>VLOOKUP($E821,'ALL-GTK-MI-MTS-MA'!$E$13:$CF$361,'ALL-GTK-MI-MTS-MA'!AV$6,FALSE)</f>
        <v>0</v>
      </c>
      <c r="AW821" s="590">
        <f>VLOOKUP($E821,'ALL-GTK-MI-MTS-MA'!$E$13:$CF$361,'ALL-GTK-MI-MTS-MA'!AW$6,FALSE)</f>
        <v>0</v>
      </c>
      <c r="AX821" s="9">
        <f>VLOOKUP($E821,'ALL-GTK-MI-MTS-MA'!$E$13:$CF$361,'ALL-GTK-MI-MTS-MA'!AX$6,FALSE)</f>
        <v>16</v>
      </c>
      <c r="AY821" s="9">
        <f>VLOOKUP($E821,'ALL-GTK-MI-MTS-MA'!$E$13:$CF$361,'ALL-GTK-MI-MTS-MA'!AY$6,FALSE)</f>
        <v>0</v>
      </c>
      <c r="AZ821" s="9">
        <f>VLOOKUP($E821,'ALL-GTK-MI-MTS-MA'!$E$13:$CF$361,'ALL-GTK-MI-MTS-MA'!AZ$6,FALSE)</f>
        <v>5</v>
      </c>
      <c r="BA821" s="9">
        <f>VLOOKUP($E821,'ALL-GTK-MI-MTS-MA'!$E$13:$CF$361,'ALL-GTK-MI-MTS-MA'!BA$6,FALSE)</f>
        <v>0</v>
      </c>
      <c r="BB821" s="9">
        <f>VLOOKUP($E821,'ALL-GTK-MI-MTS-MA'!$E$13:$CF$361,'ALL-GTK-MI-MTS-MA'!BB$6,FALSE)</f>
        <v>0</v>
      </c>
      <c r="BC821" s="9">
        <f>VLOOKUP($E821,'ALL-GTK-MI-MTS-MA'!$E$13:$CF$361,'ALL-GTK-MI-MTS-MA'!BC$6,FALSE)</f>
        <v>0</v>
      </c>
      <c r="BD821" s="310">
        <f t="shared" si="452"/>
        <v>5</v>
      </c>
      <c r="BE821" s="310">
        <f t="shared" si="453"/>
        <v>0</v>
      </c>
      <c r="BF821" s="10">
        <f t="shared" si="454"/>
        <v>5</v>
      </c>
      <c r="BG821" s="311">
        <f t="shared" si="455"/>
        <v>21</v>
      </c>
      <c r="BH821" s="311">
        <f t="shared" si="456"/>
        <v>0</v>
      </c>
      <c r="BI821" s="10">
        <f t="shared" si="457"/>
        <v>21</v>
      </c>
      <c r="BJ821" s="44">
        <f t="shared" si="458"/>
        <v>26</v>
      </c>
      <c r="BK821" s="44">
        <f t="shared" si="459"/>
        <v>0</v>
      </c>
      <c r="BL821" s="11">
        <f t="shared" si="460"/>
        <v>26</v>
      </c>
      <c r="BM821" s="9">
        <f>VLOOKUP($E821,'ALL-GTK-MI-MTS-MA'!$E$13:$CF$361,'ALL-GTK-MI-MTS-MA'!BM$6,FALSE)</f>
        <v>0</v>
      </c>
      <c r="BN821" s="9">
        <f>VLOOKUP($E821,'ALL-GTK-MI-MTS-MA'!$E$13:$CF$361,'ALL-GTK-MI-MTS-MA'!BN$6,FALSE)</f>
        <v>0</v>
      </c>
      <c r="BO821" s="9">
        <f>VLOOKUP($E821,'ALL-GTK-MI-MTS-MA'!$E$13:$CF$361,'ALL-GTK-MI-MTS-MA'!BO$6,FALSE)</f>
        <v>4</v>
      </c>
      <c r="BP821" s="9">
        <f>VLOOKUP($E821,'ALL-GTK-MI-MTS-MA'!$E$13:$CF$361,'ALL-GTK-MI-MTS-MA'!BP$6,FALSE)</f>
        <v>0</v>
      </c>
      <c r="BQ821" s="9">
        <f>VLOOKUP($E821,'ALL-GTK-MI-MTS-MA'!$E$13:$CF$361,'ALL-GTK-MI-MTS-MA'!BQ$6,FALSE)</f>
        <v>0</v>
      </c>
      <c r="BR821" s="9">
        <f>VLOOKUP($E821,'ALL-GTK-MI-MTS-MA'!$E$13:$CF$361,'ALL-GTK-MI-MTS-MA'!BR$6,FALSE)</f>
        <v>0</v>
      </c>
      <c r="BS821" s="9">
        <f>VLOOKUP($E821,'ALL-GTK-MI-MTS-MA'!$E$13:$CF$361,'ALL-GTK-MI-MTS-MA'!BS$6,FALSE)</f>
        <v>0</v>
      </c>
      <c r="BT821" s="9">
        <f>VLOOKUP($E821,'ALL-GTK-MI-MTS-MA'!$E$13:$CF$361,'ALL-GTK-MI-MTS-MA'!BT$6,FALSE)</f>
        <v>0</v>
      </c>
      <c r="BU821" s="299">
        <f t="shared" si="461"/>
        <v>4</v>
      </c>
      <c r="BV821" s="299">
        <f t="shared" si="462"/>
        <v>0</v>
      </c>
      <c r="BW821" s="44">
        <f t="shared" si="463"/>
        <v>4</v>
      </c>
      <c r="BX821" s="44">
        <f t="shared" si="464"/>
        <v>0</v>
      </c>
      <c r="BY821" s="11">
        <f t="shared" si="465"/>
        <v>4</v>
      </c>
      <c r="BZ821" s="14">
        <f t="shared" si="466"/>
        <v>26</v>
      </c>
      <c r="CA821" s="14">
        <f t="shared" si="467"/>
        <v>0</v>
      </c>
      <c r="CB821" s="13">
        <f t="shared" si="468"/>
        <v>4</v>
      </c>
      <c r="CC821" s="13">
        <f t="shared" si="469"/>
        <v>0</v>
      </c>
      <c r="CD821" s="312">
        <f t="shared" si="470"/>
        <v>30</v>
      </c>
      <c r="CE821" s="312">
        <f t="shared" si="471"/>
        <v>0</v>
      </c>
      <c r="CF821" s="313">
        <f t="shared" si="472"/>
        <v>30</v>
      </c>
      <c r="CG821" s="302" t="str">
        <f t="shared" si="473"/>
        <v>OK</v>
      </c>
    </row>
    <row r="822" spans="1:85" ht="14.25" x14ac:dyDescent="0.25">
      <c r="A822" s="6">
        <v>810</v>
      </c>
      <c r="B822" s="495">
        <v>8</v>
      </c>
      <c r="C822" s="495" t="s">
        <v>267</v>
      </c>
      <c r="D822" s="496" t="s">
        <v>19</v>
      </c>
      <c r="E822" s="626">
        <v>20364369</v>
      </c>
      <c r="F822" s="627" t="s">
        <v>927</v>
      </c>
      <c r="G822" s="624" t="s">
        <v>53</v>
      </c>
      <c r="H822" s="9">
        <f>VLOOKUP($E822,'ALL-GTK-MI-MTS-MA'!$E$13:$CF$361,'ALL-GTK-MI-MTS-MA'!H$6,FALSE)</f>
        <v>0</v>
      </c>
      <c r="I822" s="9">
        <f>VLOOKUP($E822,'ALL-GTK-MI-MTS-MA'!$E$13:$CF$361,'ALL-GTK-MI-MTS-MA'!I$6,FALSE)</f>
        <v>0</v>
      </c>
      <c r="J822" s="9">
        <f>VLOOKUP($E822,'ALL-GTK-MI-MTS-MA'!$E$13:$CF$361,'ALL-GTK-MI-MTS-MA'!J$6,FALSE)</f>
        <v>0</v>
      </c>
      <c r="K822" s="9">
        <f>VLOOKUP($E822,'ALL-GTK-MI-MTS-MA'!$E$13:$CF$361,'ALL-GTK-MI-MTS-MA'!K$6,FALSE)</f>
        <v>0</v>
      </c>
      <c r="L822" s="9">
        <f>VLOOKUP($E822,'ALL-GTK-MI-MTS-MA'!$E$13:$CF$361,'ALL-GTK-MI-MTS-MA'!L$6,FALSE)</f>
        <v>0</v>
      </c>
      <c r="M822" s="9">
        <f>VLOOKUP($E822,'ALL-GTK-MI-MTS-MA'!$E$13:$CF$361,'ALL-GTK-MI-MTS-MA'!M$6,FALSE)</f>
        <v>0</v>
      </c>
      <c r="N822" s="9">
        <f>VLOOKUP($E822,'ALL-GTK-MI-MTS-MA'!$E$13:$CF$361,'ALL-GTK-MI-MTS-MA'!N$6,FALSE)</f>
        <v>0</v>
      </c>
      <c r="O822" s="9">
        <f>VLOOKUP($E822,'ALL-GTK-MI-MTS-MA'!$E$13:$CF$361,'ALL-GTK-MI-MTS-MA'!O$6,FALSE)</f>
        <v>2</v>
      </c>
      <c r="P822" s="299">
        <f t="shared" si="438"/>
        <v>0</v>
      </c>
      <c r="Q822" s="299">
        <f t="shared" si="439"/>
        <v>2</v>
      </c>
      <c r="R822" s="300">
        <f t="shared" si="440"/>
        <v>2</v>
      </c>
      <c r="S822" s="9">
        <f>VLOOKUP($E822,'ALL-GTK-MI-MTS-MA'!$E$13:$CF$361,'ALL-GTK-MI-MTS-MA'!S$6,FALSE)</f>
        <v>8</v>
      </c>
      <c r="T822" s="9">
        <f>VLOOKUP($E822,'ALL-GTK-MI-MTS-MA'!$E$13:$CF$361,'ALL-GTK-MI-MTS-MA'!T$6,FALSE)</f>
        <v>1</v>
      </c>
      <c r="U822" s="9">
        <f>VLOOKUP($E822,'ALL-GTK-MI-MTS-MA'!$E$13:$CF$361,'ALL-GTK-MI-MTS-MA'!U$6,FALSE)</f>
        <v>0</v>
      </c>
      <c r="V822" s="9">
        <f>VLOOKUP($E822,'ALL-GTK-MI-MTS-MA'!$E$13:$CF$361,'ALL-GTK-MI-MTS-MA'!V$6,FALSE)</f>
        <v>0</v>
      </c>
      <c r="W822" s="9">
        <f>VLOOKUP($E822,'ALL-GTK-MI-MTS-MA'!$E$13:$CF$361,'ALL-GTK-MI-MTS-MA'!W$6,FALSE)</f>
        <v>0</v>
      </c>
      <c r="X822" s="9">
        <f>VLOOKUP($E822,'ALL-GTK-MI-MTS-MA'!$E$13:$CF$361,'ALL-GTK-MI-MTS-MA'!X$6,FALSE)</f>
        <v>0</v>
      </c>
      <c r="Y822" s="299">
        <f t="shared" si="441"/>
        <v>8</v>
      </c>
      <c r="Z822" s="299">
        <f t="shared" si="442"/>
        <v>1</v>
      </c>
      <c r="AA822" s="10">
        <f t="shared" si="443"/>
        <v>9</v>
      </c>
      <c r="AB822" s="44">
        <f t="shared" si="444"/>
        <v>8</v>
      </c>
      <c r="AC822" s="44">
        <f t="shared" si="445"/>
        <v>3</v>
      </c>
      <c r="AD822" s="11">
        <f t="shared" si="446"/>
        <v>11</v>
      </c>
      <c r="AE822" s="9">
        <f>VLOOKUP($E822,'ALL-GTK-MI-MTS-MA'!$E$13:$CF$361,'ALL-GTK-MI-MTS-MA'!AE$6,FALSE)</f>
        <v>4</v>
      </c>
      <c r="AF822" s="9">
        <f>VLOOKUP($E822,'ALL-GTK-MI-MTS-MA'!$E$13:$CF$361,'ALL-GTK-MI-MTS-MA'!AF$6,FALSE)</f>
        <v>0</v>
      </c>
      <c r="AG822" s="10">
        <f t="shared" si="447"/>
        <v>4</v>
      </c>
      <c r="AH822" s="9">
        <f>VLOOKUP($E822,'ALL-GTK-MI-MTS-MA'!$E$13:$CF$361,'ALL-GTK-MI-MTS-MA'!AH$6,FALSE)</f>
        <v>4</v>
      </c>
      <c r="AI822" s="9">
        <f>VLOOKUP($E822,'ALL-GTK-MI-MTS-MA'!$E$13:$CF$361,'ALL-GTK-MI-MTS-MA'!AI$6,FALSE)</f>
        <v>3</v>
      </c>
      <c r="AJ822" s="10">
        <f t="shared" si="448"/>
        <v>7</v>
      </c>
      <c r="AK822" s="44">
        <f t="shared" si="449"/>
        <v>8</v>
      </c>
      <c r="AL822" s="44">
        <f t="shared" si="450"/>
        <v>3</v>
      </c>
      <c r="AM822" s="11">
        <f t="shared" si="451"/>
        <v>11</v>
      </c>
      <c r="AN822" s="299">
        <v>0</v>
      </c>
      <c r="AO822" s="299">
        <v>0</v>
      </c>
      <c r="AP822" s="9">
        <f>VLOOKUP($E822,'ALL-GTK-MI-MTS-MA'!$E$13:$CF$361,'ALL-GTK-MI-MTS-MA'!AP$6,FALSE)</f>
        <v>0</v>
      </c>
      <c r="AQ822" s="9">
        <f>VLOOKUP($E822,'ALL-GTK-MI-MTS-MA'!$E$13:$CF$361,'ALL-GTK-MI-MTS-MA'!AQ$6,FALSE)</f>
        <v>0</v>
      </c>
      <c r="AR822" s="9">
        <f>VLOOKUP($E822,'ALL-GTK-MI-MTS-MA'!$E$13:$CF$361,'ALL-GTK-MI-MTS-MA'!AR$6,FALSE)</f>
        <v>0</v>
      </c>
      <c r="AS822" s="9">
        <f>VLOOKUP($E822,'ALL-GTK-MI-MTS-MA'!$E$13:$CF$361,'ALL-GTK-MI-MTS-MA'!AS$6,FALSE)</f>
        <v>0</v>
      </c>
      <c r="AT822" s="9">
        <f>VLOOKUP($E822,'ALL-GTK-MI-MTS-MA'!$E$13:$CF$361,'ALL-GTK-MI-MTS-MA'!AT$6,FALSE)</f>
        <v>2</v>
      </c>
      <c r="AU822" s="9">
        <f>VLOOKUP($E822,'ALL-GTK-MI-MTS-MA'!$E$13:$CF$361,'ALL-GTK-MI-MTS-MA'!AU$6,FALSE)</f>
        <v>0</v>
      </c>
      <c r="AV822" s="590">
        <f>VLOOKUP($E822,'ALL-GTK-MI-MTS-MA'!$E$13:$CF$361,'ALL-GTK-MI-MTS-MA'!AV$6,FALSE)</f>
        <v>0</v>
      </c>
      <c r="AW822" s="590">
        <f>VLOOKUP($E822,'ALL-GTK-MI-MTS-MA'!$E$13:$CF$361,'ALL-GTK-MI-MTS-MA'!AW$6,FALSE)</f>
        <v>0</v>
      </c>
      <c r="AX822" s="9">
        <f>VLOOKUP($E822,'ALL-GTK-MI-MTS-MA'!$E$13:$CF$361,'ALL-GTK-MI-MTS-MA'!AX$6,FALSE)</f>
        <v>6</v>
      </c>
      <c r="AY822" s="9">
        <f>VLOOKUP($E822,'ALL-GTK-MI-MTS-MA'!$E$13:$CF$361,'ALL-GTK-MI-MTS-MA'!AY$6,FALSE)</f>
        <v>2</v>
      </c>
      <c r="AZ822" s="9">
        <f>VLOOKUP($E822,'ALL-GTK-MI-MTS-MA'!$E$13:$CF$361,'ALL-GTK-MI-MTS-MA'!AZ$6,FALSE)</f>
        <v>0</v>
      </c>
      <c r="BA822" s="9">
        <f>VLOOKUP($E822,'ALL-GTK-MI-MTS-MA'!$E$13:$CF$361,'ALL-GTK-MI-MTS-MA'!BA$6,FALSE)</f>
        <v>1</v>
      </c>
      <c r="BB822" s="9">
        <f>VLOOKUP($E822,'ALL-GTK-MI-MTS-MA'!$E$13:$CF$361,'ALL-GTK-MI-MTS-MA'!BB$6,FALSE)</f>
        <v>0</v>
      </c>
      <c r="BC822" s="9">
        <f>VLOOKUP($E822,'ALL-GTK-MI-MTS-MA'!$E$13:$CF$361,'ALL-GTK-MI-MTS-MA'!BC$6,FALSE)</f>
        <v>0</v>
      </c>
      <c r="BD822" s="310">
        <f t="shared" si="452"/>
        <v>2</v>
      </c>
      <c r="BE822" s="310">
        <f t="shared" si="453"/>
        <v>0</v>
      </c>
      <c r="BF822" s="10">
        <f t="shared" si="454"/>
        <v>2</v>
      </c>
      <c r="BG822" s="311">
        <f t="shared" si="455"/>
        <v>6</v>
      </c>
      <c r="BH822" s="311">
        <f t="shared" si="456"/>
        <v>3</v>
      </c>
      <c r="BI822" s="10">
        <f t="shared" si="457"/>
        <v>9</v>
      </c>
      <c r="BJ822" s="44">
        <f t="shared" si="458"/>
        <v>8</v>
      </c>
      <c r="BK822" s="44">
        <f t="shared" si="459"/>
        <v>3</v>
      </c>
      <c r="BL822" s="11">
        <f t="shared" si="460"/>
        <v>11</v>
      </c>
      <c r="BM822" s="9">
        <f>VLOOKUP($E822,'ALL-GTK-MI-MTS-MA'!$E$13:$CF$361,'ALL-GTK-MI-MTS-MA'!BM$6,FALSE)</f>
        <v>0</v>
      </c>
      <c r="BN822" s="9">
        <f>VLOOKUP($E822,'ALL-GTK-MI-MTS-MA'!$E$13:$CF$361,'ALL-GTK-MI-MTS-MA'!BN$6,FALSE)</f>
        <v>0</v>
      </c>
      <c r="BO822" s="9">
        <f>VLOOKUP($E822,'ALL-GTK-MI-MTS-MA'!$E$13:$CF$361,'ALL-GTK-MI-MTS-MA'!BO$6,FALSE)</f>
        <v>3</v>
      </c>
      <c r="BP822" s="9">
        <f>VLOOKUP($E822,'ALL-GTK-MI-MTS-MA'!$E$13:$CF$361,'ALL-GTK-MI-MTS-MA'!BP$6,FALSE)</f>
        <v>0</v>
      </c>
      <c r="BQ822" s="9">
        <f>VLOOKUP($E822,'ALL-GTK-MI-MTS-MA'!$E$13:$CF$361,'ALL-GTK-MI-MTS-MA'!BQ$6,FALSE)</f>
        <v>0</v>
      </c>
      <c r="BR822" s="9">
        <f>VLOOKUP($E822,'ALL-GTK-MI-MTS-MA'!$E$13:$CF$361,'ALL-GTK-MI-MTS-MA'!BR$6,FALSE)</f>
        <v>0</v>
      </c>
      <c r="BS822" s="9">
        <f>VLOOKUP($E822,'ALL-GTK-MI-MTS-MA'!$E$13:$CF$361,'ALL-GTK-MI-MTS-MA'!BS$6,FALSE)</f>
        <v>0</v>
      </c>
      <c r="BT822" s="9">
        <f>VLOOKUP($E822,'ALL-GTK-MI-MTS-MA'!$E$13:$CF$361,'ALL-GTK-MI-MTS-MA'!BT$6,FALSE)</f>
        <v>0</v>
      </c>
      <c r="BU822" s="299">
        <f t="shared" si="461"/>
        <v>3</v>
      </c>
      <c r="BV822" s="299">
        <f t="shared" si="462"/>
        <v>0</v>
      </c>
      <c r="BW822" s="44">
        <f t="shared" si="463"/>
        <v>3</v>
      </c>
      <c r="BX822" s="44">
        <f t="shared" si="464"/>
        <v>0</v>
      </c>
      <c r="BY822" s="11">
        <f t="shared" si="465"/>
        <v>3</v>
      </c>
      <c r="BZ822" s="14">
        <f t="shared" si="466"/>
        <v>8</v>
      </c>
      <c r="CA822" s="14">
        <f t="shared" si="467"/>
        <v>3</v>
      </c>
      <c r="CB822" s="13">
        <f t="shared" si="468"/>
        <v>3</v>
      </c>
      <c r="CC822" s="13">
        <f t="shared" si="469"/>
        <v>0</v>
      </c>
      <c r="CD822" s="312">
        <f t="shared" si="470"/>
        <v>11</v>
      </c>
      <c r="CE822" s="312">
        <f t="shared" si="471"/>
        <v>3</v>
      </c>
      <c r="CF822" s="313">
        <f t="shared" si="472"/>
        <v>14</v>
      </c>
      <c r="CG822" s="302" t="str">
        <f t="shared" si="473"/>
        <v>OK</v>
      </c>
    </row>
    <row r="823" spans="1:85" ht="14.25" x14ac:dyDescent="0.25">
      <c r="A823" s="6">
        <v>811</v>
      </c>
      <c r="B823" s="495">
        <v>9</v>
      </c>
      <c r="C823" s="495" t="s">
        <v>267</v>
      </c>
      <c r="D823" s="496" t="s">
        <v>19</v>
      </c>
      <c r="E823" s="626">
        <v>20364370</v>
      </c>
      <c r="F823" s="627" t="s">
        <v>928</v>
      </c>
      <c r="G823" s="624" t="s">
        <v>53</v>
      </c>
      <c r="H823" s="9">
        <f>VLOOKUP($E823,'ALL-GTK-MI-MTS-MA'!$E$13:$CF$361,'ALL-GTK-MI-MTS-MA'!H$6,FALSE)</f>
        <v>0</v>
      </c>
      <c r="I823" s="9">
        <f>VLOOKUP($E823,'ALL-GTK-MI-MTS-MA'!$E$13:$CF$361,'ALL-GTK-MI-MTS-MA'!I$6,FALSE)</f>
        <v>0</v>
      </c>
      <c r="J823" s="9">
        <f>VLOOKUP($E823,'ALL-GTK-MI-MTS-MA'!$E$13:$CF$361,'ALL-GTK-MI-MTS-MA'!J$6,FALSE)</f>
        <v>0</v>
      </c>
      <c r="K823" s="9">
        <f>VLOOKUP($E823,'ALL-GTK-MI-MTS-MA'!$E$13:$CF$361,'ALL-GTK-MI-MTS-MA'!K$6,FALSE)</f>
        <v>0</v>
      </c>
      <c r="L823" s="9">
        <f>VLOOKUP($E823,'ALL-GTK-MI-MTS-MA'!$E$13:$CF$361,'ALL-GTK-MI-MTS-MA'!L$6,FALSE)</f>
        <v>0</v>
      </c>
      <c r="M823" s="9">
        <f>VLOOKUP($E823,'ALL-GTK-MI-MTS-MA'!$E$13:$CF$361,'ALL-GTK-MI-MTS-MA'!M$6,FALSE)</f>
        <v>0</v>
      </c>
      <c r="N823" s="9">
        <f>VLOOKUP($E823,'ALL-GTK-MI-MTS-MA'!$E$13:$CF$361,'ALL-GTK-MI-MTS-MA'!N$6,FALSE)</f>
        <v>0</v>
      </c>
      <c r="O823" s="9">
        <f>VLOOKUP($E823,'ALL-GTK-MI-MTS-MA'!$E$13:$CF$361,'ALL-GTK-MI-MTS-MA'!O$6,FALSE)</f>
        <v>2</v>
      </c>
      <c r="P823" s="299">
        <f t="shared" si="438"/>
        <v>0</v>
      </c>
      <c r="Q823" s="299">
        <f t="shared" si="439"/>
        <v>2</v>
      </c>
      <c r="R823" s="300">
        <f t="shared" si="440"/>
        <v>2</v>
      </c>
      <c r="S823" s="9">
        <f>VLOOKUP($E823,'ALL-GTK-MI-MTS-MA'!$E$13:$CF$361,'ALL-GTK-MI-MTS-MA'!S$6,FALSE)</f>
        <v>14</v>
      </c>
      <c r="T823" s="9">
        <f>VLOOKUP($E823,'ALL-GTK-MI-MTS-MA'!$E$13:$CF$361,'ALL-GTK-MI-MTS-MA'!T$6,FALSE)</f>
        <v>9</v>
      </c>
      <c r="U823" s="9">
        <f>VLOOKUP($E823,'ALL-GTK-MI-MTS-MA'!$E$13:$CF$361,'ALL-GTK-MI-MTS-MA'!U$6,FALSE)</f>
        <v>0</v>
      </c>
      <c r="V823" s="9">
        <f>VLOOKUP($E823,'ALL-GTK-MI-MTS-MA'!$E$13:$CF$361,'ALL-GTK-MI-MTS-MA'!V$6,FALSE)</f>
        <v>0</v>
      </c>
      <c r="W823" s="9">
        <f>VLOOKUP($E823,'ALL-GTK-MI-MTS-MA'!$E$13:$CF$361,'ALL-GTK-MI-MTS-MA'!W$6,FALSE)</f>
        <v>0</v>
      </c>
      <c r="X823" s="9">
        <f>VLOOKUP($E823,'ALL-GTK-MI-MTS-MA'!$E$13:$CF$361,'ALL-GTK-MI-MTS-MA'!X$6,FALSE)</f>
        <v>0</v>
      </c>
      <c r="Y823" s="299">
        <f t="shared" si="441"/>
        <v>14</v>
      </c>
      <c r="Z823" s="299">
        <f t="shared" si="442"/>
        <v>9</v>
      </c>
      <c r="AA823" s="10">
        <f t="shared" si="443"/>
        <v>23</v>
      </c>
      <c r="AB823" s="44">
        <f t="shared" si="444"/>
        <v>14</v>
      </c>
      <c r="AC823" s="44">
        <f t="shared" si="445"/>
        <v>11</v>
      </c>
      <c r="AD823" s="11">
        <f t="shared" si="446"/>
        <v>25</v>
      </c>
      <c r="AE823" s="9">
        <f>VLOOKUP($E823,'ALL-GTK-MI-MTS-MA'!$E$13:$CF$361,'ALL-GTK-MI-MTS-MA'!AE$6,FALSE)</f>
        <v>9</v>
      </c>
      <c r="AF823" s="9">
        <f>VLOOKUP($E823,'ALL-GTK-MI-MTS-MA'!$E$13:$CF$361,'ALL-GTK-MI-MTS-MA'!AF$6,FALSE)</f>
        <v>4</v>
      </c>
      <c r="AG823" s="10">
        <f t="shared" si="447"/>
        <v>13</v>
      </c>
      <c r="AH823" s="9">
        <f>VLOOKUP($E823,'ALL-GTK-MI-MTS-MA'!$E$13:$CF$361,'ALL-GTK-MI-MTS-MA'!AH$6,FALSE)</f>
        <v>5</v>
      </c>
      <c r="AI823" s="9">
        <f>VLOOKUP($E823,'ALL-GTK-MI-MTS-MA'!$E$13:$CF$361,'ALL-GTK-MI-MTS-MA'!AI$6,FALSE)</f>
        <v>7</v>
      </c>
      <c r="AJ823" s="10">
        <f t="shared" si="448"/>
        <v>12</v>
      </c>
      <c r="AK823" s="44">
        <f t="shared" si="449"/>
        <v>14</v>
      </c>
      <c r="AL823" s="44">
        <f t="shared" si="450"/>
        <v>11</v>
      </c>
      <c r="AM823" s="11">
        <f t="shared" si="451"/>
        <v>25</v>
      </c>
      <c r="AN823" s="299">
        <v>0</v>
      </c>
      <c r="AO823" s="299">
        <v>0</v>
      </c>
      <c r="AP823" s="9">
        <f>VLOOKUP($E823,'ALL-GTK-MI-MTS-MA'!$E$13:$CF$361,'ALL-GTK-MI-MTS-MA'!AP$6,FALSE)</f>
        <v>0</v>
      </c>
      <c r="AQ823" s="9">
        <f>VLOOKUP($E823,'ALL-GTK-MI-MTS-MA'!$E$13:$CF$361,'ALL-GTK-MI-MTS-MA'!AQ$6,FALSE)</f>
        <v>0</v>
      </c>
      <c r="AR823" s="9">
        <f>VLOOKUP($E823,'ALL-GTK-MI-MTS-MA'!$E$13:$CF$361,'ALL-GTK-MI-MTS-MA'!AR$6,FALSE)</f>
        <v>0</v>
      </c>
      <c r="AS823" s="9">
        <f>VLOOKUP($E823,'ALL-GTK-MI-MTS-MA'!$E$13:$CF$361,'ALL-GTK-MI-MTS-MA'!AS$6,FALSE)</f>
        <v>0</v>
      </c>
      <c r="AT823" s="9">
        <f>VLOOKUP($E823,'ALL-GTK-MI-MTS-MA'!$E$13:$CF$361,'ALL-GTK-MI-MTS-MA'!AT$6,FALSE)</f>
        <v>5</v>
      </c>
      <c r="AU823" s="9">
        <f>VLOOKUP($E823,'ALL-GTK-MI-MTS-MA'!$E$13:$CF$361,'ALL-GTK-MI-MTS-MA'!AU$6,FALSE)</f>
        <v>0</v>
      </c>
      <c r="AV823" s="590">
        <f>VLOOKUP($E823,'ALL-GTK-MI-MTS-MA'!$E$13:$CF$361,'ALL-GTK-MI-MTS-MA'!AV$6,FALSE)</f>
        <v>0</v>
      </c>
      <c r="AW823" s="590">
        <f>VLOOKUP($E823,'ALL-GTK-MI-MTS-MA'!$E$13:$CF$361,'ALL-GTK-MI-MTS-MA'!AW$6,FALSE)</f>
        <v>0</v>
      </c>
      <c r="AX823" s="9">
        <f>VLOOKUP($E823,'ALL-GTK-MI-MTS-MA'!$E$13:$CF$361,'ALL-GTK-MI-MTS-MA'!AX$6,FALSE)</f>
        <v>8</v>
      </c>
      <c r="AY823" s="9">
        <f>VLOOKUP($E823,'ALL-GTK-MI-MTS-MA'!$E$13:$CF$361,'ALL-GTK-MI-MTS-MA'!AY$6,FALSE)</f>
        <v>11</v>
      </c>
      <c r="AZ823" s="9">
        <f>VLOOKUP($E823,'ALL-GTK-MI-MTS-MA'!$E$13:$CF$361,'ALL-GTK-MI-MTS-MA'!AZ$6,FALSE)</f>
        <v>1</v>
      </c>
      <c r="BA823" s="9">
        <f>VLOOKUP($E823,'ALL-GTK-MI-MTS-MA'!$E$13:$CF$361,'ALL-GTK-MI-MTS-MA'!BA$6,FALSE)</f>
        <v>0</v>
      </c>
      <c r="BB823" s="9">
        <f>VLOOKUP($E823,'ALL-GTK-MI-MTS-MA'!$E$13:$CF$361,'ALL-GTK-MI-MTS-MA'!BB$6,FALSE)</f>
        <v>0</v>
      </c>
      <c r="BC823" s="9">
        <f>VLOOKUP($E823,'ALL-GTK-MI-MTS-MA'!$E$13:$CF$361,'ALL-GTK-MI-MTS-MA'!BC$6,FALSE)</f>
        <v>0</v>
      </c>
      <c r="BD823" s="310">
        <f t="shared" si="452"/>
        <v>5</v>
      </c>
      <c r="BE823" s="310">
        <f t="shared" si="453"/>
        <v>0</v>
      </c>
      <c r="BF823" s="10">
        <f t="shared" si="454"/>
        <v>5</v>
      </c>
      <c r="BG823" s="311">
        <f t="shared" si="455"/>
        <v>9</v>
      </c>
      <c r="BH823" s="311">
        <f t="shared" si="456"/>
        <v>11</v>
      </c>
      <c r="BI823" s="10">
        <f t="shared" si="457"/>
        <v>20</v>
      </c>
      <c r="BJ823" s="44">
        <f t="shared" si="458"/>
        <v>14</v>
      </c>
      <c r="BK823" s="44">
        <f t="shared" si="459"/>
        <v>11</v>
      </c>
      <c r="BL823" s="11">
        <f t="shared" si="460"/>
        <v>25</v>
      </c>
      <c r="BM823" s="9">
        <f>VLOOKUP($E823,'ALL-GTK-MI-MTS-MA'!$E$13:$CF$361,'ALL-GTK-MI-MTS-MA'!BM$6,FALSE)</f>
        <v>0</v>
      </c>
      <c r="BN823" s="9">
        <f>VLOOKUP($E823,'ALL-GTK-MI-MTS-MA'!$E$13:$CF$361,'ALL-GTK-MI-MTS-MA'!BN$6,FALSE)</f>
        <v>0</v>
      </c>
      <c r="BO823" s="9">
        <f>VLOOKUP($E823,'ALL-GTK-MI-MTS-MA'!$E$13:$CF$361,'ALL-GTK-MI-MTS-MA'!BO$6,FALSE)</f>
        <v>4</v>
      </c>
      <c r="BP823" s="9">
        <f>VLOOKUP($E823,'ALL-GTK-MI-MTS-MA'!$E$13:$CF$361,'ALL-GTK-MI-MTS-MA'!BP$6,FALSE)</f>
        <v>0</v>
      </c>
      <c r="BQ823" s="9">
        <f>VLOOKUP($E823,'ALL-GTK-MI-MTS-MA'!$E$13:$CF$361,'ALL-GTK-MI-MTS-MA'!BQ$6,FALSE)</f>
        <v>0</v>
      </c>
      <c r="BR823" s="9">
        <f>VLOOKUP($E823,'ALL-GTK-MI-MTS-MA'!$E$13:$CF$361,'ALL-GTK-MI-MTS-MA'!BR$6,FALSE)</f>
        <v>0</v>
      </c>
      <c r="BS823" s="9">
        <f>VLOOKUP($E823,'ALL-GTK-MI-MTS-MA'!$E$13:$CF$361,'ALL-GTK-MI-MTS-MA'!BS$6,FALSE)</f>
        <v>0</v>
      </c>
      <c r="BT823" s="9">
        <f>VLOOKUP($E823,'ALL-GTK-MI-MTS-MA'!$E$13:$CF$361,'ALL-GTK-MI-MTS-MA'!BT$6,FALSE)</f>
        <v>0</v>
      </c>
      <c r="BU823" s="299">
        <f t="shared" si="461"/>
        <v>4</v>
      </c>
      <c r="BV823" s="299">
        <f t="shared" si="462"/>
        <v>0</v>
      </c>
      <c r="BW823" s="44">
        <f t="shared" si="463"/>
        <v>4</v>
      </c>
      <c r="BX823" s="44">
        <f t="shared" si="464"/>
        <v>0</v>
      </c>
      <c r="BY823" s="11">
        <f t="shared" si="465"/>
        <v>4</v>
      </c>
      <c r="BZ823" s="14">
        <f t="shared" si="466"/>
        <v>14</v>
      </c>
      <c r="CA823" s="14">
        <f t="shared" si="467"/>
        <v>11</v>
      </c>
      <c r="CB823" s="13">
        <f t="shared" si="468"/>
        <v>4</v>
      </c>
      <c r="CC823" s="13">
        <f t="shared" si="469"/>
        <v>0</v>
      </c>
      <c r="CD823" s="312">
        <f t="shared" si="470"/>
        <v>18</v>
      </c>
      <c r="CE823" s="312">
        <f t="shared" si="471"/>
        <v>11</v>
      </c>
      <c r="CF823" s="313">
        <f t="shared" si="472"/>
        <v>29</v>
      </c>
      <c r="CG823" s="302" t="str">
        <f t="shared" si="473"/>
        <v>OK</v>
      </c>
    </row>
    <row r="824" spans="1:85" ht="14.25" x14ac:dyDescent="0.25">
      <c r="A824" s="6">
        <v>812</v>
      </c>
      <c r="B824" s="495">
        <v>10</v>
      </c>
      <c r="C824" s="495" t="s">
        <v>267</v>
      </c>
      <c r="D824" s="496" t="s">
        <v>19</v>
      </c>
      <c r="E824" s="626">
        <v>20364371</v>
      </c>
      <c r="F824" s="627" t="s">
        <v>929</v>
      </c>
      <c r="G824" s="624" t="s">
        <v>53</v>
      </c>
      <c r="H824" s="9">
        <f>VLOOKUP($E824,'ALL-GTK-MI-MTS-MA'!$E$13:$CF$361,'ALL-GTK-MI-MTS-MA'!H$6,FALSE)</f>
        <v>0</v>
      </c>
      <c r="I824" s="9">
        <f>VLOOKUP($E824,'ALL-GTK-MI-MTS-MA'!$E$13:$CF$361,'ALL-GTK-MI-MTS-MA'!I$6,FALSE)</f>
        <v>0</v>
      </c>
      <c r="J824" s="9">
        <f>VLOOKUP($E824,'ALL-GTK-MI-MTS-MA'!$E$13:$CF$361,'ALL-GTK-MI-MTS-MA'!J$6,FALSE)</f>
        <v>0</v>
      </c>
      <c r="K824" s="9">
        <f>VLOOKUP($E824,'ALL-GTK-MI-MTS-MA'!$E$13:$CF$361,'ALL-GTK-MI-MTS-MA'!K$6,FALSE)</f>
        <v>0</v>
      </c>
      <c r="L824" s="9">
        <f>VLOOKUP($E824,'ALL-GTK-MI-MTS-MA'!$E$13:$CF$361,'ALL-GTK-MI-MTS-MA'!L$6,FALSE)</f>
        <v>0</v>
      </c>
      <c r="M824" s="9">
        <f>VLOOKUP($E824,'ALL-GTK-MI-MTS-MA'!$E$13:$CF$361,'ALL-GTK-MI-MTS-MA'!M$6,FALSE)</f>
        <v>0</v>
      </c>
      <c r="N824" s="9">
        <f>VLOOKUP($E824,'ALL-GTK-MI-MTS-MA'!$E$13:$CF$361,'ALL-GTK-MI-MTS-MA'!N$6,FALSE)</f>
        <v>1</v>
      </c>
      <c r="O824" s="9">
        <f>VLOOKUP($E824,'ALL-GTK-MI-MTS-MA'!$E$13:$CF$361,'ALL-GTK-MI-MTS-MA'!O$6,FALSE)</f>
        <v>0</v>
      </c>
      <c r="P824" s="299">
        <f t="shared" si="438"/>
        <v>1</v>
      </c>
      <c r="Q824" s="299">
        <f t="shared" si="439"/>
        <v>0</v>
      </c>
      <c r="R824" s="300">
        <f t="shared" si="440"/>
        <v>1</v>
      </c>
      <c r="S824" s="9">
        <f>VLOOKUP($E824,'ALL-GTK-MI-MTS-MA'!$E$13:$CF$361,'ALL-GTK-MI-MTS-MA'!S$6,FALSE)</f>
        <v>11</v>
      </c>
      <c r="T824" s="9">
        <f>VLOOKUP($E824,'ALL-GTK-MI-MTS-MA'!$E$13:$CF$361,'ALL-GTK-MI-MTS-MA'!T$6,FALSE)</f>
        <v>3</v>
      </c>
      <c r="U824" s="9">
        <f>VLOOKUP($E824,'ALL-GTK-MI-MTS-MA'!$E$13:$CF$361,'ALL-GTK-MI-MTS-MA'!U$6,FALSE)</f>
        <v>0</v>
      </c>
      <c r="V824" s="9">
        <f>VLOOKUP($E824,'ALL-GTK-MI-MTS-MA'!$E$13:$CF$361,'ALL-GTK-MI-MTS-MA'!V$6,FALSE)</f>
        <v>0</v>
      </c>
      <c r="W824" s="9">
        <f>VLOOKUP($E824,'ALL-GTK-MI-MTS-MA'!$E$13:$CF$361,'ALL-GTK-MI-MTS-MA'!W$6,FALSE)</f>
        <v>0</v>
      </c>
      <c r="X824" s="9">
        <f>VLOOKUP($E824,'ALL-GTK-MI-MTS-MA'!$E$13:$CF$361,'ALL-GTK-MI-MTS-MA'!X$6,FALSE)</f>
        <v>0</v>
      </c>
      <c r="Y824" s="299">
        <f t="shared" si="441"/>
        <v>11</v>
      </c>
      <c r="Z824" s="299">
        <f t="shared" si="442"/>
        <v>3</v>
      </c>
      <c r="AA824" s="10">
        <f t="shared" si="443"/>
        <v>14</v>
      </c>
      <c r="AB824" s="44">
        <f t="shared" si="444"/>
        <v>12</v>
      </c>
      <c r="AC824" s="44">
        <f t="shared" si="445"/>
        <v>3</v>
      </c>
      <c r="AD824" s="11">
        <f t="shared" si="446"/>
        <v>15</v>
      </c>
      <c r="AE824" s="9">
        <f>VLOOKUP($E824,'ALL-GTK-MI-MTS-MA'!$E$13:$CF$361,'ALL-GTK-MI-MTS-MA'!AE$6,FALSE)</f>
        <v>5</v>
      </c>
      <c r="AF824" s="9">
        <f>VLOOKUP($E824,'ALL-GTK-MI-MTS-MA'!$E$13:$CF$361,'ALL-GTK-MI-MTS-MA'!AF$6,FALSE)</f>
        <v>1</v>
      </c>
      <c r="AG824" s="10">
        <f t="shared" si="447"/>
        <v>6</v>
      </c>
      <c r="AH824" s="9">
        <f>VLOOKUP($E824,'ALL-GTK-MI-MTS-MA'!$E$13:$CF$361,'ALL-GTK-MI-MTS-MA'!AH$6,FALSE)</f>
        <v>7</v>
      </c>
      <c r="AI824" s="9">
        <f>VLOOKUP($E824,'ALL-GTK-MI-MTS-MA'!$E$13:$CF$361,'ALL-GTK-MI-MTS-MA'!AI$6,FALSE)</f>
        <v>2</v>
      </c>
      <c r="AJ824" s="10">
        <f t="shared" si="448"/>
        <v>9</v>
      </c>
      <c r="AK824" s="44">
        <f t="shared" si="449"/>
        <v>12</v>
      </c>
      <c r="AL824" s="44">
        <f t="shared" si="450"/>
        <v>3</v>
      </c>
      <c r="AM824" s="11">
        <f t="shared" si="451"/>
        <v>15</v>
      </c>
      <c r="AN824" s="299">
        <v>0</v>
      </c>
      <c r="AO824" s="299">
        <v>0</v>
      </c>
      <c r="AP824" s="9">
        <f>VLOOKUP($E824,'ALL-GTK-MI-MTS-MA'!$E$13:$CF$361,'ALL-GTK-MI-MTS-MA'!AP$6,FALSE)</f>
        <v>0</v>
      </c>
      <c r="AQ824" s="9">
        <f>VLOOKUP($E824,'ALL-GTK-MI-MTS-MA'!$E$13:$CF$361,'ALL-GTK-MI-MTS-MA'!AQ$6,FALSE)</f>
        <v>0</v>
      </c>
      <c r="AR824" s="9">
        <f>VLOOKUP($E824,'ALL-GTK-MI-MTS-MA'!$E$13:$CF$361,'ALL-GTK-MI-MTS-MA'!AR$6,FALSE)</f>
        <v>0</v>
      </c>
      <c r="AS824" s="9">
        <f>VLOOKUP($E824,'ALL-GTK-MI-MTS-MA'!$E$13:$CF$361,'ALL-GTK-MI-MTS-MA'!AS$6,FALSE)</f>
        <v>0</v>
      </c>
      <c r="AT824" s="9">
        <f>VLOOKUP($E824,'ALL-GTK-MI-MTS-MA'!$E$13:$CF$361,'ALL-GTK-MI-MTS-MA'!AT$6,FALSE)</f>
        <v>4</v>
      </c>
      <c r="AU824" s="9">
        <f>VLOOKUP($E824,'ALL-GTK-MI-MTS-MA'!$E$13:$CF$361,'ALL-GTK-MI-MTS-MA'!AU$6,FALSE)</f>
        <v>0</v>
      </c>
      <c r="AV824" s="590">
        <f>VLOOKUP($E824,'ALL-GTK-MI-MTS-MA'!$E$13:$CF$361,'ALL-GTK-MI-MTS-MA'!AV$6,FALSE)</f>
        <v>0</v>
      </c>
      <c r="AW824" s="590">
        <f>VLOOKUP($E824,'ALL-GTK-MI-MTS-MA'!$E$13:$CF$361,'ALL-GTK-MI-MTS-MA'!AW$6,FALSE)</f>
        <v>0</v>
      </c>
      <c r="AX824" s="9">
        <f>VLOOKUP($E824,'ALL-GTK-MI-MTS-MA'!$E$13:$CF$361,'ALL-GTK-MI-MTS-MA'!AX$6,FALSE)</f>
        <v>7</v>
      </c>
      <c r="AY824" s="9">
        <f>VLOOKUP($E824,'ALL-GTK-MI-MTS-MA'!$E$13:$CF$361,'ALL-GTK-MI-MTS-MA'!AY$6,FALSE)</f>
        <v>3</v>
      </c>
      <c r="AZ824" s="9">
        <f>VLOOKUP($E824,'ALL-GTK-MI-MTS-MA'!$E$13:$CF$361,'ALL-GTK-MI-MTS-MA'!AZ$6,FALSE)</f>
        <v>1</v>
      </c>
      <c r="BA824" s="9">
        <f>VLOOKUP($E824,'ALL-GTK-MI-MTS-MA'!$E$13:$CF$361,'ALL-GTK-MI-MTS-MA'!BA$6,FALSE)</f>
        <v>0</v>
      </c>
      <c r="BB824" s="9">
        <f>VLOOKUP($E824,'ALL-GTK-MI-MTS-MA'!$E$13:$CF$361,'ALL-GTK-MI-MTS-MA'!BB$6,FALSE)</f>
        <v>0</v>
      </c>
      <c r="BC824" s="9">
        <f>VLOOKUP($E824,'ALL-GTK-MI-MTS-MA'!$E$13:$CF$361,'ALL-GTK-MI-MTS-MA'!BC$6,FALSE)</f>
        <v>0</v>
      </c>
      <c r="BD824" s="310">
        <f t="shared" si="452"/>
        <v>4</v>
      </c>
      <c r="BE824" s="310">
        <f t="shared" si="453"/>
        <v>0</v>
      </c>
      <c r="BF824" s="10">
        <f t="shared" si="454"/>
        <v>4</v>
      </c>
      <c r="BG824" s="311">
        <f t="shared" si="455"/>
        <v>8</v>
      </c>
      <c r="BH824" s="311">
        <f t="shared" si="456"/>
        <v>3</v>
      </c>
      <c r="BI824" s="10">
        <f t="shared" si="457"/>
        <v>11</v>
      </c>
      <c r="BJ824" s="44">
        <f t="shared" si="458"/>
        <v>12</v>
      </c>
      <c r="BK824" s="44">
        <f t="shared" si="459"/>
        <v>3</v>
      </c>
      <c r="BL824" s="11">
        <f t="shared" si="460"/>
        <v>15</v>
      </c>
      <c r="BM824" s="9">
        <f>VLOOKUP($E824,'ALL-GTK-MI-MTS-MA'!$E$13:$CF$361,'ALL-GTK-MI-MTS-MA'!BM$6,FALSE)</f>
        <v>0</v>
      </c>
      <c r="BN824" s="9">
        <f>VLOOKUP($E824,'ALL-GTK-MI-MTS-MA'!$E$13:$CF$361,'ALL-GTK-MI-MTS-MA'!BN$6,FALSE)</f>
        <v>0</v>
      </c>
      <c r="BO824" s="9">
        <f>VLOOKUP($E824,'ALL-GTK-MI-MTS-MA'!$E$13:$CF$361,'ALL-GTK-MI-MTS-MA'!BO$6,FALSE)</f>
        <v>0</v>
      </c>
      <c r="BP824" s="9">
        <f>VLOOKUP($E824,'ALL-GTK-MI-MTS-MA'!$E$13:$CF$361,'ALL-GTK-MI-MTS-MA'!BP$6,FALSE)</f>
        <v>1</v>
      </c>
      <c r="BQ824" s="9">
        <f>VLOOKUP($E824,'ALL-GTK-MI-MTS-MA'!$E$13:$CF$361,'ALL-GTK-MI-MTS-MA'!BQ$6,FALSE)</f>
        <v>0</v>
      </c>
      <c r="BR824" s="9">
        <f>VLOOKUP($E824,'ALL-GTK-MI-MTS-MA'!$E$13:$CF$361,'ALL-GTK-MI-MTS-MA'!BR$6,FALSE)</f>
        <v>0</v>
      </c>
      <c r="BS824" s="9">
        <f>VLOOKUP($E824,'ALL-GTK-MI-MTS-MA'!$E$13:$CF$361,'ALL-GTK-MI-MTS-MA'!BS$6,FALSE)</f>
        <v>0</v>
      </c>
      <c r="BT824" s="9">
        <f>VLOOKUP($E824,'ALL-GTK-MI-MTS-MA'!$E$13:$CF$361,'ALL-GTK-MI-MTS-MA'!BT$6,FALSE)</f>
        <v>0</v>
      </c>
      <c r="BU824" s="299">
        <f t="shared" si="461"/>
        <v>0</v>
      </c>
      <c r="BV824" s="299">
        <f t="shared" si="462"/>
        <v>1</v>
      </c>
      <c r="BW824" s="44">
        <f t="shared" si="463"/>
        <v>0</v>
      </c>
      <c r="BX824" s="44">
        <f t="shared" si="464"/>
        <v>1</v>
      </c>
      <c r="BY824" s="11">
        <f t="shared" si="465"/>
        <v>1</v>
      </c>
      <c r="BZ824" s="14">
        <f t="shared" si="466"/>
        <v>12</v>
      </c>
      <c r="CA824" s="14">
        <f t="shared" si="467"/>
        <v>3</v>
      </c>
      <c r="CB824" s="13">
        <f t="shared" si="468"/>
        <v>0</v>
      </c>
      <c r="CC824" s="13">
        <f t="shared" si="469"/>
        <v>1</v>
      </c>
      <c r="CD824" s="312">
        <f t="shared" si="470"/>
        <v>12</v>
      </c>
      <c r="CE824" s="312">
        <f t="shared" si="471"/>
        <v>4</v>
      </c>
      <c r="CF824" s="313">
        <f t="shared" si="472"/>
        <v>16</v>
      </c>
      <c r="CG824" s="302" t="str">
        <f t="shared" si="473"/>
        <v>OK</v>
      </c>
    </row>
    <row r="825" spans="1:85" ht="14.25" x14ac:dyDescent="0.25">
      <c r="A825" s="6">
        <v>813</v>
      </c>
      <c r="B825" s="495">
        <v>11</v>
      </c>
      <c r="C825" s="495" t="s">
        <v>267</v>
      </c>
      <c r="D825" s="496" t="s">
        <v>19</v>
      </c>
      <c r="E825" s="626">
        <v>20364372</v>
      </c>
      <c r="F825" s="627" t="s">
        <v>930</v>
      </c>
      <c r="G825" s="624" t="s">
        <v>53</v>
      </c>
      <c r="H825" s="9">
        <f>VLOOKUP($E825,'ALL-GTK-MI-MTS-MA'!$E$13:$CF$361,'ALL-GTK-MI-MTS-MA'!H$6,FALSE)</f>
        <v>0</v>
      </c>
      <c r="I825" s="9">
        <f>VLOOKUP($E825,'ALL-GTK-MI-MTS-MA'!$E$13:$CF$361,'ALL-GTK-MI-MTS-MA'!I$6,FALSE)</f>
        <v>0</v>
      </c>
      <c r="J825" s="9">
        <f>VLOOKUP($E825,'ALL-GTK-MI-MTS-MA'!$E$13:$CF$361,'ALL-GTK-MI-MTS-MA'!J$6,FALSE)</f>
        <v>0</v>
      </c>
      <c r="K825" s="9">
        <f>VLOOKUP($E825,'ALL-GTK-MI-MTS-MA'!$E$13:$CF$361,'ALL-GTK-MI-MTS-MA'!K$6,FALSE)</f>
        <v>0</v>
      </c>
      <c r="L825" s="9">
        <f>VLOOKUP($E825,'ALL-GTK-MI-MTS-MA'!$E$13:$CF$361,'ALL-GTK-MI-MTS-MA'!L$6,FALSE)</f>
        <v>0</v>
      </c>
      <c r="M825" s="9">
        <f>VLOOKUP($E825,'ALL-GTK-MI-MTS-MA'!$E$13:$CF$361,'ALL-GTK-MI-MTS-MA'!M$6,FALSE)</f>
        <v>0</v>
      </c>
      <c r="N825" s="9">
        <f>VLOOKUP($E825,'ALL-GTK-MI-MTS-MA'!$E$13:$CF$361,'ALL-GTK-MI-MTS-MA'!N$6,FALSE)</f>
        <v>1</v>
      </c>
      <c r="O825" s="9">
        <f>VLOOKUP($E825,'ALL-GTK-MI-MTS-MA'!$E$13:$CF$361,'ALL-GTK-MI-MTS-MA'!O$6,FALSE)</f>
        <v>0</v>
      </c>
      <c r="P825" s="299">
        <f t="shared" si="438"/>
        <v>1</v>
      </c>
      <c r="Q825" s="299">
        <f t="shared" si="439"/>
        <v>0</v>
      </c>
      <c r="R825" s="300">
        <f t="shared" si="440"/>
        <v>1</v>
      </c>
      <c r="S825" s="9">
        <f>VLOOKUP($E825,'ALL-GTK-MI-MTS-MA'!$E$13:$CF$361,'ALL-GTK-MI-MTS-MA'!S$6,FALSE)</f>
        <v>10</v>
      </c>
      <c r="T825" s="9">
        <f>VLOOKUP($E825,'ALL-GTK-MI-MTS-MA'!$E$13:$CF$361,'ALL-GTK-MI-MTS-MA'!T$6,FALSE)</f>
        <v>3</v>
      </c>
      <c r="U825" s="9">
        <f>VLOOKUP($E825,'ALL-GTK-MI-MTS-MA'!$E$13:$CF$361,'ALL-GTK-MI-MTS-MA'!U$6,FALSE)</f>
        <v>0</v>
      </c>
      <c r="V825" s="9">
        <f>VLOOKUP($E825,'ALL-GTK-MI-MTS-MA'!$E$13:$CF$361,'ALL-GTK-MI-MTS-MA'!V$6,FALSE)</f>
        <v>0</v>
      </c>
      <c r="W825" s="9">
        <f>VLOOKUP($E825,'ALL-GTK-MI-MTS-MA'!$E$13:$CF$361,'ALL-GTK-MI-MTS-MA'!W$6,FALSE)</f>
        <v>0</v>
      </c>
      <c r="X825" s="9">
        <f>VLOOKUP($E825,'ALL-GTK-MI-MTS-MA'!$E$13:$CF$361,'ALL-GTK-MI-MTS-MA'!X$6,FALSE)</f>
        <v>0</v>
      </c>
      <c r="Y825" s="299">
        <f t="shared" si="441"/>
        <v>10</v>
      </c>
      <c r="Z825" s="299">
        <f t="shared" si="442"/>
        <v>3</v>
      </c>
      <c r="AA825" s="10">
        <f t="shared" si="443"/>
        <v>13</v>
      </c>
      <c r="AB825" s="44">
        <f t="shared" si="444"/>
        <v>11</v>
      </c>
      <c r="AC825" s="44">
        <f t="shared" si="445"/>
        <v>3</v>
      </c>
      <c r="AD825" s="11">
        <f t="shared" si="446"/>
        <v>14</v>
      </c>
      <c r="AE825" s="9">
        <f>VLOOKUP($E825,'ALL-GTK-MI-MTS-MA'!$E$13:$CF$361,'ALL-GTK-MI-MTS-MA'!AE$6,FALSE)</f>
        <v>3</v>
      </c>
      <c r="AF825" s="9">
        <f>VLOOKUP($E825,'ALL-GTK-MI-MTS-MA'!$E$13:$CF$361,'ALL-GTK-MI-MTS-MA'!AF$6,FALSE)</f>
        <v>2</v>
      </c>
      <c r="AG825" s="10">
        <f t="shared" si="447"/>
        <v>5</v>
      </c>
      <c r="AH825" s="9">
        <f>VLOOKUP($E825,'ALL-GTK-MI-MTS-MA'!$E$13:$CF$361,'ALL-GTK-MI-MTS-MA'!AH$6,FALSE)</f>
        <v>8</v>
      </c>
      <c r="AI825" s="9">
        <f>VLOOKUP($E825,'ALL-GTK-MI-MTS-MA'!$E$13:$CF$361,'ALL-GTK-MI-MTS-MA'!AI$6,FALSE)</f>
        <v>1</v>
      </c>
      <c r="AJ825" s="10">
        <f t="shared" si="448"/>
        <v>9</v>
      </c>
      <c r="AK825" s="44">
        <f t="shared" si="449"/>
        <v>11</v>
      </c>
      <c r="AL825" s="44">
        <f t="shared" si="450"/>
        <v>3</v>
      </c>
      <c r="AM825" s="11">
        <f t="shared" si="451"/>
        <v>14</v>
      </c>
      <c r="AN825" s="299">
        <v>0</v>
      </c>
      <c r="AO825" s="299">
        <v>0</v>
      </c>
      <c r="AP825" s="9">
        <f>VLOOKUP($E825,'ALL-GTK-MI-MTS-MA'!$E$13:$CF$361,'ALL-GTK-MI-MTS-MA'!AP$6,FALSE)</f>
        <v>0</v>
      </c>
      <c r="AQ825" s="9">
        <f>VLOOKUP($E825,'ALL-GTK-MI-MTS-MA'!$E$13:$CF$361,'ALL-GTK-MI-MTS-MA'!AQ$6,FALSE)</f>
        <v>0</v>
      </c>
      <c r="AR825" s="9">
        <f>VLOOKUP($E825,'ALL-GTK-MI-MTS-MA'!$E$13:$CF$361,'ALL-GTK-MI-MTS-MA'!AR$6,FALSE)</f>
        <v>0</v>
      </c>
      <c r="AS825" s="9">
        <f>VLOOKUP($E825,'ALL-GTK-MI-MTS-MA'!$E$13:$CF$361,'ALL-GTK-MI-MTS-MA'!AS$6,FALSE)</f>
        <v>0</v>
      </c>
      <c r="AT825" s="9">
        <f>VLOOKUP($E825,'ALL-GTK-MI-MTS-MA'!$E$13:$CF$361,'ALL-GTK-MI-MTS-MA'!AT$6,FALSE)</f>
        <v>0</v>
      </c>
      <c r="AU825" s="9">
        <f>VLOOKUP($E825,'ALL-GTK-MI-MTS-MA'!$E$13:$CF$361,'ALL-GTK-MI-MTS-MA'!AU$6,FALSE)</f>
        <v>0</v>
      </c>
      <c r="AV825" s="590">
        <f>VLOOKUP($E825,'ALL-GTK-MI-MTS-MA'!$E$13:$CF$361,'ALL-GTK-MI-MTS-MA'!AV$6,FALSE)</f>
        <v>0</v>
      </c>
      <c r="AW825" s="590">
        <f>VLOOKUP($E825,'ALL-GTK-MI-MTS-MA'!$E$13:$CF$361,'ALL-GTK-MI-MTS-MA'!AW$6,FALSE)</f>
        <v>0</v>
      </c>
      <c r="AX825" s="9">
        <f>VLOOKUP($E825,'ALL-GTK-MI-MTS-MA'!$E$13:$CF$361,'ALL-GTK-MI-MTS-MA'!AX$6,FALSE)</f>
        <v>8</v>
      </c>
      <c r="AY825" s="9">
        <f>VLOOKUP($E825,'ALL-GTK-MI-MTS-MA'!$E$13:$CF$361,'ALL-GTK-MI-MTS-MA'!AY$6,FALSE)</f>
        <v>3</v>
      </c>
      <c r="AZ825" s="9">
        <f>VLOOKUP($E825,'ALL-GTK-MI-MTS-MA'!$E$13:$CF$361,'ALL-GTK-MI-MTS-MA'!AZ$6,FALSE)</f>
        <v>3</v>
      </c>
      <c r="BA825" s="9">
        <f>VLOOKUP($E825,'ALL-GTK-MI-MTS-MA'!$E$13:$CF$361,'ALL-GTK-MI-MTS-MA'!BA$6,FALSE)</f>
        <v>0</v>
      </c>
      <c r="BB825" s="9">
        <f>VLOOKUP($E825,'ALL-GTK-MI-MTS-MA'!$E$13:$CF$361,'ALL-GTK-MI-MTS-MA'!BB$6,FALSE)</f>
        <v>0</v>
      </c>
      <c r="BC825" s="9">
        <f>VLOOKUP($E825,'ALL-GTK-MI-MTS-MA'!$E$13:$CF$361,'ALL-GTK-MI-MTS-MA'!BC$6,FALSE)</f>
        <v>0</v>
      </c>
      <c r="BD825" s="310">
        <f t="shared" si="452"/>
        <v>0</v>
      </c>
      <c r="BE825" s="310">
        <f t="shared" si="453"/>
        <v>0</v>
      </c>
      <c r="BF825" s="10">
        <f t="shared" si="454"/>
        <v>0</v>
      </c>
      <c r="BG825" s="311">
        <f t="shared" si="455"/>
        <v>11</v>
      </c>
      <c r="BH825" s="311">
        <f t="shared" si="456"/>
        <v>3</v>
      </c>
      <c r="BI825" s="10">
        <f t="shared" si="457"/>
        <v>14</v>
      </c>
      <c r="BJ825" s="44">
        <f t="shared" si="458"/>
        <v>11</v>
      </c>
      <c r="BK825" s="44">
        <f t="shared" si="459"/>
        <v>3</v>
      </c>
      <c r="BL825" s="11">
        <f t="shared" si="460"/>
        <v>14</v>
      </c>
      <c r="BM825" s="9">
        <f>VLOOKUP($E825,'ALL-GTK-MI-MTS-MA'!$E$13:$CF$361,'ALL-GTK-MI-MTS-MA'!BM$6,FALSE)</f>
        <v>0</v>
      </c>
      <c r="BN825" s="9">
        <f>VLOOKUP($E825,'ALL-GTK-MI-MTS-MA'!$E$13:$CF$361,'ALL-GTK-MI-MTS-MA'!BN$6,FALSE)</f>
        <v>0</v>
      </c>
      <c r="BO825" s="9">
        <f>VLOOKUP($E825,'ALL-GTK-MI-MTS-MA'!$E$13:$CF$361,'ALL-GTK-MI-MTS-MA'!BO$6,FALSE)</f>
        <v>3</v>
      </c>
      <c r="BP825" s="9">
        <f>VLOOKUP($E825,'ALL-GTK-MI-MTS-MA'!$E$13:$CF$361,'ALL-GTK-MI-MTS-MA'!BP$6,FALSE)</f>
        <v>1</v>
      </c>
      <c r="BQ825" s="9">
        <f>VLOOKUP($E825,'ALL-GTK-MI-MTS-MA'!$E$13:$CF$361,'ALL-GTK-MI-MTS-MA'!BQ$6,FALSE)</f>
        <v>0</v>
      </c>
      <c r="BR825" s="9">
        <f>VLOOKUP($E825,'ALL-GTK-MI-MTS-MA'!$E$13:$CF$361,'ALL-GTK-MI-MTS-MA'!BR$6,FALSE)</f>
        <v>0</v>
      </c>
      <c r="BS825" s="9">
        <f>VLOOKUP($E825,'ALL-GTK-MI-MTS-MA'!$E$13:$CF$361,'ALL-GTK-MI-MTS-MA'!BS$6,FALSE)</f>
        <v>0</v>
      </c>
      <c r="BT825" s="9">
        <f>VLOOKUP($E825,'ALL-GTK-MI-MTS-MA'!$E$13:$CF$361,'ALL-GTK-MI-MTS-MA'!BT$6,FALSE)</f>
        <v>0</v>
      </c>
      <c r="BU825" s="299">
        <f t="shared" si="461"/>
        <v>3</v>
      </c>
      <c r="BV825" s="299">
        <f t="shared" si="462"/>
        <v>1</v>
      </c>
      <c r="BW825" s="44">
        <f t="shared" si="463"/>
        <v>3</v>
      </c>
      <c r="BX825" s="44">
        <f t="shared" si="464"/>
        <v>1</v>
      </c>
      <c r="BY825" s="11">
        <f t="shared" si="465"/>
        <v>4</v>
      </c>
      <c r="BZ825" s="14">
        <f t="shared" si="466"/>
        <v>11</v>
      </c>
      <c r="CA825" s="14">
        <f t="shared" si="467"/>
        <v>3</v>
      </c>
      <c r="CB825" s="13">
        <f t="shared" si="468"/>
        <v>3</v>
      </c>
      <c r="CC825" s="13">
        <f t="shared" si="469"/>
        <v>1</v>
      </c>
      <c r="CD825" s="312">
        <f t="shared" si="470"/>
        <v>14</v>
      </c>
      <c r="CE825" s="312">
        <f t="shared" si="471"/>
        <v>4</v>
      </c>
      <c r="CF825" s="313">
        <f t="shared" si="472"/>
        <v>18</v>
      </c>
      <c r="CG825" s="302" t="str">
        <f t="shared" si="473"/>
        <v>OK</v>
      </c>
    </row>
    <row r="826" spans="1:85" ht="14.25" x14ac:dyDescent="0.25">
      <c r="A826" s="6">
        <v>814</v>
      </c>
      <c r="B826" s="495">
        <v>12</v>
      </c>
      <c r="C826" s="495" t="s">
        <v>267</v>
      </c>
      <c r="D826" s="496" t="s">
        <v>19</v>
      </c>
      <c r="E826" s="626">
        <v>20364373</v>
      </c>
      <c r="F826" s="627" t="s">
        <v>931</v>
      </c>
      <c r="G826" s="624" t="s">
        <v>53</v>
      </c>
      <c r="H826" s="9">
        <f>VLOOKUP($E826,'ALL-GTK-MI-MTS-MA'!$E$13:$CF$361,'ALL-GTK-MI-MTS-MA'!H$6,FALSE)</f>
        <v>0</v>
      </c>
      <c r="I826" s="9">
        <f>VLOOKUP($E826,'ALL-GTK-MI-MTS-MA'!$E$13:$CF$361,'ALL-GTK-MI-MTS-MA'!I$6,FALSE)</f>
        <v>0</v>
      </c>
      <c r="J826" s="9">
        <f>VLOOKUP($E826,'ALL-GTK-MI-MTS-MA'!$E$13:$CF$361,'ALL-GTK-MI-MTS-MA'!J$6,FALSE)</f>
        <v>0</v>
      </c>
      <c r="K826" s="9">
        <f>VLOOKUP($E826,'ALL-GTK-MI-MTS-MA'!$E$13:$CF$361,'ALL-GTK-MI-MTS-MA'!K$6,FALSE)</f>
        <v>0</v>
      </c>
      <c r="L826" s="9">
        <f>VLOOKUP($E826,'ALL-GTK-MI-MTS-MA'!$E$13:$CF$361,'ALL-GTK-MI-MTS-MA'!L$6,FALSE)</f>
        <v>0</v>
      </c>
      <c r="M826" s="9">
        <f>VLOOKUP($E826,'ALL-GTK-MI-MTS-MA'!$E$13:$CF$361,'ALL-GTK-MI-MTS-MA'!M$6,FALSE)</f>
        <v>0</v>
      </c>
      <c r="N826" s="9">
        <f>VLOOKUP($E826,'ALL-GTK-MI-MTS-MA'!$E$13:$CF$361,'ALL-GTK-MI-MTS-MA'!N$6,FALSE)</f>
        <v>5</v>
      </c>
      <c r="O826" s="9">
        <f>VLOOKUP($E826,'ALL-GTK-MI-MTS-MA'!$E$13:$CF$361,'ALL-GTK-MI-MTS-MA'!O$6,FALSE)</f>
        <v>3</v>
      </c>
      <c r="P826" s="299">
        <f t="shared" si="438"/>
        <v>5</v>
      </c>
      <c r="Q826" s="299">
        <f t="shared" si="439"/>
        <v>3</v>
      </c>
      <c r="R826" s="300">
        <f t="shared" si="440"/>
        <v>8</v>
      </c>
      <c r="S826" s="9">
        <f>VLOOKUP($E826,'ALL-GTK-MI-MTS-MA'!$E$13:$CF$361,'ALL-GTK-MI-MTS-MA'!S$6,FALSE)</f>
        <v>15</v>
      </c>
      <c r="T826" s="9">
        <f>VLOOKUP($E826,'ALL-GTK-MI-MTS-MA'!$E$13:$CF$361,'ALL-GTK-MI-MTS-MA'!T$6,FALSE)</f>
        <v>4</v>
      </c>
      <c r="U826" s="9">
        <f>VLOOKUP($E826,'ALL-GTK-MI-MTS-MA'!$E$13:$CF$361,'ALL-GTK-MI-MTS-MA'!U$6,FALSE)</f>
        <v>0</v>
      </c>
      <c r="V826" s="9">
        <f>VLOOKUP($E826,'ALL-GTK-MI-MTS-MA'!$E$13:$CF$361,'ALL-GTK-MI-MTS-MA'!V$6,FALSE)</f>
        <v>0</v>
      </c>
      <c r="W826" s="9">
        <f>VLOOKUP($E826,'ALL-GTK-MI-MTS-MA'!$E$13:$CF$361,'ALL-GTK-MI-MTS-MA'!W$6,FALSE)</f>
        <v>0</v>
      </c>
      <c r="X826" s="9">
        <f>VLOOKUP($E826,'ALL-GTK-MI-MTS-MA'!$E$13:$CF$361,'ALL-GTK-MI-MTS-MA'!X$6,FALSE)</f>
        <v>0</v>
      </c>
      <c r="Y826" s="299">
        <f t="shared" si="441"/>
        <v>15</v>
      </c>
      <c r="Z826" s="299">
        <f t="shared" si="442"/>
        <v>4</v>
      </c>
      <c r="AA826" s="10">
        <f t="shared" si="443"/>
        <v>19</v>
      </c>
      <c r="AB826" s="44">
        <f t="shared" si="444"/>
        <v>20</v>
      </c>
      <c r="AC826" s="44">
        <f t="shared" si="445"/>
        <v>7</v>
      </c>
      <c r="AD826" s="11">
        <f t="shared" si="446"/>
        <v>27</v>
      </c>
      <c r="AE826" s="9">
        <f>VLOOKUP($E826,'ALL-GTK-MI-MTS-MA'!$E$13:$CF$361,'ALL-GTK-MI-MTS-MA'!AE$6,FALSE)</f>
        <v>10</v>
      </c>
      <c r="AF826" s="9">
        <f>VLOOKUP($E826,'ALL-GTK-MI-MTS-MA'!$E$13:$CF$361,'ALL-GTK-MI-MTS-MA'!AF$6,FALSE)</f>
        <v>4</v>
      </c>
      <c r="AG826" s="10">
        <f t="shared" si="447"/>
        <v>14</v>
      </c>
      <c r="AH826" s="9">
        <f>VLOOKUP($E826,'ALL-GTK-MI-MTS-MA'!$E$13:$CF$361,'ALL-GTK-MI-MTS-MA'!AH$6,FALSE)</f>
        <v>10</v>
      </c>
      <c r="AI826" s="9">
        <f>VLOOKUP($E826,'ALL-GTK-MI-MTS-MA'!$E$13:$CF$361,'ALL-GTK-MI-MTS-MA'!AI$6,FALSE)</f>
        <v>3</v>
      </c>
      <c r="AJ826" s="10">
        <f t="shared" si="448"/>
        <v>13</v>
      </c>
      <c r="AK826" s="44">
        <f t="shared" si="449"/>
        <v>20</v>
      </c>
      <c r="AL826" s="44">
        <f t="shared" si="450"/>
        <v>7</v>
      </c>
      <c r="AM826" s="11">
        <f t="shared" si="451"/>
        <v>27</v>
      </c>
      <c r="AN826" s="299">
        <v>0</v>
      </c>
      <c r="AO826" s="299">
        <v>0</v>
      </c>
      <c r="AP826" s="9">
        <f>VLOOKUP($E826,'ALL-GTK-MI-MTS-MA'!$E$13:$CF$361,'ALL-GTK-MI-MTS-MA'!AP$6,FALSE)</f>
        <v>0</v>
      </c>
      <c r="AQ826" s="9">
        <f>VLOOKUP($E826,'ALL-GTK-MI-MTS-MA'!$E$13:$CF$361,'ALL-GTK-MI-MTS-MA'!AQ$6,FALSE)</f>
        <v>0</v>
      </c>
      <c r="AR826" s="9">
        <f>VLOOKUP($E826,'ALL-GTK-MI-MTS-MA'!$E$13:$CF$361,'ALL-GTK-MI-MTS-MA'!AR$6,FALSE)</f>
        <v>0</v>
      </c>
      <c r="AS826" s="9">
        <f>VLOOKUP($E826,'ALL-GTK-MI-MTS-MA'!$E$13:$CF$361,'ALL-GTK-MI-MTS-MA'!AS$6,FALSE)</f>
        <v>0</v>
      </c>
      <c r="AT826" s="9">
        <f>VLOOKUP($E826,'ALL-GTK-MI-MTS-MA'!$E$13:$CF$361,'ALL-GTK-MI-MTS-MA'!AT$6,FALSE)</f>
        <v>5</v>
      </c>
      <c r="AU826" s="9">
        <f>VLOOKUP($E826,'ALL-GTK-MI-MTS-MA'!$E$13:$CF$361,'ALL-GTK-MI-MTS-MA'!AU$6,FALSE)</f>
        <v>1</v>
      </c>
      <c r="AV826" s="590">
        <f>VLOOKUP($E826,'ALL-GTK-MI-MTS-MA'!$E$13:$CF$361,'ALL-GTK-MI-MTS-MA'!AV$6,FALSE)</f>
        <v>0</v>
      </c>
      <c r="AW826" s="590">
        <f>VLOOKUP($E826,'ALL-GTK-MI-MTS-MA'!$E$13:$CF$361,'ALL-GTK-MI-MTS-MA'!AW$6,FALSE)</f>
        <v>0</v>
      </c>
      <c r="AX826" s="9">
        <f>VLOOKUP($E826,'ALL-GTK-MI-MTS-MA'!$E$13:$CF$361,'ALL-GTK-MI-MTS-MA'!AX$6,FALSE)</f>
        <v>14</v>
      </c>
      <c r="AY826" s="9">
        <f>VLOOKUP($E826,'ALL-GTK-MI-MTS-MA'!$E$13:$CF$361,'ALL-GTK-MI-MTS-MA'!AY$6,FALSE)</f>
        <v>6</v>
      </c>
      <c r="AZ826" s="9">
        <f>VLOOKUP($E826,'ALL-GTK-MI-MTS-MA'!$E$13:$CF$361,'ALL-GTK-MI-MTS-MA'!AZ$6,FALSE)</f>
        <v>1</v>
      </c>
      <c r="BA826" s="9">
        <f>VLOOKUP($E826,'ALL-GTK-MI-MTS-MA'!$E$13:$CF$361,'ALL-GTK-MI-MTS-MA'!BA$6,FALSE)</f>
        <v>0</v>
      </c>
      <c r="BB826" s="9">
        <f>VLOOKUP($E826,'ALL-GTK-MI-MTS-MA'!$E$13:$CF$361,'ALL-GTK-MI-MTS-MA'!BB$6,FALSE)</f>
        <v>0</v>
      </c>
      <c r="BC826" s="9">
        <f>VLOOKUP($E826,'ALL-GTK-MI-MTS-MA'!$E$13:$CF$361,'ALL-GTK-MI-MTS-MA'!BC$6,FALSE)</f>
        <v>0</v>
      </c>
      <c r="BD826" s="310">
        <f t="shared" si="452"/>
        <v>5</v>
      </c>
      <c r="BE826" s="310">
        <f t="shared" si="453"/>
        <v>1</v>
      </c>
      <c r="BF826" s="10">
        <f t="shared" si="454"/>
        <v>6</v>
      </c>
      <c r="BG826" s="311">
        <f t="shared" si="455"/>
        <v>15</v>
      </c>
      <c r="BH826" s="311">
        <f t="shared" si="456"/>
        <v>6</v>
      </c>
      <c r="BI826" s="10">
        <f t="shared" si="457"/>
        <v>21</v>
      </c>
      <c r="BJ826" s="44">
        <f t="shared" si="458"/>
        <v>20</v>
      </c>
      <c r="BK826" s="44">
        <f t="shared" si="459"/>
        <v>7</v>
      </c>
      <c r="BL826" s="11">
        <f t="shared" si="460"/>
        <v>27</v>
      </c>
      <c r="BM826" s="9">
        <f>VLOOKUP($E826,'ALL-GTK-MI-MTS-MA'!$E$13:$CF$361,'ALL-GTK-MI-MTS-MA'!BM$6,FALSE)</f>
        <v>0</v>
      </c>
      <c r="BN826" s="9">
        <f>VLOOKUP($E826,'ALL-GTK-MI-MTS-MA'!$E$13:$CF$361,'ALL-GTK-MI-MTS-MA'!BN$6,FALSE)</f>
        <v>0</v>
      </c>
      <c r="BO826" s="9">
        <f>VLOOKUP($E826,'ALL-GTK-MI-MTS-MA'!$E$13:$CF$361,'ALL-GTK-MI-MTS-MA'!BO$6,FALSE)</f>
        <v>3</v>
      </c>
      <c r="BP826" s="9">
        <f>VLOOKUP($E826,'ALL-GTK-MI-MTS-MA'!$E$13:$CF$361,'ALL-GTK-MI-MTS-MA'!BP$6,FALSE)</f>
        <v>1</v>
      </c>
      <c r="BQ826" s="9">
        <f>VLOOKUP($E826,'ALL-GTK-MI-MTS-MA'!$E$13:$CF$361,'ALL-GTK-MI-MTS-MA'!BQ$6,FALSE)</f>
        <v>0</v>
      </c>
      <c r="BR826" s="9">
        <f>VLOOKUP($E826,'ALL-GTK-MI-MTS-MA'!$E$13:$CF$361,'ALL-GTK-MI-MTS-MA'!BR$6,FALSE)</f>
        <v>0</v>
      </c>
      <c r="BS826" s="9">
        <f>VLOOKUP($E826,'ALL-GTK-MI-MTS-MA'!$E$13:$CF$361,'ALL-GTK-MI-MTS-MA'!BS$6,FALSE)</f>
        <v>0</v>
      </c>
      <c r="BT826" s="9">
        <f>VLOOKUP($E826,'ALL-GTK-MI-MTS-MA'!$E$13:$CF$361,'ALL-GTK-MI-MTS-MA'!BT$6,FALSE)</f>
        <v>0</v>
      </c>
      <c r="BU826" s="299">
        <f t="shared" si="461"/>
        <v>3</v>
      </c>
      <c r="BV826" s="299">
        <f t="shared" si="462"/>
        <v>1</v>
      </c>
      <c r="BW826" s="44">
        <f t="shared" si="463"/>
        <v>3</v>
      </c>
      <c r="BX826" s="44">
        <f t="shared" si="464"/>
        <v>1</v>
      </c>
      <c r="BY826" s="11">
        <f t="shared" si="465"/>
        <v>4</v>
      </c>
      <c r="BZ826" s="14">
        <f t="shared" si="466"/>
        <v>20</v>
      </c>
      <c r="CA826" s="14">
        <f t="shared" si="467"/>
        <v>7</v>
      </c>
      <c r="CB826" s="13">
        <f t="shared" si="468"/>
        <v>3</v>
      </c>
      <c r="CC826" s="13">
        <f t="shared" si="469"/>
        <v>1</v>
      </c>
      <c r="CD826" s="312">
        <f t="shared" si="470"/>
        <v>23</v>
      </c>
      <c r="CE826" s="312">
        <f t="shared" si="471"/>
        <v>8</v>
      </c>
      <c r="CF826" s="313">
        <f t="shared" si="472"/>
        <v>31</v>
      </c>
      <c r="CG826" s="302" t="str">
        <f t="shared" si="473"/>
        <v>OK</v>
      </c>
    </row>
    <row r="827" spans="1:85" ht="14.25" x14ac:dyDescent="0.25">
      <c r="A827" s="6">
        <v>815</v>
      </c>
      <c r="B827" s="495">
        <v>13</v>
      </c>
      <c r="C827" s="495" t="s">
        <v>267</v>
      </c>
      <c r="D827" s="496" t="s">
        <v>19</v>
      </c>
      <c r="E827" s="626">
        <v>20364374</v>
      </c>
      <c r="F827" s="627" t="s">
        <v>932</v>
      </c>
      <c r="G827" s="624" t="s">
        <v>53</v>
      </c>
      <c r="H827" s="9">
        <f>VLOOKUP($E827,'ALL-GTK-MI-MTS-MA'!$E$13:$CF$361,'ALL-GTK-MI-MTS-MA'!H$6,FALSE)</f>
        <v>0</v>
      </c>
      <c r="I827" s="9">
        <f>VLOOKUP($E827,'ALL-GTK-MI-MTS-MA'!$E$13:$CF$361,'ALL-GTK-MI-MTS-MA'!I$6,FALSE)</f>
        <v>0</v>
      </c>
      <c r="J827" s="9">
        <f>VLOOKUP($E827,'ALL-GTK-MI-MTS-MA'!$E$13:$CF$361,'ALL-GTK-MI-MTS-MA'!J$6,FALSE)</f>
        <v>0</v>
      </c>
      <c r="K827" s="9">
        <f>VLOOKUP($E827,'ALL-GTK-MI-MTS-MA'!$E$13:$CF$361,'ALL-GTK-MI-MTS-MA'!K$6,FALSE)</f>
        <v>0</v>
      </c>
      <c r="L827" s="9">
        <f>VLOOKUP($E827,'ALL-GTK-MI-MTS-MA'!$E$13:$CF$361,'ALL-GTK-MI-MTS-MA'!L$6,FALSE)</f>
        <v>0</v>
      </c>
      <c r="M827" s="9">
        <f>VLOOKUP($E827,'ALL-GTK-MI-MTS-MA'!$E$13:$CF$361,'ALL-GTK-MI-MTS-MA'!M$6,FALSE)</f>
        <v>0</v>
      </c>
      <c r="N827" s="9">
        <f>VLOOKUP($E827,'ALL-GTK-MI-MTS-MA'!$E$13:$CF$361,'ALL-GTK-MI-MTS-MA'!N$6,FALSE)</f>
        <v>3</v>
      </c>
      <c r="O827" s="9">
        <f>VLOOKUP($E827,'ALL-GTK-MI-MTS-MA'!$E$13:$CF$361,'ALL-GTK-MI-MTS-MA'!O$6,FALSE)</f>
        <v>3</v>
      </c>
      <c r="P827" s="299">
        <f t="shared" si="438"/>
        <v>3</v>
      </c>
      <c r="Q827" s="299">
        <f t="shared" si="439"/>
        <v>3</v>
      </c>
      <c r="R827" s="300">
        <f t="shared" si="440"/>
        <v>6</v>
      </c>
      <c r="S827" s="9">
        <f>VLOOKUP($E827,'ALL-GTK-MI-MTS-MA'!$E$13:$CF$361,'ALL-GTK-MI-MTS-MA'!S$6,FALSE)</f>
        <v>7</v>
      </c>
      <c r="T827" s="9">
        <f>VLOOKUP($E827,'ALL-GTK-MI-MTS-MA'!$E$13:$CF$361,'ALL-GTK-MI-MTS-MA'!T$6,FALSE)</f>
        <v>8</v>
      </c>
      <c r="U827" s="9">
        <f>VLOOKUP($E827,'ALL-GTK-MI-MTS-MA'!$E$13:$CF$361,'ALL-GTK-MI-MTS-MA'!U$6,FALSE)</f>
        <v>0</v>
      </c>
      <c r="V827" s="9">
        <f>VLOOKUP($E827,'ALL-GTK-MI-MTS-MA'!$E$13:$CF$361,'ALL-GTK-MI-MTS-MA'!V$6,FALSE)</f>
        <v>0</v>
      </c>
      <c r="W827" s="9">
        <f>VLOOKUP($E827,'ALL-GTK-MI-MTS-MA'!$E$13:$CF$361,'ALL-GTK-MI-MTS-MA'!W$6,FALSE)</f>
        <v>0</v>
      </c>
      <c r="X827" s="9">
        <f>VLOOKUP($E827,'ALL-GTK-MI-MTS-MA'!$E$13:$CF$361,'ALL-GTK-MI-MTS-MA'!X$6,FALSE)</f>
        <v>0</v>
      </c>
      <c r="Y827" s="299">
        <f t="shared" si="441"/>
        <v>7</v>
      </c>
      <c r="Z827" s="299">
        <f t="shared" si="442"/>
        <v>8</v>
      </c>
      <c r="AA827" s="10">
        <f t="shared" si="443"/>
        <v>15</v>
      </c>
      <c r="AB827" s="44">
        <f t="shared" si="444"/>
        <v>10</v>
      </c>
      <c r="AC827" s="44">
        <f t="shared" si="445"/>
        <v>11</v>
      </c>
      <c r="AD827" s="11">
        <f t="shared" si="446"/>
        <v>21</v>
      </c>
      <c r="AE827" s="9">
        <f>VLOOKUP($E827,'ALL-GTK-MI-MTS-MA'!$E$13:$CF$361,'ALL-GTK-MI-MTS-MA'!AE$6,FALSE)</f>
        <v>3</v>
      </c>
      <c r="AF827" s="9">
        <f>VLOOKUP($E827,'ALL-GTK-MI-MTS-MA'!$E$13:$CF$361,'ALL-GTK-MI-MTS-MA'!AF$6,FALSE)</f>
        <v>4</v>
      </c>
      <c r="AG827" s="10">
        <f t="shared" si="447"/>
        <v>7</v>
      </c>
      <c r="AH827" s="9">
        <f>VLOOKUP($E827,'ALL-GTK-MI-MTS-MA'!$E$13:$CF$361,'ALL-GTK-MI-MTS-MA'!AH$6,FALSE)</f>
        <v>7</v>
      </c>
      <c r="AI827" s="9">
        <f>VLOOKUP($E827,'ALL-GTK-MI-MTS-MA'!$E$13:$CF$361,'ALL-GTK-MI-MTS-MA'!AI$6,FALSE)</f>
        <v>7</v>
      </c>
      <c r="AJ827" s="10">
        <f t="shared" si="448"/>
        <v>14</v>
      </c>
      <c r="AK827" s="44">
        <f t="shared" si="449"/>
        <v>10</v>
      </c>
      <c r="AL827" s="44">
        <f t="shared" si="450"/>
        <v>11</v>
      </c>
      <c r="AM827" s="11">
        <f t="shared" si="451"/>
        <v>21</v>
      </c>
      <c r="AN827" s="299">
        <v>0</v>
      </c>
      <c r="AO827" s="299">
        <v>0</v>
      </c>
      <c r="AP827" s="9">
        <f>VLOOKUP($E827,'ALL-GTK-MI-MTS-MA'!$E$13:$CF$361,'ALL-GTK-MI-MTS-MA'!AP$6,FALSE)</f>
        <v>0</v>
      </c>
      <c r="AQ827" s="9">
        <f>VLOOKUP($E827,'ALL-GTK-MI-MTS-MA'!$E$13:$CF$361,'ALL-GTK-MI-MTS-MA'!AQ$6,FALSE)</f>
        <v>0</v>
      </c>
      <c r="AR827" s="9">
        <f>VLOOKUP($E827,'ALL-GTK-MI-MTS-MA'!$E$13:$CF$361,'ALL-GTK-MI-MTS-MA'!AR$6,FALSE)</f>
        <v>0</v>
      </c>
      <c r="AS827" s="9">
        <f>VLOOKUP($E827,'ALL-GTK-MI-MTS-MA'!$E$13:$CF$361,'ALL-GTK-MI-MTS-MA'!AS$6,FALSE)</f>
        <v>0</v>
      </c>
      <c r="AT827" s="9">
        <f>VLOOKUP($E827,'ALL-GTK-MI-MTS-MA'!$E$13:$CF$361,'ALL-GTK-MI-MTS-MA'!AT$6,FALSE)</f>
        <v>1</v>
      </c>
      <c r="AU827" s="9">
        <f>VLOOKUP($E827,'ALL-GTK-MI-MTS-MA'!$E$13:$CF$361,'ALL-GTK-MI-MTS-MA'!AU$6,FALSE)</f>
        <v>1</v>
      </c>
      <c r="AV827" s="590">
        <f>VLOOKUP($E827,'ALL-GTK-MI-MTS-MA'!$E$13:$CF$361,'ALL-GTK-MI-MTS-MA'!AV$6,FALSE)</f>
        <v>0</v>
      </c>
      <c r="AW827" s="590">
        <f>VLOOKUP($E827,'ALL-GTK-MI-MTS-MA'!$E$13:$CF$361,'ALL-GTK-MI-MTS-MA'!AW$6,FALSE)</f>
        <v>0</v>
      </c>
      <c r="AX827" s="9">
        <f>VLOOKUP($E827,'ALL-GTK-MI-MTS-MA'!$E$13:$CF$361,'ALL-GTK-MI-MTS-MA'!AX$6,FALSE)</f>
        <v>9</v>
      </c>
      <c r="AY827" s="9">
        <f>VLOOKUP($E827,'ALL-GTK-MI-MTS-MA'!$E$13:$CF$361,'ALL-GTK-MI-MTS-MA'!AY$6,FALSE)</f>
        <v>10</v>
      </c>
      <c r="AZ827" s="9">
        <f>VLOOKUP($E827,'ALL-GTK-MI-MTS-MA'!$E$13:$CF$361,'ALL-GTK-MI-MTS-MA'!AZ$6,FALSE)</f>
        <v>0</v>
      </c>
      <c r="BA827" s="9">
        <f>VLOOKUP($E827,'ALL-GTK-MI-MTS-MA'!$E$13:$CF$361,'ALL-GTK-MI-MTS-MA'!BA$6,FALSE)</f>
        <v>0</v>
      </c>
      <c r="BB827" s="9">
        <f>VLOOKUP($E827,'ALL-GTK-MI-MTS-MA'!$E$13:$CF$361,'ALL-GTK-MI-MTS-MA'!BB$6,FALSE)</f>
        <v>0</v>
      </c>
      <c r="BC827" s="9">
        <f>VLOOKUP($E827,'ALL-GTK-MI-MTS-MA'!$E$13:$CF$361,'ALL-GTK-MI-MTS-MA'!BC$6,FALSE)</f>
        <v>0</v>
      </c>
      <c r="BD827" s="310">
        <f t="shared" si="452"/>
        <v>1</v>
      </c>
      <c r="BE827" s="310">
        <f t="shared" si="453"/>
        <v>1</v>
      </c>
      <c r="BF827" s="10">
        <f t="shared" si="454"/>
        <v>2</v>
      </c>
      <c r="BG827" s="311">
        <f t="shared" si="455"/>
        <v>9</v>
      </c>
      <c r="BH827" s="311">
        <f t="shared" si="456"/>
        <v>10</v>
      </c>
      <c r="BI827" s="10">
        <f t="shared" si="457"/>
        <v>19</v>
      </c>
      <c r="BJ827" s="44">
        <f t="shared" si="458"/>
        <v>10</v>
      </c>
      <c r="BK827" s="44">
        <f t="shared" si="459"/>
        <v>11</v>
      </c>
      <c r="BL827" s="11">
        <f t="shared" si="460"/>
        <v>21</v>
      </c>
      <c r="BM827" s="9">
        <f>VLOOKUP($E827,'ALL-GTK-MI-MTS-MA'!$E$13:$CF$361,'ALL-GTK-MI-MTS-MA'!BM$6,FALSE)</f>
        <v>0</v>
      </c>
      <c r="BN827" s="9">
        <f>VLOOKUP($E827,'ALL-GTK-MI-MTS-MA'!$E$13:$CF$361,'ALL-GTK-MI-MTS-MA'!BN$6,FALSE)</f>
        <v>0</v>
      </c>
      <c r="BO827" s="9">
        <f>VLOOKUP($E827,'ALL-GTK-MI-MTS-MA'!$E$13:$CF$361,'ALL-GTK-MI-MTS-MA'!BO$6,FALSE)</f>
        <v>2</v>
      </c>
      <c r="BP827" s="9">
        <f>VLOOKUP($E827,'ALL-GTK-MI-MTS-MA'!$E$13:$CF$361,'ALL-GTK-MI-MTS-MA'!BP$6,FALSE)</f>
        <v>1</v>
      </c>
      <c r="BQ827" s="9">
        <f>VLOOKUP($E827,'ALL-GTK-MI-MTS-MA'!$E$13:$CF$361,'ALL-GTK-MI-MTS-MA'!BQ$6,FALSE)</f>
        <v>0</v>
      </c>
      <c r="BR827" s="9">
        <f>VLOOKUP($E827,'ALL-GTK-MI-MTS-MA'!$E$13:$CF$361,'ALL-GTK-MI-MTS-MA'!BR$6,FALSE)</f>
        <v>0</v>
      </c>
      <c r="BS827" s="9">
        <f>VLOOKUP($E827,'ALL-GTK-MI-MTS-MA'!$E$13:$CF$361,'ALL-GTK-MI-MTS-MA'!BS$6,FALSE)</f>
        <v>0</v>
      </c>
      <c r="BT827" s="9">
        <f>VLOOKUP($E827,'ALL-GTK-MI-MTS-MA'!$E$13:$CF$361,'ALL-GTK-MI-MTS-MA'!BT$6,FALSE)</f>
        <v>0</v>
      </c>
      <c r="BU827" s="299">
        <f t="shared" si="461"/>
        <v>2</v>
      </c>
      <c r="BV827" s="299">
        <f t="shared" si="462"/>
        <v>1</v>
      </c>
      <c r="BW827" s="44">
        <f t="shared" si="463"/>
        <v>2</v>
      </c>
      <c r="BX827" s="44">
        <f t="shared" si="464"/>
        <v>1</v>
      </c>
      <c r="BY827" s="11">
        <f t="shared" si="465"/>
        <v>3</v>
      </c>
      <c r="BZ827" s="14">
        <f t="shared" si="466"/>
        <v>10</v>
      </c>
      <c r="CA827" s="14">
        <f t="shared" si="467"/>
        <v>11</v>
      </c>
      <c r="CB827" s="13">
        <f t="shared" si="468"/>
        <v>2</v>
      </c>
      <c r="CC827" s="13">
        <f t="shared" si="469"/>
        <v>1</v>
      </c>
      <c r="CD827" s="312">
        <f t="shared" si="470"/>
        <v>12</v>
      </c>
      <c r="CE827" s="312">
        <f t="shared" si="471"/>
        <v>12</v>
      </c>
      <c r="CF827" s="313">
        <f t="shared" si="472"/>
        <v>24</v>
      </c>
      <c r="CG827" s="302" t="str">
        <f t="shared" si="473"/>
        <v>OK</v>
      </c>
    </row>
    <row r="828" spans="1:85" ht="14.25" x14ac:dyDescent="0.25">
      <c r="A828" s="6">
        <v>816</v>
      </c>
      <c r="B828" s="495">
        <v>14</v>
      </c>
      <c r="C828" s="495" t="s">
        <v>267</v>
      </c>
      <c r="D828" s="496" t="s">
        <v>19</v>
      </c>
      <c r="E828" s="626">
        <v>20364375</v>
      </c>
      <c r="F828" s="627" t="s">
        <v>933</v>
      </c>
      <c r="G828" s="624" t="s">
        <v>53</v>
      </c>
      <c r="H828" s="9">
        <f>VLOOKUP($E828,'ALL-GTK-MI-MTS-MA'!$E$13:$CF$361,'ALL-GTK-MI-MTS-MA'!H$6,FALSE)</f>
        <v>0</v>
      </c>
      <c r="I828" s="9">
        <f>VLOOKUP($E828,'ALL-GTK-MI-MTS-MA'!$E$13:$CF$361,'ALL-GTK-MI-MTS-MA'!I$6,FALSE)</f>
        <v>0</v>
      </c>
      <c r="J828" s="9">
        <f>VLOOKUP($E828,'ALL-GTK-MI-MTS-MA'!$E$13:$CF$361,'ALL-GTK-MI-MTS-MA'!J$6,FALSE)</f>
        <v>0</v>
      </c>
      <c r="K828" s="9">
        <f>VLOOKUP($E828,'ALL-GTK-MI-MTS-MA'!$E$13:$CF$361,'ALL-GTK-MI-MTS-MA'!K$6,FALSE)</f>
        <v>0</v>
      </c>
      <c r="L828" s="9">
        <f>VLOOKUP($E828,'ALL-GTK-MI-MTS-MA'!$E$13:$CF$361,'ALL-GTK-MI-MTS-MA'!L$6,FALSE)</f>
        <v>0</v>
      </c>
      <c r="M828" s="9">
        <f>VLOOKUP($E828,'ALL-GTK-MI-MTS-MA'!$E$13:$CF$361,'ALL-GTK-MI-MTS-MA'!M$6,FALSE)</f>
        <v>0</v>
      </c>
      <c r="N828" s="9">
        <f>VLOOKUP($E828,'ALL-GTK-MI-MTS-MA'!$E$13:$CF$361,'ALL-GTK-MI-MTS-MA'!N$6,FALSE)</f>
        <v>1</v>
      </c>
      <c r="O828" s="9">
        <f>VLOOKUP($E828,'ALL-GTK-MI-MTS-MA'!$E$13:$CF$361,'ALL-GTK-MI-MTS-MA'!O$6,FALSE)</f>
        <v>1</v>
      </c>
      <c r="P828" s="299">
        <f t="shared" si="438"/>
        <v>1</v>
      </c>
      <c r="Q828" s="299">
        <f t="shared" si="439"/>
        <v>1</v>
      </c>
      <c r="R828" s="300">
        <f t="shared" si="440"/>
        <v>2</v>
      </c>
      <c r="S828" s="9">
        <f>VLOOKUP($E828,'ALL-GTK-MI-MTS-MA'!$E$13:$CF$361,'ALL-GTK-MI-MTS-MA'!S$6,FALSE)</f>
        <v>20</v>
      </c>
      <c r="T828" s="9">
        <f>VLOOKUP($E828,'ALL-GTK-MI-MTS-MA'!$E$13:$CF$361,'ALL-GTK-MI-MTS-MA'!T$6,FALSE)</f>
        <v>2</v>
      </c>
      <c r="U828" s="9">
        <f>VLOOKUP($E828,'ALL-GTK-MI-MTS-MA'!$E$13:$CF$361,'ALL-GTK-MI-MTS-MA'!U$6,FALSE)</f>
        <v>0</v>
      </c>
      <c r="V828" s="9">
        <f>VLOOKUP($E828,'ALL-GTK-MI-MTS-MA'!$E$13:$CF$361,'ALL-GTK-MI-MTS-MA'!V$6,FALSE)</f>
        <v>0</v>
      </c>
      <c r="W828" s="9">
        <f>VLOOKUP($E828,'ALL-GTK-MI-MTS-MA'!$E$13:$CF$361,'ALL-GTK-MI-MTS-MA'!W$6,FALSE)</f>
        <v>0</v>
      </c>
      <c r="X828" s="9">
        <f>VLOOKUP($E828,'ALL-GTK-MI-MTS-MA'!$E$13:$CF$361,'ALL-GTK-MI-MTS-MA'!X$6,FALSE)</f>
        <v>0</v>
      </c>
      <c r="Y828" s="299">
        <f t="shared" si="441"/>
        <v>20</v>
      </c>
      <c r="Z828" s="299">
        <f t="shared" si="442"/>
        <v>2</v>
      </c>
      <c r="AA828" s="10">
        <f t="shared" si="443"/>
        <v>22</v>
      </c>
      <c r="AB828" s="44">
        <f t="shared" si="444"/>
        <v>21</v>
      </c>
      <c r="AC828" s="44">
        <f t="shared" si="445"/>
        <v>3</v>
      </c>
      <c r="AD828" s="11">
        <f t="shared" si="446"/>
        <v>24</v>
      </c>
      <c r="AE828" s="9">
        <f>VLOOKUP($E828,'ALL-GTK-MI-MTS-MA'!$E$13:$CF$361,'ALL-GTK-MI-MTS-MA'!AE$6,FALSE)</f>
        <v>6</v>
      </c>
      <c r="AF828" s="9">
        <f>VLOOKUP($E828,'ALL-GTK-MI-MTS-MA'!$E$13:$CF$361,'ALL-GTK-MI-MTS-MA'!AF$6,FALSE)</f>
        <v>0</v>
      </c>
      <c r="AG828" s="10">
        <f t="shared" si="447"/>
        <v>6</v>
      </c>
      <c r="AH828" s="9">
        <f>VLOOKUP($E828,'ALL-GTK-MI-MTS-MA'!$E$13:$CF$361,'ALL-GTK-MI-MTS-MA'!AH$6,FALSE)</f>
        <v>15</v>
      </c>
      <c r="AI828" s="9">
        <f>VLOOKUP($E828,'ALL-GTK-MI-MTS-MA'!$E$13:$CF$361,'ALL-GTK-MI-MTS-MA'!AI$6,FALSE)</f>
        <v>3</v>
      </c>
      <c r="AJ828" s="10">
        <f t="shared" si="448"/>
        <v>18</v>
      </c>
      <c r="AK828" s="44">
        <f t="shared" si="449"/>
        <v>21</v>
      </c>
      <c r="AL828" s="44">
        <f t="shared" si="450"/>
        <v>3</v>
      </c>
      <c r="AM828" s="11">
        <f t="shared" si="451"/>
        <v>24</v>
      </c>
      <c r="AN828" s="299">
        <v>0</v>
      </c>
      <c r="AO828" s="299">
        <v>0</v>
      </c>
      <c r="AP828" s="9">
        <f>VLOOKUP($E828,'ALL-GTK-MI-MTS-MA'!$E$13:$CF$361,'ALL-GTK-MI-MTS-MA'!AP$6,FALSE)</f>
        <v>0</v>
      </c>
      <c r="AQ828" s="9">
        <f>VLOOKUP($E828,'ALL-GTK-MI-MTS-MA'!$E$13:$CF$361,'ALL-GTK-MI-MTS-MA'!AQ$6,FALSE)</f>
        <v>0</v>
      </c>
      <c r="AR828" s="9">
        <f>VLOOKUP($E828,'ALL-GTK-MI-MTS-MA'!$E$13:$CF$361,'ALL-GTK-MI-MTS-MA'!AR$6,FALSE)</f>
        <v>0</v>
      </c>
      <c r="AS828" s="9">
        <f>VLOOKUP($E828,'ALL-GTK-MI-MTS-MA'!$E$13:$CF$361,'ALL-GTK-MI-MTS-MA'!AS$6,FALSE)</f>
        <v>0</v>
      </c>
      <c r="AT828" s="9">
        <f>VLOOKUP($E828,'ALL-GTK-MI-MTS-MA'!$E$13:$CF$361,'ALL-GTK-MI-MTS-MA'!AT$6,FALSE)</f>
        <v>3</v>
      </c>
      <c r="AU828" s="9">
        <f>VLOOKUP($E828,'ALL-GTK-MI-MTS-MA'!$E$13:$CF$361,'ALL-GTK-MI-MTS-MA'!AU$6,FALSE)</f>
        <v>0</v>
      </c>
      <c r="AV828" s="590">
        <f>VLOOKUP($E828,'ALL-GTK-MI-MTS-MA'!$E$13:$CF$361,'ALL-GTK-MI-MTS-MA'!AV$6,FALSE)</f>
        <v>0</v>
      </c>
      <c r="AW828" s="590">
        <f>VLOOKUP($E828,'ALL-GTK-MI-MTS-MA'!$E$13:$CF$361,'ALL-GTK-MI-MTS-MA'!AW$6,FALSE)</f>
        <v>0</v>
      </c>
      <c r="AX828" s="9">
        <f>VLOOKUP($E828,'ALL-GTK-MI-MTS-MA'!$E$13:$CF$361,'ALL-GTK-MI-MTS-MA'!AX$6,FALSE)</f>
        <v>16</v>
      </c>
      <c r="AY828" s="9">
        <f>VLOOKUP($E828,'ALL-GTK-MI-MTS-MA'!$E$13:$CF$361,'ALL-GTK-MI-MTS-MA'!AY$6,FALSE)</f>
        <v>3</v>
      </c>
      <c r="AZ828" s="9">
        <f>VLOOKUP($E828,'ALL-GTK-MI-MTS-MA'!$E$13:$CF$361,'ALL-GTK-MI-MTS-MA'!AZ$6,FALSE)</f>
        <v>2</v>
      </c>
      <c r="BA828" s="9">
        <f>VLOOKUP($E828,'ALL-GTK-MI-MTS-MA'!$E$13:$CF$361,'ALL-GTK-MI-MTS-MA'!BA$6,FALSE)</f>
        <v>0</v>
      </c>
      <c r="BB828" s="9">
        <f>VLOOKUP($E828,'ALL-GTK-MI-MTS-MA'!$E$13:$CF$361,'ALL-GTK-MI-MTS-MA'!BB$6,FALSE)</f>
        <v>0</v>
      </c>
      <c r="BC828" s="9">
        <f>VLOOKUP($E828,'ALL-GTK-MI-MTS-MA'!$E$13:$CF$361,'ALL-GTK-MI-MTS-MA'!BC$6,FALSE)</f>
        <v>0</v>
      </c>
      <c r="BD828" s="310">
        <f t="shared" si="452"/>
        <v>3</v>
      </c>
      <c r="BE828" s="310">
        <f t="shared" si="453"/>
        <v>0</v>
      </c>
      <c r="BF828" s="10">
        <f t="shared" si="454"/>
        <v>3</v>
      </c>
      <c r="BG828" s="311">
        <f t="shared" si="455"/>
        <v>18</v>
      </c>
      <c r="BH828" s="311">
        <f t="shared" si="456"/>
        <v>3</v>
      </c>
      <c r="BI828" s="10">
        <f t="shared" si="457"/>
        <v>21</v>
      </c>
      <c r="BJ828" s="44">
        <f t="shared" si="458"/>
        <v>21</v>
      </c>
      <c r="BK828" s="44">
        <f t="shared" si="459"/>
        <v>3</v>
      </c>
      <c r="BL828" s="11">
        <f t="shared" si="460"/>
        <v>24</v>
      </c>
      <c r="BM828" s="9">
        <f>VLOOKUP($E828,'ALL-GTK-MI-MTS-MA'!$E$13:$CF$361,'ALL-GTK-MI-MTS-MA'!BM$6,FALSE)</f>
        <v>0</v>
      </c>
      <c r="BN828" s="9">
        <f>VLOOKUP($E828,'ALL-GTK-MI-MTS-MA'!$E$13:$CF$361,'ALL-GTK-MI-MTS-MA'!BN$6,FALSE)</f>
        <v>0</v>
      </c>
      <c r="BO828" s="9">
        <f>VLOOKUP($E828,'ALL-GTK-MI-MTS-MA'!$E$13:$CF$361,'ALL-GTK-MI-MTS-MA'!BO$6,FALSE)</f>
        <v>2</v>
      </c>
      <c r="BP828" s="9">
        <f>VLOOKUP($E828,'ALL-GTK-MI-MTS-MA'!$E$13:$CF$361,'ALL-GTK-MI-MTS-MA'!BP$6,FALSE)</f>
        <v>1</v>
      </c>
      <c r="BQ828" s="9">
        <f>VLOOKUP($E828,'ALL-GTK-MI-MTS-MA'!$E$13:$CF$361,'ALL-GTK-MI-MTS-MA'!BQ$6,FALSE)</f>
        <v>0</v>
      </c>
      <c r="BR828" s="9">
        <f>VLOOKUP($E828,'ALL-GTK-MI-MTS-MA'!$E$13:$CF$361,'ALL-GTK-MI-MTS-MA'!BR$6,FALSE)</f>
        <v>0</v>
      </c>
      <c r="BS828" s="9">
        <f>VLOOKUP($E828,'ALL-GTK-MI-MTS-MA'!$E$13:$CF$361,'ALL-GTK-MI-MTS-MA'!BS$6,FALSE)</f>
        <v>0</v>
      </c>
      <c r="BT828" s="9">
        <f>VLOOKUP($E828,'ALL-GTK-MI-MTS-MA'!$E$13:$CF$361,'ALL-GTK-MI-MTS-MA'!BT$6,FALSE)</f>
        <v>0</v>
      </c>
      <c r="BU828" s="299">
        <f t="shared" si="461"/>
        <v>2</v>
      </c>
      <c r="BV828" s="299">
        <f t="shared" si="462"/>
        <v>1</v>
      </c>
      <c r="BW828" s="44">
        <f t="shared" si="463"/>
        <v>2</v>
      </c>
      <c r="BX828" s="44">
        <f t="shared" si="464"/>
        <v>1</v>
      </c>
      <c r="BY828" s="11">
        <f t="shared" si="465"/>
        <v>3</v>
      </c>
      <c r="BZ828" s="14">
        <f t="shared" si="466"/>
        <v>21</v>
      </c>
      <c r="CA828" s="14">
        <f t="shared" si="467"/>
        <v>3</v>
      </c>
      <c r="CB828" s="13">
        <f t="shared" si="468"/>
        <v>2</v>
      </c>
      <c r="CC828" s="13">
        <f t="shared" si="469"/>
        <v>1</v>
      </c>
      <c r="CD828" s="312">
        <f t="shared" si="470"/>
        <v>23</v>
      </c>
      <c r="CE828" s="312">
        <f t="shared" si="471"/>
        <v>4</v>
      </c>
      <c r="CF828" s="313">
        <f t="shared" si="472"/>
        <v>27</v>
      </c>
      <c r="CG828" s="302" t="str">
        <f t="shared" si="473"/>
        <v>OK</v>
      </c>
    </row>
    <row r="829" spans="1:85" ht="14.25" x14ac:dyDescent="0.25">
      <c r="A829" s="6">
        <v>817</v>
      </c>
      <c r="B829" s="495">
        <v>15</v>
      </c>
      <c r="C829" s="495" t="s">
        <v>267</v>
      </c>
      <c r="D829" s="496" t="s">
        <v>19</v>
      </c>
      <c r="E829" s="626">
        <v>20364376</v>
      </c>
      <c r="F829" s="627" t="s">
        <v>934</v>
      </c>
      <c r="G829" s="624" t="s">
        <v>53</v>
      </c>
      <c r="H829" s="9">
        <f>VLOOKUP($E829,'ALL-GTK-MI-MTS-MA'!$E$13:$CF$361,'ALL-GTK-MI-MTS-MA'!H$6,FALSE)</f>
        <v>0</v>
      </c>
      <c r="I829" s="9">
        <f>VLOOKUP($E829,'ALL-GTK-MI-MTS-MA'!$E$13:$CF$361,'ALL-GTK-MI-MTS-MA'!I$6,FALSE)</f>
        <v>0</v>
      </c>
      <c r="J829" s="9">
        <f>VLOOKUP($E829,'ALL-GTK-MI-MTS-MA'!$E$13:$CF$361,'ALL-GTK-MI-MTS-MA'!J$6,FALSE)</f>
        <v>0</v>
      </c>
      <c r="K829" s="9">
        <f>VLOOKUP($E829,'ALL-GTK-MI-MTS-MA'!$E$13:$CF$361,'ALL-GTK-MI-MTS-MA'!K$6,FALSE)</f>
        <v>0</v>
      </c>
      <c r="L829" s="9">
        <f>VLOOKUP($E829,'ALL-GTK-MI-MTS-MA'!$E$13:$CF$361,'ALL-GTK-MI-MTS-MA'!L$6,FALSE)</f>
        <v>0</v>
      </c>
      <c r="M829" s="9">
        <f>VLOOKUP($E829,'ALL-GTK-MI-MTS-MA'!$E$13:$CF$361,'ALL-GTK-MI-MTS-MA'!M$6,FALSE)</f>
        <v>0</v>
      </c>
      <c r="N829" s="9">
        <f>VLOOKUP($E829,'ALL-GTK-MI-MTS-MA'!$E$13:$CF$361,'ALL-GTK-MI-MTS-MA'!N$6,FALSE)</f>
        <v>0</v>
      </c>
      <c r="O829" s="9">
        <f>VLOOKUP($E829,'ALL-GTK-MI-MTS-MA'!$E$13:$CF$361,'ALL-GTK-MI-MTS-MA'!O$6,FALSE)</f>
        <v>0</v>
      </c>
      <c r="P829" s="299">
        <f t="shared" si="438"/>
        <v>0</v>
      </c>
      <c r="Q829" s="299">
        <f t="shared" si="439"/>
        <v>0</v>
      </c>
      <c r="R829" s="300">
        <f t="shared" si="440"/>
        <v>0</v>
      </c>
      <c r="S829" s="9">
        <f>VLOOKUP($E829,'ALL-GTK-MI-MTS-MA'!$E$13:$CF$361,'ALL-GTK-MI-MTS-MA'!S$6,FALSE)</f>
        <v>5</v>
      </c>
      <c r="T829" s="9">
        <f>VLOOKUP($E829,'ALL-GTK-MI-MTS-MA'!$E$13:$CF$361,'ALL-GTK-MI-MTS-MA'!T$6,FALSE)</f>
        <v>6</v>
      </c>
      <c r="U829" s="9">
        <f>VLOOKUP($E829,'ALL-GTK-MI-MTS-MA'!$E$13:$CF$361,'ALL-GTK-MI-MTS-MA'!U$6,FALSE)</f>
        <v>0</v>
      </c>
      <c r="V829" s="9">
        <f>VLOOKUP($E829,'ALL-GTK-MI-MTS-MA'!$E$13:$CF$361,'ALL-GTK-MI-MTS-MA'!V$6,FALSE)</f>
        <v>0</v>
      </c>
      <c r="W829" s="9">
        <f>VLOOKUP($E829,'ALL-GTK-MI-MTS-MA'!$E$13:$CF$361,'ALL-GTK-MI-MTS-MA'!W$6,FALSE)</f>
        <v>0</v>
      </c>
      <c r="X829" s="9">
        <f>VLOOKUP($E829,'ALL-GTK-MI-MTS-MA'!$E$13:$CF$361,'ALL-GTK-MI-MTS-MA'!X$6,FALSE)</f>
        <v>0</v>
      </c>
      <c r="Y829" s="299">
        <f t="shared" si="441"/>
        <v>5</v>
      </c>
      <c r="Z829" s="299">
        <f t="shared" si="442"/>
        <v>6</v>
      </c>
      <c r="AA829" s="10">
        <f t="shared" si="443"/>
        <v>11</v>
      </c>
      <c r="AB829" s="44">
        <f t="shared" si="444"/>
        <v>5</v>
      </c>
      <c r="AC829" s="44">
        <f t="shared" si="445"/>
        <v>6</v>
      </c>
      <c r="AD829" s="11">
        <f t="shared" si="446"/>
        <v>11</v>
      </c>
      <c r="AE829" s="9">
        <f>VLOOKUP($E829,'ALL-GTK-MI-MTS-MA'!$E$13:$CF$361,'ALL-GTK-MI-MTS-MA'!AE$6,FALSE)</f>
        <v>5</v>
      </c>
      <c r="AF829" s="9">
        <f>VLOOKUP($E829,'ALL-GTK-MI-MTS-MA'!$E$13:$CF$361,'ALL-GTK-MI-MTS-MA'!AF$6,FALSE)</f>
        <v>2</v>
      </c>
      <c r="AG829" s="10">
        <f t="shared" si="447"/>
        <v>7</v>
      </c>
      <c r="AH829" s="9">
        <f>VLOOKUP($E829,'ALL-GTK-MI-MTS-MA'!$E$13:$CF$361,'ALL-GTK-MI-MTS-MA'!AH$6,FALSE)</f>
        <v>0</v>
      </c>
      <c r="AI829" s="9">
        <f>VLOOKUP($E829,'ALL-GTK-MI-MTS-MA'!$E$13:$CF$361,'ALL-GTK-MI-MTS-MA'!AI$6,FALSE)</f>
        <v>4</v>
      </c>
      <c r="AJ829" s="10">
        <f t="shared" si="448"/>
        <v>4</v>
      </c>
      <c r="AK829" s="44">
        <f t="shared" si="449"/>
        <v>5</v>
      </c>
      <c r="AL829" s="44">
        <f t="shared" si="450"/>
        <v>6</v>
      </c>
      <c r="AM829" s="11">
        <f t="shared" si="451"/>
        <v>11</v>
      </c>
      <c r="AN829" s="299">
        <v>0</v>
      </c>
      <c r="AO829" s="299">
        <v>0</v>
      </c>
      <c r="AP829" s="9">
        <f>VLOOKUP($E829,'ALL-GTK-MI-MTS-MA'!$E$13:$CF$361,'ALL-GTK-MI-MTS-MA'!AP$6,FALSE)</f>
        <v>0</v>
      </c>
      <c r="AQ829" s="9">
        <f>VLOOKUP($E829,'ALL-GTK-MI-MTS-MA'!$E$13:$CF$361,'ALL-GTK-MI-MTS-MA'!AQ$6,FALSE)</f>
        <v>0</v>
      </c>
      <c r="AR829" s="9">
        <f>VLOOKUP($E829,'ALL-GTK-MI-MTS-MA'!$E$13:$CF$361,'ALL-GTK-MI-MTS-MA'!AR$6,FALSE)</f>
        <v>0</v>
      </c>
      <c r="AS829" s="9">
        <f>VLOOKUP($E829,'ALL-GTK-MI-MTS-MA'!$E$13:$CF$361,'ALL-GTK-MI-MTS-MA'!AS$6,FALSE)</f>
        <v>0</v>
      </c>
      <c r="AT829" s="9">
        <f>VLOOKUP($E829,'ALL-GTK-MI-MTS-MA'!$E$13:$CF$361,'ALL-GTK-MI-MTS-MA'!AT$6,FALSE)</f>
        <v>5</v>
      </c>
      <c r="AU829" s="9">
        <f>VLOOKUP($E829,'ALL-GTK-MI-MTS-MA'!$E$13:$CF$361,'ALL-GTK-MI-MTS-MA'!AU$6,FALSE)</f>
        <v>0</v>
      </c>
      <c r="AV829" s="590">
        <f>VLOOKUP($E829,'ALL-GTK-MI-MTS-MA'!$E$13:$CF$361,'ALL-GTK-MI-MTS-MA'!AV$6,FALSE)</f>
        <v>0</v>
      </c>
      <c r="AW829" s="590">
        <f>VLOOKUP($E829,'ALL-GTK-MI-MTS-MA'!$E$13:$CF$361,'ALL-GTK-MI-MTS-MA'!AW$6,FALSE)</f>
        <v>0</v>
      </c>
      <c r="AX829" s="9">
        <f>VLOOKUP($E829,'ALL-GTK-MI-MTS-MA'!$E$13:$CF$361,'ALL-GTK-MI-MTS-MA'!AX$6,FALSE)</f>
        <v>0</v>
      </c>
      <c r="AY829" s="9">
        <f>VLOOKUP($E829,'ALL-GTK-MI-MTS-MA'!$E$13:$CF$361,'ALL-GTK-MI-MTS-MA'!AY$6,FALSE)</f>
        <v>6</v>
      </c>
      <c r="AZ829" s="9">
        <f>VLOOKUP($E829,'ALL-GTK-MI-MTS-MA'!$E$13:$CF$361,'ALL-GTK-MI-MTS-MA'!AZ$6,FALSE)</f>
        <v>0</v>
      </c>
      <c r="BA829" s="9">
        <f>VLOOKUP($E829,'ALL-GTK-MI-MTS-MA'!$E$13:$CF$361,'ALL-GTK-MI-MTS-MA'!BA$6,FALSE)</f>
        <v>0</v>
      </c>
      <c r="BB829" s="9">
        <f>VLOOKUP($E829,'ALL-GTK-MI-MTS-MA'!$E$13:$CF$361,'ALL-GTK-MI-MTS-MA'!BB$6,FALSE)</f>
        <v>0</v>
      </c>
      <c r="BC829" s="9">
        <f>VLOOKUP($E829,'ALL-GTK-MI-MTS-MA'!$E$13:$CF$361,'ALL-GTK-MI-MTS-MA'!BC$6,FALSE)</f>
        <v>0</v>
      </c>
      <c r="BD829" s="310">
        <f t="shared" si="452"/>
        <v>5</v>
      </c>
      <c r="BE829" s="310">
        <f t="shared" si="453"/>
        <v>0</v>
      </c>
      <c r="BF829" s="10">
        <f t="shared" si="454"/>
        <v>5</v>
      </c>
      <c r="BG829" s="311">
        <f t="shared" si="455"/>
        <v>0</v>
      </c>
      <c r="BH829" s="311">
        <f t="shared" si="456"/>
        <v>6</v>
      </c>
      <c r="BI829" s="10">
        <f t="shared" si="457"/>
        <v>6</v>
      </c>
      <c r="BJ829" s="44">
        <f t="shared" si="458"/>
        <v>5</v>
      </c>
      <c r="BK829" s="44">
        <f t="shared" si="459"/>
        <v>6</v>
      </c>
      <c r="BL829" s="11">
        <f t="shared" si="460"/>
        <v>11</v>
      </c>
      <c r="BM829" s="9">
        <f>VLOOKUP($E829,'ALL-GTK-MI-MTS-MA'!$E$13:$CF$361,'ALL-GTK-MI-MTS-MA'!BM$6,FALSE)</f>
        <v>0</v>
      </c>
      <c r="BN829" s="9">
        <f>VLOOKUP($E829,'ALL-GTK-MI-MTS-MA'!$E$13:$CF$361,'ALL-GTK-MI-MTS-MA'!BN$6,FALSE)</f>
        <v>0</v>
      </c>
      <c r="BO829" s="9">
        <f>VLOOKUP($E829,'ALL-GTK-MI-MTS-MA'!$E$13:$CF$361,'ALL-GTK-MI-MTS-MA'!BO$6,FALSE)</f>
        <v>2</v>
      </c>
      <c r="BP829" s="9">
        <f>VLOOKUP($E829,'ALL-GTK-MI-MTS-MA'!$E$13:$CF$361,'ALL-GTK-MI-MTS-MA'!BP$6,FALSE)</f>
        <v>0</v>
      </c>
      <c r="BQ829" s="9">
        <f>VLOOKUP($E829,'ALL-GTK-MI-MTS-MA'!$E$13:$CF$361,'ALL-GTK-MI-MTS-MA'!BQ$6,FALSE)</f>
        <v>0</v>
      </c>
      <c r="BR829" s="9">
        <f>VLOOKUP($E829,'ALL-GTK-MI-MTS-MA'!$E$13:$CF$361,'ALL-GTK-MI-MTS-MA'!BR$6,FALSE)</f>
        <v>0</v>
      </c>
      <c r="BS829" s="9">
        <f>VLOOKUP($E829,'ALL-GTK-MI-MTS-MA'!$E$13:$CF$361,'ALL-GTK-MI-MTS-MA'!BS$6,FALSE)</f>
        <v>0</v>
      </c>
      <c r="BT829" s="9">
        <f>VLOOKUP($E829,'ALL-GTK-MI-MTS-MA'!$E$13:$CF$361,'ALL-GTK-MI-MTS-MA'!BT$6,FALSE)</f>
        <v>0</v>
      </c>
      <c r="BU829" s="299">
        <f t="shared" si="461"/>
        <v>2</v>
      </c>
      <c r="BV829" s="299">
        <f t="shared" si="462"/>
        <v>0</v>
      </c>
      <c r="BW829" s="44">
        <f t="shared" si="463"/>
        <v>2</v>
      </c>
      <c r="BX829" s="44">
        <f t="shared" si="464"/>
        <v>0</v>
      </c>
      <c r="BY829" s="11">
        <f t="shared" si="465"/>
        <v>2</v>
      </c>
      <c r="BZ829" s="14">
        <f t="shared" si="466"/>
        <v>5</v>
      </c>
      <c r="CA829" s="14">
        <f t="shared" si="467"/>
        <v>6</v>
      </c>
      <c r="CB829" s="13">
        <f t="shared" si="468"/>
        <v>2</v>
      </c>
      <c r="CC829" s="13">
        <f t="shared" si="469"/>
        <v>0</v>
      </c>
      <c r="CD829" s="312">
        <f t="shared" si="470"/>
        <v>7</v>
      </c>
      <c r="CE829" s="312">
        <f t="shared" si="471"/>
        <v>6</v>
      </c>
      <c r="CF829" s="313">
        <f t="shared" si="472"/>
        <v>13</v>
      </c>
      <c r="CG829" s="302" t="str">
        <f t="shared" si="473"/>
        <v>OK</v>
      </c>
    </row>
    <row r="830" spans="1:85" ht="14.25" x14ac:dyDescent="0.25">
      <c r="A830" s="6">
        <v>818</v>
      </c>
      <c r="B830" s="495">
        <v>16</v>
      </c>
      <c r="C830" s="495" t="s">
        <v>267</v>
      </c>
      <c r="D830" s="496" t="s">
        <v>19</v>
      </c>
      <c r="E830" s="626">
        <v>20364377</v>
      </c>
      <c r="F830" s="627" t="s">
        <v>935</v>
      </c>
      <c r="G830" s="624" t="s">
        <v>53</v>
      </c>
      <c r="H830" s="9">
        <f>VLOOKUP($E830,'ALL-GTK-MI-MTS-MA'!$E$13:$CF$361,'ALL-GTK-MI-MTS-MA'!H$6,FALSE)</f>
        <v>0</v>
      </c>
      <c r="I830" s="9">
        <f>VLOOKUP($E830,'ALL-GTK-MI-MTS-MA'!$E$13:$CF$361,'ALL-GTK-MI-MTS-MA'!I$6,FALSE)</f>
        <v>0</v>
      </c>
      <c r="J830" s="9">
        <f>VLOOKUP($E830,'ALL-GTK-MI-MTS-MA'!$E$13:$CF$361,'ALL-GTK-MI-MTS-MA'!J$6,FALSE)</f>
        <v>0</v>
      </c>
      <c r="K830" s="9">
        <f>VLOOKUP($E830,'ALL-GTK-MI-MTS-MA'!$E$13:$CF$361,'ALL-GTK-MI-MTS-MA'!K$6,FALSE)</f>
        <v>0</v>
      </c>
      <c r="L830" s="9">
        <f>VLOOKUP($E830,'ALL-GTK-MI-MTS-MA'!$E$13:$CF$361,'ALL-GTK-MI-MTS-MA'!L$6,FALSE)</f>
        <v>0</v>
      </c>
      <c r="M830" s="9">
        <f>VLOOKUP($E830,'ALL-GTK-MI-MTS-MA'!$E$13:$CF$361,'ALL-GTK-MI-MTS-MA'!M$6,FALSE)</f>
        <v>0</v>
      </c>
      <c r="N830" s="9">
        <f>VLOOKUP($E830,'ALL-GTK-MI-MTS-MA'!$E$13:$CF$361,'ALL-GTK-MI-MTS-MA'!N$6,FALSE)</f>
        <v>2</v>
      </c>
      <c r="O830" s="9">
        <f>VLOOKUP($E830,'ALL-GTK-MI-MTS-MA'!$E$13:$CF$361,'ALL-GTK-MI-MTS-MA'!O$6,FALSE)</f>
        <v>4</v>
      </c>
      <c r="P830" s="299">
        <f t="shared" si="438"/>
        <v>2</v>
      </c>
      <c r="Q830" s="299">
        <f t="shared" si="439"/>
        <v>4</v>
      </c>
      <c r="R830" s="300">
        <f t="shared" si="440"/>
        <v>6</v>
      </c>
      <c r="S830" s="9">
        <f>VLOOKUP($E830,'ALL-GTK-MI-MTS-MA'!$E$13:$CF$361,'ALL-GTK-MI-MTS-MA'!S$6,FALSE)</f>
        <v>9</v>
      </c>
      <c r="T830" s="9">
        <f>VLOOKUP($E830,'ALL-GTK-MI-MTS-MA'!$E$13:$CF$361,'ALL-GTK-MI-MTS-MA'!T$6,FALSE)</f>
        <v>9</v>
      </c>
      <c r="U830" s="9">
        <f>VLOOKUP($E830,'ALL-GTK-MI-MTS-MA'!$E$13:$CF$361,'ALL-GTK-MI-MTS-MA'!U$6,FALSE)</f>
        <v>0</v>
      </c>
      <c r="V830" s="9">
        <f>VLOOKUP($E830,'ALL-GTK-MI-MTS-MA'!$E$13:$CF$361,'ALL-GTK-MI-MTS-MA'!V$6,FALSE)</f>
        <v>0</v>
      </c>
      <c r="W830" s="9">
        <f>VLOOKUP($E830,'ALL-GTK-MI-MTS-MA'!$E$13:$CF$361,'ALL-GTK-MI-MTS-MA'!W$6,FALSE)</f>
        <v>0</v>
      </c>
      <c r="X830" s="9">
        <f>VLOOKUP($E830,'ALL-GTK-MI-MTS-MA'!$E$13:$CF$361,'ALL-GTK-MI-MTS-MA'!X$6,FALSE)</f>
        <v>0</v>
      </c>
      <c r="Y830" s="299">
        <f t="shared" si="441"/>
        <v>9</v>
      </c>
      <c r="Z830" s="299">
        <f t="shared" si="442"/>
        <v>9</v>
      </c>
      <c r="AA830" s="10">
        <f t="shared" si="443"/>
        <v>18</v>
      </c>
      <c r="AB830" s="44">
        <f t="shared" si="444"/>
        <v>11</v>
      </c>
      <c r="AC830" s="44">
        <f t="shared" si="445"/>
        <v>13</v>
      </c>
      <c r="AD830" s="11">
        <f t="shared" si="446"/>
        <v>24</v>
      </c>
      <c r="AE830" s="9">
        <f>VLOOKUP($E830,'ALL-GTK-MI-MTS-MA'!$E$13:$CF$361,'ALL-GTK-MI-MTS-MA'!AE$6,FALSE)</f>
        <v>3</v>
      </c>
      <c r="AF830" s="9">
        <f>VLOOKUP($E830,'ALL-GTK-MI-MTS-MA'!$E$13:$CF$361,'ALL-GTK-MI-MTS-MA'!AF$6,FALSE)</f>
        <v>5</v>
      </c>
      <c r="AG830" s="10">
        <f t="shared" si="447"/>
        <v>8</v>
      </c>
      <c r="AH830" s="9">
        <f>VLOOKUP($E830,'ALL-GTK-MI-MTS-MA'!$E$13:$CF$361,'ALL-GTK-MI-MTS-MA'!AH$6,FALSE)</f>
        <v>8</v>
      </c>
      <c r="AI830" s="9">
        <f>VLOOKUP($E830,'ALL-GTK-MI-MTS-MA'!$E$13:$CF$361,'ALL-GTK-MI-MTS-MA'!AI$6,FALSE)</f>
        <v>8</v>
      </c>
      <c r="AJ830" s="10">
        <f t="shared" si="448"/>
        <v>16</v>
      </c>
      <c r="AK830" s="44">
        <f t="shared" si="449"/>
        <v>11</v>
      </c>
      <c r="AL830" s="44">
        <f t="shared" si="450"/>
        <v>13</v>
      </c>
      <c r="AM830" s="11">
        <f t="shared" si="451"/>
        <v>24</v>
      </c>
      <c r="AN830" s="299">
        <v>0</v>
      </c>
      <c r="AO830" s="299">
        <v>0</v>
      </c>
      <c r="AP830" s="9">
        <f>VLOOKUP($E830,'ALL-GTK-MI-MTS-MA'!$E$13:$CF$361,'ALL-GTK-MI-MTS-MA'!AP$6,FALSE)</f>
        <v>0</v>
      </c>
      <c r="AQ830" s="9">
        <f>VLOOKUP($E830,'ALL-GTK-MI-MTS-MA'!$E$13:$CF$361,'ALL-GTK-MI-MTS-MA'!AQ$6,FALSE)</f>
        <v>0</v>
      </c>
      <c r="AR830" s="9">
        <f>VLOOKUP($E830,'ALL-GTK-MI-MTS-MA'!$E$13:$CF$361,'ALL-GTK-MI-MTS-MA'!AR$6,FALSE)</f>
        <v>0</v>
      </c>
      <c r="AS830" s="9">
        <f>VLOOKUP($E830,'ALL-GTK-MI-MTS-MA'!$E$13:$CF$361,'ALL-GTK-MI-MTS-MA'!AS$6,FALSE)</f>
        <v>0</v>
      </c>
      <c r="AT830" s="9">
        <f>VLOOKUP($E830,'ALL-GTK-MI-MTS-MA'!$E$13:$CF$361,'ALL-GTK-MI-MTS-MA'!AT$6,FALSE)</f>
        <v>1</v>
      </c>
      <c r="AU830" s="9">
        <f>VLOOKUP($E830,'ALL-GTK-MI-MTS-MA'!$E$13:$CF$361,'ALL-GTK-MI-MTS-MA'!AU$6,FALSE)</f>
        <v>1</v>
      </c>
      <c r="AV830" s="590">
        <f>VLOOKUP($E830,'ALL-GTK-MI-MTS-MA'!$E$13:$CF$361,'ALL-GTK-MI-MTS-MA'!AV$6,FALSE)</f>
        <v>0</v>
      </c>
      <c r="AW830" s="590">
        <f>VLOOKUP($E830,'ALL-GTK-MI-MTS-MA'!$E$13:$CF$361,'ALL-GTK-MI-MTS-MA'!AW$6,FALSE)</f>
        <v>0</v>
      </c>
      <c r="AX830" s="9">
        <f>VLOOKUP($E830,'ALL-GTK-MI-MTS-MA'!$E$13:$CF$361,'ALL-GTK-MI-MTS-MA'!AX$6,FALSE)</f>
        <v>10</v>
      </c>
      <c r="AY830" s="9">
        <f>VLOOKUP($E830,'ALL-GTK-MI-MTS-MA'!$E$13:$CF$361,'ALL-GTK-MI-MTS-MA'!AY$6,FALSE)</f>
        <v>12</v>
      </c>
      <c r="AZ830" s="9">
        <f>VLOOKUP($E830,'ALL-GTK-MI-MTS-MA'!$E$13:$CF$361,'ALL-GTK-MI-MTS-MA'!AZ$6,FALSE)</f>
        <v>0</v>
      </c>
      <c r="BA830" s="9">
        <f>VLOOKUP($E830,'ALL-GTK-MI-MTS-MA'!$E$13:$CF$361,'ALL-GTK-MI-MTS-MA'!BA$6,FALSE)</f>
        <v>0</v>
      </c>
      <c r="BB830" s="9">
        <f>VLOOKUP($E830,'ALL-GTK-MI-MTS-MA'!$E$13:$CF$361,'ALL-GTK-MI-MTS-MA'!BB$6,FALSE)</f>
        <v>0</v>
      </c>
      <c r="BC830" s="9">
        <f>VLOOKUP($E830,'ALL-GTK-MI-MTS-MA'!$E$13:$CF$361,'ALL-GTK-MI-MTS-MA'!BC$6,FALSE)</f>
        <v>0</v>
      </c>
      <c r="BD830" s="310">
        <f t="shared" si="452"/>
        <v>1</v>
      </c>
      <c r="BE830" s="310">
        <f t="shared" si="453"/>
        <v>1</v>
      </c>
      <c r="BF830" s="10">
        <f t="shared" si="454"/>
        <v>2</v>
      </c>
      <c r="BG830" s="311">
        <f t="shared" si="455"/>
        <v>10</v>
      </c>
      <c r="BH830" s="311">
        <f t="shared" si="456"/>
        <v>12</v>
      </c>
      <c r="BI830" s="10">
        <f t="shared" si="457"/>
        <v>22</v>
      </c>
      <c r="BJ830" s="44">
        <f t="shared" si="458"/>
        <v>11</v>
      </c>
      <c r="BK830" s="44">
        <f t="shared" si="459"/>
        <v>13</v>
      </c>
      <c r="BL830" s="11">
        <f t="shared" si="460"/>
        <v>24</v>
      </c>
      <c r="BM830" s="9">
        <f>VLOOKUP($E830,'ALL-GTK-MI-MTS-MA'!$E$13:$CF$361,'ALL-GTK-MI-MTS-MA'!BM$6,FALSE)</f>
        <v>0</v>
      </c>
      <c r="BN830" s="9">
        <f>VLOOKUP($E830,'ALL-GTK-MI-MTS-MA'!$E$13:$CF$361,'ALL-GTK-MI-MTS-MA'!BN$6,FALSE)</f>
        <v>0</v>
      </c>
      <c r="BO830" s="9">
        <f>VLOOKUP($E830,'ALL-GTK-MI-MTS-MA'!$E$13:$CF$361,'ALL-GTK-MI-MTS-MA'!BO$6,FALSE)</f>
        <v>1</v>
      </c>
      <c r="BP830" s="9">
        <f>VLOOKUP($E830,'ALL-GTK-MI-MTS-MA'!$E$13:$CF$361,'ALL-GTK-MI-MTS-MA'!BP$6,FALSE)</f>
        <v>1</v>
      </c>
      <c r="BQ830" s="9">
        <f>VLOOKUP($E830,'ALL-GTK-MI-MTS-MA'!$E$13:$CF$361,'ALL-GTK-MI-MTS-MA'!BQ$6,FALSE)</f>
        <v>0</v>
      </c>
      <c r="BR830" s="9">
        <f>VLOOKUP($E830,'ALL-GTK-MI-MTS-MA'!$E$13:$CF$361,'ALL-GTK-MI-MTS-MA'!BR$6,FALSE)</f>
        <v>0</v>
      </c>
      <c r="BS830" s="9">
        <f>VLOOKUP($E830,'ALL-GTK-MI-MTS-MA'!$E$13:$CF$361,'ALL-GTK-MI-MTS-MA'!BS$6,FALSE)</f>
        <v>0</v>
      </c>
      <c r="BT830" s="9">
        <f>VLOOKUP($E830,'ALL-GTK-MI-MTS-MA'!$E$13:$CF$361,'ALL-GTK-MI-MTS-MA'!BT$6,FALSE)</f>
        <v>0</v>
      </c>
      <c r="BU830" s="299">
        <f t="shared" si="461"/>
        <v>1</v>
      </c>
      <c r="BV830" s="299">
        <f t="shared" si="462"/>
        <v>1</v>
      </c>
      <c r="BW830" s="44">
        <f t="shared" si="463"/>
        <v>1</v>
      </c>
      <c r="BX830" s="44">
        <f t="shared" si="464"/>
        <v>1</v>
      </c>
      <c r="BY830" s="11">
        <f t="shared" si="465"/>
        <v>2</v>
      </c>
      <c r="BZ830" s="14">
        <f t="shared" si="466"/>
        <v>11</v>
      </c>
      <c r="CA830" s="14">
        <f t="shared" si="467"/>
        <v>13</v>
      </c>
      <c r="CB830" s="13">
        <f t="shared" si="468"/>
        <v>1</v>
      </c>
      <c r="CC830" s="13">
        <f t="shared" si="469"/>
        <v>1</v>
      </c>
      <c r="CD830" s="312">
        <f t="shared" si="470"/>
        <v>12</v>
      </c>
      <c r="CE830" s="312">
        <f t="shared" si="471"/>
        <v>14</v>
      </c>
      <c r="CF830" s="313">
        <f t="shared" si="472"/>
        <v>26</v>
      </c>
      <c r="CG830" s="302" t="str">
        <f t="shared" si="473"/>
        <v>OK</v>
      </c>
    </row>
    <row r="831" spans="1:85" ht="14.25" x14ac:dyDescent="0.25">
      <c r="A831" s="6">
        <v>819</v>
      </c>
      <c r="B831" s="495">
        <v>17</v>
      </c>
      <c r="C831" s="495" t="s">
        <v>267</v>
      </c>
      <c r="D831" s="496" t="s">
        <v>19</v>
      </c>
      <c r="E831" s="626">
        <v>20364378</v>
      </c>
      <c r="F831" s="627" t="s">
        <v>936</v>
      </c>
      <c r="G831" s="624" t="s">
        <v>53</v>
      </c>
      <c r="H831" s="9">
        <f>VLOOKUP($E831,'ALL-GTK-MI-MTS-MA'!$E$13:$CF$361,'ALL-GTK-MI-MTS-MA'!H$6,FALSE)</f>
        <v>0</v>
      </c>
      <c r="I831" s="9">
        <f>VLOOKUP($E831,'ALL-GTK-MI-MTS-MA'!$E$13:$CF$361,'ALL-GTK-MI-MTS-MA'!I$6,FALSE)</f>
        <v>0</v>
      </c>
      <c r="J831" s="9">
        <f>VLOOKUP($E831,'ALL-GTK-MI-MTS-MA'!$E$13:$CF$361,'ALL-GTK-MI-MTS-MA'!J$6,FALSE)</f>
        <v>0</v>
      </c>
      <c r="K831" s="9">
        <f>VLOOKUP($E831,'ALL-GTK-MI-MTS-MA'!$E$13:$CF$361,'ALL-GTK-MI-MTS-MA'!K$6,FALSE)</f>
        <v>0</v>
      </c>
      <c r="L831" s="9">
        <f>VLOOKUP($E831,'ALL-GTK-MI-MTS-MA'!$E$13:$CF$361,'ALL-GTK-MI-MTS-MA'!L$6,FALSE)</f>
        <v>0</v>
      </c>
      <c r="M831" s="9">
        <f>VLOOKUP($E831,'ALL-GTK-MI-MTS-MA'!$E$13:$CF$361,'ALL-GTK-MI-MTS-MA'!M$6,FALSE)</f>
        <v>0</v>
      </c>
      <c r="N831" s="9">
        <f>VLOOKUP($E831,'ALL-GTK-MI-MTS-MA'!$E$13:$CF$361,'ALL-GTK-MI-MTS-MA'!N$6,FALSE)</f>
        <v>3</v>
      </c>
      <c r="O831" s="9">
        <f>VLOOKUP($E831,'ALL-GTK-MI-MTS-MA'!$E$13:$CF$361,'ALL-GTK-MI-MTS-MA'!O$6,FALSE)</f>
        <v>2</v>
      </c>
      <c r="P831" s="299">
        <f t="shared" si="438"/>
        <v>3</v>
      </c>
      <c r="Q831" s="299">
        <f t="shared" si="439"/>
        <v>2</v>
      </c>
      <c r="R831" s="300">
        <f t="shared" si="440"/>
        <v>5</v>
      </c>
      <c r="S831" s="9">
        <f>VLOOKUP($E831,'ALL-GTK-MI-MTS-MA'!$E$13:$CF$361,'ALL-GTK-MI-MTS-MA'!S$6,FALSE)</f>
        <v>10</v>
      </c>
      <c r="T831" s="9">
        <f>VLOOKUP($E831,'ALL-GTK-MI-MTS-MA'!$E$13:$CF$361,'ALL-GTK-MI-MTS-MA'!T$6,FALSE)</f>
        <v>8</v>
      </c>
      <c r="U831" s="9">
        <f>VLOOKUP($E831,'ALL-GTK-MI-MTS-MA'!$E$13:$CF$361,'ALL-GTK-MI-MTS-MA'!U$6,FALSE)</f>
        <v>0</v>
      </c>
      <c r="V831" s="9">
        <f>VLOOKUP($E831,'ALL-GTK-MI-MTS-MA'!$E$13:$CF$361,'ALL-GTK-MI-MTS-MA'!V$6,FALSE)</f>
        <v>0</v>
      </c>
      <c r="W831" s="9">
        <f>VLOOKUP($E831,'ALL-GTK-MI-MTS-MA'!$E$13:$CF$361,'ALL-GTK-MI-MTS-MA'!W$6,FALSE)</f>
        <v>0</v>
      </c>
      <c r="X831" s="9">
        <f>VLOOKUP($E831,'ALL-GTK-MI-MTS-MA'!$E$13:$CF$361,'ALL-GTK-MI-MTS-MA'!X$6,FALSE)</f>
        <v>0</v>
      </c>
      <c r="Y831" s="299">
        <f t="shared" si="441"/>
        <v>10</v>
      </c>
      <c r="Z831" s="299">
        <f t="shared" si="442"/>
        <v>8</v>
      </c>
      <c r="AA831" s="10">
        <f t="shared" si="443"/>
        <v>18</v>
      </c>
      <c r="AB831" s="44">
        <f t="shared" si="444"/>
        <v>13</v>
      </c>
      <c r="AC831" s="44">
        <f t="shared" si="445"/>
        <v>10</v>
      </c>
      <c r="AD831" s="11">
        <f t="shared" si="446"/>
        <v>23</v>
      </c>
      <c r="AE831" s="9">
        <f>VLOOKUP($E831,'ALL-GTK-MI-MTS-MA'!$E$13:$CF$361,'ALL-GTK-MI-MTS-MA'!AE$6,FALSE)</f>
        <v>3</v>
      </c>
      <c r="AF831" s="9">
        <f>VLOOKUP($E831,'ALL-GTK-MI-MTS-MA'!$E$13:$CF$361,'ALL-GTK-MI-MTS-MA'!AF$6,FALSE)</f>
        <v>3</v>
      </c>
      <c r="AG831" s="10">
        <f t="shared" si="447"/>
        <v>6</v>
      </c>
      <c r="AH831" s="9">
        <f>VLOOKUP($E831,'ALL-GTK-MI-MTS-MA'!$E$13:$CF$361,'ALL-GTK-MI-MTS-MA'!AH$6,FALSE)</f>
        <v>10</v>
      </c>
      <c r="AI831" s="9">
        <f>VLOOKUP($E831,'ALL-GTK-MI-MTS-MA'!$E$13:$CF$361,'ALL-GTK-MI-MTS-MA'!AI$6,FALSE)</f>
        <v>7</v>
      </c>
      <c r="AJ831" s="10">
        <f t="shared" si="448"/>
        <v>17</v>
      </c>
      <c r="AK831" s="44">
        <f t="shared" si="449"/>
        <v>13</v>
      </c>
      <c r="AL831" s="44">
        <f t="shared" si="450"/>
        <v>10</v>
      </c>
      <c r="AM831" s="11">
        <f t="shared" si="451"/>
        <v>23</v>
      </c>
      <c r="AN831" s="299">
        <v>0</v>
      </c>
      <c r="AO831" s="299">
        <v>0</v>
      </c>
      <c r="AP831" s="9">
        <f>VLOOKUP($E831,'ALL-GTK-MI-MTS-MA'!$E$13:$CF$361,'ALL-GTK-MI-MTS-MA'!AP$6,FALSE)</f>
        <v>0</v>
      </c>
      <c r="AQ831" s="9">
        <f>VLOOKUP($E831,'ALL-GTK-MI-MTS-MA'!$E$13:$CF$361,'ALL-GTK-MI-MTS-MA'!AQ$6,FALSE)</f>
        <v>0</v>
      </c>
      <c r="AR831" s="9">
        <f>VLOOKUP($E831,'ALL-GTK-MI-MTS-MA'!$E$13:$CF$361,'ALL-GTK-MI-MTS-MA'!AR$6,FALSE)</f>
        <v>0</v>
      </c>
      <c r="AS831" s="9">
        <f>VLOOKUP($E831,'ALL-GTK-MI-MTS-MA'!$E$13:$CF$361,'ALL-GTK-MI-MTS-MA'!AS$6,FALSE)</f>
        <v>0</v>
      </c>
      <c r="AT831" s="9">
        <f>VLOOKUP($E831,'ALL-GTK-MI-MTS-MA'!$E$13:$CF$361,'ALL-GTK-MI-MTS-MA'!AT$6,FALSE)</f>
        <v>2</v>
      </c>
      <c r="AU831" s="9">
        <f>VLOOKUP($E831,'ALL-GTK-MI-MTS-MA'!$E$13:$CF$361,'ALL-GTK-MI-MTS-MA'!AU$6,FALSE)</f>
        <v>0</v>
      </c>
      <c r="AV831" s="590">
        <f>VLOOKUP($E831,'ALL-GTK-MI-MTS-MA'!$E$13:$CF$361,'ALL-GTK-MI-MTS-MA'!AV$6,FALSE)</f>
        <v>0</v>
      </c>
      <c r="AW831" s="590">
        <f>VLOOKUP($E831,'ALL-GTK-MI-MTS-MA'!$E$13:$CF$361,'ALL-GTK-MI-MTS-MA'!AW$6,FALSE)</f>
        <v>0</v>
      </c>
      <c r="AX831" s="9">
        <f>VLOOKUP($E831,'ALL-GTK-MI-MTS-MA'!$E$13:$CF$361,'ALL-GTK-MI-MTS-MA'!AX$6,FALSE)</f>
        <v>9</v>
      </c>
      <c r="AY831" s="9">
        <f>VLOOKUP($E831,'ALL-GTK-MI-MTS-MA'!$E$13:$CF$361,'ALL-GTK-MI-MTS-MA'!AY$6,FALSE)</f>
        <v>9</v>
      </c>
      <c r="AZ831" s="9">
        <f>VLOOKUP($E831,'ALL-GTK-MI-MTS-MA'!$E$13:$CF$361,'ALL-GTK-MI-MTS-MA'!AZ$6,FALSE)</f>
        <v>2</v>
      </c>
      <c r="BA831" s="9">
        <f>VLOOKUP($E831,'ALL-GTK-MI-MTS-MA'!$E$13:$CF$361,'ALL-GTK-MI-MTS-MA'!BA$6,FALSE)</f>
        <v>1</v>
      </c>
      <c r="BB831" s="9">
        <f>VLOOKUP($E831,'ALL-GTK-MI-MTS-MA'!$E$13:$CF$361,'ALL-GTK-MI-MTS-MA'!BB$6,FALSE)</f>
        <v>0</v>
      </c>
      <c r="BC831" s="9">
        <f>VLOOKUP($E831,'ALL-GTK-MI-MTS-MA'!$E$13:$CF$361,'ALL-GTK-MI-MTS-MA'!BC$6,FALSE)</f>
        <v>0</v>
      </c>
      <c r="BD831" s="310">
        <f t="shared" si="452"/>
        <v>2</v>
      </c>
      <c r="BE831" s="310">
        <f t="shared" si="453"/>
        <v>0</v>
      </c>
      <c r="BF831" s="10">
        <f t="shared" si="454"/>
        <v>2</v>
      </c>
      <c r="BG831" s="311">
        <f t="shared" si="455"/>
        <v>11</v>
      </c>
      <c r="BH831" s="311">
        <f t="shared" si="456"/>
        <v>10</v>
      </c>
      <c r="BI831" s="10">
        <f t="shared" si="457"/>
        <v>21</v>
      </c>
      <c r="BJ831" s="44">
        <f t="shared" si="458"/>
        <v>13</v>
      </c>
      <c r="BK831" s="44">
        <f t="shared" si="459"/>
        <v>10</v>
      </c>
      <c r="BL831" s="11">
        <f t="shared" si="460"/>
        <v>23</v>
      </c>
      <c r="BM831" s="9">
        <f>VLOOKUP($E831,'ALL-GTK-MI-MTS-MA'!$E$13:$CF$361,'ALL-GTK-MI-MTS-MA'!BM$6,FALSE)</f>
        <v>0</v>
      </c>
      <c r="BN831" s="9">
        <f>VLOOKUP($E831,'ALL-GTK-MI-MTS-MA'!$E$13:$CF$361,'ALL-GTK-MI-MTS-MA'!BN$6,FALSE)</f>
        <v>0</v>
      </c>
      <c r="BO831" s="9">
        <f>VLOOKUP($E831,'ALL-GTK-MI-MTS-MA'!$E$13:$CF$361,'ALL-GTK-MI-MTS-MA'!BO$6,FALSE)</f>
        <v>1</v>
      </c>
      <c r="BP831" s="9">
        <f>VLOOKUP($E831,'ALL-GTK-MI-MTS-MA'!$E$13:$CF$361,'ALL-GTK-MI-MTS-MA'!BP$6,FALSE)</f>
        <v>1</v>
      </c>
      <c r="BQ831" s="9">
        <f>VLOOKUP($E831,'ALL-GTK-MI-MTS-MA'!$E$13:$CF$361,'ALL-GTK-MI-MTS-MA'!BQ$6,FALSE)</f>
        <v>0</v>
      </c>
      <c r="BR831" s="9">
        <f>VLOOKUP($E831,'ALL-GTK-MI-MTS-MA'!$E$13:$CF$361,'ALL-GTK-MI-MTS-MA'!BR$6,FALSE)</f>
        <v>0</v>
      </c>
      <c r="BS831" s="9">
        <f>VLOOKUP($E831,'ALL-GTK-MI-MTS-MA'!$E$13:$CF$361,'ALL-GTK-MI-MTS-MA'!BS$6,FALSE)</f>
        <v>0</v>
      </c>
      <c r="BT831" s="9">
        <f>VLOOKUP($E831,'ALL-GTK-MI-MTS-MA'!$E$13:$CF$361,'ALL-GTK-MI-MTS-MA'!BT$6,FALSE)</f>
        <v>0</v>
      </c>
      <c r="BU831" s="299">
        <f t="shared" si="461"/>
        <v>1</v>
      </c>
      <c r="BV831" s="299">
        <f t="shared" si="462"/>
        <v>1</v>
      </c>
      <c r="BW831" s="44">
        <f t="shared" si="463"/>
        <v>1</v>
      </c>
      <c r="BX831" s="44">
        <f t="shared" si="464"/>
        <v>1</v>
      </c>
      <c r="BY831" s="11">
        <f t="shared" si="465"/>
        <v>2</v>
      </c>
      <c r="BZ831" s="14">
        <f t="shared" si="466"/>
        <v>13</v>
      </c>
      <c r="CA831" s="14">
        <f t="shared" si="467"/>
        <v>10</v>
      </c>
      <c r="CB831" s="13">
        <f t="shared" si="468"/>
        <v>1</v>
      </c>
      <c r="CC831" s="13">
        <f t="shared" si="469"/>
        <v>1</v>
      </c>
      <c r="CD831" s="312">
        <f t="shared" si="470"/>
        <v>14</v>
      </c>
      <c r="CE831" s="312">
        <f t="shared" si="471"/>
        <v>11</v>
      </c>
      <c r="CF831" s="313">
        <f t="shared" si="472"/>
        <v>25</v>
      </c>
      <c r="CG831" s="302" t="str">
        <f t="shared" si="473"/>
        <v>OK</v>
      </c>
    </row>
    <row r="832" spans="1:85" ht="14.25" x14ac:dyDescent="0.25">
      <c r="A832" s="6">
        <v>820</v>
      </c>
      <c r="B832" s="495">
        <v>18</v>
      </c>
      <c r="C832" s="495" t="s">
        <v>267</v>
      </c>
      <c r="D832" s="496" t="s">
        <v>19</v>
      </c>
      <c r="E832" s="626">
        <v>20364379</v>
      </c>
      <c r="F832" s="627" t="s">
        <v>937</v>
      </c>
      <c r="G832" s="624" t="s">
        <v>53</v>
      </c>
      <c r="H832" s="9">
        <f>VLOOKUP($E832,'ALL-GTK-MI-MTS-MA'!$E$13:$CF$361,'ALL-GTK-MI-MTS-MA'!H$6,FALSE)</f>
        <v>0</v>
      </c>
      <c r="I832" s="9">
        <f>VLOOKUP($E832,'ALL-GTK-MI-MTS-MA'!$E$13:$CF$361,'ALL-GTK-MI-MTS-MA'!I$6,FALSE)</f>
        <v>0</v>
      </c>
      <c r="J832" s="9">
        <f>VLOOKUP($E832,'ALL-GTK-MI-MTS-MA'!$E$13:$CF$361,'ALL-GTK-MI-MTS-MA'!J$6,FALSE)</f>
        <v>0</v>
      </c>
      <c r="K832" s="9">
        <f>VLOOKUP($E832,'ALL-GTK-MI-MTS-MA'!$E$13:$CF$361,'ALL-GTK-MI-MTS-MA'!K$6,FALSE)</f>
        <v>0</v>
      </c>
      <c r="L832" s="9">
        <f>VLOOKUP($E832,'ALL-GTK-MI-MTS-MA'!$E$13:$CF$361,'ALL-GTK-MI-MTS-MA'!L$6,FALSE)</f>
        <v>0</v>
      </c>
      <c r="M832" s="9">
        <f>VLOOKUP($E832,'ALL-GTK-MI-MTS-MA'!$E$13:$CF$361,'ALL-GTK-MI-MTS-MA'!M$6,FALSE)</f>
        <v>0</v>
      </c>
      <c r="N832" s="9">
        <f>VLOOKUP($E832,'ALL-GTK-MI-MTS-MA'!$E$13:$CF$361,'ALL-GTK-MI-MTS-MA'!N$6,FALSE)</f>
        <v>1</v>
      </c>
      <c r="O832" s="9">
        <f>VLOOKUP($E832,'ALL-GTK-MI-MTS-MA'!$E$13:$CF$361,'ALL-GTK-MI-MTS-MA'!O$6,FALSE)</f>
        <v>2</v>
      </c>
      <c r="P832" s="299">
        <f t="shared" si="438"/>
        <v>1</v>
      </c>
      <c r="Q832" s="299">
        <f t="shared" si="439"/>
        <v>2</v>
      </c>
      <c r="R832" s="300">
        <f t="shared" si="440"/>
        <v>3</v>
      </c>
      <c r="S832" s="9">
        <f>VLOOKUP($E832,'ALL-GTK-MI-MTS-MA'!$E$13:$CF$361,'ALL-GTK-MI-MTS-MA'!S$6,FALSE)</f>
        <v>6</v>
      </c>
      <c r="T832" s="9">
        <f>VLOOKUP($E832,'ALL-GTK-MI-MTS-MA'!$E$13:$CF$361,'ALL-GTK-MI-MTS-MA'!T$6,FALSE)</f>
        <v>5</v>
      </c>
      <c r="U832" s="9">
        <f>VLOOKUP($E832,'ALL-GTK-MI-MTS-MA'!$E$13:$CF$361,'ALL-GTK-MI-MTS-MA'!U$6,FALSE)</f>
        <v>0</v>
      </c>
      <c r="V832" s="9">
        <f>VLOOKUP($E832,'ALL-GTK-MI-MTS-MA'!$E$13:$CF$361,'ALL-GTK-MI-MTS-MA'!V$6,FALSE)</f>
        <v>0</v>
      </c>
      <c r="W832" s="9">
        <f>VLOOKUP($E832,'ALL-GTK-MI-MTS-MA'!$E$13:$CF$361,'ALL-GTK-MI-MTS-MA'!W$6,FALSE)</f>
        <v>0</v>
      </c>
      <c r="X832" s="9">
        <f>VLOOKUP($E832,'ALL-GTK-MI-MTS-MA'!$E$13:$CF$361,'ALL-GTK-MI-MTS-MA'!X$6,FALSE)</f>
        <v>0</v>
      </c>
      <c r="Y832" s="299">
        <f t="shared" si="441"/>
        <v>6</v>
      </c>
      <c r="Z832" s="299">
        <f t="shared" si="442"/>
        <v>5</v>
      </c>
      <c r="AA832" s="10">
        <f t="shared" si="443"/>
        <v>11</v>
      </c>
      <c r="AB832" s="44">
        <f t="shared" si="444"/>
        <v>7</v>
      </c>
      <c r="AC832" s="44">
        <f t="shared" si="445"/>
        <v>7</v>
      </c>
      <c r="AD832" s="11">
        <f t="shared" si="446"/>
        <v>14</v>
      </c>
      <c r="AE832" s="9">
        <f>VLOOKUP($E832,'ALL-GTK-MI-MTS-MA'!$E$13:$CF$361,'ALL-GTK-MI-MTS-MA'!AE$6,FALSE)</f>
        <v>3</v>
      </c>
      <c r="AF832" s="9">
        <f>VLOOKUP($E832,'ALL-GTK-MI-MTS-MA'!$E$13:$CF$361,'ALL-GTK-MI-MTS-MA'!AF$6,FALSE)</f>
        <v>3</v>
      </c>
      <c r="AG832" s="10">
        <f t="shared" si="447"/>
        <v>6</v>
      </c>
      <c r="AH832" s="9">
        <f>VLOOKUP($E832,'ALL-GTK-MI-MTS-MA'!$E$13:$CF$361,'ALL-GTK-MI-MTS-MA'!AH$6,FALSE)</f>
        <v>4</v>
      </c>
      <c r="AI832" s="9">
        <f>VLOOKUP($E832,'ALL-GTK-MI-MTS-MA'!$E$13:$CF$361,'ALL-GTK-MI-MTS-MA'!AI$6,FALSE)</f>
        <v>4</v>
      </c>
      <c r="AJ832" s="10">
        <f t="shared" si="448"/>
        <v>8</v>
      </c>
      <c r="AK832" s="44">
        <f t="shared" si="449"/>
        <v>7</v>
      </c>
      <c r="AL832" s="44">
        <f t="shared" si="450"/>
        <v>7</v>
      </c>
      <c r="AM832" s="11">
        <f t="shared" si="451"/>
        <v>14</v>
      </c>
      <c r="AN832" s="299">
        <v>0</v>
      </c>
      <c r="AO832" s="299">
        <v>0</v>
      </c>
      <c r="AP832" s="9">
        <f>VLOOKUP($E832,'ALL-GTK-MI-MTS-MA'!$E$13:$CF$361,'ALL-GTK-MI-MTS-MA'!AP$6,FALSE)</f>
        <v>0</v>
      </c>
      <c r="AQ832" s="9">
        <f>VLOOKUP($E832,'ALL-GTK-MI-MTS-MA'!$E$13:$CF$361,'ALL-GTK-MI-MTS-MA'!AQ$6,FALSE)</f>
        <v>0</v>
      </c>
      <c r="AR832" s="9">
        <f>VLOOKUP($E832,'ALL-GTK-MI-MTS-MA'!$E$13:$CF$361,'ALL-GTK-MI-MTS-MA'!AR$6,FALSE)</f>
        <v>0</v>
      </c>
      <c r="AS832" s="9">
        <f>VLOOKUP($E832,'ALL-GTK-MI-MTS-MA'!$E$13:$CF$361,'ALL-GTK-MI-MTS-MA'!AS$6,FALSE)</f>
        <v>0</v>
      </c>
      <c r="AT832" s="9">
        <f>VLOOKUP($E832,'ALL-GTK-MI-MTS-MA'!$E$13:$CF$361,'ALL-GTK-MI-MTS-MA'!AT$6,FALSE)</f>
        <v>2</v>
      </c>
      <c r="AU832" s="9">
        <f>VLOOKUP($E832,'ALL-GTK-MI-MTS-MA'!$E$13:$CF$361,'ALL-GTK-MI-MTS-MA'!AU$6,FALSE)</f>
        <v>0</v>
      </c>
      <c r="AV832" s="590">
        <f>VLOOKUP($E832,'ALL-GTK-MI-MTS-MA'!$E$13:$CF$361,'ALL-GTK-MI-MTS-MA'!AV$6,FALSE)</f>
        <v>0</v>
      </c>
      <c r="AW832" s="590">
        <f>VLOOKUP($E832,'ALL-GTK-MI-MTS-MA'!$E$13:$CF$361,'ALL-GTK-MI-MTS-MA'!AW$6,FALSE)</f>
        <v>0</v>
      </c>
      <c r="AX832" s="9">
        <f>VLOOKUP($E832,'ALL-GTK-MI-MTS-MA'!$E$13:$CF$361,'ALL-GTK-MI-MTS-MA'!AX$6,FALSE)</f>
        <v>3</v>
      </c>
      <c r="AY832" s="9">
        <f>VLOOKUP($E832,'ALL-GTK-MI-MTS-MA'!$E$13:$CF$361,'ALL-GTK-MI-MTS-MA'!AY$6,FALSE)</f>
        <v>7</v>
      </c>
      <c r="AZ832" s="9">
        <f>VLOOKUP($E832,'ALL-GTK-MI-MTS-MA'!$E$13:$CF$361,'ALL-GTK-MI-MTS-MA'!AZ$6,FALSE)</f>
        <v>2</v>
      </c>
      <c r="BA832" s="9">
        <f>VLOOKUP($E832,'ALL-GTK-MI-MTS-MA'!$E$13:$CF$361,'ALL-GTK-MI-MTS-MA'!BA$6,FALSE)</f>
        <v>0</v>
      </c>
      <c r="BB832" s="9">
        <f>VLOOKUP($E832,'ALL-GTK-MI-MTS-MA'!$E$13:$CF$361,'ALL-GTK-MI-MTS-MA'!BB$6,FALSE)</f>
        <v>0</v>
      </c>
      <c r="BC832" s="9">
        <f>VLOOKUP($E832,'ALL-GTK-MI-MTS-MA'!$E$13:$CF$361,'ALL-GTK-MI-MTS-MA'!BC$6,FALSE)</f>
        <v>0</v>
      </c>
      <c r="BD832" s="310">
        <f t="shared" si="452"/>
        <v>2</v>
      </c>
      <c r="BE832" s="310">
        <f t="shared" si="453"/>
        <v>0</v>
      </c>
      <c r="BF832" s="10">
        <f t="shared" si="454"/>
        <v>2</v>
      </c>
      <c r="BG832" s="311">
        <f t="shared" si="455"/>
        <v>5</v>
      </c>
      <c r="BH832" s="311">
        <f t="shared" si="456"/>
        <v>7</v>
      </c>
      <c r="BI832" s="10">
        <f t="shared" si="457"/>
        <v>12</v>
      </c>
      <c r="BJ832" s="44">
        <f t="shared" si="458"/>
        <v>7</v>
      </c>
      <c r="BK832" s="44">
        <f t="shared" si="459"/>
        <v>7</v>
      </c>
      <c r="BL832" s="11">
        <f t="shared" si="460"/>
        <v>14</v>
      </c>
      <c r="BM832" s="9">
        <f>VLOOKUP($E832,'ALL-GTK-MI-MTS-MA'!$E$13:$CF$361,'ALL-GTK-MI-MTS-MA'!BM$6,FALSE)</f>
        <v>0</v>
      </c>
      <c r="BN832" s="9">
        <f>VLOOKUP($E832,'ALL-GTK-MI-MTS-MA'!$E$13:$CF$361,'ALL-GTK-MI-MTS-MA'!BN$6,FALSE)</f>
        <v>0</v>
      </c>
      <c r="BO832" s="9">
        <f>VLOOKUP($E832,'ALL-GTK-MI-MTS-MA'!$E$13:$CF$361,'ALL-GTK-MI-MTS-MA'!BO$6,FALSE)</f>
        <v>2</v>
      </c>
      <c r="BP832" s="9">
        <f>VLOOKUP($E832,'ALL-GTK-MI-MTS-MA'!$E$13:$CF$361,'ALL-GTK-MI-MTS-MA'!BP$6,FALSE)</f>
        <v>0</v>
      </c>
      <c r="BQ832" s="9">
        <f>VLOOKUP($E832,'ALL-GTK-MI-MTS-MA'!$E$13:$CF$361,'ALL-GTK-MI-MTS-MA'!BQ$6,FALSE)</f>
        <v>0</v>
      </c>
      <c r="BR832" s="9">
        <f>VLOOKUP($E832,'ALL-GTK-MI-MTS-MA'!$E$13:$CF$361,'ALL-GTK-MI-MTS-MA'!BR$6,FALSE)</f>
        <v>0</v>
      </c>
      <c r="BS832" s="9">
        <f>VLOOKUP($E832,'ALL-GTK-MI-MTS-MA'!$E$13:$CF$361,'ALL-GTK-MI-MTS-MA'!BS$6,FALSE)</f>
        <v>0</v>
      </c>
      <c r="BT832" s="9">
        <f>VLOOKUP($E832,'ALL-GTK-MI-MTS-MA'!$E$13:$CF$361,'ALL-GTK-MI-MTS-MA'!BT$6,FALSE)</f>
        <v>0</v>
      </c>
      <c r="BU832" s="299">
        <f t="shared" si="461"/>
        <v>2</v>
      </c>
      <c r="BV832" s="299">
        <f t="shared" si="462"/>
        <v>0</v>
      </c>
      <c r="BW832" s="44">
        <f t="shared" si="463"/>
        <v>2</v>
      </c>
      <c r="BX832" s="44">
        <f t="shared" si="464"/>
        <v>0</v>
      </c>
      <c r="BY832" s="11">
        <f t="shared" si="465"/>
        <v>2</v>
      </c>
      <c r="BZ832" s="14">
        <f t="shared" si="466"/>
        <v>7</v>
      </c>
      <c r="CA832" s="14">
        <f t="shared" si="467"/>
        <v>7</v>
      </c>
      <c r="CB832" s="13">
        <f t="shared" si="468"/>
        <v>2</v>
      </c>
      <c r="CC832" s="13">
        <f t="shared" si="469"/>
        <v>0</v>
      </c>
      <c r="CD832" s="312">
        <f t="shared" si="470"/>
        <v>9</v>
      </c>
      <c r="CE832" s="312">
        <f t="shared" si="471"/>
        <v>7</v>
      </c>
      <c r="CF832" s="313">
        <f t="shared" si="472"/>
        <v>16</v>
      </c>
      <c r="CG832" s="302" t="str">
        <f t="shared" si="473"/>
        <v>OK</v>
      </c>
    </row>
    <row r="833" spans="1:85" ht="14.25" x14ac:dyDescent="0.25">
      <c r="A833" s="6">
        <v>821</v>
      </c>
      <c r="B833" s="495">
        <v>19</v>
      </c>
      <c r="C833" s="495" t="s">
        <v>267</v>
      </c>
      <c r="D833" s="496" t="s">
        <v>19</v>
      </c>
      <c r="E833" s="626">
        <v>20364380</v>
      </c>
      <c r="F833" s="627" t="s">
        <v>938</v>
      </c>
      <c r="G833" s="624" t="s">
        <v>53</v>
      </c>
      <c r="H833" s="9">
        <f>VLOOKUP($E833,'ALL-GTK-MI-MTS-MA'!$E$13:$CF$361,'ALL-GTK-MI-MTS-MA'!H$6,FALSE)</f>
        <v>0</v>
      </c>
      <c r="I833" s="9">
        <f>VLOOKUP($E833,'ALL-GTK-MI-MTS-MA'!$E$13:$CF$361,'ALL-GTK-MI-MTS-MA'!I$6,FALSE)</f>
        <v>0</v>
      </c>
      <c r="J833" s="9">
        <f>VLOOKUP($E833,'ALL-GTK-MI-MTS-MA'!$E$13:$CF$361,'ALL-GTK-MI-MTS-MA'!J$6,FALSE)</f>
        <v>0</v>
      </c>
      <c r="K833" s="9">
        <f>VLOOKUP($E833,'ALL-GTK-MI-MTS-MA'!$E$13:$CF$361,'ALL-GTK-MI-MTS-MA'!K$6,FALSE)</f>
        <v>0</v>
      </c>
      <c r="L833" s="9">
        <f>VLOOKUP($E833,'ALL-GTK-MI-MTS-MA'!$E$13:$CF$361,'ALL-GTK-MI-MTS-MA'!L$6,FALSE)</f>
        <v>0</v>
      </c>
      <c r="M833" s="9">
        <f>VLOOKUP($E833,'ALL-GTK-MI-MTS-MA'!$E$13:$CF$361,'ALL-GTK-MI-MTS-MA'!M$6,FALSE)</f>
        <v>0</v>
      </c>
      <c r="N833" s="9">
        <f>VLOOKUP($E833,'ALL-GTK-MI-MTS-MA'!$E$13:$CF$361,'ALL-GTK-MI-MTS-MA'!N$6,FALSE)</f>
        <v>2</v>
      </c>
      <c r="O833" s="9">
        <f>VLOOKUP($E833,'ALL-GTK-MI-MTS-MA'!$E$13:$CF$361,'ALL-GTK-MI-MTS-MA'!O$6,FALSE)</f>
        <v>3</v>
      </c>
      <c r="P833" s="299">
        <f t="shared" si="438"/>
        <v>2</v>
      </c>
      <c r="Q833" s="299">
        <f t="shared" si="439"/>
        <v>3</v>
      </c>
      <c r="R833" s="300">
        <f t="shared" si="440"/>
        <v>5</v>
      </c>
      <c r="S833" s="9">
        <f>VLOOKUP($E833,'ALL-GTK-MI-MTS-MA'!$E$13:$CF$361,'ALL-GTK-MI-MTS-MA'!S$6,FALSE)</f>
        <v>17</v>
      </c>
      <c r="T833" s="9">
        <f>VLOOKUP($E833,'ALL-GTK-MI-MTS-MA'!$E$13:$CF$361,'ALL-GTK-MI-MTS-MA'!T$6,FALSE)</f>
        <v>6</v>
      </c>
      <c r="U833" s="9">
        <f>VLOOKUP($E833,'ALL-GTK-MI-MTS-MA'!$E$13:$CF$361,'ALL-GTK-MI-MTS-MA'!U$6,FALSE)</f>
        <v>0</v>
      </c>
      <c r="V833" s="9">
        <f>VLOOKUP($E833,'ALL-GTK-MI-MTS-MA'!$E$13:$CF$361,'ALL-GTK-MI-MTS-MA'!V$6,FALSE)</f>
        <v>0</v>
      </c>
      <c r="W833" s="9">
        <f>VLOOKUP($E833,'ALL-GTK-MI-MTS-MA'!$E$13:$CF$361,'ALL-GTK-MI-MTS-MA'!W$6,FALSE)</f>
        <v>0</v>
      </c>
      <c r="X833" s="9">
        <f>VLOOKUP($E833,'ALL-GTK-MI-MTS-MA'!$E$13:$CF$361,'ALL-GTK-MI-MTS-MA'!X$6,FALSE)</f>
        <v>0</v>
      </c>
      <c r="Y833" s="299">
        <f t="shared" si="441"/>
        <v>17</v>
      </c>
      <c r="Z833" s="299">
        <f t="shared" si="442"/>
        <v>6</v>
      </c>
      <c r="AA833" s="10">
        <f t="shared" si="443"/>
        <v>23</v>
      </c>
      <c r="AB833" s="44">
        <f t="shared" si="444"/>
        <v>19</v>
      </c>
      <c r="AC833" s="44">
        <f t="shared" si="445"/>
        <v>9</v>
      </c>
      <c r="AD833" s="11">
        <f t="shared" si="446"/>
        <v>28</v>
      </c>
      <c r="AE833" s="9">
        <f>VLOOKUP($E833,'ALL-GTK-MI-MTS-MA'!$E$13:$CF$361,'ALL-GTK-MI-MTS-MA'!AE$6,FALSE)</f>
        <v>8</v>
      </c>
      <c r="AF833" s="9">
        <f>VLOOKUP($E833,'ALL-GTK-MI-MTS-MA'!$E$13:$CF$361,'ALL-GTK-MI-MTS-MA'!AF$6,FALSE)</f>
        <v>3</v>
      </c>
      <c r="AG833" s="10">
        <f t="shared" si="447"/>
        <v>11</v>
      </c>
      <c r="AH833" s="9">
        <f>VLOOKUP($E833,'ALL-GTK-MI-MTS-MA'!$E$13:$CF$361,'ALL-GTK-MI-MTS-MA'!AH$6,FALSE)</f>
        <v>11</v>
      </c>
      <c r="AI833" s="9">
        <f>VLOOKUP($E833,'ALL-GTK-MI-MTS-MA'!$E$13:$CF$361,'ALL-GTK-MI-MTS-MA'!AI$6,FALSE)</f>
        <v>6</v>
      </c>
      <c r="AJ833" s="10">
        <f t="shared" si="448"/>
        <v>17</v>
      </c>
      <c r="AK833" s="44">
        <f t="shared" si="449"/>
        <v>19</v>
      </c>
      <c r="AL833" s="44">
        <f t="shared" si="450"/>
        <v>9</v>
      </c>
      <c r="AM833" s="11">
        <f t="shared" si="451"/>
        <v>28</v>
      </c>
      <c r="AN833" s="299">
        <v>0</v>
      </c>
      <c r="AO833" s="299">
        <v>0</v>
      </c>
      <c r="AP833" s="9">
        <f>VLOOKUP($E833,'ALL-GTK-MI-MTS-MA'!$E$13:$CF$361,'ALL-GTK-MI-MTS-MA'!AP$6,FALSE)</f>
        <v>0</v>
      </c>
      <c r="AQ833" s="9">
        <f>VLOOKUP($E833,'ALL-GTK-MI-MTS-MA'!$E$13:$CF$361,'ALL-GTK-MI-MTS-MA'!AQ$6,FALSE)</f>
        <v>0</v>
      </c>
      <c r="AR833" s="9">
        <f>VLOOKUP($E833,'ALL-GTK-MI-MTS-MA'!$E$13:$CF$361,'ALL-GTK-MI-MTS-MA'!AR$6,FALSE)</f>
        <v>0</v>
      </c>
      <c r="AS833" s="9">
        <f>VLOOKUP($E833,'ALL-GTK-MI-MTS-MA'!$E$13:$CF$361,'ALL-GTK-MI-MTS-MA'!AS$6,FALSE)</f>
        <v>0</v>
      </c>
      <c r="AT833" s="9">
        <f>VLOOKUP($E833,'ALL-GTK-MI-MTS-MA'!$E$13:$CF$361,'ALL-GTK-MI-MTS-MA'!AT$6,FALSE)</f>
        <v>3</v>
      </c>
      <c r="AU833" s="9">
        <f>VLOOKUP($E833,'ALL-GTK-MI-MTS-MA'!$E$13:$CF$361,'ALL-GTK-MI-MTS-MA'!AU$6,FALSE)</f>
        <v>1</v>
      </c>
      <c r="AV833" s="590">
        <f>VLOOKUP($E833,'ALL-GTK-MI-MTS-MA'!$E$13:$CF$361,'ALL-GTK-MI-MTS-MA'!AV$6,FALSE)</f>
        <v>0</v>
      </c>
      <c r="AW833" s="590">
        <f>VLOOKUP($E833,'ALL-GTK-MI-MTS-MA'!$E$13:$CF$361,'ALL-GTK-MI-MTS-MA'!AW$6,FALSE)</f>
        <v>0</v>
      </c>
      <c r="AX833" s="9">
        <f>VLOOKUP($E833,'ALL-GTK-MI-MTS-MA'!$E$13:$CF$361,'ALL-GTK-MI-MTS-MA'!AX$6,FALSE)</f>
        <v>15</v>
      </c>
      <c r="AY833" s="9">
        <f>VLOOKUP($E833,'ALL-GTK-MI-MTS-MA'!$E$13:$CF$361,'ALL-GTK-MI-MTS-MA'!AY$6,FALSE)</f>
        <v>7</v>
      </c>
      <c r="AZ833" s="9">
        <f>VLOOKUP($E833,'ALL-GTK-MI-MTS-MA'!$E$13:$CF$361,'ALL-GTK-MI-MTS-MA'!AZ$6,FALSE)</f>
        <v>1</v>
      </c>
      <c r="BA833" s="9">
        <f>VLOOKUP($E833,'ALL-GTK-MI-MTS-MA'!$E$13:$CF$361,'ALL-GTK-MI-MTS-MA'!BA$6,FALSE)</f>
        <v>1</v>
      </c>
      <c r="BB833" s="9">
        <f>VLOOKUP($E833,'ALL-GTK-MI-MTS-MA'!$E$13:$CF$361,'ALL-GTK-MI-MTS-MA'!BB$6,FALSE)</f>
        <v>0</v>
      </c>
      <c r="BC833" s="9">
        <f>VLOOKUP($E833,'ALL-GTK-MI-MTS-MA'!$E$13:$CF$361,'ALL-GTK-MI-MTS-MA'!BC$6,FALSE)</f>
        <v>0</v>
      </c>
      <c r="BD833" s="310">
        <f t="shared" si="452"/>
        <v>3</v>
      </c>
      <c r="BE833" s="310">
        <f t="shared" si="453"/>
        <v>1</v>
      </c>
      <c r="BF833" s="10">
        <f t="shared" si="454"/>
        <v>4</v>
      </c>
      <c r="BG833" s="311">
        <f t="shared" si="455"/>
        <v>16</v>
      </c>
      <c r="BH833" s="311">
        <f t="shared" si="456"/>
        <v>8</v>
      </c>
      <c r="BI833" s="10">
        <f t="shared" si="457"/>
        <v>24</v>
      </c>
      <c r="BJ833" s="44">
        <f t="shared" si="458"/>
        <v>19</v>
      </c>
      <c r="BK833" s="44">
        <f t="shared" si="459"/>
        <v>9</v>
      </c>
      <c r="BL833" s="11">
        <f t="shared" si="460"/>
        <v>28</v>
      </c>
      <c r="BM833" s="9">
        <f>VLOOKUP($E833,'ALL-GTK-MI-MTS-MA'!$E$13:$CF$361,'ALL-GTK-MI-MTS-MA'!BM$6,FALSE)</f>
        <v>0</v>
      </c>
      <c r="BN833" s="9">
        <f>VLOOKUP($E833,'ALL-GTK-MI-MTS-MA'!$E$13:$CF$361,'ALL-GTK-MI-MTS-MA'!BN$6,FALSE)</f>
        <v>0</v>
      </c>
      <c r="BO833" s="9">
        <f>VLOOKUP($E833,'ALL-GTK-MI-MTS-MA'!$E$13:$CF$361,'ALL-GTK-MI-MTS-MA'!BO$6,FALSE)</f>
        <v>1</v>
      </c>
      <c r="BP833" s="9">
        <f>VLOOKUP($E833,'ALL-GTK-MI-MTS-MA'!$E$13:$CF$361,'ALL-GTK-MI-MTS-MA'!BP$6,FALSE)</f>
        <v>1</v>
      </c>
      <c r="BQ833" s="9">
        <f>VLOOKUP($E833,'ALL-GTK-MI-MTS-MA'!$E$13:$CF$361,'ALL-GTK-MI-MTS-MA'!BQ$6,FALSE)</f>
        <v>0</v>
      </c>
      <c r="BR833" s="9">
        <f>VLOOKUP($E833,'ALL-GTK-MI-MTS-MA'!$E$13:$CF$361,'ALL-GTK-MI-MTS-MA'!BR$6,FALSE)</f>
        <v>0</v>
      </c>
      <c r="BS833" s="9">
        <f>VLOOKUP($E833,'ALL-GTK-MI-MTS-MA'!$E$13:$CF$361,'ALL-GTK-MI-MTS-MA'!BS$6,FALSE)</f>
        <v>0</v>
      </c>
      <c r="BT833" s="9">
        <f>VLOOKUP($E833,'ALL-GTK-MI-MTS-MA'!$E$13:$CF$361,'ALL-GTK-MI-MTS-MA'!BT$6,FALSE)</f>
        <v>0</v>
      </c>
      <c r="BU833" s="299">
        <f t="shared" si="461"/>
        <v>1</v>
      </c>
      <c r="BV833" s="299">
        <f t="shared" si="462"/>
        <v>1</v>
      </c>
      <c r="BW833" s="44">
        <f t="shared" si="463"/>
        <v>1</v>
      </c>
      <c r="BX833" s="44">
        <f t="shared" si="464"/>
        <v>1</v>
      </c>
      <c r="BY833" s="11">
        <f t="shared" si="465"/>
        <v>2</v>
      </c>
      <c r="BZ833" s="14">
        <f t="shared" si="466"/>
        <v>19</v>
      </c>
      <c r="CA833" s="14">
        <f t="shared" si="467"/>
        <v>9</v>
      </c>
      <c r="CB833" s="13">
        <f t="shared" si="468"/>
        <v>1</v>
      </c>
      <c r="CC833" s="13">
        <f t="shared" si="469"/>
        <v>1</v>
      </c>
      <c r="CD833" s="312">
        <f t="shared" si="470"/>
        <v>20</v>
      </c>
      <c r="CE833" s="312">
        <f t="shared" si="471"/>
        <v>10</v>
      </c>
      <c r="CF833" s="313">
        <f t="shared" si="472"/>
        <v>30</v>
      </c>
      <c r="CG833" s="302" t="str">
        <f t="shared" si="473"/>
        <v>OK</v>
      </c>
    </row>
    <row r="834" spans="1:85" ht="14.25" x14ac:dyDescent="0.25">
      <c r="A834" s="6">
        <v>822</v>
      </c>
      <c r="B834" s="495">
        <v>20</v>
      </c>
      <c r="C834" s="495" t="s">
        <v>267</v>
      </c>
      <c r="D834" s="496" t="s">
        <v>19</v>
      </c>
      <c r="E834" s="626">
        <v>20364381</v>
      </c>
      <c r="F834" s="627" t="s">
        <v>939</v>
      </c>
      <c r="G834" s="624" t="s">
        <v>53</v>
      </c>
      <c r="H834" s="9">
        <f>VLOOKUP($E834,'ALL-GTK-MI-MTS-MA'!$E$13:$CF$361,'ALL-GTK-MI-MTS-MA'!H$6,FALSE)</f>
        <v>0</v>
      </c>
      <c r="I834" s="9">
        <f>VLOOKUP($E834,'ALL-GTK-MI-MTS-MA'!$E$13:$CF$361,'ALL-GTK-MI-MTS-MA'!I$6,FALSE)</f>
        <v>0</v>
      </c>
      <c r="J834" s="9">
        <f>VLOOKUP($E834,'ALL-GTK-MI-MTS-MA'!$E$13:$CF$361,'ALL-GTK-MI-MTS-MA'!J$6,FALSE)</f>
        <v>0</v>
      </c>
      <c r="K834" s="9">
        <f>VLOOKUP($E834,'ALL-GTK-MI-MTS-MA'!$E$13:$CF$361,'ALL-GTK-MI-MTS-MA'!K$6,FALSE)</f>
        <v>0</v>
      </c>
      <c r="L834" s="9">
        <f>VLOOKUP($E834,'ALL-GTK-MI-MTS-MA'!$E$13:$CF$361,'ALL-GTK-MI-MTS-MA'!L$6,FALSE)</f>
        <v>0</v>
      </c>
      <c r="M834" s="9">
        <f>VLOOKUP($E834,'ALL-GTK-MI-MTS-MA'!$E$13:$CF$361,'ALL-GTK-MI-MTS-MA'!M$6,FALSE)</f>
        <v>0</v>
      </c>
      <c r="N834" s="9">
        <f>VLOOKUP($E834,'ALL-GTK-MI-MTS-MA'!$E$13:$CF$361,'ALL-GTK-MI-MTS-MA'!N$6,FALSE)</f>
        <v>0</v>
      </c>
      <c r="O834" s="9">
        <f>VLOOKUP($E834,'ALL-GTK-MI-MTS-MA'!$E$13:$CF$361,'ALL-GTK-MI-MTS-MA'!O$6,FALSE)</f>
        <v>0</v>
      </c>
      <c r="P834" s="299">
        <f t="shared" si="438"/>
        <v>0</v>
      </c>
      <c r="Q834" s="299">
        <f t="shared" si="439"/>
        <v>0</v>
      </c>
      <c r="R834" s="300">
        <f t="shared" si="440"/>
        <v>0</v>
      </c>
      <c r="S834" s="9">
        <f>VLOOKUP($E834,'ALL-GTK-MI-MTS-MA'!$E$13:$CF$361,'ALL-GTK-MI-MTS-MA'!S$6,FALSE)</f>
        <v>16</v>
      </c>
      <c r="T834" s="9">
        <f>VLOOKUP($E834,'ALL-GTK-MI-MTS-MA'!$E$13:$CF$361,'ALL-GTK-MI-MTS-MA'!T$6,FALSE)</f>
        <v>9</v>
      </c>
      <c r="U834" s="9">
        <f>VLOOKUP($E834,'ALL-GTK-MI-MTS-MA'!$E$13:$CF$361,'ALL-GTK-MI-MTS-MA'!U$6,FALSE)</f>
        <v>0</v>
      </c>
      <c r="V834" s="9">
        <f>VLOOKUP($E834,'ALL-GTK-MI-MTS-MA'!$E$13:$CF$361,'ALL-GTK-MI-MTS-MA'!V$6,FALSE)</f>
        <v>0</v>
      </c>
      <c r="W834" s="9">
        <f>VLOOKUP($E834,'ALL-GTK-MI-MTS-MA'!$E$13:$CF$361,'ALL-GTK-MI-MTS-MA'!W$6,FALSE)</f>
        <v>0</v>
      </c>
      <c r="X834" s="9">
        <f>VLOOKUP($E834,'ALL-GTK-MI-MTS-MA'!$E$13:$CF$361,'ALL-GTK-MI-MTS-MA'!X$6,FALSE)</f>
        <v>0</v>
      </c>
      <c r="Y834" s="299">
        <f t="shared" si="441"/>
        <v>16</v>
      </c>
      <c r="Z834" s="299">
        <f t="shared" si="442"/>
        <v>9</v>
      </c>
      <c r="AA834" s="10">
        <f t="shared" si="443"/>
        <v>25</v>
      </c>
      <c r="AB834" s="44">
        <f t="shared" si="444"/>
        <v>16</v>
      </c>
      <c r="AC834" s="44">
        <f t="shared" si="445"/>
        <v>9</v>
      </c>
      <c r="AD834" s="11">
        <f t="shared" si="446"/>
        <v>25</v>
      </c>
      <c r="AE834" s="9">
        <f>VLOOKUP($E834,'ALL-GTK-MI-MTS-MA'!$E$13:$CF$361,'ALL-GTK-MI-MTS-MA'!AE$6,FALSE)</f>
        <v>9</v>
      </c>
      <c r="AF834" s="9">
        <f>VLOOKUP($E834,'ALL-GTK-MI-MTS-MA'!$E$13:$CF$361,'ALL-GTK-MI-MTS-MA'!AF$6,FALSE)</f>
        <v>3</v>
      </c>
      <c r="AG834" s="10">
        <f t="shared" si="447"/>
        <v>12</v>
      </c>
      <c r="AH834" s="9">
        <f>VLOOKUP($E834,'ALL-GTK-MI-MTS-MA'!$E$13:$CF$361,'ALL-GTK-MI-MTS-MA'!AH$6,FALSE)</f>
        <v>7</v>
      </c>
      <c r="AI834" s="9">
        <f>VLOOKUP($E834,'ALL-GTK-MI-MTS-MA'!$E$13:$CF$361,'ALL-GTK-MI-MTS-MA'!AI$6,FALSE)</f>
        <v>6</v>
      </c>
      <c r="AJ834" s="10">
        <f t="shared" si="448"/>
        <v>13</v>
      </c>
      <c r="AK834" s="44">
        <f t="shared" si="449"/>
        <v>16</v>
      </c>
      <c r="AL834" s="44">
        <f t="shared" si="450"/>
        <v>9</v>
      </c>
      <c r="AM834" s="11">
        <f t="shared" si="451"/>
        <v>25</v>
      </c>
      <c r="AN834" s="299">
        <v>0</v>
      </c>
      <c r="AO834" s="299">
        <v>0</v>
      </c>
      <c r="AP834" s="9">
        <f>VLOOKUP($E834,'ALL-GTK-MI-MTS-MA'!$E$13:$CF$361,'ALL-GTK-MI-MTS-MA'!AP$6,FALSE)</f>
        <v>0</v>
      </c>
      <c r="AQ834" s="9">
        <f>VLOOKUP($E834,'ALL-GTK-MI-MTS-MA'!$E$13:$CF$361,'ALL-GTK-MI-MTS-MA'!AQ$6,FALSE)</f>
        <v>0</v>
      </c>
      <c r="AR834" s="9">
        <f>VLOOKUP($E834,'ALL-GTK-MI-MTS-MA'!$E$13:$CF$361,'ALL-GTK-MI-MTS-MA'!AR$6,FALSE)</f>
        <v>0</v>
      </c>
      <c r="AS834" s="9">
        <f>VLOOKUP($E834,'ALL-GTK-MI-MTS-MA'!$E$13:$CF$361,'ALL-GTK-MI-MTS-MA'!AS$6,FALSE)</f>
        <v>0</v>
      </c>
      <c r="AT834" s="9">
        <f>VLOOKUP($E834,'ALL-GTK-MI-MTS-MA'!$E$13:$CF$361,'ALL-GTK-MI-MTS-MA'!AT$6,FALSE)</f>
        <v>4</v>
      </c>
      <c r="AU834" s="9">
        <f>VLOOKUP($E834,'ALL-GTK-MI-MTS-MA'!$E$13:$CF$361,'ALL-GTK-MI-MTS-MA'!AU$6,FALSE)</f>
        <v>0</v>
      </c>
      <c r="AV834" s="590">
        <f>VLOOKUP($E834,'ALL-GTK-MI-MTS-MA'!$E$13:$CF$361,'ALL-GTK-MI-MTS-MA'!AV$6,FALSE)</f>
        <v>0</v>
      </c>
      <c r="AW834" s="590">
        <f>VLOOKUP($E834,'ALL-GTK-MI-MTS-MA'!$E$13:$CF$361,'ALL-GTK-MI-MTS-MA'!AW$6,FALSE)</f>
        <v>0</v>
      </c>
      <c r="AX834" s="9">
        <f>VLOOKUP($E834,'ALL-GTK-MI-MTS-MA'!$E$13:$CF$361,'ALL-GTK-MI-MTS-MA'!AX$6,FALSE)</f>
        <v>12</v>
      </c>
      <c r="AY834" s="9">
        <f>VLOOKUP($E834,'ALL-GTK-MI-MTS-MA'!$E$13:$CF$361,'ALL-GTK-MI-MTS-MA'!AY$6,FALSE)</f>
        <v>9</v>
      </c>
      <c r="AZ834" s="9">
        <f>VLOOKUP($E834,'ALL-GTK-MI-MTS-MA'!$E$13:$CF$361,'ALL-GTK-MI-MTS-MA'!AZ$6,FALSE)</f>
        <v>0</v>
      </c>
      <c r="BA834" s="9">
        <f>VLOOKUP($E834,'ALL-GTK-MI-MTS-MA'!$E$13:$CF$361,'ALL-GTK-MI-MTS-MA'!BA$6,FALSE)</f>
        <v>0</v>
      </c>
      <c r="BB834" s="9">
        <f>VLOOKUP($E834,'ALL-GTK-MI-MTS-MA'!$E$13:$CF$361,'ALL-GTK-MI-MTS-MA'!BB$6,FALSE)</f>
        <v>0</v>
      </c>
      <c r="BC834" s="9">
        <f>VLOOKUP($E834,'ALL-GTK-MI-MTS-MA'!$E$13:$CF$361,'ALL-GTK-MI-MTS-MA'!BC$6,FALSE)</f>
        <v>0</v>
      </c>
      <c r="BD834" s="310">
        <f t="shared" si="452"/>
        <v>4</v>
      </c>
      <c r="BE834" s="310">
        <f t="shared" si="453"/>
        <v>0</v>
      </c>
      <c r="BF834" s="10">
        <f t="shared" si="454"/>
        <v>4</v>
      </c>
      <c r="BG834" s="311">
        <f t="shared" si="455"/>
        <v>12</v>
      </c>
      <c r="BH834" s="311">
        <f t="shared" si="456"/>
        <v>9</v>
      </c>
      <c r="BI834" s="10">
        <f t="shared" si="457"/>
        <v>21</v>
      </c>
      <c r="BJ834" s="44">
        <f t="shared" si="458"/>
        <v>16</v>
      </c>
      <c r="BK834" s="44">
        <f t="shared" si="459"/>
        <v>9</v>
      </c>
      <c r="BL834" s="11">
        <f t="shared" si="460"/>
        <v>25</v>
      </c>
      <c r="BM834" s="9">
        <f>VLOOKUP($E834,'ALL-GTK-MI-MTS-MA'!$E$13:$CF$361,'ALL-GTK-MI-MTS-MA'!BM$6,FALSE)</f>
        <v>0</v>
      </c>
      <c r="BN834" s="9">
        <f>VLOOKUP($E834,'ALL-GTK-MI-MTS-MA'!$E$13:$CF$361,'ALL-GTK-MI-MTS-MA'!BN$6,FALSE)</f>
        <v>0</v>
      </c>
      <c r="BO834" s="9">
        <f>VLOOKUP($E834,'ALL-GTK-MI-MTS-MA'!$E$13:$CF$361,'ALL-GTK-MI-MTS-MA'!BO$6,FALSE)</f>
        <v>0</v>
      </c>
      <c r="BP834" s="9">
        <f>VLOOKUP($E834,'ALL-GTK-MI-MTS-MA'!$E$13:$CF$361,'ALL-GTK-MI-MTS-MA'!BP$6,FALSE)</f>
        <v>2</v>
      </c>
      <c r="BQ834" s="9">
        <f>VLOOKUP($E834,'ALL-GTK-MI-MTS-MA'!$E$13:$CF$361,'ALL-GTK-MI-MTS-MA'!BQ$6,FALSE)</f>
        <v>0</v>
      </c>
      <c r="BR834" s="9">
        <f>VLOOKUP($E834,'ALL-GTK-MI-MTS-MA'!$E$13:$CF$361,'ALL-GTK-MI-MTS-MA'!BR$6,FALSE)</f>
        <v>0</v>
      </c>
      <c r="BS834" s="9">
        <f>VLOOKUP($E834,'ALL-GTK-MI-MTS-MA'!$E$13:$CF$361,'ALL-GTK-MI-MTS-MA'!BS$6,FALSE)</f>
        <v>0</v>
      </c>
      <c r="BT834" s="9">
        <f>VLOOKUP($E834,'ALL-GTK-MI-MTS-MA'!$E$13:$CF$361,'ALL-GTK-MI-MTS-MA'!BT$6,FALSE)</f>
        <v>0</v>
      </c>
      <c r="BU834" s="299">
        <f t="shared" si="461"/>
        <v>0</v>
      </c>
      <c r="BV834" s="299">
        <f t="shared" si="462"/>
        <v>2</v>
      </c>
      <c r="BW834" s="44">
        <f t="shared" si="463"/>
        <v>0</v>
      </c>
      <c r="BX834" s="44">
        <f t="shared" si="464"/>
        <v>2</v>
      </c>
      <c r="BY834" s="11">
        <f t="shared" si="465"/>
        <v>2</v>
      </c>
      <c r="BZ834" s="14">
        <f t="shared" si="466"/>
        <v>16</v>
      </c>
      <c r="CA834" s="14">
        <f t="shared" si="467"/>
        <v>9</v>
      </c>
      <c r="CB834" s="13">
        <f t="shared" si="468"/>
        <v>0</v>
      </c>
      <c r="CC834" s="13">
        <f t="shared" si="469"/>
        <v>2</v>
      </c>
      <c r="CD834" s="312">
        <f t="shared" si="470"/>
        <v>16</v>
      </c>
      <c r="CE834" s="312">
        <f t="shared" si="471"/>
        <v>11</v>
      </c>
      <c r="CF834" s="313">
        <f t="shared" si="472"/>
        <v>27</v>
      </c>
      <c r="CG834" s="302" t="str">
        <f t="shared" si="473"/>
        <v>OK</v>
      </c>
    </row>
    <row r="835" spans="1:85" ht="14.25" x14ac:dyDescent="0.25">
      <c r="A835" s="6">
        <v>823</v>
      </c>
      <c r="B835" s="495">
        <v>21</v>
      </c>
      <c r="C835" s="495" t="s">
        <v>267</v>
      </c>
      <c r="D835" s="496" t="s">
        <v>19</v>
      </c>
      <c r="E835" s="626">
        <v>20364382</v>
      </c>
      <c r="F835" s="627" t="s">
        <v>940</v>
      </c>
      <c r="G835" s="624" t="s">
        <v>53</v>
      </c>
      <c r="H835" s="9">
        <f>VLOOKUP($E835,'ALL-GTK-MI-MTS-MA'!$E$13:$CF$361,'ALL-GTK-MI-MTS-MA'!H$6,FALSE)</f>
        <v>0</v>
      </c>
      <c r="I835" s="9">
        <f>VLOOKUP($E835,'ALL-GTK-MI-MTS-MA'!$E$13:$CF$361,'ALL-GTK-MI-MTS-MA'!I$6,FALSE)</f>
        <v>0</v>
      </c>
      <c r="J835" s="9">
        <f>VLOOKUP($E835,'ALL-GTK-MI-MTS-MA'!$E$13:$CF$361,'ALL-GTK-MI-MTS-MA'!J$6,FALSE)</f>
        <v>0</v>
      </c>
      <c r="K835" s="9">
        <f>VLOOKUP($E835,'ALL-GTK-MI-MTS-MA'!$E$13:$CF$361,'ALL-GTK-MI-MTS-MA'!K$6,FALSE)</f>
        <v>0</v>
      </c>
      <c r="L835" s="9">
        <f>VLOOKUP($E835,'ALL-GTK-MI-MTS-MA'!$E$13:$CF$361,'ALL-GTK-MI-MTS-MA'!L$6,FALSE)</f>
        <v>0</v>
      </c>
      <c r="M835" s="9">
        <f>VLOOKUP($E835,'ALL-GTK-MI-MTS-MA'!$E$13:$CF$361,'ALL-GTK-MI-MTS-MA'!M$6,FALSE)</f>
        <v>0</v>
      </c>
      <c r="N835" s="9">
        <f>VLOOKUP($E835,'ALL-GTK-MI-MTS-MA'!$E$13:$CF$361,'ALL-GTK-MI-MTS-MA'!N$6,FALSE)</f>
        <v>0</v>
      </c>
      <c r="O835" s="9">
        <f>VLOOKUP($E835,'ALL-GTK-MI-MTS-MA'!$E$13:$CF$361,'ALL-GTK-MI-MTS-MA'!O$6,FALSE)</f>
        <v>0</v>
      </c>
      <c r="P835" s="299">
        <f t="shared" si="438"/>
        <v>0</v>
      </c>
      <c r="Q835" s="299">
        <f t="shared" si="439"/>
        <v>0</v>
      </c>
      <c r="R835" s="300">
        <f t="shared" si="440"/>
        <v>0</v>
      </c>
      <c r="S835" s="9">
        <f>VLOOKUP($E835,'ALL-GTK-MI-MTS-MA'!$E$13:$CF$361,'ALL-GTK-MI-MTS-MA'!S$6,FALSE)</f>
        <v>6</v>
      </c>
      <c r="T835" s="9">
        <f>VLOOKUP($E835,'ALL-GTK-MI-MTS-MA'!$E$13:$CF$361,'ALL-GTK-MI-MTS-MA'!T$6,FALSE)</f>
        <v>5</v>
      </c>
      <c r="U835" s="9">
        <f>VLOOKUP($E835,'ALL-GTK-MI-MTS-MA'!$E$13:$CF$361,'ALL-GTK-MI-MTS-MA'!U$6,FALSE)</f>
        <v>0</v>
      </c>
      <c r="V835" s="9">
        <f>VLOOKUP($E835,'ALL-GTK-MI-MTS-MA'!$E$13:$CF$361,'ALL-GTK-MI-MTS-MA'!V$6,FALSE)</f>
        <v>0</v>
      </c>
      <c r="W835" s="9">
        <f>VLOOKUP($E835,'ALL-GTK-MI-MTS-MA'!$E$13:$CF$361,'ALL-GTK-MI-MTS-MA'!W$6,FALSE)</f>
        <v>0</v>
      </c>
      <c r="X835" s="9">
        <f>VLOOKUP($E835,'ALL-GTK-MI-MTS-MA'!$E$13:$CF$361,'ALL-GTK-MI-MTS-MA'!X$6,FALSE)</f>
        <v>0</v>
      </c>
      <c r="Y835" s="299">
        <f t="shared" si="441"/>
        <v>6</v>
      </c>
      <c r="Z835" s="299">
        <f t="shared" si="442"/>
        <v>5</v>
      </c>
      <c r="AA835" s="10">
        <f t="shared" si="443"/>
        <v>11</v>
      </c>
      <c r="AB835" s="44">
        <f t="shared" si="444"/>
        <v>6</v>
      </c>
      <c r="AC835" s="44">
        <f t="shared" si="445"/>
        <v>5</v>
      </c>
      <c r="AD835" s="11">
        <f t="shared" si="446"/>
        <v>11</v>
      </c>
      <c r="AE835" s="9">
        <f>VLOOKUP($E835,'ALL-GTK-MI-MTS-MA'!$E$13:$CF$361,'ALL-GTK-MI-MTS-MA'!AE$6,FALSE)</f>
        <v>3</v>
      </c>
      <c r="AF835" s="9">
        <f>VLOOKUP($E835,'ALL-GTK-MI-MTS-MA'!$E$13:$CF$361,'ALL-GTK-MI-MTS-MA'!AF$6,FALSE)</f>
        <v>2</v>
      </c>
      <c r="AG835" s="10">
        <f t="shared" si="447"/>
        <v>5</v>
      </c>
      <c r="AH835" s="9">
        <f>VLOOKUP($E835,'ALL-GTK-MI-MTS-MA'!$E$13:$CF$361,'ALL-GTK-MI-MTS-MA'!AH$6,FALSE)</f>
        <v>3</v>
      </c>
      <c r="AI835" s="9">
        <f>VLOOKUP($E835,'ALL-GTK-MI-MTS-MA'!$E$13:$CF$361,'ALL-GTK-MI-MTS-MA'!AI$6,FALSE)</f>
        <v>3</v>
      </c>
      <c r="AJ835" s="10">
        <f t="shared" si="448"/>
        <v>6</v>
      </c>
      <c r="AK835" s="44">
        <f t="shared" si="449"/>
        <v>6</v>
      </c>
      <c r="AL835" s="44">
        <f t="shared" si="450"/>
        <v>5</v>
      </c>
      <c r="AM835" s="11">
        <f t="shared" si="451"/>
        <v>11</v>
      </c>
      <c r="AN835" s="299">
        <v>0</v>
      </c>
      <c r="AO835" s="299">
        <v>0</v>
      </c>
      <c r="AP835" s="9">
        <f>VLOOKUP($E835,'ALL-GTK-MI-MTS-MA'!$E$13:$CF$361,'ALL-GTK-MI-MTS-MA'!AP$6,FALSE)</f>
        <v>0</v>
      </c>
      <c r="AQ835" s="9">
        <f>VLOOKUP($E835,'ALL-GTK-MI-MTS-MA'!$E$13:$CF$361,'ALL-GTK-MI-MTS-MA'!AQ$6,FALSE)</f>
        <v>0</v>
      </c>
      <c r="AR835" s="9">
        <f>VLOOKUP($E835,'ALL-GTK-MI-MTS-MA'!$E$13:$CF$361,'ALL-GTK-MI-MTS-MA'!AR$6,FALSE)</f>
        <v>0</v>
      </c>
      <c r="AS835" s="9">
        <f>VLOOKUP($E835,'ALL-GTK-MI-MTS-MA'!$E$13:$CF$361,'ALL-GTK-MI-MTS-MA'!AS$6,FALSE)</f>
        <v>0</v>
      </c>
      <c r="AT835" s="9">
        <f>VLOOKUP($E835,'ALL-GTK-MI-MTS-MA'!$E$13:$CF$361,'ALL-GTK-MI-MTS-MA'!AT$6,FALSE)</f>
        <v>1</v>
      </c>
      <c r="AU835" s="9">
        <f>VLOOKUP($E835,'ALL-GTK-MI-MTS-MA'!$E$13:$CF$361,'ALL-GTK-MI-MTS-MA'!AU$6,FALSE)</f>
        <v>0</v>
      </c>
      <c r="AV835" s="590">
        <f>VLOOKUP($E835,'ALL-GTK-MI-MTS-MA'!$E$13:$CF$361,'ALL-GTK-MI-MTS-MA'!AV$6,FALSE)</f>
        <v>0</v>
      </c>
      <c r="AW835" s="590">
        <f>VLOOKUP($E835,'ALL-GTK-MI-MTS-MA'!$E$13:$CF$361,'ALL-GTK-MI-MTS-MA'!AW$6,FALSE)</f>
        <v>0</v>
      </c>
      <c r="AX835" s="9">
        <f>VLOOKUP($E835,'ALL-GTK-MI-MTS-MA'!$E$13:$CF$361,'ALL-GTK-MI-MTS-MA'!AX$6,FALSE)</f>
        <v>5</v>
      </c>
      <c r="AY835" s="9">
        <f>VLOOKUP($E835,'ALL-GTK-MI-MTS-MA'!$E$13:$CF$361,'ALL-GTK-MI-MTS-MA'!AY$6,FALSE)</f>
        <v>5</v>
      </c>
      <c r="AZ835" s="9">
        <f>VLOOKUP($E835,'ALL-GTK-MI-MTS-MA'!$E$13:$CF$361,'ALL-GTK-MI-MTS-MA'!AZ$6,FALSE)</f>
        <v>0</v>
      </c>
      <c r="BA835" s="9">
        <f>VLOOKUP($E835,'ALL-GTK-MI-MTS-MA'!$E$13:$CF$361,'ALL-GTK-MI-MTS-MA'!BA$6,FALSE)</f>
        <v>0</v>
      </c>
      <c r="BB835" s="9">
        <f>VLOOKUP($E835,'ALL-GTK-MI-MTS-MA'!$E$13:$CF$361,'ALL-GTK-MI-MTS-MA'!BB$6,FALSE)</f>
        <v>0</v>
      </c>
      <c r="BC835" s="9">
        <f>VLOOKUP($E835,'ALL-GTK-MI-MTS-MA'!$E$13:$CF$361,'ALL-GTK-MI-MTS-MA'!BC$6,FALSE)</f>
        <v>0</v>
      </c>
      <c r="BD835" s="310">
        <f t="shared" si="452"/>
        <v>1</v>
      </c>
      <c r="BE835" s="310">
        <f t="shared" si="453"/>
        <v>0</v>
      </c>
      <c r="BF835" s="10">
        <f t="shared" si="454"/>
        <v>1</v>
      </c>
      <c r="BG835" s="311">
        <f t="shared" si="455"/>
        <v>5</v>
      </c>
      <c r="BH835" s="311">
        <f t="shared" si="456"/>
        <v>5</v>
      </c>
      <c r="BI835" s="10">
        <f t="shared" si="457"/>
        <v>10</v>
      </c>
      <c r="BJ835" s="44">
        <f t="shared" si="458"/>
        <v>6</v>
      </c>
      <c r="BK835" s="44">
        <f t="shared" si="459"/>
        <v>5</v>
      </c>
      <c r="BL835" s="11">
        <f t="shared" si="460"/>
        <v>11</v>
      </c>
      <c r="BM835" s="9">
        <f>VLOOKUP($E835,'ALL-GTK-MI-MTS-MA'!$E$13:$CF$361,'ALL-GTK-MI-MTS-MA'!BM$6,FALSE)</f>
        <v>0</v>
      </c>
      <c r="BN835" s="9">
        <f>VLOOKUP($E835,'ALL-GTK-MI-MTS-MA'!$E$13:$CF$361,'ALL-GTK-MI-MTS-MA'!BN$6,FALSE)</f>
        <v>0</v>
      </c>
      <c r="BO835" s="9">
        <f>VLOOKUP($E835,'ALL-GTK-MI-MTS-MA'!$E$13:$CF$361,'ALL-GTK-MI-MTS-MA'!BO$6,FALSE)</f>
        <v>1</v>
      </c>
      <c r="BP835" s="9">
        <f>VLOOKUP($E835,'ALL-GTK-MI-MTS-MA'!$E$13:$CF$361,'ALL-GTK-MI-MTS-MA'!BP$6,FALSE)</f>
        <v>0</v>
      </c>
      <c r="BQ835" s="9">
        <f>VLOOKUP($E835,'ALL-GTK-MI-MTS-MA'!$E$13:$CF$361,'ALL-GTK-MI-MTS-MA'!BQ$6,FALSE)</f>
        <v>0</v>
      </c>
      <c r="BR835" s="9">
        <f>VLOOKUP($E835,'ALL-GTK-MI-MTS-MA'!$E$13:$CF$361,'ALL-GTK-MI-MTS-MA'!BR$6,FALSE)</f>
        <v>0</v>
      </c>
      <c r="BS835" s="9">
        <f>VLOOKUP($E835,'ALL-GTK-MI-MTS-MA'!$E$13:$CF$361,'ALL-GTK-MI-MTS-MA'!BS$6,FALSE)</f>
        <v>0</v>
      </c>
      <c r="BT835" s="9">
        <f>VLOOKUP($E835,'ALL-GTK-MI-MTS-MA'!$E$13:$CF$361,'ALL-GTK-MI-MTS-MA'!BT$6,FALSE)</f>
        <v>0</v>
      </c>
      <c r="BU835" s="299">
        <f t="shared" si="461"/>
        <v>1</v>
      </c>
      <c r="BV835" s="299">
        <f t="shared" si="462"/>
        <v>0</v>
      </c>
      <c r="BW835" s="44">
        <f t="shared" si="463"/>
        <v>1</v>
      </c>
      <c r="BX835" s="44">
        <f t="shared" si="464"/>
        <v>0</v>
      </c>
      <c r="BY835" s="11">
        <f t="shared" si="465"/>
        <v>1</v>
      </c>
      <c r="BZ835" s="14">
        <f t="shared" si="466"/>
        <v>6</v>
      </c>
      <c r="CA835" s="14">
        <f t="shared" si="467"/>
        <v>5</v>
      </c>
      <c r="CB835" s="13">
        <f t="shared" si="468"/>
        <v>1</v>
      </c>
      <c r="CC835" s="13">
        <f t="shared" si="469"/>
        <v>0</v>
      </c>
      <c r="CD835" s="312">
        <f t="shared" si="470"/>
        <v>7</v>
      </c>
      <c r="CE835" s="312">
        <f t="shared" si="471"/>
        <v>5</v>
      </c>
      <c r="CF835" s="313">
        <f t="shared" si="472"/>
        <v>12</v>
      </c>
      <c r="CG835" s="302" t="str">
        <f t="shared" si="473"/>
        <v>OK</v>
      </c>
    </row>
    <row r="836" spans="1:85" ht="14.25" x14ac:dyDescent="0.25">
      <c r="A836" s="6">
        <v>824</v>
      </c>
      <c r="B836" s="495">
        <v>22</v>
      </c>
      <c r="C836" s="495" t="s">
        <v>267</v>
      </c>
      <c r="D836" s="496" t="s">
        <v>19</v>
      </c>
      <c r="E836" s="626">
        <v>20364383</v>
      </c>
      <c r="F836" s="627" t="s">
        <v>941</v>
      </c>
      <c r="G836" s="624" t="s">
        <v>53</v>
      </c>
      <c r="H836" s="9">
        <f>VLOOKUP($E836,'ALL-GTK-MI-MTS-MA'!$E$13:$CF$361,'ALL-GTK-MI-MTS-MA'!H$6,FALSE)</f>
        <v>0</v>
      </c>
      <c r="I836" s="9">
        <f>VLOOKUP($E836,'ALL-GTK-MI-MTS-MA'!$E$13:$CF$361,'ALL-GTK-MI-MTS-MA'!I$6,FALSE)</f>
        <v>0</v>
      </c>
      <c r="J836" s="9">
        <f>VLOOKUP($E836,'ALL-GTK-MI-MTS-MA'!$E$13:$CF$361,'ALL-GTK-MI-MTS-MA'!J$6,FALSE)</f>
        <v>0</v>
      </c>
      <c r="K836" s="9">
        <f>VLOOKUP($E836,'ALL-GTK-MI-MTS-MA'!$E$13:$CF$361,'ALL-GTK-MI-MTS-MA'!K$6,FALSE)</f>
        <v>0</v>
      </c>
      <c r="L836" s="9">
        <f>VLOOKUP($E836,'ALL-GTK-MI-MTS-MA'!$E$13:$CF$361,'ALL-GTK-MI-MTS-MA'!L$6,FALSE)</f>
        <v>0</v>
      </c>
      <c r="M836" s="9">
        <f>VLOOKUP($E836,'ALL-GTK-MI-MTS-MA'!$E$13:$CF$361,'ALL-GTK-MI-MTS-MA'!M$6,FALSE)</f>
        <v>0</v>
      </c>
      <c r="N836" s="9">
        <f>VLOOKUP($E836,'ALL-GTK-MI-MTS-MA'!$E$13:$CF$361,'ALL-GTK-MI-MTS-MA'!N$6,FALSE)</f>
        <v>0</v>
      </c>
      <c r="O836" s="9">
        <f>VLOOKUP($E836,'ALL-GTK-MI-MTS-MA'!$E$13:$CF$361,'ALL-GTK-MI-MTS-MA'!O$6,FALSE)</f>
        <v>0</v>
      </c>
      <c r="P836" s="299">
        <f t="shared" si="438"/>
        <v>0</v>
      </c>
      <c r="Q836" s="299">
        <f t="shared" si="439"/>
        <v>0</v>
      </c>
      <c r="R836" s="300">
        <f t="shared" si="440"/>
        <v>0</v>
      </c>
      <c r="S836" s="9">
        <f>VLOOKUP($E836,'ALL-GTK-MI-MTS-MA'!$E$13:$CF$361,'ALL-GTK-MI-MTS-MA'!S$6,FALSE)</f>
        <v>9</v>
      </c>
      <c r="T836" s="9">
        <f>VLOOKUP($E836,'ALL-GTK-MI-MTS-MA'!$E$13:$CF$361,'ALL-GTK-MI-MTS-MA'!T$6,FALSE)</f>
        <v>1</v>
      </c>
      <c r="U836" s="9">
        <f>VLOOKUP($E836,'ALL-GTK-MI-MTS-MA'!$E$13:$CF$361,'ALL-GTK-MI-MTS-MA'!U$6,FALSE)</f>
        <v>0</v>
      </c>
      <c r="V836" s="9">
        <f>VLOOKUP($E836,'ALL-GTK-MI-MTS-MA'!$E$13:$CF$361,'ALL-GTK-MI-MTS-MA'!V$6,FALSE)</f>
        <v>0</v>
      </c>
      <c r="W836" s="9">
        <f>VLOOKUP($E836,'ALL-GTK-MI-MTS-MA'!$E$13:$CF$361,'ALL-GTK-MI-MTS-MA'!W$6,FALSE)</f>
        <v>0</v>
      </c>
      <c r="X836" s="9">
        <f>VLOOKUP($E836,'ALL-GTK-MI-MTS-MA'!$E$13:$CF$361,'ALL-GTK-MI-MTS-MA'!X$6,FALSE)</f>
        <v>0</v>
      </c>
      <c r="Y836" s="299">
        <f t="shared" si="441"/>
        <v>9</v>
      </c>
      <c r="Z836" s="299">
        <f t="shared" si="442"/>
        <v>1</v>
      </c>
      <c r="AA836" s="10">
        <f t="shared" si="443"/>
        <v>10</v>
      </c>
      <c r="AB836" s="44">
        <f t="shared" si="444"/>
        <v>9</v>
      </c>
      <c r="AC836" s="44">
        <f t="shared" si="445"/>
        <v>1</v>
      </c>
      <c r="AD836" s="11">
        <f t="shared" si="446"/>
        <v>10</v>
      </c>
      <c r="AE836" s="9">
        <f>VLOOKUP($E836,'ALL-GTK-MI-MTS-MA'!$E$13:$CF$361,'ALL-GTK-MI-MTS-MA'!AE$6,FALSE)</f>
        <v>6</v>
      </c>
      <c r="AF836" s="9">
        <f>VLOOKUP($E836,'ALL-GTK-MI-MTS-MA'!$E$13:$CF$361,'ALL-GTK-MI-MTS-MA'!AF$6,FALSE)</f>
        <v>0</v>
      </c>
      <c r="AG836" s="10">
        <f t="shared" si="447"/>
        <v>6</v>
      </c>
      <c r="AH836" s="9">
        <f>VLOOKUP($E836,'ALL-GTK-MI-MTS-MA'!$E$13:$CF$361,'ALL-GTK-MI-MTS-MA'!AH$6,FALSE)</f>
        <v>3</v>
      </c>
      <c r="AI836" s="9">
        <f>VLOOKUP($E836,'ALL-GTK-MI-MTS-MA'!$E$13:$CF$361,'ALL-GTK-MI-MTS-MA'!AI$6,FALSE)</f>
        <v>1</v>
      </c>
      <c r="AJ836" s="10">
        <f t="shared" si="448"/>
        <v>4</v>
      </c>
      <c r="AK836" s="44">
        <f t="shared" si="449"/>
        <v>9</v>
      </c>
      <c r="AL836" s="44">
        <f t="shared" si="450"/>
        <v>1</v>
      </c>
      <c r="AM836" s="11">
        <f t="shared" si="451"/>
        <v>10</v>
      </c>
      <c r="AN836" s="299">
        <v>0</v>
      </c>
      <c r="AO836" s="299">
        <v>0</v>
      </c>
      <c r="AP836" s="9">
        <f>VLOOKUP($E836,'ALL-GTK-MI-MTS-MA'!$E$13:$CF$361,'ALL-GTK-MI-MTS-MA'!AP$6,FALSE)</f>
        <v>0</v>
      </c>
      <c r="AQ836" s="9">
        <f>VLOOKUP($E836,'ALL-GTK-MI-MTS-MA'!$E$13:$CF$361,'ALL-GTK-MI-MTS-MA'!AQ$6,FALSE)</f>
        <v>0</v>
      </c>
      <c r="AR836" s="9">
        <f>VLOOKUP($E836,'ALL-GTK-MI-MTS-MA'!$E$13:$CF$361,'ALL-GTK-MI-MTS-MA'!AR$6,FALSE)</f>
        <v>0</v>
      </c>
      <c r="AS836" s="9">
        <f>VLOOKUP($E836,'ALL-GTK-MI-MTS-MA'!$E$13:$CF$361,'ALL-GTK-MI-MTS-MA'!AS$6,FALSE)</f>
        <v>0</v>
      </c>
      <c r="AT836" s="9">
        <f>VLOOKUP($E836,'ALL-GTK-MI-MTS-MA'!$E$13:$CF$361,'ALL-GTK-MI-MTS-MA'!AT$6,FALSE)</f>
        <v>4</v>
      </c>
      <c r="AU836" s="9">
        <f>VLOOKUP($E836,'ALL-GTK-MI-MTS-MA'!$E$13:$CF$361,'ALL-GTK-MI-MTS-MA'!AU$6,FALSE)</f>
        <v>0</v>
      </c>
      <c r="AV836" s="590">
        <f>VLOOKUP($E836,'ALL-GTK-MI-MTS-MA'!$E$13:$CF$361,'ALL-GTK-MI-MTS-MA'!AV$6,FALSE)</f>
        <v>0</v>
      </c>
      <c r="AW836" s="590">
        <f>VLOOKUP($E836,'ALL-GTK-MI-MTS-MA'!$E$13:$CF$361,'ALL-GTK-MI-MTS-MA'!AW$6,FALSE)</f>
        <v>0</v>
      </c>
      <c r="AX836" s="9">
        <f>VLOOKUP($E836,'ALL-GTK-MI-MTS-MA'!$E$13:$CF$361,'ALL-GTK-MI-MTS-MA'!AX$6,FALSE)</f>
        <v>5</v>
      </c>
      <c r="AY836" s="9">
        <f>VLOOKUP($E836,'ALL-GTK-MI-MTS-MA'!$E$13:$CF$361,'ALL-GTK-MI-MTS-MA'!AY$6,FALSE)</f>
        <v>1</v>
      </c>
      <c r="AZ836" s="9">
        <f>VLOOKUP($E836,'ALL-GTK-MI-MTS-MA'!$E$13:$CF$361,'ALL-GTK-MI-MTS-MA'!AZ$6,FALSE)</f>
        <v>0</v>
      </c>
      <c r="BA836" s="9">
        <f>VLOOKUP($E836,'ALL-GTK-MI-MTS-MA'!$E$13:$CF$361,'ALL-GTK-MI-MTS-MA'!BA$6,FALSE)</f>
        <v>0</v>
      </c>
      <c r="BB836" s="9">
        <f>VLOOKUP($E836,'ALL-GTK-MI-MTS-MA'!$E$13:$CF$361,'ALL-GTK-MI-MTS-MA'!BB$6,FALSE)</f>
        <v>0</v>
      </c>
      <c r="BC836" s="9">
        <f>VLOOKUP($E836,'ALL-GTK-MI-MTS-MA'!$E$13:$CF$361,'ALL-GTK-MI-MTS-MA'!BC$6,FALSE)</f>
        <v>0</v>
      </c>
      <c r="BD836" s="310">
        <f t="shared" si="452"/>
        <v>4</v>
      </c>
      <c r="BE836" s="310">
        <f t="shared" si="453"/>
        <v>0</v>
      </c>
      <c r="BF836" s="10">
        <f t="shared" si="454"/>
        <v>4</v>
      </c>
      <c r="BG836" s="311">
        <f t="shared" si="455"/>
        <v>5</v>
      </c>
      <c r="BH836" s="311">
        <f t="shared" si="456"/>
        <v>1</v>
      </c>
      <c r="BI836" s="10">
        <f t="shared" si="457"/>
        <v>6</v>
      </c>
      <c r="BJ836" s="44">
        <f t="shared" si="458"/>
        <v>9</v>
      </c>
      <c r="BK836" s="44">
        <f t="shared" si="459"/>
        <v>1</v>
      </c>
      <c r="BL836" s="11">
        <f t="shared" si="460"/>
        <v>10</v>
      </c>
      <c r="BM836" s="9">
        <f>VLOOKUP($E836,'ALL-GTK-MI-MTS-MA'!$E$13:$CF$361,'ALL-GTK-MI-MTS-MA'!BM$6,FALSE)</f>
        <v>0</v>
      </c>
      <c r="BN836" s="9">
        <f>VLOOKUP($E836,'ALL-GTK-MI-MTS-MA'!$E$13:$CF$361,'ALL-GTK-MI-MTS-MA'!BN$6,FALSE)</f>
        <v>0</v>
      </c>
      <c r="BO836" s="9">
        <f>VLOOKUP($E836,'ALL-GTK-MI-MTS-MA'!$E$13:$CF$361,'ALL-GTK-MI-MTS-MA'!BO$6,FALSE)</f>
        <v>0</v>
      </c>
      <c r="BP836" s="9">
        <f>VLOOKUP($E836,'ALL-GTK-MI-MTS-MA'!$E$13:$CF$361,'ALL-GTK-MI-MTS-MA'!BP$6,FALSE)</f>
        <v>0</v>
      </c>
      <c r="BQ836" s="9">
        <f>VLOOKUP($E836,'ALL-GTK-MI-MTS-MA'!$E$13:$CF$361,'ALL-GTK-MI-MTS-MA'!BQ$6,FALSE)</f>
        <v>0</v>
      </c>
      <c r="BR836" s="9">
        <f>VLOOKUP($E836,'ALL-GTK-MI-MTS-MA'!$E$13:$CF$361,'ALL-GTK-MI-MTS-MA'!BR$6,FALSE)</f>
        <v>0</v>
      </c>
      <c r="BS836" s="9">
        <f>VLOOKUP($E836,'ALL-GTK-MI-MTS-MA'!$E$13:$CF$361,'ALL-GTK-MI-MTS-MA'!BS$6,FALSE)</f>
        <v>0</v>
      </c>
      <c r="BT836" s="9">
        <f>VLOOKUP($E836,'ALL-GTK-MI-MTS-MA'!$E$13:$CF$361,'ALL-GTK-MI-MTS-MA'!BT$6,FALSE)</f>
        <v>0</v>
      </c>
      <c r="BU836" s="299">
        <f t="shared" si="461"/>
        <v>0</v>
      </c>
      <c r="BV836" s="299">
        <f t="shared" si="462"/>
        <v>0</v>
      </c>
      <c r="BW836" s="44">
        <f t="shared" si="463"/>
        <v>0</v>
      </c>
      <c r="BX836" s="44">
        <f t="shared" si="464"/>
        <v>0</v>
      </c>
      <c r="BY836" s="11">
        <f t="shared" si="465"/>
        <v>0</v>
      </c>
      <c r="BZ836" s="14">
        <f t="shared" si="466"/>
        <v>9</v>
      </c>
      <c r="CA836" s="14">
        <f t="shared" si="467"/>
        <v>1</v>
      </c>
      <c r="CB836" s="13">
        <f t="shared" si="468"/>
        <v>0</v>
      </c>
      <c r="CC836" s="13">
        <f t="shared" si="469"/>
        <v>0</v>
      </c>
      <c r="CD836" s="312">
        <f t="shared" si="470"/>
        <v>9</v>
      </c>
      <c r="CE836" s="312">
        <f t="shared" si="471"/>
        <v>1</v>
      </c>
      <c r="CF836" s="313">
        <f t="shared" si="472"/>
        <v>10</v>
      </c>
      <c r="CG836" s="302" t="str">
        <f t="shared" si="473"/>
        <v>OK</v>
      </c>
    </row>
    <row r="837" spans="1:85" ht="14.25" x14ac:dyDescent="0.25">
      <c r="A837" s="6">
        <v>825</v>
      </c>
      <c r="B837" s="495">
        <v>23</v>
      </c>
      <c r="C837" s="495" t="s">
        <v>267</v>
      </c>
      <c r="D837" s="496" t="s">
        <v>19</v>
      </c>
      <c r="E837" s="626">
        <v>20364384</v>
      </c>
      <c r="F837" s="627" t="s">
        <v>942</v>
      </c>
      <c r="G837" s="624" t="s">
        <v>53</v>
      </c>
      <c r="H837" s="9">
        <f>VLOOKUP($E837,'ALL-GTK-MI-MTS-MA'!$E$13:$CF$361,'ALL-GTK-MI-MTS-MA'!H$6,FALSE)</f>
        <v>0</v>
      </c>
      <c r="I837" s="9">
        <f>VLOOKUP($E837,'ALL-GTK-MI-MTS-MA'!$E$13:$CF$361,'ALL-GTK-MI-MTS-MA'!I$6,FALSE)</f>
        <v>0</v>
      </c>
      <c r="J837" s="9">
        <f>VLOOKUP($E837,'ALL-GTK-MI-MTS-MA'!$E$13:$CF$361,'ALL-GTK-MI-MTS-MA'!J$6,FALSE)</f>
        <v>0</v>
      </c>
      <c r="K837" s="9">
        <f>VLOOKUP($E837,'ALL-GTK-MI-MTS-MA'!$E$13:$CF$361,'ALL-GTK-MI-MTS-MA'!K$6,FALSE)</f>
        <v>0</v>
      </c>
      <c r="L837" s="9">
        <f>VLOOKUP($E837,'ALL-GTK-MI-MTS-MA'!$E$13:$CF$361,'ALL-GTK-MI-MTS-MA'!L$6,FALSE)</f>
        <v>0</v>
      </c>
      <c r="M837" s="9">
        <f>VLOOKUP($E837,'ALL-GTK-MI-MTS-MA'!$E$13:$CF$361,'ALL-GTK-MI-MTS-MA'!M$6,FALSE)</f>
        <v>0</v>
      </c>
      <c r="N837" s="9">
        <f>VLOOKUP($E837,'ALL-GTK-MI-MTS-MA'!$E$13:$CF$361,'ALL-GTK-MI-MTS-MA'!N$6,FALSE)</f>
        <v>9</v>
      </c>
      <c r="O837" s="9">
        <f>VLOOKUP($E837,'ALL-GTK-MI-MTS-MA'!$E$13:$CF$361,'ALL-GTK-MI-MTS-MA'!O$6,FALSE)</f>
        <v>5</v>
      </c>
      <c r="P837" s="299">
        <f t="shared" si="438"/>
        <v>9</v>
      </c>
      <c r="Q837" s="299">
        <f t="shared" si="439"/>
        <v>5</v>
      </c>
      <c r="R837" s="300">
        <f t="shared" si="440"/>
        <v>14</v>
      </c>
      <c r="S837" s="9">
        <f>VLOOKUP($E837,'ALL-GTK-MI-MTS-MA'!$E$13:$CF$361,'ALL-GTK-MI-MTS-MA'!S$6,FALSE)</f>
        <v>12</v>
      </c>
      <c r="T837" s="9">
        <f>VLOOKUP($E837,'ALL-GTK-MI-MTS-MA'!$E$13:$CF$361,'ALL-GTK-MI-MTS-MA'!T$6,FALSE)</f>
        <v>5</v>
      </c>
      <c r="U837" s="9">
        <f>VLOOKUP($E837,'ALL-GTK-MI-MTS-MA'!$E$13:$CF$361,'ALL-GTK-MI-MTS-MA'!U$6,FALSE)</f>
        <v>0</v>
      </c>
      <c r="V837" s="9">
        <f>VLOOKUP($E837,'ALL-GTK-MI-MTS-MA'!$E$13:$CF$361,'ALL-GTK-MI-MTS-MA'!V$6,FALSE)</f>
        <v>0</v>
      </c>
      <c r="W837" s="9">
        <f>VLOOKUP($E837,'ALL-GTK-MI-MTS-MA'!$E$13:$CF$361,'ALL-GTK-MI-MTS-MA'!W$6,FALSE)</f>
        <v>0</v>
      </c>
      <c r="X837" s="9">
        <f>VLOOKUP($E837,'ALL-GTK-MI-MTS-MA'!$E$13:$CF$361,'ALL-GTK-MI-MTS-MA'!X$6,FALSE)</f>
        <v>0</v>
      </c>
      <c r="Y837" s="299">
        <f t="shared" si="441"/>
        <v>12</v>
      </c>
      <c r="Z837" s="299">
        <f t="shared" si="442"/>
        <v>5</v>
      </c>
      <c r="AA837" s="10">
        <f t="shared" si="443"/>
        <v>17</v>
      </c>
      <c r="AB837" s="44">
        <f t="shared" si="444"/>
        <v>21</v>
      </c>
      <c r="AC837" s="44">
        <f t="shared" si="445"/>
        <v>10</v>
      </c>
      <c r="AD837" s="11">
        <f t="shared" si="446"/>
        <v>31</v>
      </c>
      <c r="AE837" s="9">
        <f>VLOOKUP($E837,'ALL-GTK-MI-MTS-MA'!$E$13:$CF$361,'ALL-GTK-MI-MTS-MA'!AE$6,FALSE)</f>
        <v>9</v>
      </c>
      <c r="AF837" s="9">
        <f>VLOOKUP($E837,'ALL-GTK-MI-MTS-MA'!$E$13:$CF$361,'ALL-GTK-MI-MTS-MA'!AF$6,FALSE)</f>
        <v>4</v>
      </c>
      <c r="AG837" s="10">
        <f t="shared" si="447"/>
        <v>13</v>
      </c>
      <c r="AH837" s="9">
        <f>VLOOKUP($E837,'ALL-GTK-MI-MTS-MA'!$E$13:$CF$361,'ALL-GTK-MI-MTS-MA'!AH$6,FALSE)</f>
        <v>12</v>
      </c>
      <c r="AI837" s="9">
        <f>VLOOKUP($E837,'ALL-GTK-MI-MTS-MA'!$E$13:$CF$361,'ALL-GTK-MI-MTS-MA'!AI$6,FALSE)</f>
        <v>6</v>
      </c>
      <c r="AJ837" s="10">
        <f t="shared" si="448"/>
        <v>18</v>
      </c>
      <c r="AK837" s="44">
        <f t="shared" si="449"/>
        <v>21</v>
      </c>
      <c r="AL837" s="44">
        <f t="shared" si="450"/>
        <v>10</v>
      </c>
      <c r="AM837" s="11">
        <f t="shared" si="451"/>
        <v>31</v>
      </c>
      <c r="AN837" s="299">
        <v>0</v>
      </c>
      <c r="AO837" s="299">
        <v>0</v>
      </c>
      <c r="AP837" s="9">
        <f>VLOOKUP($E837,'ALL-GTK-MI-MTS-MA'!$E$13:$CF$361,'ALL-GTK-MI-MTS-MA'!AP$6,FALSE)</f>
        <v>0</v>
      </c>
      <c r="AQ837" s="9">
        <f>VLOOKUP($E837,'ALL-GTK-MI-MTS-MA'!$E$13:$CF$361,'ALL-GTK-MI-MTS-MA'!AQ$6,FALSE)</f>
        <v>0</v>
      </c>
      <c r="AR837" s="9">
        <f>VLOOKUP($E837,'ALL-GTK-MI-MTS-MA'!$E$13:$CF$361,'ALL-GTK-MI-MTS-MA'!AR$6,FALSE)</f>
        <v>0</v>
      </c>
      <c r="AS837" s="9">
        <f>VLOOKUP($E837,'ALL-GTK-MI-MTS-MA'!$E$13:$CF$361,'ALL-GTK-MI-MTS-MA'!AS$6,FALSE)</f>
        <v>0</v>
      </c>
      <c r="AT837" s="9">
        <f>VLOOKUP($E837,'ALL-GTK-MI-MTS-MA'!$E$13:$CF$361,'ALL-GTK-MI-MTS-MA'!AT$6,FALSE)</f>
        <v>3</v>
      </c>
      <c r="AU837" s="9">
        <f>VLOOKUP($E837,'ALL-GTK-MI-MTS-MA'!$E$13:$CF$361,'ALL-GTK-MI-MTS-MA'!AU$6,FALSE)</f>
        <v>0</v>
      </c>
      <c r="AV837" s="590">
        <f>VLOOKUP($E837,'ALL-GTK-MI-MTS-MA'!$E$13:$CF$361,'ALL-GTK-MI-MTS-MA'!AV$6,FALSE)</f>
        <v>0</v>
      </c>
      <c r="AW837" s="590">
        <f>VLOOKUP($E837,'ALL-GTK-MI-MTS-MA'!$E$13:$CF$361,'ALL-GTK-MI-MTS-MA'!AW$6,FALSE)</f>
        <v>0</v>
      </c>
      <c r="AX837" s="9">
        <f>VLOOKUP($E837,'ALL-GTK-MI-MTS-MA'!$E$13:$CF$361,'ALL-GTK-MI-MTS-MA'!AX$6,FALSE)</f>
        <v>15</v>
      </c>
      <c r="AY837" s="9">
        <f>VLOOKUP($E837,'ALL-GTK-MI-MTS-MA'!$E$13:$CF$361,'ALL-GTK-MI-MTS-MA'!AY$6,FALSE)</f>
        <v>10</v>
      </c>
      <c r="AZ837" s="9">
        <f>VLOOKUP($E837,'ALL-GTK-MI-MTS-MA'!$E$13:$CF$361,'ALL-GTK-MI-MTS-MA'!AZ$6,FALSE)</f>
        <v>3</v>
      </c>
      <c r="BA837" s="9">
        <f>VLOOKUP($E837,'ALL-GTK-MI-MTS-MA'!$E$13:$CF$361,'ALL-GTK-MI-MTS-MA'!BA$6,FALSE)</f>
        <v>0</v>
      </c>
      <c r="BB837" s="9">
        <f>VLOOKUP($E837,'ALL-GTK-MI-MTS-MA'!$E$13:$CF$361,'ALL-GTK-MI-MTS-MA'!BB$6,FALSE)</f>
        <v>0</v>
      </c>
      <c r="BC837" s="9">
        <f>VLOOKUP($E837,'ALL-GTK-MI-MTS-MA'!$E$13:$CF$361,'ALL-GTK-MI-MTS-MA'!BC$6,FALSE)</f>
        <v>0</v>
      </c>
      <c r="BD837" s="310">
        <f t="shared" si="452"/>
        <v>3</v>
      </c>
      <c r="BE837" s="310">
        <f t="shared" si="453"/>
        <v>0</v>
      </c>
      <c r="BF837" s="10">
        <f t="shared" si="454"/>
        <v>3</v>
      </c>
      <c r="BG837" s="311">
        <f t="shared" si="455"/>
        <v>18</v>
      </c>
      <c r="BH837" s="311">
        <f t="shared" si="456"/>
        <v>10</v>
      </c>
      <c r="BI837" s="10">
        <f t="shared" si="457"/>
        <v>28</v>
      </c>
      <c r="BJ837" s="44">
        <f t="shared" si="458"/>
        <v>21</v>
      </c>
      <c r="BK837" s="44">
        <f t="shared" si="459"/>
        <v>10</v>
      </c>
      <c r="BL837" s="11">
        <f t="shared" si="460"/>
        <v>31</v>
      </c>
      <c r="BM837" s="9">
        <f>VLOOKUP($E837,'ALL-GTK-MI-MTS-MA'!$E$13:$CF$361,'ALL-GTK-MI-MTS-MA'!BM$6,FALSE)</f>
        <v>0</v>
      </c>
      <c r="BN837" s="9">
        <f>VLOOKUP($E837,'ALL-GTK-MI-MTS-MA'!$E$13:$CF$361,'ALL-GTK-MI-MTS-MA'!BN$6,FALSE)</f>
        <v>0</v>
      </c>
      <c r="BO837" s="9">
        <f>VLOOKUP($E837,'ALL-GTK-MI-MTS-MA'!$E$13:$CF$361,'ALL-GTK-MI-MTS-MA'!BO$6,FALSE)</f>
        <v>1</v>
      </c>
      <c r="BP837" s="9">
        <f>VLOOKUP($E837,'ALL-GTK-MI-MTS-MA'!$E$13:$CF$361,'ALL-GTK-MI-MTS-MA'!BP$6,FALSE)</f>
        <v>1</v>
      </c>
      <c r="BQ837" s="9">
        <f>VLOOKUP($E837,'ALL-GTK-MI-MTS-MA'!$E$13:$CF$361,'ALL-GTK-MI-MTS-MA'!BQ$6,FALSE)</f>
        <v>0</v>
      </c>
      <c r="BR837" s="9">
        <f>VLOOKUP($E837,'ALL-GTK-MI-MTS-MA'!$E$13:$CF$361,'ALL-GTK-MI-MTS-MA'!BR$6,FALSE)</f>
        <v>0</v>
      </c>
      <c r="BS837" s="9">
        <f>VLOOKUP($E837,'ALL-GTK-MI-MTS-MA'!$E$13:$CF$361,'ALL-GTK-MI-MTS-MA'!BS$6,FALSE)</f>
        <v>0</v>
      </c>
      <c r="BT837" s="9">
        <f>VLOOKUP($E837,'ALL-GTK-MI-MTS-MA'!$E$13:$CF$361,'ALL-GTK-MI-MTS-MA'!BT$6,FALSE)</f>
        <v>0</v>
      </c>
      <c r="BU837" s="299">
        <f t="shared" si="461"/>
        <v>1</v>
      </c>
      <c r="BV837" s="299">
        <f t="shared" si="462"/>
        <v>1</v>
      </c>
      <c r="BW837" s="44">
        <f t="shared" si="463"/>
        <v>1</v>
      </c>
      <c r="BX837" s="44">
        <f t="shared" si="464"/>
        <v>1</v>
      </c>
      <c r="BY837" s="11">
        <f t="shared" si="465"/>
        <v>2</v>
      </c>
      <c r="BZ837" s="14">
        <f t="shared" si="466"/>
        <v>21</v>
      </c>
      <c r="CA837" s="14">
        <f t="shared" si="467"/>
        <v>10</v>
      </c>
      <c r="CB837" s="13">
        <f t="shared" si="468"/>
        <v>1</v>
      </c>
      <c r="CC837" s="13">
        <f t="shared" si="469"/>
        <v>1</v>
      </c>
      <c r="CD837" s="312">
        <f t="shared" si="470"/>
        <v>22</v>
      </c>
      <c r="CE837" s="312">
        <f t="shared" si="471"/>
        <v>11</v>
      </c>
      <c r="CF837" s="313">
        <f t="shared" si="472"/>
        <v>33</v>
      </c>
      <c r="CG837" s="302" t="str">
        <f t="shared" si="473"/>
        <v>OK</v>
      </c>
    </row>
    <row r="838" spans="1:85" ht="14.25" x14ac:dyDescent="0.25">
      <c r="A838" s="6">
        <v>826</v>
      </c>
      <c r="B838" s="495">
        <v>24</v>
      </c>
      <c r="C838" s="495" t="s">
        <v>267</v>
      </c>
      <c r="D838" s="496" t="s">
        <v>19</v>
      </c>
      <c r="E838" s="626">
        <v>20364385</v>
      </c>
      <c r="F838" s="627" t="s">
        <v>943</v>
      </c>
      <c r="G838" s="624" t="s">
        <v>53</v>
      </c>
      <c r="H838" s="9">
        <f>VLOOKUP($E838,'ALL-GTK-MI-MTS-MA'!$E$13:$CF$361,'ALL-GTK-MI-MTS-MA'!H$6,FALSE)</f>
        <v>0</v>
      </c>
      <c r="I838" s="9">
        <f>VLOOKUP($E838,'ALL-GTK-MI-MTS-MA'!$E$13:$CF$361,'ALL-GTK-MI-MTS-MA'!I$6,FALSE)</f>
        <v>0</v>
      </c>
      <c r="J838" s="9">
        <f>VLOOKUP($E838,'ALL-GTK-MI-MTS-MA'!$E$13:$CF$361,'ALL-GTK-MI-MTS-MA'!J$6,FALSE)</f>
        <v>0</v>
      </c>
      <c r="K838" s="9">
        <f>VLOOKUP($E838,'ALL-GTK-MI-MTS-MA'!$E$13:$CF$361,'ALL-GTK-MI-MTS-MA'!K$6,FALSE)</f>
        <v>0</v>
      </c>
      <c r="L838" s="9">
        <f>VLOOKUP($E838,'ALL-GTK-MI-MTS-MA'!$E$13:$CF$361,'ALL-GTK-MI-MTS-MA'!L$6,FALSE)</f>
        <v>0</v>
      </c>
      <c r="M838" s="9">
        <f>VLOOKUP($E838,'ALL-GTK-MI-MTS-MA'!$E$13:$CF$361,'ALL-GTK-MI-MTS-MA'!M$6,FALSE)</f>
        <v>0</v>
      </c>
      <c r="N838" s="9">
        <f>VLOOKUP($E838,'ALL-GTK-MI-MTS-MA'!$E$13:$CF$361,'ALL-GTK-MI-MTS-MA'!N$6,FALSE)</f>
        <v>0</v>
      </c>
      <c r="O838" s="9">
        <f>VLOOKUP($E838,'ALL-GTK-MI-MTS-MA'!$E$13:$CF$361,'ALL-GTK-MI-MTS-MA'!O$6,FALSE)</f>
        <v>0</v>
      </c>
      <c r="P838" s="299">
        <f t="shared" si="438"/>
        <v>0</v>
      </c>
      <c r="Q838" s="299">
        <f t="shared" si="439"/>
        <v>0</v>
      </c>
      <c r="R838" s="300">
        <f t="shared" si="440"/>
        <v>0</v>
      </c>
      <c r="S838" s="9">
        <f>VLOOKUP($E838,'ALL-GTK-MI-MTS-MA'!$E$13:$CF$361,'ALL-GTK-MI-MTS-MA'!S$6,FALSE)</f>
        <v>7</v>
      </c>
      <c r="T838" s="9">
        <f>VLOOKUP($E838,'ALL-GTK-MI-MTS-MA'!$E$13:$CF$361,'ALL-GTK-MI-MTS-MA'!T$6,FALSE)</f>
        <v>5</v>
      </c>
      <c r="U838" s="9">
        <f>VLOOKUP($E838,'ALL-GTK-MI-MTS-MA'!$E$13:$CF$361,'ALL-GTK-MI-MTS-MA'!U$6,FALSE)</f>
        <v>0</v>
      </c>
      <c r="V838" s="9">
        <f>VLOOKUP($E838,'ALL-GTK-MI-MTS-MA'!$E$13:$CF$361,'ALL-GTK-MI-MTS-MA'!V$6,FALSE)</f>
        <v>0</v>
      </c>
      <c r="W838" s="9">
        <f>VLOOKUP($E838,'ALL-GTK-MI-MTS-MA'!$E$13:$CF$361,'ALL-GTK-MI-MTS-MA'!W$6,FALSE)</f>
        <v>0</v>
      </c>
      <c r="X838" s="9">
        <f>VLOOKUP($E838,'ALL-GTK-MI-MTS-MA'!$E$13:$CF$361,'ALL-GTK-MI-MTS-MA'!X$6,FALSE)</f>
        <v>0</v>
      </c>
      <c r="Y838" s="299">
        <f t="shared" si="441"/>
        <v>7</v>
      </c>
      <c r="Z838" s="299">
        <f t="shared" si="442"/>
        <v>5</v>
      </c>
      <c r="AA838" s="10">
        <f t="shared" si="443"/>
        <v>12</v>
      </c>
      <c r="AB838" s="44">
        <f t="shared" si="444"/>
        <v>7</v>
      </c>
      <c r="AC838" s="44">
        <f t="shared" si="445"/>
        <v>5</v>
      </c>
      <c r="AD838" s="11">
        <f t="shared" si="446"/>
        <v>12</v>
      </c>
      <c r="AE838" s="9">
        <f>VLOOKUP($E838,'ALL-GTK-MI-MTS-MA'!$E$13:$CF$361,'ALL-GTK-MI-MTS-MA'!AE$6,FALSE)</f>
        <v>6</v>
      </c>
      <c r="AF838" s="9">
        <f>VLOOKUP($E838,'ALL-GTK-MI-MTS-MA'!$E$13:$CF$361,'ALL-GTK-MI-MTS-MA'!AF$6,FALSE)</f>
        <v>5</v>
      </c>
      <c r="AG838" s="10">
        <f t="shared" si="447"/>
        <v>11</v>
      </c>
      <c r="AH838" s="9">
        <f>VLOOKUP($E838,'ALL-GTK-MI-MTS-MA'!$E$13:$CF$361,'ALL-GTK-MI-MTS-MA'!AH$6,FALSE)</f>
        <v>1</v>
      </c>
      <c r="AI838" s="9">
        <f>VLOOKUP($E838,'ALL-GTK-MI-MTS-MA'!$E$13:$CF$361,'ALL-GTK-MI-MTS-MA'!AI$6,FALSE)</f>
        <v>0</v>
      </c>
      <c r="AJ838" s="10">
        <f t="shared" si="448"/>
        <v>1</v>
      </c>
      <c r="AK838" s="44">
        <f t="shared" si="449"/>
        <v>7</v>
      </c>
      <c r="AL838" s="44">
        <f t="shared" si="450"/>
        <v>5</v>
      </c>
      <c r="AM838" s="11">
        <f t="shared" si="451"/>
        <v>12</v>
      </c>
      <c r="AN838" s="299">
        <v>0</v>
      </c>
      <c r="AO838" s="299">
        <v>0</v>
      </c>
      <c r="AP838" s="9">
        <f>VLOOKUP($E838,'ALL-GTK-MI-MTS-MA'!$E$13:$CF$361,'ALL-GTK-MI-MTS-MA'!AP$6,FALSE)</f>
        <v>0</v>
      </c>
      <c r="AQ838" s="9">
        <f>VLOOKUP($E838,'ALL-GTK-MI-MTS-MA'!$E$13:$CF$361,'ALL-GTK-MI-MTS-MA'!AQ$6,FALSE)</f>
        <v>0</v>
      </c>
      <c r="AR838" s="9">
        <f>VLOOKUP($E838,'ALL-GTK-MI-MTS-MA'!$E$13:$CF$361,'ALL-GTK-MI-MTS-MA'!AR$6,FALSE)</f>
        <v>0</v>
      </c>
      <c r="AS838" s="9">
        <f>VLOOKUP($E838,'ALL-GTK-MI-MTS-MA'!$E$13:$CF$361,'ALL-GTK-MI-MTS-MA'!AS$6,FALSE)</f>
        <v>0</v>
      </c>
      <c r="AT838" s="9">
        <f>VLOOKUP($E838,'ALL-GTK-MI-MTS-MA'!$E$13:$CF$361,'ALL-GTK-MI-MTS-MA'!AT$6,FALSE)</f>
        <v>0</v>
      </c>
      <c r="AU838" s="9">
        <f>VLOOKUP($E838,'ALL-GTK-MI-MTS-MA'!$E$13:$CF$361,'ALL-GTK-MI-MTS-MA'!AU$6,FALSE)</f>
        <v>0</v>
      </c>
      <c r="AV838" s="590">
        <f>VLOOKUP($E838,'ALL-GTK-MI-MTS-MA'!$E$13:$CF$361,'ALL-GTK-MI-MTS-MA'!AV$6,FALSE)</f>
        <v>0</v>
      </c>
      <c r="AW838" s="590">
        <f>VLOOKUP($E838,'ALL-GTK-MI-MTS-MA'!$E$13:$CF$361,'ALL-GTK-MI-MTS-MA'!AW$6,FALSE)</f>
        <v>0</v>
      </c>
      <c r="AX838" s="9">
        <f>VLOOKUP($E838,'ALL-GTK-MI-MTS-MA'!$E$13:$CF$361,'ALL-GTK-MI-MTS-MA'!AX$6,FALSE)</f>
        <v>7</v>
      </c>
      <c r="AY838" s="9">
        <f>VLOOKUP($E838,'ALL-GTK-MI-MTS-MA'!$E$13:$CF$361,'ALL-GTK-MI-MTS-MA'!AY$6,FALSE)</f>
        <v>5</v>
      </c>
      <c r="AZ838" s="9">
        <f>VLOOKUP($E838,'ALL-GTK-MI-MTS-MA'!$E$13:$CF$361,'ALL-GTK-MI-MTS-MA'!AZ$6,FALSE)</f>
        <v>0</v>
      </c>
      <c r="BA838" s="9">
        <f>VLOOKUP($E838,'ALL-GTK-MI-MTS-MA'!$E$13:$CF$361,'ALL-GTK-MI-MTS-MA'!BA$6,FALSE)</f>
        <v>0</v>
      </c>
      <c r="BB838" s="9">
        <f>VLOOKUP($E838,'ALL-GTK-MI-MTS-MA'!$E$13:$CF$361,'ALL-GTK-MI-MTS-MA'!BB$6,FALSE)</f>
        <v>0</v>
      </c>
      <c r="BC838" s="9">
        <f>VLOOKUP($E838,'ALL-GTK-MI-MTS-MA'!$E$13:$CF$361,'ALL-GTK-MI-MTS-MA'!BC$6,FALSE)</f>
        <v>0</v>
      </c>
      <c r="BD838" s="310">
        <f t="shared" si="452"/>
        <v>0</v>
      </c>
      <c r="BE838" s="310">
        <f t="shared" si="453"/>
        <v>0</v>
      </c>
      <c r="BF838" s="10">
        <f t="shared" si="454"/>
        <v>0</v>
      </c>
      <c r="BG838" s="311">
        <f t="shared" si="455"/>
        <v>7</v>
      </c>
      <c r="BH838" s="311">
        <f t="shared" si="456"/>
        <v>5</v>
      </c>
      <c r="BI838" s="10">
        <f t="shared" si="457"/>
        <v>12</v>
      </c>
      <c r="BJ838" s="44">
        <f t="shared" si="458"/>
        <v>7</v>
      </c>
      <c r="BK838" s="44">
        <f t="shared" si="459"/>
        <v>5</v>
      </c>
      <c r="BL838" s="11">
        <f t="shared" si="460"/>
        <v>12</v>
      </c>
      <c r="BM838" s="9">
        <f>VLOOKUP($E838,'ALL-GTK-MI-MTS-MA'!$E$13:$CF$361,'ALL-GTK-MI-MTS-MA'!BM$6,FALSE)</f>
        <v>0</v>
      </c>
      <c r="BN838" s="9">
        <f>VLOOKUP($E838,'ALL-GTK-MI-MTS-MA'!$E$13:$CF$361,'ALL-GTK-MI-MTS-MA'!BN$6,FALSE)</f>
        <v>0</v>
      </c>
      <c r="BO838" s="9">
        <f>VLOOKUP($E838,'ALL-GTK-MI-MTS-MA'!$E$13:$CF$361,'ALL-GTK-MI-MTS-MA'!BO$6,FALSE)</f>
        <v>4</v>
      </c>
      <c r="BP838" s="9">
        <f>VLOOKUP($E838,'ALL-GTK-MI-MTS-MA'!$E$13:$CF$361,'ALL-GTK-MI-MTS-MA'!BP$6,FALSE)</f>
        <v>0</v>
      </c>
      <c r="BQ838" s="9">
        <f>VLOOKUP($E838,'ALL-GTK-MI-MTS-MA'!$E$13:$CF$361,'ALL-GTK-MI-MTS-MA'!BQ$6,FALSE)</f>
        <v>0</v>
      </c>
      <c r="BR838" s="9">
        <f>VLOOKUP($E838,'ALL-GTK-MI-MTS-MA'!$E$13:$CF$361,'ALL-GTK-MI-MTS-MA'!BR$6,FALSE)</f>
        <v>0</v>
      </c>
      <c r="BS838" s="9">
        <f>VLOOKUP($E838,'ALL-GTK-MI-MTS-MA'!$E$13:$CF$361,'ALL-GTK-MI-MTS-MA'!BS$6,FALSE)</f>
        <v>0</v>
      </c>
      <c r="BT838" s="9">
        <f>VLOOKUP($E838,'ALL-GTK-MI-MTS-MA'!$E$13:$CF$361,'ALL-GTK-MI-MTS-MA'!BT$6,FALSE)</f>
        <v>0</v>
      </c>
      <c r="BU838" s="299">
        <f t="shared" si="461"/>
        <v>4</v>
      </c>
      <c r="BV838" s="299">
        <f t="shared" si="462"/>
        <v>0</v>
      </c>
      <c r="BW838" s="44">
        <f t="shared" si="463"/>
        <v>4</v>
      </c>
      <c r="BX838" s="44">
        <f t="shared" si="464"/>
        <v>0</v>
      </c>
      <c r="BY838" s="11">
        <f t="shared" si="465"/>
        <v>4</v>
      </c>
      <c r="BZ838" s="14">
        <f t="shared" si="466"/>
        <v>7</v>
      </c>
      <c r="CA838" s="14">
        <f t="shared" si="467"/>
        <v>5</v>
      </c>
      <c r="CB838" s="13">
        <f t="shared" si="468"/>
        <v>4</v>
      </c>
      <c r="CC838" s="13">
        <f t="shared" si="469"/>
        <v>0</v>
      </c>
      <c r="CD838" s="312">
        <f t="shared" si="470"/>
        <v>11</v>
      </c>
      <c r="CE838" s="312">
        <f t="shared" si="471"/>
        <v>5</v>
      </c>
      <c r="CF838" s="313">
        <f t="shared" si="472"/>
        <v>16</v>
      </c>
      <c r="CG838" s="302" t="str">
        <f t="shared" si="473"/>
        <v>OK</v>
      </c>
    </row>
    <row r="839" spans="1:85" ht="14.25" x14ac:dyDescent="0.25">
      <c r="A839" s="6">
        <v>827</v>
      </c>
      <c r="B839" s="495">
        <v>25</v>
      </c>
      <c r="C839" s="495" t="s">
        <v>267</v>
      </c>
      <c r="D839" s="496" t="s">
        <v>19</v>
      </c>
      <c r="E839" s="626">
        <v>20364386</v>
      </c>
      <c r="F839" s="627" t="s">
        <v>944</v>
      </c>
      <c r="G839" s="624" t="s">
        <v>53</v>
      </c>
      <c r="H839" s="9">
        <f>VLOOKUP($E839,'ALL-GTK-MI-MTS-MA'!$E$13:$CF$361,'ALL-GTK-MI-MTS-MA'!H$6,FALSE)</f>
        <v>0</v>
      </c>
      <c r="I839" s="9">
        <f>VLOOKUP($E839,'ALL-GTK-MI-MTS-MA'!$E$13:$CF$361,'ALL-GTK-MI-MTS-MA'!I$6,FALSE)</f>
        <v>0</v>
      </c>
      <c r="J839" s="9">
        <f>VLOOKUP($E839,'ALL-GTK-MI-MTS-MA'!$E$13:$CF$361,'ALL-GTK-MI-MTS-MA'!J$6,FALSE)</f>
        <v>0</v>
      </c>
      <c r="K839" s="9">
        <f>VLOOKUP($E839,'ALL-GTK-MI-MTS-MA'!$E$13:$CF$361,'ALL-GTK-MI-MTS-MA'!K$6,FALSE)</f>
        <v>0</v>
      </c>
      <c r="L839" s="9">
        <f>VLOOKUP($E839,'ALL-GTK-MI-MTS-MA'!$E$13:$CF$361,'ALL-GTK-MI-MTS-MA'!L$6,FALSE)</f>
        <v>0</v>
      </c>
      <c r="M839" s="9">
        <f>VLOOKUP($E839,'ALL-GTK-MI-MTS-MA'!$E$13:$CF$361,'ALL-GTK-MI-MTS-MA'!M$6,FALSE)</f>
        <v>0</v>
      </c>
      <c r="N839" s="9">
        <f>VLOOKUP($E839,'ALL-GTK-MI-MTS-MA'!$E$13:$CF$361,'ALL-GTK-MI-MTS-MA'!N$6,FALSE)</f>
        <v>2</v>
      </c>
      <c r="O839" s="9">
        <f>VLOOKUP($E839,'ALL-GTK-MI-MTS-MA'!$E$13:$CF$361,'ALL-GTK-MI-MTS-MA'!O$6,FALSE)</f>
        <v>0</v>
      </c>
      <c r="P839" s="299">
        <f t="shared" si="438"/>
        <v>2</v>
      </c>
      <c r="Q839" s="299">
        <f t="shared" si="439"/>
        <v>0</v>
      </c>
      <c r="R839" s="300">
        <f t="shared" si="440"/>
        <v>2</v>
      </c>
      <c r="S839" s="9">
        <f>VLOOKUP($E839,'ALL-GTK-MI-MTS-MA'!$E$13:$CF$361,'ALL-GTK-MI-MTS-MA'!S$6,FALSE)</f>
        <v>6</v>
      </c>
      <c r="T839" s="9">
        <f>VLOOKUP($E839,'ALL-GTK-MI-MTS-MA'!$E$13:$CF$361,'ALL-GTK-MI-MTS-MA'!T$6,FALSE)</f>
        <v>10</v>
      </c>
      <c r="U839" s="9">
        <f>VLOOKUP($E839,'ALL-GTK-MI-MTS-MA'!$E$13:$CF$361,'ALL-GTK-MI-MTS-MA'!U$6,FALSE)</f>
        <v>0</v>
      </c>
      <c r="V839" s="9">
        <f>VLOOKUP($E839,'ALL-GTK-MI-MTS-MA'!$E$13:$CF$361,'ALL-GTK-MI-MTS-MA'!V$6,FALSE)</f>
        <v>0</v>
      </c>
      <c r="W839" s="9">
        <f>VLOOKUP($E839,'ALL-GTK-MI-MTS-MA'!$E$13:$CF$361,'ALL-GTK-MI-MTS-MA'!W$6,FALSE)</f>
        <v>0</v>
      </c>
      <c r="X839" s="9">
        <f>VLOOKUP($E839,'ALL-GTK-MI-MTS-MA'!$E$13:$CF$361,'ALL-GTK-MI-MTS-MA'!X$6,FALSE)</f>
        <v>0</v>
      </c>
      <c r="Y839" s="299">
        <f t="shared" si="441"/>
        <v>6</v>
      </c>
      <c r="Z839" s="299">
        <f t="shared" si="442"/>
        <v>10</v>
      </c>
      <c r="AA839" s="10">
        <f t="shared" si="443"/>
        <v>16</v>
      </c>
      <c r="AB839" s="44">
        <f t="shared" si="444"/>
        <v>8</v>
      </c>
      <c r="AC839" s="44">
        <f t="shared" si="445"/>
        <v>10</v>
      </c>
      <c r="AD839" s="11">
        <f t="shared" si="446"/>
        <v>18</v>
      </c>
      <c r="AE839" s="9">
        <f>VLOOKUP($E839,'ALL-GTK-MI-MTS-MA'!$E$13:$CF$361,'ALL-GTK-MI-MTS-MA'!AE$6,FALSE)</f>
        <v>4</v>
      </c>
      <c r="AF839" s="9">
        <f>VLOOKUP($E839,'ALL-GTK-MI-MTS-MA'!$E$13:$CF$361,'ALL-GTK-MI-MTS-MA'!AF$6,FALSE)</f>
        <v>9</v>
      </c>
      <c r="AG839" s="10">
        <f t="shared" si="447"/>
        <v>13</v>
      </c>
      <c r="AH839" s="9">
        <f>VLOOKUP($E839,'ALL-GTK-MI-MTS-MA'!$E$13:$CF$361,'ALL-GTK-MI-MTS-MA'!AH$6,FALSE)</f>
        <v>4</v>
      </c>
      <c r="AI839" s="9">
        <f>VLOOKUP($E839,'ALL-GTK-MI-MTS-MA'!$E$13:$CF$361,'ALL-GTK-MI-MTS-MA'!AI$6,FALSE)</f>
        <v>1</v>
      </c>
      <c r="AJ839" s="10">
        <f t="shared" si="448"/>
        <v>5</v>
      </c>
      <c r="AK839" s="44">
        <f t="shared" si="449"/>
        <v>8</v>
      </c>
      <c r="AL839" s="44">
        <f t="shared" si="450"/>
        <v>10</v>
      </c>
      <c r="AM839" s="11">
        <f t="shared" si="451"/>
        <v>18</v>
      </c>
      <c r="AN839" s="299">
        <v>0</v>
      </c>
      <c r="AO839" s="299">
        <v>0</v>
      </c>
      <c r="AP839" s="9">
        <f>VLOOKUP($E839,'ALL-GTK-MI-MTS-MA'!$E$13:$CF$361,'ALL-GTK-MI-MTS-MA'!AP$6,FALSE)</f>
        <v>0</v>
      </c>
      <c r="AQ839" s="9">
        <f>VLOOKUP($E839,'ALL-GTK-MI-MTS-MA'!$E$13:$CF$361,'ALL-GTK-MI-MTS-MA'!AQ$6,FALSE)</f>
        <v>0</v>
      </c>
      <c r="AR839" s="9">
        <f>VLOOKUP($E839,'ALL-GTK-MI-MTS-MA'!$E$13:$CF$361,'ALL-GTK-MI-MTS-MA'!AR$6,FALSE)</f>
        <v>0</v>
      </c>
      <c r="AS839" s="9">
        <f>VLOOKUP($E839,'ALL-GTK-MI-MTS-MA'!$E$13:$CF$361,'ALL-GTK-MI-MTS-MA'!AS$6,FALSE)</f>
        <v>0</v>
      </c>
      <c r="AT839" s="9">
        <f>VLOOKUP($E839,'ALL-GTK-MI-MTS-MA'!$E$13:$CF$361,'ALL-GTK-MI-MTS-MA'!AT$6,FALSE)</f>
        <v>0</v>
      </c>
      <c r="AU839" s="9">
        <f>VLOOKUP($E839,'ALL-GTK-MI-MTS-MA'!$E$13:$CF$361,'ALL-GTK-MI-MTS-MA'!AU$6,FALSE)</f>
        <v>0</v>
      </c>
      <c r="AV839" s="590">
        <f>VLOOKUP($E839,'ALL-GTK-MI-MTS-MA'!$E$13:$CF$361,'ALL-GTK-MI-MTS-MA'!AV$6,FALSE)</f>
        <v>0</v>
      </c>
      <c r="AW839" s="590">
        <f>VLOOKUP($E839,'ALL-GTK-MI-MTS-MA'!$E$13:$CF$361,'ALL-GTK-MI-MTS-MA'!AW$6,FALSE)</f>
        <v>0</v>
      </c>
      <c r="AX839" s="9">
        <f>VLOOKUP($E839,'ALL-GTK-MI-MTS-MA'!$E$13:$CF$361,'ALL-GTK-MI-MTS-MA'!AX$6,FALSE)</f>
        <v>7</v>
      </c>
      <c r="AY839" s="9">
        <f>VLOOKUP($E839,'ALL-GTK-MI-MTS-MA'!$E$13:$CF$361,'ALL-GTK-MI-MTS-MA'!AY$6,FALSE)</f>
        <v>10</v>
      </c>
      <c r="AZ839" s="9">
        <f>VLOOKUP($E839,'ALL-GTK-MI-MTS-MA'!$E$13:$CF$361,'ALL-GTK-MI-MTS-MA'!AZ$6,FALSE)</f>
        <v>1</v>
      </c>
      <c r="BA839" s="9">
        <f>VLOOKUP($E839,'ALL-GTK-MI-MTS-MA'!$E$13:$CF$361,'ALL-GTK-MI-MTS-MA'!BA$6,FALSE)</f>
        <v>0</v>
      </c>
      <c r="BB839" s="9">
        <f>VLOOKUP($E839,'ALL-GTK-MI-MTS-MA'!$E$13:$CF$361,'ALL-GTK-MI-MTS-MA'!BB$6,FALSE)</f>
        <v>0</v>
      </c>
      <c r="BC839" s="9">
        <f>VLOOKUP($E839,'ALL-GTK-MI-MTS-MA'!$E$13:$CF$361,'ALL-GTK-MI-MTS-MA'!BC$6,FALSE)</f>
        <v>0</v>
      </c>
      <c r="BD839" s="310">
        <f t="shared" si="452"/>
        <v>0</v>
      </c>
      <c r="BE839" s="310">
        <f t="shared" si="453"/>
        <v>0</v>
      </c>
      <c r="BF839" s="10">
        <f t="shared" si="454"/>
        <v>0</v>
      </c>
      <c r="BG839" s="311">
        <f t="shared" si="455"/>
        <v>8</v>
      </c>
      <c r="BH839" s="311">
        <f t="shared" si="456"/>
        <v>10</v>
      </c>
      <c r="BI839" s="10">
        <f t="shared" si="457"/>
        <v>18</v>
      </c>
      <c r="BJ839" s="44">
        <f t="shared" si="458"/>
        <v>8</v>
      </c>
      <c r="BK839" s="44">
        <f t="shared" si="459"/>
        <v>10</v>
      </c>
      <c r="BL839" s="11">
        <f t="shared" si="460"/>
        <v>18</v>
      </c>
      <c r="BM839" s="9">
        <f>VLOOKUP($E839,'ALL-GTK-MI-MTS-MA'!$E$13:$CF$361,'ALL-GTK-MI-MTS-MA'!BM$6,FALSE)</f>
        <v>0</v>
      </c>
      <c r="BN839" s="9">
        <f>VLOOKUP($E839,'ALL-GTK-MI-MTS-MA'!$E$13:$CF$361,'ALL-GTK-MI-MTS-MA'!BN$6,FALSE)</f>
        <v>0</v>
      </c>
      <c r="BO839" s="9">
        <f>VLOOKUP($E839,'ALL-GTK-MI-MTS-MA'!$E$13:$CF$361,'ALL-GTK-MI-MTS-MA'!BO$6,FALSE)</f>
        <v>2</v>
      </c>
      <c r="BP839" s="9">
        <f>VLOOKUP($E839,'ALL-GTK-MI-MTS-MA'!$E$13:$CF$361,'ALL-GTK-MI-MTS-MA'!BP$6,FALSE)</f>
        <v>1</v>
      </c>
      <c r="BQ839" s="9">
        <f>VLOOKUP($E839,'ALL-GTK-MI-MTS-MA'!$E$13:$CF$361,'ALL-GTK-MI-MTS-MA'!BQ$6,FALSE)</f>
        <v>0</v>
      </c>
      <c r="BR839" s="9">
        <f>VLOOKUP($E839,'ALL-GTK-MI-MTS-MA'!$E$13:$CF$361,'ALL-GTK-MI-MTS-MA'!BR$6,FALSE)</f>
        <v>0</v>
      </c>
      <c r="BS839" s="9">
        <f>VLOOKUP($E839,'ALL-GTK-MI-MTS-MA'!$E$13:$CF$361,'ALL-GTK-MI-MTS-MA'!BS$6,FALSE)</f>
        <v>0</v>
      </c>
      <c r="BT839" s="9">
        <f>VLOOKUP($E839,'ALL-GTK-MI-MTS-MA'!$E$13:$CF$361,'ALL-GTK-MI-MTS-MA'!BT$6,FALSE)</f>
        <v>0</v>
      </c>
      <c r="BU839" s="299">
        <f t="shared" si="461"/>
        <v>2</v>
      </c>
      <c r="BV839" s="299">
        <f t="shared" si="462"/>
        <v>1</v>
      </c>
      <c r="BW839" s="44">
        <f t="shared" si="463"/>
        <v>2</v>
      </c>
      <c r="BX839" s="44">
        <f t="shared" si="464"/>
        <v>1</v>
      </c>
      <c r="BY839" s="11">
        <f t="shared" si="465"/>
        <v>3</v>
      </c>
      <c r="BZ839" s="14">
        <f t="shared" si="466"/>
        <v>8</v>
      </c>
      <c r="CA839" s="14">
        <f t="shared" si="467"/>
        <v>10</v>
      </c>
      <c r="CB839" s="13">
        <f t="shared" si="468"/>
        <v>2</v>
      </c>
      <c r="CC839" s="13">
        <f t="shared" si="469"/>
        <v>1</v>
      </c>
      <c r="CD839" s="312">
        <f t="shared" si="470"/>
        <v>10</v>
      </c>
      <c r="CE839" s="312">
        <f t="shared" si="471"/>
        <v>11</v>
      </c>
      <c r="CF839" s="313">
        <f t="shared" si="472"/>
        <v>21</v>
      </c>
      <c r="CG839" s="302" t="str">
        <f t="shared" si="473"/>
        <v>OK</v>
      </c>
    </row>
    <row r="840" spans="1:85" ht="14.25" x14ac:dyDescent="0.25">
      <c r="A840" s="6">
        <v>828</v>
      </c>
      <c r="B840" s="495">
        <v>26</v>
      </c>
      <c r="C840" s="495" t="s">
        <v>267</v>
      </c>
      <c r="D840" s="496" t="s">
        <v>20</v>
      </c>
      <c r="E840" s="626">
        <v>20364347</v>
      </c>
      <c r="F840" s="627" t="s">
        <v>945</v>
      </c>
      <c r="G840" s="624" t="s">
        <v>53</v>
      </c>
      <c r="H840" s="9">
        <f>VLOOKUP($E840,'ALL-GTK-MI-MTS-MA'!$E$13:$CF$361,'ALL-GTK-MI-MTS-MA'!H$6,FALSE)</f>
        <v>0</v>
      </c>
      <c r="I840" s="9">
        <f>VLOOKUP($E840,'ALL-GTK-MI-MTS-MA'!$E$13:$CF$361,'ALL-GTK-MI-MTS-MA'!I$6,FALSE)</f>
        <v>0</v>
      </c>
      <c r="J840" s="9">
        <f>VLOOKUP($E840,'ALL-GTK-MI-MTS-MA'!$E$13:$CF$361,'ALL-GTK-MI-MTS-MA'!J$6,FALSE)</f>
        <v>0</v>
      </c>
      <c r="K840" s="9">
        <f>VLOOKUP($E840,'ALL-GTK-MI-MTS-MA'!$E$13:$CF$361,'ALL-GTK-MI-MTS-MA'!K$6,FALSE)</f>
        <v>0</v>
      </c>
      <c r="L840" s="9">
        <f>VLOOKUP($E840,'ALL-GTK-MI-MTS-MA'!$E$13:$CF$361,'ALL-GTK-MI-MTS-MA'!L$6,FALSE)</f>
        <v>0</v>
      </c>
      <c r="M840" s="9">
        <f>VLOOKUP($E840,'ALL-GTK-MI-MTS-MA'!$E$13:$CF$361,'ALL-GTK-MI-MTS-MA'!M$6,FALSE)</f>
        <v>0</v>
      </c>
      <c r="N840" s="9">
        <f>VLOOKUP($E840,'ALL-GTK-MI-MTS-MA'!$E$13:$CF$361,'ALL-GTK-MI-MTS-MA'!N$6,FALSE)</f>
        <v>1</v>
      </c>
      <c r="O840" s="9">
        <f>VLOOKUP($E840,'ALL-GTK-MI-MTS-MA'!$E$13:$CF$361,'ALL-GTK-MI-MTS-MA'!O$6,FALSE)</f>
        <v>1</v>
      </c>
      <c r="P840" s="299">
        <f t="shared" si="438"/>
        <v>1</v>
      </c>
      <c r="Q840" s="299">
        <f t="shared" si="439"/>
        <v>1</v>
      </c>
      <c r="R840" s="300">
        <f t="shared" si="440"/>
        <v>2</v>
      </c>
      <c r="S840" s="9">
        <f>VLOOKUP($E840,'ALL-GTK-MI-MTS-MA'!$E$13:$CF$361,'ALL-GTK-MI-MTS-MA'!S$6,FALSE)</f>
        <v>11</v>
      </c>
      <c r="T840" s="9">
        <f>VLOOKUP($E840,'ALL-GTK-MI-MTS-MA'!$E$13:$CF$361,'ALL-GTK-MI-MTS-MA'!T$6,FALSE)</f>
        <v>3</v>
      </c>
      <c r="U840" s="9">
        <f>VLOOKUP($E840,'ALL-GTK-MI-MTS-MA'!$E$13:$CF$361,'ALL-GTK-MI-MTS-MA'!U$6,FALSE)</f>
        <v>0</v>
      </c>
      <c r="V840" s="9">
        <f>VLOOKUP($E840,'ALL-GTK-MI-MTS-MA'!$E$13:$CF$361,'ALL-GTK-MI-MTS-MA'!V$6,FALSE)</f>
        <v>0</v>
      </c>
      <c r="W840" s="9">
        <f>VLOOKUP($E840,'ALL-GTK-MI-MTS-MA'!$E$13:$CF$361,'ALL-GTK-MI-MTS-MA'!W$6,FALSE)</f>
        <v>0</v>
      </c>
      <c r="X840" s="9">
        <f>VLOOKUP($E840,'ALL-GTK-MI-MTS-MA'!$E$13:$CF$361,'ALL-GTK-MI-MTS-MA'!X$6,FALSE)</f>
        <v>0</v>
      </c>
      <c r="Y840" s="299">
        <f t="shared" si="441"/>
        <v>11</v>
      </c>
      <c r="Z840" s="299">
        <f t="shared" si="442"/>
        <v>3</v>
      </c>
      <c r="AA840" s="10">
        <f t="shared" si="443"/>
        <v>14</v>
      </c>
      <c r="AB840" s="44">
        <f t="shared" si="444"/>
        <v>12</v>
      </c>
      <c r="AC840" s="44">
        <f t="shared" si="445"/>
        <v>4</v>
      </c>
      <c r="AD840" s="11">
        <f t="shared" si="446"/>
        <v>16</v>
      </c>
      <c r="AE840" s="9">
        <f>VLOOKUP($E840,'ALL-GTK-MI-MTS-MA'!$E$13:$CF$361,'ALL-GTK-MI-MTS-MA'!AE$6,FALSE)</f>
        <v>4</v>
      </c>
      <c r="AF840" s="9">
        <f>VLOOKUP($E840,'ALL-GTK-MI-MTS-MA'!$E$13:$CF$361,'ALL-GTK-MI-MTS-MA'!AF$6,FALSE)</f>
        <v>3</v>
      </c>
      <c r="AG840" s="10">
        <f t="shared" si="447"/>
        <v>7</v>
      </c>
      <c r="AH840" s="9">
        <f>VLOOKUP($E840,'ALL-GTK-MI-MTS-MA'!$E$13:$CF$361,'ALL-GTK-MI-MTS-MA'!AH$6,FALSE)</f>
        <v>8</v>
      </c>
      <c r="AI840" s="9">
        <f>VLOOKUP($E840,'ALL-GTK-MI-MTS-MA'!$E$13:$CF$361,'ALL-GTK-MI-MTS-MA'!AI$6,FALSE)</f>
        <v>1</v>
      </c>
      <c r="AJ840" s="10">
        <f t="shared" si="448"/>
        <v>9</v>
      </c>
      <c r="AK840" s="44">
        <f t="shared" si="449"/>
        <v>12</v>
      </c>
      <c r="AL840" s="44">
        <f t="shared" si="450"/>
        <v>4</v>
      </c>
      <c r="AM840" s="11">
        <f t="shared" si="451"/>
        <v>16</v>
      </c>
      <c r="AN840" s="299">
        <v>0</v>
      </c>
      <c r="AO840" s="299">
        <v>0</v>
      </c>
      <c r="AP840" s="9">
        <f>VLOOKUP($E840,'ALL-GTK-MI-MTS-MA'!$E$13:$CF$361,'ALL-GTK-MI-MTS-MA'!AP$6,FALSE)</f>
        <v>0</v>
      </c>
      <c r="AQ840" s="9">
        <f>VLOOKUP($E840,'ALL-GTK-MI-MTS-MA'!$E$13:$CF$361,'ALL-GTK-MI-MTS-MA'!AQ$6,FALSE)</f>
        <v>0</v>
      </c>
      <c r="AR840" s="9">
        <f>VLOOKUP($E840,'ALL-GTK-MI-MTS-MA'!$E$13:$CF$361,'ALL-GTK-MI-MTS-MA'!AR$6,FALSE)</f>
        <v>0</v>
      </c>
      <c r="AS840" s="9">
        <f>VLOOKUP($E840,'ALL-GTK-MI-MTS-MA'!$E$13:$CF$361,'ALL-GTK-MI-MTS-MA'!AS$6,FALSE)</f>
        <v>0</v>
      </c>
      <c r="AT840" s="9">
        <f>VLOOKUP($E840,'ALL-GTK-MI-MTS-MA'!$E$13:$CF$361,'ALL-GTK-MI-MTS-MA'!AT$6,FALSE)</f>
        <v>4</v>
      </c>
      <c r="AU840" s="9">
        <f>VLOOKUP($E840,'ALL-GTK-MI-MTS-MA'!$E$13:$CF$361,'ALL-GTK-MI-MTS-MA'!AU$6,FALSE)</f>
        <v>0</v>
      </c>
      <c r="AV840" s="590">
        <f>VLOOKUP($E840,'ALL-GTK-MI-MTS-MA'!$E$13:$CF$361,'ALL-GTK-MI-MTS-MA'!AV$6,FALSE)</f>
        <v>0</v>
      </c>
      <c r="AW840" s="590">
        <f>VLOOKUP($E840,'ALL-GTK-MI-MTS-MA'!$E$13:$CF$361,'ALL-GTK-MI-MTS-MA'!AW$6,FALSE)</f>
        <v>0</v>
      </c>
      <c r="AX840" s="9">
        <f>VLOOKUP($E840,'ALL-GTK-MI-MTS-MA'!$E$13:$CF$361,'ALL-GTK-MI-MTS-MA'!AX$6,FALSE)</f>
        <v>8</v>
      </c>
      <c r="AY840" s="9">
        <f>VLOOKUP($E840,'ALL-GTK-MI-MTS-MA'!$E$13:$CF$361,'ALL-GTK-MI-MTS-MA'!AY$6,FALSE)</f>
        <v>4</v>
      </c>
      <c r="AZ840" s="9">
        <f>VLOOKUP($E840,'ALL-GTK-MI-MTS-MA'!$E$13:$CF$361,'ALL-GTK-MI-MTS-MA'!AZ$6,FALSE)</f>
        <v>0</v>
      </c>
      <c r="BA840" s="9">
        <f>VLOOKUP($E840,'ALL-GTK-MI-MTS-MA'!$E$13:$CF$361,'ALL-GTK-MI-MTS-MA'!BA$6,FALSE)</f>
        <v>0</v>
      </c>
      <c r="BB840" s="9">
        <f>VLOOKUP($E840,'ALL-GTK-MI-MTS-MA'!$E$13:$CF$361,'ALL-GTK-MI-MTS-MA'!BB$6,FALSE)</f>
        <v>0</v>
      </c>
      <c r="BC840" s="9">
        <f>VLOOKUP($E840,'ALL-GTK-MI-MTS-MA'!$E$13:$CF$361,'ALL-GTK-MI-MTS-MA'!BC$6,FALSE)</f>
        <v>0</v>
      </c>
      <c r="BD840" s="310">
        <f t="shared" si="452"/>
        <v>4</v>
      </c>
      <c r="BE840" s="310">
        <f t="shared" si="453"/>
        <v>0</v>
      </c>
      <c r="BF840" s="10">
        <f t="shared" si="454"/>
        <v>4</v>
      </c>
      <c r="BG840" s="311">
        <f t="shared" si="455"/>
        <v>8</v>
      </c>
      <c r="BH840" s="311">
        <f t="shared" si="456"/>
        <v>4</v>
      </c>
      <c r="BI840" s="10">
        <f t="shared" si="457"/>
        <v>12</v>
      </c>
      <c r="BJ840" s="44">
        <f t="shared" si="458"/>
        <v>12</v>
      </c>
      <c r="BK840" s="44">
        <f t="shared" si="459"/>
        <v>4</v>
      </c>
      <c r="BL840" s="11">
        <f t="shared" si="460"/>
        <v>16</v>
      </c>
      <c r="BM840" s="9">
        <f>VLOOKUP($E840,'ALL-GTK-MI-MTS-MA'!$E$13:$CF$361,'ALL-GTK-MI-MTS-MA'!BM$6,FALSE)</f>
        <v>0</v>
      </c>
      <c r="BN840" s="9">
        <f>VLOOKUP($E840,'ALL-GTK-MI-MTS-MA'!$E$13:$CF$361,'ALL-GTK-MI-MTS-MA'!BN$6,FALSE)</f>
        <v>0</v>
      </c>
      <c r="BO840" s="9">
        <f>VLOOKUP($E840,'ALL-GTK-MI-MTS-MA'!$E$13:$CF$361,'ALL-GTK-MI-MTS-MA'!BO$6,FALSE)</f>
        <v>1</v>
      </c>
      <c r="BP840" s="9">
        <f>VLOOKUP($E840,'ALL-GTK-MI-MTS-MA'!$E$13:$CF$361,'ALL-GTK-MI-MTS-MA'!BP$6,FALSE)</f>
        <v>2</v>
      </c>
      <c r="BQ840" s="9">
        <f>VLOOKUP($E840,'ALL-GTK-MI-MTS-MA'!$E$13:$CF$361,'ALL-GTK-MI-MTS-MA'!BQ$6,FALSE)</f>
        <v>0</v>
      </c>
      <c r="BR840" s="9">
        <f>VLOOKUP($E840,'ALL-GTK-MI-MTS-MA'!$E$13:$CF$361,'ALL-GTK-MI-MTS-MA'!BR$6,FALSE)</f>
        <v>0</v>
      </c>
      <c r="BS840" s="9">
        <f>VLOOKUP($E840,'ALL-GTK-MI-MTS-MA'!$E$13:$CF$361,'ALL-GTK-MI-MTS-MA'!BS$6,FALSE)</f>
        <v>0</v>
      </c>
      <c r="BT840" s="9">
        <f>VLOOKUP($E840,'ALL-GTK-MI-MTS-MA'!$E$13:$CF$361,'ALL-GTK-MI-MTS-MA'!BT$6,FALSE)</f>
        <v>0</v>
      </c>
      <c r="BU840" s="299">
        <f t="shared" si="461"/>
        <v>1</v>
      </c>
      <c r="BV840" s="299">
        <f t="shared" si="462"/>
        <v>2</v>
      </c>
      <c r="BW840" s="44">
        <f t="shared" si="463"/>
        <v>1</v>
      </c>
      <c r="BX840" s="44">
        <f t="shared" si="464"/>
        <v>2</v>
      </c>
      <c r="BY840" s="11">
        <f t="shared" si="465"/>
        <v>3</v>
      </c>
      <c r="BZ840" s="14">
        <f t="shared" si="466"/>
        <v>12</v>
      </c>
      <c r="CA840" s="14">
        <f t="shared" si="467"/>
        <v>4</v>
      </c>
      <c r="CB840" s="13">
        <f t="shared" si="468"/>
        <v>1</v>
      </c>
      <c r="CC840" s="13">
        <f t="shared" si="469"/>
        <v>2</v>
      </c>
      <c r="CD840" s="312">
        <f t="shared" si="470"/>
        <v>13</v>
      </c>
      <c r="CE840" s="312">
        <f t="shared" si="471"/>
        <v>6</v>
      </c>
      <c r="CF840" s="313">
        <f t="shared" si="472"/>
        <v>19</v>
      </c>
      <c r="CG840" s="302" t="str">
        <f t="shared" si="473"/>
        <v>OK</v>
      </c>
    </row>
    <row r="841" spans="1:85" ht="14.25" x14ac:dyDescent="0.25">
      <c r="A841" s="6">
        <v>829</v>
      </c>
      <c r="B841" s="495">
        <v>27</v>
      </c>
      <c r="C841" s="495" t="s">
        <v>267</v>
      </c>
      <c r="D841" s="496" t="s">
        <v>20</v>
      </c>
      <c r="E841" s="626">
        <v>20364348</v>
      </c>
      <c r="F841" s="627" t="s">
        <v>946</v>
      </c>
      <c r="G841" s="624" t="s">
        <v>53</v>
      </c>
      <c r="H841" s="9">
        <f>VLOOKUP($E841,'ALL-GTK-MI-MTS-MA'!$E$13:$CF$361,'ALL-GTK-MI-MTS-MA'!H$6,FALSE)</f>
        <v>0</v>
      </c>
      <c r="I841" s="9">
        <f>VLOOKUP($E841,'ALL-GTK-MI-MTS-MA'!$E$13:$CF$361,'ALL-GTK-MI-MTS-MA'!I$6,FALSE)</f>
        <v>0</v>
      </c>
      <c r="J841" s="9">
        <f>VLOOKUP($E841,'ALL-GTK-MI-MTS-MA'!$E$13:$CF$361,'ALL-GTK-MI-MTS-MA'!J$6,FALSE)</f>
        <v>0</v>
      </c>
      <c r="K841" s="9">
        <f>VLOOKUP($E841,'ALL-GTK-MI-MTS-MA'!$E$13:$CF$361,'ALL-GTK-MI-MTS-MA'!K$6,FALSE)</f>
        <v>0</v>
      </c>
      <c r="L841" s="9">
        <f>VLOOKUP($E841,'ALL-GTK-MI-MTS-MA'!$E$13:$CF$361,'ALL-GTK-MI-MTS-MA'!L$6,FALSE)</f>
        <v>0</v>
      </c>
      <c r="M841" s="9">
        <f>VLOOKUP($E841,'ALL-GTK-MI-MTS-MA'!$E$13:$CF$361,'ALL-GTK-MI-MTS-MA'!M$6,FALSE)</f>
        <v>0</v>
      </c>
      <c r="N841" s="9">
        <f>VLOOKUP($E841,'ALL-GTK-MI-MTS-MA'!$E$13:$CF$361,'ALL-GTK-MI-MTS-MA'!N$6,FALSE)</f>
        <v>1</v>
      </c>
      <c r="O841" s="9">
        <f>VLOOKUP($E841,'ALL-GTK-MI-MTS-MA'!$E$13:$CF$361,'ALL-GTK-MI-MTS-MA'!O$6,FALSE)</f>
        <v>1</v>
      </c>
      <c r="P841" s="299">
        <f t="shared" si="438"/>
        <v>1</v>
      </c>
      <c r="Q841" s="299">
        <f t="shared" si="439"/>
        <v>1</v>
      </c>
      <c r="R841" s="300">
        <f t="shared" si="440"/>
        <v>2</v>
      </c>
      <c r="S841" s="9">
        <f>VLOOKUP($E841,'ALL-GTK-MI-MTS-MA'!$E$13:$CF$361,'ALL-GTK-MI-MTS-MA'!S$6,FALSE)</f>
        <v>10</v>
      </c>
      <c r="T841" s="9">
        <f>VLOOKUP($E841,'ALL-GTK-MI-MTS-MA'!$E$13:$CF$361,'ALL-GTK-MI-MTS-MA'!T$6,FALSE)</f>
        <v>6</v>
      </c>
      <c r="U841" s="9">
        <f>VLOOKUP($E841,'ALL-GTK-MI-MTS-MA'!$E$13:$CF$361,'ALL-GTK-MI-MTS-MA'!U$6,FALSE)</f>
        <v>0</v>
      </c>
      <c r="V841" s="9">
        <f>VLOOKUP($E841,'ALL-GTK-MI-MTS-MA'!$E$13:$CF$361,'ALL-GTK-MI-MTS-MA'!V$6,FALSE)</f>
        <v>0</v>
      </c>
      <c r="W841" s="9">
        <f>VLOOKUP($E841,'ALL-GTK-MI-MTS-MA'!$E$13:$CF$361,'ALL-GTK-MI-MTS-MA'!W$6,FALSE)</f>
        <v>0</v>
      </c>
      <c r="X841" s="9">
        <f>VLOOKUP($E841,'ALL-GTK-MI-MTS-MA'!$E$13:$CF$361,'ALL-GTK-MI-MTS-MA'!X$6,FALSE)</f>
        <v>0</v>
      </c>
      <c r="Y841" s="299">
        <f t="shared" si="441"/>
        <v>10</v>
      </c>
      <c r="Z841" s="299">
        <f t="shared" si="442"/>
        <v>6</v>
      </c>
      <c r="AA841" s="10">
        <f t="shared" si="443"/>
        <v>16</v>
      </c>
      <c r="AB841" s="44">
        <f t="shared" si="444"/>
        <v>11</v>
      </c>
      <c r="AC841" s="44">
        <f t="shared" si="445"/>
        <v>7</v>
      </c>
      <c r="AD841" s="11">
        <f t="shared" si="446"/>
        <v>18</v>
      </c>
      <c r="AE841" s="9">
        <f>VLOOKUP($E841,'ALL-GTK-MI-MTS-MA'!$E$13:$CF$361,'ALL-GTK-MI-MTS-MA'!AE$6,FALSE)</f>
        <v>1</v>
      </c>
      <c r="AF841" s="9">
        <f>VLOOKUP($E841,'ALL-GTK-MI-MTS-MA'!$E$13:$CF$361,'ALL-GTK-MI-MTS-MA'!AF$6,FALSE)</f>
        <v>3</v>
      </c>
      <c r="AG841" s="10">
        <f t="shared" si="447"/>
        <v>4</v>
      </c>
      <c r="AH841" s="9">
        <f>VLOOKUP($E841,'ALL-GTK-MI-MTS-MA'!$E$13:$CF$361,'ALL-GTK-MI-MTS-MA'!AH$6,FALSE)</f>
        <v>10</v>
      </c>
      <c r="AI841" s="9">
        <f>VLOOKUP($E841,'ALL-GTK-MI-MTS-MA'!$E$13:$CF$361,'ALL-GTK-MI-MTS-MA'!AI$6,FALSE)</f>
        <v>4</v>
      </c>
      <c r="AJ841" s="10">
        <f t="shared" si="448"/>
        <v>14</v>
      </c>
      <c r="AK841" s="44">
        <f t="shared" si="449"/>
        <v>11</v>
      </c>
      <c r="AL841" s="44">
        <f t="shared" si="450"/>
        <v>7</v>
      </c>
      <c r="AM841" s="11">
        <f t="shared" si="451"/>
        <v>18</v>
      </c>
      <c r="AN841" s="299">
        <v>0</v>
      </c>
      <c r="AO841" s="299">
        <v>0</v>
      </c>
      <c r="AP841" s="9">
        <f>VLOOKUP($E841,'ALL-GTK-MI-MTS-MA'!$E$13:$CF$361,'ALL-GTK-MI-MTS-MA'!AP$6,FALSE)</f>
        <v>0</v>
      </c>
      <c r="AQ841" s="9">
        <f>VLOOKUP($E841,'ALL-GTK-MI-MTS-MA'!$E$13:$CF$361,'ALL-GTK-MI-MTS-MA'!AQ$6,FALSE)</f>
        <v>0</v>
      </c>
      <c r="AR841" s="9">
        <f>VLOOKUP($E841,'ALL-GTK-MI-MTS-MA'!$E$13:$CF$361,'ALL-GTK-MI-MTS-MA'!AR$6,FALSE)</f>
        <v>0</v>
      </c>
      <c r="AS841" s="9">
        <f>VLOOKUP($E841,'ALL-GTK-MI-MTS-MA'!$E$13:$CF$361,'ALL-GTK-MI-MTS-MA'!AS$6,FALSE)</f>
        <v>0</v>
      </c>
      <c r="AT841" s="9">
        <f>VLOOKUP($E841,'ALL-GTK-MI-MTS-MA'!$E$13:$CF$361,'ALL-GTK-MI-MTS-MA'!AT$6,FALSE)</f>
        <v>0</v>
      </c>
      <c r="AU841" s="9">
        <f>VLOOKUP($E841,'ALL-GTK-MI-MTS-MA'!$E$13:$CF$361,'ALL-GTK-MI-MTS-MA'!AU$6,FALSE)</f>
        <v>0</v>
      </c>
      <c r="AV841" s="590">
        <f>VLOOKUP($E841,'ALL-GTK-MI-MTS-MA'!$E$13:$CF$361,'ALL-GTK-MI-MTS-MA'!AV$6,FALSE)</f>
        <v>0</v>
      </c>
      <c r="AW841" s="590">
        <f>VLOOKUP($E841,'ALL-GTK-MI-MTS-MA'!$E$13:$CF$361,'ALL-GTK-MI-MTS-MA'!AW$6,FALSE)</f>
        <v>0</v>
      </c>
      <c r="AX841" s="9">
        <f>VLOOKUP($E841,'ALL-GTK-MI-MTS-MA'!$E$13:$CF$361,'ALL-GTK-MI-MTS-MA'!AX$6,FALSE)</f>
        <v>11</v>
      </c>
      <c r="AY841" s="9">
        <f>VLOOKUP($E841,'ALL-GTK-MI-MTS-MA'!$E$13:$CF$361,'ALL-GTK-MI-MTS-MA'!AY$6,FALSE)</f>
        <v>6</v>
      </c>
      <c r="AZ841" s="9">
        <f>VLOOKUP($E841,'ALL-GTK-MI-MTS-MA'!$E$13:$CF$361,'ALL-GTK-MI-MTS-MA'!AZ$6,FALSE)</f>
        <v>0</v>
      </c>
      <c r="BA841" s="9">
        <f>VLOOKUP($E841,'ALL-GTK-MI-MTS-MA'!$E$13:$CF$361,'ALL-GTK-MI-MTS-MA'!BA$6,FALSE)</f>
        <v>1</v>
      </c>
      <c r="BB841" s="9">
        <f>VLOOKUP($E841,'ALL-GTK-MI-MTS-MA'!$E$13:$CF$361,'ALL-GTK-MI-MTS-MA'!BB$6,FALSE)</f>
        <v>0</v>
      </c>
      <c r="BC841" s="9">
        <f>VLOOKUP($E841,'ALL-GTK-MI-MTS-MA'!$E$13:$CF$361,'ALL-GTK-MI-MTS-MA'!BC$6,FALSE)</f>
        <v>0</v>
      </c>
      <c r="BD841" s="310">
        <f t="shared" si="452"/>
        <v>0</v>
      </c>
      <c r="BE841" s="310">
        <f t="shared" si="453"/>
        <v>0</v>
      </c>
      <c r="BF841" s="10">
        <f t="shared" si="454"/>
        <v>0</v>
      </c>
      <c r="BG841" s="311">
        <f t="shared" si="455"/>
        <v>11</v>
      </c>
      <c r="BH841" s="311">
        <f t="shared" si="456"/>
        <v>7</v>
      </c>
      <c r="BI841" s="10">
        <f t="shared" si="457"/>
        <v>18</v>
      </c>
      <c r="BJ841" s="44">
        <f t="shared" si="458"/>
        <v>11</v>
      </c>
      <c r="BK841" s="44">
        <f t="shared" si="459"/>
        <v>7</v>
      </c>
      <c r="BL841" s="11">
        <f t="shared" si="460"/>
        <v>18</v>
      </c>
      <c r="BM841" s="9">
        <f>VLOOKUP($E841,'ALL-GTK-MI-MTS-MA'!$E$13:$CF$361,'ALL-GTK-MI-MTS-MA'!BM$6,FALSE)</f>
        <v>0</v>
      </c>
      <c r="BN841" s="9">
        <f>VLOOKUP($E841,'ALL-GTK-MI-MTS-MA'!$E$13:$CF$361,'ALL-GTK-MI-MTS-MA'!BN$6,FALSE)</f>
        <v>0</v>
      </c>
      <c r="BO841" s="9">
        <f>VLOOKUP($E841,'ALL-GTK-MI-MTS-MA'!$E$13:$CF$361,'ALL-GTK-MI-MTS-MA'!BO$6,FALSE)</f>
        <v>4</v>
      </c>
      <c r="BP841" s="9">
        <f>VLOOKUP($E841,'ALL-GTK-MI-MTS-MA'!$E$13:$CF$361,'ALL-GTK-MI-MTS-MA'!BP$6,FALSE)</f>
        <v>5</v>
      </c>
      <c r="BQ841" s="9">
        <f>VLOOKUP($E841,'ALL-GTK-MI-MTS-MA'!$E$13:$CF$361,'ALL-GTK-MI-MTS-MA'!BQ$6,FALSE)</f>
        <v>0</v>
      </c>
      <c r="BR841" s="9">
        <f>VLOOKUP($E841,'ALL-GTK-MI-MTS-MA'!$E$13:$CF$361,'ALL-GTK-MI-MTS-MA'!BR$6,FALSE)</f>
        <v>0</v>
      </c>
      <c r="BS841" s="9">
        <f>VLOOKUP($E841,'ALL-GTK-MI-MTS-MA'!$E$13:$CF$361,'ALL-GTK-MI-MTS-MA'!BS$6,FALSE)</f>
        <v>0</v>
      </c>
      <c r="BT841" s="9">
        <f>VLOOKUP($E841,'ALL-GTK-MI-MTS-MA'!$E$13:$CF$361,'ALL-GTK-MI-MTS-MA'!BT$6,FALSE)</f>
        <v>0</v>
      </c>
      <c r="BU841" s="299">
        <f t="shared" si="461"/>
        <v>4</v>
      </c>
      <c r="BV841" s="299">
        <f t="shared" si="462"/>
        <v>5</v>
      </c>
      <c r="BW841" s="44">
        <f t="shared" si="463"/>
        <v>4</v>
      </c>
      <c r="BX841" s="44">
        <f t="shared" si="464"/>
        <v>5</v>
      </c>
      <c r="BY841" s="11">
        <f t="shared" si="465"/>
        <v>9</v>
      </c>
      <c r="BZ841" s="14">
        <f t="shared" si="466"/>
        <v>11</v>
      </c>
      <c r="CA841" s="14">
        <f t="shared" si="467"/>
        <v>7</v>
      </c>
      <c r="CB841" s="13">
        <f t="shared" si="468"/>
        <v>4</v>
      </c>
      <c r="CC841" s="13">
        <f t="shared" si="469"/>
        <v>5</v>
      </c>
      <c r="CD841" s="312">
        <f t="shared" si="470"/>
        <v>15</v>
      </c>
      <c r="CE841" s="312">
        <f t="shared" si="471"/>
        <v>12</v>
      </c>
      <c r="CF841" s="313">
        <f t="shared" si="472"/>
        <v>27</v>
      </c>
      <c r="CG841" s="302" t="str">
        <f t="shared" si="473"/>
        <v>OK</v>
      </c>
    </row>
    <row r="842" spans="1:85" ht="14.25" x14ac:dyDescent="0.25">
      <c r="A842" s="6">
        <v>830</v>
      </c>
      <c r="B842" s="495">
        <v>28</v>
      </c>
      <c r="C842" s="495" t="s">
        <v>267</v>
      </c>
      <c r="D842" s="496" t="s">
        <v>20</v>
      </c>
      <c r="E842" s="626">
        <v>20364349</v>
      </c>
      <c r="F842" s="627" t="s">
        <v>947</v>
      </c>
      <c r="G842" s="624" t="s">
        <v>53</v>
      </c>
      <c r="H842" s="9">
        <f>VLOOKUP($E842,'ALL-GTK-MI-MTS-MA'!$E$13:$CF$361,'ALL-GTK-MI-MTS-MA'!H$6,FALSE)</f>
        <v>0</v>
      </c>
      <c r="I842" s="9">
        <f>VLOOKUP($E842,'ALL-GTK-MI-MTS-MA'!$E$13:$CF$361,'ALL-GTK-MI-MTS-MA'!I$6,FALSE)</f>
        <v>0</v>
      </c>
      <c r="J842" s="9">
        <f>VLOOKUP($E842,'ALL-GTK-MI-MTS-MA'!$E$13:$CF$361,'ALL-GTK-MI-MTS-MA'!J$6,FALSE)</f>
        <v>0</v>
      </c>
      <c r="K842" s="9">
        <f>VLOOKUP($E842,'ALL-GTK-MI-MTS-MA'!$E$13:$CF$361,'ALL-GTK-MI-MTS-MA'!K$6,FALSE)</f>
        <v>0</v>
      </c>
      <c r="L842" s="9">
        <f>VLOOKUP($E842,'ALL-GTK-MI-MTS-MA'!$E$13:$CF$361,'ALL-GTK-MI-MTS-MA'!L$6,FALSE)</f>
        <v>0</v>
      </c>
      <c r="M842" s="9">
        <f>VLOOKUP($E842,'ALL-GTK-MI-MTS-MA'!$E$13:$CF$361,'ALL-GTK-MI-MTS-MA'!M$6,FALSE)</f>
        <v>0</v>
      </c>
      <c r="N842" s="9">
        <f>VLOOKUP($E842,'ALL-GTK-MI-MTS-MA'!$E$13:$CF$361,'ALL-GTK-MI-MTS-MA'!N$6,FALSE)</f>
        <v>1</v>
      </c>
      <c r="O842" s="9">
        <f>VLOOKUP($E842,'ALL-GTK-MI-MTS-MA'!$E$13:$CF$361,'ALL-GTK-MI-MTS-MA'!O$6,FALSE)</f>
        <v>7</v>
      </c>
      <c r="P842" s="299">
        <f t="shared" si="438"/>
        <v>1</v>
      </c>
      <c r="Q842" s="299">
        <f t="shared" si="439"/>
        <v>7</v>
      </c>
      <c r="R842" s="300">
        <f t="shared" si="440"/>
        <v>8</v>
      </c>
      <c r="S842" s="9">
        <f>VLOOKUP($E842,'ALL-GTK-MI-MTS-MA'!$E$13:$CF$361,'ALL-GTK-MI-MTS-MA'!S$6,FALSE)</f>
        <v>5</v>
      </c>
      <c r="T842" s="9">
        <f>VLOOKUP($E842,'ALL-GTK-MI-MTS-MA'!$E$13:$CF$361,'ALL-GTK-MI-MTS-MA'!T$6,FALSE)</f>
        <v>12</v>
      </c>
      <c r="U842" s="9">
        <f>VLOOKUP($E842,'ALL-GTK-MI-MTS-MA'!$E$13:$CF$361,'ALL-GTK-MI-MTS-MA'!U$6,FALSE)</f>
        <v>0</v>
      </c>
      <c r="V842" s="9">
        <f>VLOOKUP($E842,'ALL-GTK-MI-MTS-MA'!$E$13:$CF$361,'ALL-GTK-MI-MTS-MA'!V$6,FALSE)</f>
        <v>0</v>
      </c>
      <c r="W842" s="9">
        <f>VLOOKUP($E842,'ALL-GTK-MI-MTS-MA'!$E$13:$CF$361,'ALL-GTK-MI-MTS-MA'!W$6,FALSE)</f>
        <v>0</v>
      </c>
      <c r="X842" s="9">
        <f>VLOOKUP($E842,'ALL-GTK-MI-MTS-MA'!$E$13:$CF$361,'ALL-GTK-MI-MTS-MA'!X$6,FALSE)</f>
        <v>0</v>
      </c>
      <c r="Y842" s="299">
        <f t="shared" si="441"/>
        <v>5</v>
      </c>
      <c r="Z842" s="299">
        <f t="shared" si="442"/>
        <v>12</v>
      </c>
      <c r="AA842" s="10">
        <f t="shared" si="443"/>
        <v>17</v>
      </c>
      <c r="AB842" s="44">
        <f t="shared" si="444"/>
        <v>6</v>
      </c>
      <c r="AC842" s="44">
        <f t="shared" si="445"/>
        <v>19</v>
      </c>
      <c r="AD842" s="11">
        <f t="shared" si="446"/>
        <v>25</v>
      </c>
      <c r="AE842" s="9">
        <f>VLOOKUP($E842,'ALL-GTK-MI-MTS-MA'!$E$13:$CF$361,'ALL-GTK-MI-MTS-MA'!AE$6,FALSE)</f>
        <v>1</v>
      </c>
      <c r="AF842" s="9">
        <f>VLOOKUP($E842,'ALL-GTK-MI-MTS-MA'!$E$13:$CF$361,'ALL-GTK-MI-MTS-MA'!AF$6,FALSE)</f>
        <v>4</v>
      </c>
      <c r="AG842" s="10">
        <f t="shared" si="447"/>
        <v>5</v>
      </c>
      <c r="AH842" s="9">
        <f>VLOOKUP($E842,'ALL-GTK-MI-MTS-MA'!$E$13:$CF$361,'ALL-GTK-MI-MTS-MA'!AH$6,FALSE)</f>
        <v>5</v>
      </c>
      <c r="AI842" s="9">
        <f>VLOOKUP($E842,'ALL-GTK-MI-MTS-MA'!$E$13:$CF$361,'ALL-GTK-MI-MTS-MA'!AI$6,FALSE)</f>
        <v>15</v>
      </c>
      <c r="AJ842" s="10">
        <f t="shared" si="448"/>
        <v>20</v>
      </c>
      <c r="AK842" s="44">
        <f t="shared" si="449"/>
        <v>6</v>
      </c>
      <c r="AL842" s="44">
        <f t="shared" si="450"/>
        <v>19</v>
      </c>
      <c r="AM842" s="11">
        <f t="shared" si="451"/>
        <v>25</v>
      </c>
      <c r="AN842" s="299">
        <v>0</v>
      </c>
      <c r="AO842" s="299">
        <v>0</v>
      </c>
      <c r="AP842" s="9">
        <f>VLOOKUP($E842,'ALL-GTK-MI-MTS-MA'!$E$13:$CF$361,'ALL-GTK-MI-MTS-MA'!AP$6,FALSE)</f>
        <v>0</v>
      </c>
      <c r="AQ842" s="9">
        <f>VLOOKUP($E842,'ALL-GTK-MI-MTS-MA'!$E$13:$CF$361,'ALL-GTK-MI-MTS-MA'!AQ$6,FALSE)</f>
        <v>0</v>
      </c>
      <c r="AR842" s="9">
        <f>VLOOKUP($E842,'ALL-GTK-MI-MTS-MA'!$E$13:$CF$361,'ALL-GTK-MI-MTS-MA'!AR$6,FALSE)</f>
        <v>0</v>
      </c>
      <c r="AS842" s="9">
        <f>VLOOKUP($E842,'ALL-GTK-MI-MTS-MA'!$E$13:$CF$361,'ALL-GTK-MI-MTS-MA'!AS$6,FALSE)</f>
        <v>0</v>
      </c>
      <c r="AT842" s="9">
        <f>VLOOKUP($E842,'ALL-GTK-MI-MTS-MA'!$E$13:$CF$361,'ALL-GTK-MI-MTS-MA'!AT$6,FALSE)</f>
        <v>1</v>
      </c>
      <c r="AU842" s="9">
        <f>VLOOKUP($E842,'ALL-GTK-MI-MTS-MA'!$E$13:$CF$361,'ALL-GTK-MI-MTS-MA'!AU$6,FALSE)</f>
        <v>1</v>
      </c>
      <c r="AV842" s="590">
        <f>VLOOKUP($E842,'ALL-GTK-MI-MTS-MA'!$E$13:$CF$361,'ALL-GTK-MI-MTS-MA'!AV$6,FALSE)</f>
        <v>0</v>
      </c>
      <c r="AW842" s="590">
        <f>VLOOKUP($E842,'ALL-GTK-MI-MTS-MA'!$E$13:$CF$361,'ALL-GTK-MI-MTS-MA'!AW$6,FALSE)</f>
        <v>0</v>
      </c>
      <c r="AX842" s="9">
        <f>VLOOKUP($E842,'ALL-GTK-MI-MTS-MA'!$E$13:$CF$361,'ALL-GTK-MI-MTS-MA'!AX$6,FALSE)</f>
        <v>4</v>
      </c>
      <c r="AY842" s="9">
        <f>VLOOKUP($E842,'ALL-GTK-MI-MTS-MA'!$E$13:$CF$361,'ALL-GTK-MI-MTS-MA'!AY$6,FALSE)</f>
        <v>18</v>
      </c>
      <c r="AZ842" s="9">
        <f>VLOOKUP($E842,'ALL-GTK-MI-MTS-MA'!$E$13:$CF$361,'ALL-GTK-MI-MTS-MA'!AZ$6,FALSE)</f>
        <v>1</v>
      </c>
      <c r="BA842" s="9">
        <f>VLOOKUP($E842,'ALL-GTK-MI-MTS-MA'!$E$13:$CF$361,'ALL-GTK-MI-MTS-MA'!BA$6,FALSE)</f>
        <v>0</v>
      </c>
      <c r="BB842" s="9">
        <f>VLOOKUP($E842,'ALL-GTK-MI-MTS-MA'!$E$13:$CF$361,'ALL-GTK-MI-MTS-MA'!BB$6,FALSE)</f>
        <v>0</v>
      </c>
      <c r="BC842" s="9">
        <f>VLOOKUP($E842,'ALL-GTK-MI-MTS-MA'!$E$13:$CF$361,'ALL-GTK-MI-MTS-MA'!BC$6,FALSE)</f>
        <v>0</v>
      </c>
      <c r="BD842" s="310">
        <f t="shared" si="452"/>
        <v>1</v>
      </c>
      <c r="BE842" s="310">
        <f t="shared" si="453"/>
        <v>1</v>
      </c>
      <c r="BF842" s="10">
        <f t="shared" si="454"/>
        <v>2</v>
      </c>
      <c r="BG842" s="311">
        <f t="shared" si="455"/>
        <v>5</v>
      </c>
      <c r="BH842" s="311">
        <f t="shared" si="456"/>
        <v>18</v>
      </c>
      <c r="BI842" s="10">
        <f t="shared" si="457"/>
        <v>23</v>
      </c>
      <c r="BJ842" s="44">
        <f t="shared" si="458"/>
        <v>6</v>
      </c>
      <c r="BK842" s="44">
        <f t="shared" si="459"/>
        <v>19</v>
      </c>
      <c r="BL842" s="11">
        <f t="shared" si="460"/>
        <v>25</v>
      </c>
      <c r="BM842" s="9">
        <f>VLOOKUP($E842,'ALL-GTK-MI-MTS-MA'!$E$13:$CF$361,'ALL-GTK-MI-MTS-MA'!BM$6,FALSE)</f>
        <v>0</v>
      </c>
      <c r="BN842" s="9">
        <f>VLOOKUP($E842,'ALL-GTK-MI-MTS-MA'!$E$13:$CF$361,'ALL-GTK-MI-MTS-MA'!BN$6,FALSE)</f>
        <v>0</v>
      </c>
      <c r="BO842" s="9">
        <f>VLOOKUP($E842,'ALL-GTK-MI-MTS-MA'!$E$13:$CF$361,'ALL-GTK-MI-MTS-MA'!BO$6,FALSE)</f>
        <v>2</v>
      </c>
      <c r="BP842" s="9">
        <f>VLOOKUP($E842,'ALL-GTK-MI-MTS-MA'!$E$13:$CF$361,'ALL-GTK-MI-MTS-MA'!BP$6,FALSE)</f>
        <v>5</v>
      </c>
      <c r="BQ842" s="9">
        <f>VLOOKUP($E842,'ALL-GTK-MI-MTS-MA'!$E$13:$CF$361,'ALL-GTK-MI-MTS-MA'!BQ$6,FALSE)</f>
        <v>0</v>
      </c>
      <c r="BR842" s="9">
        <f>VLOOKUP($E842,'ALL-GTK-MI-MTS-MA'!$E$13:$CF$361,'ALL-GTK-MI-MTS-MA'!BR$6,FALSE)</f>
        <v>0</v>
      </c>
      <c r="BS842" s="9">
        <f>VLOOKUP($E842,'ALL-GTK-MI-MTS-MA'!$E$13:$CF$361,'ALL-GTK-MI-MTS-MA'!BS$6,FALSE)</f>
        <v>0</v>
      </c>
      <c r="BT842" s="9">
        <f>VLOOKUP($E842,'ALL-GTK-MI-MTS-MA'!$E$13:$CF$361,'ALL-GTK-MI-MTS-MA'!BT$6,FALSE)</f>
        <v>0</v>
      </c>
      <c r="BU842" s="299">
        <f t="shared" si="461"/>
        <v>2</v>
      </c>
      <c r="BV842" s="299">
        <f t="shared" si="462"/>
        <v>5</v>
      </c>
      <c r="BW842" s="44">
        <f t="shared" si="463"/>
        <v>2</v>
      </c>
      <c r="BX842" s="44">
        <f t="shared" si="464"/>
        <v>5</v>
      </c>
      <c r="BY842" s="11">
        <f t="shared" si="465"/>
        <v>7</v>
      </c>
      <c r="BZ842" s="14">
        <f t="shared" si="466"/>
        <v>6</v>
      </c>
      <c r="CA842" s="14">
        <f t="shared" si="467"/>
        <v>19</v>
      </c>
      <c r="CB842" s="13">
        <f t="shared" si="468"/>
        <v>2</v>
      </c>
      <c r="CC842" s="13">
        <f t="shared" si="469"/>
        <v>5</v>
      </c>
      <c r="CD842" s="312">
        <f t="shared" si="470"/>
        <v>8</v>
      </c>
      <c r="CE842" s="312">
        <f t="shared" si="471"/>
        <v>24</v>
      </c>
      <c r="CF842" s="313">
        <f t="shared" si="472"/>
        <v>32</v>
      </c>
      <c r="CG842" s="302" t="str">
        <f t="shared" si="473"/>
        <v>OK</v>
      </c>
    </row>
    <row r="843" spans="1:85" ht="14.25" x14ac:dyDescent="0.25">
      <c r="A843" s="6">
        <v>831</v>
      </c>
      <c r="B843" s="495">
        <v>29</v>
      </c>
      <c r="C843" s="495" t="s">
        <v>267</v>
      </c>
      <c r="D843" s="496" t="s">
        <v>20</v>
      </c>
      <c r="E843" s="626">
        <v>20364350</v>
      </c>
      <c r="F843" s="627" t="s">
        <v>948</v>
      </c>
      <c r="G843" s="624" t="s">
        <v>53</v>
      </c>
      <c r="H843" s="9">
        <f>VLOOKUP($E843,'ALL-GTK-MI-MTS-MA'!$E$13:$CF$361,'ALL-GTK-MI-MTS-MA'!H$6,FALSE)</f>
        <v>0</v>
      </c>
      <c r="I843" s="9">
        <f>VLOOKUP($E843,'ALL-GTK-MI-MTS-MA'!$E$13:$CF$361,'ALL-GTK-MI-MTS-MA'!I$6,FALSE)</f>
        <v>0</v>
      </c>
      <c r="J843" s="9">
        <f>VLOOKUP($E843,'ALL-GTK-MI-MTS-MA'!$E$13:$CF$361,'ALL-GTK-MI-MTS-MA'!J$6,FALSE)</f>
        <v>0</v>
      </c>
      <c r="K843" s="9">
        <f>VLOOKUP($E843,'ALL-GTK-MI-MTS-MA'!$E$13:$CF$361,'ALL-GTK-MI-MTS-MA'!K$6,FALSE)</f>
        <v>0</v>
      </c>
      <c r="L843" s="9">
        <f>VLOOKUP($E843,'ALL-GTK-MI-MTS-MA'!$E$13:$CF$361,'ALL-GTK-MI-MTS-MA'!L$6,FALSE)</f>
        <v>0</v>
      </c>
      <c r="M843" s="9">
        <f>VLOOKUP($E843,'ALL-GTK-MI-MTS-MA'!$E$13:$CF$361,'ALL-GTK-MI-MTS-MA'!M$6,FALSE)</f>
        <v>0</v>
      </c>
      <c r="N843" s="9">
        <f>VLOOKUP($E843,'ALL-GTK-MI-MTS-MA'!$E$13:$CF$361,'ALL-GTK-MI-MTS-MA'!N$6,FALSE)</f>
        <v>1</v>
      </c>
      <c r="O843" s="9">
        <f>VLOOKUP($E843,'ALL-GTK-MI-MTS-MA'!$E$13:$CF$361,'ALL-GTK-MI-MTS-MA'!O$6,FALSE)</f>
        <v>1</v>
      </c>
      <c r="P843" s="299">
        <f t="shared" si="438"/>
        <v>1</v>
      </c>
      <c r="Q843" s="299">
        <f t="shared" si="439"/>
        <v>1</v>
      </c>
      <c r="R843" s="300">
        <f t="shared" si="440"/>
        <v>2</v>
      </c>
      <c r="S843" s="9">
        <f>VLOOKUP($E843,'ALL-GTK-MI-MTS-MA'!$E$13:$CF$361,'ALL-GTK-MI-MTS-MA'!S$6,FALSE)</f>
        <v>6</v>
      </c>
      <c r="T843" s="9">
        <f>VLOOKUP($E843,'ALL-GTK-MI-MTS-MA'!$E$13:$CF$361,'ALL-GTK-MI-MTS-MA'!T$6,FALSE)</f>
        <v>3</v>
      </c>
      <c r="U843" s="9">
        <f>VLOOKUP($E843,'ALL-GTK-MI-MTS-MA'!$E$13:$CF$361,'ALL-GTK-MI-MTS-MA'!U$6,FALSE)</f>
        <v>0</v>
      </c>
      <c r="V843" s="9">
        <f>VLOOKUP($E843,'ALL-GTK-MI-MTS-MA'!$E$13:$CF$361,'ALL-GTK-MI-MTS-MA'!V$6,FALSE)</f>
        <v>0</v>
      </c>
      <c r="W843" s="9">
        <f>VLOOKUP($E843,'ALL-GTK-MI-MTS-MA'!$E$13:$CF$361,'ALL-GTK-MI-MTS-MA'!W$6,FALSE)</f>
        <v>0</v>
      </c>
      <c r="X843" s="9">
        <f>VLOOKUP($E843,'ALL-GTK-MI-MTS-MA'!$E$13:$CF$361,'ALL-GTK-MI-MTS-MA'!X$6,FALSE)</f>
        <v>0</v>
      </c>
      <c r="Y843" s="299">
        <f t="shared" si="441"/>
        <v>6</v>
      </c>
      <c r="Z843" s="299">
        <f t="shared" si="442"/>
        <v>3</v>
      </c>
      <c r="AA843" s="10">
        <f t="shared" si="443"/>
        <v>9</v>
      </c>
      <c r="AB843" s="44">
        <f t="shared" si="444"/>
        <v>7</v>
      </c>
      <c r="AC843" s="44">
        <f t="shared" si="445"/>
        <v>4</v>
      </c>
      <c r="AD843" s="11">
        <f t="shared" si="446"/>
        <v>11</v>
      </c>
      <c r="AE843" s="9">
        <f>VLOOKUP($E843,'ALL-GTK-MI-MTS-MA'!$E$13:$CF$361,'ALL-GTK-MI-MTS-MA'!AE$6,FALSE)</f>
        <v>2</v>
      </c>
      <c r="AF843" s="9">
        <f>VLOOKUP($E843,'ALL-GTK-MI-MTS-MA'!$E$13:$CF$361,'ALL-GTK-MI-MTS-MA'!AF$6,FALSE)</f>
        <v>2</v>
      </c>
      <c r="AG843" s="10">
        <f t="shared" si="447"/>
        <v>4</v>
      </c>
      <c r="AH843" s="9">
        <f>VLOOKUP($E843,'ALL-GTK-MI-MTS-MA'!$E$13:$CF$361,'ALL-GTK-MI-MTS-MA'!AH$6,FALSE)</f>
        <v>5</v>
      </c>
      <c r="AI843" s="9">
        <f>VLOOKUP($E843,'ALL-GTK-MI-MTS-MA'!$E$13:$CF$361,'ALL-GTK-MI-MTS-MA'!AI$6,FALSE)</f>
        <v>2</v>
      </c>
      <c r="AJ843" s="10">
        <f t="shared" si="448"/>
        <v>7</v>
      </c>
      <c r="AK843" s="44">
        <f t="shared" si="449"/>
        <v>7</v>
      </c>
      <c r="AL843" s="44">
        <f t="shared" si="450"/>
        <v>4</v>
      </c>
      <c r="AM843" s="11">
        <f t="shared" si="451"/>
        <v>11</v>
      </c>
      <c r="AN843" s="299">
        <v>0</v>
      </c>
      <c r="AO843" s="299">
        <v>0</v>
      </c>
      <c r="AP843" s="9">
        <f>VLOOKUP($E843,'ALL-GTK-MI-MTS-MA'!$E$13:$CF$361,'ALL-GTK-MI-MTS-MA'!AP$6,FALSE)</f>
        <v>0</v>
      </c>
      <c r="AQ843" s="9">
        <f>VLOOKUP($E843,'ALL-GTK-MI-MTS-MA'!$E$13:$CF$361,'ALL-GTK-MI-MTS-MA'!AQ$6,FALSE)</f>
        <v>0</v>
      </c>
      <c r="AR843" s="9">
        <f>VLOOKUP($E843,'ALL-GTK-MI-MTS-MA'!$E$13:$CF$361,'ALL-GTK-MI-MTS-MA'!AR$6,FALSE)</f>
        <v>0</v>
      </c>
      <c r="AS843" s="9">
        <f>VLOOKUP($E843,'ALL-GTK-MI-MTS-MA'!$E$13:$CF$361,'ALL-GTK-MI-MTS-MA'!AS$6,FALSE)</f>
        <v>0</v>
      </c>
      <c r="AT843" s="9">
        <f>VLOOKUP($E843,'ALL-GTK-MI-MTS-MA'!$E$13:$CF$361,'ALL-GTK-MI-MTS-MA'!AT$6,FALSE)</f>
        <v>0</v>
      </c>
      <c r="AU843" s="9">
        <f>VLOOKUP($E843,'ALL-GTK-MI-MTS-MA'!$E$13:$CF$361,'ALL-GTK-MI-MTS-MA'!AU$6,FALSE)</f>
        <v>0</v>
      </c>
      <c r="AV843" s="590">
        <f>VLOOKUP($E843,'ALL-GTK-MI-MTS-MA'!$E$13:$CF$361,'ALL-GTK-MI-MTS-MA'!AV$6,FALSE)</f>
        <v>0</v>
      </c>
      <c r="AW843" s="590">
        <f>VLOOKUP($E843,'ALL-GTK-MI-MTS-MA'!$E$13:$CF$361,'ALL-GTK-MI-MTS-MA'!AW$6,FALSE)</f>
        <v>0</v>
      </c>
      <c r="AX843" s="9">
        <f>VLOOKUP($E843,'ALL-GTK-MI-MTS-MA'!$E$13:$CF$361,'ALL-GTK-MI-MTS-MA'!AX$6,FALSE)</f>
        <v>6</v>
      </c>
      <c r="AY843" s="9">
        <f>VLOOKUP($E843,'ALL-GTK-MI-MTS-MA'!$E$13:$CF$361,'ALL-GTK-MI-MTS-MA'!AY$6,FALSE)</f>
        <v>4</v>
      </c>
      <c r="AZ843" s="9">
        <f>VLOOKUP($E843,'ALL-GTK-MI-MTS-MA'!$E$13:$CF$361,'ALL-GTK-MI-MTS-MA'!AZ$6,FALSE)</f>
        <v>1</v>
      </c>
      <c r="BA843" s="9">
        <f>VLOOKUP($E843,'ALL-GTK-MI-MTS-MA'!$E$13:$CF$361,'ALL-GTK-MI-MTS-MA'!BA$6,FALSE)</f>
        <v>0</v>
      </c>
      <c r="BB843" s="9">
        <f>VLOOKUP($E843,'ALL-GTK-MI-MTS-MA'!$E$13:$CF$361,'ALL-GTK-MI-MTS-MA'!BB$6,FALSE)</f>
        <v>0</v>
      </c>
      <c r="BC843" s="9">
        <f>VLOOKUP($E843,'ALL-GTK-MI-MTS-MA'!$E$13:$CF$361,'ALL-GTK-MI-MTS-MA'!BC$6,FALSE)</f>
        <v>0</v>
      </c>
      <c r="BD843" s="310">
        <f t="shared" si="452"/>
        <v>0</v>
      </c>
      <c r="BE843" s="310">
        <f t="shared" si="453"/>
        <v>0</v>
      </c>
      <c r="BF843" s="10">
        <f t="shared" si="454"/>
        <v>0</v>
      </c>
      <c r="BG843" s="311">
        <f t="shared" si="455"/>
        <v>7</v>
      </c>
      <c r="BH843" s="311">
        <f t="shared" si="456"/>
        <v>4</v>
      </c>
      <c r="BI843" s="10">
        <f t="shared" si="457"/>
        <v>11</v>
      </c>
      <c r="BJ843" s="44">
        <f t="shared" si="458"/>
        <v>7</v>
      </c>
      <c r="BK843" s="44">
        <f t="shared" si="459"/>
        <v>4</v>
      </c>
      <c r="BL843" s="11">
        <f t="shared" si="460"/>
        <v>11</v>
      </c>
      <c r="BM843" s="9">
        <f>VLOOKUP($E843,'ALL-GTK-MI-MTS-MA'!$E$13:$CF$361,'ALL-GTK-MI-MTS-MA'!BM$6,FALSE)</f>
        <v>0</v>
      </c>
      <c r="BN843" s="9">
        <f>VLOOKUP($E843,'ALL-GTK-MI-MTS-MA'!$E$13:$CF$361,'ALL-GTK-MI-MTS-MA'!BN$6,FALSE)</f>
        <v>0</v>
      </c>
      <c r="BO843" s="9">
        <f>VLOOKUP($E843,'ALL-GTK-MI-MTS-MA'!$E$13:$CF$361,'ALL-GTK-MI-MTS-MA'!BO$6,FALSE)</f>
        <v>1</v>
      </c>
      <c r="BP843" s="9">
        <f>VLOOKUP($E843,'ALL-GTK-MI-MTS-MA'!$E$13:$CF$361,'ALL-GTK-MI-MTS-MA'!BP$6,FALSE)</f>
        <v>0</v>
      </c>
      <c r="BQ843" s="9">
        <f>VLOOKUP($E843,'ALL-GTK-MI-MTS-MA'!$E$13:$CF$361,'ALL-GTK-MI-MTS-MA'!BQ$6,FALSE)</f>
        <v>0</v>
      </c>
      <c r="BR843" s="9">
        <f>VLOOKUP($E843,'ALL-GTK-MI-MTS-MA'!$E$13:$CF$361,'ALL-GTK-MI-MTS-MA'!BR$6,FALSE)</f>
        <v>0</v>
      </c>
      <c r="BS843" s="9">
        <f>VLOOKUP($E843,'ALL-GTK-MI-MTS-MA'!$E$13:$CF$361,'ALL-GTK-MI-MTS-MA'!BS$6,FALSE)</f>
        <v>0</v>
      </c>
      <c r="BT843" s="9">
        <f>VLOOKUP($E843,'ALL-GTK-MI-MTS-MA'!$E$13:$CF$361,'ALL-GTK-MI-MTS-MA'!BT$6,FALSE)</f>
        <v>0</v>
      </c>
      <c r="BU843" s="299">
        <f t="shared" si="461"/>
        <v>1</v>
      </c>
      <c r="BV843" s="299">
        <f t="shared" si="462"/>
        <v>0</v>
      </c>
      <c r="BW843" s="44">
        <f t="shared" si="463"/>
        <v>1</v>
      </c>
      <c r="BX843" s="44">
        <f t="shared" si="464"/>
        <v>0</v>
      </c>
      <c r="BY843" s="11">
        <f t="shared" si="465"/>
        <v>1</v>
      </c>
      <c r="BZ843" s="14">
        <f t="shared" si="466"/>
        <v>7</v>
      </c>
      <c r="CA843" s="14">
        <f t="shared" si="467"/>
        <v>4</v>
      </c>
      <c r="CB843" s="13">
        <f t="shared" si="468"/>
        <v>1</v>
      </c>
      <c r="CC843" s="13">
        <f t="shared" si="469"/>
        <v>0</v>
      </c>
      <c r="CD843" s="312">
        <f t="shared" si="470"/>
        <v>8</v>
      </c>
      <c r="CE843" s="312">
        <f t="shared" si="471"/>
        <v>4</v>
      </c>
      <c r="CF843" s="313">
        <f t="shared" si="472"/>
        <v>12</v>
      </c>
      <c r="CG843" s="302" t="str">
        <f t="shared" si="473"/>
        <v>OK</v>
      </c>
    </row>
    <row r="844" spans="1:85" ht="14.25" x14ac:dyDescent="0.25">
      <c r="A844" s="6">
        <v>832</v>
      </c>
      <c r="B844" s="495">
        <v>30</v>
      </c>
      <c r="C844" s="495" t="s">
        <v>267</v>
      </c>
      <c r="D844" s="496" t="s">
        <v>20</v>
      </c>
      <c r="E844" s="626">
        <v>20364351</v>
      </c>
      <c r="F844" s="627" t="s">
        <v>949</v>
      </c>
      <c r="G844" s="624" t="s">
        <v>53</v>
      </c>
      <c r="H844" s="9">
        <f>VLOOKUP($E844,'ALL-GTK-MI-MTS-MA'!$E$13:$CF$361,'ALL-GTK-MI-MTS-MA'!H$6,FALSE)</f>
        <v>0</v>
      </c>
      <c r="I844" s="9">
        <f>VLOOKUP($E844,'ALL-GTK-MI-MTS-MA'!$E$13:$CF$361,'ALL-GTK-MI-MTS-MA'!I$6,FALSE)</f>
        <v>0</v>
      </c>
      <c r="J844" s="9">
        <f>VLOOKUP($E844,'ALL-GTK-MI-MTS-MA'!$E$13:$CF$361,'ALL-GTK-MI-MTS-MA'!J$6,FALSE)</f>
        <v>0</v>
      </c>
      <c r="K844" s="9">
        <f>VLOOKUP($E844,'ALL-GTK-MI-MTS-MA'!$E$13:$CF$361,'ALL-GTK-MI-MTS-MA'!K$6,FALSE)</f>
        <v>0</v>
      </c>
      <c r="L844" s="9">
        <f>VLOOKUP($E844,'ALL-GTK-MI-MTS-MA'!$E$13:$CF$361,'ALL-GTK-MI-MTS-MA'!L$6,FALSE)</f>
        <v>0</v>
      </c>
      <c r="M844" s="9">
        <f>VLOOKUP($E844,'ALL-GTK-MI-MTS-MA'!$E$13:$CF$361,'ALL-GTK-MI-MTS-MA'!M$6,FALSE)</f>
        <v>0</v>
      </c>
      <c r="N844" s="9">
        <f>VLOOKUP($E844,'ALL-GTK-MI-MTS-MA'!$E$13:$CF$361,'ALL-GTK-MI-MTS-MA'!N$6,FALSE)</f>
        <v>0</v>
      </c>
      <c r="O844" s="9">
        <f>VLOOKUP($E844,'ALL-GTK-MI-MTS-MA'!$E$13:$CF$361,'ALL-GTK-MI-MTS-MA'!O$6,FALSE)</f>
        <v>0</v>
      </c>
      <c r="P844" s="299">
        <f t="shared" si="438"/>
        <v>0</v>
      </c>
      <c r="Q844" s="299">
        <f t="shared" si="439"/>
        <v>0</v>
      </c>
      <c r="R844" s="300">
        <f t="shared" si="440"/>
        <v>0</v>
      </c>
      <c r="S844" s="9">
        <f>VLOOKUP($E844,'ALL-GTK-MI-MTS-MA'!$E$13:$CF$361,'ALL-GTK-MI-MTS-MA'!S$6,FALSE)</f>
        <v>11</v>
      </c>
      <c r="T844" s="9">
        <f>VLOOKUP($E844,'ALL-GTK-MI-MTS-MA'!$E$13:$CF$361,'ALL-GTK-MI-MTS-MA'!T$6,FALSE)</f>
        <v>7</v>
      </c>
      <c r="U844" s="9">
        <f>VLOOKUP($E844,'ALL-GTK-MI-MTS-MA'!$E$13:$CF$361,'ALL-GTK-MI-MTS-MA'!U$6,FALSE)</f>
        <v>0</v>
      </c>
      <c r="V844" s="9">
        <f>VLOOKUP($E844,'ALL-GTK-MI-MTS-MA'!$E$13:$CF$361,'ALL-GTK-MI-MTS-MA'!V$6,FALSE)</f>
        <v>0</v>
      </c>
      <c r="W844" s="9">
        <f>VLOOKUP($E844,'ALL-GTK-MI-MTS-MA'!$E$13:$CF$361,'ALL-GTK-MI-MTS-MA'!W$6,FALSE)</f>
        <v>0</v>
      </c>
      <c r="X844" s="9">
        <f>VLOOKUP($E844,'ALL-GTK-MI-MTS-MA'!$E$13:$CF$361,'ALL-GTK-MI-MTS-MA'!X$6,FALSE)</f>
        <v>0</v>
      </c>
      <c r="Y844" s="299">
        <f t="shared" si="441"/>
        <v>11</v>
      </c>
      <c r="Z844" s="299">
        <f t="shared" si="442"/>
        <v>7</v>
      </c>
      <c r="AA844" s="10">
        <f t="shared" si="443"/>
        <v>18</v>
      </c>
      <c r="AB844" s="44">
        <f t="shared" si="444"/>
        <v>11</v>
      </c>
      <c r="AC844" s="44">
        <f t="shared" si="445"/>
        <v>7</v>
      </c>
      <c r="AD844" s="11">
        <f t="shared" si="446"/>
        <v>18</v>
      </c>
      <c r="AE844" s="9">
        <f>VLOOKUP($E844,'ALL-GTK-MI-MTS-MA'!$E$13:$CF$361,'ALL-GTK-MI-MTS-MA'!AE$6,FALSE)</f>
        <v>7</v>
      </c>
      <c r="AF844" s="9">
        <f>VLOOKUP($E844,'ALL-GTK-MI-MTS-MA'!$E$13:$CF$361,'ALL-GTK-MI-MTS-MA'!AF$6,FALSE)</f>
        <v>3</v>
      </c>
      <c r="AG844" s="10">
        <f t="shared" si="447"/>
        <v>10</v>
      </c>
      <c r="AH844" s="9">
        <f>VLOOKUP($E844,'ALL-GTK-MI-MTS-MA'!$E$13:$CF$361,'ALL-GTK-MI-MTS-MA'!AH$6,FALSE)</f>
        <v>4</v>
      </c>
      <c r="AI844" s="9">
        <f>VLOOKUP($E844,'ALL-GTK-MI-MTS-MA'!$E$13:$CF$361,'ALL-GTK-MI-MTS-MA'!AI$6,FALSE)</f>
        <v>4</v>
      </c>
      <c r="AJ844" s="10">
        <f t="shared" si="448"/>
        <v>8</v>
      </c>
      <c r="AK844" s="44">
        <f t="shared" si="449"/>
        <v>11</v>
      </c>
      <c r="AL844" s="44">
        <f t="shared" si="450"/>
        <v>7</v>
      </c>
      <c r="AM844" s="11">
        <f t="shared" si="451"/>
        <v>18</v>
      </c>
      <c r="AN844" s="299">
        <v>0</v>
      </c>
      <c r="AO844" s="299">
        <v>0</v>
      </c>
      <c r="AP844" s="9">
        <f>VLOOKUP($E844,'ALL-GTK-MI-MTS-MA'!$E$13:$CF$361,'ALL-GTK-MI-MTS-MA'!AP$6,FALSE)</f>
        <v>0</v>
      </c>
      <c r="AQ844" s="9">
        <f>VLOOKUP($E844,'ALL-GTK-MI-MTS-MA'!$E$13:$CF$361,'ALL-GTK-MI-MTS-MA'!AQ$6,FALSE)</f>
        <v>0</v>
      </c>
      <c r="AR844" s="9">
        <f>VLOOKUP($E844,'ALL-GTK-MI-MTS-MA'!$E$13:$CF$361,'ALL-GTK-MI-MTS-MA'!AR$6,FALSE)</f>
        <v>0</v>
      </c>
      <c r="AS844" s="9">
        <f>VLOOKUP($E844,'ALL-GTK-MI-MTS-MA'!$E$13:$CF$361,'ALL-GTK-MI-MTS-MA'!AS$6,FALSE)</f>
        <v>0</v>
      </c>
      <c r="AT844" s="9">
        <f>VLOOKUP($E844,'ALL-GTK-MI-MTS-MA'!$E$13:$CF$361,'ALL-GTK-MI-MTS-MA'!AT$6,FALSE)</f>
        <v>5</v>
      </c>
      <c r="AU844" s="9">
        <f>VLOOKUP($E844,'ALL-GTK-MI-MTS-MA'!$E$13:$CF$361,'ALL-GTK-MI-MTS-MA'!AU$6,FALSE)</f>
        <v>0</v>
      </c>
      <c r="AV844" s="590">
        <f>VLOOKUP($E844,'ALL-GTK-MI-MTS-MA'!$E$13:$CF$361,'ALL-GTK-MI-MTS-MA'!AV$6,FALSE)</f>
        <v>0</v>
      </c>
      <c r="AW844" s="590">
        <f>VLOOKUP($E844,'ALL-GTK-MI-MTS-MA'!$E$13:$CF$361,'ALL-GTK-MI-MTS-MA'!AW$6,FALSE)</f>
        <v>0</v>
      </c>
      <c r="AX844" s="9">
        <f>VLOOKUP($E844,'ALL-GTK-MI-MTS-MA'!$E$13:$CF$361,'ALL-GTK-MI-MTS-MA'!AX$6,FALSE)</f>
        <v>6</v>
      </c>
      <c r="AY844" s="9">
        <f>VLOOKUP($E844,'ALL-GTK-MI-MTS-MA'!$E$13:$CF$361,'ALL-GTK-MI-MTS-MA'!AY$6,FALSE)</f>
        <v>7</v>
      </c>
      <c r="AZ844" s="9">
        <f>VLOOKUP($E844,'ALL-GTK-MI-MTS-MA'!$E$13:$CF$361,'ALL-GTK-MI-MTS-MA'!AZ$6,FALSE)</f>
        <v>0</v>
      </c>
      <c r="BA844" s="9">
        <f>VLOOKUP($E844,'ALL-GTK-MI-MTS-MA'!$E$13:$CF$361,'ALL-GTK-MI-MTS-MA'!BA$6,FALSE)</f>
        <v>0</v>
      </c>
      <c r="BB844" s="9">
        <f>VLOOKUP($E844,'ALL-GTK-MI-MTS-MA'!$E$13:$CF$361,'ALL-GTK-MI-MTS-MA'!BB$6,FALSE)</f>
        <v>0</v>
      </c>
      <c r="BC844" s="9">
        <f>VLOOKUP($E844,'ALL-GTK-MI-MTS-MA'!$E$13:$CF$361,'ALL-GTK-MI-MTS-MA'!BC$6,FALSE)</f>
        <v>0</v>
      </c>
      <c r="BD844" s="310">
        <f t="shared" si="452"/>
        <v>5</v>
      </c>
      <c r="BE844" s="310">
        <f t="shared" si="453"/>
        <v>0</v>
      </c>
      <c r="BF844" s="10">
        <f t="shared" si="454"/>
        <v>5</v>
      </c>
      <c r="BG844" s="311">
        <f t="shared" si="455"/>
        <v>6</v>
      </c>
      <c r="BH844" s="311">
        <f t="shared" si="456"/>
        <v>7</v>
      </c>
      <c r="BI844" s="10">
        <f t="shared" si="457"/>
        <v>13</v>
      </c>
      <c r="BJ844" s="44">
        <f t="shared" si="458"/>
        <v>11</v>
      </c>
      <c r="BK844" s="44">
        <f t="shared" si="459"/>
        <v>7</v>
      </c>
      <c r="BL844" s="11">
        <f t="shared" si="460"/>
        <v>18</v>
      </c>
      <c r="BM844" s="9">
        <f>VLOOKUP($E844,'ALL-GTK-MI-MTS-MA'!$E$13:$CF$361,'ALL-GTK-MI-MTS-MA'!BM$6,FALSE)</f>
        <v>0</v>
      </c>
      <c r="BN844" s="9">
        <f>VLOOKUP($E844,'ALL-GTK-MI-MTS-MA'!$E$13:$CF$361,'ALL-GTK-MI-MTS-MA'!BN$6,FALSE)</f>
        <v>0</v>
      </c>
      <c r="BO844" s="9">
        <f>VLOOKUP($E844,'ALL-GTK-MI-MTS-MA'!$E$13:$CF$361,'ALL-GTK-MI-MTS-MA'!BO$6,FALSE)</f>
        <v>0</v>
      </c>
      <c r="BP844" s="9">
        <f>VLOOKUP($E844,'ALL-GTK-MI-MTS-MA'!$E$13:$CF$361,'ALL-GTK-MI-MTS-MA'!BP$6,FALSE)</f>
        <v>0</v>
      </c>
      <c r="BQ844" s="9">
        <f>VLOOKUP($E844,'ALL-GTK-MI-MTS-MA'!$E$13:$CF$361,'ALL-GTK-MI-MTS-MA'!BQ$6,FALSE)</f>
        <v>0</v>
      </c>
      <c r="BR844" s="9">
        <f>VLOOKUP($E844,'ALL-GTK-MI-MTS-MA'!$E$13:$CF$361,'ALL-GTK-MI-MTS-MA'!BR$6,FALSE)</f>
        <v>0</v>
      </c>
      <c r="BS844" s="9">
        <f>VLOOKUP($E844,'ALL-GTK-MI-MTS-MA'!$E$13:$CF$361,'ALL-GTK-MI-MTS-MA'!BS$6,FALSE)</f>
        <v>0</v>
      </c>
      <c r="BT844" s="9">
        <f>VLOOKUP($E844,'ALL-GTK-MI-MTS-MA'!$E$13:$CF$361,'ALL-GTK-MI-MTS-MA'!BT$6,FALSE)</f>
        <v>0</v>
      </c>
      <c r="BU844" s="299">
        <f t="shared" si="461"/>
        <v>0</v>
      </c>
      <c r="BV844" s="299">
        <f t="shared" si="462"/>
        <v>0</v>
      </c>
      <c r="BW844" s="44">
        <f t="shared" si="463"/>
        <v>0</v>
      </c>
      <c r="BX844" s="44">
        <f t="shared" si="464"/>
        <v>0</v>
      </c>
      <c r="BY844" s="11">
        <f t="shared" si="465"/>
        <v>0</v>
      </c>
      <c r="BZ844" s="14">
        <f t="shared" si="466"/>
        <v>11</v>
      </c>
      <c r="CA844" s="14">
        <f t="shared" si="467"/>
        <v>7</v>
      </c>
      <c r="CB844" s="13">
        <f t="shared" si="468"/>
        <v>0</v>
      </c>
      <c r="CC844" s="13">
        <f t="shared" si="469"/>
        <v>0</v>
      </c>
      <c r="CD844" s="312">
        <f t="shared" si="470"/>
        <v>11</v>
      </c>
      <c r="CE844" s="312">
        <f t="shared" si="471"/>
        <v>7</v>
      </c>
      <c r="CF844" s="313">
        <f t="shared" si="472"/>
        <v>18</v>
      </c>
      <c r="CG844" s="302" t="str">
        <f t="shared" si="473"/>
        <v>OK</v>
      </c>
    </row>
    <row r="845" spans="1:85" ht="14.25" x14ac:dyDescent="0.25">
      <c r="A845" s="6">
        <v>833</v>
      </c>
      <c r="B845" s="495">
        <v>31</v>
      </c>
      <c r="C845" s="495" t="s">
        <v>267</v>
      </c>
      <c r="D845" s="496" t="s">
        <v>20</v>
      </c>
      <c r="E845" s="626">
        <v>20364352</v>
      </c>
      <c r="F845" s="627" t="s">
        <v>950</v>
      </c>
      <c r="G845" s="624" t="s">
        <v>53</v>
      </c>
      <c r="H845" s="9">
        <f>VLOOKUP($E845,'ALL-GTK-MI-MTS-MA'!$E$13:$CF$361,'ALL-GTK-MI-MTS-MA'!H$6,FALSE)</f>
        <v>0</v>
      </c>
      <c r="I845" s="9">
        <f>VLOOKUP($E845,'ALL-GTK-MI-MTS-MA'!$E$13:$CF$361,'ALL-GTK-MI-MTS-MA'!I$6,FALSE)</f>
        <v>0</v>
      </c>
      <c r="J845" s="9">
        <f>VLOOKUP($E845,'ALL-GTK-MI-MTS-MA'!$E$13:$CF$361,'ALL-GTK-MI-MTS-MA'!J$6,FALSE)</f>
        <v>0</v>
      </c>
      <c r="K845" s="9">
        <f>VLOOKUP($E845,'ALL-GTK-MI-MTS-MA'!$E$13:$CF$361,'ALL-GTK-MI-MTS-MA'!K$6,FALSE)</f>
        <v>0</v>
      </c>
      <c r="L845" s="9">
        <f>VLOOKUP($E845,'ALL-GTK-MI-MTS-MA'!$E$13:$CF$361,'ALL-GTK-MI-MTS-MA'!L$6,FALSE)</f>
        <v>0</v>
      </c>
      <c r="M845" s="9">
        <f>VLOOKUP($E845,'ALL-GTK-MI-MTS-MA'!$E$13:$CF$361,'ALL-GTK-MI-MTS-MA'!M$6,FALSE)</f>
        <v>0</v>
      </c>
      <c r="N845" s="9">
        <f>VLOOKUP($E845,'ALL-GTK-MI-MTS-MA'!$E$13:$CF$361,'ALL-GTK-MI-MTS-MA'!N$6,FALSE)</f>
        <v>0</v>
      </c>
      <c r="O845" s="9">
        <f>VLOOKUP($E845,'ALL-GTK-MI-MTS-MA'!$E$13:$CF$361,'ALL-GTK-MI-MTS-MA'!O$6,FALSE)</f>
        <v>0</v>
      </c>
      <c r="P845" s="299">
        <f t="shared" si="438"/>
        <v>0</v>
      </c>
      <c r="Q845" s="299">
        <f t="shared" si="439"/>
        <v>0</v>
      </c>
      <c r="R845" s="300">
        <f t="shared" si="440"/>
        <v>0</v>
      </c>
      <c r="S845" s="9">
        <f>VLOOKUP($E845,'ALL-GTK-MI-MTS-MA'!$E$13:$CF$361,'ALL-GTK-MI-MTS-MA'!S$6,FALSE)</f>
        <v>12</v>
      </c>
      <c r="T845" s="9">
        <f>VLOOKUP($E845,'ALL-GTK-MI-MTS-MA'!$E$13:$CF$361,'ALL-GTK-MI-MTS-MA'!T$6,FALSE)</f>
        <v>5</v>
      </c>
      <c r="U845" s="9">
        <f>VLOOKUP($E845,'ALL-GTK-MI-MTS-MA'!$E$13:$CF$361,'ALL-GTK-MI-MTS-MA'!U$6,FALSE)</f>
        <v>0</v>
      </c>
      <c r="V845" s="9">
        <f>VLOOKUP($E845,'ALL-GTK-MI-MTS-MA'!$E$13:$CF$361,'ALL-GTK-MI-MTS-MA'!V$6,FALSE)</f>
        <v>0</v>
      </c>
      <c r="W845" s="9">
        <f>VLOOKUP($E845,'ALL-GTK-MI-MTS-MA'!$E$13:$CF$361,'ALL-GTK-MI-MTS-MA'!W$6,FALSE)</f>
        <v>0</v>
      </c>
      <c r="X845" s="9">
        <f>VLOOKUP($E845,'ALL-GTK-MI-MTS-MA'!$E$13:$CF$361,'ALL-GTK-MI-MTS-MA'!X$6,FALSE)</f>
        <v>0</v>
      </c>
      <c r="Y845" s="299">
        <f t="shared" si="441"/>
        <v>12</v>
      </c>
      <c r="Z845" s="299">
        <f t="shared" si="442"/>
        <v>5</v>
      </c>
      <c r="AA845" s="10">
        <f t="shared" si="443"/>
        <v>17</v>
      </c>
      <c r="AB845" s="44">
        <f t="shared" si="444"/>
        <v>12</v>
      </c>
      <c r="AC845" s="44">
        <f t="shared" si="445"/>
        <v>5</v>
      </c>
      <c r="AD845" s="11">
        <f t="shared" si="446"/>
        <v>17</v>
      </c>
      <c r="AE845" s="9">
        <f>VLOOKUP($E845,'ALL-GTK-MI-MTS-MA'!$E$13:$CF$361,'ALL-GTK-MI-MTS-MA'!AE$6,FALSE)</f>
        <v>7</v>
      </c>
      <c r="AF845" s="9">
        <f>VLOOKUP($E845,'ALL-GTK-MI-MTS-MA'!$E$13:$CF$361,'ALL-GTK-MI-MTS-MA'!AF$6,FALSE)</f>
        <v>1</v>
      </c>
      <c r="AG845" s="10">
        <f t="shared" si="447"/>
        <v>8</v>
      </c>
      <c r="AH845" s="9">
        <f>VLOOKUP($E845,'ALL-GTK-MI-MTS-MA'!$E$13:$CF$361,'ALL-GTK-MI-MTS-MA'!AH$6,FALSE)</f>
        <v>5</v>
      </c>
      <c r="AI845" s="9">
        <f>VLOOKUP($E845,'ALL-GTK-MI-MTS-MA'!$E$13:$CF$361,'ALL-GTK-MI-MTS-MA'!AI$6,FALSE)</f>
        <v>4</v>
      </c>
      <c r="AJ845" s="10">
        <f t="shared" si="448"/>
        <v>9</v>
      </c>
      <c r="AK845" s="44">
        <f t="shared" si="449"/>
        <v>12</v>
      </c>
      <c r="AL845" s="44">
        <f t="shared" si="450"/>
        <v>5</v>
      </c>
      <c r="AM845" s="11">
        <f t="shared" si="451"/>
        <v>17</v>
      </c>
      <c r="AN845" s="299">
        <v>0</v>
      </c>
      <c r="AO845" s="299">
        <v>0</v>
      </c>
      <c r="AP845" s="9">
        <f>VLOOKUP($E845,'ALL-GTK-MI-MTS-MA'!$E$13:$CF$361,'ALL-GTK-MI-MTS-MA'!AP$6,FALSE)</f>
        <v>0</v>
      </c>
      <c r="AQ845" s="9">
        <f>VLOOKUP($E845,'ALL-GTK-MI-MTS-MA'!$E$13:$CF$361,'ALL-GTK-MI-MTS-MA'!AQ$6,FALSE)</f>
        <v>0</v>
      </c>
      <c r="AR845" s="9">
        <f>VLOOKUP($E845,'ALL-GTK-MI-MTS-MA'!$E$13:$CF$361,'ALL-GTK-MI-MTS-MA'!AR$6,FALSE)</f>
        <v>0</v>
      </c>
      <c r="AS845" s="9">
        <f>VLOOKUP($E845,'ALL-GTK-MI-MTS-MA'!$E$13:$CF$361,'ALL-GTK-MI-MTS-MA'!AS$6,FALSE)</f>
        <v>0</v>
      </c>
      <c r="AT845" s="9">
        <f>VLOOKUP($E845,'ALL-GTK-MI-MTS-MA'!$E$13:$CF$361,'ALL-GTK-MI-MTS-MA'!AT$6,FALSE)</f>
        <v>4</v>
      </c>
      <c r="AU845" s="9">
        <f>VLOOKUP($E845,'ALL-GTK-MI-MTS-MA'!$E$13:$CF$361,'ALL-GTK-MI-MTS-MA'!AU$6,FALSE)</f>
        <v>1</v>
      </c>
      <c r="AV845" s="590">
        <f>VLOOKUP($E845,'ALL-GTK-MI-MTS-MA'!$E$13:$CF$361,'ALL-GTK-MI-MTS-MA'!AV$6,FALSE)</f>
        <v>0</v>
      </c>
      <c r="AW845" s="590">
        <f>VLOOKUP($E845,'ALL-GTK-MI-MTS-MA'!$E$13:$CF$361,'ALL-GTK-MI-MTS-MA'!AW$6,FALSE)</f>
        <v>0</v>
      </c>
      <c r="AX845" s="9">
        <f>VLOOKUP($E845,'ALL-GTK-MI-MTS-MA'!$E$13:$CF$361,'ALL-GTK-MI-MTS-MA'!AX$6,FALSE)</f>
        <v>8</v>
      </c>
      <c r="AY845" s="9">
        <f>VLOOKUP($E845,'ALL-GTK-MI-MTS-MA'!$E$13:$CF$361,'ALL-GTK-MI-MTS-MA'!AY$6,FALSE)</f>
        <v>4</v>
      </c>
      <c r="AZ845" s="9">
        <f>VLOOKUP($E845,'ALL-GTK-MI-MTS-MA'!$E$13:$CF$361,'ALL-GTK-MI-MTS-MA'!AZ$6,FALSE)</f>
        <v>0</v>
      </c>
      <c r="BA845" s="9">
        <f>VLOOKUP($E845,'ALL-GTK-MI-MTS-MA'!$E$13:$CF$361,'ALL-GTK-MI-MTS-MA'!BA$6,FALSE)</f>
        <v>0</v>
      </c>
      <c r="BB845" s="9">
        <f>VLOOKUP($E845,'ALL-GTK-MI-MTS-MA'!$E$13:$CF$361,'ALL-GTK-MI-MTS-MA'!BB$6,FALSE)</f>
        <v>0</v>
      </c>
      <c r="BC845" s="9">
        <f>VLOOKUP($E845,'ALL-GTK-MI-MTS-MA'!$E$13:$CF$361,'ALL-GTK-MI-MTS-MA'!BC$6,FALSE)</f>
        <v>0</v>
      </c>
      <c r="BD845" s="310">
        <f t="shared" si="452"/>
        <v>4</v>
      </c>
      <c r="BE845" s="310">
        <f t="shared" si="453"/>
        <v>1</v>
      </c>
      <c r="BF845" s="10">
        <f t="shared" si="454"/>
        <v>5</v>
      </c>
      <c r="BG845" s="311">
        <f t="shared" si="455"/>
        <v>8</v>
      </c>
      <c r="BH845" s="311">
        <f t="shared" si="456"/>
        <v>4</v>
      </c>
      <c r="BI845" s="10">
        <f t="shared" si="457"/>
        <v>12</v>
      </c>
      <c r="BJ845" s="44">
        <f t="shared" si="458"/>
        <v>12</v>
      </c>
      <c r="BK845" s="44">
        <f t="shared" si="459"/>
        <v>5</v>
      </c>
      <c r="BL845" s="11">
        <f t="shared" si="460"/>
        <v>17</v>
      </c>
      <c r="BM845" s="9">
        <f>VLOOKUP($E845,'ALL-GTK-MI-MTS-MA'!$E$13:$CF$361,'ALL-GTK-MI-MTS-MA'!BM$6,FALSE)</f>
        <v>0</v>
      </c>
      <c r="BN845" s="9">
        <f>VLOOKUP($E845,'ALL-GTK-MI-MTS-MA'!$E$13:$CF$361,'ALL-GTK-MI-MTS-MA'!BN$6,FALSE)</f>
        <v>0</v>
      </c>
      <c r="BO845" s="9">
        <f>VLOOKUP($E845,'ALL-GTK-MI-MTS-MA'!$E$13:$CF$361,'ALL-GTK-MI-MTS-MA'!BO$6,FALSE)</f>
        <v>1</v>
      </c>
      <c r="BP845" s="9">
        <f>VLOOKUP($E845,'ALL-GTK-MI-MTS-MA'!$E$13:$CF$361,'ALL-GTK-MI-MTS-MA'!BP$6,FALSE)</f>
        <v>0</v>
      </c>
      <c r="BQ845" s="9">
        <f>VLOOKUP($E845,'ALL-GTK-MI-MTS-MA'!$E$13:$CF$361,'ALL-GTK-MI-MTS-MA'!BQ$6,FALSE)</f>
        <v>0</v>
      </c>
      <c r="BR845" s="9">
        <f>VLOOKUP($E845,'ALL-GTK-MI-MTS-MA'!$E$13:$CF$361,'ALL-GTK-MI-MTS-MA'!BR$6,FALSE)</f>
        <v>0</v>
      </c>
      <c r="BS845" s="9">
        <f>VLOOKUP($E845,'ALL-GTK-MI-MTS-MA'!$E$13:$CF$361,'ALL-GTK-MI-MTS-MA'!BS$6,FALSE)</f>
        <v>0</v>
      </c>
      <c r="BT845" s="9">
        <f>VLOOKUP($E845,'ALL-GTK-MI-MTS-MA'!$E$13:$CF$361,'ALL-GTK-MI-MTS-MA'!BT$6,FALSE)</f>
        <v>0</v>
      </c>
      <c r="BU845" s="299">
        <f t="shared" si="461"/>
        <v>1</v>
      </c>
      <c r="BV845" s="299">
        <f t="shared" si="462"/>
        <v>0</v>
      </c>
      <c r="BW845" s="44">
        <f t="shared" si="463"/>
        <v>1</v>
      </c>
      <c r="BX845" s="44">
        <f t="shared" si="464"/>
        <v>0</v>
      </c>
      <c r="BY845" s="11">
        <f t="shared" si="465"/>
        <v>1</v>
      </c>
      <c r="BZ845" s="14">
        <f t="shared" si="466"/>
        <v>12</v>
      </c>
      <c r="CA845" s="14">
        <f t="shared" si="467"/>
        <v>5</v>
      </c>
      <c r="CB845" s="13">
        <f t="shared" si="468"/>
        <v>1</v>
      </c>
      <c r="CC845" s="13">
        <f t="shared" si="469"/>
        <v>0</v>
      </c>
      <c r="CD845" s="312">
        <f t="shared" si="470"/>
        <v>13</v>
      </c>
      <c r="CE845" s="312">
        <f t="shared" si="471"/>
        <v>5</v>
      </c>
      <c r="CF845" s="313">
        <f t="shared" si="472"/>
        <v>18</v>
      </c>
      <c r="CG845" s="302" t="str">
        <f t="shared" si="473"/>
        <v>OK</v>
      </c>
    </row>
    <row r="846" spans="1:85" ht="14.25" x14ac:dyDescent="0.25">
      <c r="A846" s="6">
        <v>834</v>
      </c>
      <c r="B846" s="495">
        <v>32</v>
      </c>
      <c r="C846" s="495" t="s">
        <v>267</v>
      </c>
      <c r="D846" s="496" t="s">
        <v>21</v>
      </c>
      <c r="E846" s="626">
        <v>20364328</v>
      </c>
      <c r="F846" s="627" t="s">
        <v>951</v>
      </c>
      <c r="G846" s="624" t="s">
        <v>53</v>
      </c>
      <c r="H846" s="9">
        <f>VLOOKUP($E846,'ALL-GTK-MI-MTS-MA'!$E$13:$CF$361,'ALL-GTK-MI-MTS-MA'!H$6,FALSE)</f>
        <v>0</v>
      </c>
      <c r="I846" s="9">
        <f>VLOOKUP($E846,'ALL-GTK-MI-MTS-MA'!$E$13:$CF$361,'ALL-GTK-MI-MTS-MA'!I$6,FALSE)</f>
        <v>0</v>
      </c>
      <c r="J846" s="9">
        <f>VLOOKUP($E846,'ALL-GTK-MI-MTS-MA'!$E$13:$CF$361,'ALL-GTK-MI-MTS-MA'!J$6,FALSE)</f>
        <v>0</v>
      </c>
      <c r="K846" s="9">
        <f>VLOOKUP($E846,'ALL-GTK-MI-MTS-MA'!$E$13:$CF$361,'ALL-GTK-MI-MTS-MA'!K$6,FALSE)</f>
        <v>0</v>
      </c>
      <c r="L846" s="9">
        <f>VLOOKUP($E846,'ALL-GTK-MI-MTS-MA'!$E$13:$CF$361,'ALL-GTK-MI-MTS-MA'!L$6,FALSE)</f>
        <v>0</v>
      </c>
      <c r="M846" s="9">
        <f>VLOOKUP($E846,'ALL-GTK-MI-MTS-MA'!$E$13:$CF$361,'ALL-GTK-MI-MTS-MA'!M$6,FALSE)</f>
        <v>0</v>
      </c>
      <c r="N846" s="9">
        <f>VLOOKUP($E846,'ALL-GTK-MI-MTS-MA'!$E$13:$CF$361,'ALL-GTK-MI-MTS-MA'!N$6,FALSE)</f>
        <v>2</v>
      </c>
      <c r="O846" s="9">
        <f>VLOOKUP($E846,'ALL-GTK-MI-MTS-MA'!$E$13:$CF$361,'ALL-GTK-MI-MTS-MA'!O$6,FALSE)</f>
        <v>0</v>
      </c>
      <c r="P846" s="299">
        <f t="shared" ref="P846:P909" si="474">SUM(H846,J846,L846,N846)</f>
        <v>2</v>
      </c>
      <c r="Q846" s="299">
        <f t="shared" ref="Q846:Q909" si="475">SUM(I846,K846,M846,O846)</f>
        <v>0</v>
      </c>
      <c r="R846" s="300">
        <f t="shared" ref="R846:R909" si="476">SUM(P846:Q846)</f>
        <v>2</v>
      </c>
      <c r="S846" s="9">
        <f>VLOOKUP($E846,'ALL-GTK-MI-MTS-MA'!$E$13:$CF$361,'ALL-GTK-MI-MTS-MA'!S$6,FALSE)</f>
        <v>9</v>
      </c>
      <c r="T846" s="9">
        <f>VLOOKUP($E846,'ALL-GTK-MI-MTS-MA'!$E$13:$CF$361,'ALL-GTK-MI-MTS-MA'!T$6,FALSE)</f>
        <v>7</v>
      </c>
      <c r="U846" s="9">
        <f>VLOOKUP($E846,'ALL-GTK-MI-MTS-MA'!$E$13:$CF$361,'ALL-GTK-MI-MTS-MA'!U$6,FALSE)</f>
        <v>0</v>
      </c>
      <c r="V846" s="9">
        <f>VLOOKUP($E846,'ALL-GTK-MI-MTS-MA'!$E$13:$CF$361,'ALL-GTK-MI-MTS-MA'!V$6,FALSE)</f>
        <v>0</v>
      </c>
      <c r="W846" s="9">
        <f>VLOOKUP($E846,'ALL-GTK-MI-MTS-MA'!$E$13:$CF$361,'ALL-GTK-MI-MTS-MA'!W$6,FALSE)</f>
        <v>0</v>
      </c>
      <c r="X846" s="9">
        <f>VLOOKUP($E846,'ALL-GTK-MI-MTS-MA'!$E$13:$CF$361,'ALL-GTK-MI-MTS-MA'!X$6,FALSE)</f>
        <v>0</v>
      </c>
      <c r="Y846" s="299">
        <f t="shared" ref="Y846:Y909" si="477">SUM(S846,U846,W846)</f>
        <v>9</v>
      </c>
      <c r="Z846" s="299">
        <f t="shared" ref="Z846:Z909" si="478">SUM(T846,V846,X846)</f>
        <v>7</v>
      </c>
      <c r="AA846" s="10">
        <f t="shared" ref="AA846:AA909" si="479">SUM(Y846:Z846)</f>
        <v>16</v>
      </c>
      <c r="AB846" s="44">
        <f t="shared" ref="AB846:AB909" si="480">SUM(P846,Y846)</f>
        <v>11</v>
      </c>
      <c r="AC846" s="44">
        <f t="shared" ref="AC846:AC909" si="481">SUM(Q846,Z846)</f>
        <v>7</v>
      </c>
      <c r="AD846" s="11">
        <f t="shared" ref="AD846:AD909" si="482">SUM(AB846:AC846)</f>
        <v>18</v>
      </c>
      <c r="AE846" s="9">
        <f>VLOOKUP($E846,'ALL-GTK-MI-MTS-MA'!$E$13:$CF$361,'ALL-GTK-MI-MTS-MA'!AE$6,FALSE)</f>
        <v>5</v>
      </c>
      <c r="AF846" s="9">
        <f>VLOOKUP($E846,'ALL-GTK-MI-MTS-MA'!$E$13:$CF$361,'ALL-GTK-MI-MTS-MA'!AF$6,FALSE)</f>
        <v>2</v>
      </c>
      <c r="AG846" s="10">
        <f t="shared" ref="AG846:AG909" si="483">SUM(AE846:AF846)</f>
        <v>7</v>
      </c>
      <c r="AH846" s="9">
        <f>VLOOKUP($E846,'ALL-GTK-MI-MTS-MA'!$E$13:$CF$361,'ALL-GTK-MI-MTS-MA'!AH$6,FALSE)</f>
        <v>6</v>
      </c>
      <c r="AI846" s="9">
        <f>VLOOKUP($E846,'ALL-GTK-MI-MTS-MA'!$E$13:$CF$361,'ALL-GTK-MI-MTS-MA'!AI$6,FALSE)</f>
        <v>5</v>
      </c>
      <c r="AJ846" s="10">
        <f t="shared" ref="AJ846:AJ909" si="484">SUM(AH846:AI846)</f>
        <v>11</v>
      </c>
      <c r="AK846" s="44">
        <f t="shared" ref="AK846:AK909" si="485">SUM(AE846,AH846)</f>
        <v>11</v>
      </c>
      <c r="AL846" s="44">
        <f t="shared" ref="AL846:AL909" si="486">SUM(AF846,AI846)</f>
        <v>7</v>
      </c>
      <c r="AM846" s="11">
        <f t="shared" ref="AM846:AM909" si="487">SUM(AK846:AL846)</f>
        <v>18</v>
      </c>
      <c r="AN846" s="299">
        <v>0</v>
      </c>
      <c r="AO846" s="299">
        <v>0</v>
      </c>
      <c r="AP846" s="9">
        <f>VLOOKUP($E846,'ALL-GTK-MI-MTS-MA'!$E$13:$CF$361,'ALL-GTK-MI-MTS-MA'!AP$6,FALSE)</f>
        <v>0</v>
      </c>
      <c r="AQ846" s="9">
        <f>VLOOKUP($E846,'ALL-GTK-MI-MTS-MA'!$E$13:$CF$361,'ALL-GTK-MI-MTS-MA'!AQ$6,FALSE)</f>
        <v>0</v>
      </c>
      <c r="AR846" s="9">
        <f>VLOOKUP($E846,'ALL-GTK-MI-MTS-MA'!$E$13:$CF$361,'ALL-GTK-MI-MTS-MA'!AR$6,FALSE)</f>
        <v>0</v>
      </c>
      <c r="AS846" s="9">
        <f>VLOOKUP($E846,'ALL-GTK-MI-MTS-MA'!$E$13:$CF$361,'ALL-GTK-MI-MTS-MA'!AS$6,FALSE)</f>
        <v>0</v>
      </c>
      <c r="AT846" s="9">
        <f>VLOOKUP($E846,'ALL-GTK-MI-MTS-MA'!$E$13:$CF$361,'ALL-GTK-MI-MTS-MA'!AT$6,FALSE)</f>
        <v>1</v>
      </c>
      <c r="AU846" s="9">
        <f>VLOOKUP($E846,'ALL-GTK-MI-MTS-MA'!$E$13:$CF$361,'ALL-GTK-MI-MTS-MA'!AU$6,FALSE)</f>
        <v>0</v>
      </c>
      <c r="AV846" s="590">
        <f>VLOOKUP($E846,'ALL-GTK-MI-MTS-MA'!$E$13:$CF$361,'ALL-GTK-MI-MTS-MA'!AV$6,FALSE)</f>
        <v>0</v>
      </c>
      <c r="AW846" s="590">
        <f>VLOOKUP($E846,'ALL-GTK-MI-MTS-MA'!$E$13:$CF$361,'ALL-GTK-MI-MTS-MA'!AW$6,FALSE)</f>
        <v>0</v>
      </c>
      <c r="AX846" s="9">
        <f>VLOOKUP($E846,'ALL-GTK-MI-MTS-MA'!$E$13:$CF$361,'ALL-GTK-MI-MTS-MA'!AX$6,FALSE)</f>
        <v>5</v>
      </c>
      <c r="AY846" s="9">
        <f>VLOOKUP($E846,'ALL-GTK-MI-MTS-MA'!$E$13:$CF$361,'ALL-GTK-MI-MTS-MA'!AY$6,FALSE)</f>
        <v>6</v>
      </c>
      <c r="AZ846" s="9">
        <f>VLOOKUP($E846,'ALL-GTK-MI-MTS-MA'!$E$13:$CF$361,'ALL-GTK-MI-MTS-MA'!AZ$6,FALSE)</f>
        <v>5</v>
      </c>
      <c r="BA846" s="9">
        <f>VLOOKUP($E846,'ALL-GTK-MI-MTS-MA'!$E$13:$CF$361,'ALL-GTK-MI-MTS-MA'!BA$6,FALSE)</f>
        <v>1</v>
      </c>
      <c r="BB846" s="9">
        <f>VLOOKUP($E846,'ALL-GTK-MI-MTS-MA'!$E$13:$CF$361,'ALL-GTK-MI-MTS-MA'!BB$6,FALSE)</f>
        <v>0</v>
      </c>
      <c r="BC846" s="9">
        <f>VLOOKUP($E846,'ALL-GTK-MI-MTS-MA'!$E$13:$CF$361,'ALL-GTK-MI-MTS-MA'!BC$6,FALSE)</f>
        <v>0</v>
      </c>
      <c r="BD846" s="310">
        <f t="shared" ref="BD846:BD909" si="488">SUM(AN846,AP846,AR846,AT846)</f>
        <v>1</v>
      </c>
      <c r="BE846" s="310">
        <f t="shared" ref="BE846:BE909" si="489">SUM(AO846,AQ846,AS846,AU846)</f>
        <v>0</v>
      </c>
      <c r="BF846" s="10">
        <f t="shared" ref="BF846:BF909" si="490">SUM(BD846:BE846)</f>
        <v>1</v>
      </c>
      <c r="BG846" s="311">
        <f t="shared" ref="BG846:BG909" si="491">SUM(AV846,AX846,AZ846,BB846,)</f>
        <v>10</v>
      </c>
      <c r="BH846" s="311">
        <f t="shared" ref="BH846:BH909" si="492">SUM(AW846,AY846,BA846,BC846,)</f>
        <v>7</v>
      </c>
      <c r="BI846" s="10">
        <f t="shared" ref="BI846:BI909" si="493">SUM(BG846:BH846)</f>
        <v>17</v>
      </c>
      <c r="BJ846" s="44">
        <f t="shared" ref="BJ846:BJ909" si="494">SUM(BD846,BG846)</f>
        <v>11</v>
      </c>
      <c r="BK846" s="44">
        <f t="shared" ref="BK846:BK909" si="495">SUM(BE846,BH846)</f>
        <v>7</v>
      </c>
      <c r="BL846" s="11">
        <f t="shared" ref="BL846:BL909" si="496">SUM(BF846,BI846)</f>
        <v>18</v>
      </c>
      <c r="BM846" s="9">
        <f>VLOOKUP($E846,'ALL-GTK-MI-MTS-MA'!$E$13:$CF$361,'ALL-GTK-MI-MTS-MA'!BM$6,FALSE)</f>
        <v>0</v>
      </c>
      <c r="BN846" s="9">
        <f>VLOOKUP($E846,'ALL-GTK-MI-MTS-MA'!$E$13:$CF$361,'ALL-GTK-MI-MTS-MA'!BN$6,FALSE)</f>
        <v>0</v>
      </c>
      <c r="BO846" s="9">
        <f>VLOOKUP($E846,'ALL-GTK-MI-MTS-MA'!$E$13:$CF$361,'ALL-GTK-MI-MTS-MA'!BO$6,FALSE)</f>
        <v>1</v>
      </c>
      <c r="BP846" s="9">
        <f>VLOOKUP($E846,'ALL-GTK-MI-MTS-MA'!$E$13:$CF$361,'ALL-GTK-MI-MTS-MA'!BP$6,FALSE)</f>
        <v>1</v>
      </c>
      <c r="BQ846" s="9">
        <f>VLOOKUP($E846,'ALL-GTK-MI-MTS-MA'!$E$13:$CF$361,'ALL-GTK-MI-MTS-MA'!BQ$6,FALSE)</f>
        <v>0</v>
      </c>
      <c r="BR846" s="9">
        <f>VLOOKUP($E846,'ALL-GTK-MI-MTS-MA'!$E$13:$CF$361,'ALL-GTK-MI-MTS-MA'!BR$6,FALSE)</f>
        <v>0</v>
      </c>
      <c r="BS846" s="9">
        <f>VLOOKUP($E846,'ALL-GTK-MI-MTS-MA'!$E$13:$CF$361,'ALL-GTK-MI-MTS-MA'!BS$6,FALSE)</f>
        <v>0</v>
      </c>
      <c r="BT846" s="9">
        <f>VLOOKUP($E846,'ALL-GTK-MI-MTS-MA'!$E$13:$CF$361,'ALL-GTK-MI-MTS-MA'!BT$6,FALSE)</f>
        <v>0</v>
      </c>
      <c r="BU846" s="299">
        <f t="shared" ref="BU846:BU909" si="497">SUM(BO846,BQ846,BS846)</f>
        <v>1</v>
      </c>
      <c r="BV846" s="299">
        <f t="shared" ref="BV846:BV909" si="498">SUM(BP846,BR846,BT846)</f>
        <v>1</v>
      </c>
      <c r="BW846" s="44">
        <f t="shared" ref="BW846:BW909" si="499">SUM(BM846,BU846)</f>
        <v>1</v>
      </c>
      <c r="BX846" s="44">
        <f t="shared" ref="BX846:BX909" si="500">SUM(BN846,BV846)</f>
        <v>1</v>
      </c>
      <c r="BY846" s="11">
        <f t="shared" ref="BY846:BY909" si="501">SUM(BW846:BX846)</f>
        <v>2</v>
      </c>
      <c r="BZ846" s="14">
        <f t="shared" ref="BZ846:BZ909" si="502">SUM(P846,Y846)</f>
        <v>11</v>
      </c>
      <c r="CA846" s="14">
        <f t="shared" ref="CA846:CA909" si="503">SUM(Q846,Z846)</f>
        <v>7</v>
      </c>
      <c r="CB846" s="13">
        <f t="shared" ref="CB846:CB909" si="504">SUM(BM846,BU846)</f>
        <v>1</v>
      </c>
      <c r="CC846" s="13">
        <f t="shared" ref="CC846:CC909" si="505">SUM(BN846,BV846)</f>
        <v>1</v>
      </c>
      <c r="CD846" s="312">
        <f t="shared" ref="CD846:CD909" si="506">SUM(BZ846,CB846)</f>
        <v>12</v>
      </c>
      <c r="CE846" s="312">
        <f t="shared" ref="CE846:CE909" si="507">SUM(CA846,CC846)</f>
        <v>8</v>
      </c>
      <c r="CF846" s="313">
        <f t="shared" ref="CF846:CF909" si="508">SUM(CD846:CE846)</f>
        <v>20</v>
      </c>
      <c r="CG846" s="302" t="str">
        <f t="shared" ref="CG846:CG909" si="509">IF(AM846=BL846,"OK","REVISI")</f>
        <v>OK</v>
      </c>
    </row>
    <row r="847" spans="1:85" ht="14.25" x14ac:dyDescent="0.25">
      <c r="A847" s="6">
        <v>835</v>
      </c>
      <c r="B847" s="495">
        <v>33</v>
      </c>
      <c r="C847" s="495" t="s">
        <v>267</v>
      </c>
      <c r="D847" s="496" t="s">
        <v>21</v>
      </c>
      <c r="E847" s="626">
        <v>20364329</v>
      </c>
      <c r="F847" s="627" t="s">
        <v>952</v>
      </c>
      <c r="G847" s="624" t="s">
        <v>53</v>
      </c>
      <c r="H847" s="9">
        <f>VLOOKUP($E847,'ALL-GTK-MI-MTS-MA'!$E$13:$CF$361,'ALL-GTK-MI-MTS-MA'!H$6,FALSE)</f>
        <v>0</v>
      </c>
      <c r="I847" s="9">
        <f>VLOOKUP($E847,'ALL-GTK-MI-MTS-MA'!$E$13:$CF$361,'ALL-GTK-MI-MTS-MA'!I$6,FALSE)</f>
        <v>0</v>
      </c>
      <c r="J847" s="9">
        <f>VLOOKUP($E847,'ALL-GTK-MI-MTS-MA'!$E$13:$CF$361,'ALL-GTK-MI-MTS-MA'!J$6,FALSE)</f>
        <v>0</v>
      </c>
      <c r="K847" s="9">
        <f>VLOOKUP($E847,'ALL-GTK-MI-MTS-MA'!$E$13:$CF$361,'ALL-GTK-MI-MTS-MA'!K$6,FALSE)</f>
        <v>0</v>
      </c>
      <c r="L847" s="9">
        <f>VLOOKUP($E847,'ALL-GTK-MI-MTS-MA'!$E$13:$CF$361,'ALL-GTK-MI-MTS-MA'!L$6,FALSE)</f>
        <v>0</v>
      </c>
      <c r="M847" s="9">
        <f>VLOOKUP($E847,'ALL-GTK-MI-MTS-MA'!$E$13:$CF$361,'ALL-GTK-MI-MTS-MA'!M$6,FALSE)</f>
        <v>0</v>
      </c>
      <c r="N847" s="9">
        <f>VLOOKUP($E847,'ALL-GTK-MI-MTS-MA'!$E$13:$CF$361,'ALL-GTK-MI-MTS-MA'!N$6,FALSE)</f>
        <v>1</v>
      </c>
      <c r="O847" s="9">
        <f>VLOOKUP($E847,'ALL-GTK-MI-MTS-MA'!$E$13:$CF$361,'ALL-GTK-MI-MTS-MA'!O$6,FALSE)</f>
        <v>2</v>
      </c>
      <c r="P847" s="299">
        <f t="shared" si="474"/>
        <v>1</v>
      </c>
      <c r="Q847" s="299">
        <f t="shared" si="475"/>
        <v>2</v>
      </c>
      <c r="R847" s="300">
        <f t="shared" si="476"/>
        <v>3</v>
      </c>
      <c r="S847" s="9">
        <f>VLOOKUP($E847,'ALL-GTK-MI-MTS-MA'!$E$13:$CF$361,'ALL-GTK-MI-MTS-MA'!S$6,FALSE)</f>
        <v>15</v>
      </c>
      <c r="T847" s="9">
        <f>VLOOKUP($E847,'ALL-GTK-MI-MTS-MA'!$E$13:$CF$361,'ALL-GTK-MI-MTS-MA'!T$6,FALSE)</f>
        <v>7</v>
      </c>
      <c r="U847" s="9">
        <f>VLOOKUP($E847,'ALL-GTK-MI-MTS-MA'!$E$13:$CF$361,'ALL-GTK-MI-MTS-MA'!U$6,FALSE)</f>
        <v>0</v>
      </c>
      <c r="V847" s="9">
        <f>VLOOKUP($E847,'ALL-GTK-MI-MTS-MA'!$E$13:$CF$361,'ALL-GTK-MI-MTS-MA'!V$6,FALSE)</f>
        <v>0</v>
      </c>
      <c r="W847" s="9">
        <f>VLOOKUP($E847,'ALL-GTK-MI-MTS-MA'!$E$13:$CF$361,'ALL-GTK-MI-MTS-MA'!W$6,FALSE)</f>
        <v>0</v>
      </c>
      <c r="X847" s="9">
        <f>VLOOKUP($E847,'ALL-GTK-MI-MTS-MA'!$E$13:$CF$361,'ALL-GTK-MI-MTS-MA'!X$6,FALSE)</f>
        <v>0</v>
      </c>
      <c r="Y847" s="299">
        <f t="shared" si="477"/>
        <v>15</v>
      </c>
      <c r="Z847" s="299">
        <f t="shared" si="478"/>
        <v>7</v>
      </c>
      <c r="AA847" s="10">
        <f t="shared" si="479"/>
        <v>22</v>
      </c>
      <c r="AB847" s="44">
        <f t="shared" si="480"/>
        <v>16</v>
      </c>
      <c r="AC847" s="44">
        <f t="shared" si="481"/>
        <v>9</v>
      </c>
      <c r="AD847" s="11">
        <f t="shared" si="482"/>
        <v>25</v>
      </c>
      <c r="AE847" s="9">
        <f>VLOOKUP($E847,'ALL-GTK-MI-MTS-MA'!$E$13:$CF$361,'ALL-GTK-MI-MTS-MA'!AE$6,FALSE)</f>
        <v>4</v>
      </c>
      <c r="AF847" s="9">
        <f>VLOOKUP($E847,'ALL-GTK-MI-MTS-MA'!$E$13:$CF$361,'ALL-GTK-MI-MTS-MA'!AF$6,FALSE)</f>
        <v>1</v>
      </c>
      <c r="AG847" s="10">
        <f t="shared" si="483"/>
        <v>5</v>
      </c>
      <c r="AH847" s="9">
        <f>VLOOKUP($E847,'ALL-GTK-MI-MTS-MA'!$E$13:$CF$361,'ALL-GTK-MI-MTS-MA'!AH$6,FALSE)</f>
        <v>12</v>
      </c>
      <c r="AI847" s="9">
        <f>VLOOKUP($E847,'ALL-GTK-MI-MTS-MA'!$E$13:$CF$361,'ALL-GTK-MI-MTS-MA'!AI$6,FALSE)</f>
        <v>8</v>
      </c>
      <c r="AJ847" s="10">
        <f t="shared" si="484"/>
        <v>20</v>
      </c>
      <c r="AK847" s="44">
        <f t="shared" si="485"/>
        <v>16</v>
      </c>
      <c r="AL847" s="44">
        <f t="shared" si="486"/>
        <v>9</v>
      </c>
      <c r="AM847" s="11">
        <f t="shared" si="487"/>
        <v>25</v>
      </c>
      <c r="AN847" s="299">
        <v>0</v>
      </c>
      <c r="AO847" s="299">
        <v>0</v>
      </c>
      <c r="AP847" s="9">
        <f>VLOOKUP($E847,'ALL-GTK-MI-MTS-MA'!$E$13:$CF$361,'ALL-GTK-MI-MTS-MA'!AP$6,FALSE)</f>
        <v>0</v>
      </c>
      <c r="AQ847" s="9">
        <f>VLOOKUP($E847,'ALL-GTK-MI-MTS-MA'!$E$13:$CF$361,'ALL-GTK-MI-MTS-MA'!AQ$6,FALSE)</f>
        <v>0</v>
      </c>
      <c r="AR847" s="9">
        <f>VLOOKUP($E847,'ALL-GTK-MI-MTS-MA'!$E$13:$CF$361,'ALL-GTK-MI-MTS-MA'!AR$6,FALSE)</f>
        <v>0</v>
      </c>
      <c r="AS847" s="9">
        <f>VLOOKUP($E847,'ALL-GTK-MI-MTS-MA'!$E$13:$CF$361,'ALL-GTK-MI-MTS-MA'!AS$6,FALSE)</f>
        <v>0</v>
      </c>
      <c r="AT847" s="9">
        <f>VLOOKUP($E847,'ALL-GTK-MI-MTS-MA'!$E$13:$CF$361,'ALL-GTK-MI-MTS-MA'!AT$6,FALSE)</f>
        <v>1</v>
      </c>
      <c r="AU847" s="9">
        <f>VLOOKUP($E847,'ALL-GTK-MI-MTS-MA'!$E$13:$CF$361,'ALL-GTK-MI-MTS-MA'!AU$6,FALSE)</f>
        <v>1</v>
      </c>
      <c r="AV847" s="590">
        <f>VLOOKUP($E847,'ALL-GTK-MI-MTS-MA'!$E$13:$CF$361,'ALL-GTK-MI-MTS-MA'!AV$6,FALSE)</f>
        <v>0</v>
      </c>
      <c r="AW847" s="590">
        <f>VLOOKUP($E847,'ALL-GTK-MI-MTS-MA'!$E$13:$CF$361,'ALL-GTK-MI-MTS-MA'!AW$6,FALSE)</f>
        <v>0</v>
      </c>
      <c r="AX847" s="9">
        <f>VLOOKUP($E847,'ALL-GTK-MI-MTS-MA'!$E$13:$CF$361,'ALL-GTK-MI-MTS-MA'!AX$6,FALSE)</f>
        <v>15</v>
      </c>
      <c r="AY847" s="9">
        <f>VLOOKUP($E847,'ALL-GTK-MI-MTS-MA'!$E$13:$CF$361,'ALL-GTK-MI-MTS-MA'!AY$6,FALSE)</f>
        <v>8</v>
      </c>
      <c r="AZ847" s="9">
        <f>VLOOKUP($E847,'ALL-GTK-MI-MTS-MA'!$E$13:$CF$361,'ALL-GTK-MI-MTS-MA'!AZ$6,FALSE)</f>
        <v>0</v>
      </c>
      <c r="BA847" s="9">
        <f>VLOOKUP($E847,'ALL-GTK-MI-MTS-MA'!$E$13:$CF$361,'ALL-GTK-MI-MTS-MA'!BA$6,FALSE)</f>
        <v>0</v>
      </c>
      <c r="BB847" s="9">
        <f>VLOOKUP($E847,'ALL-GTK-MI-MTS-MA'!$E$13:$CF$361,'ALL-GTK-MI-MTS-MA'!BB$6,FALSE)</f>
        <v>0</v>
      </c>
      <c r="BC847" s="9">
        <f>VLOOKUP($E847,'ALL-GTK-MI-MTS-MA'!$E$13:$CF$361,'ALL-GTK-MI-MTS-MA'!BC$6,FALSE)</f>
        <v>0</v>
      </c>
      <c r="BD847" s="310">
        <f t="shared" si="488"/>
        <v>1</v>
      </c>
      <c r="BE847" s="310">
        <f t="shared" si="489"/>
        <v>1</v>
      </c>
      <c r="BF847" s="10">
        <f t="shared" si="490"/>
        <v>2</v>
      </c>
      <c r="BG847" s="311">
        <f t="shared" si="491"/>
        <v>15</v>
      </c>
      <c r="BH847" s="311">
        <f t="shared" si="492"/>
        <v>8</v>
      </c>
      <c r="BI847" s="10">
        <f t="shared" si="493"/>
        <v>23</v>
      </c>
      <c r="BJ847" s="44">
        <f t="shared" si="494"/>
        <v>16</v>
      </c>
      <c r="BK847" s="44">
        <f t="shared" si="495"/>
        <v>9</v>
      </c>
      <c r="BL847" s="11">
        <f t="shared" si="496"/>
        <v>25</v>
      </c>
      <c r="BM847" s="9">
        <f>VLOOKUP($E847,'ALL-GTK-MI-MTS-MA'!$E$13:$CF$361,'ALL-GTK-MI-MTS-MA'!BM$6,FALSE)</f>
        <v>0</v>
      </c>
      <c r="BN847" s="9">
        <f>VLOOKUP($E847,'ALL-GTK-MI-MTS-MA'!$E$13:$CF$361,'ALL-GTK-MI-MTS-MA'!BN$6,FALSE)</f>
        <v>0</v>
      </c>
      <c r="BO847" s="9">
        <f>VLOOKUP($E847,'ALL-GTK-MI-MTS-MA'!$E$13:$CF$361,'ALL-GTK-MI-MTS-MA'!BO$6,FALSE)</f>
        <v>1</v>
      </c>
      <c r="BP847" s="9">
        <f>VLOOKUP($E847,'ALL-GTK-MI-MTS-MA'!$E$13:$CF$361,'ALL-GTK-MI-MTS-MA'!BP$6,FALSE)</f>
        <v>2</v>
      </c>
      <c r="BQ847" s="9">
        <f>VLOOKUP($E847,'ALL-GTK-MI-MTS-MA'!$E$13:$CF$361,'ALL-GTK-MI-MTS-MA'!BQ$6,FALSE)</f>
        <v>0</v>
      </c>
      <c r="BR847" s="9">
        <f>VLOOKUP($E847,'ALL-GTK-MI-MTS-MA'!$E$13:$CF$361,'ALL-GTK-MI-MTS-MA'!BR$6,FALSE)</f>
        <v>0</v>
      </c>
      <c r="BS847" s="9">
        <f>VLOOKUP($E847,'ALL-GTK-MI-MTS-MA'!$E$13:$CF$361,'ALL-GTK-MI-MTS-MA'!BS$6,FALSE)</f>
        <v>0</v>
      </c>
      <c r="BT847" s="9">
        <f>VLOOKUP($E847,'ALL-GTK-MI-MTS-MA'!$E$13:$CF$361,'ALL-GTK-MI-MTS-MA'!BT$6,FALSE)</f>
        <v>0</v>
      </c>
      <c r="BU847" s="299">
        <f t="shared" si="497"/>
        <v>1</v>
      </c>
      <c r="BV847" s="299">
        <f t="shared" si="498"/>
        <v>2</v>
      </c>
      <c r="BW847" s="44">
        <f t="shared" si="499"/>
        <v>1</v>
      </c>
      <c r="BX847" s="44">
        <f t="shared" si="500"/>
        <v>2</v>
      </c>
      <c r="BY847" s="11">
        <f t="shared" si="501"/>
        <v>3</v>
      </c>
      <c r="BZ847" s="14">
        <f t="shared" si="502"/>
        <v>16</v>
      </c>
      <c r="CA847" s="14">
        <f t="shared" si="503"/>
        <v>9</v>
      </c>
      <c r="CB847" s="13">
        <f t="shared" si="504"/>
        <v>1</v>
      </c>
      <c r="CC847" s="13">
        <f t="shared" si="505"/>
        <v>2</v>
      </c>
      <c r="CD847" s="312">
        <f t="shared" si="506"/>
        <v>17</v>
      </c>
      <c r="CE847" s="312">
        <f t="shared" si="507"/>
        <v>11</v>
      </c>
      <c r="CF847" s="313">
        <f t="shared" si="508"/>
        <v>28</v>
      </c>
      <c r="CG847" s="302" t="str">
        <f t="shared" si="509"/>
        <v>OK</v>
      </c>
    </row>
    <row r="848" spans="1:85" ht="14.25" x14ac:dyDescent="0.25">
      <c r="A848" s="6">
        <v>836</v>
      </c>
      <c r="B848" s="495">
        <v>34</v>
      </c>
      <c r="C848" s="495" t="s">
        <v>267</v>
      </c>
      <c r="D848" s="496" t="s">
        <v>21</v>
      </c>
      <c r="E848" s="626">
        <v>20364330</v>
      </c>
      <c r="F848" s="627" t="s">
        <v>953</v>
      </c>
      <c r="G848" s="624" t="s">
        <v>53</v>
      </c>
      <c r="H848" s="9">
        <f>VLOOKUP($E848,'ALL-GTK-MI-MTS-MA'!$E$13:$CF$361,'ALL-GTK-MI-MTS-MA'!H$6,FALSE)</f>
        <v>0</v>
      </c>
      <c r="I848" s="9">
        <f>VLOOKUP($E848,'ALL-GTK-MI-MTS-MA'!$E$13:$CF$361,'ALL-GTK-MI-MTS-MA'!I$6,FALSE)</f>
        <v>0</v>
      </c>
      <c r="J848" s="9">
        <f>VLOOKUP($E848,'ALL-GTK-MI-MTS-MA'!$E$13:$CF$361,'ALL-GTK-MI-MTS-MA'!J$6,FALSE)</f>
        <v>0</v>
      </c>
      <c r="K848" s="9">
        <f>VLOOKUP($E848,'ALL-GTK-MI-MTS-MA'!$E$13:$CF$361,'ALL-GTK-MI-MTS-MA'!K$6,FALSE)</f>
        <v>0</v>
      </c>
      <c r="L848" s="9">
        <f>VLOOKUP($E848,'ALL-GTK-MI-MTS-MA'!$E$13:$CF$361,'ALL-GTK-MI-MTS-MA'!L$6,FALSE)</f>
        <v>0</v>
      </c>
      <c r="M848" s="9">
        <f>VLOOKUP($E848,'ALL-GTK-MI-MTS-MA'!$E$13:$CF$361,'ALL-GTK-MI-MTS-MA'!M$6,FALSE)</f>
        <v>0</v>
      </c>
      <c r="N848" s="9">
        <f>VLOOKUP($E848,'ALL-GTK-MI-MTS-MA'!$E$13:$CF$361,'ALL-GTK-MI-MTS-MA'!N$6,FALSE)</f>
        <v>5</v>
      </c>
      <c r="O848" s="9">
        <f>VLOOKUP($E848,'ALL-GTK-MI-MTS-MA'!$E$13:$CF$361,'ALL-GTK-MI-MTS-MA'!O$6,FALSE)</f>
        <v>1</v>
      </c>
      <c r="P848" s="299">
        <f t="shared" si="474"/>
        <v>5</v>
      </c>
      <c r="Q848" s="299">
        <f t="shared" si="475"/>
        <v>1</v>
      </c>
      <c r="R848" s="300">
        <f t="shared" si="476"/>
        <v>6</v>
      </c>
      <c r="S848" s="9">
        <f>VLOOKUP($E848,'ALL-GTK-MI-MTS-MA'!$E$13:$CF$361,'ALL-GTK-MI-MTS-MA'!S$6,FALSE)</f>
        <v>7</v>
      </c>
      <c r="T848" s="9">
        <f>VLOOKUP($E848,'ALL-GTK-MI-MTS-MA'!$E$13:$CF$361,'ALL-GTK-MI-MTS-MA'!T$6,FALSE)</f>
        <v>6</v>
      </c>
      <c r="U848" s="9">
        <f>VLOOKUP($E848,'ALL-GTK-MI-MTS-MA'!$E$13:$CF$361,'ALL-GTK-MI-MTS-MA'!U$6,FALSE)</f>
        <v>0</v>
      </c>
      <c r="V848" s="9">
        <f>VLOOKUP($E848,'ALL-GTK-MI-MTS-MA'!$E$13:$CF$361,'ALL-GTK-MI-MTS-MA'!V$6,FALSE)</f>
        <v>0</v>
      </c>
      <c r="W848" s="9">
        <f>VLOOKUP($E848,'ALL-GTK-MI-MTS-MA'!$E$13:$CF$361,'ALL-GTK-MI-MTS-MA'!W$6,FALSE)</f>
        <v>0</v>
      </c>
      <c r="X848" s="9">
        <f>VLOOKUP($E848,'ALL-GTK-MI-MTS-MA'!$E$13:$CF$361,'ALL-GTK-MI-MTS-MA'!X$6,FALSE)</f>
        <v>0</v>
      </c>
      <c r="Y848" s="299">
        <f t="shared" si="477"/>
        <v>7</v>
      </c>
      <c r="Z848" s="299">
        <f t="shared" si="478"/>
        <v>6</v>
      </c>
      <c r="AA848" s="10">
        <f t="shared" si="479"/>
        <v>13</v>
      </c>
      <c r="AB848" s="44">
        <f t="shared" si="480"/>
        <v>12</v>
      </c>
      <c r="AC848" s="44">
        <f t="shared" si="481"/>
        <v>7</v>
      </c>
      <c r="AD848" s="11">
        <f t="shared" si="482"/>
        <v>19</v>
      </c>
      <c r="AE848" s="9">
        <f>VLOOKUP($E848,'ALL-GTK-MI-MTS-MA'!$E$13:$CF$361,'ALL-GTK-MI-MTS-MA'!AE$6,FALSE)</f>
        <v>4</v>
      </c>
      <c r="AF848" s="9">
        <f>VLOOKUP($E848,'ALL-GTK-MI-MTS-MA'!$E$13:$CF$361,'ALL-GTK-MI-MTS-MA'!AF$6,FALSE)</f>
        <v>2</v>
      </c>
      <c r="AG848" s="10">
        <f t="shared" si="483"/>
        <v>6</v>
      </c>
      <c r="AH848" s="9">
        <f>VLOOKUP($E848,'ALL-GTK-MI-MTS-MA'!$E$13:$CF$361,'ALL-GTK-MI-MTS-MA'!AH$6,FALSE)</f>
        <v>8</v>
      </c>
      <c r="AI848" s="9">
        <f>VLOOKUP($E848,'ALL-GTK-MI-MTS-MA'!$E$13:$CF$361,'ALL-GTK-MI-MTS-MA'!AI$6,FALSE)</f>
        <v>5</v>
      </c>
      <c r="AJ848" s="10">
        <f t="shared" si="484"/>
        <v>13</v>
      </c>
      <c r="AK848" s="44">
        <f t="shared" si="485"/>
        <v>12</v>
      </c>
      <c r="AL848" s="44">
        <f t="shared" si="486"/>
        <v>7</v>
      </c>
      <c r="AM848" s="11">
        <f t="shared" si="487"/>
        <v>19</v>
      </c>
      <c r="AN848" s="299">
        <v>0</v>
      </c>
      <c r="AO848" s="299">
        <v>0</v>
      </c>
      <c r="AP848" s="9">
        <f>VLOOKUP($E848,'ALL-GTK-MI-MTS-MA'!$E$13:$CF$361,'ALL-GTK-MI-MTS-MA'!AP$6,FALSE)</f>
        <v>0</v>
      </c>
      <c r="AQ848" s="9">
        <f>VLOOKUP($E848,'ALL-GTK-MI-MTS-MA'!$E$13:$CF$361,'ALL-GTK-MI-MTS-MA'!AQ$6,FALSE)</f>
        <v>0</v>
      </c>
      <c r="AR848" s="9">
        <f>VLOOKUP($E848,'ALL-GTK-MI-MTS-MA'!$E$13:$CF$361,'ALL-GTK-MI-MTS-MA'!AR$6,FALSE)</f>
        <v>0</v>
      </c>
      <c r="AS848" s="9">
        <f>VLOOKUP($E848,'ALL-GTK-MI-MTS-MA'!$E$13:$CF$361,'ALL-GTK-MI-MTS-MA'!AS$6,FALSE)</f>
        <v>0</v>
      </c>
      <c r="AT848" s="9">
        <f>VLOOKUP($E848,'ALL-GTK-MI-MTS-MA'!$E$13:$CF$361,'ALL-GTK-MI-MTS-MA'!AT$6,FALSE)</f>
        <v>0</v>
      </c>
      <c r="AU848" s="9">
        <f>VLOOKUP($E848,'ALL-GTK-MI-MTS-MA'!$E$13:$CF$361,'ALL-GTK-MI-MTS-MA'!AU$6,FALSE)</f>
        <v>0</v>
      </c>
      <c r="AV848" s="590">
        <f>VLOOKUP($E848,'ALL-GTK-MI-MTS-MA'!$E$13:$CF$361,'ALL-GTK-MI-MTS-MA'!AV$6,FALSE)</f>
        <v>0</v>
      </c>
      <c r="AW848" s="590">
        <f>VLOOKUP($E848,'ALL-GTK-MI-MTS-MA'!$E$13:$CF$361,'ALL-GTK-MI-MTS-MA'!AW$6,FALSE)</f>
        <v>0</v>
      </c>
      <c r="AX848" s="9">
        <f>VLOOKUP($E848,'ALL-GTK-MI-MTS-MA'!$E$13:$CF$361,'ALL-GTK-MI-MTS-MA'!AX$6,FALSE)</f>
        <v>9</v>
      </c>
      <c r="AY848" s="9">
        <f>VLOOKUP($E848,'ALL-GTK-MI-MTS-MA'!$E$13:$CF$361,'ALL-GTK-MI-MTS-MA'!AY$6,FALSE)</f>
        <v>7</v>
      </c>
      <c r="AZ848" s="9">
        <f>VLOOKUP($E848,'ALL-GTK-MI-MTS-MA'!$E$13:$CF$361,'ALL-GTK-MI-MTS-MA'!AZ$6,FALSE)</f>
        <v>3</v>
      </c>
      <c r="BA848" s="9">
        <f>VLOOKUP($E848,'ALL-GTK-MI-MTS-MA'!$E$13:$CF$361,'ALL-GTK-MI-MTS-MA'!BA$6,FALSE)</f>
        <v>0</v>
      </c>
      <c r="BB848" s="9">
        <f>VLOOKUP($E848,'ALL-GTK-MI-MTS-MA'!$E$13:$CF$361,'ALL-GTK-MI-MTS-MA'!BB$6,FALSE)</f>
        <v>0</v>
      </c>
      <c r="BC848" s="9">
        <f>VLOOKUP($E848,'ALL-GTK-MI-MTS-MA'!$E$13:$CF$361,'ALL-GTK-MI-MTS-MA'!BC$6,FALSE)</f>
        <v>0</v>
      </c>
      <c r="BD848" s="310">
        <f t="shared" si="488"/>
        <v>0</v>
      </c>
      <c r="BE848" s="310">
        <f t="shared" si="489"/>
        <v>0</v>
      </c>
      <c r="BF848" s="10">
        <f t="shared" si="490"/>
        <v>0</v>
      </c>
      <c r="BG848" s="311">
        <f t="shared" si="491"/>
        <v>12</v>
      </c>
      <c r="BH848" s="311">
        <f t="shared" si="492"/>
        <v>7</v>
      </c>
      <c r="BI848" s="10">
        <f t="shared" si="493"/>
        <v>19</v>
      </c>
      <c r="BJ848" s="44">
        <f t="shared" si="494"/>
        <v>12</v>
      </c>
      <c r="BK848" s="44">
        <f t="shared" si="495"/>
        <v>7</v>
      </c>
      <c r="BL848" s="11">
        <f t="shared" si="496"/>
        <v>19</v>
      </c>
      <c r="BM848" s="9">
        <f>VLOOKUP($E848,'ALL-GTK-MI-MTS-MA'!$E$13:$CF$361,'ALL-GTK-MI-MTS-MA'!BM$6,FALSE)</f>
        <v>0</v>
      </c>
      <c r="BN848" s="9">
        <f>VLOOKUP($E848,'ALL-GTK-MI-MTS-MA'!$E$13:$CF$361,'ALL-GTK-MI-MTS-MA'!BN$6,FALSE)</f>
        <v>0</v>
      </c>
      <c r="BO848" s="9">
        <f>VLOOKUP($E848,'ALL-GTK-MI-MTS-MA'!$E$13:$CF$361,'ALL-GTK-MI-MTS-MA'!BO$6,FALSE)</f>
        <v>1</v>
      </c>
      <c r="BP848" s="9">
        <f>VLOOKUP($E848,'ALL-GTK-MI-MTS-MA'!$E$13:$CF$361,'ALL-GTK-MI-MTS-MA'!BP$6,FALSE)</f>
        <v>1</v>
      </c>
      <c r="BQ848" s="9">
        <f>VLOOKUP($E848,'ALL-GTK-MI-MTS-MA'!$E$13:$CF$361,'ALL-GTK-MI-MTS-MA'!BQ$6,FALSE)</f>
        <v>0</v>
      </c>
      <c r="BR848" s="9">
        <f>VLOOKUP($E848,'ALL-GTK-MI-MTS-MA'!$E$13:$CF$361,'ALL-GTK-MI-MTS-MA'!BR$6,FALSE)</f>
        <v>0</v>
      </c>
      <c r="BS848" s="9">
        <f>VLOOKUP($E848,'ALL-GTK-MI-MTS-MA'!$E$13:$CF$361,'ALL-GTK-MI-MTS-MA'!BS$6,FALSE)</f>
        <v>0</v>
      </c>
      <c r="BT848" s="9">
        <f>VLOOKUP($E848,'ALL-GTK-MI-MTS-MA'!$E$13:$CF$361,'ALL-GTK-MI-MTS-MA'!BT$6,FALSE)</f>
        <v>0</v>
      </c>
      <c r="BU848" s="299">
        <f t="shared" si="497"/>
        <v>1</v>
      </c>
      <c r="BV848" s="299">
        <f t="shared" si="498"/>
        <v>1</v>
      </c>
      <c r="BW848" s="44">
        <f t="shared" si="499"/>
        <v>1</v>
      </c>
      <c r="BX848" s="44">
        <f t="shared" si="500"/>
        <v>1</v>
      </c>
      <c r="BY848" s="11">
        <f t="shared" si="501"/>
        <v>2</v>
      </c>
      <c r="BZ848" s="14">
        <f t="shared" si="502"/>
        <v>12</v>
      </c>
      <c r="CA848" s="14">
        <f t="shared" si="503"/>
        <v>7</v>
      </c>
      <c r="CB848" s="13">
        <f t="shared" si="504"/>
        <v>1</v>
      </c>
      <c r="CC848" s="13">
        <f t="shared" si="505"/>
        <v>1</v>
      </c>
      <c r="CD848" s="312">
        <f t="shared" si="506"/>
        <v>13</v>
      </c>
      <c r="CE848" s="312">
        <f t="shared" si="507"/>
        <v>8</v>
      </c>
      <c r="CF848" s="313">
        <f t="shared" si="508"/>
        <v>21</v>
      </c>
      <c r="CG848" s="302" t="str">
        <f t="shared" si="509"/>
        <v>OK</v>
      </c>
    </row>
    <row r="849" spans="1:85" ht="14.25" x14ac:dyDescent="0.25">
      <c r="A849" s="6">
        <v>837</v>
      </c>
      <c r="B849" s="495">
        <v>35</v>
      </c>
      <c r="C849" s="495" t="s">
        <v>267</v>
      </c>
      <c r="D849" s="496" t="s">
        <v>21</v>
      </c>
      <c r="E849" s="626">
        <v>20364331</v>
      </c>
      <c r="F849" s="627" t="s">
        <v>954</v>
      </c>
      <c r="G849" s="624" t="s">
        <v>53</v>
      </c>
      <c r="H849" s="9">
        <f>VLOOKUP($E849,'ALL-GTK-MI-MTS-MA'!$E$13:$CF$361,'ALL-GTK-MI-MTS-MA'!H$6,FALSE)</f>
        <v>0</v>
      </c>
      <c r="I849" s="9">
        <f>VLOOKUP($E849,'ALL-GTK-MI-MTS-MA'!$E$13:$CF$361,'ALL-GTK-MI-MTS-MA'!I$6,FALSE)</f>
        <v>0</v>
      </c>
      <c r="J849" s="9">
        <f>VLOOKUP($E849,'ALL-GTK-MI-MTS-MA'!$E$13:$CF$361,'ALL-GTK-MI-MTS-MA'!J$6,FALSE)</f>
        <v>0</v>
      </c>
      <c r="K849" s="9">
        <f>VLOOKUP($E849,'ALL-GTK-MI-MTS-MA'!$E$13:$CF$361,'ALL-GTK-MI-MTS-MA'!K$6,FALSE)</f>
        <v>0</v>
      </c>
      <c r="L849" s="9">
        <f>VLOOKUP($E849,'ALL-GTK-MI-MTS-MA'!$E$13:$CF$361,'ALL-GTK-MI-MTS-MA'!L$6,FALSE)</f>
        <v>0</v>
      </c>
      <c r="M849" s="9">
        <f>VLOOKUP($E849,'ALL-GTK-MI-MTS-MA'!$E$13:$CF$361,'ALL-GTK-MI-MTS-MA'!M$6,FALSE)</f>
        <v>0</v>
      </c>
      <c r="N849" s="9">
        <f>VLOOKUP($E849,'ALL-GTK-MI-MTS-MA'!$E$13:$CF$361,'ALL-GTK-MI-MTS-MA'!N$6,FALSE)</f>
        <v>1</v>
      </c>
      <c r="O849" s="9">
        <f>VLOOKUP($E849,'ALL-GTK-MI-MTS-MA'!$E$13:$CF$361,'ALL-GTK-MI-MTS-MA'!O$6,FALSE)</f>
        <v>1</v>
      </c>
      <c r="P849" s="299">
        <f t="shared" si="474"/>
        <v>1</v>
      </c>
      <c r="Q849" s="299">
        <f t="shared" si="475"/>
        <v>1</v>
      </c>
      <c r="R849" s="300">
        <f t="shared" si="476"/>
        <v>2</v>
      </c>
      <c r="S849" s="9">
        <f>VLOOKUP($E849,'ALL-GTK-MI-MTS-MA'!$E$13:$CF$361,'ALL-GTK-MI-MTS-MA'!S$6,FALSE)</f>
        <v>8</v>
      </c>
      <c r="T849" s="9">
        <f>VLOOKUP($E849,'ALL-GTK-MI-MTS-MA'!$E$13:$CF$361,'ALL-GTK-MI-MTS-MA'!T$6,FALSE)</f>
        <v>3</v>
      </c>
      <c r="U849" s="9">
        <f>VLOOKUP($E849,'ALL-GTK-MI-MTS-MA'!$E$13:$CF$361,'ALL-GTK-MI-MTS-MA'!U$6,FALSE)</f>
        <v>0</v>
      </c>
      <c r="V849" s="9">
        <f>VLOOKUP($E849,'ALL-GTK-MI-MTS-MA'!$E$13:$CF$361,'ALL-GTK-MI-MTS-MA'!V$6,FALSE)</f>
        <v>0</v>
      </c>
      <c r="W849" s="9">
        <f>VLOOKUP($E849,'ALL-GTK-MI-MTS-MA'!$E$13:$CF$361,'ALL-GTK-MI-MTS-MA'!W$6,FALSE)</f>
        <v>0</v>
      </c>
      <c r="X849" s="9">
        <f>VLOOKUP($E849,'ALL-GTK-MI-MTS-MA'!$E$13:$CF$361,'ALL-GTK-MI-MTS-MA'!X$6,FALSE)</f>
        <v>0</v>
      </c>
      <c r="Y849" s="299">
        <f t="shared" si="477"/>
        <v>8</v>
      </c>
      <c r="Z849" s="299">
        <f t="shared" si="478"/>
        <v>3</v>
      </c>
      <c r="AA849" s="10">
        <f t="shared" si="479"/>
        <v>11</v>
      </c>
      <c r="AB849" s="44">
        <f t="shared" si="480"/>
        <v>9</v>
      </c>
      <c r="AC849" s="44">
        <f t="shared" si="481"/>
        <v>4</v>
      </c>
      <c r="AD849" s="11">
        <f t="shared" si="482"/>
        <v>13</v>
      </c>
      <c r="AE849" s="9">
        <f>VLOOKUP($E849,'ALL-GTK-MI-MTS-MA'!$E$13:$CF$361,'ALL-GTK-MI-MTS-MA'!AE$6,FALSE)</f>
        <v>3</v>
      </c>
      <c r="AF849" s="9">
        <f>VLOOKUP($E849,'ALL-GTK-MI-MTS-MA'!$E$13:$CF$361,'ALL-GTK-MI-MTS-MA'!AF$6,FALSE)</f>
        <v>0</v>
      </c>
      <c r="AG849" s="10">
        <f t="shared" si="483"/>
        <v>3</v>
      </c>
      <c r="AH849" s="9">
        <f>VLOOKUP($E849,'ALL-GTK-MI-MTS-MA'!$E$13:$CF$361,'ALL-GTK-MI-MTS-MA'!AH$6,FALSE)</f>
        <v>6</v>
      </c>
      <c r="AI849" s="9">
        <f>VLOOKUP($E849,'ALL-GTK-MI-MTS-MA'!$E$13:$CF$361,'ALL-GTK-MI-MTS-MA'!AI$6,FALSE)</f>
        <v>4</v>
      </c>
      <c r="AJ849" s="10">
        <f t="shared" si="484"/>
        <v>10</v>
      </c>
      <c r="AK849" s="44">
        <f t="shared" si="485"/>
        <v>9</v>
      </c>
      <c r="AL849" s="44">
        <f t="shared" si="486"/>
        <v>4</v>
      </c>
      <c r="AM849" s="11">
        <f t="shared" si="487"/>
        <v>13</v>
      </c>
      <c r="AN849" s="299">
        <v>0</v>
      </c>
      <c r="AO849" s="299">
        <v>0</v>
      </c>
      <c r="AP849" s="9">
        <f>VLOOKUP($E849,'ALL-GTK-MI-MTS-MA'!$E$13:$CF$361,'ALL-GTK-MI-MTS-MA'!AP$6,FALSE)</f>
        <v>0</v>
      </c>
      <c r="AQ849" s="9">
        <f>VLOOKUP($E849,'ALL-GTK-MI-MTS-MA'!$E$13:$CF$361,'ALL-GTK-MI-MTS-MA'!AQ$6,FALSE)</f>
        <v>0</v>
      </c>
      <c r="AR849" s="9">
        <f>VLOOKUP($E849,'ALL-GTK-MI-MTS-MA'!$E$13:$CF$361,'ALL-GTK-MI-MTS-MA'!AR$6,FALSE)</f>
        <v>0</v>
      </c>
      <c r="AS849" s="9">
        <f>VLOOKUP($E849,'ALL-GTK-MI-MTS-MA'!$E$13:$CF$361,'ALL-GTK-MI-MTS-MA'!AS$6,FALSE)</f>
        <v>0</v>
      </c>
      <c r="AT849" s="9">
        <f>VLOOKUP($E849,'ALL-GTK-MI-MTS-MA'!$E$13:$CF$361,'ALL-GTK-MI-MTS-MA'!AT$6,FALSE)</f>
        <v>2</v>
      </c>
      <c r="AU849" s="9">
        <f>VLOOKUP($E849,'ALL-GTK-MI-MTS-MA'!$E$13:$CF$361,'ALL-GTK-MI-MTS-MA'!AU$6,FALSE)</f>
        <v>0</v>
      </c>
      <c r="AV849" s="590">
        <f>VLOOKUP($E849,'ALL-GTK-MI-MTS-MA'!$E$13:$CF$361,'ALL-GTK-MI-MTS-MA'!AV$6,FALSE)</f>
        <v>0</v>
      </c>
      <c r="AW849" s="590">
        <f>VLOOKUP($E849,'ALL-GTK-MI-MTS-MA'!$E$13:$CF$361,'ALL-GTK-MI-MTS-MA'!AW$6,FALSE)</f>
        <v>0</v>
      </c>
      <c r="AX849" s="9">
        <f>VLOOKUP($E849,'ALL-GTK-MI-MTS-MA'!$E$13:$CF$361,'ALL-GTK-MI-MTS-MA'!AX$6,FALSE)</f>
        <v>6</v>
      </c>
      <c r="AY849" s="9">
        <f>VLOOKUP($E849,'ALL-GTK-MI-MTS-MA'!$E$13:$CF$361,'ALL-GTK-MI-MTS-MA'!AY$6,FALSE)</f>
        <v>3</v>
      </c>
      <c r="AZ849" s="9">
        <f>VLOOKUP($E849,'ALL-GTK-MI-MTS-MA'!$E$13:$CF$361,'ALL-GTK-MI-MTS-MA'!AZ$6,FALSE)</f>
        <v>1</v>
      </c>
      <c r="BA849" s="9">
        <f>VLOOKUP($E849,'ALL-GTK-MI-MTS-MA'!$E$13:$CF$361,'ALL-GTK-MI-MTS-MA'!BA$6,FALSE)</f>
        <v>1</v>
      </c>
      <c r="BB849" s="9">
        <f>VLOOKUP($E849,'ALL-GTK-MI-MTS-MA'!$E$13:$CF$361,'ALL-GTK-MI-MTS-MA'!BB$6,FALSE)</f>
        <v>0</v>
      </c>
      <c r="BC849" s="9">
        <f>VLOOKUP($E849,'ALL-GTK-MI-MTS-MA'!$E$13:$CF$361,'ALL-GTK-MI-MTS-MA'!BC$6,FALSE)</f>
        <v>0</v>
      </c>
      <c r="BD849" s="310">
        <f t="shared" si="488"/>
        <v>2</v>
      </c>
      <c r="BE849" s="310">
        <f t="shared" si="489"/>
        <v>0</v>
      </c>
      <c r="BF849" s="10">
        <f t="shared" si="490"/>
        <v>2</v>
      </c>
      <c r="BG849" s="311">
        <f t="shared" si="491"/>
        <v>7</v>
      </c>
      <c r="BH849" s="311">
        <f t="shared" si="492"/>
        <v>4</v>
      </c>
      <c r="BI849" s="10">
        <f t="shared" si="493"/>
        <v>11</v>
      </c>
      <c r="BJ849" s="44">
        <f t="shared" si="494"/>
        <v>9</v>
      </c>
      <c r="BK849" s="44">
        <f t="shared" si="495"/>
        <v>4</v>
      </c>
      <c r="BL849" s="11">
        <f t="shared" si="496"/>
        <v>13</v>
      </c>
      <c r="BM849" s="9">
        <f>VLOOKUP($E849,'ALL-GTK-MI-MTS-MA'!$E$13:$CF$361,'ALL-GTK-MI-MTS-MA'!BM$6,FALSE)</f>
        <v>0</v>
      </c>
      <c r="BN849" s="9">
        <f>VLOOKUP($E849,'ALL-GTK-MI-MTS-MA'!$E$13:$CF$361,'ALL-GTK-MI-MTS-MA'!BN$6,FALSE)</f>
        <v>0</v>
      </c>
      <c r="BO849" s="9">
        <f>VLOOKUP($E849,'ALL-GTK-MI-MTS-MA'!$E$13:$CF$361,'ALL-GTK-MI-MTS-MA'!BO$6,FALSE)</f>
        <v>2</v>
      </c>
      <c r="BP849" s="9">
        <f>VLOOKUP($E849,'ALL-GTK-MI-MTS-MA'!$E$13:$CF$361,'ALL-GTK-MI-MTS-MA'!BP$6,FALSE)</f>
        <v>0</v>
      </c>
      <c r="BQ849" s="9">
        <f>VLOOKUP($E849,'ALL-GTK-MI-MTS-MA'!$E$13:$CF$361,'ALL-GTK-MI-MTS-MA'!BQ$6,FALSE)</f>
        <v>0</v>
      </c>
      <c r="BR849" s="9">
        <f>VLOOKUP($E849,'ALL-GTK-MI-MTS-MA'!$E$13:$CF$361,'ALL-GTK-MI-MTS-MA'!BR$6,FALSE)</f>
        <v>0</v>
      </c>
      <c r="BS849" s="9">
        <f>VLOOKUP($E849,'ALL-GTK-MI-MTS-MA'!$E$13:$CF$361,'ALL-GTK-MI-MTS-MA'!BS$6,FALSE)</f>
        <v>0</v>
      </c>
      <c r="BT849" s="9">
        <f>VLOOKUP($E849,'ALL-GTK-MI-MTS-MA'!$E$13:$CF$361,'ALL-GTK-MI-MTS-MA'!BT$6,FALSE)</f>
        <v>0</v>
      </c>
      <c r="BU849" s="299">
        <f t="shared" si="497"/>
        <v>2</v>
      </c>
      <c r="BV849" s="299">
        <f t="shared" si="498"/>
        <v>0</v>
      </c>
      <c r="BW849" s="44">
        <f t="shared" si="499"/>
        <v>2</v>
      </c>
      <c r="BX849" s="44">
        <f t="shared" si="500"/>
        <v>0</v>
      </c>
      <c r="BY849" s="11">
        <f t="shared" si="501"/>
        <v>2</v>
      </c>
      <c r="BZ849" s="14">
        <f t="shared" si="502"/>
        <v>9</v>
      </c>
      <c r="CA849" s="14">
        <f t="shared" si="503"/>
        <v>4</v>
      </c>
      <c r="CB849" s="13">
        <f t="shared" si="504"/>
        <v>2</v>
      </c>
      <c r="CC849" s="13">
        <f t="shared" si="505"/>
        <v>0</v>
      </c>
      <c r="CD849" s="312">
        <f t="shared" si="506"/>
        <v>11</v>
      </c>
      <c r="CE849" s="312">
        <f t="shared" si="507"/>
        <v>4</v>
      </c>
      <c r="CF849" s="313">
        <f t="shared" si="508"/>
        <v>15</v>
      </c>
      <c r="CG849" s="302" t="str">
        <f t="shared" si="509"/>
        <v>OK</v>
      </c>
    </row>
    <row r="850" spans="1:85" ht="14.25" x14ac:dyDescent="0.25">
      <c r="A850" s="6">
        <v>838</v>
      </c>
      <c r="B850" s="495">
        <v>36</v>
      </c>
      <c r="C850" s="495" t="s">
        <v>267</v>
      </c>
      <c r="D850" s="496" t="s">
        <v>21</v>
      </c>
      <c r="E850" s="626">
        <v>20364332</v>
      </c>
      <c r="F850" s="627" t="s">
        <v>955</v>
      </c>
      <c r="G850" s="624" t="s">
        <v>53</v>
      </c>
      <c r="H850" s="9">
        <f>VLOOKUP($E850,'ALL-GTK-MI-MTS-MA'!$E$13:$CF$361,'ALL-GTK-MI-MTS-MA'!H$6,FALSE)</f>
        <v>0</v>
      </c>
      <c r="I850" s="9">
        <f>VLOOKUP($E850,'ALL-GTK-MI-MTS-MA'!$E$13:$CF$361,'ALL-GTK-MI-MTS-MA'!I$6,FALSE)</f>
        <v>0</v>
      </c>
      <c r="J850" s="9">
        <f>VLOOKUP($E850,'ALL-GTK-MI-MTS-MA'!$E$13:$CF$361,'ALL-GTK-MI-MTS-MA'!J$6,FALSE)</f>
        <v>0</v>
      </c>
      <c r="K850" s="9">
        <f>VLOOKUP($E850,'ALL-GTK-MI-MTS-MA'!$E$13:$CF$361,'ALL-GTK-MI-MTS-MA'!K$6,FALSE)</f>
        <v>0</v>
      </c>
      <c r="L850" s="9">
        <f>VLOOKUP($E850,'ALL-GTK-MI-MTS-MA'!$E$13:$CF$361,'ALL-GTK-MI-MTS-MA'!L$6,FALSE)</f>
        <v>0</v>
      </c>
      <c r="M850" s="9">
        <f>VLOOKUP($E850,'ALL-GTK-MI-MTS-MA'!$E$13:$CF$361,'ALL-GTK-MI-MTS-MA'!M$6,FALSE)</f>
        <v>0</v>
      </c>
      <c r="N850" s="9">
        <f>VLOOKUP($E850,'ALL-GTK-MI-MTS-MA'!$E$13:$CF$361,'ALL-GTK-MI-MTS-MA'!N$6,FALSE)</f>
        <v>1</v>
      </c>
      <c r="O850" s="9">
        <f>VLOOKUP($E850,'ALL-GTK-MI-MTS-MA'!$E$13:$CF$361,'ALL-GTK-MI-MTS-MA'!O$6,FALSE)</f>
        <v>1</v>
      </c>
      <c r="P850" s="299">
        <f t="shared" si="474"/>
        <v>1</v>
      </c>
      <c r="Q850" s="299">
        <f t="shared" si="475"/>
        <v>1</v>
      </c>
      <c r="R850" s="300">
        <f t="shared" si="476"/>
        <v>2</v>
      </c>
      <c r="S850" s="9">
        <f>VLOOKUP($E850,'ALL-GTK-MI-MTS-MA'!$E$13:$CF$361,'ALL-GTK-MI-MTS-MA'!S$6,FALSE)</f>
        <v>9</v>
      </c>
      <c r="T850" s="9">
        <f>VLOOKUP($E850,'ALL-GTK-MI-MTS-MA'!$E$13:$CF$361,'ALL-GTK-MI-MTS-MA'!T$6,FALSE)</f>
        <v>8</v>
      </c>
      <c r="U850" s="9">
        <f>VLOOKUP($E850,'ALL-GTK-MI-MTS-MA'!$E$13:$CF$361,'ALL-GTK-MI-MTS-MA'!U$6,FALSE)</f>
        <v>0</v>
      </c>
      <c r="V850" s="9">
        <f>VLOOKUP($E850,'ALL-GTK-MI-MTS-MA'!$E$13:$CF$361,'ALL-GTK-MI-MTS-MA'!V$6,FALSE)</f>
        <v>0</v>
      </c>
      <c r="W850" s="9">
        <f>VLOOKUP($E850,'ALL-GTK-MI-MTS-MA'!$E$13:$CF$361,'ALL-GTK-MI-MTS-MA'!W$6,FALSE)</f>
        <v>0</v>
      </c>
      <c r="X850" s="9">
        <f>VLOOKUP($E850,'ALL-GTK-MI-MTS-MA'!$E$13:$CF$361,'ALL-GTK-MI-MTS-MA'!X$6,FALSE)</f>
        <v>0</v>
      </c>
      <c r="Y850" s="299">
        <f t="shared" si="477"/>
        <v>9</v>
      </c>
      <c r="Z850" s="299">
        <f t="shared" si="478"/>
        <v>8</v>
      </c>
      <c r="AA850" s="10">
        <f t="shared" si="479"/>
        <v>17</v>
      </c>
      <c r="AB850" s="44">
        <f t="shared" si="480"/>
        <v>10</v>
      </c>
      <c r="AC850" s="44">
        <f t="shared" si="481"/>
        <v>9</v>
      </c>
      <c r="AD850" s="11">
        <f t="shared" si="482"/>
        <v>19</v>
      </c>
      <c r="AE850" s="9">
        <f>VLOOKUP($E850,'ALL-GTK-MI-MTS-MA'!$E$13:$CF$361,'ALL-GTK-MI-MTS-MA'!AE$6,FALSE)</f>
        <v>5</v>
      </c>
      <c r="AF850" s="9">
        <f>VLOOKUP($E850,'ALL-GTK-MI-MTS-MA'!$E$13:$CF$361,'ALL-GTK-MI-MTS-MA'!AF$6,FALSE)</f>
        <v>5</v>
      </c>
      <c r="AG850" s="10">
        <f t="shared" si="483"/>
        <v>10</v>
      </c>
      <c r="AH850" s="9">
        <f>VLOOKUP($E850,'ALL-GTK-MI-MTS-MA'!$E$13:$CF$361,'ALL-GTK-MI-MTS-MA'!AH$6,FALSE)</f>
        <v>5</v>
      </c>
      <c r="AI850" s="9">
        <f>VLOOKUP($E850,'ALL-GTK-MI-MTS-MA'!$E$13:$CF$361,'ALL-GTK-MI-MTS-MA'!AI$6,FALSE)</f>
        <v>4</v>
      </c>
      <c r="AJ850" s="10">
        <f t="shared" si="484"/>
        <v>9</v>
      </c>
      <c r="AK850" s="44">
        <f t="shared" si="485"/>
        <v>10</v>
      </c>
      <c r="AL850" s="44">
        <f t="shared" si="486"/>
        <v>9</v>
      </c>
      <c r="AM850" s="11">
        <f t="shared" si="487"/>
        <v>19</v>
      </c>
      <c r="AN850" s="299">
        <v>0</v>
      </c>
      <c r="AO850" s="299">
        <v>0</v>
      </c>
      <c r="AP850" s="9">
        <f>VLOOKUP($E850,'ALL-GTK-MI-MTS-MA'!$E$13:$CF$361,'ALL-GTK-MI-MTS-MA'!AP$6,FALSE)</f>
        <v>0</v>
      </c>
      <c r="AQ850" s="9">
        <f>VLOOKUP($E850,'ALL-GTK-MI-MTS-MA'!$E$13:$CF$361,'ALL-GTK-MI-MTS-MA'!AQ$6,FALSE)</f>
        <v>0</v>
      </c>
      <c r="AR850" s="9">
        <f>VLOOKUP($E850,'ALL-GTK-MI-MTS-MA'!$E$13:$CF$361,'ALL-GTK-MI-MTS-MA'!AR$6,FALSE)</f>
        <v>0</v>
      </c>
      <c r="AS850" s="9">
        <f>VLOOKUP($E850,'ALL-GTK-MI-MTS-MA'!$E$13:$CF$361,'ALL-GTK-MI-MTS-MA'!AS$6,FALSE)</f>
        <v>0</v>
      </c>
      <c r="AT850" s="9">
        <f>VLOOKUP($E850,'ALL-GTK-MI-MTS-MA'!$E$13:$CF$361,'ALL-GTK-MI-MTS-MA'!AT$6,FALSE)</f>
        <v>3</v>
      </c>
      <c r="AU850" s="9">
        <f>VLOOKUP($E850,'ALL-GTK-MI-MTS-MA'!$E$13:$CF$361,'ALL-GTK-MI-MTS-MA'!AU$6,FALSE)</f>
        <v>0</v>
      </c>
      <c r="AV850" s="590">
        <f>VLOOKUP($E850,'ALL-GTK-MI-MTS-MA'!$E$13:$CF$361,'ALL-GTK-MI-MTS-MA'!AV$6,FALSE)</f>
        <v>0</v>
      </c>
      <c r="AW850" s="590">
        <f>VLOOKUP($E850,'ALL-GTK-MI-MTS-MA'!$E$13:$CF$361,'ALL-GTK-MI-MTS-MA'!AW$6,FALSE)</f>
        <v>0</v>
      </c>
      <c r="AX850" s="9">
        <f>VLOOKUP($E850,'ALL-GTK-MI-MTS-MA'!$E$13:$CF$361,'ALL-GTK-MI-MTS-MA'!AX$6,FALSE)</f>
        <v>6</v>
      </c>
      <c r="AY850" s="9">
        <f>VLOOKUP($E850,'ALL-GTK-MI-MTS-MA'!$E$13:$CF$361,'ALL-GTK-MI-MTS-MA'!AY$6,FALSE)</f>
        <v>9</v>
      </c>
      <c r="AZ850" s="9">
        <f>VLOOKUP($E850,'ALL-GTK-MI-MTS-MA'!$E$13:$CF$361,'ALL-GTK-MI-MTS-MA'!AZ$6,FALSE)</f>
        <v>1</v>
      </c>
      <c r="BA850" s="9">
        <f>VLOOKUP($E850,'ALL-GTK-MI-MTS-MA'!$E$13:$CF$361,'ALL-GTK-MI-MTS-MA'!BA$6,FALSE)</f>
        <v>0</v>
      </c>
      <c r="BB850" s="9">
        <f>VLOOKUP($E850,'ALL-GTK-MI-MTS-MA'!$E$13:$CF$361,'ALL-GTK-MI-MTS-MA'!BB$6,FALSE)</f>
        <v>0</v>
      </c>
      <c r="BC850" s="9">
        <f>VLOOKUP($E850,'ALL-GTK-MI-MTS-MA'!$E$13:$CF$361,'ALL-GTK-MI-MTS-MA'!BC$6,FALSE)</f>
        <v>0</v>
      </c>
      <c r="BD850" s="310">
        <f t="shared" si="488"/>
        <v>3</v>
      </c>
      <c r="BE850" s="310">
        <f t="shared" si="489"/>
        <v>0</v>
      </c>
      <c r="BF850" s="10">
        <f t="shared" si="490"/>
        <v>3</v>
      </c>
      <c r="BG850" s="311">
        <f t="shared" si="491"/>
        <v>7</v>
      </c>
      <c r="BH850" s="311">
        <f t="shared" si="492"/>
        <v>9</v>
      </c>
      <c r="BI850" s="10">
        <f t="shared" si="493"/>
        <v>16</v>
      </c>
      <c r="BJ850" s="44">
        <f t="shared" si="494"/>
        <v>10</v>
      </c>
      <c r="BK850" s="44">
        <f t="shared" si="495"/>
        <v>9</v>
      </c>
      <c r="BL850" s="11">
        <f t="shared" si="496"/>
        <v>19</v>
      </c>
      <c r="BM850" s="9">
        <f>VLOOKUP($E850,'ALL-GTK-MI-MTS-MA'!$E$13:$CF$361,'ALL-GTK-MI-MTS-MA'!BM$6,FALSE)</f>
        <v>0</v>
      </c>
      <c r="BN850" s="9">
        <f>VLOOKUP($E850,'ALL-GTK-MI-MTS-MA'!$E$13:$CF$361,'ALL-GTK-MI-MTS-MA'!BN$6,FALSE)</f>
        <v>0</v>
      </c>
      <c r="BO850" s="9">
        <f>VLOOKUP($E850,'ALL-GTK-MI-MTS-MA'!$E$13:$CF$361,'ALL-GTK-MI-MTS-MA'!BO$6,FALSE)</f>
        <v>0</v>
      </c>
      <c r="BP850" s="9">
        <f>VLOOKUP($E850,'ALL-GTK-MI-MTS-MA'!$E$13:$CF$361,'ALL-GTK-MI-MTS-MA'!BP$6,FALSE)</f>
        <v>2</v>
      </c>
      <c r="BQ850" s="9">
        <f>VLOOKUP($E850,'ALL-GTK-MI-MTS-MA'!$E$13:$CF$361,'ALL-GTK-MI-MTS-MA'!BQ$6,FALSE)</f>
        <v>0</v>
      </c>
      <c r="BR850" s="9">
        <f>VLOOKUP($E850,'ALL-GTK-MI-MTS-MA'!$E$13:$CF$361,'ALL-GTK-MI-MTS-MA'!BR$6,FALSE)</f>
        <v>0</v>
      </c>
      <c r="BS850" s="9">
        <f>VLOOKUP($E850,'ALL-GTK-MI-MTS-MA'!$E$13:$CF$361,'ALL-GTK-MI-MTS-MA'!BS$6,FALSE)</f>
        <v>0</v>
      </c>
      <c r="BT850" s="9">
        <f>VLOOKUP($E850,'ALL-GTK-MI-MTS-MA'!$E$13:$CF$361,'ALL-GTK-MI-MTS-MA'!BT$6,FALSE)</f>
        <v>0</v>
      </c>
      <c r="BU850" s="299">
        <f t="shared" si="497"/>
        <v>0</v>
      </c>
      <c r="BV850" s="299">
        <f t="shared" si="498"/>
        <v>2</v>
      </c>
      <c r="BW850" s="44">
        <f t="shared" si="499"/>
        <v>0</v>
      </c>
      <c r="BX850" s="44">
        <f t="shared" si="500"/>
        <v>2</v>
      </c>
      <c r="BY850" s="11">
        <f t="shared" si="501"/>
        <v>2</v>
      </c>
      <c r="BZ850" s="14">
        <f t="shared" si="502"/>
        <v>10</v>
      </c>
      <c r="CA850" s="14">
        <f t="shared" si="503"/>
        <v>9</v>
      </c>
      <c r="CB850" s="13">
        <f t="shared" si="504"/>
        <v>0</v>
      </c>
      <c r="CC850" s="13">
        <f t="shared" si="505"/>
        <v>2</v>
      </c>
      <c r="CD850" s="312">
        <f t="shared" si="506"/>
        <v>10</v>
      </c>
      <c r="CE850" s="312">
        <f t="shared" si="507"/>
        <v>11</v>
      </c>
      <c r="CF850" s="313">
        <f t="shared" si="508"/>
        <v>21</v>
      </c>
      <c r="CG850" s="302" t="str">
        <f t="shared" si="509"/>
        <v>OK</v>
      </c>
    </row>
    <row r="851" spans="1:85" ht="14.25" x14ac:dyDescent="0.25">
      <c r="A851" s="6">
        <v>839</v>
      </c>
      <c r="B851" s="495">
        <v>37</v>
      </c>
      <c r="C851" s="495" t="s">
        <v>267</v>
      </c>
      <c r="D851" s="496" t="s">
        <v>32</v>
      </c>
      <c r="E851" s="626">
        <v>20364333</v>
      </c>
      <c r="F851" s="627" t="s">
        <v>956</v>
      </c>
      <c r="G851" s="624" t="s">
        <v>53</v>
      </c>
      <c r="H851" s="9">
        <f>VLOOKUP($E851,'ALL-GTK-MI-MTS-MA'!$E$13:$CF$361,'ALL-GTK-MI-MTS-MA'!H$6,FALSE)</f>
        <v>0</v>
      </c>
      <c r="I851" s="9">
        <f>VLOOKUP($E851,'ALL-GTK-MI-MTS-MA'!$E$13:$CF$361,'ALL-GTK-MI-MTS-MA'!I$6,FALSE)</f>
        <v>0</v>
      </c>
      <c r="J851" s="9">
        <f>VLOOKUP($E851,'ALL-GTK-MI-MTS-MA'!$E$13:$CF$361,'ALL-GTK-MI-MTS-MA'!J$6,FALSE)</f>
        <v>0</v>
      </c>
      <c r="K851" s="9">
        <f>VLOOKUP($E851,'ALL-GTK-MI-MTS-MA'!$E$13:$CF$361,'ALL-GTK-MI-MTS-MA'!K$6,FALSE)</f>
        <v>0</v>
      </c>
      <c r="L851" s="9">
        <f>VLOOKUP($E851,'ALL-GTK-MI-MTS-MA'!$E$13:$CF$361,'ALL-GTK-MI-MTS-MA'!L$6,FALSE)</f>
        <v>0</v>
      </c>
      <c r="M851" s="9">
        <f>VLOOKUP($E851,'ALL-GTK-MI-MTS-MA'!$E$13:$CF$361,'ALL-GTK-MI-MTS-MA'!M$6,FALSE)</f>
        <v>0</v>
      </c>
      <c r="N851" s="9">
        <f>VLOOKUP($E851,'ALL-GTK-MI-MTS-MA'!$E$13:$CF$361,'ALL-GTK-MI-MTS-MA'!N$6,FALSE)</f>
        <v>0</v>
      </c>
      <c r="O851" s="9">
        <f>VLOOKUP($E851,'ALL-GTK-MI-MTS-MA'!$E$13:$CF$361,'ALL-GTK-MI-MTS-MA'!O$6,FALSE)</f>
        <v>0</v>
      </c>
      <c r="P851" s="299">
        <f t="shared" si="474"/>
        <v>0</v>
      </c>
      <c r="Q851" s="299">
        <f t="shared" si="475"/>
        <v>0</v>
      </c>
      <c r="R851" s="300">
        <f t="shared" si="476"/>
        <v>0</v>
      </c>
      <c r="S851" s="9">
        <f>VLOOKUP($E851,'ALL-GTK-MI-MTS-MA'!$E$13:$CF$361,'ALL-GTK-MI-MTS-MA'!S$6,FALSE)</f>
        <v>9</v>
      </c>
      <c r="T851" s="9">
        <f>VLOOKUP($E851,'ALL-GTK-MI-MTS-MA'!$E$13:$CF$361,'ALL-GTK-MI-MTS-MA'!T$6,FALSE)</f>
        <v>3</v>
      </c>
      <c r="U851" s="9">
        <f>VLOOKUP($E851,'ALL-GTK-MI-MTS-MA'!$E$13:$CF$361,'ALL-GTK-MI-MTS-MA'!U$6,FALSE)</f>
        <v>0</v>
      </c>
      <c r="V851" s="9">
        <f>VLOOKUP($E851,'ALL-GTK-MI-MTS-MA'!$E$13:$CF$361,'ALL-GTK-MI-MTS-MA'!V$6,FALSE)</f>
        <v>0</v>
      </c>
      <c r="W851" s="9">
        <f>VLOOKUP($E851,'ALL-GTK-MI-MTS-MA'!$E$13:$CF$361,'ALL-GTK-MI-MTS-MA'!W$6,FALSE)</f>
        <v>0</v>
      </c>
      <c r="X851" s="9">
        <f>VLOOKUP($E851,'ALL-GTK-MI-MTS-MA'!$E$13:$CF$361,'ALL-GTK-MI-MTS-MA'!X$6,FALSE)</f>
        <v>0</v>
      </c>
      <c r="Y851" s="299">
        <f t="shared" si="477"/>
        <v>9</v>
      </c>
      <c r="Z851" s="299">
        <f t="shared" si="478"/>
        <v>3</v>
      </c>
      <c r="AA851" s="10">
        <f t="shared" si="479"/>
        <v>12</v>
      </c>
      <c r="AB851" s="44">
        <f t="shared" si="480"/>
        <v>9</v>
      </c>
      <c r="AC851" s="44">
        <f t="shared" si="481"/>
        <v>3</v>
      </c>
      <c r="AD851" s="11">
        <f t="shared" si="482"/>
        <v>12</v>
      </c>
      <c r="AE851" s="9">
        <f>VLOOKUP($E851,'ALL-GTK-MI-MTS-MA'!$E$13:$CF$361,'ALL-GTK-MI-MTS-MA'!AE$6,FALSE)</f>
        <v>9</v>
      </c>
      <c r="AF851" s="9">
        <f>VLOOKUP($E851,'ALL-GTK-MI-MTS-MA'!$E$13:$CF$361,'ALL-GTK-MI-MTS-MA'!AF$6,FALSE)</f>
        <v>3</v>
      </c>
      <c r="AG851" s="10">
        <f t="shared" si="483"/>
        <v>12</v>
      </c>
      <c r="AH851" s="9">
        <f>VLOOKUP($E851,'ALL-GTK-MI-MTS-MA'!$E$13:$CF$361,'ALL-GTK-MI-MTS-MA'!AH$6,FALSE)</f>
        <v>0</v>
      </c>
      <c r="AI851" s="9">
        <f>VLOOKUP($E851,'ALL-GTK-MI-MTS-MA'!$E$13:$CF$361,'ALL-GTK-MI-MTS-MA'!AI$6,FALSE)</f>
        <v>0</v>
      </c>
      <c r="AJ851" s="10">
        <f t="shared" si="484"/>
        <v>0</v>
      </c>
      <c r="AK851" s="44">
        <f t="shared" si="485"/>
        <v>9</v>
      </c>
      <c r="AL851" s="44">
        <f t="shared" si="486"/>
        <v>3</v>
      </c>
      <c r="AM851" s="11">
        <f t="shared" si="487"/>
        <v>12</v>
      </c>
      <c r="AN851" s="299">
        <v>0</v>
      </c>
      <c r="AO851" s="299">
        <v>0</v>
      </c>
      <c r="AP851" s="9">
        <f>VLOOKUP($E851,'ALL-GTK-MI-MTS-MA'!$E$13:$CF$361,'ALL-GTK-MI-MTS-MA'!AP$6,FALSE)</f>
        <v>0</v>
      </c>
      <c r="AQ851" s="9">
        <f>VLOOKUP($E851,'ALL-GTK-MI-MTS-MA'!$E$13:$CF$361,'ALL-GTK-MI-MTS-MA'!AQ$6,FALSE)</f>
        <v>0</v>
      </c>
      <c r="AR851" s="9">
        <f>VLOOKUP($E851,'ALL-GTK-MI-MTS-MA'!$E$13:$CF$361,'ALL-GTK-MI-MTS-MA'!AR$6,FALSE)</f>
        <v>0</v>
      </c>
      <c r="AS851" s="9">
        <f>VLOOKUP($E851,'ALL-GTK-MI-MTS-MA'!$E$13:$CF$361,'ALL-GTK-MI-MTS-MA'!AS$6,FALSE)</f>
        <v>0</v>
      </c>
      <c r="AT851" s="9">
        <f>VLOOKUP($E851,'ALL-GTK-MI-MTS-MA'!$E$13:$CF$361,'ALL-GTK-MI-MTS-MA'!AT$6,FALSE)</f>
        <v>3</v>
      </c>
      <c r="AU851" s="9">
        <f>VLOOKUP($E851,'ALL-GTK-MI-MTS-MA'!$E$13:$CF$361,'ALL-GTK-MI-MTS-MA'!AU$6,FALSE)</f>
        <v>0</v>
      </c>
      <c r="AV851" s="590">
        <f>VLOOKUP($E851,'ALL-GTK-MI-MTS-MA'!$E$13:$CF$361,'ALL-GTK-MI-MTS-MA'!AV$6,FALSE)</f>
        <v>0</v>
      </c>
      <c r="AW851" s="590">
        <f>VLOOKUP($E851,'ALL-GTK-MI-MTS-MA'!$E$13:$CF$361,'ALL-GTK-MI-MTS-MA'!AW$6,FALSE)</f>
        <v>0</v>
      </c>
      <c r="AX851" s="9">
        <f>VLOOKUP($E851,'ALL-GTK-MI-MTS-MA'!$E$13:$CF$361,'ALL-GTK-MI-MTS-MA'!AX$6,FALSE)</f>
        <v>6</v>
      </c>
      <c r="AY851" s="9">
        <f>VLOOKUP($E851,'ALL-GTK-MI-MTS-MA'!$E$13:$CF$361,'ALL-GTK-MI-MTS-MA'!AY$6,FALSE)</f>
        <v>3</v>
      </c>
      <c r="AZ851" s="9">
        <f>VLOOKUP($E851,'ALL-GTK-MI-MTS-MA'!$E$13:$CF$361,'ALL-GTK-MI-MTS-MA'!AZ$6,FALSE)</f>
        <v>0</v>
      </c>
      <c r="BA851" s="9">
        <f>VLOOKUP($E851,'ALL-GTK-MI-MTS-MA'!$E$13:$CF$361,'ALL-GTK-MI-MTS-MA'!BA$6,FALSE)</f>
        <v>0</v>
      </c>
      <c r="BB851" s="9">
        <f>VLOOKUP($E851,'ALL-GTK-MI-MTS-MA'!$E$13:$CF$361,'ALL-GTK-MI-MTS-MA'!BB$6,FALSE)</f>
        <v>0</v>
      </c>
      <c r="BC851" s="9">
        <f>VLOOKUP($E851,'ALL-GTK-MI-MTS-MA'!$E$13:$CF$361,'ALL-GTK-MI-MTS-MA'!BC$6,FALSE)</f>
        <v>0</v>
      </c>
      <c r="BD851" s="310">
        <f t="shared" si="488"/>
        <v>3</v>
      </c>
      <c r="BE851" s="310">
        <f t="shared" si="489"/>
        <v>0</v>
      </c>
      <c r="BF851" s="10">
        <f t="shared" si="490"/>
        <v>3</v>
      </c>
      <c r="BG851" s="311">
        <f t="shared" si="491"/>
        <v>6</v>
      </c>
      <c r="BH851" s="311">
        <f t="shared" si="492"/>
        <v>3</v>
      </c>
      <c r="BI851" s="10">
        <f t="shared" si="493"/>
        <v>9</v>
      </c>
      <c r="BJ851" s="44">
        <f t="shared" si="494"/>
        <v>9</v>
      </c>
      <c r="BK851" s="44">
        <f t="shared" si="495"/>
        <v>3</v>
      </c>
      <c r="BL851" s="11">
        <f t="shared" si="496"/>
        <v>12</v>
      </c>
      <c r="BM851" s="9">
        <f>VLOOKUP($E851,'ALL-GTK-MI-MTS-MA'!$E$13:$CF$361,'ALL-GTK-MI-MTS-MA'!BM$6,FALSE)</f>
        <v>0</v>
      </c>
      <c r="BN851" s="9">
        <f>VLOOKUP($E851,'ALL-GTK-MI-MTS-MA'!$E$13:$CF$361,'ALL-GTK-MI-MTS-MA'!BN$6,FALSE)</f>
        <v>0</v>
      </c>
      <c r="BO851" s="9">
        <f>VLOOKUP($E851,'ALL-GTK-MI-MTS-MA'!$E$13:$CF$361,'ALL-GTK-MI-MTS-MA'!BO$6,FALSE)</f>
        <v>1</v>
      </c>
      <c r="BP851" s="9">
        <f>VLOOKUP($E851,'ALL-GTK-MI-MTS-MA'!$E$13:$CF$361,'ALL-GTK-MI-MTS-MA'!BP$6,FALSE)</f>
        <v>0</v>
      </c>
      <c r="BQ851" s="9">
        <f>VLOOKUP($E851,'ALL-GTK-MI-MTS-MA'!$E$13:$CF$361,'ALL-GTK-MI-MTS-MA'!BQ$6,FALSE)</f>
        <v>0</v>
      </c>
      <c r="BR851" s="9">
        <f>VLOOKUP($E851,'ALL-GTK-MI-MTS-MA'!$E$13:$CF$361,'ALL-GTK-MI-MTS-MA'!BR$6,FALSE)</f>
        <v>0</v>
      </c>
      <c r="BS851" s="9">
        <f>VLOOKUP($E851,'ALL-GTK-MI-MTS-MA'!$E$13:$CF$361,'ALL-GTK-MI-MTS-MA'!BS$6,FALSE)</f>
        <v>0</v>
      </c>
      <c r="BT851" s="9">
        <f>VLOOKUP($E851,'ALL-GTK-MI-MTS-MA'!$E$13:$CF$361,'ALL-GTK-MI-MTS-MA'!BT$6,FALSE)</f>
        <v>0</v>
      </c>
      <c r="BU851" s="299">
        <f t="shared" si="497"/>
        <v>1</v>
      </c>
      <c r="BV851" s="299">
        <f t="shared" si="498"/>
        <v>0</v>
      </c>
      <c r="BW851" s="44">
        <f t="shared" si="499"/>
        <v>1</v>
      </c>
      <c r="BX851" s="44">
        <f t="shared" si="500"/>
        <v>0</v>
      </c>
      <c r="BY851" s="11">
        <f t="shared" si="501"/>
        <v>1</v>
      </c>
      <c r="BZ851" s="14">
        <f t="shared" si="502"/>
        <v>9</v>
      </c>
      <c r="CA851" s="14">
        <f t="shared" si="503"/>
        <v>3</v>
      </c>
      <c r="CB851" s="13">
        <f t="shared" si="504"/>
        <v>1</v>
      </c>
      <c r="CC851" s="13">
        <f t="shared" si="505"/>
        <v>0</v>
      </c>
      <c r="CD851" s="312">
        <f t="shared" si="506"/>
        <v>10</v>
      </c>
      <c r="CE851" s="312">
        <f t="shared" si="507"/>
        <v>3</v>
      </c>
      <c r="CF851" s="313">
        <f t="shared" si="508"/>
        <v>13</v>
      </c>
      <c r="CG851" s="302" t="str">
        <f t="shared" si="509"/>
        <v>OK</v>
      </c>
    </row>
    <row r="852" spans="1:85" ht="14.25" x14ac:dyDescent="0.25">
      <c r="A852" s="6">
        <v>840</v>
      </c>
      <c r="B852" s="495">
        <v>38</v>
      </c>
      <c r="C852" s="495" t="s">
        <v>267</v>
      </c>
      <c r="D852" s="496" t="s">
        <v>22</v>
      </c>
      <c r="E852" s="626">
        <v>20364389</v>
      </c>
      <c r="F852" s="627" t="s">
        <v>957</v>
      </c>
      <c r="G852" s="624" t="s">
        <v>53</v>
      </c>
      <c r="H852" s="9">
        <f>VLOOKUP($E852,'ALL-GTK-MI-MTS-MA'!$E$13:$CF$361,'ALL-GTK-MI-MTS-MA'!H$6,FALSE)</f>
        <v>0</v>
      </c>
      <c r="I852" s="9">
        <f>VLOOKUP($E852,'ALL-GTK-MI-MTS-MA'!$E$13:$CF$361,'ALL-GTK-MI-MTS-MA'!I$6,FALSE)</f>
        <v>0</v>
      </c>
      <c r="J852" s="9">
        <f>VLOOKUP($E852,'ALL-GTK-MI-MTS-MA'!$E$13:$CF$361,'ALL-GTK-MI-MTS-MA'!J$6,FALSE)</f>
        <v>0</v>
      </c>
      <c r="K852" s="9">
        <f>VLOOKUP($E852,'ALL-GTK-MI-MTS-MA'!$E$13:$CF$361,'ALL-GTK-MI-MTS-MA'!K$6,FALSE)</f>
        <v>0</v>
      </c>
      <c r="L852" s="9">
        <f>VLOOKUP($E852,'ALL-GTK-MI-MTS-MA'!$E$13:$CF$361,'ALL-GTK-MI-MTS-MA'!L$6,FALSE)</f>
        <v>0</v>
      </c>
      <c r="M852" s="9">
        <f>VLOOKUP($E852,'ALL-GTK-MI-MTS-MA'!$E$13:$CF$361,'ALL-GTK-MI-MTS-MA'!M$6,FALSE)</f>
        <v>0</v>
      </c>
      <c r="N852" s="9">
        <f>VLOOKUP($E852,'ALL-GTK-MI-MTS-MA'!$E$13:$CF$361,'ALL-GTK-MI-MTS-MA'!N$6,FALSE)</f>
        <v>6</v>
      </c>
      <c r="O852" s="9">
        <f>VLOOKUP($E852,'ALL-GTK-MI-MTS-MA'!$E$13:$CF$361,'ALL-GTK-MI-MTS-MA'!O$6,FALSE)</f>
        <v>6</v>
      </c>
      <c r="P852" s="299">
        <f t="shared" si="474"/>
        <v>6</v>
      </c>
      <c r="Q852" s="299">
        <f t="shared" si="475"/>
        <v>6</v>
      </c>
      <c r="R852" s="300">
        <f t="shared" si="476"/>
        <v>12</v>
      </c>
      <c r="S852" s="9">
        <f>VLOOKUP($E852,'ALL-GTK-MI-MTS-MA'!$E$13:$CF$361,'ALL-GTK-MI-MTS-MA'!S$6,FALSE)</f>
        <v>11</v>
      </c>
      <c r="T852" s="9">
        <f>VLOOKUP($E852,'ALL-GTK-MI-MTS-MA'!$E$13:$CF$361,'ALL-GTK-MI-MTS-MA'!T$6,FALSE)</f>
        <v>7</v>
      </c>
      <c r="U852" s="9">
        <f>VLOOKUP($E852,'ALL-GTK-MI-MTS-MA'!$E$13:$CF$361,'ALL-GTK-MI-MTS-MA'!U$6,FALSE)</f>
        <v>0</v>
      </c>
      <c r="V852" s="9">
        <f>VLOOKUP($E852,'ALL-GTK-MI-MTS-MA'!$E$13:$CF$361,'ALL-GTK-MI-MTS-MA'!V$6,FALSE)</f>
        <v>0</v>
      </c>
      <c r="W852" s="9">
        <f>VLOOKUP($E852,'ALL-GTK-MI-MTS-MA'!$E$13:$CF$361,'ALL-GTK-MI-MTS-MA'!W$6,FALSE)</f>
        <v>0</v>
      </c>
      <c r="X852" s="9">
        <f>VLOOKUP($E852,'ALL-GTK-MI-MTS-MA'!$E$13:$CF$361,'ALL-GTK-MI-MTS-MA'!X$6,FALSE)</f>
        <v>0</v>
      </c>
      <c r="Y852" s="299">
        <f t="shared" si="477"/>
        <v>11</v>
      </c>
      <c r="Z852" s="299">
        <f t="shared" si="478"/>
        <v>7</v>
      </c>
      <c r="AA852" s="10">
        <f t="shared" si="479"/>
        <v>18</v>
      </c>
      <c r="AB852" s="44">
        <f t="shared" si="480"/>
        <v>17</v>
      </c>
      <c r="AC852" s="44">
        <f t="shared" si="481"/>
        <v>13</v>
      </c>
      <c r="AD852" s="11">
        <f t="shared" si="482"/>
        <v>30</v>
      </c>
      <c r="AE852" s="9">
        <f>VLOOKUP($E852,'ALL-GTK-MI-MTS-MA'!$E$13:$CF$361,'ALL-GTK-MI-MTS-MA'!AE$6,FALSE)</f>
        <v>2</v>
      </c>
      <c r="AF852" s="9">
        <f>VLOOKUP($E852,'ALL-GTK-MI-MTS-MA'!$E$13:$CF$361,'ALL-GTK-MI-MTS-MA'!AF$6,FALSE)</f>
        <v>2</v>
      </c>
      <c r="AG852" s="10">
        <f t="shared" si="483"/>
        <v>4</v>
      </c>
      <c r="AH852" s="9">
        <f>VLOOKUP($E852,'ALL-GTK-MI-MTS-MA'!$E$13:$CF$361,'ALL-GTK-MI-MTS-MA'!AH$6,FALSE)</f>
        <v>15</v>
      </c>
      <c r="AI852" s="9">
        <f>VLOOKUP($E852,'ALL-GTK-MI-MTS-MA'!$E$13:$CF$361,'ALL-GTK-MI-MTS-MA'!AI$6,FALSE)</f>
        <v>11</v>
      </c>
      <c r="AJ852" s="10">
        <f t="shared" si="484"/>
        <v>26</v>
      </c>
      <c r="AK852" s="44">
        <f t="shared" si="485"/>
        <v>17</v>
      </c>
      <c r="AL852" s="44">
        <f t="shared" si="486"/>
        <v>13</v>
      </c>
      <c r="AM852" s="11">
        <f t="shared" si="487"/>
        <v>30</v>
      </c>
      <c r="AN852" s="299">
        <v>0</v>
      </c>
      <c r="AO852" s="299">
        <v>0</v>
      </c>
      <c r="AP852" s="9">
        <f>VLOOKUP($E852,'ALL-GTK-MI-MTS-MA'!$E$13:$CF$361,'ALL-GTK-MI-MTS-MA'!AP$6,FALSE)</f>
        <v>0</v>
      </c>
      <c r="AQ852" s="9">
        <f>VLOOKUP($E852,'ALL-GTK-MI-MTS-MA'!$E$13:$CF$361,'ALL-GTK-MI-MTS-MA'!AQ$6,FALSE)</f>
        <v>0</v>
      </c>
      <c r="AR852" s="9">
        <f>VLOOKUP($E852,'ALL-GTK-MI-MTS-MA'!$E$13:$CF$361,'ALL-GTK-MI-MTS-MA'!AR$6,FALSE)</f>
        <v>0</v>
      </c>
      <c r="AS852" s="9">
        <f>VLOOKUP($E852,'ALL-GTK-MI-MTS-MA'!$E$13:$CF$361,'ALL-GTK-MI-MTS-MA'!AS$6,FALSE)</f>
        <v>0</v>
      </c>
      <c r="AT852" s="9">
        <f>VLOOKUP($E852,'ALL-GTK-MI-MTS-MA'!$E$13:$CF$361,'ALL-GTK-MI-MTS-MA'!AT$6,FALSE)</f>
        <v>0</v>
      </c>
      <c r="AU852" s="9">
        <f>VLOOKUP($E852,'ALL-GTK-MI-MTS-MA'!$E$13:$CF$361,'ALL-GTK-MI-MTS-MA'!AU$6,FALSE)</f>
        <v>0</v>
      </c>
      <c r="AV852" s="590">
        <f>VLOOKUP($E852,'ALL-GTK-MI-MTS-MA'!$E$13:$CF$361,'ALL-GTK-MI-MTS-MA'!AV$6,FALSE)</f>
        <v>0</v>
      </c>
      <c r="AW852" s="590">
        <f>VLOOKUP($E852,'ALL-GTK-MI-MTS-MA'!$E$13:$CF$361,'ALL-GTK-MI-MTS-MA'!AW$6,FALSE)</f>
        <v>0</v>
      </c>
      <c r="AX852" s="9">
        <f>VLOOKUP($E852,'ALL-GTK-MI-MTS-MA'!$E$13:$CF$361,'ALL-GTK-MI-MTS-MA'!AX$6,FALSE)</f>
        <v>14</v>
      </c>
      <c r="AY852" s="9">
        <f>VLOOKUP($E852,'ALL-GTK-MI-MTS-MA'!$E$13:$CF$361,'ALL-GTK-MI-MTS-MA'!AY$6,FALSE)</f>
        <v>12</v>
      </c>
      <c r="AZ852" s="9">
        <f>VLOOKUP($E852,'ALL-GTK-MI-MTS-MA'!$E$13:$CF$361,'ALL-GTK-MI-MTS-MA'!AZ$6,FALSE)</f>
        <v>3</v>
      </c>
      <c r="BA852" s="9">
        <f>VLOOKUP($E852,'ALL-GTK-MI-MTS-MA'!$E$13:$CF$361,'ALL-GTK-MI-MTS-MA'!BA$6,FALSE)</f>
        <v>1</v>
      </c>
      <c r="BB852" s="9">
        <f>VLOOKUP($E852,'ALL-GTK-MI-MTS-MA'!$E$13:$CF$361,'ALL-GTK-MI-MTS-MA'!BB$6,FALSE)</f>
        <v>0</v>
      </c>
      <c r="BC852" s="9">
        <f>VLOOKUP($E852,'ALL-GTK-MI-MTS-MA'!$E$13:$CF$361,'ALL-GTK-MI-MTS-MA'!BC$6,FALSE)</f>
        <v>0</v>
      </c>
      <c r="BD852" s="310">
        <f t="shared" si="488"/>
        <v>0</v>
      </c>
      <c r="BE852" s="310">
        <f t="shared" si="489"/>
        <v>0</v>
      </c>
      <c r="BF852" s="10">
        <f t="shared" si="490"/>
        <v>0</v>
      </c>
      <c r="BG852" s="311">
        <f t="shared" si="491"/>
        <v>17</v>
      </c>
      <c r="BH852" s="311">
        <f t="shared" si="492"/>
        <v>13</v>
      </c>
      <c r="BI852" s="10">
        <f t="shared" si="493"/>
        <v>30</v>
      </c>
      <c r="BJ852" s="44">
        <f t="shared" si="494"/>
        <v>17</v>
      </c>
      <c r="BK852" s="44">
        <f t="shared" si="495"/>
        <v>13</v>
      </c>
      <c r="BL852" s="11">
        <f t="shared" si="496"/>
        <v>30</v>
      </c>
      <c r="BM852" s="9">
        <f>VLOOKUP($E852,'ALL-GTK-MI-MTS-MA'!$E$13:$CF$361,'ALL-GTK-MI-MTS-MA'!BM$6,FALSE)</f>
        <v>0</v>
      </c>
      <c r="BN852" s="9">
        <f>VLOOKUP($E852,'ALL-GTK-MI-MTS-MA'!$E$13:$CF$361,'ALL-GTK-MI-MTS-MA'!BN$6,FALSE)</f>
        <v>0</v>
      </c>
      <c r="BO852" s="9">
        <f>VLOOKUP($E852,'ALL-GTK-MI-MTS-MA'!$E$13:$CF$361,'ALL-GTK-MI-MTS-MA'!BO$6,FALSE)</f>
        <v>6</v>
      </c>
      <c r="BP852" s="9">
        <f>VLOOKUP($E852,'ALL-GTK-MI-MTS-MA'!$E$13:$CF$361,'ALL-GTK-MI-MTS-MA'!BP$6,FALSE)</f>
        <v>5</v>
      </c>
      <c r="BQ852" s="9">
        <f>VLOOKUP($E852,'ALL-GTK-MI-MTS-MA'!$E$13:$CF$361,'ALL-GTK-MI-MTS-MA'!BQ$6,FALSE)</f>
        <v>0</v>
      </c>
      <c r="BR852" s="9">
        <f>VLOOKUP($E852,'ALL-GTK-MI-MTS-MA'!$E$13:$CF$361,'ALL-GTK-MI-MTS-MA'!BR$6,FALSE)</f>
        <v>0</v>
      </c>
      <c r="BS852" s="9">
        <f>VLOOKUP($E852,'ALL-GTK-MI-MTS-MA'!$E$13:$CF$361,'ALL-GTK-MI-MTS-MA'!BS$6,FALSE)</f>
        <v>0</v>
      </c>
      <c r="BT852" s="9">
        <f>VLOOKUP($E852,'ALL-GTK-MI-MTS-MA'!$E$13:$CF$361,'ALL-GTK-MI-MTS-MA'!BT$6,FALSE)</f>
        <v>0</v>
      </c>
      <c r="BU852" s="299">
        <f t="shared" si="497"/>
        <v>6</v>
      </c>
      <c r="BV852" s="299">
        <f t="shared" si="498"/>
        <v>5</v>
      </c>
      <c r="BW852" s="44">
        <f t="shared" si="499"/>
        <v>6</v>
      </c>
      <c r="BX852" s="44">
        <f t="shared" si="500"/>
        <v>5</v>
      </c>
      <c r="BY852" s="11">
        <f t="shared" si="501"/>
        <v>11</v>
      </c>
      <c r="BZ852" s="14">
        <f t="shared" si="502"/>
        <v>17</v>
      </c>
      <c r="CA852" s="14">
        <f t="shared" si="503"/>
        <v>13</v>
      </c>
      <c r="CB852" s="13">
        <f t="shared" si="504"/>
        <v>6</v>
      </c>
      <c r="CC852" s="13">
        <f t="shared" si="505"/>
        <v>5</v>
      </c>
      <c r="CD852" s="312">
        <f t="shared" si="506"/>
        <v>23</v>
      </c>
      <c r="CE852" s="312">
        <f t="shared" si="507"/>
        <v>18</v>
      </c>
      <c r="CF852" s="313">
        <f t="shared" si="508"/>
        <v>41</v>
      </c>
      <c r="CG852" s="302" t="str">
        <f t="shared" si="509"/>
        <v>OK</v>
      </c>
    </row>
    <row r="853" spans="1:85" ht="14.25" x14ac:dyDescent="0.25">
      <c r="A853" s="6">
        <v>841</v>
      </c>
      <c r="B853" s="495">
        <v>39</v>
      </c>
      <c r="C853" s="495" t="s">
        <v>267</v>
      </c>
      <c r="D853" s="496" t="s">
        <v>22</v>
      </c>
      <c r="E853" s="626">
        <v>20364390</v>
      </c>
      <c r="F853" s="627" t="s">
        <v>958</v>
      </c>
      <c r="G853" s="624" t="s">
        <v>53</v>
      </c>
      <c r="H853" s="9">
        <f>VLOOKUP($E853,'ALL-GTK-MI-MTS-MA'!$E$13:$CF$361,'ALL-GTK-MI-MTS-MA'!H$6,FALSE)</f>
        <v>0</v>
      </c>
      <c r="I853" s="9">
        <f>VLOOKUP($E853,'ALL-GTK-MI-MTS-MA'!$E$13:$CF$361,'ALL-GTK-MI-MTS-MA'!I$6,FALSE)</f>
        <v>0</v>
      </c>
      <c r="J853" s="9">
        <f>VLOOKUP($E853,'ALL-GTK-MI-MTS-MA'!$E$13:$CF$361,'ALL-GTK-MI-MTS-MA'!J$6,FALSE)</f>
        <v>0</v>
      </c>
      <c r="K853" s="9">
        <f>VLOOKUP($E853,'ALL-GTK-MI-MTS-MA'!$E$13:$CF$361,'ALL-GTK-MI-MTS-MA'!K$6,FALSE)</f>
        <v>0</v>
      </c>
      <c r="L853" s="9">
        <f>VLOOKUP($E853,'ALL-GTK-MI-MTS-MA'!$E$13:$CF$361,'ALL-GTK-MI-MTS-MA'!L$6,FALSE)</f>
        <v>0</v>
      </c>
      <c r="M853" s="9">
        <f>VLOOKUP($E853,'ALL-GTK-MI-MTS-MA'!$E$13:$CF$361,'ALL-GTK-MI-MTS-MA'!M$6,FALSE)</f>
        <v>0</v>
      </c>
      <c r="N853" s="9">
        <f>VLOOKUP($E853,'ALL-GTK-MI-MTS-MA'!$E$13:$CF$361,'ALL-GTK-MI-MTS-MA'!N$6,FALSE)</f>
        <v>2</v>
      </c>
      <c r="O853" s="9">
        <f>VLOOKUP($E853,'ALL-GTK-MI-MTS-MA'!$E$13:$CF$361,'ALL-GTK-MI-MTS-MA'!O$6,FALSE)</f>
        <v>2</v>
      </c>
      <c r="P853" s="299">
        <f t="shared" si="474"/>
        <v>2</v>
      </c>
      <c r="Q853" s="299">
        <f t="shared" si="475"/>
        <v>2</v>
      </c>
      <c r="R853" s="300">
        <f t="shared" si="476"/>
        <v>4</v>
      </c>
      <c r="S853" s="9">
        <f>VLOOKUP($E853,'ALL-GTK-MI-MTS-MA'!$E$13:$CF$361,'ALL-GTK-MI-MTS-MA'!S$6,FALSE)</f>
        <v>13</v>
      </c>
      <c r="T853" s="9">
        <f>VLOOKUP($E853,'ALL-GTK-MI-MTS-MA'!$E$13:$CF$361,'ALL-GTK-MI-MTS-MA'!T$6,FALSE)</f>
        <v>6</v>
      </c>
      <c r="U853" s="9">
        <f>VLOOKUP($E853,'ALL-GTK-MI-MTS-MA'!$E$13:$CF$361,'ALL-GTK-MI-MTS-MA'!U$6,FALSE)</f>
        <v>0</v>
      </c>
      <c r="V853" s="9">
        <f>VLOOKUP($E853,'ALL-GTK-MI-MTS-MA'!$E$13:$CF$361,'ALL-GTK-MI-MTS-MA'!V$6,FALSE)</f>
        <v>0</v>
      </c>
      <c r="W853" s="9">
        <f>VLOOKUP($E853,'ALL-GTK-MI-MTS-MA'!$E$13:$CF$361,'ALL-GTK-MI-MTS-MA'!W$6,FALSE)</f>
        <v>0</v>
      </c>
      <c r="X853" s="9">
        <f>VLOOKUP($E853,'ALL-GTK-MI-MTS-MA'!$E$13:$CF$361,'ALL-GTK-MI-MTS-MA'!X$6,FALSE)</f>
        <v>0</v>
      </c>
      <c r="Y853" s="299">
        <f t="shared" si="477"/>
        <v>13</v>
      </c>
      <c r="Z853" s="299">
        <f t="shared" si="478"/>
        <v>6</v>
      </c>
      <c r="AA853" s="10">
        <f t="shared" si="479"/>
        <v>19</v>
      </c>
      <c r="AB853" s="44">
        <f t="shared" si="480"/>
        <v>15</v>
      </c>
      <c r="AC853" s="44">
        <f t="shared" si="481"/>
        <v>8</v>
      </c>
      <c r="AD853" s="11">
        <f t="shared" si="482"/>
        <v>23</v>
      </c>
      <c r="AE853" s="9">
        <f>VLOOKUP($E853,'ALL-GTK-MI-MTS-MA'!$E$13:$CF$361,'ALL-GTK-MI-MTS-MA'!AE$6,FALSE)</f>
        <v>4</v>
      </c>
      <c r="AF853" s="9">
        <f>VLOOKUP($E853,'ALL-GTK-MI-MTS-MA'!$E$13:$CF$361,'ALL-GTK-MI-MTS-MA'!AF$6,FALSE)</f>
        <v>1</v>
      </c>
      <c r="AG853" s="10">
        <f t="shared" si="483"/>
        <v>5</v>
      </c>
      <c r="AH853" s="9">
        <f>VLOOKUP($E853,'ALL-GTK-MI-MTS-MA'!$E$13:$CF$361,'ALL-GTK-MI-MTS-MA'!AH$6,FALSE)</f>
        <v>11</v>
      </c>
      <c r="AI853" s="9">
        <f>VLOOKUP($E853,'ALL-GTK-MI-MTS-MA'!$E$13:$CF$361,'ALL-GTK-MI-MTS-MA'!AI$6,FALSE)</f>
        <v>7</v>
      </c>
      <c r="AJ853" s="10">
        <f t="shared" si="484"/>
        <v>18</v>
      </c>
      <c r="AK853" s="44">
        <f t="shared" si="485"/>
        <v>15</v>
      </c>
      <c r="AL853" s="44">
        <f t="shared" si="486"/>
        <v>8</v>
      </c>
      <c r="AM853" s="11">
        <f t="shared" si="487"/>
        <v>23</v>
      </c>
      <c r="AN853" s="299">
        <v>0</v>
      </c>
      <c r="AO853" s="299">
        <v>0</v>
      </c>
      <c r="AP853" s="9">
        <f>VLOOKUP($E853,'ALL-GTK-MI-MTS-MA'!$E$13:$CF$361,'ALL-GTK-MI-MTS-MA'!AP$6,FALSE)</f>
        <v>0</v>
      </c>
      <c r="AQ853" s="9">
        <f>VLOOKUP($E853,'ALL-GTK-MI-MTS-MA'!$E$13:$CF$361,'ALL-GTK-MI-MTS-MA'!AQ$6,FALSE)</f>
        <v>0</v>
      </c>
      <c r="AR853" s="9">
        <f>VLOOKUP($E853,'ALL-GTK-MI-MTS-MA'!$E$13:$CF$361,'ALL-GTK-MI-MTS-MA'!AR$6,FALSE)</f>
        <v>0</v>
      </c>
      <c r="AS853" s="9">
        <f>VLOOKUP($E853,'ALL-GTK-MI-MTS-MA'!$E$13:$CF$361,'ALL-GTK-MI-MTS-MA'!AS$6,FALSE)</f>
        <v>0</v>
      </c>
      <c r="AT853" s="9">
        <f>VLOOKUP($E853,'ALL-GTK-MI-MTS-MA'!$E$13:$CF$361,'ALL-GTK-MI-MTS-MA'!AT$6,FALSE)</f>
        <v>2</v>
      </c>
      <c r="AU853" s="9">
        <f>VLOOKUP($E853,'ALL-GTK-MI-MTS-MA'!$E$13:$CF$361,'ALL-GTK-MI-MTS-MA'!AU$6,FALSE)</f>
        <v>1</v>
      </c>
      <c r="AV853" s="590">
        <f>VLOOKUP($E853,'ALL-GTK-MI-MTS-MA'!$E$13:$CF$361,'ALL-GTK-MI-MTS-MA'!AV$6,FALSE)</f>
        <v>0</v>
      </c>
      <c r="AW853" s="590">
        <f>VLOOKUP($E853,'ALL-GTK-MI-MTS-MA'!$E$13:$CF$361,'ALL-GTK-MI-MTS-MA'!AW$6,FALSE)</f>
        <v>0</v>
      </c>
      <c r="AX853" s="9">
        <f>VLOOKUP($E853,'ALL-GTK-MI-MTS-MA'!$E$13:$CF$361,'ALL-GTK-MI-MTS-MA'!AX$6,FALSE)</f>
        <v>12</v>
      </c>
      <c r="AY853" s="9">
        <f>VLOOKUP($E853,'ALL-GTK-MI-MTS-MA'!$E$13:$CF$361,'ALL-GTK-MI-MTS-MA'!AY$6,FALSE)</f>
        <v>6</v>
      </c>
      <c r="AZ853" s="9">
        <f>VLOOKUP($E853,'ALL-GTK-MI-MTS-MA'!$E$13:$CF$361,'ALL-GTK-MI-MTS-MA'!AZ$6,FALSE)</f>
        <v>1</v>
      </c>
      <c r="BA853" s="9">
        <f>VLOOKUP($E853,'ALL-GTK-MI-MTS-MA'!$E$13:$CF$361,'ALL-GTK-MI-MTS-MA'!BA$6,FALSE)</f>
        <v>1</v>
      </c>
      <c r="BB853" s="9">
        <f>VLOOKUP($E853,'ALL-GTK-MI-MTS-MA'!$E$13:$CF$361,'ALL-GTK-MI-MTS-MA'!BB$6,FALSE)</f>
        <v>0</v>
      </c>
      <c r="BC853" s="9">
        <f>VLOOKUP($E853,'ALL-GTK-MI-MTS-MA'!$E$13:$CF$361,'ALL-GTK-MI-MTS-MA'!BC$6,FALSE)</f>
        <v>0</v>
      </c>
      <c r="BD853" s="310">
        <f t="shared" si="488"/>
        <v>2</v>
      </c>
      <c r="BE853" s="310">
        <f t="shared" si="489"/>
        <v>1</v>
      </c>
      <c r="BF853" s="10">
        <f t="shared" si="490"/>
        <v>3</v>
      </c>
      <c r="BG853" s="311">
        <f t="shared" si="491"/>
        <v>13</v>
      </c>
      <c r="BH853" s="311">
        <f t="shared" si="492"/>
        <v>7</v>
      </c>
      <c r="BI853" s="10">
        <f t="shared" si="493"/>
        <v>20</v>
      </c>
      <c r="BJ853" s="44">
        <f t="shared" si="494"/>
        <v>15</v>
      </c>
      <c r="BK853" s="44">
        <f t="shared" si="495"/>
        <v>8</v>
      </c>
      <c r="BL853" s="11">
        <f t="shared" si="496"/>
        <v>23</v>
      </c>
      <c r="BM853" s="9">
        <f>VLOOKUP($E853,'ALL-GTK-MI-MTS-MA'!$E$13:$CF$361,'ALL-GTK-MI-MTS-MA'!BM$6,FALSE)</f>
        <v>0</v>
      </c>
      <c r="BN853" s="9">
        <f>VLOOKUP($E853,'ALL-GTK-MI-MTS-MA'!$E$13:$CF$361,'ALL-GTK-MI-MTS-MA'!BN$6,FALSE)</f>
        <v>0</v>
      </c>
      <c r="BO853" s="9">
        <f>VLOOKUP($E853,'ALL-GTK-MI-MTS-MA'!$E$13:$CF$361,'ALL-GTK-MI-MTS-MA'!BO$6,FALSE)</f>
        <v>3</v>
      </c>
      <c r="BP853" s="9">
        <f>VLOOKUP($E853,'ALL-GTK-MI-MTS-MA'!$E$13:$CF$361,'ALL-GTK-MI-MTS-MA'!BP$6,FALSE)</f>
        <v>1</v>
      </c>
      <c r="BQ853" s="9">
        <f>VLOOKUP($E853,'ALL-GTK-MI-MTS-MA'!$E$13:$CF$361,'ALL-GTK-MI-MTS-MA'!BQ$6,FALSE)</f>
        <v>0</v>
      </c>
      <c r="BR853" s="9">
        <f>VLOOKUP($E853,'ALL-GTK-MI-MTS-MA'!$E$13:$CF$361,'ALL-GTK-MI-MTS-MA'!BR$6,FALSE)</f>
        <v>0</v>
      </c>
      <c r="BS853" s="9">
        <f>VLOOKUP($E853,'ALL-GTK-MI-MTS-MA'!$E$13:$CF$361,'ALL-GTK-MI-MTS-MA'!BS$6,FALSE)</f>
        <v>0</v>
      </c>
      <c r="BT853" s="9">
        <f>VLOOKUP($E853,'ALL-GTK-MI-MTS-MA'!$E$13:$CF$361,'ALL-GTK-MI-MTS-MA'!BT$6,FALSE)</f>
        <v>0</v>
      </c>
      <c r="BU853" s="299">
        <f t="shared" si="497"/>
        <v>3</v>
      </c>
      <c r="BV853" s="299">
        <f t="shared" si="498"/>
        <v>1</v>
      </c>
      <c r="BW853" s="44">
        <f t="shared" si="499"/>
        <v>3</v>
      </c>
      <c r="BX853" s="44">
        <f t="shared" si="500"/>
        <v>1</v>
      </c>
      <c r="BY853" s="11">
        <f t="shared" si="501"/>
        <v>4</v>
      </c>
      <c r="BZ853" s="14">
        <f t="shared" si="502"/>
        <v>15</v>
      </c>
      <c r="CA853" s="14">
        <f t="shared" si="503"/>
        <v>8</v>
      </c>
      <c r="CB853" s="13">
        <f t="shared" si="504"/>
        <v>3</v>
      </c>
      <c r="CC853" s="13">
        <f t="shared" si="505"/>
        <v>1</v>
      </c>
      <c r="CD853" s="312">
        <f t="shared" si="506"/>
        <v>18</v>
      </c>
      <c r="CE853" s="312">
        <f t="shared" si="507"/>
        <v>9</v>
      </c>
      <c r="CF853" s="313">
        <f t="shared" si="508"/>
        <v>27</v>
      </c>
      <c r="CG853" s="302" t="str">
        <f t="shared" si="509"/>
        <v>OK</v>
      </c>
    </row>
    <row r="854" spans="1:85" ht="14.25" x14ac:dyDescent="0.25">
      <c r="A854" s="6">
        <v>842</v>
      </c>
      <c r="B854" s="495">
        <v>40</v>
      </c>
      <c r="C854" s="495" t="s">
        <v>267</v>
      </c>
      <c r="D854" s="496" t="s">
        <v>22</v>
      </c>
      <c r="E854" s="626">
        <v>20364391</v>
      </c>
      <c r="F854" s="627" t="s">
        <v>959</v>
      </c>
      <c r="G854" s="624" t="s">
        <v>53</v>
      </c>
      <c r="H854" s="9">
        <f>VLOOKUP($E854,'ALL-GTK-MI-MTS-MA'!$E$13:$CF$361,'ALL-GTK-MI-MTS-MA'!H$6,FALSE)</f>
        <v>0</v>
      </c>
      <c r="I854" s="9">
        <f>VLOOKUP($E854,'ALL-GTK-MI-MTS-MA'!$E$13:$CF$361,'ALL-GTK-MI-MTS-MA'!I$6,FALSE)</f>
        <v>0</v>
      </c>
      <c r="J854" s="9">
        <f>VLOOKUP($E854,'ALL-GTK-MI-MTS-MA'!$E$13:$CF$361,'ALL-GTK-MI-MTS-MA'!J$6,FALSE)</f>
        <v>0</v>
      </c>
      <c r="K854" s="9">
        <f>VLOOKUP($E854,'ALL-GTK-MI-MTS-MA'!$E$13:$CF$361,'ALL-GTK-MI-MTS-MA'!K$6,FALSE)</f>
        <v>0</v>
      </c>
      <c r="L854" s="9">
        <f>VLOOKUP($E854,'ALL-GTK-MI-MTS-MA'!$E$13:$CF$361,'ALL-GTK-MI-MTS-MA'!L$6,FALSE)</f>
        <v>0</v>
      </c>
      <c r="M854" s="9">
        <f>VLOOKUP($E854,'ALL-GTK-MI-MTS-MA'!$E$13:$CF$361,'ALL-GTK-MI-MTS-MA'!M$6,FALSE)</f>
        <v>0</v>
      </c>
      <c r="N854" s="9">
        <f>VLOOKUP($E854,'ALL-GTK-MI-MTS-MA'!$E$13:$CF$361,'ALL-GTK-MI-MTS-MA'!N$6,FALSE)</f>
        <v>4</v>
      </c>
      <c r="O854" s="9">
        <f>VLOOKUP($E854,'ALL-GTK-MI-MTS-MA'!$E$13:$CF$361,'ALL-GTK-MI-MTS-MA'!O$6,FALSE)</f>
        <v>2</v>
      </c>
      <c r="P854" s="299">
        <f t="shared" si="474"/>
        <v>4</v>
      </c>
      <c r="Q854" s="299">
        <f t="shared" si="475"/>
        <v>2</v>
      </c>
      <c r="R854" s="300">
        <f t="shared" si="476"/>
        <v>6</v>
      </c>
      <c r="S854" s="9">
        <f>VLOOKUP($E854,'ALL-GTK-MI-MTS-MA'!$E$13:$CF$361,'ALL-GTK-MI-MTS-MA'!S$6,FALSE)</f>
        <v>17</v>
      </c>
      <c r="T854" s="9">
        <f>VLOOKUP($E854,'ALL-GTK-MI-MTS-MA'!$E$13:$CF$361,'ALL-GTK-MI-MTS-MA'!T$6,FALSE)</f>
        <v>6</v>
      </c>
      <c r="U854" s="9">
        <f>VLOOKUP($E854,'ALL-GTK-MI-MTS-MA'!$E$13:$CF$361,'ALL-GTK-MI-MTS-MA'!U$6,FALSE)</f>
        <v>0</v>
      </c>
      <c r="V854" s="9">
        <f>VLOOKUP($E854,'ALL-GTK-MI-MTS-MA'!$E$13:$CF$361,'ALL-GTK-MI-MTS-MA'!V$6,FALSE)</f>
        <v>0</v>
      </c>
      <c r="W854" s="9">
        <f>VLOOKUP($E854,'ALL-GTK-MI-MTS-MA'!$E$13:$CF$361,'ALL-GTK-MI-MTS-MA'!W$6,FALSE)</f>
        <v>0</v>
      </c>
      <c r="X854" s="9">
        <f>VLOOKUP($E854,'ALL-GTK-MI-MTS-MA'!$E$13:$CF$361,'ALL-GTK-MI-MTS-MA'!X$6,FALSE)</f>
        <v>0</v>
      </c>
      <c r="Y854" s="299">
        <f t="shared" si="477"/>
        <v>17</v>
      </c>
      <c r="Z854" s="299">
        <f t="shared" si="478"/>
        <v>6</v>
      </c>
      <c r="AA854" s="10">
        <f t="shared" si="479"/>
        <v>23</v>
      </c>
      <c r="AB854" s="44">
        <f t="shared" si="480"/>
        <v>21</v>
      </c>
      <c r="AC854" s="44">
        <f t="shared" si="481"/>
        <v>8</v>
      </c>
      <c r="AD854" s="11">
        <f t="shared" si="482"/>
        <v>29</v>
      </c>
      <c r="AE854" s="9">
        <f>VLOOKUP($E854,'ALL-GTK-MI-MTS-MA'!$E$13:$CF$361,'ALL-GTK-MI-MTS-MA'!AE$6,FALSE)</f>
        <v>7</v>
      </c>
      <c r="AF854" s="9">
        <f>VLOOKUP($E854,'ALL-GTK-MI-MTS-MA'!$E$13:$CF$361,'ALL-GTK-MI-MTS-MA'!AF$6,FALSE)</f>
        <v>3</v>
      </c>
      <c r="AG854" s="10">
        <f t="shared" si="483"/>
        <v>10</v>
      </c>
      <c r="AH854" s="9">
        <f>VLOOKUP($E854,'ALL-GTK-MI-MTS-MA'!$E$13:$CF$361,'ALL-GTK-MI-MTS-MA'!AH$6,FALSE)</f>
        <v>14</v>
      </c>
      <c r="AI854" s="9">
        <f>VLOOKUP($E854,'ALL-GTK-MI-MTS-MA'!$E$13:$CF$361,'ALL-GTK-MI-MTS-MA'!AI$6,FALSE)</f>
        <v>5</v>
      </c>
      <c r="AJ854" s="10">
        <f t="shared" si="484"/>
        <v>19</v>
      </c>
      <c r="AK854" s="44">
        <f t="shared" si="485"/>
        <v>21</v>
      </c>
      <c r="AL854" s="44">
        <f t="shared" si="486"/>
        <v>8</v>
      </c>
      <c r="AM854" s="11">
        <f t="shared" si="487"/>
        <v>29</v>
      </c>
      <c r="AN854" s="299">
        <v>0</v>
      </c>
      <c r="AO854" s="299">
        <v>0</v>
      </c>
      <c r="AP854" s="9">
        <f>VLOOKUP($E854,'ALL-GTK-MI-MTS-MA'!$E$13:$CF$361,'ALL-GTK-MI-MTS-MA'!AP$6,FALSE)</f>
        <v>0</v>
      </c>
      <c r="AQ854" s="9">
        <f>VLOOKUP($E854,'ALL-GTK-MI-MTS-MA'!$E$13:$CF$361,'ALL-GTK-MI-MTS-MA'!AQ$6,FALSE)</f>
        <v>0</v>
      </c>
      <c r="AR854" s="9">
        <f>VLOOKUP($E854,'ALL-GTK-MI-MTS-MA'!$E$13:$CF$361,'ALL-GTK-MI-MTS-MA'!AR$6,FALSE)</f>
        <v>0</v>
      </c>
      <c r="AS854" s="9">
        <f>VLOOKUP($E854,'ALL-GTK-MI-MTS-MA'!$E$13:$CF$361,'ALL-GTK-MI-MTS-MA'!AS$6,FALSE)</f>
        <v>0</v>
      </c>
      <c r="AT854" s="9">
        <f>VLOOKUP($E854,'ALL-GTK-MI-MTS-MA'!$E$13:$CF$361,'ALL-GTK-MI-MTS-MA'!AT$6,FALSE)</f>
        <v>2</v>
      </c>
      <c r="AU854" s="9">
        <f>VLOOKUP($E854,'ALL-GTK-MI-MTS-MA'!$E$13:$CF$361,'ALL-GTK-MI-MTS-MA'!AU$6,FALSE)</f>
        <v>1</v>
      </c>
      <c r="AV854" s="590">
        <f>VLOOKUP($E854,'ALL-GTK-MI-MTS-MA'!$E$13:$CF$361,'ALL-GTK-MI-MTS-MA'!AV$6,FALSE)</f>
        <v>0</v>
      </c>
      <c r="AW854" s="590">
        <f>VLOOKUP($E854,'ALL-GTK-MI-MTS-MA'!$E$13:$CF$361,'ALL-GTK-MI-MTS-MA'!AW$6,FALSE)</f>
        <v>0</v>
      </c>
      <c r="AX854" s="9">
        <f>VLOOKUP($E854,'ALL-GTK-MI-MTS-MA'!$E$13:$CF$361,'ALL-GTK-MI-MTS-MA'!AX$6,FALSE)</f>
        <v>17</v>
      </c>
      <c r="AY854" s="9">
        <f>VLOOKUP($E854,'ALL-GTK-MI-MTS-MA'!$E$13:$CF$361,'ALL-GTK-MI-MTS-MA'!AY$6,FALSE)</f>
        <v>7</v>
      </c>
      <c r="AZ854" s="9">
        <f>VLOOKUP($E854,'ALL-GTK-MI-MTS-MA'!$E$13:$CF$361,'ALL-GTK-MI-MTS-MA'!AZ$6,FALSE)</f>
        <v>2</v>
      </c>
      <c r="BA854" s="9">
        <f>VLOOKUP($E854,'ALL-GTK-MI-MTS-MA'!$E$13:$CF$361,'ALL-GTK-MI-MTS-MA'!BA$6,FALSE)</f>
        <v>0</v>
      </c>
      <c r="BB854" s="9">
        <f>VLOOKUP($E854,'ALL-GTK-MI-MTS-MA'!$E$13:$CF$361,'ALL-GTK-MI-MTS-MA'!BB$6,FALSE)</f>
        <v>0</v>
      </c>
      <c r="BC854" s="9">
        <f>VLOOKUP($E854,'ALL-GTK-MI-MTS-MA'!$E$13:$CF$361,'ALL-GTK-MI-MTS-MA'!BC$6,FALSE)</f>
        <v>0</v>
      </c>
      <c r="BD854" s="310">
        <f t="shared" si="488"/>
        <v>2</v>
      </c>
      <c r="BE854" s="310">
        <f t="shared" si="489"/>
        <v>1</v>
      </c>
      <c r="BF854" s="10">
        <f t="shared" si="490"/>
        <v>3</v>
      </c>
      <c r="BG854" s="311">
        <f t="shared" si="491"/>
        <v>19</v>
      </c>
      <c r="BH854" s="311">
        <f t="shared" si="492"/>
        <v>7</v>
      </c>
      <c r="BI854" s="10">
        <f t="shared" si="493"/>
        <v>26</v>
      </c>
      <c r="BJ854" s="44">
        <f t="shared" si="494"/>
        <v>21</v>
      </c>
      <c r="BK854" s="44">
        <f t="shared" si="495"/>
        <v>8</v>
      </c>
      <c r="BL854" s="11">
        <f t="shared" si="496"/>
        <v>29</v>
      </c>
      <c r="BM854" s="9">
        <f>VLOOKUP($E854,'ALL-GTK-MI-MTS-MA'!$E$13:$CF$361,'ALL-GTK-MI-MTS-MA'!BM$6,FALSE)</f>
        <v>0</v>
      </c>
      <c r="BN854" s="9">
        <f>VLOOKUP($E854,'ALL-GTK-MI-MTS-MA'!$E$13:$CF$361,'ALL-GTK-MI-MTS-MA'!BN$6,FALSE)</f>
        <v>0</v>
      </c>
      <c r="BO854" s="9">
        <f>VLOOKUP($E854,'ALL-GTK-MI-MTS-MA'!$E$13:$CF$361,'ALL-GTK-MI-MTS-MA'!BO$6,FALSE)</f>
        <v>0</v>
      </c>
      <c r="BP854" s="9">
        <f>VLOOKUP($E854,'ALL-GTK-MI-MTS-MA'!$E$13:$CF$361,'ALL-GTK-MI-MTS-MA'!BP$6,FALSE)</f>
        <v>1</v>
      </c>
      <c r="BQ854" s="9">
        <f>VLOOKUP($E854,'ALL-GTK-MI-MTS-MA'!$E$13:$CF$361,'ALL-GTK-MI-MTS-MA'!BQ$6,FALSE)</f>
        <v>0</v>
      </c>
      <c r="BR854" s="9">
        <f>VLOOKUP($E854,'ALL-GTK-MI-MTS-MA'!$E$13:$CF$361,'ALL-GTK-MI-MTS-MA'!BR$6,FALSE)</f>
        <v>0</v>
      </c>
      <c r="BS854" s="9">
        <f>VLOOKUP($E854,'ALL-GTK-MI-MTS-MA'!$E$13:$CF$361,'ALL-GTK-MI-MTS-MA'!BS$6,FALSE)</f>
        <v>0</v>
      </c>
      <c r="BT854" s="9">
        <f>VLOOKUP($E854,'ALL-GTK-MI-MTS-MA'!$E$13:$CF$361,'ALL-GTK-MI-MTS-MA'!BT$6,FALSE)</f>
        <v>0</v>
      </c>
      <c r="BU854" s="299">
        <f t="shared" si="497"/>
        <v>0</v>
      </c>
      <c r="BV854" s="299">
        <f t="shared" si="498"/>
        <v>1</v>
      </c>
      <c r="BW854" s="44">
        <f t="shared" si="499"/>
        <v>0</v>
      </c>
      <c r="BX854" s="44">
        <f t="shared" si="500"/>
        <v>1</v>
      </c>
      <c r="BY854" s="11">
        <f t="shared" si="501"/>
        <v>1</v>
      </c>
      <c r="BZ854" s="14">
        <f t="shared" si="502"/>
        <v>21</v>
      </c>
      <c r="CA854" s="14">
        <f t="shared" si="503"/>
        <v>8</v>
      </c>
      <c r="CB854" s="13">
        <f t="shared" si="504"/>
        <v>0</v>
      </c>
      <c r="CC854" s="13">
        <f t="shared" si="505"/>
        <v>1</v>
      </c>
      <c r="CD854" s="312">
        <f t="shared" si="506"/>
        <v>21</v>
      </c>
      <c r="CE854" s="312">
        <f t="shared" si="507"/>
        <v>9</v>
      </c>
      <c r="CF854" s="313">
        <f t="shared" si="508"/>
        <v>30</v>
      </c>
      <c r="CG854" s="302" t="str">
        <f t="shared" si="509"/>
        <v>OK</v>
      </c>
    </row>
    <row r="855" spans="1:85" ht="14.25" x14ac:dyDescent="0.25">
      <c r="A855" s="6">
        <v>843</v>
      </c>
      <c r="B855" s="495">
        <v>41</v>
      </c>
      <c r="C855" s="495" t="s">
        <v>267</v>
      </c>
      <c r="D855" s="496" t="s">
        <v>22</v>
      </c>
      <c r="E855" s="626">
        <v>20364392</v>
      </c>
      <c r="F855" s="627" t="s">
        <v>960</v>
      </c>
      <c r="G855" s="624" t="s">
        <v>53</v>
      </c>
      <c r="H855" s="9">
        <f>VLOOKUP($E855,'ALL-GTK-MI-MTS-MA'!$E$13:$CF$361,'ALL-GTK-MI-MTS-MA'!H$6,FALSE)</f>
        <v>0</v>
      </c>
      <c r="I855" s="9">
        <f>VLOOKUP($E855,'ALL-GTK-MI-MTS-MA'!$E$13:$CF$361,'ALL-GTK-MI-MTS-MA'!I$6,FALSE)</f>
        <v>0</v>
      </c>
      <c r="J855" s="9">
        <f>VLOOKUP($E855,'ALL-GTK-MI-MTS-MA'!$E$13:$CF$361,'ALL-GTK-MI-MTS-MA'!J$6,FALSE)</f>
        <v>0</v>
      </c>
      <c r="K855" s="9">
        <f>VLOOKUP($E855,'ALL-GTK-MI-MTS-MA'!$E$13:$CF$361,'ALL-GTK-MI-MTS-MA'!K$6,FALSE)</f>
        <v>0</v>
      </c>
      <c r="L855" s="9">
        <f>VLOOKUP($E855,'ALL-GTK-MI-MTS-MA'!$E$13:$CF$361,'ALL-GTK-MI-MTS-MA'!L$6,FALSE)</f>
        <v>0</v>
      </c>
      <c r="M855" s="9">
        <f>VLOOKUP($E855,'ALL-GTK-MI-MTS-MA'!$E$13:$CF$361,'ALL-GTK-MI-MTS-MA'!M$6,FALSE)</f>
        <v>0</v>
      </c>
      <c r="N855" s="9">
        <f>VLOOKUP($E855,'ALL-GTK-MI-MTS-MA'!$E$13:$CF$361,'ALL-GTK-MI-MTS-MA'!N$6,FALSE)</f>
        <v>1</v>
      </c>
      <c r="O855" s="9">
        <f>VLOOKUP($E855,'ALL-GTK-MI-MTS-MA'!$E$13:$CF$361,'ALL-GTK-MI-MTS-MA'!O$6,FALSE)</f>
        <v>2</v>
      </c>
      <c r="P855" s="299">
        <f t="shared" si="474"/>
        <v>1</v>
      </c>
      <c r="Q855" s="299">
        <f t="shared" si="475"/>
        <v>2</v>
      </c>
      <c r="R855" s="300">
        <f t="shared" si="476"/>
        <v>3</v>
      </c>
      <c r="S855" s="9">
        <f>VLOOKUP($E855,'ALL-GTK-MI-MTS-MA'!$E$13:$CF$361,'ALL-GTK-MI-MTS-MA'!S$6,FALSE)</f>
        <v>6</v>
      </c>
      <c r="T855" s="9">
        <f>VLOOKUP($E855,'ALL-GTK-MI-MTS-MA'!$E$13:$CF$361,'ALL-GTK-MI-MTS-MA'!T$6,FALSE)</f>
        <v>3</v>
      </c>
      <c r="U855" s="9">
        <f>VLOOKUP($E855,'ALL-GTK-MI-MTS-MA'!$E$13:$CF$361,'ALL-GTK-MI-MTS-MA'!U$6,FALSE)</f>
        <v>0</v>
      </c>
      <c r="V855" s="9">
        <f>VLOOKUP($E855,'ALL-GTK-MI-MTS-MA'!$E$13:$CF$361,'ALL-GTK-MI-MTS-MA'!V$6,FALSE)</f>
        <v>0</v>
      </c>
      <c r="W855" s="9">
        <f>VLOOKUP($E855,'ALL-GTK-MI-MTS-MA'!$E$13:$CF$361,'ALL-GTK-MI-MTS-MA'!W$6,FALSE)</f>
        <v>0</v>
      </c>
      <c r="X855" s="9">
        <f>VLOOKUP($E855,'ALL-GTK-MI-MTS-MA'!$E$13:$CF$361,'ALL-GTK-MI-MTS-MA'!X$6,FALSE)</f>
        <v>0</v>
      </c>
      <c r="Y855" s="299">
        <f t="shared" si="477"/>
        <v>6</v>
      </c>
      <c r="Z855" s="299">
        <f t="shared" si="478"/>
        <v>3</v>
      </c>
      <c r="AA855" s="10">
        <f t="shared" si="479"/>
        <v>9</v>
      </c>
      <c r="AB855" s="44">
        <f t="shared" si="480"/>
        <v>7</v>
      </c>
      <c r="AC855" s="44">
        <f t="shared" si="481"/>
        <v>5</v>
      </c>
      <c r="AD855" s="11">
        <f t="shared" si="482"/>
        <v>12</v>
      </c>
      <c r="AE855" s="9">
        <f>VLOOKUP($E855,'ALL-GTK-MI-MTS-MA'!$E$13:$CF$361,'ALL-GTK-MI-MTS-MA'!AE$6,FALSE)</f>
        <v>3</v>
      </c>
      <c r="AF855" s="9">
        <f>VLOOKUP($E855,'ALL-GTK-MI-MTS-MA'!$E$13:$CF$361,'ALL-GTK-MI-MTS-MA'!AF$6,FALSE)</f>
        <v>2</v>
      </c>
      <c r="AG855" s="10">
        <f t="shared" si="483"/>
        <v>5</v>
      </c>
      <c r="AH855" s="9">
        <f>VLOOKUP($E855,'ALL-GTK-MI-MTS-MA'!$E$13:$CF$361,'ALL-GTK-MI-MTS-MA'!AH$6,FALSE)</f>
        <v>4</v>
      </c>
      <c r="AI855" s="9">
        <f>VLOOKUP($E855,'ALL-GTK-MI-MTS-MA'!$E$13:$CF$361,'ALL-GTK-MI-MTS-MA'!AI$6,FALSE)</f>
        <v>3</v>
      </c>
      <c r="AJ855" s="10">
        <f t="shared" si="484"/>
        <v>7</v>
      </c>
      <c r="AK855" s="44">
        <f t="shared" si="485"/>
        <v>7</v>
      </c>
      <c r="AL855" s="44">
        <f t="shared" si="486"/>
        <v>5</v>
      </c>
      <c r="AM855" s="11">
        <f t="shared" si="487"/>
        <v>12</v>
      </c>
      <c r="AN855" s="299">
        <v>0</v>
      </c>
      <c r="AO855" s="299">
        <v>0</v>
      </c>
      <c r="AP855" s="9">
        <f>VLOOKUP($E855,'ALL-GTK-MI-MTS-MA'!$E$13:$CF$361,'ALL-GTK-MI-MTS-MA'!AP$6,FALSE)</f>
        <v>0</v>
      </c>
      <c r="AQ855" s="9">
        <f>VLOOKUP($E855,'ALL-GTK-MI-MTS-MA'!$E$13:$CF$361,'ALL-GTK-MI-MTS-MA'!AQ$6,FALSE)</f>
        <v>0</v>
      </c>
      <c r="AR855" s="9">
        <f>VLOOKUP($E855,'ALL-GTK-MI-MTS-MA'!$E$13:$CF$361,'ALL-GTK-MI-MTS-MA'!AR$6,FALSE)</f>
        <v>0</v>
      </c>
      <c r="AS855" s="9">
        <f>VLOOKUP($E855,'ALL-GTK-MI-MTS-MA'!$E$13:$CF$361,'ALL-GTK-MI-MTS-MA'!AS$6,FALSE)</f>
        <v>0</v>
      </c>
      <c r="AT855" s="9">
        <f>VLOOKUP($E855,'ALL-GTK-MI-MTS-MA'!$E$13:$CF$361,'ALL-GTK-MI-MTS-MA'!AT$6,FALSE)</f>
        <v>1</v>
      </c>
      <c r="AU855" s="9">
        <f>VLOOKUP($E855,'ALL-GTK-MI-MTS-MA'!$E$13:$CF$361,'ALL-GTK-MI-MTS-MA'!AU$6,FALSE)</f>
        <v>0</v>
      </c>
      <c r="AV855" s="590">
        <f>VLOOKUP($E855,'ALL-GTK-MI-MTS-MA'!$E$13:$CF$361,'ALL-GTK-MI-MTS-MA'!AV$6,FALSE)</f>
        <v>0</v>
      </c>
      <c r="AW855" s="590">
        <f>VLOOKUP($E855,'ALL-GTK-MI-MTS-MA'!$E$13:$CF$361,'ALL-GTK-MI-MTS-MA'!AW$6,FALSE)</f>
        <v>0</v>
      </c>
      <c r="AX855" s="9">
        <f>VLOOKUP($E855,'ALL-GTK-MI-MTS-MA'!$E$13:$CF$361,'ALL-GTK-MI-MTS-MA'!AX$6,FALSE)</f>
        <v>5</v>
      </c>
      <c r="AY855" s="9">
        <f>VLOOKUP($E855,'ALL-GTK-MI-MTS-MA'!$E$13:$CF$361,'ALL-GTK-MI-MTS-MA'!AY$6,FALSE)</f>
        <v>4</v>
      </c>
      <c r="AZ855" s="9">
        <f>VLOOKUP($E855,'ALL-GTK-MI-MTS-MA'!$E$13:$CF$361,'ALL-GTK-MI-MTS-MA'!AZ$6,FALSE)</f>
        <v>1</v>
      </c>
      <c r="BA855" s="9">
        <f>VLOOKUP($E855,'ALL-GTK-MI-MTS-MA'!$E$13:$CF$361,'ALL-GTK-MI-MTS-MA'!BA$6,FALSE)</f>
        <v>1</v>
      </c>
      <c r="BB855" s="9">
        <f>VLOOKUP($E855,'ALL-GTK-MI-MTS-MA'!$E$13:$CF$361,'ALL-GTK-MI-MTS-MA'!BB$6,FALSE)</f>
        <v>0</v>
      </c>
      <c r="BC855" s="9">
        <f>VLOOKUP($E855,'ALL-GTK-MI-MTS-MA'!$E$13:$CF$361,'ALL-GTK-MI-MTS-MA'!BC$6,FALSE)</f>
        <v>0</v>
      </c>
      <c r="BD855" s="310">
        <f t="shared" si="488"/>
        <v>1</v>
      </c>
      <c r="BE855" s="310">
        <f t="shared" si="489"/>
        <v>0</v>
      </c>
      <c r="BF855" s="10">
        <f t="shared" si="490"/>
        <v>1</v>
      </c>
      <c r="BG855" s="311">
        <f t="shared" si="491"/>
        <v>6</v>
      </c>
      <c r="BH855" s="311">
        <f t="shared" si="492"/>
        <v>5</v>
      </c>
      <c r="BI855" s="10">
        <f t="shared" si="493"/>
        <v>11</v>
      </c>
      <c r="BJ855" s="44">
        <f t="shared" si="494"/>
        <v>7</v>
      </c>
      <c r="BK855" s="44">
        <f t="shared" si="495"/>
        <v>5</v>
      </c>
      <c r="BL855" s="11">
        <f t="shared" si="496"/>
        <v>12</v>
      </c>
      <c r="BM855" s="9">
        <f>VLOOKUP($E855,'ALL-GTK-MI-MTS-MA'!$E$13:$CF$361,'ALL-GTK-MI-MTS-MA'!BM$6,FALSE)</f>
        <v>0</v>
      </c>
      <c r="BN855" s="9">
        <f>VLOOKUP($E855,'ALL-GTK-MI-MTS-MA'!$E$13:$CF$361,'ALL-GTK-MI-MTS-MA'!BN$6,FALSE)</f>
        <v>0</v>
      </c>
      <c r="BO855" s="9">
        <f>VLOOKUP($E855,'ALL-GTK-MI-MTS-MA'!$E$13:$CF$361,'ALL-GTK-MI-MTS-MA'!BO$6,FALSE)</f>
        <v>1</v>
      </c>
      <c r="BP855" s="9">
        <f>VLOOKUP($E855,'ALL-GTK-MI-MTS-MA'!$E$13:$CF$361,'ALL-GTK-MI-MTS-MA'!BP$6,FALSE)</f>
        <v>0</v>
      </c>
      <c r="BQ855" s="9">
        <f>VLOOKUP($E855,'ALL-GTK-MI-MTS-MA'!$E$13:$CF$361,'ALL-GTK-MI-MTS-MA'!BQ$6,FALSE)</f>
        <v>0</v>
      </c>
      <c r="BR855" s="9">
        <f>VLOOKUP($E855,'ALL-GTK-MI-MTS-MA'!$E$13:$CF$361,'ALL-GTK-MI-MTS-MA'!BR$6,FALSE)</f>
        <v>0</v>
      </c>
      <c r="BS855" s="9">
        <f>VLOOKUP($E855,'ALL-GTK-MI-MTS-MA'!$E$13:$CF$361,'ALL-GTK-MI-MTS-MA'!BS$6,FALSE)</f>
        <v>0</v>
      </c>
      <c r="BT855" s="9">
        <f>VLOOKUP($E855,'ALL-GTK-MI-MTS-MA'!$E$13:$CF$361,'ALL-GTK-MI-MTS-MA'!BT$6,FALSE)</f>
        <v>0</v>
      </c>
      <c r="BU855" s="299">
        <f t="shared" si="497"/>
        <v>1</v>
      </c>
      <c r="BV855" s="299">
        <f t="shared" si="498"/>
        <v>0</v>
      </c>
      <c r="BW855" s="44">
        <f t="shared" si="499"/>
        <v>1</v>
      </c>
      <c r="BX855" s="44">
        <f t="shared" si="500"/>
        <v>0</v>
      </c>
      <c r="BY855" s="11">
        <f t="shared" si="501"/>
        <v>1</v>
      </c>
      <c r="BZ855" s="14">
        <f t="shared" si="502"/>
        <v>7</v>
      </c>
      <c r="CA855" s="14">
        <f t="shared" si="503"/>
        <v>5</v>
      </c>
      <c r="CB855" s="13">
        <f t="shared" si="504"/>
        <v>1</v>
      </c>
      <c r="CC855" s="13">
        <f t="shared" si="505"/>
        <v>0</v>
      </c>
      <c r="CD855" s="312">
        <f t="shared" si="506"/>
        <v>8</v>
      </c>
      <c r="CE855" s="312">
        <f t="shared" si="507"/>
        <v>5</v>
      </c>
      <c r="CF855" s="313">
        <f t="shared" si="508"/>
        <v>13</v>
      </c>
      <c r="CG855" s="302" t="str">
        <f t="shared" si="509"/>
        <v>OK</v>
      </c>
    </row>
    <row r="856" spans="1:85" ht="14.25" x14ac:dyDescent="0.25">
      <c r="A856" s="6">
        <v>844</v>
      </c>
      <c r="B856" s="495">
        <v>42</v>
      </c>
      <c r="C856" s="495" t="s">
        <v>267</v>
      </c>
      <c r="D856" s="496" t="s">
        <v>22</v>
      </c>
      <c r="E856" s="626">
        <v>20364393</v>
      </c>
      <c r="F856" s="627" t="s">
        <v>961</v>
      </c>
      <c r="G856" s="624" t="s">
        <v>53</v>
      </c>
      <c r="H856" s="9">
        <f>VLOOKUP($E856,'ALL-GTK-MI-MTS-MA'!$E$13:$CF$361,'ALL-GTK-MI-MTS-MA'!H$6,FALSE)</f>
        <v>0</v>
      </c>
      <c r="I856" s="9">
        <f>VLOOKUP($E856,'ALL-GTK-MI-MTS-MA'!$E$13:$CF$361,'ALL-GTK-MI-MTS-MA'!I$6,FALSE)</f>
        <v>0</v>
      </c>
      <c r="J856" s="9">
        <f>VLOOKUP($E856,'ALL-GTK-MI-MTS-MA'!$E$13:$CF$361,'ALL-GTK-MI-MTS-MA'!J$6,FALSE)</f>
        <v>0</v>
      </c>
      <c r="K856" s="9">
        <f>VLOOKUP($E856,'ALL-GTK-MI-MTS-MA'!$E$13:$CF$361,'ALL-GTK-MI-MTS-MA'!K$6,FALSE)</f>
        <v>0</v>
      </c>
      <c r="L856" s="9">
        <f>VLOOKUP($E856,'ALL-GTK-MI-MTS-MA'!$E$13:$CF$361,'ALL-GTK-MI-MTS-MA'!L$6,FALSE)</f>
        <v>0</v>
      </c>
      <c r="M856" s="9">
        <f>VLOOKUP($E856,'ALL-GTK-MI-MTS-MA'!$E$13:$CF$361,'ALL-GTK-MI-MTS-MA'!M$6,FALSE)</f>
        <v>0</v>
      </c>
      <c r="N856" s="9">
        <f>VLOOKUP($E856,'ALL-GTK-MI-MTS-MA'!$E$13:$CF$361,'ALL-GTK-MI-MTS-MA'!N$6,FALSE)</f>
        <v>1</v>
      </c>
      <c r="O856" s="9">
        <f>VLOOKUP($E856,'ALL-GTK-MI-MTS-MA'!$E$13:$CF$361,'ALL-GTK-MI-MTS-MA'!O$6,FALSE)</f>
        <v>0</v>
      </c>
      <c r="P856" s="299">
        <f t="shared" si="474"/>
        <v>1</v>
      </c>
      <c r="Q856" s="299">
        <f t="shared" si="475"/>
        <v>0</v>
      </c>
      <c r="R856" s="300">
        <f t="shared" si="476"/>
        <v>1</v>
      </c>
      <c r="S856" s="9">
        <f>VLOOKUP($E856,'ALL-GTK-MI-MTS-MA'!$E$13:$CF$361,'ALL-GTK-MI-MTS-MA'!S$6,FALSE)</f>
        <v>11</v>
      </c>
      <c r="T856" s="9">
        <f>VLOOKUP($E856,'ALL-GTK-MI-MTS-MA'!$E$13:$CF$361,'ALL-GTK-MI-MTS-MA'!T$6,FALSE)</f>
        <v>8</v>
      </c>
      <c r="U856" s="9">
        <f>VLOOKUP($E856,'ALL-GTK-MI-MTS-MA'!$E$13:$CF$361,'ALL-GTK-MI-MTS-MA'!U$6,FALSE)</f>
        <v>0</v>
      </c>
      <c r="V856" s="9">
        <f>VLOOKUP($E856,'ALL-GTK-MI-MTS-MA'!$E$13:$CF$361,'ALL-GTK-MI-MTS-MA'!V$6,FALSE)</f>
        <v>0</v>
      </c>
      <c r="W856" s="9">
        <f>VLOOKUP($E856,'ALL-GTK-MI-MTS-MA'!$E$13:$CF$361,'ALL-GTK-MI-MTS-MA'!W$6,FALSE)</f>
        <v>0</v>
      </c>
      <c r="X856" s="9">
        <f>VLOOKUP($E856,'ALL-GTK-MI-MTS-MA'!$E$13:$CF$361,'ALL-GTK-MI-MTS-MA'!X$6,FALSE)</f>
        <v>0</v>
      </c>
      <c r="Y856" s="299">
        <f t="shared" si="477"/>
        <v>11</v>
      </c>
      <c r="Z856" s="299">
        <f t="shared" si="478"/>
        <v>8</v>
      </c>
      <c r="AA856" s="10">
        <f t="shared" si="479"/>
        <v>19</v>
      </c>
      <c r="AB856" s="44">
        <f t="shared" si="480"/>
        <v>12</v>
      </c>
      <c r="AC856" s="44">
        <f t="shared" si="481"/>
        <v>8</v>
      </c>
      <c r="AD856" s="11">
        <f t="shared" si="482"/>
        <v>20</v>
      </c>
      <c r="AE856" s="9">
        <f>VLOOKUP($E856,'ALL-GTK-MI-MTS-MA'!$E$13:$CF$361,'ALL-GTK-MI-MTS-MA'!AE$6,FALSE)</f>
        <v>2</v>
      </c>
      <c r="AF856" s="9">
        <f>VLOOKUP($E856,'ALL-GTK-MI-MTS-MA'!$E$13:$CF$361,'ALL-GTK-MI-MTS-MA'!AF$6,FALSE)</f>
        <v>3</v>
      </c>
      <c r="AG856" s="10">
        <f t="shared" si="483"/>
        <v>5</v>
      </c>
      <c r="AH856" s="9">
        <f>VLOOKUP($E856,'ALL-GTK-MI-MTS-MA'!$E$13:$CF$361,'ALL-GTK-MI-MTS-MA'!AH$6,FALSE)</f>
        <v>10</v>
      </c>
      <c r="AI856" s="9">
        <f>VLOOKUP($E856,'ALL-GTK-MI-MTS-MA'!$E$13:$CF$361,'ALL-GTK-MI-MTS-MA'!AI$6,FALSE)</f>
        <v>5</v>
      </c>
      <c r="AJ856" s="10">
        <f t="shared" si="484"/>
        <v>15</v>
      </c>
      <c r="AK856" s="44">
        <f t="shared" si="485"/>
        <v>12</v>
      </c>
      <c r="AL856" s="44">
        <f t="shared" si="486"/>
        <v>8</v>
      </c>
      <c r="AM856" s="11">
        <f t="shared" si="487"/>
        <v>20</v>
      </c>
      <c r="AN856" s="299">
        <v>0</v>
      </c>
      <c r="AO856" s="299">
        <v>0</v>
      </c>
      <c r="AP856" s="9">
        <f>VLOOKUP($E856,'ALL-GTK-MI-MTS-MA'!$E$13:$CF$361,'ALL-GTK-MI-MTS-MA'!AP$6,FALSE)</f>
        <v>0</v>
      </c>
      <c r="AQ856" s="9">
        <f>VLOOKUP($E856,'ALL-GTK-MI-MTS-MA'!$E$13:$CF$361,'ALL-GTK-MI-MTS-MA'!AQ$6,FALSE)</f>
        <v>0</v>
      </c>
      <c r="AR856" s="9">
        <f>VLOOKUP($E856,'ALL-GTK-MI-MTS-MA'!$E$13:$CF$361,'ALL-GTK-MI-MTS-MA'!AR$6,FALSE)</f>
        <v>0</v>
      </c>
      <c r="AS856" s="9">
        <f>VLOOKUP($E856,'ALL-GTK-MI-MTS-MA'!$E$13:$CF$361,'ALL-GTK-MI-MTS-MA'!AS$6,FALSE)</f>
        <v>0</v>
      </c>
      <c r="AT856" s="9">
        <f>VLOOKUP($E856,'ALL-GTK-MI-MTS-MA'!$E$13:$CF$361,'ALL-GTK-MI-MTS-MA'!AT$6,FALSE)</f>
        <v>2</v>
      </c>
      <c r="AU856" s="9">
        <f>VLOOKUP($E856,'ALL-GTK-MI-MTS-MA'!$E$13:$CF$361,'ALL-GTK-MI-MTS-MA'!AU$6,FALSE)</f>
        <v>0</v>
      </c>
      <c r="AV856" s="590">
        <f>VLOOKUP($E856,'ALL-GTK-MI-MTS-MA'!$E$13:$CF$361,'ALL-GTK-MI-MTS-MA'!AV$6,FALSE)</f>
        <v>0</v>
      </c>
      <c r="AW856" s="590">
        <f>VLOOKUP($E856,'ALL-GTK-MI-MTS-MA'!$E$13:$CF$361,'ALL-GTK-MI-MTS-MA'!AW$6,FALSE)</f>
        <v>0</v>
      </c>
      <c r="AX856" s="9">
        <f>VLOOKUP($E856,'ALL-GTK-MI-MTS-MA'!$E$13:$CF$361,'ALL-GTK-MI-MTS-MA'!AX$6,FALSE)</f>
        <v>9</v>
      </c>
      <c r="AY856" s="9">
        <f>VLOOKUP($E856,'ALL-GTK-MI-MTS-MA'!$E$13:$CF$361,'ALL-GTK-MI-MTS-MA'!AY$6,FALSE)</f>
        <v>8</v>
      </c>
      <c r="AZ856" s="9">
        <f>VLOOKUP($E856,'ALL-GTK-MI-MTS-MA'!$E$13:$CF$361,'ALL-GTK-MI-MTS-MA'!AZ$6,FALSE)</f>
        <v>1</v>
      </c>
      <c r="BA856" s="9">
        <f>VLOOKUP($E856,'ALL-GTK-MI-MTS-MA'!$E$13:$CF$361,'ALL-GTK-MI-MTS-MA'!BA$6,FALSE)</f>
        <v>0</v>
      </c>
      <c r="BB856" s="9">
        <f>VLOOKUP($E856,'ALL-GTK-MI-MTS-MA'!$E$13:$CF$361,'ALL-GTK-MI-MTS-MA'!BB$6,FALSE)</f>
        <v>0</v>
      </c>
      <c r="BC856" s="9">
        <f>VLOOKUP($E856,'ALL-GTK-MI-MTS-MA'!$E$13:$CF$361,'ALL-GTK-MI-MTS-MA'!BC$6,FALSE)</f>
        <v>0</v>
      </c>
      <c r="BD856" s="310">
        <f t="shared" si="488"/>
        <v>2</v>
      </c>
      <c r="BE856" s="310">
        <f t="shared" si="489"/>
        <v>0</v>
      </c>
      <c r="BF856" s="10">
        <f t="shared" si="490"/>
        <v>2</v>
      </c>
      <c r="BG856" s="311">
        <f t="shared" si="491"/>
        <v>10</v>
      </c>
      <c r="BH856" s="311">
        <f t="shared" si="492"/>
        <v>8</v>
      </c>
      <c r="BI856" s="10">
        <f t="shared" si="493"/>
        <v>18</v>
      </c>
      <c r="BJ856" s="44">
        <f t="shared" si="494"/>
        <v>12</v>
      </c>
      <c r="BK856" s="44">
        <f t="shared" si="495"/>
        <v>8</v>
      </c>
      <c r="BL856" s="11">
        <f t="shared" si="496"/>
        <v>20</v>
      </c>
      <c r="BM856" s="9">
        <f>VLOOKUP($E856,'ALL-GTK-MI-MTS-MA'!$E$13:$CF$361,'ALL-GTK-MI-MTS-MA'!BM$6,FALSE)</f>
        <v>0</v>
      </c>
      <c r="BN856" s="9">
        <f>VLOOKUP($E856,'ALL-GTK-MI-MTS-MA'!$E$13:$CF$361,'ALL-GTK-MI-MTS-MA'!BN$6,FALSE)</f>
        <v>0</v>
      </c>
      <c r="BO856" s="9">
        <f>VLOOKUP($E856,'ALL-GTK-MI-MTS-MA'!$E$13:$CF$361,'ALL-GTK-MI-MTS-MA'!BO$6,FALSE)</f>
        <v>0</v>
      </c>
      <c r="BP856" s="9">
        <f>VLOOKUP($E856,'ALL-GTK-MI-MTS-MA'!$E$13:$CF$361,'ALL-GTK-MI-MTS-MA'!BP$6,FALSE)</f>
        <v>0</v>
      </c>
      <c r="BQ856" s="9">
        <f>VLOOKUP($E856,'ALL-GTK-MI-MTS-MA'!$E$13:$CF$361,'ALL-GTK-MI-MTS-MA'!BQ$6,FALSE)</f>
        <v>0</v>
      </c>
      <c r="BR856" s="9">
        <f>VLOOKUP($E856,'ALL-GTK-MI-MTS-MA'!$E$13:$CF$361,'ALL-GTK-MI-MTS-MA'!BR$6,FALSE)</f>
        <v>0</v>
      </c>
      <c r="BS856" s="9">
        <f>VLOOKUP($E856,'ALL-GTK-MI-MTS-MA'!$E$13:$CF$361,'ALL-GTK-MI-MTS-MA'!BS$6,FALSE)</f>
        <v>0</v>
      </c>
      <c r="BT856" s="9">
        <f>VLOOKUP($E856,'ALL-GTK-MI-MTS-MA'!$E$13:$CF$361,'ALL-GTK-MI-MTS-MA'!BT$6,FALSE)</f>
        <v>0</v>
      </c>
      <c r="BU856" s="299">
        <f t="shared" si="497"/>
        <v>0</v>
      </c>
      <c r="BV856" s="299">
        <f t="shared" si="498"/>
        <v>0</v>
      </c>
      <c r="BW856" s="44">
        <f t="shared" si="499"/>
        <v>0</v>
      </c>
      <c r="BX856" s="44">
        <f t="shared" si="500"/>
        <v>0</v>
      </c>
      <c r="BY856" s="11">
        <f t="shared" si="501"/>
        <v>0</v>
      </c>
      <c r="BZ856" s="14">
        <f t="shared" si="502"/>
        <v>12</v>
      </c>
      <c r="CA856" s="14">
        <f t="shared" si="503"/>
        <v>8</v>
      </c>
      <c r="CB856" s="13">
        <f t="shared" si="504"/>
        <v>0</v>
      </c>
      <c r="CC856" s="13">
        <f t="shared" si="505"/>
        <v>0</v>
      </c>
      <c r="CD856" s="312">
        <f t="shared" si="506"/>
        <v>12</v>
      </c>
      <c r="CE856" s="312">
        <f t="shared" si="507"/>
        <v>8</v>
      </c>
      <c r="CF856" s="313">
        <f t="shared" si="508"/>
        <v>20</v>
      </c>
      <c r="CG856" s="302" t="str">
        <f t="shared" si="509"/>
        <v>OK</v>
      </c>
    </row>
    <row r="857" spans="1:85" ht="14.25" x14ac:dyDescent="0.25">
      <c r="A857" s="6">
        <v>845</v>
      </c>
      <c r="B857" s="495">
        <v>43</v>
      </c>
      <c r="C857" s="495" t="s">
        <v>267</v>
      </c>
      <c r="D857" s="496" t="s">
        <v>22</v>
      </c>
      <c r="E857" s="626">
        <v>20364394</v>
      </c>
      <c r="F857" s="627" t="s">
        <v>962</v>
      </c>
      <c r="G857" s="624" t="s">
        <v>53</v>
      </c>
      <c r="H857" s="9">
        <f>VLOOKUP($E857,'ALL-GTK-MI-MTS-MA'!$E$13:$CF$361,'ALL-GTK-MI-MTS-MA'!H$6,FALSE)</f>
        <v>0</v>
      </c>
      <c r="I857" s="9">
        <f>VLOOKUP($E857,'ALL-GTK-MI-MTS-MA'!$E$13:$CF$361,'ALL-GTK-MI-MTS-MA'!I$6,FALSE)</f>
        <v>0</v>
      </c>
      <c r="J857" s="9">
        <f>VLOOKUP($E857,'ALL-GTK-MI-MTS-MA'!$E$13:$CF$361,'ALL-GTK-MI-MTS-MA'!J$6,FALSE)</f>
        <v>0</v>
      </c>
      <c r="K857" s="9">
        <f>VLOOKUP($E857,'ALL-GTK-MI-MTS-MA'!$E$13:$CF$361,'ALL-GTK-MI-MTS-MA'!K$6,FALSE)</f>
        <v>0</v>
      </c>
      <c r="L857" s="9">
        <f>VLOOKUP($E857,'ALL-GTK-MI-MTS-MA'!$E$13:$CF$361,'ALL-GTK-MI-MTS-MA'!L$6,FALSE)</f>
        <v>0</v>
      </c>
      <c r="M857" s="9">
        <f>VLOOKUP($E857,'ALL-GTK-MI-MTS-MA'!$E$13:$CF$361,'ALL-GTK-MI-MTS-MA'!M$6,FALSE)</f>
        <v>0</v>
      </c>
      <c r="N857" s="9">
        <f>VLOOKUP($E857,'ALL-GTK-MI-MTS-MA'!$E$13:$CF$361,'ALL-GTK-MI-MTS-MA'!N$6,FALSE)</f>
        <v>0</v>
      </c>
      <c r="O857" s="9">
        <f>VLOOKUP($E857,'ALL-GTK-MI-MTS-MA'!$E$13:$CF$361,'ALL-GTK-MI-MTS-MA'!O$6,FALSE)</f>
        <v>1</v>
      </c>
      <c r="P857" s="299">
        <f t="shared" si="474"/>
        <v>0</v>
      </c>
      <c r="Q857" s="299">
        <f t="shared" si="475"/>
        <v>1</v>
      </c>
      <c r="R857" s="300">
        <f t="shared" si="476"/>
        <v>1</v>
      </c>
      <c r="S857" s="9">
        <f>VLOOKUP($E857,'ALL-GTK-MI-MTS-MA'!$E$13:$CF$361,'ALL-GTK-MI-MTS-MA'!S$6,FALSE)</f>
        <v>10</v>
      </c>
      <c r="T857" s="9">
        <f>VLOOKUP($E857,'ALL-GTK-MI-MTS-MA'!$E$13:$CF$361,'ALL-GTK-MI-MTS-MA'!T$6,FALSE)</f>
        <v>3</v>
      </c>
      <c r="U857" s="9">
        <f>VLOOKUP($E857,'ALL-GTK-MI-MTS-MA'!$E$13:$CF$361,'ALL-GTK-MI-MTS-MA'!U$6,FALSE)</f>
        <v>0</v>
      </c>
      <c r="V857" s="9">
        <f>VLOOKUP($E857,'ALL-GTK-MI-MTS-MA'!$E$13:$CF$361,'ALL-GTK-MI-MTS-MA'!V$6,FALSE)</f>
        <v>0</v>
      </c>
      <c r="W857" s="9">
        <f>VLOOKUP($E857,'ALL-GTK-MI-MTS-MA'!$E$13:$CF$361,'ALL-GTK-MI-MTS-MA'!W$6,FALSE)</f>
        <v>0</v>
      </c>
      <c r="X857" s="9">
        <f>VLOOKUP($E857,'ALL-GTK-MI-MTS-MA'!$E$13:$CF$361,'ALL-GTK-MI-MTS-MA'!X$6,FALSE)</f>
        <v>0</v>
      </c>
      <c r="Y857" s="299">
        <f t="shared" si="477"/>
        <v>10</v>
      </c>
      <c r="Z857" s="299">
        <f t="shared" si="478"/>
        <v>3</v>
      </c>
      <c r="AA857" s="10">
        <f t="shared" si="479"/>
        <v>13</v>
      </c>
      <c r="AB857" s="44">
        <f t="shared" si="480"/>
        <v>10</v>
      </c>
      <c r="AC857" s="44">
        <f t="shared" si="481"/>
        <v>4</v>
      </c>
      <c r="AD857" s="11">
        <f t="shared" si="482"/>
        <v>14</v>
      </c>
      <c r="AE857" s="9">
        <f>VLOOKUP($E857,'ALL-GTK-MI-MTS-MA'!$E$13:$CF$361,'ALL-GTK-MI-MTS-MA'!AE$6,FALSE)</f>
        <v>7</v>
      </c>
      <c r="AF857" s="9">
        <f>VLOOKUP($E857,'ALL-GTK-MI-MTS-MA'!$E$13:$CF$361,'ALL-GTK-MI-MTS-MA'!AF$6,FALSE)</f>
        <v>1</v>
      </c>
      <c r="AG857" s="10">
        <f t="shared" si="483"/>
        <v>8</v>
      </c>
      <c r="AH857" s="9">
        <f>VLOOKUP($E857,'ALL-GTK-MI-MTS-MA'!$E$13:$CF$361,'ALL-GTK-MI-MTS-MA'!AH$6,FALSE)</f>
        <v>3</v>
      </c>
      <c r="AI857" s="9">
        <f>VLOOKUP($E857,'ALL-GTK-MI-MTS-MA'!$E$13:$CF$361,'ALL-GTK-MI-MTS-MA'!AI$6,FALSE)</f>
        <v>3</v>
      </c>
      <c r="AJ857" s="10">
        <f t="shared" si="484"/>
        <v>6</v>
      </c>
      <c r="AK857" s="44">
        <f t="shared" si="485"/>
        <v>10</v>
      </c>
      <c r="AL857" s="44">
        <f t="shared" si="486"/>
        <v>4</v>
      </c>
      <c r="AM857" s="11">
        <f t="shared" si="487"/>
        <v>14</v>
      </c>
      <c r="AN857" s="299">
        <v>0</v>
      </c>
      <c r="AO857" s="299">
        <v>0</v>
      </c>
      <c r="AP857" s="9">
        <f>VLOOKUP($E857,'ALL-GTK-MI-MTS-MA'!$E$13:$CF$361,'ALL-GTK-MI-MTS-MA'!AP$6,FALSE)</f>
        <v>0</v>
      </c>
      <c r="AQ857" s="9">
        <f>VLOOKUP($E857,'ALL-GTK-MI-MTS-MA'!$E$13:$CF$361,'ALL-GTK-MI-MTS-MA'!AQ$6,FALSE)</f>
        <v>0</v>
      </c>
      <c r="AR857" s="9">
        <f>VLOOKUP($E857,'ALL-GTK-MI-MTS-MA'!$E$13:$CF$361,'ALL-GTK-MI-MTS-MA'!AR$6,FALSE)</f>
        <v>0</v>
      </c>
      <c r="AS857" s="9">
        <f>VLOOKUP($E857,'ALL-GTK-MI-MTS-MA'!$E$13:$CF$361,'ALL-GTK-MI-MTS-MA'!AS$6,FALSE)</f>
        <v>0</v>
      </c>
      <c r="AT857" s="9">
        <f>VLOOKUP($E857,'ALL-GTK-MI-MTS-MA'!$E$13:$CF$361,'ALL-GTK-MI-MTS-MA'!AT$6,FALSE)</f>
        <v>4</v>
      </c>
      <c r="AU857" s="9">
        <f>VLOOKUP($E857,'ALL-GTK-MI-MTS-MA'!$E$13:$CF$361,'ALL-GTK-MI-MTS-MA'!AU$6,FALSE)</f>
        <v>0</v>
      </c>
      <c r="AV857" s="590">
        <f>VLOOKUP($E857,'ALL-GTK-MI-MTS-MA'!$E$13:$CF$361,'ALL-GTK-MI-MTS-MA'!AV$6,FALSE)</f>
        <v>0</v>
      </c>
      <c r="AW857" s="590">
        <f>VLOOKUP($E857,'ALL-GTK-MI-MTS-MA'!$E$13:$CF$361,'ALL-GTK-MI-MTS-MA'!AW$6,FALSE)</f>
        <v>0</v>
      </c>
      <c r="AX857" s="9">
        <f>VLOOKUP($E857,'ALL-GTK-MI-MTS-MA'!$E$13:$CF$361,'ALL-GTK-MI-MTS-MA'!AX$6,FALSE)</f>
        <v>5</v>
      </c>
      <c r="AY857" s="9">
        <f>VLOOKUP($E857,'ALL-GTK-MI-MTS-MA'!$E$13:$CF$361,'ALL-GTK-MI-MTS-MA'!AY$6,FALSE)</f>
        <v>4</v>
      </c>
      <c r="AZ857" s="9">
        <f>VLOOKUP($E857,'ALL-GTK-MI-MTS-MA'!$E$13:$CF$361,'ALL-GTK-MI-MTS-MA'!AZ$6,FALSE)</f>
        <v>1</v>
      </c>
      <c r="BA857" s="9">
        <f>VLOOKUP($E857,'ALL-GTK-MI-MTS-MA'!$E$13:$CF$361,'ALL-GTK-MI-MTS-MA'!BA$6,FALSE)</f>
        <v>0</v>
      </c>
      <c r="BB857" s="9">
        <f>VLOOKUP($E857,'ALL-GTK-MI-MTS-MA'!$E$13:$CF$361,'ALL-GTK-MI-MTS-MA'!BB$6,FALSE)</f>
        <v>0</v>
      </c>
      <c r="BC857" s="9">
        <f>VLOOKUP($E857,'ALL-GTK-MI-MTS-MA'!$E$13:$CF$361,'ALL-GTK-MI-MTS-MA'!BC$6,FALSE)</f>
        <v>0</v>
      </c>
      <c r="BD857" s="310">
        <f t="shared" si="488"/>
        <v>4</v>
      </c>
      <c r="BE857" s="310">
        <f t="shared" si="489"/>
        <v>0</v>
      </c>
      <c r="BF857" s="10">
        <f t="shared" si="490"/>
        <v>4</v>
      </c>
      <c r="BG857" s="311">
        <f t="shared" si="491"/>
        <v>6</v>
      </c>
      <c r="BH857" s="311">
        <f t="shared" si="492"/>
        <v>4</v>
      </c>
      <c r="BI857" s="10">
        <f t="shared" si="493"/>
        <v>10</v>
      </c>
      <c r="BJ857" s="44">
        <f t="shared" si="494"/>
        <v>10</v>
      </c>
      <c r="BK857" s="44">
        <f t="shared" si="495"/>
        <v>4</v>
      </c>
      <c r="BL857" s="11">
        <f t="shared" si="496"/>
        <v>14</v>
      </c>
      <c r="BM857" s="9">
        <f>VLOOKUP($E857,'ALL-GTK-MI-MTS-MA'!$E$13:$CF$361,'ALL-GTK-MI-MTS-MA'!BM$6,FALSE)</f>
        <v>0</v>
      </c>
      <c r="BN857" s="9">
        <f>VLOOKUP($E857,'ALL-GTK-MI-MTS-MA'!$E$13:$CF$361,'ALL-GTK-MI-MTS-MA'!BN$6,FALSE)</f>
        <v>0</v>
      </c>
      <c r="BO857" s="9">
        <f>VLOOKUP($E857,'ALL-GTK-MI-MTS-MA'!$E$13:$CF$361,'ALL-GTK-MI-MTS-MA'!BO$6,FALSE)</f>
        <v>2</v>
      </c>
      <c r="BP857" s="9">
        <f>VLOOKUP($E857,'ALL-GTK-MI-MTS-MA'!$E$13:$CF$361,'ALL-GTK-MI-MTS-MA'!BP$6,FALSE)</f>
        <v>1</v>
      </c>
      <c r="BQ857" s="9">
        <f>VLOOKUP($E857,'ALL-GTK-MI-MTS-MA'!$E$13:$CF$361,'ALL-GTK-MI-MTS-MA'!BQ$6,FALSE)</f>
        <v>0</v>
      </c>
      <c r="BR857" s="9">
        <f>VLOOKUP($E857,'ALL-GTK-MI-MTS-MA'!$E$13:$CF$361,'ALL-GTK-MI-MTS-MA'!BR$6,FALSE)</f>
        <v>0</v>
      </c>
      <c r="BS857" s="9">
        <f>VLOOKUP($E857,'ALL-GTK-MI-MTS-MA'!$E$13:$CF$361,'ALL-GTK-MI-MTS-MA'!BS$6,FALSE)</f>
        <v>0</v>
      </c>
      <c r="BT857" s="9">
        <f>VLOOKUP($E857,'ALL-GTK-MI-MTS-MA'!$E$13:$CF$361,'ALL-GTK-MI-MTS-MA'!BT$6,FALSE)</f>
        <v>0</v>
      </c>
      <c r="BU857" s="299">
        <f t="shared" si="497"/>
        <v>2</v>
      </c>
      <c r="BV857" s="299">
        <f t="shared" si="498"/>
        <v>1</v>
      </c>
      <c r="BW857" s="44">
        <f t="shared" si="499"/>
        <v>2</v>
      </c>
      <c r="BX857" s="44">
        <f t="shared" si="500"/>
        <v>1</v>
      </c>
      <c r="BY857" s="11">
        <f t="shared" si="501"/>
        <v>3</v>
      </c>
      <c r="BZ857" s="14">
        <f t="shared" si="502"/>
        <v>10</v>
      </c>
      <c r="CA857" s="14">
        <f t="shared" si="503"/>
        <v>4</v>
      </c>
      <c r="CB857" s="13">
        <f t="shared" si="504"/>
        <v>2</v>
      </c>
      <c r="CC857" s="13">
        <f t="shared" si="505"/>
        <v>1</v>
      </c>
      <c r="CD857" s="312">
        <f t="shared" si="506"/>
        <v>12</v>
      </c>
      <c r="CE857" s="312">
        <f t="shared" si="507"/>
        <v>5</v>
      </c>
      <c r="CF857" s="313">
        <f t="shared" si="508"/>
        <v>17</v>
      </c>
      <c r="CG857" s="302" t="str">
        <f t="shared" si="509"/>
        <v>OK</v>
      </c>
    </row>
    <row r="858" spans="1:85" ht="14.25" x14ac:dyDescent="0.25">
      <c r="A858" s="6">
        <v>846</v>
      </c>
      <c r="B858" s="495">
        <v>44</v>
      </c>
      <c r="C858" s="495" t="s">
        <v>267</v>
      </c>
      <c r="D858" s="496" t="s">
        <v>22</v>
      </c>
      <c r="E858" s="626">
        <v>20364395</v>
      </c>
      <c r="F858" s="627" t="s">
        <v>963</v>
      </c>
      <c r="G858" s="624" t="s">
        <v>53</v>
      </c>
      <c r="H858" s="9">
        <f>VLOOKUP($E858,'ALL-GTK-MI-MTS-MA'!$E$13:$CF$361,'ALL-GTK-MI-MTS-MA'!H$6,FALSE)</f>
        <v>0</v>
      </c>
      <c r="I858" s="9">
        <f>VLOOKUP($E858,'ALL-GTK-MI-MTS-MA'!$E$13:$CF$361,'ALL-GTK-MI-MTS-MA'!I$6,FALSE)</f>
        <v>0</v>
      </c>
      <c r="J858" s="9">
        <f>VLOOKUP($E858,'ALL-GTK-MI-MTS-MA'!$E$13:$CF$361,'ALL-GTK-MI-MTS-MA'!J$6,FALSE)</f>
        <v>0</v>
      </c>
      <c r="K858" s="9">
        <f>VLOOKUP($E858,'ALL-GTK-MI-MTS-MA'!$E$13:$CF$361,'ALL-GTK-MI-MTS-MA'!K$6,FALSE)</f>
        <v>0</v>
      </c>
      <c r="L858" s="9">
        <f>VLOOKUP($E858,'ALL-GTK-MI-MTS-MA'!$E$13:$CF$361,'ALL-GTK-MI-MTS-MA'!L$6,FALSE)</f>
        <v>0</v>
      </c>
      <c r="M858" s="9">
        <f>VLOOKUP($E858,'ALL-GTK-MI-MTS-MA'!$E$13:$CF$361,'ALL-GTK-MI-MTS-MA'!M$6,FALSE)</f>
        <v>0</v>
      </c>
      <c r="N858" s="9">
        <f>VLOOKUP($E858,'ALL-GTK-MI-MTS-MA'!$E$13:$CF$361,'ALL-GTK-MI-MTS-MA'!N$6,FALSE)</f>
        <v>6</v>
      </c>
      <c r="O858" s="9">
        <f>VLOOKUP($E858,'ALL-GTK-MI-MTS-MA'!$E$13:$CF$361,'ALL-GTK-MI-MTS-MA'!O$6,FALSE)</f>
        <v>0</v>
      </c>
      <c r="P858" s="299">
        <f t="shared" si="474"/>
        <v>6</v>
      </c>
      <c r="Q858" s="299">
        <f t="shared" si="475"/>
        <v>0</v>
      </c>
      <c r="R858" s="300">
        <f t="shared" si="476"/>
        <v>6</v>
      </c>
      <c r="S858" s="9">
        <f>VLOOKUP($E858,'ALL-GTK-MI-MTS-MA'!$E$13:$CF$361,'ALL-GTK-MI-MTS-MA'!S$6,FALSE)</f>
        <v>5</v>
      </c>
      <c r="T858" s="9">
        <f>VLOOKUP($E858,'ALL-GTK-MI-MTS-MA'!$E$13:$CF$361,'ALL-GTK-MI-MTS-MA'!T$6,FALSE)</f>
        <v>3</v>
      </c>
      <c r="U858" s="9">
        <f>VLOOKUP($E858,'ALL-GTK-MI-MTS-MA'!$E$13:$CF$361,'ALL-GTK-MI-MTS-MA'!U$6,FALSE)</f>
        <v>0</v>
      </c>
      <c r="V858" s="9">
        <f>VLOOKUP($E858,'ALL-GTK-MI-MTS-MA'!$E$13:$CF$361,'ALL-GTK-MI-MTS-MA'!V$6,FALSE)</f>
        <v>0</v>
      </c>
      <c r="W858" s="9">
        <f>VLOOKUP($E858,'ALL-GTK-MI-MTS-MA'!$E$13:$CF$361,'ALL-GTK-MI-MTS-MA'!W$6,FALSE)</f>
        <v>0</v>
      </c>
      <c r="X858" s="9">
        <f>VLOOKUP($E858,'ALL-GTK-MI-MTS-MA'!$E$13:$CF$361,'ALL-GTK-MI-MTS-MA'!X$6,FALSE)</f>
        <v>0</v>
      </c>
      <c r="Y858" s="299">
        <f t="shared" si="477"/>
        <v>5</v>
      </c>
      <c r="Z858" s="299">
        <f t="shared" si="478"/>
        <v>3</v>
      </c>
      <c r="AA858" s="10">
        <f t="shared" si="479"/>
        <v>8</v>
      </c>
      <c r="AB858" s="44">
        <f t="shared" si="480"/>
        <v>11</v>
      </c>
      <c r="AC858" s="44">
        <f t="shared" si="481"/>
        <v>3</v>
      </c>
      <c r="AD858" s="11">
        <f t="shared" si="482"/>
        <v>14</v>
      </c>
      <c r="AE858" s="9">
        <f>VLOOKUP($E858,'ALL-GTK-MI-MTS-MA'!$E$13:$CF$361,'ALL-GTK-MI-MTS-MA'!AE$6,FALSE)</f>
        <v>4</v>
      </c>
      <c r="AF858" s="9">
        <f>VLOOKUP($E858,'ALL-GTK-MI-MTS-MA'!$E$13:$CF$361,'ALL-GTK-MI-MTS-MA'!AF$6,FALSE)</f>
        <v>0</v>
      </c>
      <c r="AG858" s="10">
        <f t="shared" si="483"/>
        <v>4</v>
      </c>
      <c r="AH858" s="9">
        <f>VLOOKUP($E858,'ALL-GTK-MI-MTS-MA'!$E$13:$CF$361,'ALL-GTK-MI-MTS-MA'!AH$6,FALSE)</f>
        <v>7</v>
      </c>
      <c r="AI858" s="9">
        <f>VLOOKUP($E858,'ALL-GTK-MI-MTS-MA'!$E$13:$CF$361,'ALL-GTK-MI-MTS-MA'!AI$6,FALSE)</f>
        <v>3</v>
      </c>
      <c r="AJ858" s="10">
        <f t="shared" si="484"/>
        <v>10</v>
      </c>
      <c r="AK858" s="44">
        <f t="shared" si="485"/>
        <v>11</v>
      </c>
      <c r="AL858" s="44">
        <f t="shared" si="486"/>
        <v>3</v>
      </c>
      <c r="AM858" s="11">
        <f t="shared" si="487"/>
        <v>14</v>
      </c>
      <c r="AN858" s="299">
        <v>0</v>
      </c>
      <c r="AO858" s="299">
        <v>0</v>
      </c>
      <c r="AP858" s="9">
        <f>VLOOKUP($E858,'ALL-GTK-MI-MTS-MA'!$E$13:$CF$361,'ALL-GTK-MI-MTS-MA'!AP$6,FALSE)</f>
        <v>0</v>
      </c>
      <c r="AQ858" s="9">
        <f>VLOOKUP($E858,'ALL-GTK-MI-MTS-MA'!$E$13:$CF$361,'ALL-GTK-MI-MTS-MA'!AQ$6,FALSE)</f>
        <v>0</v>
      </c>
      <c r="AR858" s="9">
        <f>VLOOKUP($E858,'ALL-GTK-MI-MTS-MA'!$E$13:$CF$361,'ALL-GTK-MI-MTS-MA'!AR$6,FALSE)</f>
        <v>0</v>
      </c>
      <c r="AS858" s="9">
        <f>VLOOKUP($E858,'ALL-GTK-MI-MTS-MA'!$E$13:$CF$361,'ALL-GTK-MI-MTS-MA'!AS$6,FALSE)</f>
        <v>0</v>
      </c>
      <c r="AT858" s="9">
        <f>VLOOKUP($E858,'ALL-GTK-MI-MTS-MA'!$E$13:$CF$361,'ALL-GTK-MI-MTS-MA'!AT$6,FALSE)</f>
        <v>2</v>
      </c>
      <c r="AU858" s="9">
        <f>VLOOKUP($E858,'ALL-GTK-MI-MTS-MA'!$E$13:$CF$361,'ALL-GTK-MI-MTS-MA'!AU$6,FALSE)</f>
        <v>0</v>
      </c>
      <c r="AV858" s="590">
        <f>VLOOKUP($E858,'ALL-GTK-MI-MTS-MA'!$E$13:$CF$361,'ALL-GTK-MI-MTS-MA'!AV$6,FALSE)</f>
        <v>0</v>
      </c>
      <c r="AW858" s="590">
        <f>VLOOKUP($E858,'ALL-GTK-MI-MTS-MA'!$E$13:$CF$361,'ALL-GTK-MI-MTS-MA'!AW$6,FALSE)</f>
        <v>0</v>
      </c>
      <c r="AX858" s="9">
        <f>VLOOKUP($E858,'ALL-GTK-MI-MTS-MA'!$E$13:$CF$361,'ALL-GTK-MI-MTS-MA'!AX$6,FALSE)</f>
        <v>4</v>
      </c>
      <c r="AY858" s="9">
        <f>VLOOKUP($E858,'ALL-GTK-MI-MTS-MA'!$E$13:$CF$361,'ALL-GTK-MI-MTS-MA'!AY$6,FALSE)</f>
        <v>3</v>
      </c>
      <c r="AZ858" s="9">
        <f>VLOOKUP($E858,'ALL-GTK-MI-MTS-MA'!$E$13:$CF$361,'ALL-GTK-MI-MTS-MA'!AZ$6,FALSE)</f>
        <v>5</v>
      </c>
      <c r="BA858" s="9">
        <f>VLOOKUP($E858,'ALL-GTK-MI-MTS-MA'!$E$13:$CF$361,'ALL-GTK-MI-MTS-MA'!BA$6,FALSE)</f>
        <v>0</v>
      </c>
      <c r="BB858" s="9">
        <f>VLOOKUP($E858,'ALL-GTK-MI-MTS-MA'!$E$13:$CF$361,'ALL-GTK-MI-MTS-MA'!BB$6,FALSE)</f>
        <v>0</v>
      </c>
      <c r="BC858" s="9">
        <f>VLOOKUP($E858,'ALL-GTK-MI-MTS-MA'!$E$13:$CF$361,'ALL-GTK-MI-MTS-MA'!BC$6,FALSE)</f>
        <v>0</v>
      </c>
      <c r="BD858" s="310">
        <f t="shared" si="488"/>
        <v>2</v>
      </c>
      <c r="BE858" s="310">
        <f t="shared" si="489"/>
        <v>0</v>
      </c>
      <c r="BF858" s="10">
        <f t="shared" si="490"/>
        <v>2</v>
      </c>
      <c r="BG858" s="311">
        <f t="shared" si="491"/>
        <v>9</v>
      </c>
      <c r="BH858" s="311">
        <f t="shared" si="492"/>
        <v>3</v>
      </c>
      <c r="BI858" s="10">
        <f t="shared" si="493"/>
        <v>12</v>
      </c>
      <c r="BJ858" s="44">
        <f t="shared" si="494"/>
        <v>11</v>
      </c>
      <c r="BK858" s="44">
        <f t="shared" si="495"/>
        <v>3</v>
      </c>
      <c r="BL858" s="11">
        <f t="shared" si="496"/>
        <v>14</v>
      </c>
      <c r="BM858" s="9">
        <f>VLOOKUP($E858,'ALL-GTK-MI-MTS-MA'!$E$13:$CF$361,'ALL-GTK-MI-MTS-MA'!BM$6,FALSE)</f>
        <v>0</v>
      </c>
      <c r="BN858" s="9">
        <f>VLOOKUP($E858,'ALL-GTK-MI-MTS-MA'!$E$13:$CF$361,'ALL-GTK-MI-MTS-MA'!BN$6,FALSE)</f>
        <v>0</v>
      </c>
      <c r="BO858" s="9">
        <f>VLOOKUP($E858,'ALL-GTK-MI-MTS-MA'!$E$13:$CF$361,'ALL-GTK-MI-MTS-MA'!BO$6,FALSE)</f>
        <v>0</v>
      </c>
      <c r="BP858" s="9">
        <f>VLOOKUP($E858,'ALL-GTK-MI-MTS-MA'!$E$13:$CF$361,'ALL-GTK-MI-MTS-MA'!BP$6,FALSE)</f>
        <v>0</v>
      </c>
      <c r="BQ858" s="9">
        <f>VLOOKUP($E858,'ALL-GTK-MI-MTS-MA'!$E$13:$CF$361,'ALL-GTK-MI-MTS-MA'!BQ$6,FALSE)</f>
        <v>0</v>
      </c>
      <c r="BR858" s="9">
        <f>VLOOKUP($E858,'ALL-GTK-MI-MTS-MA'!$E$13:$CF$361,'ALL-GTK-MI-MTS-MA'!BR$6,FALSE)</f>
        <v>0</v>
      </c>
      <c r="BS858" s="9">
        <f>VLOOKUP($E858,'ALL-GTK-MI-MTS-MA'!$E$13:$CF$361,'ALL-GTK-MI-MTS-MA'!BS$6,FALSE)</f>
        <v>0</v>
      </c>
      <c r="BT858" s="9">
        <f>VLOOKUP($E858,'ALL-GTK-MI-MTS-MA'!$E$13:$CF$361,'ALL-GTK-MI-MTS-MA'!BT$6,FALSE)</f>
        <v>0</v>
      </c>
      <c r="BU858" s="299">
        <f t="shared" si="497"/>
        <v>0</v>
      </c>
      <c r="BV858" s="299">
        <f t="shared" si="498"/>
        <v>0</v>
      </c>
      <c r="BW858" s="44">
        <f t="shared" si="499"/>
        <v>0</v>
      </c>
      <c r="BX858" s="44">
        <f t="shared" si="500"/>
        <v>0</v>
      </c>
      <c r="BY858" s="11">
        <f t="shared" si="501"/>
        <v>0</v>
      </c>
      <c r="BZ858" s="14">
        <f t="shared" si="502"/>
        <v>11</v>
      </c>
      <c r="CA858" s="14">
        <f t="shared" si="503"/>
        <v>3</v>
      </c>
      <c r="CB858" s="13">
        <f t="shared" si="504"/>
        <v>0</v>
      </c>
      <c r="CC858" s="13">
        <f t="shared" si="505"/>
        <v>0</v>
      </c>
      <c r="CD858" s="312">
        <f t="shared" si="506"/>
        <v>11</v>
      </c>
      <c r="CE858" s="312">
        <f t="shared" si="507"/>
        <v>3</v>
      </c>
      <c r="CF858" s="313">
        <f t="shared" si="508"/>
        <v>14</v>
      </c>
      <c r="CG858" s="302" t="str">
        <f t="shared" si="509"/>
        <v>OK</v>
      </c>
    </row>
    <row r="859" spans="1:85" ht="14.25" x14ac:dyDescent="0.25">
      <c r="A859" s="6">
        <v>847</v>
      </c>
      <c r="B859" s="495">
        <v>45</v>
      </c>
      <c r="C859" s="495" t="s">
        <v>267</v>
      </c>
      <c r="D859" s="496" t="s">
        <v>22</v>
      </c>
      <c r="E859" s="626">
        <v>20364396</v>
      </c>
      <c r="F859" s="627" t="s">
        <v>964</v>
      </c>
      <c r="G859" s="624" t="s">
        <v>53</v>
      </c>
      <c r="H859" s="9">
        <f>VLOOKUP($E859,'ALL-GTK-MI-MTS-MA'!$E$13:$CF$361,'ALL-GTK-MI-MTS-MA'!H$6,FALSE)</f>
        <v>0</v>
      </c>
      <c r="I859" s="9">
        <f>VLOOKUP($E859,'ALL-GTK-MI-MTS-MA'!$E$13:$CF$361,'ALL-GTK-MI-MTS-MA'!I$6,FALSE)</f>
        <v>0</v>
      </c>
      <c r="J859" s="9">
        <f>VLOOKUP($E859,'ALL-GTK-MI-MTS-MA'!$E$13:$CF$361,'ALL-GTK-MI-MTS-MA'!J$6,FALSE)</f>
        <v>0</v>
      </c>
      <c r="K859" s="9">
        <f>VLOOKUP($E859,'ALL-GTK-MI-MTS-MA'!$E$13:$CF$361,'ALL-GTK-MI-MTS-MA'!K$6,FALSE)</f>
        <v>0</v>
      </c>
      <c r="L859" s="9">
        <f>VLOOKUP($E859,'ALL-GTK-MI-MTS-MA'!$E$13:$CF$361,'ALL-GTK-MI-MTS-MA'!L$6,FALSE)</f>
        <v>0</v>
      </c>
      <c r="M859" s="9">
        <f>VLOOKUP($E859,'ALL-GTK-MI-MTS-MA'!$E$13:$CF$361,'ALL-GTK-MI-MTS-MA'!M$6,FALSE)</f>
        <v>0</v>
      </c>
      <c r="N859" s="9">
        <f>VLOOKUP($E859,'ALL-GTK-MI-MTS-MA'!$E$13:$CF$361,'ALL-GTK-MI-MTS-MA'!N$6,FALSE)</f>
        <v>0</v>
      </c>
      <c r="O859" s="9">
        <f>VLOOKUP($E859,'ALL-GTK-MI-MTS-MA'!$E$13:$CF$361,'ALL-GTK-MI-MTS-MA'!O$6,FALSE)</f>
        <v>0</v>
      </c>
      <c r="P859" s="299">
        <f t="shared" si="474"/>
        <v>0</v>
      </c>
      <c r="Q859" s="299">
        <f t="shared" si="475"/>
        <v>0</v>
      </c>
      <c r="R859" s="300">
        <f t="shared" si="476"/>
        <v>0</v>
      </c>
      <c r="S859" s="9">
        <f>VLOOKUP($E859,'ALL-GTK-MI-MTS-MA'!$E$13:$CF$361,'ALL-GTK-MI-MTS-MA'!S$6,FALSE)</f>
        <v>6</v>
      </c>
      <c r="T859" s="9">
        <f>VLOOKUP($E859,'ALL-GTK-MI-MTS-MA'!$E$13:$CF$361,'ALL-GTK-MI-MTS-MA'!T$6,FALSE)</f>
        <v>4</v>
      </c>
      <c r="U859" s="9">
        <f>VLOOKUP($E859,'ALL-GTK-MI-MTS-MA'!$E$13:$CF$361,'ALL-GTK-MI-MTS-MA'!U$6,FALSE)</f>
        <v>0</v>
      </c>
      <c r="V859" s="9">
        <f>VLOOKUP($E859,'ALL-GTK-MI-MTS-MA'!$E$13:$CF$361,'ALL-GTK-MI-MTS-MA'!V$6,FALSE)</f>
        <v>0</v>
      </c>
      <c r="W859" s="9">
        <f>VLOOKUP($E859,'ALL-GTK-MI-MTS-MA'!$E$13:$CF$361,'ALL-GTK-MI-MTS-MA'!W$6,FALSE)</f>
        <v>0</v>
      </c>
      <c r="X859" s="9">
        <f>VLOOKUP($E859,'ALL-GTK-MI-MTS-MA'!$E$13:$CF$361,'ALL-GTK-MI-MTS-MA'!X$6,FALSE)</f>
        <v>0</v>
      </c>
      <c r="Y859" s="299">
        <f t="shared" si="477"/>
        <v>6</v>
      </c>
      <c r="Z859" s="299">
        <f t="shared" si="478"/>
        <v>4</v>
      </c>
      <c r="AA859" s="10">
        <f t="shared" si="479"/>
        <v>10</v>
      </c>
      <c r="AB859" s="44">
        <f t="shared" si="480"/>
        <v>6</v>
      </c>
      <c r="AC859" s="44">
        <f t="shared" si="481"/>
        <v>4</v>
      </c>
      <c r="AD859" s="11">
        <f t="shared" si="482"/>
        <v>10</v>
      </c>
      <c r="AE859" s="9">
        <f>VLOOKUP($E859,'ALL-GTK-MI-MTS-MA'!$E$13:$CF$361,'ALL-GTK-MI-MTS-MA'!AE$6,FALSE)</f>
        <v>3</v>
      </c>
      <c r="AF859" s="9">
        <f>VLOOKUP($E859,'ALL-GTK-MI-MTS-MA'!$E$13:$CF$361,'ALL-GTK-MI-MTS-MA'!AF$6,FALSE)</f>
        <v>4</v>
      </c>
      <c r="AG859" s="10">
        <f t="shared" si="483"/>
        <v>7</v>
      </c>
      <c r="AH859" s="9">
        <f>VLOOKUP($E859,'ALL-GTK-MI-MTS-MA'!$E$13:$CF$361,'ALL-GTK-MI-MTS-MA'!AH$6,FALSE)</f>
        <v>3</v>
      </c>
      <c r="AI859" s="9">
        <f>VLOOKUP($E859,'ALL-GTK-MI-MTS-MA'!$E$13:$CF$361,'ALL-GTK-MI-MTS-MA'!AI$6,FALSE)</f>
        <v>0</v>
      </c>
      <c r="AJ859" s="10">
        <f t="shared" si="484"/>
        <v>3</v>
      </c>
      <c r="AK859" s="44">
        <f t="shared" si="485"/>
        <v>6</v>
      </c>
      <c r="AL859" s="44">
        <f t="shared" si="486"/>
        <v>4</v>
      </c>
      <c r="AM859" s="11">
        <f t="shared" si="487"/>
        <v>10</v>
      </c>
      <c r="AN859" s="299">
        <v>0</v>
      </c>
      <c r="AO859" s="299">
        <v>0</v>
      </c>
      <c r="AP859" s="9">
        <f>VLOOKUP($E859,'ALL-GTK-MI-MTS-MA'!$E$13:$CF$361,'ALL-GTK-MI-MTS-MA'!AP$6,FALSE)</f>
        <v>0</v>
      </c>
      <c r="AQ859" s="9">
        <f>VLOOKUP($E859,'ALL-GTK-MI-MTS-MA'!$E$13:$CF$361,'ALL-GTK-MI-MTS-MA'!AQ$6,FALSE)</f>
        <v>0</v>
      </c>
      <c r="AR859" s="9">
        <f>VLOOKUP($E859,'ALL-GTK-MI-MTS-MA'!$E$13:$CF$361,'ALL-GTK-MI-MTS-MA'!AR$6,FALSE)</f>
        <v>0</v>
      </c>
      <c r="AS859" s="9">
        <f>VLOOKUP($E859,'ALL-GTK-MI-MTS-MA'!$E$13:$CF$361,'ALL-GTK-MI-MTS-MA'!AS$6,FALSE)</f>
        <v>0</v>
      </c>
      <c r="AT859" s="9">
        <f>VLOOKUP($E859,'ALL-GTK-MI-MTS-MA'!$E$13:$CF$361,'ALL-GTK-MI-MTS-MA'!AT$6,FALSE)</f>
        <v>0</v>
      </c>
      <c r="AU859" s="9">
        <f>VLOOKUP($E859,'ALL-GTK-MI-MTS-MA'!$E$13:$CF$361,'ALL-GTK-MI-MTS-MA'!AU$6,FALSE)</f>
        <v>0</v>
      </c>
      <c r="AV859" s="590">
        <f>VLOOKUP($E859,'ALL-GTK-MI-MTS-MA'!$E$13:$CF$361,'ALL-GTK-MI-MTS-MA'!AV$6,FALSE)</f>
        <v>0</v>
      </c>
      <c r="AW859" s="590">
        <f>VLOOKUP($E859,'ALL-GTK-MI-MTS-MA'!$E$13:$CF$361,'ALL-GTK-MI-MTS-MA'!AW$6,FALSE)</f>
        <v>0</v>
      </c>
      <c r="AX859" s="9">
        <f>VLOOKUP($E859,'ALL-GTK-MI-MTS-MA'!$E$13:$CF$361,'ALL-GTK-MI-MTS-MA'!AX$6,FALSE)</f>
        <v>6</v>
      </c>
      <c r="AY859" s="9">
        <f>VLOOKUP($E859,'ALL-GTK-MI-MTS-MA'!$E$13:$CF$361,'ALL-GTK-MI-MTS-MA'!AY$6,FALSE)</f>
        <v>4</v>
      </c>
      <c r="AZ859" s="9">
        <f>VLOOKUP($E859,'ALL-GTK-MI-MTS-MA'!$E$13:$CF$361,'ALL-GTK-MI-MTS-MA'!AZ$6,FALSE)</f>
        <v>0</v>
      </c>
      <c r="BA859" s="9">
        <f>VLOOKUP($E859,'ALL-GTK-MI-MTS-MA'!$E$13:$CF$361,'ALL-GTK-MI-MTS-MA'!BA$6,FALSE)</f>
        <v>0</v>
      </c>
      <c r="BB859" s="9">
        <f>VLOOKUP($E859,'ALL-GTK-MI-MTS-MA'!$E$13:$CF$361,'ALL-GTK-MI-MTS-MA'!BB$6,FALSE)</f>
        <v>0</v>
      </c>
      <c r="BC859" s="9">
        <f>VLOOKUP($E859,'ALL-GTK-MI-MTS-MA'!$E$13:$CF$361,'ALL-GTK-MI-MTS-MA'!BC$6,FALSE)</f>
        <v>0</v>
      </c>
      <c r="BD859" s="310">
        <f t="shared" si="488"/>
        <v>0</v>
      </c>
      <c r="BE859" s="310">
        <f t="shared" si="489"/>
        <v>0</v>
      </c>
      <c r="BF859" s="10">
        <f t="shared" si="490"/>
        <v>0</v>
      </c>
      <c r="BG859" s="311">
        <f t="shared" si="491"/>
        <v>6</v>
      </c>
      <c r="BH859" s="311">
        <f t="shared" si="492"/>
        <v>4</v>
      </c>
      <c r="BI859" s="10">
        <f t="shared" si="493"/>
        <v>10</v>
      </c>
      <c r="BJ859" s="44">
        <f t="shared" si="494"/>
        <v>6</v>
      </c>
      <c r="BK859" s="44">
        <f t="shared" si="495"/>
        <v>4</v>
      </c>
      <c r="BL859" s="11">
        <f t="shared" si="496"/>
        <v>10</v>
      </c>
      <c r="BM859" s="9">
        <f>VLOOKUP($E859,'ALL-GTK-MI-MTS-MA'!$E$13:$CF$361,'ALL-GTK-MI-MTS-MA'!BM$6,FALSE)</f>
        <v>0</v>
      </c>
      <c r="BN859" s="9">
        <f>VLOOKUP($E859,'ALL-GTK-MI-MTS-MA'!$E$13:$CF$361,'ALL-GTK-MI-MTS-MA'!BN$6,FALSE)</f>
        <v>0</v>
      </c>
      <c r="BO859" s="9">
        <f>VLOOKUP($E859,'ALL-GTK-MI-MTS-MA'!$E$13:$CF$361,'ALL-GTK-MI-MTS-MA'!BO$6,FALSE)</f>
        <v>1</v>
      </c>
      <c r="BP859" s="9">
        <f>VLOOKUP($E859,'ALL-GTK-MI-MTS-MA'!$E$13:$CF$361,'ALL-GTK-MI-MTS-MA'!BP$6,FALSE)</f>
        <v>0</v>
      </c>
      <c r="BQ859" s="9">
        <f>VLOOKUP($E859,'ALL-GTK-MI-MTS-MA'!$E$13:$CF$361,'ALL-GTK-MI-MTS-MA'!BQ$6,FALSE)</f>
        <v>0</v>
      </c>
      <c r="BR859" s="9">
        <f>VLOOKUP($E859,'ALL-GTK-MI-MTS-MA'!$E$13:$CF$361,'ALL-GTK-MI-MTS-MA'!BR$6,FALSE)</f>
        <v>0</v>
      </c>
      <c r="BS859" s="9">
        <f>VLOOKUP($E859,'ALL-GTK-MI-MTS-MA'!$E$13:$CF$361,'ALL-GTK-MI-MTS-MA'!BS$6,FALSE)</f>
        <v>0</v>
      </c>
      <c r="BT859" s="9">
        <f>VLOOKUP($E859,'ALL-GTK-MI-MTS-MA'!$E$13:$CF$361,'ALL-GTK-MI-MTS-MA'!BT$6,FALSE)</f>
        <v>0</v>
      </c>
      <c r="BU859" s="299">
        <f t="shared" si="497"/>
        <v>1</v>
      </c>
      <c r="BV859" s="299">
        <f t="shared" si="498"/>
        <v>0</v>
      </c>
      <c r="BW859" s="44">
        <f t="shared" si="499"/>
        <v>1</v>
      </c>
      <c r="BX859" s="44">
        <f t="shared" si="500"/>
        <v>0</v>
      </c>
      <c r="BY859" s="11">
        <f t="shared" si="501"/>
        <v>1</v>
      </c>
      <c r="BZ859" s="14">
        <f t="shared" si="502"/>
        <v>6</v>
      </c>
      <c r="CA859" s="14">
        <f t="shared" si="503"/>
        <v>4</v>
      </c>
      <c r="CB859" s="13">
        <f t="shared" si="504"/>
        <v>1</v>
      </c>
      <c r="CC859" s="13">
        <f t="shared" si="505"/>
        <v>0</v>
      </c>
      <c r="CD859" s="312">
        <f t="shared" si="506"/>
        <v>7</v>
      </c>
      <c r="CE859" s="312">
        <f t="shared" si="507"/>
        <v>4</v>
      </c>
      <c r="CF859" s="313">
        <f t="shared" si="508"/>
        <v>11</v>
      </c>
      <c r="CG859" s="302" t="str">
        <f t="shared" si="509"/>
        <v>OK</v>
      </c>
    </row>
    <row r="860" spans="1:85" ht="14.25" x14ac:dyDescent="0.25">
      <c r="A860" s="6">
        <v>848</v>
      </c>
      <c r="B860" s="495">
        <v>46</v>
      </c>
      <c r="C860" s="495" t="s">
        <v>267</v>
      </c>
      <c r="D860" s="496" t="s">
        <v>23</v>
      </c>
      <c r="E860" s="626">
        <v>20364336</v>
      </c>
      <c r="F860" s="627" t="s">
        <v>965</v>
      </c>
      <c r="G860" s="624" t="s">
        <v>53</v>
      </c>
      <c r="H860" s="9">
        <f>VLOOKUP($E860,'ALL-GTK-MI-MTS-MA'!$E$13:$CF$361,'ALL-GTK-MI-MTS-MA'!H$6,FALSE)</f>
        <v>0</v>
      </c>
      <c r="I860" s="9">
        <f>VLOOKUP($E860,'ALL-GTK-MI-MTS-MA'!$E$13:$CF$361,'ALL-GTK-MI-MTS-MA'!I$6,FALSE)</f>
        <v>0</v>
      </c>
      <c r="J860" s="9">
        <f>VLOOKUP($E860,'ALL-GTK-MI-MTS-MA'!$E$13:$CF$361,'ALL-GTK-MI-MTS-MA'!J$6,FALSE)</f>
        <v>0</v>
      </c>
      <c r="K860" s="9">
        <f>VLOOKUP($E860,'ALL-GTK-MI-MTS-MA'!$E$13:$CF$361,'ALL-GTK-MI-MTS-MA'!K$6,FALSE)</f>
        <v>0</v>
      </c>
      <c r="L860" s="9">
        <f>VLOOKUP($E860,'ALL-GTK-MI-MTS-MA'!$E$13:$CF$361,'ALL-GTK-MI-MTS-MA'!L$6,FALSE)</f>
        <v>0</v>
      </c>
      <c r="M860" s="9">
        <f>VLOOKUP($E860,'ALL-GTK-MI-MTS-MA'!$E$13:$CF$361,'ALL-GTK-MI-MTS-MA'!M$6,FALSE)</f>
        <v>0</v>
      </c>
      <c r="N860" s="9">
        <f>VLOOKUP($E860,'ALL-GTK-MI-MTS-MA'!$E$13:$CF$361,'ALL-GTK-MI-MTS-MA'!N$6,FALSE)</f>
        <v>2</v>
      </c>
      <c r="O860" s="9">
        <f>VLOOKUP($E860,'ALL-GTK-MI-MTS-MA'!$E$13:$CF$361,'ALL-GTK-MI-MTS-MA'!O$6,FALSE)</f>
        <v>3</v>
      </c>
      <c r="P860" s="299">
        <f t="shared" si="474"/>
        <v>2</v>
      </c>
      <c r="Q860" s="299">
        <f t="shared" si="475"/>
        <v>3</v>
      </c>
      <c r="R860" s="300">
        <f t="shared" si="476"/>
        <v>5</v>
      </c>
      <c r="S860" s="9">
        <f>VLOOKUP($E860,'ALL-GTK-MI-MTS-MA'!$E$13:$CF$361,'ALL-GTK-MI-MTS-MA'!S$6,FALSE)</f>
        <v>9</v>
      </c>
      <c r="T860" s="9">
        <f>VLOOKUP($E860,'ALL-GTK-MI-MTS-MA'!$E$13:$CF$361,'ALL-GTK-MI-MTS-MA'!T$6,FALSE)</f>
        <v>3</v>
      </c>
      <c r="U860" s="9">
        <f>VLOOKUP($E860,'ALL-GTK-MI-MTS-MA'!$E$13:$CF$361,'ALL-GTK-MI-MTS-MA'!U$6,FALSE)</f>
        <v>0</v>
      </c>
      <c r="V860" s="9">
        <f>VLOOKUP($E860,'ALL-GTK-MI-MTS-MA'!$E$13:$CF$361,'ALL-GTK-MI-MTS-MA'!V$6,FALSE)</f>
        <v>0</v>
      </c>
      <c r="W860" s="9">
        <f>VLOOKUP($E860,'ALL-GTK-MI-MTS-MA'!$E$13:$CF$361,'ALL-GTK-MI-MTS-MA'!W$6,FALSE)</f>
        <v>0</v>
      </c>
      <c r="X860" s="9">
        <f>VLOOKUP($E860,'ALL-GTK-MI-MTS-MA'!$E$13:$CF$361,'ALL-GTK-MI-MTS-MA'!X$6,FALSE)</f>
        <v>0</v>
      </c>
      <c r="Y860" s="299">
        <f t="shared" si="477"/>
        <v>9</v>
      </c>
      <c r="Z860" s="299">
        <f t="shared" si="478"/>
        <v>3</v>
      </c>
      <c r="AA860" s="10">
        <f t="shared" si="479"/>
        <v>12</v>
      </c>
      <c r="AB860" s="44">
        <f t="shared" si="480"/>
        <v>11</v>
      </c>
      <c r="AC860" s="44">
        <f t="shared" si="481"/>
        <v>6</v>
      </c>
      <c r="AD860" s="11">
        <f t="shared" si="482"/>
        <v>17</v>
      </c>
      <c r="AE860" s="9">
        <f>VLOOKUP($E860,'ALL-GTK-MI-MTS-MA'!$E$13:$CF$361,'ALL-GTK-MI-MTS-MA'!AE$6,FALSE)</f>
        <v>2</v>
      </c>
      <c r="AF860" s="9">
        <f>VLOOKUP($E860,'ALL-GTK-MI-MTS-MA'!$E$13:$CF$361,'ALL-GTK-MI-MTS-MA'!AF$6,FALSE)</f>
        <v>2</v>
      </c>
      <c r="AG860" s="10">
        <f t="shared" si="483"/>
        <v>4</v>
      </c>
      <c r="AH860" s="9">
        <f>VLOOKUP($E860,'ALL-GTK-MI-MTS-MA'!$E$13:$CF$361,'ALL-GTK-MI-MTS-MA'!AH$6,FALSE)</f>
        <v>9</v>
      </c>
      <c r="AI860" s="9">
        <f>VLOOKUP($E860,'ALL-GTK-MI-MTS-MA'!$E$13:$CF$361,'ALL-GTK-MI-MTS-MA'!AI$6,FALSE)</f>
        <v>4</v>
      </c>
      <c r="AJ860" s="10">
        <f t="shared" si="484"/>
        <v>13</v>
      </c>
      <c r="AK860" s="44">
        <f t="shared" si="485"/>
        <v>11</v>
      </c>
      <c r="AL860" s="44">
        <f t="shared" si="486"/>
        <v>6</v>
      </c>
      <c r="AM860" s="11">
        <f t="shared" si="487"/>
        <v>17</v>
      </c>
      <c r="AN860" s="299">
        <v>0</v>
      </c>
      <c r="AO860" s="299">
        <v>0</v>
      </c>
      <c r="AP860" s="9">
        <f>VLOOKUP($E860,'ALL-GTK-MI-MTS-MA'!$E$13:$CF$361,'ALL-GTK-MI-MTS-MA'!AP$6,FALSE)</f>
        <v>0</v>
      </c>
      <c r="AQ860" s="9">
        <f>VLOOKUP($E860,'ALL-GTK-MI-MTS-MA'!$E$13:$CF$361,'ALL-GTK-MI-MTS-MA'!AQ$6,FALSE)</f>
        <v>0</v>
      </c>
      <c r="AR860" s="9">
        <f>VLOOKUP($E860,'ALL-GTK-MI-MTS-MA'!$E$13:$CF$361,'ALL-GTK-MI-MTS-MA'!AR$6,FALSE)</f>
        <v>0</v>
      </c>
      <c r="AS860" s="9">
        <f>VLOOKUP($E860,'ALL-GTK-MI-MTS-MA'!$E$13:$CF$361,'ALL-GTK-MI-MTS-MA'!AS$6,FALSE)</f>
        <v>0</v>
      </c>
      <c r="AT860" s="9">
        <f>VLOOKUP($E860,'ALL-GTK-MI-MTS-MA'!$E$13:$CF$361,'ALL-GTK-MI-MTS-MA'!AT$6,FALSE)</f>
        <v>0</v>
      </c>
      <c r="AU860" s="9">
        <f>VLOOKUP($E860,'ALL-GTK-MI-MTS-MA'!$E$13:$CF$361,'ALL-GTK-MI-MTS-MA'!AU$6,FALSE)</f>
        <v>0</v>
      </c>
      <c r="AV860" s="590">
        <f>VLOOKUP($E860,'ALL-GTK-MI-MTS-MA'!$E$13:$CF$361,'ALL-GTK-MI-MTS-MA'!AV$6,FALSE)</f>
        <v>0</v>
      </c>
      <c r="AW860" s="590">
        <f>VLOOKUP($E860,'ALL-GTK-MI-MTS-MA'!$E$13:$CF$361,'ALL-GTK-MI-MTS-MA'!AW$6,FALSE)</f>
        <v>0</v>
      </c>
      <c r="AX860" s="9">
        <f>VLOOKUP($E860,'ALL-GTK-MI-MTS-MA'!$E$13:$CF$361,'ALL-GTK-MI-MTS-MA'!AX$6,FALSE)</f>
        <v>9</v>
      </c>
      <c r="AY860" s="9">
        <f>VLOOKUP($E860,'ALL-GTK-MI-MTS-MA'!$E$13:$CF$361,'ALL-GTK-MI-MTS-MA'!AY$6,FALSE)</f>
        <v>6</v>
      </c>
      <c r="AZ860" s="9">
        <f>VLOOKUP($E860,'ALL-GTK-MI-MTS-MA'!$E$13:$CF$361,'ALL-GTK-MI-MTS-MA'!AZ$6,FALSE)</f>
        <v>2</v>
      </c>
      <c r="BA860" s="9">
        <f>VLOOKUP($E860,'ALL-GTK-MI-MTS-MA'!$E$13:$CF$361,'ALL-GTK-MI-MTS-MA'!BA$6,FALSE)</f>
        <v>0</v>
      </c>
      <c r="BB860" s="9">
        <f>VLOOKUP($E860,'ALL-GTK-MI-MTS-MA'!$E$13:$CF$361,'ALL-GTK-MI-MTS-MA'!BB$6,FALSE)</f>
        <v>0</v>
      </c>
      <c r="BC860" s="9">
        <f>VLOOKUP($E860,'ALL-GTK-MI-MTS-MA'!$E$13:$CF$361,'ALL-GTK-MI-MTS-MA'!BC$6,FALSE)</f>
        <v>0</v>
      </c>
      <c r="BD860" s="310">
        <f t="shared" si="488"/>
        <v>0</v>
      </c>
      <c r="BE860" s="310">
        <f t="shared" si="489"/>
        <v>0</v>
      </c>
      <c r="BF860" s="10">
        <f t="shared" si="490"/>
        <v>0</v>
      </c>
      <c r="BG860" s="311">
        <f t="shared" si="491"/>
        <v>11</v>
      </c>
      <c r="BH860" s="311">
        <f t="shared" si="492"/>
        <v>6</v>
      </c>
      <c r="BI860" s="10">
        <f t="shared" si="493"/>
        <v>17</v>
      </c>
      <c r="BJ860" s="44">
        <f t="shared" si="494"/>
        <v>11</v>
      </c>
      <c r="BK860" s="44">
        <f t="shared" si="495"/>
        <v>6</v>
      </c>
      <c r="BL860" s="11">
        <f t="shared" si="496"/>
        <v>17</v>
      </c>
      <c r="BM860" s="9">
        <f>VLOOKUP($E860,'ALL-GTK-MI-MTS-MA'!$E$13:$CF$361,'ALL-GTK-MI-MTS-MA'!BM$6,FALSE)</f>
        <v>0</v>
      </c>
      <c r="BN860" s="9">
        <f>VLOOKUP($E860,'ALL-GTK-MI-MTS-MA'!$E$13:$CF$361,'ALL-GTK-MI-MTS-MA'!BN$6,FALSE)</f>
        <v>0</v>
      </c>
      <c r="BO860" s="9">
        <f>VLOOKUP($E860,'ALL-GTK-MI-MTS-MA'!$E$13:$CF$361,'ALL-GTK-MI-MTS-MA'!BO$6,FALSE)</f>
        <v>0</v>
      </c>
      <c r="BP860" s="9">
        <f>VLOOKUP($E860,'ALL-GTK-MI-MTS-MA'!$E$13:$CF$361,'ALL-GTK-MI-MTS-MA'!BP$6,FALSE)</f>
        <v>1</v>
      </c>
      <c r="BQ860" s="9">
        <f>VLOOKUP($E860,'ALL-GTK-MI-MTS-MA'!$E$13:$CF$361,'ALL-GTK-MI-MTS-MA'!BQ$6,FALSE)</f>
        <v>0</v>
      </c>
      <c r="BR860" s="9">
        <f>VLOOKUP($E860,'ALL-GTK-MI-MTS-MA'!$E$13:$CF$361,'ALL-GTK-MI-MTS-MA'!BR$6,FALSE)</f>
        <v>0</v>
      </c>
      <c r="BS860" s="9">
        <f>VLOOKUP($E860,'ALL-GTK-MI-MTS-MA'!$E$13:$CF$361,'ALL-GTK-MI-MTS-MA'!BS$6,FALSE)</f>
        <v>0</v>
      </c>
      <c r="BT860" s="9">
        <f>VLOOKUP($E860,'ALL-GTK-MI-MTS-MA'!$E$13:$CF$361,'ALL-GTK-MI-MTS-MA'!BT$6,FALSE)</f>
        <v>0</v>
      </c>
      <c r="BU860" s="299">
        <f t="shared" si="497"/>
        <v>0</v>
      </c>
      <c r="BV860" s="299">
        <f t="shared" si="498"/>
        <v>1</v>
      </c>
      <c r="BW860" s="44">
        <f t="shared" si="499"/>
        <v>0</v>
      </c>
      <c r="BX860" s="44">
        <f t="shared" si="500"/>
        <v>1</v>
      </c>
      <c r="BY860" s="11">
        <f t="shared" si="501"/>
        <v>1</v>
      </c>
      <c r="BZ860" s="14">
        <f t="shared" si="502"/>
        <v>11</v>
      </c>
      <c r="CA860" s="14">
        <f t="shared" si="503"/>
        <v>6</v>
      </c>
      <c r="CB860" s="13">
        <f t="shared" si="504"/>
        <v>0</v>
      </c>
      <c r="CC860" s="13">
        <f t="shared" si="505"/>
        <v>1</v>
      </c>
      <c r="CD860" s="312">
        <f t="shared" si="506"/>
        <v>11</v>
      </c>
      <c r="CE860" s="312">
        <f t="shared" si="507"/>
        <v>7</v>
      </c>
      <c r="CF860" s="313">
        <f t="shared" si="508"/>
        <v>18</v>
      </c>
      <c r="CG860" s="302" t="str">
        <f t="shared" si="509"/>
        <v>OK</v>
      </c>
    </row>
    <row r="861" spans="1:85" ht="14.25" x14ac:dyDescent="0.25">
      <c r="A861" s="6">
        <v>849</v>
      </c>
      <c r="B861" s="495">
        <v>47</v>
      </c>
      <c r="C861" s="495" t="s">
        <v>267</v>
      </c>
      <c r="D861" s="496" t="s">
        <v>23</v>
      </c>
      <c r="E861" s="626">
        <v>20364353</v>
      </c>
      <c r="F861" s="627" t="s">
        <v>966</v>
      </c>
      <c r="G861" s="624" t="s">
        <v>53</v>
      </c>
      <c r="H861" s="9">
        <f>VLOOKUP($E861,'ALL-GTK-MI-MTS-MA'!$E$13:$CF$361,'ALL-GTK-MI-MTS-MA'!H$6,FALSE)</f>
        <v>0</v>
      </c>
      <c r="I861" s="9">
        <f>VLOOKUP($E861,'ALL-GTK-MI-MTS-MA'!$E$13:$CF$361,'ALL-GTK-MI-MTS-MA'!I$6,FALSE)</f>
        <v>0</v>
      </c>
      <c r="J861" s="9">
        <f>VLOOKUP($E861,'ALL-GTK-MI-MTS-MA'!$E$13:$CF$361,'ALL-GTK-MI-MTS-MA'!J$6,FALSE)</f>
        <v>0</v>
      </c>
      <c r="K861" s="9">
        <f>VLOOKUP($E861,'ALL-GTK-MI-MTS-MA'!$E$13:$CF$361,'ALL-GTK-MI-MTS-MA'!K$6,FALSE)</f>
        <v>0</v>
      </c>
      <c r="L861" s="9">
        <f>VLOOKUP($E861,'ALL-GTK-MI-MTS-MA'!$E$13:$CF$361,'ALL-GTK-MI-MTS-MA'!L$6,FALSE)</f>
        <v>0</v>
      </c>
      <c r="M861" s="9">
        <f>VLOOKUP($E861,'ALL-GTK-MI-MTS-MA'!$E$13:$CF$361,'ALL-GTK-MI-MTS-MA'!M$6,FALSE)</f>
        <v>0</v>
      </c>
      <c r="N861" s="9">
        <f>VLOOKUP($E861,'ALL-GTK-MI-MTS-MA'!$E$13:$CF$361,'ALL-GTK-MI-MTS-MA'!N$6,FALSE)</f>
        <v>0</v>
      </c>
      <c r="O861" s="9">
        <f>VLOOKUP($E861,'ALL-GTK-MI-MTS-MA'!$E$13:$CF$361,'ALL-GTK-MI-MTS-MA'!O$6,FALSE)</f>
        <v>5</v>
      </c>
      <c r="P861" s="299">
        <f t="shared" si="474"/>
        <v>0</v>
      </c>
      <c r="Q861" s="299">
        <f t="shared" si="475"/>
        <v>5</v>
      </c>
      <c r="R861" s="300">
        <f t="shared" si="476"/>
        <v>5</v>
      </c>
      <c r="S861" s="9">
        <f>VLOOKUP($E861,'ALL-GTK-MI-MTS-MA'!$E$13:$CF$361,'ALL-GTK-MI-MTS-MA'!S$6,FALSE)</f>
        <v>11</v>
      </c>
      <c r="T861" s="9">
        <f>VLOOKUP($E861,'ALL-GTK-MI-MTS-MA'!$E$13:$CF$361,'ALL-GTK-MI-MTS-MA'!T$6,FALSE)</f>
        <v>8</v>
      </c>
      <c r="U861" s="9">
        <f>VLOOKUP($E861,'ALL-GTK-MI-MTS-MA'!$E$13:$CF$361,'ALL-GTK-MI-MTS-MA'!U$6,FALSE)</f>
        <v>0</v>
      </c>
      <c r="V861" s="9">
        <f>VLOOKUP($E861,'ALL-GTK-MI-MTS-MA'!$E$13:$CF$361,'ALL-GTK-MI-MTS-MA'!V$6,FALSE)</f>
        <v>0</v>
      </c>
      <c r="W861" s="9">
        <f>VLOOKUP($E861,'ALL-GTK-MI-MTS-MA'!$E$13:$CF$361,'ALL-GTK-MI-MTS-MA'!W$6,FALSE)</f>
        <v>0</v>
      </c>
      <c r="X861" s="9">
        <f>VLOOKUP($E861,'ALL-GTK-MI-MTS-MA'!$E$13:$CF$361,'ALL-GTK-MI-MTS-MA'!X$6,FALSE)</f>
        <v>0</v>
      </c>
      <c r="Y861" s="299">
        <f t="shared" si="477"/>
        <v>11</v>
      </c>
      <c r="Z861" s="299">
        <f t="shared" si="478"/>
        <v>8</v>
      </c>
      <c r="AA861" s="10">
        <f t="shared" si="479"/>
        <v>19</v>
      </c>
      <c r="AB861" s="44">
        <f t="shared" si="480"/>
        <v>11</v>
      </c>
      <c r="AC861" s="44">
        <f t="shared" si="481"/>
        <v>13</v>
      </c>
      <c r="AD861" s="11">
        <f t="shared" si="482"/>
        <v>24</v>
      </c>
      <c r="AE861" s="9">
        <f>VLOOKUP($E861,'ALL-GTK-MI-MTS-MA'!$E$13:$CF$361,'ALL-GTK-MI-MTS-MA'!AE$6,FALSE)</f>
        <v>5</v>
      </c>
      <c r="AF861" s="9">
        <f>VLOOKUP($E861,'ALL-GTK-MI-MTS-MA'!$E$13:$CF$361,'ALL-GTK-MI-MTS-MA'!AF$6,FALSE)</f>
        <v>8</v>
      </c>
      <c r="AG861" s="10">
        <f t="shared" si="483"/>
        <v>13</v>
      </c>
      <c r="AH861" s="9">
        <f>VLOOKUP($E861,'ALL-GTK-MI-MTS-MA'!$E$13:$CF$361,'ALL-GTK-MI-MTS-MA'!AH$6,FALSE)</f>
        <v>6</v>
      </c>
      <c r="AI861" s="9">
        <f>VLOOKUP($E861,'ALL-GTK-MI-MTS-MA'!$E$13:$CF$361,'ALL-GTK-MI-MTS-MA'!AI$6,FALSE)</f>
        <v>5</v>
      </c>
      <c r="AJ861" s="10">
        <f t="shared" si="484"/>
        <v>11</v>
      </c>
      <c r="AK861" s="44">
        <f t="shared" si="485"/>
        <v>11</v>
      </c>
      <c r="AL861" s="44">
        <f t="shared" si="486"/>
        <v>13</v>
      </c>
      <c r="AM861" s="11">
        <f t="shared" si="487"/>
        <v>24</v>
      </c>
      <c r="AN861" s="299">
        <v>0</v>
      </c>
      <c r="AO861" s="299">
        <v>0</v>
      </c>
      <c r="AP861" s="9">
        <f>VLOOKUP($E861,'ALL-GTK-MI-MTS-MA'!$E$13:$CF$361,'ALL-GTK-MI-MTS-MA'!AP$6,FALSE)</f>
        <v>0</v>
      </c>
      <c r="AQ861" s="9">
        <f>VLOOKUP($E861,'ALL-GTK-MI-MTS-MA'!$E$13:$CF$361,'ALL-GTK-MI-MTS-MA'!AQ$6,FALSE)</f>
        <v>0</v>
      </c>
      <c r="AR861" s="9">
        <f>VLOOKUP($E861,'ALL-GTK-MI-MTS-MA'!$E$13:$CF$361,'ALL-GTK-MI-MTS-MA'!AR$6,FALSE)</f>
        <v>0</v>
      </c>
      <c r="AS861" s="9">
        <f>VLOOKUP($E861,'ALL-GTK-MI-MTS-MA'!$E$13:$CF$361,'ALL-GTK-MI-MTS-MA'!AS$6,FALSE)</f>
        <v>0</v>
      </c>
      <c r="AT861" s="9">
        <f>VLOOKUP($E861,'ALL-GTK-MI-MTS-MA'!$E$13:$CF$361,'ALL-GTK-MI-MTS-MA'!AT$6,FALSE)</f>
        <v>2</v>
      </c>
      <c r="AU861" s="9">
        <f>VLOOKUP($E861,'ALL-GTK-MI-MTS-MA'!$E$13:$CF$361,'ALL-GTK-MI-MTS-MA'!AU$6,FALSE)</f>
        <v>3</v>
      </c>
      <c r="AV861" s="590">
        <f>VLOOKUP($E861,'ALL-GTK-MI-MTS-MA'!$E$13:$CF$361,'ALL-GTK-MI-MTS-MA'!AV$6,FALSE)</f>
        <v>0</v>
      </c>
      <c r="AW861" s="590">
        <f>VLOOKUP($E861,'ALL-GTK-MI-MTS-MA'!$E$13:$CF$361,'ALL-GTK-MI-MTS-MA'!AW$6,FALSE)</f>
        <v>0</v>
      </c>
      <c r="AX861" s="9">
        <f>VLOOKUP($E861,'ALL-GTK-MI-MTS-MA'!$E$13:$CF$361,'ALL-GTK-MI-MTS-MA'!AX$6,FALSE)</f>
        <v>9</v>
      </c>
      <c r="AY861" s="9">
        <f>VLOOKUP($E861,'ALL-GTK-MI-MTS-MA'!$E$13:$CF$361,'ALL-GTK-MI-MTS-MA'!AY$6,FALSE)</f>
        <v>9</v>
      </c>
      <c r="AZ861" s="9">
        <f>VLOOKUP($E861,'ALL-GTK-MI-MTS-MA'!$E$13:$CF$361,'ALL-GTK-MI-MTS-MA'!AZ$6,FALSE)</f>
        <v>0</v>
      </c>
      <c r="BA861" s="9">
        <f>VLOOKUP($E861,'ALL-GTK-MI-MTS-MA'!$E$13:$CF$361,'ALL-GTK-MI-MTS-MA'!BA$6,FALSE)</f>
        <v>1</v>
      </c>
      <c r="BB861" s="9">
        <f>VLOOKUP($E861,'ALL-GTK-MI-MTS-MA'!$E$13:$CF$361,'ALL-GTK-MI-MTS-MA'!BB$6,FALSE)</f>
        <v>0</v>
      </c>
      <c r="BC861" s="9">
        <f>VLOOKUP($E861,'ALL-GTK-MI-MTS-MA'!$E$13:$CF$361,'ALL-GTK-MI-MTS-MA'!BC$6,FALSE)</f>
        <v>0</v>
      </c>
      <c r="BD861" s="310">
        <f t="shared" si="488"/>
        <v>2</v>
      </c>
      <c r="BE861" s="310">
        <f t="shared" si="489"/>
        <v>3</v>
      </c>
      <c r="BF861" s="10">
        <f t="shared" si="490"/>
        <v>5</v>
      </c>
      <c r="BG861" s="311">
        <f t="shared" si="491"/>
        <v>9</v>
      </c>
      <c r="BH861" s="311">
        <f t="shared" si="492"/>
        <v>10</v>
      </c>
      <c r="BI861" s="10">
        <f t="shared" si="493"/>
        <v>19</v>
      </c>
      <c r="BJ861" s="44">
        <f t="shared" si="494"/>
        <v>11</v>
      </c>
      <c r="BK861" s="44">
        <f t="shared" si="495"/>
        <v>13</v>
      </c>
      <c r="BL861" s="11">
        <f t="shared" si="496"/>
        <v>24</v>
      </c>
      <c r="BM861" s="9">
        <f>VLOOKUP($E861,'ALL-GTK-MI-MTS-MA'!$E$13:$CF$361,'ALL-GTK-MI-MTS-MA'!BM$6,FALSE)</f>
        <v>0</v>
      </c>
      <c r="BN861" s="9">
        <f>VLOOKUP($E861,'ALL-GTK-MI-MTS-MA'!$E$13:$CF$361,'ALL-GTK-MI-MTS-MA'!BN$6,FALSE)</f>
        <v>0</v>
      </c>
      <c r="BO861" s="9">
        <f>VLOOKUP($E861,'ALL-GTK-MI-MTS-MA'!$E$13:$CF$361,'ALL-GTK-MI-MTS-MA'!BO$6,FALSE)</f>
        <v>4</v>
      </c>
      <c r="BP861" s="9">
        <f>VLOOKUP($E861,'ALL-GTK-MI-MTS-MA'!$E$13:$CF$361,'ALL-GTK-MI-MTS-MA'!BP$6,FALSE)</f>
        <v>2</v>
      </c>
      <c r="BQ861" s="9">
        <f>VLOOKUP($E861,'ALL-GTK-MI-MTS-MA'!$E$13:$CF$361,'ALL-GTK-MI-MTS-MA'!BQ$6,FALSE)</f>
        <v>0</v>
      </c>
      <c r="BR861" s="9">
        <f>VLOOKUP($E861,'ALL-GTK-MI-MTS-MA'!$E$13:$CF$361,'ALL-GTK-MI-MTS-MA'!BR$6,FALSE)</f>
        <v>0</v>
      </c>
      <c r="BS861" s="9">
        <f>VLOOKUP($E861,'ALL-GTK-MI-MTS-MA'!$E$13:$CF$361,'ALL-GTK-MI-MTS-MA'!BS$6,FALSE)</f>
        <v>0</v>
      </c>
      <c r="BT861" s="9">
        <f>VLOOKUP($E861,'ALL-GTK-MI-MTS-MA'!$E$13:$CF$361,'ALL-GTK-MI-MTS-MA'!BT$6,FALSE)</f>
        <v>0</v>
      </c>
      <c r="BU861" s="299">
        <f t="shared" si="497"/>
        <v>4</v>
      </c>
      <c r="BV861" s="299">
        <f t="shared" si="498"/>
        <v>2</v>
      </c>
      <c r="BW861" s="44">
        <f t="shared" si="499"/>
        <v>4</v>
      </c>
      <c r="BX861" s="44">
        <f t="shared" si="500"/>
        <v>2</v>
      </c>
      <c r="BY861" s="11">
        <f t="shared" si="501"/>
        <v>6</v>
      </c>
      <c r="BZ861" s="14">
        <f t="shared" si="502"/>
        <v>11</v>
      </c>
      <c r="CA861" s="14">
        <f t="shared" si="503"/>
        <v>13</v>
      </c>
      <c r="CB861" s="13">
        <f t="shared" si="504"/>
        <v>4</v>
      </c>
      <c r="CC861" s="13">
        <f t="shared" si="505"/>
        <v>2</v>
      </c>
      <c r="CD861" s="312">
        <f t="shared" si="506"/>
        <v>15</v>
      </c>
      <c r="CE861" s="312">
        <f t="shared" si="507"/>
        <v>15</v>
      </c>
      <c r="CF861" s="313">
        <f t="shared" si="508"/>
        <v>30</v>
      </c>
      <c r="CG861" s="302" t="str">
        <f t="shared" si="509"/>
        <v>OK</v>
      </c>
    </row>
    <row r="862" spans="1:85" ht="14.25" x14ac:dyDescent="0.25">
      <c r="A862" s="6">
        <v>850</v>
      </c>
      <c r="B862" s="495">
        <v>48</v>
      </c>
      <c r="C862" s="495" t="s">
        <v>267</v>
      </c>
      <c r="D862" s="496" t="s">
        <v>23</v>
      </c>
      <c r="E862" s="626">
        <v>20364354</v>
      </c>
      <c r="F862" s="627" t="s">
        <v>967</v>
      </c>
      <c r="G862" s="624" t="s">
        <v>53</v>
      </c>
      <c r="H862" s="9">
        <f>VLOOKUP($E862,'ALL-GTK-MI-MTS-MA'!$E$13:$CF$361,'ALL-GTK-MI-MTS-MA'!H$6,FALSE)</f>
        <v>0</v>
      </c>
      <c r="I862" s="9">
        <f>VLOOKUP($E862,'ALL-GTK-MI-MTS-MA'!$E$13:$CF$361,'ALL-GTK-MI-MTS-MA'!I$6,FALSE)</f>
        <v>0</v>
      </c>
      <c r="J862" s="9">
        <f>VLOOKUP($E862,'ALL-GTK-MI-MTS-MA'!$E$13:$CF$361,'ALL-GTK-MI-MTS-MA'!J$6,FALSE)</f>
        <v>0</v>
      </c>
      <c r="K862" s="9">
        <f>VLOOKUP($E862,'ALL-GTK-MI-MTS-MA'!$E$13:$CF$361,'ALL-GTK-MI-MTS-MA'!K$6,FALSE)</f>
        <v>0</v>
      </c>
      <c r="L862" s="9">
        <f>VLOOKUP($E862,'ALL-GTK-MI-MTS-MA'!$E$13:$CF$361,'ALL-GTK-MI-MTS-MA'!L$6,FALSE)</f>
        <v>0</v>
      </c>
      <c r="M862" s="9">
        <f>VLOOKUP($E862,'ALL-GTK-MI-MTS-MA'!$E$13:$CF$361,'ALL-GTK-MI-MTS-MA'!M$6,FALSE)</f>
        <v>0</v>
      </c>
      <c r="N862" s="9">
        <f>VLOOKUP($E862,'ALL-GTK-MI-MTS-MA'!$E$13:$CF$361,'ALL-GTK-MI-MTS-MA'!N$6,FALSE)</f>
        <v>0</v>
      </c>
      <c r="O862" s="9">
        <f>VLOOKUP($E862,'ALL-GTK-MI-MTS-MA'!$E$13:$CF$361,'ALL-GTK-MI-MTS-MA'!O$6,FALSE)</f>
        <v>1</v>
      </c>
      <c r="P862" s="299">
        <f t="shared" si="474"/>
        <v>0</v>
      </c>
      <c r="Q862" s="299">
        <f t="shared" si="475"/>
        <v>1</v>
      </c>
      <c r="R862" s="300">
        <f t="shared" si="476"/>
        <v>1</v>
      </c>
      <c r="S862" s="9">
        <f>VLOOKUP($E862,'ALL-GTK-MI-MTS-MA'!$E$13:$CF$361,'ALL-GTK-MI-MTS-MA'!S$6,FALSE)</f>
        <v>9</v>
      </c>
      <c r="T862" s="9">
        <f>VLOOKUP($E862,'ALL-GTK-MI-MTS-MA'!$E$13:$CF$361,'ALL-GTK-MI-MTS-MA'!T$6,FALSE)</f>
        <v>7</v>
      </c>
      <c r="U862" s="9">
        <f>VLOOKUP($E862,'ALL-GTK-MI-MTS-MA'!$E$13:$CF$361,'ALL-GTK-MI-MTS-MA'!U$6,FALSE)</f>
        <v>0</v>
      </c>
      <c r="V862" s="9">
        <f>VLOOKUP($E862,'ALL-GTK-MI-MTS-MA'!$E$13:$CF$361,'ALL-GTK-MI-MTS-MA'!V$6,FALSE)</f>
        <v>0</v>
      </c>
      <c r="W862" s="9">
        <f>VLOOKUP($E862,'ALL-GTK-MI-MTS-MA'!$E$13:$CF$361,'ALL-GTK-MI-MTS-MA'!W$6,FALSE)</f>
        <v>0</v>
      </c>
      <c r="X862" s="9">
        <f>VLOOKUP($E862,'ALL-GTK-MI-MTS-MA'!$E$13:$CF$361,'ALL-GTK-MI-MTS-MA'!X$6,FALSE)</f>
        <v>0</v>
      </c>
      <c r="Y862" s="299">
        <f t="shared" si="477"/>
        <v>9</v>
      </c>
      <c r="Z862" s="299">
        <f t="shared" si="478"/>
        <v>7</v>
      </c>
      <c r="AA862" s="10">
        <f t="shared" si="479"/>
        <v>16</v>
      </c>
      <c r="AB862" s="44">
        <f t="shared" si="480"/>
        <v>9</v>
      </c>
      <c r="AC862" s="44">
        <f t="shared" si="481"/>
        <v>8</v>
      </c>
      <c r="AD862" s="11">
        <f t="shared" si="482"/>
        <v>17</v>
      </c>
      <c r="AE862" s="9">
        <f>VLOOKUP($E862,'ALL-GTK-MI-MTS-MA'!$E$13:$CF$361,'ALL-GTK-MI-MTS-MA'!AE$6,FALSE)</f>
        <v>6</v>
      </c>
      <c r="AF862" s="9">
        <f>VLOOKUP($E862,'ALL-GTK-MI-MTS-MA'!$E$13:$CF$361,'ALL-GTK-MI-MTS-MA'!AF$6,FALSE)</f>
        <v>3</v>
      </c>
      <c r="AG862" s="10">
        <f t="shared" si="483"/>
        <v>9</v>
      </c>
      <c r="AH862" s="9">
        <f>VLOOKUP($E862,'ALL-GTK-MI-MTS-MA'!$E$13:$CF$361,'ALL-GTK-MI-MTS-MA'!AH$6,FALSE)</f>
        <v>3</v>
      </c>
      <c r="AI862" s="9">
        <f>VLOOKUP($E862,'ALL-GTK-MI-MTS-MA'!$E$13:$CF$361,'ALL-GTK-MI-MTS-MA'!AI$6,FALSE)</f>
        <v>5</v>
      </c>
      <c r="AJ862" s="10">
        <f t="shared" si="484"/>
        <v>8</v>
      </c>
      <c r="AK862" s="44">
        <f t="shared" si="485"/>
        <v>9</v>
      </c>
      <c r="AL862" s="44">
        <f t="shared" si="486"/>
        <v>8</v>
      </c>
      <c r="AM862" s="11">
        <f t="shared" si="487"/>
        <v>17</v>
      </c>
      <c r="AN862" s="299">
        <v>0</v>
      </c>
      <c r="AO862" s="299">
        <v>0</v>
      </c>
      <c r="AP862" s="9">
        <f>VLOOKUP($E862,'ALL-GTK-MI-MTS-MA'!$E$13:$CF$361,'ALL-GTK-MI-MTS-MA'!AP$6,FALSE)</f>
        <v>0</v>
      </c>
      <c r="AQ862" s="9">
        <f>VLOOKUP($E862,'ALL-GTK-MI-MTS-MA'!$E$13:$CF$361,'ALL-GTK-MI-MTS-MA'!AQ$6,FALSE)</f>
        <v>0</v>
      </c>
      <c r="AR862" s="9">
        <f>VLOOKUP($E862,'ALL-GTK-MI-MTS-MA'!$E$13:$CF$361,'ALL-GTK-MI-MTS-MA'!AR$6,FALSE)</f>
        <v>0</v>
      </c>
      <c r="AS862" s="9">
        <f>VLOOKUP($E862,'ALL-GTK-MI-MTS-MA'!$E$13:$CF$361,'ALL-GTK-MI-MTS-MA'!AS$6,FALSE)</f>
        <v>0</v>
      </c>
      <c r="AT862" s="9">
        <f>VLOOKUP($E862,'ALL-GTK-MI-MTS-MA'!$E$13:$CF$361,'ALL-GTK-MI-MTS-MA'!AT$6,FALSE)</f>
        <v>4</v>
      </c>
      <c r="AU862" s="9">
        <f>VLOOKUP($E862,'ALL-GTK-MI-MTS-MA'!$E$13:$CF$361,'ALL-GTK-MI-MTS-MA'!AU$6,FALSE)</f>
        <v>0</v>
      </c>
      <c r="AV862" s="590">
        <f>VLOOKUP($E862,'ALL-GTK-MI-MTS-MA'!$E$13:$CF$361,'ALL-GTK-MI-MTS-MA'!AV$6,FALSE)</f>
        <v>0</v>
      </c>
      <c r="AW862" s="590">
        <f>VLOOKUP($E862,'ALL-GTK-MI-MTS-MA'!$E$13:$CF$361,'ALL-GTK-MI-MTS-MA'!AW$6,FALSE)</f>
        <v>0</v>
      </c>
      <c r="AX862" s="9">
        <f>VLOOKUP($E862,'ALL-GTK-MI-MTS-MA'!$E$13:$CF$361,'ALL-GTK-MI-MTS-MA'!AX$6,FALSE)</f>
        <v>5</v>
      </c>
      <c r="AY862" s="9">
        <f>VLOOKUP($E862,'ALL-GTK-MI-MTS-MA'!$E$13:$CF$361,'ALL-GTK-MI-MTS-MA'!AY$6,FALSE)</f>
        <v>7</v>
      </c>
      <c r="AZ862" s="9">
        <f>VLOOKUP($E862,'ALL-GTK-MI-MTS-MA'!$E$13:$CF$361,'ALL-GTK-MI-MTS-MA'!AZ$6,FALSE)</f>
        <v>0</v>
      </c>
      <c r="BA862" s="9">
        <f>VLOOKUP($E862,'ALL-GTK-MI-MTS-MA'!$E$13:$CF$361,'ALL-GTK-MI-MTS-MA'!BA$6,FALSE)</f>
        <v>1</v>
      </c>
      <c r="BB862" s="9">
        <f>VLOOKUP($E862,'ALL-GTK-MI-MTS-MA'!$E$13:$CF$361,'ALL-GTK-MI-MTS-MA'!BB$6,FALSE)</f>
        <v>0</v>
      </c>
      <c r="BC862" s="9">
        <f>VLOOKUP($E862,'ALL-GTK-MI-MTS-MA'!$E$13:$CF$361,'ALL-GTK-MI-MTS-MA'!BC$6,FALSE)</f>
        <v>0</v>
      </c>
      <c r="BD862" s="310">
        <f t="shared" si="488"/>
        <v>4</v>
      </c>
      <c r="BE862" s="310">
        <f t="shared" si="489"/>
        <v>0</v>
      </c>
      <c r="BF862" s="10">
        <f t="shared" si="490"/>
        <v>4</v>
      </c>
      <c r="BG862" s="311">
        <f t="shared" si="491"/>
        <v>5</v>
      </c>
      <c r="BH862" s="311">
        <f t="shared" si="492"/>
        <v>8</v>
      </c>
      <c r="BI862" s="10">
        <f t="shared" si="493"/>
        <v>13</v>
      </c>
      <c r="BJ862" s="44">
        <f t="shared" si="494"/>
        <v>9</v>
      </c>
      <c r="BK862" s="44">
        <f t="shared" si="495"/>
        <v>8</v>
      </c>
      <c r="BL862" s="11">
        <f t="shared" si="496"/>
        <v>17</v>
      </c>
      <c r="BM862" s="9">
        <f>VLOOKUP($E862,'ALL-GTK-MI-MTS-MA'!$E$13:$CF$361,'ALL-GTK-MI-MTS-MA'!BM$6,FALSE)</f>
        <v>0</v>
      </c>
      <c r="BN862" s="9">
        <f>VLOOKUP($E862,'ALL-GTK-MI-MTS-MA'!$E$13:$CF$361,'ALL-GTK-MI-MTS-MA'!BN$6,FALSE)</f>
        <v>0</v>
      </c>
      <c r="BO862" s="9">
        <f>VLOOKUP($E862,'ALL-GTK-MI-MTS-MA'!$E$13:$CF$361,'ALL-GTK-MI-MTS-MA'!BO$6,FALSE)</f>
        <v>2</v>
      </c>
      <c r="BP862" s="9">
        <f>VLOOKUP($E862,'ALL-GTK-MI-MTS-MA'!$E$13:$CF$361,'ALL-GTK-MI-MTS-MA'!BP$6,FALSE)</f>
        <v>1</v>
      </c>
      <c r="BQ862" s="9">
        <f>VLOOKUP($E862,'ALL-GTK-MI-MTS-MA'!$E$13:$CF$361,'ALL-GTK-MI-MTS-MA'!BQ$6,FALSE)</f>
        <v>0</v>
      </c>
      <c r="BR862" s="9">
        <f>VLOOKUP($E862,'ALL-GTK-MI-MTS-MA'!$E$13:$CF$361,'ALL-GTK-MI-MTS-MA'!BR$6,FALSE)</f>
        <v>0</v>
      </c>
      <c r="BS862" s="9">
        <f>VLOOKUP($E862,'ALL-GTK-MI-MTS-MA'!$E$13:$CF$361,'ALL-GTK-MI-MTS-MA'!BS$6,FALSE)</f>
        <v>0</v>
      </c>
      <c r="BT862" s="9">
        <f>VLOOKUP($E862,'ALL-GTK-MI-MTS-MA'!$E$13:$CF$361,'ALL-GTK-MI-MTS-MA'!BT$6,FALSE)</f>
        <v>0</v>
      </c>
      <c r="BU862" s="299">
        <f t="shared" si="497"/>
        <v>2</v>
      </c>
      <c r="BV862" s="299">
        <f t="shared" si="498"/>
        <v>1</v>
      </c>
      <c r="BW862" s="44">
        <f t="shared" si="499"/>
        <v>2</v>
      </c>
      <c r="BX862" s="44">
        <f t="shared" si="500"/>
        <v>1</v>
      </c>
      <c r="BY862" s="11">
        <f t="shared" si="501"/>
        <v>3</v>
      </c>
      <c r="BZ862" s="14">
        <f t="shared" si="502"/>
        <v>9</v>
      </c>
      <c r="CA862" s="14">
        <f t="shared" si="503"/>
        <v>8</v>
      </c>
      <c r="CB862" s="13">
        <f t="shared" si="504"/>
        <v>2</v>
      </c>
      <c r="CC862" s="13">
        <f t="shared" si="505"/>
        <v>1</v>
      </c>
      <c r="CD862" s="312">
        <f t="shared" si="506"/>
        <v>11</v>
      </c>
      <c r="CE862" s="312">
        <f t="shared" si="507"/>
        <v>9</v>
      </c>
      <c r="CF862" s="313">
        <f t="shared" si="508"/>
        <v>20</v>
      </c>
      <c r="CG862" s="302" t="str">
        <f t="shared" si="509"/>
        <v>OK</v>
      </c>
    </row>
    <row r="863" spans="1:85" ht="14.25" x14ac:dyDescent="0.25">
      <c r="A863" s="6">
        <v>851</v>
      </c>
      <c r="B863" s="495">
        <v>49</v>
      </c>
      <c r="C863" s="495" t="s">
        <v>267</v>
      </c>
      <c r="D863" s="496" t="s">
        <v>26</v>
      </c>
      <c r="E863" s="626">
        <v>20364412</v>
      </c>
      <c r="F863" s="627" t="s">
        <v>968</v>
      </c>
      <c r="G863" s="624" t="s">
        <v>53</v>
      </c>
      <c r="H863" s="9">
        <f>VLOOKUP($E863,'ALL-GTK-MI-MTS-MA'!$E$13:$CF$361,'ALL-GTK-MI-MTS-MA'!H$6,FALSE)</f>
        <v>0</v>
      </c>
      <c r="I863" s="9">
        <f>VLOOKUP($E863,'ALL-GTK-MI-MTS-MA'!$E$13:$CF$361,'ALL-GTK-MI-MTS-MA'!I$6,FALSE)</f>
        <v>0</v>
      </c>
      <c r="J863" s="9">
        <f>VLOOKUP($E863,'ALL-GTK-MI-MTS-MA'!$E$13:$CF$361,'ALL-GTK-MI-MTS-MA'!J$6,FALSE)</f>
        <v>0</v>
      </c>
      <c r="K863" s="9">
        <f>VLOOKUP($E863,'ALL-GTK-MI-MTS-MA'!$E$13:$CF$361,'ALL-GTK-MI-MTS-MA'!K$6,FALSE)</f>
        <v>0</v>
      </c>
      <c r="L863" s="9">
        <f>VLOOKUP($E863,'ALL-GTK-MI-MTS-MA'!$E$13:$CF$361,'ALL-GTK-MI-MTS-MA'!L$6,FALSE)</f>
        <v>0</v>
      </c>
      <c r="M863" s="9">
        <f>VLOOKUP($E863,'ALL-GTK-MI-MTS-MA'!$E$13:$CF$361,'ALL-GTK-MI-MTS-MA'!M$6,FALSE)</f>
        <v>0</v>
      </c>
      <c r="N863" s="9">
        <f>VLOOKUP($E863,'ALL-GTK-MI-MTS-MA'!$E$13:$CF$361,'ALL-GTK-MI-MTS-MA'!N$6,FALSE)</f>
        <v>3</v>
      </c>
      <c r="O863" s="9">
        <f>VLOOKUP($E863,'ALL-GTK-MI-MTS-MA'!$E$13:$CF$361,'ALL-GTK-MI-MTS-MA'!O$6,FALSE)</f>
        <v>4</v>
      </c>
      <c r="P863" s="299">
        <f t="shared" si="474"/>
        <v>3</v>
      </c>
      <c r="Q863" s="299">
        <f t="shared" si="475"/>
        <v>4</v>
      </c>
      <c r="R863" s="300">
        <f t="shared" si="476"/>
        <v>7</v>
      </c>
      <c r="S863" s="9">
        <f>VLOOKUP($E863,'ALL-GTK-MI-MTS-MA'!$E$13:$CF$361,'ALL-GTK-MI-MTS-MA'!S$6,FALSE)</f>
        <v>11</v>
      </c>
      <c r="T863" s="9">
        <f>VLOOKUP($E863,'ALL-GTK-MI-MTS-MA'!$E$13:$CF$361,'ALL-GTK-MI-MTS-MA'!T$6,FALSE)</f>
        <v>3</v>
      </c>
      <c r="U863" s="9">
        <f>VLOOKUP($E863,'ALL-GTK-MI-MTS-MA'!$E$13:$CF$361,'ALL-GTK-MI-MTS-MA'!U$6,FALSE)</f>
        <v>0</v>
      </c>
      <c r="V863" s="9">
        <f>VLOOKUP($E863,'ALL-GTK-MI-MTS-MA'!$E$13:$CF$361,'ALL-GTK-MI-MTS-MA'!V$6,FALSE)</f>
        <v>0</v>
      </c>
      <c r="W863" s="9">
        <f>VLOOKUP($E863,'ALL-GTK-MI-MTS-MA'!$E$13:$CF$361,'ALL-GTK-MI-MTS-MA'!W$6,FALSE)</f>
        <v>0</v>
      </c>
      <c r="X863" s="9">
        <f>VLOOKUP($E863,'ALL-GTK-MI-MTS-MA'!$E$13:$CF$361,'ALL-GTK-MI-MTS-MA'!X$6,FALSE)</f>
        <v>0</v>
      </c>
      <c r="Y863" s="299">
        <f t="shared" si="477"/>
        <v>11</v>
      </c>
      <c r="Z863" s="299">
        <f t="shared" si="478"/>
        <v>3</v>
      </c>
      <c r="AA863" s="10">
        <f t="shared" si="479"/>
        <v>14</v>
      </c>
      <c r="AB863" s="44">
        <f t="shared" si="480"/>
        <v>14</v>
      </c>
      <c r="AC863" s="44">
        <f t="shared" si="481"/>
        <v>7</v>
      </c>
      <c r="AD863" s="11">
        <f t="shared" si="482"/>
        <v>21</v>
      </c>
      <c r="AE863" s="9">
        <f>VLOOKUP($E863,'ALL-GTK-MI-MTS-MA'!$E$13:$CF$361,'ALL-GTK-MI-MTS-MA'!AE$6,FALSE)</f>
        <v>7</v>
      </c>
      <c r="AF863" s="9">
        <f>VLOOKUP($E863,'ALL-GTK-MI-MTS-MA'!$E$13:$CF$361,'ALL-GTK-MI-MTS-MA'!AF$6,FALSE)</f>
        <v>2</v>
      </c>
      <c r="AG863" s="10">
        <f t="shared" si="483"/>
        <v>9</v>
      </c>
      <c r="AH863" s="9">
        <f>VLOOKUP($E863,'ALL-GTK-MI-MTS-MA'!$E$13:$CF$361,'ALL-GTK-MI-MTS-MA'!AH$6,FALSE)</f>
        <v>7</v>
      </c>
      <c r="AI863" s="9">
        <f>VLOOKUP($E863,'ALL-GTK-MI-MTS-MA'!$E$13:$CF$361,'ALL-GTK-MI-MTS-MA'!AI$6,FALSE)</f>
        <v>5</v>
      </c>
      <c r="AJ863" s="10">
        <f t="shared" si="484"/>
        <v>12</v>
      </c>
      <c r="AK863" s="44">
        <f t="shared" si="485"/>
        <v>14</v>
      </c>
      <c r="AL863" s="44">
        <f t="shared" si="486"/>
        <v>7</v>
      </c>
      <c r="AM863" s="11">
        <f t="shared" si="487"/>
        <v>21</v>
      </c>
      <c r="AN863" s="299">
        <v>0</v>
      </c>
      <c r="AO863" s="299">
        <v>0</v>
      </c>
      <c r="AP863" s="9">
        <f>VLOOKUP($E863,'ALL-GTK-MI-MTS-MA'!$E$13:$CF$361,'ALL-GTK-MI-MTS-MA'!AP$6,FALSE)</f>
        <v>0</v>
      </c>
      <c r="AQ863" s="9">
        <f>VLOOKUP($E863,'ALL-GTK-MI-MTS-MA'!$E$13:$CF$361,'ALL-GTK-MI-MTS-MA'!AQ$6,FALSE)</f>
        <v>0</v>
      </c>
      <c r="AR863" s="9">
        <f>VLOOKUP($E863,'ALL-GTK-MI-MTS-MA'!$E$13:$CF$361,'ALL-GTK-MI-MTS-MA'!AR$6,FALSE)</f>
        <v>0</v>
      </c>
      <c r="AS863" s="9">
        <f>VLOOKUP($E863,'ALL-GTK-MI-MTS-MA'!$E$13:$CF$361,'ALL-GTK-MI-MTS-MA'!AS$6,FALSE)</f>
        <v>0</v>
      </c>
      <c r="AT863" s="9">
        <f>VLOOKUP($E863,'ALL-GTK-MI-MTS-MA'!$E$13:$CF$361,'ALL-GTK-MI-MTS-MA'!AT$6,FALSE)</f>
        <v>2</v>
      </c>
      <c r="AU863" s="9">
        <f>VLOOKUP($E863,'ALL-GTK-MI-MTS-MA'!$E$13:$CF$361,'ALL-GTK-MI-MTS-MA'!AU$6,FALSE)</f>
        <v>0</v>
      </c>
      <c r="AV863" s="590">
        <f>VLOOKUP($E863,'ALL-GTK-MI-MTS-MA'!$E$13:$CF$361,'ALL-GTK-MI-MTS-MA'!AV$6,FALSE)</f>
        <v>0</v>
      </c>
      <c r="AW863" s="590">
        <f>VLOOKUP($E863,'ALL-GTK-MI-MTS-MA'!$E$13:$CF$361,'ALL-GTK-MI-MTS-MA'!AW$6,FALSE)</f>
        <v>0</v>
      </c>
      <c r="AX863" s="9">
        <f>VLOOKUP($E863,'ALL-GTK-MI-MTS-MA'!$E$13:$CF$361,'ALL-GTK-MI-MTS-MA'!AX$6,FALSE)</f>
        <v>12</v>
      </c>
      <c r="AY863" s="9">
        <f>VLOOKUP($E863,'ALL-GTK-MI-MTS-MA'!$E$13:$CF$361,'ALL-GTK-MI-MTS-MA'!AY$6,FALSE)</f>
        <v>7</v>
      </c>
      <c r="AZ863" s="9">
        <f>VLOOKUP($E863,'ALL-GTK-MI-MTS-MA'!$E$13:$CF$361,'ALL-GTK-MI-MTS-MA'!AZ$6,FALSE)</f>
        <v>0</v>
      </c>
      <c r="BA863" s="9">
        <f>VLOOKUP($E863,'ALL-GTK-MI-MTS-MA'!$E$13:$CF$361,'ALL-GTK-MI-MTS-MA'!BA$6,FALSE)</f>
        <v>0</v>
      </c>
      <c r="BB863" s="9">
        <f>VLOOKUP($E863,'ALL-GTK-MI-MTS-MA'!$E$13:$CF$361,'ALL-GTK-MI-MTS-MA'!BB$6,FALSE)</f>
        <v>0</v>
      </c>
      <c r="BC863" s="9">
        <f>VLOOKUP($E863,'ALL-GTK-MI-MTS-MA'!$E$13:$CF$361,'ALL-GTK-MI-MTS-MA'!BC$6,FALSE)</f>
        <v>0</v>
      </c>
      <c r="BD863" s="310">
        <f t="shared" si="488"/>
        <v>2</v>
      </c>
      <c r="BE863" s="310">
        <f t="shared" si="489"/>
        <v>0</v>
      </c>
      <c r="BF863" s="10">
        <f t="shared" si="490"/>
        <v>2</v>
      </c>
      <c r="BG863" s="311">
        <f t="shared" si="491"/>
        <v>12</v>
      </c>
      <c r="BH863" s="311">
        <f t="shared" si="492"/>
        <v>7</v>
      </c>
      <c r="BI863" s="10">
        <f t="shared" si="493"/>
        <v>19</v>
      </c>
      <c r="BJ863" s="44">
        <f t="shared" si="494"/>
        <v>14</v>
      </c>
      <c r="BK863" s="44">
        <f t="shared" si="495"/>
        <v>7</v>
      </c>
      <c r="BL863" s="11">
        <f t="shared" si="496"/>
        <v>21</v>
      </c>
      <c r="BM863" s="9">
        <f>VLOOKUP($E863,'ALL-GTK-MI-MTS-MA'!$E$13:$CF$361,'ALL-GTK-MI-MTS-MA'!BM$6,FALSE)</f>
        <v>0</v>
      </c>
      <c r="BN863" s="9">
        <f>VLOOKUP($E863,'ALL-GTK-MI-MTS-MA'!$E$13:$CF$361,'ALL-GTK-MI-MTS-MA'!BN$6,FALSE)</f>
        <v>0</v>
      </c>
      <c r="BO863" s="9">
        <f>VLOOKUP($E863,'ALL-GTK-MI-MTS-MA'!$E$13:$CF$361,'ALL-GTK-MI-MTS-MA'!BO$6,FALSE)</f>
        <v>4</v>
      </c>
      <c r="BP863" s="9">
        <f>VLOOKUP($E863,'ALL-GTK-MI-MTS-MA'!$E$13:$CF$361,'ALL-GTK-MI-MTS-MA'!BP$6,FALSE)</f>
        <v>1</v>
      </c>
      <c r="BQ863" s="9">
        <f>VLOOKUP($E863,'ALL-GTK-MI-MTS-MA'!$E$13:$CF$361,'ALL-GTK-MI-MTS-MA'!BQ$6,FALSE)</f>
        <v>0</v>
      </c>
      <c r="BR863" s="9">
        <f>VLOOKUP($E863,'ALL-GTK-MI-MTS-MA'!$E$13:$CF$361,'ALL-GTK-MI-MTS-MA'!BR$6,FALSE)</f>
        <v>0</v>
      </c>
      <c r="BS863" s="9">
        <f>VLOOKUP($E863,'ALL-GTK-MI-MTS-MA'!$E$13:$CF$361,'ALL-GTK-MI-MTS-MA'!BS$6,FALSE)</f>
        <v>0</v>
      </c>
      <c r="BT863" s="9">
        <f>VLOOKUP($E863,'ALL-GTK-MI-MTS-MA'!$E$13:$CF$361,'ALL-GTK-MI-MTS-MA'!BT$6,FALSE)</f>
        <v>0</v>
      </c>
      <c r="BU863" s="299">
        <f t="shared" si="497"/>
        <v>4</v>
      </c>
      <c r="BV863" s="299">
        <f t="shared" si="498"/>
        <v>1</v>
      </c>
      <c r="BW863" s="44">
        <f t="shared" si="499"/>
        <v>4</v>
      </c>
      <c r="BX863" s="44">
        <f t="shared" si="500"/>
        <v>1</v>
      </c>
      <c r="BY863" s="11">
        <f t="shared" si="501"/>
        <v>5</v>
      </c>
      <c r="BZ863" s="14">
        <f t="shared" si="502"/>
        <v>14</v>
      </c>
      <c r="CA863" s="14">
        <f t="shared" si="503"/>
        <v>7</v>
      </c>
      <c r="CB863" s="13">
        <f t="shared" si="504"/>
        <v>4</v>
      </c>
      <c r="CC863" s="13">
        <f t="shared" si="505"/>
        <v>1</v>
      </c>
      <c r="CD863" s="312">
        <f t="shared" si="506"/>
        <v>18</v>
      </c>
      <c r="CE863" s="312">
        <f t="shared" si="507"/>
        <v>8</v>
      </c>
      <c r="CF863" s="313">
        <f t="shared" si="508"/>
        <v>26</v>
      </c>
      <c r="CG863" s="302" t="str">
        <f t="shared" si="509"/>
        <v>OK</v>
      </c>
    </row>
    <row r="864" spans="1:85" ht="14.25" x14ac:dyDescent="0.25">
      <c r="A864" s="6">
        <v>852</v>
      </c>
      <c r="B864" s="495">
        <v>50</v>
      </c>
      <c r="C864" s="495" t="s">
        <v>267</v>
      </c>
      <c r="D864" s="496" t="s">
        <v>26</v>
      </c>
      <c r="E864" s="626">
        <v>20364413</v>
      </c>
      <c r="F864" s="627" t="s">
        <v>969</v>
      </c>
      <c r="G864" s="624" t="s">
        <v>53</v>
      </c>
      <c r="H864" s="9">
        <f>VLOOKUP($E864,'ALL-GTK-MI-MTS-MA'!$E$13:$CF$361,'ALL-GTK-MI-MTS-MA'!H$6,FALSE)</f>
        <v>0</v>
      </c>
      <c r="I864" s="9">
        <f>VLOOKUP($E864,'ALL-GTK-MI-MTS-MA'!$E$13:$CF$361,'ALL-GTK-MI-MTS-MA'!I$6,FALSE)</f>
        <v>0</v>
      </c>
      <c r="J864" s="9">
        <f>VLOOKUP($E864,'ALL-GTK-MI-MTS-MA'!$E$13:$CF$361,'ALL-GTK-MI-MTS-MA'!J$6,FALSE)</f>
        <v>0</v>
      </c>
      <c r="K864" s="9">
        <f>VLOOKUP($E864,'ALL-GTK-MI-MTS-MA'!$E$13:$CF$361,'ALL-GTK-MI-MTS-MA'!K$6,FALSE)</f>
        <v>0</v>
      </c>
      <c r="L864" s="9">
        <f>VLOOKUP($E864,'ALL-GTK-MI-MTS-MA'!$E$13:$CF$361,'ALL-GTK-MI-MTS-MA'!L$6,FALSE)</f>
        <v>0</v>
      </c>
      <c r="M864" s="9">
        <f>VLOOKUP($E864,'ALL-GTK-MI-MTS-MA'!$E$13:$CF$361,'ALL-GTK-MI-MTS-MA'!M$6,FALSE)</f>
        <v>0</v>
      </c>
      <c r="N864" s="9">
        <f>VLOOKUP($E864,'ALL-GTK-MI-MTS-MA'!$E$13:$CF$361,'ALL-GTK-MI-MTS-MA'!N$6,FALSE)</f>
        <v>1</v>
      </c>
      <c r="O864" s="9">
        <f>VLOOKUP($E864,'ALL-GTK-MI-MTS-MA'!$E$13:$CF$361,'ALL-GTK-MI-MTS-MA'!O$6,FALSE)</f>
        <v>3</v>
      </c>
      <c r="P864" s="299">
        <f t="shared" si="474"/>
        <v>1</v>
      </c>
      <c r="Q864" s="299">
        <f t="shared" si="475"/>
        <v>3</v>
      </c>
      <c r="R864" s="300">
        <f t="shared" si="476"/>
        <v>4</v>
      </c>
      <c r="S864" s="9">
        <f>VLOOKUP($E864,'ALL-GTK-MI-MTS-MA'!$E$13:$CF$361,'ALL-GTK-MI-MTS-MA'!S$6,FALSE)</f>
        <v>10</v>
      </c>
      <c r="T864" s="9">
        <f>VLOOKUP($E864,'ALL-GTK-MI-MTS-MA'!$E$13:$CF$361,'ALL-GTK-MI-MTS-MA'!T$6,FALSE)</f>
        <v>11</v>
      </c>
      <c r="U864" s="9">
        <f>VLOOKUP($E864,'ALL-GTK-MI-MTS-MA'!$E$13:$CF$361,'ALL-GTK-MI-MTS-MA'!U$6,FALSE)</f>
        <v>0</v>
      </c>
      <c r="V864" s="9">
        <f>VLOOKUP($E864,'ALL-GTK-MI-MTS-MA'!$E$13:$CF$361,'ALL-GTK-MI-MTS-MA'!V$6,FALSE)</f>
        <v>0</v>
      </c>
      <c r="W864" s="9">
        <f>VLOOKUP($E864,'ALL-GTK-MI-MTS-MA'!$E$13:$CF$361,'ALL-GTK-MI-MTS-MA'!W$6,FALSE)</f>
        <v>0</v>
      </c>
      <c r="X864" s="9">
        <f>VLOOKUP($E864,'ALL-GTK-MI-MTS-MA'!$E$13:$CF$361,'ALL-GTK-MI-MTS-MA'!X$6,FALSE)</f>
        <v>0</v>
      </c>
      <c r="Y864" s="299">
        <f t="shared" si="477"/>
        <v>10</v>
      </c>
      <c r="Z864" s="299">
        <f t="shared" si="478"/>
        <v>11</v>
      </c>
      <c r="AA864" s="10">
        <f t="shared" si="479"/>
        <v>21</v>
      </c>
      <c r="AB864" s="44">
        <f t="shared" si="480"/>
        <v>11</v>
      </c>
      <c r="AC864" s="44">
        <f t="shared" si="481"/>
        <v>14</v>
      </c>
      <c r="AD864" s="11">
        <f t="shared" si="482"/>
        <v>25</v>
      </c>
      <c r="AE864" s="9">
        <f>VLOOKUP($E864,'ALL-GTK-MI-MTS-MA'!$E$13:$CF$361,'ALL-GTK-MI-MTS-MA'!AE$6,FALSE)</f>
        <v>2</v>
      </c>
      <c r="AF864" s="9">
        <f>VLOOKUP($E864,'ALL-GTK-MI-MTS-MA'!$E$13:$CF$361,'ALL-GTK-MI-MTS-MA'!AF$6,FALSE)</f>
        <v>4</v>
      </c>
      <c r="AG864" s="10">
        <f t="shared" si="483"/>
        <v>6</v>
      </c>
      <c r="AH864" s="9">
        <f>VLOOKUP($E864,'ALL-GTK-MI-MTS-MA'!$E$13:$CF$361,'ALL-GTK-MI-MTS-MA'!AH$6,FALSE)</f>
        <v>9</v>
      </c>
      <c r="AI864" s="9">
        <f>VLOOKUP($E864,'ALL-GTK-MI-MTS-MA'!$E$13:$CF$361,'ALL-GTK-MI-MTS-MA'!AI$6,FALSE)</f>
        <v>10</v>
      </c>
      <c r="AJ864" s="10">
        <f t="shared" si="484"/>
        <v>19</v>
      </c>
      <c r="AK864" s="44">
        <f t="shared" si="485"/>
        <v>11</v>
      </c>
      <c r="AL864" s="44">
        <f t="shared" si="486"/>
        <v>14</v>
      </c>
      <c r="AM864" s="11">
        <f t="shared" si="487"/>
        <v>25</v>
      </c>
      <c r="AN864" s="299">
        <v>0</v>
      </c>
      <c r="AO864" s="299">
        <v>0</v>
      </c>
      <c r="AP864" s="9">
        <f>VLOOKUP($E864,'ALL-GTK-MI-MTS-MA'!$E$13:$CF$361,'ALL-GTK-MI-MTS-MA'!AP$6,FALSE)</f>
        <v>0</v>
      </c>
      <c r="AQ864" s="9">
        <f>VLOOKUP($E864,'ALL-GTK-MI-MTS-MA'!$E$13:$CF$361,'ALL-GTK-MI-MTS-MA'!AQ$6,FALSE)</f>
        <v>0</v>
      </c>
      <c r="AR864" s="9">
        <f>VLOOKUP($E864,'ALL-GTK-MI-MTS-MA'!$E$13:$CF$361,'ALL-GTK-MI-MTS-MA'!AR$6,FALSE)</f>
        <v>0</v>
      </c>
      <c r="AS864" s="9">
        <f>VLOOKUP($E864,'ALL-GTK-MI-MTS-MA'!$E$13:$CF$361,'ALL-GTK-MI-MTS-MA'!AS$6,FALSE)</f>
        <v>0</v>
      </c>
      <c r="AT864" s="9">
        <f>VLOOKUP($E864,'ALL-GTK-MI-MTS-MA'!$E$13:$CF$361,'ALL-GTK-MI-MTS-MA'!AT$6,FALSE)</f>
        <v>1</v>
      </c>
      <c r="AU864" s="9">
        <f>VLOOKUP($E864,'ALL-GTK-MI-MTS-MA'!$E$13:$CF$361,'ALL-GTK-MI-MTS-MA'!AU$6,FALSE)</f>
        <v>0</v>
      </c>
      <c r="AV864" s="590">
        <f>VLOOKUP($E864,'ALL-GTK-MI-MTS-MA'!$E$13:$CF$361,'ALL-GTK-MI-MTS-MA'!AV$6,FALSE)</f>
        <v>0</v>
      </c>
      <c r="AW864" s="590">
        <f>VLOOKUP($E864,'ALL-GTK-MI-MTS-MA'!$E$13:$CF$361,'ALL-GTK-MI-MTS-MA'!AW$6,FALSE)</f>
        <v>0</v>
      </c>
      <c r="AX864" s="9">
        <f>VLOOKUP($E864,'ALL-GTK-MI-MTS-MA'!$E$13:$CF$361,'ALL-GTK-MI-MTS-MA'!AX$6,FALSE)</f>
        <v>7</v>
      </c>
      <c r="AY864" s="9">
        <f>VLOOKUP($E864,'ALL-GTK-MI-MTS-MA'!$E$13:$CF$361,'ALL-GTK-MI-MTS-MA'!AY$6,FALSE)</f>
        <v>12</v>
      </c>
      <c r="AZ864" s="9">
        <f>VLOOKUP($E864,'ALL-GTK-MI-MTS-MA'!$E$13:$CF$361,'ALL-GTK-MI-MTS-MA'!AZ$6,FALSE)</f>
        <v>3</v>
      </c>
      <c r="BA864" s="9">
        <f>VLOOKUP($E864,'ALL-GTK-MI-MTS-MA'!$E$13:$CF$361,'ALL-GTK-MI-MTS-MA'!BA$6,FALSE)</f>
        <v>2</v>
      </c>
      <c r="BB864" s="9">
        <f>VLOOKUP($E864,'ALL-GTK-MI-MTS-MA'!$E$13:$CF$361,'ALL-GTK-MI-MTS-MA'!BB$6,FALSE)</f>
        <v>0</v>
      </c>
      <c r="BC864" s="9">
        <f>VLOOKUP($E864,'ALL-GTK-MI-MTS-MA'!$E$13:$CF$361,'ALL-GTK-MI-MTS-MA'!BC$6,FALSE)</f>
        <v>0</v>
      </c>
      <c r="BD864" s="310">
        <f t="shared" si="488"/>
        <v>1</v>
      </c>
      <c r="BE864" s="310">
        <f t="shared" si="489"/>
        <v>0</v>
      </c>
      <c r="BF864" s="10">
        <f t="shared" si="490"/>
        <v>1</v>
      </c>
      <c r="BG864" s="311">
        <f t="shared" si="491"/>
        <v>10</v>
      </c>
      <c r="BH864" s="311">
        <f t="shared" si="492"/>
        <v>14</v>
      </c>
      <c r="BI864" s="10">
        <f t="shared" si="493"/>
        <v>24</v>
      </c>
      <c r="BJ864" s="44">
        <f t="shared" si="494"/>
        <v>11</v>
      </c>
      <c r="BK864" s="44">
        <f t="shared" si="495"/>
        <v>14</v>
      </c>
      <c r="BL864" s="11">
        <f t="shared" si="496"/>
        <v>25</v>
      </c>
      <c r="BM864" s="9">
        <f>VLOOKUP($E864,'ALL-GTK-MI-MTS-MA'!$E$13:$CF$361,'ALL-GTK-MI-MTS-MA'!BM$6,FALSE)</f>
        <v>0</v>
      </c>
      <c r="BN864" s="9">
        <f>VLOOKUP($E864,'ALL-GTK-MI-MTS-MA'!$E$13:$CF$361,'ALL-GTK-MI-MTS-MA'!BN$6,FALSE)</f>
        <v>0</v>
      </c>
      <c r="BO864" s="9">
        <f>VLOOKUP($E864,'ALL-GTK-MI-MTS-MA'!$E$13:$CF$361,'ALL-GTK-MI-MTS-MA'!BO$6,FALSE)</f>
        <v>5</v>
      </c>
      <c r="BP864" s="9">
        <f>VLOOKUP($E864,'ALL-GTK-MI-MTS-MA'!$E$13:$CF$361,'ALL-GTK-MI-MTS-MA'!BP$6,FALSE)</f>
        <v>3</v>
      </c>
      <c r="BQ864" s="9">
        <f>VLOOKUP($E864,'ALL-GTK-MI-MTS-MA'!$E$13:$CF$361,'ALL-GTK-MI-MTS-MA'!BQ$6,FALSE)</f>
        <v>0</v>
      </c>
      <c r="BR864" s="9">
        <f>VLOOKUP($E864,'ALL-GTK-MI-MTS-MA'!$E$13:$CF$361,'ALL-GTK-MI-MTS-MA'!BR$6,FALSE)</f>
        <v>0</v>
      </c>
      <c r="BS864" s="9">
        <f>VLOOKUP($E864,'ALL-GTK-MI-MTS-MA'!$E$13:$CF$361,'ALL-GTK-MI-MTS-MA'!BS$6,FALSE)</f>
        <v>0</v>
      </c>
      <c r="BT864" s="9">
        <f>VLOOKUP($E864,'ALL-GTK-MI-MTS-MA'!$E$13:$CF$361,'ALL-GTK-MI-MTS-MA'!BT$6,FALSE)</f>
        <v>0</v>
      </c>
      <c r="BU864" s="299">
        <f t="shared" si="497"/>
        <v>5</v>
      </c>
      <c r="BV864" s="299">
        <f t="shared" si="498"/>
        <v>3</v>
      </c>
      <c r="BW864" s="44">
        <f t="shared" si="499"/>
        <v>5</v>
      </c>
      <c r="BX864" s="44">
        <f t="shared" si="500"/>
        <v>3</v>
      </c>
      <c r="BY864" s="11">
        <f t="shared" si="501"/>
        <v>8</v>
      </c>
      <c r="BZ864" s="14">
        <f t="shared" si="502"/>
        <v>11</v>
      </c>
      <c r="CA864" s="14">
        <f t="shared" si="503"/>
        <v>14</v>
      </c>
      <c r="CB864" s="13">
        <f t="shared" si="504"/>
        <v>5</v>
      </c>
      <c r="CC864" s="13">
        <f t="shared" si="505"/>
        <v>3</v>
      </c>
      <c r="CD864" s="312">
        <f t="shared" si="506"/>
        <v>16</v>
      </c>
      <c r="CE864" s="312">
        <f t="shared" si="507"/>
        <v>17</v>
      </c>
      <c r="CF864" s="313">
        <f t="shared" si="508"/>
        <v>33</v>
      </c>
      <c r="CG864" s="302" t="str">
        <f t="shared" si="509"/>
        <v>OK</v>
      </c>
    </row>
    <row r="865" spans="1:85" ht="14.25" x14ac:dyDescent="0.25">
      <c r="A865" s="6">
        <v>853</v>
      </c>
      <c r="B865" s="495">
        <v>51</v>
      </c>
      <c r="C865" s="495" t="s">
        <v>267</v>
      </c>
      <c r="D865" s="496" t="s">
        <v>26</v>
      </c>
      <c r="E865" s="626">
        <v>20364414</v>
      </c>
      <c r="F865" s="627" t="s">
        <v>970</v>
      </c>
      <c r="G865" s="624" t="s">
        <v>53</v>
      </c>
      <c r="H865" s="9">
        <f>VLOOKUP($E865,'ALL-GTK-MI-MTS-MA'!$E$13:$CF$361,'ALL-GTK-MI-MTS-MA'!H$6,FALSE)</f>
        <v>0</v>
      </c>
      <c r="I865" s="9">
        <f>VLOOKUP($E865,'ALL-GTK-MI-MTS-MA'!$E$13:$CF$361,'ALL-GTK-MI-MTS-MA'!I$6,FALSE)</f>
        <v>0</v>
      </c>
      <c r="J865" s="9">
        <f>VLOOKUP($E865,'ALL-GTK-MI-MTS-MA'!$E$13:$CF$361,'ALL-GTK-MI-MTS-MA'!J$6,FALSE)</f>
        <v>0</v>
      </c>
      <c r="K865" s="9">
        <f>VLOOKUP($E865,'ALL-GTK-MI-MTS-MA'!$E$13:$CF$361,'ALL-GTK-MI-MTS-MA'!K$6,FALSE)</f>
        <v>0</v>
      </c>
      <c r="L865" s="9">
        <f>VLOOKUP($E865,'ALL-GTK-MI-MTS-MA'!$E$13:$CF$361,'ALL-GTK-MI-MTS-MA'!L$6,FALSE)</f>
        <v>0</v>
      </c>
      <c r="M865" s="9">
        <f>VLOOKUP($E865,'ALL-GTK-MI-MTS-MA'!$E$13:$CF$361,'ALL-GTK-MI-MTS-MA'!M$6,FALSE)</f>
        <v>0</v>
      </c>
      <c r="N865" s="9">
        <f>VLOOKUP($E865,'ALL-GTK-MI-MTS-MA'!$E$13:$CF$361,'ALL-GTK-MI-MTS-MA'!N$6,FALSE)</f>
        <v>2</v>
      </c>
      <c r="O865" s="9">
        <f>VLOOKUP($E865,'ALL-GTK-MI-MTS-MA'!$E$13:$CF$361,'ALL-GTK-MI-MTS-MA'!O$6,FALSE)</f>
        <v>2</v>
      </c>
      <c r="P865" s="299">
        <f t="shared" si="474"/>
        <v>2</v>
      </c>
      <c r="Q865" s="299">
        <f t="shared" si="475"/>
        <v>2</v>
      </c>
      <c r="R865" s="300">
        <f t="shared" si="476"/>
        <v>4</v>
      </c>
      <c r="S865" s="9">
        <f>VLOOKUP($E865,'ALL-GTK-MI-MTS-MA'!$E$13:$CF$361,'ALL-GTK-MI-MTS-MA'!S$6,FALSE)</f>
        <v>4</v>
      </c>
      <c r="T865" s="9">
        <f>VLOOKUP($E865,'ALL-GTK-MI-MTS-MA'!$E$13:$CF$361,'ALL-GTK-MI-MTS-MA'!T$6,FALSE)</f>
        <v>4</v>
      </c>
      <c r="U865" s="9">
        <f>VLOOKUP($E865,'ALL-GTK-MI-MTS-MA'!$E$13:$CF$361,'ALL-GTK-MI-MTS-MA'!U$6,FALSE)</f>
        <v>0</v>
      </c>
      <c r="V865" s="9">
        <f>VLOOKUP($E865,'ALL-GTK-MI-MTS-MA'!$E$13:$CF$361,'ALL-GTK-MI-MTS-MA'!V$6,FALSE)</f>
        <v>0</v>
      </c>
      <c r="W865" s="9">
        <f>VLOOKUP($E865,'ALL-GTK-MI-MTS-MA'!$E$13:$CF$361,'ALL-GTK-MI-MTS-MA'!W$6,FALSE)</f>
        <v>0</v>
      </c>
      <c r="X865" s="9">
        <f>VLOOKUP($E865,'ALL-GTK-MI-MTS-MA'!$E$13:$CF$361,'ALL-GTK-MI-MTS-MA'!X$6,FALSE)</f>
        <v>0</v>
      </c>
      <c r="Y865" s="299">
        <f t="shared" si="477"/>
        <v>4</v>
      </c>
      <c r="Z865" s="299">
        <f t="shared" si="478"/>
        <v>4</v>
      </c>
      <c r="AA865" s="10">
        <f t="shared" si="479"/>
        <v>8</v>
      </c>
      <c r="AB865" s="44">
        <f t="shared" si="480"/>
        <v>6</v>
      </c>
      <c r="AC865" s="44">
        <f t="shared" si="481"/>
        <v>6</v>
      </c>
      <c r="AD865" s="11">
        <f t="shared" si="482"/>
        <v>12</v>
      </c>
      <c r="AE865" s="9">
        <f>VLOOKUP($E865,'ALL-GTK-MI-MTS-MA'!$E$13:$CF$361,'ALL-GTK-MI-MTS-MA'!AE$6,FALSE)</f>
        <v>1</v>
      </c>
      <c r="AF865" s="9">
        <f>VLOOKUP($E865,'ALL-GTK-MI-MTS-MA'!$E$13:$CF$361,'ALL-GTK-MI-MTS-MA'!AF$6,FALSE)</f>
        <v>4</v>
      </c>
      <c r="AG865" s="10">
        <f t="shared" si="483"/>
        <v>5</v>
      </c>
      <c r="AH865" s="9">
        <f>VLOOKUP($E865,'ALL-GTK-MI-MTS-MA'!$E$13:$CF$361,'ALL-GTK-MI-MTS-MA'!AH$6,FALSE)</f>
        <v>5</v>
      </c>
      <c r="AI865" s="9">
        <f>VLOOKUP($E865,'ALL-GTK-MI-MTS-MA'!$E$13:$CF$361,'ALL-GTK-MI-MTS-MA'!AI$6,FALSE)</f>
        <v>2</v>
      </c>
      <c r="AJ865" s="10">
        <f t="shared" si="484"/>
        <v>7</v>
      </c>
      <c r="AK865" s="44">
        <f t="shared" si="485"/>
        <v>6</v>
      </c>
      <c r="AL865" s="44">
        <f t="shared" si="486"/>
        <v>6</v>
      </c>
      <c r="AM865" s="11">
        <f t="shared" si="487"/>
        <v>12</v>
      </c>
      <c r="AN865" s="299">
        <v>0</v>
      </c>
      <c r="AO865" s="299">
        <v>0</v>
      </c>
      <c r="AP865" s="9">
        <f>VLOOKUP($E865,'ALL-GTK-MI-MTS-MA'!$E$13:$CF$361,'ALL-GTK-MI-MTS-MA'!AP$6,FALSE)</f>
        <v>0</v>
      </c>
      <c r="AQ865" s="9">
        <f>VLOOKUP($E865,'ALL-GTK-MI-MTS-MA'!$E$13:$CF$361,'ALL-GTK-MI-MTS-MA'!AQ$6,FALSE)</f>
        <v>0</v>
      </c>
      <c r="AR865" s="9">
        <f>VLOOKUP($E865,'ALL-GTK-MI-MTS-MA'!$E$13:$CF$361,'ALL-GTK-MI-MTS-MA'!AR$6,FALSE)</f>
        <v>0</v>
      </c>
      <c r="AS865" s="9">
        <f>VLOOKUP($E865,'ALL-GTK-MI-MTS-MA'!$E$13:$CF$361,'ALL-GTK-MI-MTS-MA'!AS$6,FALSE)</f>
        <v>0</v>
      </c>
      <c r="AT865" s="9">
        <f>VLOOKUP($E865,'ALL-GTK-MI-MTS-MA'!$E$13:$CF$361,'ALL-GTK-MI-MTS-MA'!AT$6,FALSE)</f>
        <v>0</v>
      </c>
      <c r="AU865" s="9">
        <f>VLOOKUP($E865,'ALL-GTK-MI-MTS-MA'!$E$13:$CF$361,'ALL-GTK-MI-MTS-MA'!AU$6,FALSE)</f>
        <v>0</v>
      </c>
      <c r="AV865" s="590">
        <f>VLOOKUP($E865,'ALL-GTK-MI-MTS-MA'!$E$13:$CF$361,'ALL-GTK-MI-MTS-MA'!AV$6,FALSE)</f>
        <v>0</v>
      </c>
      <c r="AW865" s="590">
        <f>VLOOKUP($E865,'ALL-GTK-MI-MTS-MA'!$E$13:$CF$361,'ALL-GTK-MI-MTS-MA'!AW$6,FALSE)</f>
        <v>0</v>
      </c>
      <c r="AX865" s="9">
        <f>VLOOKUP($E865,'ALL-GTK-MI-MTS-MA'!$E$13:$CF$361,'ALL-GTK-MI-MTS-MA'!AX$6,FALSE)</f>
        <v>6</v>
      </c>
      <c r="AY865" s="9">
        <f>VLOOKUP($E865,'ALL-GTK-MI-MTS-MA'!$E$13:$CF$361,'ALL-GTK-MI-MTS-MA'!AY$6,FALSE)</f>
        <v>6</v>
      </c>
      <c r="AZ865" s="9">
        <f>VLOOKUP($E865,'ALL-GTK-MI-MTS-MA'!$E$13:$CF$361,'ALL-GTK-MI-MTS-MA'!AZ$6,FALSE)</f>
        <v>0</v>
      </c>
      <c r="BA865" s="9">
        <f>VLOOKUP($E865,'ALL-GTK-MI-MTS-MA'!$E$13:$CF$361,'ALL-GTK-MI-MTS-MA'!BA$6,FALSE)</f>
        <v>0</v>
      </c>
      <c r="BB865" s="9">
        <f>VLOOKUP($E865,'ALL-GTK-MI-MTS-MA'!$E$13:$CF$361,'ALL-GTK-MI-MTS-MA'!BB$6,FALSE)</f>
        <v>0</v>
      </c>
      <c r="BC865" s="9">
        <f>VLOOKUP($E865,'ALL-GTK-MI-MTS-MA'!$E$13:$CF$361,'ALL-GTK-MI-MTS-MA'!BC$6,FALSE)</f>
        <v>0</v>
      </c>
      <c r="BD865" s="310">
        <f t="shared" si="488"/>
        <v>0</v>
      </c>
      <c r="BE865" s="310">
        <f t="shared" si="489"/>
        <v>0</v>
      </c>
      <c r="BF865" s="10">
        <f t="shared" si="490"/>
        <v>0</v>
      </c>
      <c r="BG865" s="311">
        <f t="shared" si="491"/>
        <v>6</v>
      </c>
      <c r="BH865" s="311">
        <f t="shared" si="492"/>
        <v>6</v>
      </c>
      <c r="BI865" s="10">
        <f t="shared" si="493"/>
        <v>12</v>
      </c>
      <c r="BJ865" s="44">
        <f t="shared" si="494"/>
        <v>6</v>
      </c>
      <c r="BK865" s="44">
        <f t="shared" si="495"/>
        <v>6</v>
      </c>
      <c r="BL865" s="11">
        <f t="shared" si="496"/>
        <v>12</v>
      </c>
      <c r="BM865" s="9">
        <f>VLOOKUP($E865,'ALL-GTK-MI-MTS-MA'!$E$13:$CF$361,'ALL-GTK-MI-MTS-MA'!BM$6,FALSE)</f>
        <v>0</v>
      </c>
      <c r="BN865" s="9">
        <f>VLOOKUP($E865,'ALL-GTK-MI-MTS-MA'!$E$13:$CF$361,'ALL-GTK-MI-MTS-MA'!BN$6,FALSE)</f>
        <v>0</v>
      </c>
      <c r="BO865" s="9">
        <f>VLOOKUP($E865,'ALL-GTK-MI-MTS-MA'!$E$13:$CF$361,'ALL-GTK-MI-MTS-MA'!BO$6,FALSE)</f>
        <v>1</v>
      </c>
      <c r="BP865" s="9">
        <f>VLOOKUP($E865,'ALL-GTK-MI-MTS-MA'!$E$13:$CF$361,'ALL-GTK-MI-MTS-MA'!BP$6,FALSE)</f>
        <v>2</v>
      </c>
      <c r="BQ865" s="9">
        <f>VLOOKUP($E865,'ALL-GTK-MI-MTS-MA'!$E$13:$CF$361,'ALL-GTK-MI-MTS-MA'!BQ$6,FALSE)</f>
        <v>0</v>
      </c>
      <c r="BR865" s="9">
        <f>VLOOKUP($E865,'ALL-GTK-MI-MTS-MA'!$E$13:$CF$361,'ALL-GTK-MI-MTS-MA'!BR$6,FALSE)</f>
        <v>0</v>
      </c>
      <c r="BS865" s="9">
        <f>VLOOKUP($E865,'ALL-GTK-MI-MTS-MA'!$E$13:$CF$361,'ALL-GTK-MI-MTS-MA'!BS$6,FALSE)</f>
        <v>0</v>
      </c>
      <c r="BT865" s="9">
        <f>VLOOKUP($E865,'ALL-GTK-MI-MTS-MA'!$E$13:$CF$361,'ALL-GTK-MI-MTS-MA'!BT$6,FALSE)</f>
        <v>0</v>
      </c>
      <c r="BU865" s="299">
        <f t="shared" si="497"/>
        <v>1</v>
      </c>
      <c r="BV865" s="299">
        <f t="shared" si="498"/>
        <v>2</v>
      </c>
      <c r="BW865" s="44">
        <f t="shared" si="499"/>
        <v>1</v>
      </c>
      <c r="BX865" s="44">
        <f t="shared" si="500"/>
        <v>2</v>
      </c>
      <c r="BY865" s="11">
        <f t="shared" si="501"/>
        <v>3</v>
      </c>
      <c r="BZ865" s="14">
        <f t="shared" si="502"/>
        <v>6</v>
      </c>
      <c r="CA865" s="14">
        <f t="shared" si="503"/>
        <v>6</v>
      </c>
      <c r="CB865" s="13">
        <f t="shared" si="504"/>
        <v>1</v>
      </c>
      <c r="CC865" s="13">
        <f t="shared" si="505"/>
        <v>2</v>
      </c>
      <c r="CD865" s="312">
        <f t="shared" si="506"/>
        <v>7</v>
      </c>
      <c r="CE865" s="312">
        <f t="shared" si="507"/>
        <v>8</v>
      </c>
      <c r="CF865" s="313">
        <f t="shared" si="508"/>
        <v>15</v>
      </c>
      <c r="CG865" s="302" t="str">
        <f t="shared" si="509"/>
        <v>OK</v>
      </c>
    </row>
    <row r="866" spans="1:85" ht="14.25" x14ac:dyDescent="0.25">
      <c r="A866" s="6">
        <v>854</v>
      </c>
      <c r="B866" s="495">
        <v>52</v>
      </c>
      <c r="C866" s="495" t="s">
        <v>267</v>
      </c>
      <c r="D866" s="496" t="s">
        <v>26</v>
      </c>
      <c r="E866" s="626">
        <v>20364415</v>
      </c>
      <c r="F866" s="627" t="s">
        <v>971</v>
      </c>
      <c r="G866" s="624" t="s">
        <v>53</v>
      </c>
      <c r="H866" s="9">
        <f>VLOOKUP($E866,'ALL-GTK-MI-MTS-MA'!$E$13:$CF$361,'ALL-GTK-MI-MTS-MA'!H$6,FALSE)</f>
        <v>0</v>
      </c>
      <c r="I866" s="9">
        <f>VLOOKUP($E866,'ALL-GTK-MI-MTS-MA'!$E$13:$CF$361,'ALL-GTK-MI-MTS-MA'!I$6,FALSE)</f>
        <v>0</v>
      </c>
      <c r="J866" s="9">
        <f>VLOOKUP($E866,'ALL-GTK-MI-MTS-MA'!$E$13:$CF$361,'ALL-GTK-MI-MTS-MA'!J$6,FALSE)</f>
        <v>0</v>
      </c>
      <c r="K866" s="9">
        <f>VLOOKUP($E866,'ALL-GTK-MI-MTS-MA'!$E$13:$CF$361,'ALL-GTK-MI-MTS-MA'!K$6,FALSE)</f>
        <v>0</v>
      </c>
      <c r="L866" s="9">
        <f>VLOOKUP($E866,'ALL-GTK-MI-MTS-MA'!$E$13:$CF$361,'ALL-GTK-MI-MTS-MA'!L$6,FALSE)</f>
        <v>0</v>
      </c>
      <c r="M866" s="9">
        <f>VLOOKUP($E866,'ALL-GTK-MI-MTS-MA'!$E$13:$CF$361,'ALL-GTK-MI-MTS-MA'!M$6,FALSE)</f>
        <v>0</v>
      </c>
      <c r="N866" s="9">
        <f>VLOOKUP($E866,'ALL-GTK-MI-MTS-MA'!$E$13:$CF$361,'ALL-GTK-MI-MTS-MA'!N$6,FALSE)</f>
        <v>0</v>
      </c>
      <c r="O866" s="9">
        <f>VLOOKUP($E866,'ALL-GTK-MI-MTS-MA'!$E$13:$CF$361,'ALL-GTK-MI-MTS-MA'!O$6,FALSE)</f>
        <v>0</v>
      </c>
      <c r="P866" s="299">
        <f t="shared" si="474"/>
        <v>0</v>
      </c>
      <c r="Q866" s="299">
        <f t="shared" si="475"/>
        <v>0</v>
      </c>
      <c r="R866" s="300">
        <f t="shared" si="476"/>
        <v>0</v>
      </c>
      <c r="S866" s="9">
        <f>VLOOKUP($E866,'ALL-GTK-MI-MTS-MA'!$E$13:$CF$361,'ALL-GTK-MI-MTS-MA'!S$6,FALSE)</f>
        <v>6</v>
      </c>
      <c r="T866" s="9">
        <f>VLOOKUP($E866,'ALL-GTK-MI-MTS-MA'!$E$13:$CF$361,'ALL-GTK-MI-MTS-MA'!T$6,FALSE)</f>
        <v>2</v>
      </c>
      <c r="U866" s="9">
        <f>VLOOKUP($E866,'ALL-GTK-MI-MTS-MA'!$E$13:$CF$361,'ALL-GTK-MI-MTS-MA'!U$6,FALSE)</f>
        <v>0</v>
      </c>
      <c r="V866" s="9">
        <f>VLOOKUP($E866,'ALL-GTK-MI-MTS-MA'!$E$13:$CF$361,'ALL-GTK-MI-MTS-MA'!V$6,FALSE)</f>
        <v>0</v>
      </c>
      <c r="W866" s="9">
        <f>VLOOKUP($E866,'ALL-GTK-MI-MTS-MA'!$E$13:$CF$361,'ALL-GTK-MI-MTS-MA'!W$6,FALSE)</f>
        <v>0</v>
      </c>
      <c r="X866" s="9">
        <f>VLOOKUP($E866,'ALL-GTK-MI-MTS-MA'!$E$13:$CF$361,'ALL-GTK-MI-MTS-MA'!X$6,FALSE)</f>
        <v>0</v>
      </c>
      <c r="Y866" s="299">
        <f t="shared" si="477"/>
        <v>6</v>
      </c>
      <c r="Z866" s="299">
        <f t="shared" si="478"/>
        <v>2</v>
      </c>
      <c r="AA866" s="10">
        <f t="shared" si="479"/>
        <v>8</v>
      </c>
      <c r="AB866" s="44">
        <f t="shared" si="480"/>
        <v>6</v>
      </c>
      <c r="AC866" s="44">
        <f t="shared" si="481"/>
        <v>2</v>
      </c>
      <c r="AD866" s="11">
        <f t="shared" si="482"/>
        <v>8</v>
      </c>
      <c r="AE866" s="9">
        <f>VLOOKUP($E866,'ALL-GTK-MI-MTS-MA'!$E$13:$CF$361,'ALL-GTK-MI-MTS-MA'!AE$6,FALSE)</f>
        <v>3</v>
      </c>
      <c r="AF866" s="9">
        <f>VLOOKUP($E866,'ALL-GTK-MI-MTS-MA'!$E$13:$CF$361,'ALL-GTK-MI-MTS-MA'!AF$6,FALSE)</f>
        <v>2</v>
      </c>
      <c r="AG866" s="10">
        <f t="shared" si="483"/>
        <v>5</v>
      </c>
      <c r="AH866" s="9">
        <f>VLOOKUP($E866,'ALL-GTK-MI-MTS-MA'!$E$13:$CF$361,'ALL-GTK-MI-MTS-MA'!AH$6,FALSE)</f>
        <v>3</v>
      </c>
      <c r="AI866" s="9">
        <f>VLOOKUP($E866,'ALL-GTK-MI-MTS-MA'!$E$13:$CF$361,'ALL-GTK-MI-MTS-MA'!AI$6,FALSE)</f>
        <v>0</v>
      </c>
      <c r="AJ866" s="10">
        <f t="shared" si="484"/>
        <v>3</v>
      </c>
      <c r="AK866" s="44">
        <f t="shared" si="485"/>
        <v>6</v>
      </c>
      <c r="AL866" s="44">
        <f t="shared" si="486"/>
        <v>2</v>
      </c>
      <c r="AM866" s="11">
        <f t="shared" si="487"/>
        <v>8</v>
      </c>
      <c r="AN866" s="299">
        <v>0</v>
      </c>
      <c r="AO866" s="299">
        <v>0</v>
      </c>
      <c r="AP866" s="9">
        <f>VLOOKUP($E866,'ALL-GTK-MI-MTS-MA'!$E$13:$CF$361,'ALL-GTK-MI-MTS-MA'!AP$6,FALSE)</f>
        <v>0</v>
      </c>
      <c r="AQ866" s="9">
        <f>VLOOKUP($E866,'ALL-GTK-MI-MTS-MA'!$E$13:$CF$361,'ALL-GTK-MI-MTS-MA'!AQ$6,FALSE)</f>
        <v>0</v>
      </c>
      <c r="AR866" s="9">
        <f>VLOOKUP($E866,'ALL-GTK-MI-MTS-MA'!$E$13:$CF$361,'ALL-GTK-MI-MTS-MA'!AR$6,FALSE)</f>
        <v>0</v>
      </c>
      <c r="AS866" s="9">
        <f>VLOOKUP($E866,'ALL-GTK-MI-MTS-MA'!$E$13:$CF$361,'ALL-GTK-MI-MTS-MA'!AS$6,FALSE)</f>
        <v>0</v>
      </c>
      <c r="AT866" s="9">
        <f>VLOOKUP($E866,'ALL-GTK-MI-MTS-MA'!$E$13:$CF$361,'ALL-GTK-MI-MTS-MA'!AT$6,FALSE)</f>
        <v>3</v>
      </c>
      <c r="AU866" s="9">
        <f>VLOOKUP($E866,'ALL-GTK-MI-MTS-MA'!$E$13:$CF$361,'ALL-GTK-MI-MTS-MA'!AU$6,FALSE)</f>
        <v>1</v>
      </c>
      <c r="AV866" s="590">
        <f>VLOOKUP($E866,'ALL-GTK-MI-MTS-MA'!$E$13:$CF$361,'ALL-GTK-MI-MTS-MA'!AV$6,FALSE)</f>
        <v>0</v>
      </c>
      <c r="AW866" s="590">
        <f>VLOOKUP($E866,'ALL-GTK-MI-MTS-MA'!$E$13:$CF$361,'ALL-GTK-MI-MTS-MA'!AW$6,FALSE)</f>
        <v>0</v>
      </c>
      <c r="AX866" s="9">
        <f>VLOOKUP($E866,'ALL-GTK-MI-MTS-MA'!$E$13:$CF$361,'ALL-GTK-MI-MTS-MA'!AX$6,FALSE)</f>
        <v>2</v>
      </c>
      <c r="AY866" s="9">
        <f>VLOOKUP($E866,'ALL-GTK-MI-MTS-MA'!$E$13:$CF$361,'ALL-GTK-MI-MTS-MA'!AY$6,FALSE)</f>
        <v>1</v>
      </c>
      <c r="AZ866" s="9">
        <f>VLOOKUP($E866,'ALL-GTK-MI-MTS-MA'!$E$13:$CF$361,'ALL-GTK-MI-MTS-MA'!AZ$6,FALSE)</f>
        <v>1</v>
      </c>
      <c r="BA866" s="9">
        <f>VLOOKUP($E866,'ALL-GTK-MI-MTS-MA'!$E$13:$CF$361,'ALL-GTK-MI-MTS-MA'!BA$6,FALSE)</f>
        <v>0</v>
      </c>
      <c r="BB866" s="9">
        <f>VLOOKUP($E866,'ALL-GTK-MI-MTS-MA'!$E$13:$CF$361,'ALL-GTK-MI-MTS-MA'!BB$6,FALSE)</f>
        <v>0</v>
      </c>
      <c r="BC866" s="9">
        <f>VLOOKUP($E866,'ALL-GTK-MI-MTS-MA'!$E$13:$CF$361,'ALL-GTK-MI-MTS-MA'!BC$6,FALSE)</f>
        <v>0</v>
      </c>
      <c r="BD866" s="310">
        <f t="shared" si="488"/>
        <v>3</v>
      </c>
      <c r="BE866" s="310">
        <f t="shared" si="489"/>
        <v>1</v>
      </c>
      <c r="BF866" s="10">
        <f t="shared" si="490"/>
        <v>4</v>
      </c>
      <c r="BG866" s="311">
        <f t="shared" si="491"/>
        <v>3</v>
      </c>
      <c r="BH866" s="311">
        <f t="shared" si="492"/>
        <v>1</v>
      </c>
      <c r="BI866" s="10">
        <f t="shared" si="493"/>
        <v>4</v>
      </c>
      <c r="BJ866" s="44">
        <f t="shared" si="494"/>
        <v>6</v>
      </c>
      <c r="BK866" s="44">
        <f t="shared" si="495"/>
        <v>2</v>
      </c>
      <c r="BL866" s="11">
        <f t="shared" si="496"/>
        <v>8</v>
      </c>
      <c r="BM866" s="9">
        <f>VLOOKUP($E866,'ALL-GTK-MI-MTS-MA'!$E$13:$CF$361,'ALL-GTK-MI-MTS-MA'!BM$6,FALSE)</f>
        <v>0</v>
      </c>
      <c r="BN866" s="9">
        <f>VLOOKUP($E866,'ALL-GTK-MI-MTS-MA'!$E$13:$CF$361,'ALL-GTK-MI-MTS-MA'!BN$6,FALSE)</f>
        <v>0</v>
      </c>
      <c r="BO866" s="9">
        <f>VLOOKUP($E866,'ALL-GTK-MI-MTS-MA'!$E$13:$CF$361,'ALL-GTK-MI-MTS-MA'!BO$6,FALSE)</f>
        <v>2</v>
      </c>
      <c r="BP866" s="9">
        <f>VLOOKUP($E866,'ALL-GTK-MI-MTS-MA'!$E$13:$CF$361,'ALL-GTK-MI-MTS-MA'!BP$6,FALSE)</f>
        <v>2</v>
      </c>
      <c r="BQ866" s="9">
        <f>VLOOKUP($E866,'ALL-GTK-MI-MTS-MA'!$E$13:$CF$361,'ALL-GTK-MI-MTS-MA'!BQ$6,FALSE)</f>
        <v>0</v>
      </c>
      <c r="BR866" s="9">
        <f>VLOOKUP($E866,'ALL-GTK-MI-MTS-MA'!$E$13:$CF$361,'ALL-GTK-MI-MTS-MA'!BR$6,FALSE)</f>
        <v>0</v>
      </c>
      <c r="BS866" s="9">
        <f>VLOOKUP($E866,'ALL-GTK-MI-MTS-MA'!$E$13:$CF$361,'ALL-GTK-MI-MTS-MA'!BS$6,FALSE)</f>
        <v>0</v>
      </c>
      <c r="BT866" s="9">
        <f>VLOOKUP($E866,'ALL-GTK-MI-MTS-MA'!$E$13:$CF$361,'ALL-GTK-MI-MTS-MA'!BT$6,FALSE)</f>
        <v>0</v>
      </c>
      <c r="BU866" s="299">
        <f t="shared" si="497"/>
        <v>2</v>
      </c>
      <c r="BV866" s="299">
        <f t="shared" si="498"/>
        <v>2</v>
      </c>
      <c r="BW866" s="44">
        <f t="shared" si="499"/>
        <v>2</v>
      </c>
      <c r="BX866" s="44">
        <f t="shared" si="500"/>
        <v>2</v>
      </c>
      <c r="BY866" s="11">
        <f t="shared" si="501"/>
        <v>4</v>
      </c>
      <c r="BZ866" s="14">
        <f t="shared" si="502"/>
        <v>6</v>
      </c>
      <c r="CA866" s="14">
        <f t="shared" si="503"/>
        <v>2</v>
      </c>
      <c r="CB866" s="13">
        <f t="shared" si="504"/>
        <v>2</v>
      </c>
      <c r="CC866" s="13">
        <f t="shared" si="505"/>
        <v>2</v>
      </c>
      <c r="CD866" s="312">
        <f t="shared" si="506"/>
        <v>8</v>
      </c>
      <c r="CE866" s="312">
        <f t="shared" si="507"/>
        <v>4</v>
      </c>
      <c r="CF866" s="313">
        <f t="shared" si="508"/>
        <v>12</v>
      </c>
      <c r="CG866" s="302" t="str">
        <f t="shared" si="509"/>
        <v>OK</v>
      </c>
    </row>
    <row r="867" spans="1:85" ht="14.25" x14ac:dyDescent="0.25">
      <c r="A867" s="6">
        <v>855</v>
      </c>
      <c r="B867" s="495">
        <v>53</v>
      </c>
      <c r="C867" s="495" t="s">
        <v>267</v>
      </c>
      <c r="D867" s="496" t="s">
        <v>26</v>
      </c>
      <c r="E867" s="626">
        <v>20364416</v>
      </c>
      <c r="F867" s="627" t="s">
        <v>962</v>
      </c>
      <c r="G867" s="624" t="s">
        <v>53</v>
      </c>
      <c r="H867" s="9">
        <f>VLOOKUP($E867,'ALL-GTK-MI-MTS-MA'!$E$13:$CF$361,'ALL-GTK-MI-MTS-MA'!H$6,FALSE)</f>
        <v>0</v>
      </c>
      <c r="I867" s="9">
        <f>VLOOKUP($E867,'ALL-GTK-MI-MTS-MA'!$E$13:$CF$361,'ALL-GTK-MI-MTS-MA'!I$6,FALSE)</f>
        <v>0</v>
      </c>
      <c r="J867" s="9">
        <f>VLOOKUP($E867,'ALL-GTK-MI-MTS-MA'!$E$13:$CF$361,'ALL-GTK-MI-MTS-MA'!J$6,FALSE)</f>
        <v>0</v>
      </c>
      <c r="K867" s="9">
        <f>VLOOKUP($E867,'ALL-GTK-MI-MTS-MA'!$E$13:$CF$361,'ALL-GTK-MI-MTS-MA'!K$6,FALSE)</f>
        <v>0</v>
      </c>
      <c r="L867" s="9">
        <f>VLOOKUP($E867,'ALL-GTK-MI-MTS-MA'!$E$13:$CF$361,'ALL-GTK-MI-MTS-MA'!L$6,FALSE)</f>
        <v>0</v>
      </c>
      <c r="M867" s="9">
        <f>VLOOKUP($E867,'ALL-GTK-MI-MTS-MA'!$E$13:$CF$361,'ALL-GTK-MI-MTS-MA'!M$6,FALSE)</f>
        <v>0</v>
      </c>
      <c r="N867" s="9">
        <f>VLOOKUP($E867,'ALL-GTK-MI-MTS-MA'!$E$13:$CF$361,'ALL-GTK-MI-MTS-MA'!N$6,FALSE)</f>
        <v>1</v>
      </c>
      <c r="O867" s="9">
        <f>VLOOKUP($E867,'ALL-GTK-MI-MTS-MA'!$E$13:$CF$361,'ALL-GTK-MI-MTS-MA'!O$6,FALSE)</f>
        <v>0</v>
      </c>
      <c r="P867" s="299">
        <f t="shared" si="474"/>
        <v>1</v>
      </c>
      <c r="Q867" s="299">
        <f t="shared" si="475"/>
        <v>0</v>
      </c>
      <c r="R867" s="300">
        <f t="shared" si="476"/>
        <v>1</v>
      </c>
      <c r="S867" s="9">
        <f>VLOOKUP($E867,'ALL-GTK-MI-MTS-MA'!$E$13:$CF$361,'ALL-GTK-MI-MTS-MA'!S$6,FALSE)</f>
        <v>11</v>
      </c>
      <c r="T867" s="9">
        <f>VLOOKUP($E867,'ALL-GTK-MI-MTS-MA'!$E$13:$CF$361,'ALL-GTK-MI-MTS-MA'!T$6,FALSE)</f>
        <v>9</v>
      </c>
      <c r="U867" s="9">
        <f>VLOOKUP($E867,'ALL-GTK-MI-MTS-MA'!$E$13:$CF$361,'ALL-GTK-MI-MTS-MA'!U$6,FALSE)</f>
        <v>0</v>
      </c>
      <c r="V867" s="9">
        <f>VLOOKUP($E867,'ALL-GTK-MI-MTS-MA'!$E$13:$CF$361,'ALL-GTK-MI-MTS-MA'!V$6,FALSE)</f>
        <v>0</v>
      </c>
      <c r="W867" s="9">
        <f>VLOOKUP($E867,'ALL-GTK-MI-MTS-MA'!$E$13:$CF$361,'ALL-GTK-MI-MTS-MA'!W$6,FALSE)</f>
        <v>0</v>
      </c>
      <c r="X867" s="9">
        <f>VLOOKUP($E867,'ALL-GTK-MI-MTS-MA'!$E$13:$CF$361,'ALL-GTK-MI-MTS-MA'!X$6,FALSE)</f>
        <v>0</v>
      </c>
      <c r="Y867" s="299">
        <f t="shared" si="477"/>
        <v>11</v>
      </c>
      <c r="Z867" s="299">
        <f t="shared" si="478"/>
        <v>9</v>
      </c>
      <c r="AA867" s="10">
        <f t="shared" si="479"/>
        <v>20</v>
      </c>
      <c r="AB867" s="44">
        <f t="shared" si="480"/>
        <v>12</v>
      </c>
      <c r="AC867" s="44">
        <f t="shared" si="481"/>
        <v>9</v>
      </c>
      <c r="AD867" s="11">
        <f t="shared" si="482"/>
        <v>21</v>
      </c>
      <c r="AE867" s="9">
        <f>VLOOKUP($E867,'ALL-GTK-MI-MTS-MA'!$E$13:$CF$361,'ALL-GTK-MI-MTS-MA'!AE$6,FALSE)</f>
        <v>3</v>
      </c>
      <c r="AF867" s="9">
        <f>VLOOKUP($E867,'ALL-GTK-MI-MTS-MA'!$E$13:$CF$361,'ALL-GTK-MI-MTS-MA'!AF$6,FALSE)</f>
        <v>4</v>
      </c>
      <c r="AG867" s="10">
        <f t="shared" si="483"/>
        <v>7</v>
      </c>
      <c r="AH867" s="9">
        <f>VLOOKUP($E867,'ALL-GTK-MI-MTS-MA'!$E$13:$CF$361,'ALL-GTK-MI-MTS-MA'!AH$6,FALSE)</f>
        <v>9</v>
      </c>
      <c r="AI867" s="9">
        <f>VLOOKUP($E867,'ALL-GTK-MI-MTS-MA'!$E$13:$CF$361,'ALL-GTK-MI-MTS-MA'!AI$6,FALSE)</f>
        <v>5</v>
      </c>
      <c r="AJ867" s="10">
        <f t="shared" si="484"/>
        <v>14</v>
      </c>
      <c r="AK867" s="44">
        <f t="shared" si="485"/>
        <v>12</v>
      </c>
      <c r="AL867" s="44">
        <f t="shared" si="486"/>
        <v>9</v>
      </c>
      <c r="AM867" s="11">
        <f t="shared" si="487"/>
        <v>21</v>
      </c>
      <c r="AN867" s="299">
        <v>0</v>
      </c>
      <c r="AO867" s="299">
        <v>0</v>
      </c>
      <c r="AP867" s="9">
        <f>VLOOKUP($E867,'ALL-GTK-MI-MTS-MA'!$E$13:$CF$361,'ALL-GTK-MI-MTS-MA'!AP$6,FALSE)</f>
        <v>0</v>
      </c>
      <c r="AQ867" s="9">
        <f>VLOOKUP($E867,'ALL-GTK-MI-MTS-MA'!$E$13:$CF$361,'ALL-GTK-MI-MTS-MA'!AQ$6,FALSE)</f>
        <v>0</v>
      </c>
      <c r="AR867" s="9">
        <f>VLOOKUP($E867,'ALL-GTK-MI-MTS-MA'!$E$13:$CF$361,'ALL-GTK-MI-MTS-MA'!AR$6,FALSE)</f>
        <v>0</v>
      </c>
      <c r="AS867" s="9">
        <f>VLOOKUP($E867,'ALL-GTK-MI-MTS-MA'!$E$13:$CF$361,'ALL-GTK-MI-MTS-MA'!AS$6,FALSE)</f>
        <v>0</v>
      </c>
      <c r="AT867" s="9">
        <f>VLOOKUP($E867,'ALL-GTK-MI-MTS-MA'!$E$13:$CF$361,'ALL-GTK-MI-MTS-MA'!AT$6,FALSE)</f>
        <v>0</v>
      </c>
      <c r="AU867" s="9">
        <f>VLOOKUP($E867,'ALL-GTK-MI-MTS-MA'!$E$13:$CF$361,'ALL-GTK-MI-MTS-MA'!AU$6,FALSE)</f>
        <v>0</v>
      </c>
      <c r="AV867" s="590">
        <f>VLOOKUP($E867,'ALL-GTK-MI-MTS-MA'!$E$13:$CF$361,'ALL-GTK-MI-MTS-MA'!AV$6,FALSE)</f>
        <v>0</v>
      </c>
      <c r="AW867" s="590">
        <f>VLOOKUP($E867,'ALL-GTK-MI-MTS-MA'!$E$13:$CF$361,'ALL-GTK-MI-MTS-MA'!AW$6,FALSE)</f>
        <v>0</v>
      </c>
      <c r="AX867" s="9">
        <f>VLOOKUP($E867,'ALL-GTK-MI-MTS-MA'!$E$13:$CF$361,'ALL-GTK-MI-MTS-MA'!AX$6,FALSE)</f>
        <v>12</v>
      </c>
      <c r="AY867" s="9">
        <f>VLOOKUP($E867,'ALL-GTK-MI-MTS-MA'!$E$13:$CF$361,'ALL-GTK-MI-MTS-MA'!AY$6,FALSE)</f>
        <v>9</v>
      </c>
      <c r="AZ867" s="9">
        <f>VLOOKUP($E867,'ALL-GTK-MI-MTS-MA'!$E$13:$CF$361,'ALL-GTK-MI-MTS-MA'!AZ$6,FALSE)</f>
        <v>0</v>
      </c>
      <c r="BA867" s="9">
        <f>VLOOKUP($E867,'ALL-GTK-MI-MTS-MA'!$E$13:$CF$361,'ALL-GTK-MI-MTS-MA'!BA$6,FALSE)</f>
        <v>0</v>
      </c>
      <c r="BB867" s="9">
        <f>VLOOKUP($E867,'ALL-GTK-MI-MTS-MA'!$E$13:$CF$361,'ALL-GTK-MI-MTS-MA'!BB$6,FALSE)</f>
        <v>0</v>
      </c>
      <c r="BC867" s="9">
        <f>VLOOKUP($E867,'ALL-GTK-MI-MTS-MA'!$E$13:$CF$361,'ALL-GTK-MI-MTS-MA'!BC$6,FALSE)</f>
        <v>0</v>
      </c>
      <c r="BD867" s="310">
        <f t="shared" si="488"/>
        <v>0</v>
      </c>
      <c r="BE867" s="310">
        <f t="shared" si="489"/>
        <v>0</v>
      </c>
      <c r="BF867" s="10">
        <f t="shared" si="490"/>
        <v>0</v>
      </c>
      <c r="BG867" s="311">
        <f t="shared" si="491"/>
        <v>12</v>
      </c>
      <c r="BH867" s="311">
        <f t="shared" si="492"/>
        <v>9</v>
      </c>
      <c r="BI867" s="10">
        <f t="shared" si="493"/>
        <v>21</v>
      </c>
      <c r="BJ867" s="44">
        <f t="shared" si="494"/>
        <v>12</v>
      </c>
      <c r="BK867" s="44">
        <f t="shared" si="495"/>
        <v>9</v>
      </c>
      <c r="BL867" s="11">
        <f t="shared" si="496"/>
        <v>21</v>
      </c>
      <c r="BM867" s="9">
        <f>VLOOKUP($E867,'ALL-GTK-MI-MTS-MA'!$E$13:$CF$361,'ALL-GTK-MI-MTS-MA'!BM$6,FALSE)</f>
        <v>0</v>
      </c>
      <c r="BN867" s="9">
        <f>VLOOKUP($E867,'ALL-GTK-MI-MTS-MA'!$E$13:$CF$361,'ALL-GTK-MI-MTS-MA'!BN$6,FALSE)</f>
        <v>0</v>
      </c>
      <c r="BO867" s="9">
        <f>VLOOKUP($E867,'ALL-GTK-MI-MTS-MA'!$E$13:$CF$361,'ALL-GTK-MI-MTS-MA'!BO$6,FALSE)</f>
        <v>7</v>
      </c>
      <c r="BP867" s="9">
        <f>VLOOKUP($E867,'ALL-GTK-MI-MTS-MA'!$E$13:$CF$361,'ALL-GTK-MI-MTS-MA'!BP$6,FALSE)</f>
        <v>0</v>
      </c>
      <c r="BQ867" s="9">
        <f>VLOOKUP($E867,'ALL-GTK-MI-MTS-MA'!$E$13:$CF$361,'ALL-GTK-MI-MTS-MA'!BQ$6,FALSE)</f>
        <v>0</v>
      </c>
      <c r="BR867" s="9">
        <f>VLOOKUP($E867,'ALL-GTK-MI-MTS-MA'!$E$13:$CF$361,'ALL-GTK-MI-MTS-MA'!BR$6,FALSE)</f>
        <v>0</v>
      </c>
      <c r="BS867" s="9">
        <f>VLOOKUP($E867,'ALL-GTK-MI-MTS-MA'!$E$13:$CF$361,'ALL-GTK-MI-MTS-MA'!BS$6,FALSE)</f>
        <v>0</v>
      </c>
      <c r="BT867" s="9">
        <f>VLOOKUP($E867,'ALL-GTK-MI-MTS-MA'!$E$13:$CF$361,'ALL-GTK-MI-MTS-MA'!BT$6,FALSE)</f>
        <v>0</v>
      </c>
      <c r="BU867" s="299">
        <f t="shared" si="497"/>
        <v>7</v>
      </c>
      <c r="BV867" s="299">
        <f t="shared" si="498"/>
        <v>0</v>
      </c>
      <c r="BW867" s="44">
        <f t="shared" si="499"/>
        <v>7</v>
      </c>
      <c r="BX867" s="44">
        <f t="shared" si="500"/>
        <v>0</v>
      </c>
      <c r="BY867" s="11">
        <f t="shared" si="501"/>
        <v>7</v>
      </c>
      <c r="BZ867" s="14">
        <f t="shared" si="502"/>
        <v>12</v>
      </c>
      <c r="CA867" s="14">
        <f t="shared" si="503"/>
        <v>9</v>
      </c>
      <c r="CB867" s="13">
        <f t="shared" si="504"/>
        <v>7</v>
      </c>
      <c r="CC867" s="13">
        <f t="shared" si="505"/>
        <v>0</v>
      </c>
      <c r="CD867" s="312">
        <f t="shared" si="506"/>
        <v>19</v>
      </c>
      <c r="CE867" s="312">
        <f t="shared" si="507"/>
        <v>9</v>
      </c>
      <c r="CF867" s="313">
        <f t="shared" si="508"/>
        <v>28</v>
      </c>
      <c r="CG867" s="302" t="str">
        <f t="shared" si="509"/>
        <v>OK</v>
      </c>
    </row>
    <row r="868" spans="1:85" ht="14.25" x14ac:dyDescent="0.25">
      <c r="A868" s="6">
        <v>856</v>
      </c>
      <c r="B868" s="495">
        <v>54</v>
      </c>
      <c r="C868" s="495" t="s">
        <v>267</v>
      </c>
      <c r="D868" s="496" t="s">
        <v>26</v>
      </c>
      <c r="E868" s="626">
        <v>20364417</v>
      </c>
      <c r="F868" s="627" t="s">
        <v>972</v>
      </c>
      <c r="G868" s="624" t="s">
        <v>53</v>
      </c>
      <c r="H868" s="9">
        <f>VLOOKUP($E868,'ALL-GTK-MI-MTS-MA'!$E$13:$CF$361,'ALL-GTK-MI-MTS-MA'!H$6,FALSE)</f>
        <v>0</v>
      </c>
      <c r="I868" s="9">
        <f>VLOOKUP($E868,'ALL-GTK-MI-MTS-MA'!$E$13:$CF$361,'ALL-GTK-MI-MTS-MA'!I$6,FALSE)</f>
        <v>0</v>
      </c>
      <c r="J868" s="9">
        <f>VLOOKUP($E868,'ALL-GTK-MI-MTS-MA'!$E$13:$CF$361,'ALL-GTK-MI-MTS-MA'!J$6,FALSE)</f>
        <v>0</v>
      </c>
      <c r="K868" s="9">
        <f>VLOOKUP($E868,'ALL-GTK-MI-MTS-MA'!$E$13:$CF$361,'ALL-GTK-MI-MTS-MA'!K$6,FALSE)</f>
        <v>0</v>
      </c>
      <c r="L868" s="9">
        <f>VLOOKUP($E868,'ALL-GTK-MI-MTS-MA'!$E$13:$CF$361,'ALL-GTK-MI-MTS-MA'!L$6,FALSE)</f>
        <v>0</v>
      </c>
      <c r="M868" s="9">
        <f>VLOOKUP($E868,'ALL-GTK-MI-MTS-MA'!$E$13:$CF$361,'ALL-GTK-MI-MTS-MA'!M$6,FALSE)</f>
        <v>0</v>
      </c>
      <c r="N868" s="9">
        <f>VLOOKUP($E868,'ALL-GTK-MI-MTS-MA'!$E$13:$CF$361,'ALL-GTK-MI-MTS-MA'!N$6,FALSE)</f>
        <v>2</v>
      </c>
      <c r="O868" s="9">
        <f>VLOOKUP($E868,'ALL-GTK-MI-MTS-MA'!$E$13:$CF$361,'ALL-GTK-MI-MTS-MA'!O$6,FALSE)</f>
        <v>1</v>
      </c>
      <c r="P868" s="299">
        <f t="shared" si="474"/>
        <v>2</v>
      </c>
      <c r="Q868" s="299">
        <f t="shared" si="475"/>
        <v>1</v>
      </c>
      <c r="R868" s="300">
        <f t="shared" si="476"/>
        <v>3</v>
      </c>
      <c r="S868" s="9">
        <f>VLOOKUP($E868,'ALL-GTK-MI-MTS-MA'!$E$13:$CF$361,'ALL-GTK-MI-MTS-MA'!S$6,FALSE)</f>
        <v>7</v>
      </c>
      <c r="T868" s="9">
        <f>VLOOKUP($E868,'ALL-GTK-MI-MTS-MA'!$E$13:$CF$361,'ALL-GTK-MI-MTS-MA'!T$6,FALSE)</f>
        <v>4</v>
      </c>
      <c r="U868" s="9">
        <f>VLOOKUP($E868,'ALL-GTK-MI-MTS-MA'!$E$13:$CF$361,'ALL-GTK-MI-MTS-MA'!U$6,FALSE)</f>
        <v>0</v>
      </c>
      <c r="V868" s="9">
        <f>VLOOKUP($E868,'ALL-GTK-MI-MTS-MA'!$E$13:$CF$361,'ALL-GTK-MI-MTS-MA'!V$6,FALSE)</f>
        <v>0</v>
      </c>
      <c r="W868" s="9">
        <f>VLOOKUP($E868,'ALL-GTK-MI-MTS-MA'!$E$13:$CF$361,'ALL-GTK-MI-MTS-MA'!W$6,FALSE)</f>
        <v>0</v>
      </c>
      <c r="X868" s="9">
        <f>VLOOKUP($E868,'ALL-GTK-MI-MTS-MA'!$E$13:$CF$361,'ALL-GTK-MI-MTS-MA'!X$6,FALSE)</f>
        <v>0</v>
      </c>
      <c r="Y868" s="299">
        <f t="shared" si="477"/>
        <v>7</v>
      </c>
      <c r="Z868" s="299">
        <f t="shared" si="478"/>
        <v>4</v>
      </c>
      <c r="AA868" s="10">
        <f t="shared" si="479"/>
        <v>11</v>
      </c>
      <c r="AB868" s="44">
        <f t="shared" si="480"/>
        <v>9</v>
      </c>
      <c r="AC868" s="44">
        <f t="shared" si="481"/>
        <v>5</v>
      </c>
      <c r="AD868" s="11">
        <f t="shared" si="482"/>
        <v>14</v>
      </c>
      <c r="AE868" s="9">
        <f>VLOOKUP($E868,'ALL-GTK-MI-MTS-MA'!$E$13:$CF$361,'ALL-GTK-MI-MTS-MA'!AE$6,FALSE)</f>
        <v>3</v>
      </c>
      <c r="AF868" s="9">
        <f>VLOOKUP($E868,'ALL-GTK-MI-MTS-MA'!$E$13:$CF$361,'ALL-GTK-MI-MTS-MA'!AF$6,FALSE)</f>
        <v>3</v>
      </c>
      <c r="AG868" s="10">
        <f t="shared" si="483"/>
        <v>6</v>
      </c>
      <c r="AH868" s="9">
        <f>VLOOKUP($E868,'ALL-GTK-MI-MTS-MA'!$E$13:$CF$361,'ALL-GTK-MI-MTS-MA'!AH$6,FALSE)</f>
        <v>6</v>
      </c>
      <c r="AI868" s="9">
        <f>VLOOKUP($E868,'ALL-GTK-MI-MTS-MA'!$E$13:$CF$361,'ALL-GTK-MI-MTS-MA'!AI$6,FALSE)</f>
        <v>2</v>
      </c>
      <c r="AJ868" s="10">
        <f t="shared" si="484"/>
        <v>8</v>
      </c>
      <c r="AK868" s="44">
        <f t="shared" si="485"/>
        <v>9</v>
      </c>
      <c r="AL868" s="44">
        <f t="shared" si="486"/>
        <v>5</v>
      </c>
      <c r="AM868" s="11">
        <f t="shared" si="487"/>
        <v>14</v>
      </c>
      <c r="AN868" s="299">
        <v>0</v>
      </c>
      <c r="AO868" s="299">
        <v>0</v>
      </c>
      <c r="AP868" s="9">
        <f>VLOOKUP($E868,'ALL-GTK-MI-MTS-MA'!$E$13:$CF$361,'ALL-GTK-MI-MTS-MA'!AP$6,FALSE)</f>
        <v>0</v>
      </c>
      <c r="AQ868" s="9">
        <f>VLOOKUP($E868,'ALL-GTK-MI-MTS-MA'!$E$13:$CF$361,'ALL-GTK-MI-MTS-MA'!AQ$6,FALSE)</f>
        <v>0</v>
      </c>
      <c r="AR868" s="9">
        <f>VLOOKUP($E868,'ALL-GTK-MI-MTS-MA'!$E$13:$CF$361,'ALL-GTK-MI-MTS-MA'!AR$6,FALSE)</f>
        <v>0</v>
      </c>
      <c r="AS868" s="9">
        <f>VLOOKUP($E868,'ALL-GTK-MI-MTS-MA'!$E$13:$CF$361,'ALL-GTK-MI-MTS-MA'!AS$6,FALSE)</f>
        <v>0</v>
      </c>
      <c r="AT868" s="9">
        <f>VLOOKUP($E868,'ALL-GTK-MI-MTS-MA'!$E$13:$CF$361,'ALL-GTK-MI-MTS-MA'!AT$6,FALSE)</f>
        <v>0</v>
      </c>
      <c r="AU868" s="9">
        <f>VLOOKUP($E868,'ALL-GTK-MI-MTS-MA'!$E$13:$CF$361,'ALL-GTK-MI-MTS-MA'!AU$6,FALSE)</f>
        <v>0</v>
      </c>
      <c r="AV868" s="590">
        <f>VLOOKUP($E868,'ALL-GTK-MI-MTS-MA'!$E$13:$CF$361,'ALL-GTK-MI-MTS-MA'!AV$6,FALSE)</f>
        <v>0</v>
      </c>
      <c r="AW868" s="590">
        <f>VLOOKUP($E868,'ALL-GTK-MI-MTS-MA'!$E$13:$CF$361,'ALL-GTK-MI-MTS-MA'!AW$6,FALSE)</f>
        <v>0</v>
      </c>
      <c r="AX868" s="9">
        <f>VLOOKUP($E868,'ALL-GTK-MI-MTS-MA'!$E$13:$CF$361,'ALL-GTK-MI-MTS-MA'!AX$6,FALSE)</f>
        <v>9</v>
      </c>
      <c r="AY868" s="9">
        <f>VLOOKUP($E868,'ALL-GTK-MI-MTS-MA'!$E$13:$CF$361,'ALL-GTK-MI-MTS-MA'!AY$6,FALSE)</f>
        <v>5</v>
      </c>
      <c r="AZ868" s="9">
        <f>VLOOKUP($E868,'ALL-GTK-MI-MTS-MA'!$E$13:$CF$361,'ALL-GTK-MI-MTS-MA'!AZ$6,FALSE)</f>
        <v>0</v>
      </c>
      <c r="BA868" s="9">
        <f>VLOOKUP($E868,'ALL-GTK-MI-MTS-MA'!$E$13:$CF$361,'ALL-GTK-MI-MTS-MA'!BA$6,FALSE)</f>
        <v>0</v>
      </c>
      <c r="BB868" s="9">
        <f>VLOOKUP($E868,'ALL-GTK-MI-MTS-MA'!$E$13:$CF$361,'ALL-GTK-MI-MTS-MA'!BB$6,FALSE)</f>
        <v>0</v>
      </c>
      <c r="BC868" s="9">
        <f>VLOOKUP($E868,'ALL-GTK-MI-MTS-MA'!$E$13:$CF$361,'ALL-GTK-MI-MTS-MA'!BC$6,FALSE)</f>
        <v>0</v>
      </c>
      <c r="BD868" s="310">
        <f t="shared" si="488"/>
        <v>0</v>
      </c>
      <c r="BE868" s="310">
        <f t="shared" si="489"/>
        <v>0</v>
      </c>
      <c r="BF868" s="10">
        <f t="shared" si="490"/>
        <v>0</v>
      </c>
      <c r="BG868" s="311">
        <f t="shared" si="491"/>
        <v>9</v>
      </c>
      <c r="BH868" s="311">
        <f t="shared" si="492"/>
        <v>5</v>
      </c>
      <c r="BI868" s="10">
        <f t="shared" si="493"/>
        <v>14</v>
      </c>
      <c r="BJ868" s="44">
        <f t="shared" si="494"/>
        <v>9</v>
      </c>
      <c r="BK868" s="44">
        <f t="shared" si="495"/>
        <v>5</v>
      </c>
      <c r="BL868" s="11">
        <f t="shared" si="496"/>
        <v>14</v>
      </c>
      <c r="BM868" s="9">
        <f>VLOOKUP($E868,'ALL-GTK-MI-MTS-MA'!$E$13:$CF$361,'ALL-GTK-MI-MTS-MA'!BM$6,FALSE)</f>
        <v>0</v>
      </c>
      <c r="BN868" s="9">
        <f>VLOOKUP($E868,'ALL-GTK-MI-MTS-MA'!$E$13:$CF$361,'ALL-GTK-MI-MTS-MA'!BN$6,FALSE)</f>
        <v>0</v>
      </c>
      <c r="BO868" s="9">
        <f>VLOOKUP($E868,'ALL-GTK-MI-MTS-MA'!$E$13:$CF$361,'ALL-GTK-MI-MTS-MA'!BO$6,FALSE)</f>
        <v>4</v>
      </c>
      <c r="BP868" s="9">
        <f>VLOOKUP($E868,'ALL-GTK-MI-MTS-MA'!$E$13:$CF$361,'ALL-GTK-MI-MTS-MA'!BP$6,FALSE)</f>
        <v>0</v>
      </c>
      <c r="BQ868" s="9">
        <f>VLOOKUP($E868,'ALL-GTK-MI-MTS-MA'!$E$13:$CF$361,'ALL-GTK-MI-MTS-MA'!BQ$6,FALSE)</f>
        <v>0</v>
      </c>
      <c r="BR868" s="9">
        <f>VLOOKUP($E868,'ALL-GTK-MI-MTS-MA'!$E$13:$CF$361,'ALL-GTK-MI-MTS-MA'!BR$6,FALSE)</f>
        <v>0</v>
      </c>
      <c r="BS868" s="9">
        <f>VLOOKUP($E868,'ALL-GTK-MI-MTS-MA'!$E$13:$CF$361,'ALL-GTK-MI-MTS-MA'!BS$6,FALSE)</f>
        <v>0</v>
      </c>
      <c r="BT868" s="9">
        <f>VLOOKUP($E868,'ALL-GTK-MI-MTS-MA'!$E$13:$CF$361,'ALL-GTK-MI-MTS-MA'!BT$6,FALSE)</f>
        <v>0</v>
      </c>
      <c r="BU868" s="299">
        <f t="shared" si="497"/>
        <v>4</v>
      </c>
      <c r="BV868" s="299">
        <f t="shared" si="498"/>
        <v>0</v>
      </c>
      <c r="BW868" s="44">
        <f t="shared" si="499"/>
        <v>4</v>
      </c>
      <c r="BX868" s="44">
        <f t="shared" si="500"/>
        <v>0</v>
      </c>
      <c r="BY868" s="11">
        <f t="shared" si="501"/>
        <v>4</v>
      </c>
      <c r="BZ868" s="14">
        <f t="shared" si="502"/>
        <v>9</v>
      </c>
      <c r="CA868" s="14">
        <f t="shared" si="503"/>
        <v>5</v>
      </c>
      <c r="CB868" s="13">
        <f t="shared" si="504"/>
        <v>4</v>
      </c>
      <c r="CC868" s="13">
        <f t="shared" si="505"/>
        <v>0</v>
      </c>
      <c r="CD868" s="312">
        <f t="shared" si="506"/>
        <v>13</v>
      </c>
      <c r="CE868" s="312">
        <f t="shared" si="507"/>
        <v>5</v>
      </c>
      <c r="CF868" s="313">
        <f t="shared" si="508"/>
        <v>18</v>
      </c>
      <c r="CG868" s="302" t="str">
        <f t="shared" si="509"/>
        <v>OK</v>
      </c>
    </row>
    <row r="869" spans="1:85" ht="14.25" x14ac:dyDescent="0.25">
      <c r="A869" s="6">
        <v>857</v>
      </c>
      <c r="B869" s="495">
        <v>55</v>
      </c>
      <c r="C869" s="495" t="s">
        <v>267</v>
      </c>
      <c r="D869" s="496" t="s">
        <v>26</v>
      </c>
      <c r="E869" s="626">
        <v>20364418</v>
      </c>
      <c r="F869" s="627" t="s">
        <v>973</v>
      </c>
      <c r="G869" s="624" t="s">
        <v>53</v>
      </c>
      <c r="H869" s="9">
        <f>VLOOKUP($E869,'ALL-GTK-MI-MTS-MA'!$E$13:$CF$361,'ALL-GTK-MI-MTS-MA'!H$6,FALSE)</f>
        <v>0</v>
      </c>
      <c r="I869" s="9">
        <f>VLOOKUP($E869,'ALL-GTK-MI-MTS-MA'!$E$13:$CF$361,'ALL-GTK-MI-MTS-MA'!I$6,FALSE)</f>
        <v>0</v>
      </c>
      <c r="J869" s="9">
        <f>VLOOKUP($E869,'ALL-GTK-MI-MTS-MA'!$E$13:$CF$361,'ALL-GTK-MI-MTS-MA'!J$6,FALSE)</f>
        <v>0</v>
      </c>
      <c r="K869" s="9">
        <f>VLOOKUP($E869,'ALL-GTK-MI-MTS-MA'!$E$13:$CF$361,'ALL-GTK-MI-MTS-MA'!K$6,FALSE)</f>
        <v>0</v>
      </c>
      <c r="L869" s="9">
        <f>VLOOKUP($E869,'ALL-GTK-MI-MTS-MA'!$E$13:$CF$361,'ALL-GTK-MI-MTS-MA'!L$6,FALSE)</f>
        <v>0</v>
      </c>
      <c r="M869" s="9">
        <f>VLOOKUP($E869,'ALL-GTK-MI-MTS-MA'!$E$13:$CF$361,'ALL-GTK-MI-MTS-MA'!M$6,FALSE)</f>
        <v>0</v>
      </c>
      <c r="N869" s="9">
        <f>VLOOKUP($E869,'ALL-GTK-MI-MTS-MA'!$E$13:$CF$361,'ALL-GTK-MI-MTS-MA'!N$6,FALSE)</f>
        <v>0</v>
      </c>
      <c r="O869" s="9">
        <f>VLOOKUP($E869,'ALL-GTK-MI-MTS-MA'!$E$13:$CF$361,'ALL-GTK-MI-MTS-MA'!O$6,FALSE)</f>
        <v>0</v>
      </c>
      <c r="P869" s="299">
        <f t="shared" si="474"/>
        <v>0</v>
      </c>
      <c r="Q869" s="299">
        <f t="shared" si="475"/>
        <v>0</v>
      </c>
      <c r="R869" s="300">
        <f t="shared" si="476"/>
        <v>0</v>
      </c>
      <c r="S869" s="9">
        <f>VLOOKUP($E869,'ALL-GTK-MI-MTS-MA'!$E$13:$CF$361,'ALL-GTK-MI-MTS-MA'!S$6,FALSE)</f>
        <v>9</v>
      </c>
      <c r="T869" s="9">
        <f>VLOOKUP($E869,'ALL-GTK-MI-MTS-MA'!$E$13:$CF$361,'ALL-GTK-MI-MTS-MA'!T$6,FALSE)</f>
        <v>3</v>
      </c>
      <c r="U869" s="9">
        <f>VLOOKUP($E869,'ALL-GTK-MI-MTS-MA'!$E$13:$CF$361,'ALL-GTK-MI-MTS-MA'!U$6,FALSE)</f>
        <v>0</v>
      </c>
      <c r="V869" s="9">
        <f>VLOOKUP($E869,'ALL-GTK-MI-MTS-MA'!$E$13:$CF$361,'ALL-GTK-MI-MTS-MA'!V$6,FALSE)</f>
        <v>0</v>
      </c>
      <c r="W869" s="9">
        <f>VLOOKUP($E869,'ALL-GTK-MI-MTS-MA'!$E$13:$CF$361,'ALL-GTK-MI-MTS-MA'!W$6,FALSE)</f>
        <v>0</v>
      </c>
      <c r="X869" s="9">
        <f>VLOOKUP($E869,'ALL-GTK-MI-MTS-MA'!$E$13:$CF$361,'ALL-GTK-MI-MTS-MA'!X$6,FALSE)</f>
        <v>0</v>
      </c>
      <c r="Y869" s="299">
        <f t="shared" si="477"/>
        <v>9</v>
      </c>
      <c r="Z869" s="299">
        <f t="shared" si="478"/>
        <v>3</v>
      </c>
      <c r="AA869" s="10">
        <f t="shared" si="479"/>
        <v>12</v>
      </c>
      <c r="AB869" s="44">
        <f t="shared" si="480"/>
        <v>9</v>
      </c>
      <c r="AC869" s="44">
        <f t="shared" si="481"/>
        <v>3</v>
      </c>
      <c r="AD869" s="11">
        <f t="shared" si="482"/>
        <v>12</v>
      </c>
      <c r="AE869" s="9">
        <f>VLOOKUP($E869,'ALL-GTK-MI-MTS-MA'!$E$13:$CF$361,'ALL-GTK-MI-MTS-MA'!AE$6,FALSE)</f>
        <v>6</v>
      </c>
      <c r="AF869" s="9">
        <f>VLOOKUP($E869,'ALL-GTK-MI-MTS-MA'!$E$13:$CF$361,'ALL-GTK-MI-MTS-MA'!AF$6,FALSE)</f>
        <v>1</v>
      </c>
      <c r="AG869" s="10">
        <f t="shared" si="483"/>
        <v>7</v>
      </c>
      <c r="AH869" s="9">
        <f>VLOOKUP($E869,'ALL-GTK-MI-MTS-MA'!$E$13:$CF$361,'ALL-GTK-MI-MTS-MA'!AH$6,FALSE)</f>
        <v>3</v>
      </c>
      <c r="AI869" s="9">
        <f>VLOOKUP($E869,'ALL-GTK-MI-MTS-MA'!$E$13:$CF$361,'ALL-GTK-MI-MTS-MA'!AI$6,FALSE)</f>
        <v>2</v>
      </c>
      <c r="AJ869" s="10">
        <f t="shared" si="484"/>
        <v>5</v>
      </c>
      <c r="AK869" s="44">
        <f t="shared" si="485"/>
        <v>9</v>
      </c>
      <c r="AL869" s="44">
        <f t="shared" si="486"/>
        <v>3</v>
      </c>
      <c r="AM869" s="11">
        <f t="shared" si="487"/>
        <v>12</v>
      </c>
      <c r="AN869" s="299">
        <v>0</v>
      </c>
      <c r="AO869" s="299">
        <v>0</v>
      </c>
      <c r="AP869" s="9">
        <f>VLOOKUP($E869,'ALL-GTK-MI-MTS-MA'!$E$13:$CF$361,'ALL-GTK-MI-MTS-MA'!AP$6,FALSE)</f>
        <v>0</v>
      </c>
      <c r="AQ869" s="9">
        <f>VLOOKUP($E869,'ALL-GTK-MI-MTS-MA'!$E$13:$CF$361,'ALL-GTK-MI-MTS-MA'!AQ$6,FALSE)</f>
        <v>0</v>
      </c>
      <c r="AR869" s="9">
        <f>VLOOKUP($E869,'ALL-GTK-MI-MTS-MA'!$E$13:$CF$361,'ALL-GTK-MI-MTS-MA'!AR$6,FALSE)</f>
        <v>0</v>
      </c>
      <c r="AS869" s="9">
        <f>VLOOKUP($E869,'ALL-GTK-MI-MTS-MA'!$E$13:$CF$361,'ALL-GTK-MI-MTS-MA'!AS$6,FALSE)</f>
        <v>0</v>
      </c>
      <c r="AT869" s="9">
        <f>VLOOKUP($E869,'ALL-GTK-MI-MTS-MA'!$E$13:$CF$361,'ALL-GTK-MI-MTS-MA'!AT$6,FALSE)</f>
        <v>0</v>
      </c>
      <c r="AU869" s="9">
        <f>VLOOKUP($E869,'ALL-GTK-MI-MTS-MA'!$E$13:$CF$361,'ALL-GTK-MI-MTS-MA'!AU$6,FALSE)</f>
        <v>0</v>
      </c>
      <c r="AV869" s="590">
        <f>VLOOKUP($E869,'ALL-GTK-MI-MTS-MA'!$E$13:$CF$361,'ALL-GTK-MI-MTS-MA'!AV$6,FALSE)</f>
        <v>0</v>
      </c>
      <c r="AW869" s="590">
        <f>VLOOKUP($E869,'ALL-GTK-MI-MTS-MA'!$E$13:$CF$361,'ALL-GTK-MI-MTS-MA'!AW$6,FALSE)</f>
        <v>0</v>
      </c>
      <c r="AX869" s="9">
        <f>VLOOKUP($E869,'ALL-GTK-MI-MTS-MA'!$E$13:$CF$361,'ALL-GTK-MI-MTS-MA'!AX$6,FALSE)</f>
        <v>9</v>
      </c>
      <c r="AY869" s="9">
        <f>VLOOKUP($E869,'ALL-GTK-MI-MTS-MA'!$E$13:$CF$361,'ALL-GTK-MI-MTS-MA'!AY$6,FALSE)</f>
        <v>3</v>
      </c>
      <c r="AZ869" s="9">
        <f>VLOOKUP($E869,'ALL-GTK-MI-MTS-MA'!$E$13:$CF$361,'ALL-GTK-MI-MTS-MA'!AZ$6,FALSE)</f>
        <v>0</v>
      </c>
      <c r="BA869" s="9">
        <f>VLOOKUP($E869,'ALL-GTK-MI-MTS-MA'!$E$13:$CF$361,'ALL-GTK-MI-MTS-MA'!BA$6,FALSE)</f>
        <v>0</v>
      </c>
      <c r="BB869" s="9">
        <f>VLOOKUP($E869,'ALL-GTK-MI-MTS-MA'!$E$13:$CF$361,'ALL-GTK-MI-MTS-MA'!BB$6,FALSE)</f>
        <v>0</v>
      </c>
      <c r="BC869" s="9">
        <f>VLOOKUP($E869,'ALL-GTK-MI-MTS-MA'!$E$13:$CF$361,'ALL-GTK-MI-MTS-MA'!BC$6,FALSE)</f>
        <v>0</v>
      </c>
      <c r="BD869" s="310">
        <f t="shared" si="488"/>
        <v>0</v>
      </c>
      <c r="BE869" s="310">
        <f t="shared" si="489"/>
        <v>0</v>
      </c>
      <c r="BF869" s="10">
        <f t="shared" si="490"/>
        <v>0</v>
      </c>
      <c r="BG869" s="311">
        <f t="shared" si="491"/>
        <v>9</v>
      </c>
      <c r="BH869" s="311">
        <f t="shared" si="492"/>
        <v>3</v>
      </c>
      <c r="BI869" s="10">
        <f t="shared" si="493"/>
        <v>12</v>
      </c>
      <c r="BJ869" s="44">
        <f t="shared" si="494"/>
        <v>9</v>
      </c>
      <c r="BK869" s="44">
        <f t="shared" si="495"/>
        <v>3</v>
      </c>
      <c r="BL869" s="11">
        <f t="shared" si="496"/>
        <v>12</v>
      </c>
      <c r="BM869" s="9">
        <f>VLOOKUP($E869,'ALL-GTK-MI-MTS-MA'!$E$13:$CF$361,'ALL-GTK-MI-MTS-MA'!BM$6,FALSE)</f>
        <v>0</v>
      </c>
      <c r="BN869" s="9">
        <f>VLOOKUP($E869,'ALL-GTK-MI-MTS-MA'!$E$13:$CF$361,'ALL-GTK-MI-MTS-MA'!BN$6,FALSE)</f>
        <v>0</v>
      </c>
      <c r="BO869" s="9">
        <f>VLOOKUP($E869,'ALL-GTK-MI-MTS-MA'!$E$13:$CF$361,'ALL-GTK-MI-MTS-MA'!BO$6,FALSE)</f>
        <v>6</v>
      </c>
      <c r="BP869" s="9">
        <f>VLOOKUP($E869,'ALL-GTK-MI-MTS-MA'!$E$13:$CF$361,'ALL-GTK-MI-MTS-MA'!BP$6,FALSE)</f>
        <v>2</v>
      </c>
      <c r="BQ869" s="9">
        <f>VLOOKUP($E869,'ALL-GTK-MI-MTS-MA'!$E$13:$CF$361,'ALL-GTK-MI-MTS-MA'!BQ$6,FALSE)</f>
        <v>0</v>
      </c>
      <c r="BR869" s="9">
        <f>VLOOKUP($E869,'ALL-GTK-MI-MTS-MA'!$E$13:$CF$361,'ALL-GTK-MI-MTS-MA'!BR$6,FALSE)</f>
        <v>0</v>
      </c>
      <c r="BS869" s="9">
        <f>VLOOKUP($E869,'ALL-GTK-MI-MTS-MA'!$E$13:$CF$361,'ALL-GTK-MI-MTS-MA'!BS$6,FALSE)</f>
        <v>0</v>
      </c>
      <c r="BT869" s="9">
        <f>VLOOKUP($E869,'ALL-GTK-MI-MTS-MA'!$E$13:$CF$361,'ALL-GTK-MI-MTS-MA'!BT$6,FALSE)</f>
        <v>0</v>
      </c>
      <c r="BU869" s="299">
        <f t="shared" si="497"/>
        <v>6</v>
      </c>
      <c r="BV869" s="299">
        <f t="shared" si="498"/>
        <v>2</v>
      </c>
      <c r="BW869" s="44">
        <f t="shared" si="499"/>
        <v>6</v>
      </c>
      <c r="BX869" s="44">
        <f t="shared" si="500"/>
        <v>2</v>
      </c>
      <c r="BY869" s="11">
        <f t="shared" si="501"/>
        <v>8</v>
      </c>
      <c r="BZ869" s="14">
        <f t="shared" si="502"/>
        <v>9</v>
      </c>
      <c r="CA869" s="14">
        <f t="shared" si="503"/>
        <v>3</v>
      </c>
      <c r="CB869" s="13">
        <f t="shared" si="504"/>
        <v>6</v>
      </c>
      <c r="CC869" s="13">
        <f t="shared" si="505"/>
        <v>2</v>
      </c>
      <c r="CD869" s="312">
        <f t="shared" si="506"/>
        <v>15</v>
      </c>
      <c r="CE869" s="312">
        <f t="shared" si="507"/>
        <v>5</v>
      </c>
      <c r="CF869" s="313">
        <f t="shared" si="508"/>
        <v>20</v>
      </c>
      <c r="CG869" s="302" t="str">
        <f t="shared" si="509"/>
        <v>OK</v>
      </c>
    </row>
    <row r="870" spans="1:85" ht="14.25" x14ac:dyDescent="0.25">
      <c r="A870" s="6">
        <v>858</v>
      </c>
      <c r="B870" s="495">
        <v>56</v>
      </c>
      <c r="C870" s="495" t="s">
        <v>267</v>
      </c>
      <c r="D870" s="496" t="s">
        <v>27</v>
      </c>
      <c r="E870" s="626">
        <v>20364318</v>
      </c>
      <c r="F870" s="627" t="s">
        <v>974</v>
      </c>
      <c r="G870" s="624" t="s">
        <v>53</v>
      </c>
      <c r="H870" s="9">
        <f>VLOOKUP($E870,'ALL-GTK-MI-MTS-MA'!$E$13:$CF$361,'ALL-GTK-MI-MTS-MA'!H$6,FALSE)</f>
        <v>0</v>
      </c>
      <c r="I870" s="9">
        <f>VLOOKUP($E870,'ALL-GTK-MI-MTS-MA'!$E$13:$CF$361,'ALL-GTK-MI-MTS-MA'!I$6,FALSE)</f>
        <v>0</v>
      </c>
      <c r="J870" s="9">
        <f>VLOOKUP($E870,'ALL-GTK-MI-MTS-MA'!$E$13:$CF$361,'ALL-GTK-MI-MTS-MA'!J$6,FALSE)</f>
        <v>0</v>
      </c>
      <c r="K870" s="9">
        <f>VLOOKUP($E870,'ALL-GTK-MI-MTS-MA'!$E$13:$CF$361,'ALL-GTK-MI-MTS-MA'!K$6,FALSE)</f>
        <v>0</v>
      </c>
      <c r="L870" s="9">
        <f>VLOOKUP($E870,'ALL-GTK-MI-MTS-MA'!$E$13:$CF$361,'ALL-GTK-MI-MTS-MA'!L$6,FALSE)</f>
        <v>0</v>
      </c>
      <c r="M870" s="9">
        <f>VLOOKUP($E870,'ALL-GTK-MI-MTS-MA'!$E$13:$CF$361,'ALL-GTK-MI-MTS-MA'!M$6,FALSE)</f>
        <v>0</v>
      </c>
      <c r="N870" s="9">
        <f>VLOOKUP($E870,'ALL-GTK-MI-MTS-MA'!$E$13:$CF$361,'ALL-GTK-MI-MTS-MA'!N$6,FALSE)</f>
        <v>0</v>
      </c>
      <c r="O870" s="9">
        <f>VLOOKUP($E870,'ALL-GTK-MI-MTS-MA'!$E$13:$CF$361,'ALL-GTK-MI-MTS-MA'!O$6,FALSE)</f>
        <v>3</v>
      </c>
      <c r="P870" s="299">
        <f t="shared" si="474"/>
        <v>0</v>
      </c>
      <c r="Q870" s="299">
        <f t="shared" si="475"/>
        <v>3</v>
      </c>
      <c r="R870" s="300">
        <f t="shared" si="476"/>
        <v>3</v>
      </c>
      <c r="S870" s="9">
        <f>VLOOKUP($E870,'ALL-GTK-MI-MTS-MA'!$E$13:$CF$361,'ALL-GTK-MI-MTS-MA'!S$6,FALSE)</f>
        <v>10</v>
      </c>
      <c r="T870" s="9">
        <f>VLOOKUP($E870,'ALL-GTK-MI-MTS-MA'!$E$13:$CF$361,'ALL-GTK-MI-MTS-MA'!T$6,FALSE)</f>
        <v>7</v>
      </c>
      <c r="U870" s="9">
        <f>VLOOKUP($E870,'ALL-GTK-MI-MTS-MA'!$E$13:$CF$361,'ALL-GTK-MI-MTS-MA'!U$6,FALSE)</f>
        <v>0</v>
      </c>
      <c r="V870" s="9">
        <f>VLOOKUP($E870,'ALL-GTK-MI-MTS-MA'!$E$13:$CF$361,'ALL-GTK-MI-MTS-MA'!V$6,FALSE)</f>
        <v>0</v>
      </c>
      <c r="W870" s="9">
        <f>VLOOKUP($E870,'ALL-GTK-MI-MTS-MA'!$E$13:$CF$361,'ALL-GTK-MI-MTS-MA'!W$6,FALSE)</f>
        <v>0</v>
      </c>
      <c r="X870" s="9">
        <f>VLOOKUP($E870,'ALL-GTK-MI-MTS-MA'!$E$13:$CF$361,'ALL-GTK-MI-MTS-MA'!X$6,FALSE)</f>
        <v>0</v>
      </c>
      <c r="Y870" s="299">
        <f t="shared" si="477"/>
        <v>10</v>
      </c>
      <c r="Z870" s="299">
        <f t="shared" si="478"/>
        <v>7</v>
      </c>
      <c r="AA870" s="10">
        <f t="shared" si="479"/>
        <v>17</v>
      </c>
      <c r="AB870" s="44">
        <f t="shared" si="480"/>
        <v>10</v>
      </c>
      <c r="AC870" s="44">
        <f t="shared" si="481"/>
        <v>10</v>
      </c>
      <c r="AD870" s="11">
        <f t="shared" si="482"/>
        <v>20</v>
      </c>
      <c r="AE870" s="9">
        <f>VLOOKUP($E870,'ALL-GTK-MI-MTS-MA'!$E$13:$CF$361,'ALL-GTK-MI-MTS-MA'!AE$6,FALSE)</f>
        <v>2</v>
      </c>
      <c r="AF870" s="9">
        <f>VLOOKUP($E870,'ALL-GTK-MI-MTS-MA'!$E$13:$CF$361,'ALL-GTK-MI-MTS-MA'!AF$6,FALSE)</f>
        <v>4</v>
      </c>
      <c r="AG870" s="10">
        <f t="shared" si="483"/>
        <v>6</v>
      </c>
      <c r="AH870" s="9">
        <f>VLOOKUP($E870,'ALL-GTK-MI-MTS-MA'!$E$13:$CF$361,'ALL-GTK-MI-MTS-MA'!AH$6,FALSE)</f>
        <v>8</v>
      </c>
      <c r="AI870" s="9">
        <f>VLOOKUP($E870,'ALL-GTK-MI-MTS-MA'!$E$13:$CF$361,'ALL-GTK-MI-MTS-MA'!AI$6,FALSE)</f>
        <v>6</v>
      </c>
      <c r="AJ870" s="10">
        <f t="shared" si="484"/>
        <v>14</v>
      </c>
      <c r="AK870" s="44">
        <f t="shared" si="485"/>
        <v>10</v>
      </c>
      <c r="AL870" s="44">
        <f t="shared" si="486"/>
        <v>10</v>
      </c>
      <c r="AM870" s="11">
        <f t="shared" si="487"/>
        <v>20</v>
      </c>
      <c r="AN870" s="299">
        <v>0</v>
      </c>
      <c r="AO870" s="299">
        <v>0</v>
      </c>
      <c r="AP870" s="9">
        <f>VLOOKUP($E870,'ALL-GTK-MI-MTS-MA'!$E$13:$CF$361,'ALL-GTK-MI-MTS-MA'!AP$6,FALSE)</f>
        <v>0</v>
      </c>
      <c r="AQ870" s="9">
        <f>VLOOKUP($E870,'ALL-GTK-MI-MTS-MA'!$E$13:$CF$361,'ALL-GTK-MI-MTS-MA'!AQ$6,FALSE)</f>
        <v>0</v>
      </c>
      <c r="AR870" s="9">
        <f>VLOOKUP($E870,'ALL-GTK-MI-MTS-MA'!$E$13:$CF$361,'ALL-GTK-MI-MTS-MA'!AR$6,FALSE)</f>
        <v>0</v>
      </c>
      <c r="AS870" s="9">
        <f>VLOOKUP($E870,'ALL-GTK-MI-MTS-MA'!$E$13:$CF$361,'ALL-GTK-MI-MTS-MA'!AS$6,FALSE)</f>
        <v>0</v>
      </c>
      <c r="AT870" s="9">
        <f>VLOOKUP($E870,'ALL-GTK-MI-MTS-MA'!$E$13:$CF$361,'ALL-GTK-MI-MTS-MA'!AT$6,FALSE)</f>
        <v>0</v>
      </c>
      <c r="AU870" s="9">
        <f>VLOOKUP($E870,'ALL-GTK-MI-MTS-MA'!$E$13:$CF$361,'ALL-GTK-MI-MTS-MA'!AU$6,FALSE)</f>
        <v>0</v>
      </c>
      <c r="AV870" s="590">
        <f>VLOOKUP($E870,'ALL-GTK-MI-MTS-MA'!$E$13:$CF$361,'ALL-GTK-MI-MTS-MA'!AV$6,FALSE)</f>
        <v>0</v>
      </c>
      <c r="AW870" s="590">
        <f>VLOOKUP($E870,'ALL-GTK-MI-MTS-MA'!$E$13:$CF$361,'ALL-GTK-MI-MTS-MA'!AW$6,FALSE)</f>
        <v>0</v>
      </c>
      <c r="AX870" s="9">
        <f>VLOOKUP($E870,'ALL-GTK-MI-MTS-MA'!$E$13:$CF$361,'ALL-GTK-MI-MTS-MA'!AX$6,FALSE)</f>
        <v>10</v>
      </c>
      <c r="AY870" s="9">
        <f>VLOOKUP($E870,'ALL-GTK-MI-MTS-MA'!$E$13:$CF$361,'ALL-GTK-MI-MTS-MA'!AY$6,FALSE)</f>
        <v>10</v>
      </c>
      <c r="AZ870" s="9">
        <f>VLOOKUP($E870,'ALL-GTK-MI-MTS-MA'!$E$13:$CF$361,'ALL-GTK-MI-MTS-MA'!AZ$6,FALSE)</f>
        <v>0</v>
      </c>
      <c r="BA870" s="9">
        <f>VLOOKUP($E870,'ALL-GTK-MI-MTS-MA'!$E$13:$CF$361,'ALL-GTK-MI-MTS-MA'!BA$6,FALSE)</f>
        <v>0</v>
      </c>
      <c r="BB870" s="9">
        <f>VLOOKUP($E870,'ALL-GTK-MI-MTS-MA'!$E$13:$CF$361,'ALL-GTK-MI-MTS-MA'!BB$6,FALSE)</f>
        <v>0</v>
      </c>
      <c r="BC870" s="9">
        <f>VLOOKUP($E870,'ALL-GTK-MI-MTS-MA'!$E$13:$CF$361,'ALL-GTK-MI-MTS-MA'!BC$6,FALSE)</f>
        <v>0</v>
      </c>
      <c r="BD870" s="310">
        <f t="shared" si="488"/>
        <v>0</v>
      </c>
      <c r="BE870" s="310">
        <f t="shared" si="489"/>
        <v>0</v>
      </c>
      <c r="BF870" s="10">
        <f t="shared" si="490"/>
        <v>0</v>
      </c>
      <c r="BG870" s="311">
        <f t="shared" si="491"/>
        <v>10</v>
      </c>
      <c r="BH870" s="311">
        <f t="shared" si="492"/>
        <v>10</v>
      </c>
      <c r="BI870" s="10">
        <f t="shared" si="493"/>
        <v>20</v>
      </c>
      <c r="BJ870" s="44">
        <f t="shared" si="494"/>
        <v>10</v>
      </c>
      <c r="BK870" s="44">
        <f t="shared" si="495"/>
        <v>10</v>
      </c>
      <c r="BL870" s="11">
        <f t="shared" si="496"/>
        <v>20</v>
      </c>
      <c r="BM870" s="9">
        <f>VLOOKUP($E870,'ALL-GTK-MI-MTS-MA'!$E$13:$CF$361,'ALL-GTK-MI-MTS-MA'!BM$6,FALSE)</f>
        <v>0</v>
      </c>
      <c r="BN870" s="9">
        <f>VLOOKUP($E870,'ALL-GTK-MI-MTS-MA'!$E$13:$CF$361,'ALL-GTK-MI-MTS-MA'!BN$6,FALSE)</f>
        <v>0</v>
      </c>
      <c r="BO870" s="9">
        <f>VLOOKUP($E870,'ALL-GTK-MI-MTS-MA'!$E$13:$CF$361,'ALL-GTK-MI-MTS-MA'!BO$6,FALSE)</f>
        <v>6</v>
      </c>
      <c r="BP870" s="9">
        <f>VLOOKUP($E870,'ALL-GTK-MI-MTS-MA'!$E$13:$CF$361,'ALL-GTK-MI-MTS-MA'!BP$6,FALSE)</f>
        <v>0</v>
      </c>
      <c r="BQ870" s="9">
        <f>VLOOKUP($E870,'ALL-GTK-MI-MTS-MA'!$E$13:$CF$361,'ALL-GTK-MI-MTS-MA'!BQ$6,FALSE)</f>
        <v>0</v>
      </c>
      <c r="BR870" s="9">
        <f>VLOOKUP($E870,'ALL-GTK-MI-MTS-MA'!$E$13:$CF$361,'ALL-GTK-MI-MTS-MA'!BR$6,FALSE)</f>
        <v>0</v>
      </c>
      <c r="BS870" s="9">
        <f>VLOOKUP($E870,'ALL-GTK-MI-MTS-MA'!$E$13:$CF$361,'ALL-GTK-MI-MTS-MA'!BS$6,FALSE)</f>
        <v>0</v>
      </c>
      <c r="BT870" s="9">
        <f>VLOOKUP($E870,'ALL-GTK-MI-MTS-MA'!$E$13:$CF$361,'ALL-GTK-MI-MTS-MA'!BT$6,FALSE)</f>
        <v>0</v>
      </c>
      <c r="BU870" s="299">
        <f t="shared" si="497"/>
        <v>6</v>
      </c>
      <c r="BV870" s="299">
        <f t="shared" si="498"/>
        <v>0</v>
      </c>
      <c r="BW870" s="44">
        <f t="shared" si="499"/>
        <v>6</v>
      </c>
      <c r="BX870" s="44">
        <f t="shared" si="500"/>
        <v>0</v>
      </c>
      <c r="BY870" s="11">
        <f t="shared" si="501"/>
        <v>6</v>
      </c>
      <c r="BZ870" s="14">
        <f t="shared" si="502"/>
        <v>10</v>
      </c>
      <c r="CA870" s="14">
        <f t="shared" si="503"/>
        <v>10</v>
      </c>
      <c r="CB870" s="13">
        <f t="shared" si="504"/>
        <v>6</v>
      </c>
      <c r="CC870" s="13">
        <f t="shared" si="505"/>
        <v>0</v>
      </c>
      <c r="CD870" s="312">
        <f t="shared" si="506"/>
        <v>16</v>
      </c>
      <c r="CE870" s="312">
        <f t="shared" si="507"/>
        <v>10</v>
      </c>
      <c r="CF870" s="313">
        <f t="shared" si="508"/>
        <v>26</v>
      </c>
      <c r="CG870" s="302" t="str">
        <f t="shared" si="509"/>
        <v>OK</v>
      </c>
    </row>
    <row r="871" spans="1:85" ht="14.25" x14ac:dyDescent="0.25">
      <c r="A871" s="6">
        <v>859</v>
      </c>
      <c r="B871" s="495">
        <v>57</v>
      </c>
      <c r="C871" s="495" t="s">
        <v>267</v>
      </c>
      <c r="D871" s="496" t="s">
        <v>27</v>
      </c>
      <c r="E871" s="626">
        <v>20364319</v>
      </c>
      <c r="F871" s="627" t="s">
        <v>934</v>
      </c>
      <c r="G871" s="624" t="s">
        <v>53</v>
      </c>
      <c r="H871" s="9">
        <f>VLOOKUP($E871,'ALL-GTK-MI-MTS-MA'!$E$13:$CF$361,'ALL-GTK-MI-MTS-MA'!H$6,FALSE)</f>
        <v>0</v>
      </c>
      <c r="I871" s="9">
        <f>VLOOKUP($E871,'ALL-GTK-MI-MTS-MA'!$E$13:$CF$361,'ALL-GTK-MI-MTS-MA'!I$6,FALSE)</f>
        <v>0</v>
      </c>
      <c r="J871" s="9">
        <f>VLOOKUP($E871,'ALL-GTK-MI-MTS-MA'!$E$13:$CF$361,'ALL-GTK-MI-MTS-MA'!J$6,FALSE)</f>
        <v>0</v>
      </c>
      <c r="K871" s="9">
        <f>VLOOKUP($E871,'ALL-GTK-MI-MTS-MA'!$E$13:$CF$361,'ALL-GTK-MI-MTS-MA'!K$6,FALSE)</f>
        <v>0</v>
      </c>
      <c r="L871" s="9">
        <f>VLOOKUP($E871,'ALL-GTK-MI-MTS-MA'!$E$13:$CF$361,'ALL-GTK-MI-MTS-MA'!L$6,FALSE)</f>
        <v>0</v>
      </c>
      <c r="M871" s="9">
        <f>VLOOKUP($E871,'ALL-GTK-MI-MTS-MA'!$E$13:$CF$361,'ALL-GTK-MI-MTS-MA'!M$6,FALSE)</f>
        <v>0</v>
      </c>
      <c r="N871" s="9">
        <f>VLOOKUP($E871,'ALL-GTK-MI-MTS-MA'!$E$13:$CF$361,'ALL-GTK-MI-MTS-MA'!N$6,FALSE)</f>
        <v>1</v>
      </c>
      <c r="O871" s="9">
        <f>VLOOKUP($E871,'ALL-GTK-MI-MTS-MA'!$E$13:$CF$361,'ALL-GTK-MI-MTS-MA'!O$6,FALSE)</f>
        <v>0</v>
      </c>
      <c r="P871" s="299">
        <f t="shared" si="474"/>
        <v>1</v>
      </c>
      <c r="Q871" s="299">
        <f t="shared" si="475"/>
        <v>0</v>
      </c>
      <c r="R871" s="300">
        <f t="shared" si="476"/>
        <v>1</v>
      </c>
      <c r="S871" s="9">
        <f>VLOOKUP($E871,'ALL-GTK-MI-MTS-MA'!$E$13:$CF$361,'ALL-GTK-MI-MTS-MA'!S$6,FALSE)</f>
        <v>12</v>
      </c>
      <c r="T871" s="9">
        <f>VLOOKUP($E871,'ALL-GTK-MI-MTS-MA'!$E$13:$CF$361,'ALL-GTK-MI-MTS-MA'!T$6,FALSE)</f>
        <v>4</v>
      </c>
      <c r="U871" s="9">
        <f>VLOOKUP($E871,'ALL-GTK-MI-MTS-MA'!$E$13:$CF$361,'ALL-GTK-MI-MTS-MA'!U$6,FALSE)</f>
        <v>0</v>
      </c>
      <c r="V871" s="9">
        <f>VLOOKUP($E871,'ALL-GTK-MI-MTS-MA'!$E$13:$CF$361,'ALL-GTK-MI-MTS-MA'!V$6,FALSE)</f>
        <v>0</v>
      </c>
      <c r="W871" s="9">
        <f>VLOOKUP($E871,'ALL-GTK-MI-MTS-MA'!$E$13:$CF$361,'ALL-GTK-MI-MTS-MA'!W$6,FALSE)</f>
        <v>0</v>
      </c>
      <c r="X871" s="9">
        <f>VLOOKUP($E871,'ALL-GTK-MI-MTS-MA'!$E$13:$CF$361,'ALL-GTK-MI-MTS-MA'!X$6,FALSE)</f>
        <v>0</v>
      </c>
      <c r="Y871" s="299">
        <f t="shared" si="477"/>
        <v>12</v>
      </c>
      <c r="Z871" s="299">
        <f t="shared" si="478"/>
        <v>4</v>
      </c>
      <c r="AA871" s="10">
        <f t="shared" si="479"/>
        <v>16</v>
      </c>
      <c r="AB871" s="44">
        <f t="shared" si="480"/>
        <v>13</v>
      </c>
      <c r="AC871" s="44">
        <f t="shared" si="481"/>
        <v>4</v>
      </c>
      <c r="AD871" s="11">
        <f t="shared" si="482"/>
        <v>17</v>
      </c>
      <c r="AE871" s="9">
        <f>VLOOKUP($E871,'ALL-GTK-MI-MTS-MA'!$E$13:$CF$361,'ALL-GTK-MI-MTS-MA'!AE$6,FALSE)</f>
        <v>8</v>
      </c>
      <c r="AF871" s="9">
        <f>VLOOKUP($E871,'ALL-GTK-MI-MTS-MA'!$E$13:$CF$361,'ALL-GTK-MI-MTS-MA'!AF$6,FALSE)</f>
        <v>1</v>
      </c>
      <c r="AG871" s="10">
        <f t="shared" si="483"/>
        <v>9</v>
      </c>
      <c r="AH871" s="9">
        <f>VLOOKUP($E871,'ALL-GTK-MI-MTS-MA'!$E$13:$CF$361,'ALL-GTK-MI-MTS-MA'!AH$6,FALSE)</f>
        <v>5</v>
      </c>
      <c r="AI871" s="9">
        <f>VLOOKUP($E871,'ALL-GTK-MI-MTS-MA'!$E$13:$CF$361,'ALL-GTK-MI-MTS-MA'!AI$6,FALSE)</f>
        <v>3</v>
      </c>
      <c r="AJ871" s="10">
        <f t="shared" si="484"/>
        <v>8</v>
      </c>
      <c r="AK871" s="44">
        <f t="shared" si="485"/>
        <v>13</v>
      </c>
      <c r="AL871" s="44">
        <f t="shared" si="486"/>
        <v>4</v>
      </c>
      <c r="AM871" s="11">
        <f t="shared" si="487"/>
        <v>17</v>
      </c>
      <c r="AN871" s="299">
        <v>0</v>
      </c>
      <c r="AO871" s="299">
        <v>0</v>
      </c>
      <c r="AP871" s="9">
        <f>VLOOKUP($E871,'ALL-GTK-MI-MTS-MA'!$E$13:$CF$361,'ALL-GTK-MI-MTS-MA'!AP$6,FALSE)</f>
        <v>0</v>
      </c>
      <c r="AQ871" s="9">
        <f>VLOOKUP($E871,'ALL-GTK-MI-MTS-MA'!$E$13:$CF$361,'ALL-GTK-MI-MTS-MA'!AQ$6,FALSE)</f>
        <v>0</v>
      </c>
      <c r="AR871" s="9">
        <f>VLOOKUP($E871,'ALL-GTK-MI-MTS-MA'!$E$13:$CF$361,'ALL-GTK-MI-MTS-MA'!AR$6,FALSE)</f>
        <v>0</v>
      </c>
      <c r="AS871" s="9">
        <f>VLOOKUP($E871,'ALL-GTK-MI-MTS-MA'!$E$13:$CF$361,'ALL-GTK-MI-MTS-MA'!AS$6,FALSE)</f>
        <v>0</v>
      </c>
      <c r="AT871" s="9">
        <f>VLOOKUP($E871,'ALL-GTK-MI-MTS-MA'!$E$13:$CF$361,'ALL-GTK-MI-MTS-MA'!AT$6,FALSE)</f>
        <v>4</v>
      </c>
      <c r="AU871" s="9">
        <f>VLOOKUP($E871,'ALL-GTK-MI-MTS-MA'!$E$13:$CF$361,'ALL-GTK-MI-MTS-MA'!AU$6,FALSE)</f>
        <v>0</v>
      </c>
      <c r="AV871" s="590">
        <f>VLOOKUP($E871,'ALL-GTK-MI-MTS-MA'!$E$13:$CF$361,'ALL-GTK-MI-MTS-MA'!AV$6,FALSE)</f>
        <v>0</v>
      </c>
      <c r="AW871" s="590">
        <f>VLOOKUP($E871,'ALL-GTK-MI-MTS-MA'!$E$13:$CF$361,'ALL-GTK-MI-MTS-MA'!AW$6,FALSE)</f>
        <v>0</v>
      </c>
      <c r="AX871" s="9">
        <f>VLOOKUP($E871,'ALL-GTK-MI-MTS-MA'!$E$13:$CF$361,'ALL-GTK-MI-MTS-MA'!AX$6,FALSE)</f>
        <v>8</v>
      </c>
      <c r="AY871" s="9">
        <f>VLOOKUP($E871,'ALL-GTK-MI-MTS-MA'!$E$13:$CF$361,'ALL-GTK-MI-MTS-MA'!AY$6,FALSE)</f>
        <v>4</v>
      </c>
      <c r="AZ871" s="9">
        <f>VLOOKUP($E871,'ALL-GTK-MI-MTS-MA'!$E$13:$CF$361,'ALL-GTK-MI-MTS-MA'!AZ$6,FALSE)</f>
        <v>1</v>
      </c>
      <c r="BA871" s="9">
        <f>VLOOKUP($E871,'ALL-GTK-MI-MTS-MA'!$E$13:$CF$361,'ALL-GTK-MI-MTS-MA'!BA$6,FALSE)</f>
        <v>0</v>
      </c>
      <c r="BB871" s="9">
        <f>VLOOKUP($E871,'ALL-GTK-MI-MTS-MA'!$E$13:$CF$361,'ALL-GTK-MI-MTS-MA'!BB$6,FALSE)</f>
        <v>0</v>
      </c>
      <c r="BC871" s="9">
        <f>VLOOKUP($E871,'ALL-GTK-MI-MTS-MA'!$E$13:$CF$361,'ALL-GTK-MI-MTS-MA'!BC$6,FALSE)</f>
        <v>0</v>
      </c>
      <c r="BD871" s="310">
        <f t="shared" si="488"/>
        <v>4</v>
      </c>
      <c r="BE871" s="310">
        <f t="shared" si="489"/>
        <v>0</v>
      </c>
      <c r="BF871" s="10">
        <f t="shared" si="490"/>
        <v>4</v>
      </c>
      <c r="BG871" s="311">
        <f t="shared" si="491"/>
        <v>9</v>
      </c>
      <c r="BH871" s="311">
        <f t="shared" si="492"/>
        <v>4</v>
      </c>
      <c r="BI871" s="10">
        <f t="shared" si="493"/>
        <v>13</v>
      </c>
      <c r="BJ871" s="44">
        <f t="shared" si="494"/>
        <v>13</v>
      </c>
      <c r="BK871" s="44">
        <f t="shared" si="495"/>
        <v>4</v>
      </c>
      <c r="BL871" s="11">
        <f t="shared" si="496"/>
        <v>17</v>
      </c>
      <c r="BM871" s="9">
        <f>VLOOKUP($E871,'ALL-GTK-MI-MTS-MA'!$E$13:$CF$361,'ALL-GTK-MI-MTS-MA'!BM$6,FALSE)</f>
        <v>0</v>
      </c>
      <c r="BN871" s="9">
        <f>VLOOKUP($E871,'ALL-GTK-MI-MTS-MA'!$E$13:$CF$361,'ALL-GTK-MI-MTS-MA'!BN$6,FALSE)</f>
        <v>0</v>
      </c>
      <c r="BO871" s="9">
        <f>VLOOKUP($E871,'ALL-GTK-MI-MTS-MA'!$E$13:$CF$361,'ALL-GTK-MI-MTS-MA'!BO$6,FALSE)</f>
        <v>2</v>
      </c>
      <c r="BP871" s="9">
        <f>VLOOKUP($E871,'ALL-GTK-MI-MTS-MA'!$E$13:$CF$361,'ALL-GTK-MI-MTS-MA'!BP$6,FALSE)</f>
        <v>4</v>
      </c>
      <c r="BQ871" s="9">
        <f>VLOOKUP($E871,'ALL-GTK-MI-MTS-MA'!$E$13:$CF$361,'ALL-GTK-MI-MTS-MA'!BQ$6,FALSE)</f>
        <v>0</v>
      </c>
      <c r="BR871" s="9">
        <f>VLOOKUP($E871,'ALL-GTK-MI-MTS-MA'!$E$13:$CF$361,'ALL-GTK-MI-MTS-MA'!BR$6,FALSE)</f>
        <v>0</v>
      </c>
      <c r="BS871" s="9">
        <f>VLOOKUP($E871,'ALL-GTK-MI-MTS-MA'!$E$13:$CF$361,'ALL-GTK-MI-MTS-MA'!BS$6,FALSE)</f>
        <v>0</v>
      </c>
      <c r="BT871" s="9">
        <f>VLOOKUP($E871,'ALL-GTK-MI-MTS-MA'!$E$13:$CF$361,'ALL-GTK-MI-MTS-MA'!BT$6,FALSE)</f>
        <v>0</v>
      </c>
      <c r="BU871" s="299">
        <f t="shared" si="497"/>
        <v>2</v>
      </c>
      <c r="BV871" s="299">
        <f t="shared" si="498"/>
        <v>4</v>
      </c>
      <c r="BW871" s="44">
        <f t="shared" si="499"/>
        <v>2</v>
      </c>
      <c r="BX871" s="44">
        <f t="shared" si="500"/>
        <v>4</v>
      </c>
      <c r="BY871" s="11">
        <f t="shared" si="501"/>
        <v>6</v>
      </c>
      <c r="BZ871" s="14">
        <f t="shared" si="502"/>
        <v>13</v>
      </c>
      <c r="CA871" s="14">
        <f t="shared" si="503"/>
        <v>4</v>
      </c>
      <c r="CB871" s="13">
        <f t="shared" si="504"/>
        <v>2</v>
      </c>
      <c r="CC871" s="13">
        <f t="shared" si="505"/>
        <v>4</v>
      </c>
      <c r="CD871" s="312">
        <f t="shared" si="506"/>
        <v>15</v>
      </c>
      <c r="CE871" s="312">
        <f t="shared" si="507"/>
        <v>8</v>
      </c>
      <c r="CF871" s="313">
        <f t="shared" si="508"/>
        <v>23</v>
      </c>
      <c r="CG871" s="302" t="str">
        <f t="shared" si="509"/>
        <v>OK</v>
      </c>
    </row>
    <row r="872" spans="1:85" ht="14.25" x14ac:dyDescent="0.25">
      <c r="A872" s="6">
        <v>860</v>
      </c>
      <c r="B872" s="495">
        <v>58</v>
      </c>
      <c r="C872" s="495" t="s">
        <v>267</v>
      </c>
      <c r="D872" s="496" t="s">
        <v>27</v>
      </c>
      <c r="E872" s="626">
        <v>20364320</v>
      </c>
      <c r="F872" s="627" t="s">
        <v>975</v>
      </c>
      <c r="G872" s="624" t="s">
        <v>53</v>
      </c>
      <c r="H872" s="9">
        <f>VLOOKUP($E872,'ALL-GTK-MI-MTS-MA'!$E$13:$CF$361,'ALL-GTK-MI-MTS-MA'!H$6,FALSE)</f>
        <v>0</v>
      </c>
      <c r="I872" s="9">
        <f>VLOOKUP($E872,'ALL-GTK-MI-MTS-MA'!$E$13:$CF$361,'ALL-GTK-MI-MTS-MA'!I$6,FALSE)</f>
        <v>0</v>
      </c>
      <c r="J872" s="9">
        <f>VLOOKUP($E872,'ALL-GTK-MI-MTS-MA'!$E$13:$CF$361,'ALL-GTK-MI-MTS-MA'!J$6,FALSE)</f>
        <v>0</v>
      </c>
      <c r="K872" s="9">
        <f>VLOOKUP($E872,'ALL-GTK-MI-MTS-MA'!$E$13:$CF$361,'ALL-GTK-MI-MTS-MA'!K$6,FALSE)</f>
        <v>0</v>
      </c>
      <c r="L872" s="9">
        <f>VLOOKUP($E872,'ALL-GTK-MI-MTS-MA'!$E$13:$CF$361,'ALL-GTK-MI-MTS-MA'!L$6,FALSE)</f>
        <v>0</v>
      </c>
      <c r="M872" s="9">
        <f>VLOOKUP($E872,'ALL-GTK-MI-MTS-MA'!$E$13:$CF$361,'ALL-GTK-MI-MTS-MA'!M$6,FALSE)</f>
        <v>0</v>
      </c>
      <c r="N872" s="9">
        <f>VLOOKUP($E872,'ALL-GTK-MI-MTS-MA'!$E$13:$CF$361,'ALL-GTK-MI-MTS-MA'!N$6,FALSE)</f>
        <v>2</v>
      </c>
      <c r="O872" s="9">
        <f>VLOOKUP($E872,'ALL-GTK-MI-MTS-MA'!$E$13:$CF$361,'ALL-GTK-MI-MTS-MA'!O$6,FALSE)</f>
        <v>1</v>
      </c>
      <c r="P872" s="299">
        <f t="shared" si="474"/>
        <v>2</v>
      </c>
      <c r="Q872" s="299">
        <f t="shared" si="475"/>
        <v>1</v>
      </c>
      <c r="R872" s="300">
        <f t="shared" si="476"/>
        <v>3</v>
      </c>
      <c r="S872" s="9">
        <f>VLOOKUP($E872,'ALL-GTK-MI-MTS-MA'!$E$13:$CF$361,'ALL-GTK-MI-MTS-MA'!S$6,FALSE)</f>
        <v>11</v>
      </c>
      <c r="T872" s="9">
        <f>VLOOKUP($E872,'ALL-GTK-MI-MTS-MA'!$E$13:$CF$361,'ALL-GTK-MI-MTS-MA'!T$6,FALSE)</f>
        <v>6</v>
      </c>
      <c r="U872" s="9">
        <f>VLOOKUP($E872,'ALL-GTK-MI-MTS-MA'!$E$13:$CF$361,'ALL-GTK-MI-MTS-MA'!U$6,FALSE)</f>
        <v>0</v>
      </c>
      <c r="V872" s="9">
        <f>VLOOKUP($E872,'ALL-GTK-MI-MTS-MA'!$E$13:$CF$361,'ALL-GTK-MI-MTS-MA'!V$6,FALSE)</f>
        <v>0</v>
      </c>
      <c r="W872" s="9">
        <f>VLOOKUP($E872,'ALL-GTK-MI-MTS-MA'!$E$13:$CF$361,'ALL-GTK-MI-MTS-MA'!W$6,FALSE)</f>
        <v>0</v>
      </c>
      <c r="X872" s="9">
        <f>VLOOKUP($E872,'ALL-GTK-MI-MTS-MA'!$E$13:$CF$361,'ALL-GTK-MI-MTS-MA'!X$6,FALSE)</f>
        <v>0</v>
      </c>
      <c r="Y872" s="299">
        <f t="shared" si="477"/>
        <v>11</v>
      </c>
      <c r="Z872" s="299">
        <f t="shared" si="478"/>
        <v>6</v>
      </c>
      <c r="AA872" s="10">
        <f t="shared" si="479"/>
        <v>17</v>
      </c>
      <c r="AB872" s="44">
        <f t="shared" si="480"/>
        <v>13</v>
      </c>
      <c r="AC872" s="44">
        <f t="shared" si="481"/>
        <v>7</v>
      </c>
      <c r="AD872" s="11">
        <f t="shared" si="482"/>
        <v>20</v>
      </c>
      <c r="AE872" s="9">
        <f>VLOOKUP($E872,'ALL-GTK-MI-MTS-MA'!$E$13:$CF$361,'ALL-GTK-MI-MTS-MA'!AE$6,FALSE)</f>
        <v>9</v>
      </c>
      <c r="AF872" s="9">
        <f>VLOOKUP($E872,'ALL-GTK-MI-MTS-MA'!$E$13:$CF$361,'ALL-GTK-MI-MTS-MA'!AF$6,FALSE)</f>
        <v>4</v>
      </c>
      <c r="AG872" s="10">
        <f t="shared" si="483"/>
        <v>13</v>
      </c>
      <c r="AH872" s="9">
        <f>VLOOKUP($E872,'ALL-GTK-MI-MTS-MA'!$E$13:$CF$361,'ALL-GTK-MI-MTS-MA'!AH$6,FALSE)</f>
        <v>4</v>
      </c>
      <c r="AI872" s="9">
        <f>VLOOKUP($E872,'ALL-GTK-MI-MTS-MA'!$E$13:$CF$361,'ALL-GTK-MI-MTS-MA'!AI$6,FALSE)</f>
        <v>3</v>
      </c>
      <c r="AJ872" s="10">
        <f t="shared" si="484"/>
        <v>7</v>
      </c>
      <c r="AK872" s="44">
        <f t="shared" si="485"/>
        <v>13</v>
      </c>
      <c r="AL872" s="44">
        <f t="shared" si="486"/>
        <v>7</v>
      </c>
      <c r="AM872" s="11">
        <f t="shared" si="487"/>
        <v>20</v>
      </c>
      <c r="AN872" s="299">
        <v>0</v>
      </c>
      <c r="AO872" s="299">
        <v>0</v>
      </c>
      <c r="AP872" s="9">
        <f>VLOOKUP($E872,'ALL-GTK-MI-MTS-MA'!$E$13:$CF$361,'ALL-GTK-MI-MTS-MA'!AP$6,FALSE)</f>
        <v>0</v>
      </c>
      <c r="AQ872" s="9">
        <f>VLOOKUP($E872,'ALL-GTK-MI-MTS-MA'!$E$13:$CF$361,'ALL-GTK-MI-MTS-MA'!AQ$6,FALSE)</f>
        <v>0</v>
      </c>
      <c r="AR872" s="9">
        <f>VLOOKUP($E872,'ALL-GTK-MI-MTS-MA'!$E$13:$CF$361,'ALL-GTK-MI-MTS-MA'!AR$6,FALSE)</f>
        <v>0</v>
      </c>
      <c r="AS872" s="9">
        <f>VLOOKUP($E872,'ALL-GTK-MI-MTS-MA'!$E$13:$CF$361,'ALL-GTK-MI-MTS-MA'!AS$6,FALSE)</f>
        <v>0</v>
      </c>
      <c r="AT872" s="9">
        <f>VLOOKUP($E872,'ALL-GTK-MI-MTS-MA'!$E$13:$CF$361,'ALL-GTK-MI-MTS-MA'!AT$6,FALSE)</f>
        <v>4</v>
      </c>
      <c r="AU872" s="9">
        <f>VLOOKUP($E872,'ALL-GTK-MI-MTS-MA'!$E$13:$CF$361,'ALL-GTK-MI-MTS-MA'!AU$6,FALSE)</f>
        <v>2</v>
      </c>
      <c r="AV872" s="590">
        <f>VLOOKUP($E872,'ALL-GTK-MI-MTS-MA'!$E$13:$CF$361,'ALL-GTK-MI-MTS-MA'!AV$6,FALSE)</f>
        <v>0</v>
      </c>
      <c r="AW872" s="590">
        <f>VLOOKUP($E872,'ALL-GTK-MI-MTS-MA'!$E$13:$CF$361,'ALL-GTK-MI-MTS-MA'!AW$6,FALSE)</f>
        <v>0</v>
      </c>
      <c r="AX872" s="9">
        <f>VLOOKUP($E872,'ALL-GTK-MI-MTS-MA'!$E$13:$CF$361,'ALL-GTK-MI-MTS-MA'!AX$6,FALSE)</f>
        <v>8</v>
      </c>
      <c r="AY872" s="9">
        <f>VLOOKUP($E872,'ALL-GTK-MI-MTS-MA'!$E$13:$CF$361,'ALL-GTK-MI-MTS-MA'!AY$6,FALSE)</f>
        <v>5</v>
      </c>
      <c r="AZ872" s="9">
        <f>VLOOKUP($E872,'ALL-GTK-MI-MTS-MA'!$E$13:$CF$361,'ALL-GTK-MI-MTS-MA'!AZ$6,FALSE)</f>
        <v>1</v>
      </c>
      <c r="BA872" s="9">
        <f>VLOOKUP($E872,'ALL-GTK-MI-MTS-MA'!$E$13:$CF$361,'ALL-GTK-MI-MTS-MA'!BA$6,FALSE)</f>
        <v>0</v>
      </c>
      <c r="BB872" s="9">
        <f>VLOOKUP($E872,'ALL-GTK-MI-MTS-MA'!$E$13:$CF$361,'ALL-GTK-MI-MTS-MA'!BB$6,FALSE)</f>
        <v>0</v>
      </c>
      <c r="BC872" s="9">
        <f>VLOOKUP($E872,'ALL-GTK-MI-MTS-MA'!$E$13:$CF$361,'ALL-GTK-MI-MTS-MA'!BC$6,FALSE)</f>
        <v>0</v>
      </c>
      <c r="BD872" s="310">
        <f t="shared" si="488"/>
        <v>4</v>
      </c>
      <c r="BE872" s="310">
        <f t="shared" si="489"/>
        <v>2</v>
      </c>
      <c r="BF872" s="10">
        <f t="shared" si="490"/>
        <v>6</v>
      </c>
      <c r="BG872" s="311">
        <f t="shared" si="491"/>
        <v>9</v>
      </c>
      <c r="BH872" s="311">
        <f t="shared" si="492"/>
        <v>5</v>
      </c>
      <c r="BI872" s="10">
        <f t="shared" si="493"/>
        <v>14</v>
      </c>
      <c r="BJ872" s="44">
        <f t="shared" si="494"/>
        <v>13</v>
      </c>
      <c r="BK872" s="44">
        <f t="shared" si="495"/>
        <v>7</v>
      </c>
      <c r="BL872" s="11">
        <f t="shared" si="496"/>
        <v>20</v>
      </c>
      <c r="BM872" s="9">
        <f>VLOOKUP($E872,'ALL-GTK-MI-MTS-MA'!$E$13:$CF$361,'ALL-GTK-MI-MTS-MA'!BM$6,FALSE)</f>
        <v>0</v>
      </c>
      <c r="BN872" s="9">
        <f>VLOOKUP($E872,'ALL-GTK-MI-MTS-MA'!$E$13:$CF$361,'ALL-GTK-MI-MTS-MA'!BN$6,FALSE)</f>
        <v>0</v>
      </c>
      <c r="BO872" s="9">
        <f>VLOOKUP($E872,'ALL-GTK-MI-MTS-MA'!$E$13:$CF$361,'ALL-GTK-MI-MTS-MA'!BO$6,FALSE)</f>
        <v>1</v>
      </c>
      <c r="BP872" s="9">
        <f>VLOOKUP($E872,'ALL-GTK-MI-MTS-MA'!$E$13:$CF$361,'ALL-GTK-MI-MTS-MA'!BP$6,FALSE)</f>
        <v>0</v>
      </c>
      <c r="BQ872" s="9">
        <f>VLOOKUP($E872,'ALL-GTK-MI-MTS-MA'!$E$13:$CF$361,'ALL-GTK-MI-MTS-MA'!BQ$6,FALSE)</f>
        <v>0</v>
      </c>
      <c r="BR872" s="9">
        <f>VLOOKUP($E872,'ALL-GTK-MI-MTS-MA'!$E$13:$CF$361,'ALL-GTK-MI-MTS-MA'!BR$6,FALSE)</f>
        <v>0</v>
      </c>
      <c r="BS872" s="9">
        <f>VLOOKUP($E872,'ALL-GTK-MI-MTS-MA'!$E$13:$CF$361,'ALL-GTK-MI-MTS-MA'!BS$6,FALSE)</f>
        <v>0</v>
      </c>
      <c r="BT872" s="9">
        <f>VLOOKUP($E872,'ALL-GTK-MI-MTS-MA'!$E$13:$CF$361,'ALL-GTK-MI-MTS-MA'!BT$6,FALSE)</f>
        <v>0</v>
      </c>
      <c r="BU872" s="299">
        <f t="shared" si="497"/>
        <v>1</v>
      </c>
      <c r="BV872" s="299">
        <f t="shared" si="498"/>
        <v>0</v>
      </c>
      <c r="BW872" s="44">
        <f t="shared" si="499"/>
        <v>1</v>
      </c>
      <c r="BX872" s="44">
        <f t="shared" si="500"/>
        <v>0</v>
      </c>
      <c r="BY872" s="11">
        <f t="shared" si="501"/>
        <v>1</v>
      </c>
      <c r="BZ872" s="14">
        <f t="shared" si="502"/>
        <v>13</v>
      </c>
      <c r="CA872" s="14">
        <f t="shared" si="503"/>
        <v>7</v>
      </c>
      <c r="CB872" s="13">
        <f t="shared" si="504"/>
        <v>1</v>
      </c>
      <c r="CC872" s="13">
        <f t="shared" si="505"/>
        <v>0</v>
      </c>
      <c r="CD872" s="312">
        <f t="shared" si="506"/>
        <v>14</v>
      </c>
      <c r="CE872" s="312">
        <f t="shared" si="507"/>
        <v>7</v>
      </c>
      <c r="CF872" s="313">
        <f t="shared" si="508"/>
        <v>21</v>
      </c>
      <c r="CG872" s="302" t="str">
        <f t="shared" si="509"/>
        <v>OK</v>
      </c>
    </row>
    <row r="873" spans="1:85" ht="14.25" x14ac:dyDescent="0.25">
      <c r="A873" s="6">
        <v>861</v>
      </c>
      <c r="B873" s="495">
        <v>59</v>
      </c>
      <c r="C873" s="495" t="s">
        <v>267</v>
      </c>
      <c r="D873" s="496" t="s">
        <v>27</v>
      </c>
      <c r="E873" s="626">
        <v>20364321</v>
      </c>
      <c r="F873" s="627" t="s">
        <v>976</v>
      </c>
      <c r="G873" s="624" t="s">
        <v>53</v>
      </c>
      <c r="H873" s="9">
        <f>VLOOKUP($E873,'ALL-GTK-MI-MTS-MA'!$E$13:$CF$361,'ALL-GTK-MI-MTS-MA'!H$6,FALSE)</f>
        <v>0</v>
      </c>
      <c r="I873" s="9">
        <f>VLOOKUP($E873,'ALL-GTK-MI-MTS-MA'!$E$13:$CF$361,'ALL-GTK-MI-MTS-MA'!I$6,FALSE)</f>
        <v>0</v>
      </c>
      <c r="J873" s="9">
        <f>VLOOKUP($E873,'ALL-GTK-MI-MTS-MA'!$E$13:$CF$361,'ALL-GTK-MI-MTS-MA'!J$6,FALSE)</f>
        <v>0</v>
      </c>
      <c r="K873" s="9">
        <f>VLOOKUP($E873,'ALL-GTK-MI-MTS-MA'!$E$13:$CF$361,'ALL-GTK-MI-MTS-MA'!K$6,FALSE)</f>
        <v>0</v>
      </c>
      <c r="L873" s="9">
        <f>VLOOKUP($E873,'ALL-GTK-MI-MTS-MA'!$E$13:$CF$361,'ALL-GTK-MI-MTS-MA'!L$6,FALSE)</f>
        <v>0</v>
      </c>
      <c r="M873" s="9">
        <f>VLOOKUP($E873,'ALL-GTK-MI-MTS-MA'!$E$13:$CF$361,'ALL-GTK-MI-MTS-MA'!M$6,FALSE)</f>
        <v>0</v>
      </c>
      <c r="N873" s="9">
        <f>VLOOKUP($E873,'ALL-GTK-MI-MTS-MA'!$E$13:$CF$361,'ALL-GTK-MI-MTS-MA'!N$6,FALSE)</f>
        <v>0</v>
      </c>
      <c r="O873" s="9">
        <f>VLOOKUP($E873,'ALL-GTK-MI-MTS-MA'!$E$13:$CF$361,'ALL-GTK-MI-MTS-MA'!O$6,FALSE)</f>
        <v>0</v>
      </c>
      <c r="P873" s="299">
        <f t="shared" si="474"/>
        <v>0</v>
      </c>
      <c r="Q873" s="299">
        <f t="shared" si="475"/>
        <v>0</v>
      </c>
      <c r="R873" s="300">
        <f t="shared" si="476"/>
        <v>0</v>
      </c>
      <c r="S873" s="9">
        <f>VLOOKUP($E873,'ALL-GTK-MI-MTS-MA'!$E$13:$CF$361,'ALL-GTK-MI-MTS-MA'!S$6,FALSE)</f>
        <v>11</v>
      </c>
      <c r="T873" s="9">
        <f>VLOOKUP($E873,'ALL-GTK-MI-MTS-MA'!$E$13:$CF$361,'ALL-GTK-MI-MTS-MA'!T$6,FALSE)</f>
        <v>5</v>
      </c>
      <c r="U873" s="9">
        <f>VLOOKUP($E873,'ALL-GTK-MI-MTS-MA'!$E$13:$CF$361,'ALL-GTK-MI-MTS-MA'!U$6,FALSE)</f>
        <v>0</v>
      </c>
      <c r="V873" s="9">
        <f>VLOOKUP($E873,'ALL-GTK-MI-MTS-MA'!$E$13:$CF$361,'ALL-GTK-MI-MTS-MA'!V$6,FALSE)</f>
        <v>0</v>
      </c>
      <c r="W873" s="9">
        <f>VLOOKUP($E873,'ALL-GTK-MI-MTS-MA'!$E$13:$CF$361,'ALL-GTK-MI-MTS-MA'!W$6,FALSE)</f>
        <v>0</v>
      </c>
      <c r="X873" s="9">
        <f>VLOOKUP($E873,'ALL-GTK-MI-MTS-MA'!$E$13:$CF$361,'ALL-GTK-MI-MTS-MA'!X$6,FALSE)</f>
        <v>0</v>
      </c>
      <c r="Y873" s="299">
        <f t="shared" si="477"/>
        <v>11</v>
      </c>
      <c r="Z873" s="299">
        <f t="shared" si="478"/>
        <v>5</v>
      </c>
      <c r="AA873" s="10">
        <f t="shared" si="479"/>
        <v>16</v>
      </c>
      <c r="AB873" s="44">
        <f t="shared" si="480"/>
        <v>11</v>
      </c>
      <c r="AC873" s="44">
        <f t="shared" si="481"/>
        <v>5</v>
      </c>
      <c r="AD873" s="11">
        <f t="shared" si="482"/>
        <v>16</v>
      </c>
      <c r="AE873" s="9">
        <f>VLOOKUP($E873,'ALL-GTK-MI-MTS-MA'!$E$13:$CF$361,'ALL-GTK-MI-MTS-MA'!AE$6,FALSE)</f>
        <v>6</v>
      </c>
      <c r="AF873" s="9">
        <f>VLOOKUP($E873,'ALL-GTK-MI-MTS-MA'!$E$13:$CF$361,'ALL-GTK-MI-MTS-MA'!AF$6,FALSE)</f>
        <v>3</v>
      </c>
      <c r="AG873" s="10">
        <f t="shared" si="483"/>
        <v>9</v>
      </c>
      <c r="AH873" s="9">
        <f>VLOOKUP($E873,'ALL-GTK-MI-MTS-MA'!$E$13:$CF$361,'ALL-GTK-MI-MTS-MA'!AH$6,FALSE)</f>
        <v>5</v>
      </c>
      <c r="AI873" s="9">
        <f>VLOOKUP($E873,'ALL-GTK-MI-MTS-MA'!$E$13:$CF$361,'ALL-GTK-MI-MTS-MA'!AI$6,FALSE)</f>
        <v>2</v>
      </c>
      <c r="AJ873" s="10">
        <f t="shared" si="484"/>
        <v>7</v>
      </c>
      <c r="AK873" s="44">
        <f t="shared" si="485"/>
        <v>11</v>
      </c>
      <c r="AL873" s="44">
        <f t="shared" si="486"/>
        <v>5</v>
      </c>
      <c r="AM873" s="11">
        <f t="shared" si="487"/>
        <v>16</v>
      </c>
      <c r="AN873" s="299">
        <v>0</v>
      </c>
      <c r="AO873" s="299">
        <v>0</v>
      </c>
      <c r="AP873" s="9">
        <f>VLOOKUP($E873,'ALL-GTK-MI-MTS-MA'!$E$13:$CF$361,'ALL-GTK-MI-MTS-MA'!AP$6,FALSE)</f>
        <v>0</v>
      </c>
      <c r="AQ873" s="9">
        <f>VLOOKUP($E873,'ALL-GTK-MI-MTS-MA'!$E$13:$CF$361,'ALL-GTK-MI-MTS-MA'!AQ$6,FALSE)</f>
        <v>0</v>
      </c>
      <c r="AR873" s="9">
        <f>VLOOKUP($E873,'ALL-GTK-MI-MTS-MA'!$E$13:$CF$361,'ALL-GTK-MI-MTS-MA'!AR$6,FALSE)</f>
        <v>0</v>
      </c>
      <c r="AS873" s="9">
        <f>VLOOKUP($E873,'ALL-GTK-MI-MTS-MA'!$E$13:$CF$361,'ALL-GTK-MI-MTS-MA'!AS$6,FALSE)</f>
        <v>0</v>
      </c>
      <c r="AT873" s="9">
        <f>VLOOKUP($E873,'ALL-GTK-MI-MTS-MA'!$E$13:$CF$361,'ALL-GTK-MI-MTS-MA'!AT$6,FALSE)</f>
        <v>4</v>
      </c>
      <c r="AU873" s="9">
        <f>VLOOKUP($E873,'ALL-GTK-MI-MTS-MA'!$E$13:$CF$361,'ALL-GTK-MI-MTS-MA'!AU$6,FALSE)</f>
        <v>0</v>
      </c>
      <c r="AV873" s="590">
        <f>VLOOKUP($E873,'ALL-GTK-MI-MTS-MA'!$E$13:$CF$361,'ALL-GTK-MI-MTS-MA'!AV$6,FALSE)</f>
        <v>0</v>
      </c>
      <c r="AW873" s="590">
        <f>VLOOKUP($E873,'ALL-GTK-MI-MTS-MA'!$E$13:$CF$361,'ALL-GTK-MI-MTS-MA'!AW$6,FALSE)</f>
        <v>0</v>
      </c>
      <c r="AX873" s="9">
        <f>VLOOKUP($E873,'ALL-GTK-MI-MTS-MA'!$E$13:$CF$361,'ALL-GTK-MI-MTS-MA'!AX$6,FALSE)</f>
        <v>7</v>
      </c>
      <c r="AY873" s="9">
        <f>VLOOKUP($E873,'ALL-GTK-MI-MTS-MA'!$E$13:$CF$361,'ALL-GTK-MI-MTS-MA'!AY$6,FALSE)</f>
        <v>5</v>
      </c>
      <c r="AZ873" s="9">
        <f>VLOOKUP($E873,'ALL-GTK-MI-MTS-MA'!$E$13:$CF$361,'ALL-GTK-MI-MTS-MA'!AZ$6,FALSE)</f>
        <v>0</v>
      </c>
      <c r="BA873" s="9">
        <f>VLOOKUP($E873,'ALL-GTK-MI-MTS-MA'!$E$13:$CF$361,'ALL-GTK-MI-MTS-MA'!BA$6,FALSE)</f>
        <v>0</v>
      </c>
      <c r="BB873" s="9">
        <f>VLOOKUP($E873,'ALL-GTK-MI-MTS-MA'!$E$13:$CF$361,'ALL-GTK-MI-MTS-MA'!BB$6,FALSE)</f>
        <v>0</v>
      </c>
      <c r="BC873" s="9">
        <f>VLOOKUP($E873,'ALL-GTK-MI-MTS-MA'!$E$13:$CF$361,'ALL-GTK-MI-MTS-MA'!BC$6,FALSE)</f>
        <v>0</v>
      </c>
      <c r="BD873" s="310">
        <f t="shared" si="488"/>
        <v>4</v>
      </c>
      <c r="BE873" s="310">
        <f t="shared" si="489"/>
        <v>0</v>
      </c>
      <c r="BF873" s="10">
        <f t="shared" si="490"/>
        <v>4</v>
      </c>
      <c r="BG873" s="311">
        <f t="shared" si="491"/>
        <v>7</v>
      </c>
      <c r="BH873" s="311">
        <f t="shared" si="492"/>
        <v>5</v>
      </c>
      <c r="BI873" s="10">
        <f t="shared" si="493"/>
        <v>12</v>
      </c>
      <c r="BJ873" s="44">
        <f t="shared" si="494"/>
        <v>11</v>
      </c>
      <c r="BK873" s="44">
        <f t="shared" si="495"/>
        <v>5</v>
      </c>
      <c r="BL873" s="11">
        <f t="shared" si="496"/>
        <v>16</v>
      </c>
      <c r="BM873" s="9">
        <f>VLOOKUP($E873,'ALL-GTK-MI-MTS-MA'!$E$13:$CF$361,'ALL-GTK-MI-MTS-MA'!BM$6,FALSE)</f>
        <v>0</v>
      </c>
      <c r="BN873" s="9">
        <f>VLOOKUP($E873,'ALL-GTK-MI-MTS-MA'!$E$13:$CF$361,'ALL-GTK-MI-MTS-MA'!BN$6,FALSE)</f>
        <v>0</v>
      </c>
      <c r="BO873" s="9">
        <f>VLOOKUP($E873,'ALL-GTK-MI-MTS-MA'!$E$13:$CF$361,'ALL-GTK-MI-MTS-MA'!BO$6,FALSE)</f>
        <v>0</v>
      </c>
      <c r="BP873" s="9">
        <f>VLOOKUP($E873,'ALL-GTK-MI-MTS-MA'!$E$13:$CF$361,'ALL-GTK-MI-MTS-MA'!BP$6,FALSE)</f>
        <v>0</v>
      </c>
      <c r="BQ873" s="9">
        <f>VLOOKUP($E873,'ALL-GTK-MI-MTS-MA'!$E$13:$CF$361,'ALL-GTK-MI-MTS-MA'!BQ$6,FALSE)</f>
        <v>0</v>
      </c>
      <c r="BR873" s="9">
        <f>VLOOKUP($E873,'ALL-GTK-MI-MTS-MA'!$E$13:$CF$361,'ALL-GTK-MI-MTS-MA'!BR$6,FALSE)</f>
        <v>0</v>
      </c>
      <c r="BS873" s="9">
        <f>VLOOKUP($E873,'ALL-GTK-MI-MTS-MA'!$E$13:$CF$361,'ALL-GTK-MI-MTS-MA'!BS$6,FALSE)</f>
        <v>0</v>
      </c>
      <c r="BT873" s="9">
        <f>VLOOKUP($E873,'ALL-GTK-MI-MTS-MA'!$E$13:$CF$361,'ALL-GTK-MI-MTS-MA'!BT$6,FALSE)</f>
        <v>0</v>
      </c>
      <c r="BU873" s="299">
        <f t="shared" si="497"/>
        <v>0</v>
      </c>
      <c r="BV873" s="299">
        <f t="shared" si="498"/>
        <v>0</v>
      </c>
      <c r="BW873" s="44">
        <f t="shared" si="499"/>
        <v>0</v>
      </c>
      <c r="BX873" s="44">
        <f t="shared" si="500"/>
        <v>0</v>
      </c>
      <c r="BY873" s="11">
        <f t="shared" si="501"/>
        <v>0</v>
      </c>
      <c r="BZ873" s="14">
        <f t="shared" si="502"/>
        <v>11</v>
      </c>
      <c r="CA873" s="14">
        <f t="shared" si="503"/>
        <v>5</v>
      </c>
      <c r="CB873" s="13">
        <f t="shared" si="504"/>
        <v>0</v>
      </c>
      <c r="CC873" s="13">
        <f t="shared" si="505"/>
        <v>0</v>
      </c>
      <c r="CD873" s="312">
        <f t="shared" si="506"/>
        <v>11</v>
      </c>
      <c r="CE873" s="312">
        <f t="shared" si="507"/>
        <v>5</v>
      </c>
      <c r="CF873" s="313">
        <f t="shared" si="508"/>
        <v>16</v>
      </c>
      <c r="CG873" s="302" t="str">
        <f t="shared" si="509"/>
        <v>OK</v>
      </c>
    </row>
    <row r="874" spans="1:85" ht="14.25" x14ac:dyDescent="0.25">
      <c r="A874" s="6">
        <v>862</v>
      </c>
      <c r="B874" s="495">
        <v>60</v>
      </c>
      <c r="C874" s="495" t="s">
        <v>267</v>
      </c>
      <c r="D874" s="496" t="s">
        <v>27</v>
      </c>
      <c r="E874" s="626">
        <v>20364322</v>
      </c>
      <c r="F874" s="627" t="s">
        <v>977</v>
      </c>
      <c r="G874" s="624" t="s">
        <v>53</v>
      </c>
      <c r="H874" s="9">
        <f>VLOOKUP($E874,'ALL-GTK-MI-MTS-MA'!$E$13:$CF$361,'ALL-GTK-MI-MTS-MA'!H$6,FALSE)</f>
        <v>0</v>
      </c>
      <c r="I874" s="9">
        <f>VLOOKUP($E874,'ALL-GTK-MI-MTS-MA'!$E$13:$CF$361,'ALL-GTK-MI-MTS-MA'!I$6,FALSE)</f>
        <v>0</v>
      </c>
      <c r="J874" s="9">
        <f>VLOOKUP($E874,'ALL-GTK-MI-MTS-MA'!$E$13:$CF$361,'ALL-GTK-MI-MTS-MA'!J$6,FALSE)</f>
        <v>0</v>
      </c>
      <c r="K874" s="9">
        <f>VLOOKUP($E874,'ALL-GTK-MI-MTS-MA'!$E$13:$CF$361,'ALL-GTK-MI-MTS-MA'!K$6,FALSE)</f>
        <v>0</v>
      </c>
      <c r="L874" s="9">
        <f>VLOOKUP($E874,'ALL-GTK-MI-MTS-MA'!$E$13:$CF$361,'ALL-GTK-MI-MTS-MA'!L$6,FALSE)</f>
        <v>0</v>
      </c>
      <c r="M874" s="9">
        <f>VLOOKUP($E874,'ALL-GTK-MI-MTS-MA'!$E$13:$CF$361,'ALL-GTK-MI-MTS-MA'!M$6,FALSE)</f>
        <v>0</v>
      </c>
      <c r="N874" s="9">
        <f>VLOOKUP($E874,'ALL-GTK-MI-MTS-MA'!$E$13:$CF$361,'ALL-GTK-MI-MTS-MA'!N$6,FALSE)</f>
        <v>2</v>
      </c>
      <c r="O874" s="9">
        <f>VLOOKUP($E874,'ALL-GTK-MI-MTS-MA'!$E$13:$CF$361,'ALL-GTK-MI-MTS-MA'!O$6,FALSE)</f>
        <v>0</v>
      </c>
      <c r="P874" s="299">
        <f t="shared" si="474"/>
        <v>2</v>
      </c>
      <c r="Q874" s="299">
        <f t="shared" si="475"/>
        <v>0</v>
      </c>
      <c r="R874" s="300">
        <f t="shared" si="476"/>
        <v>2</v>
      </c>
      <c r="S874" s="9">
        <f>VLOOKUP($E874,'ALL-GTK-MI-MTS-MA'!$E$13:$CF$361,'ALL-GTK-MI-MTS-MA'!S$6,FALSE)</f>
        <v>8</v>
      </c>
      <c r="T874" s="9">
        <f>VLOOKUP($E874,'ALL-GTK-MI-MTS-MA'!$E$13:$CF$361,'ALL-GTK-MI-MTS-MA'!T$6,FALSE)</f>
        <v>6</v>
      </c>
      <c r="U874" s="9">
        <f>VLOOKUP($E874,'ALL-GTK-MI-MTS-MA'!$E$13:$CF$361,'ALL-GTK-MI-MTS-MA'!U$6,FALSE)</f>
        <v>0</v>
      </c>
      <c r="V874" s="9">
        <f>VLOOKUP($E874,'ALL-GTK-MI-MTS-MA'!$E$13:$CF$361,'ALL-GTK-MI-MTS-MA'!V$6,FALSE)</f>
        <v>0</v>
      </c>
      <c r="W874" s="9">
        <f>VLOOKUP($E874,'ALL-GTK-MI-MTS-MA'!$E$13:$CF$361,'ALL-GTK-MI-MTS-MA'!W$6,FALSE)</f>
        <v>0</v>
      </c>
      <c r="X874" s="9">
        <f>VLOOKUP($E874,'ALL-GTK-MI-MTS-MA'!$E$13:$CF$361,'ALL-GTK-MI-MTS-MA'!X$6,FALSE)</f>
        <v>0</v>
      </c>
      <c r="Y874" s="299">
        <f t="shared" si="477"/>
        <v>8</v>
      </c>
      <c r="Z874" s="299">
        <f t="shared" si="478"/>
        <v>6</v>
      </c>
      <c r="AA874" s="10">
        <f t="shared" si="479"/>
        <v>14</v>
      </c>
      <c r="AB874" s="44">
        <f t="shared" si="480"/>
        <v>10</v>
      </c>
      <c r="AC874" s="44">
        <f t="shared" si="481"/>
        <v>6</v>
      </c>
      <c r="AD874" s="11">
        <f t="shared" si="482"/>
        <v>16</v>
      </c>
      <c r="AE874" s="9">
        <f>VLOOKUP($E874,'ALL-GTK-MI-MTS-MA'!$E$13:$CF$361,'ALL-GTK-MI-MTS-MA'!AE$6,FALSE)</f>
        <v>3</v>
      </c>
      <c r="AF874" s="9">
        <f>VLOOKUP($E874,'ALL-GTK-MI-MTS-MA'!$E$13:$CF$361,'ALL-GTK-MI-MTS-MA'!AF$6,FALSE)</f>
        <v>3</v>
      </c>
      <c r="AG874" s="10">
        <f t="shared" si="483"/>
        <v>6</v>
      </c>
      <c r="AH874" s="9">
        <f>VLOOKUP($E874,'ALL-GTK-MI-MTS-MA'!$E$13:$CF$361,'ALL-GTK-MI-MTS-MA'!AH$6,FALSE)</f>
        <v>7</v>
      </c>
      <c r="AI874" s="9">
        <f>VLOOKUP($E874,'ALL-GTK-MI-MTS-MA'!$E$13:$CF$361,'ALL-GTK-MI-MTS-MA'!AI$6,FALSE)</f>
        <v>3</v>
      </c>
      <c r="AJ874" s="10">
        <f t="shared" si="484"/>
        <v>10</v>
      </c>
      <c r="AK874" s="44">
        <f t="shared" si="485"/>
        <v>10</v>
      </c>
      <c r="AL874" s="44">
        <f t="shared" si="486"/>
        <v>6</v>
      </c>
      <c r="AM874" s="11">
        <f t="shared" si="487"/>
        <v>16</v>
      </c>
      <c r="AN874" s="299">
        <v>0</v>
      </c>
      <c r="AO874" s="299">
        <v>0</v>
      </c>
      <c r="AP874" s="9">
        <f>VLOOKUP($E874,'ALL-GTK-MI-MTS-MA'!$E$13:$CF$361,'ALL-GTK-MI-MTS-MA'!AP$6,FALSE)</f>
        <v>0</v>
      </c>
      <c r="AQ874" s="9">
        <f>VLOOKUP($E874,'ALL-GTK-MI-MTS-MA'!$E$13:$CF$361,'ALL-GTK-MI-MTS-MA'!AQ$6,FALSE)</f>
        <v>0</v>
      </c>
      <c r="AR874" s="9">
        <f>VLOOKUP($E874,'ALL-GTK-MI-MTS-MA'!$E$13:$CF$361,'ALL-GTK-MI-MTS-MA'!AR$6,FALSE)</f>
        <v>0</v>
      </c>
      <c r="AS874" s="9">
        <f>VLOOKUP($E874,'ALL-GTK-MI-MTS-MA'!$E$13:$CF$361,'ALL-GTK-MI-MTS-MA'!AS$6,FALSE)</f>
        <v>0</v>
      </c>
      <c r="AT874" s="9">
        <f>VLOOKUP($E874,'ALL-GTK-MI-MTS-MA'!$E$13:$CF$361,'ALL-GTK-MI-MTS-MA'!AT$6,FALSE)</f>
        <v>2</v>
      </c>
      <c r="AU874" s="9">
        <f>VLOOKUP($E874,'ALL-GTK-MI-MTS-MA'!$E$13:$CF$361,'ALL-GTK-MI-MTS-MA'!AU$6,FALSE)</f>
        <v>0</v>
      </c>
      <c r="AV874" s="590">
        <f>VLOOKUP($E874,'ALL-GTK-MI-MTS-MA'!$E$13:$CF$361,'ALL-GTK-MI-MTS-MA'!AV$6,FALSE)</f>
        <v>0</v>
      </c>
      <c r="AW874" s="590">
        <f>VLOOKUP($E874,'ALL-GTK-MI-MTS-MA'!$E$13:$CF$361,'ALL-GTK-MI-MTS-MA'!AW$6,FALSE)</f>
        <v>0</v>
      </c>
      <c r="AX874" s="9">
        <f>VLOOKUP($E874,'ALL-GTK-MI-MTS-MA'!$E$13:$CF$361,'ALL-GTK-MI-MTS-MA'!AX$6,FALSE)</f>
        <v>6</v>
      </c>
      <c r="AY874" s="9">
        <f>VLOOKUP($E874,'ALL-GTK-MI-MTS-MA'!$E$13:$CF$361,'ALL-GTK-MI-MTS-MA'!AY$6,FALSE)</f>
        <v>6</v>
      </c>
      <c r="AZ874" s="9">
        <f>VLOOKUP($E874,'ALL-GTK-MI-MTS-MA'!$E$13:$CF$361,'ALL-GTK-MI-MTS-MA'!AZ$6,FALSE)</f>
        <v>2</v>
      </c>
      <c r="BA874" s="9">
        <f>VLOOKUP($E874,'ALL-GTK-MI-MTS-MA'!$E$13:$CF$361,'ALL-GTK-MI-MTS-MA'!BA$6,FALSE)</f>
        <v>0</v>
      </c>
      <c r="BB874" s="9">
        <f>VLOOKUP($E874,'ALL-GTK-MI-MTS-MA'!$E$13:$CF$361,'ALL-GTK-MI-MTS-MA'!BB$6,FALSE)</f>
        <v>0</v>
      </c>
      <c r="BC874" s="9">
        <f>VLOOKUP($E874,'ALL-GTK-MI-MTS-MA'!$E$13:$CF$361,'ALL-GTK-MI-MTS-MA'!BC$6,FALSE)</f>
        <v>0</v>
      </c>
      <c r="BD874" s="310">
        <f t="shared" si="488"/>
        <v>2</v>
      </c>
      <c r="BE874" s="310">
        <f t="shared" si="489"/>
        <v>0</v>
      </c>
      <c r="BF874" s="10">
        <f t="shared" si="490"/>
        <v>2</v>
      </c>
      <c r="BG874" s="311">
        <f t="shared" si="491"/>
        <v>8</v>
      </c>
      <c r="BH874" s="311">
        <f t="shared" si="492"/>
        <v>6</v>
      </c>
      <c r="BI874" s="10">
        <f t="shared" si="493"/>
        <v>14</v>
      </c>
      <c r="BJ874" s="44">
        <f t="shared" si="494"/>
        <v>10</v>
      </c>
      <c r="BK874" s="44">
        <f t="shared" si="495"/>
        <v>6</v>
      </c>
      <c r="BL874" s="11">
        <f t="shared" si="496"/>
        <v>16</v>
      </c>
      <c r="BM874" s="9">
        <f>VLOOKUP($E874,'ALL-GTK-MI-MTS-MA'!$E$13:$CF$361,'ALL-GTK-MI-MTS-MA'!BM$6,FALSE)</f>
        <v>0</v>
      </c>
      <c r="BN874" s="9">
        <f>VLOOKUP($E874,'ALL-GTK-MI-MTS-MA'!$E$13:$CF$361,'ALL-GTK-MI-MTS-MA'!BN$6,FALSE)</f>
        <v>0</v>
      </c>
      <c r="BO874" s="9">
        <f>VLOOKUP($E874,'ALL-GTK-MI-MTS-MA'!$E$13:$CF$361,'ALL-GTK-MI-MTS-MA'!BO$6,FALSE)</f>
        <v>1</v>
      </c>
      <c r="BP874" s="9">
        <f>VLOOKUP($E874,'ALL-GTK-MI-MTS-MA'!$E$13:$CF$361,'ALL-GTK-MI-MTS-MA'!BP$6,FALSE)</f>
        <v>1</v>
      </c>
      <c r="BQ874" s="9">
        <f>VLOOKUP($E874,'ALL-GTK-MI-MTS-MA'!$E$13:$CF$361,'ALL-GTK-MI-MTS-MA'!BQ$6,FALSE)</f>
        <v>0</v>
      </c>
      <c r="BR874" s="9">
        <f>VLOOKUP($E874,'ALL-GTK-MI-MTS-MA'!$E$13:$CF$361,'ALL-GTK-MI-MTS-MA'!BR$6,FALSE)</f>
        <v>0</v>
      </c>
      <c r="BS874" s="9">
        <f>VLOOKUP($E874,'ALL-GTK-MI-MTS-MA'!$E$13:$CF$361,'ALL-GTK-MI-MTS-MA'!BS$6,FALSE)</f>
        <v>0</v>
      </c>
      <c r="BT874" s="9">
        <f>VLOOKUP($E874,'ALL-GTK-MI-MTS-MA'!$E$13:$CF$361,'ALL-GTK-MI-MTS-MA'!BT$6,FALSE)</f>
        <v>0</v>
      </c>
      <c r="BU874" s="299">
        <f t="shared" si="497"/>
        <v>1</v>
      </c>
      <c r="BV874" s="299">
        <f t="shared" si="498"/>
        <v>1</v>
      </c>
      <c r="BW874" s="44">
        <f t="shared" si="499"/>
        <v>1</v>
      </c>
      <c r="BX874" s="44">
        <f t="shared" si="500"/>
        <v>1</v>
      </c>
      <c r="BY874" s="11">
        <f t="shared" si="501"/>
        <v>2</v>
      </c>
      <c r="BZ874" s="14">
        <f t="shared" si="502"/>
        <v>10</v>
      </c>
      <c r="CA874" s="14">
        <f t="shared" si="503"/>
        <v>6</v>
      </c>
      <c r="CB874" s="13">
        <f t="shared" si="504"/>
        <v>1</v>
      </c>
      <c r="CC874" s="13">
        <f t="shared" si="505"/>
        <v>1</v>
      </c>
      <c r="CD874" s="312">
        <f t="shared" si="506"/>
        <v>11</v>
      </c>
      <c r="CE874" s="312">
        <f t="shared" si="507"/>
        <v>7</v>
      </c>
      <c r="CF874" s="313">
        <f t="shared" si="508"/>
        <v>18</v>
      </c>
      <c r="CG874" s="302" t="str">
        <f t="shared" si="509"/>
        <v>OK</v>
      </c>
    </row>
    <row r="875" spans="1:85" ht="14.25" x14ac:dyDescent="0.25">
      <c r="A875" s="6">
        <v>863</v>
      </c>
      <c r="B875" s="495">
        <v>61</v>
      </c>
      <c r="C875" s="495" t="s">
        <v>267</v>
      </c>
      <c r="D875" s="496" t="s">
        <v>28</v>
      </c>
      <c r="E875" s="626">
        <v>20364324</v>
      </c>
      <c r="F875" s="627" t="s">
        <v>978</v>
      </c>
      <c r="G875" s="624" t="s">
        <v>53</v>
      </c>
      <c r="H875" s="9">
        <f>VLOOKUP($E875,'ALL-GTK-MI-MTS-MA'!$E$13:$CF$361,'ALL-GTK-MI-MTS-MA'!H$6,FALSE)</f>
        <v>0</v>
      </c>
      <c r="I875" s="9">
        <f>VLOOKUP($E875,'ALL-GTK-MI-MTS-MA'!$E$13:$CF$361,'ALL-GTK-MI-MTS-MA'!I$6,FALSE)</f>
        <v>0</v>
      </c>
      <c r="J875" s="9">
        <f>VLOOKUP($E875,'ALL-GTK-MI-MTS-MA'!$E$13:$CF$361,'ALL-GTK-MI-MTS-MA'!J$6,FALSE)</f>
        <v>0</v>
      </c>
      <c r="K875" s="9">
        <f>VLOOKUP($E875,'ALL-GTK-MI-MTS-MA'!$E$13:$CF$361,'ALL-GTK-MI-MTS-MA'!K$6,FALSE)</f>
        <v>0</v>
      </c>
      <c r="L875" s="9">
        <f>VLOOKUP($E875,'ALL-GTK-MI-MTS-MA'!$E$13:$CF$361,'ALL-GTK-MI-MTS-MA'!L$6,FALSE)</f>
        <v>0</v>
      </c>
      <c r="M875" s="9">
        <f>VLOOKUP($E875,'ALL-GTK-MI-MTS-MA'!$E$13:$CF$361,'ALL-GTK-MI-MTS-MA'!M$6,FALSE)</f>
        <v>0</v>
      </c>
      <c r="N875" s="9">
        <f>VLOOKUP($E875,'ALL-GTK-MI-MTS-MA'!$E$13:$CF$361,'ALL-GTK-MI-MTS-MA'!N$6,FALSE)</f>
        <v>1</v>
      </c>
      <c r="O875" s="9">
        <f>VLOOKUP($E875,'ALL-GTK-MI-MTS-MA'!$E$13:$CF$361,'ALL-GTK-MI-MTS-MA'!O$6,FALSE)</f>
        <v>4</v>
      </c>
      <c r="P875" s="299">
        <f t="shared" si="474"/>
        <v>1</v>
      </c>
      <c r="Q875" s="299">
        <f t="shared" si="475"/>
        <v>4</v>
      </c>
      <c r="R875" s="300">
        <f t="shared" si="476"/>
        <v>5</v>
      </c>
      <c r="S875" s="9">
        <f>VLOOKUP($E875,'ALL-GTK-MI-MTS-MA'!$E$13:$CF$361,'ALL-GTK-MI-MTS-MA'!S$6,FALSE)</f>
        <v>13</v>
      </c>
      <c r="T875" s="9">
        <f>VLOOKUP($E875,'ALL-GTK-MI-MTS-MA'!$E$13:$CF$361,'ALL-GTK-MI-MTS-MA'!T$6,FALSE)</f>
        <v>12</v>
      </c>
      <c r="U875" s="9">
        <f>VLOOKUP($E875,'ALL-GTK-MI-MTS-MA'!$E$13:$CF$361,'ALL-GTK-MI-MTS-MA'!U$6,FALSE)</f>
        <v>0</v>
      </c>
      <c r="V875" s="9">
        <f>VLOOKUP($E875,'ALL-GTK-MI-MTS-MA'!$E$13:$CF$361,'ALL-GTK-MI-MTS-MA'!V$6,FALSE)</f>
        <v>0</v>
      </c>
      <c r="W875" s="9">
        <f>VLOOKUP($E875,'ALL-GTK-MI-MTS-MA'!$E$13:$CF$361,'ALL-GTK-MI-MTS-MA'!W$6,FALSE)</f>
        <v>0</v>
      </c>
      <c r="X875" s="9">
        <f>VLOOKUP($E875,'ALL-GTK-MI-MTS-MA'!$E$13:$CF$361,'ALL-GTK-MI-MTS-MA'!X$6,FALSE)</f>
        <v>0</v>
      </c>
      <c r="Y875" s="299">
        <f t="shared" si="477"/>
        <v>13</v>
      </c>
      <c r="Z875" s="299">
        <f t="shared" si="478"/>
        <v>12</v>
      </c>
      <c r="AA875" s="10">
        <f t="shared" si="479"/>
        <v>25</v>
      </c>
      <c r="AB875" s="44">
        <f t="shared" si="480"/>
        <v>14</v>
      </c>
      <c r="AC875" s="44">
        <f t="shared" si="481"/>
        <v>16</v>
      </c>
      <c r="AD875" s="11">
        <f t="shared" si="482"/>
        <v>30</v>
      </c>
      <c r="AE875" s="9">
        <f>VLOOKUP($E875,'ALL-GTK-MI-MTS-MA'!$E$13:$CF$361,'ALL-GTK-MI-MTS-MA'!AE$6,FALSE)</f>
        <v>4</v>
      </c>
      <c r="AF875" s="9">
        <f>VLOOKUP($E875,'ALL-GTK-MI-MTS-MA'!$E$13:$CF$361,'ALL-GTK-MI-MTS-MA'!AF$6,FALSE)</f>
        <v>8</v>
      </c>
      <c r="AG875" s="10">
        <f t="shared" si="483"/>
        <v>12</v>
      </c>
      <c r="AH875" s="9">
        <f>VLOOKUP($E875,'ALL-GTK-MI-MTS-MA'!$E$13:$CF$361,'ALL-GTK-MI-MTS-MA'!AH$6,FALSE)</f>
        <v>10</v>
      </c>
      <c r="AI875" s="9">
        <f>VLOOKUP($E875,'ALL-GTK-MI-MTS-MA'!$E$13:$CF$361,'ALL-GTK-MI-MTS-MA'!AI$6,FALSE)</f>
        <v>8</v>
      </c>
      <c r="AJ875" s="10">
        <f t="shared" si="484"/>
        <v>18</v>
      </c>
      <c r="AK875" s="44">
        <f t="shared" si="485"/>
        <v>14</v>
      </c>
      <c r="AL875" s="44">
        <f t="shared" si="486"/>
        <v>16</v>
      </c>
      <c r="AM875" s="11">
        <f t="shared" si="487"/>
        <v>30</v>
      </c>
      <c r="AN875" s="299">
        <v>0</v>
      </c>
      <c r="AO875" s="299">
        <v>0</v>
      </c>
      <c r="AP875" s="9">
        <f>VLOOKUP($E875,'ALL-GTK-MI-MTS-MA'!$E$13:$CF$361,'ALL-GTK-MI-MTS-MA'!AP$6,FALSE)</f>
        <v>0</v>
      </c>
      <c r="AQ875" s="9">
        <f>VLOOKUP($E875,'ALL-GTK-MI-MTS-MA'!$E$13:$CF$361,'ALL-GTK-MI-MTS-MA'!AQ$6,FALSE)</f>
        <v>0</v>
      </c>
      <c r="AR875" s="9">
        <f>VLOOKUP($E875,'ALL-GTK-MI-MTS-MA'!$E$13:$CF$361,'ALL-GTK-MI-MTS-MA'!AR$6,FALSE)</f>
        <v>0</v>
      </c>
      <c r="AS875" s="9">
        <f>VLOOKUP($E875,'ALL-GTK-MI-MTS-MA'!$E$13:$CF$361,'ALL-GTK-MI-MTS-MA'!AS$6,FALSE)</f>
        <v>0</v>
      </c>
      <c r="AT875" s="9">
        <f>VLOOKUP($E875,'ALL-GTK-MI-MTS-MA'!$E$13:$CF$361,'ALL-GTK-MI-MTS-MA'!AT$6,FALSE)</f>
        <v>0</v>
      </c>
      <c r="AU875" s="9">
        <f>VLOOKUP($E875,'ALL-GTK-MI-MTS-MA'!$E$13:$CF$361,'ALL-GTK-MI-MTS-MA'!AU$6,FALSE)</f>
        <v>0</v>
      </c>
      <c r="AV875" s="590">
        <f>VLOOKUP($E875,'ALL-GTK-MI-MTS-MA'!$E$13:$CF$361,'ALL-GTK-MI-MTS-MA'!AV$6,FALSE)</f>
        <v>0</v>
      </c>
      <c r="AW875" s="590">
        <f>VLOOKUP($E875,'ALL-GTK-MI-MTS-MA'!$E$13:$CF$361,'ALL-GTK-MI-MTS-MA'!AW$6,FALSE)</f>
        <v>0</v>
      </c>
      <c r="AX875" s="9">
        <f>VLOOKUP($E875,'ALL-GTK-MI-MTS-MA'!$E$13:$CF$361,'ALL-GTK-MI-MTS-MA'!AX$6,FALSE)</f>
        <v>13</v>
      </c>
      <c r="AY875" s="9">
        <f>VLOOKUP($E875,'ALL-GTK-MI-MTS-MA'!$E$13:$CF$361,'ALL-GTK-MI-MTS-MA'!AY$6,FALSE)</f>
        <v>15</v>
      </c>
      <c r="AZ875" s="9">
        <f>VLOOKUP($E875,'ALL-GTK-MI-MTS-MA'!$E$13:$CF$361,'ALL-GTK-MI-MTS-MA'!AZ$6,FALSE)</f>
        <v>1</v>
      </c>
      <c r="BA875" s="9">
        <f>VLOOKUP($E875,'ALL-GTK-MI-MTS-MA'!$E$13:$CF$361,'ALL-GTK-MI-MTS-MA'!BA$6,FALSE)</f>
        <v>1</v>
      </c>
      <c r="BB875" s="9">
        <f>VLOOKUP($E875,'ALL-GTK-MI-MTS-MA'!$E$13:$CF$361,'ALL-GTK-MI-MTS-MA'!BB$6,FALSE)</f>
        <v>0</v>
      </c>
      <c r="BC875" s="9">
        <f>VLOOKUP($E875,'ALL-GTK-MI-MTS-MA'!$E$13:$CF$361,'ALL-GTK-MI-MTS-MA'!BC$6,FALSE)</f>
        <v>0</v>
      </c>
      <c r="BD875" s="310">
        <f t="shared" si="488"/>
        <v>0</v>
      </c>
      <c r="BE875" s="310">
        <f t="shared" si="489"/>
        <v>0</v>
      </c>
      <c r="BF875" s="10">
        <f t="shared" si="490"/>
        <v>0</v>
      </c>
      <c r="BG875" s="311">
        <f t="shared" si="491"/>
        <v>14</v>
      </c>
      <c r="BH875" s="311">
        <f t="shared" si="492"/>
        <v>16</v>
      </c>
      <c r="BI875" s="10">
        <f t="shared" si="493"/>
        <v>30</v>
      </c>
      <c r="BJ875" s="44">
        <f t="shared" si="494"/>
        <v>14</v>
      </c>
      <c r="BK875" s="44">
        <f t="shared" si="495"/>
        <v>16</v>
      </c>
      <c r="BL875" s="11">
        <f t="shared" si="496"/>
        <v>30</v>
      </c>
      <c r="BM875" s="9">
        <f>VLOOKUP($E875,'ALL-GTK-MI-MTS-MA'!$E$13:$CF$361,'ALL-GTK-MI-MTS-MA'!BM$6,FALSE)</f>
        <v>0</v>
      </c>
      <c r="BN875" s="9">
        <f>VLOOKUP($E875,'ALL-GTK-MI-MTS-MA'!$E$13:$CF$361,'ALL-GTK-MI-MTS-MA'!BN$6,FALSE)</f>
        <v>0</v>
      </c>
      <c r="BO875" s="9">
        <f>VLOOKUP($E875,'ALL-GTK-MI-MTS-MA'!$E$13:$CF$361,'ALL-GTK-MI-MTS-MA'!BO$6,FALSE)</f>
        <v>5</v>
      </c>
      <c r="BP875" s="9">
        <f>VLOOKUP($E875,'ALL-GTK-MI-MTS-MA'!$E$13:$CF$361,'ALL-GTK-MI-MTS-MA'!BP$6,FALSE)</f>
        <v>2</v>
      </c>
      <c r="BQ875" s="9">
        <f>VLOOKUP($E875,'ALL-GTK-MI-MTS-MA'!$E$13:$CF$361,'ALL-GTK-MI-MTS-MA'!BQ$6,FALSE)</f>
        <v>0</v>
      </c>
      <c r="BR875" s="9">
        <f>VLOOKUP($E875,'ALL-GTK-MI-MTS-MA'!$E$13:$CF$361,'ALL-GTK-MI-MTS-MA'!BR$6,FALSE)</f>
        <v>0</v>
      </c>
      <c r="BS875" s="9">
        <f>VLOOKUP($E875,'ALL-GTK-MI-MTS-MA'!$E$13:$CF$361,'ALL-GTK-MI-MTS-MA'!BS$6,FALSE)</f>
        <v>0</v>
      </c>
      <c r="BT875" s="9">
        <f>VLOOKUP($E875,'ALL-GTK-MI-MTS-MA'!$E$13:$CF$361,'ALL-GTK-MI-MTS-MA'!BT$6,FALSE)</f>
        <v>0</v>
      </c>
      <c r="BU875" s="299">
        <f t="shared" si="497"/>
        <v>5</v>
      </c>
      <c r="BV875" s="299">
        <f t="shared" si="498"/>
        <v>2</v>
      </c>
      <c r="BW875" s="44">
        <f t="shared" si="499"/>
        <v>5</v>
      </c>
      <c r="BX875" s="44">
        <f t="shared" si="500"/>
        <v>2</v>
      </c>
      <c r="BY875" s="11">
        <f t="shared" si="501"/>
        <v>7</v>
      </c>
      <c r="BZ875" s="14">
        <f t="shared" si="502"/>
        <v>14</v>
      </c>
      <c r="CA875" s="14">
        <f t="shared" si="503"/>
        <v>16</v>
      </c>
      <c r="CB875" s="13">
        <f t="shared" si="504"/>
        <v>5</v>
      </c>
      <c r="CC875" s="13">
        <f t="shared" si="505"/>
        <v>2</v>
      </c>
      <c r="CD875" s="312">
        <f t="shared" si="506"/>
        <v>19</v>
      </c>
      <c r="CE875" s="312">
        <f t="shared" si="507"/>
        <v>18</v>
      </c>
      <c r="CF875" s="313">
        <f t="shared" si="508"/>
        <v>37</v>
      </c>
      <c r="CG875" s="302" t="str">
        <f t="shared" si="509"/>
        <v>OK</v>
      </c>
    </row>
    <row r="876" spans="1:85" ht="14.25" x14ac:dyDescent="0.25">
      <c r="A876" s="6">
        <v>864</v>
      </c>
      <c r="B876" s="495">
        <v>62</v>
      </c>
      <c r="C876" s="495" t="s">
        <v>267</v>
      </c>
      <c r="D876" s="496" t="s">
        <v>28</v>
      </c>
      <c r="E876" s="626">
        <v>20364325</v>
      </c>
      <c r="F876" s="627" t="s">
        <v>979</v>
      </c>
      <c r="G876" s="624" t="s">
        <v>53</v>
      </c>
      <c r="H876" s="9">
        <f>VLOOKUP($E876,'ALL-GTK-MI-MTS-MA'!$E$13:$CF$361,'ALL-GTK-MI-MTS-MA'!H$6,FALSE)</f>
        <v>0</v>
      </c>
      <c r="I876" s="9">
        <f>VLOOKUP($E876,'ALL-GTK-MI-MTS-MA'!$E$13:$CF$361,'ALL-GTK-MI-MTS-MA'!I$6,FALSE)</f>
        <v>0</v>
      </c>
      <c r="J876" s="9">
        <f>VLOOKUP($E876,'ALL-GTK-MI-MTS-MA'!$E$13:$CF$361,'ALL-GTK-MI-MTS-MA'!J$6,FALSE)</f>
        <v>0</v>
      </c>
      <c r="K876" s="9">
        <f>VLOOKUP($E876,'ALL-GTK-MI-MTS-MA'!$E$13:$CF$361,'ALL-GTK-MI-MTS-MA'!K$6,FALSE)</f>
        <v>0</v>
      </c>
      <c r="L876" s="9">
        <f>VLOOKUP($E876,'ALL-GTK-MI-MTS-MA'!$E$13:$CF$361,'ALL-GTK-MI-MTS-MA'!L$6,FALSE)</f>
        <v>0</v>
      </c>
      <c r="M876" s="9">
        <f>VLOOKUP($E876,'ALL-GTK-MI-MTS-MA'!$E$13:$CF$361,'ALL-GTK-MI-MTS-MA'!M$6,FALSE)</f>
        <v>0</v>
      </c>
      <c r="N876" s="9">
        <f>VLOOKUP($E876,'ALL-GTK-MI-MTS-MA'!$E$13:$CF$361,'ALL-GTK-MI-MTS-MA'!N$6,FALSE)</f>
        <v>0</v>
      </c>
      <c r="O876" s="9">
        <f>VLOOKUP($E876,'ALL-GTK-MI-MTS-MA'!$E$13:$CF$361,'ALL-GTK-MI-MTS-MA'!O$6,FALSE)</f>
        <v>2</v>
      </c>
      <c r="P876" s="299">
        <f t="shared" si="474"/>
        <v>0</v>
      </c>
      <c r="Q876" s="299">
        <f t="shared" si="475"/>
        <v>2</v>
      </c>
      <c r="R876" s="300">
        <f t="shared" si="476"/>
        <v>2</v>
      </c>
      <c r="S876" s="9">
        <f>VLOOKUP($E876,'ALL-GTK-MI-MTS-MA'!$E$13:$CF$361,'ALL-GTK-MI-MTS-MA'!S$6,FALSE)</f>
        <v>12</v>
      </c>
      <c r="T876" s="9">
        <f>VLOOKUP($E876,'ALL-GTK-MI-MTS-MA'!$E$13:$CF$361,'ALL-GTK-MI-MTS-MA'!T$6,FALSE)</f>
        <v>7</v>
      </c>
      <c r="U876" s="9">
        <f>VLOOKUP($E876,'ALL-GTK-MI-MTS-MA'!$E$13:$CF$361,'ALL-GTK-MI-MTS-MA'!U$6,FALSE)</f>
        <v>0</v>
      </c>
      <c r="V876" s="9">
        <f>VLOOKUP($E876,'ALL-GTK-MI-MTS-MA'!$E$13:$CF$361,'ALL-GTK-MI-MTS-MA'!V$6,FALSE)</f>
        <v>0</v>
      </c>
      <c r="W876" s="9">
        <f>VLOOKUP($E876,'ALL-GTK-MI-MTS-MA'!$E$13:$CF$361,'ALL-GTK-MI-MTS-MA'!W$6,FALSE)</f>
        <v>0</v>
      </c>
      <c r="X876" s="9">
        <f>VLOOKUP($E876,'ALL-GTK-MI-MTS-MA'!$E$13:$CF$361,'ALL-GTK-MI-MTS-MA'!X$6,FALSE)</f>
        <v>0</v>
      </c>
      <c r="Y876" s="299">
        <f t="shared" si="477"/>
        <v>12</v>
      </c>
      <c r="Z876" s="299">
        <f t="shared" si="478"/>
        <v>7</v>
      </c>
      <c r="AA876" s="10">
        <f t="shared" si="479"/>
        <v>19</v>
      </c>
      <c r="AB876" s="44">
        <f t="shared" si="480"/>
        <v>12</v>
      </c>
      <c r="AC876" s="44">
        <f t="shared" si="481"/>
        <v>9</v>
      </c>
      <c r="AD876" s="11">
        <f t="shared" si="482"/>
        <v>21</v>
      </c>
      <c r="AE876" s="9">
        <f>VLOOKUP($E876,'ALL-GTK-MI-MTS-MA'!$E$13:$CF$361,'ALL-GTK-MI-MTS-MA'!AE$6,FALSE)</f>
        <v>3</v>
      </c>
      <c r="AF876" s="9">
        <f>VLOOKUP($E876,'ALL-GTK-MI-MTS-MA'!$E$13:$CF$361,'ALL-GTK-MI-MTS-MA'!AF$6,FALSE)</f>
        <v>6</v>
      </c>
      <c r="AG876" s="10">
        <f t="shared" si="483"/>
        <v>9</v>
      </c>
      <c r="AH876" s="9">
        <f>VLOOKUP($E876,'ALL-GTK-MI-MTS-MA'!$E$13:$CF$361,'ALL-GTK-MI-MTS-MA'!AH$6,FALSE)</f>
        <v>9</v>
      </c>
      <c r="AI876" s="9">
        <f>VLOOKUP($E876,'ALL-GTK-MI-MTS-MA'!$E$13:$CF$361,'ALL-GTK-MI-MTS-MA'!AI$6,FALSE)</f>
        <v>3</v>
      </c>
      <c r="AJ876" s="10">
        <f t="shared" si="484"/>
        <v>12</v>
      </c>
      <c r="AK876" s="44">
        <f t="shared" si="485"/>
        <v>12</v>
      </c>
      <c r="AL876" s="44">
        <f t="shared" si="486"/>
        <v>9</v>
      </c>
      <c r="AM876" s="11">
        <f t="shared" si="487"/>
        <v>21</v>
      </c>
      <c r="AN876" s="299">
        <v>0</v>
      </c>
      <c r="AO876" s="299">
        <v>0</v>
      </c>
      <c r="AP876" s="9">
        <f>VLOOKUP($E876,'ALL-GTK-MI-MTS-MA'!$E$13:$CF$361,'ALL-GTK-MI-MTS-MA'!AP$6,FALSE)</f>
        <v>0</v>
      </c>
      <c r="AQ876" s="9">
        <f>VLOOKUP($E876,'ALL-GTK-MI-MTS-MA'!$E$13:$CF$361,'ALL-GTK-MI-MTS-MA'!AQ$6,FALSE)</f>
        <v>0</v>
      </c>
      <c r="AR876" s="9">
        <f>VLOOKUP($E876,'ALL-GTK-MI-MTS-MA'!$E$13:$CF$361,'ALL-GTK-MI-MTS-MA'!AR$6,FALSE)</f>
        <v>0</v>
      </c>
      <c r="AS876" s="9">
        <f>VLOOKUP($E876,'ALL-GTK-MI-MTS-MA'!$E$13:$CF$361,'ALL-GTK-MI-MTS-MA'!AS$6,FALSE)</f>
        <v>0</v>
      </c>
      <c r="AT876" s="9">
        <f>VLOOKUP($E876,'ALL-GTK-MI-MTS-MA'!$E$13:$CF$361,'ALL-GTK-MI-MTS-MA'!AT$6,FALSE)</f>
        <v>3</v>
      </c>
      <c r="AU876" s="9">
        <f>VLOOKUP($E876,'ALL-GTK-MI-MTS-MA'!$E$13:$CF$361,'ALL-GTK-MI-MTS-MA'!AU$6,FALSE)</f>
        <v>2</v>
      </c>
      <c r="AV876" s="590">
        <f>VLOOKUP($E876,'ALL-GTK-MI-MTS-MA'!$E$13:$CF$361,'ALL-GTK-MI-MTS-MA'!AV$6,FALSE)</f>
        <v>0</v>
      </c>
      <c r="AW876" s="590">
        <f>VLOOKUP($E876,'ALL-GTK-MI-MTS-MA'!$E$13:$CF$361,'ALL-GTK-MI-MTS-MA'!AW$6,FALSE)</f>
        <v>0</v>
      </c>
      <c r="AX876" s="9">
        <f>VLOOKUP($E876,'ALL-GTK-MI-MTS-MA'!$E$13:$CF$361,'ALL-GTK-MI-MTS-MA'!AX$6,FALSE)</f>
        <v>8</v>
      </c>
      <c r="AY876" s="9">
        <f>VLOOKUP($E876,'ALL-GTK-MI-MTS-MA'!$E$13:$CF$361,'ALL-GTK-MI-MTS-MA'!AY$6,FALSE)</f>
        <v>7</v>
      </c>
      <c r="AZ876" s="9">
        <f>VLOOKUP($E876,'ALL-GTK-MI-MTS-MA'!$E$13:$CF$361,'ALL-GTK-MI-MTS-MA'!AZ$6,FALSE)</f>
        <v>1</v>
      </c>
      <c r="BA876" s="9">
        <f>VLOOKUP($E876,'ALL-GTK-MI-MTS-MA'!$E$13:$CF$361,'ALL-GTK-MI-MTS-MA'!BA$6,FALSE)</f>
        <v>0</v>
      </c>
      <c r="BB876" s="9">
        <f>VLOOKUP($E876,'ALL-GTK-MI-MTS-MA'!$E$13:$CF$361,'ALL-GTK-MI-MTS-MA'!BB$6,FALSE)</f>
        <v>0</v>
      </c>
      <c r="BC876" s="9">
        <f>VLOOKUP($E876,'ALL-GTK-MI-MTS-MA'!$E$13:$CF$361,'ALL-GTK-MI-MTS-MA'!BC$6,FALSE)</f>
        <v>0</v>
      </c>
      <c r="BD876" s="310">
        <f t="shared" si="488"/>
        <v>3</v>
      </c>
      <c r="BE876" s="310">
        <f t="shared" si="489"/>
        <v>2</v>
      </c>
      <c r="BF876" s="10">
        <f t="shared" si="490"/>
        <v>5</v>
      </c>
      <c r="BG876" s="311">
        <f t="shared" si="491"/>
        <v>9</v>
      </c>
      <c r="BH876" s="311">
        <f t="shared" si="492"/>
        <v>7</v>
      </c>
      <c r="BI876" s="10">
        <f t="shared" si="493"/>
        <v>16</v>
      </c>
      <c r="BJ876" s="44">
        <f t="shared" si="494"/>
        <v>12</v>
      </c>
      <c r="BK876" s="44">
        <f t="shared" si="495"/>
        <v>9</v>
      </c>
      <c r="BL876" s="11">
        <f t="shared" si="496"/>
        <v>21</v>
      </c>
      <c r="BM876" s="9">
        <f>VLOOKUP($E876,'ALL-GTK-MI-MTS-MA'!$E$13:$CF$361,'ALL-GTK-MI-MTS-MA'!BM$6,FALSE)</f>
        <v>0</v>
      </c>
      <c r="BN876" s="9">
        <f>VLOOKUP($E876,'ALL-GTK-MI-MTS-MA'!$E$13:$CF$361,'ALL-GTK-MI-MTS-MA'!BN$6,FALSE)</f>
        <v>0</v>
      </c>
      <c r="BO876" s="9">
        <f>VLOOKUP($E876,'ALL-GTK-MI-MTS-MA'!$E$13:$CF$361,'ALL-GTK-MI-MTS-MA'!BO$6,FALSE)</f>
        <v>1</v>
      </c>
      <c r="BP876" s="9">
        <f>VLOOKUP($E876,'ALL-GTK-MI-MTS-MA'!$E$13:$CF$361,'ALL-GTK-MI-MTS-MA'!BP$6,FALSE)</f>
        <v>0</v>
      </c>
      <c r="BQ876" s="9">
        <f>VLOOKUP($E876,'ALL-GTK-MI-MTS-MA'!$E$13:$CF$361,'ALL-GTK-MI-MTS-MA'!BQ$6,FALSE)</f>
        <v>0</v>
      </c>
      <c r="BR876" s="9">
        <f>VLOOKUP($E876,'ALL-GTK-MI-MTS-MA'!$E$13:$CF$361,'ALL-GTK-MI-MTS-MA'!BR$6,FALSE)</f>
        <v>0</v>
      </c>
      <c r="BS876" s="9">
        <f>VLOOKUP($E876,'ALL-GTK-MI-MTS-MA'!$E$13:$CF$361,'ALL-GTK-MI-MTS-MA'!BS$6,FALSE)</f>
        <v>0</v>
      </c>
      <c r="BT876" s="9">
        <f>VLOOKUP($E876,'ALL-GTK-MI-MTS-MA'!$E$13:$CF$361,'ALL-GTK-MI-MTS-MA'!BT$6,FALSE)</f>
        <v>0</v>
      </c>
      <c r="BU876" s="299">
        <f t="shared" si="497"/>
        <v>1</v>
      </c>
      <c r="BV876" s="299">
        <f t="shared" si="498"/>
        <v>0</v>
      </c>
      <c r="BW876" s="44">
        <f t="shared" si="499"/>
        <v>1</v>
      </c>
      <c r="BX876" s="44">
        <f t="shared" si="500"/>
        <v>0</v>
      </c>
      <c r="BY876" s="11">
        <f t="shared" si="501"/>
        <v>1</v>
      </c>
      <c r="BZ876" s="14">
        <f t="shared" si="502"/>
        <v>12</v>
      </c>
      <c r="CA876" s="14">
        <f t="shared" si="503"/>
        <v>9</v>
      </c>
      <c r="CB876" s="13">
        <f t="shared" si="504"/>
        <v>1</v>
      </c>
      <c r="CC876" s="13">
        <f t="shared" si="505"/>
        <v>0</v>
      </c>
      <c r="CD876" s="312">
        <f t="shared" si="506"/>
        <v>13</v>
      </c>
      <c r="CE876" s="312">
        <f t="shared" si="507"/>
        <v>9</v>
      </c>
      <c r="CF876" s="313">
        <f t="shared" si="508"/>
        <v>22</v>
      </c>
      <c r="CG876" s="302" t="str">
        <f t="shared" si="509"/>
        <v>OK</v>
      </c>
    </row>
    <row r="877" spans="1:85" ht="14.25" x14ac:dyDescent="0.25">
      <c r="A877" s="6">
        <v>865</v>
      </c>
      <c r="B877" s="495">
        <v>63</v>
      </c>
      <c r="C877" s="495" t="s">
        <v>267</v>
      </c>
      <c r="D877" s="496" t="s">
        <v>28</v>
      </c>
      <c r="E877" s="626">
        <v>20364326</v>
      </c>
      <c r="F877" s="627" t="s">
        <v>980</v>
      </c>
      <c r="G877" s="624" t="s">
        <v>53</v>
      </c>
      <c r="H877" s="9">
        <f>VLOOKUP($E877,'ALL-GTK-MI-MTS-MA'!$E$13:$CF$361,'ALL-GTK-MI-MTS-MA'!H$6,FALSE)</f>
        <v>0</v>
      </c>
      <c r="I877" s="9">
        <f>VLOOKUP($E877,'ALL-GTK-MI-MTS-MA'!$E$13:$CF$361,'ALL-GTK-MI-MTS-MA'!I$6,FALSE)</f>
        <v>0</v>
      </c>
      <c r="J877" s="9">
        <f>VLOOKUP($E877,'ALL-GTK-MI-MTS-MA'!$E$13:$CF$361,'ALL-GTK-MI-MTS-MA'!J$6,FALSE)</f>
        <v>0</v>
      </c>
      <c r="K877" s="9">
        <f>VLOOKUP($E877,'ALL-GTK-MI-MTS-MA'!$E$13:$CF$361,'ALL-GTK-MI-MTS-MA'!K$6,FALSE)</f>
        <v>0</v>
      </c>
      <c r="L877" s="9">
        <f>VLOOKUP($E877,'ALL-GTK-MI-MTS-MA'!$E$13:$CF$361,'ALL-GTK-MI-MTS-MA'!L$6,FALSE)</f>
        <v>0</v>
      </c>
      <c r="M877" s="9">
        <f>VLOOKUP($E877,'ALL-GTK-MI-MTS-MA'!$E$13:$CF$361,'ALL-GTK-MI-MTS-MA'!M$6,FALSE)</f>
        <v>0</v>
      </c>
      <c r="N877" s="9">
        <f>VLOOKUP($E877,'ALL-GTK-MI-MTS-MA'!$E$13:$CF$361,'ALL-GTK-MI-MTS-MA'!N$6,FALSE)</f>
        <v>2</v>
      </c>
      <c r="O877" s="9">
        <f>VLOOKUP($E877,'ALL-GTK-MI-MTS-MA'!$E$13:$CF$361,'ALL-GTK-MI-MTS-MA'!O$6,FALSE)</f>
        <v>3</v>
      </c>
      <c r="P877" s="299">
        <f t="shared" si="474"/>
        <v>2</v>
      </c>
      <c r="Q877" s="299">
        <f t="shared" si="475"/>
        <v>3</v>
      </c>
      <c r="R877" s="300">
        <f t="shared" si="476"/>
        <v>5</v>
      </c>
      <c r="S877" s="9">
        <f>VLOOKUP($E877,'ALL-GTK-MI-MTS-MA'!$E$13:$CF$361,'ALL-GTK-MI-MTS-MA'!S$6,FALSE)</f>
        <v>8</v>
      </c>
      <c r="T877" s="9">
        <f>VLOOKUP($E877,'ALL-GTK-MI-MTS-MA'!$E$13:$CF$361,'ALL-GTK-MI-MTS-MA'!T$6,FALSE)</f>
        <v>6</v>
      </c>
      <c r="U877" s="9">
        <f>VLOOKUP($E877,'ALL-GTK-MI-MTS-MA'!$E$13:$CF$361,'ALL-GTK-MI-MTS-MA'!U$6,FALSE)</f>
        <v>0</v>
      </c>
      <c r="V877" s="9">
        <f>VLOOKUP($E877,'ALL-GTK-MI-MTS-MA'!$E$13:$CF$361,'ALL-GTK-MI-MTS-MA'!V$6,FALSE)</f>
        <v>0</v>
      </c>
      <c r="W877" s="9">
        <f>VLOOKUP($E877,'ALL-GTK-MI-MTS-MA'!$E$13:$CF$361,'ALL-GTK-MI-MTS-MA'!W$6,FALSE)</f>
        <v>0</v>
      </c>
      <c r="X877" s="9">
        <f>VLOOKUP($E877,'ALL-GTK-MI-MTS-MA'!$E$13:$CF$361,'ALL-GTK-MI-MTS-MA'!X$6,FALSE)</f>
        <v>0</v>
      </c>
      <c r="Y877" s="299">
        <f t="shared" si="477"/>
        <v>8</v>
      </c>
      <c r="Z877" s="299">
        <f t="shared" si="478"/>
        <v>6</v>
      </c>
      <c r="AA877" s="10">
        <f t="shared" si="479"/>
        <v>14</v>
      </c>
      <c r="AB877" s="44">
        <f t="shared" si="480"/>
        <v>10</v>
      </c>
      <c r="AC877" s="44">
        <f t="shared" si="481"/>
        <v>9</v>
      </c>
      <c r="AD877" s="11">
        <f t="shared" si="482"/>
        <v>19</v>
      </c>
      <c r="AE877" s="9">
        <f>VLOOKUP($E877,'ALL-GTK-MI-MTS-MA'!$E$13:$CF$361,'ALL-GTK-MI-MTS-MA'!AE$6,FALSE)</f>
        <v>1</v>
      </c>
      <c r="AF877" s="9">
        <f>VLOOKUP($E877,'ALL-GTK-MI-MTS-MA'!$E$13:$CF$361,'ALL-GTK-MI-MTS-MA'!AF$6,FALSE)</f>
        <v>0</v>
      </c>
      <c r="AG877" s="10">
        <f t="shared" si="483"/>
        <v>1</v>
      </c>
      <c r="AH877" s="9">
        <f>VLOOKUP($E877,'ALL-GTK-MI-MTS-MA'!$E$13:$CF$361,'ALL-GTK-MI-MTS-MA'!AH$6,FALSE)</f>
        <v>9</v>
      </c>
      <c r="AI877" s="9">
        <f>VLOOKUP($E877,'ALL-GTK-MI-MTS-MA'!$E$13:$CF$361,'ALL-GTK-MI-MTS-MA'!AI$6,FALSE)</f>
        <v>9</v>
      </c>
      <c r="AJ877" s="10">
        <f t="shared" si="484"/>
        <v>18</v>
      </c>
      <c r="AK877" s="44">
        <f t="shared" si="485"/>
        <v>10</v>
      </c>
      <c r="AL877" s="44">
        <f t="shared" si="486"/>
        <v>9</v>
      </c>
      <c r="AM877" s="11">
        <f t="shared" si="487"/>
        <v>19</v>
      </c>
      <c r="AN877" s="299">
        <v>0</v>
      </c>
      <c r="AO877" s="299">
        <v>0</v>
      </c>
      <c r="AP877" s="9">
        <f>VLOOKUP($E877,'ALL-GTK-MI-MTS-MA'!$E$13:$CF$361,'ALL-GTK-MI-MTS-MA'!AP$6,FALSE)</f>
        <v>0</v>
      </c>
      <c r="AQ877" s="9">
        <f>VLOOKUP($E877,'ALL-GTK-MI-MTS-MA'!$E$13:$CF$361,'ALL-GTK-MI-MTS-MA'!AQ$6,FALSE)</f>
        <v>0</v>
      </c>
      <c r="AR877" s="9">
        <f>VLOOKUP($E877,'ALL-GTK-MI-MTS-MA'!$E$13:$CF$361,'ALL-GTK-MI-MTS-MA'!AR$6,FALSE)</f>
        <v>0</v>
      </c>
      <c r="AS877" s="9">
        <f>VLOOKUP($E877,'ALL-GTK-MI-MTS-MA'!$E$13:$CF$361,'ALL-GTK-MI-MTS-MA'!AS$6,FALSE)</f>
        <v>0</v>
      </c>
      <c r="AT877" s="9">
        <f>VLOOKUP($E877,'ALL-GTK-MI-MTS-MA'!$E$13:$CF$361,'ALL-GTK-MI-MTS-MA'!AT$6,FALSE)</f>
        <v>0</v>
      </c>
      <c r="AU877" s="9">
        <f>VLOOKUP($E877,'ALL-GTK-MI-MTS-MA'!$E$13:$CF$361,'ALL-GTK-MI-MTS-MA'!AU$6,FALSE)</f>
        <v>0</v>
      </c>
      <c r="AV877" s="590">
        <f>VLOOKUP($E877,'ALL-GTK-MI-MTS-MA'!$E$13:$CF$361,'ALL-GTK-MI-MTS-MA'!AV$6,FALSE)</f>
        <v>0</v>
      </c>
      <c r="AW877" s="590">
        <f>VLOOKUP($E877,'ALL-GTK-MI-MTS-MA'!$E$13:$CF$361,'ALL-GTK-MI-MTS-MA'!AW$6,FALSE)</f>
        <v>0</v>
      </c>
      <c r="AX877" s="9">
        <f>VLOOKUP($E877,'ALL-GTK-MI-MTS-MA'!$E$13:$CF$361,'ALL-GTK-MI-MTS-MA'!AX$6,FALSE)</f>
        <v>10</v>
      </c>
      <c r="AY877" s="9">
        <f>VLOOKUP($E877,'ALL-GTK-MI-MTS-MA'!$E$13:$CF$361,'ALL-GTK-MI-MTS-MA'!AY$6,FALSE)</f>
        <v>9</v>
      </c>
      <c r="AZ877" s="9">
        <f>VLOOKUP($E877,'ALL-GTK-MI-MTS-MA'!$E$13:$CF$361,'ALL-GTK-MI-MTS-MA'!AZ$6,FALSE)</f>
        <v>0</v>
      </c>
      <c r="BA877" s="9">
        <f>VLOOKUP($E877,'ALL-GTK-MI-MTS-MA'!$E$13:$CF$361,'ALL-GTK-MI-MTS-MA'!BA$6,FALSE)</f>
        <v>0</v>
      </c>
      <c r="BB877" s="9">
        <f>VLOOKUP($E877,'ALL-GTK-MI-MTS-MA'!$E$13:$CF$361,'ALL-GTK-MI-MTS-MA'!BB$6,FALSE)</f>
        <v>0</v>
      </c>
      <c r="BC877" s="9">
        <f>VLOOKUP($E877,'ALL-GTK-MI-MTS-MA'!$E$13:$CF$361,'ALL-GTK-MI-MTS-MA'!BC$6,FALSE)</f>
        <v>0</v>
      </c>
      <c r="BD877" s="310">
        <f t="shared" si="488"/>
        <v>0</v>
      </c>
      <c r="BE877" s="310">
        <f t="shared" si="489"/>
        <v>0</v>
      </c>
      <c r="BF877" s="10">
        <f t="shared" si="490"/>
        <v>0</v>
      </c>
      <c r="BG877" s="311">
        <f t="shared" si="491"/>
        <v>10</v>
      </c>
      <c r="BH877" s="311">
        <f t="shared" si="492"/>
        <v>9</v>
      </c>
      <c r="BI877" s="10">
        <f t="shared" si="493"/>
        <v>19</v>
      </c>
      <c r="BJ877" s="44">
        <f t="shared" si="494"/>
        <v>10</v>
      </c>
      <c r="BK877" s="44">
        <f t="shared" si="495"/>
        <v>9</v>
      </c>
      <c r="BL877" s="11">
        <f t="shared" si="496"/>
        <v>19</v>
      </c>
      <c r="BM877" s="9">
        <f>VLOOKUP($E877,'ALL-GTK-MI-MTS-MA'!$E$13:$CF$361,'ALL-GTK-MI-MTS-MA'!BM$6,FALSE)</f>
        <v>0</v>
      </c>
      <c r="BN877" s="9">
        <f>VLOOKUP($E877,'ALL-GTK-MI-MTS-MA'!$E$13:$CF$361,'ALL-GTK-MI-MTS-MA'!BN$6,FALSE)</f>
        <v>0</v>
      </c>
      <c r="BO877" s="9">
        <f>VLOOKUP($E877,'ALL-GTK-MI-MTS-MA'!$E$13:$CF$361,'ALL-GTK-MI-MTS-MA'!BO$6,FALSE)</f>
        <v>2</v>
      </c>
      <c r="BP877" s="9">
        <f>VLOOKUP($E877,'ALL-GTK-MI-MTS-MA'!$E$13:$CF$361,'ALL-GTK-MI-MTS-MA'!BP$6,FALSE)</f>
        <v>0</v>
      </c>
      <c r="BQ877" s="9">
        <f>VLOOKUP($E877,'ALL-GTK-MI-MTS-MA'!$E$13:$CF$361,'ALL-GTK-MI-MTS-MA'!BQ$6,FALSE)</f>
        <v>0</v>
      </c>
      <c r="BR877" s="9">
        <f>VLOOKUP($E877,'ALL-GTK-MI-MTS-MA'!$E$13:$CF$361,'ALL-GTK-MI-MTS-MA'!BR$6,FALSE)</f>
        <v>0</v>
      </c>
      <c r="BS877" s="9">
        <f>VLOOKUP($E877,'ALL-GTK-MI-MTS-MA'!$E$13:$CF$361,'ALL-GTK-MI-MTS-MA'!BS$6,FALSE)</f>
        <v>0</v>
      </c>
      <c r="BT877" s="9">
        <f>VLOOKUP($E877,'ALL-GTK-MI-MTS-MA'!$E$13:$CF$361,'ALL-GTK-MI-MTS-MA'!BT$6,FALSE)</f>
        <v>0</v>
      </c>
      <c r="BU877" s="299">
        <f t="shared" si="497"/>
        <v>2</v>
      </c>
      <c r="BV877" s="299">
        <f t="shared" si="498"/>
        <v>0</v>
      </c>
      <c r="BW877" s="44">
        <f t="shared" si="499"/>
        <v>2</v>
      </c>
      <c r="BX877" s="44">
        <f t="shared" si="500"/>
        <v>0</v>
      </c>
      <c r="BY877" s="11">
        <f t="shared" si="501"/>
        <v>2</v>
      </c>
      <c r="BZ877" s="14">
        <f t="shared" si="502"/>
        <v>10</v>
      </c>
      <c r="CA877" s="14">
        <f t="shared" si="503"/>
        <v>9</v>
      </c>
      <c r="CB877" s="13">
        <f t="shared" si="504"/>
        <v>2</v>
      </c>
      <c r="CC877" s="13">
        <f t="shared" si="505"/>
        <v>0</v>
      </c>
      <c r="CD877" s="312">
        <f t="shared" si="506"/>
        <v>12</v>
      </c>
      <c r="CE877" s="312">
        <f t="shared" si="507"/>
        <v>9</v>
      </c>
      <c r="CF877" s="313">
        <f t="shared" si="508"/>
        <v>21</v>
      </c>
      <c r="CG877" s="302" t="str">
        <f t="shared" si="509"/>
        <v>OK</v>
      </c>
    </row>
    <row r="878" spans="1:85" ht="14.25" x14ac:dyDescent="0.25">
      <c r="A878" s="6">
        <v>866</v>
      </c>
      <c r="B878" s="495">
        <v>64</v>
      </c>
      <c r="C878" s="495" t="s">
        <v>267</v>
      </c>
      <c r="D878" s="496" t="s">
        <v>28</v>
      </c>
      <c r="E878" s="626">
        <v>20364327</v>
      </c>
      <c r="F878" s="627" t="s">
        <v>981</v>
      </c>
      <c r="G878" s="624" t="s">
        <v>53</v>
      </c>
      <c r="H878" s="9">
        <f>VLOOKUP($E878,'ALL-GTK-MI-MTS-MA'!$E$13:$CF$361,'ALL-GTK-MI-MTS-MA'!H$6,FALSE)</f>
        <v>0</v>
      </c>
      <c r="I878" s="9">
        <f>VLOOKUP($E878,'ALL-GTK-MI-MTS-MA'!$E$13:$CF$361,'ALL-GTK-MI-MTS-MA'!I$6,FALSE)</f>
        <v>0</v>
      </c>
      <c r="J878" s="9">
        <f>VLOOKUP($E878,'ALL-GTK-MI-MTS-MA'!$E$13:$CF$361,'ALL-GTK-MI-MTS-MA'!J$6,FALSE)</f>
        <v>0</v>
      </c>
      <c r="K878" s="9">
        <f>VLOOKUP($E878,'ALL-GTK-MI-MTS-MA'!$E$13:$CF$361,'ALL-GTK-MI-MTS-MA'!K$6,FALSE)</f>
        <v>0</v>
      </c>
      <c r="L878" s="9">
        <f>VLOOKUP($E878,'ALL-GTK-MI-MTS-MA'!$E$13:$CF$361,'ALL-GTK-MI-MTS-MA'!L$6,FALSE)</f>
        <v>0</v>
      </c>
      <c r="M878" s="9">
        <f>VLOOKUP($E878,'ALL-GTK-MI-MTS-MA'!$E$13:$CF$361,'ALL-GTK-MI-MTS-MA'!M$6,FALSE)</f>
        <v>0</v>
      </c>
      <c r="N878" s="9">
        <f>VLOOKUP($E878,'ALL-GTK-MI-MTS-MA'!$E$13:$CF$361,'ALL-GTK-MI-MTS-MA'!N$6,FALSE)</f>
        <v>0</v>
      </c>
      <c r="O878" s="9">
        <f>VLOOKUP($E878,'ALL-GTK-MI-MTS-MA'!$E$13:$CF$361,'ALL-GTK-MI-MTS-MA'!O$6,FALSE)</f>
        <v>0</v>
      </c>
      <c r="P878" s="299">
        <f t="shared" si="474"/>
        <v>0</v>
      </c>
      <c r="Q878" s="299">
        <f t="shared" si="475"/>
        <v>0</v>
      </c>
      <c r="R878" s="300">
        <f t="shared" si="476"/>
        <v>0</v>
      </c>
      <c r="S878" s="9">
        <f>VLOOKUP($E878,'ALL-GTK-MI-MTS-MA'!$E$13:$CF$361,'ALL-GTK-MI-MTS-MA'!S$6,FALSE)</f>
        <v>6</v>
      </c>
      <c r="T878" s="9">
        <f>VLOOKUP($E878,'ALL-GTK-MI-MTS-MA'!$E$13:$CF$361,'ALL-GTK-MI-MTS-MA'!T$6,FALSE)</f>
        <v>6</v>
      </c>
      <c r="U878" s="9">
        <f>VLOOKUP($E878,'ALL-GTK-MI-MTS-MA'!$E$13:$CF$361,'ALL-GTK-MI-MTS-MA'!U$6,FALSE)</f>
        <v>0</v>
      </c>
      <c r="V878" s="9">
        <f>VLOOKUP($E878,'ALL-GTK-MI-MTS-MA'!$E$13:$CF$361,'ALL-GTK-MI-MTS-MA'!V$6,FALSE)</f>
        <v>0</v>
      </c>
      <c r="W878" s="9">
        <f>VLOOKUP($E878,'ALL-GTK-MI-MTS-MA'!$E$13:$CF$361,'ALL-GTK-MI-MTS-MA'!W$6,FALSE)</f>
        <v>0</v>
      </c>
      <c r="X878" s="9">
        <f>VLOOKUP($E878,'ALL-GTK-MI-MTS-MA'!$E$13:$CF$361,'ALL-GTK-MI-MTS-MA'!X$6,FALSE)</f>
        <v>0</v>
      </c>
      <c r="Y878" s="299">
        <f t="shared" si="477"/>
        <v>6</v>
      </c>
      <c r="Z878" s="299">
        <f t="shared" si="478"/>
        <v>6</v>
      </c>
      <c r="AA878" s="10">
        <f t="shared" si="479"/>
        <v>12</v>
      </c>
      <c r="AB878" s="44">
        <f t="shared" si="480"/>
        <v>6</v>
      </c>
      <c r="AC878" s="44">
        <f t="shared" si="481"/>
        <v>6</v>
      </c>
      <c r="AD878" s="11">
        <f t="shared" si="482"/>
        <v>12</v>
      </c>
      <c r="AE878" s="9">
        <f>VLOOKUP($E878,'ALL-GTK-MI-MTS-MA'!$E$13:$CF$361,'ALL-GTK-MI-MTS-MA'!AE$6,FALSE)</f>
        <v>2</v>
      </c>
      <c r="AF878" s="9">
        <f>VLOOKUP($E878,'ALL-GTK-MI-MTS-MA'!$E$13:$CF$361,'ALL-GTK-MI-MTS-MA'!AF$6,FALSE)</f>
        <v>2</v>
      </c>
      <c r="AG878" s="10">
        <f t="shared" si="483"/>
        <v>4</v>
      </c>
      <c r="AH878" s="9">
        <f>VLOOKUP($E878,'ALL-GTK-MI-MTS-MA'!$E$13:$CF$361,'ALL-GTK-MI-MTS-MA'!AH$6,FALSE)</f>
        <v>4</v>
      </c>
      <c r="AI878" s="9">
        <f>VLOOKUP($E878,'ALL-GTK-MI-MTS-MA'!$E$13:$CF$361,'ALL-GTK-MI-MTS-MA'!AI$6,FALSE)</f>
        <v>4</v>
      </c>
      <c r="AJ878" s="10">
        <f t="shared" si="484"/>
        <v>8</v>
      </c>
      <c r="AK878" s="44">
        <f t="shared" si="485"/>
        <v>6</v>
      </c>
      <c r="AL878" s="44">
        <f t="shared" si="486"/>
        <v>6</v>
      </c>
      <c r="AM878" s="11">
        <f t="shared" si="487"/>
        <v>12</v>
      </c>
      <c r="AN878" s="299">
        <v>0</v>
      </c>
      <c r="AO878" s="299">
        <v>0</v>
      </c>
      <c r="AP878" s="9">
        <f>VLOOKUP($E878,'ALL-GTK-MI-MTS-MA'!$E$13:$CF$361,'ALL-GTK-MI-MTS-MA'!AP$6,FALSE)</f>
        <v>0</v>
      </c>
      <c r="AQ878" s="9">
        <f>VLOOKUP($E878,'ALL-GTK-MI-MTS-MA'!$E$13:$CF$361,'ALL-GTK-MI-MTS-MA'!AQ$6,FALSE)</f>
        <v>0</v>
      </c>
      <c r="AR878" s="9">
        <f>VLOOKUP($E878,'ALL-GTK-MI-MTS-MA'!$E$13:$CF$361,'ALL-GTK-MI-MTS-MA'!AR$6,FALSE)</f>
        <v>0</v>
      </c>
      <c r="AS878" s="9">
        <f>VLOOKUP($E878,'ALL-GTK-MI-MTS-MA'!$E$13:$CF$361,'ALL-GTK-MI-MTS-MA'!AS$6,FALSE)</f>
        <v>0</v>
      </c>
      <c r="AT878" s="9">
        <f>VLOOKUP($E878,'ALL-GTK-MI-MTS-MA'!$E$13:$CF$361,'ALL-GTK-MI-MTS-MA'!AT$6,FALSE)</f>
        <v>1</v>
      </c>
      <c r="AU878" s="9">
        <f>VLOOKUP($E878,'ALL-GTK-MI-MTS-MA'!$E$13:$CF$361,'ALL-GTK-MI-MTS-MA'!AU$6,FALSE)</f>
        <v>0</v>
      </c>
      <c r="AV878" s="590">
        <f>VLOOKUP($E878,'ALL-GTK-MI-MTS-MA'!$E$13:$CF$361,'ALL-GTK-MI-MTS-MA'!AV$6,FALSE)</f>
        <v>0</v>
      </c>
      <c r="AW878" s="590">
        <f>VLOOKUP($E878,'ALL-GTK-MI-MTS-MA'!$E$13:$CF$361,'ALL-GTK-MI-MTS-MA'!AW$6,FALSE)</f>
        <v>0</v>
      </c>
      <c r="AX878" s="9">
        <f>VLOOKUP($E878,'ALL-GTK-MI-MTS-MA'!$E$13:$CF$361,'ALL-GTK-MI-MTS-MA'!AX$6,FALSE)</f>
        <v>4</v>
      </c>
      <c r="AY878" s="9">
        <f>VLOOKUP($E878,'ALL-GTK-MI-MTS-MA'!$E$13:$CF$361,'ALL-GTK-MI-MTS-MA'!AY$6,FALSE)</f>
        <v>6</v>
      </c>
      <c r="AZ878" s="9">
        <f>VLOOKUP($E878,'ALL-GTK-MI-MTS-MA'!$E$13:$CF$361,'ALL-GTK-MI-MTS-MA'!AZ$6,FALSE)</f>
        <v>1</v>
      </c>
      <c r="BA878" s="9">
        <f>VLOOKUP($E878,'ALL-GTK-MI-MTS-MA'!$E$13:$CF$361,'ALL-GTK-MI-MTS-MA'!BA$6,FALSE)</f>
        <v>0</v>
      </c>
      <c r="BB878" s="9">
        <f>VLOOKUP($E878,'ALL-GTK-MI-MTS-MA'!$E$13:$CF$361,'ALL-GTK-MI-MTS-MA'!BB$6,FALSE)</f>
        <v>0</v>
      </c>
      <c r="BC878" s="9">
        <f>VLOOKUP($E878,'ALL-GTK-MI-MTS-MA'!$E$13:$CF$361,'ALL-GTK-MI-MTS-MA'!BC$6,FALSE)</f>
        <v>0</v>
      </c>
      <c r="BD878" s="310">
        <f t="shared" si="488"/>
        <v>1</v>
      </c>
      <c r="BE878" s="310">
        <f t="shared" si="489"/>
        <v>0</v>
      </c>
      <c r="BF878" s="10">
        <f t="shared" si="490"/>
        <v>1</v>
      </c>
      <c r="BG878" s="311">
        <f t="shared" si="491"/>
        <v>5</v>
      </c>
      <c r="BH878" s="311">
        <f t="shared" si="492"/>
        <v>6</v>
      </c>
      <c r="BI878" s="10">
        <f t="shared" si="493"/>
        <v>11</v>
      </c>
      <c r="BJ878" s="44">
        <f t="shared" si="494"/>
        <v>6</v>
      </c>
      <c r="BK878" s="44">
        <f t="shared" si="495"/>
        <v>6</v>
      </c>
      <c r="BL878" s="11">
        <f t="shared" si="496"/>
        <v>12</v>
      </c>
      <c r="BM878" s="9">
        <f>VLOOKUP($E878,'ALL-GTK-MI-MTS-MA'!$E$13:$CF$361,'ALL-GTK-MI-MTS-MA'!BM$6,FALSE)</f>
        <v>0</v>
      </c>
      <c r="BN878" s="9">
        <f>VLOOKUP($E878,'ALL-GTK-MI-MTS-MA'!$E$13:$CF$361,'ALL-GTK-MI-MTS-MA'!BN$6,FALSE)</f>
        <v>0</v>
      </c>
      <c r="BO878" s="9">
        <f>VLOOKUP($E878,'ALL-GTK-MI-MTS-MA'!$E$13:$CF$361,'ALL-GTK-MI-MTS-MA'!BO$6,FALSE)</f>
        <v>4</v>
      </c>
      <c r="BP878" s="9">
        <f>VLOOKUP($E878,'ALL-GTK-MI-MTS-MA'!$E$13:$CF$361,'ALL-GTK-MI-MTS-MA'!BP$6,FALSE)</f>
        <v>0</v>
      </c>
      <c r="BQ878" s="9">
        <f>VLOOKUP($E878,'ALL-GTK-MI-MTS-MA'!$E$13:$CF$361,'ALL-GTK-MI-MTS-MA'!BQ$6,FALSE)</f>
        <v>0</v>
      </c>
      <c r="BR878" s="9">
        <f>VLOOKUP($E878,'ALL-GTK-MI-MTS-MA'!$E$13:$CF$361,'ALL-GTK-MI-MTS-MA'!BR$6,FALSE)</f>
        <v>0</v>
      </c>
      <c r="BS878" s="9">
        <f>VLOOKUP($E878,'ALL-GTK-MI-MTS-MA'!$E$13:$CF$361,'ALL-GTK-MI-MTS-MA'!BS$6,FALSE)</f>
        <v>0</v>
      </c>
      <c r="BT878" s="9">
        <f>VLOOKUP($E878,'ALL-GTK-MI-MTS-MA'!$E$13:$CF$361,'ALL-GTK-MI-MTS-MA'!BT$6,FALSE)</f>
        <v>0</v>
      </c>
      <c r="BU878" s="299">
        <f t="shared" si="497"/>
        <v>4</v>
      </c>
      <c r="BV878" s="299">
        <f t="shared" si="498"/>
        <v>0</v>
      </c>
      <c r="BW878" s="44">
        <f t="shared" si="499"/>
        <v>4</v>
      </c>
      <c r="BX878" s="44">
        <f t="shared" si="500"/>
        <v>0</v>
      </c>
      <c r="BY878" s="11">
        <f t="shared" si="501"/>
        <v>4</v>
      </c>
      <c r="BZ878" s="14">
        <f t="shared" si="502"/>
        <v>6</v>
      </c>
      <c r="CA878" s="14">
        <f t="shared" si="503"/>
        <v>6</v>
      </c>
      <c r="CB878" s="13">
        <f t="shared" si="504"/>
        <v>4</v>
      </c>
      <c r="CC878" s="13">
        <f t="shared" si="505"/>
        <v>0</v>
      </c>
      <c r="CD878" s="312">
        <f t="shared" si="506"/>
        <v>10</v>
      </c>
      <c r="CE878" s="312">
        <f t="shared" si="507"/>
        <v>6</v>
      </c>
      <c r="CF878" s="313">
        <f t="shared" si="508"/>
        <v>16</v>
      </c>
      <c r="CG878" s="302" t="str">
        <f t="shared" si="509"/>
        <v>OK</v>
      </c>
    </row>
    <row r="879" spans="1:85" ht="14.25" x14ac:dyDescent="0.25">
      <c r="A879" s="6">
        <v>867</v>
      </c>
      <c r="B879" s="495">
        <v>65</v>
      </c>
      <c r="C879" s="495" t="s">
        <v>267</v>
      </c>
      <c r="D879" s="496" t="s">
        <v>29</v>
      </c>
      <c r="E879" s="626">
        <v>20364337</v>
      </c>
      <c r="F879" s="627" t="s">
        <v>982</v>
      </c>
      <c r="G879" s="624" t="s">
        <v>53</v>
      </c>
      <c r="H879" s="9">
        <f>VLOOKUP($E879,'ALL-GTK-MI-MTS-MA'!$E$13:$CF$361,'ALL-GTK-MI-MTS-MA'!H$6,FALSE)</f>
        <v>0</v>
      </c>
      <c r="I879" s="9">
        <f>VLOOKUP($E879,'ALL-GTK-MI-MTS-MA'!$E$13:$CF$361,'ALL-GTK-MI-MTS-MA'!I$6,FALSE)</f>
        <v>0</v>
      </c>
      <c r="J879" s="9">
        <f>VLOOKUP($E879,'ALL-GTK-MI-MTS-MA'!$E$13:$CF$361,'ALL-GTK-MI-MTS-MA'!J$6,FALSE)</f>
        <v>0</v>
      </c>
      <c r="K879" s="9">
        <f>VLOOKUP($E879,'ALL-GTK-MI-MTS-MA'!$E$13:$CF$361,'ALL-GTK-MI-MTS-MA'!K$6,FALSE)</f>
        <v>0</v>
      </c>
      <c r="L879" s="9">
        <f>VLOOKUP($E879,'ALL-GTK-MI-MTS-MA'!$E$13:$CF$361,'ALL-GTK-MI-MTS-MA'!L$6,FALSE)</f>
        <v>0</v>
      </c>
      <c r="M879" s="9">
        <f>VLOOKUP($E879,'ALL-GTK-MI-MTS-MA'!$E$13:$CF$361,'ALL-GTK-MI-MTS-MA'!M$6,FALSE)</f>
        <v>0</v>
      </c>
      <c r="N879" s="9">
        <f>VLOOKUP($E879,'ALL-GTK-MI-MTS-MA'!$E$13:$CF$361,'ALL-GTK-MI-MTS-MA'!N$6,FALSE)</f>
        <v>4</v>
      </c>
      <c r="O879" s="9">
        <f>VLOOKUP($E879,'ALL-GTK-MI-MTS-MA'!$E$13:$CF$361,'ALL-GTK-MI-MTS-MA'!O$6,FALSE)</f>
        <v>0</v>
      </c>
      <c r="P879" s="299">
        <f t="shared" si="474"/>
        <v>4</v>
      </c>
      <c r="Q879" s="299">
        <f t="shared" si="475"/>
        <v>0</v>
      </c>
      <c r="R879" s="300">
        <f t="shared" si="476"/>
        <v>4</v>
      </c>
      <c r="S879" s="9">
        <f>VLOOKUP($E879,'ALL-GTK-MI-MTS-MA'!$E$13:$CF$361,'ALL-GTK-MI-MTS-MA'!S$6,FALSE)</f>
        <v>15</v>
      </c>
      <c r="T879" s="9">
        <f>VLOOKUP($E879,'ALL-GTK-MI-MTS-MA'!$E$13:$CF$361,'ALL-GTK-MI-MTS-MA'!T$6,FALSE)</f>
        <v>7</v>
      </c>
      <c r="U879" s="9">
        <f>VLOOKUP($E879,'ALL-GTK-MI-MTS-MA'!$E$13:$CF$361,'ALL-GTK-MI-MTS-MA'!U$6,FALSE)</f>
        <v>0</v>
      </c>
      <c r="V879" s="9">
        <f>VLOOKUP($E879,'ALL-GTK-MI-MTS-MA'!$E$13:$CF$361,'ALL-GTK-MI-MTS-MA'!V$6,FALSE)</f>
        <v>0</v>
      </c>
      <c r="W879" s="9">
        <f>VLOOKUP($E879,'ALL-GTK-MI-MTS-MA'!$E$13:$CF$361,'ALL-GTK-MI-MTS-MA'!W$6,FALSE)</f>
        <v>0</v>
      </c>
      <c r="X879" s="9">
        <f>VLOOKUP($E879,'ALL-GTK-MI-MTS-MA'!$E$13:$CF$361,'ALL-GTK-MI-MTS-MA'!X$6,FALSE)</f>
        <v>0</v>
      </c>
      <c r="Y879" s="299">
        <f t="shared" si="477"/>
        <v>15</v>
      </c>
      <c r="Z879" s="299">
        <f t="shared" si="478"/>
        <v>7</v>
      </c>
      <c r="AA879" s="10">
        <f t="shared" si="479"/>
        <v>22</v>
      </c>
      <c r="AB879" s="44">
        <f t="shared" si="480"/>
        <v>19</v>
      </c>
      <c r="AC879" s="44">
        <f t="shared" si="481"/>
        <v>7</v>
      </c>
      <c r="AD879" s="11">
        <f t="shared" si="482"/>
        <v>26</v>
      </c>
      <c r="AE879" s="9">
        <f>VLOOKUP($E879,'ALL-GTK-MI-MTS-MA'!$E$13:$CF$361,'ALL-GTK-MI-MTS-MA'!AE$6,FALSE)</f>
        <v>14</v>
      </c>
      <c r="AF879" s="9">
        <f>VLOOKUP($E879,'ALL-GTK-MI-MTS-MA'!$E$13:$CF$361,'ALL-GTK-MI-MTS-MA'!AF$6,FALSE)</f>
        <v>2</v>
      </c>
      <c r="AG879" s="10">
        <f t="shared" si="483"/>
        <v>16</v>
      </c>
      <c r="AH879" s="9">
        <f>VLOOKUP($E879,'ALL-GTK-MI-MTS-MA'!$E$13:$CF$361,'ALL-GTK-MI-MTS-MA'!AH$6,FALSE)</f>
        <v>5</v>
      </c>
      <c r="AI879" s="9">
        <f>VLOOKUP($E879,'ALL-GTK-MI-MTS-MA'!$E$13:$CF$361,'ALL-GTK-MI-MTS-MA'!AI$6,FALSE)</f>
        <v>5</v>
      </c>
      <c r="AJ879" s="10">
        <f t="shared" si="484"/>
        <v>10</v>
      </c>
      <c r="AK879" s="44">
        <f t="shared" si="485"/>
        <v>19</v>
      </c>
      <c r="AL879" s="44">
        <f t="shared" si="486"/>
        <v>7</v>
      </c>
      <c r="AM879" s="11">
        <f t="shared" si="487"/>
        <v>26</v>
      </c>
      <c r="AN879" s="299">
        <v>0</v>
      </c>
      <c r="AO879" s="299">
        <v>0</v>
      </c>
      <c r="AP879" s="9">
        <f>VLOOKUP($E879,'ALL-GTK-MI-MTS-MA'!$E$13:$CF$361,'ALL-GTK-MI-MTS-MA'!AP$6,FALSE)</f>
        <v>0</v>
      </c>
      <c r="AQ879" s="9">
        <f>VLOOKUP($E879,'ALL-GTK-MI-MTS-MA'!$E$13:$CF$361,'ALL-GTK-MI-MTS-MA'!AQ$6,FALSE)</f>
        <v>0</v>
      </c>
      <c r="AR879" s="9">
        <f>VLOOKUP($E879,'ALL-GTK-MI-MTS-MA'!$E$13:$CF$361,'ALL-GTK-MI-MTS-MA'!AR$6,FALSE)</f>
        <v>0</v>
      </c>
      <c r="AS879" s="9">
        <f>VLOOKUP($E879,'ALL-GTK-MI-MTS-MA'!$E$13:$CF$361,'ALL-GTK-MI-MTS-MA'!AS$6,FALSE)</f>
        <v>0</v>
      </c>
      <c r="AT879" s="9">
        <f>VLOOKUP($E879,'ALL-GTK-MI-MTS-MA'!$E$13:$CF$361,'ALL-GTK-MI-MTS-MA'!AT$6,FALSE)</f>
        <v>3</v>
      </c>
      <c r="AU879" s="9">
        <f>VLOOKUP($E879,'ALL-GTK-MI-MTS-MA'!$E$13:$CF$361,'ALL-GTK-MI-MTS-MA'!AU$6,FALSE)</f>
        <v>0</v>
      </c>
      <c r="AV879" s="590">
        <f>VLOOKUP($E879,'ALL-GTK-MI-MTS-MA'!$E$13:$CF$361,'ALL-GTK-MI-MTS-MA'!AV$6,FALSE)</f>
        <v>0</v>
      </c>
      <c r="AW879" s="590">
        <f>VLOOKUP($E879,'ALL-GTK-MI-MTS-MA'!$E$13:$CF$361,'ALL-GTK-MI-MTS-MA'!AW$6,FALSE)</f>
        <v>0</v>
      </c>
      <c r="AX879" s="9">
        <f>VLOOKUP($E879,'ALL-GTK-MI-MTS-MA'!$E$13:$CF$361,'ALL-GTK-MI-MTS-MA'!AX$6,FALSE)</f>
        <v>15</v>
      </c>
      <c r="AY879" s="9">
        <f>VLOOKUP($E879,'ALL-GTK-MI-MTS-MA'!$E$13:$CF$361,'ALL-GTK-MI-MTS-MA'!AY$6,FALSE)</f>
        <v>7</v>
      </c>
      <c r="AZ879" s="9">
        <f>VLOOKUP($E879,'ALL-GTK-MI-MTS-MA'!$E$13:$CF$361,'ALL-GTK-MI-MTS-MA'!AZ$6,FALSE)</f>
        <v>1</v>
      </c>
      <c r="BA879" s="9">
        <f>VLOOKUP($E879,'ALL-GTK-MI-MTS-MA'!$E$13:$CF$361,'ALL-GTK-MI-MTS-MA'!BA$6,FALSE)</f>
        <v>0</v>
      </c>
      <c r="BB879" s="9">
        <f>VLOOKUP($E879,'ALL-GTK-MI-MTS-MA'!$E$13:$CF$361,'ALL-GTK-MI-MTS-MA'!BB$6,FALSE)</f>
        <v>0</v>
      </c>
      <c r="BC879" s="9">
        <f>VLOOKUP($E879,'ALL-GTK-MI-MTS-MA'!$E$13:$CF$361,'ALL-GTK-MI-MTS-MA'!BC$6,FALSE)</f>
        <v>0</v>
      </c>
      <c r="BD879" s="310">
        <f t="shared" si="488"/>
        <v>3</v>
      </c>
      <c r="BE879" s="310">
        <f t="shared" si="489"/>
        <v>0</v>
      </c>
      <c r="BF879" s="10">
        <f t="shared" si="490"/>
        <v>3</v>
      </c>
      <c r="BG879" s="311">
        <f t="shared" si="491"/>
        <v>16</v>
      </c>
      <c r="BH879" s="311">
        <f t="shared" si="492"/>
        <v>7</v>
      </c>
      <c r="BI879" s="10">
        <f t="shared" si="493"/>
        <v>23</v>
      </c>
      <c r="BJ879" s="44">
        <f t="shared" si="494"/>
        <v>19</v>
      </c>
      <c r="BK879" s="44">
        <f t="shared" si="495"/>
        <v>7</v>
      </c>
      <c r="BL879" s="11">
        <f t="shared" si="496"/>
        <v>26</v>
      </c>
      <c r="BM879" s="9">
        <f>VLOOKUP($E879,'ALL-GTK-MI-MTS-MA'!$E$13:$CF$361,'ALL-GTK-MI-MTS-MA'!BM$6,FALSE)</f>
        <v>0</v>
      </c>
      <c r="BN879" s="9">
        <f>VLOOKUP($E879,'ALL-GTK-MI-MTS-MA'!$E$13:$CF$361,'ALL-GTK-MI-MTS-MA'!BN$6,FALSE)</f>
        <v>0</v>
      </c>
      <c r="BO879" s="9">
        <f>VLOOKUP($E879,'ALL-GTK-MI-MTS-MA'!$E$13:$CF$361,'ALL-GTK-MI-MTS-MA'!BO$6,FALSE)</f>
        <v>0</v>
      </c>
      <c r="BP879" s="9">
        <f>VLOOKUP($E879,'ALL-GTK-MI-MTS-MA'!$E$13:$CF$361,'ALL-GTK-MI-MTS-MA'!BP$6,FALSE)</f>
        <v>1</v>
      </c>
      <c r="BQ879" s="9">
        <f>VLOOKUP($E879,'ALL-GTK-MI-MTS-MA'!$E$13:$CF$361,'ALL-GTK-MI-MTS-MA'!BQ$6,FALSE)</f>
        <v>0</v>
      </c>
      <c r="BR879" s="9">
        <f>VLOOKUP($E879,'ALL-GTK-MI-MTS-MA'!$E$13:$CF$361,'ALL-GTK-MI-MTS-MA'!BR$6,FALSE)</f>
        <v>0</v>
      </c>
      <c r="BS879" s="9">
        <f>VLOOKUP($E879,'ALL-GTK-MI-MTS-MA'!$E$13:$CF$361,'ALL-GTK-MI-MTS-MA'!BS$6,FALSE)</f>
        <v>0</v>
      </c>
      <c r="BT879" s="9">
        <f>VLOOKUP($E879,'ALL-GTK-MI-MTS-MA'!$E$13:$CF$361,'ALL-GTK-MI-MTS-MA'!BT$6,FALSE)</f>
        <v>0</v>
      </c>
      <c r="BU879" s="299">
        <f t="shared" si="497"/>
        <v>0</v>
      </c>
      <c r="BV879" s="299">
        <f t="shared" si="498"/>
        <v>1</v>
      </c>
      <c r="BW879" s="44">
        <f t="shared" si="499"/>
        <v>0</v>
      </c>
      <c r="BX879" s="44">
        <f t="shared" si="500"/>
        <v>1</v>
      </c>
      <c r="BY879" s="11">
        <f t="shared" si="501"/>
        <v>1</v>
      </c>
      <c r="BZ879" s="14">
        <f t="shared" si="502"/>
        <v>19</v>
      </c>
      <c r="CA879" s="14">
        <f t="shared" si="503"/>
        <v>7</v>
      </c>
      <c r="CB879" s="13">
        <f t="shared" si="504"/>
        <v>0</v>
      </c>
      <c r="CC879" s="13">
        <f t="shared" si="505"/>
        <v>1</v>
      </c>
      <c r="CD879" s="312">
        <f t="shared" si="506"/>
        <v>19</v>
      </c>
      <c r="CE879" s="312">
        <f t="shared" si="507"/>
        <v>8</v>
      </c>
      <c r="CF879" s="313">
        <f t="shared" si="508"/>
        <v>27</v>
      </c>
      <c r="CG879" s="302" t="str">
        <f t="shared" si="509"/>
        <v>OK</v>
      </c>
    </row>
    <row r="880" spans="1:85" ht="14.25" x14ac:dyDescent="0.25">
      <c r="A880" s="6">
        <v>868</v>
      </c>
      <c r="B880" s="495">
        <v>66</v>
      </c>
      <c r="C880" s="495" t="s">
        <v>267</v>
      </c>
      <c r="D880" s="496" t="s">
        <v>29</v>
      </c>
      <c r="E880" s="626">
        <v>20364338</v>
      </c>
      <c r="F880" s="627" t="s">
        <v>983</v>
      </c>
      <c r="G880" s="624" t="s">
        <v>53</v>
      </c>
      <c r="H880" s="9">
        <f>VLOOKUP($E880,'ALL-GTK-MI-MTS-MA'!$E$13:$CF$361,'ALL-GTK-MI-MTS-MA'!H$6,FALSE)</f>
        <v>0</v>
      </c>
      <c r="I880" s="9">
        <f>VLOOKUP($E880,'ALL-GTK-MI-MTS-MA'!$E$13:$CF$361,'ALL-GTK-MI-MTS-MA'!I$6,FALSE)</f>
        <v>0</v>
      </c>
      <c r="J880" s="9">
        <f>VLOOKUP($E880,'ALL-GTK-MI-MTS-MA'!$E$13:$CF$361,'ALL-GTK-MI-MTS-MA'!J$6,FALSE)</f>
        <v>0</v>
      </c>
      <c r="K880" s="9">
        <f>VLOOKUP($E880,'ALL-GTK-MI-MTS-MA'!$E$13:$CF$361,'ALL-GTK-MI-MTS-MA'!K$6,FALSE)</f>
        <v>0</v>
      </c>
      <c r="L880" s="9">
        <f>VLOOKUP($E880,'ALL-GTK-MI-MTS-MA'!$E$13:$CF$361,'ALL-GTK-MI-MTS-MA'!L$6,FALSE)</f>
        <v>0</v>
      </c>
      <c r="M880" s="9">
        <f>VLOOKUP($E880,'ALL-GTK-MI-MTS-MA'!$E$13:$CF$361,'ALL-GTK-MI-MTS-MA'!M$6,FALSE)</f>
        <v>0</v>
      </c>
      <c r="N880" s="9">
        <f>VLOOKUP($E880,'ALL-GTK-MI-MTS-MA'!$E$13:$CF$361,'ALL-GTK-MI-MTS-MA'!N$6,FALSE)</f>
        <v>0</v>
      </c>
      <c r="O880" s="9">
        <f>VLOOKUP($E880,'ALL-GTK-MI-MTS-MA'!$E$13:$CF$361,'ALL-GTK-MI-MTS-MA'!O$6,FALSE)</f>
        <v>2</v>
      </c>
      <c r="P880" s="299">
        <f t="shared" si="474"/>
        <v>0</v>
      </c>
      <c r="Q880" s="299">
        <f t="shared" si="475"/>
        <v>2</v>
      </c>
      <c r="R880" s="300">
        <f t="shared" si="476"/>
        <v>2</v>
      </c>
      <c r="S880" s="9">
        <f>VLOOKUP($E880,'ALL-GTK-MI-MTS-MA'!$E$13:$CF$361,'ALL-GTK-MI-MTS-MA'!S$6,FALSE)</f>
        <v>11</v>
      </c>
      <c r="T880" s="9">
        <f>VLOOKUP($E880,'ALL-GTK-MI-MTS-MA'!$E$13:$CF$361,'ALL-GTK-MI-MTS-MA'!T$6,FALSE)</f>
        <v>10</v>
      </c>
      <c r="U880" s="9">
        <f>VLOOKUP($E880,'ALL-GTK-MI-MTS-MA'!$E$13:$CF$361,'ALL-GTK-MI-MTS-MA'!U$6,FALSE)</f>
        <v>0</v>
      </c>
      <c r="V880" s="9">
        <f>VLOOKUP($E880,'ALL-GTK-MI-MTS-MA'!$E$13:$CF$361,'ALL-GTK-MI-MTS-MA'!V$6,FALSE)</f>
        <v>0</v>
      </c>
      <c r="W880" s="9">
        <f>VLOOKUP($E880,'ALL-GTK-MI-MTS-MA'!$E$13:$CF$361,'ALL-GTK-MI-MTS-MA'!W$6,FALSE)</f>
        <v>0</v>
      </c>
      <c r="X880" s="9">
        <f>VLOOKUP($E880,'ALL-GTK-MI-MTS-MA'!$E$13:$CF$361,'ALL-GTK-MI-MTS-MA'!X$6,FALSE)</f>
        <v>0</v>
      </c>
      <c r="Y880" s="299">
        <f t="shared" si="477"/>
        <v>11</v>
      </c>
      <c r="Z880" s="299">
        <f t="shared" si="478"/>
        <v>10</v>
      </c>
      <c r="AA880" s="10">
        <f t="shared" si="479"/>
        <v>21</v>
      </c>
      <c r="AB880" s="44">
        <f t="shared" si="480"/>
        <v>11</v>
      </c>
      <c r="AC880" s="44">
        <f t="shared" si="481"/>
        <v>12</v>
      </c>
      <c r="AD880" s="11">
        <f t="shared" si="482"/>
        <v>23</v>
      </c>
      <c r="AE880" s="9">
        <f>VLOOKUP($E880,'ALL-GTK-MI-MTS-MA'!$E$13:$CF$361,'ALL-GTK-MI-MTS-MA'!AE$6,FALSE)</f>
        <v>3</v>
      </c>
      <c r="AF880" s="9">
        <f>VLOOKUP($E880,'ALL-GTK-MI-MTS-MA'!$E$13:$CF$361,'ALL-GTK-MI-MTS-MA'!AF$6,FALSE)</f>
        <v>4</v>
      </c>
      <c r="AG880" s="10">
        <f t="shared" si="483"/>
        <v>7</v>
      </c>
      <c r="AH880" s="9">
        <f>VLOOKUP($E880,'ALL-GTK-MI-MTS-MA'!$E$13:$CF$361,'ALL-GTK-MI-MTS-MA'!AH$6,FALSE)</f>
        <v>8</v>
      </c>
      <c r="AI880" s="9">
        <f>VLOOKUP($E880,'ALL-GTK-MI-MTS-MA'!$E$13:$CF$361,'ALL-GTK-MI-MTS-MA'!AI$6,FALSE)</f>
        <v>8</v>
      </c>
      <c r="AJ880" s="10">
        <f t="shared" si="484"/>
        <v>16</v>
      </c>
      <c r="AK880" s="44">
        <f t="shared" si="485"/>
        <v>11</v>
      </c>
      <c r="AL880" s="44">
        <f t="shared" si="486"/>
        <v>12</v>
      </c>
      <c r="AM880" s="11">
        <f t="shared" si="487"/>
        <v>23</v>
      </c>
      <c r="AN880" s="299">
        <v>0</v>
      </c>
      <c r="AO880" s="299">
        <v>0</v>
      </c>
      <c r="AP880" s="9">
        <f>VLOOKUP($E880,'ALL-GTK-MI-MTS-MA'!$E$13:$CF$361,'ALL-GTK-MI-MTS-MA'!AP$6,FALSE)</f>
        <v>0</v>
      </c>
      <c r="AQ880" s="9">
        <f>VLOOKUP($E880,'ALL-GTK-MI-MTS-MA'!$E$13:$CF$361,'ALL-GTK-MI-MTS-MA'!AQ$6,FALSE)</f>
        <v>0</v>
      </c>
      <c r="AR880" s="9">
        <f>VLOOKUP($E880,'ALL-GTK-MI-MTS-MA'!$E$13:$CF$361,'ALL-GTK-MI-MTS-MA'!AR$6,FALSE)</f>
        <v>0</v>
      </c>
      <c r="AS880" s="9">
        <f>VLOOKUP($E880,'ALL-GTK-MI-MTS-MA'!$E$13:$CF$361,'ALL-GTK-MI-MTS-MA'!AS$6,FALSE)</f>
        <v>0</v>
      </c>
      <c r="AT880" s="9">
        <f>VLOOKUP($E880,'ALL-GTK-MI-MTS-MA'!$E$13:$CF$361,'ALL-GTK-MI-MTS-MA'!AT$6,FALSE)</f>
        <v>5</v>
      </c>
      <c r="AU880" s="9">
        <f>VLOOKUP($E880,'ALL-GTK-MI-MTS-MA'!$E$13:$CF$361,'ALL-GTK-MI-MTS-MA'!AU$6,FALSE)</f>
        <v>0</v>
      </c>
      <c r="AV880" s="590">
        <f>VLOOKUP($E880,'ALL-GTK-MI-MTS-MA'!$E$13:$CF$361,'ALL-GTK-MI-MTS-MA'!AV$6,FALSE)</f>
        <v>0</v>
      </c>
      <c r="AW880" s="590">
        <f>VLOOKUP($E880,'ALL-GTK-MI-MTS-MA'!$E$13:$CF$361,'ALL-GTK-MI-MTS-MA'!AW$6,FALSE)</f>
        <v>0</v>
      </c>
      <c r="AX880" s="9">
        <f>VLOOKUP($E880,'ALL-GTK-MI-MTS-MA'!$E$13:$CF$361,'ALL-GTK-MI-MTS-MA'!AX$6,FALSE)</f>
        <v>6</v>
      </c>
      <c r="AY880" s="9">
        <f>VLOOKUP($E880,'ALL-GTK-MI-MTS-MA'!$E$13:$CF$361,'ALL-GTK-MI-MTS-MA'!AY$6,FALSE)</f>
        <v>12</v>
      </c>
      <c r="AZ880" s="9">
        <f>VLOOKUP($E880,'ALL-GTK-MI-MTS-MA'!$E$13:$CF$361,'ALL-GTK-MI-MTS-MA'!AZ$6,FALSE)</f>
        <v>0</v>
      </c>
      <c r="BA880" s="9">
        <f>VLOOKUP($E880,'ALL-GTK-MI-MTS-MA'!$E$13:$CF$361,'ALL-GTK-MI-MTS-MA'!BA$6,FALSE)</f>
        <v>0</v>
      </c>
      <c r="BB880" s="9">
        <f>VLOOKUP($E880,'ALL-GTK-MI-MTS-MA'!$E$13:$CF$361,'ALL-GTK-MI-MTS-MA'!BB$6,FALSE)</f>
        <v>0</v>
      </c>
      <c r="BC880" s="9">
        <f>VLOOKUP($E880,'ALL-GTK-MI-MTS-MA'!$E$13:$CF$361,'ALL-GTK-MI-MTS-MA'!BC$6,FALSE)</f>
        <v>0</v>
      </c>
      <c r="BD880" s="310">
        <f t="shared" si="488"/>
        <v>5</v>
      </c>
      <c r="BE880" s="310">
        <f t="shared" si="489"/>
        <v>0</v>
      </c>
      <c r="BF880" s="10">
        <f t="shared" si="490"/>
        <v>5</v>
      </c>
      <c r="BG880" s="311">
        <f t="shared" si="491"/>
        <v>6</v>
      </c>
      <c r="BH880" s="311">
        <f t="shared" si="492"/>
        <v>12</v>
      </c>
      <c r="BI880" s="10">
        <f t="shared" si="493"/>
        <v>18</v>
      </c>
      <c r="BJ880" s="44">
        <f t="shared" si="494"/>
        <v>11</v>
      </c>
      <c r="BK880" s="44">
        <f t="shared" si="495"/>
        <v>12</v>
      </c>
      <c r="BL880" s="11">
        <f t="shared" si="496"/>
        <v>23</v>
      </c>
      <c r="BM880" s="9">
        <f>VLOOKUP($E880,'ALL-GTK-MI-MTS-MA'!$E$13:$CF$361,'ALL-GTK-MI-MTS-MA'!BM$6,FALSE)</f>
        <v>0</v>
      </c>
      <c r="BN880" s="9">
        <f>VLOOKUP($E880,'ALL-GTK-MI-MTS-MA'!$E$13:$CF$361,'ALL-GTK-MI-MTS-MA'!BN$6,FALSE)</f>
        <v>0</v>
      </c>
      <c r="BO880" s="9">
        <f>VLOOKUP($E880,'ALL-GTK-MI-MTS-MA'!$E$13:$CF$361,'ALL-GTK-MI-MTS-MA'!BO$6,FALSE)</f>
        <v>2</v>
      </c>
      <c r="BP880" s="9">
        <f>VLOOKUP($E880,'ALL-GTK-MI-MTS-MA'!$E$13:$CF$361,'ALL-GTK-MI-MTS-MA'!BP$6,FALSE)</f>
        <v>2</v>
      </c>
      <c r="BQ880" s="9">
        <f>VLOOKUP($E880,'ALL-GTK-MI-MTS-MA'!$E$13:$CF$361,'ALL-GTK-MI-MTS-MA'!BQ$6,FALSE)</f>
        <v>0</v>
      </c>
      <c r="BR880" s="9">
        <f>VLOOKUP($E880,'ALL-GTK-MI-MTS-MA'!$E$13:$CF$361,'ALL-GTK-MI-MTS-MA'!BR$6,FALSE)</f>
        <v>0</v>
      </c>
      <c r="BS880" s="9">
        <f>VLOOKUP($E880,'ALL-GTK-MI-MTS-MA'!$E$13:$CF$361,'ALL-GTK-MI-MTS-MA'!BS$6,FALSE)</f>
        <v>0</v>
      </c>
      <c r="BT880" s="9">
        <f>VLOOKUP($E880,'ALL-GTK-MI-MTS-MA'!$E$13:$CF$361,'ALL-GTK-MI-MTS-MA'!BT$6,FALSE)</f>
        <v>0</v>
      </c>
      <c r="BU880" s="299">
        <f t="shared" si="497"/>
        <v>2</v>
      </c>
      <c r="BV880" s="299">
        <f t="shared" si="498"/>
        <v>2</v>
      </c>
      <c r="BW880" s="44">
        <f t="shared" si="499"/>
        <v>2</v>
      </c>
      <c r="BX880" s="44">
        <f t="shared" si="500"/>
        <v>2</v>
      </c>
      <c r="BY880" s="11">
        <f t="shared" si="501"/>
        <v>4</v>
      </c>
      <c r="BZ880" s="14">
        <f t="shared" si="502"/>
        <v>11</v>
      </c>
      <c r="CA880" s="14">
        <f t="shared" si="503"/>
        <v>12</v>
      </c>
      <c r="CB880" s="13">
        <f t="shared" si="504"/>
        <v>2</v>
      </c>
      <c r="CC880" s="13">
        <f t="shared" si="505"/>
        <v>2</v>
      </c>
      <c r="CD880" s="312">
        <f t="shared" si="506"/>
        <v>13</v>
      </c>
      <c r="CE880" s="312">
        <f t="shared" si="507"/>
        <v>14</v>
      </c>
      <c r="CF880" s="313">
        <f t="shared" si="508"/>
        <v>27</v>
      </c>
      <c r="CG880" s="302" t="str">
        <f t="shared" si="509"/>
        <v>OK</v>
      </c>
    </row>
    <row r="881" spans="1:85" ht="14.25" x14ac:dyDescent="0.25">
      <c r="A881" s="6">
        <v>869</v>
      </c>
      <c r="B881" s="495">
        <v>67</v>
      </c>
      <c r="C881" s="495" t="s">
        <v>267</v>
      </c>
      <c r="D881" s="496" t="s">
        <v>29</v>
      </c>
      <c r="E881" s="626">
        <v>20364339</v>
      </c>
      <c r="F881" s="627" t="s">
        <v>984</v>
      </c>
      <c r="G881" s="624" t="s">
        <v>53</v>
      </c>
      <c r="H881" s="9">
        <f>VLOOKUP($E881,'ALL-GTK-MI-MTS-MA'!$E$13:$CF$361,'ALL-GTK-MI-MTS-MA'!H$6,FALSE)</f>
        <v>0</v>
      </c>
      <c r="I881" s="9">
        <f>VLOOKUP($E881,'ALL-GTK-MI-MTS-MA'!$E$13:$CF$361,'ALL-GTK-MI-MTS-MA'!I$6,FALSE)</f>
        <v>0</v>
      </c>
      <c r="J881" s="9">
        <f>VLOOKUP($E881,'ALL-GTK-MI-MTS-MA'!$E$13:$CF$361,'ALL-GTK-MI-MTS-MA'!J$6,FALSE)</f>
        <v>0</v>
      </c>
      <c r="K881" s="9">
        <f>VLOOKUP($E881,'ALL-GTK-MI-MTS-MA'!$E$13:$CF$361,'ALL-GTK-MI-MTS-MA'!K$6,FALSE)</f>
        <v>0</v>
      </c>
      <c r="L881" s="9">
        <f>VLOOKUP($E881,'ALL-GTK-MI-MTS-MA'!$E$13:$CF$361,'ALL-GTK-MI-MTS-MA'!L$6,FALSE)</f>
        <v>0</v>
      </c>
      <c r="M881" s="9">
        <f>VLOOKUP($E881,'ALL-GTK-MI-MTS-MA'!$E$13:$CF$361,'ALL-GTK-MI-MTS-MA'!M$6,FALSE)</f>
        <v>0</v>
      </c>
      <c r="N881" s="9">
        <f>VLOOKUP($E881,'ALL-GTK-MI-MTS-MA'!$E$13:$CF$361,'ALL-GTK-MI-MTS-MA'!N$6,FALSE)</f>
        <v>0</v>
      </c>
      <c r="O881" s="9">
        <f>VLOOKUP($E881,'ALL-GTK-MI-MTS-MA'!$E$13:$CF$361,'ALL-GTK-MI-MTS-MA'!O$6,FALSE)</f>
        <v>0</v>
      </c>
      <c r="P881" s="299">
        <f t="shared" si="474"/>
        <v>0</v>
      </c>
      <c r="Q881" s="299">
        <f t="shared" si="475"/>
        <v>0</v>
      </c>
      <c r="R881" s="300">
        <f t="shared" si="476"/>
        <v>0</v>
      </c>
      <c r="S881" s="9">
        <f>VLOOKUP($E881,'ALL-GTK-MI-MTS-MA'!$E$13:$CF$361,'ALL-GTK-MI-MTS-MA'!S$6,FALSE)</f>
        <v>11</v>
      </c>
      <c r="T881" s="9">
        <f>VLOOKUP($E881,'ALL-GTK-MI-MTS-MA'!$E$13:$CF$361,'ALL-GTK-MI-MTS-MA'!T$6,FALSE)</f>
        <v>4</v>
      </c>
      <c r="U881" s="9">
        <f>VLOOKUP($E881,'ALL-GTK-MI-MTS-MA'!$E$13:$CF$361,'ALL-GTK-MI-MTS-MA'!U$6,FALSE)</f>
        <v>0</v>
      </c>
      <c r="V881" s="9">
        <f>VLOOKUP($E881,'ALL-GTK-MI-MTS-MA'!$E$13:$CF$361,'ALL-GTK-MI-MTS-MA'!V$6,FALSE)</f>
        <v>0</v>
      </c>
      <c r="W881" s="9">
        <f>VLOOKUP($E881,'ALL-GTK-MI-MTS-MA'!$E$13:$CF$361,'ALL-GTK-MI-MTS-MA'!W$6,FALSE)</f>
        <v>0</v>
      </c>
      <c r="X881" s="9">
        <f>VLOOKUP($E881,'ALL-GTK-MI-MTS-MA'!$E$13:$CF$361,'ALL-GTK-MI-MTS-MA'!X$6,FALSE)</f>
        <v>0</v>
      </c>
      <c r="Y881" s="299">
        <f t="shared" si="477"/>
        <v>11</v>
      </c>
      <c r="Z881" s="299">
        <f t="shared" si="478"/>
        <v>4</v>
      </c>
      <c r="AA881" s="10">
        <f t="shared" si="479"/>
        <v>15</v>
      </c>
      <c r="AB881" s="44">
        <f t="shared" si="480"/>
        <v>11</v>
      </c>
      <c r="AC881" s="44">
        <f t="shared" si="481"/>
        <v>4</v>
      </c>
      <c r="AD881" s="11">
        <f t="shared" si="482"/>
        <v>15</v>
      </c>
      <c r="AE881" s="9">
        <f>VLOOKUP($E881,'ALL-GTK-MI-MTS-MA'!$E$13:$CF$361,'ALL-GTK-MI-MTS-MA'!AE$6,FALSE)</f>
        <v>4</v>
      </c>
      <c r="AF881" s="9">
        <f>VLOOKUP($E881,'ALL-GTK-MI-MTS-MA'!$E$13:$CF$361,'ALL-GTK-MI-MTS-MA'!AF$6,FALSE)</f>
        <v>2</v>
      </c>
      <c r="AG881" s="10">
        <f t="shared" si="483"/>
        <v>6</v>
      </c>
      <c r="AH881" s="9">
        <f>VLOOKUP($E881,'ALL-GTK-MI-MTS-MA'!$E$13:$CF$361,'ALL-GTK-MI-MTS-MA'!AH$6,FALSE)</f>
        <v>7</v>
      </c>
      <c r="AI881" s="9">
        <f>VLOOKUP($E881,'ALL-GTK-MI-MTS-MA'!$E$13:$CF$361,'ALL-GTK-MI-MTS-MA'!AI$6,FALSE)</f>
        <v>2</v>
      </c>
      <c r="AJ881" s="10">
        <f t="shared" si="484"/>
        <v>9</v>
      </c>
      <c r="AK881" s="44">
        <f t="shared" si="485"/>
        <v>11</v>
      </c>
      <c r="AL881" s="44">
        <f t="shared" si="486"/>
        <v>4</v>
      </c>
      <c r="AM881" s="11">
        <f t="shared" si="487"/>
        <v>15</v>
      </c>
      <c r="AN881" s="299">
        <v>0</v>
      </c>
      <c r="AO881" s="299">
        <v>0</v>
      </c>
      <c r="AP881" s="9">
        <f>VLOOKUP($E881,'ALL-GTK-MI-MTS-MA'!$E$13:$CF$361,'ALL-GTK-MI-MTS-MA'!AP$6,FALSE)</f>
        <v>0</v>
      </c>
      <c r="AQ881" s="9">
        <f>VLOOKUP($E881,'ALL-GTK-MI-MTS-MA'!$E$13:$CF$361,'ALL-GTK-MI-MTS-MA'!AQ$6,FALSE)</f>
        <v>0</v>
      </c>
      <c r="AR881" s="9">
        <f>VLOOKUP($E881,'ALL-GTK-MI-MTS-MA'!$E$13:$CF$361,'ALL-GTK-MI-MTS-MA'!AR$6,FALSE)</f>
        <v>0</v>
      </c>
      <c r="AS881" s="9">
        <f>VLOOKUP($E881,'ALL-GTK-MI-MTS-MA'!$E$13:$CF$361,'ALL-GTK-MI-MTS-MA'!AS$6,FALSE)</f>
        <v>0</v>
      </c>
      <c r="AT881" s="9">
        <f>VLOOKUP($E881,'ALL-GTK-MI-MTS-MA'!$E$13:$CF$361,'ALL-GTK-MI-MTS-MA'!AT$6,FALSE)</f>
        <v>5</v>
      </c>
      <c r="AU881" s="9">
        <f>VLOOKUP($E881,'ALL-GTK-MI-MTS-MA'!$E$13:$CF$361,'ALL-GTK-MI-MTS-MA'!AU$6,FALSE)</f>
        <v>1</v>
      </c>
      <c r="AV881" s="590">
        <f>VLOOKUP($E881,'ALL-GTK-MI-MTS-MA'!$E$13:$CF$361,'ALL-GTK-MI-MTS-MA'!AV$6,FALSE)</f>
        <v>0</v>
      </c>
      <c r="AW881" s="590">
        <f>VLOOKUP($E881,'ALL-GTK-MI-MTS-MA'!$E$13:$CF$361,'ALL-GTK-MI-MTS-MA'!AW$6,FALSE)</f>
        <v>0</v>
      </c>
      <c r="AX881" s="9">
        <f>VLOOKUP($E881,'ALL-GTK-MI-MTS-MA'!$E$13:$CF$361,'ALL-GTK-MI-MTS-MA'!AX$6,FALSE)</f>
        <v>6</v>
      </c>
      <c r="AY881" s="9">
        <f>VLOOKUP($E881,'ALL-GTK-MI-MTS-MA'!$E$13:$CF$361,'ALL-GTK-MI-MTS-MA'!AY$6,FALSE)</f>
        <v>3</v>
      </c>
      <c r="AZ881" s="9">
        <f>VLOOKUP($E881,'ALL-GTK-MI-MTS-MA'!$E$13:$CF$361,'ALL-GTK-MI-MTS-MA'!AZ$6,FALSE)</f>
        <v>0</v>
      </c>
      <c r="BA881" s="9">
        <f>VLOOKUP($E881,'ALL-GTK-MI-MTS-MA'!$E$13:$CF$361,'ALL-GTK-MI-MTS-MA'!BA$6,FALSE)</f>
        <v>0</v>
      </c>
      <c r="BB881" s="9">
        <f>VLOOKUP($E881,'ALL-GTK-MI-MTS-MA'!$E$13:$CF$361,'ALL-GTK-MI-MTS-MA'!BB$6,FALSE)</f>
        <v>0</v>
      </c>
      <c r="BC881" s="9">
        <f>VLOOKUP($E881,'ALL-GTK-MI-MTS-MA'!$E$13:$CF$361,'ALL-GTK-MI-MTS-MA'!BC$6,FALSE)</f>
        <v>0</v>
      </c>
      <c r="BD881" s="310">
        <f t="shared" si="488"/>
        <v>5</v>
      </c>
      <c r="BE881" s="310">
        <f t="shared" si="489"/>
        <v>1</v>
      </c>
      <c r="BF881" s="10">
        <f t="shared" si="490"/>
        <v>6</v>
      </c>
      <c r="BG881" s="311">
        <f t="shared" si="491"/>
        <v>6</v>
      </c>
      <c r="BH881" s="311">
        <f t="shared" si="492"/>
        <v>3</v>
      </c>
      <c r="BI881" s="10">
        <f t="shared" si="493"/>
        <v>9</v>
      </c>
      <c r="BJ881" s="44">
        <f t="shared" si="494"/>
        <v>11</v>
      </c>
      <c r="BK881" s="44">
        <f t="shared" si="495"/>
        <v>4</v>
      </c>
      <c r="BL881" s="11">
        <f t="shared" si="496"/>
        <v>15</v>
      </c>
      <c r="BM881" s="9">
        <f>VLOOKUP($E881,'ALL-GTK-MI-MTS-MA'!$E$13:$CF$361,'ALL-GTK-MI-MTS-MA'!BM$6,FALSE)</f>
        <v>0</v>
      </c>
      <c r="BN881" s="9">
        <f>VLOOKUP($E881,'ALL-GTK-MI-MTS-MA'!$E$13:$CF$361,'ALL-GTK-MI-MTS-MA'!BN$6,FALSE)</f>
        <v>0</v>
      </c>
      <c r="BO881" s="9">
        <f>VLOOKUP($E881,'ALL-GTK-MI-MTS-MA'!$E$13:$CF$361,'ALL-GTK-MI-MTS-MA'!BO$6,FALSE)</f>
        <v>3</v>
      </c>
      <c r="BP881" s="9">
        <f>VLOOKUP($E881,'ALL-GTK-MI-MTS-MA'!$E$13:$CF$361,'ALL-GTK-MI-MTS-MA'!BP$6,FALSE)</f>
        <v>0</v>
      </c>
      <c r="BQ881" s="9">
        <f>VLOOKUP($E881,'ALL-GTK-MI-MTS-MA'!$E$13:$CF$361,'ALL-GTK-MI-MTS-MA'!BQ$6,FALSE)</f>
        <v>0</v>
      </c>
      <c r="BR881" s="9">
        <f>VLOOKUP($E881,'ALL-GTK-MI-MTS-MA'!$E$13:$CF$361,'ALL-GTK-MI-MTS-MA'!BR$6,FALSE)</f>
        <v>0</v>
      </c>
      <c r="BS881" s="9">
        <f>VLOOKUP($E881,'ALL-GTK-MI-MTS-MA'!$E$13:$CF$361,'ALL-GTK-MI-MTS-MA'!BS$6,FALSE)</f>
        <v>0</v>
      </c>
      <c r="BT881" s="9">
        <f>VLOOKUP($E881,'ALL-GTK-MI-MTS-MA'!$E$13:$CF$361,'ALL-GTK-MI-MTS-MA'!BT$6,FALSE)</f>
        <v>0</v>
      </c>
      <c r="BU881" s="299">
        <f t="shared" si="497"/>
        <v>3</v>
      </c>
      <c r="BV881" s="299">
        <f t="shared" si="498"/>
        <v>0</v>
      </c>
      <c r="BW881" s="44">
        <f t="shared" si="499"/>
        <v>3</v>
      </c>
      <c r="BX881" s="44">
        <f t="shared" si="500"/>
        <v>0</v>
      </c>
      <c r="BY881" s="11">
        <f t="shared" si="501"/>
        <v>3</v>
      </c>
      <c r="BZ881" s="14">
        <f t="shared" si="502"/>
        <v>11</v>
      </c>
      <c r="CA881" s="14">
        <f t="shared" si="503"/>
        <v>4</v>
      </c>
      <c r="CB881" s="13">
        <f t="shared" si="504"/>
        <v>3</v>
      </c>
      <c r="CC881" s="13">
        <f t="shared" si="505"/>
        <v>0</v>
      </c>
      <c r="CD881" s="312">
        <f t="shared" si="506"/>
        <v>14</v>
      </c>
      <c r="CE881" s="312">
        <f t="shared" si="507"/>
        <v>4</v>
      </c>
      <c r="CF881" s="313">
        <f t="shared" si="508"/>
        <v>18</v>
      </c>
      <c r="CG881" s="302" t="str">
        <f t="shared" si="509"/>
        <v>OK</v>
      </c>
    </row>
    <row r="882" spans="1:85" ht="14.25" x14ac:dyDescent="0.25">
      <c r="A882" s="6">
        <v>870</v>
      </c>
      <c r="B882" s="495">
        <v>68</v>
      </c>
      <c r="C882" s="495" t="s">
        <v>267</v>
      </c>
      <c r="D882" s="496" t="s">
        <v>29</v>
      </c>
      <c r="E882" s="626">
        <v>20364340</v>
      </c>
      <c r="F882" s="627" t="s">
        <v>952</v>
      </c>
      <c r="G882" s="624" t="s">
        <v>53</v>
      </c>
      <c r="H882" s="9">
        <f>VLOOKUP($E882,'ALL-GTK-MI-MTS-MA'!$E$13:$CF$361,'ALL-GTK-MI-MTS-MA'!H$6,FALSE)</f>
        <v>0</v>
      </c>
      <c r="I882" s="9">
        <f>VLOOKUP($E882,'ALL-GTK-MI-MTS-MA'!$E$13:$CF$361,'ALL-GTK-MI-MTS-MA'!I$6,FALSE)</f>
        <v>0</v>
      </c>
      <c r="J882" s="9">
        <f>VLOOKUP($E882,'ALL-GTK-MI-MTS-MA'!$E$13:$CF$361,'ALL-GTK-MI-MTS-MA'!J$6,FALSE)</f>
        <v>0</v>
      </c>
      <c r="K882" s="9">
        <f>VLOOKUP($E882,'ALL-GTK-MI-MTS-MA'!$E$13:$CF$361,'ALL-GTK-MI-MTS-MA'!K$6,FALSE)</f>
        <v>0</v>
      </c>
      <c r="L882" s="9">
        <f>VLOOKUP($E882,'ALL-GTK-MI-MTS-MA'!$E$13:$CF$361,'ALL-GTK-MI-MTS-MA'!L$6,FALSE)</f>
        <v>0</v>
      </c>
      <c r="M882" s="9">
        <f>VLOOKUP($E882,'ALL-GTK-MI-MTS-MA'!$E$13:$CF$361,'ALL-GTK-MI-MTS-MA'!M$6,FALSE)</f>
        <v>0</v>
      </c>
      <c r="N882" s="9">
        <f>VLOOKUP($E882,'ALL-GTK-MI-MTS-MA'!$E$13:$CF$361,'ALL-GTK-MI-MTS-MA'!N$6,FALSE)</f>
        <v>0</v>
      </c>
      <c r="O882" s="9">
        <f>VLOOKUP($E882,'ALL-GTK-MI-MTS-MA'!$E$13:$CF$361,'ALL-GTK-MI-MTS-MA'!O$6,FALSE)</f>
        <v>1</v>
      </c>
      <c r="P882" s="299">
        <f t="shared" si="474"/>
        <v>0</v>
      </c>
      <c r="Q882" s="299">
        <f t="shared" si="475"/>
        <v>1</v>
      </c>
      <c r="R882" s="300">
        <f t="shared" si="476"/>
        <v>1</v>
      </c>
      <c r="S882" s="9">
        <f>VLOOKUP($E882,'ALL-GTK-MI-MTS-MA'!$E$13:$CF$361,'ALL-GTK-MI-MTS-MA'!S$6,FALSE)</f>
        <v>12</v>
      </c>
      <c r="T882" s="9">
        <f>VLOOKUP($E882,'ALL-GTK-MI-MTS-MA'!$E$13:$CF$361,'ALL-GTK-MI-MTS-MA'!T$6,FALSE)</f>
        <v>9</v>
      </c>
      <c r="U882" s="9">
        <f>VLOOKUP($E882,'ALL-GTK-MI-MTS-MA'!$E$13:$CF$361,'ALL-GTK-MI-MTS-MA'!U$6,FALSE)</f>
        <v>0</v>
      </c>
      <c r="V882" s="9">
        <f>VLOOKUP($E882,'ALL-GTK-MI-MTS-MA'!$E$13:$CF$361,'ALL-GTK-MI-MTS-MA'!V$6,FALSE)</f>
        <v>0</v>
      </c>
      <c r="W882" s="9">
        <f>VLOOKUP($E882,'ALL-GTK-MI-MTS-MA'!$E$13:$CF$361,'ALL-GTK-MI-MTS-MA'!W$6,FALSE)</f>
        <v>0</v>
      </c>
      <c r="X882" s="9">
        <f>VLOOKUP($E882,'ALL-GTK-MI-MTS-MA'!$E$13:$CF$361,'ALL-GTK-MI-MTS-MA'!X$6,FALSE)</f>
        <v>0</v>
      </c>
      <c r="Y882" s="299">
        <f t="shared" si="477"/>
        <v>12</v>
      </c>
      <c r="Z882" s="299">
        <f t="shared" si="478"/>
        <v>9</v>
      </c>
      <c r="AA882" s="10">
        <f t="shared" si="479"/>
        <v>21</v>
      </c>
      <c r="AB882" s="44">
        <f t="shared" si="480"/>
        <v>12</v>
      </c>
      <c r="AC882" s="44">
        <f t="shared" si="481"/>
        <v>10</v>
      </c>
      <c r="AD882" s="11">
        <f t="shared" si="482"/>
        <v>22</v>
      </c>
      <c r="AE882" s="9">
        <f>VLOOKUP($E882,'ALL-GTK-MI-MTS-MA'!$E$13:$CF$361,'ALL-GTK-MI-MTS-MA'!AE$6,FALSE)</f>
        <v>9</v>
      </c>
      <c r="AF882" s="9">
        <f>VLOOKUP($E882,'ALL-GTK-MI-MTS-MA'!$E$13:$CF$361,'ALL-GTK-MI-MTS-MA'!AF$6,FALSE)</f>
        <v>5</v>
      </c>
      <c r="AG882" s="10">
        <f t="shared" si="483"/>
        <v>14</v>
      </c>
      <c r="AH882" s="9">
        <f>VLOOKUP($E882,'ALL-GTK-MI-MTS-MA'!$E$13:$CF$361,'ALL-GTK-MI-MTS-MA'!AH$6,FALSE)</f>
        <v>3</v>
      </c>
      <c r="AI882" s="9">
        <f>VLOOKUP($E882,'ALL-GTK-MI-MTS-MA'!$E$13:$CF$361,'ALL-GTK-MI-MTS-MA'!AI$6,FALSE)</f>
        <v>5</v>
      </c>
      <c r="AJ882" s="10">
        <f t="shared" si="484"/>
        <v>8</v>
      </c>
      <c r="AK882" s="44">
        <f t="shared" si="485"/>
        <v>12</v>
      </c>
      <c r="AL882" s="44">
        <f t="shared" si="486"/>
        <v>10</v>
      </c>
      <c r="AM882" s="11">
        <f t="shared" si="487"/>
        <v>22</v>
      </c>
      <c r="AN882" s="299">
        <v>0</v>
      </c>
      <c r="AO882" s="299">
        <v>0</v>
      </c>
      <c r="AP882" s="9">
        <f>VLOOKUP($E882,'ALL-GTK-MI-MTS-MA'!$E$13:$CF$361,'ALL-GTK-MI-MTS-MA'!AP$6,FALSE)</f>
        <v>0</v>
      </c>
      <c r="AQ882" s="9">
        <f>VLOOKUP($E882,'ALL-GTK-MI-MTS-MA'!$E$13:$CF$361,'ALL-GTK-MI-MTS-MA'!AQ$6,FALSE)</f>
        <v>0</v>
      </c>
      <c r="AR882" s="9">
        <f>VLOOKUP($E882,'ALL-GTK-MI-MTS-MA'!$E$13:$CF$361,'ALL-GTK-MI-MTS-MA'!AR$6,FALSE)</f>
        <v>0</v>
      </c>
      <c r="AS882" s="9">
        <f>VLOOKUP($E882,'ALL-GTK-MI-MTS-MA'!$E$13:$CF$361,'ALL-GTK-MI-MTS-MA'!AS$6,FALSE)</f>
        <v>0</v>
      </c>
      <c r="AT882" s="9">
        <f>VLOOKUP($E882,'ALL-GTK-MI-MTS-MA'!$E$13:$CF$361,'ALL-GTK-MI-MTS-MA'!AT$6,FALSE)</f>
        <v>4</v>
      </c>
      <c r="AU882" s="9">
        <f>VLOOKUP($E882,'ALL-GTK-MI-MTS-MA'!$E$13:$CF$361,'ALL-GTK-MI-MTS-MA'!AU$6,FALSE)</f>
        <v>2</v>
      </c>
      <c r="AV882" s="590">
        <f>VLOOKUP($E882,'ALL-GTK-MI-MTS-MA'!$E$13:$CF$361,'ALL-GTK-MI-MTS-MA'!AV$6,FALSE)</f>
        <v>0</v>
      </c>
      <c r="AW882" s="590">
        <f>VLOOKUP($E882,'ALL-GTK-MI-MTS-MA'!$E$13:$CF$361,'ALL-GTK-MI-MTS-MA'!AW$6,FALSE)</f>
        <v>0</v>
      </c>
      <c r="AX882" s="9">
        <f>VLOOKUP($E882,'ALL-GTK-MI-MTS-MA'!$E$13:$CF$361,'ALL-GTK-MI-MTS-MA'!AX$6,FALSE)</f>
        <v>8</v>
      </c>
      <c r="AY882" s="9">
        <f>VLOOKUP($E882,'ALL-GTK-MI-MTS-MA'!$E$13:$CF$361,'ALL-GTK-MI-MTS-MA'!AY$6,FALSE)</f>
        <v>8</v>
      </c>
      <c r="AZ882" s="9">
        <f>VLOOKUP($E882,'ALL-GTK-MI-MTS-MA'!$E$13:$CF$361,'ALL-GTK-MI-MTS-MA'!AZ$6,FALSE)</f>
        <v>0</v>
      </c>
      <c r="BA882" s="9">
        <f>VLOOKUP($E882,'ALL-GTK-MI-MTS-MA'!$E$13:$CF$361,'ALL-GTK-MI-MTS-MA'!BA$6,FALSE)</f>
        <v>0</v>
      </c>
      <c r="BB882" s="9">
        <f>VLOOKUP($E882,'ALL-GTK-MI-MTS-MA'!$E$13:$CF$361,'ALL-GTK-MI-MTS-MA'!BB$6,FALSE)</f>
        <v>0</v>
      </c>
      <c r="BC882" s="9">
        <f>VLOOKUP($E882,'ALL-GTK-MI-MTS-MA'!$E$13:$CF$361,'ALL-GTK-MI-MTS-MA'!BC$6,FALSE)</f>
        <v>0</v>
      </c>
      <c r="BD882" s="310">
        <f t="shared" si="488"/>
        <v>4</v>
      </c>
      <c r="BE882" s="310">
        <f t="shared" si="489"/>
        <v>2</v>
      </c>
      <c r="BF882" s="10">
        <f t="shared" si="490"/>
        <v>6</v>
      </c>
      <c r="BG882" s="311">
        <f t="shared" si="491"/>
        <v>8</v>
      </c>
      <c r="BH882" s="311">
        <f t="shared" si="492"/>
        <v>8</v>
      </c>
      <c r="BI882" s="10">
        <f t="shared" si="493"/>
        <v>16</v>
      </c>
      <c r="BJ882" s="44">
        <f t="shared" si="494"/>
        <v>12</v>
      </c>
      <c r="BK882" s="44">
        <f t="shared" si="495"/>
        <v>10</v>
      </c>
      <c r="BL882" s="11">
        <f t="shared" si="496"/>
        <v>22</v>
      </c>
      <c r="BM882" s="9">
        <f>VLOOKUP($E882,'ALL-GTK-MI-MTS-MA'!$E$13:$CF$361,'ALL-GTK-MI-MTS-MA'!BM$6,FALSE)</f>
        <v>0</v>
      </c>
      <c r="BN882" s="9">
        <f>VLOOKUP($E882,'ALL-GTK-MI-MTS-MA'!$E$13:$CF$361,'ALL-GTK-MI-MTS-MA'!BN$6,FALSE)</f>
        <v>0</v>
      </c>
      <c r="BO882" s="9">
        <f>VLOOKUP($E882,'ALL-GTK-MI-MTS-MA'!$E$13:$CF$361,'ALL-GTK-MI-MTS-MA'!BO$6,FALSE)</f>
        <v>0</v>
      </c>
      <c r="BP882" s="9">
        <f>VLOOKUP($E882,'ALL-GTK-MI-MTS-MA'!$E$13:$CF$361,'ALL-GTK-MI-MTS-MA'!BP$6,FALSE)</f>
        <v>0</v>
      </c>
      <c r="BQ882" s="9">
        <f>VLOOKUP($E882,'ALL-GTK-MI-MTS-MA'!$E$13:$CF$361,'ALL-GTK-MI-MTS-MA'!BQ$6,FALSE)</f>
        <v>0</v>
      </c>
      <c r="BR882" s="9">
        <f>VLOOKUP($E882,'ALL-GTK-MI-MTS-MA'!$E$13:$CF$361,'ALL-GTK-MI-MTS-MA'!BR$6,FALSE)</f>
        <v>0</v>
      </c>
      <c r="BS882" s="9">
        <f>VLOOKUP($E882,'ALL-GTK-MI-MTS-MA'!$E$13:$CF$361,'ALL-GTK-MI-MTS-MA'!BS$6,FALSE)</f>
        <v>0</v>
      </c>
      <c r="BT882" s="9">
        <f>VLOOKUP($E882,'ALL-GTK-MI-MTS-MA'!$E$13:$CF$361,'ALL-GTK-MI-MTS-MA'!BT$6,FALSE)</f>
        <v>0</v>
      </c>
      <c r="BU882" s="299">
        <f t="shared" si="497"/>
        <v>0</v>
      </c>
      <c r="BV882" s="299">
        <f t="shared" si="498"/>
        <v>0</v>
      </c>
      <c r="BW882" s="44">
        <f t="shared" si="499"/>
        <v>0</v>
      </c>
      <c r="BX882" s="44">
        <f t="shared" si="500"/>
        <v>0</v>
      </c>
      <c r="BY882" s="11">
        <f t="shared" si="501"/>
        <v>0</v>
      </c>
      <c r="BZ882" s="14">
        <f t="shared" si="502"/>
        <v>12</v>
      </c>
      <c r="CA882" s="14">
        <f t="shared" si="503"/>
        <v>10</v>
      </c>
      <c r="CB882" s="13">
        <f t="shared" si="504"/>
        <v>0</v>
      </c>
      <c r="CC882" s="13">
        <f t="shared" si="505"/>
        <v>0</v>
      </c>
      <c r="CD882" s="312">
        <f t="shared" si="506"/>
        <v>12</v>
      </c>
      <c r="CE882" s="312">
        <f t="shared" si="507"/>
        <v>10</v>
      </c>
      <c r="CF882" s="313">
        <f t="shared" si="508"/>
        <v>22</v>
      </c>
      <c r="CG882" s="302" t="str">
        <f t="shared" si="509"/>
        <v>OK</v>
      </c>
    </row>
    <row r="883" spans="1:85" ht="14.25" x14ac:dyDescent="0.25">
      <c r="A883" s="6">
        <v>871</v>
      </c>
      <c r="B883" s="495">
        <v>69</v>
      </c>
      <c r="C883" s="495" t="s">
        <v>267</v>
      </c>
      <c r="D883" s="496" t="s">
        <v>29</v>
      </c>
      <c r="E883" s="626">
        <v>20364341</v>
      </c>
      <c r="F883" s="627" t="s">
        <v>985</v>
      </c>
      <c r="G883" s="624" t="s">
        <v>53</v>
      </c>
      <c r="H883" s="9">
        <f>VLOOKUP($E883,'ALL-GTK-MI-MTS-MA'!$E$13:$CF$361,'ALL-GTK-MI-MTS-MA'!H$6,FALSE)</f>
        <v>0</v>
      </c>
      <c r="I883" s="9">
        <f>VLOOKUP($E883,'ALL-GTK-MI-MTS-MA'!$E$13:$CF$361,'ALL-GTK-MI-MTS-MA'!I$6,FALSE)</f>
        <v>0</v>
      </c>
      <c r="J883" s="9">
        <f>VLOOKUP($E883,'ALL-GTK-MI-MTS-MA'!$E$13:$CF$361,'ALL-GTK-MI-MTS-MA'!J$6,FALSE)</f>
        <v>0</v>
      </c>
      <c r="K883" s="9">
        <f>VLOOKUP($E883,'ALL-GTK-MI-MTS-MA'!$E$13:$CF$361,'ALL-GTK-MI-MTS-MA'!K$6,FALSE)</f>
        <v>0</v>
      </c>
      <c r="L883" s="9">
        <f>VLOOKUP($E883,'ALL-GTK-MI-MTS-MA'!$E$13:$CF$361,'ALL-GTK-MI-MTS-MA'!L$6,FALSE)</f>
        <v>0</v>
      </c>
      <c r="M883" s="9">
        <f>VLOOKUP($E883,'ALL-GTK-MI-MTS-MA'!$E$13:$CF$361,'ALL-GTK-MI-MTS-MA'!M$6,FALSE)</f>
        <v>0</v>
      </c>
      <c r="N883" s="9">
        <f>VLOOKUP($E883,'ALL-GTK-MI-MTS-MA'!$E$13:$CF$361,'ALL-GTK-MI-MTS-MA'!N$6,FALSE)</f>
        <v>0</v>
      </c>
      <c r="O883" s="9">
        <f>VLOOKUP($E883,'ALL-GTK-MI-MTS-MA'!$E$13:$CF$361,'ALL-GTK-MI-MTS-MA'!O$6,FALSE)</f>
        <v>0</v>
      </c>
      <c r="P883" s="299">
        <f t="shared" si="474"/>
        <v>0</v>
      </c>
      <c r="Q883" s="299">
        <f t="shared" si="475"/>
        <v>0</v>
      </c>
      <c r="R883" s="300">
        <f t="shared" si="476"/>
        <v>0</v>
      </c>
      <c r="S883" s="9">
        <f>VLOOKUP($E883,'ALL-GTK-MI-MTS-MA'!$E$13:$CF$361,'ALL-GTK-MI-MTS-MA'!S$6,FALSE)</f>
        <v>6</v>
      </c>
      <c r="T883" s="9">
        <f>VLOOKUP($E883,'ALL-GTK-MI-MTS-MA'!$E$13:$CF$361,'ALL-GTK-MI-MTS-MA'!T$6,FALSE)</f>
        <v>5</v>
      </c>
      <c r="U883" s="9">
        <f>VLOOKUP($E883,'ALL-GTK-MI-MTS-MA'!$E$13:$CF$361,'ALL-GTK-MI-MTS-MA'!U$6,FALSE)</f>
        <v>0</v>
      </c>
      <c r="V883" s="9">
        <f>VLOOKUP($E883,'ALL-GTK-MI-MTS-MA'!$E$13:$CF$361,'ALL-GTK-MI-MTS-MA'!V$6,FALSE)</f>
        <v>0</v>
      </c>
      <c r="W883" s="9">
        <f>VLOOKUP($E883,'ALL-GTK-MI-MTS-MA'!$E$13:$CF$361,'ALL-GTK-MI-MTS-MA'!W$6,FALSE)</f>
        <v>0</v>
      </c>
      <c r="X883" s="9">
        <f>VLOOKUP($E883,'ALL-GTK-MI-MTS-MA'!$E$13:$CF$361,'ALL-GTK-MI-MTS-MA'!X$6,FALSE)</f>
        <v>0</v>
      </c>
      <c r="Y883" s="299">
        <f t="shared" si="477"/>
        <v>6</v>
      </c>
      <c r="Z883" s="299">
        <f t="shared" si="478"/>
        <v>5</v>
      </c>
      <c r="AA883" s="10">
        <f t="shared" si="479"/>
        <v>11</v>
      </c>
      <c r="AB883" s="44">
        <f t="shared" si="480"/>
        <v>6</v>
      </c>
      <c r="AC883" s="44">
        <f t="shared" si="481"/>
        <v>5</v>
      </c>
      <c r="AD883" s="11">
        <f t="shared" si="482"/>
        <v>11</v>
      </c>
      <c r="AE883" s="9">
        <f>VLOOKUP($E883,'ALL-GTK-MI-MTS-MA'!$E$13:$CF$361,'ALL-GTK-MI-MTS-MA'!AE$6,FALSE)</f>
        <v>2</v>
      </c>
      <c r="AF883" s="9">
        <f>VLOOKUP($E883,'ALL-GTK-MI-MTS-MA'!$E$13:$CF$361,'ALL-GTK-MI-MTS-MA'!AF$6,FALSE)</f>
        <v>3</v>
      </c>
      <c r="AG883" s="10">
        <f t="shared" si="483"/>
        <v>5</v>
      </c>
      <c r="AH883" s="9">
        <f>VLOOKUP($E883,'ALL-GTK-MI-MTS-MA'!$E$13:$CF$361,'ALL-GTK-MI-MTS-MA'!AH$6,FALSE)</f>
        <v>4</v>
      </c>
      <c r="AI883" s="9">
        <f>VLOOKUP($E883,'ALL-GTK-MI-MTS-MA'!$E$13:$CF$361,'ALL-GTK-MI-MTS-MA'!AI$6,FALSE)</f>
        <v>2</v>
      </c>
      <c r="AJ883" s="10">
        <f t="shared" si="484"/>
        <v>6</v>
      </c>
      <c r="AK883" s="44">
        <f t="shared" si="485"/>
        <v>6</v>
      </c>
      <c r="AL883" s="44">
        <f t="shared" si="486"/>
        <v>5</v>
      </c>
      <c r="AM883" s="11">
        <f t="shared" si="487"/>
        <v>11</v>
      </c>
      <c r="AN883" s="299">
        <v>0</v>
      </c>
      <c r="AO883" s="299">
        <v>0</v>
      </c>
      <c r="AP883" s="9">
        <f>VLOOKUP($E883,'ALL-GTK-MI-MTS-MA'!$E$13:$CF$361,'ALL-GTK-MI-MTS-MA'!AP$6,FALSE)</f>
        <v>0</v>
      </c>
      <c r="AQ883" s="9">
        <f>VLOOKUP($E883,'ALL-GTK-MI-MTS-MA'!$E$13:$CF$361,'ALL-GTK-MI-MTS-MA'!AQ$6,FALSE)</f>
        <v>0</v>
      </c>
      <c r="AR883" s="9">
        <f>VLOOKUP($E883,'ALL-GTK-MI-MTS-MA'!$E$13:$CF$361,'ALL-GTK-MI-MTS-MA'!AR$6,FALSE)</f>
        <v>0</v>
      </c>
      <c r="AS883" s="9">
        <f>VLOOKUP($E883,'ALL-GTK-MI-MTS-MA'!$E$13:$CF$361,'ALL-GTK-MI-MTS-MA'!AS$6,FALSE)</f>
        <v>0</v>
      </c>
      <c r="AT883" s="9">
        <f>VLOOKUP($E883,'ALL-GTK-MI-MTS-MA'!$E$13:$CF$361,'ALL-GTK-MI-MTS-MA'!AT$6,FALSE)</f>
        <v>0</v>
      </c>
      <c r="AU883" s="9">
        <f>VLOOKUP($E883,'ALL-GTK-MI-MTS-MA'!$E$13:$CF$361,'ALL-GTK-MI-MTS-MA'!AU$6,FALSE)</f>
        <v>0</v>
      </c>
      <c r="AV883" s="590">
        <f>VLOOKUP($E883,'ALL-GTK-MI-MTS-MA'!$E$13:$CF$361,'ALL-GTK-MI-MTS-MA'!AV$6,FALSE)</f>
        <v>0</v>
      </c>
      <c r="AW883" s="590">
        <f>VLOOKUP($E883,'ALL-GTK-MI-MTS-MA'!$E$13:$CF$361,'ALL-GTK-MI-MTS-MA'!AW$6,FALSE)</f>
        <v>0</v>
      </c>
      <c r="AX883" s="9">
        <f>VLOOKUP($E883,'ALL-GTK-MI-MTS-MA'!$E$13:$CF$361,'ALL-GTK-MI-MTS-MA'!AX$6,FALSE)</f>
        <v>6</v>
      </c>
      <c r="AY883" s="9">
        <f>VLOOKUP($E883,'ALL-GTK-MI-MTS-MA'!$E$13:$CF$361,'ALL-GTK-MI-MTS-MA'!AY$6,FALSE)</f>
        <v>5</v>
      </c>
      <c r="AZ883" s="9">
        <f>VLOOKUP($E883,'ALL-GTK-MI-MTS-MA'!$E$13:$CF$361,'ALL-GTK-MI-MTS-MA'!AZ$6,FALSE)</f>
        <v>0</v>
      </c>
      <c r="BA883" s="9">
        <f>VLOOKUP($E883,'ALL-GTK-MI-MTS-MA'!$E$13:$CF$361,'ALL-GTK-MI-MTS-MA'!BA$6,FALSE)</f>
        <v>0</v>
      </c>
      <c r="BB883" s="9">
        <f>VLOOKUP($E883,'ALL-GTK-MI-MTS-MA'!$E$13:$CF$361,'ALL-GTK-MI-MTS-MA'!BB$6,FALSE)</f>
        <v>0</v>
      </c>
      <c r="BC883" s="9">
        <f>VLOOKUP($E883,'ALL-GTK-MI-MTS-MA'!$E$13:$CF$361,'ALL-GTK-MI-MTS-MA'!BC$6,FALSE)</f>
        <v>0</v>
      </c>
      <c r="BD883" s="310">
        <f t="shared" si="488"/>
        <v>0</v>
      </c>
      <c r="BE883" s="310">
        <f t="shared" si="489"/>
        <v>0</v>
      </c>
      <c r="BF883" s="10">
        <f t="shared" si="490"/>
        <v>0</v>
      </c>
      <c r="BG883" s="311">
        <f t="shared" si="491"/>
        <v>6</v>
      </c>
      <c r="BH883" s="311">
        <f t="shared" si="492"/>
        <v>5</v>
      </c>
      <c r="BI883" s="10">
        <f t="shared" si="493"/>
        <v>11</v>
      </c>
      <c r="BJ883" s="44">
        <f t="shared" si="494"/>
        <v>6</v>
      </c>
      <c r="BK883" s="44">
        <f t="shared" si="495"/>
        <v>5</v>
      </c>
      <c r="BL883" s="11">
        <f t="shared" si="496"/>
        <v>11</v>
      </c>
      <c r="BM883" s="9">
        <f>VLOOKUP($E883,'ALL-GTK-MI-MTS-MA'!$E$13:$CF$361,'ALL-GTK-MI-MTS-MA'!BM$6,FALSE)</f>
        <v>0</v>
      </c>
      <c r="BN883" s="9">
        <f>VLOOKUP($E883,'ALL-GTK-MI-MTS-MA'!$E$13:$CF$361,'ALL-GTK-MI-MTS-MA'!BN$6,FALSE)</f>
        <v>0</v>
      </c>
      <c r="BO883" s="9">
        <f>VLOOKUP($E883,'ALL-GTK-MI-MTS-MA'!$E$13:$CF$361,'ALL-GTK-MI-MTS-MA'!BO$6,FALSE)</f>
        <v>1</v>
      </c>
      <c r="BP883" s="9">
        <f>VLOOKUP($E883,'ALL-GTK-MI-MTS-MA'!$E$13:$CF$361,'ALL-GTK-MI-MTS-MA'!BP$6,FALSE)</f>
        <v>2</v>
      </c>
      <c r="BQ883" s="9">
        <f>VLOOKUP($E883,'ALL-GTK-MI-MTS-MA'!$E$13:$CF$361,'ALL-GTK-MI-MTS-MA'!BQ$6,FALSE)</f>
        <v>0</v>
      </c>
      <c r="BR883" s="9">
        <f>VLOOKUP($E883,'ALL-GTK-MI-MTS-MA'!$E$13:$CF$361,'ALL-GTK-MI-MTS-MA'!BR$6,FALSE)</f>
        <v>0</v>
      </c>
      <c r="BS883" s="9">
        <f>VLOOKUP($E883,'ALL-GTK-MI-MTS-MA'!$E$13:$CF$361,'ALL-GTK-MI-MTS-MA'!BS$6,FALSE)</f>
        <v>0</v>
      </c>
      <c r="BT883" s="9">
        <f>VLOOKUP($E883,'ALL-GTK-MI-MTS-MA'!$E$13:$CF$361,'ALL-GTK-MI-MTS-MA'!BT$6,FALSE)</f>
        <v>0</v>
      </c>
      <c r="BU883" s="299">
        <f t="shared" si="497"/>
        <v>1</v>
      </c>
      <c r="BV883" s="299">
        <f t="shared" si="498"/>
        <v>2</v>
      </c>
      <c r="BW883" s="44">
        <f t="shared" si="499"/>
        <v>1</v>
      </c>
      <c r="BX883" s="44">
        <f t="shared" si="500"/>
        <v>2</v>
      </c>
      <c r="BY883" s="11">
        <f t="shared" si="501"/>
        <v>3</v>
      </c>
      <c r="BZ883" s="14">
        <f t="shared" si="502"/>
        <v>6</v>
      </c>
      <c r="CA883" s="14">
        <f t="shared" si="503"/>
        <v>5</v>
      </c>
      <c r="CB883" s="13">
        <f t="shared" si="504"/>
        <v>1</v>
      </c>
      <c r="CC883" s="13">
        <f t="shared" si="505"/>
        <v>2</v>
      </c>
      <c r="CD883" s="312">
        <f t="shared" si="506"/>
        <v>7</v>
      </c>
      <c r="CE883" s="312">
        <f t="shared" si="507"/>
        <v>7</v>
      </c>
      <c r="CF883" s="313">
        <f t="shared" si="508"/>
        <v>14</v>
      </c>
      <c r="CG883" s="302" t="str">
        <f t="shared" si="509"/>
        <v>OK</v>
      </c>
    </row>
    <row r="884" spans="1:85" ht="14.25" x14ac:dyDescent="0.25">
      <c r="A884" s="6">
        <v>872</v>
      </c>
      <c r="B884" s="495">
        <v>70</v>
      </c>
      <c r="C884" s="495" t="s">
        <v>267</v>
      </c>
      <c r="D884" s="496" t="s">
        <v>29</v>
      </c>
      <c r="E884" s="626">
        <v>20364342</v>
      </c>
      <c r="F884" s="627" t="s">
        <v>986</v>
      </c>
      <c r="G884" s="624" t="s">
        <v>53</v>
      </c>
      <c r="H884" s="9">
        <f>VLOOKUP($E884,'ALL-GTK-MI-MTS-MA'!$E$13:$CF$361,'ALL-GTK-MI-MTS-MA'!H$6,FALSE)</f>
        <v>0</v>
      </c>
      <c r="I884" s="9">
        <f>VLOOKUP($E884,'ALL-GTK-MI-MTS-MA'!$E$13:$CF$361,'ALL-GTK-MI-MTS-MA'!I$6,FALSE)</f>
        <v>0</v>
      </c>
      <c r="J884" s="9">
        <f>VLOOKUP($E884,'ALL-GTK-MI-MTS-MA'!$E$13:$CF$361,'ALL-GTK-MI-MTS-MA'!J$6,FALSE)</f>
        <v>0</v>
      </c>
      <c r="K884" s="9">
        <f>VLOOKUP($E884,'ALL-GTK-MI-MTS-MA'!$E$13:$CF$361,'ALL-GTK-MI-MTS-MA'!K$6,FALSE)</f>
        <v>0</v>
      </c>
      <c r="L884" s="9">
        <f>VLOOKUP($E884,'ALL-GTK-MI-MTS-MA'!$E$13:$CF$361,'ALL-GTK-MI-MTS-MA'!L$6,FALSE)</f>
        <v>0</v>
      </c>
      <c r="M884" s="9">
        <f>VLOOKUP($E884,'ALL-GTK-MI-MTS-MA'!$E$13:$CF$361,'ALL-GTK-MI-MTS-MA'!M$6,FALSE)</f>
        <v>0</v>
      </c>
      <c r="N884" s="9">
        <f>VLOOKUP($E884,'ALL-GTK-MI-MTS-MA'!$E$13:$CF$361,'ALL-GTK-MI-MTS-MA'!N$6,FALSE)</f>
        <v>0</v>
      </c>
      <c r="O884" s="9">
        <f>VLOOKUP($E884,'ALL-GTK-MI-MTS-MA'!$E$13:$CF$361,'ALL-GTK-MI-MTS-MA'!O$6,FALSE)</f>
        <v>2</v>
      </c>
      <c r="P884" s="299">
        <f t="shared" si="474"/>
        <v>0</v>
      </c>
      <c r="Q884" s="299">
        <f t="shared" si="475"/>
        <v>2</v>
      </c>
      <c r="R884" s="300">
        <f t="shared" si="476"/>
        <v>2</v>
      </c>
      <c r="S884" s="9">
        <f>VLOOKUP($E884,'ALL-GTK-MI-MTS-MA'!$E$13:$CF$361,'ALL-GTK-MI-MTS-MA'!S$6,FALSE)</f>
        <v>8</v>
      </c>
      <c r="T884" s="9">
        <f>VLOOKUP($E884,'ALL-GTK-MI-MTS-MA'!$E$13:$CF$361,'ALL-GTK-MI-MTS-MA'!T$6,FALSE)</f>
        <v>7</v>
      </c>
      <c r="U884" s="9">
        <f>VLOOKUP($E884,'ALL-GTK-MI-MTS-MA'!$E$13:$CF$361,'ALL-GTK-MI-MTS-MA'!U$6,FALSE)</f>
        <v>0</v>
      </c>
      <c r="V884" s="9">
        <f>VLOOKUP($E884,'ALL-GTK-MI-MTS-MA'!$E$13:$CF$361,'ALL-GTK-MI-MTS-MA'!V$6,FALSE)</f>
        <v>0</v>
      </c>
      <c r="W884" s="9">
        <f>VLOOKUP($E884,'ALL-GTK-MI-MTS-MA'!$E$13:$CF$361,'ALL-GTK-MI-MTS-MA'!W$6,FALSE)</f>
        <v>0</v>
      </c>
      <c r="X884" s="9">
        <f>VLOOKUP($E884,'ALL-GTK-MI-MTS-MA'!$E$13:$CF$361,'ALL-GTK-MI-MTS-MA'!X$6,FALSE)</f>
        <v>0</v>
      </c>
      <c r="Y884" s="299">
        <f t="shared" si="477"/>
        <v>8</v>
      </c>
      <c r="Z884" s="299">
        <f t="shared" si="478"/>
        <v>7</v>
      </c>
      <c r="AA884" s="10">
        <f t="shared" si="479"/>
        <v>15</v>
      </c>
      <c r="AB884" s="44">
        <f t="shared" si="480"/>
        <v>8</v>
      </c>
      <c r="AC884" s="44">
        <f t="shared" si="481"/>
        <v>9</v>
      </c>
      <c r="AD884" s="11">
        <f t="shared" si="482"/>
        <v>17</v>
      </c>
      <c r="AE884" s="9">
        <f>VLOOKUP($E884,'ALL-GTK-MI-MTS-MA'!$E$13:$CF$361,'ALL-GTK-MI-MTS-MA'!AE$6,FALSE)</f>
        <v>2</v>
      </c>
      <c r="AF884" s="9">
        <f>VLOOKUP($E884,'ALL-GTK-MI-MTS-MA'!$E$13:$CF$361,'ALL-GTK-MI-MTS-MA'!AF$6,FALSE)</f>
        <v>3</v>
      </c>
      <c r="AG884" s="10">
        <f t="shared" si="483"/>
        <v>5</v>
      </c>
      <c r="AH884" s="9">
        <f>VLOOKUP($E884,'ALL-GTK-MI-MTS-MA'!$E$13:$CF$361,'ALL-GTK-MI-MTS-MA'!AH$6,FALSE)</f>
        <v>6</v>
      </c>
      <c r="AI884" s="9">
        <f>VLOOKUP($E884,'ALL-GTK-MI-MTS-MA'!$E$13:$CF$361,'ALL-GTK-MI-MTS-MA'!AI$6,FALSE)</f>
        <v>6</v>
      </c>
      <c r="AJ884" s="10">
        <f t="shared" si="484"/>
        <v>12</v>
      </c>
      <c r="AK884" s="44">
        <f t="shared" si="485"/>
        <v>8</v>
      </c>
      <c r="AL884" s="44">
        <f t="shared" si="486"/>
        <v>9</v>
      </c>
      <c r="AM884" s="11">
        <f t="shared" si="487"/>
        <v>17</v>
      </c>
      <c r="AN884" s="299">
        <v>0</v>
      </c>
      <c r="AO884" s="299">
        <v>0</v>
      </c>
      <c r="AP884" s="9">
        <f>VLOOKUP($E884,'ALL-GTK-MI-MTS-MA'!$E$13:$CF$361,'ALL-GTK-MI-MTS-MA'!AP$6,FALSE)</f>
        <v>0</v>
      </c>
      <c r="AQ884" s="9">
        <f>VLOOKUP($E884,'ALL-GTK-MI-MTS-MA'!$E$13:$CF$361,'ALL-GTK-MI-MTS-MA'!AQ$6,FALSE)</f>
        <v>0</v>
      </c>
      <c r="AR884" s="9">
        <f>VLOOKUP($E884,'ALL-GTK-MI-MTS-MA'!$E$13:$CF$361,'ALL-GTK-MI-MTS-MA'!AR$6,FALSE)</f>
        <v>0</v>
      </c>
      <c r="AS884" s="9">
        <f>VLOOKUP($E884,'ALL-GTK-MI-MTS-MA'!$E$13:$CF$361,'ALL-GTK-MI-MTS-MA'!AS$6,FALSE)</f>
        <v>0</v>
      </c>
      <c r="AT884" s="9">
        <f>VLOOKUP($E884,'ALL-GTK-MI-MTS-MA'!$E$13:$CF$361,'ALL-GTK-MI-MTS-MA'!AT$6,FALSE)</f>
        <v>0</v>
      </c>
      <c r="AU884" s="9">
        <f>VLOOKUP($E884,'ALL-GTK-MI-MTS-MA'!$E$13:$CF$361,'ALL-GTK-MI-MTS-MA'!AU$6,FALSE)</f>
        <v>0</v>
      </c>
      <c r="AV884" s="590">
        <f>VLOOKUP($E884,'ALL-GTK-MI-MTS-MA'!$E$13:$CF$361,'ALL-GTK-MI-MTS-MA'!AV$6,FALSE)</f>
        <v>0</v>
      </c>
      <c r="AW884" s="590">
        <f>VLOOKUP($E884,'ALL-GTK-MI-MTS-MA'!$E$13:$CF$361,'ALL-GTK-MI-MTS-MA'!AW$6,FALSE)</f>
        <v>0</v>
      </c>
      <c r="AX884" s="9">
        <f>VLOOKUP($E884,'ALL-GTK-MI-MTS-MA'!$E$13:$CF$361,'ALL-GTK-MI-MTS-MA'!AX$6,FALSE)</f>
        <v>8</v>
      </c>
      <c r="AY884" s="9">
        <f>VLOOKUP($E884,'ALL-GTK-MI-MTS-MA'!$E$13:$CF$361,'ALL-GTK-MI-MTS-MA'!AY$6,FALSE)</f>
        <v>9</v>
      </c>
      <c r="AZ884" s="9">
        <f>VLOOKUP($E884,'ALL-GTK-MI-MTS-MA'!$E$13:$CF$361,'ALL-GTK-MI-MTS-MA'!AZ$6,FALSE)</f>
        <v>0</v>
      </c>
      <c r="BA884" s="9">
        <f>VLOOKUP($E884,'ALL-GTK-MI-MTS-MA'!$E$13:$CF$361,'ALL-GTK-MI-MTS-MA'!BA$6,FALSE)</f>
        <v>0</v>
      </c>
      <c r="BB884" s="9">
        <f>VLOOKUP($E884,'ALL-GTK-MI-MTS-MA'!$E$13:$CF$361,'ALL-GTK-MI-MTS-MA'!BB$6,FALSE)</f>
        <v>0</v>
      </c>
      <c r="BC884" s="9">
        <f>VLOOKUP($E884,'ALL-GTK-MI-MTS-MA'!$E$13:$CF$361,'ALL-GTK-MI-MTS-MA'!BC$6,FALSE)</f>
        <v>0</v>
      </c>
      <c r="BD884" s="310">
        <f t="shared" si="488"/>
        <v>0</v>
      </c>
      <c r="BE884" s="310">
        <f t="shared" si="489"/>
        <v>0</v>
      </c>
      <c r="BF884" s="10">
        <f t="shared" si="490"/>
        <v>0</v>
      </c>
      <c r="BG884" s="311">
        <f t="shared" si="491"/>
        <v>8</v>
      </c>
      <c r="BH884" s="311">
        <f t="shared" si="492"/>
        <v>9</v>
      </c>
      <c r="BI884" s="10">
        <f t="shared" si="493"/>
        <v>17</v>
      </c>
      <c r="BJ884" s="44">
        <f t="shared" si="494"/>
        <v>8</v>
      </c>
      <c r="BK884" s="44">
        <f t="shared" si="495"/>
        <v>9</v>
      </c>
      <c r="BL884" s="11">
        <f t="shared" si="496"/>
        <v>17</v>
      </c>
      <c r="BM884" s="9">
        <f>VLOOKUP($E884,'ALL-GTK-MI-MTS-MA'!$E$13:$CF$361,'ALL-GTK-MI-MTS-MA'!BM$6,FALSE)</f>
        <v>0</v>
      </c>
      <c r="BN884" s="9">
        <f>VLOOKUP($E884,'ALL-GTK-MI-MTS-MA'!$E$13:$CF$361,'ALL-GTK-MI-MTS-MA'!BN$6,FALSE)</f>
        <v>0</v>
      </c>
      <c r="BO884" s="9">
        <f>VLOOKUP($E884,'ALL-GTK-MI-MTS-MA'!$E$13:$CF$361,'ALL-GTK-MI-MTS-MA'!BO$6,FALSE)</f>
        <v>3</v>
      </c>
      <c r="BP884" s="9">
        <f>VLOOKUP($E884,'ALL-GTK-MI-MTS-MA'!$E$13:$CF$361,'ALL-GTK-MI-MTS-MA'!BP$6,FALSE)</f>
        <v>3</v>
      </c>
      <c r="BQ884" s="9">
        <f>VLOOKUP($E884,'ALL-GTK-MI-MTS-MA'!$E$13:$CF$361,'ALL-GTK-MI-MTS-MA'!BQ$6,FALSE)</f>
        <v>0</v>
      </c>
      <c r="BR884" s="9">
        <f>VLOOKUP($E884,'ALL-GTK-MI-MTS-MA'!$E$13:$CF$361,'ALL-GTK-MI-MTS-MA'!BR$6,FALSE)</f>
        <v>0</v>
      </c>
      <c r="BS884" s="9">
        <f>VLOOKUP($E884,'ALL-GTK-MI-MTS-MA'!$E$13:$CF$361,'ALL-GTK-MI-MTS-MA'!BS$6,FALSE)</f>
        <v>0</v>
      </c>
      <c r="BT884" s="9">
        <f>VLOOKUP($E884,'ALL-GTK-MI-MTS-MA'!$E$13:$CF$361,'ALL-GTK-MI-MTS-MA'!BT$6,FALSE)</f>
        <v>0</v>
      </c>
      <c r="BU884" s="299">
        <f t="shared" si="497"/>
        <v>3</v>
      </c>
      <c r="BV884" s="299">
        <f t="shared" si="498"/>
        <v>3</v>
      </c>
      <c r="BW884" s="44">
        <f t="shared" si="499"/>
        <v>3</v>
      </c>
      <c r="BX884" s="44">
        <f t="shared" si="500"/>
        <v>3</v>
      </c>
      <c r="BY884" s="11">
        <f t="shared" si="501"/>
        <v>6</v>
      </c>
      <c r="BZ884" s="14">
        <f t="shared" si="502"/>
        <v>8</v>
      </c>
      <c r="CA884" s="14">
        <f t="shared" si="503"/>
        <v>9</v>
      </c>
      <c r="CB884" s="13">
        <f t="shared" si="504"/>
        <v>3</v>
      </c>
      <c r="CC884" s="13">
        <f t="shared" si="505"/>
        <v>3</v>
      </c>
      <c r="CD884" s="312">
        <f t="shared" si="506"/>
        <v>11</v>
      </c>
      <c r="CE884" s="312">
        <f t="shared" si="507"/>
        <v>12</v>
      </c>
      <c r="CF884" s="313">
        <f t="shared" si="508"/>
        <v>23</v>
      </c>
      <c r="CG884" s="302" t="str">
        <f t="shared" si="509"/>
        <v>OK</v>
      </c>
    </row>
    <row r="885" spans="1:85" ht="14.25" x14ac:dyDescent="0.25">
      <c r="A885" s="6">
        <v>873</v>
      </c>
      <c r="B885" s="495">
        <v>71</v>
      </c>
      <c r="C885" s="495" t="s">
        <v>267</v>
      </c>
      <c r="D885" s="496" t="s">
        <v>29</v>
      </c>
      <c r="E885" s="626">
        <v>20364343</v>
      </c>
      <c r="F885" s="627" t="s">
        <v>987</v>
      </c>
      <c r="G885" s="624" t="s">
        <v>53</v>
      </c>
      <c r="H885" s="9">
        <f>VLOOKUP($E885,'ALL-GTK-MI-MTS-MA'!$E$13:$CF$361,'ALL-GTK-MI-MTS-MA'!H$6,FALSE)</f>
        <v>0</v>
      </c>
      <c r="I885" s="9">
        <f>VLOOKUP($E885,'ALL-GTK-MI-MTS-MA'!$E$13:$CF$361,'ALL-GTK-MI-MTS-MA'!I$6,FALSE)</f>
        <v>0</v>
      </c>
      <c r="J885" s="9">
        <f>VLOOKUP($E885,'ALL-GTK-MI-MTS-MA'!$E$13:$CF$361,'ALL-GTK-MI-MTS-MA'!J$6,FALSE)</f>
        <v>0</v>
      </c>
      <c r="K885" s="9">
        <f>VLOOKUP($E885,'ALL-GTK-MI-MTS-MA'!$E$13:$CF$361,'ALL-GTK-MI-MTS-MA'!K$6,FALSE)</f>
        <v>0</v>
      </c>
      <c r="L885" s="9">
        <f>VLOOKUP($E885,'ALL-GTK-MI-MTS-MA'!$E$13:$CF$361,'ALL-GTK-MI-MTS-MA'!L$6,FALSE)</f>
        <v>0</v>
      </c>
      <c r="M885" s="9">
        <f>VLOOKUP($E885,'ALL-GTK-MI-MTS-MA'!$E$13:$CF$361,'ALL-GTK-MI-MTS-MA'!M$6,FALSE)</f>
        <v>0</v>
      </c>
      <c r="N885" s="9">
        <f>VLOOKUP($E885,'ALL-GTK-MI-MTS-MA'!$E$13:$CF$361,'ALL-GTK-MI-MTS-MA'!N$6,FALSE)</f>
        <v>0</v>
      </c>
      <c r="O885" s="9">
        <f>VLOOKUP($E885,'ALL-GTK-MI-MTS-MA'!$E$13:$CF$361,'ALL-GTK-MI-MTS-MA'!O$6,FALSE)</f>
        <v>0</v>
      </c>
      <c r="P885" s="299">
        <f t="shared" si="474"/>
        <v>0</v>
      </c>
      <c r="Q885" s="299">
        <f t="shared" si="475"/>
        <v>0</v>
      </c>
      <c r="R885" s="300">
        <f t="shared" si="476"/>
        <v>0</v>
      </c>
      <c r="S885" s="9">
        <f>VLOOKUP($E885,'ALL-GTK-MI-MTS-MA'!$E$13:$CF$361,'ALL-GTK-MI-MTS-MA'!S$6,FALSE)</f>
        <v>6</v>
      </c>
      <c r="T885" s="9">
        <f>VLOOKUP($E885,'ALL-GTK-MI-MTS-MA'!$E$13:$CF$361,'ALL-GTK-MI-MTS-MA'!T$6,FALSE)</f>
        <v>10</v>
      </c>
      <c r="U885" s="9">
        <f>VLOOKUP($E885,'ALL-GTK-MI-MTS-MA'!$E$13:$CF$361,'ALL-GTK-MI-MTS-MA'!U$6,FALSE)</f>
        <v>0</v>
      </c>
      <c r="V885" s="9">
        <f>VLOOKUP($E885,'ALL-GTK-MI-MTS-MA'!$E$13:$CF$361,'ALL-GTK-MI-MTS-MA'!V$6,FALSE)</f>
        <v>0</v>
      </c>
      <c r="W885" s="9">
        <f>VLOOKUP($E885,'ALL-GTK-MI-MTS-MA'!$E$13:$CF$361,'ALL-GTK-MI-MTS-MA'!W$6,FALSE)</f>
        <v>0</v>
      </c>
      <c r="X885" s="9">
        <f>VLOOKUP($E885,'ALL-GTK-MI-MTS-MA'!$E$13:$CF$361,'ALL-GTK-MI-MTS-MA'!X$6,FALSE)</f>
        <v>0</v>
      </c>
      <c r="Y885" s="299">
        <f t="shared" si="477"/>
        <v>6</v>
      </c>
      <c r="Z885" s="299">
        <f t="shared" si="478"/>
        <v>10</v>
      </c>
      <c r="AA885" s="10">
        <f t="shared" si="479"/>
        <v>16</v>
      </c>
      <c r="AB885" s="44">
        <f t="shared" si="480"/>
        <v>6</v>
      </c>
      <c r="AC885" s="44">
        <f t="shared" si="481"/>
        <v>10</v>
      </c>
      <c r="AD885" s="11">
        <f t="shared" si="482"/>
        <v>16</v>
      </c>
      <c r="AE885" s="9">
        <f>VLOOKUP($E885,'ALL-GTK-MI-MTS-MA'!$E$13:$CF$361,'ALL-GTK-MI-MTS-MA'!AE$6,FALSE)</f>
        <v>5</v>
      </c>
      <c r="AF885" s="9">
        <f>VLOOKUP($E885,'ALL-GTK-MI-MTS-MA'!$E$13:$CF$361,'ALL-GTK-MI-MTS-MA'!AF$6,FALSE)</f>
        <v>3</v>
      </c>
      <c r="AG885" s="10">
        <f t="shared" si="483"/>
        <v>8</v>
      </c>
      <c r="AH885" s="9">
        <f>VLOOKUP($E885,'ALL-GTK-MI-MTS-MA'!$E$13:$CF$361,'ALL-GTK-MI-MTS-MA'!AH$6,FALSE)</f>
        <v>1</v>
      </c>
      <c r="AI885" s="9">
        <f>VLOOKUP($E885,'ALL-GTK-MI-MTS-MA'!$E$13:$CF$361,'ALL-GTK-MI-MTS-MA'!AI$6,FALSE)</f>
        <v>7</v>
      </c>
      <c r="AJ885" s="10">
        <f t="shared" si="484"/>
        <v>8</v>
      </c>
      <c r="AK885" s="44">
        <f t="shared" si="485"/>
        <v>6</v>
      </c>
      <c r="AL885" s="44">
        <f t="shared" si="486"/>
        <v>10</v>
      </c>
      <c r="AM885" s="11">
        <f t="shared" si="487"/>
        <v>16</v>
      </c>
      <c r="AN885" s="299">
        <v>0</v>
      </c>
      <c r="AO885" s="299">
        <v>0</v>
      </c>
      <c r="AP885" s="9">
        <f>VLOOKUP($E885,'ALL-GTK-MI-MTS-MA'!$E$13:$CF$361,'ALL-GTK-MI-MTS-MA'!AP$6,FALSE)</f>
        <v>0</v>
      </c>
      <c r="AQ885" s="9">
        <f>VLOOKUP($E885,'ALL-GTK-MI-MTS-MA'!$E$13:$CF$361,'ALL-GTK-MI-MTS-MA'!AQ$6,FALSE)</f>
        <v>0</v>
      </c>
      <c r="AR885" s="9">
        <f>VLOOKUP($E885,'ALL-GTK-MI-MTS-MA'!$E$13:$CF$361,'ALL-GTK-MI-MTS-MA'!AR$6,FALSE)</f>
        <v>0</v>
      </c>
      <c r="AS885" s="9">
        <f>VLOOKUP($E885,'ALL-GTK-MI-MTS-MA'!$E$13:$CF$361,'ALL-GTK-MI-MTS-MA'!AS$6,FALSE)</f>
        <v>0</v>
      </c>
      <c r="AT885" s="9">
        <f>VLOOKUP($E885,'ALL-GTK-MI-MTS-MA'!$E$13:$CF$361,'ALL-GTK-MI-MTS-MA'!AT$6,FALSE)</f>
        <v>2</v>
      </c>
      <c r="AU885" s="9">
        <f>VLOOKUP($E885,'ALL-GTK-MI-MTS-MA'!$E$13:$CF$361,'ALL-GTK-MI-MTS-MA'!AU$6,FALSE)</f>
        <v>0</v>
      </c>
      <c r="AV885" s="590">
        <f>VLOOKUP($E885,'ALL-GTK-MI-MTS-MA'!$E$13:$CF$361,'ALL-GTK-MI-MTS-MA'!AV$6,FALSE)</f>
        <v>0</v>
      </c>
      <c r="AW885" s="590">
        <f>VLOOKUP($E885,'ALL-GTK-MI-MTS-MA'!$E$13:$CF$361,'ALL-GTK-MI-MTS-MA'!AW$6,FALSE)</f>
        <v>0</v>
      </c>
      <c r="AX885" s="9">
        <f>VLOOKUP($E885,'ALL-GTK-MI-MTS-MA'!$E$13:$CF$361,'ALL-GTK-MI-MTS-MA'!AX$6,FALSE)</f>
        <v>4</v>
      </c>
      <c r="AY885" s="9">
        <f>VLOOKUP($E885,'ALL-GTK-MI-MTS-MA'!$E$13:$CF$361,'ALL-GTK-MI-MTS-MA'!AY$6,FALSE)</f>
        <v>9</v>
      </c>
      <c r="AZ885" s="9">
        <f>VLOOKUP($E885,'ALL-GTK-MI-MTS-MA'!$E$13:$CF$361,'ALL-GTK-MI-MTS-MA'!AZ$6,FALSE)</f>
        <v>0</v>
      </c>
      <c r="BA885" s="9">
        <f>VLOOKUP($E885,'ALL-GTK-MI-MTS-MA'!$E$13:$CF$361,'ALL-GTK-MI-MTS-MA'!BA$6,FALSE)</f>
        <v>1</v>
      </c>
      <c r="BB885" s="9">
        <f>VLOOKUP($E885,'ALL-GTK-MI-MTS-MA'!$E$13:$CF$361,'ALL-GTK-MI-MTS-MA'!BB$6,FALSE)</f>
        <v>0</v>
      </c>
      <c r="BC885" s="9">
        <f>VLOOKUP($E885,'ALL-GTK-MI-MTS-MA'!$E$13:$CF$361,'ALL-GTK-MI-MTS-MA'!BC$6,FALSE)</f>
        <v>0</v>
      </c>
      <c r="BD885" s="310">
        <f t="shared" si="488"/>
        <v>2</v>
      </c>
      <c r="BE885" s="310">
        <f t="shared" si="489"/>
        <v>0</v>
      </c>
      <c r="BF885" s="10">
        <f t="shared" si="490"/>
        <v>2</v>
      </c>
      <c r="BG885" s="311">
        <f t="shared" si="491"/>
        <v>4</v>
      </c>
      <c r="BH885" s="311">
        <f t="shared" si="492"/>
        <v>10</v>
      </c>
      <c r="BI885" s="10">
        <f t="shared" si="493"/>
        <v>14</v>
      </c>
      <c r="BJ885" s="44">
        <f t="shared" si="494"/>
        <v>6</v>
      </c>
      <c r="BK885" s="44">
        <f t="shared" si="495"/>
        <v>10</v>
      </c>
      <c r="BL885" s="11">
        <f t="shared" si="496"/>
        <v>16</v>
      </c>
      <c r="BM885" s="9">
        <f>VLOOKUP($E885,'ALL-GTK-MI-MTS-MA'!$E$13:$CF$361,'ALL-GTK-MI-MTS-MA'!BM$6,FALSE)</f>
        <v>0</v>
      </c>
      <c r="BN885" s="9">
        <f>VLOOKUP($E885,'ALL-GTK-MI-MTS-MA'!$E$13:$CF$361,'ALL-GTK-MI-MTS-MA'!BN$6,FALSE)</f>
        <v>0</v>
      </c>
      <c r="BO885" s="9">
        <f>VLOOKUP($E885,'ALL-GTK-MI-MTS-MA'!$E$13:$CF$361,'ALL-GTK-MI-MTS-MA'!BO$6,FALSE)</f>
        <v>0</v>
      </c>
      <c r="BP885" s="9">
        <f>VLOOKUP($E885,'ALL-GTK-MI-MTS-MA'!$E$13:$CF$361,'ALL-GTK-MI-MTS-MA'!BP$6,FALSE)</f>
        <v>1</v>
      </c>
      <c r="BQ885" s="9">
        <f>VLOOKUP($E885,'ALL-GTK-MI-MTS-MA'!$E$13:$CF$361,'ALL-GTK-MI-MTS-MA'!BQ$6,FALSE)</f>
        <v>0</v>
      </c>
      <c r="BR885" s="9">
        <f>VLOOKUP($E885,'ALL-GTK-MI-MTS-MA'!$E$13:$CF$361,'ALL-GTK-MI-MTS-MA'!BR$6,FALSE)</f>
        <v>0</v>
      </c>
      <c r="BS885" s="9">
        <f>VLOOKUP($E885,'ALL-GTK-MI-MTS-MA'!$E$13:$CF$361,'ALL-GTK-MI-MTS-MA'!BS$6,FALSE)</f>
        <v>0</v>
      </c>
      <c r="BT885" s="9">
        <f>VLOOKUP($E885,'ALL-GTK-MI-MTS-MA'!$E$13:$CF$361,'ALL-GTK-MI-MTS-MA'!BT$6,FALSE)</f>
        <v>0</v>
      </c>
      <c r="BU885" s="299">
        <f t="shared" si="497"/>
        <v>0</v>
      </c>
      <c r="BV885" s="299">
        <f t="shared" si="498"/>
        <v>1</v>
      </c>
      <c r="BW885" s="44">
        <f t="shared" si="499"/>
        <v>0</v>
      </c>
      <c r="BX885" s="44">
        <f t="shared" si="500"/>
        <v>1</v>
      </c>
      <c r="BY885" s="11">
        <f t="shared" si="501"/>
        <v>1</v>
      </c>
      <c r="BZ885" s="14">
        <f t="shared" si="502"/>
        <v>6</v>
      </c>
      <c r="CA885" s="14">
        <f t="shared" si="503"/>
        <v>10</v>
      </c>
      <c r="CB885" s="13">
        <f t="shared" si="504"/>
        <v>0</v>
      </c>
      <c r="CC885" s="13">
        <f t="shared" si="505"/>
        <v>1</v>
      </c>
      <c r="CD885" s="312">
        <f t="shared" si="506"/>
        <v>6</v>
      </c>
      <c r="CE885" s="312">
        <f t="shared" si="507"/>
        <v>11</v>
      </c>
      <c r="CF885" s="313">
        <f t="shared" si="508"/>
        <v>17</v>
      </c>
      <c r="CG885" s="302" t="str">
        <f t="shared" si="509"/>
        <v>OK</v>
      </c>
    </row>
    <row r="886" spans="1:85" ht="14.25" x14ac:dyDescent="0.25">
      <c r="A886" s="6">
        <v>874</v>
      </c>
      <c r="B886" s="495">
        <v>72</v>
      </c>
      <c r="C886" s="495" t="s">
        <v>267</v>
      </c>
      <c r="D886" s="496" t="s">
        <v>29</v>
      </c>
      <c r="E886" s="626">
        <v>20364344</v>
      </c>
      <c r="F886" s="627" t="s">
        <v>988</v>
      </c>
      <c r="G886" s="624" t="s">
        <v>53</v>
      </c>
      <c r="H886" s="9">
        <f>VLOOKUP($E886,'ALL-GTK-MI-MTS-MA'!$E$13:$CF$361,'ALL-GTK-MI-MTS-MA'!H$6,FALSE)</f>
        <v>0</v>
      </c>
      <c r="I886" s="9">
        <f>VLOOKUP($E886,'ALL-GTK-MI-MTS-MA'!$E$13:$CF$361,'ALL-GTK-MI-MTS-MA'!I$6,FALSE)</f>
        <v>0</v>
      </c>
      <c r="J886" s="9">
        <f>VLOOKUP($E886,'ALL-GTK-MI-MTS-MA'!$E$13:$CF$361,'ALL-GTK-MI-MTS-MA'!J$6,FALSE)</f>
        <v>0</v>
      </c>
      <c r="K886" s="9">
        <f>VLOOKUP($E886,'ALL-GTK-MI-MTS-MA'!$E$13:$CF$361,'ALL-GTK-MI-MTS-MA'!K$6,FALSE)</f>
        <v>0</v>
      </c>
      <c r="L886" s="9">
        <f>VLOOKUP($E886,'ALL-GTK-MI-MTS-MA'!$E$13:$CF$361,'ALL-GTK-MI-MTS-MA'!L$6,FALSE)</f>
        <v>0</v>
      </c>
      <c r="M886" s="9">
        <f>VLOOKUP($E886,'ALL-GTK-MI-MTS-MA'!$E$13:$CF$361,'ALL-GTK-MI-MTS-MA'!M$6,FALSE)</f>
        <v>0</v>
      </c>
      <c r="N886" s="9">
        <f>VLOOKUP($E886,'ALL-GTK-MI-MTS-MA'!$E$13:$CF$361,'ALL-GTK-MI-MTS-MA'!N$6,FALSE)</f>
        <v>0</v>
      </c>
      <c r="O886" s="9">
        <f>VLOOKUP($E886,'ALL-GTK-MI-MTS-MA'!$E$13:$CF$361,'ALL-GTK-MI-MTS-MA'!O$6,FALSE)</f>
        <v>0</v>
      </c>
      <c r="P886" s="299">
        <f t="shared" si="474"/>
        <v>0</v>
      </c>
      <c r="Q886" s="299">
        <f t="shared" si="475"/>
        <v>0</v>
      </c>
      <c r="R886" s="300">
        <f t="shared" si="476"/>
        <v>0</v>
      </c>
      <c r="S886" s="9">
        <f>VLOOKUP($E886,'ALL-GTK-MI-MTS-MA'!$E$13:$CF$361,'ALL-GTK-MI-MTS-MA'!S$6,FALSE)</f>
        <v>10</v>
      </c>
      <c r="T886" s="9">
        <f>VLOOKUP($E886,'ALL-GTK-MI-MTS-MA'!$E$13:$CF$361,'ALL-GTK-MI-MTS-MA'!T$6,FALSE)</f>
        <v>4</v>
      </c>
      <c r="U886" s="9">
        <f>VLOOKUP($E886,'ALL-GTK-MI-MTS-MA'!$E$13:$CF$361,'ALL-GTK-MI-MTS-MA'!U$6,FALSE)</f>
        <v>0</v>
      </c>
      <c r="V886" s="9">
        <f>VLOOKUP($E886,'ALL-GTK-MI-MTS-MA'!$E$13:$CF$361,'ALL-GTK-MI-MTS-MA'!V$6,FALSE)</f>
        <v>0</v>
      </c>
      <c r="W886" s="9">
        <f>VLOOKUP($E886,'ALL-GTK-MI-MTS-MA'!$E$13:$CF$361,'ALL-GTK-MI-MTS-MA'!W$6,FALSE)</f>
        <v>0</v>
      </c>
      <c r="X886" s="9">
        <f>VLOOKUP($E886,'ALL-GTK-MI-MTS-MA'!$E$13:$CF$361,'ALL-GTK-MI-MTS-MA'!X$6,FALSE)</f>
        <v>0</v>
      </c>
      <c r="Y886" s="299">
        <f t="shared" si="477"/>
        <v>10</v>
      </c>
      <c r="Z886" s="299">
        <f t="shared" si="478"/>
        <v>4</v>
      </c>
      <c r="AA886" s="10">
        <f t="shared" si="479"/>
        <v>14</v>
      </c>
      <c r="AB886" s="44">
        <f t="shared" si="480"/>
        <v>10</v>
      </c>
      <c r="AC886" s="44">
        <f t="shared" si="481"/>
        <v>4</v>
      </c>
      <c r="AD886" s="11">
        <f t="shared" si="482"/>
        <v>14</v>
      </c>
      <c r="AE886" s="9">
        <f>VLOOKUP($E886,'ALL-GTK-MI-MTS-MA'!$E$13:$CF$361,'ALL-GTK-MI-MTS-MA'!AE$6,FALSE)</f>
        <v>8</v>
      </c>
      <c r="AF886" s="9">
        <f>VLOOKUP($E886,'ALL-GTK-MI-MTS-MA'!$E$13:$CF$361,'ALL-GTK-MI-MTS-MA'!AF$6,FALSE)</f>
        <v>4</v>
      </c>
      <c r="AG886" s="10">
        <f t="shared" si="483"/>
        <v>12</v>
      </c>
      <c r="AH886" s="9">
        <f>VLOOKUP($E886,'ALL-GTK-MI-MTS-MA'!$E$13:$CF$361,'ALL-GTK-MI-MTS-MA'!AH$6,FALSE)</f>
        <v>2</v>
      </c>
      <c r="AI886" s="9">
        <f>VLOOKUP($E886,'ALL-GTK-MI-MTS-MA'!$E$13:$CF$361,'ALL-GTK-MI-MTS-MA'!AI$6,FALSE)</f>
        <v>0</v>
      </c>
      <c r="AJ886" s="10">
        <f t="shared" si="484"/>
        <v>2</v>
      </c>
      <c r="AK886" s="44">
        <f t="shared" si="485"/>
        <v>10</v>
      </c>
      <c r="AL886" s="44">
        <f t="shared" si="486"/>
        <v>4</v>
      </c>
      <c r="AM886" s="11">
        <f t="shared" si="487"/>
        <v>14</v>
      </c>
      <c r="AN886" s="299">
        <v>0</v>
      </c>
      <c r="AO886" s="299">
        <v>0</v>
      </c>
      <c r="AP886" s="9">
        <f>VLOOKUP($E886,'ALL-GTK-MI-MTS-MA'!$E$13:$CF$361,'ALL-GTK-MI-MTS-MA'!AP$6,FALSE)</f>
        <v>0</v>
      </c>
      <c r="AQ886" s="9">
        <f>VLOOKUP($E886,'ALL-GTK-MI-MTS-MA'!$E$13:$CF$361,'ALL-GTK-MI-MTS-MA'!AQ$6,FALSE)</f>
        <v>0</v>
      </c>
      <c r="AR886" s="9">
        <f>VLOOKUP($E886,'ALL-GTK-MI-MTS-MA'!$E$13:$CF$361,'ALL-GTK-MI-MTS-MA'!AR$6,FALSE)</f>
        <v>0</v>
      </c>
      <c r="AS886" s="9">
        <f>VLOOKUP($E886,'ALL-GTK-MI-MTS-MA'!$E$13:$CF$361,'ALL-GTK-MI-MTS-MA'!AS$6,FALSE)</f>
        <v>0</v>
      </c>
      <c r="AT886" s="9">
        <f>VLOOKUP($E886,'ALL-GTK-MI-MTS-MA'!$E$13:$CF$361,'ALL-GTK-MI-MTS-MA'!AT$6,FALSE)</f>
        <v>5</v>
      </c>
      <c r="AU886" s="9">
        <f>VLOOKUP($E886,'ALL-GTK-MI-MTS-MA'!$E$13:$CF$361,'ALL-GTK-MI-MTS-MA'!AU$6,FALSE)</f>
        <v>0</v>
      </c>
      <c r="AV886" s="590">
        <f>VLOOKUP($E886,'ALL-GTK-MI-MTS-MA'!$E$13:$CF$361,'ALL-GTK-MI-MTS-MA'!AV$6,FALSE)</f>
        <v>0</v>
      </c>
      <c r="AW886" s="590">
        <f>VLOOKUP($E886,'ALL-GTK-MI-MTS-MA'!$E$13:$CF$361,'ALL-GTK-MI-MTS-MA'!AW$6,FALSE)</f>
        <v>0</v>
      </c>
      <c r="AX886" s="9">
        <f>VLOOKUP($E886,'ALL-GTK-MI-MTS-MA'!$E$13:$CF$361,'ALL-GTK-MI-MTS-MA'!AX$6,FALSE)</f>
        <v>5</v>
      </c>
      <c r="AY886" s="9">
        <f>VLOOKUP($E886,'ALL-GTK-MI-MTS-MA'!$E$13:$CF$361,'ALL-GTK-MI-MTS-MA'!AY$6,FALSE)</f>
        <v>4</v>
      </c>
      <c r="AZ886" s="9">
        <f>VLOOKUP($E886,'ALL-GTK-MI-MTS-MA'!$E$13:$CF$361,'ALL-GTK-MI-MTS-MA'!AZ$6,FALSE)</f>
        <v>0</v>
      </c>
      <c r="BA886" s="9">
        <f>VLOOKUP($E886,'ALL-GTK-MI-MTS-MA'!$E$13:$CF$361,'ALL-GTK-MI-MTS-MA'!BA$6,FALSE)</f>
        <v>0</v>
      </c>
      <c r="BB886" s="9">
        <f>VLOOKUP($E886,'ALL-GTK-MI-MTS-MA'!$E$13:$CF$361,'ALL-GTK-MI-MTS-MA'!BB$6,FALSE)</f>
        <v>0</v>
      </c>
      <c r="BC886" s="9">
        <f>VLOOKUP($E886,'ALL-GTK-MI-MTS-MA'!$E$13:$CF$361,'ALL-GTK-MI-MTS-MA'!BC$6,FALSE)</f>
        <v>0</v>
      </c>
      <c r="BD886" s="310">
        <f t="shared" si="488"/>
        <v>5</v>
      </c>
      <c r="BE886" s="310">
        <f t="shared" si="489"/>
        <v>0</v>
      </c>
      <c r="BF886" s="10">
        <f t="shared" si="490"/>
        <v>5</v>
      </c>
      <c r="BG886" s="311">
        <f t="shared" si="491"/>
        <v>5</v>
      </c>
      <c r="BH886" s="311">
        <f t="shared" si="492"/>
        <v>4</v>
      </c>
      <c r="BI886" s="10">
        <f t="shared" si="493"/>
        <v>9</v>
      </c>
      <c r="BJ886" s="44">
        <f t="shared" si="494"/>
        <v>10</v>
      </c>
      <c r="BK886" s="44">
        <f t="shared" si="495"/>
        <v>4</v>
      </c>
      <c r="BL886" s="11">
        <f t="shared" si="496"/>
        <v>14</v>
      </c>
      <c r="BM886" s="9">
        <f>VLOOKUP($E886,'ALL-GTK-MI-MTS-MA'!$E$13:$CF$361,'ALL-GTK-MI-MTS-MA'!BM$6,FALSE)</f>
        <v>0</v>
      </c>
      <c r="BN886" s="9">
        <f>VLOOKUP($E886,'ALL-GTK-MI-MTS-MA'!$E$13:$CF$361,'ALL-GTK-MI-MTS-MA'!BN$6,FALSE)</f>
        <v>0</v>
      </c>
      <c r="BO886" s="9">
        <f>VLOOKUP($E886,'ALL-GTK-MI-MTS-MA'!$E$13:$CF$361,'ALL-GTK-MI-MTS-MA'!BO$6,FALSE)</f>
        <v>2</v>
      </c>
      <c r="BP886" s="9">
        <f>VLOOKUP($E886,'ALL-GTK-MI-MTS-MA'!$E$13:$CF$361,'ALL-GTK-MI-MTS-MA'!BP$6,FALSE)</f>
        <v>1</v>
      </c>
      <c r="BQ886" s="9">
        <f>VLOOKUP($E886,'ALL-GTK-MI-MTS-MA'!$E$13:$CF$361,'ALL-GTK-MI-MTS-MA'!BQ$6,FALSE)</f>
        <v>0</v>
      </c>
      <c r="BR886" s="9">
        <f>VLOOKUP($E886,'ALL-GTK-MI-MTS-MA'!$E$13:$CF$361,'ALL-GTK-MI-MTS-MA'!BR$6,FALSE)</f>
        <v>0</v>
      </c>
      <c r="BS886" s="9">
        <f>VLOOKUP($E886,'ALL-GTK-MI-MTS-MA'!$E$13:$CF$361,'ALL-GTK-MI-MTS-MA'!BS$6,FALSE)</f>
        <v>0</v>
      </c>
      <c r="BT886" s="9">
        <f>VLOOKUP($E886,'ALL-GTK-MI-MTS-MA'!$E$13:$CF$361,'ALL-GTK-MI-MTS-MA'!BT$6,FALSE)</f>
        <v>0</v>
      </c>
      <c r="BU886" s="299">
        <f t="shared" si="497"/>
        <v>2</v>
      </c>
      <c r="BV886" s="299">
        <f t="shared" si="498"/>
        <v>1</v>
      </c>
      <c r="BW886" s="44">
        <f t="shared" si="499"/>
        <v>2</v>
      </c>
      <c r="BX886" s="44">
        <f t="shared" si="500"/>
        <v>1</v>
      </c>
      <c r="BY886" s="11">
        <f t="shared" si="501"/>
        <v>3</v>
      </c>
      <c r="BZ886" s="14">
        <f t="shared" si="502"/>
        <v>10</v>
      </c>
      <c r="CA886" s="14">
        <f t="shared" si="503"/>
        <v>4</v>
      </c>
      <c r="CB886" s="13">
        <f t="shared" si="504"/>
        <v>2</v>
      </c>
      <c r="CC886" s="13">
        <f t="shared" si="505"/>
        <v>1</v>
      </c>
      <c r="CD886" s="312">
        <f t="shared" si="506"/>
        <v>12</v>
      </c>
      <c r="CE886" s="312">
        <f t="shared" si="507"/>
        <v>5</v>
      </c>
      <c r="CF886" s="313">
        <f t="shared" si="508"/>
        <v>17</v>
      </c>
      <c r="CG886" s="302" t="str">
        <f t="shared" si="509"/>
        <v>OK</v>
      </c>
    </row>
    <row r="887" spans="1:85" ht="14.25" x14ac:dyDescent="0.25">
      <c r="A887" s="6">
        <v>875</v>
      </c>
      <c r="B887" s="495">
        <v>73</v>
      </c>
      <c r="C887" s="495" t="s">
        <v>267</v>
      </c>
      <c r="D887" s="496" t="s">
        <v>30</v>
      </c>
      <c r="E887" s="626">
        <v>20364361</v>
      </c>
      <c r="F887" s="627" t="s">
        <v>989</v>
      </c>
      <c r="G887" s="624" t="s">
        <v>53</v>
      </c>
      <c r="H887" s="9">
        <f>VLOOKUP($E887,'ALL-GTK-MI-MTS-MA'!$E$13:$CF$361,'ALL-GTK-MI-MTS-MA'!H$6,FALSE)</f>
        <v>0</v>
      </c>
      <c r="I887" s="9">
        <f>VLOOKUP($E887,'ALL-GTK-MI-MTS-MA'!$E$13:$CF$361,'ALL-GTK-MI-MTS-MA'!I$6,FALSE)</f>
        <v>0</v>
      </c>
      <c r="J887" s="9">
        <f>VLOOKUP($E887,'ALL-GTK-MI-MTS-MA'!$E$13:$CF$361,'ALL-GTK-MI-MTS-MA'!J$6,FALSE)</f>
        <v>0</v>
      </c>
      <c r="K887" s="9">
        <f>VLOOKUP($E887,'ALL-GTK-MI-MTS-MA'!$E$13:$CF$361,'ALL-GTK-MI-MTS-MA'!K$6,FALSE)</f>
        <v>0</v>
      </c>
      <c r="L887" s="9">
        <f>VLOOKUP($E887,'ALL-GTK-MI-MTS-MA'!$E$13:$CF$361,'ALL-GTK-MI-MTS-MA'!L$6,FALSE)</f>
        <v>0</v>
      </c>
      <c r="M887" s="9">
        <f>VLOOKUP($E887,'ALL-GTK-MI-MTS-MA'!$E$13:$CF$361,'ALL-GTK-MI-MTS-MA'!M$6,FALSE)</f>
        <v>0</v>
      </c>
      <c r="N887" s="9">
        <f>VLOOKUP($E887,'ALL-GTK-MI-MTS-MA'!$E$13:$CF$361,'ALL-GTK-MI-MTS-MA'!N$6,FALSE)</f>
        <v>1</v>
      </c>
      <c r="O887" s="9">
        <f>VLOOKUP($E887,'ALL-GTK-MI-MTS-MA'!$E$13:$CF$361,'ALL-GTK-MI-MTS-MA'!O$6,FALSE)</f>
        <v>0</v>
      </c>
      <c r="P887" s="299">
        <f t="shared" si="474"/>
        <v>1</v>
      </c>
      <c r="Q887" s="299">
        <f t="shared" si="475"/>
        <v>0</v>
      </c>
      <c r="R887" s="300">
        <f t="shared" si="476"/>
        <v>1</v>
      </c>
      <c r="S887" s="9">
        <f>VLOOKUP($E887,'ALL-GTK-MI-MTS-MA'!$E$13:$CF$361,'ALL-GTK-MI-MTS-MA'!S$6,FALSE)</f>
        <v>4</v>
      </c>
      <c r="T887" s="9">
        <f>VLOOKUP($E887,'ALL-GTK-MI-MTS-MA'!$E$13:$CF$361,'ALL-GTK-MI-MTS-MA'!T$6,FALSE)</f>
        <v>9</v>
      </c>
      <c r="U887" s="9">
        <f>VLOOKUP($E887,'ALL-GTK-MI-MTS-MA'!$E$13:$CF$361,'ALL-GTK-MI-MTS-MA'!U$6,FALSE)</f>
        <v>0</v>
      </c>
      <c r="V887" s="9">
        <f>VLOOKUP($E887,'ALL-GTK-MI-MTS-MA'!$E$13:$CF$361,'ALL-GTK-MI-MTS-MA'!V$6,FALSE)</f>
        <v>0</v>
      </c>
      <c r="W887" s="9">
        <f>VLOOKUP($E887,'ALL-GTK-MI-MTS-MA'!$E$13:$CF$361,'ALL-GTK-MI-MTS-MA'!W$6,FALSE)</f>
        <v>0</v>
      </c>
      <c r="X887" s="9">
        <f>VLOOKUP($E887,'ALL-GTK-MI-MTS-MA'!$E$13:$CF$361,'ALL-GTK-MI-MTS-MA'!X$6,FALSE)</f>
        <v>0</v>
      </c>
      <c r="Y887" s="299">
        <f t="shared" si="477"/>
        <v>4</v>
      </c>
      <c r="Z887" s="299">
        <f t="shared" si="478"/>
        <v>9</v>
      </c>
      <c r="AA887" s="10">
        <f t="shared" si="479"/>
        <v>13</v>
      </c>
      <c r="AB887" s="44">
        <f t="shared" si="480"/>
        <v>5</v>
      </c>
      <c r="AC887" s="44">
        <f t="shared" si="481"/>
        <v>9</v>
      </c>
      <c r="AD887" s="11">
        <f t="shared" si="482"/>
        <v>14</v>
      </c>
      <c r="AE887" s="9">
        <f>VLOOKUP($E887,'ALL-GTK-MI-MTS-MA'!$E$13:$CF$361,'ALL-GTK-MI-MTS-MA'!AE$6,FALSE)</f>
        <v>2</v>
      </c>
      <c r="AF887" s="9">
        <f>VLOOKUP($E887,'ALL-GTK-MI-MTS-MA'!$E$13:$CF$361,'ALL-GTK-MI-MTS-MA'!AF$6,FALSE)</f>
        <v>5</v>
      </c>
      <c r="AG887" s="10">
        <f t="shared" si="483"/>
        <v>7</v>
      </c>
      <c r="AH887" s="9">
        <f>VLOOKUP($E887,'ALL-GTK-MI-MTS-MA'!$E$13:$CF$361,'ALL-GTK-MI-MTS-MA'!AH$6,FALSE)</f>
        <v>3</v>
      </c>
      <c r="AI887" s="9">
        <f>VLOOKUP($E887,'ALL-GTK-MI-MTS-MA'!$E$13:$CF$361,'ALL-GTK-MI-MTS-MA'!AI$6,FALSE)</f>
        <v>4</v>
      </c>
      <c r="AJ887" s="10">
        <f t="shared" si="484"/>
        <v>7</v>
      </c>
      <c r="AK887" s="44">
        <f t="shared" si="485"/>
        <v>5</v>
      </c>
      <c r="AL887" s="44">
        <f t="shared" si="486"/>
        <v>9</v>
      </c>
      <c r="AM887" s="11">
        <f t="shared" si="487"/>
        <v>14</v>
      </c>
      <c r="AN887" s="299">
        <v>0</v>
      </c>
      <c r="AO887" s="299">
        <v>0</v>
      </c>
      <c r="AP887" s="9">
        <f>VLOOKUP($E887,'ALL-GTK-MI-MTS-MA'!$E$13:$CF$361,'ALL-GTK-MI-MTS-MA'!AP$6,FALSE)</f>
        <v>0</v>
      </c>
      <c r="AQ887" s="9">
        <f>VLOOKUP($E887,'ALL-GTK-MI-MTS-MA'!$E$13:$CF$361,'ALL-GTK-MI-MTS-MA'!AQ$6,FALSE)</f>
        <v>0</v>
      </c>
      <c r="AR887" s="9">
        <f>VLOOKUP($E887,'ALL-GTK-MI-MTS-MA'!$E$13:$CF$361,'ALL-GTK-MI-MTS-MA'!AR$6,FALSE)</f>
        <v>0</v>
      </c>
      <c r="AS887" s="9">
        <f>VLOOKUP($E887,'ALL-GTK-MI-MTS-MA'!$E$13:$CF$361,'ALL-GTK-MI-MTS-MA'!AS$6,FALSE)</f>
        <v>0</v>
      </c>
      <c r="AT887" s="9">
        <f>VLOOKUP($E887,'ALL-GTK-MI-MTS-MA'!$E$13:$CF$361,'ALL-GTK-MI-MTS-MA'!AT$6,FALSE)</f>
        <v>1</v>
      </c>
      <c r="AU887" s="9">
        <f>VLOOKUP($E887,'ALL-GTK-MI-MTS-MA'!$E$13:$CF$361,'ALL-GTK-MI-MTS-MA'!AU$6,FALSE)</f>
        <v>2</v>
      </c>
      <c r="AV887" s="590">
        <f>VLOOKUP($E887,'ALL-GTK-MI-MTS-MA'!$E$13:$CF$361,'ALL-GTK-MI-MTS-MA'!AV$6,FALSE)</f>
        <v>0</v>
      </c>
      <c r="AW887" s="590">
        <f>VLOOKUP($E887,'ALL-GTK-MI-MTS-MA'!$E$13:$CF$361,'ALL-GTK-MI-MTS-MA'!AW$6,FALSE)</f>
        <v>0</v>
      </c>
      <c r="AX887" s="9">
        <f>VLOOKUP($E887,'ALL-GTK-MI-MTS-MA'!$E$13:$CF$361,'ALL-GTK-MI-MTS-MA'!AX$6,FALSE)</f>
        <v>4</v>
      </c>
      <c r="AY887" s="9">
        <f>VLOOKUP($E887,'ALL-GTK-MI-MTS-MA'!$E$13:$CF$361,'ALL-GTK-MI-MTS-MA'!AY$6,FALSE)</f>
        <v>7</v>
      </c>
      <c r="AZ887" s="9">
        <f>VLOOKUP($E887,'ALL-GTK-MI-MTS-MA'!$E$13:$CF$361,'ALL-GTK-MI-MTS-MA'!AZ$6,FALSE)</f>
        <v>0</v>
      </c>
      <c r="BA887" s="9">
        <f>VLOOKUP($E887,'ALL-GTK-MI-MTS-MA'!$E$13:$CF$361,'ALL-GTK-MI-MTS-MA'!BA$6,FALSE)</f>
        <v>0</v>
      </c>
      <c r="BB887" s="9">
        <f>VLOOKUP($E887,'ALL-GTK-MI-MTS-MA'!$E$13:$CF$361,'ALL-GTK-MI-MTS-MA'!BB$6,FALSE)</f>
        <v>0</v>
      </c>
      <c r="BC887" s="9">
        <f>VLOOKUP($E887,'ALL-GTK-MI-MTS-MA'!$E$13:$CF$361,'ALL-GTK-MI-MTS-MA'!BC$6,FALSE)</f>
        <v>0</v>
      </c>
      <c r="BD887" s="310">
        <f t="shared" si="488"/>
        <v>1</v>
      </c>
      <c r="BE887" s="310">
        <f t="shared" si="489"/>
        <v>2</v>
      </c>
      <c r="BF887" s="10">
        <f t="shared" si="490"/>
        <v>3</v>
      </c>
      <c r="BG887" s="311">
        <f t="shared" si="491"/>
        <v>4</v>
      </c>
      <c r="BH887" s="311">
        <f t="shared" si="492"/>
        <v>7</v>
      </c>
      <c r="BI887" s="10">
        <f t="shared" si="493"/>
        <v>11</v>
      </c>
      <c r="BJ887" s="44">
        <f t="shared" si="494"/>
        <v>5</v>
      </c>
      <c r="BK887" s="44">
        <f t="shared" si="495"/>
        <v>9</v>
      </c>
      <c r="BL887" s="11">
        <f t="shared" si="496"/>
        <v>14</v>
      </c>
      <c r="BM887" s="9">
        <f>VLOOKUP($E887,'ALL-GTK-MI-MTS-MA'!$E$13:$CF$361,'ALL-GTK-MI-MTS-MA'!BM$6,FALSE)</f>
        <v>0</v>
      </c>
      <c r="BN887" s="9">
        <f>VLOOKUP($E887,'ALL-GTK-MI-MTS-MA'!$E$13:$CF$361,'ALL-GTK-MI-MTS-MA'!BN$6,FALSE)</f>
        <v>0</v>
      </c>
      <c r="BO887" s="9">
        <f>VLOOKUP($E887,'ALL-GTK-MI-MTS-MA'!$E$13:$CF$361,'ALL-GTK-MI-MTS-MA'!BO$6,FALSE)</f>
        <v>2</v>
      </c>
      <c r="BP887" s="9">
        <f>VLOOKUP($E887,'ALL-GTK-MI-MTS-MA'!$E$13:$CF$361,'ALL-GTK-MI-MTS-MA'!BP$6,FALSE)</f>
        <v>1</v>
      </c>
      <c r="BQ887" s="9">
        <f>VLOOKUP($E887,'ALL-GTK-MI-MTS-MA'!$E$13:$CF$361,'ALL-GTK-MI-MTS-MA'!BQ$6,FALSE)</f>
        <v>0</v>
      </c>
      <c r="BR887" s="9">
        <f>VLOOKUP($E887,'ALL-GTK-MI-MTS-MA'!$E$13:$CF$361,'ALL-GTK-MI-MTS-MA'!BR$6,FALSE)</f>
        <v>0</v>
      </c>
      <c r="BS887" s="9">
        <f>VLOOKUP($E887,'ALL-GTK-MI-MTS-MA'!$E$13:$CF$361,'ALL-GTK-MI-MTS-MA'!BS$6,FALSE)</f>
        <v>0</v>
      </c>
      <c r="BT887" s="9">
        <f>VLOOKUP($E887,'ALL-GTK-MI-MTS-MA'!$E$13:$CF$361,'ALL-GTK-MI-MTS-MA'!BT$6,FALSE)</f>
        <v>0</v>
      </c>
      <c r="BU887" s="299">
        <f t="shared" si="497"/>
        <v>2</v>
      </c>
      <c r="BV887" s="299">
        <f t="shared" si="498"/>
        <v>1</v>
      </c>
      <c r="BW887" s="44">
        <f t="shared" si="499"/>
        <v>2</v>
      </c>
      <c r="BX887" s="44">
        <f t="shared" si="500"/>
        <v>1</v>
      </c>
      <c r="BY887" s="11">
        <f t="shared" si="501"/>
        <v>3</v>
      </c>
      <c r="BZ887" s="14">
        <f t="shared" si="502"/>
        <v>5</v>
      </c>
      <c r="CA887" s="14">
        <f t="shared" si="503"/>
        <v>9</v>
      </c>
      <c r="CB887" s="13">
        <f t="shared" si="504"/>
        <v>2</v>
      </c>
      <c r="CC887" s="13">
        <f t="shared" si="505"/>
        <v>1</v>
      </c>
      <c r="CD887" s="312">
        <f t="shared" si="506"/>
        <v>7</v>
      </c>
      <c r="CE887" s="312">
        <f t="shared" si="507"/>
        <v>10</v>
      </c>
      <c r="CF887" s="313">
        <f t="shared" si="508"/>
        <v>17</v>
      </c>
      <c r="CG887" s="302" t="str">
        <f t="shared" si="509"/>
        <v>OK</v>
      </c>
    </row>
    <row r="888" spans="1:85" ht="14.25" x14ac:dyDescent="0.25">
      <c r="A888" s="6">
        <v>876</v>
      </c>
      <c r="B888" s="495">
        <v>74</v>
      </c>
      <c r="C888" s="495" t="s">
        <v>267</v>
      </c>
      <c r="D888" s="496" t="s">
        <v>30</v>
      </c>
      <c r="E888" s="626">
        <v>20364362</v>
      </c>
      <c r="F888" s="627" t="s">
        <v>990</v>
      </c>
      <c r="G888" s="624" t="s">
        <v>53</v>
      </c>
      <c r="H888" s="9">
        <f>VLOOKUP($E888,'ALL-GTK-MI-MTS-MA'!$E$13:$CF$361,'ALL-GTK-MI-MTS-MA'!H$6,FALSE)</f>
        <v>0</v>
      </c>
      <c r="I888" s="9">
        <f>VLOOKUP($E888,'ALL-GTK-MI-MTS-MA'!$E$13:$CF$361,'ALL-GTK-MI-MTS-MA'!I$6,FALSE)</f>
        <v>0</v>
      </c>
      <c r="J888" s="9">
        <f>VLOOKUP($E888,'ALL-GTK-MI-MTS-MA'!$E$13:$CF$361,'ALL-GTK-MI-MTS-MA'!J$6,FALSE)</f>
        <v>0</v>
      </c>
      <c r="K888" s="9">
        <f>VLOOKUP($E888,'ALL-GTK-MI-MTS-MA'!$E$13:$CF$361,'ALL-GTK-MI-MTS-MA'!K$6,FALSE)</f>
        <v>0</v>
      </c>
      <c r="L888" s="9">
        <f>VLOOKUP($E888,'ALL-GTK-MI-MTS-MA'!$E$13:$CF$361,'ALL-GTK-MI-MTS-MA'!L$6,FALSE)</f>
        <v>0</v>
      </c>
      <c r="M888" s="9">
        <f>VLOOKUP($E888,'ALL-GTK-MI-MTS-MA'!$E$13:$CF$361,'ALL-GTK-MI-MTS-MA'!M$6,FALSE)</f>
        <v>0</v>
      </c>
      <c r="N888" s="9">
        <f>VLOOKUP($E888,'ALL-GTK-MI-MTS-MA'!$E$13:$CF$361,'ALL-GTK-MI-MTS-MA'!N$6,FALSE)</f>
        <v>4</v>
      </c>
      <c r="O888" s="9">
        <f>VLOOKUP($E888,'ALL-GTK-MI-MTS-MA'!$E$13:$CF$361,'ALL-GTK-MI-MTS-MA'!O$6,FALSE)</f>
        <v>0</v>
      </c>
      <c r="P888" s="299">
        <f t="shared" si="474"/>
        <v>4</v>
      </c>
      <c r="Q888" s="299">
        <f t="shared" si="475"/>
        <v>0</v>
      </c>
      <c r="R888" s="300">
        <f t="shared" si="476"/>
        <v>4</v>
      </c>
      <c r="S888" s="9">
        <f>VLOOKUP($E888,'ALL-GTK-MI-MTS-MA'!$E$13:$CF$361,'ALL-GTK-MI-MTS-MA'!S$6,FALSE)</f>
        <v>13</v>
      </c>
      <c r="T888" s="9">
        <f>VLOOKUP($E888,'ALL-GTK-MI-MTS-MA'!$E$13:$CF$361,'ALL-GTK-MI-MTS-MA'!T$6,FALSE)</f>
        <v>6</v>
      </c>
      <c r="U888" s="9">
        <f>VLOOKUP($E888,'ALL-GTK-MI-MTS-MA'!$E$13:$CF$361,'ALL-GTK-MI-MTS-MA'!U$6,FALSE)</f>
        <v>0</v>
      </c>
      <c r="V888" s="9">
        <f>VLOOKUP($E888,'ALL-GTK-MI-MTS-MA'!$E$13:$CF$361,'ALL-GTK-MI-MTS-MA'!V$6,FALSE)</f>
        <v>0</v>
      </c>
      <c r="W888" s="9">
        <f>VLOOKUP($E888,'ALL-GTK-MI-MTS-MA'!$E$13:$CF$361,'ALL-GTK-MI-MTS-MA'!W$6,FALSE)</f>
        <v>0</v>
      </c>
      <c r="X888" s="9">
        <f>VLOOKUP($E888,'ALL-GTK-MI-MTS-MA'!$E$13:$CF$361,'ALL-GTK-MI-MTS-MA'!X$6,FALSE)</f>
        <v>0</v>
      </c>
      <c r="Y888" s="299">
        <f t="shared" si="477"/>
        <v>13</v>
      </c>
      <c r="Z888" s="299">
        <f t="shared" si="478"/>
        <v>6</v>
      </c>
      <c r="AA888" s="10">
        <f t="shared" si="479"/>
        <v>19</v>
      </c>
      <c r="AB888" s="44">
        <f t="shared" si="480"/>
        <v>17</v>
      </c>
      <c r="AC888" s="44">
        <f t="shared" si="481"/>
        <v>6</v>
      </c>
      <c r="AD888" s="11">
        <f t="shared" si="482"/>
        <v>23</v>
      </c>
      <c r="AE888" s="9">
        <f>VLOOKUP($E888,'ALL-GTK-MI-MTS-MA'!$E$13:$CF$361,'ALL-GTK-MI-MTS-MA'!AE$6,FALSE)</f>
        <v>6</v>
      </c>
      <c r="AF888" s="9">
        <f>VLOOKUP($E888,'ALL-GTK-MI-MTS-MA'!$E$13:$CF$361,'ALL-GTK-MI-MTS-MA'!AF$6,FALSE)</f>
        <v>2</v>
      </c>
      <c r="AG888" s="10">
        <f t="shared" si="483"/>
        <v>8</v>
      </c>
      <c r="AH888" s="9">
        <f>VLOOKUP($E888,'ALL-GTK-MI-MTS-MA'!$E$13:$CF$361,'ALL-GTK-MI-MTS-MA'!AH$6,FALSE)</f>
        <v>11</v>
      </c>
      <c r="AI888" s="9">
        <f>VLOOKUP($E888,'ALL-GTK-MI-MTS-MA'!$E$13:$CF$361,'ALL-GTK-MI-MTS-MA'!AI$6,FALSE)</f>
        <v>4</v>
      </c>
      <c r="AJ888" s="10">
        <f t="shared" si="484"/>
        <v>15</v>
      </c>
      <c r="AK888" s="44">
        <f t="shared" si="485"/>
        <v>17</v>
      </c>
      <c r="AL888" s="44">
        <f t="shared" si="486"/>
        <v>6</v>
      </c>
      <c r="AM888" s="11">
        <f t="shared" si="487"/>
        <v>23</v>
      </c>
      <c r="AN888" s="299">
        <v>0</v>
      </c>
      <c r="AO888" s="299">
        <v>0</v>
      </c>
      <c r="AP888" s="9">
        <f>VLOOKUP($E888,'ALL-GTK-MI-MTS-MA'!$E$13:$CF$361,'ALL-GTK-MI-MTS-MA'!AP$6,FALSE)</f>
        <v>0</v>
      </c>
      <c r="AQ888" s="9">
        <f>VLOOKUP($E888,'ALL-GTK-MI-MTS-MA'!$E$13:$CF$361,'ALL-GTK-MI-MTS-MA'!AQ$6,FALSE)</f>
        <v>0</v>
      </c>
      <c r="AR888" s="9">
        <f>VLOOKUP($E888,'ALL-GTK-MI-MTS-MA'!$E$13:$CF$361,'ALL-GTK-MI-MTS-MA'!AR$6,FALSE)</f>
        <v>0</v>
      </c>
      <c r="AS888" s="9">
        <f>VLOOKUP($E888,'ALL-GTK-MI-MTS-MA'!$E$13:$CF$361,'ALL-GTK-MI-MTS-MA'!AS$6,FALSE)</f>
        <v>0</v>
      </c>
      <c r="AT888" s="9">
        <f>VLOOKUP($E888,'ALL-GTK-MI-MTS-MA'!$E$13:$CF$361,'ALL-GTK-MI-MTS-MA'!AT$6,FALSE)</f>
        <v>4</v>
      </c>
      <c r="AU888" s="9">
        <f>VLOOKUP($E888,'ALL-GTK-MI-MTS-MA'!$E$13:$CF$361,'ALL-GTK-MI-MTS-MA'!AU$6,FALSE)</f>
        <v>1</v>
      </c>
      <c r="AV888" s="590">
        <f>VLOOKUP($E888,'ALL-GTK-MI-MTS-MA'!$E$13:$CF$361,'ALL-GTK-MI-MTS-MA'!AV$6,FALSE)</f>
        <v>0</v>
      </c>
      <c r="AW888" s="590">
        <f>VLOOKUP($E888,'ALL-GTK-MI-MTS-MA'!$E$13:$CF$361,'ALL-GTK-MI-MTS-MA'!AW$6,FALSE)</f>
        <v>0</v>
      </c>
      <c r="AX888" s="9">
        <f>VLOOKUP($E888,'ALL-GTK-MI-MTS-MA'!$E$13:$CF$361,'ALL-GTK-MI-MTS-MA'!AX$6,FALSE)</f>
        <v>12</v>
      </c>
      <c r="AY888" s="9">
        <f>VLOOKUP($E888,'ALL-GTK-MI-MTS-MA'!$E$13:$CF$361,'ALL-GTK-MI-MTS-MA'!AY$6,FALSE)</f>
        <v>5</v>
      </c>
      <c r="AZ888" s="9">
        <f>VLOOKUP($E888,'ALL-GTK-MI-MTS-MA'!$E$13:$CF$361,'ALL-GTK-MI-MTS-MA'!AZ$6,FALSE)</f>
        <v>1</v>
      </c>
      <c r="BA888" s="9">
        <f>VLOOKUP($E888,'ALL-GTK-MI-MTS-MA'!$E$13:$CF$361,'ALL-GTK-MI-MTS-MA'!BA$6,FALSE)</f>
        <v>0</v>
      </c>
      <c r="BB888" s="9">
        <f>VLOOKUP($E888,'ALL-GTK-MI-MTS-MA'!$E$13:$CF$361,'ALL-GTK-MI-MTS-MA'!BB$6,FALSE)</f>
        <v>0</v>
      </c>
      <c r="BC888" s="9">
        <f>VLOOKUP($E888,'ALL-GTK-MI-MTS-MA'!$E$13:$CF$361,'ALL-GTK-MI-MTS-MA'!BC$6,FALSE)</f>
        <v>0</v>
      </c>
      <c r="BD888" s="310">
        <f t="shared" si="488"/>
        <v>4</v>
      </c>
      <c r="BE888" s="310">
        <f t="shared" si="489"/>
        <v>1</v>
      </c>
      <c r="BF888" s="10">
        <f t="shared" si="490"/>
        <v>5</v>
      </c>
      <c r="BG888" s="311">
        <f t="shared" si="491"/>
        <v>13</v>
      </c>
      <c r="BH888" s="311">
        <f t="shared" si="492"/>
        <v>5</v>
      </c>
      <c r="BI888" s="10">
        <f t="shared" si="493"/>
        <v>18</v>
      </c>
      <c r="BJ888" s="44">
        <f t="shared" si="494"/>
        <v>17</v>
      </c>
      <c r="BK888" s="44">
        <f t="shared" si="495"/>
        <v>6</v>
      </c>
      <c r="BL888" s="11">
        <f t="shared" si="496"/>
        <v>23</v>
      </c>
      <c r="BM888" s="9">
        <f>VLOOKUP($E888,'ALL-GTK-MI-MTS-MA'!$E$13:$CF$361,'ALL-GTK-MI-MTS-MA'!BM$6,FALSE)</f>
        <v>0</v>
      </c>
      <c r="BN888" s="9">
        <f>VLOOKUP($E888,'ALL-GTK-MI-MTS-MA'!$E$13:$CF$361,'ALL-GTK-MI-MTS-MA'!BN$6,FALSE)</f>
        <v>0</v>
      </c>
      <c r="BO888" s="9">
        <f>VLOOKUP($E888,'ALL-GTK-MI-MTS-MA'!$E$13:$CF$361,'ALL-GTK-MI-MTS-MA'!BO$6,FALSE)</f>
        <v>1</v>
      </c>
      <c r="BP888" s="9">
        <f>VLOOKUP($E888,'ALL-GTK-MI-MTS-MA'!$E$13:$CF$361,'ALL-GTK-MI-MTS-MA'!BP$6,FALSE)</f>
        <v>2</v>
      </c>
      <c r="BQ888" s="9">
        <f>VLOOKUP($E888,'ALL-GTK-MI-MTS-MA'!$E$13:$CF$361,'ALL-GTK-MI-MTS-MA'!BQ$6,FALSE)</f>
        <v>0</v>
      </c>
      <c r="BR888" s="9">
        <f>VLOOKUP($E888,'ALL-GTK-MI-MTS-MA'!$E$13:$CF$361,'ALL-GTK-MI-MTS-MA'!BR$6,FALSE)</f>
        <v>0</v>
      </c>
      <c r="BS888" s="9">
        <f>VLOOKUP($E888,'ALL-GTK-MI-MTS-MA'!$E$13:$CF$361,'ALL-GTK-MI-MTS-MA'!BS$6,FALSE)</f>
        <v>0</v>
      </c>
      <c r="BT888" s="9">
        <f>VLOOKUP($E888,'ALL-GTK-MI-MTS-MA'!$E$13:$CF$361,'ALL-GTK-MI-MTS-MA'!BT$6,FALSE)</f>
        <v>0</v>
      </c>
      <c r="BU888" s="299">
        <f t="shared" si="497"/>
        <v>1</v>
      </c>
      <c r="BV888" s="299">
        <f t="shared" si="498"/>
        <v>2</v>
      </c>
      <c r="BW888" s="44">
        <f t="shared" si="499"/>
        <v>1</v>
      </c>
      <c r="BX888" s="44">
        <f t="shared" si="500"/>
        <v>2</v>
      </c>
      <c r="BY888" s="11">
        <f t="shared" si="501"/>
        <v>3</v>
      </c>
      <c r="BZ888" s="14">
        <f t="shared" si="502"/>
        <v>17</v>
      </c>
      <c r="CA888" s="14">
        <f t="shared" si="503"/>
        <v>6</v>
      </c>
      <c r="CB888" s="13">
        <f t="shared" si="504"/>
        <v>1</v>
      </c>
      <c r="CC888" s="13">
        <f t="shared" si="505"/>
        <v>2</v>
      </c>
      <c r="CD888" s="312">
        <f t="shared" si="506"/>
        <v>18</v>
      </c>
      <c r="CE888" s="312">
        <f t="shared" si="507"/>
        <v>8</v>
      </c>
      <c r="CF888" s="313">
        <f t="shared" si="508"/>
        <v>26</v>
      </c>
      <c r="CG888" s="302" t="str">
        <f t="shared" si="509"/>
        <v>OK</v>
      </c>
    </row>
    <row r="889" spans="1:85" ht="14.25" x14ac:dyDescent="0.25">
      <c r="A889" s="6">
        <v>877</v>
      </c>
      <c r="B889" s="495">
        <v>75</v>
      </c>
      <c r="C889" s="495" t="s">
        <v>267</v>
      </c>
      <c r="D889" s="496" t="s">
        <v>30</v>
      </c>
      <c r="E889" s="626">
        <v>20364363</v>
      </c>
      <c r="F889" s="627" t="s">
        <v>991</v>
      </c>
      <c r="G889" s="624" t="s">
        <v>53</v>
      </c>
      <c r="H889" s="9">
        <f>VLOOKUP($E889,'ALL-GTK-MI-MTS-MA'!$E$13:$CF$361,'ALL-GTK-MI-MTS-MA'!H$6,FALSE)</f>
        <v>0</v>
      </c>
      <c r="I889" s="9">
        <f>VLOOKUP($E889,'ALL-GTK-MI-MTS-MA'!$E$13:$CF$361,'ALL-GTK-MI-MTS-MA'!I$6,FALSE)</f>
        <v>0</v>
      </c>
      <c r="J889" s="9">
        <f>VLOOKUP($E889,'ALL-GTK-MI-MTS-MA'!$E$13:$CF$361,'ALL-GTK-MI-MTS-MA'!J$6,FALSE)</f>
        <v>0</v>
      </c>
      <c r="K889" s="9">
        <f>VLOOKUP($E889,'ALL-GTK-MI-MTS-MA'!$E$13:$CF$361,'ALL-GTK-MI-MTS-MA'!K$6,FALSE)</f>
        <v>0</v>
      </c>
      <c r="L889" s="9">
        <f>VLOOKUP($E889,'ALL-GTK-MI-MTS-MA'!$E$13:$CF$361,'ALL-GTK-MI-MTS-MA'!L$6,FALSE)</f>
        <v>0</v>
      </c>
      <c r="M889" s="9">
        <f>VLOOKUP($E889,'ALL-GTK-MI-MTS-MA'!$E$13:$CF$361,'ALL-GTK-MI-MTS-MA'!M$6,FALSE)</f>
        <v>0</v>
      </c>
      <c r="N889" s="9">
        <f>VLOOKUP($E889,'ALL-GTK-MI-MTS-MA'!$E$13:$CF$361,'ALL-GTK-MI-MTS-MA'!N$6,FALSE)</f>
        <v>2</v>
      </c>
      <c r="O889" s="9">
        <f>VLOOKUP($E889,'ALL-GTK-MI-MTS-MA'!$E$13:$CF$361,'ALL-GTK-MI-MTS-MA'!O$6,FALSE)</f>
        <v>5</v>
      </c>
      <c r="P889" s="299">
        <f t="shared" si="474"/>
        <v>2</v>
      </c>
      <c r="Q889" s="299">
        <f t="shared" si="475"/>
        <v>5</v>
      </c>
      <c r="R889" s="300">
        <f t="shared" si="476"/>
        <v>7</v>
      </c>
      <c r="S889" s="9">
        <f>VLOOKUP($E889,'ALL-GTK-MI-MTS-MA'!$E$13:$CF$361,'ALL-GTK-MI-MTS-MA'!S$6,FALSE)</f>
        <v>7</v>
      </c>
      <c r="T889" s="9">
        <f>VLOOKUP($E889,'ALL-GTK-MI-MTS-MA'!$E$13:$CF$361,'ALL-GTK-MI-MTS-MA'!T$6,FALSE)</f>
        <v>7</v>
      </c>
      <c r="U889" s="9">
        <f>VLOOKUP($E889,'ALL-GTK-MI-MTS-MA'!$E$13:$CF$361,'ALL-GTK-MI-MTS-MA'!U$6,FALSE)</f>
        <v>0</v>
      </c>
      <c r="V889" s="9">
        <f>VLOOKUP($E889,'ALL-GTK-MI-MTS-MA'!$E$13:$CF$361,'ALL-GTK-MI-MTS-MA'!V$6,FALSE)</f>
        <v>0</v>
      </c>
      <c r="W889" s="9">
        <f>VLOOKUP($E889,'ALL-GTK-MI-MTS-MA'!$E$13:$CF$361,'ALL-GTK-MI-MTS-MA'!W$6,FALSE)</f>
        <v>0</v>
      </c>
      <c r="X889" s="9">
        <f>VLOOKUP($E889,'ALL-GTK-MI-MTS-MA'!$E$13:$CF$361,'ALL-GTK-MI-MTS-MA'!X$6,FALSE)</f>
        <v>0</v>
      </c>
      <c r="Y889" s="299">
        <f t="shared" si="477"/>
        <v>7</v>
      </c>
      <c r="Z889" s="299">
        <f t="shared" si="478"/>
        <v>7</v>
      </c>
      <c r="AA889" s="10">
        <f t="shared" si="479"/>
        <v>14</v>
      </c>
      <c r="AB889" s="44">
        <f t="shared" si="480"/>
        <v>9</v>
      </c>
      <c r="AC889" s="44">
        <f t="shared" si="481"/>
        <v>12</v>
      </c>
      <c r="AD889" s="11">
        <f t="shared" si="482"/>
        <v>21</v>
      </c>
      <c r="AE889" s="9">
        <f>VLOOKUP($E889,'ALL-GTK-MI-MTS-MA'!$E$13:$CF$361,'ALL-GTK-MI-MTS-MA'!AE$6,FALSE)</f>
        <v>1</v>
      </c>
      <c r="AF889" s="9">
        <f>VLOOKUP($E889,'ALL-GTK-MI-MTS-MA'!$E$13:$CF$361,'ALL-GTK-MI-MTS-MA'!AF$6,FALSE)</f>
        <v>1</v>
      </c>
      <c r="AG889" s="10">
        <f t="shared" si="483"/>
        <v>2</v>
      </c>
      <c r="AH889" s="9">
        <f>VLOOKUP($E889,'ALL-GTK-MI-MTS-MA'!$E$13:$CF$361,'ALL-GTK-MI-MTS-MA'!AH$6,FALSE)</f>
        <v>8</v>
      </c>
      <c r="AI889" s="9">
        <f>VLOOKUP($E889,'ALL-GTK-MI-MTS-MA'!$E$13:$CF$361,'ALL-GTK-MI-MTS-MA'!AI$6,FALSE)</f>
        <v>11</v>
      </c>
      <c r="AJ889" s="10">
        <f t="shared" si="484"/>
        <v>19</v>
      </c>
      <c r="AK889" s="44">
        <f t="shared" si="485"/>
        <v>9</v>
      </c>
      <c r="AL889" s="44">
        <f t="shared" si="486"/>
        <v>12</v>
      </c>
      <c r="AM889" s="11">
        <f t="shared" si="487"/>
        <v>21</v>
      </c>
      <c r="AN889" s="299">
        <v>0</v>
      </c>
      <c r="AO889" s="299">
        <v>0</v>
      </c>
      <c r="AP889" s="9">
        <f>VLOOKUP($E889,'ALL-GTK-MI-MTS-MA'!$E$13:$CF$361,'ALL-GTK-MI-MTS-MA'!AP$6,FALSE)</f>
        <v>0</v>
      </c>
      <c r="AQ889" s="9">
        <f>VLOOKUP($E889,'ALL-GTK-MI-MTS-MA'!$E$13:$CF$361,'ALL-GTK-MI-MTS-MA'!AQ$6,FALSE)</f>
        <v>0</v>
      </c>
      <c r="AR889" s="9">
        <f>VLOOKUP($E889,'ALL-GTK-MI-MTS-MA'!$E$13:$CF$361,'ALL-GTK-MI-MTS-MA'!AR$6,FALSE)</f>
        <v>0</v>
      </c>
      <c r="AS889" s="9">
        <f>VLOOKUP($E889,'ALL-GTK-MI-MTS-MA'!$E$13:$CF$361,'ALL-GTK-MI-MTS-MA'!AS$6,FALSE)</f>
        <v>0</v>
      </c>
      <c r="AT889" s="9">
        <f>VLOOKUP($E889,'ALL-GTK-MI-MTS-MA'!$E$13:$CF$361,'ALL-GTK-MI-MTS-MA'!AT$6,FALSE)</f>
        <v>0</v>
      </c>
      <c r="AU889" s="9">
        <f>VLOOKUP($E889,'ALL-GTK-MI-MTS-MA'!$E$13:$CF$361,'ALL-GTK-MI-MTS-MA'!AU$6,FALSE)</f>
        <v>0</v>
      </c>
      <c r="AV889" s="590">
        <f>VLOOKUP($E889,'ALL-GTK-MI-MTS-MA'!$E$13:$CF$361,'ALL-GTK-MI-MTS-MA'!AV$6,FALSE)</f>
        <v>0</v>
      </c>
      <c r="AW889" s="590">
        <f>VLOOKUP($E889,'ALL-GTK-MI-MTS-MA'!$E$13:$CF$361,'ALL-GTK-MI-MTS-MA'!AW$6,FALSE)</f>
        <v>0</v>
      </c>
      <c r="AX889" s="9">
        <f>VLOOKUP($E889,'ALL-GTK-MI-MTS-MA'!$E$13:$CF$361,'ALL-GTK-MI-MTS-MA'!AX$6,FALSE)</f>
        <v>8</v>
      </c>
      <c r="AY889" s="9">
        <f>VLOOKUP($E889,'ALL-GTK-MI-MTS-MA'!$E$13:$CF$361,'ALL-GTK-MI-MTS-MA'!AY$6,FALSE)</f>
        <v>12</v>
      </c>
      <c r="AZ889" s="9">
        <f>VLOOKUP($E889,'ALL-GTK-MI-MTS-MA'!$E$13:$CF$361,'ALL-GTK-MI-MTS-MA'!AZ$6,FALSE)</f>
        <v>1</v>
      </c>
      <c r="BA889" s="9">
        <f>VLOOKUP($E889,'ALL-GTK-MI-MTS-MA'!$E$13:$CF$361,'ALL-GTK-MI-MTS-MA'!BA$6,FALSE)</f>
        <v>0</v>
      </c>
      <c r="BB889" s="9">
        <f>VLOOKUP($E889,'ALL-GTK-MI-MTS-MA'!$E$13:$CF$361,'ALL-GTK-MI-MTS-MA'!BB$6,FALSE)</f>
        <v>0</v>
      </c>
      <c r="BC889" s="9">
        <f>VLOOKUP($E889,'ALL-GTK-MI-MTS-MA'!$E$13:$CF$361,'ALL-GTK-MI-MTS-MA'!BC$6,FALSE)</f>
        <v>0</v>
      </c>
      <c r="BD889" s="310">
        <f t="shared" si="488"/>
        <v>0</v>
      </c>
      <c r="BE889" s="310">
        <f t="shared" si="489"/>
        <v>0</v>
      </c>
      <c r="BF889" s="10">
        <f t="shared" si="490"/>
        <v>0</v>
      </c>
      <c r="BG889" s="311">
        <f t="shared" si="491"/>
        <v>9</v>
      </c>
      <c r="BH889" s="311">
        <f t="shared" si="492"/>
        <v>12</v>
      </c>
      <c r="BI889" s="10">
        <f t="shared" si="493"/>
        <v>21</v>
      </c>
      <c r="BJ889" s="44">
        <f t="shared" si="494"/>
        <v>9</v>
      </c>
      <c r="BK889" s="44">
        <f t="shared" si="495"/>
        <v>12</v>
      </c>
      <c r="BL889" s="11">
        <f t="shared" si="496"/>
        <v>21</v>
      </c>
      <c r="BM889" s="9">
        <f>VLOOKUP($E889,'ALL-GTK-MI-MTS-MA'!$E$13:$CF$361,'ALL-GTK-MI-MTS-MA'!BM$6,FALSE)</f>
        <v>0</v>
      </c>
      <c r="BN889" s="9">
        <f>VLOOKUP($E889,'ALL-GTK-MI-MTS-MA'!$E$13:$CF$361,'ALL-GTK-MI-MTS-MA'!BN$6,FALSE)</f>
        <v>0</v>
      </c>
      <c r="BO889" s="9">
        <f>VLOOKUP($E889,'ALL-GTK-MI-MTS-MA'!$E$13:$CF$361,'ALL-GTK-MI-MTS-MA'!BO$6,FALSE)</f>
        <v>3</v>
      </c>
      <c r="BP889" s="9">
        <f>VLOOKUP($E889,'ALL-GTK-MI-MTS-MA'!$E$13:$CF$361,'ALL-GTK-MI-MTS-MA'!BP$6,FALSE)</f>
        <v>2</v>
      </c>
      <c r="BQ889" s="9">
        <f>VLOOKUP($E889,'ALL-GTK-MI-MTS-MA'!$E$13:$CF$361,'ALL-GTK-MI-MTS-MA'!BQ$6,FALSE)</f>
        <v>0</v>
      </c>
      <c r="BR889" s="9">
        <f>VLOOKUP($E889,'ALL-GTK-MI-MTS-MA'!$E$13:$CF$361,'ALL-GTK-MI-MTS-MA'!BR$6,FALSE)</f>
        <v>0</v>
      </c>
      <c r="BS889" s="9">
        <f>VLOOKUP($E889,'ALL-GTK-MI-MTS-MA'!$E$13:$CF$361,'ALL-GTK-MI-MTS-MA'!BS$6,FALSE)</f>
        <v>0</v>
      </c>
      <c r="BT889" s="9">
        <f>VLOOKUP($E889,'ALL-GTK-MI-MTS-MA'!$E$13:$CF$361,'ALL-GTK-MI-MTS-MA'!BT$6,FALSE)</f>
        <v>0</v>
      </c>
      <c r="BU889" s="299">
        <f t="shared" si="497"/>
        <v>3</v>
      </c>
      <c r="BV889" s="299">
        <f t="shared" si="498"/>
        <v>2</v>
      </c>
      <c r="BW889" s="44">
        <f t="shared" si="499"/>
        <v>3</v>
      </c>
      <c r="BX889" s="44">
        <f t="shared" si="500"/>
        <v>2</v>
      </c>
      <c r="BY889" s="11">
        <f t="shared" si="501"/>
        <v>5</v>
      </c>
      <c r="BZ889" s="14">
        <f t="shared" si="502"/>
        <v>9</v>
      </c>
      <c r="CA889" s="14">
        <f t="shared" si="503"/>
        <v>12</v>
      </c>
      <c r="CB889" s="13">
        <f t="shared" si="504"/>
        <v>3</v>
      </c>
      <c r="CC889" s="13">
        <f t="shared" si="505"/>
        <v>2</v>
      </c>
      <c r="CD889" s="312">
        <f t="shared" si="506"/>
        <v>12</v>
      </c>
      <c r="CE889" s="312">
        <f t="shared" si="507"/>
        <v>14</v>
      </c>
      <c r="CF889" s="313">
        <f t="shared" si="508"/>
        <v>26</v>
      </c>
      <c r="CG889" s="302" t="str">
        <f t="shared" si="509"/>
        <v>OK</v>
      </c>
    </row>
    <row r="890" spans="1:85" ht="14.25" x14ac:dyDescent="0.25">
      <c r="A890" s="6">
        <v>878</v>
      </c>
      <c r="B890" s="495">
        <v>76</v>
      </c>
      <c r="C890" s="495" t="s">
        <v>267</v>
      </c>
      <c r="D890" s="496" t="s">
        <v>30</v>
      </c>
      <c r="E890" s="626">
        <v>20364364</v>
      </c>
      <c r="F890" s="627" t="s">
        <v>992</v>
      </c>
      <c r="G890" s="624" t="s">
        <v>53</v>
      </c>
      <c r="H890" s="9">
        <f>VLOOKUP($E890,'ALL-GTK-MI-MTS-MA'!$E$13:$CF$361,'ALL-GTK-MI-MTS-MA'!H$6,FALSE)</f>
        <v>0</v>
      </c>
      <c r="I890" s="9">
        <f>VLOOKUP($E890,'ALL-GTK-MI-MTS-MA'!$E$13:$CF$361,'ALL-GTK-MI-MTS-MA'!I$6,FALSE)</f>
        <v>0</v>
      </c>
      <c r="J890" s="9">
        <f>VLOOKUP($E890,'ALL-GTK-MI-MTS-MA'!$E$13:$CF$361,'ALL-GTK-MI-MTS-MA'!J$6,FALSE)</f>
        <v>0</v>
      </c>
      <c r="K890" s="9">
        <f>VLOOKUP($E890,'ALL-GTK-MI-MTS-MA'!$E$13:$CF$361,'ALL-GTK-MI-MTS-MA'!K$6,FALSE)</f>
        <v>0</v>
      </c>
      <c r="L890" s="9">
        <f>VLOOKUP($E890,'ALL-GTK-MI-MTS-MA'!$E$13:$CF$361,'ALL-GTK-MI-MTS-MA'!L$6,FALSE)</f>
        <v>0</v>
      </c>
      <c r="M890" s="9">
        <f>VLOOKUP($E890,'ALL-GTK-MI-MTS-MA'!$E$13:$CF$361,'ALL-GTK-MI-MTS-MA'!M$6,FALSE)</f>
        <v>0</v>
      </c>
      <c r="N890" s="9">
        <f>VLOOKUP($E890,'ALL-GTK-MI-MTS-MA'!$E$13:$CF$361,'ALL-GTK-MI-MTS-MA'!N$6,FALSE)</f>
        <v>0</v>
      </c>
      <c r="O890" s="9">
        <f>VLOOKUP($E890,'ALL-GTK-MI-MTS-MA'!$E$13:$CF$361,'ALL-GTK-MI-MTS-MA'!O$6,FALSE)</f>
        <v>3</v>
      </c>
      <c r="P890" s="299">
        <f t="shared" si="474"/>
        <v>0</v>
      </c>
      <c r="Q890" s="299">
        <f t="shared" si="475"/>
        <v>3</v>
      </c>
      <c r="R890" s="300">
        <f t="shared" si="476"/>
        <v>3</v>
      </c>
      <c r="S890" s="9">
        <f>VLOOKUP($E890,'ALL-GTK-MI-MTS-MA'!$E$13:$CF$361,'ALL-GTK-MI-MTS-MA'!S$6,FALSE)</f>
        <v>12</v>
      </c>
      <c r="T890" s="9">
        <f>VLOOKUP($E890,'ALL-GTK-MI-MTS-MA'!$E$13:$CF$361,'ALL-GTK-MI-MTS-MA'!T$6,FALSE)</f>
        <v>11</v>
      </c>
      <c r="U890" s="9">
        <f>VLOOKUP($E890,'ALL-GTK-MI-MTS-MA'!$E$13:$CF$361,'ALL-GTK-MI-MTS-MA'!U$6,FALSE)</f>
        <v>0</v>
      </c>
      <c r="V890" s="9">
        <f>VLOOKUP($E890,'ALL-GTK-MI-MTS-MA'!$E$13:$CF$361,'ALL-GTK-MI-MTS-MA'!V$6,FALSE)</f>
        <v>0</v>
      </c>
      <c r="W890" s="9">
        <f>VLOOKUP($E890,'ALL-GTK-MI-MTS-MA'!$E$13:$CF$361,'ALL-GTK-MI-MTS-MA'!W$6,FALSE)</f>
        <v>0</v>
      </c>
      <c r="X890" s="9">
        <f>VLOOKUP($E890,'ALL-GTK-MI-MTS-MA'!$E$13:$CF$361,'ALL-GTK-MI-MTS-MA'!X$6,FALSE)</f>
        <v>0</v>
      </c>
      <c r="Y890" s="299">
        <f t="shared" si="477"/>
        <v>12</v>
      </c>
      <c r="Z890" s="299">
        <f t="shared" si="478"/>
        <v>11</v>
      </c>
      <c r="AA890" s="10">
        <f t="shared" si="479"/>
        <v>23</v>
      </c>
      <c r="AB890" s="44">
        <f t="shared" si="480"/>
        <v>12</v>
      </c>
      <c r="AC890" s="44">
        <f t="shared" si="481"/>
        <v>14</v>
      </c>
      <c r="AD890" s="11">
        <f t="shared" si="482"/>
        <v>26</v>
      </c>
      <c r="AE890" s="9">
        <f>VLOOKUP($E890,'ALL-GTK-MI-MTS-MA'!$E$13:$CF$361,'ALL-GTK-MI-MTS-MA'!AE$6,FALSE)</f>
        <v>7</v>
      </c>
      <c r="AF890" s="9">
        <f>VLOOKUP($E890,'ALL-GTK-MI-MTS-MA'!$E$13:$CF$361,'ALL-GTK-MI-MTS-MA'!AF$6,FALSE)</f>
        <v>10</v>
      </c>
      <c r="AG890" s="10">
        <f t="shared" si="483"/>
        <v>17</v>
      </c>
      <c r="AH890" s="9">
        <f>VLOOKUP($E890,'ALL-GTK-MI-MTS-MA'!$E$13:$CF$361,'ALL-GTK-MI-MTS-MA'!AH$6,FALSE)</f>
        <v>5</v>
      </c>
      <c r="AI890" s="9">
        <f>VLOOKUP($E890,'ALL-GTK-MI-MTS-MA'!$E$13:$CF$361,'ALL-GTK-MI-MTS-MA'!AI$6,FALSE)</f>
        <v>4</v>
      </c>
      <c r="AJ890" s="10">
        <f t="shared" si="484"/>
        <v>9</v>
      </c>
      <c r="AK890" s="44">
        <f t="shared" si="485"/>
        <v>12</v>
      </c>
      <c r="AL890" s="44">
        <f t="shared" si="486"/>
        <v>14</v>
      </c>
      <c r="AM890" s="11">
        <f t="shared" si="487"/>
        <v>26</v>
      </c>
      <c r="AN890" s="299">
        <v>0</v>
      </c>
      <c r="AO890" s="299">
        <v>0</v>
      </c>
      <c r="AP890" s="9">
        <f>VLOOKUP($E890,'ALL-GTK-MI-MTS-MA'!$E$13:$CF$361,'ALL-GTK-MI-MTS-MA'!AP$6,FALSE)</f>
        <v>0</v>
      </c>
      <c r="AQ890" s="9">
        <f>VLOOKUP($E890,'ALL-GTK-MI-MTS-MA'!$E$13:$CF$361,'ALL-GTK-MI-MTS-MA'!AQ$6,FALSE)</f>
        <v>0</v>
      </c>
      <c r="AR890" s="9">
        <f>VLOOKUP($E890,'ALL-GTK-MI-MTS-MA'!$E$13:$CF$361,'ALL-GTK-MI-MTS-MA'!AR$6,FALSE)</f>
        <v>0</v>
      </c>
      <c r="AS890" s="9">
        <f>VLOOKUP($E890,'ALL-GTK-MI-MTS-MA'!$E$13:$CF$361,'ALL-GTK-MI-MTS-MA'!AS$6,FALSE)</f>
        <v>0</v>
      </c>
      <c r="AT890" s="9">
        <f>VLOOKUP($E890,'ALL-GTK-MI-MTS-MA'!$E$13:$CF$361,'ALL-GTK-MI-MTS-MA'!AT$6,FALSE)</f>
        <v>2</v>
      </c>
      <c r="AU890" s="9">
        <f>VLOOKUP($E890,'ALL-GTK-MI-MTS-MA'!$E$13:$CF$361,'ALL-GTK-MI-MTS-MA'!AU$6,FALSE)</f>
        <v>1</v>
      </c>
      <c r="AV890" s="590">
        <f>VLOOKUP($E890,'ALL-GTK-MI-MTS-MA'!$E$13:$CF$361,'ALL-GTK-MI-MTS-MA'!AV$6,FALSE)</f>
        <v>0</v>
      </c>
      <c r="AW890" s="590">
        <f>VLOOKUP($E890,'ALL-GTK-MI-MTS-MA'!$E$13:$CF$361,'ALL-GTK-MI-MTS-MA'!AW$6,FALSE)</f>
        <v>0</v>
      </c>
      <c r="AX890" s="9">
        <f>VLOOKUP($E890,'ALL-GTK-MI-MTS-MA'!$E$13:$CF$361,'ALL-GTK-MI-MTS-MA'!AX$6,FALSE)</f>
        <v>10</v>
      </c>
      <c r="AY890" s="9">
        <f>VLOOKUP($E890,'ALL-GTK-MI-MTS-MA'!$E$13:$CF$361,'ALL-GTK-MI-MTS-MA'!AY$6,FALSE)</f>
        <v>12</v>
      </c>
      <c r="AZ890" s="9">
        <f>VLOOKUP($E890,'ALL-GTK-MI-MTS-MA'!$E$13:$CF$361,'ALL-GTK-MI-MTS-MA'!AZ$6,FALSE)</f>
        <v>0</v>
      </c>
      <c r="BA890" s="9">
        <f>VLOOKUP($E890,'ALL-GTK-MI-MTS-MA'!$E$13:$CF$361,'ALL-GTK-MI-MTS-MA'!BA$6,FALSE)</f>
        <v>1</v>
      </c>
      <c r="BB890" s="9">
        <f>VLOOKUP($E890,'ALL-GTK-MI-MTS-MA'!$E$13:$CF$361,'ALL-GTK-MI-MTS-MA'!BB$6,FALSE)</f>
        <v>0</v>
      </c>
      <c r="BC890" s="9">
        <f>VLOOKUP($E890,'ALL-GTK-MI-MTS-MA'!$E$13:$CF$361,'ALL-GTK-MI-MTS-MA'!BC$6,FALSE)</f>
        <v>0</v>
      </c>
      <c r="BD890" s="310">
        <f t="shared" si="488"/>
        <v>2</v>
      </c>
      <c r="BE890" s="310">
        <f t="shared" si="489"/>
        <v>1</v>
      </c>
      <c r="BF890" s="10">
        <f t="shared" si="490"/>
        <v>3</v>
      </c>
      <c r="BG890" s="311">
        <f t="shared" si="491"/>
        <v>10</v>
      </c>
      <c r="BH890" s="311">
        <f t="shared" si="492"/>
        <v>13</v>
      </c>
      <c r="BI890" s="10">
        <f t="shared" si="493"/>
        <v>23</v>
      </c>
      <c r="BJ890" s="44">
        <f t="shared" si="494"/>
        <v>12</v>
      </c>
      <c r="BK890" s="44">
        <f t="shared" si="495"/>
        <v>14</v>
      </c>
      <c r="BL890" s="11">
        <f t="shared" si="496"/>
        <v>26</v>
      </c>
      <c r="BM890" s="9">
        <f>VLOOKUP($E890,'ALL-GTK-MI-MTS-MA'!$E$13:$CF$361,'ALL-GTK-MI-MTS-MA'!BM$6,FALSE)</f>
        <v>0</v>
      </c>
      <c r="BN890" s="9">
        <f>VLOOKUP($E890,'ALL-GTK-MI-MTS-MA'!$E$13:$CF$361,'ALL-GTK-MI-MTS-MA'!BN$6,FALSE)</f>
        <v>0</v>
      </c>
      <c r="BO890" s="9">
        <f>VLOOKUP($E890,'ALL-GTK-MI-MTS-MA'!$E$13:$CF$361,'ALL-GTK-MI-MTS-MA'!BO$6,FALSE)</f>
        <v>1</v>
      </c>
      <c r="BP890" s="9">
        <f>VLOOKUP($E890,'ALL-GTK-MI-MTS-MA'!$E$13:$CF$361,'ALL-GTK-MI-MTS-MA'!BP$6,FALSE)</f>
        <v>2</v>
      </c>
      <c r="BQ890" s="9">
        <f>VLOOKUP($E890,'ALL-GTK-MI-MTS-MA'!$E$13:$CF$361,'ALL-GTK-MI-MTS-MA'!BQ$6,FALSE)</f>
        <v>0</v>
      </c>
      <c r="BR890" s="9">
        <f>VLOOKUP($E890,'ALL-GTK-MI-MTS-MA'!$E$13:$CF$361,'ALL-GTK-MI-MTS-MA'!BR$6,FALSE)</f>
        <v>0</v>
      </c>
      <c r="BS890" s="9">
        <f>VLOOKUP($E890,'ALL-GTK-MI-MTS-MA'!$E$13:$CF$361,'ALL-GTK-MI-MTS-MA'!BS$6,FALSE)</f>
        <v>0</v>
      </c>
      <c r="BT890" s="9">
        <f>VLOOKUP($E890,'ALL-GTK-MI-MTS-MA'!$E$13:$CF$361,'ALL-GTK-MI-MTS-MA'!BT$6,FALSE)</f>
        <v>0</v>
      </c>
      <c r="BU890" s="299">
        <f t="shared" si="497"/>
        <v>1</v>
      </c>
      <c r="BV890" s="299">
        <f t="shared" si="498"/>
        <v>2</v>
      </c>
      <c r="BW890" s="44">
        <f t="shared" si="499"/>
        <v>1</v>
      </c>
      <c r="BX890" s="44">
        <f t="shared" si="500"/>
        <v>2</v>
      </c>
      <c r="BY890" s="11">
        <f t="shared" si="501"/>
        <v>3</v>
      </c>
      <c r="BZ890" s="14">
        <f t="shared" si="502"/>
        <v>12</v>
      </c>
      <c r="CA890" s="14">
        <f t="shared" si="503"/>
        <v>14</v>
      </c>
      <c r="CB890" s="13">
        <f t="shared" si="504"/>
        <v>1</v>
      </c>
      <c r="CC890" s="13">
        <f t="shared" si="505"/>
        <v>2</v>
      </c>
      <c r="CD890" s="312">
        <f t="shared" si="506"/>
        <v>13</v>
      </c>
      <c r="CE890" s="312">
        <f t="shared" si="507"/>
        <v>16</v>
      </c>
      <c r="CF890" s="313">
        <f t="shared" si="508"/>
        <v>29</v>
      </c>
      <c r="CG890" s="302" t="str">
        <f t="shared" si="509"/>
        <v>OK</v>
      </c>
    </row>
    <row r="891" spans="1:85" ht="14.25" x14ac:dyDescent="0.25">
      <c r="A891" s="6">
        <v>879</v>
      </c>
      <c r="B891" s="495">
        <v>77</v>
      </c>
      <c r="C891" s="495" t="s">
        <v>267</v>
      </c>
      <c r="D891" s="496" t="s">
        <v>30</v>
      </c>
      <c r="E891" s="626">
        <v>20364365</v>
      </c>
      <c r="F891" s="627" t="s">
        <v>993</v>
      </c>
      <c r="G891" s="624" t="s">
        <v>53</v>
      </c>
      <c r="H891" s="9">
        <f>VLOOKUP($E891,'ALL-GTK-MI-MTS-MA'!$E$13:$CF$361,'ALL-GTK-MI-MTS-MA'!H$6,FALSE)</f>
        <v>0</v>
      </c>
      <c r="I891" s="9">
        <f>VLOOKUP($E891,'ALL-GTK-MI-MTS-MA'!$E$13:$CF$361,'ALL-GTK-MI-MTS-MA'!I$6,FALSE)</f>
        <v>0</v>
      </c>
      <c r="J891" s="9">
        <f>VLOOKUP($E891,'ALL-GTK-MI-MTS-MA'!$E$13:$CF$361,'ALL-GTK-MI-MTS-MA'!J$6,FALSE)</f>
        <v>0</v>
      </c>
      <c r="K891" s="9">
        <f>VLOOKUP($E891,'ALL-GTK-MI-MTS-MA'!$E$13:$CF$361,'ALL-GTK-MI-MTS-MA'!K$6,FALSE)</f>
        <v>0</v>
      </c>
      <c r="L891" s="9">
        <f>VLOOKUP($E891,'ALL-GTK-MI-MTS-MA'!$E$13:$CF$361,'ALL-GTK-MI-MTS-MA'!L$6,FALSE)</f>
        <v>0</v>
      </c>
      <c r="M891" s="9">
        <f>VLOOKUP($E891,'ALL-GTK-MI-MTS-MA'!$E$13:$CF$361,'ALL-GTK-MI-MTS-MA'!M$6,FALSE)</f>
        <v>0</v>
      </c>
      <c r="N891" s="9">
        <f>VLOOKUP($E891,'ALL-GTK-MI-MTS-MA'!$E$13:$CF$361,'ALL-GTK-MI-MTS-MA'!N$6,FALSE)</f>
        <v>0</v>
      </c>
      <c r="O891" s="9">
        <f>VLOOKUP($E891,'ALL-GTK-MI-MTS-MA'!$E$13:$CF$361,'ALL-GTK-MI-MTS-MA'!O$6,FALSE)</f>
        <v>0</v>
      </c>
      <c r="P891" s="299">
        <f t="shared" si="474"/>
        <v>0</v>
      </c>
      <c r="Q891" s="299">
        <f t="shared" si="475"/>
        <v>0</v>
      </c>
      <c r="R891" s="300">
        <f t="shared" si="476"/>
        <v>0</v>
      </c>
      <c r="S891" s="9">
        <f>VLOOKUP($E891,'ALL-GTK-MI-MTS-MA'!$E$13:$CF$361,'ALL-GTK-MI-MTS-MA'!S$6,FALSE)</f>
        <v>9</v>
      </c>
      <c r="T891" s="9">
        <f>VLOOKUP($E891,'ALL-GTK-MI-MTS-MA'!$E$13:$CF$361,'ALL-GTK-MI-MTS-MA'!T$6,FALSE)</f>
        <v>7</v>
      </c>
      <c r="U891" s="9">
        <f>VLOOKUP($E891,'ALL-GTK-MI-MTS-MA'!$E$13:$CF$361,'ALL-GTK-MI-MTS-MA'!U$6,FALSE)</f>
        <v>0</v>
      </c>
      <c r="V891" s="9">
        <f>VLOOKUP($E891,'ALL-GTK-MI-MTS-MA'!$E$13:$CF$361,'ALL-GTK-MI-MTS-MA'!V$6,FALSE)</f>
        <v>0</v>
      </c>
      <c r="W891" s="9">
        <f>VLOOKUP($E891,'ALL-GTK-MI-MTS-MA'!$E$13:$CF$361,'ALL-GTK-MI-MTS-MA'!W$6,FALSE)</f>
        <v>0</v>
      </c>
      <c r="X891" s="9">
        <f>VLOOKUP($E891,'ALL-GTK-MI-MTS-MA'!$E$13:$CF$361,'ALL-GTK-MI-MTS-MA'!X$6,FALSE)</f>
        <v>0</v>
      </c>
      <c r="Y891" s="299">
        <f t="shared" si="477"/>
        <v>9</v>
      </c>
      <c r="Z891" s="299">
        <f t="shared" si="478"/>
        <v>7</v>
      </c>
      <c r="AA891" s="10">
        <f t="shared" si="479"/>
        <v>16</v>
      </c>
      <c r="AB891" s="44">
        <f t="shared" si="480"/>
        <v>9</v>
      </c>
      <c r="AC891" s="44">
        <f t="shared" si="481"/>
        <v>7</v>
      </c>
      <c r="AD891" s="11">
        <f t="shared" si="482"/>
        <v>16</v>
      </c>
      <c r="AE891" s="9">
        <f>VLOOKUP($E891,'ALL-GTK-MI-MTS-MA'!$E$13:$CF$361,'ALL-GTK-MI-MTS-MA'!AE$6,FALSE)</f>
        <v>5</v>
      </c>
      <c r="AF891" s="9">
        <f>VLOOKUP($E891,'ALL-GTK-MI-MTS-MA'!$E$13:$CF$361,'ALL-GTK-MI-MTS-MA'!AF$6,FALSE)</f>
        <v>3</v>
      </c>
      <c r="AG891" s="10">
        <f t="shared" si="483"/>
        <v>8</v>
      </c>
      <c r="AH891" s="9">
        <f>VLOOKUP($E891,'ALL-GTK-MI-MTS-MA'!$E$13:$CF$361,'ALL-GTK-MI-MTS-MA'!AH$6,FALSE)</f>
        <v>4</v>
      </c>
      <c r="AI891" s="9">
        <f>VLOOKUP($E891,'ALL-GTK-MI-MTS-MA'!$E$13:$CF$361,'ALL-GTK-MI-MTS-MA'!AI$6,FALSE)</f>
        <v>4</v>
      </c>
      <c r="AJ891" s="10">
        <f t="shared" si="484"/>
        <v>8</v>
      </c>
      <c r="AK891" s="44">
        <f t="shared" si="485"/>
        <v>9</v>
      </c>
      <c r="AL891" s="44">
        <f t="shared" si="486"/>
        <v>7</v>
      </c>
      <c r="AM891" s="11">
        <f t="shared" si="487"/>
        <v>16</v>
      </c>
      <c r="AN891" s="299">
        <v>0</v>
      </c>
      <c r="AO891" s="299">
        <v>0</v>
      </c>
      <c r="AP891" s="9">
        <f>VLOOKUP($E891,'ALL-GTK-MI-MTS-MA'!$E$13:$CF$361,'ALL-GTK-MI-MTS-MA'!AP$6,FALSE)</f>
        <v>0</v>
      </c>
      <c r="AQ891" s="9">
        <f>VLOOKUP($E891,'ALL-GTK-MI-MTS-MA'!$E$13:$CF$361,'ALL-GTK-MI-MTS-MA'!AQ$6,FALSE)</f>
        <v>0</v>
      </c>
      <c r="AR891" s="9">
        <f>VLOOKUP($E891,'ALL-GTK-MI-MTS-MA'!$E$13:$CF$361,'ALL-GTK-MI-MTS-MA'!AR$6,FALSE)</f>
        <v>0</v>
      </c>
      <c r="AS891" s="9">
        <f>VLOOKUP($E891,'ALL-GTK-MI-MTS-MA'!$E$13:$CF$361,'ALL-GTK-MI-MTS-MA'!AS$6,FALSE)</f>
        <v>0</v>
      </c>
      <c r="AT891" s="9">
        <f>VLOOKUP($E891,'ALL-GTK-MI-MTS-MA'!$E$13:$CF$361,'ALL-GTK-MI-MTS-MA'!AT$6,FALSE)</f>
        <v>2</v>
      </c>
      <c r="AU891" s="9">
        <f>VLOOKUP($E891,'ALL-GTK-MI-MTS-MA'!$E$13:$CF$361,'ALL-GTK-MI-MTS-MA'!AU$6,FALSE)</f>
        <v>0</v>
      </c>
      <c r="AV891" s="590">
        <f>VLOOKUP($E891,'ALL-GTK-MI-MTS-MA'!$E$13:$CF$361,'ALL-GTK-MI-MTS-MA'!AV$6,FALSE)</f>
        <v>0</v>
      </c>
      <c r="AW891" s="590">
        <f>VLOOKUP($E891,'ALL-GTK-MI-MTS-MA'!$E$13:$CF$361,'ALL-GTK-MI-MTS-MA'!AW$6,FALSE)</f>
        <v>0</v>
      </c>
      <c r="AX891" s="9">
        <f>VLOOKUP($E891,'ALL-GTK-MI-MTS-MA'!$E$13:$CF$361,'ALL-GTK-MI-MTS-MA'!AX$6,FALSE)</f>
        <v>5</v>
      </c>
      <c r="AY891" s="9">
        <f>VLOOKUP($E891,'ALL-GTK-MI-MTS-MA'!$E$13:$CF$361,'ALL-GTK-MI-MTS-MA'!AY$6,FALSE)</f>
        <v>7</v>
      </c>
      <c r="AZ891" s="9">
        <f>VLOOKUP($E891,'ALL-GTK-MI-MTS-MA'!$E$13:$CF$361,'ALL-GTK-MI-MTS-MA'!AZ$6,FALSE)</f>
        <v>2</v>
      </c>
      <c r="BA891" s="9">
        <f>VLOOKUP($E891,'ALL-GTK-MI-MTS-MA'!$E$13:$CF$361,'ALL-GTK-MI-MTS-MA'!BA$6,FALSE)</f>
        <v>0</v>
      </c>
      <c r="BB891" s="9">
        <f>VLOOKUP($E891,'ALL-GTK-MI-MTS-MA'!$E$13:$CF$361,'ALL-GTK-MI-MTS-MA'!BB$6,FALSE)</f>
        <v>0</v>
      </c>
      <c r="BC891" s="9">
        <f>VLOOKUP($E891,'ALL-GTK-MI-MTS-MA'!$E$13:$CF$361,'ALL-GTK-MI-MTS-MA'!BC$6,FALSE)</f>
        <v>0</v>
      </c>
      <c r="BD891" s="310">
        <f t="shared" si="488"/>
        <v>2</v>
      </c>
      <c r="BE891" s="310">
        <f t="shared" si="489"/>
        <v>0</v>
      </c>
      <c r="BF891" s="10">
        <f t="shared" si="490"/>
        <v>2</v>
      </c>
      <c r="BG891" s="311">
        <f t="shared" si="491"/>
        <v>7</v>
      </c>
      <c r="BH891" s="311">
        <f t="shared" si="492"/>
        <v>7</v>
      </c>
      <c r="BI891" s="10">
        <f t="shared" si="493"/>
        <v>14</v>
      </c>
      <c r="BJ891" s="44">
        <f t="shared" si="494"/>
        <v>9</v>
      </c>
      <c r="BK891" s="44">
        <f t="shared" si="495"/>
        <v>7</v>
      </c>
      <c r="BL891" s="11">
        <f t="shared" si="496"/>
        <v>16</v>
      </c>
      <c r="BM891" s="9">
        <f>VLOOKUP($E891,'ALL-GTK-MI-MTS-MA'!$E$13:$CF$361,'ALL-GTK-MI-MTS-MA'!BM$6,FALSE)</f>
        <v>0</v>
      </c>
      <c r="BN891" s="9">
        <f>VLOOKUP($E891,'ALL-GTK-MI-MTS-MA'!$E$13:$CF$361,'ALL-GTK-MI-MTS-MA'!BN$6,FALSE)</f>
        <v>0</v>
      </c>
      <c r="BO891" s="9">
        <f>VLOOKUP($E891,'ALL-GTK-MI-MTS-MA'!$E$13:$CF$361,'ALL-GTK-MI-MTS-MA'!BO$6,FALSE)</f>
        <v>0</v>
      </c>
      <c r="BP891" s="9">
        <f>VLOOKUP($E891,'ALL-GTK-MI-MTS-MA'!$E$13:$CF$361,'ALL-GTK-MI-MTS-MA'!BP$6,FALSE)</f>
        <v>2</v>
      </c>
      <c r="BQ891" s="9">
        <f>VLOOKUP($E891,'ALL-GTK-MI-MTS-MA'!$E$13:$CF$361,'ALL-GTK-MI-MTS-MA'!BQ$6,FALSE)</f>
        <v>0</v>
      </c>
      <c r="BR891" s="9">
        <f>VLOOKUP($E891,'ALL-GTK-MI-MTS-MA'!$E$13:$CF$361,'ALL-GTK-MI-MTS-MA'!BR$6,FALSE)</f>
        <v>0</v>
      </c>
      <c r="BS891" s="9">
        <f>VLOOKUP($E891,'ALL-GTK-MI-MTS-MA'!$E$13:$CF$361,'ALL-GTK-MI-MTS-MA'!BS$6,FALSE)</f>
        <v>0</v>
      </c>
      <c r="BT891" s="9">
        <f>VLOOKUP($E891,'ALL-GTK-MI-MTS-MA'!$E$13:$CF$361,'ALL-GTK-MI-MTS-MA'!BT$6,FALSE)</f>
        <v>0</v>
      </c>
      <c r="BU891" s="299">
        <f t="shared" si="497"/>
        <v>0</v>
      </c>
      <c r="BV891" s="299">
        <f t="shared" si="498"/>
        <v>2</v>
      </c>
      <c r="BW891" s="44">
        <f t="shared" si="499"/>
        <v>0</v>
      </c>
      <c r="BX891" s="44">
        <f t="shared" si="500"/>
        <v>2</v>
      </c>
      <c r="BY891" s="11">
        <f t="shared" si="501"/>
        <v>2</v>
      </c>
      <c r="BZ891" s="14">
        <f t="shared" si="502"/>
        <v>9</v>
      </c>
      <c r="CA891" s="14">
        <f t="shared" si="503"/>
        <v>7</v>
      </c>
      <c r="CB891" s="13">
        <f t="shared" si="504"/>
        <v>0</v>
      </c>
      <c r="CC891" s="13">
        <f t="shared" si="505"/>
        <v>2</v>
      </c>
      <c r="CD891" s="312">
        <f t="shared" si="506"/>
        <v>9</v>
      </c>
      <c r="CE891" s="312">
        <f t="shared" si="507"/>
        <v>9</v>
      </c>
      <c r="CF891" s="313">
        <f t="shared" si="508"/>
        <v>18</v>
      </c>
      <c r="CG891" s="302" t="str">
        <f t="shared" si="509"/>
        <v>OK</v>
      </c>
    </row>
    <row r="892" spans="1:85" ht="14.25" x14ac:dyDescent="0.25">
      <c r="A892" s="6">
        <v>880</v>
      </c>
      <c r="B892" s="495">
        <v>78</v>
      </c>
      <c r="C892" s="495" t="s">
        <v>267</v>
      </c>
      <c r="D892" s="496" t="s">
        <v>30</v>
      </c>
      <c r="E892" s="626">
        <v>20364366</v>
      </c>
      <c r="F892" s="627" t="s">
        <v>994</v>
      </c>
      <c r="G892" s="624" t="s">
        <v>53</v>
      </c>
      <c r="H892" s="9">
        <f>VLOOKUP($E892,'ALL-GTK-MI-MTS-MA'!$E$13:$CF$361,'ALL-GTK-MI-MTS-MA'!H$6,FALSE)</f>
        <v>0</v>
      </c>
      <c r="I892" s="9">
        <f>VLOOKUP($E892,'ALL-GTK-MI-MTS-MA'!$E$13:$CF$361,'ALL-GTK-MI-MTS-MA'!I$6,FALSE)</f>
        <v>0</v>
      </c>
      <c r="J892" s="9">
        <f>VLOOKUP($E892,'ALL-GTK-MI-MTS-MA'!$E$13:$CF$361,'ALL-GTK-MI-MTS-MA'!J$6,FALSE)</f>
        <v>0</v>
      </c>
      <c r="K892" s="9">
        <f>VLOOKUP($E892,'ALL-GTK-MI-MTS-MA'!$E$13:$CF$361,'ALL-GTK-MI-MTS-MA'!K$6,FALSE)</f>
        <v>0</v>
      </c>
      <c r="L892" s="9">
        <f>VLOOKUP($E892,'ALL-GTK-MI-MTS-MA'!$E$13:$CF$361,'ALL-GTK-MI-MTS-MA'!L$6,FALSE)</f>
        <v>0</v>
      </c>
      <c r="M892" s="9">
        <f>VLOOKUP($E892,'ALL-GTK-MI-MTS-MA'!$E$13:$CF$361,'ALL-GTK-MI-MTS-MA'!M$6,FALSE)</f>
        <v>0</v>
      </c>
      <c r="N892" s="9">
        <f>VLOOKUP($E892,'ALL-GTK-MI-MTS-MA'!$E$13:$CF$361,'ALL-GTK-MI-MTS-MA'!N$6,FALSE)</f>
        <v>0</v>
      </c>
      <c r="O892" s="9">
        <f>VLOOKUP($E892,'ALL-GTK-MI-MTS-MA'!$E$13:$CF$361,'ALL-GTK-MI-MTS-MA'!O$6,FALSE)</f>
        <v>0</v>
      </c>
      <c r="P892" s="299">
        <f t="shared" si="474"/>
        <v>0</v>
      </c>
      <c r="Q892" s="299">
        <f t="shared" si="475"/>
        <v>0</v>
      </c>
      <c r="R892" s="300">
        <f t="shared" si="476"/>
        <v>0</v>
      </c>
      <c r="S892" s="9">
        <f>VLOOKUP($E892,'ALL-GTK-MI-MTS-MA'!$E$13:$CF$361,'ALL-GTK-MI-MTS-MA'!S$6,FALSE)</f>
        <v>3</v>
      </c>
      <c r="T892" s="9">
        <f>VLOOKUP($E892,'ALL-GTK-MI-MTS-MA'!$E$13:$CF$361,'ALL-GTK-MI-MTS-MA'!T$6,FALSE)</f>
        <v>8</v>
      </c>
      <c r="U892" s="9">
        <f>VLOOKUP($E892,'ALL-GTK-MI-MTS-MA'!$E$13:$CF$361,'ALL-GTK-MI-MTS-MA'!U$6,FALSE)</f>
        <v>0</v>
      </c>
      <c r="V892" s="9">
        <f>VLOOKUP($E892,'ALL-GTK-MI-MTS-MA'!$E$13:$CF$361,'ALL-GTK-MI-MTS-MA'!V$6,FALSE)</f>
        <v>0</v>
      </c>
      <c r="W892" s="9">
        <f>VLOOKUP($E892,'ALL-GTK-MI-MTS-MA'!$E$13:$CF$361,'ALL-GTK-MI-MTS-MA'!W$6,FALSE)</f>
        <v>0</v>
      </c>
      <c r="X892" s="9">
        <f>VLOOKUP($E892,'ALL-GTK-MI-MTS-MA'!$E$13:$CF$361,'ALL-GTK-MI-MTS-MA'!X$6,FALSE)</f>
        <v>0</v>
      </c>
      <c r="Y892" s="299">
        <f t="shared" si="477"/>
        <v>3</v>
      </c>
      <c r="Z892" s="299">
        <f t="shared" si="478"/>
        <v>8</v>
      </c>
      <c r="AA892" s="10">
        <f t="shared" si="479"/>
        <v>11</v>
      </c>
      <c r="AB892" s="44">
        <f t="shared" si="480"/>
        <v>3</v>
      </c>
      <c r="AC892" s="44">
        <f t="shared" si="481"/>
        <v>8</v>
      </c>
      <c r="AD892" s="11">
        <f t="shared" si="482"/>
        <v>11</v>
      </c>
      <c r="AE892" s="9">
        <f>VLOOKUP($E892,'ALL-GTK-MI-MTS-MA'!$E$13:$CF$361,'ALL-GTK-MI-MTS-MA'!AE$6,FALSE)</f>
        <v>3</v>
      </c>
      <c r="AF892" s="9">
        <f>VLOOKUP($E892,'ALL-GTK-MI-MTS-MA'!$E$13:$CF$361,'ALL-GTK-MI-MTS-MA'!AF$6,FALSE)</f>
        <v>5</v>
      </c>
      <c r="AG892" s="10">
        <f t="shared" si="483"/>
        <v>8</v>
      </c>
      <c r="AH892" s="9">
        <f>VLOOKUP($E892,'ALL-GTK-MI-MTS-MA'!$E$13:$CF$361,'ALL-GTK-MI-MTS-MA'!AH$6,FALSE)</f>
        <v>0</v>
      </c>
      <c r="AI892" s="9">
        <f>VLOOKUP($E892,'ALL-GTK-MI-MTS-MA'!$E$13:$CF$361,'ALL-GTK-MI-MTS-MA'!AI$6,FALSE)</f>
        <v>3</v>
      </c>
      <c r="AJ892" s="10">
        <f t="shared" si="484"/>
        <v>3</v>
      </c>
      <c r="AK892" s="44">
        <f t="shared" si="485"/>
        <v>3</v>
      </c>
      <c r="AL892" s="44">
        <f t="shared" si="486"/>
        <v>8</v>
      </c>
      <c r="AM892" s="11">
        <f t="shared" si="487"/>
        <v>11</v>
      </c>
      <c r="AN892" s="299">
        <v>0</v>
      </c>
      <c r="AO892" s="299">
        <v>0</v>
      </c>
      <c r="AP892" s="9">
        <f>VLOOKUP($E892,'ALL-GTK-MI-MTS-MA'!$E$13:$CF$361,'ALL-GTK-MI-MTS-MA'!AP$6,FALSE)</f>
        <v>0</v>
      </c>
      <c r="AQ892" s="9">
        <f>VLOOKUP($E892,'ALL-GTK-MI-MTS-MA'!$E$13:$CF$361,'ALL-GTK-MI-MTS-MA'!AQ$6,FALSE)</f>
        <v>0</v>
      </c>
      <c r="AR892" s="9">
        <f>VLOOKUP($E892,'ALL-GTK-MI-MTS-MA'!$E$13:$CF$361,'ALL-GTK-MI-MTS-MA'!AR$6,FALSE)</f>
        <v>0</v>
      </c>
      <c r="AS892" s="9">
        <f>VLOOKUP($E892,'ALL-GTK-MI-MTS-MA'!$E$13:$CF$361,'ALL-GTK-MI-MTS-MA'!AS$6,FALSE)</f>
        <v>0</v>
      </c>
      <c r="AT892" s="9">
        <f>VLOOKUP($E892,'ALL-GTK-MI-MTS-MA'!$E$13:$CF$361,'ALL-GTK-MI-MTS-MA'!AT$6,FALSE)</f>
        <v>0</v>
      </c>
      <c r="AU892" s="9">
        <f>VLOOKUP($E892,'ALL-GTK-MI-MTS-MA'!$E$13:$CF$361,'ALL-GTK-MI-MTS-MA'!AU$6,FALSE)</f>
        <v>0</v>
      </c>
      <c r="AV892" s="590">
        <f>VLOOKUP($E892,'ALL-GTK-MI-MTS-MA'!$E$13:$CF$361,'ALL-GTK-MI-MTS-MA'!AV$6,FALSE)</f>
        <v>0</v>
      </c>
      <c r="AW892" s="590">
        <f>VLOOKUP($E892,'ALL-GTK-MI-MTS-MA'!$E$13:$CF$361,'ALL-GTK-MI-MTS-MA'!AW$6,FALSE)</f>
        <v>0</v>
      </c>
      <c r="AX892" s="9">
        <f>VLOOKUP($E892,'ALL-GTK-MI-MTS-MA'!$E$13:$CF$361,'ALL-GTK-MI-MTS-MA'!AX$6,FALSE)</f>
        <v>3</v>
      </c>
      <c r="AY892" s="9">
        <f>VLOOKUP($E892,'ALL-GTK-MI-MTS-MA'!$E$13:$CF$361,'ALL-GTK-MI-MTS-MA'!AY$6,FALSE)</f>
        <v>8</v>
      </c>
      <c r="AZ892" s="9">
        <f>VLOOKUP($E892,'ALL-GTK-MI-MTS-MA'!$E$13:$CF$361,'ALL-GTK-MI-MTS-MA'!AZ$6,FALSE)</f>
        <v>0</v>
      </c>
      <c r="BA892" s="9">
        <f>VLOOKUP($E892,'ALL-GTK-MI-MTS-MA'!$E$13:$CF$361,'ALL-GTK-MI-MTS-MA'!BA$6,FALSE)</f>
        <v>0</v>
      </c>
      <c r="BB892" s="9">
        <f>VLOOKUP($E892,'ALL-GTK-MI-MTS-MA'!$E$13:$CF$361,'ALL-GTK-MI-MTS-MA'!BB$6,FALSE)</f>
        <v>0</v>
      </c>
      <c r="BC892" s="9">
        <f>VLOOKUP($E892,'ALL-GTK-MI-MTS-MA'!$E$13:$CF$361,'ALL-GTK-MI-MTS-MA'!BC$6,FALSE)</f>
        <v>0</v>
      </c>
      <c r="BD892" s="310">
        <f t="shared" si="488"/>
        <v>0</v>
      </c>
      <c r="BE892" s="310">
        <f t="shared" si="489"/>
        <v>0</v>
      </c>
      <c r="BF892" s="10">
        <f t="shared" si="490"/>
        <v>0</v>
      </c>
      <c r="BG892" s="311">
        <f t="shared" si="491"/>
        <v>3</v>
      </c>
      <c r="BH892" s="311">
        <f t="shared" si="492"/>
        <v>8</v>
      </c>
      <c r="BI892" s="10">
        <f t="shared" si="493"/>
        <v>11</v>
      </c>
      <c r="BJ892" s="44">
        <f t="shared" si="494"/>
        <v>3</v>
      </c>
      <c r="BK892" s="44">
        <f t="shared" si="495"/>
        <v>8</v>
      </c>
      <c r="BL892" s="11">
        <f t="shared" si="496"/>
        <v>11</v>
      </c>
      <c r="BM892" s="9">
        <f>VLOOKUP($E892,'ALL-GTK-MI-MTS-MA'!$E$13:$CF$361,'ALL-GTK-MI-MTS-MA'!BM$6,FALSE)</f>
        <v>0</v>
      </c>
      <c r="BN892" s="9">
        <f>VLOOKUP($E892,'ALL-GTK-MI-MTS-MA'!$E$13:$CF$361,'ALL-GTK-MI-MTS-MA'!BN$6,FALSE)</f>
        <v>0</v>
      </c>
      <c r="BO892" s="9">
        <f>VLOOKUP($E892,'ALL-GTK-MI-MTS-MA'!$E$13:$CF$361,'ALL-GTK-MI-MTS-MA'!BO$6,FALSE)</f>
        <v>2</v>
      </c>
      <c r="BP892" s="9">
        <f>VLOOKUP($E892,'ALL-GTK-MI-MTS-MA'!$E$13:$CF$361,'ALL-GTK-MI-MTS-MA'!BP$6,FALSE)</f>
        <v>1</v>
      </c>
      <c r="BQ892" s="9">
        <f>VLOOKUP($E892,'ALL-GTK-MI-MTS-MA'!$E$13:$CF$361,'ALL-GTK-MI-MTS-MA'!BQ$6,FALSE)</f>
        <v>0</v>
      </c>
      <c r="BR892" s="9">
        <f>VLOOKUP($E892,'ALL-GTK-MI-MTS-MA'!$E$13:$CF$361,'ALL-GTK-MI-MTS-MA'!BR$6,FALSE)</f>
        <v>0</v>
      </c>
      <c r="BS892" s="9">
        <f>VLOOKUP($E892,'ALL-GTK-MI-MTS-MA'!$E$13:$CF$361,'ALL-GTK-MI-MTS-MA'!BS$6,FALSE)</f>
        <v>0</v>
      </c>
      <c r="BT892" s="9">
        <f>VLOOKUP($E892,'ALL-GTK-MI-MTS-MA'!$E$13:$CF$361,'ALL-GTK-MI-MTS-MA'!BT$6,FALSE)</f>
        <v>0</v>
      </c>
      <c r="BU892" s="299">
        <f t="shared" si="497"/>
        <v>2</v>
      </c>
      <c r="BV892" s="299">
        <f t="shared" si="498"/>
        <v>1</v>
      </c>
      <c r="BW892" s="44">
        <f t="shared" si="499"/>
        <v>2</v>
      </c>
      <c r="BX892" s="44">
        <f t="shared" si="500"/>
        <v>1</v>
      </c>
      <c r="BY892" s="11">
        <f t="shared" si="501"/>
        <v>3</v>
      </c>
      <c r="BZ892" s="14">
        <f t="shared" si="502"/>
        <v>3</v>
      </c>
      <c r="CA892" s="14">
        <f t="shared" si="503"/>
        <v>8</v>
      </c>
      <c r="CB892" s="13">
        <f t="shared" si="504"/>
        <v>2</v>
      </c>
      <c r="CC892" s="13">
        <f t="shared" si="505"/>
        <v>1</v>
      </c>
      <c r="CD892" s="312">
        <f t="shared" si="506"/>
        <v>5</v>
      </c>
      <c r="CE892" s="312">
        <f t="shared" si="507"/>
        <v>9</v>
      </c>
      <c r="CF892" s="313">
        <f t="shared" si="508"/>
        <v>14</v>
      </c>
      <c r="CG892" s="302" t="str">
        <f t="shared" si="509"/>
        <v>OK</v>
      </c>
    </row>
    <row r="893" spans="1:85" ht="14.25" x14ac:dyDescent="0.25">
      <c r="A893" s="6">
        <v>881</v>
      </c>
      <c r="B893" s="495">
        <v>79</v>
      </c>
      <c r="C893" s="495" t="s">
        <v>267</v>
      </c>
      <c r="D893" s="496" t="s">
        <v>25</v>
      </c>
      <c r="E893" s="626">
        <v>20364311</v>
      </c>
      <c r="F893" s="627" t="s">
        <v>995</v>
      </c>
      <c r="G893" s="624" t="s">
        <v>53</v>
      </c>
      <c r="H893" s="9">
        <f>VLOOKUP($E893,'ALL-GTK-MI-MTS-MA'!$E$13:$CF$361,'ALL-GTK-MI-MTS-MA'!H$6,FALSE)</f>
        <v>0</v>
      </c>
      <c r="I893" s="9">
        <f>VLOOKUP($E893,'ALL-GTK-MI-MTS-MA'!$E$13:$CF$361,'ALL-GTK-MI-MTS-MA'!I$6,FALSE)</f>
        <v>0</v>
      </c>
      <c r="J893" s="9">
        <f>VLOOKUP($E893,'ALL-GTK-MI-MTS-MA'!$E$13:$CF$361,'ALL-GTK-MI-MTS-MA'!J$6,FALSE)</f>
        <v>0</v>
      </c>
      <c r="K893" s="9">
        <f>VLOOKUP($E893,'ALL-GTK-MI-MTS-MA'!$E$13:$CF$361,'ALL-GTK-MI-MTS-MA'!K$6,FALSE)</f>
        <v>0</v>
      </c>
      <c r="L893" s="9">
        <f>VLOOKUP($E893,'ALL-GTK-MI-MTS-MA'!$E$13:$CF$361,'ALL-GTK-MI-MTS-MA'!L$6,FALSE)</f>
        <v>0</v>
      </c>
      <c r="M893" s="9">
        <f>VLOOKUP($E893,'ALL-GTK-MI-MTS-MA'!$E$13:$CF$361,'ALL-GTK-MI-MTS-MA'!M$6,FALSE)</f>
        <v>0</v>
      </c>
      <c r="N893" s="9">
        <f>VLOOKUP($E893,'ALL-GTK-MI-MTS-MA'!$E$13:$CF$361,'ALL-GTK-MI-MTS-MA'!N$6,FALSE)</f>
        <v>1</v>
      </c>
      <c r="O893" s="9">
        <f>VLOOKUP($E893,'ALL-GTK-MI-MTS-MA'!$E$13:$CF$361,'ALL-GTK-MI-MTS-MA'!O$6,FALSE)</f>
        <v>3</v>
      </c>
      <c r="P893" s="299">
        <f t="shared" si="474"/>
        <v>1</v>
      </c>
      <c r="Q893" s="299">
        <f t="shared" si="475"/>
        <v>3</v>
      </c>
      <c r="R893" s="300">
        <f t="shared" si="476"/>
        <v>4</v>
      </c>
      <c r="S893" s="9">
        <f>VLOOKUP($E893,'ALL-GTK-MI-MTS-MA'!$E$13:$CF$361,'ALL-GTK-MI-MTS-MA'!S$6,FALSE)</f>
        <v>15</v>
      </c>
      <c r="T893" s="9">
        <f>VLOOKUP($E893,'ALL-GTK-MI-MTS-MA'!$E$13:$CF$361,'ALL-GTK-MI-MTS-MA'!T$6,FALSE)</f>
        <v>6</v>
      </c>
      <c r="U893" s="9">
        <f>VLOOKUP($E893,'ALL-GTK-MI-MTS-MA'!$E$13:$CF$361,'ALL-GTK-MI-MTS-MA'!U$6,FALSE)</f>
        <v>0</v>
      </c>
      <c r="V893" s="9">
        <f>VLOOKUP($E893,'ALL-GTK-MI-MTS-MA'!$E$13:$CF$361,'ALL-GTK-MI-MTS-MA'!V$6,FALSE)</f>
        <v>0</v>
      </c>
      <c r="W893" s="9">
        <f>VLOOKUP($E893,'ALL-GTK-MI-MTS-MA'!$E$13:$CF$361,'ALL-GTK-MI-MTS-MA'!W$6,FALSE)</f>
        <v>0</v>
      </c>
      <c r="X893" s="9">
        <f>VLOOKUP($E893,'ALL-GTK-MI-MTS-MA'!$E$13:$CF$361,'ALL-GTK-MI-MTS-MA'!X$6,FALSE)</f>
        <v>0</v>
      </c>
      <c r="Y893" s="299">
        <f t="shared" si="477"/>
        <v>15</v>
      </c>
      <c r="Z893" s="299">
        <f t="shared" si="478"/>
        <v>6</v>
      </c>
      <c r="AA893" s="10">
        <f t="shared" si="479"/>
        <v>21</v>
      </c>
      <c r="AB893" s="44">
        <f t="shared" si="480"/>
        <v>16</v>
      </c>
      <c r="AC893" s="44">
        <f t="shared" si="481"/>
        <v>9</v>
      </c>
      <c r="AD893" s="11">
        <f t="shared" si="482"/>
        <v>25</v>
      </c>
      <c r="AE893" s="9">
        <f>VLOOKUP($E893,'ALL-GTK-MI-MTS-MA'!$E$13:$CF$361,'ALL-GTK-MI-MTS-MA'!AE$6,FALSE)</f>
        <v>9</v>
      </c>
      <c r="AF893" s="9">
        <f>VLOOKUP($E893,'ALL-GTK-MI-MTS-MA'!$E$13:$CF$361,'ALL-GTK-MI-MTS-MA'!AF$6,FALSE)</f>
        <v>1</v>
      </c>
      <c r="AG893" s="10">
        <f t="shared" si="483"/>
        <v>10</v>
      </c>
      <c r="AH893" s="9">
        <f>VLOOKUP($E893,'ALL-GTK-MI-MTS-MA'!$E$13:$CF$361,'ALL-GTK-MI-MTS-MA'!AH$6,FALSE)</f>
        <v>7</v>
      </c>
      <c r="AI893" s="9">
        <f>VLOOKUP($E893,'ALL-GTK-MI-MTS-MA'!$E$13:$CF$361,'ALL-GTK-MI-MTS-MA'!AI$6,FALSE)</f>
        <v>8</v>
      </c>
      <c r="AJ893" s="10">
        <f t="shared" si="484"/>
        <v>15</v>
      </c>
      <c r="AK893" s="44">
        <f t="shared" si="485"/>
        <v>16</v>
      </c>
      <c r="AL893" s="44">
        <f t="shared" si="486"/>
        <v>9</v>
      </c>
      <c r="AM893" s="11">
        <f t="shared" si="487"/>
        <v>25</v>
      </c>
      <c r="AN893" s="299">
        <v>0</v>
      </c>
      <c r="AO893" s="299">
        <v>0</v>
      </c>
      <c r="AP893" s="9">
        <f>VLOOKUP($E893,'ALL-GTK-MI-MTS-MA'!$E$13:$CF$361,'ALL-GTK-MI-MTS-MA'!AP$6,FALSE)</f>
        <v>0</v>
      </c>
      <c r="AQ893" s="9">
        <f>VLOOKUP($E893,'ALL-GTK-MI-MTS-MA'!$E$13:$CF$361,'ALL-GTK-MI-MTS-MA'!AQ$6,FALSE)</f>
        <v>0</v>
      </c>
      <c r="AR893" s="9">
        <f>VLOOKUP($E893,'ALL-GTK-MI-MTS-MA'!$E$13:$CF$361,'ALL-GTK-MI-MTS-MA'!AR$6,FALSE)</f>
        <v>0</v>
      </c>
      <c r="AS893" s="9">
        <f>VLOOKUP($E893,'ALL-GTK-MI-MTS-MA'!$E$13:$CF$361,'ALL-GTK-MI-MTS-MA'!AS$6,FALSE)</f>
        <v>0</v>
      </c>
      <c r="AT893" s="9">
        <f>VLOOKUP($E893,'ALL-GTK-MI-MTS-MA'!$E$13:$CF$361,'ALL-GTK-MI-MTS-MA'!AT$6,FALSE)</f>
        <v>4</v>
      </c>
      <c r="AU893" s="9">
        <f>VLOOKUP($E893,'ALL-GTK-MI-MTS-MA'!$E$13:$CF$361,'ALL-GTK-MI-MTS-MA'!AU$6,FALSE)</f>
        <v>0</v>
      </c>
      <c r="AV893" s="590">
        <f>VLOOKUP($E893,'ALL-GTK-MI-MTS-MA'!$E$13:$CF$361,'ALL-GTK-MI-MTS-MA'!AV$6,FALSE)</f>
        <v>0</v>
      </c>
      <c r="AW893" s="590">
        <f>VLOOKUP($E893,'ALL-GTK-MI-MTS-MA'!$E$13:$CF$361,'ALL-GTK-MI-MTS-MA'!AW$6,FALSE)</f>
        <v>0</v>
      </c>
      <c r="AX893" s="9">
        <f>VLOOKUP($E893,'ALL-GTK-MI-MTS-MA'!$E$13:$CF$361,'ALL-GTK-MI-MTS-MA'!AX$6,FALSE)</f>
        <v>6</v>
      </c>
      <c r="AY893" s="9">
        <f>VLOOKUP($E893,'ALL-GTK-MI-MTS-MA'!$E$13:$CF$361,'ALL-GTK-MI-MTS-MA'!AY$6,FALSE)</f>
        <v>8</v>
      </c>
      <c r="AZ893" s="9">
        <f>VLOOKUP($E893,'ALL-GTK-MI-MTS-MA'!$E$13:$CF$361,'ALL-GTK-MI-MTS-MA'!AZ$6,FALSE)</f>
        <v>6</v>
      </c>
      <c r="BA893" s="9">
        <f>VLOOKUP($E893,'ALL-GTK-MI-MTS-MA'!$E$13:$CF$361,'ALL-GTK-MI-MTS-MA'!BA$6,FALSE)</f>
        <v>1</v>
      </c>
      <c r="BB893" s="9">
        <f>VLOOKUP($E893,'ALL-GTK-MI-MTS-MA'!$E$13:$CF$361,'ALL-GTK-MI-MTS-MA'!BB$6,FALSE)</f>
        <v>0</v>
      </c>
      <c r="BC893" s="9">
        <f>VLOOKUP($E893,'ALL-GTK-MI-MTS-MA'!$E$13:$CF$361,'ALL-GTK-MI-MTS-MA'!BC$6,FALSE)</f>
        <v>0</v>
      </c>
      <c r="BD893" s="310">
        <f t="shared" si="488"/>
        <v>4</v>
      </c>
      <c r="BE893" s="310">
        <f t="shared" si="489"/>
        <v>0</v>
      </c>
      <c r="BF893" s="10">
        <f t="shared" si="490"/>
        <v>4</v>
      </c>
      <c r="BG893" s="311">
        <f t="shared" si="491"/>
        <v>12</v>
      </c>
      <c r="BH893" s="311">
        <f t="shared" si="492"/>
        <v>9</v>
      </c>
      <c r="BI893" s="10">
        <f t="shared" si="493"/>
        <v>21</v>
      </c>
      <c r="BJ893" s="44">
        <f t="shared" si="494"/>
        <v>16</v>
      </c>
      <c r="BK893" s="44">
        <f t="shared" si="495"/>
        <v>9</v>
      </c>
      <c r="BL893" s="11">
        <f t="shared" si="496"/>
        <v>25</v>
      </c>
      <c r="BM893" s="9">
        <f>VLOOKUP($E893,'ALL-GTK-MI-MTS-MA'!$E$13:$CF$361,'ALL-GTK-MI-MTS-MA'!BM$6,FALSE)</f>
        <v>0</v>
      </c>
      <c r="BN893" s="9">
        <f>VLOOKUP($E893,'ALL-GTK-MI-MTS-MA'!$E$13:$CF$361,'ALL-GTK-MI-MTS-MA'!BN$6,FALSE)</f>
        <v>0</v>
      </c>
      <c r="BO893" s="9">
        <f>VLOOKUP($E893,'ALL-GTK-MI-MTS-MA'!$E$13:$CF$361,'ALL-GTK-MI-MTS-MA'!BO$6,FALSE)</f>
        <v>6</v>
      </c>
      <c r="BP893" s="9">
        <f>VLOOKUP($E893,'ALL-GTK-MI-MTS-MA'!$E$13:$CF$361,'ALL-GTK-MI-MTS-MA'!BP$6,FALSE)</f>
        <v>2</v>
      </c>
      <c r="BQ893" s="9">
        <f>VLOOKUP($E893,'ALL-GTK-MI-MTS-MA'!$E$13:$CF$361,'ALL-GTK-MI-MTS-MA'!BQ$6,FALSE)</f>
        <v>0</v>
      </c>
      <c r="BR893" s="9">
        <f>VLOOKUP($E893,'ALL-GTK-MI-MTS-MA'!$E$13:$CF$361,'ALL-GTK-MI-MTS-MA'!BR$6,FALSE)</f>
        <v>0</v>
      </c>
      <c r="BS893" s="9">
        <f>VLOOKUP($E893,'ALL-GTK-MI-MTS-MA'!$E$13:$CF$361,'ALL-GTK-MI-MTS-MA'!BS$6,FALSE)</f>
        <v>0</v>
      </c>
      <c r="BT893" s="9">
        <f>VLOOKUP($E893,'ALL-GTK-MI-MTS-MA'!$E$13:$CF$361,'ALL-GTK-MI-MTS-MA'!BT$6,FALSE)</f>
        <v>0</v>
      </c>
      <c r="BU893" s="299">
        <f t="shared" si="497"/>
        <v>6</v>
      </c>
      <c r="BV893" s="299">
        <f t="shared" si="498"/>
        <v>2</v>
      </c>
      <c r="BW893" s="44">
        <f t="shared" si="499"/>
        <v>6</v>
      </c>
      <c r="BX893" s="44">
        <f t="shared" si="500"/>
        <v>2</v>
      </c>
      <c r="BY893" s="11">
        <f t="shared" si="501"/>
        <v>8</v>
      </c>
      <c r="BZ893" s="14">
        <f t="shared" si="502"/>
        <v>16</v>
      </c>
      <c r="CA893" s="14">
        <f t="shared" si="503"/>
        <v>9</v>
      </c>
      <c r="CB893" s="13">
        <f t="shared" si="504"/>
        <v>6</v>
      </c>
      <c r="CC893" s="13">
        <f t="shared" si="505"/>
        <v>2</v>
      </c>
      <c r="CD893" s="312">
        <f t="shared" si="506"/>
        <v>22</v>
      </c>
      <c r="CE893" s="312">
        <f t="shared" si="507"/>
        <v>11</v>
      </c>
      <c r="CF893" s="313">
        <f t="shared" si="508"/>
        <v>33</v>
      </c>
      <c r="CG893" s="302" t="str">
        <f t="shared" si="509"/>
        <v>OK</v>
      </c>
    </row>
    <row r="894" spans="1:85" ht="14.25" x14ac:dyDescent="0.25">
      <c r="A894" s="6">
        <v>882</v>
      </c>
      <c r="B894" s="495">
        <v>80</v>
      </c>
      <c r="C894" s="495" t="s">
        <v>267</v>
      </c>
      <c r="D894" s="496" t="s">
        <v>25</v>
      </c>
      <c r="E894" s="626">
        <v>20364312</v>
      </c>
      <c r="F894" s="627" t="s">
        <v>996</v>
      </c>
      <c r="G894" s="624" t="s">
        <v>53</v>
      </c>
      <c r="H894" s="9">
        <f>VLOOKUP($E894,'ALL-GTK-MI-MTS-MA'!$E$13:$CF$361,'ALL-GTK-MI-MTS-MA'!H$6,FALSE)</f>
        <v>0</v>
      </c>
      <c r="I894" s="9">
        <f>VLOOKUP($E894,'ALL-GTK-MI-MTS-MA'!$E$13:$CF$361,'ALL-GTK-MI-MTS-MA'!I$6,FALSE)</f>
        <v>0</v>
      </c>
      <c r="J894" s="9">
        <f>VLOOKUP($E894,'ALL-GTK-MI-MTS-MA'!$E$13:$CF$361,'ALL-GTK-MI-MTS-MA'!J$6,FALSE)</f>
        <v>0</v>
      </c>
      <c r="K894" s="9">
        <f>VLOOKUP($E894,'ALL-GTK-MI-MTS-MA'!$E$13:$CF$361,'ALL-GTK-MI-MTS-MA'!K$6,FALSE)</f>
        <v>0</v>
      </c>
      <c r="L894" s="9">
        <f>VLOOKUP($E894,'ALL-GTK-MI-MTS-MA'!$E$13:$CF$361,'ALL-GTK-MI-MTS-MA'!L$6,FALSE)</f>
        <v>0</v>
      </c>
      <c r="M894" s="9">
        <f>VLOOKUP($E894,'ALL-GTK-MI-MTS-MA'!$E$13:$CF$361,'ALL-GTK-MI-MTS-MA'!M$6,FALSE)</f>
        <v>0</v>
      </c>
      <c r="N894" s="9">
        <f>VLOOKUP($E894,'ALL-GTK-MI-MTS-MA'!$E$13:$CF$361,'ALL-GTK-MI-MTS-MA'!N$6,FALSE)</f>
        <v>1</v>
      </c>
      <c r="O894" s="9">
        <f>VLOOKUP($E894,'ALL-GTK-MI-MTS-MA'!$E$13:$CF$361,'ALL-GTK-MI-MTS-MA'!O$6,FALSE)</f>
        <v>0</v>
      </c>
      <c r="P894" s="299">
        <f t="shared" si="474"/>
        <v>1</v>
      </c>
      <c r="Q894" s="299">
        <f t="shared" si="475"/>
        <v>0</v>
      </c>
      <c r="R894" s="300">
        <f t="shared" si="476"/>
        <v>1</v>
      </c>
      <c r="S894" s="9">
        <f>VLOOKUP($E894,'ALL-GTK-MI-MTS-MA'!$E$13:$CF$361,'ALL-GTK-MI-MTS-MA'!S$6,FALSE)</f>
        <v>11</v>
      </c>
      <c r="T894" s="9">
        <f>VLOOKUP($E894,'ALL-GTK-MI-MTS-MA'!$E$13:$CF$361,'ALL-GTK-MI-MTS-MA'!T$6,FALSE)</f>
        <v>2</v>
      </c>
      <c r="U894" s="9">
        <f>VLOOKUP($E894,'ALL-GTK-MI-MTS-MA'!$E$13:$CF$361,'ALL-GTK-MI-MTS-MA'!U$6,FALSE)</f>
        <v>0</v>
      </c>
      <c r="V894" s="9">
        <f>VLOOKUP($E894,'ALL-GTK-MI-MTS-MA'!$E$13:$CF$361,'ALL-GTK-MI-MTS-MA'!V$6,FALSE)</f>
        <v>0</v>
      </c>
      <c r="W894" s="9">
        <f>VLOOKUP($E894,'ALL-GTK-MI-MTS-MA'!$E$13:$CF$361,'ALL-GTK-MI-MTS-MA'!W$6,FALSE)</f>
        <v>0</v>
      </c>
      <c r="X894" s="9">
        <f>VLOOKUP($E894,'ALL-GTK-MI-MTS-MA'!$E$13:$CF$361,'ALL-GTK-MI-MTS-MA'!X$6,FALSE)</f>
        <v>0</v>
      </c>
      <c r="Y894" s="299">
        <f t="shared" si="477"/>
        <v>11</v>
      </c>
      <c r="Z894" s="299">
        <f t="shared" si="478"/>
        <v>2</v>
      </c>
      <c r="AA894" s="10">
        <f t="shared" si="479"/>
        <v>13</v>
      </c>
      <c r="AB894" s="44">
        <f t="shared" si="480"/>
        <v>12</v>
      </c>
      <c r="AC894" s="44">
        <f t="shared" si="481"/>
        <v>2</v>
      </c>
      <c r="AD894" s="11">
        <f t="shared" si="482"/>
        <v>14</v>
      </c>
      <c r="AE894" s="9">
        <f>VLOOKUP($E894,'ALL-GTK-MI-MTS-MA'!$E$13:$CF$361,'ALL-GTK-MI-MTS-MA'!AE$6,FALSE)</f>
        <v>5</v>
      </c>
      <c r="AF894" s="9">
        <f>VLOOKUP($E894,'ALL-GTK-MI-MTS-MA'!$E$13:$CF$361,'ALL-GTK-MI-MTS-MA'!AF$6,FALSE)</f>
        <v>1</v>
      </c>
      <c r="AG894" s="10">
        <f t="shared" si="483"/>
        <v>6</v>
      </c>
      <c r="AH894" s="9">
        <f>VLOOKUP($E894,'ALL-GTK-MI-MTS-MA'!$E$13:$CF$361,'ALL-GTK-MI-MTS-MA'!AH$6,FALSE)</f>
        <v>7</v>
      </c>
      <c r="AI894" s="9">
        <f>VLOOKUP($E894,'ALL-GTK-MI-MTS-MA'!$E$13:$CF$361,'ALL-GTK-MI-MTS-MA'!AI$6,FALSE)</f>
        <v>1</v>
      </c>
      <c r="AJ894" s="10">
        <f t="shared" si="484"/>
        <v>8</v>
      </c>
      <c r="AK894" s="44">
        <f t="shared" si="485"/>
        <v>12</v>
      </c>
      <c r="AL894" s="44">
        <f t="shared" si="486"/>
        <v>2</v>
      </c>
      <c r="AM894" s="11">
        <f t="shared" si="487"/>
        <v>14</v>
      </c>
      <c r="AN894" s="299">
        <v>0</v>
      </c>
      <c r="AO894" s="299">
        <v>0</v>
      </c>
      <c r="AP894" s="9">
        <f>VLOOKUP($E894,'ALL-GTK-MI-MTS-MA'!$E$13:$CF$361,'ALL-GTK-MI-MTS-MA'!AP$6,FALSE)</f>
        <v>0</v>
      </c>
      <c r="AQ894" s="9">
        <f>VLOOKUP($E894,'ALL-GTK-MI-MTS-MA'!$E$13:$CF$361,'ALL-GTK-MI-MTS-MA'!AQ$6,FALSE)</f>
        <v>0</v>
      </c>
      <c r="AR894" s="9">
        <f>VLOOKUP($E894,'ALL-GTK-MI-MTS-MA'!$E$13:$CF$361,'ALL-GTK-MI-MTS-MA'!AR$6,FALSE)</f>
        <v>0</v>
      </c>
      <c r="AS894" s="9">
        <f>VLOOKUP($E894,'ALL-GTK-MI-MTS-MA'!$E$13:$CF$361,'ALL-GTK-MI-MTS-MA'!AS$6,FALSE)</f>
        <v>0</v>
      </c>
      <c r="AT894" s="9">
        <f>VLOOKUP($E894,'ALL-GTK-MI-MTS-MA'!$E$13:$CF$361,'ALL-GTK-MI-MTS-MA'!AT$6,FALSE)</f>
        <v>5</v>
      </c>
      <c r="AU894" s="9">
        <f>VLOOKUP($E894,'ALL-GTK-MI-MTS-MA'!$E$13:$CF$361,'ALL-GTK-MI-MTS-MA'!AU$6,FALSE)</f>
        <v>1</v>
      </c>
      <c r="AV894" s="590">
        <f>VLOOKUP($E894,'ALL-GTK-MI-MTS-MA'!$E$13:$CF$361,'ALL-GTK-MI-MTS-MA'!AV$6,FALSE)</f>
        <v>0</v>
      </c>
      <c r="AW894" s="590">
        <f>VLOOKUP($E894,'ALL-GTK-MI-MTS-MA'!$E$13:$CF$361,'ALL-GTK-MI-MTS-MA'!AW$6,FALSE)</f>
        <v>0</v>
      </c>
      <c r="AX894" s="9">
        <f>VLOOKUP($E894,'ALL-GTK-MI-MTS-MA'!$E$13:$CF$361,'ALL-GTK-MI-MTS-MA'!AX$6,FALSE)</f>
        <v>7</v>
      </c>
      <c r="AY894" s="9">
        <f>VLOOKUP($E894,'ALL-GTK-MI-MTS-MA'!$E$13:$CF$361,'ALL-GTK-MI-MTS-MA'!AY$6,FALSE)</f>
        <v>1</v>
      </c>
      <c r="AZ894" s="9">
        <f>VLOOKUP($E894,'ALL-GTK-MI-MTS-MA'!$E$13:$CF$361,'ALL-GTK-MI-MTS-MA'!AZ$6,FALSE)</f>
        <v>0</v>
      </c>
      <c r="BA894" s="9">
        <f>VLOOKUP($E894,'ALL-GTK-MI-MTS-MA'!$E$13:$CF$361,'ALL-GTK-MI-MTS-MA'!BA$6,FALSE)</f>
        <v>0</v>
      </c>
      <c r="BB894" s="9">
        <f>VLOOKUP($E894,'ALL-GTK-MI-MTS-MA'!$E$13:$CF$361,'ALL-GTK-MI-MTS-MA'!BB$6,FALSE)</f>
        <v>0</v>
      </c>
      <c r="BC894" s="9">
        <f>VLOOKUP($E894,'ALL-GTK-MI-MTS-MA'!$E$13:$CF$361,'ALL-GTK-MI-MTS-MA'!BC$6,FALSE)</f>
        <v>0</v>
      </c>
      <c r="BD894" s="310">
        <f t="shared" si="488"/>
        <v>5</v>
      </c>
      <c r="BE894" s="310">
        <f t="shared" si="489"/>
        <v>1</v>
      </c>
      <c r="BF894" s="10">
        <f t="shared" si="490"/>
        <v>6</v>
      </c>
      <c r="BG894" s="311">
        <f t="shared" si="491"/>
        <v>7</v>
      </c>
      <c r="BH894" s="311">
        <f t="shared" si="492"/>
        <v>1</v>
      </c>
      <c r="BI894" s="10">
        <f t="shared" si="493"/>
        <v>8</v>
      </c>
      <c r="BJ894" s="44">
        <f t="shared" si="494"/>
        <v>12</v>
      </c>
      <c r="BK894" s="44">
        <f t="shared" si="495"/>
        <v>2</v>
      </c>
      <c r="BL894" s="11">
        <f t="shared" si="496"/>
        <v>14</v>
      </c>
      <c r="BM894" s="9">
        <f>VLOOKUP($E894,'ALL-GTK-MI-MTS-MA'!$E$13:$CF$361,'ALL-GTK-MI-MTS-MA'!BM$6,FALSE)</f>
        <v>0</v>
      </c>
      <c r="BN894" s="9">
        <f>VLOOKUP($E894,'ALL-GTK-MI-MTS-MA'!$E$13:$CF$361,'ALL-GTK-MI-MTS-MA'!BN$6,FALSE)</f>
        <v>0</v>
      </c>
      <c r="BO894" s="9">
        <f>VLOOKUP($E894,'ALL-GTK-MI-MTS-MA'!$E$13:$CF$361,'ALL-GTK-MI-MTS-MA'!BO$6,FALSE)</f>
        <v>1</v>
      </c>
      <c r="BP894" s="9">
        <f>VLOOKUP($E894,'ALL-GTK-MI-MTS-MA'!$E$13:$CF$361,'ALL-GTK-MI-MTS-MA'!BP$6,FALSE)</f>
        <v>1</v>
      </c>
      <c r="BQ894" s="9">
        <f>VLOOKUP($E894,'ALL-GTK-MI-MTS-MA'!$E$13:$CF$361,'ALL-GTK-MI-MTS-MA'!BQ$6,FALSE)</f>
        <v>0</v>
      </c>
      <c r="BR894" s="9">
        <f>VLOOKUP($E894,'ALL-GTK-MI-MTS-MA'!$E$13:$CF$361,'ALL-GTK-MI-MTS-MA'!BR$6,FALSE)</f>
        <v>0</v>
      </c>
      <c r="BS894" s="9">
        <f>VLOOKUP($E894,'ALL-GTK-MI-MTS-MA'!$E$13:$CF$361,'ALL-GTK-MI-MTS-MA'!BS$6,FALSE)</f>
        <v>0</v>
      </c>
      <c r="BT894" s="9">
        <f>VLOOKUP($E894,'ALL-GTK-MI-MTS-MA'!$E$13:$CF$361,'ALL-GTK-MI-MTS-MA'!BT$6,FALSE)</f>
        <v>0</v>
      </c>
      <c r="BU894" s="299">
        <f t="shared" si="497"/>
        <v>1</v>
      </c>
      <c r="BV894" s="299">
        <f t="shared" si="498"/>
        <v>1</v>
      </c>
      <c r="BW894" s="44">
        <f t="shared" si="499"/>
        <v>1</v>
      </c>
      <c r="BX894" s="44">
        <f t="shared" si="500"/>
        <v>1</v>
      </c>
      <c r="BY894" s="11">
        <f t="shared" si="501"/>
        <v>2</v>
      </c>
      <c r="BZ894" s="14">
        <f t="shared" si="502"/>
        <v>12</v>
      </c>
      <c r="CA894" s="14">
        <f t="shared" si="503"/>
        <v>2</v>
      </c>
      <c r="CB894" s="13">
        <f t="shared" si="504"/>
        <v>1</v>
      </c>
      <c r="CC894" s="13">
        <f t="shared" si="505"/>
        <v>1</v>
      </c>
      <c r="CD894" s="312">
        <f t="shared" si="506"/>
        <v>13</v>
      </c>
      <c r="CE894" s="312">
        <f t="shared" si="507"/>
        <v>3</v>
      </c>
      <c r="CF894" s="313">
        <f t="shared" si="508"/>
        <v>16</v>
      </c>
      <c r="CG894" s="302" t="str">
        <f t="shared" si="509"/>
        <v>OK</v>
      </c>
    </row>
    <row r="895" spans="1:85" ht="14.25" x14ac:dyDescent="0.25">
      <c r="A895" s="6">
        <v>883</v>
      </c>
      <c r="B895" s="495">
        <v>81</v>
      </c>
      <c r="C895" s="495" t="s">
        <v>267</v>
      </c>
      <c r="D895" s="496" t="s">
        <v>25</v>
      </c>
      <c r="E895" s="626">
        <v>20364313</v>
      </c>
      <c r="F895" s="627" t="s">
        <v>997</v>
      </c>
      <c r="G895" s="624" t="s">
        <v>53</v>
      </c>
      <c r="H895" s="9">
        <f>VLOOKUP($E895,'ALL-GTK-MI-MTS-MA'!$E$13:$CF$361,'ALL-GTK-MI-MTS-MA'!H$6,FALSE)</f>
        <v>0</v>
      </c>
      <c r="I895" s="9">
        <f>VLOOKUP($E895,'ALL-GTK-MI-MTS-MA'!$E$13:$CF$361,'ALL-GTK-MI-MTS-MA'!I$6,FALSE)</f>
        <v>0</v>
      </c>
      <c r="J895" s="9">
        <f>VLOOKUP($E895,'ALL-GTK-MI-MTS-MA'!$E$13:$CF$361,'ALL-GTK-MI-MTS-MA'!J$6,FALSE)</f>
        <v>0</v>
      </c>
      <c r="K895" s="9">
        <f>VLOOKUP($E895,'ALL-GTK-MI-MTS-MA'!$E$13:$CF$361,'ALL-GTK-MI-MTS-MA'!K$6,FALSE)</f>
        <v>0</v>
      </c>
      <c r="L895" s="9">
        <f>VLOOKUP($E895,'ALL-GTK-MI-MTS-MA'!$E$13:$CF$361,'ALL-GTK-MI-MTS-MA'!L$6,FALSE)</f>
        <v>0</v>
      </c>
      <c r="M895" s="9">
        <f>VLOOKUP($E895,'ALL-GTK-MI-MTS-MA'!$E$13:$CF$361,'ALL-GTK-MI-MTS-MA'!M$6,FALSE)</f>
        <v>0</v>
      </c>
      <c r="N895" s="9">
        <f>VLOOKUP($E895,'ALL-GTK-MI-MTS-MA'!$E$13:$CF$361,'ALL-GTK-MI-MTS-MA'!N$6,FALSE)</f>
        <v>0</v>
      </c>
      <c r="O895" s="9">
        <f>VLOOKUP($E895,'ALL-GTK-MI-MTS-MA'!$E$13:$CF$361,'ALL-GTK-MI-MTS-MA'!O$6,FALSE)</f>
        <v>0</v>
      </c>
      <c r="P895" s="299">
        <f t="shared" si="474"/>
        <v>0</v>
      </c>
      <c r="Q895" s="299">
        <f t="shared" si="475"/>
        <v>0</v>
      </c>
      <c r="R895" s="300">
        <f t="shared" si="476"/>
        <v>0</v>
      </c>
      <c r="S895" s="9">
        <f>VLOOKUP($E895,'ALL-GTK-MI-MTS-MA'!$E$13:$CF$361,'ALL-GTK-MI-MTS-MA'!S$6,FALSE)</f>
        <v>8</v>
      </c>
      <c r="T895" s="9">
        <f>VLOOKUP($E895,'ALL-GTK-MI-MTS-MA'!$E$13:$CF$361,'ALL-GTK-MI-MTS-MA'!T$6,FALSE)</f>
        <v>6</v>
      </c>
      <c r="U895" s="9">
        <f>VLOOKUP($E895,'ALL-GTK-MI-MTS-MA'!$E$13:$CF$361,'ALL-GTK-MI-MTS-MA'!U$6,FALSE)</f>
        <v>0</v>
      </c>
      <c r="V895" s="9">
        <f>VLOOKUP($E895,'ALL-GTK-MI-MTS-MA'!$E$13:$CF$361,'ALL-GTK-MI-MTS-MA'!V$6,FALSE)</f>
        <v>0</v>
      </c>
      <c r="W895" s="9">
        <f>VLOOKUP($E895,'ALL-GTK-MI-MTS-MA'!$E$13:$CF$361,'ALL-GTK-MI-MTS-MA'!W$6,FALSE)</f>
        <v>0</v>
      </c>
      <c r="X895" s="9">
        <f>VLOOKUP($E895,'ALL-GTK-MI-MTS-MA'!$E$13:$CF$361,'ALL-GTK-MI-MTS-MA'!X$6,FALSE)</f>
        <v>0</v>
      </c>
      <c r="Y895" s="299">
        <f t="shared" si="477"/>
        <v>8</v>
      </c>
      <c r="Z895" s="299">
        <f t="shared" si="478"/>
        <v>6</v>
      </c>
      <c r="AA895" s="10">
        <f t="shared" si="479"/>
        <v>14</v>
      </c>
      <c r="AB895" s="44">
        <f t="shared" si="480"/>
        <v>8</v>
      </c>
      <c r="AC895" s="44">
        <f t="shared" si="481"/>
        <v>6</v>
      </c>
      <c r="AD895" s="11">
        <f t="shared" si="482"/>
        <v>14</v>
      </c>
      <c r="AE895" s="9">
        <f>VLOOKUP($E895,'ALL-GTK-MI-MTS-MA'!$E$13:$CF$361,'ALL-GTK-MI-MTS-MA'!AE$6,FALSE)</f>
        <v>5</v>
      </c>
      <c r="AF895" s="9">
        <f>VLOOKUP($E895,'ALL-GTK-MI-MTS-MA'!$E$13:$CF$361,'ALL-GTK-MI-MTS-MA'!AF$6,FALSE)</f>
        <v>3</v>
      </c>
      <c r="AG895" s="10">
        <f t="shared" si="483"/>
        <v>8</v>
      </c>
      <c r="AH895" s="9">
        <f>VLOOKUP($E895,'ALL-GTK-MI-MTS-MA'!$E$13:$CF$361,'ALL-GTK-MI-MTS-MA'!AH$6,FALSE)</f>
        <v>3</v>
      </c>
      <c r="AI895" s="9">
        <f>VLOOKUP($E895,'ALL-GTK-MI-MTS-MA'!$E$13:$CF$361,'ALL-GTK-MI-MTS-MA'!AI$6,FALSE)</f>
        <v>3</v>
      </c>
      <c r="AJ895" s="10">
        <f t="shared" si="484"/>
        <v>6</v>
      </c>
      <c r="AK895" s="44">
        <f t="shared" si="485"/>
        <v>8</v>
      </c>
      <c r="AL895" s="44">
        <f t="shared" si="486"/>
        <v>6</v>
      </c>
      <c r="AM895" s="11">
        <f t="shared" si="487"/>
        <v>14</v>
      </c>
      <c r="AN895" s="299">
        <v>0</v>
      </c>
      <c r="AO895" s="299">
        <v>0</v>
      </c>
      <c r="AP895" s="9">
        <f>VLOOKUP($E895,'ALL-GTK-MI-MTS-MA'!$E$13:$CF$361,'ALL-GTK-MI-MTS-MA'!AP$6,FALSE)</f>
        <v>0</v>
      </c>
      <c r="AQ895" s="9">
        <f>VLOOKUP($E895,'ALL-GTK-MI-MTS-MA'!$E$13:$CF$361,'ALL-GTK-MI-MTS-MA'!AQ$6,FALSE)</f>
        <v>0</v>
      </c>
      <c r="AR895" s="9">
        <f>VLOOKUP($E895,'ALL-GTK-MI-MTS-MA'!$E$13:$CF$361,'ALL-GTK-MI-MTS-MA'!AR$6,FALSE)</f>
        <v>0</v>
      </c>
      <c r="AS895" s="9">
        <f>VLOOKUP($E895,'ALL-GTK-MI-MTS-MA'!$E$13:$CF$361,'ALL-GTK-MI-MTS-MA'!AS$6,FALSE)</f>
        <v>0</v>
      </c>
      <c r="AT895" s="9">
        <f>VLOOKUP($E895,'ALL-GTK-MI-MTS-MA'!$E$13:$CF$361,'ALL-GTK-MI-MTS-MA'!AT$6,FALSE)</f>
        <v>2</v>
      </c>
      <c r="AU895" s="9">
        <f>VLOOKUP($E895,'ALL-GTK-MI-MTS-MA'!$E$13:$CF$361,'ALL-GTK-MI-MTS-MA'!AU$6,FALSE)</f>
        <v>0</v>
      </c>
      <c r="AV895" s="590">
        <f>VLOOKUP($E895,'ALL-GTK-MI-MTS-MA'!$E$13:$CF$361,'ALL-GTK-MI-MTS-MA'!AV$6,FALSE)</f>
        <v>0</v>
      </c>
      <c r="AW895" s="590">
        <f>VLOOKUP($E895,'ALL-GTK-MI-MTS-MA'!$E$13:$CF$361,'ALL-GTK-MI-MTS-MA'!AW$6,FALSE)</f>
        <v>0</v>
      </c>
      <c r="AX895" s="9">
        <f>VLOOKUP($E895,'ALL-GTK-MI-MTS-MA'!$E$13:$CF$361,'ALL-GTK-MI-MTS-MA'!AX$6,FALSE)</f>
        <v>6</v>
      </c>
      <c r="AY895" s="9">
        <f>VLOOKUP($E895,'ALL-GTK-MI-MTS-MA'!$E$13:$CF$361,'ALL-GTK-MI-MTS-MA'!AY$6,FALSE)</f>
        <v>5</v>
      </c>
      <c r="AZ895" s="9">
        <f>VLOOKUP($E895,'ALL-GTK-MI-MTS-MA'!$E$13:$CF$361,'ALL-GTK-MI-MTS-MA'!AZ$6,FALSE)</f>
        <v>0</v>
      </c>
      <c r="BA895" s="9">
        <f>VLOOKUP($E895,'ALL-GTK-MI-MTS-MA'!$E$13:$CF$361,'ALL-GTK-MI-MTS-MA'!BA$6,FALSE)</f>
        <v>1</v>
      </c>
      <c r="BB895" s="9">
        <f>VLOOKUP($E895,'ALL-GTK-MI-MTS-MA'!$E$13:$CF$361,'ALL-GTK-MI-MTS-MA'!BB$6,FALSE)</f>
        <v>0</v>
      </c>
      <c r="BC895" s="9">
        <f>VLOOKUP($E895,'ALL-GTK-MI-MTS-MA'!$E$13:$CF$361,'ALL-GTK-MI-MTS-MA'!BC$6,FALSE)</f>
        <v>0</v>
      </c>
      <c r="BD895" s="310">
        <f t="shared" si="488"/>
        <v>2</v>
      </c>
      <c r="BE895" s="310">
        <f t="shared" si="489"/>
        <v>0</v>
      </c>
      <c r="BF895" s="10">
        <f t="shared" si="490"/>
        <v>2</v>
      </c>
      <c r="BG895" s="311">
        <f t="shared" si="491"/>
        <v>6</v>
      </c>
      <c r="BH895" s="311">
        <f t="shared" si="492"/>
        <v>6</v>
      </c>
      <c r="BI895" s="10">
        <f t="shared" si="493"/>
        <v>12</v>
      </c>
      <c r="BJ895" s="44">
        <f t="shared" si="494"/>
        <v>8</v>
      </c>
      <c r="BK895" s="44">
        <f t="shared" si="495"/>
        <v>6</v>
      </c>
      <c r="BL895" s="11">
        <f t="shared" si="496"/>
        <v>14</v>
      </c>
      <c r="BM895" s="9">
        <f>VLOOKUP($E895,'ALL-GTK-MI-MTS-MA'!$E$13:$CF$361,'ALL-GTK-MI-MTS-MA'!BM$6,FALSE)</f>
        <v>0</v>
      </c>
      <c r="BN895" s="9">
        <f>VLOOKUP($E895,'ALL-GTK-MI-MTS-MA'!$E$13:$CF$361,'ALL-GTK-MI-MTS-MA'!BN$6,FALSE)</f>
        <v>0</v>
      </c>
      <c r="BO895" s="9">
        <f>VLOOKUP($E895,'ALL-GTK-MI-MTS-MA'!$E$13:$CF$361,'ALL-GTK-MI-MTS-MA'!BO$6,FALSE)</f>
        <v>0</v>
      </c>
      <c r="BP895" s="9">
        <f>VLOOKUP($E895,'ALL-GTK-MI-MTS-MA'!$E$13:$CF$361,'ALL-GTK-MI-MTS-MA'!BP$6,FALSE)</f>
        <v>0</v>
      </c>
      <c r="BQ895" s="9">
        <f>VLOOKUP($E895,'ALL-GTK-MI-MTS-MA'!$E$13:$CF$361,'ALL-GTK-MI-MTS-MA'!BQ$6,FALSE)</f>
        <v>0</v>
      </c>
      <c r="BR895" s="9">
        <f>VLOOKUP($E895,'ALL-GTK-MI-MTS-MA'!$E$13:$CF$361,'ALL-GTK-MI-MTS-MA'!BR$6,FALSE)</f>
        <v>0</v>
      </c>
      <c r="BS895" s="9">
        <f>VLOOKUP($E895,'ALL-GTK-MI-MTS-MA'!$E$13:$CF$361,'ALL-GTK-MI-MTS-MA'!BS$6,FALSE)</f>
        <v>0</v>
      </c>
      <c r="BT895" s="9">
        <f>VLOOKUP($E895,'ALL-GTK-MI-MTS-MA'!$E$13:$CF$361,'ALL-GTK-MI-MTS-MA'!BT$6,FALSE)</f>
        <v>0</v>
      </c>
      <c r="BU895" s="299">
        <f t="shared" si="497"/>
        <v>0</v>
      </c>
      <c r="BV895" s="299">
        <f t="shared" si="498"/>
        <v>0</v>
      </c>
      <c r="BW895" s="44">
        <f t="shared" si="499"/>
        <v>0</v>
      </c>
      <c r="BX895" s="44">
        <f t="shared" si="500"/>
        <v>0</v>
      </c>
      <c r="BY895" s="11">
        <f t="shared" si="501"/>
        <v>0</v>
      </c>
      <c r="BZ895" s="14">
        <f t="shared" si="502"/>
        <v>8</v>
      </c>
      <c r="CA895" s="14">
        <f t="shared" si="503"/>
        <v>6</v>
      </c>
      <c r="CB895" s="13">
        <f t="shared" si="504"/>
        <v>0</v>
      </c>
      <c r="CC895" s="13">
        <f t="shared" si="505"/>
        <v>0</v>
      </c>
      <c r="CD895" s="312">
        <f t="shared" si="506"/>
        <v>8</v>
      </c>
      <c r="CE895" s="312">
        <f t="shared" si="507"/>
        <v>6</v>
      </c>
      <c r="CF895" s="313">
        <f t="shared" si="508"/>
        <v>14</v>
      </c>
      <c r="CG895" s="302" t="str">
        <f t="shared" si="509"/>
        <v>OK</v>
      </c>
    </row>
    <row r="896" spans="1:85" ht="14.25" x14ac:dyDescent="0.25">
      <c r="A896" s="6">
        <v>884</v>
      </c>
      <c r="B896" s="495">
        <v>82</v>
      </c>
      <c r="C896" s="495" t="s">
        <v>267</v>
      </c>
      <c r="D896" s="496" t="s">
        <v>25</v>
      </c>
      <c r="E896" s="626">
        <v>20364314</v>
      </c>
      <c r="F896" s="627" t="s">
        <v>998</v>
      </c>
      <c r="G896" s="624" t="s">
        <v>53</v>
      </c>
      <c r="H896" s="9">
        <f>VLOOKUP($E896,'ALL-GTK-MI-MTS-MA'!$E$13:$CF$361,'ALL-GTK-MI-MTS-MA'!H$6,FALSE)</f>
        <v>0</v>
      </c>
      <c r="I896" s="9">
        <f>VLOOKUP($E896,'ALL-GTK-MI-MTS-MA'!$E$13:$CF$361,'ALL-GTK-MI-MTS-MA'!I$6,FALSE)</f>
        <v>0</v>
      </c>
      <c r="J896" s="9">
        <f>VLOOKUP($E896,'ALL-GTK-MI-MTS-MA'!$E$13:$CF$361,'ALL-GTK-MI-MTS-MA'!J$6,FALSE)</f>
        <v>0</v>
      </c>
      <c r="K896" s="9">
        <f>VLOOKUP($E896,'ALL-GTK-MI-MTS-MA'!$E$13:$CF$361,'ALL-GTK-MI-MTS-MA'!K$6,FALSE)</f>
        <v>0</v>
      </c>
      <c r="L896" s="9">
        <f>VLOOKUP($E896,'ALL-GTK-MI-MTS-MA'!$E$13:$CF$361,'ALL-GTK-MI-MTS-MA'!L$6,FALSE)</f>
        <v>0</v>
      </c>
      <c r="M896" s="9">
        <f>VLOOKUP($E896,'ALL-GTK-MI-MTS-MA'!$E$13:$CF$361,'ALL-GTK-MI-MTS-MA'!M$6,FALSE)</f>
        <v>0</v>
      </c>
      <c r="N896" s="9">
        <f>VLOOKUP($E896,'ALL-GTK-MI-MTS-MA'!$E$13:$CF$361,'ALL-GTK-MI-MTS-MA'!N$6,FALSE)</f>
        <v>4</v>
      </c>
      <c r="O896" s="9">
        <f>VLOOKUP($E896,'ALL-GTK-MI-MTS-MA'!$E$13:$CF$361,'ALL-GTK-MI-MTS-MA'!O$6,FALSE)</f>
        <v>1</v>
      </c>
      <c r="P896" s="299">
        <f t="shared" si="474"/>
        <v>4</v>
      </c>
      <c r="Q896" s="299">
        <f t="shared" si="475"/>
        <v>1</v>
      </c>
      <c r="R896" s="300">
        <f t="shared" si="476"/>
        <v>5</v>
      </c>
      <c r="S896" s="9">
        <f>VLOOKUP($E896,'ALL-GTK-MI-MTS-MA'!$E$13:$CF$361,'ALL-GTK-MI-MTS-MA'!S$6,FALSE)</f>
        <v>7</v>
      </c>
      <c r="T896" s="9">
        <f>VLOOKUP($E896,'ALL-GTK-MI-MTS-MA'!$E$13:$CF$361,'ALL-GTK-MI-MTS-MA'!T$6,FALSE)</f>
        <v>3</v>
      </c>
      <c r="U896" s="9">
        <f>VLOOKUP($E896,'ALL-GTK-MI-MTS-MA'!$E$13:$CF$361,'ALL-GTK-MI-MTS-MA'!U$6,FALSE)</f>
        <v>0</v>
      </c>
      <c r="V896" s="9">
        <f>VLOOKUP($E896,'ALL-GTK-MI-MTS-MA'!$E$13:$CF$361,'ALL-GTK-MI-MTS-MA'!V$6,FALSE)</f>
        <v>0</v>
      </c>
      <c r="W896" s="9">
        <f>VLOOKUP($E896,'ALL-GTK-MI-MTS-MA'!$E$13:$CF$361,'ALL-GTK-MI-MTS-MA'!W$6,FALSE)</f>
        <v>0</v>
      </c>
      <c r="X896" s="9">
        <f>VLOOKUP($E896,'ALL-GTK-MI-MTS-MA'!$E$13:$CF$361,'ALL-GTK-MI-MTS-MA'!X$6,FALSE)</f>
        <v>0</v>
      </c>
      <c r="Y896" s="299">
        <f t="shared" si="477"/>
        <v>7</v>
      </c>
      <c r="Z896" s="299">
        <f t="shared" si="478"/>
        <v>3</v>
      </c>
      <c r="AA896" s="10">
        <f t="shared" si="479"/>
        <v>10</v>
      </c>
      <c r="AB896" s="44">
        <f t="shared" si="480"/>
        <v>11</v>
      </c>
      <c r="AC896" s="44">
        <f t="shared" si="481"/>
        <v>4</v>
      </c>
      <c r="AD896" s="11">
        <f t="shared" si="482"/>
        <v>15</v>
      </c>
      <c r="AE896" s="9">
        <f>VLOOKUP($E896,'ALL-GTK-MI-MTS-MA'!$E$13:$CF$361,'ALL-GTK-MI-MTS-MA'!AE$6,FALSE)</f>
        <v>1</v>
      </c>
      <c r="AF896" s="9">
        <f>VLOOKUP($E896,'ALL-GTK-MI-MTS-MA'!$E$13:$CF$361,'ALL-GTK-MI-MTS-MA'!AF$6,FALSE)</f>
        <v>3</v>
      </c>
      <c r="AG896" s="10">
        <f t="shared" si="483"/>
        <v>4</v>
      </c>
      <c r="AH896" s="9">
        <f>VLOOKUP($E896,'ALL-GTK-MI-MTS-MA'!$E$13:$CF$361,'ALL-GTK-MI-MTS-MA'!AH$6,FALSE)</f>
        <v>10</v>
      </c>
      <c r="AI896" s="9">
        <f>VLOOKUP($E896,'ALL-GTK-MI-MTS-MA'!$E$13:$CF$361,'ALL-GTK-MI-MTS-MA'!AI$6,FALSE)</f>
        <v>1</v>
      </c>
      <c r="AJ896" s="10">
        <f t="shared" si="484"/>
        <v>11</v>
      </c>
      <c r="AK896" s="44">
        <f t="shared" si="485"/>
        <v>11</v>
      </c>
      <c r="AL896" s="44">
        <f t="shared" si="486"/>
        <v>4</v>
      </c>
      <c r="AM896" s="11">
        <f t="shared" si="487"/>
        <v>15</v>
      </c>
      <c r="AN896" s="299">
        <v>0</v>
      </c>
      <c r="AO896" s="299">
        <v>0</v>
      </c>
      <c r="AP896" s="9">
        <f>VLOOKUP($E896,'ALL-GTK-MI-MTS-MA'!$E$13:$CF$361,'ALL-GTK-MI-MTS-MA'!AP$6,FALSE)</f>
        <v>0</v>
      </c>
      <c r="AQ896" s="9">
        <f>VLOOKUP($E896,'ALL-GTK-MI-MTS-MA'!$E$13:$CF$361,'ALL-GTK-MI-MTS-MA'!AQ$6,FALSE)</f>
        <v>0</v>
      </c>
      <c r="AR896" s="9">
        <f>VLOOKUP($E896,'ALL-GTK-MI-MTS-MA'!$E$13:$CF$361,'ALL-GTK-MI-MTS-MA'!AR$6,FALSE)</f>
        <v>0</v>
      </c>
      <c r="AS896" s="9">
        <f>VLOOKUP($E896,'ALL-GTK-MI-MTS-MA'!$E$13:$CF$361,'ALL-GTK-MI-MTS-MA'!AS$6,FALSE)</f>
        <v>0</v>
      </c>
      <c r="AT896" s="9">
        <f>VLOOKUP($E896,'ALL-GTK-MI-MTS-MA'!$E$13:$CF$361,'ALL-GTK-MI-MTS-MA'!AT$6,FALSE)</f>
        <v>0</v>
      </c>
      <c r="AU896" s="9">
        <f>VLOOKUP($E896,'ALL-GTK-MI-MTS-MA'!$E$13:$CF$361,'ALL-GTK-MI-MTS-MA'!AU$6,FALSE)</f>
        <v>0</v>
      </c>
      <c r="AV896" s="590">
        <f>VLOOKUP($E896,'ALL-GTK-MI-MTS-MA'!$E$13:$CF$361,'ALL-GTK-MI-MTS-MA'!AV$6,FALSE)</f>
        <v>0</v>
      </c>
      <c r="AW896" s="590">
        <f>VLOOKUP($E896,'ALL-GTK-MI-MTS-MA'!$E$13:$CF$361,'ALL-GTK-MI-MTS-MA'!AW$6,FALSE)</f>
        <v>0</v>
      </c>
      <c r="AX896" s="9">
        <f>VLOOKUP($E896,'ALL-GTK-MI-MTS-MA'!$E$13:$CF$361,'ALL-GTK-MI-MTS-MA'!AX$6,FALSE)</f>
        <v>8</v>
      </c>
      <c r="AY896" s="9">
        <f>VLOOKUP($E896,'ALL-GTK-MI-MTS-MA'!$E$13:$CF$361,'ALL-GTK-MI-MTS-MA'!AY$6,FALSE)</f>
        <v>4</v>
      </c>
      <c r="AZ896" s="9">
        <f>VLOOKUP($E896,'ALL-GTK-MI-MTS-MA'!$E$13:$CF$361,'ALL-GTK-MI-MTS-MA'!AZ$6,FALSE)</f>
        <v>3</v>
      </c>
      <c r="BA896" s="9">
        <f>VLOOKUP($E896,'ALL-GTK-MI-MTS-MA'!$E$13:$CF$361,'ALL-GTK-MI-MTS-MA'!BA$6,FALSE)</f>
        <v>0</v>
      </c>
      <c r="BB896" s="9">
        <f>VLOOKUP($E896,'ALL-GTK-MI-MTS-MA'!$E$13:$CF$361,'ALL-GTK-MI-MTS-MA'!BB$6,FALSE)</f>
        <v>0</v>
      </c>
      <c r="BC896" s="9">
        <f>VLOOKUP($E896,'ALL-GTK-MI-MTS-MA'!$E$13:$CF$361,'ALL-GTK-MI-MTS-MA'!BC$6,FALSE)</f>
        <v>0</v>
      </c>
      <c r="BD896" s="310">
        <f t="shared" si="488"/>
        <v>0</v>
      </c>
      <c r="BE896" s="310">
        <f t="shared" si="489"/>
        <v>0</v>
      </c>
      <c r="BF896" s="10">
        <f t="shared" si="490"/>
        <v>0</v>
      </c>
      <c r="BG896" s="311">
        <f t="shared" si="491"/>
        <v>11</v>
      </c>
      <c r="BH896" s="311">
        <f t="shared" si="492"/>
        <v>4</v>
      </c>
      <c r="BI896" s="10">
        <f t="shared" si="493"/>
        <v>15</v>
      </c>
      <c r="BJ896" s="44">
        <f t="shared" si="494"/>
        <v>11</v>
      </c>
      <c r="BK896" s="44">
        <f t="shared" si="495"/>
        <v>4</v>
      </c>
      <c r="BL896" s="11">
        <f t="shared" si="496"/>
        <v>15</v>
      </c>
      <c r="BM896" s="9">
        <f>VLOOKUP($E896,'ALL-GTK-MI-MTS-MA'!$E$13:$CF$361,'ALL-GTK-MI-MTS-MA'!BM$6,FALSE)</f>
        <v>0</v>
      </c>
      <c r="BN896" s="9">
        <f>VLOOKUP($E896,'ALL-GTK-MI-MTS-MA'!$E$13:$CF$361,'ALL-GTK-MI-MTS-MA'!BN$6,FALSE)</f>
        <v>0</v>
      </c>
      <c r="BO896" s="9">
        <f>VLOOKUP($E896,'ALL-GTK-MI-MTS-MA'!$E$13:$CF$361,'ALL-GTK-MI-MTS-MA'!BO$6,FALSE)</f>
        <v>2</v>
      </c>
      <c r="BP896" s="9">
        <f>VLOOKUP($E896,'ALL-GTK-MI-MTS-MA'!$E$13:$CF$361,'ALL-GTK-MI-MTS-MA'!BP$6,FALSE)</f>
        <v>1</v>
      </c>
      <c r="BQ896" s="9">
        <f>VLOOKUP($E896,'ALL-GTK-MI-MTS-MA'!$E$13:$CF$361,'ALL-GTK-MI-MTS-MA'!BQ$6,FALSE)</f>
        <v>0</v>
      </c>
      <c r="BR896" s="9">
        <f>VLOOKUP($E896,'ALL-GTK-MI-MTS-MA'!$E$13:$CF$361,'ALL-GTK-MI-MTS-MA'!BR$6,FALSE)</f>
        <v>0</v>
      </c>
      <c r="BS896" s="9">
        <f>VLOOKUP($E896,'ALL-GTK-MI-MTS-MA'!$E$13:$CF$361,'ALL-GTK-MI-MTS-MA'!BS$6,FALSE)</f>
        <v>0</v>
      </c>
      <c r="BT896" s="9">
        <f>VLOOKUP($E896,'ALL-GTK-MI-MTS-MA'!$E$13:$CF$361,'ALL-GTK-MI-MTS-MA'!BT$6,FALSE)</f>
        <v>0</v>
      </c>
      <c r="BU896" s="299">
        <f t="shared" si="497"/>
        <v>2</v>
      </c>
      <c r="BV896" s="299">
        <f t="shared" si="498"/>
        <v>1</v>
      </c>
      <c r="BW896" s="44">
        <f t="shared" si="499"/>
        <v>2</v>
      </c>
      <c r="BX896" s="44">
        <f t="shared" si="500"/>
        <v>1</v>
      </c>
      <c r="BY896" s="11">
        <f t="shared" si="501"/>
        <v>3</v>
      </c>
      <c r="BZ896" s="14">
        <f t="shared" si="502"/>
        <v>11</v>
      </c>
      <c r="CA896" s="14">
        <f t="shared" si="503"/>
        <v>4</v>
      </c>
      <c r="CB896" s="13">
        <f t="shared" si="504"/>
        <v>2</v>
      </c>
      <c r="CC896" s="13">
        <f t="shared" si="505"/>
        <v>1</v>
      </c>
      <c r="CD896" s="312">
        <f t="shared" si="506"/>
        <v>13</v>
      </c>
      <c r="CE896" s="312">
        <f t="shared" si="507"/>
        <v>5</v>
      </c>
      <c r="CF896" s="313">
        <f t="shared" si="508"/>
        <v>18</v>
      </c>
      <c r="CG896" s="302" t="str">
        <f t="shared" si="509"/>
        <v>OK</v>
      </c>
    </row>
    <row r="897" spans="1:85" ht="14.25" x14ac:dyDescent="0.25">
      <c r="A897" s="6">
        <v>885</v>
      </c>
      <c r="B897" s="495">
        <v>83</v>
      </c>
      <c r="C897" s="495" t="s">
        <v>267</v>
      </c>
      <c r="D897" s="496" t="s">
        <v>25</v>
      </c>
      <c r="E897" s="626">
        <v>20364315</v>
      </c>
      <c r="F897" s="627" t="s">
        <v>999</v>
      </c>
      <c r="G897" s="624" t="s">
        <v>53</v>
      </c>
      <c r="H897" s="9">
        <f>VLOOKUP($E897,'ALL-GTK-MI-MTS-MA'!$E$13:$CF$361,'ALL-GTK-MI-MTS-MA'!H$6,FALSE)</f>
        <v>0</v>
      </c>
      <c r="I897" s="9">
        <f>VLOOKUP($E897,'ALL-GTK-MI-MTS-MA'!$E$13:$CF$361,'ALL-GTK-MI-MTS-MA'!I$6,FALSE)</f>
        <v>0</v>
      </c>
      <c r="J897" s="9">
        <f>VLOOKUP($E897,'ALL-GTK-MI-MTS-MA'!$E$13:$CF$361,'ALL-GTK-MI-MTS-MA'!J$6,FALSE)</f>
        <v>0</v>
      </c>
      <c r="K897" s="9">
        <f>VLOOKUP($E897,'ALL-GTK-MI-MTS-MA'!$E$13:$CF$361,'ALL-GTK-MI-MTS-MA'!K$6,FALSE)</f>
        <v>0</v>
      </c>
      <c r="L897" s="9">
        <f>VLOOKUP($E897,'ALL-GTK-MI-MTS-MA'!$E$13:$CF$361,'ALL-GTK-MI-MTS-MA'!L$6,FALSE)</f>
        <v>0</v>
      </c>
      <c r="M897" s="9">
        <f>VLOOKUP($E897,'ALL-GTK-MI-MTS-MA'!$E$13:$CF$361,'ALL-GTK-MI-MTS-MA'!M$6,FALSE)</f>
        <v>0</v>
      </c>
      <c r="N897" s="9">
        <f>VLOOKUP($E897,'ALL-GTK-MI-MTS-MA'!$E$13:$CF$361,'ALL-GTK-MI-MTS-MA'!N$6,FALSE)</f>
        <v>1</v>
      </c>
      <c r="O897" s="9">
        <f>VLOOKUP($E897,'ALL-GTK-MI-MTS-MA'!$E$13:$CF$361,'ALL-GTK-MI-MTS-MA'!O$6,FALSE)</f>
        <v>1</v>
      </c>
      <c r="P897" s="299">
        <f t="shared" si="474"/>
        <v>1</v>
      </c>
      <c r="Q897" s="299">
        <f t="shared" si="475"/>
        <v>1</v>
      </c>
      <c r="R897" s="300">
        <f t="shared" si="476"/>
        <v>2</v>
      </c>
      <c r="S897" s="9">
        <f>VLOOKUP($E897,'ALL-GTK-MI-MTS-MA'!$E$13:$CF$361,'ALL-GTK-MI-MTS-MA'!S$6,FALSE)</f>
        <v>6</v>
      </c>
      <c r="T897" s="9">
        <f>VLOOKUP($E897,'ALL-GTK-MI-MTS-MA'!$E$13:$CF$361,'ALL-GTK-MI-MTS-MA'!T$6,FALSE)</f>
        <v>6</v>
      </c>
      <c r="U897" s="9">
        <f>VLOOKUP($E897,'ALL-GTK-MI-MTS-MA'!$E$13:$CF$361,'ALL-GTK-MI-MTS-MA'!U$6,FALSE)</f>
        <v>0</v>
      </c>
      <c r="V897" s="9">
        <f>VLOOKUP($E897,'ALL-GTK-MI-MTS-MA'!$E$13:$CF$361,'ALL-GTK-MI-MTS-MA'!V$6,FALSE)</f>
        <v>0</v>
      </c>
      <c r="W897" s="9">
        <f>VLOOKUP($E897,'ALL-GTK-MI-MTS-MA'!$E$13:$CF$361,'ALL-GTK-MI-MTS-MA'!W$6,FALSE)</f>
        <v>0</v>
      </c>
      <c r="X897" s="9">
        <f>VLOOKUP($E897,'ALL-GTK-MI-MTS-MA'!$E$13:$CF$361,'ALL-GTK-MI-MTS-MA'!X$6,FALSE)</f>
        <v>0</v>
      </c>
      <c r="Y897" s="299">
        <f t="shared" si="477"/>
        <v>6</v>
      </c>
      <c r="Z897" s="299">
        <f t="shared" si="478"/>
        <v>6</v>
      </c>
      <c r="AA897" s="10">
        <f t="shared" si="479"/>
        <v>12</v>
      </c>
      <c r="AB897" s="44">
        <f t="shared" si="480"/>
        <v>7</v>
      </c>
      <c r="AC897" s="44">
        <f t="shared" si="481"/>
        <v>7</v>
      </c>
      <c r="AD897" s="11">
        <f t="shared" si="482"/>
        <v>14</v>
      </c>
      <c r="AE897" s="9">
        <f>VLOOKUP($E897,'ALL-GTK-MI-MTS-MA'!$E$13:$CF$361,'ALL-GTK-MI-MTS-MA'!AE$6,FALSE)</f>
        <v>5</v>
      </c>
      <c r="AF897" s="9">
        <f>VLOOKUP($E897,'ALL-GTK-MI-MTS-MA'!$E$13:$CF$361,'ALL-GTK-MI-MTS-MA'!AF$6,FALSE)</f>
        <v>4</v>
      </c>
      <c r="AG897" s="10">
        <f t="shared" si="483"/>
        <v>9</v>
      </c>
      <c r="AH897" s="9">
        <f>VLOOKUP($E897,'ALL-GTK-MI-MTS-MA'!$E$13:$CF$361,'ALL-GTK-MI-MTS-MA'!AH$6,FALSE)</f>
        <v>2</v>
      </c>
      <c r="AI897" s="9">
        <f>VLOOKUP($E897,'ALL-GTK-MI-MTS-MA'!$E$13:$CF$361,'ALL-GTK-MI-MTS-MA'!AI$6,FALSE)</f>
        <v>3</v>
      </c>
      <c r="AJ897" s="10">
        <f t="shared" si="484"/>
        <v>5</v>
      </c>
      <c r="AK897" s="44">
        <f t="shared" si="485"/>
        <v>7</v>
      </c>
      <c r="AL897" s="44">
        <f t="shared" si="486"/>
        <v>7</v>
      </c>
      <c r="AM897" s="11">
        <f t="shared" si="487"/>
        <v>14</v>
      </c>
      <c r="AN897" s="299">
        <v>0</v>
      </c>
      <c r="AO897" s="299">
        <v>0</v>
      </c>
      <c r="AP897" s="9">
        <f>VLOOKUP($E897,'ALL-GTK-MI-MTS-MA'!$E$13:$CF$361,'ALL-GTK-MI-MTS-MA'!AP$6,FALSE)</f>
        <v>0</v>
      </c>
      <c r="AQ897" s="9">
        <f>VLOOKUP($E897,'ALL-GTK-MI-MTS-MA'!$E$13:$CF$361,'ALL-GTK-MI-MTS-MA'!AQ$6,FALSE)</f>
        <v>0</v>
      </c>
      <c r="AR897" s="9">
        <f>VLOOKUP($E897,'ALL-GTK-MI-MTS-MA'!$E$13:$CF$361,'ALL-GTK-MI-MTS-MA'!AR$6,FALSE)</f>
        <v>0</v>
      </c>
      <c r="AS897" s="9">
        <f>VLOOKUP($E897,'ALL-GTK-MI-MTS-MA'!$E$13:$CF$361,'ALL-GTK-MI-MTS-MA'!AS$6,FALSE)</f>
        <v>0</v>
      </c>
      <c r="AT897" s="9">
        <f>VLOOKUP($E897,'ALL-GTK-MI-MTS-MA'!$E$13:$CF$361,'ALL-GTK-MI-MTS-MA'!AT$6,FALSE)</f>
        <v>0</v>
      </c>
      <c r="AU897" s="9">
        <f>VLOOKUP($E897,'ALL-GTK-MI-MTS-MA'!$E$13:$CF$361,'ALL-GTK-MI-MTS-MA'!AU$6,FALSE)</f>
        <v>0</v>
      </c>
      <c r="AV897" s="590">
        <f>VLOOKUP($E897,'ALL-GTK-MI-MTS-MA'!$E$13:$CF$361,'ALL-GTK-MI-MTS-MA'!AV$6,FALSE)</f>
        <v>0</v>
      </c>
      <c r="AW897" s="590">
        <f>VLOOKUP($E897,'ALL-GTK-MI-MTS-MA'!$E$13:$CF$361,'ALL-GTK-MI-MTS-MA'!AW$6,FALSE)</f>
        <v>0</v>
      </c>
      <c r="AX897" s="9">
        <f>VLOOKUP($E897,'ALL-GTK-MI-MTS-MA'!$E$13:$CF$361,'ALL-GTK-MI-MTS-MA'!AX$6,FALSE)</f>
        <v>7</v>
      </c>
      <c r="AY897" s="9">
        <f>VLOOKUP($E897,'ALL-GTK-MI-MTS-MA'!$E$13:$CF$361,'ALL-GTK-MI-MTS-MA'!AY$6,FALSE)</f>
        <v>7</v>
      </c>
      <c r="AZ897" s="9">
        <f>VLOOKUP($E897,'ALL-GTK-MI-MTS-MA'!$E$13:$CF$361,'ALL-GTK-MI-MTS-MA'!AZ$6,FALSE)</f>
        <v>0</v>
      </c>
      <c r="BA897" s="9">
        <f>VLOOKUP($E897,'ALL-GTK-MI-MTS-MA'!$E$13:$CF$361,'ALL-GTK-MI-MTS-MA'!BA$6,FALSE)</f>
        <v>0</v>
      </c>
      <c r="BB897" s="9">
        <f>VLOOKUP($E897,'ALL-GTK-MI-MTS-MA'!$E$13:$CF$361,'ALL-GTK-MI-MTS-MA'!BB$6,FALSE)</f>
        <v>0</v>
      </c>
      <c r="BC897" s="9">
        <f>VLOOKUP($E897,'ALL-GTK-MI-MTS-MA'!$E$13:$CF$361,'ALL-GTK-MI-MTS-MA'!BC$6,FALSE)</f>
        <v>0</v>
      </c>
      <c r="BD897" s="310">
        <f t="shared" si="488"/>
        <v>0</v>
      </c>
      <c r="BE897" s="310">
        <f t="shared" si="489"/>
        <v>0</v>
      </c>
      <c r="BF897" s="10">
        <f t="shared" si="490"/>
        <v>0</v>
      </c>
      <c r="BG897" s="311">
        <f t="shared" si="491"/>
        <v>7</v>
      </c>
      <c r="BH897" s="311">
        <f t="shared" si="492"/>
        <v>7</v>
      </c>
      <c r="BI897" s="10">
        <f t="shared" si="493"/>
        <v>14</v>
      </c>
      <c r="BJ897" s="44">
        <f t="shared" si="494"/>
        <v>7</v>
      </c>
      <c r="BK897" s="44">
        <f t="shared" si="495"/>
        <v>7</v>
      </c>
      <c r="BL897" s="11">
        <f t="shared" si="496"/>
        <v>14</v>
      </c>
      <c r="BM897" s="9">
        <f>VLOOKUP($E897,'ALL-GTK-MI-MTS-MA'!$E$13:$CF$361,'ALL-GTK-MI-MTS-MA'!BM$6,FALSE)</f>
        <v>0</v>
      </c>
      <c r="BN897" s="9">
        <f>VLOOKUP($E897,'ALL-GTK-MI-MTS-MA'!$E$13:$CF$361,'ALL-GTK-MI-MTS-MA'!BN$6,FALSE)</f>
        <v>0</v>
      </c>
      <c r="BO897" s="9">
        <f>VLOOKUP($E897,'ALL-GTK-MI-MTS-MA'!$E$13:$CF$361,'ALL-GTK-MI-MTS-MA'!BO$6,FALSE)</f>
        <v>0</v>
      </c>
      <c r="BP897" s="9">
        <f>VLOOKUP($E897,'ALL-GTK-MI-MTS-MA'!$E$13:$CF$361,'ALL-GTK-MI-MTS-MA'!BP$6,FALSE)</f>
        <v>1</v>
      </c>
      <c r="BQ897" s="9">
        <f>VLOOKUP($E897,'ALL-GTK-MI-MTS-MA'!$E$13:$CF$361,'ALL-GTK-MI-MTS-MA'!BQ$6,FALSE)</f>
        <v>0</v>
      </c>
      <c r="BR897" s="9">
        <f>VLOOKUP($E897,'ALL-GTK-MI-MTS-MA'!$E$13:$CF$361,'ALL-GTK-MI-MTS-MA'!BR$6,FALSE)</f>
        <v>0</v>
      </c>
      <c r="BS897" s="9">
        <f>VLOOKUP($E897,'ALL-GTK-MI-MTS-MA'!$E$13:$CF$361,'ALL-GTK-MI-MTS-MA'!BS$6,FALSE)</f>
        <v>0</v>
      </c>
      <c r="BT897" s="9">
        <f>VLOOKUP($E897,'ALL-GTK-MI-MTS-MA'!$E$13:$CF$361,'ALL-GTK-MI-MTS-MA'!BT$6,FALSE)</f>
        <v>0</v>
      </c>
      <c r="BU897" s="299">
        <f t="shared" si="497"/>
        <v>0</v>
      </c>
      <c r="BV897" s="299">
        <f t="shared" si="498"/>
        <v>1</v>
      </c>
      <c r="BW897" s="44">
        <f t="shared" si="499"/>
        <v>0</v>
      </c>
      <c r="BX897" s="44">
        <f t="shared" si="500"/>
        <v>1</v>
      </c>
      <c r="BY897" s="11">
        <f t="shared" si="501"/>
        <v>1</v>
      </c>
      <c r="BZ897" s="14">
        <f t="shared" si="502"/>
        <v>7</v>
      </c>
      <c r="CA897" s="14">
        <f t="shared" si="503"/>
        <v>7</v>
      </c>
      <c r="CB897" s="13">
        <f t="shared" si="504"/>
        <v>0</v>
      </c>
      <c r="CC897" s="13">
        <f t="shared" si="505"/>
        <v>1</v>
      </c>
      <c r="CD897" s="312">
        <f t="shared" si="506"/>
        <v>7</v>
      </c>
      <c r="CE897" s="312">
        <f t="shared" si="507"/>
        <v>8</v>
      </c>
      <c r="CF897" s="313">
        <f t="shared" si="508"/>
        <v>15</v>
      </c>
      <c r="CG897" s="302" t="str">
        <f t="shared" si="509"/>
        <v>OK</v>
      </c>
    </row>
    <row r="898" spans="1:85" ht="14.25" x14ac:dyDescent="0.25">
      <c r="A898" s="6">
        <v>886</v>
      </c>
      <c r="B898" s="495">
        <v>84</v>
      </c>
      <c r="C898" s="495" t="s">
        <v>267</v>
      </c>
      <c r="D898" s="496" t="s">
        <v>25</v>
      </c>
      <c r="E898" s="626">
        <v>20364316</v>
      </c>
      <c r="F898" s="627" t="s">
        <v>1000</v>
      </c>
      <c r="G898" s="624" t="s">
        <v>53</v>
      </c>
      <c r="H898" s="9">
        <f>VLOOKUP($E898,'ALL-GTK-MI-MTS-MA'!$E$13:$CF$361,'ALL-GTK-MI-MTS-MA'!H$6,FALSE)</f>
        <v>0</v>
      </c>
      <c r="I898" s="9">
        <f>VLOOKUP($E898,'ALL-GTK-MI-MTS-MA'!$E$13:$CF$361,'ALL-GTK-MI-MTS-MA'!I$6,FALSE)</f>
        <v>0</v>
      </c>
      <c r="J898" s="9">
        <f>VLOOKUP($E898,'ALL-GTK-MI-MTS-MA'!$E$13:$CF$361,'ALL-GTK-MI-MTS-MA'!J$6,FALSE)</f>
        <v>0</v>
      </c>
      <c r="K898" s="9">
        <f>VLOOKUP($E898,'ALL-GTK-MI-MTS-MA'!$E$13:$CF$361,'ALL-GTK-MI-MTS-MA'!K$6,FALSE)</f>
        <v>0</v>
      </c>
      <c r="L898" s="9">
        <f>VLOOKUP($E898,'ALL-GTK-MI-MTS-MA'!$E$13:$CF$361,'ALL-GTK-MI-MTS-MA'!L$6,FALSE)</f>
        <v>0</v>
      </c>
      <c r="M898" s="9">
        <f>VLOOKUP($E898,'ALL-GTK-MI-MTS-MA'!$E$13:$CF$361,'ALL-GTK-MI-MTS-MA'!M$6,FALSE)</f>
        <v>0</v>
      </c>
      <c r="N898" s="9">
        <f>VLOOKUP($E898,'ALL-GTK-MI-MTS-MA'!$E$13:$CF$361,'ALL-GTK-MI-MTS-MA'!N$6,FALSE)</f>
        <v>0</v>
      </c>
      <c r="O898" s="9">
        <f>VLOOKUP($E898,'ALL-GTK-MI-MTS-MA'!$E$13:$CF$361,'ALL-GTK-MI-MTS-MA'!O$6,FALSE)</f>
        <v>0</v>
      </c>
      <c r="P898" s="299">
        <f t="shared" si="474"/>
        <v>0</v>
      </c>
      <c r="Q898" s="299">
        <f t="shared" si="475"/>
        <v>0</v>
      </c>
      <c r="R898" s="300">
        <f t="shared" si="476"/>
        <v>0</v>
      </c>
      <c r="S898" s="9">
        <f>VLOOKUP($E898,'ALL-GTK-MI-MTS-MA'!$E$13:$CF$361,'ALL-GTK-MI-MTS-MA'!S$6,FALSE)</f>
        <v>12</v>
      </c>
      <c r="T898" s="9">
        <f>VLOOKUP($E898,'ALL-GTK-MI-MTS-MA'!$E$13:$CF$361,'ALL-GTK-MI-MTS-MA'!T$6,FALSE)</f>
        <v>2</v>
      </c>
      <c r="U898" s="9">
        <f>VLOOKUP($E898,'ALL-GTK-MI-MTS-MA'!$E$13:$CF$361,'ALL-GTK-MI-MTS-MA'!U$6,FALSE)</f>
        <v>0</v>
      </c>
      <c r="V898" s="9">
        <f>VLOOKUP($E898,'ALL-GTK-MI-MTS-MA'!$E$13:$CF$361,'ALL-GTK-MI-MTS-MA'!V$6,FALSE)</f>
        <v>0</v>
      </c>
      <c r="W898" s="9">
        <f>VLOOKUP($E898,'ALL-GTK-MI-MTS-MA'!$E$13:$CF$361,'ALL-GTK-MI-MTS-MA'!W$6,FALSE)</f>
        <v>0</v>
      </c>
      <c r="X898" s="9">
        <f>VLOOKUP($E898,'ALL-GTK-MI-MTS-MA'!$E$13:$CF$361,'ALL-GTK-MI-MTS-MA'!X$6,FALSE)</f>
        <v>0</v>
      </c>
      <c r="Y898" s="299">
        <f t="shared" si="477"/>
        <v>12</v>
      </c>
      <c r="Z898" s="299">
        <f t="shared" si="478"/>
        <v>2</v>
      </c>
      <c r="AA898" s="10">
        <f t="shared" si="479"/>
        <v>14</v>
      </c>
      <c r="AB898" s="44">
        <f t="shared" si="480"/>
        <v>12</v>
      </c>
      <c r="AC898" s="44">
        <f t="shared" si="481"/>
        <v>2</v>
      </c>
      <c r="AD898" s="11">
        <f t="shared" si="482"/>
        <v>14</v>
      </c>
      <c r="AE898" s="9">
        <f>VLOOKUP($E898,'ALL-GTK-MI-MTS-MA'!$E$13:$CF$361,'ALL-GTK-MI-MTS-MA'!AE$6,FALSE)</f>
        <v>9</v>
      </c>
      <c r="AF898" s="9">
        <f>VLOOKUP($E898,'ALL-GTK-MI-MTS-MA'!$E$13:$CF$361,'ALL-GTK-MI-MTS-MA'!AF$6,FALSE)</f>
        <v>1</v>
      </c>
      <c r="AG898" s="10">
        <f t="shared" si="483"/>
        <v>10</v>
      </c>
      <c r="AH898" s="9">
        <f>VLOOKUP($E898,'ALL-GTK-MI-MTS-MA'!$E$13:$CF$361,'ALL-GTK-MI-MTS-MA'!AH$6,FALSE)</f>
        <v>3</v>
      </c>
      <c r="AI898" s="9">
        <f>VLOOKUP($E898,'ALL-GTK-MI-MTS-MA'!$E$13:$CF$361,'ALL-GTK-MI-MTS-MA'!AI$6,FALSE)</f>
        <v>1</v>
      </c>
      <c r="AJ898" s="10">
        <f t="shared" si="484"/>
        <v>4</v>
      </c>
      <c r="AK898" s="44">
        <f t="shared" si="485"/>
        <v>12</v>
      </c>
      <c r="AL898" s="44">
        <f t="shared" si="486"/>
        <v>2</v>
      </c>
      <c r="AM898" s="11">
        <f t="shared" si="487"/>
        <v>14</v>
      </c>
      <c r="AN898" s="299">
        <v>0</v>
      </c>
      <c r="AO898" s="299">
        <v>0</v>
      </c>
      <c r="AP898" s="9">
        <f>VLOOKUP($E898,'ALL-GTK-MI-MTS-MA'!$E$13:$CF$361,'ALL-GTK-MI-MTS-MA'!AP$6,FALSE)</f>
        <v>0</v>
      </c>
      <c r="AQ898" s="9">
        <f>VLOOKUP($E898,'ALL-GTK-MI-MTS-MA'!$E$13:$CF$361,'ALL-GTK-MI-MTS-MA'!AQ$6,FALSE)</f>
        <v>0</v>
      </c>
      <c r="AR898" s="9">
        <f>VLOOKUP($E898,'ALL-GTK-MI-MTS-MA'!$E$13:$CF$361,'ALL-GTK-MI-MTS-MA'!AR$6,FALSE)</f>
        <v>0</v>
      </c>
      <c r="AS898" s="9">
        <f>VLOOKUP($E898,'ALL-GTK-MI-MTS-MA'!$E$13:$CF$361,'ALL-GTK-MI-MTS-MA'!AS$6,FALSE)</f>
        <v>0</v>
      </c>
      <c r="AT898" s="9">
        <f>VLOOKUP($E898,'ALL-GTK-MI-MTS-MA'!$E$13:$CF$361,'ALL-GTK-MI-MTS-MA'!AT$6,FALSE)</f>
        <v>6</v>
      </c>
      <c r="AU898" s="9">
        <f>VLOOKUP($E898,'ALL-GTK-MI-MTS-MA'!$E$13:$CF$361,'ALL-GTK-MI-MTS-MA'!AU$6,FALSE)</f>
        <v>0</v>
      </c>
      <c r="AV898" s="590">
        <f>VLOOKUP($E898,'ALL-GTK-MI-MTS-MA'!$E$13:$CF$361,'ALL-GTK-MI-MTS-MA'!AV$6,FALSE)</f>
        <v>0</v>
      </c>
      <c r="AW898" s="590">
        <f>VLOOKUP($E898,'ALL-GTK-MI-MTS-MA'!$E$13:$CF$361,'ALL-GTK-MI-MTS-MA'!AW$6,FALSE)</f>
        <v>0</v>
      </c>
      <c r="AX898" s="9">
        <f>VLOOKUP($E898,'ALL-GTK-MI-MTS-MA'!$E$13:$CF$361,'ALL-GTK-MI-MTS-MA'!AX$6,FALSE)</f>
        <v>5</v>
      </c>
      <c r="AY898" s="9">
        <f>VLOOKUP($E898,'ALL-GTK-MI-MTS-MA'!$E$13:$CF$361,'ALL-GTK-MI-MTS-MA'!AY$6,FALSE)</f>
        <v>2</v>
      </c>
      <c r="AZ898" s="9">
        <f>VLOOKUP($E898,'ALL-GTK-MI-MTS-MA'!$E$13:$CF$361,'ALL-GTK-MI-MTS-MA'!AZ$6,FALSE)</f>
        <v>1</v>
      </c>
      <c r="BA898" s="9">
        <f>VLOOKUP($E898,'ALL-GTK-MI-MTS-MA'!$E$13:$CF$361,'ALL-GTK-MI-MTS-MA'!BA$6,FALSE)</f>
        <v>0</v>
      </c>
      <c r="BB898" s="9">
        <f>VLOOKUP($E898,'ALL-GTK-MI-MTS-MA'!$E$13:$CF$361,'ALL-GTK-MI-MTS-MA'!BB$6,FALSE)</f>
        <v>0</v>
      </c>
      <c r="BC898" s="9">
        <f>VLOOKUP($E898,'ALL-GTK-MI-MTS-MA'!$E$13:$CF$361,'ALL-GTK-MI-MTS-MA'!BC$6,FALSE)</f>
        <v>0</v>
      </c>
      <c r="BD898" s="310">
        <f t="shared" si="488"/>
        <v>6</v>
      </c>
      <c r="BE898" s="310">
        <f t="shared" si="489"/>
        <v>0</v>
      </c>
      <c r="BF898" s="10">
        <f t="shared" si="490"/>
        <v>6</v>
      </c>
      <c r="BG898" s="311">
        <f t="shared" si="491"/>
        <v>6</v>
      </c>
      <c r="BH898" s="311">
        <f t="shared" si="492"/>
        <v>2</v>
      </c>
      <c r="BI898" s="10">
        <f t="shared" si="493"/>
        <v>8</v>
      </c>
      <c r="BJ898" s="44">
        <f t="shared" si="494"/>
        <v>12</v>
      </c>
      <c r="BK898" s="44">
        <f t="shared" si="495"/>
        <v>2</v>
      </c>
      <c r="BL898" s="11">
        <f t="shared" si="496"/>
        <v>14</v>
      </c>
      <c r="BM898" s="9">
        <f>VLOOKUP($E898,'ALL-GTK-MI-MTS-MA'!$E$13:$CF$361,'ALL-GTK-MI-MTS-MA'!BM$6,FALSE)</f>
        <v>0</v>
      </c>
      <c r="BN898" s="9">
        <f>VLOOKUP($E898,'ALL-GTK-MI-MTS-MA'!$E$13:$CF$361,'ALL-GTK-MI-MTS-MA'!BN$6,FALSE)</f>
        <v>0</v>
      </c>
      <c r="BO898" s="9">
        <f>VLOOKUP($E898,'ALL-GTK-MI-MTS-MA'!$E$13:$CF$361,'ALL-GTK-MI-MTS-MA'!BO$6,FALSE)</f>
        <v>2</v>
      </c>
      <c r="BP898" s="9">
        <f>VLOOKUP($E898,'ALL-GTK-MI-MTS-MA'!$E$13:$CF$361,'ALL-GTK-MI-MTS-MA'!BP$6,FALSE)</f>
        <v>0</v>
      </c>
      <c r="BQ898" s="9">
        <f>VLOOKUP($E898,'ALL-GTK-MI-MTS-MA'!$E$13:$CF$361,'ALL-GTK-MI-MTS-MA'!BQ$6,FALSE)</f>
        <v>0</v>
      </c>
      <c r="BR898" s="9">
        <f>VLOOKUP($E898,'ALL-GTK-MI-MTS-MA'!$E$13:$CF$361,'ALL-GTK-MI-MTS-MA'!BR$6,FALSE)</f>
        <v>0</v>
      </c>
      <c r="BS898" s="9">
        <f>VLOOKUP($E898,'ALL-GTK-MI-MTS-MA'!$E$13:$CF$361,'ALL-GTK-MI-MTS-MA'!BS$6,FALSE)</f>
        <v>0</v>
      </c>
      <c r="BT898" s="9">
        <f>VLOOKUP($E898,'ALL-GTK-MI-MTS-MA'!$E$13:$CF$361,'ALL-GTK-MI-MTS-MA'!BT$6,FALSE)</f>
        <v>0</v>
      </c>
      <c r="BU898" s="299">
        <f t="shared" si="497"/>
        <v>2</v>
      </c>
      <c r="BV898" s="299">
        <f t="shared" si="498"/>
        <v>0</v>
      </c>
      <c r="BW898" s="44">
        <f t="shared" si="499"/>
        <v>2</v>
      </c>
      <c r="BX898" s="44">
        <f t="shared" si="500"/>
        <v>0</v>
      </c>
      <c r="BY898" s="11">
        <f t="shared" si="501"/>
        <v>2</v>
      </c>
      <c r="BZ898" s="14">
        <f t="shared" si="502"/>
        <v>12</v>
      </c>
      <c r="CA898" s="14">
        <f t="shared" si="503"/>
        <v>2</v>
      </c>
      <c r="CB898" s="13">
        <f t="shared" si="504"/>
        <v>2</v>
      </c>
      <c r="CC898" s="13">
        <f t="shared" si="505"/>
        <v>0</v>
      </c>
      <c r="CD898" s="312">
        <f t="shared" si="506"/>
        <v>14</v>
      </c>
      <c r="CE898" s="312">
        <f t="shared" si="507"/>
        <v>2</v>
      </c>
      <c r="CF898" s="313">
        <f t="shared" si="508"/>
        <v>16</v>
      </c>
      <c r="CG898" s="302" t="str">
        <f t="shared" si="509"/>
        <v>OK</v>
      </c>
    </row>
    <row r="899" spans="1:85" ht="14.25" x14ac:dyDescent="0.25">
      <c r="A899" s="6">
        <v>887</v>
      </c>
      <c r="B899" s="495">
        <v>85</v>
      </c>
      <c r="C899" s="495" t="s">
        <v>267</v>
      </c>
      <c r="D899" s="496" t="s">
        <v>24</v>
      </c>
      <c r="E899" s="626">
        <v>20364299</v>
      </c>
      <c r="F899" s="627" t="s">
        <v>1001</v>
      </c>
      <c r="G899" s="624" t="s">
        <v>53</v>
      </c>
      <c r="H899" s="9">
        <f>VLOOKUP($E899,'ALL-GTK-MI-MTS-MA'!$E$13:$CF$361,'ALL-GTK-MI-MTS-MA'!H$6,FALSE)</f>
        <v>0</v>
      </c>
      <c r="I899" s="9">
        <f>VLOOKUP($E899,'ALL-GTK-MI-MTS-MA'!$E$13:$CF$361,'ALL-GTK-MI-MTS-MA'!I$6,FALSE)</f>
        <v>0</v>
      </c>
      <c r="J899" s="9">
        <f>VLOOKUP($E899,'ALL-GTK-MI-MTS-MA'!$E$13:$CF$361,'ALL-GTK-MI-MTS-MA'!J$6,FALSE)</f>
        <v>0</v>
      </c>
      <c r="K899" s="9">
        <f>VLOOKUP($E899,'ALL-GTK-MI-MTS-MA'!$E$13:$CF$361,'ALL-GTK-MI-MTS-MA'!K$6,FALSE)</f>
        <v>0</v>
      </c>
      <c r="L899" s="9">
        <f>VLOOKUP($E899,'ALL-GTK-MI-MTS-MA'!$E$13:$CF$361,'ALL-GTK-MI-MTS-MA'!L$6,FALSE)</f>
        <v>0</v>
      </c>
      <c r="M899" s="9">
        <f>VLOOKUP($E899,'ALL-GTK-MI-MTS-MA'!$E$13:$CF$361,'ALL-GTK-MI-MTS-MA'!M$6,FALSE)</f>
        <v>0</v>
      </c>
      <c r="N899" s="9">
        <f>VLOOKUP($E899,'ALL-GTK-MI-MTS-MA'!$E$13:$CF$361,'ALL-GTK-MI-MTS-MA'!N$6,FALSE)</f>
        <v>1</v>
      </c>
      <c r="O899" s="9">
        <f>VLOOKUP($E899,'ALL-GTK-MI-MTS-MA'!$E$13:$CF$361,'ALL-GTK-MI-MTS-MA'!O$6,FALSE)</f>
        <v>2</v>
      </c>
      <c r="P899" s="299">
        <f t="shared" si="474"/>
        <v>1</v>
      </c>
      <c r="Q899" s="299">
        <f t="shared" si="475"/>
        <v>2</v>
      </c>
      <c r="R899" s="300">
        <f t="shared" si="476"/>
        <v>3</v>
      </c>
      <c r="S899" s="9">
        <f>VLOOKUP($E899,'ALL-GTK-MI-MTS-MA'!$E$13:$CF$361,'ALL-GTK-MI-MTS-MA'!S$6,FALSE)</f>
        <v>9</v>
      </c>
      <c r="T899" s="9">
        <f>VLOOKUP($E899,'ALL-GTK-MI-MTS-MA'!$E$13:$CF$361,'ALL-GTK-MI-MTS-MA'!T$6,FALSE)</f>
        <v>9</v>
      </c>
      <c r="U899" s="9">
        <f>VLOOKUP($E899,'ALL-GTK-MI-MTS-MA'!$E$13:$CF$361,'ALL-GTK-MI-MTS-MA'!U$6,FALSE)</f>
        <v>0</v>
      </c>
      <c r="V899" s="9">
        <f>VLOOKUP($E899,'ALL-GTK-MI-MTS-MA'!$E$13:$CF$361,'ALL-GTK-MI-MTS-MA'!V$6,FALSE)</f>
        <v>0</v>
      </c>
      <c r="W899" s="9">
        <f>VLOOKUP($E899,'ALL-GTK-MI-MTS-MA'!$E$13:$CF$361,'ALL-GTK-MI-MTS-MA'!W$6,FALSE)</f>
        <v>0</v>
      </c>
      <c r="X899" s="9">
        <f>VLOOKUP($E899,'ALL-GTK-MI-MTS-MA'!$E$13:$CF$361,'ALL-GTK-MI-MTS-MA'!X$6,FALSE)</f>
        <v>0</v>
      </c>
      <c r="Y899" s="299">
        <f t="shared" si="477"/>
        <v>9</v>
      </c>
      <c r="Z899" s="299">
        <f t="shared" si="478"/>
        <v>9</v>
      </c>
      <c r="AA899" s="10">
        <f t="shared" si="479"/>
        <v>18</v>
      </c>
      <c r="AB899" s="44">
        <f t="shared" si="480"/>
        <v>10</v>
      </c>
      <c r="AC899" s="44">
        <f t="shared" si="481"/>
        <v>11</v>
      </c>
      <c r="AD899" s="11">
        <f t="shared" si="482"/>
        <v>21</v>
      </c>
      <c r="AE899" s="9">
        <f>VLOOKUP($E899,'ALL-GTK-MI-MTS-MA'!$E$13:$CF$361,'ALL-GTK-MI-MTS-MA'!AE$6,FALSE)</f>
        <v>6</v>
      </c>
      <c r="AF899" s="9">
        <f>VLOOKUP($E899,'ALL-GTK-MI-MTS-MA'!$E$13:$CF$361,'ALL-GTK-MI-MTS-MA'!AF$6,FALSE)</f>
        <v>5</v>
      </c>
      <c r="AG899" s="10">
        <f t="shared" si="483"/>
        <v>11</v>
      </c>
      <c r="AH899" s="9">
        <f>VLOOKUP($E899,'ALL-GTK-MI-MTS-MA'!$E$13:$CF$361,'ALL-GTK-MI-MTS-MA'!AH$6,FALSE)</f>
        <v>4</v>
      </c>
      <c r="AI899" s="9">
        <f>VLOOKUP($E899,'ALL-GTK-MI-MTS-MA'!$E$13:$CF$361,'ALL-GTK-MI-MTS-MA'!AI$6,FALSE)</f>
        <v>6</v>
      </c>
      <c r="AJ899" s="10">
        <f t="shared" si="484"/>
        <v>10</v>
      </c>
      <c r="AK899" s="44">
        <f t="shared" si="485"/>
        <v>10</v>
      </c>
      <c r="AL899" s="44">
        <f t="shared" si="486"/>
        <v>11</v>
      </c>
      <c r="AM899" s="11">
        <f t="shared" si="487"/>
        <v>21</v>
      </c>
      <c r="AN899" s="299">
        <v>0</v>
      </c>
      <c r="AO899" s="299">
        <v>0</v>
      </c>
      <c r="AP899" s="9">
        <f>VLOOKUP($E899,'ALL-GTK-MI-MTS-MA'!$E$13:$CF$361,'ALL-GTK-MI-MTS-MA'!AP$6,FALSE)</f>
        <v>0</v>
      </c>
      <c r="AQ899" s="9">
        <f>VLOOKUP($E899,'ALL-GTK-MI-MTS-MA'!$E$13:$CF$361,'ALL-GTK-MI-MTS-MA'!AQ$6,FALSE)</f>
        <v>0</v>
      </c>
      <c r="AR899" s="9">
        <f>VLOOKUP($E899,'ALL-GTK-MI-MTS-MA'!$E$13:$CF$361,'ALL-GTK-MI-MTS-MA'!AR$6,FALSE)</f>
        <v>0</v>
      </c>
      <c r="AS899" s="9">
        <f>VLOOKUP($E899,'ALL-GTK-MI-MTS-MA'!$E$13:$CF$361,'ALL-GTK-MI-MTS-MA'!AS$6,FALSE)</f>
        <v>0</v>
      </c>
      <c r="AT899" s="9">
        <f>VLOOKUP($E899,'ALL-GTK-MI-MTS-MA'!$E$13:$CF$361,'ALL-GTK-MI-MTS-MA'!AT$6,FALSE)</f>
        <v>2</v>
      </c>
      <c r="AU899" s="9">
        <f>VLOOKUP($E899,'ALL-GTK-MI-MTS-MA'!$E$13:$CF$361,'ALL-GTK-MI-MTS-MA'!AU$6,FALSE)</f>
        <v>0</v>
      </c>
      <c r="AV899" s="590">
        <f>VLOOKUP($E899,'ALL-GTK-MI-MTS-MA'!$E$13:$CF$361,'ALL-GTK-MI-MTS-MA'!AV$6,FALSE)</f>
        <v>0</v>
      </c>
      <c r="AW899" s="590">
        <f>VLOOKUP($E899,'ALL-GTK-MI-MTS-MA'!$E$13:$CF$361,'ALL-GTK-MI-MTS-MA'!AW$6,FALSE)</f>
        <v>0</v>
      </c>
      <c r="AX899" s="9">
        <f>VLOOKUP($E899,'ALL-GTK-MI-MTS-MA'!$E$13:$CF$361,'ALL-GTK-MI-MTS-MA'!AX$6,FALSE)</f>
        <v>8</v>
      </c>
      <c r="AY899" s="9">
        <f>VLOOKUP($E899,'ALL-GTK-MI-MTS-MA'!$E$13:$CF$361,'ALL-GTK-MI-MTS-MA'!AY$6,FALSE)</f>
        <v>11</v>
      </c>
      <c r="AZ899" s="9">
        <f>VLOOKUP($E899,'ALL-GTK-MI-MTS-MA'!$E$13:$CF$361,'ALL-GTK-MI-MTS-MA'!AZ$6,FALSE)</f>
        <v>0</v>
      </c>
      <c r="BA899" s="9">
        <f>VLOOKUP($E899,'ALL-GTK-MI-MTS-MA'!$E$13:$CF$361,'ALL-GTK-MI-MTS-MA'!BA$6,FALSE)</f>
        <v>0</v>
      </c>
      <c r="BB899" s="9">
        <f>VLOOKUP($E899,'ALL-GTK-MI-MTS-MA'!$E$13:$CF$361,'ALL-GTK-MI-MTS-MA'!BB$6,FALSE)</f>
        <v>0</v>
      </c>
      <c r="BC899" s="9">
        <f>VLOOKUP($E899,'ALL-GTK-MI-MTS-MA'!$E$13:$CF$361,'ALL-GTK-MI-MTS-MA'!BC$6,FALSE)</f>
        <v>0</v>
      </c>
      <c r="BD899" s="310">
        <f t="shared" si="488"/>
        <v>2</v>
      </c>
      <c r="BE899" s="310">
        <f t="shared" si="489"/>
        <v>0</v>
      </c>
      <c r="BF899" s="10">
        <f t="shared" si="490"/>
        <v>2</v>
      </c>
      <c r="BG899" s="311">
        <f t="shared" si="491"/>
        <v>8</v>
      </c>
      <c r="BH899" s="311">
        <f t="shared" si="492"/>
        <v>11</v>
      </c>
      <c r="BI899" s="10">
        <f t="shared" si="493"/>
        <v>19</v>
      </c>
      <c r="BJ899" s="44">
        <f t="shared" si="494"/>
        <v>10</v>
      </c>
      <c r="BK899" s="44">
        <f t="shared" si="495"/>
        <v>11</v>
      </c>
      <c r="BL899" s="11">
        <f t="shared" si="496"/>
        <v>21</v>
      </c>
      <c r="BM899" s="9">
        <f>VLOOKUP($E899,'ALL-GTK-MI-MTS-MA'!$E$13:$CF$361,'ALL-GTK-MI-MTS-MA'!BM$6,FALSE)</f>
        <v>0</v>
      </c>
      <c r="BN899" s="9">
        <f>VLOOKUP($E899,'ALL-GTK-MI-MTS-MA'!$E$13:$CF$361,'ALL-GTK-MI-MTS-MA'!BN$6,FALSE)</f>
        <v>0</v>
      </c>
      <c r="BO899" s="9">
        <f>VLOOKUP($E899,'ALL-GTK-MI-MTS-MA'!$E$13:$CF$361,'ALL-GTK-MI-MTS-MA'!BO$6,FALSE)</f>
        <v>2</v>
      </c>
      <c r="BP899" s="9">
        <f>VLOOKUP($E899,'ALL-GTK-MI-MTS-MA'!$E$13:$CF$361,'ALL-GTK-MI-MTS-MA'!BP$6,FALSE)</f>
        <v>1</v>
      </c>
      <c r="BQ899" s="9">
        <f>VLOOKUP($E899,'ALL-GTK-MI-MTS-MA'!$E$13:$CF$361,'ALL-GTK-MI-MTS-MA'!BQ$6,FALSE)</f>
        <v>0</v>
      </c>
      <c r="BR899" s="9">
        <f>VLOOKUP($E899,'ALL-GTK-MI-MTS-MA'!$E$13:$CF$361,'ALL-GTK-MI-MTS-MA'!BR$6,FALSE)</f>
        <v>0</v>
      </c>
      <c r="BS899" s="9">
        <f>VLOOKUP($E899,'ALL-GTK-MI-MTS-MA'!$E$13:$CF$361,'ALL-GTK-MI-MTS-MA'!BS$6,FALSE)</f>
        <v>0</v>
      </c>
      <c r="BT899" s="9">
        <f>VLOOKUP($E899,'ALL-GTK-MI-MTS-MA'!$E$13:$CF$361,'ALL-GTK-MI-MTS-MA'!BT$6,FALSE)</f>
        <v>0</v>
      </c>
      <c r="BU899" s="299">
        <f t="shared" si="497"/>
        <v>2</v>
      </c>
      <c r="BV899" s="299">
        <f t="shared" si="498"/>
        <v>1</v>
      </c>
      <c r="BW899" s="44">
        <f t="shared" si="499"/>
        <v>2</v>
      </c>
      <c r="BX899" s="44">
        <f t="shared" si="500"/>
        <v>1</v>
      </c>
      <c r="BY899" s="11">
        <f t="shared" si="501"/>
        <v>3</v>
      </c>
      <c r="BZ899" s="14">
        <f t="shared" si="502"/>
        <v>10</v>
      </c>
      <c r="CA899" s="14">
        <f t="shared" si="503"/>
        <v>11</v>
      </c>
      <c r="CB899" s="13">
        <f t="shared" si="504"/>
        <v>2</v>
      </c>
      <c r="CC899" s="13">
        <f t="shared" si="505"/>
        <v>1</v>
      </c>
      <c r="CD899" s="312">
        <f t="shared" si="506"/>
        <v>12</v>
      </c>
      <c r="CE899" s="312">
        <f t="shared" si="507"/>
        <v>12</v>
      </c>
      <c r="CF899" s="313">
        <f t="shared" si="508"/>
        <v>24</v>
      </c>
      <c r="CG899" s="302" t="str">
        <f t="shared" si="509"/>
        <v>OK</v>
      </c>
    </row>
    <row r="900" spans="1:85" ht="14.25" x14ac:dyDescent="0.25">
      <c r="A900" s="6">
        <v>888</v>
      </c>
      <c r="B900" s="495">
        <v>86</v>
      </c>
      <c r="C900" s="495" t="s">
        <v>267</v>
      </c>
      <c r="D900" s="496" t="s">
        <v>24</v>
      </c>
      <c r="E900" s="626">
        <v>20364300</v>
      </c>
      <c r="F900" s="627" t="s">
        <v>1002</v>
      </c>
      <c r="G900" s="624" t="s">
        <v>53</v>
      </c>
      <c r="H900" s="9">
        <f>VLOOKUP($E900,'ALL-GTK-MI-MTS-MA'!$E$13:$CF$361,'ALL-GTK-MI-MTS-MA'!H$6,FALSE)</f>
        <v>0</v>
      </c>
      <c r="I900" s="9">
        <f>VLOOKUP($E900,'ALL-GTK-MI-MTS-MA'!$E$13:$CF$361,'ALL-GTK-MI-MTS-MA'!I$6,FALSE)</f>
        <v>0</v>
      </c>
      <c r="J900" s="9">
        <f>VLOOKUP($E900,'ALL-GTK-MI-MTS-MA'!$E$13:$CF$361,'ALL-GTK-MI-MTS-MA'!J$6,FALSE)</f>
        <v>0</v>
      </c>
      <c r="K900" s="9">
        <f>VLOOKUP($E900,'ALL-GTK-MI-MTS-MA'!$E$13:$CF$361,'ALL-GTK-MI-MTS-MA'!K$6,FALSE)</f>
        <v>0</v>
      </c>
      <c r="L900" s="9">
        <f>VLOOKUP($E900,'ALL-GTK-MI-MTS-MA'!$E$13:$CF$361,'ALL-GTK-MI-MTS-MA'!L$6,FALSE)</f>
        <v>0</v>
      </c>
      <c r="M900" s="9">
        <f>VLOOKUP($E900,'ALL-GTK-MI-MTS-MA'!$E$13:$CF$361,'ALL-GTK-MI-MTS-MA'!M$6,FALSE)</f>
        <v>0</v>
      </c>
      <c r="N900" s="9">
        <f>VLOOKUP($E900,'ALL-GTK-MI-MTS-MA'!$E$13:$CF$361,'ALL-GTK-MI-MTS-MA'!N$6,FALSE)</f>
        <v>1</v>
      </c>
      <c r="O900" s="9">
        <f>VLOOKUP($E900,'ALL-GTK-MI-MTS-MA'!$E$13:$CF$361,'ALL-GTK-MI-MTS-MA'!O$6,FALSE)</f>
        <v>3</v>
      </c>
      <c r="P900" s="299">
        <f t="shared" si="474"/>
        <v>1</v>
      </c>
      <c r="Q900" s="299">
        <f t="shared" si="475"/>
        <v>3</v>
      </c>
      <c r="R900" s="300">
        <f t="shared" si="476"/>
        <v>4</v>
      </c>
      <c r="S900" s="9">
        <f>VLOOKUP($E900,'ALL-GTK-MI-MTS-MA'!$E$13:$CF$361,'ALL-GTK-MI-MTS-MA'!S$6,FALSE)</f>
        <v>9</v>
      </c>
      <c r="T900" s="9">
        <f>VLOOKUP($E900,'ALL-GTK-MI-MTS-MA'!$E$13:$CF$361,'ALL-GTK-MI-MTS-MA'!T$6,FALSE)</f>
        <v>2</v>
      </c>
      <c r="U900" s="9">
        <f>VLOOKUP($E900,'ALL-GTK-MI-MTS-MA'!$E$13:$CF$361,'ALL-GTK-MI-MTS-MA'!U$6,FALSE)</f>
        <v>0</v>
      </c>
      <c r="V900" s="9">
        <f>VLOOKUP($E900,'ALL-GTK-MI-MTS-MA'!$E$13:$CF$361,'ALL-GTK-MI-MTS-MA'!V$6,FALSE)</f>
        <v>0</v>
      </c>
      <c r="W900" s="9">
        <f>VLOOKUP($E900,'ALL-GTK-MI-MTS-MA'!$E$13:$CF$361,'ALL-GTK-MI-MTS-MA'!W$6,FALSE)</f>
        <v>0</v>
      </c>
      <c r="X900" s="9">
        <f>VLOOKUP($E900,'ALL-GTK-MI-MTS-MA'!$E$13:$CF$361,'ALL-GTK-MI-MTS-MA'!X$6,FALSE)</f>
        <v>0</v>
      </c>
      <c r="Y900" s="299">
        <f t="shared" si="477"/>
        <v>9</v>
      </c>
      <c r="Z900" s="299">
        <f t="shared" si="478"/>
        <v>2</v>
      </c>
      <c r="AA900" s="10">
        <f t="shared" si="479"/>
        <v>11</v>
      </c>
      <c r="AB900" s="44">
        <f t="shared" si="480"/>
        <v>10</v>
      </c>
      <c r="AC900" s="44">
        <f t="shared" si="481"/>
        <v>5</v>
      </c>
      <c r="AD900" s="11">
        <f t="shared" si="482"/>
        <v>15</v>
      </c>
      <c r="AE900" s="9">
        <f>VLOOKUP($E900,'ALL-GTK-MI-MTS-MA'!$E$13:$CF$361,'ALL-GTK-MI-MTS-MA'!AE$6,FALSE)</f>
        <v>4</v>
      </c>
      <c r="AF900" s="9">
        <f>VLOOKUP($E900,'ALL-GTK-MI-MTS-MA'!$E$13:$CF$361,'ALL-GTK-MI-MTS-MA'!AF$6,FALSE)</f>
        <v>2</v>
      </c>
      <c r="AG900" s="10">
        <f t="shared" si="483"/>
        <v>6</v>
      </c>
      <c r="AH900" s="9">
        <f>VLOOKUP($E900,'ALL-GTK-MI-MTS-MA'!$E$13:$CF$361,'ALL-GTK-MI-MTS-MA'!AH$6,FALSE)</f>
        <v>6</v>
      </c>
      <c r="AI900" s="9">
        <f>VLOOKUP($E900,'ALL-GTK-MI-MTS-MA'!$E$13:$CF$361,'ALL-GTK-MI-MTS-MA'!AI$6,FALSE)</f>
        <v>3</v>
      </c>
      <c r="AJ900" s="10">
        <f t="shared" si="484"/>
        <v>9</v>
      </c>
      <c r="AK900" s="44">
        <f t="shared" si="485"/>
        <v>10</v>
      </c>
      <c r="AL900" s="44">
        <f t="shared" si="486"/>
        <v>5</v>
      </c>
      <c r="AM900" s="11">
        <f t="shared" si="487"/>
        <v>15</v>
      </c>
      <c r="AN900" s="299">
        <v>0</v>
      </c>
      <c r="AO900" s="299">
        <v>0</v>
      </c>
      <c r="AP900" s="9">
        <f>VLOOKUP($E900,'ALL-GTK-MI-MTS-MA'!$E$13:$CF$361,'ALL-GTK-MI-MTS-MA'!AP$6,FALSE)</f>
        <v>0</v>
      </c>
      <c r="AQ900" s="9">
        <f>VLOOKUP($E900,'ALL-GTK-MI-MTS-MA'!$E$13:$CF$361,'ALL-GTK-MI-MTS-MA'!AQ$6,FALSE)</f>
        <v>0</v>
      </c>
      <c r="AR900" s="9">
        <f>VLOOKUP($E900,'ALL-GTK-MI-MTS-MA'!$E$13:$CF$361,'ALL-GTK-MI-MTS-MA'!AR$6,FALSE)</f>
        <v>0</v>
      </c>
      <c r="AS900" s="9">
        <f>VLOOKUP($E900,'ALL-GTK-MI-MTS-MA'!$E$13:$CF$361,'ALL-GTK-MI-MTS-MA'!AS$6,FALSE)</f>
        <v>0</v>
      </c>
      <c r="AT900" s="9">
        <f>VLOOKUP($E900,'ALL-GTK-MI-MTS-MA'!$E$13:$CF$361,'ALL-GTK-MI-MTS-MA'!AT$6,FALSE)</f>
        <v>1</v>
      </c>
      <c r="AU900" s="9">
        <f>VLOOKUP($E900,'ALL-GTK-MI-MTS-MA'!$E$13:$CF$361,'ALL-GTK-MI-MTS-MA'!AU$6,FALSE)</f>
        <v>0</v>
      </c>
      <c r="AV900" s="590">
        <f>VLOOKUP($E900,'ALL-GTK-MI-MTS-MA'!$E$13:$CF$361,'ALL-GTK-MI-MTS-MA'!AV$6,FALSE)</f>
        <v>0</v>
      </c>
      <c r="AW900" s="590">
        <f>VLOOKUP($E900,'ALL-GTK-MI-MTS-MA'!$E$13:$CF$361,'ALL-GTK-MI-MTS-MA'!AW$6,FALSE)</f>
        <v>0</v>
      </c>
      <c r="AX900" s="9">
        <f>VLOOKUP($E900,'ALL-GTK-MI-MTS-MA'!$E$13:$CF$361,'ALL-GTK-MI-MTS-MA'!AX$6,FALSE)</f>
        <v>8</v>
      </c>
      <c r="AY900" s="9">
        <f>VLOOKUP($E900,'ALL-GTK-MI-MTS-MA'!$E$13:$CF$361,'ALL-GTK-MI-MTS-MA'!AY$6,FALSE)</f>
        <v>5</v>
      </c>
      <c r="AZ900" s="9">
        <f>VLOOKUP($E900,'ALL-GTK-MI-MTS-MA'!$E$13:$CF$361,'ALL-GTK-MI-MTS-MA'!AZ$6,FALSE)</f>
        <v>1</v>
      </c>
      <c r="BA900" s="9">
        <f>VLOOKUP($E900,'ALL-GTK-MI-MTS-MA'!$E$13:$CF$361,'ALL-GTK-MI-MTS-MA'!BA$6,FALSE)</f>
        <v>0</v>
      </c>
      <c r="BB900" s="9">
        <f>VLOOKUP($E900,'ALL-GTK-MI-MTS-MA'!$E$13:$CF$361,'ALL-GTK-MI-MTS-MA'!BB$6,FALSE)</f>
        <v>0</v>
      </c>
      <c r="BC900" s="9">
        <f>VLOOKUP($E900,'ALL-GTK-MI-MTS-MA'!$E$13:$CF$361,'ALL-GTK-MI-MTS-MA'!BC$6,FALSE)</f>
        <v>0</v>
      </c>
      <c r="BD900" s="310">
        <f t="shared" si="488"/>
        <v>1</v>
      </c>
      <c r="BE900" s="310">
        <f t="shared" si="489"/>
        <v>0</v>
      </c>
      <c r="BF900" s="10">
        <f t="shared" si="490"/>
        <v>1</v>
      </c>
      <c r="BG900" s="311">
        <f t="shared" si="491"/>
        <v>9</v>
      </c>
      <c r="BH900" s="311">
        <f t="shared" si="492"/>
        <v>5</v>
      </c>
      <c r="BI900" s="10">
        <f t="shared" si="493"/>
        <v>14</v>
      </c>
      <c r="BJ900" s="44">
        <f t="shared" si="494"/>
        <v>10</v>
      </c>
      <c r="BK900" s="44">
        <f t="shared" si="495"/>
        <v>5</v>
      </c>
      <c r="BL900" s="11">
        <f t="shared" si="496"/>
        <v>15</v>
      </c>
      <c r="BM900" s="9">
        <f>VLOOKUP($E900,'ALL-GTK-MI-MTS-MA'!$E$13:$CF$361,'ALL-GTK-MI-MTS-MA'!BM$6,FALSE)</f>
        <v>0</v>
      </c>
      <c r="BN900" s="9">
        <f>VLOOKUP($E900,'ALL-GTK-MI-MTS-MA'!$E$13:$CF$361,'ALL-GTK-MI-MTS-MA'!BN$6,FALSE)</f>
        <v>0</v>
      </c>
      <c r="BO900" s="9">
        <f>VLOOKUP($E900,'ALL-GTK-MI-MTS-MA'!$E$13:$CF$361,'ALL-GTK-MI-MTS-MA'!BO$6,FALSE)</f>
        <v>1</v>
      </c>
      <c r="BP900" s="9">
        <f>VLOOKUP($E900,'ALL-GTK-MI-MTS-MA'!$E$13:$CF$361,'ALL-GTK-MI-MTS-MA'!BP$6,FALSE)</f>
        <v>2</v>
      </c>
      <c r="BQ900" s="9">
        <f>VLOOKUP($E900,'ALL-GTK-MI-MTS-MA'!$E$13:$CF$361,'ALL-GTK-MI-MTS-MA'!BQ$6,FALSE)</f>
        <v>0</v>
      </c>
      <c r="BR900" s="9">
        <f>VLOOKUP($E900,'ALL-GTK-MI-MTS-MA'!$E$13:$CF$361,'ALL-GTK-MI-MTS-MA'!BR$6,FALSE)</f>
        <v>0</v>
      </c>
      <c r="BS900" s="9">
        <f>VLOOKUP($E900,'ALL-GTK-MI-MTS-MA'!$E$13:$CF$361,'ALL-GTK-MI-MTS-MA'!BS$6,FALSE)</f>
        <v>0</v>
      </c>
      <c r="BT900" s="9">
        <f>VLOOKUP($E900,'ALL-GTK-MI-MTS-MA'!$E$13:$CF$361,'ALL-GTK-MI-MTS-MA'!BT$6,FALSE)</f>
        <v>0</v>
      </c>
      <c r="BU900" s="299">
        <f t="shared" si="497"/>
        <v>1</v>
      </c>
      <c r="BV900" s="299">
        <f t="shared" si="498"/>
        <v>2</v>
      </c>
      <c r="BW900" s="44">
        <f t="shared" si="499"/>
        <v>1</v>
      </c>
      <c r="BX900" s="44">
        <f t="shared" si="500"/>
        <v>2</v>
      </c>
      <c r="BY900" s="11">
        <f t="shared" si="501"/>
        <v>3</v>
      </c>
      <c r="BZ900" s="14">
        <f t="shared" si="502"/>
        <v>10</v>
      </c>
      <c r="CA900" s="14">
        <f t="shared" si="503"/>
        <v>5</v>
      </c>
      <c r="CB900" s="13">
        <f t="shared" si="504"/>
        <v>1</v>
      </c>
      <c r="CC900" s="13">
        <f t="shared" si="505"/>
        <v>2</v>
      </c>
      <c r="CD900" s="312">
        <f t="shared" si="506"/>
        <v>11</v>
      </c>
      <c r="CE900" s="312">
        <f t="shared" si="507"/>
        <v>7</v>
      </c>
      <c r="CF900" s="313">
        <f t="shared" si="508"/>
        <v>18</v>
      </c>
      <c r="CG900" s="302" t="str">
        <f t="shared" si="509"/>
        <v>OK</v>
      </c>
    </row>
    <row r="901" spans="1:85" ht="14.25" x14ac:dyDescent="0.25">
      <c r="A901" s="6">
        <v>889</v>
      </c>
      <c r="B901" s="495">
        <v>87</v>
      </c>
      <c r="C901" s="495" t="s">
        <v>267</v>
      </c>
      <c r="D901" s="496" t="s">
        <v>24</v>
      </c>
      <c r="E901" s="626">
        <v>20364301</v>
      </c>
      <c r="F901" s="627" t="s">
        <v>1003</v>
      </c>
      <c r="G901" s="624" t="s">
        <v>53</v>
      </c>
      <c r="H901" s="9">
        <f>VLOOKUP($E901,'ALL-GTK-MI-MTS-MA'!$E$13:$CF$361,'ALL-GTK-MI-MTS-MA'!H$6,FALSE)</f>
        <v>0</v>
      </c>
      <c r="I901" s="9">
        <f>VLOOKUP($E901,'ALL-GTK-MI-MTS-MA'!$E$13:$CF$361,'ALL-GTK-MI-MTS-MA'!I$6,FALSE)</f>
        <v>0</v>
      </c>
      <c r="J901" s="9">
        <f>VLOOKUP($E901,'ALL-GTK-MI-MTS-MA'!$E$13:$CF$361,'ALL-GTK-MI-MTS-MA'!J$6,FALSE)</f>
        <v>0</v>
      </c>
      <c r="K901" s="9">
        <f>VLOOKUP($E901,'ALL-GTK-MI-MTS-MA'!$E$13:$CF$361,'ALL-GTK-MI-MTS-MA'!K$6,FALSE)</f>
        <v>0</v>
      </c>
      <c r="L901" s="9">
        <f>VLOOKUP($E901,'ALL-GTK-MI-MTS-MA'!$E$13:$CF$361,'ALL-GTK-MI-MTS-MA'!L$6,FALSE)</f>
        <v>0</v>
      </c>
      <c r="M901" s="9">
        <f>VLOOKUP($E901,'ALL-GTK-MI-MTS-MA'!$E$13:$CF$361,'ALL-GTK-MI-MTS-MA'!M$6,FALSE)</f>
        <v>0</v>
      </c>
      <c r="N901" s="9">
        <f>VLOOKUP($E901,'ALL-GTK-MI-MTS-MA'!$E$13:$CF$361,'ALL-GTK-MI-MTS-MA'!N$6,FALSE)</f>
        <v>2</v>
      </c>
      <c r="O901" s="9">
        <f>VLOOKUP($E901,'ALL-GTK-MI-MTS-MA'!$E$13:$CF$361,'ALL-GTK-MI-MTS-MA'!O$6,FALSE)</f>
        <v>1</v>
      </c>
      <c r="P901" s="299">
        <f t="shared" si="474"/>
        <v>2</v>
      </c>
      <c r="Q901" s="299">
        <f t="shared" si="475"/>
        <v>1</v>
      </c>
      <c r="R901" s="300">
        <f t="shared" si="476"/>
        <v>3</v>
      </c>
      <c r="S901" s="9">
        <f>VLOOKUP($E901,'ALL-GTK-MI-MTS-MA'!$E$13:$CF$361,'ALL-GTK-MI-MTS-MA'!S$6,FALSE)</f>
        <v>7</v>
      </c>
      <c r="T901" s="9">
        <f>VLOOKUP($E901,'ALL-GTK-MI-MTS-MA'!$E$13:$CF$361,'ALL-GTK-MI-MTS-MA'!T$6,FALSE)</f>
        <v>4</v>
      </c>
      <c r="U901" s="9">
        <f>VLOOKUP($E901,'ALL-GTK-MI-MTS-MA'!$E$13:$CF$361,'ALL-GTK-MI-MTS-MA'!U$6,FALSE)</f>
        <v>0</v>
      </c>
      <c r="V901" s="9">
        <f>VLOOKUP($E901,'ALL-GTK-MI-MTS-MA'!$E$13:$CF$361,'ALL-GTK-MI-MTS-MA'!V$6,FALSE)</f>
        <v>0</v>
      </c>
      <c r="W901" s="9">
        <f>VLOOKUP($E901,'ALL-GTK-MI-MTS-MA'!$E$13:$CF$361,'ALL-GTK-MI-MTS-MA'!W$6,FALSE)</f>
        <v>0</v>
      </c>
      <c r="X901" s="9">
        <f>VLOOKUP($E901,'ALL-GTK-MI-MTS-MA'!$E$13:$CF$361,'ALL-GTK-MI-MTS-MA'!X$6,FALSE)</f>
        <v>0</v>
      </c>
      <c r="Y901" s="299">
        <f t="shared" si="477"/>
        <v>7</v>
      </c>
      <c r="Z901" s="299">
        <f t="shared" si="478"/>
        <v>4</v>
      </c>
      <c r="AA901" s="10">
        <f t="shared" si="479"/>
        <v>11</v>
      </c>
      <c r="AB901" s="44">
        <f t="shared" si="480"/>
        <v>9</v>
      </c>
      <c r="AC901" s="44">
        <f t="shared" si="481"/>
        <v>5</v>
      </c>
      <c r="AD901" s="11">
        <f t="shared" si="482"/>
        <v>14</v>
      </c>
      <c r="AE901" s="9">
        <f>VLOOKUP($E901,'ALL-GTK-MI-MTS-MA'!$E$13:$CF$361,'ALL-GTK-MI-MTS-MA'!AE$6,FALSE)</f>
        <v>2</v>
      </c>
      <c r="AF901" s="9">
        <f>VLOOKUP($E901,'ALL-GTK-MI-MTS-MA'!$E$13:$CF$361,'ALL-GTK-MI-MTS-MA'!AF$6,FALSE)</f>
        <v>1</v>
      </c>
      <c r="AG901" s="10">
        <f t="shared" si="483"/>
        <v>3</v>
      </c>
      <c r="AH901" s="9">
        <f>VLOOKUP($E901,'ALL-GTK-MI-MTS-MA'!$E$13:$CF$361,'ALL-GTK-MI-MTS-MA'!AH$6,FALSE)</f>
        <v>7</v>
      </c>
      <c r="AI901" s="9">
        <f>VLOOKUP($E901,'ALL-GTK-MI-MTS-MA'!$E$13:$CF$361,'ALL-GTK-MI-MTS-MA'!AI$6,FALSE)</f>
        <v>4</v>
      </c>
      <c r="AJ901" s="10">
        <f t="shared" si="484"/>
        <v>11</v>
      </c>
      <c r="AK901" s="44">
        <f t="shared" si="485"/>
        <v>9</v>
      </c>
      <c r="AL901" s="44">
        <f t="shared" si="486"/>
        <v>5</v>
      </c>
      <c r="AM901" s="11">
        <f t="shared" si="487"/>
        <v>14</v>
      </c>
      <c r="AN901" s="299">
        <v>0</v>
      </c>
      <c r="AO901" s="299">
        <v>0</v>
      </c>
      <c r="AP901" s="9">
        <f>VLOOKUP($E901,'ALL-GTK-MI-MTS-MA'!$E$13:$CF$361,'ALL-GTK-MI-MTS-MA'!AP$6,FALSE)</f>
        <v>0</v>
      </c>
      <c r="AQ901" s="9">
        <f>VLOOKUP($E901,'ALL-GTK-MI-MTS-MA'!$E$13:$CF$361,'ALL-GTK-MI-MTS-MA'!AQ$6,FALSE)</f>
        <v>0</v>
      </c>
      <c r="AR901" s="9">
        <f>VLOOKUP($E901,'ALL-GTK-MI-MTS-MA'!$E$13:$CF$361,'ALL-GTK-MI-MTS-MA'!AR$6,FALSE)</f>
        <v>0</v>
      </c>
      <c r="AS901" s="9">
        <f>VLOOKUP($E901,'ALL-GTK-MI-MTS-MA'!$E$13:$CF$361,'ALL-GTK-MI-MTS-MA'!AS$6,FALSE)</f>
        <v>0</v>
      </c>
      <c r="AT901" s="9">
        <f>VLOOKUP($E901,'ALL-GTK-MI-MTS-MA'!$E$13:$CF$361,'ALL-GTK-MI-MTS-MA'!AT$6,FALSE)</f>
        <v>2</v>
      </c>
      <c r="AU901" s="9">
        <f>VLOOKUP($E901,'ALL-GTK-MI-MTS-MA'!$E$13:$CF$361,'ALL-GTK-MI-MTS-MA'!AU$6,FALSE)</f>
        <v>0</v>
      </c>
      <c r="AV901" s="590">
        <f>VLOOKUP($E901,'ALL-GTK-MI-MTS-MA'!$E$13:$CF$361,'ALL-GTK-MI-MTS-MA'!AV$6,FALSE)</f>
        <v>0</v>
      </c>
      <c r="AW901" s="590">
        <f>VLOOKUP($E901,'ALL-GTK-MI-MTS-MA'!$E$13:$CF$361,'ALL-GTK-MI-MTS-MA'!AW$6,FALSE)</f>
        <v>0</v>
      </c>
      <c r="AX901" s="9">
        <f>VLOOKUP($E901,'ALL-GTK-MI-MTS-MA'!$E$13:$CF$361,'ALL-GTK-MI-MTS-MA'!AX$6,FALSE)</f>
        <v>6</v>
      </c>
      <c r="AY901" s="9">
        <f>VLOOKUP($E901,'ALL-GTK-MI-MTS-MA'!$E$13:$CF$361,'ALL-GTK-MI-MTS-MA'!AY$6,FALSE)</f>
        <v>5</v>
      </c>
      <c r="AZ901" s="9">
        <f>VLOOKUP($E901,'ALL-GTK-MI-MTS-MA'!$E$13:$CF$361,'ALL-GTK-MI-MTS-MA'!AZ$6,FALSE)</f>
        <v>1</v>
      </c>
      <c r="BA901" s="9">
        <f>VLOOKUP($E901,'ALL-GTK-MI-MTS-MA'!$E$13:$CF$361,'ALL-GTK-MI-MTS-MA'!BA$6,FALSE)</f>
        <v>0</v>
      </c>
      <c r="BB901" s="9">
        <f>VLOOKUP($E901,'ALL-GTK-MI-MTS-MA'!$E$13:$CF$361,'ALL-GTK-MI-MTS-MA'!BB$6,FALSE)</f>
        <v>0</v>
      </c>
      <c r="BC901" s="9">
        <f>VLOOKUP($E901,'ALL-GTK-MI-MTS-MA'!$E$13:$CF$361,'ALL-GTK-MI-MTS-MA'!BC$6,FALSE)</f>
        <v>0</v>
      </c>
      <c r="BD901" s="310">
        <f t="shared" si="488"/>
        <v>2</v>
      </c>
      <c r="BE901" s="310">
        <f t="shared" si="489"/>
        <v>0</v>
      </c>
      <c r="BF901" s="10">
        <f t="shared" si="490"/>
        <v>2</v>
      </c>
      <c r="BG901" s="311">
        <f t="shared" si="491"/>
        <v>7</v>
      </c>
      <c r="BH901" s="311">
        <f t="shared" si="492"/>
        <v>5</v>
      </c>
      <c r="BI901" s="10">
        <f t="shared" si="493"/>
        <v>12</v>
      </c>
      <c r="BJ901" s="44">
        <f t="shared" si="494"/>
        <v>9</v>
      </c>
      <c r="BK901" s="44">
        <f t="shared" si="495"/>
        <v>5</v>
      </c>
      <c r="BL901" s="11">
        <f t="shared" si="496"/>
        <v>14</v>
      </c>
      <c r="BM901" s="9">
        <f>VLOOKUP($E901,'ALL-GTK-MI-MTS-MA'!$E$13:$CF$361,'ALL-GTK-MI-MTS-MA'!BM$6,FALSE)</f>
        <v>0</v>
      </c>
      <c r="BN901" s="9">
        <f>VLOOKUP($E901,'ALL-GTK-MI-MTS-MA'!$E$13:$CF$361,'ALL-GTK-MI-MTS-MA'!BN$6,FALSE)</f>
        <v>0</v>
      </c>
      <c r="BO901" s="9">
        <f>VLOOKUP($E901,'ALL-GTK-MI-MTS-MA'!$E$13:$CF$361,'ALL-GTK-MI-MTS-MA'!BO$6,FALSE)</f>
        <v>1</v>
      </c>
      <c r="BP901" s="9">
        <f>VLOOKUP($E901,'ALL-GTK-MI-MTS-MA'!$E$13:$CF$361,'ALL-GTK-MI-MTS-MA'!BP$6,FALSE)</f>
        <v>2</v>
      </c>
      <c r="BQ901" s="9">
        <f>VLOOKUP($E901,'ALL-GTK-MI-MTS-MA'!$E$13:$CF$361,'ALL-GTK-MI-MTS-MA'!BQ$6,FALSE)</f>
        <v>0</v>
      </c>
      <c r="BR901" s="9">
        <f>VLOOKUP($E901,'ALL-GTK-MI-MTS-MA'!$E$13:$CF$361,'ALL-GTK-MI-MTS-MA'!BR$6,FALSE)</f>
        <v>0</v>
      </c>
      <c r="BS901" s="9">
        <f>VLOOKUP($E901,'ALL-GTK-MI-MTS-MA'!$E$13:$CF$361,'ALL-GTK-MI-MTS-MA'!BS$6,FALSE)</f>
        <v>0</v>
      </c>
      <c r="BT901" s="9">
        <f>VLOOKUP($E901,'ALL-GTK-MI-MTS-MA'!$E$13:$CF$361,'ALL-GTK-MI-MTS-MA'!BT$6,FALSE)</f>
        <v>0</v>
      </c>
      <c r="BU901" s="299">
        <f t="shared" si="497"/>
        <v>1</v>
      </c>
      <c r="BV901" s="299">
        <f t="shared" si="498"/>
        <v>2</v>
      </c>
      <c r="BW901" s="44">
        <f t="shared" si="499"/>
        <v>1</v>
      </c>
      <c r="BX901" s="44">
        <f t="shared" si="500"/>
        <v>2</v>
      </c>
      <c r="BY901" s="11">
        <f t="shared" si="501"/>
        <v>3</v>
      </c>
      <c r="BZ901" s="14">
        <f t="shared" si="502"/>
        <v>9</v>
      </c>
      <c r="CA901" s="14">
        <f t="shared" si="503"/>
        <v>5</v>
      </c>
      <c r="CB901" s="13">
        <f t="shared" si="504"/>
        <v>1</v>
      </c>
      <c r="CC901" s="13">
        <f t="shared" si="505"/>
        <v>2</v>
      </c>
      <c r="CD901" s="312">
        <f t="shared" si="506"/>
        <v>10</v>
      </c>
      <c r="CE901" s="312">
        <f t="shared" si="507"/>
        <v>7</v>
      </c>
      <c r="CF901" s="313">
        <f t="shared" si="508"/>
        <v>17</v>
      </c>
      <c r="CG901" s="302" t="str">
        <f t="shared" si="509"/>
        <v>OK</v>
      </c>
    </row>
    <row r="902" spans="1:85" ht="14.25" x14ac:dyDescent="0.25">
      <c r="A902" s="6">
        <v>890</v>
      </c>
      <c r="B902" s="495">
        <v>88</v>
      </c>
      <c r="C902" s="495" t="s">
        <v>267</v>
      </c>
      <c r="D902" s="496" t="s">
        <v>24</v>
      </c>
      <c r="E902" s="626">
        <v>20364302</v>
      </c>
      <c r="F902" s="627" t="s">
        <v>1004</v>
      </c>
      <c r="G902" s="624" t="s">
        <v>53</v>
      </c>
      <c r="H902" s="9">
        <f>VLOOKUP($E902,'ALL-GTK-MI-MTS-MA'!$E$13:$CF$361,'ALL-GTK-MI-MTS-MA'!H$6,FALSE)</f>
        <v>0</v>
      </c>
      <c r="I902" s="9">
        <f>VLOOKUP($E902,'ALL-GTK-MI-MTS-MA'!$E$13:$CF$361,'ALL-GTK-MI-MTS-MA'!I$6,FALSE)</f>
        <v>0</v>
      </c>
      <c r="J902" s="9">
        <f>VLOOKUP($E902,'ALL-GTK-MI-MTS-MA'!$E$13:$CF$361,'ALL-GTK-MI-MTS-MA'!J$6,FALSE)</f>
        <v>0</v>
      </c>
      <c r="K902" s="9">
        <f>VLOOKUP($E902,'ALL-GTK-MI-MTS-MA'!$E$13:$CF$361,'ALL-GTK-MI-MTS-MA'!K$6,FALSE)</f>
        <v>0</v>
      </c>
      <c r="L902" s="9">
        <f>VLOOKUP($E902,'ALL-GTK-MI-MTS-MA'!$E$13:$CF$361,'ALL-GTK-MI-MTS-MA'!L$6,FALSE)</f>
        <v>0</v>
      </c>
      <c r="M902" s="9">
        <f>VLOOKUP($E902,'ALL-GTK-MI-MTS-MA'!$E$13:$CF$361,'ALL-GTK-MI-MTS-MA'!M$6,FALSE)</f>
        <v>0</v>
      </c>
      <c r="N902" s="9">
        <f>VLOOKUP($E902,'ALL-GTK-MI-MTS-MA'!$E$13:$CF$361,'ALL-GTK-MI-MTS-MA'!N$6,FALSE)</f>
        <v>0</v>
      </c>
      <c r="O902" s="9">
        <f>VLOOKUP($E902,'ALL-GTK-MI-MTS-MA'!$E$13:$CF$361,'ALL-GTK-MI-MTS-MA'!O$6,FALSE)</f>
        <v>3</v>
      </c>
      <c r="P902" s="299">
        <f t="shared" si="474"/>
        <v>0</v>
      </c>
      <c r="Q902" s="299">
        <f t="shared" si="475"/>
        <v>3</v>
      </c>
      <c r="R902" s="300">
        <f t="shared" si="476"/>
        <v>3</v>
      </c>
      <c r="S902" s="9">
        <f>VLOOKUP($E902,'ALL-GTK-MI-MTS-MA'!$E$13:$CF$361,'ALL-GTK-MI-MTS-MA'!S$6,FALSE)</f>
        <v>8</v>
      </c>
      <c r="T902" s="9">
        <f>VLOOKUP($E902,'ALL-GTK-MI-MTS-MA'!$E$13:$CF$361,'ALL-GTK-MI-MTS-MA'!T$6,FALSE)</f>
        <v>6</v>
      </c>
      <c r="U902" s="9">
        <f>VLOOKUP($E902,'ALL-GTK-MI-MTS-MA'!$E$13:$CF$361,'ALL-GTK-MI-MTS-MA'!U$6,FALSE)</f>
        <v>0</v>
      </c>
      <c r="V902" s="9">
        <f>VLOOKUP($E902,'ALL-GTK-MI-MTS-MA'!$E$13:$CF$361,'ALL-GTK-MI-MTS-MA'!V$6,FALSE)</f>
        <v>0</v>
      </c>
      <c r="W902" s="9">
        <f>VLOOKUP($E902,'ALL-GTK-MI-MTS-MA'!$E$13:$CF$361,'ALL-GTK-MI-MTS-MA'!W$6,FALSE)</f>
        <v>0</v>
      </c>
      <c r="X902" s="9">
        <f>VLOOKUP($E902,'ALL-GTK-MI-MTS-MA'!$E$13:$CF$361,'ALL-GTK-MI-MTS-MA'!X$6,FALSE)</f>
        <v>0</v>
      </c>
      <c r="Y902" s="299">
        <f t="shared" si="477"/>
        <v>8</v>
      </c>
      <c r="Z902" s="299">
        <f t="shared" si="478"/>
        <v>6</v>
      </c>
      <c r="AA902" s="10">
        <f t="shared" si="479"/>
        <v>14</v>
      </c>
      <c r="AB902" s="44">
        <f t="shared" si="480"/>
        <v>8</v>
      </c>
      <c r="AC902" s="44">
        <f t="shared" si="481"/>
        <v>9</v>
      </c>
      <c r="AD902" s="11">
        <f t="shared" si="482"/>
        <v>17</v>
      </c>
      <c r="AE902" s="9">
        <f>VLOOKUP($E902,'ALL-GTK-MI-MTS-MA'!$E$13:$CF$361,'ALL-GTK-MI-MTS-MA'!AE$6,FALSE)</f>
        <v>6</v>
      </c>
      <c r="AF902" s="9">
        <f>VLOOKUP($E902,'ALL-GTK-MI-MTS-MA'!$E$13:$CF$361,'ALL-GTK-MI-MTS-MA'!AF$6,FALSE)</f>
        <v>5</v>
      </c>
      <c r="AG902" s="10">
        <f t="shared" si="483"/>
        <v>11</v>
      </c>
      <c r="AH902" s="9">
        <f>VLOOKUP($E902,'ALL-GTK-MI-MTS-MA'!$E$13:$CF$361,'ALL-GTK-MI-MTS-MA'!AH$6,FALSE)</f>
        <v>2</v>
      </c>
      <c r="AI902" s="9">
        <f>VLOOKUP($E902,'ALL-GTK-MI-MTS-MA'!$E$13:$CF$361,'ALL-GTK-MI-MTS-MA'!AI$6,FALSE)</f>
        <v>4</v>
      </c>
      <c r="AJ902" s="10">
        <f t="shared" si="484"/>
        <v>6</v>
      </c>
      <c r="AK902" s="44">
        <f t="shared" si="485"/>
        <v>8</v>
      </c>
      <c r="AL902" s="44">
        <f t="shared" si="486"/>
        <v>9</v>
      </c>
      <c r="AM902" s="11">
        <f t="shared" si="487"/>
        <v>17</v>
      </c>
      <c r="AN902" s="299">
        <v>0</v>
      </c>
      <c r="AO902" s="299">
        <v>0</v>
      </c>
      <c r="AP902" s="9">
        <f>VLOOKUP($E902,'ALL-GTK-MI-MTS-MA'!$E$13:$CF$361,'ALL-GTK-MI-MTS-MA'!AP$6,FALSE)</f>
        <v>0</v>
      </c>
      <c r="AQ902" s="9">
        <f>VLOOKUP($E902,'ALL-GTK-MI-MTS-MA'!$E$13:$CF$361,'ALL-GTK-MI-MTS-MA'!AQ$6,FALSE)</f>
        <v>0</v>
      </c>
      <c r="AR902" s="9">
        <f>VLOOKUP($E902,'ALL-GTK-MI-MTS-MA'!$E$13:$CF$361,'ALL-GTK-MI-MTS-MA'!AR$6,FALSE)</f>
        <v>0</v>
      </c>
      <c r="AS902" s="9">
        <f>VLOOKUP($E902,'ALL-GTK-MI-MTS-MA'!$E$13:$CF$361,'ALL-GTK-MI-MTS-MA'!AS$6,FALSE)</f>
        <v>0</v>
      </c>
      <c r="AT902" s="9">
        <f>VLOOKUP($E902,'ALL-GTK-MI-MTS-MA'!$E$13:$CF$361,'ALL-GTK-MI-MTS-MA'!AT$6,FALSE)</f>
        <v>3</v>
      </c>
      <c r="AU902" s="9">
        <f>VLOOKUP($E902,'ALL-GTK-MI-MTS-MA'!$E$13:$CF$361,'ALL-GTK-MI-MTS-MA'!AU$6,FALSE)</f>
        <v>2</v>
      </c>
      <c r="AV902" s="590">
        <f>VLOOKUP($E902,'ALL-GTK-MI-MTS-MA'!$E$13:$CF$361,'ALL-GTK-MI-MTS-MA'!AV$6,FALSE)</f>
        <v>0</v>
      </c>
      <c r="AW902" s="590">
        <f>VLOOKUP($E902,'ALL-GTK-MI-MTS-MA'!$E$13:$CF$361,'ALL-GTK-MI-MTS-MA'!AW$6,FALSE)</f>
        <v>0</v>
      </c>
      <c r="AX902" s="9">
        <f>VLOOKUP($E902,'ALL-GTK-MI-MTS-MA'!$E$13:$CF$361,'ALL-GTK-MI-MTS-MA'!AX$6,FALSE)</f>
        <v>5</v>
      </c>
      <c r="AY902" s="9">
        <f>VLOOKUP($E902,'ALL-GTK-MI-MTS-MA'!$E$13:$CF$361,'ALL-GTK-MI-MTS-MA'!AY$6,FALSE)</f>
        <v>7</v>
      </c>
      <c r="AZ902" s="9">
        <f>VLOOKUP($E902,'ALL-GTK-MI-MTS-MA'!$E$13:$CF$361,'ALL-GTK-MI-MTS-MA'!AZ$6,FALSE)</f>
        <v>0</v>
      </c>
      <c r="BA902" s="9">
        <f>VLOOKUP($E902,'ALL-GTK-MI-MTS-MA'!$E$13:$CF$361,'ALL-GTK-MI-MTS-MA'!BA$6,FALSE)</f>
        <v>0</v>
      </c>
      <c r="BB902" s="9">
        <f>VLOOKUP($E902,'ALL-GTK-MI-MTS-MA'!$E$13:$CF$361,'ALL-GTK-MI-MTS-MA'!BB$6,FALSE)</f>
        <v>0</v>
      </c>
      <c r="BC902" s="9">
        <f>VLOOKUP($E902,'ALL-GTK-MI-MTS-MA'!$E$13:$CF$361,'ALL-GTK-MI-MTS-MA'!BC$6,FALSE)</f>
        <v>0</v>
      </c>
      <c r="BD902" s="310">
        <f t="shared" si="488"/>
        <v>3</v>
      </c>
      <c r="BE902" s="310">
        <f t="shared" si="489"/>
        <v>2</v>
      </c>
      <c r="BF902" s="10">
        <f t="shared" si="490"/>
        <v>5</v>
      </c>
      <c r="BG902" s="311">
        <f t="shared" si="491"/>
        <v>5</v>
      </c>
      <c r="BH902" s="311">
        <f t="shared" si="492"/>
        <v>7</v>
      </c>
      <c r="BI902" s="10">
        <f t="shared" si="493"/>
        <v>12</v>
      </c>
      <c r="BJ902" s="44">
        <f t="shared" si="494"/>
        <v>8</v>
      </c>
      <c r="BK902" s="44">
        <f t="shared" si="495"/>
        <v>9</v>
      </c>
      <c r="BL902" s="11">
        <f t="shared" si="496"/>
        <v>17</v>
      </c>
      <c r="BM902" s="9">
        <f>VLOOKUP($E902,'ALL-GTK-MI-MTS-MA'!$E$13:$CF$361,'ALL-GTK-MI-MTS-MA'!BM$6,FALSE)</f>
        <v>0</v>
      </c>
      <c r="BN902" s="9">
        <f>VLOOKUP($E902,'ALL-GTK-MI-MTS-MA'!$E$13:$CF$361,'ALL-GTK-MI-MTS-MA'!BN$6,FALSE)</f>
        <v>0</v>
      </c>
      <c r="BO902" s="9">
        <f>VLOOKUP($E902,'ALL-GTK-MI-MTS-MA'!$E$13:$CF$361,'ALL-GTK-MI-MTS-MA'!BO$6,FALSE)</f>
        <v>0</v>
      </c>
      <c r="BP902" s="9">
        <f>VLOOKUP($E902,'ALL-GTK-MI-MTS-MA'!$E$13:$CF$361,'ALL-GTK-MI-MTS-MA'!BP$6,FALSE)</f>
        <v>0</v>
      </c>
      <c r="BQ902" s="9">
        <f>VLOOKUP($E902,'ALL-GTK-MI-MTS-MA'!$E$13:$CF$361,'ALL-GTK-MI-MTS-MA'!BQ$6,FALSE)</f>
        <v>0</v>
      </c>
      <c r="BR902" s="9">
        <f>VLOOKUP($E902,'ALL-GTK-MI-MTS-MA'!$E$13:$CF$361,'ALL-GTK-MI-MTS-MA'!BR$6,FALSE)</f>
        <v>0</v>
      </c>
      <c r="BS902" s="9">
        <f>VLOOKUP($E902,'ALL-GTK-MI-MTS-MA'!$E$13:$CF$361,'ALL-GTK-MI-MTS-MA'!BS$6,FALSE)</f>
        <v>0</v>
      </c>
      <c r="BT902" s="9">
        <f>VLOOKUP($E902,'ALL-GTK-MI-MTS-MA'!$E$13:$CF$361,'ALL-GTK-MI-MTS-MA'!BT$6,FALSE)</f>
        <v>0</v>
      </c>
      <c r="BU902" s="299">
        <f t="shared" si="497"/>
        <v>0</v>
      </c>
      <c r="BV902" s="299">
        <f t="shared" si="498"/>
        <v>0</v>
      </c>
      <c r="BW902" s="44">
        <f t="shared" si="499"/>
        <v>0</v>
      </c>
      <c r="BX902" s="44">
        <f t="shared" si="500"/>
        <v>0</v>
      </c>
      <c r="BY902" s="11">
        <f t="shared" si="501"/>
        <v>0</v>
      </c>
      <c r="BZ902" s="14">
        <f t="shared" si="502"/>
        <v>8</v>
      </c>
      <c r="CA902" s="14">
        <f t="shared" si="503"/>
        <v>9</v>
      </c>
      <c r="CB902" s="13">
        <f t="shared" si="504"/>
        <v>0</v>
      </c>
      <c r="CC902" s="13">
        <f t="shared" si="505"/>
        <v>0</v>
      </c>
      <c r="CD902" s="312">
        <f t="shared" si="506"/>
        <v>8</v>
      </c>
      <c r="CE902" s="312">
        <f t="shared" si="507"/>
        <v>9</v>
      </c>
      <c r="CF902" s="313">
        <f t="shared" si="508"/>
        <v>17</v>
      </c>
      <c r="CG902" s="302" t="str">
        <f t="shared" si="509"/>
        <v>OK</v>
      </c>
    </row>
    <row r="903" spans="1:85" ht="14.25" x14ac:dyDescent="0.25">
      <c r="A903" s="6">
        <v>891</v>
      </c>
      <c r="B903" s="495">
        <v>89</v>
      </c>
      <c r="C903" s="495" t="s">
        <v>267</v>
      </c>
      <c r="D903" s="496" t="s">
        <v>24</v>
      </c>
      <c r="E903" s="626">
        <v>20364303</v>
      </c>
      <c r="F903" s="627" t="s">
        <v>1005</v>
      </c>
      <c r="G903" s="624" t="s">
        <v>53</v>
      </c>
      <c r="H903" s="9">
        <f>VLOOKUP($E903,'ALL-GTK-MI-MTS-MA'!$E$13:$CF$361,'ALL-GTK-MI-MTS-MA'!H$6,FALSE)</f>
        <v>0</v>
      </c>
      <c r="I903" s="9">
        <f>VLOOKUP($E903,'ALL-GTK-MI-MTS-MA'!$E$13:$CF$361,'ALL-GTK-MI-MTS-MA'!I$6,FALSE)</f>
        <v>0</v>
      </c>
      <c r="J903" s="9">
        <f>VLOOKUP($E903,'ALL-GTK-MI-MTS-MA'!$E$13:$CF$361,'ALL-GTK-MI-MTS-MA'!J$6,FALSE)</f>
        <v>0</v>
      </c>
      <c r="K903" s="9">
        <f>VLOOKUP($E903,'ALL-GTK-MI-MTS-MA'!$E$13:$CF$361,'ALL-GTK-MI-MTS-MA'!K$6,FALSE)</f>
        <v>0</v>
      </c>
      <c r="L903" s="9">
        <f>VLOOKUP($E903,'ALL-GTK-MI-MTS-MA'!$E$13:$CF$361,'ALL-GTK-MI-MTS-MA'!L$6,FALSE)</f>
        <v>0</v>
      </c>
      <c r="M903" s="9">
        <f>VLOOKUP($E903,'ALL-GTK-MI-MTS-MA'!$E$13:$CF$361,'ALL-GTK-MI-MTS-MA'!M$6,FALSE)</f>
        <v>0</v>
      </c>
      <c r="N903" s="9">
        <f>VLOOKUP($E903,'ALL-GTK-MI-MTS-MA'!$E$13:$CF$361,'ALL-GTK-MI-MTS-MA'!N$6,FALSE)</f>
        <v>3</v>
      </c>
      <c r="O903" s="9">
        <f>VLOOKUP($E903,'ALL-GTK-MI-MTS-MA'!$E$13:$CF$361,'ALL-GTK-MI-MTS-MA'!O$6,FALSE)</f>
        <v>2</v>
      </c>
      <c r="P903" s="299">
        <f t="shared" si="474"/>
        <v>3</v>
      </c>
      <c r="Q903" s="299">
        <f t="shared" si="475"/>
        <v>2</v>
      </c>
      <c r="R903" s="300">
        <f t="shared" si="476"/>
        <v>5</v>
      </c>
      <c r="S903" s="9">
        <f>VLOOKUP($E903,'ALL-GTK-MI-MTS-MA'!$E$13:$CF$361,'ALL-GTK-MI-MTS-MA'!S$6,FALSE)</f>
        <v>5</v>
      </c>
      <c r="T903" s="9">
        <f>VLOOKUP($E903,'ALL-GTK-MI-MTS-MA'!$E$13:$CF$361,'ALL-GTK-MI-MTS-MA'!T$6,FALSE)</f>
        <v>6</v>
      </c>
      <c r="U903" s="9">
        <f>VLOOKUP($E903,'ALL-GTK-MI-MTS-MA'!$E$13:$CF$361,'ALL-GTK-MI-MTS-MA'!U$6,FALSE)</f>
        <v>0</v>
      </c>
      <c r="V903" s="9">
        <f>VLOOKUP($E903,'ALL-GTK-MI-MTS-MA'!$E$13:$CF$361,'ALL-GTK-MI-MTS-MA'!V$6,FALSE)</f>
        <v>0</v>
      </c>
      <c r="W903" s="9">
        <f>VLOOKUP($E903,'ALL-GTK-MI-MTS-MA'!$E$13:$CF$361,'ALL-GTK-MI-MTS-MA'!W$6,FALSE)</f>
        <v>0</v>
      </c>
      <c r="X903" s="9">
        <f>VLOOKUP($E903,'ALL-GTK-MI-MTS-MA'!$E$13:$CF$361,'ALL-GTK-MI-MTS-MA'!X$6,FALSE)</f>
        <v>0</v>
      </c>
      <c r="Y903" s="299">
        <f t="shared" si="477"/>
        <v>5</v>
      </c>
      <c r="Z903" s="299">
        <f t="shared" si="478"/>
        <v>6</v>
      </c>
      <c r="AA903" s="10">
        <f t="shared" si="479"/>
        <v>11</v>
      </c>
      <c r="AB903" s="44">
        <f t="shared" si="480"/>
        <v>8</v>
      </c>
      <c r="AC903" s="44">
        <f t="shared" si="481"/>
        <v>8</v>
      </c>
      <c r="AD903" s="11">
        <f t="shared" si="482"/>
        <v>16</v>
      </c>
      <c r="AE903" s="9">
        <f>VLOOKUP($E903,'ALL-GTK-MI-MTS-MA'!$E$13:$CF$361,'ALL-GTK-MI-MTS-MA'!AE$6,FALSE)</f>
        <v>1</v>
      </c>
      <c r="AF903" s="9">
        <f>VLOOKUP($E903,'ALL-GTK-MI-MTS-MA'!$E$13:$CF$361,'ALL-GTK-MI-MTS-MA'!AF$6,FALSE)</f>
        <v>1</v>
      </c>
      <c r="AG903" s="10">
        <f t="shared" si="483"/>
        <v>2</v>
      </c>
      <c r="AH903" s="9">
        <f>VLOOKUP($E903,'ALL-GTK-MI-MTS-MA'!$E$13:$CF$361,'ALL-GTK-MI-MTS-MA'!AH$6,FALSE)</f>
        <v>7</v>
      </c>
      <c r="AI903" s="9">
        <f>VLOOKUP($E903,'ALL-GTK-MI-MTS-MA'!$E$13:$CF$361,'ALL-GTK-MI-MTS-MA'!AI$6,FALSE)</f>
        <v>7</v>
      </c>
      <c r="AJ903" s="10">
        <f t="shared" si="484"/>
        <v>14</v>
      </c>
      <c r="AK903" s="44">
        <f t="shared" si="485"/>
        <v>8</v>
      </c>
      <c r="AL903" s="44">
        <f t="shared" si="486"/>
        <v>8</v>
      </c>
      <c r="AM903" s="11">
        <f t="shared" si="487"/>
        <v>16</v>
      </c>
      <c r="AN903" s="299">
        <v>0</v>
      </c>
      <c r="AO903" s="299">
        <v>0</v>
      </c>
      <c r="AP903" s="9">
        <f>VLOOKUP($E903,'ALL-GTK-MI-MTS-MA'!$E$13:$CF$361,'ALL-GTK-MI-MTS-MA'!AP$6,FALSE)</f>
        <v>0</v>
      </c>
      <c r="AQ903" s="9">
        <f>VLOOKUP($E903,'ALL-GTK-MI-MTS-MA'!$E$13:$CF$361,'ALL-GTK-MI-MTS-MA'!AQ$6,FALSE)</f>
        <v>0</v>
      </c>
      <c r="AR903" s="9">
        <f>VLOOKUP($E903,'ALL-GTK-MI-MTS-MA'!$E$13:$CF$361,'ALL-GTK-MI-MTS-MA'!AR$6,FALSE)</f>
        <v>0</v>
      </c>
      <c r="AS903" s="9">
        <f>VLOOKUP($E903,'ALL-GTK-MI-MTS-MA'!$E$13:$CF$361,'ALL-GTK-MI-MTS-MA'!AS$6,FALSE)</f>
        <v>0</v>
      </c>
      <c r="AT903" s="9">
        <f>VLOOKUP($E903,'ALL-GTK-MI-MTS-MA'!$E$13:$CF$361,'ALL-GTK-MI-MTS-MA'!AT$6,FALSE)</f>
        <v>0</v>
      </c>
      <c r="AU903" s="9">
        <f>VLOOKUP($E903,'ALL-GTK-MI-MTS-MA'!$E$13:$CF$361,'ALL-GTK-MI-MTS-MA'!AU$6,FALSE)</f>
        <v>0</v>
      </c>
      <c r="AV903" s="590">
        <f>VLOOKUP($E903,'ALL-GTK-MI-MTS-MA'!$E$13:$CF$361,'ALL-GTK-MI-MTS-MA'!AV$6,FALSE)</f>
        <v>0</v>
      </c>
      <c r="AW903" s="590">
        <f>VLOOKUP($E903,'ALL-GTK-MI-MTS-MA'!$E$13:$CF$361,'ALL-GTK-MI-MTS-MA'!AW$6,FALSE)</f>
        <v>0</v>
      </c>
      <c r="AX903" s="9">
        <f>VLOOKUP($E903,'ALL-GTK-MI-MTS-MA'!$E$13:$CF$361,'ALL-GTK-MI-MTS-MA'!AX$6,FALSE)</f>
        <v>8</v>
      </c>
      <c r="AY903" s="9">
        <f>VLOOKUP($E903,'ALL-GTK-MI-MTS-MA'!$E$13:$CF$361,'ALL-GTK-MI-MTS-MA'!AY$6,FALSE)</f>
        <v>8</v>
      </c>
      <c r="AZ903" s="9">
        <f>VLOOKUP($E903,'ALL-GTK-MI-MTS-MA'!$E$13:$CF$361,'ALL-GTK-MI-MTS-MA'!AZ$6,FALSE)</f>
        <v>0</v>
      </c>
      <c r="BA903" s="9">
        <f>VLOOKUP($E903,'ALL-GTK-MI-MTS-MA'!$E$13:$CF$361,'ALL-GTK-MI-MTS-MA'!BA$6,FALSE)</f>
        <v>0</v>
      </c>
      <c r="BB903" s="9">
        <f>VLOOKUP($E903,'ALL-GTK-MI-MTS-MA'!$E$13:$CF$361,'ALL-GTK-MI-MTS-MA'!BB$6,FALSE)</f>
        <v>0</v>
      </c>
      <c r="BC903" s="9">
        <f>VLOOKUP($E903,'ALL-GTK-MI-MTS-MA'!$E$13:$CF$361,'ALL-GTK-MI-MTS-MA'!BC$6,FALSE)</f>
        <v>0</v>
      </c>
      <c r="BD903" s="310">
        <f t="shared" si="488"/>
        <v>0</v>
      </c>
      <c r="BE903" s="310">
        <f t="shared" si="489"/>
        <v>0</v>
      </c>
      <c r="BF903" s="10">
        <f t="shared" si="490"/>
        <v>0</v>
      </c>
      <c r="BG903" s="311">
        <f t="shared" si="491"/>
        <v>8</v>
      </c>
      <c r="BH903" s="311">
        <f t="shared" si="492"/>
        <v>8</v>
      </c>
      <c r="BI903" s="10">
        <f t="shared" si="493"/>
        <v>16</v>
      </c>
      <c r="BJ903" s="44">
        <f t="shared" si="494"/>
        <v>8</v>
      </c>
      <c r="BK903" s="44">
        <f t="shared" si="495"/>
        <v>8</v>
      </c>
      <c r="BL903" s="11">
        <f t="shared" si="496"/>
        <v>16</v>
      </c>
      <c r="BM903" s="9">
        <f>VLOOKUP($E903,'ALL-GTK-MI-MTS-MA'!$E$13:$CF$361,'ALL-GTK-MI-MTS-MA'!BM$6,FALSE)</f>
        <v>0</v>
      </c>
      <c r="BN903" s="9">
        <f>VLOOKUP($E903,'ALL-GTK-MI-MTS-MA'!$E$13:$CF$361,'ALL-GTK-MI-MTS-MA'!BN$6,FALSE)</f>
        <v>0</v>
      </c>
      <c r="BO903" s="9">
        <f>VLOOKUP($E903,'ALL-GTK-MI-MTS-MA'!$E$13:$CF$361,'ALL-GTK-MI-MTS-MA'!BO$6,FALSE)</f>
        <v>0</v>
      </c>
      <c r="BP903" s="9">
        <f>VLOOKUP($E903,'ALL-GTK-MI-MTS-MA'!$E$13:$CF$361,'ALL-GTK-MI-MTS-MA'!BP$6,FALSE)</f>
        <v>0</v>
      </c>
      <c r="BQ903" s="9">
        <f>VLOOKUP($E903,'ALL-GTK-MI-MTS-MA'!$E$13:$CF$361,'ALL-GTK-MI-MTS-MA'!BQ$6,FALSE)</f>
        <v>0</v>
      </c>
      <c r="BR903" s="9">
        <f>VLOOKUP($E903,'ALL-GTK-MI-MTS-MA'!$E$13:$CF$361,'ALL-GTK-MI-MTS-MA'!BR$6,FALSE)</f>
        <v>0</v>
      </c>
      <c r="BS903" s="9">
        <f>VLOOKUP($E903,'ALL-GTK-MI-MTS-MA'!$E$13:$CF$361,'ALL-GTK-MI-MTS-MA'!BS$6,FALSE)</f>
        <v>0</v>
      </c>
      <c r="BT903" s="9">
        <f>VLOOKUP($E903,'ALL-GTK-MI-MTS-MA'!$E$13:$CF$361,'ALL-GTK-MI-MTS-MA'!BT$6,FALSE)</f>
        <v>0</v>
      </c>
      <c r="BU903" s="299">
        <f t="shared" si="497"/>
        <v>0</v>
      </c>
      <c r="BV903" s="299">
        <f t="shared" si="498"/>
        <v>0</v>
      </c>
      <c r="BW903" s="44">
        <f t="shared" si="499"/>
        <v>0</v>
      </c>
      <c r="BX903" s="44">
        <f t="shared" si="500"/>
        <v>0</v>
      </c>
      <c r="BY903" s="11">
        <f t="shared" si="501"/>
        <v>0</v>
      </c>
      <c r="BZ903" s="14">
        <f t="shared" si="502"/>
        <v>8</v>
      </c>
      <c r="CA903" s="14">
        <f t="shared" si="503"/>
        <v>8</v>
      </c>
      <c r="CB903" s="13">
        <f t="shared" si="504"/>
        <v>0</v>
      </c>
      <c r="CC903" s="13">
        <f t="shared" si="505"/>
        <v>0</v>
      </c>
      <c r="CD903" s="312">
        <f t="shared" si="506"/>
        <v>8</v>
      </c>
      <c r="CE903" s="312">
        <f t="shared" si="507"/>
        <v>8</v>
      </c>
      <c r="CF903" s="313">
        <f t="shared" si="508"/>
        <v>16</v>
      </c>
      <c r="CG903" s="302" t="str">
        <f t="shared" si="509"/>
        <v>OK</v>
      </c>
    </row>
    <row r="904" spans="1:85" ht="14.25" x14ac:dyDescent="0.25">
      <c r="A904" s="6">
        <v>892</v>
      </c>
      <c r="B904" s="495">
        <v>90</v>
      </c>
      <c r="C904" s="495" t="s">
        <v>267</v>
      </c>
      <c r="D904" s="496" t="s">
        <v>24</v>
      </c>
      <c r="E904" s="626">
        <v>20364304</v>
      </c>
      <c r="F904" s="627" t="s">
        <v>1006</v>
      </c>
      <c r="G904" s="624" t="s">
        <v>53</v>
      </c>
      <c r="H904" s="9">
        <f>VLOOKUP($E904,'ALL-GTK-MI-MTS-MA'!$E$13:$CF$361,'ALL-GTK-MI-MTS-MA'!H$6,FALSE)</f>
        <v>0</v>
      </c>
      <c r="I904" s="9">
        <f>VLOOKUP($E904,'ALL-GTK-MI-MTS-MA'!$E$13:$CF$361,'ALL-GTK-MI-MTS-MA'!I$6,FALSE)</f>
        <v>0</v>
      </c>
      <c r="J904" s="9">
        <f>VLOOKUP($E904,'ALL-GTK-MI-MTS-MA'!$E$13:$CF$361,'ALL-GTK-MI-MTS-MA'!J$6,FALSE)</f>
        <v>0</v>
      </c>
      <c r="K904" s="9">
        <f>VLOOKUP($E904,'ALL-GTK-MI-MTS-MA'!$E$13:$CF$361,'ALL-GTK-MI-MTS-MA'!K$6,FALSE)</f>
        <v>0</v>
      </c>
      <c r="L904" s="9">
        <f>VLOOKUP($E904,'ALL-GTK-MI-MTS-MA'!$E$13:$CF$361,'ALL-GTK-MI-MTS-MA'!L$6,FALSE)</f>
        <v>0</v>
      </c>
      <c r="M904" s="9">
        <f>VLOOKUP($E904,'ALL-GTK-MI-MTS-MA'!$E$13:$CF$361,'ALL-GTK-MI-MTS-MA'!M$6,FALSE)</f>
        <v>0</v>
      </c>
      <c r="N904" s="9">
        <f>VLOOKUP($E904,'ALL-GTK-MI-MTS-MA'!$E$13:$CF$361,'ALL-GTK-MI-MTS-MA'!N$6,FALSE)</f>
        <v>0</v>
      </c>
      <c r="O904" s="9">
        <f>VLOOKUP($E904,'ALL-GTK-MI-MTS-MA'!$E$13:$CF$361,'ALL-GTK-MI-MTS-MA'!O$6,FALSE)</f>
        <v>0</v>
      </c>
      <c r="P904" s="299">
        <f t="shared" si="474"/>
        <v>0</v>
      </c>
      <c r="Q904" s="299">
        <f t="shared" si="475"/>
        <v>0</v>
      </c>
      <c r="R904" s="300">
        <f t="shared" si="476"/>
        <v>0</v>
      </c>
      <c r="S904" s="9">
        <f>VLOOKUP($E904,'ALL-GTK-MI-MTS-MA'!$E$13:$CF$361,'ALL-GTK-MI-MTS-MA'!S$6,FALSE)</f>
        <v>15</v>
      </c>
      <c r="T904" s="9">
        <f>VLOOKUP($E904,'ALL-GTK-MI-MTS-MA'!$E$13:$CF$361,'ALL-GTK-MI-MTS-MA'!T$6,FALSE)</f>
        <v>4</v>
      </c>
      <c r="U904" s="9">
        <f>VLOOKUP($E904,'ALL-GTK-MI-MTS-MA'!$E$13:$CF$361,'ALL-GTK-MI-MTS-MA'!U$6,FALSE)</f>
        <v>0</v>
      </c>
      <c r="V904" s="9">
        <f>VLOOKUP($E904,'ALL-GTK-MI-MTS-MA'!$E$13:$CF$361,'ALL-GTK-MI-MTS-MA'!V$6,FALSE)</f>
        <v>0</v>
      </c>
      <c r="W904" s="9">
        <f>VLOOKUP($E904,'ALL-GTK-MI-MTS-MA'!$E$13:$CF$361,'ALL-GTK-MI-MTS-MA'!W$6,FALSE)</f>
        <v>0</v>
      </c>
      <c r="X904" s="9">
        <f>VLOOKUP($E904,'ALL-GTK-MI-MTS-MA'!$E$13:$CF$361,'ALL-GTK-MI-MTS-MA'!X$6,FALSE)</f>
        <v>0</v>
      </c>
      <c r="Y904" s="299">
        <f t="shared" si="477"/>
        <v>15</v>
      </c>
      <c r="Z904" s="299">
        <f t="shared" si="478"/>
        <v>4</v>
      </c>
      <c r="AA904" s="10">
        <f t="shared" si="479"/>
        <v>19</v>
      </c>
      <c r="AB904" s="44">
        <f t="shared" si="480"/>
        <v>15</v>
      </c>
      <c r="AC904" s="44">
        <f t="shared" si="481"/>
        <v>4</v>
      </c>
      <c r="AD904" s="11">
        <f t="shared" si="482"/>
        <v>19</v>
      </c>
      <c r="AE904" s="9">
        <f>VLOOKUP($E904,'ALL-GTK-MI-MTS-MA'!$E$13:$CF$361,'ALL-GTK-MI-MTS-MA'!AE$6,FALSE)</f>
        <v>2</v>
      </c>
      <c r="AF904" s="9">
        <f>VLOOKUP($E904,'ALL-GTK-MI-MTS-MA'!$E$13:$CF$361,'ALL-GTK-MI-MTS-MA'!AF$6,FALSE)</f>
        <v>0</v>
      </c>
      <c r="AG904" s="10">
        <f t="shared" si="483"/>
        <v>2</v>
      </c>
      <c r="AH904" s="9">
        <f>VLOOKUP($E904,'ALL-GTK-MI-MTS-MA'!$E$13:$CF$361,'ALL-GTK-MI-MTS-MA'!AH$6,FALSE)</f>
        <v>13</v>
      </c>
      <c r="AI904" s="9">
        <f>VLOOKUP($E904,'ALL-GTK-MI-MTS-MA'!$E$13:$CF$361,'ALL-GTK-MI-MTS-MA'!AI$6,FALSE)</f>
        <v>4</v>
      </c>
      <c r="AJ904" s="10">
        <f t="shared" si="484"/>
        <v>17</v>
      </c>
      <c r="AK904" s="44">
        <f t="shared" si="485"/>
        <v>15</v>
      </c>
      <c r="AL904" s="44">
        <f t="shared" si="486"/>
        <v>4</v>
      </c>
      <c r="AM904" s="11">
        <f t="shared" si="487"/>
        <v>19</v>
      </c>
      <c r="AN904" s="299">
        <v>0</v>
      </c>
      <c r="AO904" s="299">
        <v>0</v>
      </c>
      <c r="AP904" s="9">
        <f>VLOOKUP($E904,'ALL-GTK-MI-MTS-MA'!$E$13:$CF$361,'ALL-GTK-MI-MTS-MA'!AP$6,FALSE)</f>
        <v>0</v>
      </c>
      <c r="AQ904" s="9">
        <f>VLOOKUP($E904,'ALL-GTK-MI-MTS-MA'!$E$13:$CF$361,'ALL-GTK-MI-MTS-MA'!AQ$6,FALSE)</f>
        <v>0</v>
      </c>
      <c r="AR904" s="9">
        <f>VLOOKUP($E904,'ALL-GTK-MI-MTS-MA'!$E$13:$CF$361,'ALL-GTK-MI-MTS-MA'!AR$6,FALSE)</f>
        <v>0</v>
      </c>
      <c r="AS904" s="9">
        <f>VLOOKUP($E904,'ALL-GTK-MI-MTS-MA'!$E$13:$CF$361,'ALL-GTK-MI-MTS-MA'!AS$6,FALSE)</f>
        <v>0</v>
      </c>
      <c r="AT904" s="9">
        <f>VLOOKUP($E904,'ALL-GTK-MI-MTS-MA'!$E$13:$CF$361,'ALL-GTK-MI-MTS-MA'!AT$6,FALSE)</f>
        <v>0</v>
      </c>
      <c r="AU904" s="9">
        <f>VLOOKUP($E904,'ALL-GTK-MI-MTS-MA'!$E$13:$CF$361,'ALL-GTK-MI-MTS-MA'!AU$6,FALSE)</f>
        <v>0</v>
      </c>
      <c r="AV904" s="590">
        <f>VLOOKUP($E904,'ALL-GTK-MI-MTS-MA'!$E$13:$CF$361,'ALL-GTK-MI-MTS-MA'!AV$6,FALSE)</f>
        <v>0</v>
      </c>
      <c r="AW904" s="590">
        <f>VLOOKUP($E904,'ALL-GTK-MI-MTS-MA'!$E$13:$CF$361,'ALL-GTK-MI-MTS-MA'!AW$6,FALSE)</f>
        <v>0</v>
      </c>
      <c r="AX904" s="9">
        <f>VLOOKUP($E904,'ALL-GTK-MI-MTS-MA'!$E$13:$CF$361,'ALL-GTK-MI-MTS-MA'!AX$6,FALSE)</f>
        <v>14</v>
      </c>
      <c r="AY904" s="9">
        <f>VLOOKUP($E904,'ALL-GTK-MI-MTS-MA'!$E$13:$CF$361,'ALL-GTK-MI-MTS-MA'!AY$6,FALSE)</f>
        <v>4</v>
      </c>
      <c r="AZ904" s="9">
        <f>VLOOKUP($E904,'ALL-GTK-MI-MTS-MA'!$E$13:$CF$361,'ALL-GTK-MI-MTS-MA'!AZ$6,FALSE)</f>
        <v>1</v>
      </c>
      <c r="BA904" s="9">
        <f>VLOOKUP($E904,'ALL-GTK-MI-MTS-MA'!$E$13:$CF$361,'ALL-GTK-MI-MTS-MA'!BA$6,FALSE)</f>
        <v>0</v>
      </c>
      <c r="BB904" s="9">
        <f>VLOOKUP($E904,'ALL-GTK-MI-MTS-MA'!$E$13:$CF$361,'ALL-GTK-MI-MTS-MA'!BB$6,FALSE)</f>
        <v>0</v>
      </c>
      <c r="BC904" s="9">
        <f>VLOOKUP($E904,'ALL-GTK-MI-MTS-MA'!$E$13:$CF$361,'ALL-GTK-MI-MTS-MA'!BC$6,FALSE)</f>
        <v>0</v>
      </c>
      <c r="BD904" s="310">
        <f t="shared" si="488"/>
        <v>0</v>
      </c>
      <c r="BE904" s="310">
        <f t="shared" si="489"/>
        <v>0</v>
      </c>
      <c r="BF904" s="10">
        <f t="shared" si="490"/>
        <v>0</v>
      </c>
      <c r="BG904" s="311">
        <f t="shared" si="491"/>
        <v>15</v>
      </c>
      <c r="BH904" s="311">
        <f t="shared" si="492"/>
        <v>4</v>
      </c>
      <c r="BI904" s="10">
        <f t="shared" si="493"/>
        <v>19</v>
      </c>
      <c r="BJ904" s="44">
        <f t="shared" si="494"/>
        <v>15</v>
      </c>
      <c r="BK904" s="44">
        <f t="shared" si="495"/>
        <v>4</v>
      </c>
      <c r="BL904" s="11">
        <f t="shared" si="496"/>
        <v>19</v>
      </c>
      <c r="BM904" s="9">
        <f>VLOOKUP($E904,'ALL-GTK-MI-MTS-MA'!$E$13:$CF$361,'ALL-GTK-MI-MTS-MA'!BM$6,FALSE)</f>
        <v>0</v>
      </c>
      <c r="BN904" s="9">
        <f>VLOOKUP($E904,'ALL-GTK-MI-MTS-MA'!$E$13:$CF$361,'ALL-GTK-MI-MTS-MA'!BN$6,FALSE)</f>
        <v>0</v>
      </c>
      <c r="BO904" s="9">
        <f>VLOOKUP($E904,'ALL-GTK-MI-MTS-MA'!$E$13:$CF$361,'ALL-GTK-MI-MTS-MA'!BO$6,FALSE)</f>
        <v>1</v>
      </c>
      <c r="BP904" s="9">
        <f>VLOOKUP($E904,'ALL-GTK-MI-MTS-MA'!$E$13:$CF$361,'ALL-GTK-MI-MTS-MA'!BP$6,FALSE)</f>
        <v>2</v>
      </c>
      <c r="BQ904" s="9">
        <f>VLOOKUP($E904,'ALL-GTK-MI-MTS-MA'!$E$13:$CF$361,'ALL-GTK-MI-MTS-MA'!BQ$6,FALSE)</f>
        <v>0</v>
      </c>
      <c r="BR904" s="9">
        <f>VLOOKUP($E904,'ALL-GTK-MI-MTS-MA'!$E$13:$CF$361,'ALL-GTK-MI-MTS-MA'!BR$6,FALSE)</f>
        <v>0</v>
      </c>
      <c r="BS904" s="9">
        <f>VLOOKUP($E904,'ALL-GTK-MI-MTS-MA'!$E$13:$CF$361,'ALL-GTK-MI-MTS-MA'!BS$6,FALSE)</f>
        <v>0</v>
      </c>
      <c r="BT904" s="9">
        <f>VLOOKUP($E904,'ALL-GTK-MI-MTS-MA'!$E$13:$CF$361,'ALL-GTK-MI-MTS-MA'!BT$6,FALSE)</f>
        <v>0</v>
      </c>
      <c r="BU904" s="299">
        <f t="shared" si="497"/>
        <v>1</v>
      </c>
      <c r="BV904" s="299">
        <f t="shared" si="498"/>
        <v>2</v>
      </c>
      <c r="BW904" s="44">
        <f t="shared" si="499"/>
        <v>1</v>
      </c>
      <c r="BX904" s="44">
        <f t="shared" si="500"/>
        <v>2</v>
      </c>
      <c r="BY904" s="11">
        <f t="shared" si="501"/>
        <v>3</v>
      </c>
      <c r="BZ904" s="14">
        <f t="shared" si="502"/>
        <v>15</v>
      </c>
      <c r="CA904" s="14">
        <f t="shared" si="503"/>
        <v>4</v>
      </c>
      <c r="CB904" s="13">
        <f t="shared" si="504"/>
        <v>1</v>
      </c>
      <c r="CC904" s="13">
        <f t="shared" si="505"/>
        <v>2</v>
      </c>
      <c r="CD904" s="312">
        <f t="shared" si="506"/>
        <v>16</v>
      </c>
      <c r="CE904" s="312">
        <f t="shared" si="507"/>
        <v>6</v>
      </c>
      <c r="CF904" s="313">
        <f t="shared" si="508"/>
        <v>22</v>
      </c>
      <c r="CG904" s="302" t="str">
        <f t="shared" si="509"/>
        <v>OK</v>
      </c>
    </row>
    <row r="905" spans="1:85" ht="14.25" x14ac:dyDescent="0.25">
      <c r="A905" s="6">
        <v>893</v>
      </c>
      <c r="B905" s="495">
        <v>91</v>
      </c>
      <c r="C905" s="495" t="s">
        <v>267</v>
      </c>
      <c r="D905" s="496" t="s">
        <v>24</v>
      </c>
      <c r="E905" s="626">
        <v>20364305</v>
      </c>
      <c r="F905" s="627" t="s">
        <v>945</v>
      </c>
      <c r="G905" s="624" t="s">
        <v>53</v>
      </c>
      <c r="H905" s="9">
        <f>VLOOKUP($E905,'ALL-GTK-MI-MTS-MA'!$E$13:$CF$361,'ALL-GTK-MI-MTS-MA'!H$6,FALSE)</f>
        <v>0</v>
      </c>
      <c r="I905" s="9">
        <f>VLOOKUP($E905,'ALL-GTK-MI-MTS-MA'!$E$13:$CF$361,'ALL-GTK-MI-MTS-MA'!I$6,FALSE)</f>
        <v>0</v>
      </c>
      <c r="J905" s="9">
        <f>VLOOKUP($E905,'ALL-GTK-MI-MTS-MA'!$E$13:$CF$361,'ALL-GTK-MI-MTS-MA'!J$6,FALSE)</f>
        <v>0</v>
      </c>
      <c r="K905" s="9">
        <f>VLOOKUP($E905,'ALL-GTK-MI-MTS-MA'!$E$13:$CF$361,'ALL-GTK-MI-MTS-MA'!K$6,FALSE)</f>
        <v>0</v>
      </c>
      <c r="L905" s="9">
        <f>VLOOKUP($E905,'ALL-GTK-MI-MTS-MA'!$E$13:$CF$361,'ALL-GTK-MI-MTS-MA'!L$6,FALSE)</f>
        <v>0</v>
      </c>
      <c r="M905" s="9">
        <f>VLOOKUP($E905,'ALL-GTK-MI-MTS-MA'!$E$13:$CF$361,'ALL-GTK-MI-MTS-MA'!M$6,FALSE)</f>
        <v>0</v>
      </c>
      <c r="N905" s="9">
        <f>VLOOKUP($E905,'ALL-GTK-MI-MTS-MA'!$E$13:$CF$361,'ALL-GTK-MI-MTS-MA'!N$6,FALSE)</f>
        <v>2</v>
      </c>
      <c r="O905" s="9">
        <f>VLOOKUP($E905,'ALL-GTK-MI-MTS-MA'!$E$13:$CF$361,'ALL-GTK-MI-MTS-MA'!O$6,FALSE)</f>
        <v>1</v>
      </c>
      <c r="P905" s="299">
        <f t="shared" si="474"/>
        <v>2</v>
      </c>
      <c r="Q905" s="299">
        <f t="shared" si="475"/>
        <v>1</v>
      </c>
      <c r="R905" s="300">
        <f t="shared" si="476"/>
        <v>3</v>
      </c>
      <c r="S905" s="9">
        <f>VLOOKUP($E905,'ALL-GTK-MI-MTS-MA'!$E$13:$CF$361,'ALL-GTK-MI-MTS-MA'!S$6,FALSE)</f>
        <v>17</v>
      </c>
      <c r="T905" s="9">
        <f>VLOOKUP($E905,'ALL-GTK-MI-MTS-MA'!$E$13:$CF$361,'ALL-GTK-MI-MTS-MA'!T$6,FALSE)</f>
        <v>7</v>
      </c>
      <c r="U905" s="9">
        <f>VLOOKUP($E905,'ALL-GTK-MI-MTS-MA'!$E$13:$CF$361,'ALL-GTK-MI-MTS-MA'!U$6,FALSE)</f>
        <v>0</v>
      </c>
      <c r="V905" s="9">
        <f>VLOOKUP($E905,'ALL-GTK-MI-MTS-MA'!$E$13:$CF$361,'ALL-GTK-MI-MTS-MA'!V$6,FALSE)</f>
        <v>0</v>
      </c>
      <c r="W905" s="9">
        <f>VLOOKUP($E905,'ALL-GTK-MI-MTS-MA'!$E$13:$CF$361,'ALL-GTK-MI-MTS-MA'!W$6,FALSE)</f>
        <v>0</v>
      </c>
      <c r="X905" s="9">
        <f>VLOOKUP($E905,'ALL-GTK-MI-MTS-MA'!$E$13:$CF$361,'ALL-GTK-MI-MTS-MA'!X$6,FALSE)</f>
        <v>0</v>
      </c>
      <c r="Y905" s="299">
        <f t="shared" si="477"/>
        <v>17</v>
      </c>
      <c r="Z905" s="299">
        <f t="shared" si="478"/>
        <v>7</v>
      </c>
      <c r="AA905" s="10">
        <f t="shared" si="479"/>
        <v>24</v>
      </c>
      <c r="AB905" s="44">
        <f t="shared" si="480"/>
        <v>19</v>
      </c>
      <c r="AC905" s="44">
        <f t="shared" si="481"/>
        <v>8</v>
      </c>
      <c r="AD905" s="11">
        <f t="shared" si="482"/>
        <v>27</v>
      </c>
      <c r="AE905" s="9">
        <f>VLOOKUP($E905,'ALL-GTK-MI-MTS-MA'!$E$13:$CF$361,'ALL-GTK-MI-MTS-MA'!AE$6,FALSE)</f>
        <v>10</v>
      </c>
      <c r="AF905" s="9">
        <f>VLOOKUP($E905,'ALL-GTK-MI-MTS-MA'!$E$13:$CF$361,'ALL-GTK-MI-MTS-MA'!AF$6,FALSE)</f>
        <v>6</v>
      </c>
      <c r="AG905" s="10">
        <f t="shared" si="483"/>
        <v>16</v>
      </c>
      <c r="AH905" s="9">
        <f>VLOOKUP($E905,'ALL-GTK-MI-MTS-MA'!$E$13:$CF$361,'ALL-GTK-MI-MTS-MA'!AH$6,FALSE)</f>
        <v>9</v>
      </c>
      <c r="AI905" s="9">
        <f>VLOOKUP($E905,'ALL-GTK-MI-MTS-MA'!$E$13:$CF$361,'ALL-GTK-MI-MTS-MA'!AI$6,FALSE)</f>
        <v>2</v>
      </c>
      <c r="AJ905" s="10">
        <f t="shared" si="484"/>
        <v>11</v>
      </c>
      <c r="AK905" s="44">
        <f t="shared" si="485"/>
        <v>19</v>
      </c>
      <c r="AL905" s="44">
        <f t="shared" si="486"/>
        <v>8</v>
      </c>
      <c r="AM905" s="11">
        <f t="shared" si="487"/>
        <v>27</v>
      </c>
      <c r="AN905" s="299">
        <v>0</v>
      </c>
      <c r="AO905" s="299">
        <v>0</v>
      </c>
      <c r="AP905" s="9">
        <f>VLOOKUP($E905,'ALL-GTK-MI-MTS-MA'!$E$13:$CF$361,'ALL-GTK-MI-MTS-MA'!AP$6,FALSE)</f>
        <v>0</v>
      </c>
      <c r="AQ905" s="9">
        <f>VLOOKUP($E905,'ALL-GTK-MI-MTS-MA'!$E$13:$CF$361,'ALL-GTK-MI-MTS-MA'!AQ$6,FALSE)</f>
        <v>0</v>
      </c>
      <c r="AR905" s="9">
        <f>VLOOKUP($E905,'ALL-GTK-MI-MTS-MA'!$E$13:$CF$361,'ALL-GTK-MI-MTS-MA'!AR$6,FALSE)</f>
        <v>0</v>
      </c>
      <c r="AS905" s="9">
        <f>VLOOKUP($E905,'ALL-GTK-MI-MTS-MA'!$E$13:$CF$361,'ALL-GTK-MI-MTS-MA'!AS$6,FALSE)</f>
        <v>0</v>
      </c>
      <c r="AT905" s="9">
        <f>VLOOKUP($E905,'ALL-GTK-MI-MTS-MA'!$E$13:$CF$361,'ALL-GTK-MI-MTS-MA'!AT$6,FALSE)</f>
        <v>7</v>
      </c>
      <c r="AU905" s="9">
        <f>VLOOKUP($E905,'ALL-GTK-MI-MTS-MA'!$E$13:$CF$361,'ALL-GTK-MI-MTS-MA'!AU$6,FALSE)</f>
        <v>0</v>
      </c>
      <c r="AV905" s="590">
        <f>VLOOKUP($E905,'ALL-GTK-MI-MTS-MA'!$E$13:$CF$361,'ALL-GTK-MI-MTS-MA'!AV$6,FALSE)</f>
        <v>0</v>
      </c>
      <c r="AW905" s="590">
        <f>VLOOKUP($E905,'ALL-GTK-MI-MTS-MA'!$E$13:$CF$361,'ALL-GTK-MI-MTS-MA'!AW$6,FALSE)</f>
        <v>0</v>
      </c>
      <c r="AX905" s="9">
        <f>VLOOKUP($E905,'ALL-GTK-MI-MTS-MA'!$E$13:$CF$361,'ALL-GTK-MI-MTS-MA'!AX$6,FALSE)</f>
        <v>9</v>
      </c>
      <c r="AY905" s="9">
        <f>VLOOKUP($E905,'ALL-GTK-MI-MTS-MA'!$E$13:$CF$361,'ALL-GTK-MI-MTS-MA'!AY$6,FALSE)</f>
        <v>6</v>
      </c>
      <c r="AZ905" s="9">
        <f>VLOOKUP($E905,'ALL-GTK-MI-MTS-MA'!$E$13:$CF$361,'ALL-GTK-MI-MTS-MA'!AZ$6,FALSE)</f>
        <v>3</v>
      </c>
      <c r="BA905" s="9">
        <f>VLOOKUP($E905,'ALL-GTK-MI-MTS-MA'!$E$13:$CF$361,'ALL-GTK-MI-MTS-MA'!BA$6,FALSE)</f>
        <v>2</v>
      </c>
      <c r="BB905" s="9">
        <f>VLOOKUP($E905,'ALL-GTK-MI-MTS-MA'!$E$13:$CF$361,'ALL-GTK-MI-MTS-MA'!BB$6,FALSE)</f>
        <v>0</v>
      </c>
      <c r="BC905" s="9">
        <f>VLOOKUP($E905,'ALL-GTK-MI-MTS-MA'!$E$13:$CF$361,'ALL-GTK-MI-MTS-MA'!BC$6,FALSE)</f>
        <v>0</v>
      </c>
      <c r="BD905" s="310">
        <f t="shared" si="488"/>
        <v>7</v>
      </c>
      <c r="BE905" s="310">
        <f t="shared" si="489"/>
        <v>0</v>
      </c>
      <c r="BF905" s="10">
        <f t="shared" si="490"/>
        <v>7</v>
      </c>
      <c r="BG905" s="311">
        <f t="shared" si="491"/>
        <v>12</v>
      </c>
      <c r="BH905" s="311">
        <f t="shared" si="492"/>
        <v>8</v>
      </c>
      <c r="BI905" s="10">
        <f t="shared" si="493"/>
        <v>20</v>
      </c>
      <c r="BJ905" s="44">
        <f t="shared" si="494"/>
        <v>19</v>
      </c>
      <c r="BK905" s="44">
        <f t="shared" si="495"/>
        <v>8</v>
      </c>
      <c r="BL905" s="11">
        <f t="shared" si="496"/>
        <v>27</v>
      </c>
      <c r="BM905" s="9">
        <f>VLOOKUP($E905,'ALL-GTK-MI-MTS-MA'!$E$13:$CF$361,'ALL-GTK-MI-MTS-MA'!BM$6,FALSE)</f>
        <v>0</v>
      </c>
      <c r="BN905" s="9">
        <f>VLOOKUP($E905,'ALL-GTK-MI-MTS-MA'!$E$13:$CF$361,'ALL-GTK-MI-MTS-MA'!BN$6,FALSE)</f>
        <v>0</v>
      </c>
      <c r="BO905" s="9">
        <f>VLOOKUP($E905,'ALL-GTK-MI-MTS-MA'!$E$13:$CF$361,'ALL-GTK-MI-MTS-MA'!BO$6,FALSE)</f>
        <v>2</v>
      </c>
      <c r="BP905" s="9">
        <f>VLOOKUP($E905,'ALL-GTK-MI-MTS-MA'!$E$13:$CF$361,'ALL-GTK-MI-MTS-MA'!BP$6,FALSE)</f>
        <v>1</v>
      </c>
      <c r="BQ905" s="9">
        <f>VLOOKUP($E905,'ALL-GTK-MI-MTS-MA'!$E$13:$CF$361,'ALL-GTK-MI-MTS-MA'!BQ$6,FALSE)</f>
        <v>0</v>
      </c>
      <c r="BR905" s="9">
        <f>VLOOKUP($E905,'ALL-GTK-MI-MTS-MA'!$E$13:$CF$361,'ALL-GTK-MI-MTS-MA'!BR$6,FALSE)</f>
        <v>0</v>
      </c>
      <c r="BS905" s="9">
        <f>VLOOKUP($E905,'ALL-GTK-MI-MTS-MA'!$E$13:$CF$361,'ALL-GTK-MI-MTS-MA'!BS$6,FALSE)</f>
        <v>0</v>
      </c>
      <c r="BT905" s="9">
        <f>VLOOKUP($E905,'ALL-GTK-MI-MTS-MA'!$E$13:$CF$361,'ALL-GTK-MI-MTS-MA'!BT$6,FALSE)</f>
        <v>0</v>
      </c>
      <c r="BU905" s="299">
        <f t="shared" si="497"/>
        <v>2</v>
      </c>
      <c r="BV905" s="299">
        <f t="shared" si="498"/>
        <v>1</v>
      </c>
      <c r="BW905" s="44">
        <f t="shared" si="499"/>
        <v>2</v>
      </c>
      <c r="BX905" s="44">
        <f t="shared" si="500"/>
        <v>1</v>
      </c>
      <c r="BY905" s="11">
        <f t="shared" si="501"/>
        <v>3</v>
      </c>
      <c r="BZ905" s="14">
        <f t="shared" si="502"/>
        <v>19</v>
      </c>
      <c r="CA905" s="14">
        <f t="shared" si="503"/>
        <v>8</v>
      </c>
      <c r="CB905" s="13">
        <f t="shared" si="504"/>
        <v>2</v>
      </c>
      <c r="CC905" s="13">
        <f t="shared" si="505"/>
        <v>1</v>
      </c>
      <c r="CD905" s="312">
        <f t="shared" si="506"/>
        <v>21</v>
      </c>
      <c r="CE905" s="312">
        <f t="shared" si="507"/>
        <v>9</v>
      </c>
      <c r="CF905" s="313">
        <f t="shared" si="508"/>
        <v>30</v>
      </c>
      <c r="CG905" s="302" t="str">
        <f t="shared" si="509"/>
        <v>OK</v>
      </c>
    </row>
    <row r="906" spans="1:85" ht="14.25" x14ac:dyDescent="0.25">
      <c r="A906" s="6">
        <v>894</v>
      </c>
      <c r="B906" s="495">
        <v>92</v>
      </c>
      <c r="C906" s="495" t="s">
        <v>267</v>
      </c>
      <c r="D906" s="496" t="s">
        <v>24</v>
      </c>
      <c r="E906" s="626">
        <v>20364306</v>
      </c>
      <c r="F906" s="627" t="s">
        <v>1007</v>
      </c>
      <c r="G906" s="624" t="s">
        <v>53</v>
      </c>
      <c r="H906" s="9">
        <f>VLOOKUP($E906,'ALL-GTK-MI-MTS-MA'!$E$13:$CF$361,'ALL-GTK-MI-MTS-MA'!H$6,FALSE)</f>
        <v>0</v>
      </c>
      <c r="I906" s="9">
        <f>VLOOKUP($E906,'ALL-GTK-MI-MTS-MA'!$E$13:$CF$361,'ALL-GTK-MI-MTS-MA'!I$6,FALSE)</f>
        <v>0</v>
      </c>
      <c r="J906" s="9">
        <f>VLOOKUP($E906,'ALL-GTK-MI-MTS-MA'!$E$13:$CF$361,'ALL-GTK-MI-MTS-MA'!J$6,FALSE)</f>
        <v>0</v>
      </c>
      <c r="K906" s="9">
        <f>VLOOKUP($E906,'ALL-GTK-MI-MTS-MA'!$E$13:$CF$361,'ALL-GTK-MI-MTS-MA'!K$6,FALSE)</f>
        <v>0</v>
      </c>
      <c r="L906" s="9">
        <f>VLOOKUP($E906,'ALL-GTK-MI-MTS-MA'!$E$13:$CF$361,'ALL-GTK-MI-MTS-MA'!L$6,FALSE)</f>
        <v>0</v>
      </c>
      <c r="M906" s="9">
        <f>VLOOKUP($E906,'ALL-GTK-MI-MTS-MA'!$E$13:$CF$361,'ALL-GTK-MI-MTS-MA'!M$6,FALSE)</f>
        <v>0</v>
      </c>
      <c r="N906" s="9">
        <f>VLOOKUP($E906,'ALL-GTK-MI-MTS-MA'!$E$13:$CF$361,'ALL-GTK-MI-MTS-MA'!N$6,FALSE)</f>
        <v>0</v>
      </c>
      <c r="O906" s="9">
        <f>VLOOKUP($E906,'ALL-GTK-MI-MTS-MA'!$E$13:$CF$361,'ALL-GTK-MI-MTS-MA'!O$6,FALSE)</f>
        <v>0</v>
      </c>
      <c r="P906" s="299">
        <f t="shared" si="474"/>
        <v>0</v>
      </c>
      <c r="Q906" s="299">
        <f t="shared" si="475"/>
        <v>0</v>
      </c>
      <c r="R906" s="300">
        <f t="shared" si="476"/>
        <v>0</v>
      </c>
      <c r="S906" s="9">
        <f>VLOOKUP($E906,'ALL-GTK-MI-MTS-MA'!$E$13:$CF$361,'ALL-GTK-MI-MTS-MA'!S$6,FALSE)</f>
        <v>7</v>
      </c>
      <c r="T906" s="9">
        <f>VLOOKUP($E906,'ALL-GTK-MI-MTS-MA'!$E$13:$CF$361,'ALL-GTK-MI-MTS-MA'!T$6,FALSE)</f>
        <v>3</v>
      </c>
      <c r="U906" s="9">
        <f>VLOOKUP($E906,'ALL-GTK-MI-MTS-MA'!$E$13:$CF$361,'ALL-GTK-MI-MTS-MA'!U$6,FALSE)</f>
        <v>0</v>
      </c>
      <c r="V906" s="9">
        <f>VLOOKUP($E906,'ALL-GTK-MI-MTS-MA'!$E$13:$CF$361,'ALL-GTK-MI-MTS-MA'!V$6,FALSE)</f>
        <v>0</v>
      </c>
      <c r="W906" s="9">
        <f>VLOOKUP($E906,'ALL-GTK-MI-MTS-MA'!$E$13:$CF$361,'ALL-GTK-MI-MTS-MA'!W$6,FALSE)</f>
        <v>0</v>
      </c>
      <c r="X906" s="9">
        <f>VLOOKUP($E906,'ALL-GTK-MI-MTS-MA'!$E$13:$CF$361,'ALL-GTK-MI-MTS-MA'!X$6,FALSE)</f>
        <v>0</v>
      </c>
      <c r="Y906" s="299">
        <f t="shared" si="477"/>
        <v>7</v>
      </c>
      <c r="Z906" s="299">
        <f t="shared" si="478"/>
        <v>3</v>
      </c>
      <c r="AA906" s="10">
        <f t="shared" si="479"/>
        <v>10</v>
      </c>
      <c r="AB906" s="44">
        <f t="shared" si="480"/>
        <v>7</v>
      </c>
      <c r="AC906" s="44">
        <f t="shared" si="481"/>
        <v>3</v>
      </c>
      <c r="AD906" s="11">
        <f t="shared" si="482"/>
        <v>10</v>
      </c>
      <c r="AE906" s="9">
        <f>VLOOKUP($E906,'ALL-GTK-MI-MTS-MA'!$E$13:$CF$361,'ALL-GTK-MI-MTS-MA'!AE$6,FALSE)</f>
        <v>4</v>
      </c>
      <c r="AF906" s="9">
        <f>VLOOKUP($E906,'ALL-GTK-MI-MTS-MA'!$E$13:$CF$361,'ALL-GTK-MI-MTS-MA'!AF$6,FALSE)</f>
        <v>3</v>
      </c>
      <c r="AG906" s="10">
        <f t="shared" si="483"/>
        <v>7</v>
      </c>
      <c r="AH906" s="9">
        <f>VLOOKUP($E906,'ALL-GTK-MI-MTS-MA'!$E$13:$CF$361,'ALL-GTK-MI-MTS-MA'!AH$6,FALSE)</f>
        <v>3</v>
      </c>
      <c r="AI906" s="9">
        <f>VLOOKUP($E906,'ALL-GTK-MI-MTS-MA'!$E$13:$CF$361,'ALL-GTK-MI-MTS-MA'!AI$6,FALSE)</f>
        <v>0</v>
      </c>
      <c r="AJ906" s="10">
        <f t="shared" si="484"/>
        <v>3</v>
      </c>
      <c r="AK906" s="44">
        <f t="shared" si="485"/>
        <v>7</v>
      </c>
      <c r="AL906" s="44">
        <f t="shared" si="486"/>
        <v>3</v>
      </c>
      <c r="AM906" s="11">
        <f t="shared" si="487"/>
        <v>10</v>
      </c>
      <c r="AN906" s="299">
        <v>0</v>
      </c>
      <c r="AO906" s="299">
        <v>0</v>
      </c>
      <c r="AP906" s="9">
        <f>VLOOKUP($E906,'ALL-GTK-MI-MTS-MA'!$E$13:$CF$361,'ALL-GTK-MI-MTS-MA'!AP$6,FALSE)</f>
        <v>0</v>
      </c>
      <c r="AQ906" s="9">
        <f>VLOOKUP($E906,'ALL-GTK-MI-MTS-MA'!$E$13:$CF$361,'ALL-GTK-MI-MTS-MA'!AQ$6,FALSE)</f>
        <v>0</v>
      </c>
      <c r="AR906" s="9">
        <f>VLOOKUP($E906,'ALL-GTK-MI-MTS-MA'!$E$13:$CF$361,'ALL-GTK-MI-MTS-MA'!AR$6,FALSE)</f>
        <v>0</v>
      </c>
      <c r="AS906" s="9">
        <f>VLOOKUP($E906,'ALL-GTK-MI-MTS-MA'!$E$13:$CF$361,'ALL-GTK-MI-MTS-MA'!AS$6,FALSE)</f>
        <v>0</v>
      </c>
      <c r="AT906" s="9">
        <f>VLOOKUP($E906,'ALL-GTK-MI-MTS-MA'!$E$13:$CF$361,'ALL-GTK-MI-MTS-MA'!AT$6,FALSE)</f>
        <v>0</v>
      </c>
      <c r="AU906" s="9">
        <f>VLOOKUP($E906,'ALL-GTK-MI-MTS-MA'!$E$13:$CF$361,'ALL-GTK-MI-MTS-MA'!AU$6,FALSE)</f>
        <v>0</v>
      </c>
      <c r="AV906" s="590">
        <f>VLOOKUP($E906,'ALL-GTK-MI-MTS-MA'!$E$13:$CF$361,'ALL-GTK-MI-MTS-MA'!AV$6,FALSE)</f>
        <v>0</v>
      </c>
      <c r="AW906" s="590">
        <f>VLOOKUP($E906,'ALL-GTK-MI-MTS-MA'!$E$13:$CF$361,'ALL-GTK-MI-MTS-MA'!AW$6,FALSE)</f>
        <v>0</v>
      </c>
      <c r="AX906" s="9">
        <f>VLOOKUP($E906,'ALL-GTK-MI-MTS-MA'!$E$13:$CF$361,'ALL-GTK-MI-MTS-MA'!AX$6,FALSE)</f>
        <v>7</v>
      </c>
      <c r="AY906" s="9">
        <f>VLOOKUP($E906,'ALL-GTK-MI-MTS-MA'!$E$13:$CF$361,'ALL-GTK-MI-MTS-MA'!AY$6,FALSE)</f>
        <v>3</v>
      </c>
      <c r="AZ906" s="9">
        <f>VLOOKUP($E906,'ALL-GTK-MI-MTS-MA'!$E$13:$CF$361,'ALL-GTK-MI-MTS-MA'!AZ$6,FALSE)</f>
        <v>0</v>
      </c>
      <c r="BA906" s="9">
        <f>VLOOKUP($E906,'ALL-GTK-MI-MTS-MA'!$E$13:$CF$361,'ALL-GTK-MI-MTS-MA'!BA$6,FALSE)</f>
        <v>0</v>
      </c>
      <c r="BB906" s="9">
        <f>VLOOKUP($E906,'ALL-GTK-MI-MTS-MA'!$E$13:$CF$361,'ALL-GTK-MI-MTS-MA'!BB$6,FALSE)</f>
        <v>0</v>
      </c>
      <c r="BC906" s="9">
        <f>VLOOKUP($E906,'ALL-GTK-MI-MTS-MA'!$E$13:$CF$361,'ALL-GTK-MI-MTS-MA'!BC$6,FALSE)</f>
        <v>0</v>
      </c>
      <c r="BD906" s="310">
        <f t="shared" si="488"/>
        <v>0</v>
      </c>
      <c r="BE906" s="310">
        <f t="shared" si="489"/>
        <v>0</v>
      </c>
      <c r="BF906" s="10">
        <f t="shared" si="490"/>
        <v>0</v>
      </c>
      <c r="BG906" s="311">
        <f t="shared" si="491"/>
        <v>7</v>
      </c>
      <c r="BH906" s="311">
        <f t="shared" si="492"/>
        <v>3</v>
      </c>
      <c r="BI906" s="10">
        <f t="shared" si="493"/>
        <v>10</v>
      </c>
      <c r="BJ906" s="44">
        <f t="shared" si="494"/>
        <v>7</v>
      </c>
      <c r="BK906" s="44">
        <f t="shared" si="495"/>
        <v>3</v>
      </c>
      <c r="BL906" s="11">
        <f t="shared" si="496"/>
        <v>10</v>
      </c>
      <c r="BM906" s="9">
        <f>VLOOKUP($E906,'ALL-GTK-MI-MTS-MA'!$E$13:$CF$361,'ALL-GTK-MI-MTS-MA'!BM$6,FALSE)</f>
        <v>0</v>
      </c>
      <c r="BN906" s="9">
        <f>VLOOKUP($E906,'ALL-GTK-MI-MTS-MA'!$E$13:$CF$361,'ALL-GTK-MI-MTS-MA'!BN$6,FALSE)</f>
        <v>0</v>
      </c>
      <c r="BO906" s="9">
        <f>VLOOKUP($E906,'ALL-GTK-MI-MTS-MA'!$E$13:$CF$361,'ALL-GTK-MI-MTS-MA'!BO$6,FALSE)</f>
        <v>0</v>
      </c>
      <c r="BP906" s="9">
        <f>VLOOKUP($E906,'ALL-GTK-MI-MTS-MA'!$E$13:$CF$361,'ALL-GTK-MI-MTS-MA'!BP$6,FALSE)</f>
        <v>0</v>
      </c>
      <c r="BQ906" s="9">
        <f>VLOOKUP($E906,'ALL-GTK-MI-MTS-MA'!$E$13:$CF$361,'ALL-GTK-MI-MTS-MA'!BQ$6,FALSE)</f>
        <v>0</v>
      </c>
      <c r="BR906" s="9">
        <f>VLOOKUP($E906,'ALL-GTK-MI-MTS-MA'!$E$13:$CF$361,'ALL-GTK-MI-MTS-MA'!BR$6,FALSE)</f>
        <v>0</v>
      </c>
      <c r="BS906" s="9">
        <f>VLOOKUP($E906,'ALL-GTK-MI-MTS-MA'!$E$13:$CF$361,'ALL-GTK-MI-MTS-MA'!BS$6,FALSE)</f>
        <v>0</v>
      </c>
      <c r="BT906" s="9">
        <f>VLOOKUP($E906,'ALL-GTK-MI-MTS-MA'!$E$13:$CF$361,'ALL-GTK-MI-MTS-MA'!BT$6,FALSE)</f>
        <v>0</v>
      </c>
      <c r="BU906" s="299">
        <f t="shared" si="497"/>
        <v>0</v>
      </c>
      <c r="BV906" s="299">
        <f t="shared" si="498"/>
        <v>0</v>
      </c>
      <c r="BW906" s="44">
        <f t="shared" si="499"/>
        <v>0</v>
      </c>
      <c r="BX906" s="44">
        <f t="shared" si="500"/>
        <v>0</v>
      </c>
      <c r="BY906" s="11">
        <f t="shared" si="501"/>
        <v>0</v>
      </c>
      <c r="BZ906" s="14">
        <f t="shared" si="502"/>
        <v>7</v>
      </c>
      <c r="CA906" s="14">
        <f t="shared" si="503"/>
        <v>3</v>
      </c>
      <c r="CB906" s="13">
        <f t="shared" si="504"/>
        <v>0</v>
      </c>
      <c r="CC906" s="13">
        <f t="shared" si="505"/>
        <v>0</v>
      </c>
      <c r="CD906" s="312">
        <f t="shared" si="506"/>
        <v>7</v>
      </c>
      <c r="CE906" s="312">
        <f t="shared" si="507"/>
        <v>3</v>
      </c>
      <c r="CF906" s="313">
        <f t="shared" si="508"/>
        <v>10</v>
      </c>
      <c r="CG906" s="302" t="str">
        <f t="shared" si="509"/>
        <v>OK</v>
      </c>
    </row>
    <row r="907" spans="1:85" ht="14.25" x14ac:dyDescent="0.25">
      <c r="A907" s="6">
        <v>895</v>
      </c>
      <c r="B907" s="495">
        <v>93</v>
      </c>
      <c r="C907" s="495" t="s">
        <v>267</v>
      </c>
      <c r="D907" s="496" t="s">
        <v>24</v>
      </c>
      <c r="E907" s="626">
        <v>20364307</v>
      </c>
      <c r="F907" s="627" t="s">
        <v>1008</v>
      </c>
      <c r="G907" s="624" t="s">
        <v>53</v>
      </c>
      <c r="H907" s="9">
        <f>VLOOKUP($E907,'ALL-GTK-MI-MTS-MA'!$E$13:$CF$361,'ALL-GTK-MI-MTS-MA'!H$6,FALSE)</f>
        <v>0</v>
      </c>
      <c r="I907" s="9">
        <f>VLOOKUP($E907,'ALL-GTK-MI-MTS-MA'!$E$13:$CF$361,'ALL-GTK-MI-MTS-MA'!I$6,FALSE)</f>
        <v>0</v>
      </c>
      <c r="J907" s="9">
        <f>VLOOKUP($E907,'ALL-GTK-MI-MTS-MA'!$E$13:$CF$361,'ALL-GTK-MI-MTS-MA'!J$6,FALSE)</f>
        <v>0</v>
      </c>
      <c r="K907" s="9">
        <f>VLOOKUP($E907,'ALL-GTK-MI-MTS-MA'!$E$13:$CF$361,'ALL-GTK-MI-MTS-MA'!K$6,FALSE)</f>
        <v>0</v>
      </c>
      <c r="L907" s="9">
        <f>VLOOKUP($E907,'ALL-GTK-MI-MTS-MA'!$E$13:$CF$361,'ALL-GTK-MI-MTS-MA'!L$6,FALSE)</f>
        <v>0</v>
      </c>
      <c r="M907" s="9">
        <f>VLOOKUP($E907,'ALL-GTK-MI-MTS-MA'!$E$13:$CF$361,'ALL-GTK-MI-MTS-MA'!M$6,FALSE)</f>
        <v>0</v>
      </c>
      <c r="N907" s="9">
        <f>VLOOKUP($E907,'ALL-GTK-MI-MTS-MA'!$E$13:$CF$361,'ALL-GTK-MI-MTS-MA'!N$6,FALSE)</f>
        <v>1</v>
      </c>
      <c r="O907" s="9">
        <f>VLOOKUP($E907,'ALL-GTK-MI-MTS-MA'!$E$13:$CF$361,'ALL-GTK-MI-MTS-MA'!O$6,FALSE)</f>
        <v>0</v>
      </c>
      <c r="P907" s="299">
        <f t="shared" si="474"/>
        <v>1</v>
      </c>
      <c r="Q907" s="299">
        <f t="shared" si="475"/>
        <v>0</v>
      </c>
      <c r="R907" s="300">
        <f t="shared" si="476"/>
        <v>1</v>
      </c>
      <c r="S907" s="9">
        <f>VLOOKUP($E907,'ALL-GTK-MI-MTS-MA'!$E$13:$CF$361,'ALL-GTK-MI-MTS-MA'!S$6,FALSE)</f>
        <v>7</v>
      </c>
      <c r="T907" s="9">
        <f>VLOOKUP($E907,'ALL-GTK-MI-MTS-MA'!$E$13:$CF$361,'ALL-GTK-MI-MTS-MA'!T$6,FALSE)</f>
        <v>4</v>
      </c>
      <c r="U907" s="9">
        <f>VLOOKUP($E907,'ALL-GTK-MI-MTS-MA'!$E$13:$CF$361,'ALL-GTK-MI-MTS-MA'!U$6,FALSE)</f>
        <v>0</v>
      </c>
      <c r="V907" s="9">
        <f>VLOOKUP($E907,'ALL-GTK-MI-MTS-MA'!$E$13:$CF$361,'ALL-GTK-MI-MTS-MA'!V$6,FALSE)</f>
        <v>0</v>
      </c>
      <c r="W907" s="9">
        <f>VLOOKUP($E907,'ALL-GTK-MI-MTS-MA'!$E$13:$CF$361,'ALL-GTK-MI-MTS-MA'!W$6,FALSE)</f>
        <v>0</v>
      </c>
      <c r="X907" s="9">
        <f>VLOOKUP($E907,'ALL-GTK-MI-MTS-MA'!$E$13:$CF$361,'ALL-GTK-MI-MTS-MA'!X$6,FALSE)</f>
        <v>0</v>
      </c>
      <c r="Y907" s="299">
        <f t="shared" si="477"/>
        <v>7</v>
      </c>
      <c r="Z907" s="299">
        <f t="shared" si="478"/>
        <v>4</v>
      </c>
      <c r="AA907" s="10">
        <f t="shared" si="479"/>
        <v>11</v>
      </c>
      <c r="AB907" s="44">
        <f t="shared" si="480"/>
        <v>8</v>
      </c>
      <c r="AC907" s="44">
        <f t="shared" si="481"/>
        <v>4</v>
      </c>
      <c r="AD907" s="11">
        <f t="shared" si="482"/>
        <v>12</v>
      </c>
      <c r="AE907" s="9">
        <f>VLOOKUP($E907,'ALL-GTK-MI-MTS-MA'!$E$13:$CF$361,'ALL-GTK-MI-MTS-MA'!AE$6,FALSE)</f>
        <v>5</v>
      </c>
      <c r="AF907" s="9">
        <f>VLOOKUP($E907,'ALL-GTK-MI-MTS-MA'!$E$13:$CF$361,'ALL-GTK-MI-MTS-MA'!AF$6,FALSE)</f>
        <v>1</v>
      </c>
      <c r="AG907" s="10">
        <f t="shared" si="483"/>
        <v>6</v>
      </c>
      <c r="AH907" s="9">
        <f>VLOOKUP($E907,'ALL-GTK-MI-MTS-MA'!$E$13:$CF$361,'ALL-GTK-MI-MTS-MA'!AH$6,FALSE)</f>
        <v>3</v>
      </c>
      <c r="AI907" s="9">
        <f>VLOOKUP($E907,'ALL-GTK-MI-MTS-MA'!$E$13:$CF$361,'ALL-GTK-MI-MTS-MA'!AI$6,FALSE)</f>
        <v>3</v>
      </c>
      <c r="AJ907" s="10">
        <f t="shared" si="484"/>
        <v>6</v>
      </c>
      <c r="AK907" s="44">
        <f t="shared" si="485"/>
        <v>8</v>
      </c>
      <c r="AL907" s="44">
        <f t="shared" si="486"/>
        <v>4</v>
      </c>
      <c r="AM907" s="11">
        <f t="shared" si="487"/>
        <v>12</v>
      </c>
      <c r="AN907" s="299">
        <v>0</v>
      </c>
      <c r="AO907" s="299">
        <v>0</v>
      </c>
      <c r="AP907" s="9">
        <f>VLOOKUP($E907,'ALL-GTK-MI-MTS-MA'!$E$13:$CF$361,'ALL-GTK-MI-MTS-MA'!AP$6,FALSE)</f>
        <v>0</v>
      </c>
      <c r="AQ907" s="9">
        <f>VLOOKUP($E907,'ALL-GTK-MI-MTS-MA'!$E$13:$CF$361,'ALL-GTK-MI-MTS-MA'!AQ$6,FALSE)</f>
        <v>0</v>
      </c>
      <c r="AR907" s="9">
        <f>VLOOKUP($E907,'ALL-GTK-MI-MTS-MA'!$E$13:$CF$361,'ALL-GTK-MI-MTS-MA'!AR$6,FALSE)</f>
        <v>0</v>
      </c>
      <c r="AS907" s="9">
        <f>VLOOKUP($E907,'ALL-GTK-MI-MTS-MA'!$E$13:$CF$361,'ALL-GTK-MI-MTS-MA'!AS$6,FALSE)</f>
        <v>0</v>
      </c>
      <c r="AT907" s="9">
        <f>VLOOKUP($E907,'ALL-GTK-MI-MTS-MA'!$E$13:$CF$361,'ALL-GTK-MI-MTS-MA'!AT$6,FALSE)</f>
        <v>3</v>
      </c>
      <c r="AU907" s="9">
        <f>VLOOKUP($E907,'ALL-GTK-MI-MTS-MA'!$E$13:$CF$361,'ALL-GTK-MI-MTS-MA'!AU$6,FALSE)</f>
        <v>0</v>
      </c>
      <c r="AV907" s="590">
        <f>VLOOKUP($E907,'ALL-GTK-MI-MTS-MA'!$E$13:$CF$361,'ALL-GTK-MI-MTS-MA'!AV$6,FALSE)</f>
        <v>0</v>
      </c>
      <c r="AW907" s="590">
        <f>VLOOKUP($E907,'ALL-GTK-MI-MTS-MA'!$E$13:$CF$361,'ALL-GTK-MI-MTS-MA'!AW$6,FALSE)</f>
        <v>0</v>
      </c>
      <c r="AX907" s="9">
        <f>VLOOKUP($E907,'ALL-GTK-MI-MTS-MA'!$E$13:$CF$361,'ALL-GTK-MI-MTS-MA'!AX$6,FALSE)</f>
        <v>5</v>
      </c>
      <c r="AY907" s="9">
        <f>VLOOKUP($E907,'ALL-GTK-MI-MTS-MA'!$E$13:$CF$361,'ALL-GTK-MI-MTS-MA'!AY$6,FALSE)</f>
        <v>4</v>
      </c>
      <c r="AZ907" s="9">
        <f>VLOOKUP($E907,'ALL-GTK-MI-MTS-MA'!$E$13:$CF$361,'ALL-GTK-MI-MTS-MA'!AZ$6,FALSE)</f>
        <v>0</v>
      </c>
      <c r="BA907" s="9">
        <f>VLOOKUP($E907,'ALL-GTK-MI-MTS-MA'!$E$13:$CF$361,'ALL-GTK-MI-MTS-MA'!BA$6,FALSE)</f>
        <v>0</v>
      </c>
      <c r="BB907" s="9">
        <f>VLOOKUP($E907,'ALL-GTK-MI-MTS-MA'!$E$13:$CF$361,'ALL-GTK-MI-MTS-MA'!BB$6,FALSE)</f>
        <v>0</v>
      </c>
      <c r="BC907" s="9">
        <f>VLOOKUP($E907,'ALL-GTK-MI-MTS-MA'!$E$13:$CF$361,'ALL-GTK-MI-MTS-MA'!BC$6,FALSE)</f>
        <v>0</v>
      </c>
      <c r="BD907" s="310">
        <f t="shared" si="488"/>
        <v>3</v>
      </c>
      <c r="BE907" s="310">
        <f t="shared" si="489"/>
        <v>0</v>
      </c>
      <c r="BF907" s="10">
        <f t="shared" si="490"/>
        <v>3</v>
      </c>
      <c r="BG907" s="311">
        <f t="shared" si="491"/>
        <v>5</v>
      </c>
      <c r="BH907" s="311">
        <f t="shared" si="492"/>
        <v>4</v>
      </c>
      <c r="BI907" s="10">
        <f t="shared" si="493"/>
        <v>9</v>
      </c>
      <c r="BJ907" s="44">
        <f t="shared" si="494"/>
        <v>8</v>
      </c>
      <c r="BK907" s="44">
        <f t="shared" si="495"/>
        <v>4</v>
      </c>
      <c r="BL907" s="11">
        <f t="shared" si="496"/>
        <v>12</v>
      </c>
      <c r="BM907" s="9">
        <f>VLOOKUP($E907,'ALL-GTK-MI-MTS-MA'!$E$13:$CF$361,'ALL-GTK-MI-MTS-MA'!BM$6,FALSE)</f>
        <v>0</v>
      </c>
      <c r="BN907" s="9">
        <f>VLOOKUP($E907,'ALL-GTK-MI-MTS-MA'!$E$13:$CF$361,'ALL-GTK-MI-MTS-MA'!BN$6,FALSE)</f>
        <v>0</v>
      </c>
      <c r="BO907" s="9">
        <f>VLOOKUP($E907,'ALL-GTK-MI-MTS-MA'!$E$13:$CF$361,'ALL-GTK-MI-MTS-MA'!BO$6,FALSE)</f>
        <v>1</v>
      </c>
      <c r="BP907" s="9">
        <f>VLOOKUP($E907,'ALL-GTK-MI-MTS-MA'!$E$13:$CF$361,'ALL-GTK-MI-MTS-MA'!BP$6,FALSE)</f>
        <v>0</v>
      </c>
      <c r="BQ907" s="9">
        <f>VLOOKUP($E907,'ALL-GTK-MI-MTS-MA'!$E$13:$CF$361,'ALL-GTK-MI-MTS-MA'!BQ$6,FALSE)</f>
        <v>0</v>
      </c>
      <c r="BR907" s="9">
        <f>VLOOKUP($E907,'ALL-GTK-MI-MTS-MA'!$E$13:$CF$361,'ALL-GTK-MI-MTS-MA'!BR$6,FALSE)</f>
        <v>0</v>
      </c>
      <c r="BS907" s="9">
        <f>VLOOKUP($E907,'ALL-GTK-MI-MTS-MA'!$E$13:$CF$361,'ALL-GTK-MI-MTS-MA'!BS$6,FALSE)</f>
        <v>0</v>
      </c>
      <c r="BT907" s="9">
        <f>VLOOKUP($E907,'ALL-GTK-MI-MTS-MA'!$E$13:$CF$361,'ALL-GTK-MI-MTS-MA'!BT$6,FALSE)</f>
        <v>0</v>
      </c>
      <c r="BU907" s="299">
        <f t="shared" si="497"/>
        <v>1</v>
      </c>
      <c r="BV907" s="299">
        <f t="shared" si="498"/>
        <v>0</v>
      </c>
      <c r="BW907" s="44">
        <f t="shared" si="499"/>
        <v>1</v>
      </c>
      <c r="BX907" s="44">
        <f t="shared" si="500"/>
        <v>0</v>
      </c>
      <c r="BY907" s="11">
        <f t="shared" si="501"/>
        <v>1</v>
      </c>
      <c r="BZ907" s="14">
        <f t="shared" si="502"/>
        <v>8</v>
      </c>
      <c r="CA907" s="14">
        <f t="shared" si="503"/>
        <v>4</v>
      </c>
      <c r="CB907" s="13">
        <f t="shared" si="504"/>
        <v>1</v>
      </c>
      <c r="CC907" s="13">
        <f t="shared" si="505"/>
        <v>0</v>
      </c>
      <c r="CD907" s="312">
        <f t="shared" si="506"/>
        <v>9</v>
      </c>
      <c r="CE907" s="312">
        <f t="shared" si="507"/>
        <v>4</v>
      </c>
      <c r="CF907" s="313">
        <f t="shared" si="508"/>
        <v>13</v>
      </c>
      <c r="CG907" s="302" t="str">
        <f t="shared" si="509"/>
        <v>OK</v>
      </c>
    </row>
    <row r="908" spans="1:85" ht="14.25" x14ac:dyDescent="0.25">
      <c r="A908" s="6">
        <v>896</v>
      </c>
      <c r="B908" s="495">
        <v>94</v>
      </c>
      <c r="C908" s="495" t="s">
        <v>267</v>
      </c>
      <c r="D908" s="496" t="s">
        <v>31</v>
      </c>
      <c r="E908" s="626">
        <v>20364399</v>
      </c>
      <c r="F908" s="627" t="s">
        <v>1009</v>
      </c>
      <c r="G908" s="624" t="s">
        <v>53</v>
      </c>
      <c r="H908" s="9">
        <f>VLOOKUP($E908,'ALL-GTK-MI-MTS-MA'!$E$13:$CF$361,'ALL-GTK-MI-MTS-MA'!H$6,FALSE)</f>
        <v>0</v>
      </c>
      <c r="I908" s="9">
        <f>VLOOKUP($E908,'ALL-GTK-MI-MTS-MA'!$E$13:$CF$361,'ALL-GTK-MI-MTS-MA'!I$6,FALSE)</f>
        <v>0</v>
      </c>
      <c r="J908" s="9">
        <f>VLOOKUP($E908,'ALL-GTK-MI-MTS-MA'!$E$13:$CF$361,'ALL-GTK-MI-MTS-MA'!J$6,FALSE)</f>
        <v>0</v>
      </c>
      <c r="K908" s="9">
        <f>VLOOKUP($E908,'ALL-GTK-MI-MTS-MA'!$E$13:$CF$361,'ALL-GTK-MI-MTS-MA'!K$6,FALSE)</f>
        <v>0</v>
      </c>
      <c r="L908" s="9">
        <f>VLOOKUP($E908,'ALL-GTK-MI-MTS-MA'!$E$13:$CF$361,'ALL-GTK-MI-MTS-MA'!L$6,FALSE)</f>
        <v>0</v>
      </c>
      <c r="M908" s="9">
        <f>VLOOKUP($E908,'ALL-GTK-MI-MTS-MA'!$E$13:$CF$361,'ALL-GTK-MI-MTS-MA'!M$6,FALSE)</f>
        <v>0</v>
      </c>
      <c r="N908" s="9">
        <f>VLOOKUP($E908,'ALL-GTK-MI-MTS-MA'!$E$13:$CF$361,'ALL-GTK-MI-MTS-MA'!N$6,FALSE)</f>
        <v>3</v>
      </c>
      <c r="O908" s="9">
        <f>VLOOKUP($E908,'ALL-GTK-MI-MTS-MA'!$E$13:$CF$361,'ALL-GTK-MI-MTS-MA'!O$6,FALSE)</f>
        <v>1</v>
      </c>
      <c r="P908" s="299">
        <f t="shared" si="474"/>
        <v>3</v>
      </c>
      <c r="Q908" s="299">
        <f t="shared" si="475"/>
        <v>1</v>
      </c>
      <c r="R908" s="300">
        <f t="shared" si="476"/>
        <v>4</v>
      </c>
      <c r="S908" s="9">
        <f>VLOOKUP($E908,'ALL-GTK-MI-MTS-MA'!$E$13:$CF$361,'ALL-GTK-MI-MTS-MA'!S$6,FALSE)</f>
        <v>20</v>
      </c>
      <c r="T908" s="9">
        <f>VLOOKUP($E908,'ALL-GTK-MI-MTS-MA'!$E$13:$CF$361,'ALL-GTK-MI-MTS-MA'!T$6,FALSE)</f>
        <v>10</v>
      </c>
      <c r="U908" s="9">
        <f>VLOOKUP($E908,'ALL-GTK-MI-MTS-MA'!$E$13:$CF$361,'ALL-GTK-MI-MTS-MA'!U$6,FALSE)</f>
        <v>0</v>
      </c>
      <c r="V908" s="9">
        <f>VLOOKUP($E908,'ALL-GTK-MI-MTS-MA'!$E$13:$CF$361,'ALL-GTK-MI-MTS-MA'!V$6,FALSE)</f>
        <v>0</v>
      </c>
      <c r="W908" s="9">
        <f>VLOOKUP($E908,'ALL-GTK-MI-MTS-MA'!$E$13:$CF$361,'ALL-GTK-MI-MTS-MA'!W$6,FALSE)</f>
        <v>0</v>
      </c>
      <c r="X908" s="9">
        <f>VLOOKUP($E908,'ALL-GTK-MI-MTS-MA'!$E$13:$CF$361,'ALL-GTK-MI-MTS-MA'!X$6,FALSE)</f>
        <v>0</v>
      </c>
      <c r="Y908" s="299">
        <f t="shared" si="477"/>
        <v>20</v>
      </c>
      <c r="Z908" s="299">
        <f t="shared" si="478"/>
        <v>10</v>
      </c>
      <c r="AA908" s="10">
        <f t="shared" si="479"/>
        <v>30</v>
      </c>
      <c r="AB908" s="44">
        <f t="shared" si="480"/>
        <v>23</v>
      </c>
      <c r="AC908" s="44">
        <f t="shared" si="481"/>
        <v>11</v>
      </c>
      <c r="AD908" s="11">
        <f t="shared" si="482"/>
        <v>34</v>
      </c>
      <c r="AE908" s="9">
        <f>VLOOKUP($E908,'ALL-GTK-MI-MTS-MA'!$E$13:$CF$361,'ALL-GTK-MI-MTS-MA'!AE$6,FALSE)</f>
        <v>7</v>
      </c>
      <c r="AF908" s="9">
        <f>VLOOKUP($E908,'ALL-GTK-MI-MTS-MA'!$E$13:$CF$361,'ALL-GTK-MI-MTS-MA'!AF$6,FALSE)</f>
        <v>6</v>
      </c>
      <c r="AG908" s="10">
        <f t="shared" si="483"/>
        <v>13</v>
      </c>
      <c r="AH908" s="9">
        <f>VLOOKUP($E908,'ALL-GTK-MI-MTS-MA'!$E$13:$CF$361,'ALL-GTK-MI-MTS-MA'!AH$6,FALSE)</f>
        <v>16</v>
      </c>
      <c r="AI908" s="9">
        <f>VLOOKUP($E908,'ALL-GTK-MI-MTS-MA'!$E$13:$CF$361,'ALL-GTK-MI-MTS-MA'!AI$6,FALSE)</f>
        <v>5</v>
      </c>
      <c r="AJ908" s="10">
        <f t="shared" si="484"/>
        <v>21</v>
      </c>
      <c r="AK908" s="44">
        <f t="shared" si="485"/>
        <v>23</v>
      </c>
      <c r="AL908" s="44">
        <f t="shared" si="486"/>
        <v>11</v>
      </c>
      <c r="AM908" s="11">
        <f t="shared" si="487"/>
        <v>34</v>
      </c>
      <c r="AN908" s="299">
        <v>0</v>
      </c>
      <c r="AO908" s="299">
        <v>0</v>
      </c>
      <c r="AP908" s="9">
        <f>VLOOKUP($E908,'ALL-GTK-MI-MTS-MA'!$E$13:$CF$361,'ALL-GTK-MI-MTS-MA'!AP$6,FALSE)</f>
        <v>0</v>
      </c>
      <c r="AQ908" s="9">
        <f>VLOOKUP($E908,'ALL-GTK-MI-MTS-MA'!$E$13:$CF$361,'ALL-GTK-MI-MTS-MA'!AQ$6,FALSE)</f>
        <v>0</v>
      </c>
      <c r="AR908" s="9">
        <f>VLOOKUP($E908,'ALL-GTK-MI-MTS-MA'!$E$13:$CF$361,'ALL-GTK-MI-MTS-MA'!AR$6,FALSE)</f>
        <v>0</v>
      </c>
      <c r="AS908" s="9">
        <f>VLOOKUP($E908,'ALL-GTK-MI-MTS-MA'!$E$13:$CF$361,'ALL-GTK-MI-MTS-MA'!AS$6,FALSE)</f>
        <v>0</v>
      </c>
      <c r="AT908" s="9">
        <f>VLOOKUP($E908,'ALL-GTK-MI-MTS-MA'!$E$13:$CF$361,'ALL-GTK-MI-MTS-MA'!AT$6,FALSE)</f>
        <v>3</v>
      </c>
      <c r="AU908" s="9">
        <f>VLOOKUP($E908,'ALL-GTK-MI-MTS-MA'!$E$13:$CF$361,'ALL-GTK-MI-MTS-MA'!AU$6,FALSE)</f>
        <v>3</v>
      </c>
      <c r="AV908" s="590">
        <f>VLOOKUP($E908,'ALL-GTK-MI-MTS-MA'!$E$13:$CF$361,'ALL-GTK-MI-MTS-MA'!AV$6,FALSE)</f>
        <v>0</v>
      </c>
      <c r="AW908" s="590">
        <f>VLOOKUP($E908,'ALL-GTK-MI-MTS-MA'!$E$13:$CF$361,'ALL-GTK-MI-MTS-MA'!AW$6,FALSE)</f>
        <v>0</v>
      </c>
      <c r="AX908" s="9">
        <f>VLOOKUP($E908,'ALL-GTK-MI-MTS-MA'!$E$13:$CF$361,'ALL-GTK-MI-MTS-MA'!AX$6,FALSE)</f>
        <v>18</v>
      </c>
      <c r="AY908" s="9">
        <f>VLOOKUP($E908,'ALL-GTK-MI-MTS-MA'!$E$13:$CF$361,'ALL-GTK-MI-MTS-MA'!AY$6,FALSE)</f>
        <v>8</v>
      </c>
      <c r="AZ908" s="9">
        <f>VLOOKUP($E908,'ALL-GTK-MI-MTS-MA'!$E$13:$CF$361,'ALL-GTK-MI-MTS-MA'!AZ$6,FALSE)</f>
        <v>2</v>
      </c>
      <c r="BA908" s="9">
        <f>VLOOKUP($E908,'ALL-GTK-MI-MTS-MA'!$E$13:$CF$361,'ALL-GTK-MI-MTS-MA'!BA$6,FALSE)</f>
        <v>0</v>
      </c>
      <c r="BB908" s="9">
        <f>VLOOKUP($E908,'ALL-GTK-MI-MTS-MA'!$E$13:$CF$361,'ALL-GTK-MI-MTS-MA'!BB$6,FALSE)</f>
        <v>0</v>
      </c>
      <c r="BC908" s="9">
        <f>VLOOKUP($E908,'ALL-GTK-MI-MTS-MA'!$E$13:$CF$361,'ALL-GTK-MI-MTS-MA'!BC$6,FALSE)</f>
        <v>0</v>
      </c>
      <c r="BD908" s="310">
        <f t="shared" si="488"/>
        <v>3</v>
      </c>
      <c r="BE908" s="310">
        <f t="shared" si="489"/>
        <v>3</v>
      </c>
      <c r="BF908" s="10">
        <f t="shared" si="490"/>
        <v>6</v>
      </c>
      <c r="BG908" s="311">
        <f t="shared" si="491"/>
        <v>20</v>
      </c>
      <c r="BH908" s="311">
        <f t="shared" si="492"/>
        <v>8</v>
      </c>
      <c r="BI908" s="10">
        <f t="shared" si="493"/>
        <v>28</v>
      </c>
      <c r="BJ908" s="44">
        <f t="shared" si="494"/>
        <v>23</v>
      </c>
      <c r="BK908" s="44">
        <f t="shared" si="495"/>
        <v>11</v>
      </c>
      <c r="BL908" s="11">
        <f t="shared" si="496"/>
        <v>34</v>
      </c>
      <c r="BM908" s="9">
        <f>VLOOKUP($E908,'ALL-GTK-MI-MTS-MA'!$E$13:$CF$361,'ALL-GTK-MI-MTS-MA'!BM$6,FALSE)</f>
        <v>0</v>
      </c>
      <c r="BN908" s="9">
        <f>VLOOKUP($E908,'ALL-GTK-MI-MTS-MA'!$E$13:$CF$361,'ALL-GTK-MI-MTS-MA'!BN$6,FALSE)</f>
        <v>0</v>
      </c>
      <c r="BO908" s="9">
        <f>VLOOKUP($E908,'ALL-GTK-MI-MTS-MA'!$E$13:$CF$361,'ALL-GTK-MI-MTS-MA'!BO$6,FALSE)</f>
        <v>2</v>
      </c>
      <c r="BP908" s="9">
        <f>VLOOKUP($E908,'ALL-GTK-MI-MTS-MA'!$E$13:$CF$361,'ALL-GTK-MI-MTS-MA'!BP$6,FALSE)</f>
        <v>4</v>
      </c>
      <c r="BQ908" s="9">
        <f>VLOOKUP($E908,'ALL-GTK-MI-MTS-MA'!$E$13:$CF$361,'ALL-GTK-MI-MTS-MA'!BQ$6,FALSE)</f>
        <v>0</v>
      </c>
      <c r="BR908" s="9">
        <f>VLOOKUP($E908,'ALL-GTK-MI-MTS-MA'!$E$13:$CF$361,'ALL-GTK-MI-MTS-MA'!BR$6,FALSE)</f>
        <v>0</v>
      </c>
      <c r="BS908" s="9">
        <f>VLOOKUP($E908,'ALL-GTK-MI-MTS-MA'!$E$13:$CF$361,'ALL-GTK-MI-MTS-MA'!BS$6,FALSE)</f>
        <v>0</v>
      </c>
      <c r="BT908" s="9">
        <f>VLOOKUP($E908,'ALL-GTK-MI-MTS-MA'!$E$13:$CF$361,'ALL-GTK-MI-MTS-MA'!BT$6,FALSE)</f>
        <v>0</v>
      </c>
      <c r="BU908" s="299">
        <f t="shared" si="497"/>
        <v>2</v>
      </c>
      <c r="BV908" s="299">
        <f t="shared" si="498"/>
        <v>4</v>
      </c>
      <c r="BW908" s="44">
        <f t="shared" si="499"/>
        <v>2</v>
      </c>
      <c r="BX908" s="44">
        <f t="shared" si="500"/>
        <v>4</v>
      </c>
      <c r="BY908" s="11">
        <f t="shared" si="501"/>
        <v>6</v>
      </c>
      <c r="BZ908" s="14">
        <f t="shared" si="502"/>
        <v>23</v>
      </c>
      <c r="CA908" s="14">
        <f t="shared" si="503"/>
        <v>11</v>
      </c>
      <c r="CB908" s="13">
        <f t="shared" si="504"/>
        <v>2</v>
      </c>
      <c r="CC908" s="13">
        <f t="shared" si="505"/>
        <v>4</v>
      </c>
      <c r="CD908" s="312">
        <f t="shared" si="506"/>
        <v>25</v>
      </c>
      <c r="CE908" s="312">
        <f t="shared" si="507"/>
        <v>15</v>
      </c>
      <c r="CF908" s="313">
        <f t="shared" si="508"/>
        <v>40</v>
      </c>
      <c r="CG908" s="302" t="str">
        <f t="shared" si="509"/>
        <v>OK</v>
      </c>
    </row>
    <row r="909" spans="1:85" ht="14.25" x14ac:dyDescent="0.25">
      <c r="A909" s="6">
        <v>897</v>
      </c>
      <c r="B909" s="495">
        <v>95</v>
      </c>
      <c r="C909" s="495" t="s">
        <v>267</v>
      </c>
      <c r="D909" s="496" t="s">
        <v>31</v>
      </c>
      <c r="E909" s="626">
        <v>20364400</v>
      </c>
      <c r="F909" s="627" t="s">
        <v>1010</v>
      </c>
      <c r="G909" s="624" t="s">
        <v>53</v>
      </c>
      <c r="H909" s="9">
        <f>VLOOKUP($E909,'ALL-GTK-MI-MTS-MA'!$E$13:$CF$361,'ALL-GTK-MI-MTS-MA'!H$6,FALSE)</f>
        <v>0</v>
      </c>
      <c r="I909" s="9">
        <f>VLOOKUP($E909,'ALL-GTK-MI-MTS-MA'!$E$13:$CF$361,'ALL-GTK-MI-MTS-MA'!I$6,FALSE)</f>
        <v>0</v>
      </c>
      <c r="J909" s="9">
        <f>VLOOKUP($E909,'ALL-GTK-MI-MTS-MA'!$E$13:$CF$361,'ALL-GTK-MI-MTS-MA'!J$6,FALSE)</f>
        <v>0</v>
      </c>
      <c r="K909" s="9">
        <f>VLOOKUP($E909,'ALL-GTK-MI-MTS-MA'!$E$13:$CF$361,'ALL-GTK-MI-MTS-MA'!K$6,FALSE)</f>
        <v>0</v>
      </c>
      <c r="L909" s="9">
        <f>VLOOKUP($E909,'ALL-GTK-MI-MTS-MA'!$E$13:$CF$361,'ALL-GTK-MI-MTS-MA'!L$6,FALSE)</f>
        <v>0</v>
      </c>
      <c r="M909" s="9">
        <f>VLOOKUP($E909,'ALL-GTK-MI-MTS-MA'!$E$13:$CF$361,'ALL-GTK-MI-MTS-MA'!M$6,FALSE)</f>
        <v>0</v>
      </c>
      <c r="N909" s="9">
        <f>VLOOKUP($E909,'ALL-GTK-MI-MTS-MA'!$E$13:$CF$361,'ALL-GTK-MI-MTS-MA'!N$6,FALSE)</f>
        <v>2</v>
      </c>
      <c r="O909" s="9">
        <f>VLOOKUP($E909,'ALL-GTK-MI-MTS-MA'!$E$13:$CF$361,'ALL-GTK-MI-MTS-MA'!O$6,FALSE)</f>
        <v>0</v>
      </c>
      <c r="P909" s="299">
        <f t="shared" si="474"/>
        <v>2</v>
      </c>
      <c r="Q909" s="299">
        <f t="shared" si="475"/>
        <v>0</v>
      </c>
      <c r="R909" s="300">
        <f t="shared" si="476"/>
        <v>2</v>
      </c>
      <c r="S909" s="9">
        <f>VLOOKUP($E909,'ALL-GTK-MI-MTS-MA'!$E$13:$CF$361,'ALL-GTK-MI-MTS-MA'!S$6,FALSE)</f>
        <v>14</v>
      </c>
      <c r="T909" s="9">
        <f>VLOOKUP($E909,'ALL-GTK-MI-MTS-MA'!$E$13:$CF$361,'ALL-GTK-MI-MTS-MA'!T$6,FALSE)</f>
        <v>3</v>
      </c>
      <c r="U909" s="9">
        <f>VLOOKUP($E909,'ALL-GTK-MI-MTS-MA'!$E$13:$CF$361,'ALL-GTK-MI-MTS-MA'!U$6,FALSE)</f>
        <v>0</v>
      </c>
      <c r="V909" s="9">
        <f>VLOOKUP($E909,'ALL-GTK-MI-MTS-MA'!$E$13:$CF$361,'ALL-GTK-MI-MTS-MA'!V$6,FALSE)</f>
        <v>0</v>
      </c>
      <c r="W909" s="9">
        <f>VLOOKUP($E909,'ALL-GTK-MI-MTS-MA'!$E$13:$CF$361,'ALL-GTK-MI-MTS-MA'!W$6,FALSE)</f>
        <v>0</v>
      </c>
      <c r="X909" s="9">
        <f>VLOOKUP($E909,'ALL-GTK-MI-MTS-MA'!$E$13:$CF$361,'ALL-GTK-MI-MTS-MA'!X$6,FALSE)</f>
        <v>0</v>
      </c>
      <c r="Y909" s="299">
        <f t="shared" si="477"/>
        <v>14</v>
      </c>
      <c r="Z909" s="299">
        <f t="shared" si="478"/>
        <v>3</v>
      </c>
      <c r="AA909" s="10">
        <f t="shared" si="479"/>
        <v>17</v>
      </c>
      <c r="AB909" s="44">
        <f t="shared" si="480"/>
        <v>16</v>
      </c>
      <c r="AC909" s="44">
        <f t="shared" si="481"/>
        <v>3</v>
      </c>
      <c r="AD909" s="11">
        <f t="shared" si="482"/>
        <v>19</v>
      </c>
      <c r="AE909" s="9">
        <f>VLOOKUP($E909,'ALL-GTK-MI-MTS-MA'!$E$13:$CF$361,'ALL-GTK-MI-MTS-MA'!AE$6,FALSE)</f>
        <v>10</v>
      </c>
      <c r="AF909" s="9">
        <f>VLOOKUP($E909,'ALL-GTK-MI-MTS-MA'!$E$13:$CF$361,'ALL-GTK-MI-MTS-MA'!AF$6,FALSE)</f>
        <v>3</v>
      </c>
      <c r="AG909" s="10">
        <f t="shared" si="483"/>
        <v>13</v>
      </c>
      <c r="AH909" s="9">
        <f>VLOOKUP($E909,'ALL-GTK-MI-MTS-MA'!$E$13:$CF$361,'ALL-GTK-MI-MTS-MA'!AH$6,FALSE)</f>
        <v>6</v>
      </c>
      <c r="AI909" s="9">
        <f>VLOOKUP($E909,'ALL-GTK-MI-MTS-MA'!$E$13:$CF$361,'ALL-GTK-MI-MTS-MA'!AI$6,FALSE)</f>
        <v>0</v>
      </c>
      <c r="AJ909" s="10">
        <f t="shared" si="484"/>
        <v>6</v>
      </c>
      <c r="AK909" s="44">
        <f t="shared" si="485"/>
        <v>16</v>
      </c>
      <c r="AL909" s="44">
        <f t="shared" si="486"/>
        <v>3</v>
      </c>
      <c r="AM909" s="11">
        <f t="shared" si="487"/>
        <v>19</v>
      </c>
      <c r="AN909" s="299">
        <v>0</v>
      </c>
      <c r="AO909" s="299">
        <v>0</v>
      </c>
      <c r="AP909" s="9">
        <f>VLOOKUP($E909,'ALL-GTK-MI-MTS-MA'!$E$13:$CF$361,'ALL-GTK-MI-MTS-MA'!AP$6,FALSE)</f>
        <v>0</v>
      </c>
      <c r="AQ909" s="9">
        <f>VLOOKUP($E909,'ALL-GTK-MI-MTS-MA'!$E$13:$CF$361,'ALL-GTK-MI-MTS-MA'!AQ$6,FALSE)</f>
        <v>0</v>
      </c>
      <c r="AR909" s="9">
        <f>VLOOKUP($E909,'ALL-GTK-MI-MTS-MA'!$E$13:$CF$361,'ALL-GTK-MI-MTS-MA'!AR$6,FALSE)</f>
        <v>0</v>
      </c>
      <c r="AS909" s="9">
        <f>VLOOKUP($E909,'ALL-GTK-MI-MTS-MA'!$E$13:$CF$361,'ALL-GTK-MI-MTS-MA'!AS$6,FALSE)</f>
        <v>0</v>
      </c>
      <c r="AT909" s="9">
        <f>VLOOKUP($E909,'ALL-GTK-MI-MTS-MA'!$E$13:$CF$361,'ALL-GTK-MI-MTS-MA'!AT$6,FALSE)</f>
        <v>6</v>
      </c>
      <c r="AU909" s="9">
        <f>VLOOKUP($E909,'ALL-GTK-MI-MTS-MA'!$E$13:$CF$361,'ALL-GTK-MI-MTS-MA'!AU$6,FALSE)</f>
        <v>1</v>
      </c>
      <c r="AV909" s="590">
        <f>VLOOKUP($E909,'ALL-GTK-MI-MTS-MA'!$E$13:$CF$361,'ALL-GTK-MI-MTS-MA'!AV$6,FALSE)</f>
        <v>0</v>
      </c>
      <c r="AW909" s="590">
        <f>VLOOKUP($E909,'ALL-GTK-MI-MTS-MA'!$E$13:$CF$361,'ALL-GTK-MI-MTS-MA'!AW$6,FALSE)</f>
        <v>0</v>
      </c>
      <c r="AX909" s="9">
        <f>VLOOKUP($E909,'ALL-GTK-MI-MTS-MA'!$E$13:$CF$361,'ALL-GTK-MI-MTS-MA'!AX$6,FALSE)</f>
        <v>10</v>
      </c>
      <c r="AY909" s="9">
        <f>VLOOKUP($E909,'ALL-GTK-MI-MTS-MA'!$E$13:$CF$361,'ALL-GTK-MI-MTS-MA'!AY$6,FALSE)</f>
        <v>2</v>
      </c>
      <c r="AZ909" s="9">
        <f>VLOOKUP($E909,'ALL-GTK-MI-MTS-MA'!$E$13:$CF$361,'ALL-GTK-MI-MTS-MA'!AZ$6,FALSE)</f>
        <v>0</v>
      </c>
      <c r="BA909" s="9">
        <f>VLOOKUP($E909,'ALL-GTK-MI-MTS-MA'!$E$13:$CF$361,'ALL-GTK-MI-MTS-MA'!BA$6,FALSE)</f>
        <v>0</v>
      </c>
      <c r="BB909" s="9">
        <f>VLOOKUP($E909,'ALL-GTK-MI-MTS-MA'!$E$13:$CF$361,'ALL-GTK-MI-MTS-MA'!BB$6,FALSE)</f>
        <v>0</v>
      </c>
      <c r="BC909" s="9">
        <f>VLOOKUP($E909,'ALL-GTK-MI-MTS-MA'!$E$13:$CF$361,'ALL-GTK-MI-MTS-MA'!BC$6,FALSE)</f>
        <v>0</v>
      </c>
      <c r="BD909" s="310">
        <f t="shared" si="488"/>
        <v>6</v>
      </c>
      <c r="BE909" s="310">
        <f t="shared" si="489"/>
        <v>1</v>
      </c>
      <c r="BF909" s="10">
        <f t="shared" si="490"/>
        <v>7</v>
      </c>
      <c r="BG909" s="311">
        <f t="shared" si="491"/>
        <v>10</v>
      </c>
      <c r="BH909" s="311">
        <f t="shared" si="492"/>
        <v>2</v>
      </c>
      <c r="BI909" s="10">
        <f t="shared" si="493"/>
        <v>12</v>
      </c>
      <c r="BJ909" s="44">
        <f t="shared" si="494"/>
        <v>16</v>
      </c>
      <c r="BK909" s="44">
        <f t="shared" si="495"/>
        <v>3</v>
      </c>
      <c r="BL909" s="11">
        <f t="shared" si="496"/>
        <v>19</v>
      </c>
      <c r="BM909" s="9">
        <f>VLOOKUP($E909,'ALL-GTK-MI-MTS-MA'!$E$13:$CF$361,'ALL-GTK-MI-MTS-MA'!BM$6,FALSE)</f>
        <v>0</v>
      </c>
      <c r="BN909" s="9">
        <f>VLOOKUP($E909,'ALL-GTK-MI-MTS-MA'!$E$13:$CF$361,'ALL-GTK-MI-MTS-MA'!BN$6,FALSE)</f>
        <v>0</v>
      </c>
      <c r="BO909" s="9">
        <f>VLOOKUP($E909,'ALL-GTK-MI-MTS-MA'!$E$13:$CF$361,'ALL-GTK-MI-MTS-MA'!BO$6,FALSE)</f>
        <v>2</v>
      </c>
      <c r="BP909" s="9">
        <f>VLOOKUP($E909,'ALL-GTK-MI-MTS-MA'!$E$13:$CF$361,'ALL-GTK-MI-MTS-MA'!BP$6,FALSE)</f>
        <v>1</v>
      </c>
      <c r="BQ909" s="9">
        <f>VLOOKUP($E909,'ALL-GTK-MI-MTS-MA'!$E$13:$CF$361,'ALL-GTK-MI-MTS-MA'!BQ$6,FALSE)</f>
        <v>0</v>
      </c>
      <c r="BR909" s="9">
        <f>VLOOKUP($E909,'ALL-GTK-MI-MTS-MA'!$E$13:$CF$361,'ALL-GTK-MI-MTS-MA'!BR$6,FALSE)</f>
        <v>0</v>
      </c>
      <c r="BS909" s="9">
        <f>VLOOKUP($E909,'ALL-GTK-MI-MTS-MA'!$E$13:$CF$361,'ALL-GTK-MI-MTS-MA'!BS$6,FALSE)</f>
        <v>0</v>
      </c>
      <c r="BT909" s="9">
        <f>VLOOKUP($E909,'ALL-GTK-MI-MTS-MA'!$E$13:$CF$361,'ALL-GTK-MI-MTS-MA'!BT$6,FALSE)</f>
        <v>0</v>
      </c>
      <c r="BU909" s="299">
        <f t="shared" si="497"/>
        <v>2</v>
      </c>
      <c r="BV909" s="299">
        <f t="shared" si="498"/>
        <v>1</v>
      </c>
      <c r="BW909" s="44">
        <f t="shared" si="499"/>
        <v>2</v>
      </c>
      <c r="BX909" s="44">
        <f t="shared" si="500"/>
        <v>1</v>
      </c>
      <c r="BY909" s="11">
        <f t="shared" si="501"/>
        <v>3</v>
      </c>
      <c r="BZ909" s="14">
        <f t="shared" si="502"/>
        <v>16</v>
      </c>
      <c r="CA909" s="14">
        <f t="shared" si="503"/>
        <v>3</v>
      </c>
      <c r="CB909" s="13">
        <f t="shared" si="504"/>
        <v>2</v>
      </c>
      <c r="CC909" s="13">
        <f t="shared" si="505"/>
        <v>1</v>
      </c>
      <c r="CD909" s="312">
        <f t="shared" si="506"/>
        <v>18</v>
      </c>
      <c r="CE909" s="312">
        <f t="shared" si="507"/>
        <v>4</v>
      </c>
      <c r="CF909" s="313">
        <f t="shared" si="508"/>
        <v>22</v>
      </c>
      <c r="CG909" s="302" t="str">
        <f t="shared" si="509"/>
        <v>OK</v>
      </c>
    </row>
    <row r="910" spans="1:85" ht="14.25" x14ac:dyDescent="0.25">
      <c r="A910" s="6">
        <v>898</v>
      </c>
      <c r="B910" s="495">
        <v>96</v>
      </c>
      <c r="C910" s="495" t="s">
        <v>267</v>
      </c>
      <c r="D910" s="496" t="s">
        <v>31</v>
      </c>
      <c r="E910" s="626">
        <v>20364401</v>
      </c>
      <c r="F910" s="627" t="s">
        <v>1011</v>
      </c>
      <c r="G910" s="624" t="s">
        <v>53</v>
      </c>
      <c r="H910" s="9">
        <f>VLOOKUP($E910,'ALL-GTK-MI-MTS-MA'!$E$13:$CF$361,'ALL-GTK-MI-MTS-MA'!H$6,FALSE)</f>
        <v>0</v>
      </c>
      <c r="I910" s="9">
        <f>VLOOKUP($E910,'ALL-GTK-MI-MTS-MA'!$E$13:$CF$361,'ALL-GTK-MI-MTS-MA'!I$6,FALSE)</f>
        <v>0</v>
      </c>
      <c r="J910" s="9">
        <f>VLOOKUP($E910,'ALL-GTK-MI-MTS-MA'!$E$13:$CF$361,'ALL-GTK-MI-MTS-MA'!J$6,FALSE)</f>
        <v>0</v>
      </c>
      <c r="K910" s="9">
        <f>VLOOKUP($E910,'ALL-GTK-MI-MTS-MA'!$E$13:$CF$361,'ALL-GTK-MI-MTS-MA'!K$6,FALSE)</f>
        <v>0</v>
      </c>
      <c r="L910" s="9">
        <f>VLOOKUP($E910,'ALL-GTK-MI-MTS-MA'!$E$13:$CF$361,'ALL-GTK-MI-MTS-MA'!L$6,FALSE)</f>
        <v>0</v>
      </c>
      <c r="M910" s="9">
        <f>VLOOKUP($E910,'ALL-GTK-MI-MTS-MA'!$E$13:$CF$361,'ALL-GTK-MI-MTS-MA'!M$6,FALSE)</f>
        <v>0</v>
      </c>
      <c r="N910" s="9">
        <f>VLOOKUP($E910,'ALL-GTK-MI-MTS-MA'!$E$13:$CF$361,'ALL-GTK-MI-MTS-MA'!N$6,FALSE)</f>
        <v>1</v>
      </c>
      <c r="O910" s="9">
        <f>VLOOKUP($E910,'ALL-GTK-MI-MTS-MA'!$E$13:$CF$361,'ALL-GTK-MI-MTS-MA'!O$6,FALSE)</f>
        <v>2</v>
      </c>
      <c r="P910" s="299">
        <f t="shared" ref="P910:P973" si="510">SUM(H910,J910,L910,N910)</f>
        <v>1</v>
      </c>
      <c r="Q910" s="299">
        <f t="shared" ref="Q910:Q973" si="511">SUM(I910,K910,M910,O910)</f>
        <v>2</v>
      </c>
      <c r="R910" s="300">
        <f t="shared" ref="R910:R973" si="512">SUM(P910:Q910)</f>
        <v>3</v>
      </c>
      <c r="S910" s="9">
        <f>VLOOKUP($E910,'ALL-GTK-MI-MTS-MA'!$E$13:$CF$361,'ALL-GTK-MI-MTS-MA'!S$6,FALSE)</f>
        <v>19</v>
      </c>
      <c r="T910" s="9">
        <f>VLOOKUP($E910,'ALL-GTK-MI-MTS-MA'!$E$13:$CF$361,'ALL-GTK-MI-MTS-MA'!T$6,FALSE)</f>
        <v>4</v>
      </c>
      <c r="U910" s="9">
        <f>VLOOKUP($E910,'ALL-GTK-MI-MTS-MA'!$E$13:$CF$361,'ALL-GTK-MI-MTS-MA'!U$6,FALSE)</f>
        <v>0</v>
      </c>
      <c r="V910" s="9">
        <f>VLOOKUP($E910,'ALL-GTK-MI-MTS-MA'!$E$13:$CF$361,'ALL-GTK-MI-MTS-MA'!V$6,FALSE)</f>
        <v>0</v>
      </c>
      <c r="W910" s="9">
        <f>VLOOKUP($E910,'ALL-GTK-MI-MTS-MA'!$E$13:$CF$361,'ALL-GTK-MI-MTS-MA'!W$6,FALSE)</f>
        <v>0</v>
      </c>
      <c r="X910" s="9">
        <f>VLOOKUP($E910,'ALL-GTK-MI-MTS-MA'!$E$13:$CF$361,'ALL-GTK-MI-MTS-MA'!X$6,FALSE)</f>
        <v>0</v>
      </c>
      <c r="Y910" s="299">
        <f t="shared" ref="Y910:Y973" si="513">SUM(S910,U910,W910)</f>
        <v>19</v>
      </c>
      <c r="Z910" s="299">
        <f t="shared" ref="Z910:Z973" si="514">SUM(T910,V910,X910)</f>
        <v>4</v>
      </c>
      <c r="AA910" s="10">
        <f t="shared" ref="AA910:AA973" si="515">SUM(Y910:Z910)</f>
        <v>23</v>
      </c>
      <c r="AB910" s="44">
        <f t="shared" ref="AB910:AB973" si="516">SUM(P910,Y910)</f>
        <v>20</v>
      </c>
      <c r="AC910" s="44">
        <f t="shared" ref="AC910:AC973" si="517">SUM(Q910,Z910)</f>
        <v>6</v>
      </c>
      <c r="AD910" s="11">
        <f t="shared" ref="AD910:AD973" si="518">SUM(AB910:AC910)</f>
        <v>26</v>
      </c>
      <c r="AE910" s="9">
        <f>VLOOKUP($E910,'ALL-GTK-MI-MTS-MA'!$E$13:$CF$361,'ALL-GTK-MI-MTS-MA'!AE$6,FALSE)</f>
        <v>11</v>
      </c>
      <c r="AF910" s="9">
        <f>VLOOKUP($E910,'ALL-GTK-MI-MTS-MA'!$E$13:$CF$361,'ALL-GTK-MI-MTS-MA'!AF$6,FALSE)</f>
        <v>0</v>
      </c>
      <c r="AG910" s="10">
        <f t="shared" ref="AG910:AG973" si="519">SUM(AE910:AF910)</f>
        <v>11</v>
      </c>
      <c r="AH910" s="9">
        <f>VLOOKUP($E910,'ALL-GTK-MI-MTS-MA'!$E$13:$CF$361,'ALL-GTK-MI-MTS-MA'!AH$6,FALSE)</f>
        <v>9</v>
      </c>
      <c r="AI910" s="9">
        <f>VLOOKUP($E910,'ALL-GTK-MI-MTS-MA'!$E$13:$CF$361,'ALL-GTK-MI-MTS-MA'!AI$6,FALSE)</f>
        <v>6</v>
      </c>
      <c r="AJ910" s="10">
        <f t="shared" ref="AJ910:AJ973" si="520">SUM(AH910:AI910)</f>
        <v>15</v>
      </c>
      <c r="AK910" s="44">
        <f t="shared" ref="AK910:AK973" si="521">SUM(AE910,AH910)</f>
        <v>20</v>
      </c>
      <c r="AL910" s="44">
        <f t="shared" ref="AL910:AL973" si="522">SUM(AF910,AI910)</f>
        <v>6</v>
      </c>
      <c r="AM910" s="11">
        <f t="shared" ref="AM910:AM973" si="523">SUM(AK910:AL910)</f>
        <v>26</v>
      </c>
      <c r="AN910" s="299">
        <v>0</v>
      </c>
      <c r="AO910" s="299">
        <v>0</v>
      </c>
      <c r="AP910" s="9">
        <f>VLOOKUP($E910,'ALL-GTK-MI-MTS-MA'!$E$13:$CF$361,'ALL-GTK-MI-MTS-MA'!AP$6,FALSE)</f>
        <v>0</v>
      </c>
      <c r="AQ910" s="9">
        <f>VLOOKUP($E910,'ALL-GTK-MI-MTS-MA'!$E$13:$CF$361,'ALL-GTK-MI-MTS-MA'!AQ$6,FALSE)</f>
        <v>0</v>
      </c>
      <c r="AR910" s="9">
        <f>VLOOKUP($E910,'ALL-GTK-MI-MTS-MA'!$E$13:$CF$361,'ALL-GTK-MI-MTS-MA'!AR$6,FALSE)</f>
        <v>0</v>
      </c>
      <c r="AS910" s="9">
        <f>VLOOKUP($E910,'ALL-GTK-MI-MTS-MA'!$E$13:$CF$361,'ALL-GTK-MI-MTS-MA'!AS$6,FALSE)</f>
        <v>0</v>
      </c>
      <c r="AT910" s="9">
        <f>VLOOKUP($E910,'ALL-GTK-MI-MTS-MA'!$E$13:$CF$361,'ALL-GTK-MI-MTS-MA'!AT$6,FALSE)</f>
        <v>5</v>
      </c>
      <c r="AU910" s="9">
        <f>VLOOKUP($E910,'ALL-GTK-MI-MTS-MA'!$E$13:$CF$361,'ALL-GTK-MI-MTS-MA'!AU$6,FALSE)</f>
        <v>0</v>
      </c>
      <c r="AV910" s="590">
        <f>VLOOKUP($E910,'ALL-GTK-MI-MTS-MA'!$E$13:$CF$361,'ALL-GTK-MI-MTS-MA'!AV$6,FALSE)</f>
        <v>0</v>
      </c>
      <c r="AW910" s="590">
        <f>VLOOKUP($E910,'ALL-GTK-MI-MTS-MA'!$E$13:$CF$361,'ALL-GTK-MI-MTS-MA'!AW$6,FALSE)</f>
        <v>0</v>
      </c>
      <c r="AX910" s="9">
        <f>VLOOKUP($E910,'ALL-GTK-MI-MTS-MA'!$E$13:$CF$361,'ALL-GTK-MI-MTS-MA'!AX$6,FALSE)</f>
        <v>15</v>
      </c>
      <c r="AY910" s="9">
        <f>VLOOKUP($E910,'ALL-GTK-MI-MTS-MA'!$E$13:$CF$361,'ALL-GTK-MI-MTS-MA'!AY$6,FALSE)</f>
        <v>6</v>
      </c>
      <c r="AZ910" s="9">
        <f>VLOOKUP($E910,'ALL-GTK-MI-MTS-MA'!$E$13:$CF$361,'ALL-GTK-MI-MTS-MA'!AZ$6,FALSE)</f>
        <v>0</v>
      </c>
      <c r="BA910" s="9">
        <f>VLOOKUP($E910,'ALL-GTK-MI-MTS-MA'!$E$13:$CF$361,'ALL-GTK-MI-MTS-MA'!BA$6,FALSE)</f>
        <v>0</v>
      </c>
      <c r="BB910" s="9">
        <f>VLOOKUP($E910,'ALL-GTK-MI-MTS-MA'!$E$13:$CF$361,'ALL-GTK-MI-MTS-MA'!BB$6,FALSE)</f>
        <v>0</v>
      </c>
      <c r="BC910" s="9">
        <f>VLOOKUP($E910,'ALL-GTK-MI-MTS-MA'!$E$13:$CF$361,'ALL-GTK-MI-MTS-MA'!BC$6,FALSE)</f>
        <v>0</v>
      </c>
      <c r="BD910" s="310">
        <f t="shared" ref="BD910:BD973" si="524">SUM(AN910,AP910,AR910,AT910)</f>
        <v>5</v>
      </c>
      <c r="BE910" s="310">
        <f t="shared" ref="BE910:BE973" si="525">SUM(AO910,AQ910,AS910,AU910)</f>
        <v>0</v>
      </c>
      <c r="BF910" s="10">
        <f t="shared" ref="BF910:BF973" si="526">SUM(BD910:BE910)</f>
        <v>5</v>
      </c>
      <c r="BG910" s="311">
        <f t="shared" ref="BG910:BG973" si="527">SUM(AV910,AX910,AZ910,BB910,)</f>
        <v>15</v>
      </c>
      <c r="BH910" s="311">
        <f t="shared" ref="BH910:BH973" si="528">SUM(AW910,AY910,BA910,BC910,)</f>
        <v>6</v>
      </c>
      <c r="BI910" s="10">
        <f t="shared" ref="BI910:BI973" si="529">SUM(BG910:BH910)</f>
        <v>21</v>
      </c>
      <c r="BJ910" s="44">
        <f t="shared" ref="BJ910:BJ973" si="530">SUM(BD910,BG910)</f>
        <v>20</v>
      </c>
      <c r="BK910" s="44">
        <f t="shared" ref="BK910:BK973" si="531">SUM(BE910,BH910)</f>
        <v>6</v>
      </c>
      <c r="BL910" s="11">
        <f t="shared" ref="BL910:BL973" si="532">SUM(BF910,BI910)</f>
        <v>26</v>
      </c>
      <c r="BM910" s="9">
        <f>VLOOKUP($E910,'ALL-GTK-MI-MTS-MA'!$E$13:$CF$361,'ALL-GTK-MI-MTS-MA'!BM$6,FALSE)</f>
        <v>0</v>
      </c>
      <c r="BN910" s="9">
        <f>VLOOKUP($E910,'ALL-GTK-MI-MTS-MA'!$E$13:$CF$361,'ALL-GTK-MI-MTS-MA'!BN$6,FALSE)</f>
        <v>0</v>
      </c>
      <c r="BO910" s="9">
        <f>VLOOKUP($E910,'ALL-GTK-MI-MTS-MA'!$E$13:$CF$361,'ALL-GTK-MI-MTS-MA'!BO$6,FALSE)</f>
        <v>1</v>
      </c>
      <c r="BP910" s="9">
        <f>VLOOKUP($E910,'ALL-GTK-MI-MTS-MA'!$E$13:$CF$361,'ALL-GTK-MI-MTS-MA'!BP$6,FALSE)</f>
        <v>1</v>
      </c>
      <c r="BQ910" s="9">
        <f>VLOOKUP($E910,'ALL-GTK-MI-MTS-MA'!$E$13:$CF$361,'ALL-GTK-MI-MTS-MA'!BQ$6,FALSE)</f>
        <v>0</v>
      </c>
      <c r="BR910" s="9">
        <f>VLOOKUP($E910,'ALL-GTK-MI-MTS-MA'!$E$13:$CF$361,'ALL-GTK-MI-MTS-MA'!BR$6,FALSE)</f>
        <v>0</v>
      </c>
      <c r="BS910" s="9">
        <f>VLOOKUP($E910,'ALL-GTK-MI-MTS-MA'!$E$13:$CF$361,'ALL-GTK-MI-MTS-MA'!BS$6,FALSE)</f>
        <v>0</v>
      </c>
      <c r="BT910" s="9">
        <f>VLOOKUP($E910,'ALL-GTK-MI-MTS-MA'!$E$13:$CF$361,'ALL-GTK-MI-MTS-MA'!BT$6,FALSE)</f>
        <v>0</v>
      </c>
      <c r="BU910" s="299">
        <f t="shared" ref="BU910:BU973" si="533">SUM(BO910,BQ910,BS910)</f>
        <v>1</v>
      </c>
      <c r="BV910" s="299">
        <f t="shared" ref="BV910:BV973" si="534">SUM(BP910,BR910,BT910)</f>
        <v>1</v>
      </c>
      <c r="BW910" s="44">
        <f t="shared" ref="BW910:BW973" si="535">SUM(BM910,BU910)</f>
        <v>1</v>
      </c>
      <c r="BX910" s="44">
        <f t="shared" ref="BX910:BX973" si="536">SUM(BN910,BV910)</f>
        <v>1</v>
      </c>
      <c r="BY910" s="11">
        <f t="shared" ref="BY910:BY973" si="537">SUM(BW910:BX910)</f>
        <v>2</v>
      </c>
      <c r="BZ910" s="14">
        <f t="shared" ref="BZ910:BZ973" si="538">SUM(P910,Y910)</f>
        <v>20</v>
      </c>
      <c r="CA910" s="14">
        <f t="shared" ref="CA910:CA973" si="539">SUM(Q910,Z910)</f>
        <v>6</v>
      </c>
      <c r="CB910" s="13">
        <f t="shared" ref="CB910:CB973" si="540">SUM(BM910,BU910)</f>
        <v>1</v>
      </c>
      <c r="CC910" s="13">
        <f t="shared" ref="CC910:CC973" si="541">SUM(BN910,BV910)</f>
        <v>1</v>
      </c>
      <c r="CD910" s="312">
        <f t="shared" ref="CD910:CD973" si="542">SUM(BZ910,CB910)</f>
        <v>21</v>
      </c>
      <c r="CE910" s="312">
        <f t="shared" ref="CE910:CE973" si="543">SUM(CA910,CC910)</f>
        <v>7</v>
      </c>
      <c r="CF910" s="313">
        <f t="shared" ref="CF910:CF973" si="544">SUM(CD910:CE910)</f>
        <v>28</v>
      </c>
      <c r="CG910" s="302" t="str">
        <f t="shared" ref="CG910:CG973" si="545">IF(AM910=BL910,"OK","REVISI")</f>
        <v>OK</v>
      </c>
    </row>
    <row r="911" spans="1:85" ht="14.25" x14ac:dyDescent="0.25">
      <c r="A911" s="6">
        <v>899</v>
      </c>
      <c r="B911" s="495">
        <v>97</v>
      </c>
      <c r="C911" s="495" t="s">
        <v>267</v>
      </c>
      <c r="D911" s="496" t="s">
        <v>31</v>
      </c>
      <c r="E911" s="626">
        <v>20364402</v>
      </c>
      <c r="F911" s="627" t="s">
        <v>1012</v>
      </c>
      <c r="G911" s="624" t="s">
        <v>53</v>
      </c>
      <c r="H911" s="9">
        <f>VLOOKUP($E911,'ALL-GTK-MI-MTS-MA'!$E$13:$CF$361,'ALL-GTK-MI-MTS-MA'!H$6,FALSE)</f>
        <v>0</v>
      </c>
      <c r="I911" s="9">
        <f>VLOOKUP($E911,'ALL-GTK-MI-MTS-MA'!$E$13:$CF$361,'ALL-GTK-MI-MTS-MA'!I$6,FALSE)</f>
        <v>0</v>
      </c>
      <c r="J911" s="9">
        <f>VLOOKUP($E911,'ALL-GTK-MI-MTS-MA'!$E$13:$CF$361,'ALL-GTK-MI-MTS-MA'!J$6,FALSE)</f>
        <v>0</v>
      </c>
      <c r="K911" s="9">
        <f>VLOOKUP($E911,'ALL-GTK-MI-MTS-MA'!$E$13:$CF$361,'ALL-GTK-MI-MTS-MA'!K$6,FALSE)</f>
        <v>0</v>
      </c>
      <c r="L911" s="9">
        <f>VLOOKUP($E911,'ALL-GTK-MI-MTS-MA'!$E$13:$CF$361,'ALL-GTK-MI-MTS-MA'!L$6,FALSE)</f>
        <v>0</v>
      </c>
      <c r="M911" s="9">
        <f>VLOOKUP($E911,'ALL-GTK-MI-MTS-MA'!$E$13:$CF$361,'ALL-GTK-MI-MTS-MA'!M$6,FALSE)</f>
        <v>0</v>
      </c>
      <c r="N911" s="9">
        <f>VLOOKUP($E911,'ALL-GTK-MI-MTS-MA'!$E$13:$CF$361,'ALL-GTK-MI-MTS-MA'!N$6,FALSE)</f>
        <v>1</v>
      </c>
      <c r="O911" s="9">
        <f>VLOOKUP($E911,'ALL-GTK-MI-MTS-MA'!$E$13:$CF$361,'ALL-GTK-MI-MTS-MA'!O$6,FALSE)</f>
        <v>0</v>
      </c>
      <c r="P911" s="299">
        <f t="shared" si="510"/>
        <v>1</v>
      </c>
      <c r="Q911" s="299">
        <f t="shared" si="511"/>
        <v>0</v>
      </c>
      <c r="R911" s="300">
        <f t="shared" si="512"/>
        <v>1</v>
      </c>
      <c r="S911" s="9">
        <f>VLOOKUP($E911,'ALL-GTK-MI-MTS-MA'!$E$13:$CF$361,'ALL-GTK-MI-MTS-MA'!S$6,FALSE)</f>
        <v>9</v>
      </c>
      <c r="T911" s="9">
        <f>VLOOKUP($E911,'ALL-GTK-MI-MTS-MA'!$E$13:$CF$361,'ALL-GTK-MI-MTS-MA'!T$6,FALSE)</f>
        <v>3</v>
      </c>
      <c r="U911" s="9">
        <f>VLOOKUP($E911,'ALL-GTK-MI-MTS-MA'!$E$13:$CF$361,'ALL-GTK-MI-MTS-MA'!U$6,FALSE)</f>
        <v>0</v>
      </c>
      <c r="V911" s="9">
        <f>VLOOKUP($E911,'ALL-GTK-MI-MTS-MA'!$E$13:$CF$361,'ALL-GTK-MI-MTS-MA'!V$6,FALSE)</f>
        <v>0</v>
      </c>
      <c r="W911" s="9">
        <f>VLOOKUP($E911,'ALL-GTK-MI-MTS-MA'!$E$13:$CF$361,'ALL-GTK-MI-MTS-MA'!W$6,FALSE)</f>
        <v>0</v>
      </c>
      <c r="X911" s="9">
        <f>VLOOKUP($E911,'ALL-GTK-MI-MTS-MA'!$E$13:$CF$361,'ALL-GTK-MI-MTS-MA'!X$6,FALSE)</f>
        <v>0</v>
      </c>
      <c r="Y911" s="299">
        <f t="shared" si="513"/>
        <v>9</v>
      </c>
      <c r="Z911" s="299">
        <f t="shared" si="514"/>
        <v>3</v>
      </c>
      <c r="AA911" s="10">
        <f t="shared" si="515"/>
        <v>12</v>
      </c>
      <c r="AB911" s="44">
        <f t="shared" si="516"/>
        <v>10</v>
      </c>
      <c r="AC911" s="44">
        <f t="shared" si="517"/>
        <v>3</v>
      </c>
      <c r="AD911" s="11">
        <f t="shared" si="518"/>
        <v>13</v>
      </c>
      <c r="AE911" s="9">
        <f>VLOOKUP($E911,'ALL-GTK-MI-MTS-MA'!$E$13:$CF$361,'ALL-GTK-MI-MTS-MA'!AE$6,FALSE)</f>
        <v>2</v>
      </c>
      <c r="AF911" s="9">
        <f>VLOOKUP($E911,'ALL-GTK-MI-MTS-MA'!$E$13:$CF$361,'ALL-GTK-MI-MTS-MA'!AF$6,FALSE)</f>
        <v>1</v>
      </c>
      <c r="AG911" s="10">
        <f t="shared" si="519"/>
        <v>3</v>
      </c>
      <c r="AH911" s="9">
        <f>VLOOKUP($E911,'ALL-GTK-MI-MTS-MA'!$E$13:$CF$361,'ALL-GTK-MI-MTS-MA'!AH$6,FALSE)</f>
        <v>8</v>
      </c>
      <c r="AI911" s="9">
        <f>VLOOKUP($E911,'ALL-GTK-MI-MTS-MA'!$E$13:$CF$361,'ALL-GTK-MI-MTS-MA'!AI$6,FALSE)</f>
        <v>2</v>
      </c>
      <c r="AJ911" s="10">
        <f t="shared" si="520"/>
        <v>10</v>
      </c>
      <c r="AK911" s="44">
        <f t="shared" si="521"/>
        <v>10</v>
      </c>
      <c r="AL911" s="44">
        <f t="shared" si="522"/>
        <v>3</v>
      </c>
      <c r="AM911" s="11">
        <f t="shared" si="523"/>
        <v>13</v>
      </c>
      <c r="AN911" s="299">
        <v>0</v>
      </c>
      <c r="AO911" s="299">
        <v>0</v>
      </c>
      <c r="AP911" s="9">
        <f>VLOOKUP($E911,'ALL-GTK-MI-MTS-MA'!$E$13:$CF$361,'ALL-GTK-MI-MTS-MA'!AP$6,FALSE)</f>
        <v>0</v>
      </c>
      <c r="AQ911" s="9">
        <f>VLOOKUP($E911,'ALL-GTK-MI-MTS-MA'!$E$13:$CF$361,'ALL-GTK-MI-MTS-MA'!AQ$6,FALSE)</f>
        <v>0</v>
      </c>
      <c r="AR911" s="9">
        <f>VLOOKUP($E911,'ALL-GTK-MI-MTS-MA'!$E$13:$CF$361,'ALL-GTK-MI-MTS-MA'!AR$6,FALSE)</f>
        <v>0</v>
      </c>
      <c r="AS911" s="9">
        <f>VLOOKUP($E911,'ALL-GTK-MI-MTS-MA'!$E$13:$CF$361,'ALL-GTK-MI-MTS-MA'!AS$6,FALSE)</f>
        <v>0</v>
      </c>
      <c r="AT911" s="9">
        <f>VLOOKUP($E911,'ALL-GTK-MI-MTS-MA'!$E$13:$CF$361,'ALL-GTK-MI-MTS-MA'!AT$6,FALSE)</f>
        <v>1</v>
      </c>
      <c r="AU911" s="9">
        <f>VLOOKUP($E911,'ALL-GTK-MI-MTS-MA'!$E$13:$CF$361,'ALL-GTK-MI-MTS-MA'!AU$6,FALSE)</f>
        <v>0</v>
      </c>
      <c r="AV911" s="590">
        <f>VLOOKUP($E911,'ALL-GTK-MI-MTS-MA'!$E$13:$CF$361,'ALL-GTK-MI-MTS-MA'!AV$6,FALSE)</f>
        <v>0</v>
      </c>
      <c r="AW911" s="590">
        <f>VLOOKUP($E911,'ALL-GTK-MI-MTS-MA'!$E$13:$CF$361,'ALL-GTK-MI-MTS-MA'!AW$6,FALSE)</f>
        <v>0</v>
      </c>
      <c r="AX911" s="9">
        <f>VLOOKUP($E911,'ALL-GTK-MI-MTS-MA'!$E$13:$CF$361,'ALL-GTK-MI-MTS-MA'!AX$6,FALSE)</f>
        <v>9</v>
      </c>
      <c r="AY911" s="9">
        <f>VLOOKUP($E911,'ALL-GTK-MI-MTS-MA'!$E$13:$CF$361,'ALL-GTK-MI-MTS-MA'!AY$6,FALSE)</f>
        <v>3</v>
      </c>
      <c r="AZ911" s="9">
        <f>VLOOKUP($E911,'ALL-GTK-MI-MTS-MA'!$E$13:$CF$361,'ALL-GTK-MI-MTS-MA'!AZ$6,FALSE)</f>
        <v>0</v>
      </c>
      <c r="BA911" s="9">
        <f>VLOOKUP($E911,'ALL-GTK-MI-MTS-MA'!$E$13:$CF$361,'ALL-GTK-MI-MTS-MA'!BA$6,FALSE)</f>
        <v>0</v>
      </c>
      <c r="BB911" s="9">
        <f>VLOOKUP($E911,'ALL-GTK-MI-MTS-MA'!$E$13:$CF$361,'ALL-GTK-MI-MTS-MA'!BB$6,FALSE)</f>
        <v>0</v>
      </c>
      <c r="BC911" s="9">
        <f>VLOOKUP($E911,'ALL-GTK-MI-MTS-MA'!$E$13:$CF$361,'ALL-GTK-MI-MTS-MA'!BC$6,FALSE)</f>
        <v>0</v>
      </c>
      <c r="BD911" s="310">
        <f t="shared" si="524"/>
        <v>1</v>
      </c>
      <c r="BE911" s="310">
        <f t="shared" si="525"/>
        <v>0</v>
      </c>
      <c r="BF911" s="10">
        <f t="shared" si="526"/>
        <v>1</v>
      </c>
      <c r="BG911" s="311">
        <f t="shared" si="527"/>
        <v>9</v>
      </c>
      <c r="BH911" s="311">
        <f t="shared" si="528"/>
        <v>3</v>
      </c>
      <c r="BI911" s="10">
        <f t="shared" si="529"/>
        <v>12</v>
      </c>
      <c r="BJ911" s="44">
        <f t="shared" si="530"/>
        <v>10</v>
      </c>
      <c r="BK911" s="44">
        <f t="shared" si="531"/>
        <v>3</v>
      </c>
      <c r="BL911" s="11">
        <f t="shared" si="532"/>
        <v>13</v>
      </c>
      <c r="BM911" s="9">
        <f>VLOOKUP($E911,'ALL-GTK-MI-MTS-MA'!$E$13:$CF$361,'ALL-GTK-MI-MTS-MA'!BM$6,FALSE)</f>
        <v>0</v>
      </c>
      <c r="BN911" s="9">
        <f>VLOOKUP($E911,'ALL-GTK-MI-MTS-MA'!$E$13:$CF$361,'ALL-GTK-MI-MTS-MA'!BN$6,FALSE)</f>
        <v>0</v>
      </c>
      <c r="BO911" s="9">
        <f>VLOOKUP($E911,'ALL-GTK-MI-MTS-MA'!$E$13:$CF$361,'ALL-GTK-MI-MTS-MA'!BO$6,FALSE)</f>
        <v>1</v>
      </c>
      <c r="BP911" s="9">
        <f>VLOOKUP($E911,'ALL-GTK-MI-MTS-MA'!$E$13:$CF$361,'ALL-GTK-MI-MTS-MA'!BP$6,FALSE)</f>
        <v>1</v>
      </c>
      <c r="BQ911" s="9">
        <f>VLOOKUP($E911,'ALL-GTK-MI-MTS-MA'!$E$13:$CF$361,'ALL-GTK-MI-MTS-MA'!BQ$6,FALSE)</f>
        <v>0</v>
      </c>
      <c r="BR911" s="9">
        <f>VLOOKUP($E911,'ALL-GTK-MI-MTS-MA'!$E$13:$CF$361,'ALL-GTK-MI-MTS-MA'!BR$6,FALSE)</f>
        <v>0</v>
      </c>
      <c r="BS911" s="9">
        <f>VLOOKUP($E911,'ALL-GTK-MI-MTS-MA'!$E$13:$CF$361,'ALL-GTK-MI-MTS-MA'!BS$6,FALSE)</f>
        <v>0</v>
      </c>
      <c r="BT911" s="9">
        <f>VLOOKUP($E911,'ALL-GTK-MI-MTS-MA'!$E$13:$CF$361,'ALL-GTK-MI-MTS-MA'!BT$6,FALSE)</f>
        <v>0</v>
      </c>
      <c r="BU911" s="299">
        <f t="shared" si="533"/>
        <v>1</v>
      </c>
      <c r="BV911" s="299">
        <f t="shared" si="534"/>
        <v>1</v>
      </c>
      <c r="BW911" s="44">
        <f t="shared" si="535"/>
        <v>1</v>
      </c>
      <c r="BX911" s="44">
        <f t="shared" si="536"/>
        <v>1</v>
      </c>
      <c r="BY911" s="11">
        <f t="shared" si="537"/>
        <v>2</v>
      </c>
      <c r="BZ911" s="14">
        <f t="shared" si="538"/>
        <v>10</v>
      </c>
      <c r="CA911" s="14">
        <f t="shared" si="539"/>
        <v>3</v>
      </c>
      <c r="CB911" s="13">
        <f t="shared" si="540"/>
        <v>1</v>
      </c>
      <c r="CC911" s="13">
        <f t="shared" si="541"/>
        <v>1</v>
      </c>
      <c r="CD911" s="312">
        <f t="shared" si="542"/>
        <v>11</v>
      </c>
      <c r="CE911" s="312">
        <f t="shared" si="543"/>
        <v>4</v>
      </c>
      <c r="CF911" s="313">
        <f t="shared" si="544"/>
        <v>15</v>
      </c>
      <c r="CG911" s="302" t="str">
        <f t="shared" si="545"/>
        <v>OK</v>
      </c>
    </row>
    <row r="912" spans="1:85" ht="14.25" x14ac:dyDescent="0.25">
      <c r="A912" s="6">
        <v>900</v>
      </c>
      <c r="B912" s="495">
        <v>98</v>
      </c>
      <c r="C912" s="495" t="s">
        <v>267</v>
      </c>
      <c r="D912" s="496" t="s">
        <v>31</v>
      </c>
      <c r="E912" s="626">
        <v>20364403</v>
      </c>
      <c r="F912" s="627" t="s">
        <v>1013</v>
      </c>
      <c r="G912" s="624" t="s">
        <v>53</v>
      </c>
      <c r="H912" s="9">
        <f>VLOOKUP($E912,'ALL-GTK-MI-MTS-MA'!$E$13:$CF$361,'ALL-GTK-MI-MTS-MA'!H$6,FALSE)</f>
        <v>0</v>
      </c>
      <c r="I912" s="9">
        <f>VLOOKUP($E912,'ALL-GTK-MI-MTS-MA'!$E$13:$CF$361,'ALL-GTK-MI-MTS-MA'!I$6,FALSE)</f>
        <v>0</v>
      </c>
      <c r="J912" s="9">
        <f>VLOOKUP($E912,'ALL-GTK-MI-MTS-MA'!$E$13:$CF$361,'ALL-GTK-MI-MTS-MA'!J$6,FALSE)</f>
        <v>0</v>
      </c>
      <c r="K912" s="9">
        <f>VLOOKUP($E912,'ALL-GTK-MI-MTS-MA'!$E$13:$CF$361,'ALL-GTK-MI-MTS-MA'!K$6,FALSE)</f>
        <v>0</v>
      </c>
      <c r="L912" s="9">
        <f>VLOOKUP($E912,'ALL-GTK-MI-MTS-MA'!$E$13:$CF$361,'ALL-GTK-MI-MTS-MA'!L$6,FALSE)</f>
        <v>0</v>
      </c>
      <c r="M912" s="9">
        <f>VLOOKUP($E912,'ALL-GTK-MI-MTS-MA'!$E$13:$CF$361,'ALL-GTK-MI-MTS-MA'!M$6,FALSE)</f>
        <v>0</v>
      </c>
      <c r="N912" s="9">
        <f>VLOOKUP($E912,'ALL-GTK-MI-MTS-MA'!$E$13:$CF$361,'ALL-GTK-MI-MTS-MA'!N$6,FALSE)</f>
        <v>2</v>
      </c>
      <c r="O912" s="9">
        <f>VLOOKUP($E912,'ALL-GTK-MI-MTS-MA'!$E$13:$CF$361,'ALL-GTK-MI-MTS-MA'!O$6,FALSE)</f>
        <v>2</v>
      </c>
      <c r="P912" s="299">
        <f t="shared" si="510"/>
        <v>2</v>
      </c>
      <c r="Q912" s="299">
        <f t="shared" si="511"/>
        <v>2</v>
      </c>
      <c r="R912" s="300">
        <f t="shared" si="512"/>
        <v>4</v>
      </c>
      <c r="S912" s="9">
        <f>VLOOKUP($E912,'ALL-GTK-MI-MTS-MA'!$E$13:$CF$361,'ALL-GTK-MI-MTS-MA'!S$6,FALSE)</f>
        <v>6</v>
      </c>
      <c r="T912" s="9">
        <f>VLOOKUP($E912,'ALL-GTK-MI-MTS-MA'!$E$13:$CF$361,'ALL-GTK-MI-MTS-MA'!T$6,FALSE)</f>
        <v>5</v>
      </c>
      <c r="U912" s="9">
        <f>VLOOKUP($E912,'ALL-GTK-MI-MTS-MA'!$E$13:$CF$361,'ALL-GTK-MI-MTS-MA'!U$6,FALSE)</f>
        <v>0</v>
      </c>
      <c r="V912" s="9">
        <f>VLOOKUP($E912,'ALL-GTK-MI-MTS-MA'!$E$13:$CF$361,'ALL-GTK-MI-MTS-MA'!V$6,FALSE)</f>
        <v>0</v>
      </c>
      <c r="W912" s="9">
        <f>VLOOKUP($E912,'ALL-GTK-MI-MTS-MA'!$E$13:$CF$361,'ALL-GTK-MI-MTS-MA'!W$6,FALSE)</f>
        <v>0</v>
      </c>
      <c r="X912" s="9">
        <f>VLOOKUP($E912,'ALL-GTK-MI-MTS-MA'!$E$13:$CF$361,'ALL-GTK-MI-MTS-MA'!X$6,FALSE)</f>
        <v>0</v>
      </c>
      <c r="Y912" s="299">
        <f t="shared" si="513"/>
        <v>6</v>
      </c>
      <c r="Z912" s="299">
        <f t="shared" si="514"/>
        <v>5</v>
      </c>
      <c r="AA912" s="10">
        <f t="shared" si="515"/>
        <v>11</v>
      </c>
      <c r="AB912" s="44">
        <f t="shared" si="516"/>
        <v>8</v>
      </c>
      <c r="AC912" s="44">
        <f t="shared" si="517"/>
        <v>7</v>
      </c>
      <c r="AD912" s="11">
        <f t="shared" si="518"/>
        <v>15</v>
      </c>
      <c r="AE912" s="9">
        <f>VLOOKUP($E912,'ALL-GTK-MI-MTS-MA'!$E$13:$CF$361,'ALL-GTK-MI-MTS-MA'!AE$6,FALSE)</f>
        <v>2</v>
      </c>
      <c r="AF912" s="9">
        <f>VLOOKUP($E912,'ALL-GTK-MI-MTS-MA'!$E$13:$CF$361,'ALL-GTK-MI-MTS-MA'!AF$6,FALSE)</f>
        <v>2</v>
      </c>
      <c r="AG912" s="10">
        <f t="shared" si="519"/>
        <v>4</v>
      </c>
      <c r="AH912" s="9">
        <f>VLOOKUP($E912,'ALL-GTK-MI-MTS-MA'!$E$13:$CF$361,'ALL-GTK-MI-MTS-MA'!AH$6,FALSE)</f>
        <v>6</v>
      </c>
      <c r="AI912" s="9">
        <f>VLOOKUP($E912,'ALL-GTK-MI-MTS-MA'!$E$13:$CF$361,'ALL-GTK-MI-MTS-MA'!AI$6,FALSE)</f>
        <v>5</v>
      </c>
      <c r="AJ912" s="10">
        <f t="shared" si="520"/>
        <v>11</v>
      </c>
      <c r="AK912" s="44">
        <f t="shared" si="521"/>
        <v>8</v>
      </c>
      <c r="AL912" s="44">
        <f t="shared" si="522"/>
        <v>7</v>
      </c>
      <c r="AM912" s="11">
        <f t="shared" si="523"/>
        <v>15</v>
      </c>
      <c r="AN912" s="299">
        <v>0</v>
      </c>
      <c r="AO912" s="299">
        <v>0</v>
      </c>
      <c r="AP912" s="9">
        <f>VLOOKUP($E912,'ALL-GTK-MI-MTS-MA'!$E$13:$CF$361,'ALL-GTK-MI-MTS-MA'!AP$6,FALSE)</f>
        <v>0</v>
      </c>
      <c r="AQ912" s="9">
        <f>VLOOKUP($E912,'ALL-GTK-MI-MTS-MA'!$E$13:$CF$361,'ALL-GTK-MI-MTS-MA'!AQ$6,FALSE)</f>
        <v>0</v>
      </c>
      <c r="AR912" s="9">
        <f>VLOOKUP($E912,'ALL-GTK-MI-MTS-MA'!$E$13:$CF$361,'ALL-GTK-MI-MTS-MA'!AR$6,FALSE)</f>
        <v>0</v>
      </c>
      <c r="AS912" s="9">
        <f>VLOOKUP($E912,'ALL-GTK-MI-MTS-MA'!$E$13:$CF$361,'ALL-GTK-MI-MTS-MA'!AS$6,FALSE)</f>
        <v>0</v>
      </c>
      <c r="AT912" s="9">
        <f>VLOOKUP($E912,'ALL-GTK-MI-MTS-MA'!$E$13:$CF$361,'ALL-GTK-MI-MTS-MA'!AT$6,FALSE)</f>
        <v>0</v>
      </c>
      <c r="AU912" s="9">
        <f>VLOOKUP($E912,'ALL-GTK-MI-MTS-MA'!$E$13:$CF$361,'ALL-GTK-MI-MTS-MA'!AU$6,FALSE)</f>
        <v>0</v>
      </c>
      <c r="AV912" s="590">
        <f>VLOOKUP($E912,'ALL-GTK-MI-MTS-MA'!$E$13:$CF$361,'ALL-GTK-MI-MTS-MA'!AV$6,FALSE)</f>
        <v>0</v>
      </c>
      <c r="AW912" s="590">
        <f>VLOOKUP($E912,'ALL-GTK-MI-MTS-MA'!$E$13:$CF$361,'ALL-GTK-MI-MTS-MA'!AW$6,FALSE)</f>
        <v>0</v>
      </c>
      <c r="AX912" s="9">
        <f>VLOOKUP($E912,'ALL-GTK-MI-MTS-MA'!$E$13:$CF$361,'ALL-GTK-MI-MTS-MA'!AX$6,FALSE)</f>
        <v>6</v>
      </c>
      <c r="AY912" s="9">
        <f>VLOOKUP($E912,'ALL-GTK-MI-MTS-MA'!$E$13:$CF$361,'ALL-GTK-MI-MTS-MA'!AY$6,FALSE)</f>
        <v>7</v>
      </c>
      <c r="AZ912" s="9">
        <f>VLOOKUP($E912,'ALL-GTK-MI-MTS-MA'!$E$13:$CF$361,'ALL-GTK-MI-MTS-MA'!AZ$6,FALSE)</f>
        <v>2</v>
      </c>
      <c r="BA912" s="9">
        <f>VLOOKUP($E912,'ALL-GTK-MI-MTS-MA'!$E$13:$CF$361,'ALL-GTK-MI-MTS-MA'!BA$6,FALSE)</f>
        <v>0</v>
      </c>
      <c r="BB912" s="9">
        <f>VLOOKUP($E912,'ALL-GTK-MI-MTS-MA'!$E$13:$CF$361,'ALL-GTK-MI-MTS-MA'!BB$6,FALSE)</f>
        <v>0</v>
      </c>
      <c r="BC912" s="9">
        <f>VLOOKUP($E912,'ALL-GTK-MI-MTS-MA'!$E$13:$CF$361,'ALL-GTK-MI-MTS-MA'!BC$6,FALSE)</f>
        <v>0</v>
      </c>
      <c r="BD912" s="310">
        <f t="shared" si="524"/>
        <v>0</v>
      </c>
      <c r="BE912" s="310">
        <f t="shared" si="525"/>
        <v>0</v>
      </c>
      <c r="BF912" s="10">
        <f t="shared" si="526"/>
        <v>0</v>
      </c>
      <c r="BG912" s="311">
        <f t="shared" si="527"/>
        <v>8</v>
      </c>
      <c r="BH912" s="311">
        <f t="shared" si="528"/>
        <v>7</v>
      </c>
      <c r="BI912" s="10">
        <f t="shared" si="529"/>
        <v>15</v>
      </c>
      <c r="BJ912" s="44">
        <f t="shared" si="530"/>
        <v>8</v>
      </c>
      <c r="BK912" s="44">
        <f t="shared" si="531"/>
        <v>7</v>
      </c>
      <c r="BL912" s="11">
        <f t="shared" si="532"/>
        <v>15</v>
      </c>
      <c r="BM912" s="9">
        <f>VLOOKUP($E912,'ALL-GTK-MI-MTS-MA'!$E$13:$CF$361,'ALL-GTK-MI-MTS-MA'!BM$6,FALSE)</f>
        <v>0</v>
      </c>
      <c r="BN912" s="9">
        <f>VLOOKUP($E912,'ALL-GTK-MI-MTS-MA'!$E$13:$CF$361,'ALL-GTK-MI-MTS-MA'!BN$6,FALSE)</f>
        <v>0</v>
      </c>
      <c r="BO912" s="9">
        <f>VLOOKUP($E912,'ALL-GTK-MI-MTS-MA'!$E$13:$CF$361,'ALL-GTK-MI-MTS-MA'!BO$6,FALSE)</f>
        <v>0</v>
      </c>
      <c r="BP912" s="9">
        <f>VLOOKUP($E912,'ALL-GTK-MI-MTS-MA'!$E$13:$CF$361,'ALL-GTK-MI-MTS-MA'!BP$6,FALSE)</f>
        <v>2</v>
      </c>
      <c r="BQ912" s="9">
        <f>VLOOKUP($E912,'ALL-GTK-MI-MTS-MA'!$E$13:$CF$361,'ALL-GTK-MI-MTS-MA'!BQ$6,FALSE)</f>
        <v>0</v>
      </c>
      <c r="BR912" s="9">
        <f>VLOOKUP($E912,'ALL-GTK-MI-MTS-MA'!$E$13:$CF$361,'ALL-GTK-MI-MTS-MA'!BR$6,FALSE)</f>
        <v>0</v>
      </c>
      <c r="BS912" s="9">
        <f>VLOOKUP($E912,'ALL-GTK-MI-MTS-MA'!$E$13:$CF$361,'ALL-GTK-MI-MTS-MA'!BS$6,FALSE)</f>
        <v>0</v>
      </c>
      <c r="BT912" s="9">
        <f>VLOOKUP($E912,'ALL-GTK-MI-MTS-MA'!$E$13:$CF$361,'ALL-GTK-MI-MTS-MA'!BT$6,FALSE)</f>
        <v>0</v>
      </c>
      <c r="BU912" s="299">
        <f t="shared" si="533"/>
        <v>0</v>
      </c>
      <c r="BV912" s="299">
        <f t="shared" si="534"/>
        <v>2</v>
      </c>
      <c r="BW912" s="44">
        <f t="shared" si="535"/>
        <v>0</v>
      </c>
      <c r="BX912" s="44">
        <f t="shared" si="536"/>
        <v>2</v>
      </c>
      <c r="BY912" s="11">
        <f t="shared" si="537"/>
        <v>2</v>
      </c>
      <c r="BZ912" s="14">
        <f t="shared" si="538"/>
        <v>8</v>
      </c>
      <c r="CA912" s="14">
        <f t="shared" si="539"/>
        <v>7</v>
      </c>
      <c r="CB912" s="13">
        <f t="shared" si="540"/>
        <v>0</v>
      </c>
      <c r="CC912" s="13">
        <f t="shared" si="541"/>
        <v>2</v>
      </c>
      <c r="CD912" s="312">
        <f t="shared" si="542"/>
        <v>8</v>
      </c>
      <c r="CE912" s="312">
        <f t="shared" si="543"/>
        <v>9</v>
      </c>
      <c r="CF912" s="313">
        <f t="shared" si="544"/>
        <v>17</v>
      </c>
      <c r="CG912" s="302" t="str">
        <f t="shared" si="545"/>
        <v>OK</v>
      </c>
    </row>
    <row r="913" spans="1:85" ht="14.25" x14ac:dyDescent="0.25">
      <c r="A913" s="6">
        <v>901</v>
      </c>
      <c r="B913" s="495">
        <v>99</v>
      </c>
      <c r="C913" s="495" t="s">
        <v>267</v>
      </c>
      <c r="D913" s="496" t="s">
        <v>31</v>
      </c>
      <c r="E913" s="626">
        <v>20364404</v>
      </c>
      <c r="F913" s="627" t="s">
        <v>1014</v>
      </c>
      <c r="G913" s="624" t="s">
        <v>53</v>
      </c>
      <c r="H913" s="9">
        <f>VLOOKUP($E913,'ALL-GTK-MI-MTS-MA'!$E$13:$CF$361,'ALL-GTK-MI-MTS-MA'!H$6,FALSE)</f>
        <v>0</v>
      </c>
      <c r="I913" s="9">
        <f>VLOOKUP($E913,'ALL-GTK-MI-MTS-MA'!$E$13:$CF$361,'ALL-GTK-MI-MTS-MA'!I$6,FALSE)</f>
        <v>0</v>
      </c>
      <c r="J913" s="9">
        <f>VLOOKUP($E913,'ALL-GTK-MI-MTS-MA'!$E$13:$CF$361,'ALL-GTK-MI-MTS-MA'!J$6,FALSE)</f>
        <v>0</v>
      </c>
      <c r="K913" s="9">
        <f>VLOOKUP($E913,'ALL-GTK-MI-MTS-MA'!$E$13:$CF$361,'ALL-GTK-MI-MTS-MA'!K$6,FALSE)</f>
        <v>0</v>
      </c>
      <c r="L913" s="9">
        <f>VLOOKUP($E913,'ALL-GTK-MI-MTS-MA'!$E$13:$CF$361,'ALL-GTK-MI-MTS-MA'!L$6,FALSE)</f>
        <v>0</v>
      </c>
      <c r="M913" s="9">
        <f>VLOOKUP($E913,'ALL-GTK-MI-MTS-MA'!$E$13:$CF$361,'ALL-GTK-MI-MTS-MA'!M$6,FALSE)</f>
        <v>0</v>
      </c>
      <c r="N913" s="9">
        <f>VLOOKUP($E913,'ALL-GTK-MI-MTS-MA'!$E$13:$CF$361,'ALL-GTK-MI-MTS-MA'!N$6,FALSE)</f>
        <v>2</v>
      </c>
      <c r="O913" s="9">
        <f>VLOOKUP($E913,'ALL-GTK-MI-MTS-MA'!$E$13:$CF$361,'ALL-GTK-MI-MTS-MA'!O$6,FALSE)</f>
        <v>0</v>
      </c>
      <c r="P913" s="299">
        <f t="shared" si="510"/>
        <v>2</v>
      </c>
      <c r="Q913" s="299">
        <f t="shared" si="511"/>
        <v>0</v>
      </c>
      <c r="R913" s="300">
        <f t="shared" si="512"/>
        <v>2</v>
      </c>
      <c r="S913" s="9">
        <f>VLOOKUP($E913,'ALL-GTK-MI-MTS-MA'!$E$13:$CF$361,'ALL-GTK-MI-MTS-MA'!S$6,FALSE)</f>
        <v>12</v>
      </c>
      <c r="T913" s="9">
        <f>VLOOKUP($E913,'ALL-GTK-MI-MTS-MA'!$E$13:$CF$361,'ALL-GTK-MI-MTS-MA'!T$6,FALSE)</f>
        <v>2</v>
      </c>
      <c r="U913" s="9">
        <f>VLOOKUP($E913,'ALL-GTK-MI-MTS-MA'!$E$13:$CF$361,'ALL-GTK-MI-MTS-MA'!U$6,FALSE)</f>
        <v>0</v>
      </c>
      <c r="V913" s="9">
        <f>VLOOKUP($E913,'ALL-GTK-MI-MTS-MA'!$E$13:$CF$361,'ALL-GTK-MI-MTS-MA'!V$6,FALSE)</f>
        <v>0</v>
      </c>
      <c r="W913" s="9">
        <f>VLOOKUP($E913,'ALL-GTK-MI-MTS-MA'!$E$13:$CF$361,'ALL-GTK-MI-MTS-MA'!W$6,FALSE)</f>
        <v>0</v>
      </c>
      <c r="X913" s="9">
        <f>VLOOKUP($E913,'ALL-GTK-MI-MTS-MA'!$E$13:$CF$361,'ALL-GTK-MI-MTS-MA'!X$6,FALSE)</f>
        <v>0</v>
      </c>
      <c r="Y913" s="299">
        <f t="shared" si="513"/>
        <v>12</v>
      </c>
      <c r="Z913" s="299">
        <f t="shared" si="514"/>
        <v>2</v>
      </c>
      <c r="AA913" s="10">
        <f t="shared" si="515"/>
        <v>14</v>
      </c>
      <c r="AB913" s="44">
        <f t="shared" si="516"/>
        <v>14</v>
      </c>
      <c r="AC913" s="44">
        <f t="shared" si="517"/>
        <v>2</v>
      </c>
      <c r="AD913" s="11">
        <f t="shared" si="518"/>
        <v>16</v>
      </c>
      <c r="AE913" s="9">
        <f>VLOOKUP($E913,'ALL-GTK-MI-MTS-MA'!$E$13:$CF$361,'ALL-GTK-MI-MTS-MA'!AE$6,FALSE)</f>
        <v>4</v>
      </c>
      <c r="AF913" s="9">
        <f>VLOOKUP($E913,'ALL-GTK-MI-MTS-MA'!$E$13:$CF$361,'ALL-GTK-MI-MTS-MA'!AF$6,FALSE)</f>
        <v>0</v>
      </c>
      <c r="AG913" s="10">
        <f t="shared" si="519"/>
        <v>4</v>
      </c>
      <c r="AH913" s="9">
        <f>VLOOKUP($E913,'ALL-GTK-MI-MTS-MA'!$E$13:$CF$361,'ALL-GTK-MI-MTS-MA'!AH$6,FALSE)</f>
        <v>10</v>
      </c>
      <c r="AI913" s="9">
        <f>VLOOKUP($E913,'ALL-GTK-MI-MTS-MA'!$E$13:$CF$361,'ALL-GTK-MI-MTS-MA'!AI$6,FALSE)</f>
        <v>2</v>
      </c>
      <c r="AJ913" s="10">
        <f t="shared" si="520"/>
        <v>12</v>
      </c>
      <c r="AK913" s="44">
        <f t="shared" si="521"/>
        <v>14</v>
      </c>
      <c r="AL913" s="44">
        <f t="shared" si="522"/>
        <v>2</v>
      </c>
      <c r="AM913" s="11">
        <f t="shared" si="523"/>
        <v>16</v>
      </c>
      <c r="AN913" s="299">
        <v>0</v>
      </c>
      <c r="AO913" s="299">
        <v>0</v>
      </c>
      <c r="AP913" s="9">
        <f>VLOOKUP($E913,'ALL-GTK-MI-MTS-MA'!$E$13:$CF$361,'ALL-GTK-MI-MTS-MA'!AP$6,FALSE)</f>
        <v>0</v>
      </c>
      <c r="AQ913" s="9">
        <f>VLOOKUP($E913,'ALL-GTK-MI-MTS-MA'!$E$13:$CF$361,'ALL-GTK-MI-MTS-MA'!AQ$6,FALSE)</f>
        <v>0</v>
      </c>
      <c r="AR913" s="9">
        <f>VLOOKUP($E913,'ALL-GTK-MI-MTS-MA'!$E$13:$CF$361,'ALL-GTK-MI-MTS-MA'!AR$6,FALSE)</f>
        <v>0</v>
      </c>
      <c r="AS913" s="9">
        <f>VLOOKUP($E913,'ALL-GTK-MI-MTS-MA'!$E$13:$CF$361,'ALL-GTK-MI-MTS-MA'!AS$6,FALSE)</f>
        <v>0</v>
      </c>
      <c r="AT913" s="9">
        <f>VLOOKUP($E913,'ALL-GTK-MI-MTS-MA'!$E$13:$CF$361,'ALL-GTK-MI-MTS-MA'!AT$6,FALSE)</f>
        <v>3</v>
      </c>
      <c r="AU913" s="9">
        <f>VLOOKUP($E913,'ALL-GTK-MI-MTS-MA'!$E$13:$CF$361,'ALL-GTK-MI-MTS-MA'!AU$6,FALSE)</f>
        <v>0</v>
      </c>
      <c r="AV913" s="590">
        <f>VLOOKUP($E913,'ALL-GTK-MI-MTS-MA'!$E$13:$CF$361,'ALL-GTK-MI-MTS-MA'!AV$6,FALSE)</f>
        <v>0</v>
      </c>
      <c r="AW913" s="590">
        <f>VLOOKUP($E913,'ALL-GTK-MI-MTS-MA'!$E$13:$CF$361,'ALL-GTK-MI-MTS-MA'!AW$6,FALSE)</f>
        <v>0</v>
      </c>
      <c r="AX913" s="9">
        <f>VLOOKUP($E913,'ALL-GTK-MI-MTS-MA'!$E$13:$CF$361,'ALL-GTK-MI-MTS-MA'!AX$6,FALSE)</f>
        <v>10</v>
      </c>
      <c r="AY913" s="9">
        <f>VLOOKUP($E913,'ALL-GTK-MI-MTS-MA'!$E$13:$CF$361,'ALL-GTK-MI-MTS-MA'!AY$6,FALSE)</f>
        <v>2</v>
      </c>
      <c r="AZ913" s="9">
        <f>VLOOKUP($E913,'ALL-GTK-MI-MTS-MA'!$E$13:$CF$361,'ALL-GTK-MI-MTS-MA'!AZ$6,FALSE)</f>
        <v>1</v>
      </c>
      <c r="BA913" s="9">
        <f>VLOOKUP($E913,'ALL-GTK-MI-MTS-MA'!$E$13:$CF$361,'ALL-GTK-MI-MTS-MA'!BA$6,FALSE)</f>
        <v>0</v>
      </c>
      <c r="BB913" s="9">
        <f>VLOOKUP($E913,'ALL-GTK-MI-MTS-MA'!$E$13:$CF$361,'ALL-GTK-MI-MTS-MA'!BB$6,FALSE)</f>
        <v>0</v>
      </c>
      <c r="BC913" s="9">
        <f>VLOOKUP($E913,'ALL-GTK-MI-MTS-MA'!$E$13:$CF$361,'ALL-GTK-MI-MTS-MA'!BC$6,FALSE)</f>
        <v>0</v>
      </c>
      <c r="BD913" s="310">
        <f t="shared" si="524"/>
        <v>3</v>
      </c>
      <c r="BE913" s="310">
        <f t="shared" si="525"/>
        <v>0</v>
      </c>
      <c r="BF913" s="10">
        <f t="shared" si="526"/>
        <v>3</v>
      </c>
      <c r="BG913" s="311">
        <f t="shared" si="527"/>
        <v>11</v>
      </c>
      <c r="BH913" s="311">
        <f t="shared" si="528"/>
        <v>2</v>
      </c>
      <c r="BI913" s="10">
        <f t="shared" si="529"/>
        <v>13</v>
      </c>
      <c r="BJ913" s="44">
        <f t="shared" si="530"/>
        <v>14</v>
      </c>
      <c r="BK913" s="44">
        <f t="shared" si="531"/>
        <v>2</v>
      </c>
      <c r="BL913" s="11">
        <f t="shared" si="532"/>
        <v>16</v>
      </c>
      <c r="BM913" s="9">
        <f>VLOOKUP($E913,'ALL-GTK-MI-MTS-MA'!$E$13:$CF$361,'ALL-GTK-MI-MTS-MA'!BM$6,FALSE)</f>
        <v>0</v>
      </c>
      <c r="BN913" s="9">
        <f>VLOOKUP($E913,'ALL-GTK-MI-MTS-MA'!$E$13:$CF$361,'ALL-GTK-MI-MTS-MA'!BN$6,FALSE)</f>
        <v>0</v>
      </c>
      <c r="BO913" s="9">
        <f>VLOOKUP($E913,'ALL-GTK-MI-MTS-MA'!$E$13:$CF$361,'ALL-GTK-MI-MTS-MA'!BO$6,FALSE)</f>
        <v>1</v>
      </c>
      <c r="BP913" s="9">
        <f>VLOOKUP($E913,'ALL-GTK-MI-MTS-MA'!$E$13:$CF$361,'ALL-GTK-MI-MTS-MA'!BP$6,FALSE)</f>
        <v>0</v>
      </c>
      <c r="BQ913" s="9">
        <f>VLOOKUP($E913,'ALL-GTK-MI-MTS-MA'!$E$13:$CF$361,'ALL-GTK-MI-MTS-MA'!BQ$6,FALSE)</f>
        <v>0</v>
      </c>
      <c r="BR913" s="9">
        <f>VLOOKUP($E913,'ALL-GTK-MI-MTS-MA'!$E$13:$CF$361,'ALL-GTK-MI-MTS-MA'!BR$6,FALSE)</f>
        <v>0</v>
      </c>
      <c r="BS913" s="9">
        <f>VLOOKUP($E913,'ALL-GTK-MI-MTS-MA'!$E$13:$CF$361,'ALL-GTK-MI-MTS-MA'!BS$6,FALSE)</f>
        <v>0</v>
      </c>
      <c r="BT913" s="9">
        <f>VLOOKUP($E913,'ALL-GTK-MI-MTS-MA'!$E$13:$CF$361,'ALL-GTK-MI-MTS-MA'!BT$6,FALSE)</f>
        <v>0</v>
      </c>
      <c r="BU913" s="299">
        <f t="shared" si="533"/>
        <v>1</v>
      </c>
      <c r="BV913" s="299">
        <f t="shared" si="534"/>
        <v>0</v>
      </c>
      <c r="BW913" s="44">
        <f t="shared" si="535"/>
        <v>1</v>
      </c>
      <c r="BX913" s="44">
        <f t="shared" si="536"/>
        <v>0</v>
      </c>
      <c r="BY913" s="11">
        <f t="shared" si="537"/>
        <v>1</v>
      </c>
      <c r="BZ913" s="14">
        <f t="shared" si="538"/>
        <v>14</v>
      </c>
      <c r="CA913" s="14">
        <f t="shared" si="539"/>
        <v>2</v>
      </c>
      <c r="CB913" s="13">
        <f t="shared" si="540"/>
        <v>1</v>
      </c>
      <c r="CC913" s="13">
        <f t="shared" si="541"/>
        <v>0</v>
      </c>
      <c r="CD913" s="312">
        <f t="shared" si="542"/>
        <v>15</v>
      </c>
      <c r="CE913" s="312">
        <f t="shared" si="543"/>
        <v>2</v>
      </c>
      <c r="CF913" s="313">
        <f t="shared" si="544"/>
        <v>17</v>
      </c>
      <c r="CG913" s="302" t="str">
        <f t="shared" si="545"/>
        <v>OK</v>
      </c>
    </row>
    <row r="914" spans="1:85" ht="14.25" x14ac:dyDescent="0.25">
      <c r="A914" s="6">
        <v>902</v>
      </c>
      <c r="B914" s="495">
        <v>100</v>
      </c>
      <c r="C914" s="495" t="s">
        <v>267</v>
      </c>
      <c r="D914" s="496" t="s">
        <v>31</v>
      </c>
      <c r="E914" s="626">
        <v>20364405</v>
      </c>
      <c r="F914" s="627" t="s">
        <v>1015</v>
      </c>
      <c r="G914" s="624" t="s">
        <v>53</v>
      </c>
      <c r="H914" s="9">
        <f>VLOOKUP($E914,'ALL-GTK-MI-MTS-MA'!$E$13:$CF$361,'ALL-GTK-MI-MTS-MA'!H$6,FALSE)</f>
        <v>0</v>
      </c>
      <c r="I914" s="9">
        <f>VLOOKUP($E914,'ALL-GTK-MI-MTS-MA'!$E$13:$CF$361,'ALL-GTK-MI-MTS-MA'!I$6,FALSE)</f>
        <v>0</v>
      </c>
      <c r="J914" s="9">
        <f>VLOOKUP($E914,'ALL-GTK-MI-MTS-MA'!$E$13:$CF$361,'ALL-GTK-MI-MTS-MA'!J$6,FALSE)</f>
        <v>0</v>
      </c>
      <c r="K914" s="9">
        <f>VLOOKUP($E914,'ALL-GTK-MI-MTS-MA'!$E$13:$CF$361,'ALL-GTK-MI-MTS-MA'!K$6,FALSE)</f>
        <v>0</v>
      </c>
      <c r="L914" s="9">
        <f>VLOOKUP($E914,'ALL-GTK-MI-MTS-MA'!$E$13:$CF$361,'ALL-GTK-MI-MTS-MA'!L$6,FALSE)</f>
        <v>0</v>
      </c>
      <c r="M914" s="9">
        <f>VLOOKUP($E914,'ALL-GTK-MI-MTS-MA'!$E$13:$CF$361,'ALL-GTK-MI-MTS-MA'!M$6,FALSE)</f>
        <v>0</v>
      </c>
      <c r="N914" s="9">
        <f>VLOOKUP($E914,'ALL-GTK-MI-MTS-MA'!$E$13:$CF$361,'ALL-GTK-MI-MTS-MA'!N$6,FALSE)</f>
        <v>0</v>
      </c>
      <c r="O914" s="9">
        <f>VLOOKUP($E914,'ALL-GTK-MI-MTS-MA'!$E$13:$CF$361,'ALL-GTK-MI-MTS-MA'!O$6,FALSE)</f>
        <v>0</v>
      </c>
      <c r="P914" s="299">
        <f t="shared" si="510"/>
        <v>0</v>
      </c>
      <c r="Q914" s="299">
        <f t="shared" si="511"/>
        <v>0</v>
      </c>
      <c r="R914" s="300">
        <f t="shared" si="512"/>
        <v>0</v>
      </c>
      <c r="S914" s="9">
        <f>VLOOKUP($E914,'ALL-GTK-MI-MTS-MA'!$E$13:$CF$361,'ALL-GTK-MI-MTS-MA'!S$6,FALSE)</f>
        <v>7</v>
      </c>
      <c r="T914" s="9">
        <f>VLOOKUP($E914,'ALL-GTK-MI-MTS-MA'!$E$13:$CF$361,'ALL-GTK-MI-MTS-MA'!T$6,FALSE)</f>
        <v>7</v>
      </c>
      <c r="U914" s="9">
        <f>VLOOKUP($E914,'ALL-GTK-MI-MTS-MA'!$E$13:$CF$361,'ALL-GTK-MI-MTS-MA'!U$6,FALSE)</f>
        <v>0</v>
      </c>
      <c r="V914" s="9">
        <f>VLOOKUP($E914,'ALL-GTK-MI-MTS-MA'!$E$13:$CF$361,'ALL-GTK-MI-MTS-MA'!V$6,FALSE)</f>
        <v>0</v>
      </c>
      <c r="W914" s="9">
        <f>VLOOKUP($E914,'ALL-GTK-MI-MTS-MA'!$E$13:$CF$361,'ALL-GTK-MI-MTS-MA'!W$6,FALSE)</f>
        <v>0</v>
      </c>
      <c r="X914" s="9">
        <f>VLOOKUP($E914,'ALL-GTK-MI-MTS-MA'!$E$13:$CF$361,'ALL-GTK-MI-MTS-MA'!X$6,FALSE)</f>
        <v>0</v>
      </c>
      <c r="Y914" s="299">
        <f t="shared" si="513"/>
        <v>7</v>
      </c>
      <c r="Z914" s="299">
        <f t="shared" si="514"/>
        <v>7</v>
      </c>
      <c r="AA914" s="10">
        <f t="shared" si="515"/>
        <v>14</v>
      </c>
      <c r="AB914" s="44">
        <f t="shared" si="516"/>
        <v>7</v>
      </c>
      <c r="AC914" s="44">
        <f t="shared" si="517"/>
        <v>7</v>
      </c>
      <c r="AD914" s="11">
        <f t="shared" si="518"/>
        <v>14</v>
      </c>
      <c r="AE914" s="9">
        <f>VLOOKUP($E914,'ALL-GTK-MI-MTS-MA'!$E$13:$CF$361,'ALL-GTK-MI-MTS-MA'!AE$6,FALSE)</f>
        <v>1</v>
      </c>
      <c r="AF914" s="9">
        <f>VLOOKUP($E914,'ALL-GTK-MI-MTS-MA'!$E$13:$CF$361,'ALL-GTK-MI-MTS-MA'!AF$6,FALSE)</f>
        <v>3</v>
      </c>
      <c r="AG914" s="10">
        <f t="shared" si="519"/>
        <v>4</v>
      </c>
      <c r="AH914" s="9">
        <f>VLOOKUP($E914,'ALL-GTK-MI-MTS-MA'!$E$13:$CF$361,'ALL-GTK-MI-MTS-MA'!AH$6,FALSE)</f>
        <v>6</v>
      </c>
      <c r="AI914" s="9">
        <f>VLOOKUP($E914,'ALL-GTK-MI-MTS-MA'!$E$13:$CF$361,'ALL-GTK-MI-MTS-MA'!AI$6,FALSE)</f>
        <v>4</v>
      </c>
      <c r="AJ914" s="10">
        <f t="shared" si="520"/>
        <v>10</v>
      </c>
      <c r="AK914" s="44">
        <f t="shared" si="521"/>
        <v>7</v>
      </c>
      <c r="AL914" s="44">
        <f t="shared" si="522"/>
        <v>7</v>
      </c>
      <c r="AM914" s="11">
        <f t="shared" si="523"/>
        <v>14</v>
      </c>
      <c r="AN914" s="299">
        <v>0</v>
      </c>
      <c r="AO914" s="299">
        <v>0</v>
      </c>
      <c r="AP914" s="9">
        <f>VLOOKUP($E914,'ALL-GTK-MI-MTS-MA'!$E$13:$CF$361,'ALL-GTK-MI-MTS-MA'!AP$6,FALSE)</f>
        <v>0</v>
      </c>
      <c r="AQ914" s="9">
        <f>VLOOKUP($E914,'ALL-GTK-MI-MTS-MA'!$E$13:$CF$361,'ALL-GTK-MI-MTS-MA'!AQ$6,FALSE)</f>
        <v>0</v>
      </c>
      <c r="AR914" s="9">
        <f>VLOOKUP($E914,'ALL-GTK-MI-MTS-MA'!$E$13:$CF$361,'ALL-GTK-MI-MTS-MA'!AR$6,FALSE)</f>
        <v>0</v>
      </c>
      <c r="AS914" s="9">
        <f>VLOOKUP($E914,'ALL-GTK-MI-MTS-MA'!$E$13:$CF$361,'ALL-GTK-MI-MTS-MA'!AS$6,FALSE)</f>
        <v>0</v>
      </c>
      <c r="AT914" s="9">
        <f>VLOOKUP($E914,'ALL-GTK-MI-MTS-MA'!$E$13:$CF$361,'ALL-GTK-MI-MTS-MA'!AT$6,FALSE)</f>
        <v>0</v>
      </c>
      <c r="AU914" s="9">
        <f>VLOOKUP($E914,'ALL-GTK-MI-MTS-MA'!$E$13:$CF$361,'ALL-GTK-MI-MTS-MA'!AU$6,FALSE)</f>
        <v>0</v>
      </c>
      <c r="AV914" s="590">
        <f>VLOOKUP($E914,'ALL-GTK-MI-MTS-MA'!$E$13:$CF$361,'ALL-GTK-MI-MTS-MA'!AV$6,FALSE)</f>
        <v>0</v>
      </c>
      <c r="AW914" s="590">
        <f>VLOOKUP($E914,'ALL-GTK-MI-MTS-MA'!$E$13:$CF$361,'ALL-GTK-MI-MTS-MA'!AW$6,FALSE)</f>
        <v>0</v>
      </c>
      <c r="AX914" s="9">
        <f>VLOOKUP($E914,'ALL-GTK-MI-MTS-MA'!$E$13:$CF$361,'ALL-GTK-MI-MTS-MA'!AX$6,FALSE)</f>
        <v>7</v>
      </c>
      <c r="AY914" s="9">
        <f>VLOOKUP($E914,'ALL-GTK-MI-MTS-MA'!$E$13:$CF$361,'ALL-GTK-MI-MTS-MA'!AY$6,FALSE)</f>
        <v>7</v>
      </c>
      <c r="AZ914" s="9">
        <f>VLOOKUP($E914,'ALL-GTK-MI-MTS-MA'!$E$13:$CF$361,'ALL-GTK-MI-MTS-MA'!AZ$6,FALSE)</f>
        <v>0</v>
      </c>
      <c r="BA914" s="9">
        <f>VLOOKUP($E914,'ALL-GTK-MI-MTS-MA'!$E$13:$CF$361,'ALL-GTK-MI-MTS-MA'!BA$6,FALSE)</f>
        <v>0</v>
      </c>
      <c r="BB914" s="9">
        <f>VLOOKUP($E914,'ALL-GTK-MI-MTS-MA'!$E$13:$CF$361,'ALL-GTK-MI-MTS-MA'!BB$6,FALSE)</f>
        <v>0</v>
      </c>
      <c r="BC914" s="9">
        <f>VLOOKUP($E914,'ALL-GTK-MI-MTS-MA'!$E$13:$CF$361,'ALL-GTK-MI-MTS-MA'!BC$6,FALSE)</f>
        <v>0</v>
      </c>
      <c r="BD914" s="310">
        <f t="shared" si="524"/>
        <v>0</v>
      </c>
      <c r="BE914" s="310">
        <f t="shared" si="525"/>
        <v>0</v>
      </c>
      <c r="BF914" s="10">
        <f t="shared" si="526"/>
        <v>0</v>
      </c>
      <c r="BG914" s="311">
        <f t="shared" si="527"/>
        <v>7</v>
      </c>
      <c r="BH914" s="311">
        <f t="shared" si="528"/>
        <v>7</v>
      </c>
      <c r="BI914" s="10">
        <f t="shared" si="529"/>
        <v>14</v>
      </c>
      <c r="BJ914" s="44">
        <f t="shared" si="530"/>
        <v>7</v>
      </c>
      <c r="BK914" s="44">
        <f t="shared" si="531"/>
        <v>7</v>
      </c>
      <c r="BL914" s="11">
        <f t="shared" si="532"/>
        <v>14</v>
      </c>
      <c r="BM914" s="9">
        <f>VLOOKUP($E914,'ALL-GTK-MI-MTS-MA'!$E$13:$CF$361,'ALL-GTK-MI-MTS-MA'!BM$6,FALSE)</f>
        <v>0</v>
      </c>
      <c r="BN914" s="9">
        <f>VLOOKUP($E914,'ALL-GTK-MI-MTS-MA'!$E$13:$CF$361,'ALL-GTK-MI-MTS-MA'!BN$6,FALSE)</f>
        <v>0</v>
      </c>
      <c r="BO914" s="9">
        <f>VLOOKUP($E914,'ALL-GTK-MI-MTS-MA'!$E$13:$CF$361,'ALL-GTK-MI-MTS-MA'!BO$6,FALSE)</f>
        <v>2</v>
      </c>
      <c r="BP914" s="9">
        <f>VLOOKUP($E914,'ALL-GTK-MI-MTS-MA'!$E$13:$CF$361,'ALL-GTK-MI-MTS-MA'!BP$6,FALSE)</f>
        <v>2</v>
      </c>
      <c r="BQ914" s="9">
        <f>VLOOKUP($E914,'ALL-GTK-MI-MTS-MA'!$E$13:$CF$361,'ALL-GTK-MI-MTS-MA'!BQ$6,FALSE)</f>
        <v>0</v>
      </c>
      <c r="BR914" s="9">
        <f>VLOOKUP($E914,'ALL-GTK-MI-MTS-MA'!$E$13:$CF$361,'ALL-GTK-MI-MTS-MA'!BR$6,FALSE)</f>
        <v>0</v>
      </c>
      <c r="BS914" s="9">
        <f>VLOOKUP($E914,'ALL-GTK-MI-MTS-MA'!$E$13:$CF$361,'ALL-GTK-MI-MTS-MA'!BS$6,FALSE)</f>
        <v>0</v>
      </c>
      <c r="BT914" s="9">
        <f>VLOOKUP($E914,'ALL-GTK-MI-MTS-MA'!$E$13:$CF$361,'ALL-GTK-MI-MTS-MA'!BT$6,FALSE)</f>
        <v>0</v>
      </c>
      <c r="BU914" s="299">
        <f t="shared" si="533"/>
        <v>2</v>
      </c>
      <c r="BV914" s="299">
        <f t="shared" si="534"/>
        <v>2</v>
      </c>
      <c r="BW914" s="44">
        <f t="shared" si="535"/>
        <v>2</v>
      </c>
      <c r="BX914" s="44">
        <f t="shared" si="536"/>
        <v>2</v>
      </c>
      <c r="BY914" s="11">
        <f t="shared" si="537"/>
        <v>4</v>
      </c>
      <c r="BZ914" s="14">
        <f t="shared" si="538"/>
        <v>7</v>
      </c>
      <c r="CA914" s="14">
        <f t="shared" si="539"/>
        <v>7</v>
      </c>
      <c r="CB914" s="13">
        <f t="shared" si="540"/>
        <v>2</v>
      </c>
      <c r="CC914" s="13">
        <f t="shared" si="541"/>
        <v>2</v>
      </c>
      <c r="CD914" s="312">
        <f t="shared" si="542"/>
        <v>9</v>
      </c>
      <c r="CE914" s="312">
        <f t="shared" si="543"/>
        <v>9</v>
      </c>
      <c r="CF914" s="313">
        <f t="shared" si="544"/>
        <v>18</v>
      </c>
      <c r="CG914" s="302" t="str">
        <f t="shared" si="545"/>
        <v>OK</v>
      </c>
    </row>
    <row r="915" spans="1:85" ht="14.25" x14ac:dyDescent="0.25">
      <c r="A915" s="6">
        <v>903</v>
      </c>
      <c r="B915" s="495">
        <v>101</v>
      </c>
      <c r="C915" s="495" t="s">
        <v>267</v>
      </c>
      <c r="D915" s="496" t="s">
        <v>31</v>
      </c>
      <c r="E915" s="626">
        <v>20364406</v>
      </c>
      <c r="F915" s="627" t="s">
        <v>1016</v>
      </c>
      <c r="G915" s="624" t="s">
        <v>53</v>
      </c>
      <c r="H915" s="9">
        <f>VLOOKUP($E915,'ALL-GTK-MI-MTS-MA'!$E$13:$CF$361,'ALL-GTK-MI-MTS-MA'!H$6,FALSE)</f>
        <v>0</v>
      </c>
      <c r="I915" s="9">
        <f>VLOOKUP($E915,'ALL-GTK-MI-MTS-MA'!$E$13:$CF$361,'ALL-GTK-MI-MTS-MA'!I$6,FALSE)</f>
        <v>0</v>
      </c>
      <c r="J915" s="9">
        <f>VLOOKUP($E915,'ALL-GTK-MI-MTS-MA'!$E$13:$CF$361,'ALL-GTK-MI-MTS-MA'!J$6,FALSE)</f>
        <v>0</v>
      </c>
      <c r="K915" s="9">
        <f>VLOOKUP($E915,'ALL-GTK-MI-MTS-MA'!$E$13:$CF$361,'ALL-GTK-MI-MTS-MA'!K$6,FALSE)</f>
        <v>0</v>
      </c>
      <c r="L915" s="9">
        <f>VLOOKUP($E915,'ALL-GTK-MI-MTS-MA'!$E$13:$CF$361,'ALL-GTK-MI-MTS-MA'!L$6,FALSE)</f>
        <v>0</v>
      </c>
      <c r="M915" s="9">
        <f>VLOOKUP($E915,'ALL-GTK-MI-MTS-MA'!$E$13:$CF$361,'ALL-GTK-MI-MTS-MA'!M$6,FALSE)</f>
        <v>0</v>
      </c>
      <c r="N915" s="9">
        <f>VLOOKUP($E915,'ALL-GTK-MI-MTS-MA'!$E$13:$CF$361,'ALL-GTK-MI-MTS-MA'!N$6,FALSE)</f>
        <v>0</v>
      </c>
      <c r="O915" s="9">
        <f>VLOOKUP($E915,'ALL-GTK-MI-MTS-MA'!$E$13:$CF$361,'ALL-GTK-MI-MTS-MA'!O$6,FALSE)</f>
        <v>1</v>
      </c>
      <c r="P915" s="299">
        <f t="shared" si="510"/>
        <v>0</v>
      </c>
      <c r="Q915" s="299">
        <f t="shared" si="511"/>
        <v>1</v>
      </c>
      <c r="R915" s="300">
        <f t="shared" si="512"/>
        <v>1</v>
      </c>
      <c r="S915" s="9">
        <f>VLOOKUP($E915,'ALL-GTK-MI-MTS-MA'!$E$13:$CF$361,'ALL-GTK-MI-MTS-MA'!S$6,FALSE)</f>
        <v>11</v>
      </c>
      <c r="T915" s="9">
        <f>VLOOKUP($E915,'ALL-GTK-MI-MTS-MA'!$E$13:$CF$361,'ALL-GTK-MI-MTS-MA'!T$6,FALSE)</f>
        <v>1</v>
      </c>
      <c r="U915" s="9">
        <f>VLOOKUP($E915,'ALL-GTK-MI-MTS-MA'!$E$13:$CF$361,'ALL-GTK-MI-MTS-MA'!U$6,FALSE)</f>
        <v>0</v>
      </c>
      <c r="V915" s="9">
        <f>VLOOKUP($E915,'ALL-GTK-MI-MTS-MA'!$E$13:$CF$361,'ALL-GTK-MI-MTS-MA'!V$6,FALSE)</f>
        <v>0</v>
      </c>
      <c r="W915" s="9">
        <f>VLOOKUP($E915,'ALL-GTK-MI-MTS-MA'!$E$13:$CF$361,'ALL-GTK-MI-MTS-MA'!W$6,FALSE)</f>
        <v>0</v>
      </c>
      <c r="X915" s="9">
        <f>VLOOKUP($E915,'ALL-GTK-MI-MTS-MA'!$E$13:$CF$361,'ALL-GTK-MI-MTS-MA'!X$6,FALSE)</f>
        <v>0</v>
      </c>
      <c r="Y915" s="299">
        <f t="shared" si="513"/>
        <v>11</v>
      </c>
      <c r="Z915" s="299">
        <f t="shared" si="514"/>
        <v>1</v>
      </c>
      <c r="AA915" s="10">
        <f t="shared" si="515"/>
        <v>12</v>
      </c>
      <c r="AB915" s="44">
        <f t="shared" si="516"/>
        <v>11</v>
      </c>
      <c r="AC915" s="44">
        <f t="shared" si="517"/>
        <v>2</v>
      </c>
      <c r="AD915" s="11">
        <f t="shared" si="518"/>
        <v>13</v>
      </c>
      <c r="AE915" s="9">
        <f>VLOOKUP($E915,'ALL-GTK-MI-MTS-MA'!$E$13:$CF$361,'ALL-GTK-MI-MTS-MA'!AE$6,FALSE)</f>
        <v>6</v>
      </c>
      <c r="AF915" s="9">
        <f>VLOOKUP($E915,'ALL-GTK-MI-MTS-MA'!$E$13:$CF$361,'ALL-GTK-MI-MTS-MA'!AF$6,FALSE)</f>
        <v>2</v>
      </c>
      <c r="AG915" s="10">
        <f t="shared" si="519"/>
        <v>8</v>
      </c>
      <c r="AH915" s="9">
        <f>VLOOKUP($E915,'ALL-GTK-MI-MTS-MA'!$E$13:$CF$361,'ALL-GTK-MI-MTS-MA'!AH$6,FALSE)</f>
        <v>5</v>
      </c>
      <c r="AI915" s="9">
        <f>VLOOKUP($E915,'ALL-GTK-MI-MTS-MA'!$E$13:$CF$361,'ALL-GTK-MI-MTS-MA'!AI$6,FALSE)</f>
        <v>0</v>
      </c>
      <c r="AJ915" s="10">
        <f t="shared" si="520"/>
        <v>5</v>
      </c>
      <c r="AK915" s="44">
        <f t="shared" si="521"/>
        <v>11</v>
      </c>
      <c r="AL915" s="44">
        <f t="shared" si="522"/>
        <v>2</v>
      </c>
      <c r="AM915" s="11">
        <f t="shared" si="523"/>
        <v>13</v>
      </c>
      <c r="AN915" s="299">
        <v>0</v>
      </c>
      <c r="AO915" s="299">
        <v>0</v>
      </c>
      <c r="AP915" s="9">
        <f>VLOOKUP($E915,'ALL-GTK-MI-MTS-MA'!$E$13:$CF$361,'ALL-GTK-MI-MTS-MA'!AP$6,FALSE)</f>
        <v>0</v>
      </c>
      <c r="AQ915" s="9">
        <f>VLOOKUP($E915,'ALL-GTK-MI-MTS-MA'!$E$13:$CF$361,'ALL-GTK-MI-MTS-MA'!AQ$6,FALSE)</f>
        <v>0</v>
      </c>
      <c r="AR915" s="9">
        <f>VLOOKUP($E915,'ALL-GTK-MI-MTS-MA'!$E$13:$CF$361,'ALL-GTK-MI-MTS-MA'!AR$6,FALSE)</f>
        <v>0</v>
      </c>
      <c r="AS915" s="9">
        <f>VLOOKUP($E915,'ALL-GTK-MI-MTS-MA'!$E$13:$CF$361,'ALL-GTK-MI-MTS-MA'!AS$6,FALSE)</f>
        <v>0</v>
      </c>
      <c r="AT915" s="9">
        <f>VLOOKUP($E915,'ALL-GTK-MI-MTS-MA'!$E$13:$CF$361,'ALL-GTK-MI-MTS-MA'!AT$6,FALSE)</f>
        <v>4</v>
      </c>
      <c r="AU915" s="9">
        <f>VLOOKUP($E915,'ALL-GTK-MI-MTS-MA'!$E$13:$CF$361,'ALL-GTK-MI-MTS-MA'!AU$6,FALSE)</f>
        <v>0</v>
      </c>
      <c r="AV915" s="590">
        <f>VLOOKUP($E915,'ALL-GTK-MI-MTS-MA'!$E$13:$CF$361,'ALL-GTK-MI-MTS-MA'!AV$6,FALSE)</f>
        <v>0</v>
      </c>
      <c r="AW915" s="590">
        <f>VLOOKUP($E915,'ALL-GTK-MI-MTS-MA'!$E$13:$CF$361,'ALL-GTK-MI-MTS-MA'!AW$6,FALSE)</f>
        <v>0</v>
      </c>
      <c r="AX915" s="9">
        <f>VLOOKUP($E915,'ALL-GTK-MI-MTS-MA'!$E$13:$CF$361,'ALL-GTK-MI-MTS-MA'!AX$6,FALSE)</f>
        <v>6</v>
      </c>
      <c r="AY915" s="9">
        <f>VLOOKUP($E915,'ALL-GTK-MI-MTS-MA'!$E$13:$CF$361,'ALL-GTK-MI-MTS-MA'!AY$6,FALSE)</f>
        <v>2</v>
      </c>
      <c r="AZ915" s="9">
        <f>VLOOKUP($E915,'ALL-GTK-MI-MTS-MA'!$E$13:$CF$361,'ALL-GTK-MI-MTS-MA'!AZ$6,FALSE)</f>
        <v>1</v>
      </c>
      <c r="BA915" s="9">
        <f>VLOOKUP($E915,'ALL-GTK-MI-MTS-MA'!$E$13:$CF$361,'ALL-GTK-MI-MTS-MA'!BA$6,FALSE)</f>
        <v>0</v>
      </c>
      <c r="BB915" s="9">
        <f>VLOOKUP($E915,'ALL-GTK-MI-MTS-MA'!$E$13:$CF$361,'ALL-GTK-MI-MTS-MA'!BB$6,FALSE)</f>
        <v>0</v>
      </c>
      <c r="BC915" s="9">
        <f>VLOOKUP($E915,'ALL-GTK-MI-MTS-MA'!$E$13:$CF$361,'ALL-GTK-MI-MTS-MA'!BC$6,FALSE)</f>
        <v>0</v>
      </c>
      <c r="BD915" s="310">
        <f t="shared" si="524"/>
        <v>4</v>
      </c>
      <c r="BE915" s="310">
        <f t="shared" si="525"/>
        <v>0</v>
      </c>
      <c r="BF915" s="10">
        <f t="shared" si="526"/>
        <v>4</v>
      </c>
      <c r="BG915" s="311">
        <f t="shared" si="527"/>
        <v>7</v>
      </c>
      <c r="BH915" s="311">
        <f t="shared" si="528"/>
        <v>2</v>
      </c>
      <c r="BI915" s="10">
        <f t="shared" si="529"/>
        <v>9</v>
      </c>
      <c r="BJ915" s="44">
        <f t="shared" si="530"/>
        <v>11</v>
      </c>
      <c r="BK915" s="44">
        <f t="shared" si="531"/>
        <v>2</v>
      </c>
      <c r="BL915" s="11">
        <f t="shared" si="532"/>
        <v>13</v>
      </c>
      <c r="BM915" s="9">
        <f>VLOOKUP($E915,'ALL-GTK-MI-MTS-MA'!$E$13:$CF$361,'ALL-GTK-MI-MTS-MA'!BM$6,FALSE)</f>
        <v>0</v>
      </c>
      <c r="BN915" s="9">
        <f>VLOOKUP($E915,'ALL-GTK-MI-MTS-MA'!$E$13:$CF$361,'ALL-GTK-MI-MTS-MA'!BN$6,FALSE)</f>
        <v>0</v>
      </c>
      <c r="BO915" s="9">
        <f>VLOOKUP($E915,'ALL-GTK-MI-MTS-MA'!$E$13:$CF$361,'ALL-GTK-MI-MTS-MA'!BO$6,FALSE)</f>
        <v>0</v>
      </c>
      <c r="BP915" s="9">
        <f>VLOOKUP($E915,'ALL-GTK-MI-MTS-MA'!$E$13:$CF$361,'ALL-GTK-MI-MTS-MA'!BP$6,FALSE)</f>
        <v>2</v>
      </c>
      <c r="BQ915" s="9">
        <f>VLOOKUP($E915,'ALL-GTK-MI-MTS-MA'!$E$13:$CF$361,'ALL-GTK-MI-MTS-MA'!BQ$6,FALSE)</f>
        <v>0</v>
      </c>
      <c r="BR915" s="9">
        <f>VLOOKUP($E915,'ALL-GTK-MI-MTS-MA'!$E$13:$CF$361,'ALL-GTK-MI-MTS-MA'!BR$6,FALSE)</f>
        <v>0</v>
      </c>
      <c r="BS915" s="9">
        <f>VLOOKUP($E915,'ALL-GTK-MI-MTS-MA'!$E$13:$CF$361,'ALL-GTK-MI-MTS-MA'!BS$6,FALSE)</f>
        <v>0</v>
      </c>
      <c r="BT915" s="9">
        <f>VLOOKUP($E915,'ALL-GTK-MI-MTS-MA'!$E$13:$CF$361,'ALL-GTK-MI-MTS-MA'!BT$6,FALSE)</f>
        <v>0</v>
      </c>
      <c r="BU915" s="299">
        <f t="shared" si="533"/>
        <v>0</v>
      </c>
      <c r="BV915" s="299">
        <f t="shared" si="534"/>
        <v>2</v>
      </c>
      <c r="BW915" s="44">
        <f t="shared" si="535"/>
        <v>0</v>
      </c>
      <c r="BX915" s="44">
        <f t="shared" si="536"/>
        <v>2</v>
      </c>
      <c r="BY915" s="11">
        <f t="shared" si="537"/>
        <v>2</v>
      </c>
      <c r="BZ915" s="14">
        <f t="shared" si="538"/>
        <v>11</v>
      </c>
      <c r="CA915" s="14">
        <f t="shared" si="539"/>
        <v>2</v>
      </c>
      <c r="CB915" s="13">
        <f t="shared" si="540"/>
        <v>0</v>
      </c>
      <c r="CC915" s="13">
        <f t="shared" si="541"/>
        <v>2</v>
      </c>
      <c r="CD915" s="312">
        <f t="shared" si="542"/>
        <v>11</v>
      </c>
      <c r="CE915" s="312">
        <f t="shared" si="543"/>
        <v>4</v>
      </c>
      <c r="CF915" s="313">
        <f t="shared" si="544"/>
        <v>15</v>
      </c>
      <c r="CG915" s="302" t="str">
        <f t="shared" si="545"/>
        <v>OK</v>
      </c>
    </row>
    <row r="916" spans="1:85" ht="14.25" x14ac:dyDescent="0.25">
      <c r="A916" s="6">
        <v>904</v>
      </c>
      <c r="B916" s="495">
        <v>102</v>
      </c>
      <c r="C916" s="495" t="s">
        <v>267</v>
      </c>
      <c r="D916" s="496" t="s">
        <v>31</v>
      </c>
      <c r="E916" s="626">
        <v>20364407</v>
      </c>
      <c r="F916" s="627" t="s">
        <v>1017</v>
      </c>
      <c r="G916" s="624" t="s">
        <v>53</v>
      </c>
      <c r="H916" s="9">
        <f>VLOOKUP($E916,'ALL-GTK-MI-MTS-MA'!$E$13:$CF$361,'ALL-GTK-MI-MTS-MA'!H$6,FALSE)</f>
        <v>0</v>
      </c>
      <c r="I916" s="9">
        <f>VLOOKUP($E916,'ALL-GTK-MI-MTS-MA'!$E$13:$CF$361,'ALL-GTK-MI-MTS-MA'!I$6,FALSE)</f>
        <v>0</v>
      </c>
      <c r="J916" s="9">
        <f>VLOOKUP($E916,'ALL-GTK-MI-MTS-MA'!$E$13:$CF$361,'ALL-GTK-MI-MTS-MA'!J$6,FALSE)</f>
        <v>0</v>
      </c>
      <c r="K916" s="9">
        <f>VLOOKUP($E916,'ALL-GTK-MI-MTS-MA'!$E$13:$CF$361,'ALL-GTK-MI-MTS-MA'!K$6,FALSE)</f>
        <v>0</v>
      </c>
      <c r="L916" s="9">
        <f>VLOOKUP($E916,'ALL-GTK-MI-MTS-MA'!$E$13:$CF$361,'ALL-GTK-MI-MTS-MA'!L$6,FALSE)</f>
        <v>0</v>
      </c>
      <c r="M916" s="9">
        <f>VLOOKUP($E916,'ALL-GTK-MI-MTS-MA'!$E$13:$CF$361,'ALL-GTK-MI-MTS-MA'!M$6,FALSE)</f>
        <v>0</v>
      </c>
      <c r="N916" s="9">
        <f>VLOOKUP($E916,'ALL-GTK-MI-MTS-MA'!$E$13:$CF$361,'ALL-GTK-MI-MTS-MA'!N$6,FALSE)</f>
        <v>1</v>
      </c>
      <c r="O916" s="9">
        <f>VLOOKUP($E916,'ALL-GTK-MI-MTS-MA'!$E$13:$CF$361,'ALL-GTK-MI-MTS-MA'!O$6,FALSE)</f>
        <v>0</v>
      </c>
      <c r="P916" s="299">
        <f t="shared" si="510"/>
        <v>1</v>
      </c>
      <c r="Q916" s="299">
        <f t="shared" si="511"/>
        <v>0</v>
      </c>
      <c r="R916" s="300">
        <f t="shared" si="512"/>
        <v>1</v>
      </c>
      <c r="S916" s="9">
        <f>VLOOKUP($E916,'ALL-GTK-MI-MTS-MA'!$E$13:$CF$361,'ALL-GTK-MI-MTS-MA'!S$6,FALSE)</f>
        <v>10</v>
      </c>
      <c r="T916" s="9">
        <f>VLOOKUP($E916,'ALL-GTK-MI-MTS-MA'!$E$13:$CF$361,'ALL-GTK-MI-MTS-MA'!T$6,FALSE)</f>
        <v>4</v>
      </c>
      <c r="U916" s="9">
        <f>VLOOKUP($E916,'ALL-GTK-MI-MTS-MA'!$E$13:$CF$361,'ALL-GTK-MI-MTS-MA'!U$6,FALSE)</f>
        <v>0</v>
      </c>
      <c r="V916" s="9">
        <f>VLOOKUP($E916,'ALL-GTK-MI-MTS-MA'!$E$13:$CF$361,'ALL-GTK-MI-MTS-MA'!V$6,FALSE)</f>
        <v>0</v>
      </c>
      <c r="W916" s="9">
        <f>VLOOKUP($E916,'ALL-GTK-MI-MTS-MA'!$E$13:$CF$361,'ALL-GTK-MI-MTS-MA'!W$6,FALSE)</f>
        <v>0</v>
      </c>
      <c r="X916" s="9">
        <f>VLOOKUP($E916,'ALL-GTK-MI-MTS-MA'!$E$13:$CF$361,'ALL-GTK-MI-MTS-MA'!X$6,FALSE)</f>
        <v>0</v>
      </c>
      <c r="Y916" s="299">
        <f t="shared" si="513"/>
        <v>10</v>
      </c>
      <c r="Z916" s="299">
        <f t="shared" si="514"/>
        <v>4</v>
      </c>
      <c r="AA916" s="10">
        <f t="shared" si="515"/>
        <v>14</v>
      </c>
      <c r="AB916" s="44">
        <f t="shared" si="516"/>
        <v>11</v>
      </c>
      <c r="AC916" s="44">
        <f t="shared" si="517"/>
        <v>4</v>
      </c>
      <c r="AD916" s="11">
        <f t="shared" si="518"/>
        <v>15</v>
      </c>
      <c r="AE916" s="9">
        <f>VLOOKUP($E916,'ALL-GTK-MI-MTS-MA'!$E$13:$CF$361,'ALL-GTK-MI-MTS-MA'!AE$6,FALSE)</f>
        <v>5</v>
      </c>
      <c r="AF916" s="9">
        <f>VLOOKUP($E916,'ALL-GTK-MI-MTS-MA'!$E$13:$CF$361,'ALL-GTK-MI-MTS-MA'!AF$6,FALSE)</f>
        <v>2</v>
      </c>
      <c r="AG916" s="10">
        <f t="shared" si="519"/>
        <v>7</v>
      </c>
      <c r="AH916" s="9">
        <f>VLOOKUP($E916,'ALL-GTK-MI-MTS-MA'!$E$13:$CF$361,'ALL-GTK-MI-MTS-MA'!AH$6,FALSE)</f>
        <v>6</v>
      </c>
      <c r="AI916" s="9">
        <f>VLOOKUP($E916,'ALL-GTK-MI-MTS-MA'!$E$13:$CF$361,'ALL-GTK-MI-MTS-MA'!AI$6,FALSE)</f>
        <v>2</v>
      </c>
      <c r="AJ916" s="10">
        <f t="shared" si="520"/>
        <v>8</v>
      </c>
      <c r="AK916" s="44">
        <f t="shared" si="521"/>
        <v>11</v>
      </c>
      <c r="AL916" s="44">
        <f t="shared" si="522"/>
        <v>4</v>
      </c>
      <c r="AM916" s="11">
        <f t="shared" si="523"/>
        <v>15</v>
      </c>
      <c r="AN916" s="299">
        <v>0</v>
      </c>
      <c r="AO916" s="299">
        <v>0</v>
      </c>
      <c r="AP916" s="9">
        <f>VLOOKUP($E916,'ALL-GTK-MI-MTS-MA'!$E$13:$CF$361,'ALL-GTK-MI-MTS-MA'!AP$6,FALSE)</f>
        <v>0</v>
      </c>
      <c r="AQ916" s="9">
        <f>VLOOKUP($E916,'ALL-GTK-MI-MTS-MA'!$E$13:$CF$361,'ALL-GTK-MI-MTS-MA'!AQ$6,FALSE)</f>
        <v>0</v>
      </c>
      <c r="AR916" s="9">
        <f>VLOOKUP($E916,'ALL-GTK-MI-MTS-MA'!$E$13:$CF$361,'ALL-GTK-MI-MTS-MA'!AR$6,FALSE)</f>
        <v>0</v>
      </c>
      <c r="AS916" s="9">
        <f>VLOOKUP($E916,'ALL-GTK-MI-MTS-MA'!$E$13:$CF$361,'ALL-GTK-MI-MTS-MA'!AS$6,FALSE)</f>
        <v>0</v>
      </c>
      <c r="AT916" s="9">
        <f>VLOOKUP($E916,'ALL-GTK-MI-MTS-MA'!$E$13:$CF$361,'ALL-GTK-MI-MTS-MA'!AT$6,FALSE)</f>
        <v>2</v>
      </c>
      <c r="AU916" s="9">
        <f>VLOOKUP($E916,'ALL-GTK-MI-MTS-MA'!$E$13:$CF$361,'ALL-GTK-MI-MTS-MA'!AU$6,FALSE)</f>
        <v>0</v>
      </c>
      <c r="AV916" s="590">
        <f>VLOOKUP($E916,'ALL-GTK-MI-MTS-MA'!$E$13:$CF$361,'ALL-GTK-MI-MTS-MA'!AV$6,FALSE)</f>
        <v>0</v>
      </c>
      <c r="AW916" s="590">
        <f>VLOOKUP($E916,'ALL-GTK-MI-MTS-MA'!$E$13:$CF$361,'ALL-GTK-MI-MTS-MA'!AW$6,FALSE)</f>
        <v>0</v>
      </c>
      <c r="AX916" s="9">
        <f>VLOOKUP($E916,'ALL-GTK-MI-MTS-MA'!$E$13:$CF$361,'ALL-GTK-MI-MTS-MA'!AX$6,FALSE)</f>
        <v>8</v>
      </c>
      <c r="AY916" s="9">
        <f>VLOOKUP($E916,'ALL-GTK-MI-MTS-MA'!$E$13:$CF$361,'ALL-GTK-MI-MTS-MA'!AY$6,FALSE)</f>
        <v>4</v>
      </c>
      <c r="AZ916" s="9">
        <f>VLOOKUP($E916,'ALL-GTK-MI-MTS-MA'!$E$13:$CF$361,'ALL-GTK-MI-MTS-MA'!AZ$6,FALSE)</f>
        <v>1</v>
      </c>
      <c r="BA916" s="9">
        <f>VLOOKUP($E916,'ALL-GTK-MI-MTS-MA'!$E$13:$CF$361,'ALL-GTK-MI-MTS-MA'!BA$6,FALSE)</f>
        <v>0</v>
      </c>
      <c r="BB916" s="9">
        <f>VLOOKUP($E916,'ALL-GTK-MI-MTS-MA'!$E$13:$CF$361,'ALL-GTK-MI-MTS-MA'!BB$6,FALSE)</f>
        <v>0</v>
      </c>
      <c r="BC916" s="9">
        <f>VLOOKUP($E916,'ALL-GTK-MI-MTS-MA'!$E$13:$CF$361,'ALL-GTK-MI-MTS-MA'!BC$6,FALSE)</f>
        <v>0</v>
      </c>
      <c r="BD916" s="310">
        <f t="shared" si="524"/>
        <v>2</v>
      </c>
      <c r="BE916" s="310">
        <f t="shared" si="525"/>
        <v>0</v>
      </c>
      <c r="BF916" s="10">
        <f t="shared" si="526"/>
        <v>2</v>
      </c>
      <c r="BG916" s="311">
        <f t="shared" si="527"/>
        <v>9</v>
      </c>
      <c r="BH916" s="311">
        <f t="shared" si="528"/>
        <v>4</v>
      </c>
      <c r="BI916" s="10">
        <f t="shared" si="529"/>
        <v>13</v>
      </c>
      <c r="BJ916" s="44">
        <f t="shared" si="530"/>
        <v>11</v>
      </c>
      <c r="BK916" s="44">
        <f t="shared" si="531"/>
        <v>4</v>
      </c>
      <c r="BL916" s="11">
        <f t="shared" si="532"/>
        <v>15</v>
      </c>
      <c r="BM916" s="9">
        <f>VLOOKUP($E916,'ALL-GTK-MI-MTS-MA'!$E$13:$CF$361,'ALL-GTK-MI-MTS-MA'!BM$6,FALSE)</f>
        <v>0</v>
      </c>
      <c r="BN916" s="9">
        <f>VLOOKUP($E916,'ALL-GTK-MI-MTS-MA'!$E$13:$CF$361,'ALL-GTK-MI-MTS-MA'!BN$6,FALSE)</f>
        <v>0</v>
      </c>
      <c r="BO916" s="9">
        <f>VLOOKUP($E916,'ALL-GTK-MI-MTS-MA'!$E$13:$CF$361,'ALL-GTK-MI-MTS-MA'!BO$6,FALSE)</f>
        <v>2</v>
      </c>
      <c r="BP916" s="9">
        <f>VLOOKUP($E916,'ALL-GTK-MI-MTS-MA'!$E$13:$CF$361,'ALL-GTK-MI-MTS-MA'!BP$6,FALSE)</f>
        <v>0</v>
      </c>
      <c r="BQ916" s="9">
        <f>VLOOKUP($E916,'ALL-GTK-MI-MTS-MA'!$E$13:$CF$361,'ALL-GTK-MI-MTS-MA'!BQ$6,FALSE)</f>
        <v>0</v>
      </c>
      <c r="BR916" s="9">
        <f>VLOOKUP($E916,'ALL-GTK-MI-MTS-MA'!$E$13:$CF$361,'ALL-GTK-MI-MTS-MA'!BR$6,FALSE)</f>
        <v>0</v>
      </c>
      <c r="BS916" s="9">
        <f>VLOOKUP($E916,'ALL-GTK-MI-MTS-MA'!$E$13:$CF$361,'ALL-GTK-MI-MTS-MA'!BS$6,FALSE)</f>
        <v>0</v>
      </c>
      <c r="BT916" s="9">
        <f>VLOOKUP($E916,'ALL-GTK-MI-MTS-MA'!$E$13:$CF$361,'ALL-GTK-MI-MTS-MA'!BT$6,FALSE)</f>
        <v>0</v>
      </c>
      <c r="BU916" s="299">
        <f t="shared" si="533"/>
        <v>2</v>
      </c>
      <c r="BV916" s="299">
        <f t="shared" si="534"/>
        <v>0</v>
      </c>
      <c r="BW916" s="44">
        <f t="shared" si="535"/>
        <v>2</v>
      </c>
      <c r="BX916" s="44">
        <f t="shared" si="536"/>
        <v>0</v>
      </c>
      <c r="BY916" s="11">
        <f t="shared" si="537"/>
        <v>2</v>
      </c>
      <c r="BZ916" s="14">
        <f t="shared" si="538"/>
        <v>11</v>
      </c>
      <c r="CA916" s="14">
        <f t="shared" si="539"/>
        <v>4</v>
      </c>
      <c r="CB916" s="13">
        <f t="shared" si="540"/>
        <v>2</v>
      </c>
      <c r="CC916" s="13">
        <f t="shared" si="541"/>
        <v>0</v>
      </c>
      <c r="CD916" s="312">
        <f t="shared" si="542"/>
        <v>13</v>
      </c>
      <c r="CE916" s="312">
        <f t="shared" si="543"/>
        <v>4</v>
      </c>
      <c r="CF916" s="313">
        <f t="shared" si="544"/>
        <v>17</v>
      </c>
      <c r="CG916" s="302" t="str">
        <f t="shared" si="545"/>
        <v>OK</v>
      </c>
    </row>
    <row r="917" spans="1:85" ht="14.25" x14ac:dyDescent="0.25">
      <c r="A917" s="6">
        <v>905</v>
      </c>
      <c r="B917" s="495">
        <v>103</v>
      </c>
      <c r="C917" s="495" t="s">
        <v>267</v>
      </c>
      <c r="D917" s="496" t="s">
        <v>31</v>
      </c>
      <c r="E917" s="626">
        <v>20364408</v>
      </c>
      <c r="F917" s="627" t="s">
        <v>1018</v>
      </c>
      <c r="G917" s="624" t="s">
        <v>53</v>
      </c>
      <c r="H917" s="9">
        <f>VLOOKUP($E917,'ALL-GTK-MI-MTS-MA'!$E$13:$CF$361,'ALL-GTK-MI-MTS-MA'!H$6,FALSE)</f>
        <v>0</v>
      </c>
      <c r="I917" s="9">
        <f>VLOOKUP($E917,'ALL-GTK-MI-MTS-MA'!$E$13:$CF$361,'ALL-GTK-MI-MTS-MA'!I$6,FALSE)</f>
        <v>0</v>
      </c>
      <c r="J917" s="9">
        <f>VLOOKUP($E917,'ALL-GTK-MI-MTS-MA'!$E$13:$CF$361,'ALL-GTK-MI-MTS-MA'!J$6,FALSE)</f>
        <v>0</v>
      </c>
      <c r="K917" s="9">
        <f>VLOOKUP($E917,'ALL-GTK-MI-MTS-MA'!$E$13:$CF$361,'ALL-GTK-MI-MTS-MA'!K$6,FALSE)</f>
        <v>0</v>
      </c>
      <c r="L917" s="9">
        <f>VLOOKUP($E917,'ALL-GTK-MI-MTS-MA'!$E$13:$CF$361,'ALL-GTK-MI-MTS-MA'!L$6,FALSE)</f>
        <v>0</v>
      </c>
      <c r="M917" s="9">
        <f>VLOOKUP($E917,'ALL-GTK-MI-MTS-MA'!$E$13:$CF$361,'ALL-GTK-MI-MTS-MA'!M$6,FALSE)</f>
        <v>0</v>
      </c>
      <c r="N917" s="9">
        <f>VLOOKUP($E917,'ALL-GTK-MI-MTS-MA'!$E$13:$CF$361,'ALL-GTK-MI-MTS-MA'!N$6,FALSE)</f>
        <v>0</v>
      </c>
      <c r="O917" s="9">
        <f>VLOOKUP($E917,'ALL-GTK-MI-MTS-MA'!$E$13:$CF$361,'ALL-GTK-MI-MTS-MA'!O$6,FALSE)</f>
        <v>0</v>
      </c>
      <c r="P917" s="299">
        <f t="shared" si="510"/>
        <v>0</v>
      </c>
      <c r="Q917" s="299">
        <f t="shared" si="511"/>
        <v>0</v>
      </c>
      <c r="R917" s="300">
        <f t="shared" si="512"/>
        <v>0</v>
      </c>
      <c r="S917" s="9">
        <f>VLOOKUP($E917,'ALL-GTK-MI-MTS-MA'!$E$13:$CF$361,'ALL-GTK-MI-MTS-MA'!S$6,FALSE)</f>
        <v>14</v>
      </c>
      <c r="T917" s="9">
        <f>VLOOKUP($E917,'ALL-GTK-MI-MTS-MA'!$E$13:$CF$361,'ALL-GTK-MI-MTS-MA'!T$6,FALSE)</f>
        <v>1</v>
      </c>
      <c r="U917" s="9">
        <f>VLOOKUP($E917,'ALL-GTK-MI-MTS-MA'!$E$13:$CF$361,'ALL-GTK-MI-MTS-MA'!U$6,FALSE)</f>
        <v>0</v>
      </c>
      <c r="V917" s="9">
        <f>VLOOKUP($E917,'ALL-GTK-MI-MTS-MA'!$E$13:$CF$361,'ALL-GTK-MI-MTS-MA'!V$6,FALSE)</f>
        <v>0</v>
      </c>
      <c r="W917" s="9">
        <f>VLOOKUP($E917,'ALL-GTK-MI-MTS-MA'!$E$13:$CF$361,'ALL-GTK-MI-MTS-MA'!W$6,FALSE)</f>
        <v>0</v>
      </c>
      <c r="X917" s="9">
        <f>VLOOKUP($E917,'ALL-GTK-MI-MTS-MA'!$E$13:$CF$361,'ALL-GTK-MI-MTS-MA'!X$6,FALSE)</f>
        <v>0</v>
      </c>
      <c r="Y917" s="299">
        <f t="shared" si="513"/>
        <v>14</v>
      </c>
      <c r="Z917" s="299">
        <f t="shared" si="514"/>
        <v>1</v>
      </c>
      <c r="AA917" s="10">
        <f t="shared" si="515"/>
        <v>15</v>
      </c>
      <c r="AB917" s="44">
        <f t="shared" si="516"/>
        <v>14</v>
      </c>
      <c r="AC917" s="44">
        <f t="shared" si="517"/>
        <v>1</v>
      </c>
      <c r="AD917" s="11">
        <f t="shared" si="518"/>
        <v>15</v>
      </c>
      <c r="AE917" s="9">
        <f>VLOOKUP($E917,'ALL-GTK-MI-MTS-MA'!$E$13:$CF$361,'ALL-GTK-MI-MTS-MA'!AE$6,FALSE)</f>
        <v>3</v>
      </c>
      <c r="AF917" s="9">
        <f>VLOOKUP($E917,'ALL-GTK-MI-MTS-MA'!$E$13:$CF$361,'ALL-GTK-MI-MTS-MA'!AF$6,FALSE)</f>
        <v>0</v>
      </c>
      <c r="AG917" s="10">
        <f t="shared" si="519"/>
        <v>3</v>
      </c>
      <c r="AH917" s="9">
        <f>VLOOKUP($E917,'ALL-GTK-MI-MTS-MA'!$E$13:$CF$361,'ALL-GTK-MI-MTS-MA'!AH$6,FALSE)</f>
        <v>11</v>
      </c>
      <c r="AI917" s="9">
        <f>VLOOKUP($E917,'ALL-GTK-MI-MTS-MA'!$E$13:$CF$361,'ALL-GTK-MI-MTS-MA'!AI$6,FALSE)</f>
        <v>1</v>
      </c>
      <c r="AJ917" s="10">
        <f t="shared" si="520"/>
        <v>12</v>
      </c>
      <c r="AK917" s="44">
        <f t="shared" si="521"/>
        <v>14</v>
      </c>
      <c r="AL917" s="44">
        <f t="shared" si="522"/>
        <v>1</v>
      </c>
      <c r="AM917" s="11">
        <f t="shared" si="523"/>
        <v>15</v>
      </c>
      <c r="AN917" s="299">
        <v>0</v>
      </c>
      <c r="AO917" s="299">
        <v>0</v>
      </c>
      <c r="AP917" s="9">
        <f>VLOOKUP($E917,'ALL-GTK-MI-MTS-MA'!$E$13:$CF$361,'ALL-GTK-MI-MTS-MA'!AP$6,FALSE)</f>
        <v>0</v>
      </c>
      <c r="AQ917" s="9">
        <f>VLOOKUP($E917,'ALL-GTK-MI-MTS-MA'!$E$13:$CF$361,'ALL-GTK-MI-MTS-MA'!AQ$6,FALSE)</f>
        <v>0</v>
      </c>
      <c r="AR917" s="9">
        <f>VLOOKUP($E917,'ALL-GTK-MI-MTS-MA'!$E$13:$CF$361,'ALL-GTK-MI-MTS-MA'!AR$6,FALSE)</f>
        <v>0</v>
      </c>
      <c r="AS917" s="9">
        <f>VLOOKUP($E917,'ALL-GTK-MI-MTS-MA'!$E$13:$CF$361,'ALL-GTK-MI-MTS-MA'!AS$6,FALSE)</f>
        <v>0</v>
      </c>
      <c r="AT917" s="9">
        <f>VLOOKUP($E917,'ALL-GTK-MI-MTS-MA'!$E$13:$CF$361,'ALL-GTK-MI-MTS-MA'!AT$6,FALSE)</f>
        <v>2</v>
      </c>
      <c r="AU917" s="9">
        <f>VLOOKUP($E917,'ALL-GTK-MI-MTS-MA'!$E$13:$CF$361,'ALL-GTK-MI-MTS-MA'!AU$6,FALSE)</f>
        <v>0</v>
      </c>
      <c r="AV917" s="590">
        <f>VLOOKUP($E917,'ALL-GTK-MI-MTS-MA'!$E$13:$CF$361,'ALL-GTK-MI-MTS-MA'!AV$6,FALSE)</f>
        <v>0</v>
      </c>
      <c r="AW917" s="590">
        <f>VLOOKUP($E917,'ALL-GTK-MI-MTS-MA'!$E$13:$CF$361,'ALL-GTK-MI-MTS-MA'!AW$6,FALSE)</f>
        <v>0</v>
      </c>
      <c r="AX917" s="9">
        <f>VLOOKUP($E917,'ALL-GTK-MI-MTS-MA'!$E$13:$CF$361,'ALL-GTK-MI-MTS-MA'!AX$6,FALSE)</f>
        <v>11</v>
      </c>
      <c r="AY917" s="9">
        <f>VLOOKUP($E917,'ALL-GTK-MI-MTS-MA'!$E$13:$CF$361,'ALL-GTK-MI-MTS-MA'!AY$6,FALSE)</f>
        <v>1</v>
      </c>
      <c r="AZ917" s="9">
        <f>VLOOKUP($E917,'ALL-GTK-MI-MTS-MA'!$E$13:$CF$361,'ALL-GTK-MI-MTS-MA'!AZ$6,FALSE)</f>
        <v>1</v>
      </c>
      <c r="BA917" s="9">
        <f>VLOOKUP($E917,'ALL-GTK-MI-MTS-MA'!$E$13:$CF$361,'ALL-GTK-MI-MTS-MA'!BA$6,FALSE)</f>
        <v>0</v>
      </c>
      <c r="BB917" s="9">
        <f>VLOOKUP($E917,'ALL-GTK-MI-MTS-MA'!$E$13:$CF$361,'ALL-GTK-MI-MTS-MA'!BB$6,FALSE)</f>
        <v>0</v>
      </c>
      <c r="BC917" s="9">
        <f>VLOOKUP($E917,'ALL-GTK-MI-MTS-MA'!$E$13:$CF$361,'ALL-GTK-MI-MTS-MA'!BC$6,FALSE)</f>
        <v>0</v>
      </c>
      <c r="BD917" s="310">
        <f t="shared" si="524"/>
        <v>2</v>
      </c>
      <c r="BE917" s="310">
        <f t="shared" si="525"/>
        <v>0</v>
      </c>
      <c r="BF917" s="10">
        <f t="shared" si="526"/>
        <v>2</v>
      </c>
      <c r="BG917" s="311">
        <f t="shared" si="527"/>
        <v>12</v>
      </c>
      <c r="BH917" s="311">
        <f t="shared" si="528"/>
        <v>1</v>
      </c>
      <c r="BI917" s="10">
        <f t="shared" si="529"/>
        <v>13</v>
      </c>
      <c r="BJ917" s="44">
        <f t="shared" si="530"/>
        <v>14</v>
      </c>
      <c r="BK917" s="44">
        <f t="shared" si="531"/>
        <v>1</v>
      </c>
      <c r="BL917" s="11">
        <f t="shared" si="532"/>
        <v>15</v>
      </c>
      <c r="BM917" s="9">
        <f>VLOOKUP($E917,'ALL-GTK-MI-MTS-MA'!$E$13:$CF$361,'ALL-GTK-MI-MTS-MA'!BM$6,FALSE)</f>
        <v>0</v>
      </c>
      <c r="BN917" s="9">
        <f>VLOOKUP($E917,'ALL-GTK-MI-MTS-MA'!$E$13:$CF$361,'ALL-GTK-MI-MTS-MA'!BN$6,FALSE)</f>
        <v>0</v>
      </c>
      <c r="BO917" s="9">
        <f>VLOOKUP($E917,'ALL-GTK-MI-MTS-MA'!$E$13:$CF$361,'ALL-GTK-MI-MTS-MA'!BO$6,FALSE)</f>
        <v>0</v>
      </c>
      <c r="BP917" s="9">
        <f>VLOOKUP($E917,'ALL-GTK-MI-MTS-MA'!$E$13:$CF$361,'ALL-GTK-MI-MTS-MA'!BP$6,FALSE)</f>
        <v>0</v>
      </c>
      <c r="BQ917" s="9">
        <f>VLOOKUP($E917,'ALL-GTK-MI-MTS-MA'!$E$13:$CF$361,'ALL-GTK-MI-MTS-MA'!BQ$6,FALSE)</f>
        <v>0</v>
      </c>
      <c r="BR917" s="9">
        <f>VLOOKUP($E917,'ALL-GTK-MI-MTS-MA'!$E$13:$CF$361,'ALL-GTK-MI-MTS-MA'!BR$6,FALSE)</f>
        <v>0</v>
      </c>
      <c r="BS917" s="9">
        <f>VLOOKUP($E917,'ALL-GTK-MI-MTS-MA'!$E$13:$CF$361,'ALL-GTK-MI-MTS-MA'!BS$6,FALSE)</f>
        <v>0</v>
      </c>
      <c r="BT917" s="9">
        <f>VLOOKUP($E917,'ALL-GTK-MI-MTS-MA'!$E$13:$CF$361,'ALL-GTK-MI-MTS-MA'!BT$6,FALSE)</f>
        <v>0</v>
      </c>
      <c r="BU917" s="299">
        <f t="shared" si="533"/>
        <v>0</v>
      </c>
      <c r="BV917" s="299">
        <f t="shared" si="534"/>
        <v>0</v>
      </c>
      <c r="BW917" s="44">
        <f t="shared" si="535"/>
        <v>0</v>
      </c>
      <c r="BX917" s="44">
        <f t="shared" si="536"/>
        <v>0</v>
      </c>
      <c r="BY917" s="11">
        <f t="shared" si="537"/>
        <v>0</v>
      </c>
      <c r="BZ917" s="14">
        <f t="shared" si="538"/>
        <v>14</v>
      </c>
      <c r="CA917" s="14">
        <f t="shared" si="539"/>
        <v>1</v>
      </c>
      <c r="CB917" s="13">
        <f t="shared" si="540"/>
        <v>0</v>
      </c>
      <c r="CC917" s="13">
        <f t="shared" si="541"/>
        <v>0</v>
      </c>
      <c r="CD917" s="312">
        <f t="shared" si="542"/>
        <v>14</v>
      </c>
      <c r="CE917" s="312">
        <f t="shared" si="543"/>
        <v>1</v>
      </c>
      <c r="CF917" s="313">
        <f t="shared" si="544"/>
        <v>15</v>
      </c>
      <c r="CG917" s="302" t="str">
        <f t="shared" si="545"/>
        <v>OK</v>
      </c>
    </row>
    <row r="918" spans="1:85" ht="14.25" x14ac:dyDescent="0.25">
      <c r="A918" s="6">
        <v>906</v>
      </c>
      <c r="B918" s="495">
        <v>104</v>
      </c>
      <c r="C918" s="495" t="s">
        <v>267</v>
      </c>
      <c r="D918" s="496" t="s">
        <v>31</v>
      </c>
      <c r="E918" s="626">
        <v>20364409</v>
      </c>
      <c r="F918" s="627" t="s">
        <v>1019</v>
      </c>
      <c r="G918" s="624" t="s">
        <v>53</v>
      </c>
      <c r="H918" s="9">
        <f>VLOOKUP($E918,'ALL-GTK-MI-MTS-MA'!$E$13:$CF$361,'ALL-GTK-MI-MTS-MA'!H$6,FALSE)</f>
        <v>0</v>
      </c>
      <c r="I918" s="9">
        <f>VLOOKUP($E918,'ALL-GTK-MI-MTS-MA'!$E$13:$CF$361,'ALL-GTK-MI-MTS-MA'!I$6,FALSE)</f>
        <v>0</v>
      </c>
      <c r="J918" s="9">
        <f>VLOOKUP($E918,'ALL-GTK-MI-MTS-MA'!$E$13:$CF$361,'ALL-GTK-MI-MTS-MA'!J$6,FALSE)</f>
        <v>0</v>
      </c>
      <c r="K918" s="9">
        <f>VLOOKUP($E918,'ALL-GTK-MI-MTS-MA'!$E$13:$CF$361,'ALL-GTK-MI-MTS-MA'!K$6,FALSE)</f>
        <v>0</v>
      </c>
      <c r="L918" s="9">
        <f>VLOOKUP($E918,'ALL-GTK-MI-MTS-MA'!$E$13:$CF$361,'ALL-GTK-MI-MTS-MA'!L$6,FALSE)</f>
        <v>0</v>
      </c>
      <c r="M918" s="9">
        <f>VLOOKUP($E918,'ALL-GTK-MI-MTS-MA'!$E$13:$CF$361,'ALL-GTK-MI-MTS-MA'!M$6,FALSE)</f>
        <v>0</v>
      </c>
      <c r="N918" s="9">
        <f>VLOOKUP($E918,'ALL-GTK-MI-MTS-MA'!$E$13:$CF$361,'ALL-GTK-MI-MTS-MA'!N$6,FALSE)</f>
        <v>1</v>
      </c>
      <c r="O918" s="9">
        <f>VLOOKUP($E918,'ALL-GTK-MI-MTS-MA'!$E$13:$CF$361,'ALL-GTK-MI-MTS-MA'!O$6,FALSE)</f>
        <v>0</v>
      </c>
      <c r="P918" s="299">
        <f t="shared" si="510"/>
        <v>1</v>
      </c>
      <c r="Q918" s="299">
        <f t="shared" si="511"/>
        <v>0</v>
      </c>
      <c r="R918" s="300">
        <f t="shared" si="512"/>
        <v>1</v>
      </c>
      <c r="S918" s="9">
        <f>VLOOKUP($E918,'ALL-GTK-MI-MTS-MA'!$E$13:$CF$361,'ALL-GTK-MI-MTS-MA'!S$6,FALSE)</f>
        <v>15</v>
      </c>
      <c r="T918" s="9">
        <f>VLOOKUP($E918,'ALL-GTK-MI-MTS-MA'!$E$13:$CF$361,'ALL-GTK-MI-MTS-MA'!T$6,FALSE)</f>
        <v>5</v>
      </c>
      <c r="U918" s="9">
        <f>VLOOKUP($E918,'ALL-GTK-MI-MTS-MA'!$E$13:$CF$361,'ALL-GTK-MI-MTS-MA'!U$6,FALSE)</f>
        <v>0</v>
      </c>
      <c r="V918" s="9">
        <f>VLOOKUP($E918,'ALL-GTK-MI-MTS-MA'!$E$13:$CF$361,'ALL-GTK-MI-MTS-MA'!V$6,FALSE)</f>
        <v>0</v>
      </c>
      <c r="W918" s="9">
        <f>VLOOKUP($E918,'ALL-GTK-MI-MTS-MA'!$E$13:$CF$361,'ALL-GTK-MI-MTS-MA'!W$6,FALSE)</f>
        <v>0</v>
      </c>
      <c r="X918" s="9">
        <f>VLOOKUP($E918,'ALL-GTK-MI-MTS-MA'!$E$13:$CF$361,'ALL-GTK-MI-MTS-MA'!X$6,FALSE)</f>
        <v>0</v>
      </c>
      <c r="Y918" s="299">
        <f t="shared" si="513"/>
        <v>15</v>
      </c>
      <c r="Z918" s="299">
        <f t="shared" si="514"/>
        <v>5</v>
      </c>
      <c r="AA918" s="10">
        <f t="shared" si="515"/>
        <v>20</v>
      </c>
      <c r="AB918" s="44">
        <f t="shared" si="516"/>
        <v>16</v>
      </c>
      <c r="AC918" s="44">
        <f t="shared" si="517"/>
        <v>5</v>
      </c>
      <c r="AD918" s="11">
        <f t="shared" si="518"/>
        <v>21</v>
      </c>
      <c r="AE918" s="9">
        <f>VLOOKUP($E918,'ALL-GTK-MI-MTS-MA'!$E$13:$CF$361,'ALL-GTK-MI-MTS-MA'!AE$6,FALSE)</f>
        <v>6</v>
      </c>
      <c r="AF918" s="9">
        <f>VLOOKUP($E918,'ALL-GTK-MI-MTS-MA'!$E$13:$CF$361,'ALL-GTK-MI-MTS-MA'!AF$6,FALSE)</f>
        <v>2</v>
      </c>
      <c r="AG918" s="10">
        <f t="shared" si="519"/>
        <v>8</v>
      </c>
      <c r="AH918" s="9">
        <f>VLOOKUP($E918,'ALL-GTK-MI-MTS-MA'!$E$13:$CF$361,'ALL-GTK-MI-MTS-MA'!AH$6,FALSE)</f>
        <v>10</v>
      </c>
      <c r="AI918" s="9">
        <f>VLOOKUP($E918,'ALL-GTK-MI-MTS-MA'!$E$13:$CF$361,'ALL-GTK-MI-MTS-MA'!AI$6,FALSE)</f>
        <v>3</v>
      </c>
      <c r="AJ918" s="10">
        <f t="shared" si="520"/>
        <v>13</v>
      </c>
      <c r="AK918" s="44">
        <f t="shared" si="521"/>
        <v>16</v>
      </c>
      <c r="AL918" s="44">
        <f t="shared" si="522"/>
        <v>5</v>
      </c>
      <c r="AM918" s="11">
        <f t="shared" si="523"/>
        <v>21</v>
      </c>
      <c r="AN918" s="299">
        <v>0</v>
      </c>
      <c r="AO918" s="299">
        <v>0</v>
      </c>
      <c r="AP918" s="9">
        <f>VLOOKUP($E918,'ALL-GTK-MI-MTS-MA'!$E$13:$CF$361,'ALL-GTK-MI-MTS-MA'!AP$6,FALSE)</f>
        <v>0</v>
      </c>
      <c r="AQ918" s="9">
        <f>VLOOKUP($E918,'ALL-GTK-MI-MTS-MA'!$E$13:$CF$361,'ALL-GTK-MI-MTS-MA'!AQ$6,FALSE)</f>
        <v>0</v>
      </c>
      <c r="AR918" s="9">
        <f>VLOOKUP($E918,'ALL-GTK-MI-MTS-MA'!$E$13:$CF$361,'ALL-GTK-MI-MTS-MA'!AR$6,FALSE)</f>
        <v>0</v>
      </c>
      <c r="AS918" s="9">
        <f>VLOOKUP($E918,'ALL-GTK-MI-MTS-MA'!$E$13:$CF$361,'ALL-GTK-MI-MTS-MA'!AS$6,FALSE)</f>
        <v>0</v>
      </c>
      <c r="AT918" s="9">
        <f>VLOOKUP($E918,'ALL-GTK-MI-MTS-MA'!$E$13:$CF$361,'ALL-GTK-MI-MTS-MA'!AT$6,FALSE)</f>
        <v>5</v>
      </c>
      <c r="AU918" s="9">
        <f>VLOOKUP($E918,'ALL-GTK-MI-MTS-MA'!$E$13:$CF$361,'ALL-GTK-MI-MTS-MA'!AU$6,FALSE)</f>
        <v>1</v>
      </c>
      <c r="AV918" s="590">
        <f>VLOOKUP($E918,'ALL-GTK-MI-MTS-MA'!$E$13:$CF$361,'ALL-GTK-MI-MTS-MA'!AV$6,FALSE)</f>
        <v>0</v>
      </c>
      <c r="AW918" s="590">
        <f>VLOOKUP($E918,'ALL-GTK-MI-MTS-MA'!$E$13:$CF$361,'ALL-GTK-MI-MTS-MA'!AW$6,FALSE)</f>
        <v>0</v>
      </c>
      <c r="AX918" s="9">
        <f>VLOOKUP($E918,'ALL-GTK-MI-MTS-MA'!$E$13:$CF$361,'ALL-GTK-MI-MTS-MA'!AX$6,FALSE)</f>
        <v>11</v>
      </c>
      <c r="AY918" s="9">
        <f>VLOOKUP($E918,'ALL-GTK-MI-MTS-MA'!$E$13:$CF$361,'ALL-GTK-MI-MTS-MA'!AY$6,FALSE)</f>
        <v>4</v>
      </c>
      <c r="AZ918" s="9">
        <f>VLOOKUP($E918,'ALL-GTK-MI-MTS-MA'!$E$13:$CF$361,'ALL-GTK-MI-MTS-MA'!AZ$6,FALSE)</f>
        <v>0</v>
      </c>
      <c r="BA918" s="9">
        <f>VLOOKUP($E918,'ALL-GTK-MI-MTS-MA'!$E$13:$CF$361,'ALL-GTK-MI-MTS-MA'!BA$6,FALSE)</f>
        <v>0</v>
      </c>
      <c r="BB918" s="9">
        <f>VLOOKUP($E918,'ALL-GTK-MI-MTS-MA'!$E$13:$CF$361,'ALL-GTK-MI-MTS-MA'!BB$6,FALSE)</f>
        <v>0</v>
      </c>
      <c r="BC918" s="9">
        <f>VLOOKUP($E918,'ALL-GTK-MI-MTS-MA'!$E$13:$CF$361,'ALL-GTK-MI-MTS-MA'!BC$6,FALSE)</f>
        <v>0</v>
      </c>
      <c r="BD918" s="310">
        <f t="shared" si="524"/>
        <v>5</v>
      </c>
      <c r="BE918" s="310">
        <f t="shared" si="525"/>
        <v>1</v>
      </c>
      <c r="BF918" s="10">
        <f t="shared" si="526"/>
        <v>6</v>
      </c>
      <c r="BG918" s="311">
        <f t="shared" si="527"/>
        <v>11</v>
      </c>
      <c r="BH918" s="311">
        <f t="shared" si="528"/>
        <v>4</v>
      </c>
      <c r="BI918" s="10">
        <f t="shared" si="529"/>
        <v>15</v>
      </c>
      <c r="BJ918" s="44">
        <f t="shared" si="530"/>
        <v>16</v>
      </c>
      <c r="BK918" s="44">
        <f t="shared" si="531"/>
        <v>5</v>
      </c>
      <c r="BL918" s="11">
        <f t="shared" si="532"/>
        <v>21</v>
      </c>
      <c r="BM918" s="9">
        <f>VLOOKUP($E918,'ALL-GTK-MI-MTS-MA'!$E$13:$CF$361,'ALL-GTK-MI-MTS-MA'!BM$6,FALSE)</f>
        <v>0</v>
      </c>
      <c r="BN918" s="9">
        <f>VLOOKUP($E918,'ALL-GTK-MI-MTS-MA'!$E$13:$CF$361,'ALL-GTK-MI-MTS-MA'!BN$6,FALSE)</f>
        <v>0</v>
      </c>
      <c r="BO918" s="9">
        <f>VLOOKUP($E918,'ALL-GTK-MI-MTS-MA'!$E$13:$CF$361,'ALL-GTK-MI-MTS-MA'!BO$6,FALSE)</f>
        <v>0</v>
      </c>
      <c r="BP918" s="9">
        <f>VLOOKUP($E918,'ALL-GTK-MI-MTS-MA'!$E$13:$CF$361,'ALL-GTK-MI-MTS-MA'!BP$6,FALSE)</f>
        <v>2</v>
      </c>
      <c r="BQ918" s="9">
        <f>VLOOKUP($E918,'ALL-GTK-MI-MTS-MA'!$E$13:$CF$361,'ALL-GTK-MI-MTS-MA'!BQ$6,FALSE)</f>
        <v>0</v>
      </c>
      <c r="BR918" s="9">
        <f>VLOOKUP($E918,'ALL-GTK-MI-MTS-MA'!$E$13:$CF$361,'ALL-GTK-MI-MTS-MA'!BR$6,FALSE)</f>
        <v>0</v>
      </c>
      <c r="BS918" s="9">
        <f>VLOOKUP($E918,'ALL-GTK-MI-MTS-MA'!$E$13:$CF$361,'ALL-GTK-MI-MTS-MA'!BS$6,FALSE)</f>
        <v>0</v>
      </c>
      <c r="BT918" s="9">
        <f>VLOOKUP($E918,'ALL-GTK-MI-MTS-MA'!$E$13:$CF$361,'ALL-GTK-MI-MTS-MA'!BT$6,FALSE)</f>
        <v>0</v>
      </c>
      <c r="BU918" s="299">
        <f t="shared" si="533"/>
        <v>0</v>
      </c>
      <c r="BV918" s="299">
        <f t="shared" si="534"/>
        <v>2</v>
      </c>
      <c r="BW918" s="44">
        <f t="shared" si="535"/>
        <v>0</v>
      </c>
      <c r="BX918" s="44">
        <f t="shared" si="536"/>
        <v>2</v>
      </c>
      <c r="BY918" s="11">
        <f t="shared" si="537"/>
        <v>2</v>
      </c>
      <c r="BZ918" s="14">
        <f t="shared" si="538"/>
        <v>16</v>
      </c>
      <c r="CA918" s="14">
        <f t="shared" si="539"/>
        <v>5</v>
      </c>
      <c r="CB918" s="13">
        <f t="shared" si="540"/>
        <v>0</v>
      </c>
      <c r="CC918" s="13">
        <f t="shared" si="541"/>
        <v>2</v>
      </c>
      <c r="CD918" s="312">
        <f t="shared" si="542"/>
        <v>16</v>
      </c>
      <c r="CE918" s="312">
        <f t="shared" si="543"/>
        <v>7</v>
      </c>
      <c r="CF918" s="313">
        <f t="shared" si="544"/>
        <v>23</v>
      </c>
      <c r="CG918" s="302" t="str">
        <f t="shared" si="545"/>
        <v>OK</v>
      </c>
    </row>
    <row r="919" spans="1:85" ht="14.25" x14ac:dyDescent="0.25">
      <c r="A919" s="6">
        <v>907</v>
      </c>
      <c r="B919" s="495">
        <v>105</v>
      </c>
      <c r="C919" s="495" t="s">
        <v>267</v>
      </c>
      <c r="D919" s="496" t="s">
        <v>31</v>
      </c>
      <c r="E919" s="626">
        <v>20364410</v>
      </c>
      <c r="F919" s="627" t="s">
        <v>1020</v>
      </c>
      <c r="G919" s="624" t="s">
        <v>53</v>
      </c>
      <c r="H919" s="9">
        <f>VLOOKUP($E919,'ALL-GTK-MI-MTS-MA'!$E$13:$CF$361,'ALL-GTK-MI-MTS-MA'!H$6,FALSE)</f>
        <v>0</v>
      </c>
      <c r="I919" s="9">
        <f>VLOOKUP($E919,'ALL-GTK-MI-MTS-MA'!$E$13:$CF$361,'ALL-GTK-MI-MTS-MA'!I$6,FALSE)</f>
        <v>0</v>
      </c>
      <c r="J919" s="9">
        <f>VLOOKUP($E919,'ALL-GTK-MI-MTS-MA'!$E$13:$CF$361,'ALL-GTK-MI-MTS-MA'!J$6,FALSE)</f>
        <v>0</v>
      </c>
      <c r="K919" s="9">
        <f>VLOOKUP($E919,'ALL-GTK-MI-MTS-MA'!$E$13:$CF$361,'ALL-GTK-MI-MTS-MA'!K$6,FALSE)</f>
        <v>0</v>
      </c>
      <c r="L919" s="9">
        <f>VLOOKUP($E919,'ALL-GTK-MI-MTS-MA'!$E$13:$CF$361,'ALL-GTK-MI-MTS-MA'!L$6,FALSE)</f>
        <v>0</v>
      </c>
      <c r="M919" s="9">
        <f>VLOOKUP($E919,'ALL-GTK-MI-MTS-MA'!$E$13:$CF$361,'ALL-GTK-MI-MTS-MA'!M$6,FALSE)</f>
        <v>0</v>
      </c>
      <c r="N919" s="9">
        <f>VLOOKUP($E919,'ALL-GTK-MI-MTS-MA'!$E$13:$CF$361,'ALL-GTK-MI-MTS-MA'!N$6,FALSE)</f>
        <v>0</v>
      </c>
      <c r="O919" s="9">
        <f>VLOOKUP($E919,'ALL-GTK-MI-MTS-MA'!$E$13:$CF$361,'ALL-GTK-MI-MTS-MA'!O$6,FALSE)</f>
        <v>0</v>
      </c>
      <c r="P919" s="299">
        <f t="shared" si="510"/>
        <v>0</v>
      </c>
      <c r="Q919" s="299">
        <f t="shared" si="511"/>
        <v>0</v>
      </c>
      <c r="R919" s="300">
        <f t="shared" si="512"/>
        <v>0</v>
      </c>
      <c r="S919" s="9">
        <f>VLOOKUP($E919,'ALL-GTK-MI-MTS-MA'!$E$13:$CF$361,'ALL-GTK-MI-MTS-MA'!S$6,FALSE)</f>
        <v>15</v>
      </c>
      <c r="T919" s="9">
        <f>VLOOKUP($E919,'ALL-GTK-MI-MTS-MA'!$E$13:$CF$361,'ALL-GTK-MI-MTS-MA'!T$6,FALSE)</f>
        <v>2</v>
      </c>
      <c r="U919" s="9">
        <f>VLOOKUP($E919,'ALL-GTK-MI-MTS-MA'!$E$13:$CF$361,'ALL-GTK-MI-MTS-MA'!U$6,FALSE)</f>
        <v>0</v>
      </c>
      <c r="V919" s="9">
        <f>VLOOKUP($E919,'ALL-GTK-MI-MTS-MA'!$E$13:$CF$361,'ALL-GTK-MI-MTS-MA'!V$6,FALSE)</f>
        <v>0</v>
      </c>
      <c r="W919" s="9">
        <f>VLOOKUP($E919,'ALL-GTK-MI-MTS-MA'!$E$13:$CF$361,'ALL-GTK-MI-MTS-MA'!W$6,FALSE)</f>
        <v>0</v>
      </c>
      <c r="X919" s="9">
        <f>VLOOKUP($E919,'ALL-GTK-MI-MTS-MA'!$E$13:$CF$361,'ALL-GTK-MI-MTS-MA'!X$6,FALSE)</f>
        <v>0</v>
      </c>
      <c r="Y919" s="299">
        <f t="shared" si="513"/>
        <v>15</v>
      </c>
      <c r="Z919" s="299">
        <f t="shared" si="514"/>
        <v>2</v>
      </c>
      <c r="AA919" s="10">
        <f t="shared" si="515"/>
        <v>17</v>
      </c>
      <c r="AB919" s="44">
        <f t="shared" si="516"/>
        <v>15</v>
      </c>
      <c r="AC919" s="44">
        <f t="shared" si="517"/>
        <v>2</v>
      </c>
      <c r="AD919" s="11">
        <f t="shared" si="518"/>
        <v>17</v>
      </c>
      <c r="AE919" s="9">
        <f>VLOOKUP($E919,'ALL-GTK-MI-MTS-MA'!$E$13:$CF$361,'ALL-GTK-MI-MTS-MA'!AE$6,FALSE)</f>
        <v>9</v>
      </c>
      <c r="AF919" s="9">
        <f>VLOOKUP($E919,'ALL-GTK-MI-MTS-MA'!$E$13:$CF$361,'ALL-GTK-MI-MTS-MA'!AF$6,FALSE)</f>
        <v>2</v>
      </c>
      <c r="AG919" s="10">
        <f t="shared" si="519"/>
        <v>11</v>
      </c>
      <c r="AH919" s="9">
        <f>VLOOKUP($E919,'ALL-GTK-MI-MTS-MA'!$E$13:$CF$361,'ALL-GTK-MI-MTS-MA'!AH$6,FALSE)</f>
        <v>6</v>
      </c>
      <c r="AI919" s="9">
        <f>VLOOKUP($E919,'ALL-GTK-MI-MTS-MA'!$E$13:$CF$361,'ALL-GTK-MI-MTS-MA'!AI$6,FALSE)</f>
        <v>0</v>
      </c>
      <c r="AJ919" s="10">
        <f t="shared" si="520"/>
        <v>6</v>
      </c>
      <c r="AK919" s="44">
        <f t="shared" si="521"/>
        <v>15</v>
      </c>
      <c r="AL919" s="44">
        <f t="shared" si="522"/>
        <v>2</v>
      </c>
      <c r="AM919" s="11">
        <f t="shared" si="523"/>
        <v>17</v>
      </c>
      <c r="AN919" s="299">
        <v>0</v>
      </c>
      <c r="AO919" s="299">
        <v>0</v>
      </c>
      <c r="AP919" s="9">
        <f>VLOOKUP($E919,'ALL-GTK-MI-MTS-MA'!$E$13:$CF$361,'ALL-GTK-MI-MTS-MA'!AP$6,FALSE)</f>
        <v>0</v>
      </c>
      <c r="AQ919" s="9">
        <f>VLOOKUP($E919,'ALL-GTK-MI-MTS-MA'!$E$13:$CF$361,'ALL-GTK-MI-MTS-MA'!AQ$6,FALSE)</f>
        <v>0</v>
      </c>
      <c r="AR919" s="9">
        <f>VLOOKUP($E919,'ALL-GTK-MI-MTS-MA'!$E$13:$CF$361,'ALL-GTK-MI-MTS-MA'!AR$6,FALSE)</f>
        <v>0</v>
      </c>
      <c r="AS919" s="9">
        <f>VLOOKUP($E919,'ALL-GTK-MI-MTS-MA'!$E$13:$CF$361,'ALL-GTK-MI-MTS-MA'!AS$6,FALSE)</f>
        <v>0</v>
      </c>
      <c r="AT919" s="9">
        <f>VLOOKUP($E919,'ALL-GTK-MI-MTS-MA'!$E$13:$CF$361,'ALL-GTK-MI-MTS-MA'!AT$6,FALSE)</f>
        <v>3</v>
      </c>
      <c r="AU919" s="9">
        <f>VLOOKUP($E919,'ALL-GTK-MI-MTS-MA'!$E$13:$CF$361,'ALL-GTK-MI-MTS-MA'!AU$6,FALSE)</f>
        <v>0</v>
      </c>
      <c r="AV919" s="590">
        <f>VLOOKUP($E919,'ALL-GTK-MI-MTS-MA'!$E$13:$CF$361,'ALL-GTK-MI-MTS-MA'!AV$6,FALSE)</f>
        <v>0</v>
      </c>
      <c r="AW919" s="590">
        <f>VLOOKUP($E919,'ALL-GTK-MI-MTS-MA'!$E$13:$CF$361,'ALL-GTK-MI-MTS-MA'!AW$6,FALSE)</f>
        <v>0</v>
      </c>
      <c r="AX919" s="9">
        <f>VLOOKUP($E919,'ALL-GTK-MI-MTS-MA'!$E$13:$CF$361,'ALL-GTK-MI-MTS-MA'!AX$6,FALSE)</f>
        <v>12</v>
      </c>
      <c r="AY919" s="9">
        <f>VLOOKUP($E919,'ALL-GTK-MI-MTS-MA'!$E$13:$CF$361,'ALL-GTK-MI-MTS-MA'!AY$6,FALSE)</f>
        <v>2</v>
      </c>
      <c r="AZ919" s="9">
        <f>VLOOKUP($E919,'ALL-GTK-MI-MTS-MA'!$E$13:$CF$361,'ALL-GTK-MI-MTS-MA'!AZ$6,FALSE)</f>
        <v>0</v>
      </c>
      <c r="BA919" s="9">
        <f>VLOOKUP($E919,'ALL-GTK-MI-MTS-MA'!$E$13:$CF$361,'ALL-GTK-MI-MTS-MA'!BA$6,FALSE)</f>
        <v>0</v>
      </c>
      <c r="BB919" s="9">
        <f>VLOOKUP($E919,'ALL-GTK-MI-MTS-MA'!$E$13:$CF$361,'ALL-GTK-MI-MTS-MA'!BB$6,FALSE)</f>
        <v>0</v>
      </c>
      <c r="BC919" s="9">
        <f>VLOOKUP($E919,'ALL-GTK-MI-MTS-MA'!$E$13:$CF$361,'ALL-GTK-MI-MTS-MA'!BC$6,FALSE)</f>
        <v>0</v>
      </c>
      <c r="BD919" s="310">
        <f t="shared" si="524"/>
        <v>3</v>
      </c>
      <c r="BE919" s="310">
        <f t="shared" si="525"/>
        <v>0</v>
      </c>
      <c r="BF919" s="10">
        <f t="shared" si="526"/>
        <v>3</v>
      </c>
      <c r="BG919" s="311">
        <f t="shared" si="527"/>
        <v>12</v>
      </c>
      <c r="BH919" s="311">
        <f t="shared" si="528"/>
        <v>2</v>
      </c>
      <c r="BI919" s="10">
        <f t="shared" si="529"/>
        <v>14</v>
      </c>
      <c r="BJ919" s="44">
        <f t="shared" si="530"/>
        <v>15</v>
      </c>
      <c r="BK919" s="44">
        <f t="shared" si="531"/>
        <v>2</v>
      </c>
      <c r="BL919" s="11">
        <f t="shared" si="532"/>
        <v>17</v>
      </c>
      <c r="BM919" s="9">
        <f>VLOOKUP($E919,'ALL-GTK-MI-MTS-MA'!$E$13:$CF$361,'ALL-GTK-MI-MTS-MA'!BM$6,FALSE)</f>
        <v>0</v>
      </c>
      <c r="BN919" s="9">
        <f>VLOOKUP($E919,'ALL-GTK-MI-MTS-MA'!$E$13:$CF$361,'ALL-GTK-MI-MTS-MA'!BN$6,FALSE)</f>
        <v>0</v>
      </c>
      <c r="BO919" s="9">
        <f>VLOOKUP($E919,'ALL-GTK-MI-MTS-MA'!$E$13:$CF$361,'ALL-GTK-MI-MTS-MA'!BO$6,FALSE)</f>
        <v>0</v>
      </c>
      <c r="BP919" s="9">
        <f>VLOOKUP($E919,'ALL-GTK-MI-MTS-MA'!$E$13:$CF$361,'ALL-GTK-MI-MTS-MA'!BP$6,FALSE)</f>
        <v>0</v>
      </c>
      <c r="BQ919" s="9">
        <f>VLOOKUP($E919,'ALL-GTK-MI-MTS-MA'!$E$13:$CF$361,'ALL-GTK-MI-MTS-MA'!BQ$6,FALSE)</f>
        <v>0</v>
      </c>
      <c r="BR919" s="9">
        <f>VLOOKUP($E919,'ALL-GTK-MI-MTS-MA'!$E$13:$CF$361,'ALL-GTK-MI-MTS-MA'!BR$6,FALSE)</f>
        <v>0</v>
      </c>
      <c r="BS919" s="9">
        <f>VLOOKUP($E919,'ALL-GTK-MI-MTS-MA'!$E$13:$CF$361,'ALL-GTK-MI-MTS-MA'!BS$6,FALSE)</f>
        <v>0</v>
      </c>
      <c r="BT919" s="9">
        <f>VLOOKUP($E919,'ALL-GTK-MI-MTS-MA'!$E$13:$CF$361,'ALL-GTK-MI-MTS-MA'!BT$6,FALSE)</f>
        <v>0</v>
      </c>
      <c r="BU919" s="299">
        <f t="shared" si="533"/>
        <v>0</v>
      </c>
      <c r="BV919" s="299">
        <f t="shared" si="534"/>
        <v>0</v>
      </c>
      <c r="BW919" s="44">
        <f t="shared" si="535"/>
        <v>0</v>
      </c>
      <c r="BX919" s="44">
        <f t="shared" si="536"/>
        <v>0</v>
      </c>
      <c r="BY919" s="11">
        <f t="shared" si="537"/>
        <v>0</v>
      </c>
      <c r="BZ919" s="14">
        <f t="shared" si="538"/>
        <v>15</v>
      </c>
      <c r="CA919" s="14">
        <f t="shared" si="539"/>
        <v>2</v>
      </c>
      <c r="CB919" s="13">
        <f t="shared" si="540"/>
        <v>0</v>
      </c>
      <c r="CC919" s="13">
        <f t="shared" si="541"/>
        <v>0</v>
      </c>
      <c r="CD919" s="312">
        <f t="shared" si="542"/>
        <v>15</v>
      </c>
      <c r="CE919" s="312">
        <f t="shared" si="543"/>
        <v>2</v>
      </c>
      <c r="CF919" s="313">
        <f t="shared" si="544"/>
        <v>17</v>
      </c>
      <c r="CG919" s="302" t="str">
        <f t="shared" si="545"/>
        <v>OK</v>
      </c>
    </row>
    <row r="920" spans="1:85" ht="14.25" x14ac:dyDescent="0.25">
      <c r="A920" s="6">
        <v>908</v>
      </c>
      <c r="B920" s="495">
        <v>106</v>
      </c>
      <c r="C920" s="495" t="s">
        <v>267</v>
      </c>
      <c r="D920" s="496" t="s">
        <v>31</v>
      </c>
      <c r="E920" s="626">
        <v>20364411</v>
      </c>
      <c r="F920" s="627" t="s">
        <v>1021</v>
      </c>
      <c r="G920" s="624" t="s">
        <v>53</v>
      </c>
      <c r="H920" s="9">
        <f>VLOOKUP($E920,'ALL-GTK-MI-MTS-MA'!$E$13:$CF$361,'ALL-GTK-MI-MTS-MA'!H$6,FALSE)</f>
        <v>0</v>
      </c>
      <c r="I920" s="9">
        <f>VLOOKUP($E920,'ALL-GTK-MI-MTS-MA'!$E$13:$CF$361,'ALL-GTK-MI-MTS-MA'!I$6,FALSE)</f>
        <v>0</v>
      </c>
      <c r="J920" s="9">
        <f>VLOOKUP($E920,'ALL-GTK-MI-MTS-MA'!$E$13:$CF$361,'ALL-GTK-MI-MTS-MA'!J$6,FALSE)</f>
        <v>0</v>
      </c>
      <c r="K920" s="9">
        <f>VLOOKUP($E920,'ALL-GTK-MI-MTS-MA'!$E$13:$CF$361,'ALL-GTK-MI-MTS-MA'!K$6,FALSE)</f>
        <v>0</v>
      </c>
      <c r="L920" s="9">
        <f>VLOOKUP($E920,'ALL-GTK-MI-MTS-MA'!$E$13:$CF$361,'ALL-GTK-MI-MTS-MA'!L$6,FALSE)</f>
        <v>0</v>
      </c>
      <c r="M920" s="9">
        <f>VLOOKUP($E920,'ALL-GTK-MI-MTS-MA'!$E$13:$CF$361,'ALL-GTK-MI-MTS-MA'!M$6,FALSE)</f>
        <v>0</v>
      </c>
      <c r="N920" s="9">
        <f>VLOOKUP($E920,'ALL-GTK-MI-MTS-MA'!$E$13:$CF$361,'ALL-GTK-MI-MTS-MA'!N$6,FALSE)</f>
        <v>0</v>
      </c>
      <c r="O920" s="9">
        <f>VLOOKUP($E920,'ALL-GTK-MI-MTS-MA'!$E$13:$CF$361,'ALL-GTK-MI-MTS-MA'!O$6,FALSE)</f>
        <v>0</v>
      </c>
      <c r="P920" s="299">
        <f t="shared" si="510"/>
        <v>0</v>
      </c>
      <c r="Q920" s="299">
        <f t="shared" si="511"/>
        <v>0</v>
      </c>
      <c r="R920" s="300">
        <f t="shared" si="512"/>
        <v>0</v>
      </c>
      <c r="S920" s="9">
        <f>VLOOKUP($E920,'ALL-GTK-MI-MTS-MA'!$E$13:$CF$361,'ALL-GTK-MI-MTS-MA'!S$6,FALSE)</f>
        <v>10</v>
      </c>
      <c r="T920" s="9">
        <f>VLOOKUP($E920,'ALL-GTK-MI-MTS-MA'!$E$13:$CF$361,'ALL-GTK-MI-MTS-MA'!T$6,FALSE)</f>
        <v>6</v>
      </c>
      <c r="U920" s="9">
        <f>VLOOKUP($E920,'ALL-GTK-MI-MTS-MA'!$E$13:$CF$361,'ALL-GTK-MI-MTS-MA'!U$6,FALSE)</f>
        <v>0</v>
      </c>
      <c r="V920" s="9">
        <f>VLOOKUP($E920,'ALL-GTK-MI-MTS-MA'!$E$13:$CF$361,'ALL-GTK-MI-MTS-MA'!V$6,FALSE)</f>
        <v>0</v>
      </c>
      <c r="W920" s="9">
        <f>VLOOKUP($E920,'ALL-GTK-MI-MTS-MA'!$E$13:$CF$361,'ALL-GTK-MI-MTS-MA'!W$6,FALSE)</f>
        <v>0</v>
      </c>
      <c r="X920" s="9">
        <f>VLOOKUP($E920,'ALL-GTK-MI-MTS-MA'!$E$13:$CF$361,'ALL-GTK-MI-MTS-MA'!X$6,FALSE)</f>
        <v>0</v>
      </c>
      <c r="Y920" s="299">
        <f t="shared" si="513"/>
        <v>10</v>
      </c>
      <c r="Z920" s="299">
        <f t="shared" si="514"/>
        <v>6</v>
      </c>
      <c r="AA920" s="10">
        <f t="shared" si="515"/>
        <v>16</v>
      </c>
      <c r="AB920" s="44">
        <f t="shared" si="516"/>
        <v>10</v>
      </c>
      <c r="AC920" s="44">
        <f t="shared" si="517"/>
        <v>6</v>
      </c>
      <c r="AD920" s="11">
        <f t="shared" si="518"/>
        <v>16</v>
      </c>
      <c r="AE920" s="9">
        <f>VLOOKUP($E920,'ALL-GTK-MI-MTS-MA'!$E$13:$CF$361,'ALL-GTK-MI-MTS-MA'!AE$6,FALSE)</f>
        <v>7</v>
      </c>
      <c r="AF920" s="9">
        <f>VLOOKUP($E920,'ALL-GTK-MI-MTS-MA'!$E$13:$CF$361,'ALL-GTK-MI-MTS-MA'!AF$6,FALSE)</f>
        <v>5</v>
      </c>
      <c r="AG920" s="10">
        <f t="shared" si="519"/>
        <v>12</v>
      </c>
      <c r="AH920" s="9">
        <f>VLOOKUP($E920,'ALL-GTK-MI-MTS-MA'!$E$13:$CF$361,'ALL-GTK-MI-MTS-MA'!AH$6,FALSE)</f>
        <v>3</v>
      </c>
      <c r="AI920" s="9">
        <f>VLOOKUP($E920,'ALL-GTK-MI-MTS-MA'!$E$13:$CF$361,'ALL-GTK-MI-MTS-MA'!AI$6,FALSE)</f>
        <v>1</v>
      </c>
      <c r="AJ920" s="10">
        <f t="shared" si="520"/>
        <v>4</v>
      </c>
      <c r="AK920" s="44">
        <f t="shared" si="521"/>
        <v>10</v>
      </c>
      <c r="AL920" s="44">
        <f t="shared" si="522"/>
        <v>6</v>
      </c>
      <c r="AM920" s="11">
        <f t="shared" si="523"/>
        <v>16</v>
      </c>
      <c r="AN920" s="299">
        <v>0</v>
      </c>
      <c r="AO920" s="299">
        <v>0</v>
      </c>
      <c r="AP920" s="9">
        <f>VLOOKUP($E920,'ALL-GTK-MI-MTS-MA'!$E$13:$CF$361,'ALL-GTK-MI-MTS-MA'!AP$6,FALSE)</f>
        <v>0</v>
      </c>
      <c r="AQ920" s="9">
        <f>VLOOKUP($E920,'ALL-GTK-MI-MTS-MA'!$E$13:$CF$361,'ALL-GTK-MI-MTS-MA'!AQ$6,FALSE)</f>
        <v>0</v>
      </c>
      <c r="AR920" s="9">
        <f>VLOOKUP($E920,'ALL-GTK-MI-MTS-MA'!$E$13:$CF$361,'ALL-GTK-MI-MTS-MA'!AR$6,FALSE)</f>
        <v>0</v>
      </c>
      <c r="AS920" s="9">
        <f>VLOOKUP($E920,'ALL-GTK-MI-MTS-MA'!$E$13:$CF$361,'ALL-GTK-MI-MTS-MA'!AS$6,FALSE)</f>
        <v>0</v>
      </c>
      <c r="AT920" s="9">
        <f>VLOOKUP($E920,'ALL-GTK-MI-MTS-MA'!$E$13:$CF$361,'ALL-GTK-MI-MTS-MA'!AT$6,FALSE)</f>
        <v>5</v>
      </c>
      <c r="AU920" s="9">
        <f>VLOOKUP($E920,'ALL-GTK-MI-MTS-MA'!$E$13:$CF$361,'ALL-GTK-MI-MTS-MA'!AU$6,FALSE)</f>
        <v>0</v>
      </c>
      <c r="AV920" s="590">
        <f>VLOOKUP($E920,'ALL-GTK-MI-MTS-MA'!$E$13:$CF$361,'ALL-GTK-MI-MTS-MA'!AV$6,FALSE)</f>
        <v>0</v>
      </c>
      <c r="AW920" s="590">
        <f>VLOOKUP($E920,'ALL-GTK-MI-MTS-MA'!$E$13:$CF$361,'ALL-GTK-MI-MTS-MA'!AW$6,FALSE)</f>
        <v>0</v>
      </c>
      <c r="AX920" s="9">
        <f>VLOOKUP($E920,'ALL-GTK-MI-MTS-MA'!$E$13:$CF$361,'ALL-GTK-MI-MTS-MA'!AX$6,FALSE)</f>
        <v>5</v>
      </c>
      <c r="AY920" s="9">
        <f>VLOOKUP($E920,'ALL-GTK-MI-MTS-MA'!$E$13:$CF$361,'ALL-GTK-MI-MTS-MA'!AY$6,FALSE)</f>
        <v>6</v>
      </c>
      <c r="AZ920" s="9">
        <f>VLOOKUP($E920,'ALL-GTK-MI-MTS-MA'!$E$13:$CF$361,'ALL-GTK-MI-MTS-MA'!AZ$6,FALSE)</f>
        <v>0</v>
      </c>
      <c r="BA920" s="9">
        <f>VLOOKUP($E920,'ALL-GTK-MI-MTS-MA'!$E$13:$CF$361,'ALL-GTK-MI-MTS-MA'!BA$6,FALSE)</f>
        <v>0</v>
      </c>
      <c r="BB920" s="9">
        <f>VLOOKUP($E920,'ALL-GTK-MI-MTS-MA'!$E$13:$CF$361,'ALL-GTK-MI-MTS-MA'!BB$6,FALSE)</f>
        <v>0</v>
      </c>
      <c r="BC920" s="9">
        <f>VLOOKUP($E920,'ALL-GTK-MI-MTS-MA'!$E$13:$CF$361,'ALL-GTK-MI-MTS-MA'!BC$6,FALSE)</f>
        <v>0</v>
      </c>
      <c r="BD920" s="310">
        <f t="shared" si="524"/>
        <v>5</v>
      </c>
      <c r="BE920" s="310">
        <f t="shared" si="525"/>
        <v>0</v>
      </c>
      <c r="BF920" s="10">
        <f t="shared" si="526"/>
        <v>5</v>
      </c>
      <c r="BG920" s="311">
        <f t="shared" si="527"/>
        <v>5</v>
      </c>
      <c r="BH920" s="311">
        <f t="shared" si="528"/>
        <v>6</v>
      </c>
      <c r="BI920" s="10">
        <f t="shared" si="529"/>
        <v>11</v>
      </c>
      <c r="BJ920" s="44">
        <f t="shared" si="530"/>
        <v>10</v>
      </c>
      <c r="BK920" s="44">
        <f t="shared" si="531"/>
        <v>6</v>
      </c>
      <c r="BL920" s="11">
        <f t="shared" si="532"/>
        <v>16</v>
      </c>
      <c r="BM920" s="9">
        <f>VLOOKUP($E920,'ALL-GTK-MI-MTS-MA'!$E$13:$CF$361,'ALL-GTK-MI-MTS-MA'!BM$6,FALSE)</f>
        <v>0</v>
      </c>
      <c r="BN920" s="9">
        <f>VLOOKUP($E920,'ALL-GTK-MI-MTS-MA'!$E$13:$CF$361,'ALL-GTK-MI-MTS-MA'!BN$6,FALSE)</f>
        <v>0</v>
      </c>
      <c r="BO920" s="9">
        <f>VLOOKUP($E920,'ALL-GTK-MI-MTS-MA'!$E$13:$CF$361,'ALL-GTK-MI-MTS-MA'!BO$6,FALSE)</f>
        <v>1</v>
      </c>
      <c r="BP920" s="9">
        <f>VLOOKUP($E920,'ALL-GTK-MI-MTS-MA'!$E$13:$CF$361,'ALL-GTK-MI-MTS-MA'!BP$6,FALSE)</f>
        <v>0</v>
      </c>
      <c r="BQ920" s="9">
        <f>VLOOKUP($E920,'ALL-GTK-MI-MTS-MA'!$E$13:$CF$361,'ALL-GTK-MI-MTS-MA'!BQ$6,FALSE)</f>
        <v>0</v>
      </c>
      <c r="BR920" s="9">
        <f>VLOOKUP($E920,'ALL-GTK-MI-MTS-MA'!$E$13:$CF$361,'ALL-GTK-MI-MTS-MA'!BR$6,FALSE)</f>
        <v>0</v>
      </c>
      <c r="BS920" s="9">
        <f>VLOOKUP($E920,'ALL-GTK-MI-MTS-MA'!$E$13:$CF$361,'ALL-GTK-MI-MTS-MA'!BS$6,FALSE)</f>
        <v>0</v>
      </c>
      <c r="BT920" s="9">
        <f>VLOOKUP($E920,'ALL-GTK-MI-MTS-MA'!$E$13:$CF$361,'ALL-GTK-MI-MTS-MA'!BT$6,FALSE)</f>
        <v>0</v>
      </c>
      <c r="BU920" s="299">
        <f t="shared" si="533"/>
        <v>1</v>
      </c>
      <c r="BV920" s="299">
        <f t="shared" si="534"/>
        <v>0</v>
      </c>
      <c r="BW920" s="44">
        <f t="shared" si="535"/>
        <v>1</v>
      </c>
      <c r="BX920" s="44">
        <f t="shared" si="536"/>
        <v>0</v>
      </c>
      <c r="BY920" s="11">
        <f t="shared" si="537"/>
        <v>1</v>
      </c>
      <c r="BZ920" s="14">
        <f t="shared" si="538"/>
        <v>10</v>
      </c>
      <c r="CA920" s="14">
        <f t="shared" si="539"/>
        <v>6</v>
      </c>
      <c r="CB920" s="13">
        <f t="shared" si="540"/>
        <v>1</v>
      </c>
      <c r="CC920" s="13">
        <f t="shared" si="541"/>
        <v>0</v>
      </c>
      <c r="CD920" s="312">
        <f t="shared" si="542"/>
        <v>11</v>
      </c>
      <c r="CE920" s="312">
        <f t="shared" si="543"/>
        <v>6</v>
      </c>
      <c r="CF920" s="313">
        <f t="shared" si="544"/>
        <v>17</v>
      </c>
      <c r="CG920" s="302" t="str">
        <f t="shared" si="545"/>
        <v>OK</v>
      </c>
    </row>
    <row r="921" spans="1:85" ht="14.25" x14ac:dyDescent="0.25">
      <c r="A921" s="6">
        <v>909</v>
      </c>
      <c r="B921" s="495">
        <v>107</v>
      </c>
      <c r="C921" s="495" t="s">
        <v>267</v>
      </c>
      <c r="D921" s="496" t="s">
        <v>32</v>
      </c>
      <c r="E921" s="626">
        <v>20364355</v>
      </c>
      <c r="F921" s="627" t="s">
        <v>1022</v>
      </c>
      <c r="G921" s="624" t="s">
        <v>53</v>
      </c>
      <c r="H921" s="9">
        <f>VLOOKUP($E921,'ALL-GTK-MI-MTS-MA'!$E$13:$CF$361,'ALL-GTK-MI-MTS-MA'!H$6,FALSE)</f>
        <v>0</v>
      </c>
      <c r="I921" s="9">
        <f>VLOOKUP($E921,'ALL-GTK-MI-MTS-MA'!$E$13:$CF$361,'ALL-GTK-MI-MTS-MA'!I$6,FALSE)</f>
        <v>0</v>
      </c>
      <c r="J921" s="9">
        <f>VLOOKUP($E921,'ALL-GTK-MI-MTS-MA'!$E$13:$CF$361,'ALL-GTK-MI-MTS-MA'!J$6,FALSE)</f>
        <v>0</v>
      </c>
      <c r="K921" s="9">
        <f>VLOOKUP($E921,'ALL-GTK-MI-MTS-MA'!$E$13:$CF$361,'ALL-GTK-MI-MTS-MA'!K$6,FALSE)</f>
        <v>0</v>
      </c>
      <c r="L921" s="9">
        <f>VLOOKUP($E921,'ALL-GTK-MI-MTS-MA'!$E$13:$CF$361,'ALL-GTK-MI-MTS-MA'!L$6,FALSE)</f>
        <v>0</v>
      </c>
      <c r="M921" s="9">
        <f>VLOOKUP($E921,'ALL-GTK-MI-MTS-MA'!$E$13:$CF$361,'ALL-GTK-MI-MTS-MA'!M$6,FALSE)</f>
        <v>0</v>
      </c>
      <c r="N921" s="9">
        <f>VLOOKUP($E921,'ALL-GTK-MI-MTS-MA'!$E$13:$CF$361,'ALL-GTK-MI-MTS-MA'!N$6,FALSE)</f>
        <v>2</v>
      </c>
      <c r="O921" s="9">
        <f>VLOOKUP($E921,'ALL-GTK-MI-MTS-MA'!$E$13:$CF$361,'ALL-GTK-MI-MTS-MA'!O$6,FALSE)</f>
        <v>3</v>
      </c>
      <c r="P921" s="299">
        <f t="shared" si="510"/>
        <v>2</v>
      </c>
      <c r="Q921" s="299">
        <f t="shared" si="511"/>
        <v>3</v>
      </c>
      <c r="R921" s="300">
        <f t="shared" si="512"/>
        <v>5</v>
      </c>
      <c r="S921" s="9">
        <f>VLOOKUP($E921,'ALL-GTK-MI-MTS-MA'!$E$13:$CF$361,'ALL-GTK-MI-MTS-MA'!S$6,FALSE)</f>
        <v>9</v>
      </c>
      <c r="T921" s="9">
        <f>VLOOKUP($E921,'ALL-GTK-MI-MTS-MA'!$E$13:$CF$361,'ALL-GTK-MI-MTS-MA'!T$6,FALSE)</f>
        <v>6</v>
      </c>
      <c r="U921" s="9">
        <f>VLOOKUP($E921,'ALL-GTK-MI-MTS-MA'!$E$13:$CF$361,'ALL-GTK-MI-MTS-MA'!U$6,FALSE)</f>
        <v>0</v>
      </c>
      <c r="V921" s="9">
        <f>VLOOKUP($E921,'ALL-GTK-MI-MTS-MA'!$E$13:$CF$361,'ALL-GTK-MI-MTS-MA'!V$6,FALSE)</f>
        <v>0</v>
      </c>
      <c r="W921" s="9">
        <f>VLOOKUP($E921,'ALL-GTK-MI-MTS-MA'!$E$13:$CF$361,'ALL-GTK-MI-MTS-MA'!W$6,FALSE)</f>
        <v>0</v>
      </c>
      <c r="X921" s="9">
        <f>VLOOKUP($E921,'ALL-GTK-MI-MTS-MA'!$E$13:$CF$361,'ALL-GTK-MI-MTS-MA'!X$6,FALSE)</f>
        <v>0</v>
      </c>
      <c r="Y921" s="299">
        <f t="shared" si="513"/>
        <v>9</v>
      </c>
      <c r="Z921" s="299">
        <f t="shared" si="514"/>
        <v>6</v>
      </c>
      <c r="AA921" s="10">
        <f t="shared" si="515"/>
        <v>15</v>
      </c>
      <c r="AB921" s="44">
        <f t="shared" si="516"/>
        <v>11</v>
      </c>
      <c r="AC921" s="44">
        <f t="shared" si="517"/>
        <v>9</v>
      </c>
      <c r="AD921" s="11">
        <f t="shared" si="518"/>
        <v>20</v>
      </c>
      <c r="AE921" s="9">
        <f>VLOOKUP($E921,'ALL-GTK-MI-MTS-MA'!$E$13:$CF$361,'ALL-GTK-MI-MTS-MA'!AE$6,FALSE)</f>
        <v>6</v>
      </c>
      <c r="AF921" s="9">
        <f>VLOOKUP($E921,'ALL-GTK-MI-MTS-MA'!$E$13:$CF$361,'ALL-GTK-MI-MTS-MA'!AF$6,FALSE)</f>
        <v>4</v>
      </c>
      <c r="AG921" s="10">
        <f t="shared" si="519"/>
        <v>10</v>
      </c>
      <c r="AH921" s="9">
        <f>VLOOKUP($E921,'ALL-GTK-MI-MTS-MA'!$E$13:$CF$361,'ALL-GTK-MI-MTS-MA'!AH$6,FALSE)</f>
        <v>5</v>
      </c>
      <c r="AI921" s="9">
        <f>VLOOKUP($E921,'ALL-GTK-MI-MTS-MA'!$E$13:$CF$361,'ALL-GTK-MI-MTS-MA'!AI$6,FALSE)</f>
        <v>5</v>
      </c>
      <c r="AJ921" s="10">
        <f t="shared" si="520"/>
        <v>10</v>
      </c>
      <c r="AK921" s="44">
        <f t="shared" si="521"/>
        <v>11</v>
      </c>
      <c r="AL921" s="44">
        <f t="shared" si="522"/>
        <v>9</v>
      </c>
      <c r="AM921" s="11">
        <f t="shared" si="523"/>
        <v>20</v>
      </c>
      <c r="AN921" s="299">
        <v>0</v>
      </c>
      <c r="AO921" s="299">
        <v>0</v>
      </c>
      <c r="AP921" s="9">
        <f>VLOOKUP($E921,'ALL-GTK-MI-MTS-MA'!$E$13:$CF$361,'ALL-GTK-MI-MTS-MA'!AP$6,FALSE)</f>
        <v>0</v>
      </c>
      <c r="AQ921" s="9">
        <f>VLOOKUP($E921,'ALL-GTK-MI-MTS-MA'!$E$13:$CF$361,'ALL-GTK-MI-MTS-MA'!AQ$6,FALSE)</f>
        <v>0</v>
      </c>
      <c r="AR921" s="9">
        <f>VLOOKUP($E921,'ALL-GTK-MI-MTS-MA'!$E$13:$CF$361,'ALL-GTK-MI-MTS-MA'!AR$6,FALSE)</f>
        <v>0</v>
      </c>
      <c r="AS921" s="9">
        <f>VLOOKUP($E921,'ALL-GTK-MI-MTS-MA'!$E$13:$CF$361,'ALL-GTK-MI-MTS-MA'!AS$6,FALSE)</f>
        <v>0</v>
      </c>
      <c r="AT921" s="9">
        <f>VLOOKUP($E921,'ALL-GTK-MI-MTS-MA'!$E$13:$CF$361,'ALL-GTK-MI-MTS-MA'!AT$6,FALSE)</f>
        <v>2</v>
      </c>
      <c r="AU921" s="9">
        <f>VLOOKUP($E921,'ALL-GTK-MI-MTS-MA'!$E$13:$CF$361,'ALL-GTK-MI-MTS-MA'!AU$6,FALSE)</f>
        <v>0</v>
      </c>
      <c r="AV921" s="590">
        <f>VLOOKUP($E921,'ALL-GTK-MI-MTS-MA'!$E$13:$CF$361,'ALL-GTK-MI-MTS-MA'!AV$6,FALSE)</f>
        <v>0</v>
      </c>
      <c r="AW921" s="590">
        <f>VLOOKUP($E921,'ALL-GTK-MI-MTS-MA'!$E$13:$CF$361,'ALL-GTK-MI-MTS-MA'!AW$6,FALSE)</f>
        <v>0</v>
      </c>
      <c r="AX921" s="9">
        <f>VLOOKUP($E921,'ALL-GTK-MI-MTS-MA'!$E$13:$CF$361,'ALL-GTK-MI-MTS-MA'!AX$6,FALSE)</f>
        <v>8</v>
      </c>
      <c r="AY921" s="9">
        <f>VLOOKUP($E921,'ALL-GTK-MI-MTS-MA'!$E$13:$CF$361,'ALL-GTK-MI-MTS-MA'!AY$6,FALSE)</f>
        <v>8</v>
      </c>
      <c r="AZ921" s="9">
        <f>VLOOKUP($E921,'ALL-GTK-MI-MTS-MA'!$E$13:$CF$361,'ALL-GTK-MI-MTS-MA'!AZ$6,FALSE)</f>
        <v>1</v>
      </c>
      <c r="BA921" s="9">
        <f>VLOOKUP($E921,'ALL-GTK-MI-MTS-MA'!$E$13:$CF$361,'ALL-GTK-MI-MTS-MA'!BA$6,FALSE)</f>
        <v>1</v>
      </c>
      <c r="BB921" s="9">
        <f>VLOOKUP($E921,'ALL-GTK-MI-MTS-MA'!$E$13:$CF$361,'ALL-GTK-MI-MTS-MA'!BB$6,FALSE)</f>
        <v>0</v>
      </c>
      <c r="BC921" s="9">
        <f>VLOOKUP($E921,'ALL-GTK-MI-MTS-MA'!$E$13:$CF$361,'ALL-GTK-MI-MTS-MA'!BC$6,FALSE)</f>
        <v>0</v>
      </c>
      <c r="BD921" s="310">
        <f t="shared" si="524"/>
        <v>2</v>
      </c>
      <c r="BE921" s="310">
        <f t="shared" si="525"/>
        <v>0</v>
      </c>
      <c r="BF921" s="10">
        <f t="shared" si="526"/>
        <v>2</v>
      </c>
      <c r="BG921" s="311">
        <f t="shared" si="527"/>
        <v>9</v>
      </c>
      <c r="BH921" s="311">
        <f t="shared" si="528"/>
        <v>9</v>
      </c>
      <c r="BI921" s="10">
        <f t="shared" si="529"/>
        <v>18</v>
      </c>
      <c r="BJ921" s="44">
        <f t="shared" si="530"/>
        <v>11</v>
      </c>
      <c r="BK921" s="44">
        <f t="shared" si="531"/>
        <v>9</v>
      </c>
      <c r="BL921" s="11">
        <f t="shared" si="532"/>
        <v>20</v>
      </c>
      <c r="BM921" s="9">
        <f>VLOOKUP($E921,'ALL-GTK-MI-MTS-MA'!$E$13:$CF$361,'ALL-GTK-MI-MTS-MA'!BM$6,FALSE)</f>
        <v>0</v>
      </c>
      <c r="BN921" s="9">
        <f>VLOOKUP($E921,'ALL-GTK-MI-MTS-MA'!$E$13:$CF$361,'ALL-GTK-MI-MTS-MA'!BN$6,FALSE)</f>
        <v>0</v>
      </c>
      <c r="BO921" s="9">
        <f>VLOOKUP($E921,'ALL-GTK-MI-MTS-MA'!$E$13:$CF$361,'ALL-GTK-MI-MTS-MA'!BO$6,FALSE)</f>
        <v>3</v>
      </c>
      <c r="BP921" s="9">
        <f>VLOOKUP($E921,'ALL-GTK-MI-MTS-MA'!$E$13:$CF$361,'ALL-GTK-MI-MTS-MA'!BP$6,FALSE)</f>
        <v>2</v>
      </c>
      <c r="BQ921" s="9">
        <f>VLOOKUP($E921,'ALL-GTK-MI-MTS-MA'!$E$13:$CF$361,'ALL-GTK-MI-MTS-MA'!BQ$6,FALSE)</f>
        <v>0</v>
      </c>
      <c r="BR921" s="9">
        <f>VLOOKUP($E921,'ALL-GTK-MI-MTS-MA'!$E$13:$CF$361,'ALL-GTK-MI-MTS-MA'!BR$6,FALSE)</f>
        <v>0</v>
      </c>
      <c r="BS921" s="9">
        <f>VLOOKUP($E921,'ALL-GTK-MI-MTS-MA'!$E$13:$CF$361,'ALL-GTK-MI-MTS-MA'!BS$6,FALSE)</f>
        <v>0</v>
      </c>
      <c r="BT921" s="9">
        <f>VLOOKUP($E921,'ALL-GTK-MI-MTS-MA'!$E$13:$CF$361,'ALL-GTK-MI-MTS-MA'!BT$6,FALSE)</f>
        <v>0</v>
      </c>
      <c r="BU921" s="299">
        <f t="shared" si="533"/>
        <v>3</v>
      </c>
      <c r="BV921" s="299">
        <f t="shared" si="534"/>
        <v>2</v>
      </c>
      <c r="BW921" s="44">
        <f t="shared" si="535"/>
        <v>3</v>
      </c>
      <c r="BX921" s="44">
        <f t="shared" si="536"/>
        <v>2</v>
      </c>
      <c r="BY921" s="11">
        <f t="shared" si="537"/>
        <v>5</v>
      </c>
      <c r="BZ921" s="14">
        <f t="shared" si="538"/>
        <v>11</v>
      </c>
      <c r="CA921" s="14">
        <f t="shared" si="539"/>
        <v>9</v>
      </c>
      <c r="CB921" s="13">
        <f t="shared" si="540"/>
        <v>3</v>
      </c>
      <c r="CC921" s="13">
        <f t="shared" si="541"/>
        <v>2</v>
      </c>
      <c r="CD921" s="312">
        <f t="shared" si="542"/>
        <v>14</v>
      </c>
      <c r="CE921" s="312">
        <f t="shared" si="543"/>
        <v>11</v>
      </c>
      <c r="CF921" s="313">
        <f t="shared" si="544"/>
        <v>25</v>
      </c>
      <c r="CG921" s="302" t="str">
        <f t="shared" si="545"/>
        <v>OK</v>
      </c>
    </row>
    <row r="922" spans="1:85" ht="14.25" x14ac:dyDescent="0.25">
      <c r="A922" s="6">
        <v>910</v>
      </c>
      <c r="B922" s="495">
        <v>108</v>
      </c>
      <c r="C922" s="495" t="s">
        <v>267</v>
      </c>
      <c r="D922" s="496" t="s">
        <v>32</v>
      </c>
      <c r="E922" s="626">
        <v>20364356</v>
      </c>
      <c r="F922" s="627" t="s">
        <v>1023</v>
      </c>
      <c r="G922" s="624" t="s">
        <v>53</v>
      </c>
      <c r="H922" s="9">
        <f>VLOOKUP($E922,'ALL-GTK-MI-MTS-MA'!$E$13:$CF$361,'ALL-GTK-MI-MTS-MA'!H$6,FALSE)</f>
        <v>0</v>
      </c>
      <c r="I922" s="9">
        <f>VLOOKUP($E922,'ALL-GTK-MI-MTS-MA'!$E$13:$CF$361,'ALL-GTK-MI-MTS-MA'!I$6,FALSE)</f>
        <v>0</v>
      </c>
      <c r="J922" s="9">
        <f>VLOOKUP($E922,'ALL-GTK-MI-MTS-MA'!$E$13:$CF$361,'ALL-GTK-MI-MTS-MA'!J$6,FALSE)</f>
        <v>0</v>
      </c>
      <c r="K922" s="9">
        <f>VLOOKUP($E922,'ALL-GTK-MI-MTS-MA'!$E$13:$CF$361,'ALL-GTK-MI-MTS-MA'!K$6,FALSE)</f>
        <v>0</v>
      </c>
      <c r="L922" s="9">
        <f>VLOOKUP($E922,'ALL-GTK-MI-MTS-MA'!$E$13:$CF$361,'ALL-GTK-MI-MTS-MA'!L$6,FALSE)</f>
        <v>0</v>
      </c>
      <c r="M922" s="9">
        <f>VLOOKUP($E922,'ALL-GTK-MI-MTS-MA'!$E$13:$CF$361,'ALL-GTK-MI-MTS-MA'!M$6,FALSE)</f>
        <v>0</v>
      </c>
      <c r="N922" s="9">
        <f>VLOOKUP($E922,'ALL-GTK-MI-MTS-MA'!$E$13:$CF$361,'ALL-GTK-MI-MTS-MA'!N$6,FALSE)</f>
        <v>1</v>
      </c>
      <c r="O922" s="9">
        <f>VLOOKUP($E922,'ALL-GTK-MI-MTS-MA'!$E$13:$CF$361,'ALL-GTK-MI-MTS-MA'!O$6,FALSE)</f>
        <v>0</v>
      </c>
      <c r="P922" s="299">
        <f t="shared" si="510"/>
        <v>1</v>
      </c>
      <c r="Q922" s="299">
        <f t="shared" si="511"/>
        <v>0</v>
      </c>
      <c r="R922" s="300">
        <f t="shared" si="512"/>
        <v>1</v>
      </c>
      <c r="S922" s="9">
        <f>VLOOKUP($E922,'ALL-GTK-MI-MTS-MA'!$E$13:$CF$361,'ALL-GTK-MI-MTS-MA'!S$6,FALSE)</f>
        <v>3</v>
      </c>
      <c r="T922" s="9">
        <f>VLOOKUP($E922,'ALL-GTK-MI-MTS-MA'!$E$13:$CF$361,'ALL-GTK-MI-MTS-MA'!T$6,FALSE)</f>
        <v>10</v>
      </c>
      <c r="U922" s="9">
        <f>VLOOKUP($E922,'ALL-GTK-MI-MTS-MA'!$E$13:$CF$361,'ALL-GTK-MI-MTS-MA'!U$6,FALSE)</f>
        <v>0</v>
      </c>
      <c r="V922" s="9">
        <f>VLOOKUP($E922,'ALL-GTK-MI-MTS-MA'!$E$13:$CF$361,'ALL-GTK-MI-MTS-MA'!V$6,FALSE)</f>
        <v>0</v>
      </c>
      <c r="W922" s="9">
        <f>VLOOKUP($E922,'ALL-GTK-MI-MTS-MA'!$E$13:$CF$361,'ALL-GTK-MI-MTS-MA'!W$6,FALSE)</f>
        <v>0</v>
      </c>
      <c r="X922" s="9">
        <f>VLOOKUP($E922,'ALL-GTK-MI-MTS-MA'!$E$13:$CF$361,'ALL-GTK-MI-MTS-MA'!X$6,FALSE)</f>
        <v>0</v>
      </c>
      <c r="Y922" s="299">
        <f t="shared" si="513"/>
        <v>3</v>
      </c>
      <c r="Z922" s="299">
        <f t="shared" si="514"/>
        <v>10</v>
      </c>
      <c r="AA922" s="10">
        <f t="shared" si="515"/>
        <v>13</v>
      </c>
      <c r="AB922" s="44">
        <f t="shared" si="516"/>
        <v>4</v>
      </c>
      <c r="AC922" s="44">
        <f t="shared" si="517"/>
        <v>10</v>
      </c>
      <c r="AD922" s="11">
        <f t="shared" si="518"/>
        <v>14</v>
      </c>
      <c r="AE922" s="9">
        <f>VLOOKUP($E922,'ALL-GTK-MI-MTS-MA'!$E$13:$CF$361,'ALL-GTK-MI-MTS-MA'!AE$6,FALSE)</f>
        <v>2</v>
      </c>
      <c r="AF922" s="9">
        <f>VLOOKUP($E922,'ALL-GTK-MI-MTS-MA'!$E$13:$CF$361,'ALL-GTK-MI-MTS-MA'!AF$6,FALSE)</f>
        <v>3</v>
      </c>
      <c r="AG922" s="10">
        <f t="shared" si="519"/>
        <v>5</v>
      </c>
      <c r="AH922" s="9">
        <f>VLOOKUP($E922,'ALL-GTK-MI-MTS-MA'!$E$13:$CF$361,'ALL-GTK-MI-MTS-MA'!AH$6,FALSE)</f>
        <v>2</v>
      </c>
      <c r="AI922" s="9">
        <f>VLOOKUP($E922,'ALL-GTK-MI-MTS-MA'!$E$13:$CF$361,'ALL-GTK-MI-MTS-MA'!AI$6,FALSE)</f>
        <v>7</v>
      </c>
      <c r="AJ922" s="10">
        <f t="shared" si="520"/>
        <v>9</v>
      </c>
      <c r="AK922" s="44">
        <f t="shared" si="521"/>
        <v>4</v>
      </c>
      <c r="AL922" s="44">
        <f t="shared" si="522"/>
        <v>10</v>
      </c>
      <c r="AM922" s="11">
        <f t="shared" si="523"/>
        <v>14</v>
      </c>
      <c r="AN922" s="299">
        <v>0</v>
      </c>
      <c r="AO922" s="299">
        <v>0</v>
      </c>
      <c r="AP922" s="9">
        <f>VLOOKUP($E922,'ALL-GTK-MI-MTS-MA'!$E$13:$CF$361,'ALL-GTK-MI-MTS-MA'!AP$6,FALSE)</f>
        <v>0</v>
      </c>
      <c r="AQ922" s="9">
        <f>VLOOKUP($E922,'ALL-GTK-MI-MTS-MA'!$E$13:$CF$361,'ALL-GTK-MI-MTS-MA'!AQ$6,FALSE)</f>
        <v>0</v>
      </c>
      <c r="AR922" s="9">
        <f>VLOOKUP($E922,'ALL-GTK-MI-MTS-MA'!$E$13:$CF$361,'ALL-GTK-MI-MTS-MA'!AR$6,FALSE)</f>
        <v>0</v>
      </c>
      <c r="AS922" s="9">
        <f>VLOOKUP($E922,'ALL-GTK-MI-MTS-MA'!$E$13:$CF$361,'ALL-GTK-MI-MTS-MA'!AS$6,FALSE)</f>
        <v>0</v>
      </c>
      <c r="AT922" s="9">
        <f>VLOOKUP($E922,'ALL-GTK-MI-MTS-MA'!$E$13:$CF$361,'ALL-GTK-MI-MTS-MA'!AT$6,FALSE)</f>
        <v>2</v>
      </c>
      <c r="AU922" s="9">
        <f>VLOOKUP($E922,'ALL-GTK-MI-MTS-MA'!$E$13:$CF$361,'ALL-GTK-MI-MTS-MA'!AU$6,FALSE)</f>
        <v>0</v>
      </c>
      <c r="AV922" s="590">
        <f>VLOOKUP($E922,'ALL-GTK-MI-MTS-MA'!$E$13:$CF$361,'ALL-GTK-MI-MTS-MA'!AV$6,FALSE)</f>
        <v>0</v>
      </c>
      <c r="AW922" s="590">
        <f>VLOOKUP($E922,'ALL-GTK-MI-MTS-MA'!$E$13:$CF$361,'ALL-GTK-MI-MTS-MA'!AW$6,FALSE)</f>
        <v>0</v>
      </c>
      <c r="AX922" s="9">
        <f>VLOOKUP($E922,'ALL-GTK-MI-MTS-MA'!$E$13:$CF$361,'ALL-GTK-MI-MTS-MA'!AX$6,FALSE)</f>
        <v>2</v>
      </c>
      <c r="AY922" s="9">
        <f>VLOOKUP($E922,'ALL-GTK-MI-MTS-MA'!$E$13:$CF$361,'ALL-GTK-MI-MTS-MA'!AY$6,FALSE)</f>
        <v>9</v>
      </c>
      <c r="AZ922" s="9">
        <f>VLOOKUP($E922,'ALL-GTK-MI-MTS-MA'!$E$13:$CF$361,'ALL-GTK-MI-MTS-MA'!AZ$6,FALSE)</f>
        <v>0</v>
      </c>
      <c r="BA922" s="9">
        <f>VLOOKUP($E922,'ALL-GTK-MI-MTS-MA'!$E$13:$CF$361,'ALL-GTK-MI-MTS-MA'!BA$6,FALSE)</f>
        <v>1</v>
      </c>
      <c r="BB922" s="9">
        <f>VLOOKUP($E922,'ALL-GTK-MI-MTS-MA'!$E$13:$CF$361,'ALL-GTK-MI-MTS-MA'!BB$6,FALSE)</f>
        <v>0</v>
      </c>
      <c r="BC922" s="9">
        <f>VLOOKUP($E922,'ALL-GTK-MI-MTS-MA'!$E$13:$CF$361,'ALL-GTK-MI-MTS-MA'!BC$6,FALSE)</f>
        <v>0</v>
      </c>
      <c r="BD922" s="310">
        <f t="shared" si="524"/>
        <v>2</v>
      </c>
      <c r="BE922" s="310">
        <f t="shared" si="525"/>
        <v>0</v>
      </c>
      <c r="BF922" s="10">
        <f t="shared" si="526"/>
        <v>2</v>
      </c>
      <c r="BG922" s="311">
        <f t="shared" si="527"/>
        <v>2</v>
      </c>
      <c r="BH922" s="311">
        <f t="shared" si="528"/>
        <v>10</v>
      </c>
      <c r="BI922" s="10">
        <f t="shared" si="529"/>
        <v>12</v>
      </c>
      <c r="BJ922" s="44">
        <f t="shared" si="530"/>
        <v>4</v>
      </c>
      <c r="BK922" s="44">
        <f t="shared" si="531"/>
        <v>10</v>
      </c>
      <c r="BL922" s="11">
        <f t="shared" si="532"/>
        <v>14</v>
      </c>
      <c r="BM922" s="9">
        <f>VLOOKUP($E922,'ALL-GTK-MI-MTS-MA'!$E$13:$CF$361,'ALL-GTK-MI-MTS-MA'!BM$6,FALSE)</f>
        <v>0</v>
      </c>
      <c r="BN922" s="9">
        <f>VLOOKUP($E922,'ALL-GTK-MI-MTS-MA'!$E$13:$CF$361,'ALL-GTK-MI-MTS-MA'!BN$6,FALSE)</f>
        <v>0</v>
      </c>
      <c r="BO922" s="9">
        <f>VLOOKUP($E922,'ALL-GTK-MI-MTS-MA'!$E$13:$CF$361,'ALL-GTK-MI-MTS-MA'!BO$6,FALSE)</f>
        <v>2</v>
      </c>
      <c r="BP922" s="9">
        <f>VLOOKUP($E922,'ALL-GTK-MI-MTS-MA'!$E$13:$CF$361,'ALL-GTK-MI-MTS-MA'!BP$6,FALSE)</f>
        <v>0</v>
      </c>
      <c r="BQ922" s="9">
        <f>VLOOKUP($E922,'ALL-GTK-MI-MTS-MA'!$E$13:$CF$361,'ALL-GTK-MI-MTS-MA'!BQ$6,FALSE)</f>
        <v>0</v>
      </c>
      <c r="BR922" s="9">
        <f>VLOOKUP($E922,'ALL-GTK-MI-MTS-MA'!$E$13:$CF$361,'ALL-GTK-MI-MTS-MA'!BR$6,FALSE)</f>
        <v>0</v>
      </c>
      <c r="BS922" s="9">
        <f>VLOOKUP($E922,'ALL-GTK-MI-MTS-MA'!$E$13:$CF$361,'ALL-GTK-MI-MTS-MA'!BS$6,FALSE)</f>
        <v>0</v>
      </c>
      <c r="BT922" s="9">
        <f>VLOOKUP($E922,'ALL-GTK-MI-MTS-MA'!$E$13:$CF$361,'ALL-GTK-MI-MTS-MA'!BT$6,FALSE)</f>
        <v>0</v>
      </c>
      <c r="BU922" s="299">
        <f t="shared" si="533"/>
        <v>2</v>
      </c>
      <c r="BV922" s="299">
        <f t="shared" si="534"/>
        <v>0</v>
      </c>
      <c r="BW922" s="44">
        <f t="shared" si="535"/>
        <v>2</v>
      </c>
      <c r="BX922" s="44">
        <f t="shared" si="536"/>
        <v>0</v>
      </c>
      <c r="BY922" s="11">
        <f t="shared" si="537"/>
        <v>2</v>
      </c>
      <c r="BZ922" s="14">
        <f t="shared" si="538"/>
        <v>4</v>
      </c>
      <c r="CA922" s="14">
        <f t="shared" si="539"/>
        <v>10</v>
      </c>
      <c r="CB922" s="13">
        <f t="shared" si="540"/>
        <v>2</v>
      </c>
      <c r="CC922" s="13">
        <f t="shared" si="541"/>
        <v>0</v>
      </c>
      <c r="CD922" s="312">
        <f t="shared" si="542"/>
        <v>6</v>
      </c>
      <c r="CE922" s="312">
        <f t="shared" si="543"/>
        <v>10</v>
      </c>
      <c r="CF922" s="313">
        <f t="shared" si="544"/>
        <v>16</v>
      </c>
      <c r="CG922" s="302" t="str">
        <f t="shared" si="545"/>
        <v>OK</v>
      </c>
    </row>
    <row r="923" spans="1:85" ht="14.25" x14ac:dyDescent="0.25">
      <c r="A923" s="6">
        <v>911</v>
      </c>
      <c r="B923" s="495">
        <v>109</v>
      </c>
      <c r="C923" s="495" t="s">
        <v>267</v>
      </c>
      <c r="D923" s="496" t="s">
        <v>32</v>
      </c>
      <c r="E923" s="626">
        <v>20364357</v>
      </c>
      <c r="F923" s="627" t="s">
        <v>1024</v>
      </c>
      <c r="G923" s="624" t="s">
        <v>53</v>
      </c>
      <c r="H923" s="9">
        <f>VLOOKUP($E923,'ALL-GTK-MI-MTS-MA'!$E$13:$CF$361,'ALL-GTK-MI-MTS-MA'!H$6,FALSE)</f>
        <v>0</v>
      </c>
      <c r="I923" s="9">
        <f>VLOOKUP($E923,'ALL-GTK-MI-MTS-MA'!$E$13:$CF$361,'ALL-GTK-MI-MTS-MA'!I$6,FALSE)</f>
        <v>0</v>
      </c>
      <c r="J923" s="9">
        <f>VLOOKUP($E923,'ALL-GTK-MI-MTS-MA'!$E$13:$CF$361,'ALL-GTK-MI-MTS-MA'!J$6,FALSE)</f>
        <v>0</v>
      </c>
      <c r="K923" s="9">
        <f>VLOOKUP($E923,'ALL-GTK-MI-MTS-MA'!$E$13:$CF$361,'ALL-GTK-MI-MTS-MA'!K$6,FALSE)</f>
        <v>0</v>
      </c>
      <c r="L923" s="9">
        <f>VLOOKUP($E923,'ALL-GTK-MI-MTS-MA'!$E$13:$CF$361,'ALL-GTK-MI-MTS-MA'!L$6,FALSE)</f>
        <v>0</v>
      </c>
      <c r="M923" s="9">
        <f>VLOOKUP($E923,'ALL-GTK-MI-MTS-MA'!$E$13:$CF$361,'ALL-GTK-MI-MTS-MA'!M$6,FALSE)</f>
        <v>0</v>
      </c>
      <c r="N923" s="9">
        <f>VLOOKUP($E923,'ALL-GTK-MI-MTS-MA'!$E$13:$CF$361,'ALL-GTK-MI-MTS-MA'!N$6,FALSE)</f>
        <v>0</v>
      </c>
      <c r="O923" s="9">
        <f>VLOOKUP($E923,'ALL-GTK-MI-MTS-MA'!$E$13:$CF$361,'ALL-GTK-MI-MTS-MA'!O$6,FALSE)</f>
        <v>4</v>
      </c>
      <c r="P923" s="299">
        <f t="shared" si="510"/>
        <v>0</v>
      </c>
      <c r="Q923" s="299">
        <f t="shared" si="511"/>
        <v>4</v>
      </c>
      <c r="R923" s="300">
        <f t="shared" si="512"/>
        <v>4</v>
      </c>
      <c r="S923" s="9">
        <f>VLOOKUP($E923,'ALL-GTK-MI-MTS-MA'!$E$13:$CF$361,'ALL-GTK-MI-MTS-MA'!S$6,FALSE)</f>
        <v>8</v>
      </c>
      <c r="T923" s="9">
        <f>VLOOKUP($E923,'ALL-GTK-MI-MTS-MA'!$E$13:$CF$361,'ALL-GTK-MI-MTS-MA'!T$6,FALSE)</f>
        <v>5</v>
      </c>
      <c r="U923" s="9">
        <f>VLOOKUP($E923,'ALL-GTK-MI-MTS-MA'!$E$13:$CF$361,'ALL-GTK-MI-MTS-MA'!U$6,FALSE)</f>
        <v>0</v>
      </c>
      <c r="V923" s="9">
        <f>VLOOKUP($E923,'ALL-GTK-MI-MTS-MA'!$E$13:$CF$361,'ALL-GTK-MI-MTS-MA'!V$6,FALSE)</f>
        <v>0</v>
      </c>
      <c r="W923" s="9">
        <f>VLOOKUP($E923,'ALL-GTK-MI-MTS-MA'!$E$13:$CF$361,'ALL-GTK-MI-MTS-MA'!W$6,FALSE)</f>
        <v>0</v>
      </c>
      <c r="X923" s="9">
        <f>VLOOKUP($E923,'ALL-GTK-MI-MTS-MA'!$E$13:$CF$361,'ALL-GTK-MI-MTS-MA'!X$6,FALSE)</f>
        <v>0</v>
      </c>
      <c r="Y923" s="299">
        <f t="shared" si="513"/>
        <v>8</v>
      </c>
      <c r="Z923" s="299">
        <f t="shared" si="514"/>
        <v>5</v>
      </c>
      <c r="AA923" s="10">
        <f t="shared" si="515"/>
        <v>13</v>
      </c>
      <c r="AB923" s="44">
        <f t="shared" si="516"/>
        <v>8</v>
      </c>
      <c r="AC923" s="44">
        <f t="shared" si="517"/>
        <v>9</v>
      </c>
      <c r="AD923" s="11">
        <f t="shared" si="518"/>
        <v>17</v>
      </c>
      <c r="AE923" s="9">
        <f>VLOOKUP($E923,'ALL-GTK-MI-MTS-MA'!$E$13:$CF$361,'ALL-GTK-MI-MTS-MA'!AE$6,FALSE)</f>
        <v>4</v>
      </c>
      <c r="AF923" s="9">
        <f>VLOOKUP($E923,'ALL-GTK-MI-MTS-MA'!$E$13:$CF$361,'ALL-GTK-MI-MTS-MA'!AF$6,FALSE)</f>
        <v>3</v>
      </c>
      <c r="AG923" s="10">
        <f t="shared" si="519"/>
        <v>7</v>
      </c>
      <c r="AH923" s="9">
        <f>VLOOKUP($E923,'ALL-GTK-MI-MTS-MA'!$E$13:$CF$361,'ALL-GTK-MI-MTS-MA'!AH$6,FALSE)</f>
        <v>4</v>
      </c>
      <c r="AI923" s="9">
        <f>VLOOKUP($E923,'ALL-GTK-MI-MTS-MA'!$E$13:$CF$361,'ALL-GTK-MI-MTS-MA'!AI$6,FALSE)</f>
        <v>6</v>
      </c>
      <c r="AJ923" s="10">
        <f t="shared" si="520"/>
        <v>10</v>
      </c>
      <c r="AK923" s="44">
        <f t="shared" si="521"/>
        <v>8</v>
      </c>
      <c r="AL923" s="44">
        <f t="shared" si="522"/>
        <v>9</v>
      </c>
      <c r="AM923" s="11">
        <f t="shared" si="523"/>
        <v>17</v>
      </c>
      <c r="AN923" s="299">
        <v>0</v>
      </c>
      <c r="AO923" s="299">
        <v>0</v>
      </c>
      <c r="AP923" s="9">
        <f>VLOOKUP($E923,'ALL-GTK-MI-MTS-MA'!$E$13:$CF$361,'ALL-GTK-MI-MTS-MA'!AP$6,FALSE)</f>
        <v>0</v>
      </c>
      <c r="AQ923" s="9">
        <f>VLOOKUP($E923,'ALL-GTK-MI-MTS-MA'!$E$13:$CF$361,'ALL-GTK-MI-MTS-MA'!AQ$6,FALSE)</f>
        <v>0</v>
      </c>
      <c r="AR923" s="9">
        <f>VLOOKUP($E923,'ALL-GTK-MI-MTS-MA'!$E$13:$CF$361,'ALL-GTK-MI-MTS-MA'!AR$6,FALSE)</f>
        <v>0</v>
      </c>
      <c r="AS923" s="9">
        <f>VLOOKUP($E923,'ALL-GTK-MI-MTS-MA'!$E$13:$CF$361,'ALL-GTK-MI-MTS-MA'!AS$6,FALSE)</f>
        <v>0</v>
      </c>
      <c r="AT923" s="9">
        <f>VLOOKUP($E923,'ALL-GTK-MI-MTS-MA'!$E$13:$CF$361,'ALL-GTK-MI-MTS-MA'!AT$6,FALSE)</f>
        <v>0</v>
      </c>
      <c r="AU923" s="9">
        <f>VLOOKUP($E923,'ALL-GTK-MI-MTS-MA'!$E$13:$CF$361,'ALL-GTK-MI-MTS-MA'!AU$6,FALSE)</f>
        <v>0</v>
      </c>
      <c r="AV923" s="590">
        <f>VLOOKUP($E923,'ALL-GTK-MI-MTS-MA'!$E$13:$CF$361,'ALL-GTK-MI-MTS-MA'!AV$6,FALSE)</f>
        <v>0</v>
      </c>
      <c r="AW923" s="590">
        <f>VLOOKUP($E923,'ALL-GTK-MI-MTS-MA'!$E$13:$CF$361,'ALL-GTK-MI-MTS-MA'!AW$6,FALSE)</f>
        <v>0</v>
      </c>
      <c r="AX923" s="9">
        <f>VLOOKUP($E923,'ALL-GTK-MI-MTS-MA'!$E$13:$CF$361,'ALL-GTK-MI-MTS-MA'!AX$6,FALSE)</f>
        <v>8</v>
      </c>
      <c r="AY923" s="9">
        <f>VLOOKUP($E923,'ALL-GTK-MI-MTS-MA'!$E$13:$CF$361,'ALL-GTK-MI-MTS-MA'!AY$6,FALSE)</f>
        <v>9</v>
      </c>
      <c r="AZ923" s="9">
        <f>VLOOKUP($E923,'ALL-GTK-MI-MTS-MA'!$E$13:$CF$361,'ALL-GTK-MI-MTS-MA'!AZ$6,FALSE)</f>
        <v>0</v>
      </c>
      <c r="BA923" s="9">
        <f>VLOOKUP($E923,'ALL-GTK-MI-MTS-MA'!$E$13:$CF$361,'ALL-GTK-MI-MTS-MA'!BA$6,FALSE)</f>
        <v>0</v>
      </c>
      <c r="BB923" s="9">
        <f>VLOOKUP($E923,'ALL-GTK-MI-MTS-MA'!$E$13:$CF$361,'ALL-GTK-MI-MTS-MA'!BB$6,FALSE)</f>
        <v>0</v>
      </c>
      <c r="BC923" s="9">
        <f>VLOOKUP($E923,'ALL-GTK-MI-MTS-MA'!$E$13:$CF$361,'ALL-GTK-MI-MTS-MA'!BC$6,FALSE)</f>
        <v>0</v>
      </c>
      <c r="BD923" s="310">
        <f t="shared" si="524"/>
        <v>0</v>
      </c>
      <c r="BE923" s="310">
        <f t="shared" si="525"/>
        <v>0</v>
      </c>
      <c r="BF923" s="10">
        <f t="shared" si="526"/>
        <v>0</v>
      </c>
      <c r="BG923" s="311">
        <f t="shared" si="527"/>
        <v>8</v>
      </c>
      <c r="BH923" s="311">
        <f t="shared" si="528"/>
        <v>9</v>
      </c>
      <c r="BI923" s="10">
        <f t="shared" si="529"/>
        <v>17</v>
      </c>
      <c r="BJ923" s="44">
        <f t="shared" si="530"/>
        <v>8</v>
      </c>
      <c r="BK923" s="44">
        <f t="shared" si="531"/>
        <v>9</v>
      </c>
      <c r="BL923" s="11">
        <f t="shared" si="532"/>
        <v>17</v>
      </c>
      <c r="BM923" s="9">
        <f>VLOOKUP($E923,'ALL-GTK-MI-MTS-MA'!$E$13:$CF$361,'ALL-GTK-MI-MTS-MA'!BM$6,FALSE)</f>
        <v>0</v>
      </c>
      <c r="BN923" s="9">
        <f>VLOOKUP($E923,'ALL-GTK-MI-MTS-MA'!$E$13:$CF$361,'ALL-GTK-MI-MTS-MA'!BN$6,FALSE)</f>
        <v>0</v>
      </c>
      <c r="BO923" s="9">
        <f>VLOOKUP($E923,'ALL-GTK-MI-MTS-MA'!$E$13:$CF$361,'ALL-GTK-MI-MTS-MA'!BO$6,FALSE)</f>
        <v>3</v>
      </c>
      <c r="BP923" s="9">
        <f>VLOOKUP($E923,'ALL-GTK-MI-MTS-MA'!$E$13:$CF$361,'ALL-GTK-MI-MTS-MA'!BP$6,FALSE)</f>
        <v>1</v>
      </c>
      <c r="BQ923" s="9">
        <f>VLOOKUP($E923,'ALL-GTK-MI-MTS-MA'!$E$13:$CF$361,'ALL-GTK-MI-MTS-MA'!BQ$6,FALSE)</f>
        <v>0</v>
      </c>
      <c r="BR923" s="9">
        <f>VLOOKUP($E923,'ALL-GTK-MI-MTS-MA'!$E$13:$CF$361,'ALL-GTK-MI-MTS-MA'!BR$6,FALSE)</f>
        <v>0</v>
      </c>
      <c r="BS923" s="9">
        <f>VLOOKUP($E923,'ALL-GTK-MI-MTS-MA'!$E$13:$CF$361,'ALL-GTK-MI-MTS-MA'!BS$6,FALSE)</f>
        <v>0</v>
      </c>
      <c r="BT923" s="9">
        <f>VLOOKUP($E923,'ALL-GTK-MI-MTS-MA'!$E$13:$CF$361,'ALL-GTK-MI-MTS-MA'!BT$6,FALSE)</f>
        <v>0</v>
      </c>
      <c r="BU923" s="299">
        <f t="shared" si="533"/>
        <v>3</v>
      </c>
      <c r="BV923" s="299">
        <f t="shared" si="534"/>
        <v>1</v>
      </c>
      <c r="BW923" s="44">
        <f t="shared" si="535"/>
        <v>3</v>
      </c>
      <c r="BX923" s="44">
        <f t="shared" si="536"/>
        <v>1</v>
      </c>
      <c r="BY923" s="11">
        <f t="shared" si="537"/>
        <v>4</v>
      </c>
      <c r="BZ923" s="14">
        <f t="shared" si="538"/>
        <v>8</v>
      </c>
      <c r="CA923" s="14">
        <f t="shared" si="539"/>
        <v>9</v>
      </c>
      <c r="CB923" s="13">
        <f t="shared" si="540"/>
        <v>3</v>
      </c>
      <c r="CC923" s="13">
        <f t="shared" si="541"/>
        <v>1</v>
      </c>
      <c r="CD923" s="312">
        <f t="shared" si="542"/>
        <v>11</v>
      </c>
      <c r="CE923" s="312">
        <f t="shared" si="543"/>
        <v>10</v>
      </c>
      <c r="CF923" s="313">
        <f t="shared" si="544"/>
        <v>21</v>
      </c>
      <c r="CG923" s="302" t="str">
        <f t="shared" si="545"/>
        <v>OK</v>
      </c>
    </row>
    <row r="924" spans="1:85" ht="14.25" x14ac:dyDescent="0.25">
      <c r="A924" s="6">
        <v>912</v>
      </c>
      <c r="B924" s="495">
        <v>110</v>
      </c>
      <c r="C924" s="495" t="s">
        <v>267</v>
      </c>
      <c r="D924" s="496" t="s">
        <v>32</v>
      </c>
      <c r="E924" s="626">
        <v>20364358</v>
      </c>
      <c r="F924" s="627" t="s">
        <v>1025</v>
      </c>
      <c r="G924" s="624" t="s">
        <v>53</v>
      </c>
      <c r="H924" s="9">
        <f>VLOOKUP($E924,'ALL-GTK-MI-MTS-MA'!$E$13:$CF$361,'ALL-GTK-MI-MTS-MA'!H$6,FALSE)</f>
        <v>0</v>
      </c>
      <c r="I924" s="9">
        <f>VLOOKUP($E924,'ALL-GTK-MI-MTS-MA'!$E$13:$CF$361,'ALL-GTK-MI-MTS-MA'!I$6,FALSE)</f>
        <v>0</v>
      </c>
      <c r="J924" s="9">
        <f>VLOOKUP($E924,'ALL-GTK-MI-MTS-MA'!$E$13:$CF$361,'ALL-GTK-MI-MTS-MA'!J$6,FALSE)</f>
        <v>0</v>
      </c>
      <c r="K924" s="9">
        <f>VLOOKUP($E924,'ALL-GTK-MI-MTS-MA'!$E$13:$CF$361,'ALL-GTK-MI-MTS-MA'!K$6,FALSE)</f>
        <v>0</v>
      </c>
      <c r="L924" s="9">
        <f>VLOOKUP($E924,'ALL-GTK-MI-MTS-MA'!$E$13:$CF$361,'ALL-GTK-MI-MTS-MA'!L$6,FALSE)</f>
        <v>0</v>
      </c>
      <c r="M924" s="9">
        <f>VLOOKUP($E924,'ALL-GTK-MI-MTS-MA'!$E$13:$CF$361,'ALL-GTK-MI-MTS-MA'!M$6,FALSE)</f>
        <v>0</v>
      </c>
      <c r="N924" s="9">
        <f>VLOOKUP($E924,'ALL-GTK-MI-MTS-MA'!$E$13:$CF$361,'ALL-GTK-MI-MTS-MA'!N$6,FALSE)</f>
        <v>0</v>
      </c>
      <c r="O924" s="9">
        <f>VLOOKUP($E924,'ALL-GTK-MI-MTS-MA'!$E$13:$CF$361,'ALL-GTK-MI-MTS-MA'!O$6,FALSE)</f>
        <v>0</v>
      </c>
      <c r="P924" s="299">
        <f t="shared" si="510"/>
        <v>0</v>
      </c>
      <c r="Q924" s="299">
        <f t="shared" si="511"/>
        <v>0</v>
      </c>
      <c r="R924" s="300">
        <f t="shared" si="512"/>
        <v>0</v>
      </c>
      <c r="S924" s="9">
        <f>VLOOKUP($E924,'ALL-GTK-MI-MTS-MA'!$E$13:$CF$361,'ALL-GTK-MI-MTS-MA'!S$6,FALSE)</f>
        <v>11</v>
      </c>
      <c r="T924" s="9">
        <f>VLOOKUP($E924,'ALL-GTK-MI-MTS-MA'!$E$13:$CF$361,'ALL-GTK-MI-MTS-MA'!T$6,FALSE)</f>
        <v>5</v>
      </c>
      <c r="U924" s="9">
        <f>VLOOKUP($E924,'ALL-GTK-MI-MTS-MA'!$E$13:$CF$361,'ALL-GTK-MI-MTS-MA'!U$6,FALSE)</f>
        <v>0</v>
      </c>
      <c r="V924" s="9">
        <f>VLOOKUP($E924,'ALL-GTK-MI-MTS-MA'!$E$13:$CF$361,'ALL-GTK-MI-MTS-MA'!V$6,FALSE)</f>
        <v>0</v>
      </c>
      <c r="W924" s="9">
        <f>VLOOKUP($E924,'ALL-GTK-MI-MTS-MA'!$E$13:$CF$361,'ALL-GTK-MI-MTS-MA'!W$6,FALSE)</f>
        <v>0</v>
      </c>
      <c r="X924" s="9">
        <f>VLOOKUP($E924,'ALL-GTK-MI-MTS-MA'!$E$13:$CF$361,'ALL-GTK-MI-MTS-MA'!X$6,FALSE)</f>
        <v>0</v>
      </c>
      <c r="Y924" s="299">
        <f t="shared" si="513"/>
        <v>11</v>
      </c>
      <c r="Z924" s="299">
        <f t="shared" si="514"/>
        <v>5</v>
      </c>
      <c r="AA924" s="10">
        <f t="shared" si="515"/>
        <v>16</v>
      </c>
      <c r="AB924" s="44">
        <f t="shared" si="516"/>
        <v>11</v>
      </c>
      <c r="AC924" s="44">
        <f t="shared" si="517"/>
        <v>5</v>
      </c>
      <c r="AD924" s="11">
        <f t="shared" si="518"/>
        <v>16</v>
      </c>
      <c r="AE924" s="9">
        <f>VLOOKUP($E924,'ALL-GTK-MI-MTS-MA'!$E$13:$CF$361,'ALL-GTK-MI-MTS-MA'!AE$6,FALSE)</f>
        <v>8</v>
      </c>
      <c r="AF924" s="9">
        <f>VLOOKUP($E924,'ALL-GTK-MI-MTS-MA'!$E$13:$CF$361,'ALL-GTK-MI-MTS-MA'!AF$6,FALSE)</f>
        <v>2</v>
      </c>
      <c r="AG924" s="10">
        <f t="shared" si="519"/>
        <v>10</v>
      </c>
      <c r="AH924" s="9">
        <f>VLOOKUP($E924,'ALL-GTK-MI-MTS-MA'!$E$13:$CF$361,'ALL-GTK-MI-MTS-MA'!AH$6,FALSE)</f>
        <v>3</v>
      </c>
      <c r="AI924" s="9">
        <f>VLOOKUP($E924,'ALL-GTK-MI-MTS-MA'!$E$13:$CF$361,'ALL-GTK-MI-MTS-MA'!AI$6,FALSE)</f>
        <v>3</v>
      </c>
      <c r="AJ924" s="10">
        <f t="shared" si="520"/>
        <v>6</v>
      </c>
      <c r="AK924" s="44">
        <f t="shared" si="521"/>
        <v>11</v>
      </c>
      <c r="AL924" s="44">
        <f t="shared" si="522"/>
        <v>5</v>
      </c>
      <c r="AM924" s="11">
        <f t="shared" si="523"/>
        <v>16</v>
      </c>
      <c r="AN924" s="299">
        <v>0</v>
      </c>
      <c r="AO924" s="299">
        <v>0</v>
      </c>
      <c r="AP924" s="9">
        <f>VLOOKUP($E924,'ALL-GTK-MI-MTS-MA'!$E$13:$CF$361,'ALL-GTK-MI-MTS-MA'!AP$6,FALSE)</f>
        <v>0</v>
      </c>
      <c r="AQ924" s="9">
        <f>VLOOKUP($E924,'ALL-GTK-MI-MTS-MA'!$E$13:$CF$361,'ALL-GTK-MI-MTS-MA'!AQ$6,FALSE)</f>
        <v>0</v>
      </c>
      <c r="AR924" s="9">
        <f>VLOOKUP($E924,'ALL-GTK-MI-MTS-MA'!$E$13:$CF$361,'ALL-GTK-MI-MTS-MA'!AR$6,FALSE)</f>
        <v>0</v>
      </c>
      <c r="AS924" s="9">
        <f>VLOOKUP($E924,'ALL-GTK-MI-MTS-MA'!$E$13:$CF$361,'ALL-GTK-MI-MTS-MA'!AS$6,FALSE)</f>
        <v>0</v>
      </c>
      <c r="AT924" s="9">
        <f>VLOOKUP($E924,'ALL-GTK-MI-MTS-MA'!$E$13:$CF$361,'ALL-GTK-MI-MTS-MA'!AT$6,FALSE)</f>
        <v>4</v>
      </c>
      <c r="AU924" s="9">
        <f>VLOOKUP($E924,'ALL-GTK-MI-MTS-MA'!$E$13:$CF$361,'ALL-GTK-MI-MTS-MA'!AU$6,FALSE)</f>
        <v>0</v>
      </c>
      <c r="AV924" s="590">
        <f>VLOOKUP($E924,'ALL-GTK-MI-MTS-MA'!$E$13:$CF$361,'ALL-GTK-MI-MTS-MA'!AV$6,FALSE)</f>
        <v>0</v>
      </c>
      <c r="AW924" s="590">
        <f>VLOOKUP($E924,'ALL-GTK-MI-MTS-MA'!$E$13:$CF$361,'ALL-GTK-MI-MTS-MA'!AW$6,FALSE)</f>
        <v>0</v>
      </c>
      <c r="AX924" s="9">
        <f>VLOOKUP($E924,'ALL-GTK-MI-MTS-MA'!$E$13:$CF$361,'ALL-GTK-MI-MTS-MA'!AX$6,FALSE)</f>
        <v>7</v>
      </c>
      <c r="AY924" s="9">
        <f>VLOOKUP($E924,'ALL-GTK-MI-MTS-MA'!$E$13:$CF$361,'ALL-GTK-MI-MTS-MA'!AY$6,FALSE)</f>
        <v>5</v>
      </c>
      <c r="AZ924" s="9">
        <f>VLOOKUP($E924,'ALL-GTK-MI-MTS-MA'!$E$13:$CF$361,'ALL-GTK-MI-MTS-MA'!AZ$6,FALSE)</f>
        <v>0</v>
      </c>
      <c r="BA924" s="9">
        <f>VLOOKUP($E924,'ALL-GTK-MI-MTS-MA'!$E$13:$CF$361,'ALL-GTK-MI-MTS-MA'!BA$6,FALSE)</f>
        <v>0</v>
      </c>
      <c r="BB924" s="9">
        <f>VLOOKUP($E924,'ALL-GTK-MI-MTS-MA'!$E$13:$CF$361,'ALL-GTK-MI-MTS-MA'!BB$6,FALSE)</f>
        <v>0</v>
      </c>
      <c r="BC924" s="9">
        <f>VLOOKUP($E924,'ALL-GTK-MI-MTS-MA'!$E$13:$CF$361,'ALL-GTK-MI-MTS-MA'!BC$6,FALSE)</f>
        <v>0</v>
      </c>
      <c r="BD924" s="310">
        <f t="shared" si="524"/>
        <v>4</v>
      </c>
      <c r="BE924" s="310">
        <f t="shared" si="525"/>
        <v>0</v>
      </c>
      <c r="BF924" s="10">
        <f t="shared" si="526"/>
        <v>4</v>
      </c>
      <c r="BG924" s="311">
        <f t="shared" si="527"/>
        <v>7</v>
      </c>
      <c r="BH924" s="311">
        <f t="shared" si="528"/>
        <v>5</v>
      </c>
      <c r="BI924" s="10">
        <f t="shared" si="529"/>
        <v>12</v>
      </c>
      <c r="BJ924" s="44">
        <f t="shared" si="530"/>
        <v>11</v>
      </c>
      <c r="BK924" s="44">
        <f t="shared" si="531"/>
        <v>5</v>
      </c>
      <c r="BL924" s="11">
        <f t="shared" si="532"/>
        <v>16</v>
      </c>
      <c r="BM924" s="9">
        <f>VLOOKUP($E924,'ALL-GTK-MI-MTS-MA'!$E$13:$CF$361,'ALL-GTK-MI-MTS-MA'!BM$6,FALSE)</f>
        <v>0</v>
      </c>
      <c r="BN924" s="9">
        <f>VLOOKUP($E924,'ALL-GTK-MI-MTS-MA'!$E$13:$CF$361,'ALL-GTK-MI-MTS-MA'!BN$6,FALSE)</f>
        <v>0</v>
      </c>
      <c r="BO924" s="9">
        <f>VLOOKUP($E924,'ALL-GTK-MI-MTS-MA'!$E$13:$CF$361,'ALL-GTK-MI-MTS-MA'!BO$6,FALSE)</f>
        <v>1</v>
      </c>
      <c r="BP924" s="9">
        <f>VLOOKUP($E924,'ALL-GTK-MI-MTS-MA'!$E$13:$CF$361,'ALL-GTK-MI-MTS-MA'!BP$6,FALSE)</f>
        <v>0</v>
      </c>
      <c r="BQ924" s="9">
        <f>VLOOKUP($E924,'ALL-GTK-MI-MTS-MA'!$E$13:$CF$361,'ALL-GTK-MI-MTS-MA'!BQ$6,FALSE)</f>
        <v>0</v>
      </c>
      <c r="BR924" s="9">
        <f>VLOOKUP($E924,'ALL-GTK-MI-MTS-MA'!$E$13:$CF$361,'ALL-GTK-MI-MTS-MA'!BR$6,FALSE)</f>
        <v>0</v>
      </c>
      <c r="BS924" s="9">
        <f>VLOOKUP($E924,'ALL-GTK-MI-MTS-MA'!$E$13:$CF$361,'ALL-GTK-MI-MTS-MA'!BS$6,FALSE)</f>
        <v>0</v>
      </c>
      <c r="BT924" s="9">
        <f>VLOOKUP($E924,'ALL-GTK-MI-MTS-MA'!$E$13:$CF$361,'ALL-GTK-MI-MTS-MA'!BT$6,FALSE)</f>
        <v>0</v>
      </c>
      <c r="BU924" s="299">
        <f t="shared" si="533"/>
        <v>1</v>
      </c>
      <c r="BV924" s="299">
        <f t="shared" si="534"/>
        <v>0</v>
      </c>
      <c r="BW924" s="44">
        <f t="shared" si="535"/>
        <v>1</v>
      </c>
      <c r="BX924" s="44">
        <f t="shared" si="536"/>
        <v>0</v>
      </c>
      <c r="BY924" s="11">
        <f t="shared" si="537"/>
        <v>1</v>
      </c>
      <c r="BZ924" s="14">
        <f t="shared" si="538"/>
        <v>11</v>
      </c>
      <c r="CA924" s="14">
        <f t="shared" si="539"/>
        <v>5</v>
      </c>
      <c r="CB924" s="13">
        <f t="shared" si="540"/>
        <v>1</v>
      </c>
      <c r="CC924" s="13">
        <f t="shared" si="541"/>
        <v>0</v>
      </c>
      <c r="CD924" s="312">
        <f t="shared" si="542"/>
        <v>12</v>
      </c>
      <c r="CE924" s="312">
        <f t="shared" si="543"/>
        <v>5</v>
      </c>
      <c r="CF924" s="313">
        <f t="shared" si="544"/>
        <v>17</v>
      </c>
      <c r="CG924" s="302" t="str">
        <f t="shared" si="545"/>
        <v>OK</v>
      </c>
    </row>
    <row r="925" spans="1:85" ht="14.25" x14ac:dyDescent="0.25">
      <c r="A925" s="6">
        <v>913</v>
      </c>
      <c r="B925" s="495">
        <v>111</v>
      </c>
      <c r="C925" s="495" t="s">
        <v>267</v>
      </c>
      <c r="D925" s="496" t="s">
        <v>32</v>
      </c>
      <c r="E925" s="626">
        <v>20364359</v>
      </c>
      <c r="F925" s="627" t="s">
        <v>1026</v>
      </c>
      <c r="G925" s="624" t="s">
        <v>53</v>
      </c>
      <c r="H925" s="9">
        <f>VLOOKUP($E925,'ALL-GTK-MI-MTS-MA'!$E$13:$CF$361,'ALL-GTK-MI-MTS-MA'!H$6,FALSE)</f>
        <v>0</v>
      </c>
      <c r="I925" s="9">
        <f>VLOOKUP($E925,'ALL-GTK-MI-MTS-MA'!$E$13:$CF$361,'ALL-GTK-MI-MTS-MA'!I$6,FALSE)</f>
        <v>0</v>
      </c>
      <c r="J925" s="9">
        <f>VLOOKUP($E925,'ALL-GTK-MI-MTS-MA'!$E$13:$CF$361,'ALL-GTK-MI-MTS-MA'!J$6,FALSE)</f>
        <v>0</v>
      </c>
      <c r="K925" s="9">
        <f>VLOOKUP($E925,'ALL-GTK-MI-MTS-MA'!$E$13:$CF$361,'ALL-GTK-MI-MTS-MA'!K$6,FALSE)</f>
        <v>0</v>
      </c>
      <c r="L925" s="9">
        <f>VLOOKUP($E925,'ALL-GTK-MI-MTS-MA'!$E$13:$CF$361,'ALL-GTK-MI-MTS-MA'!L$6,FALSE)</f>
        <v>0</v>
      </c>
      <c r="M925" s="9">
        <f>VLOOKUP($E925,'ALL-GTK-MI-MTS-MA'!$E$13:$CF$361,'ALL-GTK-MI-MTS-MA'!M$6,FALSE)</f>
        <v>0</v>
      </c>
      <c r="N925" s="9">
        <f>VLOOKUP($E925,'ALL-GTK-MI-MTS-MA'!$E$13:$CF$361,'ALL-GTK-MI-MTS-MA'!N$6,FALSE)</f>
        <v>1</v>
      </c>
      <c r="O925" s="9">
        <f>VLOOKUP($E925,'ALL-GTK-MI-MTS-MA'!$E$13:$CF$361,'ALL-GTK-MI-MTS-MA'!O$6,FALSE)</f>
        <v>2</v>
      </c>
      <c r="P925" s="299">
        <f t="shared" si="510"/>
        <v>1</v>
      </c>
      <c r="Q925" s="299">
        <f t="shared" si="511"/>
        <v>2</v>
      </c>
      <c r="R925" s="300">
        <f t="shared" si="512"/>
        <v>3</v>
      </c>
      <c r="S925" s="9">
        <f>VLOOKUP($E925,'ALL-GTK-MI-MTS-MA'!$E$13:$CF$361,'ALL-GTK-MI-MTS-MA'!S$6,FALSE)</f>
        <v>9</v>
      </c>
      <c r="T925" s="9">
        <f>VLOOKUP($E925,'ALL-GTK-MI-MTS-MA'!$E$13:$CF$361,'ALL-GTK-MI-MTS-MA'!T$6,FALSE)</f>
        <v>2</v>
      </c>
      <c r="U925" s="9">
        <f>VLOOKUP($E925,'ALL-GTK-MI-MTS-MA'!$E$13:$CF$361,'ALL-GTK-MI-MTS-MA'!U$6,FALSE)</f>
        <v>0</v>
      </c>
      <c r="V925" s="9">
        <f>VLOOKUP($E925,'ALL-GTK-MI-MTS-MA'!$E$13:$CF$361,'ALL-GTK-MI-MTS-MA'!V$6,FALSE)</f>
        <v>0</v>
      </c>
      <c r="W925" s="9">
        <f>VLOOKUP($E925,'ALL-GTK-MI-MTS-MA'!$E$13:$CF$361,'ALL-GTK-MI-MTS-MA'!W$6,FALSE)</f>
        <v>0</v>
      </c>
      <c r="X925" s="9">
        <f>VLOOKUP($E925,'ALL-GTK-MI-MTS-MA'!$E$13:$CF$361,'ALL-GTK-MI-MTS-MA'!X$6,FALSE)</f>
        <v>0</v>
      </c>
      <c r="Y925" s="299">
        <f t="shared" si="513"/>
        <v>9</v>
      </c>
      <c r="Z925" s="299">
        <f t="shared" si="514"/>
        <v>2</v>
      </c>
      <c r="AA925" s="10">
        <f t="shared" si="515"/>
        <v>11</v>
      </c>
      <c r="AB925" s="44">
        <f t="shared" si="516"/>
        <v>10</v>
      </c>
      <c r="AC925" s="44">
        <f t="shared" si="517"/>
        <v>4</v>
      </c>
      <c r="AD925" s="11">
        <f t="shared" si="518"/>
        <v>14</v>
      </c>
      <c r="AE925" s="9">
        <f>VLOOKUP($E925,'ALL-GTK-MI-MTS-MA'!$E$13:$CF$361,'ALL-GTK-MI-MTS-MA'!AE$6,FALSE)</f>
        <v>4</v>
      </c>
      <c r="AF925" s="9">
        <f>VLOOKUP($E925,'ALL-GTK-MI-MTS-MA'!$E$13:$CF$361,'ALL-GTK-MI-MTS-MA'!AF$6,FALSE)</f>
        <v>0</v>
      </c>
      <c r="AG925" s="10">
        <f t="shared" si="519"/>
        <v>4</v>
      </c>
      <c r="AH925" s="9">
        <f>VLOOKUP($E925,'ALL-GTK-MI-MTS-MA'!$E$13:$CF$361,'ALL-GTK-MI-MTS-MA'!AH$6,FALSE)</f>
        <v>6</v>
      </c>
      <c r="AI925" s="9">
        <f>VLOOKUP($E925,'ALL-GTK-MI-MTS-MA'!$E$13:$CF$361,'ALL-GTK-MI-MTS-MA'!AI$6,FALSE)</f>
        <v>4</v>
      </c>
      <c r="AJ925" s="10">
        <f t="shared" si="520"/>
        <v>10</v>
      </c>
      <c r="AK925" s="44">
        <f t="shared" si="521"/>
        <v>10</v>
      </c>
      <c r="AL925" s="44">
        <f t="shared" si="522"/>
        <v>4</v>
      </c>
      <c r="AM925" s="11">
        <f t="shared" si="523"/>
        <v>14</v>
      </c>
      <c r="AN925" s="299">
        <v>0</v>
      </c>
      <c r="AO925" s="299">
        <v>0</v>
      </c>
      <c r="AP925" s="9">
        <f>VLOOKUP($E925,'ALL-GTK-MI-MTS-MA'!$E$13:$CF$361,'ALL-GTK-MI-MTS-MA'!AP$6,FALSE)</f>
        <v>0</v>
      </c>
      <c r="AQ925" s="9">
        <f>VLOOKUP($E925,'ALL-GTK-MI-MTS-MA'!$E$13:$CF$361,'ALL-GTK-MI-MTS-MA'!AQ$6,FALSE)</f>
        <v>0</v>
      </c>
      <c r="AR925" s="9">
        <f>VLOOKUP($E925,'ALL-GTK-MI-MTS-MA'!$E$13:$CF$361,'ALL-GTK-MI-MTS-MA'!AR$6,FALSE)</f>
        <v>0</v>
      </c>
      <c r="AS925" s="9">
        <f>VLOOKUP($E925,'ALL-GTK-MI-MTS-MA'!$E$13:$CF$361,'ALL-GTK-MI-MTS-MA'!AS$6,FALSE)</f>
        <v>0</v>
      </c>
      <c r="AT925" s="9">
        <f>VLOOKUP($E925,'ALL-GTK-MI-MTS-MA'!$E$13:$CF$361,'ALL-GTK-MI-MTS-MA'!AT$6,FALSE)</f>
        <v>4</v>
      </c>
      <c r="AU925" s="9">
        <f>VLOOKUP($E925,'ALL-GTK-MI-MTS-MA'!$E$13:$CF$361,'ALL-GTK-MI-MTS-MA'!AU$6,FALSE)</f>
        <v>0</v>
      </c>
      <c r="AV925" s="590">
        <f>VLOOKUP($E925,'ALL-GTK-MI-MTS-MA'!$E$13:$CF$361,'ALL-GTK-MI-MTS-MA'!AV$6,FALSE)</f>
        <v>0</v>
      </c>
      <c r="AW925" s="590">
        <f>VLOOKUP($E925,'ALL-GTK-MI-MTS-MA'!$E$13:$CF$361,'ALL-GTK-MI-MTS-MA'!AW$6,FALSE)</f>
        <v>0</v>
      </c>
      <c r="AX925" s="9">
        <f>VLOOKUP($E925,'ALL-GTK-MI-MTS-MA'!$E$13:$CF$361,'ALL-GTK-MI-MTS-MA'!AX$6,FALSE)</f>
        <v>6</v>
      </c>
      <c r="AY925" s="9">
        <f>VLOOKUP($E925,'ALL-GTK-MI-MTS-MA'!$E$13:$CF$361,'ALL-GTK-MI-MTS-MA'!AY$6,FALSE)</f>
        <v>3</v>
      </c>
      <c r="AZ925" s="9">
        <f>VLOOKUP($E925,'ALL-GTK-MI-MTS-MA'!$E$13:$CF$361,'ALL-GTK-MI-MTS-MA'!AZ$6,FALSE)</f>
        <v>0</v>
      </c>
      <c r="BA925" s="9">
        <f>VLOOKUP($E925,'ALL-GTK-MI-MTS-MA'!$E$13:$CF$361,'ALL-GTK-MI-MTS-MA'!BA$6,FALSE)</f>
        <v>1</v>
      </c>
      <c r="BB925" s="9">
        <f>VLOOKUP($E925,'ALL-GTK-MI-MTS-MA'!$E$13:$CF$361,'ALL-GTK-MI-MTS-MA'!BB$6,FALSE)</f>
        <v>0</v>
      </c>
      <c r="BC925" s="9">
        <f>VLOOKUP($E925,'ALL-GTK-MI-MTS-MA'!$E$13:$CF$361,'ALL-GTK-MI-MTS-MA'!BC$6,FALSE)</f>
        <v>0</v>
      </c>
      <c r="BD925" s="310">
        <f t="shared" si="524"/>
        <v>4</v>
      </c>
      <c r="BE925" s="310">
        <f t="shared" si="525"/>
        <v>0</v>
      </c>
      <c r="BF925" s="10">
        <f t="shared" si="526"/>
        <v>4</v>
      </c>
      <c r="BG925" s="311">
        <f t="shared" si="527"/>
        <v>6</v>
      </c>
      <c r="BH925" s="311">
        <f t="shared" si="528"/>
        <v>4</v>
      </c>
      <c r="BI925" s="10">
        <f t="shared" si="529"/>
        <v>10</v>
      </c>
      <c r="BJ925" s="44">
        <f t="shared" si="530"/>
        <v>10</v>
      </c>
      <c r="BK925" s="44">
        <f t="shared" si="531"/>
        <v>4</v>
      </c>
      <c r="BL925" s="11">
        <f t="shared" si="532"/>
        <v>14</v>
      </c>
      <c r="BM925" s="9">
        <f>VLOOKUP($E925,'ALL-GTK-MI-MTS-MA'!$E$13:$CF$361,'ALL-GTK-MI-MTS-MA'!BM$6,FALSE)</f>
        <v>0</v>
      </c>
      <c r="BN925" s="9">
        <f>VLOOKUP($E925,'ALL-GTK-MI-MTS-MA'!$E$13:$CF$361,'ALL-GTK-MI-MTS-MA'!BN$6,FALSE)</f>
        <v>0</v>
      </c>
      <c r="BO925" s="9">
        <f>VLOOKUP($E925,'ALL-GTK-MI-MTS-MA'!$E$13:$CF$361,'ALL-GTK-MI-MTS-MA'!BO$6,FALSE)</f>
        <v>2</v>
      </c>
      <c r="BP925" s="9">
        <f>VLOOKUP($E925,'ALL-GTK-MI-MTS-MA'!$E$13:$CF$361,'ALL-GTK-MI-MTS-MA'!BP$6,FALSE)</f>
        <v>0</v>
      </c>
      <c r="BQ925" s="9">
        <f>VLOOKUP($E925,'ALL-GTK-MI-MTS-MA'!$E$13:$CF$361,'ALL-GTK-MI-MTS-MA'!BQ$6,FALSE)</f>
        <v>0</v>
      </c>
      <c r="BR925" s="9">
        <f>VLOOKUP($E925,'ALL-GTK-MI-MTS-MA'!$E$13:$CF$361,'ALL-GTK-MI-MTS-MA'!BR$6,FALSE)</f>
        <v>0</v>
      </c>
      <c r="BS925" s="9">
        <f>VLOOKUP($E925,'ALL-GTK-MI-MTS-MA'!$E$13:$CF$361,'ALL-GTK-MI-MTS-MA'!BS$6,FALSE)</f>
        <v>0</v>
      </c>
      <c r="BT925" s="9">
        <f>VLOOKUP($E925,'ALL-GTK-MI-MTS-MA'!$E$13:$CF$361,'ALL-GTK-MI-MTS-MA'!BT$6,FALSE)</f>
        <v>0</v>
      </c>
      <c r="BU925" s="299">
        <f t="shared" si="533"/>
        <v>2</v>
      </c>
      <c r="BV925" s="299">
        <f t="shared" si="534"/>
        <v>0</v>
      </c>
      <c r="BW925" s="44">
        <f t="shared" si="535"/>
        <v>2</v>
      </c>
      <c r="BX925" s="44">
        <f t="shared" si="536"/>
        <v>0</v>
      </c>
      <c r="BY925" s="11">
        <f t="shared" si="537"/>
        <v>2</v>
      </c>
      <c r="BZ925" s="14">
        <f t="shared" si="538"/>
        <v>10</v>
      </c>
      <c r="CA925" s="14">
        <f t="shared" si="539"/>
        <v>4</v>
      </c>
      <c r="CB925" s="13">
        <f t="shared" si="540"/>
        <v>2</v>
      </c>
      <c r="CC925" s="13">
        <f t="shared" si="541"/>
        <v>0</v>
      </c>
      <c r="CD925" s="312">
        <f t="shared" si="542"/>
        <v>12</v>
      </c>
      <c r="CE925" s="312">
        <f t="shared" si="543"/>
        <v>4</v>
      </c>
      <c r="CF925" s="313">
        <f t="shared" si="544"/>
        <v>16</v>
      </c>
      <c r="CG925" s="302" t="str">
        <f t="shared" si="545"/>
        <v>OK</v>
      </c>
    </row>
    <row r="926" spans="1:85" ht="14.25" x14ac:dyDescent="0.25">
      <c r="A926" s="6">
        <v>914</v>
      </c>
      <c r="B926" s="495">
        <v>112</v>
      </c>
      <c r="C926" s="495" t="s">
        <v>267</v>
      </c>
      <c r="D926" s="496" t="s">
        <v>22</v>
      </c>
      <c r="E926" s="626">
        <v>20364397</v>
      </c>
      <c r="F926" s="627" t="s">
        <v>1027</v>
      </c>
      <c r="G926" s="624" t="s">
        <v>53</v>
      </c>
      <c r="H926" s="9">
        <f>VLOOKUP($E926,'ALL-GTK-MI-MTS-MA'!$E$13:$CF$361,'ALL-GTK-MI-MTS-MA'!H$6,FALSE)</f>
        <v>0</v>
      </c>
      <c r="I926" s="9">
        <f>VLOOKUP($E926,'ALL-GTK-MI-MTS-MA'!$E$13:$CF$361,'ALL-GTK-MI-MTS-MA'!I$6,FALSE)</f>
        <v>0</v>
      </c>
      <c r="J926" s="9">
        <f>VLOOKUP($E926,'ALL-GTK-MI-MTS-MA'!$E$13:$CF$361,'ALL-GTK-MI-MTS-MA'!J$6,FALSE)</f>
        <v>0</v>
      </c>
      <c r="K926" s="9">
        <f>VLOOKUP($E926,'ALL-GTK-MI-MTS-MA'!$E$13:$CF$361,'ALL-GTK-MI-MTS-MA'!K$6,FALSE)</f>
        <v>0</v>
      </c>
      <c r="L926" s="9">
        <f>VLOOKUP($E926,'ALL-GTK-MI-MTS-MA'!$E$13:$CF$361,'ALL-GTK-MI-MTS-MA'!L$6,FALSE)</f>
        <v>0</v>
      </c>
      <c r="M926" s="9">
        <f>VLOOKUP($E926,'ALL-GTK-MI-MTS-MA'!$E$13:$CF$361,'ALL-GTK-MI-MTS-MA'!M$6,FALSE)</f>
        <v>0</v>
      </c>
      <c r="N926" s="9">
        <f>VLOOKUP($E926,'ALL-GTK-MI-MTS-MA'!$E$13:$CF$361,'ALL-GTK-MI-MTS-MA'!N$6,FALSE)</f>
        <v>0</v>
      </c>
      <c r="O926" s="9">
        <f>VLOOKUP($E926,'ALL-GTK-MI-MTS-MA'!$E$13:$CF$361,'ALL-GTK-MI-MTS-MA'!O$6,FALSE)</f>
        <v>0</v>
      </c>
      <c r="P926" s="299">
        <f t="shared" si="510"/>
        <v>0</v>
      </c>
      <c r="Q926" s="299">
        <f t="shared" si="511"/>
        <v>0</v>
      </c>
      <c r="R926" s="300">
        <f t="shared" si="512"/>
        <v>0</v>
      </c>
      <c r="S926" s="9">
        <f>VLOOKUP($E926,'ALL-GTK-MI-MTS-MA'!$E$13:$CF$361,'ALL-GTK-MI-MTS-MA'!S$6,FALSE)</f>
        <v>4</v>
      </c>
      <c r="T926" s="9">
        <f>VLOOKUP($E926,'ALL-GTK-MI-MTS-MA'!$E$13:$CF$361,'ALL-GTK-MI-MTS-MA'!T$6,FALSE)</f>
        <v>3</v>
      </c>
      <c r="U926" s="9">
        <f>VLOOKUP($E926,'ALL-GTK-MI-MTS-MA'!$E$13:$CF$361,'ALL-GTK-MI-MTS-MA'!U$6,FALSE)</f>
        <v>0</v>
      </c>
      <c r="V926" s="9">
        <f>VLOOKUP($E926,'ALL-GTK-MI-MTS-MA'!$E$13:$CF$361,'ALL-GTK-MI-MTS-MA'!V$6,FALSE)</f>
        <v>0</v>
      </c>
      <c r="W926" s="9">
        <f>VLOOKUP($E926,'ALL-GTK-MI-MTS-MA'!$E$13:$CF$361,'ALL-GTK-MI-MTS-MA'!W$6,FALSE)</f>
        <v>0</v>
      </c>
      <c r="X926" s="9">
        <f>VLOOKUP($E926,'ALL-GTK-MI-MTS-MA'!$E$13:$CF$361,'ALL-GTK-MI-MTS-MA'!X$6,FALSE)</f>
        <v>0</v>
      </c>
      <c r="Y926" s="299">
        <f t="shared" si="513"/>
        <v>4</v>
      </c>
      <c r="Z926" s="299">
        <f t="shared" si="514"/>
        <v>3</v>
      </c>
      <c r="AA926" s="10">
        <f t="shared" si="515"/>
        <v>7</v>
      </c>
      <c r="AB926" s="44">
        <f t="shared" si="516"/>
        <v>4</v>
      </c>
      <c r="AC926" s="44">
        <f t="shared" si="517"/>
        <v>3</v>
      </c>
      <c r="AD926" s="11">
        <f t="shared" si="518"/>
        <v>7</v>
      </c>
      <c r="AE926" s="9">
        <f>VLOOKUP($E926,'ALL-GTK-MI-MTS-MA'!$E$13:$CF$361,'ALL-GTK-MI-MTS-MA'!AE$6,FALSE)</f>
        <v>3</v>
      </c>
      <c r="AF926" s="9">
        <f>VLOOKUP($E926,'ALL-GTK-MI-MTS-MA'!$E$13:$CF$361,'ALL-GTK-MI-MTS-MA'!AF$6,FALSE)</f>
        <v>3</v>
      </c>
      <c r="AG926" s="10">
        <f t="shared" si="519"/>
        <v>6</v>
      </c>
      <c r="AH926" s="9">
        <f>VLOOKUP($E926,'ALL-GTK-MI-MTS-MA'!$E$13:$CF$361,'ALL-GTK-MI-MTS-MA'!AH$6,FALSE)</f>
        <v>1</v>
      </c>
      <c r="AI926" s="9">
        <f>VLOOKUP($E926,'ALL-GTK-MI-MTS-MA'!$E$13:$CF$361,'ALL-GTK-MI-MTS-MA'!AI$6,FALSE)</f>
        <v>0</v>
      </c>
      <c r="AJ926" s="10">
        <f t="shared" si="520"/>
        <v>1</v>
      </c>
      <c r="AK926" s="44">
        <f t="shared" si="521"/>
        <v>4</v>
      </c>
      <c r="AL926" s="44">
        <f t="shared" si="522"/>
        <v>3</v>
      </c>
      <c r="AM926" s="11">
        <f t="shared" si="523"/>
        <v>7</v>
      </c>
      <c r="AN926" s="299">
        <v>0</v>
      </c>
      <c r="AO926" s="299">
        <v>0</v>
      </c>
      <c r="AP926" s="9">
        <f>VLOOKUP($E926,'ALL-GTK-MI-MTS-MA'!$E$13:$CF$361,'ALL-GTK-MI-MTS-MA'!AP$6,FALSE)</f>
        <v>0</v>
      </c>
      <c r="AQ926" s="9">
        <f>VLOOKUP($E926,'ALL-GTK-MI-MTS-MA'!$E$13:$CF$361,'ALL-GTK-MI-MTS-MA'!AQ$6,FALSE)</f>
        <v>0</v>
      </c>
      <c r="AR926" s="9">
        <f>VLOOKUP($E926,'ALL-GTK-MI-MTS-MA'!$E$13:$CF$361,'ALL-GTK-MI-MTS-MA'!AR$6,FALSE)</f>
        <v>0</v>
      </c>
      <c r="AS926" s="9">
        <f>VLOOKUP($E926,'ALL-GTK-MI-MTS-MA'!$E$13:$CF$361,'ALL-GTK-MI-MTS-MA'!AS$6,FALSE)</f>
        <v>0</v>
      </c>
      <c r="AT926" s="9">
        <f>VLOOKUP($E926,'ALL-GTK-MI-MTS-MA'!$E$13:$CF$361,'ALL-GTK-MI-MTS-MA'!AT$6,FALSE)</f>
        <v>1</v>
      </c>
      <c r="AU926" s="9">
        <f>VLOOKUP($E926,'ALL-GTK-MI-MTS-MA'!$E$13:$CF$361,'ALL-GTK-MI-MTS-MA'!AU$6,FALSE)</f>
        <v>1</v>
      </c>
      <c r="AV926" s="590">
        <f>VLOOKUP($E926,'ALL-GTK-MI-MTS-MA'!$E$13:$CF$361,'ALL-GTK-MI-MTS-MA'!AV$6,FALSE)</f>
        <v>0</v>
      </c>
      <c r="AW926" s="590">
        <f>VLOOKUP($E926,'ALL-GTK-MI-MTS-MA'!$E$13:$CF$361,'ALL-GTK-MI-MTS-MA'!AW$6,FALSE)</f>
        <v>0</v>
      </c>
      <c r="AX926" s="9">
        <f>VLOOKUP($E926,'ALL-GTK-MI-MTS-MA'!$E$13:$CF$361,'ALL-GTK-MI-MTS-MA'!AX$6,FALSE)</f>
        <v>3</v>
      </c>
      <c r="AY926" s="9">
        <f>VLOOKUP($E926,'ALL-GTK-MI-MTS-MA'!$E$13:$CF$361,'ALL-GTK-MI-MTS-MA'!AY$6,FALSE)</f>
        <v>2</v>
      </c>
      <c r="AZ926" s="9">
        <f>VLOOKUP($E926,'ALL-GTK-MI-MTS-MA'!$E$13:$CF$361,'ALL-GTK-MI-MTS-MA'!AZ$6,FALSE)</f>
        <v>0</v>
      </c>
      <c r="BA926" s="9">
        <f>VLOOKUP($E926,'ALL-GTK-MI-MTS-MA'!$E$13:$CF$361,'ALL-GTK-MI-MTS-MA'!BA$6,FALSE)</f>
        <v>0</v>
      </c>
      <c r="BB926" s="9">
        <f>VLOOKUP($E926,'ALL-GTK-MI-MTS-MA'!$E$13:$CF$361,'ALL-GTK-MI-MTS-MA'!BB$6,FALSE)</f>
        <v>0</v>
      </c>
      <c r="BC926" s="9">
        <f>VLOOKUP($E926,'ALL-GTK-MI-MTS-MA'!$E$13:$CF$361,'ALL-GTK-MI-MTS-MA'!BC$6,FALSE)</f>
        <v>0</v>
      </c>
      <c r="BD926" s="310">
        <f t="shared" si="524"/>
        <v>1</v>
      </c>
      <c r="BE926" s="310">
        <f t="shared" si="525"/>
        <v>1</v>
      </c>
      <c r="BF926" s="10">
        <f t="shared" si="526"/>
        <v>2</v>
      </c>
      <c r="BG926" s="311">
        <f t="shared" si="527"/>
        <v>3</v>
      </c>
      <c r="BH926" s="311">
        <f t="shared" si="528"/>
        <v>2</v>
      </c>
      <c r="BI926" s="10">
        <f t="shared" si="529"/>
        <v>5</v>
      </c>
      <c r="BJ926" s="44">
        <f t="shared" si="530"/>
        <v>4</v>
      </c>
      <c r="BK926" s="44">
        <f t="shared" si="531"/>
        <v>3</v>
      </c>
      <c r="BL926" s="11">
        <f t="shared" si="532"/>
        <v>7</v>
      </c>
      <c r="BM926" s="9">
        <f>VLOOKUP($E926,'ALL-GTK-MI-MTS-MA'!$E$13:$CF$361,'ALL-GTK-MI-MTS-MA'!BM$6,FALSE)</f>
        <v>0</v>
      </c>
      <c r="BN926" s="9">
        <f>VLOOKUP($E926,'ALL-GTK-MI-MTS-MA'!$E$13:$CF$361,'ALL-GTK-MI-MTS-MA'!BN$6,FALSE)</f>
        <v>0</v>
      </c>
      <c r="BO926" s="9">
        <f>VLOOKUP($E926,'ALL-GTK-MI-MTS-MA'!$E$13:$CF$361,'ALL-GTK-MI-MTS-MA'!BO$6,FALSE)</f>
        <v>1</v>
      </c>
      <c r="BP926" s="9">
        <f>VLOOKUP($E926,'ALL-GTK-MI-MTS-MA'!$E$13:$CF$361,'ALL-GTK-MI-MTS-MA'!BP$6,FALSE)</f>
        <v>0</v>
      </c>
      <c r="BQ926" s="9">
        <f>VLOOKUP($E926,'ALL-GTK-MI-MTS-MA'!$E$13:$CF$361,'ALL-GTK-MI-MTS-MA'!BQ$6,FALSE)</f>
        <v>0</v>
      </c>
      <c r="BR926" s="9">
        <f>VLOOKUP($E926,'ALL-GTK-MI-MTS-MA'!$E$13:$CF$361,'ALL-GTK-MI-MTS-MA'!BR$6,FALSE)</f>
        <v>0</v>
      </c>
      <c r="BS926" s="9">
        <f>VLOOKUP($E926,'ALL-GTK-MI-MTS-MA'!$E$13:$CF$361,'ALL-GTK-MI-MTS-MA'!BS$6,FALSE)</f>
        <v>0</v>
      </c>
      <c r="BT926" s="9">
        <f>VLOOKUP($E926,'ALL-GTK-MI-MTS-MA'!$E$13:$CF$361,'ALL-GTK-MI-MTS-MA'!BT$6,FALSE)</f>
        <v>0</v>
      </c>
      <c r="BU926" s="299">
        <f t="shared" si="533"/>
        <v>1</v>
      </c>
      <c r="BV926" s="299">
        <f t="shared" si="534"/>
        <v>0</v>
      </c>
      <c r="BW926" s="44">
        <f t="shared" si="535"/>
        <v>1</v>
      </c>
      <c r="BX926" s="44">
        <f t="shared" si="536"/>
        <v>0</v>
      </c>
      <c r="BY926" s="11">
        <f t="shared" si="537"/>
        <v>1</v>
      </c>
      <c r="BZ926" s="14">
        <f t="shared" si="538"/>
        <v>4</v>
      </c>
      <c r="CA926" s="14">
        <f t="shared" si="539"/>
        <v>3</v>
      </c>
      <c r="CB926" s="13">
        <f t="shared" si="540"/>
        <v>1</v>
      </c>
      <c r="CC926" s="13">
        <f t="shared" si="541"/>
        <v>0</v>
      </c>
      <c r="CD926" s="312">
        <f t="shared" si="542"/>
        <v>5</v>
      </c>
      <c r="CE926" s="312">
        <f t="shared" si="543"/>
        <v>3</v>
      </c>
      <c r="CF926" s="313">
        <f t="shared" si="544"/>
        <v>8</v>
      </c>
      <c r="CG926" s="302" t="str">
        <f t="shared" si="545"/>
        <v>OK</v>
      </c>
    </row>
    <row r="927" spans="1:85" ht="14.25" x14ac:dyDescent="0.25">
      <c r="A927" s="6">
        <v>915</v>
      </c>
      <c r="B927" s="495">
        <v>113</v>
      </c>
      <c r="C927" s="495" t="s">
        <v>267</v>
      </c>
      <c r="D927" s="496" t="s">
        <v>21</v>
      </c>
      <c r="E927" s="626">
        <v>20364334</v>
      </c>
      <c r="F927" s="627" t="s">
        <v>1028</v>
      </c>
      <c r="G927" s="624" t="s">
        <v>53</v>
      </c>
      <c r="H927" s="9">
        <f>VLOOKUP($E927,'ALL-GTK-MI-MTS-MA'!$E$13:$CF$361,'ALL-GTK-MI-MTS-MA'!H$6,FALSE)</f>
        <v>0</v>
      </c>
      <c r="I927" s="9">
        <f>VLOOKUP($E927,'ALL-GTK-MI-MTS-MA'!$E$13:$CF$361,'ALL-GTK-MI-MTS-MA'!I$6,FALSE)</f>
        <v>0</v>
      </c>
      <c r="J927" s="9">
        <f>VLOOKUP($E927,'ALL-GTK-MI-MTS-MA'!$E$13:$CF$361,'ALL-GTK-MI-MTS-MA'!J$6,FALSE)</f>
        <v>0</v>
      </c>
      <c r="K927" s="9">
        <f>VLOOKUP($E927,'ALL-GTK-MI-MTS-MA'!$E$13:$CF$361,'ALL-GTK-MI-MTS-MA'!K$6,FALSE)</f>
        <v>0</v>
      </c>
      <c r="L927" s="9">
        <f>VLOOKUP($E927,'ALL-GTK-MI-MTS-MA'!$E$13:$CF$361,'ALL-GTK-MI-MTS-MA'!L$6,FALSE)</f>
        <v>0</v>
      </c>
      <c r="M927" s="9">
        <f>VLOOKUP($E927,'ALL-GTK-MI-MTS-MA'!$E$13:$CF$361,'ALL-GTK-MI-MTS-MA'!M$6,FALSE)</f>
        <v>0</v>
      </c>
      <c r="N927" s="9">
        <f>VLOOKUP($E927,'ALL-GTK-MI-MTS-MA'!$E$13:$CF$361,'ALL-GTK-MI-MTS-MA'!N$6,FALSE)</f>
        <v>0</v>
      </c>
      <c r="O927" s="9">
        <f>VLOOKUP($E927,'ALL-GTK-MI-MTS-MA'!$E$13:$CF$361,'ALL-GTK-MI-MTS-MA'!O$6,FALSE)</f>
        <v>0</v>
      </c>
      <c r="P927" s="299">
        <f t="shared" si="510"/>
        <v>0</v>
      </c>
      <c r="Q927" s="299">
        <f t="shared" si="511"/>
        <v>0</v>
      </c>
      <c r="R927" s="300">
        <f t="shared" si="512"/>
        <v>0</v>
      </c>
      <c r="S927" s="9">
        <f>VLOOKUP($E927,'ALL-GTK-MI-MTS-MA'!$E$13:$CF$361,'ALL-GTK-MI-MTS-MA'!S$6,FALSE)</f>
        <v>5</v>
      </c>
      <c r="T927" s="9">
        <f>VLOOKUP($E927,'ALL-GTK-MI-MTS-MA'!$E$13:$CF$361,'ALL-GTK-MI-MTS-MA'!T$6,FALSE)</f>
        <v>8</v>
      </c>
      <c r="U927" s="9">
        <f>VLOOKUP($E927,'ALL-GTK-MI-MTS-MA'!$E$13:$CF$361,'ALL-GTK-MI-MTS-MA'!U$6,FALSE)</f>
        <v>0</v>
      </c>
      <c r="V927" s="9">
        <f>VLOOKUP($E927,'ALL-GTK-MI-MTS-MA'!$E$13:$CF$361,'ALL-GTK-MI-MTS-MA'!V$6,FALSE)</f>
        <v>0</v>
      </c>
      <c r="W927" s="9">
        <f>VLOOKUP($E927,'ALL-GTK-MI-MTS-MA'!$E$13:$CF$361,'ALL-GTK-MI-MTS-MA'!W$6,FALSE)</f>
        <v>0</v>
      </c>
      <c r="X927" s="9">
        <f>VLOOKUP($E927,'ALL-GTK-MI-MTS-MA'!$E$13:$CF$361,'ALL-GTK-MI-MTS-MA'!X$6,FALSE)</f>
        <v>0</v>
      </c>
      <c r="Y927" s="299">
        <f t="shared" si="513"/>
        <v>5</v>
      </c>
      <c r="Z927" s="299">
        <f t="shared" si="514"/>
        <v>8</v>
      </c>
      <c r="AA927" s="10">
        <f t="shared" si="515"/>
        <v>13</v>
      </c>
      <c r="AB927" s="44">
        <f t="shared" si="516"/>
        <v>5</v>
      </c>
      <c r="AC927" s="44">
        <f t="shared" si="517"/>
        <v>8</v>
      </c>
      <c r="AD927" s="11">
        <f t="shared" si="518"/>
        <v>13</v>
      </c>
      <c r="AE927" s="9">
        <f>VLOOKUP($E927,'ALL-GTK-MI-MTS-MA'!$E$13:$CF$361,'ALL-GTK-MI-MTS-MA'!AE$6,FALSE)</f>
        <v>5</v>
      </c>
      <c r="AF927" s="9">
        <f>VLOOKUP($E927,'ALL-GTK-MI-MTS-MA'!$E$13:$CF$361,'ALL-GTK-MI-MTS-MA'!AF$6,FALSE)</f>
        <v>8</v>
      </c>
      <c r="AG927" s="10">
        <f t="shared" si="519"/>
        <v>13</v>
      </c>
      <c r="AH927" s="9">
        <f>VLOOKUP($E927,'ALL-GTK-MI-MTS-MA'!$E$13:$CF$361,'ALL-GTK-MI-MTS-MA'!AH$6,FALSE)</f>
        <v>0</v>
      </c>
      <c r="AI927" s="9">
        <f>VLOOKUP($E927,'ALL-GTK-MI-MTS-MA'!$E$13:$CF$361,'ALL-GTK-MI-MTS-MA'!AI$6,FALSE)</f>
        <v>0</v>
      </c>
      <c r="AJ927" s="10">
        <f t="shared" si="520"/>
        <v>0</v>
      </c>
      <c r="AK927" s="44">
        <f t="shared" si="521"/>
        <v>5</v>
      </c>
      <c r="AL927" s="44">
        <f t="shared" si="522"/>
        <v>8</v>
      </c>
      <c r="AM927" s="11">
        <f t="shared" si="523"/>
        <v>13</v>
      </c>
      <c r="AN927" s="299">
        <v>0</v>
      </c>
      <c r="AO927" s="299">
        <v>0</v>
      </c>
      <c r="AP927" s="9">
        <f>VLOOKUP($E927,'ALL-GTK-MI-MTS-MA'!$E$13:$CF$361,'ALL-GTK-MI-MTS-MA'!AP$6,FALSE)</f>
        <v>0</v>
      </c>
      <c r="AQ927" s="9">
        <f>VLOOKUP($E927,'ALL-GTK-MI-MTS-MA'!$E$13:$CF$361,'ALL-GTK-MI-MTS-MA'!AQ$6,FALSE)</f>
        <v>0</v>
      </c>
      <c r="AR927" s="9">
        <f>VLOOKUP($E927,'ALL-GTK-MI-MTS-MA'!$E$13:$CF$361,'ALL-GTK-MI-MTS-MA'!AR$6,FALSE)</f>
        <v>0</v>
      </c>
      <c r="AS927" s="9">
        <f>VLOOKUP($E927,'ALL-GTK-MI-MTS-MA'!$E$13:$CF$361,'ALL-GTK-MI-MTS-MA'!AS$6,FALSE)</f>
        <v>0</v>
      </c>
      <c r="AT927" s="9">
        <f>VLOOKUP($E927,'ALL-GTK-MI-MTS-MA'!$E$13:$CF$361,'ALL-GTK-MI-MTS-MA'!AT$6,FALSE)</f>
        <v>0</v>
      </c>
      <c r="AU927" s="9">
        <f>VLOOKUP($E927,'ALL-GTK-MI-MTS-MA'!$E$13:$CF$361,'ALL-GTK-MI-MTS-MA'!AU$6,FALSE)</f>
        <v>0</v>
      </c>
      <c r="AV927" s="590">
        <f>VLOOKUP($E927,'ALL-GTK-MI-MTS-MA'!$E$13:$CF$361,'ALL-GTK-MI-MTS-MA'!AV$6,FALSE)</f>
        <v>0</v>
      </c>
      <c r="AW927" s="590">
        <f>VLOOKUP($E927,'ALL-GTK-MI-MTS-MA'!$E$13:$CF$361,'ALL-GTK-MI-MTS-MA'!AW$6,FALSE)</f>
        <v>0</v>
      </c>
      <c r="AX927" s="9">
        <f>VLOOKUP($E927,'ALL-GTK-MI-MTS-MA'!$E$13:$CF$361,'ALL-GTK-MI-MTS-MA'!AX$6,FALSE)</f>
        <v>5</v>
      </c>
      <c r="AY927" s="9">
        <f>VLOOKUP($E927,'ALL-GTK-MI-MTS-MA'!$E$13:$CF$361,'ALL-GTK-MI-MTS-MA'!AY$6,FALSE)</f>
        <v>8</v>
      </c>
      <c r="AZ927" s="9">
        <f>VLOOKUP($E927,'ALL-GTK-MI-MTS-MA'!$E$13:$CF$361,'ALL-GTK-MI-MTS-MA'!AZ$6,FALSE)</f>
        <v>0</v>
      </c>
      <c r="BA927" s="9">
        <f>VLOOKUP($E927,'ALL-GTK-MI-MTS-MA'!$E$13:$CF$361,'ALL-GTK-MI-MTS-MA'!BA$6,FALSE)</f>
        <v>0</v>
      </c>
      <c r="BB927" s="9">
        <f>VLOOKUP($E927,'ALL-GTK-MI-MTS-MA'!$E$13:$CF$361,'ALL-GTK-MI-MTS-MA'!BB$6,FALSE)</f>
        <v>0</v>
      </c>
      <c r="BC927" s="9">
        <f>VLOOKUP($E927,'ALL-GTK-MI-MTS-MA'!$E$13:$CF$361,'ALL-GTK-MI-MTS-MA'!BC$6,FALSE)</f>
        <v>0</v>
      </c>
      <c r="BD927" s="310">
        <f t="shared" si="524"/>
        <v>0</v>
      </c>
      <c r="BE927" s="310">
        <f t="shared" si="525"/>
        <v>0</v>
      </c>
      <c r="BF927" s="10">
        <f t="shared" si="526"/>
        <v>0</v>
      </c>
      <c r="BG927" s="311">
        <f t="shared" si="527"/>
        <v>5</v>
      </c>
      <c r="BH927" s="311">
        <f t="shared" si="528"/>
        <v>8</v>
      </c>
      <c r="BI927" s="10">
        <f t="shared" si="529"/>
        <v>13</v>
      </c>
      <c r="BJ927" s="44">
        <f t="shared" si="530"/>
        <v>5</v>
      </c>
      <c r="BK927" s="44">
        <f t="shared" si="531"/>
        <v>8</v>
      </c>
      <c r="BL927" s="11">
        <f t="shared" si="532"/>
        <v>13</v>
      </c>
      <c r="BM927" s="9">
        <f>VLOOKUP($E927,'ALL-GTK-MI-MTS-MA'!$E$13:$CF$361,'ALL-GTK-MI-MTS-MA'!BM$6,FALSE)</f>
        <v>0</v>
      </c>
      <c r="BN927" s="9">
        <f>VLOOKUP($E927,'ALL-GTK-MI-MTS-MA'!$E$13:$CF$361,'ALL-GTK-MI-MTS-MA'!BN$6,FALSE)</f>
        <v>0</v>
      </c>
      <c r="BO927" s="9">
        <f>VLOOKUP($E927,'ALL-GTK-MI-MTS-MA'!$E$13:$CF$361,'ALL-GTK-MI-MTS-MA'!BO$6,FALSE)</f>
        <v>2</v>
      </c>
      <c r="BP927" s="9">
        <f>VLOOKUP($E927,'ALL-GTK-MI-MTS-MA'!$E$13:$CF$361,'ALL-GTK-MI-MTS-MA'!BP$6,FALSE)</f>
        <v>0</v>
      </c>
      <c r="BQ927" s="9">
        <f>VLOOKUP($E927,'ALL-GTK-MI-MTS-MA'!$E$13:$CF$361,'ALL-GTK-MI-MTS-MA'!BQ$6,FALSE)</f>
        <v>0</v>
      </c>
      <c r="BR927" s="9">
        <f>VLOOKUP($E927,'ALL-GTK-MI-MTS-MA'!$E$13:$CF$361,'ALL-GTK-MI-MTS-MA'!BR$6,FALSE)</f>
        <v>0</v>
      </c>
      <c r="BS927" s="9">
        <f>VLOOKUP($E927,'ALL-GTK-MI-MTS-MA'!$E$13:$CF$361,'ALL-GTK-MI-MTS-MA'!BS$6,FALSE)</f>
        <v>0</v>
      </c>
      <c r="BT927" s="9">
        <f>VLOOKUP($E927,'ALL-GTK-MI-MTS-MA'!$E$13:$CF$361,'ALL-GTK-MI-MTS-MA'!BT$6,FALSE)</f>
        <v>0</v>
      </c>
      <c r="BU927" s="299">
        <f t="shared" si="533"/>
        <v>2</v>
      </c>
      <c r="BV927" s="299">
        <f t="shared" si="534"/>
        <v>0</v>
      </c>
      <c r="BW927" s="44">
        <f t="shared" si="535"/>
        <v>2</v>
      </c>
      <c r="BX927" s="44">
        <f t="shared" si="536"/>
        <v>0</v>
      </c>
      <c r="BY927" s="11">
        <f t="shared" si="537"/>
        <v>2</v>
      </c>
      <c r="BZ927" s="14">
        <f t="shared" si="538"/>
        <v>5</v>
      </c>
      <c r="CA927" s="14">
        <f t="shared" si="539"/>
        <v>8</v>
      </c>
      <c r="CB927" s="13">
        <f t="shared" si="540"/>
        <v>2</v>
      </c>
      <c r="CC927" s="13">
        <f t="shared" si="541"/>
        <v>0</v>
      </c>
      <c r="CD927" s="312">
        <f t="shared" si="542"/>
        <v>7</v>
      </c>
      <c r="CE927" s="312">
        <f t="shared" si="543"/>
        <v>8</v>
      </c>
      <c r="CF927" s="313">
        <f t="shared" si="544"/>
        <v>15</v>
      </c>
      <c r="CG927" s="302" t="str">
        <f t="shared" si="545"/>
        <v>OK</v>
      </c>
    </row>
    <row r="928" spans="1:85" ht="14.25" x14ac:dyDescent="0.25">
      <c r="A928" s="6">
        <v>916</v>
      </c>
      <c r="B928" s="495">
        <v>114</v>
      </c>
      <c r="C928" s="495" t="s">
        <v>267</v>
      </c>
      <c r="D928" s="496" t="s">
        <v>24</v>
      </c>
      <c r="E928" s="626">
        <v>20364308</v>
      </c>
      <c r="F928" s="627" t="s">
        <v>1029</v>
      </c>
      <c r="G928" s="624" t="s">
        <v>53</v>
      </c>
      <c r="H928" s="9">
        <f>VLOOKUP($E928,'ALL-GTK-MI-MTS-MA'!$E$13:$CF$361,'ALL-GTK-MI-MTS-MA'!H$6,FALSE)</f>
        <v>0</v>
      </c>
      <c r="I928" s="9">
        <f>VLOOKUP($E928,'ALL-GTK-MI-MTS-MA'!$E$13:$CF$361,'ALL-GTK-MI-MTS-MA'!I$6,FALSE)</f>
        <v>0</v>
      </c>
      <c r="J928" s="9">
        <f>VLOOKUP($E928,'ALL-GTK-MI-MTS-MA'!$E$13:$CF$361,'ALL-GTK-MI-MTS-MA'!J$6,FALSE)</f>
        <v>0</v>
      </c>
      <c r="K928" s="9">
        <f>VLOOKUP($E928,'ALL-GTK-MI-MTS-MA'!$E$13:$CF$361,'ALL-GTK-MI-MTS-MA'!K$6,FALSE)</f>
        <v>0</v>
      </c>
      <c r="L928" s="9">
        <f>VLOOKUP($E928,'ALL-GTK-MI-MTS-MA'!$E$13:$CF$361,'ALL-GTK-MI-MTS-MA'!L$6,FALSE)</f>
        <v>0</v>
      </c>
      <c r="M928" s="9">
        <f>VLOOKUP($E928,'ALL-GTK-MI-MTS-MA'!$E$13:$CF$361,'ALL-GTK-MI-MTS-MA'!M$6,FALSE)</f>
        <v>0</v>
      </c>
      <c r="N928" s="9">
        <f>VLOOKUP($E928,'ALL-GTK-MI-MTS-MA'!$E$13:$CF$361,'ALL-GTK-MI-MTS-MA'!N$6,FALSE)</f>
        <v>0</v>
      </c>
      <c r="O928" s="9">
        <f>VLOOKUP($E928,'ALL-GTK-MI-MTS-MA'!$E$13:$CF$361,'ALL-GTK-MI-MTS-MA'!O$6,FALSE)</f>
        <v>0</v>
      </c>
      <c r="P928" s="299">
        <f t="shared" si="510"/>
        <v>0</v>
      </c>
      <c r="Q928" s="299">
        <f t="shared" si="511"/>
        <v>0</v>
      </c>
      <c r="R928" s="300">
        <f t="shared" si="512"/>
        <v>0</v>
      </c>
      <c r="S928" s="9">
        <f>VLOOKUP($E928,'ALL-GTK-MI-MTS-MA'!$E$13:$CF$361,'ALL-GTK-MI-MTS-MA'!S$6,FALSE)</f>
        <v>5</v>
      </c>
      <c r="T928" s="9">
        <f>VLOOKUP($E928,'ALL-GTK-MI-MTS-MA'!$E$13:$CF$361,'ALL-GTK-MI-MTS-MA'!T$6,FALSE)</f>
        <v>7</v>
      </c>
      <c r="U928" s="9">
        <f>VLOOKUP($E928,'ALL-GTK-MI-MTS-MA'!$E$13:$CF$361,'ALL-GTK-MI-MTS-MA'!U$6,FALSE)</f>
        <v>0</v>
      </c>
      <c r="V928" s="9">
        <f>VLOOKUP($E928,'ALL-GTK-MI-MTS-MA'!$E$13:$CF$361,'ALL-GTK-MI-MTS-MA'!V$6,FALSE)</f>
        <v>0</v>
      </c>
      <c r="W928" s="9">
        <f>VLOOKUP($E928,'ALL-GTK-MI-MTS-MA'!$E$13:$CF$361,'ALL-GTK-MI-MTS-MA'!W$6,FALSE)</f>
        <v>0</v>
      </c>
      <c r="X928" s="9">
        <f>VLOOKUP($E928,'ALL-GTK-MI-MTS-MA'!$E$13:$CF$361,'ALL-GTK-MI-MTS-MA'!X$6,FALSE)</f>
        <v>0</v>
      </c>
      <c r="Y928" s="299">
        <f t="shared" si="513"/>
        <v>5</v>
      </c>
      <c r="Z928" s="299">
        <f t="shared" si="514"/>
        <v>7</v>
      </c>
      <c r="AA928" s="10">
        <f t="shared" si="515"/>
        <v>12</v>
      </c>
      <c r="AB928" s="44">
        <f t="shared" si="516"/>
        <v>5</v>
      </c>
      <c r="AC928" s="44">
        <f t="shared" si="517"/>
        <v>7</v>
      </c>
      <c r="AD928" s="11">
        <f t="shared" si="518"/>
        <v>12</v>
      </c>
      <c r="AE928" s="9">
        <f>VLOOKUP($E928,'ALL-GTK-MI-MTS-MA'!$E$13:$CF$361,'ALL-GTK-MI-MTS-MA'!AE$6,FALSE)</f>
        <v>4</v>
      </c>
      <c r="AF928" s="9">
        <f>VLOOKUP($E928,'ALL-GTK-MI-MTS-MA'!$E$13:$CF$361,'ALL-GTK-MI-MTS-MA'!AF$6,FALSE)</f>
        <v>6</v>
      </c>
      <c r="AG928" s="10">
        <f t="shared" si="519"/>
        <v>10</v>
      </c>
      <c r="AH928" s="9">
        <f>VLOOKUP($E928,'ALL-GTK-MI-MTS-MA'!$E$13:$CF$361,'ALL-GTK-MI-MTS-MA'!AH$6,FALSE)</f>
        <v>1</v>
      </c>
      <c r="AI928" s="9">
        <f>VLOOKUP($E928,'ALL-GTK-MI-MTS-MA'!$E$13:$CF$361,'ALL-GTK-MI-MTS-MA'!AI$6,FALSE)</f>
        <v>1</v>
      </c>
      <c r="AJ928" s="10">
        <f t="shared" si="520"/>
        <v>2</v>
      </c>
      <c r="AK928" s="44">
        <f t="shared" si="521"/>
        <v>5</v>
      </c>
      <c r="AL928" s="44">
        <f t="shared" si="522"/>
        <v>7</v>
      </c>
      <c r="AM928" s="11">
        <f t="shared" si="523"/>
        <v>12</v>
      </c>
      <c r="AN928" s="299">
        <v>0</v>
      </c>
      <c r="AO928" s="299">
        <v>0</v>
      </c>
      <c r="AP928" s="9">
        <f>VLOOKUP($E928,'ALL-GTK-MI-MTS-MA'!$E$13:$CF$361,'ALL-GTK-MI-MTS-MA'!AP$6,FALSE)</f>
        <v>0</v>
      </c>
      <c r="AQ928" s="9">
        <f>VLOOKUP($E928,'ALL-GTK-MI-MTS-MA'!$E$13:$CF$361,'ALL-GTK-MI-MTS-MA'!AQ$6,FALSE)</f>
        <v>0</v>
      </c>
      <c r="AR928" s="9">
        <f>VLOOKUP($E928,'ALL-GTK-MI-MTS-MA'!$E$13:$CF$361,'ALL-GTK-MI-MTS-MA'!AR$6,FALSE)</f>
        <v>0</v>
      </c>
      <c r="AS928" s="9">
        <f>VLOOKUP($E928,'ALL-GTK-MI-MTS-MA'!$E$13:$CF$361,'ALL-GTK-MI-MTS-MA'!AS$6,FALSE)</f>
        <v>0</v>
      </c>
      <c r="AT928" s="9">
        <f>VLOOKUP($E928,'ALL-GTK-MI-MTS-MA'!$E$13:$CF$361,'ALL-GTK-MI-MTS-MA'!AT$6,FALSE)</f>
        <v>0</v>
      </c>
      <c r="AU928" s="9">
        <f>VLOOKUP($E928,'ALL-GTK-MI-MTS-MA'!$E$13:$CF$361,'ALL-GTK-MI-MTS-MA'!AU$6,FALSE)</f>
        <v>1</v>
      </c>
      <c r="AV928" s="590">
        <f>VLOOKUP($E928,'ALL-GTK-MI-MTS-MA'!$E$13:$CF$361,'ALL-GTK-MI-MTS-MA'!AV$6,FALSE)</f>
        <v>0</v>
      </c>
      <c r="AW928" s="590">
        <f>VLOOKUP($E928,'ALL-GTK-MI-MTS-MA'!$E$13:$CF$361,'ALL-GTK-MI-MTS-MA'!AW$6,FALSE)</f>
        <v>0</v>
      </c>
      <c r="AX928" s="9">
        <f>VLOOKUP($E928,'ALL-GTK-MI-MTS-MA'!$E$13:$CF$361,'ALL-GTK-MI-MTS-MA'!AX$6,FALSE)</f>
        <v>5</v>
      </c>
      <c r="AY928" s="9">
        <f>VLOOKUP($E928,'ALL-GTK-MI-MTS-MA'!$E$13:$CF$361,'ALL-GTK-MI-MTS-MA'!AY$6,FALSE)</f>
        <v>6</v>
      </c>
      <c r="AZ928" s="9">
        <f>VLOOKUP($E928,'ALL-GTK-MI-MTS-MA'!$E$13:$CF$361,'ALL-GTK-MI-MTS-MA'!AZ$6,FALSE)</f>
        <v>0</v>
      </c>
      <c r="BA928" s="9">
        <f>VLOOKUP($E928,'ALL-GTK-MI-MTS-MA'!$E$13:$CF$361,'ALL-GTK-MI-MTS-MA'!BA$6,FALSE)</f>
        <v>0</v>
      </c>
      <c r="BB928" s="9">
        <f>VLOOKUP($E928,'ALL-GTK-MI-MTS-MA'!$E$13:$CF$361,'ALL-GTK-MI-MTS-MA'!BB$6,FALSE)</f>
        <v>0</v>
      </c>
      <c r="BC928" s="9">
        <f>VLOOKUP($E928,'ALL-GTK-MI-MTS-MA'!$E$13:$CF$361,'ALL-GTK-MI-MTS-MA'!BC$6,FALSE)</f>
        <v>0</v>
      </c>
      <c r="BD928" s="310">
        <f t="shared" si="524"/>
        <v>0</v>
      </c>
      <c r="BE928" s="310">
        <f t="shared" si="525"/>
        <v>1</v>
      </c>
      <c r="BF928" s="10">
        <f t="shared" si="526"/>
        <v>1</v>
      </c>
      <c r="BG928" s="311">
        <f t="shared" si="527"/>
        <v>5</v>
      </c>
      <c r="BH928" s="311">
        <f t="shared" si="528"/>
        <v>6</v>
      </c>
      <c r="BI928" s="10">
        <f t="shared" si="529"/>
        <v>11</v>
      </c>
      <c r="BJ928" s="44">
        <f t="shared" si="530"/>
        <v>5</v>
      </c>
      <c r="BK928" s="44">
        <f t="shared" si="531"/>
        <v>7</v>
      </c>
      <c r="BL928" s="11">
        <f t="shared" si="532"/>
        <v>12</v>
      </c>
      <c r="BM928" s="9">
        <f>VLOOKUP($E928,'ALL-GTK-MI-MTS-MA'!$E$13:$CF$361,'ALL-GTK-MI-MTS-MA'!BM$6,FALSE)</f>
        <v>0</v>
      </c>
      <c r="BN928" s="9">
        <f>VLOOKUP($E928,'ALL-GTK-MI-MTS-MA'!$E$13:$CF$361,'ALL-GTK-MI-MTS-MA'!BN$6,FALSE)</f>
        <v>0</v>
      </c>
      <c r="BO928" s="9">
        <f>VLOOKUP($E928,'ALL-GTK-MI-MTS-MA'!$E$13:$CF$361,'ALL-GTK-MI-MTS-MA'!BO$6,FALSE)</f>
        <v>0</v>
      </c>
      <c r="BP928" s="9">
        <f>VLOOKUP($E928,'ALL-GTK-MI-MTS-MA'!$E$13:$CF$361,'ALL-GTK-MI-MTS-MA'!BP$6,FALSE)</f>
        <v>1</v>
      </c>
      <c r="BQ928" s="9">
        <f>VLOOKUP($E928,'ALL-GTK-MI-MTS-MA'!$E$13:$CF$361,'ALL-GTK-MI-MTS-MA'!BQ$6,FALSE)</f>
        <v>0</v>
      </c>
      <c r="BR928" s="9">
        <f>VLOOKUP($E928,'ALL-GTK-MI-MTS-MA'!$E$13:$CF$361,'ALL-GTK-MI-MTS-MA'!BR$6,FALSE)</f>
        <v>0</v>
      </c>
      <c r="BS928" s="9">
        <f>VLOOKUP($E928,'ALL-GTK-MI-MTS-MA'!$E$13:$CF$361,'ALL-GTK-MI-MTS-MA'!BS$6,FALSE)</f>
        <v>0</v>
      </c>
      <c r="BT928" s="9">
        <f>VLOOKUP($E928,'ALL-GTK-MI-MTS-MA'!$E$13:$CF$361,'ALL-GTK-MI-MTS-MA'!BT$6,FALSE)</f>
        <v>0</v>
      </c>
      <c r="BU928" s="299">
        <f t="shared" si="533"/>
        <v>0</v>
      </c>
      <c r="BV928" s="299">
        <f t="shared" si="534"/>
        <v>1</v>
      </c>
      <c r="BW928" s="44">
        <f t="shared" si="535"/>
        <v>0</v>
      </c>
      <c r="BX928" s="44">
        <f t="shared" si="536"/>
        <v>1</v>
      </c>
      <c r="BY928" s="11">
        <f t="shared" si="537"/>
        <v>1</v>
      </c>
      <c r="BZ928" s="14">
        <f t="shared" si="538"/>
        <v>5</v>
      </c>
      <c r="CA928" s="14">
        <f t="shared" si="539"/>
        <v>7</v>
      </c>
      <c r="CB928" s="13">
        <f t="shared" si="540"/>
        <v>0</v>
      </c>
      <c r="CC928" s="13">
        <f t="shared" si="541"/>
        <v>1</v>
      </c>
      <c r="CD928" s="312">
        <f t="shared" si="542"/>
        <v>5</v>
      </c>
      <c r="CE928" s="312">
        <f t="shared" si="543"/>
        <v>8</v>
      </c>
      <c r="CF928" s="313">
        <f t="shared" si="544"/>
        <v>13</v>
      </c>
      <c r="CG928" s="302" t="str">
        <f t="shared" si="545"/>
        <v>OK</v>
      </c>
    </row>
    <row r="929" spans="1:85" ht="14.25" x14ac:dyDescent="0.25">
      <c r="A929" s="6">
        <v>917</v>
      </c>
      <c r="B929" s="495">
        <v>115</v>
      </c>
      <c r="C929" s="495" t="s">
        <v>267</v>
      </c>
      <c r="D929" s="496" t="s">
        <v>24</v>
      </c>
      <c r="E929" s="626">
        <v>20364309</v>
      </c>
      <c r="F929" s="627" t="s">
        <v>1030</v>
      </c>
      <c r="G929" s="624" t="s">
        <v>53</v>
      </c>
      <c r="H929" s="9">
        <f>VLOOKUP($E929,'ALL-GTK-MI-MTS-MA'!$E$13:$CF$361,'ALL-GTK-MI-MTS-MA'!H$6,FALSE)</f>
        <v>0</v>
      </c>
      <c r="I929" s="9">
        <f>VLOOKUP($E929,'ALL-GTK-MI-MTS-MA'!$E$13:$CF$361,'ALL-GTK-MI-MTS-MA'!I$6,FALSE)</f>
        <v>0</v>
      </c>
      <c r="J929" s="9">
        <f>VLOOKUP($E929,'ALL-GTK-MI-MTS-MA'!$E$13:$CF$361,'ALL-GTK-MI-MTS-MA'!J$6,FALSE)</f>
        <v>0</v>
      </c>
      <c r="K929" s="9">
        <f>VLOOKUP($E929,'ALL-GTK-MI-MTS-MA'!$E$13:$CF$361,'ALL-GTK-MI-MTS-MA'!K$6,FALSE)</f>
        <v>0</v>
      </c>
      <c r="L929" s="9">
        <f>VLOOKUP($E929,'ALL-GTK-MI-MTS-MA'!$E$13:$CF$361,'ALL-GTK-MI-MTS-MA'!L$6,FALSE)</f>
        <v>0</v>
      </c>
      <c r="M929" s="9">
        <f>VLOOKUP($E929,'ALL-GTK-MI-MTS-MA'!$E$13:$CF$361,'ALL-GTK-MI-MTS-MA'!M$6,FALSE)</f>
        <v>0</v>
      </c>
      <c r="N929" s="9">
        <f>VLOOKUP($E929,'ALL-GTK-MI-MTS-MA'!$E$13:$CF$361,'ALL-GTK-MI-MTS-MA'!N$6,FALSE)</f>
        <v>0</v>
      </c>
      <c r="O929" s="9">
        <f>VLOOKUP($E929,'ALL-GTK-MI-MTS-MA'!$E$13:$CF$361,'ALL-GTK-MI-MTS-MA'!O$6,FALSE)</f>
        <v>0</v>
      </c>
      <c r="P929" s="299">
        <f t="shared" si="510"/>
        <v>0</v>
      </c>
      <c r="Q929" s="299">
        <f t="shared" si="511"/>
        <v>0</v>
      </c>
      <c r="R929" s="300">
        <f t="shared" si="512"/>
        <v>0</v>
      </c>
      <c r="S929" s="9">
        <f>VLOOKUP($E929,'ALL-GTK-MI-MTS-MA'!$E$13:$CF$361,'ALL-GTK-MI-MTS-MA'!S$6,FALSE)</f>
        <v>6</v>
      </c>
      <c r="T929" s="9">
        <f>VLOOKUP($E929,'ALL-GTK-MI-MTS-MA'!$E$13:$CF$361,'ALL-GTK-MI-MTS-MA'!T$6,FALSE)</f>
        <v>6</v>
      </c>
      <c r="U929" s="9">
        <f>VLOOKUP($E929,'ALL-GTK-MI-MTS-MA'!$E$13:$CF$361,'ALL-GTK-MI-MTS-MA'!U$6,FALSE)</f>
        <v>0</v>
      </c>
      <c r="V929" s="9">
        <f>VLOOKUP($E929,'ALL-GTK-MI-MTS-MA'!$E$13:$CF$361,'ALL-GTK-MI-MTS-MA'!V$6,FALSE)</f>
        <v>0</v>
      </c>
      <c r="W929" s="9">
        <f>VLOOKUP($E929,'ALL-GTK-MI-MTS-MA'!$E$13:$CF$361,'ALL-GTK-MI-MTS-MA'!W$6,FALSE)</f>
        <v>0</v>
      </c>
      <c r="X929" s="9">
        <f>VLOOKUP($E929,'ALL-GTK-MI-MTS-MA'!$E$13:$CF$361,'ALL-GTK-MI-MTS-MA'!X$6,FALSE)</f>
        <v>0</v>
      </c>
      <c r="Y929" s="299">
        <f t="shared" si="513"/>
        <v>6</v>
      </c>
      <c r="Z929" s="299">
        <f t="shared" si="514"/>
        <v>6</v>
      </c>
      <c r="AA929" s="10">
        <f t="shared" si="515"/>
        <v>12</v>
      </c>
      <c r="AB929" s="44">
        <f t="shared" si="516"/>
        <v>6</v>
      </c>
      <c r="AC929" s="44">
        <f t="shared" si="517"/>
        <v>6</v>
      </c>
      <c r="AD929" s="11">
        <f t="shared" si="518"/>
        <v>12</v>
      </c>
      <c r="AE929" s="9">
        <f>VLOOKUP($E929,'ALL-GTK-MI-MTS-MA'!$E$13:$CF$361,'ALL-GTK-MI-MTS-MA'!AE$6,FALSE)</f>
        <v>6</v>
      </c>
      <c r="AF929" s="9">
        <f>VLOOKUP($E929,'ALL-GTK-MI-MTS-MA'!$E$13:$CF$361,'ALL-GTK-MI-MTS-MA'!AF$6,FALSE)</f>
        <v>6</v>
      </c>
      <c r="AG929" s="10">
        <f t="shared" si="519"/>
        <v>12</v>
      </c>
      <c r="AH929" s="9">
        <f>VLOOKUP($E929,'ALL-GTK-MI-MTS-MA'!$E$13:$CF$361,'ALL-GTK-MI-MTS-MA'!AH$6,FALSE)</f>
        <v>0</v>
      </c>
      <c r="AI929" s="9">
        <f>VLOOKUP($E929,'ALL-GTK-MI-MTS-MA'!$E$13:$CF$361,'ALL-GTK-MI-MTS-MA'!AI$6,FALSE)</f>
        <v>0</v>
      </c>
      <c r="AJ929" s="10">
        <f t="shared" si="520"/>
        <v>0</v>
      </c>
      <c r="AK929" s="44">
        <f t="shared" si="521"/>
        <v>6</v>
      </c>
      <c r="AL929" s="44">
        <f t="shared" si="522"/>
        <v>6</v>
      </c>
      <c r="AM929" s="11">
        <f t="shared" si="523"/>
        <v>12</v>
      </c>
      <c r="AN929" s="299">
        <v>0</v>
      </c>
      <c r="AO929" s="299">
        <v>0</v>
      </c>
      <c r="AP929" s="9">
        <f>VLOOKUP($E929,'ALL-GTK-MI-MTS-MA'!$E$13:$CF$361,'ALL-GTK-MI-MTS-MA'!AP$6,FALSE)</f>
        <v>0</v>
      </c>
      <c r="AQ929" s="9">
        <f>VLOOKUP($E929,'ALL-GTK-MI-MTS-MA'!$E$13:$CF$361,'ALL-GTK-MI-MTS-MA'!AQ$6,FALSE)</f>
        <v>0</v>
      </c>
      <c r="AR929" s="9">
        <f>VLOOKUP($E929,'ALL-GTK-MI-MTS-MA'!$E$13:$CF$361,'ALL-GTK-MI-MTS-MA'!AR$6,FALSE)</f>
        <v>0</v>
      </c>
      <c r="AS929" s="9">
        <f>VLOOKUP($E929,'ALL-GTK-MI-MTS-MA'!$E$13:$CF$361,'ALL-GTK-MI-MTS-MA'!AS$6,FALSE)</f>
        <v>0</v>
      </c>
      <c r="AT929" s="9">
        <f>VLOOKUP($E929,'ALL-GTK-MI-MTS-MA'!$E$13:$CF$361,'ALL-GTK-MI-MTS-MA'!AT$6,FALSE)</f>
        <v>3</v>
      </c>
      <c r="AU929" s="9">
        <f>VLOOKUP($E929,'ALL-GTK-MI-MTS-MA'!$E$13:$CF$361,'ALL-GTK-MI-MTS-MA'!AU$6,FALSE)</f>
        <v>1</v>
      </c>
      <c r="AV929" s="590">
        <f>VLOOKUP($E929,'ALL-GTK-MI-MTS-MA'!$E$13:$CF$361,'ALL-GTK-MI-MTS-MA'!AV$6,FALSE)</f>
        <v>0</v>
      </c>
      <c r="AW929" s="590">
        <f>VLOOKUP($E929,'ALL-GTK-MI-MTS-MA'!$E$13:$CF$361,'ALL-GTK-MI-MTS-MA'!AW$6,FALSE)</f>
        <v>0</v>
      </c>
      <c r="AX929" s="9">
        <f>VLOOKUP($E929,'ALL-GTK-MI-MTS-MA'!$E$13:$CF$361,'ALL-GTK-MI-MTS-MA'!AX$6,FALSE)</f>
        <v>3</v>
      </c>
      <c r="AY929" s="9">
        <f>VLOOKUP($E929,'ALL-GTK-MI-MTS-MA'!$E$13:$CF$361,'ALL-GTK-MI-MTS-MA'!AY$6,FALSE)</f>
        <v>5</v>
      </c>
      <c r="AZ929" s="9">
        <f>VLOOKUP($E929,'ALL-GTK-MI-MTS-MA'!$E$13:$CF$361,'ALL-GTK-MI-MTS-MA'!AZ$6,FALSE)</f>
        <v>0</v>
      </c>
      <c r="BA929" s="9">
        <f>VLOOKUP($E929,'ALL-GTK-MI-MTS-MA'!$E$13:$CF$361,'ALL-GTK-MI-MTS-MA'!BA$6,FALSE)</f>
        <v>0</v>
      </c>
      <c r="BB929" s="9">
        <f>VLOOKUP($E929,'ALL-GTK-MI-MTS-MA'!$E$13:$CF$361,'ALL-GTK-MI-MTS-MA'!BB$6,FALSE)</f>
        <v>0</v>
      </c>
      <c r="BC929" s="9">
        <f>VLOOKUP($E929,'ALL-GTK-MI-MTS-MA'!$E$13:$CF$361,'ALL-GTK-MI-MTS-MA'!BC$6,FALSE)</f>
        <v>0</v>
      </c>
      <c r="BD929" s="310">
        <f t="shared" si="524"/>
        <v>3</v>
      </c>
      <c r="BE929" s="310">
        <f t="shared" si="525"/>
        <v>1</v>
      </c>
      <c r="BF929" s="10">
        <f t="shared" si="526"/>
        <v>4</v>
      </c>
      <c r="BG929" s="311">
        <f t="shared" si="527"/>
        <v>3</v>
      </c>
      <c r="BH929" s="311">
        <f t="shared" si="528"/>
        <v>5</v>
      </c>
      <c r="BI929" s="10">
        <f t="shared" si="529"/>
        <v>8</v>
      </c>
      <c r="BJ929" s="44">
        <f t="shared" si="530"/>
        <v>6</v>
      </c>
      <c r="BK929" s="44">
        <f t="shared" si="531"/>
        <v>6</v>
      </c>
      <c r="BL929" s="11">
        <f t="shared" si="532"/>
        <v>12</v>
      </c>
      <c r="BM929" s="9">
        <f>VLOOKUP($E929,'ALL-GTK-MI-MTS-MA'!$E$13:$CF$361,'ALL-GTK-MI-MTS-MA'!BM$6,FALSE)</f>
        <v>0</v>
      </c>
      <c r="BN929" s="9">
        <f>VLOOKUP($E929,'ALL-GTK-MI-MTS-MA'!$E$13:$CF$361,'ALL-GTK-MI-MTS-MA'!BN$6,FALSE)</f>
        <v>0</v>
      </c>
      <c r="BO929" s="9">
        <f>VLOOKUP($E929,'ALL-GTK-MI-MTS-MA'!$E$13:$CF$361,'ALL-GTK-MI-MTS-MA'!BO$6,FALSE)</f>
        <v>1</v>
      </c>
      <c r="BP929" s="9">
        <f>VLOOKUP($E929,'ALL-GTK-MI-MTS-MA'!$E$13:$CF$361,'ALL-GTK-MI-MTS-MA'!BP$6,FALSE)</f>
        <v>0</v>
      </c>
      <c r="BQ929" s="9">
        <f>VLOOKUP($E929,'ALL-GTK-MI-MTS-MA'!$E$13:$CF$361,'ALL-GTK-MI-MTS-MA'!BQ$6,FALSE)</f>
        <v>0</v>
      </c>
      <c r="BR929" s="9">
        <f>VLOOKUP($E929,'ALL-GTK-MI-MTS-MA'!$E$13:$CF$361,'ALL-GTK-MI-MTS-MA'!BR$6,FALSE)</f>
        <v>0</v>
      </c>
      <c r="BS929" s="9">
        <f>VLOOKUP($E929,'ALL-GTK-MI-MTS-MA'!$E$13:$CF$361,'ALL-GTK-MI-MTS-MA'!BS$6,FALSE)</f>
        <v>0</v>
      </c>
      <c r="BT929" s="9">
        <f>VLOOKUP($E929,'ALL-GTK-MI-MTS-MA'!$E$13:$CF$361,'ALL-GTK-MI-MTS-MA'!BT$6,FALSE)</f>
        <v>0</v>
      </c>
      <c r="BU929" s="299">
        <f t="shared" si="533"/>
        <v>1</v>
      </c>
      <c r="BV929" s="299">
        <f t="shared" si="534"/>
        <v>0</v>
      </c>
      <c r="BW929" s="44">
        <f t="shared" si="535"/>
        <v>1</v>
      </c>
      <c r="BX929" s="44">
        <f t="shared" si="536"/>
        <v>0</v>
      </c>
      <c r="BY929" s="11">
        <f t="shared" si="537"/>
        <v>1</v>
      </c>
      <c r="BZ929" s="14">
        <f t="shared" si="538"/>
        <v>6</v>
      </c>
      <c r="CA929" s="14">
        <f t="shared" si="539"/>
        <v>6</v>
      </c>
      <c r="CB929" s="13">
        <f t="shared" si="540"/>
        <v>1</v>
      </c>
      <c r="CC929" s="13">
        <f t="shared" si="541"/>
        <v>0</v>
      </c>
      <c r="CD929" s="312">
        <f t="shared" si="542"/>
        <v>7</v>
      </c>
      <c r="CE929" s="312">
        <f t="shared" si="543"/>
        <v>6</v>
      </c>
      <c r="CF929" s="313">
        <f t="shared" si="544"/>
        <v>13</v>
      </c>
      <c r="CG929" s="302" t="str">
        <f t="shared" si="545"/>
        <v>OK</v>
      </c>
    </row>
    <row r="930" spans="1:85" ht="14.25" x14ac:dyDescent="0.25">
      <c r="A930" s="6">
        <v>918</v>
      </c>
      <c r="B930" s="495">
        <v>116</v>
      </c>
      <c r="C930" s="495" t="s">
        <v>267</v>
      </c>
      <c r="D930" s="496" t="s">
        <v>24</v>
      </c>
      <c r="E930" s="626">
        <v>20364310</v>
      </c>
      <c r="F930" s="627" t="s">
        <v>1031</v>
      </c>
      <c r="G930" s="624" t="s">
        <v>53</v>
      </c>
      <c r="H930" s="9">
        <f>VLOOKUP($E930,'ALL-GTK-MI-MTS-MA'!$E$13:$CF$361,'ALL-GTK-MI-MTS-MA'!H$6,FALSE)</f>
        <v>0</v>
      </c>
      <c r="I930" s="9">
        <f>VLOOKUP($E930,'ALL-GTK-MI-MTS-MA'!$E$13:$CF$361,'ALL-GTK-MI-MTS-MA'!I$6,FALSE)</f>
        <v>0</v>
      </c>
      <c r="J930" s="9">
        <f>VLOOKUP($E930,'ALL-GTK-MI-MTS-MA'!$E$13:$CF$361,'ALL-GTK-MI-MTS-MA'!J$6,FALSE)</f>
        <v>0</v>
      </c>
      <c r="K930" s="9">
        <f>VLOOKUP($E930,'ALL-GTK-MI-MTS-MA'!$E$13:$CF$361,'ALL-GTK-MI-MTS-MA'!K$6,FALSE)</f>
        <v>0</v>
      </c>
      <c r="L930" s="9">
        <f>VLOOKUP($E930,'ALL-GTK-MI-MTS-MA'!$E$13:$CF$361,'ALL-GTK-MI-MTS-MA'!L$6,FALSE)</f>
        <v>0</v>
      </c>
      <c r="M930" s="9">
        <f>VLOOKUP($E930,'ALL-GTK-MI-MTS-MA'!$E$13:$CF$361,'ALL-GTK-MI-MTS-MA'!M$6,FALSE)</f>
        <v>0</v>
      </c>
      <c r="N930" s="9">
        <f>VLOOKUP($E930,'ALL-GTK-MI-MTS-MA'!$E$13:$CF$361,'ALL-GTK-MI-MTS-MA'!N$6,FALSE)</f>
        <v>0</v>
      </c>
      <c r="O930" s="9">
        <f>VLOOKUP($E930,'ALL-GTK-MI-MTS-MA'!$E$13:$CF$361,'ALL-GTK-MI-MTS-MA'!O$6,FALSE)</f>
        <v>0</v>
      </c>
      <c r="P930" s="299">
        <f t="shared" si="510"/>
        <v>0</v>
      </c>
      <c r="Q930" s="299">
        <f t="shared" si="511"/>
        <v>0</v>
      </c>
      <c r="R930" s="300">
        <f t="shared" si="512"/>
        <v>0</v>
      </c>
      <c r="S930" s="9">
        <f>VLOOKUP($E930,'ALL-GTK-MI-MTS-MA'!$E$13:$CF$361,'ALL-GTK-MI-MTS-MA'!S$6,FALSE)</f>
        <v>12</v>
      </c>
      <c r="T930" s="9">
        <f>VLOOKUP($E930,'ALL-GTK-MI-MTS-MA'!$E$13:$CF$361,'ALL-GTK-MI-MTS-MA'!T$6,FALSE)</f>
        <v>5</v>
      </c>
      <c r="U930" s="9">
        <f>VLOOKUP($E930,'ALL-GTK-MI-MTS-MA'!$E$13:$CF$361,'ALL-GTK-MI-MTS-MA'!U$6,FALSE)</f>
        <v>0</v>
      </c>
      <c r="V930" s="9">
        <f>VLOOKUP($E930,'ALL-GTK-MI-MTS-MA'!$E$13:$CF$361,'ALL-GTK-MI-MTS-MA'!V$6,FALSE)</f>
        <v>0</v>
      </c>
      <c r="W930" s="9">
        <f>VLOOKUP($E930,'ALL-GTK-MI-MTS-MA'!$E$13:$CF$361,'ALL-GTK-MI-MTS-MA'!W$6,FALSE)</f>
        <v>0</v>
      </c>
      <c r="X930" s="9">
        <f>VLOOKUP($E930,'ALL-GTK-MI-MTS-MA'!$E$13:$CF$361,'ALL-GTK-MI-MTS-MA'!X$6,FALSE)</f>
        <v>0</v>
      </c>
      <c r="Y930" s="299">
        <f t="shared" si="513"/>
        <v>12</v>
      </c>
      <c r="Z930" s="299">
        <f t="shared" si="514"/>
        <v>5</v>
      </c>
      <c r="AA930" s="10">
        <f t="shared" si="515"/>
        <v>17</v>
      </c>
      <c r="AB930" s="44">
        <f t="shared" si="516"/>
        <v>12</v>
      </c>
      <c r="AC930" s="44">
        <f t="shared" si="517"/>
        <v>5</v>
      </c>
      <c r="AD930" s="11">
        <f t="shared" si="518"/>
        <v>17</v>
      </c>
      <c r="AE930" s="9">
        <f>VLOOKUP($E930,'ALL-GTK-MI-MTS-MA'!$E$13:$CF$361,'ALL-GTK-MI-MTS-MA'!AE$6,FALSE)</f>
        <v>11</v>
      </c>
      <c r="AF930" s="9">
        <f>VLOOKUP($E930,'ALL-GTK-MI-MTS-MA'!$E$13:$CF$361,'ALL-GTK-MI-MTS-MA'!AF$6,FALSE)</f>
        <v>4</v>
      </c>
      <c r="AG930" s="10">
        <f t="shared" si="519"/>
        <v>15</v>
      </c>
      <c r="AH930" s="9">
        <f>VLOOKUP($E930,'ALL-GTK-MI-MTS-MA'!$E$13:$CF$361,'ALL-GTK-MI-MTS-MA'!AH$6,FALSE)</f>
        <v>1</v>
      </c>
      <c r="AI930" s="9">
        <f>VLOOKUP($E930,'ALL-GTK-MI-MTS-MA'!$E$13:$CF$361,'ALL-GTK-MI-MTS-MA'!AI$6,FALSE)</f>
        <v>1</v>
      </c>
      <c r="AJ930" s="10">
        <f t="shared" si="520"/>
        <v>2</v>
      </c>
      <c r="AK930" s="44">
        <f t="shared" si="521"/>
        <v>12</v>
      </c>
      <c r="AL930" s="44">
        <f t="shared" si="522"/>
        <v>5</v>
      </c>
      <c r="AM930" s="11">
        <f t="shared" si="523"/>
        <v>17</v>
      </c>
      <c r="AN930" s="299">
        <v>0</v>
      </c>
      <c r="AO930" s="299">
        <v>0</v>
      </c>
      <c r="AP930" s="9">
        <f>VLOOKUP($E930,'ALL-GTK-MI-MTS-MA'!$E$13:$CF$361,'ALL-GTK-MI-MTS-MA'!AP$6,FALSE)</f>
        <v>0</v>
      </c>
      <c r="AQ930" s="9">
        <f>VLOOKUP($E930,'ALL-GTK-MI-MTS-MA'!$E$13:$CF$361,'ALL-GTK-MI-MTS-MA'!AQ$6,FALSE)</f>
        <v>0</v>
      </c>
      <c r="AR930" s="9">
        <f>VLOOKUP($E930,'ALL-GTK-MI-MTS-MA'!$E$13:$CF$361,'ALL-GTK-MI-MTS-MA'!AR$6,FALSE)</f>
        <v>0</v>
      </c>
      <c r="AS930" s="9">
        <f>VLOOKUP($E930,'ALL-GTK-MI-MTS-MA'!$E$13:$CF$361,'ALL-GTK-MI-MTS-MA'!AS$6,FALSE)</f>
        <v>0</v>
      </c>
      <c r="AT930" s="9">
        <f>VLOOKUP($E930,'ALL-GTK-MI-MTS-MA'!$E$13:$CF$361,'ALL-GTK-MI-MTS-MA'!AT$6,FALSE)</f>
        <v>4</v>
      </c>
      <c r="AU930" s="9">
        <f>VLOOKUP($E930,'ALL-GTK-MI-MTS-MA'!$E$13:$CF$361,'ALL-GTK-MI-MTS-MA'!AU$6,FALSE)</f>
        <v>0</v>
      </c>
      <c r="AV930" s="590">
        <f>VLOOKUP($E930,'ALL-GTK-MI-MTS-MA'!$E$13:$CF$361,'ALL-GTK-MI-MTS-MA'!AV$6,FALSE)</f>
        <v>0</v>
      </c>
      <c r="AW930" s="590">
        <f>VLOOKUP($E930,'ALL-GTK-MI-MTS-MA'!$E$13:$CF$361,'ALL-GTK-MI-MTS-MA'!AW$6,FALSE)</f>
        <v>0</v>
      </c>
      <c r="AX930" s="9">
        <f>VLOOKUP($E930,'ALL-GTK-MI-MTS-MA'!$E$13:$CF$361,'ALL-GTK-MI-MTS-MA'!AX$6,FALSE)</f>
        <v>8</v>
      </c>
      <c r="AY930" s="9">
        <f>VLOOKUP($E930,'ALL-GTK-MI-MTS-MA'!$E$13:$CF$361,'ALL-GTK-MI-MTS-MA'!AY$6,FALSE)</f>
        <v>5</v>
      </c>
      <c r="AZ930" s="9">
        <f>VLOOKUP($E930,'ALL-GTK-MI-MTS-MA'!$E$13:$CF$361,'ALL-GTK-MI-MTS-MA'!AZ$6,FALSE)</f>
        <v>0</v>
      </c>
      <c r="BA930" s="9">
        <f>VLOOKUP($E930,'ALL-GTK-MI-MTS-MA'!$E$13:$CF$361,'ALL-GTK-MI-MTS-MA'!BA$6,FALSE)</f>
        <v>0</v>
      </c>
      <c r="BB930" s="9">
        <f>VLOOKUP($E930,'ALL-GTK-MI-MTS-MA'!$E$13:$CF$361,'ALL-GTK-MI-MTS-MA'!BB$6,FALSE)</f>
        <v>0</v>
      </c>
      <c r="BC930" s="9">
        <f>VLOOKUP($E930,'ALL-GTK-MI-MTS-MA'!$E$13:$CF$361,'ALL-GTK-MI-MTS-MA'!BC$6,FALSE)</f>
        <v>0</v>
      </c>
      <c r="BD930" s="310">
        <f t="shared" si="524"/>
        <v>4</v>
      </c>
      <c r="BE930" s="310">
        <f t="shared" si="525"/>
        <v>0</v>
      </c>
      <c r="BF930" s="10">
        <f t="shared" si="526"/>
        <v>4</v>
      </c>
      <c r="BG930" s="311">
        <f t="shared" si="527"/>
        <v>8</v>
      </c>
      <c r="BH930" s="311">
        <f t="shared" si="528"/>
        <v>5</v>
      </c>
      <c r="BI930" s="10">
        <f t="shared" si="529"/>
        <v>13</v>
      </c>
      <c r="BJ930" s="44">
        <f t="shared" si="530"/>
        <v>12</v>
      </c>
      <c r="BK930" s="44">
        <f t="shared" si="531"/>
        <v>5</v>
      </c>
      <c r="BL930" s="11">
        <f t="shared" si="532"/>
        <v>17</v>
      </c>
      <c r="BM930" s="9">
        <f>VLOOKUP($E930,'ALL-GTK-MI-MTS-MA'!$E$13:$CF$361,'ALL-GTK-MI-MTS-MA'!BM$6,FALSE)</f>
        <v>0</v>
      </c>
      <c r="BN930" s="9">
        <f>VLOOKUP($E930,'ALL-GTK-MI-MTS-MA'!$E$13:$CF$361,'ALL-GTK-MI-MTS-MA'!BN$6,FALSE)</f>
        <v>0</v>
      </c>
      <c r="BO930" s="9">
        <f>VLOOKUP($E930,'ALL-GTK-MI-MTS-MA'!$E$13:$CF$361,'ALL-GTK-MI-MTS-MA'!BO$6,FALSE)</f>
        <v>1</v>
      </c>
      <c r="BP930" s="9">
        <f>VLOOKUP($E930,'ALL-GTK-MI-MTS-MA'!$E$13:$CF$361,'ALL-GTK-MI-MTS-MA'!BP$6,FALSE)</f>
        <v>0</v>
      </c>
      <c r="BQ930" s="9">
        <f>VLOOKUP($E930,'ALL-GTK-MI-MTS-MA'!$E$13:$CF$361,'ALL-GTK-MI-MTS-MA'!BQ$6,FALSE)</f>
        <v>0</v>
      </c>
      <c r="BR930" s="9">
        <f>VLOOKUP($E930,'ALL-GTK-MI-MTS-MA'!$E$13:$CF$361,'ALL-GTK-MI-MTS-MA'!BR$6,FALSE)</f>
        <v>0</v>
      </c>
      <c r="BS930" s="9">
        <f>VLOOKUP($E930,'ALL-GTK-MI-MTS-MA'!$E$13:$CF$361,'ALL-GTK-MI-MTS-MA'!BS$6,FALSE)</f>
        <v>0</v>
      </c>
      <c r="BT930" s="9">
        <f>VLOOKUP($E930,'ALL-GTK-MI-MTS-MA'!$E$13:$CF$361,'ALL-GTK-MI-MTS-MA'!BT$6,FALSE)</f>
        <v>0</v>
      </c>
      <c r="BU930" s="299">
        <f t="shared" si="533"/>
        <v>1</v>
      </c>
      <c r="BV930" s="299">
        <f t="shared" si="534"/>
        <v>0</v>
      </c>
      <c r="BW930" s="44">
        <f t="shared" si="535"/>
        <v>1</v>
      </c>
      <c r="BX930" s="44">
        <f t="shared" si="536"/>
        <v>0</v>
      </c>
      <c r="BY930" s="11">
        <f t="shared" si="537"/>
        <v>1</v>
      </c>
      <c r="BZ930" s="14">
        <f t="shared" si="538"/>
        <v>12</v>
      </c>
      <c r="CA930" s="14">
        <f t="shared" si="539"/>
        <v>5</v>
      </c>
      <c r="CB930" s="13">
        <f t="shared" si="540"/>
        <v>1</v>
      </c>
      <c r="CC930" s="13">
        <f t="shared" si="541"/>
        <v>0</v>
      </c>
      <c r="CD930" s="312">
        <f t="shared" si="542"/>
        <v>13</v>
      </c>
      <c r="CE930" s="312">
        <f t="shared" si="543"/>
        <v>5</v>
      </c>
      <c r="CF930" s="313">
        <f t="shared" si="544"/>
        <v>18</v>
      </c>
      <c r="CG930" s="302" t="str">
        <f t="shared" si="545"/>
        <v>OK</v>
      </c>
    </row>
    <row r="931" spans="1:85" ht="14.25" x14ac:dyDescent="0.25">
      <c r="A931" s="6">
        <v>919</v>
      </c>
      <c r="B931" s="495">
        <v>117</v>
      </c>
      <c r="C931" s="495" t="s">
        <v>267</v>
      </c>
      <c r="D931" s="496" t="s">
        <v>19</v>
      </c>
      <c r="E931" s="626">
        <v>20364387</v>
      </c>
      <c r="F931" s="627" t="s">
        <v>1032</v>
      </c>
      <c r="G931" s="624" t="s">
        <v>53</v>
      </c>
      <c r="H931" s="9">
        <f>VLOOKUP($E931,'ALL-GTK-MI-MTS-MA'!$E$13:$CF$361,'ALL-GTK-MI-MTS-MA'!H$6,FALSE)</f>
        <v>0</v>
      </c>
      <c r="I931" s="9">
        <f>VLOOKUP($E931,'ALL-GTK-MI-MTS-MA'!$E$13:$CF$361,'ALL-GTK-MI-MTS-MA'!I$6,FALSE)</f>
        <v>0</v>
      </c>
      <c r="J931" s="9">
        <f>VLOOKUP($E931,'ALL-GTK-MI-MTS-MA'!$E$13:$CF$361,'ALL-GTK-MI-MTS-MA'!J$6,FALSE)</f>
        <v>0</v>
      </c>
      <c r="K931" s="9">
        <f>VLOOKUP($E931,'ALL-GTK-MI-MTS-MA'!$E$13:$CF$361,'ALL-GTK-MI-MTS-MA'!K$6,FALSE)</f>
        <v>0</v>
      </c>
      <c r="L931" s="9">
        <f>VLOOKUP($E931,'ALL-GTK-MI-MTS-MA'!$E$13:$CF$361,'ALL-GTK-MI-MTS-MA'!L$6,FALSE)</f>
        <v>0</v>
      </c>
      <c r="M931" s="9">
        <f>VLOOKUP($E931,'ALL-GTK-MI-MTS-MA'!$E$13:$CF$361,'ALL-GTK-MI-MTS-MA'!M$6,FALSE)</f>
        <v>0</v>
      </c>
      <c r="N931" s="9">
        <f>VLOOKUP($E931,'ALL-GTK-MI-MTS-MA'!$E$13:$CF$361,'ALL-GTK-MI-MTS-MA'!N$6,FALSE)</f>
        <v>0</v>
      </c>
      <c r="O931" s="9">
        <f>VLOOKUP($E931,'ALL-GTK-MI-MTS-MA'!$E$13:$CF$361,'ALL-GTK-MI-MTS-MA'!O$6,FALSE)</f>
        <v>0</v>
      </c>
      <c r="P931" s="299">
        <f t="shared" si="510"/>
        <v>0</v>
      </c>
      <c r="Q931" s="299">
        <f t="shared" si="511"/>
        <v>0</v>
      </c>
      <c r="R931" s="300">
        <f t="shared" si="512"/>
        <v>0</v>
      </c>
      <c r="S931" s="9">
        <f>VLOOKUP($E931,'ALL-GTK-MI-MTS-MA'!$E$13:$CF$361,'ALL-GTK-MI-MTS-MA'!S$6,FALSE)</f>
        <v>10</v>
      </c>
      <c r="T931" s="9">
        <f>VLOOKUP($E931,'ALL-GTK-MI-MTS-MA'!$E$13:$CF$361,'ALL-GTK-MI-MTS-MA'!T$6,FALSE)</f>
        <v>7</v>
      </c>
      <c r="U931" s="9">
        <f>VLOOKUP($E931,'ALL-GTK-MI-MTS-MA'!$E$13:$CF$361,'ALL-GTK-MI-MTS-MA'!U$6,FALSE)</f>
        <v>0</v>
      </c>
      <c r="V931" s="9">
        <f>VLOOKUP($E931,'ALL-GTK-MI-MTS-MA'!$E$13:$CF$361,'ALL-GTK-MI-MTS-MA'!V$6,FALSE)</f>
        <v>0</v>
      </c>
      <c r="W931" s="9">
        <f>VLOOKUP($E931,'ALL-GTK-MI-MTS-MA'!$E$13:$CF$361,'ALL-GTK-MI-MTS-MA'!W$6,FALSE)</f>
        <v>0</v>
      </c>
      <c r="X931" s="9">
        <f>VLOOKUP($E931,'ALL-GTK-MI-MTS-MA'!$E$13:$CF$361,'ALL-GTK-MI-MTS-MA'!X$6,FALSE)</f>
        <v>0</v>
      </c>
      <c r="Y931" s="299">
        <f t="shared" si="513"/>
        <v>10</v>
      </c>
      <c r="Z931" s="299">
        <f t="shared" si="514"/>
        <v>7</v>
      </c>
      <c r="AA931" s="10">
        <f t="shared" si="515"/>
        <v>17</v>
      </c>
      <c r="AB931" s="44">
        <f t="shared" si="516"/>
        <v>10</v>
      </c>
      <c r="AC931" s="44">
        <f t="shared" si="517"/>
        <v>7</v>
      </c>
      <c r="AD931" s="11">
        <f t="shared" si="518"/>
        <v>17</v>
      </c>
      <c r="AE931" s="9">
        <f>VLOOKUP($E931,'ALL-GTK-MI-MTS-MA'!$E$13:$CF$361,'ALL-GTK-MI-MTS-MA'!AE$6,FALSE)</f>
        <v>10</v>
      </c>
      <c r="AF931" s="9">
        <f>VLOOKUP($E931,'ALL-GTK-MI-MTS-MA'!$E$13:$CF$361,'ALL-GTK-MI-MTS-MA'!AF$6,FALSE)</f>
        <v>7</v>
      </c>
      <c r="AG931" s="10">
        <f t="shared" si="519"/>
        <v>17</v>
      </c>
      <c r="AH931" s="9">
        <f>VLOOKUP($E931,'ALL-GTK-MI-MTS-MA'!$E$13:$CF$361,'ALL-GTK-MI-MTS-MA'!AH$6,FALSE)</f>
        <v>0</v>
      </c>
      <c r="AI931" s="9">
        <f>VLOOKUP($E931,'ALL-GTK-MI-MTS-MA'!$E$13:$CF$361,'ALL-GTK-MI-MTS-MA'!AI$6,FALSE)</f>
        <v>0</v>
      </c>
      <c r="AJ931" s="10">
        <f t="shared" si="520"/>
        <v>0</v>
      </c>
      <c r="AK931" s="44">
        <f t="shared" si="521"/>
        <v>10</v>
      </c>
      <c r="AL931" s="44">
        <f t="shared" si="522"/>
        <v>7</v>
      </c>
      <c r="AM931" s="11">
        <f t="shared" si="523"/>
        <v>17</v>
      </c>
      <c r="AN931" s="299">
        <v>0</v>
      </c>
      <c r="AO931" s="299">
        <v>0</v>
      </c>
      <c r="AP931" s="9">
        <f>VLOOKUP($E931,'ALL-GTK-MI-MTS-MA'!$E$13:$CF$361,'ALL-GTK-MI-MTS-MA'!AP$6,FALSE)</f>
        <v>0</v>
      </c>
      <c r="AQ931" s="9">
        <f>VLOOKUP($E931,'ALL-GTK-MI-MTS-MA'!$E$13:$CF$361,'ALL-GTK-MI-MTS-MA'!AQ$6,FALSE)</f>
        <v>0</v>
      </c>
      <c r="AR931" s="9">
        <f>VLOOKUP($E931,'ALL-GTK-MI-MTS-MA'!$E$13:$CF$361,'ALL-GTK-MI-MTS-MA'!AR$6,FALSE)</f>
        <v>0</v>
      </c>
      <c r="AS931" s="9">
        <f>VLOOKUP($E931,'ALL-GTK-MI-MTS-MA'!$E$13:$CF$361,'ALL-GTK-MI-MTS-MA'!AS$6,FALSE)</f>
        <v>0</v>
      </c>
      <c r="AT931" s="9">
        <f>VLOOKUP($E931,'ALL-GTK-MI-MTS-MA'!$E$13:$CF$361,'ALL-GTK-MI-MTS-MA'!AT$6,FALSE)</f>
        <v>2</v>
      </c>
      <c r="AU931" s="9">
        <f>VLOOKUP($E931,'ALL-GTK-MI-MTS-MA'!$E$13:$CF$361,'ALL-GTK-MI-MTS-MA'!AU$6,FALSE)</f>
        <v>1</v>
      </c>
      <c r="AV931" s="590">
        <f>VLOOKUP($E931,'ALL-GTK-MI-MTS-MA'!$E$13:$CF$361,'ALL-GTK-MI-MTS-MA'!AV$6,FALSE)</f>
        <v>0</v>
      </c>
      <c r="AW931" s="590">
        <f>VLOOKUP($E931,'ALL-GTK-MI-MTS-MA'!$E$13:$CF$361,'ALL-GTK-MI-MTS-MA'!AW$6,FALSE)</f>
        <v>0</v>
      </c>
      <c r="AX931" s="9">
        <f>VLOOKUP($E931,'ALL-GTK-MI-MTS-MA'!$E$13:$CF$361,'ALL-GTK-MI-MTS-MA'!AX$6,FALSE)</f>
        <v>5</v>
      </c>
      <c r="AY931" s="9">
        <f>VLOOKUP($E931,'ALL-GTK-MI-MTS-MA'!$E$13:$CF$361,'ALL-GTK-MI-MTS-MA'!AY$6,FALSE)</f>
        <v>5</v>
      </c>
      <c r="AZ931" s="9">
        <f>VLOOKUP($E931,'ALL-GTK-MI-MTS-MA'!$E$13:$CF$361,'ALL-GTK-MI-MTS-MA'!AZ$6,FALSE)</f>
        <v>3</v>
      </c>
      <c r="BA931" s="9">
        <f>VLOOKUP($E931,'ALL-GTK-MI-MTS-MA'!$E$13:$CF$361,'ALL-GTK-MI-MTS-MA'!BA$6,FALSE)</f>
        <v>1</v>
      </c>
      <c r="BB931" s="9">
        <f>VLOOKUP($E931,'ALL-GTK-MI-MTS-MA'!$E$13:$CF$361,'ALL-GTK-MI-MTS-MA'!BB$6,FALSE)</f>
        <v>0</v>
      </c>
      <c r="BC931" s="9">
        <f>VLOOKUP($E931,'ALL-GTK-MI-MTS-MA'!$E$13:$CF$361,'ALL-GTK-MI-MTS-MA'!BC$6,FALSE)</f>
        <v>0</v>
      </c>
      <c r="BD931" s="310">
        <f t="shared" si="524"/>
        <v>2</v>
      </c>
      <c r="BE931" s="310">
        <f t="shared" si="525"/>
        <v>1</v>
      </c>
      <c r="BF931" s="10">
        <f t="shared" si="526"/>
        <v>3</v>
      </c>
      <c r="BG931" s="311">
        <f t="shared" si="527"/>
        <v>8</v>
      </c>
      <c r="BH931" s="311">
        <f t="shared" si="528"/>
        <v>6</v>
      </c>
      <c r="BI931" s="10">
        <f t="shared" si="529"/>
        <v>14</v>
      </c>
      <c r="BJ931" s="44">
        <f t="shared" si="530"/>
        <v>10</v>
      </c>
      <c r="BK931" s="44">
        <f t="shared" si="531"/>
        <v>7</v>
      </c>
      <c r="BL931" s="11">
        <f t="shared" si="532"/>
        <v>17</v>
      </c>
      <c r="BM931" s="9">
        <f>VLOOKUP($E931,'ALL-GTK-MI-MTS-MA'!$E$13:$CF$361,'ALL-GTK-MI-MTS-MA'!BM$6,FALSE)</f>
        <v>0</v>
      </c>
      <c r="BN931" s="9">
        <f>VLOOKUP($E931,'ALL-GTK-MI-MTS-MA'!$E$13:$CF$361,'ALL-GTK-MI-MTS-MA'!BN$6,FALSE)</f>
        <v>0</v>
      </c>
      <c r="BO931" s="9">
        <f>VLOOKUP($E931,'ALL-GTK-MI-MTS-MA'!$E$13:$CF$361,'ALL-GTK-MI-MTS-MA'!BO$6,FALSE)</f>
        <v>1</v>
      </c>
      <c r="BP931" s="9">
        <f>VLOOKUP($E931,'ALL-GTK-MI-MTS-MA'!$E$13:$CF$361,'ALL-GTK-MI-MTS-MA'!BP$6,FALSE)</f>
        <v>1</v>
      </c>
      <c r="BQ931" s="9">
        <f>VLOOKUP($E931,'ALL-GTK-MI-MTS-MA'!$E$13:$CF$361,'ALL-GTK-MI-MTS-MA'!BQ$6,FALSE)</f>
        <v>0</v>
      </c>
      <c r="BR931" s="9">
        <f>VLOOKUP($E931,'ALL-GTK-MI-MTS-MA'!$E$13:$CF$361,'ALL-GTK-MI-MTS-MA'!BR$6,FALSE)</f>
        <v>0</v>
      </c>
      <c r="BS931" s="9">
        <f>VLOOKUP($E931,'ALL-GTK-MI-MTS-MA'!$E$13:$CF$361,'ALL-GTK-MI-MTS-MA'!BS$6,FALSE)</f>
        <v>0</v>
      </c>
      <c r="BT931" s="9">
        <f>VLOOKUP($E931,'ALL-GTK-MI-MTS-MA'!$E$13:$CF$361,'ALL-GTK-MI-MTS-MA'!BT$6,FALSE)</f>
        <v>0</v>
      </c>
      <c r="BU931" s="299">
        <f t="shared" si="533"/>
        <v>1</v>
      </c>
      <c r="BV931" s="299">
        <f t="shared" si="534"/>
        <v>1</v>
      </c>
      <c r="BW931" s="44">
        <f t="shared" si="535"/>
        <v>1</v>
      </c>
      <c r="BX931" s="44">
        <f t="shared" si="536"/>
        <v>1</v>
      </c>
      <c r="BY931" s="11">
        <f t="shared" si="537"/>
        <v>2</v>
      </c>
      <c r="BZ931" s="14">
        <f t="shared" si="538"/>
        <v>10</v>
      </c>
      <c r="CA931" s="14">
        <f t="shared" si="539"/>
        <v>7</v>
      </c>
      <c r="CB931" s="13">
        <f t="shared" si="540"/>
        <v>1</v>
      </c>
      <c r="CC931" s="13">
        <f t="shared" si="541"/>
        <v>1</v>
      </c>
      <c r="CD931" s="312">
        <f t="shared" si="542"/>
        <v>11</v>
      </c>
      <c r="CE931" s="312">
        <f t="shared" si="543"/>
        <v>8</v>
      </c>
      <c r="CF931" s="313">
        <f t="shared" si="544"/>
        <v>19</v>
      </c>
      <c r="CG931" s="302" t="str">
        <f t="shared" si="545"/>
        <v>OK</v>
      </c>
    </row>
    <row r="932" spans="1:85" ht="14.25" x14ac:dyDescent="0.25">
      <c r="A932" s="6">
        <v>920</v>
      </c>
      <c r="B932" s="495">
        <v>118</v>
      </c>
      <c r="C932" s="495" t="s">
        <v>267</v>
      </c>
      <c r="D932" s="496" t="s">
        <v>25</v>
      </c>
      <c r="E932" s="626">
        <v>20364317</v>
      </c>
      <c r="F932" s="627" t="s">
        <v>1033</v>
      </c>
      <c r="G932" s="624" t="s">
        <v>53</v>
      </c>
      <c r="H932" s="9">
        <f>VLOOKUP($E932,'ALL-GTK-MI-MTS-MA'!$E$13:$CF$361,'ALL-GTK-MI-MTS-MA'!H$6,FALSE)</f>
        <v>0</v>
      </c>
      <c r="I932" s="9">
        <f>VLOOKUP($E932,'ALL-GTK-MI-MTS-MA'!$E$13:$CF$361,'ALL-GTK-MI-MTS-MA'!I$6,FALSE)</f>
        <v>0</v>
      </c>
      <c r="J932" s="9">
        <f>VLOOKUP($E932,'ALL-GTK-MI-MTS-MA'!$E$13:$CF$361,'ALL-GTK-MI-MTS-MA'!J$6,FALSE)</f>
        <v>0</v>
      </c>
      <c r="K932" s="9">
        <f>VLOOKUP($E932,'ALL-GTK-MI-MTS-MA'!$E$13:$CF$361,'ALL-GTK-MI-MTS-MA'!K$6,FALSE)</f>
        <v>0</v>
      </c>
      <c r="L932" s="9">
        <f>VLOOKUP($E932,'ALL-GTK-MI-MTS-MA'!$E$13:$CF$361,'ALL-GTK-MI-MTS-MA'!L$6,FALSE)</f>
        <v>0</v>
      </c>
      <c r="M932" s="9">
        <f>VLOOKUP($E932,'ALL-GTK-MI-MTS-MA'!$E$13:$CF$361,'ALL-GTK-MI-MTS-MA'!M$6,FALSE)</f>
        <v>0</v>
      </c>
      <c r="N932" s="9">
        <f>VLOOKUP($E932,'ALL-GTK-MI-MTS-MA'!$E$13:$CF$361,'ALL-GTK-MI-MTS-MA'!N$6,FALSE)</f>
        <v>0</v>
      </c>
      <c r="O932" s="9">
        <f>VLOOKUP($E932,'ALL-GTK-MI-MTS-MA'!$E$13:$CF$361,'ALL-GTK-MI-MTS-MA'!O$6,FALSE)</f>
        <v>0</v>
      </c>
      <c r="P932" s="299">
        <f t="shared" si="510"/>
        <v>0</v>
      </c>
      <c r="Q932" s="299">
        <f t="shared" si="511"/>
        <v>0</v>
      </c>
      <c r="R932" s="300">
        <f t="shared" si="512"/>
        <v>0</v>
      </c>
      <c r="S932" s="9">
        <f>VLOOKUP($E932,'ALL-GTK-MI-MTS-MA'!$E$13:$CF$361,'ALL-GTK-MI-MTS-MA'!S$6,FALSE)</f>
        <v>2</v>
      </c>
      <c r="T932" s="9">
        <f>VLOOKUP($E932,'ALL-GTK-MI-MTS-MA'!$E$13:$CF$361,'ALL-GTK-MI-MTS-MA'!T$6,FALSE)</f>
        <v>5</v>
      </c>
      <c r="U932" s="9">
        <f>VLOOKUP($E932,'ALL-GTK-MI-MTS-MA'!$E$13:$CF$361,'ALL-GTK-MI-MTS-MA'!U$6,FALSE)</f>
        <v>0</v>
      </c>
      <c r="V932" s="9">
        <f>VLOOKUP($E932,'ALL-GTK-MI-MTS-MA'!$E$13:$CF$361,'ALL-GTK-MI-MTS-MA'!V$6,FALSE)</f>
        <v>0</v>
      </c>
      <c r="W932" s="9">
        <f>VLOOKUP($E932,'ALL-GTK-MI-MTS-MA'!$E$13:$CF$361,'ALL-GTK-MI-MTS-MA'!W$6,FALSE)</f>
        <v>0</v>
      </c>
      <c r="X932" s="9">
        <f>VLOOKUP($E932,'ALL-GTK-MI-MTS-MA'!$E$13:$CF$361,'ALL-GTK-MI-MTS-MA'!X$6,FALSE)</f>
        <v>0</v>
      </c>
      <c r="Y932" s="299">
        <f t="shared" si="513"/>
        <v>2</v>
      </c>
      <c r="Z932" s="299">
        <f t="shared" si="514"/>
        <v>5</v>
      </c>
      <c r="AA932" s="10">
        <f t="shared" si="515"/>
        <v>7</v>
      </c>
      <c r="AB932" s="44">
        <f t="shared" si="516"/>
        <v>2</v>
      </c>
      <c r="AC932" s="44">
        <f t="shared" si="517"/>
        <v>5</v>
      </c>
      <c r="AD932" s="11">
        <f t="shared" si="518"/>
        <v>7</v>
      </c>
      <c r="AE932" s="9">
        <f>VLOOKUP($E932,'ALL-GTK-MI-MTS-MA'!$E$13:$CF$361,'ALL-GTK-MI-MTS-MA'!AE$6,FALSE)</f>
        <v>2</v>
      </c>
      <c r="AF932" s="9">
        <f>VLOOKUP($E932,'ALL-GTK-MI-MTS-MA'!$E$13:$CF$361,'ALL-GTK-MI-MTS-MA'!AF$6,FALSE)</f>
        <v>4</v>
      </c>
      <c r="AG932" s="10">
        <f t="shared" si="519"/>
        <v>6</v>
      </c>
      <c r="AH932" s="9">
        <f>VLOOKUP($E932,'ALL-GTK-MI-MTS-MA'!$E$13:$CF$361,'ALL-GTK-MI-MTS-MA'!AH$6,FALSE)</f>
        <v>0</v>
      </c>
      <c r="AI932" s="9">
        <f>VLOOKUP($E932,'ALL-GTK-MI-MTS-MA'!$E$13:$CF$361,'ALL-GTK-MI-MTS-MA'!AI$6,FALSE)</f>
        <v>1</v>
      </c>
      <c r="AJ932" s="10">
        <f t="shared" si="520"/>
        <v>1</v>
      </c>
      <c r="AK932" s="44">
        <f t="shared" si="521"/>
        <v>2</v>
      </c>
      <c r="AL932" s="44">
        <f t="shared" si="522"/>
        <v>5</v>
      </c>
      <c r="AM932" s="11">
        <f t="shared" si="523"/>
        <v>7</v>
      </c>
      <c r="AN932" s="299">
        <v>0</v>
      </c>
      <c r="AO932" s="299">
        <v>0</v>
      </c>
      <c r="AP932" s="9">
        <f>VLOOKUP($E932,'ALL-GTK-MI-MTS-MA'!$E$13:$CF$361,'ALL-GTK-MI-MTS-MA'!AP$6,FALSE)</f>
        <v>0</v>
      </c>
      <c r="AQ932" s="9">
        <f>VLOOKUP($E932,'ALL-GTK-MI-MTS-MA'!$E$13:$CF$361,'ALL-GTK-MI-MTS-MA'!AQ$6,FALSE)</f>
        <v>0</v>
      </c>
      <c r="AR932" s="9">
        <f>VLOOKUP($E932,'ALL-GTK-MI-MTS-MA'!$E$13:$CF$361,'ALL-GTK-MI-MTS-MA'!AR$6,FALSE)</f>
        <v>0</v>
      </c>
      <c r="AS932" s="9">
        <f>VLOOKUP($E932,'ALL-GTK-MI-MTS-MA'!$E$13:$CF$361,'ALL-GTK-MI-MTS-MA'!AS$6,FALSE)</f>
        <v>0</v>
      </c>
      <c r="AT932" s="9">
        <f>VLOOKUP($E932,'ALL-GTK-MI-MTS-MA'!$E$13:$CF$361,'ALL-GTK-MI-MTS-MA'!AT$6,FALSE)</f>
        <v>0</v>
      </c>
      <c r="AU932" s="9">
        <f>VLOOKUP($E932,'ALL-GTK-MI-MTS-MA'!$E$13:$CF$361,'ALL-GTK-MI-MTS-MA'!AU$6,FALSE)</f>
        <v>0</v>
      </c>
      <c r="AV932" s="590">
        <f>VLOOKUP($E932,'ALL-GTK-MI-MTS-MA'!$E$13:$CF$361,'ALL-GTK-MI-MTS-MA'!AV$6,FALSE)</f>
        <v>0</v>
      </c>
      <c r="AW932" s="590">
        <f>VLOOKUP($E932,'ALL-GTK-MI-MTS-MA'!$E$13:$CF$361,'ALL-GTK-MI-MTS-MA'!AW$6,FALSE)</f>
        <v>0</v>
      </c>
      <c r="AX932" s="9">
        <f>VLOOKUP($E932,'ALL-GTK-MI-MTS-MA'!$E$13:$CF$361,'ALL-GTK-MI-MTS-MA'!AX$6,FALSE)</f>
        <v>2</v>
      </c>
      <c r="AY932" s="9">
        <f>VLOOKUP($E932,'ALL-GTK-MI-MTS-MA'!$E$13:$CF$361,'ALL-GTK-MI-MTS-MA'!AY$6,FALSE)</f>
        <v>5</v>
      </c>
      <c r="AZ932" s="9">
        <f>VLOOKUP($E932,'ALL-GTK-MI-MTS-MA'!$E$13:$CF$361,'ALL-GTK-MI-MTS-MA'!AZ$6,FALSE)</f>
        <v>0</v>
      </c>
      <c r="BA932" s="9">
        <f>VLOOKUP($E932,'ALL-GTK-MI-MTS-MA'!$E$13:$CF$361,'ALL-GTK-MI-MTS-MA'!BA$6,FALSE)</f>
        <v>0</v>
      </c>
      <c r="BB932" s="9">
        <f>VLOOKUP($E932,'ALL-GTK-MI-MTS-MA'!$E$13:$CF$361,'ALL-GTK-MI-MTS-MA'!BB$6,FALSE)</f>
        <v>0</v>
      </c>
      <c r="BC932" s="9">
        <f>VLOOKUP($E932,'ALL-GTK-MI-MTS-MA'!$E$13:$CF$361,'ALL-GTK-MI-MTS-MA'!BC$6,FALSE)</f>
        <v>0</v>
      </c>
      <c r="BD932" s="310">
        <f t="shared" si="524"/>
        <v>0</v>
      </c>
      <c r="BE932" s="310">
        <f t="shared" si="525"/>
        <v>0</v>
      </c>
      <c r="BF932" s="10">
        <f t="shared" si="526"/>
        <v>0</v>
      </c>
      <c r="BG932" s="311">
        <f t="shared" si="527"/>
        <v>2</v>
      </c>
      <c r="BH932" s="311">
        <f t="shared" si="528"/>
        <v>5</v>
      </c>
      <c r="BI932" s="10">
        <f t="shared" si="529"/>
        <v>7</v>
      </c>
      <c r="BJ932" s="44">
        <f t="shared" si="530"/>
        <v>2</v>
      </c>
      <c r="BK932" s="44">
        <f t="shared" si="531"/>
        <v>5</v>
      </c>
      <c r="BL932" s="11">
        <f t="shared" si="532"/>
        <v>7</v>
      </c>
      <c r="BM932" s="9">
        <f>VLOOKUP($E932,'ALL-GTK-MI-MTS-MA'!$E$13:$CF$361,'ALL-GTK-MI-MTS-MA'!BM$6,FALSE)</f>
        <v>0</v>
      </c>
      <c r="BN932" s="9">
        <f>VLOOKUP($E932,'ALL-GTK-MI-MTS-MA'!$E$13:$CF$361,'ALL-GTK-MI-MTS-MA'!BN$6,FALSE)</f>
        <v>0</v>
      </c>
      <c r="BO932" s="9">
        <f>VLOOKUP($E932,'ALL-GTK-MI-MTS-MA'!$E$13:$CF$361,'ALL-GTK-MI-MTS-MA'!BO$6,FALSE)</f>
        <v>1</v>
      </c>
      <c r="BP932" s="9">
        <f>VLOOKUP($E932,'ALL-GTK-MI-MTS-MA'!$E$13:$CF$361,'ALL-GTK-MI-MTS-MA'!BP$6,FALSE)</f>
        <v>2</v>
      </c>
      <c r="BQ932" s="9">
        <f>VLOOKUP($E932,'ALL-GTK-MI-MTS-MA'!$E$13:$CF$361,'ALL-GTK-MI-MTS-MA'!BQ$6,FALSE)</f>
        <v>0</v>
      </c>
      <c r="BR932" s="9">
        <f>VLOOKUP($E932,'ALL-GTK-MI-MTS-MA'!$E$13:$CF$361,'ALL-GTK-MI-MTS-MA'!BR$6,FALSE)</f>
        <v>0</v>
      </c>
      <c r="BS932" s="9">
        <f>VLOOKUP($E932,'ALL-GTK-MI-MTS-MA'!$E$13:$CF$361,'ALL-GTK-MI-MTS-MA'!BS$6,FALSE)</f>
        <v>0</v>
      </c>
      <c r="BT932" s="9">
        <f>VLOOKUP($E932,'ALL-GTK-MI-MTS-MA'!$E$13:$CF$361,'ALL-GTK-MI-MTS-MA'!BT$6,FALSE)</f>
        <v>0</v>
      </c>
      <c r="BU932" s="299">
        <f t="shared" si="533"/>
        <v>1</v>
      </c>
      <c r="BV932" s="299">
        <f t="shared" si="534"/>
        <v>2</v>
      </c>
      <c r="BW932" s="44">
        <f t="shared" si="535"/>
        <v>1</v>
      </c>
      <c r="BX932" s="44">
        <f t="shared" si="536"/>
        <v>2</v>
      </c>
      <c r="BY932" s="11">
        <f t="shared" si="537"/>
        <v>3</v>
      </c>
      <c r="BZ932" s="14">
        <f t="shared" si="538"/>
        <v>2</v>
      </c>
      <c r="CA932" s="14">
        <f t="shared" si="539"/>
        <v>5</v>
      </c>
      <c r="CB932" s="13">
        <f t="shared" si="540"/>
        <v>1</v>
      </c>
      <c r="CC932" s="13">
        <f t="shared" si="541"/>
        <v>2</v>
      </c>
      <c r="CD932" s="312">
        <f t="shared" si="542"/>
        <v>3</v>
      </c>
      <c r="CE932" s="312">
        <f t="shared" si="543"/>
        <v>7</v>
      </c>
      <c r="CF932" s="313">
        <f t="shared" si="544"/>
        <v>10</v>
      </c>
      <c r="CG932" s="302" t="str">
        <f t="shared" si="545"/>
        <v>OK</v>
      </c>
    </row>
    <row r="933" spans="1:85" ht="14.25" x14ac:dyDescent="0.25">
      <c r="A933" s="6">
        <v>921</v>
      </c>
      <c r="B933" s="495">
        <v>119</v>
      </c>
      <c r="C933" s="495" t="s">
        <v>267</v>
      </c>
      <c r="D933" s="496" t="s">
        <v>22</v>
      </c>
      <c r="E933" s="626">
        <v>20364398</v>
      </c>
      <c r="F933" s="627" t="s">
        <v>1034</v>
      </c>
      <c r="G933" s="624" t="s">
        <v>53</v>
      </c>
      <c r="H933" s="9">
        <f>VLOOKUP($E933,'ALL-GTK-MI-MTS-MA'!$E$13:$CF$361,'ALL-GTK-MI-MTS-MA'!H$6,FALSE)</f>
        <v>0</v>
      </c>
      <c r="I933" s="9">
        <f>VLOOKUP($E933,'ALL-GTK-MI-MTS-MA'!$E$13:$CF$361,'ALL-GTK-MI-MTS-MA'!I$6,FALSE)</f>
        <v>0</v>
      </c>
      <c r="J933" s="9">
        <f>VLOOKUP($E933,'ALL-GTK-MI-MTS-MA'!$E$13:$CF$361,'ALL-GTK-MI-MTS-MA'!J$6,FALSE)</f>
        <v>0</v>
      </c>
      <c r="K933" s="9">
        <f>VLOOKUP($E933,'ALL-GTK-MI-MTS-MA'!$E$13:$CF$361,'ALL-GTK-MI-MTS-MA'!K$6,FALSE)</f>
        <v>0</v>
      </c>
      <c r="L933" s="9">
        <f>VLOOKUP($E933,'ALL-GTK-MI-MTS-MA'!$E$13:$CF$361,'ALL-GTK-MI-MTS-MA'!L$6,FALSE)</f>
        <v>0</v>
      </c>
      <c r="M933" s="9">
        <f>VLOOKUP($E933,'ALL-GTK-MI-MTS-MA'!$E$13:$CF$361,'ALL-GTK-MI-MTS-MA'!M$6,FALSE)</f>
        <v>0</v>
      </c>
      <c r="N933" s="9">
        <f>VLOOKUP($E933,'ALL-GTK-MI-MTS-MA'!$E$13:$CF$361,'ALL-GTK-MI-MTS-MA'!N$6,FALSE)</f>
        <v>0</v>
      </c>
      <c r="O933" s="9">
        <f>VLOOKUP($E933,'ALL-GTK-MI-MTS-MA'!$E$13:$CF$361,'ALL-GTK-MI-MTS-MA'!O$6,FALSE)</f>
        <v>0</v>
      </c>
      <c r="P933" s="299">
        <f t="shared" si="510"/>
        <v>0</v>
      </c>
      <c r="Q933" s="299">
        <f t="shared" si="511"/>
        <v>0</v>
      </c>
      <c r="R933" s="300">
        <f t="shared" si="512"/>
        <v>0</v>
      </c>
      <c r="S933" s="9">
        <f>VLOOKUP($E933,'ALL-GTK-MI-MTS-MA'!$E$13:$CF$361,'ALL-GTK-MI-MTS-MA'!S$6,FALSE)</f>
        <v>3</v>
      </c>
      <c r="T933" s="9">
        <f>VLOOKUP($E933,'ALL-GTK-MI-MTS-MA'!$E$13:$CF$361,'ALL-GTK-MI-MTS-MA'!T$6,FALSE)</f>
        <v>1</v>
      </c>
      <c r="U933" s="9">
        <f>VLOOKUP($E933,'ALL-GTK-MI-MTS-MA'!$E$13:$CF$361,'ALL-GTK-MI-MTS-MA'!U$6,FALSE)</f>
        <v>0</v>
      </c>
      <c r="V933" s="9">
        <f>VLOOKUP($E933,'ALL-GTK-MI-MTS-MA'!$E$13:$CF$361,'ALL-GTK-MI-MTS-MA'!V$6,FALSE)</f>
        <v>0</v>
      </c>
      <c r="W933" s="9">
        <f>VLOOKUP($E933,'ALL-GTK-MI-MTS-MA'!$E$13:$CF$361,'ALL-GTK-MI-MTS-MA'!W$6,FALSE)</f>
        <v>0</v>
      </c>
      <c r="X933" s="9">
        <f>VLOOKUP($E933,'ALL-GTK-MI-MTS-MA'!$E$13:$CF$361,'ALL-GTK-MI-MTS-MA'!X$6,FALSE)</f>
        <v>0</v>
      </c>
      <c r="Y933" s="299">
        <f t="shared" si="513"/>
        <v>3</v>
      </c>
      <c r="Z933" s="299">
        <f t="shared" si="514"/>
        <v>1</v>
      </c>
      <c r="AA933" s="10">
        <f t="shared" si="515"/>
        <v>4</v>
      </c>
      <c r="AB933" s="44">
        <f t="shared" si="516"/>
        <v>3</v>
      </c>
      <c r="AC933" s="44">
        <f t="shared" si="517"/>
        <v>1</v>
      </c>
      <c r="AD933" s="11">
        <f t="shared" si="518"/>
        <v>4</v>
      </c>
      <c r="AE933" s="9">
        <f>VLOOKUP($E933,'ALL-GTK-MI-MTS-MA'!$E$13:$CF$361,'ALL-GTK-MI-MTS-MA'!AE$6,FALSE)</f>
        <v>3</v>
      </c>
      <c r="AF933" s="9">
        <f>VLOOKUP($E933,'ALL-GTK-MI-MTS-MA'!$E$13:$CF$361,'ALL-GTK-MI-MTS-MA'!AF$6,FALSE)</f>
        <v>1</v>
      </c>
      <c r="AG933" s="10">
        <f t="shared" si="519"/>
        <v>4</v>
      </c>
      <c r="AH933" s="9">
        <f>VLOOKUP($E933,'ALL-GTK-MI-MTS-MA'!$E$13:$CF$361,'ALL-GTK-MI-MTS-MA'!AH$6,FALSE)</f>
        <v>0</v>
      </c>
      <c r="AI933" s="9">
        <f>VLOOKUP($E933,'ALL-GTK-MI-MTS-MA'!$E$13:$CF$361,'ALL-GTK-MI-MTS-MA'!AI$6,FALSE)</f>
        <v>0</v>
      </c>
      <c r="AJ933" s="10">
        <f t="shared" si="520"/>
        <v>0</v>
      </c>
      <c r="AK933" s="44">
        <f t="shared" si="521"/>
        <v>3</v>
      </c>
      <c r="AL933" s="44">
        <f t="shared" si="522"/>
        <v>1</v>
      </c>
      <c r="AM933" s="11">
        <f t="shared" si="523"/>
        <v>4</v>
      </c>
      <c r="AN933" s="299">
        <v>0</v>
      </c>
      <c r="AO933" s="299">
        <v>0</v>
      </c>
      <c r="AP933" s="9">
        <f>VLOOKUP($E933,'ALL-GTK-MI-MTS-MA'!$E$13:$CF$361,'ALL-GTK-MI-MTS-MA'!AP$6,FALSE)</f>
        <v>0</v>
      </c>
      <c r="AQ933" s="9">
        <f>VLOOKUP($E933,'ALL-GTK-MI-MTS-MA'!$E$13:$CF$361,'ALL-GTK-MI-MTS-MA'!AQ$6,FALSE)</f>
        <v>0</v>
      </c>
      <c r="AR933" s="9">
        <f>VLOOKUP($E933,'ALL-GTK-MI-MTS-MA'!$E$13:$CF$361,'ALL-GTK-MI-MTS-MA'!AR$6,FALSE)</f>
        <v>0</v>
      </c>
      <c r="AS933" s="9">
        <f>VLOOKUP($E933,'ALL-GTK-MI-MTS-MA'!$E$13:$CF$361,'ALL-GTK-MI-MTS-MA'!AS$6,FALSE)</f>
        <v>0</v>
      </c>
      <c r="AT933" s="9">
        <f>VLOOKUP($E933,'ALL-GTK-MI-MTS-MA'!$E$13:$CF$361,'ALL-GTK-MI-MTS-MA'!AT$6,FALSE)</f>
        <v>0</v>
      </c>
      <c r="AU933" s="9">
        <f>VLOOKUP($E933,'ALL-GTK-MI-MTS-MA'!$E$13:$CF$361,'ALL-GTK-MI-MTS-MA'!AU$6,FALSE)</f>
        <v>0</v>
      </c>
      <c r="AV933" s="590">
        <f>VLOOKUP($E933,'ALL-GTK-MI-MTS-MA'!$E$13:$CF$361,'ALL-GTK-MI-MTS-MA'!AV$6,FALSE)</f>
        <v>0</v>
      </c>
      <c r="AW933" s="590">
        <f>VLOOKUP($E933,'ALL-GTK-MI-MTS-MA'!$E$13:$CF$361,'ALL-GTK-MI-MTS-MA'!AW$6,FALSE)</f>
        <v>0</v>
      </c>
      <c r="AX933" s="9">
        <f>VLOOKUP($E933,'ALL-GTK-MI-MTS-MA'!$E$13:$CF$361,'ALL-GTK-MI-MTS-MA'!AX$6,FALSE)</f>
        <v>3</v>
      </c>
      <c r="AY933" s="9">
        <f>VLOOKUP($E933,'ALL-GTK-MI-MTS-MA'!$E$13:$CF$361,'ALL-GTK-MI-MTS-MA'!AY$6,FALSE)</f>
        <v>1</v>
      </c>
      <c r="AZ933" s="9">
        <f>VLOOKUP($E933,'ALL-GTK-MI-MTS-MA'!$E$13:$CF$361,'ALL-GTK-MI-MTS-MA'!AZ$6,FALSE)</f>
        <v>0</v>
      </c>
      <c r="BA933" s="9">
        <f>VLOOKUP($E933,'ALL-GTK-MI-MTS-MA'!$E$13:$CF$361,'ALL-GTK-MI-MTS-MA'!BA$6,FALSE)</f>
        <v>0</v>
      </c>
      <c r="BB933" s="9">
        <f>VLOOKUP($E933,'ALL-GTK-MI-MTS-MA'!$E$13:$CF$361,'ALL-GTK-MI-MTS-MA'!BB$6,FALSE)</f>
        <v>0</v>
      </c>
      <c r="BC933" s="9">
        <f>VLOOKUP($E933,'ALL-GTK-MI-MTS-MA'!$E$13:$CF$361,'ALL-GTK-MI-MTS-MA'!BC$6,FALSE)</f>
        <v>0</v>
      </c>
      <c r="BD933" s="310">
        <f t="shared" si="524"/>
        <v>0</v>
      </c>
      <c r="BE933" s="310">
        <f t="shared" si="525"/>
        <v>0</v>
      </c>
      <c r="BF933" s="10">
        <f t="shared" si="526"/>
        <v>0</v>
      </c>
      <c r="BG933" s="311">
        <f t="shared" si="527"/>
        <v>3</v>
      </c>
      <c r="BH933" s="311">
        <f t="shared" si="528"/>
        <v>1</v>
      </c>
      <c r="BI933" s="10">
        <f t="shared" si="529"/>
        <v>4</v>
      </c>
      <c r="BJ933" s="44">
        <f t="shared" si="530"/>
        <v>3</v>
      </c>
      <c r="BK933" s="44">
        <f t="shared" si="531"/>
        <v>1</v>
      </c>
      <c r="BL933" s="11">
        <f t="shared" si="532"/>
        <v>4</v>
      </c>
      <c r="BM933" s="9">
        <f>VLOOKUP($E933,'ALL-GTK-MI-MTS-MA'!$E$13:$CF$361,'ALL-GTK-MI-MTS-MA'!BM$6,FALSE)</f>
        <v>0</v>
      </c>
      <c r="BN933" s="9">
        <f>VLOOKUP($E933,'ALL-GTK-MI-MTS-MA'!$E$13:$CF$361,'ALL-GTK-MI-MTS-MA'!BN$6,FALSE)</f>
        <v>0</v>
      </c>
      <c r="BO933" s="9">
        <f>VLOOKUP($E933,'ALL-GTK-MI-MTS-MA'!$E$13:$CF$361,'ALL-GTK-MI-MTS-MA'!BO$6,FALSE)</f>
        <v>0</v>
      </c>
      <c r="BP933" s="9">
        <f>VLOOKUP($E933,'ALL-GTK-MI-MTS-MA'!$E$13:$CF$361,'ALL-GTK-MI-MTS-MA'!BP$6,FALSE)</f>
        <v>0</v>
      </c>
      <c r="BQ933" s="9">
        <f>VLOOKUP($E933,'ALL-GTK-MI-MTS-MA'!$E$13:$CF$361,'ALL-GTK-MI-MTS-MA'!BQ$6,FALSE)</f>
        <v>0</v>
      </c>
      <c r="BR933" s="9">
        <f>VLOOKUP($E933,'ALL-GTK-MI-MTS-MA'!$E$13:$CF$361,'ALL-GTK-MI-MTS-MA'!BR$6,FALSE)</f>
        <v>0</v>
      </c>
      <c r="BS933" s="9">
        <f>VLOOKUP($E933,'ALL-GTK-MI-MTS-MA'!$E$13:$CF$361,'ALL-GTK-MI-MTS-MA'!BS$6,FALSE)</f>
        <v>0</v>
      </c>
      <c r="BT933" s="9">
        <f>VLOOKUP($E933,'ALL-GTK-MI-MTS-MA'!$E$13:$CF$361,'ALL-GTK-MI-MTS-MA'!BT$6,FALSE)</f>
        <v>0</v>
      </c>
      <c r="BU933" s="299">
        <f t="shared" si="533"/>
        <v>0</v>
      </c>
      <c r="BV933" s="299">
        <f t="shared" si="534"/>
        <v>0</v>
      </c>
      <c r="BW933" s="44">
        <f t="shared" si="535"/>
        <v>0</v>
      </c>
      <c r="BX933" s="44">
        <f t="shared" si="536"/>
        <v>0</v>
      </c>
      <c r="BY933" s="11">
        <f t="shared" si="537"/>
        <v>0</v>
      </c>
      <c r="BZ933" s="14">
        <f t="shared" si="538"/>
        <v>3</v>
      </c>
      <c r="CA933" s="14">
        <f t="shared" si="539"/>
        <v>1</v>
      </c>
      <c r="CB933" s="13">
        <f t="shared" si="540"/>
        <v>0</v>
      </c>
      <c r="CC933" s="13">
        <f t="shared" si="541"/>
        <v>0</v>
      </c>
      <c r="CD933" s="312">
        <f t="shared" si="542"/>
        <v>3</v>
      </c>
      <c r="CE933" s="312">
        <f t="shared" si="543"/>
        <v>1</v>
      </c>
      <c r="CF933" s="313">
        <f t="shared" si="544"/>
        <v>4</v>
      </c>
      <c r="CG933" s="302" t="str">
        <f t="shared" si="545"/>
        <v>OK</v>
      </c>
    </row>
    <row r="934" spans="1:85" ht="14.25" x14ac:dyDescent="0.25">
      <c r="A934" s="6">
        <v>922</v>
      </c>
      <c r="B934" s="495">
        <v>120</v>
      </c>
      <c r="C934" s="495" t="s">
        <v>267</v>
      </c>
      <c r="D934" s="496" t="s">
        <v>32</v>
      </c>
      <c r="E934" s="626">
        <v>60727452</v>
      </c>
      <c r="F934" s="627" t="s">
        <v>1035</v>
      </c>
      <c r="G934" s="624" t="s">
        <v>53</v>
      </c>
      <c r="H934" s="9">
        <f>VLOOKUP($E934,'ALL-GTK-MI-MTS-MA'!$E$13:$CF$361,'ALL-GTK-MI-MTS-MA'!H$6,FALSE)</f>
        <v>0</v>
      </c>
      <c r="I934" s="9">
        <f>VLOOKUP($E934,'ALL-GTK-MI-MTS-MA'!$E$13:$CF$361,'ALL-GTK-MI-MTS-MA'!I$6,FALSE)</f>
        <v>0</v>
      </c>
      <c r="J934" s="9">
        <f>VLOOKUP($E934,'ALL-GTK-MI-MTS-MA'!$E$13:$CF$361,'ALL-GTK-MI-MTS-MA'!J$6,FALSE)</f>
        <v>0</v>
      </c>
      <c r="K934" s="9">
        <f>VLOOKUP($E934,'ALL-GTK-MI-MTS-MA'!$E$13:$CF$361,'ALL-GTK-MI-MTS-MA'!K$6,FALSE)</f>
        <v>0</v>
      </c>
      <c r="L934" s="9">
        <f>VLOOKUP($E934,'ALL-GTK-MI-MTS-MA'!$E$13:$CF$361,'ALL-GTK-MI-MTS-MA'!L$6,FALSE)</f>
        <v>0</v>
      </c>
      <c r="M934" s="9">
        <f>VLOOKUP($E934,'ALL-GTK-MI-MTS-MA'!$E$13:$CF$361,'ALL-GTK-MI-MTS-MA'!M$6,FALSE)</f>
        <v>0</v>
      </c>
      <c r="N934" s="9">
        <f>VLOOKUP($E934,'ALL-GTK-MI-MTS-MA'!$E$13:$CF$361,'ALL-GTK-MI-MTS-MA'!N$6,FALSE)</f>
        <v>0</v>
      </c>
      <c r="O934" s="9">
        <f>VLOOKUP($E934,'ALL-GTK-MI-MTS-MA'!$E$13:$CF$361,'ALL-GTK-MI-MTS-MA'!O$6,FALSE)</f>
        <v>1</v>
      </c>
      <c r="P934" s="299">
        <f t="shared" si="510"/>
        <v>0</v>
      </c>
      <c r="Q934" s="299">
        <f t="shared" si="511"/>
        <v>1</v>
      </c>
      <c r="R934" s="300">
        <f t="shared" si="512"/>
        <v>1</v>
      </c>
      <c r="S934" s="9">
        <f>VLOOKUP($E934,'ALL-GTK-MI-MTS-MA'!$E$13:$CF$361,'ALL-GTK-MI-MTS-MA'!S$6,FALSE)</f>
        <v>7</v>
      </c>
      <c r="T934" s="9">
        <f>VLOOKUP($E934,'ALL-GTK-MI-MTS-MA'!$E$13:$CF$361,'ALL-GTK-MI-MTS-MA'!T$6,FALSE)</f>
        <v>5</v>
      </c>
      <c r="U934" s="9">
        <f>VLOOKUP($E934,'ALL-GTK-MI-MTS-MA'!$E$13:$CF$361,'ALL-GTK-MI-MTS-MA'!U$6,FALSE)</f>
        <v>0</v>
      </c>
      <c r="V934" s="9">
        <f>VLOOKUP($E934,'ALL-GTK-MI-MTS-MA'!$E$13:$CF$361,'ALL-GTK-MI-MTS-MA'!V$6,FALSE)</f>
        <v>0</v>
      </c>
      <c r="W934" s="9">
        <f>VLOOKUP($E934,'ALL-GTK-MI-MTS-MA'!$E$13:$CF$361,'ALL-GTK-MI-MTS-MA'!W$6,FALSE)</f>
        <v>0</v>
      </c>
      <c r="X934" s="9">
        <f>VLOOKUP($E934,'ALL-GTK-MI-MTS-MA'!$E$13:$CF$361,'ALL-GTK-MI-MTS-MA'!X$6,FALSE)</f>
        <v>0</v>
      </c>
      <c r="Y934" s="299">
        <f t="shared" si="513"/>
        <v>7</v>
      </c>
      <c r="Z934" s="299">
        <f t="shared" si="514"/>
        <v>5</v>
      </c>
      <c r="AA934" s="10">
        <f t="shared" si="515"/>
        <v>12</v>
      </c>
      <c r="AB934" s="44">
        <f t="shared" si="516"/>
        <v>7</v>
      </c>
      <c r="AC934" s="44">
        <f t="shared" si="517"/>
        <v>6</v>
      </c>
      <c r="AD934" s="11">
        <f t="shared" si="518"/>
        <v>13</v>
      </c>
      <c r="AE934" s="9">
        <f>VLOOKUP($E934,'ALL-GTK-MI-MTS-MA'!$E$13:$CF$361,'ALL-GTK-MI-MTS-MA'!AE$6,FALSE)</f>
        <v>7</v>
      </c>
      <c r="AF934" s="9">
        <f>VLOOKUP($E934,'ALL-GTK-MI-MTS-MA'!$E$13:$CF$361,'ALL-GTK-MI-MTS-MA'!AF$6,FALSE)</f>
        <v>5</v>
      </c>
      <c r="AG934" s="10">
        <f t="shared" si="519"/>
        <v>12</v>
      </c>
      <c r="AH934" s="9">
        <f>VLOOKUP($E934,'ALL-GTK-MI-MTS-MA'!$E$13:$CF$361,'ALL-GTK-MI-MTS-MA'!AH$6,FALSE)</f>
        <v>0</v>
      </c>
      <c r="AI934" s="9">
        <f>VLOOKUP($E934,'ALL-GTK-MI-MTS-MA'!$E$13:$CF$361,'ALL-GTK-MI-MTS-MA'!AI$6,FALSE)</f>
        <v>1</v>
      </c>
      <c r="AJ934" s="10">
        <f t="shared" si="520"/>
        <v>1</v>
      </c>
      <c r="AK934" s="44">
        <f t="shared" si="521"/>
        <v>7</v>
      </c>
      <c r="AL934" s="44">
        <f t="shared" si="522"/>
        <v>6</v>
      </c>
      <c r="AM934" s="11">
        <f t="shared" si="523"/>
        <v>13</v>
      </c>
      <c r="AN934" s="299">
        <v>0</v>
      </c>
      <c r="AO934" s="299">
        <v>0</v>
      </c>
      <c r="AP934" s="9">
        <f>VLOOKUP($E934,'ALL-GTK-MI-MTS-MA'!$E$13:$CF$361,'ALL-GTK-MI-MTS-MA'!AP$6,FALSE)</f>
        <v>0</v>
      </c>
      <c r="AQ934" s="9">
        <f>VLOOKUP($E934,'ALL-GTK-MI-MTS-MA'!$E$13:$CF$361,'ALL-GTK-MI-MTS-MA'!AQ$6,FALSE)</f>
        <v>0</v>
      </c>
      <c r="AR934" s="9">
        <f>VLOOKUP($E934,'ALL-GTK-MI-MTS-MA'!$E$13:$CF$361,'ALL-GTK-MI-MTS-MA'!AR$6,FALSE)</f>
        <v>0</v>
      </c>
      <c r="AS934" s="9">
        <f>VLOOKUP($E934,'ALL-GTK-MI-MTS-MA'!$E$13:$CF$361,'ALL-GTK-MI-MTS-MA'!AS$6,FALSE)</f>
        <v>0</v>
      </c>
      <c r="AT934" s="9">
        <f>VLOOKUP($E934,'ALL-GTK-MI-MTS-MA'!$E$13:$CF$361,'ALL-GTK-MI-MTS-MA'!AT$6,FALSE)</f>
        <v>0</v>
      </c>
      <c r="AU934" s="9">
        <f>VLOOKUP($E934,'ALL-GTK-MI-MTS-MA'!$E$13:$CF$361,'ALL-GTK-MI-MTS-MA'!AU$6,FALSE)</f>
        <v>0</v>
      </c>
      <c r="AV934" s="590">
        <f>VLOOKUP($E934,'ALL-GTK-MI-MTS-MA'!$E$13:$CF$361,'ALL-GTK-MI-MTS-MA'!AV$6,FALSE)</f>
        <v>0</v>
      </c>
      <c r="AW934" s="590">
        <f>VLOOKUP($E934,'ALL-GTK-MI-MTS-MA'!$E$13:$CF$361,'ALL-GTK-MI-MTS-MA'!AW$6,FALSE)</f>
        <v>0</v>
      </c>
      <c r="AX934" s="9">
        <f>VLOOKUP($E934,'ALL-GTK-MI-MTS-MA'!$E$13:$CF$361,'ALL-GTK-MI-MTS-MA'!AX$6,FALSE)</f>
        <v>7</v>
      </c>
      <c r="AY934" s="9">
        <f>VLOOKUP($E934,'ALL-GTK-MI-MTS-MA'!$E$13:$CF$361,'ALL-GTK-MI-MTS-MA'!AY$6,FALSE)</f>
        <v>6</v>
      </c>
      <c r="AZ934" s="9">
        <f>VLOOKUP($E934,'ALL-GTK-MI-MTS-MA'!$E$13:$CF$361,'ALL-GTK-MI-MTS-MA'!AZ$6,FALSE)</f>
        <v>0</v>
      </c>
      <c r="BA934" s="9">
        <f>VLOOKUP($E934,'ALL-GTK-MI-MTS-MA'!$E$13:$CF$361,'ALL-GTK-MI-MTS-MA'!BA$6,FALSE)</f>
        <v>0</v>
      </c>
      <c r="BB934" s="9">
        <f>VLOOKUP($E934,'ALL-GTK-MI-MTS-MA'!$E$13:$CF$361,'ALL-GTK-MI-MTS-MA'!BB$6,FALSE)</f>
        <v>0</v>
      </c>
      <c r="BC934" s="9">
        <f>VLOOKUP($E934,'ALL-GTK-MI-MTS-MA'!$E$13:$CF$361,'ALL-GTK-MI-MTS-MA'!BC$6,FALSE)</f>
        <v>0</v>
      </c>
      <c r="BD934" s="310">
        <f t="shared" si="524"/>
        <v>0</v>
      </c>
      <c r="BE934" s="310">
        <f t="shared" si="525"/>
        <v>0</v>
      </c>
      <c r="BF934" s="10">
        <f t="shared" si="526"/>
        <v>0</v>
      </c>
      <c r="BG934" s="311">
        <f t="shared" si="527"/>
        <v>7</v>
      </c>
      <c r="BH934" s="311">
        <f t="shared" si="528"/>
        <v>6</v>
      </c>
      <c r="BI934" s="10">
        <f t="shared" si="529"/>
        <v>13</v>
      </c>
      <c r="BJ934" s="44">
        <f t="shared" si="530"/>
        <v>7</v>
      </c>
      <c r="BK934" s="44">
        <f t="shared" si="531"/>
        <v>6</v>
      </c>
      <c r="BL934" s="11">
        <f t="shared" si="532"/>
        <v>13</v>
      </c>
      <c r="BM934" s="9">
        <f>VLOOKUP($E934,'ALL-GTK-MI-MTS-MA'!$E$13:$CF$361,'ALL-GTK-MI-MTS-MA'!BM$6,FALSE)</f>
        <v>0</v>
      </c>
      <c r="BN934" s="9">
        <f>VLOOKUP($E934,'ALL-GTK-MI-MTS-MA'!$E$13:$CF$361,'ALL-GTK-MI-MTS-MA'!BN$6,FALSE)</f>
        <v>0</v>
      </c>
      <c r="BO934" s="9">
        <f>VLOOKUP($E934,'ALL-GTK-MI-MTS-MA'!$E$13:$CF$361,'ALL-GTK-MI-MTS-MA'!BO$6,FALSE)</f>
        <v>2</v>
      </c>
      <c r="BP934" s="9">
        <f>VLOOKUP($E934,'ALL-GTK-MI-MTS-MA'!$E$13:$CF$361,'ALL-GTK-MI-MTS-MA'!BP$6,FALSE)</f>
        <v>0</v>
      </c>
      <c r="BQ934" s="9">
        <f>VLOOKUP($E934,'ALL-GTK-MI-MTS-MA'!$E$13:$CF$361,'ALL-GTK-MI-MTS-MA'!BQ$6,FALSE)</f>
        <v>0</v>
      </c>
      <c r="BR934" s="9">
        <f>VLOOKUP($E934,'ALL-GTK-MI-MTS-MA'!$E$13:$CF$361,'ALL-GTK-MI-MTS-MA'!BR$6,FALSE)</f>
        <v>0</v>
      </c>
      <c r="BS934" s="9">
        <f>VLOOKUP($E934,'ALL-GTK-MI-MTS-MA'!$E$13:$CF$361,'ALL-GTK-MI-MTS-MA'!BS$6,FALSE)</f>
        <v>0</v>
      </c>
      <c r="BT934" s="9">
        <f>VLOOKUP($E934,'ALL-GTK-MI-MTS-MA'!$E$13:$CF$361,'ALL-GTK-MI-MTS-MA'!BT$6,FALSE)</f>
        <v>0</v>
      </c>
      <c r="BU934" s="299">
        <f t="shared" si="533"/>
        <v>2</v>
      </c>
      <c r="BV934" s="299">
        <f t="shared" si="534"/>
        <v>0</v>
      </c>
      <c r="BW934" s="44">
        <f t="shared" si="535"/>
        <v>2</v>
      </c>
      <c r="BX934" s="44">
        <f t="shared" si="536"/>
        <v>0</v>
      </c>
      <c r="BY934" s="11">
        <f t="shared" si="537"/>
        <v>2</v>
      </c>
      <c r="BZ934" s="14">
        <f t="shared" si="538"/>
        <v>7</v>
      </c>
      <c r="CA934" s="14">
        <f t="shared" si="539"/>
        <v>6</v>
      </c>
      <c r="CB934" s="13">
        <f t="shared" si="540"/>
        <v>2</v>
      </c>
      <c r="CC934" s="13">
        <f t="shared" si="541"/>
        <v>0</v>
      </c>
      <c r="CD934" s="312">
        <f t="shared" si="542"/>
        <v>9</v>
      </c>
      <c r="CE934" s="312">
        <f t="shared" si="543"/>
        <v>6</v>
      </c>
      <c r="CF934" s="313">
        <f t="shared" si="544"/>
        <v>15</v>
      </c>
      <c r="CG934" s="302" t="str">
        <f t="shared" si="545"/>
        <v>OK</v>
      </c>
    </row>
    <row r="935" spans="1:85" ht="14.25" x14ac:dyDescent="0.25">
      <c r="A935" s="6">
        <v>923</v>
      </c>
      <c r="B935" s="495">
        <v>121</v>
      </c>
      <c r="C935" s="495" t="s">
        <v>267</v>
      </c>
      <c r="D935" s="496" t="s">
        <v>20</v>
      </c>
      <c r="E935" s="626">
        <v>60727451</v>
      </c>
      <c r="F935" s="627" t="s">
        <v>1036</v>
      </c>
      <c r="G935" s="624" t="s">
        <v>53</v>
      </c>
      <c r="H935" s="9">
        <f>VLOOKUP($E935,'ALL-GTK-MI-MTS-MA'!$E$13:$CF$361,'ALL-GTK-MI-MTS-MA'!H$6,FALSE)</f>
        <v>0</v>
      </c>
      <c r="I935" s="9">
        <f>VLOOKUP($E935,'ALL-GTK-MI-MTS-MA'!$E$13:$CF$361,'ALL-GTK-MI-MTS-MA'!I$6,FALSE)</f>
        <v>0</v>
      </c>
      <c r="J935" s="9">
        <f>VLOOKUP($E935,'ALL-GTK-MI-MTS-MA'!$E$13:$CF$361,'ALL-GTK-MI-MTS-MA'!J$6,FALSE)</f>
        <v>0</v>
      </c>
      <c r="K935" s="9">
        <f>VLOOKUP($E935,'ALL-GTK-MI-MTS-MA'!$E$13:$CF$361,'ALL-GTK-MI-MTS-MA'!K$6,FALSE)</f>
        <v>0</v>
      </c>
      <c r="L935" s="9">
        <f>VLOOKUP($E935,'ALL-GTK-MI-MTS-MA'!$E$13:$CF$361,'ALL-GTK-MI-MTS-MA'!L$6,FALSE)</f>
        <v>0</v>
      </c>
      <c r="M935" s="9">
        <f>VLOOKUP($E935,'ALL-GTK-MI-MTS-MA'!$E$13:$CF$361,'ALL-GTK-MI-MTS-MA'!M$6,FALSE)</f>
        <v>0</v>
      </c>
      <c r="N935" s="9">
        <f>VLOOKUP($E935,'ALL-GTK-MI-MTS-MA'!$E$13:$CF$361,'ALL-GTK-MI-MTS-MA'!N$6,FALSE)</f>
        <v>0</v>
      </c>
      <c r="O935" s="9">
        <f>VLOOKUP($E935,'ALL-GTK-MI-MTS-MA'!$E$13:$CF$361,'ALL-GTK-MI-MTS-MA'!O$6,FALSE)</f>
        <v>1</v>
      </c>
      <c r="P935" s="299">
        <f t="shared" si="510"/>
        <v>0</v>
      </c>
      <c r="Q935" s="299">
        <f t="shared" si="511"/>
        <v>1</v>
      </c>
      <c r="R935" s="300">
        <f t="shared" si="512"/>
        <v>1</v>
      </c>
      <c r="S935" s="9">
        <f>VLOOKUP($E935,'ALL-GTK-MI-MTS-MA'!$E$13:$CF$361,'ALL-GTK-MI-MTS-MA'!S$6,FALSE)</f>
        <v>7</v>
      </c>
      <c r="T935" s="9">
        <f>VLOOKUP($E935,'ALL-GTK-MI-MTS-MA'!$E$13:$CF$361,'ALL-GTK-MI-MTS-MA'!T$6,FALSE)</f>
        <v>9</v>
      </c>
      <c r="U935" s="9">
        <f>VLOOKUP($E935,'ALL-GTK-MI-MTS-MA'!$E$13:$CF$361,'ALL-GTK-MI-MTS-MA'!U$6,FALSE)</f>
        <v>0</v>
      </c>
      <c r="V935" s="9">
        <f>VLOOKUP($E935,'ALL-GTK-MI-MTS-MA'!$E$13:$CF$361,'ALL-GTK-MI-MTS-MA'!V$6,FALSE)</f>
        <v>0</v>
      </c>
      <c r="W935" s="9">
        <f>VLOOKUP($E935,'ALL-GTK-MI-MTS-MA'!$E$13:$CF$361,'ALL-GTK-MI-MTS-MA'!W$6,FALSE)</f>
        <v>0</v>
      </c>
      <c r="X935" s="9">
        <f>VLOOKUP($E935,'ALL-GTK-MI-MTS-MA'!$E$13:$CF$361,'ALL-GTK-MI-MTS-MA'!X$6,FALSE)</f>
        <v>0</v>
      </c>
      <c r="Y935" s="299">
        <f t="shared" si="513"/>
        <v>7</v>
      </c>
      <c r="Z935" s="299">
        <f t="shared" si="514"/>
        <v>9</v>
      </c>
      <c r="AA935" s="10">
        <f t="shared" si="515"/>
        <v>16</v>
      </c>
      <c r="AB935" s="44">
        <f t="shared" si="516"/>
        <v>7</v>
      </c>
      <c r="AC935" s="44">
        <f t="shared" si="517"/>
        <v>10</v>
      </c>
      <c r="AD935" s="11">
        <f t="shared" si="518"/>
        <v>17</v>
      </c>
      <c r="AE935" s="9">
        <f>VLOOKUP($E935,'ALL-GTK-MI-MTS-MA'!$E$13:$CF$361,'ALL-GTK-MI-MTS-MA'!AE$6,FALSE)</f>
        <v>6</v>
      </c>
      <c r="AF935" s="9">
        <f>VLOOKUP($E935,'ALL-GTK-MI-MTS-MA'!$E$13:$CF$361,'ALL-GTK-MI-MTS-MA'!AF$6,FALSE)</f>
        <v>9</v>
      </c>
      <c r="AG935" s="10">
        <f t="shared" si="519"/>
        <v>15</v>
      </c>
      <c r="AH935" s="9">
        <f>VLOOKUP($E935,'ALL-GTK-MI-MTS-MA'!$E$13:$CF$361,'ALL-GTK-MI-MTS-MA'!AH$6,FALSE)</f>
        <v>1</v>
      </c>
      <c r="AI935" s="9">
        <f>VLOOKUP($E935,'ALL-GTK-MI-MTS-MA'!$E$13:$CF$361,'ALL-GTK-MI-MTS-MA'!AI$6,FALSE)</f>
        <v>1</v>
      </c>
      <c r="AJ935" s="10">
        <f t="shared" si="520"/>
        <v>2</v>
      </c>
      <c r="AK935" s="44">
        <f t="shared" si="521"/>
        <v>7</v>
      </c>
      <c r="AL935" s="44">
        <f t="shared" si="522"/>
        <v>10</v>
      </c>
      <c r="AM935" s="11">
        <f t="shared" si="523"/>
        <v>17</v>
      </c>
      <c r="AN935" s="299">
        <v>0</v>
      </c>
      <c r="AO935" s="299">
        <v>0</v>
      </c>
      <c r="AP935" s="9">
        <f>VLOOKUP($E935,'ALL-GTK-MI-MTS-MA'!$E$13:$CF$361,'ALL-GTK-MI-MTS-MA'!AP$6,FALSE)</f>
        <v>0</v>
      </c>
      <c r="AQ935" s="9">
        <f>VLOOKUP($E935,'ALL-GTK-MI-MTS-MA'!$E$13:$CF$361,'ALL-GTK-MI-MTS-MA'!AQ$6,FALSE)</f>
        <v>0</v>
      </c>
      <c r="AR935" s="9">
        <f>VLOOKUP($E935,'ALL-GTK-MI-MTS-MA'!$E$13:$CF$361,'ALL-GTK-MI-MTS-MA'!AR$6,FALSE)</f>
        <v>0</v>
      </c>
      <c r="AS935" s="9">
        <f>VLOOKUP($E935,'ALL-GTK-MI-MTS-MA'!$E$13:$CF$361,'ALL-GTK-MI-MTS-MA'!AS$6,FALSE)</f>
        <v>0</v>
      </c>
      <c r="AT935" s="9">
        <f>VLOOKUP($E935,'ALL-GTK-MI-MTS-MA'!$E$13:$CF$361,'ALL-GTK-MI-MTS-MA'!AT$6,FALSE)</f>
        <v>2</v>
      </c>
      <c r="AU935" s="9">
        <f>VLOOKUP($E935,'ALL-GTK-MI-MTS-MA'!$E$13:$CF$361,'ALL-GTK-MI-MTS-MA'!AU$6,FALSE)</f>
        <v>0</v>
      </c>
      <c r="AV935" s="590">
        <f>VLOOKUP($E935,'ALL-GTK-MI-MTS-MA'!$E$13:$CF$361,'ALL-GTK-MI-MTS-MA'!AV$6,FALSE)</f>
        <v>0</v>
      </c>
      <c r="AW935" s="590">
        <f>VLOOKUP($E935,'ALL-GTK-MI-MTS-MA'!$E$13:$CF$361,'ALL-GTK-MI-MTS-MA'!AW$6,FALSE)</f>
        <v>0</v>
      </c>
      <c r="AX935" s="9">
        <f>VLOOKUP($E935,'ALL-GTK-MI-MTS-MA'!$E$13:$CF$361,'ALL-GTK-MI-MTS-MA'!AX$6,FALSE)</f>
        <v>5</v>
      </c>
      <c r="AY935" s="9">
        <f>VLOOKUP($E935,'ALL-GTK-MI-MTS-MA'!$E$13:$CF$361,'ALL-GTK-MI-MTS-MA'!AY$6,FALSE)</f>
        <v>10</v>
      </c>
      <c r="AZ935" s="9">
        <f>VLOOKUP($E935,'ALL-GTK-MI-MTS-MA'!$E$13:$CF$361,'ALL-GTK-MI-MTS-MA'!AZ$6,FALSE)</f>
        <v>0</v>
      </c>
      <c r="BA935" s="9">
        <f>VLOOKUP($E935,'ALL-GTK-MI-MTS-MA'!$E$13:$CF$361,'ALL-GTK-MI-MTS-MA'!BA$6,FALSE)</f>
        <v>0</v>
      </c>
      <c r="BB935" s="9">
        <f>VLOOKUP($E935,'ALL-GTK-MI-MTS-MA'!$E$13:$CF$361,'ALL-GTK-MI-MTS-MA'!BB$6,FALSE)</f>
        <v>0</v>
      </c>
      <c r="BC935" s="9">
        <f>VLOOKUP($E935,'ALL-GTK-MI-MTS-MA'!$E$13:$CF$361,'ALL-GTK-MI-MTS-MA'!BC$6,FALSE)</f>
        <v>0</v>
      </c>
      <c r="BD935" s="310">
        <f t="shared" si="524"/>
        <v>2</v>
      </c>
      <c r="BE935" s="310">
        <f t="shared" si="525"/>
        <v>0</v>
      </c>
      <c r="BF935" s="10">
        <f t="shared" si="526"/>
        <v>2</v>
      </c>
      <c r="BG935" s="311">
        <f t="shared" si="527"/>
        <v>5</v>
      </c>
      <c r="BH935" s="311">
        <f t="shared" si="528"/>
        <v>10</v>
      </c>
      <c r="BI935" s="10">
        <f t="shared" si="529"/>
        <v>15</v>
      </c>
      <c r="BJ935" s="44">
        <f t="shared" si="530"/>
        <v>7</v>
      </c>
      <c r="BK935" s="44">
        <f t="shared" si="531"/>
        <v>10</v>
      </c>
      <c r="BL935" s="11">
        <f t="shared" si="532"/>
        <v>17</v>
      </c>
      <c r="BM935" s="9">
        <f>VLOOKUP($E935,'ALL-GTK-MI-MTS-MA'!$E$13:$CF$361,'ALL-GTK-MI-MTS-MA'!BM$6,FALSE)</f>
        <v>0</v>
      </c>
      <c r="BN935" s="9">
        <f>VLOOKUP($E935,'ALL-GTK-MI-MTS-MA'!$E$13:$CF$361,'ALL-GTK-MI-MTS-MA'!BN$6,FALSE)</f>
        <v>0</v>
      </c>
      <c r="BO935" s="9">
        <f>VLOOKUP($E935,'ALL-GTK-MI-MTS-MA'!$E$13:$CF$361,'ALL-GTK-MI-MTS-MA'!BO$6,FALSE)</f>
        <v>0</v>
      </c>
      <c r="BP935" s="9">
        <f>VLOOKUP($E935,'ALL-GTK-MI-MTS-MA'!$E$13:$CF$361,'ALL-GTK-MI-MTS-MA'!BP$6,FALSE)</f>
        <v>0</v>
      </c>
      <c r="BQ935" s="9">
        <f>VLOOKUP($E935,'ALL-GTK-MI-MTS-MA'!$E$13:$CF$361,'ALL-GTK-MI-MTS-MA'!BQ$6,FALSE)</f>
        <v>0</v>
      </c>
      <c r="BR935" s="9">
        <f>VLOOKUP($E935,'ALL-GTK-MI-MTS-MA'!$E$13:$CF$361,'ALL-GTK-MI-MTS-MA'!BR$6,FALSE)</f>
        <v>0</v>
      </c>
      <c r="BS935" s="9">
        <f>VLOOKUP($E935,'ALL-GTK-MI-MTS-MA'!$E$13:$CF$361,'ALL-GTK-MI-MTS-MA'!BS$6,FALSE)</f>
        <v>0</v>
      </c>
      <c r="BT935" s="9">
        <f>VLOOKUP($E935,'ALL-GTK-MI-MTS-MA'!$E$13:$CF$361,'ALL-GTK-MI-MTS-MA'!BT$6,FALSE)</f>
        <v>0</v>
      </c>
      <c r="BU935" s="299">
        <f t="shared" si="533"/>
        <v>0</v>
      </c>
      <c r="BV935" s="299">
        <f t="shared" si="534"/>
        <v>0</v>
      </c>
      <c r="BW935" s="44">
        <f t="shared" si="535"/>
        <v>0</v>
      </c>
      <c r="BX935" s="44">
        <f t="shared" si="536"/>
        <v>0</v>
      </c>
      <c r="BY935" s="11">
        <f t="shared" si="537"/>
        <v>0</v>
      </c>
      <c r="BZ935" s="14">
        <f t="shared" si="538"/>
        <v>7</v>
      </c>
      <c r="CA935" s="14">
        <f t="shared" si="539"/>
        <v>10</v>
      </c>
      <c r="CB935" s="13">
        <f t="shared" si="540"/>
        <v>0</v>
      </c>
      <c r="CC935" s="13">
        <f t="shared" si="541"/>
        <v>0</v>
      </c>
      <c r="CD935" s="312">
        <f t="shared" si="542"/>
        <v>7</v>
      </c>
      <c r="CE935" s="312">
        <f t="shared" si="543"/>
        <v>10</v>
      </c>
      <c r="CF935" s="313">
        <f t="shared" si="544"/>
        <v>17</v>
      </c>
      <c r="CG935" s="302" t="str">
        <f t="shared" si="545"/>
        <v>OK</v>
      </c>
    </row>
    <row r="936" spans="1:85" ht="14.25" x14ac:dyDescent="0.25">
      <c r="A936" s="6">
        <v>924</v>
      </c>
      <c r="B936" s="495">
        <v>122</v>
      </c>
      <c r="C936" s="495" t="s">
        <v>267</v>
      </c>
      <c r="D936" s="496" t="s">
        <v>21</v>
      </c>
      <c r="E936" s="626">
        <v>60727449</v>
      </c>
      <c r="F936" s="627" t="s">
        <v>1037</v>
      </c>
      <c r="G936" s="624" t="s">
        <v>53</v>
      </c>
      <c r="H936" s="9">
        <f>VLOOKUP($E936,'ALL-GTK-MI-MTS-MA'!$E$13:$CF$361,'ALL-GTK-MI-MTS-MA'!H$6,FALSE)</f>
        <v>0</v>
      </c>
      <c r="I936" s="9">
        <f>VLOOKUP($E936,'ALL-GTK-MI-MTS-MA'!$E$13:$CF$361,'ALL-GTK-MI-MTS-MA'!I$6,FALSE)</f>
        <v>0</v>
      </c>
      <c r="J936" s="9">
        <f>VLOOKUP($E936,'ALL-GTK-MI-MTS-MA'!$E$13:$CF$361,'ALL-GTK-MI-MTS-MA'!J$6,FALSE)</f>
        <v>0</v>
      </c>
      <c r="K936" s="9">
        <f>VLOOKUP($E936,'ALL-GTK-MI-MTS-MA'!$E$13:$CF$361,'ALL-GTK-MI-MTS-MA'!K$6,FALSE)</f>
        <v>0</v>
      </c>
      <c r="L936" s="9">
        <f>VLOOKUP($E936,'ALL-GTK-MI-MTS-MA'!$E$13:$CF$361,'ALL-GTK-MI-MTS-MA'!L$6,FALSE)</f>
        <v>0</v>
      </c>
      <c r="M936" s="9">
        <f>VLOOKUP($E936,'ALL-GTK-MI-MTS-MA'!$E$13:$CF$361,'ALL-GTK-MI-MTS-MA'!M$6,FALSE)</f>
        <v>0</v>
      </c>
      <c r="N936" s="9">
        <f>VLOOKUP($E936,'ALL-GTK-MI-MTS-MA'!$E$13:$CF$361,'ALL-GTK-MI-MTS-MA'!N$6,FALSE)</f>
        <v>0</v>
      </c>
      <c r="O936" s="9">
        <f>VLOOKUP($E936,'ALL-GTK-MI-MTS-MA'!$E$13:$CF$361,'ALL-GTK-MI-MTS-MA'!O$6,FALSE)</f>
        <v>0</v>
      </c>
      <c r="P936" s="299">
        <f t="shared" si="510"/>
        <v>0</v>
      </c>
      <c r="Q936" s="299">
        <f t="shared" si="511"/>
        <v>0</v>
      </c>
      <c r="R936" s="300">
        <f t="shared" si="512"/>
        <v>0</v>
      </c>
      <c r="S936" s="9">
        <f>VLOOKUP($E936,'ALL-GTK-MI-MTS-MA'!$E$13:$CF$361,'ALL-GTK-MI-MTS-MA'!S$6,FALSE)</f>
        <v>8</v>
      </c>
      <c r="T936" s="9">
        <f>VLOOKUP($E936,'ALL-GTK-MI-MTS-MA'!$E$13:$CF$361,'ALL-GTK-MI-MTS-MA'!T$6,FALSE)</f>
        <v>8</v>
      </c>
      <c r="U936" s="9">
        <f>VLOOKUP($E936,'ALL-GTK-MI-MTS-MA'!$E$13:$CF$361,'ALL-GTK-MI-MTS-MA'!U$6,FALSE)</f>
        <v>0</v>
      </c>
      <c r="V936" s="9">
        <f>VLOOKUP($E936,'ALL-GTK-MI-MTS-MA'!$E$13:$CF$361,'ALL-GTK-MI-MTS-MA'!V$6,FALSE)</f>
        <v>0</v>
      </c>
      <c r="W936" s="9">
        <f>VLOOKUP($E936,'ALL-GTK-MI-MTS-MA'!$E$13:$CF$361,'ALL-GTK-MI-MTS-MA'!W$6,FALSE)</f>
        <v>0</v>
      </c>
      <c r="X936" s="9">
        <f>VLOOKUP($E936,'ALL-GTK-MI-MTS-MA'!$E$13:$CF$361,'ALL-GTK-MI-MTS-MA'!X$6,FALSE)</f>
        <v>0</v>
      </c>
      <c r="Y936" s="299">
        <f t="shared" si="513"/>
        <v>8</v>
      </c>
      <c r="Z936" s="299">
        <f t="shared" si="514"/>
        <v>8</v>
      </c>
      <c r="AA936" s="10">
        <f t="shared" si="515"/>
        <v>16</v>
      </c>
      <c r="AB936" s="44">
        <f t="shared" si="516"/>
        <v>8</v>
      </c>
      <c r="AC936" s="44">
        <f t="shared" si="517"/>
        <v>8</v>
      </c>
      <c r="AD936" s="11">
        <f t="shared" si="518"/>
        <v>16</v>
      </c>
      <c r="AE936" s="9">
        <f>VLOOKUP($E936,'ALL-GTK-MI-MTS-MA'!$E$13:$CF$361,'ALL-GTK-MI-MTS-MA'!AE$6,FALSE)</f>
        <v>7</v>
      </c>
      <c r="AF936" s="9">
        <f>VLOOKUP($E936,'ALL-GTK-MI-MTS-MA'!$E$13:$CF$361,'ALL-GTK-MI-MTS-MA'!AF$6,FALSE)</f>
        <v>5</v>
      </c>
      <c r="AG936" s="10">
        <f t="shared" si="519"/>
        <v>12</v>
      </c>
      <c r="AH936" s="9">
        <f>VLOOKUP($E936,'ALL-GTK-MI-MTS-MA'!$E$13:$CF$361,'ALL-GTK-MI-MTS-MA'!AH$6,FALSE)</f>
        <v>1</v>
      </c>
      <c r="AI936" s="9">
        <f>VLOOKUP($E936,'ALL-GTK-MI-MTS-MA'!$E$13:$CF$361,'ALL-GTK-MI-MTS-MA'!AI$6,FALSE)</f>
        <v>3</v>
      </c>
      <c r="AJ936" s="10">
        <f t="shared" si="520"/>
        <v>4</v>
      </c>
      <c r="AK936" s="44">
        <f t="shared" si="521"/>
        <v>8</v>
      </c>
      <c r="AL936" s="44">
        <f t="shared" si="522"/>
        <v>8</v>
      </c>
      <c r="AM936" s="11">
        <f t="shared" si="523"/>
        <v>16</v>
      </c>
      <c r="AN936" s="299">
        <v>0</v>
      </c>
      <c r="AO936" s="299">
        <v>0</v>
      </c>
      <c r="AP936" s="9">
        <f>VLOOKUP($E936,'ALL-GTK-MI-MTS-MA'!$E$13:$CF$361,'ALL-GTK-MI-MTS-MA'!AP$6,FALSE)</f>
        <v>0</v>
      </c>
      <c r="AQ936" s="9">
        <f>VLOOKUP($E936,'ALL-GTK-MI-MTS-MA'!$E$13:$CF$361,'ALL-GTK-MI-MTS-MA'!AQ$6,FALSE)</f>
        <v>0</v>
      </c>
      <c r="AR936" s="9">
        <f>VLOOKUP($E936,'ALL-GTK-MI-MTS-MA'!$E$13:$CF$361,'ALL-GTK-MI-MTS-MA'!AR$6,FALSE)</f>
        <v>0</v>
      </c>
      <c r="AS936" s="9">
        <f>VLOOKUP($E936,'ALL-GTK-MI-MTS-MA'!$E$13:$CF$361,'ALL-GTK-MI-MTS-MA'!AS$6,FALSE)</f>
        <v>0</v>
      </c>
      <c r="AT936" s="9">
        <f>VLOOKUP($E936,'ALL-GTK-MI-MTS-MA'!$E$13:$CF$361,'ALL-GTK-MI-MTS-MA'!AT$6,FALSE)</f>
        <v>2</v>
      </c>
      <c r="AU936" s="9">
        <f>VLOOKUP($E936,'ALL-GTK-MI-MTS-MA'!$E$13:$CF$361,'ALL-GTK-MI-MTS-MA'!AU$6,FALSE)</f>
        <v>0</v>
      </c>
      <c r="AV936" s="590">
        <f>VLOOKUP($E936,'ALL-GTK-MI-MTS-MA'!$E$13:$CF$361,'ALL-GTK-MI-MTS-MA'!AV$6,FALSE)</f>
        <v>0</v>
      </c>
      <c r="AW936" s="590">
        <f>VLOOKUP($E936,'ALL-GTK-MI-MTS-MA'!$E$13:$CF$361,'ALL-GTK-MI-MTS-MA'!AW$6,FALSE)</f>
        <v>0</v>
      </c>
      <c r="AX936" s="9">
        <f>VLOOKUP($E936,'ALL-GTK-MI-MTS-MA'!$E$13:$CF$361,'ALL-GTK-MI-MTS-MA'!AX$6,FALSE)</f>
        <v>6</v>
      </c>
      <c r="AY936" s="9">
        <f>VLOOKUP($E936,'ALL-GTK-MI-MTS-MA'!$E$13:$CF$361,'ALL-GTK-MI-MTS-MA'!AY$6,FALSE)</f>
        <v>8</v>
      </c>
      <c r="AZ936" s="9">
        <f>VLOOKUP($E936,'ALL-GTK-MI-MTS-MA'!$E$13:$CF$361,'ALL-GTK-MI-MTS-MA'!AZ$6,FALSE)</f>
        <v>0</v>
      </c>
      <c r="BA936" s="9">
        <f>VLOOKUP($E936,'ALL-GTK-MI-MTS-MA'!$E$13:$CF$361,'ALL-GTK-MI-MTS-MA'!BA$6,FALSE)</f>
        <v>0</v>
      </c>
      <c r="BB936" s="9">
        <f>VLOOKUP($E936,'ALL-GTK-MI-MTS-MA'!$E$13:$CF$361,'ALL-GTK-MI-MTS-MA'!BB$6,FALSE)</f>
        <v>0</v>
      </c>
      <c r="BC936" s="9">
        <f>VLOOKUP($E936,'ALL-GTK-MI-MTS-MA'!$E$13:$CF$361,'ALL-GTK-MI-MTS-MA'!BC$6,FALSE)</f>
        <v>0</v>
      </c>
      <c r="BD936" s="310">
        <f t="shared" si="524"/>
        <v>2</v>
      </c>
      <c r="BE936" s="310">
        <f t="shared" si="525"/>
        <v>0</v>
      </c>
      <c r="BF936" s="10">
        <f t="shared" si="526"/>
        <v>2</v>
      </c>
      <c r="BG936" s="311">
        <f t="shared" si="527"/>
        <v>6</v>
      </c>
      <c r="BH936" s="311">
        <f t="shared" si="528"/>
        <v>8</v>
      </c>
      <c r="BI936" s="10">
        <f t="shared" si="529"/>
        <v>14</v>
      </c>
      <c r="BJ936" s="44">
        <f t="shared" si="530"/>
        <v>8</v>
      </c>
      <c r="BK936" s="44">
        <f t="shared" si="531"/>
        <v>8</v>
      </c>
      <c r="BL936" s="11">
        <f t="shared" si="532"/>
        <v>16</v>
      </c>
      <c r="BM936" s="9">
        <f>VLOOKUP($E936,'ALL-GTK-MI-MTS-MA'!$E$13:$CF$361,'ALL-GTK-MI-MTS-MA'!BM$6,FALSE)</f>
        <v>0</v>
      </c>
      <c r="BN936" s="9">
        <f>VLOOKUP($E936,'ALL-GTK-MI-MTS-MA'!$E$13:$CF$361,'ALL-GTK-MI-MTS-MA'!BN$6,FALSE)</f>
        <v>0</v>
      </c>
      <c r="BO936" s="9">
        <f>VLOOKUP($E936,'ALL-GTK-MI-MTS-MA'!$E$13:$CF$361,'ALL-GTK-MI-MTS-MA'!BO$6,FALSE)</f>
        <v>1</v>
      </c>
      <c r="BP936" s="9">
        <f>VLOOKUP($E936,'ALL-GTK-MI-MTS-MA'!$E$13:$CF$361,'ALL-GTK-MI-MTS-MA'!BP$6,FALSE)</f>
        <v>2</v>
      </c>
      <c r="BQ936" s="9">
        <f>VLOOKUP($E936,'ALL-GTK-MI-MTS-MA'!$E$13:$CF$361,'ALL-GTK-MI-MTS-MA'!BQ$6,FALSE)</f>
        <v>0</v>
      </c>
      <c r="BR936" s="9">
        <f>VLOOKUP($E936,'ALL-GTK-MI-MTS-MA'!$E$13:$CF$361,'ALL-GTK-MI-MTS-MA'!BR$6,FALSE)</f>
        <v>0</v>
      </c>
      <c r="BS936" s="9">
        <f>VLOOKUP($E936,'ALL-GTK-MI-MTS-MA'!$E$13:$CF$361,'ALL-GTK-MI-MTS-MA'!BS$6,FALSE)</f>
        <v>0</v>
      </c>
      <c r="BT936" s="9">
        <f>VLOOKUP($E936,'ALL-GTK-MI-MTS-MA'!$E$13:$CF$361,'ALL-GTK-MI-MTS-MA'!BT$6,FALSE)</f>
        <v>0</v>
      </c>
      <c r="BU936" s="299">
        <f t="shared" si="533"/>
        <v>1</v>
      </c>
      <c r="BV936" s="299">
        <f t="shared" si="534"/>
        <v>2</v>
      </c>
      <c r="BW936" s="44">
        <f t="shared" si="535"/>
        <v>1</v>
      </c>
      <c r="BX936" s="44">
        <f t="shared" si="536"/>
        <v>2</v>
      </c>
      <c r="BY936" s="11">
        <f t="shared" si="537"/>
        <v>3</v>
      </c>
      <c r="BZ936" s="14">
        <f t="shared" si="538"/>
        <v>8</v>
      </c>
      <c r="CA936" s="14">
        <f t="shared" si="539"/>
        <v>8</v>
      </c>
      <c r="CB936" s="13">
        <f t="shared" si="540"/>
        <v>1</v>
      </c>
      <c r="CC936" s="13">
        <f t="shared" si="541"/>
        <v>2</v>
      </c>
      <c r="CD936" s="312">
        <f t="shared" si="542"/>
        <v>9</v>
      </c>
      <c r="CE936" s="312">
        <f t="shared" si="543"/>
        <v>10</v>
      </c>
      <c r="CF936" s="313">
        <f t="shared" si="544"/>
        <v>19</v>
      </c>
      <c r="CG936" s="302" t="str">
        <f t="shared" si="545"/>
        <v>OK</v>
      </c>
    </row>
    <row r="937" spans="1:85" ht="14.25" x14ac:dyDescent="0.25">
      <c r="A937" s="6">
        <v>925</v>
      </c>
      <c r="B937" s="495">
        <v>123</v>
      </c>
      <c r="C937" s="495" t="s">
        <v>267</v>
      </c>
      <c r="D937" s="496" t="s">
        <v>19</v>
      </c>
      <c r="E937" s="626">
        <v>60727453</v>
      </c>
      <c r="F937" s="627" t="s">
        <v>1038</v>
      </c>
      <c r="G937" s="624" t="s">
        <v>53</v>
      </c>
      <c r="H937" s="9">
        <f>VLOOKUP($E937,'ALL-GTK-MI-MTS-MA'!$E$13:$CF$361,'ALL-GTK-MI-MTS-MA'!H$6,FALSE)</f>
        <v>0</v>
      </c>
      <c r="I937" s="9">
        <f>VLOOKUP($E937,'ALL-GTK-MI-MTS-MA'!$E$13:$CF$361,'ALL-GTK-MI-MTS-MA'!I$6,FALSE)</f>
        <v>0</v>
      </c>
      <c r="J937" s="9">
        <f>VLOOKUP($E937,'ALL-GTK-MI-MTS-MA'!$E$13:$CF$361,'ALL-GTK-MI-MTS-MA'!J$6,FALSE)</f>
        <v>0</v>
      </c>
      <c r="K937" s="9">
        <f>VLOOKUP($E937,'ALL-GTK-MI-MTS-MA'!$E$13:$CF$361,'ALL-GTK-MI-MTS-MA'!K$6,FALSE)</f>
        <v>0</v>
      </c>
      <c r="L937" s="9">
        <f>VLOOKUP($E937,'ALL-GTK-MI-MTS-MA'!$E$13:$CF$361,'ALL-GTK-MI-MTS-MA'!L$6,FALSE)</f>
        <v>0</v>
      </c>
      <c r="M937" s="9">
        <f>VLOOKUP($E937,'ALL-GTK-MI-MTS-MA'!$E$13:$CF$361,'ALL-GTK-MI-MTS-MA'!M$6,FALSE)</f>
        <v>0</v>
      </c>
      <c r="N937" s="9">
        <f>VLOOKUP($E937,'ALL-GTK-MI-MTS-MA'!$E$13:$CF$361,'ALL-GTK-MI-MTS-MA'!N$6,FALSE)</f>
        <v>0</v>
      </c>
      <c r="O937" s="9">
        <f>VLOOKUP($E937,'ALL-GTK-MI-MTS-MA'!$E$13:$CF$361,'ALL-GTK-MI-MTS-MA'!O$6,FALSE)</f>
        <v>0</v>
      </c>
      <c r="P937" s="299">
        <f t="shared" si="510"/>
        <v>0</v>
      </c>
      <c r="Q937" s="299">
        <f t="shared" si="511"/>
        <v>0</v>
      </c>
      <c r="R937" s="300">
        <f t="shared" si="512"/>
        <v>0</v>
      </c>
      <c r="S937" s="9">
        <f>VLOOKUP($E937,'ALL-GTK-MI-MTS-MA'!$E$13:$CF$361,'ALL-GTK-MI-MTS-MA'!S$6,FALSE)</f>
        <v>5</v>
      </c>
      <c r="T937" s="9">
        <f>VLOOKUP($E937,'ALL-GTK-MI-MTS-MA'!$E$13:$CF$361,'ALL-GTK-MI-MTS-MA'!T$6,FALSE)</f>
        <v>4</v>
      </c>
      <c r="U937" s="9">
        <f>VLOOKUP($E937,'ALL-GTK-MI-MTS-MA'!$E$13:$CF$361,'ALL-GTK-MI-MTS-MA'!U$6,FALSE)</f>
        <v>0</v>
      </c>
      <c r="V937" s="9">
        <f>VLOOKUP($E937,'ALL-GTK-MI-MTS-MA'!$E$13:$CF$361,'ALL-GTK-MI-MTS-MA'!V$6,FALSE)</f>
        <v>0</v>
      </c>
      <c r="W937" s="9">
        <f>VLOOKUP($E937,'ALL-GTK-MI-MTS-MA'!$E$13:$CF$361,'ALL-GTK-MI-MTS-MA'!W$6,FALSE)</f>
        <v>0</v>
      </c>
      <c r="X937" s="9">
        <f>VLOOKUP($E937,'ALL-GTK-MI-MTS-MA'!$E$13:$CF$361,'ALL-GTK-MI-MTS-MA'!X$6,FALSE)</f>
        <v>0</v>
      </c>
      <c r="Y937" s="299">
        <f t="shared" si="513"/>
        <v>5</v>
      </c>
      <c r="Z937" s="299">
        <f t="shared" si="514"/>
        <v>4</v>
      </c>
      <c r="AA937" s="10">
        <f t="shared" si="515"/>
        <v>9</v>
      </c>
      <c r="AB937" s="44">
        <f t="shared" si="516"/>
        <v>5</v>
      </c>
      <c r="AC937" s="44">
        <f t="shared" si="517"/>
        <v>4</v>
      </c>
      <c r="AD937" s="11">
        <f t="shared" si="518"/>
        <v>9</v>
      </c>
      <c r="AE937" s="9">
        <f>VLOOKUP($E937,'ALL-GTK-MI-MTS-MA'!$E$13:$CF$361,'ALL-GTK-MI-MTS-MA'!AE$6,FALSE)</f>
        <v>5</v>
      </c>
      <c r="AF937" s="9">
        <f>VLOOKUP($E937,'ALL-GTK-MI-MTS-MA'!$E$13:$CF$361,'ALL-GTK-MI-MTS-MA'!AF$6,FALSE)</f>
        <v>4</v>
      </c>
      <c r="AG937" s="10">
        <f t="shared" si="519"/>
        <v>9</v>
      </c>
      <c r="AH937" s="9">
        <f>VLOOKUP($E937,'ALL-GTK-MI-MTS-MA'!$E$13:$CF$361,'ALL-GTK-MI-MTS-MA'!AH$6,FALSE)</f>
        <v>0</v>
      </c>
      <c r="AI937" s="9">
        <f>VLOOKUP($E937,'ALL-GTK-MI-MTS-MA'!$E$13:$CF$361,'ALL-GTK-MI-MTS-MA'!AI$6,FALSE)</f>
        <v>0</v>
      </c>
      <c r="AJ937" s="10">
        <f t="shared" si="520"/>
        <v>0</v>
      </c>
      <c r="AK937" s="44">
        <f t="shared" si="521"/>
        <v>5</v>
      </c>
      <c r="AL937" s="44">
        <f t="shared" si="522"/>
        <v>4</v>
      </c>
      <c r="AM937" s="11">
        <f t="shared" si="523"/>
        <v>9</v>
      </c>
      <c r="AN937" s="299">
        <v>0</v>
      </c>
      <c r="AO937" s="299">
        <v>0</v>
      </c>
      <c r="AP937" s="9">
        <f>VLOOKUP($E937,'ALL-GTK-MI-MTS-MA'!$E$13:$CF$361,'ALL-GTK-MI-MTS-MA'!AP$6,FALSE)</f>
        <v>0</v>
      </c>
      <c r="AQ937" s="9">
        <f>VLOOKUP($E937,'ALL-GTK-MI-MTS-MA'!$E$13:$CF$361,'ALL-GTK-MI-MTS-MA'!AQ$6,FALSE)</f>
        <v>0</v>
      </c>
      <c r="AR937" s="9">
        <f>VLOOKUP($E937,'ALL-GTK-MI-MTS-MA'!$E$13:$CF$361,'ALL-GTK-MI-MTS-MA'!AR$6,FALSE)</f>
        <v>0</v>
      </c>
      <c r="AS937" s="9">
        <f>VLOOKUP($E937,'ALL-GTK-MI-MTS-MA'!$E$13:$CF$361,'ALL-GTK-MI-MTS-MA'!AS$6,FALSE)</f>
        <v>0</v>
      </c>
      <c r="AT937" s="9">
        <f>VLOOKUP($E937,'ALL-GTK-MI-MTS-MA'!$E$13:$CF$361,'ALL-GTK-MI-MTS-MA'!AT$6,FALSE)</f>
        <v>0</v>
      </c>
      <c r="AU937" s="9">
        <f>VLOOKUP($E937,'ALL-GTK-MI-MTS-MA'!$E$13:$CF$361,'ALL-GTK-MI-MTS-MA'!AU$6,FALSE)</f>
        <v>0</v>
      </c>
      <c r="AV937" s="590">
        <f>VLOOKUP($E937,'ALL-GTK-MI-MTS-MA'!$E$13:$CF$361,'ALL-GTK-MI-MTS-MA'!AV$6,FALSE)</f>
        <v>0</v>
      </c>
      <c r="AW937" s="590">
        <f>VLOOKUP($E937,'ALL-GTK-MI-MTS-MA'!$E$13:$CF$361,'ALL-GTK-MI-MTS-MA'!AW$6,FALSE)</f>
        <v>0</v>
      </c>
      <c r="AX937" s="9">
        <f>VLOOKUP($E937,'ALL-GTK-MI-MTS-MA'!$E$13:$CF$361,'ALL-GTK-MI-MTS-MA'!AX$6,FALSE)</f>
        <v>5</v>
      </c>
      <c r="AY937" s="9">
        <f>VLOOKUP($E937,'ALL-GTK-MI-MTS-MA'!$E$13:$CF$361,'ALL-GTK-MI-MTS-MA'!AY$6,FALSE)</f>
        <v>4</v>
      </c>
      <c r="AZ937" s="9">
        <f>VLOOKUP($E937,'ALL-GTK-MI-MTS-MA'!$E$13:$CF$361,'ALL-GTK-MI-MTS-MA'!AZ$6,FALSE)</f>
        <v>0</v>
      </c>
      <c r="BA937" s="9">
        <f>VLOOKUP($E937,'ALL-GTK-MI-MTS-MA'!$E$13:$CF$361,'ALL-GTK-MI-MTS-MA'!BA$6,FALSE)</f>
        <v>0</v>
      </c>
      <c r="BB937" s="9">
        <f>VLOOKUP($E937,'ALL-GTK-MI-MTS-MA'!$E$13:$CF$361,'ALL-GTK-MI-MTS-MA'!BB$6,FALSE)</f>
        <v>0</v>
      </c>
      <c r="BC937" s="9">
        <f>VLOOKUP($E937,'ALL-GTK-MI-MTS-MA'!$E$13:$CF$361,'ALL-GTK-MI-MTS-MA'!BC$6,FALSE)</f>
        <v>0</v>
      </c>
      <c r="BD937" s="310">
        <f t="shared" si="524"/>
        <v>0</v>
      </c>
      <c r="BE937" s="310">
        <f t="shared" si="525"/>
        <v>0</v>
      </c>
      <c r="BF937" s="10">
        <f t="shared" si="526"/>
        <v>0</v>
      </c>
      <c r="BG937" s="311">
        <f t="shared" si="527"/>
        <v>5</v>
      </c>
      <c r="BH937" s="311">
        <f t="shared" si="528"/>
        <v>4</v>
      </c>
      <c r="BI937" s="10">
        <f t="shared" si="529"/>
        <v>9</v>
      </c>
      <c r="BJ937" s="44">
        <f t="shared" si="530"/>
        <v>5</v>
      </c>
      <c r="BK937" s="44">
        <f t="shared" si="531"/>
        <v>4</v>
      </c>
      <c r="BL937" s="11">
        <f t="shared" si="532"/>
        <v>9</v>
      </c>
      <c r="BM937" s="9">
        <f>VLOOKUP($E937,'ALL-GTK-MI-MTS-MA'!$E$13:$CF$361,'ALL-GTK-MI-MTS-MA'!BM$6,FALSE)</f>
        <v>0</v>
      </c>
      <c r="BN937" s="9">
        <f>VLOOKUP($E937,'ALL-GTK-MI-MTS-MA'!$E$13:$CF$361,'ALL-GTK-MI-MTS-MA'!BN$6,FALSE)</f>
        <v>0</v>
      </c>
      <c r="BO937" s="9">
        <f>VLOOKUP($E937,'ALL-GTK-MI-MTS-MA'!$E$13:$CF$361,'ALL-GTK-MI-MTS-MA'!BO$6,FALSE)</f>
        <v>1</v>
      </c>
      <c r="BP937" s="9">
        <f>VLOOKUP($E937,'ALL-GTK-MI-MTS-MA'!$E$13:$CF$361,'ALL-GTK-MI-MTS-MA'!BP$6,FALSE)</f>
        <v>1</v>
      </c>
      <c r="BQ937" s="9">
        <f>VLOOKUP($E937,'ALL-GTK-MI-MTS-MA'!$E$13:$CF$361,'ALL-GTK-MI-MTS-MA'!BQ$6,FALSE)</f>
        <v>0</v>
      </c>
      <c r="BR937" s="9">
        <f>VLOOKUP($E937,'ALL-GTK-MI-MTS-MA'!$E$13:$CF$361,'ALL-GTK-MI-MTS-MA'!BR$6,FALSE)</f>
        <v>0</v>
      </c>
      <c r="BS937" s="9">
        <f>VLOOKUP($E937,'ALL-GTK-MI-MTS-MA'!$E$13:$CF$361,'ALL-GTK-MI-MTS-MA'!BS$6,FALSE)</f>
        <v>0</v>
      </c>
      <c r="BT937" s="9">
        <f>VLOOKUP($E937,'ALL-GTK-MI-MTS-MA'!$E$13:$CF$361,'ALL-GTK-MI-MTS-MA'!BT$6,FALSE)</f>
        <v>0</v>
      </c>
      <c r="BU937" s="299">
        <f t="shared" si="533"/>
        <v>1</v>
      </c>
      <c r="BV937" s="299">
        <f t="shared" si="534"/>
        <v>1</v>
      </c>
      <c r="BW937" s="44">
        <f t="shared" si="535"/>
        <v>1</v>
      </c>
      <c r="BX937" s="44">
        <f t="shared" si="536"/>
        <v>1</v>
      </c>
      <c r="BY937" s="11">
        <f t="shared" si="537"/>
        <v>2</v>
      </c>
      <c r="BZ937" s="14">
        <f t="shared" si="538"/>
        <v>5</v>
      </c>
      <c r="CA937" s="14">
        <f t="shared" si="539"/>
        <v>4</v>
      </c>
      <c r="CB937" s="13">
        <f t="shared" si="540"/>
        <v>1</v>
      </c>
      <c r="CC937" s="13">
        <f t="shared" si="541"/>
        <v>1</v>
      </c>
      <c r="CD937" s="312">
        <f t="shared" si="542"/>
        <v>6</v>
      </c>
      <c r="CE937" s="312">
        <f t="shared" si="543"/>
        <v>5</v>
      </c>
      <c r="CF937" s="313">
        <f t="shared" si="544"/>
        <v>11</v>
      </c>
      <c r="CG937" s="302" t="str">
        <f t="shared" si="545"/>
        <v>OK</v>
      </c>
    </row>
    <row r="938" spans="1:85" ht="14.25" x14ac:dyDescent="0.25">
      <c r="A938" s="6">
        <v>926</v>
      </c>
      <c r="B938" s="495">
        <v>124</v>
      </c>
      <c r="C938" s="495" t="s">
        <v>267</v>
      </c>
      <c r="D938" s="496" t="s">
        <v>21</v>
      </c>
      <c r="E938" s="626">
        <v>60727450</v>
      </c>
      <c r="F938" s="627" t="s">
        <v>1039</v>
      </c>
      <c r="G938" s="624" t="s">
        <v>53</v>
      </c>
      <c r="H938" s="9">
        <f>VLOOKUP($E938,'ALL-GTK-MI-MTS-MA'!$E$13:$CF$361,'ALL-GTK-MI-MTS-MA'!H$6,FALSE)</f>
        <v>0</v>
      </c>
      <c r="I938" s="9">
        <f>VLOOKUP($E938,'ALL-GTK-MI-MTS-MA'!$E$13:$CF$361,'ALL-GTK-MI-MTS-MA'!I$6,FALSE)</f>
        <v>0</v>
      </c>
      <c r="J938" s="9">
        <f>VLOOKUP($E938,'ALL-GTK-MI-MTS-MA'!$E$13:$CF$361,'ALL-GTK-MI-MTS-MA'!J$6,FALSE)</f>
        <v>0</v>
      </c>
      <c r="K938" s="9">
        <f>VLOOKUP($E938,'ALL-GTK-MI-MTS-MA'!$E$13:$CF$361,'ALL-GTK-MI-MTS-MA'!K$6,FALSE)</f>
        <v>0</v>
      </c>
      <c r="L938" s="9">
        <f>VLOOKUP($E938,'ALL-GTK-MI-MTS-MA'!$E$13:$CF$361,'ALL-GTK-MI-MTS-MA'!L$6,FALSE)</f>
        <v>0</v>
      </c>
      <c r="M938" s="9">
        <f>VLOOKUP($E938,'ALL-GTK-MI-MTS-MA'!$E$13:$CF$361,'ALL-GTK-MI-MTS-MA'!M$6,FALSE)</f>
        <v>0</v>
      </c>
      <c r="N938" s="9">
        <f>VLOOKUP($E938,'ALL-GTK-MI-MTS-MA'!$E$13:$CF$361,'ALL-GTK-MI-MTS-MA'!N$6,FALSE)</f>
        <v>0</v>
      </c>
      <c r="O938" s="9">
        <f>VLOOKUP($E938,'ALL-GTK-MI-MTS-MA'!$E$13:$CF$361,'ALL-GTK-MI-MTS-MA'!O$6,FALSE)</f>
        <v>0</v>
      </c>
      <c r="P938" s="299">
        <f t="shared" si="510"/>
        <v>0</v>
      </c>
      <c r="Q938" s="299">
        <f t="shared" si="511"/>
        <v>0</v>
      </c>
      <c r="R938" s="300">
        <f t="shared" si="512"/>
        <v>0</v>
      </c>
      <c r="S938" s="9">
        <f>VLOOKUP($E938,'ALL-GTK-MI-MTS-MA'!$E$13:$CF$361,'ALL-GTK-MI-MTS-MA'!S$6,FALSE)</f>
        <v>8</v>
      </c>
      <c r="T938" s="9">
        <f>VLOOKUP($E938,'ALL-GTK-MI-MTS-MA'!$E$13:$CF$361,'ALL-GTK-MI-MTS-MA'!T$6,FALSE)</f>
        <v>3</v>
      </c>
      <c r="U938" s="9">
        <f>VLOOKUP($E938,'ALL-GTK-MI-MTS-MA'!$E$13:$CF$361,'ALL-GTK-MI-MTS-MA'!U$6,FALSE)</f>
        <v>0</v>
      </c>
      <c r="V938" s="9">
        <f>VLOOKUP($E938,'ALL-GTK-MI-MTS-MA'!$E$13:$CF$361,'ALL-GTK-MI-MTS-MA'!V$6,FALSE)</f>
        <v>0</v>
      </c>
      <c r="W938" s="9">
        <f>VLOOKUP($E938,'ALL-GTK-MI-MTS-MA'!$E$13:$CF$361,'ALL-GTK-MI-MTS-MA'!W$6,FALSE)</f>
        <v>0</v>
      </c>
      <c r="X938" s="9">
        <f>VLOOKUP($E938,'ALL-GTK-MI-MTS-MA'!$E$13:$CF$361,'ALL-GTK-MI-MTS-MA'!X$6,FALSE)</f>
        <v>0</v>
      </c>
      <c r="Y938" s="299">
        <f t="shared" si="513"/>
        <v>8</v>
      </c>
      <c r="Z938" s="299">
        <f t="shared" si="514"/>
        <v>3</v>
      </c>
      <c r="AA938" s="10">
        <f t="shared" si="515"/>
        <v>11</v>
      </c>
      <c r="AB938" s="44">
        <f t="shared" si="516"/>
        <v>8</v>
      </c>
      <c r="AC938" s="44">
        <f t="shared" si="517"/>
        <v>3</v>
      </c>
      <c r="AD938" s="11">
        <f t="shared" si="518"/>
        <v>11</v>
      </c>
      <c r="AE938" s="9">
        <f>VLOOKUP($E938,'ALL-GTK-MI-MTS-MA'!$E$13:$CF$361,'ALL-GTK-MI-MTS-MA'!AE$6,FALSE)</f>
        <v>7</v>
      </c>
      <c r="AF938" s="9">
        <f>VLOOKUP($E938,'ALL-GTK-MI-MTS-MA'!$E$13:$CF$361,'ALL-GTK-MI-MTS-MA'!AF$6,FALSE)</f>
        <v>3</v>
      </c>
      <c r="AG938" s="10">
        <f t="shared" si="519"/>
        <v>10</v>
      </c>
      <c r="AH938" s="9">
        <f>VLOOKUP($E938,'ALL-GTK-MI-MTS-MA'!$E$13:$CF$361,'ALL-GTK-MI-MTS-MA'!AH$6,FALSE)</f>
        <v>1</v>
      </c>
      <c r="AI938" s="9">
        <f>VLOOKUP($E938,'ALL-GTK-MI-MTS-MA'!$E$13:$CF$361,'ALL-GTK-MI-MTS-MA'!AI$6,FALSE)</f>
        <v>0</v>
      </c>
      <c r="AJ938" s="10">
        <f t="shared" si="520"/>
        <v>1</v>
      </c>
      <c r="AK938" s="44">
        <f t="shared" si="521"/>
        <v>8</v>
      </c>
      <c r="AL938" s="44">
        <f t="shared" si="522"/>
        <v>3</v>
      </c>
      <c r="AM938" s="11">
        <f t="shared" si="523"/>
        <v>11</v>
      </c>
      <c r="AN938" s="299">
        <v>0</v>
      </c>
      <c r="AO938" s="299">
        <v>0</v>
      </c>
      <c r="AP938" s="9">
        <f>VLOOKUP($E938,'ALL-GTK-MI-MTS-MA'!$E$13:$CF$361,'ALL-GTK-MI-MTS-MA'!AP$6,FALSE)</f>
        <v>0</v>
      </c>
      <c r="AQ938" s="9">
        <f>VLOOKUP($E938,'ALL-GTK-MI-MTS-MA'!$E$13:$CF$361,'ALL-GTK-MI-MTS-MA'!AQ$6,FALSE)</f>
        <v>0</v>
      </c>
      <c r="AR938" s="9">
        <f>VLOOKUP($E938,'ALL-GTK-MI-MTS-MA'!$E$13:$CF$361,'ALL-GTK-MI-MTS-MA'!AR$6,FALSE)</f>
        <v>0</v>
      </c>
      <c r="AS938" s="9">
        <f>VLOOKUP($E938,'ALL-GTK-MI-MTS-MA'!$E$13:$CF$361,'ALL-GTK-MI-MTS-MA'!AS$6,FALSE)</f>
        <v>0</v>
      </c>
      <c r="AT938" s="9">
        <f>VLOOKUP($E938,'ALL-GTK-MI-MTS-MA'!$E$13:$CF$361,'ALL-GTK-MI-MTS-MA'!AT$6,FALSE)</f>
        <v>3</v>
      </c>
      <c r="AU938" s="9">
        <f>VLOOKUP($E938,'ALL-GTK-MI-MTS-MA'!$E$13:$CF$361,'ALL-GTK-MI-MTS-MA'!AU$6,FALSE)</f>
        <v>0</v>
      </c>
      <c r="AV938" s="590">
        <f>VLOOKUP($E938,'ALL-GTK-MI-MTS-MA'!$E$13:$CF$361,'ALL-GTK-MI-MTS-MA'!AV$6,FALSE)</f>
        <v>0</v>
      </c>
      <c r="AW938" s="590">
        <f>VLOOKUP($E938,'ALL-GTK-MI-MTS-MA'!$E$13:$CF$361,'ALL-GTK-MI-MTS-MA'!AW$6,FALSE)</f>
        <v>0</v>
      </c>
      <c r="AX938" s="9">
        <f>VLOOKUP($E938,'ALL-GTK-MI-MTS-MA'!$E$13:$CF$361,'ALL-GTK-MI-MTS-MA'!AX$6,FALSE)</f>
        <v>5</v>
      </c>
      <c r="AY938" s="9">
        <f>VLOOKUP($E938,'ALL-GTK-MI-MTS-MA'!$E$13:$CF$361,'ALL-GTK-MI-MTS-MA'!AY$6,FALSE)</f>
        <v>3</v>
      </c>
      <c r="AZ938" s="9">
        <f>VLOOKUP($E938,'ALL-GTK-MI-MTS-MA'!$E$13:$CF$361,'ALL-GTK-MI-MTS-MA'!AZ$6,FALSE)</f>
        <v>0</v>
      </c>
      <c r="BA938" s="9">
        <f>VLOOKUP($E938,'ALL-GTK-MI-MTS-MA'!$E$13:$CF$361,'ALL-GTK-MI-MTS-MA'!BA$6,FALSE)</f>
        <v>0</v>
      </c>
      <c r="BB938" s="9">
        <f>VLOOKUP($E938,'ALL-GTK-MI-MTS-MA'!$E$13:$CF$361,'ALL-GTK-MI-MTS-MA'!BB$6,FALSE)</f>
        <v>0</v>
      </c>
      <c r="BC938" s="9">
        <f>VLOOKUP($E938,'ALL-GTK-MI-MTS-MA'!$E$13:$CF$361,'ALL-GTK-MI-MTS-MA'!BC$6,FALSE)</f>
        <v>0</v>
      </c>
      <c r="BD938" s="310">
        <f t="shared" si="524"/>
        <v>3</v>
      </c>
      <c r="BE938" s="310">
        <f t="shared" si="525"/>
        <v>0</v>
      </c>
      <c r="BF938" s="10">
        <f t="shared" si="526"/>
        <v>3</v>
      </c>
      <c r="BG938" s="311">
        <f t="shared" si="527"/>
        <v>5</v>
      </c>
      <c r="BH938" s="311">
        <f t="shared" si="528"/>
        <v>3</v>
      </c>
      <c r="BI938" s="10">
        <f t="shared" si="529"/>
        <v>8</v>
      </c>
      <c r="BJ938" s="44">
        <f t="shared" si="530"/>
        <v>8</v>
      </c>
      <c r="BK938" s="44">
        <f t="shared" si="531"/>
        <v>3</v>
      </c>
      <c r="BL938" s="11">
        <f t="shared" si="532"/>
        <v>11</v>
      </c>
      <c r="BM938" s="9">
        <f>VLOOKUP($E938,'ALL-GTK-MI-MTS-MA'!$E$13:$CF$361,'ALL-GTK-MI-MTS-MA'!BM$6,FALSE)</f>
        <v>0</v>
      </c>
      <c r="BN938" s="9">
        <f>VLOOKUP($E938,'ALL-GTK-MI-MTS-MA'!$E$13:$CF$361,'ALL-GTK-MI-MTS-MA'!BN$6,FALSE)</f>
        <v>0</v>
      </c>
      <c r="BO938" s="9">
        <f>VLOOKUP($E938,'ALL-GTK-MI-MTS-MA'!$E$13:$CF$361,'ALL-GTK-MI-MTS-MA'!BO$6,FALSE)</f>
        <v>2</v>
      </c>
      <c r="BP938" s="9">
        <f>VLOOKUP($E938,'ALL-GTK-MI-MTS-MA'!$E$13:$CF$361,'ALL-GTK-MI-MTS-MA'!BP$6,FALSE)</f>
        <v>0</v>
      </c>
      <c r="BQ938" s="9">
        <f>VLOOKUP($E938,'ALL-GTK-MI-MTS-MA'!$E$13:$CF$361,'ALL-GTK-MI-MTS-MA'!BQ$6,FALSE)</f>
        <v>0</v>
      </c>
      <c r="BR938" s="9">
        <f>VLOOKUP($E938,'ALL-GTK-MI-MTS-MA'!$E$13:$CF$361,'ALL-GTK-MI-MTS-MA'!BR$6,FALSE)</f>
        <v>0</v>
      </c>
      <c r="BS938" s="9">
        <f>VLOOKUP($E938,'ALL-GTK-MI-MTS-MA'!$E$13:$CF$361,'ALL-GTK-MI-MTS-MA'!BS$6,FALSE)</f>
        <v>0</v>
      </c>
      <c r="BT938" s="9">
        <f>VLOOKUP($E938,'ALL-GTK-MI-MTS-MA'!$E$13:$CF$361,'ALL-GTK-MI-MTS-MA'!BT$6,FALSE)</f>
        <v>0</v>
      </c>
      <c r="BU938" s="299">
        <f t="shared" si="533"/>
        <v>2</v>
      </c>
      <c r="BV938" s="299">
        <f t="shared" si="534"/>
        <v>0</v>
      </c>
      <c r="BW938" s="44">
        <f t="shared" si="535"/>
        <v>2</v>
      </c>
      <c r="BX938" s="44">
        <f t="shared" si="536"/>
        <v>0</v>
      </c>
      <c r="BY938" s="11">
        <f t="shared" si="537"/>
        <v>2</v>
      </c>
      <c r="BZ938" s="14">
        <f t="shared" si="538"/>
        <v>8</v>
      </c>
      <c r="CA938" s="14">
        <f t="shared" si="539"/>
        <v>3</v>
      </c>
      <c r="CB938" s="13">
        <f t="shared" si="540"/>
        <v>2</v>
      </c>
      <c r="CC938" s="13">
        <f t="shared" si="541"/>
        <v>0</v>
      </c>
      <c r="CD938" s="312">
        <f t="shared" si="542"/>
        <v>10</v>
      </c>
      <c r="CE938" s="312">
        <f t="shared" si="543"/>
        <v>3</v>
      </c>
      <c r="CF938" s="313">
        <f t="shared" si="544"/>
        <v>13</v>
      </c>
      <c r="CG938" s="302" t="str">
        <f t="shared" si="545"/>
        <v>OK</v>
      </c>
    </row>
    <row r="939" spans="1:85" ht="14.25" x14ac:dyDescent="0.25">
      <c r="A939" s="6">
        <v>927</v>
      </c>
      <c r="B939" s="495">
        <v>125</v>
      </c>
      <c r="C939" s="495" t="s">
        <v>267</v>
      </c>
      <c r="D939" s="496" t="s">
        <v>19</v>
      </c>
      <c r="E939" s="626">
        <v>69788344</v>
      </c>
      <c r="F939" s="627" t="s">
        <v>1040</v>
      </c>
      <c r="G939" s="624" t="s">
        <v>53</v>
      </c>
      <c r="H939" s="9">
        <f>VLOOKUP($E939,'ALL-GTK-MI-MTS-MA'!$E$13:$CF$361,'ALL-GTK-MI-MTS-MA'!H$6,FALSE)</f>
        <v>0</v>
      </c>
      <c r="I939" s="9">
        <f>VLOOKUP($E939,'ALL-GTK-MI-MTS-MA'!$E$13:$CF$361,'ALL-GTK-MI-MTS-MA'!I$6,FALSE)</f>
        <v>0</v>
      </c>
      <c r="J939" s="9">
        <f>VLOOKUP($E939,'ALL-GTK-MI-MTS-MA'!$E$13:$CF$361,'ALL-GTK-MI-MTS-MA'!J$6,FALSE)</f>
        <v>0</v>
      </c>
      <c r="K939" s="9">
        <f>VLOOKUP($E939,'ALL-GTK-MI-MTS-MA'!$E$13:$CF$361,'ALL-GTK-MI-MTS-MA'!K$6,FALSE)</f>
        <v>0</v>
      </c>
      <c r="L939" s="9">
        <f>VLOOKUP($E939,'ALL-GTK-MI-MTS-MA'!$E$13:$CF$361,'ALL-GTK-MI-MTS-MA'!L$6,FALSE)</f>
        <v>0</v>
      </c>
      <c r="M939" s="9">
        <f>VLOOKUP($E939,'ALL-GTK-MI-MTS-MA'!$E$13:$CF$361,'ALL-GTK-MI-MTS-MA'!M$6,FALSE)</f>
        <v>0</v>
      </c>
      <c r="N939" s="9">
        <f>VLOOKUP($E939,'ALL-GTK-MI-MTS-MA'!$E$13:$CF$361,'ALL-GTK-MI-MTS-MA'!N$6,FALSE)</f>
        <v>0</v>
      </c>
      <c r="O939" s="9">
        <f>VLOOKUP($E939,'ALL-GTK-MI-MTS-MA'!$E$13:$CF$361,'ALL-GTK-MI-MTS-MA'!O$6,FALSE)</f>
        <v>0</v>
      </c>
      <c r="P939" s="299">
        <f t="shared" si="510"/>
        <v>0</v>
      </c>
      <c r="Q939" s="299">
        <f t="shared" si="511"/>
        <v>0</v>
      </c>
      <c r="R939" s="300">
        <f t="shared" si="512"/>
        <v>0</v>
      </c>
      <c r="S939" s="9">
        <f>VLOOKUP($E939,'ALL-GTK-MI-MTS-MA'!$E$13:$CF$361,'ALL-GTK-MI-MTS-MA'!S$6,FALSE)</f>
        <v>3</v>
      </c>
      <c r="T939" s="9">
        <f>VLOOKUP($E939,'ALL-GTK-MI-MTS-MA'!$E$13:$CF$361,'ALL-GTK-MI-MTS-MA'!T$6,FALSE)</f>
        <v>5</v>
      </c>
      <c r="U939" s="9">
        <f>VLOOKUP($E939,'ALL-GTK-MI-MTS-MA'!$E$13:$CF$361,'ALL-GTK-MI-MTS-MA'!U$6,FALSE)</f>
        <v>0</v>
      </c>
      <c r="V939" s="9">
        <f>VLOOKUP($E939,'ALL-GTK-MI-MTS-MA'!$E$13:$CF$361,'ALL-GTK-MI-MTS-MA'!V$6,FALSE)</f>
        <v>0</v>
      </c>
      <c r="W939" s="9">
        <f>VLOOKUP($E939,'ALL-GTK-MI-MTS-MA'!$E$13:$CF$361,'ALL-GTK-MI-MTS-MA'!W$6,FALSE)</f>
        <v>0</v>
      </c>
      <c r="X939" s="9">
        <f>VLOOKUP($E939,'ALL-GTK-MI-MTS-MA'!$E$13:$CF$361,'ALL-GTK-MI-MTS-MA'!X$6,FALSE)</f>
        <v>0</v>
      </c>
      <c r="Y939" s="299">
        <f t="shared" si="513"/>
        <v>3</v>
      </c>
      <c r="Z939" s="299">
        <f t="shared" si="514"/>
        <v>5</v>
      </c>
      <c r="AA939" s="10">
        <f t="shared" si="515"/>
        <v>8</v>
      </c>
      <c r="AB939" s="44">
        <f t="shared" si="516"/>
        <v>3</v>
      </c>
      <c r="AC939" s="44">
        <f t="shared" si="517"/>
        <v>5</v>
      </c>
      <c r="AD939" s="11">
        <f t="shared" si="518"/>
        <v>8</v>
      </c>
      <c r="AE939" s="9">
        <f>VLOOKUP($E939,'ALL-GTK-MI-MTS-MA'!$E$13:$CF$361,'ALL-GTK-MI-MTS-MA'!AE$6,FALSE)</f>
        <v>3</v>
      </c>
      <c r="AF939" s="9">
        <f>VLOOKUP($E939,'ALL-GTK-MI-MTS-MA'!$E$13:$CF$361,'ALL-GTK-MI-MTS-MA'!AF$6,FALSE)</f>
        <v>5</v>
      </c>
      <c r="AG939" s="10">
        <f t="shared" si="519"/>
        <v>8</v>
      </c>
      <c r="AH939" s="9">
        <f>VLOOKUP($E939,'ALL-GTK-MI-MTS-MA'!$E$13:$CF$361,'ALL-GTK-MI-MTS-MA'!AH$6,FALSE)</f>
        <v>0</v>
      </c>
      <c r="AI939" s="9">
        <f>VLOOKUP($E939,'ALL-GTK-MI-MTS-MA'!$E$13:$CF$361,'ALL-GTK-MI-MTS-MA'!AI$6,FALSE)</f>
        <v>0</v>
      </c>
      <c r="AJ939" s="10">
        <f t="shared" si="520"/>
        <v>0</v>
      </c>
      <c r="AK939" s="44">
        <f t="shared" si="521"/>
        <v>3</v>
      </c>
      <c r="AL939" s="44">
        <f t="shared" si="522"/>
        <v>5</v>
      </c>
      <c r="AM939" s="11">
        <f t="shared" si="523"/>
        <v>8</v>
      </c>
      <c r="AN939" s="299">
        <v>0</v>
      </c>
      <c r="AO939" s="299">
        <v>0</v>
      </c>
      <c r="AP939" s="9">
        <f>VLOOKUP($E939,'ALL-GTK-MI-MTS-MA'!$E$13:$CF$361,'ALL-GTK-MI-MTS-MA'!AP$6,FALSE)</f>
        <v>0</v>
      </c>
      <c r="AQ939" s="9">
        <f>VLOOKUP($E939,'ALL-GTK-MI-MTS-MA'!$E$13:$CF$361,'ALL-GTK-MI-MTS-MA'!AQ$6,FALSE)</f>
        <v>0</v>
      </c>
      <c r="AR939" s="9">
        <f>VLOOKUP($E939,'ALL-GTK-MI-MTS-MA'!$E$13:$CF$361,'ALL-GTK-MI-MTS-MA'!AR$6,FALSE)</f>
        <v>0</v>
      </c>
      <c r="AS939" s="9">
        <f>VLOOKUP($E939,'ALL-GTK-MI-MTS-MA'!$E$13:$CF$361,'ALL-GTK-MI-MTS-MA'!AS$6,FALSE)</f>
        <v>0</v>
      </c>
      <c r="AT939" s="9">
        <f>VLOOKUP($E939,'ALL-GTK-MI-MTS-MA'!$E$13:$CF$361,'ALL-GTK-MI-MTS-MA'!AT$6,FALSE)</f>
        <v>0</v>
      </c>
      <c r="AU939" s="9">
        <f>VLOOKUP($E939,'ALL-GTK-MI-MTS-MA'!$E$13:$CF$361,'ALL-GTK-MI-MTS-MA'!AU$6,FALSE)</f>
        <v>0</v>
      </c>
      <c r="AV939" s="590">
        <f>VLOOKUP($E939,'ALL-GTK-MI-MTS-MA'!$E$13:$CF$361,'ALL-GTK-MI-MTS-MA'!AV$6,FALSE)</f>
        <v>0</v>
      </c>
      <c r="AW939" s="590">
        <f>VLOOKUP($E939,'ALL-GTK-MI-MTS-MA'!$E$13:$CF$361,'ALL-GTK-MI-MTS-MA'!AW$6,FALSE)</f>
        <v>0</v>
      </c>
      <c r="AX939" s="9">
        <f>VLOOKUP($E939,'ALL-GTK-MI-MTS-MA'!$E$13:$CF$361,'ALL-GTK-MI-MTS-MA'!AX$6,FALSE)</f>
        <v>3</v>
      </c>
      <c r="AY939" s="9">
        <f>VLOOKUP($E939,'ALL-GTK-MI-MTS-MA'!$E$13:$CF$361,'ALL-GTK-MI-MTS-MA'!AY$6,FALSE)</f>
        <v>5</v>
      </c>
      <c r="AZ939" s="9">
        <f>VLOOKUP($E939,'ALL-GTK-MI-MTS-MA'!$E$13:$CF$361,'ALL-GTK-MI-MTS-MA'!AZ$6,FALSE)</f>
        <v>0</v>
      </c>
      <c r="BA939" s="9">
        <f>VLOOKUP($E939,'ALL-GTK-MI-MTS-MA'!$E$13:$CF$361,'ALL-GTK-MI-MTS-MA'!BA$6,FALSE)</f>
        <v>0</v>
      </c>
      <c r="BB939" s="9">
        <f>VLOOKUP($E939,'ALL-GTK-MI-MTS-MA'!$E$13:$CF$361,'ALL-GTK-MI-MTS-MA'!BB$6,FALSE)</f>
        <v>0</v>
      </c>
      <c r="BC939" s="9">
        <f>VLOOKUP($E939,'ALL-GTK-MI-MTS-MA'!$E$13:$CF$361,'ALL-GTK-MI-MTS-MA'!BC$6,FALSE)</f>
        <v>0</v>
      </c>
      <c r="BD939" s="310">
        <f t="shared" si="524"/>
        <v>0</v>
      </c>
      <c r="BE939" s="310">
        <f t="shared" si="525"/>
        <v>0</v>
      </c>
      <c r="BF939" s="10">
        <f t="shared" si="526"/>
        <v>0</v>
      </c>
      <c r="BG939" s="311">
        <f t="shared" si="527"/>
        <v>3</v>
      </c>
      <c r="BH939" s="311">
        <f t="shared" si="528"/>
        <v>5</v>
      </c>
      <c r="BI939" s="10">
        <f t="shared" si="529"/>
        <v>8</v>
      </c>
      <c r="BJ939" s="44">
        <f t="shared" si="530"/>
        <v>3</v>
      </c>
      <c r="BK939" s="44">
        <f t="shared" si="531"/>
        <v>5</v>
      </c>
      <c r="BL939" s="11">
        <f t="shared" si="532"/>
        <v>8</v>
      </c>
      <c r="BM939" s="9">
        <f>VLOOKUP($E939,'ALL-GTK-MI-MTS-MA'!$E$13:$CF$361,'ALL-GTK-MI-MTS-MA'!BM$6,FALSE)</f>
        <v>0</v>
      </c>
      <c r="BN939" s="9">
        <f>VLOOKUP($E939,'ALL-GTK-MI-MTS-MA'!$E$13:$CF$361,'ALL-GTK-MI-MTS-MA'!BN$6,FALSE)</f>
        <v>0</v>
      </c>
      <c r="BO939" s="9">
        <f>VLOOKUP($E939,'ALL-GTK-MI-MTS-MA'!$E$13:$CF$361,'ALL-GTK-MI-MTS-MA'!BO$6,FALSE)</f>
        <v>1</v>
      </c>
      <c r="BP939" s="9">
        <f>VLOOKUP($E939,'ALL-GTK-MI-MTS-MA'!$E$13:$CF$361,'ALL-GTK-MI-MTS-MA'!BP$6,FALSE)</f>
        <v>0</v>
      </c>
      <c r="BQ939" s="9">
        <f>VLOOKUP($E939,'ALL-GTK-MI-MTS-MA'!$E$13:$CF$361,'ALL-GTK-MI-MTS-MA'!BQ$6,FALSE)</f>
        <v>0</v>
      </c>
      <c r="BR939" s="9">
        <f>VLOOKUP($E939,'ALL-GTK-MI-MTS-MA'!$E$13:$CF$361,'ALL-GTK-MI-MTS-MA'!BR$6,FALSE)</f>
        <v>0</v>
      </c>
      <c r="BS939" s="9">
        <f>VLOOKUP($E939,'ALL-GTK-MI-MTS-MA'!$E$13:$CF$361,'ALL-GTK-MI-MTS-MA'!BS$6,FALSE)</f>
        <v>0</v>
      </c>
      <c r="BT939" s="9">
        <f>VLOOKUP($E939,'ALL-GTK-MI-MTS-MA'!$E$13:$CF$361,'ALL-GTK-MI-MTS-MA'!BT$6,FALSE)</f>
        <v>0</v>
      </c>
      <c r="BU939" s="299">
        <f t="shared" si="533"/>
        <v>1</v>
      </c>
      <c r="BV939" s="299">
        <f t="shared" si="534"/>
        <v>0</v>
      </c>
      <c r="BW939" s="44">
        <f t="shared" si="535"/>
        <v>1</v>
      </c>
      <c r="BX939" s="44">
        <f t="shared" si="536"/>
        <v>0</v>
      </c>
      <c r="BY939" s="11">
        <f t="shared" si="537"/>
        <v>1</v>
      </c>
      <c r="BZ939" s="14">
        <f t="shared" si="538"/>
        <v>3</v>
      </c>
      <c r="CA939" s="14">
        <f t="shared" si="539"/>
        <v>5</v>
      </c>
      <c r="CB939" s="13">
        <f t="shared" si="540"/>
        <v>1</v>
      </c>
      <c r="CC939" s="13">
        <f t="shared" si="541"/>
        <v>0</v>
      </c>
      <c r="CD939" s="312">
        <f t="shared" si="542"/>
        <v>4</v>
      </c>
      <c r="CE939" s="312">
        <f t="shared" si="543"/>
        <v>5</v>
      </c>
      <c r="CF939" s="313">
        <f t="shared" si="544"/>
        <v>9</v>
      </c>
      <c r="CG939" s="302" t="str">
        <f t="shared" si="545"/>
        <v>OK</v>
      </c>
    </row>
    <row r="940" spans="1:85" ht="14.25" x14ac:dyDescent="0.25">
      <c r="A940" s="6">
        <v>928</v>
      </c>
      <c r="B940" s="495">
        <v>126</v>
      </c>
      <c r="C940" s="495" t="s">
        <v>267</v>
      </c>
      <c r="D940" s="496" t="s">
        <v>20</v>
      </c>
      <c r="E940" s="626">
        <v>69788345</v>
      </c>
      <c r="F940" s="627" t="s">
        <v>1041</v>
      </c>
      <c r="G940" s="624" t="s">
        <v>53</v>
      </c>
      <c r="H940" s="9">
        <f>VLOOKUP($E940,'ALL-GTK-MI-MTS-MA'!$E$13:$CF$361,'ALL-GTK-MI-MTS-MA'!H$6,FALSE)</f>
        <v>0</v>
      </c>
      <c r="I940" s="9">
        <f>VLOOKUP($E940,'ALL-GTK-MI-MTS-MA'!$E$13:$CF$361,'ALL-GTK-MI-MTS-MA'!I$6,FALSE)</f>
        <v>0</v>
      </c>
      <c r="J940" s="9">
        <f>VLOOKUP($E940,'ALL-GTK-MI-MTS-MA'!$E$13:$CF$361,'ALL-GTK-MI-MTS-MA'!J$6,FALSE)</f>
        <v>0</v>
      </c>
      <c r="K940" s="9">
        <f>VLOOKUP($E940,'ALL-GTK-MI-MTS-MA'!$E$13:$CF$361,'ALL-GTK-MI-MTS-MA'!K$6,FALSE)</f>
        <v>0</v>
      </c>
      <c r="L940" s="9">
        <f>VLOOKUP($E940,'ALL-GTK-MI-MTS-MA'!$E$13:$CF$361,'ALL-GTK-MI-MTS-MA'!L$6,FALSE)</f>
        <v>0</v>
      </c>
      <c r="M940" s="9">
        <f>VLOOKUP($E940,'ALL-GTK-MI-MTS-MA'!$E$13:$CF$361,'ALL-GTK-MI-MTS-MA'!M$6,FALSE)</f>
        <v>0</v>
      </c>
      <c r="N940" s="9">
        <f>VLOOKUP($E940,'ALL-GTK-MI-MTS-MA'!$E$13:$CF$361,'ALL-GTK-MI-MTS-MA'!N$6,FALSE)</f>
        <v>0</v>
      </c>
      <c r="O940" s="9">
        <f>VLOOKUP($E940,'ALL-GTK-MI-MTS-MA'!$E$13:$CF$361,'ALL-GTK-MI-MTS-MA'!O$6,FALSE)</f>
        <v>0</v>
      </c>
      <c r="P940" s="299">
        <f t="shared" si="510"/>
        <v>0</v>
      </c>
      <c r="Q940" s="299">
        <f t="shared" si="511"/>
        <v>0</v>
      </c>
      <c r="R940" s="300">
        <f t="shared" si="512"/>
        <v>0</v>
      </c>
      <c r="S940" s="9">
        <f>VLOOKUP($E940,'ALL-GTK-MI-MTS-MA'!$E$13:$CF$361,'ALL-GTK-MI-MTS-MA'!S$6,FALSE)</f>
        <v>4</v>
      </c>
      <c r="T940" s="9">
        <f>VLOOKUP($E940,'ALL-GTK-MI-MTS-MA'!$E$13:$CF$361,'ALL-GTK-MI-MTS-MA'!T$6,FALSE)</f>
        <v>6</v>
      </c>
      <c r="U940" s="9">
        <f>VLOOKUP($E940,'ALL-GTK-MI-MTS-MA'!$E$13:$CF$361,'ALL-GTK-MI-MTS-MA'!U$6,FALSE)</f>
        <v>0</v>
      </c>
      <c r="V940" s="9">
        <f>VLOOKUP($E940,'ALL-GTK-MI-MTS-MA'!$E$13:$CF$361,'ALL-GTK-MI-MTS-MA'!V$6,FALSE)</f>
        <v>0</v>
      </c>
      <c r="W940" s="9">
        <f>VLOOKUP($E940,'ALL-GTK-MI-MTS-MA'!$E$13:$CF$361,'ALL-GTK-MI-MTS-MA'!W$6,FALSE)</f>
        <v>0</v>
      </c>
      <c r="X940" s="9">
        <f>VLOOKUP($E940,'ALL-GTK-MI-MTS-MA'!$E$13:$CF$361,'ALL-GTK-MI-MTS-MA'!X$6,FALSE)</f>
        <v>0</v>
      </c>
      <c r="Y940" s="299">
        <f t="shared" si="513"/>
        <v>4</v>
      </c>
      <c r="Z940" s="299">
        <f t="shared" si="514"/>
        <v>6</v>
      </c>
      <c r="AA940" s="10">
        <f t="shared" si="515"/>
        <v>10</v>
      </c>
      <c r="AB940" s="44">
        <f t="shared" si="516"/>
        <v>4</v>
      </c>
      <c r="AC940" s="44">
        <f t="shared" si="517"/>
        <v>6</v>
      </c>
      <c r="AD940" s="11">
        <f t="shared" si="518"/>
        <v>10</v>
      </c>
      <c r="AE940" s="9">
        <f>VLOOKUP($E940,'ALL-GTK-MI-MTS-MA'!$E$13:$CF$361,'ALL-GTK-MI-MTS-MA'!AE$6,FALSE)</f>
        <v>4</v>
      </c>
      <c r="AF940" s="9">
        <f>VLOOKUP($E940,'ALL-GTK-MI-MTS-MA'!$E$13:$CF$361,'ALL-GTK-MI-MTS-MA'!AF$6,FALSE)</f>
        <v>5</v>
      </c>
      <c r="AG940" s="10">
        <f t="shared" si="519"/>
        <v>9</v>
      </c>
      <c r="AH940" s="9">
        <f>VLOOKUP($E940,'ALL-GTK-MI-MTS-MA'!$E$13:$CF$361,'ALL-GTK-MI-MTS-MA'!AH$6,FALSE)</f>
        <v>0</v>
      </c>
      <c r="AI940" s="9">
        <f>VLOOKUP($E940,'ALL-GTK-MI-MTS-MA'!$E$13:$CF$361,'ALL-GTK-MI-MTS-MA'!AI$6,FALSE)</f>
        <v>1</v>
      </c>
      <c r="AJ940" s="10">
        <f t="shared" si="520"/>
        <v>1</v>
      </c>
      <c r="AK940" s="44">
        <f t="shared" si="521"/>
        <v>4</v>
      </c>
      <c r="AL940" s="44">
        <f t="shared" si="522"/>
        <v>6</v>
      </c>
      <c r="AM940" s="11">
        <f t="shared" si="523"/>
        <v>10</v>
      </c>
      <c r="AN940" s="299">
        <v>0</v>
      </c>
      <c r="AO940" s="299">
        <v>0</v>
      </c>
      <c r="AP940" s="9">
        <f>VLOOKUP($E940,'ALL-GTK-MI-MTS-MA'!$E$13:$CF$361,'ALL-GTK-MI-MTS-MA'!AP$6,FALSE)</f>
        <v>0</v>
      </c>
      <c r="AQ940" s="9">
        <f>VLOOKUP($E940,'ALL-GTK-MI-MTS-MA'!$E$13:$CF$361,'ALL-GTK-MI-MTS-MA'!AQ$6,FALSE)</f>
        <v>0</v>
      </c>
      <c r="AR940" s="9">
        <f>VLOOKUP($E940,'ALL-GTK-MI-MTS-MA'!$E$13:$CF$361,'ALL-GTK-MI-MTS-MA'!AR$6,FALSE)</f>
        <v>0</v>
      </c>
      <c r="AS940" s="9">
        <f>VLOOKUP($E940,'ALL-GTK-MI-MTS-MA'!$E$13:$CF$361,'ALL-GTK-MI-MTS-MA'!AS$6,FALSE)</f>
        <v>0</v>
      </c>
      <c r="AT940" s="9">
        <f>VLOOKUP($E940,'ALL-GTK-MI-MTS-MA'!$E$13:$CF$361,'ALL-GTK-MI-MTS-MA'!AT$6,FALSE)</f>
        <v>0</v>
      </c>
      <c r="AU940" s="9">
        <f>VLOOKUP($E940,'ALL-GTK-MI-MTS-MA'!$E$13:$CF$361,'ALL-GTK-MI-MTS-MA'!AU$6,FALSE)</f>
        <v>0</v>
      </c>
      <c r="AV940" s="590">
        <f>VLOOKUP($E940,'ALL-GTK-MI-MTS-MA'!$E$13:$CF$361,'ALL-GTK-MI-MTS-MA'!AV$6,FALSE)</f>
        <v>0</v>
      </c>
      <c r="AW940" s="590">
        <f>VLOOKUP($E940,'ALL-GTK-MI-MTS-MA'!$E$13:$CF$361,'ALL-GTK-MI-MTS-MA'!AW$6,FALSE)</f>
        <v>0</v>
      </c>
      <c r="AX940" s="9">
        <f>VLOOKUP($E940,'ALL-GTK-MI-MTS-MA'!$E$13:$CF$361,'ALL-GTK-MI-MTS-MA'!AX$6,FALSE)</f>
        <v>4</v>
      </c>
      <c r="AY940" s="9">
        <f>VLOOKUP($E940,'ALL-GTK-MI-MTS-MA'!$E$13:$CF$361,'ALL-GTK-MI-MTS-MA'!AY$6,FALSE)</f>
        <v>6</v>
      </c>
      <c r="AZ940" s="9">
        <f>VLOOKUP($E940,'ALL-GTK-MI-MTS-MA'!$E$13:$CF$361,'ALL-GTK-MI-MTS-MA'!AZ$6,FALSE)</f>
        <v>0</v>
      </c>
      <c r="BA940" s="9">
        <f>VLOOKUP($E940,'ALL-GTK-MI-MTS-MA'!$E$13:$CF$361,'ALL-GTK-MI-MTS-MA'!BA$6,FALSE)</f>
        <v>0</v>
      </c>
      <c r="BB940" s="9">
        <f>VLOOKUP($E940,'ALL-GTK-MI-MTS-MA'!$E$13:$CF$361,'ALL-GTK-MI-MTS-MA'!BB$6,FALSE)</f>
        <v>0</v>
      </c>
      <c r="BC940" s="9">
        <f>VLOOKUP($E940,'ALL-GTK-MI-MTS-MA'!$E$13:$CF$361,'ALL-GTK-MI-MTS-MA'!BC$6,FALSE)</f>
        <v>0</v>
      </c>
      <c r="BD940" s="310">
        <f t="shared" si="524"/>
        <v>0</v>
      </c>
      <c r="BE940" s="310">
        <f t="shared" si="525"/>
        <v>0</v>
      </c>
      <c r="BF940" s="10">
        <f t="shared" si="526"/>
        <v>0</v>
      </c>
      <c r="BG940" s="311">
        <f t="shared" si="527"/>
        <v>4</v>
      </c>
      <c r="BH940" s="311">
        <f t="shared" si="528"/>
        <v>6</v>
      </c>
      <c r="BI940" s="10">
        <f t="shared" si="529"/>
        <v>10</v>
      </c>
      <c r="BJ940" s="44">
        <f t="shared" si="530"/>
        <v>4</v>
      </c>
      <c r="BK940" s="44">
        <f t="shared" si="531"/>
        <v>6</v>
      </c>
      <c r="BL940" s="11">
        <f t="shared" si="532"/>
        <v>10</v>
      </c>
      <c r="BM940" s="9">
        <f>VLOOKUP($E940,'ALL-GTK-MI-MTS-MA'!$E$13:$CF$361,'ALL-GTK-MI-MTS-MA'!BM$6,FALSE)</f>
        <v>0</v>
      </c>
      <c r="BN940" s="9">
        <f>VLOOKUP($E940,'ALL-GTK-MI-MTS-MA'!$E$13:$CF$361,'ALL-GTK-MI-MTS-MA'!BN$6,FALSE)</f>
        <v>0</v>
      </c>
      <c r="BO940" s="9">
        <f>VLOOKUP($E940,'ALL-GTK-MI-MTS-MA'!$E$13:$CF$361,'ALL-GTK-MI-MTS-MA'!BO$6,FALSE)</f>
        <v>2</v>
      </c>
      <c r="BP940" s="9">
        <f>VLOOKUP($E940,'ALL-GTK-MI-MTS-MA'!$E$13:$CF$361,'ALL-GTK-MI-MTS-MA'!BP$6,FALSE)</f>
        <v>0</v>
      </c>
      <c r="BQ940" s="9">
        <f>VLOOKUP($E940,'ALL-GTK-MI-MTS-MA'!$E$13:$CF$361,'ALL-GTK-MI-MTS-MA'!BQ$6,FALSE)</f>
        <v>0</v>
      </c>
      <c r="BR940" s="9">
        <f>VLOOKUP($E940,'ALL-GTK-MI-MTS-MA'!$E$13:$CF$361,'ALL-GTK-MI-MTS-MA'!BR$6,FALSE)</f>
        <v>0</v>
      </c>
      <c r="BS940" s="9">
        <f>VLOOKUP($E940,'ALL-GTK-MI-MTS-MA'!$E$13:$CF$361,'ALL-GTK-MI-MTS-MA'!BS$6,FALSE)</f>
        <v>0</v>
      </c>
      <c r="BT940" s="9">
        <f>VLOOKUP($E940,'ALL-GTK-MI-MTS-MA'!$E$13:$CF$361,'ALL-GTK-MI-MTS-MA'!BT$6,FALSE)</f>
        <v>0</v>
      </c>
      <c r="BU940" s="299">
        <f t="shared" si="533"/>
        <v>2</v>
      </c>
      <c r="BV940" s="299">
        <f t="shared" si="534"/>
        <v>0</v>
      </c>
      <c r="BW940" s="44">
        <f t="shared" si="535"/>
        <v>2</v>
      </c>
      <c r="BX940" s="44">
        <f t="shared" si="536"/>
        <v>0</v>
      </c>
      <c r="BY940" s="11">
        <f t="shared" si="537"/>
        <v>2</v>
      </c>
      <c r="BZ940" s="14">
        <f t="shared" si="538"/>
        <v>4</v>
      </c>
      <c r="CA940" s="14">
        <f t="shared" si="539"/>
        <v>6</v>
      </c>
      <c r="CB940" s="13">
        <f t="shared" si="540"/>
        <v>2</v>
      </c>
      <c r="CC940" s="13">
        <f t="shared" si="541"/>
        <v>0</v>
      </c>
      <c r="CD940" s="312">
        <f t="shared" si="542"/>
        <v>6</v>
      </c>
      <c r="CE940" s="312">
        <f t="shared" si="543"/>
        <v>6</v>
      </c>
      <c r="CF940" s="313">
        <f t="shared" si="544"/>
        <v>12</v>
      </c>
      <c r="CG940" s="302" t="str">
        <f t="shared" si="545"/>
        <v>OK</v>
      </c>
    </row>
    <row r="941" spans="1:85" ht="14.25" x14ac:dyDescent="0.25">
      <c r="A941" s="6">
        <v>929</v>
      </c>
      <c r="B941" s="495">
        <v>127</v>
      </c>
      <c r="C941" s="495" t="s">
        <v>267</v>
      </c>
      <c r="D941" s="496" t="s">
        <v>22</v>
      </c>
      <c r="E941" s="626">
        <v>69788346</v>
      </c>
      <c r="F941" s="627" t="s">
        <v>1042</v>
      </c>
      <c r="G941" s="624" t="s">
        <v>53</v>
      </c>
      <c r="H941" s="9">
        <f>VLOOKUP($E941,'ALL-GTK-MI-MTS-MA'!$E$13:$CF$361,'ALL-GTK-MI-MTS-MA'!H$6,FALSE)</f>
        <v>0</v>
      </c>
      <c r="I941" s="9">
        <f>VLOOKUP($E941,'ALL-GTK-MI-MTS-MA'!$E$13:$CF$361,'ALL-GTK-MI-MTS-MA'!I$6,FALSE)</f>
        <v>0</v>
      </c>
      <c r="J941" s="9">
        <f>VLOOKUP($E941,'ALL-GTK-MI-MTS-MA'!$E$13:$CF$361,'ALL-GTK-MI-MTS-MA'!J$6,FALSE)</f>
        <v>0</v>
      </c>
      <c r="K941" s="9">
        <f>VLOOKUP($E941,'ALL-GTK-MI-MTS-MA'!$E$13:$CF$361,'ALL-GTK-MI-MTS-MA'!K$6,FALSE)</f>
        <v>0</v>
      </c>
      <c r="L941" s="9">
        <f>VLOOKUP($E941,'ALL-GTK-MI-MTS-MA'!$E$13:$CF$361,'ALL-GTK-MI-MTS-MA'!L$6,FALSE)</f>
        <v>0</v>
      </c>
      <c r="M941" s="9">
        <f>VLOOKUP($E941,'ALL-GTK-MI-MTS-MA'!$E$13:$CF$361,'ALL-GTK-MI-MTS-MA'!M$6,FALSE)</f>
        <v>0</v>
      </c>
      <c r="N941" s="9">
        <f>VLOOKUP($E941,'ALL-GTK-MI-MTS-MA'!$E$13:$CF$361,'ALL-GTK-MI-MTS-MA'!N$6,FALSE)</f>
        <v>0</v>
      </c>
      <c r="O941" s="9">
        <f>VLOOKUP($E941,'ALL-GTK-MI-MTS-MA'!$E$13:$CF$361,'ALL-GTK-MI-MTS-MA'!O$6,FALSE)</f>
        <v>0</v>
      </c>
      <c r="P941" s="299">
        <f t="shared" si="510"/>
        <v>0</v>
      </c>
      <c r="Q941" s="299">
        <f t="shared" si="511"/>
        <v>0</v>
      </c>
      <c r="R941" s="300">
        <f t="shared" si="512"/>
        <v>0</v>
      </c>
      <c r="S941" s="9">
        <f>VLOOKUP($E941,'ALL-GTK-MI-MTS-MA'!$E$13:$CF$361,'ALL-GTK-MI-MTS-MA'!S$6,FALSE)</f>
        <v>10</v>
      </c>
      <c r="T941" s="9">
        <f>VLOOKUP($E941,'ALL-GTK-MI-MTS-MA'!$E$13:$CF$361,'ALL-GTK-MI-MTS-MA'!T$6,FALSE)</f>
        <v>7</v>
      </c>
      <c r="U941" s="9">
        <f>VLOOKUP($E941,'ALL-GTK-MI-MTS-MA'!$E$13:$CF$361,'ALL-GTK-MI-MTS-MA'!U$6,FALSE)</f>
        <v>0</v>
      </c>
      <c r="V941" s="9">
        <f>VLOOKUP($E941,'ALL-GTK-MI-MTS-MA'!$E$13:$CF$361,'ALL-GTK-MI-MTS-MA'!V$6,FALSE)</f>
        <v>0</v>
      </c>
      <c r="W941" s="9">
        <f>VLOOKUP($E941,'ALL-GTK-MI-MTS-MA'!$E$13:$CF$361,'ALL-GTK-MI-MTS-MA'!W$6,FALSE)</f>
        <v>0</v>
      </c>
      <c r="X941" s="9">
        <f>VLOOKUP($E941,'ALL-GTK-MI-MTS-MA'!$E$13:$CF$361,'ALL-GTK-MI-MTS-MA'!X$6,FALSE)</f>
        <v>0</v>
      </c>
      <c r="Y941" s="299">
        <f t="shared" si="513"/>
        <v>10</v>
      </c>
      <c r="Z941" s="299">
        <f t="shared" si="514"/>
        <v>7</v>
      </c>
      <c r="AA941" s="10">
        <f t="shared" si="515"/>
        <v>17</v>
      </c>
      <c r="AB941" s="44">
        <f t="shared" si="516"/>
        <v>10</v>
      </c>
      <c r="AC941" s="44">
        <f t="shared" si="517"/>
        <v>7</v>
      </c>
      <c r="AD941" s="11">
        <f t="shared" si="518"/>
        <v>17</v>
      </c>
      <c r="AE941" s="9">
        <f>VLOOKUP($E941,'ALL-GTK-MI-MTS-MA'!$E$13:$CF$361,'ALL-GTK-MI-MTS-MA'!AE$6,FALSE)</f>
        <v>8</v>
      </c>
      <c r="AF941" s="9">
        <f>VLOOKUP($E941,'ALL-GTK-MI-MTS-MA'!$E$13:$CF$361,'ALL-GTK-MI-MTS-MA'!AF$6,FALSE)</f>
        <v>6</v>
      </c>
      <c r="AG941" s="10">
        <f t="shared" si="519"/>
        <v>14</v>
      </c>
      <c r="AH941" s="9">
        <f>VLOOKUP($E941,'ALL-GTK-MI-MTS-MA'!$E$13:$CF$361,'ALL-GTK-MI-MTS-MA'!AH$6,FALSE)</f>
        <v>2</v>
      </c>
      <c r="AI941" s="9">
        <f>VLOOKUP($E941,'ALL-GTK-MI-MTS-MA'!$E$13:$CF$361,'ALL-GTK-MI-MTS-MA'!AI$6,FALSE)</f>
        <v>1</v>
      </c>
      <c r="AJ941" s="10">
        <f t="shared" si="520"/>
        <v>3</v>
      </c>
      <c r="AK941" s="44">
        <f t="shared" si="521"/>
        <v>10</v>
      </c>
      <c r="AL941" s="44">
        <f t="shared" si="522"/>
        <v>7</v>
      </c>
      <c r="AM941" s="11">
        <f t="shared" si="523"/>
        <v>17</v>
      </c>
      <c r="AN941" s="299">
        <v>0</v>
      </c>
      <c r="AO941" s="299">
        <v>0</v>
      </c>
      <c r="AP941" s="9">
        <f>VLOOKUP($E941,'ALL-GTK-MI-MTS-MA'!$E$13:$CF$361,'ALL-GTK-MI-MTS-MA'!AP$6,FALSE)</f>
        <v>0</v>
      </c>
      <c r="AQ941" s="9">
        <f>VLOOKUP($E941,'ALL-GTK-MI-MTS-MA'!$E$13:$CF$361,'ALL-GTK-MI-MTS-MA'!AQ$6,FALSE)</f>
        <v>0</v>
      </c>
      <c r="AR941" s="9">
        <f>VLOOKUP($E941,'ALL-GTK-MI-MTS-MA'!$E$13:$CF$361,'ALL-GTK-MI-MTS-MA'!AR$6,FALSE)</f>
        <v>0</v>
      </c>
      <c r="AS941" s="9">
        <f>VLOOKUP($E941,'ALL-GTK-MI-MTS-MA'!$E$13:$CF$361,'ALL-GTK-MI-MTS-MA'!AS$6,FALSE)</f>
        <v>0</v>
      </c>
      <c r="AT941" s="9">
        <f>VLOOKUP($E941,'ALL-GTK-MI-MTS-MA'!$E$13:$CF$361,'ALL-GTK-MI-MTS-MA'!AT$6,FALSE)</f>
        <v>2</v>
      </c>
      <c r="AU941" s="9">
        <f>VLOOKUP($E941,'ALL-GTK-MI-MTS-MA'!$E$13:$CF$361,'ALL-GTK-MI-MTS-MA'!AU$6,FALSE)</f>
        <v>1</v>
      </c>
      <c r="AV941" s="590">
        <f>VLOOKUP($E941,'ALL-GTK-MI-MTS-MA'!$E$13:$CF$361,'ALL-GTK-MI-MTS-MA'!AV$6,FALSE)</f>
        <v>0</v>
      </c>
      <c r="AW941" s="590">
        <f>VLOOKUP($E941,'ALL-GTK-MI-MTS-MA'!$E$13:$CF$361,'ALL-GTK-MI-MTS-MA'!AW$6,FALSE)</f>
        <v>0</v>
      </c>
      <c r="AX941" s="9">
        <f>VLOOKUP($E941,'ALL-GTK-MI-MTS-MA'!$E$13:$CF$361,'ALL-GTK-MI-MTS-MA'!AX$6,FALSE)</f>
        <v>8</v>
      </c>
      <c r="AY941" s="9">
        <f>VLOOKUP($E941,'ALL-GTK-MI-MTS-MA'!$E$13:$CF$361,'ALL-GTK-MI-MTS-MA'!AY$6,FALSE)</f>
        <v>6</v>
      </c>
      <c r="AZ941" s="9">
        <f>VLOOKUP($E941,'ALL-GTK-MI-MTS-MA'!$E$13:$CF$361,'ALL-GTK-MI-MTS-MA'!AZ$6,FALSE)</f>
        <v>0</v>
      </c>
      <c r="BA941" s="9">
        <f>VLOOKUP($E941,'ALL-GTK-MI-MTS-MA'!$E$13:$CF$361,'ALL-GTK-MI-MTS-MA'!BA$6,FALSE)</f>
        <v>0</v>
      </c>
      <c r="BB941" s="9">
        <f>VLOOKUP($E941,'ALL-GTK-MI-MTS-MA'!$E$13:$CF$361,'ALL-GTK-MI-MTS-MA'!BB$6,FALSE)</f>
        <v>0</v>
      </c>
      <c r="BC941" s="9">
        <f>VLOOKUP($E941,'ALL-GTK-MI-MTS-MA'!$E$13:$CF$361,'ALL-GTK-MI-MTS-MA'!BC$6,FALSE)</f>
        <v>0</v>
      </c>
      <c r="BD941" s="310">
        <f t="shared" si="524"/>
        <v>2</v>
      </c>
      <c r="BE941" s="310">
        <f t="shared" si="525"/>
        <v>1</v>
      </c>
      <c r="BF941" s="10">
        <f t="shared" si="526"/>
        <v>3</v>
      </c>
      <c r="BG941" s="311">
        <f t="shared" si="527"/>
        <v>8</v>
      </c>
      <c r="BH941" s="311">
        <f t="shared" si="528"/>
        <v>6</v>
      </c>
      <c r="BI941" s="10">
        <f t="shared" si="529"/>
        <v>14</v>
      </c>
      <c r="BJ941" s="44">
        <f t="shared" si="530"/>
        <v>10</v>
      </c>
      <c r="BK941" s="44">
        <f t="shared" si="531"/>
        <v>7</v>
      </c>
      <c r="BL941" s="11">
        <f t="shared" si="532"/>
        <v>17</v>
      </c>
      <c r="BM941" s="9">
        <f>VLOOKUP($E941,'ALL-GTK-MI-MTS-MA'!$E$13:$CF$361,'ALL-GTK-MI-MTS-MA'!BM$6,FALSE)</f>
        <v>0</v>
      </c>
      <c r="BN941" s="9">
        <f>VLOOKUP($E941,'ALL-GTK-MI-MTS-MA'!$E$13:$CF$361,'ALL-GTK-MI-MTS-MA'!BN$6,FALSE)</f>
        <v>0</v>
      </c>
      <c r="BO941" s="9">
        <f>VLOOKUP($E941,'ALL-GTK-MI-MTS-MA'!$E$13:$CF$361,'ALL-GTK-MI-MTS-MA'!BO$6,FALSE)</f>
        <v>0</v>
      </c>
      <c r="BP941" s="9">
        <f>VLOOKUP($E941,'ALL-GTK-MI-MTS-MA'!$E$13:$CF$361,'ALL-GTK-MI-MTS-MA'!BP$6,FALSE)</f>
        <v>1</v>
      </c>
      <c r="BQ941" s="9">
        <f>VLOOKUP($E941,'ALL-GTK-MI-MTS-MA'!$E$13:$CF$361,'ALL-GTK-MI-MTS-MA'!BQ$6,FALSE)</f>
        <v>0</v>
      </c>
      <c r="BR941" s="9">
        <f>VLOOKUP($E941,'ALL-GTK-MI-MTS-MA'!$E$13:$CF$361,'ALL-GTK-MI-MTS-MA'!BR$6,FALSE)</f>
        <v>0</v>
      </c>
      <c r="BS941" s="9">
        <f>VLOOKUP($E941,'ALL-GTK-MI-MTS-MA'!$E$13:$CF$361,'ALL-GTK-MI-MTS-MA'!BS$6,FALSE)</f>
        <v>0</v>
      </c>
      <c r="BT941" s="9">
        <f>VLOOKUP($E941,'ALL-GTK-MI-MTS-MA'!$E$13:$CF$361,'ALL-GTK-MI-MTS-MA'!BT$6,FALSE)</f>
        <v>0</v>
      </c>
      <c r="BU941" s="299">
        <f t="shared" si="533"/>
        <v>0</v>
      </c>
      <c r="BV941" s="299">
        <f t="shared" si="534"/>
        <v>1</v>
      </c>
      <c r="BW941" s="44">
        <f t="shared" si="535"/>
        <v>0</v>
      </c>
      <c r="BX941" s="44">
        <f t="shared" si="536"/>
        <v>1</v>
      </c>
      <c r="BY941" s="11">
        <f t="shared" si="537"/>
        <v>1</v>
      </c>
      <c r="BZ941" s="14">
        <f t="shared" si="538"/>
        <v>10</v>
      </c>
      <c r="CA941" s="14">
        <f t="shared" si="539"/>
        <v>7</v>
      </c>
      <c r="CB941" s="13">
        <f t="shared" si="540"/>
        <v>0</v>
      </c>
      <c r="CC941" s="13">
        <f t="shared" si="541"/>
        <v>1</v>
      </c>
      <c r="CD941" s="312">
        <f t="shared" si="542"/>
        <v>10</v>
      </c>
      <c r="CE941" s="312">
        <f t="shared" si="543"/>
        <v>8</v>
      </c>
      <c r="CF941" s="313">
        <f t="shared" si="544"/>
        <v>18</v>
      </c>
      <c r="CG941" s="302" t="str">
        <f t="shared" si="545"/>
        <v>OK</v>
      </c>
    </row>
    <row r="942" spans="1:85" ht="14.25" x14ac:dyDescent="0.25">
      <c r="A942" s="6">
        <v>930</v>
      </c>
      <c r="B942" s="495">
        <v>128</v>
      </c>
      <c r="C942" s="495" t="s">
        <v>267</v>
      </c>
      <c r="D942" s="496" t="s">
        <v>24</v>
      </c>
      <c r="E942" s="626">
        <v>69853431</v>
      </c>
      <c r="F942" s="627" t="s">
        <v>1043</v>
      </c>
      <c r="G942" s="624" t="s">
        <v>53</v>
      </c>
      <c r="H942" s="9">
        <f>VLOOKUP($E942,'ALL-GTK-MI-MTS-MA'!$E$13:$CF$361,'ALL-GTK-MI-MTS-MA'!H$6,FALSE)</f>
        <v>0</v>
      </c>
      <c r="I942" s="9">
        <f>VLOOKUP($E942,'ALL-GTK-MI-MTS-MA'!$E$13:$CF$361,'ALL-GTK-MI-MTS-MA'!I$6,FALSE)</f>
        <v>0</v>
      </c>
      <c r="J942" s="9">
        <f>VLOOKUP($E942,'ALL-GTK-MI-MTS-MA'!$E$13:$CF$361,'ALL-GTK-MI-MTS-MA'!J$6,FALSE)</f>
        <v>0</v>
      </c>
      <c r="K942" s="9">
        <f>VLOOKUP($E942,'ALL-GTK-MI-MTS-MA'!$E$13:$CF$361,'ALL-GTK-MI-MTS-MA'!K$6,FALSE)</f>
        <v>0</v>
      </c>
      <c r="L942" s="9">
        <f>VLOOKUP($E942,'ALL-GTK-MI-MTS-MA'!$E$13:$CF$361,'ALL-GTK-MI-MTS-MA'!L$6,FALSE)</f>
        <v>0</v>
      </c>
      <c r="M942" s="9">
        <f>VLOOKUP($E942,'ALL-GTK-MI-MTS-MA'!$E$13:$CF$361,'ALL-GTK-MI-MTS-MA'!M$6,FALSE)</f>
        <v>0</v>
      </c>
      <c r="N942" s="9">
        <f>VLOOKUP($E942,'ALL-GTK-MI-MTS-MA'!$E$13:$CF$361,'ALL-GTK-MI-MTS-MA'!N$6,FALSE)</f>
        <v>0</v>
      </c>
      <c r="O942" s="9">
        <f>VLOOKUP($E942,'ALL-GTK-MI-MTS-MA'!$E$13:$CF$361,'ALL-GTK-MI-MTS-MA'!O$6,FALSE)</f>
        <v>0</v>
      </c>
      <c r="P942" s="299">
        <f t="shared" si="510"/>
        <v>0</v>
      </c>
      <c r="Q942" s="299">
        <f t="shared" si="511"/>
        <v>0</v>
      </c>
      <c r="R942" s="300">
        <f t="shared" si="512"/>
        <v>0</v>
      </c>
      <c r="S942" s="9">
        <f>VLOOKUP($E942,'ALL-GTK-MI-MTS-MA'!$E$13:$CF$361,'ALL-GTK-MI-MTS-MA'!S$6,FALSE)</f>
        <v>10</v>
      </c>
      <c r="T942" s="9">
        <f>VLOOKUP($E942,'ALL-GTK-MI-MTS-MA'!$E$13:$CF$361,'ALL-GTK-MI-MTS-MA'!T$6,FALSE)</f>
        <v>0</v>
      </c>
      <c r="U942" s="9">
        <f>VLOOKUP($E942,'ALL-GTK-MI-MTS-MA'!$E$13:$CF$361,'ALL-GTK-MI-MTS-MA'!U$6,FALSE)</f>
        <v>0</v>
      </c>
      <c r="V942" s="9">
        <f>VLOOKUP($E942,'ALL-GTK-MI-MTS-MA'!$E$13:$CF$361,'ALL-GTK-MI-MTS-MA'!V$6,FALSE)</f>
        <v>0</v>
      </c>
      <c r="W942" s="9">
        <f>VLOOKUP($E942,'ALL-GTK-MI-MTS-MA'!$E$13:$CF$361,'ALL-GTK-MI-MTS-MA'!W$6,FALSE)</f>
        <v>0</v>
      </c>
      <c r="X942" s="9">
        <f>VLOOKUP($E942,'ALL-GTK-MI-MTS-MA'!$E$13:$CF$361,'ALL-GTK-MI-MTS-MA'!X$6,FALSE)</f>
        <v>0</v>
      </c>
      <c r="Y942" s="299">
        <f t="shared" si="513"/>
        <v>10</v>
      </c>
      <c r="Z942" s="299">
        <f t="shared" si="514"/>
        <v>0</v>
      </c>
      <c r="AA942" s="10">
        <f t="shared" si="515"/>
        <v>10</v>
      </c>
      <c r="AB942" s="44">
        <f t="shared" si="516"/>
        <v>10</v>
      </c>
      <c r="AC942" s="44">
        <f t="shared" si="517"/>
        <v>0</v>
      </c>
      <c r="AD942" s="11">
        <f t="shared" si="518"/>
        <v>10</v>
      </c>
      <c r="AE942" s="9">
        <f>VLOOKUP($E942,'ALL-GTK-MI-MTS-MA'!$E$13:$CF$361,'ALL-GTK-MI-MTS-MA'!AE$6,FALSE)</f>
        <v>10</v>
      </c>
      <c r="AF942" s="9">
        <f>VLOOKUP($E942,'ALL-GTK-MI-MTS-MA'!$E$13:$CF$361,'ALL-GTK-MI-MTS-MA'!AF$6,FALSE)</f>
        <v>0</v>
      </c>
      <c r="AG942" s="10">
        <f t="shared" si="519"/>
        <v>10</v>
      </c>
      <c r="AH942" s="9">
        <f>VLOOKUP($E942,'ALL-GTK-MI-MTS-MA'!$E$13:$CF$361,'ALL-GTK-MI-MTS-MA'!AH$6,FALSE)</f>
        <v>0</v>
      </c>
      <c r="AI942" s="9">
        <f>VLOOKUP($E942,'ALL-GTK-MI-MTS-MA'!$E$13:$CF$361,'ALL-GTK-MI-MTS-MA'!AI$6,FALSE)</f>
        <v>0</v>
      </c>
      <c r="AJ942" s="10">
        <f t="shared" si="520"/>
        <v>0</v>
      </c>
      <c r="AK942" s="44">
        <f t="shared" si="521"/>
        <v>10</v>
      </c>
      <c r="AL942" s="44">
        <f t="shared" si="522"/>
        <v>0</v>
      </c>
      <c r="AM942" s="11">
        <f t="shared" si="523"/>
        <v>10</v>
      </c>
      <c r="AN942" s="299">
        <v>0</v>
      </c>
      <c r="AO942" s="299">
        <v>0</v>
      </c>
      <c r="AP942" s="9">
        <f>VLOOKUP($E942,'ALL-GTK-MI-MTS-MA'!$E$13:$CF$361,'ALL-GTK-MI-MTS-MA'!AP$6,FALSE)</f>
        <v>0</v>
      </c>
      <c r="AQ942" s="9">
        <f>VLOOKUP($E942,'ALL-GTK-MI-MTS-MA'!$E$13:$CF$361,'ALL-GTK-MI-MTS-MA'!AQ$6,FALSE)</f>
        <v>0</v>
      </c>
      <c r="AR942" s="9">
        <f>VLOOKUP($E942,'ALL-GTK-MI-MTS-MA'!$E$13:$CF$361,'ALL-GTK-MI-MTS-MA'!AR$6,FALSE)</f>
        <v>0</v>
      </c>
      <c r="AS942" s="9">
        <f>VLOOKUP($E942,'ALL-GTK-MI-MTS-MA'!$E$13:$CF$361,'ALL-GTK-MI-MTS-MA'!AS$6,FALSE)</f>
        <v>0</v>
      </c>
      <c r="AT942" s="9">
        <f>VLOOKUP($E942,'ALL-GTK-MI-MTS-MA'!$E$13:$CF$361,'ALL-GTK-MI-MTS-MA'!AT$6,FALSE)</f>
        <v>1</v>
      </c>
      <c r="AU942" s="9">
        <f>VLOOKUP($E942,'ALL-GTK-MI-MTS-MA'!$E$13:$CF$361,'ALL-GTK-MI-MTS-MA'!AU$6,FALSE)</f>
        <v>0</v>
      </c>
      <c r="AV942" s="590">
        <f>VLOOKUP($E942,'ALL-GTK-MI-MTS-MA'!$E$13:$CF$361,'ALL-GTK-MI-MTS-MA'!AV$6,FALSE)</f>
        <v>0</v>
      </c>
      <c r="AW942" s="590">
        <f>VLOOKUP($E942,'ALL-GTK-MI-MTS-MA'!$E$13:$CF$361,'ALL-GTK-MI-MTS-MA'!AW$6,FALSE)</f>
        <v>0</v>
      </c>
      <c r="AX942" s="9">
        <f>VLOOKUP($E942,'ALL-GTK-MI-MTS-MA'!$E$13:$CF$361,'ALL-GTK-MI-MTS-MA'!AX$6,FALSE)</f>
        <v>8</v>
      </c>
      <c r="AY942" s="9">
        <f>VLOOKUP($E942,'ALL-GTK-MI-MTS-MA'!$E$13:$CF$361,'ALL-GTK-MI-MTS-MA'!AY$6,FALSE)</f>
        <v>0</v>
      </c>
      <c r="AZ942" s="9">
        <f>VLOOKUP($E942,'ALL-GTK-MI-MTS-MA'!$E$13:$CF$361,'ALL-GTK-MI-MTS-MA'!AZ$6,FALSE)</f>
        <v>1</v>
      </c>
      <c r="BA942" s="9">
        <f>VLOOKUP($E942,'ALL-GTK-MI-MTS-MA'!$E$13:$CF$361,'ALL-GTK-MI-MTS-MA'!BA$6,FALSE)</f>
        <v>0</v>
      </c>
      <c r="BB942" s="9">
        <f>VLOOKUP($E942,'ALL-GTK-MI-MTS-MA'!$E$13:$CF$361,'ALL-GTK-MI-MTS-MA'!BB$6,FALSE)</f>
        <v>0</v>
      </c>
      <c r="BC942" s="9">
        <f>VLOOKUP($E942,'ALL-GTK-MI-MTS-MA'!$E$13:$CF$361,'ALL-GTK-MI-MTS-MA'!BC$6,FALSE)</f>
        <v>0</v>
      </c>
      <c r="BD942" s="310">
        <f t="shared" si="524"/>
        <v>1</v>
      </c>
      <c r="BE942" s="310">
        <f t="shared" si="525"/>
        <v>0</v>
      </c>
      <c r="BF942" s="10">
        <f t="shared" si="526"/>
        <v>1</v>
      </c>
      <c r="BG942" s="311">
        <f t="shared" si="527"/>
        <v>9</v>
      </c>
      <c r="BH942" s="311">
        <f t="shared" si="528"/>
        <v>0</v>
      </c>
      <c r="BI942" s="10">
        <f t="shared" si="529"/>
        <v>9</v>
      </c>
      <c r="BJ942" s="44">
        <f t="shared" si="530"/>
        <v>10</v>
      </c>
      <c r="BK942" s="44">
        <f t="shared" si="531"/>
        <v>0</v>
      </c>
      <c r="BL942" s="11">
        <f t="shared" si="532"/>
        <v>10</v>
      </c>
      <c r="BM942" s="9">
        <f>VLOOKUP($E942,'ALL-GTK-MI-MTS-MA'!$E$13:$CF$361,'ALL-GTK-MI-MTS-MA'!BM$6,FALSE)</f>
        <v>0</v>
      </c>
      <c r="BN942" s="9">
        <f>VLOOKUP($E942,'ALL-GTK-MI-MTS-MA'!$E$13:$CF$361,'ALL-GTK-MI-MTS-MA'!BN$6,FALSE)</f>
        <v>0</v>
      </c>
      <c r="BO942" s="9">
        <f>VLOOKUP($E942,'ALL-GTK-MI-MTS-MA'!$E$13:$CF$361,'ALL-GTK-MI-MTS-MA'!BO$6,FALSE)</f>
        <v>0</v>
      </c>
      <c r="BP942" s="9">
        <f>VLOOKUP($E942,'ALL-GTK-MI-MTS-MA'!$E$13:$CF$361,'ALL-GTK-MI-MTS-MA'!BP$6,FALSE)</f>
        <v>0</v>
      </c>
      <c r="BQ942" s="9">
        <f>VLOOKUP($E942,'ALL-GTK-MI-MTS-MA'!$E$13:$CF$361,'ALL-GTK-MI-MTS-MA'!BQ$6,FALSE)</f>
        <v>0</v>
      </c>
      <c r="BR942" s="9">
        <f>VLOOKUP($E942,'ALL-GTK-MI-MTS-MA'!$E$13:$CF$361,'ALL-GTK-MI-MTS-MA'!BR$6,FALSE)</f>
        <v>0</v>
      </c>
      <c r="BS942" s="9">
        <f>VLOOKUP($E942,'ALL-GTK-MI-MTS-MA'!$E$13:$CF$361,'ALL-GTK-MI-MTS-MA'!BS$6,FALSE)</f>
        <v>0</v>
      </c>
      <c r="BT942" s="9">
        <f>VLOOKUP($E942,'ALL-GTK-MI-MTS-MA'!$E$13:$CF$361,'ALL-GTK-MI-MTS-MA'!BT$6,FALSE)</f>
        <v>0</v>
      </c>
      <c r="BU942" s="299">
        <f t="shared" si="533"/>
        <v>0</v>
      </c>
      <c r="BV942" s="299">
        <f t="shared" si="534"/>
        <v>0</v>
      </c>
      <c r="BW942" s="44">
        <f t="shared" si="535"/>
        <v>0</v>
      </c>
      <c r="BX942" s="44">
        <f t="shared" si="536"/>
        <v>0</v>
      </c>
      <c r="BY942" s="11">
        <f t="shared" si="537"/>
        <v>0</v>
      </c>
      <c r="BZ942" s="14">
        <f t="shared" si="538"/>
        <v>10</v>
      </c>
      <c r="CA942" s="14">
        <f t="shared" si="539"/>
        <v>0</v>
      </c>
      <c r="CB942" s="13">
        <f t="shared" si="540"/>
        <v>0</v>
      </c>
      <c r="CC942" s="13">
        <f t="shared" si="541"/>
        <v>0</v>
      </c>
      <c r="CD942" s="312">
        <f t="shared" si="542"/>
        <v>10</v>
      </c>
      <c r="CE942" s="312">
        <f t="shared" si="543"/>
        <v>0</v>
      </c>
      <c r="CF942" s="313">
        <f t="shared" si="544"/>
        <v>10</v>
      </c>
      <c r="CG942" s="302" t="str">
        <f t="shared" si="545"/>
        <v>OK</v>
      </c>
    </row>
    <row r="943" spans="1:85" ht="14.25" x14ac:dyDescent="0.25">
      <c r="A943" s="6">
        <v>931</v>
      </c>
      <c r="B943" s="495">
        <v>129</v>
      </c>
      <c r="C943" s="495" t="s">
        <v>267</v>
      </c>
      <c r="D943" s="496" t="s">
        <v>24</v>
      </c>
      <c r="E943" s="626">
        <v>69853432</v>
      </c>
      <c r="F943" s="627" t="s">
        <v>1044</v>
      </c>
      <c r="G943" s="624" t="s">
        <v>53</v>
      </c>
      <c r="H943" s="9">
        <f>VLOOKUP($E943,'ALL-GTK-MI-MTS-MA'!$E$13:$CF$361,'ALL-GTK-MI-MTS-MA'!H$6,FALSE)</f>
        <v>0</v>
      </c>
      <c r="I943" s="9">
        <f>VLOOKUP($E943,'ALL-GTK-MI-MTS-MA'!$E$13:$CF$361,'ALL-GTK-MI-MTS-MA'!I$6,FALSE)</f>
        <v>0</v>
      </c>
      <c r="J943" s="9">
        <f>VLOOKUP($E943,'ALL-GTK-MI-MTS-MA'!$E$13:$CF$361,'ALL-GTK-MI-MTS-MA'!J$6,FALSE)</f>
        <v>0</v>
      </c>
      <c r="K943" s="9">
        <f>VLOOKUP($E943,'ALL-GTK-MI-MTS-MA'!$E$13:$CF$361,'ALL-GTK-MI-MTS-MA'!K$6,FALSE)</f>
        <v>0</v>
      </c>
      <c r="L943" s="9">
        <f>VLOOKUP($E943,'ALL-GTK-MI-MTS-MA'!$E$13:$CF$361,'ALL-GTK-MI-MTS-MA'!L$6,FALSE)</f>
        <v>0</v>
      </c>
      <c r="M943" s="9">
        <f>VLOOKUP($E943,'ALL-GTK-MI-MTS-MA'!$E$13:$CF$361,'ALL-GTK-MI-MTS-MA'!M$6,FALSE)</f>
        <v>0</v>
      </c>
      <c r="N943" s="9">
        <f>VLOOKUP($E943,'ALL-GTK-MI-MTS-MA'!$E$13:$CF$361,'ALL-GTK-MI-MTS-MA'!N$6,FALSE)</f>
        <v>0</v>
      </c>
      <c r="O943" s="9">
        <f>VLOOKUP($E943,'ALL-GTK-MI-MTS-MA'!$E$13:$CF$361,'ALL-GTK-MI-MTS-MA'!O$6,FALSE)</f>
        <v>0</v>
      </c>
      <c r="P943" s="299">
        <f t="shared" si="510"/>
        <v>0</v>
      </c>
      <c r="Q943" s="299">
        <f t="shared" si="511"/>
        <v>0</v>
      </c>
      <c r="R943" s="300">
        <f t="shared" si="512"/>
        <v>0</v>
      </c>
      <c r="S943" s="9">
        <f>VLOOKUP($E943,'ALL-GTK-MI-MTS-MA'!$E$13:$CF$361,'ALL-GTK-MI-MTS-MA'!S$6,FALSE)</f>
        <v>6</v>
      </c>
      <c r="T943" s="9">
        <f>VLOOKUP($E943,'ALL-GTK-MI-MTS-MA'!$E$13:$CF$361,'ALL-GTK-MI-MTS-MA'!T$6,FALSE)</f>
        <v>7</v>
      </c>
      <c r="U943" s="9">
        <f>VLOOKUP($E943,'ALL-GTK-MI-MTS-MA'!$E$13:$CF$361,'ALL-GTK-MI-MTS-MA'!U$6,FALSE)</f>
        <v>0</v>
      </c>
      <c r="V943" s="9">
        <f>VLOOKUP($E943,'ALL-GTK-MI-MTS-MA'!$E$13:$CF$361,'ALL-GTK-MI-MTS-MA'!V$6,FALSE)</f>
        <v>0</v>
      </c>
      <c r="W943" s="9">
        <f>VLOOKUP($E943,'ALL-GTK-MI-MTS-MA'!$E$13:$CF$361,'ALL-GTK-MI-MTS-MA'!W$6,FALSE)</f>
        <v>0</v>
      </c>
      <c r="X943" s="9">
        <f>VLOOKUP($E943,'ALL-GTK-MI-MTS-MA'!$E$13:$CF$361,'ALL-GTK-MI-MTS-MA'!X$6,FALSE)</f>
        <v>0</v>
      </c>
      <c r="Y943" s="299">
        <f t="shared" si="513"/>
        <v>6</v>
      </c>
      <c r="Z943" s="299">
        <f t="shared" si="514"/>
        <v>7</v>
      </c>
      <c r="AA943" s="10">
        <f t="shared" si="515"/>
        <v>13</v>
      </c>
      <c r="AB943" s="44">
        <f t="shared" si="516"/>
        <v>6</v>
      </c>
      <c r="AC943" s="44">
        <f t="shared" si="517"/>
        <v>7</v>
      </c>
      <c r="AD943" s="11">
        <f t="shared" si="518"/>
        <v>13</v>
      </c>
      <c r="AE943" s="9">
        <f>VLOOKUP($E943,'ALL-GTK-MI-MTS-MA'!$E$13:$CF$361,'ALL-GTK-MI-MTS-MA'!AE$6,FALSE)</f>
        <v>6</v>
      </c>
      <c r="AF943" s="9">
        <f>VLOOKUP($E943,'ALL-GTK-MI-MTS-MA'!$E$13:$CF$361,'ALL-GTK-MI-MTS-MA'!AF$6,FALSE)</f>
        <v>7</v>
      </c>
      <c r="AG943" s="10">
        <f t="shared" si="519"/>
        <v>13</v>
      </c>
      <c r="AH943" s="9">
        <f>VLOOKUP($E943,'ALL-GTK-MI-MTS-MA'!$E$13:$CF$361,'ALL-GTK-MI-MTS-MA'!AH$6,FALSE)</f>
        <v>0</v>
      </c>
      <c r="AI943" s="9">
        <f>VLOOKUP($E943,'ALL-GTK-MI-MTS-MA'!$E$13:$CF$361,'ALL-GTK-MI-MTS-MA'!AI$6,FALSE)</f>
        <v>0</v>
      </c>
      <c r="AJ943" s="10">
        <f t="shared" si="520"/>
        <v>0</v>
      </c>
      <c r="AK943" s="44">
        <f t="shared" si="521"/>
        <v>6</v>
      </c>
      <c r="AL943" s="44">
        <f t="shared" si="522"/>
        <v>7</v>
      </c>
      <c r="AM943" s="11">
        <f t="shared" si="523"/>
        <v>13</v>
      </c>
      <c r="AN943" s="299">
        <v>0</v>
      </c>
      <c r="AO943" s="299">
        <v>0</v>
      </c>
      <c r="AP943" s="9">
        <f>VLOOKUP($E943,'ALL-GTK-MI-MTS-MA'!$E$13:$CF$361,'ALL-GTK-MI-MTS-MA'!AP$6,FALSE)</f>
        <v>0</v>
      </c>
      <c r="AQ943" s="9">
        <f>VLOOKUP($E943,'ALL-GTK-MI-MTS-MA'!$E$13:$CF$361,'ALL-GTK-MI-MTS-MA'!AQ$6,FALSE)</f>
        <v>0</v>
      </c>
      <c r="AR943" s="9">
        <f>VLOOKUP($E943,'ALL-GTK-MI-MTS-MA'!$E$13:$CF$361,'ALL-GTK-MI-MTS-MA'!AR$6,FALSE)</f>
        <v>0</v>
      </c>
      <c r="AS943" s="9">
        <f>VLOOKUP($E943,'ALL-GTK-MI-MTS-MA'!$E$13:$CF$361,'ALL-GTK-MI-MTS-MA'!AS$6,FALSE)</f>
        <v>0</v>
      </c>
      <c r="AT943" s="9">
        <f>VLOOKUP($E943,'ALL-GTK-MI-MTS-MA'!$E$13:$CF$361,'ALL-GTK-MI-MTS-MA'!AT$6,FALSE)</f>
        <v>3</v>
      </c>
      <c r="AU943" s="9">
        <f>VLOOKUP($E943,'ALL-GTK-MI-MTS-MA'!$E$13:$CF$361,'ALL-GTK-MI-MTS-MA'!AU$6,FALSE)</f>
        <v>1</v>
      </c>
      <c r="AV943" s="590">
        <f>VLOOKUP($E943,'ALL-GTK-MI-MTS-MA'!$E$13:$CF$361,'ALL-GTK-MI-MTS-MA'!AV$6,FALSE)</f>
        <v>0</v>
      </c>
      <c r="AW943" s="590">
        <f>VLOOKUP($E943,'ALL-GTK-MI-MTS-MA'!$E$13:$CF$361,'ALL-GTK-MI-MTS-MA'!AW$6,FALSE)</f>
        <v>0</v>
      </c>
      <c r="AX943" s="9">
        <f>VLOOKUP($E943,'ALL-GTK-MI-MTS-MA'!$E$13:$CF$361,'ALL-GTK-MI-MTS-MA'!AX$6,FALSE)</f>
        <v>3</v>
      </c>
      <c r="AY943" s="9">
        <f>VLOOKUP($E943,'ALL-GTK-MI-MTS-MA'!$E$13:$CF$361,'ALL-GTK-MI-MTS-MA'!AY$6,FALSE)</f>
        <v>6</v>
      </c>
      <c r="AZ943" s="9">
        <f>VLOOKUP($E943,'ALL-GTK-MI-MTS-MA'!$E$13:$CF$361,'ALL-GTK-MI-MTS-MA'!AZ$6,FALSE)</f>
        <v>0</v>
      </c>
      <c r="BA943" s="9">
        <f>VLOOKUP($E943,'ALL-GTK-MI-MTS-MA'!$E$13:$CF$361,'ALL-GTK-MI-MTS-MA'!BA$6,FALSE)</f>
        <v>0</v>
      </c>
      <c r="BB943" s="9">
        <f>VLOOKUP($E943,'ALL-GTK-MI-MTS-MA'!$E$13:$CF$361,'ALL-GTK-MI-MTS-MA'!BB$6,FALSE)</f>
        <v>0</v>
      </c>
      <c r="BC943" s="9">
        <f>VLOOKUP($E943,'ALL-GTK-MI-MTS-MA'!$E$13:$CF$361,'ALL-GTK-MI-MTS-MA'!BC$6,FALSE)</f>
        <v>0</v>
      </c>
      <c r="BD943" s="310">
        <f t="shared" si="524"/>
        <v>3</v>
      </c>
      <c r="BE943" s="310">
        <f t="shared" si="525"/>
        <v>1</v>
      </c>
      <c r="BF943" s="10">
        <f t="shared" si="526"/>
        <v>4</v>
      </c>
      <c r="BG943" s="311">
        <f t="shared" si="527"/>
        <v>3</v>
      </c>
      <c r="BH943" s="311">
        <f t="shared" si="528"/>
        <v>6</v>
      </c>
      <c r="BI943" s="10">
        <f t="shared" si="529"/>
        <v>9</v>
      </c>
      <c r="BJ943" s="44">
        <f t="shared" si="530"/>
        <v>6</v>
      </c>
      <c r="BK943" s="44">
        <f t="shared" si="531"/>
        <v>7</v>
      </c>
      <c r="BL943" s="11">
        <f t="shared" si="532"/>
        <v>13</v>
      </c>
      <c r="BM943" s="9">
        <f>VLOOKUP($E943,'ALL-GTK-MI-MTS-MA'!$E$13:$CF$361,'ALL-GTK-MI-MTS-MA'!BM$6,FALSE)</f>
        <v>0</v>
      </c>
      <c r="BN943" s="9">
        <f>VLOOKUP($E943,'ALL-GTK-MI-MTS-MA'!$E$13:$CF$361,'ALL-GTK-MI-MTS-MA'!BN$6,FALSE)</f>
        <v>0</v>
      </c>
      <c r="BO943" s="9">
        <f>VLOOKUP($E943,'ALL-GTK-MI-MTS-MA'!$E$13:$CF$361,'ALL-GTK-MI-MTS-MA'!BO$6,FALSE)</f>
        <v>0</v>
      </c>
      <c r="BP943" s="9">
        <f>VLOOKUP($E943,'ALL-GTK-MI-MTS-MA'!$E$13:$CF$361,'ALL-GTK-MI-MTS-MA'!BP$6,FALSE)</f>
        <v>0</v>
      </c>
      <c r="BQ943" s="9">
        <f>VLOOKUP($E943,'ALL-GTK-MI-MTS-MA'!$E$13:$CF$361,'ALL-GTK-MI-MTS-MA'!BQ$6,FALSE)</f>
        <v>0</v>
      </c>
      <c r="BR943" s="9">
        <f>VLOOKUP($E943,'ALL-GTK-MI-MTS-MA'!$E$13:$CF$361,'ALL-GTK-MI-MTS-MA'!BR$6,FALSE)</f>
        <v>0</v>
      </c>
      <c r="BS943" s="9">
        <f>VLOOKUP($E943,'ALL-GTK-MI-MTS-MA'!$E$13:$CF$361,'ALL-GTK-MI-MTS-MA'!BS$6,FALSE)</f>
        <v>0</v>
      </c>
      <c r="BT943" s="9">
        <f>VLOOKUP($E943,'ALL-GTK-MI-MTS-MA'!$E$13:$CF$361,'ALL-GTK-MI-MTS-MA'!BT$6,FALSE)</f>
        <v>0</v>
      </c>
      <c r="BU943" s="299">
        <f t="shared" si="533"/>
        <v>0</v>
      </c>
      <c r="BV943" s="299">
        <f t="shared" si="534"/>
        <v>0</v>
      </c>
      <c r="BW943" s="44">
        <f t="shared" si="535"/>
        <v>0</v>
      </c>
      <c r="BX943" s="44">
        <f t="shared" si="536"/>
        <v>0</v>
      </c>
      <c r="BY943" s="11">
        <f t="shared" si="537"/>
        <v>0</v>
      </c>
      <c r="BZ943" s="14">
        <f t="shared" si="538"/>
        <v>6</v>
      </c>
      <c r="CA943" s="14">
        <f t="shared" si="539"/>
        <v>7</v>
      </c>
      <c r="CB943" s="13">
        <f t="shared" si="540"/>
        <v>0</v>
      </c>
      <c r="CC943" s="13">
        <f t="shared" si="541"/>
        <v>0</v>
      </c>
      <c r="CD943" s="312">
        <f t="shared" si="542"/>
        <v>6</v>
      </c>
      <c r="CE943" s="312">
        <f t="shared" si="543"/>
        <v>7</v>
      </c>
      <c r="CF943" s="313">
        <f t="shared" si="544"/>
        <v>13</v>
      </c>
      <c r="CG943" s="302" t="str">
        <f t="shared" si="545"/>
        <v>OK</v>
      </c>
    </row>
    <row r="944" spans="1:85" ht="14.25" x14ac:dyDescent="0.25">
      <c r="A944" s="6">
        <v>932</v>
      </c>
      <c r="B944" s="495">
        <v>130</v>
      </c>
      <c r="C944" s="495" t="s">
        <v>267</v>
      </c>
      <c r="D944" s="496" t="s">
        <v>20</v>
      </c>
      <c r="E944" s="626">
        <v>69853433</v>
      </c>
      <c r="F944" s="627" t="s">
        <v>1045</v>
      </c>
      <c r="G944" s="624" t="s">
        <v>53</v>
      </c>
      <c r="H944" s="9">
        <f>VLOOKUP($E944,'ALL-GTK-MI-MTS-MA'!$E$13:$CF$361,'ALL-GTK-MI-MTS-MA'!H$6,FALSE)</f>
        <v>0</v>
      </c>
      <c r="I944" s="9">
        <f>VLOOKUP($E944,'ALL-GTK-MI-MTS-MA'!$E$13:$CF$361,'ALL-GTK-MI-MTS-MA'!I$6,FALSE)</f>
        <v>0</v>
      </c>
      <c r="J944" s="9">
        <f>VLOOKUP($E944,'ALL-GTK-MI-MTS-MA'!$E$13:$CF$361,'ALL-GTK-MI-MTS-MA'!J$6,FALSE)</f>
        <v>0</v>
      </c>
      <c r="K944" s="9">
        <f>VLOOKUP($E944,'ALL-GTK-MI-MTS-MA'!$E$13:$CF$361,'ALL-GTK-MI-MTS-MA'!K$6,FALSE)</f>
        <v>0</v>
      </c>
      <c r="L944" s="9">
        <f>VLOOKUP($E944,'ALL-GTK-MI-MTS-MA'!$E$13:$CF$361,'ALL-GTK-MI-MTS-MA'!L$6,FALSE)</f>
        <v>0</v>
      </c>
      <c r="M944" s="9">
        <f>VLOOKUP($E944,'ALL-GTK-MI-MTS-MA'!$E$13:$CF$361,'ALL-GTK-MI-MTS-MA'!M$6,FALSE)</f>
        <v>0</v>
      </c>
      <c r="N944" s="9">
        <f>VLOOKUP($E944,'ALL-GTK-MI-MTS-MA'!$E$13:$CF$361,'ALL-GTK-MI-MTS-MA'!N$6,FALSE)</f>
        <v>0</v>
      </c>
      <c r="O944" s="9">
        <f>VLOOKUP($E944,'ALL-GTK-MI-MTS-MA'!$E$13:$CF$361,'ALL-GTK-MI-MTS-MA'!O$6,FALSE)</f>
        <v>0</v>
      </c>
      <c r="P944" s="299">
        <f t="shared" si="510"/>
        <v>0</v>
      </c>
      <c r="Q944" s="299">
        <f t="shared" si="511"/>
        <v>0</v>
      </c>
      <c r="R944" s="300">
        <f t="shared" si="512"/>
        <v>0</v>
      </c>
      <c r="S944" s="9">
        <f>VLOOKUP($E944,'ALL-GTK-MI-MTS-MA'!$E$13:$CF$361,'ALL-GTK-MI-MTS-MA'!S$6,FALSE)</f>
        <v>6</v>
      </c>
      <c r="T944" s="9">
        <f>VLOOKUP($E944,'ALL-GTK-MI-MTS-MA'!$E$13:$CF$361,'ALL-GTK-MI-MTS-MA'!T$6,FALSE)</f>
        <v>4</v>
      </c>
      <c r="U944" s="9">
        <f>VLOOKUP($E944,'ALL-GTK-MI-MTS-MA'!$E$13:$CF$361,'ALL-GTK-MI-MTS-MA'!U$6,FALSE)</f>
        <v>0</v>
      </c>
      <c r="V944" s="9">
        <f>VLOOKUP($E944,'ALL-GTK-MI-MTS-MA'!$E$13:$CF$361,'ALL-GTK-MI-MTS-MA'!V$6,FALSE)</f>
        <v>0</v>
      </c>
      <c r="W944" s="9">
        <f>VLOOKUP($E944,'ALL-GTK-MI-MTS-MA'!$E$13:$CF$361,'ALL-GTK-MI-MTS-MA'!W$6,FALSE)</f>
        <v>0</v>
      </c>
      <c r="X944" s="9">
        <f>VLOOKUP($E944,'ALL-GTK-MI-MTS-MA'!$E$13:$CF$361,'ALL-GTK-MI-MTS-MA'!X$6,FALSE)</f>
        <v>0</v>
      </c>
      <c r="Y944" s="299">
        <f t="shared" si="513"/>
        <v>6</v>
      </c>
      <c r="Z944" s="299">
        <f t="shared" si="514"/>
        <v>4</v>
      </c>
      <c r="AA944" s="10">
        <f t="shared" si="515"/>
        <v>10</v>
      </c>
      <c r="AB944" s="44">
        <f t="shared" si="516"/>
        <v>6</v>
      </c>
      <c r="AC944" s="44">
        <f t="shared" si="517"/>
        <v>4</v>
      </c>
      <c r="AD944" s="11">
        <f t="shared" si="518"/>
        <v>10</v>
      </c>
      <c r="AE944" s="9">
        <f>VLOOKUP($E944,'ALL-GTK-MI-MTS-MA'!$E$13:$CF$361,'ALL-GTK-MI-MTS-MA'!AE$6,FALSE)</f>
        <v>6</v>
      </c>
      <c r="AF944" s="9">
        <f>VLOOKUP($E944,'ALL-GTK-MI-MTS-MA'!$E$13:$CF$361,'ALL-GTK-MI-MTS-MA'!AF$6,FALSE)</f>
        <v>4</v>
      </c>
      <c r="AG944" s="10">
        <f t="shared" si="519"/>
        <v>10</v>
      </c>
      <c r="AH944" s="9">
        <f>VLOOKUP($E944,'ALL-GTK-MI-MTS-MA'!$E$13:$CF$361,'ALL-GTK-MI-MTS-MA'!AH$6,FALSE)</f>
        <v>0</v>
      </c>
      <c r="AI944" s="9">
        <f>VLOOKUP($E944,'ALL-GTK-MI-MTS-MA'!$E$13:$CF$361,'ALL-GTK-MI-MTS-MA'!AI$6,FALSE)</f>
        <v>0</v>
      </c>
      <c r="AJ944" s="10">
        <f t="shared" si="520"/>
        <v>0</v>
      </c>
      <c r="AK944" s="44">
        <f t="shared" si="521"/>
        <v>6</v>
      </c>
      <c r="AL944" s="44">
        <f t="shared" si="522"/>
        <v>4</v>
      </c>
      <c r="AM944" s="11">
        <f t="shared" si="523"/>
        <v>10</v>
      </c>
      <c r="AN944" s="299">
        <v>0</v>
      </c>
      <c r="AO944" s="299">
        <v>0</v>
      </c>
      <c r="AP944" s="9">
        <f>VLOOKUP($E944,'ALL-GTK-MI-MTS-MA'!$E$13:$CF$361,'ALL-GTK-MI-MTS-MA'!AP$6,FALSE)</f>
        <v>0</v>
      </c>
      <c r="AQ944" s="9">
        <f>VLOOKUP($E944,'ALL-GTK-MI-MTS-MA'!$E$13:$CF$361,'ALL-GTK-MI-MTS-MA'!AQ$6,FALSE)</f>
        <v>0</v>
      </c>
      <c r="AR944" s="9">
        <f>VLOOKUP($E944,'ALL-GTK-MI-MTS-MA'!$E$13:$CF$361,'ALL-GTK-MI-MTS-MA'!AR$6,FALSE)</f>
        <v>0</v>
      </c>
      <c r="AS944" s="9">
        <f>VLOOKUP($E944,'ALL-GTK-MI-MTS-MA'!$E$13:$CF$361,'ALL-GTK-MI-MTS-MA'!AS$6,FALSE)</f>
        <v>0</v>
      </c>
      <c r="AT944" s="9">
        <f>VLOOKUP($E944,'ALL-GTK-MI-MTS-MA'!$E$13:$CF$361,'ALL-GTK-MI-MTS-MA'!AT$6,FALSE)</f>
        <v>0</v>
      </c>
      <c r="AU944" s="9">
        <f>VLOOKUP($E944,'ALL-GTK-MI-MTS-MA'!$E$13:$CF$361,'ALL-GTK-MI-MTS-MA'!AU$6,FALSE)</f>
        <v>0</v>
      </c>
      <c r="AV944" s="590">
        <f>VLOOKUP($E944,'ALL-GTK-MI-MTS-MA'!$E$13:$CF$361,'ALL-GTK-MI-MTS-MA'!AV$6,FALSE)</f>
        <v>0</v>
      </c>
      <c r="AW944" s="590">
        <f>VLOOKUP($E944,'ALL-GTK-MI-MTS-MA'!$E$13:$CF$361,'ALL-GTK-MI-MTS-MA'!AW$6,FALSE)</f>
        <v>0</v>
      </c>
      <c r="AX944" s="9">
        <f>VLOOKUP($E944,'ALL-GTK-MI-MTS-MA'!$E$13:$CF$361,'ALL-GTK-MI-MTS-MA'!AX$6,FALSE)</f>
        <v>6</v>
      </c>
      <c r="AY944" s="9">
        <f>VLOOKUP($E944,'ALL-GTK-MI-MTS-MA'!$E$13:$CF$361,'ALL-GTK-MI-MTS-MA'!AY$6,FALSE)</f>
        <v>4</v>
      </c>
      <c r="AZ944" s="9">
        <f>VLOOKUP($E944,'ALL-GTK-MI-MTS-MA'!$E$13:$CF$361,'ALL-GTK-MI-MTS-MA'!AZ$6,FALSE)</f>
        <v>0</v>
      </c>
      <c r="BA944" s="9">
        <f>VLOOKUP($E944,'ALL-GTK-MI-MTS-MA'!$E$13:$CF$361,'ALL-GTK-MI-MTS-MA'!BA$6,FALSE)</f>
        <v>0</v>
      </c>
      <c r="BB944" s="9">
        <f>VLOOKUP($E944,'ALL-GTK-MI-MTS-MA'!$E$13:$CF$361,'ALL-GTK-MI-MTS-MA'!BB$6,FALSE)</f>
        <v>0</v>
      </c>
      <c r="BC944" s="9">
        <f>VLOOKUP($E944,'ALL-GTK-MI-MTS-MA'!$E$13:$CF$361,'ALL-GTK-MI-MTS-MA'!BC$6,FALSE)</f>
        <v>0</v>
      </c>
      <c r="BD944" s="310">
        <f t="shared" si="524"/>
        <v>0</v>
      </c>
      <c r="BE944" s="310">
        <f t="shared" si="525"/>
        <v>0</v>
      </c>
      <c r="BF944" s="10">
        <f t="shared" si="526"/>
        <v>0</v>
      </c>
      <c r="BG944" s="311">
        <f t="shared" si="527"/>
        <v>6</v>
      </c>
      <c r="BH944" s="311">
        <f t="shared" si="528"/>
        <v>4</v>
      </c>
      <c r="BI944" s="10">
        <f t="shared" si="529"/>
        <v>10</v>
      </c>
      <c r="BJ944" s="44">
        <f t="shared" si="530"/>
        <v>6</v>
      </c>
      <c r="BK944" s="44">
        <f t="shared" si="531"/>
        <v>4</v>
      </c>
      <c r="BL944" s="11">
        <f t="shared" si="532"/>
        <v>10</v>
      </c>
      <c r="BM944" s="9">
        <f>VLOOKUP($E944,'ALL-GTK-MI-MTS-MA'!$E$13:$CF$361,'ALL-GTK-MI-MTS-MA'!BM$6,FALSE)</f>
        <v>0</v>
      </c>
      <c r="BN944" s="9">
        <f>VLOOKUP($E944,'ALL-GTK-MI-MTS-MA'!$E$13:$CF$361,'ALL-GTK-MI-MTS-MA'!BN$6,FALSE)</f>
        <v>0</v>
      </c>
      <c r="BO944" s="9">
        <f>VLOOKUP($E944,'ALL-GTK-MI-MTS-MA'!$E$13:$CF$361,'ALL-GTK-MI-MTS-MA'!BO$6,FALSE)</f>
        <v>3</v>
      </c>
      <c r="BP944" s="9">
        <f>VLOOKUP($E944,'ALL-GTK-MI-MTS-MA'!$E$13:$CF$361,'ALL-GTK-MI-MTS-MA'!BP$6,FALSE)</f>
        <v>0</v>
      </c>
      <c r="BQ944" s="9">
        <f>VLOOKUP($E944,'ALL-GTK-MI-MTS-MA'!$E$13:$CF$361,'ALL-GTK-MI-MTS-MA'!BQ$6,FALSE)</f>
        <v>0</v>
      </c>
      <c r="BR944" s="9">
        <f>VLOOKUP($E944,'ALL-GTK-MI-MTS-MA'!$E$13:$CF$361,'ALL-GTK-MI-MTS-MA'!BR$6,FALSE)</f>
        <v>0</v>
      </c>
      <c r="BS944" s="9">
        <f>VLOOKUP($E944,'ALL-GTK-MI-MTS-MA'!$E$13:$CF$361,'ALL-GTK-MI-MTS-MA'!BS$6,FALSE)</f>
        <v>0</v>
      </c>
      <c r="BT944" s="9">
        <f>VLOOKUP($E944,'ALL-GTK-MI-MTS-MA'!$E$13:$CF$361,'ALL-GTK-MI-MTS-MA'!BT$6,FALSE)</f>
        <v>0</v>
      </c>
      <c r="BU944" s="299">
        <f t="shared" si="533"/>
        <v>3</v>
      </c>
      <c r="BV944" s="299">
        <f t="shared" si="534"/>
        <v>0</v>
      </c>
      <c r="BW944" s="44">
        <f t="shared" si="535"/>
        <v>3</v>
      </c>
      <c r="BX944" s="44">
        <f t="shared" si="536"/>
        <v>0</v>
      </c>
      <c r="BY944" s="11">
        <f t="shared" si="537"/>
        <v>3</v>
      </c>
      <c r="BZ944" s="14">
        <f t="shared" si="538"/>
        <v>6</v>
      </c>
      <c r="CA944" s="14">
        <f t="shared" si="539"/>
        <v>4</v>
      </c>
      <c r="CB944" s="13">
        <f t="shared" si="540"/>
        <v>3</v>
      </c>
      <c r="CC944" s="13">
        <f t="shared" si="541"/>
        <v>0</v>
      </c>
      <c r="CD944" s="312">
        <f t="shared" si="542"/>
        <v>9</v>
      </c>
      <c r="CE944" s="312">
        <f t="shared" si="543"/>
        <v>4</v>
      </c>
      <c r="CF944" s="313">
        <f t="shared" si="544"/>
        <v>13</v>
      </c>
      <c r="CG944" s="302" t="str">
        <f t="shared" si="545"/>
        <v>OK</v>
      </c>
    </row>
    <row r="945" spans="1:85" ht="14.25" x14ac:dyDescent="0.25">
      <c r="A945" s="6">
        <v>933</v>
      </c>
      <c r="B945" s="495">
        <v>131</v>
      </c>
      <c r="C945" s="495" t="s">
        <v>267</v>
      </c>
      <c r="D945" s="496" t="s">
        <v>21</v>
      </c>
      <c r="E945" s="626">
        <v>69881654</v>
      </c>
      <c r="F945" s="627" t="s">
        <v>945</v>
      </c>
      <c r="G945" s="624" t="s">
        <v>53</v>
      </c>
      <c r="H945" s="9">
        <f>VLOOKUP($E945,'ALL-GTK-MI-MTS-MA'!$E$13:$CF$361,'ALL-GTK-MI-MTS-MA'!H$6,FALSE)</f>
        <v>0</v>
      </c>
      <c r="I945" s="9">
        <f>VLOOKUP($E945,'ALL-GTK-MI-MTS-MA'!$E$13:$CF$361,'ALL-GTK-MI-MTS-MA'!I$6,FALSE)</f>
        <v>0</v>
      </c>
      <c r="J945" s="9">
        <f>VLOOKUP($E945,'ALL-GTK-MI-MTS-MA'!$E$13:$CF$361,'ALL-GTK-MI-MTS-MA'!J$6,FALSE)</f>
        <v>0</v>
      </c>
      <c r="K945" s="9">
        <f>VLOOKUP($E945,'ALL-GTK-MI-MTS-MA'!$E$13:$CF$361,'ALL-GTK-MI-MTS-MA'!K$6,FALSE)</f>
        <v>0</v>
      </c>
      <c r="L945" s="9">
        <f>VLOOKUP($E945,'ALL-GTK-MI-MTS-MA'!$E$13:$CF$361,'ALL-GTK-MI-MTS-MA'!L$6,FALSE)</f>
        <v>0</v>
      </c>
      <c r="M945" s="9">
        <f>VLOOKUP($E945,'ALL-GTK-MI-MTS-MA'!$E$13:$CF$361,'ALL-GTK-MI-MTS-MA'!M$6,FALSE)</f>
        <v>0</v>
      </c>
      <c r="N945" s="9">
        <f>VLOOKUP($E945,'ALL-GTK-MI-MTS-MA'!$E$13:$CF$361,'ALL-GTK-MI-MTS-MA'!N$6,FALSE)</f>
        <v>0</v>
      </c>
      <c r="O945" s="9">
        <f>VLOOKUP($E945,'ALL-GTK-MI-MTS-MA'!$E$13:$CF$361,'ALL-GTK-MI-MTS-MA'!O$6,FALSE)</f>
        <v>0</v>
      </c>
      <c r="P945" s="299">
        <f t="shared" si="510"/>
        <v>0</v>
      </c>
      <c r="Q945" s="299">
        <f t="shared" si="511"/>
        <v>0</v>
      </c>
      <c r="R945" s="300">
        <f t="shared" si="512"/>
        <v>0</v>
      </c>
      <c r="S945" s="9">
        <f>VLOOKUP($E945,'ALL-GTK-MI-MTS-MA'!$E$13:$CF$361,'ALL-GTK-MI-MTS-MA'!S$6,FALSE)</f>
        <v>9</v>
      </c>
      <c r="T945" s="9">
        <f>VLOOKUP($E945,'ALL-GTK-MI-MTS-MA'!$E$13:$CF$361,'ALL-GTK-MI-MTS-MA'!T$6,FALSE)</f>
        <v>7</v>
      </c>
      <c r="U945" s="9">
        <f>VLOOKUP($E945,'ALL-GTK-MI-MTS-MA'!$E$13:$CF$361,'ALL-GTK-MI-MTS-MA'!U$6,FALSE)</f>
        <v>0</v>
      </c>
      <c r="V945" s="9">
        <f>VLOOKUP($E945,'ALL-GTK-MI-MTS-MA'!$E$13:$CF$361,'ALL-GTK-MI-MTS-MA'!V$6,FALSE)</f>
        <v>0</v>
      </c>
      <c r="W945" s="9">
        <f>VLOOKUP($E945,'ALL-GTK-MI-MTS-MA'!$E$13:$CF$361,'ALL-GTK-MI-MTS-MA'!W$6,FALSE)</f>
        <v>0</v>
      </c>
      <c r="X945" s="9">
        <f>VLOOKUP($E945,'ALL-GTK-MI-MTS-MA'!$E$13:$CF$361,'ALL-GTK-MI-MTS-MA'!X$6,FALSE)</f>
        <v>0</v>
      </c>
      <c r="Y945" s="299">
        <f t="shared" si="513"/>
        <v>9</v>
      </c>
      <c r="Z945" s="299">
        <f t="shared" si="514"/>
        <v>7</v>
      </c>
      <c r="AA945" s="10">
        <f t="shared" si="515"/>
        <v>16</v>
      </c>
      <c r="AB945" s="44">
        <f t="shared" si="516"/>
        <v>9</v>
      </c>
      <c r="AC945" s="44">
        <f t="shared" si="517"/>
        <v>7</v>
      </c>
      <c r="AD945" s="11">
        <f t="shared" si="518"/>
        <v>16</v>
      </c>
      <c r="AE945" s="9">
        <f>VLOOKUP($E945,'ALL-GTK-MI-MTS-MA'!$E$13:$CF$361,'ALL-GTK-MI-MTS-MA'!AE$6,FALSE)</f>
        <v>9</v>
      </c>
      <c r="AF945" s="9">
        <f>VLOOKUP($E945,'ALL-GTK-MI-MTS-MA'!$E$13:$CF$361,'ALL-GTK-MI-MTS-MA'!AF$6,FALSE)</f>
        <v>7</v>
      </c>
      <c r="AG945" s="10">
        <f t="shared" si="519"/>
        <v>16</v>
      </c>
      <c r="AH945" s="9">
        <f>VLOOKUP($E945,'ALL-GTK-MI-MTS-MA'!$E$13:$CF$361,'ALL-GTK-MI-MTS-MA'!AH$6,FALSE)</f>
        <v>0</v>
      </c>
      <c r="AI945" s="9">
        <f>VLOOKUP($E945,'ALL-GTK-MI-MTS-MA'!$E$13:$CF$361,'ALL-GTK-MI-MTS-MA'!AI$6,FALSE)</f>
        <v>0</v>
      </c>
      <c r="AJ945" s="10">
        <f t="shared" si="520"/>
        <v>0</v>
      </c>
      <c r="AK945" s="44">
        <f t="shared" si="521"/>
        <v>9</v>
      </c>
      <c r="AL945" s="44">
        <f t="shared" si="522"/>
        <v>7</v>
      </c>
      <c r="AM945" s="11">
        <f t="shared" si="523"/>
        <v>16</v>
      </c>
      <c r="AN945" s="299">
        <v>0</v>
      </c>
      <c r="AO945" s="299">
        <v>0</v>
      </c>
      <c r="AP945" s="9">
        <f>VLOOKUP($E945,'ALL-GTK-MI-MTS-MA'!$E$13:$CF$361,'ALL-GTK-MI-MTS-MA'!AP$6,FALSE)</f>
        <v>0</v>
      </c>
      <c r="AQ945" s="9">
        <f>VLOOKUP($E945,'ALL-GTK-MI-MTS-MA'!$E$13:$CF$361,'ALL-GTK-MI-MTS-MA'!AQ$6,FALSE)</f>
        <v>0</v>
      </c>
      <c r="AR945" s="9">
        <f>VLOOKUP($E945,'ALL-GTK-MI-MTS-MA'!$E$13:$CF$361,'ALL-GTK-MI-MTS-MA'!AR$6,FALSE)</f>
        <v>0</v>
      </c>
      <c r="AS945" s="9">
        <f>VLOOKUP($E945,'ALL-GTK-MI-MTS-MA'!$E$13:$CF$361,'ALL-GTK-MI-MTS-MA'!AS$6,FALSE)</f>
        <v>0</v>
      </c>
      <c r="AT945" s="9">
        <f>VLOOKUP($E945,'ALL-GTK-MI-MTS-MA'!$E$13:$CF$361,'ALL-GTK-MI-MTS-MA'!AT$6,FALSE)</f>
        <v>0</v>
      </c>
      <c r="AU945" s="9">
        <f>VLOOKUP($E945,'ALL-GTK-MI-MTS-MA'!$E$13:$CF$361,'ALL-GTK-MI-MTS-MA'!AU$6,FALSE)</f>
        <v>0</v>
      </c>
      <c r="AV945" s="590">
        <f>VLOOKUP($E945,'ALL-GTK-MI-MTS-MA'!$E$13:$CF$361,'ALL-GTK-MI-MTS-MA'!AV$6,FALSE)</f>
        <v>0</v>
      </c>
      <c r="AW945" s="590">
        <f>VLOOKUP($E945,'ALL-GTK-MI-MTS-MA'!$E$13:$CF$361,'ALL-GTK-MI-MTS-MA'!AW$6,FALSE)</f>
        <v>0</v>
      </c>
      <c r="AX945" s="9">
        <f>VLOOKUP($E945,'ALL-GTK-MI-MTS-MA'!$E$13:$CF$361,'ALL-GTK-MI-MTS-MA'!AX$6,FALSE)</f>
        <v>9</v>
      </c>
      <c r="AY945" s="9">
        <f>VLOOKUP($E945,'ALL-GTK-MI-MTS-MA'!$E$13:$CF$361,'ALL-GTK-MI-MTS-MA'!AY$6,FALSE)</f>
        <v>7</v>
      </c>
      <c r="AZ945" s="9">
        <f>VLOOKUP($E945,'ALL-GTK-MI-MTS-MA'!$E$13:$CF$361,'ALL-GTK-MI-MTS-MA'!AZ$6,FALSE)</f>
        <v>0</v>
      </c>
      <c r="BA945" s="9">
        <f>VLOOKUP($E945,'ALL-GTK-MI-MTS-MA'!$E$13:$CF$361,'ALL-GTK-MI-MTS-MA'!BA$6,FALSE)</f>
        <v>0</v>
      </c>
      <c r="BB945" s="9">
        <f>VLOOKUP($E945,'ALL-GTK-MI-MTS-MA'!$E$13:$CF$361,'ALL-GTK-MI-MTS-MA'!BB$6,FALSE)</f>
        <v>0</v>
      </c>
      <c r="BC945" s="9">
        <f>VLOOKUP($E945,'ALL-GTK-MI-MTS-MA'!$E$13:$CF$361,'ALL-GTK-MI-MTS-MA'!BC$6,FALSE)</f>
        <v>0</v>
      </c>
      <c r="BD945" s="310">
        <f t="shared" si="524"/>
        <v>0</v>
      </c>
      <c r="BE945" s="310">
        <f t="shared" si="525"/>
        <v>0</v>
      </c>
      <c r="BF945" s="10">
        <f t="shared" si="526"/>
        <v>0</v>
      </c>
      <c r="BG945" s="311">
        <f t="shared" si="527"/>
        <v>9</v>
      </c>
      <c r="BH945" s="311">
        <f t="shared" si="528"/>
        <v>7</v>
      </c>
      <c r="BI945" s="10">
        <f t="shared" si="529"/>
        <v>16</v>
      </c>
      <c r="BJ945" s="44">
        <f t="shared" si="530"/>
        <v>9</v>
      </c>
      <c r="BK945" s="44">
        <f t="shared" si="531"/>
        <v>7</v>
      </c>
      <c r="BL945" s="11">
        <f t="shared" si="532"/>
        <v>16</v>
      </c>
      <c r="BM945" s="9">
        <f>VLOOKUP($E945,'ALL-GTK-MI-MTS-MA'!$E$13:$CF$361,'ALL-GTK-MI-MTS-MA'!BM$6,FALSE)</f>
        <v>0</v>
      </c>
      <c r="BN945" s="9">
        <f>VLOOKUP($E945,'ALL-GTK-MI-MTS-MA'!$E$13:$CF$361,'ALL-GTK-MI-MTS-MA'!BN$6,FALSE)</f>
        <v>0</v>
      </c>
      <c r="BO945" s="9">
        <f>VLOOKUP($E945,'ALL-GTK-MI-MTS-MA'!$E$13:$CF$361,'ALL-GTK-MI-MTS-MA'!BO$6,FALSE)</f>
        <v>3</v>
      </c>
      <c r="BP945" s="9">
        <f>VLOOKUP($E945,'ALL-GTK-MI-MTS-MA'!$E$13:$CF$361,'ALL-GTK-MI-MTS-MA'!BP$6,FALSE)</f>
        <v>1</v>
      </c>
      <c r="BQ945" s="9">
        <f>VLOOKUP($E945,'ALL-GTK-MI-MTS-MA'!$E$13:$CF$361,'ALL-GTK-MI-MTS-MA'!BQ$6,FALSE)</f>
        <v>0</v>
      </c>
      <c r="BR945" s="9">
        <f>VLOOKUP($E945,'ALL-GTK-MI-MTS-MA'!$E$13:$CF$361,'ALL-GTK-MI-MTS-MA'!BR$6,FALSE)</f>
        <v>0</v>
      </c>
      <c r="BS945" s="9">
        <f>VLOOKUP($E945,'ALL-GTK-MI-MTS-MA'!$E$13:$CF$361,'ALL-GTK-MI-MTS-MA'!BS$6,FALSE)</f>
        <v>0</v>
      </c>
      <c r="BT945" s="9">
        <f>VLOOKUP($E945,'ALL-GTK-MI-MTS-MA'!$E$13:$CF$361,'ALL-GTK-MI-MTS-MA'!BT$6,FALSE)</f>
        <v>0</v>
      </c>
      <c r="BU945" s="299">
        <f t="shared" si="533"/>
        <v>3</v>
      </c>
      <c r="BV945" s="299">
        <f t="shared" si="534"/>
        <v>1</v>
      </c>
      <c r="BW945" s="44">
        <f t="shared" si="535"/>
        <v>3</v>
      </c>
      <c r="BX945" s="44">
        <f t="shared" si="536"/>
        <v>1</v>
      </c>
      <c r="BY945" s="11">
        <f t="shared" si="537"/>
        <v>4</v>
      </c>
      <c r="BZ945" s="14">
        <f t="shared" si="538"/>
        <v>9</v>
      </c>
      <c r="CA945" s="14">
        <f t="shared" si="539"/>
        <v>7</v>
      </c>
      <c r="CB945" s="13">
        <f t="shared" si="540"/>
        <v>3</v>
      </c>
      <c r="CC945" s="13">
        <f t="shared" si="541"/>
        <v>1</v>
      </c>
      <c r="CD945" s="312">
        <f t="shared" si="542"/>
        <v>12</v>
      </c>
      <c r="CE945" s="312">
        <f t="shared" si="543"/>
        <v>8</v>
      </c>
      <c r="CF945" s="313">
        <f t="shared" si="544"/>
        <v>20</v>
      </c>
      <c r="CG945" s="302" t="str">
        <f t="shared" si="545"/>
        <v>OK</v>
      </c>
    </row>
    <row r="946" spans="1:85" ht="14.25" x14ac:dyDescent="0.25">
      <c r="A946" s="6">
        <v>934</v>
      </c>
      <c r="B946" s="495">
        <v>132</v>
      </c>
      <c r="C946" s="495" t="s">
        <v>267</v>
      </c>
      <c r="D946" s="496" t="s">
        <v>21</v>
      </c>
      <c r="E946" s="626">
        <v>69927536</v>
      </c>
      <c r="F946" s="627" t="s">
        <v>1046</v>
      </c>
      <c r="G946" s="624" t="s">
        <v>53</v>
      </c>
      <c r="H946" s="9">
        <f>VLOOKUP($E946,'ALL-GTK-MI-MTS-MA'!$E$13:$CF$361,'ALL-GTK-MI-MTS-MA'!H$6,FALSE)</f>
        <v>0</v>
      </c>
      <c r="I946" s="9">
        <f>VLOOKUP($E946,'ALL-GTK-MI-MTS-MA'!$E$13:$CF$361,'ALL-GTK-MI-MTS-MA'!I$6,FALSE)</f>
        <v>0</v>
      </c>
      <c r="J946" s="9">
        <f>VLOOKUP($E946,'ALL-GTK-MI-MTS-MA'!$E$13:$CF$361,'ALL-GTK-MI-MTS-MA'!J$6,FALSE)</f>
        <v>0</v>
      </c>
      <c r="K946" s="9">
        <f>VLOOKUP($E946,'ALL-GTK-MI-MTS-MA'!$E$13:$CF$361,'ALL-GTK-MI-MTS-MA'!K$6,FALSE)</f>
        <v>0</v>
      </c>
      <c r="L946" s="9">
        <f>VLOOKUP($E946,'ALL-GTK-MI-MTS-MA'!$E$13:$CF$361,'ALL-GTK-MI-MTS-MA'!L$6,FALSE)</f>
        <v>0</v>
      </c>
      <c r="M946" s="9">
        <f>VLOOKUP($E946,'ALL-GTK-MI-MTS-MA'!$E$13:$CF$361,'ALL-GTK-MI-MTS-MA'!M$6,FALSE)</f>
        <v>0</v>
      </c>
      <c r="N946" s="9">
        <f>VLOOKUP($E946,'ALL-GTK-MI-MTS-MA'!$E$13:$CF$361,'ALL-GTK-MI-MTS-MA'!N$6,FALSE)</f>
        <v>0</v>
      </c>
      <c r="O946" s="9">
        <f>VLOOKUP($E946,'ALL-GTK-MI-MTS-MA'!$E$13:$CF$361,'ALL-GTK-MI-MTS-MA'!O$6,FALSE)</f>
        <v>0</v>
      </c>
      <c r="P946" s="299">
        <f t="shared" si="510"/>
        <v>0</v>
      </c>
      <c r="Q946" s="299">
        <f t="shared" si="511"/>
        <v>0</v>
      </c>
      <c r="R946" s="300">
        <f t="shared" si="512"/>
        <v>0</v>
      </c>
      <c r="S946" s="9">
        <f>VLOOKUP($E946,'ALL-GTK-MI-MTS-MA'!$E$13:$CF$361,'ALL-GTK-MI-MTS-MA'!S$6,FALSE)</f>
        <v>7</v>
      </c>
      <c r="T946" s="9">
        <f>VLOOKUP($E946,'ALL-GTK-MI-MTS-MA'!$E$13:$CF$361,'ALL-GTK-MI-MTS-MA'!T$6,FALSE)</f>
        <v>5</v>
      </c>
      <c r="U946" s="9">
        <f>VLOOKUP($E946,'ALL-GTK-MI-MTS-MA'!$E$13:$CF$361,'ALL-GTK-MI-MTS-MA'!U$6,FALSE)</f>
        <v>0</v>
      </c>
      <c r="V946" s="9">
        <f>VLOOKUP($E946,'ALL-GTK-MI-MTS-MA'!$E$13:$CF$361,'ALL-GTK-MI-MTS-MA'!V$6,FALSE)</f>
        <v>0</v>
      </c>
      <c r="W946" s="9">
        <f>VLOOKUP($E946,'ALL-GTK-MI-MTS-MA'!$E$13:$CF$361,'ALL-GTK-MI-MTS-MA'!W$6,FALSE)</f>
        <v>0</v>
      </c>
      <c r="X946" s="9">
        <f>VLOOKUP($E946,'ALL-GTK-MI-MTS-MA'!$E$13:$CF$361,'ALL-GTK-MI-MTS-MA'!X$6,FALSE)</f>
        <v>0</v>
      </c>
      <c r="Y946" s="299">
        <f t="shared" si="513"/>
        <v>7</v>
      </c>
      <c r="Z946" s="299">
        <f t="shared" si="514"/>
        <v>5</v>
      </c>
      <c r="AA946" s="10">
        <f t="shared" si="515"/>
        <v>12</v>
      </c>
      <c r="AB946" s="44">
        <f t="shared" si="516"/>
        <v>7</v>
      </c>
      <c r="AC946" s="44">
        <f t="shared" si="517"/>
        <v>5</v>
      </c>
      <c r="AD946" s="11">
        <f t="shared" si="518"/>
        <v>12</v>
      </c>
      <c r="AE946" s="9">
        <f>VLOOKUP($E946,'ALL-GTK-MI-MTS-MA'!$E$13:$CF$361,'ALL-GTK-MI-MTS-MA'!AE$6,FALSE)</f>
        <v>7</v>
      </c>
      <c r="AF946" s="9">
        <f>VLOOKUP($E946,'ALL-GTK-MI-MTS-MA'!$E$13:$CF$361,'ALL-GTK-MI-MTS-MA'!AF$6,FALSE)</f>
        <v>5</v>
      </c>
      <c r="AG946" s="10">
        <f t="shared" si="519"/>
        <v>12</v>
      </c>
      <c r="AH946" s="9">
        <f>VLOOKUP($E946,'ALL-GTK-MI-MTS-MA'!$E$13:$CF$361,'ALL-GTK-MI-MTS-MA'!AH$6,FALSE)</f>
        <v>0</v>
      </c>
      <c r="AI946" s="9">
        <f>VLOOKUP($E946,'ALL-GTK-MI-MTS-MA'!$E$13:$CF$361,'ALL-GTK-MI-MTS-MA'!AI$6,FALSE)</f>
        <v>0</v>
      </c>
      <c r="AJ946" s="10">
        <f t="shared" si="520"/>
        <v>0</v>
      </c>
      <c r="AK946" s="44">
        <f t="shared" si="521"/>
        <v>7</v>
      </c>
      <c r="AL946" s="44">
        <f t="shared" si="522"/>
        <v>5</v>
      </c>
      <c r="AM946" s="11">
        <f t="shared" si="523"/>
        <v>12</v>
      </c>
      <c r="AN946" s="299">
        <v>0</v>
      </c>
      <c r="AO946" s="299">
        <v>0</v>
      </c>
      <c r="AP946" s="9">
        <f>VLOOKUP($E946,'ALL-GTK-MI-MTS-MA'!$E$13:$CF$361,'ALL-GTK-MI-MTS-MA'!AP$6,FALSE)</f>
        <v>0</v>
      </c>
      <c r="AQ946" s="9">
        <f>VLOOKUP($E946,'ALL-GTK-MI-MTS-MA'!$E$13:$CF$361,'ALL-GTK-MI-MTS-MA'!AQ$6,FALSE)</f>
        <v>0</v>
      </c>
      <c r="AR946" s="9">
        <f>VLOOKUP($E946,'ALL-GTK-MI-MTS-MA'!$E$13:$CF$361,'ALL-GTK-MI-MTS-MA'!AR$6,FALSE)</f>
        <v>0</v>
      </c>
      <c r="AS946" s="9">
        <f>VLOOKUP($E946,'ALL-GTK-MI-MTS-MA'!$E$13:$CF$361,'ALL-GTK-MI-MTS-MA'!AS$6,FALSE)</f>
        <v>0</v>
      </c>
      <c r="AT946" s="9">
        <f>VLOOKUP($E946,'ALL-GTK-MI-MTS-MA'!$E$13:$CF$361,'ALL-GTK-MI-MTS-MA'!AT$6,FALSE)</f>
        <v>0</v>
      </c>
      <c r="AU946" s="9">
        <f>VLOOKUP($E946,'ALL-GTK-MI-MTS-MA'!$E$13:$CF$361,'ALL-GTK-MI-MTS-MA'!AU$6,FALSE)</f>
        <v>0</v>
      </c>
      <c r="AV946" s="590">
        <f>VLOOKUP($E946,'ALL-GTK-MI-MTS-MA'!$E$13:$CF$361,'ALL-GTK-MI-MTS-MA'!AV$6,FALSE)</f>
        <v>0</v>
      </c>
      <c r="AW946" s="590">
        <f>VLOOKUP($E946,'ALL-GTK-MI-MTS-MA'!$E$13:$CF$361,'ALL-GTK-MI-MTS-MA'!AW$6,FALSE)</f>
        <v>0</v>
      </c>
      <c r="AX946" s="9">
        <f>VLOOKUP($E946,'ALL-GTK-MI-MTS-MA'!$E$13:$CF$361,'ALL-GTK-MI-MTS-MA'!AX$6,FALSE)</f>
        <v>7</v>
      </c>
      <c r="AY946" s="9">
        <f>VLOOKUP($E946,'ALL-GTK-MI-MTS-MA'!$E$13:$CF$361,'ALL-GTK-MI-MTS-MA'!AY$6,FALSE)</f>
        <v>5</v>
      </c>
      <c r="AZ946" s="9">
        <f>VLOOKUP($E946,'ALL-GTK-MI-MTS-MA'!$E$13:$CF$361,'ALL-GTK-MI-MTS-MA'!AZ$6,FALSE)</f>
        <v>0</v>
      </c>
      <c r="BA946" s="9">
        <f>VLOOKUP($E946,'ALL-GTK-MI-MTS-MA'!$E$13:$CF$361,'ALL-GTK-MI-MTS-MA'!BA$6,FALSE)</f>
        <v>0</v>
      </c>
      <c r="BB946" s="9">
        <f>VLOOKUP($E946,'ALL-GTK-MI-MTS-MA'!$E$13:$CF$361,'ALL-GTK-MI-MTS-MA'!BB$6,FALSE)</f>
        <v>0</v>
      </c>
      <c r="BC946" s="9">
        <f>VLOOKUP($E946,'ALL-GTK-MI-MTS-MA'!$E$13:$CF$361,'ALL-GTK-MI-MTS-MA'!BC$6,FALSE)</f>
        <v>0</v>
      </c>
      <c r="BD946" s="310">
        <f t="shared" si="524"/>
        <v>0</v>
      </c>
      <c r="BE946" s="310">
        <f t="shared" si="525"/>
        <v>0</v>
      </c>
      <c r="BF946" s="10">
        <f t="shared" si="526"/>
        <v>0</v>
      </c>
      <c r="BG946" s="311">
        <f t="shared" si="527"/>
        <v>7</v>
      </c>
      <c r="BH946" s="311">
        <f t="shared" si="528"/>
        <v>5</v>
      </c>
      <c r="BI946" s="10">
        <f t="shared" si="529"/>
        <v>12</v>
      </c>
      <c r="BJ946" s="44">
        <f t="shared" si="530"/>
        <v>7</v>
      </c>
      <c r="BK946" s="44">
        <f t="shared" si="531"/>
        <v>5</v>
      </c>
      <c r="BL946" s="11">
        <f t="shared" si="532"/>
        <v>12</v>
      </c>
      <c r="BM946" s="9">
        <f>VLOOKUP($E946,'ALL-GTK-MI-MTS-MA'!$E$13:$CF$361,'ALL-GTK-MI-MTS-MA'!BM$6,FALSE)</f>
        <v>0</v>
      </c>
      <c r="BN946" s="9">
        <f>VLOOKUP($E946,'ALL-GTK-MI-MTS-MA'!$E$13:$CF$361,'ALL-GTK-MI-MTS-MA'!BN$6,FALSE)</f>
        <v>0</v>
      </c>
      <c r="BO946" s="9">
        <f>VLOOKUP($E946,'ALL-GTK-MI-MTS-MA'!$E$13:$CF$361,'ALL-GTK-MI-MTS-MA'!BO$6,FALSE)</f>
        <v>0</v>
      </c>
      <c r="BP946" s="9">
        <f>VLOOKUP($E946,'ALL-GTK-MI-MTS-MA'!$E$13:$CF$361,'ALL-GTK-MI-MTS-MA'!BP$6,FALSE)</f>
        <v>1</v>
      </c>
      <c r="BQ946" s="9">
        <f>VLOOKUP($E946,'ALL-GTK-MI-MTS-MA'!$E$13:$CF$361,'ALL-GTK-MI-MTS-MA'!BQ$6,FALSE)</f>
        <v>0</v>
      </c>
      <c r="BR946" s="9">
        <f>VLOOKUP($E946,'ALL-GTK-MI-MTS-MA'!$E$13:$CF$361,'ALL-GTK-MI-MTS-MA'!BR$6,FALSE)</f>
        <v>0</v>
      </c>
      <c r="BS946" s="9">
        <f>VLOOKUP($E946,'ALL-GTK-MI-MTS-MA'!$E$13:$CF$361,'ALL-GTK-MI-MTS-MA'!BS$6,FALSE)</f>
        <v>0</v>
      </c>
      <c r="BT946" s="9">
        <f>VLOOKUP($E946,'ALL-GTK-MI-MTS-MA'!$E$13:$CF$361,'ALL-GTK-MI-MTS-MA'!BT$6,FALSE)</f>
        <v>0</v>
      </c>
      <c r="BU946" s="299">
        <f t="shared" si="533"/>
        <v>0</v>
      </c>
      <c r="BV946" s="299">
        <f t="shared" si="534"/>
        <v>1</v>
      </c>
      <c r="BW946" s="44">
        <f t="shared" si="535"/>
        <v>0</v>
      </c>
      <c r="BX946" s="44">
        <f t="shared" si="536"/>
        <v>1</v>
      </c>
      <c r="BY946" s="11">
        <f t="shared" si="537"/>
        <v>1</v>
      </c>
      <c r="BZ946" s="14">
        <f t="shared" si="538"/>
        <v>7</v>
      </c>
      <c r="CA946" s="14">
        <f t="shared" si="539"/>
        <v>5</v>
      </c>
      <c r="CB946" s="13">
        <f t="shared" si="540"/>
        <v>0</v>
      </c>
      <c r="CC946" s="13">
        <f t="shared" si="541"/>
        <v>1</v>
      </c>
      <c r="CD946" s="312">
        <f t="shared" si="542"/>
        <v>7</v>
      </c>
      <c r="CE946" s="312">
        <f t="shared" si="543"/>
        <v>6</v>
      </c>
      <c r="CF946" s="313">
        <f t="shared" si="544"/>
        <v>13</v>
      </c>
      <c r="CG946" s="302" t="str">
        <f t="shared" si="545"/>
        <v>OK</v>
      </c>
    </row>
    <row r="947" spans="1:85" ht="14.25" x14ac:dyDescent="0.25">
      <c r="A947" s="6">
        <v>935</v>
      </c>
      <c r="B947" s="495">
        <v>133</v>
      </c>
      <c r="C947" s="495" t="s">
        <v>267</v>
      </c>
      <c r="D947" s="496" t="s">
        <v>19</v>
      </c>
      <c r="E947" s="626">
        <v>69927527</v>
      </c>
      <c r="F947" s="627" t="s">
        <v>1047</v>
      </c>
      <c r="G947" s="624" t="s">
        <v>53</v>
      </c>
      <c r="H947" s="9">
        <f>VLOOKUP($E947,'ALL-GTK-MI-MTS-MA'!$E$13:$CF$361,'ALL-GTK-MI-MTS-MA'!H$6,FALSE)</f>
        <v>0</v>
      </c>
      <c r="I947" s="9">
        <f>VLOOKUP($E947,'ALL-GTK-MI-MTS-MA'!$E$13:$CF$361,'ALL-GTK-MI-MTS-MA'!I$6,FALSE)</f>
        <v>0</v>
      </c>
      <c r="J947" s="9">
        <f>VLOOKUP($E947,'ALL-GTK-MI-MTS-MA'!$E$13:$CF$361,'ALL-GTK-MI-MTS-MA'!J$6,FALSE)</f>
        <v>0</v>
      </c>
      <c r="K947" s="9">
        <f>VLOOKUP($E947,'ALL-GTK-MI-MTS-MA'!$E$13:$CF$361,'ALL-GTK-MI-MTS-MA'!K$6,FALSE)</f>
        <v>0</v>
      </c>
      <c r="L947" s="9">
        <f>VLOOKUP($E947,'ALL-GTK-MI-MTS-MA'!$E$13:$CF$361,'ALL-GTK-MI-MTS-MA'!L$6,FALSE)</f>
        <v>0</v>
      </c>
      <c r="M947" s="9">
        <f>VLOOKUP($E947,'ALL-GTK-MI-MTS-MA'!$E$13:$CF$361,'ALL-GTK-MI-MTS-MA'!M$6,FALSE)</f>
        <v>0</v>
      </c>
      <c r="N947" s="9">
        <f>VLOOKUP($E947,'ALL-GTK-MI-MTS-MA'!$E$13:$CF$361,'ALL-GTK-MI-MTS-MA'!N$6,FALSE)</f>
        <v>0</v>
      </c>
      <c r="O947" s="9">
        <f>VLOOKUP($E947,'ALL-GTK-MI-MTS-MA'!$E$13:$CF$361,'ALL-GTK-MI-MTS-MA'!O$6,FALSE)</f>
        <v>0</v>
      </c>
      <c r="P947" s="299">
        <f t="shared" si="510"/>
        <v>0</v>
      </c>
      <c r="Q947" s="299">
        <f t="shared" si="511"/>
        <v>0</v>
      </c>
      <c r="R947" s="300">
        <f t="shared" si="512"/>
        <v>0</v>
      </c>
      <c r="S947" s="9">
        <f>VLOOKUP($E947,'ALL-GTK-MI-MTS-MA'!$E$13:$CF$361,'ALL-GTK-MI-MTS-MA'!S$6,FALSE)</f>
        <v>8</v>
      </c>
      <c r="T947" s="9">
        <f>VLOOKUP($E947,'ALL-GTK-MI-MTS-MA'!$E$13:$CF$361,'ALL-GTK-MI-MTS-MA'!T$6,FALSE)</f>
        <v>4</v>
      </c>
      <c r="U947" s="9">
        <f>VLOOKUP($E947,'ALL-GTK-MI-MTS-MA'!$E$13:$CF$361,'ALL-GTK-MI-MTS-MA'!U$6,FALSE)</f>
        <v>0</v>
      </c>
      <c r="V947" s="9">
        <f>VLOOKUP($E947,'ALL-GTK-MI-MTS-MA'!$E$13:$CF$361,'ALL-GTK-MI-MTS-MA'!V$6,FALSE)</f>
        <v>0</v>
      </c>
      <c r="W947" s="9">
        <f>VLOOKUP($E947,'ALL-GTK-MI-MTS-MA'!$E$13:$CF$361,'ALL-GTK-MI-MTS-MA'!W$6,FALSE)</f>
        <v>0</v>
      </c>
      <c r="X947" s="9">
        <f>VLOOKUP($E947,'ALL-GTK-MI-MTS-MA'!$E$13:$CF$361,'ALL-GTK-MI-MTS-MA'!X$6,FALSE)</f>
        <v>0</v>
      </c>
      <c r="Y947" s="299">
        <f t="shared" si="513"/>
        <v>8</v>
      </c>
      <c r="Z947" s="299">
        <f t="shared" si="514"/>
        <v>4</v>
      </c>
      <c r="AA947" s="10">
        <f t="shared" si="515"/>
        <v>12</v>
      </c>
      <c r="AB947" s="44">
        <f t="shared" si="516"/>
        <v>8</v>
      </c>
      <c r="AC947" s="44">
        <f t="shared" si="517"/>
        <v>4</v>
      </c>
      <c r="AD947" s="11">
        <f t="shared" si="518"/>
        <v>12</v>
      </c>
      <c r="AE947" s="9">
        <f>VLOOKUP($E947,'ALL-GTK-MI-MTS-MA'!$E$13:$CF$361,'ALL-GTK-MI-MTS-MA'!AE$6,FALSE)</f>
        <v>8</v>
      </c>
      <c r="AF947" s="9">
        <f>VLOOKUP($E947,'ALL-GTK-MI-MTS-MA'!$E$13:$CF$361,'ALL-GTK-MI-MTS-MA'!AF$6,FALSE)</f>
        <v>4</v>
      </c>
      <c r="AG947" s="10">
        <f t="shared" si="519"/>
        <v>12</v>
      </c>
      <c r="AH947" s="9">
        <f>VLOOKUP($E947,'ALL-GTK-MI-MTS-MA'!$E$13:$CF$361,'ALL-GTK-MI-MTS-MA'!AH$6,FALSE)</f>
        <v>0</v>
      </c>
      <c r="AI947" s="9">
        <f>VLOOKUP($E947,'ALL-GTK-MI-MTS-MA'!$E$13:$CF$361,'ALL-GTK-MI-MTS-MA'!AI$6,FALSE)</f>
        <v>0</v>
      </c>
      <c r="AJ947" s="10">
        <f t="shared" si="520"/>
        <v>0</v>
      </c>
      <c r="AK947" s="44">
        <f t="shared" si="521"/>
        <v>8</v>
      </c>
      <c r="AL947" s="44">
        <f t="shared" si="522"/>
        <v>4</v>
      </c>
      <c r="AM947" s="11">
        <f t="shared" si="523"/>
        <v>12</v>
      </c>
      <c r="AN947" s="299">
        <v>0</v>
      </c>
      <c r="AO947" s="299">
        <v>0</v>
      </c>
      <c r="AP947" s="9">
        <f>VLOOKUP($E947,'ALL-GTK-MI-MTS-MA'!$E$13:$CF$361,'ALL-GTK-MI-MTS-MA'!AP$6,FALSE)</f>
        <v>0</v>
      </c>
      <c r="AQ947" s="9">
        <f>VLOOKUP($E947,'ALL-GTK-MI-MTS-MA'!$E$13:$CF$361,'ALL-GTK-MI-MTS-MA'!AQ$6,FALSE)</f>
        <v>0</v>
      </c>
      <c r="AR947" s="9">
        <f>VLOOKUP($E947,'ALL-GTK-MI-MTS-MA'!$E$13:$CF$361,'ALL-GTK-MI-MTS-MA'!AR$6,FALSE)</f>
        <v>0</v>
      </c>
      <c r="AS947" s="9">
        <f>VLOOKUP($E947,'ALL-GTK-MI-MTS-MA'!$E$13:$CF$361,'ALL-GTK-MI-MTS-MA'!AS$6,FALSE)</f>
        <v>0</v>
      </c>
      <c r="AT947" s="9">
        <f>VLOOKUP($E947,'ALL-GTK-MI-MTS-MA'!$E$13:$CF$361,'ALL-GTK-MI-MTS-MA'!AT$6,FALSE)</f>
        <v>2</v>
      </c>
      <c r="AU947" s="9">
        <f>VLOOKUP($E947,'ALL-GTK-MI-MTS-MA'!$E$13:$CF$361,'ALL-GTK-MI-MTS-MA'!AU$6,FALSE)</f>
        <v>0</v>
      </c>
      <c r="AV947" s="590">
        <f>VLOOKUP($E947,'ALL-GTK-MI-MTS-MA'!$E$13:$CF$361,'ALL-GTK-MI-MTS-MA'!AV$6,FALSE)</f>
        <v>0</v>
      </c>
      <c r="AW947" s="590">
        <f>VLOOKUP($E947,'ALL-GTK-MI-MTS-MA'!$E$13:$CF$361,'ALL-GTK-MI-MTS-MA'!AW$6,FALSE)</f>
        <v>0</v>
      </c>
      <c r="AX947" s="9">
        <f>VLOOKUP($E947,'ALL-GTK-MI-MTS-MA'!$E$13:$CF$361,'ALL-GTK-MI-MTS-MA'!AX$6,FALSE)</f>
        <v>6</v>
      </c>
      <c r="AY947" s="9">
        <f>VLOOKUP($E947,'ALL-GTK-MI-MTS-MA'!$E$13:$CF$361,'ALL-GTK-MI-MTS-MA'!AY$6,FALSE)</f>
        <v>4</v>
      </c>
      <c r="AZ947" s="9">
        <f>VLOOKUP($E947,'ALL-GTK-MI-MTS-MA'!$E$13:$CF$361,'ALL-GTK-MI-MTS-MA'!AZ$6,FALSE)</f>
        <v>0</v>
      </c>
      <c r="BA947" s="9">
        <f>VLOOKUP($E947,'ALL-GTK-MI-MTS-MA'!$E$13:$CF$361,'ALL-GTK-MI-MTS-MA'!BA$6,FALSE)</f>
        <v>0</v>
      </c>
      <c r="BB947" s="9">
        <f>VLOOKUP($E947,'ALL-GTK-MI-MTS-MA'!$E$13:$CF$361,'ALL-GTK-MI-MTS-MA'!BB$6,FALSE)</f>
        <v>0</v>
      </c>
      <c r="BC947" s="9">
        <f>VLOOKUP($E947,'ALL-GTK-MI-MTS-MA'!$E$13:$CF$361,'ALL-GTK-MI-MTS-MA'!BC$6,FALSE)</f>
        <v>0</v>
      </c>
      <c r="BD947" s="310">
        <f t="shared" si="524"/>
        <v>2</v>
      </c>
      <c r="BE947" s="310">
        <f t="shared" si="525"/>
        <v>0</v>
      </c>
      <c r="BF947" s="10">
        <f t="shared" si="526"/>
        <v>2</v>
      </c>
      <c r="BG947" s="311">
        <f t="shared" si="527"/>
        <v>6</v>
      </c>
      <c r="BH947" s="311">
        <f t="shared" si="528"/>
        <v>4</v>
      </c>
      <c r="BI947" s="10">
        <f t="shared" si="529"/>
        <v>10</v>
      </c>
      <c r="BJ947" s="44">
        <f t="shared" si="530"/>
        <v>8</v>
      </c>
      <c r="BK947" s="44">
        <f t="shared" si="531"/>
        <v>4</v>
      </c>
      <c r="BL947" s="11">
        <f t="shared" si="532"/>
        <v>12</v>
      </c>
      <c r="BM947" s="9">
        <f>VLOOKUP($E947,'ALL-GTK-MI-MTS-MA'!$E$13:$CF$361,'ALL-GTK-MI-MTS-MA'!BM$6,FALSE)</f>
        <v>0</v>
      </c>
      <c r="BN947" s="9">
        <f>VLOOKUP($E947,'ALL-GTK-MI-MTS-MA'!$E$13:$CF$361,'ALL-GTK-MI-MTS-MA'!BN$6,FALSE)</f>
        <v>0</v>
      </c>
      <c r="BO947" s="9">
        <f>VLOOKUP($E947,'ALL-GTK-MI-MTS-MA'!$E$13:$CF$361,'ALL-GTK-MI-MTS-MA'!BO$6,FALSE)</f>
        <v>1</v>
      </c>
      <c r="BP947" s="9">
        <f>VLOOKUP($E947,'ALL-GTK-MI-MTS-MA'!$E$13:$CF$361,'ALL-GTK-MI-MTS-MA'!BP$6,FALSE)</f>
        <v>0</v>
      </c>
      <c r="BQ947" s="9">
        <f>VLOOKUP($E947,'ALL-GTK-MI-MTS-MA'!$E$13:$CF$361,'ALL-GTK-MI-MTS-MA'!BQ$6,FALSE)</f>
        <v>0</v>
      </c>
      <c r="BR947" s="9">
        <f>VLOOKUP($E947,'ALL-GTK-MI-MTS-MA'!$E$13:$CF$361,'ALL-GTK-MI-MTS-MA'!BR$6,FALSE)</f>
        <v>0</v>
      </c>
      <c r="BS947" s="9">
        <f>VLOOKUP($E947,'ALL-GTK-MI-MTS-MA'!$E$13:$CF$361,'ALL-GTK-MI-MTS-MA'!BS$6,FALSE)</f>
        <v>0</v>
      </c>
      <c r="BT947" s="9">
        <f>VLOOKUP($E947,'ALL-GTK-MI-MTS-MA'!$E$13:$CF$361,'ALL-GTK-MI-MTS-MA'!BT$6,FALSE)</f>
        <v>0</v>
      </c>
      <c r="BU947" s="299">
        <f t="shared" si="533"/>
        <v>1</v>
      </c>
      <c r="BV947" s="299">
        <f t="shared" si="534"/>
        <v>0</v>
      </c>
      <c r="BW947" s="44">
        <f t="shared" si="535"/>
        <v>1</v>
      </c>
      <c r="BX947" s="44">
        <f t="shared" si="536"/>
        <v>0</v>
      </c>
      <c r="BY947" s="11">
        <f t="shared" si="537"/>
        <v>1</v>
      </c>
      <c r="BZ947" s="14">
        <f t="shared" si="538"/>
        <v>8</v>
      </c>
      <c r="CA947" s="14">
        <f t="shared" si="539"/>
        <v>4</v>
      </c>
      <c r="CB947" s="13">
        <f t="shared" si="540"/>
        <v>1</v>
      </c>
      <c r="CC947" s="13">
        <f t="shared" si="541"/>
        <v>0</v>
      </c>
      <c r="CD947" s="312">
        <f t="shared" si="542"/>
        <v>9</v>
      </c>
      <c r="CE947" s="312">
        <f t="shared" si="543"/>
        <v>4</v>
      </c>
      <c r="CF947" s="313">
        <f t="shared" si="544"/>
        <v>13</v>
      </c>
      <c r="CG947" s="302" t="str">
        <f t="shared" si="545"/>
        <v>OK</v>
      </c>
    </row>
    <row r="948" spans="1:85" ht="14.25" x14ac:dyDescent="0.25">
      <c r="A948" s="6">
        <v>936</v>
      </c>
      <c r="B948" s="495">
        <v>134</v>
      </c>
      <c r="C948" s="495" t="s">
        <v>267</v>
      </c>
      <c r="D948" s="496" t="s">
        <v>20</v>
      </c>
      <c r="E948" s="626">
        <v>69927533</v>
      </c>
      <c r="F948" s="627" t="s">
        <v>1048</v>
      </c>
      <c r="G948" s="624" t="s">
        <v>53</v>
      </c>
      <c r="H948" s="9">
        <f>VLOOKUP($E948,'ALL-GTK-MI-MTS-MA'!$E$13:$CF$361,'ALL-GTK-MI-MTS-MA'!H$6,FALSE)</f>
        <v>0</v>
      </c>
      <c r="I948" s="9">
        <f>VLOOKUP($E948,'ALL-GTK-MI-MTS-MA'!$E$13:$CF$361,'ALL-GTK-MI-MTS-MA'!I$6,FALSE)</f>
        <v>0</v>
      </c>
      <c r="J948" s="9">
        <f>VLOOKUP($E948,'ALL-GTK-MI-MTS-MA'!$E$13:$CF$361,'ALL-GTK-MI-MTS-MA'!J$6,FALSE)</f>
        <v>0</v>
      </c>
      <c r="K948" s="9">
        <f>VLOOKUP($E948,'ALL-GTK-MI-MTS-MA'!$E$13:$CF$361,'ALL-GTK-MI-MTS-MA'!K$6,FALSE)</f>
        <v>0</v>
      </c>
      <c r="L948" s="9">
        <f>VLOOKUP($E948,'ALL-GTK-MI-MTS-MA'!$E$13:$CF$361,'ALL-GTK-MI-MTS-MA'!L$6,FALSE)</f>
        <v>0</v>
      </c>
      <c r="M948" s="9">
        <f>VLOOKUP($E948,'ALL-GTK-MI-MTS-MA'!$E$13:$CF$361,'ALL-GTK-MI-MTS-MA'!M$6,FALSE)</f>
        <v>0</v>
      </c>
      <c r="N948" s="9">
        <f>VLOOKUP($E948,'ALL-GTK-MI-MTS-MA'!$E$13:$CF$361,'ALL-GTK-MI-MTS-MA'!N$6,FALSE)</f>
        <v>1</v>
      </c>
      <c r="O948" s="9">
        <f>VLOOKUP($E948,'ALL-GTK-MI-MTS-MA'!$E$13:$CF$361,'ALL-GTK-MI-MTS-MA'!O$6,FALSE)</f>
        <v>0</v>
      </c>
      <c r="P948" s="299">
        <f t="shared" si="510"/>
        <v>1</v>
      </c>
      <c r="Q948" s="299">
        <f t="shared" si="511"/>
        <v>0</v>
      </c>
      <c r="R948" s="300">
        <f t="shared" si="512"/>
        <v>1</v>
      </c>
      <c r="S948" s="9">
        <f>VLOOKUP($E948,'ALL-GTK-MI-MTS-MA'!$E$13:$CF$361,'ALL-GTK-MI-MTS-MA'!S$6,FALSE)</f>
        <v>6</v>
      </c>
      <c r="T948" s="9">
        <f>VLOOKUP($E948,'ALL-GTK-MI-MTS-MA'!$E$13:$CF$361,'ALL-GTK-MI-MTS-MA'!T$6,FALSE)</f>
        <v>6</v>
      </c>
      <c r="U948" s="9">
        <f>VLOOKUP($E948,'ALL-GTK-MI-MTS-MA'!$E$13:$CF$361,'ALL-GTK-MI-MTS-MA'!U$6,FALSE)</f>
        <v>0</v>
      </c>
      <c r="V948" s="9">
        <f>VLOOKUP($E948,'ALL-GTK-MI-MTS-MA'!$E$13:$CF$361,'ALL-GTK-MI-MTS-MA'!V$6,FALSE)</f>
        <v>0</v>
      </c>
      <c r="W948" s="9">
        <f>VLOOKUP($E948,'ALL-GTK-MI-MTS-MA'!$E$13:$CF$361,'ALL-GTK-MI-MTS-MA'!W$6,FALSE)</f>
        <v>0</v>
      </c>
      <c r="X948" s="9">
        <f>VLOOKUP($E948,'ALL-GTK-MI-MTS-MA'!$E$13:$CF$361,'ALL-GTK-MI-MTS-MA'!X$6,FALSE)</f>
        <v>0</v>
      </c>
      <c r="Y948" s="299">
        <f t="shared" si="513"/>
        <v>6</v>
      </c>
      <c r="Z948" s="299">
        <f t="shared" si="514"/>
        <v>6</v>
      </c>
      <c r="AA948" s="10">
        <f t="shared" si="515"/>
        <v>12</v>
      </c>
      <c r="AB948" s="44">
        <f t="shared" si="516"/>
        <v>7</v>
      </c>
      <c r="AC948" s="44">
        <f t="shared" si="517"/>
        <v>6</v>
      </c>
      <c r="AD948" s="11">
        <f t="shared" si="518"/>
        <v>13</v>
      </c>
      <c r="AE948" s="9">
        <f>VLOOKUP($E948,'ALL-GTK-MI-MTS-MA'!$E$13:$CF$361,'ALL-GTK-MI-MTS-MA'!AE$6,FALSE)</f>
        <v>6</v>
      </c>
      <c r="AF948" s="9">
        <f>VLOOKUP($E948,'ALL-GTK-MI-MTS-MA'!$E$13:$CF$361,'ALL-GTK-MI-MTS-MA'!AF$6,FALSE)</f>
        <v>6</v>
      </c>
      <c r="AG948" s="10">
        <f t="shared" si="519"/>
        <v>12</v>
      </c>
      <c r="AH948" s="9">
        <f>VLOOKUP($E948,'ALL-GTK-MI-MTS-MA'!$E$13:$CF$361,'ALL-GTK-MI-MTS-MA'!AH$6,FALSE)</f>
        <v>1</v>
      </c>
      <c r="AI948" s="9">
        <f>VLOOKUP($E948,'ALL-GTK-MI-MTS-MA'!$E$13:$CF$361,'ALL-GTK-MI-MTS-MA'!AI$6,FALSE)</f>
        <v>0</v>
      </c>
      <c r="AJ948" s="10">
        <f t="shared" si="520"/>
        <v>1</v>
      </c>
      <c r="AK948" s="44">
        <f t="shared" si="521"/>
        <v>7</v>
      </c>
      <c r="AL948" s="44">
        <f t="shared" si="522"/>
        <v>6</v>
      </c>
      <c r="AM948" s="11">
        <f t="shared" si="523"/>
        <v>13</v>
      </c>
      <c r="AN948" s="299">
        <v>0</v>
      </c>
      <c r="AO948" s="299">
        <v>0</v>
      </c>
      <c r="AP948" s="9">
        <f>VLOOKUP($E948,'ALL-GTK-MI-MTS-MA'!$E$13:$CF$361,'ALL-GTK-MI-MTS-MA'!AP$6,FALSE)</f>
        <v>0</v>
      </c>
      <c r="AQ948" s="9">
        <f>VLOOKUP($E948,'ALL-GTK-MI-MTS-MA'!$E$13:$CF$361,'ALL-GTK-MI-MTS-MA'!AQ$6,FALSE)</f>
        <v>0</v>
      </c>
      <c r="AR948" s="9">
        <f>VLOOKUP($E948,'ALL-GTK-MI-MTS-MA'!$E$13:$CF$361,'ALL-GTK-MI-MTS-MA'!AR$6,FALSE)</f>
        <v>0</v>
      </c>
      <c r="AS948" s="9">
        <f>VLOOKUP($E948,'ALL-GTK-MI-MTS-MA'!$E$13:$CF$361,'ALL-GTK-MI-MTS-MA'!AS$6,FALSE)</f>
        <v>0</v>
      </c>
      <c r="AT948" s="9">
        <f>VLOOKUP($E948,'ALL-GTK-MI-MTS-MA'!$E$13:$CF$361,'ALL-GTK-MI-MTS-MA'!AT$6,FALSE)</f>
        <v>0</v>
      </c>
      <c r="AU948" s="9">
        <f>VLOOKUP($E948,'ALL-GTK-MI-MTS-MA'!$E$13:$CF$361,'ALL-GTK-MI-MTS-MA'!AU$6,FALSE)</f>
        <v>0</v>
      </c>
      <c r="AV948" s="590">
        <f>VLOOKUP($E948,'ALL-GTK-MI-MTS-MA'!$E$13:$CF$361,'ALL-GTK-MI-MTS-MA'!AV$6,FALSE)</f>
        <v>0</v>
      </c>
      <c r="AW948" s="590">
        <f>VLOOKUP($E948,'ALL-GTK-MI-MTS-MA'!$E$13:$CF$361,'ALL-GTK-MI-MTS-MA'!AW$6,FALSE)</f>
        <v>0</v>
      </c>
      <c r="AX948" s="9">
        <f>VLOOKUP($E948,'ALL-GTK-MI-MTS-MA'!$E$13:$CF$361,'ALL-GTK-MI-MTS-MA'!AX$6,FALSE)</f>
        <v>7</v>
      </c>
      <c r="AY948" s="9">
        <f>VLOOKUP($E948,'ALL-GTK-MI-MTS-MA'!$E$13:$CF$361,'ALL-GTK-MI-MTS-MA'!AY$6,FALSE)</f>
        <v>6</v>
      </c>
      <c r="AZ948" s="9">
        <f>VLOOKUP($E948,'ALL-GTK-MI-MTS-MA'!$E$13:$CF$361,'ALL-GTK-MI-MTS-MA'!AZ$6,FALSE)</f>
        <v>0</v>
      </c>
      <c r="BA948" s="9">
        <f>VLOOKUP($E948,'ALL-GTK-MI-MTS-MA'!$E$13:$CF$361,'ALL-GTK-MI-MTS-MA'!BA$6,FALSE)</f>
        <v>0</v>
      </c>
      <c r="BB948" s="9">
        <f>VLOOKUP($E948,'ALL-GTK-MI-MTS-MA'!$E$13:$CF$361,'ALL-GTK-MI-MTS-MA'!BB$6,FALSE)</f>
        <v>0</v>
      </c>
      <c r="BC948" s="9">
        <f>VLOOKUP($E948,'ALL-GTK-MI-MTS-MA'!$E$13:$CF$361,'ALL-GTK-MI-MTS-MA'!BC$6,FALSE)</f>
        <v>0</v>
      </c>
      <c r="BD948" s="310">
        <f t="shared" si="524"/>
        <v>0</v>
      </c>
      <c r="BE948" s="310">
        <f t="shared" si="525"/>
        <v>0</v>
      </c>
      <c r="BF948" s="10">
        <f t="shared" si="526"/>
        <v>0</v>
      </c>
      <c r="BG948" s="311">
        <f t="shared" si="527"/>
        <v>7</v>
      </c>
      <c r="BH948" s="311">
        <f t="shared" si="528"/>
        <v>6</v>
      </c>
      <c r="BI948" s="10">
        <f t="shared" si="529"/>
        <v>13</v>
      </c>
      <c r="BJ948" s="44">
        <f t="shared" si="530"/>
        <v>7</v>
      </c>
      <c r="BK948" s="44">
        <f t="shared" si="531"/>
        <v>6</v>
      </c>
      <c r="BL948" s="11">
        <f t="shared" si="532"/>
        <v>13</v>
      </c>
      <c r="BM948" s="9">
        <f>VLOOKUP($E948,'ALL-GTK-MI-MTS-MA'!$E$13:$CF$361,'ALL-GTK-MI-MTS-MA'!BM$6,FALSE)</f>
        <v>0</v>
      </c>
      <c r="BN948" s="9">
        <f>VLOOKUP($E948,'ALL-GTK-MI-MTS-MA'!$E$13:$CF$361,'ALL-GTK-MI-MTS-MA'!BN$6,FALSE)</f>
        <v>0</v>
      </c>
      <c r="BO948" s="9">
        <f>VLOOKUP($E948,'ALL-GTK-MI-MTS-MA'!$E$13:$CF$361,'ALL-GTK-MI-MTS-MA'!BO$6,FALSE)</f>
        <v>3</v>
      </c>
      <c r="BP948" s="9">
        <f>VLOOKUP($E948,'ALL-GTK-MI-MTS-MA'!$E$13:$CF$361,'ALL-GTK-MI-MTS-MA'!BP$6,FALSE)</f>
        <v>0</v>
      </c>
      <c r="BQ948" s="9">
        <f>VLOOKUP($E948,'ALL-GTK-MI-MTS-MA'!$E$13:$CF$361,'ALL-GTK-MI-MTS-MA'!BQ$6,FALSE)</f>
        <v>0</v>
      </c>
      <c r="BR948" s="9">
        <f>VLOOKUP($E948,'ALL-GTK-MI-MTS-MA'!$E$13:$CF$361,'ALL-GTK-MI-MTS-MA'!BR$6,FALSE)</f>
        <v>0</v>
      </c>
      <c r="BS948" s="9">
        <f>VLOOKUP($E948,'ALL-GTK-MI-MTS-MA'!$E$13:$CF$361,'ALL-GTK-MI-MTS-MA'!BS$6,FALSE)</f>
        <v>0</v>
      </c>
      <c r="BT948" s="9">
        <f>VLOOKUP($E948,'ALL-GTK-MI-MTS-MA'!$E$13:$CF$361,'ALL-GTK-MI-MTS-MA'!BT$6,FALSE)</f>
        <v>0</v>
      </c>
      <c r="BU948" s="299">
        <f t="shared" si="533"/>
        <v>3</v>
      </c>
      <c r="BV948" s="299">
        <f t="shared" si="534"/>
        <v>0</v>
      </c>
      <c r="BW948" s="44">
        <f t="shared" si="535"/>
        <v>3</v>
      </c>
      <c r="BX948" s="44">
        <f t="shared" si="536"/>
        <v>0</v>
      </c>
      <c r="BY948" s="11">
        <f t="shared" si="537"/>
        <v>3</v>
      </c>
      <c r="BZ948" s="14">
        <f t="shared" si="538"/>
        <v>7</v>
      </c>
      <c r="CA948" s="14">
        <f t="shared" si="539"/>
        <v>6</v>
      </c>
      <c r="CB948" s="13">
        <f t="shared" si="540"/>
        <v>3</v>
      </c>
      <c r="CC948" s="13">
        <f t="shared" si="541"/>
        <v>0</v>
      </c>
      <c r="CD948" s="312">
        <f t="shared" si="542"/>
        <v>10</v>
      </c>
      <c r="CE948" s="312">
        <f t="shared" si="543"/>
        <v>6</v>
      </c>
      <c r="CF948" s="313">
        <f t="shared" si="544"/>
        <v>16</v>
      </c>
      <c r="CG948" s="302" t="str">
        <f t="shared" si="545"/>
        <v>OK</v>
      </c>
    </row>
    <row r="949" spans="1:85" ht="14.25" x14ac:dyDescent="0.25">
      <c r="A949" s="6">
        <v>937</v>
      </c>
      <c r="B949" s="495">
        <v>1</v>
      </c>
      <c r="C949" s="495" t="s">
        <v>268</v>
      </c>
      <c r="D949" s="496" t="s">
        <v>26</v>
      </c>
      <c r="E949" s="626">
        <v>20362895</v>
      </c>
      <c r="F949" s="627" t="s">
        <v>1142</v>
      </c>
      <c r="G949" s="624" t="s">
        <v>52</v>
      </c>
      <c r="H949" s="9">
        <f>VLOOKUP($E949,'ALL-GTK-MI-MTS-MA'!$E$13:$CF$361,'ALL-GTK-MI-MTS-MA'!H$6,FALSE)</f>
        <v>0</v>
      </c>
      <c r="I949" s="9">
        <f>VLOOKUP($E949,'ALL-GTK-MI-MTS-MA'!$E$13:$CF$361,'ALL-GTK-MI-MTS-MA'!I$6,FALSE)</f>
        <v>0</v>
      </c>
      <c r="J949" s="9">
        <f>VLOOKUP($E949,'ALL-GTK-MI-MTS-MA'!$E$13:$CF$361,'ALL-GTK-MI-MTS-MA'!J$6,FALSE)</f>
        <v>0</v>
      </c>
      <c r="K949" s="9">
        <f>VLOOKUP($E949,'ALL-GTK-MI-MTS-MA'!$E$13:$CF$361,'ALL-GTK-MI-MTS-MA'!K$6,FALSE)</f>
        <v>0</v>
      </c>
      <c r="L949" s="9">
        <f>VLOOKUP($E949,'ALL-GTK-MI-MTS-MA'!$E$13:$CF$361,'ALL-GTK-MI-MTS-MA'!L$6,FALSE)</f>
        <v>0</v>
      </c>
      <c r="M949" s="9">
        <f>VLOOKUP($E949,'ALL-GTK-MI-MTS-MA'!$E$13:$CF$361,'ALL-GTK-MI-MTS-MA'!M$6,FALSE)</f>
        <v>0</v>
      </c>
      <c r="N949" s="9">
        <f>VLOOKUP($E949,'ALL-GTK-MI-MTS-MA'!$E$13:$CF$361,'ALL-GTK-MI-MTS-MA'!N$6,FALSE)</f>
        <v>26</v>
      </c>
      <c r="O949" s="9">
        <f>VLOOKUP($E949,'ALL-GTK-MI-MTS-MA'!$E$13:$CF$361,'ALL-GTK-MI-MTS-MA'!O$6,FALSE)</f>
        <v>22</v>
      </c>
      <c r="P949" s="299">
        <f t="shared" si="510"/>
        <v>26</v>
      </c>
      <c r="Q949" s="299">
        <f t="shared" si="511"/>
        <v>22</v>
      </c>
      <c r="R949" s="300">
        <f t="shared" si="512"/>
        <v>48</v>
      </c>
      <c r="S949" s="9">
        <f>VLOOKUP($E949,'ALL-GTK-MI-MTS-MA'!$E$13:$CF$361,'ALL-GTK-MI-MTS-MA'!S$6,FALSE)</f>
        <v>12</v>
      </c>
      <c r="T949" s="9">
        <f>VLOOKUP($E949,'ALL-GTK-MI-MTS-MA'!$E$13:$CF$361,'ALL-GTK-MI-MTS-MA'!T$6,FALSE)</f>
        <v>9</v>
      </c>
      <c r="U949" s="9">
        <f>VLOOKUP($E949,'ALL-GTK-MI-MTS-MA'!$E$13:$CF$361,'ALL-GTK-MI-MTS-MA'!U$6,FALSE)</f>
        <v>0</v>
      </c>
      <c r="V949" s="9">
        <f>VLOOKUP($E949,'ALL-GTK-MI-MTS-MA'!$E$13:$CF$361,'ALL-GTK-MI-MTS-MA'!V$6,FALSE)</f>
        <v>0</v>
      </c>
      <c r="W949" s="9">
        <f>VLOOKUP($E949,'ALL-GTK-MI-MTS-MA'!$E$13:$CF$361,'ALL-GTK-MI-MTS-MA'!W$6,FALSE)</f>
        <v>0</v>
      </c>
      <c r="X949" s="9">
        <f>VLOOKUP($E949,'ALL-GTK-MI-MTS-MA'!$E$13:$CF$361,'ALL-GTK-MI-MTS-MA'!X$6,FALSE)</f>
        <v>0</v>
      </c>
      <c r="Y949" s="299">
        <f t="shared" si="513"/>
        <v>12</v>
      </c>
      <c r="Z949" s="299">
        <f t="shared" si="514"/>
        <v>9</v>
      </c>
      <c r="AA949" s="10">
        <f t="shared" si="515"/>
        <v>21</v>
      </c>
      <c r="AB949" s="44">
        <f t="shared" si="516"/>
        <v>38</v>
      </c>
      <c r="AC949" s="44">
        <f t="shared" si="517"/>
        <v>31</v>
      </c>
      <c r="AD949" s="11">
        <f t="shared" si="518"/>
        <v>69</v>
      </c>
      <c r="AE949" s="9">
        <f>VLOOKUP($E949,'ALL-GTK-MI-MTS-MA'!$E$13:$CF$361,'ALL-GTK-MI-MTS-MA'!AE$6,FALSE)</f>
        <v>18</v>
      </c>
      <c r="AF949" s="9">
        <f>VLOOKUP($E949,'ALL-GTK-MI-MTS-MA'!$E$13:$CF$361,'ALL-GTK-MI-MTS-MA'!AF$6,FALSE)</f>
        <v>15</v>
      </c>
      <c r="AG949" s="10">
        <f t="shared" si="519"/>
        <v>33</v>
      </c>
      <c r="AH949" s="9">
        <f>VLOOKUP($E949,'ALL-GTK-MI-MTS-MA'!$E$13:$CF$361,'ALL-GTK-MI-MTS-MA'!AH$6,FALSE)</f>
        <v>20</v>
      </c>
      <c r="AI949" s="9">
        <f>VLOOKUP($E949,'ALL-GTK-MI-MTS-MA'!$E$13:$CF$361,'ALL-GTK-MI-MTS-MA'!AI$6,FALSE)</f>
        <v>16</v>
      </c>
      <c r="AJ949" s="10">
        <f t="shared" si="520"/>
        <v>36</v>
      </c>
      <c r="AK949" s="44">
        <f t="shared" si="521"/>
        <v>38</v>
      </c>
      <c r="AL949" s="44">
        <f t="shared" si="522"/>
        <v>31</v>
      </c>
      <c r="AM949" s="11">
        <f t="shared" si="523"/>
        <v>69</v>
      </c>
      <c r="AN949" s="299">
        <v>0</v>
      </c>
      <c r="AO949" s="299">
        <v>0</v>
      </c>
      <c r="AP949" s="9">
        <f>VLOOKUP($E949,'ALL-GTK-MI-MTS-MA'!$E$13:$CF$361,'ALL-GTK-MI-MTS-MA'!AP$6,FALSE)</f>
        <v>0</v>
      </c>
      <c r="AQ949" s="9">
        <f>VLOOKUP($E949,'ALL-GTK-MI-MTS-MA'!$E$13:$CF$361,'ALL-GTK-MI-MTS-MA'!AQ$6,FALSE)</f>
        <v>0</v>
      </c>
      <c r="AR949" s="9">
        <f>VLOOKUP($E949,'ALL-GTK-MI-MTS-MA'!$E$13:$CF$361,'ALL-GTK-MI-MTS-MA'!AR$6,FALSE)</f>
        <v>0</v>
      </c>
      <c r="AS949" s="9">
        <f>VLOOKUP($E949,'ALL-GTK-MI-MTS-MA'!$E$13:$CF$361,'ALL-GTK-MI-MTS-MA'!AS$6,FALSE)</f>
        <v>0</v>
      </c>
      <c r="AT949" s="9">
        <f>VLOOKUP($E949,'ALL-GTK-MI-MTS-MA'!$E$13:$CF$361,'ALL-GTK-MI-MTS-MA'!AT$6,FALSE)</f>
        <v>2</v>
      </c>
      <c r="AU949" s="9">
        <f>VLOOKUP($E949,'ALL-GTK-MI-MTS-MA'!$E$13:$CF$361,'ALL-GTK-MI-MTS-MA'!AU$6,FALSE)</f>
        <v>2</v>
      </c>
      <c r="AV949" s="590">
        <f>VLOOKUP($E949,'ALL-GTK-MI-MTS-MA'!$E$13:$CF$361,'ALL-GTK-MI-MTS-MA'!AV$6,FALSE)</f>
        <v>0</v>
      </c>
      <c r="AW949" s="590">
        <f>VLOOKUP($E949,'ALL-GTK-MI-MTS-MA'!$E$13:$CF$361,'ALL-GTK-MI-MTS-MA'!AW$6,FALSE)</f>
        <v>0</v>
      </c>
      <c r="AX949" s="9">
        <f>VLOOKUP($E949,'ALL-GTK-MI-MTS-MA'!$E$13:$CF$361,'ALL-GTK-MI-MTS-MA'!AX$6,FALSE)</f>
        <v>36</v>
      </c>
      <c r="AY949" s="9">
        <f>VLOOKUP($E949,'ALL-GTK-MI-MTS-MA'!$E$13:$CF$361,'ALL-GTK-MI-MTS-MA'!AY$6,FALSE)</f>
        <v>29</v>
      </c>
      <c r="AZ949" s="9">
        <f>VLOOKUP($E949,'ALL-GTK-MI-MTS-MA'!$E$13:$CF$361,'ALL-GTK-MI-MTS-MA'!AZ$6,FALSE)</f>
        <v>0</v>
      </c>
      <c r="BA949" s="9">
        <f>VLOOKUP($E949,'ALL-GTK-MI-MTS-MA'!$E$13:$CF$361,'ALL-GTK-MI-MTS-MA'!BA$6,FALSE)</f>
        <v>0</v>
      </c>
      <c r="BB949" s="9">
        <f>VLOOKUP($E949,'ALL-GTK-MI-MTS-MA'!$E$13:$CF$361,'ALL-GTK-MI-MTS-MA'!BB$6,FALSE)</f>
        <v>0</v>
      </c>
      <c r="BC949" s="9">
        <f>VLOOKUP($E949,'ALL-GTK-MI-MTS-MA'!$E$13:$CF$361,'ALL-GTK-MI-MTS-MA'!BC$6,FALSE)</f>
        <v>0</v>
      </c>
      <c r="BD949" s="310">
        <f t="shared" si="524"/>
        <v>2</v>
      </c>
      <c r="BE949" s="310">
        <f t="shared" si="525"/>
        <v>2</v>
      </c>
      <c r="BF949" s="10">
        <f t="shared" si="526"/>
        <v>4</v>
      </c>
      <c r="BG949" s="311">
        <f t="shared" si="527"/>
        <v>36</v>
      </c>
      <c r="BH949" s="311">
        <f t="shared" si="528"/>
        <v>29</v>
      </c>
      <c r="BI949" s="10">
        <f t="shared" si="529"/>
        <v>65</v>
      </c>
      <c r="BJ949" s="44">
        <f t="shared" si="530"/>
        <v>38</v>
      </c>
      <c r="BK949" s="44">
        <f t="shared" si="531"/>
        <v>31</v>
      </c>
      <c r="BL949" s="11">
        <f t="shared" si="532"/>
        <v>69</v>
      </c>
      <c r="BM949" s="9">
        <f>VLOOKUP($E949,'ALL-GTK-MI-MTS-MA'!$E$13:$CF$361,'ALL-GTK-MI-MTS-MA'!BM$6,FALSE)</f>
        <v>0</v>
      </c>
      <c r="BN949" s="9">
        <f>VLOOKUP($E949,'ALL-GTK-MI-MTS-MA'!$E$13:$CF$361,'ALL-GTK-MI-MTS-MA'!BN$6,FALSE)</f>
        <v>0</v>
      </c>
      <c r="BO949" s="9">
        <f>VLOOKUP($E949,'ALL-GTK-MI-MTS-MA'!$E$13:$CF$361,'ALL-GTK-MI-MTS-MA'!BO$6,FALSE)</f>
        <v>0</v>
      </c>
      <c r="BP949" s="9">
        <f>VLOOKUP($E949,'ALL-GTK-MI-MTS-MA'!$E$13:$CF$361,'ALL-GTK-MI-MTS-MA'!BP$6,FALSE)</f>
        <v>0</v>
      </c>
      <c r="BQ949" s="9">
        <f>VLOOKUP($E949,'ALL-GTK-MI-MTS-MA'!$E$13:$CF$361,'ALL-GTK-MI-MTS-MA'!BQ$6,FALSE)</f>
        <v>0</v>
      </c>
      <c r="BR949" s="9">
        <f>VLOOKUP($E949,'ALL-GTK-MI-MTS-MA'!$E$13:$CF$361,'ALL-GTK-MI-MTS-MA'!BR$6,FALSE)</f>
        <v>0</v>
      </c>
      <c r="BS949" s="9">
        <f>VLOOKUP($E949,'ALL-GTK-MI-MTS-MA'!$E$13:$CF$361,'ALL-GTK-MI-MTS-MA'!BS$6,FALSE)</f>
        <v>0</v>
      </c>
      <c r="BT949" s="9">
        <f>VLOOKUP($E949,'ALL-GTK-MI-MTS-MA'!$E$13:$CF$361,'ALL-GTK-MI-MTS-MA'!BT$6,FALSE)</f>
        <v>0</v>
      </c>
      <c r="BU949" s="299">
        <f t="shared" si="533"/>
        <v>0</v>
      </c>
      <c r="BV949" s="299">
        <f t="shared" si="534"/>
        <v>0</v>
      </c>
      <c r="BW949" s="44">
        <f t="shared" si="535"/>
        <v>0</v>
      </c>
      <c r="BX949" s="44">
        <f t="shared" si="536"/>
        <v>0</v>
      </c>
      <c r="BY949" s="11">
        <f t="shared" si="537"/>
        <v>0</v>
      </c>
      <c r="BZ949" s="14">
        <f t="shared" si="538"/>
        <v>38</v>
      </c>
      <c r="CA949" s="14">
        <f t="shared" si="539"/>
        <v>31</v>
      </c>
      <c r="CB949" s="13">
        <f t="shared" si="540"/>
        <v>0</v>
      </c>
      <c r="CC949" s="13">
        <f t="shared" si="541"/>
        <v>0</v>
      </c>
      <c r="CD949" s="312">
        <f t="shared" si="542"/>
        <v>38</v>
      </c>
      <c r="CE949" s="312">
        <f t="shared" si="543"/>
        <v>31</v>
      </c>
      <c r="CF949" s="313">
        <f t="shared" si="544"/>
        <v>69</v>
      </c>
      <c r="CG949" s="302" t="str">
        <f t="shared" si="545"/>
        <v>OK</v>
      </c>
    </row>
    <row r="950" spans="1:85" ht="14.25" x14ac:dyDescent="0.25">
      <c r="A950" s="6">
        <v>938</v>
      </c>
      <c r="B950" s="495">
        <v>2</v>
      </c>
      <c r="C950" s="495" t="s">
        <v>268</v>
      </c>
      <c r="D950" s="496" t="s">
        <v>19</v>
      </c>
      <c r="E950" s="626">
        <v>69941708</v>
      </c>
      <c r="F950" s="627" t="s">
        <v>1143</v>
      </c>
      <c r="G950" s="624" t="s">
        <v>53</v>
      </c>
      <c r="H950" s="9">
        <f>VLOOKUP($E950,'ALL-GTK-MI-MTS-MA'!$E$13:$CF$361,'ALL-GTK-MI-MTS-MA'!H$6,FALSE)</f>
        <v>0</v>
      </c>
      <c r="I950" s="9">
        <f>VLOOKUP($E950,'ALL-GTK-MI-MTS-MA'!$E$13:$CF$361,'ALL-GTK-MI-MTS-MA'!I$6,FALSE)</f>
        <v>0</v>
      </c>
      <c r="J950" s="9">
        <f>VLOOKUP($E950,'ALL-GTK-MI-MTS-MA'!$E$13:$CF$361,'ALL-GTK-MI-MTS-MA'!J$6,FALSE)</f>
        <v>0</v>
      </c>
      <c r="K950" s="9">
        <f>VLOOKUP($E950,'ALL-GTK-MI-MTS-MA'!$E$13:$CF$361,'ALL-GTK-MI-MTS-MA'!K$6,FALSE)</f>
        <v>0</v>
      </c>
      <c r="L950" s="9">
        <f>VLOOKUP($E950,'ALL-GTK-MI-MTS-MA'!$E$13:$CF$361,'ALL-GTK-MI-MTS-MA'!L$6,FALSE)</f>
        <v>0</v>
      </c>
      <c r="M950" s="9">
        <f>VLOOKUP($E950,'ALL-GTK-MI-MTS-MA'!$E$13:$CF$361,'ALL-GTK-MI-MTS-MA'!M$6,FALSE)</f>
        <v>0</v>
      </c>
      <c r="N950" s="9">
        <f>VLOOKUP($E950,'ALL-GTK-MI-MTS-MA'!$E$13:$CF$361,'ALL-GTK-MI-MTS-MA'!N$6,FALSE)</f>
        <v>0</v>
      </c>
      <c r="O950" s="9">
        <f>VLOOKUP($E950,'ALL-GTK-MI-MTS-MA'!$E$13:$CF$361,'ALL-GTK-MI-MTS-MA'!O$6,FALSE)</f>
        <v>0</v>
      </c>
      <c r="P950" s="299">
        <f t="shared" si="510"/>
        <v>0</v>
      </c>
      <c r="Q950" s="299">
        <f t="shared" si="511"/>
        <v>0</v>
      </c>
      <c r="R950" s="300">
        <f t="shared" si="512"/>
        <v>0</v>
      </c>
      <c r="S950" s="9">
        <f>VLOOKUP($E950,'ALL-GTK-MI-MTS-MA'!$E$13:$CF$361,'ALL-GTK-MI-MTS-MA'!S$6,FALSE)</f>
        <v>10</v>
      </c>
      <c r="T950" s="9">
        <f>VLOOKUP($E950,'ALL-GTK-MI-MTS-MA'!$E$13:$CF$361,'ALL-GTK-MI-MTS-MA'!T$6,FALSE)</f>
        <v>8</v>
      </c>
      <c r="U950" s="9">
        <f>VLOOKUP($E950,'ALL-GTK-MI-MTS-MA'!$E$13:$CF$361,'ALL-GTK-MI-MTS-MA'!U$6,FALSE)</f>
        <v>0</v>
      </c>
      <c r="V950" s="9">
        <f>VLOOKUP($E950,'ALL-GTK-MI-MTS-MA'!$E$13:$CF$361,'ALL-GTK-MI-MTS-MA'!V$6,FALSE)</f>
        <v>0</v>
      </c>
      <c r="W950" s="9">
        <f>VLOOKUP($E950,'ALL-GTK-MI-MTS-MA'!$E$13:$CF$361,'ALL-GTK-MI-MTS-MA'!W$6,FALSE)</f>
        <v>0</v>
      </c>
      <c r="X950" s="9">
        <f>VLOOKUP($E950,'ALL-GTK-MI-MTS-MA'!$E$13:$CF$361,'ALL-GTK-MI-MTS-MA'!X$6,FALSE)</f>
        <v>0</v>
      </c>
      <c r="Y950" s="299">
        <f t="shared" si="513"/>
        <v>10</v>
      </c>
      <c r="Z950" s="299">
        <f t="shared" si="514"/>
        <v>8</v>
      </c>
      <c r="AA950" s="10">
        <f t="shared" si="515"/>
        <v>18</v>
      </c>
      <c r="AB950" s="44">
        <f t="shared" si="516"/>
        <v>10</v>
      </c>
      <c r="AC950" s="44">
        <f t="shared" si="517"/>
        <v>8</v>
      </c>
      <c r="AD950" s="11">
        <f t="shared" si="518"/>
        <v>18</v>
      </c>
      <c r="AE950" s="9">
        <f>VLOOKUP($E950,'ALL-GTK-MI-MTS-MA'!$E$13:$CF$361,'ALL-GTK-MI-MTS-MA'!AE$6,FALSE)</f>
        <v>4</v>
      </c>
      <c r="AF950" s="9">
        <f>VLOOKUP($E950,'ALL-GTK-MI-MTS-MA'!$E$13:$CF$361,'ALL-GTK-MI-MTS-MA'!AF$6,FALSE)</f>
        <v>4</v>
      </c>
      <c r="AG950" s="10">
        <f t="shared" si="519"/>
        <v>8</v>
      </c>
      <c r="AH950" s="9">
        <f>VLOOKUP($E950,'ALL-GTK-MI-MTS-MA'!$E$13:$CF$361,'ALL-GTK-MI-MTS-MA'!AH$6,FALSE)</f>
        <v>6</v>
      </c>
      <c r="AI950" s="9">
        <f>VLOOKUP($E950,'ALL-GTK-MI-MTS-MA'!$E$13:$CF$361,'ALL-GTK-MI-MTS-MA'!AI$6,FALSE)</f>
        <v>4</v>
      </c>
      <c r="AJ950" s="10">
        <f t="shared" si="520"/>
        <v>10</v>
      </c>
      <c r="AK950" s="44">
        <f t="shared" si="521"/>
        <v>10</v>
      </c>
      <c r="AL950" s="44">
        <f t="shared" si="522"/>
        <v>8</v>
      </c>
      <c r="AM950" s="11">
        <f t="shared" si="523"/>
        <v>18</v>
      </c>
      <c r="AN950" s="299">
        <v>0</v>
      </c>
      <c r="AO950" s="299">
        <v>0</v>
      </c>
      <c r="AP950" s="9">
        <f>VLOOKUP($E950,'ALL-GTK-MI-MTS-MA'!$E$13:$CF$361,'ALL-GTK-MI-MTS-MA'!AP$6,FALSE)</f>
        <v>0</v>
      </c>
      <c r="AQ950" s="9">
        <f>VLOOKUP($E950,'ALL-GTK-MI-MTS-MA'!$E$13:$CF$361,'ALL-GTK-MI-MTS-MA'!AQ$6,FALSE)</f>
        <v>0</v>
      </c>
      <c r="AR950" s="9">
        <f>VLOOKUP($E950,'ALL-GTK-MI-MTS-MA'!$E$13:$CF$361,'ALL-GTK-MI-MTS-MA'!AR$6,FALSE)</f>
        <v>0</v>
      </c>
      <c r="AS950" s="9">
        <f>VLOOKUP($E950,'ALL-GTK-MI-MTS-MA'!$E$13:$CF$361,'ALL-GTK-MI-MTS-MA'!AS$6,FALSE)</f>
        <v>0</v>
      </c>
      <c r="AT950" s="9">
        <f>VLOOKUP($E950,'ALL-GTK-MI-MTS-MA'!$E$13:$CF$361,'ALL-GTK-MI-MTS-MA'!AT$6,FALSE)</f>
        <v>0</v>
      </c>
      <c r="AU950" s="9">
        <f>VLOOKUP($E950,'ALL-GTK-MI-MTS-MA'!$E$13:$CF$361,'ALL-GTK-MI-MTS-MA'!AU$6,FALSE)</f>
        <v>0</v>
      </c>
      <c r="AV950" s="590">
        <f>VLOOKUP($E950,'ALL-GTK-MI-MTS-MA'!$E$13:$CF$361,'ALL-GTK-MI-MTS-MA'!AV$6,FALSE)</f>
        <v>0</v>
      </c>
      <c r="AW950" s="590">
        <f>VLOOKUP($E950,'ALL-GTK-MI-MTS-MA'!$E$13:$CF$361,'ALL-GTK-MI-MTS-MA'!AW$6,FALSE)</f>
        <v>0</v>
      </c>
      <c r="AX950" s="9">
        <f>VLOOKUP($E950,'ALL-GTK-MI-MTS-MA'!$E$13:$CF$361,'ALL-GTK-MI-MTS-MA'!AX$6,FALSE)</f>
        <v>10</v>
      </c>
      <c r="AY950" s="9">
        <f>VLOOKUP($E950,'ALL-GTK-MI-MTS-MA'!$E$13:$CF$361,'ALL-GTK-MI-MTS-MA'!AY$6,FALSE)</f>
        <v>8</v>
      </c>
      <c r="AZ950" s="9">
        <f>VLOOKUP($E950,'ALL-GTK-MI-MTS-MA'!$E$13:$CF$361,'ALL-GTK-MI-MTS-MA'!AZ$6,FALSE)</f>
        <v>0</v>
      </c>
      <c r="BA950" s="9">
        <f>VLOOKUP($E950,'ALL-GTK-MI-MTS-MA'!$E$13:$CF$361,'ALL-GTK-MI-MTS-MA'!BA$6,FALSE)</f>
        <v>0</v>
      </c>
      <c r="BB950" s="9">
        <f>VLOOKUP($E950,'ALL-GTK-MI-MTS-MA'!$E$13:$CF$361,'ALL-GTK-MI-MTS-MA'!BB$6,FALSE)</f>
        <v>0</v>
      </c>
      <c r="BC950" s="9">
        <f>VLOOKUP($E950,'ALL-GTK-MI-MTS-MA'!$E$13:$CF$361,'ALL-GTK-MI-MTS-MA'!BC$6,FALSE)</f>
        <v>0</v>
      </c>
      <c r="BD950" s="310">
        <f t="shared" si="524"/>
        <v>0</v>
      </c>
      <c r="BE950" s="310">
        <f t="shared" si="525"/>
        <v>0</v>
      </c>
      <c r="BF950" s="10">
        <f t="shared" si="526"/>
        <v>0</v>
      </c>
      <c r="BG950" s="311">
        <f t="shared" si="527"/>
        <v>10</v>
      </c>
      <c r="BH950" s="311">
        <f t="shared" si="528"/>
        <v>8</v>
      </c>
      <c r="BI950" s="10">
        <f t="shared" si="529"/>
        <v>18</v>
      </c>
      <c r="BJ950" s="44">
        <f t="shared" si="530"/>
        <v>10</v>
      </c>
      <c r="BK950" s="44">
        <f t="shared" si="531"/>
        <v>8</v>
      </c>
      <c r="BL950" s="11">
        <f t="shared" si="532"/>
        <v>18</v>
      </c>
      <c r="BM950" s="9">
        <f>VLOOKUP($E950,'ALL-GTK-MI-MTS-MA'!$E$13:$CF$361,'ALL-GTK-MI-MTS-MA'!BM$6,FALSE)</f>
        <v>0</v>
      </c>
      <c r="BN950" s="9">
        <f>VLOOKUP($E950,'ALL-GTK-MI-MTS-MA'!$E$13:$CF$361,'ALL-GTK-MI-MTS-MA'!BN$6,FALSE)</f>
        <v>0</v>
      </c>
      <c r="BO950" s="9">
        <f>VLOOKUP($E950,'ALL-GTK-MI-MTS-MA'!$E$13:$CF$361,'ALL-GTK-MI-MTS-MA'!BO$6,FALSE)</f>
        <v>0</v>
      </c>
      <c r="BP950" s="9">
        <f>VLOOKUP($E950,'ALL-GTK-MI-MTS-MA'!$E$13:$CF$361,'ALL-GTK-MI-MTS-MA'!BP$6,FALSE)</f>
        <v>0</v>
      </c>
      <c r="BQ950" s="9">
        <f>VLOOKUP($E950,'ALL-GTK-MI-MTS-MA'!$E$13:$CF$361,'ALL-GTK-MI-MTS-MA'!BQ$6,FALSE)</f>
        <v>0</v>
      </c>
      <c r="BR950" s="9">
        <f>VLOOKUP($E950,'ALL-GTK-MI-MTS-MA'!$E$13:$CF$361,'ALL-GTK-MI-MTS-MA'!BR$6,FALSE)</f>
        <v>0</v>
      </c>
      <c r="BS950" s="9">
        <f>VLOOKUP($E950,'ALL-GTK-MI-MTS-MA'!$E$13:$CF$361,'ALL-GTK-MI-MTS-MA'!BS$6,FALSE)</f>
        <v>0</v>
      </c>
      <c r="BT950" s="9">
        <f>VLOOKUP($E950,'ALL-GTK-MI-MTS-MA'!$E$13:$CF$361,'ALL-GTK-MI-MTS-MA'!BT$6,FALSE)</f>
        <v>0</v>
      </c>
      <c r="BU950" s="299">
        <f t="shared" si="533"/>
        <v>0</v>
      </c>
      <c r="BV950" s="299">
        <f t="shared" si="534"/>
        <v>0</v>
      </c>
      <c r="BW950" s="44">
        <f t="shared" si="535"/>
        <v>0</v>
      </c>
      <c r="BX950" s="44">
        <f t="shared" si="536"/>
        <v>0</v>
      </c>
      <c r="BY950" s="11">
        <f t="shared" si="537"/>
        <v>0</v>
      </c>
      <c r="BZ950" s="14">
        <f t="shared" si="538"/>
        <v>10</v>
      </c>
      <c r="CA950" s="14">
        <f t="shared" si="539"/>
        <v>8</v>
      </c>
      <c r="CB950" s="13">
        <f t="shared" si="540"/>
        <v>0</v>
      </c>
      <c r="CC950" s="13">
        <f t="shared" si="541"/>
        <v>0</v>
      </c>
      <c r="CD950" s="312">
        <f t="shared" si="542"/>
        <v>10</v>
      </c>
      <c r="CE950" s="312">
        <f t="shared" si="543"/>
        <v>8</v>
      </c>
      <c r="CF950" s="313">
        <f t="shared" si="544"/>
        <v>18</v>
      </c>
      <c r="CG950" s="302" t="str">
        <f t="shared" si="545"/>
        <v>OK</v>
      </c>
    </row>
    <row r="951" spans="1:85" ht="14.25" x14ac:dyDescent="0.25">
      <c r="A951" s="6">
        <v>939</v>
      </c>
      <c r="B951" s="495">
        <v>3</v>
      </c>
      <c r="C951" s="495" t="s">
        <v>268</v>
      </c>
      <c r="D951" s="496" t="s">
        <v>19</v>
      </c>
      <c r="E951" s="626">
        <v>20362879</v>
      </c>
      <c r="F951" s="627" t="s">
        <v>1144</v>
      </c>
      <c r="G951" s="624" t="s">
        <v>53</v>
      </c>
      <c r="H951" s="9">
        <f>VLOOKUP($E951,'ALL-GTK-MI-MTS-MA'!$E$13:$CF$361,'ALL-GTK-MI-MTS-MA'!H$6,FALSE)</f>
        <v>0</v>
      </c>
      <c r="I951" s="9">
        <f>VLOOKUP($E951,'ALL-GTK-MI-MTS-MA'!$E$13:$CF$361,'ALL-GTK-MI-MTS-MA'!I$6,FALSE)</f>
        <v>0</v>
      </c>
      <c r="J951" s="9">
        <f>VLOOKUP($E951,'ALL-GTK-MI-MTS-MA'!$E$13:$CF$361,'ALL-GTK-MI-MTS-MA'!J$6,FALSE)</f>
        <v>0</v>
      </c>
      <c r="K951" s="9">
        <f>VLOOKUP($E951,'ALL-GTK-MI-MTS-MA'!$E$13:$CF$361,'ALL-GTK-MI-MTS-MA'!K$6,FALSE)</f>
        <v>0</v>
      </c>
      <c r="L951" s="9">
        <f>VLOOKUP($E951,'ALL-GTK-MI-MTS-MA'!$E$13:$CF$361,'ALL-GTK-MI-MTS-MA'!L$6,FALSE)</f>
        <v>0</v>
      </c>
      <c r="M951" s="9">
        <f>VLOOKUP($E951,'ALL-GTK-MI-MTS-MA'!$E$13:$CF$361,'ALL-GTK-MI-MTS-MA'!M$6,FALSE)</f>
        <v>0</v>
      </c>
      <c r="N951" s="9">
        <f>VLOOKUP($E951,'ALL-GTK-MI-MTS-MA'!$E$13:$CF$361,'ALL-GTK-MI-MTS-MA'!N$6,FALSE)</f>
        <v>1</v>
      </c>
      <c r="O951" s="9">
        <f>VLOOKUP($E951,'ALL-GTK-MI-MTS-MA'!$E$13:$CF$361,'ALL-GTK-MI-MTS-MA'!O$6,FALSE)</f>
        <v>0</v>
      </c>
      <c r="P951" s="299">
        <f t="shared" si="510"/>
        <v>1</v>
      </c>
      <c r="Q951" s="299">
        <f t="shared" si="511"/>
        <v>0</v>
      </c>
      <c r="R951" s="300">
        <f t="shared" si="512"/>
        <v>1</v>
      </c>
      <c r="S951" s="9">
        <f>VLOOKUP($E951,'ALL-GTK-MI-MTS-MA'!$E$13:$CF$361,'ALL-GTK-MI-MTS-MA'!S$6,FALSE)</f>
        <v>10</v>
      </c>
      <c r="T951" s="9">
        <f>VLOOKUP($E951,'ALL-GTK-MI-MTS-MA'!$E$13:$CF$361,'ALL-GTK-MI-MTS-MA'!T$6,FALSE)</f>
        <v>5</v>
      </c>
      <c r="U951" s="9">
        <f>VLOOKUP($E951,'ALL-GTK-MI-MTS-MA'!$E$13:$CF$361,'ALL-GTK-MI-MTS-MA'!U$6,FALSE)</f>
        <v>0</v>
      </c>
      <c r="V951" s="9">
        <f>VLOOKUP($E951,'ALL-GTK-MI-MTS-MA'!$E$13:$CF$361,'ALL-GTK-MI-MTS-MA'!V$6,FALSE)</f>
        <v>0</v>
      </c>
      <c r="W951" s="9">
        <f>VLOOKUP($E951,'ALL-GTK-MI-MTS-MA'!$E$13:$CF$361,'ALL-GTK-MI-MTS-MA'!W$6,FALSE)</f>
        <v>0</v>
      </c>
      <c r="X951" s="9">
        <f>VLOOKUP($E951,'ALL-GTK-MI-MTS-MA'!$E$13:$CF$361,'ALL-GTK-MI-MTS-MA'!X$6,FALSE)</f>
        <v>0</v>
      </c>
      <c r="Y951" s="299">
        <f t="shared" si="513"/>
        <v>10</v>
      </c>
      <c r="Z951" s="299">
        <f t="shared" si="514"/>
        <v>5</v>
      </c>
      <c r="AA951" s="10">
        <f t="shared" si="515"/>
        <v>15</v>
      </c>
      <c r="AB951" s="44">
        <f t="shared" si="516"/>
        <v>11</v>
      </c>
      <c r="AC951" s="44">
        <f t="shared" si="517"/>
        <v>5</v>
      </c>
      <c r="AD951" s="11">
        <f t="shared" si="518"/>
        <v>16</v>
      </c>
      <c r="AE951" s="9">
        <f>VLOOKUP($E951,'ALL-GTK-MI-MTS-MA'!$E$13:$CF$361,'ALL-GTK-MI-MTS-MA'!AE$6,FALSE)</f>
        <v>5</v>
      </c>
      <c r="AF951" s="9">
        <f>VLOOKUP($E951,'ALL-GTK-MI-MTS-MA'!$E$13:$CF$361,'ALL-GTK-MI-MTS-MA'!AF$6,FALSE)</f>
        <v>2</v>
      </c>
      <c r="AG951" s="10">
        <f t="shared" si="519"/>
        <v>7</v>
      </c>
      <c r="AH951" s="9">
        <f>VLOOKUP($E951,'ALL-GTK-MI-MTS-MA'!$E$13:$CF$361,'ALL-GTK-MI-MTS-MA'!AH$6,FALSE)</f>
        <v>6</v>
      </c>
      <c r="AI951" s="9">
        <f>VLOOKUP($E951,'ALL-GTK-MI-MTS-MA'!$E$13:$CF$361,'ALL-GTK-MI-MTS-MA'!AI$6,FALSE)</f>
        <v>3</v>
      </c>
      <c r="AJ951" s="10">
        <f t="shared" si="520"/>
        <v>9</v>
      </c>
      <c r="AK951" s="44">
        <f t="shared" si="521"/>
        <v>11</v>
      </c>
      <c r="AL951" s="44">
        <f t="shared" si="522"/>
        <v>5</v>
      </c>
      <c r="AM951" s="11">
        <f t="shared" si="523"/>
        <v>16</v>
      </c>
      <c r="AN951" s="299">
        <v>0</v>
      </c>
      <c r="AO951" s="299">
        <v>0</v>
      </c>
      <c r="AP951" s="9">
        <f>VLOOKUP($E951,'ALL-GTK-MI-MTS-MA'!$E$13:$CF$361,'ALL-GTK-MI-MTS-MA'!AP$6,FALSE)</f>
        <v>0</v>
      </c>
      <c r="AQ951" s="9">
        <f>VLOOKUP($E951,'ALL-GTK-MI-MTS-MA'!$E$13:$CF$361,'ALL-GTK-MI-MTS-MA'!AQ$6,FALSE)</f>
        <v>0</v>
      </c>
      <c r="AR951" s="9">
        <f>VLOOKUP($E951,'ALL-GTK-MI-MTS-MA'!$E$13:$CF$361,'ALL-GTK-MI-MTS-MA'!AR$6,FALSE)</f>
        <v>0</v>
      </c>
      <c r="AS951" s="9">
        <f>VLOOKUP($E951,'ALL-GTK-MI-MTS-MA'!$E$13:$CF$361,'ALL-GTK-MI-MTS-MA'!AS$6,FALSE)</f>
        <v>0</v>
      </c>
      <c r="AT951" s="9">
        <f>VLOOKUP($E951,'ALL-GTK-MI-MTS-MA'!$E$13:$CF$361,'ALL-GTK-MI-MTS-MA'!AT$6,FALSE)</f>
        <v>1</v>
      </c>
      <c r="AU951" s="9">
        <f>VLOOKUP($E951,'ALL-GTK-MI-MTS-MA'!$E$13:$CF$361,'ALL-GTK-MI-MTS-MA'!AU$6,FALSE)</f>
        <v>0</v>
      </c>
      <c r="AV951" s="590">
        <f>VLOOKUP($E951,'ALL-GTK-MI-MTS-MA'!$E$13:$CF$361,'ALL-GTK-MI-MTS-MA'!AV$6,FALSE)</f>
        <v>0</v>
      </c>
      <c r="AW951" s="590">
        <f>VLOOKUP($E951,'ALL-GTK-MI-MTS-MA'!$E$13:$CF$361,'ALL-GTK-MI-MTS-MA'!AW$6,FALSE)</f>
        <v>0</v>
      </c>
      <c r="AX951" s="9">
        <f>VLOOKUP($E951,'ALL-GTK-MI-MTS-MA'!$E$13:$CF$361,'ALL-GTK-MI-MTS-MA'!AX$6,FALSE)</f>
        <v>10</v>
      </c>
      <c r="AY951" s="9">
        <f>VLOOKUP($E951,'ALL-GTK-MI-MTS-MA'!$E$13:$CF$361,'ALL-GTK-MI-MTS-MA'!AY$6,FALSE)</f>
        <v>5</v>
      </c>
      <c r="AZ951" s="9">
        <f>VLOOKUP($E951,'ALL-GTK-MI-MTS-MA'!$E$13:$CF$361,'ALL-GTK-MI-MTS-MA'!AZ$6,FALSE)</f>
        <v>0</v>
      </c>
      <c r="BA951" s="9">
        <f>VLOOKUP($E951,'ALL-GTK-MI-MTS-MA'!$E$13:$CF$361,'ALL-GTK-MI-MTS-MA'!BA$6,FALSE)</f>
        <v>0</v>
      </c>
      <c r="BB951" s="9">
        <f>VLOOKUP($E951,'ALL-GTK-MI-MTS-MA'!$E$13:$CF$361,'ALL-GTK-MI-MTS-MA'!BB$6,FALSE)</f>
        <v>0</v>
      </c>
      <c r="BC951" s="9">
        <f>VLOOKUP($E951,'ALL-GTK-MI-MTS-MA'!$E$13:$CF$361,'ALL-GTK-MI-MTS-MA'!BC$6,FALSE)</f>
        <v>0</v>
      </c>
      <c r="BD951" s="310">
        <f t="shared" si="524"/>
        <v>1</v>
      </c>
      <c r="BE951" s="310">
        <f t="shared" si="525"/>
        <v>0</v>
      </c>
      <c r="BF951" s="10">
        <f t="shared" si="526"/>
        <v>1</v>
      </c>
      <c r="BG951" s="311">
        <f t="shared" si="527"/>
        <v>10</v>
      </c>
      <c r="BH951" s="311">
        <f t="shared" si="528"/>
        <v>5</v>
      </c>
      <c r="BI951" s="10">
        <f t="shared" si="529"/>
        <v>15</v>
      </c>
      <c r="BJ951" s="44">
        <f t="shared" si="530"/>
        <v>11</v>
      </c>
      <c r="BK951" s="44">
        <f t="shared" si="531"/>
        <v>5</v>
      </c>
      <c r="BL951" s="11">
        <f t="shared" si="532"/>
        <v>16</v>
      </c>
      <c r="BM951" s="9">
        <f>VLOOKUP($E951,'ALL-GTK-MI-MTS-MA'!$E$13:$CF$361,'ALL-GTK-MI-MTS-MA'!BM$6,FALSE)</f>
        <v>0</v>
      </c>
      <c r="BN951" s="9">
        <f>VLOOKUP($E951,'ALL-GTK-MI-MTS-MA'!$E$13:$CF$361,'ALL-GTK-MI-MTS-MA'!BN$6,FALSE)</f>
        <v>0</v>
      </c>
      <c r="BO951" s="9">
        <f>VLOOKUP($E951,'ALL-GTK-MI-MTS-MA'!$E$13:$CF$361,'ALL-GTK-MI-MTS-MA'!BO$6,FALSE)</f>
        <v>0</v>
      </c>
      <c r="BP951" s="9">
        <f>VLOOKUP($E951,'ALL-GTK-MI-MTS-MA'!$E$13:$CF$361,'ALL-GTK-MI-MTS-MA'!BP$6,FALSE)</f>
        <v>0</v>
      </c>
      <c r="BQ951" s="9">
        <f>VLOOKUP($E951,'ALL-GTK-MI-MTS-MA'!$E$13:$CF$361,'ALL-GTK-MI-MTS-MA'!BQ$6,FALSE)</f>
        <v>0</v>
      </c>
      <c r="BR951" s="9">
        <f>VLOOKUP($E951,'ALL-GTK-MI-MTS-MA'!$E$13:$CF$361,'ALL-GTK-MI-MTS-MA'!BR$6,FALSE)</f>
        <v>0</v>
      </c>
      <c r="BS951" s="9">
        <f>VLOOKUP($E951,'ALL-GTK-MI-MTS-MA'!$E$13:$CF$361,'ALL-GTK-MI-MTS-MA'!BS$6,FALSE)</f>
        <v>0</v>
      </c>
      <c r="BT951" s="9">
        <f>VLOOKUP($E951,'ALL-GTK-MI-MTS-MA'!$E$13:$CF$361,'ALL-GTK-MI-MTS-MA'!BT$6,FALSE)</f>
        <v>0</v>
      </c>
      <c r="BU951" s="299">
        <f t="shared" si="533"/>
        <v>0</v>
      </c>
      <c r="BV951" s="299">
        <f t="shared" si="534"/>
        <v>0</v>
      </c>
      <c r="BW951" s="44">
        <f t="shared" si="535"/>
        <v>0</v>
      </c>
      <c r="BX951" s="44">
        <f t="shared" si="536"/>
        <v>0</v>
      </c>
      <c r="BY951" s="11">
        <f t="shared" si="537"/>
        <v>0</v>
      </c>
      <c r="BZ951" s="14">
        <f t="shared" si="538"/>
        <v>11</v>
      </c>
      <c r="CA951" s="14">
        <f t="shared" si="539"/>
        <v>5</v>
      </c>
      <c r="CB951" s="13">
        <f t="shared" si="540"/>
        <v>0</v>
      </c>
      <c r="CC951" s="13">
        <f t="shared" si="541"/>
        <v>0</v>
      </c>
      <c r="CD951" s="312">
        <f t="shared" si="542"/>
        <v>11</v>
      </c>
      <c r="CE951" s="312">
        <f t="shared" si="543"/>
        <v>5</v>
      </c>
      <c r="CF951" s="313">
        <f t="shared" si="544"/>
        <v>16</v>
      </c>
      <c r="CG951" s="302" t="str">
        <f t="shared" si="545"/>
        <v>OK</v>
      </c>
    </row>
    <row r="952" spans="1:85" ht="14.25" x14ac:dyDescent="0.25">
      <c r="A952" s="6">
        <v>940</v>
      </c>
      <c r="B952" s="495">
        <v>4</v>
      </c>
      <c r="C952" s="495" t="s">
        <v>268</v>
      </c>
      <c r="D952" s="496" t="s">
        <v>19</v>
      </c>
      <c r="E952" s="626">
        <v>20362876</v>
      </c>
      <c r="F952" s="627" t="s">
        <v>1145</v>
      </c>
      <c r="G952" s="624" t="s">
        <v>53</v>
      </c>
      <c r="H952" s="9">
        <f>VLOOKUP($E952,'ALL-GTK-MI-MTS-MA'!$E$13:$CF$361,'ALL-GTK-MI-MTS-MA'!H$6,FALSE)</f>
        <v>0</v>
      </c>
      <c r="I952" s="9">
        <f>VLOOKUP($E952,'ALL-GTK-MI-MTS-MA'!$E$13:$CF$361,'ALL-GTK-MI-MTS-MA'!I$6,FALSE)</f>
        <v>0</v>
      </c>
      <c r="J952" s="9">
        <f>VLOOKUP($E952,'ALL-GTK-MI-MTS-MA'!$E$13:$CF$361,'ALL-GTK-MI-MTS-MA'!J$6,FALSE)</f>
        <v>0</v>
      </c>
      <c r="K952" s="9">
        <f>VLOOKUP($E952,'ALL-GTK-MI-MTS-MA'!$E$13:$CF$361,'ALL-GTK-MI-MTS-MA'!K$6,FALSE)</f>
        <v>0</v>
      </c>
      <c r="L952" s="9">
        <f>VLOOKUP($E952,'ALL-GTK-MI-MTS-MA'!$E$13:$CF$361,'ALL-GTK-MI-MTS-MA'!L$6,FALSE)</f>
        <v>0</v>
      </c>
      <c r="M952" s="9">
        <f>VLOOKUP($E952,'ALL-GTK-MI-MTS-MA'!$E$13:$CF$361,'ALL-GTK-MI-MTS-MA'!M$6,FALSE)</f>
        <v>0</v>
      </c>
      <c r="N952" s="9">
        <f>VLOOKUP($E952,'ALL-GTK-MI-MTS-MA'!$E$13:$CF$361,'ALL-GTK-MI-MTS-MA'!N$6,FALSE)</f>
        <v>0</v>
      </c>
      <c r="O952" s="9">
        <f>VLOOKUP($E952,'ALL-GTK-MI-MTS-MA'!$E$13:$CF$361,'ALL-GTK-MI-MTS-MA'!O$6,FALSE)</f>
        <v>0</v>
      </c>
      <c r="P952" s="299">
        <f t="shared" si="510"/>
        <v>0</v>
      </c>
      <c r="Q952" s="299">
        <f t="shared" si="511"/>
        <v>0</v>
      </c>
      <c r="R952" s="300">
        <f t="shared" si="512"/>
        <v>0</v>
      </c>
      <c r="S952" s="9">
        <f>VLOOKUP($E952,'ALL-GTK-MI-MTS-MA'!$E$13:$CF$361,'ALL-GTK-MI-MTS-MA'!S$6,FALSE)</f>
        <v>7</v>
      </c>
      <c r="T952" s="9">
        <f>VLOOKUP($E952,'ALL-GTK-MI-MTS-MA'!$E$13:$CF$361,'ALL-GTK-MI-MTS-MA'!T$6,FALSE)</f>
        <v>6</v>
      </c>
      <c r="U952" s="9">
        <f>VLOOKUP($E952,'ALL-GTK-MI-MTS-MA'!$E$13:$CF$361,'ALL-GTK-MI-MTS-MA'!U$6,FALSE)</f>
        <v>0</v>
      </c>
      <c r="V952" s="9">
        <f>VLOOKUP($E952,'ALL-GTK-MI-MTS-MA'!$E$13:$CF$361,'ALL-GTK-MI-MTS-MA'!V$6,FALSE)</f>
        <v>0</v>
      </c>
      <c r="W952" s="9">
        <f>VLOOKUP($E952,'ALL-GTK-MI-MTS-MA'!$E$13:$CF$361,'ALL-GTK-MI-MTS-MA'!W$6,FALSE)</f>
        <v>0</v>
      </c>
      <c r="X952" s="9">
        <f>VLOOKUP($E952,'ALL-GTK-MI-MTS-MA'!$E$13:$CF$361,'ALL-GTK-MI-MTS-MA'!X$6,FALSE)</f>
        <v>0</v>
      </c>
      <c r="Y952" s="299">
        <f t="shared" si="513"/>
        <v>7</v>
      </c>
      <c r="Z952" s="299">
        <f t="shared" si="514"/>
        <v>6</v>
      </c>
      <c r="AA952" s="10">
        <f t="shared" si="515"/>
        <v>13</v>
      </c>
      <c r="AB952" s="44">
        <f t="shared" si="516"/>
        <v>7</v>
      </c>
      <c r="AC952" s="44">
        <f t="shared" si="517"/>
        <v>6</v>
      </c>
      <c r="AD952" s="11">
        <f t="shared" si="518"/>
        <v>13</v>
      </c>
      <c r="AE952" s="9">
        <f>VLOOKUP($E952,'ALL-GTK-MI-MTS-MA'!$E$13:$CF$361,'ALL-GTK-MI-MTS-MA'!AE$6,FALSE)</f>
        <v>3</v>
      </c>
      <c r="AF952" s="9">
        <f>VLOOKUP($E952,'ALL-GTK-MI-MTS-MA'!$E$13:$CF$361,'ALL-GTK-MI-MTS-MA'!AF$6,FALSE)</f>
        <v>3</v>
      </c>
      <c r="AG952" s="10">
        <f t="shared" si="519"/>
        <v>6</v>
      </c>
      <c r="AH952" s="9">
        <f>VLOOKUP($E952,'ALL-GTK-MI-MTS-MA'!$E$13:$CF$361,'ALL-GTK-MI-MTS-MA'!AH$6,FALSE)</f>
        <v>4</v>
      </c>
      <c r="AI952" s="9">
        <f>VLOOKUP($E952,'ALL-GTK-MI-MTS-MA'!$E$13:$CF$361,'ALL-GTK-MI-MTS-MA'!AI$6,FALSE)</f>
        <v>3</v>
      </c>
      <c r="AJ952" s="10">
        <f t="shared" si="520"/>
        <v>7</v>
      </c>
      <c r="AK952" s="44">
        <f t="shared" si="521"/>
        <v>7</v>
      </c>
      <c r="AL952" s="44">
        <f t="shared" si="522"/>
        <v>6</v>
      </c>
      <c r="AM952" s="11">
        <f t="shared" si="523"/>
        <v>13</v>
      </c>
      <c r="AN952" s="299">
        <v>0</v>
      </c>
      <c r="AO952" s="299">
        <v>0</v>
      </c>
      <c r="AP952" s="9">
        <f>VLOOKUP($E952,'ALL-GTK-MI-MTS-MA'!$E$13:$CF$361,'ALL-GTK-MI-MTS-MA'!AP$6,FALSE)</f>
        <v>0</v>
      </c>
      <c r="AQ952" s="9">
        <f>VLOOKUP($E952,'ALL-GTK-MI-MTS-MA'!$E$13:$CF$361,'ALL-GTK-MI-MTS-MA'!AQ$6,FALSE)</f>
        <v>0</v>
      </c>
      <c r="AR952" s="9">
        <f>VLOOKUP($E952,'ALL-GTK-MI-MTS-MA'!$E$13:$CF$361,'ALL-GTK-MI-MTS-MA'!AR$6,FALSE)</f>
        <v>0</v>
      </c>
      <c r="AS952" s="9">
        <f>VLOOKUP($E952,'ALL-GTK-MI-MTS-MA'!$E$13:$CF$361,'ALL-GTK-MI-MTS-MA'!AS$6,FALSE)</f>
        <v>0</v>
      </c>
      <c r="AT952" s="9">
        <f>VLOOKUP($E952,'ALL-GTK-MI-MTS-MA'!$E$13:$CF$361,'ALL-GTK-MI-MTS-MA'!AT$6,FALSE)</f>
        <v>0</v>
      </c>
      <c r="AU952" s="9">
        <f>VLOOKUP($E952,'ALL-GTK-MI-MTS-MA'!$E$13:$CF$361,'ALL-GTK-MI-MTS-MA'!AU$6,FALSE)</f>
        <v>0</v>
      </c>
      <c r="AV952" s="590">
        <f>VLOOKUP($E952,'ALL-GTK-MI-MTS-MA'!$E$13:$CF$361,'ALL-GTK-MI-MTS-MA'!AV$6,FALSE)</f>
        <v>0</v>
      </c>
      <c r="AW952" s="590">
        <f>VLOOKUP($E952,'ALL-GTK-MI-MTS-MA'!$E$13:$CF$361,'ALL-GTK-MI-MTS-MA'!AW$6,FALSE)</f>
        <v>0</v>
      </c>
      <c r="AX952" s="9">
        <f>VLOOKUP($E952,'ALL-GTK-MI-MTS-MA'!$E$13:$CF$361,'ALL-GTK-MI-MTS-MA'!AX$6,FALSE)</f>
        <v>7</v>
      </c>
      <c r="AY952" s="9">
        <f>VLOOKUP($E952,'ALL-GTK-MI-MTS-MA'!$E$13:$CF$361,'ALL-GTK-MI-MTS-MA'!AY$6,FALSE)</f>
        <v>6</v>
      </c>
      <c r="AZ952" s="9">
        <f>VLOOKUP($E952,'ALL-GTK-MI-MTS-MA'!$E$13:$CF$361,'ALL-GTK-MI-MTS-MA'!AZ$6,FALSE)</f>
        <v>0</v>
      </c>
      <c r="BA952" s="9">
        <f>VLOOKUP($E952,'ALL-GTK-MI-MTS-MA'!$E$13:$CF$361,'ALL-GTK-MI-MTS-MA'!BA$6,FALSE)</f>
        <v>0</v>
      </c>
      <c r="BB952" s="9">
        <f>VLOOKUP($E952,'ALL-GTK-MI-MTS-MA'!$E$13:$CF$361,'ALL-GTK-MI-MTS-MA'!BB$6,FALSE)</f>
        <v>0</v>
      </c>
      <c r="BC952" s="9">
        <f>VLOOKUP($E952,'ALL-GTK-MI-MTS-MA'!$E$13:$CF$361,'ALL-GTK-MI-MTS-MA'!BC$6,FALSE)</f>
        <v>0</v>
      </c>
      <c r="BD952" s="310">
        <f t="shared" si="524"/>
        <v>0</v>
      </c>
      <c r="BE952" s="310">
        <f t="shared" si="525"/>
        <v>0</v>
      </c>
      <c r="BF952" s="10">
        <f t="shared" si="526"/>
        <v>0</v>
      </c>
      <c r="BG952" s="311">
        <f t="shared" si="527"/>
        <v>7</v>
      </c>
      <c r="BH952" s="311">
        <f t="shared" si="528"/>
        <v>6</v>
      </c>
      <c r="BI952" s="10">
        <f t="shared" si="529"/>
        <v>13</v>
      </c>
      <c r="BJ952" s="44">
        <f t="shared" si="530"/>
        <v>7</v>
      </c>
      <c r="BK952" s="44">
        <f t="shared" si="531"/>
        <v>6</v>
      </c>
      <c r="BL952" s="11">
        <f t="shared" si="532"/>
        <v>13</v>
      </c>
      <c r="BM952" s="9">
        <f>VLOOKUP($E952,'ALL-GTK-MI-MTS-MA'!$E$13:$CF$361,'ALL-GTK-MI-MTS-MA'!BM$6,FALSE)</f>
        <v>0</v>
      </c>
      <c r="BN952" s="9">
        <f>VLOOKUP($E952,'ALL-GTK-MI-MTS-MA'!$E$13:$CF$361,'ALL-GTK-MI-MTS-MA'!BN$6,FALSE)</f>
        <v>0</v>
      </c>
      <c r="BO952" s="9">
        <f>VLOOKUP($E952,'ALL-GTK-MI-MTS-MA'!$E$13:$CF$361,'ALL-GTK-MI-MTS-MA'!BO$6,FALSE)</f>
        <v>0</v>
      </c>
      <c r="BP952" s="9">
        <f>VLOOKUP($E952,'ALL-GTK-MI-MTS-MA'!$E$13:$CF$361,'ALL-GTK-MI-MTS-MA'!BP$6,FALSE)</f>
        <v>0</v>
      </c>
      <c r="BQ952" s="9">
        <f>VLOOKUP($E952,'ALL-GTK-MI-MTS-MA'!$E$13:$CF$361,'ALL-GTK-MI-MTS-MA'!BQ$6,FALSE)</f>
        <v>0</v>
      </c>
      <c r="BR952" s="9">
        <f>VLOOKUP($E952,'ALL-GTK-MI-MTS-MA'!$E$13:$CF$361,'ALL-GTK-MI-MTS-MA'!BR$6,FALSE)</f>
        <v>0</v>
      </c>
      <c r="BS952" s="9">
        <f>VLOOKUP($E952,'ALL-GTK-MI-MTS-MA'!$E$13:$CF$361,'ALL-GTK-MI-MTS-MA'!BS$6,FALSE)</f>
        <v>0</v>
      </c>
      <c r="BT952" s="9">
        <f>VLOOKUP($E952,'ALL-GTK-MI-MTS-MA'!$E$13:$CF$361,'ALL-GTK-MI-MTS-MA'!BT$6,FALSE)</f>
        <v>0</v>
      </c>
      <c r="BU952" s="299">
        <f t="shared" si="533"/>
        <v>0</v>
      </c>
      <c r="BV952" s="299">
        <f t="shared" si="534"/>
        <v>0</v>
      </c>
      <c r="BW952" s="44">
        <f t="shared" si="535"/>
        <v>0</v>
      </c>
      <c r="BX952" s="44">
        <f t="shared" si="536"/>
        <v>0</v>
      </c>
      <c r="BY952" s="11">
        <f t="shared" si="537"/>
        <v>0</v>
      </c>
      <c r="BZ952" s="14">
        <f t="shared" si="538"/>
        <v>7</v>
      </c>
      <c r="CA952" s="14">
        <f t="shared" si="539"/>
        <v>6</v>
      </c>
      <c r="CB952" s="13">
        <f t="shared" si="540"/>
        <v>0</v>
      </c>
      <c r="CC952" s="13">
        <f t="shared" si="541"/>
        <v>0</v>
      </c>
      <c r="CD952" s="312">
        <f t="shared" si="542"/>
        <v>7</v>
      </c>
      <c r="CE952" s="312">
        <f t="shared" si="543"/>
        <v>6</v>
      </c>
      <c r="CF952" s="313">
        <f t="shared" si="544"/>
        <v>13</v>
      </c>
      <c r="CG952" s="302" t="str">
        <f t="shared" si="545"/>
        <v>OK</v>
      </c>
    </row>
    <row r="953" spans="1:85" ht="14.25" x14ac:dyDescent="0.25">
      <c r="A953" s="6">
        <v>941</v>
      </c>
      <c r="B953" s="495">
        <v>5</v>
      </c>
      <c r="C953" s="495" t="s">
        <v>268</v>
      </c>
      <c r="D953" s="496" t="s">
        <v>19</v>
      </c>
      <c r="E953" s="626">
        <v>20362871</v>
      </c>
      <c r="F953" s="627" t="s">
        <v>1146</v>
      </c>
      <c r="G953" s="624" t="s">
        <v>53</v>
      </c>
      <c r="H953" s="9">
        <f>VLOOKUP($E953,'ALL-GTK-MI-MTS-MA'!$E$13:$CF$361,'ALL-GTK-MI-MTS-MA'!H$6,FALSE)</f>
        <v>0</v>
      </c>
      <c r="I953" s="9">
        <f>VLOOKUP($E953,'ALL-GTK-MI-MTS-MA'!$E$13:$CF$361,'ALL-GTK-MI-MTS-MA'!I$6,FALSE)</f>
        <v>0</v>
      </c>
      <c r="J953" s="9">
        <f>VLOOKUP($E953,'ALL-GTK-MI-MTS-MA'!$E$13:$CF$361,'ALL-GTK-MI-MTS-MA'!J$6,FALSE)</f>
        <v>0</v>
      </c>
      <c r="K953" s="9">
        <f>VLOOKUP($E953,'ALL-GTK-MI-MTS-MA'!$E$13:$CF$361,'ALL-GTK-MI-MTS-MA'!K$6,FALSE)</f>
        <v>0</v>
      </c>
      <c r="L953" s="9">
        <f>VLOOKUP($E953,'ALL-GTK-MI-MTS-MA'!$E$13:$CF$361,'ALL-GTK-MI-MTS-MA'!L$6,FALSE)</f>
        <v>0</v>
      </c>
      <c r="M953" s="9">
        <f>VLOOKUP($E953,'ALL-GTK-MI-MTS-MA'!$E$13:$CF$361,'ALL-GTK-MI-MTS-MA'!M$6,FALSE)</f>
        <v>0</v>
      </c>
      <c r="N953" s="9">
        <f>VLOOKUP($E953,'ALL-GTK-MI-MTS-MA'!$E$13:$CF$361,'ALL-GTK-MI-MTS-MA'!N$6,FALSE)</f>
        <v>2</v>
      </c>
      <c r="O953" s="9">
        <f>VLOOKUP($E953,'ALL-GTK-MI-MTS-MA'!$E$13:$CF$361,'ALL-GTK-MI-MTS-MA'!O$6,FALSE)</f>
        <v>0</v>
      </c>
      <c r="P953" s="299">
        <f t="shared" si="510"/>
        <v>2</v>
      </c>
      <c r="Q953" s="299">
        <f t="shared" si="511"/>
        <v>0</v>
      </c>
      <c r="R953" s="300">
        <f t="shared" si="512"/>
        <v>2</v>
      </c>
      <c r="S953" s="9">
        <f>VLOOKUP($E953,'ALL-GTK-MI-MTS-MA'!$E$13:$CF$361,'ALL-GTK-MI-MTS-MA'!S$6,FALSE)</f>
        <v>12</v>
      </c>
      <c r="T953" s="9">
        <f>VLOOKUP($E953,'ALL-GTK-MI-MTS-MA'!$E$13:$CF$361,'ALL-GTK-MI-MTS-MA'!T$6,FALSE)</f>
        <v>6</v>
      </c>
      <c r="U953" s="9">
        <f>VLOOKUP($E953,'ALL-GTK-MI-MTS-MA'!$E$13:$CF$361,'ALL-GTK-MI-MTS-MA'!U$6,FALSE)</f>
        <v>0</v>
      </c>
      <c r="V953" s="9">
        <f>VLOOKUP($E953,'ALL-GTK-MI-MTS-MA'!$E$13:$CF$361,'ALL-GTK-MI-MTS-MA'!V$6,FALSE)</f>
        <v>0</v>
      </c>
      <c r="W953" s="9">
        <f>VLOOKUP($E953,'ALL-GTK-MI-MTS-MA'!$E$13:$CF$361,'ALL-GTK-MI-MTS-MA'!W$6,FALSE)</f>
        <v>0</v>
      </c>
      <c r="X953" s="9">
        <f>VLOOKUP($E953,'ALL-GTK-MI-MTS-MA'!$E$13:$CF$361,'ALL-GTK-MI-MTS-MA'!X$6,FALSE)</f>
        <v>0</v>
      </c>
      <c r="Y953" s="299">
        <f t="shared" si="513"/>
        <v>12</v>
      </c>
      <c r="Z953" s="299">
        <f t="shared" si="514"/>
        <v>6</v>
      </c>
      <c r="AA953" s="10">
        <f t="shared" si="515"/>
        <v>18</v>
      </c>
      <c r="AB953" s="44">
        <f t="shared" si="516"/>
        <v>14</v>
      </c>
      <c r="AC953" s="44">
        <f t="shared" si="517"/>
        <v>6</v>
      </c>
      <c r="AD953" s="11">
        <f t="shared" si="518"/>
        <v>20</v>
      </c>
      <c r="AE953" s="9">
        <f>VLOOKUP($E953,'ALL-GTK-MI-MTS-MA'!$E$13:$CF$361,'ALL-GTK-MI-MTS-MA'!AE$6,FALSE)</f>
        <v>7</v>
      </c>
      <c r="AF953" s="9">
        <f>VLOOKUP($E953,'ALL-GTK-MI-MTS-MA'!$E$13:$CF$361,'ALL-GTK-MI-MTS-MA'!AF$6,FALSE)</f>
        <v>3</v>
      </c>
      <c r="AG953" s="10">
        <f t="shared" si="519"/>
        <v>10</v>
      </c>
      <c r="AH953" s="9">
        <f>VLOOKUP($E953,'ALL-GTK-MI-MTS-MA'!$E$13:$CF$361,'ALL-GTK-MI-MTS-MA'!AH$6,FALSE)</f>
        <v>7</v>
      </c>
      <c r="AI953" s="9">
        <f>VLOOKUP($E953,'ALL-GTK-MI-MTS-MA'!$E$13:$CF$361,'ALL-GTK-MI-MTS-MA'!AI$6,FALSE)</f>
        <v>3</v>
      </c>
      <c r="AJ953" s="10">
        <f t="shared" si="520"/>
        <v>10</v>
      </c>
      <c r="AK953" s="44">
        <f t="shared" si="521"/>
        <v>14</v>
      </c>
      <c r="AL953" s="44">
        <f t="shared" si="522"/>
        <v>6</v>
      </c>
      <c r="AM953" s="11">
        <f t="shared" si="523"/>
        <v>20</v>
      </c>
      <c r="AN953" s="299">
        <v>0</v>
      </c>
      <c r="AO953" s="299">
        <v>0</v>
      </c>
      <c r="AP953" s="9">
        <f>VLOOKUP($E953,'ALL-GTK-MI-MTS-MA'!$E$13:$CF$361,'ALL-GTK-MI-MTS-MA'!AP$6,FALSE)</f>
        <v>0</v>
      </c>
      <c r="AQ953" s="9">
        <f>VLOOKUP($E953,'ALL-GTK-MI-MTS-MA'!$E$13:$CF$361,'ALL-GTK-MI-MTS-MA'!AQ$6,FALSE)</f>
        <v>0</v>
      </c>
      <c r="AR953" s="9">
        <f>VLOOKUP($E953,'ALL-GTK-MI-MTS-MA'!$E$13:$CF$361,'ALL-GTK-MI-MTS-MA'!AR$6,FALSE)</f>
        <v>0</v>
      </c>
      <c r="AS953" s="9">
        <f>VLOOKUP($E953,'ALL-GTK-MI-MTS-MA'!$E$13:$CF$361,'ALL-GTK-MI-MTS-MA'!AS$6,FALSE)</f>
        <v>0</v>
      </c>
      <c r="AT953" s="9">
        <f>VLOOKUP($E953,'ALL-GTK-MI-MTS-MA'!$E$13:$CF$361,'ALL-GTK-MI-MTS-MA'!AT$6,FALSE)</f>
        <v>1</v>
      </c>
      <c r="AU953" s="9">
        <f>VLOOKUP($E953,'ALL-GTK-MI-MTS-MA'!$E$13:$CF$361,'ALL-GTK-MI-MTS-MA'!AU$6,FALSE)</f>
        <v>0</v>
      </c>
      <c r="AV953" s="590">
        <f>VLOOKUP($E953,'ALL-GTK-MI-MTS-MA'!$E$13:$CF$361,'ALL-GTK-MI-MTS-MA'!AV$6,FALSE)</f>
        <v>0</v>
      </c>
      <c r="AW953" s="590">
        <f>VLOOKUP($E953,'ALL-GTK-MI-MTS-MA'!$E$13:$CF$361,'ALL-GTK-MI-MTS-MA'!AW$6,FALSE)</f>
        <v>0</v>
      </c>
      <c r="AX953" s="9">
        <f>VLOOKUP($E953,'ALL-GTK-MI-MTS-MA'!$E$13:$CF$361,'ALL-GTK-MI-MTS-MA'!AX$6,FALSE)</f>
        <v>13</v>
      </c>
      <c r="AY953" s="9">
        <f>VLOOKUP($E953,'ALL-GTK-MI-MTS-MA'!$E$13:$CF$361,'ALL-GTK-MI-MTS-MA'!AY$6,FALSE)</f>
        <v>6</v>
      </c>
      <c r="AZ953" s="9">
        <f>VLOOKUP($E953,'ALL-GTK-MI-MTS-MA'!$E$13:$CF$361,'ALL-GTK-MI-MTS-MA'!AZ$6,FALSE)</f>
        <v>0</v>
      </c>
      <c r="BA953" s="9">
        <f>VLOOKUP($E953,'ALL-GTK-MI-MTS-MA'!$E$13:$CF$361,'ALL-GTK-MI-MTS-MA'!BA$6,FALSE)</f>
        <v>0</v>
      </c>
      <c r="BB953" s="9">
        <f>VLOOKUP($E953,'ALL-GTK-MI-MTS-MA'!$E$13:$CF$361,'ALL-GTK-MI-MTS-MA'!BB$6,FALSE)</f>
        <v>0</v>
      </c>
      <c r="BC953" s="9">
        <f>VLOOKUP($E953,'ALL-GTK-MI-MTS-MA'!$E$13:$CF$361,'ALL-GTK-MI-MTS-MA'!BC$6,FALSE)</f>
        <v>0</v>
      </c>
      <c r="BD953" s="310">
        <f t="shared" si="524"/>
        <v>1</v>
      </c>
      <c r="BE953" s="310">
        <f t="shared" si="525"/>
        <v>0</v>
      </c>
      <c r="BF953" s="10">
        <f t="shared" si="526"/>
        <v>1</v>
      </c>
      <c r="BG953" s="311">
        <f t="shared" si="527"/>
        <v>13</v>
      </c>
      <c r="BH953" s="311">
        <f t="shared" si="528"/>
        <v>6</v>
      </c>
      <c r="BI953" s="10">
        <f t="shared" si="529"/>
        <v>19</v>
      </c>
      <c r="BJ953" s="44">
        <f t="shared" si="530"/>
        <v>14</v>
      </c>
      <c r="BK953" s="44">
        <f t="shared" si="531"/>
        <v>6</v>
      </c>
      <c r="BL953" s="11">
        <f t="shared" si="532"/>
        <v>20</v>
      </c>
      <c r="BM953" s="9">
        <f>VLOOKUP($E953,'ALL-GTK-MI-MTS-MA'!$E$13:$CF$361,'ALL-GTK-MI-MTS-MA'!BM$6,FALSE)</f>
        <v>0</v>
      </c>
      <c r="BN953" s="9">
        <f>VLOOKUP($E953,'ALL-GTK-MI-MTS-MA'!$E$13:$CF$361,'ALL-GTK-MI-MTS-MA'!BN$6,FALSE)</f>
        <v>0</v>
      </c>
      <c r="BO953" s="9">
        <f>VLOOKUP($E953,'ALL-GTK-MI-MTS-MA'!$E$13:$CF$361,'ALL-GTK-MI-MTS-MA'!BO$6,FALSE)</f>
        <v>0</v>
      </c>
      <c r="BP953" s="9">
        <f>VLOOKUP($E953,'ALL-GTK-MI-MTS-MA'!$E$13:$CF$361,'ALL-GTK-MI-MTS-MA'!BP$6,FALSE)</f>
        <v>0</v>
      </c>
      <c r="BQ953" s="9">
        <f>VLOOKUP($E953,'ALL-GTK-MI-MTS-MA'!$E$13:$CF$361,'ALL-GTK-MI-MTS-MA'!BQ$6,FALSE)</f>
        <v>0</v>
      </c>
      <c r="BR953" s="9">
        <f>VLOOKUP($E953,'ALL-GTK-MI-MTS-MA'!$E$13:$CF$361,'ALL-GTK-MI-MTS-MA'!BR$6,FALSE)</f>
        <v>0</v>
      </c>
      <c r="BS953" s="9">
        <f>VLOOKUP($E953,'ALL-GTK-MI-MTS-MA'!$E$13:$CF$361,'ALL-GTK-MI-MTS-MA'!BS$6,FALSE)</f>
        <v>0</v>
      </c>
      <c r="BT953" s="9">
        <f>VLOOKUP($E953,'ALL-GTK-MI-MTS-MA'!$E$13:$CF$361,'ALL-GTK-MI-MTS-MA'!BT$6,FALSE)</f>
        <v>0</v>
      </c>
      <c r="BU953" s="299">
        <f t="shared" si="533"/>
        <v>0</v>
      </c>
      <c r="BV953" s="299">
        <f t="shared" si="534"/>
        <v>0</v>
      </c>
      <c r="BW953" s="44">
        <f t="shared" si="535"/>
        <v>0</v>
      </c>
      <c r="BX953" s="44">
        <f t="shared" si="536"/>
        <v>0</v>
      </c>
      <c r="BY953" s="11">
        <f t="shared" si="537"/>
        <v>0</v>
      </c>
      <c r="BZ953" s="14">
        <f t="shared" si="538"/>
        <v>14</v>
      </c>
      <c r="CA953" s="14">
        <f t="shared" si="539"/>
        <v>6</v>
      </c>
      <c r="CB953" s="13">
        <f t="shared" si="540"/>
        <v>0</v>
      </c>
      <c r="CC953" s="13">
        <f t="shared" si="541"/>
        <v>0</v>
      </c>
      <c r="CD953" s="312">
        <f t="shared" si="542"/>
        <v>14</v>
      </c>
      <c r="CE953" s="312">
        <f t="shared" si="543"/>
        <v>6</v>
      </c>
      <c r="CF953" s="313">
        <f t="shared" si="544"/>
        <v>20</v>
      </c>
      <c r="CG953" s="302" t="str">
        <f t="shared" si="545"/>
        <v>OK</v>
      </c>
    </row>
    <row r="954" spans="1:85" ht="14.25" x14ac:dyDescent="0.25">
      <c r="A954" s="6">
        <v>942</v>
      </c>
      <c r="B954" s="495">
        <v>6</v>
      </c>
      <c r="C954" s="495" t="s">
        <v>268</v>
      </c>
      <c r="D954" s="496" t="s">
        <v>19</v>
      </c>
      <c r="E954" s="626">
        <v>20362874</v>
      </c>
      <c r="F954" s="627" t="s">
        <v>1147</v>
      </c>
      <c r="G954" s="624" t="s">
        <v>53</v>
      </c>
      <c r="H954" s="9">
        <f>VLOOKUP($E954,'ALL-GTK-MI-MTS-MA'!$E$13:$CF$361,'ALL-GTK-MI-MTS-MA'!H$6,FALSE)</f>
        <v>0</v>
      </c>
      <c r="I954" s="9">
        <f>VLOOKUP($E954,'ALL-GTK-MI-MTS-MA'!$E$13:$CF$361,'ALL-GTK-MI-MTS-MA'!I$6,FALSE)</f>
        <v>0</v>
      </c>
      <c r="J954" s="9">
        <f>VLOOKUP($E954,'ALL-GTK-MI-MTS-MA'!$E$13:$CF$361,'ALL-GTK-MI-MTS-MA'!J$6,FALSE)</f>
        <v>0</v>
      </c>
      <c r="K954" s="9">
        <f>VLOOKUP($E954,'ALL-GTK-MI-MTS-MA'!$E$13:$CF$361,'ALL-GTK-MI-MTS-MA'!K$6,FALSE)</f>
        <v>0</v>
      </c>
      <c r="L954" s="9">
        <f>VLOOKUP($E954,'ALL-GTK-MI-MTS-MA'!$E$13:$CF$361,'ALL-GTK-MI-MTS-MA'!L$6,FALSE)</f>
        <v>0</v>
      </c>
      <c r="M954" s="9">
        <f>VLOOKUP($E954,'ALL-GTK-MI-MTS-MA'!$E$13:$CF$361,'ALL-GTK-MI-MTS-MA'!M$6,FALSE)</f>
        <v>0</v>
      </c>
      <c r="N954" s="9">
        <f>VLOOKUP($E954,'ALL-GTK-MI-MTS-MA'!$E$13:$CF$361,'ALL-GTK-MI-MTS-MA'!N$6,FALSE)</f>
        <v>0</v>
      </c>
      <c r="O954" s="9">
        <f>VLOOKUP($E954,'ALL-GTK-MI-MTS-MA'!$E$13:$CF$361,'ALL-GTK-MI-MTS-MA'!O$6,FALSE)</f>
        <v>0</v>
      </c>
      <c r="P954" s="299">
        <f t="shared" si="510"/>
        <v>0</v>
      </c>
      <c r="Q954" s="299">
        <f t="shared" si="511"/>
        <v>0</v>
      </c>
      <c r="R954" s="300">
        <f t="shared" si="512"/>
        <v>0</v>
      </c>
      <c r="S954" s="9">
        <f>VLOOKUP($E954,'ALL-GTK-MI-MTS-MA'!$E$13:$CF$361,'ALL-GTK-MI-MTS-MA'!S$6,FALSE)</f>
        <v>13</v>
      </c>
      <c r="T954" s="9">
        <f>VLOOKUP($E954,'ALL-GTK-MI-MTS-MA'!$E$13:$CF$361,'ALL-GTK-MI-MTS-MA'!T$6,FALSE)</f>
        <v>11</v>
      </c>
      <c r="U954" s="9">
        <f>VLOOKUP($E954,'ALL-GTK-MI-MTS-MA'!$E$13:$CF$361,'ALL-GTK-MI-MTS-MA'!U$6,FALSE)</f>
        <v>0</v>
      </c>
      <c r="V954" s="9">
        <f>VLOOKUP($E954,'ALL-GTK-MI-MTS-MA'!$E$13:$CF$361,'ALL-GTK-MI-MTS-MA'!V$6,FALSE)</f>
        <v>0</v>
      </c>
      <c r="W954" s="9">
        <f>VLOOKUP($E954,'ALL-GTK-MI-MTS-MA'!$E$13:$CF$361,'ALL-GTK-MI-MTS-MA'!W$6,FALSE)</f>
        <v>0</v>
      </c>
      <c r="X954" s="9">
        <f>VLOOKUP($E954,'ALL-GTK-MI-MTS-MA'!$E$13:$CF$361,'ALL-GTK-MI-MTS-MA'!X$6,FALSE)</f>
        <v>0</v>
      </c>
      <c r="Y954" s="299">
        <f t="shared" si="513"/>
        <v>13</v>
      </c>
      <c r="Z954" s="299">
        <f t="shared" si="514"/>
        <v>11</v>
      </c>
      <c r="AA954" s="10">
        <f t="shared" si="515"/>
        <v>24</v>
      </c>
      <c r="AB954" s="44">
        <f t="shared" si="516"/>
        <v>13</v>
      </c>
      <c r="AC954" s="44">
        <f t="shared" si="517"/>
        <v>11</v>
      </c>
      <c r="AD954" s="11">
        <f t="shared" si="518"/>
        <v>24</v>
      </c>
      <c r="AE954" s="9">
        <f>VLOOKUP($E954,'ALL-GTK-MI-MTS-MA'!$E$13:$CF$361,'ALL-GTK-MI-MTS-MA'!AE$6,FALSE)</f>
        <v>6</v>
      </c>
      <c r="AF954" s="9">
        <f>VLOOKUP($E954,'ALL-GTK-MI-MTS-MA'!$E$13:$CF$361,'ALL-GTK-MI-MTS-MA'!AF$6,FALSE)</f>
        <v>5</v>
      </c>
      <c r="AG954" s="10">
        <f t="shared" si="519"/>
        <v>11</v>
      </c>
      <c r="AH954" s="9">
        <f>VLOOKUP($E954,'ALL-GTK-MI-MTS-MA'!$E$13:$CF$361,'ALL-GTK-MI-MTS-MA'!AH$6,FALSE)</f>
        <v>7</v>
      </c>
      <c r="AI954" s="9">
        <f>VLOOKUP($E954,'ALL-GTK-MI-MTS-MA'!$E$13:$CF$361,'ALL-GTK-MI-MTS-MA'!AI$6,FALSE)</f>
        <v>6</v>
      </c>
      <c r="AJ954" s="10">
        <f t="shared" si="520"/>
        <v>13</v>
      </c>
      <c r="AK954" s="44">
        <f t="shared" si="521"/>
        <v>13</v>
      </c>
      <c r="AL954" s="44">
        <f t="shared" si="522"/>
        <v>11</v>
      </c>
      <c r="AM954" s="11">
        <f t="shared" si="523"/>
        <v>24</v>
      </c>
      <c r="AN954" s="299">
        <v>0</v>
      </c>
      <c r="AO954" s="299">
        <v>0</v>
      </c>
      <c r="AP954" s="9">
        <f>VLOOKUP($E954,'ALL-GTK-MI-MTS-MA'!$E$13:$CF$361,'ALL-GTK-MI-MTS-MA'!AP$6,FALSE)</f>
        <v>0</v>
      </c>
      <c r="AQ954" s="9">
        <f>VLOOKUP($E954,'ALL-GTK-MI-MTS-MA'!$E$13:$CF$361,'ALL-GTK-MI-MTS-MA'!AQ$6,FALSE)</f>
        <v>0</v>
      </c>
      <c r="AR954" s="9">
        <f>VLOOKUP($E954,'ALL-GTK-MI-MTS-MA'!$E$13:$CF$361,'ALL-GTK-MI-MTS-MA'!AR$6,FALSE)</f>
        <v>0</v>
      </c>
      <c r="AS954" s="9">
        <f>VLOOKUP($E954,'ALL-GTK-MI-MTS-MA'!$E$13:$CF$361,'ALL-GTK-MI-MTS-MA'!AS$6,FALSE)</f>
        <v>0</v>
      </c>
      <c r="AT954" s="9">
        <f>VLOOKUP($E954,'ALL-GTK-MI-MTS-MA'!$E$13:$CF$361,'ALL-GTK-MI-MTS-MA'!AT$6,FALSE)</f>
        <v>1</v>
      </c>
      <c r="AU954" s="9">
        <f>VLOOKUP($E954,'ALL-GTK-MI-MTS-MA'!$E$13:$CF$361,'ALL-GTK-MI-MTS-MA'!AU$6,FALSE)</f>
        <v>1</v>
      </c>
      <c r="AV954" s="590">
        <f>VLOOKUP($E954,'ALL-GTK-MI-MTS-MA'!$E$13:$CF$361,'ALL-GTK-MI-MTS-MA'!AV$6,FALSE)</f>
        <v>0</v>
      </c>
      <c r="AW954" s="590">
        <f>VLOOKUP($E954,'ALL-GTK-MI-MTS-MA'!$E$13:$CF$361,'ALL-GTK-MI-MTS-MA'!AW$6,FALSE)</f>
        <v>0</v>
      </c>
      <c r="AX954" s="9">
        <f>VLOOKUP($E954,'ALL-GTK-MI-MTS-MA'!$E$13:$CF$361,'ALL-GTK-MI-MTS-MA'!AX$6,FALSE)</f>
        <v>12</v>
      </c>
      <c r="AY954" s="9">
        <f>VLOOKUP($E954,'ALL-GTK-MI-MTS-MA'!$E$13:$CF$361,'ALL-GTK-MI-MTS-MA'!AY$6,FALSE)</f>
        <v>10</v>
      </c>
      <c r="AZ954" s="9">
        <f>VLOOKUP($E954,'ALL-GTK-MI-MTS-MA'!$E$13:$CF$361,'ALL-GTK-MI-MTS-MA'!AZ$6,FALSE)</f>
        <v>0</v>
      </c>
      <c r="BA954" s="9">
        <f>VLOOKUP($E954,'ALL-GTK-MI-MTS-MA'!$E$13:$CF$361,'ALL-GTK-MI-MTS-MA'!BA$6,FALSE)</f>
        <v>0</v>
      </c>
      <c r="BB954" s="9">
        <f>VLOOKUP($E954,'ALL-GTK-MI-MTS-MA'!$E$13:$CF$361,'ALL-GTK-MI-MTS-MA'!BB$6,FALSE)</f>
        <v>0</v>
      </c>
      <c r="BC954" s="9">
        <f>VLOOKUP($E954,'ALL-GTK-MI-MTS-MA'!$E$13:$CF$361,'ALL-GTK-MI-MTS-MA'!BC$6,FALSE)</f>
        <v>0</v>
      </c>
      <c r="BD954" s="310">
        <f t="shared" si="524"/>
        <v>1</v>
      </c>
      <c r="BE954" s="310">
        <f t="shared" si="525"/>
        <v>1</v>
      </c>
      <c r="BF954" s="10">
        <f t="shared" si="526"/>
        <v>2</v>
      </c>
      <c r="BG954" s="311">
        <f t="shared" si="527"/>
        <v>12</v>
      </c>
      <c r="BH954" s="311">
        <f t="shared" si="528"/>
        <v>10</v>
      </c>
      <c r="BI954" s="10">
        <f t="shared" si="529"/>
        <v>22</v>
      </c>
      <c r="BJ954" s="44">
        <f t="shared" si="530"/>
        <v>13</v>
      </c>
      <c r="BK954" s="44">
        <f t="shared" si="531"/>
        <v>11</v>
      </c>
      <c r="BL954" s="11">
        <f t="shared" si="532"/>
        <v>24</v>
      </c>
      <c r="BM954" s="9">
        <f>VLOOKUP($E954,'ALL-GTK-MI-MTS-MA'!$E$13:$CF$361,'ALL-GTK-MI-MTS-MA'!BM$6,FALSE)</f>
        <v>0</v>
      </c>
      <c r="BN954" s="9">
        <f>VLOOKUP($E954,'ALL-GTK-MI-MTS-MA'!$E$13:$CF$361,'ALL-GTK-MI-MTS-MA'!BN$6,FALSE)</f>
        <v>0</v>
      </c>
      <c r="BO954" s="9">
        <f>VLOOKUP($E954,'ALL-GTK-MI-MTS-MA'!$E$13:$CF$361,'ALL-GTK-MI-MTS-MA'!BO$6,FALSE)</f>
        <v>0</v>
      </c>
      <c r="BP954" s="9">
        <f>VLOOKUP($E954,'ALL-GTK-MI-MTS-MA'!$E$13:$CF$361,'ALL-GTK-MI-MTS-MA'!BP$6,FALSE)</f>
        <v>0</v>
      </c>
      <c r="BQ954" s="9">
        <f>VLOOKUP($E954,'ALL-GTK-MI-MTS-MA'!$E$13:$CF$361,'ALL-GTK-MI-MTS-MA'!BQ$6,FALSE)</f>
        <v>0</v>
      </c>
      <c r="BR954" s="9">
        <f>VLOOKUP($E954,'ALL-GTK-MI-MTS-MA'!$E$13:$CF$361,'ALL-GTK-MI-MTS-MA'!BR$6,FALSE)</f>
        <v>0</v>
      </c>
      <c r="BS954" s="9">
        <f>VLOOKUP($E954,'ALL-GTK-MI-MTS-MA'!$E$13:$CF$361,'ALL-GTK-MI-MTS-MA'!BS$6,FALSE)</f>
        <v>0</v>
      </c>
      <c r="BT954" s="9">
        <f>VLOOKUP($E954,'ALL-GTK-MI-MTS-MA'!$E$13:$CF$361,'ALL-GTK-MI-MTS-MA'!BT$6,FALSE)</f>
        <v>0</v>
      </c>
      <c r="BU954" s="299">
        <f t="shared" si="533"/>
        <v>0</v>
      </c>
      <c r="BV954" s="299">
        <f t="shared" si="534"/>
        <v>0</v>
      </c>
      <c r="BW954" s="44">
        <f t="shared" si="535"/>
        <v>0</v>
      </c>
      <c r="BX954" s="44">
        <f t="shared" si="536"/>
        <v>0</v>
      </c>
      <c r="BY954" s="11">
        <f t="shared" si="537"/>
        <v>0</v>
      </c>
      <c r="BZ954" s="14">
        <f t="shared" si="538"/>
        <v>13</v>
      </c>
      <c r="CA954" s="14">
        <f t="shared" si="539"/>
        <v>11</v>
      </c>
      <c r="CB954" s="13">
        <f t="shared" si="540"/>
        <v>0</v>
      </c>
      <c r="CC954" s="13">
        <f t="shared" si="541"/>
        <v>0</v>
      </c>
      <c r="CD954" s="312">
        <f t="shared" si="542"/>
        <v>13</v>
      </c>
      <c r="CE954" s="312">
        <f t="shared" si="543"/>
        <v>11</v>
      </c>
      <c r="CF954" s="313">
        <f t="shared" si="544"/>
        <v>24</v>
      </c>
      <c r="CG954" s="302" t="str">
        <f t="shared" si="545"/>
        <v>OK</v>
      </c>
    </row>
    <row r="955" spans="1:85" ht="14.25" x14ac:dyDescent="0.25">
      <c r="A955" s="6">
        <v>943</v>
      </c>
      <c r="B955" s="495">
        <v>7</v>
      </c>
      <c r="C955" s="495" t="s">
        <v>268</v>
      </c>
      <c r="D955" s="496" t="s">
        <v>19</v>
      </c>
      <c r="E955" s="626">
        <v>20362865</v>
      </c>
      <c r="F955" s="627" t="s">
        <v>1148</v>
      </c>
      <c r="G955" s="624" t="s">
        <v>53</v>
      </c>
      <c r="H955" s="9">
        <f>VLOOKUP($E955,'ALL-GTK-MI-MTS-MA'!$E$13:$CF$361,'ALL-GTK-MI-MTS-MA'!H$6,FALSE)</f>
        <v>0</v>
      </c>
      <c r="I955" s="9">
        <f>VLOOKUP($E955,'ALL-GTK-MI-MTS-MA'!$E$13:$CF$361,'ALL-GTK-MI-MTS-MA'!I$6,FALSE)</f>
        <v>0</v>
      </c>
      <c r="J955" s="9">
        <f>VLOOKUP($E955,'ALL-GTK-MI-MTS-MA'!$E$13:$CF$361,'ALL-GTK-MI-MTS-MA'!J$6,FALSE)</f>
        <v>0</v>
      </c>
      <c r="K955" s="9">
        <f>VLOOKUP($E955,'ALL-GTK-MI-MTS-MA'!$E$13:$CF$361,'ALL-GTK-MI-MTS-MA'!K$6,FALSE)</f>
        <v>0</v>
      </c>
      <c r="L955" s="9">
        <f>VLOOKUP($E955,'ALL-GTK-MI-MTS-MA'!$E$13:$CF$361,'ALL-GTK-MI-MTS-MA'!L$6,FALSE)</f>
        <v>0</v>
      </c>
      <c r="M955" s="9">
        <f>VLOOKUP($E955,'ALL-GTK-MI-MTS-MA'!$E$13:$CF$361,'ALL-GTK-MI-MTS-MA'!M$6,FALSE)</f>
        <v>0</v>
      </c>
      <c r="N955" s="9">
        <f>VLOOKUP($E955,'ALL-GTK-MI-MTS-MA'!$E$13:$CF$361,'ALL-GTK-MI-MTS-MA'!N$6,FALSE)</f>
        <v>0</v>
      </c>
      <c r="O955" s="9">
        <f>VLOOKUP($E955,'ALL-GTK-MI-MTS-MA'!$E$13:$CF$361,'ALL-GTK-MI-MTS-MA'!O$6,FALSE)</f>
        <v>0</v>
      </c>
      <c r="P955" s="299">
        <f t="shared" si="510"/>
        <v>0</v>
      </c>
      <c r="Q955" s="299">
        <f t="shared" si="511"/>
        <v>0</v>
      </c>
      <c r="R955" s="300">
        <f t="shared" si="512"/>
        <v>0</v>
      </c>
      <c r="S955" s="9">
        <f>VLOOKUP($E955,'ALL-GTK-MI-MTS-MA'!$E$13:$CF$361,'ALL-GTK-MI-MTS-MA'!S$6,FALSE)</f>
        <v>7</v>
      </c>
      <c r="T955" s="9">
        <f>VLOOKUP($E955,'ALL-GTK-MI-MTS-MA'!$E$13:$CF$361,'ALL-GTK-MI-MTS-MA'!T$6,FALSE)</f>
        <v>2</v>
      </c>
      <c r="U955" s="9">
        <f>VLOOKUP($E955,'ALL-GTK-MI-MTS-MA'!$E$13:$CF$361,'ALL-GTK-MI-MTS-MA'!U$6,FALSE)</f>
        <v>0</v>
      </c>
      <c r="V955" s="9">
        <f>VLOOKUP($E955,'ALL-GTK-MI-MTS-MA'!$E$13:$CF$361,'ALL-GTK-MI-MTS-MA'!V$6,FALSE)</f>
        <v>0</v>
      </c>
      <c r="W955" s="9">
        <f>VLOOKUP($E955,'ALL-GTK-MI-MTS-MA'!$E$13:$CF$361,'ALL-GTK-MI-MTS-MA'!W$6,FALSE)</f>
        <v>0</v>
      </c>
      <c r="X955" s="9">
        <f>VLOOKUP($E955,'ALL-GTK-MI-MTS-MA'!$E$13:$CF$361,'ALL-GTK-MI-MTS-MA'!X$6,FALSE)</f>
        <v>0</v>
      </c>
      <c r="Y955" s="299">
        <f t="shared" si="513"/>
        <v>7</v>
      </c>
      <c r="Z955" s="299">
        <f t="shared" si="514"/>
        <v>2</v>
      </c>
      <c r="AA955" s="10">
        <f t="shared" si="515"/>
        <v>9</v>
      </c>
      <c r="AB955" s="44">
        <f t="shared" si="516"/>
        <v>7</v>
      </c>
      <c r="AC955" s="44">
        <f t="shared" si="517"/>
        <v>2</v>
      </c>
      <c r="AD955" s="11">
        <f t="shared" si="518"/>
        <v>9</v>
      </c>
      <c r="AE955" s="9">
        <f>VLOOKUP($E955,'ALL-GTK-MI-MTS-MA'!$E$13:$CF$361,'ALL-GTK-MI-MTS-MA'!AE$6,FALSE)</f>
        <v>3</v>
      </c>
      <c r="AF955" s="9">
        <f>VLOOKUP($E955,'ALL-GTK-MI-MTS-MA'!$E$13:$CF$361,'ALL-GTK-MI-MTS-MA'!AF$6,FALSE)</f>
        <v>1</v>
      </c>
      <c r="AG955" s="10">
        <f t="shared" si="519"/>
        <v>4</v>
      </c>
      <c r="AH955" s="9">
        <f>VLOOKUP($E955,'ALL-GTK-MI-MTS-MA'!$E$13:$CF$361,'ALL-GTK-MI-MTS-MA'!AH$6,FALSE)</f>
        <v>4</v>
      </c>
      <c r="AI955" s="9">
        <f>VLOOKUP($E955,'ALL-GTK-MI-MTS-MA'!$E$13:$CF$361,'ALL-GTK-MI-MTS-MA'!AI$6,FALSE)</f>
        <v>1</v>
      </c>
      <c r="AJ955" s="10">
        <f t="shared" si="520"/>
        <v>5</v>
      </c>
      <c r="AK955" s="44">
        <f t="shared" si="521"/>
        <v>7</v>
      </c>
      <c r="AL955" s="44">
        <f t="shared" si="522"/>
        <v>2</v>
      </c>
      <c r="AM955" s="11">
        <f t="shared" si="523"/>
        <v>9</v>
      </c>
      <c r="AN955" s="299">
        <v>0</v>
      </c>
      <c r="AO955" s="299">
        <v>0</v>
      </c>
      <c r="AP955" s="9">
        <f>VLOOKUP($E955,'ALL-GTK-MI-MTS-MA'!$E$13:$CF$361,'ALL-GTK-MI-MTS-MA'!AP$6,FALSE)</f>
        <v>0</v>
      </c>
      <c r="AQ955" s="9">
        <f>VLOOKUP($E955,'ALL-GTK-MI-MTS-MA'!$E$13:$CF$361,'ALL-GTK-MI-MTS-MA'!AQ$6,FALSE)</f>
        <v>0</v>
      </c>
      <c r="AR955" s="9">
        <f>VLOOKUP($E955,'ALL-GTK-MI-MTS-MA'!$E$13:$CF$361,'ALL-GTK-MI-MTS-MA'!AR$6,FALSE)</f>
        <v>0</v>
      </c>
      <c r="AS955" s="9">
        <f>VLOOKUP($E955,'ALL-GTK-MI-MTS-MA'!$E$13:$CF$361,'ALL-GTK-MI-MTS-MA'!AS$6,FALSE)</f>
        <v>0</v>
      </c>
      <c r="AT955" s="9">
        <f>VLOOKUP($E955,'ALL-GTK-MI-MTS-MA'!$E$13:$CF$361,'ALL-GTK-MI-MTS-MA'!AT$6,FALSE)</f>
        <v>0</v>
      </c>
      <c r="AU955" s="9">
        <f>VLOOKUP($E955,'ALL-GTK-MI-MTS-MA'!$E$13:$CF$361,'ALL-GTK-MI-MTS-MA'!AU$6,FALSE)</f>
        <v>0</v>
      </c>
      <c r="AV955" s="590">
        <f>VLOOKUP($E955,'ALL-GTK-MI-MTS-MA'!$E$13:$CF$361,'ALL-GTK-MI-MTS-MA'!AV$6,FALSE)</f>
        <v>0</v>
      </c>
      <c r="AW955" s="590">
        <f>VLOOKUP($E955,'ALL-GTK-MI-MTS-MA'!$E$13:$CF$361,'ALL-GTK-MI-MTS-MA'!AW$6,FALSE)</f>
        <v>0</v>
      </c>
      <c r="AX955" s="9">
        <f>VLOOKUP($E955,'ALL-GTK-MI-MTS-MA'!$E$13:$CF$361,'ALL-GTK-MI-MTS-MA'!AX$6,FALSE)</f>
        <v>7</v>
      </c>
      <c r="AY955" s="9">
        <f>VLOOKUP($E955,'ALL-GTK-MI-MTS-MA'!$E$13:$CF$361,'ALL-GTK-MI-MTS-MA'!AY$6,FALSE)</f>
        <v>2</v>
      </c>
      <c r="AZ955" s="9">
        <f>VLOOKUP($E955,'ALL-GTK-MI-MTS-MA'!$E$13:$CF$361,'ALL-GTK-MI-MTS-MA'!AZ$6,FALSE)</f>
        <v>0</v>
      </c>
      <c r="BA955" s="9">
        <f>VLOOKUP($E955,'ALL-GTK-MI-MTS-MA'!$E$13:$CF$361,'ALL-GTK-MI-MTS-MA'!BA$6,FALSE)</f>
        <v>0</v>
      </c>
      <c r="BB955" s="9">
        <f>VLOOKUP($E955,'ALL-GTK-MI-MTS-MA'!$E$13:$CF$361,'ALL-GTK-MI-MTS-MA'!BB$6,FALSE)</f>
        <v>0</v>
      </c>
      <c r="BC955" s="9">
        <f>VLOOKUP($E955,'ALL-GTK-MI-MTS-MA'!$E$13:$CF$361,'ALL-GTK-MI-MTS-MA'!BC$6,FALSE)</f>
        <v>0</v>
      </c>
      <c r="BD955" s="310">
        <f t="shared" si="524"/>
        <v>0</v>
      </c>
      <c r="BE955" s="310">
        <f t="shared" si="525"/>
        <v>0</v>
      </c>
      <c r="BF955" s="10">
        <f t="shared" si="526"/>
        <v>0</v>
      </c>
      <c r="BG955" s="311">
        <f t="shared" si="527"/>
        <v>7</v>
      </c>
      <c r="BH955" s="311">
        <f t="shared" si="528"/>
        <v>2</v>
      </c>
      <c r="BI955" s="10">
        <f t="shared" si="529"/>
        <v>9</v>
      </c>
      <c r="BJ955" s="44">
        <f t="shared" si="530"/>
        <v>7</v>
      </c>
      <c r="BK955" s="44">
        <f t="shared" si="531"/>
        <v>2</v>
      </c>
      <c r="BL955" s="11">
        <f t="shared" si="532"/>
        <v>9</v>
      </c>
      <c r="BM955" s="9">
        <f>VLOOKUP($E955,'ALL-GTK-MI-MTS-MA'!$E$13:$CF$361,'ALL-GTK-MI-MTS-MA'!BM$6,FALSE)</f>
        <v>0</v>
      </c>
      <c r="BN955" s="9">
        <f>VLOOKUP($E955,'ALL-GTK-MI-MTS-MA'!$E$13:$CF$361,'ALL-GTK-MI-MTS-MA'!BN$6,FALSE)</f>
        <v>0</v>
      </c>
      <c r="BO955" s="9">
        <f>VLOOKUP($E955,'ALL-GTK-MI-MTS-MA'!$E$13:$CF$361,'ALL-GTK-MI-MTS-MA'!BO$6,FALSE)</f>
        <v>0</v>
      </c>
      <c r="BP955" s="9">
        <f>VLOOKUP($E955,'ALL-GTK-MI-MTS-MA'!$E$13:$CF$361,'ALL-GTK-MI-MTS-MA'!BP$6,FALSE)</f>
        <v>0</v>
      </c>
      <c r="BQ955" s="9">
        <f>VLOOKUP($E955,'ALL-GTK-MI-MTS-MA'!$E$13:$CF$361,'ALL-GTK-MI-MTS-MA'!BQ$6,FALSE)</f>
        <v>0</v>
      </c>
      <c r="BR955" s="9">
        <f>VLOOKUP($E955,'ALL-GTK-MI-MTS-MA'!$E$13:$CF$361,'ALL-GTK-MI-MTS-MA'!BR$6,FALSE)</f>
        <v>0</v>
      </c>
      <c r="BS955" s="9">
        <f>VLOOKUP($E955,'ALL-GTK-MI-MTS-MA'!$E$13:$CF$361,'ALL-GTK-MI-MTS-MA'!BS$6,FALSE)</f>
        <v>0</v>
      </c>
      <c r="BT955" s="9">
        <f>VLOOKUP($E955,'ALL-GTK-MI-MTS-MA'!$E$13:$CF$361,'ALL-GTK-MI-MTS-MA'!BT$6,FALSE)</f>
        <v>0</v>
      </c>
      <c r="BU955" s="299">
        <f t="shared" si="533"/>
        <v>0</v>
      </c>
      <c r="BV955" s="299">
        <f t="shared" si="534"/>
        <v>0</v>
      </c>
      <c r="BW955" s="44">
        <f t="shared" si="535"/>
        <v>0</v>
      </c>
      <c r="BX955" s="44">
        <f t="shared" si="536"/>
        <v>0</v>
      </c>
      <c r="BY955" s="11">
        <f t="shared" si="537"/>
        <v>0</v>
      </c>
      <c r="BZ955" s="14">
        <f t="shared" si="538"/>
        <v>7</v>
      </c>
      <c r="CA955" s="14">
        <f t="shared" si="539"/>
        <v>2</v>
      </c>
      <c r="CB955" s="13">
        <f t="shared" si="540"/>
        <v>0</v>
      </c>
      <c r="CC955" s="13">
        <f t="shared" si="541"/>
        <v>0</v>
      </c>
      <c r="CD955" s="312">
        <f t="shared" si="542"/>
        <v>7</v>
      </c>
      <c r="CE955" s="312">
        <f t="shared" si="543"/>
        <v>2</v>
      </c>
      <c r="CF955" s="313">
        <f t="shared" si="544"/>
        <v>9</v>
      </c>
      <c r="CG955" s="302" t="str">
        <f t="shared" si="545"/>
        <v>OK</v>
      </c>
    </row>
    <row r="956" spans="1:85" ht="14.25" x14ac:dyDescent="0.25">
      <c r="A956" s="6">
        <v>944</v>
      </c>
      <c r="B956" s="495">
        <v>8</v>
      </c>
      <c r="C956" s="495" t="s">
        <v>268</v>
      </c>
      <c r="D956" s="496" t="s">
        <v>19</v>
      </c>
      <c r="E956" s="626">
        <v>20362877</v>
      </c>
      <c r="F956" s="627" t="s">
        <v>1149</v>
      </c>
      <c r="G956" s="624" t="s">
        <v>53</v>
      </c>
      <c r="H956" s="9">
        <f>VLOOKUP($E956,'ALL-GTK-MI-MTS-MA'!$E$13:$CF$361,'ALL-GTK-MI-MTS-MA'!H$6,FALSE)</f>
        <v>0</v>
      </c>
      <c r="I956" s="9">
        <f>VLOOKUP($E956,'ALL-GTK-MI-MTS-MA'!$E$13:$CF$361,'ALL-GTK-MI-MTS-MA'!I$6,FALSE)</f>
        <v>0</v>
      </c>
      <c r="J956" s="9">
        <f>VLOOKUP($E956,'ALL-GTK-MI-MTS-MA'!$E$13:$CF$361,'ALL-GTK-MI-MTS-MA'!J$6,FALSE)</f>
        <v>0</v>
      </c>
      <c r="K956" s="9">
        <f>VLOOKUP($E956,'ALL-GTK-MI-MTS-MA'!$E$13:$CF$361,'ALL-GTK-MI-MTS-MA'!K$6,FALSE)</f>
        <v>0</v>
      </c>
      <c r="L956" s="9">
        <f>VLOOKUP($E956,'ALL-GTK-MI-MTS-MA'!$E$13:$CF$361,'ALL-GTK-MI-MTS-MA'!L$6,FALSE)</f>
        <v>0</v>
      </c>
      <c r="M956" s="9">
        <f>VLOOKUP($E956,'ALL-GTK-MI-MTS-MA'!$E$13:$CF$361,'ALL-GTK-MI-MTS-MA'!M$6,FALSE)</f>
        <v>0</v>
      </c>
      <c r="N956" s="9">
        <f>VLOOKUP($E956,'ALL-GTK-MI-MTS-MA'!$E$13:$CF$361,'ALL-GTK-MI-MTS-MA'!N$6,FALSE)</f>
        <v>2</v>
      </c>
      <c r="O956" s="9">
        <f>VLOOKUP($E956,'ALL-GTK-MI-MTS-MA'!$E$13:$CF$361,'ALL-GTK-MI-MTS-MA'!O$6,FALSE)</f>
        <v>0</v>
      </c>
      <c r="P956" s="299">
        <f t="shared" si="510"/>
        <v>2</v>
      </c>
      <c r="Q956" s="299">
        <f t="shared" si="511"/>
        <v>0</v>
      </c>
      <c r="R956" s="300">
        <f t="shared" si="512"/>
        <v>2</v>
      </c>
      <c r="S956" s="9">
        <f>VLOOKUP($E956,'ALL-GTK-MI-MTS-MA'!$E$13:$CF$361,'ALL-GTK-MI-MTS-MA'!S$6,FALSE)</f>
        <v>10</v>
      </c>
      <c r="T956" s="9">
        <f>VLOOKUP($E956,'ALL-GTK-MI-MTS-MA'!$E$13:$CF$361,'ALL-GTK-MI-MTS-MA'!T$6,FALSE)</f>
        <v>4</v>
      </c>
      <c r="U956" s="9">
        <f>VLOOKUP($E956,'ALL-GTK-MI-MTS-MA'!$E$13:$CF$361,'ALL-GTK-MI-MTS-MA'!U$6,FALSE)</f>
        <v>0</v>
      </c>
      <c r="V956" s="9">
        <f>VLOOKUP($E956,'ALL-GTK-MI-MTS-MA'!$E$13:$CF$361,'ALL-GTK-MI-MTS-MA'!V$6,FALSE)</f>
        <v>0</v>
      </c>
      <c r="W956" s="9">
        <f>VLOOKUP($E956,'ALL-GTK-MI-MTS-MA'!$E$13:$CF$361,'ALL-GTK-MI-MTS-MA'!W$6,FALSE)</f>
        <v>0</v>
      </c>
      <c r="X956" s="9">
        <f>VLOOKUP($E956,'ALL-GTK-MI-MTS-MA'!$E$13:$CF$361,'ALL-GTK-MI-MTS-MA'!X$6,FALSE)</f>
        <v>0</v>
      </c>
      <c r="Y956" s="299">
        <f t="shared" si="513"/>
        <v>10</v>
      </c>
      <c r="Z956" s="299">
        <f t="shared" si="514"/>
        <v>4</v>
      </c>
      <c r="AA956" s="10">
        <f t="shared" si="515"/>
        <v>14</v>
      </c>
      <c r="AB956" s="44">
        <f t="shared" si="516"/>
        <v>12</v>
      </c>
      <c r="AC956" s="44">
        <f t="shared" si="517"/>
        <v>4</v>
      </c>
      <c r="AD956" s="11">
        <f t="shared" si="518"/>
        <v>16</v>
      </c>
      <c r="AE956" s="9">
        <f>VLOOKUP($E956,'ALL-GTK-MI-MTS-MA'!$E$13:$CF$361,'ALL-GTK-MI-MTS-MA'!AE$6,FALSE)</f>
        <v>6</v>
      </c>
      <c r="AF956" s="9">
        <f>VLOOKUP($E956,'ALL-GTK-MI-MTS-MA'!$E$13:$CF$361,'ALL-GTK-MI-MTS-MA'!AF$6,FALSE)</f>
        <v>2</v>
      </c>
      <c r="AG956" s="10">
        <f t="shared" si="519"/>
        <v>8</v>
      </c>
      <c r="AH956" s="9">
        <f>VLOOKUP($E956,'ALL-GTK-MI-MTS-MA'!$E$13:$CF$361,'ALL-GTK-MI-MTS-MA'!AH$6,FALSE)</f>
        <v>6</v>
      </c>
      <c r="AI956" s="9">
        <f>VLOOKUP($E956,'ALL-GTK-MI-MTS-MA'!$E$13:$CF$361,'ALL-GTK-MI-MTS-MA'!AI$6,FALSE)</f>
        <v>2</v>
      </c>
      <c r="AJ956" s="10">
        <f t="shared" si="520"/>
        <v>8</v>
      </c>
      <c r="AK956" s="44">
        <f t="shared" si="521"/>
        <v>12</v>
      </c>
      <c r="AL956" s="44">
        <f t="shared" si="522"/>
        <v>4</v>
      </c>
      <c r="AM956" s="11">
        <f t="shared" si="523"/>
        <v>16</v>
      </c>
      <c r="AN956" s="299">
        <v>0</v>
      </c>
      <c r="AO956" s="299">
        <v>0</v>
      </c>
      <c r="AP956" s="9">
        <f>VLOOKUP($E956,'ALL-GTK-MI-MTS-MA'!$E$13:$CF$361,'ALL-GTK-MI-MTS-MA'!AP$6,FALSE)</f>
        <v>0</v>
      </c>
      <c r="AQ956" s="9">
        <f>VLOOKUP($E956,'ALL-GTK-MI-MTS-MA'!$E$13:$CF$361,'ALL-GTK-MI-MTS-MA'!AQ$6,FALSE)</f>
        <v>0</v>
      </c>
      <c r="AR956" s="9">
        <f>VLOOKUP($E956,'ALL-GTK-MI-MTS-MA'!$E$13:$CF$361,'ALL-GTK-MI-MTS-MA'!AR$6,FALSE)</f>
        <v>0</v>
      </c>
      <c r="AS956" s="9">
        <f>VLOOKUP($E956,'ALL-GTK-MI-MTS-MA'!$E$13:$CF$361,'ALL-GTK-MI-MTS-MA'!AS$6,FALSE)</f>
        <v>0</v>
      </c>
      <c r="AT956" s="9">
        <f>VLOOKUP($E956,'ALL-GTK-MI-MTS-MA'!$E$13:$CF$361,'ALL-GTK-MI-MTS-MA'!AT$6,FALSE)</f>
        <v>1</v>
      </c>
      <c r="AU956" s="9">
        <f>VLOOKUP($E956,'ALL-GTK-MI-MTS-MA'!$E$13:$CF$361,'ALL-GTK-MI-MTS-MA'!AU$6,FALSE)</f>
        <v>0</v>
      </c>
      <c r="AV956" s="590">
        <f>VLOOKUP($E956,'ALL-GTK-MI-MTS-MA'!$E$13:$CF$361,'ALL-GTK-MI-MTS-MA'!AV$6,FALSE)</f>
        <v>0</v>
      </c>
      <c r="AW956" s="590">
        <f>VLOOKUP($E956,'ALL-GTK-MI-MTS-MA'!$E$13:$CF$361,'ALL-GTK-MI-MTS-MA'!AW$6,FALSE)</f>
        <v>0</v>
      </c>
      <c r="AX956" s="9">
        <f>VLOOKUP($E956,'ALL-GTK-MI-MTS-MA'!$E$13:$CF$361,'ALL-GTK-MI-MTS-MA'!AX$6,FALSE)</f>
        <v>11</v>
      </c>
      <c r="AY956" s="9">
        <f>VLOOKUP($E956,'ALL-GTK-MI-MTS-MA'!$E$13:$CF$361,'ALL-GTK-MI-MTS-MA'!AY$6,FALSE)</f>
        <v>4</v>
      </c>
      <c r="AZ956" s="9">
        <f>VLOOKUP($E956,'ALL-GTK-MI-MTS-MA'!$E$13:$CF$361,'ALL-GTK-MI-MTS-MA'!AZ$6,FALSE)</f>
        <v>0</v>
      </c>
      <c r="BA956" s="9">
        <f>VLOOKUP($E956,'ALL-GTK-MI-MTS-MA'!$E$13:$CF$361,'ALL-GTK-MI-MTS-MA'!BA$6,FALSE)</f>
        <v>0</v>
      </c>
      <c r="BB956" s="9">
        <f>VLOOKUP($E956,'ALL-GTK-MI-MTS-MA'!$E$13:$CF$361,'ALL-GTK-MI-MTS-MA'!BB$6,FALSE)</f>
        <v>0</v>
      </c>
      <c r="BC956" s="9">
        <f>VLOOKUP($E956,'ALL-GTK-MI-MTS-MA'!$E$13:$CF$361,'ALL-GTK-MI-MTS-MA'!BC$6,FALSE)</f>
        <v>0</v>
      </c>
      <c r="BD956" s="310">
        <f t="shared" si="524"/>
        <v>1</v>
      </c>
      <c r="BE956" s="310">
        <f t="shared" si="525"/>
        <v>0</v>
      </c>
      <c r="BF956" s="10">
        <f t="shared" si="526"/>
        <v>1</v>
      </c>
      <c r="BG956" s="311">
        <f t="shared" si="527"/>
        <v>11</v>
      </c>
      <c r="BH956" s="311">
        <f t="shared" si="528"/>
        <v>4</v>
      </c>
      <c r="BI956" s="10">
        <f t="shared" si="529"/>
        <v>15</v>
      </c>
      <c r="BJ956" s="44">
        <f t="shared" si="530"/>
        <v>12</v>
      </c>
      <c r="BK956" s="44">
        <f t="shared" si="531"/>
        <v>4</v>
      </c>
      <c r="BL956" s="11">
        <f t="shared" si="532"/>
        <v>16</v>
      </c>
      <c r="BM956" s="9">
        <f>VLOOKUP($E956,'ALL-GTK-MI-MTS-MA'!$E$13:$CF$361,'ALL-GTK-MI-MTS-MA'!BM$6,FALSE)</f>
        <v>0</v>
      </c>
      <c r="BN956" s="9">
        <f>VLOOKUP($E956,'ALL-GTK-MI-MTS-MA'!$E$13:$CF$361,'ALL-GTK-MI-MTS-MA'!BN$6,FALSE)</f>
        <v>0</v>
      </c>
      <c r="BO956" s="9">
        <f>VLOOKUP($E956,'ALL-GTK-MI-MTS-MA'!$E$13:$CF$361,'ALL-GTK-MI-MTS-MA'!BO$6,FALSE)</f>
        <v>0</v>
      </c>
      <c r="BP956" s="9">
        <f>VLOOKUP($E956,'ALL-GTK-MI-MTS-MA'!$E$13:$CF$361,'ALL-GTK-MI-MTS-MA'!BP$6,FALSE)</f>
        <v>0</v>
      </c>
      <c r="BQ956" s="9">
        <f>VLOOKUP($E956,'ALL-GTK-MI-MTS-MA'!$E$13:$CF$361,'ALL-GTK-MI-MTS-MA'!BQ$6,FALSE)</f>
        <v>0</v>
      </c>
      <c r="BR956" s="9">
        <f>VLOOKUP($E956,'ALL-GTK-MI-MTS-MA'!$E$13:$CF$361,'ALL-GTK-MI-MTS-MA'!BR$6,FALSE)</f>
        <v>0</v>
      </c>
      <c r="BS956" s="9">
        <f>VLOOKUP($E956,'ALL-GTK-MI-MTS-MA'!$E$13:$CF$361,'ALL-GTK-MI-MTS-MA'!BS$6,FALSE)</f>
        <v>0</v>
      </c>
      <c r="BT956" s="9">
        <f>VLOOKUP($E956,'ALL-GTK-MI-MTS-MA'!$E$13:$CF$361,'ALL-GTK-MI-MTS-MA'!BT$6,FALSE)</f>
        <v>0</v>
      </c>
      <c r="BU956" s="299">
        <f t="shared" si="533"/>
        <v>0</v>
      </c>
      <c r="BV956" s="299">
        <f t="shared" si="534"/>
        <v>0</v>
      </c>
      <c r="BW956" s="44">
        <f t="shared" si="535"/>
        <v>0</v>
      </c>
      <c r="BX956" s="44">
        <f t="shared" si="536"/>
        <v>0</v>
      </c>
      <c r="BY956" s="11">
        <f t="shared" si="537"/>
        <v>0</v>
      </c>
      <c r="BZ956" s="14">
        <f t="shared" si="538"/>
        <v>12</v>
      </c>
      <c r="CA956" s="14">
        <f t="shared" si="539"/>
        <v>4</v>
      </c>
      <c r="CB956" s="13">
        <f t="shared" si="540"/>
        <v>0</v>
      </c>
      <c r="CC956" s="13">
        <f t="shared" si="541"/>
        <v>0</v>
      </c>
      <c r="CD956" s="312">
        <f t="shared" si="542"/>
        <v>12</v>
      </c>
      <c r="CE956" s="312">
        <f t="shared" si="543"/>
        <v>4</v>
      </c>
      <c r="CF956" s="313">
        <f t="shared" si="544"/>
        <v>16</v>
      </c>
      <c r="CG956" s="302" t="str">
        <f t="shared" si="545"/>
        <v>OK</v>
      </c>
    </row>
    <row r="957" spans="1:85" ht="14.25" x14ac:dyDescent="0.25">
      <c r="A957" s="6">
        <v>945</v>
      </c>
      <c r="B957" s="495">
        <v>9</v>
      </c>
      <c r="C957" s="495" t="s">
        <v>268</v>
      </c>
      <c r="D957" s="496" t="s">
        <v>19</v>
      </c>
      <c r="E957" s="626">
        <v>20362868</v>
      </c>
      <c r="F957" s="627" t="s">
        <v>1150</v>
      </c>
      <c r="G957" s="624" t="s">
        <v>53</v>
      </c>
      <c r="H957" s="9">
        <f>VLOOKUP($E957,'ALL-GTK-MI-MTS-MA'!$E$13:$CF$361,'ALL-GTK-MI-MTS-MA'!H$6,FALSE)</f>
        <v>0</v>
      </c>
      <c r="I957" s="9">
        <f>VLOOKUP($E957,'ALL-GTK-MI-MTS-MA'!$E$13:$CF$361,'ALL-GTK-MI-MTS-MA'!I$6,FALSE)</f>
        <v>0</v>
      </c>
      <c r="J957" s="9">
        <f>VLOOKUP($E957,'ALL-GTK-MI-MTS-MA'!$E$13:$CF$361,'ALL-GTK-MI-MTS-MA'!J$6,FALSE)</f>
        <v>0</v>
      </c>
      <c r="K957" s="9">
        <f>VLOOKUP($E957,'ALL-GTK-MI-MTS-MA'!$E$13:$CF$361,'ALL-GTK-MI-MTS-MA'!K$6,FALSE)</f>
        <v>0</v>
      </c>
      <c r="L957" s="9">
        <f>VLOOKUP($E957,'ALL-GTK-MI-MTS-MA'!$E$13:$CF$361,'ALL-GTK-MI-MTS-MA'!L$6,FALSE)</f>
        <v>0</v>
      </c>
      <c r="M957" s="9">
        <f>VLOOKUP($E957,'ALL-GTK-MI-MTS-MA'!$E$13:$CF$361,'ALL-GTK-MI-MTS-MA'!M$6,FALSE)</f>
        <v>0</v>
      </c>
      <c r="N957" s="9">
        <f>VLOOKUP($E957,'ALL-GTK-MI-MTS-MA'!$E$13:$CF$361,'ALL-GTK-MI-MTS-MA'!N$6,FALSE)</f>
        <v>1</v>
      </c>
      <c r="O957" s="9">
        <f>VLOOKUP($E957,'ALL-GTK-MI-MTS-MA'!$E$13:$CF$361,'ALL-GTK-MI-MTS-MA'!O$6,FALSE)</f>
        <v>0</v>
      </c>
      <c r="P957" s="299">
        <f t="shared" si="510"/>
        <v>1</v>
      </c>
      <c r="Q957" s="299">
        <f t="shared" si="511"/>
        <v>0</v>
      </c>
      <c r="R957" s="300">
        <f t="shared" si="512"/>
        <v>1</v>
      </c>
      <c r="S957" s="9">
        <f>VLOOKUP($E957,'ALL-GTK-MI-MTS-MA'!$E$13:$CF$361,'ALL-GTK-MI-MTS-MA'!S$6,FALSE)</f>
        <v>22</v>
      </c>
      <c r="T957" s="9">
        <f>VLOOKUP($E957,'ALL-GTK-MI-MTS-MA'!$E$13:$CF$361,'ALL-GTK-MI-MTS-MA'!T$6,FALSE)</f>
        <v>0</v>
      </c>
      <c r="U957" s="9">
        <f>VLOOKUP($E957,'ALL-GTK-MI-MTS-MA'!$E$13:$CF$361,'ALL-GTK-MI-MTS-MA'!U$6,FALSE)</f>
        <v>0</v>
      </c>
      <c r="V957" s="9">
        <f>VLOOKUP($E957,'ALL-GTK-MI-MTS-MA'!$E$13:$CF$361,'ALL-GTK-MI-MTS-MA'!V$6,FALSE)</f>
        <v>0</v>
      </c>
      <c r="W957" s="9">
        <f>VLOOKUP($E957,'ALL-GTK-MI-MTS-MA'!$E$13:$CF$361,'ALL-GTK-MI-MTS-MA'!W$6,FALSE)</f>
        <v>0</v>
      </c>
      <c r="X957" s="9">
        <f>VLOOKUP($E957,'ALL-GTK-MI-MTS-MA'!$E$13:$CF$361,'ALL-GTK-MI-MTS-MA'!X$6,FALSE)</f>
        <v>0</v>
      </c>
      <c r="Y957" s="299">
        <f t="shared" si="513"/>
        <v>22</v>
      </c>
      <c r="Z957" s="299">
        <f t="shared" si="514"/>
        <v>0</v>
      </c>
      <c r="AA957" s="10">
        <f t="shared" si="515"/>
        <v>22</v>
      </c>
      <c r="AB957" s="44">
        <f t="shared" si="516"/>
        <v>23</v>
      </c>
      <c r="AC957" s="44">
        <f t="shared" si="517"/>
        <v>0</v>
      </c>
      <c r="AD957" s="11">
        <f t="shared" si="518"/>
        <v>23</v>
      </c>
      <c r="AE957" s="9">
        <f>VLOOKUP($E957,'ALL-GTK-MI-MTS-MA'!$E$13:$CF$361,'ALL-GTK-MI-MTS-MA'!AE$6,FALSE)</f>
        <v>11</v>
      </c>
      <c r="AF957" s="9">
        <f>VLOOKUP($E957,'ALL-GTK-MI-MTS-MA'!$E$13:$CF$361,'ALL-GTK-MI-MTS-MA'!AF$6,FALSE)</f>
        <v>0</v>
      </c>
      <c r="AG957" s="10">
        <f t="shared" si="519"/>
        <v>11</v>
      </c>
      <c r="AH957" s="9">
        <f>VLOOKUP($E957,'ALL-GTK-MI-MTS-MA'!$E$13:$CF$361,'ALL-GTK-MI-MTS-MA'!AH$6,FALSE)</f>
        <v>12</v>
      </c>
      <c r="AI957" s="9">
        <f>VLOOKUP($E957,'ALL-GTK-MI-MTS-MA'!$E$13:$CF$361,'ALL-GTK-MI-MTS-MA'!AI$6,FALSE)</f>
        <v>0</v>
      </c>
      <c r="AJ957" s="10">
        <f t="shared" si="520"/>
        <v>12</v>
      </c>
      <c r="AK957" s="44">
        <f t="shared" si="521"/>
        <v>23</v>
      </c>
      <c r="AL957" s="44">
        <f t="shared" si="522"/>
        <v>0</v>
      </c>
      <c r="AM957" s="11">
        <f t="shared" si="523"/>
        <v>23</v>
      </c>
      <c r="AN957" s="299">
        <v>0</v>
      </c>
      <c r="AO957" s="299">
        <v>0</v>
      </c>
      <c r="AP957" s="9">
        <f>VLOOKUP($E957,'ALL-GTK-MI-MTS-MA'!$E$13:$CF$361,'ALL-GTK-MI-MTS-MA'!AP$6,FALSE)</f>
        <v>0</v>
      </c>
      <c r="AQ957" s="9">
        <f>VLOOKUP($E957,'ALL-GTK-MI-MTS-MA'!$E$13:$CF$361,'ALL-GTK-MI-MTS-MA'!AQ$6,FALSE)</f>
        <v>0</v>
      </c>
      <c r="AR957" s="9">
        <f>VLOOKUP($E957,'ALL-GTK-MI-MTS-MA'!$E$13:$CF$361,'ALL-GTK-MI-MTS-MA'!AR$6,FALSE)</f>
        <v>0</v>
      </c>
      <c r="AS957" s="9">
        <f>VLOOKUP($E957,'ALL-GTK-MI-MTS-MA'!$E$13:$CF$361,'ALL-GTK-MI-MTS-MA'!AS$6,FALSE)</f>
        <v>0</v>
      </c>
      <c r="AT957" s="9">
        <f>VLOOKUP($E957,'ALL-GTK-MI-MTS-MA'!$E$13:$CF$361,'ALL-GTK-MI-MTS-MA'!AT$6,FALSE)</f>
        <v>1</v>
      </c>
      <c r="AU957" s="9">
        <f>VLOOKUP($E957,'ALL-GTK-MI-MTS-MA'!$E$13:$CF$361,'ALL-GTK-MI-MTS-MA'!AU$6,FALSE)</f>
        <v>0</v>
      </c>
      <c r="AV957" s="590">
        <f>VLOOKUP($E957,'ALL-GTK-MI-MTS-MA'!$E$13:$CF$361,'ALL-GTK-MI-MTS-MA'!AV$6,FALSE)</f>
        <v>0</v>
      </c>
      <c r="AW957" s="590">
        <f>VLOOKUP($E957,'ALL-GTK-MI-MTS-MA'!$E$13:$CF$361,'ALL-GTK-MI-MTS-MA'!AW$6,FALSE)</f>
        <v>0</v>
      </c>
      <c r="AX957" s="9">
        <f>VLOOKUP($E957,'ALL-GTK-MI-MTS-MA'!$E$13:$CF$361,'ALL-GTK-MI-MTS-MA'!AX$6,FALSE)</f>
        <v>22</v>
      </c>
      <c r="AY957" s="9">
        <f>VLOOKUP($E957,'ALL-GTK-MI-MTS-MA'!$E$13:$CF$361,'ALL-GTK-MI-MTS-MA'!AY$6,FALSE)</f>
        <v>0</v>
      </c>
      <c r="AZ957" s="9">
        <f>VLOOKUP($E957,'ALL-GTK-MI-MTS-MA'!$E$13:$CF$361,'ALL-GTK-MI-MTS-MA'!AZ$6,FALSE)</f>
        <v>0</v>
      </c>
      <c r="BA957" s="9">
        <f>VLOOKUP($E957,'ALL-GTK-MI-MTS-MA'!$E$13:$CF$361,'ALL-GTK-MI-MTS-MA'!BA$6,FALSE)</f>
        <v>0</v>
      </c>
      <c r="BB957" s="9">
        <f>VLOOKUP($E957,'ALL-GTK-MI-MTS-MA'!$E$13:$CF$361,'ALL-GTK-MI-MTS-MA'!BB$6,FALSE)</f>
        <v>0</v>
      </c>
      <c r="BC957" s="9">
        <f>VLOOKUP($E957,'ALL-GTK-MI-MTS-MA'!$E$13:$CF$361,'ALL-GTK-MI-MTS-MA'!BC$6,FALSE)</f>
        <v>0</v>
      </c>
      <c r="BD957" s="310">
        <f t="shared" si="524"/>
        <v>1</v>
      </c>
      <c r="BE957" s="310">
        <f t="shared" si="525"/>
        <v>0</v>
      </c>
      <c r="BF957" s="10">
        <f t="shared" si="526"/>
        <v>1</v>
      </c>
      <c r="BG957" s="311">
        <f t="shared" si="527"/>
        <v>22</v>
      </c>
      <c r="BH957" s="311">
        <f t="shared" si="528"/>
        <v>0</v>
      </c>
      <c r="BI957" s="10">
        <f t="shared" si="529"/>
        <v>22</v>
      </c>
      <c r="BJ957" s="44">
        <f t="shared" si="530"/>
        <v>23</v>
      </c>
      <c r="BK957" s="44">
        <f t="shared" si="531"/>
        <v>0</v>
      </c>
      <c r="BL957" s="11">
        <f t="shared" si="532"/>
        <v>23</v>
      </c>
      <c r="BM957" s="9">
        <f>VLOOKUP($E957,'ALL-GTK-MI-MTS-MA'!$E$13:$CF$361,'ALL-GTK-MI-MTS-MA'!BM$6,FALSE)</f>
        <v>0</v>
      </c>
      <c r="BN957" s="9">
        <f>VLOOKUP($E957,'ALL-GTK-MI-MTS-MA'!$E$13:$CF$361,'ALL-GTK-MI-MTS-MA'!BN$6,FALSE)</f>
        <v>0</v>
      </c>
      <c r="BO957" s="9">
        <f>VLOOKUP($E957,'ALL-GTK-MI-MTS-MA'!$E$13:$CF$361,'ALL-GTK-MI-MTS-MA'!BO$6,FALSE)</f>
        <v>0</v>
      </c>
      <c r="BP957" s="9">
        <f>VLOOKUP($E957,'ALL-GTK-MI-MTS-MA'!$E$13:$CF$361,'ALL-GTK-MI-MTS-MA'!BP$6,FALSE)</f>
        <v>0</v>
      </c>
      <c r="BQ957" s="9">
        <f>VLOOKUP($E957,'ALL-GTK-MI-MTS-MA'!$E$13:$CF$361,'ALL-GTK-MI-MTS-MA'!BQ$6,FALSE)</f>
        <v>0</v>
      </c>
      <c r="BR957" s="9">
        <f>VLOOKUP($E957,'ALL-GTK-MI-MTS-MA'!$E$13:$CF$361,'ALL-GTK-MI-MTS-MA'!BR$6,FALSE)</f>
        <v>0</v>
      </c>
      <c r="BS957" s="9">
        <f>VLOOKUP($E957,'ALL-GTK-MI-MTS-MA'!$E$13:$CF$361,'ALL-GTK-MI-MTS-MA'!BS$6,FALSE)</f>
        <v>0</v>
      </c>
      <c r="BT957" s="9">
        <f>VLOOKUP($E957,'ALL-GTK-MI-MTS-MA'!$E$13:$CF$361,'ALL-GTK-MI-MTS-MA'!BT$6,FALSE)</f>
        <v>0</v>
      </c>
      <c r="BU957" s="299">
        <f t="shared" si="533"/>
        <v>0</v>
      </c>
      <c r="BV957" s="299">
        <f t="shared" si="534"/>
        <v>0</v>
      </c>
      <c r="BW957" s="44">
        <f t="shared" si="535"/>
        <v>0</v>
      </c>
      <c r="BX957" s="44">
        <f t="shared" si="536"/>
        <v>0</v>
      </c>
      <c r="BY957" s="11">
        <f t="shared" si="537"/>
        <v>0</v>
      </c>
      <c r="BZ957" s="14">
        <f t="shared" si="538"/>
        <v>23</v>
      </c>
      <c r="CA957" s="14">
        <f t="shared" si="539"/>
        <v>0</v>
      </c>
      <c r="CB957" s="13">
        <f t="shared" si="540"/>
        <v>0</v>
      </c>
      <c r="CC957" s="13">
        <f t="shared" si="541"/>
        <v>0</v>
      </c>
      <c r="CD957" s="312">
        <f t="shared" si="542"/>
        <v>23</v>
      </c>
      <c r="CE957" s="312">
        <f t="shared" si="543"/>
        <v>0</v>
      </c>
      <c r="CF957" s="313">
        <f t="shared" si="544"/>
        <v>23</v>
      </c>
      <c r="CG957" s="302" t="str">
        <f t="shared" si="545"/>
        <v>OK</v>
      </c>
    </row>
    <row r="958" spans="1:85" ht="14.25" x14ac:dyDescent="0.25">
      <c r="A958" s="6">
        <v>946</v>
      </c>
      <c r="B958" s="495">
        <v>10</v>
      </c>
      <c r="C958" s="495" t="s">
        <v>268</v>
      </c>
      <c r="D958" s="496" t="s">
        <v>19</v>
      </c>
      <c r="E958" s="626">
        <v>20362869</v>
      </c>
      <c r="F958" s="627" t="s">
        <v>1151</v>
      </c>
      <c r="G958" s="624" t="s">
        <v>53</v>
      </c>
      <c r="H958" s="9">
        <f>VLOOKUP($E958,'ALL-GTK-MI-MTS-MA'!$E$13:$CF$361,'ALL-GTK-MI-MTS-MA'!H$6,FALSE)</f>
        <v>0</v>
      </c>
      <c r="I958" s="9">
        <f>VLOOKUP($E958,'ALL-GTK-MI-MTS-MA'!$E$13:$CF$361,'ALL-GTK-MI-MTS-MA'!I$6,FALSE)</f>
        <v>0</v>
      </c>
      <c r="J958" s="9">
        <f>VLOOKUP($E958,'ALL-GTK-MI-MTS-MA'!$E$13:$CF$361,'ALL-GTK-MI-MTS-MA'!J$6,FALSE)</f>
        <v>0</v>
      </c>
      <c r="K958" s="9">
        <f>VLOOKUP($E958,'ALL-GTK-MI-MTS-MA'!$E$13:$CF$361,'ALL-GTK-MI-MTS-MA'!K$6,FALSE)</f>
        <v>0</v>
      </c>
      <c r="L958" s="9">
        <f>VLOOKUP($E958,'ALL-GTK-MI-MTS-MA'!$E$13:$CF$361,'ALL-GTK-MI-MTS-MA'!L$6,FALSE)</f>
        <v>0</v>
      </c>
      <c r="M958" s="9">
        <f>VLOOKUP($E958,'ALL-GTK-MI-MTS-MA'!$E$13:$CF$361,'ALL-GTK-MI-MTS-MA'!M$6,FALSE)</f>
        <v>0</v>
      </c>
      <c r="N958" s="9">
        <f>VLOOKUP($E958,'ALL-GTK-MI-MTS-MA'!$E$13:$CF$361,'ALL-GTK-MI-MTS-MA'!N$6,FALSE)</f>
        <v>2</v>
      </c>
      <c r="O958" s="9">
        <f>VLOOKUP($E958,'ALL-GTK-MI-MTS-MA'!$E$13:$CF$361,'ALL-GTK-MI-MTS-MA'!O$6,FALSE)</f>
        <v>4</v>
      </c>
      <c r="P958" s="299">
        <f t="shared" si="510"/>
        <v>2</v>
      </c>
      <c r="Q958" s="299">
        <f t="shared" si="511"/>
        <v>4</v>
      </c>
      <c r="R958" s="300">
        <f t="shared" si="512"/>
        <v>6</v>
      </c>
      <c r="S958" s="9">
        <f>VLOOKUP($E958,'ALL-GTK-MI-MTS-MA'!$E$13:$CF$361,'ALL-GTK-MI-MTS-MA'!S$6,FALSE)</f>
        <v>14</v>
      </c>
      <c r="T958" s="9">
        <f>VLOOKUP($E958,'ALL-GTK-MI-MTS-MA'!$E$13:$CF$361,'ALL-GTK-MI-MTS-MA'!T$6,FALSE)</f>
        <v>16</v>
      </c>
      <c r="U958" s="9">
        <f>VLOOKUP($E958,'ALL-GTK-MI-MTS-MA'!$E$13:$CF$361,'ALL-GTK-MI-MTS-MA'!U$6,FALSE)</f>
        <v>0</v>
      </c>
      <c r="V958" s="9">
        <f>VLOOKUP($E958,'ALL-GTK-MI-MTS-MA'!$E$13:$CF$361,'ALL-GTK-MI-MTS-MA'!V$6,FALSE)</f>
        <v>0</v>
      </c>
      <c r="W958" s="9">
        <f>VLOOKUP($E958,'ALL-GTK-MI-MTS-MA'!$E$13:$CF$361,'ALL-GTK-MI-MTS-MA'!W$6,FALSE)</f>
        <v>0</v>
      </c>
      <c r="X958" s="9">
        <f>VLOOKUP($E958,'ALL-GTK-MI-MTS-MA'!$E$13:$CF$361,'ALL-GTK-MI-MTS-MA'!X$6,FALSE)</f>
        <v>0</v>
      </c>
      <c r="Y958" s="299">
        <f t="shared" si="513"/>
        <v>14</v>
      </c>
      <c r="Z958" s="299">
        <f t="shared" si="514"/>
        <v>16</v>
      </c>
      <c r="AA958" s="10">
        <f t="shared" si="515"/>
        <v>30</v>
      </c>
      <c r="AB958" s="44">
        <f t="shared" si="516"/>
        <v>16</v>
      </c>
      <c r="AC958" s="44">
        <f t="shared" si="517"/>
        <v>20</v>
      </c>
      <c r="AD958" s="11">
        <f t="shared" si="518"/>
        <v>36</v>
      </c>
      <c r="AE958" s="9">
        <f>VLOOKUP($E958,'ALL-GTK-MI-MTS-MA'!$E$13:$CF$361,'ALL-GTK-MI-MTS-MA'!AE$6,FALSE)</f>
        <v>8</v>
      </c>
      <c r="AF958" s="9">
        <f>VLOOKUP($E958,'ALL-GTK-MI-MTS-MA'!$E$13:$CF$361,'ALL-GTK-MI-MTS-MA'!AF$6,FALSE)</f>
        <v>10</v>
      </c>
      <c r="AG958" s="10">
        <f t="shared" si="519"/>
        <v>18</v>
      </c>
      <c r="AH958" s="9">
        <f>VLOOKUP($E958,'ALL-GTK-MI-MTS-MA'!$E$13:$CF$361,'ALL-GTK-MI-MTS-MA'!AH$6,FALSE)</f>
        <v>8</v>
      </c>
      <c r="AI958" s="9">
        <f>VLOOKUP($E958,'ALL-GTK-MI-MTS-MA'!$E$13:$CF$361,'ALL-GTK-MI-MTS-MA'!AI$6,FALSE)</f>
        <v>10</v>
      </c>
      <c r="AJ958" s="10">
        <f t="shared" si="520"/>
        <v>18</v>
      </c>
      <c r="AK958" s="44">
        <f t="shared" si="521"/>
        <v>16</v>
      </c>
      <c r="AL958" s="44">
        <f t="shared" si="522"/>
        <v>20</v>
      </c>
      <c r="AM958" s="11">
        <f t="shared" si="523"/>
        <v>36</v>
      </c>
      <c r="AN958" s="299">
        <v>0</v>
      </c>
      <c r="AO958" s="299">
        <v>0</v>
      </c>
      <c r="AP958" s="9">
        <f>VLOOKUP($E958,'ALL-GTK-MI-MTS-MA'!$E$13:$CF$361,'ALL-GTK-MI-MTS-MA'!AP$6,FALSE)</f>
        <v>0</v>
      </c>
      <c r="AQ958" s="9">
        <f>VLOOKUP($E958,'ALL-GTK-MI-MTS-MA'!$E$13:$CF$361,'ALL-GTK-MI-MTS-MA'!AQ$6,FALSE)</f>
        <v>0</v>
      </c>
      <c r="AR958" s="9">
        <f>VLOOKUP($E958,'ALL-GTK-MI-MTS-MA'!$E$13:$CF$361,'ALL-GTK-MI-MTS-MA'!AR$6,FALSE)</f>
        <v>0</v>
      </c>
      <c r="AS958" s="9">
        <f>VLOOKUP($E958,'ALL-GTK-MI-MTS-MA'!$E$13:$CF$361,'ALL-GTK-MI-MTS-MA'!AS$6,FALSE)</f>
        <v>0</v>
      </c>
      <c r="AT958" s="9">
        <f>VLOOKUP($E958,'ALL-GTK-MI-MTS-MA'!$E$13:$CF$361,'ALL-GTK-MI-MTS-MA'!AT$6,FALSE)</f>
        <v>1</v>
      </c>
      <c r="AU958" s="9">
        <f>VLOOKUP($E958,'ALL-GTK-MI-MTS-MA'!$E$13:$CF$361,'ALL-GTK-MI-MTS-MA'!AU$6,FALSE)</f>
        <v>1</v>
      </c>
      <c r="AV958" s="590">
        <f>VLOOKUP($E958,'ALL-GTK-MI-MTS-MA'!$E$13:$CF$361,'ALL-GTK-MI-MTS-MA'!AV$6,FALSE)</f>
        <v>0</v>
      </c>
      <c r="AW958" s="590">
        <f>VLOOKUP($E958,'ALL-GTK-MI-MTS-MA'!$E$13:$CF$361,'ALL-GTK-MI-MTS-MA'!AW$6,FALSE)</f>
        <v>0</v>
      </c>
      <c r="AX958" s="9">
        <f>VLOOKUP($E958,'ALL-GTK-MI-MTS-MA'!$E$13:$CF$361,'ALL-GTK-MI-MTS-MA'!AX$6,FALSE)</f>
        <v>15</v>
      </c>
      <c r="AY958" s="9">
        <f>VLOOKUP($E958,'ALL-GTK-MI-MTS-MA'!$E$13:$CF$361,'ALL-GTK-MI-MTS-MA'!AY$6,FALSE)</f>
        <v>19</v>
      </c>
      <c r="AZ958" s="9">
        <f>VLOOKUP($E958,'ALL-GTK-MI-MTS-MA'!$E$13:$CF$361,'ALL-GTK-MI-MTS-MA'!AZ$6,FALSE)</f>
        <v>0</v>
      </c>
      <c r="BA958" s="9">
        <f>VLOOKUP($E958,'ALL-GTK-MI-MTS-MA'!$E$13:$CF$361,'ALL-GTK-MI-MTS-MA'!BA$6,FALSE)</f>
        <v>0</v>
      </c>
      <c r="BB958" s="9">
        <f>VLOOKUP($E958,'ALL-GTK-MI-MTS-MA'!$E$13:$CF$361,'ALL-GTK-MI-MTS-MA'!BB$6,FALSE)</f>
        <v>0</v>
      </c>
      <c r="BC958" s="9">
        <f>VLOOKUP($E958,'ALL-GTK-MI-MTS-MA'!$E$13:$CF$361,'ALL-GTK-MI-MTS-MA'!BC$6,FALSE)</f>
        <v>0</v>
      </c>
      <c r="BD958" s="310">
        <f t="shared" si="524"/>
        <v>1</v>
      </c>
      <c r="BE958" s="310">
        <f t="shared" si="525"/>
        <v>1</v>
      </c>
      <c r="BF958" s="10">
        <f t="shared" si="526"/>
        <v>2</v>
      </c>
      <c r="BG958" s="311">
        <f t="shared" si="527"/>
        <v>15</v>
      </c>
      <c r="BH958" s="311">
        <f t="shared" si="528"/>
        <v>19</v>
      </c>
      <c r="BI958" s="10">
        <f t="shared" si="529"/>
        <v>34</v>
      </c>
      <c r="BJ958" s="44">
        <f t="shared" si="530"/>
        <v>16</v>
      </c>
      <c r="BK958" s="44">
        <f t="shared" si="531"/>
        <v>20</v>
      </c>
      <c r="BL958" s="11">
        <f t="shared" si="532"/>
        <v>36</v>
      </c>
      <c r="BM958" s="9">
        <f>VLOOKUP($E958,'ALL-GTK-MI-MTS-MA'!$E$13:$CF$361,'ALL-GTK-MI-MTS-MA'!BM$6,FALSE)</f>
        <v>0</v>
      </c>
      <c r="BN958" s="9">
        <f>VLOOKUP($E958,'ALL-GTK-MI-MTS-MA'!$E$13:$CF$361,'ALL-GTK-MI-MTS-MA'!BN$6,FALSE)</f>
        <v>0</v>
      </c>
      <c r="BO958" s="9">
        <f>VLOOKUP($E958,'ALL-GTK-MI-MTS-MA'!$E$13:$CF$361,'ALL-GTK-MI-MTS-MA'!BO$6,FALSE)</f>
        <v>0</v>
      </c>
      <c r="BP958" s="9">
        <f>VLOOKUP($E958,'ALL-GTK-MI-MTS-MA'!$E$13:$CF$361,'ALL-GTK-MI-MTS-MA'!BP$6,FALSE)</f>
        <v>0</v>
      </c>
      <c r="BQ958" s="9">
        <f>VLOOKUP($E958,'ALL-GTK-MI-MTS-MA'!$E$13:$CF$361,'ALL-GTK-MI-MTS-MA'!BQ$6,FALSE)</f>
        <v>0</v>
      </c>
      <c r="BR958" s="9">
        <f>VLOOKUP($E958,'ALL-GTK-MI-MTS-MA'!$E$13:$CF$361,'ALL-GTK-MI-MTS-MA'!BR$6,FALSE)</f>
        <v>0</v>
      </c>
      <c r="BS958" s="9">
        <f>VLOOKUP($E958,'ALL-GTK-MI-MTS-MA'!$E$13:$CF$361,'ALL-GTK-MI-MTS-MA'!BS$6,FALSE)</f>
        <v>0</v>
      </c>
      <c r="BT958" s="9">
        <f>VLOOKUP($E958,'ALL-GTK-MI-MTS-MA'!$E$13:$CF$361,'ALL-GTK-MI-MTS-MA'!BT$6,FALSE)</f>
        <v>0</v>
      </c>
      <c r="BU958" s="299">
        <f t="shared" si="533"/>
        <v>0</v>
      </c>
      <c r="BV958" s="299">
        <f t="shared" si="534"/>
        <v>0</v>
      </c>
      <c r="BW958" s="44">
        <f t="shared" si="535"/>
        <v>0</v>
      </c>
      <c r="BX958" s="44">
        <f t="shared" si="536"/>
        <v>0</v>
      </c>
      <c r="BY958" s="11">
        <f t="shared" si="537"/>
        <v>0</v>
      </c>
      <c r="BZ958" s="14">
        <f t="shared" si="538"/>
        <v>16</v>
      </c>
      <c r="CA958" s="14">
        <f t="shared" si="539"/>
        <v>20</v>
      </c>
      <c r="CB958" s="13">
        <f t="shared" si="540"/>
        <v>0</v>
      </c>
      <c r="CC958" s="13">
        <f t="shared" si="541"/>
        <v>0</v>
      </c>
      <c r="CD958" s="312">
        <f t="shared" si="542"/>
        <v>16</v>
      </c>
      <c r="CE958" s="312">
        <f t="shared" si="543"/>
        <v>20</v>
      </c>
      <c r="CF958" s="313">
        <f t="shared" si="544"/>
        <v>36</v>
      </c>
      <c r="CG958" s="302" t="str">
        <f t="shared" si="545"/>
        <v>OK</v>
      </c>
    </row>
    <row r="959" spans="1:85" ht="14.25" x14ac:dyDescent="0.25">
      <c r="A959" s="6">
        <v>947</v>
      </c>
      <c r="B959" s="495">
        <v>11</v>
      </c>
      <c r="C959" s="495" t="s">
        <v>268</v>
      </c>
      <c r="D959" s="496" t="s">
        <v>19</v>
      </c>
      <c r="E959" s="626">
        <v>20362866</v>
      </c>
      <c r="F959" s="627" t="s">
        <v>1152</v>
      </c>
      <c r="G959" s="624" t="s">
        <v>53</v>
      </c>
      <c r="H959" s="9">
        <f>VLOOKUP($E959,'ALL-GTK-MI-MTS-MA'!$E$13:$CF$361,'ALL-GTK-MI-MTS-MA'!H$6,FALSE)</f>
        <v>0</v>
      </c>
      <c r="I959" s="9">
        <f>VLOOKUP($E959,'ALL-GTK-MI-MTS-MA'!$E$13:$CF$361,'ALL-GTK-MI-MTS-MA'!I$6,FALSE)</f>
        <v>0</v>
      </c>
      <c r="J959" s="9">
        <f>VLOOKUP($E959,'ALL-GTK-MI-MTS-MA'!$E$13:$CF$361,'ALL-GTK-MI-MTS-MA'!J$6,FALSE)</f>
        <v>0</v>
      </c>
      <c r="K959" s="9">
        <f>VLOOKUP($E959,'ALL-GTK-MI-MTS-MA'!$E$13:$CF$361,'ALL-GTK-MI-MTS-MA'!K$6,FALSE)</f>
        <v>0</v>
      </c>
      <c r="L959" s="9">
        <f>VLOOKUP($E959,'ALL-GTK-MI-MTS-MA'!$E$13:$CF$361,'ALL-GTK-MI-MTS-MA'!L$6,FALSE)</f>
        <v>0</v>
      </c>
      <c r="M959" s="9">
        <f>VLOOKUP($E959,'ALL-GTK-MI-MTS-MA'!$E$13:$CF$361,'ALL-GTK-MI-MTS-MA'!M$6,FALSE)</f>
        <v>0</v>
      </c>
      <c r="N959" s="9">
        <f>VLOOKUP($E959,'ALL-GTK-MI-MTS-MA'!$E$13:$CF$361,'ALL-GTK-MI-MTS-MA'!N$6,FALSE)</f>
        <v>0</v>
      </c>
      <c r="O959" s="9">
        <f>VLOOKUP($E959,'ALL-GTK-MI-MTS-MA'!$E$13:$CF$361,'ALL-GTK-MI-MTS-MA'!O$6,FALSE)</f>
        <v>0</v>
      </c>
      <c r="P959" s="299">
        <f t="shared" si="510"/>
        <v>0</v>
      </c>
      <c r="Q959" s="299">
        <f t="shared" si="511"/>
        <v>0</v>
      </c>
      <c r="R959" s="300">
        <f t="shared" si="512"/>
        <v>0</v>
      </c>
      <c r="S959" s="9">
        <f>VLOOKUP($E959,'ALL-GTK-MI-MTS-MA'!$E$13:$CF$361,'ALL-GTK-MI-MTS-MA'!S$6,FALSE)</f>
        <v>7</v>
      </c>
      <c r="T959" s="9">
        <f>VLOOKUP($E959,'ALL-GTK-MI-MTS-MA'!$E$13:$CF$361,'ALL-GTK-MI-MTS-MA'!T$6,FALSE)</f>
        <v>5</v>
      </c>
      <c r="U959" s="9">
        <f>VLOOKUP($E959,'ALL-GTK-MI-MTS-MA'!$E$13:$CF$361,'ALL-GTK-MI-MTS-MA'!U$6,FALSE)</f>
        <v>0</v>
      </c>
      <c r="V959" s="9">
        <f>VLOOKUP($E959,'ALL-GTK-MI-MTS-MA'!$E$13:$CF$361,'ALL-GTK-MI-MTS-MA'!V$6,FALSE)</f>
        <v>0</v>
      </c>
      <c r="W959" s="9">
        <f>VLOOKUP($E959,'ALL-GTK-MI-MTS-MA'!$E$13:$CF$361,'ALL-GTK-MI-MTS-MA'!W$6,FALSE)</f>
        <v>0</v>
      </c>
      <c r="X959" s="9">
        <f>VLOOKUP($E959,'ALL-GTK-MI-MTS-MA'!$E$13:$CF$361,'ALL-GTK-MI-MTS-MA'!X$6,FALSE)</f>
        <v>0</v>
      </c>
      <c r="Y959" s="299">
        <f t="shared" si="513"/>
        <v>7</v>
      </c>
      <c r="Z959" s="299">
        <f t="shared" si="514"/>
        <v>5</v>
      </c>
      <c r="AA959" s="10">
        <f t="shared" si="515"/>
        <v>12</v>
      </c>
      <c r="AB959" s="44">
        <f t="shared" si="516"/>
        <v>7</v>
      </c>
      <c r="AC959" s="44">
        <f t="shared" si="517"/>
        <v>5</v>
      </c>
      <c r="AD959" s="11">
        <f t="shared" si="518"/>
        <v>12</v>
      </c>
      <c r="AE959" s="9">
        <f>VLOOKUP($E959,'ALL-GTK-MI-MTS-MA'!$E$13:$CF$361,'ALL-GTK-MI-MTS-MA'!AE$6,FALSE)</f>
        <v>3</v>
      </c>
      <c r="AF959" s="9">
        <f>VLOOKUP($E959,'ALL-GTK-MI-MTS-MA'!$E$13:$CF$361,'ALL-GTK-MI-MTS-MA'!AF$6,FALSE)</f>
        <v>2</v>
      </c>
      <c r="AG959" s="10">
        <f t="shared" si="519"/>
        <v>5</v>
      </c>
      <c r="AH959" s="9">
        <f>VLOOKUP($E959,'ALL-GTK-MI-MTS-MA'!$E$13:$CF$361,'ALL-GTK-MI-MTS-MA'!AH$6,FALSE)</f>
        <v>4</v>
      </c>
      <c r="AI959" s="9">
        <f>VLOOKUP($E959,'ALL-GTK-MI-MTS-MA'!$E$13:$CF$361,'ALL-GTK-MI-MTS-MA'!AI$6,FALSE)</f>
        <v>3</v>
      </c>
      <c r="AJ959" s="10">
        <f t="shared" si="520"/>
        <v>7</v>
      </c>
      <c r="AK959" s="44">
        <f t="shared" si="521"/>
        <v>7</v>
      </c>
      <c r="AL959" s="44">
        <f t="shared" si="522"/>
        <v>5</v>
      </c>
      <c r="AM959" s="11">
        <f t="shared" si="523"/>
        <v>12</v>
      </c>
      <c r="AN959" s="299">
        <v>0</v>
      </c>
      <c r="AO959" s="299">
        <v>0</v>
      </c>
      <c r="AP959" s="9">
        <f>VLOOKUP($E959,'ALL-GTK-MI-MTS-MA'!$E$13:$CF$361,'ALL-GTK-MI-MTS-MA'!AP$6,FALSE)</f>
        <v>0</v>
      </c>
      <c r="AQ959" s="9">
        <f>VLOOKUP($E959,'ALL-GTK-MI-MTS-MA'!$E$13:$CF$361,'ALL-GTK-MI-MTS-MA'!AQ$6,FALSE)</f>
        <v>0</v>
      </c>
      <c r="AR959" s="9">
        <f>VLOOKUP($E959,'ALL-GTK-MI-MTS-MA'!$E$13:$CF$361,'ALL-GTK-MI-MTS-MA'!AR$6,FALSE)</f>
        <v>0</v>
      </c>
      <c r="AS959" s="9">
        <f>VLOOKUP($E959,'ALL-GTK-MI-MTS-MA'!$E$13:$CF$361,'ALL-GTK-MI-MTS-MA'!AS$6,FALSE)</f>
        <v>0</v>
      </c>
      <c r="AT959" s="9">
        <f>VLOOKUP($E959,'ALL-GTK-MI-MTS-MA'!$E$13:$CF$361,'ALL-GTK-MI-MTS-MA'!AT$6,FALSE)</f>
        <v>0</v>
      </c>
      <c r="AU959" s="9">
        <f>VLOOKUP($E959,'ALL-GTK-MI-MTS-MA'!$E$13:$CF$361,'ALL-GTK-MI-MTS-MA'!AU$6,FALSE)</f>
        <v>0</v>
      </c>
      <c r="AV959" s="590">
        <f>VLOOKUP($E959,'ALL-GTK-MI-MTS-MA'!$E$13:$CF$361,'ALL-GTK-MI-MTS-MA'!AV$6,FALSE)</f>
        <v>0</v>
      </c>
      <c r="AW959" s="590">
        <f>VLOOKUP($E959,'ALL-GTK-MI-MTS-MA'!$E$13:$CF$361,'ALL-GTK-MI-MTS-MA'!AW$6,FALSE)</f>
        <v>0</v>
      </c>
      <c r="AX959" s="9">
        <f>VLOOKUP($E959,'ALL-GTK-MI-MTS-MA'!$E$13:$CF$361,'ALL-GTK-MI-MTS-MA'!AX$6,FALSE)</f>
        <v>7</v>
      </c>
      <c r="AY959" s="9">
        <f>VLOOKUP($E959,'ALL-GTK-MI-MTS-MA'!$E$13:$CF$361,'ALL-GTK-MI-MTS-MA'!AY$6,FALSE)</f>
        <v>5</v>
      </c>
      <c r="AZ959" s="9">
        <f>VLOOKUP($E959,'ALL-GTK-MI-MTS-MA'!$E$13:$CF$361,'ALL-GTK-MI-MTS-MA'!AZ$6,FALSE)</f>
        <v>0</v>
      </c>
      <c r="BA959" s="9">
        <f>VLOOKUP($E959,'ALL-GTK-MI-MTS-MA'!$E$13:$CF$361,'ALL-GTK-MI-MTS-MA'!BA$6,FALSE)</f>
        <v>0</v>
      </c>
      <c r="BB959" s="9">
        <f>VLOOKUP($E959,'ALL-GTK-MI-MTS-MA'!$E$13:$CF$361,'ALL-GTK-MI-MTS-MA'!BB$6,FALSE)</f>
        <v>0</v>
      </c>
      <c r="BC959" s="9">
        <f>VLOOKUP($E959,'ALL-GTK-MI-MTS-MA'!$E$13:$CF$361,'ALL-GTK-MI-MTS-MA'!BC$6,FALSE)</f>
        <v>0</v>
      </c>
      <c r="BD959" s="310">
        <f t="shared" si="524"/>
        <v>0</v>
      </c>
      <c r="BE959" s="310">
        <f t="shared" si="525"/>
        <v>0</v>
      </c>
      <c r="BF959" s="10">
        <f t="shared" si="526"/>
        <v>0</v>
      </c>
      <c r="BG959" s="311">
        <f t="shared" si="527"/>
        <v>7</v>
      </c>
      <c r="BH959" s="311">
        <f t="shared" si="528"/>
        <v>5</v>
      </c>
      <c r="BI959" s="10">
        <f t="shared" si="529"/>
        <v>12</v>
      </c>
      <c r="BJ959" s="44">
        <f t="shared" si="530"/>
        <v>7</v>
      </c>
      <c r="BK959" s="44">
        <f t="shared" si="531"/>
        <v>5</v>
      </c>
      <c r="BL959" s="11">
        <f t="shared" si="532"/>
        <v>12</v>
      </c>
      <c r="BM959" s="9">
        <f>VLOOKUP($E959,'ALL-GTK-MI-MTS-MA'!$E$13:$CF$361,'ALL-GTK-MI-MTS-MA'!BM$6,FALSE)</f>
        <v>0</v>
      </c>
      <c r="BN959" s="9">
        <f>VLOOKUP($E959,'ALL-GTK-MI-MTS-MA'!$E$13:$CF$361,'ALL-GTK-MI-MTS-MA'!BN$6,FALSE)</f>
        <v>0</v>
      </c>
      <c r="BO959" s="9">
        <f>VLOOKUP($E959,'ALL-GTK-MI-MTS-MA'!$E$13:$CF$361,'ALL-GTK-MI-MTS-MA'!BO$6,FALSE)</f>
        <v>0</v>
      </c>
      <c r="BP959" s="9">
        <f>VLOOKUP($E959,'ALL-GTK-MI-MTS-MA'!$E$13:$CF$361,'ALL-GTK-MI-MTS-MA'!BP$6,FALSE)</f>
        <v>0</v>
      </c>
      <c r="BQ959" s="9">
        <f>VLOOKUP($E959,'ALL-GTK-MI-MTS-MA'!$E$13:$CF$361,'ALL-GTK-MI-MTS-MA'!BQ$6,FALSE)</f>
        <v>0</v>
      </c>
      <c r="BR959" s="9">
        <f>VLOOKUP($E959,'ALL-GTK-MI-MTS-MA'!$E$13:$CF$361,'ALL-GTK-MI-MTS-MA'!BR$6,FALSE)</f>
        <v>0</v>
      </c>
      <c r="BS959" s="9">
        <f>VLOOKUP($E959,'ALL-GTK-MI-MTS-MA'!$E$13:$CF$361,'ALL-GTK-MI-MTS-MA'!BS$6,FALSE)</f>
        <v>0</v>
      </c>
      <c r="BT959" s="9">
        <f>VLOOKUP($E959,'ALL-GTK-MI-MTS-MA'!$E$13:$CF$361,'ALL-GTK-MI-MTS-MA'!BT$6,FALSE)</f>
        <v>0</v>
      </c>
      <c r="BU959" s="299">
        <f t="shared" si="533"/>
        <v>0</v>
      </c>
      <c r="BV959" s="299">
        <f t="shared" si="534"/>
        <v>0</v>
      </c>
      <c r="BW959" s="44">
        <f t="shared" si="535"/>
        <v>0</v>
      </c>
      <c r="BX959" s="44">
        <f t="shared" si="536"/>
        <v>0</v>
      </c>
      <c r="BY959" s="11">
        <f t="shared" si="537"/>
        <v>0</v>
      </c>
      <c r="BZ959" s="14">
        <f t="shared" si="538"/>
        <v>7</v>
      </c>
      <c r="CA959" s="14">
        <f t="shared" si="539"/>
        <v>5</v>
      </c>
      <c r="CB959" s="13">
        <f t="shared" si="540"/>
        <v>0</v>
      </c>
      <c r="CC959" s="13">
        <f t="shared" si="541"/>
        <v>0</v>
      </c>
      <c r="CD959" s="312">
        <f t="shared" si="542"/>
        <v>7</v>
      </c>
      <c r="CE959" s="312">
        <f t="shared" si="543"/>
        <v>5</v>
      </c>
      <c r="CF959" s="313">
        <f t="shared" si="544"/>
        <v>12</v>
      </c>
      <c r="CG959" s="302" t="str">
        <f t="shared" si="545"/>
        <v>OK</v>
      </c>
    </row>
    <row r="960" spans="1:85" ht="14.25" x14ac:dyDescent="0.25">
      <c r="A960" s="6">
        <v>948</v>
      </c>
      <c r="B960" s="495">
        <v>12</v>
      </c>
      <c r="C960" s="495" t="s">
        <v>268</v>
      </c>
      <c r="D960" s="496" t="s">
        <v>19</v>
      </c>
      <c r="E960" s="626">
        <v>20362873</v>
      </c>
      <c r="F960" s="627" t="s">
        <v>1153</v>
      </c>
      <c r="G960" s="624" t="s">
        <v>53</v>
      </c>
      <c r="H960" s="9">
        <f>VLOOKUP($E960,'ALL-GTK-MI-MTS-MA'!$E$13:$CF$361,'ALL-GTK-MI-MTS-MA'!H$6,FALSE)</f>
        <v>0</v>
      </c>
      <c r="I960" s="9">
        <f>VLOOKUP($E960,'ALL-GTK-MI-MTS-MA'!$E$13:$CF$361,'ALL-GTK-MI-MTS-MA'!I$6,FALSE)</f>
        <v>0</v>
      </c>
      <c r="J960" s="9">
        <f>VLOOKUP($E960,'ALL-GTK-MI-MTS-MA'!$E$13:$CF$361,'ALL-GTK-MI-MTS-MA'!J$6,FALSE)</f>
        <v>0</v>
      </c>
      <c r="K960" s="9">
        <f>VLOOKUP($E960,'ALL-GTK-MI-MTS-MA'!$E$13:$CF$361,'ALL-GTK-MI-MTS-MA'!K$6,FALSE)</f>
        <v>0</v>
      </c>
      <c r="L960" s="9">
        <f>VLOOKUP($E960,'ALL-GTK-MI-MTS-MA'!$E$13:$CF$361,'ALL-GTK-MI-MTS-MA'!L$6,FALSE)</f>
        <v>0</v>
      </c>
      <c r="M960" s="9">
        <f>VLOOKUP($E960,'ALL-GTK-MI-MTS-MA'!$E$13:$CF$361,'ALL-GTK-MI-MTS-MA'!M$6,FALSE)</f>
        <v>0</v>
      </c>
      <c r="N960" s="9">
        <f>VLOOKUP($E960,'ALL-GTK-MI-MTS-MA'!$E$13:$CF$361,'ALL-GTK-MI-MTS-MA'!N$6,FALSE)</f>
        <v>0</v>
      </c>
      <c r="O960" s="9">
        <f>VLOOKUP($E960,'ALL-GTK-MI-MTS-MA'!$E$13:$CF$361,'ALL-GTK-MI-MTS-MA'!O$6,FALSE)</f>
        <v>1</v>
      </c>
      <c r="P960" s="299">
        <f t="shared" si="510"/>
        <v>0</v>
      </c>
      <c r="Q960" s="299">
        <f t="shared" si="511"/>
        <v>1</v>
      </c>
      <c r="R960" s="300">
        <f t="shared" si="512"/>
        <v>1</v>
      </c>
      <c r="S960" s="9">
        <f>VLOOKUP($E960,'ALL-GTK-MI-MTS-MA'!$E$13:$CF$361,'ALL-GTK-MI-MTS-MA'!S$6,FALSE)</f>
        <v>4</v>
      </c>
      <c r="T960" s="9">
        <f>VLOOKUP($E960,'ALL-GTK-MI-MTS-MA'!$E$13:$CF$361,'ALL-GTK-MI-MTS-MA'!T$6,FALSE)</f>
        <v>2</v>
      </c>
      <c r="U960" s="9">
        <f>VLOOKUP($E960,'ALL-GTK-MI-MTS-MA'!$E$13:$CF$361,'ALL-GTK-MI-MTS-MA'!U$6,FALSE)</f>
        <v>0</v>
      </c>
      <c r="V960" s="9">
        <f>VLOOKUP($E960,'ALL-GTK-MI-MTS-MA'!$E$13:$CF$361,'ALL-GTK-MI-MTS-MA'!V$6,FALSE)</f>
        <v>0</v>
      </c>
      <c r="W960" s="9">
        <f>VLOOKUP($E960,'ALL-GTK-MI-MTS-MA'!$E$13:$CF$361,'ALL-GTK-MI-MTS-MA'!W$6,FALSE)</f>
        <v>0</v>
      </c>
      <c r="X960" s="9">
        <f>VLOOKUP($E960,'ALL-GTK-MI-MTS-MA'!$E$13:$CF$361,'ALL-GTK-MI-MTS-MA'!X$6,FALSE)</f>
        <v>0</v>
      </c>
      <c r="Y960" s="299">
        <f t="shared" si="513"/>
        <v>4</v>
      </c>
      <c r="Z960" s="299">
        <f t="shared" si="514"/>
        <v>2</v>
      </c>
      <c r="AA960" s="10">
        <f t="shared" si="515"/>
        <v>6</v>
      </c>
      <c r="AB960" s="44">
        <f t="shared" si="516"/>
        <v>4</v>
      </c>
      <c r="AC960" s="44">
        <f t="shared" si="517"/>
        <v>3</v>
      </c>
      <c r="AD960" s="11">
        <f t="shared" si="518"/>
        <v>7</v>
      </c>
      <c r="AE960" s="9">
        <f>VLOOKUP($E960,'ALL-GTK-MI-MTS-MA'!$E$13:$CF$361,'ALL-GTK-MI-MTS-MA'!AE$6,FALSE)</f>
        <v>2</v>
      </c>
      <c r="AF960" s="9">
        <f>VLOOKUP($E960,'ALL-GTK-MI-MTS-MA'!$E$13:$CF$361,'ALL-GTK-MI-MTS-MA'!AF$6,FALSE)</f>
        <v>1</v>
      </c>
      <c r="AG960" s="10">
        <f t="shared" si="519"/>
        <v>3</v>
      </c>
      <c r="AH960" s="9">
        <f>VLOOKUP($E960,'ALL-GTK-MI-MTS-MA'!$E$13:$CF$361,'ALL-GTK-MI-MTS-MA'!AH$6,FALSE)</f>
        <v>2</v>
      </c>
      <c r="AI960" s="9">
        <f>VLOOKUP($E960,'ALL-GTK-MI-MTS-MA'!$E$13:$CF$361,'ALL-GTK-MI-MTS-MA'!AI$6,FALSE)</f>
        <v>2</v>
      </c>
      <c r="AJ960" s="10">
        <f t="shared" si="520"/>
        <v>4</v>
      </c>
      <c r="AK960" s="44">
        <f t="shared" si="521"/>
        <v>4</v>
      </c>
      <c r="AL960" s="44">
        <f t="shared" si="522"/>
        <v>3</v>
      </c>
      <c r="AM960" s="11">
        <f t="shared" si="523"/>
        <v>7</v>
      </c>
      <c r="AN960" s="299">
        <v>0</v>
      </c>
      <c r="AO960" s="299">
        <v>0</v>
      </c>
      <c r="AP960" s="9">
        <f>VLOOKUP($E960,'ALL-GTK-MI-MTS-MA'!$E$13:$CF$361,'ALL-GTK-MI-MTS-MA'!AP$6,FALSE)</f>
        <v>0</v>
      </c>
      <c r="AQ960" s="9">
        <f>VLOOKUP($E960,'ALL-GTK-MI-MTS-MA'!$E$13:$CF$361,'ALL-GTK-MI-MTS-MA'!AQ$6,FALSE)</f>
        <v>0</v>
      </c>
      <c r="AR960" s="9">
        <f>VLOOKUP($E960,'ALL-GTK-MI-MTS-MA'!$E$13:$CF$361,'ALL-GTK-MI-MTS-MA'!AR$6,FALSE)</f>
        <v>0</v>
      </c>
      <c r="AS960" s="9">
        <f>VLOOKUP($E960,'ALL-GTK-MI-MTS-MA'!$E$13:$CF$361,'ALL-GTK-MI-MTS-MA'!AS$6,FALSE)</f>
        <v>0</v>
      </c>
      <c r="AT960" s="9">
        <f>VLOOKUP($E960,'ALL-GTK-MI-MTS-MA'!$E$13:$CF$361,'ALL-GTK-MI-MTS-MA'!AT$6,FALSE)</f>
        <v>0</v>
      </c>
      <c r="AU960" s="9">
        <f>VLOOKUP($E960,'ALL-GTK-MI-MTS-MA'!$E$13:$CF$361,'ALL-GTK-MI-MTS-MA'!AU$6,FALSE)</f>
        <v>0</v>
      </c>
      <c r="AV960" s="590">
        <f>VLOOKUP($E960,'ALL-GTK-MI-MTS-MA'!$E$13:$CF$361,'ALL-GTK-MI-MTS-MA'!AV$6,FALSE)</f>
        <v>0</v>
      </c>
      <c r="AW960" s="590">
        <f>VLOOKUP($E960,'ALL-GTK-MI-MTS-MA'!$E$13:$CF$361,'ALL-GTK-MI-MTS-MA'!AW$6,FALSE)</f>
        <v>0</v>
      </c>
      <c r="AX960" s="9">
        <f>VLOOKUP($E960,'ALL-GTK-MI-MTS-MA'!$E$13:$CF$361,'ALL-GTK-MI-MTS-MA'!AX$6,FALSE)</f>
        <v>4</v>
      </c>
      <c r="AY960" s="9">
        <f>VLOOKUP($E960,'ALL-GTK-MI-MTS-MA'!$E$13:$CF$361,'ALL-GTK-MI-MTS-MA'!AY$6,FALSE)</f>
        <v>3</v>
      </c>
      <c r="AZ960" s="9">
        <f>VLOOKUP($E960,'ALL-GTK-MI-MTS-MA'!$E$13:$CF$361,'ALL-GTK-MI-MTS-MA'!AZ$6,FALSE)</f>
        <v>0</v>
      </c>
      <c r="BA960" s="9">
        <f>VLOOKUP($E960,'ALL-GTK-MI-MTS-MA'!$E$13:$CF$361,'ALL-GTK-MI-MTS-MA'!BA$6,FALSE)</f>
        <v>0</v>
      </c>
      <c r="BB960" s="9">
        <f>VLOOKUP($E960,'ALL-GTK-MI-MTS-MA'!$E$13:$CF$361,'ALL-GTK-MI-MTS-MA'!BB$6,FALSE)</f>
        <v>0</v>
      </c>
      <c r="BC960" s="9">
        <f>VLOOKUP($E960,'ALL-GTK-MI-MTS-MA'!$E$13:$CF$361,'ALL-GTK-MI-MTS-MA'!BC$6,FALSE)</f>
        <v>0</v>
      </c>
      <c r="BD960" s="310">
        <f t="shared" si="524"/>
        <v>0</v>
      </c>
      <c r="BE960" s="310">
        <f t="shared" si="525"/>
        <v>0</v>
      </c>
      <c r="BF960" s="10">
        <f t="shared" si="526"/>
        <v>0</v>
      </c>
      <c r="BG960" s="311">
        <f t="shared" si="527"/>
        <v>4</v>
      </c>
      <c r="BH960" s="311">
        <f t="shared" si="528"/>
        <v>3</v>
      </c>
      <c r="BI960" s="10">
        <f t="shared" si="529"/>
        <v>7</v>
      </c>
      <c r="BJ960" s="44">
        <f t="shared" si="530"/>
        <v>4</v>
      </c>
      <c r="BK960" s="44">
        <f t="shared" si="531"/>
        <v>3</v>
      </c>
      <c r="BL960" s="11">
        <f t="shared" si="532"/>
        <v>7</v>
      </c>
      <c r="BM960" s="9">
        <f>VLOOKUP($E960,'ALL-GTK-MI-MTS-MA'!$E$13:$CF$361,'ALL-GTK-MI-MTS-MA'!BM$6,FALSE)</f>
        <v>0</v>
      </c>
      <c r="BN960" s="9">
        <f>VLOOKUP($E960,'ALL-GTK-MI-MTS-MA'!$E$13:$CF$361,'ALL-GTK-MI-MTS-MA'!BN$6,FALSE)</f>
        <v>0</v>
      </c>
      <c r="BO960" s="9">
        <f>VLOOKUP($E960,'ALL-GTK-MI-MTS-MA'!$E$13:$CF$361,'ALL-GTK-MI-MTS-MA'!BO$6,FALSE)</f>
        <v>0</v>
      </c>
      <c r="BP960" s="9">
        <f>VLOOKUP($E960,'ALL-GTK-MI-MTS-MA'!$E$13:$CF$361,'ALL-GTK-MI-MTS-MA'!BP$6,FALSE)</f>
        <v>0</v>
      </c>
      <c r="BQ960" s="9">
        <f>VLOOKUP($E960,'ALL-GTK-MI-MTS-MA'!$E$13:$CF$361,'ALL-GTK-MI-MTS-MA'!BQ$6,FALSE)</f>
        <v>0</v>
      </c>
      <c r="BR960" s="9">
        <f>VLOOKUP($E960,'ALL-GTK-MI-MTS-MA'!$E$13:$CF$361,'ALL-GTK-MI-MTS-MA'!BR$6,FALSE)</f>
        <v>0</v>
      </c>
      <c r="BS960" s="9">
        <f>VLOOKUP($E960,'ALL-GTK-MI-MTS-MA'!$E$13:$CF$361,'ALL-GTK-MI-MTS-MA'!BS$6,FALSE)</f>
        <v>0</v>
      </c>
      <c r="BT960" s="9">
        <f>VLOOKUP($E960,'ALL-GTK-MI-MTS-MA'!$E$13:$CF$361,'ALL-GTK-MI-MTS-MA'!BT$6,FALSE)</f>
        <v>0</v>
      </c>
      <c r="BU960" s="299">
        <f t="shared" si="533"/>
        <v>0</v>
      </c>
      <c r="BV960" s="299">
        <f t="shared" si="534"/>
        <v>0</v>
      </c>
      <c r="BW960" s="44">
        <f t="shared" si="535"/>
        <v>0</v>
      </c>
      <c r="BX960" s="44">
        <f t="shared" si="536"/>
        <v>0</v>
      </c>
      <c r="BY960" s="11">
        <f t="shared" si="537"/>
        <v>0</v>
      </c>
      <c r="BZ960" s="14">
        <f t="shared" si="538"/>
        <v>4</v>
      </c>
      <c r="CA960" s="14">
        <f t="shared" si="539"/>
        <v>3</v>
      </c>
      <c r="CB960" s="13">
        <f t="shared" si="540"/>
        <v>0</v>
      </c>
      <c r="CC960" s="13">
        <f t="shared" si="541"/>
        <v>0</v>
      </c>
      <c r="CD960" s="312">
        <f t="shared" si="542"/>
        <v>4</v>
      </c>
      <c r="CE960" s="312">
        <f t="shared" si="543"/>
        <v>3</v>
      </c>
      <c r="CF960" s="313">
        <f t="shared" si="544"/>
        <v>7</v>
      </c>
      <c r="CG960" s="302" t="str">
        <f t="shared" si="545"/>
        <v>OK</v>
      </c>
    </row>
    <row r="961" spans="1:85" ht="14.25" x14ac:dyDescent="0.25">
      <c r="A961" s="6">
        <v>949</v>
      </c>
      <c r="B961" s="495">
        <v>13</v>
      </c>
      <c r="C961" s="495" t="s">
        <v>268</v>
      </c>
      <c r="D961" s="496" t="s">
        <v>19</v>
      </c>
      <c r="E961" s="626">
        <v>20362872</v>
      </c>
      <c r="F961" s="627" t="s">
        <v>1154</v>
      </c>
      <c r="G961" s="624" t="s">
        <v>53</v>
      </c>
      <c r="H961" s="9">
        <f>VLOOKUP($E961,'ALL-GTK-MI-MTS-MA'!$E$13:$CF$361,'ALL-GTK-MI-MTS-MA'!H$6,FALSE)</f>
        <v>0</v>
      </c>
      <c r="I961" s="9">
        <f>VLOOKUP($E961,'ALL-GTK-MI-MTS-MA'!$E$13:$CF$361,'ALL-GTK-MI-MTS-MA'!I$6,FALSE)</f>
        <v>0</v>
      </c>
      <c r="J961" s="9">
        <f>VLOOKUP($E961,'ALL-GTK-MI-MTS-MA'!$E$13:$CF$361,'ALL-GTK-MI-MTS-MA'!J$6,FALSE)</f>
        <v>0</v>
      </c>
      <c r="K961" s="9">
        <f>VLOOKUP($E961,'ALL-GTK-MI-MTS-MA'!$E$13:$CF$361,'ALL-GTK-MI-MTS-MA'!K$6,FALSE)</f>
        <v>0</v>
      </c>
      <c r="L961" s="9">
        <f>VLOOKUP($E961,'ALL-GTK-MI-MTS-MA'!$E$13:$CF$361,'ALL-GTK-MI-MTS-MA'!L$6,FALSE)</f>
        <v>0</v>
      </c>
      <c r="M961" s="9">
        <f>VLOOKUP($E961,'ALL-GTK-MI-MTS-MA'!$E$13:$CF$361,'ALL-GTK-MI-MTS-MA'!M$6,FALSE)</f>
        <v>0</v>
      </c>
      <c r="N961" s="9">
        <f>VLOOKUP($E961,'ALL-GTK-MI-MTS-MA'!$E$13:$CF$361,'ALL-GTK-MI-MTS-MA'!N$6,FALSE)</f>
        <v>0</v>
      </c>
      <c r="O961" s="9">
        <f>VLOOKUP($E961,'ALL-GTK-MI-MTS-MA'!$E$13:$CF$361,'ALL-GTK-MI-MTS-MA'!O$6,FALSE)</f>
        <v>1</v>
      </c>
      <c r="P961" s="299">
        <f t="shared" si="510"/>
        <v>0</v>
      </c>
      <c r="Q961" s="299">
        <f t="shared" si="511"/>
        <v>1</v>
      </c>
      <c r="R961" s="300">
        <f t="shared" si="512"/>
        <v>1</v>
      </c>
      <c r="S961" s="9">
        <f>VLOOKUP($E961,'ALL-GTK-MI-MTS-MA'!$E$13:$CF$361,'ALL-GTK-MI-MTS-MA'!S$6,FALSE)</f>
        <v>17</v>
      </c>
      <c r="T961" s="9">
        <f>VLOOKUP($E961,'ALL-GTK-MI-MTS-MA'!$E$13:$CF$361,'ALL-GTK-MI-MTS-MA'!T$6,FALSE)</f>
        <v>6</v>
      </c>
      <c r="U961" s="9">
        <f>VLOOKUP($E961,'ALL-GTK-MI-MTS-MA'!$E$13:$CF$361,'ALL-GTK-MI-MTS-MA'!U$6,FALSE)</f>
        <v>0</v>
      </c>
      <c r="V961" s="9">
        <f>VLOOKUP($E961,'ALL-GTK-MI-MTS-MA'!$E$13:$CF$361,'ALL-GTK-MI-MTS-MA'!V$6,FALSE)</f>
        <v>0</v>
      </c>
      <c r="W961" s="9">
        <f>VLOOKUP($E961,'ALL-GTK-MI-MTS-MA'!$E$13:$CF$361,'ALL-GTK-MI-MTS-MA'!W$6,FALSE)</f>
        <v>0</v>
      </c>
      <c r="X961" s="9">
        <f>VLOOKUP($E961,'ALL-GTK-MI-MTS-MA'!$E$13:$CF$361,'ALL-GTK-MI-MTS-MA'!X$6,FALSE)</f>
        <v>0</v>
      </c>
      <c r="Y961" s="299">
        <f t="shared" si="513"/>
        <v>17</v>
      </c>
      <c r="Z961" s="299">
        <f t="shared" si="514"/>
        <v>6</v>
      </c>
      <c r="AA961" s="10">
        <f t="shared" si="515"/>
        <v>23</v>
      </c>
      <c r="AB961" s="44">
        <f t="shared" si="516"/>
        <v>17</v>
      </c>
      <c r="AC961" s="44">
        <f t="shared" si="517"/>
        <v>7</v>
      </c>
      <c r="AD961" s="11">
        <f t="shared" si="518"/>
        <v>24</v>
      </c>
      <c r="AE961" s="9">
        <f>VLOOKUP($E961,'ALL-GTK-MI-MTS-MA'!$E$13:$CF$361,'ALL-GTK-MI-MTS-MA'!AE$6,FALSE)</f>
        <v>8</v>
      </c>
      <c r="AF961" s="9">
        <f>VLOOKUP($E961,'ALL-GTK-MI-MTS-MA'!$E$13:$CF$361,'ALL-GTK-MI-MTS-MA'!AF$6,FALSE)</f>
        <v>3</v>
      </c>
      <c r="AG961" s="10">
        <f t="shared" si="519"/>
        <v>11</v>
      </c>
      <c r="AH961" s="9">
        <f>VLOOKUP($E961,'ALL-GTK-MI-MTS-MA'!$E$13:$CF$361,'ALL-GTK-MI-MTS-MA'!AH$6,FALSE)</f>
        <v>9</v>
      </c>
      <c r="AI961" s="9">
        <f>VLOOKUP($E961,'ALL-GTK-MI-MTS-MA'!$E$13:$CF$361,'ALL-GTK-MI-MTS-MA'!AI$6,FALSE)</f>
        <v>4</v>
      </c>
      <c r="AJ961" s="10">
        <f t="shared" si="520"/>
        <v>13</v>
      </c>
      <c r="AK961" s="44">
        <f t="shared" si="521"/>
        <v>17</v>
      </c>
      <c r="AL961" s="44">
        <f t="shared" si="522"/>
        <v>7</v>
      </c>
      <c r="AM961" s="11">
        <f t="shared" si="523"/>
        <v>24</v>
      </c>
      <c r="AN961" s="299">
        <v>0</v>
      </c>
      <c r="AO961" s="299">
        <v>0</v>
      </c>
      <c r="AP961" s="9">
        <f>VLOOKUP($E961,'ALL-GTK-MI-MTS-MA'!$E$13:$CF$361,'ALL-GTK-MI-MTS-MA'!AP$6,FALSE)</f>
        <v>0</v>
      </c>
      <c r="AQ961" s="9">
        <f>VLOOKUP($E961,'ALL-GTK-MI-MTS-MA'!$E$13:$CF$361,'ALL-GTK-MI-MTS-MA'!AQ$6,FALSE)</f>
        <v>0</v>
      </c>
      <c r="AR961" s="9">
        <f>VLOOKUP($E961,'ALL-GTK-MI-MTS-MA'!$E$13:$CF$361,'ALL-GTK-MI-MTS-MA'!AR$6,FALSE)</f>
        <v>0</v>
      </c>
      <c r="AS961" s="9">
        <f>VLOOKUP($E961,'ALL-GTK-MI-MTS-MA'!$E$13:$CF$361,'ALL-GTK-MI-MTS-MA'!AS$6,FALSE)</f>
        <v>0</v>
      </c>
      <c r="AT961" s="9">
        <f>VLOOKUP($E961,'ALL-GTK-MI-MTS-MA'!$E$13:$CF$361,'ALL-GTK-MI-MTS-MA'!AT$6,FALSE)</f>
        <v>1</v>
      </c>
      <c r="AU961" s="9">
        <f>VLOOKUP($E961,'ALL-GTK-MI-MTS-MA'!$E$13:$CF$361,'ALL-GTK-MI-MTS-MA'!AU$6,FALSE)</f>
        <v>0</v>
      </c>
      <c r="AV961" s="590">
        <f>VLOOKUP($E961,'ALL-GTK-MI-MTS-MA'!$E$13:$CF$361,'ALL-GTK-MI-MTS-MA'!AV$6,FALSE)</f>
        <v>0</v>
      </c>
      <c r="AW961" s="590">
        <f>VLOOKUP($E961,'ALL-GTK-MI-MTS-MA'!$E$13:$CF$361,'ALL-GTK-MI-MTS-MA'!AW$6,FALSE)</f>
        <v>0</v>
      </c>
      <c r="AX961" s="9">
        <f>VLOOKUP($E961,'ALL-GTK-MI-MTS-MA'!$E$13:$CF$361,'ALL-GTK-MI-MTS-MA'!AX$6,FALSE)</f>
        <v>16</v>
      </c>
      <c r="AY961" s="9">
        <f>VLOOKUP($E961,'ALL-GTK-MI-MTS-MA'!$E$13:$CF$361,'ALL-GTK-MI-MTS-MA'!AY$6,FALSE)</f>
        <v>7</v>
      </c>
      <c r="AZ961" s="9">
        <f>VLOOKUP($E961,'ALL-GTK-MI-MTS-MA'!$E$13:$CF$361,'ALL-GTK-MI-MTS-MA'!AZ$6,FALSE)</f>
        <v>0</v>
      </c>
      <c r="BA961" s="9">
        <f>VLOOKUP($E961,'ALL-GTK-MI-MTS-MA'!$E$13:$CF$361,'ALL-GTK-MI-MTS-MA'!BA$6,FALSE)</f>
        <v>0</v>
      </c>
      <c r="BB961" s="9">
        <f>VLOOKUP($E961,'ALL-GTK-MI-MTS-MA'!$E$13:$CF$361,'ALL-GTK-MI-MTS-MA'!BB$6,FALSE)</f>
        <v>0</v>
      </c>
      <c r="BC961" s="9">
        <f>VLOOKUP($E961,'ALL-GTK-MI-MTS-MA'!$E$13:$CF$361,'ALL-GTK-MI-MTS-MA'!BC$6,FALSE)</f>
        <v>0</v>
      </c>
      <c r="BD961" s="310">
        <f t="shared" si="524"/>
        <v>1</v>
      </c>
      <c r="BE961" s="310">
        <f t="shared" si="525"/>
        <v>0</v>
      </c>
      <c r="BF961" s="10">
        <f t="shared" si="526"/>
        <v>1</v>
      </c>
      <c r="BG961" s="311">
        <f t="shared" si="527"/>
        <v>16</v>
      </c>
      <c r="BH961" s="311">
        <f t="shared" si="528"/>
        <v>7</v>
      </c>
      <c r="BI961" s="10">
        <f t="shared" si="529"/>
        <v>23</v>
      </c>
      <c r="BJ961" s="44">
        <f t="shared" si="530"/>
        <v>17</v>
      </c>
      <c r="BK961" s="44">
        <f t="shared" si="531"/>
        <v>7</v>
      </c>
      <c r="BL961" s="11">
        <f t="shared" si="532"/>
        <v>24</v>
      </c>
      <c r="BM961" s="9">
        <f>VLOOKUP($E961,'ALL-GTK-MI-MTS-MA'!$E$13:$CF$361,'ALL-GTK-MI-MTS-MA'!BM$6,FALSE)</f>
        <v>0</v>
      </c>
      <c r="BN961" s="9">
        <f>VLOOKUP($E961,'ALL-GTK-MI-MTS-MA'!$E$13:$CF$361,'ALL-GTK-MI-MTS-MA'!BN$6,FALSE)</f>
        <v>0</v>
      </c>
      <c r="BO961" s="9">
        <f>VLOOKUP($E961,'ALL-GTK-MI-MTS-MA'!$E$13:$CF$361,'ALL-GTK-MI-MTS-MA'!BO$6,FALSE)</f>
        <v>0</v>
      </c>
      <c r="BP961" s="9">
        <f>VLOOKUP($E961,'ALL-GTK-MI-MTS-MA'!$E$13:$CF$361,'ALL-GTK-MI-MTS-MA'!BP$6,FALSE)</f>
        <v>0</v>
      </c>
      <c r="BQ961" s="9">
        <f>VLOOKUP($E961,'ALL-GTK-MI-MTS-MA'!$E$13:$CF$361,'ALL-GTK-MI-MTS-MA'!BQ$6,FALSE)</f>
        <v>0</v>
      </c>
      <c r="BR961" s="9">
        <f>VLOOKUP($E961,'ALL-GTK-MI-MTS-MA'!$E$13:$CF$361,'ALL-GTK-MI-MTS-MA'!BR$6,FALSE)</f>
        <v>0</v>
      </c>
      <c r="BS961" s="9">
        <f>VLOOKUP($E961,'ALL-GTK-MI-MTS-MA'!$E$13:$CF$361,'ALL-GTK-MI-MTS-MA'!BS$6,FALSE)</f>
        <v>0</v>
      </c>
      <c r="BT961" s="9">
        <f>VLOOKUP($E961,'ALL-GTK-MI-MTS-MA'!$E$13:$CF$361,'ALL-GTK-MI-MTS-MA'!BT$6,FALSE)</f>
        <v>0</v>
      </c>
      <c r="BU961" s="299">
        <f t="shared" si="533"/>
        <v>0</v>
      </c>
      <c r="BV961" s="299">
        <f t="shared" si="534"/>
        <v>0</v>
      </c>
      <c r="BW961" s="44">
        <f t="shared" si="535"/>
        <v>0</v>
      </c>
      <c r="BX961" s="44">
        <f t="shared" si="536"/>
        <v>0</v>
      </c>
      <c r="BY961" s="11">
        <f t="shared" si="537"/>
        <v>0</v>
      </c>
      <c r="BZ961" s="14">
        <f t="shared" si="538"/>
        <v>17</v>
      </c>
      <c r="CA961" s="14">
        <f t="shared" si="539"/>
        <v>7</v>
      </c>
      <c r="CB961" s="13">
        <f t="shared" si="540"/>
        <v>0</v>
      </c>
      <c r="CC961" s="13">
        <f t="shared" si="541"/>
        <v>0</v>
      </c>
      <c r="CD961" s="312">
        <f t="shared" si="542"/>
        <v>17</v>
      </c>
      <c r="CE961" s="312">
        <f t="shared" si="543"/>
        <v>7</v>
      </c>
      <c r="CF961" s="313">
        <f t="shared" si="544"/>
        <v>24</v>
      </c>
      <c r="CG961" s="302" t="str">
        <f t="shared" si="545"/>
        <v>OK</v>
      </c>
    </row>
    <row r="962" spans="1:85" ht="14.25" x14ac:dyDescent="0.25">
      <c r="A962" s="6">
        <v>950</v>
      </c>
      <c r="B962" s="495">
        <v>14</v>
      </c>
      <c r="C962" s="495" t="s">
        <v>268</v>
      </c>
      <c r="D962" s="496" t="s">
        <v>19</v>
      </c>
      <c r="E962" s="626">
        <v>20362875</v>
      </c>
      <c r="F962" s="627" t="s">
        <v>1155</v>
      </c>
      <c r="G962" s="624" t="s">
        <v>53</v>
      </c>
      <c r="H962" s="9">
        <f>VLOOKUP($E962,'ALL-GTK-MI-MTS-MA'!$E$13:$CF$361,'ALL-GTK-MI-MTS-MA'!H$6,FALSE)</f>
        <v>0</v>
      </c>
      <c r="I962" s="9">
        <f>VLOOKUP($E962,'ALL-GTK-MI-MTS-MA'!$E$13:$CF$361,'ALL-GTK-MI-MTS-MA'!I$6,FALSE)</f>
        <v>0</v>
      </c>
      <c r="J962" s="9">
        <f>VLOOKUP($E962,'ALL-GTK-MI-MTS-MA'!$E$13:$CF$361,'ALL-GTK-MI-MTS-MA'!J$6,FALSE)</f>
        <v>0</v>
      </c>
      <c r="K962" s="9">
        <f>VLOOKUP($E962,'ALL-GTK-MI-MTS-MA'!$E$13:$CF$361,'ALL-GTK-MI-MTS-MA'!K$6,FALSE)</f>
        <v>0</v>
      </c>
      <c r="L962" s="9">
        <f>VLOOKUP($E962,'ALL-GTK-MI-MTS-MA'!$E$13:$CF$361,'ALL-GTK-MI-MTS-MA'!L$6,FALSE)</f>
        <v>0</v>
      </c>
      <c r="M962" s="9">
        <f>VLOOKUP($E962,'ALL-GTK-MI-MTS-MA'!$E$13:$CF$361,'ALL-GTK-MI-MTS-MA'!M$6,FALSE)</f>
        <v>0</v>
      </c>
      <c r="N962" s="9">
        <f>VLOOKUP($E962,'ALL-GTK-MI-MTS-MA'!$E$13:$CF$361,'ALL-GTK-MI-MTS-MA'!N$6,FALSE)</f>
        <v>1</v>
      </c>
      <c r="O962" s="9">
        <f>VLOOKUP($E962,'ALL-GTK-MI-MTS-MA'!$E$13:$CF$361,'ALL-GTK-MI-MTS-MA'!O$6,FALSE)</f>
        <v>3</v>
      </c>
      <c r="P962" s="299">
        <f t="shared" si="510"/>
        <v>1</v>
      </c>
      <c r="Q962" s="299">
        <f t="shared" si="511"/>
        <v>3</v>
      </c>
      <c r="R962" s="300">
        <f t="shared" si="512"/>
        <v>4</v>
      </c>
      <c r="S962" s="9">
        <f>VLOOKUP($E962,'ALL-GTK-MI-MTS-MA'!$E$13:$CF$361,'ALL-GTK-MI-MTS-MA'!S$6,FALSE)</f>
        <v>11</v>
      </c>
      <c r="T962" s="9">
        <f>VLOOKUP($E962,'ALL-GTK-MI-MTS-MA'!$E$13:$CF$361,'ALL-GTK-MI-MTS-MA'!T$6,FALSE)</f>
        <v>2</v>
      </c>
      <c r="U962" s="9">
        <f>VLOOKUP($E962,'ALL-GTK-MI-MTS-MA'!$E$13:$CF$361,'ALL-GTK-MI-MTS-MA'!U$6,FALSE)</f>
        <v>0</v>
      </c>
      <c r="V962" s="9">
        <f>VLOOKUP($E962,'ALL-GTK-MI-MTS-MA'!$E$13:$CF$361,'ALL-GTK-MI-MTS-MA'!V$6,FALSE)</f>
        <v>0</v>
      </c>
      <c r="W962" s="9">
        <f>VLOOKUP($E962,'ALL-GTK-MI-MTS-MA'!$E$13:$CF$361,'ALL-GTK-MI-MTS-MA'!W$6,FALSE)</f>
        <v>0</v>
      </c>
      <c r="X962" s="9">
        <f>VLOOKUP($E962,'ALL-GTK-MI-MTS-MA'!$E$13:$CF$361,'ALL-GTK-MI-MTS-MA'!X$6,FALSE)</f>
        <v>0</v>
      </c>
      <c r="Y962" s="299">
        <f t="shared" si="513"/>
        <v>11</v>
      </c>
      <c r="Z962" s="299">
        <f t="shared" si="514"/>
        <v>2</v>
      </c>
      <c r="AA962" s="10">
        <f t="shared" si="515"/>
        <v>13</v>
      </c>
      <c r="AB962" s="44">
        <f t="shared" si="516"/>
        <v>12</v>
      </c>
      <c r="AC962" s="44">
        <f t="shared" si="517"/>
        <v>5</v>
      </c>
      <c r="AD962" s="11">
        <f t="shared" si="518"/>
        <v>17</v>
      </c>
      <c r="AE962" s="9">
        <f>VLOOKUP($E962,'ALL-GTK-MI-MTS-MA'!$E$13:$CF$361,'ALL-GTK-MI-MTS-MA'!AE$6,FALSE)</f>
        <v>6</v>
      </c>
      <c r="AF962" s="9">
        <f>VLOOKUP($E962,'ALL-GTK-MI-MTS-MA'!$E$13:$CF$361,'ALL-GTK-MI-MTS-MA'!AF$6,FALSE)</f>
        <v>2</v>
      </c>
      <c r="AG962" s="10">
        <f t="shared" si="519"/>
        <v>8</v>
      </c>
      <c r="AH962" s="9">
        <f>VLOOKUP($E962,'ALL-GTK-MI-MTS-MA'!$E$13:$CF$361,'ALL-GTK-MI-MTS-MA'!AH$6,FALSE)</f>
        <v>6</v>
      </c>
      <c r="AI962" s="9">
        <f>VLOOKUP($E962,'ALL-GTK-MI-MTS-MA'!$E$13:$CF$361,'ALL-GTK-MI-MTS-MA'!AI$6,FALSE)</f>
        <v>3</v>
      </c>
      <c r="AJ962" s="10">
        <f t="shared" si="520"/>
        <v>9</v>
      </c>
      <c r="AK962" s="44">
        <f t="shared" si="521"/>
        <v>12</v>
      </c>
      <c r="AL962" s="44">
        <f t="shared" si="522"/>
        <v>5</v>
      </c>
      <c r="AM962" s="11">
        <f t="shared" si="523"/>
        <v>17</v>
      </c>
      <c r="AN962" s="299">
        <v>0</v>
      </c>
      <c r="AO962" s="299">
        <v>0</v>
      </c>
      <c r="AP962" s="9">
        <f>VLOOKUP($E962,'ALL-GTK-MI-MTS-MA'!$E$13:$CF$361,'ALL-GTK-MI-MTS-MA'!AP$6,FALSE)</f>
        <v>0</v>
      </c>
      <c r="AQ962" s="9">
        <f>VLOOKUP($E962,'ALL-GTK-MI-MTS-MA'!$E$13:$CF$361,'ALL-GTK-MI-MTS-MA'!AQ$6,FALSE)</f>
        <v>0</v>
      </c>
      <c r="AR962" s="9">
        <f>VLOOKUP($E962,'ALL-GTK-MI-MTS-MA'!$E$13:$CF$361,'ALL-GTK-MI-MTS-MA'!AR$6,FALSE)</f>
        <v>0</v>
      </c>
      <c r="AS962" s="9">
        <f>VLOOKUP($E962,'ALL-GTK-MI-MTS-MA'!$E$13:$CF$361,'ALL-GTK-MI-MTS-MA'!AS$6,FALSE)</f>
        <v>0</v>
      </c>
      <c r="AT962" s="9">
        <f>VLOOKUP($E962,'ALL-GTK-MI-MTS-MA'!$E$13:$CF$361,'ALL-GTK-MI-MTS-MA'!AT$6,FALSE)</f>
        <v>1</v>
      </c>
      <c r="AU962" s="9">
        <f>VLOOKUP($E962,'ALL-GTK-MI-MTS-MA'!$E$13:$CF$361,'ALL-GTK-MI-MTS-MA'!AU$6,FALSE)</f>
        <v>0</v>
      </c>
      <c r="AV962" s="590">
        <f>VLOOKUP($E962,'ALL-GTK-MI-MTS-MA'!$E$13:$CF$361,'ALL-GTK-MI-MTS-MA'!AV$6,FALSE)</f>
        <v>0</v>
      </c>
      <c r="AW962" s="590">
        <f>VLOOKUP($E962,'ALL-GTK-MI-MTS-MA'!$E$13:$CF$361,'ALL-GTK-MI-MTS-MA'!AW$6,FALSE)</f>
        <v>0</v>
      </c>
      <c r="AX962" s="9">
        <f>VLOOKUP($E962,'ALL-GTK-MI-MTS-MA'!$E$13:$CF$361,'ALL-GTK-MI-MTS-MA'!AX$6,FALSE)</f>
        <v>11</v>
      </c>
      <c r="AY962" s="9">
        <f>VLOOKUP($E962,'ALL-GTK-MI-MTS-MA'!$E$13:$CF$361,'ALL-GTK-MI-MTS-MA'!AY$6,FALSE)</f>
        <v>5</v>
      </c>
      <c r="AZ962" s="9">
        <f>VLOOKUP($E962,'ALL-GTK-MI-MTS-MA'!$E$13:$CF$361,'ALL-GTK-MI-MTS-MA'!AZ$6,FALSE)</f>
        <v>0</v>
      </c>
      <c r="BA962" s="9">
        <f>VLOOKUP($E962,'ALL-GTK-MI-MTS-MA'!$E$13:$CF$361,'ALL-GTK-MI-MTS-MA'!BA$6,FALSE)</f>
        <v>0</v>
      </c>
      <c r="BB962" s="9">
        <f>VLOOKUP($E962,'ALL-GTK-MI-MTS-MA'!$E$13:$CF$361,'ALL-GTK-MI-MTS-MA'!BB$6,FALSE)</f>
        <v>0</v>
      </c>
      <c r="BC962" s="9">
        <f>VLOOKUP($E962,'ALL-GTK-MI-MTS-MA'!$E$13:$CF$361,'ALL-GTK-MI-MTS-MA'!BC$6,FALSE)</f>
        <v>0</v>
      </c>
      <c r="BD962" s="310">
        <f t="shared" si="524"/>
        <v>1</v>
      </c>
      <c r="BE962" s="310">
        <f t="shared" si="525"/>
        <v>0</v>
      </c>
      <c r="BF962" s="10">
        <f t="shared" si="526"/>
        <v>1</v>
      </c>
      <c r="BG962" s="311">
        <f t="shared" si="527"/>
        <v>11</v>
      </c>
      <c r="BH962" s="311">
        <f t="shared" si="528"/>
        <v>5</v>
      </c>
      <c r="BI962" s="10">
        <f t="shared" si="529"/>
        <v>16</v>
      </c>
      <c r="BJ962" s="44">
        <f t="shared" si="530"/>
        <v>12</v>
      </c>
      <c r="BK962" s="44">
        <f t="shared" si="531"/>
        <v>5</v>
      </c>
      <c r="BL962" s="11">
        <f t="shared" si="532"/>
        <v>17</v>
      </c>
      <c r="BM962" s="9">
        <f>VLOOKUP($E962,'ALL-GTK-MI-MTS-MA'!$E$13:$CF$361,'ALL-GTK-MI-MTS-MA'!BM$6,FALSE)</f>
        <v>0</v>
      </c>
      <c r="BN962" s="9">
        <f>VLOOKUP($E962,'ALL-GTK-MI-MTS-MA'!$E$13:$CF$361,'ALL-GTK-MI-MTS-MA'!BN$6,FALSE)</f>
        <v>0</v>
      </c>
      <c r="BO962" s="9">
        <f>VLOOKUP($E962,'ALL-GTK-MI-MTS-MA'!$E$13:$CF$361,'ALL-GTK-MI-MTS-MA'!BO$6,FALSE)</f>
        <v>0</v>
      </c>
      <c r="BP962" s="9">
        <f>VLOOKUP($E962,'ALL-GTK-MI-MTS-MA'!$E$13:$CF$361,'ALL-GTK-MI-MTS-MA'!BP$6,FALSE)</f>
        <v>0</v>
      </c>
      <c r="BQ962" s="9">
        <f>VLOOKUP($E962,'ALL-GTK-MI-MTS-MA'!$E$13:$CF$361,'ALL-GTK-MI-MTS-MA'!BQ$6,FALSE)</f>
        <v>0</v>
      </c>
      <c r="BR962" s="9">
        <f>VLOOKUP($E962,'ALL-GTK-MI-MTS-MA'!$E$13:$CF$361,'ALL-GTK-MI-MTS-MA'!BR$6,FALSE)</f>
        <v>0</v>
      </c>
      <c r="BS962" s="9">
        <f>VLOOKUP($E962,'ALL-GTK-MI-MTS-MA'!$E$13:$CF$361,'ALL-GTK-MI-MTS-MA'!BS$6,FALSE)</f>
        <v>0</v>
      </c>
      <c r="BT962" s="9">
        <f>VLOOKUP($E962,'ALL-GTK-MI-MTS-MA'!$E$13:$CF$361,'ALL-GTK-MI-MTS-MA'!BT$6,FALSE)</f>
        <v>0</v>
      </c>
      <c r="BU962" s="299">
        <f t="shared" si="533"/>
        <v>0</v>
      </c>
      <c r="BV962" s="299">
        <f t="shared" si="534"/>
        <v>0</v>
      </c>
      <c r="BW962" s="44">
        <f t="shared" si="535"/>
        <v>0</v>
      </c>
      <c r="BX962" s="44">
        <f t="shared" si="536"/>
        <v>0</v>
      </c>
      <c r="BY962" s="11">
        <f t="shared" si="537"/>
        <v>0</v>
      </c>
      <c r="BZ962" s="14">
        <f t="shared" si="538"/>
        <v>12</v>
      </c>
      <c r="CA962" s="14">
        <f t="shared" si="539"/>
        <v>5</v>
      </c>
      <c r="CB962" s="13">
        <f t="shared" si="540"/>
        <v>0</v>
      </c>
      <c r="CC962" s="13">
        <f t="shared" si="541"/>
        <v>0</v>
      </c>
      <c r="CD962" s="312">
        <f t="shared" si="542"/>
        <v>12</v>
      </c>
      <c r="CE962" s="312">
        <f t="shared" si="543"/>
        <v>5</v>
      </c>
      <c r="CF962" s="313">
        <f t="shared" si="544"/>
        <v>17</v>
      </c>
      <c r="CG962" s="302" t="str">
        <f t="shared" si="545"/>
        <v>OK</v>
      </c>
    </row>
    <row r="963" spans="1:85" ht="14.25" x14ac:dyDescent="0.25">
      <c r="A963" s="6">
        <v>951</v>
      </c>
      <c r="B963" s="495">
        <v>15</v>
      </c>
      <c r="C963" s="495" t="s">
        <v>268</v>
      </c>
      <c r="D963" s="496" t="s">
        <v>19</v>
      </c>
      <c r="E963" s="626">
        <v>20362867</v>
      </c>
      <c r="F963" s="627" t="s">
        <v>1156</v>
      </c>
      <c r="G963" s="624" t="s">
        <v>53</v>
      </c>
      <c r="H963" s="9">
        <f>VLOOKUP($E963,'ALL-GTK-MI-MTS-MA'!$E$13:$CF$361,'ALL-GTK-MI-MTS-MA'!H$6,FALSE)</f>
        <v>0</v>
      </c>
      <c r="I963" s="9">
        <f>VLOOKUP($E963,'ALL-GTK-MI-MTS-MA'!$E$13:$CF$361,'ALL-GTK-MI-MTS-MA'!I$6,FALSE)</f>
        <v>0</v>
      </c>
      <c r="J963" s="9">
        <f>VLOOKUP($E963,'ALL-GTK-MI-MTS-MA'!$E$13:$CF$361,'ALL-GTK-MI-MTS-MA'!J$6,FALSE)</f>
        <v>0</v>
      </c>
      <c r="K963" s="9">
        <f>VLOOKUP($E963,'ALL-GTK-MI-MTS-MA'!$E$13:$CF$361,'ALL-GTK-MI-MTS-MA'!K$6,FALSE)</f>
        <v>0</v>
      </c>
      <c r="L963" s="9">
        <f>VLOOKUP($E963,'ALL-GTK-MI-MTS-MA'!$E$13:$CF$361,'ALL-GTK-MI-MTS-MA'!L$6,FALSE)</f>
        <v>0</v>
      </c>
      <c r="M963" s="9">
        <f>VLOOKUP($E963,'ALL-GTK-MI-MTS-MA'!$E$13:$CF$361,'ALL-GTK-MI-MTS-MA'!M$6,FALSE)</f>
        <v>0</v>
      </c>
      <c r="N963" s="9">
        <f>VLOOKUP($E963,'ALL-GTK-MI-MTS-MA'!$E$13:$CF$361,'ALL-GTK-MI-MTS-MA'!N$6,FALSE)</f>
        <v>4</v>
      </c>
      <c r="O963" s="9">
        <f>VLOOKUP($E963,'ALL-GTK-MI-MTS-MA'!$E$13:$CF$361,'ALL-GTK-MI-MTS-MA'!O$6,FALSE)</f>
        <v>3</v>
      </c>
      <c r="P963" s="299">
        <f t="shared" si="510"/>
        <v>4</v>
      </c>
      <c r="Q963" s="299">
        <f t="shared" si="511"/>
        <v>3</v>
      </c>
      <c r="R963" s="300">
        <f t="shared" si="512"/>
        <v>7</v>
      </c>
      <c r="S963" s="9">
        <f>VLOOKUP($E963,'ALL-GTK-MI-MTS-MA'!$E$13:$CF$361,'ALL-GTK-MI-MTS-MA'!S$6,FALSE)</f>
        <v>9</v>
      </c>
      <c r="T963" s="9">
        <f>VLOOKUP($E963,'ALL-GTK-MI-MTS-MA'!$E$13:$CF$361,'ALL-GTK-MI-MTS-MA'!T$6,FALSE)</f>
        <v>10</v>
      </c>
      <c r="U963" s="9">
        <f>VLOOKUP($E963,'ALL-GTK-MI-MTS-MA'!$E$13:$CF$361,'ALL-GTK-MI-MTS-MA'!U$6,FALSE)</f>
        <v>0</v>
      </c>
      <c r="V963" s="9">
        <f>VLOOKUP($E963,'ALL-GTK-MI-MTS-MA'!$E$13:$CF$361,'ALL-GTK-MI-MTS-MA'!V$6,FALSE)</f>
        <v>0</v>
      </c>
      <c r="W963" s="9">
        <f>VLOOKUP($E963,'ALL-GTK-MI-MTS-MA'!$E$13:$CF$361,'ALL-GTK-MI-MTS-MA'!W$6,FALSE)</f>
        <v>0</v>
      </c>
      <c r="X963" s="9">
        <f>VLOOKUP($E963,'ALL-GTK-MI-MTS-MA'!$E$13:$CF$361,'ALL-GTK-MI-MTS-MA'!X$6,FALSE)</f>
        <v>0</v>
      </c>
      <c r="Y963" s="299">
        <f t="shared" si="513"/>
        <v>9</v>
      </c>
      <c r="Z963" s="299">
        <f t="shared" si="514"/>
        <v>10</v>
      </c>
      <c r="AA963" s="10">
        <f t="shared" si="515"/>
        <v>19</v>
      </c>
      <c r="AB963" s="44">
        <f t="shared" si="516"/>
        <v>13</v>
      </c>
      <c r="AC963" s="44">
        <f t="shared" si="517"/>
        <v>13</v>
      </c>
      <c r="AD963" s="11">
        <f t="shared" si="518"/>
        <v>26</v>
      </c>
      <c r="AE963" s="9">
        <f>VLOOKUP($E963,'ALL-GTK-MI-MTS-MA'!$E$13:$CF$361,'ALL-GTK-MI-MTS-MA'!AE$6,FALSE)</f>
        <v>6</v>
      </c>
      <c r="AF963" s="9">
        <f>VLOOKUP($E963,'ALL-GTK-MI-MTS-MA'!$E$13:$CF$361,'ALL-GTK-MI-MTS-MA'!AF$6,FALSE)</f>
        <v>6</v>
      </c>
      <c r="AG963" s="10">
        <f t="shared" si="519"/>
        <v>12</v>
      </c>
      <c r="AH963" s="9">
        <f>VLOOKUP($E963,'ALL-GTK-MI-MTS-MA'!$E$13:$CF$361,'ALL-GTK-MI-MTS-MA'!AH$6,FALSE)</f>
        <v>7</v>
      </c>
      <c r="AI963" s="9">
        <f>VLOOKUP($E963,'ALL-GTK-MI-MTS-MA'!$E$13:$CF$361,'ALL-GTK-MI-MTS-MA'!AI$6,FALSE)</f>
        <v>7</v>
      </c>
      <c r="AJ963" s="10">
        <f t="shared" si="520"/>
        <v>14</v>
      </c>
      <c r="AK963" s="44">
        <f t="shared" si="521"/>
        <v>13</v>
      </c>
      <c r="AL963" s="44">
        <f t="shared" si="522"/>
        <v>13</v>
      </c>
      <c r="AM963" s="11">
        <f t="shared" si="523"/>
        <v>26</v>
      </c>
      <c r="AN963" s="299">
        <v>0</v>
      </c>
      <c r="AO963" s="299">
        <v>0</v>
      </c>
      <c r="AP963" s="9">
        <f>VLOOKUP($E963,'ALL-GTK-MI-MTS-MA'!$E$13:$CF$361,'ALL-GTK-MI-MTS-MA'!AP$6,FALSE)</f>
        <v>0</v>
      </c>
      <c r="AQ963" s="9">
        <f>VLOOKUP($E963,'ALL-GTK-MI-MTS-MA'!$E$13:$CF$361,'ALL-GTK-MI-MTS-MA'!AQ$6,FALSE)</f>
        <v>0</v>
      </c>
      <c r="AR963" s="9">
        <f>VLOOKUP($E963,'ALL-GTK-MI-MTS-MA'!$E$13:$CF$361,'ALL-GTK-MI-MTS-MA'!AR$6,FALSE)</f>
        <v>0</v>
      </c>
      <c r="AS963" s="9">
        <f>VLOOKUP($E963,'ALL-GTK-MI-MTS-MA'!$E$13:$CF$361,'ALL-GTK-MI-MTS-MA'!AS$6,FALSE)</f>
        <v>0</v>
      </c>
      <c r="AT963" s="9">
        <f>VLOOKUP($E963,'ALL-GTK-MI-MTS-MA'!$E$13:$CF$361,'ALL-GTK-MI-MTS-MA'!AT$6,FALSE)</f>
        <v>1</v>
      </c>
      <c r="AU963" s="9">
        <f>VLOOKUP($E963,'ALL-GTK-MI-MTS-MA'!$E$13:$CF$361,'ALL-GTK-MI-MTS-MA'!AU$6,FALSE)</f>
        <v>1</v>
      </c>
      <c r="AV963" s="590">
        <f>VLOOKUP($E963,'ALL-GTK-MI-MTS-MA'!$E$13:$CF$361,'ALL-GTK-MI-MTS-MA'!AV$6,FALSE)</f>
        <v>0</v>
      </c>
      <c r="AW963" s="590">
        <f>VLOOKUP($E963,'ALL-GTK-MI-MTS-MA'!$E$13:$CF$361,'ALL-GTK-MI-MTS-MA'!AW$6,FALSE)</f>
        <v>0</v>
      </c>
      <c r="AX963" s="9">
        <f>VLOOKUP($E963,'ALL-GTK-MI-MTS-MA'!$E$13:$CF$361,'ALL-GTK-MI-MTS-MA'!AX$6,FALSE)</f>
        <v>12</v>
      </c>
      <c r="AY963" s="9">
        <f>VLOOKUP($E963,'ALL-GTK-MI-MTS-MA'!$E$13:$CF$361,'ALL-GTK-MI-MTS-MA'!AY$6,FALSE)</f>
        <v>12</v>
      </c>
      <c r="AZ963" s="9">
        <f>VLOOKUP($E963,'ALL-GTK-MI-MTS-MA'!$E$13:$CF$361,'ALL-GTK-MI-MTS-MA'!AZ$6,FALSE)</f>
        <v>0</v>
      </c>
      <c r="BA963" s="9">
        <f>VLOOKUP($E963,'ALL-GTK-MI-MTS-MA'!$E$13:$CF$361,'ALL-GTK-MI-MTS-MA'!BA$6,FALSE)</f>
        <v>0</v>
      </c>
      <c r="BB963" s="9">
        <f>VLOOKUP($E963,'ALL-GTK-MI-MTS-MA'!$E$13:$CF$361,'ALL-GTK-MI-MTS-MA'!BB$6,FALSE)</f>
        <v>0</v>
      </c>
      <c r="BC963" s="9">
        <f>VLOOKUP($E963,'ALL-GTK-MI-MTS-MA'!$E$13:$CF$361,'ALL-GTK-MI-MTS-MA'!BC$6,FALSE)</f>
        <v>0</v>
      </c>
      <c r="BD963" s="310">
        <f t="shared" si="524"/>
        <v>1</v>
      </c>
      <c r="BE963" s="310">
        <f t="shared" si="525"/>
        <v>1</v>
      </c>
      <c r="BF963" s="10">
        <f t="shared" si="526"/>
        <v>2</v>
      </c>
      <c r="BG963" s="311">
        <f t="shared" si="527"/>
        <v>12</v>
      </c>
      <c r="BH963" s="311">
        <f t="shared" si="528"/>
        <v>12</v>
      </c>
      <c r="BI963" s="10">
        <f t="shared" si="529"/>
        <v>24</v>
      </c>
      <c r="BJ963" s="44">
        <f t="shared" si="530"/>
        <v>13</v>
      </c>
      <c r="BK963" s="44">
        <f t="shared" si="531"/>
        <v>13</v>
      </c>
      <c r="BL963" s="11">
        <f t="shared" si="532"/>
        <v>26</v>
      </c>
      <c r="BM963" s="9">
        <f>VLOOKUP($E963,'ALL-GTK-MI-MTS-MA'!$E$13:$CF$361,'ALL-GTK-MI-MTS-MA'!BM$6,FALSE)</f>
        <v>0</v>
      </c>
      <c r="BN963" s="9">
        <f>VLOOKUP($E963,'ALL-GTK-MI-MTS-MA'!$E$13:$CF$361,'ALL-GTK-MI-MTS-MA'!BN$6,FALSE)</f>
        <v>0</v>
      </c>
      <c r="BO963" s="9">
        <f>VLOOKUP($E963,'ALL-GTK-MI-MTS-MA'!$E$13:$CF$361,'ALL-GTK-MI-MTS-MA'!BO$6,FALSE)</f>
        <v>0</v>
      </c>
      <c r="BP963" s="9">
        <f>VLOOKUP($E963,'ALL-GTK-MI-MTS-MA'!$E$13:$CF$361,'ALL-GTK-MI-MTS-MA'!BP$6,FALSE)</f>
        <v>0</v>
      </c>
      <c r="BQ963" s="9">
        <f>VLOOKUP($E963,'ALL-GTK-MI-MTS-MA'!$E$13:$CF$361,'ALL-GTK-MI-MTS-MA'!BQ$6,FALSE)</f>
        <v>0</v>
      </c>
      <c r="BR963" s="9">
        <f>VLOOKUP($E963,'ALL-GTK-MI-MTS-MA'!$E$13:$CF$361,'ALL-GTK-MI-MTS-MA'!BR$6,FALSE)</f>
        <v>0</v>
      </c>
      <c r="BS963" s="9">
        <f>VLOOKUP($E963,'ALL-GTK-MI-MTS-MA'!$E$13:$CF$361,'ALL-GTK-MI-MTS-MA'!BS$6,FALSE)</f>
        <v>0</v>
      </c>
      <c r="BT963" s="9">
        <f>VLOOKUP($E963,'ALL-GTK-MI-MTS-MA'!$E$13:$CF$361,'ALL-GTK-MI-MTS-MA'!BT$6,FALSE)</f>
        <v>0</v>
      </c>
      <c r="BU963" s="299">
        <f t="shared" si="533"/>
        <v>0</v>
      </c>
      <c r="BV963" s="299">
        <f t="shared" si="534"/>
        <v>0</v>
      </c>
      <c r="BW963" s="44">
        <f t="shared" si="535"/>
        <v>0</v>
      </c>
      <c r="BX963" s="44">
        <f t="shared" si="536"/>
        <v>0</v>
      </c>
      <c r="BY963" s="11">
        <f t="shared" si="537"/>
        <v>0</v>
      </c>
      <c r="BZ963" s="14">
        <f t="shared" si="538"/>
        <v>13</v>
      </c>
      <c r="CA963" s="14">
        <f t="shared" si="539"/>
        <v>13</v>
      </c>
      <c r="CB963" s="13">
        <f t="shared" si="540"/>
        <v>0</v>
      </c>
      <c r="CC963" s="13">
        <f t="shared" si="541"/>
        <v>0</v>
      </c>
      <c r="CD963" s="312">
        <f t="shared" si="542"/>
        <v>13</v>
      </c>
      <c r="CE963" s="312">
        <f t="shared" si="543"/>
        <v>13</v>
      </c>
      <c r="CF963" s="313">
        <f t="shared" si="544"/>
        <v>26</v>
      </c>
      <c r="CG963" s="302" t="str">
        <f t="shared" si="545"/>
        <v>OK</v>
      </c>
    </row>
    <row r="964" spans="1:85" ht="14.25" x14ac:dyDescent="0.25">
      <c r="A964" s="6">
        <v>952</v>
      </c>
      <c r="B964" s="495">
        <v>16</v>
      </c>
      <c r="C964" s="495" t="s">
        <v>268</v>
      </c>
      <c r="D964" s="496" t="s">
        <v>19</v>
      </c>
      <c r="E964" s="626">
        <v>20362870</v>
      </c>
      <c r="F964" s="627" t="s">
        <v>1157</v>
      </c>
      <c r="G964" s="624" t="s">
        <v>53</v>
      </c>
      <c r="H964" s="9">
        <f>VLOOKUP($E964,'ALL-GTK-MI-MTS-MA'!$E$13:$CF$361,'ALL-GTK-MI-MTS-MA'!H$6,FALSE)</f>
        <v>0</v>
      </c>
      <c r="I964" s="9">
        <f>VLOOKUP($E964,'ALL-GTK-MI-MTS-MA'!$E$13:$CF$361,'ALL-GTK-MI-MTS-MA'!I$6,FALSE)</f>
        <v>0</v>
      </c>
      <c r="J964" s="9">
        <f>VLOOKUP($E964,'ALL-GTK-MI-MTS-MA'!$E$13:$CF$361,'ALL-GTK-MI-MTS-MA'!J$6,FALSE)</f>
        <v>0</v>
      </c>
      <c r="K964" s="9">
        <f>VLOOKUP($E964,'ALL-GTK-MI-MTS-MA'!$E$13:$CF$361,'ALL-GTK-MI-MTS-MA'!K$6,FALSE)</f>
        <v>0</v>
      </c>
      <c r="L964" s="9">
        <f>VLOOKUP($E964,'ALL-GTK-MI-MTS-MA'!$E$13:$CF$361,'ALL-GTK-MI-MTS-MA'!L$6,FALSE)</f>
        <v>0</v>
      </c>
      <c r="M964" s="9">
        <f>VLOOKUP($E964,'ALL-GTK-MI-MTS-MA'!$E$13:$CF$361,'ALL-GTK-MI-MTS-MA'!M$6,FALSE)</f>
        <v>0</v>
      </c>
      <c r="N964" s="9">
        <f>VLOOKUP($E964,'ALL-GTK-MI-MTS-MA'!$E$13:$CF$361,'ALL-GTK-MI-MTS-MA'!N$6,FALSE)</f>
        <v>0</v>
      </c>
      <c r="O964" s="9">
        <f>VLOOKUP($E964,'ALL-GTK-MI-MTS-MA'!$E$13:$CF$361,'ALL-GTK-MI-MTS-MA'!O$6,FALSE)</f>
        <v>2</v>
      </c>
      <c r="P964" s="299">
        <f t="shared" si="510"/>
        <v>0</v>
      </c>
      <c r="Q964" s="299">
        <f t="shared" si="511"/>
        <v>2</v>
      </c>
      <c r="R964" s="300">
        <f t="shared" si="512"/>
        <v>2</v>
      </c>
      <c r="S964" s="9">
        <f>VLOOKUP($E964,'ALL-GTK-MI-MTS-MA'!$E$13:$CF$361,'ALL-GTK-MI-MTS-MA'!S$6,FALSE)</f>
        <v>5</v>
      </c>
      <c r="T964" s="9">
        <f>VLOOKUP($E964,'ALL-GTK-MI-MTS-MA'!$E$13:$CF$361,'ALL-GTK-MI-MTS-MA'!T$6,FALSE)</f>
        <v>4</v>
      </c>
      <c r="U964" s="9">
        <f>VLOOKUP($E964,'ALL-GTK-MI-MTS-MA'!$E$13:$CF$361,'ALL-GTK-MI-MTS-MA'!U$6,FALSE)</f>
        <v>0</v>
      </c>
      <c r="V964" s="9">
        <f>VLOOKUP($E964,'ALL-GTK-MI-MTS-MA'!$E$13:$CF$361,'ALL-GTK-MI-MTS-MA'!V$6,FALSE)</f>
        <v>0</v>
      </c>
      <c r="W964" s="9">
        <f>VLOOKUP($E964,'ALL-GTK-MI-MTS-MA'!$E$13:$CF$361,'ALL-GTK-MI-MTS-MA'!W$6,FALSE)</f>
        <v>0</v>
      </c>
      <c r="X964" s="9">
        <f>VLOOKUP($E964,'ALL-GTK-MI-MTS-MA'!$E$13:$CF$361,'ALL-GTK-MI-MTS-MA'!X$6,FALSE)</f>
        <v>0</v>
      </c>
      <c r="Y964" s="299">
        <f t="shared" si="513"/>
        <v>5</v>
      </c>
      <c r="Z964" s="299">
        <f t="shared" si="514"/>
        <v>4</v>
      </c>
      <c r="AA964" s="10">
        <f t="shared" si="515"/>
        <v>9</v>
      </c>
      <c r="AB964" s="44">
        <f t="shared" si="516"/>
        <v>5</v>
      </c>
      <c r="AC964" s="44">
        <f t="shared" si="517"/>
        <v>6</v>
      </c>
      <c r="AD964" s="11">
        <f t="shared" si="518"/>
        <v>11</v>
      </c>
      <c r="AE964" s="9">
        <f>VLOOKUP($E964,'ALL-GTK-MI-MTS-MA'!$E$13:$CF$361,'ALL-GTK-MI-MTS-MA'!AE$6,FALSE)</f>
        <v>2</v>
      </c>
      <c r="AF964" s="9">
        <f>VLOOKUP($E964,'ALL-GTK-MI-MTS-MA'!$E$13:$CF$361,'ALL-GTK-MI-MTS-MA'!AF$6,FALSE)</f>
        <v>3</v>
      </c>
      <c r="AG964" s="10">
        <f t="shared" si="519"/>
        <v>5</v>
      </c>
      <c r="AH964" s="9">
        <f>VLOOKUP($E964,'ALL-GTK-MI-MTS-MA'!$E$13:$CF$361,'ALL-GTK-MI-MTS-MA'!AH$6,FALSE)</f>
        <v>3</v>
      </c>
      <c r="AI964" s="9">
        <f>VLOOKUP($E964,'ALL-GTK-MI-MTS-MA'!$E$13:$CF$361,'ALL-GTK-MI-MTS-MA'!AI$6,FALSE)</f>
        <v>3</v>
      </c>
      <c r="AJ964" s="10">
        <f t="shared" si="520"/>
        <v>6</v>
      </c>
      <c r="AK964" s="44">
        <f t="shared" si="521"/>
        <v>5</v>
      </c>
      <c r="AL964" s="44">
        <f t="shared" si="522"/>
        <v>6</v>
      </c>
      <c r="AM964" s="11">
        <f t="shared" si="523"/>
        <v>11</v>
      </c>
      <c r="AN964" s="299">
        <v>0</v>
      </c>
      <c r="AO964" s="299">
        <v>0</v>
      </c>
      <c r="AP964" s="9">
        <f>VLOOKUP($E964,'ALL-GTK-MI-MTS-MA'!$E$13:$CF$361,'ALL-GTK-MI-MTS-MA'!AP$6,FALSE)</f>
        <v>0</v>
      </c>
      <c r="AQ964" s="9">
        <f>VLOOKUP($E964,'ALL-GTK-MI-MTS-MA'!$E$13:$CF$361,'ALL-GTK-MI-MTS-MA'!AQ$6,FALSE)</f>
        <v>0</v>
      </c>
      <c r="AR964" s="9">
        <f>VLOOKUP($E964,'ALL-GTK-MI-MTS-MA'!$E$13:$CF$361,'ALL-GTK-MI-MTS-MA'!AR$6,FALSE)</f>
        <v>0</v>
      </c>
      <c r="AS964" s="9">
        <f>VLOOKUP($E964,'ALL-GTK-MI-MTS-MA'!$E$13:$CF$361,'ALL-GTK-MI-MTS-MA'!AS$6,FALSE)</f>
        <v>0</v>
      </c>
      <c r="AT964" s="9">
        <f>VLOOKUP($E964,'ALL-GTK-MI-MTS-MA'!$E$13:$CF$361,'ALL-GTK-MI-MTS-MA'!AT$6,FALSE)</f>
        <v>0</v>
      </c>
      <c r="AU964" s="9">
        <f>VLOOKUP($E964,'ALL-GTK-MI-MTS-MA'!$E$13:$CF$361,'ALL-GTK-MI-MTS-MA'!AU$6,FALSE)</f>
        <v>0</v>
      </c>
      <c r="AV964" s="590">
        <f>VLOOKUP($E964,'ALL-GTK-MI-MTS-MA'!$E$13:$CF$361,'ALL-GTK-MI-MTS-MA'!AV$6,FALSE)</f>
        <v>0</v>
      </c>
      <c r="AW964" s="590">
        <f>VLOOKUP($E964,'ALL-GTK-MI-MTS-MA'!$E$13:$CF$361,'ALL-GTK-MI-MTS-MA'!AW$6,FALSE)</f>
        <v>0</v>
      </c>
      <c r="AX964" s="9">
        <f>VLOOKUP($E964,'ALL-GTK-MI-MTS-MA'!$E$13:$CF$361,'ALL-GTK-MI-MTS-MA'!AX$6,FALSE)</f>
        <v>5</v>
      </c>
      <c r="AY964" s="9">
        <f>VLOOKUP($E964,'ALL-GTK-MI-MTS-MA'!$E$13:$CF$361,'ALL-GTK-MI-MTS-MA'!AY$6,FALSE)</f>
        <v>6</v>
      </c>
      <c r="AZ964" s="9">
        <f>VLOOKUP($E964,'ALL-GTK-MI-MTS-MA'!$E$13:$CF$361,'ALL-GTK-MI-MTS-MA'!AZ$6,FALSE)</f>
        <v>0</v>
      </c>
      <c r="BA964" s="9">
        <f>VLOOKUP($E964,'ALL-GTK-MI-MTS-MA'!$E$13:$CF$361,'ALL-GTK-MI-MTS-MA'!BA$6,FALSE)</f>
        <v>0</v>
      </c>
      <c r="BB964" s="9">
        <f>VLOOKUP($E964,'ALL-GTK-MI-MTS-MA'!$E$13:$CF$361,'ALL-GTK-MI-MTS-MA'!BB$6,FALSE)</f>
        <v>0</v>
      </c>
      <c r="BC964" s="9">
        <f>VLOOKUP($E964,'ALL-GTK-MI-MTS-MA'!$E$13:$CF$361,'ALL-GTK-MI-MTS-MA'!BC$6,FALSE)</f>
        <v>0</v>
      </c>
      <c r="BD964" s="310">
        <f t="shared" si="524"/>
        <v>0</v>
      </c>
      <c r="BE964" s="310">
        <f t="shared" si="525"/>
        <v>0</v>
      </c>
      <c r="BF964" s="10">
        <f t="shared" si="526"/>
        <v>0</v>
      </c>
      <c r="BG964" s="311">
        <f t="shared" si="527"/>
        <v>5</v>
      </c>
      <c r="BH964" s="311">
        <f t="shared" si="528"/>
        <v>6</v>
      </c>
      <c r="BI964" s="10">
        <f t="shared" si="529"/>
        <v>11</v>
      </c>
      <c r="BJ964" s="44">
        <f t="shared" si="530"/>
        <v>5</v>
      </c>
      <c r="BK964" s="44">
        <f t="shared" si="531"/>
        <v>6</v>
      </c>
      <c r="BL964" s="11">
        <f t="shared" si="532"/>
        <v>11</v>
      </c>
      <c r="BM964" s="9">
        <f>VLOOKUP($E964,'ALL-GTK-MI-MTS-MA'!$E$13:$CF$361,'ALL-GTK-MI-MTS-MA'!BM$6,FALSE)</f>
        <v>0</v>
      </c>
      <c r="BN964" s="9">
        <f>VLOOKUP($E964,'ALL-GTK-MI-MTS-MA'!$E$13:$CF$361,'ALL-GTK-MI-MTS-MA'!BN$6,FALSE)</f>
        <v>0</v>
      </c>
      <c r="BO964" s="9">
        <f>VLOOKUP($E964,'ALL-GTK-MI-MTS-MA'!$E$13:$CF$361,'ALL-GTK-MI-MTS-MA'!BO$6,FALSE)</f>
        <v>0</v>
      </c>
      <c r="BP964" s="9">
        <f>VLOOKUP($E964,'ALL-GTK-MI-MTS-MA'!$E$13:$CF$361,'ALL-GTK-MI-MTS-MA'!BP$6,FALSE)</f>
        <v>0</v>
      </c>
      <c r="BQ964" s="9">
        <f>VLOOKUP($E964,'ALL-GTK-MI-MTS-MA'!$E$13:$CF$361,'ALL-GTK-MI-MTS-MA'!BQ$6,FALSE)</f>
        <v>0</v>
      </c>
      <c r="BR964" s="9">
        <f>VLOOKUP($E964,'ALL-GTK-MI-MTS-MA'!$E$13:$CF$361,'ALL-GTK-MI-MTS-MA'!BR$6,FALSE)</f>
        <v>0</v>
      </c>
      <c r="BS964" s="9">
        <f>VLOOKUP($E964,'ALL-GTK-MI-MTS-MA'!$E$13:$CF$361,'ALL-GTK-MI-MTS-MA'!BS$6,FALSE)</f>
        <v>0</v>
      </c>
      <c r="BT964" s="9">
        <f>VLOOKUP($E964,'ALL-GTK-MI-MTS-MA'!$E$13:$CF$361,'ALL-GTK-MI-MTS-MA'!BT$6,FALSE)</f>
        <v>0</v>
      </c>
      <c r="BU964" s="299">
        <f t="shared" si="533"/>
        <v>0</v>
      </c>
      <c r="BV964" s="299">
        <f t="shared" si="534"/>
        <v>0</v>
      </c>
      <c r="BW964" s="44">
        <f t="shared" si="535"/>
        <v>0</v>
      </c>
      <c r="BX964" s="44">
        <f t="shared" si="536"/>
        <v>0</v>
      </c>
      <c r="BY964" s="11">
        <f t="shared" si="537"/>
        <v>0</v>
      </c>
      <c r="BZ964" s="14">
        <f t="shared" si="538"/>
        <v>5</v>
      </c>
      <c r="CA964" s="14">
        <f t="shared" si="539"/>
        <v>6</v>
      </c>
      <c r="CB964" s="13">
        <f t="shared" si="540"/>
        <v>0</v>
      </c>
      <c r="CC964" s="13">
        <f t="shared" si="541"/>
        <v>0</v>
      </c>
      <c r="CD964" s="312">
        <f t="shared" si="542"/>
        <v>5</v>
      </c>
      <c r="CE964" s="312">
        <f t="shared" si="543"/>
        <v>6</v>
      </c>
      <c r="CF964" s="313">
        <f t="shared" si="544"/>
        <v>11</v>
      </c>
      <c r="CG964" s="302" t="str">
        <f t="shared" si="545"/>
        <v>OK</v>
      </c>
    </row>
    <row r="965" spans="1:85" ht="14.25" x14ac:dyDescent="0.25">
      <c r="A965" s="6">
        <v>953</v>
      </c>
      <c r="B965" s="495">
        <v>17</v>
      </c>
      <c r="C965" s="495" t="s">
        <v>268</v>
      </c>
      <c r="D965" s="496" t="s">
        <v>19</v>
      </c>
      <c r="E965" s="626">
        <v>20362878</v>
      </c>
      <c r="F965" s="627" t="s">
        <v>1158</v>
      </c>
      <c r="G965" s="624" t="s">
        <v>53</v>
      </c>
      <c r="H965" s="9">
        <f>VLOOKUP($E965,'ALL-GTK-MI-MTS-MA'!$E$13:$CF$361,'ALL-GTK-MI-MTS-MA'!H$6,FALSE)</f>
        <v>0</v>
      </c>
      <c r="I965" s="9">
        <f>VLOOKUP($E965,'ALL-GTK-MI-MTS-MA'!$E$13:$CF$361,'ALL-GTK-MI-MTS-MA'!I$6,FALSE)</f>
        <v>0</v>
      </c>
      <c r="J965" s="9">
        <f>VLOOKUP($E965,'ALL-GTK-MI-MTS-MA'!$E$13:$CF$361,'ALL-GTK-MI-MTS-MA'!J$6,FALSE)</f>
        <v>0</v>
      </c>
      <c r="K965" s="9">
        <f>VLOOKUP($E965,'ALL-GTK-MI-MTS-MA'!$E$13:$CF$361,'ALL-GTK-MI-MTS-MA'!K$6,FALSE)</f>
        <v>0</v>
      </c>
      <c r="L965" s="9">
        <f>VLOOKUP($E965,'ALL-GTK-MI-MTS-MA'!$E$13:$CF$361,'ALL-GTK-MI-MTS-MA'!L$6,FALSE)</f>
        <v>0</v>
      </c>
      <c r="M965" s="9">
        <f>VLOOKUP($E965,'ALL-GTK-MI-MTS-MA'!$E$13:$CF$361,'ALL-GTK-MI-MTS-MA'!M$6,FALSE)</f>
        <v>0</v>
      </c>
      <c r="N965" s="9">
        <f>VLOOKUP($E965,'ALL-GTK-MI-MTS-MA'!$E$13:$CF$361,'ALL-GTK-MI-MTS-MA'!N$6,FALSE)</f>
        <v>2</v>
      </c>
      <c r="O965" s="9">
        <f>VLOOKUP($E965,'ALL-GTK-MI-MTS-MA'!$E$13:$CF$361,'ALL-GTK-MI-MTS-MA'!O$6,FALSE)</f>
        <v>0</v>
      </c>
      <c r="P965" s="299">
        <f t="shared" si="510"/>
        <v>2</v>
      </c>
      <c r="Q965" s="299">
        <f t="shared" si="511"/>
        <v>0</v>
      </c>
      <c r="R965" s="300">
        <f t="shared" si="512"/>
        <v>2</v>
      </c>
      <c r="S965" s="9">
        <f>VLOOKUP($E965,'ALL-GTK-MI-MTS-MA'!$E$13:$CF$361,'ALL-GTK-MI-MTS-MA'!S$6,FALSE)</f>
        <v>11</v>
      </c>
      <c r="T965" s="9">
        <f>VLOOKUP($E965,'ALL-GTK-MI-MTS-MA'!$E$13:$CF$361,'ALL-GTK-MI-MTS-MA'!T$6,FALSE)</f>
        <v>4</v>
      </c>
      <c r="U965" s="9">
        <f>VLOOKUP($E965,'ALL-GTK-MI-MTS-MA'!$E$13:$CF$361,'ALL-GTK-MI-MTS-MA'!U$6,FALSE)</f>
        <v>0</v>
      </c>
      <c r="V965" s="9">
        <f>VLOOKUP($E965,'ALL-GTK-MI-MTS-MA'!$E$13:$CF$361,'ALL-GTK-MI-MTS-MA'!V$6,FALSE)</f>
        <v>0</v>
      </c>
      <c r="W965" s="9">
        <f>VLOOKUP($E965,'ALL-GTK-MI-MTS-MA'!$E$13:$CF$361,'ALL-GTK-MI-MTS-MA'!W$6,FALSE)</f>
        <v>0</v>
      </c>
      <c r="X965" s="9">
        <f>VLOOKUP($E965,'ALL-GTK-MI-MTS-MA'!$E$13:$CF$361,'ALL-GTK-MI-MTS-MA'!X$6,FALSE)</f>
        <v>0</v>
      </c>
      <c r="Y965" s="299">
        <f t="shared" si="513"/>
        <v>11</v>
      </c>
      <c r="Z965" s="299">
        <f t="shared" si="514"/>
        <v>4</v>
      </c>
      <c r="AA965" s="10">
        <f t="shared" si="515"/>
        <v>15</v>
      </c>
      <c r="AB965" s="44">
        <f t="shared" si="516"/>
        <v>13</v>
      </c>
      <c r="AC965" s="44">
        <f t="shared" si="517"/>
        <v>4</v>
      </c>
      <c r="AD965" s="11">
        <f t="shared" si="518"/>
        <v>17</v>
      </c>
      <c r="AE965" s="9">
        <f>VLOOKUP($E965,'ALL-GTK-MI-MTS-MA'!$E$13:$CF$361,'ALL-GTK-MI-MTS-MA'!AE$6,FALSE)</f>
        <v>6</v>
      </c>
      <c r="AF965" s="9">
        <f>VLOOKUP($E965,'ALL-GTK-MI-MTS-MA'!$E$13:$CF$361,'ALL-GTK-MI-MTS-MA'!AF$6,FALSE)</f>
        <v>2</v>
      </c>
      <c r="AG965" s="10">
        <f t="shared" si="519"/>
        <v>8</v>
      </c>
      <c r="AH965" s="9">
        <f>VLOOKUP($E965,'ALL-GTK-MI-MTS-MA'!$E$13:$CF$361,'ALL-GTK-MI-MTS-MA'!AH$6,FALSE)</f>
        <v>7</v>
      </c>
      <c r="AI965" s="9">
        <f>VLOOKUP($E965,'ALL-GTK-MI-MTS-MA'!$E$13:$CF$361,'ALL-GTK-MI-MTS-MA'!AI$6,FALSE)</f>
        <v>2</v>
      </c>
      <c r="AJ965" s="10">
        <f t="shared" si="520"/>
        <v>9</v>
      </c>
      <c r="AK965" s="44">
        <f t="shared" si="521"/>
        <v>13</v>
      </c>
      <c r="AL965" s="44">
        <f t="shared" si="522"/>
        <v>4</v>
      </c>
      <c r="AM965" s="11">
        <f t="shared" si="523"/>
        <v>17</v>
      </c>
      <c r="AN965" s="299">
        <v>0</v>
      </c>
      <c r="AO965" s="299">
        <v>0</v>
      </c>
      <c r="AP965" s="9">
        <f>VLOOKUP($E965,'ALL-GTK-MI-MTS-MA'!$E$13:$CF$361,'ALL-GTK-MI-MTS-MA'!AP$6,FALSE)</f>
        <v>0</v>
      </c>
      <c r="AQ965" s="9">
        <f>VLOOKUP($E965,'ALL-GTK-MI-MTS-MA'!$E$13:$CF$361,'ALL-GTK-MI-MTS-MA'!AQ$6,FALSE)</f>
        <v>0</v>
      </c>
      <c r="AR965" s="9">
        <f>VLOOKUP($E965,'ALL-GTK-MI-MTS-MA'!$E$13:$CF$361,'ALL-GTK-MI-MTS-MA'!AR$6,FALSE)</f>
        <v>0</v>
      </c>
      <c r="AS965" s="9">
        <f>VLOOKUP($E965,'ALL-GTK-MI-MTS-MA'!$E$13:$CF$361,'ALL-GTK-MI-MTS-MA'!AS$6,FALSE)</f>
        <v>0</v>
      </c>
      <c r="AT965" s="9">
        <f>VLOOKUP($E965,'ALL-GTK-MI-MTS-MA'!$E$13:$CF$361,'ALL-GTK-MI-MTS-MA'!AT$6,FALSE)</f>
        <v>1</v>
      </c>
      <c r="AU965" s="9">
        <f>VLOOKUP($E965,'ALL-GTK-MI-MTS-MA'!$E$13:$CF$361,'ALL-GTK-MI-MTS-MA'!AU$6,FALSE)</f>
        <v>0</v>
      </c>
      <c r="AV965" s="590">
        <f>VLOOKUP($E965,'ALL-GTK-MI-MTS-MA'!$E$13:$CF$361,'ALL-GTK-MI-MTS-MA'!AV$6,FALSE)</f>
        <v>0</v>
      </c>
      <c r="AW965" s="590">
        <f>VLOOKUP($E965,'ALL-GTK-MI-MTS-MA'!$E$13:$CF$361,'ALL-GTK-MI-MTS-MA'!AW$6,FALSE)</f>
        <v>0</v>
      </c>
      <c r="AX965" s="9">
        <f>VLOOKUP($E965,'ALL-GTK-MI-MTS-MA'!$E$13:$CF$361,'ALL-GTK-MI-MTS-MA'!AX$6,FALSE)</f>
        <v>12</v>
      </c>
      <c r="AY965" s="9">
        <f>VLOOKUP($E965,'ALL-GTK-MI-MTS-MA'!$E$13:$CF$361,'ALL-GTK-MI-MTS-MA'!AY$6,FALSE)</f>
        <v>4</v>
      </c>
      <c r="AZ965" s="9">
        <f>VLOOKUP($E965,'ALL-GTK-MI-MTS-MA'!$E$13:$CF$361,'ALL-GTK-MI-MTS-MA'!AZ$6,FALSE)</f>
        <v>0</v>
      </c>
      <c r="BA965" s="9">
        <f>VLOOKUP($E965,'ALL-GTK-MI-MTS-MA'!$E$13:$CF$361,'ALL-GTK-MI-MTS-MA'!BA$6,FALSE)</f>
        <v>0</v>
      </c>
      <c r="BB965" s="9">
        <f>VLOOKUP($E965,'ALL-GTK-MI-MTS-MA'!$E$13:$CF$361,'ALL-GTK-MI-MTS-MA'!BB$6,FALSE)</f>
        <v>0</v>
      </c>
      <c r="BC965" s="9">
        <f>VLOOKUP($E965,'ALL-GTK-MI-MTS-MA'!$E$13:$CF$361,'ALL-GTK-MI-MTS-MA'!BC$6,FALSE)</f>
        <v>0</v>
      </c>
      <c r="BD965" s="310">
        <f t="shared" si="524"/>
        <v>1</v>
      </c>
      <c r="BE965" s="310">
        <f t="shared" si="525"/>
        <v>0</v>
      </c>
      <c r="BF965" s="10">
        <f t="shared" si="526"/>
        <v>1</v>
      </c>
      <c r="BG965" s="311">
        <f t="shared" si="527"/>
        <v>12</v>
      </c>
      <c r="BH965" s="311">
        <f t="shared" si="528"/>
        <v>4</v>
      </c>
      <c r="BI965" s="10">
        <f t="shared" si="529"/>
        <v>16</v>
      </c>
      <c r="BJ965" s="44">
        <f t="shared" si="530"/>
        <v>13</v>
      </c>
      <c r="BK965" s="44">
        <f t="shared" si="531"/>
        <v>4</v>
      </c>
      <c r="BL965" s="11">
        <f t="shared" si="532"/>
        <v>17</v>
      </c>
      <c r="BM965" s="9">
        <f>VLOOKUP($E965,'ALL-GTK-MI-MTS-MA'!$E$13:$CF$361,'ALL-GTK-MI-MTS-MA'!BM$6,FALSE)</f>
        <v>0</v>
      </c>
      <c r="BN965" s="9">
        <f>VLOOKUP($E965,'ALL-GTK-MI-MTS-MA'!$E$13:$CF$361,'ALL-GTK-MI-MTS-MA'!BN$6,FALSE)</f>
        <v>0</v>
      </c>
      <c r="BO965" s="9">
        <f>VLOOKUP($E965,'ALL-GTK-MI-MTS-MA'!$E$13:$CF$361,'ALL-GTK-MI-MTS-MA'!BO$6,FALSE)</f>
        <v>0</v>
      </c>
      <c r="BP965" s="9">
        <f>VLOOKUP($E965,'ALL-GTK-MI-MTS-MA'!$E$13:$CF$361,'ALL-GTK-MI-MTS-MA'!BP$6,FALSE)</f>
        <v>0</v>
      </c>
      <c r="BQ965" s="9">
        <f>VLOOKUP($E965,'ALL-GTK-MI-MTS-MA'!$E$13:$CF$361,'ALL-GTK-MI-MTS-MA'!BQ$6,FALSE)</f>
        <v>0</v>
      </c>
      <c r="BR965" s="9">
        <f>VLOOKUP($E965,'ALL-GTK-MI-MTS-MA'!$E$13:$CF$361,'ALL-GTK-MI-MTS-MA'!BR$6,FALSE)</f>
        <v>0</v>
      </c>
      <c r="BS965" s="9">
        <f>VLOOKUP($E965,'ALL-GTK-MI-MTS-MA'!$E$13:$CF$361,'ALL-GTK-MI-MTS-MA'!BS$6,FALSE)</f>
        <v>0</v>
      </c>
      <c r="BT965" s="9">
        <f>VLOOKUP($E965,'ALL-GTK-MI-MTS-MA'!$E$13:$CF$361,'ALL-GTK-MI-MTS-MA'!BT$6,FALSE)</f>
        <v>0</v>
      </c>
      <c r="BU965" s="299">
        <f t="shared" si="533"/>
        <v>0</v>
      </c>
      <c r="BV965" s="299">
        <f t="shared" si="534"/>
        <v>0</v>
      </c>
      <c r="BW965" s="44">
        <f t="shared" si="535"/>
        <v>0</v>
      </c>
      <c r="BX965" s="44">
        <f t="shared" si="536"/>
        <v>0</v>
      </c>
      <c r="BY965" s="11">
        <f t="shared" si="537"/>
        <v>0</v>
      </c>
      <c r="BZ965" s="14">
        <f t="shared" si="538"/>
        <v>13</v>
      </c>
      <c r="CA965" s="14">
        <f t="shared" si="539"/>
        <v>4</v>
      </c>
      <c r="CB965" s="13">
        <f t="shared" si="540"/>
        <v>0</v>
      </c>
      <c r="CC965" s="13">
        <f t="shared" si="541"/>
        <v>0</v>
      </c>
      <c r="CD965" s="312">
        <f t="shared" si="542"/>
        <v>13</v>
      </c>
      <c r="CE965" s="312">
        <f t="shared" si="543"/>
        <v>4</v>
      </c>
      <c r="CF965" s="313">
        <f t="shared" si="544"/>
        <v>17</v>
      </c>
      <c r="CG965" s="302" t="str">
        <f t="shared" si="545"/>
        <v>OK</v>
      </c>
    </row>
    <row r="966" spans="1:85" ht="14.25" x14ac:dyDescent="0.25">
      <c r="A966" s="6">
        <v>954</v>
      </c>
      <c r="B966" s="495">
        <v>18</v>
      </c>
      <c r="C966" s="495" t="s">
        <v>268</v>
      </c>
      <c r="D966" s="496" t="s">
        <v>19</v>
      </c>
      <c r="E966" s="626">
        <v>20362880</v>
      </c>
      <c r="F966" s="627" t="s">
        <v>1159</v>
      </c>
      <c r="G966" s="624" t="s">
        <v>53</v>
      </c>
      <c r="H966" s="9">
        <f>VLOOKUP($E966,'ALL-GTK-MI-MTS-MA'!$E$13:$CF$361,'ALL-GTK-MI-MTS-MA'!H$6,FALSE)</f>
        <v>0</v>
      </c>
      <c r="I966" s="9">
        <f>VLOOKUP($E966,'ALL-GTK-MI-MTS-MA'!$E$13:$CF$361,'ALL-GTK-MI-MTS-MA'!I$6,FALSE)</f>
        <v>0</v>
      </c>
      <c r="J966" s="9">
        <f>VLOOKUP($E966,'ALL-GTK-MI-MTS-MA'!$E$13:$CF$361,'ALL-GTK-MI-MTS-MA'!J$6,FALSE)</f>
        <v>0</v>
      </c>
      <c r="K966" s="9">
        <f>VLOOKUP($E966,'ALL-GTK-MI-MTS-MA'!$E$13:$CF$361,'ALL-GTK-MI-MTS-MA'!K$6,FALSE)</f>
        <v>0</v>
      </c>
      <c r="L966" s="9">
        <f>VLOOKUP($E966,'ALL-GTK-MI-MTS-MA'!$E$13:$CF$361,'ALL-GTK-MI-MTS-MA'!L$6,FALSE)</f>
        <v>0</v>
      </c>
      <c r="M966" s="9">
        <f>VLOOKUP($E966,'ALL-GTK-MI-MTS-MA'!$E$13:$CF$361,'ALL-GTK-MI-MTS-MA'!M$6,FALSE)</f>
        <v>0</v>
      </c>
      <c r="N966" s="9">
        <f>VLOOKUP($E966,'ALL-GTK-MI-MTS-MA'!$E$13:$CF$361,'ALL-GTK-MI-MTS-MA'!N$6,FALSE)</f>
        <v>5</v>
      </c>
      <c r="O966" s="9">
        <f>VLOOKUP($E966,'ALL-GTK-MI-MTS-MA'!$E$13:$CF$361,'ALL-GTK-MI-MTS-MA'!O$6,FALSE)</f>
        <v>0</v>
      </c>
      <c r="P966" s="299">
        <f t="shared" si="510"/>
        <v>5</v>
      </c>
      <c r="Q966" s="299">
        <f t="shared" si="511"/>
        <v>0</v>
      </c>
      <c r="R966" s="300">
        <f t="shared" si="512"/>
        <v>5</v>
      </c>
      <c r="S966" s="9">
        <f>VLOOKUP($E966,'ALL-GTK-MI-MTS-MA'!$E$13:$CF$361,'ALL-GTK-MI-MTS-MA'!S$6,FALSE)</f>
        <v>3</v>
      </c>
      <c r="T966" s="9">
        <f>VLOOKUP($E966,'ALL-GTK-MI-MTS-MA'!$E$13:$CF$361,'ALL-GTK-MI-MTS-MA'!T$6,FALSE)</f>
        <v>5</v>
      </c>
      <c r="U966" s="9">
        <f>VLOOKUP($E966,'ALL-GTK-MI-MTS-MA'!$E$13:$CF$361,'ALL-GTK-MI-MTS-MA'!U$6,FALSE)</f>
        <v>0</v>
      </c>
      <c r="V966" s="9">
        <f>VLOOKUP($E966,'ALL-GTK-MI-MTS-MA'!$E$13:$CF$361,'ALL-GTK-MI-MTS-MA'!V$6,FALSE)</f>
        <v>0</v>
      </c>
      <c r="W966" s="9">
        <f>VLOOKUP($E966,'ALL-GTK-MI-MTS-MA'!$E$13:$CF$361,'ALL-GTK-MI-MTS-MA'!W$6,FALSE)</f>
        <v>0</v>
      </c>
      <c r="X966" s="9">
        <f>VLOOKUP($E966,'ALL-GTK-MI-MTS-MA'!$E$13:$CF$361,'ALL-GTK-MI-MTS-MA'!X$6,FALSE)</f>
        <v>0</v>
      </c>
      <c r="Y966" s="299">
        <f t="shared" si="513"/>
        <v>3</v>
      </c>
      <c r="Z966" s="299">
        <f t="shared" si="514"/>
        <v>5</v>
      </c>
      <c r="AA966" s="10">
        <f t="shared" si="515"/>
        <v>8</v>
      </c>
      <c r="AB966" s="44">
        <f t="shared" si="516"/>
        <v>8</v>
      </c>
      <c r="AC966" s="44">
        <f t="shared" si="517"/>
        <v>5</v>
      </c>
      <c r="AD966" s="11">
        <f t="shared" si="518"/>
        <v>13</v>
      </c>
      <c r="AE966" s="9">
        <f>VLOOKUP($E966,'ALL-GTK-MI-MTS-MA'!$E$13:$CF$361,'ALL-GTK-MI-MTS-MA'!AE$6,FALSE)</f>
        <v>4</v>
      </c>
      <c r="AF966" s="9">
        <f>VLOOKUP($E966,'ALL-GTK-MI-MTS-MA'!$E$13:$CF$361,'ALL-GTK-MI-MTS-MA'!AF$6,FALSE)</f>
        <v>2</v>
      </c>
      <c r="AG966" s="10">
        <f t="shared" si="519"/>
        <v>6</v>
      </c>
      <c r="AH966" s="9">
        <f>VLOOKUP($E966,'ALL-GTK-MI-MTS-MA'!$E$13:$CF$361,'ALL-GTK-MI-MTS-MA'!AH$6,FALSE)</f>
        <v>4</v>
      </c>
      <c r="AI966" s="9">
        <f>VLOOKUP($E966,'ALL-GTK-MI-MTS-MA'!$E$13:$CF$361,'ALL-GTK-MI-MTS-MA'!AI$6,FALSE)</f>
        <v>3</v>
      </c>
      <c r="AJ966" s="10">
        <f t="shared" si="520"/>
        <v>7</v>
      </c>
      <c r="AK966" s="44">
        <f t="shared" si="521"/>
        <v>8</v>
      </c>
      <c r="AL966" s="44">
        <f t="shared" si="522"/>
        <v>5</v>
      </c>
      <c r="AM966" s="11">
        <f t="shared" si="523"/>
        <v>13</v>
      </c>
      <c r="AN966" s="299">
        <v>0</v>
      </c>
      <c r="AO966" s="299">
        <v>0</v>
      </c>
      <c r="AP966" s="9">
        <f>VLOOKUP($E966,'ALL-GTK-MI-MTS-MA'!$E$13:$CF$361,'ALL-GTK-MI-MTS-MA'!AP$6,FALSE)</f>
        <v>0</v>
      </c>
      <c r="AQ966" s="9">
        <f>VLOOKUP($E966,'ALL-GTK-MI-MTS-MA'!$E$13:$CF$361,'ALL-GTK-MI-MTS-MA'!AQ$6,FALSE)</f>
        <v>0</v>
      </c>
      <c r="AR966" s="9">
        <f>VLOOKUP($E966,'ALL-GTK-MI-MTS-MA'!$E$13:$CF$361,'ALL-GTK-MI-MTS-MA'!AR$6,FALSE)</f>
        <v>0</v>
      </c>
      <c r="AS966" s="9">
        <f>VLOOKUP($E966,'ALL-GTK-MI-MTS-MA'!$E$13:$CF$361,'ALL-GTK-MI-MTS-MA'!AS$6,FALSE)</f>
        <v>0</v>
      </c>
      <c r="AT966" s="9">
        <f>VLOOKUP($E966,'ALL-GTK-MI-MTS-MA'!$E$13:$CF$361,'ALL-GTK-MI-MTS-MA'!AT$6,FALSE)</f>
        <v>0</v>
      </c>
      <c r="AU966" s="9">
        <f>VLOOKUP($E966,'ALL-GTK-MI-MTS-MA'!$E$13:$CF$361,'ALL-GTK-MI-MTS-MA'!AU$6,FALSE)</f>
        <v>0</v>
      </c>
      <c r="AV966" s="590">
        <f>VLOOKUP($E966,'ALL-GTK-MI-MTS-MA'!$E$13:$CF$361,'ALL-GTK-MI-MTS-MA'!AV$6,FALSE)</f>
        <v>0</v>
      </c>
      <c r="AW966" s="590">
        <f>VLOOKUP($E966,'ALL-GTK-MI-MTS-MA'!$E$13:$CF$361,'ALL-GTK-MI-MTS-MA'!AW$6,FALSE)</f>
        <v>0</v>
      </c>
      <c r="AX966" s="9">
        <f>VLOOKUP($E966,'ALL-GTK-MI-MTS-MA'!$E$13:$CF$361,'ALL-GTK-MI-MTS-MA'!AX$6,FALSE)</f>
        <v>8</v>
      </c>
      <c r="AY966" s="9">
        <f>VLOOKUP($E966,'ALL-GTK-MI-MTS-MA'!$E$13:$CF$361,'ALL-GTK-MI-MTS-MA'!AY$6,FALSE)</f>
        <v>5</v>
      </c>
      <c r="AZ966" s="9">
        <f>VLOOKUP($E966,'ALL-GTK-MI-MTS-MA'!$E$13:$CF$361,'ALL-GTK-MI-MTS-MA'!AZ$6,FALSE)</f>
        <v>0</v>
      </c>
      <c r="BA966" s="9">
        <f>VLOOKUP($E966,'ALL-GTK-MI-MTS-MA'!$E$13:$CF$361,'ALL-GTK-MI-MTS-MA'!BA$6,FALSE)</f>
        <v>0</v>
      </c>
      <c r="BB966" s="9">
        <f>VLOOKUP($E966,'ALL-GTK-MI-MTS-MA'!$E$13:$CF$361,'ALL-GTK-MI-MTS-MA'!BB$6,FALSE)</f>
        <v>0</v>
      </c>
      <c r="BC966" s="9">
        <f>VLOOKUP($E966,'ALL-GTK-MI-MTS-MA'!$E$13:$CF$361,'ALL-GTK-MI-MTS-MA'!BC$6,FALSE)</f>
        <v>0</v>
      </c>
      <c r="BD966" s="310">
        <f t="shared" si="524"/>
        <v>0</v>
      </c>
      <c r="BE966" s="310">
        <f t="shared" si="525"/>
        <v>0</v>
      </c>
      <c r="BF966" s="10">
        <f t="shared" si="526"/>
        <v>0</v>
      </c>
      <c r="BG966" s="311">
        <f t="shared" si="527"/>
        <v>8</v>
      </c>
      <c r="BH966" s="311">
        <f t="shared" si="528"/>
        <v>5</v>
      </c>
      <c r="BI966" s="10">
        <f t="shared" si="529"/>
        <v>13</v>
      </c>
      <c r="BJ966" s="44">
        <f t="shared" si="530"/>
        <v>8</v>
      </c>
      <c r="BK966" s="44">
        <f t="shared" si="531"/>
        <v>5</v>
      </c>
      <c r="BL966" s="11">
        <f t="shared" si="532"/>
        <v>13</v>
      </c>
      <c r="BM966" s="9">
        <f>VLOOKUP($E966,'ALL-GTK-MI-MTS-MA'!$E$13:$CF$361,'ALL-GTK-MI-MTS-MA'!BM$6,FALSE)</f>
        <v>0</v>
      </c>
      <c r="BN966" s="9">
        <f>VLOOKUP($E966,'ALL-GTK-MI-MTS-MA'!$E$13:$CF$361,'ALL-GTK-MI-MTS-MA'!BN$6,FALSE)</f>
        <v>0</v>
      </c>
      <c r="BO966" s="9">
        <f>VLOOKUP($E966,'ALL-GTK-MI-MTS-MA'!$E$13:$CF$361,'ALL-GTK-MI-MTS-MA'!BO$6,FALSE)</f>
        <v>0</v>
      </c>
      <c r="BP966" s="9">
        <f>VLOOKUP($E966,'ALL-GTK-MI-MTS-MA'!$E$13:$CF$361,'ALL-GTK-MI-MTS-MA'!BP$6,FALSE)</f>
        <v>0</v>
      </c>
      <c r="BQ966" s="9">
        <f>VLOOKUP($E966,'ALL-GTK-MI-MTS-MA'!$E$13:$CF$361,'ALL-GTK-MI-MTS-MA'!BQ$6,FALSE)</f>
        <v>0</v>
      </c>
      <c r="BR966" s="9">
        <f>VLOOKUP($E966,'ALL-GTK-MI-MTS-MA'!$E$13:$CF$361,'ALL-GTK-MI-MTS-MA'!BR$6,FALSE)</f>
        <v>0</v>
      </c>
      <c r="BS966" s="9">
        <f>VLOOKUP($E966,'ALL-GTK-MI-MTS-MA'!$E$13:$CF$361,'ALL-GTK-MI-MTS-MA'!BS$6,FALSE)</f>
        <v>0</v>
      </c>
      <c r="BT966" s="9">
        <f>VLOOKUP($E966,'ALL-GTK-MI-MTS-MA'!$E$13:$CF$361,'ALL-GTK-MI-MTS-MA'!BT$6,FALSE)</f>
        <v>0</v>
      </c>
      <c r="BU966" s="299">
        <f t="shared" si="533"/>
        <v>0</v>
      </c>
      <c r="BV966" s="299">
        <f t="shared" si="534"/>
        <v>0</v>
      </c>
      <c r="BW966" s="44">
        <f t="shared" si="535"/>
        <v>0</v>
      </c>
      <c r="BX966" s="44">
        <f t="shared" si="536"/>
        <v>0</v>
      </c>
      <c r="BY966" s="11">
        <f t="shared" si="537"/>
        <v>0</v>
      </c>
      <c r="BZ966" s="14">
        <f t="shared" si="538"/>
        <v>8</v>
      </c>
      <c r="CA966" s="14">
        <f t="shared" si="539"/>
        <v>5</v>
      </c>
      <c r="CB966" s="13">
        <f t="shared" si="540"/>
        <v>0</v>
      </c>
      <c r="CC966" s="13">
        <f t="shared" si="541"/>
        <v>0</v>
      </c>
      <c r="CD966" s="312">
        <f t="shared" si="542"/>
        <v>8</v>
      </c>
      <c r="CE966" s="312">
        <f t="shared" si="543"/>
        <v>5</v>
      </c>
      <c r="CF966" s="313">
        <f t="shared" si="544"/>
        <v>13</v>
      </c>
      <c r="CG966" s="302" t="str">
        <f t="shared" si="545"/>
        <v>OK</v>
      </c>
    </row>
    <row r="967" spans="1:85" ht="14.25" x14ac:dyDescent="0.25">
      <c r="A967" s="6">
        <v>955</v>
      </c>
      <c r="B967" s="495">
        <v>19</v>
      </c>
      <c r="C967" s="495" t="s">
        <v>268</v>
      </c>
      <c r="D967" s="496" t="s">
        <v>19</v>
      </c>
      <c r="E967" s="626">
        <v>20362864</v>
      </c>
      <c r="F967" s="627" t="s">
        <v>1160</v>
      </c>
      <c r="G967" s="624" t="s">
        <v>53</v>
      </c>
      <c r="H967" s="9">
        <f>VLOOKUP($E967,'ALL-GTK-MI-MTS-MA'!$E$13:$CF$361,'ALL-GTK-MI-MTS-MA'!H$6,FALSE)</f>
        <v>0</v>
      </c>
      <c r="I967" s="9">
        <f>VLOOKUP($E967,'ALL-GTK-MI-MTS-MA'!$E$13:$CF$361,'ALL-GTK-MI-MTS-MA'!I$6,FALSE)</f>
        <v>0</v>
      </c>
      <c r="J967" s="9">
        <f>VLOOKUP($E967,'ALL-GTK-MI-MTS-MA'!$E$13:$CF$361,'ALL-GTK-MI-MTS-MA'!J$6,FALSE)</f>
        <v>0</v>
      </c>
      <c r="K967" s="9">
        <f>VLOOKUP($E967,'ALL-GTK-MI-MTS-MA'!$E$13:$CF$361,'ALL-GTK-MI-MTS-MA'!K$6,FALSE)</f>
        <v>0</v>
      </c>
      <c r="L967" s="9">
        <f>VLOOKUP($E967,'ALL-GTK-MI-MTS-MA'!$E$13:$CF$361,'ALL-GTK-MI-MTS-MA'!L$6,FALSE)</f>
        <v>0</v>
      </c>
      <c r="M967" s="9">
        <f>VLOOKUP($E967,'ALL-GTK-MI-MTS-MA'!$E$13:$CF$361,'ALL-GTK-MI-MTS-MA'!M$6,FALSE)</f>
        <v>0</v>
      </c>
      <c r="N967" s="9">
        <f>VLOOKUP($E967,'ALL-GTK-MI-MTS-MA'!$E$13:$CF$361,'ALL-GTK-MI-MTS-MA'!N$6,FALSE)</f>
        <v>1</v>
      </c>
      <c r="O967" s="9">
        <f>VLOOKUP($E967,'ALL-GTK-MI-MTS-MA'!$E$13:$CF$361,'ALL-GTK-MI-MTS-MA'!O$6,FALSE)</f>
        <v>0</v>
      </c>
      <c r="P967" s="299">
        <f t="shared" si="510"/>
        <v>1</v>
      </c>
      <c r="Q967" s="299">
        <f t="shared" si="511"/>
        <v>0</v>
      </c>
      <c r="R967" s="300">
        <f t="shared" si="512"/>
        <v>1</v>
      </c>
      <c r="S967" s="9">
        <f>VLOOKUP($E967,'ALL-GTK-MI-MTS-MA'!$E$13:$CF$361,'ALL-GTK-MI-MTS-MA'!S$6,FALSE)</f>
        <v>10</v>
      </c>
      <c r="T967" s="9">
        <f>VLOOKUP($E967,'ALL-GTK-MI-MTS-MA'!$E$13:$CF$361,'ALL-GTK-MI-MTS-MA'!T$6,FALSE)</f>
        <v>5</v>
      </c>
      <c r="U967" s="9">
        <f>VLOOKUP($E967,'ALL-GTK-MI-MTS-MA'!$E$13:$CF$361,'ALL-GTK-MI-MTS-MA'!U$6,FALSE)</f>
        <v>0</v>
      </c>
      <c r="V967" s="9">
        <f>VLOOKUP($E967,'ALL-GTK-MI-MTS-MA'!$E$13:$CF$361,'ALL-GTK-MI-MTS-MA'!V$6,FALSE)</f>
        <v>0</v>
      </c>
      <c r="W967" s="9">
        <f>VLOOKUP($E967,'ALL-GTK-MI-MTS-MA'!$E$13:$CF$361,'ALL-GTK-MI-MTS-MA'!W$6,FALSE)</f>
        <v>0</v>
      </c>
      <c r="X967" s="9">
        <f>VLOOKUP($E967,'ALL-GTK-MI-MTS-MA'!$E$13:$CF$361,'ALL-GTK-MI-MTS-MA'!X$6,FALSE)</f>
        <v>0</v>
      </c>
      <c r="Y967" s="299">
        <f t="shared" si="513"/>
        <v>10</v>
      </c>
      <c r="Z967" s="299">
        <f t="shared" si="514"/>
        <v>5</v>
      </c>
      <c r="AA967" s="10">
        <f t="shared" si="515"/>
        <v>15</v>
      </c>
      <c r="AB967" s="44">
        <f t="shared" si="516"/>
        <v>11</v>
      </c>
      <c r="AC967" s="44">
        <f t="shared" si="517"/>
        <v>5</v>
      </c>
      <c r="AD967" s="11">
        <f t="shared" si="518"/>
        <v>16</v>
      </c>
      <c r="AE967" s="9">
        <f>VLOOKUP($E967,'ALL-GTK-MI-MTS-MA'!$E$13:$CF$361,'ALL-GTK-MI-MTS-MA'!AE$6,FALSE)</f>
        <v>5</v>
      </c>
      <c r="AF967" s="9">
        <f>VLOOKUP($E967,'ALL-GTK-MI-MTS-MA'!$E$13:$CF$361,'ALL-GTK-MI-MTS-MA'!AF$6,FALSE)</f>
        <v>2</v>
      </c>
      <c r="AG967" s="10">
        <f t="shared" si="519"/>
        <v>7</v>
      </c>
      <c r="AH967" s="9">
        <f>VLOOKUP($E967,'ALL-GTK-MI-MTS-MA'!$E$13:$CF$361,'ALL-GTK-MI-MTS-MA'!AH$6,FALSE)</f>
        <v>6</v>
      </c>
      <c r="AI967" s="9">
        <f>VLOOKUP($E967,'ALL-GTK-MI-MTS-MA'!$E$13:$CF$361,'ALL-GTK-MI-MTS-MA'!AI$6,FALSE)</f>
        <v>3</v>
      </c>
      <c r="AJ967" s="10">
        <f t="shared" si="520"/>
        <v>9</v>
      </c>
      <c r="AK967" s="44">
        <f t="shared" si="521"/>
        <v>11</v>
      </c>
      <c r="AL967" s="44">
        <f t="shared" si="522"/>
        <v>5</v>
      </c>
      <c r="AM967" s="11">
        <f t="shared" si="523"/>
        <v>16</v>
      </c>
      <c r="AN967" s="299">
        <v>0</v>
      </c>
      <c r="AO967" s="299">
        <v>0</v>
      </c>
      <c r="AP967" s="9">
        <f>VLOOKUP($E967,'ALL-GTK-MI-MTS-MA'!$E$13:$CF$361,'ALL-GTK-MI-MTS-MA'!AP$6,FALSE)</f>
        <v>0</v>
      </c>
      <c r="AQ967" s="9">
        <f>VLOOKUP($E967,'ALL-GTK-MI-MTS-MA'!$E$13:$CF$361,'ALL-GTK-MI-MTS-MA'!AQ$6,FALSE)</f>
        <v>0</v>
      </c>
      <c r="AR967" s="9">
        <f>VLOOKUP($E967,'ALL-GTK-MI-MTS-MA'!$E$13:$CF$361,'ALL-GTK-MI-MTS-MA'!AR$6,FALSE)</f>
        <v>0</v>
      </c>
      <c r="AS967" s="9">
        <f>VLOOKUP($E967,'ALL-GTK-MI-MTS-MA'!$E$13:$CF$361,'ALL-GTK-MI-MTS-MA'!AS$6,FALSE)</f>
        <v>0</v>
      </c>
      <c r="AT967" s="9">
        <f>VLOOKUP($E967,'ALL-GTK-MI-MTS-MA'!$E$13:$CF$361,'ALL-GTK-MI-MTS-MA'!AT$6,FALSE)</f>
        <v>1</v>
      </c>
      <c r="AU967" s="9">
        <f>VLOOKUP($E967,'ALL-GTK-MI-MTS-MA'!$E$13:$CF$361,'ALL-GTK-MI-MTS-MA'!AU$6,FALSE)</f>
        <v>0</v>
      </c>
      <c r="AV967" s="590">
        <f>VLOOKUP($E967,'ALL-GTK-MI-MTS-MA'!$E$13:$CF$361,'ALL-GTK-MI-MTS-MA'!AV$6,FALSE)</f>
        <v>0</v>
      </c>
      <c r="AW967" s="590">
        <f>VLOOKUP($E967,'ALL-GTK-MI-MTS-MA'!$E$13:$CF$361,'ALL-GTK-MI-MTS-MA'!AW$6,FALSE)</f>
        <v>0</v>
      </c>
      <c r="AX967" s="9">
        <f>VLOOKUP($E967,'ALL-GTK-MI-MTS-MA'!$E$13:$CF$361,'ALL-GTK-MI-MTS-MA'!AX$6,FALSE)</f>
        <v>10</v>
      </c>
      <c r="AY967" s="9">
        <f>VLOOKUP($E967,'ALL-GTK-MI-MTS-MA'!$E$13:$CF$361,'ALL-GTK-MI-MTS-MA'!AY$6,FALSE)</f>
        <v>5</v>
      </c>
      <c r="AZ967" s="9">
        <f>VLOOKUP($E967,'ALL-GTK-MI-MTS-MA'!$E$13:$CF$361,'ALL-GTK-MI-MTS-MA'!AZ$6,FALSE)</f>
        <v>0</v>
      </c>
      <c r="BA967" s="9">
        <f>VLOOKUP($E967,'ALL-GTK-MI-MTS-MA'!$E$13:$CF$361,'ALL-GTK-MI-MTS-MA'!BA$6,FALSE)</f>
        <v>0</v>
      </c>
      <c r="BB967" s="9">
        <f>VLOOKUP($E967,'ALL-GTK-MI-MTS-MA'!$E$13:$CF$361,'ALL-GTK-MI-MTS-MA'!BB$6,FALSE)</f>
        <v>0</v>
      </c>
      <c r="BC967" s="9">
        <f>VLOOKUP($E967,'ALL-GTK-MI-MTS-MA'!$E$13:$CF$361,'ALL-GTK-MI-MTS-MA'!BC$6,FALSE)</f>
        <v>0</v>
      </c>
      <c r="BD967" s="310">
        <f t="shared" si="524"/>
        <v>1</v>
      </c>
      <c r="BE967" s="310">
        <f t="shared" si="525"/>
        <v>0</v>
      </c>
      <c r="BF967" s="10">
        <f t="shared" si="526"/>
        <v>1</v>
      </c>
      <c r="BG967" s="311">
        <f t="shared" si="527"/>
        <v>10</v>
      </c>
      <c r="BH967" s="311">
        <f t="shared" si="528"/>
        <v>5</v>
      </c>
      <c r="BI967" s="10">
        <f t="shared" si="529"/>
        <v>15</v>
      </c>
      <c r="BJ967" s="44">
        <f t="shared" si="530"/>
        <v>11</v>
      </c>
      <c r="BK967" s="44">
        <f t="shared" si="531"/>
        <v>5</v>
      </c>
      <c r="BL967" s="11">
        <f t="shared" si="532"/>
        <v>16</v>
      </c>
      <c r="BM967" s="9">
        <f>VLOOKUP($E967,'ALL-GTK-MI-MTS-MA'!$E$13:$CF$361,'ALL-GTK-MI-MTS-MA'!BM$6,FALSE)</f>
        <v>0</v>
      </c>
      <c r="BN967" s="9">
        <f>VLOOKUP($E967,'ALL-GTK-MI-MTS-MA'!$E$13:$CF$361,'ALL-GTK-MI-MTS-MA'!BN$6,FALSE)</f>
        <v>0</v>
      </c>
      <c r="BO967" s="9">
        <f>VLOOKUP($E967,'ALL-GTK-MI-MTS-MA'!$E$13:$CF$361,'ALL-GTK-MI-MTS-MA'!BO$6,FALSE)</f>
        <v>0</v>
      </c>
      <c r="BP967" s="9">
        <f>VLOOKUP($E967,'ALL-GTK-MI-MTS-MA'!$E$13:$CF$361,'ALL-GTK-MI-MTS-MA'!BP$6,FALSE)</f>
        <v>0</v>
      </c>
      <c r="BQ967" s="9">
        <f>VLOOKUP($E967,'ALL-GTK-MI-MTS-MA'!$E$13:$CF$361,'ALL-GTK-MI-MTS-MA'!BQ$6,FALSE)</f>
        <v>0</v>
      </c>
      <c r="BR967" s="9">
        <f>VLOOKUP($E967,'ALL-GTK-MI-MTS-MA'!$E$13:$CF$361,'ALL-GTK-MI-MTS-MA'!BR$6,FALSE)</f>
        <v>0</v>
      </c>
      <c r="BS967" s="9">
        <f>VLOOKUP($E967,'ALL-GTK-MI-MTS-MA'!$E$13:$CF$361,'ALL-GTK-MI-MTS-MA'!BS$6,FALSE)</f>
        <v>0</v>
      </c>
      <c r="BT967" s="9">
        <f>VLOOKUP($E967,'ALL-GTK-MI-MTS-MA'!$E$13:$CF$361,'ALL-GTK-MI-MTS-MA'!BT$6,FALSE)</f>
        <v>0</v>
      </c>
      <c r="BU967" s="299">
        <f t="shared" si="533"/>
        <v>0</v>
      </c>
      <c r="BV967" s="299">
        <f t="shared" si="534"/>
        <v>0</v>
      </c>
      <c r="BW967" s="44">
        <f t="shared" si="535"/>
        <v>0</v>
      </c>
      <c r="BX967" s="44">
        <f t="shared" si="536"/>
        <v>0</v>
      </c>
      <c r="BY967" s="11">
        <f t="shared" si="537"/>
        <v>0</v>
      </c>
      <c r="BZ967" s="14">
        <f t="shared" si="538"/>
        <v>11</v>
      </c>
      <c r="CA967" s="14">
        <f t="shared" si="539"/>
        <v>5</v>
      </c>
      <c r="CB967" s="13">
        <f t="shared" si="540"/>
        <v>0</v>
      </c>
      <c r="CC967" s="13">
        <f t="shared" si="541"/>
        <v>0</v>
      </c>
      <c r="CD967" s="312">
        <f t="shared" si="542"/>
        <v>11</v>
      </c>
      <c r="CE967" s="312">
        <f t="shared" si="543"/>
        <v>5</v>
      </c>
      <c r="CF967" s="313">
        <f t="shared" si="544"/>
        <v>16</v>
      </c>
      <c r="CG967" s="302" t="str">
        <f t="shared" si="545"/>
        <v>OK</v>
      </c>
    </row>
    <row r="968" spans="1:85" ht="14.25" x14ac:dyDescent="0.25">
      <c r="A968" s="6">
        <v>956</v>
      </c>
      <c r="B968" s="495">
        <v>20</v>
      </c>
      <c r="C968" s="495" t="s">
        <v>268</v>
      </c>
      <c r="D968" s="496" t="s">
        <v>20</v>
      </c>
      <c r="E968" s="626">
        <v>20362858</v>
      </c>
      <c r="F968" s="627" t="s">
        <v>1161</v>
      </c>
      <c r="G968" s="624" t="s">
        <v>53</v>
      </c>
      <c r="H968" s="9">
        <f>VLOOKUP($E968,'ALL-GTK-MI-MTS-MA'!$E$13:$CF$361,'ALL-GTK-MI-MTS-MA'!H$6,FALSE)</f>
        <v>0</v>
      </c>
      <c r="I968" s="9">
        <f>VLOOKUP($E968,'ALL-GTK-MI-MTS-MA'!$E$13:$CF$361,'ALL-GTK-MI-MTS-MA'!I$6,FALSE)</f>
        <v>0</v>
      </c>
      <c r="J968" s="9">
        <f>VLOOKUP($E968,'ALL-GTK-MI-MTS-MA'!$E$13:$CF$361,'ALL-GTK-MI-MTS-MA'!J$6,FALSE)</f>
        <v>0</v>
      </c>
      <c r="K968" s="9">
        <f>VLOOKUP($E968,'ALL-GTK-MI-MTS-MA'!$E$13:$CF$361,'ALL-GTK-MI-MTS-MA'!K$6,FALSE)</f>
        <v>0</v>
      </c>
      <c r="L968" s="9">
        <f>VLOOKUP($E968,'ALL-GTK-MI-MTS-MA'!$E$13:$CF$361,'ALL-GTK-MI-MTS-MA'!L$6,FALSE)</f>
        <v>0</v>
      </c>
      <c r="M968" s="9">
        <f>VLOOKUP($E968,'ALL-GTK-MI-MTS-MA'!$E$13:$CF$361,'ALL-GTK-MI-MTS-MA'!M$6,FALSE)</f>
        <v>0</v>
      </c>
      <c r="N968" s="9">
        <f>VLOOKUP($E968,'ALL-GTK-MI-MTS-MA'!$E$13:$CF$361,'ALL-GTK-MI-MTS-MA'!N$6,FALSE)</f>
        <v>0</v>
      </c>
      <c r="O968" s="9">
        <f>VLOOKUP($E968,'ALL-GTK-MI-MTS-MA'!$E$13:$CF$361,'ALL-GTK-MI-MTS-MA'!O$6,FALSE)</f>
        <v>0</v>
      </c>
      <c r="P968" s="299">
        <f t="shared" si="510"/>
        <v>0</v>
      </c>
      <c r="Q968" s="299">
        <f t="shared" si="511"/>
        <v>0</v>
      </c>
      <c r="R968" s="300">
        <f t="shared" si="512"/>
        <v>0</v>
      </c>
      <c r="S968" s="9">
        <f>VLOOKUP($E968,'ALL-GTK-MI-MTS-MA'!$E$13:$CF$361,'ALL-GTK-MI-MTS-MA'!S$6,FALSE)</f>
        <v>6</v>
      </c>
      <c r="T968" s="9">
        <f>VLOOKUP($E968,'ALL-GTK-MI-MTS-MA'!$E$13:$CF$361,'ALL-GTK-MI-MTS-MA'!T$6,FALSE)</f>
        <v>2</v>
      </c>
      <c r="U968" s="9">
        <f>VLOOKUP($E968,'ALL-GTK-MI-MTS-MA'!$E$13:$CF$361,'ALL-GTK-MI-MTS-MA'!U$6,FALSE)</f>
        <v>0</v>
      </c>
      <c r="V968" s="9">
        <f>VLOOKUP($E968,'ALL-GTK-MI-MTS-MA'!$E$13:$CF$361,'ALL-GTK-MI-MTS-MA'!V$6,FALSE)</f>
        <v>0</v>
      </c>
      <c r="W968" s="9">
        <f>VLOOKUP($E968,'ALL-GTK-MI-MTS-MA'!$E$13:$CF$361,'ALL-GTK-MI-MTS-MA'!W$6,FALSE)</f>
        <v>0</v>
      </c>
      <c r="X968" s="9">
        <f>VLOOKUP($E968,'ALL-GTK-MI-MTS-MA'!$E$13:$CF$361,'ALL-GTK-MI-MTS-MA'!X$6,FALSE)</f>
        <v>0</v>
      </c>
      <c r="Y968" s="299">
        <f t="shared" si="513"/>
        <v>6</v>
      </c>
      <c r="Z968" s="299">
        <f t="shared" si="514"/>
        <v>2</v>
      </c>
      <c r="AA968" s="10">
        <f t="shared" si="515"/>
        <v>8</v>
      </c>
      <c r="AB968" s="44">
        <f t="shared" si="516"/>
        <v>6</v>
      </c>
      <c r="AC968" s="44">
        <f t="shared" si="517"/>
        <v>2</v>
      </c>
      <c r="AD968" s="11">
        <f t="shared" si="518"/>
        <v>8</v>
      </c>
      <c r="AE968" s="9">
        <f>VLOOKUP($E968,'ALL-GTK-MI-MTS-MA'!$E$13:$CF$361,'ALL-GTK-MI-MTS-MA'!AE$6,FALSE)</f>
        <v>3</v>
      </c>
      <c r="AF968" s="9">
        <f>VLOOKUP($E968,'ALL-GTK-MI-MTS-MA'!$E$13:$CF$361,'ALL-GTK-MI-MTS-MA'!AF$6,FALSE)</f>
        <v>1</v>
      </c>
      <c r="AG968" s="10">
        <f t="shared" si="519"/>
        <v>4</v>
      </c>
      <c r="AH968" s="9">
        <f>VLOOKUP($E968,'ALL-GTK-MI-MTS-MA'!$E$13:$CF$361,'ALL-GTK-MI-MTS-MA'!AH$6,FALSE)</f>
        <v>3</v>
      </c>
      <c r="AI968" s="9">
        <f>VLOOKUP($E968,'ALL-GTK-MI-MTS-MA'!$E$13:$CF$361,'ALL-GTK-MI-MTS-MA'!AI$6,FALSE)</f>
        <v>1</v>
      </c>
      <c r="AJ968" s="10">
        <f t="shared" si="520"/>
        <v>4</v>
      </c>
      <c r="AK968" s="44">
        <f t="shared" si="521"/>
        <v>6</v>
      </c>
      <c r="AL968" s="44">
        <f t="shared" si="522"/>
        <v>2</v>
      </c>
      <c r="AM968" s="11">
        <f t="shared" si="523"/>
        <v>8</v>
      </c>
      <c r="AN968" s="299">
        <v>0</v>
      </c>
      <c r="AO968" s="299">
        <v>0</v>
      </c>
      <c r="AP968" s="9">
        <f>VLOOKUP($E968,'ALL-GTK-MI-MTS-MA'!$E$13:$CF$361,'ALL-GTK-MI-MTS-MA'!AP$6,FALSE)</f>
        <v>0</v>
      </c>
      <c r="AQ968" s="9">
        <f>VLOOKUP($E968,'ALL-GTK-MI-MTS-MA'!$E$13:$CF$361,'ALL-GTK-MI-MTS-MA'!AQ$6,FALSE)</f>
        <v>0</v>
      </c>
      <c r="AR968" s="9">
        <f>VLOOKUP($E968,'ALL-GTK-MI-MTS-MA'!$E$13:$CF$361,'ALL-GTK-MI-MTS-MA'!AR$6,FALSE)</f>
        <v>0</v>
      </c>
      <c r="AS968" s="9">
        <f>VLOOKUP($E968,'ALL-GTK-MI-MTS-MA'!$E$13:$CF$361,'ALL-GTK-MI-MTS-MA'!AS$6,FALSE)</f>
        <v>0</v>
      </c>
      <c r="AT968" s="9">
        <f>VLOOKUP($E968,'ALL-GTK-MI-MTS-MA'!$E$13:$CF$361,'ALL-GTK-MI-MTS-MA'!AT$6,FALSE)</f>
        <v>0</v>
      </c>
      <c r="AU968" s="9">
        <f>VLOOKUP($E968,'ALL-GTK-MI-MTS-MA'!$E$13:$CF$361,'ALL-GTK-MI-MTS-MA'!AU$6,FALSE)</f>
        <v>0</v>
      </c>
      <c r="AV968" s="590">
        <f>VLOOKUP($E968,'ALL-GTK-MI-MTS-MA'!$E$13:$CF$361,'ALL-GTK-MI-MTS-MA'!AV$6,FALSE)</f>
        <v>0</v>
      </c>
      <c r="AW968" s="590">
        <f>VLOOKUP($E968,'ALL-GTK-MI-MTS-MA'!$E$13:$CF$361,'ALL-GTK-MI-MTS-MA'!AW$6,FALSE)</f>
        <v>0</v>
      </c>
      <c r="AX968" s="9">
        <f>VLOOKUP($E968,'ALL-GTK-MI-MTS-MA'!$E$13:$CF$361,'ALL-GTK-MI-MTS-MA'!AX$6,FALSE)</f>
        <v>6</v>
      </c>
      <c r="AY968" s="9">
        <f>VLOOKUP($E968,'ALL-GTK-MI-MTS-MA'!$E$13:$CF$361,'ALL-GTK-MI-MTS-MA'!AY$6,FALSE)</f>
        <v>2</v>
      </c>
      <c r="AZ968" s="9">
        <f>VLOOKUP($E968,'ALL-GTK-MI-MTS-MA'!$E$13:$CF$361,'ALL-GTK-MI-MTS-MA'!AZ$6,FALSE)</f>
        <v>0</v>
      </c>
      <c r="BA968" s="9">
        <f>VLOOKUP($E968,'ALL-GTK-MI-MTS-MA'!$E$13:$CF$361,'ALL-GTK-MI-MTS-MA'!BA$6,FALSE)</f>
        <v>0</v>
      </c>
      <c r="BB968" s="9">
        <f>VLOOKUP($E968,'ALL-GTK-MI-MTS-MA'!$E$13:$CF$361,'ALL-GTK-MI-MTS-MA'!BB$6,FALSE)</f>
        <v>0</v>
      </c>
      <c r="BC968" s="9">
        <f>VLOOKUP($E968,'ALL-GTK-MI-MTS-MA'!$E$13:$CF$361,'ALL-GTK-MI-MTS-MA'!BC$6,FALSE)</f>
        <v>0</v>
      </c>
      <c r="BD968" s="310">
        <f t="shared" si="524"/>
        <v>0</v>
      </c>
      <c r="BE968" s="310">
        <f t="shared" si="525"/>
        <v>0</v>
      </c>
      <c r="BF968" s="10">
        <f t="shared" si="526"/>
        <v>0</v>
      </c>
      <c r="BG968" s="311">
        <f t="shared" si="527"/>
        <v>6</v>
      </c>
      <c r="BH968" s="311">
        <f t="shared" si="528"/>
        <v>2</v>
      </c>
      <c r="BI968" s="10">
        <f t="shared" si="529"/>
        <v>8</v>
      </c>
      <c r="BJ968" s="44">
        <f t="shared" si="530"/>
        <v>6</v>
      </c>
      <c r="BK968" s="44">
        <f t="shared" si="531"/>
        <v>2</v>
      </c>
      <c r="BL968" s="11">
        <f t="shared" si="532"/>
        <v>8</v>
      </c>
      <c r="BM968" s="9">
        <f>VLOOKUP($E968,'ALL-GTK-MI-MTS-MA'!$E$13:$CF$361,'ALL-GTK-MI-MTS-MA'!BM$6,FALSE)</f>
        <v>0</v>
      </c>
      <c r="BN968" s="9">
        <f>VLOOKUP($E968,'ALL-GTK-MI-MTS-MA'!$E$13:$CF$361,'ALL-GTK-MI-MTS-MA'!BN$6,FALSE)</f>
        <v>0</v>
      </c>
      <c r="BO968" s="9">
        <f>VLOOKUP($E968,'ALL-GTK-MI-MTS-MA'!$E$13:$CF$361,'ALL-GTK-MI-MTS-MA'!BO$6,FALSE)</f>
        <v>0</v>
      </c>
      <c r="BP968" s="9">
        <f>VLOOKUP($E968,'ALL-GTK-MI-MTS-MA'!$E$13:$CF$361,'ALL-GTK-MI-MTS-MA'!BP$6,FALSE)</f>
        <v>0</v>
      </c>
      <c r="BQ968" s="9">
        <f>VLOOKUP($E968,'ALL-GTK-MI-MTS-MA'!$E$13:$CF$361,'ALL-GTK-MI-MTS-MA'!BQ$6,FALSE)</f>
        <v>0</v>
      </c>
      <c r="BR968" s="9">
        <f>VLOOKUP($E968,'ALL-GTK-MI-MTS-MA'!$E$13:$CF$361,'ALL-GTK-MI-MTS-MA'!BR$6,FALSE)</f>
        <v>0</v>
      </c>
      <c r="BS968" s="9">
        <f>VLOOKUP($E968,'ALL-GTK-MI-MTS-MA'!$E$13:$CF$361,'ALL-GTK-MI-MTS-MA'!BS$6,FALSE)</f>
        <v>0</v>
      </c>
      <c r="BT968" s="9">
        <f>VLOOKUP($E968,'ALL-GTK-MI-MTS-MA'!$E$13:$CF$361,'ALL-GTK-MI-MTS-MA'!BT$6,FALSE)</f>
        <v>0</v>
      </c>
      <c r="BU968" s="299">
        <f t="shared" si="533"/>
        <v>0</v>
      </c>
      <c r="BV968" s="299">
        <f t="shared" si="534"/>
        <v>0</v>
      </c>
      <c r="BW968" s="44">
        <f t="shared" si="535"/>
        <v>0</v>
      </c>
      <c r="BX968" s="44">
        <f t="shared" si="536"/>
        <v>0</v>
      </c>
      <c r="BY968" s="11">
        <f t="shared" si="537"/>
        <v>0</v>
      </c>
      <c r="BZ968" s="14">
        <f t="shared" si="538"/>
        <v>6</v>
      </c>
      <c r="CA968" s="14">
        <f t="shared" si="539"/>
        <v>2</v>
      </c>
      <c r="CB968" s="13">
        <f t="shared" si="540"/>
        <v>0</v>
      </c>
      <c r="CC968" s="13">
        <f t="shared" si="541"/>
        <v>0</v>
      </c>
      <c r="CD968" s="312">
        <f t="shared" si="542"/>
        <v>6</v>
      </c>
      <c r="CE968" s="312">
        <f t="shared" si="543"/>
        <v>2</v>
      </c>
      <c r="CF968" s="313">
        <f t="shared" si="544"/>
        <v>8</v>
      </c>
      <c r="CG968" s="302" t="str">
        <f t="shared" si="545"/>
        <v>OK</v>
      </c>
    </row>
    <row r="969" spans="1:85" ht="14.25" x14ac:dyDescent="0.25">
      <c r="A969" s="6">
        <v>957</v>
      </c>
      <c r="B969" s="495">
        <v>21</v>
      </c>
      <c r="C969" s="495" t="s">
        <v>268</v>
      </c>
      <c r="D969" s="496" t="s">
        <v>20</v>
      </c>
      <c r="E969" s="626">
        <v>69788059</v>
      </c>
      <c r="F969" s="627" t="s">
        <v>1162</v>
      </c>
      <c r="G969" s="624" t="s">
        <v>53</v>
      </c>
      <c r="H969" s="9">
        <f>VLOOKUP($E969,'ALL-GTK-MI-MTS-MA'!$E$13:$CF$361,'ALL-GTK-MI-MTS-MA'!H$6,FALSE)</f>
        <v>0</v>
      </c>
      <c r="I969" s="9">
        <f>VLOOKUP($E969,'ALL-GTK-MI-MTS-MA'!$E$13:$CF$361,'ALL-GTK-MI-MTS-MA'!I$6,FALSE)</f>
        <v>0</v>
      </c>
      <c r="J969" s="9">
        <f>VLOOKUP($E969,'ALL-GTK-MI-MTS-MA'!$E$13:$CF$361,'ALL-GTK-MI-MTS-MA'!J$6,FALSE)</f>
        <v>0</v>
      </c>
      <c r="K969" s="9">
        <f>VLOOKUP($E969,'ALL-GTK-MI-MTS-MA'!$E$13:$CF$361,'ALL-GTK-MI-MTS-MA'!K$6,FALSE)</f>
        <v>0</v>
      </c>
      <c r="L969" s="9">
        <f>VLOOKUP($E969,'ALL-GTK-MI-MTS-MA'!$E$13:$CF$361,'ALL-GTK-MI-MTS-MA'!L$6,FALSE)</f>
        <v>0</v>
      </c>
      <c r="M969" s="9">
        <f>VLOOKUP($E969,'ALL-GTK-MI-MTS-MA'!$E$13:$CF$361,'ALL-GTK-MI-MTS-MA'!M$6,FALSE)</f>
        <v>0</v>
      </c>
      <c r="N969" s="9">
        <f>VLOOKUP($E969,'ALL-GTK-MI-MTS-MA'!$E$13:$CF$361,'ALL-GTK-MI-MTS-MA'!N$6,FALSE)</f>
        <v>0</v>
      </c>
      <c r="O969" s="9">
        <f>VLOOKUP($E969,'ALL-GTK-MI-MTS-MA'!$E$13:$CF$361,'ALL-GTK-MI-MTS-MA'!O$6,FALSE)</f>
        <v>0</v>
      </c>
      <c r="P969" s="299">
        <f t="shared" si="510"/>
        <v>0</v>
      </c>
      <c r="Q969" s="299">
        <f t="shared" si="511"/>
        <v>0</v>
      </c>
      <c r="R969" s="300">
        <f t="shared" si="512"/>
        <v>0</v>
      </c>
      <c r="S969" s="9">
        <f>VLOOKUP($E969,'ALL-GTK-MI-MTS-MA'!$E$13:$CF$361,'ALL-GTK-MI-MTS-MA'!S$6,FALSE)</f>
        <v>7</v>
      </c>
      <c r="T969" s="9">
        <f>VLOOKUP($E969,'ALL-GTK-MI-MTS-MA'!$E$13:$CF$361,'ALL-GTK-MI-MTS-MA'!T$6,FALSE)</f>
        <v>3</v>
      </c>
      <c r="U969" s="9">
        <f>VLOOKUP($E969,'ALL-GTK-MI-MTS-MA'!$E$13:$CF$361,'ALL-GTK-MI-MTS-MA'!U$6,FALSE)</f>
        <v>0</v>
      </c>
      <c r="V969" s="9">
        <f>VLOOKUP($E969,'ALL-GTK-MI-MTS-MA'!$E$13:$CF$361,'ALL-GTK-MI-MTS-MA'!V$6,FALSE)</f>
        <v>0</v>
      </c>
      <c r="W969" s="9">
        <f>VLOOKUP($E969,'ALL-GTK-MI-MTS-MA'!$E$13:$CF$361,'ALL-GTK-MI-MTS-MA'!W$6,FALSE)</f>
        <v>0</v>
      </c>
      <c r="X969" s="9">
        <f>VLOOKUP($E969,'ALL-GTK-MI-MTS-MA'!$E$13:$CF$361,'ALL-GTK-MI-MTS-MA'!X$6,FALSE)</f>
        <v>0</v>
      </c>
      <c r="Y969" s="299">
        <f t="shared" si="513"/>
        <v>7</v>
      </c>
      <c r="Z969" s="299">
        <f t="shared" si="514"/>
        <v>3</v>
      </c>
      <c r="AA969" s="10">
        <f t="shared" si="515"/>
        <v>10</v>
      </c>
      <c r="AB969" s="44">
        <f t="shared" si="516"/>
        <v>7</v>
      </c>
      <c r="AC969" s="44">
        <f t="shared" si="517"/>
        <v>3</v>
      </c>
      <c r="AD969" s="11">
        <f t="shared" si="518"/>
        <v>10</v>
      </c>
      <c r="AE969" s="9">
        <f>VLOOKUP($E969,'ALL-GTK-MI-MTS-MA'!$E$13:$CF$361,'ALL-GTK-MI-MTS-MA'!AE$6,FALSE)</f>
        <v>3</v>
      </c>
      <c r="AF969" s="9">
        <f>VLOOKUP($E969,'ALL-GTK-MI-MTS-MA'!$E$13:$CF$361,'ALL-GTK-MI-MTS-MA'!AF$6,FALSE)</f>
        <v>1</v>
      </c>
      <c r="AG969" s="10">
        <f t="shared" si="519"/>
        <v>4</v>
      </c>
      <c r="AH969" s="9">
        <f>VLOOKUP($E969,'ALL-GTK-MI-MTS-MA'!$E$13:$CF$361,'ALL-GTK-MI-MTS-MA'!AH$6,FALSE)</f>
        <v>4</v>
      </c>
      <c r="AI969" s="9">
        <f>VLOOKUP($E969,'ALL-GTK-MI-MTS-MA'!$E$13:$CF$361,'ALL-GTK-MI-MTS-MA'!AI$6,FALSE)</f>
        <v>2</v>
      </c>
      <c r="AJ969" s="10">
        <f t="shared" si="520"/>
        <v>6</v>
      </c>
      <c r="AK969" s="44">
        <f t="shared" si="521"/>
        <v>7</v>
      </c>
      <c r="AL969" s="44">
        <f t="shared" si="522"/>
        <v>3</v>
      </c>
      <c r="AM969" s="11">
        <f t="shared" si="523"/>
        <v>10</v>
      </c>
      <c r="AN969" s="299">
        <v>0</v>
      </c>
      <c r="AO969" s="299">
        <v>0</v>
      </c>
      <c r="AP969" s="9">
        <f>VLOOKUP($E969,'ALL-GTK-MI-MTS-MA'!$E$13:$CF$361,'ALL-GTK-MI-MTS-MA'!AP$6,FALSE)</f>
        <v>0</v>
      </c>
      <c r="AQ969" s="9">
        <f>VLOOKUP($E969,'ALL-GTK-MI-MTS-MA'!$E$13:$CF$361,'ALL-GTK-MI-MTS-MA'!AQ$6,FALSE)</f>
        <v>0</v>
      </c>
      <c r="AR969" s="9">
        <f>VLOOKUP($E969,'ALL-GTK-MI-MTS-MA'!$E$13:$CF$361,'ALL-GTK-MI-MTS-MA'!AR$6,FALSE)</f>
        <v>0</v>
      </c>
      <c r="AS969" s="9">
        <f>VLOOKUP($E969,'ALL-GTK-MI-MTS-MA'!$E$13:$CF$361,'ALL-GTK-MI-MTS-MA'!AS$6,FALSE)</f>
        <v>0</v>
      </c>
      <c r="AT969" s="9">
        <f>VLOOKUP($E969,'ALL-GTK-MI-MTS-MA'!$E$13:$CF$361,'ALL-GTK-MI-MTS-MA'!AT$6,FALSE)</f>
        <v>0</v>
      </c>
      <c r="AU969" s="9">
        <f>VLOOKUP($E969,'ALL-GTK-MI-MTS-MA'!$E$13:$CF$361,'ALL-GTK-MI-MTS-MA'!AU$6,FALSE)</f>
        <v>0</v>
      </c>
      <c r="AV969" s="590">
        <f>VLOOKUP($E969,'ALL-GTK-MI-MTS-MA'!$E$13:$CF$361,'ALL-GTK-MI-MTS-MA'!AV$6,FALSE)</f>
        <v>0</v>
      </c>
      <c r="AW969" s="590">
        <f>VLOOKUP($E969,'ALL-GTK-MI-MTS-MA'!$E$13:$CF$361,'ALL-GTK-MI-MTS-MA'!AW$6,FALSE)</f>
        <v>0</v>
      </c>
      <c r="AX969" s="9">
        <f>VLOOKUP($E969,'ALL-GTK-MI-MTS-MA'!$E$13:$CF$361,'ALL-GTK-MI-MTS-MA'!AX$6,FALSE)</f>
        <v>7</v>
      </c>
      <c r="AY969" s="9">
        <f>VLOOKUP($E969,'ALL-GTK-MI-MTS-MA'!$E$13:$CF$361,'ALL-GTK-MI-MTS-MA'!AY$6,FALSE)</f>
        <v>3</v>
      </c>
      <c r="AZ969" s="9">
        <f>VLOOKUP($E969,'ALL-GTK-MI-MTS-MA'!$E$13:$CF$361,'ALL-GTK-MI-MTS-MA'!AZ$6,FALSE)</f>
        <v>0</v>
      </c>
      <c r="BA969" s="9">
        <f>VLOOKUP($E969,'ALL-GTK-MI-MTS-MA'!$E$13:$CF$361,'ALL-GTK-MI-MTS-MA'!BA$6,FALSE)</f>
        <v>0</v>
      </c>
      <c r="BB969" s="9">
        <f>VLOOKUP($E969,'ALL-GTK-MI-MTS-MA'!$E$13:$CF$361,'ALL-GTK-MI-MTS-MA'!BB$6,FALSE)</f>
        <v>0</v>
      </c>
      <c r="BC969" s="9">
        <f>VLOOKUP($E969,'ALL-GTK-MI-MTS-MA'!$E$13:$CF$361,'ALL-GTK-MI-MTS-MA'!BC$6,FALSE)</f>
        <v>0</v>
      </c>
      <c r="BD969" s="310">
        <f t="shared" si="524"/>
        <v>0</v>
      </c>
      <c r="BE969" s="310">
        <f t="shared" si="525"/>
        <v>0</v>
      </c>
      <c r="BF969" s="10">
        <f t="shared" si="526"/>
        <v>0</v>
      </c>
      <c r="BG969" s="311">
        <f t="shared" si="527"/>
        <v>7</v>
      </c>
      <c r="BH969" s="311">
        <f t="shared" si="528"/>
        <v>3</v>
      </c>
      <c r="BI969" s="10">
        <f t="shared" si="529"/>
        <v>10</v>
      </c>
      <c r="BJ969" s="44">
        <f t="shared" si="530"/>
        <v>7</v>
      </c>
      <c r="BK969" s="44">
        <f t="shared" si="531"/>
        <v>3</v>
      </c>
      <c r="BL969" s="11">
        <f t="shared" si="532"/>
        <v>10</v>
      </c>
      <c r="BM969" s="9">
        <f>VLOOKUP($E969,'ALL-GTK-MI-MTS-MA'!$E$13:$CF$361,'ALL-GTK-MI-MTS-MA'!BM$6,FALSE)</f>
        <v>0</v>
      </c>
      <c r="BN969" s="9">
        <f>VLOOKUP($E969,'ALL-GTK-MI-MTS-MA'!$E$13:$CF$361,'ALL-GTK-MI-MTS-MA'!BN$6,FALSE)</f>
        <v>0</v>
      </c>
      <c r="BO969" s="9">
        <f>VLOOKUP($E969,'ALL-GTK-MI-MTS-MA'!$E$13:$CF$361,'ALL-GTK-MI-MTS-MA'!BO$6,FALSE)</f>
        <v>0</v>
      </c>
      <c r="BP969" s="9">
        <f>VLOOKUP($E969,'ALL-GTK-MI-MTS-MA'!$E$13:$CF$361,'ALL-GTK-MI-MTS-MA'!BP$6,FALSE)</f>
        <v>0</v>
      </c>
      <c r="BQ969" s="9">
        <f>VLOOKUP($E969,'ALL-GTK-MI-MTS-MA'!$E$13:$CF$361,'ALL-GTK-MI-MTS-MA'!BQ$6,FALSE)</f>
        <v>0</v>
      </c>
      <c r="BR969" s="9">
        <f>VLOOKUP($E969,'ALL-GTK-MI-MTS-MA'!$E$13:$CF$361,'ALL-GTK-MI-MTS-MA'!BR$6,FALSE)</f>
        <v>0</v>
      </c>
      <c r="BS969" s="9">
        <f>VLOOKUP($E969,'ALL-GTK-MI-MTS-MA'!$E$13:$CF$361,'ALL-GTK-MI-MTS-MA'!BS$6,FALSE)</f>
        <v>0</v>
      </c>
      <c r="BT969" s="9">
        <f>VLOOKUP($E969,'ALL-GTK-MI-MTS-MA'!$E$13:$CF$361,'ALL-GTK-MI-MTS-MA'!BT$6,FALSE)</f>
        <v>0</v>
      </c>
      <c r="BU969" s="299">
        <f t="shared" si="533"/>
        <v>0</v>
      </c>
      <c r="BV969" s="299">
        <f t="shared" si="534"/>
        <v>0</v>
      </c>
      <c r="BW969" s="44">
        <f t="shared" si="535"/>
        <v>0</v>
      </c>
      <c r="BX969" s="44">
        <f t="shared" si="536"/>
        <v>0</v>
      </c>
      <c r="BY969" s="11">
        <f t="shared" si="537"/>
        <v>0</v>
      </c>
      <c r="BZ969" s="14">
        <f t="shared" si="538"/>
        <v>7</v>
      </c>
      <c r="CA969" s="14">
        <f t="shared" si="539"/>
        <v>3</v>
      </c>
      <c r="CB969" s="13">
        <f t="shared" si="540"/>
        <v>0</v>
      </c>
      <c r="CC969" s="13">
        <f t="shared" si="541"/>
        <v>0</v>
      </c>
      <c r="CD969" s="312">
        <f t="shared" si="542"/>
        <v>7</v>
      </c>
      <c r="CE969" s="312">
        <f t="shared" si="543"/>
        <v>3</v>
      </c>
      <c r="CF969" s="313">
        <f t="shared" si="544"/>
        <v>10</v>
      </c>
      <c r="CG969" s="302" t="str">
        <f t="shared" si="545"/>
        <v>OK</v>
      </c>
    </row>
    <row r="970" spans="1:85" ht="14.25" x14ac:dyDescent="0.25">
      <c r="A970" s="6">
        <v>958</v>
      </c>
      <c r="B970" s="495">
        <v>22</v>
      </c>
      <c r="C970" s="495" t="s">
        <v>268</v>
      </c>
      <c r="D970" s="496" t="s">
        <v>20</v>
      </c>
      <c r="E970" s="626">
        <v>20362856</v>
      </c>
      <c r="F970" s="627" t="s">
        <v>1163</v>
      </c>
      <c r="G970" s="624" t="s">
        <v>53</v>
      </c>
      <c r="H970" s="9">
        <f>VLOOKUP($E970,'ALL-GTK-MI-MTS-MA'!$E$13:$CF$361,'ALL-GTK-MI-MTS-MA'!H$6,FALSE)</f>
        <v>0</v>
      </c>
      <c r="I970" s="9">
        <f>VLOOKUP($E970,'ALL-GTK-MI-MTS-MA'!$E$13:$CF$361,'ALL-GTK-MI-MTS-MA'!I$6,FALSE)</f>
        <v>0</v>
      </c>
      <c r="J970" s="9">
        <f>VLOOKUP($E970,'ALL-GTK-MI-MTS-MA'!$E$13:$CF$361,'ALL-GTK-MI-MTS-MA'!J$6,FALSE)</f>
        <v>0</v>
      </c>
      <c r="K970" s="9">
        <f>VLOOKUP($E970,'ALL-GTK-MI-MTS-MA'!$E$13:$CF$361,'ALL-GTK-MI-MTS-MA'!K$6,FALSE)</f>
        <v>0</v>
      </c>
      <c r="L970" s="9">
        <f>VLOOKUP($E970,'ALL-GTK-MI-MTS-MA'!$E$13:$CF$361,'ALL-GTK-MI-MTS-MA'!L$6,FALSE)</f>
        <v>0</v>
      </c>
      <c r="M970" s="9">
        <f>VLOOKUP($E970,'ALL-GTK-MI-MTS-MA'!$E$13:$CF$361,'ALL-GTK-MI-MTS-MA'!M$6,FALSE)</f>
        <v>0</v>
      </c>
      <c r="N970" s="9">
        <f>VLOOKUP($E970,'ALL-GTK-MI-MTS-MA'!$E$13:$CF$361,'ALL-GTK-MI-MTS-MA'!N$6,FALSE)</f>
        <v>0</v>
      </c>
      <c r="O970" s="9">
        <f>VLOOKUP($E970,'ALL-GTK-MI-MTS-MA'!$E$13:$CF$361,'ALL-GTK-MI-MTS-MA'!O$6,FALSE)</f>
        <v>0</v>
      </c>
      <c r="P970" s="299">
        <f t="shared" si="510"/>
        <v>0</v>
      </c>
      <c r="Q970" s="299">
        <f t="shared" si="511"/>
        <v>0</v>
      </c>
      <c r="R970" s="300">
        <f t="shared" si="512"/>
        <v>0</v>
      </c>
      <c r="S970" s="9">
        <f>VLOOKUP($E970,'ALL-GTK-MI-MTS-MA'!$E$13:$CF$361,'ALL-GTK-MI-MTS-MA'!S$6,FALSE)</f>
        <v>12</v>
      </c>
      <c r="T970" s="9">
        <f>VLOOKUP($E970,'ALL-GTK-MI-MTS-MA'!$E$13:$CF$361,'ALL-GTK-MI-MTS-MA'!T$6,FALSE)</f>
        <v>6</v>
      </c>
      <c r="U970" s="9">
        <f>VLOOKUP($E970,'ALL-GTK-MI-MTS-MA'!$E$13:$CF$361,'ALL-GTK-MI-MTS-MA'!U$6,FALSE)</f>
        <v>0</v>
      </c>
      <c r="V970" s="9">
        <f>VLOOKUP($E970,'ALL-GTK-MI-MTS-MA'!$E$13:$CF$361,'ALL-GTK-MI-MTS-MA'!V$6,FALSE)</f>
        <v>0</v>
      </c>
      <c r="W970" s="9">
        <f>VLOOKUP($E970,'ALL-GTK-MI-MTS-MA'!$E$13:$CF$361,'ALL-GTK-MI-MTS-MA'!W$6,FALSE)</f>
        <v>0</v>
      </c>
      <c r="X970" s="9">
        <f>VLOOKUP($E970,'ALL-GTK-MI-MTS-MA'!$E$13:$CF$361,'ALL-GTK-MI-MTS-MA'!X$6,FALSE)</f>
        <v>0</v>
      </c>
      <c r="Y970" s="299">
        <f t="shared" si="513"/>
        <v>12</v>
      </c>
      <c r="Z970" s="299">
        <f t="shared" si="514"/>
        <v>6</v>
      </c>
      <c r="AA970" s="10">
        <f t="shared" si="515"/>
        <v>18</v>
      </c>
      <c r="AB970" s="44">
        <f t="shared" si="516"/>
        <v>12</v>
      </c>
      <c r="AC970" s="44">
        <f t="shared" si="517"/>
        <v>6</v>
      </c>
      <c r="AD970" s="11">
        <f t="shared" si="518"/>
        <v>18</v>
      </c>
      <c r="AE970" s="9">
        <f>VLOOKUP($E970,'ALL-GTK-MI-MTS-MA'!$E$13:$CF$361,'ALL-GTK-MI-MTS-MA'!AE$6,FALSE)</f>
        <v>6</v>
      </c>
      <c r="AF970" s="9">
        <f>VLOOKUP($E970,'ALL-GTK-MI-MTS-MA'!$E$13:$CF$361,'ALL-GTK-MI-MTS-MA'!AF$6,FALSE)</f>
        <v>3</v>
      </c>
      <c r="AG970" s="10">
        <f t="shared" si="519"/>
        <v>9</v>
      </c>
      <c r="AH970" s="9">
        <f>VLOOKUP($E970,'ALL-GTK-MI-MTS-MA'!$E$13:$CF$361,'ALL-GTK-MI-MTS-MA'!AH$6,FALSE)</f>
        <v>6</v>
      </c>
      <c r="AI970" s="9">
        <f>VLOOKUP($E970,'ALL-GTK-MI-MTS-MA'!$E$13:$CF$361,'ALL-GTK-MI-MTS-MA'!AI$6,FALSE)</f>
        <v>3</v>
      </c>
      <c r="AJ970" s="10">
        <f t="shared" si="520"/>
        <v>9</v>
      </c>
      <c r="AK970" s="44">
        <f t="shared" si="521"/>
        <v>12</v>
      </c>
      <c r="AL970" s="44">
        <f t="shared" si="522"/>
        <v>6</v>
      </c>
      <c r="AM970" s="11">
        <f t="shared" si="523"/>
        <v>18</v>
      </c>
      <c r="AN970" s="299">
        <v>0</v>
      </c>
      <c r="AO970" s="299">
        <v>0</v>
      </c>
      <c r="AP970" s="9">
        <f>VLOOKUP($E970,'ALL-GTK-MI-MTS-MA'!$E$13:$CF$361,'ALL-GTK-MI-MTS-MA'!AP$6,FALSE)</f>
        <v>0</v>
      </c>
      <c r="AQ970" s="9">
        <f>VLOOKUP($E970,'ALL-GTK-MI-MTS-MA'!$E$13:$CF$361,'ALL-GTK-MI-MTS-MA'!AQ$6,FALSE)</f>
        <v>0</v>
      </c>
      <c r="AR970" s="9">
        <f>VLOOKUP($E970,'ALL-GTK-MI-MTS-MA'!$E$13:$CF$361,'ALL-GTK-MI-MTS-MA'!AR$6,FALSE)</f>
        <v>0</v>
      </c>
      <c r="AS970" s="9">
        <f>VLOOKUP($E970,'ALL-GTK-MI-MTS-MA'!$E$13:$CF$361,'ALL-GTK-MI-MTS-MA'!AS$6,FALSE)</f>
        <v>0</v>
      </c>
      <c r="AT970" s="9">
        <f>VLOOKUP($E970,'ALL-GTK-MI-MTS-MA'!$E$13:$CF$361,'ALL-GTK-MI-MTS-MA'!AT$6,FALSE)</f>
        <v>1</v>
      </c>
      <c r="AU970" s="9">
        <f>VLOOKUP($E970,'ALL-GTK-MI-MTS-MA'!$E$13:$CF$361,'ALL-GTK-MI-MTS-MA'!AU$6,FALSE)</f>
        <v>0</v>
      </c>
      <c r="AV970" s="590">
        <f>VLOOKUP($E970,'ALL-GTK-MI-MTS-MA'!$E$13:$CF$361,'ALL-GTK-MI-MTS-MA'!AV$6,FALSE)</f>
        <v>0</v>
      </c>
      <c r="AW970" s="590">
        <f>VLOOKUP($E970,'ALL-GTK-MI-MTS-MA'!$E$13:$CF$361,'ALL-GTK-MI-MTS-MA'!AW$6,FALSE)</f>
        <v>0</v>
      </c>
      <c r="AX970" s="9">
        <f>VLOOKUP($E970,'ALL-GTK-MI-MTS-MA'!$E$13:$CF$361,'ALL-GTK-MI-MTS-MA'!AX$6,FALSE)</f>
        <v>11</v>
      </c>
      <c r="AY970" s="9">
        <f>VLOOKUP($E970,'ALL-GTK-MI-MTS-MA'!$E$13:$CF$361,'ALL-GTK-MI-MTS-MA'!AY$6,FALSE)</f>
        <v>6</v>
      </c>
      <c r="AZ970" s="9">
        <f>VLOOKUP($E970,'ALL-GTK-MI-MTS-MA'!$E$13:$CF$361,'ALL-GTK-MI-MTS-MA'!AZ$6,FALSE)</f>
        <v>0</v>
      </c>
      <c r="BA970" s="9">
        <f>VLOOKUP($E970,'ALL-GTK-MI-MTS-MA'!$E$13:$CF$361,'ALL-GTK-MI-MTS-MA'!BA$6,FALSE)</f>
        <v>0</v>
      </c>
      <c r="BB970" s="9">
        <f>VLOOKUP($E970,'ALL-GTK-MI-MTS-MA'!$E$13:$CF$361,'ALL-GTK-MI-MTS-MA'!BB$6,FALSE)</f>
        <v>0</v>
      </c>
      <c r="BC970" s="9">
        <f>VLOOKUP($E970,'ALL-GTK-MI-MTS-MA'!$E$13:$CF$361,'ALL-GTK-MI-MTS-MA'!BC$6,FALSE)</f>
        <v>0</v>
      </c>
      <c r="BD970" s="310">
        <f t="shared" si="524"/>
        <v>1</v>
      </c>
      <c r="BE970" s="310">
        <f t="shared" si="525"/>
        <v>0</v>
      </c>
      <c r="BF970" s="10">
        <f t="shared" si="526"/>
        <v>1</v>
      </c>
      <c r="BG970" s="311">
        <f t="shared" si="527"/>
        <v>11</v>
      </c>
      <c r="BH970" s="311">
        <f t="shared" si="528"/>
        <v>6</v>
      </c>
      <c r="BI970" s="10">
        <f t="shared" si="529"/>
        <v>17</v>
      </c>
      <c r="BJ970" s="44">
        <f t="shared" si="530"/>
        <v>12</v>
      </c>
      <c r="BK970" s="44">
        <f t="shared" si="531"/>
        <v>6</v>
      </c>
      <c r="BL970" s="11">
        <f t="shared" si="532"/>
        <v>18</v>
      </c>
      <c r="BM970" s="9">
        <f>VLOOKUP($E970,'ALL-GTK-MI-MTS-MA'!$E$13:$CF$361,'ALL-GTK-MI-MTS-MA'!BM$6,FALSE)</f>
        <v>0</v>
      </c>
      <c r="BN970" s="9">
        <f>VLOOKUP($E970,'ALL-GTK-MI-MTS-MA'!$E$13:$CF$361,'ALL-GTK-MI-MTS-MA'!BN$6,FALSE)</f>
        <v>0</v>
      </c>
      <c r="BO970" s="9">
        <f>VLOOKUP($E970,'ALL-GTK-MI-MTS-MA'!$E$13:$CF$361,'ALL-GTK-MI-MTS-MA'!BO$6,FALSE)</f>
        <v>0</v>
      </c>
      <c r="BP970" s="9">
        <f>VLOOKUP($E970,'ALL-GTK-MI-MTS-MA'!$E$13:$CF$361,'ALL-GTK-MI-MTS-MA'!BP$6,FALSE)</f>
        <v>0</v>
      </c>
      <c r="BQ970" s="9">
        <f>VLOOKUP($E970,'ALL-GTK-MI-MTS-MA'!$E$13:$CF$361,'ALL-GTK-MI-MTS-MA'!BQ$6,FALSE)</f>
        <v>0</v>
      </c>
      <c r="BR970" s="9">
        <f>VLOOKUP($E970,'ALL-GTK-MI-MTS-MA'!$E$13:$CF$361,'ALL-GTK-MI-MTS-MA'!BR$6,FALSE)</f>
        <v>0</v>
      </c>
      <c r="BS970" s="9">
        <f>VLOOKUP($E970,'ALL-GTK-MI-MTS-MA'!$E$13:$CF$361,'ALL-GTK-MI-MTS-MA'!BS$6,FALSE)</f>
        <v>0</v>
      </c>
      <c r="BT970" s="9">
        <f>VLOOKUP($E970,'ALL-GTK-MI-MTS-MA'!$E$13:$CF$361,'ALL-GTK-MI-MTS-MA'!BT$6,FALSE)</f>
        <v>0</v>
      </c>
      <c r="BU970" s="299">
        <f t="shared" si="533"/>
        <v>0</v>
      </c>
      <c r="BV970" s="299">
        <f t="shared" si="534"/>
        <v>0</v>
      </c>
      <c r="BW970" s="44">
        <f t="shared" si="535"/>
        <v>0</v>
      </c>
      <c r="BX970" s="44">
        <f t="shared" si="536"/>
        <v>0</v>
      </c>
      <c r="BY970" s="11">
        <f t="shared" si="537"/>
        <v>0</v>
      </c>
      <c r="BZ970" s="14">
        <f t="shared" si="538"/>
        <v>12</v>
      </c>
      <c r="CA970" s="14">
        <f t="shared" si="539"/>
        <v>6</v>
      </c>
      <c r="CB970" s="13">
        <f t="shared" si="540"/>
        <v>0</v>
      </c>
      <c r="CC970" s="13">
        <f t="shared" si="541"/>
        <v>0</v>
      </c>
      <c r="CD970" s="312">
        <f t="shared" si="542"/>
        <v>12</v>
      </c>
      <c r="CE970" s="312">
        <f t="shared" si="543"/>
        <v>6</v>
      </c>
      <c r="CF970" s="313">
        <f t="shared" si="544"/>
        <v>18</v>
      </c>
      <c r="CG970" s="302" t="str">
        <f t="shared" si="545"/>
        <v>OK</v>
      </c>
    </row>
    <row r="971" spans="1:85" ht="14.25" x14ac:dyDescent="0.25">
      <c r="A971" s="6">
        <v>959</v>
      </c>
      <c r="B971" s="495">
        <v>23</v>
      </c>
      <c r="C971" s="495" t="s">
        <v>268</v>
      </c>
      <c r="D971" s="496" t="s">
        <v>20</v>
      </c>
      <c r="E971" s="626">
        <v>20362857</v>
      </c>
      <c r="F971" s="627" t="s">
        <v>1154</v>
      </c>
      <c r="G971" s="624" t="s">
        <v>53</v>
      </c>
      <c r="H971" s="9">
        <f>VLOOKUP($E971,'ALL-GTK-MI-MTS-MA'!$E$13:$CF$361,'ALL-GTK-MI-MTS-MA'!H$6,FALSE)</f>
        <v>0</v>
      </c>
      <c r="I971" s="9">
        <f>VLOOKUP($E971,'ALL-GTK-MI-MTS-MA'!$E$13:$CF$361,'ALL-GTK-MI-MTS-MA'!I$6,FALSE)</f>
        <v>0</v>
      </c>
      <c r="J971" s="9">
        <f>VLOOKUP($E971,'ALL-GTK-MI-MTS-MA'!$E$13:$CF$361,'ALL-GTK-MI-MTS-MA'!J$6,FALSE)</f>
        <v>0</v>
      </c>
      <c r="K971" s="9">
        <f>VLOOKUP($E971,'ALL-GTK-MI-MTS-MA'!$E$13:$CF$361,'ALL-GTK-MI-MTS-MA'!K$6,FALSE)</f>
        <v>0</v>
      </c>
      <c r="L971" s="9">
        <f>VLOOKUP($E971,'ALL-GTK-MI-MTS-MA'!$E$13:$CF$361,'ALL-GTK-MI-MTS-MA'!L$6,FALSE)</f>
        <v>0</v>
      </c>
      <c r="M971" s="9">
        <f>VLOOKUP($E971,'ALL-GTK-MI-MTS-MA'!$E$13:$CF$361,'ALL-GTK-MI-MTS-MA'!M$6,FALSE)</f>
        <v>0</v>
      </c>
      <c r="N971" s="9">
        <f>VLOOKUP($E971,'ALL-GTK-MI-MTS-MA'!$E$13:$CF$361,'ALL-GTK-MI-MTS-MA'!N$6,FALSE)</f>
        <v>0</v>
      </c>
      <c r="O971" s="9">
        <f>VLOOKUP($E971,'ALL-GTK-MI-MTS-MA'!$E$13:$CF$361,'ALL-GTK-MI-MTS-MA'!O$6,FALSE)</f>
        <v>0</v>
      </c>
      <c r="P971" s="299">
        <f t="shared" si="510"/>
        <v>0</v>
      </c>
      <c r="Q971" s="299">
        <f t="shared" si="511"/>
        <v>0</v>
      </c>
      <c r="R971" s="300">
        <f t="shared" si="512"/>
        <v>0</v>
      </c>
      <c r="S971" s="9">
        <f>VLOOKUP($E971,'ALL-GTK-MI-MTS-MA'!$E$13:$CF$361,'ALL-GTK-MI-MTS-MA'!S$6,FALSE)</f>
        <v>7</v>
      </c>
      <c r="T971" s="9">
        <f>VLOOKUP($E971,'ALL-GTK-MI-MTS-MA'!$E$13:$CF$361,'ALL-GTK-MI-MTS-MA'!T$6,FALSE)</f>
        <v>4</v>
      </c>
      <c r="U971" s="9">
        <f>VLOOKUP($E971,'ALL-GTK-MI-MTS-MA'!$E$13:$CF$361,'ALL-GTK-MI-MTS-MA'!U$6,FALSE)</f>
        <v>0</v>
      </c>
      <c r="V971" s="9">
        <f>VLOOKUP($E971,'ALL-GTK-MI-MTS-MA'!$E$13:$CF$361,'ALL-GTK-MI-MTS-MA'!V$6,FALSE)</f>
        <v>0</v>
      </c>
      <c r="W971" s="9">
        <f>VLOOKUP($E971,'ALL-GTK-MI-MTS-MA'!$E$13:$CF$361,'ALL-GTK-MI-MTS-MA'!W$6,FALSE)</f>
        <v>0</v>
      </c>
      <c r="X971" s="9">
        <f>VLOOKUP($E971,'ALL-GTK-MI-MTS-MA'!$E$13:$CF$361,'ALL-GTK-MI-MTS-MA'!X$6,FALSE)</f>
        <v>0</v>
      </c>
      <c r="Y971" s="299">
        <f t="shared" si="513"/>
        <v>7</v>
      </c>
      <c r="Z971" s="299">
        <f t="shared" si="514"/>
        <v>4</v>
      </c>
      <c r="AA971" s="10">
        <f t="shared" si="515"/>
        <v>11</v>
      </c>
      <c r="AB971" s="44">
        <f t="shared" si="516"/>
        <v>7</v>
      </c>
      <c r="AC971" s="44">
        <f t="shared" si="517"/>
        <v>4</v>
      </c>
      <c r="AD971" s="11">
        <f t="shared" si="518"/>
        <v>11</v>
      </c>
      <c r="AE971" s="9">
        <f>VLOOKUP($E971,'ALL-GTK-MI-MTS-MA'!$E$13:$CF$361,'ALL-GTK-MI-MTS-MA'!AE$6,FALSE)</f>
        <v>3</v>
      </c>
      <c r="AF971" s="9">
        <f>VLOOKUP($E971,'ALL-GTK-MI-MTS-MA'!$E$13:$CF$361,'ALL-GTK-MI-MTS-MA'!AF$6,FALSE)</f>
        <v>2</v>
      </c>
      <c r="AG971" s="10">
        <f t="shared" si="519"/>
        <v>5</v>
      </c>
      <c r="AH971" s="9">
        <f>VLOOKUP($E971,'ALL-GTK-MI-MTS-MA'!$E$13:$CF$361,'ALL-GTK-MI-MTS-MA'!AH$6,FALSE)</f>
        <v>4</v>
      </c>
      <c r="AI971" s="9">
        <f>VLOOKUP($E971,'ALL-GTK-MI-MTS-MA'!$E$13:$CF$361,'ALL-GTK-MI-MTS-MA'!AI$6,FALSE)</f>
        <v>2</v>
      </c>
      <c r="AJ971" s="10">
        <f t="shared" si="520"/>
        <v>6</v>
      </c>
      <c r="AK971" s="44">
        <f t="shared" si="521"/>
        <v>7</v>
      </c>
      <c r="AL971" s="44">
        <f t="shared" si="522"/>
        <v>4</v>
      </c>
      <c r="AM971" s="11">
        <f t="shared" si="523"/>
        <v>11</v>
      </c>
      <c r="AN971" s="299">
        <v>0</v>
      </c>
      <c r="AO971" s="299">
        <v>0</v>
      </c>
      <c r="AP971" s="9">
        <f>VLOOKUP($E971,'ALL-GTK-MI-MTS-MA'!$E$13:$CF$361,'ALL-GTK-MI-MTS-MA'!AP$6,FALSE)</f>
        <v>0</v>
      </c>
      <c r="AQ971" s="9">
        <f>VLOOKUP($E971,'ALL-GTK-MI-MTS-MA'!$E$13:$CF$361,'ALL-GTK-MI-MTS-MA'!AQ$6,FALSE)</f>
        <v>0</v>
      </c>
      <c r="AR971" s="9">
        <f>VLOOKUP($E971,'ALL-GTK-MI-MTS-MA'!$E$13:$CF$361,'ALL-GTK-MI-MTS-MA'!AR$6,FALSE)</f>
        <v>0</v>
      </c>
      <c r="AS971" s="9">
        <f>VLOOKUP($E971,'ALL-GTK-MI-MTS-MA'!$E$13:$CF$361,'ALL-GTK-MI-MTS-MA'!AS$6,FALSE)</f>
        <v>0</v>
      </c>
      <c r="AT971" s="9">
        <f>VLOOKUP($E971,'ALL-GTK-MI-MTS-MA'!$E$13:$CF$361,'ALL-GTK-MI-MTS-MA'!AT$6,FALSE)</f>
        <v>0</v>
      </c>
      <c r="AU971" s="9">
        <f>VLOOKUP($E971,'ALL-GTK-MI-MTS-MA'!$E$13:$CF$361,'ALL-GTK-MI-MTS-MA'!AU$6,FALSE)</f>
        <v>0</v>
      </c>
      <c r="AV971" s="590">
        <f>VLOOKUP($E971,'ALL-GTK-MI-MTS-MA'!$E$13:$CF$361,'ALL-GTK-MI-MTS-MA'!AV$6,FALSE)</f>
        <v>0</v>
      </c>
      <c r="AW971" s="590">
        <f>VLOOKUP($E971,'ALL-GTK-MI-MTS-MA'!$E$13:$CF$361,'ALL-GTK-MI-MTS-MA'!AW$6,FALSE)</f>
        <v>0</v>
      </c>
      <c r="AX971" s="9">
        <f>VLOOKUP($E971,'ALL-GTK-MI-MTS-MA'!$E$13:$CF$361,'ALL-GTK-MI-MTS-MA'!AX$6,FALSE)</f>
        <v>7</v>
      </c>
      <c r="AY971" s="9">
        <f>VLOOKUP($E971,'ALL-GTK-MI-MTS-MA'!$E$13:$CF$361,'ALL-GTK-MI-MTS-MA'!AY$6,FALSE)</f>
        <v>4</v>
      </c>
      <c r="AZ971" s="9">
        <f>VLOOKUP($E971,'ALL-GTK-MI-MTS-MA'!$E$13:$CF$361,'ALL-GTK-MI-MTS-MA'!AZ$6,FALSE)</f>
        <v>0</v>
      </c>
      <c r="BA971" s="9">
        <f>VLOOKUP($E971,'ALL-GTK-MI-MTS-MA'!$E$13:$CF$361,'ALL-GTK-MI-MTS-MA'!BA$6,FALSE)</f>
        <v>0</v>
      </c>
      <c r="BB971" s="9">
        <f>VLOOKUP($E971,'ALL-GTK-MI-MTS-MA'!$E$13:$CF$361,'ALL-GTK-MI-MTS-MA'!BB$6,FALSE)</f>
        <v>0</v>
      </c>
      <c r="BC971" s="9">
        <f>VLOOKUP($E971,'ALL-GTK-MI-MTS-MA'!$E$13:$CF$361,'ALL-GTK-MI-MTS-MA'!BC$6,FALSE)</f>
        <v>0</v>
      </c>
      <c r="BD971" s="310">
        <f t="shared" si="524"/>
        <v>0</v>
      </c>
      <c r="BE971" s="310">
        <f t="shared" si="525"/>
        <v>0</v>
      </c>
      <c r="BF971" s="10">
        <f t="shared" si="526"/>
        <v>0</v>
      </c>
      <c r="BG971" s="311">
        <f t="shared" si="527"/>
        <v>7</v>
      </c>
      <c r="BH971" s="311">
        <f t="shared" si="528"/>
        <v>4</v>
      </c>
      <c r="BI971" s="10">
        <f t="shared" si="529"/>
        <v>11</v>
      </c>
      <c r="BJ971" s="44">
        <f t="shared" si="530"/>
        <v>7</v>
      </c>
      <c r="BK971" s="44">
        <f t="shared" si="531"/>
        <v>4</v>
      </c>
      <c r="BL971" s="11">
        <f t="shared" si="532"/>
        <v>11</v>
      </c>
      <c r="BM971" s="9">
        <f>VLOOKUP($E971,'ALL-GTK-MI-MTS-MA'!$E$13:$CF$361,'ALL-GTK-MI-MTS-MA'!BM$6,FALSE)</f>
        <v>0</v>
      </c>
      <c r="BN971" s="9">
        <f>VLOOKUP($E971,'ALL-GTK-MI-MTS-MA'!$E$13:$CF$361,'ALL-GTK-MI-MTS-MA'!BN$6,FALSE)</f>
        <v>0</v>
      </c>
      <c r="BO971" s="9">
        <f>VLOOKUP($E971,'ALL-GTK-MI-MTS-MA'!$E$13:$CF$361,'ALL-GTK-MI-MTS-MA'!BO$6,FALSE)</f>
        <v>0</v>
      </c>
      <c r="BP971" s="9">
        <f>VLOOKUP($E971,'ALL-GTK-MI-MTS-MA'!$E$13:$CF$361,'ALL-GTK-MI-MTS-MA'!BP$6,FALSE)</f>
        <v>0</v>
      </c>
      <c r="BQ971" s="9">
        <f>VLOOKUP($E971,'ALL-GTK-MI-MTS-MA'!$E$13:$CF$361,'ALL-GTK-MI-MTS-MA'!BQ$6,FALSE)</f>
        <v>0</v>
      </c>
      <c r="BR971" s="9">
        <f>VLOOKUP($E971,'ALL-GTK-MI-MTS-MA'!$E$13:$CF$361,'ALL-GTK-MI-MTS-MA'!BR$6,FALSE)</f>
        <v>0</v>
      </c>
      <c r="BS971" s="9">
        <f>VLOOKUP($E971,'ALL-GTK-MI-MTS-MA'!$E$13:$CF$361,'ALL-GTK-MI-MTS-MA'!BS$6,FALSE)</f>
        <v>0</v>
      </c>
      <c r="BT971" s="9">
        <f>VLOOKUP($E971,'ALL-GTK-MI-MTS-MA'!$E$13:$CF$361,'ALL-GTK-MI-MTS-MA'!BT$6,FALSE)</f>
        <v>0</v>
      </c>
      <c r="BU971" s="299">
        <f t="shared" si="533"/>
        <v>0</v>
      </c>
      <c r="BV971" s="299">
        <f t="shared" si="534"/>
        <v>0</v>
      </c>
      <c r="BW971" s="44">
        <f t="shared" si="535"/>
        <v>0</v>
      </c>
      <c r="BX971" s="44">
        <f t="shared" si="536"/>
        <v>0</v>
      </c>
      <c r="BY971" s="11">
        <f t="shared" si="537"/>
        <v>0</v>
      </c>
      <c r="BZ971" s="14">
        <f t="shared" si="538"/>
        <v>7</v>
      </c>
      <c r="CA971" s="14">
        <f t="shared" si="539"/>
        <v>4</v>
      </c>
      <c r="CB971" s="13">
        <f t="shared" si="540"/>
        <v>0</v>
      </c>
      <c r="CC971" s="13">
        <f t="shared" si="541"/>
        <v>0</v>
      </c>
      <c r="CD971" s="312">
        <f t="shared" si="542"/>
        <v>7</v>
      </c>
      <c r="CE971" s="312">
        <f t="shared" si="543"/>
        <v>4</v>
      </c>
      <c r="CF971" s="313">
        <f t="shared" si="544"/>
        <v>11</v>
      </c>
      <c r="CG971" s="302" t="str">
        <f t="shared" si="545"/>
        <v>OK</v>
      </c>
    </row>
    <row r="972" spans="1:85" ht="14.25" x14ac:dyDescent="0.25">
      <c r="A972" s="6">
        <v>960</v>
      </c>
      <c r="B972" s="495">
        <v>24</v>
      </c>
      <c r="C972" s="495" t="s">
        <v>268</v>
      </c>
      <c r="D972" s="496" t="s">
        <v>20</v>
      </c>
      <c r="E972" s="626">
        <v>20362859</v>
      </c>
      <c r="F972" s="627" t="s">
        <v>1164</v>
      </c>
      <c r="G972" s="624" t="s">
        <v>53</v>
      </c>
      <c r="H972" s="9">
        <f>VLOOKUP($E972,'ALL-GTK-MI-MTS-MA'!$E$13:$CF$361,'ALL-GTK-MI-MTS-MA'!H$6,FALSE)</f>
        <v>0</v>
      </c>
      <c r="I972" s="9">
        <f>VLOOKUP($E972,'ALL-GTK-MI-MTS-MA'!$E$13:$CF$361,'ALL-GTK-MI-MTS-MA'!I$6,FALSE)</f>
        <v>0</v>
      </c>
      <c r="J972" s="9">
        <f>VLOOKUP($E972,'ALL-GTK-MI-MTS-MA'!$E$13:$CF$361,'ALL-GTK-MI-MTS-MA'!J$6,FALSE)</f>
        <v>0</v>
      </c>
      <c r="K972" s="9">
        <f>VLOOKUP($E972,'ALL-GTK-MI-MTS-MA'!$E$13:$CF$361,'ALL-GTK-MI-MTS-MA'!K$6,FALSE)</f>
        <v>0</v>
      </c>
      <c r="L972" s="9">
        <f>VLOOKUP($E972,'ALL-GTK-MI-MTS-MA'!$E$13:$CF$361,'ALL-GTK-MI-MTS-MA'!L$6,FALSE)</f>
        <v>0</v>
      </c>
      <c r="M972" s="9">
        <f>VLOOKUP($E972,'ALL-GTK-MI-MTS-MA'!$E$13:$CF$361,'ALL-GTK-MI-MTS-MA'!M$6,FALSE)</f>
        <v>0</v>
      </c>
      <c r="N972" s="9">
        <f>VLOOKUP($E972,'ALL-GTK-MI-MTS-MA'!$E$13:$CF$361,'ALL-GTK-MI-MTS-MA'!N$6,FALSE)</f>
        <v>0</v>
      </c>
      <c r="O972" s="9">
        <f>VLOOKUP($E972,'ALL-GTK-MI-MTS-MA'!$E$13:$CF$361,'ALL-GTK-MI-MTS-MA'!O$6,FALSE)</f>
        <v>0</v>
      </c>
      <c r="P972" s="299">
        <f t="shared" si="510"/>
        <v>0</v>
      </c>
      <c r="Q972" s="299">
        <f t="shared" si="511"/>
        <v>0</v>
      </c>
      <c r="R972" s="300">
        <f t="shared" si="512"/>
        <v>0</v>
      </c>
      <c r="S972" s="9">
        <f>VLOOKUP($E972,'ALL-GTK-MI-MTS-MA'!$E$13:$CF$361,'ALL-GTK-MI-MTS-MA'!S$6,FALSE)</f>
        <v>4</v>
      </c>
      <c r="T972" s="9">
        <f>VLOOKUP($E972,'ALL-GTK-MI-MTS-MA'!$E$13:$CF$361,'ALL-GTK-MI-MTS-MA'!T$6,FALSE)</f>
        <v>6</v>
      </c>
      <c r="U972" s="9">
        <f>VLOOKUP($E972,'ALL-GTK-MI-MTS-MA'!$E$13:$CF$361,'ALL-GTK-MI-MTS-MA'!U$6,FALSE)</f>
        <v>0</v>
      </c>
      <c r="V972" s="9">
        <f>VLOOKUP($E972,'ALL-GTK-MI-MTS-MA'!$E$13:$CF$361,'ALL-GTK-MI-MTS-MA'!V$6,FALSE)</f>
        <v>0</v>
      </c>
      <c r="W972" s="9">
        <f>VLOOKUP($E972,'ALL-GTK-MI-MTS-MA'!$E$13:$CF$361,'ALL-GTK-MI-MTS-MA'!W$6,FALSE)</f>
        <v>0</v>
      </c>
      <c r="X972" s="9">
        <f>VLOOKUP($E972,'ALL-GTK-MI-MTS-MA'!$E$13:$CF$361,'ALL-GTK-MI-MTS-MA'!X$6,FALSE)</f>
        <v>0</v>
      </c>
      <c r="Y972" s="299">
        <f t="shared" si="513"/>
        <v>4</v>
      </c>
      <c r="Z972" s="299">
        <f t="shared" si="514"/>
        <v>6</v>
      </c>
      <c r="AA972" s="10">
        <f t="shared" si="515"/>
        <v>10</v>
      </c>
      <c r="AB972" s="44">
        <f t="shared" si="516"/>
        <v>4</v>
      </c>
      <c r="AC972" s="44">
        <f t="shared" si="517"/>
        <v>6</v>
      </c>
      <c r="AD972" s="11">
        <f t="shared" si="518"/>
        <v>10</v>
      </c>
      <c r="AE972" s="9">
        <f>VLOOKUP($E972,'ALL-GTK-MI-MTS-MA'!$E$13:$CF$361,'ALL-GTK-MI-MTS-MA'!AE$6,FALSE)</f>
        <v>2</v>
      </c>
      <c r="AF972" s="9">
        <f>VLOOKUP($E972,'ALL-GTK-MI-MTS-MA'!$E$13:$CF$361,'ALL-GTK-MI-MTS-MA'!AF$6,FALSE)</f>
        <v>3</v>
      </c>
      <c r="AG972" s="10">
        <f t="shared" si="519"/>
        <v>5</v>
      </c>
      <c r="AH972" s="9">
        <f>VLOOKUP($E972,'ALL-GTK-MI-MTS-MA'!$E$13:$CF$361,'ALL-GTK-MI-MTS-MA'!AH$6,FALSE)</f>
        <v>2</v>
      </c>
      <c r="AI972" s="9">
        <f>VLOOKUP($E972,'ALL-GTK-MI-MTS-MA'!$E$13:$CF$361,'ALL-GTK-MI-MTS-MA'!AI$6,FALSE)</f>
        <v>3</v>
      </c>
      <c r="AJ972" s="10">
        <f t="shared" si="520"/>
        <v>5</v>
      </c>
      <c r="AK972" s="44">
        <f t="shared" si="521"/>
        <v>4</v>
      </c>
      <c r="AL972" s="44">
        <f t="shared" si="522"/>
        <v>6</v>
      </c>
      <c r="AM972" s="11">
        <f t="shared" si="523"/>
        <v>10</v>
      </c>
      <c r="AN972" s="299">
        <v>0</v>
      </c>
      <c r="AO972" s="299">
        <v>0</v>
      </c>
      <c r="AP972" s="9">
        <f>VLOOKUP($E972,'ALL-GTK-MI-MTS-MA'!$E$13:$CF$361,'ALL-GTK-MI-MTS-MA'!AP$6,FALSE)</f>
        <v>0</v>
      </c>
      <c r="AQ972" s="9">
        <f>VLOOKUP($E972,'ALL-GTK-MI-MTS-MA'!$E$13:$CF$361,'ALL-GTK-MI-MTS-MA'!AQ$6,FALSE)</f>
        <v>0</v>
      </c>
      <c r="AR972" s="9">
        <f>VLOOKUP($E972,'ALL-GTK-MI-MTS-MA'!$E$13:$CF$361,'ALL-GTK-MI-MTS-MA'!AR$6,FALSE)</f>
        <v>0</v>
      </c>
      <c r="AS972" s="9">
        <f>VLOOKUP($E972,'ALL-GTK-MI-MTS-MA'!$E$13:$CF$361,'ALL-GTK-MI-MTS-MA'!AS$6,FALSE)</f>
        <v>0</v>
      </c>
      <c r="AT972" s="9">
        <f>VLOOKUP($E972,'ALL-GTK-MI-MTS-MA'!$E$13:$CF$361,'ALL-GTK-MI-MTS-MA'!AT$6,FALSE)</f>
        <v>0</v>
      </c>
      <c r="AU972" s="9">
        <f>VLOOKUP($E972,'ALL-GTK-MI-MTS-MA'!$E$13:$CF$361,'ALL-GTK-MI-MTS-MA'!AU$6,FALSE)</f>
        <v>0</v>
      </c>
      <c r="AV972" s="590">
        <f>VLOOKUP($E972,'ALL-GTK-MI-MTS-MA'!$E$13:$CF$361,'ALL-GTK-MI-MTS-MA'!AV$6,FALSE)</f>
        <v>0</v>
      </c>
      <c r="AW972" s="590">
        <f>VLOOKUP($E972,'ALL-GTK-MI-MTS-MA'!$E$13:$CF$361,'ALL-GTK-MI-MTS-MA'!AW$6,FALSE)</f>
        <v>0</v>
      </c>
      <c r="AX972" s="9">
        <f>VLOOKUP($E972,'ALL-GTK-MI-MTS-MA'!$E$13:$CF$361,'ALL-GTK-MI-MTS-MA'!AX$6,FALSE)</f>
        <v>4</v>
      </c>
      <c r="AY972" s="9">
        <f>VLOOKUP($E972,'ALL-GTK-MI-MTS-MA'!$E$13:$CF$361,'ALL-GTK-MI-MTS-MA'!AY$6,FALSE)</f>
        <v>6</v>
      </c>
      <c r="AZ972" s="9">
        <f>VLOOKUP($E972,'ALL-GTK-MI-MTS-MA'!$E$13:$CF$361,'ALL-GTK-MI-MTS-MA'!AZ$6,FALSE)</f>
        <v>0</v>
      </c>
      <c r="BA972" s="9">
        <f>VLOOKUP($E972,'ALL-GTK-MI-MTS-MA'!$E$13:$CF$361,'ALL-GTK-MI-MTS-MA'!BA$6,FALSE)</f>
        <v>0</v>
      </c>
      <c r="BB972" s="9">
        <f>VLOOKUP($E972,'ALL-GTK-MI-MTS-MA'!$E$13:$CF$361,'ALL-GTK-MI-MTS-MA'!BB$6,FALSE)</f>
        <v>0</v>
      </c>
      <c r="BC972" s="9">
        <f>VLOOKUP($E972,'ALL-GTK-MI-MTS-MA'!$E$13:$CF$361,'ALL-GTK-MI-MTS-MA'!BC$6,FALSE)</f>
        <v>0</v>
      </c>
      <c r="BD972" s="310">
        <f t="shared" si="524"/>
        <v>0</v>
      </c>
      <c r="BE972" s="310">
        <f t="shared" si="525"/>
        <v>0</v>
      </c>
      <c r="BF972" s="10">
        <f t="shared" si="526"/>
        <v>0</v>
      </c>
      <c r="BG972" s="311">
        <f t="shared" si="527"/>
        <v>4</v>
      </c>
      <c r="BH972" s="311">
        <f t="shared" si="528"/>
        <v>6</v>
      </c>
      <c r="BI972" s="10">
        <f t="shared" si="529"/>
        <v>10</v>
      </c>
      <c r="BJ972" s="44">
        <f t="shared" si="530"/>
        <v>4</v>
      </c>
      <c r="BK972" s="44">
        <f t="shared" si="531"/>
        <v>6</v>
      </c>
      <c r="BL972" s="11">
        <f t="shared" si="532"/>
        <v>10</v>
      </c>
      <c r="BM972" s="9">
        <f>VLOOKUP($E972,'ALL-GTK-MI-MTS-MA'!$E$13:$CF$361,'ALL-GTK-MI-MTS-MA'!BM$6,FALSE)</f>
        <v>0</v>
      </c>
      <c r="BN972" s="9">
        <f>VLOOKUP($E972,'ALL-GTK-MI-MTS-MA'!$E$13:$CF$361,'ALL-GTK-MI-MTS-MA'!BN$6,FALSE)</f>
        <v>0</v>
      </c>
      <c r="BO972" s="9">
        <f>VLOOKUP($E972,'ALL-GTK-MI-MTS-MA'!$E$13:$CF$361,'ALL-GTK-MI-MTS-MA'!BO$6,FALSE)</f>
        <v>0</v>
      </c>
      <c r="BP972" s="9">
        <f>VLOOKUP($E972,'ALL-GTK-MI-MTS-MA'!$E$13:$CF$361,'ALL-GTK-MI-MTS-MA'!BP$6,FALSE)</f>
        <v>0</v>
      </c>
      <c r="BQ972" s="9">
        <f>VLOOKUP($E972,'ALL-GTK-MI-MTS-MA'!$E$13:$CF$361,'ALL-GTK-MI-MTS-MA'!BQ$6,FALSE)</f>
        <v>0</v>
      </c>
      <c r="BR972" s="9">
        <f>VLOOKUP($E972,'ALL-GTK-MI-MTS-MA'!$E$13:$CF$361,'ALL-GTK-MI-MTS-MA'!BR$6,FALSE)</f>
        <v>0</v>
      </c>
      <c r="BS972" s="9">
        <f>VLOOKUP($E972,'ALL-GTK-MI-MTS-MA'!$E$13:$CF$361,'ALL-GTK-MI-MTS-MA'!BS$6,FALSE)</f>
        <v>0</v>
      </c>
      <c r="BT972" s="9">
        <f>VLOOKUP($E972,'ALL-GTK-MI-MTS-MA'!$E$13:$CF$361,'ALL-GTK-MI-MTS-MA'!BT$6,FALSE)</f>
        <v>0</v>
      </c>
      <c r="BU972" s="299">
        <f t="shared" si="533"/>
        <v>0</v>
      </c>
      <c r="BV972" s="299">
        <f t="shared" si="534"/>
        <v>0</v>
      </c>
      <c r="BW972" s="44">
        <f t="shared" si="535"/>
        <v>0</v>
      </c>
      <c r="BX972" s="44">
        <f t="shared" si="536"/>
        <v>0</v>
      </c>
      <c r="BY972" s="11">
        <f t="shared" si="537"/>
        <v>0</v>
      </c>
      <c r="BZ972" s="14">
        <f t="shared" si="538"/>
        <v>4</v>
      </c>
      <c r="CA972" s="14">
        <f t="shared" si="539"/>
        <v>6</v>
      </c>
      <c r="CB972" s="13">
        <f t="shared" si="540"/>
        <v>0</v>
      </c>
      <c r="CC972" s="13">
        <f t="shared" si="541"/>
        <v>0</v>
      </c>
      <c r="CD972" s="312">
        <f t="shared" si="542"/>
        <v>4</v>
      </c>
      <c r="CE972" s="312">
        <f t="shared" si="543"/>
        <v>6</v>
      </c>
      <c r="CF972" s="313">
        <f t="shared" si="544"/>
        <v>10</v>
      </c>
      <c r="CG972" s="302" t="str">
        <f t="shared" si="545"/>
        <v>OK</v>
      </c>
    </row>
    <row r="973" spans="1:85" ht="14.25" x14ac:dyDescent="0.25">
      <c r="A973" s="6">
        <v>961</v>
      </c>
      <c r="B973" s="495">
        <v>25</v>
      </c>
      <c r="C973" s="495" t="s">
        <v>268</v>
      </c>
      <c r="D973" s="496" t="s">
        <v>20</v>
      </c>
      <c r="E973" s="626">
        <v>69941713</v>
      </c>
      <c r="F973" s="627" t="s">
        <v>1165</v>
      </c>
      <c r="G973" s="624" t="s">
        <v>53</v>
      </c>
      <c r="H973" s="9">
        <f>VLOOKUP($E973,'ALL-GTK-MI-MTS-MA'!$E$13:$CF$361,'ALL-GTK-MI-MTS-MA'!H$6,FALSE)</f>
        <v>0</v>
      </c>
      <c r="I973" s="9">
        <f>VLOOKUP($E973,'ALL-GTK-MI-MTS-MA'!$E$13:$CF$361,'ALL-GTK-MI-MTS-MA'!I$6,FALSE)</f>
        <v>0</v>
      </c>
      <c r="J973" s="9">
        <f>VLOOKUP($E973,'ALL-GTK-MI-MTS-MA'!$E$13:$CF$361,'ALL-GTK-MI-MTS-MA'!J$6,FALSE)</f>
        <v>0</v>
      </c>
      <c r="K973" s="9">
        <f>VLOOKUP($E973,'ALL-GTK-MI-MTS-MA'!$E$13:$CF$361,'ALL-GTK-MI-MTS-MA'!K$6,FALSE)</f>
        <v>0</v>
      </c>
      <c r="L973" s="9">
        <f>VLOOKUP($E973,'ALL-GTK-MI-MTS-MA'!$E$13:$CF$361,'ALL-GTK-MI-MTS-MA'!L$6,FALSE)</f>
        <v>0</v>
      </c>
      <c r="M973" s="9">
        <f>VLOOKUP($E973,'ALL-GTK-MI-MTS-MA'!$E$13:$CF$361,'ALL-GTK-MI-MTS-MA'!M$6,FALSE)</f>
        <v>0</v>
      </c>
      <c r="N973" s="9">
        <f>VLOOKUP($E973,'ALL-GTK-MI-MTS-MA'!$E$13:$CF$361,'ALL-GTK-MI-MTS-MA'!N$6,FALSE)</f>
        <v>0</v>
      </c>
      <c r="O973" s="9">
        <f>VLOOKUP($E973,'ALL-GTK-MI-MTS-MA'!$E$13:$CF$361,'ALL-GTK-MI-MTS-MA'!O$6,FALSE)</f>
        <v>0</v>
      </c>
      <c r="P973" s="299">
        <f t="shared" si="510"/>
        <v>0</v>
      </c>
      <c r="Q973" s="299">
        <f t="shared" si="511"/>
        <v>0</v>
      </c>
      <c r="R973" s="300">
        <f t="shared" si="512"/>
        <v>0</v>
      </c>
      <c r="S973" s="9">
        <f>VLOOKUP($E973,'ALL-GTK-MI-MTS-MA'!$E$13:$CF$361,'ALL-GTK-MI-MTS-MA'!S$6,FALSE)</f>
        <v>4</v>
      </c>
      <c r="T973" s="9">
        <f>VLOOKUP($E973,'ALL-GTK-MI-MTS-MA'!$E$13:$CF$361,'ALL-GTK-MI-MTS-MA'!T$6,FALSE)</f>
        <v>2</v>
      </c>
      <c r="U973" s="9">
        <f>VLOOKUP($E973,'ALL-GTK-MI-MTS-MA'!$E$13:$CF$361,'ALL-GTK-MI-MTS-MA'!U$6,FALSE)</f>
        <v>0</v>
      </c>
      <c r="V973" s="9">
        <f>VLOOKUP($E973,'ALL-GTK-MI-MTS-MA'!$E$13:$CF$361,'ALL-GTK-MI-MTS-MA'!V$6,FALSE)</f>
        <v>0</v>
      </c>
      <c r="W973" s="9">
        <f>VLOOKUP($E973,'ALL-GTK-MI-MTS-MA'!$E$13:$CF$361,'ALL-GTK-MI-MTS-MA'!W$6,FALSE)</f>
        <v>0</v>
      </c>
      <c r="X973" s="9">
        <f>VLOOKUP($E973,'ALL-GTK-MI-MTS-MA'!$E$13:$CF$361,'ALL-GTK-MI-MTS-MA'!X$6,FALSE)</f>
        <v>0</v>
      </c>
      <c r="Y973" s="299">
        <f t="shared" si="513"/>
        <v>4</v>
      </c>
      <c r="Z973" s="299">
        <f t="shared" si="514"/>
        <v>2</v>
      </c>
      <c r="AA973" s="10">
        <f t="shared" si="515"/>
        <v>6</v>
      </c>
      <c r="AB973" s="44">
        <f t="shared" si="516"/>
        <v>4</v>
      </c>
      <c r="AC973" s="44">
        <f t="shared" si="517"/>
        <v>2</v>
      </c>
      <c r="AD973" s="11">
        <f t="shared" si="518"/>
        <v>6</v>
      </c>
      <c r="AE973" s="9">
        <f>VLOOKUP($E973,'ALL-GTK-MI-MTS-MA'!$E$13:$CF$361,'ALL-GTK-MI-MTS-MA'!AE$6,FALSE)</f>
        <v>2</v>
      </c>
      <c r="AF973" s="9">
        <f>VLOOKUP($E973,'ALL-GTK-MI-MTS-MA'!$E$13:$CF$361,'ALL-GTK-MI-MTS-MA'!AF$6,FALSE)</f>
        <v>1</v>
      </c>
      <c r="AG973" s="10">
        <f t="shared" si="519"/>
        <v>3</v>
      </c>
      <c r="AH973" s="9">
        <f>VLOOKUP($E973,'ALL-GTK-MI-MTS-MA'!$E$13:$CF$361,'ALL-GTK-MI-MTS-MA'!AH$6,FALSE)</f>
        <v>2</v>
      </c>
      <c r="AI973" s="9">
        <f>VLOOKUP($E973,'ALL-GTK-MI-MTS-MA'!$E$13:$CF$361,'ALL-GTK-MI-MTS-MA'!AI$6,FALSE)</f>
        <v>1</v>
      </c>
      <c r="AJ973" s="10">
        <f t="shared" si="520"/>
        <v>3</v>
      </c>
      <c r="AK973" s="44">
        <f t="shared" si="521"/>
        <v>4</v>
      </c>
      <c r="AL973" s="44">
        <f t="shared" si="522"/>
        <v>2</v>
      </c>
      <c r="AM973" s="11">
        <f t="shared" si="523"/>
        <v>6</v>
      </c>
      <c r="AN973" s="299">
        <v>0</v>
      </c>
      <c r="AO973" s="299">
        <v>0</v>
      </c>
      <c r="AP973" s="9">
        <f>VLOOKUP($E973,'ALL-GTK-MI-MTS-MA'!$E$13:$CF$361,'ALL-GTK-MI-MTS-MA'!AP$6,FALSE)</f>
        <v>0</v>
      </c>
      <c r="AQ973" s="9">
        <f>VLOOKUP($E973,'ALL-GTK-MI-MTS-MA'!$E$13:$CF$361,'ALL-GTK-MI-MTS-MA'!AQ$6,FALSE)</f>
        <v>0</v>
      </c>
      <c r="AR973" s="9">
        <f>VLOOKUP($E973,'ALL-GTK-MI-MTS-MA'!$E$13:$CF$361,'ALL-GTK-MI-MTS-MA'!AR$6,FALSE)</f>
        <v>0</v>
      </c>
      <c r="AS973" s="9">
        <f>VLOOKUP($E973,'ALL-GTK-MI-MTS-MA'!$E$13:$CF$361,'ALL-GTK-MI-MTS-MA'!AS$6,FALSE)</f>
        <v>0</v>
      </c>
      <c r="AT973" s="9">
        <f>VLOOKUP($E973,'ALL-GTK-MI-MTS-MA'!$E$13:$CF$361,'ALL-GTK-MI-MTS-MA'!AT$6,FALSE)</f>
        <v>0</v>
      </c>
      <c r="AU973" s="9">
        <f>VLOOKUP($E973,'ALL-GTK-MI-MTS-MA'!$E$13:$CF$361,'ALL-GTK-MI-MTS-MA'!AU$6,FALSE)</f>
        <v>0</v>
      </c>
      <c r="AV973" s="590">
        <f>VLOOKUP($E973,'ALL-GTK-MI-MTS-MA'!$E$13:$CF$361,'ALL-GTK-MI-MTS-MA'!AV$6,FALSE)</f>
        <v>0</v>
      </c>
      <c r="AW973" s="590">
        <f>VLOOKUP($E973,'ALL-GTK-MI-MTS-MA'!$E$13:$CF$361,'ALL-GTK-MI-MTS-MA'!AW$6,FALSE)</f>
        <v>0</v>
      </c>
      <c r="AX973" s="9">
        <f>VLOOKUP($E973,'ALL-GTK-MI-MTS-MA'!$E$13:$CF$361,'ALL-GTK-MI-MTS-MA'!AX$6,FALSE)</f>
        <v>4</v>
      </c>
      <c r="AY973" s="9">
        <f>VLOOKUP($E973,'ALL-GTK-MI-MTS-MA'!$E$13:$CF$361,'ALL-GTK-MI-MTS-MA'!AY$6,FALSE)</f>
        <v>2</v>
      </c>
      <c r="AZ973" s="9">
        <f>VLOOKUP($E973,'ALL-GTK-MI-MTS-MA'!$E$13:$CF$361,'ALL-GTK-MI-MTS-MA'!AZ$6,FALSE)</f>
        <v>0</v>
      </c>
      <c r="BA973" s="9">
        <f>VLOOKUP($E973,'ALL-GTK-MI-MTS-MA'!$E$13:$CF$361,'ALL-GTK-MI-MTS-MA'!BA$6,FALSE)</f>
        <v>0</v>
      </c>
      <c r="BB973" s="9">
        <f>VLOOKUP($E973,'ALL-GTK-MI-MTS-MA'!$E$13:$CF$361,'ALL-GTK-MI-MTS-MA'!BB$6,FALSE)</f>
        <v>0</v>
      </c>
      <c r="BC973" s="9">
        <f>VLOOKUP($E973,'ALL-GTK-MI-MTS-MA'!$E$13:$CF$361,'ALL-GTK-MI-MTS-MA'!BC$6,FALSE)</f>
        <v>0</v>
      </c>
      <c r="BD973" s="310">
        <f t="shared" si="524"/>
        <v>0</v>
      </c>
      <c r="BE973" s="310">
        <f t="shared" si="525"/>
        <v>0</v>
      </c>
      <c r="BF973" s="10">
        <f t="shared" si="526"/>
        <v>0</v>
      </c>
      <c r="BG973" s="311">
        <f t="shared" si="527"/>
        <v>4</v>
      </c>
      <c r="BH973" s="311">
        <f t="shared" si="528"/>
        <v>2</v>
      </c>
      <c r="BI973" s="10">
        <f t="shared" si="529"/>
        <v>6</v>
      </c>
      <c r="BJ973" s="44">
        <f t="shared" si="530"/>
        <v>4</v>
      </c>
      <c r="BK973" s="44">
        <f t="shared" si="531"/>
        <v>2</v>
      </c>
      <c r="BL973" s="11">
        <f t="shared" si="532"/>
        <v>6</v>
      </c>
      <c r="BM973" s="9">
        <f>VLOOKUP($E973,'ALL-GTK-MI-MTS-MA'!$E$13:$CF$361,'ALL-GTK-MI-MTS-MA'!BM$6,FALSE)</f>
        <v>0</v>
      </c>
      <c r="BN973" s="9">
        <f>VLOOKUP($E973,'ALL-GTK-MI-MTS-MA'!$E$13:$CF$361,'ALL-GTK-MI-MTS-MA'!BN$6,FALSE)</f>
        <v>0</v>
      </c>
      <c r="BO973" s="9">
        <f>VLOOKUP($E973,'ALL-GTK-MI-MTS-MA'!$E$13:$CF$361,'ALL-GTK-MI-MTS-MA'!BO$6,FALSE)</f>
        <v>0</v>
      </c>
      <c r="BP973" s="9">
        <f>VLOOKUP($E973,'ALL-GTK-MI-MTS-MA'!$E$13:$CF$361,'ALL-GTK-MI-MTS-MA'!BP$6,FALSE)</f>
        <v>0</v>
      </c>
      <c r="BQ973" s="9">
        <f>VLOOKUP($E973,'ALL-GTK-MI-MTS-MA'!$E$13:$CF$361,'ALL-GTK-MI-MTS-MA'!BQ$6,FALSE)</f>
        <v>0</v>
      </c>
      <c r="BR973" s="9">
        <f>VLOOKUP($E973,'ALL-GTK-MI-MTS-MA'!$E$13:$CF$361,'ALL-GTK-MI-MTS-MA'!BR$6,FALSE)</f>
        <v>0</v>
      </c>
      <c r="BS973" s="9">
        <f>VLOOKUP($E973,'ALL-GTK-MI-MTS-MA'!$E$13:$CF$361,'ALL-GTK-MI-MTS-MA'!BS$6,FALSE)</f>
        <v>0</v>
      </c>
      <c r="BT973" s="9">
        <f>VLOOKUP($E973,'ALL-GTK-MI-MTS-MA'!$E$13:$CF$361,'ALL-GTK-MI-MTS-MA'!BT$6,FALSE)</f>
        <v>0</v>
      </c>
      <c r="BU973" s="299">
        <f t="shared" si="533"/>
        <v>0</v>
      </c>
      <c r="BV973" s="299">
        <f t="shared" si="534"/>
        <v>0</v>
      </c>
      <c r="BW973" s="44">
        <f t="shared" si="535"/>
        <v>0</v>
      </c>
      <c r="BX973" s="44">
        <f t="shared" si="536"/>
        <v>0</v>
      </c>
      <c r="BY973" s="11">
        <f t="shared" si="537"/>
        <v>0</v>
      </c>
      <c r="BZ973" s="14">
        <f t="shared" si="538"/>
        <v>4</v>
      </c>
      <c r="CA973" s="14">
        <f t="shared" si="539"/>
        <v>2</v>
      </c>
      <c r="CB973" s="13">
        <f t="shared" si="540"/>
        <v>0</v>
      </c>
      <c r="CC973" s="13">
        <f t="shared" si="541"/>
        <v>0</v>
      </c>
      <c r="CD973" s="312">
        <f t="shared" si="542"/>
        <v>4</v>
      </c>
      <c r="CE973" s="312">
        <f t="shared" si="543"/>
        <v>2</v>
      </c>
      <c r="CF973" s="313">
        <f t="shared" si="544"/>
        <v>6</v>
      </c>
      <c r="CG973" s="302" t="str">
        <f t="shared" si="545"/>
        <v>OK</v>
      </c>
    </row>
    <row r="974" spans="1:85" ht="14.25" x14ac:dyDescent="0.25">
      <c r="A974" s="6">
        <v>962</v>
      </c>
      <c r="B974" s="495">
        <v>26</v>
      </c>
      <c r="C974" s="495" t="s">
        <v>268</v>
      </c>
      <c r="D974" s="496" t="s">
        <v>21</v>
      </c>
      <c r="E974" s="626">
        <v>20362847</v>
      </c>
      <c r="F974" s="627" t="s">
        <v>1166</v>
      </c>
      <c r="G974" s="624" t="s">
        <v>53</v>
      </c>
      <c r="H974" s="9">
        <f>VLOOKUP($E974,'ALL-GTK-MI-MTS-MA'!$E$13:$CF$361,'ALL-GTK-MI-MTS-MA'!H$6,FALSE)</f>
        <v>0</v>
      </c>
      <c r="I974" s="9">
        <f>VLOOKUP($E974,'ALL-GTK-MI-MTS-MA'!$E$13:$CF$361,'ALL-GTK-MI-MTS-MA'!I$6,FALSE)</f>
        <v>0</v>
      </c>
      <c r="J974" s="9">
        <f>VLOOKUP($E974,'ALL-GTK-MI-MTS-MA'!$E$13:$CF$361,'ALL-GTK-MI-MTS-MA'!J$6,FALSE)</f>
        <v>0</v>
      </c>
      <c r="K974" s="9">
        <f>VLOOKUP($E974,'ALL-GTK-MI-MTS-MA'!$E$13:$CF$361,'ALL-GTK-MI-MTS-MA'!K$6,FALSE)</f>
        <v>0</v>
      </c>
      <c r="L974" s="9">
        <f>VLOOKUP($E974,'ALL-GTK-MI-MTS-MA'!$E$13:$CF$361,'ALL-GTK-MI-MTS-MA'!L$6,FALSE)</f>
        <v>0</v>
      </c>
      <c r="M974" s="9">
        <f>VLOOKUP($E974,'ALL-GTK-MI-MTS-MA'!$E$13:$CF$361,'ALL-GTK-MI-MTS-MA'!M$6,FALSE)</f>
        <v>0</v>
      </c>
      <c r="N974" s="9">
        <f>VLOOKUP($E974,'ALL-GTK-MI-MTS-MA'!$E$13:$CF$361,'ALL-GTK-MI-MTS-MA'!N$6,FALSE)</f>
        <v>1</v>
      </c>
      <c r="O974" s="9">
        <f>VLOOKUP($E974,'ALL-GTK-MI-MTS-MA'!$E$13:$CF$361,'ALL-GTK-MI-MTS-MA'!O$6,FALSE)</f>
        <v>0</v>
      </c>
      <c r="P974" s="299">
        <f t="shared" ref="P974:P1025" si="546">SUM(H974,J974,L974,N974)</f>
        <v>1</v>
      </c>
      <c r="Q974" s="299">
        <f t="shared" ref="Q974:Q1025" si="547">SUM(I974,K974,M974,O974)</f>
        <v>0</v>
      </c>
      <c r="R974" s="300">
        <f t="shared" ref="R974:R1025" si="548">SUM(P974:Q974)</f>
        <v>1</v>
      </c>
      <c r="S974" s="9">
        <f>VLOOKUP($E974,'ALL-GTK-MI-MTS-MA'!$E$13:$CF$361,'ALL-GTK-MI-MTS-MA'!S$6,FALSE)</f>
        <v>4</v>
      </c>
      <c r="T974" s="9">
        <f>VLOOKUP($E974,'ALL-GTK-MI-MTS-MA'!$E$13:$CF$361,'ALL-GTK-MI-MTS-MA'!T$6,FALSE)</f>
        <v>6</v>
      </c>
      <c r="U974" s="9">
        <f>VLOOKUP($E974,'ALL-GTK-MI-MTS-MA'!$E$13:$CF$361,'ALL-GTK-MI-MTS-MA'!U$6,FALSE)</f>
        <v>0</v>
      </c>
      <c r="V974" s="9">
        <f>VLOOKUP($E974,'ALL-GTK-MI-MTS-MA'!$E$13:$CF$361,'ALL-GTK-MI-MTS-MA'!V$6,FALSE)</f>
        <v>0</v>
      </c>
      <c r="W974" s="9">
        <f>VLOOKUP($E974,'ALL-GTK-MI-MTS-MA'!$E$13:$CF$361,'ALL-GTK-MI-MTS-MA'!W$6,FALSE)</f>
        <v>0</v>
      </c>
      <c r="X974" s="9">
        <f>VLOOKUP($E974,'ALL-GTK-MI-MTS-MA'!$E$13:$CF$361,'ALL-GTK-MI-MTS-MA'!X$6,FALSE)</f>
        <v>0</v>
      </c>
      <c r="Y974" s="299">
        <f t="shared" ref="Y974:Y1025" si="549">SUM(S974,U974,W974)</f>
        <v>4</v>
      </c>
      <c r="Z974" s="299">
        <f t="shared" ref="Z974:Z1025" si="550">SUM(T974,V974,X974)</f>
        <v>6</v>
      </c>
      <c r="AA974" s="10">
        <f t="shared" ref="AA974:AA1025" si="551">SUM(Y974:Z974)</f>
        <v>10</v>
      </c>
      <c r="AB974" s="44">
        <f t="shared" ref="AB974:AB1025" si="552">SUM(P974,Y974)</f>
        <v>5</v>
      </c>
      <c r="AC974" s="44">
        <f t="shared" ref="AC974:AC1025" si="553">SUM(Q974,Z974)</f>
        <v>6</v>
      </c>
      <c r="AD974" s="11">
        <f t="shared" ref="AD974:AD1025" si="554">SUM(AB974:AC974)</f>
        <v>11</v>
      </c>
      <c r="AE974" s="9">
        <f>VLOOKUP($E974,'ALL-GTK-MI-MTS-MA'!$E$13:$CF$361,'ALL-GTK-MI-MTS-MA'!AE$6,FALSE)</f>
        <v>2</v>
      </c>
      <c r="AF974" s="9">
        <f>VLOOKUP($E974,'ALL-GTK-MI-MTS-MA'!$E$13:$CF$361,'ALL-GTK-MI-MTS-MA'!AF$6,FALSE)</f>
        <v>3</v>
      </c>
      <c r="AG974" s="10">
        <f t="shared" ref="AG974:AG1025" si="555">SUM(AE974:AF974)</f>
        <v>5</v>
      </c>
      <c r="AH974" s="9">
        <f>VLOOKUP($E974,'ALL-GTK-MI-MTS-MA'!$E$13:$CF$361,'ALL-GTK-MI-MTS-MA'!AH$6,FALSE)</f>
        <v>3</v>
      </c>
      <c r="AI974" s="9">
        <f>VLOOKUP($E974,'ALL-GTK-MI-MTS-MA'!$E$13:$CF$361,'ALL-GTK-MI-MTS-MA'!AI$6,FALSE)</f>
        <v>3</v>
      </c>
      <c r="AJ974" s="10">
        <f t="shared" ref="AJ974:AJ1025" si="556">SUM(AH974:AI974)</f>
        <v>6</v>
      </c>
      <c r="AK974" s="44">
        <f t="shared" ref="AK974:AK1025" si="557">SUM(AE974,AH974)</f>
        <v>5</v>
      </c>
      <c r="AL974" s="44">
        <f t="shared" ref="AL974:AL1025" si="558">SUM(AF974,AI974)</f>
        <v>6</v>
      </c>
      <c r="AM974" s="11">
        <f t="shared" ref="AM974:AM1025" si="559">SUM(AK974:AL974)</f>
        <v>11</v>
      </c>
      <c r="AN974" s="299">
        <v>0</v>
      </c>
      <c r="AO974" s="299">
        <v>0</v>
      </c>
      <c r="AP974" s="9">
        <f>VLOOKUP($E974,'ALL-GTK-MI-MTS-MA'!$E$13:$CF$361,'ALL-GTK-MI-MTS-MA'!AP$6,FALSE)</f>
        <v>0</v>
      </c>
      <c r="AQ974" s="9">
        <f>VLOOKUP($E974,'ALL-GTK-MI-MTS-MA'!$E$13:$CF$361,'ALL-GTK-MI-MTS-MA'!AQ$6,FALSE)</f>
        <v>0</v>
      </c>
      <c r="AR974" s="9">
        <f>VLOOKUP($E974,'ALL-GTK-MI-MTS-MA'!$E$13:$CF$361,'ALL-GTK-MI-MTS-MA'!AR$6,FALSE)</f>
        <v>0</v>
      </c>
      <c r="AS974" s="9">
        <f>VLOOKUP($E974,'ALL-GTK-MI-MTS-MA'!$E$13:$CF$361,'ALL-GTK-MI-MTS-MA'!AS$6,FALSE)</f>
        <v>0</v>
      </c>
      <c r="AT974" s="9">
        <f>VLOOKUP($E974,'ALL-GTK-MI-MTS-MA'!$E$13:$CF$361,'ALL-GTK-MI-MTS-MA'!AT$6,FALSE)</f>
        <v>0</v>
      </c>
      <c r="AU974" s="9">
        <f>VLOOKUP($E974,'ALL-GTK-MI-MTS-MA'!$E$13:$CF$361,'ALL-GTK-MI-MTS-MA'!AU$6,FALSE)</f>
        <v>0</v>
      </c>
      <c r="AV974" s="590">
        <f>VLOOKUP($E974,'ALL-GTK-MI-MTS-MA'!$E$13:$CF$361,'ALL-GTK-MI-MTS-MA'!AV$6,FALSE)</f>
        <v>0</v>
      </c>
      <c r="AW974" s="590">
        <f>VLOOKUP($E974,'ALL-GTK-MI-MTS-MA'!$E$13:$CF$361,'ALL-GTK-MI-MTS-MA'!AW$6,FALSE)</f>
        <v>0</v>
      </c>
      <c r="AX974" s="9">
        <f>VLOOKUP($E974,'ALL-GTK-MI-MTS-MA'!$E$13:$CF$361,'ALL-GTK-MI-MTS-MA'!AX$6,FALSE)</f>
        <v>5</v>
      </c>
      <c r="AY974" s="9">
        <f>VLOOKUP($E974,'ALL-GTK-MI-MTS-MA'!$E$13:$CF$361,'ALL-GTK-MI-MTS-MA'!AY$6,FALSE)</f>
        <v>6</v>
      </c>
      <c r="AZ974" s="9">
        <f>VLOOKUP($E974,'ALL-GTK-MI-MTS-MA'!$E$13:$CF$361,'ALL-GTK-MI-MTS-MA'!AZ$6,FALSE)</f>
        <v>0</v>
      </c>
      <c r="BA974" s="9">
        <f>VLOOKUP($E974,'ALL-GTK-MI-MTS-MA'!$E$13:$CF$361,'ALL-GTK-MI-MTS-MA'!BA$6,FALSE)</f>
        <v>0</v>
      </c>
      <c r="BB974" s="9">
        <f>VLOOKUP($E974,'ALL-GTK-MI-MTS-MA'!$E$13:$CF$361,'ALL-GTK-MI-MTS-MA'!BB$6,FALSE)</f>
        <v>0</v>
      </c>
      <c r="BC974" s="9">
        <f>VLOOKUP($E974,'ALL-GTK-MI-MTS-MA'!$E$13:$CF$361,'ALL-GTK-MI-MTS-MA'!BC$6,FALSE)</f>
        <v>0</v>
      </c>
      <c r="BD974" s="310">
        <f t="shared" ref="BD974:BD1025" si="560">SUM(AN974,AP974,AR974,AT974)</f>
        <v>0</v>
      </c>
      <c r="BE974" s="310">
        <f t="shared" ref="BE974:BE1025" si="561">SUM(AO974,AQ974,AS974,AU974)</f>
        <v>0</v>
      </c>
      <c r="BF974" s="10">
        <f t="shared" ref="BF974:BF1025" si="562">SUM(BD974:BE974)</f>
        <v>0</v>
      </c>
      <c r="BG974" s="311">
        <f t="shared" ref="BG974:BG1025" si="563">SUM(AV974,AX974,AZ974,BB974,)</f>
        <v>5</v>
      </c>
      <c r="BH974" s="311">
        <f t="shared" ref="BH974:BH1025" si="564">SUM(AW974,AY974,BA974,BC974,)</f>
        <v>6</v>
      </c>
      <c r="BI974" s="10">
        <f t="shared" ref="BI974:BI1025" si="565">SUM(BG974:BH974)</f>
        <v>11</v>
      </c>
      <c r="BJ974" s="44">
        <f t="shared" ref="BJ974:BJ1025" si="566">SUM(BD974,BG974)</f>
        <v>5</v>
      </c>
      <c r="BK974" s="44">
        <f t="shared" ref="BK974:BK1025" si="567">SUM(BE974,BH974)</f>
        <v>6</v>
      </c>
      <c r="BL974" s="11">
        <f t="shared" ref="BL974:BL1025" si="568">SUM(BF974,BI974)</f>
        <v>11</v>
      </c>
      <c r="BM974" s="9">
        <f>VLOOKUP($E974,'ALL-GTK-MI-MTS-MA'!$E$13:$CF$361,'ALL-GTK-MI-MTS-MA'!BM$6,FALSE)</f>
        <v>0</v>
      </c>
      <c r="BN974" s="9">
        <f>VLOOKUP($E974,'ALL-GTK-MI-MTS-MA'!$E$13:$CF$361,'ALL-GTK-MI-MTS-MA'!BN$6,FALSE)</f>
        <v>0</v>
      </c>
      <c r="BO974" s="9">
        <f>VLOOKUP($E974,'ALL-GTK-MI-MTS-MA'!$E$13:$CF$361,'ALL-GTK-MI-MTS-MA'!BO$6,FALSE)</f>
        <v>0</v>
      </c>
      <c r="BP974" s="9">
        <f>VLOOKUP($E974,'ALL-GTK-MI-MTS-MA'!$E$13:$CF$361,'ALL-GTK-MI-MTS-MA'!BP$6,FALSE)</f>
        <v>0</v>
      </c>
      <c r="BQ974" s="9">
        <f>VLOOKUP($E974,'ALL-GTK-MI-MTS-MA'!$E$13:$CF$361,'ALL-GTK-MI-MTS-MA'!BQ$6,FALSE)</f>
        <v>0</v>
      </c>
      <c r="BR974" s="9">
        <f>VLOOKUP($E974,'ALL-GTK-MI-MTS-MA'!$E$13:$CF$361,'ALL-GTK-MI-MTS-MA'!BR$6,FALSE)</f>
        <v>0</v>
      </c>
      <c r="BS974" s="9">
        <f>VLOOKUP($E974,'ALL-GTK-MI-MTS-MA'!$E$13:$CF$361,'ALL-GTK-MI-MTS-MA'!BS$6,FALSE)</f>
        <v>0</v>
      </c>
      <c r="BT974" s="9">
        <f>VLOOKUP($E974,'ALL-GTK-MI-MTS-MA'!$E$13:$CF$361,'ALL-GTK-MI-MTS-MA'!BT$6,FALSE)</f>
        <v>0</v>
      </c>
      <c r="BU974" s="299">
        <f t="shared" ref="BU974:BU1025" si="569">SUM(BO974,BQ974,BS974)</f>
        <v>0</v>
      </c>
      <c r="BV974" s="299">
        <f t="shared" ref="BV974:BV1025" si="570">SUM(BP974,BR974,BT974)</f>
        <v>0</v>
      </c>
      <c r="BW974" s="44">
        <f t="shared" ref="BW974:BW1025" si="571">SUM(BM974,BU974)</f>
        <v>0</v>
      </c>
      <c r="BX974" s="44">
        <f t="shared" ref="BX974:BX1025" si="572">SUM(BN974,BV974)</f>
        <v>0</v>
      </c>
      <c r="BY974" s="11">
        <f t="shared" ref="BY974:BY1025" si="573">SUM(BW974:BX974)</f>
        <v>0</v>
      </c>
      <c r="BZ974" s="14">
        <f t="shared" ref="BZ974:BZ1025" si="574">SUM(P974,Y974)</f>
        <v>5</v>
      </c>
      <c r="CA974" s="14">
        <f t="shared" ref="CA974:CA1025" si="575">SUM(Q974,Z974)</f>
        <v>6</v>
      </c>
      <c r="CB974" s="13">
        <f t="shared" ref="CB974:CB1025" si="576">SUM(BM974,BU974)</f>
        <v>0</v>
      </c>
      <c r="CC974" s="13">
        <f t="shared" ref="CC974:CC1025" si="577">SUM(BN974,BV974)</f>
        <v>0</v>
      </c>
      <c r="CD974" s="312">
        <f t="shared" ref="CD974:CD1025" si="578">SUM(BZ974,CB974)</f>
        <v>5</v>
      </c>
      <c r="CE974" s="312">
        <f t="shared" ref="CE974:CE1025" si="579">SUM(CA974,CC974)</f>
        <v>6</v>
      </c>
      <c r="CF974" s="313">
        <f t="shared" ref="CF974:CF1025" si="580">SUM(CD974:CE974)</f>
        <v>11</v>
      </c>
      <c r="CG974" s="302" t="str">
        <f t="shared" ref="CG974:CG1025" si="581">IF(AM974=BL974,"OK","REVISI")</f>
        <v>OK</v>
      </c>
    </row>
    <row r="975" spans="1:85" ht="14.25" x14ac:dyDescent="0.25">
      <c r="A975" s="6">
        <v>963</v>
      </c>
      <c r="B975" s="495">
        <v>27</v>
      </c>
      <c r="C975" s="495" t="s">
        <v>268</v>
      </c>
      <c r="D975" s="496" t="s">
        <v>21</v>
      </c>
      <c r="E975" s="626">
        <v>20362848</v>
      </c>
      <c r="F975" s="627" t="s">
        <v>1167</v>
      </c>
      <c r="G975" s="624" t="s">
        <v>53</v>
      </c>
      <c r="H975" s="9">
        <f>VLOOKUP($E975,'ALL-GTK-MI-MTS-MA'!$E$13:$CF$361,'ALL-GTK-MI-MTS-MA'!H$6,FALSE)</f>
        <v>0</v>
      </c>
      <c r="I975" s="9">
        <f>VLOOKUP($E975,'ALL-GTK-MI-MTS-MA'!$E$13:$CF$361,'ALL-GTK-MI-MTS-MA'!I$6,FALSE)</f>
        <v>0</v>
      </c>
      <c r="J975" s="9">
        <f>VLOOKUP($E975,'ALL-GTK-MI-MTS-MA'!$E$13:$CF$361,'ALL-GTK-MI-MTS-MA'!J$6,FALSE)</f>
        <v>0</v>
      </c>
      <c r="K975" s="9">
        <f>VLOOKUP($E975,'ALL-GTK-MI-MTS-MA'!$E$13:$CF$361,'ALL-GTK-MI-MTS-MA'!K$6,FALSE)</f>
        <v>0</v>
      </c>
      <c r="L975" s="9">
        <f>VLOOKUP($E975,'ALL-GTK-MI-MTS-MA'!$E$13:$CF$361,'ALL-GTK-MI-MTS-MA'!L$6,FALSE)</f>
        <v>0</v>
      </c>
      <c r="M975" s="9">
        <f>VLOOKUP($E975,'ALL-GTK-MI-MTS-MA'!$E$13:$CF$361,'ALL-GTK-MI-MTS-MA'!M$6,FALSE)</f>
        <v>0</v>
      </c>
      <c r="N975" s="9">
        <f>VLOOKUP($E975,'ALL-GTK-MI-MTS-MA'!$E$13:$CF$361,'ALL-GTK-MI-MTS-MA'!N$6,FALSE)</f>
        <v>0</v>
      </c>
      <c r="O975" s="9">
        <f>VLOOKUP($E975,'ALL-GTK-MI-MTS-MA'!$E$13:$CF$361,'ALL-GTK-MI-MTS-MA'!O$6,FALSE)</f>
        <v>0</v>
      </c>
      <c r="P975" s="299">
        <f t="shared" si="546"/>
        <v>0</v>
      </c>
      <c r="Q975" s="299">
        <f t="shared" si="547"/>
        <v>0</v>
      </c>
      <c r="R975" s="300">
        <f t="shared" si="548"/>
        <v>0</v>
      </c>
      <c r="S975" s="9">
        <f>VLOOKUP($E975,'ALL-GTK-MI-MTS-MA'!$E$13:$CF$361,'ALL-GTK-MI-MTS-MA'!S$6,FALSE)</f>
        <v>12</v>
      </c>
      <c r="T975" s="9">
        <f>VLOOKUP($E975,'ALL-GTK-MI-MTS-MA'!$E$13:$CF$361,'ALL-GTK-MI-MTS-MA'!T$6,FALSE)</f>
        <v>12</v>
      </c>
      <c r="U975" s="9">
        <f>VLOOKUP($E975,'ALL-GTK-MI-MTS-MA'!$E$13:$CF$361,'ALL-GTK-MI-MTS-MA'!U$6,FALSE)</f>
        <v>0</v>
      </c>
      <c r="V975" s="9">
        <f>VLOOKUP($E975,'ALL-GTK-MI-MTS-MA'!$E$13:$CF$361,'ALL-GTK-MI-MTS-MA'!V$6,FALSE)</f>
        <v>0</v>
      </c>
      <c r="W975" s="9">
        <f>VLOOKUP($E975,'ALL-GTK-MI-MTS-MA'!$E$13:$CF$361,'ALL-GTK-MI-MTS-MA'!W$6,FALSE)</f>
        <v>0</v>
      </c>
      <c r="X975" s="9">
        <f>VLOOKUP($E975,'ALL-GTK-MI-MTS-MA'!$E$13:$CF$361,'ALL-GTK-MI-MTS-MA'!X$6,FALSE)</f>
        <v>0</v>
      </c>
      <c r="Y975" s="299">
        <f t="shared" si="549"/>
        <v>12</v>
      </c>
      <c r="Z975" s="299">
        <f t="shared" si="550"/>
        <v>12</v>
      </c>
      <c r="AA975" s="10">
        <f t="shared" si="551"/>
        <v>24</v>
      </c>
      <c r="AB975" s="44">
        <f t="shared" si="552"/>
        <v>12</v>
      </c>
      <c r="AC975" s="44">
        <f t="shared" si="553"/>
        <v>12</v>
      </c>
      <c r="AD975" s="11">
        <f t="shared" si="554"/>
        <v>24</v>
      </c>
      <c r="AE975" s="9">
        <f>VLOOKUP($E975,'ALL-GTK-MI-MTS-MA'!$E$13:$CF$361,'ALL-GTK-MI-MTS-MA'!AE$6,FALSE)</f>
        <v>6</v>
      </c>
      <c r="AF975" s="9">
        <f>VLOOKUP($E975,'ALL-GTK-MI-MTS-MA'!$E$13:$CF$361,'ALL-GTK-MI-MTS-MA'!AF$6,FALSE)</f>
        <v>6</v>
      </c>
      <c r="AG975" s="10">
        <f t="shared" si="555"/>
        <v>12</v>
      </c>
      <c r="AH975" s="9">
        <f>VLOOKUP($E975,'ALL-GTK-MI-MTS-MA'!$E$13:$CF$361,'ALL-GTK-MI-MTS-MA'!AH$6,FALSE)</f>
        <v>6</v>
      </c>
      <c r="AI975" s="9">
        <f>VLOOKUP($E975,'ALL-GTK-MI-MTS-MA'!$E$13:$CF$361,'ALL-GTK-MI-MTS-MA'!AI$6,FALSE)</f>
        <v>6</v>
      </c>
      <c r="AJ975" s="10">
        <f t="shared" si="556"/>
        <v>12</v>
      </c>
      <c r="AK975" s="44">
        <f t="shared" si="557"/>
        <v>12</v>
      </c>
      <c r="AL975" s="44">
        <f t="shared" si="558"/>
        <v>12</v>
      </c>
      <c r="AM975" s="11">
        <f t="shared" si="559"/>
        <v>24</v>
      </c>
      <c r="AN975" s="299">
        <v>0</v>
      </c>
      <c r="AO975" s="299">
        <v>0</v>
      </c>
      <c r="AP975" s="9">
        <f>VLOOKUP($E975,'ALL-GTK-MI-MTS-MA'!$E$13:$CF$361,'ALL-GTK-MI-MTS-MA'!AP$6,FALSE)</f>
        <v>0</v>
      </c>
      <c r="AQ975" s="9">
        <f>VLOOKUP($E975,'ALL-GTK-MI-MTS-MA'!$E$13:$CF$361,'ALL-GTK-MI-MTS-MA'!AQ$6,FALSE)</f>
        <v>0</v>
      </c>
      <c r="AR975" s="9">
        <f>VLOOKUP($E975,'ALL-GTK-MI-MTS-MA'!$E$13:$CF$361,'ALL-GTK-MI-MTS-MA'!AR$6,FALSE)</f>
        <v>0</v>
      </c>
      <c r="AS975" s="9">
        <f>VLOOKUP($E975,'ALL-GTK-MI-MTS-MA'!$E$13:$CF$361,'ALL-GTK-MI-MTS-MA'!AS$6,FALSE)</f>
        <v>0</v>
      </c>
      <c r="AT975" s="9">
        <f>VLOOKUP($E975,'ALL-GTK-MI-MTS-MA'!$E$13:$CF$361,'ALL-GTK-MI-MTS-MA'!AT$6,FALSE)</f>
        <v>1</v>
      </c>
      <c r="AU975" s="9">
        <f>VLOOKUP($E975,'ALL-GTK-MI-MTS-MA'!$E$13:$CF$361,'ALL-GTK-MI-MTS-MA'!AU$6,FALSE)</f>
        <v>1</v>
      </c>
      <c r="AV975" s="590">
        <f>VLOOKUP($E975,'ALL-GTK-MI-MTS-MA'!$E$13:$CF$361,'ALL-GTK-MI-MTS-MA'!AV$6,FALSE)</f>
        <v>0</v>
      </c>
      <c r="AW975" s="590">
        <f>VLOOKUP($E975,'ALL-GTK-MI-MTS-MA'!$E$13:$CF$361,'ALL-GTK-MI-MTS-MA'!AW$6,FALSE)</f>
        <v>0</v>
      </c>
      <c r="AX975" s="9">
        <f>VLOOKUP($E975,'ALL-GTK-MI-MTS-MA'!$E$13:$CF$361,'ALL-GTK-MI-MTS-MA'!AX$6,FALSE)</f>
        <v>11</v>
      </c>
      <c r="AY975" s="9">
        <f>VLOOKUP($E975,'ALL-GTK-MI-MTS-MA'!$E$13:$CF$361,'ALL-GTK-MI-MTS-MA'!AY$6,FALSE)</f>
        <v>11</v>
      </c>
      <c r="AZ975" s="9">
        <f>VLOOKUP($E975,'ALL-GTK-MI-MTS-MA'!$E$13:$CF$361,'ALL-GTK-MI-MTS-MA'!AZ$6,FALSE)</f>
        <v>0</v>
      </c>
      <c r="BA975" s="9">
        <f>VLOOKUP($E975,'ALL-GTK-MI-MTS-MA'!$E$13:$CF$361,'ALL-GTK-MI-MTS-MA'!BA$6,FALSE)</f>
        <v>0</v>
      </c>
      <c r="BB975" s="9">
        <f>VLOOKUP($E975,'ALL-GTK-MI-MTS-MA'!$E$13:$CF$361,'ALL-GTK-MI-MTS-MA'!BB$6,FALSE)</f>
        <v>0</v>
      </c>
      <c r="BC975" s="9">
        <f>VLOOKUP($E975,'ALL-GTK-MI-MTS-MA'!$E$13:$CF$361,'ALL-GTK-MI-MTS-MA'!BC$6,FALSE)</f>
        <v>0</v>
      </c>
      <c r="BD975" s="310">
        <f t="shared" si="560"/>
        <v>1</v>
      </c>
      <c r="BE975" s="310">
        <f t="shared" si="561"/>
        <v>1</v>
      </c>
      <c r="BF975" s="10">
        <f t="shared" si="562"/>
        <v>2</v>
      </c>
      <c r="BG975" s="311">
        <f t="shared" si="563"/>
        <v>11</v>
      </c>
      <c r="BH975" s="311">
        <f t="shared" si="564"/>
        <v>11</v>
      </c>
      <c r="BI975" s="10">
        <f t="shared" si="565"/>
        <v>22</v>
      </c>
      <c r="BJ975" s="44">
        <f t="shared" si="566"/>
        <v>12</v>
      </c>
      <c r="BK975" s="44">
        <f t="shared" si="567"/>
        <v>12</v>
      </c>
      <c r="BL975" s="11">
        <f t="shared" si="568"/>
        <v>24</v>
      </c>
      <c r="BM975" s="9">
        <f>VLOOKUP($E975,'ALL-GTK-MI-MTS-MA'!$E$13:$CF$361,'ALL-GTK-MI-MTS-MA'!BM$6,FALSE)</f>
        <v>0</v>
      </c>
      <c r="BN975" s="9">
        <f>VLOOKUP($E975,'ALL-GTK-MI-MTS-MA'!$E$13:$CF$361,'ALL-GTK-MI-MTS-MA'!BN$6,FALSE)</f>
        <v>0</v>
      </c>
      <c r="BO975" s="9">
        <f>VLOOKUP($E975,'ALL-GTK-MI-MTS-MA'!$E$13:$CF$361,'ALL-GTK-MI-MTS-MA'!BO$6,FALSE)</f>
        <v>0</v>
      </c>
      <c r="BP975" s="9">
        <f>VLOOKUP($E975,'ALL-GTK-MI-MTS-MA'!$E$13:$CF$361,'ALL-GTK-MI-MTS-MA'!BP$6,FALSE)</f>
        <v>0</v>
      </c>
      <c r="BQ975" s="9">
        <f>VLOOKUP($E975,'ALL-GTK-MI-MTS-MA'!$E$13:$CF$361,'ALL-GTK-MI-MTS-MA'!BQ$6,FALSE)</f>
        <v>0</v>
      </c>
      <c r="BR975" s="9">
        <f>VLOOKUP($E975,'ALL-GTK-MI-MTS-MA'!$E$13:$CF$361,'ALL-GTK-MI-MTS-MA'!BR$6,FALSE)</f>
        <v>0</v>
      </c>
      <c r="BS975" s="9">
        <f>VLOOKUP($E975,'ALL-GTK-MI-MTS-MA'!$E$13:$CF$361,'ALL-GTK-MI-MTS-MA'!BS$6,FALSE)</f>
        <v>0</v>
      </c>
      <c r="BT975" s="9">
        <f>VLOOKUP($E975,'ALL-GTK-MI-MTS-MA'!$E$13:$CF$361,'ALL-GTK-MI-MTS-MA'!BT$6,FALSE)</f>
        <v>0</v>
      </c>
      <c r="BU975" s="299">
        <f t="shared" si="569"/>
        <v>0</v>
      </c>
      <c r="BV975" s="299">
        <f t="shared" si="570"/>
        <v>0</v>
      </c>
      <c r="BW975" s="44">
        <f t="shared" si="571"/>
        <v>0</v>
      </c>
      <c r="BX975" s="44">
        <f t="shared" si="572"/>
        <v>0</v>
      </c>
      <c r="BY975" s="11">
        <f t="shared" si="573"/>
        <v>0</v>
      </c>
      <c r="BZ975" s="14">
        <f t="shared" si="574"/>
        <v>12</v>
      </c>
      <c r="CA975" s="14">
        <f t="shared" si="575"/>
        <v>12</v>
      </c>
      <c r="CB975" s="13">
        <f t="shared" si="576"/>
        <v>0</v>
      </c>
      <c r="CC975" s="13">
        <f t="shared" si="577"/>
        <v>0</v>
      </c>
      <c r="CD975" s="312">
        <f t="shared" si="578"/>
        <v>12</v>
      </c>
      <c r="CE975" s="312">
        <f t="shared" si="579"/>
        <v>12</v>
      </c>
      <c r="CF975" s="313">
        <f t="shared" si="580"/>
        <v>24</v>
      </c>
      <c r="CG975" s="302" t="str">
        <f t="shared" si="581"/>
        <v>OK</v>
      </c>
    </row>
    <row r="976" spans="1:85" ht="14.25" x14ac:dyDescent="0.25">
      <c r="A976" s="6">
        <v>964</v>
      </c>
      <c r="B976" s="495">
        <v>28</v>
      </c>
      <c r="C976" s="495" t="s">
        <v>268</v>
      </c>
      <c r="D976" s="496" t="s">
        <v>21</v>
      </c>
      <c r="E976" s="626">
        <v>20362849</v>
      </c>
      <c r="F976" s="627" t="s">
        <v>1168</v>
      </c>
      <c r="G976" s="624" t="s">
        <v>53</v>
      </c>
      <c r="H976" s="9">
        <f>VLOOKUP($E976,'ALL-GTK-MI-MTS-MA'!$E$13:$CF$361,'ALL-GTK-MI-MTS-MA'!H$6,FALSE)</f>
        <v>0</v>
      </c>
      <c r="I976" s="9">
        <f>VLOOKUP($E976,'ALL-GTK-MI-MTS-MA'!$E$13:$CF$361,'ALL-GTK-MI-MTS-MA'!I$6,FALSE)</f>
        <v>0</v>
      </c>
      <c r="J976" s="9">
        <f>VLOOKUP($E976,'ALL-GTK-MI-MTS-MA'!$E$13:$CF$361,'ALL-GTK-MI-MTS-MA'!J$6,FALSE)</f>
        <v>0</v>
      </c>
      <c r="K976" s="9">
        <f>VLOOKUP($E976,'ALL-GTK-MI-MTS-MA'!$E$13:$CF$361,'ALL-GTK-MI-MTS-MA'!K$6,FALSE)</f>
        <v>0</v>
      </c>
      <c r="L976" s="9">
        <f>VLOOKUP($E976,'ALL-GTK-MI-MTS-MA'!$E$13:$CF$361,'ALL-GTK-MI-MTS-MA'!L$6,FALSE)</f>
        <v>0</v>
      </c>
      <c r="M976" s="9">
        <f>VLOOKUP($E976,'ALL-GTK-MI-MTS-MA'!$E$13:$CF$361,'ALL-GTK-MI-MTS-MA'!M$6,FALSE)</f>
        <v>0</v>
      </c>
      <c r="N976" s="9">
        <f>VLOOKUP($E976,'ALL-GTK-MI-MTS-MA'!$E$13:$CF$361,'ALL-GTK-MI-MTS-MA'!N$6,FALSE)</f>
        <v>0</v>
      </c>
      <c r="O976" s="9">
        <f>VLOOKUP($E976,'ALL-GTK-MI-MTS-MA'!$E$13:$CF$361,'ALL-GTK-MI-MTS-MA'!O$6,FALSE)</f>
        <v>0</v>
      </c>
      <c r="P976" s="299">
        <f t="shared" si="546"/>
        <v>0</v>
      </c>
      <c r="Q976" s="299">
        <f t="shared" si="547"/>
        <v>0</v>
      </c>
      <c r="R976" s="300">
        <f t="shared" si="548"/>
        <v>0</v>
      </c>
      <c r="S976" s="9">
        <f>VLOOKUP($E976,'ALL-GTK-MI-MTS-MA'!$E$13:$CF$361,'ALL-GTK-MI-MTS-MA'!S$6,FALSE)</f>
        <v>12</v>
      </c>
      <c r="T976" s="9">
        <f>VLOOKUP($E976,'ALL-GTK-MI-MTS-MA'!$E$13:$CF$361,'ALL-GTK-MI-MTS-MA'!T$6,FALSE)</f>
        <v>6</v>
      </c>
      <c r="U976" s="9">
        <f>VLOOKUP($E976,'ALL-GTK-MI-MTS-MA'!$E$13:$CF$361,'ALL-GTK-MI-MTS-MA'!U$6,FALSE)</f>
        <v>0</v>
      </c>
      <c r="V976" s="9">
        <f>VLOOKUP($E976,'ALL-GTK-MI-MTS-MA'!$E$13:$CF$361,'ALL-GTK-MI-MTS-MA'!V$6,FALSE)</f>
        <v>0</v>
      </c>
      <c r="W976" s="9">
        <f>VLOOKUP($E976,'ALL-GTK-MI-MTS-MA'!$E$13:$CF$361,'ALL-GTK-MI-MTS-MA'!W$6,FALSE)</f>
        <v>0</v>
      </c>
      <c r="X976" s="9">
        <f>VLOOKUP($E976,'ALL-GTK-MI-MTS-MA'!$E$13:$CF$361,'ALL-GTK-MI-MTS-MA'!X$6,FALSE)</f>
        <v>0</v>
      </c>
      <c r="Y976" s="299">
        <f t="shared" si="549"/>
        <v>12</v>
      </c>
      <c r="Z976" s="299">
        <f t="shared" si="550"/>
        <v>6</v>
      </c>
      <c r="AA976" s="10">
        <f t="shared" si="551"/>
        <v>18</v>
      </c>
      <c r="AB976" s="44">
        <f t="shared" si="552"/>
        <v>12</v>
      </c>
      <c r="AC976" s="44">
        <f t="shared" si="553"/>
        <v>6</v>
      </c>
      <c r="AD976" s="11">
        <f t="shared" si="554"/>
        <v>18</v>
      </c>
      <c r="AE976" s="9">
        <f>VLOOKUP($E976,'ALL-GTK-MI-MTS-MA'!$E$13:$CF$361,'ALL-GTK-MI-MTS-MA'!AE$6,FALSE)</f>
        <v>6</v>
      </c>
      <c r="AF976" s="9">
        <f>VLOOKUP($E976,'ALL-GTK-MI-MTS-MA'!$E$13:$CF$361,'ALL-GTK-MI-MTS-MA'!AF$6,FALSE)</f>
        <v>3</v>
      </c>
      <c r="AG976" s="10">
        <f t="shared" si="555"/>
        <v>9</v>
      </c>
      <c r="AH976" s="9">
        <f>VLOOKUP($E976,'ALL-GTK-MI-MTS-MA'!$E$13:$CF$361,'ALL-GTK-MI-MTS-MA'!AH$6,FALSE)</f>
        <v>6</v>
      </c>
      <c r="AI976" s="9">
        <f>VLOOKUP($E976,'ALL-GTK-MI-MTS-MA'!$E$13:$CF$361,'ALL-GTK-MI-MTS-MA'!AI$6,FALSE)</f>
        <v>3</v>
      </c>
      <c r="AJ976" s="10">
        <f t="shared" si="556"/>
        <v>9</v>
      </c>
      <c r="AK976" s="44">
        <f t="shared" si="557"/>
        <v>12</v>
      </c>
      <c r="AL976" s="44">
        <f t="shared" si="558"/>
        <v>6</v>
      </c>
      <c r="AM976" s="11">
        <f t="shared" si="559"/>
        <v>18</v>
      </c>
      <c r="AN976" s="299">
        <v>0</v>
      </c>
      <c r="AO976" s="299">
        <v>0</v>
      </c>
      <c r="AP976" s="9">
        <f>VLOOKUP($E976,'ALL-GTK-MI-MTS-MA'!$E$13:$CF$361,'ALL-GTK-MI-MTS-MA'!AP$6,FALSE)</f>
        <v>0</v>
      </c>
      <c r="AQ976" s="9">
        <f>VLOOKUP($E976,'ALL-GTK-MI-MTS-MA'!$E$13:$CF$361,'ALL-GTK-MI-MTS-MA'!AQ$6,FALSE)</f>
        <v>0</v>
      </c>
      <c r="AR976" s="9">
        <f>VLOOKUP($E976,'ALL-GTK-MI-MTS-MA'!$E$13:$CF$361,'ALL-GTK-MI-MTS-MA'!AR$6,FALSE)</f>
        <v>0</v>
      </c>
      <c r="AS976" s="9">
        <f>VLOOKUP($E976,'ALL-GTK-MI-MTS-MA'!$E$13:$CF$361,'ALL-GTK-MI-MTS-MA'!AS$6,FALSE)</f>
        <v>0</v>
      </c>
      <c r="AT976" s="9">
        <f>VLOOKUP($E976,'ALL-GTK-MI-MTS-MA'!$E$13:$CF$361,'ALL-GTK-MI-MTS-MA'!AT$6,FALSE)</f>
        <v>1</v>
      </c>
      <c r="AU976" s="9">
        <f>VLOOKUP($E976,'ALL-GTK-MI-MTS-MA'!$E$13:$CF$361,'ALL-GTK-MI-MTS-MA'!AU$6,FALSE)</f>
        <v>0</v>
      </c>
      <c r="AV976" s="590">
        <f>VLOOKUP($E976,'ALL-GTK-MI-MTS-MA'!$E$13:$CF$361,'ALL-GTK-MI-MTS-MA'!AV$6,FALSE)</f>
        <v>0</v>
      </c>
      <c r="AW976" s="590">
        <f>VLOOKUP($E976,'ALL-GTK-MI-MTS-MA'!$E$13:$CF$361,'ALL-GTK-MI-MTS-MA'!AW$6,FALSE)</f>
        <v>0</v>
      </c>
      <c r="AX976" s="9">
        <f>VLOOKUP($E976,'ALL-GTK-MI-MTS-MA'!$E$13:$CF$361,'ALL-GTK-MI-MTS-MA'!AX$6,FALSE)</f>
        <v>11</v>
      </c>
      <c r="AY976" s="9">
        <f>VLOOKUP($E976,'ALL-GTK-MI-MTS-MA'!$E$13:$CF$361,'ALL-GTK-MI-MTS-MA'!AY$6,FALSE)</f>
        <v>6</v>
      </c>
      <c r="AZ976" s="9">
        <f>VLOOKUP($E976,'ALL-GTK-MI-MTS-MA'!$E$13:$CF$361,'ALL-GTK-MI-MTS-MA'!AZ$6,FALSE)</f>
        <v>0</v>
      </c>
      <c r="BA976" s="9">
        <f>VLOOKUP($E976,'ALL-GTK-MI-MTS-MA'!$E$13:$CF$361,'ALL-GTK-MI-MTS-MA'!BA$6,FALSE)</f>
        <v>0</v>
      </c>
      <c r="BB976" s="9">
        <f>VLOOKUP($E976,'ALL-GTK-MI-MTS-MA'!$E$13:$CF$361,'ALL-GTK-MI-MTS-MA'!BB$6,FALSE)</f>
        <v>0</v>
      </c>
      <c r="BC976" s="9">
        <f>VLOOKUP($E976,'ALL-GTK-MI-MTS-MA'!$E$13:$CF$361,'ALL-GTK-MI-MTS-MA'!BC$6,FALSE)</f>
        <v>0</v>
      </c>
      <c r="BD976" s="310">
        <f t="shared" si="560"/>
        <v>1</v>
      </c>
      <c r="BE976" s="310">
        <f t="shared" si="561"/>
        <v>0</v>
      </c>
      <c r="BF976" s="10">
        <f t="shared" si="562"/>
        <v>1</v>
      </c>
      <c r="BG976" s="311">
        <f t="shared" si="563"/>
        <v>11</v>
      </c>
      <c r="BH976" s="311">
        <f t="shared" si="564"/>
        <v>6</v>
      </c>
      <c r="BI976" s="10">
        <f t="shared" si="565"/>
        <v>17</v>
      </c>
      <c r="BJ976" s="44">
        <f t="shared" si="566"/>
        <v>12</v>
      </c>
      <c r="BK976" s="44">
        <f t="shared" si="567"/>
        <v>6</v>
      </c>
      <c r="BL976" s="11">
        <f t="shared" si="568"/>
        <v>18</v>
      </c>
      <c r="BM976" s="9">
        <f>VLOOKUP($E976,'ALL-GTK-MI-MTS-MA'!$E$13:$CF$361,'ALL-GTK-MI-MTS-MA'!BM$6,FALSE)</f>
        <v>0</v>
      </c>
      <c r="BN976" s="9">
        <f>VLOOKUP($E976,'ALL-GTK-MI-MTS-MA'!$E$13:$CF$361,'ALL-GTK-MI-MTS-MA'!BN$6,FALSE)</f>
        <v>0</v>
      </c>
      <c r="BO976" s="9">
        <f>VLOOKUP($E976,'ALL-GTK-MI-MTS-MA'!$E$13:$CF$361,'ALL-GTK-MI-MTS-MA'!BO$6,FALSE)</f>
        <v>0</v>
      </c>
      <c r="BP976" s="9">
        <f>VLOOKUP($E976,'ALL-GTK-MI-MTS-MA'!$E$13:$CF$361,'ALL-GTK-MI-MTS-MA'!BP$6,FALSE)</f>
        <v>0</v>
      </c>
      <c r="BQ976" s="9">
        <f>VLOOKUP($E976,'ALL-GTK-MI-MTS-MA'!$E$13:$CF$361,'ALL-GTK-MI-MTS-MA'!BQ$6,FALSE)</f>
        <v>0</v>
      </c>
      <c r="BR976" s="9">
        <f>VLOOKUP($E976,'ALL-GTK-MI-MTS-MA'!$E$13:$CF$361,'ALL-GTK-MI-MTS-MA'!BR$6,FALSE)</f>
        <v>0</v>
      </c>
      <c r="BS976" s="9">
        <f>VLOOKUP($E976,'ALL-GTK-MI-MTS-MA'!$E$13:$CF$361,'ALL-GTK-MI-MTS-MA'!BS$6,FALSE)</f>
        <v>0</v>
      </c>
      <c r="BT976" s="9">
        <f>VLOOKUP($E976,'ALL-GTK-MI-MTS-MA'!$E$13:$CF$361,'ALL-GTK-MI-MTS-MA'!BT$6,FALSE)</f>
        <v>0</v>
      </c>
      <c r="BU976" s="299">
        <f t="shared" si="569"/>
        <v>0</v>
      </c>
      <c r="BV976" s="299">
        <f t="shared" si="570"/>
        <v>0</v>
      </c>
      <c r="BW976" s="44">
        <f t="shared" si="571"/>
        <v>0</v>
      </c>
      <c r="BX976" s="44">
        <f t="shared" si="572"/>
        <v>0</v>
      </c>
      <c r="BY976" s="11">
        <f t="shared" si="573"/>
        <v>0</v>
      </c>
      <c r="BZ976" s="14">
        <f t="shared" si="574"/>
        <v>12</v>
      </c>
      <c r="CA976" s="14">
        <f t="shared" si="575"/>
        <v>6</v>
      </c>
      <c r="CB976" s="13">
        <f t="shared" si="576"/>
        <v>0</v>
      </c>
      <c r="CC976" s="13">
        <f t="shared" si="577"/>
        <v>0</v>
      </c>
      <c r="CD976" s="312">
        <f t="shared" si="578"/>
        <v>12</v>
      </c>
      <c r="CE976" s="312">
        <f t="shared" si="579"/>
        <v>6</v>
      </c>
      <c r="CF976" s="313">
        <f t="shared" si="580"/>
        <v>18</v>
      </c>
      <c r="CG976" s="302" t="str">
        <f t="shared" si="581"/>
        <v>OK</v>
      </c>
    </row>
    <row r="977" spans="1:85" ht="14.25" x14ac:dyDescent="0.25">
      <c r="A977" s="6">
        <v>965</v>
      </c>
      <c r="B977" s="495">
        <v>29</v>
      </c>
      <c r="C977" s="495" t="s">
        <v>268</v>
      </c>
      <c r="D977" s="496" t="s">
        <v>21</v>
      </c>
      <c r="E977" s="626">
        <v>69788058</v>
      </c>
      <c r="F977" s="627" t="s">
        <v>1169</v>
      </c>
      <c r="G977" s="624" t="s">
        <v>53</v>
      </c>
      <c r="H977" s="9">
        <f>VLOOKUP($E977,'ALL-GTK-MI-MTS-MA'!$E$13:$CF$361,'ALL-GTK-MI-MTS-MA'!H$6,FALSE)</f>
        <v>0</v>
      </c>
      <c r="I977" s="9">
        <f>VLOOKUP($E977,'ALL-GTK-MI-MTS-MA'!$E$13:$CF$361,'ALL-GTK-MI-MTS-MA'!I$6,FALSE)</f>
        <v>0</v>
      </c>
      <c r="J977" s="9">
        <f>VLOOKUP($E977,'ALL-GTK-MI-MTS-MA'!$E$13:$CF$361,'ALL-GTK-MI-MTS-MA'!J$6,FALSE)</f>
        <v>0</v>
      </c>
      <c r="K977" s="9">
        <f>VLOOKUP($E977,'ALL-GTK-MI-MTS-MA'!$E$13:$CF$361,'ALL-GTK-MI-MTS-MA'!K$6,FALSE)</f>
        <v>0</v>
      </c>
      <c r="L977" s="9">
        <f>VLOOKUP($E977,'ALL-GTK-MI-MTS-MA'!$E$13:$CF$361,'ALL-GTK-MI-MTS-MA'!L$6,FALSE)</f>
        <v>0</v>
      </c>
      <c r="M977" s="9">
        <f>VLOOKUP($E977,'ALL-GTK-MI-MTS-MA'!$E$13:$CF$361,'ALL-GTK-MI-MTS-MA'!M$6,FALSE)</f>
        <v>0</v>
      </c>
      <c r="N977" s="9">
        <f>VLOOKUP($E977,'ALL-GTK-MI-MTS-MA'!$E$13:$CF$361,'ALL-GTK-MI-MTS-MA'!N$6,FALSE)</f>
        <v>0</v>
      </c>
      <c r="O977" s="9">
        <f>VLOOKUP($E977,'ALL-GTK-MI-MTS-MA'!$E$13:$CF$361,'ALL-GTK-MI-MTS-MA'!O$6,FALSE)</f>
        <v>0</v>
      </c>
      <c r="P977" s="299">
        <f t="shared" si="546"/>
        <v>0</v>
      </c>
      <c r="Q977" s="299">
        <f t="shared" si="547"/>
        <v>0</v>
      </c>
      <c r="R977" s="300">
        <f t="shared" si="548"/>
        <v>0</v>
      </c>
      <c r="S977" s="9">
        <f>VLOOKUP($E977,'ALL-GTK-MI-MTS-MA'!$E$13:$CF$361,'ALL-GTK-MI-MTS-MA'!S$6,FALSE)</f>
        <v>6</v>
      </c>
      <c r="T977" s="9">
        <f>VLOOKUP($E977,'ALL-GTK-MI-MTS-MA'!$E$13:$CF$361,'ALL-GTK-MI-MTS-MA'!T$6,FALSE)</f>
        <v>14</v>
      </c>
      <c r="U977" s="9">
        <f>VLOOKUP($E977,'ALL-GTK-MI-MTS-MA'!$E$13:$CF$361,'ALL-GTK-MI-MTS-MA'!U$6,FALSE)</f>
        <v>0</v>
      </c>
      <c r="V977" s="9">
        <f>VLOOKUP($E977,'ALL-GTK-MI-MTS-MA'!$E$13:$CF$361,'ALL-GTK-MI-MTS-MA'!V$6,FALSE)</f>
        <v>0</v>
      </c>
      <c r="W977" s="9">
        <f>VLOOKUP($E977,'ALL-GTK-MI-MTS-MA'!$E$13:$CF$361,'ALL-GTK-MI-MTS-MA'!W$6,FALSE)</f>
        <v>0</v>
      </c>
      <c r="X977" s="9">
        <f>VLOOKUP($E977,'ALL-GTK-MI-MTS-MA'!$E$13:$CF$361,'ALL-GTK-MI-MTS-MA'!X$6,FALSE)</f>
        <v>0</v>
      </c>
      <c r="Y977" s="299">
        <f t="shared" si="549"/>
        <v>6</v>
      </c>
      <c r="Z977" s="299">
        <f t="shared" si="550"/>
        <v>14</v>
      </c>
      <c r="AA977" s="10">
        <f t="shared" si="551"/>
        <v>20</v>
      </c>
      <c r="AB977" s="44">
        <f t="shared" si="552"/>
        <v>6</v>
      </c>
      <c r="AC977" s="44">
        <f t="shared" si="553"/>
        <v>14</v>
      </c>
      <c r="AD977" s="11">
        <f t="shared" si="554"/>
        <v>20</v>
      </c>
      <c r="AE977" s="9">
        <f>VLOOKUP($E977,'ALL-GTK-MI-MTS-MA'!$E$13:$CF$361,'ALL-GTK-MI-MTS-MA'!AE$6,FALSE)</f>
        <v>3</v>
      </c>
      <c r="AF977" s="9">
        <f>VLOOKUP($E977,'ALL-GTK-MI-MTS-MA'!$E$13:$CF$361,'ALL-GTK-MI-MTS-MA'!AF$6,FALSE)</f>
        <v>7</v>
      </c>
      <c r="AG977" s="10">
        <f t="shared" si="555"/>
        <v>10</v>
      </c>
      <c r="AH977" s="9">
        <f>VLOOKUP($E977,'ALL-GTK-MI-MTS-MA'!$E$13:$CF$361,'ALL-GTK-MI-MTS-MA'!AH$6,FALSE)</f>
        <v>3</v>
      </c>
      <c r="AI977" s="9">
        <f>VLOOKUP($E977,'ALL-GTK-MI-MTS-MA'!$E$13:$CF$361,'ALL-GTK-MI-MTS-MA'!AI$6,FALSE)</f>
        <v>7</v>
      </c>
      <c r="AJ977" s="10">
        <f t="shared" si="556"/>
        <v>10</v>
      </c>
      <c r="AK977" s="44">
        <f t="shared" si="557"/>
        <v>6</v>
      </c>
      <c r="AL977" s="44">
        <f t="shared" si="558"/>
        <v>14</v>
      </c>
      <c r="AM977" s="11">
        <f t="shared" si="559"/>
        <v>20</v>
      </c>
      <c r="AN977" s="299">
        <v>0</v>
      </c>
      <c r="AO977" s="299">
        <v>0</v>
      </c>
      <c r="AP977" s="9">
        <f>VLOOKUP($E977,'ALL-GTK-MI-MTS-MA'!$E$13:$CF$361,'ALL-GTK-MI-MTS-MA'!AP$6,FALSE)</f>
        <v>0</v>
      </c>
      <c r="AQ977" s="9">
        <f>VLOOKUP($E977,'ALL-GTK-MI-MTS-MA'!$E$13:$CF$361,'ALL-GTK-MI-MTS-MA'!AQ$6,FALSE)</f>
        <v>0</v>
      </c>
      <c r="AR977" s="9">
        <f>VLOOKUP($E977,'ALL-GTK-MI-MTS-MA'!$E$13:$CF$361,'ALL-GTK-MI-MTS-MA'!AR$6,FALSE)</f>
        <v>0</v>
      </c>
      <c r="AS977" s="9">
        <f>VLOOKUP($E977,'ALL-GTK-MI-MTS-MA'!$E$13:$CF$361,'ALL-GTK-MI-MTS-MA'!AS$6,FALSE)</f>
        <v>0</v>
      </c>
      <c r="AT977" s="9">
        <f>VLOOKUP($E977,'ALL-GTK-MI-MTS-MA'!$E$13:$CF$361,'ALL-GTK-MI-MTS-MA'!AT$6,FALSE)</f>
        <v>0</v>
      </c>
      <c r="AU977" s="9">
        <f>VLOOKUP($E977,'ALL-GTK-MI-MTS-MA'!$E$13:$CF$361,'ALL-GTK-MI-MTS-MA'!AU$6,FALSE)</f>
        <v>1</v>
      </c>
      <c r="AV977" s="590">
        <f>VLOOKUP($E977,'ALL-GTK-MI-MTS-MA'!$E$13:$CF$361,'ALL-GTK-MI-MTS-MA'!AV$6,FALSE)</f>
        <v>0</v>
      </c>
      <c r="AW977" s="590">
        <f>VLOOKUP($E977,'ALL-GTK-MI-MTS-MA'!$E$13:$CF$361,'ALL-GTK-MI-MTS-MA'!AW$6,FALSE)</f>
        <v>0</v>
      </c>
      <c r="AX977" s="9">
        <f>VLOOKUP($E977,'ALL-GTK-MI-MTS-MA'!$E$13:$CF$361,'ALL-GTK-MI-MTS-MA'!AX$6,FALSE)</f>
        <v>6</v>
      </c>
      <c r="AY977" s="9">
        <f>VLOOKUP($E977,'ALL-GTK-MI-MTS-MA'!$E$13:$CF$361,'ALL-GTK-MI-MTS-MA'!AY$6,FALSE)</f>
        <v>13</v>
      </c>
      <c r="AZ977" s="9">
        <f>VLOOKUP($E977,'ALL-GTK-MI-MTS-MA'!$E$13:$CF$361,'ALL-GTK-MI-MTS-MA'!AZ$6,FALSE)</f>
        <v>0</v>
      </c>
      <c r="BA977" s="9">
        <f>VLOOKUP($E977,'ALL-GTK-MI-MTS-MA'!$E$13:$CF$361,'ALL-GTK-MI-MTS-MA'!BA$6,FALSE)</f>
        <v>0</v>
      </c>
      <c r="BB977" s="9">
        <f>VLOOKUP($E977,'ALL-GTK-MI-MTS-MA'!$E$13:$CF$361,'ALL-GTK-MI-MTS-MA'!BB$6,FALSE)</f>
        <v>0</v>
      </c>
      <c r="BC977" s="9">
        <f>VLOOKUP($E977,'ALL-GTK-MI-MTS-MA'!$E$13:$CF$361,'ALL-GTK-MI-MTS-MA'!BC$6,FALSE)</f>
        <v>0</v>
      </c>
      <c r="BD977" s="310">
        <f t="shared" si="560"/>
        <v>0</v>
      </c>
      <c r="BE977" s="310">
        <f t="shared" si="561"/>
        <v>1</v>
      </c>
      <c r="BF977" s="10">
        <f t="shared" si="562"/>
        <v>1</v>
      </c>
      <c r="BG977" s="311">
        <f t="shared" si="563"/>
        <v>6</v>
      </c>
      <c r="BH977" s="311">
        <f t="shared" si="564"/>
        <v>13</v>
      </c>
      <c r="BI977" s="10">
        <f t="shared" si="565"/>
        <v>19</v>
      </c>
      <c r="BJ977" s="44">
        <f t="shared" si="566"/>
        <v>6</v>
      </c>
      <c r="BK977" s="44">
        <f t="shared" si="567"/>
        <v>14</v>
      </c>
      <c r="BL977" s="11">
        <f t="shared" si="568"/>
        <v>20</v>
      </c>
      <c r="BM977" s="9">
        <f>VLOOKUP($E977,'ALL-GTK-MI-MTS-MA'!$E$13:$CF$361,'ALL-GTK-MI-MTS-MA'!BM$6,FALSE)</f>
        <v>0</v>
      </c>
      <c r="BN977" s="9">
        <f>VLOOKUP($E977,'ALL-GTK-MI-MTS-MA'!$E$13:$CF$361,'ALL-GTK-MI-MTS-MA'!BN$6,FALSE)</f>
        <v>0</v>
      </c>
      <c r="BO977" s="9">
        <f>VLOOKUP($E977,'ALL-GTK-MI-MTS-MA'!$E$13:$CF$361,'ALL-GTK-MI-MTS-MA'!BO$6,FALSE)</f>
        <v>0</v>
      </c>
      <c r="BP977" s="9">
        <f>VLOOKUP($E977,'ALL-GTK-MI-MTS-MA'!$E$13:$CF$361,'ALL-GTK-MI-MTS-MA'!BP$6,FALSE)</f>
        <v>0</v>
      </c>
      <c r="BQ977" s="9">
        <f>VLOOKUP($E977,'ALL-GTK-MI-MTS-MA'!$E$13:$CF$361,'ALL-GTK-MI-MTS-MA'!BQ$6,FALSE)</f>
        <v>0</v>
      </c>
      <c r="BR977" s="9">
        <f>VLOOKUP($E977,'ALL-GTK-MI-MTS-MA'!$E$13:$CF$361,'ALL-GTK-MI-MTS-MA'!BR$6,FALSE)</f>
        <v>0</v>
      </c>
      <c r="BS977" s="9">
        <f>VLOOKUP($E977,'ALL-GTK-MI-MTS-MA'!$E$13:$CF$361,'ALL-GTK-MI-MTS-MA'!BS$6,FALSE)</f>
        <v>0</v>
      </c>
      <c r="BT977" s="9">
        <f>VLOOKUP($E977,'ALL-GTK-MI-MTS-MA'!$E$13:$CF$361,'ALL-GTK-MI-MTS-MA'!BT$6,FALSE)</f>
        <v>0</v>
      </c>
      <c r="BU977" s="299">
        <f t="shared" si="569"/>
        <v>0</v>
      </c>
      <c r="BV977" s="299">
        <f t="shared" si="570"/>
        <v>0</v>
      </c>
      <c r="BW977" s="44">
        <f t="shared" si="571"/>
        <v>0</v>
      </c>
      <c r="BX977" s="44">
        <f t="shared" si="572"/>
        <v>0</v>
      </c>
      <c r="BY977" s="11">
        <f t="shared" si="573"/>
        <v>0</v>
      </c>
      <c r="BZ977" s="14">
        <f t="shared" si="574"/>
        <v>6</v>
      </c>
      <c r="CA977" s="14">
        <f t="shared" si="575"/>
        <v>14</v>
      </c>
      <c r="CB977" s="13">
        <f t="shared" si="576"/>
        <v>0</v>
      </c>
      <c r="CC977" s="13">
        <f t="shared" si="577"/>
        <v>0</v>
      </c>
      <c r="CD977" s="312">
        <f t="shared" si="578"/>
        <v>6</v>
      </c>
      <c r="CE977" s="312">
        <f t="shared" si="579"/>
        <v>14</v>
      </c>
      <c r="CF977" s="313">
        <f t="shared" si="580"/>
        <v>20</v>
      </c>
      <c r="CG977" s="302" t="str">
        <f t="shared" si="581"/>
        <v>OK</v>
      </c>
    </row>
    <row r="978" spans="1:85" ht="14.25" x14ac:dyDescent="0.25">
      <c r="A978" s="6">
        <v>966</v>
      </c>
      <c r="B978" s="495">
        <v>30</v>
      </c>
      <c r="C978" s="495" t="s">
        <v>268</v>
      </c>
      <c r="D978" s="496" t="s">
        <v>21</v>
      </c>
      <c r="E978" s="626">
        <v>20362846</v>
      </c>
      <c r="F978" s="627" t="s">
        <v>1170</v>
      </c>
      <c r="G978" s="624" t="s">
        <v>53</v>
      </c>
      <c r="H978" s="9">
        <f>VLOOKUP($E978,'ALL-GTK-MI-MTS-MA'!$E$13:$CF$361,'ALL-GTK-MI-MTS-MA'!H$6,FALSE)</f>
        <v>0</v>
      </c>
      <c r="I978" s="9">
        <f>VLOOKUP($E978,'ALL-GTK-MI-MTS-MA'!$E$13:$CF$361,'ALL-GTK-MI-MTS-MA'!I$6,FALSE)</f>
        <v>0</v>
      </c>
      <c r="J978" s="9">
        <f>VLOOKUP($E978,'ALL-GTK-MI-MTS-MA'!$E$13:$CF$361,'ALL-GTK-MI-MTS-MA'!J$6,FALSE)</f>
        <v>0</v>
      </c>
      <c r="K978" s="9">
        <f>VLOOKUP($E978,'ALL-GTK-MI-MTS-MA'!$E$13:$CF$361,'ALL-GTK-MI-MTS-MA'!K$6,FALSE)</f>
        <v>0</v>
      </c>
      <c r="L978" s="9">
        <f>VLOOKUP($E978,'ALL-GTK-MI-MTS-MA'!$E$13:$CF$361,'ALL-GTK-MI-MTS-MA'!L$6,FALSE)</f>
        <v>0</v>
      </c>
      <c r="M978" s="9">
        <f>VLOOKUP($E978,'ALL-GTK-MI-MTS-MA'!$E$13:$CF$361,'ALL-GTK-MI-MTS-MA'!M$6,FALSE)</f>
        <v>0</v>
      </c>
      <c r="N978" s="9">
        <f>VLOOKUP($E978,'ALL-GTK-MI-MTS-MA'!$E$13:$CF$361,'ALL-GTK-MI-MTS-MA'!N$6,FALSE)</f>
        <v>0</v>
      </c>
      <c r="O978" s="9">
        <f>VLOOKUP($E978,'ALL-GTK-MI-MTS-MA'!$E$13:$CF$361,'ALL-GTK-MI-MTS-MA'!O$6,FALSE)</f>
        <v>0</v>
      </c>
      <c r="P978" s="299">
        <f t="shared" si="546"/>
        <v>0</v>
      </c>
      <c r="Q978" s="299">
        <f t="shared" si="547"/>
        <v>0</v>
      </c>
      <c r="R978" s="300">
        <f t="shared" si="548"/>
        <v>0</v>
      </c>
      <c r="S978" s="9">
        <f>VLOOKUP($E978,'ALL-GTK-MI-MTS-MA'!$E$13:$CF$361,'ALL-GTK-MI-MTS-MA'!S$6,FALSE)</f>
        <v>6</v>
      </c>
      <c r="T978" s="9">
        <f>VLOOKUP($E978,'ALL-GTK-MI-MTS-MA'!$E$13:$CF$361,'ALL-GTK-MI-MTS-MA'!T$6,FALSE)</f>
        <v>4</v>
      </c>
      <c r="U978" s="9">
        <f>VLOOKUP($E978,'ALL-GTK-MI-MTS-MA'!$E$13:$CF$361,'ALL-GTK-MI-MTS-MA'!U$6,FALSE)</f>
        <v>0</v>
      </c>
      <c r="V978" s="9">
        <f>VLOOKUP($E978,'ALL-GTK-MI-MTS-MA'!$E$13:$CF$361,'ALL-GTK-MI-MTS-MA'!V$6,FALSE)</f>
        <v>0</v>
      </c>
      <c r="W978" s="9">
        <f>VLOOKUP($E978,'ALL-GTK-MI-MTS-MA'!$E$13:$CF$361,'ALL-GTK-MI-MTS-MA'!W$6,FALSE)</f>
        <v>0</v>
      </c>
      <c r="X978" s="9">
        <f>VLOOKUP($E978,'ALL-GTK-MI-MTS-MA'!$E$13:$CF$361,'ALL-GTK-MI-MTS-MA'!X$6,FALSE)</f>
        <v>0</v>
      </c>
      <c r="Y978" s="299">
        <f t="shared" si="549"/>
        <v>6</v>
      </c>
      <c r="Z978" s="299">
        <f t="shared" si="550"/>
        <v>4</v>
      </c>
      <c r="AA978" s="10">
        <f t="shared" si="551"/>
        <v>10</v>
      </c>
      <c r="AB978" s="44">
        <f t="shared" si="552"/>
        <v>6</v>
      </c>
      <c r="AC978" s="44">
        <f t="shared" si="553"/>
        <v>4</v>
      </c>
      <c r="AD978" s="11">
        <f t="shared" si="554"/>
        <v>10</v>
      </c>
      <c r="AE978" s="9">
        <f>VLOOKUP($E978,'ALL-GTK-MI-MTS-MA'!$E$13:$CF$361,'ALL-GTK-MI-MTS-MA'!AE$6,FALSE)</f>
        <v>3</v>
      </c>
      <c r="AF978" s="9">
        <f>VLOOKUP($E978,'ALL-GTK-MI-MTS-MA'!$E$13:$CF$361,'ALL-GTK-MI-MTS-MA'!AF$6,FALSE)</f>
        <v>2</v>
      </c>
      <c r="AG978" s="10">
        <f t="shared" si="555"/>
        <v>5</v>
      </c>
      <c r="AH978" s="9">
        <f>VLOOKUP($E978,'ALL-GTK-MI-MTS-MA'!$E$13:$CF$361,'ALL-GTK-MI-MTS-MA'!AH$6,FALSE)</f>
        <v>3</v>
      </c>
      <c r="AI978" s="9">
        <f>VLOOKUP($E978,'ALL-GTK-MI-MTS-MA'!$E$13:$CF$361,'ALL-GTK-MI-MTS-MA'!AI$6,FALSE)</f>
        <v>2</v>
      </c>
      <c r="AJ978" s="10">
        <f t="shared" si="556"/>
        <v>5</v>
      </c>
      <c r="AK978" s="44">
        <f t="shared" si="557"/>
        <v>6</v>
      </c>
      <c r="AL978" s="44">
        <f t="shared" si="558"/>
        <v>4</v>
      </c>
      <c r="AM978" s="11">
        <f t="shared" si="559"/>
        <v>10</v>
      </c>
      <c r="AN978" s="299">
        <v>0</v>
      </c>
      <c r="AO978" s="299">
        <v>0</v>
      </c>
      <c r="AP978" s="9">
        <f>VLOOKUP($E978,'ALL-GTK-MI-MTS-MA'!$E$13:$CF$361,'ALL-GTK-MI-MTS-MA'!AP$6,FALSE)</f>
        <v>0</v>
      </c>
      <c r="AQ978" s="9">
        <f>VLOOKUP($E978,'ALL-GTK-MI-MTS-MA'!$E$13:$CF$361,'ALL-GTK-MI-MTS-MA'!AQ$6,FALSE)</f>
        <v>0</v>
      </c>
      <c r="AR978" s="9">
        <f>VLOOKUP($E978,'ALL-GTK-MI-MTS-MA'!$E$13:$CF$361,'ALL-GTK-MI-MTS-MA'!AR$6,FALSE)</f>
        <v>0</v>
      </c>
      <c r="AS978" s="9">
        <f>VLOOKUP($E978,'ALL-GTK-MI-MTS-MA'!$E$13:$CF$361,'ALL-GTK-MI-MTS-MA'!AS$6,FALSE)</f>
        <v>0</v>
      </c>
      <c r="AT978" s="9">
        <f>VLOOKUP($E978,'ALL-GTK-MI-MTS-MA'!$E$13:$CF$361,'ALL-GTK-MI-MTS-MA'!AT$6,FALSE)</f>
        <v>0</v>
      </c>
      <c r="AU978" s="9">
        <f>VLOOKUP($E978,'ALL-GTK-MI-MTS-MA'!$E$13:$CF$361,'ALL-GTK-MI-MTS-MA'!AU$6,FALSE)</f>
        <v>0</v>
      </c>
      <c r="AV978" s="590">
        <f>VLOOKUP($E978,'ALL-GTK-MI-MTS-MA'!$E$13:$CF$361,'ALL-GTK-MI-MTS-MA'!AV$6,FALSE)</f>
        <v>0</v>
      </c>
      <c r="AW978" s="590">
        <f>VLOOKUP($E978,'ALL-GTK-MI-MTS-MA'!$E$13:$CF$361,'ALL-GTK-MI-MTS-MA'!AW$6,FALSE)</f>
        <v>0</v>
      </c>
      <c r="AX978" s="9">
        <f>VLOOKUP($E978,'ALL-GTK-MI-MTS-MA'!$E$13:$CF$361,'ALL-GTK-MI-MTS-MA'!AX$6,FALSE)</f>
        <v>6</v>
      </c>
      <c r="AY978" s="9">
        <f>VLOOKUP($E978,'ALL-GTK-MI-MTS-MA'!$E$13:$CF$361,'ALL-GTK-MI-MTS-MA'!AY$6,FALSE)</f>
        <v>4</v>
      </c>
      <c r="AZ978" s="9">
        <f>VLOOKUP($E978,'ALL-GTK-MI-MTS-MA'!$E$13:$CF$361,'ALL-GTK-MI-MTS-MA'!AZ$6,FALSE)</f>
        <v>0</v>
      </c>
      <c r="BA978" s="9">
        <f>VLOOKUP($E978,'ALL-GTK-MI-MTS-MA'!$E$13:$CF$361,'ALL-GTK-MI-MTS-MA'!BA$6,FALSE)</f>
        <v>0</v>
      </c>
      <c r="BB978" s="9">
        <f>VLOOKUP($E978,'ALL-GTK-MI-MTS-MA'!$E$13:$CF$361,'ALL-GTK-MI-MTS-MA'!BB$6,FALSE)</f>
        <v>0</v>
      </c>
      <c r="BC978" s="9">
        <f>VLOOKUP($E978,'ALL-GTK-MI-MTS-MA'!$E$13:$CF$361,'ALL-GTK-MI-MTS-MA'!BC$6,FALSE)</f>
        <v>0</v>
      </c>
      <c r="BD978" s="310">
        <f t="shared" si="560"/>
        <v>0</v>
      </c>
      <c r="BE978" s="310">
        <f t="shared" si="561"/>
        <v>0</v>
      </c>
      <c r="BF978" s="10">
        <f t="shared" si="562"/>
        <v>0</v>
      </c>
      <c r="BG978" s="311">
        <f t="shared" si="563"/>
        <v>6</v>
      </c>
      <c r="BH978" s="311">
        <f t="shared" si="564"/>
        <v>4</v>
      </c>
      <c r="BI978" s="10">
        <f t="shared" si="565"/>
        <v>10</v>
      </c>
      <c r="BJ978" s="44">
        <f t="shared" si="566"/>
        <v>6</v>
      </c>
      <c r="BK978" s="44">
        <f t="shared" si="567"/>
        <v>4</v>
      </c>
      <c r="BL978" s="11">
        <f t="shared" si="568"/>
        <v>10</v>
      </c>
      <c r="BM978" s="9">
        <f>VLOOKUP($E978,'ALL-GTK-MI-MTS-MA'!$E$13:$CF$361,'ALL-GTK-MI-MTS-MA'!BM$6,FALSE)</f>
        <v>0</v>
      </c>
      <c r="BN978" s="9">
        <f>VLOOKUP($E978,'ALL-GTK-MI-MTS-MA'!$E$13:$CF$361,'ALL-GTK-MI-MTS-MA'!BN$6,FALSE)</f>
        <v>0</v>
      </c>
      <c r="BO978" s="9">
        <f>VLOOKUP($E978,'ALL-GTK-MI-MTS-MA'!$E$13:$CF$361,'ALL-GTK-MI-MTS-MA'!BO$6,FALSE)</f>
        <v>0</v>
      </c>
      <c r="BP978" s="9">
        <f>VLOOKUP($E978,'ALL-GTK-MI-MTS-MA'!$E$13:$CF$361,'ALL-GTK-MI-MTS-MA'!BP$6,FALSE)</f>
        <v>0</v>
      </c>
      <c r="BQ978" s="9">
        <f>VLOOKUP($E978,'ALL-GTK-MI-MTS-MA'!$E$13:$CF$361,'ALL-GTK-MI-MTS-MA'!BQ$6,FALSE)</f>
        <v>0</v>
      </c>
      <c r="BR978" s="9">
        <f>VLOOKUP($E978,'ALL-GTK-MI-MTS-MA'!$E$13:$CF$361,'ALL-GTK-MI-MTS-MA'!BR$6,FALSE)</f>
        <v>0</v>
      </c>
      <c r="BS978" s="9">
        <f>VLOOKUP($E978,'ALL-GTK-MI-MTS-MA'!$E$13:$CF$361,'ALL-GTK-MI-MTS-MA'!BS$6,FALSE)</f>
        <v>0</v>
      </c>
      <c r="BT978" s="9">
        <f>VLOOKUP($E978,'ALL-GTK-MI-MTS-MA'!$E$13:$CF$361,'ALL-GTK-MI-MTS-MA'!BT$6,FALSE)</f>
        <v>0</v>
      </c>
      <c r="BU978" s="299">
        <f t="shared" si="569"/>
        <v>0</v>
      </c>
      <c r="BV978" s="299">
        <f t="shared" si="570"/>
        <v>0</v>
      </c>
      <c r="BW978" s="44">
        <f t="shared" si="571"/>
        <v>0</v>
      </c>
      <c r="BX978" s="44">
        <f t="shared" si="572"/>
        <v>0</v>
      </c>
      <c r="BY978" s="11">
        <f t="shared" si="573"/>
        <v>0</v>
      </c>
      <c r="BZ978" s="14">
        <f t="shared" si="574"/>
        <v>6</v>
      </c>
      <c r="CA978" s="14">
        <f t="shared" si="575"/>
        <v>4</v>
      </c>
      <c r="CB978" s="13">
        <f t="shared" si="576"/>
        <v>0</v>
      </c>
      <c r="CC978" s="13">
        <f t="shared" si="577"/>
        <v>0</v>
      </c>
      <c r="CD978" s="312">
        <f t="shared" si="578"/>
        <v>6</v>
      </c>
      <c r="CE978" s="312">
        <f t="shared" si="579"/>
        <v>4</v>
      </c>
      <c r="CF978" s="313">
        <f t="shared" si="580"/>
        <v>10</v>
      </c>
      <c r="CG978" s="302" t="str">
        <f t="shared" si="581"/>
        <v>OK</v>
      </c>
    </row>
    <row r="979" spans="1:85" ht="14.25" x14ac:dyDescent="0.25">
      <c r="A979" s="6">
        <v>967</v>
      </c>
      <c r="B979" s="495">
        <v>31</v>
      </c>
      <c r="C979" s="495" t="s">
        <v>268</v>
      </c>
      <c r="D979" s="496" t="s">
        <v>21</v>
      </c>
      <c r="E979" s="626">
        <v>69941711</v>
      </c>
      <c r="F979" s="627" t="s">
        <v>1171</v>
      </c>
      <c r="G979" s="624" t="s">
        <v>53</v>
      </c>
      <c r="H979" s="9">
        <f>VLOOKUP($E979,'ALL-GTK-MI-MTS-MA'!$E$13:$CF$361,'ALL-GTK-MI-MTS-MA'!H$6,FALSE)</f>
        <v>0</v>
      </c>
      <c r="I979" s="9">
        <f>VLOOKUP($E979,'ALL-GTK-MI-MTS-MA'!$E$13:$CF$361,'ALL-GTK-MI-MTS-MA'!I$6,FALSE)</f>
        <v>0</v>
      </c>
      <c r="J979" s="9">
        <f>VLOOKUP($E979,'ALL-GTK-MI-MTS-MA'!$E$13:$CF$361,'ALL-GTK-MI-MTS-MA'!J$6,FALSE)</f>
        <v>0</v>
      </c>
      <c r="K979" s="9">
        <f>VLOOKUP($E979,'ALL-GTK-MI-MTS-MA'!$E$13:$CF$361,'ALL-GTK-MI-MTS-MA'!K$6,FALSE)</f>
        <v>0</v>
      </c>
      <c r="L979" s="9">
        <f>VLOOKUP($E979,'ALL-GTK-MI-MTS-MA'!$E$13:$CF$361,'ALL-GTK-MI-MTS-MA'!L$6,FALSE)</f>
        <v>0</v>
      </c>
      <c r="M979" s="9">
        <f>VLOOKUP($E979,'ALL-GTK-MI-MTS-MA'!$E$13:$CF$361,'ALL-GTK-MI-MTS-MA'!M$6,FALSE)</f>
        <v>0</v>
      </c>
      <c r="N979" s="9">
        <f>VLOOKUP($E979,'ALL-GTK-MI-MTS-MA'!$E$13:$CF$361,'ALL-GTK-MI-MTS-MA'!N$6,FALSE)</f>
        <v>0</v>
      </c>
      <c r="O979" s="9">
        <f>VLOOKUP($E979,'ALL-GTK-MI-MTS-MA'!$E$13:$CF$361,'ALL-GTK-MI-MTS-MA'!O$6,FALSE)</f>
        <v>0</v>
      </c>
      <c r="P979" s="299">
        <f t="shared" si="546"/>
        <v>0</v>
      </c>
      <c r="Q979" s="299">
        <f t="shared" si="547"/>
        <v>0</v>
      </c>
      <c r="R979" s="300">
        <f t="shared" si="548"/>
        <v>0</v>
      </c>
      <c r="S979" s="9">
        <f>VLOOKUP($E979,'ALL-GTK-MI-MTS-MA'!$E$13:$CF$361,'ALL-GTK-MI-MTS-MA'!S$6,FALSE)</f>
        <v>4</v>
      </c>
      <c r="T979" s="9">
        <f>VLOOKUP($E979,'ALL-GTK-MI-MTS-MA'!$E$13:$CF$361,'ALL-GTK-MI-MTS-MA'!T$6,FALSE)</f>
        <v>3</v>
      </c>
      <c r="U979" s="9">
        <f>VLOOKUP($E979,'ALL-GTK-MI-MTS-MA'!$E$13:$CF$361,'ALL-GTK-MI-MTS-MA'!U$6,FALSE)</f>
        <v>0</v>
      </c>
      <c r="V979" s="9">
        <f>VLOOKUP($E979,'ALL-GTK-MI-MTS-MA'!$E$13:$CF$361,'ALL-GTK-MI-MTS-MA'!V$6,FALSE)</f>
        <v>0</v>
      </c>
      <c r="W979" s="9">
        <f>VLOOKUP($E979,'ALL-GTK-MI-MTS-MA'!$E$13:$CF$361,'ALL-GTK-MI-MTS-MA'!W$6,FALSE)</f>
        <v>0</v>
      </c>
      <c r="X979" s="9">
        <f>VLOOKUP($E979,'ALL-GTK-MI-MTS-MA'!$E$13:$CF$361,'ALL-GTK-MI-MTS-MA'!X$6,FALSE)</f>
        <v>0</v>
      </c>
      <c r="Y979" s="299">
        <f t="shared" si="549"/>
        <v>4</v>
      </c>
      <c r="Z979" s="299">
        <f t="shared" si="550"/>
        <v>3</v>
      </c>
      <c r="AA979" s="10">
        <f t="shared" si="551"/>
        <v>7</v>
      </c>
      <c r="AB979" s="44">
        <f t="shared" si="552"/>
        <v>4</v>
      </c>
      <c r="AC979" s="44">
        <f t="shared" si="553"/>
        <v>3</v>
      </c>
      <c r="AD979" s="11">
        <f t="shared" si="554"/>
        <v>7</v>
      </c>
      <c r="AE979" s="9">
        <f>VLOOKUP($E979,'ALL-GTK-MI-MTS-MA'!$E$13:$CF$361,'ALL-GTK-MI-MTS-MA'!AE$6,FALSE)</f>
        <v>2</v>
      </c>
      <c r="AF979" s="9">
        <f>VLOOKUP($E979,'ALL-GTK-MI-MTS-MA'!$E$13:$CF$361,'ALL-GTK-MI-MTS-MA'!AF$6,FALSE)</f>
        <v>1</v>
      </c>
      <c r="AG979" s="10">
        <f t="shared" si="555"/>
        <v>3</v>
      </c>
      <c r="AH979" s="9">
        <f>VLOOKUP($E979,'ALL-GTK-MI-MTS-MA'!$E$13:$CF$361,'ALL-GTK-MI-MTS-MA'!AH$6,FALSE)</f>
        <v>2</v>
      </c>
      <c r="AI979" s="9">
        <f>VLOOKUP($E979,'ALL-GTK-MI-MTS-MA'!$E$13:$CF$361,'ALL-GTK-MI-MTS-MA'!AI$6,FALSE)</f>
        <v>2</v>
      </c>
      <c r="AJ979" s="10">
        <f t="shared" si="556"/>
        <v>4</v>
      </c>
      <c r="AK979" s="44">
        <f t="shared" si="557"/>
        <v>4</v>
      </c>
      <c r="AL979" s="44">
        <f t="shared" si="558"/>
        <v>3</v>
      </c>
      <c r="AM979" s="11">
        <f t="shared" si="559"/>
        <v>7</v>
      </c>
      <c r="AN979" s="299">
        <v>0</v>
      </c>
      <c r="AO979" s="299">
        <v>0</v>
      </c>
      <c r="AP979" s="9">
        <f>VLOOKUP($E979,'ALL-GTK-MI-MTS-MA'!$E$13:$CF$361,'ALL-GTK-MI-MTS-MA'!AP$6,FALSE)</f>
        <v>0</v>
      </c>
      <c r="AQ979" s="9">
        <f>VLOOKUP($E979,'ALL-GTK-MI-MTS-MA'!$E$13:$CF$361,'ALL-GTK-MI-MTS-MA'!AQ$6,FALSE)</f>
        <v>0</v>
      </c>
      <c r="AR979" s="9">
        <f>VLOOKUP($E979,'ALL-GTK-MI-MTS-MA'!$E$13:$CF$361,'ALL-GTK-MI-MTS-MA'!AR$6,FALSE)</f>
        <v>0</v>
      </c>
      <c r="AS979" s="9">
        <f>VLOOKUP($E979,'ALL-GTK-MI-MTS-MA'!$E$13:$CF$361,'ALL-GTK-MI-MTS-MA'!AS$6,FALSE)</f>
        <v>0</v>
      </c>
      <c r="AT979" s="9">
        <f>VLOOKUP($E979,'ALL-GTK-MI-MTS-MA'!$E$13:$CF$361,'ALL-GTK-MI-MTS-MA'!AT$6,FALSE)</f>
        <v>0</v>
      </c>
      <c r="AU979" s="9">
        <f>VLOOKUP($E979,'ALL-GTK-MI-MTS-MA'!$E$13:$CF$361,'ALL-GTK-MI-MTS-MA'!AU$6,FALSE)</f>
        <v>0</v>
      </c>
      <c r="AV979" s="590">
        <f>VLOOKUP($E979,'ALL-GTK-MI-MTS-MA'!$E$13:$CF$361,'ALL-GTK-MI-MTS-MA'!AV$6,FALSE)</f>
        <v>0</v>
      </c>
      <c r="AW979" s="590">
        <f>VLOOKUP($E979,'ALL-GTK-MI-MTS-MA'!$E$13:$CF$361,'ALL-GTK-MI-MTS-MA'!AW$6,FALSE)</f>
        <v>0</v>
      </c>
      <c r="AX979" s="9">
        <f>VLOOKUP($E979,'ALL-GTK-MI-MTS-MA'!$E$13:$CF$361,'ALL-GTK-MI-MTS-MA'!AX$6,FALSE)</f>
        <v>4</v>
      </c>
      <c r="AY979" s="9">
        <f>VLOOKUP($E979,'ALL-GTK-MI-MTS-MA'!$E$13:$CF$361,'ALL-GTK-MI-MTS-MA'!AY$6,FALSE)</f>
        <v>3</v>
      </c>
      <c r="AZ979" s="9">
        <f>VLOOKUP($E979,'ALL-GTK-MI-MTS-MA'!$E$13:$CF$361,'ALL-GTK-MI-MTS-MA'!AZ$6,FALSE)</f>
        <v>0</v>
      </c>
      <c r="BA979" s="9">
        <f>VLOOKUP($E979,'ALL-GTK-MI-MTS-MA'!$E$13:$CF$361,'ALL-GTK-MI-MTS-MA'!BA$6,FALSE)</f>
        <v>0</v>
      </c>
      <c r="BB979" s="9">
        <f>VLOOKUP($E979,'ALL-GTK-MI-MTS-MA'!$E$13:$CF$361,'ALL-GTK-MI-MTS-MA'!BB$6,FALSE)</f>
        <v>0</v>
      </c>
      <c r="BC979" s="9">
        <f>VLOOKUP($E979,'ALL-GTK-MI-MTS-MA'!$E$13:$CF$361,'ALL-GTK-MI-MTS-MA'!BC$6,FALSE)</f>
        <v>0</v>
      </c>
      <c r="BD979" s="310">
        <f t="shared" si="560"/>
        <v>0</v>
      </c>
      <c r="BE979" s="310">
        <f t="shared" si="561"/>
        <v>0</v>
      </c>
      <c r="BF979" s="10">
        <f t="shared" si="562"/>
        <v>0</v>
      </c>
      <c r="BG979" s="311">
        <f t="shared" si="563"/>
        <v>4</v>
      </c>
      <c r="BH979" s="311">
        <f t="shared" si="564"/>
        <v>3</v>
      </c>
      <c r="BI979" s="10">
        <f t="shared" si="565"/>
        <v>7</v>
      </c>
      <c r="BJ979" s="44">
        <f t="shared" si="566"/>
        <v>4</v>
      </c>
      <c r="BK979" s="44">
        <f t="shared" si="567"/>
        <v>3</v>
      </c>
      <c r="BL979" s="11">
        <f t="shared" si="568"/>
        <v>7</v>
      </c>
      <c r="BM979" s="9">
        <f>VLOOKUP($E979,'ALL-GTK-MI-MTS-MA'!$E$13:$CF$361,'ALL-GTK-MI-MTS-MA'!BM$6,FALSE)</f>
        <v>0</v>
      </c>
      <c r="BN979" s="9">
        <f>VLOOKUP($E979,'ALL-GTK-MI-MTS-MA'!$E$13:$CF$361,'ALL-GTK-MI-MTS-MA'!BN$6,FALSE)</f>
        <v>0</v>
      </c>
      <c r="BO979" s="9">
        <f>VLOOKUP($E979,'ALL-GTK-MI-MTS-MA'!$E$13:$CF$361,'ALL-GTK-MI-MTS-MA'!BO$6,FALSE)</f>
        <v>0</v>
      </c>
      <c r="BP979" s="9">
        <f>VLOOKUP($E979,'ALL-GTK-MI-MTS-MA'!$E$13:$CF$361,'ALL-GTK-MI-MTS-MA'!BP$6,FALSE)</f>
        <v>0</v>
      </c>
      <c r="BQ979" s="9">
        <f>VLOOKUP($E979,'ALL-GTK-MI-MTS-MA'!$E$13:$CF$361,'ALL-GTK-MI-MTS-MA'!BQ$6,FALSE)</f>
        <v>0</v>
      </c>
      <c r="BR979" s="9">
        <f>VLOOKUP($E979,'ALL-GTK-MI-MTS-MA'!$E$13:$CF$361,'ALL-GTK-MI-MTS-MA'!BR$6,FALSE)</f>
        <v>0</v>
      </c>
      <c r="BS979" s="9">
        <f>VLOOKUP($E979,'ALL-GTK-MI-MTS-MA'!$E$13:$CF$361,'ALL-GTK-MI-MTS-MA'!BS$6,FALSE)</f>
        <v>0</v>
      </c>
      <c r="BT979" s="9">
        <f>VLOOKUP($E979,'ALL-GTK-MI-MTS-MA'!$E$13:$CF$361,'ALL-GTK-MI-MTS-MA'!BT$6,FALSE)</f>
        <v>0</v>
      </c>
      <c r="BU979" s="299">
        <f t="shared" si="569"/>
        <v>0</v>
      </c>
      <c r="BV979" s="299">
        <f t="shared" si="570"/>
        <v>0</v>
      </c>
      <c r="BW979" s="44">
        <f t="shared" si="571"/>
        <v>0</v>
      </c>
      <c r="BX979" s="44">
        <f t="shared" si="572"/>
        <v>0</v>
      </c>
      <c r="BY979" s="11">
        <f t="shared" si="573"/>
        <v>0</v>
      </c>
      <c r="BZ979" s="14">
        <f t="shared" si="574"/>
        <v>4</v>
      </c>
      <c r="CA979" s="14">
        <f t="shared" si="575"/>
        <v>3</v>
      </c>
      <c r="CB979" s="13">
        <f t="shared" si="576"/>
        <v>0</v>
      </c>
      <c r="CC979" s="13">
        <f t="shared" si="577"/>
        <v>0</v>
      </c>
      <c r="CD979" s="312">
        <f t="shared" si="578"/>
        <v>4</v>
      </c>
      <c r="CE979" s="312">
        <f t="shared" si="579"/>
        <v>3</v>
      </c>
      <c r="CF979" s="313">
        <f t="shared" si="580"/>
        <v>7</v>
      </c>
      <c r="CG979" s="302" t="str">
        <f t="shared" si="581"/>
        <v>OK</v>
      </c>
    </row>
    <row r="980" spans="1:85" ht="14.25" x14ac:dyDescent="0.25">
      <c r="A980" s="6">
        <v>968</v>
      </c>
      <c r="B980" s="495">
        <v>32</v>
      </c>
      <c r="C980" s="495" t="s">
        <v>268</v>
      </c>
      <c r="D980" s="496" t="s">
        <v>21</v>
      </c>
      <c r="E980" s="626">
        <v>69941716</v>
      </c>
      <c r="F980" s="627" t="s">
        <v>1172</v>
      </c>
      <c r="G980" s="624" t="s">
        <v>53</v>
      </c>
      <c r="H980" s="9">
        <f>VLOOKUP($E980,'ALL-GTK-MI-MTS-MA'!$E$13:$CF$361,'ALL-GTK-MI-MTS-MA'!H$6,FALSE)</f>
        <v>0</v>
      </c>
      <c r="I980" s="9">
        <f>VLOOKUP($E980,'ALL-GTK-MI-MTS-MA'!$E$13:$CF$361,'ALL-GTK-MI-MTS-MA'!I$6,FALSE)</f>
        <v>0</v>
      </c>
      <c r="J980" s="9">
        <f>VLOOKUP($E980,'ALL-GTK-MI-MTS-MA'!$E$13:$CF$361,'ALL-GTK-MI-MTS-MA'!J$6,FALSE)</f>
        <v>0</v>
      </c>
      <c r="K980" s="9">
        <f>VLOOKUP($E980,'ALL-GTK-MI-MTS-MA'!$E$13:$CF$361,'ALL-GTK-MI-MTS-MA'!K$6,FALSE)</f>
        <v>0</v>
      </c>
      <c r="L980" s="9">
        <f>VLOOKUP($E980,'ALL-GTK-MI-MTS-MA'!$E$13:$CF$361,'ALL-GTK-MI-MTS-MA'!L$6,FALSE)</f>
        <v>0</v>
      </c>
      <c r="M980" s="9">
        <f>VLOOKUP($E980,'ALL-GTK-MI-MTS-MA'!$E$13:$CF$361,'ALL-GTK-MI-MTS-MA'!M$6,FALSE)</f>
        <v>0</v>
      </c>
      <c r="N980" s="9">
        <f>VLOOKUP($E980,'ALL-GTK-MI-MTS-MA'!$E$13:$CF$361,'ALL-GTK-MI-MTS-MA'!N$6,FALSE)</f>
        <v>0</v>
      </c>
      <c r="O980" s="9">
        <f>VLOOKUP($E980,'ALL-GTK-MI-MTS-MA'!$E$13:$CF$361,'ALL-GTK-MI-MTS-MA'!O$6,FALSE)</f>
        <v>0</v>
      </c>
      <c r="P980" s="299">
        <f t="shared" si="546"/>
        <v>0</v>
      </c>
      <c r="Q980" s="299">
        <f t="shared" si="547"/>
        <v>0</v>
      </c>
      <c r="R980" s="300">
        <f t="shared" si="548"/>
        <v>0</v>
      </c>
      <c r="S980" s="9">
        <f>VLOOKUP($E980,'ALL-GTK-MI-MTS-MA'!$E$13:$CF$361,'ALL-GTK-MI-MTS-MA'!S$6,FALSE)</f>
        <v>3</v>
      </c>
      <c r="T980" s="9">
        <f>VLOOKUP($E980,'ALL-GTK-MI-MTS-MA'!$E$13:$CF$361,'ALL-GTK-MI-MTS-MA'!T$6,FALSE)</f>
        <v>2</v>
      </c>
      <c r="U980" s="9">
        <f>VLOOKUP($E980,'ALL-GTK-MI-MTS-MA'!$E$13:$CF$361,'ALL-GTK-MI-MTS-MA'!U$6,FALSE)</f>
        <v>0</v>
      </c>
      <c r="V980" s="9">
        <f>VLOOKUP($E980,'ALL-GTK-MI-MTS-MA'!$E$13:$CF$361,'ALL-GTK-MI-MTS-MA'!V$6,FALSE)</f>
        <v>0</v>
      </c>
      <c r="W980" s="9">
        <f>VLOOKUP($E980,'ALL-GTK-MI-MTS-MA'!$E$13:$CF$361,'ALL-GTK-MI-MTS-MA'!W$6,FALSE)</f>
        <v>0</v>
      </c>
      <c r="X980" s="9">
        <f>VLOOKUP($E980,'ALL-GTK-MI-MTS-MA'!$E$13:$CF$361,'ALL-GTK-MI-MTS-MA'!X$6,FALSE)</f>
        <v>0</v>
      </c>
      <c r="Y980" s="299">
        <f t="shared" si="549"/>
        <v>3</v>
      </c>
      <c r="Z980" s="299">
        <f t="shared" si="550"/>
        <v>2</v>
      </c>
      <c r="AA980" s="10">
        <f t="shared" si="551"/>
        <v>5</v>
      </c>
      <c r="AB980" s="44">
        <f t="shared" si="552"/>
        <v>3</v>
      </c>
      <c r="AC980" s="44">
        <f t="shared" si="553"/>
        <v>2</v>
      </c>
      <c r="AD980" s="11">
        <f t="shared" si="554"/>
        <v>5</v>
      </c>
      <c r="AE980" s="9">
        <f>VLOOKUP($E980,'ALL-GTK-MI-MTS-MA'!$E$13:$CF$361,'ALL-GTK-MI-MTS-MA'!AE$6,FALSE)</f>
        <v>1</v>
      </c>
      <c r="AF980" s="9">
        <f>VLOOKUP($E980,'ALL-GTK-MI-MTS-MA'!$E$13:$CF$361,'ALL-GTK-MI-MTS-MA'!AF$6,FALSE)</f>
        <v>1</v>
      </c>
      <c r="AG980" s="10">
        <f t="shared" si="555"/>
        <v>2</v>
      </c>
      <c r="AH980" s="9">
        <f>VLOOKUP($E980,'ALL-GTK-MI-MTS-MA'!$E$13:$CF$361,'ALL-GTK-MI-MTS-MA'!AH$6,FALSE)</f>
        <v>2</v>
      </c>
      <c r="AI980" s="9">
        <f>VLOOKUP($E980,'ALL-GTK-MI-MTS-MA'!$E$13:$CF$361,'ALL-GTK-MI-MTS-MA'!AI$6,FALSE)</f>
        <v>1</v>
      </c>
      <c r="AJ980" s="10">
        <f t="shared" si="556"/>
        <v>3</v>
      </c>
      <c r="AK980" s="44">
        <f t="shared" si="557"/>
        <v>3</v>
      </c>
      <c r="AL980" s="44">
        <f t="shared" si="558"/>
        <v>2</v>
      </c>
      <c r="AM980" s="11">
        <f t="shared" si="559"/>
        <v>5</v>
      </c>
      <c r="AN980" s="299">
        <v>0</v>
      </c>
      <c r="AO980" s="299">
        <v>0</v>
      </c>
      <c r="AP980" s="9">
        <f>VLOOKUP($E980,'ALL-GTK-MI-MTS-MA'!$E$13:$CF$361,'ALL-GTK-MI-MTS-MA'!AP$6,FALSE)</f>
        <v>0</v>
      </c>
      <c r="AQ980" s="9">
        <f>VLOOKUP($E980,'ALL-GTK-MI-MTS-MA'!$E$13:$CF$361,'ALL-GTK-MI-MTS-MA'!AQ$6,FALSE)</f>
        <v>0</v>
      </c>
      <c r="AR980" s="9">
        <f>VLOOKUP($E980,'ALL-GTK-MI-MTS-MA'!$E$13:$CF$361,'ALL-GTK-MI-MTS-MA'!AR$6,FALSE)</f>
        <v>0</v>
      </c>
      <c r="AS980" s="9">
        <f>VLOOKUP($E980,'ALL-GTK-MI-MTS-MA'!$E$13:$CF$361,'ALL-GTK-MI-MTS-MA'!AS$6,FALSE)</f>
        <v>0</v>
      </c>
      <c r="AT980" s="9">
        <f>VLOOKUP($E980,'ALL-GTK-MI-MTS-MA'!$E$13:$CF$361,'ALL-GTK-MI-MTS-MA'!AT$6,FALSE)</f>
        <v>0</v>
      </c>
      <c r="AU980" s="9">
        <f>VLOOKUP($E980,'ALL-GTK-MI-MTS-MA'!$E$13:$CF$361,'ALL-GTK-MI-MTS-MA'!AU$6,FALSE)</f>
        <v>0</v>
      </c>
      <c r="AV980" s="590">
        <f>VLOOKUP($E980,'ALL-GTK-MI-MTS-MA'!$E$13:$CF$361,'ALL-GTK-MI-MTS-MA'!AV$6,FALSE)</f>
        <v>0</v>
      </c>
      <c r="AW980" s="590">
        <f>VLOOKUP($E980,'ALL-GTK-MI-MTS-MA'!$E$13:$CF$361,'ALL-GTK-MI-MTS-MA'!AW$6,FALSE)</f>
        <v>0</v>
      </c>
      <c r="AX980" s="9">
        <f>VLOOKUP($E980,'ALL-GTK-MI-MTS-MA'!$E$13:$CF$361,'ALL-GTK-MI-MTS-MA'!AX$6,FALSE)</f>
        <v>3</v>
      </c>
      <c r="AY980" s="9">
        <f>VLOOKUP($E980,'ALL-GTK-MI-MTS-MA'!$E$13:$CF$361,'ALL-GTK-MI-MTS-MA'!AY$6,FALSE)</f>
        <v>2</v>
      </c>
      <c r="AZ980" s="9">
        <f>VLOOKUP($E980,'ALL-GTK-MI-MTS-MA'!$E$13:$CF$361,'ALL-GTK-MI-MTS-MA'!AZ$6,FALSE)</f>
        <v>0</v>
      </c>
      <c r="BA980" s="9">
        <f>VLOOKUP($E980,'ALL-GTK-MI-MTS-MA'!$E$13:$CF$361,'ALL-GTK-MI-MTS-MA'!BA$6,FALSE)</f>
        <v>0</v>
      </c>
      <c r="BB980" s="9">
        <f>VLOOKUP($E980,'ALL-GTK-MI-MTS-MA'!$E$13:$CF$361,'ALL-GTK-MI-MTS-MA'!BB$6,FALSE)</f>
        <v>0</v>
      </c>
      <c r="BC980" s="9">
        <f>VLOOKUP($E980,'ALL-GTK-MI-MTS-MA'!$E$13:$CF$361,'ALL-GTK-MI-MTS-MA'!BC$6,FALSE)</f>
        <v>0</v>
      </c>
      <c r="BD980" s="310">
        <f t="shared" si="560"/>
        <v>0</v>
      </c>
      <c r="BE980" s="310">
        <f t="shared" si="561"/>
        <v>0</v>
      </c>
      <c r="BF980" s="10">
        <f t="shared" si="562"/>
        <v>0</v>
      </c>
      <c r="BG980" s="311">
        <f t="shared" si="563"/>
        <v>3</v>
      </c>
      <c r="BH980" s="311">
        <f t="shared" si="564"/>
        <v>2</v>
      </c>
      <c r="BI980" s="10">
        <f t="shared" si="565"/>
        <v>5</v>
      </c>
      <c r="BJ980" s="44">
        <f t="shared" si="566"/>
        <v>3</v>
      </c>
      <c r="BK980" s="44">
        <f t="shared" si="567"/>
        <v>2</v>
      </c>
      <c r="BL980" s="11">
        <f t="shared" si="568"/>
        <v>5</v>
      </c>
      <c r="BM980" s="9">
        <f>VLOOKUP($E980,'ALL-GTK-MI-MTS-MA'!$E$13:$CF$361,'ALL-GTK-MI-MTS-MA'!BM$6,FALSE)</f>
        <v>0</v>
      </c>
      <c r="BN980" s="9">
        <f>VLOOKUP($E980,'ALL-GTK-MI-MTS-MA'!$E$13:$CF$361,'ALL-GTK-MI-MTS-MA'!BN$6,FALSE)</f>
        <v>0</v>
      </c>
      <c r="BO980" s="9">
        <f>VLOOKUP($E980,'ALL-GTK-MI-MTS-MA'!$E$13:$CF$361,'ALL-GTK-MI-MTS-MA'!BO$6,FALSE)</f>
        <v>0</v>
      </c>
      <c r="BP980" s="9">
        <f>VLOOKUP($E980,'ALL-GTK-MI-MTS-MA'!$E$13:$CF$361,'ALL-GTK-MI-MTS-MA'!BP$6,FALSE)</f>
        <v>0</v>
      </c>
      <c r="BQ980" s="9">
        <f>VLOOKUP($E980,'ALL-GTK-MI-MTS-MA'!$E$13:$CF$361,'ALL-GTK-MI-MTS-MA'!BQ$6,FALSE)</f>
        <v>0</v>
      </c>
      <c r="BR980" s="9">
        <f>VLOOKUP($E980,'ALL-GTK-MI-MTS-MA'!$E$13:$CF$361,'ALL-GTK-MI-MTS-MA'!BR$6,FALSE)</f>
        <v>0</v>
      </c>
      <c r="BS980" s="9">
        <f>VLOOKUP($E980,'ALL-GTK-MI-MTS-MA'!$E$13:$CF$361,'ALL-GTK-MI-MTS-MA'!BS$6,FALSE)</f>
        <v>0</v>
      </c>
      <c r="BT980" s="9">
        <f>VLOOKUP($E980,'ALL-GTK-MI-MTS-MA'!$E$13:$CF$361,'ALL-GTK-MI-MTS-MA'!BT$6,FALSE)</f>
        <v>0</v>
      </c>
      <c r="BU980" s="299">
        <f t="shared" si="569"/>
        <v>0</v>
      </c>
      <c r="BV980" s="299">
        <f t="shared" si="570"/>
        <v>0</v>
      </c>
      <c r="BW980" s="44">
        <f t="shared" si="571"/>
        <v>0</v>
      </c>
      <c r="BX980" s="44">
        <f t="shared" si="572"/>
        <v>0</v>
      </c>
      <c r="BY980" s="11">
        <f t="shared" si="573"/>
        <v>0</v>
      </c>
      <c r="BZ980" s="14">
        <f t="shared" si="574"/>
        <v>3</v>
      </c>
      <c r="CA980" s="14">
        <f t="shared" si="575"/>
        <v>2</v>
      </c>
      <c r="CB980" s="13">
        <f t="shared" si="576"/>
        <v>0</v>
      </c>
      <c r="CC980" s="13">
        <f t="shared" si="577"/>
        <v>0</v>
      </c>
      <c r="CD980" s="312">
        <f t="shared" si="578"/>
        <v>3</v>
      </c>
      <c r="CE980" s="312">
        <f t="shared" si="579"/>
        <v>2</v>
      </c>
      <c r="CF980" s="313">
        <f t="shared" si="580"/>
        <v>5</v>
      </c>
      <c r="CG980" s="302" t="str">
        <f t="shared" si="581"/>
        <v>OK</v>
      </c>
    </row>
    <row r="981" spans="1:85" ht="14.25" x14ac:dyDescent="0.25">
      <c r="A981" s="6">
        <v>969</v>
      </c>
      <c r="B981" s="495">
        <v>33</v>
      </c>
      <c r="C981" s="495" t="s">
        <v>268</v>
      </c>
      <c r="D981" s="496" t="s">
        <v>21</v>
      </c>
      <c r="E981" s="626">
        <v>69941709</v>
      </c>
      <c r="F981" s="627" t="s">
        <v>1173</v>
      </c>
      <c r="G981" s="624" t="s">
        <v>53</v>
      </c>
      <c r="H981" s="9">
        <f>VLOOKUP($E981,'ALL-GTK-MI-MTS-MA'!$E$13:$CF$361,'ALL-GTK-MI-MTS-MA'!H$6,FALSE)</f>
        <v>0</v>
      </c>
      <c r="I981" s="9">
        <f>VLOOKUP($E981,'ALL-GTK-MI-MTS-MA'!$E$13:$CF$361,'ALL-GTK-MI-MTS-MA'!I$6,FALSE)</f>
        <v>0</v>
      </c>
      <c r="J981" s="9">
        <f>VLOOKUP($E981,'ALL-GTK-MI-MTS-MA'!$E$13:$CF$361,'ALL-GTK-MI-MTS-MA'!J$6,FALSE)</f>
        <v>0</v>
      </c>
      <c r="K981" s="9">
        <f>VLOOKUP($E981,'ALL-GTK-MI-MTS-MA'!$E$13:$CF$361,'ALL-GTK-MI-MTS-MA'!K$6,FALSE)</f>
        <v>0</v>
      </c>
      <c r="L981" s="9">
        <f>VLOOKUP($E981,'ALL-GTK-MI-MTS-MA'!$E$13:$CF$361,'ALL-GTK-MI-MTS-MA'!L$6,FALSE)</f>
        <v>0</v>
      </c>
      <c r="M981" s="9">
        <f>VLOOKUP($E981,'ALL-GTK-MI-MTS-MA'!$E$13:$CF$361,'ALL-GTK-MI-MTS-MA'!M$6,FALSE)</f>
        <v>0</v>
      </c>
      <c r="N981" s="9">
        <f>VLOOKUP($E981,'ALL-GTK-MI-MTS-MA'!$E$13:$CF$361,'ALL-GTK-MI-MTS-MA'!N$6,FALSE)</f>
        <v>0</v>
      </c>
      <c r="O981" s="9">
        <f>VLOOKUP($E981,'ALL-GTK-MI-MTS-MA'!$E$13:$CF$361,'ALL-GTK-MI-MTS-MA'!O$6,FALSE)</f>
        <v>0</v>
      </c>
      <c r="P981" s="299">
        <f t="shared" si="546"/>
        <v>0</v>
      </c>
      <c r="Q981" s="299">
        <f t="shared" si="547"/>
        <v>0</v>
      </c>
      <c r="R981" s="300">
        <f t="shared" si="548"/>
        <v>0</v>
      </c>
      <c r="S981" s="9">
        <f>VLOOKUP($E981,'ALL-GTK-MI-MTS-MA'!$E$13:$CF$361,'ALL-GTK-MI-MTS-MA'!S$6,FALSE)</f>
        <v>2</v>
      </c>
      <c r="T981" s="9">
        <f>VLOOKUP($E981,'ALL-GTK-MI-MTS-MA'!$E$13:$CF$361,'ALL-GTK-MI-MTS-MA'!T$6,FALSE)</f>
        <v>2</v>
      </c>
      <c r="U981" s="9">
        <f>VLOOKUP($E981,'ALL-GTK-MI-MTS-MA'!$E$13:$CF$361,'ALL-GTK-MI-MTS-MA'!U$6,FALSE)</f>
        <v>0</v>
      </c>
      <c r="V981" s="9">
        <f>VLOOKUP($E981,'ALL-GTK-MI-MTS-MA'!$E$13:$CF$361,'ALL-GTK-MI-MTS-MA'!V$6,FALSE)</f>
        <v>0</v>
      </c>
      <c r="W981" s="9">
        <f>VLOOKUP($E981,'ALL-GTK-MI-MTS-MA'!$E$13:$CF$361,'ALL-GTK-MI-MTS-MA'!W$6,FALSE)</f>
        <v>0</v>
      </c>
      <c r="X981" s="9">
        <f>VLOOKUP($E981,'ALL-GTK-MI-MTS-MA'!$E$13:$CF$361,'ALL-GTK-MI-MTS-MA'!X$6,FALSE)</f>
        <v>0</v>
      </c>
      <c r="Y981" s="299">
        <f t="shared" si="549"/>
        <v>2</v>
      </c>
      <c r="Z981" s="299">
        <f t="shared" si="550"/>
        <v>2</v>
      </c>
      <c r="AA981" s="10">
        <f t="shared" si="551"/>
        <v>4</v>
      </c>
      <c r="AB981" s="44">
        <f t="shared" si="552"/>
        <v>2</v>
      </c>
      <c r="AC981" s="44">
        <f t="shared" si="553"/>
        <v>2</v>
      </c>
      <c r="AD981" s="11">
        <f t="shared" si="554"/>
        <v>4</v>
      </c>
      <c r="AE981" s="9">
        <f>VLOOKUP($E981,'ALL-GTK-MI-MTS-MA'!$E$13:$CF$361,'ALL-GTK-MI-MTS-MA'!AE$6,FALSE)</f>
        <v>1</v>
      </c>
      <c r="AF981" s="9">
        <f>VLOOKUP($E981,'ALL-GTK-MI-MTS-MA'!$E$13:$CF$361,'ALL-GTK-MI-MTS-MA'!AF$6,FALSE)</f>
        <v>1</v>
      </c>
      <c r="AG981" s="10">
        <f t="shared" si="555"/>
        <v>2</v>
      </c>
      <c r="AH981" s="9">
        <f>VLOOKUP($E981,'ALL-GTK-MI-MTS-MA'!$E$13:$CF$361,'ALL-GTK-MI-MTS-MA'!AH$6,FALSE)</f>
        <v>1</v>
      </c>
      <c r="AI981" s="9">
        <f>VLOOKUP($E981,'ALL-GTK-MI-MTS-MA'!$E$13:$CF$361,'ALL-GTK-MI-MTS-MA'!AI$6,FALSE)</f>
        <v>1</v>
      </c>
      <c r="AJ981" s="10">
        <f t="shared" si="556"/>
        <v>2</v>
      </c>
      <c r="AK981" s="44">
        <f t="shared" si="557"/>
        <v>2</v>
      </c>
      <c r="AL981" s="44">
        <f t="shared" si="558"/>
        <v>2</v>
      </c>
      <c r="AM981" s="11">
        <f t="shared" si="559"/>
        <v>4</v>
      </c>
      <c r="AN981" s="299">
        <v>0</v>
      </c>
      <c r="AO981" s="299">
        <v>0</v>
      </c>
      <c r="AP981" s="9">
        <f>VLOOKUP($E981,'ALL-GTK-MI-MTS-MA'!$E$13:$CF$361,'ALL-GTK-MI-MTS-MA'!AP$6,FALSE)</f>
        <v>0</v>
      </c>
      <c r="AQ981" s="9">
        <f>VLOOKUP($E981,'ALL-GTK-MI-MTS-MA'!$E$13:$CF$361,'ALL-GTK-MI-MTS-MA'!AQ$6,FALSE)</f>
        <v>0</v>
      </c>
      <c r="AR981" s="9">
        <f>VLOOKUP($E981,'ALL-GTK-MI-MTS-MA'!$E$13:$CF$361,'ALL-GTK-MI-MTS-MA'!AR$6,FALSE)</f>
        <v>0</v>
      </c>
      <c r="AS981" s="9">
        <f>VLOOKUP($E981,'ALL-GTK-MI-MTS-MA'!$E$13:$CF$361,'ALL-GTK-MI-MTS-MA'!AS$6,FALSE)</f>
        <v>0</v>
      </c>
      <c r="AT981" s="9">
        <f>VLOOKUP($E981,'ALL-GTK-MI-MTS-MA'!$E$13:$CF$361,'ALL-GTK-MI-MTS-MA'!AT$6,FALSE)</f>
        <v>0</v>
      </c>
      <c r="AU981" s="9">
        <f>VLOOKUP($E981,'ALL-GTK-MI-MTS-MA'!$E$13:$CF$361,'ALL-GTK-MI-MTS-MA'!AU$6,FALSE)</f>
        <v>0</v>
      </c>
      <c r="AV981" s="590">
        <f>VLOOKUP($E981,'ALL-GTK-MI-MTS-MA'!$E$13:$CF$361,'ALL-GTK-MI-MTS-MA'!AV$6,FALSE)</f>
        <v>0</v>
      </c>
      <c r="AW981" s="590">
        <f>VLOOKUP($E981,'ALL-GTK-MI-MTS-MA'!$E$13:$CF$361,'ALL-GTK-MI-MTS-MA'!AW$6,FALSE)</f>
        <v>0</v>
      </c>
      <c r="AX981" s="9">
        <f>VLOOKUP($E981,'ALL-GTK-MI-MTS-MA'!$E$13:$CF$361,'ALL-GTK-MI-MTS-MA'!AX$6,FALSE)</f>
        <v>2</v>
      </c>
      <c r="AY981" s="9">
        <f>VLOOKUP($E981,'ALL-GTK-MI-MTS-MA'!$E$13:$CF$361,'ALL-GTK-MI-MTS-MA'!AY$6,FALSE)</f>
        <v>2</v>
      </c>
      <c r="AZ981" s="9">
        <f>VLOOKUP($E981,'ALL-GTK-MI-MTS-MA'!$E$13:$CF$361,'ALL-GTK-MI-MTS-MA'!AZ$6,FALSE)</f>
        <v>0</v>
      </c>
      <c r="BA981" s="9">
        <f>VLOOKUP($E981,'ALL-GTK-MI-MTS-MA'!$E$13:$CF$361,'ALL-GTK-MI-MTS-MA'!BA$6,FALSE)</f>
        <v>0</v>
      </c>
      <c r="BB981" s="9">
        <f>VLOOKUP($E981,'ALL-GTK-MI-MTS-MA'!$E$13:$CF$361,'ALL-GTK-MI-MTS-MA'!BB$6,FALSE)</f>
        <v>0</v>
      </c>
      <c r="BC981" s="9">
        <f>VLOOKUP($E981,'ALL-GTK-MI-MTS-MA'!$E$13:$CF$361,'ALL-GTK-MI-MTS-MA'!BC$6,FALSE)</f>
        <v>0</v>
      </c>
      <c r="BD981" s="310">
        <f t="shared" si="560"/>
        <v>0</v>
      </c>
      <c r="BE981" s="310">
        <f t="shared" si="561"/>
        <v>0</v>
      </c>
      <c r="BF981" s="10">
        <f t="shared" si="562"/>
        <v>0</v>
      </c>
      <c r="BG981" s="311">
        <f t="shared" si="563"/>
        <v>2</v>
      </c>
      <c r="BH981" s="311">
        <f t="shared" si="564"/>
        <v>2</v>
      </c>
      <c r="BI981" s="10">
        <f t="shared" si="565"/>
        <v>4</v>
      </c>
      <c r="BJ981" s="44">
        <f t="shared" si="566"/>
        <v>2</v>
      </c>
      <c r="BK981" s="44">
        <f t="shared" si="567"/>
        <v>2</v>
      </c>
      <c r="BL981" s="11">
        <f t="shared" si="568"/>
        <v>4</v>
      </c>
      <c r="BM981" s="9">
        <f>VLOOKUP($E981,'ALL-GTK-MI-MTS-MA'!$E$13:$CF$361,'ALL-GTK-MI-MTS-MA'!BM$6,FALSE)</f>
        <v>0</v>
      </c>
      <c r="BN981" s="9">
        <f>VLOOKUP($E981,'ALL-GTK-MI-MTS-MA'!$E$13:$CF$361,'ALL-GTK-MI-MTS-MA'!BN$6,FALSE)</f>
        <v>0</v>
      </c>
      <c r="BO981" s="9">
        <f>VLOOKUP($E981,'ALL-GTK-MI-MTS-MA'!$E$13:$CF$361,'ALL-GTK-MI-MTS-MA'!BO$6,FALSE)</f>
        <v>0</v>
      </c>
      <c r="BP981" s="9">
        <f>VLOOKUP($E981,'ALL-GTK-MI-MTS-MA'!$E$13:$CF$361,'ALL-GTK-MI-MTS-MA'!BP$6,FALSE)</f>
        <v>0</v>
      </c>
      <c r="BQ981" s="9">
        <f>VLOOKUP($E981,'ALL-GTK-MI-MTS-MA'!$E$13:$CF$361,'ALL-GTK-MI-MTS-MA'!BQ$6,FALSE)</f>
        <v>0</v>
      </c>
      <c r="BR981" s="9">
        <f>VLOOKUP($E981,'ALL-GTK-MI-MTS-MA'!$E$13:$CF$361,'ALL-GTK-MI-MTS-MA'!BR$6,FALSE)</f>
        <v>0</v>
      </c>
      <c r="BS981" s="9">
        <f>VLOOKUP($E981,'ALL-GTK-MI-MTS-MA'!$E$13:$CF$361,'ALL-GTK-MI-MTS-MA'!BS$6,FALSE)</f>
        <v>0</v>
      </c>
      <c r="BT981" s="9">
        <f>VLOOKUP($E981,'ALL-GTK-MI-MTS-MA'!$E$13:$CF$361,'ALL-GTK-MI-MTS-MA'!BT$6,FALSE)</f>
        <v>0</v>
      </c>
      <c r="BU981" s="299">
        <f t="shared" si="569"/>
        <v>0</v>
      </c>
      <c r="BV981" s="299">
        <f t="shared" si="570"/>
        <v>0</v>
      </c>
      <c r="BW981" s="44">
        <f t="shared" si="571"/>
        <v>0</v>
      </c>
      <c r="BX981" s="44">
        <f t="shared" si="572"/>
        <v>0</v>
      </c>
      <c r="BY981" s="11">
        <f t="shared" si="573"/>
        <v>0</v>
      </c>
      <c r="BZ981" s="14">
        <f t="shared" si="574"/>
        <v>2</v>
      </c>
      <c r="CA981" s="14">
        <f t="shared" si="575"/>
        <v>2</v>
      </c>
      <c r="CB981" s="13">
        <f t="shared" si="576"/>
        <v>0</v>
      </c>
      <c r="CC981" s="13">
        <f t="shared" si="577"/>
        <v>0</v>
      </c>
      <c r="CD981" s="312">
        <f t="shared" si="578"/>
        <v>2</v>
      </c>
      <c r="CE981" s="312">
        <f t="shared" si="579"/>
        <v>2</v>
      </c>
      <c r="CF981" s="313">
        <f t="shared" si="580"/>
        <v>4</v>
      </c>
      <c r="CG981" s="302" t="str">
        <f t="shared" si="581"/>
        <v>OK</v>
      </c>
    </row>
    <row r="982" spans="1:85" ht="14.25" x14ac:dyDescent="0.25">
      <c r="A982" s="6">
        <v>970</v>
      </c>
      <c r="B982" s="495">
        <v>34</v>
      </c>
      <c r="C982" s="495" t="s">
        <v>268</v>
      </c>
      <c r="D982" s="496" t="s">
        <v>22</v>
      </c>
      <c r="E982" s="626">
        <v>69849454</v>
      </c>
      <c r="F982" s="627" t="s">
        <v>1174</v>
      </c>
      <c r="G982" s="624" t="s">
        <v>53</v>
      </c>
      <c r="H982" s="9">
        <f>VLOOKUP($E982,'ALL-GTK-MI-MTS-MA'!$E$13:$CF$361,'ALL-GTK-MI-MTS-MA'!H$6,FALSE)</f>
        <v>0</v>
      </c>
      <c r="I982" s="9">
        <f>VLOOKUP($E982,'ALL-GTK-MI-MTS-MA'!$E$13:$CF$361,'ALL-GTK-MI-MTS-MA'!I$6,FALSE)</f>
        <v>0</v>
      </c>
      <c r="J982" s="9">
        <f>VLOOKUP($E982,'ALL-GTK-MI-MTS-MA'!$E$13:$CF$361,'ALL-GTK-MI-MTS-MA'!J$6,FALSE)</f>
        <v>0</v>
      </c>
      <c r="K982" s="9">
        <f>VLOOKUP($E982,'ALL-GTK-MI-MTS-MA'!$E$13:$CF$361,'ALL-GTK-MI-MTS-MA'!K$6,FALSE)</f>
        <v>0</v>
      </c>
      <c r="L982" s="9">
        <f>VLOOKUP($E982,'ALL-GTK-MI-MTS-MA'!$E$13:$CF$361,'ALL-GTK-MI-MTS-MA'!L$6,FALSE)</f>
        <v>0</v>
      </c>
      <c r="M982" s="9">
        <f>VLOOKUP($E982,'ALL-GTK-MI-MTS-MA'!$E$13:$CF$361,'ALL-GTK-MI-MTS-MA'!M$6,FALSE)</f>
        <v>0</v>
      </c>
      <c r="N982" s="9">
        <f>VLOOKUP($E982,'ALL-GTK-MI-MTS-MA'!$E$13:$CF$361,'ALL-GTK-MI-MTS-MA'!N$6,FALSE)</f>
        <v>0</v>
      </c>
      <c r="O982" s="9">
        <f>VLOOKUP($E982,'ALL-GTK-MI-MTS-MA'!$E$13:$CF$361,'ALL-GTK-MI-MTS-MA'!O$6,FALSE)</f>
        <v>0</v>
      </c>
      <c r="P982" s="299">
        <f t="shared" si="546"/>
        <v>0</v>
      </c>
      <c r="Q982" s="299">
        <f t="shared" si="547"/>
        <v>0</v>
      </c>
      <c r="R982" s="300">
        <f t="shared" si="548"/>
        <v>0</v>
      </c>
      <c r="S982" s="9">
        <f>VLOOKUP($E982,'ALL-GTK-MI-MTS-MA'!$E$13:$CF$361,'ALL-GTK-MI-MTS-MA'!S$6,FALSE)</f>
        <v>5</v>
      </c>
      <c r="T982" s="9">
        <f>VLOOKUP($E982,'ALL-GTK-MI-MTS-MA'!$E$13:$CF$361,'ALL-GTK-MI-MTS-MA'!T$6,FALSE)</f>
        <v>6</v>
      </c>
      <c r="U982" s="9">
        <f>VLOOKUP($E982,'ALL-GTK-MI-MTS-MA'!$E$13:$CF$361,'ALL-GTK-MI-MTS-MA'!U$6,FALSE)</f>
        <v>0</v>
      </c>
      <c r="V982" s="9">
        <f>VLOOKUP($E982,'ALL-GTK-MI-MTS-MA'!$E$13:$CF$361,'ALL-GTK-MI-MTS-MA'!V$6,FALSE)</f>
        <v>0</v>
      </c>
      <c r="W982" s="9">
        <f>VLOOKUP($E982,'ALL-GTK-MI-MTS-MA'!$E$13:$CF$361,'ALL-GTK-MI-MTS-MA'!W$6,FALSE)</f>
        <v>0</v>
      </c>
      <c r="X982" s="9">
        <f>VLOOKUP($E982,'ALL-GTK-MI-MTS-MA'!$E$13:$CF$361,'ALL-GTK-MI-MTS-MA'!X$6,FALSE)</f>
        <v>0</v>
      </c>
      <c r="Y982" s="299">
        <f t="shared" si="549"/>
        <v>5</v>
      </c>
      <c r="Z982" s="299">
        <f t="shared" si="550"/>
        <v>6</v>
      </c>
      <c r="AA982" s="10">
        <f t="shared" si="551"/>
        <v>11</v>
      </c>
      <c r="AB982" s="44">
        <f t="shared" si="552"/>
        <v>5</v>
      </c>
      <c r="AC982" s="44">
        <f t="shared" si="553"/>
        <v>6</v>
      </c>
      <c r="AD982" s="11">
        <f t="shared" si="554"/>
        <v>11</v>
      </c>
      <c r="AE982" s="9">
        <f>VLOOKUP($E982,'ALL-GTK-MI-MTS-MA'!$E$13:$CF$361,'ALL-GTK-MI-MTS-MA'!AE$6,FALSE)</f>
        <v>2</v>
      </c>
      <c r="AF982" s="9">
        <f>VLOOKUP($E982,'ALL-GTK-MI-MTS-MA'!$E$13:$CF$361,'ALL-GTK-MI-MTS-MA'!AF$6,FALSE)</f>
        <v>3</v>
      </c>
      <c r="AG982" s="10">
        <f t="shared" si="555"/>
        <v>5</v>
      </c>
      <c r="AH982" s="9">
        <f>VLOOKUP($E982,'ALL-GTK-MI-MTS-MA'!$E$13:$CF$361,'ALL-GTK-MI-MTS-MA'!AH$6,FALSE)</f>
        <v>3</v>
      </c>
      <c r="AI982" s="9">
        <f>VLOOKUP($E982,'ALL-GTK-MI-MTS-MA'!$E$13:$CF$361,'ALL-GTK-MI-MTS-MA'!AI$6,FALSE)</f>
        <v>3</v>
      </c>
      <c r="AJ982" s="10">
        <f t="shared" si="556"/>
        <v>6</v>
      </c>
      <c r="AK982" s="44">
        <f t="shared" si="557"/>
        <v>5</v>
      </c>
      <c r="AL982" s="44">
        <f t="shared" si="558"/>
        <v>6</v>
      </c>
      <c r="AM982" s="11">
        <f t="shared" si="559"/>
        <v>11</v>
      </c>
      <c r="AN982" s="299">
        <v>0</v>
      </c>
      <c r="AO982" s="299">
        <v>0</v>
      </c>
      <c r="AP982" s="9">
        <f>VLOOKUP($E982,'ALL-GTK-MI-MTS-MA'!$E$13:$CF$361,'ALL-GTK-MI-MTS-MA'!AP$6,FALSE)</f>
        <v>0</v>
      </c>
      <c r="AQ982" s="9">
        <f>VLOOKUP($E982,'ALL-GTK-MI-MTS-MA'!$E$13:$CF$361,'ALL-GTK-MI-MTS-MA'!AQ$6,FALSE)</f>
        <v>0</v>
      </c>
      <c r="AR982" s="9">
        <f>VLOOKUP($E982,'ALL-GTK-MI-MTS-MA'!$E$13:$CF$361,'ALL-GTK-MI-MTS-MA'!AR$6,FALSE)</f>
        <v>0</v>
      </c>
      <c r="AS982" s="9">
        <f>VLOOKUP($E982,'ALL-GTK-MI-MTS-MA'!$E$13:$CF$361,'ALL-GTK-MI-MTS-MA'!AS$6,FALSE)</f>
        <v>0</v>
      </c>
      <c r="AT982" s="9">
        <f>VLOOKUP($E982,'ALL-GTK-MI-MTS-MA'!$E$13:$CF$361,'ALL-GTK-MI-MTS-MA'!AT$6,FALSE)</f>
        <v>0</v>
      </c>
      <c r="AU982" s="9">
        <f>VLOOKUP($E982,'ALL-GTK-MI-MTS-MA'!$E$13:$CF$361,'ALL-GTK-MI-MTS-MA'!AU$6,FALSE)</f>
        <v>0</v>
      </c>
      <c r="AV982" s="590">
        <f>VLOOKUP($E982,'ALL-GTK-MI-MTS-MA'!$E$13:$CF$361,'ALL-GTK-MI-MTS-MA'!AV$6,FALSE)</f>
        <v>0</v>
      </c>
      <c r="AW982" s="590">
        <f>VLOOKUP($E982,'ALL-GTK-MI-MTS-MA'!$E$13:$CF$361,'ALL-GTK-MI-MTS-MA'!AW$6,FALSE)</f>
        <v>0</v>
      </c>
      <c r="AX982" s="9">
        <f>VLOOKUP($E982,'ALL-GTK-MI-MTS-MA'!$E$13:$CF$361,'ALL-GTK-MI-MTS-MA'!AX$6,FALSE)</f>
        <v>5</v>
      </c>
      <c r="AY982" s="9">
        <f>VLOOKUP($E982,'ALL-GTK-MI-MTS-MA'!$E$13:$CF$361,'ALL-GTK-MI-MTS-MA'!AY$6,FALSE)</f>
        <v>6</v>
      </c>
      <c r="AZ982" s="9">
        <f>VLOOKUP($E982,'ALL-GTK-MI-MTS-MA'!$E$13:$CF$361,'ALL-GTK-MI-MTS-MA'!AZ$6,FALSE)</f>
        <v>0</v>
      </c>
      <c r="BA982" s="9">
        <f>VLOOKUP($E982,'ALL-GTK-MI-MTS-MA'!$E$13:$CF$361,'ALL-GTK-MI-MTS-MA'!BA$6,FALSE)</f>
        <v>0</v>
      </c>
      <c r="BB982" s="9">
        <f>VLOOKUP($E982,'ALL-GTK-MI-MTS-MA'!$E$13:$CF$361,'ALL-GTK-MI-MTS-MA'!BB$6,FALSE)</f>
        <v>0</v>
      </c>
      <c r="BC982" s="9">
        <f>VLOOKUP($E982,'ALL-GTK-MI-MTS-MA'!$E$13:$CF$361,'ALL-GTK-MI-MTS-MA'!BC$6,FALSE)</f>
        <v>0</v>
      </c>
      <c r="BD982" s="310">
        <f t="shared" si="560"/>
        <v>0</v>
      </c>
      <c r="BE982" s="310">
        <f t="shared" si="561"/>
        <v>0</v>
      </c>
      <c r="BF982" s="10">
        <f t="shared" si="562"/>
        <v>0</v>
      </c>
      <c r="BG982" s="311">
        <f t="shared" si="563"/>
        <v>5</v>
      </c>
      <c r="BH982" s="311">
        <f t="shared" si="564"/>
        <v>6</v>
      </c>
      <c r="BI982" s="10">
        <f t="shared" si="565"/>
        <v>11</v>
      </c>
      <c r="BJ982" s="44">
        <f t="shared" si="566"/>
        <v>5</v>
      </c>
      <c r="BK982" s="44">
        <f t="shared" si="567"/>
        <v>6</v>
      </c>
      <c r="BL982" s="11">
        <f t="shared" si="568"/>
        <v>11</v>
      </c>
      <c r="BM982" s="9">
        <f>VLOOKUP($E982,'ALL-GTK-MI-MTS-MA'!$E$13:$CF$361,'ALL-GTK-MI-MTS-MA'!BM$6,FALSE)</f>
        <v>0</v>
      </c>
      <c r="BN982" s="9">
        <f>VLOOKUP($E982,'ALL-GTK-MI-MTS-MA'!$E$13:$CF$361,'ALL-GTK-MI-MTS-MA'!BN$6,FALSE)</f>
        <v>0</v>
      </c>
      <c r="BO982" s="9">
        <f>VLOOKUP($E982,'ALL-GTK-MI-MTS-MA'!$E$13:$CF$361,'ALL-GTK-MI-MTS-MA'!BO$6,FALSE)</f>
        <v>0</v>
      </c>
      <c r="BP982" s="9">
        <f>VLOOKUP($E982,'ALL-GTK-MI-MTS-MA'!$E$13:$CF$361,'ALL-GTK-MI-MTS-MA'!BP$6,FALSE)</f>
        <v>0</v>
      </c>
      <c r="BQ982" s="9">
        <f>VLOOKUP($E982,'ALL-GTK-MI-MTS-MA'!$E$13:$CF$361,'ALL-GTK-MI-MTS-MA'!BQ$6,FALSE)</f>
        <v>0</v>
      </c>
      <c r="BR982" s="9">
        <f>VLOOKUP($E982,'ALL-GTK-MI-MTS-MA'!$E$13:$CF$361,'ALL-GTK-MI-MTS-MA'!BR$6,FALSE)</f>
        <v>0</v>
      </c>
      <c r="BS982" s="9">
        <f>VLOOKUP($E982,'ALL-GTK-MI-MTS-MA'!$E$13:$CF$361,'ALL-GTK-MI-MTS-MA'!BS$6,FALSE)</f>
        <v>0</v>
      </c>
      <c r="BT982" s="9">
        <f>VLOOKUP($E982,'ALL-GTK-MI-MTS-MA'!$E$13:$CF$361,'ALL-GTK-MI-MTS-MA'!BT$6,FALSE)</f>
        <v>0</v>
      </c>
      <c r="BU982" s="299">
        <f t="shared" si="569"/>
        <v>0</v>
      </c>
      <c r="BV982" s="299">
        <f t="shared" si="570"/>
        <v>0</v>
      </c>
      <c r="BW982" s="44">
        <f t="shared" si="571"/>
        <v>0</v>
      </c>
      <c r="BX982" s="44">
        <f t="shared" si="572"/>
        <v>0</v>
      </c>
      <c r="BY982" s="11">
        <f t="shared" si="573"/>
        <v>0</v>
      </c>
      <c r="BZ982" s="14">
        <f t="shared" si="574"/>
        <v>5</v>
      </c>
      <c r="CA982" s="14">
        <f t="shared" si="575"/>
        <v>6</v>
      </c>
      <c r="CB982" s="13">
        <f t="shared" si="576"/>
        <v>0</v>
      </c>
      <c r="CC982" s="13">
        <f t="shared" si="577"/>
        <v>0</v>
      </c>
      <c r="CD982" s="312">
        <f t="shared" si="578"/>
        <v>5</v>
      </c>
      <c r="CE982" s="312">
        <f t="shared" si="579"/>
        <v>6</v>
      </c>
      <c r="CF982" s="313">
        <f t="shared" si="580"/>
        <v>11</v>
      </c>
      <c r="CG982" s="302" t="str">
        <f t="shared" si="581"/>
        <v>OK</v>
      </c>
    </row>
    <row r="983" spans="1:85" ht="14.25" x14ac:dyDescent="0.25">
      <c r="A983" s="6">
        <v>971</v>
      </c>
      <c r="B983" s="495">
        <v>35</v>
      </c>
      <c r="C983" s="495" t="s">
        <v>268</v>
      </c>
      <c r="D983" s="496" t="s">
        <v>22</v>
      </c>
      <c r="E983" s="626">
        <v>20362883</v>
      </c>
      <c r="F983" s="627" t="s">
        <v>1175</v>
      </c>
      <c r="G983" s="624" t="s">
        <v>53</v>
      </c>
      <c r="H983" s="9">
        <f>VLOOKUP($E983,'ALL-GTK-MI-MTS-MA'!$E$13:$CF$361,'ALL-GTK-MI-MTS-MA'!H$6,FALSE)</f>
        <v>0</v>
      </c>
      <c r="I983" s="9">
        <f>VLOOKUP($E983,'ALL-GTK-MI-MTS-MA'!$E$13:$CF$361,'ALL-GTK-MI-MTS-MA'!I$6,FALSE)</f>
        <v>0</v>
      </c>
      <c r="J983" s="9">
        <f>VLOOKUP($E983,'ALL-GTK-MI-MTS-MA'!$E$13:$CF$361,'ALL-GTK-MI-MTS-MA'!J$6,FALSE)</f>
        <v>0</v>
      </c>
      <c r="K983" s="9">
        <f>VLOOKUP($E983,'ALL-GTK-MI-MTS-MA'!$E$13:$CF$361,'ALL-GTK-MI-MTS-MA'!K$6,FALSE)</f>
        <v>0</v>
      </c>
      <c r="L983" s="9">
        <f>VLOOKUP($E983,'ALL-GTK-MI-MTS-MA'!$E$13:$CF$361,'ALL-GTK-MI-MTS-MA'!L$6,FALSE)</f>
        <v>0</v>
      </c>
      <c r="M983" s="9">
        <f>VLOOKUP($E983,'ALL-GTK-MI-MTS-MA'!$E$13:$CF$361,'ALL-GTK-MI-MTS-MA'!M$6,FALSE)</f>
        <v>0</v>
      </c>
      <c r="N983" s="9">
        <f>VLOOKUP($E983,'ALL-GTK-MI-MTS-MA'!$E$13:$CF$361,'ALL-GTK-MI-MTS-MA'!N$6,FALSE)</f>
        <v>0</v>
      </c>
      <c r="O983" s="9">
        <f>VLOOKUP($E983,'ALL-GTK-MI-MTS-MA'!$E$13:$CF$361,'ALL-GTK-MI-MTS-MA'!O$6,FALSE)</f>
        <v>0</v>
      </c>
      <c r="P983" s="299">
        <f t="shared" si="546"/>
        <v>0</v>
      </c>
      <c r="Q983" s="299">
        <f t="shared" si="547"/>
        <v>0</v>
      </c>
      <c r="R983" s="300">
        <f t="shared" si="548"/>
        <v>0</v>
      </c>
      <c r="S983" s="9">
        <f>VLOOKUP($E983,'ALL-GTK-MI-MTS-MA'!$E$13:$CF$361,'ALL-GTK-MI-MTS-MA'!S$6,FALSE)</f>
        <v>4</v>
      </c>
      <c r="T983" s="9">
        <f>VLOOKUP($E983,'ALL-GTK-MI-MTS-MA'!$E$13:$CF$361,'ALL-GTK-MI-MTS-MA'!T$6,FALSE)</f>
        <v>2</v>
      </c>
      <c r="U983" s="9">
        <f>VLOOKUP($E983,'ALL-GTK-MI-MTS-MA'!$E$13:$CF$361,'ALL-GTK-MI-MTS-MA'!U$6,FALSE)</f>
        <v>0</v>
      </c>
      <c r="V983" s="9">
        <f>VLOOKUP($E983,'ALL-GTK-MI-MTS-MA'!$E$13:$CF$361,'ALL-GTK-MI-MTS-MA'!V$6,FALSE)</f>
        <v>0</v>
      </c>
      <c r="W983" s="9">
        <f>VLOOKUP($E983,'ALL-GTK-MI-MTS-MA'!$E$13:$CF$361,'ALL-GTK-MI-MTS-MA'!W$6,FALSE)</f>
        <v>0</v>
      </c>
      <c r="X983" s="9">
        <f>VLOOKUP($E983,'ALL-GTK-MI-MTS-MA'!$E$13:$CF$361,'ALL-GTK-MI-MTS-MA'!X$6,FALSE)</f>
        <v>0</v>
      </c>
      <c r="Y983" s="299">
        <f t="shared" si="549"/>
        <v>4</v>
      </c>
      <c r="Z983" s="299">
        <f t="shared" si="550"/>
        <v>2</v>
      </c>
      <c r="AA983" s="10">
        <f t="shared" si="551"/>
        <v>6</v>
      </c>
      <c r="AB983" s="44">
        <f t="shared" si="552"/>
        <v>4</v>
      </c>
      <c r="AC983" s="44">
        <f t="shared" si="553"/>
        <v>2</v>
      </c>
      <c r="AD983" s="11">
        <f t="shared" si="554"/>
        <v>6</v>
      </c>
      <c r="AE983" s="9">
        <f>VLOOKUP($E983,'ALL-GTK-MI-MTS-MA'!$E$13:$CF$361,'ALL-GTK-MI-MTS-MA'!AE$6,FALSE)</f>
        <v>2</v>
      </c>
      <c r="AF983" s="9">
        <f>VLOOKUP($E983,'ALL-GTK-MI-MTS-MA'!$E$13:$CF$361,'ALL-GTK-MI-MTS-MA'!AF$6,FALSE)</f>
        <v>1</v>
      </c>
      <c r="AG983" s="10">
        <f t="shared" si="555"/>
        <v>3</v>
      </c>
      <c r="AH983" s="9">
        <f>VLOOKUP($E983,'ALL-GTK-MI-MTS-MA'!$E$13:$CF$361,'ALL-GTK-MI-MTS-MA'!AH$6,FALSE)</f>
        <v>2</v>
      </c>
      <c r="AI983" s="9">
        <f>VLOOKUP($E983,'ALL-GTK-MI-MTS-MA'!$E$13:$CF$361,'ALL-GTK-MI-MTS-MA'!AI$6,FALSE)</f>
        <v>1</v>
      </c>
      <c r="AJ983" s="10">
        <f t="shared" si="556"/>
        <v>3</v>
      </c>
      <c r="AK983" s="44">
        <f t="shared" si="557"/>
        <v>4</v>
      </c>
      <c r="AL983" s="44">
        <f t="shared" si="558"/>
        <v>2</v>
      </c>
      <c r="AM983" s="11">
        <f t="shared" si="559"/>
        <v>6</v>
      </c>
      <c r="AN983" s="299">
        <v>0</v>
      </c>
      <c r="AO983" s="299">
        <v>0</v>
      </c>
      <c r="AP983" s="9">
        <f>VLOOKUP($E983,'ALL-GTK-MI-MTS-MA'!$E$13:$CF$361,'ALL-GTK-MI-MTS-MA'!AP$6,FALSE)</f>
        <v>0</v>
      </c>
      <c r="AQ983" s="9">
        <f>VLOOKUP($E983,'ALL-GTK-MI-MTS-MA'!$E$13:$CF$361,'ALL-GTK-MI-MTS-MA'!AQ$6,FALSE)</f>
        <v>0</v>
      </c>
      <c r="AR983" s="9">
        <f>VLOOKUP($E983,'ALL-GTK-MI-MTS-MA'!$E$13:$CF$361,'ALL-GTK-MI-MTS-MA'!AR$6,FALSE)</f>
        <v>0</v>
      </c>
      <c r="AS983" s="9">
        <f>VLOOKUP($E983,'ALL-GTK-MI-MTS-MA'!$E$13:$CF$361,'ALL-GTK-MI-MTS-MA'!AS$6,FALSE)</f>
        <v>0</v>
      </c>
      <c r="AT983" s="9">
        <f>VLOOKUP($E983,'ALL-GTK-MI-MTS-MA'!$E$13:$CF$361,'ALL-GTK-MI-MTS-MA'!AT$6,FALSE)</f>
        <v>0</v>
      </c>
      <c r="AU983" s="9">
        <f>VLOOKUP($E983,'ALL-GTK-MI-MTS-MA'!$E$13:$CF$361,'ALL-GTK-MI-MTS-MA'!AU$6,FALSE)</f>
        <v>0</v>
      </c>
      <c r="AV983" s="590">
        <f>VLOOKUP($E983,'ALL-GTK-MI-MTS-MA'!$E$13:$CF$361,'ALL-GTK-MI-MTS-MA'!AV$6,FALSE)</f>
        <v>0</v>
      </c>
      <c r="AW983" s="590">
        <f>VLOOKUP($E983,'ALL-GTK-MI-MTS-MA'!$E$13:$CF$361,'ALL-GTK-MI-MTS-MA'!AW$6,FALSE)</f>
        <v>0</v>
      </c>
      <c r="AX983" s="9">
        <f>VLOOKUP($E983,'ALL-GTK-MI-MTS-MA'!$E$13:$CF$361,'ALL-GTK-MI-MTS-MA'!AX$6,FALSE)</f>
        <v>4</v>
      </c>
      <c r="AY983" s="9">
        <f>VLOOKUP($E983,'ALL-GTK-MI-MTS-MA'!$E$13:$CF$361,'ALL-GTK-MI-MTS-MA'!AY$6,FALSE)</f>
        <v>2</v>
      </c>
      <c r="AZ983" s="9">
        <f>VLOOKUP($E983,'ALL-GTK-MI-MTS-MA'!$E$13:$CF$361,'ALL-GTK-MI-MTS-MA'!AZ$6,FALSE)</f>
        <v>0</v>
      </c>
      <c r="BA983" s="9">
        <f>VLOOKUP($E983,'ALL-GTK-MI-MTS-MA'!$E$13:$CF$361,'ALL-GTK-MI-MTS-MA'!BA$6,FALSE)</f>
        <v>0</v>
      </c>
      <c r="BB983" s="9">
        <f>VLOOKUP($E983,'ALL-GTK-MI-MTS-MA'!$E$13:$CF$361,'ALL-GTK-MI-MTS-MA'!BB$6,FALSE)</f>
        <v>0</v>
      </c>
      <c r="BC983" s="9">
        <f>VLOOKUP($E983,'ALL-GTK-MI-MTS-MA'!$E$13:$CF$361,'ALL-GTK-MI-MTS-MA'!BC$6,FALSE)</f>
        <v>0</v>
      </c>
      <c r="BD983" s="310">
        <f t="shared" si="560"/>
        <v>0</v>
      </c>
      <c r="BE983" s="310">
        <f t="shared" si="561"/>
        <v>0</v>
      </c>
      <c r="BF983" s="10">
        <f t="shared" si="562"/>
        <v>0</v>
      </c>
      <c r="BG983" s="311">
        <f t="shared" si="563"/>
        <v>4</v>
      </c>
      <c r="BH983" s="311">
        <f t="shared" si="564"/>
        <v>2</v>
      </c>
      <c r="BI983" s="10">
        <f t="shared" si="565"/>
        <v>6</v>
      </c>
      <c r="BJ983" s="44">
        <f t="shared" si="566"/>
        <v>4</v>
      </c>
      <c r="BK983" s="44">
        <f t="shared" si="567"/>
        <v>2</v>
      </c>
      <c r="BL983" s="11">
        <f t="shared" si="568"/>
        <v>6</v>
      </c>
      <c r="BM983" s="9">
        <f>VLOOKUP($E983,'ALL-GTK-MI-MTS-MA'!$E$13:$CF$361,'ALL-GTK-MI-MTS-MA'!BM$6,FALSE)</f>
        <v>0</v>
      </c>
      <c r="BN983" s="9">
        <f>VLOOKUP($E983,'ALL-GTK-MI-MTS-MA'!$E$13:$CF$361,'ALL-GTK-MI-MTS-MA'!BN$6,FALSE)</f>
        <v>0</v>
      </c>
      <c r="BO983" s="9">
        <f>VLOOKUP($E983,'ALL-GTK-MI-MTS-MA'!$E$13:$CF$361,'ALL-GTK-MI-MTS-MA'!BO$6,FALSE)</f>
        <v>0</v>
      </c>
      <c r="BP983" s="9">
        <f>VLOOKUP($E983,'ALL-GTK-MI-MTS-MA'!$E$13:$CF$361,'ALL-GTK-MI-MTS-MA'!BP$6,FALSE)</f>
        <v>0</v>
      </c>
      <c r="BQ983" s="9">
        <f>VLOOKUP($E983,'ALL-GTK-MI-MTS-MA'!$E$13:$CF$361,'ALL-GTK-MI-MTS-MA'!BQ$6,FALSE)</f>
        <v>0</v>
      </c>
      <c r="BR983" s="9">
        <f>VLOOKUP($E983,'ALL-GTK-MI-MTS-MA'!$E$13:$CF$361,'ALL-GTK-MI-MTS-MA'!BR$6,FALSE)</f>
        <v>0</v>
      </c>
      <c r="BS983" s="9">
        <f>VLOOKUP($E983,'ALL-GTK-MI-MTS-MA'!$E$13:$CF$361,'ALL-GTK-MI-MTS-MA'!BS$6,FALSE)</f>
        <v>0</v>
      </c>
      <c r="BT983" s="9">
        <f>VLOOKUP($E983,'ALL-GTK-MI-MTS-MA'!$E$13:$CF$361,'ALL-GTK-MI-MTS-MA'!BT$6,FALSE)</f>
        <v>0</v>
      </c>
      <c r="BU983" s="299">
        <f t="shared" si="569"/>
        <v>0</v>
      </c>
      <c r="BV983" s="299">
        <f t="shared" si="570"/>
        <v>0</v>
      </c>
      <c r="BW983" s="44">
        <f t="shared" si="571"/>
        <v>0</v>
      </c>
      <c r="BX983" s="44">
        <f t="shared" si="572"/>
        <v>0</v>
      </c>
      <c r="BY983" s="11">
        <f t="shared" si="573"/>
        <v>0</v>
      </c>
      <c r="BZ983" s="14">
        <f t="shared" si="574"/>
        <v>4</v>
      </c>
      <c r="CA983" s="14">
        <f t="shared" si="575"/>
        <v>2</v>
      </c>
      <c r="CB983" s="13">
        <f t="shared" si="576"/>
        <v>0</v>
      </c>
      <c r="CC983" s="13">
        <f t="shared" si="577"/>
        <v>0</v>
      </c>
      <c r="CD983" s="312">
        <f t="shared" si="578"/>
        <v>4</v>
      </c>
      <c r="CE983" s="312">
        <f t="shared" si="579"/>
        <v>2</v>
      </c>
      <c r="CF983" s="313">
        <f t="shared" si="580"/>
        <v>6</v>
      </c>
      <c r="CG983" s="302" t="str">
        <f t="shared" si="581"/>
        <v>OK</v>
      </c>
    </row>
    <row r="984" spans="1:85" ht="14.25" x14ac:dyDescent="0.25">
      <c r="A984" s="6">
        <v>972</v>
      </c>
      <c r="B984" s="495">
        <v>36</v>
      </c>
      <c r="C984" s="495" t="s">
        <v>268</v>
      </c>
      <c r="D984" s="496" t="s">
        <v>22</v>
      </c>
      <c r="E984" s="626">
        <v>20362886</v>
      </c>
      <c r="F984" s="627" t="s">
        <v>1176</v>
      </c>
      <c r="G984" s="624" t="s">
        <v>53</v>
      </c>
      <c r="H984" s="9">
        <f>VLOOKUP($E984,'ALL-GTK-MI-MTS-MA'!$E$13:$CF$361,'ALL-GTK-MI-MTS-MA'!H$6,FALSE)</f>
        <v>0</v>
      </c>
      <c r="I984" s="9">
        <f>VLOOKUP($E984,'ALL-GTK-MI-MTS-MA'!$E$13:$CF$361,'ALL-GTK-MI-MTS-MA'!I$6,FALSE)</f>
        <v>0</v>
      </c>
      <c r="J984" s="9">
        <f>VLOOKUP($E984,'ALL-GTK-MI-MTS-MA'!$E$13:$CF$361,'ALL-GTK-MI-MTS-MA'!J$6,FALSE)</f>
        <v>0</v>
      </c>
      <c r="K984" s="9">
        <f>VLOOKUP($E984,'ALL-GTK-MI-MTS-MA'!$E$13:$CF$361,'ALL-GTK-MI-MTS-MA'!K$6,FALSE)</f>
        <v>0</v>
      </c>
      <c r="L984" s="9">
        <f>VLOOKUP($E984,'ALL-GTK-MI-MTS-MA'!$E$13:$CF$361,'ALL-GTK-MI-MTS-MA'!L$6,FALSE)</f>
        <v>0</v>
      </c>
      <c r="M984" s="9">
        <f>VLOOKUP($E984,'ALL-GTK-MI-MTS-MA'!$E$13:$CF$361,'ALL-GTK-MI-MTS-MA'!M$6,FALSE)</f>
        <v>0</v>
      </c>
      <c r="N984" s="9">
        <f>VLOOKUP($E984,'ALL-GTK-MI-MTS-MA'!$E$13:$CF$361,'ALL-GTK-MI-MTS-MA'!N$6,FALSE)</f>
        <v>1</v>
      </c>
      <c r="O984" s="9">
        <f>VLOOKUP($E984,'ALL-GTK-MI-MTS-MA'!$E$13:$CF$361,'ALL-GTK-MI-MTS-MA'!O$6,FALSE)</f>
        <v>1</v>
      </c>
      <c r="P984" s="299">
        <f t="shared" si="546"/>
        <v>1</v>
      </c>
      <c r="Q984" s="299">
        <f t="shared" si="547"/>
        <v>1</v>
      </c>
      <c r="R984" s="300">
        <f t="shared" si="548"/>
        <v>2</v>
      </c>
      <c r="S984" s="9">
        <f>VLOOKUP($E984,'ALL-GTK-MI-MTS-MA'!$E$13:$CF$361,'ALL-GTK-MI-MTS-MA'!S$6,FALSE)</f>
        <v>9</v>
      </c>
      <c r="T984" s="9">
        <f>VLOOKUP($E984,'ALL-GTK-MI-MTS-MA'!$E$13:$CF$361,'ALL-GTK-MI-MTS-MA'!T$6,FALSE)</f>
        <v>3</v>
      </c>
      <c r="U984" s="9">
        <f>VLOOKUP($E984,'ALL-GTK-MI-MTS-MA'!$E$13:$CF$361,'ALL-GTK-MI-MTS-MA'!U$6,FALSE)</f>
        <v>0</v>
      </c>
      <c r="V984" s="9">
        <f>VLOOKUP($E984,'ALL-GTK-MI-MTS-MA'!$E$13:$CF$361,'ALL-GTK-MI-MTS-MA'!V$6,FALSE)</f>
        <v>0</v>
      </c>
      <c r="W984" s="9">
        <f>VLOOKUP($E984,'ALL-GTK-MI-MTS-MA'!$E$13:$CF$361,'ALL-GTK-MI-MTS-MA'!W$6,FALSE)</f>
        <v>0</v>
      </c>
      <c r="X984" s="9">
        <f>VLOOKUP($E984,'ALL-GTK-MI-MTS-MA'!$E$13:$CF$361,'ALL-GTK-MI-MTS-MA'!X$6,FALSE)</f>
        <v>0</v>
      </c>
      <c r="Y984" s="299">
        <f t="shared" si="549"/>
        <v>9</v>
      </c>
      <c r="Z984" s="299">
        <f t="shared" si="550"/>
        <v>3</v>
      </c>
      <c r="AA984" s="10">
        <f t="shared" si="551"/>
        <v>12</v>
      </c>
      <c r="AB984" s="44">
        <f t="shared" si="552"/>
        <v>10</v>
      </c>
      <c r="AC984" s="44">
        <f t="shared" si="553"/>
        <v>4</v>
      </c>
      <c r="AD984" s="11">
        <f t="shared" si="554"/>
        <v>14</v>
      </c>
      <c r="AE984" s="9">
        <f>VLOOKUP($E984,'ALL-GTK-MI-MTS-MA'!$E$13:$CF$361,'ALL-GTK-MI-MTS-MA'!AE$6,FALSE)</f>
        <v>4</v>
      </c>
      <c r="AF984" s="9">
        <f>VLOOKUP($E984,'ALL-GTK-MI-MTS-MA'!$E$13:$CF$361,'ALL-GTK-MI-MTS-MA'!AF$6,FALSE)</f>
        <v>2</v>
      </c>
      <c r="AG984" s="10">
        <f t="shared" si="555"/>
        <v>6</v>
      </c>
      <c r="AH984" s="9">
        <f>VLOOKUP($E984,'ALL-GTK-MI-MTS-MA'!$E$13:$CF$361,'ALL-GTK-MI-MTS-MA'!AH$6,FALSE)</f>
        <v>6</v>
      </c>
      <c r="AI984" s="9">
        <f>VLOOKUP($E984,'ALL-GTK-MI-MTS-MA'!$E$13:$CF$361,'ALL-GTK-MI-MTS-MA'!AI$6,FALSE)</f>
        <v>2</v>
      </c>
      <c r="AJ984" s="10">
        <f t="shared" si="556"/>
        <v>8</v>
      </c>
      <c r="AK984" s="44">
        <f t="shared" si="557"/>
        <v>10</v>
      </c>
      <c r="AL984" s="44">
        <f t="shared" si="558"/>
        <v>4</v>
      </c>
      <c r="AM984" s="11">
        <f t="shared" si="559"/>
        <v>14</v>
      </c>
      <c r="AN984" s="299">
        <v>0</v>
      </c>
      <c r="AO984" s="299">
        <v>0</v>
      </c>
      <c r="AP984" s="9">
        <f>VLOOKUP($E984,'ALL-GTK-MI-MTS-MA'!$E$13:$CF$361,'ALL-GTK-MI-MTS-MA'!AP$6,FALSE)</f>
        <v>0</v>
      </c>
      <c r="AQ984" s="9">
        <f>VLOOKUP($E984,'ALL-GTK-MI-MTS-MA'!$E$13:$CF$361,'ALL-GTK-MI-MTS-MA'!AQ$6,FALSE)</f>
        <v>0</v>
      </c>
      <c r="AR984" s="9">
        <f>VLOOKUP($E984,'ALL-GTK-MI-MTS-MA'!$E$13:$CF$361,'ALL-GTK-MI-MTS-MA'!AR$6,FALSE)</f>
        <v>0</v>
      </c>
      <c r="AS984" s="9">
        <f>VLOOKUP($E984,'ALL-GTK-MI-MTS-MA'!$E$13:$CF$361,'ALL-GTK-MI-MTS-MA'!AS$6,FALSE)</f>
        <v>0</v>
      </c>
      <c r="AT984" s="9">
        <f>VLOOKUP($E984,'ALL-GTK-MI-MTS-MA'!$E$13:$CF$361,'ALL-GTK-MI-MTS-MA'!AT$6,FALSE)</f>
        <v>0</v>
      </c>
      <c r="AU984" s="9">
        <f>VLOOKUP($E984,'ALL-GTK-MI-MTS-MA'!$E$13:$CF$361,'ALL-GTK-MI-MTS-MA'!AU$6,FALSE)</f>
        <v>0</v>
      </c>
      <c r="AV984" s="590">
        <f>VLOOKUP($E984,'ALL-GTK-MI-MTS-MA'!$E$13:$CF$361,'ALL-GTK-MI-MTS-MA'!AV$6,FALSE)</f>
        <v>0</v>
      </c>
      <c r="AW984" s="590">
        <f>VLOOKUP($E984,'ALL-GTK-MI-MTS-MA'!$E$13:$CF$361,'ALL-GTK-MI-MTS-MA'!AW$6,FALSE)</f>
        <v>0</v>
      </c>
      <c r="AX984" s="9">
        <f>VLOOKUP($E984,'ALL-GTK-MI-MTS-MA'!$E$13:$CF$361,'ALL-GTK-MI-MTS-MA'!AX$6,FALSE)</f>
        <v>10</v>
      </c>
      <c r="AY984" s="9">
        <f>VLOOKUP($E984,'ALL-GTK-MI-MTS-MA'!$E$13:$CF$361,'ALL-GTK-MI-MTS-MA'!AY$6,FALSE)</f>
        <v>4</v>
      </c>
      <c r="AZ984" s="9">
        <f>VLOOKUP($E984,'ALL-GTK-MI-MTS-MA'!$E$13:$CF$361,'ALL-GTK-MI-MTS-MA'!AZ$6,FALSE)</f>
        <v>0</v>
      </c>
      <c r="BA984" s="9">
        <f>VLOOKUP($E984,'ALL-GTK-MI-MTS-MA'!$E$13:$CF$361,'ALL-GTK-MI-MTS-MA'!BA$6,FALSE)</f>
        <v>0</v>
      </c>
      <c r="BB984" s="9">
        <f>VLOOKUP($E984,'ALL-GTK-MI-MTS-MA'!$E$13:$CF$361,'ALL-GTK-MI-MTS-MA'!BB$6,FALSE)</f>
        <v>0</v>
      </c>
      <c r="BC984" s="9">
        <f>VLOOKUP($E984,'ALL-GTK-MI-MTS-MA'!$E$13:$CF$361,'ALL-GTK-MI-MTS-MA'!BC$6,FALSE)</f>
        <v>0</v>
      </c>
      <c r="BD984" s="310">
        <f t="shared" si="560"/>
        <v>0</v>
      </c>
      <c r="BE984" s="310">
        <f t="shared" si="561"/>
        <v>0</v>
      </c>
      <c r="BF984" s="10">
        <f t="shared" si="562"/>
        <v>0</v>
      </c>
      <c r="BG984" s="311">
        <f t="shared" si="563"/>
        <v>10</v>
      </c>
      <c r="BH984" s="311">
        <f t="shared" si="564"/>
        <v>4</v>
      </c>
      <c r="BI984" s="10">
        <f t="shared" si="565"/>
        <v>14</v>
      </c>
      <c r="BJ984" s="44">
        <f t="shared" si="566"/>
        <v>10</v>
      </c>
      <c r="BK984" s="44">
        <f t="shared" si="567"/>
        <v>4</v>
      </c>
      <c r="BL984" s="11">
        <f t="shared" si="568"/>
        <v>14</v>
      </c>
      <c r="BM984" s="9">
        <f>VLOOKUP($E984,'ALL-GTK-MI-MTS-MA'!$E$13:$CF$361,'ALL-GTK-MI-MTS-MA'!BM$6,FALSE)</f>
        <v>0</v>
      </c>
      <c r="BN984" s="9">
        <f>VLOOKUP($E984,'ALL-GTK-MI-MTS-MA'!$E$13:$CF$361,'ALL-GTK-MI-MTS-MA'!BN$6,FALSE)</f>
        <v>0</v>
      </c>
      <c r="BO984" s="9">
        <f>VLOOKUP($E984,'ALL-GTK-MI-MTS-MA'!$E$13:$CF$361,'ALL-GTK-MI-MTS-MA'!BO$6,FALSE)</f>
        <v>0</v>
      </c>
      <c r="BP984" s="9">
        <f>VLOOKUP($E984,'ALL-GTK-MI-MTS-MA'!$E$13:$CF$361,'ALL-GTK-MI-MTS-MA'!BP$6,FALSE)</f>
        <v>0</v>
      </c>
      <c r="BQ984" s="9">
        <f>VLOOKUP($E984,'ALL-GTK-MI-MTS-MA'!$E$13:$CF$361,'ALL-GTK-MI-MTS-MA'!BQ$6,FALSE)</f>
        <v>0</v>
      </c>
      <c r="BR984" s="9">
        <f>VLOOKUP($E984,'ALL-GTK-MI-MTS-MA'!$E$13:$CF$361,'ALL-GTK-MI-MTS-MA'!BR$6,FALSE)</f>
        <v>0</v>
      </c>
      <c r="BS984" s="9">
        <f>VLOOKUP($E984,'ALL-GTK-MI-MTS-MA'!$E$13:$CF$361,'ALL-GTK-MI-MTS-MA'!BS$6,FALSE)</f>
        <v>0</v>
      </c>
      <c r="BT984" s="9">
        <f>VLOOKUP($E984,'ALL-GTK-MI-MTS-MA'!$E$13:$CF$361,'ALL-GTK-MI-MTS-MA'!BT$6,FALSE)</f>
        <v>0</v>
      </c>
      <c r="BU984" s="299">
        <f t="shared" si="569"/>
        <v>0</v>
      </c>
      <c r="BV984" s="299">
        <f t="shared" si="570"/>
        <v>0</v>
      </c>
      <c r="BW984" s="44">
        <f t="shared" si="571"/>
        <v>0</v>
      </c>
      <c r="BX984" s="44">
        <f t="shared" si="572"/>
        <v>0</v>
      </c>
      <c r="BY984" s="11">
        <f t="shared" si="573"/>
        <v>0</v>
      </c>
      <c r="BZ984" s="14">
        <f t="shared" si="574"/>
        <v>10</v>
      </c>
      <c r="CA984" s="14">
        <f t="shared" si="575"/>
        <v>4</v>
      </c>
      <c r="CB984" s="13">
        <f t="shared" si="576"/>
        <v>0</v>
      </c>
      <c r="CC984" s="13">
        <f t="shared" si="577"/>
        <v>0</v>
      </c>
      <c r="CD984" s="312">
        <f t="shared" si="578"/>
        <v>10</v>
      </c>
      <c r="CE984" s="312">
        <f t="shared" si="579"/>
        <v>4</v>
      </c>
      <c r="CF984" s="313">
        <f t="shared" si="580"/>
        <v>14</v>
      </c>
      <c r="CG984" s="302" t="str">
        <f t="shared" si="581"/>
        <v>OK</v>
      </c>
    </row>
    <row r="985" spans="1:85" ht="14.25" x14ac:dyDescent="0.25">
      <c r="A985" s="6">
        <v>973</v>
      </c>
      <c r="B985" s="495">
        <v>37</v>
      </c>
      <c r="C985" s="495" t="s">
        <v>268</v>
      </c>
      <c r="D985" s="496" t="s">
        <v>22</v>
      </c>
      <c r="E985" s="626">
        <v>20362885</v>
      </c>
      <c r="F985" s="627" t="s">
        <v>1177</v>
      </c>
      <c r="G985" s="624" t="s">
        <v>53</v>
      </c>
      <c r="H985" s="9">
        <f>VLOOKUP($E985,'ALL-GTK-MI-MTS-MA'!$E$13:$CF$361,'ALL-GTK-MI-MTS-MA'!H$6,FALSE)</f>
        <v>0</v>
      </c>
      <c r="I985" s="9">
        <f>VLOOKUP($E985,'ALL-GTK-MI-MTS-MA'!$E$13:$CF$361,'ALL-GTK-MI-MTS-MA'!I$6,FALSE)</f>
        <v>0</v>
      </c>
      <c r="J985" s="9">
        <f>VLOOKUP($E985,'ALL-GTK-MI-MTS-MA'!$E$13:$CF$361,'ALL-GTK-MI-MTS-MA'!J$6,FALSE)</f>
        <v>0</v>
      </c>
      <c r="K985" s="9">
        <f>VLOOKUP($E985,'ALL-GTK-MI-MTS-MA'!$E$13:$CF$361,'ALL-GTK-MI-MTS-MA'!K$6,FALSE)</f>
        <v>0</v>
      </c>
      <c r="L985" s="9">
        <f>VLOOKUP($E985,'ALL-GTK-MI-MTS-MA'!$E$13:$CF$361,'ALL-GTK-MI-MTS-MA'!L$6,FALSE)</f>
        <v>0</v>
      </c>
      <c r="M985" s="9">
        <f>VLOOKUP($E985,'ALL-GTK-MI-MTS-MA'!$E$13:$CF$361,'ALL-GTK-MI-MTS-MA'!M$6,FALSE)</f>
        <v>0</v>
      </c>
      <c r="N985" s="9">
        <f>VLOOKUP($E985,'ALL-GTK-MI-MTS-MA'!$E$13:$CF$361,'ALL-GTK-MI-MTS-MA'!N$6,FALSE)</f>
        <v>0</v>
      </c>
      <c r="O985" s="9">
        <f>VLOOKUP($E985,'ALL-GTK-MI-MTS-MA'!$E$13:$CF$361,'ALL-GTK-MI-MTS-MA'!O$6,FALSE)</f>
        <v>0</v>
      </c>
      <c r="P985" s="299">
        <f t="shared" si="546"/>
        <v>0</v>
      </c>
      <c r="Q985" s="299">
        <f t="shared" si="547"/>
        <v>0</v>
      </c>
      <c r="R985" s="300">
        <f t="shared" si="548"/>
        <v>0</v>
      </c>
      <c r="S985" s="9">
        <f>VLOOKUP($E985,'ALL-GTK-MI-MTS-MA'!$E$13:$CF$361,'ALL-GTK-MI-MTS-MA'!S$6,FALSE)</f>
        <v>8</v>
      </c>
      <c r="T985" s="9">
        <f>VLOOKUP($E985,'ALL-GTK-MI-MTS-MA'!$E$13:$CF$361,'ALL-GTK-MI-MTS-MA'!T$6,FALSE)</f>
        <v>2</v>
      </c>
      <c r="U985" s="9">
        <f>VLOOKUP($E985,'ALL-GTK-MI-MTS-MA'!$E$13:$CF$361,'ALL-GTK-MI-MTS-MA'!U$6,FALSE)</f>
        <v>0</v>
      </c>
      <c r="V985" s="9">
        <f>VLOOKUP($E985,'ALL-GTK-MI-MTS-MA'!$E$13:$CF$361,'ALL-GTK-MI-MTS-MA'!V$6,FALSE)</f>
        <v>0</v>
      </c>
      <c r="W985" s="9">
        <f>VLOOKUP($E985,'ALL-GTK-MI-MTS-MA'!$E$13:$CF$361,'ALL-GTK-MI-MTS-MA'!W$6,FALSE)</f>
        <v>0</v>
      </c>
      <c r="X985" s="9">
        <f>VLOOKUP($E985,'ALL-GTK-MI-MTS-MA'!$E$13:$CF$361,'ALL-GTK-MI-MTS-MA'!X$6,FALSE)</f>
        <v>0</v>
      </c>
      <c r="Y985" s="299">
        <f t="shared" si="549"/>
        <v>8</v>
      </c>
      <c r="Z985" s="299">
        <f t="shared" si="550"/>
        <v>2</v>
      </c>
      <c r="AA985" s="10">
        <f t="shared" si="551"/>
        <v>10</v>
      </c>
      <c r="AB985" s="44">
        <f t="shared" si="552"/>
        <v>8</v>
      </c>
      <c r="AC985" s="44">
        <f t="shared" si="553"/>
        <v>2</v>
      </c>
      <c r="AD985" s="11">
        <f t="shared" si="554"/>
        <v>10</v>
      </c>
      <c r="AE985" s="9">
        <f>VLOOKUP($E985,'ALL-GTK-MI-MTS-MA'!$E$13:$CF$361,'ALL-GTK-MI-MTS-MA'!AE$6,FALSE)</f>
        <v>4</v>
      </c>
      <c r="AF985" s="9">
        <f>VLOOKUP($E985,'ALL-GTK-MI-MTS-MA'!$E$13:$CF$361,'ALL-GTK-MI-MTS-MA'!AF$6,FALSE)</f>
        <v>1</v>
      </c>
      <c r="AG985" s="10">
        <f t="shared" si="555"/>
        <v>5</v>
      </c>
      <c r="AH985" s="9">
        <f>VLOOKUP($E985,'ALL-GTK-MI-MTS-MA'!$E$13:$CF$361,'ALL-GTK-MI-MTS-MA'!AH$6,FALSE)</f>
        <v>4</v>
      </c>
      <c r="AI985" s="9">
        <f>VLOOKUP($E985,'ALL-GTK-MI-MTS-MA'!$E$13:$CF$361,'ALL-GTK-MI-MTS-MA'!AI$6,FALSE)</f>
        <v>1</v>
      </c>
      <c r="AJ985" s="10">
        <f t="shared" si="556"/>
        <v>5</v>
      </c>
      <c r="AK985" s="44">
        <f t="shared" si="557"/>
        <v>8</v>
      </c>
      <c r="AL985" s="44">
        <f t="shared" si="558"/>
        <v>2</v>
      </c>
      <c r="AM985" s="11">
        <f t="shared" si="559"/>
        <v>10</v>
      </c>
      <c r="AN985" s="299">
        <v>0</v>
      </c>
      <c r="AO985" s="299">
        <v>0</v>
      </c>
      <c r="AP985" s="9">
        <f>VLOOKUP($E985,'ALL-GTK-MI-MTS-MA'!$E$13:$CF$361,'ALL-GTK-MI-MTS-MA'!AP$6,FALSE)</f>
        <v>0</v>
      </c>
      <c r="AQ985" s="9">
        <f>VLOOKUP($E985,'ALL-GTK-MI-MTS-MA'!$E$13:$CF$361,'ALL-GTK-MI-MTS-MA'!AQ$6,FALSE)</f>
        <v>0</v>
      </c>
      <c r="AR985" s="9">
        <f>VLOOKUP($E985,'ALL-GTK-MI-MTS-MA'!$E$13:$CF$361,'ALL-GTK-MI-MTS-MA'!AR$6,FALSE)</f>
        <v>0</v>
      </c>
      <c r="AS985" s="9">
        <f>VLOOKUP($E985,'ALL-GTK-MI-MTS-MA'!$E$13:$CF$361,'ALL-GTK-MI-MTS-MA'!AS$6,FALSE)</f>
        <v>0</v>
      </c>
      <c r="AT985" s="9">
        <f>VLOOKUP($E985,'ALL-GTK-MI-MTS-MA'!$E$13:$CF$361,'ALL-GTK-MI-MTS-MA'!AT$6,FALSE)</f>
        <v>0</v>
      </c>
      <c r="AU985" s="9">
        <f>VLOOKUP($E985,'ALL-GTK-MI-MTS-MA'!$E$13:$CF$361,'ALL-GTK-MI-MTS-MA'!AU$6,FALSE)</f>
        <v>0</v>
      </c>
      <c r="AV985" s="590">
        <f>VLOOKUP($E985,'ALL-GTK-MI-MTS-MA'!$E$13:$CF$361,'ALL-GTK-MI-MTS-MA'!AV$6,FALSE)</f>
        <v>0</v>
      </c>
      <c r="AW985" s="590">
        <f>VLOOKUP($E985,'ALL-GTK-MI-MTS-MA'!$E$13:$CF$361,'ALL-GTK-MI-MTS-MA'!AW$6,FALSE)</f>
        <v>0</v>
      </c>
      <c r="AX985" s="9">
        <f>VLOOKUP($E985,'ALL-GTK-MI-MTS-MA'!$E$13:$CF$361,'ALL-GTK-MI-MTS-MA'!AX$6,FALSE)</f>
        <v>8</v>
      </c>
      <c r="AY985" s="9">
        <f>VLOOKUP($E985,'ALL-GTK-MI-MTS-MA'!$E$13:$CF$361,'ALL-GTK-MI-MTS-MA'!AY$6,FALSE)</f>
        <v>2</v>
      </c>
      <c r="AZ985" s="9">
        <f>VLOOKUP($E985,'ALL-GTK-MI-MTS-MA'!$E$13:$CF$361,'ALL-GTK-MI-MTS-MA'!AZ$6,FALSE)</f>
        <v>0</v>
      </c>
      <c r="BA985" s="9">
        <f>VLOOKUP($E985,'ALL-GTK-MI-MTS-MA'!$E$13:$CF$361,'ALL-GTK-MI-MTS-MA'!BA$6,FALSE)</f>
        <v>0</v>
      </c>
      <c r="BB985" s="9">
        <f>VLOOKUP($E985,'ALL-GTK-MI-MTS-MA'!$E$13:$CF$361,'ALL-GTK-MI-MTS-MA'!BB$6,FALSE)</f>
        <v>0</v>
      </c>
      <c r="BC985" s="9">
        <f>VLOOKUP($E985,'ALL-GTK-MI-MTS-MA'!$E$13:$CF$361,'ALL-GTK-MI-MTS-MA'!BC$6,FALSE)</f>
        <v>0</v>
      </c>
      <c r="BD985" s="310">
        <f t="shared" si="560"/>
        <v>0</v>
      </c>
      <c r="BE985" s="310">
        <f t="shared" si="561"/>
        <v>0</v>
      </c>
      <c r="BF985" s="10">
        <f t="shared" si="562"/>
        <v>0</v>
      </c>
      <c r="BG985" s="311">
        <f t="shared" si="563"/>
        <v>8</v>
      </c>
      <c r="BH985" s="311">
        <f t="shared" si="564"/>
        <v>2</v>
      </c>
      <c r="BI985" s="10">
        <f t="shared" si="565"/>
        <v>10</v>
      </c>
      <c r="BJ985" s="44">
        <f t="shared" si="566"/>
        <v>8</v>
      </c>
      <c r="BK985" s="44">
        <f t="shared" si="567"/>
        <v>2</v>
      </c>
      <c r="BL985" s="11">
        <f t="shared" si="568"/>
        <v>10</v>
      </c>
      <c r="BM985" s="9">
        <f>VLOOKUP($E985,'ALL-GTK-MI-MTS-MA'!$E$13:$CF$361,'ALL-GTK-MI-MTS-MA'!BM$6,FALSE)</f>
        <v>0</v>
      </c>
      <c r="BN985" s="9">
        <f>VLOOKUP($E985,'ALL-GTK-MI-MTS-MA'!$E$13:$CF$361,'ALL-GTK-MI-MTS-MA'!BN$6,FALSE)</f>
        <v>0</v>
      </c>
      <c r="BO985" s="9">
        <f>VLOOKUP($E985,'ALL-GTK-MI-MTS-MA'!$E$13:$CF$361,'ALL-GTK-MI-MTS-MA'!BO$6,FALSE)</f>
        <v>0</v>
      </c>
      <c r="BP985" s="9">
        <f>VLOOKUP($E985,'ALL-GTK-MI-MTS-MA'!$E$13:$CF$361,'ALL-GTK-MI-MTS-MA'!BP$6,FALSE)</f>
        <v>0</v>
      </c>
      <c r="BQ985" s="9">
        <f>VLOOKUP($E985,'ALL-GTK-MI-MTS-MA'!$E$13:$CF$361,'ALL-GTK-MI-MTS-MA'!BQ$6,FALSE)</f>
        <v>0</v>
      </c>
      <c r="BR985" s="9">
        <f>VLOOKUP($E985,'ALL-GTK-MI-MTS-MA'!$E$13:$CF$361,'ALL-GTK-MI-MTS-MA'!BR$6,FALSE)</f>
        <v>0</v>
      </c>
      <c r="BS985" s="9">
        <f>VLOOKUP($E985,'ALL-GTK-MI-MTS-MA'!$E$13:$CF$361,'ALL-GTK-MI-MTS-MA'!BS$6,FALSE)</f>
        <v>0</v>
      </c>
      <c r="BT985" s="9">
        <f>VLOOKUP($E985,'ALL-GTK-MI-MTS-MA'!$E$13:$CF$361,'ALL-GTK-MI-MTS-MA'!BT$6,FALSE)</f>
        <v>0</v>
      </c>
      <c r="BU985" s="299">
        <f t="shared" si="569"/>
        <v>0</v>
      </c>
      <c r="BV985" s="299">
        <f t="shared" si="570"/>
        <v>0</v>
      </c>
      <c r="BW985" s="44">
        <f t="shared" si="571"/>
        <v>0</v>
      </c>
      <c r="BX985" s="44">
        <f t="shared" si="572"/>
        <v>0</v>
      </c>
      <c r="BY985" s="11">
        <f t="shared" si="573"/>
        <v>0</v>
      </c>
      <c r="BZ985" s="14">
        <f t="shared" si="574"/>
        <v>8</v>
      </c>
      <c r="CA985" s="14">
        <f t="shared" si="575"/>
        <v>2</v>
      </c>
      <c r="CB985" s="13">
        <f t="shared" si="576"/>
        <v>0</v>
      </c>
      <c r="CC985" s="13">
        <f t="shared" si="577"/>
        <v>0</v>
      </c>
      <c r="CD985" s="312">
        <f t="shared" si="578"/>
        <v>8</v>
      </c>
      <c r="CE985" s="312">
        <f t="shared" si="579"/>
        <v>2</v>
      </c>
      <c r="CF985" s="313">
        <f t="shared" si="580"/>
        <v>10</v>
      </c>
      <c r="CG985" s="302" t="str">
        <f t="shared" si="581"/>
        <v>OK</v>
      </c>
    </row>
    <row r="986" spans="1:85" ht="14.25" x14ac:dyDescent="0.25">
      <c r="A986" s="6">
        <v>974</v>
      </c>
      <c r="B986" s="495">
        <v>38</v>
      </c>
      <c r="C986" s="495" t="s">
        <v>268</v>
      </c>
      <c r="D986" s="496" t="s">
        <v>22</v>
      </c>
      <c r="E986" s="626">
        <v>20362884</v>
      </c>
      <c r="F986" s="627" t="s">
        <v>1178</v>
      </c>
      <c r="G986" s="624" t="s">
        <v>53</v>
      </c>
      <c r="H986" s="9">
        <f>VLOOKUP($E986,'ALL-GTK-MI-MTS-MA'!$E$13:$CF$361,'ALL-GTK-MI-MTS-MA'!H$6,FALSE)</f>
        <v>0</v>
      </c>
      <c r="I986" s="9">
        <f>VLOOKUP($E986,'ALL-GTK-MI-MTS-MA'!$E$13:$CF$361,'ALL-GTK-MI-MTS-MA'!I$6,FALSE)</f>
        <v>0</v>
      </c>
      <c r="J986" s="9">
        <f>VLOOKUP($E986,'ALL-GTK-MI-MTS-MA'!$E$13:$CF$361,'ALL-GTK-MI-MTS-MA'!J$6,FALSE)</f>
        <v>0</v>
      </c>
      <c r="K986" s="9">
        <f>VLOOKUP($E986,'ALL-GTK-MI-MTS-MA'!$E$13:$CF$361,'ALL-GTK-MI-MTS-MA'!K$6,FALSE)</f>
        <v>0</v>
      </c>
      <c r="L986" s="9">
        <f>VLOOKUP($E986,'ALL-GTK-MI-MTS-MA'!$E$13:$CF$361,'ALL-GTK-MI-MTS-MA'!L$6,FALSE)</f>
        <v>0</v>
      </c>
      <c r="M986" s="9">
        <f>VLOOKUP($E986,'ALL-GTK-MI-MTS-MA'!$E$13:$CF$361,'ALL-GTK-MI-MTS-MA'!M$6,FALSE)</f>
        <v>0</v>
      </c>
      <c r="N986" s="9">
        <f>VLOOKUP($E986,'ALL-GTK-MI-MTS-MA'!$E$13:$CF$361,'ALL-GTK-MI-MTS-MA'!N$6,FALSE)</f>
        <v>0</v>
      </c>
      <c r="O986" s="9">
        <f>VLOOKUP($E986,'ALL-GTK-MI-MTS-MA'!$E$13:$CF$361,'ALL-GTK-MI-MTS-MA'!O$6,FALSE)</f>
        <v>0</v>
      </c>
      <c r="P986" s="299">
        <f t="shared" si="546"/>
        <v>0</v>
      </c>
      <c r="Q986" s="299">
        <f t="shared" si="547"/>
        <v>0</v>
      </c>
      <c r="R986" s="300">
        <f t="shared" si="548"/>
        <v>0</v>
      </c>
      <c r="S986" s="9">
        <f>VLOOKUP($E986,'ALL-GTK-MI-MTS-MA'!$E$13:$CF$361,'ALL-GTK-MI-MTS-MA'!S$6,FALSE)</f>
        <v>13</v>
      </c>
      <c r="T986" s="9">
        <f>VLOOKUP($E986,'ALL-GTK-MI-MTS-MA'!$E$13:$CF$361,'ALL-GTK-MI-MTS-MA'!T$6,FALSE)</f>
        <v>9</v>
      </c>
      <c r="U986" s="9">
        <f>VLOOKUP($E986,'ALL-GTK-MI-MTS-MA'!$E$13:$CF$361,'ALL-GTK-MI-MTS-MA'!U$6,FALSE)</f>
        <v>0</v>
      </c>
      <c r="V986" s="9">
        <f>VLOOKUP($E986,'ALL-GTK-MI-MTS-MA'!$E$13:$CF$361,'ALL-GTK-MI-MTS-MA'!V$6,FALSE)</f>
        <v>0</v>
      </c>
      <c r="W986" s="9">
        <f>VLOOKUP($E986,'ALL-GTK-MI-MTS-MA'!$E$13:$CF$361,'ALL-GTK-MI-MTS-MA'!W$6,FALSE)</f>
        <v>0</v>
      </c>
      <c r="X986" s="9">
        <f>VLOOKUP($E986,'ALL-GTK-MI-MTS-MA'!$E$13:$CF$361,'ALL-GTK-MI-MTS-MA'!X$6,FALSE)</f>
        <v>0</v>
      </c>
      <c r="Y986" s="299">
        <f t="shared" si="549"/>
        <v>13</v>
      </c>
      <c r="Z986" s="299">
        <f t="shared" si="550"/>
        <v>9</v>
      </c>
      <c r="AA986" s="10">
        <f t="shared" si="551"/>
        <v>22</v>
      </c>
      <c r="AB986" s="44">
        <f t="shared" si="552"/>
        <v>13</v>
      </c>
      <c r="AC986" s="44">
        <f t="shared" si="553"/>
        <v>9</v>
      </c>
      <c r="AD986" s="11">
        <f t="shared" si="554"/>
        <v>22</v>
      </c>
      <c r="AE986" s="9">
        <f>VLOOKUP($E986,'ALL-GTK-MI-MTS-MA'!$E$13:$CF$361,'ALL-GTK-MI-MTS-MA'!AE$6,FALSE)</f>
        <v>6</v>
      </c>
      <c r="AF986" s="9">
        <f>VLOOKUP($E986,'ALL-GTK-MI-MTS-MA'!$E$13:$CF$361,'ALL-GTK-MI-MTS-MA'!AF$6,FALSE)</f>
        <v>4</v>
      </c>
      <c r="AG986" s="10">
        <f t="shared" si="555"/>
        <v>10</v>
      </c>
      <c r="AH986" s="9">
        <f>VLOOKUP($E986,'ALL-GTK-MI-MTS-MA'!$E$13:$CF$361,'ALL-GTK-MI-MTS-MA'!AH$6,FALSE)</f>
        <v>7</v>
      </c>
      <c r="AI986" s="9">
        <f>VLOOKUP($E986,'ALL-GTK-MI-MTS-MA'!$E$13:$CF$361,'ALL-GTK-MI-MTS-MA'!AI$6,FALSE)</f>
        <v>5</v>
      </c>
      <c r="AJ986" s="10">
        <f t="shared" si="556"/>
        <v>12</v>
      </c>
      <c r="AK986" s="44">
        <f t="shared" si="557"/>
        <v>13</v>
      </c>
      <c r="AL986" s="44">
        <f t="shared" si="558"/>
        <v>9</v>
      </c>
      <c r="AM986" s="11">
        <f t="shared" si="559"/>
        <v>22</v>
      </c>
      <c r="AN986" s="299">
        <v>0</v>
      </c>
      <c r="AO986" s="299">
        <v>0</v>
      </c>
      <c r="AP986" s="9">
        <f>VLOOKUP($E986,'ALL-GTK-MI-MTS-MA'!$E$13:$CF$361,'ALL-GTK-MI-MTS-MA'!AP$6,FALSE)</f>
        <v>0</v>
      </c>
      <c r="AQ986" s="9">
        <f>VLOOKUP($E986,'ALL-GTK-MI-MTS-MA'!$E$13:$CF$361,'ALL-GTK-MI-MTS-MA'!AQ$6,FALSE)</f>
        <v>0</v>
      </c>
      <c r="AR986" s="9">
        <f>VLOOKUP($E986,'ALL-GTK-MI-MTS-MA'!$E$13:$CF$361,'ALL-GTK-MI-MTS-MA'!AR$6,FALSE)</f>
        <v>0</v>
      </c>
      <c r="AS986" s="9">
        <f>VLOOKUP($E986,'ALL-GTK-MI-MTS-MA'!$E$13:$CF$361,'ALL-GTK-MI-MTS-MA'!AS$6,FALSE)</f>
        <v>0</v>
      </c>
      <c r="AT986" s="9">
        <f>VLOOKUP($E986,'ALL-GTK-MI-MTS-MA'!$E$13:$CF$361,'ALL-GTK-MI-MTS-MA'!AT$6,FALSE)</f>
        <v>1</v>
      </c>
      <c r="AU986" s="9">
        <f>VLOOKUP($E986,'ALL-GTK-MI-MTS-MA'!$E$13:$CF$361,'ALL-GTK-MI-MTS-MA'!AU$6,FALSE)</f>
        <v>0</v>
      </c>
      <c r="AV986" s="590">
        <f>VLOOKUP($E986,'ALL-GTK-MI-MTS-MA'!$E$13:$CF$361,'ALL-GTK-MI-MTS-MA'!AV$6,FALSE)</f>
        <v>0</v>
      </c>
      <c r="AW986" s="590">
        <f>VLOOKUP($E986,'ALL-GTK-MI-MTS-MA'!$E$13:$CF$361,'ALL-GTK-MI-MTS-MA'!AW$6,FALSE)</f>
        <v>0</v>
      </c>
      <c r="AX986" s="9">
        <f>VLOOKUP($E986,'ALL-GTK-MI-MTS-MA'!$E$13:$CF$361,'ALL-GTK-MI-MTS-MA'!AX$6,FALSE)</f>
        <v>12</v>
      </c>
      <c r="AY986" s="9">
        <f>VLOOKUP($E986,'ALL-GTK-MI-MTS-MA'!$E$13:$CF$361,'ALL-GTK-MI-MTS-MA'!AY$6,FALSE)</f>
        <v>9</v>
      </c>
      <c r="AZ986" s="9">
        <f>VLOOKUP($E986,'ALL-GTK-MI-MTS-MA'!$E$13:$CF$361,'ALL-GTK-MI-MTS-MA'!AZ$6,FALSE)</f>
        <v>0</v>
      </c>
      <c r="BA986" s="9">
        <f>VLOOKUP($E986,'ALL-GTK-MI-MTS-MA'!$E$13:$CF$361,'ALL-GTK-MI-MTS-MA'!BA$6,FALSE)</f>
        <v>0</v>
      </c>
      <c r="BB986" s="9">
        <f>VLOOKUP($E986,'ALL-GTK-MI-MTS-MA'!$E$13:$CF$361,'ALL-GTK-MI-MTS-MA'!BB$6,FALSE)</f>
        <v>0</v>
      </c>
      <c r="BC986" s="9">
        <f>VLOOKUP($E986,'ALL-GTK-MI-MTS-MA'!$E$13:$CF$361,'ALL-GTK-MI-MTS-MA'!BC$6,FALSE)</f>
        <v>0</v>
      </c>
      <c r="BD986" s="310">
        <f t="shared" si="560"/>
        <v>1</v>
      </c>
      <c r="BE986" s="310">
        <f t="shared" si="561"/>
        <v>0</v>
      </c>
      <c r="BF986" s="10">
        <f t="shared" si="562"/>
        <v>1</v>
      </c>
      <c r="BG986" s="311">
        <f t="shared" si="563"/>
        <v>12</v>
      </c>
      <c r="BH986" s="311">
        <f t="shared" si="564"/>
        <v>9</v>
      </c>
      <c r="BI986" s="10">
        <f t="shared" si="565"/>
        <v>21</v>
      </c>
      <c r="BJ986" s="44">
        <f t="shared" si="566"/>
        <v>13</v>
      </c>
      <c r="BK986" s="44">
        <f t="shared" si="567"/>
        <v>9</v>
      </c>
      <c r="BL986" s="11">
        <f t="shared" si="568"/>
        <v>22</v>
      </c>
      <c r="BM986" s="9">
        <f>VLOOKUP($E986,'ALL-GTK-MI-MTS-MA'!$E$13:$CF$361,'ALL-GTK-MI-MTS-MA'!BM$6,FALSE)</f>
        <v>0</v>
      </c>
      <c r="BN986" s="9">
        <f>VLOOKUP($E986,'ALL-GTK-MI-MTS-MA'!$E$13:$CF$361,'ALL-GTK-MI-MTS-MA'!BN$6,FALSE)</f>
        <v>0</v>
      </c>
      <c r="BO986" s="9">
        <f>VLOOKUP($E986,'ALL-GTK-MI-MTS-MA'!$E$13:$CF$361,'ALL-GTK-MI-MTS-MA'!BO$6,FALSE)</f>
        <v>0</v>
      </c>
      <c r="BP986" s="9">
        <f>VLOOKUP($E986,'ALL-GTK-MI-MTS-MA'!$E$13:$CF$361,'ALL-GTK-MI-MTS-MA'!BP$6,FALSE)</f>
        <v>0</v>
      </c>
      <c r="BQ986" s="9">
        <f>VLOOKUP($E986,'ALL-GTK-MI-MTS-MA'!$E$13:$CF$361,'ALL-GTK-MI-MTS-MA'!BQ$6,FALSE)</f>
        <v>0</v>
      </c>
      <c r="BR986" s="9">
        <f>VLOOKUP($E986,'ALL-GTK-MI-MTS-MA'!$E$13:$CF$361,'ALL-GTK-MI-MTS-MA'!BR$6,FALSE)</f>
        <v>0</v>
      </c>
      <c r="BS986" s="9">
        <f>VLOOKUP($E986,'ALL-GTK-MI-MTS-MA'!$E$13:$CF$361,'ALL-GTK-MI-MTS-MA'!BS$6,FALSE)</f>
        <v>0</v>
      </c>
      <c r="BT986" s="9">
        <f>VLOOKUP($E986,'ALL-GTK-MI-MTS-MA'!$E$13:$CF$361,'ALL-GTK-MI-MTS-MA'!BT$6,FALSE)</f>
        <v>0</v>
      </c>
      <c r="BU986" s="299">
        <f t="shared" si="569"/>
        <v>0</v>
      </c>
      <c r="BV986" s="299">
        <f t="shared" si="570"/>
        <v>0</v>
      </c>
      <c r="BW986" s="44">
        <f t="shared" si="571"/>
        <v>0</v>
      </c>
      <c r="BX986" s="44">
        <f t="shared" si="572"/>
        <v>0</v>
      </c>
      <c r="BY986" s="11">
        <f t="shared" si="573"/>
        <v>0</v>
      </c>
      <c r="BZ986" s="14">
        <f t="shared" si="574"/>
        <v>13</v>
      </c>
      <c r="CA986" s="14">
        <f t="shared" si="575"/>
        <v>9</v>
      </c>
      <c r="CB986" s="13">
        <f t="shared" si="576"/>
        <v>0</v>
      </c>
      <c r="CC986" s="13">
        <f t="shared" si="577"/>
        <v>0</v>
      </c>
      <c r="CD986" s="312">
        <f t="shared" si="578"/>
        <v>13</v>
      </c>
      <c r="CE986" s="312">
        <f t="shared" si="579"/>
        <v>9</v>
      </c>
      <c r="CF986" s="313">
        <f t="shared" si="580"/>
        <v>22</v>
      </c>
      <c r="CG986" s="302" t="str">
        <f t="shared" si="581"/>
        <v>OK</v>
      </c>
    </row>
    <row r="987" spans="1:85" ht="14.25" x14ac:dyDescent="0.25">
      <c r="A987" s="6">
        <v>975</v>
      </c>
      <c r="B987" s="495">
        <v>39</v>
      </c>
      <c r="C987" s="495" t="s">
        <v>268</v>
      </c>
      <c r="D987" s="496" t="s">
        <v>22</v>
      </c>
      <c r="E987" s="626">
        <v>20362882</v>
      </c>
      <c r="F987" s="627" t="s">
        <v>1179</v>
      </c>
      <c r="G987" s="624" t="s">
        <v>53</v>
      </c>
      <c r="H987" s="9">
        <f>VLOOKUP($E987,'ALL-GTK-MI-MTS-MA'!$E$13:$CF$361,'ALL-GTK-MI-MTS-MA'!H$6,FALSE)</f>
        <v>0</v>
      </c>
      <c r="I987" s="9">
        <f>VLOOKUP($E987,'ALL-GTK-MI-MTS-MA'!$E$13:$CF$361,'ALL-GTK-MI-MTS-MA'!I$6,FALSE)</f>
        <v>0</v>
      </c>
      <c r="J987" s="9">
        <f>VLOOKUP($E987,'ALL-GTK-MI-MTS-MA'!$E$13:$CF$361,'ALL-GTK-MI-MTS-MA'!J$6,FALSE)</f>
        <v>0</v>
      </c>
      <c r="K987" s="9">
        <f>VLOOKUP($E987,'ALL-GTK-MI-MTS-MA'!$E$13:$CF$361,'ALL-GTK-MI-MTS-MA'!K$6,FALSE)</f>
        <v>0</v>
      </c>
      <c r="L987" s="9">
        <f>VLOOKUP($E987,'ALL-GTK-MI-MTS-MA'!$E$13:$CF$361,'ALL-GTK-MI-MTS-MA'!L$6,FALSE)</f>
        <v>0</v>
      </c>
      <c r="M987" s="9">
        <f>VLOOKUP($E987,'ALL-GTK-MI-MTS-MA'!$E$13:$CF$361,'ALL-GTK-MI-MTS-MA'!M$6,FALSE)</f>
        <v>0</v>
      </c>
      <c r="N987" s="9">
        <f>VLOOKUP($E987,'ALL-GTK-MI-MTS-MA'!$E$13:$CF$361,'ALL-GTK-MI-MTS-MA'!N$6,FALSE)</f>
        <v>1</v>
      </c>
      <c r="O987" s="9">
        <f>VLOOKUP($E987,'ALL-GTK-MI-MTS-MA'!$E$13:$CF$361,'ALL-GTK-MI-MTS-MA'!O$6,FALSE)</f>
        <v>3</v>
      </c>
      <c r="P987" s="299">
        <f t="shared" si="546"/>
        <v>1</v>
      </c>
      <c r="Q987" s="299">
        <f t="shared" si="547"/>
        <v>3</v>
      </c>
      <c r="R987" s="300">
        <f t="shared" si="548"/>
        <v>4</v>
      </c>
      <c r="S987" s="9">
        <f>VLOOKUP($E987,'ALL-GTK-MI-MTS-MA'!$E$13:$CF$361,'ALL-GTK-MI-MTS-MA'!S$6,FALSE)</f>
        <v>15</v>
      </c>
      <c r="T987" s="9">
        <f>VLOOKUP($E987,'ALL-GTK-MI-MTS-MA'!$E$13:$CF$361,'ALL-GTK-MI-MTS-MA'!T$6,FALSE)</f>
        <v>5</v>
      </c>
      <c r="U987" s="9">
        <f>VLOOKUP($E987,'ALL-GTK-MI-MTS-MA'!$E$13:$CF$361,'ALL-GTK-MI-MTS-MA'!U$6,FALSE)</f>
        <v>0</v>
      </c>
      <c r="V987" s="9">
        <f>VLOOKUP($E987,'ALL-GTK-MI-MTS-MA'!$E$13:$CF$361,'ALL-GTK-MI-MTS-MA'!V$6,FALSE)</f>
        <v>0</v>
      </c>
      <c r="W987" s="9">
        <f>VLOOKUP($E987,'ALL-GTK-MI-MTS-MA'!$E$13:$CF$361,'ALL-GTK-MI-MTS-MA'!W$6,FALSE)</f>
        <v>0</v>
      </c>
      <c r="X987" s="9">
        <f>VLOOKUP($E987,'ALL-GTK-MI-MTS-MA'!$E$13:$CF$361,'ALL-GTK-MI-MTS-MA'!X$6,FALSE)</f>
        <v>0</v>
      </c>
      <c r="Y987" s="299">
        <f t="shared" si="549"/>
        <v>15</v>
      </c>
      <c r="Z987" s="299">
        <f t="shared" si="550"/>
        <v>5</v>
      </c>
      <c r="AA987" s="10">
        <f t="shared" si="551"/>
        <v>20</v>
      </c>
      <c r="AB987" s="44">
        <f t="shared" si="552"/>
        <v>16</v>
      </c>
      <c r="AC987" s="44">
        <f t="shared" si="553"/>
        <v>8</v>
      </c>
      <c r="AD987" s="11">
        <f t="shared" si="554"/>
        <v>24</v>
      </c>
      <c r="AE987" s="9">
        <f>VLOOKUP($E987,'ALL-GTK-MI-MTS-MA'!$E$13:$CF$361,'ALL-GTK-MI-MTS-MA'!AE$6,FALSE)</f>
        <v>8</v>
      </c>
      <c r="AF987" s="9">
        <f>VLOOKUP($E987,'ALL-GTK-MI-MTS-MA'!$E$13:$CF$361,'ALL-GTK-MI-MTS-MA'!AF$6,FALSE)</f>
        <v>4</v>
      </c>
      <c r="AG987" s="10">
        <f t="shared" si="555"/>
        <v>12</v>
      </c>
      <c r="AH987" s="9">
        <f>VLOOKUP($E987,'ALL-GTK-MI-MTS-MA'!$E$13:$CF$361,'ALL-GTK-MI-MTS-MA'!AH$6,FALSE)</f>
        <v>8</v>
      </c>
      <c r="AI987" s="9">
        <f>VLOOKUP($E987,'ALL-GTK-MI-MTS-MA'!$E$13:$CF$361,'ALL-GTK-MI-MTS-MA'!AI$6,FALSE)</f>
        <v>4</v>
      </c>
      <c r="AJ987" s="10">
        <f t="shared" si="556"/>
        <v>12</v>
      </c>
      <c r="AK987" s="44">
        <f t="shared" si="557"/>
        <v>16</v>
      </c>
      <c r="AL987" s="44">
        <f t="shared" si="558"/>
        <v>8</v>
      </c>
      <c r="AM987" s="11">
        <f t="shared" si="559"/>
        <v>24</v>
      </c>
      <c r="AN987" s="299">
        <v>0</v>
      </c>
      <c r="AO987" s="299">
        <v>0</v>
      </c>
      <c r="AP987" s="9">
        <f>VLOOKUP($E987,'ALL-GTK-MI-MTS-MA'!$E$13:$CF$361,'ALL-GTK-MI-MTS-MA'!AP$6,FALSE)</f>
        <v>0</v>
      </c>
      <c r="AQ987" s="9">
        <f>VLOOKUP($E987,'ALL-GTK-MI-MTS-MA'!$E$13:$CF$361,'ALL-GTK-MI-MTS-MA'!AQ$6,FALSE)</f>
        <v>0</v>
      </c>
      <c r="AR987" s="9">
        <f>VLOOKUP($E987,'ALL-GTK-MI-MTS-MA'!$E$13:$CF$361,'ALL-GTK-MI-MTS-MA'!AR$6,FALSE)</f>
        <v>0</v>
      </c>
      <c r="AS987" s="9">
        <f>VLOOKUP($E987,'ALL-GTK-MI-MTS-MA'!$E$13:$CF$361,'ALL-GTK-MI-MTS-MA'!AS$6,FALSE)</f>
        <v>0</v>
      </c>
      <c r="AT987" s="9">
        <f>VLOOKUP($E987,'ALL-GTK-MI-MTS-MA'!$E$13:$CF$361,'ALL-GTK-MI-MTS-MA'!AT$6,FALSE)</f>
        <v>1</v>
      </c>
      <c r="AU987" s="9">
        <f>VLOOKUP($E987,'ALL-GTK-MI-MTS-MA'!$E$13:$CF$361,'ALL-GTK-MI-MTS-MA'!AU$6,FALSE)</f>
        <v>0</v>
      </c>
      <c r="AV987" s="590">
        <f>VLOOKUP($E987,'ALL-GTK-MI-MTS-MA'!$E$13:$CF$361,'ALL-GTK-MI-MTS-MA'!AV$6,FALSE)</f>
        <v>0</v>
      </c>
      <c r="AW987" s="590">
        <f>VLOOKUP($E987,'ALL-GTK-MI-MTS-MA'!$E$13:$CF$361,'ALL-GTK-MI-MTS-MA'!AW$6,FALSE)</f>
        <v>0</v>
      </c>
      <c r="AX987" s="9">
        <f>VLOOKUP($E987,'ALL-GTK-MI-MTS-MA'!$E$13:$CF$361,'ALL-GTK-MI-MTS-MA'!AX$6,FALSE)</f>
        <v>15</v>
      </c>
      <c r="AY987" s="9">
        <f>VLOOKUP($E987,'ALL-GTK-MI-MTS-MA'!$E$13:$CF$361,'ALL-GTK-MI-MTS-MA'!AY$6,FALSE)</f>
        <v>8</v>
      </c>
      <c r="AZ987" s="9">
        <f>VLOOKUP($E987,'ALL-GTK-MI-MTS-MA'!$E$13:$CF$361,'ALL-GTK-MI-MTS-MA'!AZ$6,FALSE)</f>
        <v>0</v>
      </c>
      <c r="BA987" s="9">
        <f>VLOOKUP($E987,'ALL-GTK-MI-MTS-MA'!$E$13:$CF$361,'ALL-GTK-MI-MTS-MA'!BA$6,FALSE)</f>
        <v>0</v>
      </c>
      <c r="BB987" s="9">
        <f>VLOOKUP($E987,'ALL-GTK-MI-MTS-MA'!$E$13:$CF$361,'ALL-GTK-MI-MTS-MA'!BB$6,FALSE)</f>
        <v>0</v>
      </c>
      <c r="BC987" s="9">
        <f>VLOOKUP($E987,'ALL-GTK-MI-MTS-MA'!$E$13:$CF$361,'ALL-GTK-MI-MTS-MA'!BC$6,FALSE)</f>
        <v>0</v>
      </c>
      <c r="BD987" s="310">
        <f t="shared" si="560"/>
        <v>1</v>
      </c>
      <c r="BE987" s="310">
        <f t="shared" si="561"/>
        <v>0</v>
      </c>
      <c r="BF987" s="10">
        <f t="shared" si="562"/>
        <v>1</v>
      </c>
      <c r="BG987" s="311">
        <f t="shared" si="563"/>
        <v>15</v>
      </c>
      <c r="BH987" s="311">
        <f t="shared" si="564"/>
        <v>8</v>
      </c>
      <c r="BI987" s="10">
        <f t="shared" si="565"/>
        <v>23</v>
      </c>
      <c r="BJ987" s="44">
        <f t="shared" si="566"/>
        <v>16</v>
      </c>
      <c r="BK987" s="44">
        <f t="shared" si="567"/>
        <v>8</v>
      </c>
      <c r="BL987" s="11">
        <f t="shared" si="568"/>
        <v>24</v>
      </c>
      <c r="BM987" s="9">
        <f>VLOOKUP($E987,'ALL-GTK-MI-MTS-MA'!$E$13:$CF$361,'ALL-GTK-MI-MTS-MA'!BM$6,FALSE)</f>
        <v>0</v>
      </c>
      <c r="BN987" s="9">
        <f>VLOOKUP($E987,'ALL-GTK-MI-MTS-MA'!$E$13:$CF$361,'ALL-GTK-MI-MTS-MA'!BN$6,FALSE)</f>
        <v>0</v>
      </c>
      <c r="BO987" s="9">
        <f>VLOOKUP($E987,'ALL-GTK-MI-MTS-MA'!$E$13:$CF$361,'ALL-GTK-MI-MTS-MA'!BO$6,FALSE)</f>
        <v>0</v>
      </c>
      <c r="BP987" s="9">
        <f>VLOOKUP($E987,'ALL-GTK-MI-MTS-MA'!$E$13:$CF$361,'ALL-GTK-MI-MTS-MA'!BP$6,FALSE)</f>
        <v>0</v>
      </c>
      <c r="BQ987" s="9">
        <f>VLOOKUP($E987,'ALL-GTK-MI-MTS-MA'!$E$13:$CF$361,'ALL-GTK-MI-MTS-MA'!BQ$6,FALSE)</f>
        <v>0</v>
      </c>
      <c r="BR987" s="9">
        <f>VLOOKUP($E987,'ALL-GTK-MI-MTS-MA'!$E$13:$CF$361,'ALL-GTK-MI-MTS-MA'!BR$6,FALSE)</f>
        <v>0</v>
      </c>
      <c r="BS987" s="9">
        <f>VLOOKUP($E987,'ALL-GTK-MI-MTS-MA'!$E$13:$CF$361,'ALL-GTK-MI-MTS-MA'!BS$6,FALSE)</f>
        <v>0</v>
      </c>
      <c r="BT987" s="9">
        <f>VLOOKUP($E987,'ALL-GTK-MI-MTS-MA'!$E$13:$CF$361,'ALL-GTK-MI-MTS-MA'!BT$6,FALSE)</f>
        <v>0</v>
      </c>
      <c r="BU987" s="299">
        <f t="shared" si="569"/>
        <v>0</v>
      </c>
      <c r="BV987" s="299">
        <f t="shared" si="570"/>
        <v>0</v>
      </c>
      <c r="BW987" s="44">
        <f t="shared" si="571"/>
        <v>0</v>
      </c>
      <c r="BX987" s="44">
        <f t="shared" si="572"/>
        <v>0</v>
      </c>
      <c r="BY987" s="11">
        <f t="shared" si="573"/>
        <v>0</v>
      </c>
      <c r="BZ987" s="14">
        <f t="shared" si="574"/>
        <v>16</v>
      </c>
      <c r="CA987" s="14">
        <f t="shared" si="575"/>
        <v>8</v>
      </c>
      <c r="CB987" s="13">
        <f t="shared" si="576"/>
        <v>0</v>
      </c>
      <c r="CC987" s="13">
        <f t="shared" si="577"/>
        <v>0</v>
      </c>
      <c r="CD987" s="312">
        <f t="shared" si="578"/>
        <v>16</v>
      </c>
      <c r="CE987" s="312">
        <f t="shared" si="579"/>
        <v>8</v>
      </c>
      <c r="CF987" s="313">
        <f t="shared" si="580"/>
        <v>24</v>
      </c>
      <c r="CG987" s="302" t="str">
        <f t="shared" si="581"/>
        <v>OK</v>
      </c>
    </row>
    <row r="988" spans="1:85" ht="14.25" x14ac:dyDescent="0.25">
      <c r="A988" s="6">
        <v>976</v>
      </c>
      <c r="B988" s="495">
        <v>40</v>
      </c>
      <c r="C988" s="495" t="s">
        <v>268</v>
      </c>
      <c r="D988" s="496" t="s">
        <v>22</v>
      </c>
      <c r="E988" s="626">
        <v>20362881</v>
      </c>
      <c r="F988" s="627" t="s">
        <v>1180</v>
      </c>
      <c r="G988" s="624" t="s">
        <v>53</v>
      </c>
      <c r="H988" s="9">
        <f>VLOOKUP($E988,'ALL-GTK-MI-MTS-MA'!$E$13:$CF$361,'ALL-GTK-MI-MTS-MA'!H$6,FALSE)</f>
        <v>0</v>
      </c>
      <c r="I988" s="9">
        <f>VLOOKUP($E988,'ALL-GTK-MI-MTS-MA'!$E$13:$CF$361,'ALL-GTK-MI-MTS-MA'!I$6,FALSE)</f>
        <v>0</v>
      </c>
      <c r="J988" s="9">
        <f>VLOOKUP($E988,'ALL-GTK-MI-MTS-MA'!$E$13:$CF$361,'ALL-GTK-MI-MTS-MA'!J$6,FALSE)</f>
        <v>0</v>
      </c>
      <c r="K988" s="9">
        <f>VLOOKUP($E988,'ALL-GTK-MI-MTS-MA'!$E$13:$CF$361,'ALL-GTK-MI-MTS-MA'!K$6,FALSE)</f>
        <v>0</v>
      </c>
      <c r="L988" s="9">
        <f>VLOOKUP($E988,'ALL-GTK-MI-MTS-MA'!$E$13:$CF$361,'ALL-GTK-MI-MTS-MA'!L$6,FALSE)</f>
        <v>0</v>
      </c>
      <c r="M988" s="9">
        <f>VLOOKUP($E988,'ALL-GTK-MI-MTS-MA'!$E$13:$CF$361,'ALL-GTK-MI-MTS-MA'!M$6,FALSE)</f>
        <v>0</v>
      </c>
      <c r="N988" s="9">
        <f>VLOOKUP($E988,'ALL-GTK-MI-MTS-MA'!$E$13:$CF$361,'ALL-GTK-MI-MTS-MA'!N$6,FALSE)</f>
        <v>0</v>
      </c>
      <c r="O988" s="9">
        <f>VLOOKUP($E988,'ALL-GTK-MI-MTS-MA'!$E$13:$CF$361,'ALL-GTK-MI-MTS-MA'!O$6,FALSE)</f>
        <v>1</v>
      </c>
      <c r="P988" s="299">
        <f t="shared" si="546"/>
        <v>0</v>
      </c>
      <c r="Q988" s="299">
        <f t="shared" si="547"/>
        <v>1</v>
      </c>
      <c r="R988" s="300">
        <f t="shared" si="548"/>
        <v>1</v>
      </c>
      <c r="S988" s="9">
        <f>VLOOKUP($E988,'ALL-GTK-MI-MTS-MA'!$E$13:$CF$361,'ALL-GTK-MI-MTS-MA'!S$6,FALSE)</f>
        <v>9</v>
      </c>
      <c r="T988" s="9">
        <f>VLOOKUP($E988,'ALL-GTK-MI-MTS-MA'!$E$13:$CF$361,'ALL-GTK-MI-MTS-MA'!T$6,FALSE)</f>
        <v>5</v>
      </c>
      <c r="U988" s="9">
        <f>VLOOKUP($E988,'ALL-GTK-MI-MTS-MA'!$E$13:$CF$361,'ALL-GTK-MI-MTS-MA'!U$6,FALSE)</f>
        <v>0</v>
      </c>
      <c r="V988" s="9">
        <f>VLOOKUP($E988,'ALL-GTK-MI-MTS-MA'!$E$13:$CF$361,'ALL-GTK-MI-MTS-MA'!V$6,FALSE)</f>
        <v>0</v>
      </c>
      <c r="W988" s="9">
        <f>VLOOKUP($E988,'ALL-GTK-MI-MTS-MA'!$E$13:$CF$361,'ALL-GTK-MI-MTS-MA'!W$6,FALSE)</f>
        <v>0</v>
      </c>
      <c r="X988" s="9">
        <f>VLOOKUP($E988,'ALL-GTK-MI-MTS-MA'!$E$13:$CF$361,'ALL-GTK-MI-MTS-MA'!X$6,FALSE)</f>
        <v>0</v>
      </c>
      <c r="Y988" s="299">
        <f t="shared" si="549"/>
        <v>9</v>
      </c>
      <c r="Z988" s="299">
        <f t="shared" si="550"/>
        <v>5</v>
      </c>
      <c r="AA988" s="10">
        <f t="shared" si="551"/>
        <v>14</v>
      </c>
      <c r="AB988" s="44">
        <f t="shared" si="552"/>
        <v>9</v>
      </c>
      <c r="AC988" s="44">
        <f t="shared" si="553"/>
        <v>6</v>
      </c>
      <c r="AD988" s="11">
        <f t="shared" si="554"/>
        <v>15</v>
      </c>
      <c r="AE988" s="9">
        <f>VLOOKUP($E988,'ALL-GTK-MI-MTS-MA'!$E$13:$CF$361,'ALL-GTK-MI-MTS-MA'!AE$6,FALSE)</f>
        <v>4</v>
      </c>
      <c r="AF988" s="9">
        <f>VLOOKUP($E988,'ALL-GTK-MI-MTS-MA'!$E$13:$CF$361,'ALL-GTK-MI-MTS-MA'!AF$6,FALSE)</f>
        <v>3</v>
      </c>
      <c r="AG988" s="10">
        <f t="shared" si="555"/>
        <v>7</v>
      </c>
      <c r="AH988" s="9">
        <f>VLOOKUP($E988,'ALL-GTK-MI-MTS-MA'!$E$13:$CF$361,'ALL-GTK-MI-MTS-MA'!AH$6,FALSE)</f>
        <v>5</v>
      </c>
      <c r="AI988" s="9">
        <f>VLOOKUP($E988,'ALL-GTK-MI-MTS-MA'!$E$13:$CF$361,'ALL-GTK-MI-MTS-MA'!AI$6,FALSE)</f>
        <v>3</v>
      </c>
      <c r="AJ988" s="10">
        <f t="shared" si="556"/>
        <v>8</v>
      </c>
      <c r="AK988" s="44">
        <f t="shared" si="557"/>
        <v>9</v>
      </c>
      <c r="AL988" s="44">
        <f t="shared" si="558"/>
        <v>6</v>
      </c>
      <c r="AM988" s="11">
        <f t="shared" si="559"/>
        <v>15</v>
      </c>
      <c r="AN988" s="299">
        <v>0</v>
      </c>
      <c r="AO988" s="299">
        <v>0</v>
      </c>
      <c r="AP988" s="9">
        <f>VLOOKUP($E988,'ALL-GTK-MI-MTS-MA'!$E$13:$CF$361,'ALL-GTK-MI-MTS-MA'!AP$6,FALSE)</f>
        <v>0</v>
      </c>
      <c r="AQ988" s="9">
        <f>VLOOKUP($E988,'ALL-GTK-MI-MTS-MA'!$E$13:$CF$361,'ALL-GTK-MI-MTS-MA'!AQ$6,FALSE)</f>
        <v>0</v>
      </c>
      <c r="AR988" s="9">
        <f>VLOOKUP($E988,'ALL-GTK-MI-MTS-MA'!$E$13:$CF$361,'ALL-GTK-MI-MTS-MA'!AR$6,FALSE)</f>
        <v>0</v>
      </c>
      <c r="AS988" s="9">
        <f>VLOOKUP($E988,'ALL-GTK-MI-MTS-MA'!$E$13:$CF$361,'ALL-GTK-MI-MTS-MA'!AS$6,FALSE)</f>
        <v>0</v>
      </c>
      <c r="AT988" s="9">
        <f>VLOOKUP($E988,'ALL-GTK-MI-MTS-MA'!$E$13:$CF$361,'ALL-GTK-MI-MTS-MA'!AT$6,FALSE)</f>
        <v>0</v>
      </c>
      <c r="AU988" s="9">
        <f>VLOOKUP($E988,'ALL-GTK-MI-MTS-MA'!$E$13:$CF$361,'ALL-GTK-MI-MTS-MA'!AU$6,FALSE)</f>
        <v>0</v>
      </c>
      <c r="AV988" s="590">
        <f>VLOOKUP($E988,'ALL-GTK-MI-MTS-MA'!$E$13:$CF$361,'ALL-GTK-MI-MTS-MA'!AV$6,FALSE)</f>
        <v>0</v>
      </c>
      <c r="AW988" s="590">
        <f>VLOOKUP($E988,'ALL-GTK-MI-MTS-MA'!$E$13:$CF$361,'ALL-GTK-MI-MTS-MA'!AW$6,FALSE)</f>
        <v>0</v>
      </c>
      <c r="AX988" s="9">
        <f>VLOOKUP($E988,'ALL-GTK-MI-MTS-MA'!$E$13:$CF$361,'ALL-GTK-MI-MTS-MA'!AX$6,FALSE)</f>
        <v>9</v>
      </c>
      <c r="AY988" s="9">
        <f>VLOOKUP($E988,'ALL-GTK-MI-MTS-MA'!$E$13:$CF$361,'ALL-GTK-MI-MTS-MA'!AY$6,FALSE)</f>
        <v>6</v>
      </c>
      <c r="AZ988" s="9">
        <f>VLOOKUP($E988,'ALL-GTK-MI-MTS-MA'!$E$13:$CF$361,'ALL-GTK-MI-MTS-MA'!AZ$6,FALSE)</f>
        <v>0</v>
      </c>
      <c r="BA988" s="9">
        <f>VLOOKUP($E988,'ALL-GTK-MI-MTS-MA'!$E$13:$CF$361,'ALL-GTK-MI-MTS-MA'!BA$6,FALSE)</f>
        <v>0</v>
      </c>
      <c r="BB988" s="9">
        <f>VLOOKUP($E988,'ALL-GTK-MI-MTS-MA'!$E$13:$CF$361,'ALL-GTK-MI-MTS-MA'!BB$6,FALSE)</f>
        <v>0</v>
      </c>
      <c r="BC988" s="9">
        <f>VLOOKUP($E988,'ALL-GTK-MI-MTS-MA'!$E$13:$CF$361,'ALL-GTK-MI-MTS-MA'!BC$6,FALSE)</f>
        <v>0</v>
      </c>
      <c r="BD988" s="310">
        <f t="shared" si="560"/>
        <v>0</v>
      </c>
      <c r="BE988" s="310">
        <f t="shared" si="561"/>
        <v>0</v>
      </c>
      <c r="BF988" s="10">
        <f t="shared" si="562"/>
        <v>0</v>
      </c>
      <c r="BG988" s="311">
        <f t="shared" si="563"/>
        <v>9</v>
      </c>
      <c r="BH988" s="311">
        <f t="shared" si="564"/>
        <v>6</v>
      </c>
      <c r="BI988" s="10">
        <f t="shared" si="565"/>
        <v>15</v>
      </c>
      <c r="BJ988" s="44">
        <f t="shared" si="566"/>
        <v>9</v>
      </c>
      <c r="BK988" s="44">
        <f t="shared" si="567"/>
        <v>6</v>
      </c>
      <c r="BL988" s="11">
        <f t="shared" si="568"/>
        <v>15</v>
      </c>
      <c r="BM988" s="9">
        <f>VLOOKUP($E988,'ALL-GTK-MI-MTS-MA'!$E$13:$CF$361,'ALL-GTK-MI-MTS-MA'!BM$6,FALSE)</f>
        <v>0</v>
      </c>
      <c r="BN988" s="9">
        <f>VLOOKUP($E988,'ALL-GTK-MI-MTS-MA'!$E$13:$CF$361,'ALL-GTK-MI-MTS-MA'!BN$6,FALSE)</f>
        <v>0</v>
      </c>
      <c r="BO988" s="9">
        <f>VLOOKUP($E988,'ALL-GTK-MI-MTS-MA'!$E$13:$CF$361,'ALL-GTK-MI-MTS-MA'!BO$6,FALSE)</f>
        <v>0</v>
      </c>
      <c r="BP988" s="9">
        <f>VLOOKUP($E988,'ALL-GTK-MI-MTS-MA'!$E$13:$CF$361,'ALL-GTK-MI-MTS-MA'!BP$6,FALSE)</f>
        <v>0</v>
      </c>
      <c r="BQ988" s="9">
        <f>VLOOKUP($E988,'ALL-GTK-MI-MTS-MA'!$E$13:$CF$361,'ALL-GTK-MI-MTS-MA'!BQ$6,FALSE)</f>
        <v>0</v>
      </c>
      <c r="BR988" s="9">
        <f>VLOOKUP($E988,'ALL-GTK-MI-MTS-MA'!$E$13:$CF$361,'ALL-GTK-MI-MTS-MA'!BR$6,FALSE)</f>
        <v>0</v>
      </c>
      <c r="BS988" s="9">
        <f>VLOOKUP($E988,'ALL-GTK-MI-MTS-MA'!$E$13:$CF$361,'ALL-GTK-MI-MTS-MA'!BS$6,FALSE)</f>
        <v>0</v>
      </c>
      <c r="BT988" s="9">
        <f>VLOOKUP($E988,'ALL-GTK-MI-MTS-MA'!$E$13:$CF$361,'ALL-GTK-MI-MTS-MA'!BT$6,FALSE)</f>
        <v>0</v>
      </c>
      <c r="BU988" s="299">
        <f t="shared" si="569"/>
        <v>0</v>
      </c>
      <c r="BV988" s="299">
        <f t="shared" si="570"/>
        <v>0</v>
      </c>
      <c r="BW988" s="44">
        <f t="shared" si="571"/>
        <v>0</v>
      </c>
      <c r="BX988" s="44">
        <f t="shared" si="572"/>
        <v>0</v>
      </c>
      <c r="BY988" s="11">
        <f t="shared" si="573"/>
        <v>0</v>
      </c>
      <c r="BZ988" s="14">
        <f t="shared" si="574"/>
        <v>9</v>
      </c>
      <c r="CA988" s="14">
        <f t="shared" si="575"/>
        <v>6</v>
      </c>
      <c r="CB988" s="13">
        <f t="shared" si="576"/>
        <v>0</v>
      </c>
      <c r="CC988" s="13">
        <f t="shared" si="577"/>
        <v>0</v>
      </c>
      <c r="CD988" s="312">
        <f t="shared" si="578"/>
        <v>9</v>
      </c>
      <c r="CE988" s="312">
        <f t="shared" si="579"/>
        <v>6</v>
      </c>
      <c r="CF988" s="313">
        <f t="shared" si="580"/>
        <v>15</v>
      </c>
      <c r="CG988" s="302" t="str">
        <f t="shared" si="581"/>
        <v>OK</v>
      </c>
    </row>
    <row r="989" spans="1:85" ht="14.25" x14ac:dyDescent="0.25">
      <c r="A989" s="6">
        <v>977</v>
      </c>
      <c r="B989" s="495">
        <v>41</v>
      </c>
      <c r="C989" s="495" t="s">
        <v>268</v>
      </c>
      <c r="D989" s="496" t="s">
        <v>22</v>
      </c>
      <c r="E989" s="626">
        <v>69941715</v>
      </c>
      <c r="F989" s="627" t="s">
        <v>1181</v>
      </c>
      <c r="G989" s="624" t="s">
        <v>53</v>
      </c>
      <c r="H989" s="9">
        <f>VLOOKUP($E989,'ALL-GTK-MI-MTS-MA'!$E$13:$CF$361,'ALL-GTK-MI-MTS-MA'!H$6,FALSE)</f>
        <v>0</v>
      </c>
      <c r="I989" s="9">
        <f>VLOOKUP($E989,'ALL-GTK-MI-MTS-MA'!$E$13:$CF$361,'ALL-GTK-MI-MTS-MA'!I$6,FALSE)</f>
        <v>0</v>
      </c>
      <c r="J989" s="9">
        <f>VLOOKUP($E989,'ALL-GTK-MI-MTS-MA'!$E$13:$CF$361,'ALL-GTK-MI-MTS-MA'!J$6,FALSE)</f>
        <v>0</v>
      </c>
      <c r="K989" s="9">
        <f>VLOOKUP($E989,'ALL-GTK-MI-MTS-MA'!$E$13:$CF$361,'ALL-GTK-MI-MTS-MA'!K$6,FALSE)</f>
        <v>0</v>
      </c>
      <c r="L989" s="9">
        <f>VLOOKUP($E989,'ALL-GTK-MI-MTS-MA'!$E$13:$CF$361,'ALL-GTK-MI-MTS-MA'!L$6,FALSE)</f>
        <v>0</v>
      </c>
      <c r="M989" s="9">
        <f>VLOOKUP($E989,'ALL-GTK-MI-MTS-MA'!$E$13:$CF$361,'ALL-GTK-MI-MTS-MA'!M$6,FALSE)</f>
        <v>0</v>
      </c>
      <c r="N989" s="9">
        <f>VLOOKUP($E989,'ALL-GTK-MI-MTS-MA'!$E$13:$CF$361,'ALL-GTK-MI-MTS-MA'!N$6,FALSE)</f>
        <v>0</v>
      </c>
      <c r="O989" s="9">
        <f>VLOOKUP($E989,'ALL-GTK-MI-MTS-MA'!$E$13:$CF$361,'ALL-GTK-MI-MTS-MA'!O$6,FALSE)</f>
        <v>0</v>
      </c>
      <c r="P989" s="299">
        <f t="shared" si="546"/>
        <v>0</v>
      </c>
      <c r="Q989" s="299">
        <f t="shared" si="547"/>
        <v>0</v>
      </c>
      <c r="R989" s="300">
        <f t="shared" si="548"/>
        <v>0</v>
      </c>
      <c r="S989" s="9">
        <f>VLOOKUP($E989,'ALL-GTK-MI-MTS-MA'!$E$13:$CF$361,'ALL-GTK-MI-MTS-MA'!S$6,FALSE)</f>
        <v>2</v>
      </c>
      <c r="T989" s="9">
        <f>VLOOKUP($E989,'ALL-GTK-MI-MTS-MA'!$E$13:$CF$361,'ALL-GTK-MI-MTS-MA'!T$6,FALSE)</f>
        <v>6</v>
      </c>
      <c r="U989" s="9">
        <f>VLOOKUP($E989,'ALL-GTK-MI-MTS-MA'!$E$13:$CF$361,'ALL-GTK-MI-MTS-MA'!U$6,FALSE)</f>
        <v>0</v>
      </c>
      <c r="V989" s="9">
        <f>VLOOKUP($E989,'ALL-GTK-MI-MTS-MA'!$E$13:$CF$361,'ALL-GTK-MI-MTS-MA'!V$6,FALSE)</f>
        <v>0</v>
      </c>
      <c r="W989" s="9">
        <f>VLOOKUP($E989,'ALL-GTK-MI-MTS-MA'!$E$13:$CF$361,'ALL-GTK-MI-MTS-MA'!W$6,FALSE)</f>
        <v>0</v>
      </c>
      <c r="X989" s="9">
        <f>VLOOKUP($E989,'ALL-GTK-MI-MTS-MA'!$E$13:$CF$361,'ALL-GTK-MI-MTS-MA'!X$6,FALSE)</f>
        <v>0</v>
      </c>
      <c r="Y989" s="299">
        <f t="shared" si="549"/>
        <v>2</v>
      </c>
      <c r="Z989" s="299">
        <f t="shared" si="550"/>
        <v>6</v>
      </c>
      <c r="AA989" s="10">
        <f t="shared" si="551"/>
        <v>8</v>
      </c>
      <c r="AB989" s="44">
        <f t="shared" si="552"/>
        <v>2</v>
      </c>
      <c r="AC989" s="44">
        <f t="shared" si="553"/>
        <v>6</v>
      </c>
      <c r="AD989" s="11">
        <f t="shared" si="554"/>
        <v>8</v>
      </c>
      <c r="AE989" s="9">
        <f>VLOOKUP($E989,'ALL-GTK-MI-MTS-MA'!$E$13:$CF$361,'ALL-GTK-MI-MTS-MA'!AE$6,FALSE)</f>
        <v>1</v>
      </c>
      <c r="AF989" s="9">
        <f>VLOOKUP($E989,'ALL-GTK-MI-MTS-MA'!$E$13:$CF$361,'ALL-GTK-MI-MTS-MA'!AF$6,FALSE)</f>
        <v>3</v>
      </c>
      <c r="AG989" s="10">
        <f t="shared" si="555"/>
        <v>4</v>
      </c>
      <c r="AH989" s="9">
        <f>VLOOKUP($E989,'ALL-GTK-MI-MTS-MA'!$E$13:$CF$361,'ALL-GTK-MI-MTS-MA'!AH$6,FALSE)</f>
        <v>1</v>
      </c>
      <c r="AI989" s="9">
        <f>VLOOKUP($E989,'ALL-GTK-MI-MTS-MA'!$E$13:$CF$361,'ALL-GTK-MI-MTS-MA'!AI$6,FALSE)</f>
        <v>3</v>
      </c>
      <c r="AJ989" s="10">
        <f t="shared" si="556"/>
        <v>4</v>
      </c>
      <c r="AK989" s="44">
        <f t="shared" si="557"/>
        <v>2</v>
      </c>
      <c r="AL989" s="44">
        <f t="shared" si="558"/>
        <v>6</v>
      </c>
      <c r="AM989" s="11">
        <f t="shared" si="559"/>
        <v>8</v>
      </c>
      <c r="AN989" s="299">
        <v>0</v>
      </c>
      <c r="AO989" s="299">
        <v>0</v>
      </c>
      <c r="AP989" s="9">
        <f>VLOOKUP($E989,'ALL-GTK-MI-MTS-MA'!$E$13:$CF$361,'ALL-GTK-MI-MTS-MA'!AP$6,FALSE)</f>
        <v>0</v>
      </c>
      <c r="AQ989" s="9">
        <f>VLOOKUP($E989,'ALL-GTK-MI-MTS-MA'!$E$13:$CF$361,'ALL-GTK-MI-MTS-MA'!AQ$6,FALSE)</f>
        <v>0</v>
      </c>
      <c r="AR989" s="9">
        <f>VLOOKUP($E989,'ALL-GTK-MI-MTS-MA'!$E$13:$CF$361,'ALL-GTK-MI-MTS-MA'!AR$6,FALSE)</f>
        <v>0</v>
      </c>
      <c r="AS989" s="9">
        <f>VLOOKUP($E989,'ALL-GTK-MI-MTS-MA'!$E$13:$CF$361,'ALL-GTK-MI-MTS-MA'!AS$6,FALSE)</f>
        <v>0</v>
      </c>
      <c r="AT989" s="9">
        <f>VLOOKUP($E989,'ALL-GTK-MI-MTS-MA'!$E$13:$CF$361,'ALL-GTK-MI-MTS-MA'!AT$6,FALSE)</f>
        <v>0</v>
      </c>
      <c r="AU989" s="9">
        <f>VLOOKUP($E989,'ALL-GTK-MI-MTS-MA'!$E$13:$CF$361,'ALL-GTK-MI-MTS-MA'!AU$6,FALSE)</f>
        <v>0</v>
      </c>
      <c r="AV989" s="590">
        <f>VLOOKUP($E989,'ALL-GTK-MI-MTS-MA'!$E$13:$CF$361,'ALL-GTK-MI-MTS-MA'!AV$6,FALSE)</f>
        <v>0</v>
      </c>
      <c r="AW989" s="590">
        <f>VLOOKUP($E989,'ALL-GTK-MI-MTS-MA'!$E$13:$CF$361,'ALL-GTK-MI-MTS-MA'!AW$6,FALSE)</f>
        <v>0</v>
      </c>
      <c r="AX989" s="9">
        <f>VLOOKUP($E989,'ALL-GTK-MI-MTS-MA'!$E$13:$CF$361,'ALL-GTK-MI-MTS-MA'!AX$6,FALSE)</f>
        <v>2</v>
      </c>
      <c r="AY989" s="9">
        <f>VLOOKUP($E989,'ALL-GTK-MI-MTS-MA'!$E$13:$CF$361,'ALL-GTK-MI-MTS-MA'!AY$6,FALSE)</f>
        <v>6</v>
      </c>
      <c r="AZ989" s="9">
        <f>VLOOKUP($E989,'ALL-GTK-MI-MTS-MA'!$E$13:$CF$361,'ALL-GTK-MI-MTS-MA'!AZ$6,FALSE)</f>
        <v>0</v>
      </c>
      <c r="BA989" s="9">
        <f>VLOOKUP($E989,'ALL-GTK-MI-MTS-MA'!$E$13:$CF$361,'ALL-GTK-MI-MTS-MA'!BA$6,FALSE)</f>
        <v>0</v>
      </c>
      <c r="BB989" s="9">
        <f>VLOOKUP($E989,'ALL-GTK-MI-MTS-MA'!$E$13:$CF$361,'ALL-GTK-MI-MTS-MA'!BB$6,FALSE)</f>
        <v>0</v>
      </c>
      <c r="BC989" s="9">
        <f>VLOOKUP($E989,'ALL-GTK-MI-MTS-MA'!$E$13:$CF$361,'ALL-GTK-MI-MTS-MA'!BC$6,FALSE)</f>
        <v>0</v>
      </c>
      <c r="BD989" s="310">
        <f t="shared" si="560"/>
        <v>0</v>
      </c>
      <c r="BE989" s="310">
        <f t="shared" si="561"/>
        <v>0</v>
      </c>
      <c r="BF989" s="10">
        <f t="shared" si="562"/>
        <v>0</v>
      </c>
      <c r="BG989" s="311">
        <f t="shared" si="563"/>
        <v>2</v>
      </c>
      <c r="BH989" s="311">
        <f t="shared" si="564"/>
        <v>6</v>
      </c>
      <c r="BI989" s="10">
        <f t="shared" si="565"/>
        <v>8</v>
      </c>
      <c r="BJ989" s="44">
        <f t="shared" si="566"/>
        <v>2</v>
      </c>
      <c r="BK989" s="44">
        <f t="shared" si="567"/>
        <v>6</v>
      </c>
      <c r="BL989" s="11">
        <f t="shared" si="568"/>
        <v>8</v>
      </c>
      <c r="BM989" s="9">
        <f>VLOOKUP($E989,'ALL-GTK-MI-MTS-MA'!$E$13:$CF$361,'ALL-GTK-MI-MTS-MA'!BM$6,FALSE)</f>
        <v>0</v>
      </c>
      <c r="BN989" s="9">
        <f>VLOOKUP($E989,'ALL-GTK-MI-MTS-MA'!$E$13:$CF$361,'ALL-GTK-MI-MTS-MA'!BN$6,FALSE)</f>
        <v>0</v>
      </c>
      <c r="BO989" s="9">
        <f>VLOOKUP($E989,'ALL-GTK-MI-MTS-MA'!$E$13:$CF$361,'ALL-GTK-MI-MTS-MA'!BO$6,FALSE)</f>
        <v>0</v>
      </c>
      <c r="BP989" s="9">
        <f>VLOOKUP($E989,'ALL-GTK-MI-MTS-MA'!$E$13:$CF$361,'ALL-GTK-MI-MTS-MA'!BP$6,FALSE)</f>
        <v>0</v>
      </c>
      <c r="BQ989" s="9">
        <f>VLOOKUP($E989,'ALL-GTK-MI-MTS-MA'!$E$13:$CF$361,'ALL-GTK-MI-MTS-MA'!BQ$6,FALSE)</f>
        <v>0</v>
      </c>
      <c r="BR989" s="9">
        <f>VLOOKUP($E989,'ALL-GTK-MI-MTS-MA'!$E$13:$CF$361,'ALL-GTK-MI-MTS-MA'!BR$6,FALSE)</f>
        <v>0</v>
      </c>
      <c r="BS989" s="9">
        <f>VLOOKUP($E989,'ALL-GTK-MI-MTS-MA'!$E$13:$CF$361,'ALL-GTK-MI-MTS-MA'!BS$6,FALSE)</f>
        <v>0</v>
      </c>
      <c r="BT989" s="9">
        <f>VLOOKUP($E989,'ALL-GTK-MI-MTS-MA'!$E$13:$CF$361,'ALL-GTK-MI-MTS-MA'!BT$6,FALSE)</f>
        <v>0</v>
      </c>
      <c r="BU989" s="299">
        <f t="shared" si="569"/>
        <v>0</v>
      </c>
      <c r="BV989" s="299">
        <f t="shared" si="570"/>
        <v>0</v>
      </c>
      <c r="BW989" s="44">
        <f t="shared" si="571"/>
        <v>0</v>
      </c>
      <c r="BX989" s="44">
        <f t="shared" si="572"/>
        <v>0</v>
      </c>
      <c r="BY989" s="11">
        <f t="shared" si="573"/>
        <v>0</v>
      </c>
      <c r="BZ989" s="14">
        <f t="shared" si="574"/>
        <v>2</v>
      </c>
      <c r="CA989" s="14">
        <f t="shared" si="575"/>
        <v>6</v>
      </c>
      <c r="CB989" s="13">
        <f t="shared" si="576"/>
        <v>0</v>
      </c>
      <c r="CC989" s="13">
        <f t="shared" si="577"/>
        <v>0</v>
      </c>
      <c r="CD989" s="312">
        <f t="shared" si="578"/>
        <v>2</v>
      </c>
      <c r="CE989" s="312">
        <f t="shared" si="579"/>
        <v>6</v>
      </c>
      <c r="CF989" s="313">
        <f t="shared" si="580"/>
        <v>8</v>
      </c>
      <c r="CG989" s="302" t="str">
        <f t="shared" si="581"/>
        <v>OK</v>
      </c>
    </row>
    <row r="990" spans="1:85" ht="14.25" x14ac:dyDescent="0.25">
      <c r="A990" s="6">
        <v>978</v>
      </c>
      <c r="B990" s="495">
        <v>42</v>
      </c>
      <c r="C990" s="495" t="s">
        <v>268</v>
      </c>
      <c r="D990" s="496" t="s">
        <v>22</v>
      </c>
      <c r="E990" s="626">
        <v>20362887</v>
      </c>
      <c r="F990" s="627" t="s">
        <v>1182</v>
      </c>
      <c r="G990" s="624" t="s">
        <v>53</v>
      </c>
      <c r="H990" s="9">
        <f>VLOOKUP($E990,'ALL-GTK-MI-MTS-MA'!$E$13:$CF$361,'ALL-GTK-MI-MTS-MA'!H$6,FALSE)</f>
        <v>0</v>
      </c>
      <c r="I990" s="9">
        <f>VLOOKUP($E990,'ALL-GTK-MI-MTS-MA'!$E$13:$CF$361,'ALL-GTK-MI-MTS-MA'!I$6,FALSE)</f>
        <v>0</v>
      </c>
      <c r="J990" s="9">
        <f>VLOOKUP($E990,'ALL-GTK-MI-MTS-MA'!$E$13:$CF$361,'ALL-GTK-MI-MTS-MA'!J$6,FALSE)</f>
        <v>0</v>
      </c>
      <c r="K990" s="9">
        <f>VLOOKUP($E990,'ALL-GTK-MI-MTS-MA'!$E$13:$CF$361,'ALL-GTK-MI-MTS-MA'!K$6,FALSE)</f>
        <v>0</v>
      </c>
      <c r="L990" s="9">
        <f>VLOOKUP($E990,'ALL-GTK-MI-MTS-MA'!$E$13:$CF$361,'ALL-GTK-MI-MTS-MA'!L$6,FALSE)</f>
        <v>0</v>
      </c>
      <c r="M990" s="9">
        <f>VLOOKUP($E990,'ALL-GTK-MI-MTS-MA'!$E$13:$CF$361,'ALL-GTK-MI-MTS-MA'!M$6,FALSE)</f>
        <v>0</v>
      </c>
      <c r="N990" s="9">
        <f>VLOOKUP($E990,'ALL-GTK-MI-MTS-MA'!$E$13:$CF$361,'ALL-GTK-MI-MTS-MA'!N$6,FALSE)</f>
        <v>0</v>
      </c>
      <c r="O990" s="9">
        <f>VLOOKUP($E990,'ALL-GTK-MI-MTS-MA'!$E$13:$CF$361,'ALL-GTK-MI-MTS-MA'!O$6,FALSE)</f>
        <v>0</v>
      </c>
      <c r="P990" s="299">
        <f t="shared" si="546"/>
        <v>0</v>
      </c>
      <c r="Q990" s="299">
        <f t="shared" si="547"/>
        <v>0</v>
      </c>
      <c r="R990" s="300">
        <f t="shared" si="548"/>
        <v>0</v>
      </c>
      <c r="S990" s="9">
        <f>VLOOKUP($E990,'ALL-GTK-MI-MTS-MA'!$E$13:$CF$361,'ALL-GTK-MI-MTS-MA'!S$6,FALSE)</f>
        <v>2</v>
      </c>
      <c r="T990" s="9">
        <f>VLOOKUP($E990,'ALL-GTK-MI-MTS-MA'!$E$13:$CF$361,'ALL-GTK-MI-MTS-MA'!T$6,FALSE)</f>
        <v>3</v>
      </c>
      <c r="U990" s="9">
        <f>VLOOKUP($E990,'ALL-GTK-MI-MTS-MA'!$E$13:$CF$361,'ALL-GTK-MI-MTS-MA'!U$6,FALSE)</f>
        <v>0</v>
      </c>
      <c r="V990" s="9">
        <f>VLOOKUP($E990,'ALL-GTK-MI-MTS-MA'!$E$13:$CF$361,'ALL-GTK-MI-MTS-MA'!V$6,FALSE)</f>
        <v>0</v>
      </c>
      <c r="W990" s="9">
        <f>VLOOKUP($E990,'ALL-GTK-MI-MTS-MA'!$E$13:$CF$361,'ALL-GTK-MI-MTS-MA'!W$6,FALSE)</f>
        <v>0</v>
      </c>
      <c r="X990" s="9">
        <f>VLOOKUP($E990,'ALL-GTK-MI-MTS-MA'!$E$13:$CF$361,'ALL-GTK-MI-MTS-MA'!X$6,FALSE)</f>
        <v>0</v>
      </c>
      <c r="Y990" s="299">
        <f t="shared" si="549"/>
        <v>2</v>
      </c>
      <c r="Z990" s="299">
        <f t="shared" si="550"/>
        <v>3</v>
      </c>
      <c r="AA990" s="10">
        <f t="shared" si="551"/>
        <v>5</v>
      </c>
      <c r="AB990" s="44">
        <f t="shared" si="552"/>
        <v>2</v>
      </c>
      <c r="AC990" s="44">
        <f t="shared" si="553"/>
        <v>3</v>
      </c>
      <c r="AD990" s="11">
        <f t="shared" si="554"/>
        <v>5</v>
      </c>
      <c r="AE990" s="9">
        <f>VLOOKUP($E990,'ALL-GTK-MI-MTS-MA'!$E$13:$CF$361,'ALL-GTK-MI-MTS-MA'!AE$6,FALSE)</f>
        <v>1</v>
      </c>
      <c r="AF990" s="9">
        <f>VLOOKUP($E990,'ALL-GTK-MI-MTS-MA'!$E$13:$CF$361,'ALL-GTK-MI-MTS-MA'!AF$6,FALSE)</f>
        <v>1</v>
      </c>
      <c r="AG990" s="10">
        <f t="shared" si="555"/>
        <v>2</v>
      </c>
      <c r="AH990" s="9">
        <f>VLOOKUP($E990,'ALL-GTK-MI-MTS-MA'!$E$13:$CF$361,'ALL-GTK-MI-MTS-MA'!AH$6,FALSE)</f>
        <v>1</v>
      </c>
      <c r="AI990" s="9">
        <f>VLOOKUP($E990,'ALL-GTK-MI-MTS-MA'!$E$13:$CF$361,'ALL-GTK-MI-MTS-MA'!AI$6,FALSE)</f>
        <v>2</v>
      </c>
      <c r="AJ990" s="10">
        <f t="shared" si="556"/>
        <v>3</v>
      </c>
      <c r="AK990" s="44">
        <f t="shared" si="557"/>
        <v>2</v>
      </c>
      <c r="AL990" s="44">
        <f t="shared" si="558"/>
        <v>3</v>
      </c>
      <c r="AM990" s="11">
        <f t="shared" si="559"/>
        <v>5</v>
      </c>
      <c r="AN990" s="299">
        <v>0</v>
      </c>
      <c r="AO990" s="299">
        <v>0</v>
      </c>
      <c r="AP990" s="9">
        <f>VLOOKUP($E990,'ALL-GTK-MI-MTS-MA'!$E$13:$CF$361,'ALL-GTK-MI-MTS-MA'!AP$6,FALSE)</f>
        <v>0</v>
      </c>
      <c r="AQ990" s="9">
        <f>VLOOKUP($E990,'ALL-GTK-MI-MTS-MA'!$E$13:$CF$361,'ALL-GTK-MI-MTS-MA'!AQ$6,FALSE)</f>
        <v>0</v>
      </c>
      <c r="AR990" s="9">
        <f>VLOOKUP($E990,'ALL-GTK-MI-MTS-MA'!$E$13:$CF$361,'ALL-GTK-MI-MTS-MA'!AR$6,FALSE)</f>
        <v>0</v>
      </c>
      <c r="AS990" s="9">
        <f>VLOOKUP($E990,'ALL-GTK-MI-MTS-MA'!$E$13:$CF$361,'ALL-GTK-MI-MTS-MA'!AS$6,FALSE)</f>
        <v>0</v>
      </c>
      <c r="AT990" s="9">
        <f>VLOOKUP($E990,'ALL-GTK-MI-MTS-MA'!$E$13:$CF$361,'ALL-GTK-MI-MTS-MA'!AT$6,FALSE)</f>
        <v>0</v>
      </c>
      <c r="AU990" s="9">
        <f>VLOOKUP($E990,'ALL-GTK-MI-MTS-MA'!$E$13:$CF$361,'ALL-GTK-MI-MTS-MA'!AU$6,FALSE)</f>
        <v>0</v>
      </c>
      <c r="AV990" s="590">
        <f>VLOOKUP($E990,'ALL-GTK-MI-MTS-MA'!$E$13:$CF$361,'ALL-GTK-MI-MTS-MA'!AV$6,FALSE)</f>
        <v>0</v>
      </c>
      <c r="AW990" s="590">
        <f>VLOOKUP($E990,'ALL-GTK-MI-MTS-MA'!$E$13:$CF$361,'ALL-GTK-MI-MTS-MA'!AW$6,FALSE)</f>
        <v>0</v>
      </c>
      <c r="AX990" s="9">
        <f>VLOOKUP($E990,'ALL-GTK-MI-MTS-MA'!$E$13:$CF$361,'ALL-GTK-MI-MTS-MA'!AX$6,FALSE)</f>
        <v>2</v>
      </c>
      <c r="AY990" s="9">
        <f>VLOOKUP($E990,'ALL-GTK-MI-MTS-MA'!$E$13:$CF$361,'ALL-GTK-MI-MTS-MA'!AY$6,FALSE)</f>
        <v>3</v>
      </c>
      <c r="AZ990" s="9">
        <f>VLOOKUP($E990,'ALL-GTK-MI-MTS-MA'!$E$13:$CF$361,'ALL-GTK-MI-MTS-MA'!AZ$6,FALSE)</f>
        <v>0</v>
      </c>
      <c r="BA990" s="9">
        <f>VLOOKUP($E990,'ALL-GTK-MI-MTS-MA'!$E$13:$CF$361,'ALL-GTK-MI-MTS-MA'!BA$6,FALSE)</f>
        <v>0</v>
      </c>
      <c r="BB990" s="9">
        <f>VLOOKUP($E990,'ALL-GTK-MI-MTS-MA'!$E$13:$CF$361,'ALL-GTK-MI-MTS-MA'!BB$6,FALSE)</f>
        <v>0</v>
      </c>
      <c r="BC990" s="9">
        <f>VLOOKUP($E990,'ALL-GTK-MI-MTS-MA'!$E$13:$CF$361,'ALL-GTK-MI-MTS-MA'!BC$6,FALSE)</f>
        <v>0</v>
      </c>
      <c r="BD990" s="310">
        <f t="shared" si="560"/>
        <v>0</v>
      </c>
      <c r="BE990" s="310">
        <f t="shared" si="561"/>
        <v>0</v>
      </c>
      <c r="BF990" s="10">
        <f t="shared" si="562"/>
        <v>0</v>
      </c>
      <c r="BG990" s="311">
        <f t="shared" si="563"/>
        <v>2</v>
      </c>
      <c r="BH990" s="311">
        <f t="shared" si="564"/>
        <v>3</v>
      </c>
      <c r="BI990" s="10">
        <f t="shared" si="565"/>
        <v>5</v>
      </c>
      <c r="BJ990" s="44">
        <f t="shared" si="566"/>
        <v>2</v>
      </c>
      <c r="BK990" s="44">
        <f t="shared" si="567"/>
        <v>3</v>
      </c>
      <c r="BL990" s="11">
        <f t="shared" si="568"/>
        <v>5</v>
      </c>
      <c r="BM990" s="9">
        <f>VLOOKUP($E990,'ALL-GTK-MI-MTS-MA'!$E$13:$CF$361,'ALL-GTK-MI-MTS-MA'!BM$6,FALSE)</f>
        <v>0</v>
      </c>
      <c r="BN990" s="9">
        <f>VLOOKUP($E990,'ALL-GTK-MI-MTS-MA'!$E$13:$CF$361,'ALL-GTK-MI-MTS-MA'!BN$6,FALSE)</f>
        <v>0</v>
      </c>
      <c r="BO990" s="9">
        <f>VLOOKUP($E990,'ALL-GTK-MI-MTS-MA'!$E$13:$CF$361,'ALL-GTK-MI-MTS-MA'!BO$6,FALSE)</f>
        <v>0</v>
      </c>
      <c r="BP990" s="9">
        <f>VLOOKUP($E990,'ALL-GTK-MI-MTS-MA'!$E$13:$CF$361,'ALL-GTK-MI-MTS-MA'!BP$6,FALSE)</f>
        <v>0</v>
      </c>
      <c r="BQ990" s="9">
        <f>VLOOKUP($E990,'ALL-GTK-MI-MTS-MA'!$E$13:$CF$361,'ALL-GTK-MI-MTS-MA'!BQ$6,FALSE)</f>
        <v>0</v>
      </c>
      <c r="BR990" s="9">
        <f>VLOOKUP($E990,'ALL-GTK-MI-MTS-MA'!$E$13:$CF$361,'ALL-GTK-MI-MTS-MA'!BR$6,FALSE)</f>
        <v>0</v>
      </c>
      <c r="BS990" s="9">
        <f>VLOOKUP($E990,'ALL-GTK-MI-MTS-MA'!$E$13:$CF$361,'ALL-GTK-MI-MTS-MA'!BS$6,FALSE)</f>
        <v>0</v>
      </c>
      <c r="BT990" s="9">
        <f>VLOOKUP($E990,'ALL-GTK-MI-MTS-MA'!$E$13:$CF$361,'ALL-GTK-MI-MTS-MA'!BT$6,FALSE)</f>
        <v>0</v>
      </c>
      <c r="BU990" s="299">
        <f t="shared" si="569"/>
        <v>0</v>
      </c>
      <c r="BV990" s="299">
        <f t="shared" si="570"/>
        <v>0</v>
      </c>
      <c r="BW990" s="44">
        <f t="shared" si="571"/>
        <v>0</v>
      </c>
      <c r="BX990" s="44">
        <f t="shared" si="572"/>
        <v>0</v>
      </c>
      <c r="BY990" s="11">
        <f t="shared" si="573"/>
        <v>0</v>
      </c>
      <c r="BZ990" s="14">
        <f t="shared" si="574"/>
        <v>2</v>
      </c>
      <c r="CA990" s="14">
        <f t="shared" si="575"/>
        <v>3</v>
      </c>
      <c r="CB990" s="13">
        <f t="shared" si="576"/>
        <v>0</v>
      </c>
      <c r="CC990" s="13">
        <f t="shared" si="577"/>
        <v>0</v>
      </c>
      <c r="CD990" s="312">
        <f t="shared" si="578"/>
        <v>2</v>
      </c>
      <c r="CE990" s="312">
        <f t="shared" si="579"/>
        <v>3</v>
      </c>
      <c r="CF990" s="313">
        <f t="shared" si="580"/>
        <v>5</v>
      </c>
      <c r="CG990" s="302" t="str">
        <f t="shared" si="581"/>
        <v>OK</v>
      </c>
    </row>
    <row r="991" spans="1:85" ht="14.25" x14ac:dyDescent="0.25">
      <c r="A991" s="6">
        <v>979</v>
      </c>
      <c r="B991" s="495">
        <v>43</v>
      </c>
      <c r="C991" s="495" t="s">
        <v>268</v>
      </c>
      <c r="D991" s="496" t="s">
        <v>23</v>
      </c>
      <c r="E991" s="626">
        <v>20362851</v>
      </c>
      <c r="F991" s="627" t="s">
        <v>1183</v>
      </c>
      <c r="G991" s="624" t="s">
        <v>53</v>
      </c>
      <c r="H991" s="9">
        <f>VLOOKUP($E991,'ALL-GTK-MI-MTS-MA'!$E$13:$CF$361,'ALL-GTK-MI-MTS-MA'!H$6,FALSE)</f>
        <v>0</v>
      </c>
      <c r="I991" s="9">
        <f>VLOOKUP($E991,'ALL-GTK-MI-MTS-MA'!$E$13:$CF$361,'ALL-GTK-MI-MTS-MA'!I$6,FALSE)</f>
        <v>0</v>
      </c>
      <c r="J991" s="9">
        <f>VLOOKUP($E991,'ALL-GTK-MI-MTS-MA'!$E$13:$CF$361,'ALL-GTK-MI-MTS-MA'!J$6,FALSE)</f>
        <v>0</v>
      </c>
      <c r="K991" s="9">
        <f>VLOOKUP($E991,'ALL-GTK-MI-MTS-MA'!$E$13:$CF$361,'ALL-GTK-MI-MTS-MA'!K$6,FALSE)</f>
        <v>0</v>
      </c>
      <c r="L991" s="9">
        <f>VLOOKUP($E991,'ALL-GTK-MI-MTS-MA'!$E$13:$CF$361,'ALL-GTK-MI-MTS-MA'!L$6,FALSE)</f>
        <v>0</v>
      </c>
      <c r="M991" s="9">
        <f>VLOOKUP($E991,'ALL-GTK-MI-MTS-MA'!$E$13:$CF$361,'ALL-GTK-MI-MTS-MA'!M$6,FALSE)</f>
        <v>0</v>
      </c>
      <c r="N991" s="9">
        <f>VLOOKUP($E991,'ALL-GTK-MI-MTS-MA'!$E$13:$CF$361,'ALL-GTK-MI-MTS-MA'!N$6,FALSE)</f>
        <v>0</v>
      </c>
      <c r="O991" s="9">
        <f>VLOOKUP($E991,'ALL-GTK-MI-MTS-MA'!$E$13:$CF$361,'ALL-GTK-MI-MTS-MA'!O$6,FALSE)</f>
        <v>0</v>
      </c>
      <c r="P991" s="299">
        <f t="shared" si="546"/>
        <v>0</v>
      </c>
      <c r="Q991" s="299">
        <f t="shared" si="547"/>
        <v>0</v>
      </c>
      <c r="R991" s="300">
        <f t="shared" si="548"/>
        <v>0</v>
      </c>
      <c r="S991" s="9">
        <f>VLOOKUP($E991,'ALL-GTK-MI-MTS-MA'!$E$13:$CF$361,'ALL-GTK-MI-MTS-MA'!S$6,FALSE)</f>
        <v>10</v>
      </c>
      <c r="T991" s="9">
        <f>VLOOKUP($E991,'ALL-GTK-MI-MTS-MA'!$E$13:$CF$361,'ALL-GTK-MI-MTS-MA'!T$6,FALSE)</f>
        <v>7</v>
      </c>
      <c r="U991" s="9">
        <f>VLOOKUP($E991,'ALL-GTK-MI-MTS-MA'!$E$13:$CF$361,'ALL-GTK-MI-MTS-MA'!U$6,FALSE)</f>
        <v>0</v>
      </c>
      <c r="V991" s="9">
        <f>VLOOKUP($E991,'ALL-GTK-MI-MTS-MA'!$E$13:$CF$361,'ALL-GTK-MI-MTS-MA'!V$6,FALSE)</f>
        <v>0</v>
      </c>
      <c r="W991" s="9">
        <f>VLOOKUP($E991,'ALL-GTK-MI-MTS-MA'!$E$13:$CF$361,'ALL-GTK-MI-MTS-MA'!W$6,FALSE)</f>
        <v>0</v>
      </c>
      <c r="X991" s="9">
        <f>VLOOKUP($E991,'ALL-GTK-MI-MTS-MA'!$E$13:$CF$361,'ALL-GTK-MI-MTS-MA'!X$6,FALSE)</f>
        <v>0</v>
      </c>
      <c r="Y991" s="299">
        <f t="shared" si="549"/>
        <v>10</v>
      </c>
      <c r="Z991" s="299">
        <f t="shared" si="550"/>
        <v>7</v>
      </c>
      <c r="AA991" s="10">
        <f t="shared" si="551"/>
        <v>17</v>
      </c>
      <c r="AB991" s="44">
        <f t="shared" si="552"/>
        <v>10</v>
      </c>
      <c r="AC991" s="44">
        <f t="shared" si="553"/>
        <v>7</v>
      </c>
      <c r="AD991" s="11">
        <f t="shared" si="554"/>
        <v>17</v>
      </c>
      <c r="AE991" s="9">
        <f>VLOOKUP($E991,'ALL-GTK-MI-MTS-MA'!$E$13:$CF$361,'ALL-GTK-MI-MTS-MA'!AE$6,FALSE)</f>
        <v>4</v>
      </c>
      <c r="AF991" s="9">
        <f>VLOOKUP($E991,'ALL-GTK-MI-MTS-MA'!$E$13:$CF$361,'ALL-GTK-MI-MTS-MA'!AF$6,FALSE)</f>
        <v>3</v>
      </c>
      <c r="AG991" s="10">
        <f t="shared" si="555"/>
        <v>7</v>
      </c>
      <c r="AH991" s="9">
        <f>VLOOKUP($E991,'ALL-GTK-MI-MTS-MA'!$E$13:$CF$361,'ALL-GTK-MI-MTS-MA'!AH$6,FALSE)</f>
        <v>6</v>
      </c>
      <c r="AI991" s="9">
        <f>VLOOKUP($E991,'ALL-GTK-MI-MTS-MA'!$E$13:$CF$361,'ALL-GTK-MI-MTS-MA'!AI$6,FALSE)</f>
        <v>4</v>
      </c>
      <c r="AJ991" s="10">
        <f t="shared" si="556"/>
        <v>10</v>
      </c>
      <c r="AK991" s="44">
        <f t="shared" si="557"/>
        <v>10</v>
      </c>
      <c r="AL991" s="44">
        <f t="shared" si="558"/>
        <v>7</v>
      </c>
      <c r="AM991" s="11">
        <f t="shared" si="559"/>
        <v>17</v>
      </c>
      <c r="AN991" s="299">
        <v>0</v>
      </c>
      <c r="AO991" s="299">
        <v>0</v>
      </c>
      <c r="AP991" s="9">
        <f>VLOOKUP($E991,'ALL-GTK-MI-MTS-MA'!$E$13:$CF$361,'ALL-GTK-MI-MTS-MA'!AP$6,FALSE)</f>
        <v>0</v>
      </c>
      <c r="AQ991" s="9">
        <f>VLOOKUP($E991,'ALL-GTK-MI-MTS-MA'!$E$13:$CF$361,'ALL-GTK-MI-MTS-MA'!AQ$6,FALSE)</f>
        <v>0</v>
      </c>
      <c r="AR991" s="9">
        <f>VLOOKUP($E991,'ALL-GTK-MI-MTS-MA'!$E$13:$CF$361,'ALL-GTK-MI-MTS-MA'!AR$6,FALSE)</f>
        <v>0</v>
      </c>
      <c r="AS991" s="9">
        <f>VLOOKUP($E991,'ALL-GTK-MI-MTS-MA'!$E$13:$CF$361,'ALL-GTK-MI-MTS-MA'!AS$6,FALSE)</f>
        <v>0</v>
      </c>
      <c r="AT991" s="9">
        <f>VLOOKUP($E991,'ALL-GTK-MI-MTS-MA'!$E$13:$CF$361,'ALL-GTK-MI-MTS-MA'!AT$6,FALSE)</f>
        <v>0</v>
      </c>
      <c r="AU991" s="9">
        <f>VLOOKUP($E991,'ALL-GTK-MI-MTS-MA'!$E$13:$CF$361,'ALL-GTK-MI-MTS-MA'!AU$6,FALSE)</f>
        <v>0</v>
      </c>
      <c r="AV991" s="590">
        <f>VLOOKUP($E991,'ALL-GTK-MI-MTS-MA'!$E$13:$CF$361,'ALL-GTK-MI-MTS-MA'!AV$6,FALSE)</f>
        <v>0</v>
      </c>
      <c r="AW991" s="590">
        <f>VLOOKUP($E991,'ALL-GTK-MI-MTS-MA'!$E$13:$CF$361,'ALL-GTK-MI-MTS-MA'!AW$6,FALSE)</f>
        <v>0</v>
      </c>
      <c r="AX991" s="9">
        <f>VLOOKUP($E991,'ALL-GTK-MI-MTS-MA'!$E$13:$CF$361,'ALL-GTK-MI-MTS-MA'!AX$6,FALSE)</f>
        <v>10</v>
      </c>
      <c r="AY991" s="9">
        <f>VLOOKUP($E991,'ALL-GTK-MI-MTS-MA'!$E$13:$CF$361,'ALL-GTK-MI-MTS-MA'!AY$6,FALSE)</f>
        <v>7</v>
      </c>
      <c r="AZ991" s="9">
        <f>VLOOKUP($E991,'ALL-GTK-MI-MTS-MA'!$E$13:$CF$361,'ALL-GTK-MI-MTS-MA'!AZ$6,FALSE)</f>
        <v>0</v>
      </c>
      <c r="BA991" s="9">
        <f>VLOOKUP($E991,'ALL-GTK-MI-MTS-MA'!$E$13:$CF$361,'ALL-GTK-MI-MTS-MA'!BA$6,FALSE)</f>
        <v>0</v>
      </c>
      <c r="BB991" s="9">
        <f>VLOOKUP($E991,'ALL-GTK-MI-MTS-MA'!$E$13:$CF$361,'ALL-GTK-MI-MTS-MA'!BB$6,FALSE)</f>
        <v>0</v>
      </c>
      <c r="BC991" s="9">
        <f>VLOOKUP($E991,'ALL-GTK-MI-MTS-MA'!$E$13:$CF$361,'ALL-GTK-MI-MTS-MA'!BC$6,FALSE)</f>
        <v>0</v>
      </c>
      <c r="BD991" s="310">
        <f t="shared" si="560"/>
        <v>0</v>
      </c>
      <c r="BE991" s="310">
        <f t="shared" si="561"/>
        <v>0</v>
      </c>
      <c r="BF991" s="10">
        <f t="shared" si="562"/>
        <v>0</v>
      </c>
      <c r="BG991" s="311">
        <f t="shared" si="563"/>
        <v>10</v>
      </c>
      <c r="BH991" s="311">
        <f t="shared" si="564"/>
        <v>7</v>
      </c>
      <c r="BI991" s="10">
        <f t="shared" si="565"/>
        <v>17</v>
      </c>
      <c r="BJ991" s="44">
        <f t="shared" si="566"/>
        <v>10</v>
      </c>
      <c r="BK991" s="44">
        <f t="shared" si="567"/>
        <v>7</v>
      </c>
      <c r="BL991" s="11">
        <f t="shared" si="568"/>
        <v>17</v>
      </c>
      <c r="BM991" s="9">
        <f>VLOOKUP($E991,'ALL-GTK-MI-MTS-MA'!$E$13:$CF$361,'ALL-GTK-MI-MTS-MA'!BM$6,FALSE)</f>
        <v>0</v>
      </c>
      <c r="BN991" s="9">
        <f>VLOOKUP($E991,'ALL-GTK-MI-MTS-MA'!$E$13:$CF$361,'ALL-GTK-MI-MTS-MA'!BN$6,FALSE)</f>
        <v>0</v>
      </c>
      <c r="BO991" s="9">
        <f>VLOOKUP($E991,'ALL-GTK-MI-MTS-MA'!$E$13:$CF$361,'ALL-GTK-MI-MTS-MA'!BO$6,FALSE)</f>
        <v>0</v>
      </c>
      <c r="BP991" s="9">
        <f>VLOOKUP($E991,'ALL-GTK-MI-MTS-MA'!$E$13:$CF$361,'ALL-GTK-MI-MTS-MA'!BP$6,FALSE)</f>
        <v>0</v>
      </c>
      <c r="BQ991" s="9">
        <f>VLOOKUP($E991,'ALL-GTK-MI-MTS-MA'!$E$13:$CF$361,'ALL-GTK-MI-MTS-MA'!BQ$6,FALSE)</f>
        <v>0</v>
      </c>
      <c r="BR991" s="9">
        <f>VLOOKUP($E991,'ALL-GTK-MI-MTS-MA'!$E$13:$CF$361,'ALL-GTK-MI-MTS-MA'!BR$6,FALSE)</f>
        <v>0</v>
      </c>
      <c r="BS991" s="9">
        <f>VLOOKUP($E991,'ALL-GTK-MI-MTS-MA'!$E$13:$CF$361,'ALL-GTK-MI-MTS-MA'!BS$6,FALSE)</f>
        <v>0</v>
      </c>
      <c r="BT991" s="9">
        <f>VLOOKUP($E991,'ALL-GTK-MI-MTS-MA'!$E$13:$CF$361,'ALL-GTK-MI-MTS-MA'!BT$6,FALSE)</f>
        <v>0</v>
      </c>
      <c r="BU991" s="299">
        <f t="shared" si="569"/>
        <v>0</v>
      </c>
      <c r="BV991" s="299">
        <f t="shared" si="570"/>
        <v>0</v>
      </c>
      <c r="BW991" s="44">
        <f t="shared" si="571"/>
        <v>0</v>
      </c>
      <c r="BX991" s="44">
        <f t="shared" si="572"/>
        <v>0</v>
      </c>
      <c r="BY991" s="11">
        <f t="shared" si="573"/>
        <v>0</v>
      </c>
      <c r="BZ991" s="14">
        <f t="shared" si="574"/>
        <v>10</v>
      </c>
      <c r="CA991" s="14">
        <f t="shared" si="575"/>
        <v>7</v>
      </c>
      <c r="CB991" s="13">
        <f t="shared" si="576"/>
        <v>0</v>
      </c>
      <c r="CC991" s="13">
        <f t="shared" si="577"/>
        <v>0</v>
      </c>
      <c r="CD991" s="312">
        <f t="shared" si="578"/>
        <v>10</v>
      </c>
      <c r="CE991" s="312">
        <f t="shared" si="579"/>
        <v>7</v>
      </c>
      <c r="CF991" s="313">
        <f t="shared" si="580"/>
        <v>17</v>
      </c>
      <c r="CG991" s="302" t="str">
        <f t="shared" si="581"/>
        <v>OK</v>
      </c>
    </row>
    <row r="992" spans="1:85" ht="14.25" x14ac:dyDescent="0.25">
      <c r="A992" s="6">
        <v>980</v>
      </c>
      <c r="B992" s="495">
        <v>44</v>
      </c>
      <c r="C992" s="495" t="s">
        <v>268</v>
      </c>
      <c r="D992" s="496" t="s">
        <v>23</v>
      </c>
      <c r="E992" s="626">
        <v>20362850</v>
      </c>
      <c r="F992" s="627" t="s">
        <v>1184</v>
      </c>
      <c r="G992" s="624" t="s">
        <v>53</v>
      </c>
      <c r="H992" s="9">
        <f>VLOOKUP($E992,'ALL-GTK-MI-MTS-MA'!$E$13:$CF$361,'ALL-GTK-MI-MTS-MA'!H$6,FALSE)</f>
        <v>0</v>
      </c>
      <c r="I992" s="9">
        <f>VLOOKUP($E992,'ALL-GTK-MI-MTS-MA'!$E$13:$CF$361,'ALL-GTK-MI-MTS-MA'!I$6,FALSE)</f>
        <v>0</v>
      </c>
      <c r="J992" s="9">
        <f>VLOOKUP($E992,'ALL-GTK-MI-MTS-MA'!$E$13:$CF$361,'ALL-GTK-MI-MTS-MA'!J$6,FALSE)</f>
        <v>0</v>
      </c>
      <c r="K992" s="9">
        <f>VLOOKUP($E992,'ALL-GTK-MI-MTS-MA'!$E$13:$CF$361,'ALL-GTK-MI-MTS-MA'!K$6,FALSE)</f>
        <v>0</v>
      </c>
      <c r="L992" s="9">
        <f>VLOOKUP($E992,'ALL-GTK-MI-MTS-MA'!$E$13:$CF$361,'ALL-GTK-MI-MTS-MA'!L$6,FALSE)</f>
        <v>0</v>
      </c>
      <c r="M992" s="9">
        <f>VLOOKUP($E992,'ALL-GTK-MI-MTS-MA'!$E$13:$CF$361,'ALL-GTK-MI-MTS-MA'!M$6,FALSE)</f>
        <v>0</v>
      </c>
      <c r="N992" s="9">
        <f>VLOOKUP($E992,'ALL-GTK-MI-MTS-MA'!$E$13:$CF$361,'ALL-GTK-MI-MTS-MA'!N$6,FALSE)</f>
        <v>0</v>
      </c>
      <c r="O992" s="9">
        <f>VLOOKUP($E992,'ALL-GTK-MI-MTS-MA'!$E$13:$CF$361,'ALL-GTK-MI-MTS-MA'!O$6,FALSE)</f>
        <v>0</v>
      </c>
      <c r="P992" s="299">
        <f t="shared" si="546"/>
        <v>0</v>
      </c>
      <c r="Q992" s="299">
        <f t="shared" si="547"/>
        <v>0</v>
      </c>
      <c r="R992" s="300">
        <f t="shared" si="548"/>
        <v>0</v>
      </c>
      <c r="S992" s="9">
        <f>VLOOKUP($E992,'ALL-GTK-MI-MTS-MA'!$E$13:$CF$361,'ALL-GTK-MI-MTS-MA'!S$6,FALSE)</f>
        <v>7</v>
      </c>
      <c r="T992" s="9">
        <f>VLOOKUP($E992,'ALL-GTK-MI-MTS-MA'!$E$13:$CF$361,'ALL-GTK-MI-MTS-MA'!T$6,FALSE)</f>
        <v>8</v>
      </c>
      <c r="U992" s="9">
        <f>VLOOKUP($E992,'ALL-GTK-MI-MTS-MA'!$E$13:$CF$361,'ALL-GTK-MI-MTS-MA'!U$6,FALSE)</f>
        <v>0</v>
      </c>
      <c r="V992" s="9">
        <f>VLOOKUP($E992,'ALL-GTK-MI-MTS-MA'!$E$13:$CF$361,'ALL-GTK-MI-MTS-MA'!V$6,FALSE)</f>
        <v>0</v>
      </c>
      <c r="W992" s="9">
        <f>VLOOKUP($E992,'ALL-GTK-MI-MTS-MA'!$E$13:$CF$361,'ALL-GTK-MI-MTS-MA'!W$6,FALSE)</f>
        <v>0</v>
      </c>
      <c r="X992" s="9">
        <f>VLOOKUP($E992,'ALL-GTK-MI-MTS-MA'!$E$13:$CF$361,'ALL-GTK-MI-MTS-MA'!X$6,FALSE)</f>
        <v>0</v>
      </c>
      <c r="Y992" s="299">
        <f t="shared" si="549"/>
        <v>7</v>
      </c>
      <c r="Z992" s="299">
        <f t="shared" si="550"/>
        <v>8</v>
      </c>
      <c r="AA992" s="10">
        <f t="shared" si="551"/>
        <v>15</v>
      </c>
      <c r="AB992" s="44">
        <f t="shared" si="552"/>
        <v>7</v>
      </c>
      <c r="AC992" s="44">
        <f t="shared" si="553"/>
        <v>8</v>
      </c>
      <c r="AD992" s="11">
        <f t="shared" si="554"/>
        <v>15</v>
      </c>
      <c r="AE992" s="9">
        <f>VLOOKUP($E992,'ALL-GTK-MI-MTS-MA'!$E$13:$CF$361,'ALL-GTK-MI-MTS-MA'!AE$6,FALSE)</f>
        <v>3</v>
      </c>
      <c r="AF992" s="9">
        <f>VLOOKUP($E992,'ALL-GTK-MI-MTS-MA'!$E$13:$CF$361,'ALL-GTK-MI-MTS-MA'!AF$6,FALSE)</f>
        <v>4</v>
      </c>
      <c r="AG992" s="10">
        <f t="shared" si="555"/>
        <v>7</v>
      </c>
      <c r="AH992" s="9">
        <f>VLOOKUP($E992,'ALL-GTK-MI-MTS-MA'!$E$13:$CF$361,'ALL-GTK-MI-MTS-MA'!AH$6,FALSE)</f>
        <v>4</v>
      </c>
      <c r="AI992" s="9">
        <f>VLOOKUP($E992,'ALL-GTK-MI-MTS-MA'!$E$13:$CF$361,'ALL-GTK-MI-MTS-MA'!AI$6,FALSE)</f>
        <v>4</v>
      </c>
      <c r="AJ992" s="10">
        <f t="shared" si="556"/>
        <v>8</v>
      </c>
      <c r="AK992" s="44">
        <f t="shared" si="557"/>
        <v>7</v>
      </c>
      <c r="AL992" s="44">
        <f t="shared" si="558"/>
        <v>8</v>
      </c>
      <c r="AM992" s="11">
        <f t="shared" si="559"/>
        <v>15</v>
      </c>
      <c r="AN992" s="299">
        <v>0</v>
      </c>
      <c r="AO992" s="299">
        <v>0</v>
      </c>
      <c r="AP992" s="9">
        <f>VLOOKUP($E992,'ALL-GTK-MI-MTS-MA'!$E$13:$CF$361,'ALL-GTK-MI-MTS-MA'!AP$6,FALSE)</f>
        <v>0</v>
      </c>
      <c r="AQ992" s="9">
        <f>VLOOKUP($E992,'ALL-GTK-MI-MTS-MA'!$E$13:$CF$361,'ALL-GTK-MI-MTS-MA'!AQ$6,FALSE)</f>
        <v>0</v>
      </c>
      <c r="AR992" s="9">
        <f>VLOOKUP($E992,'ALL-GTK-MI-MTS-MA'!$E$13:$CF$361,'ALL-GTK-MI-MTS-MA'!AR$6,FALSE)</f>
        <v>0</v>
      </c>
      <c r="AS992" s="9">
        <f>VLOOKUP($E992,'ALL-GTK-MI-MTS-MA'!$E$13:$CF$361,'ALL-GTK-MI-MTS-MA'!AS$6,FALSE)</f>
        <v>0</v>
      </c>
      <c r="AT992" s="9">
        <f>VLOOKUP($E992,'ALL-GTK-MI-MTS-MA'!$E$13:$CF$361,'ALL-GTK-MI-MTS-MA'!AT$6,FALSE)</f>
        <v>0</v>
      </c>
      <c r="AU992" s="9">
        <f>VLOOKUP($E992,'ALL-GTK-MI-MTS-MA'!$E$13:$CF$361,'ALL-GTK-MI-MTS-MA'!AU$6,FALSE)</f>
        <v>0</v>
      </c>
      <c r="AV992" s="590">
        <f>VLOOKUP($E992,'ALL-GTK-MI-MTS-MA'!$E$13:$CF$361,'ALL-GTK-MI-MTS-MA'!AV$6,FALSE)</f>
        <v>0</v>
      </c>
      <c r="AW992" s="590">
        <f>VLOOKUP($E992,'ALL-GTK-MI-MTS-MA'!$E$13:$CF$361,'ALL-GTK-MI-MTS-MA'!AW$6,FALSE)</f>
        <v>0</v>
      </c>
      <c r="AX992" s="9">
        <f>VLOOKUP($E992,'ALL-GTK-MI-MTS-MA'!$E$13:$CF$361,'ALL-GTK-MI-MTS-MA'!AX$6,FALSE)</f>
        <v>7</v>
      </c>
      <c r="AY992" s="9">
        <f>VLOOKUP($E992,'ALL-GTK-MI-MTS-MA'!$E$13:$CF$361,'ALL-GTK-MI-MTS-MA'!AY$6,FALSE)</f>
        <v>8</v>
      </c>
      <c r="AZ992" s="9">
        <f>VLOOKUP($E992,'ALL-GTK-MI-MTS-MA'!$E$13:$CF$361,'ALL-GTK-MI-MTS-MA'!AZ$6,FALSE)</f>
        <v>0</v>
      </c>
      <c r="BA992" s="9">
        <f>VLOOKUP($E992,'ALL-GTK-MI-MTS-MA'!$E$13:$CF$361,'ALL-GTK-MI-MTS-MA'!BA$6,FALSE)</f>
        <v>0</v>
      </c>
      <c r="BB992" s="9">
        <f>VLOOKUP($E992,'ALL-GTK-MI-MTS-MA'!$E$13:$CF$361,'ALL-GTK-MI-MTS-MA'!BB$6,FALSE)</f>
        <v>0</v>
      </c>
      <c r="BC992" s="9">
        <f>VLOOKUP($E992,'ALL-GTK-MI-MTS-MA'!$E$13:$CF$361,'ALL-GTK-MI-MTS-MA'!BC$6,FALSE)</f>
        <v>0</v>
      </c>
      <c r="BD992" s="310">
        <f t="shared" si="560"/>
        <v>0</v>
      </c>
      <c r="BE992" s="310">
        <f t="shared" si="561"/>
        <v>0</v>
      </c>
      <c r="BF992" s="10">
        <f t="shared" si="562"/>
        <v>0</v>
      </c>
      <c r="BG992" s="311">
        <f t="shared" si="563"/>
        <v>7</v>
      </c>
      <c r="BH992" s="311">
        <f t="shared" si="564"/>
        <v>8</v>
      </c>
      <c r="BI992" s="10">
        <f t="shared" si="565"/>
        <v>15</v>
      </c>
      <c r="BJ992" s="44">
        <f t="shared" si="566"/>
        <v>7</v>
      </c>
      <c r="BK992" s="44">
        <f t="shared" si="567"/>
        <v>8</v>
      </c>
      <c r="BL992" s="11">
        <f t="shared" si="568"/>
        <v>15</v>
      </c>
      <c r="BM992" s="9">
        <f>VLOOKUP($E992,'ALL-GTK-MI-MTS-MA'!$E$13:$CF$361,'ALL-GTK-MI-MTS-MA'!BM$6,FALSE)</f>
        <v>0</v>
      </c>
      <c r="BN992" s="9">
        <f>VLOOKUP($E992,'ALL-GTK-MI-MTS-MA'!$E$13:$CF$361,'ALL-GTK-MI-MTS-MA'!BN$6,FALSE)</f>
        <v>0</v>
      </c>
      <c r="BO992" s="9">
        <f>VLOOKUP($E992,'ALL-GTK-MI-MTS-MA'!$E$13:$CF$361,'ALL-GTK-MI-MTS-MA'!BO$6,FALSE)</f>
        <v>0</v>
      </c>
      <c r="BP992" s="9">
        <f>VLOOKUP($E992,'ALL-GTK-MI-MTS-MA'!$E$13:$CF$361,'ALL-GTK-MI-MTS-MA'!BP$6,FALSE)</f>
        <v>0</v>
      </c>
      <c r="BQ992" s="9">
        <f>VLOOKUP($E992,'ALL-GTK-MI-MTS-MA'!$E$13:$CF$361,'ALL-GTK-MI-MTS-MA'!BQ$6,FALSE)</f>
        <v>0</v>
      </c>
      <c r="BR992" s="9">
        <f>VLOOKUP($E992,'ALL-GTK-MI-MTS-MA'!$E$13:$CF$361,'ALL-GTK-MI-MTS-MA'!BR$6,FALSE)</f>
        <v>0</v>
      </c>
      <c r="BS992" s="9">
        <f>VLOOKUP($E992,'ALL-GTK-MI-MTS-MA'!$E$13:$CF$361,'ALL-GTK-MI-MTS-MA'!BS$6,FALSE)</f>
        <v>0</v>
      </c>
      <c r="BT992" s="9">
        <f>VLOOKUP($E992,'ALL-GTK-MI-MTS-MA'!$E$13:$CF$361,'ALL-GTK-MI-MTS-MA'!BT$6,FALSE)</f>
        <v>0</v>
      </c>
      <c r="BU992" s="299">
        <f t="shared" si="569"/>
        <v>0</v>
      </c>
      <c r="BV992" s="299">
        <f t="shared" si="570"/>
        <v>0</v>
      </c>
      <c r="BW992" s="44">
        <f t="shared" si="571"/>
        <v>0</v>
      </c>
      <c r="BX992" s="44">
        <f t="shared" si="572"/>
        <v>0</v>
      </c>
      <c r="BY992" s="11">
        <f t="shared" si="573"/>
        <v>0</v>
      </c>
      <c r="BZ992" s="14">
        <f t="shared" si="574"/>
        <v>7</v>
      </c>
      <c r="CA992" s="14">
        <f t="shared" si="575"/>
        <v>8</v>
      </c>
      <c r="CB992" s="13">
        <f t="shared" si="576"/>
        <v>0</v>
      </c>
      <c r="CC992" s="13">
        <f t="shared" si="577"/>
        <v>0</v>
      </c>
      <c r="CD992" s="312">
        <f t="shared" si="578"/>
        <v>7</v>
      </c>
      <c r="CE992" s="312">
        <f t="shared" si="579"/>
        <v>8</v>
      </c>
      <c r="CF992" s="313">
        <f t="shared" si="580"/>
        <v>15</v>
      </c>
      <c r="CG992" s="302" t="str">
        <f t="shared" si="581"/>
        <v>OK</v>
      </c>
    </row>
    <row r="993" spans="1:85" ht="14.25" x14ac:dyDescent="0.25">
      <c r="A993" s="6">
        <v>981</v>
      </c>
      <c r="B993" s="495">
        <v>45</v>
      </c>
      <c r="C993" s="495" t="s">
        <v>268</v>
      </c>
      <c r="D993" s="496" t="s">
        <v>24</v>
      </c>
      <c r="E993" s="626">
        <v>20362838</v>
      </c>
      <c r="F993" s="627" t="s">
        <v>1185</v>
      </c>
      <c r="G993" s="624" t="s">
        <v>53</v>
      </c>
      <c r="H993" s="9">
        <f>VLOOKUP($E993,'ALL-GTK-MI-MTS-MA'!$E$13:$CF$361,'ALL-GTK-MI-MTS-MA'!H$6,FALSE)</f>
        <v>0</v>
      </c>
      <c r="I993" s="9">
        <f>VLOOKUP($E993,'ALL-GTK-MI-MTS-MA'!$E$13:$CF$361,'ALL-GTK-MI-MTS-MA'!I$6,FALSE)</f>
        <v>0</v>
      </c>
      <c r="J993" s="9">
        <f>VLOOKUP($E993,'ALL-GTK-MI-MTS-MA'!$E$13:$CF$361,'ALL-GTK-MI-MTS-MA'!J$6,FALSE)</f>
        <v>0</v>
      </c>
      <c r="K993" s="9">
        <f>VLOOKUP($E993,'ALL-GTK-MI-MTS-MA'!$E$13:$CF$361,'ALL-GTK-MI-MTS-MA'!K$6,FALSE)</f>
        <v>0</v>
      </c>
      <c r="L993" s="9">
        <f>VLOOKUP($E993,'ALL-GTK-MI-MTS-MA'!$E$13:$CF$361,'ALL-GTK-MI-MTS-MA'!L$6,FALSE)</f>
        <v>0</v>
      </c>
      <c r="M993" s="9">
        <f>VLOOKUP($E993,'ALL-GTK-MI-MTS-MA'!$E$13:$CF$361,'ALL-GTK-MI-MTS-MA'!M$6,FALSE)</f>
        <v>0</v>
      </c>
      <c r="N993" s="9">
        <f>VLOOKUP($E993,'ALL-GTK-MI-MTS-MA'!$E$13:$CF$361,'ALL-GTK-MI-MTS-MA'!N$6,FALSE)</f>
        <v>0</v>
      </c>
      <c r="O993" s="9">
        <f>VLOOKUP($E993,'ALL-GTK-MI-MTS-MA'!$E$13:$CF$361,'ALL-GTK-MI-MTS-MA'!O$6,FALSE)</f>
        <v>0</v>
      </c>
      <c r="P993" s="299">
        <f t="shared" si="546"/>
        <v>0</v>
      </c>
      <c r="Q993" s="299">
        <f t="shared" si="547"/>
        <v>0</v>
      </c>
      <c r="R993" s="300">
        <f t="shared" si="548"/>
        <v>0</v>
      </c>
      <c r="S993" s="9">
        <f>VLOOKUP($E993,'ALL-GTK-MI-MTS-MA'!$E$13:$CF$361,'ALL-GTK-MI-MTS-MA'!S$6,FALSE)</f>
        <v>5</v>
      </c>
      <c r="T993" s="9">
        <f>VLOOKUP($E993,'ALL-GTK-MI-MTS-MA'!$E$13:$CF$361,'ALL-GTK-MI-MTS-MA'!T$6,FALSE)</f>
        <v>3</v>
      </c>
      <c r="U993" s="9">
        <f>VLOOKUP($E993,'ALL-GTK-MI-MTS-MA'!$E$13:$CF$361,'ALL-GTK-MI-MTS-MA'!U$6,FALSE)</f>
        <v>0</v>
      </c>
      <c r="V993" s="9">
        <f>VLOOKUP($E993,'ALL-GTK-MI-MTS-MA'!$E$13:$CF$361,'ALL-GTK-MI-MTS-MA'!V$6,FALSE)</f>
        <v>0</v>
      </c>
      <c r="W993" s="9">
        <f>VLOOKUP($E993,'ALL-GTK-MI-MTS-MA'!$E$13:$CF$361,'ALL-GTK-MI-MTS-MA'!W$6,FALSE)</f>
        <v>0</v>
      </c>
      <c r="X993" s="9">
        <f>VLOOKUP($E993,'ALL-GTK-MI-MTS-MA'!$E$13:$CF$361,'ALL-GTK-MI-MTS-MA'!X$6,FALSE)</f>
        <v>0</v>
      </c>
      <c r="Y993" s="299">
        <f t="shared" si="549"/>
        <v>5</v>
      </c>
      <c r="Z993" s="299">
        <f t="shared" si="550"/>
        <v>3</v>
      </c>
      <c r="AA993" s="10">
        <f t="shared" si="551"/>
        <v>8</v>
      </c>
      <c r="AB993" s="44">
        <f t="shared" si="552"/>
        <v>5</v>
      </c>
      <c r="AC993" s="44">
        <f t="shared" si="553"/>
        <v>3</v>
      </c>
      <c r="AD993" s="11">
        <f t="shared" si="554"/>
        <v>8</v>
      </c>
      <c r="AE993" s="9">
        <f>VLOOKUP($E993,'ALL-GTK-MI-MTS-MA'!$E$13:$CF$361,'ALL-GTK-MI-MTS-MA'!AE$6,FALSE)</f>
        <v>2</v>
      </c>
      <c r="AF993" s="9">
        <f>VLOOKUP($E993,'ALL-GTK-MI-MTS-MA'!$E$13:$CF$361,'ALL-GTK-MI-MTS-MA'!AF$6,FALSE)</f>
        <v>1</v>
      </c>
      <c r="AG993" s="10">
        <f t="shared" si="555"/>
        <v>3</v>
      </c>
      <c r="AH993" s="9">
        <f>VLOOKUP($E993,'ALL-GTK-MI-MTS-MA'!$E$13:$CF$361,'ALL-GTK-MI-MTS-MA'!AH$6,FALSE)</f>
        <v>3</v>
      </c>
      <c r="AI993" s="9">
        <f>VLOOKUP($E993,'ALL-GTK-MI-MTS-MA'!$E$13:$CF$361,'ALL-GTK-MI-MTS-MA'!AI$6,FALSE)</f>
        <v>2</v>
      </c>
      <c r="AJ993" s="10">
        <f t="shared" si="556"/>
        <v>5</v>
      </c>
      <c r="AK993" s="44">
        <f t="shared" si="557"/>
        <v>5</v>
      </c>
      <c r="AL993" s="44">
        <f t="shared" si="558"/>
        <v>3</v>
      </c>
      <c r="AM993" s="11">
        <f t="shared" si="559"/>
        <v>8</v>
      </c>
      <c r="AN993" s="299">
        <v>0</v>
      </c>
      <c r="AO993" s="299">
        <v>0</v>
      </c>
      <c r="AP993" s="9">
        <f>VLOOKUP($E993,'ALL-GTK-MI-MTS-MA'!$E$13:$CF$361,'ALL-GTK-MI-MTS-MA'!AP$6,FALSE)</f>
        <v>0</v>
      </c>
      <c r="AQ993" s="9">
        <f>VLOOKUP($E993,'ALL-GTK-MI-MTS-MA'!$E$13:$CF$361,'ALL-GTK-MI-MTS-MA'!AQ$6,FALSE)</f>
        <v>0</v>
      </c>
      <c r="AR993" s="9">
        <f>VLOOKUP($E993,'ALL-GTK-MI-MTS-MA'!$E$13:$CF$361,'ALL-GTK-MI-MTS-MA'!AR$6,FALSE)</f>
        <v>0</v>
      </c>
      <c r="AS993" s="9">
        <f>VLOOKUP($E993,'ALL-GTK-MI-MTS-MA'!$E$13:$CF$361,'ALL-GTK-MI-MTS-MA'!AS$6,FALSE)</f>
        <v>0</v>
      </c>
      <c r="AT993" s="9">
        <f>VLOOKUP($E993,'ALL-GTK-MI-MTS-MA'!$E$13:$CF$361,'ALL-GTK-MI-MTS-MA'!AT$6,FALSE)</f>
        <v>0</v>
      </c>
      <c r="AU993" s="9">
        <f>VLOOKUP($E993,'ALL-GTK-MI-MTS-MA'!$E$13:$CF$361,'ALL-GTK-MI-MTS-MA'!AU$6,FALSE)</f>
        <v>0</v>
      </c>
      <c r="AV993" s="590">
        <f>VLOOKUP($E993,'ALL-GTK-MI-MTS-MA'!$E$13:$CF$361,'ALL-GTK-MI-MTS-MA'!AV$6,FALSE)</f>
        <v>0</v>
      </c>
      <c r="AW993" s="590">
        <f>VLOOKUP($E993,'ALL-GTK-MI-MTS-MA'!$E$13:$CF$361,'ALL-GTK-MI-MTS-MA'!AW$6,FALSE)</f>
        <v>0</v>
      </c>
      <c r="AX993" s="9">
        <f>VLOOKUP($E993,'ALL-GTK-MI-MTS-MA'!$E$13:$CF$361,'ALL-GTK-MI-MTS-MA'!AX$6,FALSE)</f>
        <v>5</v>
      </c>
      <c r="AY993" s="9">
        <f>VLOOKUP($E993,'ALL-GTK-MI-MTS-MA'!$E$13:$CF$361,'ALL-GTK-MI-MTS-MA'!AY$6,FALSE)</f>
        <v>3</v>
      </c>
      <c r="AZ993" s="9">
        <f>VLOOKUP($E993,'ALL-GTK-MI-MTS-MA'!$E$13:$CF$361,'ALL-GTK-MI-MTS-MA'!AZ$6,FALSE)</f>
        <v>0</v>
      </c>
      <c r="BA993" s="9">
        <f>VLOOKUP($E993,'ALL-GTK-MI-MTS-MA'!$E$13:$CF$361,'ALL-GTK-MI-MTS-MA'!BA$6,FALSE)</f>
        <v>0</v>
      </c>
      <c r="BB993" s="9">
        <f>VLOOKUP($E993,'ALL-GTK-MI-MTS-MA'!$E$13:$CF$361,'ALL-GTK-MI-MTS-MA'!BB$6,FALSE)</f>
        <v>0</v>
      </c>
      <c r="BC993" s="9">
        <f>VLOOKUP($E993,'ALL-GTK-MI-MTS-MA'!$E$13:$CF$361,'ALL-GTK-MI-MTS-MA'!BC$6,FALSE)</f>
        <v>0</v>
      </c>
      <c r="BD993" s="310">
        <f t="shared" si="560"/>
        <v>0</v>
      </c>
      <c r="BE993" s="310">
        <f t="shared" si="561"/>
        <v>0</v>
      </c>
      <c r="BF993" s="10">
        <f t="shared" si="562"/>
        <v>0</v>
      </c>
      <c r="BG993" s="311">
        <f t="shared" si="563"/>
        <v>5</v>
      </c>
      <c r="BH993" s="311">
        <f t="shared" si="564"/>
        <v>3</v>
      </c>
      <c r="BI993" s="10">
        <f t="shared" si="565"/>
        <v>8</v>
      </c>
      <c r="BJ993" s="44">
        <f t="shared" si="566"/>
        <v>5</v>
      </c>
      <c r="BK993" s="44">
        <f t="shared" si="567"/>
        <v>3</v>
      </c>
      <c r="BL993" s="11">
        <f t="shared" si="568"/>
        <v>8</v>
      </c>
      <c r="BM993" s="9">
        <f>VLOOKUP($E993,'ALL-GTK-MI-MTS-MA'!$E$13:$CF$361,'ALL-GTK-MI-MTS-MA'!BM$6,FALSE)</f>
        <v>0</v>
      </c>
      <c r="BN993" s="9">
        <f>VLOOKUP($E993,'ALL-GTK-MI-MTS-MA'!$E$13:$CF$361,'ALL-GTK-MI-MTS-MA'!BN$6,FALSE)</f>
        <v>0</v>
      </c>
      <c r="BO993" s="9">
        <f>VLOOKUP($E993,'ALL-GTK-MI-MTS-MA'!$E$13:$CF$361,'ALL-GTK-MI-MTS-MA'!BO$6,FALSE)</f>
        <v>0</v>
      </c>
      <c r="BP993" s="9">
        <f>VLOOKUP($E993,'ALL-GTK-MI-MTS-MA'!$E$13:$CF$361,'ALL-GTK-MI-MTS-MA'!BP$6,FALSE)</f>
        <v>0</v>
      </c>
      <c r="BQ993" s="9">
        <f>VLOOKUP($E993,'ALL-GTK-MI-MTS-MA'!$E$13:$CF$361,'ALL-GTK-MI-MTS-MA'!BQ$6,FALSE)</f>
        <v>0</v>
      </c>
      <c r="BR993" s="9">
        <f>VLOOKUP($E993,'ALL-GTK-MI-MTS-MA'!$E$13:$CF$361,'ALL-GTK-MI-MTS-MA'!BR$6,FALSE)</f>
        <v>0</v>
      </c>
      <c r="BS993" s="9">
        <f>VLOOKUP($E993,'ALL-GTK-MI-MTS-MA'!$E$13:$CF$361,'ALL-GTK-MI-MTS-MA'!BS$6,FALSE)</f>
        <v>0</v>
      </c>
      <c r="BT993" s="9">
        <f>VLOOKUP($E993,'ALL-GTK-MI-MTS-MA'!$E$13:$CF$361,'ALL-GTK-MI-MTS-MA'!BT$6,FALSE)</f>
        <v>0</v>
      </c>
      <c r="BU993" s="299">
        <f t="shared" si="569"/>
        <v>0</v>
      </c>
      <c r="BV993" s="299">
        <f t="shared" si="570"/>
        <v>0</v>
      </c>
      <c r="BW993" s="44">
        <f t="shared" si="571"/>
        <v>0</v>
      </c>
      <c r="BX993" s="44">
        <f t="shared" si="572"/>
        <v>0</v>
      </c>
      <c r="BY993" s="11">
        <f t="shared" si="573"/>
        <v>0</v>
      </c>
      <c r="BZ993" s="14">
        <f t="shared" si="574"/>
        <v>5</v>
      </c>
      <c r="CA993" s="14">
        <f t="shared" si="575"/>
        <v>3</v>
      </c>
      <c r="CB993" s="13">
        <f t="shared" si="576"/>
        <v>0</v>
      </c>
      <c r="CC993" s="13">
        <f t="shared" si="577"/>
        <v>0</v>
      </c>
      <c r="CD993" s="312">
        <f t="shared" si="578"/>
        <v>5</v>
      </c>
      <c r="CE993" s="312">
        <f t="shared" si="579"/>
        <v>3</v>
      </c>
      <c r="CF993" s="313">
        <f t="shared" si="580"/>
        <v>8</v>
      </c>
      <c r="CG993" s="302" t="str">
        <f t="shared" si="581"/>
        <v>OK</v>
      </c>
    </row>
    <row r="994" spans="1:85" ht="14.25" x14ac:dyDescent="0.25">
      <c r="A994" s="6">
        <v>982</v>
      </c>
      <c r="B994" s="495">
        <v>46</v>
      </c>
      <c r="C994" s="495" t="s">
        <v>268</v>
      </c>
      <c r="D994" s="496" t="s">
        <v>24</v>
      </c>
      <c r="E994" s="626">
        <v>20362839</v>
      </c>
      <c r="F994" s="627" t="s">
        <v>1186</v>
      </c>
      <c r="G994" s="624" t="s">
        <v>53</v>
      </c>
      <c r="H994" s="9">
        <f>VLOOKUP($E994,'ALL-GTK-MI-MTS-MA'!$E$13:$CF$361,'ALL-GTK-MI-MTS-MA'!H$6,FALSE)</f>
        <v>0</v>
      </c>
      <c r="I994" s="9">
        <f>VLOOKUP($E994,'ALL-GTK-MI-MTS-MA'!$E$13:$CF$361,'ALL-GTK-MI-MTS-MA'!I$6,FALSE)</f>
        <v>0</v>
      </c>
      <c r="J994" s="9">
        <f>VLOOKUP($E994,'ALL-GTK-MI-MTS-MA'!$E$13:$CF$361,'ALL-GTK-MI-MTS-MA'!J$6,FALSE)</f>
        <v>0</v>
      </c>
      <c r="K994" s="9">
        <f>VLOOKUP($E994,'ALL-GTK-MI-MTS-MA'!$E$13:$CF$361,'ALL-GTK-MI-MTS-MA'!K$6,FALSE)</f>
        <v>0</v>
      </c>
      <c r="L994" s="9">
        <f>VLOOKUP($E994,'ALL-GTK-MI-MTS-MA'!$E$13:$CF$361,'ALL-GTK-MI-MTS-MA'!L$6,FALSE)</f>
        <v>0</v>
      </c>
      <c r="M994" s="9">
        <f>VLOOKUP($E994,'ALL-GTK-MI-MTS-MA'!$E$13:$CF$361,'ALL-GTK-MI-MTS-MA'!M$6,FALSE)</f>
        <v>0</v>
      </c>
      <c r="N994" s="9">
        <f>VLOOKUP($E994,'ALL-GTK-MI-MTS-MA'!$E$13:$CF$361,'ALL-GTK-MI-MTS-MA'!N$6,FALSE)</f>
        <v>0</v>
      </c>
      <c r="O994" s="9">
        <f>VLOOKUP($E994,'ALL-GTK-MI-MTS-MA'!$E$13:$CF$361,'ALL-GTK-MI-MTS-MA'!O$6,FALSE)</f>
        <v>0</v>
      </c>
      <c r="P994" s="299">
        <f t="shared" si="546"/>
        <v>0</v>
      </c>
      <c r="Q994" s="299">
        <f t="shared" si="547"/>
        <v>0</v>
      </c>
      <c r="R994" s="300">
        <f t="shared" si="548"/>
        <v>0</v>
      </c>
      <c r="S994" s="9">
        <f>VLOOKUP($E994,'ALL-GTK-MI-MTS-MA'!$E$13:$CF$361,'ALL-GTK-MI-MTS-MA'!S$6,FALSE)</f>
        <v>7</v>
      </c>
      <c r="T994" s="9">
        <f>VLOOKUP($E994,'ALL-GTK-MI-MTS-MA'!$E$13:$CF$361,'ALL-GTK-MI-MTS-MA'!T$6,FALSE)</f>
        <v>4</v>
      </c>
      <c r="U994" s="9">
        <f>VLOOKUP($E994,'ALL-GTK-MI-MTS-MA'!$E$13:$CF$361,'ALL-GTK-MI-MTS-MA'!U$6,FALSE)</f>
        <v>0</v>
      </c>
      <c r="V994" s="9">
        <f>VLOOKUP($E994,'ALL-GTK-MI-MTS-MA'!$E$13:$CF$361,'ALL-GTK-MI-MTS-MA'!V$6,FALSE)</f>
        <v>0</v>
      </c>
      <c r="W994" s="9">
        <f>VLOOKUP($E994,'ALL-GTK-MI-MTS-MA'!$E$13:$CF$361,'ALL-GTK-MI-MTS-MA'!W$6,FALSE)</f>
        <v>0</v>
      </c>
      <c r="X994" s="9">
        <f>VLOOKUP($E994,'ALL-GTK-MI-MTS-MA'!$E$13:$CF$361,'ALL-GTK-MI-MTS-MA'!X$6,FALSE)</f>
        <v>0</v>
      </c>
      <c r="Y994" s="299">
        <f t="shared" si="549"/>
        <v>7</v>
      </c>
      <c r="Z994" s="299">
        <f t="shared" si="550"/>
        <v>4</v>
      </c>
      <c r="AA994" s="10">
        <f t="shared" si="551"/>
        <v>11</v>
      </c>
      <c r="AB994" s="44">
        <f t="shared" si="552"/>
        <v>7</v>
      </c>
      <c r="AC994" s="44">
        <f t="shared" si="553"/>
        <v>4</v>
      </c>
      <c r="AD994" s="11">
        <f t="shared" si="554"/>
        <v>11</v>
      </c>
      <c r="AE994" s="9">
        <f>VLOOKUP($E994,'ALL-GTK-MI-MTS-MA'!$E$13:$CF$361,'ALL-GTK-MI-MTS-MA'!AE$6,FALSE)</f>
        <v>3</v>
      </c>
      <c r="AF994" s="9">
        <f>VLOOKUP($E994,'ALL-GTK-MI-MTS-MA'!$E$13:$CF$361,'ALL-GTK-MI-MTS-MA'!AF$6,FALSE)</f>
        <v>2</v>
      </c>
      <c r="AG994" s="10">
        <f t="shared" si="555"/>
        <v>5</v>
      </c>
      <c r="AH994" s="9">
        <f>VLOOKUP($E994,'ALL-GTK-MI-MTS-MA'!$E$13:$CF$361,'ALL-GTK-MI-MTS-MA'!AH$6,FALSE)</f>
        <v>4</v>
      </c>
      <c r="AI994" s="9">
        <f>VLOOKUP($E994,'ALL-GTK-MI-MTS-MA'!$E$13:$CF$361,'ALL-GTK-MI-MTS-MA'!AI$6,FALSE)</f>
        <v>2</v>
      </c>
      <c r="AJ994" s="10">
        <f t="shared" si="556"/>
        <v>6</v>
      </c>
      <c r="AK994" s="44">
        <f t="shared" si="557"/>
        <v>7</v>
      </c>
      <c r="AL994" s="44">
        <f t="shared" si="558"/>
        <v>4</v>
      </c>
      <c r="AM994" s="11">
        <f t="shared" si="559"/>
        <v>11</v>
      </c>
      <c r="AN994" s="299">
        <v>0</v>
      </c>
      <c r="AO994" s="299">
        <v>0</v>
      </c>
      <c r="AP994" s="9">
        <f>VLOOKUP($E994,'ALL-GTK-MI-MTS-MA'!$E$13:$CF$361,'ALL-GTK-MI-MTS-MA'!AP$6,FALSE)</f>
        <v>0</v>
      </c>
      <c r="AQ994" s="9">
        <f>VLOOKUP($E994,'ALL-GTK-MI-MTS-MA'!$E$13:$CF$361,'ALL-GTK-MI-MTS-MA'!AQ$6,FALSE)</f>
        <v>0</v>
      </c>
      <c r="AR994" s="9">
        <f>VLOOKUP($E994,'ALL-GTK-MI-MTS-MA'!$E$13:$CF$361,'ALL-GTK-MI-MTS-MA'!AR$6,FALSE)</f>
        <v>0</v>
      </c>
      <c r="AS994" s="9">
        <f>VLOOKUP($E994,'ALL-GTK-MI-MTS-MA'!$E$13:$CF$361,'ALL-GTK-MI-MTS-MA'!AS$6,FALSE)</f>
        <v>0</v>
      </c>
      <c r="AT994" s="9">
        <f>VLOOKUP($E994,'ALL-GTK-MI-MTS-MA'!$E$13:$CF$361,'ALL-GTK-MI-MTS-MA'!AT$6,FALSE)</f>
        <v>0</v>
      </c>
      <c r="AU994" s="9">
        <f>VLOOKUP($E994,'ALL-GTK-MI-MTS-MA'!$E$13:$CF$361,'ALL-GTK-MI-MTS-MA'!AU$6,FALSE)</f>
        <v>0</v>
      </c>
      <c r="AV994" s="590">
        <f>VLOOKUP($E994,'ALL-GTK-MI-MTS-MA'!$E$13:$CF$361,'ALL-GTK-MI-MTS-MA'!AV$6,FALSE)</f>
        <v>0</v>
      </c>
      <c r="AW994" s="590">
        <f>VLOOKUP($E994,'ALL-GTK-MI-MTS-MA'!$E$13:$CF$361,'ALL-GTK-MI-MTS-MA'!AW$6,FALSE)</f>
        <v>0</v>
      </c>
      <c r="AX994" s="9">
        <f>VLOOKUP($E994,'ALL-GTK-MI-MTS-MA'!$E$13:$CF$361,'ALL-GTK-MI-MTS-MA'!AX$6,FALSE)</f>
        <v>7</v>
      </c>
      <c r="AY994" s="9">
        <f>VLOOKUP($E994,'ALL-GTK-MI-MTS-MA'!$E$13:$CF$361,'ALL-GTK-MI-MTS-MA'!AY$6,FALSE)</f>
        <v>4</v>
      </c>
      <c r="AZ994" s="9">
        <f>VLOOKUP($E994,'ALL-GTK-MI-MTS-MA'!$E$13:$CF$361,'ALL-GTK-MI-MTS-MA'!AZ$6,FALSE)</f>
        <v>0</v>
      </c>
      <c r="BA994" s="9">
        <f>VLOOKUP($E994,'ALL-GTK-MI-MTS-MA'!$E$13:$CF$361,'ALL-GTK-MI-MTS-MA'!BA$6,FALSE)</f>
        <v>0</v>
      </c>
      <c r="BB994" s="9">
        <f>VLOOKUP($E994,'ALL-GTK-MI-MTS-MA'!$E$13:$CF$361,'ALL-GTK-MI-MTS-MA'!BB$6,FALSE)</f>
        <v>0</v>
      </c>
      <c r="BC994" s="9">
        <f>VLOOKUP($E994,'ALL-GTK-MI-MTS-MA'!$E$13:$CF$361,'ALL-GTK-MI-MTS-MA'!BC$6,FALSE)</f>
        <v>0</v>
      </c>
      <c r="BD994" s="310">
        <f t="shared" si="560"/>
        <v>0</v>
      </c>
      <c r="BE994" s="310">
        <f t="shared" si="561"/>
        <v>0</v>
      </c>
      <c r="BF994" s="10">
        <f t="shared" si="562"/>
        <v>0</v>
      </c>
      <c r="BG994" s="311">
        <f t="shared" si="563"/>
        <v>7</v>
      </c>
      <c r="BH994" s="311">
        <f t="shared" si="564"/>
        <v>4</v>
      </c>
      <c r="BI994" s="10">
        <f t="shared" si="565"/>
        <v>11</v>
      </c>
      <c r="BJ994" s="44">
        <f t="shared" si="566"/>
        <v>7</v>
      </c>
      <c r="BK994" s="44">
        <f t="shared" si="567"/>
        <v>4</v>
      </c>
      <c r="BL994" s="11">
        <f t="shared" si="568"/>
        <v>11</v>
      </c>
      <c r="BM994" s="9">
        <f>VLOOKUP($E994,'ALL-GTK-MI-MTS-MA'!$E$13:$CF$361,'ALL-GTK-MI-MTS-MA'!BM$6,FALSE)</f>
        <v>0</v>
      </c>
      <c r="BN994" s="9">
        <f>VLOOKUP($E994,'ALL-GTK-MI-MTS-MA'!$E$13:$CF$361,'ALL-GTK-MI-MTS-MA'!BN$6,FALSE)</f>
        <v>0</v>
      </c>
      <c r="BO994" s="9">
        <f>VLOOKUP($E994,'ALL-GTK-MI-MTS-MA'!$E$13:$CF$361,'ALL-GTK-MI-MTS-MA'!BO$6,FALSE)</f>
        <v>0</v>
      </c>
      <c r="BP994" s="9">
        <f>VLOOKUP($E994,'ALL-GTK-MI-MTS-MA'!$E$13:$CF$361,'ALL-GTK-MI-MTS-MA'!BP$6,FALSE)</f>
        <v>0</v>
      </c>
      <c r="BQ994" s="9">
        <f>VLOOKUP($E994,'ALL-GTK-MI-MTS-MA'!$E$13:$CF$361,'ALL-GTK-MI-MTS-MA'!BQ$6,FALSE)</f>
        <v>0</v>
      </c>
      <c r="BR994" s="9">
        <f>VLOOKUP($E994,'ALL-GTK-MI-MTS-MA'!$E$13:$CF$361,'ALL-GTK-MI-MTS-MA'!BR$6,FALSE)</f>
        <v>0</v>
      </c>
      <c r="BS994" s="9">
        <f>VLOOKUP($E994,'ALL-GTK-MI-MTS-MA'!$E$13:$CF$361,'ALL-GTK-MI-MTS-MA'!BS$6,FALSE)</f>
        <v>0</v>
      </c>
      <c r="BT994" s="9">
        <f>VLOOKUP($E994,'ALL-GTK-MI-MTS-MA'!$E$13:$CF$361,'ALL-GTK-MI-MTS-MA'!BT$6,FALSE)</f>
        <v>0</v>
      </c>
      <c r="BU994" s="299">
        <f t="shared" si="569"/>
        <v>0</v>
      </c>
      <c r="BV994" s="299">
        <f t="shared" si="570"/>
        <v>0</v>
      </c>
      <c r="BW994" s="44">
        <f t="shared" si="571"/>
        <v>0</v>
      </c>
      <c r="BX994" s="44">
        <f t="shared" si="572"/>
        <v>0</v>
      </c>
      <c r="BY994" s="11">
        <f t="shared" si="573"/>
        <v>0</v>
      </c>
      <c r="BZ994" s="14">
        <f t="shared" si="574"/>
        <v>7</v>
      </c>
      <c r="CA994" s="14">
        <f t="shared" si="575"/>
        <v>4</v>
      </c>
      <c r="CB994" s="13">
        <f t="shared" si="576"/>
        <v>0</v>
      </c>
      <c r="CC994" s="13">
        <f t="shared" si="577"/>
        <v>0</v>
      </c>
      <c r="CD994" s="312">
        <f t="shared" si="578"/>
        <v>7</v>
      </c>
      <c r="CE994" s="312">
        <f t="shared" si="579"/>
        <v>4</v>
      </c>
      <c r="CF994" s="313">
        <f t="shared" si="580"/>
        <v>11</v>
      </c>
      <c r="CG994" s="302" t="str">
        <f t="shared" si="581"/>
        <v>OK</v>
      </c>
    </row>
    <row r="995" spans="1:85" ht="14.25" x14ac:dyDescent="0.25">
      <c r="A995" s="6">
        <v>983</v>
      </c>
      <c r="B995" s="495">
        <v>47</v>
      </c>
      <c r="C995" s="495" t="s">
        <v>268</v>
      </c>
      <c r="D995" s="496" t="s">
        <v>24</v>
      </c>
      <c r="E995" s="626">
        <v>69788221</v>
      </c>
      <c r="F995" s="627" t="s">
        <v>1187</v>
      </c>
      <c r="G995" s="624" t="s">
        <v>53</v>
      </c>
      <c r="H995" s="9">
        <f>VLOOKUP($E995,'ALL-GTK-MI-MTS-MA'!$E$13:$CF$361,'ALL-GTK-MI-MTS-MA'!H$6,FALSE)</f>
        <v>0</v>
      </c>
      <c r="I995" s="9">
        <f>VLOOKUP($E995,'ALL-GTK-MI-MTS-MA'!$E$13:$CF$361,'ALL-GTK-MI-MTS-MA'!I$6,FALSE)</f>
        <v>0</v>
      </c>
      <c r="J995" s="9">
        <f>VLOOKUP($E995,'ALL-GTK-MI-MTS-MA'!$E$13:$CF$361,'ALL-GTK-MI-MTS-MA'!J$6,FALSE)</f>
        <v>0</v>
      </c>
      <c r="K995" s="9">
        <f>VLOOKUP($E995,'ALL-GTK-MI-MTS-MA'!$E$13:$CF$361,'ALL-GTK-MI-MTS-MA'!K$6,FALSE)</f>
        <v>0</v>
      </c>
      <c r="L995" s="9">
        <f>VLOOKUP($E995,'ALL-GTK-MI-MTS-MA'!$E$13:$CF$361,'ALL-GTK-MI-MTS-MA'!L$6,FALSE)</f>
        <v>0</v>
      </c>
      <c r="M995" s="9">
        <f>VLOOKUP($E995,'ALL-GTK-MI-MTS-MA'!$E$13:$CF$361,'ALL-GTK-MI-MTS-MA'!M$6,FALSE)</f>
        <v>0</v>
      </c>
      <c r="N995" s="9">
        <f>VLOOKUP($E995,'ALL-GTK-MI-MTS-MA'!$E$13:$CF$361,'ALL-GTK-MI-MTS-MA'!N$6,FALSE)</f>
        <v>0</v>
      </c>
      <c r="O995" s="9">
        <f>VLOOKUP($E995,'ALL-GTK-MI-MTS-MA'!$E$13:$CF$361,'ALL-GTK-MI-MTS-MA'!O$6,FALSE)</f>
        <v>0</v>
      </c>
      <c r="P995" s="299">
        <f t="shared" si="546"/>
        <v>0</v>
      </c>
      <c r="Q995" s="299">
        <f t="shared" si="547"/>
        <v>0</v>
      </c>
      <c r="R995" s="300">
        <f t="shared" si="548"/>
        <v>0</v>
      </c>
      <c r="S995" s="9">
        <f>VLOOKUP($E995,'ALL-GTK-MI-MTS-MA'!$E$13:$CF$361,'ALL-GTK-MI-MTS-MA'!S$6,FALSE)</f>
        <v>6</v>
      </c>
      <c r="T995" s="9">
        <f>VLOOKUP($E995,'ALL-GTK-MI-MTS-MA'!$E$13:$CF$361,'ALL-GTK-MI-MTS-MA'!T$6,FALSE)</f>
        <v>6</v>
      </c>
      <c r="U995" s="9">
        <f>VLOOKUP($E995,'ALL-GTK-MI-MTS-MA'!$E$13:$CF$361,'ALL-GTK-MI-MTS-MA'!U$6,FALSE)</f>
        <v>0</v>
      </c>
      <c r="V995" s="9">
        <f>VLOOKUP($E995,'ALL-GTK-MI-MTS-MA'!$E$13:$CF$361,'ALL-GTK-MI-MTS-MA'!V$6,FALSE)</f>
        <v>0</v>
      </c>
      <c r="W995" s="9">
        <f>VLOOKUP($E995,'ALL-GTK-MI-MTS-MA'!$E$13:$CF$361,'ALL-GTK-MI-MTS-MA'!W$6,FALSE)</f>
        <v>0</v>
      </c>
      <c r="X995" s="9">
        <f>VLOOKUP($E995,'ALL-GTK-MI-MTS-MA'!$E$13:$CF$361,'ALL-GTK-MI-MTS-MA'!X$6,FALSE)</f>
        <v>0</v>
      </c>
      <c r="Y995" s="299">
        <f t="shared" si="549"/>
        <v>6</v>
      </c>
      <c r="Z995" s="299">
        <f t="shared" si="550"/>
        <v>6</v>
      </c>
      <c r="AA995" s="10">
        <f t="shared" si="551"/>
        <v>12</v>
      </c>
      <c r="AB995" s="44">
        <f t="shared" si="552"/>
        <v>6</v>
      </c>
      <c r="AC995" s="44">
        <f t="shared" si="553"/>
        <v>6</v>
      </c>
      <c r="AD995" s="11">
        <f t="shared" si="554"/>
        <v>12</v>
      </c>
      <c r="AE995" s="9">
        <f>VLOOKUP($E995,'ALL-GTK-MI-MTS-MA'!$E$13:$CF$361,'ALL-GTK-MI-MTS-MA'!AE$6,FALSE)</f>
        <v>3</v>
      </c>
      <c r="AF995" s="9">
        <f>VLOOKUP($E995,'ALL-GTK-MI-MTS-MA'!$E$13:$CF$361,'ALL-GTK-MI-MTS-MA'!AF$6,FALSE)</f>
        <v>3</v>
      </c>
      <c r="AG995" s="10">
        <f t="shared" si="555"/>
        <v>6</v>
      </c>
      <c r="AH995" s="9">
        <f>VLOOKUP($E995,'ALL-GTK-MI-MTS-MA'!$E$13:$CF$361,'ALL-GTK-MI-MTS-MA'!AH$6,FALSE)</f>
        <v>3</v>
      </c>
      <c r="AI995" s="9">
        <f>VLOOKUP($E995,'ALL-GTK-MI-MTS-MA'!$E$13:$CF$361,'ALL-GTK-MI-MTS-MA'!AI$6,FALSE)</f>
        <v>3</v>
      </c>
      <c r="AJ995" s="10">
        <f t="shared" si="556"/>
        <v>6</v>
      </c>
      <c r="AK995" s="44">
        <f t="shared" si="557"/>
        <v>6</v>
      </c>
      <c r="AL995" s="44">
        <f t="shared" si="558"/>
        <v>6</v>
      </c>
      <c r="AM995" s="11">
        <f t="shared" si="559"/>
        <v>12</v>
      </c>
      <c r="AN995" s="299">
        <v>0</v>
      </c>
      <c r="AO995" s="299">
        <v>0</v>
      </c>
      <c r="AP995" s="9">
        <f>VLOOKUP($E995,'ALL-GTK-MI-MTS-MA'!$E$13:$CF$361,'ALL-GTK-MI-MTS-MA'!AP$6,FALSE)</f>
        <v>0</v>
      </c>
      <c r="AQ995" s="9">
        <f>VLOOKUP($E995,'ALL-GTK-MI-MTS-MA'!$E$13:$CF$361,'ALL-GTK-MI-MTS-MA'!AQ$6,FALSE)</f>
        <v>0</v>
      </c>
      <c r="AR995" s="9">
        <f>VLOOKUP($E995,'ALL-GTK-MI-MTS-MA'!$E$13:$CF$361,'ALL-GTK-MI-MTS-MA'!AR$6,FALSE)</f>
        <v>0</v>
      </c>
      <c r="AS995" s="9">
        <f>VLOOKUP($E995,'ALL-GTK-MI-MTS-MA'!$E$13:$CF$361,'ALL-GTK-MI-MTS-MA'!AS$6,FALSE)</f>
        <v>0</v>
      </c>
      <c r="AT995" s="9">
        <f>VLOOKUP($E995,'ALL-GTK-MI-MTS-MA'!$E$13:$CF$361,'ALL-GTK-MI-MTS-MA'!AT$6,FALSE)</f>
        <v>0</v>
      </c>
      <c r="AU995" s="9">
        <f>VLOOKUP($E995,'ALL-GTK-MI-MTS-MA'!$E$13:$CF$361,'ALL-GTK-MI-MTS-MA'!AU$6,FALSE)</f>
        <v>0</v>
      </c>
      <c r="AV995" s="590">
        <f>VLOOKUP($E995,'ALL-GTK-MI-MTS-MA'!$E$13:$CF$361,'ALL-GTK-MI-MTS-MA'!AV$6,FALSE)</f>
        <v>0</v>
      </c>
      <c r="AW995" s="590">
        <f>VLOOKUP($E995,'ALL-GTK-MI-MTS-MA'!$E$13:$CF$361,'ALL-GTK-MI-MTS-MA'!AW$6,FALSE)</f>
        <v>0</v>
      </c>
      <c r="AX995" s="9">
        <f>VLOOKUP($E995,'ALL-GTK-MI-MTS-MA'!$E$13:$CF$361,'ALL-GTK-MI-MTS-MA'!AX$6,FALSE)</f>
        <v>6</v>
      </c>
      <c r="AY995" s="9">
        <f>VLOOKUP($E995,'ALL-GTK-MI-MTS-MA'!$E$13:$CF$361,'ALL-GTK-MI-MTS-MA'!AY$6,FALSE)</f>
        <v>6</v>
      </c>
      <c r="AZ995" s="9">
        <f>VLOOKUP($E995,'ALL-GTK-MI-MTS-MA'!$E$13:$CF$361,'ALL-GTK-MI-MTS-MA'!AZ$6,FALSE)</f>
        <v>0</v>
      </c>
      <c r="BA995" s="9">
        <f>VLOOKUP($E995,'ALL-GTK-MI-MTS-MA'!$E$13:$CF$361,'ALL-GTK-MI-MTS-MA'!BA$6,FALSE)</f>
        <v>0</v>
      </c>
      <c r="BB995" s="9">
        <f>VLOOKUP($E995,'ALL-GTK-MI-MTS-MA'!$E$13:$CF$361,'ALL-GTK-MI-MTS-MA'!BB$6,FALSE)</f>
        <v>0</v>
      </c>
      <c r="BC995" s="9">
        <f>VLOOKUP($E995,'ALL-GTK-MI-MTS-MA'!$E$13:$CF$361,'ALL-GTK-MI-MTS-MA'!BC$6,FALSE)</f>
        <v>0</v>
      </c>
      <c r="BD995" s="310">
        <f t="shared" si="560"/>
        <v>0</v>
      </c>
      <c r="BE995" s="310">
        <f t="shared" si="561"/>
        <v>0</v>
      </c>
      <c r="BF995" s="10">
        <f t="shared" si="562"/>
        <v>0</v>
      </c>
      <c r="BG995" s="311">
        <f t="shared" si="563"/>
        <v>6</v>
      </c>
      <c r="BH995" s="311">
        <f t="shared" si="564"/>
        <v>6</v>
      </c>
      <c r="BI995" s="10">
        <f t="shared" si="565"/>
        <v>12</v>
      </c>
      <c r="BJ995" s="44">
        <f t="shared" si="566"/>
        <v>6</v>
      </c>
      <c r="BK995" s="44">
        <f t="shared" si="567"/>
        <v>6</v>
      </c>
      <c r="BL995" s="11">
        <f t="shared" si="568"/>
        <v>12</v>
      </c>
      <c r="BM995" s="9">
        <f>VLOOKUP($E995,'ALL-GTK-MI-MTS-MA'!$E$13:$CF$361,'ALL-GTK-MI-MTS-MA'!BM$6,FALSE)</f>
        <v>0</v>
      </c>
      <c r="BN995" s="9">
        <f>VLOOKUP($E995,'ALL-GTK-MI-MTS-MA'!$E$13:$CF$361,'ALL-GTK-MI-MTS-MA'!BN$6,FALSE)</f>
        <v>0</v>
      </c>
      <c r="BO995" s="9">
        <f>VLOOKUP($E995,'ALL-GTK-MI-MTS-MA'!$E$13:$CF$361,'ALL-GTK-MI-MTS-MA'!BO$6,FALSE)</f>
        <v>0</v>
      </c>
      <c r="BP995" s="9">
        <f>VLOOKUP($E995,'ALL-GTK-MI-MTS-MA'!$E$13:$CF$361,'ALL-GTK-MI-MTS-MA'!BP$6,FALSE)</f>
        <v>0</v>
      </c>
      <c r="BQ995" s="9">
        <f>VLOOKUP($E995,'ALL-GTK-MI-MTS-MA'!$E$13:$CF$361,'ALL-GTK-MI-MTS-MA'!BQ$6,FALSE)</f>
        <v>0</v>
      </c>
      <c r="BR995" s="9">
        <f>VLOOKUP($E995,'ALL-GTK-MI-MTS-MA'!$E$13:$CF$361,'ALL-GTK-MI-MTS-MA'!BR$6,FALSE)</f>
        <v>0</v>
      </c>
      <c r="BS995" s="9">
        <f>VLOOKUP($E995,'ALL-GTK-MI-MTS-MA'!$E$13:$CF$361,'ALL-GTK-MI-MTS-MA'!BS$6,FALSE)</f>
        <v>0</v>
      </c>
      <c r="BT995" s="9">
        <f>VLOOKUP($E995,'ALL-GTK-MI-MTS-MA'!$E$13:$CF$361,'ALL-GTK-MI-MTS-MA'!BT$6,FALSE)</f>
        <v>0</v>
      </c>
      <c r="BU995" s="299">
        <f t="shared" si="569"/>
        <v>0</v>
      </c>
      <c r="BV995" s="299">
        <f t="shared" si="570"/>
        <v>0</v>
      </c>
      <c r="BW995" s="44">
        <f t="shared" si="571"/>
        <v>0</v>
      </c>
      <c r="BX995" s="44">
        <f t="shared" si="572"/>
        <v>0</v>
      </c>
      <c r="BY995" s="11">
        <f t="shared" si="573"/>
        <v>0</v>
      </c>
      <c r="BZ995" s="14">
        <f t="shared" si="574"/>
        <v>6</v>
      </c>
      <c r="CA995" s="14">
        <f t="shared" si="575"/>
        <v>6</v>
      </c>
      <c r="CB995" s="13">
        <f t="shared" si="576"/>
        <v>0</v>
      </c>
      <c r="CC995" s="13">
        <f t="shared" si="577"/>
        <v>0</v>
      </c>
      <c r="CD995" s="312">
        <f t="shared" si="578"/>
        <v>6</v>
      </c>
      <c r="CE995" s="312">
        <f t="shared" si="579"/>
        <v>6</v>
      </c>
      <c r="CF995" s="313">
        <f t="shared" si="580"/>
        <v>12</v>
      </c>
      <c r="CG995" s="302" t="str">
        <f t="shared" si="581"/>
        <v>OK</v>
      </c>
    </row>
    <row r="996" spans="1:85" ht="14.25" x14ac:dyDescent="0.25">
      <c r="A996" s="6">
        <v>984</v>
      </c>
      <c r="B996" s="495">
        <v>48</v>
      </c>
      <c r="C996" s="495" t="s">
        <v>268</v>
      </c>
      <c r="D996" s="496" t="s">
        <v>24</v>
      </c>
      <c r="E996" s="626">
        <v>20362835</v>
      </c>
      <c r="F996" s="627" t="s">
        <v>1188</v>
      </c>
      <c r="G996" s="624" t="s">
        <v>53</v>
      </c>
      <c r="H996" s="9">
        <f>VLOOKUP($E996,'ALL-GTK-MI-MTS-MA'!$E$13:$CF$361,'ALL-GTK-MI-MTS-MA'!H$6,FALSE)</f>
        <v>0</v>
      </c>
      <c r="I996" s="9">
        <f>VLOOKUP($E996,'ALL-GTK-MI-MTS-MA'!$E$13:$CF$361,'ALL-GTK-MI-MTS-MA'!I$6,FALSE)</f>
        <v>0</v>
      </c>
      <c r="J996" s="9">
        <f>VLOOKUP($E996,'ALL-GTK-MI-MTS-MA'!$E$13:$CF$361,'ALL-GTK-MI-MTS-MA'!J$6,FALSE)</f>
        <v>0</v>
      </c>
      <c r="K996" s="9">
        <f>VLOOKUP($E996,'ALL-GTK-MI-MTS-MA'!$E$13:$CF$361,'ALL-GTK-MI-MTS-MA'!K$6,FALSE)</f>
        <v>0</v>
      </c>
      <c r="L996" s="9">
        <f>VLOOKUP($E996,'ALL-GTK-MI-MTS-MA'!$E$13:$CF$361,'ALL-GTK-MI-MTS-MA'!L$6,FALSE)</f>
        <v>0</v>
      </c>
      <c r="M996" s="9">
        <f>VLOOKUP($E996,'ALL-GTK-MI-MTS-MA'!$E$13:$CF$361,'ALL-GTK-MI-MTS-MA'!M$6,FALSE)</f>
        <v>0</v>
      </c>
      <c r="N996" s="9">
        <f>VLOOKUP($E996,'ALL-GTK-MI-MTS-MA'!$E$13:$CF$361,'ALL-GTK-MI-MTS-MA'!N$6,FALSE)</f>
        <v>0</v>
      </c>
      <c r="O996" s="9">
        <f>VLOOKUP($E996,'ALL-GTK-MI-MTS-MA'!$E$13:$CF$361,'ALL-GTK-MI-MTS-MA'!O$6,FALSE)</f>
        <v>0</v>
      </c>
      <c r="P996" s="299">
        <f t="shared" si="546"/>
        <v>0</v>
      </c>
      <c r="Q996" s="299">
        <f t="shared" si="547"/>
        <v>0</v>
      </c>
      <c r="R996" s="300">
        <f t="shared" si="548"/>
        <v>0</v>
      </c>
      <c r="S996" s="9">
        <f>VLOOKUP($E996,'ALL-GTK-MI-MTS-MA'!$E$13:$CF$361,'ALL-GTK-MI-MTS-MA'!S$6,FALSE)</f>
        <v>9</v>
      </c>
      <c r="T996" s="9">
        <f>VLOOKUP($E996,'ALL-GTK-MI-MTS-MA'!$E$13:$CF$361,'ALL-GTK-MI-MTS-MA'!T$6,FALSE)</f>
        <v>10</v>
      </c>
      <c r="U996" s="9">
        <f>VLOOKUP($E996,'ALL-GTK-MI-MTS-MA'!$E$13:$CF$361,'ALL-GTK-MI-MTS-MA'!U$6,FALSE)</f>
        <v>0</v>
      </c>
      <c r="V996" s="9">
        <f>VLOOKUP($E996,'ALL-GTK-MI-MTS-MA'!$E$13:$CF$361,'ALL-GTK-MI-MTS-MA'!V$6,FALSE)</f>
        <v>0</v>
      </c>
      <c r="W996" s="9">
        <f>VLOOKUP($E996,'ALL-GTK-MI-MTS-MA'!$E$13:$CF$361,'ALL-GTK-MI-MTS-MA'!W$6,FALSE)</f>
        <v>0</v>
      </c>
      <c r="X996" s="9">
        <f>VLOOKUP($E996,'ALL-GTK-MI-MTS-MA'!$E$13:$CF$361,'ALL-GTK-MI-MTS-MA'!X$6,FALSE)</f>
        <v>0</v>
      </c>
      <c r="Y996" s="299">
        <f t="shared" si="549"/>
        <v>9</v>
      </c>
      <c r="Z996" s="299">
        <f t="shared" si="550"/>
        <v>10</v>
      </c>
      <c r="AA996" s="10">
        <f t="shared" si="551"/>
        <v>19</v>
      </c>
      <c r="AB996" s="44">
        <f t="shared" si="552"/>
        <v>9</v>
      </c>
      <c r="AC996" s="44">
        <f t="shared" si="553"/>
        <v>10</v>
      </c>
      <c r="AD996" s="11">
        <f t="shared" si="554"/>
        <v>19</v>
      </c>
      <c r="AE996" s="9">
        <f>VLOOKUP($E996,'ALL-GTK-MI-MTS-MA'!$E$13:$CF$361,'ALL-GTK-MI-MTS-MA'!AE$6,FALSE)</f>
        <v>4</v>
      </c>
      <c r="AF996" s="9">
        <f>VLOOKUP($E996,'ALL-GTK-MI-MTS-MA'!$E$13:$CF$361,'ALL-GTK-MI-MTS-MA'!AF$6,FALSE)</f>
        <v>4</v>
      </c>
      <c r="AG996" s="10">
        <f t="shared" si="555"/>
        <v>8</v>
      </c>
      <c r="AH996" s="9">
        <f>VLOOKUP($E996,'ALL-GTK-MI-MTS-MA'!$E$13:$CF$361,'ALL-GTK-MI-MTS-MA'!AH$6,FALSE)</f>
        <v>5</v>
      </c>
      <c r="AI996" s="9">
        <f>VLOOKUP($E996,'ALL-GTK-MI-MTS-MA'!$E$13:$CF$361,'ALL-GTK-MI-MTS-MA'!AI$6,FALSE)</f>
        <v>6</v>
      </c>
      <c r="AJ996" s="10">
        <f t="shared" si="556"/>
        <v>11</v>
      </c>
      <c r="AK996" s="44">
        <f t="shared" si="557"/>
        <v>9</v>
      </c>
      <c r="AL996" s="44">
        <f t="shared" si="558"/>
        <v>10</v>
      </c>
      <c r="AM996" s="11">
        <f t="shared" si="559"/>
        <v>19</v>
      </c>
      <c r="AN996" s="299">
        <v>0</v>
      </c>
      <c r="AO996" s="299">
        <v>0</v>
      </c>
      <c r="AP996" s="9">
        <f>VLOOKUP($E996,'ALL-GTK-MI-MTS-MA'!$E$13:$CF$361,'ALL-GTK-MI-MTS-MA'!AP$6,FALSE)</f>
        <v>0</v>
      </c>
      <c r="AQ996" s="9">
        <f>VLOOKUP($E996,'ALL-GTK-MI-MTS-MA'!$E$13:$CF$361,'ALL-GTK-MI-MTS-MA'!AQ$6,FALSE)</f>
        <v>0</v>
      </c>
      <c r="AR996" s="9">
        <f>VLOOKUP($E996,'ALL-GTK-MI-MTS-MA'!$E$13:$CF$361,'ALL-GTK-MI-MTS-MA'!AR$6,FALSE)</f>
        <v>0</v>
      </c>
      <c r="AS996" s="9">
        <f>VLOOKUP($E996,'ALL-GTK-MI-MTS-MA'!$E$13:$CF$361,'ALL-GTK-MI-MTS-MA'!AS$6,FALSE)</f>
        <v>0</v>
      </c>
      <c r="AT996" s="9">
        <f>VLOOKUP($E996,'ALL-GTK-MI-MTS-MA'!$E$13:$CF$361,'ALL-GTK-MI-MTS-MA'!AT$6,FALSE)</f>
        <v>0</v>
      </c>
      <c r="AU996" s="9">
        <f>VLOOKUP($E996,'ALL-GTK-MI-MTS-MA'!$E$13:$CF$361,'ALL-GTK-MI-MTS-MA'!AU$6,FALSE)</f>
        <v>0</v>
      </c>
      <c r="AV996" s="590">
        <f>VLOOKUP($E996,'ALL-GTK-MI-MTS-MA'!$E$13:$CF$361,'ALL-GTK-MI-MTS-MA'!AV$6,FALSE)</f>
        <v>0</v>
      </c>
      <c r="AW996" s="590">
        <f>VLOOKUP($E996,'ALL-GTK-MI-MTS-MA'!$E$13:$CF$361,'ALL-GTK-MI-MTS-MA'!AW$6,FALSE)</f>
        <v>0</v>
      </c>
      <c r="AX996" s="9">
        <f>VLOOKUP($E996,'ALL-GTK-MI-MTS-MA'!$E$13:$CF$361,'ALL-GTK-MI-MTS-MA'!AX$6,FALSE)</f>
        <v>9</v>
      </c>
      <c r="AY996" s="9">
        <f>VLOOKUP($E996,'ALL-GTK-MI-MTS-MA'!$E$13:$CF$361,'ALL-GTK-MI-MTS-MA'!AY$6,FALSE)</f>
        <v>10</v>
      </c>
      <c r="AZ996" s="9">
        <f>VLOOKUP($E996,'ALL-GTK-MI-MTS-MA'!$E$13:$CF$361,'ALL-GTK-MI-MTS-MA'!AZ$6,FALSE)</f>
        <v>0</v>
      </c>
      <c r="BA996" s="9">
        <f>VLOOKUP($E996,'ALL-GTK-MI-MTS-MA'!$E$13:$CF$361,'ALL-GTK-MI-MTS-MA'!BA$6,FALSE)</f>
        <v>0</v>
      </c>
      <c r="BB996" s="9">
        <f>VLOOKUP($E996,'ALL-GTK-MI-MTS-MA'!$E$13:$CF$361,'ALL-GTK-MI-MTS-MA'!BB$6,FALSE)</f>
        <v>0</v>
      </c>
      <c r="BC996" s="9">
        <f>VLOOKUP($E996,'ALL-GTK-MI-MTS-MA'!$E$13:$CF$361,'ALL-GTK-MI-MTS-MA'!BC$6,FALSE)</f>
        <v>0</v>
      </c>
      <c r="BD996" s="310">
        <f t="shared" si="560"/>
        <v>0</v>
      </c>
      <c r="BE996" s="310">
        <f t="shared" si="561"/>
        <v>0</v>
      </c>
      <c r="BF996" s="10">
        <f t="shared" si="562"/>
        <v>0</v>
      </c>
      <c r="BG996" s="311">
        <f t="shared" si="563"/>
        <v>9</v>
      </c>
      <c r="BH996" s="311">
        <f t="shared" si="564"/>
        <v>10</v>
      </c>
      <c r="BI996" s="10">
        <f t="shared" si="565"/>
        <v>19</v>
      </c>
      <c r="BJ996" s="44">
        <f t="shared" si="566"/>
        <v>9</v>
      </c>
      <c r="BK996" s="44">
        <f t="shared" si="567"/>
        <v>10</v>
      </c>
      <c r="BL996" s="11">
        <f t="shared" si="568"/>
        <v>19</v>
      </c>
      <c r="BM996" s="9">
        <f>VLOOKUP($E996,'ALL-GTK-MI-MTS-MA'!$E$13:$CF$361,'ALL-GTK-MI-MTS-MA'!BM$6,FALSE)</f>
        <v>0</v>
      </c>
      <c r="BN996" s="9">
        <f>VLOOKUP($E996,'ALL-GTK-MI-MTS-MA'!$E$13:$CF$361,'ALL-GTK-MI-MTS-MA'!BN$6,FALSE)</f>
        <v>0</v>
      </c>
      <c r="BO996" s="9">
        <f>VLOOKUP($E996,'ALL-GTK-MI-MTS-MA'!$E$13:$CF$361,'ALL-GTK-MI-MTS-MA'!BO$6,FALSE)</f>
        <v>0</v>
      </c>
      <c r="BP996" s="9">
        <f>VLOOKUP($E996,'ALL-GTK-MI-MTS-MA'!$E$13:$CF$361,'ALL-GTK-MI-MTS-MA'!BP$6,FALSE)</f>
        <v>0</v>
      </c>
      <c r="BQ996" s="9">
        <f>VLOOKUP($E996,'ALL-GTK-MI-MTS-MA'!$E$13:$CF$361,'ALL-GTK-MI-MTS-MA'!BQ$6,FALSE)</f>
        <v>0</v>
      </c>
      <c r="BR996" s="9">
        <f>VLOOKUP($E996,'ALL-GTK-MI-MTS-MA'!$E$13:$CF$361,'ALL-GTK-MI-MTS-MA'!BR$6,FALSE)</f>
        <v>0</v>
      </c>
      <c r="BS996" s="9">
        <f>VLOOKUP($E996,'ALL-GTK-MI-MTS-MA'!$E$13:$CF$361,'ALL-GTK-MI-MTS-MA'!BS$6,FALSE)</f>
        <v>0</v>
      </c>
      <c r="BT996" s="9">
        <f>VLOOKUP($E996,'ALL-GTK-MI-MTS-MA'!$E$13:$CF$361,'ALL-GTK-MI-MTS-MA'!BT$6,FALSE)</f>
        <v>0</v>
      </c>
      <c r="BU996" s="299">
        <f t="shared" si="569"/>
        <v>0</v>
      </c>
      <c r="BV996" s="299">
        <f t="shared" si="570"/>
        <v>0</v>
      </c>
      <c r="BW996" s="44">
        <f t="shared" si="571"/>
        <v>0</v>
      </c>
      <c r="BX996" s="44">
        <f t="shared" si="572"/>
        <v>0</v>
      </c>
      <c r="BY996" s="11">
        <f t="shared" si="573"/>
        <v>0</v>
      </c>
      <c r="BZ996" s="14">
        <f t="shared" si="574"/>
        <v>9</v>
      </c>
      <c r="CA996" s="14">
        <f t="shared" si="575"/>
        <v>10</v>
      </c>
      <c r="CB996" s="13">
        <f t="shared" si="576"/>
        <v>0</v>
      </c>
      <c r="CC996" s="13">
        <f t="shared" si="577"/>
        <v>0</v>
      </c>
      <c r="CD996" s="312">
        <f t="shared" si="578"/>
        <v>9</v>
      </c>
      <c r="CE996" s="312">
        <f t="shared" si="579"/>
        <v>10</v>
      </c>
      <c r="CF996" s="313">
        <f t="shared" si="580"/>
        <v>19</v>
      </c>
      <c r="CG996" s="302" t="str">
        <f t="shared" si="581"/>
        <v>OK</v>
      </c>
    </row>
    <row r="997" spans="1:85" ht="14.25" x14ac:dyDescent="0.25">
      <c r="A997" s="6">
        <v>985</v>
      </c>
      <c r="B997" s="495">
        <v>49</v>
      </c>
      <c r="C997" s="495" t="s">
        <v>268</v>
      </c>
      <c r="D997" s="496" t="s">
        <v>24</v>
      </c>
      <c r="E997" s="626">
        <v>20362837</v>
      </c>
      <c r="F997" s="627" t="s">
        <v>1189</v>
      </c>
      <c r="G997" s="624" t="s">
        <v>53</v>
      </c>
      <c r="H997" s="9">
        <f>VLOOKUP($E997,'ALL-GTK-MI-MTS-MA'!$E$13:$CF$361,'ALL-GTK-MI-MTS-MA'!H$6,FALSE)</f>
        <v>0</v>
      </c>
      <c r="I997" s="9">
        <f>VLOOKUP($E997,'ALL-GTK-MI-MTS-MA'!$E$13:$CF$361,'ALL-GTK-MI-MTS-MA'!I$6,FALSE)</f>
        <v>0</v>
      </c>
      <c r="J997" s="9">
        <f>VLOOKUP($E997,'ALL-GTK-MI-MTS-MA'!$E$13:$CF$361,'ALL-GTK-MI-MTS-MA'!J$6,FALSE)</f>
        <v>0</v>
      </c>
      <c r="K997" s="9">
        <f>VLOOKUP($E997,'ALL-GTK-MI-MTS-MA'!$E$13:$CF$361,'ALL-GTK-MI-MTS-MA'!K$6,FALSE)</f>
        <v>0</v>
      </c>
      <c r="L997" s="9">
        <f>VLOOKUP($E997,'ALL-GTK-MI-MTS-MA'!$E$13:$CF$361,'ALL-GTK-MI-MTS-MA'!L$6,FALSE)</f>
        <v>0</v>
      </c>
      <c r="M997" s="9">
        <f>VLOOKUP($E997,'ALL-GTK-MI-MTS-MA'!$E$13:$CF$361,'ALL-GTK-MI-MTS-MA'!M$6,FALSE)</f>
        <v>0</v>
      </c>
      <c r="N997" s="9">
        <f>VLOOKUP($E997,'ALL-GTK-MI-MTS-MA'!$E$13:$CF$361,'ALL-GTK-MI-MTS-MA'!N$6,FALSE)</f>
        <v>2</v>
      </c>
      <c r="O997" s="9">
        <f>VLOOKUP($E997,'ALL-GTK-MI-MTS-MA'!$E$13:$CF$361,'ALL-GTK-MI-MTS-MA'!O$6,FALSE)</f>
        <v>1</v>
      </c>
      <c r="P997" s="299">
        <f t="shared" si="546"/>
        <v>2</v>
      </c>
      <c r="Q997" s="299">
        <f t="shared" si="547"/>
        <v>1</v>
      </c>
      <c r="R997" s="300">
        <f t="shared" si="548"/>
        <v>3</v>
      </c>
      <c r="S997" s="9">
        <f>VLOOKUP($E997,'ALL-GTK-MI-MTS-MA'!$E$13:$CF$361,'ALL-GTK-MI-MTS-MA'!S$6,FALSE)</f>
        <v>9</v>
      </c>
      <c r="T997" s="9">
        <f>VLOOKUP($E997,'ALL-GTK-MI-MTS-MA'!$E$13:$CF$361,'ALL-GTK-MI-MTS-MA'!T$6,FALSE)</f>
        <v>5</v>
      </c>
      <c r="U997" s="9">
        <f>VLOOKUP($E997,'ALL-GTK-MI-MTS-MA'!$E$13:$CF$361,'ALL-GTK-MI-MTS-MA'!U$6,FALSE)</f>
        <v>0</v>
      </c>
      <c r="V997" s="9">
        <f>VLOOKUP($E997,'ALL-GTK-MI-MTS-MA'!$E$13:$CF$361,'ALL-GTK-MI-MTS-MA'!V$6,FALSE)</f>
        <v>0</v>
      </c>
      <c r="W997" s="9">
        <f>VLOOKUP($E997,'ALL-GTK-MI-MTS-MA'!$E$13:$CF$361,'ALL-GTK-MI-MTS-MA'!W$6,FALSE)</f>
        <v>0</v>
      </c>
      <c r="X997" s="9">
        <f>VLOOKUP($E997,'ALL-GTK-MI-MTS-MA'!$E$13:$CF$361,'ALL-GTK-MI-MTS-MA'!X$6,FALSE)</f>
        <v>0</v>
      </c>
      <c r="Y997" s="299">
        <f t="shared" si="549"/>
        <v>9</v>
      </c>
      <c r="Z997" s="299">
        <f t="shared" si="550"/>
        <v>5</v>
      </c>
      <c r="AA997" s="10">
        <f t="shared" si="551"/>
        <v>14</v>
      </c>
      <c r="AB997" s="44">
        <f t="shared" si="552"/>
        <v>11</v>
      </c>
      <c r="AC997" s="44">
        <f t="shared" si="553"/>
        <v>6</v>
      </c>
      <c r="AD997" s="11">
        <f t="shared" si="554"/>
        <v>17</v>
      </c>
      <c r="AE997" s="9">
        <f>VLOOKUP($E997,'ALL-GTK-MI-MTS-MA'!$E$13:$CF$361,'ALL-GTK-MI-MTS-MA'!AE$6,FALSE)</f>
        <v>5</v>
      </c>
      <c r="AF997" s="9">
        <f>VLOOKUP($E997,'ALL-GTK-MI-MTS-MA'!$E$13:$CF$361,'ALL-GTK-MI-MTS-MA'!AF$6,FALSE)</f>
        <v>3</v>
      </c>
      <c r="AG997" s="10">
        <f t="shared" si="555"/>
        <v>8</v>
      </c>
      <c r="AH997" s="9">
        <f>VLOOKUP($E997,'ALL-GTK-MI-MTS-MA'!$E$13:$CF$361,'ALL-GTK-MI-MTS-MA'!AH$6,FALSE)</f>
        <v>6</v>
      </c>
      <c r="AI997" s="9">
        <f>VLOOKUP($E997,'ALL-GTK-MI-MTS-MA'!$E$13:$CF$361,'ALL-GTK-MI-MTS-MA'!AI$6,FALSE)</f>
        <v>3</v>
      </c>
      <c r="AJ997" s="10">
        <f t="shared" si="556"/>
        <v>9</v>
      </c>
      <c r="AK997" s="44">
        <f t="shared" si="557"/>
        <v>11</v>
      </c>
      <c r="AL997" s="44">
        <f t="shared" si="558"/>
        <v>6</v>
      </c>
      <c r="AM997" s="11">
        <f t="shared" si="559"/>
        <v>17</v>
      </c>
      <c r="AN997" s="299">
        <v>0</v>
      </c>
      <c r="AO997" s="299">
        <v>0</v>
      </c>
      <c r="AP997" s="9">
        <f>VLOOKUP($E997,'ALL-GTK-MI-MTS-MA'!$E$13:$CF$361,'ALL-GTK-MI-MTS-MA'!AP$6,FALSE)</f>
        <v>0</v>
      </c>
      <c r="AQ997" s="9">
        <f>VLOOKUP($E997,'ALL-GTK-MI-MTS-MA'!$E$13:$CF$361,'ALL-GTK-MI-MTS-MA'!AQ$6,FALSE)</f>
        <v>0</v>
      </c>
      <c r="AR997" s="9">
        <f>VLOOKUP($E997,'ALL-GTK-MI-MTS-MA'!$E$13:$CF$361,'ALL-GTK-MI-MTS-MA'!AR$6,FALSE)</f>
        <v>0</v>
      </c>
      <c r="AS997" s="9">
        <f>VLOOKUP($E997,'ALL-GTK-MI-MTS-MA'!$E$13:$CF$361,'ALL-GTK-MI-MTS-MA'!AS$6,FALSE)</f>
        <v>0</v>
      </c>
      <c r="AT997" s="9">
        <f>VLOOKUP($E997,'ALL-GTK-MI-MTS-MA'!$E$13:$CF$361,'ALL-GTK-MI-MTS-MA'!AT$6,FALSE)</f>
        <v>1</v>
      </c>
      <c r="AU997" s="9">
        <f>VLOOKUP($E997,'ALL-GTK-MI-MTS-MA'!$E$13:$CF$361,'ALL-GTK-MI-MTS-MA'!AU$6,FALSE)</f>
        <v>0</v>
      </c>
      <c r="AV997" s="590">
        <f>VLOOKUP($E997,'ALL-GTK-MI-MTS-MA'!$E$13:$CF$361,'ALL-GTK-MI-MTS-MA'!AV$6,FALSE)</f>
        <v>0</v>
      </c>
      <c r="AW997" s="590">
        <f>VLOOKUP($E997,'ALL-GTK-MI-MTS-MA'!$E$13:$CF$361,'ALL-GTK-MI-MTS-MA'!AW$6,FALSE)</f>
        <v>0</v>
      </c>
      <c r="AX997" s="9">
        <f>VLOOKUP($E997,'ALL-GTK-MI-MTS-MA'!$E$13:$CF$361,'ALL-GTK-MI-MTS-MA'!AX$6,FALSE)</f>
        <v>10</v>
      </c>
      <c r="AY997" s="9">
        <f>VLOOKUP($E997,'ALL-GTK-MI-MTS-MA'!$E$13:$CF$361,'ALL-GTK-MI-MTS-MA'!AY$6,FALSE)</f>
        <v>6</v>
      </c>
      <c r="AZ997" s="9">
        <f>VLOOKUP($E997,'ALL-GTK-MI-MTS-MA'!$E$13:$CF$361,'ALL-GTK-MI-MTS-MA'!AZ$6,FALSE)</f>
        <v>0</v>
      </c>
      <c r="BA997" s="9">
        <f>VLOOKUP($E997,'ALL-GTK-MI-MTS-MA'!$E$13:$CF$361,'ALL-GTK-MI-MTS-MA'!BA$6,FALSE)</f>
        <v>0</v>
      </c>
      <c r="BB997" s="9">
        <f>VLOOKUP($E997,'ALL-GTK-MI-MTS-MA'!$E$13:$CF$361,'ALL-GTK-MI-MTS-MA'!BB$6,FALSE)</f>
        <v>0</v>
      </c>
      <c r="BC997" s="9">
        <f>VLOOKUP($E997,'ALL-GTK-MI-MTS-MA'!$E$13:$CF$361,'ALL-GTK-MI-MTS-MA'!BC$6,FALSE)</f>
        <v>0</v>
      </c>
      <c r="BD997" s="310">
        <f t="shared" si="560"/>
        <v>1</v>
      </c>
      <c r="BE997" s="310">
        <f t="shared" si="561"/>
        <v>0</v>
      </c>
      <c r="BF997" s="10">
        <f t="shared" si="562"/>
        <v>1</v>
      </c>
      <c r="BG997" s="311">
        <f t="shared" si="563"/>
        <v>10</v>
      </c>
      <c r="BH997" s="311">
        <f t="shared" si="564"/>
        <v>6</v>
      </c>
      <c r="BI997" s="10">
        <f t="shared" si="565"/>
        <v>16</v>
      </c>
      <c r="BJ997" s="44">
        <f t="shared" si="566"/>
        <v>11</v>
      </c>
      <c r="BK997" s="44">
        <f t="shared" si="567"/>
        <v>6</v>
      </c>
      <c r="BL997" s="11">
        <f t="shared" si="568"/>
        <v>17</v>
      </c>
      <c r="BM997" s="9">
        <f>VLOOKUP($E997,'ALL-GTK-MI-MTS-MA'!$E$13:$CF$361,'ALL-GTK-MI-MTS-MA'!BM$6,FALSE)</f>
        <v>0</v>
      </c>
      <c r="BN997" s="9">
        <f>VLOOKUP($E997,'ALL-GTK-MI-MTS-MA'!$E$13:$CF$361,'ALL-GTK-MI-MTS-MA'!BN$6,FALSE)</f>
        <v>0</v>
      </c>
      <c r="BO997" s="9">
        <f>VLOOKUP($E997,'ALL-GTK-MI-MTS-MA'!$E$13:$CF$361,'ALL-GTK-MI-MTS-MA'!BO$6,FALSE)</f>
        <v>0</v>
      </c>
      <c r="BP997" s="9">
        <f>VLOOKUP($E997,'ALL-GTK-MI-MTS-MA'!$E$13:$CF$361,'ALL-GTK-MI-MTS-MA'!BP$6,FALSE)</f>
        <v>0</v>
      </c>
      <c r="BQ997" s="9">
        <f>VLOOKUP($E997,'ALL-GTK-MI-MTS-MA'!$E$13:$CF$361,'ALL-GTK-MI-MTS-MA'!BQ$6,FALSE)</f>
        <v>0</v>
      </c>
      <c r="BR997" s="9">
        <f>VLOOKUP($E997,'ALL-GTK-MI-MTS-MA'!$E$13:$CF$361,'ALL-GTK-MI-MTS-MA'!BR$6,FALSE)</f>
        <v>0</v>
      </c>
      <c r="BS997" s="9">
        <f>VLOOKUP($E997,'ALL-GTK-MI-MTS-MA'!$E$13:$CF$361,'ALL-GTK-MI-MTS-MA'!BS$6,FALSE)</f>
        <v>0</v>
      </c>
      <c r="BT997" s="9">
        <f>VLOOKUP($E997,'ALL-GTK-MI-MTS-MA'!$E$13:$CF$361,'ALL-GTK-MI-MTS-MA'!BT$6,FALSE)</f>
        <v>0</v>
      </c>
      <c r="BU997" s="299">
        <f t="shared" si="569"/>
        <v>0</v>
      </c>
      <c r="BV997" s="299">
        <f t="shared" si="570"/>
        <v>0</v>
      </c>
      <c r="BW997" s="44">
        <f t="shared" si="571"/>
        <v>0</v>
      </c>
      <c r="BX997" s="44">
        <f t="shared" si="572"/>
        <v>0</v>
      </c>
      <c r="BY997" s="11">
        <f t="shared" si="573"/>
        <v>0</v>
      </c>
      <c r="BZ997" s="14">
        <f t="shared" si="574"/>
        <v>11</v>
      </c>
      <c r="CA997" s="14">
        <f t="shared" si="575"/>
        <v>6</v>
      </c>
      <c r="CB997" s="13">
        <f t="shared" si="576"/>
        <v>0</v>
      </c>
      <c r="CC997" s="13">
        <f t="shared" si="577"/>
        <v>0</v>
      </c>
      <c r="CD997" s="312">
        <f t="shared" si="578"/>
        <v>11</v>
      </c>
      <c r="CE997" s="312">
        <f t="shared" si="579"/>
        <v>6</v>
      </c>
      <c r="CF997" s="313">
        <f t="shared" si="580"/>
        <v>17</v>
      </c>
      <c r="CG997" s="302" t="str">
        <f t="shared" si="581"/>
        <v>OK</v>
      </c>
    </row>
    <row r="998" spans="1:85" ht="14.25" x14ac:dyDescent="0.25">
      <c r="A998" s="6">
        <v>986</v>
      </c>
      <c r="B998" s="495">
        <v>50</v>
      </c>
      <c r="C998" s="495" t="s">
        <v>268</v>
      </c>
      <c r="D998" s="496" t="s">
        <v>24</v>
      </c>
      <c r="E998" s="626">
        <v>20362836</v>
      </c>
      <c r="F998" s="627" t="s">
        <v>1190</v>
      </c>
      <c r="G998" s="624" t="s">
        <v>53</v>
      </c>
      <c r="H998" s="9">
        <f>VLOOKUP($E998,'ALL-GTK-MI-MTS-MA'!$E$13:$CF$361,'ALL-GTK-MI-MTS-MA'!H$6,FALSE)</f>
        <v>0</v>
      </c>
      <c r="I998" s="9">
        <f>VLOOKUP($E998,'ALL-GTK-MI-MTS-MA'!$E$13:$CF$361,'ALL-GTK-MI-MTS-MA'!I$6,FALSE)</f>
        <v>0</v>
      </c>
      <c r="J998" s="9">
        <f>VLOOKUP($E998,'ALL-GTK-MI-MTS-MA'!$E$13:$CF$361,'ALL-GTK-MI-MTS-MA'!J$6,FALSE)</f>
        <v>0</v>
      </c>
      <c r="K998" s="9">
        <f>VLOOKUP($E998,'ALL-GTK-MI-MTS-MA'!$E$13:$CF$361,'ALL-GTK-MI-MTS-MA'!K$6,FALSE)</f>
        <v>0</v>
      </c>
      <c r="L998" s="9">
        <f>VLOOKUP($E998,'ALL-GTK-MI-MTS-MA'!$E$13:$CF$361,'ALL-GTK-MI-MTS-MA'!L$6,FALSE)</f>
        <v>0</v>
      </c>
      <c r="M998" s="9">
        <f>VLOOKUP($E998,'ALL-GTK-MI-MTS-MA'!$E$13:$CF$361,'ALL-GTK-MI-MTS-MA'!M$6,FALSE)</f>
        <v>0</v>
      </c>
      <c r="N998" s="9">
        <f>VLOOKUP($E998,'ALL-GTK-MI-MTS-MA'!$E$13:$CF$361,'ALL-GTK-MI-MTS-MA'!N$6,FALSE)</f>
        <v>0</v>
      </c>
      <c r="O998" s="9">
        <f>VLOOKUP($E998,'ALL-GTK-MI-MTS-MA'!$E$13:$CF$361,'ALL-GTK-MI-MTS-MA'!O$6,FALSE)</f>
        <v>1</v>
      </c>
      <c r="P998" s="299">
        <f t="shared" si="546"/>
        <v>0</v>
      </c>
      <c r="Q998" s="299">
        <f t="shared" si="547"/>
        <v>1</v>
      </c>
      <c r="R998" s="300">
        <f t="shared" si="548"/>
        <v>1</v>
      </c>
      <c r="S998" s="9">
        <f>VLOOKUP($E998,'ALL-GTK-MI-MTS-MA'!$E$13:$CF$361,'ALL-GTK-MI-MTS-MA'!S$6,FALSE)</f>
        <v>11</v>
      </c>
      <c r="T998" s="9">
        <f>VLOOKUP($E998,'ALL-GTK-MI-MTS-MA'!$E$13:$CF$361,'ALL-GTK-MI-MTS-MA'!T$6,FALSE)</f>
        <v>6</v>
      </c>
      <c r="U998" s="9">
        <f>VLOOKUP($E998,'ALL-GTK-MI-MTS-MA'!$E$13:$CF$361,'ALL-GTK-MI-MTS-MA'!U$6,FALSE)</f>
        <v>0</v>
      </c>
      <c r="V998" s="9">
        <f>VLOOKUP($E998,'ALL-GTK-MI-MTS-MA'!$E$13:$CF$361,'ALL-GTK-MI-MTS-MA'!V$6,FALSE)</f>
        <v>0</v>
      </c>
      <c r="W998" s="9">
        <f>VLOOKUP($E998,'ALL-GTK-MI-MTS-MA'!$E$13:$CF$361,'ALL-GTK-MI-MTS-MA'!W$6,FALSE)</f>
        <v>0</v>
      </c>
      <c r="X998" s="9">
        <f>VLOOKUP($E998,'ALL-GTK-MI-MTS-MA'!$E$13:$CF$361,'ALL-GTK-MI-MTS-MA'!X$6,FALSE)</f>
        <v>0</v>
      </c>
      <c r="Y998" s="299">
        <f t="shared" si="549"/>
        <v>11</v>
      </c>
      <c r="Z998" s="299">
        <f t="shared" si="550"/>
        <v>6</v>
      </c>
      <c r="AA998" s="10">
        <f t="shared" si="551"/>
        <v>17</v>
      </c>
      <c r="AB998" s="44">
        <f t="shared" si="552"/>
        <v>11</v>
      </c>
      <c r="AC998" s="44">
        <f t="shared" si="553"/>
        <v>7</v>
      </c>
      <c r="AD998" s="11">
        <f t="shared" si="554"/>
        <v>18</v>
      </c>
      <c r="AE998" s="9">
        <f>VLOOKUP($E998,'ALL-GTK-MI-MTS-MA'!$E$13:$CF$361,'ALL-GTK-MI-MTS-MA'!AE$6,FALSE)</f>
        <v>5</v>
      </c>
      <c r="AF998" s="9">
        <f>VLOOKUP($E998,'ALL-GTK-MI-MTS-MA'!$E$13:$CF$361,'ALL-GTK-MI-MTS-MA'!AF$6,FALSE)</f>
        <v>3</v>
      </c>
      <c r="AG998" s="10">
        <f t="shared" si="555"/>
        <v>8</v>
      </c>
      <c r="AH998" s="9">
        <f>VLOOKUP($E998,'ALL-GTK-MI-MTS-MA'!$E$13:$CF$361,'ALL-GTK-MI-MTS-MA'!AH$6,FALSE)</f>
        <v>6</v>
      </c>
      <c r="AI998" s="9">
        <f>VLOOKUP($E998,'ALL-GTK-MI-MTS-MA'!$E$13:$CF$361,'ALL-GTK-MI-MTS-MA'!AI$6,FALSE)</f>
        <v>4</v>
      </c>
      <c r="AJ998" s="10">
        <f t="shared" si="556"/>
        <v>10</v>
      </c>
      <c r="AK998" s="44">
        <f t="shared" si="557"/>
        <v>11</v>
      </c>
      <c r="AL998" s="44">
        <f t="shared" si="558"/>
        <v>7</v>
      </c>
      <c r="AM998" s="11">
        <f t="shared" si="559"/>
        <v>18</v>
      </c>
      <c r="AN998" s="299">
        <v>0</v>
      </c>
      <c r="AO998" s="299">
        <v>0</v>
      </c>
      <c r="AP998" s="9">
        <f>VLOOKUP($E998,'ALL-GTK-MI-MTS-MA'!$E$13:$CF$361,'ALL-GTK-MI-MTS-MA'!AP$6,FALSE)</f>
        <v>0</v>
      </c>
      <c r="AQ998" s="9">
        <f>VLOOKUP($E998,'ALL-GTK-MI-MTS-MA'!$E$13:$CF$361,'ALL-GTK-MI-MTS-MA'!AQ$6,FALSE)</f>
        <v>0</v>
      </c>
      <c r="AR998" s="9">
        <f>VLOOKUP($E998,'ALL-GTK-MI-MTS-MA'!$E$13:$CF$361,'ALL-GTK-MI-MTS-MA'!AR$6,FALSE)</f>
        <v>0</v>
      </c>
      <c r="AS998" s="9">
        <f>VLOOKUP($E998,'ALL-GTK-MI-MTS-MA'!$E$13:$CF$361,'ALL-GTK-MI-MTS-MA'!AS$6,FALSE)</f>
        <v>0</v>
      </c>
      <c r="AT998" s="9">
        <f>VLOOKUP($E998,'ALL-GTK-MI-MTS-MA'!$E$13:$CF$361,'ALL-GTK-MI-MTS-MA'!AT$6,FALSE)</f>
        <v>1</v>
      </c>
      <c r="AU998" s="9">
        <f>VLOOKUP($E998,'ALL-GTK-MI-MTS-MA'!$E$13:$CF$361,'ALL-GTK-MI-MTS-MA'!AU$6,FALSE)</f>
        <v>0</v>
      </c>
      <c r="AV998" s="590">
        <f>VLOOKUP($E998,'ALL-GTK-MI-MTS-MA'!$E$13:$CF$361,'ALL-GTK-MI-MTS-MA'!AV$6,FALSE)</f>
        <v>0</v>
      </c>
      <c r="AW998" s="590">
        <f>VLOOKUP($E998,'ALL-GTK-MI-MTS-MA'!$E$13:$CF$361,'ALL-GTK-MI-MTS-MA'!AW$6,FALSE)</f>
        <v>0</v>
      </c>
      <c r="AX998" s="9">
        <f>VLOOKUP($E998,'ALL-GTK-MI-MTS-MA'!$E$13:$CF$361,'ALL-GTK-MI-MTS-MA'!AX$6,FALSE)</f>
        <v>10</v>
      </c>
      <c r="AY998" s="9">
        <f>VLOOKUP($E998,'ALL-GTK-MI-MTS-MA'!$E$13:$CF$361,'ALL-GTK-MI-MTS-MA'!AY$6,FALSE)</f>
        <v>7</v>
      </c>
      <c r="AZ998" s="9">
        <f>VLOOKUP($E998,'ALL-GTK-MI-MTS-MA'!$E$13:$CF$361,'ALL-GTK-MI-MTS-MA'!AZ$6,FALSE)</f>
        <v>0</v>
      </c>
      <c r="BA998" s="9">
        <f>VLOOKUP($E998,'ALL-GTK-MI-MTS-MA'!$E$13:$CF$361,'ALL-GTK-MI-MTS-MA'!BA$6,FALSE)</f>
        <v>0</v>
      </c>
      <c r="BB998" s="9">
        <f>VLOOKUP($E998,'ALL-GTK-MI-MTS-MA'!$E$13:$CF$361,'ALL-GTK-MI-MTS-MA'!BB$6,FALSE)</f>
        <v>0</v>
      </c>
      <c r="BC998" s="9">
        <f>VLOOKUP($E998,'ALL-GTK-MI-MTS-MA'!$E$13:$CF$361,'ALL-GTK-MI-MTS-MA'!BC$6,FALSE)</f>
        <v>0</v>
      </c>
      <c r="BD998" s="310">
        <f t="shared" si="560"/>
        <v>1</v>
      </c>
      <c r="BE998" s="310">
        <f t="shared" si="561"/>
        <v>0</v>
      </c>
      <c r="BF998" s="10">
        <f t="shared" si="562"/>
        <v>1</v>
      </c>
      <c r="BG998" s="311">
        <f t="shared" si="563"/>
        <v>10</v>
      </c>
      <c r="BH998" s="311">
        <f t="shared" si="564"/>
        <v>7</v>
      </c>
      <c r="BI998" s="10">
        <f t="shared" si="565"/>
        <v>17</v>
      </c>
      <c r="BJ998" s="44">
        <f t="shared" si="566"/>
        <v>11</v>
      </c>
      <c r="BK998" s="44">
        <f t="shared" si="567"/>
        <v>7</v>
      </c>
      <c r="BL998" s="11">
        <f t="shared" si="568"/>
        <v>18</v>
      </c>
      <c r="BM998" s="9">
        <f>VLOOKUP($E998,'ALL-GTK-MI-MTS-MA'!$E$13:$CF$361,'ALL-GTK-MI-MTS-MA'!BM$6,FALSE)</f>
        <v>0</v>
      </c>
      <c r="BN998" s="9">
        <f>VLOOKUP($E998,'ALL-GTK-MI-MTS-MA'!$E$13:$CF$361,'ALL-GTK-MI-MTS-MA'!BN$6,FALSE)</f>
        <v>0</v>
      </c>
      <c r="BO998" s="9">
        <f>VLOOKUP($E998,'ALL-GTK-MI-MTS-MA'!$E$13:$CF$361,'ALL-GTK-MI-MTS-MA'!BO$6,FALSE)</f>
        <v>0</v>
      </c>
      <c r="BP998" s="9">
        <f>VLOOKUP($E998,'ALL-GTK-MI-MTS-MA'!$E$13:$CF$361,'ALL-GTK-MI-MTS-MA'!BP$6,FALSE)</f>
        <v>0</v>
      </c>
      <c r="BQ998" s="9">
        <f>VLOOKUP($E998,'ALL-GTK-MI-MTS-MA'!$E$13:$CF$361,'ALL-GTK-MI-MTS-MA'!BQ$6,FALSE)</f>
        <v>0</v>
      </c>
      <c r="BR998" s="9">
        <f>VLOOKUP($E998,'ALL-GTK-MI-MTS-MA'!$E$13:$CF$361,'ALL-GTK-MI-MTS-MA'!BR$6,FALSE)</f>
        <v>0</v>
      </c>
      <c r="BS998" s="9">
        <f>VLOOKUP($E998,'ALL-GTK-MI-MTS-MA'!$E$13:$CF$361,'ALL-GTK-MI-MTS-MA'!BS$6,FALSE)</f>
        <v>0</v>
      </c>
      <c r="BT998" s="9">
        <f>VLOOKUP($E998,'ALL-GTK-MI-MTS-MA'!$E$13:$CF$361,'ALL-GTK-MI-MTS-MA'!BT$6,FALSE)</f>
        <v>0</v>
      </c>
      <c r="BU998" s="299">
        <f t="shared" si="569"/>
        <v>0</v>
      </c>
      <c r="BV998" s="299">
        <f t="shared" si="570"/>
        <v>0</v>
      </c>
      <c r="BW998" s="44">
        <f t="shared" si="571"/>
        <v>0</v>
      </c>
      <c r="BX998" s="44">
        <f t="shared" si="572"/>
        <v>0</v>
      </c>
      <c r="BY998" s="11">
        <f t="shared" si="573"/>
        <v>0</v>
      </c>
      <c r="BZ998" s="14">
        <f t="shared" si="574"/>
        <v>11</v>
      </c>
      <c r="CA998" s="14">
        <f t="shared" si="575"/>
        <v>7</v>
      </c>
      <c r="CB998" s="13">
        <f t="shared" si="576"/>
        <v>0</v>
      </c>
      <c r="CC998" s="13">
        <f t="shared" si="577"/>
        <v>0</v>
      </c>
      <c r="CD998" s="312">
        <f t="shared" si="578"/>
        <v>11</v>
      </c>
      <c r="CE998" s="312">
        <f t="shared" si="579"/>
        <v>7</v>
      </c>
      <c r="CF998" s="313">
        <f t="shared" si="580"/>
        <v>18</v>
      </c>
      <c r="CG998" s="302" t="str">
        <f t="shared" si="581"/>
        <v>OK</v>
      </c>
    </row>
    <row r="999" spans="1:85" ht="14.25" x14ac:dyDescent="0.25">
      <c r="A999" s="6">
        <v>987</v>
      </c>
      <c r="B999" s="495">
        <v>51</v>
      </c>
      <c r="C999" s="495" t="s">
        <v>268</v>
      </c>
      <c r="D999" s="496" t="s">
        <v>25</v>
      </c>
      <c r="E999" s="626">
        <v>60728099</v>
      </c>
      <c r="F999" s="627" t="s">
        <v>1191</v>
      </c>
      <c r="G999" s="624" t="s">
        <v>53</v>
      </c>
      <c r="H999" s="9">
        <f>VLOOKUP($E999,'ALL-GTK-MI-MTS-MA'!$E$13:$CF$361,'ALL-GTK-MI-MTS-MA'!H$6,FALSE)</f>
        <v>0</v>
      </c>
      <c r="I999" s="9">
        <f>VLOOKUP($E999,'ALL-GTK-MI-MTS-MA'!$E$13:$CF$361,'ALL-GTK-MI-MTS-MA'!I$6,FALSE)</f>
        <v>0</v>
      </c>
      <c r="J999" s="9">
        <f>VLOOKUP($E999,'ALL-GTK-MI-MTS-MA'!$E$13:$CF$361,'ALL-GTK-MI-MTS-MA'!J$6,FALSE)</f>
        <v>0</v>
      </c>
      <c r="K999" s="9">
        <f>VLOOKUP($E999,'ALL-GTK-MI-MTS-MA'!$E$13:$CF$361,'ALL-GTK-MI-MTS-MA'!K$6,FALSE)</f>
        <v>0</v>
      </c>
      <c r="L999" s="9">
        <f>VLOOKUP($E999,'ALL-GTK-MI-MTS-MA'!$E$13:$CF$361,'ALL-GTK-MI-MTS-MA'!L$6,FALSE)</f>
        <v>0</v>
      </c>
      <c r="M999" s="9">
        <f>VLOOKUP($E999,'ALL-GTK-MI-MTS-MA'!$E$13:$CF$361,'ALL-GTK-MI-MTS-MA'!M$6,FALSE)</f>
        <v>0</v>
      </c>
      <c r="N999" s="9">
        <f>VLOOKUP($E999,'ALL-GTK-MI-MTS-MA'!$E$13:$CF$361,'ALL-GTK-MI-MTS-MA'!N$6,FALSE)</f>
        <v>0</v>
      </c>
      <c r="O999" s="9">
        <f>VLOOKUP($E999,'ALL-GTK-MI-MTS-MA'!$E$13:$CF$361,'ALL-GTK-MI-MTS-MA'!O$6,FALSE)</f>
        <v>0</v>
      </c>
      <c r="P999" s="299">
        <f t="shared" si="546"/>
        <v>0</v>
      </c>
      <c r="Q999" s="299">
        <f t="shared" si="547"/>
        <v>0</v>
      </c>
      <c r="R999" s="300">
        <f t="shared" si="548"/>
        <v>0</v>
      </c>
      <c r="S999" s="9">
        <f>VLOOKUP($E999,'ALL-GTK-MI-MTS-MA'!$E$13:$CF$361,'ALL-GTK-MI-MTS-MA'!S$6,FALSE)</f>
        <v>5</v>
      </c>
      <c r="T999" s="9">
        <f>VLOOKUP($E999,'ALL-GTK-MI-MTS-MA'!$E$13:$CF$361,'ALL-GTK-MI-MTS-MA'!T$6,FALSE)</f>
        <v>8</v>
      </c>
      <c r="U999" s="9">
        <f>VLOOKUP($E999,'ALL-GTK-MI-MTS-MA'!$E$13:$CF$361,'ALL-GTK-MI-MTS-MA'!U$6,FALSE)</f>
        <v>0</v>
      </c>
      <c r="V999" s="9">
        <f>VLOOKUP($E999,'ALL-GTK-MI-MTS-MA'!$E$13:$CF$361,'ALL-GTK-MI-MTS-MA'!V$6,FALSE)</f>
        <v>0</v>
      </c>
      <c r="W999" s="9">
        <f>VLOOKUP($E999,'ALL-GTK-MI-MTS-MA'!$E$13:$CF$361,'ALL-GTK-MI-MTS-MA'!W$6,FALSE)</f>
        <v>0</v>
      </c>
      <c r="X999" s="9">
        <f>VLOOKUP($E999,'ALL-GTK-MI-MTS-MA'!$E$13:$CF$361,'ALL-GTK-MI-MTS-MA'!X$6,FALSE)</f>
        <v>0</v>
      </c>
      <c r="Y999" s="299">
        <f t="shared" si="549"/>
        <v>5</v>
      </c>
      <c r="Z999" s="299">
        <f t="shared" si="550"/>
        <v>8</v>
      </c>
      <c r="AA999" s="10">
        <f t="shared" si="551"/>
        <v>13</v>
      </c>
      <c r="AB999" s="44">
        <f t="shared" si="552"/>
        <v>5</v>
      </c>
      <c r="AC999" s="44">
        <f t="shared" si="553"/>
        <v>8</v>
      </c>
      <c r="AD999" s="11">
        <f t="shared" si="554"/>
        <v>13</v>
      </c>
      <c r="AE999" s="9">
        <f>VLOOKUP($E999,'ALL-GTK-MI-MTS-MA'!$E$13:$CF$361,'ALL-GTK-MI-MTS-MA'!AE$6,FALSE)</f>
        <v>2</v>
      </c>
      <c r="AF999" s="9">
        <f>VLOOKUP($E999,'ALL-GTK-MI-MTS-MA'!$E$13:$CF$361,'ALL-GTK-MI-MTS-MA'!AF$6,FALSE)</f>
        <v>4</v>
      </c>
      <c r="AG999" s="10">
        <f t="shared" si="555"/>
        <v>6</v>
      </c>
      <c r="AH999" s="9">
        <f>VLOOKUP($E999,'ALL-GTK-MI-MTS-MA'!$E$13:$CF$361,'ALL-GTK-MI-MTS-MA'!AH$6,FALSE)</f>
        <v>3</v>
      </c>
      <c r="AI999" s="9">
        <f>VLOOKUP($E999,'ALL-GTK-MI-MTS-MA'!$E$13:$CF$361,'ALL-GTK-MI-MTS-MA'!AI$6,FALSE)</f>
        <v>4</v>
      </c>
      <c r="AJ999" s="10">
        <f t="shared" si="556"/>
        <v>7</v>
      </c>
      <c r="AK999" s="44">
        <f t="shared" si="557"/>
        <v>5</v>
      </c>
      <c r="AL999" s="44">
        <f t="shared" si="558"/>
        <v>8</v>
      </c>
      <c r="AM999" s="11">
        <f t="shared" si="559"/>
        <v>13</v>
      </c>
      <c r="AN999" s="299">
        <v>0</v>
      </c>
      <c r="AO999" s="299">
        <v>0</v>
      </c>
      <c r="AP999" s="9">
        <f>VLOOKUP($E999,'ALL-GTK-MI-MTS-MA'!$E$13:$CF$361,'ALL-GTK-MI-MTS-MA'!AP$6,FALSE)</f>
        <v>0</v>
      </c>
      <c r="AQ999" s="9">
        <f>VLOOKUP($E999,'ALL-GTK-MI-MTS-MA'!$E$13:$CF$361,'ALL-GTK-MI-MTS-MA'!AQ$6,FALSE)</f>
        <v>0</v>
      </c>
      <c r="AR999" s="9">
        <f>VLOOKUP($E999,'ALL-GTK-MI-MTS-MA'!$E$13:$CF$361,'ALL-GTK-MI-MTS-MA'!AR$6,FALSE)</f>
        <v>0</v>
      </c>
      <c r="AS999" s="9">
        <f>VLOOKUP($E999,'ALL-GTK-MI-MTS-MA'!$E$13:$CF$361,'ALL-GTK-MI-MTS-MA'!AS$6,FALSE)</f>
        <v>0</v>
      </c>
      <c r="AT999" s="9">
        <f>VLOOKUP($E999,'ALL-GTK-MI-MTS-MA'!$E$13:$CF$361,'ALL-GTK-MI-MTS-MA'!AT$6,FALSE)</f>
        <v>0</v>
      </c>
      <c r="AU999" s="9">
        <f>VLOOKUP($E999,'ALL-GTK-MI-MTS-MA'!$E$13:$CF$361,'ALL-GTK-MI-MTS-MA'!AU$6,FALSE)</f>
        <v>0</v>
      </c>
      <c r="AV999" s="590">
        <f>VLOOKUP($E999,'ALL-GTK-MI-MTS-MA'!$E$13:$CF$361,'ALL-GTK-MI-MTS-MA'!AV$6,FALSE)</f>
        <v>0</v>
      </c>
      <c r="AW999" s="590">
        <f>VLOOKUP($E999,'ALL-GTK-MI-MTS-MA'!$E$13:$CF$361,'ALL-GTK-MI-MTS-MA'!AW$6,FALSE)</f>
        <v>0</v>
      </c>
      <c r="AX999" s="9">
        <f>VLOOKUP($E999,'ALL-GTK-MI-MTS-MA'!$E$13:$CF$361,'ALL-GTK-MI-MTS-MA'!AX$6,FALSE)</f>
        <v>5</v>
      </c>
      <c r="AY999" s="9">
        <f>VLOOKUP($E999,'ALL-GTK-MI-MTS-MA'!$E$13:$CF$361,'ALL-GTK-MI-MTS-MA'!AY$6,FALSE)</f>
        <v>8</v>
      </c>
      <c r="AZ999" s="9">
        <f>VLOOKUP($E999,'ALL-GTK-MI-MTS-MA'!$E$13:$CF$361,'ALL-GTK-MI-MTS-MA'!AZ$6,FALSE)</f>
        <v>0</v>
      </c>
      <c r="BA999" s="9">
        <f>VLOOKUP($E999,'ALL-GTK-MI-MTS-MA'!$E$13:$CF$361,'ALL-GTK-MI-MTS-MA'!BA$6,FALSE)</f>
        <v>0</v>
      </c>
      <c r="BB999" s="9">
        <f>VLOOKUP($E999,'ALL-GTK-MI-MTS-MA'!$E$13:$CF$361,'ALL-GTK-MI-MTS-MA'!BB$6,FALSE)</f>
        <v>0</v>
      </c>
      <c r="BC999" s="9">
        <f>VLOOKUP($E999,'ALL-GTK-MI-MTS-MA'!$E$13:$CF$361,'ALL-GTK-MI-MTS-MA'!BC$6,FALSE)</f>
        <v>0</v>
      </c>
      <c r="BD999" s="310">
        <f t="shared" si="560"/>
        <v>0</v>
      </c>
      <c r="BE999" s="310">
        <f t="shared" si="561"/>
        <v>0</v>
      </c>
      <c r="BF999" s="10">
        <f t="shared" si="562"/>
        <v>0</v>
      </c>
      <c r="BG999" s="311">
        <f t="shared" si="563"/>
        <v>5</v>
      </c>
      <c r="BH999" s="311">
        <f t="shared" si="564"/>
        <v>8</v>
      </c>
      <c r="BI999" s="10">
        <f t="shared" si="565"/>
        <v>13</v>
      </c>
      <c r="BJ999" s="44">
        <f t="shared" si="566"/>
        <v>5</v>
      </c>
      <c r="BK999" s="44">
        <f t="shared" si="567"/>
        <v>8</v>
      </c>
      <c r="BL999" s="11">
        <f t="shared" si="568"/>
        <v>13</v>
      </c>
      <c r="BM999" s="9">
        <f>VLOOKUP($E999,'ALL-GTK-MI-MTS-MA'!$E$13:$CF$361,'ALL-GTK-MI-MTS-MA'!BM$6,FALSE)</f>
        <v>0</v>
      </c>
      <c r="BN999" s="9">
        <f>VLOOKUP($E999,'ALL-GTK-MI-MTS-MA'!$E$13:$CF$361,'ALL-GTK-MI-MTS-MA'!BN$6,FALSE)</f>
        <v>0</v>
      </c>
      <c r="BO999" s="9">
        <f>VLOOKUP($E999,'ALL-GTK-MI-MTS-MA'!$E$13:$CF$361,'ALL-GTK-MI-MTS-MA'!BO$6,FALSE)</f>
        <v>0</v>
      </c>
      <c r="BP999" s="9">
        <f>VLOOKUP($E999,'ALL-GTK-MI-MTS-MA'!$E$13:$CF$361,'ALL-GTK-MI-MTS-MA'!BP$6,FALSE)</f>
        <v>0</v>
      </c>
      <c r="BQ999" s="9">
        <f>VLOOKUP($E999,'ALL-GTK-MI-MTS-MA'!$E$13:$CF$361,'ALL-GTK-MI-MTS-MA'!BQ$6,FALSE)</f>
        <v>0</v>
      </c>
      <c r="BR999" s="9">
        <f>VLOOKUP($E999,'ALL-GTK-MI-MTS-MA'!$E$13:$CF$361,'ALL-GTK-MI-MTS-MA'!BR$6,FALSE)</f>
        <v>0</v>
      </c>
      <c r="BS999" s="9">
        <f>VLOOKUP($E999,'ALL-GTK-MI-MTS-MA'!$E$13:$CF$361,'ALL-GTK-MI-MTS-MA'!BS$6,FALSE)</f>
        <v>0</v>
      </c>
      <c r="BT999" s="9">
        <f>VLOOKUP($E999,'ALL-GTK-MI-MTS-MA'!$E$13:$CF$361,'ALL-GTK-MI-MTS-MA'!BT$6,FALSE)</f>
        <v>0</v>
      </c>
      <c r="BU999" s="299">
        <f t="shared" si="569"/>
        <v>0</v>
      </c>
      <c r="BV999" s="299">
        <f t="shared" si="570"/>
        <v>0</v>
      </c>
      <c r="BW999" s="44">
        <f t="shared" si="571"/>
        <v>0</v>
      </c>
      <c r="BX999" s="44">
        <f t="shared" si="572"/>
        <v>0</v>
      </c>
      <c r="BY999" s="11">
        <f t="shared" si="573"/>
        <v>0</v>
      </c>
      <c r="BZ999" s="14">
        <f t="shared" si="574"/>
        <v>5</v>
      </c>
      <c r="CA999" s="14">
        <f t="shared" si="575"/>
        <v>8</v>
      </c>
      <c r="CB999" s="13">
        <f t="shared" si="576"/>
        <v>0</v>
      </c>
      <c r="CC999" s="13">
        <f t="shared" si="577"/>
        <v>0</v>
      </c>
      <c r="CD999" s="312">
        <f t="shared" si="578"/>
        <v>5</v>
      </c>
      <c r="CE999" s="312">
        <f t="shared" si="579"/>
        <v>8</v>
      </c>
      <c r="CF999" s="313">
        <f t="shared" si="580"/>
        <v>13</v>
      </c>
      <c r="CG999" s="302" t="str">
        <f t="shared" si="581"/>
        <v>OK</v>
      </c>
    </row>
    <row r="1000" spans="1:85" ht="14.25" x14ac:dyDescent="0.25">
      <c r="A1000" s="6">
        <v>988</v>
      </c>
      <c r="B1000" s="495">
        <v>52</v>
      </c>
      <c r="C1000" s="495" t="s">
        <v>268</v>
      </c>
      <c r="D1000" s="496" t="s">
        <v>25</v>
      </c>
      <c r="E1000" s="626">
        <v>20362840</v>
      </c>
      <c r="F1000" s="627" t="s">
        <v>1192</v>
      </c>
      <c r="G1000" s="624" t="s">
        <v>53</v>
      </c>
      <c r="H1000" s="9">
        <f>VLOOKUP($E1000,'ALL-GTK-MI-MTS-MA'!$E$13:$CF$361,'ALL-GTK-MI-MTS-MA'!H$6,FALSE)</f>
        <v>0</v>
      </c>
      <c r="I1000" s="9">
        <f>VLOOKUP($E1000,'ALL-GTK-MI-MTS-MA'!$E$13:$CF$361,'ALL-GTK-MI-MTS-MA'!I$6,FALSE)</f>
        <v>0</v>
      </c>
      <c r="J1000" s="9">
        <f>VLOOKUP($E1000,'ALL-GTK-MI-MTS-MA'!$E$13:$CF$361,'ALL-GTK-MI-MTS-MA'!J$6,FALSE)</f>
        <v>0</v>
      </c>
      <c r="K1000" s="9">
        <f>VLOOKUP($E1000,'ALL-GTK-MI-MTS-MA'!$E$13:$CF$361,'ALL-GTK-MI-MTS-MA'!K$6,FALSE)</f>
        <v>0</v>
      </c>
      <c r="L1000" s="9">
        <f>VLOOKUP($E1000,'ALL-GTK-MI-MTS-MA'!$E$13:$CF$361,'ALL-GTK-MI-MTS-MA'!L$6,FALSE)</f>
        <v>0</v>
      </c>
      <c r="M1000" s="9">
        <f>VLOOKUP($E1000,'ALL-GTK-MI-MTS-MA'!$E$13:$CF$361,'ALL-GTK-MI-MTS-MA'!M$6,FALSE)</f>
        <v>0</v>
      </c>
      <c r="N1000" s="9">
        <f>VLOOKUP($E1000,'ALL-GTK-MI-MTS-MA'!$E$13:$CF$361,'ALL-GTK-MI-MTS-MA'!N$6,FALSE)</f>
        <v>5</v>
      </c>
      <c r="O1000" s="9">
        <f>VLOOKUP($E1000,'ALL-GTK-MI-MTS-MA'!$E$13:$CF$361,'ALL-GTK-MI-MTS-MA'!O$6,FALSE)</f>
        <v>4</v>
      </c>
      <c r="P1000" s="299">
        <f t="shared" si="546"/>
        <v>5</v>
      </c>
      <c r="Q1000" s="299">
        <f t="shared" si="547"/>
        <v>4</v>
      </c>
      <c r="R1000" s="300">
        <f t="shared" si="548"/>
        <v>9</v>
      </c>
      <c r="S1000" s="9">
        <f>VLOOKUP($E1000,'ALL-GTK-MI-MTS-MA'!$E$13:$CF$361,'ALL-GTK-MI-MTS-MA'!S$6,FALSE)</f>
        <v>5</v>
      </c>
      <c r="T1000" s="9">
        <f>VLOOKUP($E1000,'ALL-GTK-MI-MTS-MA'!$E$13:$CF$361,'ALL-GTK-MI-MTS-MA'!T$6,FALSE)</f>
        <v>6</v>
      </c>
      <c r="U1000" s="9">
        <f>VLOOKUP($E1000,'ALL-GTK-MI-MTS-MA'!$E$13:$CF$361,'ALL-GTK-MI-MTS-MA'!U$6,FALSE)</f>
        <v>0</v>
      </c>
      <c r="V1000" s="9">
        <f>VLOOKUP($E1000,'ALL-GTK-MI-MTS-MA'!$E$13:$CF$361,'ALL-GTK-MI-MTS-MA'!V$6,FALSE)</f>
        <v>0</v>
      </c>
      <c r="W1000" s="9">
        <f>VLOOKUP($E1000,'ALL-GTK-MI-MTS-MA'!$E$13:$CF$361,'ALL-GTK-MI-MTS-MA'!W$6,FALSE)</f>
        <v>0</v>
      </c>
      <c r="X1000" s="9">
        <f>VLOOKUP($E1000,'ALL-GTK-MI-MTS-MA'!$E$13:$CF$361,'ALL-GTK-MI-MTS-MA'!X$6,FALSE)</f>
        <v>0</v>
      </c>
      <c r="Y1000" s="299">
        <f t="shared" si="549"/>
        <v>5</v>
      </c>
      <c r="Z1000" s="299">
        <f t="shared" si="550"/>
        <v>6</v>
      </c>
      <c r="AA1000" s="10">
        <f t="shared" si="551"/>
        <v>11</v>
      </c>
      <c r="AB1000" s="44">
        <f t="shared" si="552"/>
        <v>10</v>
      </c>
      <c r="AC1000" s="44">
        <f t="shared" si="553"/>
        <v>10</v>
      </c>
      <c r="AD1000" s="11">
        <f t="shared" si="554"/>
        <v>20</v>
      </c>
      <c r="AE1000" s="9">
        <f>VLOOKUP($E1000,'ALL-GTK-MI-MTS-MA'!$E$13:$CF$361,'ALL-GTK-MI-MTS-MA'!AE$6,FALSE)</f>
        <v>4</v>
      </c>
      <c r="AF1000" s="9">
        <f>VLOOKUP($E1000,'ALL-GTK-MI-MTS-MA'!$E$13:$CF$361,'ALL-GTK-MI-MTS-MA'!AF$6,FALSE)</f>
        <v>4</v>
      </c>
      <c r="AG1000" s="10">
        <f t="shared" si="555"/>
        <v>8</v>
      </c>
      <c r="AH1000" s="9">
        <f>VLOOKUP($E1000,'ALL-GTK-MI-MTS-MA'!$E$13:$CF$361,'ALL-GTK-MI-MTS-MA'!AH$6,FALSE)</f>
        <v>6</v>
      </c>
      <c r="AI1000" s="9">
        <f>VLOOKUP($E1000,'ALL-GTK-MI-MTS-MA'!$E$13:$CF$361,'ALL-GTK-MI-MTS-MA'!AI$6,FALSE)</f>
        <v>6</v>
      </c>
      <c r="AJ1000" s="10">
        <f t="shared" si="556"/>
        <v>12</v>
      </c>
      <c r="AK1000" s="44">
        <f t="shared" si="557"/>
        <v>10</v>
      </c>
      <c r="AL1000" s="44">
        <f t="shared" si="558"/>
        <v>10</v>
      </c>
      <c r="AM1000" s="11">
        <f t="shared" si="559"/>
        <v>20</v>
      </c>
      <c r="AN1000" s="299">
        <v>0</v>
      </c>
      <c r="AO1000" s="299">
        <v>0</v>
      </c>
      <c r="AP1000" s="9">
        <f>VLOOKUP($E1000,'ALL-GTK-MI-MTS-MA'!$E$13:$CF$361,'ALL-GTK-MI-MTS-MA'!AP$6,FALSE)</f>
        <v>0</v>
      </c>
      <c r="AQ1000" s="9">
        <f>VLOOKUP($E1000,'ALL-GTK-MI-MTS-MA'!$E$13:$CF$361,'ALL-GTK-MI-MTS-MA'!AQ$6,FALSE)</f>
        <v>0</v>
      </c>
      <c r="AR1000" s="9">
        <f>VLOOKUP($E1000,'ALL-GTK-MI-MTS-MA'!$E$13:$CF$361,'ALL-GTK-MI-MTS-MA'!AR$6,FALSE)</f>
        <v>0</v>
      </c>
      <c r="AS1000" s="9">
        <f>VLOOKUP($E1000,'ALL-GTK-MI-MTS-MA'!$E$13:$CF$361,'ALL-GTK-MI-MTS-MA'!AS$6,FALSE)</f>
        <v>0</v>
      </c>
      <c r="AT1000" s="9">
        <f>VLOOKUP($E1000,'ALL-GTK-MI-MTS-MA'!$E$13:$CF$361,'ALL-GTK-MI-MTS-MA'!AT$6,FALSE)</f>
        <v>0</v>
      </c>
      <c r="AU1000" s="9">
        <f>VLOOKUP($E1000,'ALL-GTK-MI-MTS-MA'!$E$13:$CF$361,'ALL-GTK-MI-MTS-MA'!AU$6,FALSE)</f>
        <v>0</v>
      </c>
      <c r="AV1000" s="590">
        <f>VLOOKUP($E1000,'ALL-GTK-MI-MTS-MA'!$E$13:$CF$361,'ALL-GTK-MI-MTS-MA'!AV$6,FALSE)</f>
        <v>0</v>
      </c>
      <c r="AW1000" s="590">
        <f>VLOOKUP($E1000,'ALL-GTK-MI-MTS-MA'!$E$13:$CF$361,'ALL-GTK-MI-MTS-MA'!AW$6,FALSE)</f>
        <v>0</v>
      </c>
      <c r="AX1000" s="9">
        <f>VLOOKUP($E1000,'ALL-GTK-MI-MTS-MA'!$E$13:$CF$361,'ALL-GTK-MI-MTS-MA'!AX$6,FALSE)</f>
        <v>10</v>
      </c>
      <c r="AY1000" s="9">
        <f>VLOOKUP($E1000,'ALL-GTK-MI-MTS-MA'!$E$13:$CF$361,'ALL-GTK-MI-MTS-MA'!AY$6,FALSE)</f>
        <v>10</v>
      </c>
      <c r="AZ1000" s="9">
        <f>VLOOKUP($E1000,'ALL-GTK-MI-MTS-MA'!$E$13:$CF$361,'ALL-GTK-MI-MTS-MA'!AZ$6,FALSE)</f>
        <v>0</v>
      </c>
      <c r="BA1000" s="9">
        <f>VLOOKUP($E1000,'ALL-GTK-MI-MTS-MA'!$E$13:$CF$361,'ALL-GTK-MI-MTS-MA'!BA$6,FALSE)</f>
        <v>0</v>
      </c>
      <c r="BB1000" s="9">
        <f>VLOOKUP($E1000,'ALL-GTK-MI-MTS-MA'!$E$13:$CF$361,'ALL-GTK-MI-MTS-MA'!BB$6,FALSE)</f>
        <v>0</v>
      </c>
      <c r="BC1000" s="9">
        <f>VLOOKUP($E1000,'ALL-GTK-MI-MTS-MA'!$E$13:$CF$361,'ALL-GTK-MI-MTS-MA'!BC$6,FALSE)</f>
        <v>0</v>
      </c>
      <c r="BD1000" s="310">
        <f t="shared" si="560"/>
        <v>0</v>
      </c>
      <c r="BE1000" s="310">
        <f t="shared" si="561"/>
        <v>0</v>
      </c>
      <c r="BF1000" s="10">
        <f t="shared" si="562"/>
        <v>0</v>
      </c>
      <c r="BG1000" s="311">
        <f t="shared" si="563"/>
        <v>10</v>
      </c>
      <c r="BH1000" s="311">
        <f t="shared" si="564"/>
        <v>10</v>
      </c>
      <c r="BI1000" s="10">
        <f t="shared" si="565"/>
        <v>20</v>
      </c>
      <c r="BJ1000" s="44">
        <f t="shared" si="566"/>
        <v>10</v>
      </c>
      <c r="BK1000" s="44">
        <f t="shared" si="567"/>
        <v>10</v>
      </c>
      <c r="BL1000" s="11">
        <f t="shared" si="568"/>
        <v>20</v>
      </c>
      <c r="BM1000" s="9">
        <f>VLOOKUP($E1000,'ALL-GTK-MI-MTS-MA'!$E$13:$CF$361,'ALL-GTK-MI-MTS-MA'!BM$6,FALSE)</f>
        <v>0</v>
      </c>
      <c r="BN1000" s="9">
        <f>VLOOKUP($E1000,'ALL-GTK-MI-MTS-MA'!$E$13:$CF$361,'ALL-GTK-MI-MTS-MA'!BN$6,FALSE)</f>
        <v>0</v>
      </c>
      <c r="BO1000" s="9">
        <f>VLOOKUP($E1000,'ALL-GTK-MI-MTS-MA'!$E$13:$CF$361,'ALL-GTK-MI-MTS-MA'!BO$6,FALSE)</f>
        <v>0</v>
      </c>
      <c r="BP1000" s="9">
        <f>VLOOKUP($E1000,'ALL-GTK-MI-MTS-MA'!$E$13:$CF$361,'ALL-GTK-MI-MTS-MA'!BP$6,FALSE)</f>
        <v>0</v>
      </c>
      <c r="BQ1000" s="9">
        <f>VLOOKUP($E1000,'ALL-GTK-MI-MTS-MA'!$E$13:$CF$361,'ALL-GTK-MI-MTS-MA'!BQ$6,FALSE)</f>
        <v>0</v>
      </c>
      <c r="BR1000" s="9">
        <f>VLOOKUP($E1000,'ALL-GTK-MI-MTS-MA'!$E$13:$CF$361,'ALL-GTK-MI-MTS-MA'!BR$6,FALSE)</f>
        <v>0</v>
      </c>
      <c r="BS1000" s="9">
        <f>VLOOKUP($E1000,'ALL-GTK-MI-MTS-MA'!$E$13:$CF$361,'ALL-GTK-MI-MTS-MA'!BS$6,FALSE)</f>
        <v>0</v>
      </c>
      <c r="BT1000" s="9">
        <f>VLOOKUP($E1000,'ALL-GTK-MI-MTS-MA'!$E$13:$CF$361,'ALL-GTK-MI-MTS-MA'!BT$6,FALSE)</f>
        <v>0</v>
      </c>
      <c r="BU1000" s="299">
        <f t="shared" si="569"/>
        <v>0</v>
      </c>
      <c r="BV1000" s="299">
        <f t="shared" si="570"/>
        <v>0</v>
      </c>
      <c r="BW1000" s="44">
        <f t="shared" si="571"/>
        <v>0</v>
      </c>
      <c r="BX1000" s="44">
        <f t="shared" si="572"/>
        <v>0</v>
      </c>
      <c r="BY1000" s="11">
        <f t="shared" si="573"/>
        <v>0</v>
      </c>
      <c r="BZ1000" s="14">
        <f t="shared" si="574"/>
        <v>10</v>
      </c>
      <c r="CA1000" s="14">
        <f t="shared" si="575"/>
        <v>10</v>
      </c>
      <c r="CB1000" s="13">
        <f t="shared" si="576"/>
        <v>0</v>
      </c>
      <c r="CC1000" s="13">
        <f t="shared" si="577"/>
        <v>0</v>
      </c>
      <c r="CD1000" s="312">
        <f t="shared" si="578"/>
        <v>10</v>
      </c>
      <c r="CE1000" s="312">
        <f t="shared" si="579"/>
        <v>10</v>
      </c>
      <c r="CF1000" s="313">
        <f t="shared" si="580"/>
        <v>20</v>
      </c>
      <c r="CG1000" s="302" t="str">
        <f t="shared" si="581"/>
        <v>OK</v>
      </c>
    </row>
    <row r="1001" spans="1:85" ht="14.25" x14ac:dyDescent="0.25">
      <c r="A1001" s="6">
        <v>989</v>
      </c>
      <c r="B1001" s="495">
        <v>53</v>
      </c>
      <c r="C1001" s="495" t="s">
        <v>268</v>
      </c>
      <c r="D1001" s="496" t="s">
        <v>26</v>
      </c>
      <c r="E1001" s="626">
        <v>20362896</v>
      </c>
      <c r="F1001" s="627" t="s">
        <v>1193</v>
      </c>
      <c r="G1001" s="624" t="s">
        <v>53</v>
      </c>
      <c r="H1001" s="9">
        <f>VLOOKUP($E1001,'ALL-GTK-MI-MTS-MA'!$E$13:$CF$361,'ALL-GTK-MI-MTS-MA'!H$6,FALSE)</f>
        <v>0</v>
      </c>
      <c r="I1001" s="9">
        <f>VLOOKUP($E1001,'ALL-GTK-MI-MTS-MA'!$E$13:$CF$361,'ALL-GTK-MI-MTS-MA'!I$6,FALSE)</f>
        <v>0</v>
      </c>
      <c r="J1001" s="9">
        <f>VLOOKUP($E1001,'ALL-GTK-MI-MTS-MA'!$E$13:$CF$361,'ALL-GTK-MI-MTS-MA'!J$6,FALSE)</f>
        <v>0</v>
      </c>
      <c r="K1001" s="9">
        <f>VLOOKUP($E1001,'ALL-GTK-MI-MTS-MA'!$E$13:$CF$361,'ALL-GTK-MI-MTS-MA'!K$6,FALSE)</f>
        <v>0</v>
      </c>
      <c r="L1001" s="9">
        <f>VLOOKUP($E1001,'ALL-GTK-MI-MTS-MA'!$E$13:$CF$361,'ALL-GTK-MI-MTS-MA'!L$6,FALSE)</f>
        <v>0</v>
      </c>
      <c r="M1001" s="9">
        <f>VLOOKUP($E1001,'ALL-GTK-MI-MTS-MA'!$E$13:$CF$361,'ALL-GTK-MI-MTS-MA'!M$6,FALSE)</f>
        <v>0</v>
      </c>
      <c r="N1001" s="9">
        <f>VLOOKUP($E1001,'ALL-GTK-MI-MTS-MA'!$E$13:$CF$361,'ALL-GTK-MI-MTS-MA'!N$6,FALSE)</f>
        <v>0</v>
      </c>
      <c r="O1001" s="9">
        <f>VLOOKUP($E1001,'ALL-GTK-MI-MTS-MA'!$E$13:$CF$361,'ALL-GTK-MI-MTS-MA'!O$6,FALSE)</f>
        <v>0</v>
      </c>
      <c r="P1001" s="299">
        <f t="shared" si="546"/>
        <v>0</v>
      </c>
      <c r="Q1001" s="299">
        <f t="shared" si="547"/>
        <v>0</v>
      </c>
      <c r="R1001" s="300">
        <f t="shared" si="548"/>
        <v>0</v>
      </c>
      <c r="S1001" s="9">
        <f>VLOOKUP($E1001,'ALL-GTK-MI-MTS-MA'!$E$13:$CF$361,'ALL-GTK-MI-MTS-MA'!S$6,FALSE)</f>
        <v>12</v>
      </c>
      <c r="T1001" s="9">
        <f>VLOOKUP($E1001,'ALL-GTK-MI-MTS-MA'!$E$13:$CF$361,'ALL-GTK-MI-MTS-MA'!T$6,FALSE)</f>
        <v>7</v>
      </c>
      <c r="U1001" s="9">
        <f>VLOOKUP($E1001,'ALL-GTK-MI-MTS-MA'!$E$13:$CF$361,'ALL-GTK-MI-MTS-MA'!U$6,FALSE)</f>
        <v>0</v>
      </c>
      <c r="V1001" s="9">
        <f>VLOOKUP($E1001,'ALL-GTK-MI-MTS-MA'!$E$13:$CF$361,'ALL-GTK-MI-MTS-MA'!V$6,FALSE)</f>
        <v>0</v>
      </c>
      <c r="W1001" s="9">
        <f>VLOOKUP($E1001,'ALL-GTK-MI-MTS-MA'!$E$13:$CF$361,'ALL-GTK-MI-MTS-MA'!W$6,FALSE)</f>
        <v>0</v>
      </c>
      <c r="X1001" s="9">
        <f>VLOOKUP($E1001,'ALL-GTK-MI-MTS-MA'!$E$13:$CF$361,'ALL-GTK-MI-MTS-MA'!X$6,FALSE)</f>
        <v>0</v>
      </c>
      <c r="Y1001" s="299">
        <f t="shared" si="549"/>
        <v>12</v>
      </c>
      <c r="Z1001" s="299">
        <f t="shared" si="550"/>
        <v>7</v>
      </c>
      <c r="AA1001" s="10">
        <f t="shared" si="551"/>
        <v>19</v>
      </c>
      <c r="AB1001" s="44">
        <f t="shared" si="552"/>
        <v>12</v>
      </c>
      <c r="AC1001" s="44">
        <f t="shared" si="553"/>
        <v>7</v>
      </c>
      <c r="AD1001" s="11">
        <f t="shared" si="554"/>
        <v>19</v>
      </c>
      <c r="AE1001" s="9">
        <f>VLOOKUP($E1001,'ALL-GTK-MI-MTS-MA'!$E$13:$CF$361,'ALL-GTK-MI-MTS-MA'!AE$6,FALSE)</f>
        <v>6</v>
      </c>
      <c r="AF1001" s="9">
        <f>VLOOKUP($E1001,'ALL-GTK-MI-MTS-MA'!$E$13:$CF$361,'ALL-GTK-MI-MTS-MA'!AF$6,FALSE)</f>
        <v>3</v>
      </c>
      <c r="AG1001" s="10">
        <f t="shared" si="555"/>
        <v>9</v>
      </c>
      <c r="AH1001" s="9">
        <f>VLOOKUP($E1001,'ALL-GTK-MI-MTS-MA'!$E$13:$CF$361,'ALL-GTK-MI-MTS-MA'!AH$6,FALSE)</f>
        <v>6</v>
      </c>
      <c r="AI1001" s="9">
        <f>VLOOKUP($E1001,'ALL-GTK-MI-MTS-MA'!$E$13:$CF$361,'ALL-GTK-MI-MTS-MA'!AI$6,FALSE)</f>
        <v>4</v>
      </c>
      <c r="AJ1001" s="10">
        <f t="shared" si="556"/>
        <v>10</v>
      </c>
      <c r="AK1001" s="44">
        <f t="shared" si="557"/>
        <v>12</v>
      </c>
      <c r="AL1001" s="44">
        <f t="shared" si="558"/>
        <v>7</v>
      </c>
      <c r="AM1001" s="11">
        <f t="shared" si="559"/>
        <v>19</v>
      </c>
      <c r="AN1001" s="299">
        <v>0</v>
      </c>
      <c r="AO1001" s="299">
        <v>0</v>
      </c>
      <c r="AP1001" s="9">
        <f>VLOOKUP($E1001,'ALL-GTK-MI-MTS-MA'!$E$13:$CF$361,'ALL-GTK-MI-MTS-MA'!AP$6,FALSE)</f>
        <v>0</v>
      </c>
      <c r="AQ1001" s="9">
        <f>VLOOKUP($E1001,'ALL-GTK-MI-MTS-MA'!$E$13:$CF$361,'ALL-GTK-MI-MTS-MA'!AQ$6,FALSE)</f>
        <v>0</v>
      </c>
      <c r="AR1001" s="9">
        <f>VLOOKUP($E1001,'ALL-GTK-MI-MTS-MA'!$E$13:$CF$361,'ALL-GTK-MI-MTS-MA'!AR$6,FALSE)</f>
        <v>0</v>
      </c>
      <c r="AS1001" s="9">
        <f>VLOOKUP($E1001,'ALL-GTK-MI-MTS-MA'!$E$13:$CF$361,'ALL-GTK-MI-MTS-MA'!AS$6,FALSE)</f>
        <v>0</v>
      </c>
      <c r="AT1001" s="9">
        <f>VLOOKUP($E1001,'ALL-GTK-MI-MTS-MA'!$E$13:$CF$361,'ALL-GTK-MI-MTS-MA'!AT$6,FALSE)</f>
        <v>1</v>
      </c>
      <c r="AU1001" s="9">
        <f>VLOOKUP($E1001,'ALL-GTK-MI-MTS-MA'!$E$13:$CF$361,'ALL-GTK-MI-MTS-MA'!AU$6,FALSE)</f>
        <v>0</v>
      </c>
      <c r="AV1001" s="590">
        <f>VLOOKUP($E1001,'ALL-GTK-MI-MTS-MA'!$E$13:$CF$361,'ALL-GTK-MI-MTS-MA'!AV$6,FALSE)</f>
        <v>0</v>
      </c>
      <c r="AW1001" s="590">
        <f>VLOOKUP($E1001,'ALL-GTK-MI-MTS-MA'!$E$13:$CF$361,'ALL-GTK-MI-MTS-MA'!AW$6,FALSE)</f>
        <v>0</v>
      </c>
      <c r="AX1001" s="9">
        <f>VLOOKUP($E1001,'ALL-GTK-MI-MTS-MA'!$E$13:$CF$361,'ALL-GTK-MI-MTS-MA'!AX$6,FALSE)</f>
        <v>11</v>
      </c>
      <c r="AY1001" s="9">
        <f>VLOOKUP($E1001,'ALL-GTK-MI-MTS-MA'!$E$13:$CF$361,'ALL-GTK-MI-MTS-MA'!AY$6,FALSE)</f>
        <v>7</v>
      </c>
      <c r="AZ1001" s="9">
        <f>VLOOKUP($E1001,'ALL-GTK-MI-MTS-MA'!$E$13:$CF$361,'ALL-GTK-MI-MTS-MA'!AZ$6,FALSE)</f>
        <v>0</v>
      </c>
      <c r="BA1001" s="9">
        <f>VLOOKUP($E1001,'ALL-GTK-MI-MTS-MA'!$E$13:$CF$361,'ALL-GTK-MI-MTS-MA'!BA$6,FALSE)</f>
        <v>0</v>
      </c>
      <c r="BB1001" s="9">
        <f>VLOOKUP($E1001,'ALL-GTK-MI-MTS-MA'!$E$13:$CF$361,'ALL-GTK-MI-MTS-MA'!BB$6,FALSE)</f>
        <v>0</v>
      </c>
      <c r="BC1001" s="9">
        <f>VLOOKUP($E1001,'ALL-GTK-MI-MTS-MA'!$E$13:$CF$361,'ALL-GTK-MI-MTS-MA'!BC$6,FALSE)</f>
        <v>0</v>
      </c>
      <c r="BD1001" s="310">
        <f t="shared" si="560"/>
        <v>1</v>
      </c>
      <c r="BE1001" s="310">
        <f t="shared" si="561"/>
        <v>0</v>
      </c>
      <c r="BF1001" s="10">
        <f t="shared" si="562"/>
        <v>1</v>
      </c>
      <c r="BG1001" s="311">
        <f t="shared" si="563"/>
        <v>11</v>
      </c>
      <c r="BH1001" s="311">
        <f t="shared" si="564"/>
        <v>7</v>
      </c>
      <c r="BI1001" s="10">
        <f t="shared" si="565"/>
        <v>18</v>
      </c>
      <c r="BJ1001" s="44">
        <f t="shared" si="566"/>
        <v>12</v>
      </c>
      <c r="BK1001" s="44">
        <f t="shared" si="567"/>
        <v>7</v>
      </c>
      <c r="BL1001" s="11">
        <f t="shared" si="568"/>
        <v>19</v>
      </c>
      <c r="BM1001" s="9">
        <f>VLOOKUP($E1001,'ALL-GTK-MI-MTS-MA'!$E$13:$CF$361,'ALL-GTK-MI-MTS-MA'!BM$6,FALSE)</f>
        <v>0</v>
      </c>
      <c r="BN1001" s="9">
        <f>VLOOKUP($E1001,'ALL-GTK-MI-MTS-MA'!$E$13:$CF$361,'ALL-GTK-MI-MTS-MA'!BN$6,FALSE)</f>
        <v>0</v>
      </c>
      <c r="BO1001" s="9">
        <f>VLOOKUP($E1001,'ALL-GTK-MI-MTS-MA'!$E$13:$CF$361,'ALL-GTK-MI-MTS-MA'!BO$6,FALSE)</f>
        <v>0</v>
      </c>
      <c r="BP1001" s="9">
        <f>VLOOKUP($E1001,'ALL-GTK-MI-MTS-MA'!$E$13:$CF$361,'ALL-GTK-MI-MTS-MA'!BP$6,FALSE)</f>
        <v>0</v>
      </c>
      <c r="BQ1001" s="9">
        <f>VLOOKUP($E1001,'ALL-GTK-MI-MTS-MA'!$E$13:$CF$361,'ALL-GTK-MI-MTS-MA'!BQ$6,FALSE)</f>
        <v>0</v>
      </c>
      <c r="BR1001" s="9">
        <f>VLOOKUP($E1001,'ALL-GTK-MI-MTS-MA'!$E$13:$CF$361,'ALL-GTK-MI-MTS-MA'!BR$6,FALSE)</f>
        <v>0</v>
      </c>
      <c r="BS1001" s="9">
        <f>VLOOKUP($E1001,'ALL-GTK-MI-MTS-MA'!$E$13:$CF$361,'ALL-GTK-MI-MTS-MA'!BS$6,FALSE)</f>
        <v>0</v>
      </c>
      <c r="BT1001" s="9">
        <f>VLOOKUP($E1001,'ALL-GTK-MI-MTS-MA'!$E$13:$CF$361,'ALL-GTK-MI-MTS-MA'!BT$6,FALSE)</f>
        <v>0</v>
      </c>
      <c r="BU1001" s="299">
        <f t="shared" si="569"/>
        <v>0</v>
      </c>
      <c r="BV1001" s="299">
        <f t="shared" si="570"/>
        <v>0</v>
      </c>
      <c r="BW1001" s="44">
        <f t="shared" si="571"/>
        <v>0</v>
      </c>
      <c r="BX1001" s="44">
        <f t="shared" si="572"/>
        <v>0</v>
      </c>
      <c r="BY1001" s="11">
        <f t="shared" si="573"/>
        <v>0</v>
      </c>
      <c r="BZ1001" s="14">
        <f t="shared" si="574"/>
        <v>12</v>
      </c>
      <c r="CA1001" s="14">
        <f t="shared" si="575"/>
        <v>7</v>
      </c>
      <c r="CB1001" s="13">
        <f t="shared" si="576"/>
        <v>0</v>
      </c>
      <c r="CC1001" s="13">
        <f t="shared" si="577"/>
        <v>0</v>
      </c>
      <c r="CD1001" s="312">
        <f t="shared" si="578"/>
        <v>12</v>
      </c>
      <c r="CE1001" s="312">
        <f t="shared" si="579"/>
        <v>7</v>
      </c>
      <c r="CF1001" s="313">
        <f t="shared" si="580"/>
        <v>19</v>
      </c>
      <c r="CG1001" s="302" t="str">
        <f t="shared" si="581"/>
        <v>OK</v>
      </c>
    </row>
    <row r="1002" spans="1:85" ht="14.25" x14ac:dyDescent="0.25">
      <c r="A1002" s="6">
        <v>990</v>
      </c>
      <c r="B1002" s="495">
        <v>54</v>
      </c>
      <c r="C1002" s="495" t="s">
        <v>268</v>
      </c>
      <c r="D1002" s="496" t="s">
        <v>26</v>
      </c>
      <c r="E1002" s="626">
        <v>20362897</v>
      </c>
      <c r="F1002" s="627" t="s">
        <v>1194</v>
      </c>
      <c r="G1002" s="624" t="s">
        <v>53</v>
      </c>
      <c r="H1002" s="9">
        <f>VLOOKUP($E1002,'ALL-GTK-MI-MTS-MA'!$E$13:$CF$361,'ALL-GTK-MI-MTS-MA'!H$6,FALSE)</f>
        <v>0</v>
      </c>
      <c r="I1002" s="9">
        <f>VLOOKUP($E1002,'ALL-GTK-MI-MTS-MA'!$E$13:$CF$361,'ALL-GTK-MI-MTS-MA'!I$6,FALSE)</f>
        <v>0</v>
      </c>
      <c r="J1002" s="9">
        <f>VLOOKUP($E1002,'ALL-GTK-MI-MTS-MA'!$E$13:$CF$361,'ALL-GTK-MI-MTS-MA'!J$6,FALSE)</f>
        <v>0</v>
      </c>
      <c r="K1002" s="9">
        <f>VLOOKUP($E1002,'ALL-GTK-MI-MTS-MA'!$E$13:$CF$361,'ALL-GTK-MI-MTS-MA'!K$6,FALSE)</f>
        <v>0</v>
      </c>
      <c r="L1002" s="9">
        <f>VLOOKUP($E1002,'ALL-GTK-MI-MTS-MA'!$E$13:$CF$361,'ALL-GTK-MI-MTS-MA'!L$6,FALSE)</f>
        <v>0</v>
      </c>
      <c r="M1002" s="9">
        <f>VLOOKUP($E1002,'ALL-GTK-MI-MTS-MA'!$E$13:$CF$361,'ALL-GTK-MI-MTS-MA'!M$6,FALSE)</f>
        <v>0</v>
      </c>
      <c r="N1002" s="9">
        <f>VLOOKUP($E1002,'ALL-GTK-MI-MTS-MA'!$E$13:$CF$361,'ALL-GTK-MI-MTS-MA'!N$6,FALSE)</f>
        <v>0</v>
      </c>
      <c r="O1002" s="9">
        <f>VLOOKUP($E1002,'ALL-GTK-MI-MTS-MA'!$E$13:$CF$361,'ALL-GTK-MI-MTS-MA'!O$6,FALSE)</f>
        <v>0</v>
      </c>
      <c r="P1002" s="299">
        <f t="shared" si="546"/>
        <v>0</v>
      </c>
      <c r="Q1002" s="299">
        <f t="shared" si="547"/>
        <v>0</v>
      </c>
      <c r="R1002" s="300">
        <f t="shared" si="548"/>
        <v>0</v>
      </c>
      <c r="S1002" s="9">
        <f>VLOOKUP($E1002,'ALL-GTK-MI-MTS-MA'!$E$13:$CF$361,'ALL-GTK-MI-MTS-MA'!S$6,FALSE)</f>
        <v>13</v>
      </c>
      <c r="T1002" s="9">
        <f>VLOOKUP($E1002,'ALL-GTK-MI-MTS-MA'!$E$13:$CF$361,'ALL-GTK-MI-MTS-MA'!T$6,FALSE)</f>
        <v>10</v>
      </c>
      <c r="U1002" s="9">
        <f>VLOOKUP($E1002,'ALL-GTK-MI-MTS-MA'!$E$13:$CF$361,'ALL-GTK-MI-MTS-MA'!U$6,FALSE)</f>
        <v>0</v>
      </c>
      <c r="V1002" s="9">
        <f>VLOOKUP($E1002,'ALL-GTK-MI-MTS-MA'!$E$13:$CF$361,'ALL-GTK-MI-MTS-MA'!V$6,FALSE)</f>
        <v>0</v>
      </c>
      <c r="W1002" s="9">
        <f>VLOOKUP($E1002,'ALL-GTK-MI-MTS-MA'!$E$13:$CF$361,'ALL-GTK-MI-MTS-MA'!W$6,FALSE)</f>
        <v>0</v>
      </c>
      <c r="X1002" s="9">
        <f>VLOOKUP($E1002,'ALL-GTK-MI-MTS-MA'!$E$13:$CF$361,'ALL-GTK-MI-MTS-MA'!X$6,FALSE)</f>
        <v>0</v>
      </c>
      <c r="Y1002" s="299">
        <f t="shared" si="549"/>
        <v>13</v>
      </c>
      <c r="Z1002" s="299">
        <f t="shared" si="550"/>
        <v>10</v>
      </c>
      <c r="AA1002" s="10">
        <f t="shared" si="551"/>
        <v>23</v>
      </c>
      <c r="AB1002" s="44">
        <f t="shared" si="552"/>
        <v>13</v>
      </c>
      <c r="AC1002" s="44">
        <f t="shared" si="553"/>
        <v>10</v>
      </c>
      <c r="AD1002" s="11">
        <f t="shared" si="554"/>
        <v>23</v>
      </c>
      <c r="AE1002" s="9">
        <f>VLOOKUP($E1002,'ALL-GTK-MI-MTS-MA'!$E$13:$CF$361,'ALL-GTK-MI-MTS-MA'!AE$6,FALSE)</f>
        <v>6</v>
      </c>
      <c r="AF1002" s="9">
        <f>VLOOKUP($E1002,'ALL-GTK-MI-MTS-MA'!$E$13:$CF$361,'ALL-GTK-MI-MTS-MA'!AF$6,FALSE)</f>
        <v>4</v>
      </c>
      <c r="AG1002" s="10">
        <f t="shared" si="555"/>
        <v>10</v>
      </c>
      <c r="AH1002" s="9">
        <f>VLOOKUP($E1002,'ALL-GTK-MI-MTS-MA'!$E$13:$CF$361,'ALL-GTK-MI-MTS-MA'!AH$6,FALSE)</f>
        <v>7</v>
      </c>
      <c r="AI1002" s="9">
        <f>VLOOKUP($E1002,'ALL-GTK-MI-MTS-MA'!$E$13:$CF$361,'ALL-GTK-MI-MTS-MA'!AI$6,FALSE)</f>
        <v>6</v>
      </c>
      <c r="AJ1002" s="10">
        <f t="shared" si="556"/>
        <v>13</v>
      </c>
      <c r="AK1002" s="44">
        <f t="shared" si="557"/>
        <v>13</v>
      </c>
      <c r="AL1002" s="44">
        <f t="shared" si="558"/>
        <v>10</v>
      </c>
      <c r="AM1002" s="11">
        <f t="shared" si="559"/>
        <v>23</v>
      </c>
      <c r="AN1002" s="299">
        <v>0</v>
      </c>
      <c r="AO1002" s="299">
        <v>0</v>
      </c>
      <c r="AP1002" s="9">
        <f>VLOOKUP($E1002,'ALL-GTK-MI-MTS-MA'!$E$13:$CF$361,'ALL-GTK-MI-MTS-MA'!AP$6,FALSE)</f>
        <v>0</v>
      </c>
      <c r="AQ1002" s="9">
        <f>VLOOKUP($E1002,'ALL-GTK-MI-MTS-MA'!$E$13:$CF$361,'ALL-GTK-MI-MTS-MA'!AQ$6,FALSE)</f>
        <v>0</v>
      </c>
      <c r="AR1002" s="9">
        <f>VLOOKUP($E1002,'ALL-GTK-MI-MTS-MA'!$E$13:$CF$361,'ALL-GTK-MI-MTS-MA'!AR$6,FALSE)</f>
        <v>0</v>
      </c>
      <c r="AS1002" s="9">
        <f>VLOOKUP($E1002,'ALL-GTK-MI-MTS-MA'!$E$13:$CF$361,'ALL-GTK-MI-MTS-MA'!AS$6,FALSE)</f>
        <v>0</v>
      </c>
      <c r="AT1002" s="9">
        <f>VLOOKUP($E1002,'ALL-GTK-MI-MTS-MA'!$E$13:$CF$361,'ALL-GTK-MI-MTS-MA'!AT$6,FALSE)</f>
        <v>1</v>
      </c>
      <c r="AU1002" s="9">
        <f>VLOOKUP($E1002,'ALL-GTK-MI-MTS-MA'!$E$13:$CF$361,'ALL-GTK-MI-MTS-MA'!AU$6,FALSE)</f>
        <v>0</v>
      </c>
      <c r="AV1002" s="590">
        <f>VLOOKUP($E1002,'ALL-GTK-MI-MTS-MA'!$E$13:$CF$361,'ALL-GTK-MI-MTS-MA'!AV$6,FALSE)</f>
        <v>0</v>
      </c>
      <c r="AW1002" s="590">
        <f>VLOOKUP($E1002,'ALL-GTK-MI-MTS-MA'!$E$13:$CF$361,'ALL-GTK-MI-MTS-MA'!AW$6,FALSE)</f>
        <v>0</v>
      </c>
      <c r="AX1002" s="9">
        <f>VLOOKUP($E1002,'ALL-GTK-MI-MTS-MA'!$E$13:$CF$361,'ALL-GTK-MI-MTS-MA'!AX$6,FALSE)</f>
        <v>12</v>
      </c>
      <c r="AY1002" s="9">
        <f>VLOOKUP($E1002,'ALL-GTK-MI-MTS-MA'!$E$13:$CF$361,'ALL-GTK-MI-MTS-MA'!AY$6,FALSE)</f>
        <v>10</v>
      </c>
      <c r="AZ1002" s="9">
        <f>VLOOKUP($E1002,'ALL-GTK-MI-MTS-MA'!$E$13:$CF$361,'ALL-GTK-MI-MTS-MA'!AZ$6,FALSE)</f>
        <v>0</v>
      </c>
      <c r="BA1002" s="9">
        <f>VLOOKUP($E1002,'ALL-GTK-MI-MTS-MA'!$E$13:$CF$361,'ALL-GTK-MI-MTS-MA'!BA$6,FALSE)</f>
        <v>0</v>
      </c>
      <c r="BB1002" s="9">
        <f>VLOOKUP($E1002,'ALL-GTK-MI-MTS-MA'!$E$13:$CF$361,'ALL-GTK-MI-MTS-MA'!BB$6,FALSE)</f>
        <v>0</v>
      </c>
      <c r="BC1002" s="9">
        <f>VLOOKUP($E1002,'ALL-GTK-MI-MTS-MA'!$E$13:$CF$361,'ALL-GTK-MI-MTS-MA'!BC$6,FALSE)</f>
        <v>0</v>
      </c>
      <c r="BD1002" s="310">
        <f t="shared" si="560"/>
        <v>1</v>
      </c>
      <c r="BE1002" s="310">
        <f t="shared" si="561"/>
        <v>0</v>
      </c>
      <c r="BF1002" s="10">
        <f t="shared" si="562"/>
        <v>1</v>
      </c>
      <c r="BG1002" s="311">
        <f t="shared" si="563"/>
        <v>12</v>
      </c>
      <c r="BH1002" s="311">
        <f t="shared" si="564"/>
        <v>10</v>
      </c>
      <c r="BI1002" s="10">
        <f t="shared" si="565"/>
        <v>22</v>
      </c>
      <c r="BJ1002" s="44">
        <f t="shared" si="566"/>
        <v>13</v>
      </c>
      <c r="BK1002" s="44">
        <f t="shared" si="567"/>
        <v>10</v>
      </c>
      <c r="BL1002" s="11">
        <f t="shared" si="568"/>
        <v>23</v>
      </c>
      <c r="BM1002" s="9">
        <f>VLOOKUP($E1002,'ALL-GTK-MI-MTS-MA'!$E$13:$CF$361,'ALL-GTK-MI-MTS-MA'!BM$6,FALSE)</f>
        <v>0</v>
      </c>
      <c r="BN1002" s="9">
        <f>VLOOKUP($E1002,'ALL-GTK-MI-MTS-MA'!$E$13:$CF$361,'ALL-GTK-MI-MTS-MA'!BN$6,FALSE)</f>
        <v>0</v>
      </c>
      <c r="BO1002" s="9">
        <f>VLOOKUP($E1002,'ALL-GTK-MI-MTS-MA'!$E$13:$CF$361,'ALL-GTK-MI-MTS-MA'!BO$6,FALSE)</f>
        <v>0</v>
      </c>
      <c r="BP1002" s="9">
        <f>VLOOKUP($E1002,'ALL-GTK-MI-MTS-MA'!$E$13:$CF$361,'ALL-GTK-MI-MTS-MA'!BP$6,FALSE)</f>
        <v>0</v>
      </c>
      <c r="BQ1002" s="9">
        <f>VLOOKUP($E1002,'ALL-GTK-MI-MTS-MA'!$E$13:$CF$361,'ALL-GTK-MI-MTS-MA'!BQ$6,FALSE)</f>
        <v>0</v>
      </c>
      <c r="BR1002" s="9">
        <f>VLOOKUP($E1002,'ALL-GTK-MI-MTS-MA'!$E$13:$CF$361,'ALL-GTK-MI-MTS-MA'!BR$6,FALSE)</f>
        <v>0</v>
      </c>
      <c r="BS1002" s="9">
        <f>VLOOKUP($E1002,'ALL-GTK-MI-MTS-MA'!$E$13:$CF$361,'ALL-GTK-MI-MTS-MA'!BS$6,FALSE)</f>
        <v>0</v>
      </c>
      <c r="BT1002" s="9">
        <f>VLOOKUP($E1002,'ALL-GTK-MI-MTS-MA'!$E$13:$CF$361,'ALL-GTK-MI-MTS-MA'!BT$6,FALSE)</f>
        <v>0</v>
      </c>
      <c r="BU1002" s="299">
        <f t="shared" si="569"/>
        <v>0</v>
      </c>
      <c r="BV1002" s="299">
        <f t="shared" si="570"/>
        <v>0</v>
      </c>
      <c r="BW1002" s="44">
        <f t="shared" si="571"/>
        <v>0</v>
      </c>
      <c r="BX1002" s="44">
        <f t="shared" si="572"/>
        <v>0</v>
      </c>
      <c r="BY1002" s="11">
        <f t="shared" si="573"/>
        <v>0</v>
      </c>
      <c r="BZ1002" s="14">
        <f t="shared" si="574"/>
        <v>13</v>
      </c>
      <c r="CA1002" s="14">
        <f t="shared" si="575"/>
        <v>10</v>
      </c>
      <c r="CB1002" s="13">
        <f t="shared" si="576"/>
        <v>0</v>
      </c>
      <c r="CC1002" s="13">
        <f t="shared" si="577"/>
        <v>0</v>
      </c>
      <c r="CD1002" s="312">
        <f t="shared" si="578"/>
        <v>13</v>
      </c>
      <c r="CE1002" s="312">
        <f t="shared" si="579"/>
        <v>10</v>
      </c>
      <c r="CF1002" s="313">
        <f t="shared" si="580"/>
        <v>23</v>
      </c>
      <c r="CG1002" s="302" t="str">
        <f t="shared" si="581"/>
        <v>OK</v>
      </c>
    </row>
    <row r="1003" spans="1:85" ht="24" x14ac:dyDescent="0.25">
      <c r="A1003" s="6">
        <v>991</v>
      </c>
      <c r="B1003" s="495">
        <v>55</v>
      </c>
      <c r="C1003" s="495" t="s">
        <v>268</v>
      </c>
      <c r="D1003" s="496" t="s">
        <v>26</v>
      </c>
      <c r="E1003" s="626">
        <v>69941710</v>
      </c>
      <c r="F1003" s="627" t="s">
        <v>1195</v>
      </c>
      <c r="G1003" s="624" t="s">
        <v>53</v>
      </c>
      <c r="H1003" s="9">
        <f>VLOOKUP($E1003,'ALL-GTK-MI-MTS-MA'!$E$13:$CF$361,'ALL-GTK-MI-MTS-MA'!H$6,FALSE)</f>
        <v>0</v>
      </c>
      <c r="I1003" s="9">
        <f>VLOOKUP($E1003,'ALL-GTK-MI-MTS-MA'!$E$13:$CF$361,'ALL-GTK-MI-MTS-MA'!I$6,FALSE)</f>
        <v>0</v>
      </c>
      <c r="J1003" s="9">
        <f>VLOOKUP($E1003,'ALL-GTK-MI-MTS-MA'!$E$13:$CF$361,'ALL-GTK-MI-MTS-MA'!J$6,FALSE)</f>
        <v>0</v>
      </c>
      <c r="K1003" s="9">
        <f>VLOOKUP($E1003,'ALL-GTK-MI-MTS-MA'!$E$13:$CF$361,'ALL-GTK-MI-MTS-MA'!K$6,FALSE)</f>
        <v>0</v>
      </c>
      <c r="L1003" s="9">
        <f>VLOOKUP($E1003,'ALL-GTK-MI-MTS-MA'!$E$13:$CF$361,'ALL-GTK-MI-MTS-MA'!L$6,FALSE)</f>
        <v>0</v>
      </c>
      <c r="M1003" s="9">
        <f>VLOOKUP($E1003,'ALL-GTK-MI-MTS-MA'!$E$13:$CF$361,'ALL-GTK-MI-MTS-MA'!M$6,FALSE)</f>
        <v>0</v>
      </c>
      <c r="N1003" s="9">
        <f>VLOOKUP($E1003,'ALL-GTK-MI-MTS-MA'!$E$13:$CF$361,'ALL-GTK-MI-MTS-MA'!N$6,FALSE)</f>
        <v>0</v>
      </c>
      <c r="O1003" s="9">
        <f>VLOOKUP($E1003,'ALL-GTK-MI-MTS-MA'!$E$13:$CF$361,'ALL-GTK-MI-MTS-MA'!O$6,FALSE)</f>
        <v>0</v>
      </c>
      <c r="P1003" s="299">
        <f t="shared" si="546"/>
        <v>0</v>
      </c>
      <c r="Q1003" s="299">
        <f t="shared" si="547"/>
        <v>0</v>
      </c>
      <c r="R1003" s="300">
        <f t="shared" si="548"/>
        <v>0</v>
      </c>
      <c r="S1003" s="9">
        <f>VLOOKUP($E1003,'ALL-GTK-MI-MTS-MA'!$E$13:$CF$361,'ALL-GTK-MI-MTS-MA'!S$6,FALSE)</f>
        <v>8</v>
      </c>
      <c r="T1003" s="9">
        <f>VLOOKUP($E1003,'ALL-GTK-MI-MTS-MA'!$E$13:$CF$361,'ALL-GTK-MI-MTS-MA'!T$6,FALSE)</f>
        <v>4</v>
      </c>
      <c r="U1003" s="9">
        <f>VLOOKUP($E1003,'ALL-GTK-MI-MTS-MA'!$E$13:$CF$361,'ALL-GTK-MI-MTS-MA'!U$6,FALSE)</f>
        <v>0</v>
      </c>
      <c r="V1003" s="9">
        <f>VLOOKUP($E1003,'ALL-GTK-MI-MTS-MA'!$E$13:$CF$361,'ALL-GTK-MI-MTS-MA'!V$6,FALSE)</f>
        <v>0</v>
      </c>
      <c r="W1003" s="9">
        <f>VLOOKUP($E1003,'ALL-GTK-MI-MTS-MA'!$E$13:$CF$361,'ALL-GTK-MI-MTS-MA'!W$6,FALSE)</f>
        <v>0</v>
      </c>
      <c r="X1003" s="9">
        <f>VLOOKUP($E1003,'ALL-GTK-MI-MTS-MA'!$E$13:$CF$361,'ALL-GTK-MI-MTS-MA'!X$6,FALSE)</f>
        <v>0</v>
      </c>
      <c r="Y1003" s="299">
        <f t="shared" si="549"/>
        <v>8</v>
      </c>
      <c r="Z1003" s="299">
        <f t="shared" si="550"/>
        <v>4</v>
      </c>
      <c r="AA1003" s="10">
        <f t="shared" si="551"/>
        <v>12</v>
      </c>
      <c r="AB1003" s="44">
        <f t="shared" si="552"/>
        <v>8</v>
      </c>
      <c r="AC1003" s="44">
        <f t="shared" si="553"/>
        <v>4</v>
      </c>
      <c r="AD1003" s="11">
        <f t="shared" si="554"/>
        <v>12</v>
      </c>
      <c r="AE1003" s="9">
        <f>VLOOKUP($E1003,'ALL-GTK-MI-MTS-MA'!$E$13:$CF$361,'ALL-GTK-MI-MTS-MA'!AE$6,FALSE)</f>
        <v>4</v>
      </c>
      <c r="AF1003" s="9">
        <f>VLOOKUP($E1003,'ALL-GTK-MI-MTS-MA'!$E$13:$CF$361,'ALL-GTK-MI-MTS-MA'!AF$6,FALSE)</f>
        <v>2</v>
      </c>
      <c r="AG1003" s="10">
        <f t="shared" si="555"/>
        <v>6</v>
      </c>
      <c r="AH1003" s="9">
        <f>VLOOKUP($E1003,'ALL-GTK-MI-MTS-MA'!$E$13:$CF$361,'ALL-GTK-MI-MTS-MA'!AH$6,FALSE)</f>
        <v>4</v>
      </c>
      <c r="AI1003" s="9">
        <f>VLOOKUP($E1003,'ALL-GTK-MI-MTS-MA'!$E$13:$CF$361,'ALL-GTK-MI-MTS-MA'!AI$6,FALSE)</f>
        <v>2</v>
      </c>
      <c r="AJ1003" s="10">
        <f t="shared" si="556"/>
        <v>6</v>
      </c>
      <c r="AK1003" s="44">
        <f t="shared" si="557"/>
        <v>8</v>
      </c>
      <c r="AL1003" s="44">
        <f t="shared" si="558"/>
        <v>4</v>
      </c>
      <c r="AM1003" s="11">
        <f t="shared" si="559"/>
        <v>12</v>
      </c>
      <c r="AN1003" s="299">
        <v>0</v>
      </c>
      <c r="AO1003" s="299">
        <v>0</v>
      </c>
      <c r="AP1003" s="9">
        <f>VLOOKUP($E1003,'ALL-GTK-MI-MTS-MA'!$E$13:$CF$361,'ALL-GTK-MI-MTS-MA'!AP$6,FALSE)</f>
        <v>0</v>
      </c>
      <c r="AQ1003" s="9">
        <f>VLOOKUP($E1003,'ALL-GTK-MI-MTS-MA'!$E$13:$CF$361,'ALL-GTK-MI-MTS-MA'!AQ$6,FALSE)</f>
        <v>0</v>
      </c>
      <c r="AR1003" s="9">
        <f>VLOOKUP($E1003,'ALL-GTK-MI-MTS-MA'!$E$13:$CF$361,'ALL-GTK-MI-MTS-MA'!AR$6,FALSE)</f>
        <v>0</v>
      </c>
      <c r="AS1003" s="9">
        <f>VLOOKUP($E1003,'ALL-GTK-MI-MTS-MA'!$E$13:$CF$361,'ALL-GTK-MI-MTS-MA'!AS$6,FALSE)</f>
        <v>0</v>
      </c>
      <c r="AT1003" s="9">
        <f>VLOOKUP($E1003,'ALL-GTK-MI-MTS-MA'!$E$13:$CF$361,'ALL-GTK-MI-MTS-MA'!AT$6,FALSE)</f>
        <v>0</v>
      </c>
      <c r="AU1003" s="9">
        <f>VLOOKUP($E1003,'ALL-GTK-MI-MTS-MA'!$E$13:$CF$361,'ALL-GTK-MI-MTS-MA'!AU$6,FALSE)</f>
        <v>0</v>
      </c>
      <c r="AV1003" s="590">
        <f>VLOOKUP($E1003,'ALL-GTK-MI-MTS-MA'!$E$13:$CF$361,'ALL-GTK-MI-MTS-MA'!AV$6,FALSE)</f>
        <v>0</v>
      </c>
      <c r="AW1003" s="590">
        <f>VLOOKUP($E1003,'ALL-GTK-MI-MTS-MA'!$E$13:$CF$361,'ALL-GTK-MI-MTS-MA'!AW$6,FALSE)</f>
        <v>0</v>
      </c>
      <c r="AX1003" s="9">
        <f>VLOOKUP($E1003,'ALL-GTK-MI-MTS-MA'!$E$13:$CF$361,'ALL-GTK-MI-MTS-MA'!AX$6,FALSE)</f>
        <v>8</v>
      </c>
      <c r="AY1003" s="9">
        <f>VLOOKUP($E1003,'ALL-GTK-MI-MTS-MA'!$E$13:$CF$361,'ALL-GTK-MI-MTS-MA'!AY$6,FALSE)</f>
        <v>4</v>
      </c>
      <c r="AZ1003" s="9">
        <f>VLOOKUP($E1003,'ALL-GTK-MI-MTS-MA'!$E$13:$CF$361,'ALL-GTK-MI-MTS-MA'!AZ$6,FALSE)</f>
        <v>0</v>
      </c>
      <c r="BA1003" s="9">
        <f>VLOOKUP($E1003,'ALL-GTK-MI-MTS-MA'!$E$13:$CF$361,'ALL-GTK-MI-MTS-MA'!BA$6,FALSE)</f>
        <v>0</v>
      </c>
      <c r="BB1003" s="9">
        <f>VLOOKUP($E1003,'ALL-GTK-MI-MTS-MA'!$E$13:$CF$361,'ALL-GTK-MI-MTS-MA'!BB$6,FALSE)</f>
        <v>0</v>
      </c>
      <c r="BC1003" s="9">
        <f>VLOOKUP($E1003,'ALL-GTK-MI-MTS-MA'!$E$13:$CF$361,'ALL-GTK-MI-MTS-MA'!BC$6,FALSE)</f>
        <v>0</v>
      </c>
      <c r="BD1003" s="310">
        <f t="shared" si="560"/>
        <v>0</v>
      </c>
      <c r="BE1003" s="310">
        <f t="shared" si="561"/>
        <v>0</v>
      </c>
      <c r="BF1003" s="10">
        <f t="shared" si="562"/>
        <v>0</v>
      </c>
      <c r="BG1003" s="311">
        <f t="shared" si="563"/>
        <v>8</v>
      </c>
      <c r="BH1003" s="311">
        <f t="shared" si="564"/>
        <v>4</v>
      </c>
      <c r="BI1003" s="10">
        <f t="shared" si="565"/>
        <v>12</v>
      </c>
      <c r="BJ1003" s="44">
        <f t="shared" si="566"/>
        <v>8</v>
      </c>
      <c r="BK1003" s="44">
        <f t="shared" si="567"/>
        <v>4</v>
      </c>
      <c r="BL1003" s="11">
        <f t="shared" si="568"/>
        <v>12</v>
      </c>
      <c r="BM1003" s="9">
        <f>VLOOKUP($E1003,'ALL-GTK-MI-MTS-MA'!$E$13:$CF$361,'ALL-GTK-MI-MTS-MA'!BM$6,FALSE)</f>
        <v>0</v>
      </c>
      <c r="BN1003" s="9">
        <f>VLOOKUP($E1003,'ALL-GTK-MI-MTS-MA'!$E$13:$CF$361,'ALL-GTK-MI-MTS-MA'!BN$6,FALSE)</f>
        <v>0</v>
      </c>
      <c r="BO1003" s="9">
        <f>VLOOKUP($E1003,'ALL-GTK-MI-MTS-MA'!$E$13:$CF$361,'ALL-GTK-MI-MTS-MA'!BO$6,FALSE)</f>
        <v>0</v>
      </c>
      <c r="BP1003" s="9">
        <f>VLOOKUP($E1003,'ALL-GTK-MI-MTS-MA'!$E$13:$CF$361,'ALL-GTK-MI-MTS-MA'!BP$6,FALSE)</f>
        <v>0</v>
      </c>
      <c r="BQ1003" s="9">
        <f>VLOOKUP($E1003,'ALL-GTK-MI-MTS-MA'!$E$13:$CF$361,'ALL-GTK-MI-MTS-MA'!BQ$6,FALSE)</f>
        <v>0</v>
      </c>
      <c r="BR1003" s="9">
        <f>VLOOKUP($E1003,'ALL-GTK-MI-MTS-MA'!$E$13:$CF$361,'ALL-GTK-MI-MTS-MA'!BR$6,FALSE)</f>
        <v>0</v>
      </c>
      <c r="BS1003" s="9">
        <f>VLOOKUP($E1003,'ALL-GTK-MI-MTS-MA'!$E$13:$CF$361,'ALL-GTK-MI-MTS-MA'!BS$6,FALSE)</f>
        <v>0</v>
      </c>
      <c r="BT1003" s="9">
        <f>VLOOKUP($E1003,'ALL-GTK-MI-MTS-MA'!$E$13:$CF$361,'ALL-GTK-MI-MTS-MA'!BT$6,FALSE)</f>
        <v>0</v>
      </c>
      <c r="BU1003" s="299">
        <f t="shared" si="569"/>
        <v>0</v>
      </c>
      <c r="BV1003" s="299">
        <f t="shared" si="570"/>
        <v>0</v>
      </c>
      <c r="BW1003" s="44">
        <f t="shared" si="571"/>
        <v>0</v>
      </c>
      <c r="BX1003" s="44">
        <f t="shared" si="572"/>
        <v>0</v>
      </c>
      <c r="BY1003" s="11">
        <f t="shared" si="573"/>
        <v>0</v>
      </c>
      <c r="BZ1003" s="14">
        <f t="shared" si="574"/>
        <v>8</v>
      </c>
      <c r="CA1003" s="14">
        <f t="shared" si="575"/>
        <v>4</v>
      </c>
      <c r="CB1003" s="13">
        <f t="shared" si="576"/>
        <v>0</v>
      </c>
      <c r="CC1003" s="13">
        <f t="shared" si="577"/>
        <v>0</v>
      </c>
      <c r="CD1003" s="312">
        <f t="shared" si="578"/>
        <v>8</v>
      </c>
      <c r="CE1003" s="312">
        <f t="shared" si="579"/>
        <v>4</v>
      </c>
      <c r="CF1003" s="313">
        <f t="shared" si="580"/>
        <v>12</v>
      </c>
      <c r="CG1003" s="302" t="str">
        <f t="shared" si="581"/>
        <v>OK</v>
      </c>
    </row>
    <row r="1004" spans="1:85" ht="14.25" x14ac:dyDescent="0.25">
      <c r="A1004" s="6">
        <v>992</v>
      </c>
      <c r="B1004" s="495">
        <v>56</v>
      </c>
      <c r="C1004" s="495" t="s">
        <v>268</v>
      </c>
      <c r="D1004" s="496" t="s">
        <v>27</v>
      </c>
      <c r="E1004" s="626">
        <v>20362841</v>
      </c>
      <c r="F1004" s="627" t="s">
        <v>1196</v>
      </c>
      <c r="G1004" s="624" t="s">
        <v>53</v>
      </c>
      <c r="H1004" s="9">
        <f>VLOOKUP($E1004,'ALL-GTK-MI-MTS-MA'!$E$13:$CF$361,'ALL-GTK-MI-MTS-MA'!H$6,FALSE)</f>
        <v>0</v>
      </c>
      <c r="I1004" s="9">
        <f>VLOOKUP($E1004,'ALL-GTK-MI-MTS-MA'!$E$13:$CF$361,'ALL-GTK-MI-MTS-MA'!I$6,FALSE)</f>
        <v>0</v>
      </c>
      <c r="J1004" s="9">
        <f>VLOOKUP($E1004,'ALL-GTK-MI-MTS-MA'!$E$13:$CF$361,'ALL-GTK-MI-MTS-MA'!J$6,FALSE)</f>
        <v>0</v>
      </c>
      <c r="K1004" s="9">
        <f>VLOOKUP($E1004,'ALL-GTK-MI-MTS-MA'!$E$13:$CF$361,'ALL-GTK-MI-MTS-MA'!K$6,FALSE)</f>
        <v>0</v>
      </c>
      <c r="L1004" s="9">
        <f>VLOOKUP($E1004,'ALL-GTK-MI-MTS-MA'!$E$13:$CF$361,'ALL-GTK-MI-MTS-MA'!L$6,FALSE)</f>
        <v>0</v>
      </c>
      <c r="M1004" s="9">
        <f>VLOOKUP($E1004,'ALL-GTK-MI-MTS-MA'!$E$13:$CF$361,'ALL-GTK-MI-MTS-MA'!M$6,FALSE)</f>
        <v>0</v>
      </c>
      <c r="N1004" s="9">
        <f>VLOOKUP($E1004,'ALL-GTK-MI-MTS-MA'!$E$13:$CF$361,'ALL-GTK-MI-MTS-MA'!N$6,FALSE)</f>
        <v>0</v>
      </c>
      <c r="O1004" s="9">
        <f>VLOOKUP($E1004,'ALL-GTK-MI-MTS-MA'!$E$13:$CF$361,'ALL-GTK-MI-MTS-MA'!O$6,FALSE)</f>
        <v>0</v>
      </c>
      <c r="P1004" s="299">
        <f t="shared" si="546"/>
        <v>0</v>
      </c>
      <c r="Q1004" s="299">
        <f t="shared" si="547"/>
        <v>0</v>
      </c>
      <c r="R1004" s="300">
        <f t="shared" si="548"/>
        <v>0</v>
      </c>
      <c r="S1004" s="9">
        <f>VLOOKUP($E1004,'ALL-GTK-MI-MTS-MA'!$E$13:$CF$361,'ALL-GTK-MI-MTS-MA'!S$6,FALSE)</f>
        <v>6</v>
      </c>
      <c r="T1004" s="9">
        <f>VLOOKUP($E1004,'ALL-GTK-MI-MTS-MA'!$E$13:$CF$361,'ALL-GTK-MI-MTS-MA'!T$6,FALSE)</f>
        <v>6</v>
      </c>
      <c r="U1004" s="9">
        <f>VLOOKUP($E1004,'ALL-GTK-MI-MTS-MA'!$E$13:$CF$361,'ALL-GTK-MI-MTS-MA'!U$6,FALSE)</f>
        <v>0</v>
      </c>
      <c r="V1004" s="9">
        <f>VLOOKUP($E1004,'ALL-GTK-MI-MTS-MA'!$E$13:$CF$361,'ALL-GTK-MI-MTS-MA'!V$6,FALSE)</f>
        <v>0</v>
      </c>
      <c r="W1004" s="9">
        <f>VLOOKUP($E1004,'ALL-GTK-MI-MTS-MA'!$E$13:$CF$361,'ALL-GTK-MI-MTS-MA'!W$6,FALSE)</f>
        <v>0</v>
      </c>
      <c r="X1004" s="9">
        <f>VLOOKUP($E1004,'ALL-GTK-MI-MTS-MA'!$E$13:$CF$361,'ALL-GTK-MI-MTS-MA'!X$6,FALSE)</f>
        <v>0</v>
      </c>
      <c r="Y1004" s="299">
        <f t="shared" si="549"/>
        <v>6</v>
      </c>
      <c r="Z1004" s="299">
        <f t="shared" si="550"/>
        <v>6</v>
      </c>
      <c r="AA1004" s="10">
        <f t="shared" si="551"/>
        <v>12</v>
      </c>
      <c r="AB1004" s="44">
        <f t="shared" si="552"/>
        <v>6</v>
      </c>
      <c r="AC1004" s="44">
        <f t="shared" si="553"/>
        <v>6</v>
      </c>
      <c r="AD1004" s="11">
        <f t="shared" si="554"/>
        <v>12</v>
      </c>
      <c r="AE1004" s="9">
        <f>VLOOKUP($E1004,'ALL-GTK-MI-MTS-MA'!$E$13:$CF$361,'ALL-GTK-MI-MTS-MA'!AE$6,FALSE)</f>
        <v>3</v>
      </c>
      <c r="AF1004" s="9">
        <f>VLOOKUP($E1004,'ALL-GTK-MI-MTS-MA'!$E$13:$CF$361,'ALL-GTK-MI-MTS-MA'!AF$6,FALSE)</f>
        <v>3</v>
      </c>
      <c r="AG1004" s="10">
        <f t="shared" si="555"/>
        <v>6</v>
      </c>
      <c r="AH1004" s="9">
        <f>VLOOKUP($E1004,'ALL-GTK-MI-MTS-MA'!$E$13:$CF$361,'ALL-GTK-MI-MTS-MA'!AH$6,FALSE)</f>
        <v>3</v>
      </c>
      <c r="AI1004" s="9">
        <f>VLOOKUP($E1004,'ALL-GTK-MI-MTS-MA'!$E$13:$CF$361,'ALL-GTK-MI-MTS-MA'!AI$6,FALSE)</f>
        <v>3</v>
      </c>
      <c r="AJ1004" s="10">
        <f t="shared" si="556"/>
        <v>6</v>
      </c>
      <c r="AK1004" s="44">
        <f t="shared" si="557"/>
        <v>6</v>
      </c>
      <c r="AL1004" s="44">
        <f t="shared" si="558"/>
        <v>6</v>
      </c>
      <c r="AM1004" s="11">
        <f t="shared" si="559"/>
        <v>12</v>
      </c>
      <c r="AN1004" s="299">
        <v>0</v>
      </c>
      <c r="AO1004" s="299">
        <v>0</v>
      </c>
      <c r="AP1004" s="9">
        <f>VLOOKUP($E1004,'ALL-GTK-MI-MTS-MA'!$E$13:$CF$361,'ALL-GTK-MI-MTS-MA'!AP$6,FALSE)</f>
        <v>0</v>
      </c>
      <c r="AQ1004" s="9">
        <f>VLOOKUP($E1004,'ALL-GTK-MI-MTS-MA'!$E$13:$CF$361,'ALL-GTK-MI-MTS-MA'!AQ$6,FALSE)</f>
        <v>0</v>
      </c>
      <c r="AR1004" s="9">
        <f>VLOOKUP($E1004,'ALL-GTK-MI-MTS-MA'!$E$13:$CF$361,'ALL-GTK-MI-MTS-MA'!AR$6,FALSE)</f>
        <v>0</v>
      </c>
      <c r="AS1004" s="9">
        <f>VLOOKUP($E1004,'ALL-GTK-MI-MTS-MA'!$E$13:$CF$361,'ALL-GTK-MI-MTS-MA'!AS$6,FALSE)</f>
        <v>0</v>
      </c>
      <c r="AT1004" s="9">
        <f>VLOOKUP($E1004,'ALL-GTK-MI-MTS-MA'!$E$13:$CF$361,'ALL-GTK-MI-MTS-MA'!AT$6,FALSE)</f>
        <v>0</v>
      </c>
      <c r="AU1004" s="9">
        <f>VLOOKUP($E1004,'ALL-GTK-MI-MTS-MA'!$E$13:$CF$361,'ALL-GTK-MI-MTS-MA'!AU$6,FALSE)</f>
        <v>0</v>
      </c>
      <c r="AV1004" s="590">
        <f>VLOOKUP($E1004,'ALL-GTK-MI-MTS-MA'!$E$13:$CF$361,'ALL-GTK-MI-MTS-MA'!AV$6,FALSE)</f>
        <v>0</v>
      </c>
      <c r="AW1004" s="590">
        <f>VLOOKUP($E1004,'ALL-GTK-MI-MTS-MA'!$E$13:$CF$361,'ALL-GTK-MI-MTS-MA'!AW$6,FALSE)</f>
        <v>0</v>
      </c>
      <c r="AX1004" s="9">
        <f>VLOOKUP($E1004,'ALL-GTK-MI-MTS-MA'!$E$13:$CF$361,'ALL-GTK-MI-MTS-MA'!AX$6,FALSE)</f>
        <v>6</v>
      </c>
      <c r="AY1004" s="9">
        <f>VLOOKUP($E1004,'ALL-GTK-MI-MTS-MA'!$E$13:$CF$361,'ALL-GTK-MI-MTS-MA'!AY$6,FALSE)</f>
        <v>6</v>
      </c>
      <c r="AZ1004" s="9">
        <f>VLOOKUP($E1004,'ALL-GTK-MI-MTS-MA'!$E$13:$CF$361,'ALL-GTK-MI-MTS-MA'!AZ$6,FALSE)</f>
        <v>0</v>
      </c>
      <c r="BA1004" s="9">
        <f>VLOOKUP($E1004,'ALL-GTK-MI-MTS-MA'!$E$13:$CF$361,'ALL-GTK-MI-MTS-MA'!BA$6,FALSE)</f>
        <v>0</v>
      </c>
      <c r="BB1004" s="9">
        <f>VLOOKUP($E1004,'ALL-GTK-MI-MTS-MA'!$E$13:$CF$361,'ALL-GTK-MI-MTS-MA'!BB$6,FALSE)</f>
        <v>0</v>
      </c>
      <c r="BC1004" s="9">
        <f>VLOOKUP($E1004,'ALL-GTK-MI-MTS-MA'!$E$13:$CF$361,'ALL-GTK-MI-MTS-MA'!BC$6,FALSE)</f>
        <v>0</v>
      </c>
      <c r="BD1004" s="310">
        <f t="shared" si="560"/>
        <v>0</v>
      </c>
      <c r="BE1004" s="310">
        <f t="shared" si="561"/>
        <v>0</v>
      </c>
      <c r="BF1004" s="10">
        <f t="shared" si="562"/>
        <v>0</v>
      </c>
      <c r="BG1004" s="311">
        <f t="shared" si="563"/>
        <v>6</v>
      </c>
      <c r="BH1004" s="311">
        <f t="shared" si="564"/>
        <v>6</v>
      </c>
      <c r="BI1004" s="10">
        <f t="shared" si="565"/>
        <v>12</v>
      </c>
      <c r="BJ1004" s="44">
        <f t="shared" si="566"/>
        <v>6</v>
      </c>
      <c r="BK1004" s="44">
        <f t="shared" si="567"/>
        <v>6</v>
      </c>
      <c r="BL1004" s="11">
        <f t="shared" si="568"/>
        <v>12</v>
      </c>
      <c r="BM1004" s="9">
        <f>VLOOKUP($E1004,'ALL-GTK-MI-MTS-MA'!$E$13:$CF$361,'ALL-GTK-MI-MTS-MA'!BM$6,FALSE)</f>
        <v>0</v>
      </c>
      <c r="BN1004" s="9">
        <f>VLOOKUP($E1004,'ALL-GTK-MI-MTS-MA'!$E$13:$CF$361,'ALL-GTK-MI-MTS-MA'!BN$6,FALSE)</f>
        <v>0</v>
      </c>
      <c r="BO1004" s="9">
        <f>VLOOKUP($E1004,'ALL-GTK-MI-MTS-MA'!$E$13:$CF$361,'ALL-GTK-MI-MTS-MA'!BO$6,FALSE)</f>
        <v>0</v>
      </c>
      <c r="BP1004" s="9">
        <f>VLOOKUP($E1004,'ALL-GTK-MI-MTS-MA'!$E$13:$CF$361,'ALL-GTK-MI-MTS-MA'!BP$6,FALSE)</f>
        <v>0</v>
      </c>
      <c r="BQ1004" s="9">
        <f>VLOOKUP($E1004,'ALL-GTK-MI-MTS-MA'!$E$13:$CF$361,'ALL-GTK-MI-MTS-MA'!BQ$6,FALSE)</f>
        <v>0</v>
      </c>
      <c r="BR1004" s="9">
        <f>VLOOKUP($E1004,'ALL-GTK-MI-MTS-MA'!$E$13:$CF$361,'ALL-GTK-MI-MTS-MA'!BR$6,FALSE)</f>
        <v>0</v>
      </c>
      <c r="BS1004" s="9">
        <f>VLOOKUP($E1004,'ALL-GTK-MI-MTS-MA'!$E$13:$CF$361,'ALL-GTK-MI-MTS-MA'!BS$6,FALSE)</f>
        <v>0</v>
      </c>
      <c r="BT1004" s="9">
        <f>VLOOKUP($E1004,'ALL-GTK-MI-MTS-MA'!$E$13:$CF$361,'ALL-GTK-MI-MTS-MA'!BT$6,FALSE)</f>
        <v>0</v>
      </c>
      <c r="BU1004" s="299">
        <f t="shared" si="569"/>
        <v>0</v>
      </c>
      <c r="BV1004" s="299">
        <f t="shared" si="570"/>
        <v>0</v>
      </c>
      <c r="BW1004" s="44">
        <f t="shared" si="571"/>
        <v>0</v>
      </c>
      <c r="BX1004" s="44">
        <f t="shared" si="572"/>
        <v>0</v>
      </c>
      <c r="BY1004" s="11">
        <f t="shared" si="573"/>
        <v>0</v>
      </c>
      <c r="BZ1004" s="14">
        <f t="shared" si="574"/>
        <v>6</v>
      </c>
      <c r="CA1004" s="14">
        <f t="shared" si="575"/>
        <v>6</v>
      </c>
      <c r="CB1004" s="13">
        <f t="shared" si="576"/>
        <v>0</v>
      </c>
      <c r="CC1004" s="13">
        <f t="shared" si="577"/>
        <v>0</v>
      </c>
      <c r="CD1004" s="312">
        <f t="shared" si="578"/>
        <v>6</v>
      </c>
      <c r="CE1004" s="312">
        <f t="shared" si="579"/>
        <v>6</v>
      </c>
      <c r="CF1004" s="313">
        <f t="shared" si="580"/>
        <v>12</v>
      </c>
      <c r="CG1004" s="302" t="str">
        <f t="shared" si="581"/>
        <v>OK</v>
      </c>
    </row>
    <row r="1005" spans="1:85" ht="14.25" x14ac:dyDescent="0.25">
      <c r="A1005" s="6">
        <v>993</v>
      </c>
      <c r="B1005" s="495">
        <v>57</v>
      </c>
      <c r="C1005" s="495" t="s">
        <v>268</v>
      </c>
      <c r="D1005" s="496" t="s">
        <v>27</v>
      </c>
      <c r="E1005" s="626">
        <v>20362842</v>
      </c>
      <c r="F1005" s="627" t="s">
        <v>1197</v>
      </c>
      <c r="G1005" s="624" t="s">
        <v>53</v>
      </c>
      <c r="H1005" s="9">
        <f>VLOOKUP($E1005,'ALL-GTK-MI-MTS-MA'!$E$13:$CF$361,'ALL-GTK-MI-MTS-MA'!H$6,FALSE)</f>
        <v>0</v>
      </c>
      <c r="I1005" s="9">
        <f>VLOOKUP($E1005,'ALL-GTK-MI-MTS-MA'!$E$13:$CF$361,'ALL-GTK-MI-MTS-MA'!I$6,FALSE)</f>
        <v>0</v>
      </c>
      <c r="J1005" s="9">
        <f>VLOOKUP($E1005,'ALL-GTK-MI-MTS-MA'!$E$13:$CF$361,'ALL-GTK-MI-MTS-MA'!J$6,FALSE)</f>
        <v>0</v>
      </c>
      <c r="K1005" s="9">
        <f>VLOOKUP($E1005,'ALL-GTK-MI-MTS-MA'!$E$13:$CF$361,'ALL-GTK-MI-MTS-MA'!K$6,FALSE)</f>
        <v>0</v>
      </c>
      <c r="L1005" s="9">
        <f>VLOOKUP($E1005,'ALL-GTK-MI-MTS-MA'!$E$13:$CF$361,'ALL-GTK-MI-MTS-MA'!L$6,FALSE)</f>
        <v>0</v>
      </c>
      <c r="M1005" s="9">
        <f>VLOOKUP($E1005,'ALL-GTK-MI-MTS-MA'!$E$13:$CF$361,'ALL-GTK-MI-MTS-MA'!M$6,FALSE)</f>
        <v>0</v>
      </c>
      <c r="N1005" s="9">
        <f>VLOOKUP($E1005,'ALL-GTK-MI-MTS-MA'!$E$13:$CF$361,'ALL-GTK-MI-MTS-MA'!N$6,FALSE)</f>
        <v>0</v>
      </c>
      <c r="O1005" s="9">
        <f>VLOOKUP($E1005,'ALL-GTK-MI-MTS-MA'!$E$13:$CF$361,'ALL-GTK-MI-MTS-MA'!O$6,FALSE)</f>
        <v>1</v>
      </c>
      <c r="P1005" s="299">
        <f t="shared" si="546"/>
        <v>0</v>
      </c>
      <c r="Q1005" s="299">
        <f t="shared" si="547"/>
        <v>1</v>
      </c>
      <c r="R1005" s="300">
        <f t="shared" si="548"/>
        <v>1</v>
      </c>
      <c r="S1005" s="9">
        <f>VLOOKUP($E1005,'ALL-GTK-MI-MTS-MA'!$E$13:$CF$361,'ALL-GTK-MI-MTS-MA'!S$6,FALSE)</f>
        <v>5</v>
      </c>
      <c r="T1005" s="9">
        <f>VLOOKUP($E1005,'ALL-GTK-MI-MTS-MA'!$E$13:$CF$361,'ALL-GTK-MI-MTS-MA'!T$6,FALSE)</f>
        <v>4</v>
      </c>
      <c r="U1005" s="9">
        <f>VLOOKUP($E1005,'ALL-GTK-MI-MTS-MA'!$E$13:$CF$361,'ALL-GTK-MI-MTS-MA'!U$6,FALSE)</f>
        <v>0</v>
      </c>
      <c r="V1005" s="9">
        <f>VLOOKUP($E1005,'ALL-GTK-MI-MTS-MA'!$E$13:$CF$361,'ALL-GTK-MI-MTS-MA'!V$6,FALSE)</f>
        <v>0</v>
      </c>
      <c r="W1005" s="9">
        <f>VLOOKUP($E1005,'ALL-GTK-MI-MTS-MA'!$E$13:$CF$361,'ALL-GTK-MI-MTS-MA'!W$6,FALSE)</f>
        <v>0</v>
      </c>
      <c r="X1005" s="9">
        <f>VLOOKUP($E1005,'ALL-GTK-MI-MTS-MA'!$E$13:$CF$361,'ALL-GTK-MI-MTS-MA'!X$6,FALSE)</f>
        <v>0</v>
      </c>
      <c r="Y1005" s="299">
        <f t="shared" si="549"/>
        <v>5</v>
      </c>
      <c r="Z1005" s="299">
        <f t="shared" si="550"/>
        <v>4</v>
      </c>
      <c r="AA1005" s="10">
        <f t="shared" si="551"/>
        <v>9</v>
      </c>
      <c r="AB1005" s="44">
        <f t="shared" si="552"/>
        <v>5</v>
      </c>
      <c r="AC1005" s="44">
        <f t="shared" si="553"/>
        <v>5</v>
      </c>
      <c r="AD1005" s="11">
        <f t="shared" si="554"/>
        <v>10</v>
      </c>
      <c r="AE1005" s="9">
        <f>VLOOKUP($E1005,'ALL-GTK-MI-MTS-MA'!$E$13:$CF$361,'ALL-GTK-MI-MTS-MA'!AE$6,FALSE)</f>
        <v>2</v>
      </c>
      <c r="AF1005" s="9">
        <f>VLOOKUP($E1005,'ALL-GTK-MI-MTS-MA'!$E$13:$CF$361,'ALL-GTK-MI-MTS-MA'!AF$6,FALSE)</f>
        <v>2</v>
      </c>
      <c r="AG1005" s="10">
        <f t="shared" si="555"/>
        <v>4</v>
      </c>
      <c r="AH1005" s="9">
        <f>VLOOKUP($E1005,'ALL-GTK-MI-MTS-MA'!$E$13:$CF$361,'ALL-GTK-MI-MTS-MA'!AH$6,FALSE)</f>
        <v>3</v>
      </c>
      <c r="AI1005" s="9">
        <f>VLOOKUP($E1005,'ALL-GTK-MI-MTS-MA'!$E$13:$CF$361,'ALL-GTK-MI-MTS-MA'!AI$6,FALSE)</f>
        <v>3</v>
      </c>
      <c r="AJ1005" s="10">
        <f t="shared" si="556"/>
        <v>6</v>
      </c>
      <c r="AK1005" s="44">
        <f t="shared" si="557"/>
        <v>5</v>
      </c>
      <c r="AL1005" s="44">
        <f t="shared" si="558"/>
        <v>5</v>
      </c>
      <c r="AM1005" s="11">
        <f t="shared" si="559"/>
        <v>10</v>
      </c>
      <c r="AN1005" s="299">
        <v>0</v>
      </c>
      <c r="AO1005" s="299">
        <v>0</v>
      </c>
      <c r="AP1005" s="9">
        <f>VLOOKUP($E1005,'ALL-GTK-MI-MTS-MA'!$E$13:$CF$361,'ALL-GTK-MI-MTS-MA'!AP$6,FALSE)</f>
        <v>0</v>
      </c>
      <c r="AQ1005" s="9">
        <f>VLOOKUP($E1005,'ALL-GTK-MI-MTS-MA'!$E$13:$CF$361,'ALL-GTK-MI-MTS-MA'!AQ$6,FALSE)</f>
        <v>0</v>
      </c>
      <c r="AR1005" s="9">
        <f>VLOOKUP($E1005,'ALL-GTK-MI-MTS-MA'!$E$13:$CF$361,'ALL-GTK-MI-MTS-MA'!AR$6,FALSE)</f>
        <v>0</v>
      </c>
      <c r="AS1005" s="9">
        <f>VLOOKUP($E1005,'ALL-GTK-MI-MTS-MA'!$E$13:$CF$361,'ALL-GTK-MI-MTS-MA'!AS$6,FALSE)</f>
        <v>0</v>
      </c>
      <c r="AT1005" s="9">
        <f>VLOOKUP($E1005,'ALL-GTK-MI-MTS-MA'!$E$13:$CF$361,'ALL-GTK-MI-MTS-MA'!AT$6,FALSE)</f>
        <v>0</v>
      </c>
      <c r="AU1005" s="9">
        <f>VLOOKUP($E1005,'ALL-GTK-MI-MTS-MA'!$E$13:$CF$361,'ALL-GTK-MI-MTS-MA'!AU$6,FALSE)</f>
        <v>0</v>
      </c>
      <c r="AV1005" s="590">
        <f>VLOOKUP($E1005,'ALL-GTK-MI-MTS-MA'!$E$13:$CF$361,'ALL-GTK-MI-MTS-MA'!AV$6,FALSE)</f>
        <v>0</v>
      </c>
      <c r="AW1005" s="590">
        <f>VLOOKUP($E1005,'ALL-GTK-MI-MTS-MA'!$E$13:$CF$361,'ALL-GTK-MI-MTS-MA'!AW$6,FALSE)</f>
        <v>0</v>
      </c>
      <c r="AX1005" s="9">
        <f>VLOOKUP($E1005,'ALL-GTK-MI-MTS-MA'!$E$13:$CF$361,'ALL-GTK-MI-MTS-MA'!AX$6,FALSE)</f>
        <v>5</v>
      </c>
      <c r="AY1005" s="9">
        <f>VLOOKUP($E1005,'ALL-GTK-MI-MTS-MA'!$E$13:$CF$361,'ALL-GTK-MI-MTS-MA'!AY$6,FALSE)</f>
        <v>5</v>
      </c>
      <c r="AZ1005" s="9">
        <f>VLOOKUP($E1005,'ALL-GTK-MI-MTS-MA'!$E$13:$CF$361,'ALL-GTK-MI-MTS-MA'!AZ$6,FALSE)</f>
        <v>0</v>
      </c>
      <c r="BA1005" s="9">
        <f>VLOOKUP($E1005,'ALL-GTK-MI-MTS-MA'!$E$13:$CF$361,'ALL-GTK-MI-MTS-MA'!BA$6,FALSE)</f>
        <v>0</v>
      </c>
      <c r="BB1005" s="9">
        <f>VLOOKUP($E1005,'ALL-GTK-MI-MTS-MA'!$E$13:$CF$361,'ALL-GTK-MI-MTS-MA'!BB$6,FALSE)</f>
        <v>0</v>
      </c>
      <c r="BC1005" s="9">
        <f>VLOOKUP($E1005,'ALL-GTK-MI-MTS-MA'!$E$13:$CF$361,'ALL-GTK-MI-MTS-MA'!BC$6,FALSE)</f>
        <v>0</v>
      </c>
      <c r="BD1005" s="310">
        <f t="shared" si="560"/>
        <v>0</v>
      </c>
      <c r="BE1005" s="310">
        <f t="shared" si="561"/>
        <v>0</v>
      </c>
      <c r="BF1005" s="10">
        <f t="shared" si="562"/>
        <v>0</v>
      </c>
      <c r="BG1005" s="311">
        <f t="shared" si="563"/>
        <v>5</v>
      </c>
      <c r="BH1005" s="311">
        <f t="shared" si="564"/>
        <v>5</v>
      </c>
      <c r="BI1005" s="10">
        <f t="shared" si="565"/>
        <v>10</v>
      </c>
      <c r="BJ1005" s="44">
        <f t="shared" si="566"/>
        <v>5</v>
      </c>
      <c r="BK1005" s="44">
        <f t="shared" si="567"/>
        <v>5</v>
      </c>
      <c r="BL1005" s="11">
        <f t="shared" si="568"/>
        <v>10</v>
      </c>
      <c r="BM1005" s="9">
        <f>VLOOKUP($E1005,'ALL-GTK-MI-MTS-MA'!$E$13:$CF$361,'ALL-GTK-MI-MTS-MA'!BM$6,FALSE)</f>
        <v>0</v>
      </c>
      <c r="BN1005" s="9">
        <f>VLOOKUP($E1005,'ALL-GTK-MI-MTS-MA'!$E$13:$CF$361,'ALL-GTK-MI-MTS-MA'!BN$6,FALSE)</f>
        <v>0</v>
      </c>
      <c r="BO1005" s="9">
        <f>VLOOKUP($E1005,'ALL-GTK-MI-MTS-MA'!$E$13:$CF$361,'ALL-GTK-MI-MTS-MA'!BO$6,FALSE)</f>
        <v>0</v>
      </c>
      <c r="BP1005" s="9">
        <f>VLOOKUP($E1005,'ALL-GTK-MI-MTS-MA'!$E$13:$CF$361,'ALL-GTK-MI-MTS-MA'!BP$6,FALSE)</f>
        <v>0</v>
      </c>
      <c r="BQ1005" s="9">
        <f>VLOOKUP($E1005,'ALL-GTK-MI-MTS-MA'!$E$13:$CF$361,'ALL-GTK-MI-MTS-MA'!BQ$6,FALSE)</f>
        <v>0</v>
      </c>
      <c r="BR1005" s="9">
        <f>VLOOKUP($E1005,'ALL-GTK-MI-MTS-MA'!$E$13:$CF$361,'ALL-GTK-MI-MTS-MA'!BR$6,FALSE)</f>
        <v>0</v>
      </c>
      <c r="BS1005" s="9">
        <f>VLOOKUP($E1005,'ALL-GTK-MI-MTS-MA'!$E$13:$CF$361,'ALL-GTK-MI-MTS-MA'!BS$6,FALSE)</f>
        <v>0</v>
      </c>
      <c r="BT1005" s="9">
        <f>VLOOKUP($E1005,'ALL-GTK-MI-MTS-MA'!$E$13:$CF$361,'ALL-GTK-MI-MTS-MA'!BT$6,FALSE)</f>
        <v>0</v>
      </c>
      <c r="BU1005" s="299">
        <f t="shared" si="569"/>
        <v>0</v>
      </c>
      <c r="BV1005" s="299">
        <f t="shared" si="570"/>
        <v>0</v>
      </c>
      <c r="BW1005" s="44">
        <f t="shared" si="571"/>
        <v>0</v>
      </c>
      <c r="BX1005" s="44">
        <f t="shared" si="572"/>
        <v>0</v>
      </c>
      <c r="BY1005" s="11">
        <f t="shared" si="573"/>
        <v>0</v>
      </c>
      <c r="BZ1005" s="14">
        <f t="shared" si="574"/>
        <v>5</v>
      </c>
      <c r="CA1005" s="14">
        <f t="shared" si="575"/>
        <v>5</v>
      </c>
      <c r="CB1005" s="13">
        <f t="shared" si="576"/>
        <v>0</v>
      </c>
      <c r="CC1005" s="13">
        <f t="shared" si="577"/>
        <v>0</v>
      </c>
      <c r="CD1005" s="312">
        <f t="shared" si="578"/>
        <v>5</v>
      </c>
      <c r="CE1005" s="312">
        <f t="shared" si="579"/>
        <v>5</v>
      </c>
      <c r="CF1005" s="313">
        <f t="shared" si="580"/>
        <v>10</v>
      </c>
      <c r="CG1005" s="302" t="str">
        <f t="shared" si="581"/>
        <v>OK</v>
      </c>
    </row>
    <row r="1006" spans="1:85" ht="14.25" x14ac:dyDescent="0.25">
      <c r="A1006" s="6">
        <v>994</v>
      </c>
      <c r="B1006" s="495">
        <v>58</v>
      </c>
      <c r="C1006" s="495" t="s">
        <v>268</v>
      </c>
      <c r="D1006" s="496" t="s">
        <v>27</v>
      </c>
      <c r="E1006" s="626">
        <v>69941714</v>
      </c>
      <c r="F1006" s="627" t="s">
        <v>1198</v>
      </c>
      <c r="G1006" s="624" t="s">
        <v>53</v>
      </c>
      <c r="H1006" s="9">
        <f>VLOOKUP($E1006,'ALL-GTK-MI-MTS-MA'!$E$13:$CF$361,'ALL-GTK-MI-MTS-MA'!H$6,FALSE)</f>
        <v>0</v>
      </c>
      <c r="I1006" s="9">
        <f>VLOOKUP($E1006,'ALL-GTK-MI-MTS-MA'!$E$13:$CF$361,'ALL-GTK-MI-MTS-MA'!I$6,FALSE)</f>
        <v>0</v>
      </c>
      <c r="J1006" s="9">
        <f>VLOOKUP($E1006,'ALL-GTK-MI-MTS-MA'!$E$13:$CF$361,'ALL-GTK-MI-MTS-MA'!J$6,FALSE)</f>
        <v>0</v>
      </c>
      <c r="K1006" s="9">
        <f>VLOOKUP($E1006,'ALL-GTK-MI-MTS-MA'!$E$13:$CF$361,'ALL-GTK-MI-MTS-MA'!K$6,FALSE)</f>
        <v>0</v>
      </c>
      <c r="L1006" s="9">
        <f>VLOOKUP($E1006,'ALL-GTK-MI-MTS-MA'!$E$13:$CF$361,'ALL-GTK-MI-MTS-MA'!L$6,FALSE)</f>
        <v>0</v>
      </c>
      <c r="M1006" s="9">
        <f>VLOOKUP($E1006,'ALL-GTK-MI-MTS-MA'!$E$13:$CF$361,'ALL-GTK-MI-MTS-MA'!M$6,FALSE)</f>
        <v>0</v>
      </c>
      <c r="N1006" s="9">
        <f>VLOOKUP($E1006,'ALL-GTK-MI-MTS-MA'!$E$13:$CF$361,'ALL-GTK-MI-MTS-MA'!N$6,FALSE)</f>
        <v>0</v>
      </c>
      <c r="O1006" s="9">
        <f>VLOOKUP($E1006,'ALL-GTK-MI-MTS-MA'!$E$13:$CF$361,'ALL-GTK-MI-MTS-MA'!O$6,FALSE)</f>
        <v>0</v>
      </c>
      <c r="P1006" s="299">
        <f t="shared" si="546"/>
        <v>0</v>
      </c>
      <c r="Q1006" s="299">
        <f t="shared" si="547"/>
        <v>0</v>
      </c>
      <c r="R1006" s="300">
        <f t="shared" si="548"/>
        <v>0</v>
      </c>
      <c r="S1006" s="9">
        <f>VLOOKUP($E1006,'ALL-GTK-MI-MTS-MA'!$E$13:$CF$361,'ALL-GTK-MI-MTS-MA'!S$6,FALSE)</f>
        <v>5</v>
      </c>
      <c r="T1006" s="9">
        <f>VLOOKUP($E1006,'ALL-GTK-MI-MTS-MA'!$E$13:$CF$361,'ALL-GTK-MI-MTS-MA'!T$6,FALSE)</f>
        <v>3</v>
      </c>
      <c r="U1006" s="9">
        <f>VLOOKUP($E1006,'ALL-GTK-MI-MTS-MA'!$E$13:$CF$361,'ALL-GTK-MI-MTS-MA'!U$6,FALSE)</f>
        <v>0</v>
      </c>
      <c r="V1006" s="9">
        <f>VLOOKUP($E1006,'ALL-GTK-MI-MTS-MA'!$E$13:$CF$361,'ALL-GTK-MI-MTS-MA'!V$6,FALSE)</f>
        <v>0</v>
      </c>
      <c r="W1006" s="9">
        <f>VLOOKUP($E1006,'ALL-GTK-MI-MTS-MA'!$E$13:$CF$361,'ALL-GTK-MI-MTS-MA'!W$6,FALSE)</f>
        <v>0</v>
      </c>
      <c r="X1006" s="9">
        <f>VLOOKUP($E1006,'ALL-GTK-MI-MTS-MA'!$E$13:$CF$361,'ALL-GTK-MI-MTS-MA'!X$6,FALSE)</f>
        <v>0</v>
      </c>
      <c r="Y1006" s="299">
        <f t="shared" si="549"/>
        <v>5</v>
      </c>
      <c r="Z1006" s="299">
        <f t="shared" si="550"/>
        <v>3</v>
      </c>
      <c r="AA1006" s="10">
        <f t="shared" si="551"/>
        <v>8</v>
      </c>
      <c r="AB1006" s="44">
        <f t="shared" si="552"/>
        <v>5</v>
      </c>
      <c r="AC1006" s="44">
        <f t="shared" si="553"/>
        <v>3</v>
      </c>
      <c r="AD1006" s="11">
        <f t="shared" si="554"/>
        <v>8</v>
      </c>
      <c r="AE1006" s="9">
        <f>VLOOKUP($E1006,'ALL-GTK-MI-MTS-MA'!$E$13:$CF$361,'ALL-GTK-MI-MTS-MA'!AE$6,FALSE)</f>
        <v>2</v>
      </c>
      <c r="AF1006" s="9">
        <f>VLOOKUP($E1006,'ALL-GTK-MI-MTS-MA'!$E$13:$CF$361,'ALL-GTK-MI-MTS-MA'!AF$6,FALSE)</f>
        <v>1</v>
      </c>
      <c r="AG1006" s="10">
        <f t="shared" si="555"/>
        <v>3</v>
      </c>
      <c r="AH1006" s="9">
        <f>VLOOKUP($E1006,'ALL-GTK-MI-MTS-MA'!$E$13:$CF$361,'ALL-GTK-MI-MTS-MA'!AH$6,FALSE)</f>
        <v>3</v>
      </c>
      <c r="AI1006" s="9">
        <f>VLOOKUP($E1006,'ALL-GTK-MI-MTS-MA'!$E$13:$CF$361,'ALL-GTK-MI-MTS-MA'!AI$6,FALSE)</f>
        <v>2</v>
      </c>
      <c r="AJ1006" s="10">
        <f t="shared" si="556"/>
        <v>5</v>
      </c>
      <c r="AK1006" s="44">
        <f t="shared" si="557"/>
        <v>5</v>
      </c>
      <c r="AL1006" s="44">
        <f t="shared" si="558"/>
        <v>3</v>
      </c>
      <c r="AM1006" s="11">
        <f t="shared" si="559"/>
        <v>8</v>
      </c>
      <c r="AN1006" s="299">
        <v>0</v>
      </c>
      <c r="AO1006" s="299">
        <v>0</v>
      </c>
      <c r="AP1006" s="9">
        <f>VLOOKUP($E1006,'ALL-GTK-MI-MTS-MA'!$E$13:$CF$361,'ALL-GTK-MI-MTS-MA'!AP$6,FALSE)</f>
        <v>0</v>
      </c>
      <c r="AQ1006" s="9">
        <f>VLOOKUP($E1006,'ALL-GTK-MI-MTS-MA'!$E$13:$CF$361,'ALL-GTK-MI-MTS-MA'!AQ$6,FALSE)</f>
        <v>0</v>
      </c>
      <c r="AR1006" s="9">
        <f>VLOOKUP($E1006,'ALL-GTK-MI-MTS-MA'!$E$13:$CF$361,'ALL-GTK-MI-MTS-MA'!AR$6,FALSE)</f>
        <v>0</v>
      </c>
      <c r="AS1006" s="9">
        <f>VLOOKUP($E1006,'ALL-GTK-MI-MTS-MA'!$E$13:$CF$361,'ALL-GTK-MI-MTS-MA'!AS$6,FALSE)</f>
        <v>0</v>
      </c>
      <c r="AT1006" s="9">
        <f>VLOOKUP($E1006,'ALL-GTK-MI-MTS-MA'!$E$13:$CF$361,'ALL-GTK-MI-MTS-MA'!AT$6,FALSE)</f>
        <v>0</v>
      </c>
      <c r="AU1006" s="9">
        <f>VLOOKUP($E1006,'ALL-GTK-MI-MTS-MA'!$E$13:$CF$361,'ALL-GTK-MI-MTS-MA'!AU$6,FALSE)</f>
        <v>0</v>
      </c>
      <c r="AV1006" s="590">
        <f>VLOOKUP($E1006,'ALL-GTK-MI-MTS-MA'!$E$13:$CF$361,'ALL-GTK-MI-MTS-MA'!AV$6,FALSE)</f>
        <v>0</v>
      </c>
      <c r="AW1006" s="590">
        <f>VLOOKUP($E1006,'ALL-GTK-MI-MTS-MA'!$E$13:$CF$361,'ALL-GTK-MI-MTS-MA'!AW$6,FALSE)</f>
        <v>0</v>
      </c>
      <c r="AX1006" s="9">
        <f>VLOOKUP($E1006,'ALL-GTK-MI-MTS-MA'!$E$13:$CF$361,'ALL-GTK-MI-MTS-MA'!AX$6,FALSE)</f>
        <v>5</v>
      </c>
      <c r="AY1006" s="9">
        <f>VLOOKUP($E1006,'ALL-GTK-MI-MTS-MA'!$E$13:$CF$361,'ALL-GTK-MI-MTS-MA'!AY$6,FALSE)</f>
        <v>3</v>
      </c>
      <c r="AZ1006" s="9">
        <f>VLOOKUP($E1006,'ALL-GTK-MI-MTS-MA'!$E$13:$CF$361,'ALL-GTK-MI-MTS-MA'!AZ$6,FALSE)</f>
        <v>0</v>
      </c>
      <c r="BA1006" s="9">
        <f>VLOOKUP($E1006,'ALL-GTK-MI-MTS-MA'!$E$13:$CF$361,'ALL-GTK-MI-MTS-MA'!BA$6,FALSE)</f>
        <v>0</v>
      </c>
      <c r="BB1006" s="9">
        <f>VLOOKUP($E1006,'ALL-GTK-MI-MTS-MA'!$E$13:$CF$361,'ALL-GTK-MI-MTS-MA'!BB$6,FALSE)</f>
        <v>0</v>
      </c>
      <c r="BC1006" s="9">
        <f>VLOOKUP($E1006,'ALL-GTK-MI-MTS-MA'!$E$13:$CF$361,'ALL-GTK-MI-MTS-MA'!BC$6,FALSE)</f>
        <v>0</v>
      </c>
      <c r="BD1006" s="310">
        <f t="shared" si="560"/>
        <v>0</v>
      </c>
      <c r="BE1006" s="310">
        <f t="shared" si="561"/>
        <v>0</v>
      </c>
      <c r="BF1006" s="10">
        <f t="shared" si="562"/>
        <v>0</v>
      </c>
      <c r="BG1006" s="311">
        <f t="shared" si="563"/>
        <v>5</v>
      </c>
      <c r="BH1006" s="311">
        <f t="shared" si="564"/>
        <v>3</v>
      </c>
      <c r="BI1006" s="10">
        <f t="shared" si="565"/>
        <v>8</v>
      </c>
      <c r="BJ1006" s="44">
        <f t="shared" si="566"/>
        <v>5</v>
      </c>
      <c r="BK1006" s="44">
        <f t="shared" si="567"/>
        <v>3</v>
      </c>
      <c r="BL1006" s="11">
        <f t="shared" si="568"/>
        <v>8</v>
      </c>
      <c r="BM1006" s="9">
        <f>VLOOKUP($E1006,'ALL-GTK-MI-MTS-MA'!$E$13:$CF$361,'ALL-GTK-MI-MTS-MA'!BM$6,FALSE)</f>
        <v>0</v>
      </c>
      <c r="BN1006" s="9">
        <f>VLOOKUP($E1006,'ALL-GTK-MI-MTS-MA'!$E$13:$CF$361,'ALL-GTK-MI-MTS-MA'!BN$6,FALSE)</f>
        <v>0</v>
      </c>
      <c r="BO1006" s="9">
        <f>VLOOKUP($E1006,'ALL-GTK-MI-MTS-MA'!$E$13:$CF$361,'ALL-GTK-MI-MTS-MA'!BO$6,FALSE)</f>
        <v>0</v>
      </c>
      <c r="BP1006" s="9">
        <f>VLOOKUP($E1006,'ALL-GTK-MI-MTS-MA'!$E$13:$CF$361,'ALL-GTK-MI-MTS-MA'!BP$6,FALSE)</f>
        <v>0</v>
      </c>
      <c r="BQ1006" s="9">
        <f>VLOOKUP($E1006,'ALL-GTK-MI-MTS-MA'!$E$13:$CF$361,'ALL-GTK-MI-MTS-MA'!BQ$6,FALSE)</f>
        <v>0</v>
      </c>
      <c r="BR1006" s="9">
        <f>VLOOKUP($E1006,'ALL-GTK-MI-MTS-MA'!$E$13:$CF$361,'ALL-GTK-MI-MTS-MA'!BR$6,FALSE)</f>
        <v>0</v>
      </c>
      <c r="BS1006" s="9">
        <f>VLOOKUP($E1006,'ALL-GTK-MI-MTS-MA'!$E$13:$CF$361,'ALL-GTK-MI-MTS-MA'!BS$6,FALSE)</f>
        <v>0</v>
      </c>
      <c r="BT1006" s="9">
        <f>VLOOKUP($E1006,'ALL-GTK-MI-MTS-MA'!$E$13:$CF$361,'ALL-GTK-MI-MTS-MA'!BT$6,FALSE)</f>
        <v>0</v>
      </c>
      <c r="BU1006" s="299">
        <f t="shared" si="569"/>
        <v>0</v>
      </c>
      <c r="BV1006" s="299">
        <f t="shared" si="570"/>
        <v>0</v>
      </c>
      <c r="BW1006" s="44">
        <f t="shared" si="571"/>
        <v>0</v>
      </c>
      <c r="BX1006" s="44">
        <f t="shared" si="572"/>
        <v>0</v>
      </c>
      <c r="BY1006" s="11">
        <f t="shared" si="573"/>
        <v>0</v>
      </c>
      <c r="BZ1006" s="14">
        <f t="shared" si="574"/>
        <v>5</v>
      </c>
      <c r="CA1006" s="14">
        <f t="shared" si="575"/>
        <v>3</v>
      </c>
      <c r="CB1006" s="13">
        <f t="shared" si="576"/>
        <v>0</v>
      </c>
      <c r="CC1006" s="13">
        <f t="shared" si="577"/>
        <v>0</v>
      </c>
      <c r="CD1006" s="312">
        <f t="shared" si="578"/>
        <v>5</v>
      </c>
      <c r="CE1006" s="312">
        <f t="shared" si="579"/>
        <v>3</v>
      </c>
      <c r="CF1006" s="313">
        <f t="shared" si="580"/>
        <v>8</v>
      </c>
      <c r="CG1006" s="302" t="str">
        <f t="shared" si="581"/>
        <v>OK</v>
      </c>
    </row>
    <row r="1007" spans="1:85" ht="14.25" x14ac:dyDescent="0.25">
      <c r="A1007" s="6">
        <v>995</v>
      </c>
      <c r="B1007" s="495">
        <v>59</v>
      </c>
      <c r="C1007" s="495" t="s">
        <v>268</v>
      </c>
      <c r="D1007" s="496" t="s">
        <v>28</v>
      </c>
      <c r="E1007" s="626">
        <v>20362845</v>
      </c>
      <c r="F1007" s="627" t="s">
        <v>1199</v>
      </c>
      <c r="G1007" s="624" t="s">
        <v>53</v>
      </c>
      <c r="H1007" s="9">
        <f>VLOOKUP($E1007,'ALL-GTK-MI-MTS-MA'!$E$13:$CF$361,'ALL-GTK-MI-MTS-MA'!H$6,FALSE)</f>
        <v>0</v>
      </c>
      <c r="I1007" s="9">
        <f>VLOOKUP($E1007,'ALL-GTK-MI-MTS-MA'!$E$13:$CF$361,'ALL-GTK-MI-MTS-MA'!I$6,FALSE)</f>
        <v>0</v>
      </c>
      <c r="J1007" s="9">
        <f>VLOOKUP($E1007,'ALL-GTK-MI-MTS-MA'!$E$13:$CF$361,'ALL-GTK-MI-MTS-MA'!J$6,FALSE)</f>
        <v>0</v>
      </c>
      <c r="K1007" s="9">
        <f>VLOOKUP($E1007,'ALL-GTK-MI-MTS-MA'!$E$13:$CF$361,'ALL-GTK-MI-MTS-MA'!K$6,FALSE)</f>
        <v>0</v>
      </c>
      <c r="L1007" s="9">
        <f>VLOOKUP($E1007,'ALL-GTK-MI-MTS-MA'!$E$13:$CF$361,'ALL-GTK-MI-MTS-MA'!L$6,FALSE)</f>
        <v>0</v>
      </c>
      <c r="M1007" s="9">
        <f>VLOOKUP($E1007,'ALL-GTK-MI-MTS-MA'!$E$13:$CF$361,'ALL-GTK-MI-MTS-MA'!M$6,FALSE)</f>
        <v>0</v>
      </c>
      <c r="N1007" s="9">
        <f>VLOOKUP($E1007,'ALL-GTK-MI-MTS-MA'!$E$13:$CF$361,'ALL-GTK-MI-MTS-MA'!N$6,FALSE)</f>
        <v>1</v>
      </c>
      <c r="O1007" s="9">
        <f>VLOOKUP($E1007,'ALL-GTK-MI-MTS-MA'!$E$13:$CF$361,'ALL-GTK-MI-MTS-MA'!O$6,FALSE)</f>
        <v>0</v>
      </c>
      <c r="P1007" s="299">
        <f t="shared" si="546"/>
        <v>1</v>
      </c>
      <c r="Q1007" s="299">
        <f t="shared" si="547"/>
        <v>0</v>
      </c>
      <c r="R1007" s="300">
        <f t="shared" si="548"/>
        <v>1</v>
      </c>
      <c r="S1007" s="9">
        <f>VLOOKUP($E1007,'ALL-GTK-MI-MTS-MA'!$E$13:$CF$361,'ALL-GTK-MI-MTS-MA'!S$6,FALSE)</f>
        <v>8</v>
      </c>
      <c r="T1007" s="9">
        <f>VLOOKUP($E1007,'ALL-GTK-MI-MTS-MA'!$E$13:$CF$361,'ALL-GTK-MI-MTS-MA'!T$6,FALSE)</f>
        <v>8</v>
      </c>
      <c r="U1007" s="9">
        <f>VLOOKUP($E1007,'ALL-GTK-MI-MTS-MA'!$E$13:$CF$361,'ALL-GTK-MI-MTS-MA'!U$6,FALSE)</f>
        <v>0</v>
      </c>
      <c r="V1007" s="9">
        <f>VLOOKUP($E1007,'ALL-GTK-MI-MTS-MA'!$E$13:$CF$361,'ALL-GTK-MI-MTS-MA'!V$6,FALSE)</f>
        <v>0</v>
      </c>
      <c r="W1007" s="9">
        <f>VLOOKUP($E1007,'ALL-GTK-MI-MTS-MA'!$E$13:$CF$361,'ALL-GTK-MI-MTS-MA'!W$6,FALSE)</f>
        <v>0</v>
      </c>
      <c r="X1007" s="9">
        <f>VLOOKUP($E1007,'ALL-GTK-MI-MTS-MA'!$E$13:$CF$361,'ALL-GTK-MI-MTS-MA'!X$6,FALSE)</f>
        <v>0</v>
      </c>
      <c r="Y1007" s="299">
        <f t="shared" si="549"/>
        <v>8</v>
      </c>
      <c r="Z1007" s="299">
        <f t="shared" si="550"/>
        <v>8</v>
      </c>
      <c r="AA1007" s="10">
        <f t="shared" si="551"/>
        <v>16</v>
      </c>
      <c r="AB1007" s="44">
        <f t="shared" si="552"/>
        <v>9</v>
      </c>
      <c r="AC1007" s="44">
        <f t="shared" si="553"/>
        <v>8</v>
      </c>
      <c r="AD1007" s="11">
        <f t="shared" si="554"/>
        <v>17</v>
      </c>
      <c r="AE1007" s="9">
        <f>VLOOKUP($E1007,'ALL-GTK-MI-MTS-MA'!$E$13:$CF$361,'ALL-GTK-MI-MTS-MA'!AE$6,FALSE)</f>
        <v>4</v>
      </c>
      <c r="AF1007" s="9">
        <f>VLOOKUP($E1007,'ALL-GTK-MI-MTS-MA'!$E$13:$CF$361,'ALL-GTK-MI-MTS-MA'!AF$6,FALSE)</f>
        <v>4</v>
      </c>
      <c r="AG1007" s="10">
        <f t="shared" si="555"/>
        <v>8</v>
      </c>
      <c r="AH1007" s="9">
        <f>VLOOKUP($E1007,'ALL-GTK-MI-MTS-MA'!$E$13:$CF$361,'ALL-GTK-MI-MTS-MA'!AH$6,FALSE)</f>
        <v>5</v>
      </c>
      <c r="AI1007" s="9">
        <f>VLOOKUP($E1007,'ALL-GTK-MI-MTS-MA'!$E$13:$CF$361,'ALL-GTK-MI-MTS-MA'!AI$6,FALSE)</f>
        <v>4</v>
      </c>
      <c r="AJ1007" s="10">
        <f t="shared" si="556"/>
        <v>9</v>
      </c>
      <c r="AK1007" s="44">
        <f t="shared" si="557"/>
        <v>9</v>
      </c>
      <c r="AL1007" s="44">
        <f t="shared" si="558"/>
        <v>8</v>
      </c>
      <c r="AM1007" s="11">
        <f t="shared" si="559"/>
        <v>17</v>
      </c>
      <c r="AN1007" s="299">
        <v>0</v>
      </c>
      <c r="AO1007" s="299">
        <v>0</v>
      </c>
      <c r="AP1007" s="9">
        <f>VLOOKUP($E1007,'ALL-GTK-MI-MTS-MA'!$E$13:$CF$361,'ALL-GTK-MI-MTS-MA'!AP$6,FALSE)</f>
        <v>0</v>
      </c>
      <c r="AQ1007" s="9">
        <f>VLOOKUP($E1007,'ALL-GTK-MI-MTS-MA'!$E$13:$CF$361,'ALL-GTK-MI-MTS-MA'!AQ$6,FALSE)</f>
        <v>0</v>
      </c>
      <c r="AR1007" s="9">
        <f>VLOOKUP($E1007,'ALL-GTK-MI-MTS-MA'!$E$13:$CF$361,'ALL-GTK-MI-MTS-MA'!AR$6,FALSE)</f>
        <v>0</v>
      </c>
      <c r="AS1007" s="9">
        <f>VLOOKUP($E1007,'ALL-GTK-MI-MTS-MA'!$E$13:$CF$361,'ALL-GTK-MI-MTS-MA'!AS$6,FALSE)</f>
        <v>0</v>
      </c>
      <c r="AT1007" s="9">
        <f>VLOOKUP($E1007,'ALL-GTK-MI-MTS-MA'!$E$13:$CF$361,'ALL-GTK-MI-MTS-MA'!AT$6,FALSE)</f>
        <v>0</v>
      </c>
      <c r="AU1007" s="9">
        <f>VLOOKUP($E1007,'ALL-GTK-MI-MTS-MA'!$E$13:$CF$361,'ALL-GTK-MI-MTS-MA'!AU$6,FALSE)</f>
        <v>0</v>
      </c>
      <c r="AV1007" s="590">
        <f>VLOOKUP($E1007,'ALL-GTK-MI-MTS-MA'!$E$13:$CF$361,'ALL-GTK-MI-MTS-MA'!AV$6,FALSE)</f>
        <v>0</v>
      </c>
      <c r="AW1007" s="590">
        <f>VLOOKUP($E1007,'ALL-GTK-MI-MTS-MA'!$E$13:$CF$361,'ALL-GTK-MI-MTS-MA'!AW$6,FALSE)</f>
        <v>0</v>
      </c>
      <c r="AX1007" s="9">
        <f>VLOOKUP($E1007,'ALL-GTK-MI-MTS-MA'!$E$13:$CF$361,'ALL-GTK-MI-MTS-MA'!AX$6,FALSE)</f>
        <v>9</v>
      </c>
      <c r="AY1007" s="9">
        <f>VLOOKUP($E1007,'ALL-GTK-MI-MTS-MA'!$E$13:$CF$361,'ALL-GTK-MI-MTS-MA'!AY$6,FALSE)</f>
        <v>8</v>
      </c>
      <c r="AZ1007" s="9">
        <f>VLOOKUP($E1007,'ALL-GTK-MI-MTS-MA'!$E$13:$CF$361,'ALL-GTK-MI-MTS-MA'!AZ$6,FALSE)</f>
        <v>0</v>
      </c>
      <c r="BA1007" s="9">
        <f>VLOOKUP($E1007,'ALL-GTK-MI-MTS-MA'!$E$13:$CF$361,'ALL-GTK-MI-MTS-MA'!BA$6,FALSE)</f>
        <v>0</v>
      </c>
      <c r="BB1007" s="9">
        <f>VLOOKUP($E1007,'ALL-GTK-MI-MTS-MA'!$E$13:$CF$361,'ALL-GTK-MI-MTS-MA'!BB$6,FALSE)</f>
        <v>0</v>
      </c>
      <c r="BC1007" s="9">
        <f>VLOOKUP($E1007,'ALL-GTK-MI-MTS-MA'!$E$13:$CF$361,'ALL-GTK-MI-MTS-MA'!BC$6,FALSE)</f>
        <v>0</v>
      </c>
      <c r="BD1007" s="310">
        <f t="shared" si="560"/>
        <v>0</v>
      </c>
      <c r="BE1007" s="310">
        <f t="shared" si="561"/>
        <v>0</v>
      </c>
      <c r="BF1007" s="10">
        <f t="shared" si="562"/>
        <v>0</v>
      </c>
      <c r="BG1007" s="311">
        <f t="shared" si="563"/>
        <v>9</v>
      </c>
      <c r="BH1007" s="311">
        <f t="shared" si="564"/>
        <v>8</v>
      </c>
      <c r="BI1007" s="10">
        <f t="shared" si="565"/>
        <v>17</v>
      </c>
      <c r="BJ1007" s="44">
        <f t="shared" si="566"/>
        <v>9</v>
      </c>
      <c r="BK1007" s="44">
        <f t="shared" si="567"/>
        <v>8</v>
      </c>
      <c r="BL1007" s="11">
        <f t="shared" si="568"/>
        <v>17</v>
      </c>
      <c r="BM1007" s="9">
        <f>VLOOKUP($E1007,'ALL-GTK-MI-MTS-MA'!$E$13:$CF$361,'ALL-GTK-MI-MTS-MA'!BM$6,FALSE)</f>
        <v>0</v>
      </c>
      <c r="BN1007" s="9">
        <f>VLOOKUP($E1007,'ALL-GTK-MI-MTS-MA'!$E$13:$CF$361,'ALL-GTK-MI-MTS-MA'!BN$6,FALSE)</f>
        <v>0</v>
      </c>
      <c r="BO1007" s="9">
        <f>VLOOKUP($E1007,'ALL-GTK-MI-MTS-MA'!$E$13:$CF$361,'ALL-GTK-MI-MTS-MA'!BO$6,FALSE)</f>
        <v>0</v>
      </c>
      <c r="BP1007" s="9">
        <f>VLOOKUP($E1007,'ALL-GTK-MI-MTS-MA'!$E$13:$CF$361,'ALL-GTK-MI-MTS-MA'!BP$6,FALSE)</f>
        <v>0</v>
      </c>
      <c r="BQ1007" s="9">
        <f>VLOOKUP($E1007,'ALL-GTK-MI-MTS-MA'!$E$13:$CF$361,'ALL-GTK-MI-MTS-MA'!BQ$6,FALSE)</f>
        <v>0</v>
      </c>
      <c r="BR1007" s="9">
        <f>VLOOKUP($E1007,'ALL-GTK-MI-MTS-MA'!$E$13:$CF$361,'ALL-GTK-MI-MTS-MA'!BR$6,FALSE)</f>
        <v>0</v>
      </c>
      <c r="BS1007" s="9">
        <f>VLOOKUP($E1007,'ALL-GTK-MI-MTS-MA'!$E$13:$CF$361,'ALL-GTK-MI-MTS-MA'!BS$6,FALSE)</f>
        <v>0</v>
      </c>
      <c r="BT1007" s="9">
        <f>VLOOKUP($E1007,'ALL-GTK-MI-MTS-MA'!$E$13:$CF$361,'ALL-GTK-MI-MTS-MA'!BT$6,FALSE)</f>
        <v>0</v>
      </c>
      <c r="BU1007" s="299">
        <f t="shared" si="569"/>
        <v>0</v>
      </c>
      <c r="BV1007" s="299">
        <f t="shared" si="570"/>
        <v>0</v>
      </c>
      <c r="BW1007" s="44">
        <f t="shared" si="571"/>
        <v>0</v>
      </c>
      <c r="BX1007" s="44">
        <f t="shared" si="572"/>
        <v>0</v>
      </c>
      <c r="BY1007" s="11">
        <f t="shared" si="573"/>
        <v>0</v>
      </c>
      <c r="BZ1007" s="14">
        <f t="shared" si="574"/>
        <v>9</v>
      </c>
      <c r="CA1007" s="14">
        <f t="shared" si="575"/>
        <v>8</v>
      </c>
      <c r="CB1007" s="13">
        <f t="shared" si="576"/>
        <v>0</v>
      </c>
      <c r="CC1007" s="13">
        <f t="shared" si="577"/>
        <v>0</v>
      </c>
      <c r="CD1007" s="312">
        <f t="shared" si="578"/>
        <v>9</v>
      </c>
      <c r="CE1007" s="312">
        <f t="shared" si="579"/>
        <v>8</v>
      </c>
      <c r="CF1007" s="313">
        <f t="shared" si="580"/>
        <v>17</v>
      </c>
      <c r="CG1007" s="302" t="str">
        <f t="shared" si="581"/>
        <v>OK</v>
      </c>
    </row>
    <row r="1008" spans="1:85" ht="14.25" x14ac:dyDescent="0.25">
      <c r="A1008" s="6">
        <v>996</v>
      </c>
      <c r="B1008" s="495">
        <v>60</v>
      </c>
      <c r="C1008" s="495" t="s">
        <v>268</v>
      </c>
      <c r="D1008" s="496" t="s">
        <v>28</v>
      </c>
      <c r="E1008" s="626">
        <v>20362844</v>
      </c>
      <c r="F1008" s="627" t="s">
        <v>1200</v>
      </c>
      <c r="G1008" s="624" t="s">
        <v>53</v>
      </c>
      <c r="H1008" s="9">
        <f>VLOOKUP($E1008,'ALL-GTK-MI-MTS-MA'!$E$13:$CF$361,'ALL-GTK-MI-MTS-MA'!H$6,FALSE)</f>
        <v>0</v>
      </c>
      <c r="I1008" s="9">
        <f>VLOOKUP($E1008,'ALL-GTK-MI-MTS-MA'!$E$13:$CF$361,'ALL-GTK-MI-MTS-MA'!I$6,FALSE)</f>
        <v>0</v>
      </c>
      <c r="J1008" s="9">
        <f>VLOOKUP($E1008,'ALL-GTK-MI-MTS-MA'!$E$13:$CF$361,'ALL-GTK-MI-MTS-MA'!J$6,FALSE)</f>
        <v>0</v>
      </c>
      <c r="K1008" s="9">
        <f>VLOOKUP($E1008,'ALL-GTK-MI-MTS-MA'!$E$13:$CF$361,'ALL-GTK-MI-MTS-MA'!K$6,FALSE)</f>
        <v>0</v>
      </c>
      <c r="L1008" s="9">
        <f>VLOOKUP($E1008,'ALL-GTK-MI-MTS-MA'!$E$13:$CF$361,'ALL-GTK-MI-MTS-MA'!L$6,FALSE)</f>
        <v>0</v>
      </c>
      <c r="M1008" s="9">
        <f>VLOOKUP($E1008,'ALL-GTK-MI-MTS-MA'!$E$13:$CF$361,'ALL-GTK-MI-MTS-MA'!M$6,FALSE)</f>
        <v>0</v>
      </c>
      <c r="N1008" s="9">
        <f>VLOOKUP($E1008,'ALL-GTK-MI-MTS-MA'!$E$13:$CF$361,'ALL-GTK-MI-MTS-MA'!N$6,FALSE)</f>
        <v>1</v>
      </c>
      <c r="O1008" s="9">
        <f>VLOOKUP($E1008,'ALL-GTK-MI-MTS-MA'!$E$13:$CF$361,'ALL-GTK-MI-MTS-MA'!O$6,FALSE)</f>
        <v>3</v>
      </c>
      <c r="P1008" s="299">
        <f t="shared" si="546"/>
        <v>1</v>
      </c>
      <c r="Q1008" s="299">
        <f t="shared" si="547"/>
        <v>3</v>
      </c>
      <c r="R1008" s="300">
        <f t="shared" si="548"/>
        <v>4</v>
      </c>
      <c r="S1008" s="9">
        <f>VLOOKUP($E1008,'ALL-GTK-MI-MTS-MA'!$E$13:$CF$361,'ALL-GTK-MI-MTS-MA'!S$6,FALSE)</f>
        <v>17</v>
      </c>
      <c r="T1008" s="9">
        <f>VLOOKUP($E1008,'ALL-GTK-MI-MTS-MA'!$E$13:$CF$361,'ALL-GTK-MI-MTS-MA'!T$6,FALSE)</f>
        <v>16</v>
      </c>
      <c r="U1008" s="9">
        <f>VLOOKUP($E1008,'ALL-GTK-MI-MTS-MA'!$E$13:$CF$361,'ALL-GTK-MI-MTS-MA'!U$6,FALSE)</f>
        <v>0</v>
      </c>
      <c r="V1008" s="9">
        <f>VLOOKUP($E1008,'ALL-GTK-MI-MTS-MA'!$E$13:$CF$361,'ALL-GTK-MI-MTS-MA'!V$6,FALSE)</f>
        <v>0</v>
      </c>
      <c r="W1008" s="9">
        <f>VLOOKUP($E1008,'ALL-GTK-MI-MTS-MA'!$E$13:$CF$361,'ALL-GTK-MI-MTS-MA'!W$6,FALSE)</f>
        <v>0</v>
      </c>
      <c r="X1008" s="9">
        <f>VLOOKUP($E1008,'ALL-GTK-MI-MTS-MA'!$E$13:$CF$361,'ALL-GTK-MI-MTS-MA'!X$6,FALSE)</f>
        <v>0</v>
      </c>
      <c r="Y1008" s="299">
        <f t="shared" si="549"/>
        <v>17</v>
      </c>
      <c r="Z1008" s="299">
        <f t="shared" si="550"/>
        <v>16</v>
      </c>
      <c r="AA1008" s="10">
        <f t="shared" si="551"/>
        <v>33</v>
      </c>
      <c r="AB1008" s="44">
        <f t="shared" si="552"/>
        <v>18</v>
      </c>
      <c r="AC1008" s="44">
        <f t="shared" si="553"/>
        <v>19</v>
      </c>
      <c r="AD1008" s="11">
        <f t="shared" si="554"/>
        <v>37</v>
      </c>
      <c r="AE1008" s="9">
        <f>VLOOKUP($E1008,'ALL-GTK-MI-MTS-MA'!$E$13:$CF$361,'ALL-GTK-MI-MTS-MA'!AE$6,FALSE)</f>
        <v>9</v>
      </c>
      <c r="AF1008" s="9">
        <f>VLOOKUP($E1008,'ALL-GTK-MI-MTS-MA'!$E$13:$CF$361,'ALL-GTK-MI-MTS-MA'!AF$6,FALSE)</f>
        <v>9</v>
      </c>
      <c r="AG1008" s="10">
        <f t="shared" si="555"/>
        <v>18</v>
      </c>
      <c r="AH1008" s="9">
        <f>VLOOKUP($E1008,'ALL-GTK-MI-MTS-MA'!$E$13:$CF$361,'ALL-GTK-MI-MTS-MA'!AH$6,FALSE)</f>
        <v>9</v>
      </c>
      <c r="AI1008" s="9">
        <f>VLOOKUP($E1008,'ALL-GTK-MI-MTS-MA'!$E$13:$CF$361,'ALL-GTK-MI-MTS-MA'!AI$6,FALSE)</f>
        <v>10</v>
      </c>
      <c r="AJ1008" s="10">
        <f t="shared" si="556"/>
        <v>19</v>
      </c>
      <c r="AK1008" s="44">
        <f t="shared" si="557"/>
        <v>18</v>
      </c>
      <c r="AL1008" s="44">
        <f t="shared" si="558"/>
        <v>19</v>
      </c>
      <c r="AM1008" s="11">
        <f t="shared" si="559"/>
        <v>37</v>
      </c>
      <c r="AN1008" s="299">
        <v>0</v>
      </c>
      <c r="AO1008" s="299">
        <v>0</v>
      </c>
      <c r="AP1008" s="9">
        <f>VLOOKUP($E1008,'ALL-GTK-MI-MTS-MA'!$E$13:$CF$361,'ALL-GTK-MI-MTS-MA'!AP$6,FALSE)</f>
        <v>0</v>
      </c>
      <c r="AQ1008" s="9">
        <f>VLOOKUP($E1008,'ALL-GTK-MI-MTS-MA'!$E$13:$CF$361,'ALL-GTK-MI-MTS-MA'!AQ$6,FALSE)</f>
        <v>0</v>
      </c>
      <c r="AR1008" s="9">
        <f>VLOOKUP($E1008,'ALL-GTK-MI-MTS-MA'!$E$13:$CF$361,'ALL-GTK-MI-MTS-MA'!AR$6,FALSE)</f>
        <v>0</v>
      </c>
      <c r="AS1008" s="9">
        <f>VLOOKUP($E1008,'ALL-GTK-MI-MTS-MA'!$E$13:$CF$361,'ALL-GTK-MI-MTS-MA'!AS$6,FALSE)</f>
        <v>0</v>
      </c>
      <c r="AT1008" s="9">
        <f>VLOOKUP($E1008,'ALL-GTK-MI-MTS-MA'!$E$13:$CF$361,'ALL-GTK-MI-MTS-MA'!AT$6,FALSE)</f>
        <v>1</v>
      </c>
      <c r="AU1008" s="9">
        <f>VLOOKUP($E1008,'ALL-GTK-MI-MTS-MA'!$E$13:$CF$361,'ALL-GTK-MI-MTS-MA'!AU$6,FALSE)</f>
        <v>1</v>
      </c>
      <c r="AV1008" s="590">
        <f>VLOOKUP($E1008,'ALL-GTK-MI-MTS-MA'!$E$13:$CF$361,'ALL-GTK-MI-MTS-MA'!AV$6,FALSE)</f>
        <v>0</v>
      </c>
      <c r="AW1008" s="590">
        <f>VLOOKUP($E1008,'ALL-GTK-MI-MTS-MA'!$E$13:$CF$361,'ALL-GTK-MI-MTS-MA'!AW$6,FALSE)</f>
        <v>0</v>
      </c>
      <c r="AX1008" s="9">
        <f>VLOOKUP($E1008,'ALL-GTK-MI-MTS-MA'!$E$13:$CF$361,'ALL-GTK-MI-MTS-MA'!AX$6,FALSE)</f>
        <v>17</v>
      </c>
      <c r="AY1008" s="9">
        <f>VLOOKUP($E1008,'ALL-GTK-MI-MTS-MA'!$E$13:$CF$361,'ALL-GTK-MI-MTS-MA'!AY$6,FALSE)</f>
        <v>18</v>
      </c>
      <c r="AZ1008" s="9">
        <f>VLOOKUP($E1008,'ALL-GTK-MI-MTS-MA'!$E$13:$CF$361,'ALL-GTK-MI-MTS-MA'!AZ$6,FALSE)</f>
        <v>0</v>
      </c>
      <c r="BA1008" s="9">
        <f>VLOOKUP($E1008,'ALL-GTK-MI-MTS-MA'!$E$13:$CF$361,'ALL-GTK-MI-MTS-MA'!BA$6,FALSE)</f>
        <v>0</v>
      </c>
      <c r="BB1008" s="9">
        <f>VLOOKUP($E1008,'ALL-GTK-MI-MTS-MA'!$E$13:$CF$361,'ALL-GTK-MI-MTS-MA'!BB$6,FALSE)</f>
        <v>0</v>
      </c>
      <c r="BC1008" s="9">
        <f>VLOOKUP($E1008,'ALL-GTK-MI-MTS-MA'!$E$13:$CF$361,'ALL-GTK-MI-MTS-MA'!BC$6,FALSE)</f>
        <v>0</v>
      </c>
      <c r="BD1008" s="310">
        <f t="shared" si="560"/>
        <v>1</v>
      </c>
      <c r="BE1008" s="310">
        <f t="shared" si="561"/>
        <v>1</v>
      </c>
      <c r="BF1008" s="10">
        <f t="shared" si="562"/>
        <v>2</v>
      </c>
      <c r="BG1008" s="311">
        <f t="shared" si="563"/>
        <v>17</v>
      </c>
      <c r="BH1008" s="311">
        <f t="shared" si="564"/>
        <v>18</v>
      </c>
      <c r="BI1008" s="10">
        <f t="shared" si="565"/>
        <v>35</v>
      </c>
      <c r="BJ1008" s="44">
        <f t="shared" si="566"/>
        <v>18</v>
      </c>
      <c r="BK1008" s="44">
        <f t="shared" si="567"/>
        <v>19</v>
      </c>
      <c r="BL1008" s="11">
        <f t="shared" si="568"/>
        <v>37</v>
      </c>
      <c r="BM1008" s="9">
        <f>VLOOKUP($E1008,'ALL-GTK-MI-MTS-MA'!$E$13:$CF$361,'ALL-GTK-MI-MTS-MA'!BM$6,FALSE)</f>
        <v>0</v>
      </c>
      <c r="BN1008" s="9">
        <f>VLOOKUP($E1008,'ALL-GTK-MI-MTS-MA'!$E$13:$CF$361,'ALL-GTK-MI-MTS-MA'!BN$6,FALSE)</f>
        <v>0</v>
      </c>
      <c r="BO1008" s="9">
        <f>VLOOKUP($E1008,'ALL-GTK-MI-MTS-MA'!$E$13:$CF$361,'ALL-GTK-MI-MTS-MA'!BO$6,FALSE)</f>
        <v>0</v>
      </c>
      <c r="BP1008" s="9">
        <f>VLOOKUP($E1008,'ALL-GTK-MI-MTS-MA'!$E$13:$CF$361,'ALL-GTK-MI-MTS-MA'!BP$6,FALSE)</f>
        <v>0</v>
      </c>
      <c r="BQ1008" s="9">
        <f>VLOOKUP($E1008,'ALL-GTK-MI-MTS-MA'!$E$13:$CF$361,'ALL-GTK-MI-MTS-MA'!BQ$6,FALSE)</f>
        <v>0</v>
      </c>
      <c r="BR1008" s="9">
        <f>VLOOKUP($E1008,'ALL-GTK-MI-MTS-MA'!$E$13:$CF$361,'ALL-GTK-MI-MTS-MA'!BR$6,FALSE)</f>
        <v>0</v>
      </c>
      <c r="BS1008" s="9">
        <f>VLOOKUP($E1008,'ALL-GTK-MI-MTS-MA'!$E$13:$CF$361,'ALL-GTK-MI-MTS-MA'!BS$6,FALSE)</f>
        <v>0</v>
      </c>
      <c r="BT1008" s="9">
        <f>VLOOKUP($E1008,'ALL-GTK-MI-MTS-MA'!$E$13:$CF$361,'ALL-GTK-MI-MTS-MA'!BT$6,FALSE)</f>
        <v>0</v>
      </c>
      <c r="BU1008" s="299">
        <f t="shared" si="569"/>
        <v>0</v>
      </c>
      <c r="BV1008" s="299">
        <f t="shared" si="570"/>
        <v>0</v>
      </c>
      <c r="BW1008" s="44">
        <f t="shared" si="571"/>
        <v>0</v>
      </c>
      <c r="BX1008" s="44">
        <f t="shared" si="572"/>
        <v>0</v>
      </c>
      <c r="BY1008" s="11">
        <f t="shared" si="573"/>
        <v>0</v>
      </c>
      <c r="BZ1008" s="14">
        <f t="shared" si="574"/>
        <v>18</v>
      </c>
      <c r="CA1008" s="14">
        <f t="shared" si="575"/>
        <v>19</v>
      </c>
      <c r="CB1008" s="13">
        <f t="shared" si="576"/>
        <v>0</v>
      </c>
      <c r="CC1008" s="13">
        <f t="shared" si="577"/>
        <v>0</v>
      </c>
      <c r="CD1008" s="312">
        <f t="shared" si="578"/>
        <v>18</v>
      </c>
      <c r="CE1008" s="312">
        <f t="shared" si="579"/>
        <v>19</v>
      </c>
      <c r="CF1008" s="313">
        <f t="shared" si="580"/>
        <v>37</v>
      </c>
      <c r="CG1008" s="302" t="str">
        <f t="shared" si="581"/>
        <v>OK</v>
      </c>
    </row>
    <row r="1009" spans="1:85" ht="14.25" x14ac:dyDescent="0.25">
      <c r="A1009" s="6">
        <v>997</v>
      </c>
      <c r="B1009" s="495">
        <v>61</v>
      </c>
      <c r="C1009" s="495" t="s">
        <v>268</v>
      </c>
      <c r="D1009" s="496" t="s">
        <v>28</v>
      </c>
      <c r="E1009" s="626">
        <v>20362843</v>
      </c>
      <c r="F1009" s="627" t="s">
        <v>1201</v>
      </c>
      <c r="G1009" s="624" t="s">
        <v>53</v>
      </c>
      <c r="H1009" s="9">
        <f>VLOOKUP($E1009,'ALL-GTK-MI-MTS-MA'!$E$13:$CF$361,'ALL-GTK-MI-MTS-MA'!H$6,FALSE)</f>
        <v>0</v>
      </c>
      <c r="I1009" s="9">
        <f>VLOOKUP($E1009,'ALL-GTK-MI-MTS-MA'!$E$13:$CF$361,'ALL-GTK-MI-MTS-MA'!I$6,FALSE)</f>
        <v>0</v>
      </c>
      <c r="J1009" s="9">
        <f>VLOOKUP($E1009,'ALL-GTK-MI-MTS-MA'!$E$13:$CF$361,'ALL-GTK-MI-MTS-MA'!J$6,FALSE)</f>
        <v>0</v>
      </c>
      <c r="K1009" s="9">
        <f>VLOOKUP($E1009,'ALL-GTK-MI-MTS-MA'!$E$13:$CF$361,'ALL-GTK-MI-MTS-MA'!K$6,FALSE)</f>
        <v>0</v>
      </c>
      <c r="L1009" s="9">
        <f>VLOOKUP($E1009,'ALL-GTK-MI-MTS-MA'!$E$13:$CF$361,'ALL-GTK-MI-MTS-MA'!L$6,FALSE)</f>
        <v>0</v>
      </c>
      <c r="M1009" s="9">
        <f>VLOOKUP($E1009,'ALL-GTK-MI-MTS-MA'!$E$13:$CF$361,'ALL-GTK-MI-MTS-MA'!M$6,FALSE)</f>
        <v>0</v>
      </c>
      <c r="N1009" s="9">
        <f>VLOOKUP($E1009,'ALL-GTK-MI-MTS-MA'!$E$13:$CF$361,'ALL-GTK-MI-MTS-MA'!N$6,FALSE)</f>
        <v>1</v>
      </c>
      <c r="O1009" s="9">
        <f>VLOOKUP($E1009,'ALL-GTK-MI-MTS-MA'!$E$13:$CF$361,'ALL-GTK-MI-MTS-MA'!O$6,FALSE)</f>
        <v>0</v>
      </c>
      <c r="P1009" s="299">
        <f t="shared" si="546"/>
        <v>1</v>
      </c>
      <c r="Q1009" s="299">
        <f t="shared" si="547"/>
        <v>0</v>
      </c>
      <c r="R1009" s="300">
        <f t="shared" si="548"/>
        <v>1</v>
      </c>
      <c r="S1009" s="9">
        <f>VLOOKUP($E1009,'ALL-GTK-MI-MTS-MA'!$E$13:$CF$361,'ALL-GTK-MI-MTS-MA'!S$6,FALSE)</f>
        <v>9</v>
      </c>
      <c r="T1009" s="9">
        <f>VLOOKUP($E1009,'ALL-GTK-MI-MTS-MA'!$E$13:$CF$361,'ALL-GTK-MI-MTS-MA'!T$6,FALSE)</f>
        <v>6</v>
      </c>
      <c r="U1009" s="9">
        <f>VLOOKUP($E1009,'ALL-GTK-MI-MTS-MA'!$E$13:$CF$361,'ALL-GTK-MI-MTS-MA'!U$6,FALSE)</f>
        <v>0</v>
      </c>
      <c r="V1009" s="9">
        <f>VLOOKUP($E1009,'ALL-GTK-MI-MTS-MA'!$E$13:$CF$361,'ALL-GTK-MI-MTS-MA'!V$6,FALSE)</f>
        <v>0</v>
      </c>
      <c r="W1009" s="9">
        <f>VLOOKUP($E1009,'ALL-GTK-MI-MTS-MA'!$E$13:$CF$361,'ALL-GTK-MI-MTS-MA'!W$6,FALSE)</f>
        <v>0</v>
      </c>
      <c r="X1009" s="9">
        <f>VLOOKUP($E1009,'ALL-GTK-MI-MTS-MA'!$E$13:$CF$361,'ALL-GTK-MI-MTS-MA'!X$6,FALSE)</f>
        <v>0</v>
      </c>
      <c r="Y1009" s="299">
        <f t="shared" si="549"/>
        <v>9</v>
      </c>
      <c r="Z1009" s="299">
        <f t="shared" si="550"/>
        <v>6</v>
      </c>
      <c r="AA1009" s="10">
        <f t="shared" si="551"/>
        <v>15</v>
      </c>
      <c r="AB1009" s="44">
        <f t="shared" si="552"/>
        <v>10</v>
      </c>
      <c r="AC1009" s="44">
        <f t="shared" si="553"/>
        <v>6</v>
      </c>
      <c r="AD1009" s="11">
        <f t="shared" si="554"/>
        <v>16</v>
      </c>
      <c r="AE1009" s="9">
        <f>VLOOKUP($E1009,'ALL-GTK-MI-MTS-MA'!$E$13:$CF$361,'ALL-GTK-MI-MTS-MA'!AE$6,FALSE)</f>
        <v>4</v>
      </c>
      <c r="AF1009" s="9">
        <f>VLOOKUP($E1009,'ALL-GTK-MI-MTS-MA'!$E$13:$CF$361,'ALL-GTK-MI-MTS-MA'!AF$6,FALSE)</f>
        <v>3</v>
      </c>
      <c r="AG1009" s="10">
        <f t="shared" si="555"/>
        <v>7</v>
      </c>
      <c r="AH1009" s="9">
        <f>VLOOKUP($E1009,'ALL-GTK-MI-MTS-MA'!$E$13:$CF$361,'ALL-GTK-MI-MTS-MA'!AH$6,FALSE)</f>
        <v>6</v>
      </c>
      <c r="AI1009" s="9">
        <f>VLOOKUP($E1009,'ALL-GTK-MI-MTS-MA'!$E$13:$CF$361,'ALL-GTK-MI-MTS-MA'!AI$6,FALSE)</f>
        <v>3</v>
      </c>
      <c r="AJ1009" s="10">
        <f t="shared" si="556"/>
        <v>9</v>
      </c>
      <c r="AK1009" s="44">
        <f t="shared" si="557"/>
        <v>10</v>
      </c>
      <c r="AL1009" s="44">
        <f t="shared" si="558"/>
        <v>6</v>
      </c>
      <c r="AM1009" s="11">
        <f t="shared" si="559"/>
        <v>16</v>
      </c>
      <c r="AN1009" s="299">
        <v>0</v>
      </c>
      <c r="AO1009" s="299">
        <v>0</v>
      </c>
      <c r="AP1009" s="9">
        <f>VLOOKUP($E1009,'ALL-GTK-MI-MTS-MA'!$E$13:$CF$361,'ALL-GTK-MI-MTS-MA'!AP$6,FALSE)</f>
        <v>0</v>
      </c>
      <c r="AQ1009" s="9">
        <f>VLOOKUP($E1009,'ALL-GTK-MI-MTS-MA'!$E$13:$CF$361,'ALL-GTK-MI-MTS-MA'!AQ$6,FALSE)</f>
        <v>0</v>
      </c>
      <c r="AR1009" s="9">
        <f>VLOOKUP($E1009,'ALL-GTK-MI-MTS-MA'!$E$13:$CF$361,'ALL-GTK-MI-MTS-MA'!AR$6,FALSE)</f>
        <v>0</v>
      </c>
      <c r="AS1009" s="9">
        <f>VLOOKUP($E1009,'ALL-GTK-MI-MTS-MA'!$E$13:$CF$361,'ALL-GTK-MI-MTS-MA'!AS$6,FALSE)</f>
        <v>0</v>
      </c>
      <c r="AT1009" s="9">
        <f>VLOOKUP($E1009,'ALL-GTK-MI-MTS-MA'!$E$13:$CF$361,'ALL-GTK-MI-MTS-MA'!AT$6,FALSE)</f>
        <v>0</v>
      </c>
      <c r="AU1009" s="9">
        <f>VLOOKUP($E1009,'ALL-GTK-MI-MTS-MA'!$E$13:$CF$361,'ALL-GTK-MI-MTS-MA'!AU$6,FALSE)</f>
        <v>0</v>
      </c>
      <c r="AV1009" s="590">
        <f>VLOOKUP($E1009,'ALL-GTK-MI-MTS-MA'!$E$13:$CF$361,'ALL-GTK-MI-MTS-MA'!AV$6,FALSE)</f>
        <v>0</v>
      </c>
      <c r="AW1009" s="590">
        <f>VLOOKUP($E1009,'ALL-GTK-MI-MTS-MA'!$E$13:$CF$361,'ALL-GTK-MI-MTS-MA'!AW$6,FALSE)</f>
        <v>0</v>
      </c>
      <c r="AX1009" s="9">
        <f>VLOOKUP($E1009,'ALL-GTK-MI-MTS-MA'!$E$13:$CF$361,'ALL-GTK-MI-MTS-MA'!AX$6,FALSE)</f>
        <v>10</v>
      </c>
      <c r="AY1009" s="9">
        <f>VLOOKUP($E1009,'ALL-GTK-MI-MTS-MA'!$E$13:$CF$361,'ALL-GTK-MI-MTS-MA'!AY$6,FALSE)</f>
        <v>6</v>
      </c>
      <c r="AZ1009" s="9">
        <f>VLOOKUP($E1009,'ALL-GTK-MI-MTS-MA'!$E$13:$CF$361,'ALL-GTK-MI-MTS-MA'!AZ$6,FALSE)</f>
        <v>0</v>
      </c>
      <c r="BA1009" s="9">
        <f>VLOOKUP($E1009,'ALL-GTK-MI-MTS-MA'!$E$13:$CF$361,'ALL-GTK-MI-MTS-MA'!BA$6,FALSE)</f>
        <v>0</v>
      </c>
      <c r="BB1009" s="9">
        <f>VLOOKUP($E1009,'ALL-GTK-MI-MTS-MA'!$E$13:$CF$361,'ALL-GTK-MI-MTS-MA'!BB$6,FALSE)</f>
        <v>0</v>
      </c>
      <c r="BC1009" s="9">
        <f>VLOOKUP($E1009,'ALL-GTK-MI-MTS-MA'!$E$13:$CF$361,'ALL-GTK-MI-MTS-MA'!BC$6,FALSE)</f>
        <v>0</v>
      </c>
      <c r="BD1009" s="310">
        <f t="shared" si="560"/>
        <v>0</v>
      </c>
      <c r="BE1009" s="310">
        <f t="shared" si="561"/>
        <v>0</v>
      </c>
      <c r="BF1009" s="10">
        <f t="shared" si="562"/>
        <v>0</v>
      </c>
      <c r="BG1009" s="311">
        <f t="shared" si="563"/>
        <v>10</v>
      </c>
      <c r="BH1009" s="311">
        <f t="shared" si="564"/>
        <v>6</v>
      </c>
      <c r="BI1009" s="10">
        <f t="shared" si="565"/>
        <v>16</v>
      </c>
      <c r="BJ1009" s="44">
        <f t="shared" si="566"/>
        <v>10</v>
      </c>
      <c r="BK1009" s="44">
        <f t="shared" si="567"/>
        <v>6</v>
      </c>
      <c r="BL1009" s="11">
        <f t="shared" si="568"/>
        <v>16</v>
      </c>
      <c r="BM1009" s="9">
        <f>VLOOKUP($E1009,'ALL-GTK-MI-MTS-MA'!$E$13:$CF$361,'ALL-GTK-MI-MTS-MA'!BM$6,FALSE)</f>
        <v>0</v>
      </c>
      <c r="BN1009" s="9">
        <f>VLOOKUP($E1009,'ALL-GTK-MI-MTS-MA'!$E$13:$CF$361,'ALL-GTK-MI-MTS-MA'!BN$6,FALSE)</f>
        <v>0</v>
      </c>
      <c r="BO1009" s="9">
        <f>VLOOKUP($E1009,'ALL-GTK-MI-MTS-MA'!$E$13:$CF$361,'ALL-GTK-MI-MTS-MA'!BO$6,FALSE)</f>
        <v>0</v>
      </c>
      <c r="BP1009" s="9">
        <f>VLOOKUP($E1009,'ALL-GTK-MI-MTS-MA'!$E$13:$CF$361,'ALL-GTK-MI-MTS-MA'!BP$6,FALSE)</f>
        <v>0</v>
      </c>
      <c r="BQ1009" s="9">
        <f>VLOOKUP($E1009,'ALL-GTK-MI-MTS-MA'!$E$13:$CF$361,'ALL-GTK-MI-MTS-MA'!BQ$6,FALSE)</f>
        <v>0</v>
      </c>
      <c r="BR1009" s="9">
        <f>VLOOKUP($E1009,'ALL-GTK-MI-MTS-MA'!$E$13:$CF$361,'ALL-GTK-MI-MTS-MA'!BR$6,FALSE)</f>
        <v>0</v>
      </c>
      <c r="BS1009" s="9">
        <f>VLOOKUP($E1009,'ALL-GTK-MI-MTS-MA'!$E$13:$CF$361,'ALL-GTK-MI-MTS-MA'!BS$6,FALSE)</f>
        <v>0</v>
      </c>
      <c r="BT1009" s="9">
        <f>VLOOKUP($E1009,'ALL-GTK-MI-MTS-MA'!$E$13:$CF$361,'ALL-GTK-MI-MTS-MA'!BT$6,FALSE)</f>
        <v>0</v>
      </c>
      <c r="BU1009" s="299">
        <f t="shared" si="569"/>
        <v>0</v>
      </c>
      <c r="BV1009" s="299">
        <f t="shared" si="570"/>
        <v>0</v>
      </c>
      <c r="BW1009" s="44">
        <f t="shared" si="571"/>
        <v>0</v>
      </c>
      <c r="BX1009" s="44">
        <f t="shared" si="572"/>
        <v>0</v>
      </c>
      <c r="BY1009" s="11">
        <f t="shared" si="573"/>
        <v>0</v>
      </c>
      <c r="BZ1009" s="14">
        <f t="shared" si="574"/>
        <v>10</v>
      </c>
      <c r="CA1009" s="14">
        <f t="shared" si="575"/>
        <v>6</v>
      </c>
      <c r="CB1009" s="13">
        <f t="shared" si="576"/>
        <v>0</v>
      </c>
      <c r="CC1009" s="13">
        <f t="shared" si="577"/>
        <v>0</v>
      </c>
      <c r="CD1009" s="312">
        <f t="shared" si="578"/>
        <v>10</v>
      </c>
      <c r="CE1009" s="312">
        <f t="shared" si="579"/>
        <v>6</v>
      </c>
      <c r="CF1009" s="313">
        <f t="shared" si="580"/>
        <v>16</v>
      </c>
      <c r="CG1009" s="302" t="str">
        <f t="shared" si="581"/>
        <v>OK</v>
      </c>
    </row>
    <row r="1010" spans="1:85" ht="14.25" x14ac:dyDescent="0.25">
      <c r="A1010" s="6">
        <v>998</v>
      </c>
      <c r="B1010" s="495">
        <v>62</v>
      </c>
      <c r="C1010" s="495" t="s">
        <v>268</v>
      </c>
      <c r="D1010" s="496" t="s">
        <v>29</v>
      </c>
      <c r="E1010" s="626">
        <v>20362854</v>
      </c>
      <c r="F1010" s="627" t="s">
        <v>1202</v>
      </c>
      <c r="G1010" s="624" t="s">
        <v>53</v>
      </c>
      <c r="H1010" s="9">
        <f>VLOOKUP($E1010,'ALL-GTK-MI-MTS-MA'!$E$13:$CF$361,'ALL-GTK-MI-MTS-MA'!H$6,FALSE)</f>
        <v>0</v>
      </c>
      <c r="I1010" s="9">
        <f>VLOOKUP($E1010,'ALL-GTK-MI-MTS-MA'!$E$13:$CF$361,'ALL-GTK-MI-MTS-MA'!I$6,FALSE)</f>
        <v>0</v>
      </c>
      <c r="J1010" s="9">
        <f>VLOOKUP($E1010,'ALL-GTK-MI-MTS-MA'!$E$13:$CF$361,'ALL-GTK-MI-MTS-MA'!J$6,FALSE)</f>
        <v>0</v>
      </c>
      <c r="K1010" s="9">
        <f>VLOOKUP($E1010,'ALL-GTK-MI-MTS-MA'!$E$13:$CF$361,'ALL-GTK-MI-MTS-MA'!K$6,FALSE)</f>
        <v>0</v>
      </c>
      <c r="L1010" s="9">
        <f>VLOOKUP($E1010,'ALL-GTK-MI-MTS-MA'!$E$13:$CF$361,'ALL-GTK-MI-MTS-MA'!L$6,FALSE)</f>
        <v>0</v>
      </c>
      <c r="M1010" s="9">
        <f>VLOOKUP($E1010,'ALL-GTK-MI-MTS-MA'!$E$13:$CF$361,'ALL-GTK-MI-MTS-MA'!M$6,FALSE)</f>
        <v>0</v>
      </c>
      <c r="N1010" s="9">
        <f>VLOOKUP($E1010,'ALL-GTK-MI-MTS-MA'!$E$13:$CF$361,'ALL-GTK-MI-MTS-MA'!N$6,FALSE)</f>
        <v>1</v>
      </c>
      <c r="O1010" s="9">
        <f>VLOOKUP($E1010,'ALL-GTK-MI-MTS-MA'!$E$13:$CF$361,'ALL-GTK-MI-MTS-MA'!O$6,FALSE)</f>
        <v>0</v>
      </c>
      <c r="P1010" s="299">
        <f t="shared" si="546"/>
        <v>1</v>
      </c>
      <c r="Q1010" s="299">
        <f t="shared" si="547"/>
        <v>0</v>
      </c>
      <c r="R1010" s="300">
        <f t="shared" si="548"/>
        <v>1</v>
      </c>
      <c r="S1010" s="9">
        <f>VLOOKUP($E1010,'ALL-GTK-MI-MTS-MA'!$E$13:$CF$361,'ALL-GTK-MI-MTS-MA'!S$6,FALSE)</f>
        <v>7</v>
      </c>
      <c r="T1010" s="9">
        <f>VLOOKUP($E1010,'ALL-GTK-MI-MTS-MA'!$E$13:$CF$361,'ALL-GTK-MI-MTS-MA'!T$6,FALSE)</f>
        <v>6</v>
      </c>
      <c r="U1010" s="9">
        <f>VLOOKUP($E1010,'ALL-GTK-MI-MTS-MA'!$E$13:$CF$361,'ALL-GTK-MI-MTS-MA'!U$6,FALSE)</f>
        <v>0</v>
      </c>
      <c r="V1010" s="9">
        <f>VLOOKUP($E1010,'ALL-GTK-MI-MTS-MA'!$E$13:$CF$361,'ALL-GTK-MI-MTS-MA'!V$6,FALSE)</f>
        <v>0</v>
      </c>
      <c r="W1010" s="9">
        <f>VLOOKUP($E1010,'ALL-GTK-MI-MTS-MA'!$E$13:$CF$361,'ALL-GTK-MI-MTS-MA'!W$6,FALSE)</f>
        <v>0</v>
      </c>
      <c r="X1010" s="9">
        <f>VLOOKUP($E1010,'ALL-GTK-MI-MTS-MA'!$E$13:$CF$361,'ALL-GTK-MI-MTS-MA'!X$6,FALSE)</f>
        <v>0</v>
      </c>
      <c r="Y1010" s="299">
        <f t="shared" si="549"/>
        <v>7</v>
      </c>
      <c r="Z1010" s="299">
        <f t="shared" si="550"/>
        <v>6</v>
      </c>
      <c r="AA1010" s="10">
        <f t="shared" si="551"/>
        <v>13</v>
      </c>
      <c r="AB1010" s="44">
        <f t="shared" si="552"/>
        <v>8</v>
      </c>
      <c r="AC1010" s="44">
        <f t="shared" si="553"/>
        <v>6</v>
      </c>
      <c r="AD1010" s="11">
        <f t="shared" si="554"/>
        <v>14</v>
      </c>
      <c r="AE1010" s="9">
        <f>VLOOKUP($E1010,'ALL-GTK-MI-MTS-MA'!$E$13:$CF$361,'ALL-GTK-MI-MTS-MA'!AE$6,FALSE)</f>
        <v>4</v>
      </c>
      <c r="AF1010" s="9">
        <f>VLOOKUP($E1010,'ALL-GTK-MI-MTS-MA'!$E$13:$CF$361,'ALL-GTK-MI-MTS-MA'!AF$6,FALSE)</f>
        <v>3</v>
      </c>
      <c r="AG1010" s="10">
        <f t="shared" si="555"/>
        <v>7</v>
      </c>
      <c r="AH1010" s="9">
        <f>VLOOKUP($E1010,'ALL-GTK-MI-MTS-MA'!$E$13:$CF$361,'ALL-GTK-MI-MTS-MA'!AH$6,FALSE)</f>
        <v>4</v>
      </c>
      <c r="AI1010" s="9">
        <f>VLOOKUP($E1010,'ALL-GTK-MI-MTS-MA'!$E$13:$CF$361,'ALL-GTK-MI-MTS-MA'!AI$6,FALSE)</f>
        <v>3</v>
      </c>
      <c r="AJ1010" s="10">
        <f t="shared" si="556"/>
        <v>7</v>
      </c>
      <c r="AK1010" s="44">
        <f t="shared" si="557"/>
        <v>8</v>
      </c>
      <c r="AL1010" s="44">
        <f t="shared" si="558"/>
        <v>6</v>
      </c>
      <c r="AM1010" s="11">
        <f t="shared" si="559"/>
        <v>14</v>
      </c>
      <c r="AN1010" s="299">
        <v>0</v>
      </c>
      <c r="AO1010" s="299">
        <v>0</v>
      </c>
      <c r="AP1010" s="9">
        <f>VLOOKUP($E1010,'ALL-GTK-MI-MTS-MA'!$E$13:$CF$361,'ALL-GTK-MI-MTS-MA'!AP$6,FALSE)</f>
        <v>0</v>
      </c>
      <c r="AQ1010" s="9">
        <f>VLOOKUP($E1010,'ALL-GTK-MI-MTS-MA'!$E$13:$CF$361,'ALL-GTK-MI-MTS-MA'!AQ$6,FALSE)</f>
        <v>0</v>
      </c>
      <c r="AR1010" s="9">
        <f>VLOOKUP($E1010,'ALL-GTK-MI-MTS-MA'!$E$13:$CF$361,'ALL-GTK-MI-MTS-MA'!AR$6,FALSE)</f>
        <v>0</v>
      </c>
      <c r="AS1010" s="9">
        <f>VLOOKUP($E1010,'ALL-GTK-MI-MTS-MA'!$E$13:$CF$361,'ALL-GTK-MI-MTS-MA'!AS$6,FALSE)</f>
        <v>0</v>
      </c>
      <c r="AT1010" s="9">
        <f>VLOOKUP($E1010,'ALL-GTK-MI-MTS-MA'!$E$13:$CF$361,'ALL-GTK-MI-MTS-MA'!AT$6,FALSE)</f>
        <v>0</v>
      </c>
      <c r="AU1010" s="9">
        <f>VLOOKUP($E1010,'ALL-GTK-MI-MTS-MA'!$E$13:$CF$361,'ALL-GTK-MI-MTS-MA'!AU$6,FALSE)</f>
        <v>0</v>
      </c>
      <c r="AV1010" s="590">
        <f>VLOOKUP($E1010,'ALL-GTK-MI-MTS-MA'!$E$13:$CF$361,'ALL-GTK-MI-MTS-MA'!AV$6,FALSE)</f>
        <v>0</v>
      </c>
      <c r="AW1010" s="590">
        <f>VLOOKUP($E1010,'ALL-GTK-MI-MTS-MA'!$E$13:$CF$361,'ALL-GTK-MI-MTS-MA'!AW$6,FALSE)</f>
        <v>0</v>
      </c>
      <c r="AX1010" s="9">
        <f>VLOOKUP($E1010,'ALL-GTK-MI-MTS-MA'!$E$13:$CF$361,'ALL-GTK-MI-MTS-MA'!AX$6,FALSE)</f>
        <v>8</v>
      </c>
      <c r="AY1010" s="9">
        <f>VLOOKUP($E1010,'ALL-GTK-MI-MTS-MA'!$E$13:$CF$361,'ALL-GTK-MI-MTS-MA'!AY$6,FALSE)</f>
        <v>6</v>
      </c>
      <c r="AZ1010" s="9">
        <f>VLOOKUP($E1010,'ALL-GTK-MI-MTS-MA'!$E$13:$CF$361,'ALL-GTK-MI-MTS-MA'!AZ$6,FALSE)</f>
        <v>0</v>
      </c>
      <c r="BA1010" s="9">
        <f>VLOOKUP($E1010,'ALL-GTK-MI-MTS-MA'!$E$13:$CF$361,'ALL-GTK-MI-MTS-MA'!BA$6,FALSE)</f>
        <v>0</v>
      </c>
      <c r="BB1010" s="9">
        <f>VLOOKUP($E1010,'ALL-GTK-MI-MTS-MA'!$E$13:$CF$361,'ALL-GTK-MI-MTS-MA'!BB$6,FALSE)</f>
        <v>0</v>
      </c>
      <c r="BC1010" s="9">
        <f>VLOOKUP($E1010,'ALL-GTK-MI-MTS-MA'!$E$13:$CF$361,'ALL-GTK-MI-MTS-MA'!BC$6,FALSE)</f>
        <v>0</v>
      </c>
      <c r="BD1010" s="310">
        <f t="shared" si="560"/>
        <v>0</v>
      </c>
      <c r="BE1010" s="310">
        <f t="shared" si="561"/>
        <v>0</v>
      </c>
      <c r="BF1010" s="10">
        <f t="shared" si="562"/>
        <v>0</v>
      </c>
      <c r="BG1010" s="311">
        <f t="shared" si="563"/>
        <v>8</v>
      </c>
      <c r="BH1010" s="311">
        <f t="shared" si="564"/>
        <v>6</v>
      </c>
      <c r="BI1010" s="10">
        <f t="shared" si="565"/>
        <v>14</v>
      </c>
      <c r="BJ1010" s="44">
        <f t="shared" si="566"/>
        <v>8</v>
      </c>
      <c r="BK1010" s="44">
        <f t="shared" si="567"/>
        <v>6</v>
      </c>
      <c r="BL1010" s="11">
        <f t="shared" si="568"/>
        <v>14</v>
      </c>
      <c r="BM1010" s="9">
        <f>VLOOKUP($E1010,'ALL-GTK-MI-MTS-MA'!$E$13:$CF$361,'ALL-GTK-MI-MTS-MA'!BM$6,FALSE)</f>
        <v>0</v>
      </c>
      <c r="BN1010" s="9">
        <f>VLOOKUP($E1010,'ALL-GTK-MI-MTS-MA'!$E$13:$CF$361,'ALL-GTK-MI-MTS-MA'!BN$6,FALSE)</f>
        <v>0</v>
      </c>
      <c r="BO1010" s="9">
        <f>VLOOKUP($E1010,'ALL-GTK-MI-MTS-MA'!$E$13:$CF$361,'ALL-GTK-MI-MTS-MA'!BO$6,FALSE)</f>
        <v>0</v>
      </c>
      <c r="BP1010" s="9">
        <f>VLOOKUP($E1010,'ALL-GTK-MI-MTS-MA'!$E$13:$CF$361,'ALL-GTK-MI-MTS-MA'!BP$6,FALSE)</f>
        <v>0</v>
      </c>
      <c r="BQ1010" s="9">
        <f>VLOOKUP($E1010,'ALL-GTK-MI-MTS-MA'!$E$13:$CF$361,'ALL-GTK-MI-MTS-MA'!BQ$6,FALSE)</f>
        <v>0</v>
      </c>
      <c r="BR1010" s="9">
        <f>VLOOKUP($E1010,'ALL-GTK-MI-MTS-MA'!$E$13:$CF$361,'ALL-GTK-MI-MTS-MA'!BR$6,FALSE)</f>
        <v>0</v>
      </c>
      <c r="BS1010" s="9">
        <f>VLOOKUP($E1010,'ALL-GTK-MI-MTS-MA'!$E$13:$CF$361,'ALL-GTK-MI-MTS-MA'!BS$6,FALSE)</f>
        <v>0</v>
      </c>
      <c r="BT1010" s="9">
        <f>VLOOKUP($E1010,'ALL-GTK-MI-MTS-MA'!$E$13:$CF$361,'ALL-GTK-MI-MTS-MA'!BT$6,FALSE)</f>
        <v>0</v>
      </c>
      <c r="BU1010" s="299">
        <f t="shared" si="569"/>
        <v>0</v>
      </c>
      <c r="BV1010" s="299">
        <f t="shared" si="570"/>
        <v>0</v>
      </c>
      <c r="BW1010" s="44">
        <f t="shared" si="571"/>
        <v>0</v>
      </c>
      <c r="BX1010" s="44">
        <f t="shared" si="572"/>
        <v>0</v>
      </c>
      <c r="BY1010" s="11">
        <f t="shared" si="573"/>
        <v>0</v>
      </c>
      <c r="BZ1010" s="14">
        <f t="shared" si="574"/>
        <v>8</v>
      </c>
      <c r="CA1010" s="14">
        <f t="shared" si="575"/>
        <v>6</v>
      </c>
      <c r="CB1010" s="13">
        <f t="shared" si="576"/>
        <v>0</v>
      </c>
      <c r="CC1010" s="13">
        <f t="shared" si="577"/>
        <v>0</v>
      </c>
      <c r="CD1010" s="312">
        <f t="shared" si="578"/>
        <v>8</v>
      </c>
      <c r="CE1010" s="312">
        <f t="shared" si="579"/>
        <v>6</v>
      </c>
      <c r="CF1010" s="313">
        <f t="shared" si="580"/>
        <v>14</v>
      </c>
      <c r="CG1010" s="302" t="str">
        <f t="shared" si="581"/>
        <v>OK</v>
      </c>
    </row>
    <row r="1011" spans="1:85" ht="24" x14ac:dyDescent="0.25">
      <c r="A1011" s="6">
        <v>999</v>
      </c>
      <c r="B1011" s="495">
        <v>63</v>
      </c>
      <c r="C1011" s="495" t="s">
        <v>268</v>
      </c>
      <c r="D1011" s="496" t="s">
        <v>29</v>
      </c>
      <c r="E1011" s="626">
        <v>20362852</v>
      </c>
      <c r="F1011" s="627" t="s">
        <v>1203</v>
      </c>
      <c r="G1011" s="624" t="s">
        <v>53</v>
      </c>
      <c r="H1011" s="9">
        <f>VLOOKUP($E1011,'ALL-GTK-MI-MTS-MA'!$E$13:$CF$361,'ALL-GTK-MI-MTS-MA'!H$6,FALSE)</f>
        <v>0</v>
      </c>
      <c r="I1011" s="9">
        <f>VLOOKUP($E1011,'ALL-GTK-MI-MTS-MA'!$E$13:$CF$361,'ALL-GTK-MI-MTS-MA'!I$6,FALSE)</f>
        <v>0</v>
      </c>
      <c r="J1011" s="9">
        <f>VLOOKUP($E1011,'ALL-GTK-MI-MTS-MA'!$E$13:$CF$361,'ALL-GTK-MI-MTS-MA'!J$6,FALSE)</f>
        <v>0</v>
      </c>
      <c r="K1011" s="9">
        <f>VLOOKUP($E1011,'ALL-GTK-MI-MTS-MA'!$E$13:$CF$361,'ALL-GTK-MI-MTS-MA'!K$6,FALSE)</f>
        <v>0</v>
      </c>
      <c r="L1011" s="9">
        <f>VLOOKUP($E1011,'ALL-GTK-MI-MTS-MA'!$E$13:$CF$361,'ALL-GTK-MI-MTS-MA'!L$6,FALSE)</f>
        <v>0</v>
      </c>
      <c r="M1011" s="9">
        <f>VLOOKUP($E1011,'ALL-GTK-MI-MTS-MA'!$E$13:$CF$361,'ALL-GTK-MI-MTS-MA'!M$6,FALSE)</f>
        <v>0</v>
      </c>
      <c r="N1011" s="9">
        <f>VLOOKUP($E1011,'ALL-GTK-MI-MTS-MA'!$E$13:$CF$361,'ALL-GTK-MI-MTS-MA'!N$6,FALSE)</f>
        <v>0</v>
      </c>
      <c r="O1011" s="9">
        <f>VLOOKUP($E1011,'ALL-GTK-MI-MTS-MA'!$E$13:$CF$361,'ALL-GTK-MI-MTS-MA'!O$6,FALSE)</f>
        <v>0</v>
      </c>
      <c r="P1011" s="299">
        <f t="shared" si="546"/>
        <v>0</v>
      </c>
      <c r="Q1011" s="299">
        <f t="shared" si="547"/>
        <v>0</v>
      </c>
      <c r="R1011" s="300">
        <f t="shared" si="548"/>
        <v>0</v>
      </c>
      <c r="S1011" s="9">
        <f>VLOOKUP($E1011,'ALL-GTK-MI-MTS-MA'!$E$13:$CF$361,'ALL-GTK-MI-MTS-MA'!S$6,FALSE)</f>
        <v>11</v>
      </c>
      <c r="T1011" s="9">
        <f>VLOOKUP($E1011,'ALL-GTK-MI-MTS-MA'!$E$13:$CF$361,'ALL-GTK-MI-MTS-MA'!T$6,FALSE)</f>
        <v>7</v>
      </c>
      <c r="U1011" s="9">
        <f>VLOOKUP($E1011,'ALL-GTK-MI-MTS-MA'!$E$13:$CF$361,'ALL-GTK-MI-MTS-MA'!U$6,FALSE)</f>
        <v>0</v>
      </c>
      <c r="V1011" s="9">
        <f>VLOOKUP($E1011,'ALL-GTK-MI-MTS-MA'!$E$13:$CF$361,'ALL-GTK-MI-MTS-MA'!V$6,FALSE)</f>
        <v>0</v>
      </c>
      <c r="W1011" s="9">
        <f>VLOOKUP($E1011,'ALL-GTK-MI-MTS-MA'!$E$13:$CF$361,'ALL-GTK-MI-MTS-MA'!W$6,FALSE)</f>
        <v>0</v>
      </c>
      <c r="X1011" s="9">
        <f>VLOOKUP($E1011,'ALL-GTK-MI-MTS-MA'!$E$13:$CF$361,'ALL-GTK-MI-MTS-MA'!X$6,FALSE)</f>
        <v>0</v>
      </c>
      <c r="Y1011" s="299">
        <f t="shared" si="549"/>
        <v>11</v>
      </c>
      <c r="Z1011" s="299">
        <f t="shared" si="550"/>
        <v>7</v>
      </c>
      <c r="AA1011" s="10">
        <f t="shared" si="551"/>
        <v>18</v>
      </c>
      <c r="AB1011" s="44">
        <f t="shared" si="552"/>
        <v>11</v>
      </c>
      <c r="AC1011" s="44">
        <f t="shared" si="553"/>
        <v>7</v>
      </c>
      <c r="AD1011" s="11">
        <f t="shared" si="554"/>
        <v>18</v>
      </c>
      <c r="AE1011" s="9">
        <f>VLOOKUP($E1011,'ALL-GTK-MI-MTS-MA'!$E$13:$CF$361,'ALL-GTK-MI-MTS-MA'!AE$6,FALSE)</f>
        <v>5</v>
      </c>
      <c r="AF1011" s="9">
        <f>VLOOKUP($E1011,'ALL-GTK-MI-MTS-MA'!$E$13:$CF$361,'ALL-GTK-MI-MTS-MA'!AF$6,FALSE)</f>
        <v>3</v>
      </c>
      <c r="AG1011" s="10">
        <f t="shared" si="555"/>
        <v>8</v>
      </c>
      <c r="AH1011" s="9">
        <f>VLOOKUP($E1011,'ALL-GTK-MI-MTS-MA'!$E$13:$CF$361,'ALL-GTK-MI-MTS-MA'!AH$6,FALSE)</f>
        <v>6</v>
      </c>
      <c r="AI1011" s="9">
        <f>VLOOKUP($E1011,'ALL-GTK-MI-MTS-MA'!$E$13:$CF$361,'ALL-GTK-MI-MTS-MA'!AI$6,FALSE)</f>
        <v>4</v>
      </c>
      <c r="AJ1011" s="10">
        <f t="shared" si="556"/>
        <v>10</v>
      </c>
      <c r="AK1011" s="44">
        <f t="shared" si="557"/>
        <v>11</v>
      </c>
      <c r="AL1011" s="44">
        <f t="shared" si="558"/>
        <v>7</v>
      </c>
      <c r="AM1011" s="11">
        <f t="shared" si="559"/>
        <v>18</v>
      </c>
      <c r="AN1011" s="299">
        <v>0</v>
      </c>
      <c r="AO1011" s="299">
        <v>0</v>
      </c>
      <c r="AP1011" s="9">
        <f>VLOOKUP($E1011,'ALL-GTK-MI-MTS-MA'!$E$13:$CF$361,'ALL-GTK-MI-MTS-MA'!AP$6,FALSE)</f>
        <v>0</v>
      </c>
      <c r="AQ1011" s="9">
        <f>VLOOKUP($E1011,'ALL-GTK-MI-MTS-MA'!$E$13:$CF$361,'ALL-GTK-MI-MTS-MA'!AQ$6,FALSE)</f>
        <v>0</v>
      </c>
      <c r="AR1011" s="9">
        <f>VLOOKUP($E1011,'ALL-GTK-MI-MTS-MA'!$E$13:$CF$361,'ALL-GTK-MI-MTS-MA'!AR$6,FALSE)</f>
        <v>0</v>
      </c>
      <c r="AS1011" s="9">
        <f>VLOOKUP($E1011,'ALL-GTK-MI-MTS-MA'!$E$13:$CF$361,'ALL-GTK-MI-MTS-MA'!AS$6,FALSE)</f>
        <v>0</v>
      </c>
      <c r="AT1011" s="9">
        <f>VLOOKUP($E1011,'ALL-GTK-MI-MTS-MA'!$E$13:$CF$361,'ALL-GTK-MI-MTS-MA'!AT$6,FALSE)</f>
        <v>1</v>
      </c>
      <c r="AU1011" s="9">
        <f>VLOOKUP($E1011,'ALL-GTK-MI-MTS-MA'!$E$13:$CF$361,'ALL-GTK-MI-MTS-MA'!AU$6,FALSE)</f>
        <v>0</v>
      </c>
      <c r="AV1011" s="590">
        <f>VLOOKUP($E1011,'ALL-GTK-MI-MTS-MA'!$E$13:$CF$361,'ALL-GTK-MI-MTS-MA'!AV$6,FALSE)</f>
        <v>0</v>
      </c>
      <c r="AW1011" s="590">
        <f>VLOOKUP($E1011,'ALL-GTK-MI-MTS-MA'!$E$13:$CF$361,'ALL-GTK-MI-MTS-MA'!AW$6,FALSE)</f>
        <v>0</v>
      </c>
      <c r="AX1011" s="9">
        <f>VLOOKUP($E1011,'ALL-GTK-MI-MTS-MA'!$E$13:$CF$361,'ALL-GTK-MI-MTS-MA'!AX$6,FALSE)</f>
        <v>10</v>
      </c>
      <c r="AY1011" s="9">
        <f>VLOOKUP($E1011,'ALL-GTK-MI-MTS-MA'!$E$13:$CF$361,'ALL-GTK-MI-MTS-MA'!AY$6,FALSE)</f>
        <v>7</v>
      </c>
      <c r="AZ1011" s="9">
        <f>VLOOKUP($E1011,'ALL-GTK-MI-MTS-MA'!$E$13:$CF$361,'ALL-GTK-MI-MTS-MA'!AZ$6,FALSE)</f>
        <v>0</v>
      </c>
      <c r="BA1011" s="9">
        <f>VLOOKUP($E1011,'ALL-GTK-MI-MTS-MA'!$E$13:$CF$361,'ALL-GTK-MI-MTS-MA'!BA$6,FALSE)</f>
        <v>0</v>
      </c>
      <c r="BB1011" s="9">
        <f>VLOOKUP($E1011,'ALL-GTK-MI-MTS-MA'!$E$13:$CF$361,'ALL-GTK-MI-MTS-MA'!BB$6,FALSE)</f>
        <v>0</v>
      </c>
      <c r="BC1011" s="9">
        <f>VLOOKUP($E1011,'ALL-GTK-MI-MTS-MA'!$E$13:$CF$361,'ALL-GTK-MI-MTS-MA'!BC$6,FALSE)</f>
        <v>0</v>
      </c>
      <c r="BD1011" s="310">
        <f t="shared" si="560"/>
        <v>1</v>
      </c>
      <c r="BE1011" s="310">
        <f t="shared" si="561"/>
        <v>0</v>
      </c>
      <c r="BF1011" s="10">
        <f t="shared" si="562"/>
        <v>1</v>
      </c>
      <c r="BG1011" s="311">
        <f t="shared" si="563"/>
        <v>10</v>
      </c>
      <c r="BH1011" s="311">
        <f t="shared" si="564"/>
        <v>7</v>
      </c>
      <c r="BI1011" s="10">
        <f t="shared" si="565"/>
        <v>17</v>
      </c>
      <c r="BJ1011" s="44">
        <f t="shared" si="566"/>
        <v>11</v>
      </c>
      <c r="BK1011" s="44">
        <f t="shared" si="567"/>
        <v>7</v>
      </c>
      <c r="BL1011" s="11">
        <f t="shared" si="568"/>
        <v>18</v>
      </c>
      <c r="BM1011" s="9">
        <f>VLOOKUP($E1011,'ALL-GTK-MI-MTS-MA'!$E$13:$CF$361,'ALL-GTK-MI-MTS-MA'!BM$6,FALSE)</f>
        <v>0</v>
      </c>
      <c r="BN1011" s="9">
        <f>VLOOKUP($E1011,'ALL-GTK-MI-MTS-MA'!$E$13:$CF$361,'ALL-GTK-MI-MTS-MA'!BN$6,FALSE)</f>
        <v>0</v>
      </c>
      <c r="BO1011" s="9">
        <f>VLOOKUP($E1011,'ALL-GTK-MI-MTS-MA'!$E$13:$CF$361,'ALL-GTK-MI-MTS-MA'!BO$6,FALSE)</f>
        <v>0</v>
      </c>
      <c r="BP1011" s="9">
        <f>VLOOKUP($E1011,'ALL-GTK-MI-MTS-MA'!$E$13:$CF$361,'ALL-GTK-MI-MTS-MA'!BP$6,FALSE)</f>
        <v>0</v>
      </c>
      <c r="BQ1011" s="9">
        <f>VLOOKUP($E1011,'ALL-GTK-MI-MTS-MA'!$E$13:$CF$361,'ALL-GTK-MI-MTS-MA'!BQ$6,FALSE)</f>
        <v>0</v>
      </c>
      <c r="BR1011" s="9">
        <f>VLOOKUP($E1011,'ALL-GTK-MI-MTS-MA'!$E$13:$CF$361,'ALL-GTK-MI-MTS-MA'!BR$6,FALSE)</f>
        <v>0</v>
      </c>
      <c r="BS1011" s="9">
        <f>VLOOKUP($E1011,'ALL-GTK-MI-MTS-MA'!$E$13:$CF$361,'ALL-GTK-MI-MTS-MA'!BS$6,FALSE)</f>
        <v>0</v>
      </c>
      <c r="BT1011" s="9">
        <f>VLOOKUP($E1011,'ALL-GTK-MI-MTS-MA'!$E$13:$CF$361,'ALL-GTK-MI-MTS-MA'!BT$6,FALSE)</f>
        <v>0</v>
      </c>
      <c r="BU1011" s="299">
        <f t="shared" si="569"/>
        <v>0</v>
      </c>
      <c r="BV1011" s="299">
        <f t="shared" si="570"/>
        <v>0</v>
      </c>
      <c r="BW1011" s="44">
        <f t="shared" si="571"/>
        <v>0</v>
      </c>
      <c r="BX1011" s="44">
        <f t="shared" si="572"/>
        <v>0</v>
      </c>
      <c r="BY1011" s="11">
        <f t="shared" si="573"/>
        <v>0</v>
      </c>
      <c r="BZ1011" s="14">
        <f t="shared" si="574"/>
        <v>11</v>
      </c>
      <c r="CA1011" s="14">
        <f t="shared" si="575"/>
        <v>7</v>
      </c>
      <c r="CB1011" s="13">
        <f t="shared" si="576"/>
        <v>0</v>
      </c>
      <c r="CC1011" s="13">
        <f t="shared" si="577"/>
        <v>0</v>
      </c>
      <c r="CD1011" s="312">
        <f t="shared" si="578"/>
        <v>11</v>
      </c>
      <c r="CE1011" s="312">
        <f t="shared" si="579"/>
        <v>7</v>
      </c>
      <c r="CF1011" s="313">
        <f t="shared" si="580"/>
        <v>18</v>
      </c>
      <c r="CG1011" s="302" t="str">
        <f t="shared" si="581"/>
        <v>OK</v>
      </c>
    </row>
    <row r="1012" spans="1:85" ht="24" x14ac:dyDescent="0.25">
      <c r="A1012" s="6">
        <v>1000</v>
      </c>
      <c r="B1012" s="495">
        <v>64</v>
      </c>
      <c r="C1012" s="495" t="s">
        <v>268</v>
      </c>
      <c r="D1012" s="496" t="s">
        <v>29</v>
      </c>
      <c r="E1012" s="626">
        <v>20362853</v>
      </c>
      <c r="F1012" s="627" t="s">
        <v>1204</v>
      </c>
      <c r="G1012" s="624" t="s">
        <v>53</v>
      </c>
      <c r="H1012" s="9">
        <f>VLOOKUP($E1012,'ALL-GTK-MI-MTS-MA'!$E$13:$CF$361,'ALL-GTK-MI-MTS-MA'!H$6,FALSE)</f>
        <v>0</v>
      </c>
      <c r="I1012" s="9">
        <f>VLOOKUP($E1012,'ALL-GTK-MI-MTS-MA'!$E$13:$CF$361,'ALL-GTK-MI-MTS-MA'!I$6,FALSE)</f>
        <v>0</v>
      </c>
      <c r="J1012" s="9">
        <f>VLOOKUP($E1012,'ALL-GTK-MI-MTS-MA'!$E$13:$CF$361,'ALL-GTK-MI-MTS-MA'!J$6,FALSE)</f>
        <v>0</v>
      </c>
      <c r="K1012" s="9">
        <f>VLOOKUP($E1012,'ALL-GTK-MI-MTS-MA'!$E$13:$CF$361,'ALL-GTK-MI-MTS-MA'!K$6,FALSE)</f>
        <v>0</v>
      </c>
      <c r="L1012" s="9">
        <f>VLOOKUP($E1012,'ALL-GTK-MI-MTS-MA'!$E$13:$CF$361,'ALL-GTK-MI-MTS-MA'!L$6,FALSE)</f>
        <v>0</v>
      </c>
      <c r="M1012" s="9">
        <f>VLOOKUP($E1012,'ALL-GTK-MI-MTS-MA'!$E$13:$CF$361,'ALL-GTK-MI-MTS-MA'!M$6,FALSE)</f>
        <v>0</v>
      </c>
      <c r="N1012" s="9">
        <f>VLOOKUP($E1012,'ALL-GTK-MI-MTS-MA'!$E$13:$CF$361,'ALL-GTK-MI-MTS-MA'!N$6,FALSE)</f>
        <v>1</v>
      </c>
      <c r="O1012" s="9">
        <f>VLOOKUP($E1012,'ALL-GTK-MI-MTS-MA'!$E$13:$CF$361,'ALL-GTK-MI-MTS-MA'!O$6,FALSE)</f>
        <v>2</v>
      </c>
      <c r="P1012" s="299">
        <f t="shared" si="546"/>
        <v>1</v>
      </c>
      <c r="Q1012" s="299">
        <f t="shared" si="547"/>
        <v>2</v>
      </c>
      <c r="R1012" s="300">
        <f t="shared" si="548"/>
        <v>3</v>
      </c>
      <c r="S1012" s="9">
        <f>VLOOKUP($E1012,'ALL-GTK-MI-MTS-MA'!$E$13:$CF$361,'ALL-GTK-MI-MTS-MA'!S$6,FALSE)</f>
        <v>16</v>
      </c>
      <c r="T1012" s="9">
        <f>VLOOKUP($E1012,'ALL-GTK-MI-MTS-MA'!$E$13:$CF$361,'ALL-GTK-MI-MTS-MA'!T$6,FALSE)</f>
        <v>5</v>
      </c>
      <c r="U1012" s="9">
        <f>VLOOKUP($E1012,'ALL-GTK-MI-MTS-MA'!$E$13:$CF$361,'ALL-GTK-MI-MTS-MA'!U$6,FALSE)</f>
        <v>0</v>
      </c>
      <c r="V1012" s="9">
        <f>VLOOKUP($E1012,'ALL-GTK-MI-MTS-MA'!$E$13:$CF$361,'ALL-GTK-MI-MTS-MA'!V$6,FALSE)</f>
        <v>0</v>
      </c>
      <c r="W1012" s="9">
        <f>VLOOKUP($E1012,'ALL-GTK-MI-MTS-MA'!$E$13:$CF$361,'ALL-GTK-MI-MTS-MA'!W$6,FALSE)</f>
        <v>0</v>
      </c>
      <c r="X1012" s="9">
        <f>VLOOKUP($E1012,'ALL-GTK-MI-MTS-MA'!$E$13:$CF$361,'ALL-GTK-MI-MTS-MA'!X$6,FALSE)</f>
        <v>0</v>
      </c>
      <c r="Y1012" s="299">
        <f t="shared" si="549"/>
        <v>16</v>
      </c>
      <c r="Z1012" s="299">
        <f t="shared" si="550"/>
        <v>5</v>
      </c>
      <c r="AA1012" s="10">
        <f t="shared" si="551"/>
        <v>21</v>
      </c>
      <c r="AB1012" s="44">
        <f t="shared" si="552"/>
        <v>17</v>
      </c>
      <c r="AC1012" s="44">
        <f t="shared" si="553"/>
        <v>7</v>
      </c>
      <c r="AD1012" s="11">
        <f t="shared" si="554"/>
        <v>24</v>
      </c>
      <c r="AE1012" s="9">
        <f>VLOOKUP($E1012,'ALL-GTK-MI-MTS-MA'!$E$13:$CF$361,'ALL-GTK-MI-MTS-MA'!AE$6,FALSE)</f>
        <v>8</v>
      </c>
      <c r="AF1012" s="9">
        <f>VLOOKUP($E1012,'ALL-GTK-MI-MTS-MA'!$E$13:$CF$361,'ALL-GTK-MI-MTS-MA'!AF$6,FALSE)</f>
        <v>3</v>
      </c>
      <c r="AG1012" s="10">
        <f t="shared" si="555"/>
        <v>11</v>
      </c>
      <c r="AH1012" s="9">
        <f>VLOOKUP($E1012,'ALL-GTK-MI-MTS-MA'!$E$13:$CF$361,'ALL-GTK-MI-MTS-MA'!AH$6,FALSE)</f>
        <v>9</v>
      </c>
      <c r="AI1012" s="9">
        <f>VLOOKUP($E1012,'ALL-GTK-MI-MTS-MA'!$E$13:$CF$361,'ALL-GTK-MI-MTS-MA'!AI$6,FALSE)</f>
        <v>4</v>
      </c>
      <c r="AJ1012" s="10">
        <f t="shared" si="556"/>
        <v>13</v>
      </c>
      <c r="AK1012" s="44">
        <f t="shared" si="557"/>
        <v>17</v>
      </c>
      <c r="AL1012" s="44">
        <f t="shared" si="558"/>
        <v>7</v>
      </c>
      <c r="AM1012" s="11">
        <f t="shared" si="559"/>
        <v>24</v>
      </c>
      <c r="AN1012" s="299">
        <v>0</v>
      </c>
      <c r="AO1012" s="299">
        <v>0</v>
      </c>
      <c r="AP1012" s="9">
        <f>VLOOKUP($E1012,'ALL-GTK-MI-MTS-MA'!$E$13:$CF$361,'ALL-GTK-MI-MTS-MA'!AP$6,FALSE)</f>
        <v>0</v>
      </c>
      <c r="AQ1012" s="9">
        <f>VLOOKUP($E1012,'ALL-GTK-MI-MTS-MA'!$E$13:$CF$361,'ALL-GTK-MI-MTS-MA'!AQ$6,FALSE)</f>
        <v>0</v>
      </c>
      <c r="AR1012" s="9">
        <f>VLOOKUP($E1012,'ALL-GTK-MI-MTS-MA'!$E$13:$CF$361,'ALL-GTK-MI-MTS-MA'!AR$6,FALSE)</f>
        <v>0</v>
      </c>
      <c r="AS1012" s="9">
        <f>VLOOKUP($E1012,'ALL-GTK-MI-MTS-MA'!$E$13:$CF$361,'ALL-GTK-MI-MTS-MA'!AS$6,FALSE)</f>
        <v>0</v>
      </c>
      <c r="AT1012" s="9">
        <f>VLOOKUP($E1012,'ALL-GTK-MI-MTS-MA'!$E$13:$CF$361,'ALL-GTK-MI-MTS-MA'!AT$6,FALSE)</f>
        <v>1</v>
      </c>
      <c r="AU1012" s="9">
        <f>VLOOKUP($E1012,'ALL-GTK-MI-MTS-MA'!$E$13:$CF$361,'ALL-GTK-MI-MTS-MA'!AU$6,FALSE)</f>
        <v>0</v>
      </c>
      <c r="AV1012" s="590">
        <f>VLOOKUP($E1012,'ALL-GTK-MI-MTS-MA'!$E$13:$CF$361,'ALL-GTK-MI-MTS-MA'!AV$6,FALSE)</f>
        <v>0</v>
      </c>
      <c r="AW1012" s="590">
        <f>VLOOKUP($E1012,'ALL-GTK-MI-MTS-MA'!$E$13:$CF$361,'ALL-GTK-MI-MTS-MA'!AW$6,FALSE)</f>
        <v>0</v>
      </c>
      <c r="AX1012" s="9">
        <f>VLOOKUP($E1012,'ALL-GTK-MI-MTS-MA'!$E$13:$CF$361,'ALL-GTK-MI-MTS-MA'!AX$6,FALSE)</f>
        <v>16</v>
      </c>
      <c r="AY1012" s="9">
        <f>VLOOKUP($E1012,'ALL-GTK-MI-MTS-MA'!$E$13:$CF$361,'ALL-GTK-MI-MTS-MA'!AY$6,FALSE)</f>
        <v>7</v>
      </c>
      <c r="AZ1012" s="9">
        <f>VLOOKUP($E1012,'ALL-GTK-MI-MTS-MA'!$E$13:$CF$361,'ALL-GTK-MI-MTS-MA'!AZ$6,FALSE)</f>
        <v>0</v>
      </c>
      <c r="BA1012" s="9">
        <f>VLOOKUP($E1012,'ALL-GTK-MI-MTS-MA'!$E$13:$CF$361,'ALL-GTK-MI-MTS-MA'!BA$6,FALSE)</f>
        <v>0</v>
      </c>
      <c r="BB1012" s="9">
        <f>VLOOKUP($E1012,'ALL-GTK-MI-MTS-MA'!$E$13:$CF$361,'ALL-GTK-MI-MTS-MA'!BB$6,FALSE)</f>
        <v>0</v>
      </c>
      <c r="BC1012" s="9">
        <f>VLOOKUP($E1012,'ALL-GTK-MI-MTS-MA'!$E$13:$CF$361,'ALL-GTK-MI-MTS-MA'!BC$6,FALSE)</f>
        <v>0</v>
      </c>
      <c r="BD1012" s="310">
        <f t="shared" si="560"/>
        <v>1</v>
      </c>
      <c r="BE1012" s="310">
        <f t="shared" si="561"/>
        <v>0</v>
      </c>
      <c r="BF1012" s="10">
        <f t="shared" si="562"/>
        <v>1</v>
      </c>
      <c r="BG1012" s="311">
        <f t="shared" si="563"/>
        <v>16</v>
      </c>
      <c r="BH1012" s="311">
        <f t="shared" si="564"/>
        <v>7</v>
      </c>
      <c r="BI1012" s="10">
        <f t="shared" si="565"/>
        <v>23</v>
      </c>
      <c r="BJ1012" s="44">
        <f t="shared" si="566"/>
        <v>17</v>
      </c>
      <c r="BK1012" s="44">
        <f t="shared" si="567"/>
        <v>7</v>
      </c>
      <c r="BL1012" s="11">
        <f t="shared" si="568"/>
        <v>24</v>
      </c>
      <c r="BM1012" s="9">
        <f>VLOOKUP($E1012,'ALL-GTK-MI-MTS-MA'!$E$13:$CF$361,'ALL-GTK-MI-MTS-MA'!BM$6,FALSE)</f>
        <v>0</v>
      </c>
      <c r="BN1012" s="9">
        <f>VLOOKUP($E1012,'ALL-GTK-MI-MTS-MA'!$E$13:$CF$361,'ALL-GTK-MI-MTS-MA'!BN$6,FALSE)</f>
        <v>0</v>
      </c>
      <c r="BO1012" s="9">
        <f>VLOOKUP($E1012,'ALL-GTK-MI-MTS-MA'!$E$13:$CF$361,'ALL-GTK-MI-MTS-MA'!BO$6,FALSE)</f>
        <v>0</v>
      </c>
      <c r="BP1012" s="9">
        <f>VLOOKUP($E1012,'ALL-GTK-MI-MTS-MA'!$E$13:$CF$361,'ALL-GTK-MI-MTS-MA'!BP$6,FALSE)</f>
        <v>0</v>
      </c>
      <c r="BQ1012" s="9">
        <f>VLOOKUP($E1012,'ALL-GTK-MI-MTS-MA'!$E$13:$CF$361,'ALL-GTK-MI-MTS-MA'!BQ$6,FALSE)</f>
        <v>0</v>
      </c>
      <c r="BR1012" s="9">
        <f>VLOOKUP($E1012,'ALL-GTK-MI-MTS-MA'!$E$13:$CF$361,'ALL-GTK-MI-MTS-MA'!BR$6,FALSE)</f>
        <v>0</v>
      </c>
      <c r="BS1012" s="9">
        <f>VLOOKUP($E1012,'ALL-GTK-MI-MTS-MA'!$E$13:$CF$361,'ALL-GTK-MI-MTS-MA'!BS$6,FALSE)</f>
        <v>0</v>
      </c>
      <c r="BT1012" s="9">
        <f>VLOOKUP($E1012,'ALL-GTK-MI-MTS-MA'!$E$13:$CF$361,'ALL-GTK-MI-MTS-MA'!BT$6,FALSE)</f>
        <v>0</v>
      </c>
      <c r="BU1012" s="299">
        <f t="shared" si="569"/>
        <v>0</v>
      </c>
      <c r="BV1012" s="299">
        <f t="shared" si="570"/>
        <v>0</v>
      </c>
      <c r="BW1012" s="44">
        <f t="shared" si="571"/>
        <v>0</v>
      </c>
      <c r="BX1012" s="44">
        <f t="shared" si="572"/>
        <v>0</v>
      </c>
      <c r="BY1012" s="11">
        <f t="shared" si="573"/>
        <v>0</v>
      </c>
      <c r="BZ1012" s="14">
        <f t="shared" si="574"/>
        <v>17</v>
      </c>
      <c r="CA1012" s="14">
        <f t="shared" si="575"/>
        <v>7</v>
      </c>
      <c r="CB1012" s="13">
        <f t="shared" si="576"/>
        <v>0</v>
      </c>
      <c r="CC1012" s="13">
        <f t="shared" si="577"/>
        <v>0</v>
      </c>
      <c r="CD1012" s="312">
        <f t="shared" si="578"/>
        <v>17</v>
      </c>
      <c r="CE1012" s="312">
        <f t="shared" si="579"/>
        <v>7</v>
      </c>
      <c r="CF1012" s="313">
        <f t="shared" si="580"/>
        <v>24</v>
      </c>
      <c r="CG1012" s="302" t="str">
        <f t="shared" si="581"/>
        <v>OK</v>
      </c>
    </row>
    <row r="1013" spans="1:85" ht="14.25" x14ac:dyDescent="0.25">
      <c r="A1013" s="6">
        <v>1001</v>
      </c>
      <c r="B1013" s="495">
        <v>65</v>
      </c>
      <c r="C1013" s="495" t="s">
        <v>268</v>
      </c>
      <c r="D1013" s="496" t="s">
        <v>29</v>
      </c>
      <c r="E1013" s="626">
        <v>20362855</v>
      </c>
      <c r="F1013" s="627" t="s">
        <v>1205</v>
      </c>
      <c r="G1013" s="624" t="s">
        <v>53</v>
      </c>
      <c r="H1013" s="9">
        <f>VLOOKUP($E1013,'ALL-GTK-MI-MTS-MA'!$E$13:$CF$361,'ALL-GTK-MI-MTS-MA'!H$6,FALSE)</f>
        <v>0</v>
      </c>
      <c r="I1013" s="9">
        <f>VLOOKUP($E1013,'ALL-GTK-MI-MTS-MA'!$E$13:$CF$361,'ALL-GTK-MI-MTS-MA'!I$6,FALSE)</f>
        <v>0</v>
      </c>
      <c r="J1013" s="9">
        <f>VLOOKUP($E1013,'ALL-GTK-MI-MTS-MA'!$E$13:$CF$361,'ALL-GTK-MI-MTS-MA'!J$6,FALSE)</f>
        <v>0</v>
      </c>
      <c r="K1013" s="9">
        <f>VLOOKUP($E1013,'ALL-GTK-MI-MTS-MA'!$E$13:$CF$361,'ALL-GTK-MI-MTS-MA'!K$6,FALSE)</f>
        <v>0</v>
      </c>
      <c r="L1013" s="9">
        <f>VLOOKUP($E1013,'ALL-GTK-MI-MTS-MA'!$E$13:$CF$361,'ALL-GTK-MI-MTS-MA'!L$6,FALSE)</f>
        <v>0</v>
      </c>
      <c r="M1013" s="9">
        <f>VLOOKUP($E1013,'ALL-GTK-MI-MTS-MA'!$E$13:$CF$361,'ALL-GTK-MI-MTS-MA'!M$6,FALSE)</f>
        <v>0</v>
      </c>
      <c r="N1013" s="9">
        <f>VLOOKUP($E1013,'ALL-GTK-MI-MTS-MA'!$E$13:$CF$361,'ALL-GTK-MI-MTS-MA'!N$6,FALSE)</f>
        <v>0</v>
      </c>
      <c r="O1013" s="9">
        <f>VLOOKUP($E1013,'ALL-GTK-MI-MTS-MA'!$E$13:$CF$361,'ALL-GTK-MI-MTS-MA'!O$6,FALSE)</f>
        <v>0</v>
      </c>
      <c r="P1013" s="299">
        <f t="shared" si="546"/>
        <v>0</v>
      </c>
      <c r="Q1013" s="299">
        <f t="shared" si="547"/>
        <v>0</v>
      </c>
      <c r="R1013" s="300">
        <f t="shared" si="548"/>
        <v>0</v>
      </c>
      <c r="S1013" s="9">
        <f>VLOOKUP($E1013,'ALL-GTK-MI-MTS-MA'!$E$13:$CF$361,'ALL-GTK-MI-MTS-MA'!S$6,FALSE)</f>
        <v>12</v>
      </c>
      <c r="T1013" s="9">
        <f>VLOOKUP($E1013,'ALL-GTK-MI-MTS-MA'!$E$13:$CF$361,'ALL-GTK-MI-MTS-MA'!T$6,FALSE)</f>
        <v>7</v>
      </c>
      <c r="U1013" s="9">
        <f>VLOOKUP($E1013,'ALL-GTK-MI-MTS-MA'!$E$13:$CF$361,'ALL-GTK-MI-MTS-MA'!U$6,FALSE)</f>
        <v>0</v>
      </c>
      <c r="V1013" s="9">
        <f>VLOOKUP($E1013,'ALL-GTK-MI-MTS-MA'!$E$13:$CF$361,'ALL-GTK-MI-MTS-MA'!V$6,FALSE)</f>
        <v>0</v>
      </c>
      <c r="W1013" s="9">
        <f>VLOOKUP($E1013,'ALL-GTK-MI-MTS-MA'!$E$13:$CF$361,'ALL-GTK-MI-MTS-MA'!W$6,FALSE)</f>
        <v>0</v>
      </c>
      <c r="X1013" s="9">
        <f>VLOOKUP($E1013,'ALL-GTK-MI-MTS-MA'!$E$13:$CF$361,'ALL-GTK-MI-MTS-MA'!X$6,FALSE)</f>
        <v>0</v>
      </c>
      <c r="Y1013" s="299">
        <f t="shared" si="549"/>
        <v>12</v>
      </c>
      <c r="Z1013" s="299">
        <f t="shared" si="550"/>
        <v>7</v>
      </c>
      <c r="AA1013" s="10">
        <f t="shared" si="551"/>
        <v>19</v>
      </c>
      <c r="AB1013" s="44">
        <f t="shared" si="552"/>
        <v>12</v>
      </c>
      <c r="AC1013" s="44">
        <f t="shared" si="553"/>
        <v>7</v>
      </c>
      <c r="AD1013" s="11">
        <f t="shared" si="554"/>
        <v>19</v>
      </c>
      <c r="AE1013" s="9">
        <f>VLOOKUP($E1013,'ALL-GTK-MI-MTS-MA'!$E$13:$CF$361,'ALL-GTK-MI-MTS-MA'!AE$6,FALSE)</f>
        <v>6</v>
      </c>
      <c r="AF1013" s="9">
        <f>VLOOKUP($E1013,'ALL-GTK-MI-MTS-MA'!$E$13:$CF$361,'ALL-GTK-MI-MTS-MA'!AF$6,FALSE)</f>
        <v>3</v>
      </c>
      <c r="AG1013" s="10">
        <f t="shared" si="555"/>
        <v>9</v>
      </c>
      <c r="AH1013" s="9">
        <f>VLOOKUP($E1013,'ALL-GTK-MI-MTS-MA'!$E$13:$CF$361,'ALL-GTK-MI-MTS-MA'!AH$6,FALSE)</f>
        <v>6</v>
      </c>
      <c r="AI1013" s="9">
        <f>VLOOKUP($E1013,'ALL-GTK-MI-MTS-MA'!$E$13:$CF$361,'ALL-GTK-MI-MTS-MA'!AI$6,FALSE)</f>
        <v>4</v>
      </c>
      <c r="AJ1013" s="10">
        <f t="shared" si="556"/>
        <v>10</v>
      </c>
      <c r="AK1013" s="44">
        <f t="shared" si="557"/>
        <v>12</v>
      </c>
      <c r="AL1013" s="44">
        <f t="shared" si="558"/>
        <v>7</v>
      </c>
      <c r="AM1013" s="11">
        <f t="shared" si="559"/>
        <v>19</v>
      </c>
      <c r="AN1013" s="299">
        <v>0</v>
      </c>
      <c r="AO1013" s="299">
        <v>0</v>
      </c>
      <c r="AP1013" s="9">
        <f>VLOOKUP($E1013,'ALL-GTK-MI-MTS-MA'!$E$13:$CF$361,'ALL-GTK-MI-MTS-MA'!AP$6,FALSE)</f>
        <v>0</v>
      </c>
      <c r="AQ1013" s="9">
        <f>VLOOKUP($E1013,'ALL-GTK-MI-MTS-MA'!$E$13:$CF$361,'ALL-GTK-MI-MTS-MA'!AQ$6,FALSE)</f>
        <v>0</v>
      </c>
      <c r="AR1013" s="9">
        <f>VLOOKUP($E1013,'ALL-GTK-MI-MTS-MA'!$E$13:$CF$361,'ALL-GTK-MI-MTS-MA'!AR$6,FALSE)</f>
        <v>0</v>
      </c>
      <c r="AS1013" s="9">
        <f>VLOOKUP($E1013,'ALL-GTK-MI-MTS-MA'!$E$13:$CF$361,'ALL-GTK-MI-MTS-MA'!AS$6,FALSE)</f>
        <v>0</v>
      </c>
      <c r="AT1013" s="9">
        <f>VLOOKUP($E1013,'ALL-GTK-MI-MTS-MA'!$E$13:$CF$361,'ALL-GTK-MI-MTS-MA'!AT$6,FALSE)</f>
        <v>1</v>
      </c>
      <c r="AU1013" s="9">
        <f>VLOOKUP($E1013,'ALL-GTK-MI-MTS-MA'!$E$13:$CF$361,'ALL-GTK-MI-MTS-MA'!AU$6,FALSE)</f>
        <v>0</v>
      </c>
      <c r="AV1013" s="590">
        <f>VLOOKUP($E1013,'ALL-GTK-MI-MTS-MA'!$E$13:$CF$361,'ALL-GTK-MI-MTS-MA'!AV$6,FALSE)</f>
        <v>0</v>
      </c>
      <c r="AW1013" s="590">
        <f>VLOOKUP($E1013,'ALL-GTK-MI-MTS-MA'!$E$13:$CF$361,'ALL-GTK-MI-MTS-MA'!AW$6,FALSE)</f>
        <v>0</v>
      </c>
      <c r="AX1013" s="9">
        <f>VLOOKUP($E1013,'ALL-GTK-MI-MTS-MA'!$E$13:$CF$361,'ALL-GTK-MI-MTS-MA'!AX$6,FALSE)</f>
        <v>11</v>
      </c>
      <c r="AY1013" s="9">
        <f>VLOOKUP($E1013,'ALL-GTK-MI-MTS-MA'!$E$13:$CF$361,'ALL-GTK-MI-MTS-MA'!AY$6,FALSE)</f>
        <v>7</v>
      </c>
      <c r="AZ1013" s="9">
        <f>VLOOKUP($E1013,'ALL-GTK-MI-MTS-MA'!$E$13:$CF$361,'ALL-GTK-MI-MTS-MA'!AZ$6,FALSE)</f>
        <v>0</v>
      </c>
      <c r="BA1013" s="9">
        <f>VLOOKUP($E1013,'ALL-GTK-MI-MTS-MA'!$E$13:$CF$361,'ALL-GTK-MI-MTS-MA'!BA$6,FALSE)</f>
        <v>0</v>
      </c>
      <c r="BB1013" s="9">
        <f>VLOOKUP($E1013,'ALL-GTK-MI-MTS-MA'!$E$13:$CF$361,'ALL-GTK-MI-MTS-MA'!BB$6,FALSE)</f>
        <v>0</v>
      </c>
      <c r="BC1013" s="9">
        <f>VLOOKUP($E1013,'ALL-GTK-MI-MTS-MA'!$E$13:$CF$361,'ALL-GTK-MI-MTS-MA'!BC$6,FALSE)</f>
        <v>0</v>
      </c>
      <c r="BD1013" s="310">
        <f t="shared" si="560"/>
        <v>1</v>
      </c>
      <c r="BE1013" s="310">
        <f t="shared" si="561"/>
        <v>0</v>
      </c>
      <c r="BF1013" s="10">
        <f t="shared" si="562"/>
        <v>1</v>
      </c>
      <c r="BG1013" s="311">
        <f t="shared" si="563"/>
        <v>11</v>
      </c>
      <c r="BH1013" s="311">
        <f t="shared" si="564"/>
        <v>7</v>
      </c>
      <c r="BI1013" s="10">
        <f t="shared" si="565"/>
        <v>18</v>
      </c>
      <c r="BJ1013" s="44">
        <f t="shared" si="566"/>
        <v>12</v>
      </c>
      <c r="BK1013" s="44">
        <f t="shared" si="567"/>
        <v>7</v>
      </c>
      <c r="BL1013" s="11">
        <f t="shared" si="568"/>
        <v>19</v>
      </c>
      <c r="BM1013" s="9">
        <f>VLOOKUP($E1013,'ALL-GTK-MI-MTS-MA'!$E$13:$CF$361,'ALL-GTK-MI-MTS-MA'!BM$6,FALSE)</f>
        <v>0</v>
      </c>
      <c r="BN1013" s="9">
        <f>VLOOKUP($E1013,'ALL-GTK-MI-MTS-MA'!$E$13:$CF$361,'ALL-GTK-MI-MTS-MA'!BN$6,FALSE)</f>
        <v>0</v>
      </c>
      <c r="BO1013" s="9">
        <f>VLOOKUP($E1013,'ALL-GTK-MI-MTS-MA'!$E$13:$CF$361,'ALL-GTK-MI-MTS-MA'!BO$6,FALSE)</f>
        <v>0</v>
      </c>
      <c r="BP1013" s="9">
        <f>VLOOKUP($E1013,'ALL-GTK-MI-MTS-MA'!$E$13:$CF$361,'ALL-GTK-MI-MTS-MA'!BP$6,FALSE)</f>
        <v>0</v>
      </c>
      <c r="BQ1013" s="9">
        <f>VLOOKUP($E1013,'ALL-GTK-MI-MTS-MA'!$E$13:$CF$361,'ALL-GTK-MI-MTS-MA'!BQ$6,FALSE)</f>
        <v>0</v>
      </c>
      <c r="BR1013" s="9">
        <f>VLOOKUP($E1013,'ALL-GTK-MI-MTS-MA'!$E$13:$CF$361,'ALL-GTK-MI-MTS-MA'!BR$6,FALSE)</f>
        <v>0</v>
      </c>
      <c r="BS1013" s="9">
        <f>VLOOKUP($E1013,'ALL-GTK-MI-MTS-MA'!$E$13:$CF$361,'ALL-GTK-MI-MTS-MA'!BS$6,FALSE)</f>
        <v>0</v>
      </c>
      <c r="BT1013" s="9">
        <f>VLOOKUP($E1013,'ALL-GTK-MI-MTS-MA'!$E$13:$CF$361,'ALL-GTK-MI-MTS-MA'!BT$6,FALSE)</f>
        <v>0</v>
      </c>
      <c r="BU1013" s="299">
        <f t="shared" si="569"/>
        <v>0</v>
      </c>
      <c r="BV1013" s="299">
        <f t="shared" si="570"/>
        <v>0</v>
      </c>
      <c r="BW1013" s="44">
        <f t="shared" si="571"/>
        <v>0</v>
      </c>
      <c r="BX1013" s="44">
        <f t="shared" si="572"/>
        <v>0</v>
      </c>
      <c r="BY1013" s="11">
        <f t="shared" si="573"/>
        <v>0</v>
      </c>
      <c r="BZ1013" s="14">
        <f t="shared" si="574"/>
        <v>12</v>
      </c>
      <c r="CA1013" s="14">
        <f t="shared" si="575"/>
        <v>7</v>
      </c>
      <c r="CB1013" s="13">
        <f t="shared" si="576"/>
        <v>0</v>
      </c>
      <c r="CC1013" s="13">
        <f t="shared" si="577"/>
        <v>0</v>
      </c>
      <c r="CD1013" s="312">
        <f t="shared" si="578"/>
        <v>12</v>
      </c>
      <c r="CE1013" s="312">
        <f t="shared" si="579"/>
        <v>7</v>
      </c>
      <c r="CF1013" s="313">
        <f t="shared" si="580"/>
        <v>19</v>
      </c>
      <c r="CG1013" s="302" t="str">
        <f t="shared" si="581"/>
        <v>OK</v>
      </c>
    </row>
    <row r="1014" spans="1:85" ht="14.25" x14ac:dyDescent="0.25">
      <c r="A1014" s="6">
        <v>1002</v>
      </c>
      <c r="B1014" s="495">
        <v>66</v>
      </c>
      <c r="C1014" s="495" t="s">
        <v>268</v>
      </c>
      <c r="D1014" s="496" t="s">
        <v>30</v>
      </c>
      <c r="E1014" s="626">
        <v>20362862</v>
      </c>
      <c r="F1014" s="627" t="s">
        <v>1206</v>
      </c>
      <c r="G1014" s="624" t="s">
        <v>53</v>
      </c>
      <c r="H1014" s="9">
        <f>VLOOKUP($E1014,'ALL-GTK-MI-MTS-MA'!$E$13:$CF$361,'ALL-GTK-MI-MTS-MA'!H$6,FALSE)</f>
        <v>0</v>
      </c>
      <c r="I1014" s="9">
        <f>VLOOKUP($E1014,'ALL-GTK-MI-MTS-MA'!$E$13:$CF$361,'ALL-GTK-MI-MTS-MA'!I$6,FALSE)</f>
        <v>0</v>
      </c>
      <c r="J1014" s="9">
        <f>VLOOKUP($E1014,'ALL-GTK-MI-MTS-MA'!$E$13:$CF$361,'ALL-GTK-MI-MTS-MA'!J$6,FALSE)</f>
        <v>0</v>
      </c>
      <c r="K1014" s="9">
        <f>VLOOKUP($E1014,'ALL-GTK-MI-MTS-MA'!$E$13:$CF$361,'ALL-GTK-MI-MTS-MA'!K$6,FALSE)</f>
        <v>0</v>
      </c>
      <c r="L1014" s="9">
        <f>VLOOKUP($E1014,'ALL-GTK-MI-MTS-MA'!$E$13:$CF$361,'ALL-GTK-MI-MTS-MA'!L$6,FALSE)</f>
        <v>0</v>
      </c>
      <c r="M1014" s="9">
        <f>VLOOKUP($E1014,'ALL-GTK-MI-MTS-MA'!$E$13:$CF$361,'ALL-GTK-MI-MTS-MA'!M$6,FALSE)</f>
        <v>0</v>
      </c>
      <c r="N1014" s="9">
        <f>VLOOKUP($E1014,'ALL-GTK-MI-MTS-MA'!$E$13:$CF$361,'ALL-GTK-MI-MTS-MA'!N$6,FALSE)</f>
        <v>1</v>
      </c>
      <c r="O1014" s="9">
        <f>VLOOKUP($E1014,'ALL-GTK-MI-MTS-MA'!$E$13:$CF$361,'ALL-GTK-MI-MTS-MA'!O$6,FALSE)</f>
        <v>0</v>
      </c>
      <c r="P1014" s="299">
        <f t="shared" si="546"/>
        <v>1</v>
      </c>
      <c r="Q1014" s="299">
        <f t="shared" si="547"/>
        <v>0</v>
      </c>
      <c r="R1014" s="300">
        <f t="shared" si="548"/>
        <v>1</v>
      </c>
      <c r="S1014" s="9">
        <f>VLOOKUP($E1014,'ALL-GTK-MI-MTS-MA'!$E$13:$CF$361,'ALL-GTK-MI-MTS-MA'!S$6,FALSE)</f>
        <v>4</v>
      </c>
      <c r="T1014" s="9">
        <f>VLOOKUP($E1014,'ALL-GTK-MI-MTS-MA'!$E$13:$CF$361,'ALL-GTK-MI-MTS-MA'!T$6,FALSE)</f>
        <v>6</v>
      </c>
      <c r="U1014" s="9">
        <f>VLOOKUP($E1014,'ALL-GTK-MI-MTS-MA'!$E$13:$CF$361,'ALL-GTK-MI-MTS-MA'!U$6,FALSE)</f>
        <v>0</v>
      </c>
      <c r="V1014" s="9">
        <f>VLOOKUP($E1014,'ALL-GTK-MI-MTS-MA'!$E$13:$CF$361,'ALL-GTK-MI-MTS-MA'!V$6,FALSE)</f>
        <v>0</v>
      </c>
      <c r="W1014" s="9">
        <f>VLOOKUP($E1014,'ALL-GTK-MI-MTS-MA'!$E$13:$CF$361,'ALL-GTK-MI-MTS-MA'!W$6,FALSE)</f>
        <v>0</v>
      </c>
      <c r="X1014" s="9">
        <f>VLOOKUP($E1014,'ALL-GTK-MI-MTS-MA'!$E$13:$CF$361,'ALL-GTK-MI-MTS-MA'!X$6,FALSE)</f>
        <v>0</v>
      </c>
      <c r="Y1014" s="299">
        <f t="shared" si="549"/>
        <v>4</v>
      </c>
      <c r="Z1014" s="299">
        <f t="shared" si="550"/>
        <v>6</v>
      </c>
      <c r="AA1014" s="10">
        <f t="shared" si="551"/>
        <v>10</v>
      </c>
      <c r="AB1014" s="44">
        <f t="shared" si="552"/>
        <v>5</v>
      </c>
      <c r="AC1014" s="44">
        <f t="shared" si="553"/>
        <v>6</v>
      </c>
      <c r="AD1014" s="11">
        <f t="shared" si="554"/>
        <v>11</v>
      </c>
      <c r="AE1014" s="9">
        <f>VLOOKUP($E1014,'ALL-GTK-MI-MTS-MA'!$E$13:$CF$361,'ALL-GTK-MI-MTS-MA'!AE$6,FALSE)</f>
        <v>2</v>
      </c>
      <c r="AF1014" s="9">
        <f>VLOOKUP($E1014,'ALL-GTK-MI-MTS-MA'!$E$13:$CF$361,'ALL-GTK-MI-MTS-MA'!AF$6,FALSE)</f>
        <v>3</v>
      </c>
      <c r="AG1014" s="10">
        <f t="shared" si="555"/>
        <v>5</v>
      </c>
      <c r="AH1014" s="9">
        <f>VLOOKUP($E1014,'ALL-GTK-MI-MTS-MA'!$E$13:$CF$361,'ALL-GTK-MI-MTS-MA'!AH$6,FALSE)</f>
        <v>3</v>
      </c>
      <c r="AI1014" s="9">
        <f>VLOOKUP($E1014,'ALL-GTK-MI-MTS-MA'!$E$13:$CF$361,'ALL-GTK-MI-MTS-MA'!AI$6,FALSE)</f>
        <v>3</v>
      </c>
      <c r="AJ1014" s="10">
        <f t="shared" si="556"/>
        <v>6</v>
      </c>
      <c r="AK1014" s="44">
        <f t="shared" si="557"/>
        <v>5</v>
      </c>
      <c r="AL1014" s="44">
        <f t="shared" si="558"/>
        <v>6</v>
      </c>
      <c r="AM1014" s="11">
        <f t="shared" si="559"/>
        <v>11</v>
      </c>
      <c r="AN1014" s="299">
        <v>0</v>
      </c>
      <c r="AO1014" s="299">
        <v>0</v>
      </c>
      <c r="AP1014" s="9">
        <f>VLOOKUP($E1014,'ALL-GTK-MI-MTS-MA'!$E$13:$CF$361,'ALL-GTK-MI-MTS-MA'!AP$6,FALSE)</f>
        <v>0</v>
      </c>
      <c r="AQ1014" s="9">
        <f>VLOOKUP($E1014,'ALL-GTK-MI-MTS-MA'!$E$13:$CF$361,'ALL-GTK-MI-MTS-MA'!AQ$6,FALSE)</f>
        <v>0</v>
      </c>
      <c r="AR1014" s="9">
        <f>VLOOKUP($E1014,'ALL-GTK-MI-MTS-MA'!$E$13:$CF$361,'ALL-GTK-MI-MTS-MA'!AR$6,FALSE)</f>
        <v>0</v>
      </c>
      <c r="AS1014" s="9">
        <f>VLOOKUP($E1014,'ALL-GTK-MI-MTS-MA'!$E$13:$CF$361,'ALL-GTK-MI-MTS-MA'!AS$6,FALSE)</f>
        <v>0</v>
      </c>
      <c r="AT1014" s="9">
        <f>VLOOKUP($E1014,'ALL-GTK-MI-MTS-MA'!$E$13:$CF$361,'ALL-GTK-MI-MTS-MA'!AT$6,FALSE)</f>
        <v>0</v>
      </c>
      <c r="AU1014" s="9">
        <f>VLOOKUP($E1014,'ALL-GTK-MI-MTS-MA'!$E$13:$CF$361,'ALL-GTK-MI-MTS-MA'!AU$6,FALSE)</f>
        <v>0</v>
      </c>
      <c r="AV1014" s="590">
        <f>VLOOKUP($E1014,'ALL-GTK-MI-MTS-MA'!$E$13:$CF$361,'ALL-GTK-MI-MTS-MA'!AV$6,FALSE)</f>
        <v>0</v>
      </c>
      <c r="AW1014" s="590">
        <f>VLOOKUP($E1014,'ALL-GTK-MI-MTS-MA'!$E$13:$CF$361,'ALL-GTK-MI-MTS-MA'!AW$6,FALSE)</f>
        <v>0</v>
      </c>
      <c r="AX1014" s="9">
        <f>VLOOKUP($E1014,'ALL-GTK-MI-MTS-MA'!$E$13:$CF$361,'ALL-GTK-MI-MTS-MA'!AX$6,FALSE)</f>
        <v>5</v>
      </c>
      <c r="AY1014" s="9">
        <f>VLOOKUP($E1014,'ALL-GTK-MI-MTS-MA'!$E$13:$CF$361,'ALL-GTK-MI-MTS-MA'!AY$6,FALSE)</f>
        <v>6</v>
      </c>
      <c r="AZ1014" s="9">
        <f>VLOOKUP($E1014,'ALL-GTK-MI-MTS-MA'!$E$13:$CF$361,'ALL-GTK-MI-MTS-MA'!AZ$6,FALSE)</f>
        <v>0</v>
      </c>
      <c r="BA1014" s="9">
        <f>VLOOKUP($E1014,'ALL-GTK-MI-MTS-MA'!$E$13:$CF$361,'ALL-GTK-MI-MTS-MA'!BA$6,FALSE)</f>
        <v>0</v>
      </c>
      <c r="BB1014" s="9">
        <f>VLOOKUP($E1014,'ALL-GTK-MI-MTS-MA'!$E$13:$CF$361,'ALL-GTK-MI-MTS-MA'!BB$6,FALSE)</f>
        <v>0</v>
      </c>
      <c r="BC1014" s="9">
        <f>VLOOKUP($E1014,'ALL-GTK-MI-MTS-MA'!$E$13:$CF$361,'ALL-GTK-MI-MTS-MA'!BC$6,FALSE)</f>
        <v>0</v>
      </c>
      <c r="BD1014" s="310">
        <f t="shared" si="560"/>
        <v>0</v>
      </c>
      <c r="BE1014" s="310">
        <f t="shared" si="561"/>
        <v>0</v>
      </c>
      <c r="BF1014" s="10">
        <f t="shared" si="562"/>
        <v>0</v>
      </c>
      <c r="BG1014" s="311">
        <f t="shared" si="563"/>
        <v>5</v>
      </c>
      <c r="BH1014" s="311">
        <f t="shared" si="564"/>
        <v>6</v>
      </c>
      <c r="BI1014" s="10">
        <f t="shared" si="565"/>
        <v>11</v>
      </c>
      <c r="BJ1014" s="44">
        <f t="shared" si="566"/>
        <v>5</v>
      </c>
      <c r="BK1014" s="44">
        <f t="shared" si="567"/>
        <v>6</v>
      </c>
      <c r="BL1014" s="11">
        <f t="shared" si="568"/>
        <v>11</v>
      </c>
      <c r="BM1014" s="9">
        <f>VLOOKUP($E1014,'ALL-GTK-MI-MTS-MA'!$E$13:$CF$361,'ALL-GTK-MI-MTS-MA'!BM$6,FALSE)</f>
        <v>0</v>
      </c>
      <c r="BN1014" s="9">
        <f>VLOOKUP($E1014,'ALL-GTK-MI-MTS-MA'!$E$13:$CF$361,'ALL-GTK-MI-MTS-MA'!BN$6,FALSE)</f>
        <v>0</v>
      </c>
      <c r="BO1014" s="9">
        <f>VLOOKUP($E1014,'ALL-GTK-MI-MTS-MA'!$E$13:$CF$361,'ALL-GTK-MI-MTS-MA'!BO$6,FALSE)</f>
        <v>0</v>
      </c>
      <c r="BP1014" s="9">
        <f>VLOOKUP($E1014,'ALL-GTK-MI-MTS-MA'!$E$13:$CF$361,'ALL-GTK-MI-MTS-MA'!BP$6,FALSE)</f>
        <v>0</v>
      </c>
      <c r="BQ1014" s="9">
        <f>VLOOKUP($E1014,'ALL-GTK-MI-MTS-MA'!$E$13:$CF$361,'ALL-GTK-MI-MTS-MA'!BQ$6,FALSE)</f>
        <v>0</v>
      </c>
      <c r="BR1014" s="9">
        <f>VLOOKUP($E1014,'ALL-GTK-MI-MTS-MA'!$E$13:$CF$361,'ALL-GTK-MI-MTS-MA'!BR$6,FALSE)</f>
        <v>0</v>
      </c>
      <c r="BS1014" s="9">
        <f>VLOOKUP($E1014,'ALL-GTK-MI-MTS-MA'!$E$13:$CF$361,'ALL-GTK-MI-MTS-MA'!BS$6,FALSE)</f>
        <v>0</v>
      </c>
      <c r="BT1014" s="9">
        <f>VLOOKUP($E1014,'ALL-GTK-MI-MTS-MA'!$E$13:$CF$361,'ALL-GTK-MI-MTS-MA'!BT$6,FALSE)</f>
        <v>0</v>
      </c>
      <c r="BU1014" s="299">
        <f t="shared" si="569"/>
        <v>0</v>
      </c>
      <c r="BV1014" s="299">
        <f t="shared" si="570"/>
        <v>0</v>
      </c>
      <c r="BW1014" s="44">
        <f t="shared" si="571"/>
        <v>0</v>
      </c>
      <c r="BX1014" s="44">
        <f t="shared" si="572"/>
        <v>0</v>
      </c>
      <c r="BY1014" s="11">
        <f t="shared" si="573"/>
        <v>0</v>
      </c>
      <c r="BZ1014" s="14">
        <f t="shared" si="574"/>
        <v>5</v>
      </c>
      <c r="CA1014" s="14">
        <f t="shared" si="575"/>
        <v>6</v>
      </c>
      <c r="CB1014" s="13">
        <f t="shared" si="576"/>
        <v>0</v>
      </c>
      <c r="CC1014" s="13">
        <f t="shared" si="577"/>
        <v>0</v>
      </c>
      <c r="CD1014" s="312">
        <f t="shared" si="578"/>
        <v>5</v>
      </c>
      <c r="CE1014" s="312">
        <f t="shared" si="579"/>
        <v>6</v>
      </c>
      <c r="CF1014" s="313">
        <f t="shared" si="580"/>
        <v>11</v>
      </c>
      <c r="CG1014" s="302" t="str">
        <f t="shared" si="581"/>
        <v>OK</v>
      </c>
    </row>
    <row r="1015" spans="1:85" ht="14.25" x14ac:dyDescent="0.25">
      <c r="A1015" s="6">
        <v>1003</v>
      </c>
      <c r="B1015" s="495">
        <v>67</v>
      </c>
      <c r="C1015" s="495" t="s">
        <v>268</v>
      </c>
      <c r="D1015" s="496" t="s">
        <v>30</v>
      </c>
      <c r="E1015" s="626">
        <v>20362863</v>
      </c>
      <c r="F1015" s="627" t="s">
        <v>1207</v>
      </c>
      <c r="G1015" s="624" t="s">
        <v>53</v>
      </c>
      <c r="H1015" s="9">
        <f>VLOOKUP($E1015,'ALL-GTK-MI-MTS-MA'!$E$13:$CF$361,'ALL-GTK-MI-MTS-MA'!H$6,FALSE)</f>
        <v>0</v>
      </c>
      <c r="I1015" s="9">
        <f>VLOOKUP($E1015,'ALL-GTK-MI-MTS-MA'!$E$13:$CF$361,'ALL-GTK-MI-MTS-MA'!I$6,FALSE)</f>
        <v>0</v>
      </c>
      <c r="J1015" s="9">
        <f>VLOOKUP($E1015,'ALL-GTK-MI-MTS-MA'!$E$13:$CF$361,'ALL-GTK-MI-MTS-MA'!J$6,FALSE)</f>
        <v>0</v>
      </c>
      <c r="K1015" s="9">
        <f>VLOOKUP($E1015,'ALL-GTK-MI-MTS-MA'!$E$13:$CF$361,'ALL-GTK-MI-MTS-MA'!K$6,FALSE)</f>
        <v>0</v>
      </c>
      <c r="L1015" s="9">
        <f>VLOOKUP($E1015,'ALL-GTK-MI-MTS-MA'!$E$13:$CF$361,'ALL-GTK-MI-MTS-MA'!L$6,FALSE)</f>
        <v>0</v>
      </c>
      <c r="M1015" s="9">
        <f>VLOOKUP($E1015,'ALL-GTK-MI-MTS-MA'!$E$13:$CF$361,'ALL-GTK-MI-MTS-MA'!M$6,FALSE)</f>
        <v>0</v>
      </c>
      <c r="N1015" s="9">
        <f>VLOOKUP($E1015,'ALL-GTK-MI-MTS-MA'!$E$13:$CF$361,'ALL-GTK-MI-MTS-MA'!N$6,FALSE)</f>
        <v>0</v>
      </c>
      <c r="O1015" s="9">
        <f>VLOOKUP($E1015,'ALL-GTK-MI-MTS-MA'!$E$13:$CF$361,'ALL-GTK-MI-MTS-MA'!O$6,FALSE)</f>
        <v>0</v>
      </c>
      <c r="P1015" s="299">
        <f t="shared" si="546"/>
        <v>0</v>
      </c>
      <c r="Q1015" s="299">
        <f t="shared" si="547"/>
        <v>0</v>
      </c>
      <c r="R1015" s="300">
        <f t="shared" si="548"/>
        <v>0</v>
      </c>
      <c r="S1015" s="9">
        <f>VLOOKUP($E1015,'ALL-GTK-MI-MTS-MA'!$E$13:$CF$361,'ALL-GTK-MI-MTS-MA'!S$6,FALSE)</f>
        <v>4</v>
      </c>
      <c r="T1015" s="9">
        <f>VLOOKUP($E1015,'ALL-GTK-MI-MTS-MA'!$E$13:$CF$361,'ALL-GTK-MI-MTS-MA'!T$6,FALSE)</f>
        <v>7</v>
      </c>
      <c r="U1015" s="9">
        <f>VLOOKUP($E1015,'ALL-GTK-MI-MTS-MA'!$E$13:$CF$361,'ALL-GTK-MI-MTS-MA'!U$6,FALSE)</f>
        <v>0</v>
      </c>
      <c r="V1015" s="9">
        <f>VLOOKUP($E1015,'ALL-GTK-MI-MTS-MA'!$E$13:$CF$361,'ALL-GTK-MI-MTS-MA'!V$6,FALSE)</f>
        <v>0</v>
      </c>
      <c r="W1015" s="9">
        <f>VLOOKUP($E1015,'ALL-GTK-MI-MTS-MA'!$E$13:$CF$361,'ALL-GTK-MI-MTS-MA'!W$6,FALSE)</f>
        <v>0</v>
      </c>
      <c r="X1015" s="9">
        <f>VLOOKUP($E1015,'ALL-GTK-MI-MTS-MA'!$E$13:$CF$361,'ALL-GTK-MI-MTS-MA'!X$6,FALSE)</f>
        <v>0</v>
      </c>
      <c r="Y1015" s="299">
        <f t="shared" si="549"/>
        <v>4</v>
      </c>
      <c r="Z1015" s="299">
        <f t="shared" si="550"/>
        <v>7</v>
      </c>
      <c r="AA1015" s="10">
        <f t="shared" si="551"/>
        <v>11</v>
      </c>
      <c r="AB1015" s="44">
        <f t="shared" si="552"/>
        <v>4</v>
      </c>
      <c r="AC1015" s="44">
        <f t="shared" si="553"/>
        <v>7</v>
      </c>
      <c r="AD1015" s="11">
        <f t="shared" si="554"/>
        <v>11</v>
      </c>
      <c r="AE1015" s="9">
        <f>VLOOKUP($E1015,'ALL-GTK-MI-MTS-MA'!$E$13:$CF$361,'ALL-GTK-MI-MTS-MA'!AE$6,FALSE)</f>
        <v>2</v>
      </c>
      <c r="AF1015" s="9">
        <f>VLOOKUP($E1015,'ALL-GTK-MI-MTS-MA'!$E$13:$CF$361,'ALL-GTK-MI-MTS-MA'!AF$6,FALSE)</f>
        <v>3</v>
      </c>
      <c r="AG1015" s="10">
        <f t="shared" si="555"/>
        <v>5</v>
      </c>
      <c r="AH1015" s="9">
        <f>VLOOKUP($E1015,'ALL-GTK-MI-MTS-MA'!$E$13:$CF$361,'ALL-GTK-MI-MTS-MA'!AH$6,FALSE)</f>
        <v>2</v>
      </c>
      <c r="AI1015" s="9">
        <f>VLOOKUP($E1015,'ALL-GTK-MI-MTS-MA'!$E$13:$CF$361,'ALL-GTK-MI-MTS-MA'!AI$6,FALSE)</f>
        <v>4</v>
      </c>
      <c r="AJ1015" s="10">
        <f t="shared" si="556"/>
        <v>6</v>
      </c>
      <c r="AK1015" s="44">
        <f t="shared" si="557"/>
        <v>4</v>
      </c>
      <c r="AL1015" s="44">
        <f t="shared" si="558"/>
        <v>7</v>
      </c>
      <c r="AM1015" s="11">
        <f t="shared" si="559"/>
        <v>11</v>
      </c>
      <c r="AN1015" s="299">
        <v>0</v>
      </c>
      <c r="AO1015" s="299">
        <v>0</v>
      </c>
      <c r="AP1015" s="9">
        <f>VLOOKUP($E1015,'ALL-GTK-MI-MTS-MA'!$E$13:$CF$361,'ALL-GTK-MI-MTS-MA'!AP$6,FALSE)</f>
        <v>0</v>
      </c>
      <c r="AQ1015" s="9">
        <f>VLOOKUP($E1015,'ALL-GTK-MI-MTS-MA'!$E$13:$CF$361,'ALL-GTK-MI-MTS-MA'!AQ$6,FALSE)</f>
        <v>0</v>
      </c>
      <c r="AR1015" s="9">
        <f>VLOOKUP($E1015,'ALL-GTK-MI-MTS-MA'!$E$13:$CF$361,'ALL-GTK-MI-MTS-MA'!AR$6,FALSE)</f>
        <v>0</v>
      </c>
      <c r="AS1015" s="9">
        <f>VLOOKUP($E1015,'ALL-GTK-MI-MTS-MA'!$E$13:$CF$361,'ALL-GTK-MI-MTS-MA'!AS$6,FALSE)</f>
        <v>0</v>
      </c>
      <c r="AT1015" s="9">
        <f>VLOOKUP($E1015,'ALL-GTK-MI-MTS-MA'!$E$13:$CF$361,'ALL-GTK-MI-MTS-MA'!AT$6,FALSE)</f>
        <v>0</v>
      </c>
      <c r="AU1015" s="9">
        <f>VLOOKUP($E1015,'ALL-GTK-MI-MTS-MA'!$E$13:$CF$361,'ALL-GTK-MI-MTS-MA'!AU$6,FALSE)</f>
        <v>0</v>
      </c>
      <c r="AV1015" s="590">
        <f>VLOOKUP($E1015,'ALL-GTK-MI-MTS-MA'!$E$13:$CF$361,'ALL-GTK-MI-MTS-MA'!AV$6,FALSE)</f>
        <v>0</v>
      </c>
      <c r="AW1015" s="590">
        <f>VLOOKUP($E1015,'ALL-GTK-MI-MTS-MA'!$E$13:$CF$361,'ALL-GTK-MI-MTS-MA'!AW$6,FALSE)</f>
        <v>0</v>
      </c>
      <c r="AX1015" s="9">
        <f>VLOOKUP($E1015,'ALL-GTK-MI-MTS-MA'!$E$13:$CF$361,'ALL-GTK-MI-MTS-MA'!AX$6,FALSE)</f>
        <v>4</v>
      </c>
      <c r="AY1015" s="9">
        <f>VLOOKUP($E1015,'ALL-GTK-MI-MTS-MA'!$E$13:$CF$361,'ALL-GTK-MI-MTS-MA'!AY$6,FALSE)</f>
        <v>7</v>
      </c>
      <c r="AZ1015" s="9">
        <f>VLOOKUP($E1015,'ALL-GTK-MI-MTS-MA'!$E$13:$CF$361,'ALL-GTK-MI-MTS-MA'!AZ$6,FALSE)</f>
        <v>0</v>
      </c>
      <c r="BA1015" s="9">
        <f>VLOOKUP($E1015,'ALL-GTK-MI-MTS-MA'!$E$13:$CF$361,'ALL-GTK-MI-MTS-MA'!BA$6,FALSE)</f>
        <v>0</v>
      </c>
      <c r="BB1015" s="9">
        <f>VLOOKUP($E1015,'ALL-GTK-MI-MTS-MA'!$E$13:$CF$361,'ALL-GTK-MI-MTS-MA'!BB$6,FALSE)</f>
        <v>0</v>
      </c>
      <c r="BC1015" s="9">
        <f>VLOOKUP($E1015,'ALL-GTK-MI-MTS-MA'!$E$13:$CF$361,'ALL-GTK-MI-MTS-MA'!BC$6,FALSE)</f>
        <v>0</v>
      </c>
      <c r="BD1015" s="310">
        <f t="shared" si="560"/>
        <v>0</v>
      </c>
      <c r="BE1015" s="310">
        <f t="shared" si="561"/>
        <v>0</v>
      </c>
      <c r="BF1015" s="10">
        <f t="shared" si="562"/>
        <v>0</v>
      </c>
      <c r="BG1015" s="311">
        <f t="shared" si="563"/>
        <v>4</v>
      </c>
      <c r="BH1015" s="311">
        <f t="shared" si="564"/>
        <v>7</v>
      </c>
      <c r="BI1015" s="10">
        <f t="shared" si="565"/>
        <v>11</v>
      </c>
      <c r="BJ1015" s="44">
        <f t="shared" si="566"/>
        <v>4</v>
      </c>
      <c r="BK1015" s="44">
        <f t="shared" si="567"/>
        <v>7</v>
      </c>
      <c r="BL1015" s="11">
        <f t="shared" si="568"/>
        <v>11</v>
      </c>
      <c r="BM1015" s="9">
        <f>VLOOKUP($E1015,'ALL-GTK-MI-MTS-MA'!$E$13:$CF$361,'ALL-GTK-MI-MTS-MA'!BM$6,FALSE)</f>
        <v>0</v>
      </c>
      <c r="BN1015" s="9">
        <f>VLOOKUP($E1015,'ALL-GTK-MI-MTS-MA'!$E$13:$CF$361,'ALL-GTK-MI-MTS-MA'!BN$6,FALSE)</f>
        <v>0</v>
      </c>
      <c r="BO1015" s="9">
        <f>VLOOKUP($E1015,'ALL-GTK-MI-MTS-MA'!$E$13:$CF$361,'ALL-GTK-MI-MTS-MA'!BO$6,FALSE)</f>
        <v>0</v>
      </c>
      <c r="BP1015" s="9">
        <f>VLOOKUP($E1015,'ALL-GTK-MI-MTS-MA'!$E$13:$CF$361,'ALL-GTK-MI-MTS-MA'!BP$6,FALSE)</f>
        <v>0</v>
      </c>
      <c r="BQ1015" s="9">
        <f>VLOOKUP($E1015,'ALL-GTK-MI-MTS-MA'!$E$13:$CF$361,'ALL-GTK-MI-MTS-MA'!BQ$6,FALSE)</f>
        <v>0</v>
      </c>
      <c r="BR1015" s="9">
        <f>VLOOKUP($E1015,'ALL-GTK-MI-MTS-MA'!$E$13:$CF$361,'ALL-GTK-MI-MTS-MA'!BR$6,FALSE)</f>
        <v>0</v>
      </c>
      <c r="BS1015" s="9">
        <f>VLOOKUP($E1015,'ALL-GTK-MI-MTS-MA'!$E$13:$CF$361,'ALL-GTK-MI-MTS-MA'!BS$6,FALSE)</f>
        <v>0</v>
      </c>
      <c r="BT1015" s="9">
        <f>VLOOKUP($E1015,'ALL-GTK-MI-MTS-MA'!$E$13:$CF$361,'ALL-GTK-MI-MTS-MA'!BT$6,FALSE)</f>
        <v>0</v>
      </c>
      <c r="BU1015" s="299">
        <f t="shared" si="569"/>
        <v>0</v>
      </c>
      <c r="BV1015" s="299">
        <f t="shared" si="570"/>
        <v>0</v>
      </c>
      <c r="BW1015" s="44">
        <f t="shared" si="571"/>
        <v>0</v>
      </c>
      <c r="BX1015" s="44">
        <f t="shared" si="572"/>
        <v>0</v>
      </c>
      <c r="BY1015" s="11">
        <f t="shared" si="573"/>
        <v>0</v>
      </c>
      <c r="BZ1015" s="14">
        <f t="shared" si="574"/>
        <v>4</v>
      </c>
      <c r="CA1015" s="14">
        <f t="shared" si="575"/>
        <v>7</v>
      </c>
      <c r="CB1015" s="13">
        <f t="shared" si="576"/>
        <v>0</v>
      </c>
      <c r="CC1015" s="13">
        <f t="shared" si="577"/>
        <v>0</v>
      </c>
      <c r="CD1015" s="312">
        <f t="shared" si="578"/>
        <v>4</v>
      </c>
      <c r="CE1015" s="312">
        <f t="shared" si="579"/>
        <v>7</v>
      </c>
      <c r="CF1015" s="313">
        <f t="shared" si="580"/>
        <v>11</v>
      </c>
      <c r="CG1015" s="302" t="str">
        <f t="shared" si="581"/>
        <v>OK</v>
      </c>
    </row>
    <row r="1016" spans="1:85" ht="14.25" x14ac:dyDescent="0.25">
      <c r="A1016" s="6">
        <v>1004</v>
      </c>
      <c r="B1016" s="495">
        <v>68</v>
      </c>
      <c r="C1016" s="495" t="s">
        <v>268</v>
      </c>
      <c r="D1016" s="496" t="s">
        <v>30</v>
      </c>
      <c r="E1016" s="626">
        <v>69941712</v>
      </c>
      <c r="F1016" s="627" t="s">
        <v>1208</v>
      </c>
      <c r="G1016" s="624" t="s">
        <v>53</v>
      </c>
      <c r="H1016" s="9">
        <f>VLOOKUP($E1016,'ALL-GTK-MI-MTS-MA'!$E$13:$CF$361,'ALL-GTK-MI-MTS-MA'!H$6,FALSE)</f>
        <v>0</v>
      </c>
      <c r="I1016" s="9">
        <f>VLOOKUP($E1016,'ALL-GTK-MI-MTS-MA'!$E$13:$CF$361,'ALL-GTK-MI-MTS-MA'!I$6,FALSE)</f>
        <v>0</v>
      </c>
      <c r="J1016" s="9">
        <f>VLOOKUP($E1016,'ALL-GTK-MI-MTS-MA'!$E$13:$CF$361,'ALL-GTK-MI-MTS-MA'!J$6,FALSE)</f>
        <v>0</v>
      </c>
      <c r="K1016" s="9">
        <f>VLOOKUP($E1016,'ALL-GTK-MI-MTS-MA'!$E$13:$CF$361,'ALL-GTK-MI-MTS-MA'!K$6,FALSE)</f>
        <v>0</v>
      </c>
      <c r="L1016" s="9">
        <f>VLOOKUP($E1016,'ALL-GTK-MI-MTS-MA'!$E$13:$CF$361,'ALL-GTK-MI-MTS-MA'!L$6,FALSE)</f>
        <v>0</v>
      </c>
      <c r="M1016" s="9">
        <f>VLOOKUP($E1016,'ALL-GTK-MI-MTS-MA'!$E$13:$CF$361,'ALL-GTK-MI-MTS-MA'!M$6,FALSE)</f>
        <v>0</v>
      </c>
      <c r="N1016" s="9">
        <f>VLOOKUP($E1016,'ALL-GTK-MI-MTS-MA'!$E$13:$CF$361,'ALL-GTK-MI-MTS-MA'!N$6,FALSE)</f>
        <v>1</v>
      </c>
      <c r="O1016" s="9">
        <f>VLOOKUP($E1016,'ALL-GTK-MI-MTS-MA'!$E$13:$CF$361,'ALL-GTK-MI-MTS-MA'!O$6,FALSE)</f>
        <v>0</v>
      </c>
      <c r="P1016" s="299">
        <f t="shared" si="546"/>
        <v>1</v>
      </c>
      <c r="Q1016" s="299">
        <f t="shared" si="547"/>
        <v>0</v>
      </c>
      <c r="R1016" s="300">
        <f t="shared" si="548"/>
        <v>1</v>
      </c>
      <c r="S1016" s="9">
        <f>VLOOKUP($E1016,'ALL-GTK-MI-MTS-MA'!$E$13:$CF$361,'ALL-GTK-MI-MTS-MA'!S$6,FALSE)</f>
        <v>9</v>
      </c>
      <c r="T1016" s="9">
        <f>VLOOKUP($E1016,'ALL-GTK-MI-MTS-MA'!$E$13:$CF$361,'ALL-GTK-MI-MTS-MA'!T$6,FALSE)</f>
        <v>7</v>
      </c>
      <c r="U1016" s="9">
        <f>VLOOKUP($E1016,'ALL-GTK-MI-MTS-MA'!$E$13:$CF$361,'ALL-GTK-MI-MTS-MA'!U$6,FALSE)</f>
        <v>0</v>
      </c>
      <c r="V1016" s="9">
        <f>VLOOKUP($E1016,'ALL-GTK-MI-MTS-MA'!$E$13:$CF$361,'ALL-GTK-MI-MTS-MA'!V$6,FALSE)</f>
        <v>0</v>
      </c>
      <c r="W1016" s="9">
        <f>VLOOKUP($E1016,'ALL-GTK-MI-MTS-MA'!$E$13:$CF$361,'ALL-GTK-MI-MTS-MA'!W$6,FALSE)</f>
        <v>0</v>
      </c>
      <c r="X1016" s="9">
        <f>VLOOKUP($E1016,'ALL-GTK-MI-MTS-MA'!$E$13:$CF$361,'ALL-GTK-MI-MTS-MA'!X$6,FALSE)</f>
        <v>0</v>
      </c>
      <c r="Y1016" s="299">
        <f t="shared" si="549"/>
        <v>9</v>
      </c>
      <c r="Z1016" s="299">
        <f t="shared" si="550"/>
        <v>7</v>
      </c>
      <c r="AA1016" s="10">
        <f t="shared" si="551"/>
        <v>16</v>
      </c>
      <c r="AB1016" s="44">
        <f t="shared" si="552"/>
        <v>10</v>
      </c>
      <c r="AC1016" s="44">
        <f t="shared" si="553"/>
        <v>7</v>
      </c>
      <c r="AD1016" s="11">
        <f t="shared" si="554"/>
        <v>17</v>
      </c>
      <c r="AE1016" s="9">
        <f>VLOOKUP($E1016,'ALL-GTK-MI-MTS-MA'!$E$13:$CF$361,'ALL-GTK-MI-MTS-MA'!AE$6,FALSE)</f>
        <v>4</v>
      </c>
      <c r="AF1016" s="9">
        <f>VLOOKUP($E1016,'ALL-GTK-MI-MTS-MA'!$E$13:$CF$361,'ALL-GTK-MI-MTS-MA'!AF$6,FALSE)</f>
        <v>3</v>
      </c>
      <c r="AG1016" s="10">
        <f t="shared" si="555"/>
        <v>7</v>
      </c>
      <c r="AH1016" s="9">
        <f>VLOOKUP($E1016,'ALL-GTK-MI-MTS-MA'!$E$13:$CF$361,'ALL-GTK-MI-MTS-MA'!AH$6,FALSE)</f>
        <v>6</v>
      </c>
      <c r="AI1016" s="9">
        <f>VLOOKUP($E1016,'ALL-GTK-MI-MTS-MA'!$E$13:$CF$361,'ALL-GTK-MI-MTS-MA'!AI$6,FALSE)</f>
        <v>4</v>
      </c>
      <c r="AJ1016" s="10">
        <f t="shared" si="556"/>
        <v>10</v>
      </c>
      <c r="AK1016" s="44">
        <f t="shared" si="557"/>
        <v>10</v>
      </c>
      <c r="AL1016" s="44">
        <f t="shared" si="558"/>
        <v>7</v>
      </c>
      <c r="AM1016" s="11">
        <f t="shared" si="559"/>
        <v>17</v>
      </c>
      <c r="AN1016" s="299">
        <v>0</v>
      </c>
      <c r="AO1016" s="299">
        <v>0</v>
      </c>
      <c r="AP1016" s="9">
        <f>VLOOKUP($E1016,'ALL-GTK-MI-MTS-MA'!$E$13:$CF$361,'ALL-GTK-MI-MTS-MA'!AP$6,FALSE)</f>
        <v>0</v>
      </c>
      <c r="AQ1016" s="9">
        <f>VLOOKUP($E1016,'ALL-GTK-MI-MTS-MA'!$E$13:$CF$361,'ALL-GTK-MI-MTS-MA'!AQ$6,FALSE)</f>
        <v>0</v>
      </c>
      <c r="AR1016" s="9">
        <f>VLOOKUP($E1016,'ALL-GTK-MI-MTS-MA'!$E$13:$CF$361,'ALL-GTK-MI-MTS-MA'!AR$6,FALSE)</f>
        <v>0</v>
      </c>
      <c r="AS1016" s="9">
        <f>VLOOKUP($E1016,'ALL-GTK-MI-MTS-MA'!$E$13:$CF$361,'ALL-GTK-MI-MTS-MA'!AS$6,FALSE)</f>
        <v>0</v>
      </c>
      <c r="AT1016" s="9">
        <f>VLOOKUP($E1016,'ALL-GTK-MI-MTS-MA'!$E$13:$CF$361,'ALL-GTK-MI-MTS-MA'!AT$6,FALSE)</f>
        <v>0</v>
      </c>
      <c r="AU1016" s="9">
        <f>VLOOKUP($E1016,'ALL-GTK-MI-MTS-MA'!$E$13:$CF$361,'ALL-GTK-MI-MTS-MA'!AU$6,FALSE)</f>
        <v>0</v>
      </c>
      <c r="AV1016" s="590">
        <f>VLOOKUP($E1016,'ALL-GTK-MI-MTS-MA'!$E$13:$CF$361,'ALL-GTK-MI-MTS-MA'!AV$6,FALSE)</f>
        <v>0</v>
      </c>
      <c r="AW1016" s="590">
        <f>VLOOKUP($E1016,'ALL-GTK-MI-MTS-MA'!$E$13:$CF$361,'ALL-GTK-MI-MTS-MA'!AW$6,FALSE)</f>
        <v>0</v>
      </c>
      <c r="AX1016" s="9">
        <f>VLOOKUP($E1016,'ALL-GTK-MI-MTS-MA'!$E$13:$CF$361,'ALL-GTK-MI-MTS-MA'!AX$6,FALSE)</f>
        <v>10</v>
      </c>
      <c r="AY1016" s="9">
        <f>VLOOKUP($E1016,'ALL-GTK-MI-MTS-MA'!$E$13:$CF$361,'ALL-GTK-MI-MTS-MA'!AY$6,FALSE)</f>
        <v>7</v>
      </c>
      <c r="AZ1016" s="9">
        <f>VLOOKUP($E1016,'ALL-GTK-MI-MTS-MA'!$E$13:$CF$361,'ALL-GTK-MI-MTS-MA'!AZ$6,FALSE)</f>
        <v>0</v>
      </c>
      <c r="BA1016" s="9">
        <f>VLOOKUP($E1016,'ALL-GTK-MI-MTS-MA'!$E$13:$CF$361,'ALL-GTK-MI-MTS-MA'!BA$6,FALSE)</f>
        <v>0</v>
      </c>
      <c r="BB1016" s="9">
        <f>VLOOKUP($E1016,'ALL-GTK-MI-MTS-MA'!$E$13:$CF$361,'ALL-GTK-MI-MTS-MA'!BB$6,FALSE)</f>
        <v>0</v>
      </c>
      <c r="BC1016" s="9">
        <f>VLOOKUP($E1016,'ALL-GTK-MI-MTS-MA'!$E$13:$CF$361,'ALL-GTK-MI-MTS-MA'!BC$6,FALSE)</f>
        <v>0</v>
      </c>
      <c r="BD1016" s="310">
        <f t="shared" si="560"/>
        <v>0</v>
      </c>
      <c r="BE1016" s="310">
        <f t="shared" si="561"/>
        <v>0</v>
      </c>
      <c r="BF1016" s="10">
        <f t="shared" si="562"/>
        <v>0</v>
      </c>
      <c r="BG1016" s="311">
        <f t="shared" si="563"/>
        <v>10</v>
      </c>
      <c r="BH1016" s="311">
        <f t="shared" si="564"/>
        <v>7</v>
      </c>
      <c r="BI1016" s="10">
        <f t="shared" si="565"/>
        <v>17</v>
      </c>
      <c r="BJ1016" s="44">
        <f t="shared" si="566"/>
        <v>10</v>
      </c>
      <c r="BK1016" s="44">
        <f t="shared" si="567"/>
        <v>7</v>
      </c>
      <c r="BL1016" s="11">
        <f t="shared" si="568"/>
        <v>17</v>
      </c>
      <c r="BM1016" s="9">
        <f>VLOOKUP($E1016,'ALL-GTK-MI-MTS-MA'!$E$13:$CF$361,'ALL-GTK-MI-MTS-MA'!BM$6,FALSE)</f>
        <v>0</v>
      </c>
      <c r="BN1016" s="9">
        <f>VLOOKUP($E1016,'ALL-GTK-MI-MTS-MA'!$E$13:$CF$361,'ALL-GTK-MI-MTS-MA'!BN$6,FALSE)</f>
        <v>0</v>
      </c>
      <c r="BO1016" s="9">
        <f>VLOOKUP($E1016,'ALL-GTK-MI-MTS-MA'!$E$13:$CF$361,'ALL-GTK-MI-MTS-MA'!BO$6,FALSE)</f>
        <v>0</v>
      </c>
      <c r="BP1016" s="9">
        <f>VLOOKUP($E1016,'ALL-GTK-MI-MTS-MA'!$E$13:$CF$361,'ALL-GTK-MI-MTS-MA'!BP$6,FALSE)</f>
        <v>0</v>
      </c>
      <c r="BQ1016" s="9">
        <f>VLOOKUP($E1016,'ALL-GTK-MI-MTS-MA'!$E$13:$CF$361,'ALL-GTK-MI-MTS-MA'!BQ$6,FALSE)</f>
        <v>0</v>
      </c>
      <c r="BR1016" s="9">
        <f>VLOOKUP($E1016,'ALL-GTK-MI-MTS-MA'!$E$13:$CF$361,'ALL-GTK-MI-MTS-MA'!BR$6,FALSE)</f>
        <v>0</v>
      </c>
      <c r="BS1016" s="9">
        <f>VLOOKUP($E1016,'ALL-GTK-MI-MTS-MA'!$E$13:$CF$361,'ALL-GTK-MI-MTS-MA'!BS$6,FALSE)</f>
        <v>0</v>
      </c>
      <c r="BT1016" s="9">
        <f>VLOOKUP($E1016,'ALL-GTK-MI-MTS-MA'!$E$13:$CF$361,'ALL-GTK-MI-MTS-MA'!BT$6,FALSE)</f>
        <v>0</v>
      </c>
      <c r="BU1016" s="299">
        <f t="shared" si="569"/>
        <v>0</v>
      </c>
      <c r="BV1016" s="299">
        <f t="shared" si="570"/>
        <v>0</v>
      </c>
      <c r="BW1016" s="44">
        <f t="shared" si="571"/>
        <v>0</v>
      </c>
      <c r="BX1016" s="44">
        <f t="shared" si="572"/>
        <v>0</v>
      </c>
      <c r="BY1016" s="11">
        <f t="shared" si="573"/>
        <v>0</v>
      </c>
      <c r="BZ1016" s="14">
        <f t="shared" si="574"/>
        <v>10</v>
      </c>
      <c r="CA1016" s="14">
        <f t="shared" si="575"/>
        <v>7</v>
      </c>
      <c r="CB1016" s="13">
        <f t="shared" si="576"/>
        <v>0</v>
      </c>
      <c r="CC1016" s="13">
        <f t="shared" si="577"/>
        <v>0</v>
      </c>
      <c r="CD1016" s="312">
        <f t="shared" si="578"/>
        <v>10</v>
      </c>
      <c r="CE1016" s="312">
        <f t="shared" si="579"/>
        <v>7</v>
      </c>
      <c r="CF1016" s="313">
        <f t="shared" si="580"/>
        <v>17</v>
      </c>
      <c r="CG1016" s="302" t="str">
        <f t="shared" si="581"/>
        <v>OK</v>
      </c>
    </row>
    <row r="1017" spans="1:85" ht="14.25" x14ac:dyDescent="0.25">
      <c r="A1017" s="6">
        <v>1005</v>
      </c>
      <c r="B1017" s="495">
        <v>69</v>
      </c>
      <c r="C1017" s="495" t="s">
        <v>268</v>
      </c>
      <c r="D1017" s="496" t="s">
        <v>31</v>
      </c>
      <c r="E1017" s="626">
        <v>20362891</v>
      </c>
      <c r="F1017" s="627" t="s">
        <v>1209</v>
      </c>
      <c r="G1017" s="624" t="s">
        <v>53</v>
      </c>
      <c r="H1017" s="9">
        <f>VLOOKUP($E1017,'ALL-GTK-MI-MTS-MA'!$E$13:$CF$361,'ALL-GTK-MI-MTS-MA'!H$6,FALSE)</f>
        <v>0</v>
      </c>
      <c r="I1017" s="9">
        <f>VLOOKUP($E1017,'ALL-GTK-MI-MTS-MA'!$E$13:$CF$361,'ALL-GTK-MI-MTS-MA'!I$6,FALSE)</f>
        <v>0</v>
      </c>
      <c r="J1017" s="9">
        <f>VLOOKUP($E1017,'ALL-GTK-MI-MTS-MA'!$E$13:$CF$361,'ALL-GTK-MI-MTS-MA'!J$6,FALSE)</f>
        <v>0</v>
      </c>
      <c r="K1017" s="9">
        <f>VLOOKUP($E1017,'ALL-GTK-MI-MTS-MA'!$E$13:$CF$361,'ALL-GTK-MI-MTS-MA'!K$6,FALSE)</f>
        <v>0</v>
      </c>
      <c r="L1017" s="9">
        <f>VLOOKUP($E1017,'ALL-GTK-MI-MTS-MA'!$E$13:$CF$361,'ALL-GTK-MI-MTS-MA'!L$6,FALSE)</f>
        <v>0</v>
      </c>
      <c r="M1017" s="9">
        <f>VLOOKUP($E1017,'ALL-GTK-MI-MTS-MA'!$E$13:$CF$361,'ALL-GTK-MI-MTS-MA'!M$6,FALSE)</f>
        <v>0</v>
      </c>
      <c r="N1017" s="9">
        <f>VLOOKUP($E1017,'ALL-GTK-MI-MTS-MA'!$E$13:$CF$361,'ALL-GTK-MI-MTS-MA'!N$6,FALSE)</f>
        <v>0</v>
      </c>
      <c r="O1017" s="9">
        <f>VLOOKUP($E1017,'ALL-GTK-MI-MTS-MA'!$E$13:$CF$361,'ALL-GTK-MI-MTS-MA'!O$6,FALSE)</f>
        <v>0</v>
      </c>
      <c r="P1017" s="299">
        <f t="shared" si="546"/>
        <v>0</v>
      </c>
      <c r="Q1017" s="299">
        <f t="shared" si="547"/>
        <v>0</v>
      </c>
      <c r="R1017" s="300">
        <f t="shared" si="548"/>
        <v>0</v>
      </c>
      <c r="S1017" s="9">
        <f>VLOOKUP($E1017,'ALL-GTK-MI-MTS-MA'!$E$13:$CF$361,'ALL-GTK-MI-MTS-MA'!S$6,FALSE)</f>
        <v>14</v>
      </c>
      <c r="T1017" s="9">
        <f>VLOOKUP($E1017,'ALL-GTK-MI-MTS-MA'!$E$13:$CF$361,'ALL-GTK-MI-MTS-MA'!T$6,FALSE)</f>
        <v>2</v>
      </c>
      <c r="U1017" s="9">
        <f>VLOOKUP($E1017,'ALL-GTK-MI-MTS-MA'!$E$13:$CF$361,'ALL-GTK-MI-MTS-MA'!U$6,FALSE)</f>
        <v>0</v>
      </c>
      <c r="V1017" s="9">
        <f>VLOOKUP($E1017,'ALL-GTK-MI-MTS-MA'!$E$13:$CF$361,'ALL-GTK-MI-MTS-MA'!V$6,FALSE)</f>
        <v>0</v>
      </c>
      <c r="W1017" s="9">
        <f>VLOOKUP($E1017,'ALL-GTK-MI-MTS-MA'!$E$13:$CF$361,'ALL-GTK-MI-MTS-MA'!W$6,FALSE)</f>
        <v>0</v>
      </c>
      <c r="X1017" s="9">
        <f>VLOOKUP($E1017,'ALL-GTK-MI-MTS-MA'!$E$13:$CF$361,'ALL-GTK-MI-MTS-MA'!X$6,FALSE)</f>
        <v>0</v>
      </c>
      <c r="Y1017" s="299">
        <f t="shared" si="549"/>
        <v>14</v>
      </c>
      <c r="Z1017" s="299">
        <f t="shared" si="550"/>
        <v>2</v>
      </c>
      <c r="AA1017" s="10">
        <f t="shared" si="551"/>
        <v>16</v>
      </c>
      <c r="AB1017" s="44">
        <f t="shared" si="552"/>
        <v>14</v>
      </c>
      <c r="AC1017" s="44">
        <f t="shared" si="553"/>
        <v>2</v>
      </c>
      <c r="AD1017" s="11">
        <f t="shared" si="554"/>
        <v>16</v>
      </c>
      <c r="AE1017" s="9">
        <f>VLOOKUP($E1017,'ALL-GTK-MI-MTS-MA'!$E$13:$CF$361,'ALL-GTK-MI-MTS-MA'!AE$6,FALSE)</f>
        <v>7</v>
      </c>
      <c r="AF1017" s="9">
        <f>VLOOKUP($E1017,'ALL-GTK-MI-MTS-MA'!$E$13:$CF$361,'ALL-GTK-MI-MTS-MA'!AF$6,FALSE)</f>
        <v>1</v>
      </c>
      <c r="AG1017" s="10">
        <f t="shared" si="555"/>
        <v>8</v>
      </c>
      <c r="AH1017" s="9">
        <f>VLOOKUP($E1017,'ALL-GTK-MI-MTS-MA'!$E$13:$CF$361,'ALL-GTK-MI-MTS-MA'!AH$6,FALSE)</f>
        <v>7</v>
      </c>
      <c r="AI1017" s="9">
        <f>VLOOKUP($E1017,'ALL-GTK-MI-MTS-MA'!$E$13:$CF$361,'ALL-GTK-MI-MTS-MA'!AI$6,FALSE)</f>
        <v>1</v>
      </c>
      <c r="AJ1017" s="10">
        <f t="shared" si="556"/>
        <v>8</v>
      </c>
      <c r="AK1017" s="44">
        <f t="shared" si="557"/>
        <v>14</v>
      </c>
      <c r="AL1017" s="44">
        <f t="shared" si="558"/>
        <v>2</v>
      </c>
      <c r="AM1017" s="11">
        <f t="shared" si="559"/>
        <v>16</v>
      </c>
      <c r="AN1017" s="299">
        <v>0</v>
      </c>
      <c r="AO1017" s="299">
        <v>0</v>
      </c>
      <c r="AP1017" s="9">
        <f>VLOOKUP($E1017,'ALL-GTK-MI-MTS-MA'!$E$13:$CF$361,'ALL-GTK-MI-MTS-MA'!AP$6,FALSE)</f>
        <v>0</v>
      </c>
      <c r="AQ1017" s="9">
        <f>VLOOKUP($E1017,'ALL-GTK-MI-MTS-MA'!$E$13:$CF$361,'ALL-GTK-MI-MTS-MA'!AQ$6,FALSE)</f>
        <v>0</v>
      </c>
      <c r="AR1017" s="9">
        <f>VLOOKUP($E1017,'ALL-GTK-MI-MTS-MA'!$E$13:$CF$361,'ALL-GTK-MI-MTS-MA'!AR$6,FALSE)</f>
        <v>0</v>
      </c>
      <c r="AS1017" s="9">
        <f>VLOOKUP($E1017,'ALL-GTK-MI-MTS-MA'!$E$13:$CF$361,'ALL-GTK-MI-MTS-MA'!AS$6,FALSE)</f>
        <v>0</v>
      </c>
      <c r="AT1017" s="9">
        <f>VLOOKUP($E1017,'ALL-GTK-MI-MTS-MA'!$E$13:$CF$361,'ALL-GTK-MI-MTS-MA'!AT$6,FALSE)</f>
        <v>1</v>
      </c>
      <c r="AU1017" s="9">
        <f>VLOOKUP($E1017,'ALL-GTK-MI-MTS-MA'!$E$13:$CF$361,'ALL-GTK-MI-MTS-MA'!AU$6,FALSE)</f>
        <v>0</v>
      </c>
      <c r="AV1017" s="590">
        <f>VLOOKUP($E1017,'ALL-GTK-MI-MTS-MA'!$E$13:$CF$361,'ALL-GTK-MI-MTS-MA'!AV$6,FALSE)</f>
        <v>0</v>
      </c>
      <c r="AW1017" s="590">
        <f>VLOOKUP($E1017,'ALL-GTK-MI-MTS-MA'!$E$13:$CF$361,'ALL-GTK-MI-MTS-MA'!AW$6,FALSE)</f>
        <v>0</v>
      </c>
      <c r="AX1017" s="9">
        <f>VLOOKUP($E1017,'ALL-GTK-MI-MTS-MA'!$E$13:$CF$361,'ALL-GTK-MI-MTS-MA'!AX$6,FALSE)</f>
        <v>13</v>
      </c>
      <c r="AY1017" s="9">
        <f>VLOOKUP($E1017,'ALL-GTK-MI-MTS-MA'!$E$13:$CF$361,'ALL-GTK-MI-MTS-MA'!AY$6,FALSE)</f>
        <v>2</v>
      </c>
      <c r="AZ1017" s="9">
        <f>VLOOKUP($E1017,'ALL-GTK-MI-MTS-MA'!$E$13:$CF$361,'ALL-GTK-MI-MTS-MA'!AZ$6,FALSE)</f>
        <v>0</v>
      </c>
      <c r="BA1017" s="9">
        <f>VLOOKUP($E1017,'ALL-GTK-MI-MTS-MA'!$E$13:$CF$361,'ALL-GTK-MI-MTS-MA'!BA$6,FALSE)</f>
        <v>0</v>
      </c>
      <c r="BB1017" s="9">
        <f>VLOOKUP($E1017,'ALL-GTK-MI-MTS-MA'!$E$13:$CF$361,'ALL-GTK-MI-MTS-MA'!BB$6,FALSE)</f>
        <v>0</v>
      </c>
      <c r="BC1017" s="9">
        <f>VLOOKUP($E1017,'ALL-GTK-MI-MTS-MA'!$E$13:$CF$361,'ALL-GTK-MI-MTS-MA'!BC$6,FALSE)</f>
        <v>0</v>
      </c>
      <c r="BD1017" s="310">
        <f t="shared" si="560"/>
        <v>1</v>
      </c>
      <c r="BE1017" s="310">
        <f t="shared" si="561"/>
        <v>0</v>
      </c>
      <c r="BF1017" s="10">
        <f t="shared" si="562"/>
        <v>1</v>
      </c>
      <c r="BG1017" s="311">
        <f t="shared" si="563"/>
        <v>13</v>
      </c>
      <c r="BH1017" s="311">
        <f t="shared" si="564"/>
        <v>2</v>
      </c>
      <c r="BI1017" s="10">
        <f t="shared" si="565"/>
        <v>15</v>
      </c>
      <c r="BJ1017" s="44">
        <f t="shared" si="566"/>
        <v>14</v>
      </c>
      <c r="BK1017" s="44">
        <f t="shared" si="567"/>
        <v>2</v>
      </c>
      <c r="BL1017" s="11">
        <f t="shared" si="568"/>
        <v>16</v>
      </c>
      <c r="BM1017" s="9">
        <f>VLOOKUP($E1017,'ALL-GTK-MI-MTS-MA'!$E$13:$CF$361,'ALL-GTK-MI-MTS-MA'!BM$6,FALSE)</f>
        <v>0</v>
      </c>
      <c r="BN1017" s="9">
        <f>VLOOKUP($E1017,'ALL-GTK-MI-MTS-MA'!$E$13:$CF$361,'ALL-GTK-MI-MTS-MA'!BN$6,FALSE)</f>
        <v>0</v>
      </c>
      <c r="BO1017" s="9">
        <f>VLOOKUP($E1017,'ALL-GTK-MI-MTS-MA'!$E$13:$CF$361,'ALL-GTK-MI-MTS-MA'!BO$6,FALSE)</f>
        <v>0</v>
      </c>
      <c r="BP1017" s="9">
        <f>VLOOKUP($E1017,'ALL-GTK-MI-MTS-MA'!$E$13:$CF$361,'ALL-GTK-MI-MTS-MA'!BP$6,FALSE)</f>
        <v>0</v>
      </c>
      <c r="BQ1017" s="9">
        <f>VLOOKUP($E1017,'ALL-GTK-MI-MTS-MA'!$E$13:$CF$361,'ALL-GTK-MI-MTS-MA'!BQ$6,FALSE)</f>
        <v>0</v>
      </c>
      <c r="BR1017" s="9">
        <f>VLOOKUP($E1017,'ALL-GTK-MI-MTS-MA'!$E$13:$CF$361,'ALL-GTK-MI-MTS-MA'!BR$6,FALSE)</f>
        <v>0</v>
      </c>
      <c r="BS1017" s="9">
        <f>VLOOKUP($E1017,'ALL-GTK-MI-MTS-MA'!$E$13:$CF$361,'ALL-GTK-MI-MTS-MA'!BS$6,FALSE)</f>
        <v>0</v>
      </c>
      <c r="BT1017" s="9">
        <f>VLOOKUP($E1017,'ALL-GTK-MI-MTS-MA'!$E$13:$CF$361,'ALL-GTK-MI-MTS-MA'!BT$6,FALSE)</f>
        <v>0</v>
      </c>
      <c r="BU1017" s="299">
        <f t="shared" si="569"/>
        <v>0</v>
      </c>
      <c r="BV1017" s="299">
        <f t="shared" si="570"/>
        <v>0</v>
      </c>
      <c r="BW1017" s="44">
        <f t="shared" si="571"/>
        <v>0</v>
      </c>
      <c r="BX1017" s="44">
        <f t="shared" si="572"/>
        <v>0</v>
      </c>
      <c r="BY1017" s="11">
        <f t="shared" si="573"/>
        <v>0</v>
      </c>
      <c r="BZ1017" s="14">
        <f t="shared" si="574"/>
        <v>14</v>
      </c>
      <c r="CA1017" s="14">
        <f t="shared" si="575"/>
        <v>2</v>
      </c>
      <c r="CB1017" s="13">
        <f t="shared" si="576"/>
        <v>0</v>
      </c>
      <c r="CC1017" s="13">
        <f t="shared" si="577"/>
        <v>0</v>
      </c>
      <c r="CD1017" s="312">
        <f t="shared" si="578"/>
        <v>14</v>
      </c>
      <c r="CE1017" s="312">
        <f t="shared" si="579"/>
        <v>2</v>
      </c>
      <c r="CF1017" s="313">
        <f t="shared" si="580"/>
        <v>16</v>
      </c>
      <c r="CG1017" s="302" t="str">
        <f t="shared" si="581"/>
        <v>OK</v>
      </c>
    </row>
    <row r="1018" spans="1:85" ht="14.25" x14ac:dyDescent="0.25">
      <c r="A1018" s="6">
        <v>1006</v>
      </c>
      <c r="B1018" s="495">
        <v>70</v>
      </c>
      <c r="C1018" s="495" t="s">
        <v>268</v>
      </c>
      <c r="D1018" s="496" t="s">
        <v>31</v>
      </c>
      <c r="E1018" s="626">
        <v>20362890</v>
      </c>
      <c r="F1018" s="627" t="s">
        <v>1210</v>
      </c>
      <c r="G1018" s="624" t="s">
        <v>53</v>
      </c>
      <c r="H1018" s="9">
        <f>VLOOKUP($E1018,'ALL-GTK-MI-MTS-MA'!$E$13:$CF$361,'ALL-GTK-MI-MTS-MA'!H$6,FALSE)</f>
        <v>0</v>
      </c>
      <c r="I1018" s="9">
        <f>VLOOKUP($E1018,'ALL-GTK-MI-MTS-MA'!$E$13:$CF$361,'ALL-GTK-MI-MTS-MA'!I$6,FALSE)</f>
        <v>0</v>
      </c>
      <c r="J1018" s="9">
        <f>VLOOKUP($E1018,'ALL-GTK-MI-MTS-MA'!$E$13:$CF$361,'ALL-GTK-MI-MTS-MA'!J$6,FALSE)</f>
        <v>0</v>
      </c>
      <c r="K1018" s="9">
        <f>VLOOKUP($E1018,'ALL-GTK-MI-MTS-MA'!$E$13:$CF$361,'ALL-GTK-MI-MTS-MA'!K$6,FALSE)</f>
        <v>0</v>
      </c>
      <c r="L1018" s="9">
        <f>VLOOKUP($E1018,'ALL-GTK-MI-MTS-MA'!$E$13:$CF$361,'ALL-GTK-MI-MTS-MA'!L$6,FALSE)</f>
        <v>0</v>
      </c>
      <c r="M1018" s="9">
        <f>VLOOKUP($E1018,'ALL-GTK-MI-MTS-MA'!$E$13:$CF$361,'ALL-GTK-MI-MTS-MA'!M$6,FALSE)</f>
        <v>0</v>
      </c>
      <c r="N1018" s="9">
        <f>VLOOKUP($E1018,'ALL-GTK-MI-MTS-MA'!$E$13:$CF$361,'ALL-GTK-MI-MTS-MA'!N$6,FALSE)</f>
        <v>0</v>
      </c>
      <c r="O1018" s="9">
        <f>VLOOKUP($E1018,'ALL-GTK-MI-MTS-MA'!$E$13:$CF$361,'ALL-GTK-MI-MTS-MA'!O$6,FALSE)</f>
        <v>0</v>
      </c>
      <c r="P1018" s="299">
        <f t="shared" si="546"/>
        <v>0</v>
      </c>
      <c r="Q1018" s="299">
        <f t="shared" si="547"/>
        <v>0</v>
      </c>
      <c r="R1018" s="300">
        <f t="shared" si="548"/>
        <v>0</v>
      </c>
      <c r="S1018" s="9">
        <f>VLOOKUP($E1018,'ALL-GTK-MI-MTS-MA'!$E$13:$CF$361,'ALL-GTK-MI-MTS-MA'!S$6,FALSE)</f>
        <v>4</v>
      </c>
      <c r="T1018" s="9">
        <f>VLOOKUP($E1018,'ALL-GTK-MI-MTS-MA'!$E$13:$CF$361,'ALL-GTK-MI-MTS-MA'!T$6,FALSE)</f>
        <v>4</v>
      </c>
      <c r="U1018" s="9">
        <f>VLOOKUP($E1018,'ALL-GTK-MI-MTS-MA'!$E$13:$CF$361,'ALL-GTK-MI-MTS-MA'!U$6,FALSE)</f>
        <v>0</v>
      </c>
      <c r="V1018" s="9">
        <f>VLOOKUP($E1018,'ALL-GTK-MI-MTS-MA'!$E$13:$CF$361,'ALL-GTK-MI-MTS-MA'!V$6,FALSE)</f>
        <v>0</v>
      </c>
      <c r="W1018" s="9">
        <f>VLOOKUP($E1018,'ALL-GTK-MI-MTS-MA'!$E$13:$CF$361,'ALL-GTK-MI-MTS-MA'!W$6,FALSE)</f>
        <v>0</v>
      </c>
      <c r="X1018" s="9">
        <f>VLOOKUP($E1018,'ALL-GTK-MI-MTS-MA'!$E$13:$CF$361,'ALL-GTK-MI-MTS-MA'!X$6,FALSE)</f>
        <v>0</v>
      </c>
      <c r="Y1018" s="299">
        <f t="shared" si="549"/>
        <v>4</v>
      </c>
      <c r="Z1018" s="299">
        <f t="shared" si="550"/>
        <v>4</v>
      </c>
      <c r="AA1018" s="10">
        <f t="shared" si="551"/>
        <v>8</v>
      </c>
      <c r="AB1018" s="44">
        <f t="shared" si="552"/>
        <v>4</v>
      </c>
      <c r="AC1018" s="44">
        <f t="shared" si="553"/>
        <v>4</v>
      </c>
      <c r="AD1018" s="11">
        <f t="shared" si="554"/>
        <v>8</v>
      </c>
      <c r="AE1018" s="9">
        <f>VLOOKUP($E1018,'ALL-GTK-MI-MTS-MA'!$E$13:$CF$361,'ALL-GTK-MI-MTS-MA'!AE$6,FALSE)</f>
        <v>2</v>
      </c>
      <c r="AF1018" s="9">
        <f>VLOOKUP($E1018,'ALL-GTK-MI-MTS-MA'!$E$13:$CF$361,'ALL-GTK-MI-MTS-MA'!AF$6,FALSE)</f>
        <v>2</v>
      </c>
      <c r="AG1018" s="10">
        <f t="shared" si="555"/>
        <v>4</v>
      </c>
      <c r="AH1018" s="9">
        <f>VLOOKUP($E1018,'ALL-GTK-MI-MTS-MA'!$E$13:$CF$361,'ALL-GTK-MI-MTS-MA'!AH$6,FALSE)</f>
        <v>2</v>
      </c>
      <c r="AI1018" s="9">
        <f>VLOOKUP($E1018,'ALL-GTK-MI-MTS-MA'!$E$13:$CF$361,'ALL-GTK-MI-MTS-MA'!AI$6,FALSE)</f>
        <v>2</v>
      </c>
      <c r="AJ1018" s="10">
        <f t="shared" si="556"/>
        <v>4</v>
      </c>
      <c r="AK1018" s="44">
        <f t="shared" si="557"/>
        <v>4</v>
      </c>
      <c r="AL1018" s="44">
        <f t="shared" si="558"/>
        <v>4</v>
      </c>
      <c r="AM1018" s="11">
        <f t="shared" si="559"/>
        <v>8</v>
      </c>
      <c r="AN1018" s="299">
        <v>0</v>
      </c>
      <c r="AO1018" s="299">
        <v>0</v>
      </c>
      <c r="AP1018" s="9">
        <f>VLOOKUP($E1018,'ALL-GTK-MI-MTS-MA'!$E$13:$CF$361,'ALL-GTK-MI-MTS-MA'!AP$6,FALSE)</f>
        <v>0</v>
      </c>
      <c r="AQ1018" s="9">
        <f>VLOOKUP($E1018,'ALL-GTK-MI-MTS-MA'!$E$13:$CF$361,'ALL-GTK-MI-MTS-MA'!AQ$6,FALSE)</f>
        <v>0</v>
      </c>
      <c r="AR1018" s="9">
        <f>VLOOKUP($E1018,'ALL-GTK-MI-MTS-MA'!$E$13:$CF$361,'ALL-GTK-MI-MTS-MA'!AR$6,FALSE)</f>
        <v>0</v>
      </c>
      <c r="AS1018" s="9">
        <f>VLOOKUP($E1018,'ALL-GTK-MI-MTS-MA'!$E$13:$CF$361,'ALL-GTK-MI-MTS-MA'!AS$6,FALSE)</f>
        <v>0</v>
      </c>
      <c r="AT1018" s="9">
        <f>VLOOKUP($E1018,'ALL-GTK-MI-MTS-MA'!$E$13:$CF$361,'ALL-GTK-MI-MTS-MA'!AT$6,FALSE)</f>
        <v>0</v>
      </c>
      <c r="AU1018" s="9">
        <f>VLOOKUP($E1018,'ALL-GTK-MI-MTS-MA'!$E$13:$CF$361,'ALL-GTK-MI-MTS-MA'!AU$6,FALSE)</f>
        <v>0</v>
      </c>
      <c r="AV1018" s="590">
        <f>VLOOKUP($E1018,'ALL-GTK-MI-MTS-MA'!$E$13:$CF$361,'ALL-GTK-MI-MTS-MA'!AV$6,FALSE)</f>
        <v>0</v>
      </c>
      <c r="AW1018" s="590">
        <f>VLOOKUP($E1018,'ALL-GTK-MI-MTS-MA'!$E$13:$CF$361,'ALL-GTK-MI-MTS-MA'!AW$6,FALSE)</f>
        <v>0</v>
      </c>
      <c r="AX1018" s="9">
        <f>VLOOKUP($E1018,'ALL-GTK-MI-MTS-MA'!$E$13:$CF$361,'ALL-GTK-MI-MTS-MA'!AX$6,FALSE)</f>
        <v>4</v>
      </c>
      <c r="AY1018" s="9">
        <f>VLOOKUP($E1018,'ALL-GTK-MI-MTS-MA'!$E$13:$CF$361,'ALL-GTK-MI-MTS-MA'!AY$6,FALSE)</f>
        <v>4</v>
      </c>
      <c r="AZ1018" s="9">
        <f>VLOOKUP($E1018,'ALL-GTK-MI-MTS-MA'!$E$13:$CF$361,'ALL-GTK-MI-MTS-MA'!AZ$6,FALSE)</f>
        <v>0</v>
      </c>
      <c r="BA1018" s="9">
        <f>VLOOKUP($E1018,'ALL-GTK-MI-MTS-MA'!$E$13:$CF$361,'ALL-GTK-MI-MTS-MA'!BA$6,FALSE)</f>
        <v>0</v>
      </c>
      <c r="BB1018" s="9">
        <f>VLOOKUP($E1018,'ALL-GTK-MI-MTS-MA'!$E$13:$CF$361,'ALL-GTK-MI-MTS-MA'!BB$6,FALSE)</f>
        <v>0</v>
      </c>
      <c r="BC1018" s="9">
        <f>VLOOKUP($E1018,'ALL-GTK-MI-MTS-MA'!$E$13:$CF$361,'ALL-GTK-MI-MTS-MA'!BC$6,FALSE)</f>
        <v>0</v>
      </c>
      <c r="BD1018" s="310">
        <f t="shared" si="560"/>
        <v>0</v>
      </c>
      <c r="BE1018" s="310">
        <f t="shared" si="561"/>
        <v>0</v>
      </c>
      <c r="BF1018" s="10">
        <f t="shared" si="562"/>
        <v>0</v>
      </c>
      <c r="BG1018" s="311">
        <f t="shared" si="563"/>
        <v>4</v>
      </c>
      <c r="BH1018" s="311">
        <f t="shared" si="564"/>
        <v>4</v>
      </c>
      <c r="BI1018" s="10">
        <f t="shared" si="565"/>
        <v>8</v>
      </c>
      <c r="BJ1018" s="44">
        <f t="shared" si="566"/>
        <v>4</v>
      </c>
      <c r="BK1018" s="44">
        <f t="shared" si="567"/>
        <v>4</v>
      </c>
      <c r="BL1018" s="11">
        <f t="shared" si="568"/>
        <v>8</v>
      </c>
      <c r="BM1018" s="9">
        <f>VLOOKUP($E1018,'ALL-GTK-MI-MTS-MA'!$E$13:$CF$361,'ALL-GTK-MI-MTS-MA'!BM$6,FALSE)</f>
        <v>0</v>
      </c>
      <c r="BN1018" s="9">
        <f>VLOOKUP($E1018,'ALL-GTK-MI-MTS-MA'!$E$13:$CF$361,'ALL-GTK-MI-MTS-MA'!BN$6,FALSE)</f>
        <v>0</v>
      </c>
      <c r="BO1018" s="9">
        <f>VLOOKUP($E1018,'ALL-GTK-MI-MTS-MA'!$E$13:$CF$361,'ALL-GTK-MI-MTS-MA'!BO$6,FALSE)</f>
        <v>0</v>
      </c>
      <c r="BP1018" s="9">
        <f>VLOOKUP($E1018,'ALL-GTK-MI-MTS-MA'!$E$13:$CF$361,'ALL-GTK-MI-MTS-MA'!BP$6,FALSE)</f>
        <v>0</v>
      </c>
      <c r="BQ1018" s="9">
        <f>VLOOKUP($E1018,'ALL-GTK-MI-MTS-MA'!$E$13:$CF$361,'ALL-GTK-MI-MTS-MA'!BQ$6,FALSE)</f>
        <v>0</v>
      </c>
      <c r="BR1018" s="9">
        <f>VLOOKUP($E1018,'ALL-GTK-MI-MTS-MA'!$E$13:$CF$361,'ALL-GTK-MI-MTS-MA'!BR$6,FALSE)</f>
        <v>0</v>
      </c>
      <c r="BS1018" s="9">
        <f>VLOOKUP($E1018,'ALL-GTK-MI-MTS-MA'!$E$13:$CF$361,'ALL-GTK-MI-MTS-MA'!BS$6,FALSE)</f>
        <v>0</v>
      </c>
      <c r="BT1018" s="9">
        <f>VLOOKUP($E1018,'ALL-GTK-MI-MTS-MA'!$E$13:$CF$361,'ALL-GTK-MI-MTS-MA'!BT$6,FALSE)</f>
        <v>0</v>
      </c>
      <c r="BU1018" s="299">
        <f t="shared" si="569"/>
        <v>0</v>
      </c>
      <c r="BV1018" s="299">
        <f t="shared" si="570"/>
        <v>0</v>
      </c>
      <c r="BW1018" s="44">
        <f t="shared" si="571"/>
        <v>0</v>
      </c>
      <c r="BX1018" s="44">
        <f t="shared" si="572"/>
        <v>0</v>
      </c>
      <c r="BY1018" s="11">
        <f t="shared" si="573"/>
        <v>0</v>
      </c>
      <c r="BZ1018" s="14">
        <f t="shared" si="574"/>
        <v>4</v>
      </c>
      <c r="CA1018" s="14">
        <f t="shared" si="575"/>
        <v>4</v>
      </c>
      <c r="CB1018" s="13">
        <f t="shared" si="576"/>
        <v>0</v>
      </c>
      <c r="CC1018" s="13">
        <f t="shared" si="577"/>
        <v>0</v>
      </c>
      <c r="CD1018" s="312">
        <f t="shared" si="578"/>
        <v>4</v>
      </c>
      <c r="CE1018" s="312">
        <f t="shared" si="579"/>
        <v>4</v>
      </c>
      <c r="CF1018" s="313">
        <f t="shared" si="580"/>
        <v>8</v>
      </c>
      <c r="CG1018" s="302" t="str">
        <f t="shared" si="581"/>
        <v>OK</v>
      </c>
    </row>
    <row r="1019" spans="1:85" ht="14.25" x14ac:dyDescent="0.25">
      <c r="A1019" s="6">
        <v>1007</v>
      </c>
      <c r="B1019" s="495">
        <v>71</v>
      </c>
      <c r="C1019" s="495" t="s">
        <v>268</v>
      </c>
      <c r="D1019" s="496" t="s">
        <v>31</v>
      </c>
      <c r="E1019" s="626">
        <v>20362892</v>
      </c>
      <c r="F1019" s="627" t="s">
        <v>1211</v>
      </c>
      <c r="G1019" s="624" t="s">
        <v>53</v>
      </c>
      <c r="H1019" s="9">
        <f>VLOOKUP($E1019,'ALL-GTK-MI-MTS-MA'!$E$13:$CF$361,'ALL-GTK-MI-MTS-MA'!H$6,FALSE)</f>
        <v>0</v>
      </c>
      <c r="I1019" s="9">
        <f>VLOOKUP($E1019,'ALL-GTK-MI-MTS-MA'!$E$13:$CF$361,'ALL-GTK-MI-MTS-MA'!I$6,FALSE)</f>
        <v>0</v>
      </c>
      <c r="J1019" s="9">
        <f>VLOOKUP($E1019,'ALL-GTK-MI-MTS-MA'!$E$13:$CF$361,'ALL-GTK-MI-MTS-MA'!J$6,FALSE)</f>
        <v>0</v>
      </c>
      <c r="K1019" s="9">
        <f>VLOOKUP($E1019,'ALL-GTK-MI-MTS-MA'!$E$13:$CF$361,'ALL-GTK-MI-MTS-MA'!K$6,FALSE)</f>
        <v>0</v>
      </c>
      <c r="L1019" s="9">
        <f>VLOOKUP($E1019,'ALL-GTK-MI-MTS-MA'!$E$13:$CF$361,'ALL-GTK-MI-MTS-MA'!L$6,FALSE)</f>
        <v>0</v>
      </c>
      <c r="M1019" s="9">
        <f>VLOOKUP($E1019,'ALL-GTK-MI-MTS-MA'!$E$13:$CF$361,'ALL-GTK-MI-MTS-MA'!M$6,FALSE)</f>
        <v>0</v>
      </c>
      <c r="N1019" s="9">
        <f>VLOOKUP($E1019,'ALL-GTK-MI-MTS-MA'!$E$13:$CF$361,'ALL-GTK-MI-MTS-MA'!N$6,FALSE)</f>
        <v>0</v>
      </c>
      <c r="O1019" s="9">
        <f>VLOOKUP($E1019,'ALL-GTK-MI-MTS-MA'!$E$13:$CF$361,'ALL-GTK-MI-MTS-MA'!O$6,FALSE)</f>
        <v>0</v>
      </c>
      <c r="P1019" s="299">
        <f t="shared" si="546"/>
        <v>0</v>
      </c>
      <c r="Q1019" s="299">
        <f t="shared" si="547"/>
        <v>0</v>
      </c>
      <c r="R1019" s="300">
        <f t="shared" si="548"/>
        <v>0</v>
      </c>
      <c r="S1019" s="9">
        <f>VLOOKUP($E1019,'ALL-GTK-MI-MTS-MA'!$E$13:$CF$361,'ALL-GTK-MI-MTS-MA'!S$6,FALSE)</f>
        <v>5</v>
      </c>
      <c r="T1019" s="9">
        <f>VLOOKUP($E1019,'ALL-GTK-MI-MTS-MA'!$E$13:$CF$361,'ALL-GTK-MI-MTS-MA'!T$6,FALSE)</f>
        <v>5</v>
      </c>
      <c r="U1019" s="9">
        <f>VLOOKUP($E1019,'ALL-GTK-MI-MTS-MA'!$E$13:$CF$361,'ALL-GTK-MI-MTS-MA'!U$6,FALSE)</f>
        <v>0</v>
      </c>
      <c r="V1019" s="9">
        <f>VLOOKUP($E1019,'ALL-GTK-MI-MTS-MA'!$E$13:$CF$361,'ALL-GTK-MI-MTS-MA'!V$6,FALSE)</f>
        <v>0</v>
      </c>
      <c r="W1019" s="9">
        <f>VLOOKUP($E1019,'ALL-GTK-MI-MTS-MA'!$E$13:$CF$361,'ALL-GTK-MI-MTS-MA'!W$6,FALSE)</f>
        <v>0</v>
      </c>
      <c r="X1019" s="9">
        <f>VLOOKUP($E1019,'ALL-GTK-MI-MTS-MA'!$E$13:$CF$361,'ALL-GTK-MI-MTS-MA'!X$6,FALSE)</f>
        <v>0</v>
      </c>
      <c r="Y1019" s="299">
        <f t="shared" si="549"/>
        <v>5</v>
      </c>
      <c r="Z1019" s="299">
        <f t="shared" si="550"/>
        <v>5</v>
      </c>
      <c r="AA1019" s="10">
        <f t="shared" si="551"/>
        <v>10</v>
      </c>
      <c r="AB1019" s="44">
        <f t="shared" si="552"/>
        <v>5</v>
      </c>
      <c r="AC1019" s="44">
        <f t="shared" si="553"/>
        <v>5</v>
      </c>
      <c r="AD1019" s="11">
        <f t="shared" si="554"/>
        <v>10</v>
      </c>
      <c r="AE1019" s="9">
        <f>VLOOKUP($E1019,'ALL-GTK-MI-MTS-MA'!$E$13:$CF$361,'ALL-GTK-MI-MTS-MA'!AE$6,FALSE)</f>
        <v>2</v>
      </c>
      <c r="AF1019" s="9">
        <f>VLOOKUP($E1019,'ALL-GTK-MI-MTS-MA'!$E$13:$CF$361,'ALL-GTK-MI-MTS-MA'!AF$6,FALSE)</f>
        <v>2</v>
      </c>
      <c r="AG1019" s="10">
        <f t="shared" si="555"/>
        <v>4</v>
      </c>
      <c r="AH1019" s="9">
        <f>VLOOKUP($E1019,'ALL-GTK-MI-MTS-MA'!$E$13:$CF$361,'ALL-GTK-MI-MTS-MA'!AH$6,FALSE)</f>
        <v>3</v>
      </c>
      <c r="AI1019" s="9">
        <f>VLOOKUP($E1019,'ALL-GTK-MI-MTS-MA'!$E$13:$CF$361,'ALL-GTK-MI-MTS-MA'!AI$6,FALSE)</f>
        <v>3</v>
      </c>
      <c r="AJ1019" s="10">
        <f t="shared" si="556"/>
        <v>6</v>
      </c>
      <c r="AK1019" s="44">
        <f t="shared" si="557"/>
        <v>5</v>
      </c>
      <c r="AL1019" s="44">
        <f t="shared" si="558"/>
        <v>5</v>
      </c>
      <c r="AM1019" s="11">
        <f t="shared" si="559"/>
        <v>10</v>
      </c>
      <c r="AN1019" s="299">
        <v>0</v>
      </c>
      <c r="AO1019" s="299">
        <v>0</v>
      </c>
      <c r="AP1019" s="9">
        <f>VLOOKUP($E1019,'ALL-GTK-MI-MTS-MA'!$E$13:$CF$361,'ALL-GTK-MI-MTS-MA'!AP$6,FALSE)</f>
        <v>0</v>
      </c>
      <c r="AQ1019" s="9">
        <f>VLOOKUP($E1019,'ALL-GTK-MI-MTS-MA'!$E$13:$CF$361,'ALL-GTK-MI-MTS-MA'!AQ$6,FALSE)</f>
        <v>0</v>
      </c>
      <c r="AR1019" s="9">
        <f>VLOOKUP($E1019,'ALL-GTK-MI-MTS-MA'!$E$13:$CF$361,'ALL-GTK-MI-MTS-MA'!AR$6,FALSE)</f>
        <v>0</v>
      </c>
      <c r="AS1019" s="9">
        <f>VLOOKUP($E1019,'ALL-GTK-MI-MTS-MA'!$E$13:$CF$361,'ALL-GTK-MI-MTS-MA'!AS$6,FALSE)</f>
        <v>0</v>
      </c>
      <c r="AT1019" s="9">
        <f>VLOOKUP($E1019,'ALL-GTK-MI-MTS-MA'!$E$13:$CF$361,'ALL-GTK-MI-MTS-MA'!AT$6,FALSE)</f>
        <v>0</v>
      </c>
      <c r="AU1019" s="9">
        <f>VLOOKUP($E1019,'ALL-GTK-MI-MTS-MA'!$E$13:$CF$361,'ALL-GTK-MI-MTS-MA'!AU$6,FALSE)</f>
        <v>0</v>
      </c>
      <c r="AV1019" s="590">
        <f>VLOOKUP($E1019,'ALL-GTK-MI-MTS-MA'!$E$13:$CF$361,'ALL-GTK-MI-MTS-MA'!AV$6,FALSE)</f>
        <v>0</v>
      </c>
      <c r="AW1019" s="590">
        <f>VLOOKUP($E1019,'ALL-GTK-MI-MTS-MA'!$E$13:$CF$361,'ALL-GTK-MI-MTS-MA'!AW$6,FALSE)</f>
        <v>0</v>
      </c>
      <c r="AX1019" s="9">
        <f>VLOOKUP($E1019,'ALL-GTK-MI-MTS-MA'!$E$13:$CF$361,'ALL-GTK-MI-MTS-MA'!AX$6,FALSE)</f>
        <v>5</v>
      </c>
      <c r="AY1019" s="9">
        <f>VLOOKUP($E1019,'ALL-GTK-MI-MTS-MA'!$E$13:$CF$361,'ALL-GTK-MI-MTS-MA'!AY$6,FALSE)</f>
        <v>5</v>
      </c>
      <c r="AZ1019" s="9">
        <f>VLOOKUP($E1019,'ALL-GTK-MI-MTS-MA'!$E$13:$CF$361,'ALL-GTK-MI-MTS-MA'!AZ$6,FALSE)</f>
        <v>0</v>
      </c>
      <c r="BA1019" s="9">
        <f>VLOOKUP($E1019,'ALL-GTK-MI-MTS-MA'!$E$13:$CF$361,'ALL-GTK-MI-MTS-MA'!BA$6,FALSE)</f>
        <v>0</v>
      </c>
      <c r="BB1019" s="9">
        <f>VLOOKUP($E1019,'ALL-GTK-MI-MTS-MA'!$E$13:$CF$361,'ALL-GTK-MI-MTS-MA'!BB$6,FALSE)</f>
        <v>0</v>
      </c>
      <c r="BC1019" s="9">
        <f>VLOOKUP($E1019,'ALL-GTK-MI-MTS-MA'!$E$13:$CF$361,'ALL-GTK-MI-MTS-MA'!BC$6,FALSE)</f>
        <v>0</v>
      </c>
      <c r="BD1019" s="310">
        <f t="shared" si="560"/>
        <v>0</v>
      </c>
      <c r="BE1019" s="310">
        <f t="shared" si="561"/>
        <v>0</v>
      </c>
      <c r="BF1019" s="10">
        <f t="shared" si="562"/>
        <v>0</v>
      </c>
      <c r="BG1019" s="311">
        <f t="shared" si="563"/>
        <v>5</v>
      </c>
      <c r="BH1019" s="311">
        <f t="shared" si="564"/>
        <v>5</v>
      </c>
      <c r="BI1019" s="10">
        <f t="shared" si="565"/>
        <v>10</v>
      </c>
      <c r="BJ1019" s="44">
        <f t="shared" si="566"/>
        <v>5</v>
      </c>
      <c r="BK1019" s="44">
        <f t="shared" si="567"/>
        <v>5</v>
      </c>
      <c r="BL1019" s="11">
        <f t="shared" si="568"/>
        <v>10</v>
      </c>
      <c r="BM1019" s="9">
        <f>VLOOKUP($E1019,'ALL-GTK-MI-MTS-MA'!$E$13:$CF$361,'ALL-GTK-MI-MTS-MA'!BM$6,FALSE)</f>
        <v>0</v>
      </c>
      <c r="BN1019" s="9">
        <f>VLOOKUP($E1019,'ALL-GTK-MI-MTS-MA'!$E$13:$CF$361,'ALL-GTK-MI-MTS-MA'!BN$6,FALSE)</f>
        <v>0</v>
      </c>
      <c r="BO1019" s="9">
        <f>VLOOKUP($E1019,'ALL-GTK-MI-MTS-MA'!$E$13:$CF$361,'ALL-GTK-MI-MTS-MA'!BO$6,FALSE)</f>
        <v>0</v>
      </c>
      <c r="BP1019" s="9">
        <f>VLOOKUP($E1019,'ALL-GTK-MI-MTS-MA'!$E$13:$CF$361,'ALL-GTK-MI-MTS-MA'!BP$6,FALSE)</f>
        <v>0</v>
      </c>
      <c r="BQ1019" s="9">
        <f>VLOOKUP($E1019,'ALL-GTK-MI-MTS-MA'!$E$13:$CF$361,'ALL-GTK-MI-MTS-MA'!BQ$6,FALSE)</f>
        <v>0</v>
      </c>
      <c r="BR1019" s="9">
        <f>VLOOKUP($E1019,'ALL-GTK-MI-MTS-MA'!$E$13:$CF$361,'ALL-GTK-MI-MTS-MA'!BR$6,FALSE)</f>
        <v>0</v>
      </c>
      <c r="BS1019" s="9">
        <f>VLOOKUP($E1019,'ALL-GTK-MI-MTS-MA'!$E$13:$CF$361,'ALL-GTK-MI-MTS-MA'!BS$6,FALSE)</f>
        <v>0</v>
      </c>
      <c r="BT1019" s="9">
        <f>VLOOKUP($E1019,'ALL-GTK-MI-MTS-MA'!$E$13:$CF$361,'ALL-GTK-MI-MTS-MA'!BT$6,FALSE)</f>
        <v>0</v>
      </c>
      <c r="BU1019" s="299">
        <f t="shared" si="569"/>
        <v>0</v>
      </c>
      <c r="BV1019" s="299">
        <f t="shared" si="570"/>
        <v>0</v>
      </c>
      <c r="BW1019" s="44">
        <f t="shared" si="571"/>
        <v>0</v>
      </c>
      <c r="BX1019" s="44">
        <f t="shared" si="572"/>
        <v>0</v>
      </c>
      <c r="BY1019" s="11">
        <f t="shared" si="573"/>
        <v>0</v>
      </c>
      <c r="BZ1019" s="14">
        <f t="shared" si="574"/>
        <v>5</v>
      </c>
      <c r="CA1019" s="14">
        <f t="shared" si="575"/>
        <v>5</v>
      </c>
      <c r="CB1019" s="13">
        <f t="shared" si="576"/>
        <v>0</v>
      </c>
      <c r="CC1019" s="13">
        <f t="shared" si="577"/>
        <v>0</v>
      </c>
      <c r="CD1019" s="312">
        <f t="shared" si="578"/>
        <v>5</v>
      </c>
      <c r="CE1019" s="312">
        <f t="shared" si="579"/>
        <v>5</v>
      </c>
      <c r="CF1019" s="313">
        <f t="shared" si="580"/>
        <v>10</v>
      </c>
      <c r="CG1019" s="302" t="str">
        <f t="shared" si="581"/>
        <v>OK</v>
      </c>
    </row>
    <row r="1020" spans="1:85" ht="14.25" x14ac:dyDescent="0.25">
      <c r="A1020" s="6">
        <v>1008</v>
      </c>
      <c r="B1020" s="495">
        <v>72</v>
      </c>
      <c r="C1020" s="495" t="s">
        <v>268</v>
      </c>
      <c r="D1020" s="496" t="s">
        <v>31</v>
      </c>
      <c r="E1020" s="626">
        <v>20362894</v>
      </c>
      <c r="F1020" s="627" t="s">
        <v>1212</v>
      </c>
      <c r="G1020" s="624" t="s">
        <v>53</v>
      </c>
      <c r="H1020" s="9">
        <f>VLOOKUP($E1020,'ALL-GTK-MI-MTS-MA'!$E$13:$CF$361,'ALL-GTK-MI-MTS-MA'!H$6,FALSE)</f>
        <v>0</v>
      </c>
      <c r="I1020" s="9">
        <f>VLOOKUP($E1020,'ALL-GTK-MI-MTS-MA'!$E$13:$CF$361,'ALL-GTK-MI-MTS-MA'!I$6,FALSE)</f>
        <v>0</v>
      </c>
      <c r="J1020" s="9">
        <f>VLOOKUP($E1020,'ALL-GTK-MI-MTS-MA'!$E$13:$CF$361,'ALL-GTK-MI-MTS-MA'!J$6,FALSE)</f>
        <v>0</v>
      </c>
      <c r="K1020" s="9">
        <f>VLOOKUP($E1020,'ALL-GTK-MI-MTS-MA'!$E$13:$CF$361,'ALL-GTK-MI-MTS-MA'!K$6,FALSE)</f>
        <v>0</v>
      </c>
      <c r="L1020" s="9">
        <f>VLOOKUP($E1020,'ALL-GTK-MI-MTS-MA'!$E$13:$CF$361,'ALL-GTK-MI-MTS-MA'!L$6,FALSE)</f>
        <v>0</v>
      </c>
      <c r="M1020" s="9">
        <f>VLOOKUP($E1020,'ALL-GTK-MI-MTS-MA'!$E$13:$CF$361,'ALL-GTK-MI-MTS-MA'!M$6,FALSE)</f>
        <v>0</v>
      </c>
      <c r="N1020" s="9">
        <f>VLOOKUP($E1020,'ALL-GTK-MI-MTS-MA'!$E$13:$CF$361,'ALL-GTK-MI-MTS-MA'!N$6,FALSE)</f>
        <v>0</v>
      </c>
      <c r="O1020" s="9">
        <f>VLOOKUP($E1020,'ALL-GTK-MI-MTS-MA'!$E$13:$CF$361,'ALL-GTK-MI-MTS-MA'!O$6,FALSE)</f>
        <v>0</v>
      </c>
      <c r="P1020" s="299">
        <f t="shared" si="546"/>
        <v>0</v>
      </c>
      <c r="Q1020" s="299">
        <f t="shared" si="547"/>
        <v>0</v>
      </c>
      <c r="R1020" s="300">
        <f t="shared" si="548"/>
        <v>0</v>
      </c>
      <c r="S1020" s="9">
        <f>VLOOKUP($E1020,'ALL-GTK-MI-MTS-MA'!$E$13:$CF$361,'ALL-GTK-MI-MTS-MA'!S$6,FALSE)</f>
        <v>6</v>
      </c>
      <c r="T1020" s="9">
        <f>VLOOKUP($E1020,'ALL-GTK-MI-MTS-MA'!$E$13:$CF$361,'ALL-GTK-MI-MTS-MA'!T$6,FALSE)</f>
        <v>3</v>
      </c>
      <c r="U1020" s="9">
        <f>VLOOKUP($E1020,'ALL-GTK-MI-MTS-MA'!$E$13:$CF$361,'ALL-GTK-MI-MTS-MA'!U$6,FALSE)</f>
        <v>0</v>
      </c>
      <c r="V1020" s="9">
        <f>VLOOKUP($E1020,'ALL-GTK-MI-MTS-MA'!$E$13:$CF$361,'ALL-GTK-MI-MTS-MA'!V$6,FALSE)</f>
        <v>0</v>
      </c>
      <c r="W1020" s="9">
        <f>VLOOKUP($E1020,'ALL-GTK-MI-MTS-MA'!$E$13:$CF$361,'ALL-GTK-MI-MTS-MA'!W$6,FALSE)</f>
        <v>0</v>
      </c>
      <c r="X1020" s="9">
        <f>VLOOKUP($E1020,'ALL-GTK-MI-MTS-MA'!$E$13:$CF$361,'ALL-GTK-MI-MTS-MA'!X$6,FALSE)</f>
        <v>0</v>
      </c>
      <c r="Y1020" s="299">
        <f t="shared" si="549"/>
        <v>6</v>
      </c>
      <c r="Z1020" s="299">
        <f t="shared" si="550"/>
        <v>3</v>
      </c>
      <c r="AA1020" s="10">
        <f t="shared" si="551"/>
        <v>9</v>
      </c>
      <c r="AB1020" s="44">
        <f t="shared" si="552"/>
        <v>6</v>
      </c>
      <c r="AC1020" s="44">
        <f t="shared" si="553"/>
        <v>3</v>
      </c>
      <c r="AD1020" s="11">
        <f t="shared" si="554"/>
        <v>9</v>
      </c>
      <c r="AE1020" s="9">
        <f>VLOOKUP($E1020,'ALL-GTK-MI-MTS-MA'!$E$13:$CF$361,'ALL-GTK-MI-MTS-MA'!AE$6,FALSE)</f>
        <v>3</v>
      </c>
      <c r="AF1020" s="9">
        <f>VLOOKUP($E1020,'ALL-GTK-MI-MTS-MA'!$E$13:$CF$361,'ALL-GTK-MI-MTS-MA'!AF$6,FALSE)</f>
        <v>1</v>
      </c>
      <c r="AG1020" s="10">
        <f t="shared" si="555"/>
        <v>4</v>
      </c>
      <c r="AH1020" s="9">
        <f>VLOOKUP($E1020,'ALL-GTK-MI-MTS-MA'!$E$13:$CF$361,'ALL-GTK-MI-MTS-MA'!AH$6,FALSE)</f>
        <v>3</v>
      </c>
      <c r="AI1020" s="9">
        <f>VLOOKUP($E1020,'ALL-GTK-MI-MTS-MA'!$E$13:$CF$361,'ALL-GTK-MI-MTS-MA'!AI$6,FALSE)</f>
        <v>2</v>
      </c>
      <c r="AJ1020" s="10">
        <f t="shared" si="556"/>
        <v>5</v>
      </c>
      <c r="AK1020" s="44">
        <f t="shared" si="557"/>
        <v>6</v>
      </c>
      <c r="AL1020" s="44">
        <f t="shared" si="558"/>
        <v>3</v>
      </c>
      <c r="AM1020" s="11">
        <f t="shared" si="559"/>
        <v>9</v>
      </c>
      <c r="AN1020" s="299">
        <v>0</v>
      </c>
      <c r="AO1020" s="299">
        <v>0</v>
      </c>
      <c r="AP1020" s="9">
        <f>VLOOKUP($E1020,'ALL-GTK-MI-MTS-MA'!$E$13:$CF$361,'ALL-GTK-MI-MTS-MA'!AP$6,FALSE)</f>
        <v>0</v>
      </c>
      <c r="AQ1020" s="9">
        <f>VLOOKUP($E1020,'ALL-GTK-MI-MTS-MA'!$E$13:$CF$361,'ALL-GTK-MI-MTS-MA'!AQ$6,FALSE)</f>
        <v>0</v>
      </c>
      <c r="AR1020" s="9">
        <f>VLOOKUP($E1020,'ALL-GTK-MI-MTS-MA'!$E$13:$CF$361,'ALL-GTK-MI-MTS-MA'!AR$6,FALSE)</f>
        <v>0</v>
      </c>
      <c r="AS1020" s="9">
        <f>VLOOKUP($E1020,'ALL-GTK-MI-MTS-MA'!$E$13:$CF$361,'ALL-GTK-MI-MTS-MA'!AS$6,FALSE)</f>
        <v>0</v>
      </c>
      <c r="AT1020" s="9">
        <f>VLOOKUP($E1020,'ALL-GTK-MI-MTS-MA'!$E$13:$CF$361,'ALL-GTK-MI-MTS-MA'!AT$6,FALSE)</f>
        <v>0</v>
      </c>
      <c r="AU1020" s="9">
        <f>VLOOKUP($E1020,'ALL-GTK-MI-MTS-MA'!$E$13:$CF$361,'ALL-GTK-MI-MTS-MA'!AU$6,FALSE)</f>
        <v>0</v>
      </c>
      <c r="AV1020" s="590">
        <f>VLOOKUP($E1020,'ALL-GTK-MI-MTS-MA'!$E$13:$CF$361,'ALL-GTK-MI-MTS-MA'!AV$6,FALSE)</f>
        <v>0</v>
      </c>
      <c r="AW1020" s="590">
        <f>VLOOKUP($E1020,'ALL-GTK-MI-MTS-MA'!$E$13:$CF$361,'ALL-GTK-MI-MTS-MA'!AW$6,FALSE)</f>
        <v>0</v>
      </c>
      <c r="AX1020" s="9">
        <f>VLOOKUP($E1020,'ALL-GTK-MI-MTS-MA'!$E$13:$CF$361,'ALL-GTK-MI-MTS-MA'!AX$6,FALSE)</f>
        <v>6</v>
      </c>
      <c r="AY1020" s="9">
        <f>VLOOKUP($E1020,'ALL-GTK-MI-MTS-MA'!$E$13:$CF$361,'ALL-GTK-MI-MTS-MA'!AY$6,FALSE)</f>
        <v>3</v>
      </c>
      <c r="AZ1020" s="9">
        <f>VLOOKUP($E1020,'ALL-GTK-MI-MTS-MA'!$E$13:$CF$361,'ALL-GTK-MI-MTS-MA'!AZ$6,FALSE)</f>
        <v>0</v>
      </c>
      <c r="BA1020" s="9">
        <f>VLOOKUP($E1020,'ALL-GTK-MI-MTS-MA'!$E$13:$CF$361,'ALL-GTK-MI-MTS-MA'!BA$6,FALSE)</f>
        <v>0</v>
      </c>
      <c r="BB1020" s="9">
        <f>VLOOKUP($E1020,'ALL-GTK-MI-MTS-MA'!$E$13:$CF$361,'ALL-GTK-MI-MTS-MA'!BB$6,FALSE)</f>
        <v>0</v>
      </c>
      <c r="BC1020" s="9">
        <f>VLOOKUP($E1020,'ALL-GTK-MI-MTS-MA'!$E$13:$CF$361,'ALL-GTK-MI-MTS-MA'!BC$6,FALSE)</f>
        <v>0</v>
      </c>
      <c r="BD1020" s="310">
        <f t="shared" si="560"/>
        <v>0</v>
      </c>
      <c r="BE1020" s="310">
        <f t="shared" si="561"/>
        <v>0</v>
      </c>
      <c r="BF1020" s="10">
        <f t="shared" si="562"/>
        <v>0</v>
      </c>
      <c r="BG1020" s="311">
        <f t="shared" si="563"/>
        <v>6</v>
      </c>
      <c r="BH1020" s="311">
        <f t="shared" si="564"/>
        <v>3</v>
      </c>
      <c r="BI1020" s="10">
        <f t="shared" si="565"/>
        <v>9</v>
      </c>
      <c r="BJ1020" s="44">
        <f t="shared" si="566"/>
        <v>6</v>
      </c>
      <c r="BK1020" s="44">
        <f t="shared" si="567"/>
        <v>3</v>
      </c>
      <c r="BL1020" s="11">
        <f t="shared" si="568"/>
        <v>9</v>
      </c>
      <c r="BM1020" s="9">
        <f>VLOOKUP($E1020,'ALL-GTK-MI-MTS-MA'!$E$13:$CF$361,'ALL-GTK-MI-MTS-MA'!BM$6,FALSE)</f>
        <v>0</v>
      </c>
      <c r="BN1020" s="9">
        <f>VLOOKUP($E1020,'ALL-GTK-MI-MTS-MA'!$E$13:$CF$361,'ALL-GTK-MI-MTS-MA'!BN$6,FALSE)</f>
        <v>0</v>
      </c>
      <c r="BO1020" s="9">
        <f>VLOOKUP($E1020,'ALL-GTK-MI-MTS-MA'!$E$13:$CF$361,'ALL-GTK-MI-MTS-MA'!BO$6,FALSE)</f>
        <v>0</v>
      </c>
      <c r="BP1020" s="9">
        <f>VLOOKUP($E1020,'ALL-GTK-MI-MTS-MA'!$E$13:$CF$361,'ALL-GTK-MI-MTS-MA'!BP$6,FALSE)</f>
        <v>0</v>
      </c>
      <c r="BQ1020" s="9">
        <f>VLOOKUP($E1020,'ALL-GTK-MI-MTS-MA'!$E$13:$CF$361,'ALL-GTK-MI-MTS-MA'!BQ$6,FALSE)</f>
        <v>0</v>
      </c>
      <c r="BR1020" s="9">
        <f>VLOOKUP($E1020,'ALL-GTK-MI-MTS-MA'!$E$13:$CF$361,'ALL-GTK-MI-MTS-MA'!BR$6,FALSE)</f>
        <v>0</v>
      </c>
      <c r="BS1020" s="9">
        <f>VLOOKUP($E1020,'ALL-GTK-MI-MTS-MA'!$E$13:$CF$361,'ALL-GTK-MI-MTS-MA'!BS$6,FALSE)</f>
        <v>0</v>
      </c>
      <c r="BT1020" s="9">
        <f>VLOOKUP($E1020,'ALL-GTK-MI-MTS-MA'!$E$13:$CF$361,'ALL-GTK-MI-MTS-MA'!BT$6,FALSE)</f>
        <v>0</v>
      </c>
      <c r="BU1020" s="299">
        <f t="shared" si="569"/>
        <v>0</v>
      </c>
      <c r="BV1020" s="299">
        <f t="shared" si="570"/>
        <v>0</v>
      </c>
      <c r="BW1020" s="44">
        <f t="shared" si="571"/>
        <v>0</v>
      </c>
      <c r="BX1020" s="44">
        <f t="shared" si="572"/>
        <v>0</v>
      </c>
      <c r="BY1020" s="11">
        <f t="shared" si="573"/>
        <v>0</v>
      </c>
      <c r="BZ1020" s="14">
        <f t="shared" si="574"/>
        <v>6</v>
      </c>
      <c r="CA1020" s="14">
        <f t="shared" si="575"/>
        <v>3</v>
      </c>
      <c r="CB1020" s="13">
        <f t="shared" si="576"/>
        <v>0</v>
      </c>
      <c r="CC1020" s="13">
        <f t="shared" si="577"/>
        <v>0</v>
      </c>
      <c r="CD1020" s="312">
        <f t="shared" si="578"/>
        <v>6</v>
      </c>
      <c r="CE1020" s="312">
        <f t="shared" si="579"/>
        <v>3</v>
      </c>
      <c r="CF1020" s="313">
        <f t="shared" si="580"/>
        <v>9</v>
      </c>
      <c r="CG1020" s="302" t="str">
        <f t="shared" si="581"/>
        <v>OK</v>
      </c>
    </row>
    <row r="1021" spans="1:85" ht="14.25" x14ac:dyDescent="0.25">
      <c r="A1021" s="6">
        <v>1009</v>
      </c>
      <c r="B1021" s="495">
        <v>73</v>
      </c>
      <c r="C1021" s="495" t="s">
        <v>268</v>
      </c>
      <c r="D1021" s="496" t="s">
        <v>31</v>
      </c>
      <c r="E1021" s="626">
        <v>20362888</v>
      </c>
      <c r="F1021" s="627" t="s">
        <v>1213</v>
      </c>
      <c r="G1021" s="624" t="s">
        <v>53</v>
      </c>
      <c r="H1021" s="9">
        <f>VLOOKUP($E1021,'ALL-GTK-MI-MTS-MA'!$E$13:$CF$361,'ALL-GTK-MI-MTS-MA'!H$6,FALSE)</f>
        <v>0</v>
      </c>
      <c r="I1021" s="9">
        <f>VLOOKUP($E1021,'ALL-GTK-MI-MTS-MA'!$E$13:$CF$361,'ALL-GTK-MI-MTS-MA'!I$6,FALSE)</f>
        <v>0</v>
      </c>
      <c r="J1021" s="9">
        <f>VLOOKUP($E1021,'ALL-GTK-MI-MTS-MA'!$E$13:$CF$361,'ALL-GTK-MI-MTS-MA'!J$6,FALSE)</f>
        <v>0</v>
      </c>
      <c r="K1021" s="9">
        <f>VLOOKUP($E1021,'ALL-GTK-MI-MTS-MA'!$E$13:$CF$361,'ALL-GTK-MI-MTS-MA'!K$6,FALSE)</f>
        <v>0</v>
      </c>
      <c r="L1021" s="9">
        <f>VLOOKUP($E1021,'ALL-GTK-MI-MTS-MA'!$E$13:$CF$361,'ALL-GTK-MI-MTS-MA'!L$6,FALSE)</f>
        <v>0</v>
      </c>
      <c r="M1021" s="9">
        <f>VLOOKUP($E1021,'ALL-GTK-MI-MTS-MA'!$E$13:$CF$361,'ALL-GTK-MI-MTS-MA'!M$6,FALSE)</f>
        <v>0</v>
      </c>
      <c r="N1021" s="9">
        <f>VLOOKUP($E1021,'ALL-GTK-MI-MTS-MA'!$E$13:$CF$361,'ALL-GTK-MI-MTS-MA'!N$6,FALSE)</f>
        <v>1</v>
      </c>
      <c r="O1021" s="9">
        <f>VLOOKUP($E1021,'ALL-GTK-MI-MTS-MA'!$E$13:$CF$361,'ALL-GTK-MI-MTS-MA'!O$6,FALSE)</f>
        <v>1</v>
      </c>
      <c r="P1021" s="299">
        <f t="shared" si="546"/>
        <v>1</v>
      </c>
      <c r="Q1021" s="299">
        <f t="shared" si="547"/>
        <v>1</v>
      </c>
      <c r="R1021" s="300">
        <f t="shared" si="548"/>
        <v>2</v>
      </c>
      <c r="S1021" s="9">
        <f>VLOOKUP($E1021,'ALL-GTK-MI-MTS-MA'!$E$13:$CF$361,'ALL-GTK-MI-MTS-MA'!S$6,FALSE)</f>
        <v>9</v>
      </c>
      <c r="T1021" s="9">
        <f>VLOOKUP($E1021,'ALL-GTK-MI-MTS-MA'!$E$13:$CF$361,'ALL-GTK-MI-MTS-MA'!T$6,FALSE)</f>
        <v>1</v>
      </c>
      <c r="U1021" s="9">
        <f>VLOOKUP($E1021,'ALL-GTK-MI-MTS-MA'!$E$13:$CF$361,'ALL-GTK-MI-MTS-MA'!U$6,FALSE)</f>
        <v>0</v>
      </c>
      <c r="V1021" s="9">
        <f>VLOOKUP($E1021,'ALL-GTK-MI-MTS-MA'!$E$13:$CF$361,'ALL-GTK-MI-MTS-MA'!V$6,FALSE)</f>
        <v>0</v>
      </c>
      <c r="W1021" s="9">
        <f>VLOOKUP($E1021,'ALL-GTK-MI-MTS-MA'!$E$13:$CF$361,'ALL-GTK-MI-MTS-MA'!W$6,FALSE)</f>
        <v>0</v>
      </c>
      <c r="X1021" s="9">
        <f>VLOOKUP($E1021,'ALL-GTK-MI-MTS-MA'!$E$13:$CF$361,'ALL-GTK-MI-MTS-MA'!X$6,FALSE)</f>
        <v>0</v>
      </c>
      <c r="Y1021" s="299">
        <f t="shared" si="549"/>
        <v>9</v>
      </c>
      <c r="Z1021" s="299">
        <f t="shared" si="550"/>
        <v>1</v>
      </c>
      <c r="AA1021" s="10">
        <f t="shared" si="551"/>
        <v>10</v>
      </c>
      <c r="AB1021" s="44">
        <f t="shared" si="552"/>
        <v>10</v>
      </c>
      <c r="AC1021" s="44">
        <f t="shared" si="553"/>
        <v>2</v>
      </c>
      <c r="AD1021" s="11">
        <f t="shared" si="554"/>
        <v>12</v>
      </c>
      <c r="AE1021" s="9">
        <f>VLOOKUP($E1021,'ALL-GTK-MI-MTS-MA'!$E$13:$CF$361,'ALL-GTK-MI-MTS-MA'!AE$6,FALSE)</f>
        <v>4</v>
      </c>
      <c r="AF1021" s="9">
        <f>VLOOKUP($E1021,'ALL-GTK-MI-MTS-MA'!$E$13:$CF$361,'ALL-GTK-MI-MTS-MA'!AF$6,FALSE)</f>
        <v>1</v>
      </c>
      <c r="AG1021" s="10">
        <f t="shared" si="555"/>
        <v>5</v>
      </c>
      <c r="AH1021" s="9">
        <f>VLOOKUP($E1021,'ALL-GTK-MI-MTS-MA'!$E$13:$CF$361,'ALL-GTK-MI-MTS-MA'!AH$6,FALSE)</f>
        <v>6</v>
      </c>
      <c r="AI1021" s="9">
        <f>VLOOKUP($E1021,'ALL-GTK-MI-MTS-MA'!$E$13:$CF$361,'ALL-GTK-MI-MTS-MA'!AI$6,FALSE)</f>
        <v>1</v>
      </c>
      <c r="AJ1021" s="10">
        <f t="shared" si="556"/>
        <v>7</v>
      </c>
      <c r="AK1021" s="44">
        <f t="shared" si="557"/>
        <v>10</v>
      </c>
      <c r="AL1021" s="44">
        <f t="shared" si="558"/>
        <v>2</v>
      </c>
      <c r="AM1021" s="11">
        <f t="shared" si="559"/>
        <v>12</v>
      </c>
      <c r="AN1021" s="299">
        <v>0</v>
      </c>
      <c r="AO1021" s="299">
        <v>0</v>
      </c>
      <c r="AP1021" s="9">
        <f>VLOOKUP($E1021,'ALL-GTK-MI-MTS-MA'!$E$13:$CF$361,'ALL-GTK-MI-MTS-MA'!AP$6,FALSE)</f>
        <v>0</v>
      </c>
      <c r="AQ1021" s="9">
        <f>VLOOKUP($E1021,'ALL-GTK-MI-MTS-MA'!$E$13:$CF$361,'ALL-GTK-MI-MTS-MA'!AQ$6,FALSE)</f>
        <v>0</v>
      </c>
      <c r="AR1021" s="9">
        <f>VLOOKUP($E1021,'ALL-GTK-MI-MTS-MA'!$E$13:$CF$361,'ALL-GTK-MI-MTS-MA'!AR$6,FALSE)</f>
        <v>0</v>
      </c>
      <c r="AS1021" s="9">
        <f>VLOOKUP($E1021,'ALL-GTK-MI-MTS-MA'!$E$13:$CF$361,'ALL-GTK-MI-MTS-MA'!AS$6,FALSE)</f>
        <v>0</v>
      </c>
      <c r="AT1021" s="9">
        <f>VLOOKUP($E1021,'ALL-GTK-MI-MTS-MA'!$E$13:$CF$361,'ALL-GTK-MI-MTS-MA'!AT$6,FALSE)</f>
        <v>0</v>
      </c>
      <c r="AU1021" s="9">
        <f>VLOOKUP($E1021,'ALL-GTK-MI-MTS-MA'!$E$13:$CF$361,'ALL-GTK-MI-MTS-MA'!AU$6,FALSE)</f>
        <v>0</v>
      </c>
      <c r="AV1021" s="590">
        <f>VLOOKUP($E1021,'ALL-GTK-MI-MTS-MA'!$E$13:$CF$361,'ALL-GTK-MI-MTS-MA'!AV$6,FALSE)</f>
        <v>0</v>
      </c>
      <c r="AW1021" s="590">
        <f>VLOOKUP($E1021,'ALL-GTK-MI-MTS-MA'!$E$13:$CF$361,'ALL-GTK-MI-MTS-MA'!AW$6,FALSE)</f>
        <v>0</v>
      </c>
      <c r="AX1021" s="9">
        <f>VLOOKUP($E1021,'ALL-GTK-MI-MTS-MA'!$E$13:$CF$361,'ALL-GTK-MI-MTS-MA'!AX$6,FALSE)</f>
        <v>10</v>
      </c>
      <c r="AY1021" s="9">
        <f>VLOOKUP($E1021,'ALL-GTK-MI-MTS-MA'!$E$13:$CF$361,'ALL-GTK-MI-MTS-MA'!AY$6,FALSE)</f>
        <v>2</v>
      </c>
      <c r="AZ1021" s="9">
        <f>VLOOKUP($E1021,'ALL-GTK-MI-MTS-MA'!$E$13:$CF$361,'ALL-GTK-MI-MTS-MA'!AZ$6,FALSE)</f>
        <v>0</v>
      </c>
      <c r="BA1021" s="9">
        <f>VLOOKUP($E1021,'ALL-GTK-MI-MTS-MA'!$E$13:$CF$361,'ALL-GTK-MI-MTS-MA'!BA$6,FALSE)</f>
        <v>0</v>
      </c>
      <c r="BB1021" s="9">
        <f>VLOOKUP($E1021,'ALL-GTK-MI-MTS-MA'!$E$13:$CF$361,'ALL-GTK-MI-MTS-MA'!BB$6,FALSE)</f>
        <v>0</v>
      </c>
      <c r="BC1021" s="9">
        <f>VLOOKUP($E1021,'ALL-GTK-MI-MTS-MA'!$E$13:$CF$361,'ALL-GTK-MI-MTS-MA'!BC$6,FALSE)</f>
        <v>0</v>
      </c>
      <c r="BD1021" s="310">
        <f t="shared" si="560"/>
        <v>0</v>
      </c>
      <c r="BE1021" s="310">
        <f t="shared" si="561"/>
        <v>0</v>
      </c>
      <c r="BF1021" s="10">
        <f t="shared" si="562"/>
        <v>0</v>
      </c>
      <c r="BG1021" s="311">
        <f t="shared" si="563"/>
        <v>10</v>
      </c>
      <c r="BH1021" s="311">
        <f t="shared" si="564"/>
        <v>2</v>
      </c>
      <c r="BI1021" s="10">
        <f t="shared" si="565"/>
        <v>12</v>
      </c>
      <c r="BJ1021" s="44">
        <f t="shared" si="566"/>
        <v>10</v>
      </c>
      <c r="BK1021" s="44">
        <f t="shared" si="567"/>
        <v>2</v>
      </c>
      <c r="BL1021" s="11">
        <f t="shared" si="568"/>
        <v>12</v>
      </c>
      <c r="BM1021" s="9">
        <f>VLOOKUP($E1021,'ALL-GTK-MI-MTS-MA'!$E$13:$CF$361,'ALL-GTK-MI-MTS-MA'!BM$6,FALSE)</f>
        <v>0</v>
      </c>
      <c r="BN1021" s="9">
        <f>VLOOKUP($E1021,'ALL-GTK-MI-MTS-MA'!$E$13:$CF$361,'ALL-GTK-MI-MTS-MA'!BN$6,FALSE)</f>
        <v>0</v>
      </c>
      <c r="BO1021" s="9">
        <f>VLOOKUP($E1021,'ALL-GTK-MI-MTS-MA'!$E$13:$CF$361,'ALL-GTK-MI-MTS-MA'!BO$6,FALSE)</f>
        <v>0</v>
      </c>
      <c r="BP1021" s="9">
        <f>VLOOKUP($E1021,'ALL-GTK-MI-MTS-MA'!$E$13:$CF$361,'ALL-GTK-MI-MTS-MA'!BP$6,FALSE)</f>
        <v>0</v>
      </c>
      <c r="BQ1021" s="9">
        <f>VLOOKUP($E1021,'ALL-GTK-MI-MTS-MA'!$E$13:$CF$361,'ALL-GTK-MI-MTS-MA'!BQ$6,FALSE)</f>
        <v>0</v>
      </c>
      <c r="BR1021" s="9">
        <f>VLOOKUP($E1021,'ALL-GTK-MI-MTS-MA'!$E$13:$CF$361,'ALL-GTK-MI-MTS-MA'!BR$6,FALSE)</f>
        <v>0</v>
      </c>
      <c r="BS1021" s="9">
        <f>VLOOKUP($E1021,'ALL-GTK-MI-MTS-MA'!$E$13:$CF$361,'ALL-GTK-MI-MTS-MA'!BS$6,FALSE)</f>
        <v>0</v>
      </c>
      <c r="BT1021" s="9">
        <f>VLOOKUP($E1021,'ALL-GTK-MI-MTS-MA'!$E$13:$CF$361,'ALL-GTK-MI-MTS-MA'!BT$6,FALSE)</f>
        <v>0</v>
      </c>
      <c r="BU1021" s="299">
        <f t="shared" si="569"/>
        <v>0</v>
      </c>
      <c r="BV1021" s="299">
        <f t="shared" si="570"/>
        <v>0</v>
      </c>
      <c r="BW1021" s="44">
        <f t="shared" si="571"/>
        <v>0</v>
      </c>
      <c r="BX1021" s="44">
        <f t="shared" si="572"/>
        <v>0</v>
      </c>
      <c r="BY1021" s="11">
        <f t="shared" si="573"/>
        <v>0</v>
      </c>
      <c r="BZ1021" s="14">
        <f t="shared" si="574"/>
        <v>10</v>
      </c>
      <c r="CA1021" s="14">
        <f t="shared" si="575"/>
        <v>2</v>
      </c>
      <c r="CB1021" s="13">
        <f t="shared" si="576"/>
        <v>0</v>
      </c>
      <c r="CC1021" s="13">
        <f t="shared" si="577"/>
        <v>0</v>
      </c>
      <c r="CD1021" s="312">
        <f t="shared" si="578"/>
        <v>10</v>
      </c>
      <c r="CE1021" s="312">
        <f t="shared" si="579"/>
        <v>2</v>
      </c>
      <c r="CF1021" s="313">
        <f t="shared" si="580"/>
        <v>12</v>
      </c>
      <c r="CG1021" s="302" t="str">
        <f t="shared" si="581"/>
        <v>OK</v>
      </c>
    </row>
    <row r="1022" spans="1:85" ht="14.25" x14ac:dyDescent="0.25">
      <c r="A1022" s="6">
        <v>1010</v>
      </c>
      <c r="B1022" s="495">
        <v>74</v>
      </c>
      <c r="C1022" s="495" t="s">
        <v>268</v>
      </c>
      <c r="D1022" s="496" t="s">
        <v>31</v>
      </c>
      <c r="E1022" s="626">
        <v>20362889</v>
      </c>
      <c r="F1022" s="627" t="s">
        <v>1214</v>
      </c>
      <c r="G1022" s="624" t="s">
        <v>53</v>
      </c>
      <c r="H1022" s="9">
        <f>VLOOKUP($E1022,'ALL-GTK-MI-MTS-MA'!$E$13:$CF$361,'ALL-GTK-MI-MTS-MA'!H$6,FALSE)</f>
        <v>0</v>
      </c>
      <c r="I1022" s="9">
        <f>VLOOKUP($E1022,'ALL-GTK-MI-MTS-MA'!$E$13:$CF$361,'ALL-GTK-MI-MTS-MA'!I$6,FALSE)</f>
        <v>0</v>
      </c>
      <c r="J1022" s="9">
        <f>VLOOKUP($E1022,'ALL-GTK-MI-MTS-MA'!$E$13:$CF$361,'ALL-GTK-MI-MTS-MA'!J$6,FALSE)</f>
        <v>0</v>
      </c>
      <c r="K1022" s="9">
        <f>VLOOKUP($E1022,'ALL-GTK-MI-MTS-MA'!$E$13:$CF$361,'ALL-GTK-MI-MTS-MA'!K$6,FALSE)</f>
        <v>0</v>
      </c>
      <c r="L1022" s="9">
        <f>VLOOKUP($E1022,'ALL-GTK-MI-MTS-MA'!$E$13:$CF$361,'ALL-GTK-MI-MTS-MA'!L$6,FALSE)</f>
        <v>0</v>
      </c>
      <c r="M1022" s="9">
        <f>VLOOKUP($E1022,'ALL-GTK-MI-MTS-MA'!$E$13:$CF$361,'ALL-GTK-MI-MTS-MA'!M$6,FALSE)</f>
        <v>0</v>
      </c>
      <c r="N1022" s="9">
        <f>VLOOKUP($E1022,'ALL-GTK-MI-MTS-MA'!$E$13:$CF$361,'ALL-GTK-MI-MTS-MA'!N$6,FALSE)</f>
        <v>1</v>
      </c>
      <c r="O1022" s="9">
        <f>VLOOKUP($E1022,'ALL-GTK-MI-MTS-MA'!$E$13:$CF$361,'ALL-GTK-MI-MTS-MA'!O$6,FALSE)</f>
        <v>1</v>
      </c>
      <c r="P1022" s="299">
        <f t="shared" si="546"/>
        <v>1</v>
      </c>
      <c r="Q1022" s="299">
        <f t="shared" si="547"/>
        <v>1</v>
      </c>
      <c r="R1022" s="300">
        <f t="shared" si="548"/>
        <v>2</v>
      </c>
      <c r="S1022" s="9">
        <f>VLOOKUP($E1022,'ALL-GTK-MI-MTS-MA'!$E$13:$CF$361,'ALL-GTK-MI-MTS-MA'!S$6,FALSE)</f>
        <v>11</v>
      </c>
      <c r="T1022" s="9">
        <f>VLOOKUP($E1022,'ALL-GTK-MI-MTS-MA'!$E$13:$CF$361,'ALL-GTK-MI-MTS-MA'!T$6,FALSE)</f>
        <v>6</v>
      </c>
      <c r="U1022" s="9">
        <f>VLOOKUP($E1022,'ALL-GTK-MI-MTS-MA'!$E$13:$CF$361,'ALL-GTK-MI-MTS-MA'!U$6,FALSE)</f>
        <v>0</v>
      </c>
      <c r="V1022" s="9">
        <f>VLOOKUP($E1022,'ALL-GTK-MI-MTS-MA'!$E$13:$CF$361,'ALL-GTK-MI-MTS-MA'!V$6,FALSE)</f>
        <v>0</v>
      </c>
      <c r="W1022" s="9">
        <f>VLOOKUP($E1022,'ALL-GTK-MI-MTS-MA'!$E$13:$CF$361,'ALL-GTK-MI-MTS-MA'!W$6,FALSE)</f>
        <v>0</v>
      </c>
      <c r="X1022" s="9">
        <f>VLOOKUP($E1022,'ALL-GTK-MI-MTS-MA'!$E$13:$CF$361,'ALL-GTK-MI-MTS-MA'!X$6,FALSE)</f>
        <v>0</v>
      </c>
      <c r="Y1022" s="299">
        <f t="shared" si="549"/>
        <v>11</v>
      </c>
      <c r="Z1022" s="299">
        <f t="shared" si="550"/>
        <v>6</v>
      </c>
      <c r="AA1022" s="10">
        <f t="shared" si="551"/>
        <v>17</v>
      </c>
      <c r="AB1022" s="44">
        <f t="shared" si="552"/>
        <v>12</v>
      </c>
      <c r="AC1022" s="44">
        <f t="shared" si="553"/>
        <v>7</v>
      </c>
      <c r="AD1022" s="11">
        <f t="shared" si="554"/>
        <v>19</v>
      </c>
      <c r="AE1022" s="9">
        <f>VLOOKUP($E1022,'ALL-GTK-MI-MTS-MA'!$E$13:$CF$361,'ALL-GTK-MI-MTS-MA'!AE$6,FALSE)</f>
        <v>6</v>
      </c>
      <c r="AF1022" s="9">
        <f>VLOOKUP($E1022,'ALL-GTK-MI-MTS-MA'!$E$13:$CF$361,'ALL-GTK-MI-MTS-MA'!AF$6,FALSE)</f>
        <v>3</v>
      </c>
      <c r="AG1022" s="10">
        <f t="shared" si="555"/>
        <v>9</v>
      </c>
      <c r="AH1022" s="9">
        <f>VLOOKUP($E1022,'ALL-GTK-MI-MTS-MA'!$E$13:$CF$361,'ALL-GTK-MI-MTS-MA'!AH$6,FALSE)</f>
        <v>6</v>
      </c>
      <c r="AI1022" s="9">
        <f>VLOOKUP($E1022,'ALL-GTK-MI-MTS-MA'!$E$13:$CF$361,'ALL-GTK-MI-MTS-MA'!AI$6,FALSE)</f>
        <v>4</v>
      </c>
      <c r="AJ1022" s="10">
        <f t="shared" si="556"/>
        <v>10</v>
      </c>
      <c r="AK1022" s="44">
        <f t="shared" si="557"/>
        <v>12</v>
      </c>
      <c r="AL1022" s="44">
        <f t="shared" si="558"/>
        <v>7</v>
      </c>
      <c r="AM1022" s="11">
        <f t="shared" si="559"/>
        <v>19</v>
      </c>
      <c r="AN1022" s="299">
        <v>0</v>
      </c>
      <c r="AO1022" s="299">
        <v>0</v>
      </c>
      <c r="AP1022" s="9">
        <f>VLOOKUP($E1022,'ALL-GTK-MI-MTS-MA'!$E$13:$CF$361,'ALL-GTK-MI-MTS-MA'!AP$6,FALSE)</f>
        <v>0</v>
      </c>
      <c r="AQ1022" s="9">
        <f>VLOOKUP($E1022,'ALL-GTK-MI-MTS-MA'!$E$13:$CF$361,'ALL-GTK-MI-MTS-MA'!AQ$6,FALSE)</f>
        <v>0</v>
      </c>
      <c r="AR1022" s="9">
        <f>VLOOKUP($E1022,'ALL-GTK-MI-MTS-MA'!$E$13:$CF$361,'ALL-GTK-MI-MTS-MA'!AR$6,FALSE)</f>
        <v>0</v>
      </c>
      <c r="AS1022" s="9">
        <f>VLOOKUP($E1022,'ALL-GTK-MI-MTS-MA'!$E$13:$CF$361,'ALL-GTK-MI-MTS-MA'!AS$6,FALSE)</f>
        <v>0</v>
      </c>
      <c r="AT1022" s="9">
        <f>VLOOKUP($E1022,'ALL-GTK-MI-MTS-MA'!$E$13:$CF$361,'ALL-GTK-MI-MTS-MA'!AT$6,FALSE)</f>
        <v>1</v>
      </c>
      <c r="AU1022" s="9">
        <f>VLOOKUP($E1022,'ALL-GTK-MI-MTS-MA'!$E$13:$CF$361,'ALL-GTK-MI-MTS-MA'!AU$6,FALSE)</f>
        <v>0</v>
      </c>
      <c r="AV1022" s="590">
        <f>VLOOKUP($E1022,'ALL-GTK-MI-MTS-MA'!$E$13:$CF$361,'ALL-GTK-MI-MTS-MA'!AV$6,FALSE)</f>
        <v>0</v>
      </c>
      <c r="AW1022" s="590">
        <f>VLOOKUP($E1022,'ALL-GTK-MI-MTS-MA'!$E$13:$CF$361,'ALL-GTK-MI-MTS-MA'!AW$6,FALSE)</f>
        <v>0</v>
      </c>
      <c r="AX1022" s="9">
        <f>VLOOKUP($E1022,'ALL-GTK-MI-MTS-MA'!$E$13:$CF$361,'ALL-GTK-MI-MTS-MA'!AX$6,FALSE)</f>
        <v>11</v>
      </c>
      <c r="AY1022" s="9">
        <f>VLOOKUP($E1022,'ALL-GTK-MI-MTS-MA'!$E$13:$CF$361,'ALL-GTK-MI-MTS-MA'!AY$6,FALSE)</f>
        <v>7</v>
      </c>
      <c r="AZ1022" s="9">
        <f>VLOOKUP($E1022,'ALL-GTK-MI-MTS-MA'!$E$13:$CF$361,'ALL-GTK-MI-MTS-MA'!AZ$6,FALSE)</f>
        <v>0</v>
      </c>
      <c r="BA1022" s="9">
        <f>VLOOKUP($E1022,'ALL-GTK-MI-MTS-MA'!$E$13:$CF$361,'ALL-GTK-MI-MTS-MA'!BA$6,FALSE)</f>
        <v>0</v>
      </c>
      <c r="BB1022" s="9">
        <f>VLOOKUP($E1022,'ALL-GTK-MI-MTS-MA'!$E$13:$CF$361,'ALL-GTK-MI-MTS-MA'!BB$6,FALSE)</f>
        <v>0</v>
      </c>
      <c r="BC1022" s="9">
        <f>VLOOKUP($E1022,'ALL-GTK-MI-MTS-MA'!$E$13:$CF$361,'ALL-GTK-MI-MTS-MA'!BC$6,FALSE)</f>
        <v>0</v>
      </c>
      <c r="BD1022" s="310">
        <f t="shared" si="560"/>
        <v>1</v>
      </c>
      <c r="BE1022" s="310">
        <f t="shared" si="561"/>
        <v>0</v>
      </c>
      <c r="BF1022" s="10">
        <f t="shared" si="562"/>
        <v>1</v>
      </c>
      <c r="BG1022" s="311">
        <f t="shared" si="563"/>
        <v>11</v>
      </c>
      <c r="BH1022" s="311">
        <f t="shared" si="564"/>
        <v>7</v>
      </c>
      <c r="BI1022" s="10">
        <f t="shared" si="565"/>
        <v>18</v>
      </c>
      <c r="BJ1022" s="44">
        <f t="shared" si="566"/>
        <v>12</v>
      </c>
      <c r="BK1022" s="44">
        <f t="shared" si="567"/>
        <v>7</v>
      </c>
      <c r="BL1022" s="11">
        <f t="shared" si="568"/>
        <v>19</v>
      </c>
      <c r="BM1022" s="9">
        <f>VLOOKUP($E1022,'ALL-GTK-MI-MTS-MA'!$E$13:$CF$361,'ALL-GTK-MI-MTS-MA'!BM$6,FALSE)</f>
        <v>0</v>
      </c>
      <c r="BN1022" s="9">
        <f>VLOOKUP($E1022,'ALL-GTK-MI-MTS-MA'!$E$13:$CF$361,'ALL-GTK-MI-MTS-MA'!BN$6,FALSE)</f>
        <v>0</v>
      </c>
      <c r="BO1022" s="9">
        <f>VLOOKUP($E1022,'ALL-GTK-MI-MTS-MA'!$E$13:$CF$361,'ALL-GTK-MI-MTS-MA'!BO$6,FALSE)</f>
        <v>0</v>
      </c>
      <c r="BP1022" s="9">
        <f>VLOOKUP($E1022,'ALL-GTK-MI-MTS-MA'!$E$13:$CF$361,'ALL-GTK-MI-MTS-MA'!BP$6,FALSE)</f>
        <v>0</v>
      </c>
      <c r="BQ1022" s="9">
        <f>VLOOKUP($E1022,'ALL-GTK-MI-MTS-MA'!$E$13:$CF$361,'ALL-GTK-MI-MTS-MA'!BQ$6,FALSE)</f>
        <v>0</v>
      </c>
      <c r="BR1022" s="9">
        <f>VLOOKUP($E1022,'ALL-GTK-MI-MTS-MA'!$E$13:$CF$361,'ALL-GTK-MI-MTS-MA'!BR$6,FALSE)</f>
        <v>0</v>
      </c>
      <c r="BS1022" s="9">
        <f>VLOOKUP($E1022,'ALL-GTK-MI-MTS-MA'!$E$13:$CF$361,'ALL-GTK-MI-MTS-MA'!BS$6,FALSE)</f>
        <v>0</v>
      </c>
      <c r="BT1022" s="9">
        <f>VLOOKUP($E1022,'ALL-GTK-MI-MTS-MA'!$E$13:$CF$361,'ALL-GTK-MI-MTS-MA'!BT$6,FALSE)</f>
        <v>0</v>
      </c>
      <c r="BU1022" s="299">
        <f t="shared" si="569"/>
        <v>0</v>
      </c>
      <c r="BV1022" s="299">
        <f t="shared" si="570"/>
        <v>0</v>
      </c>
      <c r="BW1022" s="44">
        <f t="shared" si="571"/>
        <v>0</v>
      </c>
      <c r="BX1022" s="44">
        <f t="shared" si="572"/>
        <v>0</v>
      </c>
      <c r="BY1022" s="11">
        <f t="shared" si="573"/>
        <v>0</v>
      </c>
      <c r="BZ1022" s="14">
        <f t="shared" si="574"/>
        <v>12</v>
      </c>
      <c r="CA1022" s="14">
        <f t="shared" si="575"/>
        <v>7</v>
      </c>
      <c r="CB1022" s="13">
        <f t="shared" si="576"/>
        <v>0</v>
      </c>
      <c r="CC1022" s="13">
        <f t="shared" si="577"/>
        <v>0</v>
      </c>
      <c r="CD1022" s="312">
        <f t="shared" si="578"/>
        <v>12</v>
      </c>
      <c r="CE1022" s="312">
        <f t="shared" si="579"/>
        <v>7</v>
      </c>
      <c r="CF1022" s="313">
        <f t="shared" si="580"/>
        <v>19</v>
      </c>
      <c r="CG1022" s="302" t="str">
        <f t="shared" si="581"/>
        <v>OK</v>
      </c>
    </row>
    <row r="1023" spans="1:85" ht="14.25" x14ac:dyDescent="0.25">
      <c r="A1023" s="6">
        <v>1011</v>
      </c>
      <c r="B1023" s="495">
        <v>75</v>
      </c>
      <c r="C1023" s="495" t="s">
        <v>268</v>
      </c>
      <c r="D1023" s="496" t="s">
        <v>31</v>
      </c>
      <c r="E1023" s="626">
        <v>20362893</v>
      </c>
      <c r="F1023" s="627" t="s">
        <v>1215</v>
      </c>
      <c r="G1023" s="624" t="s">
        <v>53</v>
      </c>
      <c r="H1023" s="9">
        <f>VLOOKUP($E1023,'ALL-GTK-MI-MTS-MA'!$E$13:$CF$361,'ALL-GTK-MI-MTS-MA'!H$6,FALSE)</f>
        <v>0</v>
      </c>
      <c r="I1023" s="9">
        <f>VLOOKUP($E1023,'ALL-GTK-MI-MTS-MA'!$E$13:$CF$361,'ALL-GTK-MI-MTS-MA'!I$6,FALSE)</f>
        <v>0</v>
      </c>
      <c r="J1023" s="9">
        <f>VLOOKUP($E1023,'ALL-GTK-MI-MTS-MA'!$E$13:$CF$361,'ALL-GTK-MI-MTS-MA'!J$6,FALSE)</f>
        <v>0</v>
      </c>
      <c r="K1023" s="9">
        <f>VLOOKUP($E1023,'ALL-GTK-MI-MTS-MA'!$E$13:$CF$361,'ALL-GTK-MI-MTS-MA'!K$6,FALSE)</f>
        <v>0</v>
      </c>
      <c r="L1023" s="9">
        <f>VLOOKUP($E1023,'ALL-GTK-MI-MTS-MA'!$E$13:$CF$361,'ALL-GTK-MI-MTS-MA'!L$6,FALSE)</f>
        <v>0</v>
      </c>
      <c r="M1023" s="9">
        <f>VLOOKUP($E1023,'ALL-GTK-MI-MTS-MA'!$E$13:$CF$361,'ALL-GTK-MI-MTS-MA'!M$6,FALSE)</f>
        <v>0</v>
      </c>
      <c r="N1023" s="9">
        <f>VLOOKUP($E1023,'ALL-GTK-MI-MTS-MA'!$E$13:$CF$361,'ALL-GTK-MI-MTS-MA'!N$6,FALSE)</f>
        <v>1</v>
      </c>
      <c r="O1023" s="9">
        <f>VLOOKUP($E1023,'ALL-GTK-MI-MTS-MA'!$E$13:$CF$361,'ALL-GTK-MI-MTS-MA'!O$6,FALSE)</f>
        <v>0</v>
      </c>
      <c r="P1023" s="299">
        <f t="shared" si="546"/>
        <v>1</v>
      </c>
      <c r="Q1023" s="299">
        <f t="shared" si="547"/>
        <v>0</v>
      </c>
      <c r="R1023" s="300">
        <f t="shared" si="548"/>
        <v>1</v>
      </c>
      <c r="S1023" s="9">
        <f>VLOOKUP($E1023,'ALL-GTK-MI-MTS-MA'!$E$13:$CF$361,'ALL-GTK-MI-MTS-MA'!S$6,FALSE)</f>
        <v>7</v>
      </c>
      <c r="T1023" s="9">
        <f>VLOOKUP($E1023,'ALL-GTK-MI-MTS-MA'!$E$13:$CF$361,'ALL-GTK-MI-MTS-MA'!T$6,FALSE)</f>
        <v>1</v>
      </c>
      <c r="U1023" s="9">
        <f>VLOOKUP($E1023,'ALL-GTK-MI-MTS-MA'!$E$13:$CF$361,'ALL-GTK-MI-MTS-MA'!U$6,FALSE)</f>
        <v>0</v>
      </c>
      <c r="V1023" s="9">
        <f>VLOOKUP($E1023,'ALL-GTK-MI-MTS-MA'!$E$13:$CF$361,'ALL-GTK-MI-MTS-MA'!V$6,FALSE)</f>
        <v>0</v>
      </c>
      <c r="W1023" s="9">
        <f>VLOOKUP($E1023,'ALL-GTK-MI-MTS-MA'!$E$13:$CF$361,'ALL-GTK-MI-MTS-MA'!W$6,FALSE)</f>
        <v>0</v>
      </c>
      <c r="X1023" s="9">
        <f>VLOOKUP($E1023,'ALL-GTK-MI-MTS-MA'!$E$13:$CF$361,'ALL-GTK-MI-MTS-MA'!X$6,FALSE)</f>
        <v>0</v>
      </c>
      <c r="Y1023" s="299">
        <f t="shared" si="549"/>
        <v>7</v>
      </c>
      <c r="Z1023" s="299">
        <f t="shared" si="550"/>
        <v>1</v>
      </c>
      <c r="AA1023" s="10">
        <f t="shared" si="551"/>
        <v>8</v>
      </c>
      <c r="AB1023" s="44">
        <f t="shared" si="552"/>
        <v>8</v>
      </c>
      <c r="AC1023" s="44">
        <f t="shared" si="553"/>
        <v>1</v>
      </c>
      <c r="AD1023" s="11">
        <f t="shared" si="554"/>
        <v>9</v>
      </c>
      <c r="AE1023" s="9">
        <f>VLOOKUP($E1023,'ALL-GTK-MI-MTS-MA'!$E$13:$CF$361,'ALL-GTK-MI-MTS-MA'!AE$6,FALSE)</f>
        <v>4</v>
      </c>
      <c r="AF1023" s="9">
        <f>VLOOKUP($E1023,'ALL-GTK-MI-MTS-MA'!$E$13:$CF$361,'ALL-GTK-MI-MTS-MA'!AF$6,FALSE)</f>
        <v>0</v>
      </c>
      <c r="AG1023" s="10">
        <f t="shared" si="555"/>
        <v>4</v>
      </c>
      <c r="AH1023" s="9">
        <f>VLOOKUP($E1023,'ALL-GTK-MI-MTS-MA'!$E$13:$CF$361,'ALL-GTK-MI-MTS-MA'!AH$6,FALSE)</f>
        <v>4</v>
      </c>
      <c r="AI1023" s="9">
        <f>VLOOKUP($E1023,'ALL-GTK-MI-MTS-MA'!$E$13:$CF$361,'ALL-GTK-MI-MTS-MA'!AI$6,FALSE)</f>
        <v>1</v>
      </c>
      <c r="AJ1023" s="10">
        <f t="shared" si="556"/>
        <v>5</v>
      </c>
      <c r="AK1023" s="44">
        <f t="shared" si="557"/>
        <v>8</v>
      </c>
      <c r="AL1023" s="44">
        <f t="shared" si="558"/>
        <v>1</v>
      </c>
      <c r="AM1023" s="11">
        <f t="shared" si="559"/>
        <v>9</v>
      </c>
      <c r="AN1023" s="299">
        <v>0</v>
      </c>
      <c r="AO1023" s="299">
        <v>0</v>
      </c>
      <c r="AP1023" s="9">
        <f>VLOOKUP($E1023,'ALL-GTK-MI-MTS-MA'!$E$13:$CF$361,'ALL-GTK-MI-MTS-MA'!AP$6,FALSE)</f>
        <v>0</v>
      </c>
      <c r="AQ1023" s="9">
        <f>VLOOKUP($E1023,'ALL-GTK-MI-MTS-MA'!$E$13:$CF$361,'ALL-GTK-MI-MTS-MA'!AQ$6,FALSE)</f>
        <v>0</v>
      </c>
      <c r="AR1023" s="9">
        <f>VLOOKUP($E1023,'ALL-GTK-MI-MTS-MA'!$E$13:$CF$361,'ALL-GTK-MI-MTS-MA'!AR$6,FALSE)</f>
        <v>0</v>
      </c>
      <c r="AS1023" s="9">
        <f>VLOOKUP($E1023,'ALL-GTK-MI-MTS-MA'!$E$13:$CF$361,'ALL-GTK-MI-MTS-MA'!AS$6,FALSE)</f>
        <v>0</v>
      </c>
      <c r="AT1023" s="9">
        <f>VLOOKUP($E1023,'ALL-GTK-MI-MTS-MA'!$E$13:$CF$361,'ALL-GTK-MI-MTS-MA'!AT$6,FALSE)</f>
        <v>0</v>
      </c>
      <c r="AU1023" s="9">
        <f>VLOOKUP($E1023,'ALL-GTK-MI-MTS-MA'!$E$13:$CF$361,'ALL-GTK-MI-MTS-MA'!AU$6,FALSE)</f>
        <v>0</v>
      </c>
      <c r="AV1023" s="590">
        <f>VLOOKUP($E1023,'ALL-GTK-MI-MTS-MA'!$E$13:$CF$361,'ALL-GTK-MI-MTS-MA'!AV$6,FALSE)</f>
        <v>0</v>
      </c>
      <c r="AW1023" s="590">
        <f>VLOOKUP($E1023,'ALL-GTK-MI-MTS-MA'!$E$13:$CF$361,'ALL-GTK-MI-MTS-MA'!AW$6,FALSE)</f>
        <v>0</v>
      </c>
      <c r="AX1023" s="9">
        <f>VLOOKUP($E1023,'ALL-GTK-MI-MTS-MA'!$E$13:$CF$361,'ALL-GTK-MI-MTS-MA'!AX$6,FALSE)</f>
        <v>8</v>
      </c>
      <c r="AY1023" s="9">
        <f>VLOOKUP($E1023,'ALL-GTK-MI-MTS-MA'!$E$13:$CF$361,'ALL-GTK-MI-MTS-MA'!AY$6,FALSE)</f>
        <v>1</v>
      </c>
      <c r="AZ1023" s="9">
        <f>VLOOKUP($E1023,'ALL-GTK-MI-MTS-MA'!$E$13:$CF$361,'ALL-GTK-MI-MTS-MA'!AZ$6,FALSE)</f>
        <v>0</v>
      </c>
      <c r="BA1023" s="9">
        <f>VLOOKUP($E1023,'ALL-GTK-MI-MTS-MA'!$E$13:$CF$361,'ALL-GTK-MI-MTS-MA'!BA$6,FALSE)</f>
        <v>0</v>
      </c>
      <c r="BB1023" s="9">
        <f>VLOOKUP($E1023,'ALL-GTK-MI-MTS-MA'!$E$13:$CF$361,'ALL-GTK-MI-MTS-MA'!BB$6,FALSE)</f>
        <v>0</v>
      </c>
      <c r="BC1023" s="9">
        <f>VLOOKUP($E1023,'ALL-GTK-MI-MTS-MA'!$E$13:$CF$361,'ALL-GTK-MI-MTS-MA'!BC$6,FALSE)</f>
        <v>0</v>
      </c>
      <c r="BD1023" s="310">
        <f t="shared" si="560"/>
        <v>0</v>
      </c>
      <c r="BE1023" s="310">
        <f t="shared" si="561"/>
        <v>0</v>
      </c>
      <c r="BF1023" s="10">
        <f t="shared" si="562"/>
        <v>0</v>
      </c>
      <c r="BG1023" s="311">
        <f t="shared" si="563"/>
        <v>8</v>
      </c>
      <c r="BH1023" s="311">
        <f t="shared" si="564"/>
        <v>1</v>
      </c>
      <c r="BI1023" s="10">
        <f t="shared" si="565"/>
        <v>9</v>
      </c>
      <c r="BJ1023" s="44">
        <f t="shared" si="566"/>
        <v>8</v>
      </c>
      <c r="BK1023" s="44">
        <f t="shared" si="567"/>
        <v>1</v>
      </c>
      <c r="BL1023" s="11">
        <f t="shared" si="568"/>
        <v>9</v>
      </c>
      <c r="BM1023" s="9">
        <f>VLOOKUP($E1023,'ALL-GTK-MI-MTS-MA'!$E$13:$CF$361,'ALL-GTK-MI-MTS-MA'!BM$6,FALSE)</f>
        <v>0</v>
      </c>
      <c r="BN1023" s="9">
        <f>VLOOKUP($E1023,'ALL-GTK-MI-MTS-MA'!$E$13:$CF$361,'ALL-GTK-MI-MTS-MA'!BN$6,FALSE)</f>
        <v>0</v>
      </c>
      <c r="BO1023" s="9">
        <f>VLOOKUP($E1023,'ALL-GTK-MI-MTS-MA'!$E$13:$CF$361,'ALL-GTK-MI-MTS-MA'!BO$6,FALSE)</f>
        <v>0</v>
      </c>
      <c r="BP1023" s="9">
        <f>VLOOKUP($E1023,'ALL-GTK-MI-MTS-MA'!$E$13:$CF$361,'ALL-GTK-MI-MTS-MA'!BP$6,FALSE)</f>
        <v>0</v>
      </c>
      <c r="BQ1023" s="9">
        <f>VLOOKUP($E1023,'ALL-GTK-MI-MTS-MA'!$E$13:$CF$361,'ALL-GTK-MI-MTS-MA'!BQ$6,FALSE)</f>
        <v>0</v>
      </c>
      <c r="BR1023" s="9">
        <f>VLOOKUP($E1023,'ALL-GTK-MI-MTS-MA'!$E$13:$CF$361,'ALL-GTK-MI-MTS-MA'!BR$6,FALSE)</f>
        <v>0</v>
      </c>
      <c r="BS1023" s="9">
        <f>VLOOKUP($E1023,'ALL-GTK-MI-MTS-MA'!$E$13:$CF$361,'ALL-GTK-MI-MTS-MA'!BS$6,FALSE)</f>
        <v>0</v>
      </c>
      <c r="BT1023" s="9">
        <f>VLOOKUP($E1023,'ALL-GTK-MI-MTS-MA'!$E$13:$CF$361,'ALL-GTK-MI-MTS-MA'!BT$6,FALSE)</f>
        <v>0</v>
      </c>
      <c r="BU1023" s="299">
        <f t="shared" si="569"/>
        <v>0</v>
      </c>
      <c r="BV1023" s="299">
        <f t="shared" si="570"/>
        <v>0</v>
      </c>
      <c r="BW1023" s="44">
        <f t="shared" si="571"/>
        <v>0</v>
      </c>
      <c r="BX1023" s="44">
        <f t="shared" si="572"/>
        <v>0</v>
      </c>
      <c r="BY1023" s="11">
        <f t="shared" si="573"/>
        <v>0</v>
      </c>
      <c r="BZ1023" s="14">
        <f t="shared" si="574"/>
        <v>8</v>
      </c>
      <c r="CA1023" s="14">
        <f t="shared" si="575"/>
        <v>1</v>
      </c>
      <c r="CB1023" s="13">
        <f t="shared" si="576"/>
        <v>0</v>
      </c>
      <c r="CC1023" s="13">
        <f t="shared" si="577"/>
        <v>0</v>
      </c>
      <c r="CD1023" s="312">
        <f t="shared" si="578"/>
        <v>8</v>
      </c>
      <c r="CE1023" s="312">
        <f t="shared" si="579"/>
        <v>1</v>
      </c>
      <c r="CF1023" s="313">
        <f t="shared" si="580"/>
        <v>9</v>
      </c>
      <c r="CG1023" s="302" t="str">
        <f t="shared" si="581"/>
        <v>OK</v>
      </c>
    </row>
    <row r="1024" spans="1:85" ht="14.25" x14ac:dyDescent="0.25">
      <c r="A1024" s="6">
        <v>1012</v>
      </c>
      <c r="B1024" s="495">
        <v>76</v>
      </c>
      <c r="C1024" s="495" t="s">
        <v>268</v>
      </c>
      <c r="D1024" s="496" t="s">
        <v>32</v>
      </c>
      <c r="E1024" s="626">
        <v>20362861</v>
      </c>
      <c r="F1024" s="627" t="s">
        <v>1216</v>
      </c>
      <c r="G1024" s="624" t="s">
        <v>53</v>
      </c>
      <c r="H1024" s="9">
        <f>VLOOKUP($E1024,'ALL-GTK-MI-MTS-MA'!$E$13:$CF$361,'ALL-GTK-MI-MTS-MA'!H$6,FALSE)</f>
        <v>0</v>
      </c>
      <c r="I1024" s="9">
        <f>VLOOKUP($E1024,'ALL-GTK-MI-MTS-MA'!$E$13:$CF$361,'ALL-GTK-MI-MTS-MA'!I$6,FALSE)</f>
        <v>0</v>
      </c>
      <c r="J1024" s="9">
        <f>VLOOKUP($E1024,'ALL-GTK-MI-MTS-MA'!$E$13:$CF$361,'ALL-GTK-MI-MTS-MA'!J$6,FALSE)</f>
        <v>0</v>
      </c>
      <c r="K1024" s="9">
        <f>VLOOKUP($E1024,'ALL-GTK-MI-MTS-MA'!$E$13:$CF$361,'ALL-GTK-MI-MTS-MA'!K$6,FALSE)</f>
        <v>0</v>
      </c>
      <c r="L1024" s="9">
        <f>VLOOKUP($E1024,'ALL-GTK-MI-MTS-MA'!$E$13:$CF$361,'ALL-GTK-MI-MTS-MA'!L$6,FALSE)</f>
        <v>0</v>
      </c>
      <c r="M1024" s="9">
        <f>VLOOKUP($E1024,'ALL-GTK-MI-MTS-MA'!$E$13:$CF$361,'ALL-GTK-MI-MTS-MA'!M$6,FALSE)</f>
        <v>0</v>
      </c>
      <c r="N1024" s="9">
        <f>VLOOKUP($E1024,'ALL-GTK-MI-MTS-MA'!$E$13:$CF$361,'ALL-GTK-MI-MTS-MA'!N$6,FALSE)</f>
        <v>0</v>
      </c>
      <c r="O1024" s="9">
        <f>VLOOKUP($E1024,'ALL-GTK-MI-MTS-MA'!$E$13:$CF$361,'ALL-GTK-MI-MTS-MA'!O$6,FALSE)</f>
        <v>1</v>
      </c>
      <c r="P1024" s="299">
        <f t="shared" si="546"/>
        <v>0</v>
      </c>
      <c r="Q1024" s="299">
        <f t="shared" si="547"/>
        <v>1</v>
      </c>
      <c r="R1024" s="300">
        <f t="shared" si="548"/>
        <v>1</v>
      </c>
      <c r="S1024" s="9">
        <f>VLOOKUP($E1024,'ALL-GTK-MI-MTS-MA'!$E$13:$CF$361,'ALL-GTK-MI-MTS-MA'!S$6,FALSE)</f>
        <v>6</v>
      </c>
      <c r="T1024" s="9">
        <f>VLOOKUP($E1024,'ALL-GTK-MI-MTS-MA'!$E$13:$CF$361,'ALL-GTK-MI-MTS-MA'!T$6,FALSE)</f>
        <v>5</v>
      </c>
      <c r="U1024" s="9">
        <f>VLOOKUP($E1024,'ALL-GTK-MI-MTS-MA'!$E$13:$CF$361,'ALL-GTK-MI-MTS-MA'!U$6,FALSE)</f>
        <v>0</v>
      </c>
      <c r="V1024" s="9">
        <f>VLOOKUP($E1024,'ALL-GTK-MI-MTS-MA'!$E$13:$CF$361,'ALL-GTK-MI-MTS-MA'!V$6,FALSE)</f>
        <v>0</v>
      </c>
      <c r="W1024" s="9">
        <f>VLOOKUP($E1024,'ALL-GTK-MI-MTS-MA'!$E$13:$CF$361,'ALL-GTK-MI-MTS-MA'!W$6,FALSE)</f>
        <v>0</v>
      </c>
      <c r="X1024" s="9">
        <f>VLOOKUP($E1024,'ALL-GTK-MI-MTS-MA'!$E$13:$CF$361,'ALL-GTK-MI-MTS-MA'!X$6,FALSE)</f>
        <v>0</v>
      </c>
      <c r="Y1024" s="299">
        <f t="shared" si="549"/>
        <v>6</v>
      </c>
      <c r="Z1024" s="299">
        <f t="shared" si="550"/>
        <v>5</v>
      </c>
      <c r="AA1024" s="10">
        <f t="shared" si="551"/>
        <v>11</v>
      </c>
      <c r="AB1024" s="44">
        <f t="shared" si="552"/>
        <v>6</v>
      </c>
      <c r="AC1024" s="44">
        <f t="shared" si="553"/>
        <v>6</v>
      </c>
      <c r="AD1024" s="11">
        <f t="shared" si="554"/>
        <v>12</v>
      </c>
      <c r="AE1024" s="9">
        <f>VLOOKUP($E1024,'ALL-GTK-MI-MTS-MA'!$E$13:$CF$361,'ALL-GTK-MI-MTS-MA'!AE$6,FALSE)</f>
        <v>3</v>
      </c>
      <c r="AF1024" s="9">
        <f>VLOOKUP($E1024,'ALL-GTK-MI-MTS-MA'!$E$13:$CF$361,'ALL-GTK-MI-MTS-MA'!AF$6,FALSE)</f>
        <v>3</v>
      </c>
      <c r="AG1024" s="10">
        <f t="shared" si="555"/>
        <v>6</v>
      </c>
      <c r="AH1024" s="9">
        <f>VLOOKUP($E1024,'ALL-GTK-MI-MTS-MA'!$E$13:$CF$361,'ALL-GTK-MI-MTS-MA'!AH$6,FALSE)</f>
        <v>3</v>
      </c>
      <c r="AI1024" s="9">
        <f>VLOOKUP($E1024,'ALL-GTK-MI-MTS-MA'!$E$13:$CF$361,'ALL-GTK-MI-MTS-MA'!AI$6,FALSE)</f>
        <v>3</v>
      </c>
      <c r="AJ1024" s="10">
        <f t="shared" si="556"/>
        <v>6</v>
      </c>
      <c r="AK1024" s="44">
        <f t="shared" si="557"/>
        <v>6</v>
      </c>
      <c r="AL1024" s="44">
        <f t="shared" si="558"/>
        <v>6</v>
      </c>
      <c r="AM1024" s="11">
        <f t="shared" si="559"/>
        <v>12</v>
      </c>
      <c r="AN1024" s="299">
        <v>0</v>
      </c>
      <c r="AO1024" s="299">
        <v>0</v>
      </c>
      <c r="AP1024" s="9">
        <f>VLOOKUP($E1024,'ALL-GTK-MI-MTS-MA'!$E$13:$CF$361,'ALL-GTK-MI-MTS-MA'!AP$6,FALSE)</f>
        <v>0</v>
      </c>
      <c r="AQ1024" s="9">
        <f>VLOOKUP($E1024,'ALL-GTK-MI-MTS-MA'!$E$13:$CF$361,'ALL-GTK-MI-MTS-MA'!AQ$6,FALSE)</f>
        <v>0</v>
      </c>
      <c r="AR1024" s="9">
        <f>VLOOKUP($E1024,'ALL-GTK-MI-MTS-MA'!$E$13:$CF$361,'ALL-GTK-MI-MTS-MA'!AR$6,FALSE)</f>
        <v>0</v>
      </c>
      <c r="AS1024" s="9">
        <f>VLOOKUP($E1024,'ALL-GTK-MI-MTS-MA'!$E$13:$CF$361,'ALL-GTK-MI-MTS-MA'!AS$6,FALSE)</f>
        <v>0</v>
      </c>
      <c r="AT1024" s="9">
        <f>VLOOKUP($E1024,'ALL-GTK-MI-MTS-MA'!$E$13:$CF$361,'ALL-GTK-MI-MTS-MA'!AT$6,FALSE)</f>
        <v>0</v>
      </c>
      <c r="AU1024" s="9">
        <f>VLOOKUP($E1024,'ALL-GTK-MI-MTS-MA'!$E$13:$CF$361,'ALL-GTK-MI-MTS-MA'!AU$6,FALSE)</f>
        <v>0</v>
      </c>
      <c r="AV1024" s="590">
        <f>VLOOKUP($E1024,'ALL-GTK-MI-MTS-MA'!$E$13:$CF$361,'ALL-GTK-MI-MTS-MA'!AV$6,FALSE)</f>
        <v>0</v>
      </c>
      <c r="AW1024" s="590">
        <f>VLOOKUP($E1024,'ALL-GTK-MI-MTS-MA'!$E$13:$CF$361,'ALL-GTK-MI-MTS-MA'!AW$6,FALSE)</f>
        <v>0</v>
      </c>
      <c r="AX1024" s="9">
        <f>VLOOKUP($E1024,'ALL-GTK-MI-MTS-MA'!$E$13:$CF$361,'ALL-GTK-MI-MTS-MA'!AX$6,FALSE)</f>
        <v>6</v>
      </c>
      <c r="AY1024" s="9">
        <f>VLOOKUP($E1024,'ALL-GTK-MI-MTS-MA'!$E$13:$CF$361,'ALL-GTK-MI-MTS-MA'!AY$6,FALSE)</f>
        <v>6</v>
      </c>
      <c r="AZ1024" s="9">
        <f>VLOOKUP($E1024,'ALL-GTK-MI-MTS-MA'!$E$13:$CF$361,'ALL-GTK-MI-MTS-MA'!AZ$6,FALSE)</f>
        <v>0</v>
      </c>
      <c r="BA1024" s="9">
        <f>VLOOKUP($E1024,'ALL-GTK-MI-MTS-MA'!$E$13:$CF$361,'ALL-GTK-MI-MTS-MA'!BA$6,FALSE)</f>
        <v>0</v>
      </c>
      <c r="BB1024" s="9">
        <f>VLOOKUP($E1024,'ALL-GTK-MI-MTS-MA'!$E$13:$CF$361,'ALL-GTK-MI-MTS-MA'!BB$6,FALSE)</f>
        <v>0</v>
      </c>
      <c r="BC1024" s="9">
        <f>VLOOKUP($E1024,'ALL-GTK-MI-MTS-MA'!$E$13:$CF$361,'ALL-GTK-MI-MTS-MA'!BC$6,FALSE)</f>
        <v>0</v>
      </c>
      <c r="BD1024" s="310">
        <f t="shared" si="560"/>
        <v>0</v>
      </c>
      <c r="BE1024" s="310">
        <f t="shared" si="561"/>
        <v>0</v>
      </c>
      <c r="BF1024" s="10">
        <f t="shared" si="562"/>
        <v>0</v>
      </c>
      <c r="BG1024" s="311">
        <f t="shared" si="563"/>
        <v>6</v>
      </c>
      <c r="BH1024" s="311">
        <f t="shared" si="564"/>
        <v>6</v>
      </c>
      <c r="BI1024" s="10">
        <f t="shared" si="565"/>
        <v>12</v>
      </c>
      <c r="BJ1024" s="44">
        <f t="shared" si="566"/>
        <v>6</v>
      </c>
      <c r="BK1024" s="44">
        <f t="shared" si="567"/>
        <v>6</v>
      </c>
      <c r="BL1024" s="11">
        <f t="shared" si="568"/>
        <v>12</v>
      </c>
      <c r="BM1024" s="9">
        <f>VLOOKUP($E1024,'ALL-GTK-MI-MTS-MA'!$E$13:$CF$361,'ALL-GTK-MI-MTS-MA'!BM$6,FALSE)</f>
        <v>0</v>
      </c>
      <c r="BN1024" s="9">
        <f>VLOOKUP($E1024,'ALL-GTK-MI-MTS-MA'!$E$13:$CF$361,'ALL-GTK-MI-MTS-MA'!BN$6,FALSE)</f>
        <v>0</v>
      </c>
      <c r="BO1024" s="9">
        <f>VLOOKUP($E1024,'ALL-GTK-MI-MTS-MA'!$E$13:$CF$361,'ALL-GTK-MI-MTS-MA'!BO$6,FALSE)</f>
        <v>0</v>
      </c>
      <c r="BP1024" s="9">
        <f>VLOOKUP($E1024,'ALL-GTK-MI-MTS-MA'!$E$13:$CF$361,'ALL-GTK-MI-MTS-MA'!BP$6,FALSE)</f>
        <v>0</v>
      </c>
      <c r="BQ1024" s="9">
        <f>VLOOKUP($E1024,'ALL-GTK-MI-MTS-MA'!$E$13:$CF$361,'ALL-GTK-MI-MTS-MA'!BQ$6,FALSE)</f>
        <v>0</v>
      </c>
      <c r="BR1024" s="9">
        <f>VLOOKUP($E1024,'ALL-GTK-MI-MTS-MA'!$E$13:$CF$361,'ALL-GTK-MI-MTS-MA'!BR$6,FALSE)</f>
        <v>0</v>
      </c>
      <c r="BS1024" s="9">
        <f>VLOOKUP($E1024,'ALL-GTK-MI-MTS-MA'!$E$13:$CF$361,'ALL-GTK-MI-MTS-MA'!BS$6,FALSE)</f>
        <v>0</v>
      </c>
      <c r="BT1024" s="9">
        <f>VLOOKUP($E1024,'ALL-GTK-MI-MTS-MA'!$E$13:$CF$361,'ALL-GTK-MI-MTS-MA'!BT$6,FALSE)</f>
        <v>0</v>
      </c>
      <c r="BU1024" s="299">
        <f t="shared" si="569"/>
        <v>0</v>
      </c>
      <c r="BV1024" s="299">
        <f t="shared" si="570"/>
        <v>0</v>
      </c>
      <c r="BW1024" s="44">
        <f t="shared" si="571"/>
        <v>0</v>
      </c>
      <c r="BX1024" s="44">
        <f t="shared" si="572"/>
        <v>0</v>
      </c>
      <c r="BY1024" s="11">
        <f t="shared" si="573"/>
        <v>0</v>
      </c>
      <c r="BZ1024" s="14">
        <f t="shared" si="574"/>
        <v>6</v>
      </c>
      <c r="CA1024" s="14">
        <f t="shared" si="575"/>
        <v>6</v>
      </c>
      <c r="CB1024" s="13">
        <f t="shared" si="576"/>
        <v>0</v>
      </c>
      <c r="CC1024" s="13">
        <f t="shared" si="577"/>
        <v>0</v>
      </c>
      <c r="CD1024" s="312">
        <f t="shared" si="578"/>
        <v>6</v>
      </c>
      <c r="CE1024" s="312">
        <f t="shared" si="579"/>
        <v>6</v>
      </c>
      <c r="CF1024" s="313">
        <f t="shared" si="580"/>
        <v>12</v>
      </c>
      <c r="CG1024" s="302" t="str">
        <f t="shared" si="581"/>
        <v>OK</v>
      </c>
    </row>
    <row r="1025" spans="1:85" ht="14.25" x14ac:dyDescent="0.25">
      <c r="A1025" s="6">
        <v>1013</v>
      </c>
      <c r="B1025" s="495">
        <v>77</v>
      </c>
      <c r="C1025" s="495" t="s">
        <v>268</v>
      </c>
      <c r="D1025" s="496" t="s">
        <v>32</v>
      </c>
      <c r="E1025" s="626">
        <v>20362860</v>
      </c>
      <c r="F1025" s="627" t="s">
        <v>1217</v>
      </c>
      <c r="G1025" s="624" t="s">
        <v>53</v>
      </c>
      <c r="H1025" s="9">
        <f>VLOOKUP($E1025,'ALL-GTK-MI-MTS-MA'!$E$13:$CF$361,'ALL-GTK-MI-MTS-MA'!H$6,FALSE)</f>
        <v>0</v>
      </c>
      <c r="I1025" s="9">
        <f>VLOOKUP($E1025,'ALL-GTK-MI-MTS-MA'!$E$13:$CF$361,'ALL-GTK-MI-MTS-MA'!I$6,FALSE)</f>
        <v>0</v>
      </c>
      <c r="J1025" s="9">
        <f>VLOOKUP($E1025,'ALL-GTK-MI-MTS-MA'!$E$13:$CF$361,'ALL-GTK-MI-MTS-MA'!J$6,FALSE)</f>
        <v>0</v>
      </c>
      <c r="K1025" s="9">
        <f>VLOOKUP($E1025,'ALL-GTK-MI-MTS-MA'!$E$13:$CF$361,'ALL-GTK-MI-MTS-MA'!K$6,FALSE)</f>
        <v>0</v>
      </c>
      <c r="L1025" s="9">
        <f>VLOOKUP($E1025,'ALL-GTK-MI-MTS-MA'!$E$13:$CF$361,'ALL-GTK-MI-MTS-MA'!L$6,FALSE)</f>
        <v>0</v>
      </c>
      <c r="M1025" s="9">
        <f>VLOOKUP($E1025,'ALL-GTK-MI-MTS-MA'!$E$13:$CF$361,'ALL-GTK-MI-MTS-MA'!M$6,FALSE)</f>
        <v>0</v>
      </c>
      <c r="N1025" s="9">
        <f>VLOOKUP($E1025,'ALL-GTK-MI-MTS-MA'!$E$13:$CF$361,'ALL-GTK-MI-MTS-MA'!N$6,FALSE)</f>
        <v>0</v>
      </c>
      <c r="O1025" s="9">
        <f>VLOOKUP($E1025,'ALL-GTK-MI-MTS-MA'!$E$13:$CF$361,'ALL-GTK-MI-MTS-MA'!O$6,FALSE)</f>
        <v>1</v>
      </c>
      <c r="P1025" s="299">
        <f t="shared" si="546"/>
        <v>0</v>
      </c>
      <c r="Q1025" s="299">
        <f t="shared" si="547"/>
        <v>1</v>
      </c>
      <c r="R1025" s="300">
        <f t="shared" si="548"/>
        <v>1</v>
      </c>
      <c r="S1025" s="9">
        <f>VLOOKUP($E1025,'ALL-GTK-MI-MTS-MA'!$E$13:$CF$361,'ALL-GTK-MI-MTS-MA'!S$6,FALSE)</f>
        <v>9</v>
      </c>
      <c r="T1025" s="9">
        <f>VLOOKUP($E1025,'ALL-GTK-MI-MTS-MA'!$E$13:$CF$361,'ALL-GTK-MI-MTS-MA'!T$6,FALSE)</f>
        <v>1</v>
      </c>
      <c r="U1025" s="9">
        <f>VLOOKUP($E1025,'ALL-GTK-MI-MTS-MA'!$E$13:$CF$361,'ALL-GTK-MI-MTS-MA'!U$6,FALSE)</f>
        <v>0</v>
      </c>
      <c r="V1025" s="9">
        <f>VLOOKUP($E1025,'ALL-GTK-MI-MTS-MA'!$E$13:$CF$361,'ALL-GTK-MI-MTS-MA'!V$6,FALSE)</f>
        <v>0</v>
      </c>
      <c r="W1025" s="9">
        <f>VLOOKUP($E1025,'ALL-GTK-MI-MTS-MA'!$E$13:$CF$361,'ALL-GTK-MI-MTS-MA'!W$6,FALSE)</f>
        <v>0</v>
      </c>
      <c r="X1025" s="9">
        <f>VLOOKUP($E1025,'ALL-GTK-MI-MTS-MA'!$E$13:$CF$361,'ALL-GTK-MI-MTS-MA'!X$6,FALSE)</f>
        <v>0</v>
      </c>
      <c r="Y1025" s="299">
        <f t="shared" si="549"/>
        <v>9</v>
      </c>
      <c r="Z1025" s="299">
        <f t="shared" si="550"/>
        <v>1</v>
      </c>
      <c r="AA1025" s="10">
        <f t="shared" si="551"/>
        <v>10</v>
      </c>
      <c r="AB1025" s="44">
        <f t="shared" si="552"/>
        <v>9</v>
      </c>
      <c r="AC1025" s="44">
        <f t="shared" si="553"/>
        <v>2</v>
      </c>
      <c r="AD1025" s="11">
        <f t="shared" si="554"/>
        <v>11</v>
      </c>
      <c r="AE1025" s="9">
        <f>VLOOKUP($E1025,'ALL-GTK-MI-MTS-MA'!$E$13:$CF$361,'ALL-GTK-MI-MTS-MA'!AE$6,FALSE)</f>
        <v>4</v>
      </c>
      <c r="AF1025" s="9">
        <f>VLOOKUP($E1025,'ALL-GTK-MI-MTS-MA'!$E$13:$CF$361,'ALL-GTK-MI-MTS-MA'!AF$6,FALSE)</f>
        <v>1</v>
      </c>
      <c r="AG1025" s="10">
        <f t="shared" si="555"/>
        <v>5</v>
      </c>
      <c r="AH1025" s="9">
        <f>VLOOKUP($E1025,'ALL-GTK-MI-MTS-MA'!$E$13:$CF$361,'ALL-GTK-MI-MTS-MA'!AH$6,FALSE)</f>
        <v>5</v>
      </c>
      <c r="AI1025" s="9">
        <f>VLOOKUP($E1025,'ALL-GTK-MI-MTS-MA'!$E$13:$CF$361,'ALL-GTK-MI-MTS-MA'!AI$6,FALSE)</f>
        <v>1</v>
      </c>
      <c r="AJ1025" s="10">
        <f t="shared" si="556"/>
        <v>6</v>
      </c>
      <c r="AK1025" s="44">
        <f t="shared" si="557"/>
        <v>9</v>
      </c>
      <c r="AL1025" s="44">
        <f t="shared" si="558"/>
        <v>2</v>
      </c>
      <c r="AM1025" s="11">
        <f t="shared" si="559"/>
        <v>11</v>
      </c>
      <c r="AN1025" s="299">
        <v>0</v>
      </c>
      <c r="AO1025" s="299">
        <v>0</v>
      </c>
      <c r="AP1025" s="9">
        <f>VLOOKUP($E1025,'ALL-GTK-MI-MTS-MA'!$E$13:$CF$361,'ALL-GTK-MI-MTS-MA'!AP$6,FALSE)</f>
        <v>0</v>
      </c>
      <c r="AQ1025" s="9">
        <f>VLOOKUP($E1025,'ALL-GTK-MI-MTS-MA'!$E$13:$CF$361,'ALL-GTK-MI-MTS-MA'!AQ$6,FALSE)</f>
        <v>0</v>
      </c>
      <c r="AR1025" s="9">
        <f>VLOOKUP($E1025,'ALL-GTK-MI-MTS-MA'!$E$13:$CF$361,'ALL-GTK-MI-MTS-MA'!AR$6,FALSE)</f>
        <v>0</v>
      </c>
      <c r="AS1025" s="9">
        <f>VLOOKUP($E1025,'ALL-GTK-MI-MTS-MA'!$E$13:$CF$361,'ALL-GTK-MI-MTS-MA'!AS$6,FALSE)</f>
        <v>0</v>
      </c>
      <c r="AT1025" s="9">
        <f>VLOOKUP($E1025,'ALL-GTK-MI-MTS-MA'!$E$13:$CF$361,'ALL-GTK-MI-MTS-MA'!AT$6,FALSE)</f>
        <v>0</v>
      </c>
      <c r="AU1025" s="9">
        <f>VLOOKUP($E1025,'ALL-GTK-MI-MTS-MA'!$E$13:$CF$361,'ALL-GTK-MI-MTS-MA'!AU$6,FALSE)</f>
        <v>0</v>
      </c>
      <c r="AV1025" s="590">
        <f>VLOOKUP($E1025,'ALL-GTK-MI-MTS-MA'!$E$13:$CF$361,'ALL-GTK-MI-MTS-MA'!AV$6,FALSE)</f>
        <v>0</v>
      </c>
      <c r="AW1025" s="590">
        <f>VLOOKUP($E1025,'ALL-GTK-MI-MTS-MA'!$E$13:$CF$361,'ALL-GTK-MI-MTS-MA'!AW$6,FALSE)</f>
        <v>0</v>
      </c>
      <c r="AX1025" s="9">
        <f>VLOOKUP($E1025,'ALL-GTK-MI-MTS-MA'!$E$13:$CF$361,'ALL-GTK-MI-MTS-MA'!AX$6,FALSE)</f>
        <v>9</v>
      </c>
      <c r="AY1025" s="9">
        <f>VLOOKUP($E1025,'ALL-GTK-MI-MTS-MA'!$E$13:$CF$361,'ALL-GTK-MI-MTS-MA'!AY$6,FALSE)</f>
        <v>2</v>
      </c>
      <c r="AZ1025" s="9">
        <f>VLOOKUP($E1025,'ALL-GTK-MI-MTS-MA'!$E$13:$CF$361,'ALL-GTK-MI-MTS-MA'!AZ$6,FALSE)</f>
        <v>0</v>
      </c>
      <c r="BA1025" s="9">
        <f>VLOOKUP($E1025,'ALL-GTK-MI-MTS-MA'!$E$13:$CF$361,'ALL-GTK-MI-MTS-MA'!BA$6,FALSE)</f>
        <v>0</v>
      </c>
      <c r="BB1025" s="9">
        <f>VLOOKUP($E1025,'ALL-GTK-MI-MTS-MA'!$E$13:$CF$361,'ALL-GTK-MI-MTS-MA'!BB$6,FALSE)</f>
        <v>0</v>
      </c>
      <c r="BC1025" s="9">
        <f>VLOOKUP($E1025,'ALL-GTK-MI-MTS-MA'!$E$13:$CF$361,'ALL-GTK-MI-MTS-MA'!BC$6,FALSE)</f>
        <v>0</v>
      </c>
      <c r="BD1025" s="310">
        <f t="shared" si="560"/>
        <v>0</v>
      </c>
      <c r="BE1025" s="310">
        <f t="shared" si="561"/>
        <v>0</v>
      </c>
      <c r="BF1025" s="10">
        <f t="shared" si="562"/>
        <v>0</v>
      </c>
      <c r="BG1025" s="311">
        <f t="shared" si="563"/>
        <v>9</v>
      </c>
      <c r="BH1025" s="311">
        <f t="shared" si="564"/>
        <v>2</v>
      </c>
      <c r="BI1025" s="10">
        <f t="shared" si="565"/>
        <v>11</v>
      </c>
      <c r="BJ1025" s="44">
        <f t="shared" si="566"/>
        <v>9</v>
      </c>
      <c r="BK1025" s="44">
        <f t="shared" si="567"/>
        <v>2</v>
      </c>
      <c r="BL1025" s="11">
        <f t="shared" si="568"/>
        <v>11</v>
      </c>
      <c r="BM1025" s="9">
        <f>VLOOKUP($E1025,'ALL-GTK-MI-MTS-MA'!$E$13:$CF$361,'ALL-GTK-MI-MTS-MA'!BM$6,FALSE)</f>
        <v>0</v>
      </c>
      <c r="BN1025" s="9">
        <f>VLOOKUP($E1025,'ALL-GTK-MI-MTS-MA'!$E$13:$CF$361,'ALL-GTK-MI-MTS-MA'!BN$6,FALSE)</f>
        <v>0</v>
      </c>
      <c r="BO1025" s="9">
        <f>VLOOKUP($E1025,'ALL-GTK-MI-MTS-MA'!$E$13:$CF$361,'ALL-GTK-MI-MTS-MA'!BO$6,FALSE)</f>
        <v>0</v>
      </c>
      <c r="BP1025" s="9">
        <f>VLOOKUP($E1025,'ALL-GTK-MI-MTS-MA'!$E$13:$CF$361,'ALL-GTK-MI-MTS-MA'!BP$6,FALSE)</f>
        <v>0</v>
      </c>
      <c r="BQ1025" s="9">
        <f>VLOOKUP($E1025,'ALL-GTK-MI-MTS-MA'!$E$13:$CF$361,'ALL-GTK-MI-MTS-MA'!BQ$6,FALSE)</f>
        <v>0</v>
      </c>
      <c r="BR1025" s="9">
        <f>VLOOKUP($E1025,'ALL-GTK-MI-MTS-MA'!$E$13:$CF$361,'ALL-GTK-MI-MTS-MA'!BR$6,FALSE)</f>
        <v>0</v>
      </c>
      <c r="BS1025" s="9">
        <f>VLOOKUP($E1025,'ALL-GTK-MI-MTS-MA'!$E$13:$CF$361,'ALL-GTK-MI-MTS-MA'!BS$6,FALSE)</f>
        <v>0</v>
      </c>
      <c r="BT1025" s="9">
        <f>VLOOKUP($E1025,'ALL-GTK-MI-MTS-MA'!$E$13:$CF$361,'ALL-GTK-MI-MTS-MA'!BT$6,FALSE)</f>
        <v>0</v>
      </c>
      <c r="BU1025" s="299">
        <f t="shared" si="569"/>
        <v>0</v>
      </c>
      <c r="BV1025" s="299">
        <f t="shared" si="570"/>
        <v>0</v>
      </c>
      <c r="BW1025" s="44">
        <f t="shared" si="571"/>
        <v>0</v>
      </c>
      <c r="BX1025" s="44">
        <f t="shared" si="572"/>
        <v>0</v>
      </c>
      <c r="BY1025" s="11">
        <f t="shared" si="573"/>
        <v>0</v>
      </c>
      <c r="BZ1025" s="14">
        <f t="shared" si="574"/>
        <v>9</v>
      </c>
      <c r="CA1025" s="14">
        <f t="shared" si="575"/>
        <v>2</v>
      </c>
      <c r="CB1025" s="13">
        <f t="shared" si="576"/>
        <v>0</v>
      </c>
      <c r="CC1025" s="13">
        <f t="shared" si="577"/>
        <v>0</v>
      </c>
      <c r="CD1025" s="312">
        <f t="shared" si="578"/>
        <v>9</v>
      </c>
      <c r="CE1025" s="312">
        <f t="shared" si="579"/>
        <v>2</v>
      </c>
      <c r="CF1025" s="313">
        <f t="shared" si="580"/>
        <v>11</v>
      </c>
      <c r="CG1025" s="302" t="str">
        <f t="shared" si="581"/>
        <v>OK</v>
      </c>
    </row>
    <row r="1026" spans="1:85" ht="14.25" x14ac:dyDescent="0.25">
      <c r="A1026" s="6"/>
      <c r="B1026" s="495"/>
      <c r="C1026" s="495"/>
      <c r="D1026" s="496"/>
      <c r="E1026" s="497"/>
      <c r="F1026" s="498"/>
      <c r="G1026" s="495"/>
      <c r="H1026" s="9"/>
      <c r="I1026" s="9"/>
      <c r="J1026" s="9"/>
      <c r="K1026" s="9"/>
      <c r="L1026" s="9"/>
      <c r="M1026" s="9"/>
      <c r="N1026" s="9"/>
      <c r="O1026" s="9"/>
      <c r="P1026" s="299"/>
      <c r="Q1026" s="299"/>
      <c r="R1026" s="300"/>
      <c r="S1026" s="9"/>
      <c r="T1026" s="9"/>
      <c r="U1026" s="9"/>
      <c r="V1026" s="9"/>
      <c r="W1026" s="9"/>
      <c r="X1026" s="9"/>
      <c r="Y1026" s="299"/>
      <c r="Z1026" s="299"/>
      <c r="AA1026" s="10"/>
      <c r="AB1026" s="44"/>
      <c r="AC1026" s="44"/>
      <c r="AD1026" s="11"/>
      <c r="AE1026" s="12"/>
      <c r="AF1026" s="12"/>
      <c r="AG1026" s="10"/>
      <c r="AH1026" s="9"/>
      <c r="AI1026" s="9"/>
      <c r="AJ1026" s="10"/>
      <c r="AK1026" s="44"/>
      <c r="AL1026" s="44"/>
      <c r="AM1026" s="11"/>
      <c r="AN1026" s="299"/>
      <c r="AO1026" s="299"/>
      <c r="AP1026" s="9"/>
      <c r="AQ1026" s="9"/>
      <c r="AR1026" s="9"/>
      <c r="AS1026" s="9"/>
      <c r="AT1026" s="9"/>
      <c r="AU1026" s="9"/>
      <c r="AV1026" s="590"/>
      <c r="AW1026" s="590"/>
      <c r="AX1026" s="9"/>
      <c r="AY1026" s="9"/>
      <c r="AZ1026" s="9"/>
      <c r="BA1026" s="9"/>
      <c r="BB1026" s="9"/>
      <c r="BC1026" s="9"/>
      <c r="BD1026" s="310"/>
      <c r="BE1026" s="310"/>
      <c r="BF1026" s="10"/>
      <c r="BG1026" s="311"/>
      <c r="BH1026" s="311"/>
      <c r="BI1026" s="10"/>
      <c r="BJ1026" s="44"/>
      <c r="BK1026" s="44"/>
      <c r="BL1026" s="11"/>
      <c r="BM1026" s="13"/>
      <c r="BN1026" s="13"/>
      <c r="BO1026" s="13"/>
      <c r="BP1026" s="13"/>
      <c r="BQ1026" s="13"/>
      <c r="BR1026" s="13"/>
      <c r="BS1026" s="13"/>
      <c r="BT1026" s="13"/>
      <c r="BU1026" s="299"/>
      <c r="BV1026" s="299"/>
      <c r="BW1026" s="44"/>
      <c r="BX1026" s="44"/>
      <c r="BY1026" s="11"/>
      <c r="BZ1026" s="14"/>
      <c r="CA1026" s="14"/>
      <c r="CB1026" s="13"/>
      <c r="CC1026" s="13"/>
      <c r="CD1026" s="312"/>
      <c r="CE1026" s="312"/>
      <c r="CF1026" s="313"/>
      <c r="CG1026" s="302"/>
    </row>
    <row r="1027" spans="1:85" ht="14.25" x14ac:dyDescent="0.25">
      <c r="A1027" s="6"/>
      <c r="B1027" s="495"/>
      <c r="C1027" s="495"/>
      <c r="D1027" s="496"/>
      <c r="E1027" s="497"/>
      <c r="F1027" s="498"/>
      <c r="G1027" s="495"/>
      <c r="H1027" s="9"/>
      <c r="I1027" s="9"/>
      <c r="J1027" s="9"/>
      <c r="K1027" s="9"/>
      <c r="L1027" s="9"/>
      <c r="M1027" s="9"/>
      <c r="N1027" s="9"/>
      <c r="O1027" s="9"/>
      <c r="P1027" s="299"/>
      <c r="Q1027" s="299"/>
      <c r="R1027" s="300"/>
      <c r="S1027" s="9"/>
      <c r="T1027" s="9"/>
      <c r="U1027" s="9"/>
      <c r="V1027" s="9"/>
      <c r="W1027" s="9"/>
      <c r="X1027" s="9"/>
      <c r="Y1027" s="299"/>
      <c r="Z1027" s="299"/>
      <c r="AA1027" s="10"/>
      <c r="AB1027" s="44"/>
      <c r="AC1027" s="44"/>
      <c r="AD1027" s="11"/>
      <c r="AE1027" s="12"/>
      <c r="AF1027" s="12"/>
      <c r="AG1027" s="10"/>
      <c r="AH1027" s="9"/>
      <c r="AI1027" s="9"/>
      <c r="AJ1027" s="10"/>
      <c r="AK1027" s="44"/>
      <c r="AL1027" s="44"/>
      <c r="AM1027" s="11"/>
      <c r="AN1027" s="299"/>
      <c r="AO1027" s="299"/>
      <c r="AP1027" s="9"/>
      <c r="AQ1027" s="9"/>
      <c r="AR1027" s="9"/>
      <c r="AS1027" s="9"/>
      <c r="AT1027" s="9"/>
      <c r="AU1027" s="9"/>
      <c r="AV1027" s="590"/>
      <c r="AW1027" s="590"/>
      <c r="AX1027" s="9"/>
      <c r="AY1027" s="9"/>
      <c r="AZ1027" s="9"/>
      <c r="BA1027" s="9"/>
      <c r="BB1027" s="9"/>
      <c r="BC1027" s="9"/>
      <c r="BD1027" s="310"/>
      <c r="BE1027" s="310"/>
      <c r="BF1027" s="10"/>
      <c r="BG1027" s="311"/>
      <c r="BH1027" s="311"/>
      <c r="BI1027" s="10"/>
      <c r="BJ1027" s="44"/>
      <c r="BK1027" s="44"/>
      <c r="BL1027" s="11"/>
      <c r="BM1027" s="13"/>
      <c r="BN1027" s="13"/>
      <c r="BO1027" s="13"/>
      <c r="BP1027" s="13"/>
      <c r="BQ1027" s="13"/>
      <c r="BR1027" s="13"/>
      <c r="BS1027" s="13"/>
      <c r="BT1027" s="13"/>
      <c r="BU1027" s="299"/>
      <c r="BV1027" s="299"/>
      <c r="BW1027" s="44"/>
      <c r="BX1027" s="44"/>
      <c r="BY1027" s="11"/>
      <c r="BZ1027" s="14"/>
      <c r="CA1027" s="14"/>
      <c r="CB1027" s="13"/>
      <c r="CC1027" s="13"/>
      <c r="CD1027" s="312"/>
      <c r="CE1027" s="312"/>
      <c r="CF1027" s="313"/>
      <c r="CG1027" s="302"/>
    </row>
    <row r="1028" spans="1:85" ht="14.25" x14ac:dyDescent="0.25">
      <c r="A1028" s="6"/>
      <c r="B1028" s="9"/>
      <c r="C1028" s="9"/>
      <c r="D1028" s="37"/>
      <c r="E1028" s="38"/>
      <c r="F1028" s="39"/>
      <c r="G1028" s="9"/>
      <c r="H1028" s="9"/>
      <c r="I1028" s="9"/>
      <c r="J1028" s="9"/>
      <c r="K1028" s="9"/>
      <c r="L1028" s="9"/>
      <c r="M1028" s="9"/>
      <c r="N1028" s="9"/>
      <c r="O1028" s="9"/>
      <c r="P1028" s="299"/>
      <c r="Q1028" s="299"/>
      <c r="R1028" s="300"/>
      <c r="S1028" s="289"/>
      <c r="T1028" s="289"/>
      <c r="U1028" s="289"/>
      <c r="V1028" s="289"/>
      <c r="W1028" s="289"/>
      <c r="X1028" s="289"/>
      <c r="Y1028" s="299"/>
      <c r="Z1028" s="299"/>
      <c r="AA1028" s="10"/>
      <c r="AB1028" s="44"/>
      <c r="AC1028" s="44"/>
      <c r="AD1028" s="11"/>
      <c r="AE1028" s="12"/>
      <c r="AF1028" s="12"/>
      <c r="AG1028" s="10"/>
      <c r="AH1028" s="12"/>
      <c r="AI1028" s="12"/>
      <c r="AJ1028" s="10"/>
      <c r="AK1028" s="44"/>
      <c r="AL1028" s="44"/>
      <c r="AM1028" s="11"/>
      <c r="AN1028" s="13"/>
      <c r="AO1028" s="13"/>
      <c r="AP1028" s="13"/>
      <c r="AQ1028" s="13"/>
      <c r="AR1028" s="13"/>
      <c r="AS1028" s="13"/>
      <c r="AT1028" s="13"/>
      <c r="AU1028" s="13"/>
      <c r="AV1028" s="590"/>
      <c r="AW1028" s="590"/>
      <c r="AX1028" s="13"/>
      <c r="AY1028" s="13"/>
      <c r="AZ1028" s="13"/>
      <c r="BA1028" s="13"/>
      <c r="BB1028" s="13"/>
      <c r="BC1028" s="13"/>
      <c r="BD1028" s="310"/>
      <c r="BE1028" s="310"/>
      <c r="BF1028" s="10"/>
      <c r="BG1028" s="311"/>
      <c r="BH1028" s="311"/>
      <c r="BI1028" s="10"/>
      <c r="BJ1028" s="44"/>
      <c r="BK1028" s="44"/>
      <c r="BL1028" s="11"/>
      <c r="BM1028" s="13"/>
      <c r="BN1028" s="13"/>
      <c r="BO1028" s="13"/>
      <c r="BP1028" s="13"/>
      <c r="BQ1028" s="13"/>
      <c r="BR1028" s="13"/>
      <c r="BS1028" s="13"/>
      <c r="BT1028" s="13"/>
      <c r="BU1028" s="299"/>
      <c r="BV1028" s="299"/>
      <c r="BW1028" s="44"/>
      <c r="BX1028" s="44"/>
      <c r="BY1028" s="11"/>
      <c r="BZ1028" s="14"/>
      <c r="CA1028" s="14"/>
      <c r="CB1028" s="13"/>
      <c r="CC1028" s="13"/>
      <c r="CD1028" s="312"/>
      <c r="CE1028" s="312"/>
      <c r="CF1028" s="313"/>
      <c r="CG1028" s="302"/>
    </row>
    <row r="1029" spans="1:85" ht="14.25" x14ac:dyDescent="0.25">
      <c r="A1029" s="6"/>
      <c r="B1029" s="9"/>
      <c r="C1029" s="9"/>
      <c r="D1029" s="37"/>
      <c r="E1029" s="38"/>
      <c r="F1029" s="39"/>
      <c r="G1029" s="9"/>
      <c r="H1029" s="9"/>
      <c r="I1029" s="9"/>
      <c r="J1029" s="9"/>
      <c r="K1029" s="9"/>
      <c r="L1029" s="9"/>
      <c r="M1029" s="9"/>
      <c r="N1029" s="9"/>
      <c r="O1029" s="9"/>
      <c r="P1029" s="299"/>
      <c r="Q1029" s="299"/>
      <c r="R1029" s="300"/>
      <c r="S1029" s="289"/>
      <c r="T1029" s="289"/>
      <c r="U1029" s="289"/>
      <c r="V1029" s="289"/>
      <c r="W1029" s="289"/>
      <c r="X1029" s="289"/>
      <c r="Y1029" s="299"/>
      <c r="Z1029" s="299"/>
      <c r="AA1029" s="10"/>
      <c r="AB1029" s="44"/>
      <c r="AC1029" s="44"/>
      <c r="AD1029" s="11"/>
      <c r="AE1029" s="12"/>
      <c r="AF1029" s="12"/>
      <c r="AG1029" s="10"/>
      <c r="AH1029" s="12"/>
      <c r="AI1029" s="12"/>
      <c r="AJ1029" s="10"/>
      <c r="AK1029" s="44"/>
      <c r="AL1029" s="44"/>
      <c r="AM1029" s="11"/>
      <c r="AN1029" s="13"/>
      <c r="AO1029" s="13"/>
      <c r="AP1029" s="13"/>
      <c r="AQ1029" s="13"/>
      <c r="AR1029" s="13"/>
      <c r="AS1029" s="13"/>
      <c r="AT1029" s="13"/>
      <c r="AU1029" s="13"/>
      <c r="AV1029" s="590"/>
      <c r="AW1029" s="590"/>
      <c r="AX1029" s="13"/>
      <c r="AY1029" s="13"/>
      <c r="AZ1029" s="13"/>
      <c r="BA1029" s="13"/>
      <c r="BB1029" s="13"/>
      <c r="BC1029" s="13"/>
      <c r="BD1029" s="310"/>
      <c r="BE1029" s="310"/>
      <c r="BF1029" s="10"/>
      <c r="BG1029" s="311"/>
      <c r="BH1029" s="311"/>
      <c r="BI1029" s="10"/>
      <c r="BJ1029" s="44"/>
      <c r="BK1029" s="44"/>
      <c r="BL1029" s="11"/>
      <c r="BM1029" s="13"/>
      <c r="BN1029" s="13"/>
      <c r="BO1029" s="13"/>
      <c r="BP1029" s="13"/>
      <c r="BQ1029" s="13"/>
      <c r="BR1029" s="13"/>
      <c r="BS1029" s="13"/>
      <c r="BT1029" s="13"/>
      <c r="BU1029" s="299"/>
      <c r="BV1029" s="299"/>
      <c r="BW1029" s="44"/>
      <c r="BX1029" s="44"/>
      <c r="BY1029" s="11"/>
      <c r="BZ1029" s="14"/>
      <c r="CA1029" s="14"/>
      <c r="CB1029" s="13"/>
      <c r="CC1029" s="13"/>
      <c r="CD1029" s="312"/>
      <c r="CE1029" s="312"/>
      <c r="CF1029" s="313"/>
      <c r="CG1029" s="302"/>
    </row>
    <row r="1031" spans="1:85" ht="15" customHeight="1" thickBot="1" x14ac:dyDescent="0.25">
      <c r="B1031" s="675" t="s">
        <v>6</v>
      </c>
      <c r="C1031" s="675">
        <f t="shared" ref="C1031:C1038" si="582">COUNTIFS(JENJANG_PENDIDIKAN,B1031)</f>
        <v>490</v>
      </c>
      <c r="G1031" s="15" t="s">
        <v>12</v>
      </c>
      <c r="H1031" s="16">
        <f t="shared" ref="H1031:O1031" si="583">SUM(H13:H1029)</f>
        <v>35</v>
      </c>
      <c r="I1031" s="16">
        <f t="shared" si="583"/>
        <v>64</v>
      </c>
      <c r="J1031" s="16">
        <f t="shared" si="583"/>
        <v>36</v>
      </c>
      <c r="K1031" s="16">
        <f t="shared" si="583"/>
        <v>41</v>
      </c>
      <c r="L1031" s="16">
        <f t="shared" si="583"/>
        <v>619</v>
      </c>
      <c r="M1031" s="16">
        <f t="shared" si="583"/>
        <v>1070</v>
      </c>
      <c r="N1031" s="16">
        <f t="shared" si="583"/>
        <v>1299</v>
      </c>
      <c r="O1031" s="16">
        <f t="shared" si="583"/>
        <v>2050</v>
      </c>
      <c r="P1031" s="16">
        <f>SUM(P13:P1029)</f>
        <v>1989</v>
      </c>
      <c r="Q1031" s="16">
        <f>SUM(Q13:Q1029)</f>
        <v>3225</v>
      </c>
      <c r="R1031" s="16">
        <f>SUM(R13:R1029)</f>
        <v>5214</v>
      </c>
      <c r="S1031" s="16">
        <f t="shared" ref="S1031:X1031" si="584">SUM(S13:S1029)</f>
        <v>3076</v>
      </c>
      <c r="T1031" s="16">
        <f t="shared" si="584"/>
        <v>2440</v>
      </c>
      <c r="U1031" s="16">
        <f t="shared" si="584"/>
        <v>391</v>
      </c>
      <c r="V1031" s="16">
        <f t="shared" si="584"/>
        <v>758</v>
      </c>
      <c r="W1031" s="16">
        <f t="shared" si="584"/>
        <v>506</v>
      </c>
      <c r="X1031" s="16">
        <f t="shared" si="584"/>
        <v>1047</v>
      </c>
      <c r="Y1031" s="16">
        <f t="shared" ref="Y1031:AM1031" si="585">SUM(Y13:Y1029)</f>
        <v>3973</v>
      </c>
      <c r="Z1031" s="16">
        <f t="shared" si="585"/>
        <v>4245</v>
      </c>
      <c r="AA1031" s="16">
        <f t="shared" si="585"/>
        <v>8218</v>
      </c>
      <c r="AB1031" s="16">
        <f t="shared" si="585"/>
        <v>5962</v>
      </c>
      <c r="AC1031" s="16">
        <f t="shared" si="585"/>
        <v>7470</v>
      </c>
      <c r="AD1031" s="16">
        <f t="shared" si="585"/>
        <v>13432</v>
      </c>
      <c r="AE1031" s="16">
        <f t="shared" si="585"/>
        <v>2592</v>
      </c>
      <c r="AF1031" s="16">
        <f t="shared" si="585"/>
        <v>3857</v>
      </c>
      <c r="AG1031" s="16">
        <f t="shared" si="585"/>
        <v>6449</v>
      </c>
      <c r="AH1031" s="16">
        <f t="shared" si="585"/>
        <v>3422</v>
      </c>
      <c r="AI1031" s="16">
        <f t="shared" si="585"/>
        <v>3561</v>
      </c>
      <c r="AJ1031" s="16">
        <f t="shared" si="585"/>
        <v>6983</v>
      </c>
      <c r="AK1031" s="16">
        <f t="shared" si="585"/>
        <v>6014</v>
      </c>
      <c r="AL1031" s="16">
        <f t="shared" si="585"/>
        <v>7418</v>
      </c>
      <c r="AM1031" s="16">
        <f t="shared" si="585"/>
        <v>13432</v>
      </c>
      <c r="AN1031" s="16">
        <f t="shared" ref="AN1031:BC1031" si="586">SUM(AN13:AN1029)</f>
        <v>62</v>
      </c>
      <c r="AO1031" s="16">
        <f t="shared" si="586"/>
        <v>52</v>
      </c>
      <c r="AP1031" s="16">
        <f t="shared" si="586"/>
        <v>3</v>
      </c>
      <c r="AQ1031" s="16">
        <f t="shared" si="586"/>
        <v>5</v>
      </c>
      <c r="AR1031" s="16">
        <f t="shared" si="586"/>
        <v>87</v>
      </c>
      <c r="AS1031" s="16">
        <f t="shared" si="586"/>
        <v>65</v>
      </c>
      <c r="AT1031" s="16">
        <f t="shared" si="586"/>
        <v>385</v>
      </c>
      <c r="AU1031" s="16">
        <f t="shared" si="586"/>
        <v>95</v>
      </c>
      <c r="AV1031" s="16">
        <f t="shared" si="586"/>
        <v>0</v>
      </c>
      <c r="AW1031" s="16">
        <f t="shared" si="586"/>
        <v>0</v>
      </c>
      <c r="AX1031" s="16">
        <f t="shared" si="586"/>
        <v>5063</v>
      </c>
      <c r="AY1031" s="16">
        <f t="shared" si="586"/>
        <v>6964</v>
      </c>
      <c r="AZ1031" s="16">
        <f t="shared" si="586"/>
        <v>382</v>
      </c>
      <c r="BA1031" s="16">
        <f t="shared" si="586"/>
        <v>233</v>
      </c>
      <c r="BB1031" s="16">
        <f t="shared" si="586"/>
        <v>1</v>
      </c>
      <c r="BC1031" s="16">
        <f t="shared" si="586"/>
        <v>1</v>
      </c>
      <c r="BD1031" s="16">
        <f t="shared" ref="BD1031:BN1031" si="587">SUM(BD13:BD1029)</f>
        <v>537</v>
      </c>
      <c r="BE1031" s="16">
        <f t="shared" si="587"/>
        <v>217</v>
      </c>
      <c r="BF1031" s="16">
        <f t="shared" si="587"/>
        <v>754</v>
      </c>
      <c r="BG1031" s="16">
        <f t="shared" si="587"/>
        <v>5446</v>
      </c>
      <c r="BH1031" s="16">
        <f t="shared" si="587"/>
        <v>7198</v>
      </c>
      <c r="BI1031" s="16">
        <f t="shared" si="587"/>
        <v>12644</v>
      </c>
      <c r="BJ1031" s="16">
        <f t="shared" si="587"/>
        <v>5983</v>
      </c>
      <c r="BK1031" s="16">
        <f t="shared" si="587"/>
        <v>7415</v>
      </c>
      <c r="BL1031" s="16">
        <f t="shared" si="587"/>
        <v>13398</v>
      </c>
      <c r="BM1031" s="16">
        <f t="shared" si="587"/>
        <v>93</v>
      </c>
      <c r="BN1031" s="16">
        <f t="shared" si="587"/>
        <v>67</v>
      </c>
      <c r="BO1031" s="16">
        <f t="shared" ref="BO1031:BT1031" si="588">SUM(BO13:BO1029)</f>
        <v>408</v>
      </c>
      <c r="BP1031" s="16">
        <f t="shared" si="588"/>
        <v>261</v>
      </c>
      <c r="BQ1031" s="16">
        <f t="shared" si="588"/>
        <v>101</v>
      </c>
      <c r="BR1031" s="16">
        <f t="shared" si="588"/>
        <v>58</v>
      </c>
      <c r="BS1031" s="16">
        <f t="shared" si="588"/>
        <v>212</v>
      </c>
      <c r="BT1031" s="16">
        <f t="shared" si="588"/>
        <v>135</v>
      </c>
      <c r="BU1031" s="16">
        <f t="shared" ref="BU1031:CF1031" si="589">SUM(BU13:BU1029)</f>
        <v>721</v>
      </c>
      <c r="BV1031" s="16">
        <f t="shared" si="589"/>
        <v>454</v>
      </c>
      <c r="BW1031" s="16">
        <f t="shared" si="589"/>
        <v>814</v>
      </c>
      <c r="BX1031" s="16">
        <f t="shared" si="589"/>
        <v>521</v>
      </c>
      <c r="BY1031" s="16">
        <f t="shared" si="589"/>
        <v>1335</v>
      </c>
      <c r="BZ1031" s="16">
        <f t="shared" si="589"/>
        <v>5962</v>
      </c>
      <c r="CA1031" s="16">
        <f t="shared" si="589"/>
        <v>7470</v>
      </c>
      <c r="CB1031" s="16">
        <f t="shared" si="589"/>
        <v>814</v>
      </c>
      <c r="CC1031" s="16">
        <f t="shared" si="589"/>
        <v>521</v>
      </c>
      <c r="CD1031" s="16">
        <f t="shared" si="589"/>
        <v>6776</v>
      </c>
      <c r="CE1031" s="16">
        <f t="shared" si="589"/>
        <v>7991</v>
      </c>
      <c r="CF1031" s="16">
        <f t="shared" si="589"/>
        <v>14767</v>
      </c>
      <c r="CG1031" s="303"/>
    </row>
    <row r="1032" spans="1:85" ht="13.5" thickTop="1" x14ac:dyDescent="0.2">
      <c r="B1032" s="675" t="s">
        <v>7</v>
      </c>
      <c r="C1032" s="675">
        <f t="shared" si="582"/>
        <v>85</v>
      </c>
      <c r="G1032" s="499" t="s">
        <v>52</v>
      </c>
      <c r="H1032" s="500">
        <f t="shared" ref="H1032:O1033" si="590">SUMIFS(H$13:H$1029,$G$13:$G$1029,$G1032)</f>
        <v>35</v>
      </c>
      <c r="I1032" s="500">
        <f t="shared" si="590"/>
        <v>64</v>
      </c>
      <c r="J1032" s="500">
        <f t="shared" si="590"/>
        <v>36</v>
      </c>
      <c r="K1032" s="500">
        <f t="shared" si="590"/>
        <v>41</v>
      </c>
      <c r="L1032" s="500">
        <f t="shared" si="590"/>
        <v>617</v>
      </c>
      <c r="M1032" s="500">
        <f t="shared" si="590"/>
        <v>1063</v>
      </c>
      <c r="N1032" s="500">
        <f t="shared" si="590"/>
        <v>983</v>
      </c>
      <c r="O1032" s="500">
        <f t="shared" si="590"/>
        <v>1743</v>
      </c>
      <c r="P1032" s="500">
        <f t="shared" ref="P1032:X1033" si="591">SUMIFS(P$13:P$1029,$G$13:$G$1029,$G1032)</f>
        <v>1671</v>
      </c>
      <c r="Q1032" s="500">
        <f t="shared" si="591"/>
        <v>2911</v>
      </c>
      <c r="R1032" s="500">
        <f t="shared" si="591"/>
        <v>4582</v>
      </c>
      <c r="S1032" s="500">
        <f t="shared" si="591"/>
        <v>54</v>
      </c>
      <c r="T1032" s="500">
        <f t="shared" si="591"/>
        <v>46</v>
      </c>
      <c r="U1032" s="500">
        <f t="shared" si="591"/>
        <v>380</v>
      </c>
      <c r="V1032" s="500">
        <f t="shared" si="591"/>
        <v>745</v>
      </c>
      <c r="W1032" s="500">
        <f t="shared" si="591"/>
        <v>439</v>
      </c>
      <c r="X1032" s="500">
        <f t="shared" si="591"/>
        <v>950</v>
      </c>
      <c r="Y1032" s="500">
        <f t="shared" ref="Y1032:AN1033" si="592">SUMIFS(Y$13:Y$1029,$G$13:$G$1029,$G1032)</f>
        <v>873</v>
      </c>
      <c r="Z1032" s="500">
        <f t="shared" si="592"/>
        <v>1741</v>
      </c>
      <c r="AA1032" s="500">
        <f t="shared" si="592"/>
        <v>2614</v>
      </c>
      <c r="AB1032" s="500">
        <f t="shared" si="592"/>
        <v>2544</v>
      </c>
      <c r="AC1032" s="500">
        <f t="shared" si="592"/>
        <v>4652</v>
      </c>
      <c r="AD1032" s="501">
        <f t="shared" si="592"/>
        <v>7196</v>
      </c>
      <c r="AE1032" s="500">
        <f t="shared" si="592"/>
        <v>820</v>
      </c>
      <c r="AF1032" s="500">
        <f t="shared" si="592"/>
        <v>2368</v>
      </c>
      <c r="AG1032" s="500">
        <f t="shared" si="592"/>
        <v>3188</v>
      </c>
      <c r="AH1032" s="500">
        <f t="shared" si="592"/>
        <v>1771</v>
      </c>
      <c r="AI1032" s="500">
        <f t="shared" si="592"/>
        <v>2237</v>
      </c>
      <c r="AJ1032" s="500">
        <f t="shared" si="592"/>
        <v>4008</v>
      </c>
      <c r="AK1032" s="500">
        <f t="shared" si="592"/>
        <v>2591</v>
      </c>
      <c r="AL1032" s="500">
        <f t="shared" si="592"/>
        <v>4605</v>
      </c>
      <c r="AM1032" s="500">
        <f t="shared" si="592"/>
        <v>7196</v>
      </c>
      <c r="AN1032" s="500">
        <f t="shared" si="592"/>
        <v>30</v>
      </c>
      <c r="AO1032" s="500">
        <f t="shared" ref="AN1032:BC1033" si="593">SUMIFS(AO$13:AO$1029,$G$13:$G$1029,$G1032)</f>
        <v>31</v>
      </c>
      <c r="AP1032" s="500">
        <f t="shared" si="593"/>
        <v>3</v>
      </c>
      <c r="AQ1032" s="500">
        <f t="shared" si="593"/>
        <v>0</v>
      </c>
      <c r="AR1032" s="500">
        <f t="shared" si="593"/>
        <v>79</v>
      </c>
      <c r="AS1032" s="500">
        <f t="shared" si="593"/>
        <v>61</v>
      </c>
      <c r="AT1032" s="500">
        <f t="shared" si="593"/>
        <v>16</v>
      </c>
      <c r="AU1032" s="500">
        <f t="shared" si="593"/>
        <v>5</v>
      </c>
      <c r="AV1032" s="500">
        <f t="shared" si="593"/>
        <v>0</v>
      </c>
      <c r="AW1032" s="500">
        <f t="shared" si="593"/>
        <v>0</v>
      </c>
      <c r="AX1032" s="500">
        <f t="shared" si="593"/>
        <v>2253</v>
      </c>
      <c r="AY1032" s="500">
        <f t="shared" si="593"/>
        <v>4331</v>
      </c>
      <c r="AZ1032" s="500">
        <f t="shared" si="593"/>
        <v>208</v>
      </c>
      <c r="BA1032" s="500">
        <f t="shared" si="593"/>
        <v>176</v>
      </c>
      <c r="BB1032" s="500">
        <f t="shared" si="593"/>
        <v>1</v>
      </c>
      <c r="BC1032" s="500">
        <f t="shared" si="593"/>
        <v>1</v>
      </c>
      <c r="BD1032" s="500">
        <f t="shared" ref="BD1032:BS1033" si="594">SUMIFS(BD$13:BD$1029,$G$13:$G$1029,$G1032)</f>
        <v>128</v>
      </c>
      <c r="BE1032" s="500">
        <f t="shared" si="594"/>
        <v>97</v>
      </c>
      <c r="BF1032" s="500">
        <f t="shared" si="594"/>
        <v>225</v>
      </c>
      <c r="BG1032" s="500">
        <f t="shared" si="594"/>
        <v>2462</v>
      </c>
      <c r="BH1032" s="500">
        <f t="shared" si="594"/>
        <v>4508</v>
      </c>
      <c r="BI1032" s="500">
        <f t="shared" si="594"/>
        <v>6970</v>
      </c>
      <c r="BJ1032" s="500">
        <f t="shared" si="594"/>
        <v>2590</v>
      </c>
      <c r="BK1032" s="500">
        <f t="shared" si="594"/>
        <v>4605</v>
      </c>
      <c r="BL1032" s="502">
        <f t="shared" si="594"/>
        <v>7195</v>
      </c>
      <c r="BM1032" s="500">
        <f t="shared" si="594"/>
        <v>92</v>
      </c>
      <c r="BN1032" s="500">
        <f t="shared" si="594"/>
        <v>67</v>
      </c>
      <c r="BO1032" s="500">
        <f t="shared" si="594"/>
        <v>55</v>
      </c>
      <c r="BP1032" s="500">
        <f t="shared" si="594"/>
        <v>22</v>
      </c>
      <c r="BQ1032" s="500">
        <f t="shared" si="594"/>
        <v>99</v>
      </c>
      <c r="BR1032" s="500">
        <f t="shared" si="594"/>
        <v>53</v>
      </c>
      <c r="BS1032" s="500">
        <f t="shared" si="594"/>
        <v>190</v>
      </c>
      <c r="BT1032" s="500">
        <f t="shared" ref="BO1032:BT1033" si="595">SUMIFS(BT$13:BT$1029,$G$13:$G$1029,$G1032)</f>
        <v>107</v>
      </c>
      <c r="BU1032" s="500">
        <f t="shared" ref="BU1032:CF1033" si="596">SUMIFS(BU$13:BU$1029,$G$13:$G$1029,$G1032)</f>
        <v>344</v>
      </c>
      <c r="BV1032" s="500">
        <f t="shared" si="596"/>
        <v>182</v>
      </c>
      <c r="BW1032" s="500">
        <f t="shared" si="596"/>
        <v>436</v>
      </c>
      <c r="BX1032" s="500">
        <f t="shared" si="596"/>
        <v>249</v>
      </c>
      <c r="BY1032" s="500">
        <f t="shared" si="596"/>
        <v>685</v>
      </c>
      <c r="BZ1032" s="500">
        <f t="shared" si="596"/>
        <v>2544</v>
      </c>
      <c r="CA1032" s="500">
        <f t="shared" si="596"/>
        <v>4652</v>
      </c>
      <c r="CB1032" s="500">
        <f t="shared" si="596"/>
        <v>436</v>
      </c>
      <c r="CC1032" s="500">
        <f t="shared" si="596"/>
        <v>249</v>
      </c>
      <c r="CD1032" s="500">
        <f t="shared" si="596"/>
        <v>2980</v>
      </c>
      <c r="CE1032" s="500">
        <f t="shared" si="596"/>
        <v>4901</v>
      </c>
      <c r="CF1032" s="503">
        <f t="shared" si="596"/>
        <v>7881</v>
      </c>
      <c r="CG1032" s="304"/>
    </row>
    <row r="1033" spans="1:85" ht="13.5" thickBot="1" x14ac:dyDescent="0.25">
      <c r="B1033" s="675" t="s">
        <v>10</v>
      </c>
      <c r="C1033" s="675">
        <f t="shared" si="582"/>
        <v>2</v>
      </c>
      <c r="G1033" s="17" t="s">
        <v>53</v>
      </c>
      <c r="H1033" s="41">
        <f t="shared" si="590"/>
        <v>0</v>
      </c>
      <c r="I1033" s="41">
        <f t="shared" si="590"/>
        <v>0</v>
      </c>
      <c r="J1033" s="41">
        <f t="shared" si="590"/>
        <v>0</v>
      </c>
      <c r="K1033" s="41">
        <f t="shared" si="590"/>
        <v>0</v>
      </c>
      <c r="L1033" s="41">
        <f t="shared" si="590"/>
        <v>2</v>
      </c>
      <c r="M1033" s="41">
        <f t="shared" si="590"/>
        <v>7</v>
      </c>
      <c r="N1033" s="41">
        <f t="shared" si="590"/>
        <v>316</v>
      </c>
      <c r="O1033" s="41">
        <f t="shared" si="590"/>
        <v>307</v>
      </c>
      <c r="P1033" s="41">
        <f t="shared" si="591"/>
        <v>318</v>
      </c>
      <c r="Q1033" s="41">
        <f t="shared" si="591"/>
        <v>314</v>
      </c>
      <c r="R1033" s="41">
        <f t="shared" si="591"/>
        <v>632</v>
      </c>
      <c r="S1033" s="41">
        <f t="shared" si="591"/>
        <v>3022</v>
      </c>
      <c r="T1033" s="41">
        <f t="shared" si="591"/>
        <v>2394</v>
      </c>
      <c r="U1033" s="41">
        <f t="shared" si="591"/>
        <v>11</v>
      </c>
      <c r="V1033" s="41">
        <f t="shared" si="591"/>
        <v>13</v>
      </c>
      <c r="W1033" s="41">
        <f t="shared" si="591"/>
        <v>67</v>
      </c>
      <c r="X1033" s="41">
        <f t="shared" si="591"/>
        <v>97</v>
      </c>
      <c r="Y1033" s="41">
        <f t="shared" si="592"/>
        <v>3100</v>
      </c>
      <c r="Z1033" s="41">
        <f t="shared" si="592"/>
        <v>2504</v>
      </c>
      <c r="AA1033" s="41">
        <f t="shared" si="592"/>
        <v>5604</v>
      </c>
      <c r="AB1033" s="41">
        <f t="shared" si="592"/>
        <v>3418</v>
      </c>
      <c r="AC1033" s="41">
        <f t="shared" si="592"/>
        <v>2818</v>
      </c>
      <c r="AD1033" s="40">
        <f t="shared" si="592"/>
        <v>6236</v>
      </c>
      <c r="AE1033" s="41">
        <f t="shared" si="592"/>
        <v>1772</v>
      </c>
      <c r="AF1033" s="41">
        <f t="shared" si="592"/>
        <v>1489</v>
      </c>
      <c r="AG1033" s="41">
        <f t="shared" si="592"/>
        <v>3261</v>
      </c>
      <c r="AH1033" s="41">
        <f t="shared" si="592"/>
        <v>1651</v>
      </c>
      <c r="AI1033" s="41">
        <f t="shared" si="592"/>
        <v>1324</v>
      </c>
      <c r="AJ1033" s="41">
        <f t="shared" si="592"/>
        <v>2975</v>
      </c>
      <c r="AK1033" s="41">
        <f t="shared" si="592"/>
        <v>3423</v>
      </c>
      <c r="AL1033" s="41">
        <f t="shared" si="592"/>
        <v>2813</v>
      </c>
      <c r="AM1033" s="41">
        <f t="shared" si="592"/>
        <v>6236</v>
      </c>
      <c r="AN1033" s="41">
        <f t="shared" si="593"/>
        <v>32</v>
      </c>
      <c r="AO1033" s="41">
        <f t="shared" si="593"/>
        <v>21</v>
      </c>
      <c r="AP1033" s="41">
        <f t="shared" si="593"/>
        <v>0</v>
      </c>
      <c r="AQ1033" s="41">
        <f t="shared" si="593"/>
        <v>5</v>
      </c>
      <c r="AR1033" s="41">
        <f t="shared" si="593"/>
        <v>8</v>
      </c>
      <c r="AS1033" s="41">
        <f t="shared" si="593"/>
        <v>4</v>
      </c>
      <c r="AT1033" s="41">
        <f t="shared" si="593"/>
        <v>369</v>
      </c>
      <c r="AU1033" s="41">
        <f t="shared" si="593"/>
        <v>90</v>
      </c>
      <c r="AV1033" s="41">
        <f t="shared" si="593"/>
        <v>0</v>
      </c>
      <c r="AW1033" s="41">
        <f t="shared" si="593"/>
        <v>0</v>
      </c>
      <c r="AX1033" s="41">
        <f t="shared" si="593"/>
        <v>2810</v>
      </c>
      <c r="AY1033" s="41">
        <f t="shared" si="593"/>
        <v>2633</v>
      </c>
      <c r="AZ1033" s="41">
        <f t="shared" si="593"/>
        <v>174</v>
      </c>
      <c r="BA1033" s="41">
        <f t="shared" si="593"/>
        <v>57</v>
      </c>
      <c r="BB1033" s="41">
        <f t="shared" si="593"/>
        <v>0</v>
      </c>
      <c r="BC1033" s="41">
        <f t="shared" si="593"/>
        <v>0</v>
      </c>
      <c r="BD1033" s="41">
        <f t="shared" si="594"/>
        <v>409</v>
      </c>
      <c r="BE1033" s="41">
        <f t="shared" si="594"/>
        <v>120</v>
      </c>
      <c r="BF1033" s="41">
        <f t="shared" si="594"/>
        <v>529</v>
      </c>
      <c r="BG1033" s="41">
        <f t="shared" si="594"/>
        <v>2984</v>
      </c>
      <c r="BH1033" s="41">
        <f t="shared" si="594"/>
        <v>2690</v>
      </c>
      <c r="BI1033" s="41">
        <f t="shared" si="594"/>
        <v>5674</v>
      </c>
      <c r="BJ1033" s="41">
        <f t="shared" si="594"/>
        <v>3393</v>
      </c>
      <c r="BK1033" s="41">
        <f t="shared" si="594"/>
        <v>2810</v>
      </c>
      <c r="BL1033" s="42">
        <f t="shared" si="594"/>
        <v>6203</v>
      </c>
      <c r="BM1033" s="41">
        <f t="shared" si="594"/>
        <v>1</v>
      </c>
      <c r="BN1033" s="41">
        <f t="shared" si="594"/>
        <v>0</v>
      </c>
      <c r="BO1033" s="41">
        <f t="shared" si="595"/>
        <v>353</v>
      </c>
      <c r="BP1033" s="41">
        <f t="shared" si="595"/>
        <v>239</v>
      </c>
      <c r="BQ1033" s="41">
        <f t="shared" si="595"/>
        <v>2</v>
      </c>
      <c r="BR1033" s="41">
        <f t="shared" si="595"/>
        <v>5</v>
      </c>
      <c r="BS1033" s="41">
        <f t="shared" si="595"/>
        <v>22</v>
      </c>
      <c r="BT1033" s="41">
        <f t="shared" si="595"/>
        <v>28</v>
      </c>
      <c r="BU1033" s="41">
        <f t="shared" si="596"/>
        <v>377</v>
      </c>
      <c r="BV1033" s="41">
        <f t="shared" si="596"/>
        <v>272</v>
      </c>
      <c r="BW1033" s="41">
        <f t="shared" si="596"/>
        <v>378</v>
      </c>
      <c r="BX1033" s="41">
        <f t="shared" si="596"/>
        <v>272</v>
      </c>
      <c r="BY1033" s="41">
        <f t="shared" si="596"/>
        <v>650</v>
      </c>
      <c r="BZ1033" s="41">
        <f t="shared" si="596"/>
        <v>3418</v>
      </c>
      <c r="CA1033" s="41">
        <f t="shared" si="596"/>
        <v>2818</v>
      </c>
      <c r="CB1033" s="41">
        <f t="shared" si="596"/>
        <v>378</v>
      </c>
      <c r="CC1033" s="41">
        <f t="shared" si="596"/>
        <v>272</v>
      </c>
      <c r="CD1033" s="41">
        <f t="shared" si="596"/>
        <v>3796</v>
      </c>
      <c r="CE1033" s="41">
        <f t="shared" si="596"/>
        <v>3090</v>
      </c>
      <c r="CF1033" s="43">
        <f t="shared" si="596"/>
        <v>6886</v>
      </c>
      <c r="CG1033" s="304"/>
    </row>
    <row r="1034" spans="1:85" ht="13.5" thickTop="1" x14ac:dyDescent="0.2">
      <c r="B1034" s="675" t="s">
        <v>8</v>
      </c>
      <c r="C1034" s="675">
        <f t="shared" si="582"/>
        <v>34</v>
      </c>
      <c r="AD1034" s="6"/>
    </row>
    <row r="1035" spans="1:85" ht="13.5" thickBot="1" x14ac:dyDescent="0.25">
      <c r="B1035" s="675" t="s">
        <v>9</v>
      </c>
      <c r="C1035" s="675">
        <f t="shared" si="582"/>
        <v>59</v>
      </c>
      <c r="F1035" s="595" t="s">
        <v>6</v>
      </c>
      <c r="G1035" s="593" t="s">
        <v>4</v>
      </c>
      <c r="H1035" s="594">
        <f>SUM(H1036:H1037)</f>
        <v>31</v>
      </c>
      <c r="I1035" s="594">
        <f t="shared" ref="I1035:R1035" si="597">SUM(I1036:I1037)</f>
        <v>55</v>
      </c>
      <c r="J1035" s="594">
        <f t="shared" si="597"/>
        <v>35</v>
      </c>
      <c r="K1035" s="594">
        <f t="shared" si="597"/>
        <v>41</v>
      </c>
      <c r="L1035" s="594">
        <f t="shared" si="597"/>
        <v>395</v>
      </c>
      <c r="M1035" s="594">
        <f t="shared" si="597"/>
        <v>668</v>
      </c>
      <c r="N1035" s="594">
        <f t="shared" si="597"/>
        <v>480</v>
      </c>
      <c r="O1035" s="594">
        <f t="shared" si="597"/>
        <v>1204</v>
      </c>
      <c r="P1035" s="594">
        <f t="shared" si="597"/>
        <v>941</v>
      </c>
      <c r="Q1035" s="594">
        <f t="shared" si="597"/>
        <v>1968</v>
      </c>
      <c r="R1035" s="594">
        <f t="shared" si="597"/>
        <v>2909</v>
      </c>
      <c r="S1035" s="594">
        <f t="shared" ref="S1035" si="598">SUM(S1036:S1037)</f>
        <v>71</v>
      </c>
      <c r="T1035" s="594">
        <f t="shared" ref="T1035" si="599">SUM(T1036:T1037)</f>
        <v>160</v>
      </c>
      <c r="U1035" s="594">
        <f t="shared" ref="U1035" si="600">SUM(U1036:U1037)</f>
        <v>298</v>
      </c>
      <c r="V1035" s="594">
        <f t="shared" ref="V1035" si="601">SUM(V1036:V1037)</f>
        <v>597</v>
      </c>
      <c r="W1035" s="594">
        <f t="shared" ref="W1035" si="602">SUM(W1036:W1037)</f>
        <v>324</v>
      </c>
      <c r="X1035" s="594">
        <f t="shared" ref="X1035" si="603">SUM(X1036:X1037)</f>
        <v>744</v>
      </c>
      <c r="Y1035" s="594">
        <f t="shared" ref="Y1035" si="604">SUM(Y1036:Y1037)</f>
        <v>693</v>
      </c>
      <c r="Z1035" s="594">
        <f t="shared" ref="Z1035" si="605">SUM(Z1036:Z1037)</f>
        <v>1501</v>
      </c>
      <c r="AA1035" s="594">
        <f t="shared" ref="AA1035" si="606">SUM(AA1036:AA1037)</f>
        <v>2194</v>
      </c>
      <c r="AB1035" s="594">
        <f t="shared" ref="AB1035" si="607">SUM(AB1036:AB1037)</f>
        <v>1634</v>
      </c>
      <c r="AC1035" s="594">
        <f t="shared" ref="AC1035" si="608">SUM(AC1036:AC1037)</f>
        <v>3469</v>
      </c>
      <c r="AD1035" s="700">
        <f t="shared" ref="AD1035" si="609">SUM(AD1036:AD1037)</f>
        <v>5103</v>
      </c>
      <c r="AE1035" s="594">
        <f t="shared" ref="AE1035" si="610">SUM(AE1036:AE1037)</f>
        <v>642</v>
      </c>
      <c r="AF1035" s="594">
        <f t="shared" ref="AF1035" si="611">SUM(AF1036:AF1037)</f>
        <v>2029</v>
      </c>
      <c r="AG1035" s="594">
        <f t="shared" ref="AG1035" si="612">SUM(AG1036:AG1037)</f>
        <v>2671</v>
      </c>
      <c r="AH1035" s="594">
        <f t="shared" ref="AH1035" si="613">SUM(AH1036:AH1037)</f>
        <v>1040</v>
      </c>
      <c r="AI1035" s="594">
        <f t="shared" ref="AI1035" si="614">SUM(AI1036:AI1037)</f>
        <v>1392</v>
      </c>
      <c r="AJ1035" s="594">
        <f t="shared" ref="AJ1035" si="615">SUM(AJ1036:AJ1037)</f>
        <v>2432</v>
      </c>
      <c r="AK1035" s="594">
        <f t="shared" ref="AK1035" si="616">SUM(AK1036:AK1037)</f>
        <v>1682</v>
      </c>
      <c r="AL1035" s="594">
        <f t="shared" ref="AL1035" si="617">SUM(AL1036:AL1037)</f>
        <v>3421</v>
      </c>
      <c r="AM1035" s="700">
        <f t="shared" ref="AM1035" si="618">SUM(AM1036:AM1037)</f>
        <v>5103</v>
      </c>
      <c r="AN1035" s="594">
        <f t="shared" ref="AN1035" si="619">SUM(AN1036:AN1037)</f>
        <v>39</v>
      </c>
      <c r="AO1035" s="594">
        <f t="shared" ref="AO1035" si="620">SUM(AO1036:AO1037)</f>
        <v>41</v>
      </c>
      <c r="AP1035" s="594">
        <f t="shared" ref="AP1035" si="621">SUM(AP1036:AP1037)</f>
        <v>1</v>
      </c>
      <c r="AQ1035" s="594">
        <f t="shared" ref="AQ1035" si="622">SUM(AQ1036:AQ1037)</f>
        <v>3</v>
      </c>
      <c r="AR1035" s="594">
        <f t="shared" ref="AR1035" si="623">SUM(AR1036:AR1037)</f>
        <v>79</v>
      </c>
      <c r="AS1035" s="594">
        <f t="shared" ref="AS1035" si="624">SUM(AS1036:AS1037)</f>
        <v>60</v>
      </c>
      <c r="AT1035" s="594">
        <f t="shared" ref="AT1035" si="625">SUM(AT1036:AT1037)</f>
        <v>4</v>
      </c>
      <c r="AU1035" s="594">
        <f t="shared" ref="AU1035" si="626">SUM(AU1036:AU1037)</f>
        <v>2</v>
      </c>
      <c r="AV1035" s="594">
        <f t="shared" ref="AV1035" si="627">SUM(AV1036:AV1037)</f>
        <v>0</v>
      </c>
      <c r="AW1035" s="594">
        <f t="shared" ref="AW1035" si="628">SUM(AW1036:AW1037)</f>
        <v>0</v>
      </c>
      <c r="AX1035" s="594">
        <f t="shared" ref="AX1035" si="629">SUM(AX1036:AX1037)</f>
        <v>1492</v>
      </c>
      <c r="AY1035" s="594">
        <f t="shared" ref="AY1035" si="630">SUM(AY1036:AY1037)</f>
        <v>3277</v>
      </c>
      <c r="AZ1035" s="594">
        <f t="shared" ref="AZ1035" si="631">SUM(AZ1036:AZ1037)</f>
        <v>67</v>
      </c>
      <c r="BA1035" s="594">
        <f t="shared" ref="BA1035" si="632">SUM(BA1036:BA1037)</f>
        <v>38</v>
      </c>
      <c r="BB1035" s="594">
        <f t="shared" ref="BB1035" si="633">SUM(BB1036:BB1037)</f>
        <v>0</v>
      </c>
      <c r="BC1035" s="594">
        <f t="shared" ref="BC1035" si="634">SUM(BC1036:BC1037)</f>
        <v>0</v>
      </c>
      <c r="BD1035" s="594">
        <f t="shared" ref="BD1035" si="635">SUM(BD1036:BD1037)</f>
        <v>123</v>
      </c>
      <c r="BE1035" s="594">
        <f t="shared" ref="BE1035" si="636">SUM(BE1036:BE1037)</f>
        <v>106</v>
      </c>
      <c r="BF1035" s="596">
        <f t="shared" ref="BF1035" si="637">SUM(BF1036:BF1037)</f>
        <v>229</v>
      </c>
      <c r="BG1035" s="594">
        <f t="shared" ref="BG1035" si="638">SUM(BG1036:BG1037)</f>
        <v>1559</v>
      </c>
      <c r="BH1035" s="594">
        <f t="shared" ref="BH1035" si="639">SUM(BH1036:BH1037)</f>
        <v>3315</v>
      </c>
      <c r="BI1035" s="596">
        <f t="shared" ref="BI1035" si="640">SUM(BI1036:BI1037)</f>
        <v>4874</v>
      </c>
      <c r="BJ1035" s="594">
        <f t="shared" ref="BJ1035" si="641">SUM(BJ1036:BJ1037)</f>
        <v>1682</v>
      </c>
      <c r="BK1035" s="594">
        <f t="shared" ref="BK1035" si="642">SUM(BK1036:BK1037)</f>
        <v>3421</v>
      </c>
      <c r="BL1035" s="700">
        <f t="shared" ref="BL1035" si="643">SUM(BL1036:BL1037)</f>
        <v>5103</v>
      </c>
      <c r="BM1035" s="594">
        <f t="shared" ref="BM1035" si="644">SUM(BM1036:BM1037)</f>
        <v>23</v>
      </c>
      <c r="BN1035" s="594">
        <f t="shared" ref="BN1035" si="645">SUM(BN1036:BN1037)</f>
        <v>1</v>
      </c>
      <c r="BO1035" s="594">
        <f t="shared" ref="BO1035" si="646">SUM(BO1036:BO1037)</f>
        <v>3</v>
      </c>
      <c r="BP1035" s="594">
        <f t="shared" ref="BP1035" si="647">SUM(BP1036:BP1037)</f>
        <v>10</v>
      </c>
      <c r="BQ1035" s="594">
        <f t="shared" ref="BQ1035" si="648">SUM(BQ1036:BQ1037)</f>
        <v>28</v>
      </c>
      <c r="BR1035" s="594">
        <f t="shared" ref="BR1035" si="649">SUM(BR1036:BR1037)</f>
        <v>3</v>
      </c>
      <c r="BS1035" s="594">
        <f t="shared" ref="BS1035" si="650">SUM(BS1036:BS1037)</f>
        <v>93</v>
      </c>
      <c r="BT1035" s="594">
        <f t="shared" ref="BT1035" si="651">SUM(BT1036:BT1037)</f>
        <v>38</v>
      </c>
      <c r="BU1035" s="594">
        <f t="shared" ref="BU1035" si="652">SUM(BU1036:BU1037)</f>
        <v>124</v>
      </c>
      <c r="BV1035" s="594">
        <f t="shared" ref="BV1035" si="653">SUM(BV1036:BV1037)</f>
        <v>51</v>
      </c>
      <c r="BW1035" s="594">
        <f t="shared" ref="BW1035" si="654">SUM(BW1036:BW1037)</f>
        <v>147</v>
      </c>
      <c r="BX1035" s="594">
        <f t="shared" ref="BX1035" si="655">SUM(BX1036:BX1037)</f>
        <v>52</v>
      </c>
      <c r="BY1035" s="594">
        <f t="shared" ref="BY1035" si="656">SUM(BY1036:BY1037)</f>
        <v>199</v>
      </c>
      <c r="BZ1035" s="594">
        <f t="shared" ref="BZ1035" si="657">SUM(BZ1036:BZ1037)</f>
        <v>1634</v>
      </c>
      <c r="CA1035" s="594">
        <f t="shared" ref="CA1035" si="658">SUM(CA1036:CA1037)</f>
        <v>3469</v>
      </c>
      <c r="CB1035" s="594">
        <f t="shared" ref="CB1035" si="659">SUM(CB1036:CB1037)</f>
        <v>147</v>
      </c>
      <c r="CC1035" s="594">
        <f t="shared" ref="CC1035" si="660">SUM(CC1036:CC1037)</f>
        <v>52</v>
      </c>
      <c r="CD1035" s="594">
        <f t="shared" ref="CD1035" si="661">SUM(CD1036:CD1037)</f>
        <v>1781</v>
      </c>
      <c r="CE1035" s="594">
        <f t="shared" ref="CE1035" si="662">SUM(CE1036:CE1037)</f>
        <v>3521</v>
      </c>
      <c r="CF1035" s="594">
        <f t="shared" ref="CF1035" si="663">SUM(CF1036:CF1037)</f>
        <v>5302</v>
      </c>
    </row>
    <row r="1036" spans="1:85" ht="13.5" thickTop="1" x14ac:dyDescent="0.2">
      <c r="B1036" s="675" t="s">
        <v>265</v>
      </c>
      <c r="C1036" s="675">
        <f t="shared" si="582"/>
        <v>132</v>
      </c>
      <c r="G1036" s="592" t="s">
        <v>52</v>
      </c>
      <c r="H1036" s="532">
        <f t="shared" ref="H1036:Q1037" si="664">SUMIFS(H$13:H$1029,$G$13:$G$1029,$G1036,JENJANG_PENDIDIKAN,$F$1035)</f>
        <v>31</v>
      </c>
      <c r="I1036" s="532">
        <f t="shared" si="664"/>
        <v>55</v>
      </c>
      <c r="J1036" s="532">
        <f t="shared" si="664"/>
        <v>35</v>
      </c>
      <c r="K1036" s="532">
        <f t="shared" si="664"/>
        <v>41</v>
      </c>
      <c r="L1036" s="532">
        <f t="shared" si="664"/>
        <v>395</v>
      </c>
      <c r="M1036" s="532">
        <f t="shared" si="664"/>
        <v>666</v>
      </c>
      <c r="N1036" s="532">
        <f t="shared" si="664"/>
        <v>480</v>
      </c>
      <c r="O1036" s="532">
        <f t="shared" si="664"/>
        <v>1204</v>
      </c>
      <c r="P1036" s="532">
        <f t="shared" si="664"/>
        <v>941</v>
      </c>
      <c r="Q1036" s="532">
        <f t="shared" si="664"/>
        <v>1966</v>
      </c>
      <c r="R1036" s="532">
        <f t="shared" ref="R1036:AA1037" si="665">SUMIFS(R$13:R$1029,$G$13:$G$1029,$G1036,JENJANG_PENDIDIKAN,$F$1035)</f>
        <v>2907</v>
      </c>
      <c r="S1036" s="532">
        <f t="shared" si="665"/>
        <v>2</v>
      </c>
      <c r="T1036" s="532">
        <f t="shared" si="665"/>
        <v>3</v>
      </c>
      <c r="U1036" s="532">
        <f t="shared" si="665"/>
        <v>297</v>
      </c>
      <c r="V1036" s="532">
        <f t="shared" si="665"/>
        <v>595</v>
      </c>
      <c r="W1036" s="532">
        <f t="shared" si="665"/>
        <v>315</v>
      </c>
      <c r="X1036" s="532">
        <f t="shared" si="665"/>
        <v>724</v>
      </c>
      <c r="Y1036" s="532">
        <f t="shared" si="665"/>
        <v>614</v>
      </c>
      <c r="Z1036" s="532">
        <f t="shared" si="665"/>
        <v>1322</v>
      </c>
      <c r="AA1036" s="532">
        <f t="shared" si="665"/>
        <v>1936</v>
      </c>
      <c r="AB1036" s="532">
        <f t="shared" ref="AB1036:AK1037" si="666">SUMIFS(AB$13:AB$1029,$G$13:$G$1029,$G1036,JENJANG_PENDIDIKAN,$F$1035)</f>
        <v>1555</v>
      </c>
      <c r="AC1036" s="532">
        <f t="shared" si="666"/>
        <v>3288</v>
      </c>
      <c r="AD1036" s="532">
        <f t="shared" si="666"/>
        <v>4843</v>
      </c>
      <c r="AE1036" s="532">
        <f t="shared" si="666"/>
        <v>580</v>
      </c>
      <c r="AF1036" s="532">
        <f t="shared" si="666"/>
        <v>1902</v>
      </c>
      <c r="AG1036" s="532">
        <f t="shared" si="666"/>
        <v>2482</v>
      </c>
      <c r="AH1036" s="532">
        <f t="shared" si="666"/>
        <v>1021</v>
      </c>
      <c r="AI1036" s="532">
        <f t="shared" si="666"/>
        <v>1340</v>
      </c>
      <c r="AJ1036" s="532">
        <f t="shared" si="666"/>
        <v>2361</v>
      </c>
      <c r="AK1036" s="532">
        <f t="shared" si="666"/>
        <v>1601</v>
      </c>
      <c r="AL1036" s="532">
        <f t="shared" ref="AL1036:AU1037" si="667">SUMIFS(AL$13:AL$1029,$G$13:$G$1029,$G1036,JENJANG_PENDIDIKAN,$F$1035)</f>
        <v>3242</v>
      </c>
      <c r="AM1036" s="532">
        <f t="shared" si="667"/>
        <v>4843</v>
      </c>
      <c r="AN1036" s="532">
        <f t="shared" si="667"/>
        <v>25</v>
      </c>
      <c r="AO1036" s="532">
        <f t="shared" si="667"/>
        <v>30</v>
      </c>
      <c r="AP1036" s="532">
        <f t="shared" si="667"/>
        <v>1</v>
      </c>
      <c r="AQ1036" s="532">
        <f t="shared" si="667"/>
        <v>0</v>
      </c>
      <c r="AR1036" s="532">
        <f t="shared" si="667"/>
        <v>78</v>
      </c>
      <c r="AS1036" s="532">
        <f t="shared" si="667"/>
        <v>60</v>
      </c>
      <c r="AT1036" s="532">
        <f t="shared" si="667"/>
        <v>4</v>
      </c>
      <c r="AU1036" s="532">
        <f t="shared" si="667"/>
        <v>2</v>
      </c>
      <c r="AV1036" s="532">
        <f t="shared" ref="AV1036:BE1037" si="668">SUMIFS(AV$13:AV$1029,$G$13:$G$1029,$G1036,JENJANG_PENDIDIKAN,$F$1035)</f>
        <v>0</v>
      </c>
      <c r="AW1036" s="532">
        <f t="shared" si="668"/>
        <v>0</v>
      </c>
      <c r="AX1036" s="532">
        <f t="shared" si="668"/>
        <v>1426</v>
      </c>
      <c r="AY1036" s="532">
        <f t="shared" si="668"/>
        <v>3113</v>
      </c>
      <c r="AZ1036" s="532">
        <f t="shared" si="668"/>
        <v>67</v>
      </c>
      <c r="BA1036" s="532">
        <f t="shared" si="668"/>
        <v>37</v>
      </c>
      <c r="BB1036" s="532">
        <f t="shared" si="668"/>
        <v>0</v>
      </c>
      <c r="BC1036" s="532">
        <f t="shared" si="668"/>
        <v>0</v>
      </c>
      <c r="BD1036" s="532">
        <f t="shared" si="668"/>
        <v>108</v>
      </c>
      <c r="BE1036" s="532">
        <f t="shared" si="668"/>
        <v>92</v>
      </c>
      <c r="BF1036" s="597">
        <f>SUMIFS(BF$13:BF$1029,$G$13:$G$1029,$G1036,JENJANG_PENDIDIKAN,$F$1035)</f>
        <v>200</v>
      </c>
      <c r="BG1036" s="532">
        <f t="shared" ref="BF1036:BO1037" si="669">SUMIFS(BG$13:BG$1029,$G$13:$G$1029,$G1036,JENJANG_PENDIDIKAN,$F$1035)</f>
        <v>1493</v>
      </c>
      <c r="BH1036" s="532">
        <f t="shared" si="669"/>
        <v>3150</v>
      </c>
      <c r="BI1036" s="597">
        <f t="shared" si="669"/>
        <v>4643</v>
      </c>
      <c r="BJ1036" s="532">
        <f t="shared" si="669"/>
        <v>1601</v>
      </c>
      <c r="BK1036" s="532">
        <f t="shared" si="669"/>
        <v>3242</v>
      </c>
      <c r="BL1036" s="532">
        <f t="shared" si="669"/>
        <v>4843</v>
      </c>
      <c r="BM1036" s="532">
        <f t="shared" si="669"/>
        <v>23</v>
      </c>
      <c r="BN1036" s="532">
        <f t="shared" si="669"/>
        <v>1</v>
      </c>
      <c r="BO1036" s="532">
        <f t="shared" si="669"/>
        <v>0</v>
      </c>
      <c r="BP1036" s="532">
        <f t="shared" ref="BP1036:BY1037" si="670">SUMIFS(BP$13:BP$1029,$G$13:$G$1029,$G1036,JENJANG_PENDIDIKAN,$F$1035)</f>
        <v>0</v>
      </c>
      <c r="BQ1036" s="532">
        <f t="shared" si="670"/>
        <v>28</v>
      </c>
      <c r="BR1036" s="532">
        <f t="shared" si="670"/>
        <v>3</v>
      </c>
      <c r="BS1036" s="532">
        <f t="shared" si="670"/>
        <v>92</v>
      </c>
      <c r="BT1036" s="532">
        <f t="shared" si="670"/>
        <v>35</v>
      </c>
      <c r="BU1036" s="532">
        <f t="shared" si="670"/>
        <v>120</v>
      </c>
      <c r="BV1036" s="532">
        <f t="shared" si="670"/>
        <v>38</v>
      </c>
      <c r="BW1036" s="532">
        <f t="shared" si="670"/>
        <v>143</v>
      </c>
      <c r="BX1036" s="532">
        <f t="shared" si="670"/>
        <v>39</v>
      </c>
      <c r="BY1036" s="532">
        <f t="shared" si="670"/>
        <v>182</v>
      </c>
      <c r="BZ1036" s="532">
        <f t="shared" ref="BZ1036:CF1037" si="671">SUMIFS(BZ$13:BZ$1029,$G$13:$G$1029,$G1036,JENJANG_PENDIDIKAN,$F$1035)</f>
        <v>1555</v>
      </c>
      <c r="CA1036" s="532">
        <f t="shared" si="671"/>
        <v>3288</v>
      </c>
      <c r="CB1036" s="532">
        <f t="shared" si="671"/>
        <v>143</v>
      </c>
      <c r="CC1036" s="532">
        <f t="shared" si="671"/>
        <v>39</v>
      </c>
      <c r="CD1036" s="532">
        <f t="shared" si="671"/>
        <v>1698</v>
      </c>
      <c r="CE1036" s="532">
        <f t="shared" si="671"/>
        <v>3327</v>
      </c>
      <c r="CF1036" s="532">
        <f t="shared" si="671"/>
        <v>5025</v>
      </c>
    </row>
    <row r="1037" spans="1:85" x14ac:dyDescent="0.2">
      <c r="B1037" s="675" t="s">
        <v>267</v>
      </c>
      <c r="C1037" s="675">
        <f t="shared" si="582"/>
        <v>134</v>
      </c>
      <c r="G1037" s="591" t="s">
        <v>53</v>
      </c>
      <c r="H1037" s="41">
        <f t="shared" si="664"/>
        <v>0</v>
      </c>
      <c r="I1037" s="41">
        <f t="shared" si="664"/>
        <v>0</v>
      </c>
      <c r="J1037" s="41">
        <f t="shared" si="664"/>
        <v>0</v>
      </c>
      <c r="K1037" s="41">
        <f t="shared" si="664"/>
        <v>0</v>
      </c>
      <c r="L1037" s="41">
        <f t="shared" si="664"/>
        <v>0</v>
      </c>
      <c r="M1037" s="41">
        <f t="shared" si="664"/>
        <v>2</v>
      </c>
      <c r="N1037" s="41">
        <f t="shared" si="664"/>
        <v>0</v>
      </c>
      <c r="O1037" s="41">
        <f t="shared" si="664"/>
        <v>0</v>
      </c>
      <c r="P1037" s="41">
        <f t="shared" si="664"/>
        <v>0</v>
      </c>
      <c r="Q1037" s="41">
        <f t="shared" si="664"/>
        <v>2</v>
      </c>
      <c r="R1037" s="41">
        <f t="shared" si="665"/>
        <v>2</v>
      </c>
      <c r="S1037" s="41">
        <f t="shared" si="665"/>
        <v>69</v>
      </c>
      <c r="T1037" s="41">
        <f t="shared" si="665"/>
        <v>157</v>
      </c>
      <c r="U1037" s="41">
        <f t="shared" si="665"/>
        <v>1</v>
      </c>
      <c r="V1037" s="41">
        <f t="shared" si="665"/>
        <v>2</v>
      </c>
      <c r="W1037" s="41">
        <f t="shared" si="665"/>
        <v>9</v>
      </c>
      <c r="X1037" s="41">
        <f t="shared" si="665"/>
        <v>20</v>
      </c>
      <c r="Y1037" s="41">
        <f t="shared" si="665"/>
        <v>79</v>
      </c>
      <c r="Z1037" s="41">
        <f t="shared" si="665"/>
        <v>179</v>
      </c>
      <c r="AA1037" s="41">
        <f t="shared" si="665"/>
        <v>258</v>
      </c>
      <c r="AB1037" s="41">
        <f t="shared" si="666"/>
        <v>79</v>
      </c>
      <c r="AC1037" s="41">
        <f t="shared" si="666"/>
        <v>181</v>
      </c>
      <c r="AD1037" s="41">
        <f t="shared" si="666"/>
        <v>260</v>
      </c>
      <c r="AE1037" s="41">
        <f t="shared" si="666"/>
        <v>62</v>
      </c>
      <c r="AF1037" s="41">
        <f t="shared" si="666"/>
        <v>127</v>
      </c>
      <c r="AG1037" s="41">
        <f t="shared" si="666"/>
        <v>189</v>
      </c>
      <c r="AH1037" s="41">
        <f t="shared" si="666"/>
        <v>19</v>
      </c>
      <c r="AI1037" s="41">
        <f t="shared" si="666"/>
        <v>52</v>
      </c>
      <c r="AJ1037" s="41">
        <f t="shared" si="666"/>
        <v>71</v>
      </c>
      <c r="AK1037" s="41">
        <f t="shared" si="666"/>
        <v>81</v>
      </c>
      <c r="AL1037" s="41">
        <f t="shared" si="667"/>
        <v>179</v>
      </c>
      <c r="AM1037" s="41">
        <f t="shared" si="667"/>
        <v>260</v>
      </c>
      <c r="AN1037" s="41">
        <f t="shared" si="667"/>
        <v>14</v>
      </c>
      <c r="AO1037" s="41">
        <f t="shared" si="667"/>
        <v>11</v>
      </c>
      <c r="AP1037" s="41">
        <f t="shared" si="667"/>
        <v>0</v>
      </c>
      <c r="AQ1037" s="41">
        <f t="shared" si="667"/>
        <v>3</v>
      </c>
      <c r="AR1037" s="41">
        <f t="shared" si="667"/>
        <v>1</v>
      </c>
      <c r="AS1037" s="41">
        <f t="shared" si="667"/>
        <v>0</v>
      </c>
      <c r="AT1037" s="41">
        <f t="shared" si="667"/>
        <v>0</v>
      </c>
      <c r="AU1037" s="41">
        <f t="shared" si="667"/>
        <v>0</v>
      </c>
      <c r="AV1037" s="41">
        <f t="shared" si="668"/>
        <v>0</v>
      </c>
      <c r="AW1037" s="41">
        <f t="shared" si="668"/>
        <v>0</v>
      </c>
      <c r="AX1037" s="41">
        <f t="shared" si="668"/>
        <v>66</v>
      </c>
      <c r="AY1037" s="41">
        <f t="shared" si="668"/>
        <v>164</v>
      </c>
      <c r="AZ1037" s="41">
        <f t="shared" si="668"/>
        <v>0</v>
      </c>
      <c r="BA1037" s="41">
        <f t="shared" si="668"/>
        <v>1</v>
      </c>
      <c r="BB1037" s="41">
        <f t="shared" si="668"/>
        <v>0</v>
      </c>
      <c r="BC1037" s="41">
        <f t="shared" si="668"/>
        <v>0</v>
      </c>
      <c r="BD1037" s="41">
        <f t="shared" si="668"/>
        <v>15</v>
      </c>
      <c r="BE1037" s="41">
        <f t="shared" si="668"/>
        <v>14</v>
      </c>
      <c r="BF1037" s="598">
        <f t="shared" si="669"/>
        <v>29</v>
      </c>
      <c r="BG1037" s="41">
        <f t="shared" si="669"/>
        <v>66</v>
      </c>
      <c r="BH1037" s="41">
        <f t="shared" si="669"/>
        <v>165</v>
      </c>
      <c r="BI1037" s="598">
        <f t="shared" si="669"/>
        <v>231</v>
      </c>
      <c r="BJ1037" s="41">
        <f t="shared" si="669"/>
        <v>81</v>
      </c>
      <c r="BK1037" s="41">
        <f t="shared" si="669"/>
        <v>179</v>
      </c>
      <c r="BL1037" s="41">
        <f t="shared" si="669"/>
        <v>260</v>
      </c>
      <c r="BM1037" s="41">
        <f t="shared" si="669"/>
        <v>0</v>
      </c>
      <c r="BN1037" s="41">
        <f t="shared" si="669"/>
        <v>0</v>
      </c>
      <c r="BO1037" s="41">
        <f t="shared" si="669"/>
        <v>3</v>
      </c>
      <c r="BP1037" s="41">
        <f t="shared" si="670"/>
        <v>10</v>
      </c>
      <c r="BQ1037" s="41">
        <f t="shared" si="670"/>
        <v>0</v>
      </c>
      <c r="BR1037" s="41">
        <f t="shared" si="670"/>
        <v>0</v>
      </c>
      <c r="BS1037" s="41">
        <f t="shared" si="670"/>
        <v>1</v>
      </c>
      <c r="BT1037" s="41">
        <f t="shared" si="670"/>
        <v>3</v>
      </c>
      <c r="BU1037" s="41">
        <f t="shared" si="670"/>
        <v>4</v>
      </c>
      <c r="BV1037" s="41">
        <f t="shared" si="670"/>
        <v>13</v>
      </c>
      <c r="BW1037" s="41">
        <f t="shared" si="670"/>
        <v>4</v>
      </c>
      <c r="BX1037" s="41">
        <f t="shared" si="670"/>
        <v>13</v>
      </c>
      <c r="BY1037" s="41">
        <f t="shared" si="670"/>
        <v>17</v>
      </c>
      <c r="BZ1037" s="41">
        <f t="shared" si="671"/>
        <v>79</v>
      </c>
      <c r="CA1037" s="41">
        <f t="shared" si="671"/>
        <v>181</v>
      </c>
      <c r="CB1037" s="41">
        <f t="shared" si="671"/>
        <v>4</v>
      </c>
      <c r="CC1037" s="41">
        <f t="shared" si="671"/>
        <v>13</v>
      </c>
      <c r="CD1037" s="41">
        <f t="shared" si="671"/>
        <v>83</v>
      </c>
      <c r="CE1037" s="41">
        <f t="shared" si="671"/>
        <v>194</v>
      </c>
      <c r="CF1037" s="41">
        <f t="shared" si="671"/>
        <v>277</v>
      </c>
    </row>
    <row r="1038" spans="1:85" x14ac:dyDescent="0.2">
      <c r="B1038" s="676" t="s">
        <v>268</v>
      </c>
      <c r="C1038" s="676">
        <f t="shared" si="582"/>
        <v>77</v>
      </c>
    </row>
    <row r="1039" spans="1:85" ht="13.5" thickBot="1" x14ac:dyDescent="0.25">
      <c r="B1039" s="674" t="s">
        <v>12</v>
      </c>
      <c r="C1039" s="675">
        <f>SUM(C1031:C1038)</f>
        <v>1013</v>
      </c>
      <c r="F1039" s="599" t="s">
        <v>7</v>
      </c>
      <c r="G1039" s="593" t="s">
        <v>4</v>
      </c>
      <c r="H1039" s="600">
        <f>SUM(H1040:H1041)</f>
        <v>1</v>
      </c>
      <c r="I1039" s="600">
        <f t="shared" ref="I1039:BT1039" si="672">SUM(I1040:I1041)</f>
        <v>2</v>
      </c>
      <c r="J1039" s="600">
        <f t="shared" si="672"/>
        <v>0</v>
      </c>
      <c r="K1039" s="600">
        <f t="shared" si="672"/>
        <v>0</v>
      </c>
      <c r="L1039" s="600">
        <f t="shared" si="672"/>
        <v>116</v>
      </c>
      <c r="M1039" s="600">
        <f t="shared" si="672"/>
        <v>241</v>
      </c>
      <c r="N1039" s="600">
        <f t="shared" si="672"/>
        <v>241</v>
      </c>
      <c r="O1039" s="600">
        <f t="shared" si="672"/>
        <v>283</v>
      </c>
      <c r="P1039" s="600">
        <f t="shared" si="672"/>
        <v>358</v>
      </c>
      <c r="Q1039" s="600">
        <f t="shared" si="672"/>
        <v>526</v>
      </c>
      <c r="R1039" s="600">
        <f t="shared" si="672"/>
        <v>884</v>
      </c>
      <c r="S1039" s="600">
        <f t="shared" si="672"/>
        <v>157</v>
      </c>
      <c r="T1039" s="600">
        <f t="shared" si="672"/>
        <v>208</v>
      </c>
      <c r="U1039" s="600">
        <f t="shared" si="672"/>
        <v>34</v>
      </c>
      <c r="V1039" s="600">
        <f t="shared" si="672"/>
        <v>81</v>
      </c>
      <c r="W1039" s="600">
        <f t="shared" si="672"/>
        <v>72</v>
      </c>
      <c r="X1039" s="600">
        <f t="shared" si="672"/>
        <v>164</v>
      </c>
      <c r="Y1039" s="600">
        <f t="shared" si="672"/>
        <v>263</v>
      </c>
      <c r="Z1039" s="600">
        <f t="shared" si="672"/>
        <v>453</v>
      </c>
      <c r="AA1039" s="600">
        <f t="shared" si="672"/>
        <v>716</v>
      </c>
      <c r="AB1039" s="600">
        <f t="shared" si="672"/>
        <v>621</v>
      </c>
      <c r="AC1039" s="600">
        <f t="shared" si="672"/>
        <v>979</v>
      </c>
      <c r="AD1039" s="600">
        <f t="shared" si="672"/>
        <v>1600</v>
      </c>
      <c r="AE1039" s="600">
        <f t="shared" si="672"/>
        <v>200</v>
      </c>
      <c r="AF1039" s="600">
        <f t="shared" si="672"/>
        <v>421</v>
      </c>
      <c r="AG1039" s="600">
        <f t="shared" si="672"/>
        <v>621</v>
      </c>
      <c r="AH1039" s="600">
        <f t="shared" si="672"/>
        <v>422</v>
      </c>
      <c r="AI1039" s="600">
        <f t="shared" si="672"/>
        <v>557</v>
      </c>
      <c r="AJ1039" s="600">
        <f t="shared" si="672"/>
        <v>979</v>
      </c>
      <c r="AK1039" s="600">
        <f t="shared" si="672"/>
        <v>622</v>
      </c>
      <c r="AL1039" s="600">
        <f t="shared" si="672"/>
        <v>978</v>
      </c>
      <c r="AM1039" s="600">
        <f t="shared" si="672"/>
        <v>1600</v>
      </c>
      <c r="AN1039" s="600">
        <f t="shared" si="672"/>
        <v>23</v>
      </c>
      <c r="AO1039" s="600">
        <f t="shared" si="672"/>
        <v>11</v>
      </c>
      <c r="AP1039" s="600">
        <f t="shared" si="672"/>
        <v>2</v>
      </c>
      <c r="AQ1039" s="600">
        <f t="shared" si="672"/>
        <v>2</v>
      </c>
      <c r="AR1039" s="600">
        <f t="shared" si="672"/>
        <v>5</v>
      </c>
      <c r="AS1039" s="600">
        <f t="shared" si="672"/>
        <v>4</v>
      </c>
      <c r="AT1039" s="600">
        <f t="shared" si="672"/>
        <v>5</v>
      </c>
      <c r="AU1039" s="600">
        <f t="shared" si="672"/>
        <v>0</v>
      </c>
      <c r="AV1039" s="600">
        <f t="shared" si="672"/>
        <v>0</v>
      </c>
      <c r="AW1039" s="600">
        <f t="shared" si="672"/>
        <v>0</v>
      </c>
      <c r="AX1039" s="600">
        <f t="shared" si="672"/>
        <v>530</v>
      </c>
      <c r="AY1039" s="600">
        <f t="shared" si="672"/>
        <v>901</v>
      </c>
      <c r="AZ1039" s="600">
        <f t="shared" si="672"/>
        <v>56</v>
      </c>
      <c r="BA1039" s="600">
        <f t="shared" si="672"/>
        <v>59</v>
      </c>
      <c r="BB1039" s="600">
        <f t="shared" si="672"/>
        <v>1</v>
      </c>
      <c r="BC1039" s="600">
        <f t="shared" si="672"/>
        <v>1</v>
      </c>
      <c r="BD1039" s="600">
        <f t="shared" si="672"/>
        <v>35</v>
      </c>
      <c r="BE1039" s="600">
        <f t="shared" si="672"/>
        <v>17</v>
      </c>
      <c r="BF1039" s="600">
        <f t="shared" si="672"/>
        <v>52</v>
      </c>
      <c r="BG1039" s="600">
        <f t="shared" si="672"/>
        <v>587</v>
      </c>
      <c r="BH1039" s="600">
        <f t="shared" si="672"/>
        <v>961</v>
      </c>
      <c r="BI1039" s="600">
        <f t="shared" si="672"/>
        <v>1548</v>
      </c>
      <c r="BJ1039" s="600">
        <f t="shared" si="672"/>
        <v>622</v>
      </c>
      <c r="BK1039" s="600">
        <f t="shared" si="672"/>
        <v>978</v>
      </c>
      <c r="BL1039" s="600">
        <f t="shared" si="672"/>
        <v>1600</v>
      </c>
      <c r="BM1039" s="600">
        <f t="shared" si="672"/>
        <v>39</v>
      </c>
      <c r="BN1039" s="600">
        <f t="shared" si="672"/>
        <v>36</v>
      </c>
      <c r="BO1039" s="600">
        <f t="shared" si="672"/>
        <v>21</v>
      </c>
      <c r="BP1039" s="600">
        <f t="shared" si="672"/>
        <v>17</v>
      </c>
      <c r="BQ1039" s="600">
        <f t="shared" si="672"/>
        <v>54</v>
      </c>
      <c r="BR1039" s="600">
        <f t="shared" si="672"/>
        <v>39</v>
      </c>
      <c r="BS1039" s="600">
        <f t="shared" si="672"/>
        <v>62</v>
      </c>
      <c r="BT1039" s="600">
        <f t="shared" si="672"/>
        <v>37</v>
      </c>
      <c r="BU1039" s="600">
        <f t="shared" ref="BU1039:CF1039" si="673">SUM(BU1040:BU1041)</f>
        <v>137</v>
      </c>
      <c r="BV1039" s="600">
        <f t="shared" si="673"/>
        <v>93</v>
      </c>
      <c r="BW1039" s="600">
        <f t="shared" si="673"/>
        <v>176</v>
      </c>
      <c r="BX1039" s="600">
        <f t="shared" si="673"/>
        <v>129</v>
      </c>
      <c r="BY1039" s="600">
        <f t="shared" si="673"/>
        <v>305</v>
      </c>
      <c r="BZ1039" s="600">
        <f t="shared" si="673"/>
        <v>621</v>
      </c>
      <c r="CA1039" s="600">
        <f t="shared" si="673"/>
        <v>979</v>
      </c>
      <c r="CB1039" s="600">
        <f t="shared" si="673"/>
        <v>176</v>
      </c>
      <c r="CC1039" s="600">
        <f t="shared" si="673"/>
        <v>129</v>
      </c>
      <c r="CD1039" s="600">
        <f t="shared" si="673"/>
        <v>797</v>
      </c>
      <c r="CE1039" s="600">
        <f t="shared" si="673"/>
        <v>1108</v>
      </c>
      <c r="CF1039" s="600">
        <f t="shared" si="673"/>
        <v>1905</v>
      </c>
    </row>
    <row r="1040" spans="1:85" ht="13.5" thickTop="1" x14ac:dyDescent="0.2">
      <c r="G1040" s="592" t="s">
        <v>52</v>
      </c>
      <c r="H1040" s="532">
        <f t="shared" ref="H1040:Q1041" si="674">SUMIFS(H$13:H$1029,$G$13:$G$1029,$G1040,JENJANG_PENDIDIKAN,$F$1039)</f>
        <v>1</v>
      </c>
      <c r="I1040" s="532">
        <f t="shared" si="674"/>
        <v>2</v>
      </c>
      <c r="J1040" s="532">
        <f t="shared" si="674"/>
        <v>0</v>
      </c>
      <c r="K1040" s="532">
        <f t="shared" si="674"/>
        <v>0</v>
      </c>
      <c r="L1040" s="532">
        <f t="shared" si="674"/>
        <v>116</v>
      </c>
      <c r="M1040" s="532">
        <f t="shared" si="674"/>
        <v>239</v>
      </c>
      <c r="N1040" s="532">
        <f t="shared" si="674"/>
        <v>241</v>
      </c>
      <c r="O1040" s="532">
        <f t="shared" si="674"/>
        <v>282</v>
      </c>
      <c r="P1040" s="532">
        <f t="shared" si="674"/>
        <v>358</v>
      </c>
      <c r="Q1040" s="532">
        <f t="shared" si="674"/>
        <v>523</v>
      </c>
      <c r="R1040" s="532">
        <f t="shared" ref="R1040:AA1041" si="675">SUMIFS(R$13:R$1029,$G$13:$G$1029,$G1040,JENJANG_PENDIDIKAN,$F$1039)</f>
        <v>881</v>
      </c>
      <c r="S1040" s="532">
        <f t="shared" si="675"/>
        <v>1</v>
      </c>
      <c r="T1040" s="532">
        <f t="shared" si="675"/>
        <v>1</v>
      </c>
      <c r="U1040" s="532">
        <f t="shared" si="675"/>
        <v>33</v>
      </c>
      <c r="V1040" s="532">
        <f t="shared" si="675"/>
        <v>77</v>
      </c>
      <c r="W1040" s="532">
        <f t="shared" si="675"/>
        <v>56</v>
      </c>
      <c r="X1040" s="532">
        <f t="shared" si="675"/>
        <v>138</v>
      </c>
      <c r="Y1040" s="532">
        <f t="shared" si="675"/>
        <v>90</v>
      </c>
      <c r="Z1040" s="532">
        <f t="shared" si="675"/>
        <v>216</v>
      </c>
      <c r="AA1040" s="532">
        <f t="shared" si="675"/>
        <v>306</v>
      </c>
      <c r="AB1040" s="532">
        <f t="shared" ref="AB1040:AK1041" si="676">SUMIFS(AB$13:AB$1029,$G$13:$G$1029,$G1040,JENJANG_PENDIDIKAN,$F$1039)</f>
        <v>448</v>
      </c>
      <c r="AC1040" s="532">
        <f t="shared" si="676"/>
        <v>739</v>
      </c>
      <c r="AD1040" s="532">
        <f t="shared" si="676"/>
        <v>1187</v>
      </c>
      <c r="AE1040" s="532">
        <f t="shared" si="676"/>
        <v>85</v>
      </c>
      <c r="AF1040" s="532">
        <f t="shared" si="676"/>
        <v>259</v>
      </c>
      <c r="AG1040" s="532">
        <f t="shared" si="676"/>
        <v>344</v>
      </c>
      <c r="AH1040" s="532">
        <f t="shared" si="676"/>
        <v>364</v>
      </c>
      <c r="AI1040" s="532">
        <f t="shared" si="676"/>
        <v>479</v>
      </c>
      <c r="AJ1040" s="532">
        <f t="shared" si="676"/>
        <v>843</v>
      </c>
      <c r="AK1040" s="532">
        <f t="shared" si="676"/>
        <v>449</v>
      </c>
      <c r="AL1040" s="532">
        <f t="shared" ref="AL1040:AU1041" si="677">SUMIFS(AL$13:AL$1029,$G$13:$G$1029,$G1040,JENJANG_PENDIDIKAN,$F$1039)</f>
        <v>738</v>
      </c>
      <c r="AM1040" s="532">
        <f t="shared" si="677"/>
        <v>1187</v>
      </c>
      <c r="AN1040" s="532">
        <f t="shared" si="677"/>
        <v>5</v>
      </c>
      <c r="AO1040" s="532">
        <f t="shared" si="677"/>
        <v>1</v>
      </c>
      <c r="AP1040" s="532">
        <f t="shared" si="677"/>
        <v>2</v>
      </c>
      <c r="AQ1040" s="532">
        <f t="shared" si="677"/>
        <v>0</v>
      </c>
      <c r="AR1040" s="532">
        <f t="shared" si="677"/>
        <v>1</v>
      </c>
      <c r="AS1040" s="532">
        <f t="shared" si="677"/>
        <v>1</v>
      </c>
      <c r="AT1040" s="532">
        <f t="shared" si="677"/>
        <v>4</v>
      </c>
      <c r="AU1040" s="532">
        <f t="shared" si="677"/>
        <v>0</v>
      </c>
      <c r="AV1040" s="532">
        <f t="shared" ref="AV1040:BE1041" si="678">SUMIFS(AV$13:AV$1029,$G$13:$G$1029,$G1040,JENJANG_PENDIDIKAN,$F$1039)</f>
        <v>0</v>
      </c>
      <c r="AW1040" s="532">
        <f t="shared" si="678"/>
        <v>0</v>
      </c>
      <c r="AX1040" s="532">
        <f t="shared" si="678"/>
        <v>387</v>
      </c>
      <c r="AY1040" s="532">
        <f t="shared" si="678"/>
        <v>680</v>
      </c>
      <c r="AZ1040" s="532">
        <f t="shared" si="678"/>
        <v>49</v>
      </c>
      <c r="BA1040" s="532">
        <f t="shared" si="678"/>
        <v>55</v>
      </c>
      <c r="BB1040" s="532">
        <f t="shared" si="678"/>
        <v>1</v>
      </c>
      <c r="BC1040" s="532">
        <f t="shared" si="678"/>
        <v>1</v>
      </c>
      <c r="BD1040" s="532">
        <f t="shared" si="678"/>
        <v>12</v>
      </c>
      <c r="BE1040" s="532">
        <f t="shared" si="678"/>
        <v>2</v>
      </c>
      <c r="BF1040" s="532">
        <f t="shared" ref="BF1040:BO1041" si="679">SUMIFS(BF$13:BF$1029,$G$13:$G$1029,$G1040,JENJANG_PENDIDIKAN,$F$1039)</f>
        <v>14</v>
      </c>
      <c r="BG1040" s="532">
        <f t="shared" si="679"/>
        <v>437</v>
      </c>
      <c r="BH1040" s="532">
        <f t="shared" si="679"/>
        <v>736</v>
      </c>
      <c r="BI1040" s="532">
        <f t="shared" si="679"/>
        <v>1173</v>
      </c>
      <c r="BJ1040" s="532">
        <f t="shared" si="679"/>
        <v>449</v>
      </c>
      <c r="BK1040" s="532">
        <f t="shared" si="679"/>
        <v>738</v>
      </c>
      <c r="BL1040" s="532">
        <f t="shared" si="679"/>
        <v>1187</v>
      </c>
      <c r="BM1040" s="532">
        <f t="shared" si="679"/>
        <v>39</v>
      </c>
      <c r="BN1040" s="532">
        <f t="shared" si="679"/>
        <v>36</v>
      </c>
      <c r="BO1040" s="532">
        <f t="shared" si="679"/>
        <v>0</v>
      </c>
      <c r="BP1040" s="532">
        <f t="shared" ref="BP1040:BY1041" si="680">SUMIFS(BP$13:BP$1029,$G$13:$G$1029,$G1040,JENJANG_PENDIDIKAN,$F$1039)</f>
        <v>0</v>
      </c>
      <c r="BQ1040" s="532">
        <f t="shared" si="680"/>
        <v>53</v>
      </c>
      <c r="BR1040" s="532">
        <f t="shared" si="680"/>
        <v>38</v>
      </c>
      <c r="BS1040" s="532">
        <f t="shared" si="680"/>
        <v>56</v>
      </c>
      <c r="BT1040" s="532">
        <f t="shared" si="680"/>
        <v>30</v>
      </c>
      <c r="BU1040" s="532">
        <f t="shared" si="680"/>
        <v>109</v>
      </c>
      <c r="BV1040" s="532">
        <f t="shared" si="680"/>
        <v>68</v>
      </c>
      <c r="BW1040" s="532">
        <f t="shared" si="680"/>
        <v>148</v>
      </c>
      <c r="BX1040" s="532">
        <f t="shared" si="680"/>
        <v>104</v>
      </c>
      <c r="BY1040" s="532">
        <f t="shared" si="680"/>
        <v>252</v>
      </c>
      <c r="BZ1040" s="532">
        <f t="shared" ref="BZ1040:CF1041" si="681">SUMIFS(BZ$13:BZ$1029,$G$13:$G$1029,$G1040,JENJANG_PENDIDIKAN,$F$1039)</f>
        <v>448</v>
      </c>
      <c r="CA1040" s="532">
        <f t="shared" si="681"/>
        <v>739</v>
      </c>
      <c r="CB1040" s="532">
        <f t="shared" si="681"/>
        <v>148</v>
      </c>
      <c r="CC1040" s="532">
        <f t="shared" si="681"/>
        <v>104</v>
      </c>
      <c r="CD1040" s="532">
        <f t="shared" si="681"/>
        <v>596</v>
      </c>
      <c r="CE1040" s="532">
        <f t="shared" si="681"/>
        <v>843</v>
      </c>
      <c r="CF1040" s="532">
        <f t="shared" si="681"/>
        <v>1439</v>
      </c>
    </row>
    <row r="1041" spans="7:84" x14ac:dyDescent="0.2">
      <c r="G1041" s="591" t="s">
        <v>53</v>
      </c>
      <c r="H1041" s="532">
        <f t="shared" si="674"/>
        <v>0</v>
      </c>
      <c r="I1041" s="532">
        <f t="shared" si="674"/>
        <v>0</v>
      </c>
      <c r="J1041" s="532">
        <f t="shared" si="674"/>
        <v>0</v>
      </c>
      <c r="K1041" s="532">
        <f t="shared" si="674"/>
        <v>0</v>
      </c>
      <c r="L1041" s="532">
        <f t="shared" si="674"/>
        <v>0</v>
      </c>
      <c r="M1041" s="532">
        <f t="shared" si="674"/>
        <v>2</v>
      </c>
      <c r="N1041" s="532">
        <f t="shared" si="674"/>
        <v>0</v>
      </c>
      <c r="O1041" s="532">
        <f t="shared" si="674"/>
        <v>1</v>
      </c>
      <c r="P1041" s="532">
        <f t="shared" si="674"/>
        <v>0</v>
      </c>
      <c r="Q1041" s="532">
        <f t="shared" si="674"/>
        <v>3</v>
      </c>
      <c r="R1041" s="532">
        <f t="shared" si="675"/>
        <v>3</v>
      </c>
      <c r="S1041" s="532">
        <f t="shared" si="675"/>
        <v>156</v>
      </c>
      <c r="T1041" s="532">
        <f t="shared" si="675"/>
        <v>207</v>
      </c>
      <c r="U1041" s="532">
        <f t="shared" si="675"/>
        <v>1</v>
      </c>
      <c r="V1041" s="532">
        <f t="shared" si="675"/>
        <v>4</v>
      </c>
      <c r="W1041" s="532">
        <f t="shared" si="675"/>
        <v>16</v>
      </c>
      <c r="X1041" s="532">
        <f t="shared" si="675"/>
        <v>26</v>
      </c>
      <c r="Y1041" s="532">
        <f t="shared" si="675"/>
        <v>173</v>
      </c>
      <c r="Z1041" s="532">
        <f t="shared" si="675"/>
        <v>237</v>
      </c>
      <c r="AA1041" s="532">
        <f t="shared" si="675"/>
        <v>410</v>
      </c>
      <c r="AB1041" s="532">
        <f t="shared" si="676"/>
        <v>173</v>
      </c>
      <c r="AC1041" s="532">
        <f t="shared" si="676"/>
        <v>240</v>
      </c>
      <c r="AD1041" s="532">
        <f t="shared" si="676"/>
        <v>413</v>
      </c>
      <c r="AE1041" s="532">
        <f t="shared" si="676"/>
        <v>115</v>
      </c>
      <c r="AF1041" s="532">
        <f t="shared" si="676"/>
        <v>162</v>
      </c>
      <c r="AG1041" s="532">
        <f t="shared" si="676"/>
        <v>277</v>
      </c>
      <c r="AH1041" s="532">
        <f t="shared" si="676"/>
        <v>58</v>
      </c>
      <c r="AI1041" s="532">
        <f t="shared" si="676"/>
        <v>78</v>
      </c>
      <c r="AJ1041" s="532">
        <f t="shared" si="676"/>
        <v>136</v>
      </c>
      <c r="AK1041" s="532">
        <f t="shared" si="676"/>
        <v>173</v>
      </c>
      <c r="AL1041" s="532">
        <f t="shared" si="677"/>
        <v>240</v>
      </c>
      <c r="AM1041" s="532">
        <f t="shared" si="677"/>
        <v>413</v>
      </c>
      <c r="AN1041" s="532">
        <f t="shared" si="677"/>
        <v>18</v>
      </c>
      <c r="AO1041" s="532">
        <f t="shared" si="677"/>
        <v>10</v>
      </c>
      <c r="AP1041" s="532">
        <f t="shared" si="677"/>
        <v>0</v>
      </c>
      <c r="AQ1041" s="532">
        <f t="shared" si="677"/>
        <v>2</v>
      </c>
      <c r="AR1041" s="532">
        <f t="shared" si="677"/>
        <v>4</v>
      </c>
      <c r="AS1041" s="532">
        <f t="shared" si="677"/>
        <v>3</v>
      </c>
      <c r="AT1041" s="532">
        <f t="shared" si="677"/>
        <v>1</v>
      </c>
      <c r="AU1041" s="532">
        <f t="shared" si="677"/>
        <v>0</v>
      </c>
      <c r="AV1041" s="532">
        <f t="shared" si="678"/>
        <v>0</v>
      </c>
      <c r="AW1041" s="532">
        <f t="shared" si="678"/>
        <v>0</v>
      </c>
      <c r="AX1041" s="532">
        <f t="shared" si="678"/>
        <v>143</v>
      </c>
      <c r="AY1041" s="532">
        <f t="shared" si="678"/>
        <v>221</v>
      </c>
      <c r="AZ1041" s="532">
        <f t="shared" si="678"/>
        <v>7</v>
      </c>
      <c r="BA1041" s="532">
        <f t="shared" si="678"/>
        <v>4</v>
      </c>
      <c r="BB1041" s="532">
        <f t="shared" si="678"/>
        <v>0</v>
      </c>
      <c r="BC1041" s="532">
        <f t="shared" si="678"/>
        <v>0</v>
      </c>
      <c r="BD1041" s="532">
        <f t="shared" si="678"/>
        <v>23</v>
      </c>
      <c r="BE1041" s="532">
        <f t="shared" si="678"/>
        <v>15</v>
      </c>
      <c r="BF1041" s="532">
        <f t="shared" si="679"/>
        <v>38</v>
      </c>
      <c r="BG1041" s="532">
        <f t="shared" si="679"/>
        <v>150</v>
      </c>
      <c r="BH1041" s="532">
        <f t="shared" si="679"/>
        <v>225</v>
      </c>
      <c r="BI1041" s="532">
        <f t="shared" si="679"/>
        <v>375</v>
      </c>
      <c r="BJ1041" s="532">
        <f t="shared" si="679"/>
        <v>173</v>
      </c>
      <c r="BK1041" s="532">
        <f t="shared" si="679"/>
        <v>240</v>
      </c>
      <c r="BL1041" s="532">
        <f t="shared" si="679"/>
        <v>413</v>
      </c>
      <c r="BM1041" s="532">
        <f t="shared" si="679"/>
        <v>0</v>
      </c>
      <c r="BN1041" s="532">
        <f t="shared" si="679"/>
        <v>0</v>
      </c>
      <c r="BO1041" s="532">
        <f t="shared" si="679"/>
        <v>21</v>
      </c>
      <c r="BP1041" s="532">
        <f t="shared" si="680"/>
        <v>17</v>
      </c>
      <c r="BQ1041" s="532">
        <f t="shared" si="680"/>
        <v>1</v>
      </c>
      <c r="BR1041" s="532">
        <f t="shared" si="680"/>
        <v>1</v>
      </c>
      <c r="BS1041" s="532">
        <f t="shared" si="680"/>
        <v>6</v>
      </c>
      <c r="BT1041" s="532">
        <f t="shared" si="680"/>
        <v>7</v>
      </c>
      <c r="BU1041" s="532">
        <f t="shared" si="680"/>
        <v>28</v>
      </c>
      <c r="BV1041" s="532">
        <f t="shared" si="680"/>
        <v>25</v>
      </c>
      <c r="BW1041" s="532">
        <f t="shared" si="680"/>
        <v>28</v>
      </c>
      <c r="BX1041" s="532">
        <f t="shared" si="680"/>
        <v>25</v>
      </c>
      <c r="BY1041" s="532">
        <f t="shared" si="680"/>
        <v>53</v>
      </c>
      <c r="BZ1041" s="532">
        <f t="shared" si="681"/>
        <v>173</v>
      </c>
      <c r="CA1041" s="532">
        <f t="shared" si="681"/>
        <v>240</v>
      </c>
      <c r="CB1041" s="532">
        <f t="shared" si="681"/>
        <v>28</v>
      </c>
      <c r="CC1041" s="532">
        <f t="shared" si="681"/>
        <v>25</v>
      </c>
      <c r="CD1041" s="532">
        <f t="shared" si="681"/>
        <v>201</v>
      </c>
      <c r="CE1041" s="532">
        <f t="shared" si="681"/>
        <v>265</v>
      </c>
      <c r="CF1041" s="532">
        <f t="shared" si="681"/>
        <v>466</v>
      </c>
    </row>
  </sheetData>
  <mergeCells count="61">
    <mergeCell ref="A7:A10"/>
    <mergeCell ref="BZ8:CA9"/>
    <mergeCell ref="CB8:CC9"/>
    <mergeCell ref="CD8:CE9"/>
    <mergeCell ref="CF8:CF10"/>
    <mergeCell ref="BL8:BL10"/>
    <mergeCell ref="BM8:BN9"/>
    <mergeCell ref="BO8:BV8"/>
    <mergeCell ref="BY8:BY10"/>
    <mergeCell ref="BO9:BP9"/>
    <mergeCell ref="BQ9:BR9"/>
    <mergeCell ref="BS9:BT9"/>
    <mergeCell ref="BU9:BV9"/>
    <mergeCell ref="BW9:BX9"/>
    <mergeCell ref="BD8:BE9"/>
    <mergeCell ref="BF8:BF10"/>
    <mergeCell ref="BG8:BH9"/>
    <mergeCell ref="BI8:BI10"/>
    <mergeCell ref="BJ8:BK9"/>
    <mergeCell ref="AK8:AL9"/>
    <mergeCell ref="AM8:AM10"/>
    <mergeCell ref="AN7:BC7"/>
    <mergeCell ref="AN8:AO8"/>
    <mergeCell ref="AP8:AQ8"/>
    <mergeCell ref="AR8:AS8"/>
    <mergeCell ref="AT8:AU8"/>
    <mergeCell ref="AV8:AW8"/>
    <mergeCell ref="AX8:AY8"/>
    <mergeCell ref="AZ8:BA8"/>
    <mergeCell ref="BB8:BC8"/>
    <mergeCell ref="AD8:AD10"/>
    <mergeCell ref="AE8:AF9"/>
    <mergeCell ref="AG8:AG10"/>
    <mergeCell ref="AH8:AI9"/>
    <mergeCell ref="AJ8:AJ10"/>
    <mergeCell ref="AA8:AA10"/>
    <mergeCell ref="S9:T9"/>
    <mergeCell ref="U9:V9"/>
    <mergeCell ref="W9:X9"/>
    <mergeCell ref="Y9:Z9"/>
    <mergeCell ref="B7:B10"/>
    <mergeCell ref="C7:C10"/>
    <mergeCell ref="D7:D10"/>
    <mergeCell ref="E7:E10"/>
    <mergeCell ref="F7:F10"/>
    <mergeCell ref="G7:G10"/>
    <mergeCell ref="BZ7:CF7"/>
    <mergeCell ref="P7:AD7"/>
    <mergeCell ref="BD7:BL7"/>
    <mergeCell ref="BM7:BY7"/>
    <mergeCell ref="AE7:AM7"/>
    <mergeCell ref="BW8:BX8"/>
    <mergeCell ref="AB8:AC9"/>
    <mergeCell ref="H7:O7"/>
    <mergeCell ref="H8:I8"/>
    <mergeCell ref="J8:K8"/>
    <mergeCell ref="L8:M8"/>
    <mergeCell ref="N8:O8"/>
    <mergeCell ref="P8:Q9"/>
    <mergeCell ref="R8:R10"/>
    <mergeCell ref="S8:Z8"/>
  </mergeCells>
  <pageMargins left="0.70866141732283472" right="1.1811023622047245" top="0.74803149606299213" bottom="0.74803149606299213" header="0.31496062992125984" footer="0.31496062992125984"/>
  <pageSetup paperSize="5" scale="75" orientation="landscape" horizontalDpi="4294967293" r:id="rId1"/>
  <colBreaks count="1" manualBreakCount="1">
    <brk id="55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7C5EB-2DD7-4EE2-8462-ABBFDEDD51A0}">
  <sheetPr>
    <tabColor rgb="FF002060"/>
  </sheetPr>
  <dimension ref="A1:CO718"/>
  <sheetViews>
    <sheetView view="pageBreakPreview" zoomScale="79" zoomScaleNormal="85" zoomScaleSheetLayoutView="79" workbookViewId="0">
      <selection activeCell="S14" sqref="S14"/>
    </sheetView>
  </sheetViews>
  <sheetFormatPr defaultColWidth="8.85546875" defaultRowHeight="12.75" x14ac:dyDescent="0.2"/>
  <cols>
    <col min="1" max="1" width="9.85546875" style="1" bestFit="1" customWidth="1"/>
    <col min="2" max="2" width="8.85546875" style="1"/>
    <col min="3" max="3" width="4.5703125" style="1" customWidth="1"/>
    <col min="4" max="4" width="11" style="1" customWidth="1"/>
    <col min="5" max="5" width="18" style="1" customWidth="1"/>
    <col min="6" max="6" width="9" style="1" customWidth="1"/>
    <col min="7" max="7" width="31.7109375" style="1" customWidth="1"/>
    <col min="8" max="8" width="9.7109375" style="1" customWidth="1"/>
    <col min="9" max="13" width="5.28515625" style="1" customWidth="1"/>
    <col min="14" max="14" width="6" style="1" bestFit="1" customWidth="1"/>
    <col min="15" max="15" width="5.28515625" style="1" customWidth="1"/>
    <col min="16" max="16" width="6.28515625" style="1" bestFit="1" customWidth="1"/>
    <col min="17" max="17" width="6.140625" style="1" bestFit="1" customWidth="1"/>
    <col min="18" max="18" width="6.85546875" style="1" customWidth="1"/>
    <col min="19" max="19" width="8.85546875" style="1" customWidth="1"/>
    <col min="20" max="24" width="5.28515625" style="1" customWidth="1"/>
    <col min="25" max="27" width="6" style="1" bestFit="1" customWidth="1"/>
    <col min="28" max="28" width="8.5703125" style="1" customWidth="1"/>
    <col min="29" max="30" width="6" style="1" customWidth="1"/>
    <col min="31" max="31" width="9.42578125" style="1" customWidth="1"/>
    <col min="32" max="32" width="5.7109375" style="1" customWidth="1"/>
    <col min="33" max="33" width="6.5703125" style="1" customWidth="1"/>
    <col min="34" max="34" width="8.140625" style="1" customWidth="1"/>
    <col min="35" max="35" width="6.42578125" style="1" customWidth="1"/>
    <col min="36" max="36" width="5.7109375" style="1" customWidth="1"/>
    <col min="37" max="39" width="8.140625" style="1" customWidth="1"/>
    <col min="40" max="40" width="9" style="1" customWidth="1"/>
    <col min="41" max="58" width="5.7109375" style="1" customWidth="1"/>
    <col min="59" max="59" width="8.140625" style="1" customWidth="1"/>
    <col min="60" max="61" width="5.7109375" style="1" customWidth="1"/>
    <col min="62" max="64" width="8.140625" style="1" customWidth="1"/>
    <col min="65" max="65" width="8.7109375" style="1" customWidth="1"/>
    <col min="66" max="77" width="6.42578125" style="1" customWidth="1"/>
    <col min="78" max="78" width="9.140625" style="1" customWidth="1"/>
    <col min="79" max="84" width="8.85546875" style="1"/>
    <col min="85" max="85" width="8.42578125" style="1" bestFit="1" customWidth="1"/>
    <col min="86" max="86" width="0.85546875" style="1" customWidth="1"/>
    <col min="87" max="16384" width="8.85546875" style="1"/>
  </cols>
  <sheetData>
    <row r="1" spans="1:93" ht="24" thickBot="1" x14ac:dyDescent="0.4">
      <c r="F1" s="629" t="s">
        <v>1362</v>
      </c>
      <c r="G1" s="630"/>
      <c r="H1" s="630"/>
      <c r="I1" s="630"/>
      <c r="J1" s="630"/>
      <c r="K1" s="631"/>
      <c r="L1" s="631"/>
      <c r="M1" s="631"/>
      <c r="N1" s="631"/>
      <c r="O1" s="631"/>
      <c r="P1" s="681" t="s">
        <v>6</v>
      </c>
      <c r="Q1" s="678">
        <f>SUMIFS(Q$14:Q$713,$D$14:$D$713,$P1)</f>
        <v>941</v>
      </c>
      <c r="R1" s="678">
        <f t="shared" ref="R1:AG5" si="0">SUMIFS(R$14:R$713,$D$14:$D$713,$P1)</f>
        <v>1968</v>
      </c>
      <c r="S1" s="683">
        <f t="shared" si="0"/>
        <v>2909</v>
      </c>
      <c r="T1" s="678">
        <f t="shared" si="0"/>
        <v>71</v>
      </c>
      <c r="U1" s="678">
        <f t="shared" si="0"/>
        <v>160</v>
      </c>
      <c r="V1" s="678">
        <f t="shared" si="0"/>
        <v>298</v>
      </c>
      <c r="W1" s="678">
        <f t="shared" si="0"/>
        <v>597</v>
      </c>
      <c r="X1" s="678">
        <f t="shared" si="0"/>
        <v>324</v>
      </c>
      <c r="Y1" s="678">
        <f t="shared" si="0"/>
        <v>744</v>
      </c>
      <c r="Z1" s="678">
        <f t="shared" si="0"/>
        <v>693</v>
      </c>
      <c r="AA1" s="678">
        <f t="shared" si="0"/>
        <v>1501</v>
      </c>
      <c r="AB1" s="678">
        <f t="shared" si="0"/>
        <v>2194</v>
      </c>
      <c r="AC1" s="678">
        <f t="shared" si="0"/>
        <v>1634</v>
      </c>
      <c r="AD1" s="678">
        <f t="shared" si="0"/>
        <v>3469</v>
      </c>
      <c r="AE1" s="678">
        <f t="shared" si="0"/>
        <v>5103</v>
      </c>
      <c r="AF1" s="678">
        <f t="shared" si="0"/>
        <v>642</v>
      </c>
      <c r="AG1" s="678">
        <f t="shared" si="0"/>
        <v>2029</v>
      </c>
      <c r="AH1" s="683">
        <f t="shared" ref="AG1:BJ5" si="1">SUMIFS(AH$14:AH$713,$D$14:$D$713,$P1)</f>
        <v>2671</v>
      </c>
      <c r="AI1" s="678">
        <f t="shared" si="1"/>
        <v>1040</v>
      </c>
      <c r="AJ1" s="678">
        <f t="shared" si="1"/>
        <v>1392</v>
      </c>
      <c r="AK1" s="678">
        <f t="shared" si="1"/>
        <v>2432</v>
      </c>
      <c r="AL1" s="678">
        <f t="shared" si="1"/>
        <v>1682</v>
      </c>
      <c r="AM1" s="678">
        <f t="shared" si="1"/>
        <v>3421</v>
      </c>
      <c r="AN1" s="678">
        <f t="shared" si="1"/>
        <v>5103</v>
      </c>
      <c r="AO1" s="678">
        <f t="shared" si="1"/>
        <v>39</v>
      </c>
      <c r="AP1" s="678">
        <f t="shared" si="1"/>
        <v>41</v>
      </c>
      <c r="AQ1" s="678">
        <f t="shared" si="1"/>
        <v>1</v>
      </c>
      <c r="AR1" s="678">
        <f t="shared" si="1"/>
        <v>3</v>
      </c>
      <c r="AS1" s="678">
        <f t="shared" si="1"/>
        <v>79</v>
      </c>
      <c r="AT1" s="678">
        <f t="shared" si="1"/>
        <v>60</v>
      </c>
      <c r="AU1" s="678">
        <f t="shared" si="1"/>
        <v>4</v>
      </c>
      <c r="AV1" s="678">
        <f t="shared" si="1"/>
        <v>2</v>
      </c>
      <c r="AW1" s="683">
        <f t="shared" si="1"/>
        <v>0</v>
      </c>
      <c r="AX1" s="678">
        <f t="shared" si="1"/>
        <v>0</v>
      </c>
      <c r="AY1" s="678">
        <f t="shared" si="1"/>
        <v>1492</v>
      </c>
      <c r="AZ1" s="678">
        <f t="shared" si="1"/>
        <v>3277</v>
      </c>
      <c r="BA1" s="678">
        <f t="shared" si="1"/>
        <v>67</v>
      </c>
      <c r="BB1" s="678">
        <f t="shared" si="1"/>
        <v>38</v>
      </c>
      <c r="BC1" s="678">
        <f t="shared" si="1"/>
        <v>0</v>
      </c>
      <c r="BD1" s="678">
        <f t="shared" si="1"/>
        <v>0</v>
      </c>
      <c r="BE1" s="678">
        <f t="shared" si="1"/>
        <v>123</v>
      </c>
      <c r="BF1" s="678">
        <f t="shared" si="1"/>
        <v>106</v>
      </c>
      <c r="BG1" s="678">
        <f t="shared" si="1"/>
        <v>229</v>
      </c>
      <c r="BH1" s="678">
        <f t="shared" si="1"/>
        <v>1559</v>
      </c>
      <c r="BI1" s="678">
        <f t="shared" si="1"/>
        <v>3315</v>
      </c>
      <c r="BJ1" s="678">
        <f t="shared" si="1"/>
        <v>4874</v>
      </c>
      <c r="BK1" s="678">
        <f t="shared" ref="BJ1:BM5" si="2">SUMIFS(BK$14:BK$713,$D$14:$D$713,$P1)</f>
        <v>1682</v>
      </c>
      <c r="BL1" s="678">
        <f t="shared" si="2"/>
        <v>3421</v>
      </c>
      <c r="BM1" s="678">
        <f t="shared" si="2"/>
        <v>5103</v>
      </c>
    </row>
    <row r="2" spans="1:93" ht="23.25" x14ac:dyDescent="0.35">
      <c r="F2" s="632" t="s">
        <v>1367</v>
      </c>
      <c r="H2" s="632"/>
      <c r="I2" s="632"/>
      <c r="J2" s="632"/>
      <c r="K2" s="631"/>
      <c r="L2" s="631"/>
      <c r="M2" s="631"/>
      <c r="N2" s="631"/>
      <c r="O2" s="631"/>
      <c r="P2" s="681" t="s">
        <v>7</v>
      </c>
      <c r="Q2" s="678">
        <f t="shared" ref="Q2:Q5" si="3">SUMIFS(Q$14:Q$713,$D$14:$D$713,$P2)</f>
        <v>358</v>
      </c>
      <c r="R2" s="678">
        <f t="shared" si="0"/>
        <v>526</v>
      </c>
      <c r="S2" s="683">
        <f t="shared" si="0"/>
        <v>884</v>
      </c>
      <c r="T2" s="678">
        <f t="shared" si="0"/>
        <v>157</v>
      </c>
      <c r="U2" s="678">
        <f t="shared" si="0"/>
        <v>208</v>
      </c>
      <c r="V2" s="678">
        <f t="shared" si="0"/>
        <v>34</v>
      </c>
      <c r="W2" s="678">
        <f t="shared" si="0"/>
        <v>81</v>
      </c>
      <c r="X2" s="678">
        <f t="shared" si="0"/>
        <v>72</v>
      </c>
      <c r="Y2" s="678">
        <f t="shared" si="0"/>
        <v>164</v>
      </c>
      <c r="Z2" s="678">
        <f t="shared" si="0"/>
        <v>263</v>
      </c>
      <c r="AA2" s="678">
        <f t="shared" si="0"/>
        <v>453</v>
      </c>
      <c r="AB2" s="678">
        <f t="shared" si="0"/>
        <v>716</v>
      </c>
      <c r="AC2" s="678">
        <f t="shared" si="0"/>
        <v>621</v>
      </c>
      <c r="AD2" s="678">
        <f t="shared" si="0"/>
        <v>979</v>
      </c>
      <c r="AE2" s="678">
        <f t="shared" si="0"/>
        <v>1600</v>
      </c>
      <c r="AF2" s="678">
        <f t="shared" si="0"/>
        <v>200</v>
      </c>
      <c r="AG2" s="678">
        <f t="shared" si="1"/>
        <v>421</v>
      </c>
      <c r="AH2" s="683">
        <f t="shared" si="1"/>
        <v>621</v>
      </c>
      <c r="AI2" s="678">
        <f t="shared" si="1"/>
        <v>422</v>
      </c>
      <c r="AJ2" s="678">
        <f t="shared" si="1"/>
        <v>557</v>
      </c>
      <c r="AK2" s="678">
        <f t="shared" si="1"/>
        <v>979</v>
      </c>
      <c r="AL2" s="678">
        <f t="shared" si="1"/>
        <v>622</v>
      </c>
      <c r="AM2" s="678">
        <f t="shared" si="1"/>
        <v>978</v>
      </c>
      <c r="AN2" s="678">
        <f t="shared" si="1"/>
        <v>1600</v>
      </c>
      <c r="AO2" s="678">
        <f t="shared" si="1"/>
        <v>23</v>
      </c>
      <c r="AP2" s="678">
        <f t="shared" si="1"/>
        <v>11</v>
      </c>
      <c r="AQ2" s="678">
        <f t="shared" si="1"/>
        <v>2</v>
      </c>
      <c r="AR2" s="678">
        <f t="shared" si="1"/>
        <v>2</v>
      </c>
      <c r="AS2" s="678">
        <f t="shared" si="1"/>
        <v>5</v>
      </c>
      <c r="AT2" s="678">
        <f t="shared" si="1"/>
        <v>4</v>
      </c>
      <c r="AU2" s="678">
        <f t="shared" si="1"/>
        <v>5</v>
      </c>
      <c r="AV2" s="678">
        <f t="shared" si="1"/>
        <v>0</v>
      </c>
      <c r="AW2" s="683">
        <f t="shared" si="1"/>
        <v>0</v>
      </c>
      <c r="AX2" s="678">
        <f t="shared" si="1"/>
        <v>0</v>
      </c>
      <c r="AY2" s="678">
        <f t="shared" si="1"/>
        <v>530</v>
      </c>
      <c r="AZ2" s="678">
        <f t="shared" si="1"/>
        <v>901</v>
      </c>
      <c r="BA2" s="678">
        <f t="shared" si="1"/>
        <v>56</v>
      </c>
      <c r="BB2" s="678">
        <f t="shared" si="1"/>
        <v>59</v>
      </c>
      <c r="BC2" s="678">
        <f t="shared" si="1"/>
        <v>1</v>
      </c>
      <c r="BD2" s="678">
        <f t="shared" si="1"/>
        <v>1</v>
      </c>
      <c r="BE2" s="678">
        <f t="shared" si="1"/>
        <v>35</v>
      </c>
      <c r="BF2" s="678">
        <f>SUMIFS(BF$14:BF$713,$D$14:$D$713,$P2)</f>
        <v>17</v>
      </c>
      <c r="BG2" s="678">
        <f>SUMIFS(BG$14:BG$713,$D$14:$D$713,$P2)</f>
        <v>52</v>
      </c>
      <c r="BH2" s="678">
        <f t="shared" si="1"/>
        <v>587</v>
      </c>
      <c r="BI2" s="678">
        <f t="shared" si="1"/>
        <v>961</v>
      </c>
      <c r="BJ2" s="678">
        <f t="shared" si="2"/>
        <v>1548</v>
      </c>
      <c r="BK2" s="678">
        <f t="shared" si="2"/>
        <v>622</v>
      </c>
      <c r="BL2" s="678">
        <f t="shared" si="2"/>
        <v>978</v>
      </c>
      <c r="BM2" s="678">
        <f>SUMIFS(BM$14:BM$713,$D$14:$D$713,$P2)</f>
        <v>1600</v>
      </c>
    </row>
    <row r="3" spans="1:93" ht="18.75" x14ac:dyDescent="0.3">
      <c r="C3" s="3"/>
      <c r="D3" s="3"/>
      <c r="E3" s="3"/>
      <c r="F3" s="633" t="s">
        <v>1368</v>
      </c>
      <c r="H3" s="3"/>
      <c r="I3" s="3"/>
      <c r="J3" s="3"/>
      <c r="K3" s="3"/>
      <c r="L3" s="3"/>
      <c r="M3" s="3"/>
      <c r="N3" s="3"/>
      <c r="O3" s="3"/>
      <c r="P3" s="681" t="s">
        <v>8</v>
      </c>
      <c r="Q3" s="678">
        <f t="shared" si="3"/>
        <v>142</v>
      </c>
      <c r="R3" s="678">
        <f t="shared" si="0"/>
        <v>191</v>
      </c>
      <c r="S3" s="683">
        <f t="shared" si="0"/>
        <v>333</v>
      </c>
      <c r="T3" s="678">
        <f t="shared" si="0"/>
        <v>108</v>
      </c>
      <c r="U3" s="678">
        <f t="shared" si="0"/>
        <v>133</v>
      </c>
      <c r="V3" s="678">
        <f t="shared" si="0"/>
        <v>30</v>
      </c>
      <c r="W3" s="678">
        <f t="shared" si="0"/>
        <v>58</v>
      </c>
      <c r="X3" s="678">
        <f t="shared" si="0"/>
        <v>46</v>
      </c>
      <c r="Y3" s="678">
        <f t="shared" si="0"/>
        <v>73</v>
      </c>
      <c r="Z3" s="678">
        <f t="shared" si="0"/>
        <v>184</v>
      </c>
      <c r="AA3" s="678">
        <f t="shared" si="0"/>
        <v>264</v>
      </c>
      <c r="AB3" s="678">
        <f t="shared" si="0"/>
        <v>448</v>
      </c>
      <c r="AC3" s="678">
        <f t="shared" si="0"/>
        <v>326</v>
      </c>
      <c r="AD3" s="678">
        <f t="shared" si="0"/>
        <v>455</v>
      </c>
      <c r="AE3" s="678">
        <f t="shared" si="0"/>
        <v>781</v>
      </c>
      <c r="AF3" s="678">
        <f t="shared" si="0"/>
        <v>136</v>
      </c>
      <c r="AG3" s="678">
        <f t="shared" si="1"/>
        <v>199</v>
      </c>
      <c r="AH3" s="683">
        <f t="shared" si="1"/>
        <v>335</v>
      </c>
      <c r="AI3" s="678">
        <f t="shared" si="1"/>
        <v>191</v>
      </c>
      <c r="AJ3" s="678">
        <f t="shared" si="1"/>
        <v>255</v>
      </c>
      <c r="AK3" s="678">
        <f t="shared" si="1"/>
        <v>446</v>
      </c>
      <c r="AL3" s="678">
        <f t="shared" si="1"/>
        <v>327</v>
      </c>
      <c r="AM3" s="678">
        <f t="shared" si="1"/>
        <v>454</v>
      </c>
      <c r="AN3" s="678">
        <f t="shared" si="1"/>
        <v>781</v>
      </c>
      <c r="AO3" s="678">
        <f t="shared" si="1"/>
        <v>10</v>
      </c>
      <c r="AP3" s="678">
        <f t="shared" si="1"/>
        <v>0</v>
      </c>
      <c r="AQ3" s="678">
        <f t="shared" si="1"/>
        <v>0</v>
      </c>
      <c r="AR3" s="678">
        <f t="shared" si="1"/>
        <v>0</v>
      </c>
      <c r="AS3" s="678">
        <f t="shared" si="1"/>
        <v>1</v>
      </c>
      <c r="AT3" s="678">
        <f t="shared" si="1"/>
        <v>1</v>
      </c>
      <c r="AU3" s="678">
        <f t="shared" si="1"/>
        <v>3</v>
      </c>
      <c r="AV3" s="678">
        <f t="shared" si="1"/>
        <v>1</v>
      </c>
      <c r="AW3" s="683">
        <f t="shared" si="1"/>
        <v>0</v>
      </c>
      <c r="AX3" s="678">
        <f t="shared" si="1"/>
        <v>0</v>
      </c>
      <c r="AY3" s="678">
        <f t="shared" si="1"/>
        <v>258</v>
      </c>
      <c r="AZ3" s="678">
        <f t="shared" si="1"/>
        <v>399</v>
      </c>
      <c r="BA3" s="678">
        <f t="shared" si="1"/>
        <v>54</v>
      </c>
      <c r="BB3" s="678">
        <f t="shared" si="1"/>
        <v>54</v>
      </c>
      <c r="BC3" s="678">
        <f t="shared" si="1"/>
        <v>0</v>
      </c>
      <c r="BD3" s="678">
        <f t="shared" si="1"/>
        <v>0</v>
      </c>
      <c r="BE3" s="678">
        <f t="shared" si="1"/>
        <v>14</v>
      </c>
      <c r="BF3" s="678">
        <f t="shared" si="1"/>
        <v>2</v>
      </c>
      <c r="BG3" s="678">
        <f t="shared" si="1"/>
        <v>16</v>
      </c>
      <c r="BH3" s="678">
        <f t="shared" si="1"/>
        <v>312</v>
      </c>
      <c r="BI3" s="678">
        <f t="shared" si="1"/>
        <v>453</v>
      </c>
      <c r="BJ3" s="678">
        <f t="shared" si="2"/>
        <v>765</v>
      </c>
      <c r="BK3" s="678">
        <f t="shared" si="2"/>
        <v>326</v>
      </c>
      <c r="BL3" s="678">
        <f t="shared" si="2"/>
        <v>455</v>
      </c>
      <c r="BM3" s="678">
        <f t="shared" si="2"/>
        <v>781</v>
      </c>
    </row>
    <row r="4" spans="1:93" ht="18.75" x14ac:dyDescent="0.3">
      <c r="C4" s="3"/>
      <c r="D4" s="3"/>
      <c r="E4" s="3"/>
      <c r="F4" s="634" t="s">
        <v>149</v>
      </c>
      <c r="H4" s="3"/>
      <c r="I4" s="3"/>
      <c r="J4" s="3"/>
      <c r="K4" s="3"/>
      <c r="L4" s="3"/>
      <c r="M4" s="3"/>
      <c r="N4" s="3"/>
      <c r="O4" s="3"/>
      <c r="P4" s="681" t="s">
        <v>9</v>
      </c>
      <c r="Q4" s="678">
        <f t="shared" si="3"/>
        <v>52</v>
      </c>
      <c r="R4" s="678">
        <f t="shared" si="0"/>
        <v>54</v>
      </c>
      <c r="S4" s="683">
        <f t="shared" si="0"/>
        <v>106</v>
      </c>
      <c r="T4" s="678">
        <f t="shared" si="0"/>
        <v>365</v>
      </c>
      <c r="U4" s="678">
        <f t="shared" si="0"/>
        <v>349</v>
      </c>
      <c r="V4" s="678">
        <f t="shared" si="0"/>
        <v>29</v>
      </c>
      <c r="W4" s="678">
        <f t="shared" si="0"/>
        <v>22</v>
      </c>
      <c r="X4" s="678">
        <f t="shared" si="0"/>
        <v>64</v>
      </c>
      <c r="Y4" s="678">
        <f t="shared" si="0"/>
        <v>66</v>
      </c>
      <c r="Z4" s="678">
        <f t="shared" si="0"/>
        <v>458</v>
      </c>
      <c r="AA4" s="678">
        <f t="shared" si="0"/>
        <v>437</v>
      </c>
      <c r="AB4" s="678">
        <f t="shared" si="0"/>
        <v>895</v>
      </c>
      <c r="AC4" s="678">
        <f t="shared" si="0"/>
        <v>510</v>
      </c>
      <c r="AD4" s="678">
        <f t="shared" si="0"/>
        <v>491</v>
      </c>
      <c r="AE4" s="678">
        <f t="shared" si="0"/>
        <v>1001</v>
      </c>
      <c r="AF4" s="678">
        <f t="shared" si="0"/>
        <v>348</v>
      </c>
      <c r="AG4" s="678">
        <f t="shared" si="1"/>
        <v>337</v>
      </c>
      <c r="AH4" s="683">
        <f t="shared" si="1"/>
        <v>685</v>
      </c>
      <c r="AI4" s="678">
        <f t="shared" si="1"/>
        <v>162</v>
      </c>
      <c r="AJ4" s="678">
        <f t="shared" si="1"/>
        <v>154</v>
      </c>
      <c r="AK4" s="678">
        <f t="shared" si="1"/>
        <v>316</v>
      </c>
      <c r="AL4" s="678">
        <f t="shared" si="1"/>
        <v>510</v>
      </c>
      <c r="AM4" s="678">
        <f t="shared" si="1"/>
        <v>491</v>
      </c>
      <c r="AN4" s="678">
        <f t="shared" si="1"/>
        <v>1001</v>
      </c>
      <c r="AO4" s="678">
        <f t="shared" si="1"/>
        <v>20</v>
      </c>
      <c r="AP4" s="678">
        <f t="shared" si="1"/>
        <v>4</v>
      </c>
      <c r="AQ4" s="678">
        <f t="shared" si="1"/>
        <v>0</v>
      </c>
      <c r="AR4" s="678">
        <f t="shared" si="1"/>
        <v>0</v>
      </c>
      <c r="AS4" s="678">
        <f t="shared" si="1"/>
        <v>2</v>
      </c>
      <c r="AT4" s="678">
        <f t="shared" si="1"/>
        <v>0</v>
      </c>
      <c r="AU4" s="678">
        <f t="shared" si="1"/>
        <v>10</v>
      </c>
      <c r="AV4" s="678">
        <f t="shared" si="1"/>
        <v>4</v>
      </c>
      <c r="AW4" s="683">
        <f t="shared" si="1"/>
        <v>0</v>
      </c>
      <c r="AX4" s="678">
        <f t="shared" si="1"/>
        <v>0</v>
      </c>
      <c r="AY4" s="678">
        <f t="shared" si="1"/>
        <v>440</v>
      </c>
      <c r="AZ4" s="678">
        <f t="shared" si="1"/>
        <v>454</v>
      </c>
      <c r="BA4" s="678">
        <f t="shared" si="1"/>
        <v>38</v>
      </c>
      <c r="BB4" s="678">
        <f t="shared" si="1"/>
        <v>29</v>
      </c>
      <c r="BC4" s="678">
        <f t="shared" si="1"/>
        <v>0</v>
      </c>
      <c r="BD4" s="678">
        <f t="shared" si="1"/>
        <v>0</v>
      </c>
      <c r="BE4" s="678">
        <f t="shared" si="1"/>
        <v>32</v>
      </c>
      <c r="BF4" s="678">
        <f t="shared" si="1"/>
        <v>8</v>
      </c>
      <c r="BG4" s="678">
        <f t="shared" si="1"/>
        <v>40</v>
      </c>
      <c r="BH4" s="678">
        <f t="shared" si="1"/>
        <v>478</v>
      </c>
      <c r="BI4" s="678">
        <f t="shared" si="1"/>
        <v>483</v>
      </c>
      <c r="BJ4" s="678">
        <f t="shared" si="2"/>
        <v>961</v>
      </c>
      <c r="BK4" s="678">
        <f t="shared" si="2"/>
        <v>510</v>
      </c>
      <c r="BL4" s="678">
        <f t="shared" si="2"/>
        <v>491</v>
      </c>
      <c r="BM4" s="678">
        <f t="shared" si="2"/>
        <v>1001</v>
      </c>
    </row>
    <row r="5" spans="1:93" ht="18.75" thickBot="1" x14ac:dyDescent="0.3">
      <c r="C5" s="3"/>
      <c r="D5" s="3"/>
      <c r="E5" s="3"/>
      <c r="F5" s="635" t="s">
        <v>13</v>
      </c>
      <c r="H5" s="3"/>
      <c r="I5" s="3"/>
      <c r="J5" s="3"/>
      <c r="K5" s="3"/>
      <c r="L5" s="3"/>
      <c r="M5" s="3"/>
      <c r="N5" s="3"/>
      <c r="O5" s="3"/>
      <c r="P5" s="682" t="s">
        <v>10</v>
      </c>
      <c r="Q5" s="680">
        <f t="shared" si="3"/>
        <v>5</v>
      </c>
      <c r="R5" s="680">
        <f t="shared" si="0"/>
        <v>4</v>
      </c>
      <c r="S5" s="684">
        <f t="shared" si="0"/>
        <v>9</v>
      </c>
      <c r="T5" s="680">
        <f t="shared" si="0"/>
        <v>0</v>
      </c>
      <c r="U5" s="680">
        <f t="shared" si="0"/>
        <v>20</v>
      </c>
      <c r="V5" s="680">
        <f t="shared" si="0"/>
        <v>0</v>
      </c>
      <c r="W5" s="680">
        <f t="shared" si="0"/>
        <v>0</v>
      </c>
      <c r="X5" s="680">
        <f t="shared" si="0"/>
        <v>0</v>
      </c>
      <c r="Y5" s="680">
        <f t="shared" si="0"/>
        <v>0</v>
      </c>
      <c r="Z5" s="680">
        <f t="shared" si="0"/>
        <v>0</v>
      </c>
      <c r="AA5" s="680">
        <f t="shared" si="0"/>
        <v>20</v>
      </c>
      <c r="AB5" s="680">
        <f t="shared" si="0"/>
        <v>20</v>
      </c>
      <c r="AC5" s="680">
        <f t="shared" si="0"/>
        <v>5</v>
      </c>
      <c r="AD5" s="680">
        <f t="shared" si="0"/>
        <v>24</v>
      </c>
      <c r="AE5" s="680">
        <f t="shared" si="0"/>
        <v>29</v>
      </c>
      <c r="AF5" s="680">
        <f t="shared" si="0"/>
        <v>1</v>
      </c>
      <c r="AG5" s="680">
        <f t="shared" si="1"/>
        <v>18</v>
      </c>
      <c r="AH5" s="684">
        <f t="shared" si="1"/>
        <v>19</v>
      </c>
      <c r="AI5" s="680">
        <f t="shared" si="1"/>
        <v>6</v>
      </c>
      <c r="AJ5" s="680">
        <f t="shared" si="1"/>
        <v>4</v>
      </c>
      <c r="AK5" s="680">
        <f t="shared" si="1"/>
        <v>10</v>
      </c>
      <c r="AL5" s="680">
        <f t="shared" si="1"/>
        <v>7</v>
      </c>
      <c r="AM5" s="680">
        <f t="shared" si="1"/>
        <v>22</v>
      </c>
      <c r="AN5" s="680">
        <f t="shared" si="1"/>
        <v>29</v>
      </c>
      <c r="AO5" s="680">
        <f t="shared" si="1"/>
        <v>0</v>
      </c>
      <c r="AP5" s="680">
        <f t="shared" si="1"/>
        <v>0</v>
      </c>
      <c r="AQ5" s="680">
        <f t="shared" si="1"/>
        <v>0</v>
      </c>
      <c r="AR5" s="680">
        <f t="shared" si="1"/>
        <v>0</v>
      </c>
      <c r="AS5" s="680">
        <f t="shared" si="1"/>
        <v>0</v>
      </c>
      <c r="AT5" s="680">
        <f t="shared" si="1"/>
        <v>0</v>
      </c>
      <c r="AU5" s="680">
        <f t="shared" si="1"/>
        <v>0</v>
      </c>
      <c r="AV5" s="680">
        <f t="shared" si="1"/>
        <v>0</v>
      </c>
      <c r="AW5" s="684">
        <f t="shared" si="1"/>
        <v>0</v>
      </c>
      <c r="AX5" s="680">
        <f t="shared" si="1"/>
        <v>0</v>
      </c>
      <c r="AY5" s="680">
        <f t="shared" si="1"/>
        <v>7</v>
      </c>
      <c r="AZ5" s="680">
        <f t="shared" si="1"/>
        <v>22</v>
      </c>
      <c r="BA5" s="680">
        <f t="shared" si="1"/>
        <v>0</v>
      </c>
      <c r="BB5" s="680">
        <f t="shared" si="1"/>
        <v>0</v>
      </c>
      <c r="BC5" s="680">
        <f t="shared" si="1"/>
        <v>0</v>
      </c>
      <c r="BD5" s="680">
        <f t="shared" si="1"/>
        <v>0</v>
      </c>
      <c r="BE5" s="680">
        <f t="shared" si="1"/>
        <v>0</v>
      </c>
      <c r="BF5" s="680">
        <f t="shared" si="1"/>
        <v>0</v>
      </c>
      <c r="BG5" s="680">
        <f t="shared" si="1"/>
        <v>0</v>
      </c>
      <c r="BH5" s="680">
        <f t="shared" si="1"/>
        <v>7</v>
      </c>
      <c r="BI5" s="680">
        <f t="shared" si="1"/>
        <v>22</v>
      </c>
      <c r="BJ5" s="680">
        <f t="shared" si="2"/>
        <v>29</v>
      </c>
      <c r="BK5" s="680">
        <f t="shared" si="2"/>
        <v>7</v>
      </c>
      <c r="BL5" s="680">
        <f t="shared" si="2"/>
        <v>22</v>
      </c>
      <c r="BM5" s="680">
        <f t="shared" si="2"/>
        <v>29</v>
      </c>
    </row>
    <row r="6" spans="1:93" ht="18" x14ac:dyDescent="0.25">
      <c r="C6" s="3"/>
      <c r="D6" s="3"/>
      <c r="E6" s="3"/>
      <c r="F6" s="635"/>
      <c r="H6" s="3"/>
      <c r="I6" s="3"/>
      <c r="J6" s="3"/>
      <c r="K6" s="3"/>
      <c r="L6" s="3"/>
      <c r="M6" s="3"/>
      <c r="N6" s="3"/>
      <c r="O6" s="3"/>
      <c r="P6" s="681" t="s">
        <v>12</v>
      </c>
      <c r="Q6" s="679">
        <f>SUM(Q1:Q5)</f>
        <v>1498</v>
      </c>
      <c r="R6" s="679">
        <f t="shared" ref="R6:S6" si="4">SUM(R1:R5)</f>
        <v>2743</v>
      </c>
      <c r="S6" s="685">
        <f t="shared" si="4"/>
        <v>4241</v>
      </c>
      <c r="T6" s="679">
        <f t="shared" ref="T6" si="5">SUM(T1:T5)</f>
        <v>701</v>
      </c>
      <c r="U6" s="679">
        <f t="shared" ref="U6" si="6">SUM(U1:U5)</f>
        <v>870</v>
      </c>
      <c r="V6" s="679">
        <f t="shared" ref="V6" si="7">SUM(V1:V5)</f>
        <v>391</v>
      </c>
      <c r="W6" s="679">
        <f t="shared" ref="W6" si="8">SUM(W1:W5)</f>
        <v>758</v>
      </c>
      <c r="X6" s="679">
        <f t="shared" ref="X6" si="9">SUM(X1:X5)</f>
        <v>506</v>
      </c>
      <c r="Y6" s="679">
        <f t="shared" ref="Y6" si="10">SUM(Y1:Y5)</f>
        <v>1047</v>
      </c>
      <c r="Z6" s="679">
        <f t="shared" ref="Z6" si="11">SUM(Z1:Z5)</f>
        <v>1598</v>
      </c>
      <c r="AA6" s="679">
        <f t="shared" ref="AA6" si="12">SUM(AA1:AA5)</f>
        <v>2675</v>
      </c>
      <c r="AB6" s="679">
        <f t="shared" ref="AB6" si="13">SUM(AB1:AB5)</f>
        <v>4273</v>
      </c>
      <c r="AC6" s="679">
        <f t="shared" ref="AC6" si="14">SUM(AC1:AC5)</f>
        <v>3096</v>
      </c>
      <c r="AD6" s="679">
        <f t="shared" ref="AD6" si="15">SUM(AD1:AD5)</f>
        <v>5418</v>
      </c>
      <c r="AE6" s="679">
        <f t="shared" ref="AE6" si="16">SUM(AE1:AE5)</f>
        <v>8514</v>
      </c>
    </row>
    <row r="7" spans="1:93" ht="18" x14ac:dyDescent="0.25">
      <c r="C7" s="3"/>
      <c r="D7" s="3"/>
      <c r="E7" s="3"/>
      <c r="F7" s="677">
        <v>1</v>
      </c>
      <c r="G7" s="677">
        <v>2</v>
      </c>
      <c r="H7" s="677">
        <v>3</v>
      </c>
      <c r="I7" s="677">
        <v>4</v>
      </c>
      <c r="J7" s="677">
        <v>5</v>
      </c>
      <c r="K7" s="677">
        <v>6</v>
      </c>
      <c r="L7" s="677">
        <v>7</v>
      </c>
      <c r="M7" s="677">
        <v>8</v>
      </c>
      <c r="N7" s="677">
        <v>9</v>
      </c>
      <c r="O7" s="677">
        <v>10</v>
      </c>
      <c r="P7" s="677">
        <v>11</v>
      </c>
      <c r="Q7" s="677">
        <v>12</v>
      </c>
      <c r="R7" s="677">
        <v>13</v>
      </c>
      <c r="S7" s="677">
        <v>14</v>
      </c>
      <c r="T7" s="677">
        <v>15</v>
      </c>
      <c r="U7" s="677">
        <v>16</v>
      </c>
      <c r="V7" s="677">
        <v>17</v>
      </c>
      <c r="W7" s="677">
        <v>18</v>
      </c>
      <c r="X7" s="677">
        <v>19</v>
      </c>
      <c r="Y7" s="677">
        <v>20</v>
      </c>
      <c r="Z7" s="677">
        <v>21</v>
      </c>
      <c r="AA7" s="677">
        <v>22</v>
      </c>
      <c r="AB7" s="677">
        <v>23</v>
      </c>
      <c r="AC7" s="677">
        <v>24</v>
      </c>
      <c r="AD7" s="677">
        <v>25</v>
      </c>
      <c r="AE7" s="677">
        <v>26</v>
      </c>
      <c r="AF7" s="677">
        <v>27</v>
      </c>
      <c r="AG7" s="677">
        <v>28</v>
      </c>
      <c r="AH7" s="677">
        <v>29</v>
      </c>
      <c r="AI7" s="677">
        <v>30</v>
      </c>
      <c r="AJ7" s="677">
        <v>31</v>
      </c>
      <c r="AK7" s="677">
        <v>32</v>
      </c>
      <c r="AL7" s="677">
        <v>33</v>
      </c>
      <c r="AM7" s="677">
        <v>34</v>
      </c>
      <c r="AN7" s="677">
        <v>35</v>
      </c>
      <c r="AO7" s="677">
        <v>36</v>
      </c>
      <c r="AP7" s="677">
        <v>37</v>
      </c>
      <c r="AQ7" s="677">
        <v>38</v>
      </c>
      <c r="AR7" s="677">
        <v>39</v>
      </c>
      <c r="AS7" s="677">
        <v>40</v>
      </c>
      <c r="AT7" s="677">
        <v>41</v>
      </c>
      <c r="AU7" s="677">
        <v>42</v>
      </c>
      <c r="AV7" s="677">
        <v>43</v>
      </c>
      <c r="AW7" s="677">
        <v>44</v>
      </c>
      <c r="AX7" s="677">
        <v>45</v>
      </c>
      <c r="AY7" s="677">
        <v>46</v>
      </c>
      <c r="AZ7" s="677">
        <v>47</v>
      </c>
      <c r="BA7" s="677">
        <v>48</v>
      </c>
      <c r="BB7" s="677">
        <v>49</v>
      </c>
      <c r="BC7" s="677">
        <v>50</v>
      </c>
      <c r="BD7" s="677">
        <v>51</v>
      </c>
      <c r="BE7" s="677">
        <v>52</v>
      </c>
      <c r="BF7" s="677">
        <v>53</v>
      </c>
      <c r="BG7" s="677">
        <v>54</v>
      </c>
      <c r="BH7" s="677">
        <v>55</v>
      </c>
      <c r="BI7" s="677">
        <v>56</v>
      </c>
      <c r="BJ7" s="677">
        <v>57</v>
      </c>
      <c r="BK7" s="677">
        <v>58</v>
      </c>
      <c r="BL7" s="677">
        <v>59</v>
      </c>
      <c r="BM7" s="677">
        <v>60</v>
      </c>
      <c r="BN7" s="677">
        <v>61</v>
      </c>
      <c r="BO7" s="677">
        <v>62</v>
      </c>
      <c r="BP7" s="677">
        <v>63</v>
      </c>
      <c r="BQ7" s="677">
        <v>64</v>
      </c>
      <c r="BR7" s="677">
        <v>65</v>
      </c>
      <c r="BS7" s="677">
        <v>66</v>
      </c>
      <c r="BT7" s="677">
        <v>67</v>
      </c>
      <c r="BU7" s="677">
        <v>68</v>
      </c>
      <c r="BV7" s="677">
        <v>69</v>
      </c>
      <c r="BW7" s="677">
        <v>70</v>
      </c>
      <c r="BX7" s="677">
        <v>71</v>
      </c>
      <c r="BY7" s="677">
        <v>72</v>
      </c>
      <c r="BZ7" s="677">
        <v>73</v>
      </c>
      <c r="CA7" s="677">
        <v>74</v>
      </c>
      <c r="CB7" s="677">
        <v>75</v>
      </c>
      <c r="CC7" s="677">
        <v>76</v>
      </c>
      <c r="CD7" s="677">
        <v>77</v>
      </c>
      <c r="CE7" s="677">
        <v>78</v>
      </c>
      <c r="CF7" s="677">
        <v>79</v>
      </c>
      <c r="CG7" s="677">
        <v>80</v>
      </c>
    </row>
    <row r="8" spans="1:93" ht="36.6" customHeight="1" x14ac:dyDescent="0.2">
      <c r="C8" s="1023" t="s">
        <v>0</v>
      </c>
      <c r="D8" s="1024" t="s">
        <v>193</v>
      </c>
      <c r="E8" s="1023" t="s">
        <v>38</v>
      </c>
      <c r="F8" s="1023" t="s">
        <v>39</v>
      </c>
      <c r="G8" s="1023" t="s">
        <v>40</v>
      </c>
      <c r="H8" s="992" t="s">
        <v>41</v>
      </c>
      <c r="I8" s="1088" t="s">
        <v>194</v>
      </c>
      <c r="J8" s="1089"/>
      <c r="K8" s="1089"/>
      <c r="L8" s="1089"/>
      <c r="M8" s="1089"/>
      <c r="N8" s="1089"/>
      <c r="O8" s="1089"/>
      <c r="P8" s="1090"/>
      <c r="Q8" s="995" t="s">
        <v>42</v>
      </c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1002" t="s">
        <v>43</v>
      </c>
      <c r="AG8" s="1003"/>
      <c r="AH8" s="1003"/>
      <c r="AI8" s="1003"/>
      <c r="AJ8" s="1003"/>
      <c r="AK8" s="1003"/>
      <c r="AL8" s="1003"/>
      <c r="AM8" s="1003"/>
      <c r="AN8" s="1004"/>
      <c r="AO8" s="999" t="s">
        <v>204</v>
      </c>
      <c r="AP8" s="1000"/>
      <c r="AQ8" s="1000"/>
      <c r="AR8" s="1000"/>
      <c r="AS8" s="1000"/>
      <c r="AT8" s="1000"/>
      <c r="AU8" s="1000"/>
      <c r="AV8" s="1000"/>
      <c r="AW8" s="1000"/>
      <c r="AX8" s="1000"/>
      <c r="AY8" s="1000"/>
      <c r="AZ8" s="1000"/>
      <c r="BA8" s="1000"/>
      <c r="BB8" s="1000"/>
      <c r="BC8" s="1000"/>
      <c r="BD8" s="1001"/>
      <c r="BE8" s="996" t="s">
        <v>44</v>
      </c>
      <c r="BF8" s="997"/>
      <c r="BG8" s="997"/>
      <c r="BH8" s="997"/>
      <c r="BI8" s="997"/>
      <c r="BJ8" s="997"/>
      <c r="BK8" s="997"/>
      <c r="BL8" s="997"/>
      <c r="BM8" s="998"/>
      <c r="BN8" s="999" t="s">
        <v>45</v>
      </c>
      <c r="BO8" s="1000"/>
      <c r="BP8" s="1000"/>
      <c r="BQ8" s="1000"/>
      <c r="BR8" s="1000"/>
      <c r="BS8" s="1000"/>
      <c r="BT8" s="1000"/>
      <c r="BU8" s="1000"/>
      <c r="BV8" s="1000"/>
      <c r="BW8" s="1000"/>
      <c r="BX8" s="1000"/>
      <c r="BY8" s="1000"/>
      <c r="BZ8" s="1001"/>
      <c r="CA8" s="993" t="s">
        <v>213</v>
      </c>
      <c r="CB8" s="994"/>
      <c r="CC8" s="994"/>
      <c r="CD8" s="994"/>
      <c r="CE8" s="994"/>
      <c r="CF8" s="994"/>
      <c r="CG8" s="994"/>
    </row>
    <row r="9" spans="1:93" ht="15" customHeight="1" x14ac:dyDescent="0.25">
      <c r="C9" s="1023"/>
      <c r="D9" s="1025"/>
      <c r="E9" s="1023"/>
      <c r="F9" s="1023"/>
      <c r="G9" s="1023"/>
      <c r="H9" s="992"/>
      <c r="I9" s="1082" t="s">
        <v>195</v>
      </c>
      <c r="J9" s="1083"/>
      <c r="K9" s="1082" t="s">
        <v>196</v>
      </c>
      <c r="L9" s="1083"/>
      <c r="M9" s="1082" t="s">
        <v>197</v>
      </c>
      <c r="N9" s="1083"/>
      <c r="O9" s="1082" t="s">
        <v>198</v>
      </c>
      <c r="P9" s="1083"/>
      <c r="Q9" s="1082" t="s">
        <v>2</v>
      </c>
      <c r="R9" s="1083"/>
      <c r="S9" s="1086" t="s">
        <v>199</v>
      </c>
      <c r="T9" s="1020" t="s">
        <v>3</v>
      </c>
      <c r="U9" s="1021"/>
      <c r="V9" s="1021"/>
      <c r="W9" s="1021"/>
      <c r="X9" s="1021"/>
      <c r="Y9" s="1021"/>
      <c r="Z9" s="1021"/>
      <c r="AA9" s="1022"/>
      <c r="AB9" s="1027" t="s">
        <v>200</v>
      </c>
      <c r="AC9" s="1007" t="s">
        <v>56</v>
      </c>
      <c r="AD9" s="1008"/>
      <c r="AE9" s="1033" t="s">
        <v>46</v>
      </c>
      <c r="AF9" s="1029" t="s">
        <v>47</v>
      </c>
      <c r="AG9" s="1035"/>
      <c r="AH9" s="1027" t="s">
        <v>4</v>
      </c>
      <c r="AI9" s="1038" t="s">
        <v>48</v>
      </c>
      <c r="AJ9" s="1039"/>
      <c r="AK9" s="1042" t="s">
        <v>4</v>
      </c>
      <c r="AL9" s="1053" t="s">
        <v>65</v>
      </c>
      <c r="AM9" s="1054"/>
      <c r="AN9" s="1034" t="s">
        <v>46</v>
      </c>
      <c r="AO9" s="1029" t="s">
        <v>8</v>
      </c>
      <c r="AP9" s="1030"/>
      <c r="AQ9" s="1045" t="s">
        <v>100</v>
      </c>
      <c r="AR9" s="1030"/>
      <c r="AS9" s="1045" t="s">
        <v>101</v>
      </c>
      <c r="AT9" s="1030"/>
      <c r="AU9" s="1045" t="s">
        <v>102</v>
      </c>
      <c r="AV9" s="1030"/>
      <c r="AW9" s="1043" t="s">
        <v>205</v>
      </c>
      <c r="AX9" s="1044"/>
      <c r="AY9" s="1046" t="s">
        <v>103</v>
      </c>
      <c r="AZ9" s="1047"/>
      <c r="BA9" s="1046" t="s">
        <v>104</v>
      </c>
      <c r="BB9" s="1047"/>
      <c r="BC9" s="1046" t="s">
        <v>105</v>
      </c>
      <c r="BD9" s="1047"/>
      <c r="BE9" s="1029" t="s">
        <v>49</v>
      </c>
      <c r="BF9" s="1035"/>
      <c r="BG9" s="1081" t="s">
        <v>4</v>
      </c>
      <c r="BH9" s="1048" t="s">
        <v>50</v>
      </c>
      <c r="BI9" s="1049"/>
      <c r="BJ9" s="1052" t="s">
        <v>4</v>
      </c>
      <c r="BK9" s="1053" t="s">
        <v>206</v>
      </c>
      <c r="BL9" s="1054"/>
      <c r="BM9" s="1073" t="s">
        <v>46</v>
      </c>
      <c r="BN9" s="1074" t="s">
        <v>2</v>
      </c>
      <c r="BO9" s="1075"/>
      <c r="BP9" s="1045" t="s">
        <v>207</v>
      </c>
      <c r="BQ9" s="1078"/>
      <c r="BR9" s="1078"/>
      <c r="BS9" s="1078"/>
      <c r="BT9" s="1078"/>
      <c r="BU9" s="1078"/>
      <c r="BV9" s="1078"/>
      <c r="BW9" s="1030"/>
      <c r="BX9" s="1005" t="s">
        <v>4</v>
      </c>
      <c r="BY9" s="1006"/>
      <c r="BZ9" s="1034" t="s">
        <v>46</v>
      </c>
      <c r="CA9" s="1059" t="s">
        <v>51</v>
      </c>
      <c r="CB9" s="1060"/>
      <c r="CC9" s="1063" t="s">
        <v>214</v>
      </c>
      <c r="CD9" s="1064"/>
      <c r="CE9" s="1067" t="s">
        <v>1363</v>
      </c>
      <c r="CF9" s="1068"/>
      <c r="CG9" s="1071" t="s">
        <v>212</v>
      </c>
      <c r="CH9" s="636"/>
    </row>
    <row r="10" spans="1:93" ht="30" customHeight="1" x14ac:dyDescent="0.25">
      <c r="C10" s="1023"/>
      <c r="D10" s="1025"/>
      <c r="E10" s="1023"/>
      <c r="F10" s="1023"/>
      <c r="G10" s="1023"/>
      <c r="H10" s="992"/>
      <c r="I10" s="637"/>
      <c r="J10" s="638"/>
      <c r="K10" s="637"/>
      <c r="L10" s="638"/>
      <c r="M10" s="637"/>
      <c r="N10" s="638"/>
      <c r="O10" s="637"/>
      <c r="P10" s="638"/>
      <c r="Q10" s="1084"/>
      <c r="R10" s="1085"/>
      <c r="S10" s="1087"/>
      <c r="T10" s="1020" t="s">
        <v>201</v>
      </c>
      <c r="U10" s="1022"/>
      <c r="V10" s="1020" t="s">
        <v>202</v>
      </c>
      <c r="W10" s="1022"/>
      <c r="X10" s="1029" t="s">
        <v>1364</v>
      </c>
      <c r="Y10" s="1030"/>
      <c r="Z10" s="1091" t="s">
        <v>1365</v>
      </c>
      <c r="AA10" s="1092"/>
      <c r="AB10" s="1028"/>
      <c r="AC10" s="1009"/>
      <c r="AD10" s="1010"/>
      <c r="AE10" s="1034"/>
      <c r="AF10" s="1036"/>
      <c r="AG10" s="1037"/>
      <c r="AH10" s="1028"/>
      <c r="AI10" s="1040"/>
      <c r="AJ10" s="1041"/>
      <c r="AK10" s="1042"/>
      <c r="AL10" s="1055"/>
      <c r="AM10" s="1056"/>
      <c r="AN10" s="1034"/>
      <c r="AO10" s="291"/>
      <c r="AP10" s="292"/>
      <c r="AQ10" s="291"/>
      <c r="AR10" s="292"/>
      <c r="AS10" s="291"/>
      <c r="AT10" s="292"/>
      <c r="AU10" s="291"/>
      <c r="AV10" s="292"/>
      <c r="AW10" s="293"/>
      <c r="AX10" s="294"/>
      <c r="AY10" s="295"/>
      <c r="AZ10" s="296"/>
      <c r="BA10" s="295"/>
      <c r="BB10" s="296"/>
      <c r="BC10" s="295"/>
      <c r="BD10" s="296"/>
      <c r="BE10" s="1036"/>
      <c r="BF10" s="1037"/>
      <c r="BG10" s="1081"/>
      <c r="BH10" s="1050"/>
      <c r="BI10" s="1051"/>
      <c r="BJ10" s="1052"/>
      <c r="BK10" s="1055"/>
      <c r="BL10" s="1056"/>
      <c r="BM10" s="1073"/>
      <c r="BN10" s="1076"/>
      <c r="BO10" s="1077"/>
      <c r="BP10" s="1079" t="s">
        <v>208</v>
      </c>
      <c r="BQ10" s="1079"/>
      <c r="BR10" s="1079" t="s">
        <v>209</v>
      </c>
      <c r="BS10" s="1079"/>
      <c r="BT10" s="1080" t="s">
        <v>1366</v>
      </c>
      <c r="BU10" s="1079"/>
      <c r="BV10" s="1079" t="s">
        <v>11</v>
      </c>
      <c r="BW10" s="1079"/>
      <c r="BX10" s="1005" t="s">
        <v>211</v>
      </c>
      <c r="BY10" s="1006"/>
      <c r="BZ10" s="1034"/>
      <c r="CA10" s="1061"/>
      <c r="CB10" s="1062"/>
      <c r="CC10" s="1065"/>
      <c r="CD10" s="1066"/>
      <c r="CE10" s="1069"/>
      <c r="CF10" s="1070"/>
      <c r="CG10" s="1072"/>
      <c r="CH10" s="639"/>
      <c r="CI10" s="639" t="s">
        <v>62</v>
      </c>
    </row>
    <row r="11" spans="1:93" ht="15" x14ac:dyDescent="0.2">
      <c r="C11" s="1023"/>
      <c r="D11" s="1026"/>
      <c r="E11" s="1023"/>
      <c r="F11" s="1023"/>
      <c r="G11" s="1023"/>
      <c r="H11" s="992"/>
      <c r="I11" s="622" t="s">
        <v>34</v>
      </c>
      <c r="J11" s="622" t="s">
        <v>35</v>
      </c>
      <c r="K11" s="622" t="s">
        <v>34</v>
      </c>
      <c r="L11" s="622" t="s">
        <v>35</v>
      </c>
      <c r="M11" s="622" t="s">
        <v>34</v>
      </c>
      <c r="N11" s="622" t="s">
        <v>35</v>
      </c>
      <c r="O11" s="622" t="s">
        <v>34</v>
      </c>
      <c r="P11" s="622" t="s">
        <v>35</v>
      </c>
      <c r="Q11" s="281" t="s">
        <v>34</v>
      </c>
      <c r="R11" s="281" t="s">
        <v>35</v>
      </c>
      <c r="S11" s="1087"/>
      <c r="T11" s="619" t="s">
        <v>34</v>
      </c>
      <c r="U11" s="619" t="s">
        <v>35</v>
      </c>
      <c r="V11" s="619" t="s">
        <v>34</v>
      </c>
      <c r="W11" s="619" t="s">
        <v>35</v>
      </c>
      <c r="X11" s="619" t="s">
        <v>34</v>
      </c>
      <c r="Y11" s="619" t="s">
        <v>35</v>
      </c>
      <c r="Z11" s="619" t="s">
        <v>34</v>
      </c>
      <c r="AA11" s="619" t="s">
        <v>35</v>
      </c>
      <c r="AB11" s="1028"/>
      <c r="AC11" s="45" t="s">
        <v>34</v>
      </c>
      <c r="AD11" s="45" t="s">
        <v>35</v>
      </c>
      <c r="AE11" s="1034"/>
      <c r="AF11" s="620" t="s">
        <v>34</v>
      </c>
      <c r="AG11" s="620" t="s">
        <v>35</v>
      </c>
      <c r="AH11" s="1028"/>
      <c r="AI11" s="621" t="s">
        <v>34</v>
      </c>
      <c r="AJ11" s="621" t="s">
        <v>35</v>
      </c>
      <c r="AK11" s="1042"/>
      <c r="AL11" s="45" t="s">
        <v>34</v>
      </c>
      <c r="AM11" s="45" t="s">
        <v>35</v>
      </c>
      <c r="AN11" s="1034"/>
      <c r="AO11" s="297" t="s">
        <v>34</v>
      </c>
      <c r="AP11" s="297" t="s">
        <v>35</v>
      </c>
      <c r="AQ11" s="297" t="s">
        <v>34</v>
      </c>
      <c r="AR11" s="297" t="s">
        <v>35</v>
      </c>
      <c r="AS11" s="297" t="s">
        <v>34</v>
      </c>
      <c r="AT11" s="297" t="s">
        <v>35</v>
      </c>
      <c r="AU11" s="297" t="s">
        <v>34</v>
      </c>
      <c r="AV11" s="297" t="s">
        <v>35</v>
      </c>
      <c r="AW11" s="297" t="s">
        <v>34</v>
      </c>
      <c r="AX11" s="297" t="s">
        <v>35</v>
      </c>
      <c r="AY11" s="297" t="s">
        <v>34</v>
      </c>
      <c r="AZ11" s="297" t="s">
        <v>35</v>
      </c>
      <c r="BA11" s="297" t="s">
        <v>34</v>
      </c>
      <c r="BB11" s="297" t="s">
        <v>2071</v>
      </c>
      <c r="BC11" s="297" t="s">
        <v>34</v>
      </c>
      <c r="BD11" s="297" t="s">
        <v>35</v>
      </c>
      <c r="BE11" s="281" t="s">
        <v>34</v>
      </c>
      <c r="BF11" s="281" t="s">
        <v>35</v>
      </c>
      <c r="BG11" s="1081"/>
      <c r="BH11" s="281" t="s">
        <v>34</v>
      </c>
      <c r="BI11" s="281" t="s">
        <v>35</v>
      </c>
      <c r="BJ11" s="1052"/>
      <c r="BK11" s="45" t="s">
        <v>34</v>
      </c>
      <c r="BL11" s="45" t="s">
        <v>35</v>
      </c>
      <c r="BM11" s="1073"/>
      <c r="BN11" s="298" t="s">
        <v>34</v>
      </c>
      <c r="BO11" s="298" t="s">
        <v>35</v>
      </c>
      <c r="BP11" s="619" t="s">
        <v>34</v>
      </c>
      <c r="BQ11" s="619" t="s">
        <v>35</v>
      </c>
      <c r="BR11" s="619" t="s">
        <v>34</v>
      </c>
      <c r="BS11" s="619" t="s">
        <v>35</v>
      </c>
      <c r="BT11" s="619" t="s">
        <v>34</v>
      </c>
      <c r="BU11" s="619" t="s">
        <v>35</v>
      </c>
      <c r="BV11" s="281" t="s">
        <v>34</v>
      </c>
      <c r="BW11" s="281" t="s">
        <v>35</v>
      </c>
      <c r="BX11" s="45" t="s">
        <v>34</v>
      </c>
      <c r="BY11" s="45" t="s">
        <v>35</v>
      </c>
      <c r="BZ11" s="1034"/>
      <c r="CA11" s="281" t="s">
        <v>34</v>
      </c>
      <c r="CB11" s="281" t="s">
        <v>35</v>
      </c>
      <c r="CC11" s="281" t="s">
        <v>34</v>
      </c>
      <c r="CD11" s="281" t="s">
        <v>35</v>
      </c>
      <c r="CE11" s="45" t="s">
        <v>34</v>
      </c>
      <c r="CF11" s="45" t="s">
        <v>35</v>
      </c>
      <c r="CG11" s="1072"/>
    </row>
    <row r="12" spans="1:93" s="8" customFormat="1" ht="15" x14ac:dyDescent="0.2">
      <c r="C12" s="284">
        <v>1</v>
      </c>
      <c r="D12" s="284">
        <v>2</v>
      </c>
      <c r="E12" s="284">
        <v>3</v>
      </c>
      <c r="F12" s="284">
        <v>4</v>
      </c>
      <c r="G12" s="284">
        <v>5</v>
      </c>
      <c r="H12" s="284">
        <v>6</v>
      </c>
      <c r="I12" s="284">
        <v>7</v>
      </c>
      <c r="J12" s="284">
        <v>8</v>
      </c>
      <c r="K12" s="284">
        <v>9</v>
      </c>
      <c r="L12" s="284">
        <v>10</v>
      </c>
      <c r="M12" s="284">
        <v>11</v>
      </c>
      <c r="N12" s="284">
        <v>12</v>
      </c>
      <c r="O12" s="284">
        <v>13</v>
      </c>
      <c r="P12" s="284">
        <v>14</v>
      </c>
      <c r="Q12" s="284">
        <v>15</v>
      </c>
      <c r="R12" s="284">
        <v>16</v>
      </c>
      <c r="S12" s="284">
        <v>17</v>
      </c>
      <c r="T12" s="284">
        <v>18</v>
      </c>
      <c r="U12" s="284">
        <v>19</v>
      </c>
      <c r="V12" s="284">
        <v>20</v>
      </c>
      <c r="W12" s="284">
        <v>21</v>
      </c>
      <c r="X12" s="284">
        <v>22</v>
      </c>
      <c r="Y12" s="284">
        <v>23</v>
      </c>
      <c r="Z12" s="284">
        <v>24</v>
      </c>
      <c r="AA12" s="284">
        <v>25</v>
      </c>
      <c r="AB12" s="284">
        <v>26</v>
      </c>
      <c r="AC12" s="284">
        <v>27</v>
      </c>
      <c r="AD12" s="284">
        <v>28</v>
      </c>
      <c r="AE12" s="284">
        <v>29</v>
      </c>
      <c r="AF12" s="284">
        <v>30</v>
      </c>
      <c r="AG12" s="284">
        <v>31</v>
      </c>
      <c r="AH12" s="284">
        <v>32</v>
      </c>
      <c r="AI12" s="284">
        <v>33</v>
      </c>
      <c r="AJ12" s="284">
        <v>34</v>
      </c>
      <c r="AK12" s="284">
        <v>35</v>
      </c>
      <c r="AL12" s="284">
        <v>36</v>
      </c>
      <c r="AM12" s="284">
        <v>37</v>
      </c>
      <c r="AN12" s="284">
        <v>38</v>
      </c>
      <c r="AO12" s="284">
        <v>39</v>
      </c>
      <c r="AP12" s="284">
        <v>40</v>
      </c>
      <c r="AQ12" s="284">
        <v>41</v>
      </c>
      <c r="AR12" s="284">
        <v>42</v>
      </c>
      <c r="AS12" s="284">
        <v>43</v>
      </c>
      <c r="AT12" s="284">
        <v>44</v>
      </c>
      <c r="AU12" s="284">
        <v>45</v>
      </c>
      <c r="AV12" s="284">
        <v>46</v>
      </c>
      <c r="AW12" s="284">
        <v>47</v>
      </c>
      <c r="AX12" s="284">
        <v>48</v>
      </c>
      <c r="AY12" s="284">
        <v>49</v>
      </c>
      <c r="AZ12" s="284">
        <v>50</v>
      </c>
      <c r="BA12" s="284">
        <v>51</v>
      </c>
      <c r="BB12" s="284">
        <v>52</v>
      </c>
      <c r="BC12" s="284">
        <v>53</v>
      </c>
      <c r="BD12" s="284">
        <v>54</v>
      </c>
      <c r="BE12" s="284">
        <v>55</v>
      </c>
      <c r="BF12" s="284">
        <v>56</v>
      </c>
      <c r="BG12" s="284">
        <v>57</v>
      </c>
      <c r="BH12" s="284">
        <v>58</v>
      </c>
      <c r="BI12" s="284">
        <v>59</v>
      </c>
      <c r="BJ12" s="284">
        <v>60</v>
      </c>
      <c r="BK12" s="284">
        <v>61</v>
      </c>
      <c r="BL12" s="284">
        <v>62</v>
      </c>
      <c r="BM12" s="284">
        <v>63</v>
      </c>
      <c r="BN12" s="284">
        <v>64</v>
      </c>
      <c r="BO12" s="284">
        <v>65</v>
      </c>
      <c r="BP12" s="284">
        <v>66</v>
      </c>
      <c r="BQ12" s="284">
        <v>67</v>
      </c>
      <c r="BR12" s="284">
        <v>68</v>
      </c>
      <c r="BS12" s="284">
        <v>69</v>
      </c>
      <c r="BT12" s="284">
        <v>70</v>
      </c>
      <c r="BU12" s="284">
        <v>71</v>
      </c>
      <c r="BV12" s="284">
        <v>72</v>
      </c>
      <c r="BW12" s="284">
        <v>73</v>
      </c>
      <c r="BX12" s="284">
        <v>74</v>
      </c>
      <c r="BY12" s="284">
        <v>75</v>
      </c>
      <c r="BZ12" s="284">
        <v>76</v>
      </c>
      <c r="CA12" s="284">
        <v>77</v>
      </c>
      <c r="CB12" s="284">
        <v>78</v>
      </c>
      <c r="CC12" s="284">
        <v>79</v>
      </c>
      <c r="CD12" s="284">
        <v>80</v>
      </c>
      <c r="CE12" s="284">
        <v>81</v>
      </c>
      <c r="CF12" s="284">
        <v>82</v>
      </c>
      <c r="CG12" s="284">
        <v>83</v>
      </c>
      <c r="CL12" s="8" t="s">
        <v>2072</v>
      </c>
      <c r="CM12" s="8" t="s">
        <v>2071</v>
      </c>
    </row>
    <row r="13" spans="1:93" s="8" customFormat="1" ht="15" x14ac:dyDescent="0.2">
      <c r="C13" s="283"/>
      <c r="D13" s="283"/>
      <c r="E13" s="283" t="s">
        <v>62</v>
      </c>
      <c r="F13" s="283"/>
      <c r="G13" s="283"/>
      <c r="H13" s="283"/>
      <c r="I13" s="640">
        <f t="shared" ref="I13:AN13" si="17">SUM(I14:I713)</f>
        <v>35</v>
      </c>
      <c r="J13" s="640">
        <f t="shared" si="17"/>
        <v>64</v>
      </c>
      <c r="K13" s="640">
        <f t="shared" si="17"/>
        <v>36</v>
      </c>
      <c r="L13" s="640">
        <f t="shared" si="17"/>
        <v>41</v>
      </c>
      <c r="M13" s="640">
        <f t="shared" si="17"/>
        <v>619</v>
      </c>
      <c r="N13" s="640">
        <f t="shared" si="17"/>
        <v>1070</v>
      </c>
      <c r="O13" s="640">
        <f t="shared" si="17"/>
        <v>808</v>
      </c>
      <c r="P13" s="640">
        <f t="shared" si="17"/>
        <v>1568</v>
      </c>
      <c r="Q13" s="640">
        <f t="shared" si="17"/>
        <v>1498</v>
      </c>
      <c r="R13" s="640">
        <f t="shared" si="17"/>
        <v>2743</v>
      </c>
      <c r="S13" s="640">
        <f t="shared" si="17"/>
        <v>4241</v>
      </c>
      <c r="T13" s="640">
        <f t="shared" si="17"/>
        <v>701</v>
      </c>
      <c r="U13" s="640">
        <f t="shared" si="17"/>
        <v>870</v>
      </c>
      <c r="V13" s="640">
        <f t="shared" si="17"/>
        <v>391</v>
      </c>
      <c r="W13" s="640">
        <f t="shared" si="17"/>
        <v>758</v>
      </c>
      <c r="X13" s="640">
        <f t="shared" si="17"/>
        <v>506</v>
      </c>
      <c r="Y13" s="640">
        <f t="shared" si="17"/>
        <v>1047</v>
      </c>
      <c r="Z13" s="640">
        <f t="shared" si="17"/>
        <v>1598</v>
      </c>
      <c r="AA13" s="640">
        <f t="shared" si="17"/>
        <v>2675</v>
      </c>
      <c r="AB13" s="640">
        <f t="shared" si="17"/>
        <v>4273</v>
      </c>
      <c r="AC13" s="640">
        <f t="shared" si="17"/>
        <v>3096</v>
      </c>
      <c r="AD13" s="640">
        <f t="shared" si="17"/>
        <v>5418</v>
      </c>
      <c r="AE13" s="640">
        <f t="shared" si="17"/>
        <v>8514</v>
      </c>
      <c r="AF13" s="640">
        <f t="shared" si="17"/>
        <v>1327</v>
      </c>
      <c r="AG13" s="640">
        <f t="shared" si="17"/>
        <v>3004</v>
      </c>
      <c r="AH13" s="640">
        <f t="shared" si="17"/>
        <v>4331</v>
      </c>
      <c r="AI13" s="640">
        <f t="shared" si="17"/>
        <v>1821</v>
      </c>
      <c r="AJ13" s="640">
        <f t="shared" si="17"/>
        <v>2362</v>
      </c>
      <c r="AK13" s="640">
        <f t="shared" si="17"/>
        <v>4183</v>
      </c>
      <c r="AL13" s="640">
        <f t="shared" si="17"/>
        <v>3148</v>
      </c>
      <c r="AM13" s="640">
        <f t="shared" si="17"/>
        <v>5366</v>
      </c>
      <c r="AN13" s="640">
        <f t="shared" si="17"/>
        <v>8514</v>
      </c>
      <c r="AO13" s="640">
        <f t="shared" ref="AO13:BT13" si="18">SUM(AO14:AO713)</f>
        <v>92</v>
      </c>
      <c r="AP13" s="640">
        <f t="shared" si="18"/>
        <v>56</v>
      </c>
      <c r="AQ13" s="640">
        <f t="shared" si="18"/>
        <v>3</v>
      </c>
      <c r="AR13" s="640">
        <f t="shared" si="18"/>
        <v>5</v>
      </c>
      <c r="AS13" s="640">
        <f t="shared" si="18"/>
        <v>87</v>
      </c>
      <c r="AT13" s="640">
        <f t="shared" si="18"/>
        <v>65</v>
      </c>
      <c r="AU13" s="640">
        <f t="shared" si="18"/>
        <v>22</v>
      </c>
      <c r="AV13" s="640">
        <f t="shared" si="18"/>
        <v>7</v>
      </c>
      <c r="AW13" s="640">
        <f t="shared" si="18"/>
        <v>0</v>
      </c>
      <c r="AX13" s="640">
        <f t="shared" si="18"/>
        <v>0</v>
      </c>
      <c r="AY13" s="640">
        <f t="shared" si="18"/>
        <v>2727</v>
      </c>
      <c r="AZ13" s="640">
        <f t="shared" si="18"/>
        <v>5053</v>
      </c>
      <c r="BA13" s="640">
        <f t="shared" si="18"/>
        <v>215</v>
      </c>
      <c r="BB13" s="640">
        <f t="shared" si="18"/>
        <v>180</v>
      </c>
      <c r="BC13" s="640">
        <f t="shared" si="18"/>
        <v>1</v>
      </c>
      <c r="BD13" s="640">
        <f t="shared" si="18"/>
        <v>1</v>
      </c>
      <c r="BE13" s="640">
        <f t="shared" si="18"/>
        <v>204</v>
      </c>
      <c r="BF13" s="640">
        <f t="shared" si="18"/>
        <v>133</v>
      </c>
      <c r="BG13" s="640">
        <f t="shared" si="18"/>
        <v>337</v>
      </c>
      <c r="BH13" s="640">
        <f t="shared" si="18"/>
        <v>2943</v>
      </c>
      <c r="BI13" s="640">
        <f t="shared" si="18"/>
        <v>5234</v>
      </c>
      <c r="BJ13" s="640">
        <f t="shared" si="18"/>
        <v>8177</v>
      </c>
      <c r="BK13" s="640">
        <f t="shared" si="18"/>
        <v>3147</v>
      </c>
      <c r="BL13" s="640">
        <f t="shared" si="18"/>
        <v>5367</v>
      </c>
      <c r="BM13" s="640">
        <f t="shared" si="18"/>
        <v>8514</v>
      </c>
      <c r="BN13" s="640">
        <f t="shared" si="18"/>
        <v>78</v>
      </c>
      <c r="BO13" s="640">
        <f t="shared" si="18"/>
        <v>53</v>
      </c>
      <c r="BP13" s="640">
        <f t="shared" si="18"/>
        <v>83</v>
      </c>
      <c r="BQ13" s="640">
        <f t="shared" si="18"/>
        <v>68</v>
      </c>
      <c r="BR13" s="640">
        <f t="shared" si="18"/>
        <v>101</v>
      </c>
      <c r="BS13" s="640">
        <f t="shared" si="18"/>
        <v>58</v>
      </c>
      <c r="BT13" s="640">
        <f t="shared" si="18"/>
        <v>212</v>
      </c>
      <c r="BU13" s="640">
        <f t="shared" ref="BU13:CG13" si="19">SUM(BU14:BU713)</f>
        <v>135</v>
      </c>
      <c r="BV13" s="640">
        <f t="shared" si="19"/>
        <v>396</v>
      </c>
      <c r="BW13" s="640">
        <f t="shared" si="19"/>
        <v>261</v>
      </c>
      <c r="BX13" s="640">
        <f t="shared" si="19"/>
        <v>474</v>
      </c>
      <c r="BY13" s="640">
        <f t="shared" si="19"/>
        <v>314</v>
      </c>
      <c r="BZ13" s="640">
        <f t="shared" si="19"/>
        <v>788</v>
      </c>
      <c r="CA13" s="640">
        <f t="shared" si="19"/>
        <v>3096</v>
      </c>
      <c r="CB13" s="640">
        <f t="shared" si="19"/>
        <v>5418</v>
      </c>
      <c r="CC13" s="640">
        <f t="shared" si="19"/>
        <v>474</v>
      </c>
      <c r="CD13" s="640">
        <f t="shared" si="19"/>
        <v>314</v>
      </c>
      <c r="CE13" s="640">
        <f t="shared" si="19"/>
        <v>3570</v>
      </c>
      <c r="CF13" s="640">
        <f t="shared" si="19"/>
        <v>5732</v>
      </c>
      <c r="CG13" s="640">
        <f t="shared" si="19"/>
        <v>9302</v>
      </c>
    </row>
    <row r="14" spans="1:93" ht="15" x14ac:dyDescent="0.25">
      <c r="A14" s="1" t="s">
        <v>1369</v>
      </c>
      <c r="B14" s="6">
        <v>1</v>
      </c>
      <c r="C14" s="9">
        <v>1</v>
      </c>
      <c r="D14" s="641" t="s">
        <v>6</v>
      </c>
      <c r="E14" s="37" t="s">
        <v>24</v>
      </c>
      <c r="F14" s="9">
        <v>20319897</v>
      </c>
      <c r="G14" s="524" t="s">
        <v>1223</v>
      </c>
      <c r="H14" s="9" t="s">
        <v>52</v>
      </c>
      <c r="I14" s="642">
        <v>0</v>
      </c>
      <c r="J14" s="642">
        <v>0</v>
      </c>
      <c r="K14" s="642">
        <v>0</v>
      </c>
      <c r="L14" s="642">
        <v>0</v>
      </c>
      <c r="M14" s="642">
        <v>0</v>
      </c>
      <c r="N14" s="642">
        <v>2</v>
      </c>
      <c r="O14" s="642">
        <v>2</v>
      </c>
      <c r="P14" s="642">
        <v>5</v>
      </c>
      <c r="Q14" s="14">
        <f>SUM(I14,K14,M14,O14)</f>
        <v>2</v>
      </c>
      <c r="R14" s="14">
        <f>SUM(J14,L14,N14,P14)</f>
        <v>7</v>
      </c>
      <c r="S14" s="10">
        <f>SUM(Q14:R14)</f>
        <v>9</v>
      </c>
      <c r="T14" s="642">
        <v>0</v>
      </c>
      <c r="U14" s="642">
        <v>0</v>
      </c>
      <c r="V14" s="642">
        <v>0</v>
      </c>
      <c r="W14" s="642">
        <v>1</v>
      </c>
      <c r="X14" s="642">
        <v>3</v>
      </c>
      <c r="Y14" s="642">
        <v>1</v>
      </c>
      <c r="Z14" s="623">
        <f>SUM(T14,V14,X14)</f>
        <v>3</v>
      </c>
      <c r="AA14" s="623">
        <f>SUM(U14,W14,Y14)</f>
        <v>2</v>
      </c>
      <c r="AB14" s="10">
        <f t="shared" ref="AB14:AB77" si="20">SUM(Z14:AA14)</f>
        <v>5</v>
      </c>
      <c r="AC14" s="44">
        <f>SUM(Q14,Z14)</f>
        <v>5</v>
      </c>
      <c r="AD14" s="44">
        <f t="shared" ref="AD14:AD77" si="21">SUM(R14,AA14)</f>
        <v>9</v>
      </c>
      <c r="AE14" s="44">
        <f t="shared" ref="AE14:AE77" si="22">SUM(AC14:AD14)</f>
        <v>14</v>
      </c>
      <c r="AF14" s="12">
        <f>IF(AC14-AI14&lt;1,0,AC14-AI14)</f>
        <v>2</v>
      </c>
      <c r="AG14" s="12">
        <f>AE14-AK14-AF14</f>
        <v>4</v>
      </c>
      <c r="AH14" s="10">
        <f t="shared" ref="AH14:AH77" si="23">SUM(AF14:AG14)</f>
        <v>6</v>
      </c>
      <c r="AI14" s="12">
        <f>VLOOKUP($F14,'Guru SertifikaSi'!$C$6:$G$675,'Guru SertifikaSi'!E$3,FALSE)</f>
        <v>3</v>
      </c>
      <c r="AJ14" s="12">
        <f>VLOOKUP($F14,'Guru SertifikaSi'!$C$6:$G$675,'Guru SertifikaSi'!F$3,FALSE)</f>
        <v>5</v>
      </c>
      <c r="AK14" s="10">
        <f t="shared" ref="AK14:AK77" si="24">SUM(AI14:AJ14)</f>
        <v>8</v>
      </c>
      <c r="AL14" s="44">
        <f t="shared" ref="AL14:AM77" si="25">SUM(AF14,AI14)</f>
        <v>5</v>
      </c>
      <c r="AM14" s="44">
        <f t="shared" si="25"/>
        <v>9</v>
      </c>
      <c r="AN14" s="11">
        <f t="shared" ref="AN14:AN77" si="26">SUM(AL14:AM14)</f>
        <v>14</v>
      </c>
      <c r="AO14" s="642">
        <v>0</v>
      </c>
      <c r="AP14" s="642">
        <v>0</v>
      </c>
      <c r="AQ14" s="642">
        <v>0</v>
      </c>
      <c r="AR14" s="642">
        <v>0</v>
      </c>
      <c r="AS14" s="642">
        <v>0</v>
      </c>
      <c r="AT14" s="642">
        <v>1</v>
      </c>
      <c r="AU14" s="642">
        <v>0</v>
      </c>
      <c r="AV14" s="642">
        <v>1</v>
      </c>
      <c r="AW14" s="643">
        <v>0</v>
      </c>
      <c r="AX14" s="643">
        <v>0</v>
      </c>
      <c r="AY14" s="642">
        <v>5</v>
      </c>
      <c r="AZ14" s="642">
        <v>6</v>
      </c>
      <c r="BA14" s="642">
        <v>0</v>
      </c>
      <c r="BB14" s="642">
        <v>1</v>
      </c>
      <c r="BC14" s="642">
        <v>0</v>
      </c>
      <c r="BD14" s="642">
        <v>0</v>
      </c>
      <c r="BE14" s="13">
        <f>SUM(AO14,AQ14,AS14,AU14)</f>
        <v>0</v>
      </c>
      <c r="BF14" s="13">
        <f>SUM(AP14,AR14,AT14,AV14)</f>
        <v>2</v>
      </c>
      <c r="BG14" s="10">
        <f>SUM(BE14:BF14)</f>
        <v>2</v>
      </c>
      <c r="BH14" s="13">
        <f>SUM(AW14,AY14,BA14,BC14)</f>
        <v>5</v>
      </c>
      <c r="BI14" s="13">
        <f>SUM(AX14,AZ14,BB14,BD14)</f>
        <v>7</v>
      </c>
      <c r="BJ14" s="10">
        <f>SUM(BH14:BI14)</f>
        <v>12</v>
      </c>
      <c r="BK14" s="44">
        <f>SUM(BE14,BH14)</f>
        <v>5</v>
      </c>
      <c r="BL14" s="44">
        <f t="shared" ref="BL14:BM77" si="27">SUM(BF14,BI14)</f>
        <v>9</v>
      </c>
      <c r="BM14" s="11">
        <f t="shared" si="27"/>
        <v>14</v>
      </c>
      <c r="BN14" s="642">
        <v>0</v>
      </c>
      <c r="BO14" s="642">
        <v>0</v>
      </c>
      <c r="BP14" s="642">
        <v>0</v>
      </c>
      <c r="BQ14" s="642">
        <v>0</v>
      </c>
      <c r="BR14" s="642">
        <v>0</v>
      </c>
      <c r="BS14" s="642">
        <v>0</v>
      </c>
      <c r="BT14" s="642">
        <v>0</v>
      </c>
      <c r="BU14" s="642">
        <v>0</v>
      </c>
      <c r="BV14" s="644">
        <f>SUM(BP14,BR14,BT14)</f>
        <v>0</v>
      </c>
      <c r="BW14" s="644">
        <f>SUM(BQ14,BS14,BU14)</f>
        <v>0</v>
      </c>
      <c r="BX14" s="44">
        <f>SUM(BN14,BV14)</f>
        <v>0</v>
      </c>
      <c r="BY14" s="44">
        <f>SUM(BO14,BW14)</f>
        <v>0</v>
      </c>
      <c r="BZ14" s="11">
        <f t="shared" ref="BZ14:BZ77" si="28">SUM(BX14:BY14)</f>
        <v>0</v>
      </c>
      <c r="CA14" s="14">
        <f t="shared" ref="CA14:CB77" si="29">SUM(Q14,Z14)</f>
        <v>5</v>
      </c>
      <c r="CB14" s="14">
        <f t="shared" si="29"/>
        <v>9</v>
      </c>
      <c r="CC14" s="13">
        <f t="shared" ref="CC14:CD77" si="30">SUM(BN14,BV14)</f>
        <v>0</v>
      </c>
      <c r="CD14" s="13">
        <f t="shared" si="30"/>
        <v>0</v>
      </c>
      <c r="CE14" s="13">
        <f t="shared" ref="CE14:CF77" si="31">SUM(CA14,CC14)</f>
        <v>5</v>
      </c>
      <c r="CF14" s="13">
        <f t="shared" si="31"/>
        <v>9</v>
      </c>
      <c r="CG14" s="289">
        <f t="shared" ref="CG14:CG77" si="32">SUM(CE14:CF14)</f>
        <v>14</v>
      </c>
      <c r="CJ14" s="1">
        <v>1</v>
      </c>
      <c r="CK14" s="6">
        <f>CJ14+P14</f>
        <v>6</v>
      </c>
      <c r="CL14" s="6">
        <v>0</v>
      </c>
      <c r="CM14" s="6">
        <v>1</v>
      </c>
      <c r="CN14" s="6">
        <f>AY14+CL14</f>
        <v>5</v>
      </c>
      <c r="CO14" s="6">
        <f>AZ14+CM14</f>
        <v>7</v>
      </c>
    </row>
    <row r="15" spans="1:93" ht="15" x14ac:dyDescent="0.25">
      <c r="A15" s="1" t="s">
        <v>1370</v>
      </c>
      <c r="B15" s="6">
        <v>2</v>
      </c>
      <c r="C15" s="9">
        <v>2</v>
      </c>
      <c r="D15" s="641" t="s">
        <v>6</v>
      </c>
      <c r="E15" s="37" t="s">
        <v>24</v>
      </c>
      <c r="F15" s="9">
        <v>20319934</v>
      </c>
      <c r="G15" s="524" t="s">
        <v>269</v>
      </c>
      <c r="H15" s="9" t="s">
        <v>52</v>
      </c>
      <c r="I15" s="642">
        <v>2</v>
      </c>
      <c r="J15" s="642">
        <v>0</v>
      </c>
      <c r="K15" s="642">
        <v>0</v>
      </c>
      <c r="L15" s="642">
        <v>0</v>
      </c>
      <c r="M15" s="642">
        <v>2</v>
      </c>
      <c r="N15" s="642">
        <v>1</v>
      </c>
      <c r="O15" s="642">
        <v>0</v>
      </c>
      <c r="P15" s="642">
        <v>1</v>
      </c>
      <c r="Q15" s="14">
        <f t="shared" ref="Q15:R78" si="33">SUM(I15,K15,M15,O15)</f>
        <v>4</v>
      </c>
      <c r="R15" s="14">
        <f t="shared" si="33"/>
        <v>2</v>
      </c>
      <c r="S15" s="10">
        <f t="shared" ref="S15:S78" si="34">SUM(Q15:R15)</f>
        <v>6</v>
      </c>
      <c r="T15" s="642">
        <v>0</v>
      </c>
      <c r="U15" s="642">
        <v>0</v>
      </c>
      <c r="V15" s="642">
        <v>1</v>
      </c>
      <c r="W15" s="642">
        <v>1</v>
      </c>
      <c r="X15" s="642">
        <v>1</v>
      </c>
      <c r="Y15" s="642">
        <v>1</v>
      </c>
      <c r="Z15" s="623">
        <f>SUM(T15,V15,X15)</f>
        <v>2</v>
      </c>
      <c r="AA15" s="623">
        <f t="shared" ref="AA15:AA78" si="35">SUM(U15,W15,Y15)</f>
        <v>2</v>
      </c>
      <c r="AB15" s="10">
        <f t="shared" si="20"/>
        <v>4</v>
      </c>
      <c r="AC15" s="44">
        <f t="shared" ref="AC15:AD78" si="36">SUM(Q15,Z15)</f>
        <v>6</v>
      </c>
      <c r="AD15" s="44">
        <f t="shared" si="21"/>
        <v>4</v>
      </c>
      <c r="AE15" s="44">
        <f t="shared" si="22"/>
        <v>10</v>
      </c>
      <c r="AF15" s="12">
        <f t="shared" ref="AF15:AF78" si="37">IF(AC15-AI15&lt;1,0,AC15-AI15)</f>
        <v>3</v>
      </c>
      <c r="AG15" s="12">
        <f t="shared" ref="AG15:AG78" si="38">AE15-AK15-AF15</f>
        <v>3</v>
      </c>
      <c r="AH15" s="10">
        <f t="shared" si="23"/>
        <v>6</v>
      </c>
      <c r="AI15" s="12">
        <f>VLOOKUP($F15,'Guru SertifikaSi'!$C$6:$G$675,'Guru SertifikaSi'!E$3,FALSE)</f>
        <v>3</v>
      </c>
      <c r="AJ15" s="12">
        <f>VLOOKUP($F15,'Guru SertifikaSi'!$C$6:$G$675,'Guru SertifikaSi'!F$3,FALSE)</f>
        <v>1</v>
      </c>
      <c r="AK15" s="10">
        <f t="shared" si="24"/>
        <v>4</v>
      </c>
      <c r="AL15" s="44">
        <f t="shared" si="25"/>
        <v>6</v>
      </c>
      <c r="AM15" s="44">
        <f t="shared" si="25"/>
        <v>4</v>
      </c>
      <c r="AN15" s="11">
        <f t="shared" si="26"/>
        <v>10</v>
      </c>
      <c r="AO15" s="642">
        <v>1</v>
      </c>
      <c r="AP15" s="642">
        <v>0</v>
      </c>
      <c r="AQ15" s="642">
        <v>0</v>
      </c>
      <c r="AR15" s="642">
        <v>0</v>
      </c>
      <c r="AS15" s="642">
        <v>0</v>
      </c>
      <c r="AT15" s="642">
        <v>0</v>
      </c>
      <c r="AU15" s="642">
        <v>0</v>
      </c>
      <c r="AV15" s="642">
        <v>0</v>
      </c>
      <c r="AW15" s="643">
        <v>0</v>
      </c>
      <c r="AX15" s="643">
        <v>0</v>
      </c>
      <c r="AY15" s="642">
        <v>4</v>
      </c>
      <c r="AZ15" s="642">
        <v>3</v>
      </c>
      <c r="BA15" s="642">
        <v>1</v>
      </c>
      <c r="BB15" s="642">
        <v>1</v>
      </c>
      <c r="BC15" s="642">
        <v>0</v>
      </c>
      <c r="BD15" s="642">
        <v>0</v>
      </c>
      <c r="BE15" s="13">
        <f t="shared" ref="BE15:BF78" si="39">SUM(AO15,AQ15,AS15,AU15)</f>
        <v>1</v>
      </c>
      <c r="BF15" s="13">
        <f t="shared" si="39"/>
        <v>0</v>
      </c>
      <c r="BG15" s="10">
        <f t="shared" ref="BG15:BG78" si="40">SUM(BE15:BF15)</f>
        <v>1</v>
      </c>
      <c r="BH15" s="13">
        <f t="shared" ref="BH15:BI78" si="41">SUM(AW15,AY15,BA15,BC15)</f>
        <v>5</v>
      </c>
      <c r="BI15" s="13">
        <f t="shared" si="41"/>
        <v>4</v>
      </c>
      <c r="BJ15" s="10">
        <f t="shared" ref="BJ15:BJ78" si="42">SUM(BH15:BI15)</f>
        <v>9</v>
      </c>
      <c r="BK15" s="44">
        <f t="shared" ref="BK15:BM78" si="43">SUM(BE15,BH15)</f>
        <v>6</v>
      </c>
      <c r="BL15" s="44">
        <f t="shared" si="27"/>
        <v>4</v>
      </c>
      <c r="BM15" s="11">
        <f t="shared" si="27"/>
        <v>10</v>
      </c>
      <c r="BN15" s="642">
        <v>0</v>
      </c>
      <c r="BO15" s="642">
        <v>0</v>
      </c>
      <c r="BP15" s="642">
        <v>0</v>
      </c>
      <c r="BQ15" s="642">
        <v>0</v>
      </c>
      <c r="BR15" s="642">
        <v>0</v>
      </c>
      <c r="BS15" s="642">
        <v>0</v>
      </c>
      <c r="BT15" s="642">
        <v>0</v>
      </c>
      <c r="BU15" s="642">
        <v>0</v>
      </c>
      <c r="BV15" s="644">
        <f t="shared" ref="BV15:BW78" si="44">SUM(BP15,BR15,BT15)</f>
        <v>0</v>
      </c>
      <c r="BW15" s="644">
        <f t="shared" si="44"/>
        <v>0</v>
      </c>
      <c r="BX15" s="44">
        <f t="shared" ref="BX15:BY77" si="45">SUM(BN15,BV15)</f>
        <v>0</v>
      </c>
      <c r="BY15" s="44">
        <f t="shared" si="45"/>
        <v>0</v>
      </c>
      <c r="BZ15" s="11">
        <f t="shared" si="28"/>
        <v>0</v>
      </c>
      <c r="CA15" s="14">
        <f t="shared" si="29"/>
        <v>6</v>
      </c>
      <c r="CB15" s="14">
        <f t="shared" si="29"/>
        <v>4</v>
      </c>
      <c r="CC15" s="13">
        <f t="shared" si="30"/>
        <v>0</v>
      </c>
      <c r="CD15" s="13">
        <f t="shared" si="30"/>
        <v>0</v>
      </c>
      <c r="CE15" s="13">
        <f t="shared" si="31"/>
        <v>6</v>
      </c>
      <c r="CF15" s="13">
        <f t="shared" si="31"/>
        <v>4</v>
      </c>
      <c r="CG15" s="289">
        <f t="shared" si="32"/>
        <v>10</v>
      </c>
      <c r="CJ15" s="1">
        <v>1</v>
      </c>
      <c r="CK15" s="6">
        <f t="shared" ref="CK15:CK78" si="46">CJ15+P15</f>
        <v>2</v>
      </c>
      <c r="CL15" s="6">
        <v>0</v>
      </c>
      <c r="CM15" s="6">
        <v>1</v>
      </c>
      <c r="CN15" s="6">
        <f t="shared" ref="CN15:CN78" si="47">AY15+CL15</f>
        <v>4</v>
      </c>
      <c r="CO15" s="6">
        <f t="shared" ref="CO15:CO78" si="48">AZ15+CM15</f>
        <v>4</v>
      </c>
    </row>
    <row r="16" spans="1:93" ht="15" x14ac:dyDescent="0.25">
      <c r="A16" s="1" t="s">
        <v>1371</v>
      </c>
      <c r="B16" s="6">
        <v>3</v>
      </c>
      <c r="C16" s="9">
        <v>3</v>
      </c>
      <c r="D16" s="641" t="s">
        <v>6</v>
      </c>
      <c r="E16" s="37" t="s">
        <v>24</v>
      </c>
      <c r="F16" s="9">
        <v>20319909</v>
      </c>
      <c r="G16" s="524" t="s">
        <v>270</v>
      </c>
      <c r="H16" s="9" t="s">
        <v>52</v>
      </c>
      <c r="I16" s="642">
        <v>0</v>
      </c>
      <c r="J16" s="642">
        <v>0</v>
      </c>
      <c r="K16" s="642">
        <v>0</v>
      </c>
      <c r="L16" s="642">
        <v>0</v>
      </c>
      <c r="M16" s="642">
        <v>0</v>
      </c>
      <c r="N16" s="642">
        <v>2</v>
      </c>
      <c r="O16" s="642">
        <v>2</v>
      </c>
      <c r="P16" s="642">
        <v>3</v>
      </c>
      <c r="Q16" s="14">
        <f t="shared" si="33"/>
        <v>2</v>
      </c>
      <c r="R16" s="14">
        <f t="shared" si="33"/>
        <v>5</v>
      </c>
      <c r="S16" s="10">
        <f t="shared" si="34"/>
        <v>7</v>
      </c>
      <c r="T16" s="642">
        <v>0</v>
      </c>
      <c r="U16" s="642">
        <v>0</v>
      </c>
      <c r="V16" s="642">
        <v>0</v>
      </c>
      <c r="W16" s="642">
        <v>2</v>
      </c>
      <c r="X16" s="642">
        <v>1</v>
      </c>
      <c r="Y16" s="642">
        <v>3</v>
      </c>
      <c r="Z16" s="623">
        <f t="shared" ref="Z16:AA79" si="49">SUM(T16,V16,X16)</f>
        <v>1</v>
      </c>
      <c r="AA16" s="623">
        <f t="shared" si="35"/>
        <v>5</v>
      </c>
      <c r="AB16" s="10">
        <f t="shared" si="20"/>
        <v>6</v>
      </c>
      <c r="AC16" s="44">
        <f t="shared" si="36"/>
        <v>3</v>
      </c>
      <c r="AD16" s="44">
        <f t="shared" si="21"/>
        <v>10</v>
      </c>
      <c r="AE16" s="44">
        <f t="shared" si="22"/>
        <v>13</v>
      </c>
      <c r="AF16" s="12">
        <f t="shared" si="37"/>
        <v>0</v>
      </c>
      <c r="AG16" s="12">
        <f t="shared" si="38"/>
        <v>7</v>
      </c>
      <c r="AH16" s="10">
        <f t="shared" si="23"/>
        <v>7</v>
      </c>
      <c r="AI16" s="12">
        <f>VLOOKUP($F16,'Guru SertifikaSi'!$C$6:$G$675,'Guru SertifikaSi'!E$3,FALSE)</f>
        <v>3</v>
      </c>
      <c r="AJ16" s="12">
        <f>VLOOKUP($F16,'Guru SertifikaSi'!$C$6:$G$675,'Guru SertifikaSi'!F$3,FALSE)</f>
        <v>3</v>
      </c>
      <c r="AK16" s="10">
        <f t="shared" si="24"/>
        <v>6</v>
      </c>
      <c r="AL16" s="44">
        <f t="shared" si="25"/>
        <v>3</v>
      </c>
      <c r="AM16" s="44">
        <f t="shared" si="25"/>
        <v>10</v>
      </c>
      <c r="AN16" s="11">
        <f t="shared" si="26"/>
        <v>13</v>
      </c>
      <c r="AO16" s="642">
        <v>0</v>
      </c>
      <c r="AP16" s="642">
        <v>0</v>
      </c>
      <c r="AQ16" s="642">
        <v>0</v>
      </c>
      <c r="AR16" s="642">
        <v>0</v>
      </c>
      <c r="AS16" s="642">
        <v>0</v>
      </c>
      <c r="AT16" s="642">
        <v>0</v>
      </c>
      <c r="AU16" s="642">
        <v>0</v>
      </c>
      <c r="AV16" s="642">
        <v>0</v>
      </c>
      <c r="AW16" s="643">
        <v>0</v>
      </c>
      <c r="AX16" s="643">
        <v>0</v>
      </c>
      <c r="AY16" s="642">
        <v>3</v>
      </c>
      <c r="AZ16" s="642">
        <v>10</v>
      </c>
      <c r="BA16" s="642">
        <v>0</v>
      </c>
      <c r="BB16" s="642">
        <v>0</v>
      </c>
      <c r="BC16" s="642">
        <v>0</v>
      </c>
      <c r="BD16" s="642">
        <v>0</v>
      </c>
      <c r="BE16" s="13">
        <f t="shared" si="39"/>
        <v>0</v>
      </c>
      <c r="BF16" s="13">
        <f t="shared" si="39"/>
        <v>0</v>
      </c>
      <c r="BG16" s="10">
        <f t="shared" si="40"/>
        <v>0</v>
      </c>
      <c r="BH16" s="13">
        <f t="shared" si="41"/>
        <v>3</v>
      </c>
      <c r="BI16" s="13">
        <f t="shared" si="41"/>
        <v>10</v>
      </c>
      <c r="BJ16" s="10">
        <f t="shared" si="42"/>
        <v>13</v>
      </c>
      <c r="BK16" s="44">
        <f t="shared" si="43"/>
        <v>3</v>
      </c>
      <c r="BL16" s="44">
        <f t="shared" si="27"/>
        <v>10</v>
      </c>
      <c r="BM16" s="11">
        <f t="shared" si="27"/>
        <v>13</v>
      </c>
      <c r="BN16" s="642">
        <v>0</v>
      </c>
      <c r="BO16" s="642">
        <v>0</v>
      </c>
      <c r="BP16" s="642">
        <v>0</v>
      </c>
      <c r="BQ16" s="642">
        <v>0</v>
      </c>
      <c r="BR16" s="642">
        <v>0</v>
      </c>
      <c r="BS16" s="642">
        <v>0</v>
      </c>
      <c r="BT16" s="642">
        <v>1</v>
      </c>
      <c r="BU16" s="642">
        <v>0</v>
      </c>
      <c r="BV16" s="644">
        <f t="shared" si="44"/>
        <v>1</v>
      </c>
      <c r="BW16" s="644">
        <f t="shared" si="44"/>
        <v>0</v>
      </c>
      <c r="BX16" s="44">
        <f t="shared" si="45"/>
        <v>1</v>
      </c>
      <c r="BY16" s="44">
        <f t="shared" si="45"/>
        <v>0</v>
      </c>
      <c r="BZ16" s="11">
        <f t="shared" si="28"/>
        <v>1</v>
      </c>
      <c r="CA16" s="14">
        <f t="shared" si="29"/>
        <v>3</v>
      </c>
      <c r="CB16" s="14">
        <f t="shared" si="29"/>
        <v>10</v>
      </c>
      <c r="CC16" s="13">
        <f t="shared" si="30"/>
        <v>1</v>
      </c>
      <c r="CD16" s="13">
        <f t="shared" si="30"/>
        <v>0</v>
      </c>
      <c r="CE16" s="13">
        <f t="shared" si="31"/>
        <v>4</v>
      </c>
      <c r="CF16" s="13">
        <f t="shared" si="31"/>
        <v>10</v>
      </c>
      <c r="CG16" s="289">
        <f t="shared" si="32"/>
        <v>14</v>
      </c>
      <c r="CJ16" s="1">
        <v>1</v>
      </c>
      <c r="CK16" s="6">
        <f t="shared" si="46"/>
        <v>4</v>
      </c>
      <c r="CL16" s="6">
        <v>0</v>
      </c>
      <c r="CM16" s="6">
        <v>1</v>
      </c>
      <c r="CN16" s="6">
        <f t="shared" si="47"/>
        <v>3</v>
      </c>
      <c r="CO16" s="6">
        <f t="shared" si="48"/>
        <v>11</v>
      </c>
    </row>
    <row r="17" spans="1:93" ht="15" x14ac:dyDescent="0.25">
      <c r="A17" s="1" t="s">
        <v>1372</v>
      </c>
      <c r="B17" s="6">
        <v>4</v>
      </c>
      <c r="C17" s="9">
        <v>4</v>
      </c>
      <c r="D17" s="641" t="s">
        <v>6</v>
      </c>
      <c r="E17" s="37" t="s">
        <v>24</v>
      </c>
      <c r="F17" s="9">
        <v>20319737</v>
      </c>
      <c r="G17" s="524" t="s">
        <v>271</v>
      </c>
      <c r="H17" s="9" t="s">
        <v>52</v>
      </c>
      <c r="I17" s="642">
        <v>0</v>
      </c>
      <c r="J17" s="642">
        <v>0</v>
      </c>
      <c r="K17" s="642">
        <v>0</v>
      </c>
      <c r="L17" s="642">
        <v>0</v>
      </c>
      <c r="M17" s="642">
        <v>3</v>
      </c>
      <c r="N17" s="642">
        <v>2</v>
      </c>
      <c r="O17" s="642">
        <v>1</v>
      </c>
      <c r="P17" s="642">
        <v>3</v>
      </c>
      <c r="Q17" s="14">
        <f t="shared" si="33"/>
        <v>4</v>
      </c>
      <c r="R17" s="14">
        <f t="shared" si="33"/>
        <v>5</v>
      </c>
      <c r="S17" s="10">
        <f t="shared" si="34"/>
        <v>9</v>
      </c>
      <c r="T17" s="642">
        <v>0</v>
      </c>
      <c r="U17" s="642">
        <v>0</v>
      </c>
      <c r="V17" s="642">
        <v>1</v>
      </c>
      <c r="W17" s="642">
        <v>6</v>
      </c>
      <c r="X17" s="642">
        <v>0</v>
      </c>
      <c r="Y17" s="642">
        <v>0</v>
      </c>
      <c r="Z17" s="623">
        <f t="shared" si="49"/>
        <v>1</v>
      </c>
      <c r="AA17" s="623">
        <f t="shared" si="35"/>
        <v>6</v>
      </c>
      <c r="AB17" s="10">
        <f t="shared" si="20"/>
        <v>7</v>
      </c>
      <c r="AC17" s="44">
        <f t="shared" si="36"/>
        <v>5</v>
      </c>
      <c r="AD17" s="44">
        <f t="shared" si="21"/>
        <v>11</v>
      </c>
      <c r="AE17" s="44">
        <f t="shared" si="22"/>
        <v>16</v>
      </c>
      <c r="AF17" s="12">
        <f t="shared" si="37"/>
        <v>0</v>
      </c>
      <c r="AG17" s="12">
        <f t="shared" si="38"/>
        <v>9</v>
      </c>
      <c r="AH17" s="10">
        <f t="shared" si="23"/>
        <v>9</v>
      </c>
      <c r="AI17" s="12">
        <f>VLOOKUP($F17,'Guru SertifikaSi'!$C$6:$G$675,'Guru SertifikaSi'!E$3,FALSE)</f>
        <v>5</v>
      </c>
      <c r="AJ17" s="12">
        <f>VLOOKUP($F17,'Guru SertifikaSi'!$C$6:$G$675,'Guru SertifikaSi'!F$3,FALSE)</f>
        <v>2</v>
      </c>
      <c r="AK17" s="10">
        <f t="shared" si="24"/>
        <v>7</v>
      </c>
      <c r="AL17" s="44">
        <f t="shared" si="25"/>
        <v>5</v>
      </c>
      <c r="AM17" s="44">
        <f t="shared" si="25"/>
        <v>11</v>
      </c>
      <c r="AN17" s="11">
        <f t="shared" si="26"/>
        <v>16</v>
      </c>
      <c r="AO17" s="642">
        <v>0</v>
      </c>
      <c r="AP17" s="642">
        <v>1</v>
      </c>
      <c r="AQ17" s="642">
        <v>0</v>
      </c>
      <c r="AR17" s="642">
        <v>0</v>
      </c>
      <c r="AS17" s="642">
        <v>0</v>
      </c>
      <c r="AT17" s="642">
        <v>0</v>
      </c>
      <c r="AU17" s="642">
        <v>0</v>
      </c>
      <c r="AV17" s="642">
        <v>0</v>
      </c>
      <c r="AW17" s="643">
        <v>0</v>
      </c>
      <c r="AX17" s="643">
        <v>0</v>
      </c>
      <c r="AY17" s="642">
        <v>4</v>
      </c>
      <c r="AZ17" s="642">
        <v>10</v>
      </c>
      <c r="BA17" s="642">
        <v>1</v>
      </c>
      <c r="BB17" s="642">
        <v>0</v>
      </c>
      <c r="BC17" s="642">
        <v>0</v>
      </c>
      <c r="BD17" s="642">
        <v>0</v>
      </c>
      <c r="BE17" s="13">
        <f t="shared" si="39"/>
        <v>0</v>
      </c>
      <c r="BF17" s="13">
        <f t="shared" si="39"/>
        <v>1</v>
      </c>
      <c r="BG17" s="10">
        <f t="shared" si="40"/>
        <v>1</v>
      </c>
      <c r="BH17" s="13">
        <f t="shared" si="41"/>
        <v>5</v>
      </c>
      <c r="BI17" s="13">
        <f t="shared" si="41"/>
        <v>10</v>
      </c>
      <c r="BJ17" s="10">
        <f t="shared" si="42"/>
        <v>15</v>
      </c>
      <c r="BK17" s="44">
        <f t="shared" si="43"/>
        <v>5</v>
      </c>
      <c r="BL17" s="44">
        <f t="shared" si="27"/>
        <v>11</v>
      </c>
      <c r="BM17" s="11">
        <f t="shared" si="27"/>
        <v>16</v>
      </c>
      <c r="BN17" s="642">
        <v>0</v>
      </c>
      <c r="BO17" s="642">
        <v>0</v>
      </c>
      <c r="BP17" s="642">
        <v>0</v>
      </c>
      <c r="BQ17" s="642">
        <v>0</v>
      </c>
      <c r="BR17" s="642">
        <v>1</v>
      </c>
      <c r="BS17" s="642">
        <v>0</v>
      </c>
      <c r="BT17" s="642">
        <v>0</v>
      </c>
      <c r="BU17" s="642">
        <v>0</v>
      </c>
      <c r="BV17" s="644">
        <f t="shared" si="44"/>
        <v>1</v>
      </c>
      <c r="BW17" s="644">
        <f t="shared" si="44"/>
        <v>0</v>
      </c>
      <c r="BX17" s="44">
        <f t="shared" si="45"/>
        <v>1</v>
      </c>
      <c r="BY17" s="44">
        <f t="shared" si="45"/>
        <v>0</v>
      </c>
      <c r="BZ17" s="11">
        <f t="shared" si="28"/>
        <v>1</v>
      </c>
      <c r="CA17" s="14">
        <f t="shared" si="29"/>
        <v>5</v>
      </c>
      <c r="CB17" s="14">
        <f t="shared" si="29"/>
        <v>11</v>
      </c>
      <c r="CC17" s="13">
        <f t="shared" si="30"/>
        <v>1</v>
      </c>
      <c r="CD17" s="13">
        <f t="shared" si="30"/>
        <v>0</v>
      </c>
      <c r="CE17" s="13">
        <f t="shared" si="31"/>
        <v>6</v>
      </c>
      <c r="CF17" s="13">
        <f t="shared" si="31"/>
        <v>11</v>
      </c>
      <c r="CG17" s="289">
        <f t="shared" si="32"/>
        <v>17</v>
      </c>
      <c r="CJ17" s="1">
        <v>1</v>
      </c>
      <c r="CK17" s="6">
        <f t="shared" si="46"/>
        <v>4</v>
      </c>
      <c r="CL17" s="6">
        <v>0</v>
      </c>
      <c r="CM17" s="6">
        <v>1</v>
      </c>
      <c r="CN17" s="6">
        <f t="shared" si="47"/>
        <v>4</v>
      </c>
      <c r="CO17" s="6">
        <f t="shared" si="48"/>
        <v>11</v>
      </c>
    </row>
    <row r="18" spans="1:93" ht="15" x14ac:dyDescent="0.25">
      <c r="A18" s="1" t="s">
        <v>1373</v>
      </c>
      <c r="B18" s="6">
        <v>5</v>
      </c>
      <c r="C18" s="9">
        <v>5</v>
      </c>
      <c r="D18" s="641" t="s">
        <v>6</v>
      </c>
      <c r="E18" s="37" t="s">
        <v>24</v>
      </c>
      <c r="F18" s="9">
        <v>20319735</v>
      </c>
      <c r="G18" s="524" t="s">
        <v>272</v>
      </c>
      <c r="H18" s="9" t="s">
        <v>52</v>
      </c>
      <c r="I18" s="642">
        <v>0</v>
      </c>
      <c r="J18" s="642">
        <v>0</v>
      </c>
      <c r="K18" s="642">
        <v>0</v>
      </c>
      <c r="L18" s="642">
        <v>0</v>
      </c>
      <c r="M18" s="642">
        <v>1</v>
      </c>
      <c r="N18" s="642">
        <v>1</v>
      </c>
      <c r="O18" s="642">
        <v>0</v>
      </c>
      <c r="P18" s="642">
        <v>1</v>
      </c>
      <c r="Q18" s="14">
        <f t="shared" si="33"/>
        <v>1</v>
      </c>
      <c r="R18" s="14">
        <f t="shared" si="33"/>
        <v>2</v>
      </c>
      <c r="S18" s="10">
        <f t="shared" si="34"/>
        <v>3</v>
      </c>
      <c r="T18" s="642">
        <v>0</v>
      </c>
      <c r="U18" s="642">
        <v>0</v>
      </c>
      <c r="V18" s="642">
        <v>2</v>
      </c>
      <c r="W18" s="642">
        <v>1</v>
      </c>
      <c r="X18" s="642">
        <v>0</v>
      </c>
      <c r="Y18" s="642">
        <v>0</v>
      </c>
      <c r="Z18" s="623">
        <f t="shared" si="49"/>
        <v>2</v>
      </c>
      <c r="AA18" s="623">
        <f t="shared" si="35"/>
        <v>1</v>
      </c>
      <c r="AB18" s="10">
        <f t="shared" si="20"/>
        <v>3</v>
      </c>
      <c r="AC18" s="44">
        <f t="shared" si="36"/>
        <v>3</v>
      </c>
      <c r="AD18" s="44">
        <f t="shared" si="21"/>
        <v>3</v>
      </c>
      <c r="AE18" s="44">
        <f t="shared" si="22"/>
        <v>6</v>
      </c>
      <c r="AF18" s="12">
        <f t="shared" si="37"/>
        <v>2</v>
      </c>
      <c r="AG18" s="12">
        <f t="shared" si="38"/>
        <v>1</v>
      </c>
      <c r="AH18" s="10">
        <f t="shared" si="23"/>
        <v>3</v>
      </c>
      <c r="AI18" s="12">
        <f>VLOOKUP($F18,'Guru SertifikaSi'!$C$6:$G$675,'Guru SertifikaSi'!E$3,FALSE)</f>
        <v>1</v>
      </c>
      <c r="AJ18" s="12">
        <f>VLOOKUP($F18,'Guru SertifikaSi'!$C$6:$G$675,'Guru SertifikaSi'!F$3,FALSE)</f>
        <v>2</v>
      </c>
      <c r="AK18" s="10">
        <f t="shared" si="24"/>
        <v>3</v>
      </c>
      <c r="AL18" s="44">
        <f t="shared" si="25"/>
        <v>3</v>
      </c>
      <c r="AM18" s="44">
        <f t="shared" si="25"/>
        <v>3</v>
      </c>
      <c r="AN18" s="11">
        <f t="shared" si="26"/>
        <v>6</v>
      </c>
      <c r="AO18" s="642">
        <v>0</v>
      </c>
      <c r="AP18" s="642">
        <v>0</v>
      </c>
      <c r="AQ18" s="642">
        <v>0</v>
      </c>
      <c r="AR18" s="642">
        <v>0</v>
      </c>
      <c r="AS18" s="642">
        <v>0</v>
      </c>
      <c r="AT18" s="642">
        <v>0</v>
      </c>
      <c r="AU18" s="642">
        <v>0</v>
      </c>
      <c r="AV18" s="642">
        <v>0</v>
      </c>
      <c r="AW18" s="643">
        <v>0</v>
      </c>
      <c r="AX18" s="643">
        <v>0</v>
      </c>
      <c r="AY18" s="642">
        <v>3</v>
      </c>
      <c r="AZ18" s="642">
        <v>3</v>
      </c>
      <c r="BA18" s="642">
        <v>0</v>
      </c>
      <c r="BB18" s="642">
        <v>0</v>
      </c>
      <c r="BC18" s="642">
        <v>0</v>
      </c>
      <c r="BD18" s="642">
        <v>0</v>
      </c>
      <c r="BE18" s="13">
        <f t="shared" si="39"/>
        <v>0</v>
      </c>
      <c r="BF18" s="13">
        <f t="shared" si="39"/>
        <v>0</v>
      </c>
      <c r="BG18" s="10">
        <f t="shared" si="40"/>
        <v>0</v>
      </c>
      <c r="BH18" s="13">
        <f t="shared" si="41"/>
        <v>3</v>
      </c>
      <c r="BI18" s="13">
        <f t="shared" si="41"/>
        <v>3</v>
      </c>
      <c r="BJ18" s="10">
        <f t="shared" si="42"/>
        <v>6</v>
      </c>
      <c r="BK18" s="44">
        <f t="shared" si="43"/>
        <v>3</v>
      </c>
      <c r="BL18" s="44">
        <f t="shared" si="27"/>
        <v>3</v>
      </c>
      <c r="BM18" s="11">
        <f t="shared" si="27"/>
        <v>6</v>
      </c>
      <c r="BN18" s="642">
        <v>0</v>
      </c>
      <c r="BO18" s="642">
        <v>0</v>
      </c>
      <c r="BP18" s="642">
        <v>0</v>
      </c>
      <c r="BQ18" s="642">
        <v>0</v>
      </c>
      <c r="BR18" s="642">
        <v>0</v>
      </c>
      <c r="BS18" s="642">
        <v>0</v>
      </c>
      <c r="BT18" s="642">
        <v>0</v>
      </c>
      <c r="BU18" s="642">
        <v>0</v>
      </c>
      <c r="BV18" s="644">
        <f t="shared" si="44"/>
        <v>0</v>
      </c>
      <c r="BW18" s="644">
        <f t="shared" si="44"/>
        <v>0</v>
      </c>
      <c r="BX18" s="44">
        <f t="shared" si="45"/>
        <v>0</v>
      </c>
      <c r="BY18" s="44">
        <f t="shared" si="45"/>
        <v>0</v>
      </c>
      <c r="BZ18" s="11">
        <f t="shared" si="28"/>
        <v>0</v>
      </c>
      <c r="CA18" s="14">
        <f t="shared" si="29"/>
        <v>3</v>
      </c>
      <c r="CB18" s="14">
        <f t="shared" si="29"/>
        <v>3</v>
      </c>
      <c r="CC18" s="13">
        <f t="shared" si="30"/>
        <v>0</v>
      </c>
      <c r="CD18" s="13">
        <f t="shared" si="30"/>
        <v>0</v>
      </c>
      <c r="CE18" s="13">
        <f t="shared" si="31"/>
        <v>3</v>
      </c>
      <c r="CF18" s="13">
        <f t="shared" si="31"/>
        <v>3</v>
      </c>
      <c r="CG18" s="289">
        <f t="shared" si="32"/>
        <v>6</v>
      </c>
      <c r="CJ18" s="1">
        <v>0</v>
      </c>
      <c r="CK18" s="6">
        <f t="shared" si="46"/>
        <v>1</v>
      </c>
      <c r="CL18" s="6">
        <v>0</v>
      </c>
      <c r="CM18" s="6">
        <v>0</v>
      </c>
      <c r="CN18" s="6">
        <f t="shared" si="47"/>
        <v>3</v>
      </c>
      <c r="CO18" s="6">
        <f t="shared" si="48"/>
        <v>3</v>
      </c>
    </row>
    <row r="19" spans="1:93" ht="15" x14ac:dyDescent="0.25">
      <c r="A19" s="1" t="s">
        <v>1374</v>
      </c>
      <c r="B19" s="6">
        <v>6</v>
      </c>
      <c r="C19" s="9">
        <v>6</v>
      </c>
      <c r="D19" s="641" t="s">
        <v>6</v>
      </c>
      <c r="E19" s="37" t="s">
        <v>24</v>
      </c>
      <c r="F19" s="9">
        <v>20319734</v>
      </c>
      <c r="G19" s="524" t="s">
        <v>273</v>
      </c>
      <c r="H19" s="9" t="s">
        <v>52</v>
      </c>
      <c r="I19" s="642">
        <v>0</v>
      </c>
      <c r="J19" s="642">
        <v>0</v>
      </c>
      <c r="K19" s="642">
        <v>0</v>
      </c>
      <c r="L19" s="642">
        <v>0</v>
      </c>
      <c r="M19" s="642">
        <v>2</v>
      </c>
      <c r="N19" s="642">
        <v>2</v>
      </c>
      <c r="O19" s="642">
        <v>1</v>
      </c>
      <c r="P19" s="642">
        <v>2</v>
      </c>
      <c r="Q19" s="14">
        <f t="shared" si="33"/>
        <v>3</v>
      </c>
      <c r="R19" s="14">
        <f t="shared" si="33"/>
        <v>4</v>
      </c>
      <c r="S19" s="10">
        <f t="shared" si="34"/>
        <v>7</v>
      </c>
      <c r="T19" s="642">
        <v>0</v>
      </c>
      <c r="U19" s="642">
        <v>0</v>
      </c>
      <c r="V19" s="642">
        <v>0</v>
      </c>
      <c r="W19" s="642">
        <v>2</v>
      </c>
      <c r="X19" s="642">
        <v>0</v>
      </c>
      <c r="Y19" s="642">
        <v>2</v>
      </c>
      <c r="Z19" s="623">
        <f t="shared" si="49"/>
        <v>0</v>
      </c>
      <c r="AA19" s="623">
        <f t="shared" si="35"/>
        <v>4</v>
      </c>
      <c r="AB19" s="10">
        <f t="shared" si="20"/>
        <v>4</v>
      </c>
      <c r="AC19" s="44">
        <f t="shared" si="36"/>
        <v>3</v>
      </c>
      <c r="AD19" s="44">
        <f t="shared" si="21"/>
        <v>8</v>
      </c>
      <c r="AE19" s="44">
        <f t="shared" si="22"/>
        <v>11</v>
      </c>
      <c r="AF19" s="12">
        <f t="shared" si="37"/>
        <v>2</v>
      </c>
      <c r="AG19" s="12">
        <f t="shared" si="38"/>
        <v>4</v>
      </c>
      <c r="AH19" s="10">
        <f t="shared" si="23"/>
        <v>6</v>
      </c>
      <c r="AI19" s="12">
        <f>VLOOKUP($F19,'Guru SertifikaSi'!$C$6:$G$675,'Guru SertifikaSi'!E$3,FALSE)</f>
        <v>1</v>
      </c>
      <c r="AJ19" s="12">
        <f>VLOOKUP($F19,'Guru SertifikaSi'!$C$6:$G$675,'Guru SertifikaSi'!F$3,FALSE)</f>
        <v>4</v>
      </c>
      <c r="AK19" s="10">
        <f t="shared" si="24"/>
        <v>5</v>
      </c>
      <c r="AL19" s="44">
        <f t="shared" si="25"/>
        <v>3</v>
      </c>
      <c r="AM19" s="44">
        <f t="shared" si="25"/>
        <v>8</v>
      </c>
      <c r="AN19" s="11">
        <f t="shared" si="26"/>
        <v>11</v>
      </c>
      <c r="AO19" s="642">
        <v>0</v>
      </c>
      <c r="AP19" s="642">
        <v>0</v>
      </c>
      <c r="AQ19" s="642">
        <v>0</v>
      </c>
      <c r="AR19" s="642">
        <v>0</v>
      </c>
      <c r="AS19" s="642">
        <v>0</v>
      </c>
      <c r="AT19" s="642">
        <v>0</v>
      </c>
      <c r="AU19" s="642">
        <v>0</v>
      </c>
      <c r="AV19" s="642">
        <v>0</v>
      </c>
      <c r="AW19" s="643">
        <v>0</v>
      </c>
      <c r="AX19" s="643">
        <v>0</v>
      </c>
      <c r="AY19" s="642">
        <v>3</v>
      </c>
      <c r="AZ19" s="642">
        <v>8</v>
      </c>
      <c r="BA19" s="642">
        <v>0</v>
      </c>
      <c r="BB19" s="642">
        <v>0</v>
      </c>
      <c r="BC19" s="642">
        <v>0</v>
      </c>
      <c r="BD19" s="642">
        <v>0</v>
      </c>
      <c r="BE19" s="13">
        <f t="shared" si="39"/>
        <v>0</v>
      </c>
      <c r="BF19" s="13">
        <f t="shared" si="39"/>
        <v>0</v>
      </c>
      <c r="BG19" s="10">
        <f t="shared" si="40"/>
        <v>0</v>
      </c>
      <c r="BH19" s="13">
        <f t="shared" si="41"/>
        <v>3</v>
      </c>
      <c r="BI19" s="13">
        <f t="shared" si="41"/>
        <v>8</v>
      </c>
      <c r="BJ19" s="10">
        <f t="shared" si="42"/>
        <v>11</v>
      </c>
      <c r="BK19" s="44">
        <f t="shared" si="43"/>
        <v>3</v>
      </c>
      <c r="BL19" s="44">
        <f t="shared" si="27"/>
        <v>8</v>
      </c>
      <c r="BM19" s="11">
        <f t="shared" si="27"/>
        <v>11</v>
      </c>
      <c r="BN19" s="642">
        <v>0</v>
      </c>
      <c r="BO19" s="642">
        <v>0</v>
      </c>
      <c r="BP19" s="642">
        <v>0</v>
      </c>
      <c r="BQ19" s="642">
        <v>0</v>
      </c>
      <c r="BR19" s="642">
        <v>0</v>
      </c>
      <c r="BS19" s="642">
        <v>0</v>
      </c>
      <c r="BT19" s="642">
        <v>0</v>
      </c>
      <c r="BU19" s="642">
        <v>0</v>
      </c>
      <c r="BV19" s="644">
        <f t="shared" si="44"/>
        <v>0</v>
      </c>
      <c r="BW19" s="644">
        <f t="shared" si="44"/>
        <v>0</v>
      </c>
      <c r="BX19" s="44">
        <f t="shared" si="45"/>
        <v>0</v>
      </c>
      <c r="BY19" s="44">
        <f t="shared" si="45"/>
        <v>0</v>
      </c>
      <c r="BZ19" s="11">
        <f t="shared" si="28"/>
        <v>0</v>
      </c>
      <c r="CA19" s="14">
        <f t="shared" si="29"/>
        <v>3</v>
      </c>
      <c r="CB19" s="14">
        <f t="shared" si="29"/>
        <v>8</v>
      </c>
      <c r="CC19" s="13">
        <f t="shared" si="30"/>
        <v>0</v>
      </c>
      <c r="CD19" s="13">
        <f t="shared" si="30"/>
        <v>0</v>
      </c>
      <c r="CE19" s="13">
        <f t="shared" si="31"/>
        <v>3</v>
      </c>
      <c r="CF19" s="13">
        <f t="shared" si="31"/>
        <v>8</v>
      </c>
      <c r="CG19" s="289">
        <f t="shared" si="32"/>
        <v>11</v>
      </c>
      <c r="CJ19" s="1">
        <v>1</v>
      </c>
      <c r="CK19" s="6">
        <f t="shared" si="46"/>
        <v>3</v>
      </c>
      <c r="CL19" s="6">
        <v>0</v>
      </c>
      <c r="CM19" s="6">
        <v>1</v>
      </c>
      <c r="CN19" s="6">
        <f t="shared" si="47"/>
        <v>3</v>
      </c>
      <c r="CO19" s="6">
        <f t="shared" si="48"/>
        <v>9</v>
      </c>
    </row>
    <row r="20" spans="1:93" ht="15" x14ac:dyDescent="0.25">
      <c r="A20" s="1" t="s">
        <v>1375</v>
      </c>
      <c r="B20" s="6">
        <v>7</v>
      </c>
      <c r="C20" s="9">
        <v>7</v>
      </c>
      <c r="D20" s="641" t="s">
        <v>6</v>
      </c>
      <c r="E20" s="37" t="s">
        <v>24</v>
      </c>
      <c r="F20" s="9">
        <v>20319733</v>
      </c>
      <c r="G20" s="524" t="s">
        <v>274</v>
      </c>
      <c r="H20" s="9" t="s">
        <v>52</v>
      </c>
      <c r="I20" s="642">
        <v>0</v>
      </c>
      <c r="J20" s="642">
        <v>0</v>
      </c>
      <c r="K20" s="642">
        <v>1</v>
      </c>
      <c r="L20" s="642">
        <v>0</v>
      </c>
      <c r="M20" s="642">
        <v>0</v>
      </c>
      <c r="N20" s="642">
        <v>1</v>
      </c>
      <c r="O20" s="642">
        <v>1</v>
      </c>
      <c r="P20" s="642">
        <v>1</v>
      </c>
      <c r="Q20" s="14">
        <f t="shared" si="33"/>
        <v>2</v>
      </c>
      <c r="R20" s="14">
        <f t="shared" si="33"/>
        <v>2</v>
      </c>
      <c r="S20" s="10">
        <f t="shared" si="34"/>
        <v>4</v>
      </c>
      <c r="T20" s="642">
        <v>0</v>
      </c>
      <c r="U20" s="642">
        <v>0</v>
      </c>
      <c r="V20" s="642">
        <v>1</v>
      </c>
      <c r="W20" s="642">
        <v>2</v>
      </c>
      <c r="X20" s="642">
        <v>0</v>
      </c>
      <c r="Y20" s="642">
        <v>0</v>
      </c>
      <c r="Z20" s="623">
        <f t="shared" si="49"/>
        <v>1</v>
      </c>
      <c r="AA20" s="623">
        <f t="shared" si="35"/>
        <v>2</v>
      </c>
      <c r="AB20" s="10">
        <f t="shared" si="20"/>
        <v>3</v>
      </c>
      <c r="AC20" s="44">
        <f t="shared" si="36"/>
        <v>3</v>
      </c>
      <c r="AD20" s="44">
        <f t="shared" si="21"/>
        <v>4</v>
      </c>
      <c r="AE20" s="44">
        <f t="shared" si="22"/>
        <v>7</v>
      </c>
      <c r="AF20" s="12">
        <f t="shared" si="37"/>
        <v>1</v>
      </c>
      <c r="AG20" s="12">
        <f t="shared" si="38"/>
        <v>4</v>
      </c>
      <c r="AH20" s="10">
        <f t="shared" si="23"/>
        <v>5</v>
      </c>
      <c r="AI20" s="12">
        <f>VLOOKUP($F20,'Guru SertifikaSi'!$C$6:$G$675,'Guru SertifikaSi'!E$3,FALSE)</f>
        <v>2</v>
      </c>
      <c r="AJ20" s="12">
        <f>VLOOKUP($F20,'Guru SertifikaSi'!$C$6:$G$675,'Guru SertifikaSi'!F$3,FALSE)</f>
        <v>0</v>
      </c>
      <c r="AK20" s="10">
        <f t="shared" si="24"/>
        <v>2</v>
      </c>
      <c r="AL20" s="44">
        <f t="shared" si="25"/>
        <v>3</v>
      </c>
      <c r="AM20" s="44">
        <f t="shared" si="25"/>
        <v>4</v>
      </c>
      <c r="AN20" s="11">
        <f t="shared" si="26"/>
        <v>7</v>
      </c>
      <c r="AO20" s="642">
        <v>0</v>
      </c>
      <c r="AP20" s="642">
        <v>0</v>
      </c>
      <c r="AQ20" s="642">
        <v>0</v>
      </c>
      <c r="AR20" s="642">
        <v>0</v>
      </c>
      <c r="AS20" s="642">
        <v>1</v>
      </c>
      <c r="AT20" s="642">
        <v>0</v>
      </c>
      <c r="AU20" s="642">
        <v>0</v>
      </c>
      <c r="AV20" s="642">
        <v>0</v>
      </c>
      <c r="AW20" s="643">
        <v>0</v>
      </c>
      <c r="AX20" s="643">
        <v>0</v>
      </c>
      <c r="AY20" s="642">
        <v>2</v>
      </c>
      <c r="AZ20" s="642">
        <v>4</v>
      </c>
      <c r="BA20" s="642">
        <v>0</v>
      </c>
      <c r="BB20" s="642">
        <v>0</v>
      </c>
      <c r="BC20" s="642">
        <v>0</v>
      </c>
      <c r="BD20" s="642">
        <v>0</v>
      </c>
      <c r="BE20" s="13">
        <f t="shared" si="39"/>
        <v>1</v>
      </c>
      <c r="BF20" s="13">
        <f t="shared" si="39"/>
        <v>0</v>
      </c>
      <c r="BG20" s="10">
        <f t="shared" si="40"/>
        <v>1</v>
      </c>
      <c r="BH20" s="13">
        <f t="shared" si="41"/>
        <v>2</v>
      </c>
      <c r="BI20" s="13">
        <f t="shared" si="41"/>
        <v>4</v>
      </c>
      <c r="BJ20" s="10">
        <f t="shared" si="42"/>
        <v>6</v>
      </c>
      <c r="BK20" s="44">
        <f t="shared" si="43"/>
        <v>3</v>
      </c>
      <c r="BL20" s="44">
        <f t="shared" si="27"/>
        <v>4</v>
      </c>
      <c r="BM20" s="11">
        <f t="shared" si="27"/>
        <v>7</v>
      </c>
      <c r="BN20" s="642">
        <v>0</v>
      </c>
      <c r="BO20" s="642">
        <v>0</v>
      </c>
      <c r="BP20" s="642">
        <v>0</v>
      </c>
      <c r="BQ20" s="642">
        <v>0</v>
      </c>
      <c r="BR20" s="642">
        <v>0</v>
      </c>
      <c r="BS20" s="642">
        <v>0</v>
      </c>
      <c r="BT20" s="642">
        <v>0</v>
      </c>
      <c r="BU20" s="642">
        <v>0</v>
      </c>
      <c r="BV20" s="644">
        <f t="shared" si="44"/>
        <v>0</v>
      </c>
      <c r="BW20" s="644">
        <f t="shared" si="44"/>
        <v>0</v>
      </c>
      <c r="BX20" s="44">
        <f t="shared" si="45"/>
        <v>0</v>
      </c>
      <c r="BY20" s="44">
        <f t="shared" si="45"/>
        <v>0</v>
      </c>
      <c r="BZ20" s="11">
        <f t="shared" si="28"/>
        <v>0</v>
      </c>
      <c r="CA20" s="14">
        <f t="shared" si="29"/>
        <v>3</v>
      </c>
      <c r="CB20" s="14">
        <f t="shared" si="29"/>
        <v>4</v>
      </c>
      <c r="CC20" s="13">
        <f t="shared" si="30"/>
        <v>0</v>
      </c>
      <c r="CD20" s="13">
        <f t="shared" si="30"/>
        <v>0</v>
      </c>
      <c r="CE20" s="13">
        <f t="shared" si="31"/>
        <v>3</v>
      </c>
      <c r="CF20" s="13">
        <f t="shared" si="31"/>
        <v>4</v>
      </c>
      <c r="CG20" s="289">
        <f t="shared" si="32"/>
        <v>7</v>
      </c>
      <c r="CJ20" s="1">
        <v>1</v>
      </c>
      <c r="CK20" s="6">
        <f t="shared" si="46"/>
        <v>2</v>
      </c>
      <c r="CL20" s="6">
        <v>0</v>
      </c>
      <c r="CM20" s="6">
        <v>1</v>
      </c>
      <c r="CN20" s="6">
        <f t="shared" si="47"/>
        <v>2</v>
      </c>
      <c r="CO20" s="6">
        <f t="shared" si="48"/>
        <v>5</v>
      </c>
    </row>
    <row r="21" spans="1:93" ht="15" x14ac:dyDescent="0.25">
      <c r="A21" s="1" t="s">
        <v>1376</v>
      </c>
      <c r="B21" s="6">
        <v>8</v>
      </c>
      <c r="C21" s="9">
        <v>8</v>
      </c>
      <c r="D21" s="641" t="s">
        <v>6</v>
      </c>
      <c r="E21" s="37" t="s">
        <v>24</v>
      </c>
      <c r="F21" s="9">
        <v>20319828</v>
      </c>
      <c r="G21" s="524" t="s">
        <v>275</v>
      </c>
      <c r="H21" s="9" t="s">
        <v>52</v>
      </c>
      <c r="I21" s="642">
        <v>0</v>
      </c>
      <c r="J21" s="642">
        <v>0</v>
      </c>
      <c r="K21" s="642">
        <v>0</v>
      </c>
      <c r="L21" s="642">
        <v>0</v>
      </c>
      <c r="M21" s="642">
        <v>0</v>
      </c>
      <c r="N21" s="642">
        <v>3</v>
      </c>
      <c r="O21" s="642">
        <v>3</v>
      </c>
      <c r="P21" s="642">
        <v>1</v>
      </c>
      <c r="Q21" s="14">
        <f t="shared" si="33"/>
        <v>3</v>
      </c>
      <c r="R21" s="14">
        <f t="shared" si="33"/>
        <v>4</v>
      </c>
      <c r="S21" s="10">
        <f t="shared" si="34"/>
        <v>7</v>
      </c>
      <c r="T21" s="642">
        <v>0</v>
      </c>
      <c r="U21" s="642">
        <v>0</v>
      </c>
      <c r="V21" s="642">
        <v>1</v>
      </c>
      <c r="W21" s="642">
        <v>4</v>
      </c>
      <c r="X21" s="642">
        <v>1</v>
      </c>
      <c r="Y21" s="642">
        <v>2</v>
      </c>
      <c r="Z21" s="623">
        <f t="shared" si="49"/>
        <v>2</v>
      </c>
      <c r="AA21" s="623">
        <f t="shared" si="35"/>
        <v>6</v>
      </c>
      <c r="AB21" s="10">
        <f t="shared" si="20"/>
        <v>8</v>
      </c>
      <c r="AC21" s="44">
        <f t="shared" si="36"/>
        <v>5</v>
      </c>
      <c r="AD21" s="44">
        <f t="shared" si="21"/>
        <v>10</v>
      </c>
      <c r="AE21" s="44">
        <f t="shared" si="22"/>
        <v>15</v>
      </c>
      <c r="AF21" s="12">
        <f t="shared" si="37"/>
        <v>2</v>
      </c>
      <c r="AG21" s="12">
        <f t="shared" si="38"/>
        <v>7</v>
      </c>
      <c r="AH21" s="10">
        <f t="shared" si="23"/>
        <v>9</v>
      </c>
      <c r="AI21" s="12">
        <f>VLOOKUP($F21,'Guru SertifikaSi'!$C$6:$G$675,'Guru SertifikaSi'!E$3,FALSE)</f>
        <v>3</v>
      </c>
      <c r="AJ21" s="12">
        <f>VLOOKUP($F21,'Guru SertifikaSi'!$C$6:$G$675,'Guru SertifikaSi'!F$3,FALSE)</f>
        <v>3</v>
      </c>
      <c r="AK21" s="10">
        <f t="shared" si="24"/>
        <v>6</v>
      </c>
      <c r="AL21" s="44">
        <f t="shared" si="25"/>
        <v>5</v>
      </c>
      <c r="AM21" s="44">
        <f t="shared" si="25"/>
        <v>10</v>
      </c>
      <c r="AN21" s="11">
        <f t="shared" si="26"/>
        <v>15</v>
      </c>
      <c r="AO21" s="642">
        <v>0</v>
      </c>
      <c r="AP21" s="642">
        <v>0</v>
      </c>
      <c r="AQ21" s="642">
        <v>0</v>
      </c>
      <c r="AR21" s="642">
        <v>0</v>
      </c>
      <c r="AS21" s="642">
        <v>0</v>
      </c>
      <c r="AT21" s="642">
        <v>0</v>
      </c>
      <c r="AU21" s="642">
        <v>0</v>
      </c>
      <c r="AV21" s="642">
        <v>0</v>
      </c>
      <c r="AW21" s="643">
        <v>0</v>
      </c>
      <c r="AX21" s="643">
        <v>0</v>
      </c>
      <c r="AY21" s="642">
        <v>5</v>
      </c>
      <c r="AZ21" s="642">
        <v>10</v>
      </c>
      <c r="BA21" s="642">
        <v>0</v>
      </c>
      <c r="BB21" s="642">
        <v>0</v>
      </c>
      <c r="BC21" s="642">
        <v>0</v>
      </c>
      <c r="BD21" s="642">
        <v>0</v>
      </c>
      <c r="BE21" s="13">
        <f t="shared" si="39"/>
        <v>0</v>
      </c>
      <c r="BF21" s="13">
        <f t="shared" si="39"/>
        <v>0</v>
      </c>
      <c r="BG21" s="10">
        <f t="shared" si="40"/>
        <v>0</v>
      </c>
      <c r="BH21" s="13">
        <f t="shared" si="41"/>
        <v>5</v>
      </c>
      <c r="BI21" s="13">
        <f t="shared" si="41"/>
        <v>10</v>
      </c>
      <c r="BJ21" s="10">
        <f t="shared" si="42"/>
        <v>15</v>
      </c>
      <c r="BK21" s="44">
        <f t="shared" si="43"/>
        <v>5</v>
      </c>
      <c r="BL21" s="44">
        <f t="shared" si="27"/>
        <v>10</v>
      </c>
      <c r="BM21" s="11">
        <f t="shared" si="27"/>
        <v>15</v>
      </c>
      <c r="BN21" s="642">
        <v>0</v>
      </c>
      <c r="BO21" s="642">
        <v>0</v>
      </c>
      <c r="BP21" s="642">
        <v>0</v>
      </c>
      <c r="BQ21" s="642">
        <v>0</v>
      </c>
      <c r="BR21" s="642">
        <v>0</v>
      </c>
      <c r="BS21" s="642">
        <v>0</v>
      </c>
      <c r="BT21" s="642">
        <v>1</v>
      </c>
      <c r="BU21" s="642">
        <v>0</v>
      </c>
      <c r="BV21" s="644">
        <f t="shared" si="44"/>
        <v>1</v>
      </c>
      <c r="BW21" s="644">
        <f t="shared" si="44"/>
        <v>0</v>
      </c>
      <c r="BX21" s="44">
        <f t="shared" si="45"/>
        <v>1</v>
      </c>
      <c r="BY21" s="44">
        <f t="shared" si="45"/>
        <v>0</v>
      </c>
      <c r="BZ21" s="11">
        <f t="shared" si="28"/>
        <v>1</v>
      </c>
      <c r="CA21" s="14">
        <f t="shared" si="29"/>
        <v>5</v>
      </c>
      <c r="CB21" s="14">
        <f t="shared" si="29"/>
        <v>10</v>
      </c>
      <c r="CC21" s="13">
        <f t="shared" si="30"/>
        <v>1</v>
      </c>
      <c r="CD21" s="13">
        <f t="shared" si="30"/>
        <v>0</v>
      </c>
      <c r="CE21" s="13">
        <f t="shared" si="31"/>
        <v>6</v>
      </c>
      <c r="CF21" s="13">
        <f t="shared" si="31"/>
        <v>10</v>
      </c>
      <c r="CG21" s="289">
        <f t="shared" si="32"/>
        <v>16</v>
      </c>
      <c r="CJ21" s="1">
        <v>0</v>
      </c>
      <c r="CK21" s="6">
        <f t="shared" si="46"/>
        <v>1</v>
      </c>
      <c r="CL21" s="6">
        <v>0</v>
      </c>
      <c r="CM21" s="6">
        <v>0</v>
      </c>
      <c r="CN21" s="6">
        <f t="shared" si="47"/>
        <v>5</v>
      </c>
      <c r="CO21" s="6">
        <f t="shared" si="48"/>
        <v>10</v>
      </c>
    </row>
    <row r="22" spans="1:93" ht="15" x14ac:dyDescent="0.25">
      <c r="A22" s="1" t="s">
        <v>1377</v>
      </c>
      <c r="B22" s="6">
        <v>9</v>
      </c>
      <c r="C22" s="9">
        <v>9</v>
      </c>
      <c r="D22" s="641" t="s">
        <v>6</v>
      </c>
      <c r="E22" s="37" t="s">
        <v>24</v>
      </c>
      <c r="F22" s="9">
        <v>20319827</v>
      </c>
      <c r="G22" s="524" t="s">
        <v>276</v>
      </c>
      <c r="H22" s="9" t="s">
        <v>52</v>
      </c>
      <c r="I22" s="642">
        <v>0</v>
      </c>
      <c r="J22" s="642">
        <v>0</v>
      </c>
      <c r="K22" s="642">
        <v>0</v>
      </c>
      <c r="L22" s="642">
        <v>0</v>
      </c>
      <c r="M22" s="642">
        <v>1</v>
      </c>
      <c r="N22" s="642">
        <v>2</v>
      </c>
      <c r="O22" s="642">
        <v>3</v>
      </c>
      <c r="P22" s="642">
        <v>1</v>
      </c>
      <c r="Q22" s="14">
        <f t="shared" si="33"/>
        <v>4</v>
      </c>
      <c r="R22" s="14">
        <f t="shared" si="33"/>
        <v>3</v>
      </c>
      <c r="S22" s="10">
        <f t="shared" si="34"/>
        <v>7</v>
      </c>
      <c r="T22" s="642">
        <v>0</v>
      </c>
      <c r="U22" s="642">
        <v>0</v>
      </c>
      <c r="V22" s="642">
        <v>0</v>
      </c>
      <c r="W22" s="642">
        <v>1</v>
      </c>
      <c r="X22" s="642">
        <v>0</v>
      </c>
      <c r="Y22" s="642">
        <v>0</v>
      </c>
      <c r="Z22" s="623">
        <f t="shared" si="49"/>
        <v>0</v>
      </c>
      <c r="AA22" s="623">
        <f t="shared" si="35"/>
        <v>1</v>
      </c>
      <c r="AB22" s="10">
        <f t="shared" si="20"/>
        <v>1</v>
      </c>
      <c r="AC22" s="44">
        <f t="shared" si="36"/>
        <v>4</v>
      </c>
      <c r="AD22" s="44">
        <f t="shared" si="21"/>
        <v>4</v>
      </c>
      <c r="AE22" s="44">
        <f t="shared" si="22"/>
        <v>8</v>
      </c>
      <c r="AF22" s="12">
        <f t="shared" si="37"/>
        <v>0</v>
      </c>
      <c r="AG22" s="12">
        <f t="shared" si="38"/>
        <v>2</v>
      </c>
      <c r="AH22" s="10">
        <f t="shared" si="23"/>
        <v>2</v>
      </c>
      <c r="AI22" s="12">
        <f>VLOOKUP($F22,'Guru SertifikaSi'!$C$6:$G$675,'Guru SertifikaSi'!E$3,FALSE)</f>
        <v>5</v>
      </c>
      <c r="AJ22" s="12">
        <f>VLOOKUP($F22,'Guru SertifikaSi'!$C$6:$G$675,'Guru SertifikaSi'!F$3,FALSE)</f>
        <v>1</v>
      </c>
      <c r="AK22" s="10">
        <f t="shared" si="24"/>
        <v>6</v>
      </c>
      <c r="AL22" s="44">
        <f t="shared" si="25"/>
        <v>5</v>
      </c>
      <c r="AM22" s="44">
        <f t="shared" si="25"/>
        <v>3</v>
      </c>
      <c r="AN22" s="11">
        <f t="shared" si="26"/>
        <v>8</v>
      </c>
      <c r="AO22" s="642">
        <v>0</v>
      </c>
      <c r="AP22" s="642">
        <v>0</v>
      </c>
      <c r="AQ22" s="642">
        <v>0</v>
      </c>
      <c r="AR22" s="642">
        <v>0</v>
      </c>
      <c r="AS22" s="642">
        <v>1</v>
      </c>
      <c r="AT22" s="642">
        <v>0</v>
      </c>
      <c r="AU22" s="642">
        <v>0</v>
      </c>
      <c r="AV22" s="642">
        <v>0</v>
      </c>
      <c r="AW22" s="643">
        <v>0</v>
      </c>
      <c r="AX22" s="643">
        <v>0</v>
      </c>
      <c r="AY22" s="642">
        <v>4</v>
      </c>
      <c r="AZ22" s="642">
        <v>3</v>
      </c>
      <c r="BA22" s="642">
        <v>0</v>
      </c>
      <c r="BB22" s="642">
        <v>0</v>
      </c>
      <c r="BC22" s="642">
        <v>0</v>
      </c>
      <c r="BD22" s="642">
        <v>0</v>
      </c>
      <c r="BE22" s="13">
        <f t="shared" si="39"/>
        <v>1</v>
      </c>
      <c r="BF22" s="13">
        <f t="shared" si="39"/>
        <v>0</v>
      </c>
      <c r="BG22" s="10">
        <f t="shared" si="40"/>
        <v>1</v>
      </c>
      <c r="BH22" s="13">
        <f t="shared" si="41"/>
        <v>4</v>
      </c>
      <c r="BI22" s="13">
        <f t="shared" si="41"/>
        <v>3</v>
      </c>
      <c r="BJ22" s="10">
        <f t="shared" si="42"/>
        <v>7</v>
      </c>
      <c r="BK22" s="44">
        <f t="shared" si="43"/>
        <v>5</v>
      </c>
      <c r="BL22" s="44">
        <f t="shared" si="27"/>
        <v>3</v>
      </c>
      <c r="BM22" s="11">
        <f t="shared" si="27"/>
        <v>8</v>
      </c>
      <c r="BN22" s="642">
        <v>0</v>
      </c>
      <c r="BO22" s="642">
        <v>0</v>
      </c>
      <c r="BP22" s="642">
        <v>0</v>
      </c>
      <c r="BQ22" s="642">
        <v>0</v>
      </c>
      <c r="BR22" s="642">
        <v>0</v>
      </c>
      <c r="BS22" s="642">
        <v>0</v>
      </c>
      <c r="BT22" s="642">
        <v>0</v>
      </c>
      <c r="BU22" s="642">
        <v>0</v>
      </c>
      <c r="BV22" s="644">
        <f t="shared" si="44"/>
        <v>0</v>
      </c>
      <c r="BW22" s="644">
        <f t="shared" si="44"/>
        <v>0</v>
      </c>
      <c r="BX22" s="44">
        <f t="shared" si="45"/>
        <v>0</v>
      </c>
      <c r="BY22" s="44">
        <f t="shared" si="45"/>
        <v>0</v>
      </c>
      <c r="BZ22" s="11">
        <f t="shared" si="28"/>
        <v>0</v>
      </c>
      <c r="CA22" s="14">
        <f t="shared" si="29"/>
        <v>4</v>
      </c>
      <c r="CB22" s="14">
        <f t="shared" si="29"/>
        <v>4</v>
      </c>
      <c r="CC22" s="13">
        <f t="shared" si="30"/>
        <v>0</v>
      </c>
      <c r="CD22" s="13">
        <f t="shared" si="30"/>
        <v>0</v>
      </c>
      <c r="CE22" s="13">
        <f t="shared" si="31"/>
        <v>4</v>
      </c>
      <c r="CF22" s="13">
        <f t="shared" si="31"/>
        <v>4</v>
      </c>
      <c r="CG22" s="289">
        <f t="shared" si="32"/>
        <v>8</v>
      </c>
      <c r="CJ22" s="1">
        <v>1</v>
      </c>
      <c r="CK22" s="6">
        <f t="shared" si="46"/>
        <v>2</v>
      </c>
      <c r="CL22" s="6">
        <v>1</v>
      </c>
      <c r="CM22" s="6">
        <v>0</v>
      </c>
      <c r="CN22" s="6">
        <f t="shared" si="47"/>
        <v>5</v>
      </c>
      <c r="CO22" s="6">
        <f t="shared" si="48"/>
        <v>3</v>
      </c>
    </row>
    <row r="23" spans="1:93" ht="15" x14ac:dyDescent="0.25">
      <c r="A23" s="1" t="s">
        <v>1378</v>
      </c>
      <c r="B23" s="6">
        <v>10</v>
      </c>
      <c r="C23" s="9">
        <v>10</v>
      </c>
      <c r="D23" s="641" t="s">
        <v>6</v>
      </c>
      <c r="E23" s="37" t="s">
        <v>24</v>
      </c>
      <c r="F23" s="9">
        <v>20319823</v>
      </c>
      <c r="G23" s="524" t="s">
        <v>277</v>
      </c>
      <c r="H23" s="9" t="s">
        <v>52</v>
      </c>
      <c r="I23" s="642">
        <v>0</v>
      </c>
      <c r="J23" s="642">
        <v>0</v>
      </c>
      <c r="K23" s="642">
        <v>0</v>
      </c>
      <c r="L23" s="642">
        <v>0</v>
      </c>
      <c r="M23" s="642">
        <v>3</v>
      </c>
      <c r="N23" s="642">
        <v>0</v>
      </c>
      <c r="O23" s="642">
        <v>2</v>
      </c>
      <c r="P23" s="642">
        <v>3</v>
      </c>
      <c r="Q23" s="14">
        <f t="shared" si="33"/>
        <v>5</v>
      </c>
      <c r="R23" s="14">
        <f t="shared" si="33"/>
        <v>3</v>
      </c>
      <c r="S23" s="10">
        <f t="shared" si="34"/>
        <v>8</v>
      </c>
      <c r="T23" s="642">
        <v>0</v>
      </c>
      <c r="U23" s="642">
        <v>0</v>
      </c>
      <c r="V23" s="642">
        <v>1</v>
      </c>
      <c r="W23" s="642">
        <v>2</v>
      </c>
      <c r="X23" s="642">
        <v>0</v>
      </c>
      <c r="Y23" s="642">
        <v>0</v>
      </c>
      <c r="Z23" s="623">
        <f t="shared" si="49"/>
        <v>1</v>
      </c>
      <c r="AA23" s="623">
        <f t="shared" si="35"/>
        <v>2</v>
      </c>
      <c r="AB23" s="10">
        <f t="shared" si="20"/>
        <v>3</v>
      </c>
      <c r="AC23" s="44">
        <f t="shared" si="36"/>
        <v>6</v>
      </c>
      <c r="AD23" s="44">
        <f t="shared" si="21"/>
        <v>5</v>
      </c>
      <c r="AE23" s="44">
        <f t="shared" si="22"/>
        <v>11</v>
      </c>
      <c r="AF23" s="12">
        <f t="shared" si="37"/>
        <v>1</v>
      </c>
      <c r="AG23" s="12">
        <f t="shared" si="38"/>
        <v>1</v>
      </c>
      <c r="AH23" s="10">
        <f t="shared" si="23"/>
        <v>2</v>
      </c>
      <c r="AI23" s="12">
        <f>VLOOKUP($F23,'Guru SertifikaSi'!$C$6:$G$675,'Guru SertifikaSi'!E$3,FALSE)</f>
        <v>5</v>
      </c>
      <c r="AJ23" s="12">
        <f>VLOOKUP($F23,'Guru SertifikaSi'!$C$6:$G$675,'Guru SertifikaSi'!F$3,FALSE)</f>
        <v>4</v>
      </c>
      <c r="AK23" s="10">
        <f t="shared" si="24"/>
        <v>9</v>
      </c>
      <c r="AL23" s="44">
        <f t="shared" si="25"/>
        <v>6</v>
      </c>
      <c r="AM23" s="44">
        <f t="shared" si="25"/>
        <v>5</v>
      </c>
      <c r="AN23" s="11">
        <f t="shared" si="26"/>
        <v>11</v>
      </c>
      <c r="AO23" s="642">
        <v>0</v>
      </c>
      <c r="AP23" s="642">
        <v>0</v>
      </c>
      <c r="AQ23" s="642">
        <v>0</v>
      </c>
      <c r="AR23" s="642">
        <v>0</v>
      </c>
      <c r="AS23" s="642">
        <v>0</v>
      </c>
      <c r="AT23" s="642">
        <v>0</v>
      </c>
      <c r="AU23" s="642">
        <v>0</v>
      </c>
      <c r="AV23" s="642">
        <v>0</v>
      </c>
      <c r="AW23" s="643">
        <v>0</v>
      </c>
      <c r="AX23" s="643">
        <v>0</v>
      </c>
      <c r="AY23" s="642">
        <v>6</v>
      </c>
      <c r="AZ23" s="642">
        <v>5</v>
      </c>
      <c r="BA23" s="642">
        <v>0</v>
      </c>
      <c r="BB23" s="642">
        <v>0</v>
      </c>
      <c r="BC23" s="642">
        <v>0</v>
      </c>
      <c r="BD23" s="642">
        <v>0</v>
      </c>
      <c r="BE23" s="13">
        <f t="shared" si="39"/>
        <v>0</v>
      </c>
      <c r="BF23" s="13">
        <f t="shared" si="39"/>
        <v>0</v>
      </c>
      <c r="BG23" s="10">
        <f t="shared" si="40"/>
        <v>0</v>
      </c>
      <c r="BH23" s="13">
        <f t="shared" si="41"/>
        <v>6</v>
      </c>
      <c r="BI23" s="13">
        <f t="shared" si="41"/>
        <v>5</v>
      </c>
      <c r="BJ23" s="10">
        <f t="shared" si="42"/>
        <v>11</v>
      </c>
      <c r="BK23" s="44">
        <f t="shared" si="43"/>
        <v>6</v>
      </c>
      <c r="BL23" s="44">
        <f t="shared" si="27"/>
        <v>5</v>
      </c>
      <c r="BM23" s="11">
        <f t="shared" si="27"/>
        <v>11</v>
      </c>
      <c r="BN23" s="642">
        <v>0</v>
      </c>
      <c r="BO23" s="642">
        <v>0</v>
      </c>
      <c r="BP23" s="642">
        <v>0</v>
      </c>
      <c r="BQ23" s="642">
        <v>0</v>
      </c>
      <c r="BR23" s="642">
        <v>0</v>
      </c>
      <c r="BS23" s="642">
        <v>0</v>
      </c>
      <c r="BT23" s="642">
        <v>0</v>
      </c>
      <c r="BU23" s="642">
        <v>0</v>
      </c>
      <c r="BV23" s="644">
        <f t="shared" si="44"/>
        <v>0</v>
      </c>
      <c r="BW23" s="644">
        <f t="shared" si="44"/>
        <v>0</v>
      </c>
      <c r="BX23" s="44">
        <f t="shared" si="45"/>
        <v>0</v>
      </c>
      <c r="BY23" s="44">
        <f t="shared" si="45"/>
        <v>0</v>
      </c>
      <c r="BZ23" s="11">
        <f t="shared" si="28"/>
        <v>0</v>
      </c>
      <c r="CA23" s="14">
        <f t="shared" si="29"/>
        <v>6</v>
      </c>
      <c r="CB23" s="14">
        <f t="shared" si="29"/>
        <v>5</v>
      </c>
      <c r="CC23" s="13">
        <f t="shared" si="30"/>
        <v>0</v>
      </c>
      <c r="CD23" s="13">
        <f t="shared" si="30"/>
        <v>0</v>
      </c>
      <c r="CE23" s="13">
        <f t="shared" si="31"/>
        <v>6</v>
      </c>
      <c r="CF23" s="13">
        <f t="shared" si="31"/>
        <v>5</v>
      </c>
      <c r="CG23" s="289">
        <f t="shared" si="32"/>
        <v>11</v>
      </c>
      <c r="CJ23" s="1">
        <v>1</v>
      </c>
      <c r="CK23" s="6">
        <f t="shared" si="46"/>
        <v>4</v>
      </c>
      <c r="CL23" s="6">
        <v>0</v>
      </c>
      <c r="CM23" s="6">
        <v>1</v>
      </c>
      <c r="CN23" s="6">
        <f t="shared" si="47"/>
        <v>6</v>
      </c>
      <c r="CO23" s="6">
        <f t="shared" si="48"/>
        <v>6</v>
      </c>
    </row>
    <row r="24" spans="1:93" ht="15" x14ac:dyDescent="0.25">
      <c r="A24" s="1" t="s">
        <v>1379</v>
      </c>
      <c r="B24" s="6">
        <v>11</v>
      </c>
      <c r="C24" s="9">
        <v>11</v>
      </c>
      <c r="D24" s="641" t="s">
        <v>6</v>
      </c>
      <c r="E24" s="37" t="s">
        <v>24</v>
      </c>
      <c r="F24" s="9">
        <v>20319819</v>
      </c>
      <c r="G24" s="524" t="s">
        <v>278</v>
      </c>
      <c r="H24" s="9" t="s">
        <v>52</v>
      </c>
      <c r="I24" s="642">
        <v>0</v>
      </c>
      <c r="J24" s="642">
        <v>0</v>
      </c>
      <c r="K24" s="642">
        <v>0</v>
      </c>
      <c r="L24" s="642">
        <v>0</v>
      </c>
      <c r="M24" s="642">
        <v>2</v>
      </c>
      <c r="N24" s="642">
        <v>0</v>
      </c>
      <c r="O24" s="642">
        <v>2</v>
      </c>
      <c r="P24" s="642">
        <v>4</v>
      </c>
      <c r="Q24" s="14">
        <f t="shared" si="33"/>
        <v>4</v>
      </c>
      <c r="R24" s="14">
        <f t="shared" si="33"/>
        <v>4</v>
      </c>
      <c r="S24" s="10">
        <f t="shared" si="34"/>
        <v>8</v>
      </c>
      <c r="T24" s="642">
        <v>0</v>
      </c>
      <c r="U24" s="642">
        <v>0</v>
      </c>
      <c r="V24" s="642">
        <v>0</v>
      </c>
      <c r="W24" s="642">
        <v>1</v>
      </c>
      <c r="X24" s="642">
        <v>0</v>
      </c>
      <c r="Y24" s="642">
        <v>1</v>
      </c>
      <c r="Z24" s="623">
        <f t="shared" si="49"/>
        <v>0</v>
      </c>
      <c r="AA24" s="623">
        <f t="shared" si="35"/>
        <v>2</v>
      </c>
      <c r="AB24" s="10">
        <f t="shared" si="20"/>
        <v>2</v>
      </c>
      <c r="AC24" s="44">
        <f t="shared" si="36"/>
        <v>4</v>
      </c>
      <c r="AD24" s="44">
        <f t="shared" si="21"/>
        <v>6</v>
      </c>
      <c r="AE24" s="44">
        <f t="shared" si="22"/>
        <v>10</v>
      </c>
      <c r="AF24" s="12">
        <f t="shared" si="37"/>
        <v>0</v>
      </c>
      <c r="AG24" s="12">
        <f t="shared" si="38"/>
        <v>2</v>
      </c>
      <c r="AH24" s="10">
        <f t="shared" si="23"/>
        <v>2</v>
      </c>
      <c r="AI24" s="12">
        <f>VLOOKUP($F24,'Guru SertifikaSi'!$C$6:$G$675,'Guru SertifikaSi'!E$3,FALSE)</f>
        <v>4</v>
      </c>
      <c r="AJ24" s="12">
        <f>VLOOKUP($F24,'Guru SertifikaSi'!$C$6:$G$675,'Guru SertifikaSi'!F$3,FALSE)</f>
        <v>4</v>
      </c>
      <c r="AK24" s="10">
        <f t="shared" si="24"/>
        <v>8</v>
      </c>
      <c r="AL24" s="44">
        <f t="shared" si="25"/>
        <v>4</v>
      </c>
      <c r="AM24" s="44">
        <f t="shared" si="25"/>
        <v>6</v>
      </c>
      <c r="AN24" s="11">
        <f t="shared" si="26"/>
        <v>10</v>
      </c>
      <c r="AO24" s="642">
        <v>0</v>
      </c>
      <c r="AP24" s="642">
        <v>0</v>
      </c>
      <c r="AQ24" s="642">
        <v>0</v>
      </c>
      <c r="AR24" s="642">
        <v>0</v>
      </c>
      <c r="AS24" s="642">
        <v>0</v>
      </c>
      <c r="AT24" s="642">
        <v>0</v>
      </c>
      <c r="AU24" s="642">
        <v>0</v>
      </c>
      <c r="AV24" s="642">
        <v>0</v>
      </c>
      <c r="AW24" s="643">
        <v>0</v>
      </c>
      <c r="AX24" s="643">
        <v>0</v>
      </c>
      <c r="AY24" s="642">
        <v>4</v>
      </c>
      <c r="AZ24" s="642">
        <v>6</v>
      </c>
      <c r="BA24" s="642">
        <v>0</v>
      </c>
      <c r="BB24" s="642">
        <v>0</v>
      </c>
      <c r="BC24" s="642">
        <v>0</v>
      </c>
      <c r="BD24" s="642">
        <v>0</v>
      </c>
      <c r="BE24" s="13">
        <f t="shared" si="39"/>
        <v>0</v>
      </c>
      <c r="BF24" s="13">
        <f t="shared" si="39"/>
        <v>0</v>
      </c>
      <c r="BG24" s="10">
        <f t="shared" si="40"/>
        <v>0</v>
      </c>
      <c r="BH24" s="13">
        <f t="shared" si="41"/>
        <v>4</v>
      </c>
      <c r="BI24" s="13">
        <f t="shared" si="41"/>
        <v>6</v>
      </c>
      <c r="BJ24" s="10">
        <f t="shared" si="42"/>
        <v>10</v>
      </c>
      <c r="BK24" s="44">
        <f t="shared" si="43"/>
        <v>4</v>
      </c>
      <c r="BL24" s="44">
        <f t="shared" si="27"/>
        <v>6</v>
      </c>
      <c r="BM24" s="11">
        <f t="shared" si="27"/>
        <v>10</v>
      </c>
      <c r="BN24" s="642">
        <v>0</v>
      </c>
      <c r="BO24" s="642">
        <v>0</v>
      </c>
      <c r="BP24" s="642">
        <v>0</v>
      </c>
      <c r="BQ24" s="642">
        <v>0</v>
      </c>
      <c r="BR24" s="642">
        <v>0</v>
      </c>
      <c r="BS24" s="642">
        <v>0</v>
      </c>
      <c r="BT24" s="642">
        <v>0</v>
      </c>
      <c r="BU24" s="642">
        <v>0</v>
      </c>
      <c r="BV24" s="644">
        <f t="shared" si="44"/>
        <v>0</v>
      </c>
      <c r="BW24" s="644">
        <f t="shared" si="44"/>
        <v>0</v>
      </c>
      <c r="BX24" s="44">
        <f t="shared" si="45"/>
        <v>0</v>
      </c>
      <c r="BY24" s="44">
        <f t="shared" si="45"/>
        <v>0</v>
      </c>
      <c r="BZ24" s="11">
        <f t="shared" si="28"/>
        <v>0</v>
      </c>
      <c r="CA24" s="14">
        <f t="shared" si="29"/>
        <v>4</v>
      </c>
      <c r="CB24" s="14">
        <f t="shared" si="29"/>
        <v>6</v>
      </c>
      <c r="CC24" s="13">
        <f t="shared" si="30"/>
        <v>0</v>
      </c>
      <c r="CD24" s="13">
        <f t="shared" si="30"/>
        <v>0</v>
      </c>
      <c r="CE24" s="13">
        <f t="shared" si="31"/>
        <v>4</v>
      </c>
      <c r="CF24" s="13">
        <f t="shared" si="31"/>
        <v>6</v>
      </c>
      <c r="CG24" s="289">
        <f t="shared" si="32"/>
        <v>10</v>
      </c>
      <c r="CJ24" s="1">
        <v>1</v>
      </c>
      <c r="CK24" s="6">
        <f t="shared" si="46"/>
        <v>5</v>
      </c>
      <c r="CL24" s="6">
        <v>0</v>
      </c>
      <c r="CM24" s="6">
        <v>1</v>
      </c>
      <c r="CN24" s="6">
        <f t="shared" si="47"/>
        <v>4</v>
      </c>
      <c r="CO24" s="6">
        <f t="shared" si="48"/>
        <v>7</v>
      </c>
    </row>
    <row r="25" spans="1:93" ht="15" x14ac:dyDescent="0.25">
      <c r="A25" s="1" t="s">
        <v>1380</v>
      </c>
      <c r="B25" s="6">
        <v>12</v>
      </c>
      <c r="C25" s="9">
        <v>12</v>
      </c>
      <c r="D25" s="641" t="s">
        <v>6</v>
      </c>
      <c r="E25" s="37" t="s">
        <v>24</v>
      </c>
      <c r="F25" s="9">
        <v>20319199</v>
      </c>
      <c r="G25" s="524" t="s">
        <v>279</v>
      </c>
      <c r="H25" s="9" t="s">
        <v>52</v>
      </c>
      <c r="I25" s="642">
        <v>0</v>
      </c>
      <c r="J25" s="642">
        <v>0</v>
      </c>
      <c r="K25" s="642">
        <v>0</v>
      </c>
      <c r="L25" s="642">
        <v>0</v>
      </c>
      <c r="M25" s="642">
        <v>1</v>
      </c>
      <c r="N25" s="642">
        <v>1</v>
      </c>
      <c r="O25" s="642">
        <v>4</v>
      </c>
      <c r="P25" s="642">
        <v>1</v>
      </c>
      <c r="Q25" s="14">
        <f t="shared" si="33"/>
        <v>5</v>
      </c>
      <c r="R25" s="14">
        <f t="shared" si="33"/>
        <v>2</v>
      </c>
      <c r="S25" s="10">
        <f t="shared" si="34"/>
        <v>7</v>
      </c>
      <c r="T25" s="642">
        <v>0</v>
      </c>
      <c r="U25" s="642">
        <v>0</v>
      </c>
      <c r="V25" s="642">
        <v>0</v>
      </c>
      <c r="W25" s="642">
        <v>0</v>
      </c>
      <c r="X25" s="642">
        <v>1</v>
      </c>
      <c r="Y25" s="642">
        <v>2</v>
      </c>
      <c r="Z25" s="623">
        <f t="shared" si="49"/>
        <v>1</v>
      </c>
      <c r="AA25" s="623">
        <f t="shared" si="35"/>
        <v>2</v>
      </c>
      <c r="AB25" s="10">
        <f t="shared" si="20"/>
        <v>3</v>
      </c>
      <c r="AC25" s="44">
        <f t="shared" si="36"/>
        <v>6</v>
      </c>
      <c r="AD25" s="44">
        <f t="shared" si="21"/>
        <v>4</v>
      </c>
      <c r="AE25" s="44">
        <f t="shared" si="22"/>
        <v>10</v>
      </c>
      <c r="AF25" s="12">
        <f t="shared" si="37"/>
        <v>1</v>
      </c>
      <c r="AG25" s="12">
        <f t="shared" si="38"/>
        <v>3</v>
      </c>
      <c r="AH25" s="10">
        <f t="shared" si="23"/>
        <v>4</v>
      </c>
      <c r="AI25" s="12">
        <f>VLOOKUP($F25,'Guru SertifikaSi'!$C$6:$G$675,'Guru SertifikaSi'!E$3,FALSE)</f>
        <v>5</v>
      </c>
      <c r="AJ25" s="12">
        <f>VLOOKUP($F25,'Guru SertifikaSi'!$C$6:$G$675,'Guru SertifikaSi'!F$3,FALSE)</f>
        <v>1</v>
      </c>
      <c r="AK25" s="10">
        <f t="shared" si="24"/>
        <v>6</v>
      </c>
      <c r="AL25" s="44">
        <f t="shared" si="25"/>
        <v>6</v>
      </c>
      <c r="AM25" s="44">
        <f t="shared" si="25"/>
        <v>4</v>
      </c>
      <c r="AN25" s="11">
        <f t="shared" si="26"/>
        <v>10</v>
      </c>
      <c r="AO25" s="642">
        <v>1</v>
      </c>
      <c r="AP25" s="642">
        <v>1</v>
      </c>
      <c r="AQ25" s="642">
        <v>0</v>
      </c>
      <c r="AR25" s="642">
        <v>0</v>
      </c>
      <c r="AS25" s="642">
        <v>2</v>
      </c>
      <c r="AT25" s="642">
        <v>0</v>
      </c>
      <c r="AU25" s="642">
        <v>0</v>
      </c>
      <c r="AV25" s="642">
        <v>0</v>
      </c>
      <c r="AW25" s="643">
        <v>0</v>
      </c>
      <c r="AX25" s="643">
        <v>0</v>
      </c>
      <c r="AY25" s="642">
        <v>3</v>
      </c>
      <c r="AZ25" s="642">
        <v>3</v>
      </c>
      <c r="BA25" s="642">
        <v>0</v>
      </c>
      <c r="BB25" s="642">
        <v>0</v>
      </c>
      <c r="BC25" s="642">
        <v>0</v>
      </c>
      <c r="BD25" s="642">
        <v>0</v>
      </c>
      <c r="BE25" s="13">
        <f t="shared" si="39"/>
        <v>3</v>
      </c>
      <c r="BF25" s="13">
        <f t="shared" si="39"/>
        <v>1</v>
      </c>
      <c r="BG25" s="10">
        <f t="shared" si="40"/>
        <v>4</v>
      </c>
      <c r="BH25" s="13">
        <f t="shared" si="41"/>
        <v>3</v>
      </c>
      <c r="BI25" s="13">
        <f t="shared" si="41"/>
        <v>3</v>
      </c>
      <c r="BJ25" s="10">
        <f t="shared" si="42"/>
        <v>6</v>
      </c>
      <c r="BK25" s="44">
        <f t="shared" si="43"/>
        <v>6</v>
      </c>
      <c r="BL25" s="44">
        <f t="shared" si="27"/>
        <v>4</v>
      </c>
      <c r="BM25" s="11">
        <f t="shared" si="27"/>
        <v>10</v>
      </c>
      <c r="BN25" s="642">
        <v>0</v>
      </c>
      <c r="BO25" s="642">
        <v>0</v>
      </c>
      <c r="BP25" s="642">
        <v>0</v>
      </c>
      <c r="BQ25" s="642">
        <v>0</v>
      </c>
      <c r="BR25" s="642">
        <v>0</v>
      </c>
      <c r="BS25" s="642">
        <v>0</v>
      </c>
      <c r="BT25" s="642">
        <v>0</v>
      </c>
      <c r="BU25" s="642">
        <v>0</v>
      </c>
      <c r="BV25" s="644">
        <f t="shared" si="44"/>
        <v>0</v>
      </c>
      <c r="BW25" s="644">
        <f t="shared" si="44"/>
        <v>0</v>
      </c>
      <c r="BX25" s="44">
        <f t="shared" si="45"/>
        <v>0</v>
      </c>
      <c r="BY25" s="44">
        <f t="shared" si="45"/>
        <v>0</v>
      </c>
      <c r="BZ25" s="11">
        <f t="shared" si="28"/>
        <v>0</v>
      </c>
      <c r="CA25" s="14">
        <f t="shared" si="29"/>
        <v>6</v>
      </c>
      <c r="CB25" s="14">
        <f t="shared" si="29"/>
        <v>4</v>
      </c>
      <c r="CC25" s="13">
        <f t="shared" si="30"/>
        <v>0</v>
      </c>
      <c r="CD25" s="13">
        <f t="shared" si="30"/>
        <v>0</v>
      </c>
      <c r="CE25" s="13">
        <f t="shared" si="31"/>
        <v>6</v>
      </c>
      <c r="CF25" s="13">
        <f t="shared" si="31"/>
        <v>4</v>
      </c>
      <c r="CG25" s="289">
        <f t="shared" si="32"/>
        <v>10</v>
      </c>
      <c r="CJ25" s="1">
        <v>1</v>
      </c>
      <c r="CK25" s="6">
        <f t="shared" si="46"/>
        <v>2</v>
      </c>
      <c r="CL25" s="6">
        <v>0</v>
      </c>
      <c r="CM25" s="6">
        <v>1</v>
      </c>
      <c r="CN25" s="6">
        <f t="shared" si="47"/>
        <v>3</v>
      </c>
      <c r="CO25" s="6">
        <f t="shared" si="48"/>
        <v>4</v>
      </c>
    </row>
    <row r="26" spans="1:93" ht="15" x14ac:dyDescent="0.25">
      <c r="A26" s="1" t="s">
        <v>1381</v>
      </c>
      <c r="B26" s="6">
        <v>13</v>
      </c>
      <c r="C26" s="9">
        <v>13</v>
      </c>
      <c r="D26" s="641" t="s">
        <v>6</v>
      </c>
      <c r="E26" s="37" t="s">
        <v>24</v>
      </c>
      <c r="F26" s="9">
        <v>20319194</v>
      </c>
      <c r="G26" s="524" t="s">
        <v>280</v>
      </c>
      <c r="H26" s="9" t="s">
        <v>52</v>
      </c>
      <c r="I26" s="642">
        <v>0</v>
      </c>
      <c r="J26" s="642">
        <v>0</v>
      </c>
      <c r="K26" s="642">
        <v>0</v>
      </c>
      <c r="L26" s="642">
        <v>1</v>
      </c>
      <c r="M26" s="642">
        <v>0</v>
      </c>
      <c r="N26" s="642">
        <v>2</v>
      </c>
      <c r="O26" s="642">
        <v>1</v>
      </c>
      <c r="P26" s="642">
        <v>2</v>
      </c>
      <c r="Q26" s="14">
        <f t="shared" si="33"/>
        <v>1</v>
      </c>
      <c r="R26" s="14">
        <f t="shared" si="33"/>
        <v>5</v>
      </c>
      <c r="S26" s="10">
        <f t="shared" si="34"/>
        <v>6</v>
      </c>
      <c r="T26" s="642">
        <v>0</v>
      </c>
      <c r="U26" s="642">
        <v>0</v>
      </c>
      <c r="V26" s="642">
        <v>0</v>
      </c>
      <c r="W26" s="642">
        <v>4</v>
      </c>
      <c r="X26" s="642">
        <v>0</v>
      </c>
      <c r="Y26" s="642">
        <v>0</v>
      </c>
      <c r="Z26" s="623">
        <f t="shared" si="49"/>
        <v>0</v>
      </c>
      <c r="AA26" s="623">
        <f t="shared" si="35"/>
        <v>4</v>
      </c>
      <c r="AB26" s="10">
        <f t="shared" si="20"/>
        <v>4</v>
      </c>
      <c r="AC26" s="44">
        <f t="shared" si="36"/>
        <v>1</v>
      </c>
      <c r="AD26" s="44">
        <f t="shared" si="21"/>
        <v>9</v>
      </c>
      <c r="AE26" s="44">
        <f t="shared" si="22"/>
        <v>10</v>
      </c>
      <c r="AF26" s="12">
        <f t="shared" si="37"/>
        <v>0</v>
      </c>
      <c r="AG26" s="12">
        <f t="shared" si="38"/>
        <v>7</v>
      </c>
      <c r="AH26" s="10">
        <f t="shared" si="23"/>
        <v>7</v>
      </c>
      <c r="AI26" s="12">
        <f>VLOOKUP($F26,'Guru SertifikaSi'!$C$6:$G$675,'Guru SertifikaSi'!E$3,FALSE)</f>
        <v>2</v>
      </c>
      <c r="AJ26" s="12">
        <f>VLOOKUP($F26,'Guru SertifikaSi'!$C$6:$G$675,'Guru SertifikaSi'!F$3,FALSE)</f>
        <v>1</v>
      </c>
      <c r="AK26" s="10">
        <f t="shared" si="24"/>
        <v>3</v>
      </c>
      <c r="AL26" s="44">
        <f t="shared" si="25"/>
        <v>2</v>
      </c>
      <c r="AM26" s="44">
        <f t="shared" si="25"/>
        <v>8</v>
      </c>
      <c r="AN26" s="11">
        <f t="shared" si="26"/>
        <v>10</v>
      </c>
      <c r="AO26" s="642">
        <v>0</v>
      </c>
      <c r="AP26" s="642">
        <v>0</v>
      </c>
      <c r="AQ26" s="642">
        <v>0</v>
      </c>
      <c r="AR26" s="642">
        <v>0</v>
      </c>
      <c r="AS26" s="642">
        <v>0</v>
      </c>
      <c r="AT26" s="642">
        <v>0</v>
      </c>
      <c r="AU26" s="642">
        <v>0</v>
      </c>
      <c r="AV26" s="642">
        <v>0</v>
      </c>
      <c r="AW26" s="643">
        <v>0</v>
      </c>
      <c r="AX26" s="643">
        <v>0</v>
      </c>
      <c r="AY26" s="642">
        <v>2</v>
      </c>
      <c r="AZ26" s="642">
        <v>8</v>
      </c>
      <c r="BA26" s="642">
        <v>0</v>
      </c>
      <c r="BB26" s="642">
        <v>0</v>
      </c>
      <c r="BC26" s="642">
        <v>0</v>
      </c>
      <c r="BD26" s="642">
        <v>0</v>
      </c>
      <c r="BE26" s="13">
        <f t="shared" si="39"/>
        <v>0</v>
      </c>
      <c r="BF26" s="13">
        <f t="shared" si="39"/>
        <v>0</v>
      </c>
      <c r="BG26" s="10">
        <f t="shared" si="40"/>
        <v>0</v>
      </c>
      <c r="BH26" s="13">
        <f t="shared" si="41"/>
        <v>2</v>
      </c>
      <c r="BI26" s="13">
        <f t="shared" si="41"/>
        <v>8</v>
      </c>
      <c r="BJ26" s="10">
        <f t="shared" si="42"/>
        <v>10</v>
      </c>
      <c r="BK26" s="44">
        <f t="shared" si="43"/>
        <v>2</v>
      </c>
      <c r="BL26" s="44">
        <f t="shared" si="27"/>
        <v>8</v>
      </c>
      <c r="BM26" s="11">
        <f t="shared" si="27"/>
        <v>10</v>
      </c>
      <c r="BN26" s="642">
        <v>0</v>
      </c>
      <c r="BO26" s="642">
        <v>0</v>
      </c>
      <c r="BP26" s="642">
        <v>0</v>
      </c>
      <c r="BQ26" s="642">
        <v>0</v>
      </c>
      <c r="BR26" s="642">
        <v>1</v>
      </c>
      <c r="BS26" s="642">
        <v>0</v>
      </c>
      <c r="BT26" s="642">
        <v>0</v>
      </c>
      <c r="BU26" s="642">
        <v>0</v>
      </c>
      <c r="BV26" s="644">
        <f t="shared" si="44"/>
        <v>1</v>
      </c>
      <c r="BW26" s="644">
        <f t="shared" si="44"/>
        <v>0</v>
      </c>
      <c r="BX26" s="44">
        <f t="shared" si="45"/>
        <v>1</v>
      </c>
      <c r="BY26" s="44">
        <f t="shared" si="45"/>
        <v>0</v>
      </c>
      <c r="BZ26" s="11">
        <f t="shared" si="28"/>
        <v>1</v>
      </c>
      <c r="CA26" s="14">
        <f t="shared" si="29"/>
        <v>1</v>
      </c>
      <c r="CB26" s="14">
        <f t="shared" si="29"/>
        <v>9</v>
      </c>
      <c r="CC26" s="13">
        <f t="shared" si="30"/>
        <v>1</v>
      </c>
      <c r="CD26" s="13">
        <f t="shared" si="30"/>
        <v>0</v>
      </c>
      <c r="CE26" s="13">
        <f t="shared" si="31"/>
        <v>2</v>
      </c>
      <c r="CF26" s="13">
        <f t="shared" si="31"/>
        <v>9</v>
      </c>
      <c r="CG26" s="289">
        <f t="shared" si="32"/>
        <v>11</v>
      </c>
      <c r="CJ26" s="1">
        <v>1</v>
      </c>
      <c r="CK26" s="6">
        <f t="shared" si="46"/>
        <v>3</v>
      </c>
      <c r="CL26" s="6">
        <v>1</v>
      </c>
      <c r="CM26" s="6">
        <v>0</v>
      </c>
      <c r="CN26" s="6">
        <f t="shared" si="47"/>
        <v>3</v>
      </c>
      <c r="CO26" s="6">
        <f t="shared" si="48"/>
        <v>8</v>
      </c>
    </row>
    <row r="27" spans="1:93" ht="15" x14ac:dyDescent="0.25">
      <c r="A27" s="1" t="s">
        <v>1382</v>
      </c>
      <c r="B27" s="6">
        <v>14</v>
      </c>
      <c r="C27" s="9">
        <v>14</v>
      </c>
      <c r="D27" s="641" t="s">
        <v>6</v>
      </c>
      <c r="E27" s="37" t="s">
        <v>24</v>
      </c>
      <c r="F27" s="9">
        <v>20319184</v>
      </c>
      <c r="G27" s="524" t="s">
        <v>281</v>
      </c>
      <c r="H27" s="9" t="s">
        <v>52</v>
      </c>
      <c r="I27" s="642">
        <v>0</v>
      </c>
      <c r="J27" s="642">
        <v>0</v>
      </c>
      <c r="K27" s="642">
        <v>0</v>
      </c>
      <c r="L27" s="642">
        <v>0</v>
      </c>
      <c r="M27" s="642">
        <v>1</v>
      </c>
      <c r="N27" s="642">
        <v>2</v>
      </c>
      <c r="O27" s="642">
        <v>0</v>
      </c>
      <c r="P27" s="642">
        <v>1</v>
      </c>
      <c r="Q27" s="14">
        <f t="shared" si="33"/>
        <v>1</v>
      </c>
      <c r="R27" s="14">
        <f t="shared" si="33"/>
        <v>3</v>
      </c>
      <c r="S27" s="10">
        <f t="shared" si="34"/>
        <v>4</v>
      </c>
      <c r="T27" s="642">
        <v>0</v>
      </c>
      <c r="U27" s="642">
        <v>0</v>
      </c>
      <c r="V27" s="642">
        <v>0</v>
      </c>
      <c r="W27" s="642">
        <v>1</v>
      </c>
      <c r="X27" s="642">
        <v>1</v>
      </c>
      <c r="Y27" s="642">
        <v>1</v>
      </c>
      <c r="Z27" s="623">
        <f t="shared" si="49"/>
        <v>1</v>
      </c>
      <c r="AA27" s="623">
        <f t="shared" si="35"/>
        <v>2</v>
      </c>
      <c r="AB27" s="10">
        <f t="shared" si="20"/>
        <v>3</v>
      </c>
      <c r="AC27" s="44">
        <f t="shared" si="36"/>
        <v>2</v>
      </c>
      <c r="AD27" s="44">
        <f t="shared" si="21"/>
        <v>5</v>
      </c>
      <c r="AE27" s="44">
        <f t="shared" si="22"/>
        <v>7</v>
      </c>
      <c r="AF27" s="12">
        <f t="shared" si="37"/>
        <v>0</v>
      </c>
      <c r="AG27" s="12">
        <f t="shared" si="38"/>
        <v>5</v>
      </c>
      <c r="AH27" s="10">
        <f t="shared" si="23"/>
        <v>5</v>
      </c>
      <c r="AI27" s="12">
        <f>VLOOKUP($F27,'Guru SertifikaSi'!$C$6:$G$675,'Guru SertifikaSi'!E$3,FALSE)</f>
        <v>2</v>
      </c>
      <c r="AJ27" s="12">
        <f>VLOOKUP($F27,'Guru SertifikaSi'!$C$6:$G$675,'Guru SertifikaSi'!F$3,FALSE)</f>
        <v>0</v>
      </c>
      <c r="AK27" s="10">
        <f t="shared" si="24"/>
        <v>2</v>
      </c>
      <c r="AL27" s="44">
        <f t="shared" si="25"/>
        <v>2</v>
      </c>
      <c r="AM27" s="44">
        <f t="shared" si="25"/>
        <v>5</v>
      </c>
      <c r="AN27" s="11">
        <f t="shared" si="26"/>
        <v>7</v>
      </c>
      <c r="AO27" s="642">
        <v>0</v>
      </c>
      <c r="AP27" s="642">
        <v>0</v>
      </c>
      <c r="AQ27" s="642">
        <v>0</v>
      </c>
      <c r="AR27" s="642">
        <v>0</v>
      </c>
      <c r="AS27" s="642">
        <v>1</v>
      </c>
      <c r="AT27" s="642">
        <v>0</v>
      </c>
      <c r="AU27" s="642">
        <v>0</v>
      </c>
      <c r="AV27" s="642">
        <v>0</v>
      </c>
      <c r="AW27" s="643">
        <v>0</v>
      </c>
      <c r="AX27" s="643">
        <v>0</v>
      </c>
      <c r="AY27" s="642">
        <v>0</v>
      </c>
      <c r="AZ27" s="642">
        <v>5</v>
      </c>
      <c r="BA27" s="642">
        <v>1</v>
      </c>
      <c r="BB27" s="642">
        <v>0</v>
      </c>
      <c r="BC27" s="642">
        <v>0</v>
      </c>
      <c r="BD27" s="642">
        <v>0</v>
      </c>
      <c r="BE27" s="13">
        <f t="shared" si="39"/>
        <v>1</v>
      </c>
      <c r="BF27" s="13">
        <f t="shared" si="39"/>
        <v>0</v>
      </c>
      <c r="BG27" s="10">
        <f t="shared" si="40"/>
        <v>1</v>
      </c>
      <c r="BH27" s="13">
        <f t="shared" si="41"/>
        <v>1</v>
      </c>
      <c r="BI27" s="13">
        <f t="shared" si="41"/>
        <v>5</v>
      </c>
      <c r="BJ27" s="10">
        <f t="shared" si="42"/>
        <v>6</v>
      </c>
      <c r="BK27" s="44">
        <f t="shared" si="43"/>
        <v>2</v>
      </c>
      <c r="BL27" s="44">
        <f t="shared" si="27"/>
        <v>5</v>
      </c>
      <c r="BM27" s="11">
        <f t="shared" si="27"/>
        <v>7</v>
      </c>
      <c r="BN27" s="642">
        <v>0</v>
      </c>
      <c r="BO27" s="642">
        <v>0</v>
      </c>
      <c r="BP27" s="642">
        <v>0</v>
      </c>
      <c r="BQ27" s="642">
        <v>0</v>
      </c>
      <c r="BR27" s="642">
        <v>0</v>
      </c>
      <c r="BS27" s="642">
        <v>0</v>
      </c>
      <c r="BT27" s="642">
        <v>0</v>
      </c>
      <c r="BU27" s="642">
        <v>0</v>
      </c>
      <c r="BV27" s="644">
        <f t="shared" si="44"/>
        <v>0</v>
      </c>
      <c r="BW27" s="644">
        <f t="shared" si="44"/>
        <v>0</v>
      </c>
      <c r="BX27" s="44">
        <f t="shared" si="45"/>
        <v>0</v>
      </c>
      <c r="BY27" s="44">
        <f t="shared" si="45"/>
        <v>0</v>
      </c>
      <c r="BZ27" s="11">
        <f t="shared" si="28"/>
        <v>0</v>
      </c>
      <c r="CA27" s="14">
        <f t="shared" si="29"/>
        <v>2</v>
      </c>
      <c r="CB27" s="14">
        <f t="shared" si="29"/>
        <v>5</v>
      </c>
      <c r="CC27" s="13">
        <f t="shared" si="30"/>
        <v>0</v>
      </c>
      <c r="CD27" s="13">
        <f t="shared" si="30"/>
        <v>0</v>
      </c>
      <c r="CE27" s="13">
        <f t="shared" si="31"/>
        <v>2</v>
      </c>
      <c r="CF27" s="13">
        <f t="shared" si="31"/>
        <v>5</v>
      </c>
      <c r="CG27" s="289">
        <f t="shared" si="32"/>
        <v>7</v>
      </c>
      <c r="CJ27" s="1">
        <v>1</v>
      </c>
      <c r="CK27" s="6">
        <f t="shared" si="46"/>
        <v>2</v>
      </c>
      <c r="CL27" s="6">
        <v>0</v>
      </c>
      <c r="CM27" s="6">
        <v>1</v>
      </c>
      <c r="CN27" s="6">
        <f t="shared" si="47"/>
        <v>0</v>
      </c>
      <c r="CO27" s="6">
        <f t="shared" si="48"/>
        <v>6</v>
      </c>
    </row>
    <row r="28" spans="1:93" ht="15" x14ac:dyDescent="0.25">
      <c r="A28" s="1" t="s">
        <v>1383</v>
      </c>
      <c r="B28" s="6">
        <v>15</v>
      </c>
      <c r="C28" s="9">
        <v>15</v>
      </c>
      <c r="D28" s="641" t="s">
        <v>6</v>
      </c>
      <c r="E28" s="37" t="s">
        <v>24</v>
      </c>
      <c r="F28" s="9">
        <v>20319253</v>
      </c>
      <c r="G28" s="524" t="s">
        <v>282</v>
      </c>
      <c r="H28" s="9" t="s">
        <v>52</v>
      </c>
      <c r="I28" s="642">
        <v>0</v>
      </c>
      <c r="J28" s="642">
        <v>0</v>
      </c>
      <c r="K28" s="642">
        <v>0</v>
      </c>
      <c r="L28" s="642">
        <v>0</v>
      </c>
      <c r="M28" s="642">
        <v>3</v>
      </c>
      <c r="N28" s="642">
        <v>1</v>
      </c>
      <c r="O28" s="642">
        <v>1</v>
      </c>
      <c r="P28" s="642">
        <v>1</v>
      </c>
      <c r="Q28" s="14">
        <f t="shared" si="33"/>
        <v>4</v>
      </c>
      <c r="R28" s="14">
        <f t="shared" si="33"/>
        <v>2</v>
      </c>
      <c r="S28" s="10">
        <f t="shared" si="34"/>
        <v>6</v>
      </c>
      <c r="T28" s="642">
        <v>0</v>
      </c>
      <c r="U28" s="642">
        <v>0</v>
      </c>
      <c r="V28" s="642">
        <v>1</v>
      </c>
      <c r="W28" s="642">
        <v>1</v>
      </c>
      <c r="X28" s="642">
        <v>0</v>
      </c>
      <c r="Y28" s="642">
        <v>0</v>
      </c>
      <c r="Z28" s="623">
        <f t="shared" si="49"/>
        <v>1</v>
      </c>
      <c r="AA28" s="623">
        <f t="shared" si="35"/>
        <v>1</v>
      </c>
      <c r="AB28" s="10">
        <f t="shared" si="20"/>
        <v>2</v>
      </c>
      <c r="AC28" s="44">
        <f t="shared" si="36"/>
        <v>5</v>
      </c>
      <c r="AD28" s="44">
        <f t="shared" si="21"/>
        <v>3</v>
      </c>
      <c r="AE28" s="44">
        <f t="shared" si="22"/>
        <v>8</v>
      </c>
      <c r="AF28" s="12">
        <f t="shared" si="37"/>
        <v>1</v>
      </c>
      <c r="AG28" s="12">
        <f t="shared" si="38"/>
        <v>2</v>
      </c>
      <c r="AH28" s="10">
        <f t="shared" si="23"/>
        <v>3</v>
      </c>
      <c r="AI28" s="12">
        <f>VLOOKUP($F28,'Guru SertifikaSi'!$C$6:$G$675,'Guru SertifikaSi'!E$3,FALSE)</f>
        <v>4</v>
      </c>
      <c r="AJ28" s="12">
        <f>VLOOKUP($F28,'Guru SertifikaSi'!$C$6:$G$675,'Guru SertifikaSi'!F$3,FALSE)</f>
        <v>1</v>
      </c>
      <c r="AK28" s="10">
        <f t="shared" si="24"/>
        <v>5</v>
      </c>
      <c r="AL28" s="44">
        <f t="shared" si="25"/>
        <v>5</v>
      </c>
      <c r="AM28" s="44">
        <f t="shared" si="25"/>
        <v>3</v>
      </c>
      <c r="AN28" s="11">
        <f t="shared" si="26"/>
        <v>8</v>
      </c>
      <c r="AO28" s="642">
        <v>0</v>
      </c>
      <c r="AP28" s="642">
        <v>0</v>
      </c>
      <c r="AQ28" s="642">
        <v>0</v>
      </c>
      <c r="AR28" s="642">
        <v>0</v>
      </c>
      <c r="AS28" s="642">
        <v>0</v>
      </c>
      <c r="AT28" s="642">
        <v>0</v>
      </c>
      <c r="AU28" s="642">
        <v>0</v>
      </c>
      <c r="AV28" s="642">
        <v>0</v>
      </c>
      <c r="AW28" s="643">
        <v>0</v>
      </c>
      <c r="AX28" s="643">
        <v>0</v>
      </c>
      <c r="AY28" s="642">
        <v>5</v>
      </c>
      <c r="AZ28" s="642">
        <v>3</v>
      </c>
      <c r="BA28" s="642">
        <v>0</v>
      </c>
      <c r="BB28" s="642">
        <v>0</v>
      </c>
      <c r="BC28" s="642">
        <v>0</v>
      </c>
      <c r="BD28" s="642">
        <v>0</v>
      </c>
      <c r="BE28" s="13">
        <f t="shared" si="39"/>
        <v>0</v>
      </c>
      <c r="BF28" s="13">
        <f t="shared" si="39"/>
        <v>0</v>
      </c>
      <c r="BG28" s="10">
        <f t="shared" si="40"/>
        <v>0</v>
      </c>
      <c r="BH28" s="13">
        <f t="shared" si="41"/>
        <v>5</v>
      </c>
      <c r="BI28" s="13">
        <f t="shared" si="41"/>
        <v>3</v>
      </c>
      <c r="BJ28" s="10">
        <f t="shared" si="42"/>
        <v>8</v>
      </c>
      <c r="BK28" s="44">
        <f t="shared" si="43"/>
        <v>5</v>
      </c>
      <c r="BL28" s="44">
        <f t="shared" si="27"/>
        <v>3</v>
      </c>
      <c r="BM28" s="11">
        <f t="shared" si="27"/>
        <v>8</v>
      </c>
      <c r="BN28" s="642">
        <v>1</v>
      </c>
      <c r="BO28" s="642">
        <v>0</v>
      </c>
      <c r="BP28" s="642">
        <v>0</v>
      </c>
      <c r="BQ28" s="642">
        <v>0</v>
      </c>
      <c r="BR28" s="642">
        <v>0</v>
      </c>
      <c r="BS28" s="642">
        <v>0</v>
      </c>
      <c r="BT28" s="642">
        <v>0</v>
      </c>
      <c r="BU28" s="642">
        <v>0</v>
      </c>
      <c r="BV28" s="644">
        <f t="shared" si="44"/>
        <v>0</v>
      </c>
      <c r="BW28" s="644">
        <f t="shared" si="44"/>
        <v>0</v>
      </c>
      <c r="BX28" s="44">
        <f t="shared" si="45"/>
        <v>1</v>
      </c>
      <c r="BY28" s="44">
        <f t="shared" si="45"/>
        <v>0</v>
      </c>
      <c r="BZ28" s="11">
        <f t="shared" si="28"/>
        <v>1</v>
      </c>
      <c r="CA28" s="14">
        <f t="shared" si="29"/>
        <v>5</v>
      </c>
      <c r="CB28" s="14">
        <f t="shared" si="29"/>
        <v>3</v>
      </c>
      <c r="CC28" s="13">
        <f t="shared" si="30"/>
        <v>1</v>
      </c>
      <c r="CD28" s="13">
        <f t="shared" si="30"/>
        <v>0</v>
      </c>
      <c r="CE28" s="13">
        <f t="shared" si="31"/>
        <v>6</v>
      </c>
      <c r="CF28" s="13">
        <f t="shared" si="31"/>
        <v>3</v>
      </c>
      <c r="CG28" s="289">
        <f t="shared" si="32"/>
        <v>9</v>
      </c>
      <c r="CJ28" s="1">
        <v>1</v>
      </c>
      <c r="CK28" s="6">
        <f t="shared" si="46"/>
        <v>2</v>
      </c>
      <c r="CL28" s="6">
        <v>0</v>
      </c>
      <c r="CM28" s="6">
        <v>1</v>
      </c>
      <c r="CN28" s="6">
        <f t="shared" si="47"/>
        <v>5</v>
      </c>
      <c r="CO28" s="6">
        <f t="shared" si="48"/>
        <v>4</v>
      </c>
    </row>
    <row r="29" spans="1:93" ht="15" x14ac:dyDescent="0.25">
      <c r="A29" s="1" t="s">
        <v>1384</v>
      </c>
      <c r="B29" s="6">
        <v>16</v>
      </c>
      <c r="C29" s="9">
        <v>16</v>
      </c>
      <c r="D29" s="641" t="s">
        <v>6</v>
      </c>
      <c r="E29" s="37" t="s">
        <v>24</v>
      </c>
      <c r="F29" s="9">
        <v>20319227</v>
      </c>
      <c r="G29" s="524" t="s">
        <v>283</v>
      </c>
      <c r="H29" s="9" t="s">
        <v>52</v>
      </c>
      <c r="I29" s="642">
        <v>0</v>
      </c>
      <c r="J29" s="642">
        <v>0</v>
      </c>
      <c r="K29" s="642">
        <v>0</v>
      </c>
      <c r="L29" s="642">
        <v>0</v>
      </c>
      <c r="M29" s="642">
        <v>0</v>
      </c>
      <c r="N29" s="642">
        <v>2</v>
      </c>
      <c r="O29" s="642">
        <v>1</v>
      </c>
      <c r="P29" s="642">
        <v>2</v>
      </c>
      <c r="Q29" s="14">
        <f t="shared" si="33"/>
        <v>1</v>
      </c>
      <c r="R29" s="14">
        <f t="shared" si="33"/>
        <v>4</v>
      </c>
      <c r="S29" s="10">
        <f t="shared" si="34"/>
        <v>5</v>
      </c>
      <c r="T29" s="642">
        <v>0</v>
      </c>
      <c r="U29" s="642">
        <v>0</v>
      </c>
      <c r="V29" s="642">
        <v>1</v>
      </c>
      <c r="W29" s="642">
        <v>0</v>
      </c>
      <c r="X29" s="642">
        <v>0</v>
      </c>
      <c r="Y29" s="642">
        <v>1</v>
      </c>
      <c r="Z29" s="623">
        <f t="shared" si="49"/>
        <v>1</v>
      </c>
      <c r="AA29" s="623">
        <f t="shared" si="35"/>
        <v>1</v>
      </c>
      <c r="AB29" s="10">
        <f t="shared" si="20"/>
        <v>2</v>
      </c>
      <c r="AC29" s="44">
        <f t="shared" si="36"/>
        <v>2</v>
      </c>
      <c r="AD29" s="44">
        <f t="shared" si="21"/>
        <v>5</v>
      </c>
      <c r="AE29" s="44">
        <f t="shared" si="22"/>
        <v>7</v>
      </c>
      <c r="AF29" s="12">
        <f t="shared" si="37"/>
        <v>0</v>
      </c>
      <c r="AG29" s="12">
        <f t="shared" si="38"/>
        <v>3</v>
      </c>
      <c r="AH29" s="10">
        <f t="shared" si="23"/>
        <v>3</v>
      </c>
      <c r="AI29" s="12">
        <f>VLOOKUP($F29,'Guru SertifikaSi'!$C$6:$G$675,'Guru SertifikaSi'!E$3,FALSE)</f>
        <v>2</v>
      </c>
      <c r="AJ29" s="12">
        <f>VLOOKUP($F29,'Guru SertifikaSi'!$C$6:$G$675,'Guru SertifikaSi'!F$3,FALSE)</f>
        <v>2</v>
      </c>
      <c r="AK29" s="10">
        <f t="shared" si="24"/>
        <v>4</v>
      </c>
      <c r="AL29" s="44">
        <f t="shared" si="25"/>
        <v>2</v>
      </c>
      <c r="AM29" s="44">
        <f t="shared" si="25"/>
        <v>5</v>
      </c>
      <c r="AN29" s="11">
        <f t="shared" si="26"/>
        <v>7</v>
      </c>
      <c r="AO29" s="642">
        <v>0</v>
      </c>
      <c r="AP29" s="642">
        <v>0</v>
      </c>
      <c r="AQ29" s="642">
        <v>0</v>
      </c>
      <c r="AR29" s="642">
        <v>0</v>
      </c>
      <c r="AS29" s="642">
        <v>0</v>
      </c>
      <c r="AT29" s="642">
        <v>0</v>
      </c>
      <c r="AU29" s="642">
        <v>0</v>
      </c>
      <c r="AV29" s="642">
        <v>0</v>
      </c>
      <c r="AW29" s="643">
        <v>0</v>
      </c>
      <c r="AX29" s="643">
        <v>0</v>
      </c>
      <c r="AY29" s="642">
        <v>2</v>
      </c>
      <c r="AZ29" s="642">
        <v>5</v>
      </c>
      <c r="BA29" s="642">
        <v>0</v>
      </c>
      <c r="BB29" s="642">
        <v>0</v>
      </c>
      <c r="BC29" s="642">
        <v>0</v>
      </c>
      <c r="BD29" s="642">
        <v>0</v>
      </c>
      <c r="BE29" s="13">
        <f t="shared" si="39"/>
        <v>0</v>
      </c>
      <c r="BF29" s="13">
        <f t="shared" si="39"/>
        <v>0</v>
      </c>
      <c r="BG29" s="10">
        <f t="shared" si="40"/>
        <v>0</v>
      </c>
      <c r="BH29" s="13">
        <f t="shared" si="41"/>
        <v>2</v>
      </c>
      <c r="BI29" s="13">
        <f t="shared" si="41"/>
        <v>5</v>
      </c>
      <c r="BJ29" s="10">
        <f t="shared" si="42"/>
        <v>7</v>
      </c>
      <c r="BK29" s="44">
        <f t="shared" si="43"/>
        <v>2</v>
      </c>
      <c r="BL29" s="44">
        <f t="shared" si="27"/>
        <v>5</v>
      </c>
      <c r="BM29" s="11">
        <f t="shared" si="27"/>
        <v>7</v>
      </c>
      <c r="BN29" s="642">
        <v>0</v>
      </c>
      <c r="BO29" s="642">
        <v>0</v>
      </c>
      <c r="BP29" s="642">
        <v>0</v>
      </c>
      <c r="BQ29" s="642">
        <v>0</v>
      </c>
      <c r="BR29" s="642">
        <v>0</v>
      </c>
      <c r="BS29" s="642">
        <v>0</v>
      </c>
      <c r="BT29" s="642">
        <v>0</v>
      </c>
      <c r="BU29" s="642">
        <v>0</v>
      </c>
      <c r="BV29" s="644">
        <f t="shared" si="44"/>
        <v>0</v>
      </c>
      <c r="BW29" s="644">
        <f t="shared" si="44"/>
        <v>0</v>
      </c>
      <c r="BX29" s="44">
        <f t="shared" si="45"/>
        <v>0</v>
      </c>
      <c r="BY29" s="44">
        <f t="shared" si="45"/>
        <v>0</v>
      </c>
      <c r="BZ29" s="11">
        <f t="shared" si="28"/>
        <v>0</v>
      </c>
      <c r="CA29" s="14">
        <f t="shared" si="29"/>
        <v>2</v>
      </c>
      <c r="CB29" s="14">
        <f t="shared" si="29"/>
        <v>5</v>
      </c>
      <c r="CC29" s="13">
        <f t="shared" si="30"/>
        <v>0</v>
      </c>
      <c r="CD29" s="13">
        <f t="shared" si="30"/>
        <v>0</v>
      </c>
      <c r="CE29" s="13">
        <f t="shared" si="31"/>
        <v>2</v>
      </c>
      <c r="CF29" s="13">
        <f t="shared" si="31"/>
        <v>5</v>
      </c>
      <c r="CG29" s="289">
        <f t="shared" si="32"/>
        <v>7</v>
      </c>
      <c r="CJ29" s="1">
        <v>1</v>
      </c>
      <c r="CK29" s="6">
        <f t="shared" si="46"/>
        <v>3</v>
      </c>
      <c r="CL29" s="6">
        <v>0</v>
      </c>
      <c r="CM29" s="6">
        <v>1</v>
      </c>
      <c r="CN29" s="6">
        <f t="shared" si="47"/>
        <v>2</v>
      </c>
      <c r="CO29" s="6">
        <f t="shared" si="48"/>
        <v>6</v>
      </c>
    </row>
    <row r="30" spans="1:93" ht="15" x14ac:dyDescent="0.25">
      <c r="A30" s="1" t="s">
        <v>1385</v>
      </c>
      <c r="B30" s="6">
        <v>17</v>
      </c>
      <c r="C30" s="9">
        <v>17</v>
      </c>
      <c r="D30" s="641" t="s">
        <v>6</v>
      </c>
      <c r="E30" s="37" t="s">
        <v>24</v>
      </c>
      <c r="F30" s="9">
        <v>20319088</v>
      </c>
      <c r="G30" s="524" t="s">
        <v>284</v>
      </c>
      <c r="H30" s="9" t="s">
        <v>52</v>
      </c>
      <c r="I30" s="642">
        <v>0</v>
      </c>
      <c r="J30" s="642">
        <v>0</v>
      </c>
      <c r="K30" s="642">
        <v>0</v>
      </c>
      <c r="L30" s="642">
        <v>1</v>
      </c>
      <c r="M30" s="642">
        <v>1</v>
      </c>
      <c r="N30" s="642">
        <v>0</v>
      </c>
      <c r="O30" s="642">
        <v>1</v>
      </c>
      <c r="P30" s="642">
        <v>2</v>
      </c>
      <c r="Q30" s="14">
        <f t="shared" si="33"/>
        <v>2</v>
      </c>
      <c r="R30" s="14">
        <f t="shared" si="33"/>
        <v>3</v>
      </c>
      <c r="S30" s="10">
        <f t="shared" si="34"/>
        <v>5</v>
      </c>
      <c r="T30" s="642">
        <v>0</v>
      </c>
      <c r="U30" s="642">
        <v>0</v>
      </c>
      <c r="V30" s="642">
        <v>0</v>
      </c>
      <c r="W30" s="642">
        <v>0</v>
      </c>
      <c r="X30" s="642">
        <v>1</v>
      </c>
      <c r="Y30" s="642">
        <v>3</v>
      </c>
      <c r="Z30" s="623">
        <f t="shared" si="49"/>
        <v>1</v>
      </c>
      <c r="AA30" s="623">
        <f t="shared" si="35"/>
        <v>3</v>
      </c>
      <c r="AB30" s="10">
        <f t="shared" si="20"/>
        <v>4</v>
      </c>
      <c r="AC30" s="44">
        <f t="shared" si="36"/>
        <v>3</v>
      </c>
      <c r="AD30" s="44">
        <f t="shared" si="21"/>
        <v>6</v>
      </c>
      <c r="AE30" s="44">
        <f t="shared" si="22"/>
        <v>9</v>
      </c>
      <c r="AF30" s="12">
        <f t="shared" si="37"/>
        <v>0</v>
      </c>
      <c r="AG30" s="12">
        <f t="shared" si="38"/>
        <v>5</v>
      </c>
      <c r="AH30" s="10">
        <f t="shared" si="23"/>
        <v>5</v>
      </c>
      <c r="AI30" s="12">
        <f>VLOOKUP($F30,'Guru SertifikaSi'!$C$6:$G$675,'Guru SertifikaSi'!E$3,FALSE)</f>
        <v>3</v>
      </c>
      <c r="AJ30" s="12">
        <f>VLOOKUP($F30,'Guru SertifikaSi'!$C$6:$G$675,'Guru SertifikaSi'!F$3,FALSE)</f>
        <v>1</v>
      </c>
      <c r="AK30" s="10">
        <f t="shared" si="24"/>
        <v>4</v>
      </c>
      <c r="AL30" s="44">
        <f t="shared" si="25"/>
        <v>3</v>
      </c>
      <c r="AM30" s="44">
        <f t="shared" si="25"/>
        <v>6</v>
      </c>
      <c r="AN30" s="11">
        <f t="shared" si="26"/>
        <v>9</v>
      </c>
      <c r="AO30" s="642">
        <v>0</v>
      </c>
      <c r="AP30" s="642">
        <v>0</v>
      </c>
      <c r="AQ30" s="642">
        <v>0</v>
      </c>
      <c r="AR30" s="642">
        <v>0</v>
      </c>
      <c r="AS30" s="642">
        <v>0</v>
      </c>
      <c r="AT30" s="642">
        <v>0</v>
      </c>
      <c r="AU30" s="642">
        <v>0</v>
      </c>
      <c r="AV30" s="642">
        <v>0</v>
      </c>
      <c r="AW30" s="643">
        <v>0</v>
      </c>
      <c r="AX30" s="643">
        <v>0</v>
      </c>
      <c r="AY30" s="642">
        <v>3</v>
      </c>
      <c r="AZ30" s="642">
        <v>6</v>
      </c>
      <c r="BA30" s="642">
        <v>0</v>
      </c>
      <c r="BB30" s="642">
        <v>0</v>
      </c>
      <c r="BC30" s="642">
        <v>0</v>
      </c>
      <c r="BD30" s="642">
        <v>0</v>
      </c>
      <c r="BE30" s="13">
        <f t="shared" si="39"/>
        <v>0</v>
      </c>
      <c r="BF30" s="13">
        <f t="shared" si="39"/>
        <v>0</v>
      </c>
      <c r="BG30" s="10">
        <f t="shared" si="40"/>
        <v>0</v>
      </c>
      <c r="BH30" s="13">
        <f t="shared" si="41"/>
        <v>3</v>
      </c>
      <c r="BI30" s="13">
        <f t="shared" si="41"/>
        <v>6</v>
      </c>
      <c r="BJ30" s="10">
        <f t="shared" si="42"/>
        <v>9</v>
      </c>
      <c r="BK30" s="44">
        <f t="shared" si="43"/>
        <v>3</v>
      </c>
      <c r="BL30" s="44">
        <f t="shared" si="27"/>
        <v>6</v>
      </c>
      <c r="BM30" s="11">
        <f t="shared" si="27"/>
        <v>9</v>
      </c>
      <c r="BN30" s="642">
        <v>0</v>
      </c>
      <c r="BO30" s="642">
        <v>0</v>
      </c>
      <c r="BP30" s="642">
        <v>0</v>
      </c>
      <c r="BQ30" s="642">
        <v>0</v>
      </c>
      <c r="BR30" s="642">
        <v>0</v>
      </c>
      <c r="BS30" s="642">
        <v>0</v>
      </c>
      <c r="BT30" s="642">
        <v>0</v>
      </c>
      <c r="BU30" s="642">
        <v>0</v>
      </c>
      <c r="BV30" s="644">
        <f t="shared" si="44"/>
        <v>0</v>
      </c>
      <c r="BW30" s="644">
        <f t="shared" si="44"/>
        <v>0</v>
      </c>
      <c r="BX30" s="44">
        <f t="shared" si="45"/>
        <v>0</v>
      </c>
      <c r="BY30" s="44">
        <f t="shared" si="45"/>
        <v>0</v>
      </c>
      <c r="BZ30" s="11">
        <f t="shared" si="28"/>
        <v>0</v>
      </c>
      <c r="CA30" s="14">
        <f t="shared" si="29"/>
        <v>3</v>
      </c>
      <c r="CB30" s="14">
        <f t="shared" si="29"/>
        <v>6</v>
      </c>
      <c r="CC30" s="13">
        <f t="shared" si="30"/>
        <v>0</v>
      </c>
      <c r="CD30" s="13">
        <f t="shared" si="30"/>
        <v>0</v>
      </c>
      <c r="CE30" s="13">
        <f t="shared" si="31"/>
        <v>3</v>
      </c>
      <c r="CF30" s="13">
        <f t="shared" si="31"/>
        <v>6</v>
      </c>
      <c r="CG30" s="289">
        <f t="shared" si="32"/>
        <v>9</v>
      </c>
      <c r="CJ30" s="1">
        <v>1</v>
      </c>
      <c r="CK30" s="6">
        <f t="shared" si="46"/>
        <v>3</v>
      </c>
      <c r="CL30" s="6">
        <v>0</v>
      </c>
      <c r="CM30" s="6">
        <v>1</v>
      </c>
      <c r="CN30" s="6">
        <f t="shared" si="47"/>
        <v>3</v>
      </c>
      <c r="CO30" s="6">
        <f t="shared" si="48"/>
        <v>7</v>
      </c>
    </row>
    <row r="31" spans="1:93" ht="15" x14ac:dyDescent="0.25">
      <c r="A31" s="1" t="s">
        <v>1386</v>
      </c>
      <c r="B31" s="6">
        <v>18</v>
      </c>
      <c r="C31" s="9">
        <v>18</v>
      </c>
      <c r="D31" s="641" t="s">
        <v>6</v>
      </c>
      <c r="E31" s="37" t="s">
        <v>24</v>
      </c>
      <c r="F31" s="9">
        <v>20319071</v>
      </c>
      <c r="G31" s="524" t="s">
        <v>285</v>
      </c>
      <c r="H31" s="9" t="s">
        <v>52</v>
      </c>
      <c r="I31" s="642">
        <v>1</v>
      </c>
      <c r="J31" s="642">
        <v>0</v>
      </c>
      <c r="K31" s="642">
        <v>0</v>
      </c>
      <c r="L31" s="642">
        <v>0</v>
      </c>
      <c r="M31" s="642">
        <v>2</v>
      </c>
      <c r="N31" s="642">
        <v>0</v>
      </c>
      <c r="O31" s="642">
        <v>2</v>
      </c>
      <c r="P31" s="642">
        <v>3</v>
      </c>
      <c r="Q31" s="14">
        <f t="shared" si="33"/>
        <v>5</v>
      </c>
      <c r="R31" s="14">
        <f t="shared" si="33"/>
        <v>3</v>
      </c>
      <c r="S31" s="10">
        <f t="shared" si="34"/>
        <v>8</v>
      </c>
      <c r="T31" s="642">
        <v>0</v>
      </c>
      <c r="U31" s="642">
        <v>0</v>
      </c>
      <c r="V31" s="642">
        <v>0</v>
      </c>
      <c r="W31" s="642">
        <v>1</v>
      </c>
      <c r="X31" s="642">
        <v>4</v>
      </c>
      <c r="Y31" s="642">
        <v>4</v>
      </c>
      <c r="Z31" s="623">
        <f t="shared" si="49"/>
        <v>4</v>
      </c>
      <c r="AA31" s="623">
        <f t="shared" si="35"/>
        <v>5</v>
      </c>
      <c r="AB31" s="10">
        <f t="shared" si="20"/>
        <v>9</v>
      </c>
      <c r="AC31" s="44">
        <f t="shared" si="36"/>
        <v>9</v>
      </c>
      <c r="AD31" s="44">
        <f t="shared" si="21"/>
        <v>8</v>
      </c>
      <c r="AE31" s="44">
        <f t="shared" si="22"/>
        <v>17</v>
      </c>
      <c r="AF31" s="12">
        <f t="shared" si="37"/>
        <v>4</v>
      </c>
      <c r="AG31" s="12">
        <f t="shared" si="38"/>
        <v>6</v>
      </c>
      <c r="AH31" s="10">
        <f t="shared" si="23"/>
        <v>10</v>
      </c>
      <c r="AI31" s="12">
        <f>VLOOKUP($F31,'Guru SertifikaSi'!$C$6:$G$675,'Guru SertifikaSi'!E$3,FALSE)</f>
        <v>5</v>
      </c>
      <c r="AJ31" s="12">
        <f>VLOOKUP($F31,'Guru SertifikaSi'!$C$6:$G$675,'Guru SertifikaSi'!F$3,FALSE)</f>
        <v>2</v>
      </c>
      <c r="AK31" s="10">
        <f t="shared" si="24"/>
        <v>7</v>
      </c>
      <c r="AL31" s="44">
        <f t="shared" si="25"/>
        <v>9</v>
      </c>
      <c r="AM31" s="44">
        <f t="shared" si="25"/>
        <v>8</v>
      </c>
      <c r="AN31" s="11">
        <f t="shared" si="26"/>
        <v>17</v>
      </c>
      <c r="AO31" s="642">
        <v>0</v>
      </c>
      <c r="AP31" s="642">
        <v>0</v>
      </c>
      <c r="AQ31" s="642">
        <v>0</v>
      </c>
      <c r="AR31" s="642">
        <v>0</v>
      </c>
      <c r="AS31" s="642">
        <v>0</v>
      </c>
      <c r="AT31" s="642">
        <v>0</v>
      </c>
      <c r="AU31" s="642">
        <v>0</v>
      </c>
      <c r="AV31" s="642">
        <v>0</v>
      </c>
      <c r="AW31" s="643">
        <v>0</v>
      </c>
      <c r="AX31" s="643">
        <v>0</v>
      </c>
      <c r="AY31" s="642">
        <v>7</v>
      </c>
      <c r="AZ31" s="642">
        <v>8</v>
      </c>
      <c r="BA31" s="642">
        <v>2</v>
      </c>
      <c r="BB31" s="642">
        <v>0</v>
      </c>
      <c r="BC31" s="642">
        <v>0</v>
      </c>
      <c r="BD31" s="642">
        <v>0</v>
      </c>
      <c r="BE31" s="13">
        <f t="shared" si="39"/>
        <v>0</v>
      </c>
      <c r="BF31" s="13">
        <f t="shared" si="39"/>
        <v>0</v>
      </c>
      <c r="BG31" s="10">
        <f t="shared" si="40"/>
        <v>0</v>
      </c>
      <c r="BH31" s="13">
        <f t="shared" si="41"/>
        <v>9</v>
      </c>
      <c r="BI31" s="13">
        <f t="shared" si="41"/>
        <v>8</v>
      </c>
      <c r="BJ31" s="10">
        <f t="shared" si="42"/>
        <v>17</v>
      </c>
      <c r="BK31" s="44">
        <f t="shared" si="43"/>
        <v>9</v>
      </c>
      <c r="BL31" s="44">
        <f t="shared" si="27"/>
        <v>8</v>
      </c>
      <c r="BM31" s="11">
        <f t="shared" si="27"/>
        <v>17</v>
      </c>
      <c r="BN31" s="642">
        <v>0</v>
      </c>
      <c r="BO31" s="642">
        <v>0</v>
      </c>
      <c r="BP31" s="642">
        <v>0</v>
      </c>
      <c r="BQ31" s="642">
        <v>0</v>
      </c>
      <c r="BR31" s="642">
        <v>0</v>
      </c>
      <c r="BS31" s="642">
        <v>0</v>
      </c>
      <c r="BT31" s="642">
        <v>0</v>
      </c>
      <c r="BU31" s="642">
        <v>0</v>
      </c>
      <c r="BV31" s="644">
        <f t="shared" si="44"/>
        <v>0</v>
      </c>
      <c r="BW31" s="644">
        <f t="shared" si="44"/>
        <v>0</v>
      </c>
      <c r="BX31" s="44">
        <f t="shared" si="45"/>
        <v>0</v>
      </c>
      <c r="BY31" s="44">
        <f t="shared" si="45"/>
        <v>0</v>
      </c>
      <c r="BZ31" s="11">
        <f t="shared" si="28"/>
        <v>0</v>
      </c>
      <c r="CA31" s="14">
        <f t="shared" si="29"/>
        <v>9</v>
      </c>
      <c r="CB31" s="14">
        <f t="shared" si="29"/>
        <v>8</v>
      </c>
      <c r="CC31" s="13">
        <f t="shared" si="30"/>
        <v>0</v>
      </c>
      <c r="CD31" s="13">
        <f t="shared" si="30"/>
        <v>0</v>
      </c>
      <c r="CE31" s="13">
        <f t="shared" si="31"/>
        <v>9</v>
      </c>
      <c r="CF31" s="13">
        <f t="shared" si="31"/>
        <v>8</v>
      </c>
      <c r="CG31" s="289">
        <f t="shared" si="32"/>
        <v>17</v>
      </c>
      <c r="CJ31" s="1">
        <v>1</v>
      </c>
      <c r="CK31" s="6">
        <f t="shared" si="46"/>
        <v>4</v>
      </c>
      <c r="CL31" s="6">
        <v>0</v>
      </c>
      <c r="CM31" s="6">
        <v>1</v>
      </c>
      <c r="CN31" s="6">
        <f t="shared" si="47"/>
        <v>7</v>
      </c>
      <c r="CO31" s="6">
        <f t="shared" si="48"/>
        <v>9</v>
      </c>
    </row>
    <row r="32" spans="1:93" ht="15" x14ac:dyDescent="0.25">
      <c r="A32" s="1" t="s">
        <v>1387</v>
      </c>
      <c r="B32" s="6">
        <v>19</v>
      </c>
      <c r="C32" s="9">
        <v>19</v>
      </c>
      <c r="D32" s="641" t="s">
        <v>6</v>
      </c>
      <c r="E32" s="37" t="s">
        <v>24</v>
      </c>
      <c r="F32" s="9">
        <v>20319146</v>
      </c>
      <c r="G32" s="524" t="s">
        <v>286</v>
      </c>
      <c r="H32" s="9" t="s">
        <v>52</v>
      </c>
      <c r="I32" s="642">
        <v>1</v>
      </c>
      <c r="J32" s="642">
        <v>1</v>
      </c>
      <c r="K32" s="642">
        <v>0</v>
      </c>
      <c r="L32" s="642">
        <v>0</v>
      </c>
      <c r="M32" s="642">
        <v>0</v>
      </c>
      <c r="N32" s="642">
        <v>0</v>
      </c>
      <c r="O32" s="642">
        <v>1</v>
      </c>
      <c r="P32" s="642">
        <v>2</v>
      </c>
      <c r="Q32" s="14">
        <f t="shared" si="33"/>
        <v>2</v>
      </c>
      <c r="R32" s="14">
        <f t="shared" si="33"/>
        <v>3</v>
      </c>
      <c r="S32" s="10">
        <f t="shared" si="34"/>
        <v>5</v>
      </c>
      <c r="T32" s="642">
        <v>0</v>
      </c>
      <c r="U32" s="642">
        <v>0</v>
      </c>
      <c r="V32" s="642">
        <v>0</v>
      </c>
      <c r="W32" s="642">
        <v>0</v>
      </c>
      <c r="X32" s="642">
        <v>1</v>
      </c>
      <c r="Y32" s="642">
        <v>2</v>
      </c>
      <c r="Z32" s="623">
        <f t="shared" si="49"/>
        <v>1</v>
      </c>
      <c r="AA32" s="623">
        <f t="shared" si="35"/>
        <v>2</v>
      </c>
      <c r="AB32" s="10">
        <f t="shared" si="20"/>
        <v>3</v>
      </c>
      <c r="AC32" s="44">
        <f t="shared" si="36"/>
        <v>3</v>
      </c>
      <c r="AD32" s="44">
        <f t="shared" si="21"/>
        <v>5</v>
      </c>
      <c r="AE32" s="44">
        <f t="shared" si="22"/>
        <v>8</v>
      </c>
      <c r="AF32" s="12">
        <f t="shared" si="37"/>
        <v>2</v>
      </c>
      <c r="AG32" s="12">
        <f t="shared" si="38"/>
        <v>3</v>
      </c>
      <c r="AH32" s="10">
        <f t="shared" si="23"/>
        <v>5</v>
      </c>
      <c r="AI32" s="12">
        <f>VLOOKUP($F32,'Guru SertifikaSi'!$C$6:$G$675,'Guru SertifikaSi'!E$3,FALSE)</f>
        <v>1</v>
      </c>
      <c r="AJ32" s="12">
        <f>VLOOKUP($F32,'Guru SertifikaSi'!$C$6:$G$675,'Guru SertifikaSi'!F$3,FALSE)</f>
        <v>2</v>
      </c>
      <c r="AK32" s="10">
        <f t="shared" si="24"/>
        <v>3</v>
      </c>
      <c r="AL32" s="44">
        <f t="shared" si="25"/>
        <v>3</v>
      </c>
      <c r="AM32" s="44">
        <f t="shared" si="25"/>
        <v>5</v>
      </c>
      <c r="AN32" s="11">
        <f t="shared" si="26"/>
        <v>8</v>
      </c>
      <c r="AO32" s="642">
        <v>0</v>
      </c>
      <c r="AP32" s="642">
        <v>0</v>
      </c>
      <c r="AQ32" s="642">
        <v>0</v>
      </c>
      <c r="AR32" s="642">
        <v>0</v>
      </c>
      <c r="AS32" s="642">
        <v>0</v>
      </c>
      <c r="AT32" s="642">
        <v>0</v>
      </c>
      <c r="AU32" s="642">
        <v>0</v>
      </c>
      <c r="AV32" s="642">
        <v>0</v>
      </c>
      <c r="AW32" s="643">
        <v>0</v>
      </c>
      <c r="AX32" s="643">
        <v>0</v>
      </c>
      <c r="AY32" s="642">
        <v>3</v>
      </c>
      <c r="AZ32" s="642">
        <v>5</v>
      </c>
      <c r="BA32" s="642">
        <v>0</v>
      </c>
      <c r="BB32" s="642">
        <v>0</v>
      </c>
      <c r="BC32" s="642">
        <v>0</v>
      </c>
      <c r="BD32" s="642">
        <v>0</v>
      </c>
      <c r="BE32" s="13">
        <f t="shared" si="39"/>
        <v>0</v>
      </c>
      <c r="BF32" s="13">
        <f t="shared" si="39"/>
        <v>0</v>
      </c>
      <c r="BG32" s="10">
        <f t="shared" si="40"/>
        <v>0</v>
      </c>
      <c r="BH32" s="13">
        <f t="shared" si="41"/>
        <v>3</v>
      </c>
      <c r="BI32" s="13">
        <f t="shared" si="41"/>
        <v>5</v>
      </c>
      <c r="BJ32" s="10">
        <f t="shared" si="42"/>
        <v>8</v>
      </c>
      <c r="BK32" s="44">
        <f t="shared" si="43"/>
        <v>3</v>
      </c>
      <c r="BL32" s="44">
        <f t="shared" si="27"/>
        <v>5</v>
      </c>
      <c r="BM32" s="11">
        <f t="shared" si="27"/>
        <v>8</v>
      </c>
      <c r="BN32" s="642">
        <v>0</v>
      </c>
      <c r="BO32" s="642">
        <v>0</v>
      </c>
      <c r="BP32" s="642">
        <v>0</v>
      </c>
      <c r="BQ32" s="642">
        <v>0</v>
      </c>
      <c r="BR32" s="642">
        <v>0</v>
      </c>
      <c r="BS32" s="642">
        <v>0</v>
      </c>
      <c r="BT32" s="642">
        <v>0</v>
      </c>
      <c r="BU32" s="642">
        <v>0</v>
      </c>
      <c r="BV32" s="644">
        <f t="shared" si="44"/>
        <v>0</v>
      </c>
      <c r="BW32" s="644">
        <f t="shared" si="44"/>
        <v>0</v>
      </c>
      <c r="BX32" s="44">
        <f t="shared" si="45"/>
        <v>0</v>
      </c>
      <c r="BY32" s="44">
        <f t="shared" si="45"/>
        <v>0</v>
      </c>
      <c r="BZ32" s="11">
        <f t="shared" si="28"/>
        <v>0</v>
      </c>
      <c r="CA32" s="14">
        <f t="shared" si="29"/>
        <v>3</v>
      </c>
      <c r="CB32" s="14">
        <f t="shared" si="29"/>
        <v>5</v>
      </c>
      <c r="CC32" s="13">
        <f t="shared" si="30"/>
        <v>0</v>
      </c>
      <c r="CD32" s="13">
        <f t="shared" si="30"/>
        <v>0</v>
      </c>
      <c r="CE32" s="13">
        <f t="shared" si="31"/>
        <v>3</v>
      </c>
      <c r="CF32" s="13">
        <f t="shared" si="31"/>
        <v>5</v>
      </c>
      <c r="CG32" s="289">
        <f t="shared" si="32"/>
        <v>8</v>
      </c>
      <c r="CJ32" s="1">
        <v>1</v>
      </c>
      <c r="CK32" s="6">
        <f t="shared" si="46"/>
        <v>3</v>
      </c>
      <c r="CL32" s="6">
        <v>0</v>
      </c>
      <c r="CM32" s="6">
        <v>1</v>
      </c>
      <c r="CN32" s="6">
        <f t="shared" si="47"/>
        <v>3</v>
      </c>
      <c r="CO32" s="6">
        <f t="shared" si="48"/>
        <v>6</v>
      </c>
    </row>
    <row r="33" spans="1:93" ht="15" x14ac:dyDescent="0.25">
      <c r="A33" s="1" t="s">
        <v>1388</v>
      </c>
      <c r="B33" s="6">
        <v>20</v>
      </c>
      <c r="C33" s="9">
        <v>20</v>
      </c>
      <c r="D33" s="641" t="s">
        <v>6</v>
      </c>
      <c r="E33" s="37" t="s">
        <v>24</v>
      </c>
      <c r="F33" s="9">
        <v>20319145</v>
      </c>
      <c r="G33" s="524" t="s">
        <v>287</v>
      </c>
      <c r="H33" s="9" t="s">
        <v>52</v>
      </c>
      <c r="I33" s="642">
        <v>0</v>
      </c>
      <c r="J33" s="642">
        <v>0</v>
      </c>
      <c r="K33" s="642">
        <v>0</v>
      </c>
      <c r="L33" s="642">
        <v>0</v>
      </c>
      <c r="M33" s="642">
        <v>0</v>
      </c>
      <c r="N33" s="642">
        <v>2</v>
      </c>
      <c r="O33" s="642">
        <v>0</v>
      </c>
      <c r="P33" s="642">
        <v>3</v>
      </c>
      <c r="Q33" s="14">
        <f t="shared" si="33"/>
        <v>0</v>
      </c>
      <c r="R33" s="14">
        <f t="shared" si="33"/>
        <v>5</v>
      </c>
      <c r="S33" s="10">
        <f t="shared" si="34"/>
        <v>5</v>
      </c>
      <c r="T33" s="642">
        <v>0</v>
      </c>
      <c r="U33" s="642">
        <v>0</v>
      </c>
      <c r="V33" s="642">
        <v>0</v>
      </c>
      <c r="W33" s="642">
        <v>0</v>
      </c>
      <c r="X33" s="642">
        <v>1</v>
      </c>
      <c r="Y33" s="642">
        <v>2</v>
      </c>
      <c r="Z33" s="623">
        <f t="shared" si="49"/>
        <v>1</v>
      </c>
      <c r="AA33" s="623">
        <f t="shared" si="35"/>
        <v>2</v>
      </c>
      <c r="AB33" s="10">
        <f t="shared" si="20"/>
        <v>3</v>
      </c>
      <c r="AC33" s="44">
        <f t="shared" si="36"/>
        <v>1</v>
      </c>
      <c r="AD33" s="44">
        <f t="shared" si="21"/>
        <v>7</v>
      </c>
      <c r="AE33" s="44">
        <f t="shared" si="22"/>
        <v>8</v>
      </c>
      <c r="AF33" s="12">
        <f t="shared" si="37"/>
        <v>0</v>
      </c>
      <c r="AG33" s="12">
        <f t="shared" si="38"/>
        <v>4</v>
      </c>
      <c r="AH33" s="10">
        <f t="shared" si="23"/>
        <v>4</v>
      </c>
      <c r="AI33" s="12">
        <f>VLOOKUP($F33,'Guru SertifikaSi'!$C$6:$G$675,'Guru SertifikaSi'!E$3,FALSE)</f>
        <v>1</v>
      </c>
      <c r="AJ33" s="12">
        <f>VLOOKUP($F33,'Guru SertifikaSi'!$C$6:$G$675,'Guru SertifikaSi'!F$3,FALSE)</f>
        <v>3</v>
      </c>
      <c r="AK33" s="10">
        <f t="shared" si="24"/>
        <v>4</v>
      </c>
      <c r="AL33" s="44">
        <f t="shared" si="25"/>
        <v>1</v>
      </c>
      <c r="AM33" s="44">
        <f t="shared" si="25"/>
        <v>7</v>
      </c>
      <c r="AN33" s="11">
        <f t="shared" si="26"/>
        <v>8</v>
      </c>
      <c r="AO33" s="642">
        <v>0</v>
      </c>
      <c r="AP33" s="642">
        <v>0</v>
      </c>
      <c r="AQ33" s="642">
        <v>0</v>
      </c>
      <c r="AR33" s="642">
        <v>0</v>
      </c>
      <c r="AS33" s="642">
        <v>0</v>
      </c>
      <c r="AT33" s="642">
        <v>0</v>
      </c>
      <c r="AU33" s="642">
        <v>0</v>
      </c>
      <c r="AV33" s="642">
        <v>0</v>
      </c>
      <c r="AW33" s="643">
        <v>0</v>
      </c>
      <c r="AX33" s="643">
        <v>0</v>
      </c>
      <c r="AY33" s="642">
        <v>1</v>
      </c>
      <c r="AZ33" s="642">
        <v>7</v>
      </c>
      <c r="BA33" s="642">
        <v>0</v>
      </c>
      <c r="BB33" s="642">
        <v>0</v>
      </c>
      <c r="BC33" s="642">
        <v>0</v>
      </c>
      <c r="BD33" s="642">
        <v>0</v>
      </c>
      <c r="BE33" s="13">
        <f t="shared" si="39"/>
        <v>0</v>
      </c>
      <c r="BF33" s="13">
        <f t="shared" si="39"/>
        <v>0</v>
      </c>
      <c r="BG33" s="10">
        <f t="shared" si="40"/>
        <v>0</v>
      </c>
      <c r="BH33" s="13">
        <f t="shared" si="41"/>
        <v>1</v>
      </c>
      <c r="BI33" s="13">
        <f t="shared" si="41"/>
        <v>7</v>
      </c>
      <c r="BJ33" s="10">
        <f t="shared" si="42"/>
        <v>8</v>
      </c>
      <c r="BK33" s="44">
        <f t="shared" si="43"/>
        <v>1</v>
      </c>
      <c r="BL33" s="44">
        <f t="shared" si="27"/>
        <v>7</v>
      </c>
      <c r="BM33" s="11">
        <f t="shared" si="27"/>
        <v>8</v>
      </c>
      <c r="BN33" s="642">
        <v>0</v>
      </c>
      <c r="BO33" s="642">
        <v>0</v>
      </c>
      <c r="BP33" s="642">
        <v>0</v>
      </c>
      <c r="BQ33" s="642">
        <v>0</v>
      </c>
      <c r="BR33" s="642">
        <v>0</v>
      </c>
      <c r="BS33" s="642">
        <v>0</v>
      </c>
      <c r="BT33" s="642">
        <v>0</v>
      </c>
      <c r="BU33" s="642">
        <v>0</v>
      </c>
      <c r="BV33" s="644">
        <f t="shared" si="44"/>
        <v>0</v>
      </c>
      <c r="BW33" s="644">
        <f t="shared" si="44"/>
        <v>0</v>
      </c>
      <c r="BX33" s="44">
        <f t="shared" si="45"/>
        <v>0</v>
      </c>
      <c r="BY33" s="44">
        <f t="shared" si="45"/>
        <v>0</v>
      </c>
      <c r="BZ33" s="11">
        <f t="shared" si="28"/>
        <v>0</v>
      </c>
      <c r="CA33" s="14">
        <f t="shared" si="29"/>
        <v>1</v>
      </c>
      <c r="CB33" s="14">
        <f t="shared" si="29"/>
        <v>7</v>
      </c>
      <c r="CC33" s="13">
        <f t="shared" si="30"/>
        <v>0</v>
      </c>
      <c r="CD33" s="13">
        <f t="shared" si="30"/>
        <v>0</v>
      </c>
      <c r="CE33" s="13">
        <f t="shared" si="31"/>
        <v>1</v>
      </c>
      <c r="CF33" s="13">
        <f t="shared" si="31"/>
        <v>7</v>
      </c>
      <c r="CG33" s="289">
        <f t="shared" si="32"/>
        <v>8</v>
      </c>
      <c r="CJ33" s="1">
        <v>1</v>
      </c>
      <c r="CK33" s="6">
        <f t="shared" si="46"/>
        <v>4</v>
      </c>
      <c r="CL33" s="6">
        <v>0</v>
      </c>
      <c r="CM33" s="6">
        <v>1</v>
      </c>
      <c r="CN33" s="6">
        <f t="shared" si="47"/>
        <v>1</v>
      </c>
      <c r="CO33" s="6">
        <f t="shared" si="48"/>
        <v>8</v>
      </c>
    </row>
    <row r="34" spans="1:93" ht="15" x14ac:dyDescent="0.25">
      <c r="A34" s="1" t="s">
        <v>1389</v>
      </c>
      <c r="B34" s="6">
        <v>21</v>
      </c>
      <c r="C34" s="9">
        <v>21</v>
      </c>
      <c r="D34" s="641" t="s">
        <v>6</v>
      </c>
      <c r="E34" s="37" t="s">
        <v>24</v>
      </c>
      <c r="F34" s="9">
        <v>20319144</v>
      </c>
      <c r="G34" s="524" t="s">
        <v>288</v>
      </c>
      <c r="H34" s="9" t="s">
        <v>52</v>
      </c>
      <c r="I34" s="642">
        <v>0</v>
      </c>
      <c r="J34" s="642">
        <v>0</v>
      </c>
      <c r="K34" s="642">
        <v>0</v>
      </c>
      <c r="L34" s="642">
        <v>1</v>
      </c>
      <c r="M34" s="642">
        <v>0</v>
      </c>
      <c r="N34" s="642">
        <v>1</v>
      </c>
      <c r="O34" s="642">
        <v>1</v>
      </c>
      <c r="P34" s="642">
        <v>0</v>
      </c>
      <c r="Q34" s="14">
        <f t="shared" si="33"/>
        <v>1</v>
      </c>
      <c r="R34" s="14">
        <f t="shared" si="33"/>
        <v>2</v>
      </c>
      <c r="S34" s="10">
        <f t="shared" si="34"/>
        <v>3</v>
      </c>
      <c r="T34" s="642">
        <v>0</v>
      </c>
      <c r="U34" s="642">
        <v>0</v>
      </c>
      <c r="V34" s="642">
        <v>1</v>
      </c>
      <c r="W34" s="642">
        <v>1</v>
      </c>
      <c r="X34" s="642">
        <v>0</v>
      </c>
      <c r="Y34" s="642">
        <v>2</v>
      </c>
      <c r="Z34" s="623">
        <f t="shared" si="49"/>
        <v>1</v>
      </c>
      <c r="AA34" s="623">
        <f t="shared" si="35"/>
        <v>3</v>
      </c>
      <c r="AB34" s="10">
        <f t="shared" si="20"/>
        <v>4</v>
      </c>
      <c r="AC34" s="44">
        <f t="shared" si="36"/>
        <v>2</v>
      </c>
      <c r="AD34" s="44">
        <f t="shared" si="21"/>
        <v>5</v>
      </c>
      <c r="AE34" s="44">
        <f t="shared" si="22"/>
        <v>7</v>
      </c>
      <c r="AF34" s="12">
        <f t="shared" si="37"/>
        <v>1</v>
      </c>
      <c r="AG34" s="12">
        <f t="shared" si="38"/>
        <v>4</v>
      </c>
      <c r="AH34" s="10">
        <f t="shared" si="23"/>
        <v>5</v>
      </c>
      <c r="AI34" s="12">
        <f>VLOOKUP($F34,'Guru SertifikaSi'!$C$6:$G$675,'Guru SertifikaSi'!E$3,FALSE)</f>
        <v>1</v>
      </c>
      <c r="AJ34" s="12">
        <f>VLOOKUP($F34,'Guru SertifikaSi'!$C$6:$G$675,'Guru SertifikaSi'!F$3,FALSE)</f>
        <v>1</v>
      </c>
      <c r="AK34" s="10">
        <f t="shared" si="24"/>
        <v>2</v>
      </c>
      <c r="AL34" s="44">
        <f t="shared" si="25"/>
        <v>2</v>
      </c>
      <c r="AM34" s="44">
        <f t="shared" si="25"/>
        <v>5</v>
      </c>
      <c r="AN34" s="11">
        <f t="shared" si="26"/>
        <v>7</v>
      </c>
      <c r="AO34" s="642">
        <v>0</v>
      </c>
      <c r="AP34" s="642">
        <v>0</v>
      </c>
      <c r="AQ34" s="642">
        <v>0</v>
      </c>
      <c r="AR34" s="642">
        <v>0</v>
      </c>
      <c r="AS34" s="642">
        <v>0</v>
      </c>
      <c r="AT34" s="642">
        <v>0</v>
      </c>
      <c r="AU34" s="642">
        <v>0</v>
      </c>
      <c r="AV34" s="642">
        <v>0</v>
      </c>
      <c r="AW34" s="643">
        <v>0</v>
      </c>
      <c r="AX34" s="643">
        <v>0</v>
      </c>
      <c r="AY34" s="642">
        <v>2</v>
      </c>
      <c r="AZ34" s="642">
        <v>5</v>
      </c>
      <c r="BA34" s="642">
        <v>0</v>
      </c>
      <c r="BB34" s="642">
        <v>0</v>
      </c>
      <c r="BC34" s="642">
        <v>0</v>
      </c>
      <c r="BD34" s="642">
        <v>0</v>
      </c>
      <c r="BE34" s="13">
        <f t="shared" si="39"/>
        <v>0</v>
      </c>
      <c r="BF34" s="13">
        <f t="shared" si="39"/>
        <v>0</v>
      </c>
      <c r="BG34" s="10">
        <f t="shared" si="40"/>
        <v>0</v>
      </c>
      <c r="BH34" s="13">
        <f t="shared" si="41"/>
        <v>2</v>
      </c>
      <c r="BI34" s="13">
        <f t="shared" si="41"/>
        <v>5</v>
      </c>
      <c r="BJ34" s="10">
        <f t="shared" si="42"/>
        <v>7</v>
      </c>
      <c r="BK34" s="44">
        <f t="shared" si="43"/>
        <v>2</v>
      </c>
      <c r="BL34" s="44">
        <f t="shared" si="27"/>
        <v>5</v>
      </c>
      <c r="BM34" s="11">
        <f t="shared" si="27"/>
        <v>7</v>
      </c>
      <c r="BN34" s="642">
        <v>0</v>
      </c>
      <c r="BO34" s="642">
        <v>0</v>
      </c>
      <c r="BP34" s="642">
        <v>0</v>
      </c>
      <c r="BQ34" s="642">
        <v>0</v>
      </c>
      <c r="BR34" s="642">
        <v>0</v>
      </c>
      <c r="BS34" s="642">
        <v>0</v>
      </c>
      <c r="BT34" s="642">
        <v>0</v>
      </c>
      <c r="BU34" s="642">
        <v>0</v>
      </c>
      <c r="BV34" s="644">
        <f t="shared" si="44"/>
        <v>0</v>
      </c>
      <c r="BW34" s="644">
        <f t="shared" si="44"/>
        <v>0</v>
      </c>
      <c r="BX34" s="44">
        <f t="shared" si="45"/>
        <v>0</v>
      </c>
      <c r="BY34" s="44">
        <f t="shared" si="45"/>
        <v>0</v>
      </c>
      <c r="BZ34" s="11">
        <f t="shared" si="28"/>
        <v>0</v>
      </c>
      <c r="CA34" s="14">
        <f t="shared" si="29"/>
        <v>2</v>
      </c>
      <c r="CB34" s="14">
        <f t="shared" si="29"/>
        <v>5</v>
      </c>
      <c r="CC34" s="13">
        <f t="shared" si="30"/>
        <v>0</v>
      </c>
      <c r="CD34" s="13">
        <f t="shared" si="30"/>
        <v>0</v>
      </c>
      <c r="CE34" s="13">
        <f t="shared" si="31"/>
        <v>2</v>
      </c>
      <c r="CF34" s="13">
        <f t="shared" si="31"/>
        <v>5</v>
      </c>
      <c r="CG34" s="289">
        <f t="shared" si="32"/>
        <v>7</v>
      </c>
      <c r="CJ34" s="1">
        <v>0</v>
      </c>
      <c r="CK34" s="6">
        <f t="shared" si="46"/>
        <v>0</v>
      </c>
      <c r="CL34" s="6">
        <v>0</v>
      </c>
      <c r="CM34" s="6">
        <v>0</v>
      </c>
      <c r="CN34" s="6">
        <f t="shared" si="47"/>
        <v>2</v>
      </c>
      <c r="CO34" s="6">
        <f t="shared" si="48"/>
        <v>5</v>
      </c>
    </row>
    <row r="35" spans="1:93" ht="15" x14ac:dyDescent="0.25">
      <c r="A35" s="1" t="s">
        <v>1390</v>
      </c>
      <c r="B35" s="6">
        <v>22</v>
      </c>
      <c r="C35" s="9">
        <v>22</v>
      </c>
      <c r="D35" s="641" t="s">
        <v>6</v>
      </c>
      <c r="E35" s="37" t="s">
        <v>24</v>
      </c>
      <c r="F35" s="9">
        <v>20319143</v>
      </c>
      <c r="G35" s="524" t="s">
        <v>289</v>
      </c>
      <c r="H35" s="9" t="s">
        <v>52</v>
      </c>
      <c r="I35" s="642">
        <v>0</v>
      </c>
      <c r="J35" s="642">
        <v>1</v>
      </c>
      <c r="K35" s="642">
        <v>0</v>
      </c>
      <c r="L35" s="642">
        <v>1</v>
      </c>
      <c r="M35" s="642">
        <v>0</v>
      </c>
      <c r="N35" s="642">
        <v>2</v>
      </c>
      <c r="O35" s="642">
        <v>1</v>
      </c>
      <c r="P35" s="642">
        <v>1</v>
      </c>
      <c r="Q35" s="14">
        <f t="shared" si="33"/>
        <v>1</v>
      </c>
      <c r="R35" s="14">
        <f t="shared" si="33"/>
        <v>5</v>
      </c>
      <c r="S35" s="10">
        <f t="shared" si="34"/>
        <v>6</v>
      </c>
      <c r="T35" s="642">
        <v>0</v>
      </c>
      <c r="U35" s="642">
        <v>0</v>
      </c>
      <c r="V35" s="642">
        <v>0</v>
      </c>
      <c r="W35" s="642">
        <v>0</v>
      </c>
      <c r="X35" s="642">
        <v>1</v>
      </c>
      <c r="Y35" s="642">
        <v>1</v>
      </c>
      <c r="Z35" s="623">
        <f t="shared" si="49"/>
        <v>1</v>
      </c>
      <c r="AA35" s="623">
        <f t="shared" si="35"/>
        <v>1</v>
      </c>
      <c r="AB35" s="10">
        <f t="shared" si="20"/>
        <v>2</v>
      </c>
      <c r="AC35" s="44">
        <f t="shared" si="36"/>
        <v>2</v>
      </c>
      <c r="AD35" s="44">
        <f t="shared" si="21"/>
        <v>6</v>
      </c>
      <c r="AE35" s="44">
        <f t="shared" si="22"/>
        <v>8</v>
      </c>
      <c r="AF35" s="12">
        <f t="shared" si="37"/>
        <v>0</v>
      </c>
      <c r="AG35" s="12">
        <f t="shared" si="38"/>
        <v>4</v>
      </c>
      <c r="AH35" s="10">
        <f t="shared" si="23"/>
        <v>4</v>
      </c>
      <c r="AI35" s="12">
        <f>VLOOKUP($F35,'Guru SertifikaSi'!$C$6:$G$675,'Guru SertifikaSi'!E$3,FALSE)</f>
        <v>2</v>
      </c>
      <c r="AJ35" s="12">
        <f>VLOOKUP($F35,'Guru SertifikaSi'!$C$6:$G$675,'Guru SertifikaSi'!F$3,FALSE)</f>
        <v>2</v>
      </c>
      <c r="AK35" s="10">
        <f t="shared" si="24"/>
        <v>4</v>
      </c>
      <c r="AL35" s="44">
        <f t="shared" si="25"/>
        <v>2</v>
      </c>
      <c r="AM35" s="44">
        <f t="shared" si="25"/>
        <v>6</v>
      </c>
      <c r="AN35" s="11">
        <f t="shared" si="26"/>
        <v>8</v>
      </c>
      <c r="AO35" s="642">
        <v>1</v>
      </c>
      <c r="AP35" s="642">
        <v>0</v>
      </c>
      <c r="AQ35" s="642">
        <v>0</v>
      </c>
      <c r="AR35" s="642">
        <v>0</v>
      </c>
      <c r="AS35" s="642">
        <v>0</v>
      </c>
      <c r="AT35" s="642">
        <v>0</v>
      </c>
      <c r="AU35" s="642">
        <v>0</v>
      </c>
      <c r="AV35" s="642">
        <v>0</v>
      </c>
      <c r="AW35" s="643">
        <v>0</v>
      </c>
      <c r="AX35" s="643">
        <v>0</v>
      </c>
      <c r="AY35" s="642">
        <v>1</v>
      </c>
      <c r="AZ35" s="642">
        <v>6</v>
      </c>
      <c r="BA35" s="642">
        <v>0</v>
      </c>
      <c r="BB35" s="642">
        <v>0</v>
      </c>
      <c r="BC35" s="642">
        <v>0</v>
      </c>
      <c r="BD35" s="642">
        <v>0</v>
      </c>
      <c r="BE35" s="13">
        <f t="shared" si="39"/>
        <v>1</v>
      </c>
      <c r="BF35" s="13">
        <f t="shared" si="39"/>
        <v>0</v>
      </c>
      <c r="BG35" s="10">
        <f t="shared" si="40"/>
        <v>1</v>
      </c>
      <c r="BH35" s="13">
        <f t="shared" si="41"/>
        <v>1</v>
      </c>
      <c r="BI35" s="13">
        <f t="shared" si="41"/>
        <v>6</v>
      </c>
      <c r="BJ35" s="10">
        <f t="shared" si="42"/>
        <v>7</v>
      </c>
      <c r="BK35" s="44">
        <f t="shared" si="43"/>
        <v>2</v>
      </c>
      <c r="BL35" s="44">
        <f t="shared" si="27"/>
        <v>6</v>
      </c>
      <c r="BM35" s="11">
        <f t="shared" si="27"/>
        <v>8</v>
      </c>
      <c r="BN35" s="642">
        <v>0</v>
      </c>
      <c r="BO35" s="642">
        <v>0</v>
      </c>
      <c r="BP35" s="642">
        <v>0</v>
      </c>
      <c r="BQ35" s="642">
        <v>0</v>
      </c>
      <c r="BR35" s="642">
        <v>0</v>
      </c>
      <c r="BS35" s="642">
        <v>0</v>
      </c>
      <c r="BT35" s="642">
        <v>0</v>
      </c>
      <c r="BU35" s="642">
        <v>0</v>
      </c>
      <c r="BV35" s="644">
        <f t="shared" si="44"/>
        <v>0</v>
      </c>
      <c r="BW35" s="644">
        <f t="shared" si="44"/>
        <v>0</v>
      </c>
      <c r="BX35" s="44">
        <f t="shared" si="45"/>
        <v>0</v>
      </c>
      <c r="BY35" s="44">
        <f t="shared" si="45"/>
        <v>0</v>
      </c>
      <c r="BZ35" s="11">
        <f t="shared" si="28"/>
        <v>0</v>
      </c>
      <c r="CA35" s="14">
        <f t="shared" si="29"/>
        <v>2</v>
      </c>
      <c r="CB35" s="14">
        <f t="shared" si="29"/>
        <v>6</v>
      </c>
      <c r="CC35" s="13">
        <f t="shared" si="30"/>
        <v>0</v>
      </c>
      <c r="CD35" s="13">
        <f t="shared" si="30"/>
        <v>0</v>
      </c>
      <c r="CE35" s="13">
        <f t="shared" si="31"/>
        <v>2</v>
      </c>
      <c r="CF35" s="13">
        <f t="shared" si="31"/>
        <v>6</v>
      </c>
      <c r="CG35" s="289">
        <f t="shared" si="32"/>
        <v>8</v>
      </c>
      <c r="CJ35" s="1">
        <v>1</v>
      </c>
      <c r="CK35" s="6">
        <f t="shared" si="46"/>
        <v>2</v>
      </c>
      <c r="CL35" s="6">
        <v>0</v>
      </c>
      <c r="CM35" s="6">
        <v>1</v>
      </c>
      <c r="CN35" s="6">
        <f t="shared" si="47"/>
        <v>1</v>
      </c>
      <c r="CO35" s="6">
        <f t="shared" si="48"/>
        <v>7</v>
      </c>
    </row>
    <row r="36" spans="1:93" ht="15" x14ac:dyDescent="0.25">
      <c r="A36" s="1" t="s">
        <v>1391</v>
      </c>
      <c r="B36" s="6">
        <v>23</v>
      </c>
      <c r="C36" s="9">
        <v>23</v>
      </c>
      <c r="D36" s="641" t="s">
        <v>6</v>
      </c>
      <c r="E36" s="37" t="s">
        <v>24</v>
      </c>
      <c r="F36" s="9">
        <v>20319121</v>
      </c>
      <c r="G36" s="524" t="s">
        <v>290</v>
      </c>
      <c r="H36" s="9" t="s">
        <v>52</v>
      </c>
      <c r="I36" s="642">
        <v>1</v>
      </c>
      <c r="J36" s="642">
        <v>1</v>
      </c>
      <c r="K36" s="642">
        <v>0</v>
      </c>
      <c r="L36" s="642">
        <v>0</v>
      </c>
      <c r="M36" s="642">
        <v>0</v>
      </c>
      <c r="N36" s="642">
        <v>0</v>
      </c>
      <c r="O36" s="642">
        <v>1</v>
      </c>
      <c r="P36" s="642">
        <v>4</v>
      </c>
      <c r="Q36" s="14">
        <f t="shared" si="33"/>
        <v>2</v>
      </c>
      <c r="R36" s="14">
        <f t="shared" si="33"/>
        <v>5</v>
      </c>
      <c r="S36" s="10">
        <f t="shared" si="34"/>
        <v>7</v>
      </c>
      <c r="T36" s="642">
        <v>0</v>
      </c>
      <c r="U36" s="642">
        <v>0</v>
      </c>
      <c r="V36" s="642">
        <v>3</v>
      </c>
      <c r="W36" s="642">
        <v>2</v>
      </c>
      <c r="X36" s="642">
        <v>0</v>
      </c>
      <c r="Y36" s="642">
        <v>0</v>
      </c>
      <c r="Z36" s="623">
        <f t="shared" si="49"/>
        <v>3</v>
      </c>
      <c r="AA36" s="623">
        <f t="shared" si="35"/>
        <v>2</v>
      </c>
      <c r="AB36" s="10">
        <f t="shared" si="20"/>
        <v>5</v>
      </c>
      <c r="AC36" s="44">
        <f t="shared" si="36"/>
        <v>5</v>
      </c>
      <c r="AD36" s="44">
        <f t="shared" si="21"/>
        <v>7</v>
      </c>
      <c r="AE36" s="44">
        <f t="shared" si="22"/>
        <v>12</v>
      </c>
      <c r="AF36" s="12">
        <f t="shared" si="37"/>
        <v>2</v>
      </c>
      <c r="AG36" s="12">
        <f t="shared" si="38"/>
        <v>3</v>
      </c>
      <c r="AH36" s="10">
        <f t="shared" si="23"/>
        <v>5</v>
      </c>
      <c r="AI36" s="12">
        <f>VLOOKUP($F36,'Guru SertifikaSi'!$C$6:$G$675,'Guru SertifikaSi'!E$3,FALSE)</f>
        <v>3</v>
      </c>
      <c r="AJ36" s="12">
        <f>VLOOKUP($F36,'Guru SertifikaSi'!$C$6:$G$675,'Guru SertifikaSi'!F$3,FALSE)</f>
        <v>4</v>
      </c>
      <c r="AK36" s="10">
        <f t="shared" si="24"/>
        <v>7</v>
      </c>
      <c r="AL36" s="44">
        <f t="shared" si="25"/>
        <v>5</v>
      </c>
      <c r="AM36" s="44">
        <f t="shared" si="25"/>
        <v>7</v>
      </c>
      <c r="AN36" s="11">
        <f t="shared" si="26"/>
        <v>12</v>
      </c>
      <c r="AO36" s="642">
        <v>0</v>
      </c>
      <c r="AP36" s="642">
        <v>0</v>
      </c>
      <c r="AQ36" s="642">
        <v>0</v>
      </c>
      <c r="AR36" s="642">
        <v>0</v>
      </c>
      <c r="AS36" s="642">
        <v>0</v>
      </c>
      <c r="AT36" s="642">
        <v>0</v>
      </c>
      <c r="AU36" s="642">
        <v>0</v>
      </c>
      <c r="AV36" s="642">
        <v>0</v>
      </c>
      <c r="AW36" s="643">
        <v>0</v>
      </c>
      <c r="AX36" s="643">
        <v>0</v>
      </c>
      <c r="AY36" s="642">
        <v>5</v>
      </c>
      <c r="AZ36" s="642">
        <v>7</v>
      </c>
      <c r="BA36" s="642">
        <v>0</v>
      </c>
      <c r="BB36" s="642">
        <v>0</v>
      </c>
      <c r="BC36" s="642">
        <v>0</v>
      </c>
      <c r="BD36" s="642">
        <v>0</v>
      </c>
      <c r="BE36" s="13">
        <f t="shared" si="39"/>
        <v>0</v>
      </c>
      <c r="BF36" s="13">
        <f t="shared" si="39"/>
        <v>0</v>
      </c>
      <c r="BG36" s="10">
        <f t="shared" si="40"/>
        <v>0</v>
      </c>
      <c r="BH36" s="13">
        <f t="shared" si="41"/>
        <v>5</v>
      </c>
      <c r="BI36" s="13">
        <f t="shared" si="41"/>
        <v>7</v>
      </c>
      <c r="BJ36" s="10">
        <f t="shared" si="42"/>
        <v>12</v>
      </c>
      <c r="BK36" s="44">
        <f t="shared" si="43"/>
        <v>5</v>
      </c>
      <c r="BL36" s="44">
        <f t="shared" si="27"/>
        <v>7</v>
      </c>
      <c r="BM36" s="11">
        <f t="shared" si="27"/>
        <v>12</v>
      </c>
      <c r="BN36" s="642">
        <v>0</v>
      </c>
      <c r="BO36" s="642">
        <v>0</v>
      </c>
      <c r="BP36" s="642">
        <v>0</v>
      </c>
      <c r="BQ36" s="642">
        <v>0</v>
      </c>
      <c r="BR36" s="642">
        <v>0</v>
      </c>
      <c r="BS36" s="642">
        <v>0</v>
      </c>
      <c r="BT36" s="642">
        <v>0</v>
      </c>
      <c r="BU36" s="642">
        <v>0</v>
      </c>
      <c r="BV36" s="644">
        <f t="shared" si="44"/>
        <v>0</v>
      </c>
      <c r="BW36" s="644">
        <f t="shared" si="44"/>
        <v>0</v>
      </c>
      <c r="BX36" s="44">
        <f t="shared" si="45"/>
        <v>0</v>
      </c>
      <c r="BY36" s="44">
        <f t="shared" si="45"/>
        <v>0</v>
      </c>
      <c r="BZ36" s="11">
        <f t="shared" si="28"/>
        <v>0</v>
      </c>
      <c r="CA36" s="14">
        <f t="shared" si="29"/>
        <v>5</v>
      </c>
      <c r="CB36" s="14">
        <f t="shared" si="29"/>
        <v>7</v>
      </c>
      <c r="CC36" s="13">
        <f t="shared" si="30"/>
        <v>0</v>
      </c>
      <c r="CD36" s="13">
        <f t="shared" si="30"/>
        <v>0</v>
      </c>
      <c r="CE36" s="13">
        <f t="shared" si="31"/>
        <v>5</v>
      </c>
      <c r="CF36" s="13">
        <f t="shared" si="31"/>
        <v>7</v>
      </c>
      <c r="CG36" s="289">
        <f t="shared" si="32"/>
        <v>12</v>
      </c>
      <c r="CJ36" s="1">
        <v>1</v>
      </c>
      <c r="CK36" s="6">
        <f t="shared" si="46"/>
        <v>5</v>
      </c>
      <c r="CL36" s="6">
        <v>0</v>
      </c>
      <c r="CM36" s="6">
        <v>1</v>
      </c>
      <c r="CN36" s="6">
        <f t="shared" si="47"/>
        <v>5</v>
      </c>
      <c r="CO36" s="6">
        <f t="shared" si="48"/>
        <v>8</v>
      </c>
    </row>
    <row r="37" spans="1:93" ht="15" x14ac:dyDescent="0.25">
      <c r="A37" s="1" t="s">
        <v>1392</v>
      </c>
      <c r="B37" s="6">
        <v>24</v>
      </c>
      <c r="C37" s="9">
        <v>24</v>
      </c>
      <c r="D37" s="641" t="s">
        <v>6</v>
      </c>
      <c r="E37" s="37" t="s">
        <v>24</v>
      </c>
      <c r="F37" s="9">
        <v>20319122</v>
      </c>
      <c r="G37" s="524" t="s">
        <v>291</v>
      </c>
      <c r="H37" s="9" t="s">
        <v>52</v>
      </c>
      <c r="I37" s="642">
        <v>0</v>
      </c>
      <c r="J37" s="642">
        <v>0</v>
      </c>
      <c r="K37" s="642">
        <v>0</v>
      </c>
      <c r="L37" s="642">
        <v>0</v>
      </c>
      <c r="M37" s="642">
        <v>0</v>
      </c>
      <c r="N37" s="642">
        <v>2</v>
      </c>
      <c r="O37" s="642">
        <v>0</v>
      </c>
      <c r="P37" s="642">
        <v>3</v>
      </c>
      <c r="Q37" s="14">
        <f t="shared" si="33"/>
        <v>0</v>
      </c>
      <c r="R37" s="14">
        <f t="shared" si="33"/>
        <v>5</v>
      </c>
      <c r="S37" s="10">
        <f t="shared" si="34"/>
        <v>5</v>
      </c>
      <c r="T37" s="642">
        <v>0</v>
      </c>
      <c r="U37" s="642">
        <v>0</v>
      </c>
      <c r="V37" s="642">
        <v>1</v>
      </c>
      <c r="W37" s="642">
        <v>0</v>
      </c>
      <c r="X37" s="642">
        <v>2</v>
      </c>
      <c r="Y37" s="642">
        <v>2</v>
      </c>
      <c r="Z37" s="623">
        <f t="shared" si="49"/>
        <v>3</v>
      </c>
      <c r="AA37" s="623">
        <f t="shared" si="35"/>
        <v>2</v>
      </c>
      <c r="AB37" s="10">
        <f t="shared" si="20"/>
        <v>5</v>
      </c>
      <c r="AC37" s="44">
        <f t="shared" si="36"/>
        <v>3</v>
      </c>
      <c r="AD37" s="44">
        <f t="shared" si="21"/>
        <v>7</v>
      </c>
      <c r="AE37" s="44">
        <f t="shared" si="22"/>
        <v>10</v>
      </c>
      <c r="AF37" s="12">
        <f t="shared" si="37"/>
        <v>3</v>
      </c>
      <c r="AG37" s="12">
        <f t="shared" si="38"/>
        <v>4</v>
      </c>
      <c r="AH37" s="10">
        <f t="shared" si="23"/>
        <v>7</v>
      </c>
      <c r="AI37" s="12">
        <f>VLOOKUP($F37,'Guru SertifikaSi'!$C$6:$G$675,'Guru SertifikaSi'!E$3,FALSE)</f>
        <v>0</v>
      </c>
      <c r="AJ37" s="12">
        <f>VLOOKUP($F37,'Guru SertifikaSi'!$C$6:$G$675,'Guru SertifikaSi'!F$3,FALSE)</f>
        <v>3</v>
      </c>
      <c r="AK37" s="10">
        <f t="shared" si="24"/>
        <v>3</v>
      </c>
      <c r="AL37" s="44">
        <f t="shared" si="25"/>
        <v>3</v>
      </c>
      <c r="AM37" s="44">
        <f t="shared" si="25"/>
        <v>7</v>
      </c>
      <c r="AN37" s="11">
        <f t="shared" si="26"/>
        <v>10</v>
      </c>
      <c r="AO37" s="642">
        <v>0</v>
      </c>
      <c r="AP37" s="642">
        <v>0</v>
      </c>
      <c r="AQ37" s="642">
        <v>0</v>
      </c>
      <c r="AR37" s="642">
        <v>0</v>
      </c>
      <c r="AS37" s="642">
        <v>0</v>
      </c>
      <c r="AT37" s="642">
        <v>0</v>
      </c>
      <c r="AU37" s="642">
        <v>0</v>
      </c>
      <c r="AV37" s="642">
        <v>0</v>
      </c>
      <c r="AW37" s="643">
        <v>0</v>
      </c>
      <c r="AX37" s="643">
        <v>0</v>
      </c>
      <c r="AY37" s="642">
        <v>3</v>
      </c>
      <c r="AZ37" s="642">
        <v>7</v>
      </c>
      <c r="BA37" s="642">
        <v>0</v>
      </c>
      <c r="BB37" s="642">
        <v>0</v>
      </c>
      <c r="BC37" s="642">
        <v>0</v>
      </c>
      <c r="BD37" s="642">
        <v>0</v>
      </c>
      <c r="BE37" s="13">
        <f t="shared" si="39"/>
        <v>0</v>
      </c>
      <c r="BF37" s="13">
        <f t="shared" si="39"/>
        <v>0</v>
      </c>
      <c r="BG37" s="10">
        <f t="shared" si="40"/>
        <v>0</v>
      </c>
      <c r="BH37" s="13">
        <f t="shared" si="41"/>
        <v>3</v>
      </c>
      <c r="BI37" s="13">
        <f t="shared" si="41"/>
        <v>7</v>
      </c>
      <c r="BJ37" s="10">
        <f t="shared" si="42"/>
        <v>10</v>
      </c>
      <c r="BK37" s="44">
        <f t="shared" si="43"/>
        <v>3</v>
      </c>
      <c r="BL37" s="44">
        <f t="shared" si="27"/>
        <v>7</v>
      </c>
      <c r="BM37" s="11">
        <f t="shared" si="27"/>
        <v>10</v>
      </c>
      <c r="BN37" s="642">
        <v>0</v>
      </c>
      <c r="BO37" s="642">
        <v>0</v>
      </c>
      <c r="BP37" s="642">
        <v>0</v>
      </c>
      <c r="BQ37" s="642">
        <v>0</v>
      </c>
      <c r="BR37" s="642">
        <v>0</v>
      </c>
      <c r="BS37" s="642">
        <v>0</v>
      </c>
      <c r="BT37" s="642">
        <v>1</v>
      </c>
      <c r="BU37" s="642">
        <v>0</v>
      </c>
      <c r="BV37" s="644">
        <f t="shared" si="44"/>
        <v>1</v>
      </c>
      <c r="BW37" s="644">
        <f t="shared" si="44"/>
        <v>0</v>
      </c>
      <c r="BX37" s="44">
        <f t="shared" si="45"/>
        <v>1</v>
      </c>
      <c r="BY37" s="44">
        <f t="shared" si="45"/>
        <v>0</v>
      </c>
      <c r="BZ37" s="11">
        <f t="shared" si="28"/>
        <v>1</v>
      </c>
      <c r="CA37" s="14">
        <f t="shared" si="29"/>
        <v>3</v>
      </c>
      <c r="CB37" s="14">
        <f t="shared" si="29"/>
        <v>7</v>
      </c>
      <c r="CC37" s="13">
        <f t="shared" si="30"/>
        <v>1</v>
      </c>
      <c r="CD37" s="13">
        <f t="shared" si="30"/>
        <v>0</v>
      </c>
      <c r="CE37" s="13">
        <f t="shared" si="31"/>
        <v>4</v>
      </c>
      <c r="CF37" s="13">
        <f t="shared" si="31"/>
        <v>7</v>
      </c>
      <c r="CG37" s="289">
        <f t="shared" si="32"/>
        <v>11</v>
      </c>
      <c r="CJ37" s="1">
        <v>1</v>
      </c>
      <c r="CK37" s="6">
        <f t="shared" si="46"/>
        <v>4</v>
      </c>
      <c r="CL37" s="6">
        <v>0</v>
      </c>
      <c r="CM37" s="6">
        <v>1</v>
      </c>
      <c r="CN37" s="6">
        <f t="shared" si="47"/>
        <v>3</v>
      </c>
      <c r="CO37" s="6">
        <f t="shared" si="48"/>
        <v>8</v>
      </c>
    </row>
    <row r="38" spans="1:93" ht="15" x14ac:dyDescent="0.25">
      <c r="A38" s="1" t="s">
        <v>1393</v>
      </c>
      <c r="B38" s="6">
        <v>25</v>
      </c>
      <c r="C38" s="9">
        <v>25</v>
      </c>
      <c r="D38" s="641" t="s">
        <v>6</v>
      </c>
      <c r="E38" s="37" t="s">
        <v>24</v>
      </c>
      <c r="F38" s="9">
        <v>20319420</v>
      </c>
      <c r="G38" s="524" t="s">
        <v>292</v>
      </c>
      <c r="H38" s="9" t="s">
        <v>52</v>
      </c>
      <c r="I38" s="642">
        <v>0</v>
      </c>
      <c r="J38" s="642">
        <v>0</v>
      </c>
      <c r="K38" s="642">
        <v>0</v>
      </c>
      <c r="L38" s="642">
        <v>0</v>
      </c>
      <c r="M38" s="642">
        <v>2</v>
      </c>
      <c r="N38" s="642">
        <v>2</v>
      </c>
      <c r="O38" s="642">
        <v>1</v>
      </c>
      <c r="P38" s="642">
        <v>3</v>
      </c>
      <c r="Q38" s="14">
        <f t="shared" si="33"/>
        <v>3</v>
      </c>
      <c r="R38" s="14">
        <f t="shared" si="33"/>
        <v>5</v>
      </c>
      <c r="S38" s="10">
        <f t="shared" si="34"/>
        <v>8</v>
      </c>
      <c r="T38" s="642">
        <v>0</v>
      </c>
      <c r="U38" s="642">
        <v>0</v>
      </c>
      <c r="V38" s="642">
        <v>1</v>
      </c>
      <c r="W38" s="642">
        <v>2</v>
      </c>
      <c r="X38" s="642">
        <v>0</v>
      </c>
      <c r="Y38" s="642">
        <v>0</v>
      </c>
      <c r="Z38" s="623">
        <f t="shared" si="49"/>
        <v>1</v>
      </c>
      <c r="AA38" s="623">
        <f t="shared" si="35"/>
        <v>2</v>
      </c>
      <c r="AB38" s="10">
        <f t="shared" si="20"/>
        <v>3</v>
      </c>
      <c r="AC38" s="44">
        <f t="shared" si="36"/>
        <v>4</v>
      </c>
      <c r="AD38" s="44">
        <f t="shared" si="21"/>
        <v>7</v>
      </c>
      <c r="AE38" s="44">
        <f t="shared" si="22"/>
        <v>11</v>
      </c>
      <c r="AF38" s="12">
        <f t="shared" si="37"/>
        <v>1</v>
      </c>
      <c r="AG38" s="12">
        <f t="shared" si="38"/>
        <v>4</v>
      </c>
      <c r="AH38" s="10">
        <f t="shared" si="23"/>
        <v>5</v>
      </c>
      <c r="AI38" s="12">
        <f>VLOOKUP($F38,'Guru SertifikaSi'!$C$6:$G$675,'Guru SertifikaSi'!E$3,FALSE)</f>
        <v>3</v>
      </c>
      <c r="AJ38" s="12">
        <f>VLOOKUP($F38,'Guru SertifikaSi'!$C$6:$G$675,'Guru SertifikaSi'!F$3,FALSE)</f>
        <v>3</v>
      </c>
      <c r="AK38" s="10">
        <f t="shared" si="24"/>
        <v>6</v>
      </c>
      <c r="AL38" s="44">
        <f t="shared" si="25"/>
        <v>4</v>
      </c>
      <c r="AM38" s="44">
        <f t="shared" si="25"/>
        <v>7</v>
      </c>
      <c r="AN38" s="11">
        <f t="shared" si="26"/>
        <v>11</v>
      </c>
      <c r="AO38" s="642">
        <v>0</v>
      </c>
      <c r="AP38" s="642">
        <v>0</v>
      </c>
      <c r="AQ38" s="642">
        <v>0</v>
      </c>
      <c r="AR38" s="642">
        <v>0</v>
      </c>
      <c r="AS38" s="642">
        <v>0</v>
      </c>
      <c r="AT38" s="642">
        <v>0</v>
      </c>
      <c r="AU38" s="642">
        <v>0</v>
      </c>
      <c r="AV38" s="642">
        <v>0</v>
      </c>
      <c r="AW38" s="643">
        <v>0</v>
      </c>
      <c r="AX38" s="643">
        <v>0</v>
      </c>
      <c r="AY38" s="642">
        <v>3</v>
      </c>
      <c r="AZ38" s="642">
        <v>7</v>
      </c>
      <c r="BA38" s="642">
        <v>1</v>
      </c>
      <c r="BB38" s="642">
        <v>0</v>
      </c>
      <c r="BC38" s="642">
        <v>0</v>
      </c>
      <c r="BD38" s="642">
        <v>0</v>
      </c>
      <c r="BE38" s="13">
        <f t="shared" si="39"/>
        <v>0</v>
      </c>
      <c r="BF38" s="13">
        <f t="shared" si="39"/>
        <v>0</v>
      </c>
      <c r="BG38" s="10">
        <f t="shared" si="40"/>
        <v>0</v>
      </c>
      <c r="BH38" s="13">
        <f t="shared" si="41"/>
        <v>4</v>
      </c>
      <c r="BI38" s="13">
        <f t="shared" si="41"/>
        <v>7</v>
      </c>
      <c r="BJ38" s="10">
        <f t="shared" si="42"/>
        <v>11</v>
      </c>
      <c r="BK38" s="44">
        <f t="shared" si="43"/>
        <v>4</v>
      </c>
      <c r="BL38" s="44">
        <f t="shared" si="27"/>
        <v>7</v>
      </c>
      <c r="BM38" s="11">
        <f t="shared" si="27"/>
        <v>11</v>
      </c>
      <c r="BN38" s="642">
        <v>0</v>
      </c>
      <c r="BO38" s="642">
        <v>0</v>
      </c>
      <c r="BP38" s="642">
        <v>0</v>
      </c>
      <c r="BQ38" s="642">
        <v>0</v>
      </c>
      <c r="BR38" s="642">
        <v>1</v>
      </c>
      <c r="BS38" s="642">
        <v>0</v>
      </c>
      <c r="BT38" s="642">
        <v>0</v>
      </c>
      <c r="BU38" s="642">
        <v>0</v>
      </c>
      <c r="BV38" s="644">
        <f t="shared" si="44"/>
        <v>1</v>
      </c>
      <c r="BW38" s="644">
        <f t="shared" si="44"/>
        <v>0</v>
      </c>
      <c r="BX38" s="44">
        <f t="shared" si="45"/>
        <v>1</v>
      </c>
      <c r="BY38" s="44">
        <f t="shared" si="45"/>
        <v>0</v>
      </c>
      <c r="BZ38" s="11">
        <f t="shared" si="28"/>
        <v>1</v>
      </c>
      <c r="CA38" s="14">
        <f t="shared" si="29"/>
        <v>4</v>
      </c>
      <c r="CB38" s="14">
        <f t="shared" si="29"/>
        <v>7</v>
      </c>
      <c r="CC38" s="13">
        <f t="shared" si="30"/>
        <v>1</v>
      </c>
      <c r="CD38" s="13">
        <f t="shared" si="30"/>
        <v>0</v>
      </c>
      <c r="CE38" s="13">
        <f t="shared" si="31"/>
        <v>5</v>
      </c>
      <c r="CF38" s="13">
        <f t="shared" si="31"/>
        <v>7</v>
      </c>
      <c r="CG38" s="289">
        <f t="shared" si="32"/>
        <v>12</v>
      </c>
      <c r="CJ38" s="1">
        <v>1</v>
      </c>
      <c r="CK38" s="6">
        <f t="shared" si="46"/>
        <v>4</v>
      </c>
      <c r="CL38" s="6">
        <v>0</v>
      </c>
      <c r="CM38" s="6">
        <v>1</v>
      </c>
      <c r="CN38" s="6">
        <f t="shared" si="47"/>
        <v>3</v>
      </c>
      <c r="CO38" s="6">
        <f t="shared" si="48"/>
        <v>8</v>
      </c>
    </row>
    <row r="39" spans="1:93" ht="15" x14ac:dyDescent="0.25">
      <c r="A39" s="1" t="s">
        <v>1394</v>
      </c>
      <c r="B39" s="6">
        <v>26</v>
      </c>
      <c r="C39" s="9">
        <v>26</v>
      </c>
      <c r="D39" s="641" t="s">
        <v>6</v>
      </c>
      <c r="E39" s="37" t="s">
        <v>24</v>
      </c>
      <c r="F39" s="9">
        <v>20319431</v>
      </c>
      <c r="G39" s="524" t="s">
        <v>293</v>
      </c>
      <c r="H39" s="9" t="s">
        <v>52</v>
      </c>
      <c r="I39" s="642">
        <v>0</v>
      </c>
      <c r="J39" s="642">
        <v>1</v>
      </c>
      <c r="K39" s="642">
        <v>0</v>
      </c>
      <c r="L39" s="642">
        <v>1</v>
      </c>
      <c r="M39" s="642">
        <v>0</v>
      </c>
      <c r="N39" s="642">
        <v>0</v>
      </c>
      <c r="O39" s="642">
        <v>1</v>
      </c>
      <c r="P39" s="642">
        <v>3</v>
      </c>
      <c r="Q39" s="14">
        <f t="shared" si="33"/>
        <v>1</v>
      </c>
      <c r="R39" s="14">
        <f t="shared" si="33"/>
        <v>5</v>
      </c>
      <c r="S39" s="10">
        <f t="shared" si="34"/>
        <v>6</v>
      </c>
      <c r="T39" s="642">
        <v>0</v>
      </c>
      <c r="U39" s="642">
        <v>0</v>
      </c>
      <c r="V39" s="642">
        <v>0</v>
      </c>
      <c r="W39" s="642">
        <v>5</v>
      </c>
      <c r="X39" s="642">
        <v>0</v>
      </c>
      <c r="Y39" s="642">
        <v>0</v>
      </c>
      <c r="Z39" s="623">
        <f t="shared" si="49"/>
        <v>0</v>
      </c>
      <c r="AA39" s="623">
        <f t="shared" si="35"/>
        <v>5</v>
      </c>
      <c r="AB39" s="10">
        <f t="shared" si="20"/>
        <v>5</v>
      </c>
      <c r="AC39" s="44">
        <f t="shared" si="36"/>
        <v>1</v>
      </c>
      <c r="AD39" s="44">
        <f t="shared" si="21"/>
        <v>10</v>
      </c>
      <c r="AE39" s="44">
        <f t="shared" si="22"/>
        <v>11</v>
      </c>
      <c r="AF39" s="12">
        <f t="shared" si="37"/>
        <v>0</v>
      </c>
      <c r="AG39" s="12">
        <f t="shared" si="38"/>
        <v>7</v>
      </c>
      <c r="AH39" s="10">
        <f t="shared" si="23"/>
        <v>7</v>
      </c>
      <c r="AI39" s="12">
        <f>VLOOKUP($F39,'Guru SertifikaSi'!$C$6:$G$675,'Guru SertifikaSi'!E$3,FALSE)</f>
        <v>2</v>
      </c>
      <c r="AJ39" s="12">
        <f>VLOOKUP($F39,'Guru SertifikaSi'!$C$6:$G$675,'Guru SertifikaSi'!F$3,FALSE)</f>
        <v>2</v>
      </c>
      <c r="AK39" s="10">
        <f t="shared" si="24"/>
        <v>4</v>
      </c>
      <c r="AL39" s="44">
        <f t="shared" si="25"/>
        <v>2</v>
      </c>
      <c r="AM39" s="44">
        <f t="shared" si="25"/>
        <v>9</v>
      </c>
      <c r="AN39" s="11">
        <f t="shared" si="26"/>
        <v>11</v>
      </c>
      <c r="AO39" s="642">
        <v>0</v>
      </c>
      <c r="AP39" s="642">
        <v>0</v>
      </c>
      <c r="AQ39" s="642">
        <v>0</v>
      </c>
      <c r="AR39" s="642">
        <v>0</v>
      </c>
      <c r="AS39" s="642">
        <v>0</v>
      </c>
      <c r="AT39" s="642">
        <v>1</v>
      </c>
      <c r="AU39" s="642">
        <v>0</v>
      </c>
      <c r="AV39" s="642">
        <v>0</v>
      </c>
      <c r="AW39" s="643">
        <v>0</v>
      </c>
      <c r="AX39" s="643">
        <v>0</v>
      </c>
      <c r="AY39" s="642">
        <v>2</v>
      </c>
      <c r="AZ39" s="642">
        <v>8</v>
      </c>
      <c r="BA39" s="642">
        <v>0</v>
      </c>
      <c r="BB39" s="642">
        <v>0</v>
      </c>
      <c r="BC39" s="642">
        <v>0</v>
      </c>
      <c r="BD39" s="642">
        <v>0</v>
      </c>
      <c r="BE39" s="13">
        <f t="shared" si="39"/>
        <v>0</v>
      </c>
      <c r="BF39" s="13">
        <f t="shared" si="39"/>
        <v>1</v>
      </c>
      <c r="BG39" s="10">
        <f t="shared" si="40"/>
        <v>1</v>
      </c>
      <c r="BH39" s="13">
        <f t="shared" si="41"/>
        <v>2</v>
      </c>
      <c r="BI39" s="13">
        <f t="shared" si="41"/>
        <v>8</v>
      </c>
      <c r="BJ39" s="10">
        <f t="shared" si="42"/>
        <v>10</v>
      </c>
      <c r="BK39" s="44">
        <f t="shared" si="43"/>
        <v>2</v>
      </c>
      <c r="BL39" s="44">
        <f t="shared" si="27"/>
        <v>9</v>
      </c>
      <c r="BM39" s="11">
        <f t="shared" si="27"/>
        <v>11</v>
      </c>
      <c r="BN39" s="642">
        <v>0</v>
      </c>
      <c r="BO39" s="642">
        <v>0</v>
      </c>
      <c r="BP39" s="642">
        <v>0</v>
      </c>
      <c r="BQ39" s="642">
        <v>0</v>
      </c>
      <c r="BR39" s="642">
        <v>0</v>
      </c>
      <c r="BS39" s="642">
        <v>0</v>
      </c>
      <c r="BT39" s="642">
        <v>0</v>
      </c>
      <c r="BU39" s="642">
        <v>0</v>
      </c>
      <c r="BV39" s="644">
        <f t="shared" si="44"/>
        <v>0</v>
      </c>
      <c r="BW39" s="644">
        <f t="shared" si="44"/>
        <v>0</v>
      </c>
      <c r="BX39" s="44">
        <f t="shared" si="45"/>
        <v>0</v>
      </c>
      <c r="BY39" s="44">
        <f t="shared" si="45"/>
        <v>0</v>
      </c>
      <c r="BZ39" s="11">
        <f t="shared" si="28"/>
        <v>0</v>
      </c>
      <c r="CA39" s="14">
        <f t="shared" si="29"/>
        <v>1</v>
      </c>
      <c r="CB39" s="14">
        <f t="shared" si="29"/>
        <v>10</v>
      </c>
      <c r="CC39" s="13">
        <f t="shared" si="30"/>
        <v>0</v>
      </c>
      <c r="CD39" s="13">
        <f t="shared" si="30"/>
        <v>0</v>
      </c>
      <c r="CE39" s="13">
        <f t="shared" si="31"/>
        <v>1</v>
      </c>
      <c r="CF39" s="13">
        <f t="shared" si="31"/>
        <v>10</v>
      </c>
      <c r="CG39" s="289">
        <f t="shared" si="32"/>
        <v>11</v>
      </c>
      <c r="CJ39" s="1">
        <v>1</v>
      </c>
      <c r="CK39" s="6">
        <f t="shared" si="46"/>
        <v>4</v>
      </c>
      <c r="CL39" s="6">
        <v>1</v>
      </c>
      <c r="CM39" s="6">
        <v>0</v>
      </c>
      <c r="CN39" s="6">
        <f t="shared" si="47"/>
        <v>3</v>
      </c>
      <c r="CO39" s="6">
        <f t="shared" si="48"/>
        <v>8</v>
      </c>
    </row>
    <row r="40" spans="1:93" ht="15" x14ac:dyDescent="0.25">
      <c r="A40" s="1" t="s">
        <v>1395</v>
      </c>
      <c r="B40" s="6">
        <v>27</v>
      </c>
      <c r="C40" s="9">
        <v>27</v>
      </c>
      <c r="D40" s="641" t="s">
        <v>6</v>
      </c>
      <c r="E40" s="37" t="s">
        <v>24</v>
      </c>
      <c r="F40" s="9">
        <v>20340599</v>
      </c>
      <c r="G40" s="524" t="s">
        <v>294</v>
      </c>
      <c r="H40" s="9" t="s">
        <v>52</v>
      </c>
      <c r="I40" s="642">
        <v>0</v>
      </c>
      <c r="J40" s="642">
        <v>0</v>
      </c>
      <c r="K40" s="642">
        <v>0</v>
      </c>
      <c r="L40" s="642">
        <v>0</v>
      </c>
      <c r="M40" s="642">
        <v>2</v>
      </c>
      <c r="N40" s="642">
        <v>2</v>
      </c>
      <c r="O40" s="642">
        <v>2</v>
      </c>
      <c r="P40" s="642">
        <v>3</v>
      </c>
      <c r="Q40" s="14">
        <f t="shared" si="33"/>
        <v>4</v>
      </c>
      <c r="R40" s="14">
        <f t="shared" si="33"/>
        <v>5</v>
      </c>
      <c r="S40" s="10">
        <f t="shared" si="34"/>
        <v>9</v>
      </c>
      <c r="T40" s="642">
        <v>0</v>
      </c>
      <c r="U40" s="642">
        <v>0</v>
      </c>
      <c r="V40" s="642">
        <v>0</v>
      </c>
      <c r="W40" s="642">
        <v>0</v>
      </c>
      <c r="X40" s="642">
        <v>2</v>
      </c>
      <c r="Y40" s="642">
        <v>2</v>
      </c>
      <c r="Z40" s="623">
        <f t="shared" si="49"/>
        <v>2</v>
      </c>
      <c r="AA40" s="623">
        <f t="shared" si="35"/>
        <v>2</v>
      </c>
      <c r="AB40" s="10">
        <f t="shared" si="20"/>
        <v>4</v>
      </c>
      <c r="AC40" s="44">
        <f t="shared" si="36"/>
        <v>6</v>
      </c>
      <c r="AD40" s="44">
        <f t="shared" si="21"/>
        <v>7</v>
      </c>
      <c r="AE40" s="44">
        <f t="shared" si="22"/>
        <v>13</v>
      </c>
      <c r="AF40" s="12">
        <f t="shared" si="37"/>
        <v>4</v>
      </c>
      <c r="AG40" s="12">
        <f t="shared" si="38"/>
        <v>2</v>
      </c>
      <c r="AH40" s="10">
        <f t="shared" si="23"/>
        <v>6</v>
      </c>
      <c r="AI40" s="12">
        <f>VLOOKUP($F40,'Guru SertifikaSi'!$C$6:$G$675,'Guru SertifikaSi'!E$3,FALSE)</f>
        <v>2</v>
      </c>
      <c r="AJ40" s="12">
        <f>VLOOKUP($F40,'Guru SertifikaSi'!$C$6:$G$675,'Guru SertifikaSi'!F$3,FALSE)</f>
        <v>5</v>
      </c>
      <c r="AK40" s="10">
        <f t="shared" si="24"/>
        <v>7</v>
      </c>
      <c r="AL40" s="44">
        <f t="shared" si="25"/>
        <v>6</v>
      </c>
      <c r="AM40" s="44">
        <f t="shared" si="25"/>
        <v>7</v>
      </c>
      <c r="AN40" s="11">
        <f t="shared" si="26"/>
        <v>13</v>
      </c>
      <c r="AO40" s="642">
        <v>0</v>
      </c>
      <c r="AP40" s="642">
        <v>0</v>
      </c>
      <c r="AQ40" s="642">
        <v>0</v>
      </c>
      <c r="AR40" s="642">
        <v>0</v>
      </c>
      <c r="AS40" s="642">
        <v>1</v>
      </c>
      <c r="AT40" s="642">
        <v>0</v>
      </c>
      <c r="AU40" s="642">
        <v>0</v>
      </c>
      <c r="AV40" s="642">
        <v>0</v>
      </c>
      <c r="AW40" s="643">
        <v>0</v>
      </c>
      <c r="AX40" s="643">
        <v>0</v>
      </c>
      <c r="AY40" s="642">
        <v>5</v>
      </c>
      <c r="AZ40" s="642">
        <v>7</v>
      </c>
      <c r="BA40" s="642">
        <v>0</v>
      </c>
      <c r="BB40" s="642">
        <v>0</v>
      </c>
      <c r="BC40" s="642">
        <v>0</v>
      </c>
      <c r="BD40" s="642">
        <v>0</v>
      </c>
      <c r="BE40" s="13">
        <f t="shared" si="39"/>
        <v>1</v>
      </c>
      <c r="BF40" s="13">
        <f t="shared" si="39"/>
        <v>0</v>
      </c>
      <c r="BG40" s="10">
        <f t="shared" si="40"/>
        <v>1</v>
      </c>
      <c r="BH40" s="13">
        <f t="shared" si="41"/>
        <v>5</v>
      </c>
      <c r="BI40" s="13">
        <f t="shared" si="41"/>
        <v>7</v>
      </c>
      <c r="BJ40" s="10">
        <f t="shared" si="42"/>
        <v>12</v>
      </c>
      <c r="BK40" s="44">
        <f t="shared" si="43"/>
        <v>6</v>
      </c>
      <c r="BL40" s="44">
        <f t="shared" si="27"/>
        <v>7</v>
      </c>
      <c r="BM40" s="11">
        <f t="shared" si="27"/>
        <v>13</v>
      </c>
      <c r="BN40" s="642">
        <v>0</v>
      </c>
      <c r="BO40" s="642">
        <v>0</v>
      </c>
      <c r="BP40" s="642">
        <v>0</v>
      </c>
      <c r="BQ40" s="642">
        <v>0</v>
      </c>
      <c r="BR40" s="642">
        <v>0</v>
      </c>
      <c r="BS40" s="642">
        <v>0</v>
      </c>
      <c r="BT40" s="642">
        <v>0</v>
      </c>
      <c r="BU40" s="642">
        <v>0</v>
      </c>
      <c r="BV40" s="644">
        <f t="shared" si="44"/>
        <v>0</v>
      </c>
      <c r="BW40" s="644">
        <f t="shared" si="44"/>
        <v>0</v>
      </c>
      <c r="BX40" s="44">
        <f t="shared" si="45"/>
        <v>0</v>
      </c>
      <c r="BY40" s="44">
        <f t="shared" si="45"/>
        <v>0</v>
      </c>
      <c r="BZ40" s="11">
        <f t="shared" si="28"/>
        <v>0</v>
      </c>
      <c r="CA40" s="14">
        <f t="shared" si="29"/>
        <v>6</v>
      </c>
      <c r="CB40" s="14">
        <f t="shared" si="29"/>
        <v>7</v>
      </c>
      <c r="CC40" s="13">
        <f t="shared" si="30"/>
        <v>0</v>
      </c>
      <c r="CD40" s="13">
        <f t="shared" si="30"/>
        <v>0</v>
      </c>
      <c r="CE40" s="13">
        <f t="shared" si="31"/>
        <v>6</v>
      </c>
      <c r="CF40" s="13">
        <f t="shared" si="31"/>
        <v>7</v>
      </c>
      <c r="CG40" s="289">
        <f t="shared" si="32"/>
        <v>13</v>
      </c>
      <c r="CJ40" s="1">
        <v>1</v>
      </c>
      <c r="CK40" s="6">
        <f t="shared" si="46"/>
        <v>4</v>
      </c>
      <c r="CL40" s="6">
        <v>0</v>
      </c>
      <c r="CM40" s="6">
        <v>1</v>
      </c>
      <c r="CN40" s="6">
        <f t="shared" si="47"/>
        <v>5</v>
      </c>
      <c r="CO40" s="6">
        <f t="shared" si="48"/>
        <v>8</v>
      </c>
    </row>
    <row r="41" spans="1:93" ht="15" x14ac:dyDescent="0.25">
      <c r="A41" s="1" t="s">
        <v>1396</v>
      </c>
      <c r="B41" s="6">
        <v>28</v>
      </c>
      <c r="C41" s="9">
        <v>28</v>
      </c>
      <c r="D41" s="641" t="s">
        <v>6</v>
      </c>
      <c r="E41" s="37" t="s">
        <v>24</v>
      </c>
      <c r="F41" s="9">
        <v>20340325</v>
      </c>
      <c r="G41" s="524" t="s">
        <v>295</v>
      </c>
      <c r="H41" s="9" t="s">
        <v>52</v>
      </c>
      <c r="I41" s="642">
        <v>0</v>
      </c>
      <c r="J41" s="642">
        <v>0</v>
      </c>
      <c r="K41" s="642">
        <v>0</v>
      </c>
      <c r="L41" s="642">
        <v>0</v>
      </c>
      <c r="M41" s="642">
        <v>1</v>
      </c>
      <c r="N41" s="642">
        <v>3</v>
      </c>
      <c r="O41" s="642">
        <v>2</v>
      </c>
      <c r="P41" s="642">
        <v>2</v>
      </c>
      <c r="Q41" s="14">
        <f t="shared" si="33"/>
        <v>3</v>
      </c>
      <c r="R41" s="14">
        <f t="shared" si="33"/>
        <v>5</v>
      </c>
      <c r="S41" s="10">
        <f t="shared" si="34"/>
        <v>8</v>
      </c>
      <c r="T41" s="642">
        <v>0</v>
      </c>
      <c r="U41" s="642">
        <v>0</v>
      </c>
      <c r="V41" s="642">
        <v>2</v>
      </c>
      <c r="W41" s="642">
        <v>3</v>
      </c>
      <c r="X41" s="642">
        <v>0</v>
      </c>
      <c r="Y41" s="642">
        <v>0</v>
      </c>
      <c r="Z41" s="623">
        <f t="shared" si="49"/>
        <v>2</v>
      </c>
      <c r="AA41" s="623">
        <f t="shared" si="35"/>
        <v>3</v>
      </c>
      <c r="AB41" s="10">
        <f t="shared" si="20"/>
        <v>5</v>
      </c>
      <c r="AC41" s="44">
        <f t="shared" si="36"/>
        <v>5</v>
      </c>
      <c r="AD41" s="44">
        <f t="shared" si="21"/>
        <v>8</v>
      </c>
      <c r="AE41" s="44">
        <f t="shared" si="22"/>
        <v>13</v>
      </c>
      <c r="AF41" s="12">
        <f t="shared" si="37"/>
        <v>2</v>
      </c>
      <c r="AG41" s="12">
        <f t="shared" si="38"/>
        <v>4</v>
      </c>
      <c r="AH41" s="10">
        <f t="shared" si="23"/>
        <v>6</v>
      </c>
      <c r="AI41" s="12">
        <f>VLOOKUP($F41,'Guru SertifikaSi'!$C$6:$G$675,'Guru SertifikaSi'!E$3,FALSE)</f>
        <v>3</v>
      </c>
      <c r="AJ41" s="12">
        <f>VLOOKUP($F41,'Guru SertifikaSi'!$C$6:$G$675,'Guru SertifikaSi'!F$3,FALSE)</f>
        <v>4</v>
      </c>
      <c r="AK41" s="10">
        <f t="shared" si="24"/>
        <v>7</v>
      </c>
      <c r="AL41" s="44">
        <f t="shared" si="25"/>
        <v>5</v>
      </c>
      <c r="AM41" s="44">
        <f t="shared" si="25"/>
        <v>8</v>
      </c>
      <c r="AN41" s="11">
        <f t="shared" si="26"/>
        <v>13</v>
      </c>
      <c r="AO41" s="642">
        <v>1</v>
      </c>
      <c r="AP41" s="642">
        <v>0</v>
      </c>
      <c r="AQ41" s="642">
        <v>0</v>
      </c>
      <c r="AR41" s="642">
        <v>0</v>
      </c>
      <c r="AS41" s="642">
        <v>0</v>
      </c>
      <c r="AT41" s="642">
        <v>0</v>
      </c>
      <c r="AU41" s="642">
        <v>0</v>
      </c>
      <c r="AV41" s="642">
        <v>0</v>
      </c>
      <c r="AW41" s="643">
        <v>0</v>
      </c>
      <c r="AX41" s="643">
        <v>0</v>
      </c>
      <c r="AY41" s="642">
        <v>4</v>
      </c>
      <c r="AZ41" s="642">
        <v>8</v>
      </c>
      <c r="BA41" s="642">
        <v>0</v>
      </c>
      <c r="BB41" s="642">
        <v>0</v>
      </c>
      <c r="BC41" s="642">
        <v>0</v>
      </c>
      <c r="BD41" s="642">
        <v>0</v>
      </c>
      <c r="BE41" s="13">
        <f t="shared" si="39"/>
        <v>1</v>
      </c>
      <c r="BF41" s="13">
        <f t="shared" si="39"/>
        <v>0</v>
      </c>
      <c r="BG41" s="10">
        <f t="shared" si="40"/>
        <v>1</v>
      </c>
      <c r="BH41" s="13">
        <f t="shared" si="41"/>
        <v>4</v>
      </c>
      <c r="BI41" s="13">
        <f t="shared" si="41"/>
        <v>8</v>
      </c>
      <c r="BJ41" s="10">
        <f t="shared" si="42"/>
        <v>12</v>
      </c>
      <c r="BK41" s="44">
        <f t="shared" si="43"/>
        <v>5</v>
      </c>
      <c r="BL41" s="44">
        <f t="shared" si="27"/>
        <v>8</v>
      </c>
      <c r="BM41" s="11">
        <f t="shared" si="27"/>
        <v>13</v>
      </c>
      <c r="BN41" s="642">
        <v>0</v>
      </c>
      <c r="BO41" s="642">
        <v>0</v>
      </c>
      <c r="BP41" s="642">
        <v>0</v>
      </c>
      <c r="BQ41" s="642">
        <v>0</v>
      </c>
      <c r="BR41" s="642">
        <v>0</v>
      </c>
      <c r="BS41" s="642">
        <v>0</v>
      </c>
      <c r="BT41" s="642">
        <v>0</v>
      </c>
      <c r="BU41" s="642">
        <v>0</v>
      </c>
      <c r="BV41" s="644">
        <f t="shared" si="44"/>
        <v>0</v>
      </c>
      <c r="BW41" s="644">
        <f t="shared" si="44"/>
        <v>0</v>
      </c>
      <c r="BX41" s="44">
        <f t="shared" si="45"/>
        <v>0</v>
      </c>
      <c r="BY41" s="44">
        <f t="shared" si="45"/>
        <v>0</v>
      </c>
      <c r="BZ41" s="11">
        <f t="shared" si="28"/>
        <v>0</v>
      </c>
      <c r="CA41" s="14">
        <f t="shared" si="29"/>
        <v>5</v>
      </c>
      <c r="CB41" s="14">
        <f t="shared" si="29"/>
        <v>8</v>
      </c>
      <c r="CC41" s="13">
        <f t="shared" si="30"/>
        <v>0</v>
      </c>
      <c r="CD41" s="13">
        <f t="shared" si="30"/>
        <v>0</v>
      </c>
      <c r="CE41" s="13">
        <f t="shared" si="31"/>
        <v>5</v>
      </c>
      <c r="CF41" s="13">
        <f t="shared" si="31"/>
        <v>8</v>
      </c>
      <c r="CG41" s="289">
        <f t="shared" si="32"/>
        <v>13</v>
      </c>
      <c r="CJ41" s="1">
        <v>1</v>
      </c>
      <c r="CK41" s="6">
        <f t="shared" si="46"/>
        <v>3</v>
      </c>
      <c r="CL41" s="6">
        <v>0</v>
      </c>
      <c r="CM41" s="6">
        <v>1</v>
      </c>
      <c r="CN41" s="6">
        <f t="shared" si="47"/>
        <v>4</v>
      </c>
      <c r="CO41" s="6">
        <f t="shared" si="48"/>
        <v>9</v>
      </c>
    </row>
    <row r="42" spans="1:93" ht="15" x14ac:dyDescent="0.25">
      <c r="A42" s="1" t="s">
        <v>1397</v>
      </c>
      <c r="B42" s="6">
        <v>29</v>
      </c>
      <c r="C42" s="9">
        <v>29</v>
      </c>
      <c r="D42" s="641" t="s">
        <v>6</v>
      </c>
      <c r="E42" s="37" t="s">
        <v>24</v>
      </c>
      <c r="F42" s="9">
        <v>20319391</v>
      </c>
      <c r="G42" s="524" t="s">
        <v>296</v>
      </c>
      <c r="H42" s="9" t="s">
        <v>52</v>
      </c>
      <c r="I42" s="642">
        <v>0</v>
      </c>
      <c r="J42" s="642">
        <v>0</v>
      </c>
      <c r="K42" s="642">
        <v>0</v>
      </c>
      <c r="L42" s="642">
        <v>0</v>
      </c>
      <c r="M42" s="642">
        <v>1</v>
      </c>
      <c r="N42" s="642">
        <v>0</v>
      </c>
      <c r="O42" s="642">
        <v>1</v>
      </c>
      <c r="P42" s="642">
        <v>5</v>
      </c>
      <c r="Q42" s="14">
        <f t="shared" si="33"/>
        <v>2</v>
      </c>
      <c r="R42" s="14">
        <f t="shared" si="33"/>
        <v>5</v>
      </c>
      <c r="S42" s="10">
        <f t="shared" si="34"/>
        <v>7</v>
      </c>
      <c r="T42" s="642">
        <v>0</v>
      </c>
      <c r="U42" s="642">
        <v>0</v>
      </c>
      <c r="V42" s="642">
        <v>1</v>
      </c>
      <c r="W42" s="642">
        <v>1</v>
      </c>
      <c r="X42" s="642">
        <v>0</v>
      </c>
      <c r="Y42" s="642">
        <v>0</v>
      </c>
      <c r="Z42" s="623">
        <f t="shared" si="49"/>
        <v>1</v>
      </c>
      <c r="AA42" s="623">
        <f t="shared" si="35"/>
        <v>1</v>
      </c>
      <c r="AB42" s="10">
        <f t="shared" si="20"/>
        <v>2</v>
      </c>
      <c r="AC42" s="44">
        <f t="shared" si="36"/>
        <v>3</v>
      </c>
      <c r="AD42" s="44">
        <f t="shared" si="21"/>
        <v>6</v>
      </c>
      <c r="AE42" s="44">
        <f t="shared" si="22"/>
        <v>9</v>
      </c>
      <c r="AF42" s="12">
        <f t="shared" si="37"/>
        <v>0</v>
      </c>
      <c r="AG42" s="12">
        <f t="shared" si="38"/>
        <v>2</v>
      </c>
      <c r="AH42" s="10">
        <f t="shared" si="23"/>
        <v>2</v>
      </c>
      <c r="AI42" s="12">
        <f>VLOOKUP($F42,'Guru SertifikaSi'!$C$6:$G$675,'Guru SertifikaSi'!E$3,FALSE)</f>
        <v>3</v>
      </c>
      <c r="AJ42" s="12">
        <f>VLOOKUP($F42,'Guru SertifikaSi'!$C$6:$G$675,'Guru SertifikaSi'!F$3,FALSE)</f>
        <v>4</v>
      </c>
      <c r="AK42" s="10">
        <f t="shared" si="24"/>
        <v>7</v>
      </c>
      <c r="AL42" s="44">
        <f t="shared" si="25"/>
        <v>3</v>
      </c>
      <c r="AM42" s="44">
        <f t="shared" si="25"/>
        <v>6</v>
      </c>
      <c r="AN42" s="11">
        <f t="shared" si="26"/>
        <v>9</v>
      </c>
      <c r="AO42" s="642">
        <v>0</v>
      </c>
      <c r="AP42" s="642">
        <v>0</v>
      </c>
      <c r="AQ42" s="642">
        <v>0</v>
      </c>
      <c r="AR42" s="642">
        <v>0</v>
      </c>
      <c r="AS42" s="642">
        <v>0</v>
      </c>
      <c r="AT42" s="642">
        <v>1</v>
      </c>
      <c r="AU42" s="642">
        <v>0</v>
      </c>
      <c r="AV42" s="642">
        <v>0</v>
      </c>
      <c r="AW42" s="643">
        <v>0</v>
      </c>
      <c r="AX42" s="643">
        <v>0</v>
      </c>
      <c r="AY42" s="642">
        <v>3</v>
      </c>
      <c r="AZ42" s="642">
        <v>5</v>
      </c>
      <c r="BA42" s="642">
        <v>0</v>
      </c>
      <c r="BB42" s="642">
        <v>0</v>
      </c>
      <c r="BC42" s="642">
        <v>0</v>
      </c>
      <c r="BD42" s="642">
        <v>0</v>
      </c>
      <c r="BE42" s="13">
        <f t="shared" si="39"/>
        <v>0</v>
      </c>
      <c r="BF42" s="13">
        <f t="shared" si="39"/>
        <v>1</v>
      </c>
      <c r="BG42" s="10">
        <f t="shared" si="40"/>
        <v>1</v>
      </c>
      <c r="BH42" s="13">
        <f t="shared" si="41"/>
        <v>3</v>
      </c>
      <c r="BI42" s="13">
        <f t="shared" si="41"/>
        <v>5</v>
      </c>
      <c r="BJ42" s="10">
        <f t="shared" si="42"/>
        <v>8</v>
      </c>
      <c r="BK42" s="44">
        <f t="shared" si="43"/>
        <v>3</v>
      </c>
      <c r="BL42" s="44">
        <f t="shared" si="27"/>
        <v>6</v>
      </c>
      <c r="BM42" s="11">
        <f t="shared" si="27"/>
        <v>9</v>
      </c>
      <c r="BN42" s="642">
        <v>0</v>
      </c>
      <c r="BO42" s="642">
        <v>0</v>
      </c>
      <c r="BP42" s="642">
        <v>0</v>
      </c>
      <c r="BQ42" s="642">
        <v>0</v>
      </c>
      <c r="BR42" s="642">
        <v>0</v>
      </c>
      <c r="BS42" s="642">
        <v>0</v>
      </c>
      <c r="BT42" s="642">
        <v>0</v>
      </c>
      <c r="BU42" s="642">
        <v>0</v>
      </c>
      <c r="BV42" s="644">
        <f t="shared" si="44"/>
        <v>0</v>
      </c>
      <c r="BW42" s="644">
        <f t="shared" si="44"/>
        <v>0</v>
      </c>
      <c r="BX42" s="44">
        <f t="shared" si="45"/>
        <v>0</v>
      </c>
      <c r="BY42" s="44">
        <f t="shared" si="45"/>
        <v>0</v>
      </c>
      <c r="BZ42" s="11">
        <f t="shared" si="28"/>
        <v>0</v>
      </c>
      <c r="CA42" s="14">
        <f t="shared" si="29"/>
        <v>3</v>
      </c>
      <c r="CB42" s="14">
        <f t="shared" si="29"/>
        <v>6</v>
      </c>
      <c r="CC42" s="13">
        <f t="shared" si="30"/>
        <v>0</v>
      </c>
      <c r="CD42" s="13">
        <f t="shared" si="30"/>
        <v>0</v>
      </c>
      <c r="CE42" s="13">
        <f t="shared" si="31"/>
        <v>3</v>
      </c>
      <c r="CF42" s="13">
        <f t="shared" si="31"/>
        <v>6</v>
      </c>
      <c r="CG42" s="289">
        <f t="shared" si="32"/>
        <v>9</v>
      </c>
      <c r="CJ42" s="1">
        <v>1</v>
      </c>
      <c r="CK42" s="6">
        <f t="shared" si="46"/>
        <v>6</v>
      </c>
      <c r="CL42" s="6">
        <v>0</v>
      </c>
      <c r="CM42" s="6">
        <v>1</v>
      </c>
      <c r="CN42" s="6">
        <f t="shared" si="47"/>
        <v>3</v>
      </c>
      <c r="CO42" s="6">
        <f t="shared" si="48"/>
        <v>6</v>
      </c>
    </row>
    <row r="43" spans="1:93" ht="15" x14ac:dyDescent="0.25">
      <c r="A43" s="1" t="s">
        <v>1398</v>
      </c>
      <c r="B43" s="6">
        <v>30</v>
      </c>
      <c r="C43" s="9">
        <v>30</v>
      </c>
      <c r="D43" s="641" t="s">
        <v>6</v>
      </c>
      <c r="E43" s="37" t="s">
        <v>24</v>
      </c>
      <c r="F43" s="9">
        <v>20319447</v>
      </c>
      <c r="G43" s="524" t="s">
        <v>297</v>
      </c>
      <c r="H43" s="9" t="s">
        <v>52</v>
      </c>
      <c r="I43" s="642">
        <v>0</v>
      </c>
      <c r="J43" s="642">
        <v>0</v>
      </c>
      <c r="K43" s="642">
        <v>0</v>
      </c>
      <c r="L43" s="642">
        <v>0</v>
      </c>
      <c r="M43" s="642">
        <v>1</v>
      </c>
      <c r="N43" s="642">
        <v>0</v>
      </c>
      <c r="O43" s="642">
        <v>0</v>
      </c>
      <c r="P43" s="642">
        <v>4</v>
      </c>
      <c r="Q43" s="14">
        <f t="shared" si="33"/>
        <v>1</v>
      </c>
      <c r="R43" s="14">
        <f t="shared" si="33"/>
        <v>4</v>
      </c>
      <c r="S43" s="10">
        <f t="shared" si="34"/>
        <v>5</v>
      </c>
      <c r="T43" s="642">
        <v>0</v>
      </c>
      <c r="U43" s="642">
        <v>0</v>
      </c>
      <c r="V43" s="642">
        <v>1</v>
      </c>
      <c r="W43" s="642">
        <v>1</v>
      </c>
      <c r="X43" s="642">
        <v>0</v>
      </c>
      <c r="Y43" s="642">
        <v>1</v>
      </c>
      <c r="Z43" s="623">
        <f t="shared" si="49"/>
        <v>1</v>
      </c>
      <c r="AA43" s="623">
        <f t="shared" si="35"/>
        <v>2</v>
      </c>
      <c r="AB43" s="10">
        <f t="shared" si="20"/>
        <v>3</v>
      </c>
      <c r="AC43" s="44">
        <f t="shared" si="36"/>
        <v>2</v>
      </c>
      <c r="AD43" s="44">
        <f t="shared" si="21"/>
        <v>6</v>
      </c>
      <c r="AE43" s="44">
        <f t="shared" si="22"/>
        <v>8</v>
      </c>
      <c r="AF43" s="12">
        <f t="shared" si="37"/>
        <v>2</v>
      </c>
      <c r="AG43" s="12">
        <f t="shared" si="38"/>
        <v>2</v>
      </c>
      <c r="AH43" s="10">
        <f t="shared" si="23"/>
        <v>4</v>
      </c>
      <c r="AI43" s="12">
        <f>VLOOKUP($F43,'Guru SertifikaSi'!$C$6:$G$675,'Guru SertifikaSi'!E$3,FALSE)</f>
        <v>0</v>
      </c>
      <c r="AJ43" s="12">
        <f>VLOOKUP($F43,'Guru SertifikaSi'!$C$6:$G$675,'Guru SertifikaSi'!F$3,FALSE)</f>
        <v>4</v>
      </c>
      <c r="AK43" s="10">
        <f t="shared" si="24"/>
        <v>4</v>
      </c>
      <c r="AL43" s="44">
        <f t="shared" si="25"/>
        <v>2</v>
      </c>
      <c r="AM43" s="44">
        <f t="shared" si="25"/>
        <v>6</v>
      </c>
      <c r="AN43" s="11">
        <f t="shared" si="26"/>
        <v>8</v>
      </c>
      <c r="AO43" s="642">
        <v>0</v>
      </c>
      <c r="AP43" s="642">
        <v>0</v>
      </c>
      <c r="AQ43" s="642">
        <v>0</v>
      </c>
      <c r="AR43" s="642">
        <v>0</v>
      </c>
      <c r="AS43" s="642">
        <v>0</v>
      </c>
      <c r="AT43" s="642">
        <v>0</v>
      </c>
      <c r="AU43" s="642">
        <v>0</v>
      </c>
      <c r="AV43" s="642">
        <v>0</v>
      </c>
      <c r="AW43" s="643">
        <v>0</v>
      </c>
      <c r="AX43" s="643">
        <v>0</v>
      </c>
      <c r="AY43" s="642">
        <v>2</v>
      </c>
      <c r="AZ43" s="642">
        <v>6</v>
      </c>
      <c r="BA43" s="642">
        <v>0</v>
      </c>
      <c r="BB43" s="642">
        <v>0</v>
      </c>
      <c r="BC43" s="642">
        <v>0</v>
      </c>
      <c r="BD43" s="642">
        <v>0</v>
      </c>
      <c r="BE43" s="13">
        <f t="shared" si="39"/>
        <v>0</v>
      </c>
      <c r="BF43" s="13">
        <f t="shared" si="39"/>
        <v>0</v>
      </c>
      <c r="BG43" s="10">
        <f t="shared" si="40"/>
        <v>0</v>
      </c>
      <c r="BH43" s="13">
        <f t="shared" si="41"/>
        <v>2</v>
      </c>
      <c r="BI43" s="13">
        <f t="shared" si="41"/>
        <v>6</v>
      </c>
      <c r="BJ43" s="10">
        <f t="shared" si="42"/>
        <v>8</v>
      </c>
      <c r="BK43" s="44">
        <f t="shared" si="43"/>
        <v>2</v>
      </c>
      <c r="BL43" s="44">
        <f t="shared" si="27"/>
        <v>6</v>
      </c>
      <c r="BM43" s="11">
        <f t="shared" si="27"/>
        <v>8</v>
      </c>
      <c r="BN43" s="642">
        <v>0</v>
      </c>
      <c r="BO43" s="642">
        <v>0</v>
      </c>
      <c r="BP43" s="642">
        <v>0</v>
      </c>
      <c r="BQ43" s="642">
        <v>0</v>
      </c>
      <c r="BR43" s="642">
        <v>0</v>
      </c>
      <c r="BS43" s="642">
        <v>0</v>
      </c>
      <c r="BT43" s="642">
        <v>0</v>
      </c>
      <c r="BU43" s="642">
        <v>0</v>
      </c>
      <c r="BV43" s="644">
        <f t="shared" si="44"/>
        <v>0</v>
      </c>
      <c r="BW43" s="644">
        <f t="shared" si="44"/>
        <v>0</v>
      </c>
      <c r="BX43" s="44">
        <f t="shared" si="45"/>
        <v>0</v>
      </c>
      <c r="BY43" s="44">
        <f t="shared" si="45"/>
        <v>0</v>
      </c>
      <c r="BZ43" s="11">
        <f t="shared" si="28"/>
        <v>0</v>
      </c>
      <c r="CA43" s="14">
        <f t="shared" si="29"/>
        <v>2</v>
      </c>
      <c r="CB43" s="14">
        <f t="shared" si="29"/>
        <v>6</v>
      </c>
      <c r="CC43" s="13">
        <f t="shared" si="30"/>
        <v>0</v>
      </c>
      <c r="CD43" s="13">
        <f t="shared" si="30"/>
        <v>0</v>
      </c>
      <c r="CE43" s="13">
        <f t="shared" si="31"/>
        <v>2</v>
      </c>
      <c r="CF43" s="13">
        <f t="shared" si="31"/>
        <v>6</v>
      </c>
      <c r="CG43" s="289">
        <f t="shared" si="32"/>
        <v>8</v>
      </c>
      <c r="CJ43" s="1">
        <v>1</v>
      </c>
      <c r="CK43" s="6">
        <f t="shared" si="46"/>
        <v>5</v>
      </c>
      <c r="CL43" s="6">
        <v>0</v>
      </c>
      <c r="CM43" s="6">
        <v>1</v>
      </c>
      <c r="CN43" s="6">
        <f t="shared" si="47"/>
        <v>2</v>
      </c>
      <c r="CO43" s="6">
        <f t="shared" si="48"/>
        <v>7</v>
      </c>
    </row>
    <row r="44" spans="1:93" ht="15" x14ac:dyDescent="0.25">
      <c r="A44" s="1" t="s">
        <v>1399</v>
      </c>
      <c r="B44" s="6">
        <v>31</v>
      </c>
      <c r="C44" s="9">
        <v>31</v>
      </c>
      <c r="D44" s="641" t="s">
        <v>6</v>
      </c>
      <c r="E44" s="37" t="s">
        <v>24</v>
      </c>
      <c r="F44" s="9">
        <v>20319501</v>
      </c>
      <c r="G44" s="524" t="s">
        <v>298</v>
      </c>
      <c r="H44" s="9" t="s">
        <v>52</v>
      </c>
      <c r="I44" s="642">
        <v>0</v>
      </c>
      <c r="J44" s="642">
        <v>0</v>
      </c>
      <c r="K44" s="642">
        <v>0</v>
      </c>
      <c r="L44" s="642">
        <v>0</v>
      </c>
      <c r="M44" s="642">
        <v>0</v>
      </c>
      <c r="N44" s="642">
        <v>3</v>
      </c>
      <c r="O44" s="642">
        <v>0</v>
      </c>
      <c r="P44" s="642">
        <v>4</v>
      </c>
      <c r="Q44" s="14">
        <f t="shared" si="33"/>
        <v>0</v>
      </c>
      <c r="R44" s="14">
        <f t="shared" si="33"/>
        <v>7</v>
      </c>
      <c r="S44" s="10">
        <f t="shared" si="34"/>
        <v>7</v>
      </c>
      <c r="T44" s="642">
        <v>0</v>
      </c>
      <c r="U44" s="642">
        <v>0</v>
      </c>
      <c r="V44" s="642">
        <v>1</v>
      </c>
      <c r="W44" s="642">
        <v>2</v>
      </c>
      <c r="X44" s="642">
        <v>0</v>
      </c>
      <c r="Y44" s="642">
        <v>0</v>
      </c>
      <c r="Z44" s="623">
        <f t="shared" si="49"/>
        <v>1</v>
      </c>
      <c r="AA44" s="623">
        <f t="shared" si="35"/>
        <v>2</v>
      </c>
      <c r="AB44" s="10">
        <f t="shared" si="20"/>
        <v>3</v>
      </c>
      <c r="AC44" s="44">
        <f t="shared" si="36"/>
        <v>1</v>
      </c>
      <c r="AD44" s="44">
        <f t="shared" si="21"/>
        <v>9</v>
      </c>
      <c r="AE44" s="44">
        <f t="shared" si="22"/>
        <v>10</v>
      </c>
      <c r="AF44" s="12">
        <f t="shared" si="37"/>
        <v>0</v>
      </c>
      <c r="AG44" s="12">
        <f t="shared" si="38"/>
        <v>4</v>
      </c>
      <c r="AH44" s="10">
        <f t="shared" si="23"/>
        <v>4</v>
      </c>
      <c r="AI44" s="12">
        <f>VLOOKUP($F44,'Guru SertifikaSi'!$C$6:$G$675,'Guru SertifikaSi'!E$3,FALSE)</f>
        <v>1</v>
      </c>
      <c r="AJ44" s="12">
        <f>VLOOKUP($F44,'Guru SertifikaSi'!$C$6:$G$675,'Guru SertifikaSi'!F$3,FALSE)</f>
        <v>5</v>
      </c>
      <c r="AK44" s="10">
        <f t="shared" si="24"/>
        <v>6</v>
      </c>
      <c r="AL44" s="44">
        <f t="shared" si="25"/>
        <v>1</v>
      </c>
      <c r="AM44" s="44">
        <f t="shared" si="25"/>
        <v>9</v>
      </c>
      <c r="AN44" s="11">
        <f t="shared" si="26"/>
        <v>10</v>
      </c>
      <c r="AO44" s="642">
        <v>0</v>
      </c>
      <c r="AP44" s="642">
        <v>0</v>
      </c>
      <c r="AQ44" s="642">
        <v>0</v>
      </c>
      <c r="AR44" s="642">
        <v>0</v>
      </c>
      <c r="AS44" s="642">
        <v>0</v>
      </c>
      <c r="AT44" s="642">
        <v>0</v>
      </c>
      <c r="AU44" s="642">
        <v>0</v>
      </c>
      <c r="AV44" s="642">
        <v>0</v>
      </c>
      <c r="AW44" s="643">
        <v>0</v>
      </c>
      <c r="AX44" s="643">
        <v>0</v>
      </c>
      <c r="AY44" s="642">
        <v>1</v>
      </c>
      <c r="AZ44" s="642">
        <v>8</v>
      </c>
      <c r="BA44" s="642">
        <v>0</v>
      </c>
      <c r="BB44" s="642">
        <v>1</v>
      </c>
      <c r="BC44" s="642">
        <v>0</v>
      </c>
      <c r="BD44" s="642">
        <v>0</v>
      </c>
      <c r="BE44" s="13">
        <f t="shared" si="39"/>
        <v>0</v>
      </c>
      <c r="BF44" s="13">
        <f t="shared" si="39"/>
        <v>0</v>
      </c>
      <c r="BG44" s="10">
        <f t="shared" si="40"/>
        <v>0</v>
      </c>
      <c r="BH44" s="13">
        <f t="shared" si="41"/>
        <v>1</v>
      </c>
      <c r="BI44" s="13">
        <f t="shared" si="41"/>
        <v>9</v>
      </c>
      <c r="BJ44" s="10">
        <f t="shared" si="42"/>
        <v>10</v>
      </c>
      <c r="BK44" s="44">
        <f t="shared" si="43"/>
        <v>1</v>
      </c>
      <c r="BL44" s="44">
        <f t="shared" si="27"/>
        <v>9</v>
      </c>
      <c r="BM44" s="11">
        <f t="shared" si="27"/>
        <v>10</v>
      </c>
      <c r="BN44" s="642">
        <v>0</v>
      </c>
      <c r="BO44" s="642">
        <v>0</v>
      </c>
      <c r="BP44" s="642">
        <v>0</v>
      </c>
      <c r="BQ44" s="642">
        <v>0</v>
      </c>
      <c r="BR44" s="642">
        <v>0</v>
      </c>
      <c r="BS44" s="642">
        <v>0</v>
      </c>
      <c r="BT44" s="642">
        <v>0</v>
      </c>
      <c r="BU44" s="642">
        <v>0</v>
      </c>
      <c r="BV44" s="644">
        <f t="shared" si="44"/>
        <v>0</v>
      </c>
      <c r="BW44" s="644">
        <f t="shared" si="44"/>
        <v>0</v>
      </c>
      <c r="BX44" s="44">
        <f t="shared" si="45"/>
        <v>0</v>
      </c>
      <c r="BY44" s="44">
        <f t="shared" si="45"/>
        <v>0</v>
      </c>
      <c r="BZ44" s="11">
        <f t="shared" si="28"/>
        <v>0</v>
      </c>
      <c r="CA44" s="14">
        <f t="shared" si="29"/>
        <v>1</v>
      </c>
      <c r="CB44" s="14">
        <f t="shared" si="29"/>
        <v>9</v>
      </c>
      <c r="CC44" s="13">
        <f t="shared" si="30"/>
        <v>0</v>
      </c>
      <c r="CD44" s="13">
        <f t="shared" si="30"/>
        <v>0</v>
      </c>
      <c r="CE44" s="13">
        <f t="shared" si="31"/>
        <v>1</v>
      </c>
      <c r="CF44" s="13">
        <f t="shared" si="31"/>
        <v>9</v>
      </c>
      <c r="CG44" s="289">
        <f t="shared" si="32"/>
        <v>10</v>
      </c>
      <c r="CJ44" s="1">
        <v>1</v>
      </c>
      <c r="CK44" s="6">
        <f t="shared" si="46"/>
        <v>5</v>
      </c>
      <c r="CL44" s="6">
        <v>0</v>
      </c>
      <c r="CM44" s="6">
        <v>1</v>
      </c>
      <c r="CN44" s="6">
        <f t="shared" si="47"/>
        <v>1</v>
      </c>
      <c r="CO44" s="6">
        <f t="shared" si="48"/>
        <v>9</v>
      </c>
    </row>
    <row r="45" spans="1:93" ht="15" x14ac:dyDescent="0.25">
      <c r="A45" s="1" t="s">
        <v>1400</v>
      </c>
      <c r="B45" s="6">
        <v>32</v>
      </c>
      <c r="C45" s="9">
        <v>32</v>
      </c>
      <c r="D45" s="641" t="s">
        <v>6</v>
      </c>
      <c r="E45" s="37" t="s">
        <v>24</v>
      </c>
      <c r="F45" s="9">
        <v>20319500</v>
      </c>
      <c r="G45" s="524" t="s">
        <v>299</v>
      </c>
      <c r="H45" s="9" t="s">
        <v>52</v>
      </c>
      <c r="I45" s="642">
        <v>0</v>
      </c>
      <c r="J45" s="642">
        <v>0</v>
      </c>
      <c r="K45" s="642">
        <v>0</v>
      </c>
      <c r="L45" s="642">
        <v>0</v>
      </c>
      <c r="M45" s="642">
        <v>0</v>
      </c>
      <c r="N45" s="642">
        <v>1</v>
      </c>
      <c r="O45" s="642">
        <v>1</v>
      </c>
      <c r="P45" s="642">
        <v>3</v>
      </c>
      <c r="Q45" s="14">
        <f t="shared" si="33"/>
        <v>1</v>
      </c>
      <c r="R45" s="14">
        <f t="shared" si="33"/>
        <v>4</v>
      </c>
      <c r="S45" s="10">
        <f t="shared" si="34"/>
        <v>5</v>
      </c>
      <c r="T45" s="642">
        <v>0</v>
      </c>
      <c r="U45" s="642">
        <v>0</v>
      </c>
      <c r="V45" s="642">
        <v>0</v>
      </c>
      <c r="W45" s="642">
        <v>0</v>
      </c>
      <c r="X45" s="642">
        <v>0</v>
      </c>
      <c r="Y45" s="642">
        <v>3</v>
      </c>
      <c r="Z45" s="623">
        <f t="shared" si="49"/>
        <v>0</v>
      </c>
      <c r="AA45" s="623">
        <f t="shared" si="35"/>
        <v>3</v>
      </c>
      <c r="AB45" s="10">
        <f t="shared" si="20"/>
        <v>3</v>
      </c>
      <c r="AC45" s="44">
        <f t="shared" si="36"/>
        <v>1</v>
      </c>
      <c r="AD45" s="44">
        <f t="shared" si="21"/>
        <v>7</v>
      </c>
      <c r="AE45" s="44">
        <f t="shared" si="22"/>
        <v>8</v>
      </c>
      <c r="AF45" s="12">
        <f t="shared" si="37"/>
        <v>0</v>
      </c>
      <c r="AG45" s="12">
        <f t="shared" si="38"/>
        <v>4</v>
      </c>
      <c r="AH45" s="10">
        <f t="shared" si="23"/>
        <v>4</v>
      </c>
      <c r="AI45" s="12">
        <f>VLOOKUP($F45,'Guru SertifikaSi'!$C$6:$G$675,'Guru SertifikaSi'!E$3,FALSE)</f>
        <v>1</v>
      </c>
      <c r="AJ45" s="12">
        <f>VLOOKUP($F45,'Guru SertifikaSi'!$C$6:$G$675,'Guru SertifikaSi'!F$3,FALSE)</f>
        <v>3</v>
      </c>
      <c r="AK45" s="10">
        <f t="shared" si="24"/>
        <v>4</v>
      </c>
      <c r="AL45" s="44">
        <f t="shared" si="25"/>
        <v>1</v>
      </c>
      <c r="AM45" s="44">
        <f t="shared" si="25"/>
        <v>7</v>
      </c>
      <c r="AN45" s="11">
        <f t="shared" si="26"/>
        <v>8</v>
      </c>
      <c r="AO45" s="642">
        <v>0</v>
      </c>
      <c r="AP45" s="642">
        <v>0</v>
      </c>
      <c r="AQ45" s="642">
        <v>0</v>
      </c>
      <c r="AR45" s="642">
        <v>0</v>
      </c>
      <c r="AS45" s="642">
        <v>0</v>
      </c>
      <c r="AT45" s="642">
        <v>0</v>
      </c>
      <c r="AU45" s="642">
        <v>0</v>
      </c>
      <c r="AV45" s="642">
        <v>0</v>
      </c>
      <c r="AW45" s="643">
        <v>0</v>
      </c>
      <c r="AX45" s="643">
        <v>0</v>
      </c>
      <c r="AY45" s="642">
        <v>1</v>
      </c>
      <c r="AZ45" s="642">
        <v>7</v>
      </c>
      <c r="BA45" s="642">
        <v>0</v>
      </c>
      <c r="BB45" s="642">
        <v>0</v>
      </c>
      <c r="BC45" s="642">
        <v>0</v>
      </c>
      <c r="BD45" s="642">
        <v>0</v>
      </c>
      <c r="BE45" s="13">
        <f t="shared" si="39"/>
        <v>0</v>
      </c>
      <c r="BF45" s="13">
        <f t="shared" si="39"/>
        <v>0</v>
      </c>
      <c r="BG45" s="10">
        <f t="shared" si="40"/>
        <v>0</v>
      </c>
      <c r="BH45" s="13">
        <f t="shared" si="41"/>
        <v>1</v>
      </c>
      <c r="BI45" s="13">
        <f t="shared" si="41"/>
        <v>7</v>
      </c>
      <c r="BJ45" s="10">
        <f t="shared" si="42"/>
        <v>8</v>
      </c>
      <c r="BK45" s="44">
        <f t="shared" si="43"/>
        <v>1</v>
      </c>
      <c r="BL45" s="44">
        <f t="shared" si="27"/>
        <v>7</v>
      </c>
      <c r="BM45" s="11">
        <f t="shared" si="27"/>
        <v>8</v>
      </c>
      <c r="BN45" s="642">
        <v>0</v>
      </c>
      <c r="BO45" s="642">
        <v>0</v>
      </c>
      <c r="BP45" s="642">
        <v>0</v>
      </c>
      <c r="BQ45" s="642">
        <v>0</v>
      </c>
      <c r="BR45" s="642">
        <v>0</v>
      </c>
      <c r="BS45" s="642">
        <v>0</v>
      </c>
      <c r="BT45" s="642">
        <v>0</v>
      </c>
      <c r="BU45" s="642">
        <v>0</v>
      </c>
      <c r="BV45" s="644">
        <f t="shared" si="44"/>
        <v>0</v>
      </c>
      <c r="BW45" s="644">
        <f t="shared" si="44"/>
        <v>0</v>
      </c>
      <c r="BX45" s="44">
        <f t="shared" si="45"/>
        <v>0</v>
      </c>
      <c r="BY45" s="44">
        <f t="shared" si="45"/>
        <v>0</v>
      </c>
      <c r="BZ45" s="11">
        <f t="shared" si="28"/>
        <v>0</v>
      </c>
      <c r="CA45" s="14">
        <f t="shared" si="29"/>
        <v>1</v>
      </c>
      <c r="CB45" s="14">
        <f t="shared" si="29"/>
        <v>7</v>
      </c>
      <c r="CC45" s="13">
        <f t="shared" si="30"/>
        <v>0</v>
      </c>
      <c r="CD45" s="13">
        <f t="shared" si="30"/>
        <v>0</v>
      </c>
      <c r="CE45" s="13">
        <f t="shared" si="31"/>
        <v>1</v>
      </c>
      <c r="CF45" s="13">
        <f t="shared" si="31"/>
        <v>7</v>
      </c>
      <c r="CG45" s="289">
        <f t="shared" si="32"/>
        <v>8</v>
      </c>
      <c r="CJ45" s="1">
        <v>1</v>
      </c>
      <c r="CK45" s="6">
        <f t="shared" si="46"/>
        <v>4</v>
      </c>
      <c r="CL45" s="6">
        <v>0</v>
      </c>
      <c r="CM45" s="6">
        <v>1</v>
      </c>
      <c r="CN45" s="6">
        <f t="shared" si="47"/>
        <v>1</v>
      </c>
      <c r="CO45" s="6">
        <f t="shared" si="48"/>
        <v>8</v>
      </c>
    </row>
    <row r="46" spans="1:93" ht="15" x14ac:dyDescent="0.25">
      <c r="A46" s="1" t="s">
        <v>1401</v>
      </c>
      <c r="B46" s="6">
        <v>33</v>
      </c>
      <c r="C46" s="9">
        <v>33</v>
      </c>
      <c r="D46" s="641" t="s">
        <v>6</v>
      </c>
      <c r="E46" s="37" t="s">
        <v>24</v>
      </c>
      <c r="F46" s="9">
        <v>20319451</v>
      </c>
      <c r="G46" s="524" t="s">
        <v>300</v>
      </c>
      <c r="H46" s="9" t="s">
        <v>52</v>
      </c>
      <c r="I46" s="642">
        <v>2</v>
      </c>
      <c r="J46" s="642">
        <v>0</v>
      </c>
      <c r="K46" s="642">
        <v>0</v>
      </c>
      <c r="L46" s="642">
        <v>0</v>
      </c>
      <c r="M46" s="642">
        <v>1</v>
      </c>
      <c r="N46" s="642">
        <v>0</v>
      </c>
      <c r="O46" s="642">
        <v>4</v>
      </c>
      <c r="P46" s="642">
        <v>2</v>
      </c>
      <c r="Q46" s="14">
        <f t="shared" si="33"/>
        <v>7</v>
      </c>
      <c r="R46" s="14">
        <f t="shared" si="33"/>
        <v>2</v>
      </c>
      <c r="S46" s="10">
        <f t="shared" si="34"/>
        <v>9</v>
      </c>
      <c r="T46" s="642">
        <v>0</v>
      </c>
      <c r="U46" s="642">
        <v>0</v>
      </c>
      <c r="V46" s="642">
        <v>1</v>
      </c>
      <c r="W46" s="642">
        <v>2</v>
      </c>
      <c r="X46" s="642">
        <v>3</v>
      </c>
      <c r="Y46" s="642">
        <v>1</v>
      </c>
      <c r="Z46" s="623">
        <f t="shared" si="49"/>
        <v>4</v>
      </c>
      <c r="AA46" s="623">
        <f t="shared" si="35"/>
        <v>3</v>
      </c>
      <c r="AB46" s="10">
        <f t="shared" si="20"/>
        <v>7</v>
      </c>
      <c r="AC46" s="44">
        <f t="shared" si="36"/>
        <v>11</v>
      </c>
      <c r="AD46" s="44">
        <f t="shared" si="21"/>
        <v>5</v>
      </c>
      <c r="AE46" s="44">
        <f t="shared" si="22"/>
        <v>16</v>
      </c>
      <c r="AF46" s="12">
        <f t="shared" si="37"/>
        <v>6</v>
      </c>
      <c r="AG46" s="12">
        <f t="shared" si="38"/>
        <v>4</v>
      </c>
      <c r="AH46" s="10">
        <f t="shared" si="23"/>
        <v>10</v>
      </c>
      <c r="AI46" s="12">
        <f>VLOOKUP($F46,'Guru SertifikaSi'!$C$6:$G$675,'Guru SertifikaSi'!E$3,FALSE)</f>
        <v>5</v>
      </c>
      <c r="AJ46" s="12">
        <f>VLOOKUP($F46,'Guru SertifikaSi'!$C$6:$G$675,'Guru SertifikaSi'!F$3,FALSE)</f>
        <v>1</v>
      </c>
      <c r="AK46" s="10">
        <f t="shared" si="24"/>
        <v>6</v>
      </c>
      <c r="AL46" s="44">
        <f t="shared" si="25"/>
        <v>11</v>
      </c>
      <c r="AM46" s="44">
        <f t="shared" si="25"/>
        <v>5</v>
      </c>
      <c r="AN46" s="11">
        <f t="shared" si="26"/>
        <v>16</v>
      </c>
      <c r="AO46" s="642">
        <v>1</v>
      </c>
      <c r="AP46" s="642">
        <v>0</v>
      </c>
      <c r="AQ46" s="642">
        <v>0</v>
      </c>
      <c r="AR46" s="642">
        <v>0</v>
      </c>
      <c r="AS46" s="642">
        <v>0</v>
      </c>
      <c r="AT46" s="642">
        <v>0</v>
      </c>
      <c r="AU46" s="642">
        <v>0</v>
      </c>
      <c r="AV46" s="642">
        <v>0</v>
      </c>
      <c r="AW46" s="643">
        <v>0</v>
      </c>
      <c r="AX46" s="643">
        <v>0</v>
      </c>
      <c r="AY46" s="642">
        <v>10</v>
      </c>
      <c r="AZ46" s="642">
        <v>5</v>
      </c>
      <c r="BA46" s="642">
        <v>0</v>
      </c>
      <c r="BB46" s="642">
        <v>0</v>
      </c>
      <c r="BC46" s="642">
        <v>0</v>
      </c>
      <c r="BD46" s="642">
        <v>0</v>
      </c>
      <c r="BE46" s="13">
        <f t="shared" si="39"/>
        <v>1</v>
      </c>
      <c r="BF46" s="13">
        <f t="shared" si="39"/>
        <v>0</v>
      </c>
      <c r="BG46" s="10">
        <f t="shared" si="40"/>
        <v>1</v>
      </c>
      <c r="BH46" s="13">
        <f t="shared" si="41"/>
        <v>10</v>
      </c>
      <c r="BI46" s="13">
        <f t="shared" si="41"/>
        <v>5</v>
      </c>
      <c r="BJ46" s="10">
        <f t="shared" si="42"/>
        <v>15</v>
      </c>
      <c r="BK46" s="44">
        <f t="shared" si="43"/>
        <v>11</v>
      </c>
      <c r="BL46" s="44">
        <f t="shared" si="27"/>
        <v>5</v>
      </c>
      <c r="BM46" s="11">
        <f t="shared" si="27"/>
        <v>16</v>
      </c>
      <c r="BN46" s="642">
        <v>0</v>
      </c>
      <c r="BO46" s="642">
        <v>0</v>
      </c>
      <c r="BP46" s="642">
        <v>0</v>
      </c>
      <c r="BQ46" s="642">
        <v>0</v>
      </c>
      <c r="BR46" s="642">
        <v>0</v>
      </c>
      <c r="BS46" s="642">
        <v>0</v>
      </c>
      <c r="BT46" s="642">
        <v>0</v>
      </c>
      <c r="BU46" s="642">
        <v>0</v>
      </c>
      <c r="BV46" s="644">
        <f t="shared" si="44"/>
        <v>0</v>
      </c>
      <c r="BW46" s="644">
        <f t="shared" si="44"/>
        <v>0</v>
      </c>
      <c r="BX46" s="44">
        <f t="shared" si="45"/>
        <v>0</v>
      </c>
      <c r="BY46" s="44">
        <f t="shared" si="45"/>
        <v>0</v>
      </c>
      <c r="BZ46" s="11">
        <f t="shared" si="28"/>
        <v>0</v>
      </c>
      <c r="CA46" s="14">
        <f t="shared" si="29"/>
        <v>11</v>
      </c>
      <c r="CB46" s="14">
        <f t="shared" si="29"/>
        <v>5</v>
      </c>
      <c r="CC46" s="13">
        <f t="shared" si="30"/>
        <v>0</v>
      </c>
      <c r="CD46" s="13">
        <f t="shared" si="30"/>
        <v>0</v>
      </c>
      <c r="CE46" s="13">
        <f t="shared" si="31"/>
        <v>11</v>
      </c>
      <c r="CF46" s="13">
        <f t="shared" si="31"/>
        <v>5</v>
      </c>
      <c r="CG46" s="289">
        <f t="shared" si="32"/>
        <v>16</v>
      </c>
      <c r="CJ46" s="1">
        <v>1</v>
      </c>
      <c r="CK46" s="6">
        <f t="shared" si="46"/>
        <v>3</v>
      </c>
      <c r="CL46" s="6">
        <v>0</v>
      </c>
      <c r="CM46" s="6">
        <v>1</v>
      </c>
      <c r="CN46" s="6">
        <f t="shared" si="47"/>
        <v>10</v>
      </c>
      <c r="CO46" s="6">
        <f t="shared" si="48"/>
        <v>6</v>
      </c>
    </row>
    <row r="47" spans="1:93" ht="15" x14ac:dyDescent="0.25">
      <c r="A47" s="1" t="s">
        <v>1402</v>
      </c>
      <c r="B47" s="6">
        <v>34</v>
      </c>
      <c r="C47" s="9">
        <v>34</v>
      </c>
      <c r="D47" s="641" t="s">
        <v>6</v>
      </c>
      <c r="E47" s="37" t="s">
        <v>24</v>
      </c>
      <c r="F47" s="9">
        <v>20319449</v>
      </c>
      <c r="G47" s="524" t="s">
        <v>301</v>
      </c>
      <c r="H47" s="9" t="s">
        <v>52</v>
      </c>
      <c r="I47" s="642">
        <v>0</v>
      </c>
      <c r="J47" s="642">
        <v>0</v>
      </c>
      <c r="K47" s="642">
        <v>0</v>
      </c>
      <c r="L47" s="642">
        <v>0</v>
      </c>
      <c r="M47" s="642">
        <v>1</v>
      </c>
      <c r="N47" s="642">
        <v>3</v>
      </c>
      <c r="O47" s="642">
        <v>2</v>
      </c>
      <c r="P47" s="642">
        <v>3</v>
      </c>
      <c r="Q47" s="14">
        <f t="shared" si="33"/>
        <v>3</v>
      </c>
      <c r="R47" s="14">
        <f t="shared" si="33"/>
        <v>6</v>
      </c>
      <c r="S47" s="10">
        <f t="shared" si="34"/>
        <v>9</v>
      </c>
      <c r="T47" s="642">
        <v>0</v>
      </c>
      <c r="U47" s="642">
        <v>0</v>
      </c>
      <c r="V47" s="642">
        <v>0</v>
      </c>
      <c r="W47" s="642">
        <v>3</v>
      </c>
      <c r="X47" s="642">
        <v>0</v>
      </c>
      <c r="Y47" s="642">
        <v>0</v>
      </c>
      <c r="Z47" s="623">
        <f t="shared" si="49"/>
        <v>0</v>
      </c>
      <c r="AA47" s="623">
        <f t="shared" si="35"/>
        <v>3</v>
      </c>
      <c r="AB47" s="10">
        <f t="shared" si="20"/>
        <v>3</v>
      </c>
      <c r="AC47" s="44">
        <f t="shared" si="36"/>
        <v>3</v>
      </c>
      <c r="AD47" s="44">
        <f t="shared" si="21"/>
        <v>9</v>
      </c>
      <c r="AE47" s="44">
        <f t="shared" si="22"/>
        <v>12</v>
      </c>
      <c r="AF47" s="12">
        <f t="shared" si="37"/>
        <v>0</v>
      </c>
      <c r="AG47" s="12">
        <f t="shared" si="38"/>
        <v>5</v>
      </c>
      <c r="AH47" s="10">
        <f t="shared" si="23"/>
        <v>5</v>
      </c>
      <c r="AI47" s="12">
        <f>VLOOKUP($F47,'Guru SertifikaSi'!$C$6:$G$675,'Guru SertifikaSi'!E$3,FALSE)</f>
        <v>3</v>
      </c>
      <c r="AJ47" s="12">
        <f>VLOOKUP($F47,'Guru SertifikaSi'!$C$6:$G$675,'Guru SertifikaSi'!F$3,FALSE)</f>
        <v>4</v>
      </c>
      <c r="AK47" s="10">
        <f t="shared" si="24"/>
        <v>7</v>
      </c>
      <c r="AL47" s="44">
        <f t="shared" si="25"/>
        <v>3</v>
      </c>
      <c r="AM47" s="44">
        <f t="shared" si="25"/>
        <v>9</v>
      </c>
      <c r="AN47" s="11">
        <f t="shared" si="26"/>
        <v>12</v>
      </c>
      <c r="AO47" s="642">
        <v>0</v>
      </c>
      <c r="AP47" s="642">
        <v>0</v>
      </c>
      <c r="AQ47" s="642">
        <v>0</v>
      </c>
      <c r="AR47" s="642">
        <v>0</v>
      </c>
      <c r="AS47" s="642">
        <v>2</v>
      </c>
      <c r="AT47" s="642">
        <v>1</v>
      </c>
      <c r="AU47" s="642">
        <v>0</v>
      </c>
      <c r="AV47" s="642">
        <v>0</v>
      </c>
      <c r="AW47" s="643">
        <v>0</v>
      </c>
      <c r="AX47" s="643">
        <v>0</v>
      </c>
      <c r="AY47" s="642">
        <v>1</v>
      </c>
      <c r="AZ47" s="642">
        <v>8</v>
      </c>
      <c r="BA47" s="642">
        <v>0</v>
      </c>
      <c r="BB47" s="642">
        <v>0</v>
      </c>
      <c r="BC47" s="642">
        <v>0</v>
      </c>
      <c r="BD47" s="642">
        <v>0</v>
      </c>
      <c r="BE47" s="13">
        <f t="shared" si="39"/>
        <v>2</v>
      </c>
      <c r="BF47" s="13">
        <f t="shared" si="39"/>
        <v>1</v>
      </c>
      <c r="BG47" s="10">
        <f t="shared" si="40"/>
        <v>3</v>
      </c>
      <c r="BH47" s="13">
        <f t="shared" si="41"/>
        <v>1</v>
      </c>
      <c r="BI47" s="13">
        <f t="shared" si="41"/>
        <v>8</v>
      </c>
      <c r="BJ47" s="10">
        <f t="shared" si="42"/>
        <v>9</v>
      </c>
      <c r="BK47" s="44">
        <f t="shared" si="43"/>
        <v>3</v>
      </c>
      <c r="BL47" s="44">
        <f t="shared" si="27"/>
        <v>9</v>
      </c>
      <c r="BM47" s="11">
        <f t="shared" si="27"/>
        <v>12</v>
      </c>
      <c r="BN47" s="642">
        <v>0</v>
      </c>
      <c r="BO47" s="642">
        <v>0</v>
      </c>
      <c r="BP47" s="642">
        <v>0</v>
      </c>
      <c r="BQ47" s="642">
        <v>0</v>
      </c>
      <c r="BR47" s="642">
        <v>0</v>
      </c>
      <c r="BS47" s="642">
        <v>0</v>
      </c>
      <c r="BT47" s="642">
        <v>0</v>
      </c>
      <c r="BU47" s="642">
        <v>0</v>
      </c>
      <c r="BV47" s="644">
        <f t="shared" si="44"/>
        <v>0</v>
      </c>
      <c r="BW47" s="644">
        <f t="shared" si="44"/>
        <v>0</v>
      </c>
      <c r="BX47" s="44">
        <f t="shared" si="45"/>
        <v>0</v>
      </c>
      <c r="BY47" s="44">
        <f t="shared" si="45"/>
        <v>0</v>
      </c>
      <c r="BZ47" s="11">
        <f t="shared" si="28"/>
        <v>0</v>
      </c>
      <c r="CA47" s="14">
        <f t="shared" si="29"/>
        <v>3</v>
      </c>
      <c r="CB47" s="14">
        <f t="shared" si="29"/>
        <v>9</v>
      </c>
      <c r="CC47" s="13">
        <f t="shared" si="30"/>
        <v>0</v>
      </c>
      <c r="CD47" s="13">
        <f t="shared" si="30"/>
        <v>0</v>
      </c>
      <c r="CE47" s="13">
        <f t="shared" si="31"/>
        <v>3</v>
      </c>
      <c r="CF47" s="13">
        <f t="shared" si="31"/>
        <v>9</v>
      </c>
      <c r="CG47" s="289">
        <f t="shared" si="32"/>
        <v>12</v>
      </c>
      <c r="CJ47" s="1">
        <v>1</v>
      </c>
      <c r="CK47" s="6">
        <f t="shared" si="46"/>
        <v>4</v>
      </c>
      <c r="CL47" s="6">
        <v>0</v>
      </c>
      <c r="CM47" s="6">
        <v>1</v>
      </c>
      <c r="CN47" s="6">
        <f t="shared" si="47"/>
        <v>1</v>
      </c>
      <c r="CO47" s="6">
        <f t="shared" si="48"/>
        <v>9</v>
      </c>
    </row>
    <row r="48" spans="1:93" ht="15" x14ac:dyDescent="0.25">
      <c r="A48" s="1" t="s">
        <v>1403</v>
      </c>
      <c r="B48" s="6">
        <v>35</v>
      </c>
      <c r="C48" s="9">
        <v>35</v>
      </c>
      <c r="D48" s="641" t="s">
        <v>6</v>
      </c>
      <c r="E48" s="37" t="s">
        <v>24</v>
      </c>
      <c r="F48" s="9">
        <v>20319461</v>
      </c>
      <c r="G48" s="524" t="s">
        <v>302</v>
      </c>
      <c r="H48" s="9" t="s">
        <v>52</v>
      </c>
      <c r="I48" s="642">
        <v>0</v>
      </c>
      <c r="J48" s="642">
        <v>0</v>
      </c>
      <c r="K48" s="642">
        <v>0</v>
      </c>
      <c r="L48" s="642">
        <v>0</v>
      </c>
      <c r="M48" s="642">
        <v>0</v>
      </c>
      <c r="N48" s="642">
        <v>3</v>
      </c>
      <c r="O48" s="642">
        <v>1</v>
      </c>
      <c r="P48" s="642">
        <v>3</v>
      </c>
      <c r="Q48" s="14">
        <f t="shared" si="33"/>
        <v>1</v>
      </c>
      <c r="R48" s="14">
        <f t="shared" si="33"/>
        <v>6</v>
      </c>
      <c r="S48" s="10">
        <f t="shared" si="34"/>
        <v>7</v>
      </c>
      <c r="T48" s="642">
        <v>0</v>
      </c>
      <c r="U48" s="642">
        <v>0</v>
      </c>
      <c r="V48" s="642">
        <v>0</v>
      </c>
      <c r="W48" s="642">
        <v>0</v>
      </c>
      <c r="X48" s="642">
        <v>1</v>
      </c>
      <c r="Y48" s="642">
        <v>1</v>
      </c>
      <c r="Z48" s="623">
        <f t="shared" si="49"/>
        <v>1</v>
      </c>
      <c r="AA48" s="623">
        <f t="shared" si="35"/>
        <v>1</v>
      </c>
      <c r="AB48" s="10">
        <f t="shared" si="20"/>
        <v>2</v>
      </c>
      <c r="AC48" s="44">
        <f t="shared" si="36"/>
        <v>2</v>
      </c>
      <c r="AD48" s="44">
        <f t="shared" si="21"/>
        <v>7</v>
      </c>
      <c r="AE48" s="44">
        <f t="shared" si="22"/>
        <v>9</v>
      </c>
      <c r="AF48" s="12">
        <f t="shared" si="37"/>
        <v>0</v>
      </c>
      <c r="AG48" s="12">
        <f t="shared" si="38"/>
        <v>3</v>
      </c>
      <c r="AH48" s="10">
        <f t="shared" si="23"/>
        <v>3</v>
      </c>
      <c r="AI48" s="12">
        <f>VLOOKUP($F48,'Guru SertifikaSi'!$C$6:$G$675,'Guru SertifikaSi'!E$3,FALSE)</f>
        <v>2</v>
      </c>
      <c r="AJ48" s="12">
        <f>VLOOKUP($F48,'Guru SertifikaSi'!$C$6:$G$675,'Guru SertifikaSi'!F$3,FALSE)</f>
        <v>4</v>
      </c>
      <c r="AK48" s="10">
        <f t="shared" si="24"/>
        <v>6</v>
      </c>
      <c r="AL48" s="44">
        <f t="shared" si="25"/>
        <v>2</v>
      </c>
      <c r="AM48" s="44">
        <f t="shared" si="25"/>
        <v>7</v>
      </c>
      <c r="AN48" s="11">
        <f t="shared" si="26"/>
        <v>9</v>
      </c>
      <c r="AO48" s="642">
        <v>0</v>
      </c>
      <c r="AP48" s="642">
        <v>0</v>
      </c>
      <c r="AQ48" s="642">
        <v>0</v>
      </c>
      <c r="AR48" s="642">
        <v>0</v>
      </c>
      <c r="AS48" s="642">
        <v>0</v>
      </c>
      <c r="AT48" s="642">
        <v>0</v>
      </c>
      <c r="AU48" s="642">
        <v>0</v>
      </c>
      <c r="AV48" s="642">
        <v>0</v>
      </c>
      <c r="AW48" s="643">
        <v>0</v>
      </c>
      <c r="AX48" s="643">
        <v>0</v>
      </c>
      <c r="AY48" s="642">
        <v>2</v>
      </c>
      <c r="AZ48" s="642">
        <v>7</v>
      </c>
      <c r="BA48" s="642">
        <v>0</v>
      </c>
      <c r="BB48" s="642">
        <v>0</v>
      </c>
      <c r="BC48" s="642">
        <v>0</v>
      </c>
      <c r="BD48" s="642">
        <v>0</v>
      </c>
      <c r="BE48" s="13">
        <f t="shared" si="39"/>
        <v>0</v>
      </c>
      <c r="BF48" s="13">
        <f t="shared" si="39"/>
        <v>0</v>
      </c>
      <c r="BG48" s="10">
        <f t="shared" si="40"/>
        <v>0</v>
      </c>
      <c r="BH48" s="13">
        <f t="shared" si="41"/>
        <v>2</v>
      </c>
      <c r="BI48" s="13">
        <f t="shared" si="41"/>
        <v>7</v>
      </c>
      <c r="BJ48" s="10">
        <f t="shared" si="42"/>
        <v>9</v>
      </c>
      <c r="BK48" s="44">
        <f t="shared" si="43"/>
        <v>2</v>
      </c>
      <c r="BL48" s="44">
        <f t="shared" si="27"/>
        <v>7</v>
      </c>
      <c r="BM48" s="11">
        <f t="shared" si="27"/>
        <v>9</v>
      </c>
      <c r="BN48" s="642">
        <v>0</v>
      </c>
      <c r="BO48" s="642">
        <v>0</v>
      </c>
      <c r="BP48" s="642">
        <v>0</v>
      </c>
      <c r="BQ48" s="642">
        <v>0</v>
      </c>
      <c r="BR48" s="642">
        <v>0</v>
      </c>
      <c r="BS48" s="642">
        <v>0</v>
      </c>
      <c r="BT48" s="642">
        <v>0</v>
      </c>
      <c r="BU48" s="642">
        <v>0</v>
      </c>
      <c r="BV48" s="644">
        <f t="shared" si="44"/>
        <v>0</v>
      </c>
      <c r="BW48" s="644">
        <f t="shared" si="44"/>
        <v>0</v>
      </c>
      <c r="BX48" s="44">
        <f t="shared" si="45"/>
        <v>0</v>
      </c>
      <c r="BY48" s="44">
        <f t="shared" si="45"/>
        <v>0</v>
      </c>
      <c r="BZ48" s="11">
        <f t="shared" si="28"/>
        <v>0</v>
      </c>
      <c r="CA48" s="14">
        <f t="shared" si="29"/>
        <v>2</v>
      </c>
      <c r="CB48" s="14">
        <f t="shared" si="29"/>
        <v>7</v>
      </c>
      <c r="CC48" s="13">
        <f t="shared" si="30"/>
        <v>0</v>
      </c>
      <c r="CD48" s="13">
        <f t="shared" si="30"/>
        <v>0</v>
      </c>
      <c r="CE48" s="13">
        <f t="shared" si="31"/>
        <v>2</v>
      </c>
      <c r="CF48" s="13">
        <f t="shared" si="31"/>
        <v>7</v>
      </c>
      <c r="CG48" s="289">
        <f t="shared" si="32"/>
        <v>9</v>
      </c>
      <c r="CJ48" s="1">
        <v>1</v>
      </c>
      <c r="CK48" s="6">
        <f t="shared" si="46"/>
        <v>4</v>
      </c>
      <c r="CL48" s="6">
        <v>0</v>
      </c>
      <c r="CM48" s="6">
        <v>1</v>
      </c>
      <c r="CN48" s="6">
        <f t="shared" si="47"/>
        <v>2</v>
      </c>
      <c r="CO48" s="6">
        <f t="shared" si="48"/>
        <v>8</v>
      </c>
    </row>
    <row r="49" spans="1:93" ht="15" x14ac:dyDescent="0.25">
      <c r="A49" s="1" t="s">
        <v>1404</v>
      </c>
      <c r="B49" s="6">
        <v>36</v>
      </c>
      <c r="C49" s="9">
        <v>36</v>
      </c>
      <c r="D49" s="641" t="s">
        <v>6</v>
      </c>
      <c r="E49" s="37" t="s">
        <v>24</v>
      </c>
      <c r="F49" s="9">
        <v>20319312</v>
      </c>
      <c r="G49" s="524" t="s">
        <v>303</v>
      </c>
      <c r="H49" s="9" t="s">
        <v>52</v>
      </c>
      <c r="I49" s="642">
        <v>0</v>
      </c>
      <c r="J49" s="642">
        <v>0</v>
      </c>
      <c r="K49" s="642">
        <v>0</v>
      </c>
      <c r="L49" s="642">
        <v>0</v>
      </c>
      <c r="M49" s="642">
        <v>1</v>
      </c>
      <c r="N49" s="642">
        <v>3</v>
      </c>
      <c r="O49" s="642">
        <v>0</v>
      </c>
      <c r="P49" s="642">
        <v>4</v>
      </c>
      <c r="Q49" s="14">
        <f t="shared" si="33"/>
        <v>1</v>
      </c>
      <c r="R49" s="14">
        <f t="shared" si="33"/>
        <v>7</v>
      </c>
      <c r="S49" s="10">
        <f t="shared" si="34"/>
        <v>8</v>
      </c>
      <c r="T49" s="642">
        <v>0</v>
      </c>
      <c r="U49" s="642">
        <v>0</v>
      </c>
      <c r="V49" s="642">
        <v>3</v>
      </c>
      <c r="W49" s="642">
        <v>2</v>
      </c>
      <c r="X49" s="642">
        <v>1</v>
      </c>
      <c r="Y49" s="642">
        <v>3</v>
      </c>
      <c r="Z49" s="623">
        <f t="shared" si="49"/>
        <v>4</v>
      </c>
      <c r="AA49" s="623">
        <f t="shared" si="35"/>
        <v>5</v>
      </c>
      <c r="AB49" s="10">
        <f t="shared" si="20"/>
        <v>9</v>
      </c>
      <c r="AC49" s="44">
        <f t="shared" si="36"/>
        <v>5</v>
      </c>
      <c r="AD49" s="44">
        <f t="shared" si="21"/>
        <v>12</v>
      </c>
      <c r="AE49" s="44">
        <f t="shared" si="22"/>
        <v>17</v>
      </c>
      <c r="AF49" s="12">
        <f t="shared" si="37"/>
        <v>3</v>
      </c>
      <c r="AG49" s="12">
        <f t="shared" si="38"/>
        <v>7</v>
      </c>
      <c r="AH49" s="10">
        <f t="shared" si="23"/>
        <v>10</v>
      </c>
      <c r="AI49" s="12">
        <f>VLOOKUP($F49,'Guru SertifikaSi'!$C$6:$G$675,'Guru SertifikaSi'!E$3,FALSE)</f>
        <v>2</v>
      </c>
      <c r="AJ49" s="12">
        <f>VLOOKUP($F49,'Guru SertifikaSi'!$C$6:$G$675,'Guru SertifikaSi'!F$3,FALSE)</f>
        <v>5</v>
      </c>
      <c r="AK49" s="10">
        <f t="shared" si="24"/>
        <v>7</v>
      </c>
      <c r="AL49" s="44">
        <f t="shared" si="25"/>
        <v>5</v>
      </c>
      <c r="AM49" s="44">
        <f t="shared" si="25"/>
        <v>12</v>
      </c>
      <c r="AN49" s="11">
        <f t="shared" si="26"/>
        <v>17</v>
      </c>
      <c r="AO49" s="642">
        <v>0</v>
      </c>
      <c r="AP49" s="642">
        <v>0</v>
      </c>
      <c r="AQ49" s="642">
        <v>0</v>
      </c>
      <c r="AR49" s="642">
        <v>0</v>
      </c>
      <c r="AS49" s="642">
        <v>0</v>
      </c>
      <c r="AT49" s="642">
        <v>0</v>
      </c>
      <c r="AU49" s="642">
        <v>0</v>
      </c>
      <c r="AV49" s="642">
        <v>0</v>
      </c>
      <c r="AW49" s="643">
        <v>0</v>
      </c>
      <c r="AX49" s="643">
        <v>0</v>
      </c>
      <c r="AY49" s="642">
        <v>4</v>
      </c>
      <c r="AZ49" s="642">
        <v>12</v>
      </c>
      <c r="BA49" s="642">
        <v>1</v>
      </c>
      <c r="BB49" s="642">
        <v>0</v>
      </c>
      <c r="BC49" s="642">
        <v>0</v>
      </c>
      <c r="BD49" s="642">
        <v>0</v>
      </c>
      <c r="BE49" s="13">
        <f t="shared" si="39"/>
        <v>0</v>
      </c>
      <c r="BF49" s="13">
        <f t="shared" si="39"/>
        <v>0</v>
      </c>
      <c r="BG49" s="10">
        <f t="shared" si="40"/>
        <v>0</v>
      </c>
      <c r="BH49" s="13">
        <f t="shared" si="41"/>
        <v>5</v>
      </c>
      <c r="BI49" s="13">
        <f t="shared" si="41"/>
        <v>12</v>
      </c>
      <c r="BJ49" s="10">
        <f t="shared" si="42"/>
        <v>17</v>
      </c>
      <c r="BK49" s="44">
        <f t="shared" si="43"/>
        <v>5</v>
      </c>
      <c r="BL49" s="44">
        <f t="shared" si="27"/>
        <v>12</v>
      </c>
      <c r="BM49" s="11">
        <f t="shared" si="27"/>
        <v>17</v>
      </c>
      <c r="BN49" s="642">
        <v>0</v>
      </c>
      <c r="BO49" s="642">
        <v>0</v>
      </c>
      <c r="BP49" s="642">
        <v>0</v>
      </c>
      <c r="BQ49" s="642">
        <v>0</v>
      </c>
      <c r="BR49" s="642">
        <v>1</v>
      </c>
      <c r="BS49" s="642">
        <v>0</v>
      </c>
      <c r="BT49" s="642">
        <v>0</v>
      </c>
      <c r="BU49" s="642">
        <v>0</v>
      </c>
      <c r="BV49" s="644">
        <f t="shared" si="44"/>
        <v>1</v>
      </c>
      <c r="BW49" s="644">
        <f t="shared" si="44"/>
        <v>0</v>
      </c>
      <c r="BX49" s="44">
        <f t="shared" si="45"/>
        <v>1</v>
      </c>
      <c r="BY49" s="44">
        <f t="shared" si="45"/>
        <v>0</v>
      </c>
      <c r="BZ49" s="11">
        <f t="shared" si="28"/>
        <v>1</v>
      </c>
      <c r="CA49" s="14">
        <f t="shared" si="29"/>
        <v>5</v>
      </c>
      <c r="CB49" s="14">
        <f t="shared" si="29"/>
        <v>12</v>
      </c>
      <c r="CC49" s="13">
        <f t="shared" si="30"/>
        <v>1</v>
      </c>
      <c r="CD49" s="13">
        <f t="shared" si="30"/>
        <v>0</v>
      </c>
      <c r="CE49" s="13">
        <f t="shared" si="31"/>
        <v>6</v>
      </c>
      <c r="CF49" s="13">
        <f t="shared" si="31"/>
        <v>12</v>
      </c>
      <c r="CG49" s="289">
        <f t="shared" si="32"/>
        <v>18</v>
      </c>
      <c r="CJ49" s="1">
        <v>1</v>
      </c>
      <c r="CK49" s="6">
        <f t="shared" si="46"/>
        <v>5</v>
      </c>
      <c r="CL49" s="6">
        <v>0</v>
      </c>
      <c r="CM49" s="6">
        <v>1</v>
      </c>
      <c r="CN49" s="6">
        <f t="shared" si="47"/>
        <v>4</v>
      </c>
      <c r="CO49" s="6">
        <f t="shared" si="48"/>
        <v>13</v>
      </c>
    </row>
    <row r="50" spans="1:93" ht="15" x14ac:dyDescent="0.25">
      <c r="A50" s="1" t="s">
        <v>1405</v>
      </c>
      <c r="B50" s="6">
        <v>37</v>
      </c>
      <c r="C50" s="9">
        <v>37</v>
      </c>
      <c r="D50" s="641" t="s">
        <v>6</v>
      </c>
      <c r="E50" s="37" t="s">
        <v>25</v>
      </c>
      <c r="F50" s="9">
        <v>20319849</v>
      </c>
      <c r="G50" s="524" t="s">
        <v>304</v>
      </c>
      <c r="H50" s="9" t="s">
        <v>52</v>
      </c>
      <c r="I50" s="642">
        <v>0</v>
      </c>
      <c r="J50" s="642">
        <v>0</v>
      </c>
      <c r="K50" s="642">
        <v>0</v>
      </c>
      <c r="L50" s="642">
        <v>0</v>
      </c>
      <c r="M50" s="642">
        <v>1</v>
      </c>
      <c r="N50" s="642">
        <v>1</v>
      </c>
      <c r="O50" s="642">
        <v>1</v>
      </c>
      <c r="P50" s="642">
        <v>6</v>
      </c>
      <c r="Q50" s="14">
        <f t="shared" si="33"/>
        <v>2</v>
      </c>
      <c r="R50" s="14">
        <f t="shared" si="33"/>
        <v>7</v>
      </c>
      <c r="S50" s="10">
        <f t="shared" si="34"/>
        <v>9</v>
      </c>
      <c r="T50" s="642">
        <v>0</v>
      </c>
      <c r="U50" s="642">
        <v>0</v>
      </c>
      <c r="V50" s="642">
        <v>0</v>
      </c>
      <c r="W50" s="642">
        <v>0</v>
      </c>
      <c r="X50" s="642">
        <v>2</v>
      </c>
      <c r="Y50" s="642">
        <v>5</v>
      </c>
      <c r="Z50" s="623">
        <f t="shared" si="49"/>
        <v>2</v>
      </c>
      <c r="AA50" s="623">
        <f t="shared" si="35"/>
        <v>5</v>
      </c>
      <c r="AB50" s="10">
        <f t="shared" si="20"/>
        <v>7</v>
      </c>
      <c r="AC50" s="44">
        <f t="shared" si="36"/>
        <v>4</v>
      </c>
      <c r="AD50" s="44">
        <f t="shared" si="21"/>
        <v>12</v>
      </c>
      <c r="AE50" s="44">
        <f t="shared" si="22"/>
        <v>16</v>
      </c>
      <c r="AF50" s="12">
        <f t="shared" si="37"/>
        <v>2</v>
      </c>
      <c r="AG50" s="12">
        <f t="shared" si="38"/>
        <v>7</v>
      </c>
      <c r="AH50" s="10">
        <f t="shared" si="23"/>
        <v>9</v>
      </c>
      <c r="AI50" s="12">
        <f>VLOOKUP($F50,'Guru SertifikaSi'!$C$6:$G$675,'Guru SertifikaSi'!E$3,FALSE)</f>
        <v>2</v>
      </c>
      <c r="AJ50" s="12">
        <f>VLOOKUP($F50,'Guru SertifikaSi'!$C$6:$G$675,'Guru SertifikaSi'!F$3,FALSE)</f>
        <v>5</v>
      </c>
      <c r="AK50" s="10">
        <f t="shared" si="24"/>
        <v>7</v>
      </c>
      <c r="AL50" s="44">
        <f t="shared" si="25"/>
        <v>4</v>
      </c>
      <c r="AM50" s="44">
        <f t="shared" si="25"/>
        <v>12</v>
      </c>
      <c r="AN50" s="11">
        <f t="shared" si="26"/>
        <v>16</v>
      </c>
      <c r="AO50" s="642">
        <v>0</v>
      </c>
      <c r="AP50" s="642">
        <v>0</v>
      </c>
      <c r="AQ50" s="642">
        <v>0</v>
      </c>
      <c r="AR50" s="642">
        <v>0</v>
      </c>
      <c r="AS50" s="642">
        <v>1</v>
      </c>
      <c r="AT50" s="642">
        <v>0</v>
      </c>
      <c r="AU50" s="642">
        <v>0</v>
      </c>
      <c r="AV50" s="642">
        <v>0</v>
      </c>
      <c r="AW50" s="643">
        <v>0</v>
      </c>
      <c r="AX50" s="643">
        <v>0</v>
      </c>
      <c r="AY50" s="642">
        <v>3</v>
      </c>
      <c r="AZ50" s="642">
        <v>12</v>
      </c>
      <c r="BA50" s="642">
        <v>0</v>
      </c>
      <c r="BB50" s="642">
        <v>0</v>
      </c>
      <c r="BC50" s="642">
        <v>0</v>
      </c>
      <c r="BD50" s="642">
        <v>0</v>
      </c>
      <c r="BE50" s="13">
        <f t="shared" si="39"/>
        <v>1</v>
      </c>
      <c r="BF50" s="13">
        <f t="shared" si="39"/>
        <v>0</v>
      </c>
      <c r="BG50" s="10">
        <f t="shared" si="40"/>
        <v>1</v>
      </c>
      <c r="BH50" s="13">
        <f t="shared" si="41"/>
        <v>3</v>
      </c>
      <c r="BI50" s="13">
        <f t="shared" si="41"/>
        <v>12</v>
      </c>
      <c r="BJ50" s="10">
        <f t="shared" si="42"/>
        <v>15</v>
      </c>
      <c r="BK50" s="44">
        <f t="shared" si="43"/>
        <v>4</v>
      </c>
      <c r="BL50" s="44">
        <f t="shared" si="27"/>
        <v>12</v>
      </c>
      <c r="BM50" s="11">
        <f t="shared" si="27"/>
        <v>16</v>
      </c>
      <c r="BN50" s="642">
        <v>0</v>
      </c>
      <c r="BO50" s="642">
        <v>0</v>
      </c>
      <c r="BP50" s="642">
        <v>0</v>
      </c>
      <c r="BQ50" s="642">
        <v>0</v>
      </c>
      <c r="BR50" s="642">
        <v>0</v>
      </c>
      <c r="BS50" s="642">
        <v>0</v>
      </c>
      <c r="BT50" s="642">
        <v>0</v>
      </c>
      <c r="BU50" s="642">
        <v>0</v>
      </c>
      <c r="BV50" s="644">
        <f t="shared" si="44"/>
        <v>0</v>
      </c>
      <c r="BW50" s="644">
        <f t="shared" si="44"/>
        <v>0</v>
      </c>
      <c r="BX50" s="44">
        <f t="shared" si="45"/>
        <v>0</v>
      </c>
      <c r="BY50" s="44">
        <f t="shared" si="45"/>
        <v>0</v>
      </c>
      <c r="BZ50" s="11">
        <f t="shared" si="28"/>
        <v>0</v>
      </c>
      <c r="CA50" s="14">
        <f t="shared" si="29"/>
        <v>4</v>
      </c>
      <c r="CB50" s="14">
        <f t="shared" si="29"/>
        <v>12</v>
      </c>
      <c r="CC50" s="13">
        <f t="shared" si="30"/>
        <v>0</v>
      </c>
      <c r="CD50" s="13">
        <f t="shared" si="30"/>
        <v>0</v>
      </c>
      <c r="CE50" s="13">
        <f t="shared" si="31"/>
        <v>4</v>
      </c>
      <c r="CF50" s="13">
        <f t="shared" si="31"/>
        <v>12</v>
      </c>
      <c r="CG50" s="289">
        <f t="shared" si="32"/>
        <v>16</v>
      </c>
      <c r="CJ50" s="1">
        <v>1</v>
      </c>
      <c r="CK50" s="6">
        <f t="shared" si="46"/>
        <v>7</v>
      </c>
      <c r="CL50" s="6">
        <v>0</v>
      </c>
      <c r="CM50" s="6">
        <v>1</v>
      </c>
      <c r="CN50" s="6">
        <f t="shared" si="47"/>
        <v>3</v>
      </c>
      <c r="CO50" s="6">
        <f t="shared" si="48"/>
        <v>13</v>
      </c>
    </row>
    <row r="51" spans="1:93" ht="15" x14ac:dyDescent="0.25">
      <c r="A51" s="1" t="s">
        <v>1406</v>
      </c>
      <c r="B51" s="6">
        <v>38</v>
      </c>
      <c r="C51" s="9">
        <v>38</v>
      </c>
      <c r="D51" s="641" t="s">
        <v>6</v>
      </c>
      <c r="E51" s="37" t="s">
        <v>25</v>
      </c>
      <c r="F51" s="9">
        <v>20319848</v>
      </c>
      <c r="G51" s="524" t="s">
        <v>305</v>
      </c>
      <c r="H51" s="9" t="s">
        <v>52</v>
      </c>
      <c r="I51" s="642">
        <v>0</v>
      </c>
      <c r="J51" s="642">
        <v>0</v>
      </c>
      <c r="K51" s="642">
        <v>0</v>
      </c>
      <c r="L51" s="642">
        <v>0</v>
      </c>
      <c r="M51" s="642">
        <v>0</v>
      </c>
      <c r="N51" s="642">
        <v>3</v>
      </c>
      <c r="O51" s="642">
        <v>0</v>
      </c>
      <c r="P51" s="642">
        <v>6</v>
      </c>
      <c r="Q51" s="14">
        <f t="shared" si="33"/>
        <v>0</v>
      </c>
      <c r="R51" s="14">
        <f t="shared" si="33"/>
        <v>9</v>
      </c>
      <c r="S51" s="10">
        <f t="shared" si="34"/>
        <v>9</v>
      </c>
      <c r="T51" s="642">
        <v>0</v>
      </c>
      <c r="U51" s="642">
        <v>0</v>
      </c>
      <c r="V51" s="642">
        <v>0</v>
      </c>
      <c r="W51" s="642">
        <v>0</v>
      </c>
      <c r="X51" s="642">
        <v>3</v>
      </c>
      <c r="Y51" s="642">
        <v>4</v>
      </c>
      <c r="Z51" s="623">
        <f t="shared" si="49"/>
        <v>3</v>
      </c>
      <c r="AA51" s="623">
        <f t="shared" si="35"/>
        <v>4</v>
      </c>
      <c r="AB51" s="10">
        <f t="shared" si="20"/>
        <v>7</v>
      </c>
      <c r="AC51" s="44">
        <f t="shared" si="36"/>
        <v>3</v>
      </c>
      <c r="AD51" s="44">
        <f t="shared" si="21"/>
        <v>13</v>
      </c>
      <c r="AE51" s="44">
        <f t="shared" si="22"/>
        <v>16</v>
      </c>
      <c r="AF51" s="12">
        <f t="shared" si="37"/>
        <v>2</v>
      </c>
      <c r="AG51" s="12">
        <f t="shared" si="38"/>
        <v>5</v>
      </c>
      <c r="AH51" s="10">
        <f t="shared" si="23"/>
        <v>7</v>
      </c>
      <c r="AI51" s="12">
        <f>VLOOKUP($F51,'Guru SertifikaSi'!$C$6:$G$675,'Guru SertifikaSi'!E$3,FALSE)</f>
        <v>1</v>
      </c>
      <c r="AJ51" s="12">
        <f>VLOOKUP($F51,'Guru SertifikaSi'!$C$6:$G$675,'Guru SertifikaSi'!F$3,FALSE)</f>
        <v>8</v>
      </c>
      <c r="AK51" s="10">
        <f t="shared" si="24"/>
        <v>9</v>
      </c>
      <c r="AL51" s="44">
        <f t="shared" si="25"/>
        <v>3</v>
      </c>
      <c r="AM51" s="44">
        <f t="shared" si="25"/>
        <v>13</v>
      </c>
      <c r="AN51" s="11">
        <f t="shared" si="26"/>
        <v>16</v>
      </c>
      <c r="AO51" s="642">
        <v>0</v>
      </c>
      <c r="AP51" s="642">
        <v>0</v>
      </c>
      <c r="AQ51" s="642">
        <v>0</v>
      </c>
      <c r="AR51" s="642">
        <v>0</v>
      </c>
      <c r="AS51" s="642">
        <v>0</v>
      </c>
      <c r="AT51" s="642">
        <v>0</v>
      </c>
      <c r="AU51" s="642">
        <v>0</v>
      </c>
      <c r="AV51" s="642">
        <v>0</v>
      </c>
      <c r="AW51" s="643">
        <v>0</v>
      </c>
      <c r="AX51" s="643">
        <v>0</v>
      </c>
      <c r="AY51" s="642">
        <v>3</v>
      </c>
      <c r="AZ51" s="642">
        <v>13</v>
      </c>
      <c r="BA51" s="642">
        <v>0</v>
      </c>
      <c r="BB51" s="642">
        <v>0</v>
      </c>
      <c r="BC51" s="642">
        <v>0</v>
      </c>
      <c r="BD51" s="642">
        <v>0</v>
      </c>
      <c r="BE51" s="13">
        <f t="shared" si="39"/>
        <v>0</v>
      </c>
      <c r="BF51" s="13">
        <f t="shared" si="39"/>
        <v>0</v>
      </c>
      <c r="BG51" s="10">
        <f t="shared" si="40"/>
        <v>0</v>
      </c>
      <c r="BH51" s="13">
        <f t="shared" si="41"/>
        <v>3</v>
      </c>
      <c r="BI51" s="13">
        <f t="shared" si="41"/>
        <v>13</v>
      </c>
      <c r="BJ51" s="10">
        <f t="shared" si="42"/>
        <v>16</v>
      </c>
      <c r="BK51" s="44">
        <f t="shared" si="43"/>
        <v>3</v>
      </c>
      <c r="BL51" s="44">
        <f t="shared" si="27"/>
        <v>13</v>
      </c>
      <c r="BM51" s="11">
        <f t="shared" si="27"/>
        <v>16</v>
      </c>
      <c r="BN51" s="642">
        <v>0</v>
      </c>
      <c r="BO51" s="642">
        <v>0</v>
      </c>
      <c r="BP51" s="642">
        <v>0</v>
      </c>
      <c r="BQ51" s="642">
        <v>0</v>
      </c>
      <c r="BR51" s="642">
        <v>0</v>
      </c>
      <c r="BS51" s="642">
        <v>0</v>
      </c>
      <c r="BT51" s="642">
        <v>1</v>
      </c>
      <c r="BU51" s="642">
        <v>0</v>
      </c>
      <c r="BV51" s="644">
        <f t="shared" si="44"/>
        <v>1</v>
      </c>
      <c r="BW51" s="644">
        <f t="shared" si="44"/>
        <v>0</v>
      </c>
      <c r="BX51" s="44">
        <f t="shared" si="45"/>
        <v>1</v>
      </c>
      <c r="BY51" s="44">
        <f t="shared" si="45"/>
        <v>0</v>
      </c>
      <c r="BZ51" s="11">
        <f t="shared" si="28"/>
        <v>1</v>
      </c>
      <c r="CA51" s="14">
        <f t="shared" si="29"/>
        <v>3</v>
      </c>
      <c r="CB51" s="14">
        <f t="shared" si="29"/>
        <v>13</v>
      </c>
      <c r="CC51" s="13">
        <f t="shared" si="30"/>
        <v>1</v>
      </c>
      <c r="CD51" s="13">
        <f t="shared" si="30"/>
        <v>0</v>
      </c>
      <c r="CE51" s="13">
        <f t="shared" si="31"/>
        <v>4</v>
      </c>
      <c r="CF51" s="13">
        <f t="shared" si="31"/>
        <v>13</v>
      </c>
      <c r="CG51" s="289">
        <f t="shared" si="32"/>
        <v>17</v>
      </c>
      <c r="CJ51" s="1">
        <v>1</v>
      </c>
      <c r="CK51" s="6">
        <f t="shared" si="46"/>
        <v>7</v>
      </c>
      <c r="CL51" s="6">
        <v>0</v>
      </c>
      <c r="CM51" s="6">
        <v>1</v>
      </c>
      <c r="CN51" s="6">
        <f t="shared" si="47"/>
        <v>3</v>
      </c>
      <c r="CO51" s="6">
        <f t="shared" si="48"/>
        <v>14</v>
      </c>
    </row>
    <row r="52" spans="1:93" ht="15" x14ac:dyDescent="0.25">
      <c r="A52" s="1" t="s">
        <v>1407</v>
      </c>
      <c r="B52" s="6">
        <v>39</v>
      </c>
      <c r="C52" s="9">
        <v>39</v>
      </c>
      <c r="D52" s="641" t="s">
        <v>6</v>
      </c>
      <c r="E52" s="37" t="s">
        <v>25</v>
      </c>
      <c r="F52" s="645">
        <v>20319933</v>
      </c>
      <c r="G52" s="646" t="s">
        <v>306</v>
      </c>
      <c r="H52" s="9" t="s">
        <v>52</v>
      </c>
      <c r="I52" s="642">
        <v>1</v>
      </c>
      <c r="J52" s="642">
        <v>1</v>
      </c>
      <c r="K52" s="642">
        <v>0</v>
      </c>
      <c r="L52" s="642">
        <v>0</v>
      </c>
      <c r="M52" s="642">
        <v>0</v>
      </c>
      <c r="N52" s="642">
        <v>3</v>
      </c>
      <c r="O52" s="642">
        <v>0</v>
      </c>
      <c r="P52" s="642">
        <v>3</v>
      </c>
      <c r="Q52" s="14">
        <f t="shared" si="33"/>
        <v>1</v>
      </c>
      <c r="R52" s="14">
        <f t="shared" si="33"/>
        <v>7</v>
      </c>
      <c r="S52" s="10">
        <f t="shared" si="34"/>
        <v>8</v>
      </c>
      <c r="T52" s="642">
        <v>0</v>
      </c>
      <c r="U52" s="642">
        <v>0</v>
      </c>
      <c r="V52" s="642">
        <v>0</v>
      </c>
      <c r="W52" s="642">
        <v>0</v>
      </c>
      <c r="X52" s="642">
        <v>1</v>
      </c>
      <c r="Y52" s="642">
        <v>2</v>
      </c>
      <c r="Z52" s="623">
        <f t="shared" si="49"/>
        <v>1</v>
      </c>
      <c r="AA52" s="623">
        <f t="shared" si="35"/>
        <v>2</v>
      </c>
      <c r="AB52" s="10">
        <f t="shared" si="20"/>
        <v>3</v>
      </c>
      <c r="AC52" s="44">
        <f t="shared" si="36"/>
        <v>2</v>
      </c>
      <c r="AD52" s="44">
        <f t="shared" si="21"/>
        <v>9</v>
      </c>
      <c r="AE52" s="44">
        <f t="shared" si="22"/>
        <v>11</v>
      </c>
      <c r="AF52" s="12">
        <f t="shared" si="37"/>
        <v>2</v>
      </c>
      <c r="AG52" s="12">
        <f t="shared" si="38"/>
        <v>3</v>
      </c>
      <c r="AH52" s="10">
        <f t="shared" si="23"/>
        <v>5</v>
      </c>
      <c r="AI52" s="12">
        <f>VLOOKUP($F52,'Guru SertifikaSi'!$C$6:$G$675,'Guru SertifikaSi'!E$3,FALSE)</f>
        <v>0</v>
      </c>
      <c r="AJ52" s="12">
        <f>VLOOKUP($F52,'Guru SertifikaSi'!$C$6:$G$675,'Guru SertifikaSi'!F$3,FALSE)</f>
        <v>6</v>
      </c>
      <c r="AK52" s="10">
        <f t="shared" si="24"/>
        <v>6</v>
      </c>
      <c r="AL52" s="44">
        <f t="shared" si="25"/>
        <v>2</v>
      </c>
      <c r="AM52" s="44">
        <f t="shared" si="25"/>
        <v>9</v>
      </c>
      <c r="AN52" s="11">
        <f t="shared" si="26"/>
        <v>11</v>
      </c>
      <c r="AO52" s="642">
        <v>0</v>
      </c>
      <c r="AP52" s="642">
        <v>0</v>
      </c>
      <c r="AQ52" s="642">
        <v>0</v>
      </c>
      <c r="AR52" s="642">
        <v>0</v>
      </c>
      <c r="AS52" s="642">
        <v>0</v>
      </c>
      <c r="AT52" s="642">
        <v>1</v>
      </c>
      <c r="AU52" s="642">
        <v>0</v>
      </c>
      <c r="AV52" s="642">
        <v>0</v>
      </c>
      <c r="AW52" s="643">
        <v>0</v>
      </c>
      <c r="AX52" s="643">
        <v>0</v>
      </c>
      <c r="AY52" s="642">
        <v>2</v>
      </c>
      <c r="AZ52" s="642">
        <v>8</v>
      </c>
      <c r="BA52" s="642">
        <v>0</v>
      </c>
      <c r="BB52" s="642">
        <v>0</v>
      </c>
      <c r="BC52" s="642">
        <v>0</v>
      </c>
      <c r="BD52" s="642">
        <v>0</v>
      </c>
      <c r="BE52" s="13">
        <f t="shared" si="39"/>
        <v>0</v>
      </c>
      <c r="BF52" s="13">
        <f t="shared" si="39"/>
        <v>1</v>
      </c>
      <c r="BG52" s="10">
        <f t="shared" si="40"/>
        <v>1</v>
      </c>
      <c r="BH52" s="13">
        <f t="shared" si="41"/>
        <v>2</v>
      </c>
      <c r="BI52" s="13">
        <f t="shared" si="41"/>
        <v>8</v>
      </c>
      <c r="BJ52" s="10">
        <f t="shared" si="42"/>
        <v>10</v>
      </c>
      <c r="BK52" s="44">
        <f t="shared" si="43"/>
        <v>2</v>
      </c>
      <c r="BL52" s="44">
        <f t="shared" si="27"/>
        <v>9</v>
      </c>
      <c r="BM52" s="11">
        <f t="shared" si="27"/>
        <v>11</v>
      </c>
      <c r="BN52" s="642">
        <v>0</v>
      </c>
      <c r="BO52" s="642">
        <v>0</v>
      </c>
      <c r="BP52" s="642">
        <v>0</v>
      </c>
      <c r="BQ52" s="642">
        <v>0</v>
      </c>
      <c r="BR52" s="642">
        <v>0</v>
      </c>
      <c r="BS52" s="642">
        <v>0</v>
      </c>
      <c r="BT52" s="642">
        <v>1</v>
      </c>
      <c r="BU52" s="642">
        <v>0</v>
      </c>
      <c r="BV52" s="644">
        <f t="shared" si="44"/>
        <v>1</v>
      </c>
      <c r="BW52" s="644">
        <f t="shared" si="44"/>
        <v>0</v>
      </c>
      <c r="BX52" s="44">
        <f t="shared" si="45"/>
        <v>1</v>
      </c>
      <c r="BY52" s="44">
        <f t="shared" si="45"/>
        <v>0</v>
      </c>
      <c r="BZ52" s="11">
        <f t="shared" si="28"/>
        <v>1</v>
      </c>
      <c r="CA52" s="14">
        <f t="shared" si="29"/>
        <v>2</v>
      </c>
      <c r="CB52" s="14">
        <f t="shared" si="29"/>
        <v>9</v>
      </c>
      <c r="CC52" s="13">
        <f t="shared" si="30"/>
        <v>1</v>
      </c>
      <c r="CD52" s="13">
        <f t="shared" si="30"/>
        <v>0</v>
      </c>
      <c r="CE52" s="13">
        <f t="shared" si="31"/>
        <v>3</v>
      </c>
      <c r="CF52" s="13">
        <f t="shared" si="31"/>
        <v>9</v>
      </c>
      <c r="CG52" s="289">
        <f t="shared" si="32"/>
        <v>12</v>
      </c>
      <c r="CJ52" s="1">
        <v>1</v>
      </c>
      <c r="CK52" s="6">
        <f t="shared" si="46"/>
        <v>4</v>
      </c>
      <c r="CL52" s="6">
        <v>0</v>
      </c>
      <c r="CM52" s="6">
        <v>1</v>
      </c>
      <c r="CN52" s="6">
        <f t="shared" si="47"/>
        <v>2</v>
      </c>
      <c r="CO52" s="6">
        <f t="shared" si="48"/>
        <v>9</v>
      </c>
    </row>
    <row r="53" spans="1:93" ht="15" x14ac:dyDescent="0.25">
      <c r="A53" s="1" t="s">
        <v>1408</v>
      </c>
      <c r="B53" s="6">
        <v>40</v>
      </c>
      <c r="C53" s="9">
        <v>40</v>
      </c>
      <c r="D53" s="641" t="s">
        <v>6</v>
      </c>
      <c r="E53" s="37" t="s">
        <v>25</v>
      </c>
      <c r="F53" s="645">
        <v>20319932</v>
      </c>
      <c r="G53" s="646" t="s">
        <v>307</v>
      </c>
      <c r="H53" s="9" t="s">
        <v>52</v>
      </c>
      <c r="I53" s="642">
        <v>0</v>
      </c>
      <c r="J53" s="642">
        <v>0</v>
      </c>
      <c r="K53" s="642">
        <v>1</v>
      </c>
      <c r="L53" s="642">
        <v>0</v>
      </c>
      <c r="M53" s="642">
        <v>1</v>
      </c>
      <c r="N53" s="642">
        <v>1</v>
      </c>
      <c r="O53" s="642">
        <v>0</v>
      </c>
      <c r="P53" s="642">
        <v>1</v>
      </c>
      <c r="Q53" s="14">
        <f t="shared" si="33"/>
        <v>2</v>
      </c>
      <c r="R53" s="14">
        <f t="shared" si="33"/>
        <v>2</v>
      </c>
      <c r="S53" s="10">
        <f t="shared" si="34"/>
        <v>4</v>
      </c>
      <c r="T53" s="642">
        <v>0</v>
      </c>
      <c r="U53" s="642">
        <v>0</v>
      </c>
      <c r="V53" s="642">
        <v>0</v>
      </c>
      <c r="W53" s="642">
        <v>0</v>
      </c>
      <c r="X53" s="642">
        <v>0</v>
      </c>
      <c r="Y53" s="642">
        <v>4</v>
      </c>
      <c r="Z53" s="623">
        <f t="shared" si="49"/>
        <v>0</v>
      </c>
      <c r="AA53" s="623">
        <f t="shared" si="35"/>
        <v>4</v>
      </c>
      <c r="AB53" s="10">
        <f t="shared" si="20"/>
        <v>4</v>
      </c>
      <c r="AC53" s="44">
        <f t="shared" si="36"/>
        <v>2</v>
      </c>
      <c r="AD53" s="44">
        <f t="shared" si="21"/>
        <v>6</v>
      </c>
      <c r="AE53" s="44">
        <f t="shared" si="22"/>
        <v>8</v>
      </c>
      <c r="AF53" s="12">
        <f t="shared" si="37"/>
        <v>0</v>
      </c>
      <c r="AG53" s="12">
        <f t="shared" si="38"/>
        <v>6</v>
      </c>
      <c r="AH53" s="10">
        <f t="shared" si="23"/>
        <v>6</v>
      </c>
      <c r="AI53" s="12">
        <f>VLOOKUP($F53,'Guru SertifikaSi'!$C$6:$G$675,'Guru SertifikaSi'!E$3,FALSE)</f>
        <v>2</v>
      </c>
      <c r="AJ53" s="12">
        <f>VLOOKUP($F53,'Guru SertifikaSi'!$C$6:$G$675,'Guru SertifikaSi'!F$3,FALSE)</f>
        <v>0</v>
      </c>
      <c r="AK53" s="10">
        <f t="shared" si="24"/>
        <v>2</v>
      </c>
      <c r="AL53" s="44">
        <f t="shared" si="25"/>
        <v>2</v>
      </c>
      <c r="AM53" s="44">
        <f t="shared" si="25"/>
        <v>6</v>
      </c>
      <c r="AN53" s="11">
        <f t="shared" si="26"/>
        <v>8</v>
      </c>
      <c r="AO53" s="642">
        <v>0</v>
      </c>
      <c r="AP53" s="642">
        <v>0</v>
      </c>
      <c r="AQ53" s="642">
        <v>0</v>
      </c>
      <c r="AR53" s="642">
        <v>0</v>
      </c>
      <c r="AS53" s="642">
        <v>0</v>
      </c>
      <c r="AT53" s="642">
        <v>0</v>
      </c>
      <c r="AU53" s="642">
        <v>0</v>
      </c>
      <c r="AV53" s="642">
        <v>0</v>
      </c>
      <c r="AW53" s="643">
        <v>0</v>
      </c>
      <c r="AX53" s="643">
        <v>0</v>
      </c>
      <c r="AY53" s="642">
        <v>2</v>
      </c>
      <c r="AZ53" s="642">
        <v>6</v>
      </c>
      <c r="BA53" s="642">
        <v>0</v>
      </c>
      <c r="BB53" s="642">
        <v>0</v>
      </c>
      <c r="BC53" s="642">
        <v>0</v>
      </c>
      <c r="BD53" s="642">
        <v>0</v>
      </c>
      <c r="BE53" s="13">
        <f t="shared" si="39"/>
        <v>0</v>
      </c>
      <c r="BF53" s="13">
        <f t="shared" si="39"/>
        <v>0</v>
      </c>
      <c r="BG53" s="10">
        <f t="shared" si="40"/>
        <v>0</v>
      </c>
      <c r="BH53" s="13">
        <f t="shared" si="41"/>
        <v>2</v>
      </c>
      <c r="BI53" s="13">
        <f t="shared" si="41"/>
        <v>6</v>
      </c>
      <c r="BJ53" s="10">
        <f t="shared" si="42"/>
        <v>8</v>
      </c>
      <c r="BK53" s="44">
        <f t="shared" si="43"/>
        <v>2</v>
      </c>
      <c r="BL53" s="44">
        <f t="shared" si="27"/>
        <v>6</v>
      </c>
      <c r="BM53" s="11">
        <f t="shared" si="27"/>
        <v>8</v>
      </c>
      <c r="BN53" s="642">
        <v>0</v>
      </c>
      <c r="BO53" s="642">
        <v>0</v>
      </c>
      <c r="BP53" s="642">
        <v>0</v>
      </c>
      <c r="BQ53" s="642">
        <v>0</v>
      </c>
      <c r="BR53" s="642">
        <v>0</v>
      </c>
      <c r="BS53" s="642">
        <v>0</v>
      </c>
      <c r="BT53" s="642">
        <v>0</v>
      </c>
      <c r="BU53" s="642">
        <v>0</v>
      </c>
      <c r="BV53" s="644">
        <f t="shared" si="44"/>
        <v>0</v>
      </c>
      <c r="BW53" s="644">
        <f t="shared" si="44"/>
        <v>0</v>
      </c>
      <c r="BX53" s="44">
        <f t="shared" si="45"/>
        <v>0</v>
      </c>
      <c r="BY53" s="44">
        <f t="shared" si="45"/>
        <v>0</v>
      </c>
      <c r="BZ53" s="11">
        <f t="shared" si="28"/>
        <v>0</v>
      </c>
      <c r="CA53" s="14">
        <f t="shared" si="29"/>
        <v>2</v>
      </c>
      <c r="CB53" s="14">
        <f t="shared" si="29"/>
        <v>6</v>
      </c>
      <c r="CC53" s="13">
        <f t="shared" si="30"/>
        <v>0</v>
      </c>
      <c r="CD53" s="13">
        <f t="shared" si="30"/>
        <v>0</v>
      </c>
      <c r="CE53" s="13">
        <f t="shared" si="31"/>
        <v>2</v>
      </c>
      <c r="CF53" s="13">
        <f t="shared" si="31"/>
        <v>6</v>
      </c>
      <c r="CG53" s="289">
        <f t="shared" si="32"/>
        <v>8</v>
      </c>
      <c r="CJ53" s="1">
        <v>1</v>
      </c>
      <c r="CK53" s="6">
        <f t="shared" si="46"/>
        <v>2</v>
      </c>
      <c r="CL53" s="6">
        <v>0</v>
      </c>
      <c r="CM53" s="6">
        <v>1</v>
      </c>
      <c r="CN53" s="6">
        <f t="shared" si="47"/>
        <v>2</v>
      </c>
      <c r="CO53" s="6">
        <f t="shared" si="48"/>
        <v>7</v>
      </c>
    </row>
    <row r="54" spans="1:93" ht="15" x14ac:dyDescent="0.25">
      <c r="A54" s="1" t="s">
        <v>1409</v>
      </c>
      <c r="B54" s="6">
        <v>41</v>
      </c>
      <c r="C54" s="9">
        <v>41</v>
      </c>
      <c r="D54" s="641" t="s">
        <v>6</v>
      </c>
      <c r="E54" s="37" t="s">
        <v>25</v>
      </c>
      <c r="F54" s="645">
        <v>20319931</v>
      </c>
      <c r="G54" s="647" t="s">
        <v>308</v>
      </c>
      <c r="H54" s="9" t="s">
        <v>52</v>
      </c>
      <c r="I54" s="642">
        <v>0</v>
      </c>
      <c r="J54" s="642">
        <v>0</v>
      </c>
      <c r="K54" s="642">
        <v>0</v>
      </c>
      <c r="L54" s="642">
        <v>0</v>
      </c>
      <c r="M54" s="642">
        <v>0</v>
      </c>
      <c r="N54" s="642">
        <v>0</v>
      </c>
      <c r="O54" s="642">
        <v>1</v>
      </c>
      <c r="P54" s="642">
        <v>5</v>
      </c>
      <c r="Q54" s="14">
        <f t="shared" si="33"/>
        <v>1</v>
      </c>
      <c r="R54" s="14">
        <f t="shared" si="33"/>
        <v>5</v>
      </c>
      <c r="S54" s="10">
        <f t="shared" si="34"/>
        <v>6</v>
      </c>
      <c r="T54" s="642">
        <v>0</v>
      </c>
      <c r="U54" s="642">
        <v>0</v>
      </c>
      <c r="V54" s="642">
        <v>0</v>
      </c>
      <c r="W54" s="642">
        <v>2</v>
      </c>
      <c r="X54" s="642">
        <v>0</v>
      </c>
      <c r="Y54" s="642">
        <v>2</v>
      </c>
      <c r="Z54" s="623">
        <f t="shared" si="49"/>
        <v>0</v>
      </c>
      <c r="AA54" s="623">
        <f t="shared" si="35"/>
        <v>4</v>
      </c>
      <c r="AB54" s="10">
        <f t="shared" si="20"/>
        <v>4</v>
      </c>
      <c r="AC54" s="44">
        <f t="shared" si="36"/>
        <v>1</v>
      </c>
      <c r="AD54" s="44">
        <f t="shared" si="21"/>
        <v>9</v>
      </c>
      <c r="AE54" s="44">
        <f t="shared" si="22"/>
        <v>10</v>
      </c>
      <c r="AF54" s="12">
        <f t="shared" si="37"/>
        <v>0</v>
      </c>
      <c r="AG54" s="12">
        <f t="shared" si="38"/>
        <v>4</v>
      </c>
      <c r="AH54" s="10">
        <f t="shared" si="23"/>
        <v>4</v>
      </c>
      <c r="AI54" s="12">
        <f>VLOOKUP($F54,'Guru SertifikaSi'!$C$6:$G$675,'Guru SertifikaSi'!E$3,FALSE)</f>
        <v>2</v>
      </c>
      <c r="AJ54" s="12">
        <f>VLOOKUP($F54,'Guru SertifikaSi'!$C$6:$G$675,'Guru SertifikaSi'!F$3,FALSE)</f>
        <v>4</v>
      </c>
      <c r="AK54" s="10">
        <f t="shared" si="24"/>
        <v>6</v>
      </c>
      <c r="AL54" s="44">
        <f t="shared" si="25"/>
        <v>2</v>
      </c>
      <c r="AM54" s="44">
        <f t="shared" si="25"/>
        <v>8</v>
      </c>
      <c r="AN54" s="11">
        <f t="shared" si="26"/>
        <v>10</v>
      </c>
      <c r="AO54" s="642">
        <v>0</v>
      </c>
      <c r="AP54" s="642">
        <v>0</v>
      </c>
      <c r="AQ54" s="642">
        <v>0</v>
      </c>
      <c r="AR54" s="642">
        <v>0</v>
      </c>
      <c r="AS54" s="642">
        <v>1</v>
      </c>
      <c r="AT54" s="642">
        <v>0</v>
      </c>
      <c r="AU54" s="642">
        <v>0</v>
      </c>
      <c r="AV54" s="642">
        <v>0</v>
      </c>
      <c r="AW54" s="643">
        <v>0</v>
      </c>
      <c r="AX54" s="643">
        <v>0</v>
      </c>
      <c r="AY54" s="642">
        <v>1</v>
      </c>
      <c r="AZ54" s="642">
        <v>8</v>
      </c>
      <c r="BA54" s="642">
        <v>0</v>
      </c>
      <c r="BB54" s="642">
        <v>0</v>
      </c>
      <c r="BC54" s="642">
        <v>0</v>
      </c>
      <c r="BD54" s="642">
        <v>0</v>
      </c>
      <c r="BE54" s="13">
        <f t="shared" si="39"/>
        <v>1</v>
      </c>
      <c r="BF54" s="13">
        <f t="shared" si="39"/>
        <v>0</v>
      </c>
      <c r="BG54" s="10">
        <f t="shared" si="40"/>
        <v>1</v>
      </c>
      <c r="BH54" s="13">
        <f t="shared" si="41"/>
        <v>1</v>
      </c>
      <c r="BI54" s="13">
        <f t="shared" si="41"/>
        <v>8</v>
      </c>
      <c r="BJ54" s="10">
        <f t="shared" si="42"/>
        <v>9</v>
      </c>
      <c r="BK54" s="44">
        <f t="shared" si="43"/>
        <v>2</v>
      </c>
      <c r="BL54" s="44">
        <f t="shared" si="27"/>
        <v>8</v>
      </c>
      <c r="BM54" s="11">
        <f t="shared" si="27"/>
        <v>10</v>
      </c>
      <c r="BN54" s="642">
        <v>0</v>
      </c>
      <c r="BO54" s="642">
        <v>0</v>
      </c>
      <c r="BP54" s="642">
        <v>0</v>
      </c>
      <c r="BQ54" s="642">
        <v>0</v>
      </c>
      <c r="BR54" s="642">
        <v>0</v>
      </c>
      <c r="BS54" s="642">
        <v>0</v>
      </c>
      <c r="BT54" s="642">
        <v>0</v>
      </c>
      <c r="BU54" s="642">
        <v>1</v>
      </c>
      <c r="BV54" s="644">
        <f t="shared" si="44"/>
        <v>0</v>
      </c>
      <c r="BW54" s="644">
        <f t="shared" si="44"/>
        <v>1</v>
      </c>
      <c r="BX54" s="44">
        <f t="shared" si="45"/>
        <v>0</v>
      </c>
      <c r="BY54" s="44">
        <f t="shared" si="45"/>
        <v>1</v>
      </c>
      <c r="BZ54" s="11">
        <f t="shared" si="28"/>
        <v>1</v>
      </c>
      <c r="CA54" s="14">
        <f t="shared" si="29"/>
        <v>1</v>
      </c>
      <c r="CB54" s="14">
        <f t="shared" si="29"/>
        <v>9</v>
      </c>
      <c r="CC54" s="13">
        <f t="shared" si="30"/>
        <v>0</v>
      </c>
      <c r="CD54" s="13">
        <f t="shared" si="30"/>
        <v>1</v>
      </c>
      <c r="CE54" s="13">
        <f t="shared" si="31"/>
        <v>1</v>
      </c>
      <c r="CF54" s="13">
        <f t="shared" si="31"/>
        <v>10</v>
      </c>
      <c r="CG54" s="289">
        <f t="shared" si="32"/>
        <v>11</v>
      </c>
      <c r="CJ54" s="1">
        <v>1</v>
      </c>
      <c r="CK54" s="6">
        <f t="shared" si="46"/>
        <v>6</v>
      </c>
      <c r="CL54" s="6">
        <v>1</v>
      </c>
      <c r="CM54" s="6">
        <v>0</v>
      </c>
      <c r="CN54" s="6">
        <f t="shared" si="47"/>
        <v>2</v>
      </c>
      <c r="CO54" s="6">
        <f t="shared" si="48"/>
        <v>8</v>
      </c>
    </row>
    <row r="55" spans="1:93" ht="15" x14ac:dyDescent="0.25">
      <c r="A55" s="1" t="s">
        <v>1410</v>
      </c>
      <c r="B55" s="6">
        <v>42</v>
      </c>
      <c r="C55" s="9">
        <v>42</v>
      </c>
      <c r="D55" s="641" t="s">
        <v>6</v>
      </c>
      <c r="E55" s="37" t="s">
        <v>25</v>
      </c>
      <c r="F55" s="645">
        <v>20319942</v>
      </c>
      <c r="G55" s="646" t="s">
        <v>309</v>
      </c>
      <c r="H55" s="9" t="s">
        <v>52</v>
      </c>
      <c r="I55" s="642">
        <v>0</v>
      </c>
      <c r="J55" s="642">
        <v>1</v>
      </c>
      <c r="K55" s="642">
        <v>0</v>
      </c>
      <c r="L55" s="642">
        <v>0</v>
      </c>
      <c r="M55" s="642">
        <v>1</v>
      </c>
      <c r="N55" s="642">
        <v>5</v>
      </c>
      <c r="O55" s="642">
        <v>3</v>
      </c>
      <c r="P55" s="642">
        <v>3</v>
      </c>
      <c r="Q55" s="14">
        <f t="shared" si="33"/>
        <v>4</v>
      </c>
      <c r="R55" s="14">
        <f t="shared" si="33"/>
        <v>9</v>
      </c>
      <c r="S55" s="10">
        <f t="shared" si="34"/>
        <v>13</v>
      </c>
      <c r="T55" s="642">
        <v>0</v>
      </c>
      <c r="U55" s="642">
        <v>0</v>
      </c>
      <c r="V55" s="642">
        <v>0</v>
      </c>
      <c r="W55" s="642">
        <v>0</v>
      </c>
      <c r="X55" s="642">
        <v>2</v>
      </c>
      <c r="Y55" s="642">
        <v>4</v>
      </c>
      <c r="Z55" s="623">
        <f t="shared" si="49"/>
        <v>2</v>
      </c>
      <c r="AA55" s="623">
        <f t="shared" si="35"/>
        <v>4</v>
      </c>
      <c r="AB55" s="10">
        <f t="shared" si="20"/>
        <v>6</v>
      </c>
      <c r="AC55" s="44">
        <f t="shared" si="36"/>
        <v>6</v>
      </c>
      <c r="AD55" s="44">
        <f t="shared" si="21"/>
        <v>13</v>
      </c>
      <c r="AE55" s="44">
        <f t="shared" si="22"/>
        <v>19</v>
      </c>
      <c r="AF55" s="12">
        <f t="shared" si="37"/>
        <v>2</v>
      </c>
      <c r="AG55" s="12">
        <f t="shared" si="38"/>
        <v>6</v>
      </c>
      <c r="AH55" s="10">
        <f t="shared" si="23"/>
        <v>8</v>
      </c>
      <c r="AI55" s="12">
        <f>VLOOKUP($F55,'Guru SertifikaSi'!$C$6:$G$675,'Guru SertifikaSi'!E$3,FALSE)</f>
        <v>4</v>
      </c>
      <c r="AJ55" s="12">
        <f>VLOOKUP($F55,'Guru SertifikaSi'!$C$6:$G$675,'Guru SertifikaSi'!F$3,FALSE)</f>
        <v>7</v>
      </c>
      <c r="AK55" s="10">
        <f t="shared" si="24"/>
        <v>11</v>
      </c>
      <c r="AL55" s="44">
        <f t="shared" si="25"/>
        <v>6</v>
      </c>
      <c r="AM55" s="44">
        <f t="shared" si="25"/>
        <v>13</v>
      </c>
      <c r="AN55" s="11">
        <f t="shared" si="26"/>
        <v>19</v>
      </c>
      <c r="AO55" s="642">
        <v>0</v>
      </c>
      <c r="AP55" s="642">
        <v>1</v>
      </c>
      <c r="AQ55" s="642">
        <v>0</v>
      </c>
      <c r="AR55" s="642">
        <v>0</v>
      </c>
      <c r="AS55" s="642">
        <v>0</v>
      </c>
      <c r="AT55" s="642">
        <v>0</v>
      </c>
      <c r="AU55" s="642">
        <v>0</v>
      </c>
      <c r="AV55" s="642">
        <v>0</v>
      </c>
      <c r="AW55" s="643">
        <v>0</v>
      </c>
      <c r="AX55" s="643">
        <v>0</v>
      </c>
      <c r="AY55" s="642">
        <v>5</v>
      </c>
      <c r="AZ55" s="642">
        <v>12</v>
      </c>
      <c r="BA55" s="642">
        <v>1</v>
      </c>
      <c r="BB55" s="642">
        <v>0</v>
      </c>
      <c r="BC55" s="642">
        <v>0</v>
      </c>
      <c r="BD55" s="642">
        <v>0</v>
      </c>
      <c r="BE55" s="13">
        <f t="shared" si="39"/>
        <v>0</v>
      </c>
      <c r="BF55" s="13">
        <f t="shared" si="39"/>
        <v>1</v>
      </c>
      <c r="BG55" s="10">
        <f t="shared" si="40"/>
        <v>1</v>
      </c>
      <c r="BH55" s="13">
        <f t="shared" si="41"/>
        <v>6</v>
      </c>
      <c r="BI55" s="13">
        <f t="shared" si="41"/>
        <v>12</v>
      </c>
      <c r="BJ55" s="10">
        <f t="shared" si="42"/>
        <v>18</v>
      </c>
      <c r="BK55" s="44">
        <f t="shared" si="43"/>
        <v>6</v>
      </c>
      <c r="BL55" s="44">
        <f t="shared" si="27"/>
        <v>13</v>
      </c>
      <c r="BM55" s="11">
        <f t="shared" si="27"/>
        <v>19</v>
      </c>
      <c r="BN55" s="642">
        <v>0</v>
      </c>
      <c r="BO55" s="642">
        <v>0</v>
      </c>
      <c r="BP55" s="642">
        <v>0</v>
      </c>
      <c r="BQ55" s="642">
        <v>0</v>
      </c>
      <c r="BR55" s="642">
        <v>0</v>
      </c>
      <c r="BS55" s="642">
        <v>0</v>
      </c>
      <c r="BT55" s="642">
        <v>1</v>
      </c>
      <c r="BU55" s="642">
        <v>1</v>
      </c>
      <c r="BV55" s="644">
        <f t="shared" si="44"/>
        <v>1</v>
      </c>
      <c r="BW55" s="644">
        <f t="shared" si="44"/>
        <v>1</v>
      </c>
      <c r="BX55" s="44">
        <f t="shared" si="45"/>
        <v>1</v>
      </c>
      <c r="BY55" s="44">
        <f t="shared" si="45"/>
        <v>1</v>
      </c>
      <c r="BZ55" s="11">
        <f t="shared" si="28"/>
        <v>2</v>
      </c>
      <c r="CA55" s="14">
        <f t="shared" si="29"/>
        <v>6</v>
      </c>
      <c r="CB55" s="14">
        <f t="shared" si="29"/>
        <v>13</v>
      </c>
      <c r="CC55" s="13">
        <f t="shared" si="30"/>
        <v>1</v>
      </c>
      <c r="CD55" s="13">
        <f t="shared" si="30"/>
        <v>1</v>
      </c>
      <c r="CE55" s="13">
        <f t="shared" si="31"/>
        <v>7</v>
      </c>
      <c r="CF55" s="13">
        <f t="shared" si="31"/>
        <v>14</v>
      </c>
      <c r="CG55" s="289">
        <f t="shared" si="32"/>
        <v>21</v>
      </c>
      <c r="CJ55" s="1">
        <v>1</v>
      </c>
      <c r="CK55" s="6">
        <f t="shared" si="46"/>
        <v>4</v>
      </c>
      <c r="CL55" s="6">
        <v>0</v>
      </c>
      <c r="CM55" s="6">
        <v>1</v>
      </c>
      <c r="CN55" s="6">
        <f t="shared" si="47"/>
        <v>5</v>
      </c>
      <c r="CO55" s="6">
        <f t="shared" si="48"/>
        <v>13</v>
      </c>
    </row>
    <row r="56" spans="1:93" ht="15" x14ac:dyDescent="0.25">
      <c r="A56" s="1" t="s">
        <v>1411</v>
      </c>
      <c r="B56" s="6">
        <v>43</v>
      </c>
      <c r="C56" s="9">
        <v>43</v>
      </c>
      <c r="D56" s="641" t="s">
        <v>6</v>
      </c>
      <c r="E56" s="37" t="s">
        <v>25</v>
      </c>
      <c r="F56" s="645">
        <v>20319955</v>
      </c>
      <c r="G56" s="646" t="s">
        <v>310</v>
      </c>
      <c r="H56" s="9" t="s">
        <v>52</v>
      </c>
      <c r="I56" s="642">
        <v>0</v>
      </c>
      <c r="J56" s="642">
        <v>0</v>
      </c>
      <c r="K56" s="642">
        <v>0</v>
      </c>
      <c r="L56" s="642">
        <v>0</v>
      </c>
      <c r="M56" s="642">
        <v>1</v>
      </c>
      <c r="N56" s="642">
        <v>2</v>
      </c>
      <c r="O56" s="642">
        <v>0</v>
      </c>
      <c r="P56" s="642">
        <v>3</v>
      </c>
      <c r="Q56" s="14">
        <f t="shared" si="33"/>
        <v>1</v>
      </c>
      <c r="R56" s="14">
        <f t="shared" si="33"/>
        <v>5</v>
      </c>
      <c r="S56" s="10">
        <f t="shared" si="34"/>
        <v>6</v>
      </c>
      <c r="T56" s="642">
        <v>0</v>
      </c>
      <c r="U56" s="642">
        <v>0</v>
      </c>
      <c r="V56" s="642">
        <v>1</v>
      </c>
      <c r="W56" s="642">
        <v>1</v>
      </c>
      <c r="X56" s="642">
        <v>0</v>
      </c>
      <c r="Y56" s="642">
        <v>1</v>
      </c>
      <c r="Z56" s="623">
        <f t="shared" si="49"/>
        <v>1</v>
      </c>
      <c r="AA56" s="623">
        <f t="shared" si="35"/>
        <v>2</v>
      </c>
      <c r="AB56" s="10">
        <f t="shared" si="20"/>
        <v>3</v>
      </c>
      <c r="AC56" s="44">
        <f t="shared" si="36"/>
        <v>2</v>
      </c>
      <c r="AD56" s="44">
        <f t="shared" si="21"/>
        <v>7</v>
      </c>
      <c r="AE56" s="44">
        <f t="shared" si="22"/>
        <v>9</v>
      </c>
      <c r="AF56" s="12">
        <f t="shared" si="37"/>
        <v>1</v>
      </c>
      <c r="AG56" s="12">
        <f t="shared" si="38"/>
        <v>2</v>
      </c>
      <c r="AH56" s="10">
        <f t="shared" si="23"/>
        <v>3</v>
      </c>
      <c r="AI56" s="12">
        <f>VLOOKUP($F56,'Guru SertifikaSi'!$C$6:$G$675,'Guru SertifikaSi'!E$3,FALSE)</f>
        <v>1</v>
      </c>
      <c r="AJ56" s="12">
        <f>VLOOKUP($F56,'Guru SertifikaSi'!$C$6:$G$675,'Guru SertifikaSi'!F$3,FALSE)</f>
        <v>5</v>
      </c>
      <c r="AK56" s="10">
        <f t="shared" si="24"/>
        <v>6</v>
      </c>
      <c r="AL56" s="44">
        <f t="shared" si="25"/>
        <v>2</v>
      </c>
      <c r="AM56" s="44">
        <f t="shared" si="25"/>
        <v>7</v>
      </c>
      <c r="AN56" s="11">
        <f t="shared" si="26"/>
        <v>9</v>
      </c>
      <c r="AO56" s="642">
        <v>0</v>
      </c>
      <c r="AP56" s="642">
        <v>0</v>
      </c>
      <c r="AQ56" s="642">
        <v>0</v>
      </c>
      <c r="AR56" s="642">
        <v>0</v>
      </c>
      <c r="AS56" s="642">
        <v>0</v>
      </c>
      <c r="AT56" s="642">
        <v>0</v>
      </c>
      <c r="AU56" s="642">
        <v>0</v>
      </c>
      <c r="AV56" s="642">
        <v>0</v>
      </c>
      <c r="AW56" s="643">
        <v>0</v>
      </c>
      <c r="AX56" s="643">
        <v>0</v>
      </c>
      <c r="AY56" s="642">
        <v>2</v>
      </c>
      <c r="AZ56" s="642">
        <v>6</v>
      </c>
      <c r="BA56" s="642">
        <v>0</v>
      </c>
      <c r="BB56" s="642">
        <v>1</v>
      </c>
      <c r="BC56" s="642">
        <v>0</v>
      </c>
      <c r="BD56" s="642">
        <v>0</v>
      </c>
      <c r="BE56" s="13">
        <f t="shared" si="39"/>
        <v>0</v>
      </c>
      <c r="BF56" s="13">
        <f t="shared" si="39"/>
        <v>0</v>
      </c>
      <c r="BG56" s="10">
        <f t="shared" si="40"/>
        <v>0</v>
      </c>
      <c r="BH56" s="13">
        <f t="shared" si="41"/>
        <v>2</v>
      </c>
      <c r="BI56" s="13">
        <f t="shared" si="41"/>
        <v>7</v>
      </c>
      <c r="BJ56" s="10">
        <f t="shared" si="42"/>
        <v>9</v>
      </c>
      <c r="BK56" s="44">
        <f t="shared" si="43"/>
        <v>2</v>
      </c>
      <c r="BL56" s="44">
        <f t="shared" si="27"/>
        <v>7</v>
      </c>
      <c r="BM56" s="11">
        <f t="shared" si="27"/>
        <v>9</v>
      </c>
      <c r="BN56" s="642">
        <v>0</v>
      </c>
      <c r="BO56" s="642">
        <v>0</v>
      </c>
      <c r="BP56" s="642">
        <v>0</v>
      </c>
      <c r="BQ56" s="642">
        <v>0</v>
      </c>
      <c r="BR56" s="642">
        <v>0</v>
      </c>
      <c r="BS56" s="642">
        <v>0</v>
      </c>
      <c r="BT56" s="642">
        <v>0</v>
      </c>
      <c r="BU56" s="642">
        <v>1</v>
      </c>
      <c r="BV56" s="644">
        <f t="shared" si="44"/>
        <v>0</v>
      </c>
      <c r="BW56" s="644">
        <f t="shared" si="44"/>
        <v>1</v>
      </c>
      <c r="BX56" s="44">
        <f t="shared" si="45"/>
        <v>0</v>
      </c>
      <c r="BY56" s="44">
        <f t="shared" si="45"/>
        <v>1</v>
      </c>
      <c r="BZ56" s="11">
        <f t="shared" si="28"/>
        <v>1</v>
      </c>
      <c r="CA56" s="14">
        <f t="shared" si="29"/>
        <v>2</v>
      </c>
      <c r="CB56" s="14">
        <f t="shared" si="29"/>
        <v>7</v>
      </c>
      <c r="CC56" s="13">
        <f t="shared" si="30"/>
        <v>0</v>
      </c>
      <c r="CD56" s="13">
        <f t="shared" si="30"/>
        <v>1</v>
      </c>
      <c r="CE56" s="13">
        <f t="shared" si="31"/>
        <v>2</v>
      </c>
      <c r="CF56" s="13">
        <f t="shared" si="31"/>
        <v>8</v>
      </c>
      <c r="CG56" s="289">
        <f t="shared" si="32"/>
        <v>10</v>
      </c>
      <c r="CJ56" s="1">
        <v>1</v>
      </c>
      <c r="CK56" s="6">
        <f t="shared" si="46"/>
        <v>4</v>
      </c>
      <c r="CL56" s="6">
        <v>0</v>
      </c>
      <c r="CM56" s="6">
        <v>1</v>
      </c>
      <c r="CN56" s="6">
        <f t="shared" si="47"/>
        <v>2</v>
      </c>
      <c r="CO56" s="6">
        <f t="shared" si="48"/>
        <v>7</v>
      </c>
    </row>
    <row r="57" spans="1:93" ht="15" x14ac:dyDescent="0.25">
      <c r="A57" s="1" t="s">
        <v>1412</v>
      </c>
      <c r="B57" s="6">
        <v>44</v>
      </c>
      <c r="C57" s="9">
        <v>44</v>
      </c>
      <c r="D57" s="641" t="s">
        <v>6</v>
      </c>
      <c r="E57" s="37" t="s">
        <v>25</v>
      </c>
      <c r="F57" s="645">
        <v>20319951</v>
      </c>
      <c r="G57" s="646" t="s">
        <v>311</v>
      </c>
      <c r="H57" s="9" t="s">
        <v>52</v>
      </c>
      <c r="I57" s="642">
        <v>0</v>
      </c>
      <c r="J57" s="642">
        <v>0</v>
      </c>
      <c r="K57" s="642">
        <v>0</v>
      </c>
      <c r="L57" s="642">
        <v>0</v>
      </c>
      <c r="M57" s="642">
        <v>1</v>
      </c>
      <c r="N57" s="642">
        <v>2</v>
      </c>
      <c r="O57" s="642">
        <v>2</v>
      </c>
      <c r="P57" s="642">
        <v>11</v>
      </c>
      <c r="Q57" s="14">
        <f t="shared" si="33"/>
        <v>3</v>
      </c>
      <c r="R57" s="14">
        <f t="shared" si="33"/>
        <v>13</v>
      </c>
      <c r="S57" s="10">
        <f t="shared" si="34"/>
        <v>16</v>
      </c>
      <c r="T57" s="642">
        <v>0</v>
      </c>
      <c r="U57" s="642">
        <v>0</v>
      </c>
      <c r="V57" s="642">
        <v>1</v>
      </c>
      <c r="W57" s="642">
        <v>1</v>
      </c>
      <c r="X57" s="642">
        <v>1</v>
      </c>
      <c r="Y57" s="642">
        <v>4</v>
      </c>
      <c r="Z57" s="623">
        <f t="shared" si="49"/>
        <v>2</v>
      </c>
      <c r="AA57" s="623">
        <f t="shared" si="35"/>
        <v>5</v>
      </c>
      <c r="AB57" s="10">
        <f t="shared" si="20"/>
        <v>7</v>
      </c>
      <c r="AC57" s="44">
        <f t="shared" si="36"/>
        <v>5</v>
      </c>
      <c r="AD57" s="44">
        <f t="shared" si="21"/>
        <v>18</v>
      </c>
      <c r="AE57" s="44">
        <f t="shared" si="22"/>
        <v>23</v>
      </c>
      <c r="AF57" s="12">
        <f t="shared" si="37"/>
        <v>1</v>
      </c>
      <c r="AG57" s="12">
        <f t="shared" si="38"/>
        <v>7</v>
      </c>
      <c r="AH57" s="10">
        <f t="shared" si="23"/>
        <v>8</v>
      </c>
      <c r="AI57" s="12">
        <f>VLOOKUP($F57,'Guru SertifikaSi'!$C$6:$G$675,'Guru SertifikaSi'!E$3,FALSE)</f>
        <v>4</v>
      </c>
      <c r="AJ57" s="12">
        <f>VLOOKUP($F57,'Guru SertifikaSi'!$C$6:$G$675,'Guru SertifikaSi'!F$3,FALSE)</f>
        <v>11</v>
      </c>
      <c r="AK57" s="10">
        <f t="shared" si="24"/>
        <v>15</v>
      </c>
      <c r="AL57" s="44">
        <f t="shared" si="25"/>
        <v>5</v>
      </c>
      <c r="AM57" s="44">
        <f t="shared" si="25"/>
        <v>18</v>
      </c>
      <c r="AN57" s="11">
        <f t="shared" si="26"/>
        <v>23</v>
      </c>
      <c r="AO57" s="642">
        <v>0</v>
      </c>
      <c r="AP57" s="642">
        <v>0</v>
      </c>
      <c r="AQ57" s="642">
        <v>0</v>
      </c>
      <c r="AR57" s="642">
        <v>0</v>
      </c>
      <c r="AS57" s="642">
        <v>0</v>
      </c>
      <c r="AT57" s="642">
        <v>0</v>
      </c>
      <c r="AU57" s="642">
        <v>0</v>
      </c>
      <c r="AV57" s="642">
        <v>0</v>
      </c>
      <c r="AW57" s="643">
        <v>0</v>
      </c>
      <c r="AX57" s="643">
        <v>0</v>
      </c>
      <c r="AY57" s="642">
        <v>4</v>
      </c>
      <c r="AZ57" s="642">
        <v>18</v>
      </c>
      <c r="BA57" s="642">
        <v>1</v>
      </c>
      <c r="BB57" s="642">
        <v>0</v>
      </c>
      <c r="BC57" s="642">
        <v>0</v>
      </c>
      <c r="BD57" s="642">
        <v>0</v>
      </c>
      <c r="BE57" s="13">
        <f t="shared" si="39"/>
        <v>0</v>
      </c>
      <c r="BF57" s="13">
        <f t="shared" si="39"/>
        <v>0</v>
      </c>
      <c r="BG57" s="10">
        <f t="shared" si="40"/>
        <v>0</v>
      </c>
      <c r="BH57" s="13">
        <f t="shared" si="41"/>
        <v>5</v>
      </c>
      <c r="BI57" s="13">
        <f t="shared" si="41"/>
        <v>18</v>
      </c>
      <c r="BJ57" s="10">
        <f t="shared" si="42"/>
        <v>23</v>
      </c>
      <c r="BK57" s="44">
        <f t="shared" si="43"/>
        <v>5</v>
      </c>
      <c r="BL57" s="44">
        <f t="shared" si="27"/>
        <v>18</v>
      </c>
      <c r="BM57" s="11">
        <f t="shared" si="27"/>
        <v>23</v>
      </c>
      <c r="BN57" s="642">
        <v>0</v>
      </c>
      <c r="BO57" s="642">
        <v>0</v>
      </c>
      <c r="BP57" s="642">
        <v>0</v>
      </c>
      <c r="BQ57" s="642">
        <v>0</v>
      </c>
      <c r="BR57" s="642">
        <v>0</v>
      </c>
      <c r="BS57" s="642">
        <v>0</v>
      </c>
      <c r="BT57" s="642">
        <v>2</v>
      </c>
      <c r="BU57" s="642">
        <v>0</v>
      </c>
      <c r="BV57" s="644">
        <f t="shared" si="44"/>
        <v>2</v>
      </c>
      <c r="BW57" s="644">
        <f t="shared" si="44"/>
        <v>0</v>
      </c>
      <c r="BX57" s="44">
        <f t="shared" si="45"/>
        <v>2</v>
      </c>
      <c r="BY57" s="44">
        <f t="shared" si="45"/>
        <v>0</v>
      </c>
      <c r="BZ57" s="11">
        <f t="shared" si="28"/>
        <v>2</v>
      </c>
      <c r="CA57" s="14">
        <f t="shared" si="29"/>
        <v>5</v>
      </c>
      <c r="CB57" s="14">
        <f t="shared" si="29"/>
        <v>18</v>
      </c>
      <c r="CC57" s="13">
        <f t="shared" si="30"/>
        <v>2</v>
      </c>
      <c r="CD57" s="13">
        <f t="shared" si="30"/>
        <v>0</v>
      </c>
      <c r="CE57" s="13">
        <f t="shared" si="31"/>
        <v>7</v>
      </c>
      <c r="CF57" s="13">
        <f t="shared" si="31"/>
        <v>18</v>
      </c>
      <c r="CG57" s="289">
        <f t="shared" si="32"/>
        <v>25</v>
      </c>
      <c r="CJ57" s="1">
        <v>1</v>
      </c>
      <c r="CK57" s="6">
        <f t="shared" si="46"/>
        <v>12</v>
      </c>
      <c r="CL57" s="6">
        <v>0</v>
      </c>
      <c r="CM57" s="6">
        <v>1</v>
      </c>
      <c r="CN57" s="6">
        <f t="shared" si="47"/>
        <v>4</v>
      </c>
      <c r="CO57" s="6">
        <f t="shared" si="48"/>
        <v>19</v>
      </c>
    </row>
    <row r="58" spans="1:93" ht="15" x14ac:dyDescent="0.25">
      <c r="A58" s="1" t="s">
        <v>1413</v>
      </c>
      <c r="B58" s="6">
        <v>45</v>
      </c>
      <c r="C58" s="9">
        <v>45</v>
      </c>
      <c r="D58" s="641" t="s">
        <v>6</v>
      </c>
      <c r="E58" s="37" t="s">
        <v>25</v>
      </c>
      <c r="F58" s="645">
        <v>20319950</v>
      </c>
      <c r="G58" s="646" t="s">
        <v>312</v>
      </c>
      <c r="H58" s="9" t="s">
        <v>52</v>
      </c>
      <c r="I58" s="642">
        <v>0</v>
      </c>
      <c r="J58" s="642">
        <v>0</v>
      </c>
      <c r="K58" s="642">
        <v>0</v>
      </c>
      <c r="L58" s="642">
        <v>0</v>
      </c>
      <c r="M58" s="642">
        <v>3</v>
      </c>
      <c r="N58" s="642">
        <v>1</v>
      </c>
      <c r="O58" s="642">
        <v>1</v>
      </c>
      <c r="P58" s="642">
        <v>4</v>
      </c>
      <c r="Q58" s="14">
        <f t="shared" si="33"/>
        <v>4</v>
      </c>
      <c r="R58" s="14">
        <f t="shared" si="33"/>
        <v>5</v>
      </c>
      <c r="S58" s="10">
        <f t="shared" si="34"/>
        <v>9</v>
      </c>
      <c r="T58" s="642">
        <v>0</v>
      </c>
      <c r="U58" s="642">
        <v>0</v>
      </c>
      <c r="V58" s="642">
        <v>0</v>
      </c>
      <c r="W58" s="642">
        <v>3</v>
      </c>
      <c r="X58" s="642">
        <v>3</v>
      </c>
      <c r="Y58" s="642">
        <v>3</v>
      </c>
      <c r="Z58" s="623">
        <f t="shared" si="49"/>
        <v>3</v>
      </c>
      <c r="AA58" s="623">
        <f t="shared" si="35"/>
        <v>6</v>
      </c>
      <c r="AB58" s="10">
        <f t="shared" si="20"/>
        <v>9</v>
      </c>
      <c r="AC58" s="44">
        <f t="shared" si="36"/>
        <v>7</v>
      </c>
      <c r="AD58" s="44">
        <f t="shared" si="21"/>
        <v>11</v>
      </c>
      <c r="AE58" s="44">
        <f t="shared" si="22"/>
        <v>18</v>
      </c>
      <c r="AF58" s="12">
        <f t="shared" si="37"/>
        <v>3</v>
      </c>
      <c r="AG58" s="12">
        <f t="shared" si="38"/>
        <v>7</v>
      </c>
      <c r="AH58" s="10">
        <f t="shared" si="23"/>
        <v>10</v>
      </c>
      <c r="AI58" s="12">
        <f>VLOOKUP($F58,'Guru SertifikaSi'!$C$6:$G$675,'Guru SertifikaSi'!E$3,FALSE)</f>
        <v>4</v>
      </c>
      <c r="AJ58" s="12">
        <f>VLOOKUP($F58,'Guru SertifikaSi'!$C$6:$G$675,'Guru SertifikaSi'!F$3,FALSE)</f>
        <v>4</v>
      </c>
      <c r="AK58" s="10">
        <f t="shared" si="24"/>
        <v>8</v>
      </c>
      <c r="AL58" s="44">
        <f t="shared" si="25"/>
        <v>7</v>
      </c>
      <c r="AM58" s="44">
        <f t="shared" si="25"/>
        <v>11</v>
      </c>
      <c r="AN58" s="11">
        <f t="shared" si="26"/>
        <v>18</v>
      </c>
      <c r="AO58" s="642">
        <v>0</v>
      </c>
      <c r="AP58" s="642">
        <v>0</v>
      </c>
      <c r="AQ58" s="642">
        <v>0</v>
      </c>
      <c r="AR58" s="642">
        <v>0</v>
      </c>
      <c r="AS58" s="642">
        <v>1</v>
      </c>
      <c r="AT58" s="642">
        <v>0</v>
      </c>
      <c r="AU58" s="642">
        <v>0</v>
      </c>
      <c r="AV58" s="642">
        <v>0</v>
      </c>
      <c r="AW58" s="643">
        <v>0</v>
      </c>
      <c r="AX58" s="643">
        <v>0</v>
      </c>
      <c r="AY58" s="642">
        <v>3</v>
      </c>
      <c r="AZ58" s="642">
        <v>11</v>
      </c>
      <c r="BA58" s="642">
        <v>3</v>
      </c>
      <c r="BB58" s="642">
        <v>0</v>
      </c>
      <c r="BC58" s="642">
        <v>0</v>
      </c>
      <c r="BD58" s="642">
        <v>0</v>
      </c>
      <c r="BE58" s="13">
        <f t="shared" si="39"/>
        <v>1</v>
      </c>
      <c r="BF58" s="13">
        <f t="shared" si="39"/>
        <v>0</v>
      </c>
      <c r="BG58" s="10">
        <f t="shared" si="40"/>
        <v>1</v>
      </c>
      <c r="BH58" s="13">
        <f t="shared" si="41"/>
        <v>6</v>
      </c>
      <c r="BI58" s="13">
        <f t="shared" si="41"/>
        <v>11</v>
      </c>
      <c r="BJ58" s="10">
        <f t="shared" si="42"/>
        <v>17</v>
      </c>
      <c r="BK58" s="44">
        <f t="shared" si="43"/>
        <v>7</v>
      </c>
      <c r="BL58" s="44">
        <f t="shared" si="27"/>
        <v>11</v>
      </c>
      <c r="BM58" s="11">
        <f t="shared" si="27"/>
        <v>18</v>
      </c>
      <c r="BN58" s="642">
        <v>0</v>
      </c>
      <c r="BO58" s="642">
        <v>0</v>
      </c>
      <c r="BP58" s="642">
        <v>0</v>
      </c>
      <c r="BQ58" s="642">
        <v>0</v>
      </c>
      <c r="BR58" s="642">
        <v>0</v>
      </c>
      <c r="BS58" s="642">
        <v>0</v>
      </c>
      <c r="BT58" s="642">
        <v>0</v>
      </c>
      <c r="BU58" s="642">
        <v>0</v>
      </c>
      <c r="BV58" s="644">
        <f t="shared" si="44"/>
        <v>0</v>
      </c>
      <c r="BW58" s="644">
        <f t="shared" si="44"/>
        <v>0</v>
      </c>
      <c r="BX58" s="44">
        <f t="shared" si="45"/>
        <v>0</v>
      </c>
      <c r="BY58" s="44">
        <f t="shared" si="45"/>
        <v>0</v>
      </c>
      <c r="BZ58" s="11">
        <f t="shared" si="28"/>
        <v>0</v>
      </c>
      <c r="CA58" s="14">
        <f t="shared" si="29"/>
        <v>7</v>
      </c>
      <c r="CB58" s="14">
        <f t="shared" si="29"/>
        <v>11</v>
      </c>
      <c r="CC58" s="13">
        <f t="shared" si="30"/>
        <v>0</v>
      </c>
      <c r="CD58" s="13">
        <f t="shared" si="30"/>
        <v>0</v>
      </c>
      <c r="CE58" s="13">
        <f t="shared" si="31"/>
        <v>7</v>
      </c>
      <c r="CF58" s="13">
        <f t="shared" si="31"/>
        <v>11</v>
      </c>
      <c r="CG58" s="289">
        <f t="shared" si="32"/>
        <v>18</v>
      </c>
      <c r="CJ58" s="1">
        <v>1</v>
      </c>
      <c r="CK58" s="6">
        <f t="shared" si="46"/>
        <v>5</v>
      </c>
      <c r="CL58" s="6">
        <v>0</v>
      </c>
      <c r="CM58" s="6">
        <v>1</v>
      </c>
      <c r="CN58" s="6">
        <f t="shared" si="47"/>
        <v>3</v>
      </c>
      <c r="CO58" s="6">
        <f t="shared" si="48"/>
        <v>12</v>
      </c>
    </row>
    <row r="59" spans="1:93" ht="15" x14ac:dyDescent="0.25">
      <c r="A59" s="1" t="s">
        <v>1414</v>
      </c>
      <c r="B59" s="6">
        <v>46</v>
      </c>
      <c r="C59" s="9">
        <v>46</v>
      </c>
      <c r="D59" s="641" t="s">
        <v>6</v>
      </c>
      <c r="E59" s="37" t="s">
        <v>25</v>
      </c>
      <c r="F59" s="645">
        <v>20319949</v>
      </c>
      <c r="G59" s="646" t="s">
        <v>313</v>
      </c>
      <c r="H59" s="9" t="s">
        <v>52</v>
      </c>
      <c r="I59" s="642">
        <v>0</v>
      </c>
      <c r="J59" s="642">
        <v>0</v>
      </c>
      <c r="K59" s="642">
        <v>0</v>
      </c>
      <c r="L59" s="642">
        <v>0</v>
      </c>
      <c r="M59" s="642">
        <v>1</v>
      </c>
      <c r="N59" s="642">
        <v>1</v>
      </c>
      <c r="O59" s="642">
        <v>1</v>
      </c>
      <c r="P59" s="642">
        <v>6</v>
      </c>
      <c r="Q59" s="14">
        <f t="shared" si="33"/>
        <v>2</v>
      </c>
      <c r="R59" s="14">
        <f t="shared" si="33"/>
        <v>7</v>
      </c>
      <c r="S59" s="10">
        <f t="shared" si="34"/>
        <v>9</v>
      </c>
      <c r="T59" s="642">
        <v>0</v>
      </c>
      <c r="U59" s="642">
        <v>0</v>
      </c>
      <c r="V59" s="642">
        <v>0</v>
      </c>
      <c r="W59" s="642">
        <v>0</v>
      </c>
      <c r="X59" s="642">
        <v>5</v>
      </c>
      <c r="Y59" s="642">
        <v>2</v>
      </c>
      <c r="Z59" s="623">
        <f t="shared" si="49"/>
        <v>5</v>
      </c>
      <c r="AA59" s="623">
        <f t="shared" si="35"/>
        <v>2</v>
      </c>
      <c r="AB59" s="10">
        <f t="shared" si="20"/>
        <v>7</v>
      </c>
      <c r="AC59" s="44">
        <f t="shared" si="36"/>
        <v>7</v>
      </c>
      <c r="AD59" s="44">
        <f t="shared" si="21"/>
        <v>9</v>
      </c>
      <c r="AE59" s="44">
        <f t="shared" si="22"/>
        <v>16</v>
      </c>
      <c r="AF59" s="12">
        <f t="shared" si="37"/>
        <v>4</v>
      </c>
      <c r="AG59" s="12">
        <f t="shared" si="38"/>
        <v>3</v>
      </c>
      <c r="AH59" s="10">
        <f t="shared" si="23"/>
        <v>7</v>
      </c>
      <c r="AI59" s="12">
        <f>VLOOKUP($F59,'Guru SertifikaSi'!$C$6:$G$675,'Guru SertifikaSi'!E$3,FALSE)</f>
        <v>3</v>
      </c>
      <c r="AJ59" s="12">
        <f>VLOOKUP($F59,'Guru SertifikaSi'!$C$6:$G$675,'Guru SertifikaSi'!F$3,FALSE)</f>
        <v>6</v>
      </c>
      <c r="AK59" s="10">
        <f t="shared" si="24"/>
        <v>9</v>
      </c>
      <c r="AL59" s="44">
        <f t="shared" si="25"/>
        <v>7</v>
      </c>
      <c r="AM59" s="44">
        <f t="shared" si="25"/>
        <v>9</v>
      </c>
      <c r="AN59" s="11">
        <f t="shared" si="26"/>
        <v>16</v>
      </c>
      <c r="AO59" s="642">
        <v>0</v>
      </c>
      <c r="AP59" s="642">
        <v>0</v>
      </c>
      <c r="AQ59" s="642">
        <v>0</v>
      </c>
      <c r="AR59" s="642">
        <v>0</v>
      </c>
      <c r="AS59" s="642">
        <v>0</v>
      </c>
      <c r="AT59" s="642">
        <v>0</v>
      </c>
      <c r="AU59" s="642">
        <v>0</v>
      </c>
      <c r="AV59" s="642">
        <v>0</v>
      </c>
      <c r="AW59" s="643">
        <v>0</v>
      </c>
      <c r="AX59" s="643">
        <v>0</v>
      </c>
      <c r="AY59" s="642">
        <v>7</v>
      </c>
      <c r="AZ59" s="642">
        <v>8</v>
      </c>
      <c r="BA59" s="642">
        <v>0</v>
      </c>
      <c r="BB59" s="642">
        <v>1</v>
      </c>
      <c r="BC59" s="642">
        <v>0</v>
      </c>
      <c r="BD59" s="642">
        <v>0</v>
      </c>
      <c r="BE59" s="13">
        <f t="shared" si="39"/>
        <v>0</v>
      </c>
      <c r="BF59" s="13">
        <f t="shared" si="39"/>
        <v>0</v>
      </c>
      <c r="BG59" s="10">
        <f t="shared" si="40"/>
        <v>0</v>
      </c>
      <c r="BH59" s="13">
        <f t="shared" si="41"/>
        <v>7</v>
      </c>
      <c r="BI59" s="13">
        <f t="shared" si="41"/>
        <v>9</v>
      </c>
      <c r="BJ59" s="10">
        <f t="shared" si="42"/>
        <v>16</v>
      </c>
      <c r="BK59" s="44">
        <f t="shared" si="43"/>
        <v>7</v>
      </c>
      <c r="BL59" s="44">
        <f t="shared" si="27"/>
        <v>9</v>
      </c>
      <c r="BM59" s="11">
        <f t="shared" si="27"/>
        <v>16</v>
      </c>
      <c r="BN59" s="642">
        <v>0</v>
      </c>
      <c r="BO59" s="642">
        <v>0</v>
      </c>
      <c r="BP59" s="642">
        <v>0</v>
      </c>
      <c r="BQ59" s="642">
        <v>0</v>
      </c>
      <c r="BR59" s="642">
        <v>0</v>
      </c>
      <c r="BS59" s="642">
        <v>0</v>
      </c>
      <c r="BT59" s="642">
        <v>0</v>
      </c>
      <c r="BU59" s="642">
        <v>2</v>
      </c>
      <c r="BV59" s="644">
        <f t="shared" si="44"/>
        <v>0</v>
      </c>
      <c r="BW59" s="644">
        <f t="shared" si="44"/>
        <v>2</v>
      </c>
      <c r="BX59" s="44">
        <f t="shared" si="45"/>
        <v>0</v>
      </c>
      <c r="BY59" s="44">
        <f t="shared" si="45"/>
        <v>2</v>
      </c>
      <c r="BZ59" s="11">
        <f t="shared" si="28"/>
        <v>2</v>
      </c>
      <c r="CA59" s="14">
        <f t="shared" si="29"/>
        <v>7</v>
      </c>
      <c r="CB59" s="14">
        <f t="shared" si="29"/>
        <v>9</v>
      </c>
      <c r="CC59" s="13">
        <f t="shared" si="30"/>
        <v>0</v>
      </c>
      <c r="CD59" s="13">
        <f t="shared" si="30"/>
        <v>2</v>
      </c>
      <c r="CE59" s="13">
        <f t="shared" si="31"/>
        <v>7</v>
      </c>
      <c r="CF59" s="13">
        <f t="shared" si="31"/>
        <v>11</v>
      </c>
      <c r="CG59" s="289">
        <f t="shared" si="32"/>
        <v>18</v>
      </c>
      <c r="CJ59" s="1">
        <v>1</v>
      </c>
      <c r="CK59" s="6">
        <f t="shared" si="46"/>
        <v>7</v>
      </c>
      <c r="CL59" s="6">
        <v>0</v>
      </c>
      <c r="CM59" s="6">
        <v>1</v>
      </c>
      <c r="CN59" s="6">
        <f t="shared" si="47"/>
        <v>7</v>
      </c>
      <c r="CO59" s="6">
        <f t="shared" si="48"/>
        <v>9</v>
      </c>
    </row>
    <row r="60" spans="1:93" ht="15" x14ac:dyDescent="0.25">
      <c r="A60" s="1" t="s">
        <v>1415</v>
      </c>
      <c r="B60" s="6">
        <v>47</v>
      </c>
      <c r="C60" s="9">
        <v>47</v>
      </c>
      <c r="D60" s="641" t="s">
        <v>6</v>
      </c>
      <c r="E60" s="37" t="s">
        <v>25</v>
      </c>
      <c r="F60" s="645">
        <v>20319948</v>
      </c>
      <c r="G60" s="648" t="s">
        <v>314</v>
      </c>
      <c r="H60" s="9" t="s">
        <v>52</v>
      </c>
      <c r="I60" s="642">
        <v>0</v>
      </c>
      <c r="J60" s="642">
        <v>0</v>
      </c>
      <c r="K60" s="642">
        <v>0</v>
      </c>
      <c r="L60" s="642">
        <v>0</v>
      </c>
      <c r="M60" s="642">
        <v>0</v>
      </c>
      <c r="N60" s="642">
        <v>0</v>
      </c>
      <c r="O60" s="642">
        <v>0</v>
      </c>
      <c r="P60" s="642">
        <v>6</v>
      </c>
      <c r="Q60" s="14">
        <f t="shared" si="33"/>
        <v>0</v>
      </c>
      <c r="R60" s="14">
        <f t="shared" si="33"/>
        <v>6</v>
      </c>
      <c r="S60" s="10">
        <f t="shared" si="34"/>
        <v>6</v>
      </c>
      <c r="T60" s="642">
        <v>0</v>
      </c>
      <c r="U60" s="642">
        <v>0</v>
      </c>
      <c r="V60" s="642">
        <v>2</v>
      </c>
      <c r="W60" s="642">
        <v>2</v>
      </c>
      <c r="X60" s="642">
        <v>0</v>
      </c>
      <c r="Y60" s="642">
        <v>1</v>
      </c>
      <c r="Z60" s="623">
        <f t="shared" si="49"/>
        <v>2</v>
      </c>
      <c r="AA60" s="623">
        <f t="shared" si="35"/>
        <v>3</v>
      </c>
      <c r="AB60" s="10">
        <f t="shared" si="20"/>
        <v>5</v>
      </c>
      <c r="AC60" s="44">
        <f t="shared" si="36"/>
        <v>2</v>
      </c>
      <c r="AD60" s="44">
        <f t="shared" si="21"/>
        <v>9</v>
      </c>
      <c r="AE60" s="44">
        <f t="shared" si="22"/>
        <v>11</v>
      </c>
      <c r="AF60" s="12">
        <f t="shared" si="37"/>
        <v>2</v>
      </c>
      <c r="AG60" s="12">
        <f t="shared" si="38"/>
        <v>3</v>
      </c>
      <c r="AH60" s="10">
        <f t="shared" si="23"/>
        <v>5</v>
      </c>
      <c r="AI60" s="12">
        <f>VLOOKUP($F60,'Guru SertifikaSi'!$C$6:$G$675,'Guru SertifikaSi'!E$3,FALSE)</f>
        <v>0</v>
      </c>
      <c r="AJ60" s="12">
        <f>VLOOKUP($F60,'Guru SertifikaSi'!$C$6:$G$675,'Guru SertifikaSi'!F$3,FALSE)</f>
        <v>6</v>
      </c>
      <c r="AK60" s="10">
        <f t="shared" si="24"/>
        <v>6</v>
      </c>
      <c r="AL60" s="44">
        <f t="shared" si="25"/>
        <v>2</v>
      </c>
      <c r="AM60" s="44">
        <f t="shared" si="25"/>
        <v>9</v>
      </c>
      <c r="AN60" s="11">
        <f t="shared" si="26"/>
        <v>11</v>
      </c>
      <c r="AO60" s="642">
        <v>0</v>
      </c>
      <c r="AP60" s="642">
        <v>0</v>
      </c>
      <c r="AQ60" s="642">
        <v>0</v>
      </c>
      <c r="AR60" s="642">
        <v>0</v>
      </c>
      <c r="AS60" s="642">
        <v>0</v>
      </c>
      <c r="AT60" s="642">
        <v>0</v>
      </c>
      <c r="AU60" s="642">
        <v>0</v>
      </c>
      <c r="AV60" s="642">
        <v>0</v>
      </c>
      <c r="AW60" s="643">
        <v>0</v>
      </c>
      <c r="AX60" s="643">
        <v>0</v>
      </c>
      <c r="AY60" s="642">
        <v>2</v>
      </c>
      <c r="AZ60" s="642">
        <v>9</v>
      </c>
      <c r="BA60" s="642">
        <v>0</v>
      </c>
      <c r="BB60" s="642">
        <v>0</v>
      </c>
      <c r="BC60" s="642">
        <v>0</v>
      </c>
      <c r="BD60" s="642">
        <v>0</v>
      </c>
      <c r="BE60" s="13">
        <f t="shared" si="39"/>
        <v>0</v>
      </c>
      <c r="BF60" s="13">
        <f t="shared" si="39"/>
        <v>0</v>
      </c>
      <c r="BG60" s="10">
        <f t="shared" si="40"/>
        <v>0</v>
      </c>
      <c r="BH60" s="13">
        <f t="shared" si="41"/>
        <v>2</v>
      </c>
      <c r="BI60" s="13">
        <f t="shared" si="41"/>
        <v>9</v>
      </c>
      <c r="BJ60" s="10">
        <f t="shared" si="42"/>
        <v>11</v>
      </c>
      <c r="BK60" s="44">
        <f t="shared" si="43"/>
        <v>2</v>
      </c>
      <c r="BL60" s="44">
        <f t="shared" si="27"/>
        <v>9</v>
      </c>
      <c r="BM60" s="11">
        <f t="shared" si="27"/>
        <v>11</v>
      </c>
      <c r="BN60" s="642">
        <v>0</v>
      </c>
      <c r="BO60" s="642">
        <v>0</v>
      </c>
      <c r="BP60" s="642">
        <v>0</v>
      </c>
      <c r="BQ60" s="642">
        <v>0</v>
      </c>
      <c r="BR60" s="642">
        <v>0</v>
      </c>
      <c r="BS60" s="642">
        <v>0</v>
      </c>
      <c r="BT60" s="642">
        <v>1</v>
      </c>
      <c r="BU60" s="642">
        <v>0</v>
      </c>
      <c r="BV60" s="644">
        <f t="shared" si="44"/>
        <v>1</v>
      </c>
      <c r="BW60" s="644">
        <f t="shared" si="44"/>
        <v>0</v>
      </c>
      <c r="BX60" s="44">
        <f t="shared" si="45"/>
        <v>1</v>
      </c>
      <c r="BY60" s="44">
        <f t="shared" si="45"/>
        <v>0</v>
      </c>
      <c r="BZ60" s="11">
        <f t="shared" si="28"/>
        <v>1</v>
      </c>
      <c r="CA60" s="14">
        <f t="shared" si="29"/>
        <v>2</v>
      </c>
      <c r="CB60" s="14">
        <f t="shared" si="29"/>
        <v>9</v>
      </c>
      <c r="CC60" s="13">
        <f t="shared" si="30"/>
        <v>1</v>
      </c>
      <c r="CD60" s="13">
        <f t="shared" si="30"/>
        <v>0</v>
      </c>
      <c r="CE60" s="13">
        <f t="shared" si="31"/>
        <v>3</v>
      </c>
      <c r="CF60" s="13">
        <f t="shared" si="31"/>
        <v>9</v>
      </c>
      <c r="CG60" s="289">
        <f t="shared" si="32"/>
        <v>12</v>
      </c>
      <c r="CJ60" s="1">
        <v>1</v>
      </c>
      <c r="CK60" s="6">
        <f t="shared" si="46"/>
        <v>7</v>
      </c>
      <c r="CL60" s="6">
        <v>0</v>
      </c>
      <c r="CM60" s="6">
        <v>1</v>
      </c>
      <c r="CN60" s="6">
        <f t="shared" si="47"/>
        <v>2</v>
      </c>
      <c r="CO60" s="6">
        <f t="shared" si="48"/>
        <v>10</v>
      </c>
    </row>
    <row r="61" spans="1:93" ht="15" x14ac:dyDescent="0.25">
      <c r="A61" s="1" t="s">
        <v>1416</v>
      </c>
      <c r="B61" s="6">
        <v>48</v>
      </c>
      <c r="C61" s="9">
        <v>48</v>
      </c>
      <c r="D61" s="641" t="s">
        <v>6</v>
      </c>
      <c r="E61" s="37" t="s">
        <v>25</v>
      </c>
      <c r="F61" s="645">
        <v>20319947</v>
      </c>
      <c r="G61" s="646" t="s">
        <v>315</v>
      </c>
      <c r="H61" s="9" t="s">
        <v>52</v>
      </c>
      <c r="I61" s="642">
        <v>0</v>
      </c>
      <c r="J61" s="642">
        <v>0</v>
      </c>
      <c r="K61" s="642">
        <v>0</v>
      </c>
      <c r="L61" s="642">
        <v>0</v>
      </c>
      <c r="M61" s="642">
        <v>2</v>
      </c>
      <c r="N61" s="642">
        <v>2</v>
      </c>
      <c r="O61" s="642">
        <v>0</v>
      </c>
      <c r="P61" s="642">
        <v>1</v>
      </c>
      <c r="Q61" s="14">
        <f t="shared" si="33"/>
        <v>2</v>
      </c>
      <c r="R61" s="14">
        <f t="shared" si="33"/>
        <v>3</v>
      </c>
      <c r="S61" s="10">
        <f t="shared" si="34"/>
        <v>5</v>
      </c>
      <c r="T61" s="642">
        <v>0</v>
      </c>
      <c r="U61" s="642">
        <v>0</v>
      </c>
      <c r="V61" s="642">
        <v>0</v>
      </c>
      <c r="W61" s="642">
        <v>2</v>
      </c>
      <c r="X61" s="642">
        <v>0</v>
      </c>
      <c r="Y61" s="642">
        <v>2</v>
      </c>
      <c r="Z61" s="623">
        <f t="shared" si="49"/>
        <v>0</v>
      </c>
      <c r="AA61" s="623">
        <f t="shared" si="35"/>
        <v>4</v>
      </c>
      <c r="AB61" s="10">
        <f t="shared" si="20"/>
        <v>4</v>
      </c>
      <c r="AC61" s="44">
        <f t="shared" si="36"/>
        <v>2</v>
      </c>
      <c r="AD61" s="44">
        <f t="shared" si="21"/>
        <v>7</v>
      </c>
      <c r="AE61" s="44">
        <f t="shared" si="22"/>
        <v>9</v>
      </c>
      <c r="AF61" s="12">
        <f t="shared" si="37"/>
        <v>1</v>
      </c>
      <c r="AG61" s="12">
        <f t="shared" si="38"/>
        <v>4</v>
      </c>
      <c r="AH61" s="10">
        <f t="shared" si="23"/>
        <v>5</v>
      </c>
      <c r="AI61" s="12">
        <f>VLOOKUP($F61,'Guru SertifikaSi'!$C$6:$G$675,'Guru SertifikaSi'!E$3,FALSE)</f>
        <v>1</v>
      </c>
      <c r="AJ61" s="12">
        <f>VLOOKUP($F61,'Guru SertifikaSi'!$C$6:$G$675,'Guru SertifikaSi'!F$3,FALSE)</f>
        <v>3</v>
      </c>
      <c r="AK61" s="10">
        <f t="shared" si="24"/>
        <v>4</v>
      </c>
      <c r="AL61" s="44">
        <f t="shared" si="25"/>
        <v>2</v>
      </c>
      <c r="AM61" s="44">
        <f t="shared" si="25"/>
        <v>7</v>
      </c>
      <c r="AN61" s="11">
        <f t="shared" si="26"/>
        <v>9</v>
      </c>
      <c r="AO61" s="642">
        <v>0</v>
      </c>
      <c r="AP61" s="642">
        <v>0</v>
      </c>
      <c r="AQ61" s="642">
        <v>0</v>
      </c>
      <c r="AR61" s="642">
        <v>0</v>
      </c>
      <c r="AS61" s="642">
        <v>0</v>
      </c>
      <c r="AT61" s="642">
        <v>0</v>
      </c>
      <c r="AU61" s="642">
        <v>0</v>
      </c>
      <c r="AV61" s="642">
        <v>0</v>
      </c>
      <c r="AW61" s="643">
        <v>0</v>
      </c>
      <c r="AX61" s="643">
        <v>0</v>
      </c>
      <c r="AY61" s="642">
        <v>2</v>
      </c>
      <c r="AZ61" s="642">
        <v>7</v>
      </c>
      <c r="BA61" s="642">
        <v>0</v>
      </c>
      <c r="BB61" s="642">
        <v>0</v>
      </c>
      <c r="BC61" s="642">
        <v>0</v>
      </c>
      <c r="BD61" s="642">
        <v>0</v>
      </c>
      <c r="BE61" s="13">
        <f t="shared" si="39"/>
        <v>0</v>
      </c>
      <c r="BF61" s="13">
        <f t="shared" si="39"/>
        <v>0</v>
      </c>
      <c r="BG61" s="10">
        <f t="shared" si="40"/>
        <v>0</v>
      </c>
      <c r="BH61" s="13">
        <f t="shared" si="41"/>
        <v>2</v>
      </c>
      <c r="BI61" s="13">
        <f t="shared" si="41"/>
        <v>7</v>
      </c>
      <c r="BJ61" s="10">
        <f t="shared" si="42"/>
        <v>9</v>
      </c>
      <c r="BK61" s="44">
        <f t="shared" si="43"/>
        <v>2</v>
      </c>
      <c r="BL61" s="44">
        <f t="shared" si="27"/>
        <v>7</v>
      </c>
      <c r="BM61" s="11">
        <f t="shared" si="27"/>
        <v>9</v>
      </c>
      <c r="BN61" s="642">
        <v>0</v>
      </c>
      <c r="BO61" s="642">
        <v>0</v>
      </c>
      <c r="BP61" s="642">
        <v>0</v>
      </c>
      <c r="BQ61" s="642">
        <v>0</v>
      </c>
      <c r="BR61" s="642">
        <v>0</v>
      </c>
      <c r="BS61" s="642">
        <v>0</v>
      </c>
      <c r="BT61" s="642">
        <v>0</v>
      </c>
      <c r="BU61" s="642">
        <v>1</v>
      </c>
      <c r="BV61" s="644">
        <f t="shared" si="44"/>
        <v>0</v>
      </c>
      <c r="BW61" s="644">
        <f t="shared" si="44"/>
        <v>1</v>
      </c>
      <c r="BX61" s="44">
        <f t="shared" si="45"/>
        <v>0</v>
      </c>
      <c r="BY61" s="44">
        <f t="shared" si="45"/>
        <v>1</v>
      </c>
      <c r="BZ61" s="11">
        <f t="shared" si="28"/>
        <v>1</v>
      </c>
      <c r="CA61" s="14">
        <f t="shared" si="29"/>
        <v>2</v>
      </c>
      <c r="CB61" s="14">
        <f t="shared" si="29"/>
        <v>7</v>
      </c>
      <c r="CC61" s="13">
        <f t="shared" si="30"/>
        <v>0</v>
      </c>
      <c r="CD61" s="13">
        <f t="shared" si="30"/>
        <v>1</v>
      </c>
      <c r="CE61" s="13">
        <f t="shared" si="31"/>
        <v>2</v>
      </c>
      <c r="CF61" s="13">
        <f t="shared" si="31"/>
        <v>8</v>
      </c>
      <c r="CG61" s="289">
        <f t="shared" si="32"/>
        <v>10</v>
      </c>
      <c r="CJ61" s="1">
        <v>0</v>
      </c>
      <c r="CK61" s="6">
        <f t="shared" si="46"/>
        <v>1</v>
      </c>
      <c r="CL61" s="6">
        <v>0</v>
      </c>
      <c r="CM61" s="6">
        <v>0</v>
      </c>
      <c r="CN61" s="6">
        <f t="shared" si="47"/>
        <v>2</v>
      </c>
      <c r="CO61" s="6">
        <f t="shared" si="48"/>
        <v>7</v>
      </c>
    </row>
    <row r="62" spans="1:93" ht="15" x14ac:dyDescent="0.25">
      <c r="A62" s="1" t="s">
        <v>1417</v>
      </c>
      <c r="B62" s="6">
        <v>49</v>
      </c>
      <c r="C62" s="9">
        <v>49</v>
      </c>
      <c r="D62" s="641" t="s">
        <v>6</v>
      </c>
      <c r="E62" s="37" t="s">
        <v>25</v>
      </c>
      <c r="F62" s="645">
        <v>20319943</v>
      </c>
      <c r="G62" s="646" t="s">
        <v>316</v>
      </c>
      <c r="H62" s="9" t="s">
        <v>52</v>
      </c>
      <c r="I62" s="642">
        <v>0</v>
      </c>
      <c r="J62" s="642">
        <v>0</v>
      </c>
      <c r="K62" s="642">
        <v>0</v>
      </c>
      <c r="L62" s="642">
        <v>0</v>
      </c>
      <c r="M62" s="642">
        <v>0</v>
      </c>
      <c r="N62" s="642">
        <v>0</v>
      </c>
      <c r="O62" s="642">
        <v>0</v>
      </c>
      <c r="P62" s="642">
        <v>7</v>
      </c>
      <c r="Q62" s="14">
        <f t="shared" si="33"/>
        <v>0</v>
      </c>
      <c r="R62" s="14">
        <f t="shared" si="33"/>
        <v>7</v>
      </c>
      <c r="S62" s="10">
        <f t="shared" si="34"/>
        <v>7</v>
      </c>
      <c r="T62" s="642">
        <v>0</v>
      </c>
      <c r="U62" s="642">
        <v>0</v>
      </c>
      <c r="V62" s="642">
        <v>1</v>
      </c>
      <c r="W62" s="642">
        <v>2</v>
      </c>
      <c r="X62" s="642">
        <v>0</v>
      </c>
      <c r="Y62" s="642">
        <v>1</v>
      </c>
      <c r="Z62" s="623">
        <f t="shared" si="49"/>
        <v>1</v>
      </c>
      <c r="AA62" s="623">
        <f t="shared" si="35"/>
        <v>3</v>
      </c>
      <c r="AB62" s="10">
        <f t="shared" si="20"/>
        <v>4</v>
      </c>
      <c r="AC62" s="44">
        <f t="shared" si="36"/>
        <v>1</v>
      </c>
      <c r="AD62" s="44">
        <f t="shared" si="21"/>
        <v>10</v>
      </c>
      <c r="AE62" s="44">
        <f t="shared" si="22"/>
        <v>11</v>
      </c>
      <c r="AF62" s="12">
        <f t="shared" si="37"/>
        <v>1</v>
      </c>
      <c r="AG62" s="12">
        <f t="shared" si="38"/>
        <v>3</v>
      </c>
      <c r="AH62" s="10">
        <f t="shared" si="23"/>
        <v>4</v>
      </c>
      <c r="AI62" s="12">
        <f>VLOOKUP($F62,'Guru SertifikaSi'!$C$6:$G$675,'Guru SertifikaSi'!E$3,FALSE)</f>
        <v>0</v>
      </c>
      <c r="AJ62" s="12">
        <f>VLOOKUP($F62,'Guru SertifikaSi'!$C$6:$G$675,'Guru SertifikaSi'!F$3,FALSE)</f>
        <v>7</v>
      </c>
      <c r="AK62" s="10">
        <f t="shared" si="24"/>
        <v>7</v>
      </c>
      <c r="AL62" s="44">
        <f t="shared" si="25"/>
        <v>1</v>
      </c>
      <c r="AM62" s="44">
        <f t="shared" si="25"/>
        <v>10</v>
      </c>
      <c r="AN62" s="11">
        <f t="shared" si="26"/>
        <v>11</v>
      </c>
      <c r="AO62" s="642">
        <v>0</v>
      </c>
      <c r="AP62" s="642">
        <v>0</v>
      </c>
      <c r="AQ62" s="642">
        <v>0</v>
      </c>
      <c r="AR62" s="642">
        <v>0</v>
      </c>
      <c r="AS62" s="642">
        <v>0</v>
      </c>
      <c r="AT62" s="642">
        <v>2</v>
      </c>
      <c r="AU62" s="642">
        <v>0</v>
      </c>
      <c r="AV62" s="642">
        <v>0</v>
      </c>
      <c r="AW62" s="643">
        <v>0</v>
      </c>
      <c r="AX62" s="643">
        <v>0</v>
      </c>
      <c r="AY62" s="642">
        <v>1</v>
      </c>
      <c r="AZ62" s="642">
        <v>8</v>
      </c>
      <c r="BA62" s="642">
        <v>0</v>
      </c>
      <c r="BB62" s="642">
        <v>0</v>
      </c>
      <c r="BC62" s="642">
        <v>0</v>
      </c>
      <c r="BD62" s="642">
        <v>0</v>
      </c>
      <c r="BE62" s="13">
        <f t="shared" si="39"/>
        <v>0</v>
      </c>
      <c r="BF62" s="13">
        <f t="shared" si="39"/>
        <v>2</v>
      </c>
      <c r="BG62" s="10">
        <f t="shared" si="40"/>
        <v>2</v>
      </c>
      <c r="BH62" s="13">
        <f t="shared" si="41"/>
        <v>1</v>
      </c>
      <c r="BI62" s="13">
        <f t="shared" si="41"/>
        <v>8</v>
      </c>
      <c r="BJ62" s="10">
        <f t="shared" si="42"/>
        <v>9</v>
      </c>
      <c r="BK62" s="44">
        <f t="shared" si="43"/>
        <v>1</v>
      </c>
      <c r="BL62" s="44">
        <f t="shared" si="27"/>
        <v>10</v>
      </c>
      <c r="BM62" s="11">
        <f t="shared" si="27"/>
        <v>11</v>
      </c>
      <c r="BN62" s="642">
        <v>1</v>
      </c>
      <c r="BO62" s="642">
        <v>0</v>
      </c>
      <c r="BP62" s="642">
        <v>0</v>
      </c>
      <c r="BQ62" s="642">
        <v>0</v>
      </c>
      <c r="BR62" s="642">
        <v>1</v>
      </c>
      <c r="BS62" s="642">
        <v>0</v>
      </c>
      <c r="BT62" s="642">
        <v>0</v>
      </c>
      <c r="BU62" s="642">
        <v>0</v>
      </c>
      <c r="BV62" s="644">
        <f t="shared" si="44"/>
        <v>1</v>
      </c>
      <c r="BW62" s="644">
        <f t="shared" si="44"/>
        <v>0</v>
      </c>
      <c r="BX62" s="44">
        <f t="shared" si="45"/>
        <v>2</v>
      </c>
      <c r="BY62" s="44">
        <f t="shared" si="45"/>
        <v>0</v>
      </c>
      <c r="BZ62" s="11">
        <f t="shared" si="28"/>
        <v>2</v>
      </c>
      <c r="CA62" s="14">
        <f t="shared" si="29"/>
        <v>1</v>
      </c>
      <c r="CB62" s="14">
        <f t="shared" si="29"/>
        <v>10</v>
      </c>
      <c r="CC62" s="13">
        <f t="shared" si="30"/>
        <v>2</v>
      </c>
      <c r="CD62" s="13">
        <f t="shared" si="30"/>
        <v>0</v>
      </c>
      <c r="CE62" s="13">
        <f t="shared" si="31"/>
        <v>3</v>
      </c>
      <c r="CF62" s="13">
        <f t="shared" si="31"/>
        <v>10</v>
      </c>
      <c r="CG62" s="289">
        <f t="shared" si="32"/>
        <v>13</v>
      </c>
      <c r="CJ62" s="1">
        <v>1</v>
      </c>
      <c r="CK62" s="6">
        <f t="shared" si="46"/>
        <v>8</v>
      </c>
      <c r="CL62" s="6">
        <v>0</v>
      </c>
      <c r="CM62" s="6">
        <v>1</v>
      </c>
      <c r="CN62" s="6">
        <f t="shared" si="47"/>
        <v>1</v>
      </c>
      <c r="CO62" s="6">
        <f t="shared" si="48"/>
        <v>9</v>
      </c>
    </row>
    <row r="63" spans="1:93" ht="15" x14ac:dyDescent="0.25">
      <c r="A63" s="1" t="s">
        <v>1418</v>
      </c>
      <c r="B63" s="6">
        <v>50</v>
      </c>
      <c r="C63" s="9">
        <v>50</v>
      </c>
      <c r="D63" s="641" t="s">
        <v>6</v>
      </c>
      <c r="E63" s="37" t="s">
        <v>25</v>
      </c>
      <c r="F63" s="645">
        <v>20319952</v>
      </c>
      <c r="G63" s="648" t="s">
        <v>317</v>
      </c>
      <c r="H63" s="9" t="s">
        <v>52</v>
      </c>
      <c r="I63" s="642">
        <v>1</v>
      </c>
      <c r="J63" s="642">
        <v>1</v>
      </c>
      <c r="K63" s="642">
        <v>0</v>
      </c>
      <c r="L63" s="642">
        <v>0</v>
      </c>
      <c r="M63" s="642">
        <v>0</v>
      </c>
      <c r="N63" s="642">
        <v>1</v>
      </c>
      <c r="O63" s="642">
        <v>2</v>
      </c>
      <c r="P63" s="642">
        <v>1</v>
      </c>
      <c r="Q63" s="14">
        <f t="shared" si="33"/>
        <v>3</v>
      </c>
      <c r="R63" s="14">
        <f t="shared" si="33"/>
        <v>3</v>
      </c>
      <c r="S63" s="10">
        <f t="shared" si="34"/>
        <v>6</v>
      </c>
      <c r="T63" s="642">
        <v>0</v>
      </c>
      <c r="U63" s="642">
        <v>0</v>
      </c>
      <c r="V63" s="642">
        <v>0</v>
      </c>
      <c r="W63" s="642">
        <v>2</v>
      </c>
      <c r="X63" s="642">
        <v>0</v>
      </c>
      <c r="Y63" s="642">
        <v>0</v>
      </c>
      <c r="Z63" s="623">
        <f t="shared" si="49"/>
        <v>0</v>
      </c>
      <c r="AA63" s="623">
        <f t="shared" si="35"/>
        <v>2</v>
      </c>
      <c r="AB63" s="10">
        <f t="shared" si="20"/>
        <v>2</v>
      </c>
      <c r="AC63" s="44">
        <f t="shared" si="36"/>
        <v>3</v>
      </c>
      <c r="AD63" s="44">
        <f t="shared" si="21"/>
        <v>5</v>
      </c>
      <c r="AE63" s="44">
        <f t="shared" si="22"/>
        <v>8</v>
      </c>
      <c r="AF63" s="12">
        <f t="shared" si="37"/>
        <v>1</v>
      </c>
      <c r="AG63" s="12">
        <f t="shared" si="38"/>
        <v>4</v>
      </c>
      <c r="AH63" s="10">
        <f t="shared" si="23"/>
        <v>5</v>
      </c>
      <c r="AI63" s="12">
        <f>VLOOKUP($F63,'Guru SertifikaSi'!$C$6:$G$675,'Guru SertifikaSi'!E$3,FALSE)</f>
        <v>2</v>
      </c>
      <c r="AJ63" s="12">
        <f>VLOOKUP($F63,'Guru SertifikaSi'!$C$6:$G$675,'Guru SertifikaSi'!F$3,FALSE)</f>
        <v>1</v>
      </c>
      <c r="AK63" s="10">
        <f t="shared" si="24"/>
        <v>3</v>
      </c>
      <c r="AL63" s="44">
        <f t="shared" si="25"/>
        <v>3</v>
      </c>
      <c r="AM63" s="44">
        <f t="shared" si="25"/>
        <v>5</v>
      </c>
      <c r="AN63" s="11">
        <f t="shared" si="26"/>
        <v>8</v>
      </c>
      <c r="AO63" s="642">
        <v>0</v>
      </c>
      <c r="AP63" s="642">
        <v>0</v>
      </c>
      <c r="AQ63" s="642">
        <v>0</v>
      </c>
      <c r="AR63" s="642">
        <v>0</v>
      </c>
      <c r="AS63" s="642">
        <v>0</v>
      </c>
      <c r="AT63" s="642">
        <v>0</v>
      </c>
      <c r="AU63" s="642">
        <v>0</v>
      </c>
      <c r="AV63" s="642">
        <v>0</v>
      </c>
      <c r="AW63" s="643">
        <v>0</v>
      </c>
      <c r="AX63" s="643">
        <v>0</v>
      </c>
      <c r="AY63" s="642">
        <v>2</v>
      </c>
      <c r="AZ63" s="642">
        <v>5</v>
      </c>
      <c r="BA63" s="642">
        <v>1</v>
      </c>
      <c r="BB63" s="642">
        <v>0</v>
      </c>
      <c r="BC63" s="642">
        <v>0</v>
      </c>
      <c r="BD63" s="642">
        <v>0</v>
      </c>
      <c r="BE63" s="13">
        <f t="shared" si="39"/>
        <v>0</v>
      </c>
      <c r="BF63" s="13">
        <f t="shared" si="39"/>
        <v>0</v>
      </c>
      <c r="BG63" s="10">
        <f t="shared" si="40"/>
        <v>0</v>
      </c>
      <c r="BH63" s="13">
        <f t="shared" si="41"/>
        <v>3</v>
      </c>
      <c r="BI63" s="13">
        <f t="shared" si="41"/>
        <v>5</v>
      </c>
      <c r="BJ63" s="10">
        <f t="shared" si="42"/>
        <v>8</v>
      </c>
      <c r="BK63" s="44">
        <f t="shared" si="43"/>
        <v>3</v>
      </c>
      <c r="BL63" s="44">
        <f t="shared" si="27"/>
        <v>5</v>
      </c>
      <c r="BM63" s="11">
        <f t="shared" si="27"/>
        <v>8</v>
      </c>
      <c r="BN63" s="642">
        <v>0</v>
      </c>
      <c r="BO63" s="642">
        <v>0</v>
      </c>
      <c r="BP63" s="642">
        <v>0</v>
      </c>
      <c r="BQ63" s="642">
        <v>0</v>
      </c>
      <c r="BR63" s="642">
        <v>0</v>
      </c>
      <c r="BS63" s="642">
        <v>0</v>
      </c>
      <c r="BT63" s="642">
        <v>0</v>
      </c>
      <c r="BU63" s="642">
        <v>0</v>
      </c>
      <c r="BV63" s="644">
        <f t="shared" si="44"/>
        <v>0</v>
      </c>
      <c r="BW63" s="644">
        <f t="shared" si="44"/>
        <v>0</v>
      </c>
      <c r="BX63" s="44">
        <f t="shared" si="45"/>
        <v>0</v>
      </c>
      <c r="BY63" s="44">
        <f t="shared" si="45"/>
        <v>0</v>
      </c>
      <c r="BZ63" s="11">
        <f t="shared" si="28"/>
        <v>0</v>
      </c>
      <c r="CA63" s="14">
        <f t="shared" si="29"/>
        <v>3</v>
      </c>
      <c r="CB63" s="14">
        <f t="shared" si="29"/>
        <v>5</v>
      </c>
      <c r="CC63" s="13">
        <f t="shared" si="30"/>
        <v>0</v>
      </c>
      <c r="CD63" s="13">
        <f t="shared" si="30"/>
        <v>0</v>
      </c>
      <c r="CE63" s="13">
        <f t="shared" si="31"/>
        <v>3</v>
      </c>
      <c r="CF63" s="13">
        <f t="shared" si="31"/>
        <v>5</v>
      </c>
      <c r="CG63" s="289">
        <f t="shared" si="32"/>
        <v>8</v>
      </c>
      <c r="CJ63" s="1">
        <v>1</v>
      </c>
      <c r="CK63" s="6">
        <f t="shared" si="46"/>
        <v>2</v>
      </c>
      <c r="CL63" s="6">
        <v>0</v>
      </c>
      <c r="CM63" s="6">
        <v>1</v>
      </c>
      <c r="CN63" s="6">
        <f t="shared" si="47"/>
        <v>2</v>
      </c>
      <c r="CO63" s="6">
        <f t="shared" si="48"/>
        <v>6</v>
      </c>
    </row>
    <row r="64" spans="1:93" ht="15" x14ac:dyDescent="0.25">
      <c r="A64" s="1" t="s">
        <v>1419</v>
      </c>
      <c r="B64" s="6">
        <v>51</v>
      </c>
      <c r="C64" s="9">
        <v>51</v>
      </c>
      <c r="D64" s="641" t="s">
        <v>6</v>
      </c>
      <c r="E64" s="37" t="s">
        <v>25</v>
      </c>
      <c r="F64" s="645">
        <v>20319953</v>
      </c>
      <c r="G64" s="647" t="s">
        <v>318</v>
      </c>
      <c r="H64" s="9" t="s">
        <v>52</v>
      </c>
      <c r="I64" s="642">
        <v>0</v>
      </c>
      <c r="J64" s="642">
        <v>0</v>
      </c>
      <c r="K64" s="642">
        <v>0</v>
      </c>
      <c r="L64" s="642">
        <v>0</v>
      </c>
      <c r="M64" s="642">
        <v>1</v>
      </c>
      <c r="N64" s="642">
        <v>4</v>
      </c>
      <c r="O64" s="642">
        <v>0</v>
      </c>
      <c r="P64" s="642">
        <v>1</v>
      </c>
      <c r="Q64" s="14">
        <f t="shared" si="33"/>
        <v>1</v>
      </c>
      <c r="R64" s="14">
        <f t="shared" si="33"/>
        <v>5</v>
      </c>
      <c r="S64" s="10">
        <f t="shared" si="34"/>
        <v>6</v>
      </c>
      <c r="T64" s="642">
        <v>0</v>
      </c>
      <c r="U64" s="642">
        <v>0</v>
      </c>
      <c r="V64" s="642">
        <v>0</v>
      </c>
      <c r="W64" s="642">
        <v>0</v>
      </c>
      <c r="X64" s="642">
        <v>0</v>
      </c>
      <c r="Y64" s="642">
        <v>4</v>
      </c>
      <c r="Z64" s="623">
        <f t="shared" si="49"/>
        <v>0</v>
      </c>
      <c r="AA64" s="623">
        <f t="shared" si="35"/>
        <v>4</v>
      </c>
      <c r="AB64" s="10">
        <f t="shared" si="20"/>
        <v>4</v>
      </c>
      <c r="AC64" s="44">
        <f t="shared" si="36"/>
        <v>1</v>
      </c>
      <c r="AD64" s="44">
        <f t="shared" si="21"/>
        <v>9</v>
      </c>
      <c r="AE64" s="44">
        <f t="shared" si="22"/>
        <v>10</v>
      </c>
      <c r="AF64" s="12">
        <f t="shared" si="37"/>
        <v>0</v>
      </c>
      <c r="AG64" s="12">
        <f t="shared" si="38"/>
        <v>7</v>
      </c>
      <c r="AH64" s="10">
        <f t="shared" si="23"/>
        <v>7</v>
      </c>
      <c r="AI64" s="12">
        <f>VLOOKUP($F64,'Guru SertifikaSi'!$C$6:$G$675,'Guru SertifikaSi'!E$3,FALSE)</f>
        <v>2</v>
      </c>
      <c r="AJ64" s="12">
        <f>VLOOKUP($F64,'Guru SertifikaSi'!$C$6:$G$675,'Guru SertifikaSi'!F$3,FALSE)</f>
        <v>1</v>
      </c>
      <c r="AK64" s="10">
        <f t="shared" si="24"/>
        <v>3</v>
      </c>
      <c r="AL64" s="44">
        <f t="shared" si="25"/>
        <v>2</v>
      </c>
      <c r="AM64" s="44">
        <f t="shared" si="25"/>
        <v>8</v>
      </c>
      <c r="AN64" s="11">
        <f t="shared" si="26"/>
        <v>10</v>
      </c>
      <c r="AO64" s="642">
        <v>0</v>
      </c>
      <c r="AP64" s="642">
        <v>0</v>
      </c>
      <c r="AQ64" s="642">
        <v>0</v>
      </c>
      <c r="AR64" s="642">
        <v>0</v>
      </c>
      <c r="AS64" s="642">
        <v>0</v>
      </c>
      <c r="AT64" s="642">
        <v>0</v>
      </c>
      <c r="AU64" s="642">
        <v>0</v>
      </c>
      <c r="AV64" s="642">
        <v>0</v>
      </c>
      <c r="AW64" s="643">
        <v>0</v>
      </c>
      <c r="AX64" s="643">
        <v>0</v>
      </c>
      <c r="AY64" s="642">
        <v>2</v>
      </c>
      <c r="AZ64" s="642">
        <v>8</v>
      </c>
      <c r="BA64" s="642">
        <v>0</v>
      </c>
      <c r="BB64" s="642">
        <v>0</v>
      </c>
      <c r="BC64" s="642">
        <v>0</v>
      </c>
      <c r="BD64" s="642">
        <v>0</v>
      </c>
      <c r="BE64" s="13">
        <f t="shared" si="39"/>
        <v>0</v>
      </c>
      <c r="BF64" s="13">
        <f t="shared" si="39"/>
        <v>0</v>
      </c>
      <c r="BG64" s="10">
        <f t="shared" si="40"/>
        <v>0</v>
      </c>
      <c r="BH64" s="13">
        <f t="shared" si="41"/>
        <v>2</v>
      </c>
      <c r="BI64" s="13">
        <f t="shared" si="41"/>
        <v>8</v>
      </c>
      <c r="BJ64" s="10">
        <f t="shared" si="42"/>
        <v>10</v>
      </c>
      <c r="BK64" s="44">
        <f t="shared" si="43"/>
        <v>2</v>
      </c>
      <c r="BL64" s="44">
        <f t="shared" si="27"/>
        <v>8</v>
      </c>
      <c r="BM64" s="11">
        <f t="shared" si="27"/>
        <v>10</v>
      </c>
      <c r="BN64" s="642">
        <v>0</v>
      </c>
      <c r="BO64" s="642">
        <v>0</v>
      </c>
      <c r="BP64" s="642">
        <v>0</v>
      </c>
      <c r="BQ64" s="642">
        <v>0</v>
      </c>
      <c r="BR64" s="642">
        <v>0</v>
      </c>
      <c r="BS64" s="642">
        <v>0</v>
      </c>
      <c r="BT64" s="642">
        <v>0</v>
      </c>
      <c r="BU64" s="642">
        <v>0</v>
      </c>
      <c r="BV64" s="644">
        <f t="shared" si="44"/>
        <v>0</v>
      </c>
      <c r="BW64" s="644">
        <f t="shared" si="44"/>
        <v>0</v>
      </c>
      <c r="BX64" s="44">
        <f t="shared" si="45"/>
        <v>0</v>
      </c>
      <c r="BY64" s="44">
        <f t="shared" si="45"/>
        <v>0</v>
      </c>
      <c r="BZ64" s="11">
        <f t="shared" si="28"/>
        <v>0</v>
      </c>
      <c r="CA64" s="14">
        <f t="shared" si="29"/>
        <v>1</v>
      </c>
      <c r="CB64" s="14">
        <f t="shared" si="29"/>
        <v>9</v>
      </c>
      <c r="CC64" s="13">
        <f t="shared" si="30"/>
        <v>0</v>
      </c>
      <c r="CD64" s="13">
        <f t="shared" si="30"/>
        <v>0</v>
      </c>
      <c r="CE64" s="13">
        <f t="shared" si="31"/>
        <v>1</v>
      </c>
      <c r="CF64" s="13">
        <f t="shared" si="31"/>
        <v>9</v>
      </c>
      <c r="CG64" s="289">
        <f t="shared" si="32"/>
        <v>10</v>
      </c>
      <c r="CJ64" s="1">
        <v>1</v>
      </c>
      <c r="CK64" s="6">
        <f t="shared" si="46"/>
        <v>2</v>
      </c>
      <c r="CL64" s="6">
        <v>1</v>
      </c>
      <c r="CM64" s="6">
        <v>0</v>
      </c>
      <c r="CN64" s="6">
        <f t="shared" si="47"/>
        <v>3</v>
      </c>
      <c r="CO64" s="6">
        <f t="shared" si="48"/>
        <v>8</v>
      </c>
    </row>
    <row r="65" spans="1:93" ht="15" x14ac:dyDescent="0.25">
      <c r="A65" s="1" t="s">
        <v>1420</v>
      </c>
      <c r="B65" s="6">
        <v>52</v>
      </c>
      <c r="C65" s="9">
        <v>52</v>
      </c>
      <c r="D65" s="641" t="s">
        <v>6</v>
      </c>
      <c r="E65" s="37" t="s">
        <v>25</v>
      </c>
      <c r="F65" s="645">
        <v>20319954</v>
      </c>
      <c r="G65" s="646" t="s">
        <v>319</v>
      </c>
      <c r="H65" s="9" t="s">
        <v>52</v>
      </c>
      <c r="I65" s="642">
        <v>0</v>
      </c>
      <c r="J65" s="642">
        <v>0</v>
      </c>
      <c r="K65" s="642">
        <v>0</v>
      </c>
      <c r="L65" s="642">
        <v>0</v>
      </c>
      <c r="M65" s="642">
        <v>1</v>
      </c>
      <c r="N65" s="642">
        <v>0</v>
      </c>
      <c r="O65" s="642">
        <v>0</v>
      </c>
      <c r="P65" s="642">
        <v>6</v>
      </c>
      <c r="Q65" s="14">
        <f t="shared" si="33"/>
        <v>1</v>
      </c>
      <c r="R65" s="14">
        <f t="shared" si="33"/>
        <v>6</v>
      </c>
      <c r="S65" s="10">
        <f t="shared" si="34"/>
        <v>7</v>
      </c>
      <c r="T65" s="642">
        <v>0</v>
      </c>
      <c r="U65" s="642">
        <v>0</v>
      </c>
      <c r="V65" s="642">
        <v>0</v>
      </c>
      <c r="W65" s="642">
        <v>0</v>
      </c>
      <c r="X65" s="642">
        <v>0</v>
      </c>
      <c r="Y65" s="642">
        <v>3</v>
      </c>
      <c r="Z65" s="623">
        <f t="shared" si="49"/>
        <v>0</v>
      </c>
      <c r="AA65" s="623">
        <f t="shared" si="35"/>
        <v>3</v>
      </c>
      <c r="AB65" s="10">
        <f t="shared" si="20"/>
        <v>3</v>
      </c>
      <c r="AC65" s="44">
        <f t="shared" si="36"/>
        <v>1</v>
      </c>
      <c r="AD65" s="44">
        <f t="shared" si="21"/>
        <v>9</v>
      </c>
      <c r="AE65" s="44">
        <f t="shared" si="22"/>
        <v>10</v>
      </c>
      <c r="AF65" s="12">
        <f t="shared" si="37"/>
        <v>0</v>
      </c>
      <c r="AG65" s="12">
        <f t="shared" si="38"/>
        <v>5</v>
      </c>
      <c r="AH65" s="10">
        <f t="shared" si="23"/>
        <v>5</v>
      </c>
      <c r="AI65" s="12">
        <f>VLOOKUP($F65,'Guru SertifikaSi'!$C$6:$G$675,'Guru SertifikaSi'!E$3,FALSE)</f>
        <v>1</v>
      </c>
      <c r="AJ65" s="12">
        <f>VLOOKUP($F65,'Guru SertifikaSi'!$C$6:$G$675,'Guru SertifikaSi'!F$3,FALSE)</f>
        <v>4</v>
      </c>
      <c r="AK65" s="10">
        <f t="shared" si="24"/>
        <v>5</v>
      </c>
      <c r="AL65" s="44">
        <f t="shared" si="25"/>
        <v>1</v>
      </c>
      <c r="AM65" s="44">
        <f t="shared" si="25"/>
        <v>9</v>
      </c>
      <c r="AN65" s="11">
        <f t="shared" si="26"/>
        <v>10</v>
      </c>
      <c r="AO65" s="642">
        <v>0</v>
      </c>
      <c r="AP65" s="642">
        <v>1</v>
      </c>
      <c r="AQ65" s="642">
        <v>0</v>
      </c>
      <c r="AR65" s="642">
        <v>0</v>
      </c>
      <c r="AS65" s="642">
        <v>0</v>
      </c>
      <c r="AT65" s="642">
        <v>0</v>
      </c>
      <c r="AU65" s="642">
        <v>0</v>
      </c>
      <c r="AV65" s="642">
        <v>0</v>
      </c>
      <c r="AW65" s="643">
        <v>0</v>
      </c>
      <c r="AX65" s="643">
        <v>0</v>
      </c>
      <c r="AY65" s="642">
        <v>1</v>
      </c>
      <c r="AZ65" s="642">
        <v>8</v>
      </c>
      <c r="BA65" s="642">
        <v>0</v>
      </c>
      <c r="BB65" s="642">
        <v>0</v>
      </c>
      <c r="BC65" s="642">
        <v>0</v>
      </c>
      <c r="BD65" s="642">
        <v>0</v>
      </c>
      <c r="BE65" s="13">
        <f t="shared" si="39"/>
        <v>0</v>
      </c>
      <c r="BF65" s="13">
        <f t="shared" si="39"/>
        <v>1</v>
      </c>
      <c r="BG65" s="10">
        <f t="shared" si="40"/>
        <v>1</v>
      </c>
      <c r="BH65" s="13">
        <f t="shared" si="41"/>
        <v>1</v>
      </c>
      <c r="BI65" s="13">
        <f t="shared" si="41"/>
        <v>8</v>
      </c>
      <c r="BJ65" s="10">
        <f t="shared" si="42"/>
        <v>9</v>
      </c>
      <c r="BK65" s="44">
        <f t="shared" si="43"/>
        <v>1</v>
      </c>
      <c r="BL65" s="44">
        <f t="shared" si="27"/>
        <v>9</v>
      </c>
      <c r="BM65" s="11">
        <f t="shared" si="27"/>
        <v>10</v>
      </c>
      <c r="BN65" s="642">
        <v>0</v>
      </c>
      <c r="BO65" s="642">
        <v>0</v>
      </c>
      <c r="BP65" s="642">
        <v>0</v>
      </c>
      <c r="BQ65" s="642">
        <v>0</v>
      </c>
      <c r="BR65" s="642">
        <v>0</v>
      </c>
      <c r="BS65" s="642">
        <v>0</v>
      </c>
      <c r="BT65" s="642">
        <v>0</v>
      </c>
      <c r="BU65" s="642">
        <v>0</v>
      </c>
      <c r="BV65" s="644">
        <f t="shared" si="44"/>
        <v>0</v>
      </c>
      <c r="BW65" s="644">
        <f t="shared" si="44"/>
        <v>0</v>
      </c>
      <c r="BX65" s="44">
        <f t="shared" si="45"/>
        <v>0</v>
      </c>
      <c r="BY65" s="44">
        <f t="shared" si="45"/>
        <v>0</v>
      </c>
      <c r="BZ65" s="11">
        <f t="shared" si="28"/>
        <v>0</v>
      </c>
      <c r="CA65" s="14">
        <f t="shared" si="29"/>
        <v>1</v>
      </c>
      <c r="CB65" s="14">
        <f t="shared" si="29"/>
        <v>9</v>
      </c>
      <c r="CC65" s="13">
        <f t="shared" si="30"/>
        <v>0</v>
      </c>
      <c r="CD65" s="13">
        <f t="shared" si="30"/>
        <v>0</v>
      </c>
      <c r="CE65" s="13">
        <f t="shared" si="31"/>
        <v>1</v>
      </c>
      <c r="CF65" s="13">
        <f t="shared" si="31"/>
        <v>9</v>
      </c>
      <c r="CG65" s="289">
        <f t="shared" si="32"/>
        <v>10</v>
      </c>
      <c r="CJ65" s="1">
        <v>1</v>
      </c>
      <c r="CK65" s="6">
        <f t="shared" si="46"/>
        <v>7</v>
      </c>
      <c r="CL65" s="6">
        <v>0</v>
      </c>
      <c r="CM65" s="6">
        <v>1</v>
      </c>
      <c r="CN65" s="6">
        <f t="shared" si="47"/>
        <v>1</v>
      </c>
      <c r="CO65" s="6">
        <f t="shared" si="48"/>
        <v>9</v>
      </c>
    </row>
    <row r="66" spans="1:93" ht="15" x14ac:dyDescent="0.25">
      <c r="A66" s="1" t="s">
        <v>1421</v>
      </c>
      <c r="B66" s="6">
        <v>53</v>
      </c>
      <c r="C66" s="9">
        <v>53</v>
      </c>
      <c r="D66" s="641" t="s">
        <v>6</v>
      </c>
      <c r="E66" s="37" t="s">
        <v>25</v>
      </c>
      <c r="F66" s="645">
        <v>20319911</v>
      </c>
      <c r="G66" s="646" t="s">
        <v>320</v>
      </c>
      <c r="H66" s="9" t="s">
        <v>52</v>
      </c>
      <c r="I66" s="642">
        <v>0</v>
      </c>
      <c r="J66" s="642">
        <v>0</v>
      </c>
      <c r="K66" s="642">
        <v>0</v>
      </c>
      <c r="L66" s="642">
        <v>0</v>
      </c>
      <c r="M66" s="642">
        <v>1</v>
      </c>
      <c r="N66" s="642">
        <v>3</v>
      </c>
      <c r="O66" s="642">
        <v>3</v>
      </c>
      <c r="P66" s="642">
        <v>4</v>
      </c>
      <c r="Q66" s="14">
        <f t="shared" si="33"/>
        <v>4</v>
      </c>
      <c r="R66" s="14">
        <f t="shared" si="33"/>
        <v>7</v>
      </c>
      <c r="S66" s="10">
        <f t="shared" si="34"/>
        <v>11</v>
      </c>
      <c r="T66" s="642">
        <v>0</v>
      </c>
      <c r="U66" s="642">
        <v>0</v>
      </c>
      <c r="V66" s="642">
        <v>0</v>
      </c>
      <c r="W66" s="642">
        <v>0</v>
      </c>
      <c r="X66" s="642">
        <v>1</v>
      </c>
      <c r="Y66" s="642">
        <v>5</v>
      </c>
      <c r="Z66" s="623">
        <f t="shared" si="49"/>
        <v>1</v>
      </c>
      <c r="AA66" s="623">
        <f t="shared" si="35"/>
        <v>5</v>
      </c>
      <c r="AB66" s="10">
        <f t="shared" si="20"/>
        <v>6</v>
      </c>
      <c r="AC66" s="44">
        <f t="shared" si="36"/>
        <v>5</v>
      </c>
      <c r="AD66" s="44">
        <f t="shared" si="21"/>
        <v>12</v>
      </c>
      <c r="AE66" s="44">
        <f t="shared" si="22"/>
        <v>17</v>
      </c>
      <c r="AF66" s="12">
        <f t="shared" si="37"/>
        <v>1</v>
      </c>
      <c r="AG66" s="12">
        <f t="shared" si="38"/>
        <v>7</v>
      </c>
      <c r="AH66" s="10">
        <f t="shared" si="23"/>
        <v>8</v>
      </c>
      <c r="AI66" s="12">
        <f>VLOOKUP($F66,'Guru SertifikaSi'!$C$6:$G$675,'Guru SertifikaSi'!E$3,FALSE)</f>
        <v>4</v>
      </c>
      <c r="AJ66" s="12">
        <f>VLOOKUP($F66,'Guru SertifikaSi'!$C$6:$G$675,'Guru SertifikaSi'!F$3,FALSE)</f>
        <v>5</v>
      </c>
      <c r="AK66" s="10">
        <f t="shared" si="24"/>
        <v>9</v>
      </c>
      <c r="AL66" s="44">
        <f t="shared" si="25"/>
        <v>5</v>
      </c>
      <c r="AM66" s="44">
        <f t="shared" si="25"/>
        <v>12</v>
      </c>
      <c r="AN66" s="11">
        <f t="shared" si="26"/>
        <v>17</v>
      </c>
      <c r="AO66" s="642">
        <v>0</v>
      </c>
      <c r="AP66" s="642">
        <v>0</v>
      </c>
      <c r="AQ66" s="642">
        <v>0</v>
      </c>
      <c r="AR66" s="642">
        <v>0</v>
      </c>
      <c r="AS66" s="642">
        <v>0</v>
      </c>
      <c r="AT66" s="642">
        <v>1</v>
      </c>
      <c r="AU66" s="642">
        <v>0</v>
      </c>
      <c r="AV66" s="642">
        <v>0</v>
      </c>
      <c r="AW66" s="643">
        <v>0</v>
      </c>
      <c r="AX66" s="643">
        <v>0</v>
      </c>
      <c r="AY66" s="642">
        <v>4</v>
      </c>
      <c r="AZ66" s="642">
        <v>11</v>
      </c>
      <c r="BA66" s="642">
        <v>1</v>
      </c>
      <c r="BB66" s="642">
        <v>0</v>
      </c>
      <c r="BC66" s="642">
        <v>0</v>
      </c>
      <c r="BD66" s="642">
        <v>0</v>
      </c>
      <c r="BE66" s="13">
        <f t="shared" si="39"/>
        <v>0</v>
      </c>
      <c r="BF66" s="13">
        <f t="shared" si="39"/>
        <v>1</v>
      </c>
      <c r="BG66" s="10">
        <f t="shared" si="40"/>
        <v>1</v>
      </c>
      <c r="BH66" s="13">
        <f t="shared" si="41"/>
        <v>5</v>
      </c>
      <c r="BI66" s="13">
        <f t="shared" si="41"/>
        <v>11</v>
      </c>
      <c r="BJ66" s="10">
        <f t="shared" si="42"/>
        <v>16</v>
      </c>
      <c r="BK66" s="44">
        <f t="shared" si="43"/>
        <v>5</v>
      </c>
      <c r="BL66" s="44">
        <f t="shared" si="27"/>
        <v>12</v>
      </c>
      <c r="BM66" s="11">
        <f t="shared" si="27"/>
        <v>17</v>
      </c>
      <c r="BN66" s="642">
        <v>0</v>
      </c>
      <c r="BO66" s="642">
        <v>0</v>
      </c>
      <c r="BP66" s="642">
        <v>0</v>
      </c>
      <c r="BQ66" s="642">
        <v>0</v>
      </c>
      <c r="BR66" s="642">
        <v>0</v>
      </c>
      <c r="BS66" s="642">
        <v>0</v>
      </c>
      <c r="BT66" s="642">
        <v>1</v>
      </c>
      <c r="BU66" s="642">
        <v>0</v>
      </c>
      <c r="BV66" s="644">
        <f t="shared" si="44"/>
        <v>1</v>
      </c>
      <c r="BW66" s="644">
        <f t="shared" si="44"/>
        <v>0</v>
      </c>
      <c r="BX66" s="44">
        <f t="shared" si="45"/>
        <v>1</v>
      </c>
      <c r="BY66" s="44">
        <f t="shared" si="45"/>
        <v>0</v>
      </c>
      <c r="BZ66" s="11">
        <f t="shared" si="28"/>
        <v>1</v>
      </c>
      <c r="CA66" s="14">
        <f t="shared" si="29"/>
        <v>5</v>
      </c>
      <c r="CB66" s="14">
        <f t="shared" si="29"/>
        <v>12</v>
      </c>
      <c r="CC66" s="13">
        <f t="shared" si="30"/>
        <v>1</v>
      </c>
      <c r="CD66" s="13">
        <f t="shared" si="30"/>
        <v>0</v>
      </c>
      <c r="CE66" s="13">
        <f t="shared" si="31"/>
        <v>6</v>
      </c>
      <c r="CF66" s="13">
        <f t="shared" si="31"/>
        <v>12</v>
      </c>
      <c r="CG66" s="289">
        <f t="shared" si="32"/>
        <v>18</v>
      </c>
      <c r="CJ66" s="1">
        <v>1</v>
      </c>
      <c r="CK66" s="6">
        <f t="shared" si="46"/>
        <v>5</v>
      </c>
      <c r="CL66" s="6">
        <v>0</v>
      </c>
      <c r="CM66" s="6">
        <v>1</v>
      </c>
      <c r="CN66" s="6">
        <f t="shared" si="47"/>
        <v>4</v>
      </c>
      <c r="CO66" s="6">
        <f t="shared" si="48"/>
        <v>12</v>
      </c>
    </row>
    <row r="67" spans="1:93" ht="15" x14ac:dyDescent="0.25">
      <c r="A67" s="1" t="s">
        <v>1422</v>
      </c>
      <c r="B67" s="6">
        <v>54</v>
      </c>
      <c r="C67" s="9">
        <v>54</v>
      </c>
      <c r="D67" s="641" t="s">
        <v>6</v>
      </c>
      <c r="E67" s="37" t="s">
        <v>25</v>
      </c>
      <c r="F67" s="645">
        <v>20319786</v>
      </c>
      <c r="G67" s="646" t="s">
        <v>321</v>
      </c>
      <c r="H67" s="9" t="s">
        <v>52</v>
      </c>
      <c r="I67" s="642">
        <v>0</v>
      </c>
      <c r="J67" s="642">
        <v>0</v>
      </c>
      <c r="K67" s="642">
        <v>0</v>
      </c>
      <c r="L67" s="642">
        <v>0</v>
      </c>
      <c r="M67" s="642">
        <v>0</v>
      </c>
      <c r="N67" s="642">
        <v>3</v>
      </c>
      <c r="O67" s="642">
        <v>0</v>
      </c>
      <c r="P67" s="642">
        <v>2</v>
      </c>
      <c r="Q67" s="14">
        <f t="shared" si="33"/>
        <v>0</v>
      </c>
      <c r="R67" s="14">
        <f t="shared" si="33"/>
        <v>5</v>
      </c>
      <c r="S67" s="10">
        <f t="shared" si="34"/>
        <v>5</v>
      </c>
      <c r="T67" s="642">
        <v>0</v>
      </c>
      <c r="U67" s="642">
        <v>0</v>
      </c>
      <c r="V67" s="642">
        <v>0</v>
      </c>
      <c r="W67" s="642">
        <v>1</v>
      </c>
      <c r="X67" s="642">
        <v>1</v>
      </c>
      <c r="Y67" s="642">
        <v>1</v>
      </c>
      <c r="Z67" s="623">
        <f t="shared" si="49"/>
        <v>1</v>
      </c>
      <c r="AA67" s="623">
        <f t="shared" si="35"/>
        <v>2</v>
      </c>
      <c r="AB67" s="10">
        <f t="shared" si="20"/>
        <v>3</v>
      </c>
      <c r="AC67" s="44">
        <f t="shared" si="36"/>
        <v>1</v>
      </c>
      <c r="AD67" s="44">
        <f t="shared" si="21"/>
        <v>7</v>
      </c>
      <c r="AE67" s="44">
        <f t="shared" si="22"/>
        <v>8</v>
      </c>
      <c r="AF67" s="12">
        <f t="shared" si="37"/>
        <v>1</v>
      </c>
      <c r="AG67" s="12">
        <f t="shared" si="38"/>
        <v>5</v>
      </c>
      <c r="AH67" s="10">
        <f t="shared" si="23"/>
        <v>6</v>
      </c>
      <c r="AI67" s="12">
        <f>VLOOKUP($F67,'Guru SertifikaSi'!$C$6:$G$675,'Guru SertifikaSi'!E$3,FALSE)</f>
        <v>0</v>
      </c>
      <c r="AJ67" s="12">
        <f>VLOOKUP($F67,'Guru SertifikaSi'!$C$6:$G$675,'Guru SertifikaSi'!F$3,FALSE)</f>
        <v>2</v>
      </c>
      <c r="AK67" s="10">
        <f t="shared" si="24"/>
        <v>2</v>
      </c>
      <c r="AL67" s="44">
        <f t="shared" si="25"/>
        <v>1</v>
      </c>
      <c r="AM67" s="44">
        <f t="shared" si="25"/>
        <v>7</v>
      </c>
      <c r="AN67" s="11">
        <f t="shared" si="26"/>
        <v>8</v>
      </c>
      <c r="AO67" s="642">
        <v>0</v>
      </c>
      <c r="AP67" s="642">
        <v>0</v>
      </c>
      <c r="AQ67" s="642">
        <v>0</v>
      </c>
      <c r="AR67" s="642">
        <v>0</v>
      </c>
      <c r="AS67" s="642">
        <v>0</v>
      </c>
      <c r="AT67" s="642">
        <v>0</v>
      </c>
      <c r="AU67" s="642">
        <v>0</v>
      </c>
      <c r="AV67" s="642">
        <v>0</v>
      </c>
      <c r="AW67" s="643">
        <v>0</v>
      </c>
      <c r="AX67" s="643">
        <v>0</v>
      </c>
      <c r="AY67" s="642">
        <v>1</v>
      </c>
      <c r="AZ67" s="642">
        <v>6</v>
      </c>
      <c r="BA67" s="642">
        <v>0</v>
      </c>
      <c r="BB67" s="642">
        <v>1</v>
      </c>
      <c r="BC67" s="642">
        <v>0</v>
      </c>
      <c r="BD67" s="642">
        <v>0</v>
      </c>
      <c r="BE67" s="13">
        <f t="shared" si="39"/>
        <v>0</v>
      </c>
      <c r="BF67" s="13">
        <f t="shared" si="39"/>
        <v>0</v>
      </c>
      <c r="BG67" s="10">
        <f t="shared" si="40"/>
        <v>0</v>
      </c>
      <c r="BH67" s="13">
        <f t="shared" si="41"/>
        <v>1</v>
      </c>
      <c r="BI67" s="13">
        <f t="shared" si="41"/>
        <v>7</v>
      </c>
      <c r="BJ67" s="10">
        <f t="shared" si="42"/>
        <v>8</v>
      </c>
      <c r="BK67" s="44">
        <f t="shared" si="43"/>
        <v>1</v>
      </c>
      <c r="BL67" s="44">
        <f t="shared" si="27"/>
        <v>7</v>
      </c>
      <c r="BM67" s="11">
        <f t="shared" si="27"/>
        <v>8</v>
      </c>
      <c r="BN67" s="642">
        <v>0</v>
      </c>
      <c r="BO67" s="642">
        <v>0</v>
      </c>
      <c r="BP67" s="642">
        <v>0</v>
      </c>
      <c r="BQ67" s="642">
        <v>0</v>
      </c>
      <c r="BR67" s="642">
        <v>0</v>
      </c>
      <c r="BS67" s="642">
        <v>0</v>
      </c>
      <c r="BT67" s="642">
        <v>0</v>
      </c>
      <c r="BU67" s="642">
        <v>0</v>
      </c>
      <c r="BV67" s="644">
        <f t="shared" si="44"/>
        <v>0</v>
      </c>
      <c r="BW67" s="644">
        <f t="shared" si="44"/>
        <v>0</v>
      </c>
      <c r="BX67" s="44">
        <f t="shared" si="45"/>
        <v>0</v>
      </c>
      <c r="BY67" s="44">
        <f t="shared" si="45"/>
        <v>0</v>
      </c>
      <c r="BZ67" s="11">
        <f t="shared" si="28"/>
        <v>0</v>
      </c>
      <c r="CA67" s="14">
        <f t="shared" si="29"/>
        <v>1</v>
      </c>
      <c r="CB67" s="14">
        <f t="shared" si="29"/>
        <v>7</v>
      </c>
      <c r="CC67" s="13">
        <f t="shared" si="30"/>
        <v>0</v>
      </c>
      <c r="CD67" s="13">
        <f t="shared" si="30"/>
        <v>0</v>
      </c>
      <c r="CE67" s="13">
        <f t="shared" si="31"/>
        <v>1</v>
      </c>
      <c r="CF67" s="13">
        <f t="shared" si="31"/>
        <v>7</v>
      </c>
      <c r="CG67" s="289">
        <f t="shared" si="32"/>
        <v>8</v>
      </c>
      <c r="CJ67" s="1">
        <v>1</v>
      </c>
      <c r="CK67" s="6">
        <f t="shared" si="46"/>
        <v>3</v>
      </c>
      <c r="CL67" s="6">
        <v>0</v>
      </c>
      <c r="CM67" s="6">
        <v>1</v>
      </c>
      <c r="CN67" s="6">
        <f t="shared" si="47"/>
        <v>1</v>
      </c>
      <c r="CO67" s="6">
        <f t="shared" si="48"/>
        <v>7</v>
      </c>
    </row>
    <row r="68" spans="1:93" ht="15" x14ac:dyDescent="0.25">
      <c r="A68" s="1" t="s">
        <v>1423</v>
      </c>
      <c r="B68" s="6">
        <v>55</v>
      </c>
      <c r="C68" s="9">
        <v>55</v>
      </c>
      <c r="D68" s="641" t="s">
        <v>6</v>
      </c>
      <c r="E68" s="37" t="s">
        <v>25</v>
      </c>
      <c r="F68" s="645">
        <v>20319770</v>
      </c>
      <c r="G68" s="646" t="s">
        <v>322</v>
      </c>
      <c r="H68" s="9" t="s">
        <v>52</v>
      </c>
      <c r="I68" s="642">
        <v>0</v>
      </c>
      <c r="J68" s="642">
        <v>0</v>
      </c>
      <c r="K68" s="642">
        <v>0</v>
      </c>
      <c r="L68" s="642">
        <v>0</v>
      </c>
      <c r="M68" s="642">
        <v>0</v>
      </c>
      <c r="N68" s="642">
        <v>1</v>
      </c>
      <c r="O68" s="642">
        <v>1</v>
      </c>
      <c r="P68" s="642">
        <v>3</v>
      </c>
      <c r="Q68" s="14">
        <f t="shared" si="33"/>
        <v>1</v>
      </c>
      <c r="R68" s="14">
        <f t="shared" si="33"/>
        <v>4</v>
      </c>
      <c r="S68" s="10">
        <f t="shared" si="34"/>
        <v>5</v>
      </c>
      <c r="T68" s="642">
        <v>0</v>
      </c>
      <c r="U68" s="642">
        <v>0</v>
      </c>
      <c r="V68" s="642">
        <v>1</v>
      </c>
      <c r="W68" s="642">
        <v>4</v>
      </c>
      <c r="X68" s="642">
        <v>0</v>
      </c>
      <c r="Y68" s="642">
        <v>0</v>
      </c>
      <c r="Z68" s="623">
        <f t="shared" si="49"/>
        <v>1</v>
      </c>
      <c r="AA68" s="623">
        <f t="shared" si="35"/>
        <v>4</v>
      </c>
      <c r="AB68" s="10">
        <f t="shared" si="20"/>
        <v>5</v>
      </c>
      <c r="AC68" s="44">
        <f t="shared" si="36"/>
        <v>2</v>
      </c>
      <c r="AD68" s="44">
        <f t="shared" si="21"/>
        <v>8</v>
      </c>
      <c r="AE68" s="44">
        <f t="shared" si="22"/>
        <v>10</v>
      </c>
      <c r="AF68" s="12">
        <f t="shared" si="37"/>
        <v>0</v>
      </c>
      <c r="AG68" s="12">
        <f t="shared" si="38"/>
        <v>5</v>
      </c>
      <c r="AH68" s="10">
        <f t="shared" si="23"/>
        <v>5</v>
      </c>
      <c r="AI68" s="12">
        <f>VLOOKUP($F68,'Guru SertifikaSi'!$C$6:$G$675,'Guru SertifikaSi'!E$3,FALSE)</f>
        <v>2</v>
      </c>
      <c r="AJ68" s="12">
        <f>VLOOKUP($F68,'Guru SertifikaSi'!$C$6:$G$675,'Guru SertifikaSi'!F$3,FALSE)</f>
        <v>3</v>
      </c>
      <c r="AK68" s="10">
        <f t="shared" si="24"/>
        <v>5</v>
      </c>
      <c r="AL68" s="44">
        <f t="shared" si="25"/>
        <v>2</v>
      </c>
      <c r="AM68" s="44">
        <f t="shared" si="25"/>
        <v>8</v>
      </c>
      <c r="AN68" s="11">
        <f t="shared" si="26"/>
        <v>10</v>
      </c>
      <c r="AO68" s="642">
        <v>0</v>
      </c>
      <c r="AP68" s="642">
        <v>0</v>
      </c>
      <c r="AQ68" s="642">
        <v>0</v>
      </c>
      <c r="AR68" s="642">
        <v>0</v>
      </c>
      <c r="AS68" s="642">
        <v>0</v>
      </c>
      <c r="AT68" s="642">
        <v>0</v>
      </c>
      <c r="AU68" s="642">
        <v>0</v>
      </c>
      <c r="AV68" s="642">
        <v>0</v>
      </c>
      <c r="AW68" s="643">
        <v>0</v>
      </c>
      <c r="AX68" s="643">
        <v>0</v>
      </c>
      <c r="AY68" s="642">
        <v>2</v>
      </c>
      <c r="AZ68" s="642">
        <v>8</v>
      </c>
      <c r="BA68" s="642">
        <v>0</v>
      </c>
      <c r="BB68" s="642">
        <v>0</v>
      </c>
      <c r="BC68" s="642">
        <v>0</v>
      </c>
      <c r="BD68" s="642">
        <v>0</v>
      </c>
      <c r="BE68" s="13">
        <f t="shared" si="39"/>
        <v>0</v>
      </c>
      <c r="BF68" s="13">
        <f t="shared" si="39"/>
        <v>0</v>
      </c>
      <c r="BG68" s="10">
        <f t="shared" si="40"/>
        <v>0</v>
      </c>
      <c r="BH68" s="13">
        <f t="shared" si="41"/>
        <v>2</v>
      </c>
      <c r="BI68" s="13">
        <f t="shared" si="41"/>
        <v>8</v>
      </c>
      <c r="BJ68" s="10">
        <f t="shared" si="42"/>
        <v>10</v>
      </c>
      <c r="BK68" s="44">
        <f t="shared" si="43"/>
        <v>2</v>
      </c>
      <c r="BL68" s="44">
        <f t="shared" si="27"/>
        <v>8</v>
      </c>
      <c r="BM68" s="11">
        <f t="shared" si="27"/>
        <v>10</v>
      </c>
      <c r="BN68" s="642">
        <v>1</v>
      </c>
      <c r="BO68" s="642">
        <v>0</v>
      </c>
      <c r="BP68" s="642">
        <v>0</v>
      </c>
      <c r="BQ68" s="642">
        <v>0</v>
      </c>
      <c r="BR68" s="642">
        <v>0</v>
      </c>
      <c r="BS68" s="642">
        <v>0</v>
      </c>
      <c r="BT68" s="642">
        <v>0</v>
      </c>
      <c r="BU68" s="642">
        <v>0</v>
      </c>
      <c r="BV68" s="644">
        <f t="shared" si="44"/>
        <v>0</v>
      </c>
      <c r="BW68" s="644">
        <f t="shared" si="44"/>
        <v>0</v>
      </c>
      <c r="BX68" s="44">
        <f t="shared" si="45"/>
        <v>1</v>
      </c>
      <c r="BY68" s="44">
        <f t="shared" si="45"/>
        <v>0</v>
      </c>
      <c r="BZ68" s="11">
        <f t="shared" si="28"/>
        <v>1</v>
      </c>
      <c r="CA68" s="14">
        <f t="shared" si="29"/>
        <v>2</v>
      </c>
      <c r="CB68" s="14">
        <f t="shared" si="29"/>
        <v>8</v>
      </c>
      <c r="CC68" s="13">
        <f t="shared" si="30"/>
        <v>1</v>
      </c>
      <c r="CD68" s="13">
        <f t="shared" si="30"/>
        <v>0</v>
      </c>
      <c r="CE68" s="13">
        <f t="shared" si="31"/>
        <v>3</v>
      </c>
      <c r="CF68" s="13">
        <f t="shared" si="31"/>
        <v>8</v>
      </c>
      <c r="CG68" s="289">
        <f t="shared" si="32"/>
        <v>11</v>
      </c>
      <c r="CJ68" s="1">
        <v>1</v>
      </c>
      <c r="CK68" s="6">
        <f t="shared" si="46"/>
        <v>4</v>
      </c>
      <c r="CL68" s="6">
        <v>0</v>
      </c>
      <c r="CM68" s="6">
        <v>1</v>
      </c>
      <c r="CN68" s="6">
        <f t="shared" si="47"/>
        <v>2</v>
      </c>
      <c r="CO68" s="6">
        <f t="shared" si="48"/>
        <v>9</v>
      </c>
    </row>
    <row r="69" spans="1:93" ht="15" x14ac:dyDescent="0.25">
      <c r="A69" s="1" t="s">
        <v>1424</v>
      </c>
      <c r="B69" s="6">
        <v>56</v>
      </c>
      <c r="C69" s="9">
        <v>56</v>
      </c>
      <c r="D69" s="641" t="s">
        <v>6</v>
      </c>
      <c r="E69" s="37" t="s">
        <v>25</v>
      </c>
      <c r="F69" s="645">
        <v>20319769</v>
      </c>
      <c r="G69" s="646" t="s">
        <v>323</v>
      </c>
      <c r="H69" s="9" t="s">
        <v>52</v>
      </c>
      <c r="I69" s="642">
        <v>0</v>
      </c>
      <c r="J69" s="642">
        <v>0</v>
      </c>
      <c r="K69" s="642">
        <v>0</v>
      </c>
      <c r="L69" s="642">
        <v>0</v>
      </c>
      <c r="M69" s="642">
        <v>0</v>
      </c>
      <c r="N69" s="642">
        <v>2</v>
      </c>
      <c r="O69" s="642">
        <v>1</v>
      </c>
      <c r="P69" s="642">
        <v>2</v>
      </c>
      <c r="Q69" s="14">
        <f t="shared" si="33"/>
        <v>1</v>
      </c>
      <c r="R69" s="14">
        <f t="shared" si="33"/>
        <v>4</v>
      </c>
      <c r="S69" s="10">
        <f t="shared" si="34"/>
        <v>5</v>
      </c>
      <c r="T69" s="642">
        <v>0</v>
      </c>
      <c r="U69" s="642">
        <v>0</v>
      </c>
      <c r="V69" s="642">
        <v>1</v>
      </c>
      <c r="W69" s="642">
        <v>0</v>
      </c>
      <c r="X69" s="642">
        <v>0</v>
      </c>
      <c r="Y69" s="642">
        <v>2</v>
      </c>
      <c r="Z69" s="623">
        <f t="shared" si="49"/>
        <v>1</v>
      </c>
      <c r="AA69" s="623">
        <f t="shared" si="35"/>
        <v>2</v>
      </c>
      <c r="AB69" s="10">
        <f t="shared" si="20"/>
        <v>3</v>
      </c>
      <c r="AC69" s="44">
        <f t="shared" si="36"/>
        <v>2</v>
      </c>
      <c r="AD69" s="44">
        <f t="shared" si="21"/>
        <v>6</v>
      </c>
      <c r="AE69" s="44">
        <f t="shared" si="22"/>
        <v>8</v>
      </c>
      <c r="AF69" s="12">
        <f t="shared" si="37"/>
        <v>0</v>
      </c>
      <c r="AG69" s="12">
        <f t="shared" si="38"/>
        <v>4</v>
      </c>
      <c r="AH69" s="10">
        <f t="shared" si="23"/>
        <v>4</v>
      </c>
      <c r="AI69" s="12">
        <f>VLOOKUP($F69,'Guru SertifikaSi'!$C$6:$G$675,'Guru SertifikaSi'!E$3,FALSE)</f>
        <v>2</v>
      </c>
      <c r="AJ69" s="12">
        <f>VLOOKUP($F69,'Guru SertifikaSi'!$C$6:$G$675,'Guru SertifikaSi'!F$3,FALSE)</f>
        <v>2</v>
      </c>
      <c r="AK69" s="10">
        <f t="shared" si="24"/>
        <v>4</v>
      </c>
      <c r="AL69" s="44">
        <f t="shared" si="25"/>
        <v>2</v>
      </c>
      <c r="AM69" s="44">
        <f t="shared" si="25"/>
        <v>6</v>
      </c>
      <c r="AN69" s="11">
        <f t="shared" si="26"/>
        <v>8</v>
      </c>
      <c r="AO69" s="642">
        <v>0</v>
      </c>
      <c r="AP69" s="642">
        <v>0</v>
      </c>
      <c r="AQ69" s="642">
        <v>0</v>
      </c>
      <c r="AR69" s="642">
        <v>0</v>
      </c>
      <c r="AS69" s="642">
        <v>0</v>
      </c>
      <c r="AT69" s="642">
        <v>0</v>
      </c>
      <c r="AU69" s="642">
        <v>0</v>
      </c>
      <c r="AV69" s="642">
        <v>0</v>
      </c>
      <c r="AW69" s="643">
        <v>0</v>
      </c>
      <c r="AX69" s="643">
        <v>0</v>
      </c>
      <c r="AY69" s="642">
        <v>2</v>
      </c>
      <c r="AZ69" s="642">
        <v>6</v>
      </c>
      <c r="BA69" s="642">
        <v>0</v>
      </c>
      <c r="BB69" s="642">
        <v>0</v>
      </c>
      <c r="BC69" s="642">
        <v>0</v>
      </c>
      <c r="BD69" s="642">
        <v>0</v>
      </c>
      <c r="BE69" s="13">
        <f t="shared" si="39"/>
        <v>0</v>
      </c>
      <c r="BF69" s="13">
        <f t="shared" si="39"/>
        <v>0</v>
      </c>
      <c r="BG69" s="10">
        <f t="shared" si="40"/>
        <v>0</v>
      </c>
      <c r="BH69" s="13">
        <f t="shared" si="41"/>
        <v>2</v>
      </c>
      <c r="BI69" s="13">
        <f t="shared" si="41"/>
        <v>6</v>
      </c>
      <c r="BJ69" s="10">
        <f t="shared" si="42"/>
        <v>8</v>
      </c>
      <c r="BK69" s="44">
        <f t="shared" si="43"/>
        <v>2</v>
      </c>
      <c r="BL69" s="44">
        <f t="shared" si="27"/>
        <v>6</v>
      </c>
      <c r="BM69" s="11">
        <f t="shared" si="27"/>
        <v>8</v>
      </c>
      <c r="BN69" s="642">
        <v>0</v>
      </c>
      <c r="BO69" s="642">
        <v>0</v>
      </c>
      <c r="BP69" s="642">
        <v>0</v>
      </c>
      <c r="BQ69" s="642">
        <v>0</v>
      </c>
      <c r="BR69" s="642">
        <v>0</v>
      </c>
      <c r="BS69" s="642">
        <v>0</v>
      </c>
      <c r="BT69" s="642">
        <v>0</v>
      </c>
      <c r="BU69" s="642">
        <v>0</v>
      </c>
      <c r="BV69" s="644">
        <f t="shared" si="44"/>
        <v>0</v>
      </c>
      <c r="BW69" s="644">
        <f t="shared" si="44"/>
        <v>0</v>
      </c>
      <c r="BX69" s="44">
        <f t="shared" si="45"/>
        <v>0</v>
      </c>
      <c r="BY69" s="44">
        <f t="shared" si="45"/>
        <v>0</v>
      </c>
      <c r="BZ69" s="11">
        <f t="shared" si="28"/>
        <v>0</v>
      </c>
      <c r="CA69" s="14">
        <f t="shared" si="29"/>
        <v>2</v>
      </c>
      <c r="CB69" s="14">
        <f t="shared" si="29"/>
        <v>6</v>
      </c>
      <c r="CC69" s="13">
        <f t="shared" si="30"/>
        <v>0</v>
      </c>
      <c r="CD69" s="13">
        <f t="shared" si="30"/>
        <v>0</v>
      </c>
      <c r="CE69" s="13">
        <f t="shared" si="31"/>
        <v>2</v>
      </c>
      <c r="CF69" s="13">
        <f t="shared" si="31"/>
        <v>6</v>
      </c>
      <c r="CG69" s="289">
        <f t="shared" si="32"/>
        <v>8</v>
      </c>
      <c r="CJ69" s="1">
        <v>1</v>
      </c>
      <c r="CK69" s="6">
        <f t="shared" si="46"/>
        <v>3</v>
      </c>
      <c r="CL69" s="6">
        <v>0</v>
      </c>
      <c r="CM69" s="6">
        <v>1</v>
      </c>
      <c r="CN69" s="6">
        <f t="shared" si="47"/>
        <v>2</v>
      </c>
      <c r="CO69" s="6">
        <f t="shared" si="48"/>
        <v>7</v>
      </c>
    </row>
    <row r="70" spans="1:93" ht="15" x14ac:dyDescent="0.25">
      <c r="A70" s="1" t="s">
        <v>1425</v>
      </c>
      <c r="B70" s="6">
        <v>57</v>
      </c>
      <c r="C70" s="9">
        <v>57</v>
      </c>
      <c r="D70" s="641" t="s">
        <v>6</v>
      </c>
      <c r="E70" s="37" t="s">
        <v>25</v>
      </c>
      <c r="F70" s="645">
        <v>20319776</v>
      </c>
      <c r="G70" s="646" t="s">
        <v>324</v>
      </c>
      <c r="H70" s="9" t="s">
        <v>52</v>
      </c>
      <c r="I70" s="642">
        <v>0</v>
      </c>
      <c r="J70" s="642">
        <v>0</v>
      </c>
      <c r="K70" s="642">
        <v>1</v>
      </c>
      <c r="L70" s="642">
        <v>1</v>
      </c>
      <c r="M70" s="642">
        <v>1</v>
      </c>
      <c r="N70" s="642">
        <v>2</v>
      </c>
      <c r="O70" s="642">
        <v>0</v>
      </c>
      <c r="P70" s="642">
        <v>2</v>
      </c>
      <c r="Q70" s="14">
        <f t="shared" si="33"/>
        <v>2</v>
      </c>
      <c r="R70" s="14">
        <f t="shared" si="33"/>
        <v>5</v>
      </c>
      <c r="S70" s="10">
        <f t="shared" si="34"/>
        <v>7</v>
      </c>
      <c r="T70" s="642">
        <v>0</v>
      </c>
      <c r="U70" s="642">
        <v>1</v>
      </c>
      <c r="V70" s="642">
        <v>0</v>
      </c>
      <c r="W70" s="642">
        <v>3</v>
      </c>
      <c r="X70" s="642">
        <v>1</v>
      </c>
      <c r="Y70" s="642">
        <v>0</v>
      </c>
      <c r="Z70" s="623">
        <f t="shared" si="49"/>
        <v>1</v>
      </c>
      <c r="AA70" s="623">
        <f t="shared" si="35"/>
        <v>4</v>
      </c>
      <c r="AB70" s="10">
        <f t="shared" si="20"/>
        <v>5</v>
      </c>
      <c r="AC70" s="44">
        <f t="shared" si="36"/>
        <v>3</v>
      </c>
      <c r="AD70" s="44">
        <f t="shared" si="21"/>
        <v>9</v>
      </c>
      <c r="AE70" s="44">
        <f t="shared" si="22"/>
        <v>12</v>
      </c>
      <c r="AF70" s="12">
        <f t="shared" si="37"/>
        <v>1</v>
      </c>
      <c r="AG70" s="12">
        <f t="shared" si="38"/>
        <v>7</v>
      </c>
      <c r="AH70" s="10">
        <f t="shared" si="23"/>
        <v>8</v>
      </c>
      <c r="AI70" s="12">
        <f>VLOOKUP($F70,'Guru SertifikaSi'!$C$6:$G$675,'Guru SertifikaSi'!E$3,FALSE)</f>
        <v>2</v>
      </c>
      <c r="AJ70" s="12">
        <f>VLOOKUP($F70,'Guru SertifikaSi'!$C$6:$G$675,'Guru SertifikaSi'!F$3,FALSE)</f>
        <v>2</v>
      </c>
      <c r="AK70" s="10">
        <f t="shared" si="24"/>
        <v>4</v>
      </c>
      <c r="AL70" s="44">
        <f t="shared" si="25"/>
        <v>3</v>
      </c>
      <c r="AM70" s="44">
        <f t="shared" si="25"/>
        <v>9</v>
      </c>
      <c r="AN70" s="11">
        <f t="shared" si="26"/>
        <v>12</v>
      </c>
      <c r="AO70" s="642">
        <v>0</v>
      </c>
      <c r="AP70" s="642">
        <v>0</v>
      </c>
      <c r="AQ70" s="642">
        <v>0</v>
      </c>
      <c r="AR70" s="642">
        <v>0</v>
      </c>
      <c r="AS70" s="642">
        <v>0</v>
      </c>
      <c r="AT70" s="642">
        <v>0</v>
      </c>
      <c r="AU70" s="642">
        <v>0</v>
      </c>
      <c r="AV70" s="642">
        <v>0</v>
      </c>
      <c r="AW70" s="643">
        <v>0</v>
      </c>
      <c r="AX70" s="643">
        <v>0</v>
      </c>
      <c r="AY70" s="642">
        <v>3</v>
      </c>
      <c r="AZ70" s="642">
        <v>9</v>
      </c>
      <c r="BA70" s="642">
        <v>0</v>
      </c>
      <c r="BB70" s="642">
        <v>0</v>
      </c>
      <c r="BC70" s="642">
        <v>0</v>
      </c>
      <c r="BD70" s="642">
        <v>0</v>
      </c>
      <c r="BE70" s="13">
        <f t="shared" si="39"/>
        <v>0</v>
      </c>
      <c r="BF70" s="13">
        <f t="shared" si="39"/>
        <v>0</v>
      </c>
      <c r="BG70" s="10">
        <f t="shared" si="40"/>
        <v>0</v>
      </c>
      <c r="BH70" s="13">
        <f t="shared" si="41"/>
        <v>3</v>
      </c>
      <c r="BI70" s="13">
        <f t="shared" si="41"/>
        <v>9</v>
      </c>
      <c r="BJ70" s="10">
        <f t="shared" si="42"/>
        <v>12</v>
      </c>
      <c r="BK70" s="44">
        <f t="shared" si="43"/>
        <v>3</v>
      </c>
      <c r="BL70" s="44">
        <f t="shared" si="27"/>
        <v>9</v>
      </c>
      <c r="BM70" s="11">
        <f t="shared" si="27"/>
        <v>12</v>
      </c>
      <c r="BN70" s="642">
        <v>0</v>
      </c>
      <c r="BO70" s="642">
        <v>0</v>
      </c>
      <c r="BP70" s="642">
        <v>0</v>
      </c>
      <c r="BQ70" s="642">
        <v>0</v>
      </c>
      <c r="BR70" s="642">
        <v>0</v>
      </c>
      <c r="BS70" s="642">
        <v>0</v>
      </c>
      <c r="BT70" s="642">
        <v>0</v>
      </c>
      <c r="BU70" s="642">
        <v>0</v>
      </c>
      <c r="BV70" s="644">
        <f t="shared" si="44"/>
        <v>0</v>
      </c>
      <c r="BW70" s="644">
        <f t="shared" si="44"/>
        <v>0</v>
      </c>
      <c r="BX70" s="44">
        <f t="shared" si="45"/>
        <v>0</v>
      </c>
      <c r="BY70" s="44">
        <f t="shared" si="45"/>
        <v>0</v>
      </c>
      <c r="BZ70" s="11">
        <f t="shared" si="28"/>
        <v>0</v>
      </c>
      <c r="CA70" s="14">
        <f t="shared" si="29"/>
        <v>3</v>
      </c>
      <c r="CB70" s="14">
        <f t="shared" si="29"/>
        <v>9</v>
      </c>
      <c r="CC70" s="13">
        <f t="shared" si="30"/>
        <v>0</v>
      </c>
      <c r="CD70" s="13">
        <f t="shared" si="30"/>
        <v>0</v>
      </c>
      <c r="CE70" s="13">
        <f t="shared" si="31"/>
        <v>3</v>
      </c>
      <c r="CF70" s="13">
        <f t="shared" si="31"/>
        <v>9</v>
      </c>
      <c r="CG70" s="289">
        <f t="shared" si="32"/>
        <v>12</v>
      </c>
      <c r="CJ70" s="1">
        <v>1</v>
      </c>
      <c r="CK70" s="6">
        <f t="shared" si="46"/>
        <v>3</v>
      </c>
      <c r="CL70" s="6">
        <v>0</v>
      </c>
      <c r="CM70" s="6">
        <v>1</v>
      </c>
      <c r="CN70" s="6">
        <f t="shared" si="47"/>
        <v>3</v>
      </c>
      <c r="CO70" s="6">
        <f t="shared" si="48"/>
        <v>10</v>
      </c>
    </row>
    <row r="71" spans="1:93" ht="15" x14ac:dyDescent="0.25">
      <c r="A71" s="1" t="s">
        <v>1426</v>
      </c>
      <c r="B71" s="6">
        <v>58</v>
      </c>
      <c r="C71" s="9">
        <v>58</v>
      </c>
      <c r="D71" s="641" t="s">
        <v>6</v>
      </c>
      <c r="E71" s="37" t="s">
        <v>25</v>
      </c>
      <c r="F71" s="645">
        <v>20319775</v>
      </c>
      <c r="G71" s="646" t="s">
        <v>325</v>
      </c>
      <c r="H71" s="9" t="s">
        <v>52</v>
      </c>
      <c r="I71" s="642">
        <v>0</v>
      </c>
      <c r="J71" s="642">
        <v>0</v>
      </c>
      <c r="K71" s="642">
        <v>0</v>
      </c>
      <c r="L71" s="642">
        <v>0</v>
      </c>
      <c r="M71" s="642">
        <v>1</v>
      </c>
      <c r="N71" s="642">
        <v>1</v>
      </c>
      <c r="O71" s="642">
        <v>1</v>
      </c>
      <c r="P71" s="642">
        <v>2</v>
      </c>
      <c r="Q71" s="14">
        <f t="shared" si="33"/>
        <v>2</v>
      </c>
      <c r="R71" s="14">
        <f t="shared" si="33"/>
        <v>3</v>
      </c>
      <c r="S71" s="10">
        <f t="shared" si="34"/>
        <v>5</v>
      </c>
      <c r="T71" s="642">
        <v>0</v>
      </c>
      <c r="U71" s="642">
        <v>0</v>
      </c>
      <c r="V71" s="642">
        <v>0</v>
      </c>
      <c r="W71" s="642">
        <v>0</v>
      </c>
      <c r="X71" s="642">
        <v>2</v>
      </c>
      <c r="Y71" s="642">
        <v>2</v>
      </c>
      <c r="Z71" s="623">
        <f t="shared" si="49"/>
        <v>2</v>
      </c>
      <c r="AA71" s="623">
        <f t="shared" si="35"/>
        <v>2</v>
      </c>
      <c r="AB71" s="10">
        <f t="shared" si="20"/>
        <v>4</v>
      </c>
      <c r="AC71" s="44">
        <f t="shared" si="36"/>
        <v>4</v>
      </c>
      <c r="AD71" s="44">
        <f t="shared" si="21"/>
        <v>5</v>
      </c>
      <c r="AE71" s="44">
        <f t="shared" si="22"/>
        <v>9</v>
      </c>
      <c r="AF71" s="12">
        <f t="shared" si="37"/>
        <v>3</v>
      </c>
      <c r="AG71" s="12">
        <f t="shared" si="38"/>
        <v>2</v>
      </c>
      <c r="AH71" s="10">
        <f t="shared" si="23"/>
        <v>5</v>
      </c>
      <c r="AI71" s="12">
        <f>VLOOKUP($F71,'Guru SertifikaSi'!$C$6:$G$675,'Guru SertifikaSi'!E$3,FALSE)</f>
        <v>1</v>
      </c>
      <c r="AJ71" s="12">
        <f>VLOOKUP($F71,'Guru SertifikaSi'!$C$6:$G$675,'Guru SertifikaSi'!F$3,FALSE)</f>
        <v>3</v>
      </c>
      <c r="AK71" s="10">
        <f t="shared" si="24"/>
        <v>4</v>
      </c>
      <c r="AL71" s="44">
        <f t="shared" si="25"/>
        <v>4</v>
      </c>
      <c r="AM71" s="44">
        <f t="shared" si="25"/>
        <v>5</v>
      </c>
      <c r="AN71" s="11">
        <f t="shared" si="26"/>
        <v>9</v>
      </c>
      <c r="AO71" s="642">
        <v>0</v>
      </c>
      <c r="AP71" s="642">
        <v>0</v>
      </c>
      <c r="AQ71" s="642">
        <v>0</v>
      </c>
      <c r="AR71" s="642">
        <v>0</v>
      </c>
      <c r="AS71" s="642">
        <v>0</v>
      </c>
      <c r="AT71" s="642">
        <v>0</v>
      </c>
      <c r="AU71" s="642">
        <v>0</v>
      </c>
      <c r="AV71" s="642">
        <v>0</v>
      </c>
      <c r="AW71" s="643">
        <v>0</v>
      </c>
      <c r="AX71" s="643">
        <v>0</v>
      </c>
      <c r="AY71" s="642">
        <v>4</v>
      </c>
      <c r="AZ71" s="642">
        <v>5</v>
      </c>
      <c r="BA71" s="642">
        <v>0</v>
      </c>
      <c r="BB71" s="642">
        <v>0</v>
      </c>
      <c r="BC71" s="642">
        <v>0</v>
      </c>
      <c r="BD71" s="642">
        <v>0</v>
      </c>
      <c r="BE71" s="13">
        <f t="shared" si="39"/>
        <v>0</v>
      </c>
      <c r="BF71" s="13">
        <f t="shared" si="39"/>
        <v>0</v>
      </c>
      <c r="BG71" s="10">
        <f t="shared" si="40"/>
        <v>0</v>
      </c>
      <c r="BH71" s="13">
        <f t="shared" si="41"/>
        <v>4</v>
      </c>
      <c r="BI71" s="13">
        <f t="shared" si="41"/>
        <v>5</v>
      </c>
      <c r="BJ71" s="10">
        <f t="shared" si="42"/>
        <v>9</v>
      </c>
      <c r="BK71" s="44">
        <f t="shared" si="43"/>
        <v>4</v>
      </c>
      <c r="BL71" s="44">
        <f t="shared" si="27"/>
        <v>5</v>
      </c>
      <c r="BM71" s="11">
        <f t="shared" si="27"/>
        <v>9</v>
      </c>
      <c r="BN71" s="642">
        <v>0</v>
      </c>
      <c r="BO71" s="642">
        <v>0</v>
      </c>
      <c r="BP71" s="642">
        <v>0</v>
      </c>
      <c r="BQ71" s="642">
        <v>0</v>
      </c>
      <c r="BR71" s="642">
        <v>0</v>
      </c>
      <c r="BS71" s="642">
        <v>0</v>
      </c>
      <c r="BT71" s="642">
        <v>1</v>
      </c>
      <c r="BU71" s="642">
        <v>0</v>
      </c>
      <c r="BV71" s="644">
        <f t="shared" si="44"/>
        <v>1</v>
      </c>
      <c r="BW71" s="644">
        <f t="shared" si="44"/>
        <v>0</v>
      </c>
      <c r="BX71" s="44">
        <f t="shared" si="45"/>
        <v>1</v>
      </c>
      <c r="BY71" s="44">
        <f t="shared" si="45"/>
        <v>0</v>
      </c>
      <c r="BZ71" s="11">
        <f t="shared" si="28"/>
        <v>1</v>
      </c>
      <c r="CA71" s="14">
        <f t="shared" si="29"/>
        <v>4</v>
      </c>
      <c r="CB71" s="14">
        <f t="shared" si="29"/>
        <v>5</v>
      </c>
      <c r="CC71" s="13">
        <f t="shared" si="30"/>
        <v>1</v>
      </c>
      <c r="CD71" s="13">
        <f t="shared" si="30"/>
        <v>0</v>
      </c>
      <c r="CE71" s="13">
        <f t="shared" si="31"/>
        <v>5</v>
      </c>
      <c r="CF71" s="13">
        <f t="shared" si="31"/>
        <v>5</v>
      </c>
      <c r="CG71" s="289">
        <f t="shared" si="32"/>
        <v>10</v>
      </c>
      <c r="CJ71" s="1">
        <v>0</v>
      </c>
      <c r="CK71" s="6">
        <f t="shared" si="46"/>
        <v>2</v>
      </c>
      <c r="CL71" s="6">
        <v>0</v>
      </c>
      <c r="CM71" s="6">
        <v>0</v>
      </c>
      <c r="CN71" s="6">
        <f t="shared" si="47"/>
        <v>4</v>
      </c>
      <c r="CO71" s="6">
        <f t="shared" si="48"/>
        <v>5</v>
      </c>
    </row>
    <row r="72" spans="1:93" ht="15" x14ac:dyDescent="0.25">
      <c r="A72" s="1" t="s">
        <v>1427</v>
      </c>
      <c r="B72" s="6">
        <v>59</v>
      </c>
      <c r="C72" s="9">
        <v>59</v>
      </c>
      <c r="D72" s="641" t="s">
        <v>6</v>
      </c>
      <c r="E72" s="37" t="s">
        <v>25</v>
      </c>
      <c r="F72" s="645">
        <v>20319815</v>
      </c>
      <c r="G72" s="648" t="s">
        <v>326</v>
      </c>
      <c r="H72" s="9" t="s">
        <v>52</v>
      </c>
      <c r="I72" s="642">
        <v>0</v>
      </c>
      <c r="J72" s="642">
        <v>0</v>
      </c>
      <c r="K72" s="642">
        <v>0</v>
      </c>
      <c r="L72" s="642">
        <v>0</v>
      </c>
      <c r="M72" s="642">
        <v>0</v>
      </c>
      <c r="N72" s="642">
        <v>1</v>
      </c>
      <c r="O72" s="642">
        <v>1</v>
      </c>
      <c r="P72" s="642">
        <v>4</v>
      </c>
      <c r="Q72" s="14">
        <f t="shared" si="33"/>
        <v>1</v>
      </c>
      <c r="R72" s="14">
        <f t="shared" si="33"/>
        <v>5</v>
      </c>
      <c r="S72" s="10">
        <f t="shared" si="34"/>
        <v>6</v>
      </c>
      <c r="T72" s="642">
        <v>0</v>
      </c>
      <c r="U72" s="642">
        <v>0</v>
      </c>
      <c r="V72" s="642">
        <v>0</v>
      </c>
      <c r="W72" s="642">
        <v>2</v>
      </c>
      <c r="X72" s="642">
        <v>1</v>
      </c>
      <c r="Y72" s="642">
        <v>1</v>
      </c>
      <c r="Z72" s="623">
        <f t="shared" si="49"/>
        <v>1</v>
      </c>
      <c r="AA72" s="623">
        <f t="shared" si="35"/>
        <v>3</v>
      </c>
      <c r="AB72" s="10">
        <f t="shared" si="20"/>
        <v>4</v>
      </c>
      <c r="AC72" s="44">
        <f t="shared" si="36"/>
        <v>2</v>
      </c>
      <c r="AD72" s="44">
        <f t="shared" si="21"/>
        <v>8</v>
      </c>
      <c r="AE72" s="44">
        <f t="shared" si="22"/>
        <v>10</v>
      </c>
      <c r="AF72" s="12">
        <f t="shared" si="37"/>
        <v>1</v>
      </c>
      <c r="AG72" s="12">
        <f t="shared" si="38"/>
        <v>3</v>
      </c>
      <c r="AH72" s="10">
        <f t="shared" si="23"/>
        <v>4</v>
      </c>
      <c r="AI72" s="12">
        <f>VLOOKUP($F72,'Guru SertifikaSi'!$C$6:$G$675,'Guru SertifikaSi'!E$3,FALSE)</f>
        <v>1</v>
      </c>
      <c r="AJ72" s="12">
        <f>VLOOKUP($F72,'Guru SertifikaSi'!$C$6:$G$675,'Guru SertifikaSi'!F$3,FALSE)</f>
        <v>5</v>
      </c>
      <c r="AK72" s="10">
        <f t="shared" si="24"/>
        <v>6</v>
      </c>
      <c r="AL72" s="44">
        <f t="shared" si="25"/>
        <v>2</v>
      </c>
      <c r="AM72" s="44">
        <f t="shared" si="25"/>
        <v>8</v>
      </c>
      <c r="AN72" s="11">
        <f t="shared" si="26"/>
        <v>10</v>
      </c>
      <c r="AO72" s="642">
        <v>0</v>
      </c>
      <c r="AP72" s="642">
        <v>1</v>
      </c>
      <c r="AQ72" s="642">
        <v>0</v>
      </c>
      <c r="AR72" s="642">
        <v>0</v>
      </c>
      <c r="AS72" s="642">
        <v>0</v>
      </c>
      <c r="AT72" s="642">
        <v>0</v>
      </c>
      <c r="AU72" s="642">
        <v>0</v>
      </c>
      <c r="AV72" s="642">
        <v>0</v>
      </c>
      <c r="AW72" s="643">
        <v>0</v>
      </c>
      <c r="AX72" s="643">
        <v>0</v>
      </c>
      <c r="AY72" s="642">
        <v>2</v>
      </c>
      <c r="AZ72" s="642">
        <v>7</v>
      </c>
      <c r="BA72" s="642">
        <v>0</v>
      </c>
      <c r="BB72" s="642">
        <v>0</v>
      </c>
      <c r="BC72" s="642">
        <v>0</v>
      </c>
      <c r="BD72" s="642">
        <v>0</v>
      </c>
      <c r="BE72" s="13">
        <f t="shared" si="39"/>
        <v>0</v>
      </c>
      <c r="BF72" s="13">
        <f t="shared" si="39"/>
        <v>1</v>
      </c>
      <c r="BG72" s="10">
        <f t="shared" si="40"/>
        <v>1</v>
      </c>
      <c r="BH72" s="13">
        <f t="shared" si="41"/>
        <v>2</v>
      </c>
      <c r="BI72" s="13">
        <f t="shared" si="41"/>
        <v>7</v>
      </c>
      <c r="BJ72" s="10">
        <f t="shared" si="42"/>
        <v>9</v>
      </c>
      <c r="BK72" s="44">
        <f t="shared" si="43"/>
        <v>2</v>
      </c>
      <c r="BL72" s="44">
        <f t="shared" si="27"/>
        <v>8</v>
      </c>
      <c r="BM72" s="11">
        <f t="shared" si="27"/>
        <v>10</v>
      </c>
      <c r="BN72" s="642">
        <v>0</v>
      </c>
      <c r="BO72" s="642">
        <v>0</v>
      </c>
      <c r="BP72" s="642">
        <v>0</v>
      </c>
      <c r="BQ72" s="642">
        <v>0</v>
      </c>
      <c r="BR72" s="642">
        <v>0</v>
      </c>
      <c r="BS72" s="642">
        <v>0</v>
      </c>
      <c r="BT72" s="642">
        <v>0</v>
      </c>
      <c r="BU72" s="642">
        <v>1</v>
      </c>
      <c r="BV72" s="644">
        <f t="shared" si="44"/>
        <v>0</v>
      </c>
      <c r="BW72" s="644">
        <f t="shared" si="44"/>
        <v>1</v>
      </c>
      <c r="BX72" s="44">
        <f t="shared" si="45"/>
        <v>0</v>
      </c>
      <c r="BY72" s="44">
        <f t="shared" si="45"/>
        <v>1</v>
      </c>
      <c r="BZ72" s="11">
        <f t="shared" si="28"/>
        <v>1</v>
      </c>
      <c r="CA72" s="14">
        <f t="shared" si="29"/>
        <v>2</v>
      </c>
      <c r="CB72" s="14">
        <f t="shared" si="29"/>
        <v>8</v>
      </c>
      <c r="CC72" s="13">
        <f t="shared" si="30"/>
        <v>0</v>
      </c>
      <c r="CD72" s="13">
        <f t="shared" si="30"/>
        <v>1</v>
      </c>
      <c r="CE72" s="13">
        <f t="shared" si="31"/>
        <v>2</v>
      </c>
      <c r="CF72" s="13">
        <f t="shared" si="31"/>
        <v>9</v>
      </c>
      <c r="CG72" s="289">
        <f t="shared" si="32"/>
        <v>11</v>
      </c>
      <c r="CJ72" s="1">
        <v>1</v>
      </c>
      <c r="CK72" s="6">
        <f t="shared" si="46"/>
        <v>5</v>
      </c>
      <c r="CL72" s="6">
        <v>0</v>
      </c>
      <c r="CM72" s="6">
        <v>1</v>
      </c>
      <c r="CN72" s="6">
        <f t="shared" si="47"/>
        <v>2</v>
      </c>
      <c r="CO72" s="6">
        <f t="shared" si="48"/>
        <v>8</v>
      </c>
    </row>
    <row r="73" spans="1:93" ht="15" x14ac:dyDescent="0.25">
      <c r="A73" s="1" t="s">
        <v>1428</v>
      </c>
      <c r="B73" s="6">
        <v>60</v>
      </c>
      <c r="C73" s="9">
        <v>60</v>
      </c>
      <c r="D73" s="641" t="s">
        <v>6</v>
      </c>
      <c r="E73" s="37" t="s">
        <v>25</v>
      </c>
      <c r="F73" s="645">
        <v>20319800</v>
      </c>
      <c r="G73" s="648" t="s">
        <v>327</v>
      </c>
      <c r="H73" s="9" t="s">
        <v>52</v>
      </c>
      <c r="I73" s="642">
        <v>0</v>
      </c>
      <c r="J73" s="642">
        <v>0</v>
      </c>
      <c r="K73" s="642">
        <v>0</v>
      </c>
      <c r="L73" s="642">
        <v>0</v>
      </c>
      <c r="M73" s="642">
        <v>0</v>
      </c>
      <c r="N73" s="642">
        <v>0</v>
      </c>
      <c r="O73" s="642">
        <v>0</v>
      </c>
      <c r="P73" s="642">
        <v>5</v>
      </c>
      <c r="Q73" s="14">
        <f t="shared" si="33"/>
        <v>0</v>
      </c>
      <c r="R73" s="14">
        <f t="shared" si="33"/>
        <v>5</v>
      </c>
      <c r="S73" s="10">
        <f t="shared" si="34"/>
        <v>5</v>
      </c>
      <c r="T73" s="642">
        <v>0</v>
      </c>
      <c r="U73" s="642">
        <v>0</v>
      </c>
      <c r="V73" s="642">
        <v>0</v>
      </c>
      <c r="W73" s="642">
        <v>0</v>
      </c>
      <c r="X73" s="642">
        <v>0</v>
      </c>
      <c r="Y73" s="642">
        <v>2</v>
      </c>
      <c r="Z73" s="623">
        <f t="shared" si="49"/>
        <v>0</v>
      </c>
      <c r="AA73" s="623">
        <f t="shared" si="35"/>
        <v>2</v>
      </c>
      <c r="AB73" s="10">
        <f t="shared" si="20"/>
        <v>2</v>
      </c>
      <c r="AC73" s="44">
        <f t="shared" si="36"/>
        <v>0</v>
      </c>
      <c r="AD73" s="44">
        <f t="shared" si="21"/>
        <v>7</v>
      </c>
      <c r="AE73" s="44">
        <f t="shared" si="22"/>
        <v>7</v>
      </c>
      <c r="AF73" s="12">
        <f t="shared" si="37"/>
        <v>0</v>
      </c>
      <c r="AG73" s="12">
        <f t="shared" si="38"/>
        <v>2</v>
      </c>
      <c r="AH73" s="10">
        <f t="shared" si="23"/>
        <v>2</v>
      </c>
      <c r="AI73" s="12">
        <f>VLOOKUP($F73,'Guru SertifikaSi'!$C$6:$G$675,'Guru SertifikaSi'!E$3,FALSE)</f>
        <v>1</v>
      </c>
      <c r="AJ73" s="12">
        <f>VLOOKUP($F73,'Guru SertifikaSi'!$C$6:$G$675,'Guru SertifikaSi'!F$3,FALSE)</f>
        <v>4</v>
      </c>
      <c r="AK73" s="10">
        <f t="shared" si="24"/>
        <v>5</v>
      </c>
      <c r="AL73" s="44">
        <f t="shared" si="25"/>
        <v>1</v>
      </c>
      <c r="AM73" s="44">
        <f t="shared" si="25"/>
        <v>6</v>
      </c>
      <c r="AN73" s="11">
        <f t="shared" si="26"/>
        <v>7</v>
      </c>
      <c r="AO73" s="642">
        <v>0</v>
      </c>
      <c r="AP73" s="642">
        <v>0</v>
      </c>
      <c r="AQ73" s="642">
        <v>0</v>
      </c>
      <c r="AR73" s="642">
        <v>0</v>
      </c>
      <c r="AS73" s="642">
        <v>0</v>
      </c>
      <c r="AT73" s="642">
        <v>0</v>
      </c>
      <c r="AU73" s="642">
        <v>0</v>
      </c>
      <c r="AV73" s="642">
        <v>0</v>
      </c>
      <c r="AW73" s="643">
        <v>0</v>
      </c>
      <c r="AX73" s="643">
        <v>0</v>
      </c>
      <c r="AY73" s="642">
        <v>1</v>
      </c>
      <c r="AZ73" s="642">
        <v>6</v>
      </c>
      <c r="BA73" s="642">
        <v>0</v>
      </c>
      <c r="BB73" s="642">
        <v>0</v>
      </c>
      <c r="BC73" s="642">
        <v>0</v>
      </c>
      <c r="BD73" s="642">
        <v>0</v>
      </c>
      <c r="BE73" s="13">
        <f t="shared" si="39"/>
        <v>0</v>
      </c>
      <c r="BF73" s="13">
        <f t="shared" si="39"/>
        <v>0</v>
      </c>
      <c r="BG73" s="10">
        <f t="shared" si="40"/>
        <v>0</v>
      </c>
      <c r="BH73" s="13">
        <f t="shared" si="41"/>
        <v>1</v>
      </c>
      <c r="BI73" s="13">
        <f t="shared" si="41"/>
        <v>6</v>
      </c>
      <c r="BJ73" s="10">
        <f t="shared" si="42"/>
        <v>7</v>
      </c>
      <c r="BK73" s="44">
        <f t="shared" si="43"/>
        <v>1</v>
      </c>
      <c r="BL73" s="44">
        <f t="shared" si="27"/>
        <v>6</v>
      </c>
      <c r="BM73" s="11">
        <f t="shared" si="27"/>
        <v>7</v>
      </c>
      <c r="BN73" s="642">
        <v>0</v>
      </c>
      <c r="BO73" s="642">
        <v>0</v>
      </c>
      <c r="BP73" s="642">
        <v>0</v>
      </c>
      <c r="BQ73" s="642">
        <v>0</v>
      </c>
      <c r="BR73" s="642">
        <v>0</v>
      </c>
      <c r="BS73" s="642">
        <v>0</v>
      </c>
      <c r="BT73" s="642">
        <v>0</v>
      </c>
      <c r="BU73" s="642">
        <v>0</v>
      </c>
      <c r="BV73" s="644">
        <f t="shared" si="44"/>
        <v>0</v>
      </c>
      <c r="BW73" s="644">
        <f t="shared" si="44"/>
        <v>0</v>
      </c>
      <c r="BX73" s="44">
        <f t="shared" si="45"/>
        <v>0</v>
      </c>
      <c r="BY73" s="44">
        <f t="shared" si="45"/>
        <v>0</v>
      </c>
      <c r="BZ73" s="11">
        <f t="shared" si="28"/>
        <v>0</v>
      </c>
      <c r="CA73" s="14">
        <f t="shared" si="29"/>
        <v>0</v>
      </c>
      <c r="CB73" s="14">
        <f t="shared" si="29"/>
        <v>7</v>
      </c>
      <c r="CC73" s="13">
        <f t="shared" si="30"/>
        <v>0</v>
      </c>
      <c r="CD73" s="13">
        <f t="shared" si="30"/>
        <v>0</v>
      </c>
      <c r="CE73" s="13">
        <f t="shared" si="31"/>
        <v>0</v>
      </c>
      <c r="CF73" s="13">
        <f t="shared" si="31"/>
        <v>7</v>
      </c>
      <c r="CG73" s="289">
        <f t="shared" si="32"/>
        <v>7</v>
      </c>
      <c r="CJ73" s="1">
        <v>1</v>
      </c>
      <c r="CK73" s="6">
        <f t="shared" si="46"/>
        <v>6</v>
      </c>
      <c r="CL73" s="6">
        <v>1</v>
      </c>
      <c r="CM73" s="6">
        <v>0</v>
      </c>
      <c r="CN73" s="6">
        <f t="shared" si="47"/>
        <v>2</v>
      </c>
      <c r="CO73" s="6">
        <f t="shared" si="48"/>
        <v>6</v>
      </c>
    </row>
    <row r="74" spans="1:93" ht="15" x14ac:dyDescent="0.25">
      <c r="A74" s="1" t="s">
        <v>1429</v>
      </c>
      <c r="B74" s="6">
        <v>61</v>
      </c>
      <c r="C74" s="9">
        <v>61</v>
      </c>
      <c r="D74" s="641" t="s">
        <v>6</v>
      </c>
      <c r="E74" s="37" t="s">
        <v>25</v>
      </c>
      <c r="F74" s="645">
        <v>20319797</v>
      </c>
      <c r="G74" s="646" t="s">
        <v>328</v>
      </c>
      <c r="H74" s="9" t="s">
        <v>52</v>
      </c>
      <c r="I74" s="642">
        <v>0</v>
      </c>
      <c r="J74" s="642">
        <v>0</v>
      </c>
      <c r="K74" s="642">
        <v>0</v>
      </c>
      <c r="L74" s="642">
        <v>0</v>
      </c>
      <c r="M74" s="642">
        <v>1</v>
      </c>
      <c r="N74" s="642">
        <v>1</v>
      </c>
      <c r="O74" s="642">
        <v>0</v>
      </c>
      <c r="P74" s="642">
        <v>5</v>
      </c>
      <c r="Q74" s="14">
        <f t="shared" si="33"/>
        <v>1</v>
      </c>
      <c r="R74" s="14">
        <f t="shared" si="33"/>
        <v>6</v>
      </c>
      <c r="S74" s="10">
        <f t="shared" si="34"/>
        <v>7</v>
      </c>
      <c r="T74" s="642">
        <v>0</v>
      </c>
      <c r="U74" s="642">
        <v>0</v>
      </c>
      <c r="V74" s="642">
        <v>2</v>
      </c>
      <c r="W74" s="642">
        <v>2</v>
      </c>
      <c r="X74" s="642">
        <v>0</v>
      </c>
      <c r="Y74" s="642">
        <v>0</v>
      </c>
      <c r="Z74" s="623">
        <f t="shared" si="49"/>
        <v>2</v>
      </c>
      <c r="AA74" s="623">
        <f t="shared" si="35"/>
        <v>2</v>
      </c>
      <c r="AB74" s="10">
        <f t="shared" si="20"/>
        <v>4</v>
      </c>
      <c r="AC74" s="44">
        <f t="shared" si="36"/>
        <v>3</v>
      </c>
      <c r="AD74" s="44">
        <f t="shared" si="21"/>
        <v>8</v>
      </c>
      <c r="AE74" s="44">
        <f t="shared" si="22"/>
        <v>11</v>
      </c>
      <c r="AF74" s="12">
        <f t="shared" si="37"/>
        <v>2</v>
      </c>
      <c r="AG74" s="12">
        <f t="shared" si="38"/>
        <v>4</v>
      </c>
      <c r="AH74" s="10">
        <f t="shared" si="23"/>
        <v>6</v>
      </c>
      <c r="AI74" s="12">
        <f>VLOOKUP($F74,'Guru SertifikaSi'!$C$6:$G$675,'Guru SertifikaSi'!E$3,FALSE)</f>
        <v>1</v>
      </c>
      <c r="AJ74" s="12">
        <f>VLOOKUP($F74,'Guru SertifikaSi'!$C$6:$G$675,'Guru SertifikaSi'!F$3,FALSE)</f>
        <v>4</v>
      </c>
      <c r="AK74" s="10">
        <f t="shared" si="24"/>
        <v>5</v>
      </c>
      <c r="AL74" s="44">
        <f t="shared" si="25"/>
        <v>3</v>
      </c>
      <c r="AM74" s="44">
        <f t="shared" si="25"/>
        <v>8</v>
      </c>
      <c r="AN74" s="11">
        <f t="shared" si="26"/>
        <v>11</v>
      </c>
      <c r="AO74" s="642">
        <v>0</v>
      </c>
      <c r="AP74" s="642">
        <v>0</v>
      </c>
      <c r="AQ74" s="642">
        <v>0</v>
      </c>
      <c r="AR74" s="642">
        <v>0</v>
      </c>
      <c r="AS74" s="642">
        <v>0</v>
      </c>
      <c r="AT74" s="642">
        <v>1</v>
      </c>
      <c r="AU74" s="642">
        <v>0</v>
      </c>
      <c r="AV74" s="642">
        <v>0</v>
      </c>
      <c r="AW74" s="643">
        <v>0</v>
      </c>
      <c r="AX74" s="643">
        <v>0</v>
      </c>
      <c r="AY74" s="642">
        <v>3</v>
      </c>
      <c r="AZ74" s="642">
        <v>7</v>
      </c>
      <c r="BA74" s="642">
        <v>0</v>
      </c>
      <c r="BB74" s="642">
        <v>0</v>
      </c>
      <c r="BC74" s="642">
        <v>0</v>
      </c>
      <c r="BD74" s="642">
        <v>0</v>
      </c>
      <c r="BE74" s="13">
        <f t="shared" si="39"/>
        <v>0</v>
      </c>
      <c r="BF74" s="13">
        <f t="shared" si="39"/>
        <v>1</v>
      </c>
      <c r="BG74" s="10">
        <f t="shared" si="40"/>
        <v>1</v>
      </c>
      <c r="BH74" s="13">
        <f t="shared" si="41"/>
        <v>3</v>
      </c>
      <c r="BI74" s="13">
        <f t="shared" si="41"/>
        <v>7</v>
      </c>
      <c r="BJ74" s="10">
        <f t="shared" si="42"/>
        <v>10</v>
      </c>
      <c r="BK74" s="44">
        <f t="shared" si="43"/>
        <v>3</v>
      </c>
      <c r="BL74" s="44">
        <f t="shared" si="27"/>
        <v>8</v>
      </c>
      <c r="BM74" s="11">
        <f t="shared" si="27"/>
        <v>11</v>
      </c>
      <c r="BN74" s="642">
        <v>0</v>
      </c>
      <c r="BO74" s="642">
        <v>0</v>
      </c>
      <c r="BP74" s="642">
        <v>0</v>
      </c>
      <c r="BQ74" s="642">
        <v>0</v>
      </c>
      <c r="BR74" s="642">
        <v>0</v>
      </c>
      <c r="BS74" s="642">
        <v>0</v>
      </c>
      <c r="BT74" s="642">
        <v>0</v>
      </c>
      <c r="BU74" s="642">
        <v>0</v>
      </c>
      <c r="BV74" s="644">
        <f t="shared" si="44"/>
        <v>0</v>
      </c>
      <c r="BW74" s="644">
        <f t="shared" si="44"/>
        <v>0</v>
      </c>
      <c r="BX74" s="44">
        <f t="shared" si="45"/>
        <v>0</v>
      </c>
      <c r="BY74" s="44">
        <f t="shared" si="45"/>
        <v>0</v>
      </c>
      <c r="BZ74" s="11">
        <f t="shared" si="28"/>
        <v>0</v>
      </c>
      <c r="CA74" s="14">
        <f t="shared" si="29"/>
        <v>3</v>
      </c>
      <c r="CB74" s="14">
        <f t="shared" si="29"/>
        <v>8</v>
      </c>
      <c r="CC74" s="13">
        <f t="shared" si="30"/>
        <v>0</v>
      </c>
      <c r="CD74" s="13">
        <f t="shared" si="30"/>
        <v>0</v>
      </c>
      <c r="CE74" s="13">
        <f t="shared" si="31"/>
        <v>3</v>
      </c>
      <c r="CF74" s="13">
        <f t="shared" si="31"/>
        <v>8</v>
      </c>
      <c r="CG74" s="289">
        <f t="shared" si="32"/>
        <v>11</v>
      </c>
      <c r="CJ74" s="1">
        <v>1</v>
      </c>
      <c r="CK74" s="6">
        <f t="shared" si="46"/>
        <v>6</v>
      </c>
      <c r="CL74" s="6">
        <v>0</v>
      </c>
      <c r="CM74" s="6">
        <v>1</v>
      </c>
      <c r="CN74" s="6">
        <f t="shared" si="47"/>
        <v>3</v>
      </c>
      <c r="CO74" s="6">
        <f t="shared" si="48"/>
        <v>8</v>
      </c>
    </row>
    <row r="75" spans="1:93" ht="15" x14ac:dyDescent="0.25">
      <c r="A75" s="1" t="s">
        <v>1430</v>
      </c>
      <c r="B75" s="6">
        <v>62</v>
      </c>
      <c r="C75" s="9">
        <v>62</v>
      </c>
      <c r="D75" s="641" t="s">
        <v>6</v>
      </c>
      <c r="E75" s="37" t="s">
        <v>25</v>
      </c>
      <c r="F75" s="645">
        <v>20319796</v>
      </c>
      <c r="G75" s="646" t="s">
        <v>329</v>
      </c>
      <c r="H75" s="9" t="s">
        <v>52</v>
      </c>
      <c r="I75" s="642">
        <v>1</v>
      </c>
      <c r="J75" s="642">
        <v>0</v>
      </c>
      <c r="K75" s="642">
        <v>0</v>
      </c>
      <c r="L75" s="642">
        <v>0</v>
      </c>
      <c r="M75" s="642">
        <v>0</v>
      </c>
      <c r="N75" s="642">
        <v>2</v>
      </c>
      <c r="O75" s="642">
        <v>1</v>
      </c>
      <c r="P75" s="642">
        <v>3</v>
      </c>
      <c r="Q75" s="14">
        <f t="shared" si="33"/>
        <v>2</v>
      </c>
      <c r="R75" s="14">
        <f t="shared" si="33"/>
        <v>5</v>
      </c>
      <c r="S75" s="10">
        <f t="shared" si="34"/>
        <v>7</v>
      </c>
      <c r="T75" s="642">
        <v>0</v>
      </c>
      <c r="U75" s="642">
        <v>0</v>
      </c>
      <c r="V75" s="642">
        <v>0</v>
      </c>
      <c r="W75" s="642">
        <v>0</v>
      </c>
      <c r="X75" s="642">
        <v>1</v>
      </c>
      <c r="Y75" s="642">
        <v>6</v>
      </c>
      <c r="Z75" s="623">
        <f t="shared" si="49"/>
        <v>1</v>
      </c>
      <c r="AA75" s="623">
        <f t="shared" si="35"/>
        <v>6</v>
      </c>
      <c r="AB75" s="10">
        <f t="shared" si="20"/>
        <v>7</v>
      </c>
      <c r="AC75" s="44">
        <f t="shared" si="36"/>
        <v>3</v>
      </c>
      <c r="AD75" s="44">
        <f t="shared" si="21"/>
        <v>11</v>
      </c>
      <c r="AE75" s="44">
        <f t="shared" si="22"/>
        <v>14</v>
      </c>
      <c r="AF75" s="12">
        <f t="shared" si="37"/>
        <v>2</v>
      </c>
      <c r="AG75" s="12">
        <f t="shared" si="38"/>
        <v>8</v>
      </c>
      <c r="AH75" s="10">
        <f t="shared" si="23"/>
        <v>10</v>
      </c>
      <c r="AI75" s="12">
        <f>VLOOKUP($F75,'Guru SertifikaSi'!$C$6:$G$675,'Guru SertifikaSi'!E$3,FALSE)</f>
        <v>1</v>
      </c>
      <c r="AJ75" s="12">
        <f>VLOOKUP($F75,'Guru SertifikaSi'!$C$6:$G$675,'Guru SertifikaSi'!F$3,FALSE)</f>
        <v>3</v>
      </c>
      <c r="AK75" s="10">
        <f t="shared" si="24"/>
        <v>4</v>
      </c>
      <c r="AL75" s="44">
        <f t="shared" si="25"/>
        <v>3</v>
      </c>
      <c r="AM75" s="44">
        <f t="shared" si="25"/>
        <v>11</v>
      </c>
      <c r="AN75" s="11">
        <f t="shared" si="26"/>
        <v>14</v>
      </c>
      <c r="AO75" s="642">
        <v>0</v>
      </c>
      <c r="AP75" s="642">
        <v>1</v>
      </c>
      <c r="AQ75" s="642">
        <v>0</v>
      </c>
      <c r="AR75" s="642">
        <v>0</v>
      </c>
      <c r="AS75" s="642">
        <v>0</v>
      </c>
      <c r="AT75" s="642">
        <v>0</v>
      </c>
      <c r="AU75" s="642">
        <v>0</v>
      </c>
      <c r="AV75" s="642">
        <v>0</v>
      </c>
      <c r="AW75" s="643">
        <v>0</v>
      </c>
      <c r="AX75" s="643">
        <v>0</v>
      </c>
      <c r="AY75" s="642">
        <v>3</v>
      </c>
      <c r="AZ75" s="642">
        <v>10</v>
      </c>
      <c r="BA75" s="642">
        <v>0</v>
      </c>
      <c r="BB75" s="642">
        <v>0</v>
      </c>
      <c r="BC75" s="642">
        <v>0</v>
      </c>
      <c r="BD75" s="642">
        <v>0</v>
      </c>
      <c r="BE75" s="13">
        <f t="shared" si="39"/>
        <v>0</v>
      </c>
      <c r="BF75" s="13">
        <f t="shared" si="39"/>
        <v>1</v>
      </c>
      <c r="BG75" s="10">
        <f t="shared" si="40"/>
        <v>1</v>
      </c>
      <c r="BH75" s="13">
        <f t="shared" si="41"/>
        <v>3</v>
      </c>
      <c r="BI75" s="13">
        <f t="shared" si="41"/>
        <v>10</v>
      </c>
      <c r="BJ75" s="10">
        <f t="shared" si="42"/>
        <v>13</v>
      </c>
      <c r="BK75" s="44">
        <f t="shared" si="43"/>
        <v>3</v>
      </c>
      <c r="BL75" s="44">
        <f t="shared" si="27"/>
        <v>11</v>
      </c>
      <c r="BM75" s="11">
        <f t="shared" si="27"/>
        <v>14</v>
      </c>
      <c r="BN75" s="642">
        <v>0</v>
      </c>
      <c r="BO75" s="642">
        <v>0</v>
      </c>
      <c r="BP75" s="642">
        <v>0</v>
      </c>
      <c r="BQ75" s="642">
        <v>0</v>
      </c>
      <c r="BR75" s="642">
        <v>0</v>
      </c>
      <c r="BS75" s="642">
        <v>0</v>
      </c>
      <c r="BT75" s="642">
        <v>0</v>
      </c>
      <c r="BU75" s="642">
        <v>0</v>
      </c>
      <c r="BV75" s="644">
        <f t="shared" si="44"/>
        <v>0</v>
      </c>
      <c r="BW75" s="644">
        <f t="shared" si="44"/>
        <v>0</v>
      </c>
      <c r="BX75" s="44">
        <f t="shared" si="45"/>
        <v>0</v>
      </c>
      <c r="BY75" s="44">
        <f t="shared" si="45"/>
        <v>0</v>
      </c>
      <c r="BZ75" s="11">
        <f t="shared" si="28"/>
        <v>0</v>
      </c>
      <c r="CA75" s="14">
        <f t="shared" si="29"/>
        <v>3</v>
      </c>
      <c r="CB75" s="14">
        <f t="shared" si="29"/>
        <v>11</v>
      </c>
      <c r="CC75" s="13">
        <f t="shared" si="30"/>
        <v>0</v>
      </c>
      <c r="CD75" s="13">
        <f t="shared" si="30"/>
        <v>0</v>
      </c>
      <c r="CE75" s="13">
        <f t="shared" si="31"/>
        <v>3</v>
      </c>
      <c r="CF75" s="13">
        <f t="shared" si="31"/>
        <v>11</v>
      </c>
      <c r="CG75" s="289">
        <f t="shared" si="32"/>
        <v>14</v>
      </c>
      <c r="CJ75" s="1">
        <v>0</v>
      </c>
      <c r="CK75" s="6">
        <f t="shared" si="46"/>
        <v>3</v>
      </c>
      <c r="CL75" s="6">
        <v>0</v>
      </c>
      <c r="CM75" s="6">
        <v>0</v>
      </c>
      <c r="CN75" s="6">
        <f t="shared" si="47"/>
        <v>3</v>
      </c>
      <c r="CO75" s="6">
        <f t="shared" si="48"/>
        <v>10</v>
      </c>
    </row>
    <row r="76" spans="1:93" ht="15" x14ac:dyDescent="0.25">
      <c r="A76" s="1" t="s">
        <v>1431</v>
      </c>
      <c r="B76" s="6">
        <v>63</v>
      </c>
      <c r="C76" s="9">
        <v>63</v>
      </c>
      <c r="D76" s="641" t="s">
        <v>6</v>
      </c>
      <c r="E76" s="37" t="s">
        <v>25</v>
      </c>
      <c r="F76" s="645">
        <v>20319795</v>
      </c>
      <c r="G76" s="648" t="s">
        <v>330</v>
      </c>
      <c r="H76" s="9" t="s">
        <v>52</v>
      </c>
      <c r="I76" s="642">
        <v>0</v>
      </c>
      <c r="J76" s="642">
        <v>0</v>
      </c>
      <c r="K76" s="642">
        <v>0</v>
      </c>
      <c r="L76" s="642">
        <v>0</v>
      </c>
      <c r="M76" s="642">
        <v>0</v>
      </c>
      <c r="N76" s="642">
        <v>2</v>
      </c>
      <c r="O76" s="642">
        <v>1</v>
      </c>
      <c r="P76" s="642">
        <v>1</v>
      </c>
      <c r="Q76" s="14">
        <f t="shared" si="33"/>
        <v>1</v>
      </c>
      <c r="R76" s="14">
        <f t="shared" si="33"/>
        <v>3</v>
      </c>
      <c r="S76" s="10">
        <f t="shared" si="34"/>
        <v>4</v>
      </c>
      <c r="T76" s="642">
        <v>0</v>
      </c>
      <c r="U76" s="642">
        <v>0</v>
      </c>
      <c r="V76" s="642">
        <v>0</v>
      </c>
      <c r="W76" s="642">
        <v>1</v>
      </c>
      <c r="X76" s="642">
        <v>1</v>
      </c>
      <c r="Y76" s="642">
        <v>4</v>
      </c>
      <c r="Z76" s="623">
        <f t="shared" si="49"/>
        <v>1</v>
      </c>
      <c r="AA76" s="623">
        <f t="shared" si="35"/>
        <v>5</v>
      </c>
      <c r="AB76" s="10">
        <f t="shared" si="20"/>
        <v>6</v>
      </c>
      <c r="AC76" s="44">
        <f t="shared" si="36"/>
        <v>2</v>
      </c>
      <c r="AD76" s="44">
        <f t="shared" si="21"/>
        <v>8</v>
      </c>
      <c r="AE76" s="44">
        <f t="shared" si="22"/>
        <v>10</v>
      </c>
      <c r="AF76" s="12">
        <f t="shared" si="37"/>
        <v>0</v>
      </c>
      <c r="AG76" s="12">
        <f t="shared" si="38"/>
        <v>7</v>
      </c>
      <c r="AH76" s="10">
        <f t="shared" si="23"/>
        <v>7</v>
      </c>
      <c r="AI76" s="12">
        <f>VLOOKUP($F76,'Guru SertifikaSi'!$C$6:$G$675,'Guru SertifikaSi'!E$3,FALSE)</f>
        <v>2</v>
      </c>
      <c r="AJ76" s="12">
        <f>VLOOKUP($F76,'Guru SertifikaSi'!$C$6:$G$675,'Guru SertifikaSi'!F$3,FALSE)</f>
        <v>1</v>
      </c>
      <c r="AK76" s="10">
        <f t="shared" si="24"/>
        <v>3</v>
      </c>
      <c r="AL76" s="44">
        <f t="shared" si="25"/>
        <v>2</v>
      </c>
      <c r="AM76" s="44">
        <f t="shared" si="25"/>
        <v>8</v>
      </c>
      <c r="AN76" s="11">
        <f t="shared" si="26"/>
        <v>10</v>
      </c>
      <c r="AO76" s="642">
        <v>0</v>
      </c>
      <c r="AP76" s="642">
        <v>1</v>
      </c>
      <c r="AQ76" s="642">
        <v>0</v>
      </c>
      <c r="AR76" s="642">
        <v>0</v>
      </c>
      <c r="AS76" s="642">
        <v>0</v>
      </c>
      <c r="AT76" s="642">
        <v>0</v>
      </c>
      <c r="AU76" s="642">
        <v>0</v>
      </c>
      <c r="AV76" s="642">
        <v>0</v>
      </c>
      <c r="AW76" s="643">
        <v>0</v>
      </c>
      <c r="AX76" s="643">
        <v>0</v>
      </c>
      <c r="AY76" s="642">
        <v>2</v>
      </c>
      <c r="AZ76" s="642">
        <v>7</v>
      </c>
      <c r="BA76" s="642">
        <v>0</v>
      </c>
      <c r="BB76" s="642">
        <v>0</v>
      </c>
      <c r="BC76" s="642">
        <v>0</v>
      </c>
      <c r="BD76" s="642">
        <v>0</v>
      </c>
      <c r="BE76" s="13">
        <f t="shared" si="39"/>
        <v>0</v>
      </c>
      <c r="BF76" s="13">
        <f t="shared" si="39"/>
        <v>1</v>
      </c>
      <c r="BG76" s="10">
        <f t="shared" si="40"/>
        <v>1</v>
      </c>
      <c r="BH76" s="13">
        <f t="shared" si="41"/>
        <v>2</v>
      </c>
      <c r="BI76" s="13">
        <f t="shared" si="41"/>
        <v>7</v>
      </c>
      <c r="BJ76" s="10">
        <f t="shared" si="42"/>
        <v>9</v>
      </c>
      <c r="BK76" s="44">
        <f t="shared" si="43"/>
        <v>2</v>
      </c>
      <c r="BL76" s="44">
        <f t="shared" si="27"/>
        <v>8</v>
      </c>
      <c r="BM76" s="11">
        <f t="shared" si="27"/>
        <v>10</v>
      </c>
      <c r="BN76" s="642">
        <v>0</v>
      </c>
      <c r="BO76" s="642">
        <v>0</v>
      </c>
      <c r="BP76" s="642">
        <v>0</v>
      </c>
      <c r="BQ76" s="642">
        <v>0</v>
      </c>
      <c r="BR76" s="642">
        <v>0</v>
      </c>
      <c r="BS76" s="642">
        <v>0</v>
      </c>
      <c r="BT76" s="642">
        <v>0</v>
      </c>
      <c r="BU76" s="642">
        <v>0</v>
      </c>
      <c r="BV76" s="644">
        <f t="shared" si="44"/>
        <v>0</v>
      </c>
      <c r="BW76" s="644">
        <f t="shared" si="44"/>
        <v>0</v>
      </c>
      <c r="BX76" s="44">
        <f t="shared" si="45"/>
        <v>0</v>
      </c>
      <c r="BY76" s="44">
        <f t="shared" si="45"/>
        <v>0</v>
      </c>
      <c r="BZ76" s="11">
        <f t="shared" si="28"/>
        <v>0</v>
      </c>
      <c r="CA76" s="14">
        <f t="shared" si="29"/>
        <v>2</v>
      </c>
      <c r="CB76" s="14">
        <f t="shared" si="29"/>
        <v>8</v>
      </c>
      <c r="CC76" s="13">
        <f t="shared" si="30"/>
        <v>0</v>
      </c>
      <c r="CD76" s="13">
        <f t="shared" si="30"/>
        <v>0</v>
      </c>
      <c r="CE76" s="13">
        <f t="shared" si="31"/>
        <v>2</v>
      </c>
      <c r="CF76" s="13">
        <f t="shared" si="31"/>
        <v>8</v>
      </c>
      <c r="CG76" s="289">
        <f t="shared" si="32"/>
        <v>10</v>
      </c>
      <c r="CJ76" s="1">
        <v>1</v>
      </c>
      <c r="CK76" s="6">
        <f t="shared" si="46"/>
        <v>2</v>
      </c>
      <c r="CL76" s="6">
        <v>0</v>
      </c>
      <c r="CM76" s="6">
        <v>1</v>
      </c>
      <c r="CN76" s="6">
        <f t="shared" si="47"/>
        <v>2</v>
      </c>
      <c r="CO76" s="6">
        <f t="shared" si="48"/>
        <v>8</v>
      </c>
    </row>
    <row r="77" spans="1:93" ht="15" x14ac:dyDescent="0.25">
      <c r="A77" s="1" t="s">
        <v>1432</v>
      </c>
      <c r="B77" s="6">
        <v>64</v>
      </c>
      <c r="C77" s="9">
        <v>64</v>
      </c>
      <c r="D77" s="641" t="s">
        <v>6</v>
      </c>
      <c r="E77" s="37" t="s">
        <v>25</v>
      </c>
      <c r="F77" s="645">
        <v>20319793</v>
      </c>
      <c r="G77" s="646" t="s">
        <v>331</v>
      </c>
      <c r="H77" s="9" t="s">
        <v>52</v>
      </c>
      <c r="I77" s="642">
        <v>0</v>
      </c>
      <c r="J77" s="642">
        <v>0</v>
      </c>
      <c r="K77" s="642">
        <v>1</v>
      </c>
      <c r="L77" s="642">
        <v>0</v>
      </c>
      <c r="M77" s="642">
        <v>0</v>
      </c>
      <c r="N77" s="642">
        <v>1</v>
      </c>
      <c r="O77" s="642">
        <v>1</v>
      </c>
      <c r="P77" s="642">
        <v>4</v>
      </c>
      <c r="Q77" s="14">
        <f t="shared" si="33"/>
        <v>2</v>
      </c>
      <c r="R77" s="14">
        <f t="shared" si="33"/>
        <v>5</v>
      </c>
      <c r="S77" s="10">
        <f t="shared" si="34"/>
        <v>7</v>
      </c>
      <c r="T77" s="642">
        <v>0</v>
      </c>
      <c r="U77" s="642">
        <v>0</v>
      </c>
      <c r="V77" s="642">
        <v>0</v>
      </c>
      <c r="W77" s="642">
        <v>0</v>
      </c>
      <c r="X77" s="642">
        <v>1</v>
      </c>
      <c r="Y77" s="642">
        <v>4</v>
      </c>
      <c r="Z77" s="623">
        <f t="shared" si="49"/>
        <v>1</v>
      </c>
      <c r="AA77" s="623">
        <f t="shared" si="35"/>
        <v>4</v>
      </c>
      <c r="AB77" s="10">
        <f t="shared" si="20"/>
        <v>5</v>
      </c>
      <c r="AC77" s="44">
        <f t="shared" si="36"/>
        <v>3</v>
      </c>
      <c r="AD77" s="44">
        <f t="shared" si="21"/>
        <v>9</v>
      </c>
      <c r="AE77" s="44">
        <f t="shared" si="22"/>
        <v>12</v>
      </c>
      <c r="AF77" s="12">
        <f t="shared" si="37"/>
        <v>2</v>
      </c>
      <c r="AG77" s="12">
        <f t="shared" si="38"/>
        <v>4</v>
      </c>
      <c r="AH77" s="10">
        <f t="shared" si="23"/>
        <v>6</v>
      </c>
      <c r="AI77" s="12">
        <f>VLOOKUP($F77,'Guru SertifikaSi'!$C$6:$G$675,'Guru SertifikaSi'!E$3,FALSE)</f>
        <v>1</v>
      </c>
      <c r="AJ77" s="12">
        <f>VLOOKUP($F77,'Guru SertifikaSi'!$C$6:$G$675,'Guru SertifikaSi'!F$3,FALSE)</f>
        <v>5</v>
      </c>
      <c r="AK77" s="10">
        <f t="shared" si="24"/>
        <v>6</v>
      </c>
      <c r="AL77" s="44">
        <f t="shared" si="25"/>
        <v>3</v>
      </c>
      <c r="AM77" s="44">
        <f t="shared" si="25"/>
        <v>9</v>
      </c>
      <c r="AN77" s="11">
        <f t="shared" si="26"/>
        <v>12</v>
      </c>
      <c r="AO77" s="642">
        <v>0</v>
      </c>
      <c r="AP77" s="642">
        <v>0</v>
      </c>
      <c r="AQ77" s="642">
        <v>0</v>
      </c>
      <c r="AR77" s="642">
        <v>0</v>
      </c>
      <c r="AS77" s="642">
        <v>1</v>
      </c>
      <c r="AT77" s="642">
        <v>0</v>
      </c>
      <c r="AU77" s="642">
        <v>0</v>
      </c>
      <c r="AV77" s="642">
        <v>0</v>
      </c>
      <c r="AW77" s="643">
        <v>0</v>
      </c>
      <c r="AX77" s="643">
        <v>0</v>
      </c>
      <c r="AY77" s="642">
        <v>2</v>
      </c>
      <c r="AZ77" s="642">
        <v>9</v>
      </c>
      <c r="BA77" s="642">
        <v>0</v>
      </c>
      <c r="BB77" s="642">
        <v>0</v>
      </c>
      <c r="BC77" s="642">
        <v>0</v>
      </c>
      <c r="BD77" s="642">
        <v>0</v>
      </c>
      <c r="BE77" s="13">
        <f t="shared" si="39"/>
        <v>1</v>
      </c>
      <c r="BF77" s="13">
        <f t="shared" si="39"/>
        <v>0</v>
      </c>
      <c r="BG77" s="10">
        <f t="shared" si="40"/>
        <v>1</v>
      </c>
      <c r="BH77" s="13">
        <f t="shared" si="41"/>
        <v>2</v>
      </c>
      <c r="BI77" s="13">
        <f t="shared" si="41"/>
        <v>9</v>
      </c>
      <c r="BJ77" s="10">
        <f t="shared" si="42"/>
        <v>11</v>
      </c>
      <c r="BK77" s="44">
        <f t="shared" si="43"/>
        <v>3</v>
      </c>
      <c r="BL77" s="44">
        <f t="shared" si="27"/>
        <v>9</v>
      </c>
      <c r="BM77" s="11">
        <f t="shared" si="27"/>
        <v>12</v>
      </c>
      <c r="BN77" s="642">
        <v>0</v>
      </c>
      <c r="BO77" s="642">
        <v>0</v>
      </c>
      <c r="BP77" s="642">
        <v>0</v>
      </c>
      <c r="BQ77" s="642">
        <v>0</v>
      </c>
      <c r="BR77" s="642">
        <v>0</v>
      </c>
      <c r="BS77" s="642">
        <v>0</v>
      </c>
      <c r="BT77" s="642">
        <v>0</v>
      </c>
      <c r="BU77" s="642">
        <v>0</v>
      </c>
      <c r="BV77" s="644">
        <f t="shared" si="44"/>
        <v>0</v>
      </c>
      <c r="BW77" s="644">
        <f t="shared" si="44"/>
        <v>0</v>
      </c>
      <c r="BX77" s="44">
        <f t="shared" si="45"/>
        <v>0</v>
      </c>
      <c r="BY77" s="44">
        <f t="shared" si="45"/>
        <v>0</v>
      </c>
      <c r="BZ77" s="11">
        <f t="shared" si="28"/>
        <v>0</v>
      </c>
      <c r="CA77" s="14">
        <f t="shared" si="29"/>
        <v>3</v>
      </c>
      <c r="CB77" s="14">
        <f t="shared" si="29"/>
        <v>9</v>
      </c>
      <c r="CC77" s="13">
        <f t="shared" si="30"/>
        <v>0</v>
      </c>
      <c r="CD77" s="13">
        <f t="shared" si="30"/>
        <v>0</v>
      </c>
      <c r="CE77" s="13">
        <f t="shared" si="31"/>
        <v>3</v>
      </c>
      <c r="CF77" s="13">
        <f t="shared" si="31"/>
        <v>9</v>
      </c>
      <c r="CG77" s="289">
        <f t="shared" si="32"/>
        <v>12</v>
      </c>
      <c r="CJ77" s="1">
        <v>1</v>
      </c>
      <c r="CK77" s="6">
        <f t="shared" si="46"/>
        <v>5</v>
      </c>
      <c r="CL77" s="6">
        <v>0</v>
      </c>
      <c r="CM77" s="6">
        <v>1</v>
      </c>
      <c r="CN77" s="6">
        <f t="shared" si="47"/>
        <v>2</v>
      </c>
      <c r="CO77" s="6">
        <f t="shared" si="48"/>
        <v>10</v>
      </c>
    </row>
    <row r="78" spans="1:93" ht="15" x14ac:dyDescent="0.25">
      <c r="A78" s="1" t="s">
        <v>1433</v>
      </c>
      <c r="B78" s="6">
        <v>65</v>
      </c>
      <c r="C78" s="9">
        <v>65</v>
      </c>
      <c r="D78" s="641" t="s">
        <v>6</v>
      </c>
      <c r="E78" s="37" t="s">
        <v>25</v>
      </c>
      <c r="F78" s="645">
        <v>20319201</v>
      </c>
      <c r="G78" s="646" t="s">
        <v>332</v>
      </c>
      <c r="H78" s="9" t="s">
        <v>52</v>
      </c>
      <c r="I78" s="642">
        <v>0</v>
      </c>
      <c r="J78" s="642">
        <v>0</v>
      </c>
      <c r="K78" s="642">
        <v>0</v>
      </c>
      <c r="L78" s="642">
        <v>0</v>
      </c>
      <c r="M78" s="642">
        <v>1</v>
      </c>
      <c r="N78" s="642">
        <v>2</v>
      </c>
      <c r="O78" s="642">
        <v>0</v>
      </c>
      <c r="P78" s="642">
        <v>2</v>
      </c>
      <c r="Q78" s="14">
        <f t="shared" si="33"/>
        <v>1</v>
      </c>
      <c r="R78" s="14">
        <f t="shared" si="33"/>
        <v>4</v>
      </c>
      <c r="S78" s="10">
        <f t="shared" si="34"/>
        <v>5</v>
      </c>
      <c r="T78" s="642">
        <v>0</v>
      </c>
      <c r="U78" s="642">
        <v>0</v>
      </c>
      <c r="V78" s="642">
        <v>0</v>
      </c>
      <c r="W78" s="642">
        <v>1</v>
      </c>
      <c r="X78" s="642">
        <v>0</v>
      </c>
      <c r="Y78" s="642">
        <v>0</v>
      </c>
      <c r="Z78" s="623">
        <f t="shared" si="49"/>
        <v>0</v>
      </c>
      <c r="AA78" s="623">
        <f t="shared" si="35"/>
        <v>1</v>
      </c>
      <c r="AB78" s="10">
        <f t="shared" ref="AB78:AB140" si="50">SUM(Z78:AA78)</f>
        <v>1</v>
      </c>
      <c r="AC78" s="44">
        <f t="shared" si="36"/>
        <v>1</v>
      </c>
      <c r="AD78" s="44">
        <f t="shared" si="36"/>
        <v>5</v>
      </c>
      <c r="AE78" s="44">
        <f t="shared" ref="AE78:AE140" si="51">SUM(AC78:AD78)</f>
        <v>6</v>
      </c>
      <c r="AF78" s="12">
        <f t="shared" si="37"/>
        <v>1</v>
      </c>
      <c r="AG78" s="12">
        <f t="shared" si="38"/>
        <v>3</v>
      </c>
      <c r="AH78" s="10">
        <f t="shared" ref="AH78:AH140" si="52">SUM(AF78:AG78)</f>
        <v>4</v>
      </c>
      <c r="AI78" s="12">
        <f>VLOOKUP($F78,'Guru SertifikaSi'!$C$6:$G$675,'Guru SertifikaSi'!E$3,FALSE)</f>
        <v>0</v>
      </c>
      <c r="AJ78" s="12">
        <f>VLOOKUP($F78,'Guru SertifikaSi'!$C$6:$G$675,'Guru SertifikaSi'!F$3,FALSE)</f>
        <v>2</v>
      </c>
      <c r="AK78" s="10">
        <f t="shared" ref="AK78:AK140" si="53">SUM(AI78:AJ78)</f>
        <v>2</v>
      </c>
      <c r="AL78" s="44">
        <f t="shared" ref="AL78:AM140" si="54">SUM(AF78,AI78)</f>
        <v>1</v>
      </c>
      <c r="AM78" s="44">
        <f t="shared" si="54"/>
        <v>5</v>
      </c>
      <c r="AN78" s="11">
        <f t="shared" ref="AN78:AN140" si="55">SUM(AL78:AM78)</f>
        <v>6</v>
      </c>
      <c r="AO78" s="642">
        <v>0</v>
      </c>
      <c r="AP78" s="642">
        <v>0</v>
      </c>
      <c r="AQ78" s="642">
        <v>0</v>
      </c>
      <c r="AR78" s="642">
        <v>0</v>
      </c>
      <c r="AS78" s="642">
        <v>0</v>
      </c>
      <c r="AT78" s="642">
        <v>0</v>
      </c>
      <c r="AU78" s="642">
        <v>0</v>
      </c>
      <c r="AV78" s="642">
        <v>0</v>
      </c>
      <c r="AW78" s="643">
        <v>0</v>
      </c>
      <c r="AX78" s="643">
        <v>0</v>
      </c>
      <c r="AY78" s="642">
        <v>1</v>
      </c>
      <c r="AZ78" s="642">
        <v>4</v>
      </c>
      <c r="BA78" s="642">
        <v>0</v>
      </c>
      <c r="BB78" s="642">
        <v>1</v>
      </c>
      <c r="BC78" s="642">
        <v>0</v>
      </c>
      <c r="BD78" s="642">
        <v>0</v>
      </c>
      <c r="BE78" s="13">
        <f t="shared" si="39"/>
        <v>0</v>
      </c>
      <c r="BF78" s="13">
        <f t="shared" si="39"/>
        <v>0</v>
      </c>
      <c r="BG78" s="10">
        <f t="shared" si="40"/>
        <v>0</v>
      </c>
      <c r="BH78" s="13">
        <f t="shared" si="41"/>
        <v>1</v>
      </c>
      <c r="BI78" s="13">
        <f t="shared" si="41"/>
        <v>5</v>
      </c>
      <c r="BJ78" s="10">
        <f t="shared" si="42"/>
        <v>6</v>
      </c>
      <c r="BK78" s="44">
        <f t="shared" si="43"/>
        <v>1</v>
      </c>
      <c r="BL78" s="44">
        <f t="shared" si="43"/>
        <v>5</v>
      </c>
      <c r="BM78" s="11">
        <f t="shared" si="43"/>
        <v>6</v>
      </c>
      <c r="BN78" s="642">
        <v>0</v>
      </c>
      <c r="BO78" s="642">
        <v>0</v>
      </c>
      <c r="BP78" s="642">
        <v>0</v>
      </c>
      <c r="BQ78" s="642">
        <v>0</v>
      </c>
      <c r="BR78" s="642">
        <v>0</v>
      </c>
      <c r="BS78" s="642">
        <v>0</v>
      </c>
      <c r="BT78" s="642">
        <v>0</v>
      </c>
      <c r="BU78" s="642">
        <v>0</v>
      </c>
      <c r="BV78" s="644">
        <f t="shared" si="44"/>
        <v>0</v>
      </c>
      <c r="BW78" s="644">
        <f t="shared" si="44"/>
        <v>0</v>
      </c>
      <c r="BX78" s="44">
        <f t="shared" ref="BX78:BY140" si="56">SUM(BN78,BV78)</f>
        <v>0</v>
      </c>
      <c r="BY78" s="44">
        <f t="shared" si="56"/>
        <v>0</v>
      </c>
      <c r="BZ78" s="11">
        <f t="shared" ref="BZ78:BZ140" si="57">SUM(BX78:BY78)</f>
        <v>0</v>
      </c>
      <c r="CA78" s="14">
        <f t="shared" ref="CA78:CB140" si="58">SUM(Q78,Z78)</f>
        <v>1</v>
      </c>
      <c r="CB78" s="14">
        <f t="shared" si="58"/>
        <v>5</v>
      </c>
      <c r="CC78" s="13">
        <f t="shared" ref="CC78:CD140" si="59">SUM(BN78,BV78)</f>
        <v>0</v>
      </c>
      <c r="CD78" s="13">
        <f t="shared" si="59"/>
        <v>0</v>
      </c>
      <c r="CE78" s="13">
        <f t="shared" ref="CE78:CF140" si="60">SUM(CA78,CC78)</f>
        <v>1</v>
      </c>
      <c r="CF78" s="13">
        <f t="shared" si="60"/>
        <v>5</v>
      </c>
      <c r="CG78" s="289">
        <f t="shared" ref="CG78:CG140" si="61">SUM(CE78:CF78)</f>
        <v>6</v>
      </c>
      <c r="CJ78" s="1">
        <v>1</v>
      </c>
      <c r="CK78" s="6">
        <f t="shared" si="46"/>
        <v>3</v>
      </c>
      <c r="CL78" s="6">
        <v>0</v>
      </c>
      <c r="CM78" s="6">
        <v>1</v>
      </c>
      <c r="CN78" s="6">
        <f t="shared" si="47"/>
        <v>1</v>
      </c>
      <c r="CO78" s="6">
        <f t="shared" si="48"/>
        <v>5</v>
      </c>
    </row>
    <row r="79" spans="1:93" ht="15" x14ac:dyDescent="0.25">
      <c r="A79" s="1" t="s">
        <v>1434</v>
      </c>
      <c r="B79" s="6">
        <v>66</v>
      </c>
      <c r="C79" s="9">
        <v>66</v>
      </c>
      <c r="D79" s="641" t="s">
        <v>6</v>
      </c>
      <c r="E79" s="37" t="s">
        <v>25</v>
      </c>
      <c r="F79" s="645">
        <v>20319200</v>
      </c>
      <c r="G79" s="646" t="s">
        <v>333</v>
      </c>
      <c r="H79" s="9" t="s">
        <v>52</v>
      </c>
      <c r="I79" s="642">
        <v>0</v>
      </c>
      <c r="J79" s="642">
        <v>0</v>
      </c>
      <c r="K79" s="642">
        <v>0</v>
      </c>
      <c r="L79" s="642">
        <v>0</v>
      </c>
      <c r="M79" s="642">
        <v>0</v>
      </c>
      <c r="N79" s="642">
        <v>3</v>
      </c>
      <c r="O79" s="642">
        <v>1</v>
      </c>
      <c r="P79" s="642">
        <v>2</v>
      </c>
      <c r="Q79" s="14">
        <f t="shared" ref="Q79:R141" si="62">SUM(I79,K79,M79,O79)</f>
        <v>1</v>
      </c>
      <c r="R79" s="14">
        <f t="shared" si="62"/>
        <v>5</v>
      </c>
      <c r="S79" s="10">
        <f t="shared" ref="S79:S141" si="63">SUM(Q79:R79)</f>
        <v>6</v>
      </c>
      <c r="T79" s="642">
        <v>0</v>
      </c>
      <c r="U79" s="642">
        <v>0</v>
      </c>
      <c r="V79" s="642">
        <v>0</v>
      </c>
      <c r="W79" s="642">
        <v>1</v>
      </c>
      <c r="X79" s="642">
        <v>0</v>
      </c>
      <c r="Y79" s="642">
        <v>2</v>
      </c>
      <c r="Z79" s="623">
        <f t="shared" si="49"/>
        <v>0</v>
      </c>
      <c r="AA79" s="623">
        <f t="shared" si="49"/>
        <v>3</v>
      </c>
      <c r="AB79" s="10">
        <f t="shared" si="50"/>
        <v>3</v>
      </c>
      <c r="AC79" s="44">
        <f t="shared" ref="AC79:AD141" si="64">SUM(Q79,Z79)</f>
        <v>1</v>
      </c>
      <c r="AD79" s="44">
        <f t="shared" si="64"/>
        <v>8</v>
      </c>
      <c r="AE79" s="44">
        <f t="shared" si="51"/>
        <v>9</v>
      </c>
      <c r="AF79" s="12">
        <f t="shared" ref="AF79:AF142" si="65">IF(AC79-AI79&lt;1,0,AC79-AI79)</f>
        <v>0</v>
      </c>
      <c r="AG79" s="12">
        <f t="shared" ref="AG79:AG142" si="66">AE79-AK79-AF79</f>
        <v>4</v>
      </c>
      <c r="AH79" s="10">
        <f t="shared" si="52"/>
        <v>4</v>
      </c>
      <c r="AI79" s="12">
        <f>VLOOKUP($F79,'Guru SertifikaSi'!$C$6:$G$675,'Guru SertifikaSi'!E$3,FALSE)</f>
        <v>1</v>
      </c>
      <c r="AJ79" s="12">
        <f>VLOOKUP($F79,'Guru SertifikaSi'!$C$6:$G$675,'Guru SertifikaSi'!F$3,FALSE)</f>
        <v>4</v>
      </c>
      <c r="AK79" s="10">
        <f t="shared" si="53"/>
        <v>5</v>
      </c>
      <c r="AL79" s="44">
        <f t="shared" si="54"/>
        <v>1</v>
      </c>
      <c r="AM79" s="44">
        <f t="shared" si="54"/>
        <v>8</v>
      </c>
      <c r="AN79" s="11">
        <f t="shared" si="55"/>
        <v>9</v>
      </c>
      <c r="AO79" s="642">
        <v>0</v>
      </c>
      <c r="AP79" s="642">
        <v>0</v>
      </c>
      <c r="AQ79" s="642">
        <v>0</v>
      </c>
      <c r="AR79" s="642">
        <v>0</v>
      </c>
      <c r="AS79" s="642">
        <v>0</v>
      </c>
      <c r="AT79" s="642">
        <v>0</v>
      </c>
      <c r="AU79" s="642">
        <v>0</v>
      </c>
      <c r="AV79" s="642">
        <v>0</v>
      </c>
      <c r="AW79" s="643">
        <v>0</v>
      </c>
      <c r="AX79" s="643">
        <v>0</v>
      </c>
      <c r="AY79" s="642">
        <v>1</v>
      </c>
      <c r="AZ79" s="642">
        <v>8</v>
      </c>
      <c r="BA79" s="642">
        <v>0</v>
      </c>
      <c r="BB79" s="642">
        <v>0</v>
      </c>
      <c r="BC79" s="642">
        <v>0</v>
      </c>
      <c r="BD79" s="642">
        <v>0</v>
      </c>
      <c r="BE79" s="13">
        <f t="shared" ref="BE79:BF141" si="67">SUM(AO79,AQ79,AS79,AU79)</f>
        <v>0</v>
      </c>
      <c r="BF79" s="13">
        <f t="shared" si="67"/>
        <v>0</v>
      </c>
      <c r="BG79" s="10">
        <f t="shared" ref="BG79:BG141" si="68">SUM(BE79:BF79)</f>
        <v>0</v>
      </c>
      <c r="BH79" s="13">
        <f t="shared" ref="BH79:BI141" si="69">SUM(AW79,AY79,BA79,BC79)</f>
        <v>1</v>
      </c>
      <c r="BI79" s="13">
        <f t="shared" si="69"/>
        <v>8</v>
      </c>
      <c r="BJ79" s="10">
        <f t="shared" ref="BJ79:BJ141" si="70">SUM(BH79:BI79)</f>
        <v>9</v>
      </c>
      <c r="BK79" s="44">
        <f t="shared" ref="BK79:BM141" si="71">SUM(BE79,BH79)</f>
        <v>1</v>
      </c>
      <c r="BL79" s="44">
        <f t="shared" si="71"/>
        <v>8</v>
      </c>
      <c r="BM79" s="11">
        <f t="shared" si="71"/>
        <v>9</v>
      </c>
      <c r="BN79" s="642">
        <v>0</v>
      </c>
      <c r="BO79" s="642">
        <v>0</v>
      </c>
      <c r="BP79" s="642">
        <v>0</v>
      </c>
      <c r="BQ79" s="642">
        <v>0</v>
      </c>
      <c r="BR79" s="642">
        <v>0</v>
      </c>
      <c r="BS79" s="642">
        <v>0</v>
      </c>
      <c r="BT79" s="642">
        <v>0</v>
      </c>
      <c r="BU79" s="642">
        <v>0</v>
      </c>
      <c r="BV79" s="644">
        <f t="shared" ref="BV79:BW141" si="72">SUM(BP79,BR79,BT79)</f>
        <v>0</v>
      </c>
      <c r="BW79" s="644">
        <f t="shared" si="72"/>
        <v>0</v>
      </c>
      <c r="BX79" s="44">
        <f t="shared" si="56"/>
        <v>0</v>
      </c>
      <c r="BY79" s="44">
        <f t="shared" si="56"/>
        <v>0</v>
      </c>
      <c r="BZ79" s="11">
        <f t="shared" si="57"/>
        <v>0</v>
      </c>
      <c r="CA79" s="14">
        <f t="shared" si="58"/>
        <v>1</v>
      </c>
      <c r="CB79" s="14">
        <f t="shared" si="58"/>
        <v>8</v>
      </c>
      <c r="CC79" s="13">
        <f t="shared" si="59"/>
        <v>0</v>
      </c>
      <c r="CD79" s="13">
        <f t="shared" si="59"/>
        <v>0</v>
      </c>
      <c r="CE79" s="13">
        <f t="shared" si="60"/>
        <v>1</v>
      </c>
      <c r="CF79" s="13">
        <f t="shared" si="60"/>
        <v>8</v>
      </c>
      <c r="CG79" s="289">
        <f t="shared" si="61"/>
        <v>9</v>
      </c>
      <c r="CJ79" s="1">
        <v>1</v>
      </c>
      <c r="CK79" s="6">
        <f t="shared" ref="CK79:CK142" si="73">CJ79+P79</f>
        <v>3</v>
      </c>
      <c r="CL79" s="6">
        <v>0</v>
      </c>
      <c r="CM79" s="6">
        <v>1</v>
      </c>
      <c r="CN79" s="6">
        <f t="shared" ref="CN79:CN142" si="74">AY79+CL79</f>
        <v>1</v>
      </c>
      <c r="CO79" s="6">
        <f t="shared" ref="CO79:CO142" si="75">AZ79+CM79</f>
        <v>9</v>
      </c>
    </row>
    <row r="80" spans="1:93" ht="15" x14ac:dyDescent="0.25">
      <c r="A80" s="1" t="s">
        <v>1435</v>
      </c>
      <c r="B80" s="6">
        <v>67</v>
      </c>
      <c r="C80" s="9">
        <v>67</v>
      </c>
      <c r="D80" s="641" t="s">
        <v>6</v>
      </c>
      <c r="E80" s="37" t="s">
        <v>25</v>
      </c>
      <c r="F80" s="645">
        <v>20319211</v>
      </c>
      <c r="G80" s="648" t="s">
        <v>334</v>
      </c>
      <c r="H80" s="9" t="s">
        <v>52</v>
      </c>
      <c r="I80" s="642">
        <v>0</v>
      </c>
      <c r="J80" s="642">
        <v>0</v>
      </c>
      <c r="K80" s="642">
        <v>0</v>
      </c>
      <c r="L80" s="642">
        <v>0</v>
      </c>
      <c r="M80" s="642">
        <v>1</v>
      </c>
      <c r="N80" s="642">
        <v>3</v>
      </c>
      <c r="O80" s="642">
        <v>2</v>
      </c>
      <c r="P80" s="642">
        <v>3</v>
      </c>
      <c r="Q80" s="14">
        <f t="shared" si="62"/>
        <v>3</v>
      </c>
      <c r="R80" s="14">
        <f t="shared" si="62"/>
        <v>6</v>
      </c>
      <c r="S80" s="10">
        <f t="shared" si="63"/>
        <v>9</v>
      </c>
      <c r="T80" s="642">
        <v>0</v>
      </c>
      <c r="U80" s="642">
        <v>0</v>
      </c>
      <c r="V80" s="642">
        <v>1</v>
      </c>
      <c r="W80" s="642">
        <v>4</v>
      </c>
      <c r="X80" s="642">
        <v>0</v>
      </c>
      <c r="Y80" s="642">
        <v>2</v>
      </c>
      <c r="Z80" s="623">
        <f t="shared" ref="Z80:AA142" si="76">SUM(T80,V80,X80)</f>
        <v>1</v>
      </c>
      <c r="AA80" s="623">
        <f t="shared" si="76"/>
        <v>6</v>
      </c>
      <c r="AB80" s="10">
        <f t="shared" si="50"/>
        <v>7</v>
      </c>
      <c r="AC80" s="44">
        <f t="shared" si="64"/>
        <v>4</v>
      </c>
      <c r="AD80" s="44">
        <f t="shared" si="64"/>
        <v>12</v>
      </c>
      <c r="AE80" s="44">
        <f t="shared" si="51"/>
        <v>16</v>
      </c>
      <c r="AF80" s="12">
        <f t="shared" si="65"/>
        <v>2</v>
      </c>
      <c r="AG80" s="12">
        <f t="shared" si="66"/>
        <v>8</v>
      </c>
      <c r="AH80" s="10">
        <f t="shared" si="52"/>
        <v>10</v>
      </c>
      <c r="AI80" s="12">
        <f>VLOOKUP($F80,'Guru SertifikaSi'!$C$6:$G$675,'Guru SertifikaSi'!E$3,FALSE)</f>
        <v>2</v>
      </c>
      <c r="AJ80" s="12">
        <f>VLOOKUP($F80,'Guru SertifikaSi'!$C$6:$G$675,'Guru SertifikaSi'!F$3,FALSE)</f>
        <v>4</v>
      </c>
      <c r="AK80" s="10">
        <f t="shared" si="53"/>
        <v>6</v>
      </c>
      <c r="AL80" s="44">
        <f t="shared" si="54"/>
        <v>4</v>
      </c>
      <c r="AM80" s="44">
        <f t="shared" si="54"/>
        <v>12</v>
      </c>
      <c r="AN80" s="11">
        <f t="shared" si="55"/>
        <v>16</v>
      </c>
      <c r="AO80" s="642">
        <v>0</v>
      </c>
      <c r="AP80" s="642">
        <v>0</v>
      </c>
      <c r="AQ80" s="642">
        <v>0</v>
      </c>
      <c r="AR80" s="642">
        <v>0</v>
      </c>
      <c r="AS80" s="642">
        <v>0</v>
      </c>
      <c r="AT80" s="642">
        <v>0</v>
      </c>
      <c r="AU80" s="642">
        <v>0</v>
      </c>
      <c r="AV80" s="642">
        <v>0</v>
      </c>
      <c r="AW80" s="643">
        <v>0</v>
      </c>
      <c r="AX80" s="643">
        <v>0</v>
      </c>
      <c r="AY80" s="642">
        <v>3</v>
      </c>
      <c r="AZ80" s="642">
        <v>10</v>
      </c>
      <c r="BA80" s="642">
        <v>1</v>
      </c>
      <c r="BB80" s="642">
        <v>2</v>
      </c>
      <c r="BC80" s="642">
        <v>0</v>
      </c>
      <c r="BD80" s="642">
        <v>0</v>
      </c>
      <c r="BE80" s="13">
        <f t="shared" si="67"/>
        <v>0</v>
      </c>
      <c r="BF80" s="13">
        <f t="shared" si="67"/>
        <v>0</v>
      </c>
      <c r="BG80" s="10">
        <f t="shared" si="68"/>
        <v>0</v>
      </c>
      <c r="BH80" s="13">
        <f t="shared" si="69"/>
        <v>4</v>
      </c>
      <c r="BI80" s="13">
        <f t="shared" si="69"/>
        <v>12</v>
      </c>
      <c r="BJ80" s="10">
        <f t="shared" si="70"/>
        <v>16</v>
      </c>
      <c r="BK80" s="44">
        <f t="shared" si="71"/>
        <v>4</v>
      </c>
      <c r="BL80" s="44">
        <f t="shared" si="71"/>
        <v>12</v>
      </c>
      <c r="BM80" s="11">
        <f t="shared" si="71"/>
        <v>16</v>
      </c>
      <c r="BN80" s="642">
        <v>0</v>
      </c>
      <c r="BO80" s="642">
        <v>0</v>
      </c>
      <c r="BP80" s="642">
        <v>0</v>
      </c>
      <c r="BQ80" s="642">
        <v>0</v>
      </c>
      <c r="BR80" s="642">
        <v>1</v>
      </c>
      <c r="BS80" s="642">
        <v>0</v>
      </c>
      <c r="BT80" s="642">
        <v>0</v>
      </c>
      <c r="BU80" s="642">
        <v>0</v>
      </c>
      <c r="BV80" s="644">
        <f t="shared" si="72"/>
        <v>1</v>
      </c>
      <c r="BW80" s="644">
        <f t="shared" si="72"/>
        <v>0</v>
      </c>
      <c r="BX80" s="44">
        <f t="shared" si="56"/>
        <v>1</v>
      </c>
      <c r="BY80" s="44">
        <f t="shared" si="56"/>
        <v>0</v>
      </c>
      <c r="BZ80" s="11">
        <f t="shared" si="57"/>
        <v>1</v>
      </c>
      <c r="CA80" s="14">
        <f t="shared" si="58"/>
        <v>4</v>
      </c>
      <c r="CB80" s="14">
        <f t="shared" si="58"/>
        <v>12</v>
      </c>
      <c r="CC80" s="13">
        <f t="shared" si="59"/>
        <v>1</v>
      </c>
      <c r="CD80" s="13">
        <f t="shared" si="59"/>
        <v>0</v>
      </c>
      <c r="CE80" s="13">
        <f t="shared" si="60"/>
        <v>5</v>
      </c>
      <c r="CF80" s="13">
        <f t="shared" si="60"/>
        <v>12</v>
      </c>
      <c r="CG80" s="289">
        <f t="shared" si="61"/>
        <v>17</v>
      </c>
      <c r="CJ80" s="1">
        <v>1</v>
      </c>
      <c r="CK80" s="6">
        <f t="shared" si="73"/>
        <v>4</v>
      </c>
      <c r="CL80" s="6">
        <v>0</v>
      </c>
      <c r="CM80" s="6">
        <v>1</v>
      </c>
      <c r="CN80" s="6">
        <f t="shared" si="74"/>
        <v>3</v>
      </c>
      <c r="CO80" s="6">
        <f t="shared" si="75"/>
        <v>11</v>
      </c>
    </row>
    <row r="81" spans="1:93" ht="15" x14ac:dyDescent="0.25">
      <c r="A81" s="1" t="s">
        <v>1436</v>
      </c>
      <c r="B81" s="6">
        <v>68</v>
      </c>
      <c r="C81" s="9">
        <v>68</v>
      </c>
      <c r="D81" s="641" t="s">
        <v>6</v>
      </c>
      <c r="E81" s="37" t="s">
        <v>25</v>
      </c>
      <c r="F81" s="645">
        <v>20319209</v>
      </c>
      <c r="G81" s="648" t="s">
        <v>335</v>
      </c>
      <c r="H81" s="9" t="s">
        <v>52</v>
      </c>
      <c r="I81" s="642">
        <v>0</v>
      </c>
      <c r="J81" s="642">
        <v>0</v>
      </c>
      <c r="K81" s="642">
        <v>0</v>
      </c>
      <c r="L81" s="642">
        <v>0</v>
      </c>
      <c r="M81" s="642">
        <v>0</v>
      </c>
      <c r="N81" s="642">
        <v>2</v>
      </c>
      <c r="O81" s="642">
        <v>1</v>
      </c>
      <c r="P81" s="642">
        <v>4</v>
      </c>
      <c r="Q81" s="14">
        <f t="shared" si="62"/>
        <v>1</v>
      </c>
      <c r="R81" s="14">
        <f t="shared" si="62"/>
        <v>6</v>
      </c>
      <c r="S81" s="10">
        <f t="shared" si="63"/>
        <v>7</v>
      </c>
      <c r="T81" s="642">
        <v>0</v>
      </c>
      <c r="U81" s="642">
        <v>0</v>
      </c>
      <c r="V81" s="642">
        <v>0</v>
      </c>
      <c r="W81" s="642">
        <v>0</v>
      </c>
      <c r="X81" s="642">
        <v>0</v>
      </c>
      <c r="Y81" s="642">
        <v>2</v>
      </c>
      <c r="Z81" s="623">
        <f t="shared" si="76"/>
        <v>0</v>
      </c>
      <c r="AA81" s="623">
        <f t="shared" si="76"/>
        <v>2</v>
      </c>
      <c r="AB81" s="10">
        <f t="shared" si="50"/>
        <v>2</v>
      </c>
      <c r="AC81" s="44">
        <f t="shared" si="64"/>
        <v>1</v>
      </c>
      <c r="AD81" s="44">
        <f t="shared" si="64"/>
        <v>8</v>
      </c>
      <c r="AE81" s="44">
        <f t="shared" si="51"/>
        <v>9</v>
      </c>
      <c r="AF81" s="12">
        <f t="shared" si="65"/>
        <v>0</v>
      </c>
      <c r="AG81" s="12">
        <f t="shared" si="66"/>
        <v>3</v>
      </c>
      <c r="AH81" s="10">
        <f t="shared" si="52"/>
        <v>3</v>
      </c>
      <c r="AI81" s="12">
        <f>VLOOKUP($F81,'Guru SertifikaSi'!$C$6:$G$675,'Guru SertifikaSi'!E$3,FALSE)</f>
        <v>2</v>
      </c>
      <c r="AJ81" s="12">
        <f>VLOOKUP($F81,'Guru SertifikaSi'!$C$6:$G$675,'Guru SertifikaSi'!F$3,FALSE)</f>
        <v>4</v>
      </c>
      <c r="AK81" s="10">
        <f t="shared" si="53"/>
        <v>6</v>
      </c>
      <c r="AL81" s="44">
        <f t="shared" si="54"/>
        <v>2</v>
      </c>
      <c r="AM81" s="44">
        <f t="shared" si="54"/>
        <v>7</v>
      </c>
      <c r="AN81" s="11">
        <f t="shared" si="55"/>
        <v>9</v>
      </c>
      <c r="AO81" s="642">
        <v>0</v>
      </c>
      <c r="AP81" s="642">
        <v>0</v>
      </c>
      <c r="AQ81" s="642">
        <v>0</v>
      </c>
      <c r="AR81" s="642">
        <v>0</v>
      </c>
      <c r="AS81" s="642">
        <v>0</v>
      </c>
      <c r="AT81" s="642">
        <v>0</v>
      </c>
      <c r="AU81" s="642">
        <v>0</v>
      </c>
      <c r="AV81" s="642">
        <v>0</v>
      </c>
      <c r="AW81" s="643">
        <v>0</v>
      </c>
      <c r="AX81" s="643">
        <v>0</v>
      </c>
      <c r="AY81" s="642">
        <v>2</v>
      </c>
      <c r="AZ81" s="642">
        <v>5</v>
      </c>
      <c r="BA81" s="642">
        <v>0</v>
      </c>
      <c r="BB81" s="642">
        <v>2</v>
      </c>
      <c r="BC81" s="642">
        <v>0</v>
      </c>
      <c r="BD81" s="642">
        <v>0</v>
      </c>
      <c r="BE81" s="13">
        <f t="shared" si="67"/>
        <v>0</v>
      </c>
      <c r="BF81" s="13">
        <f t="shared" si="67"/>
        <v>0</v>
      </c>
      <c r="BG81" s="10">
        <f t="shared" si="68"/>
        <v>0</v>
      </c>
      <c r="BH81" s="13">
        <f t="shared" si="69"/>
        <v>2</v>
      </c>
      <c r="BI81" s="13">
        <f t="shared" si="69"/>
        <v>7</v>
      </c>
      <c r="BJ81" s="10">
        <f t="shared" si="70"/>
        <v>9</v>
      </c>
      <c r="BK81" s="44">
        <f t="shared" si="71"/>
        <v>2</v>
      </c>
      <c r="BL81" s="44">
        <f t="shared" si="71"/>
        <v>7</v>
      </c>
      <c r="BM81" s="11">
        <f t="shared" si="71"/>
        <v>9</v>
      </c>
      <c r="BN81" s="642">
        <v>0</v>
      </c>
      <c r="BO81" s="642">
        <v>0</v>
      </c>
      <c r="BP81" s="642">
        <v>0</v>
      </c>
      <c r="BQ81" s="642">
        <v>0</v>
      </c>
      <c r="BR81" s="642">
        <v>0</v>
      </c>
      <c r="BS81" s="642">
        <v>0</v>
      </c>
      <c r="BT81" s="642">
        <v>0</v>
      </c>
      <c r="BU81" s="642">
        <v>0</v>
      </c>
      <c r="BV81" s="644">
        <f t="shared" si="72"/>
        <v>0</v>
      </c>
      <c r="BW81" s="644">
        <f t="shared" si="72"/>
        <v>0</v>
      </c>
      <c r="BX81" s="44">
        <f t="shared" si="56"/>
        <v>0</v>
      </c>
      <c r="BY81" s="44">
        <f t="shared" si="56"/>
        <v>0</v>
      </c>
      <c r="BZ81" s="11">
        <f t="shared" si="57"/>
        <v>0</v>
      </c>
      <c r="CA81" s="14">
        <f t="shared" si="58"/>
        <v>1</v>
      </c>
      <c r="CB81" s="14">
        <f t="shared" si="58"/>
        <v>8</v>
      </c>
      <c r="CC81" s="13">
        <f t="shared" si="59"/>
        <v>0</v>
      </c>
      <c r="CD81" s="13">
        <f t="shared" si="59"/>
        <v>0</v>
      </c>
      <c r="CE81" s="13">
        <f t="shared" si="60"/>
        <v>1</v>
      </c>
      <c r="CF81" s="13">
        <f t="shared" si="60"/>
        <v>8</v>
      </c>
      <c r="CG81" s="289">
        <f t="shared" si="61"/>
        <v>9</v>
      </c>
      <c r="CJ81" s="1">
        <v>1</v>
      </c>
      <c r="CK81" s="6">
        <f t="shared" si="73"/>
        <v>5</v>
      </c>
      <c r="CL81" s="6">
        <v>1</v>
      </c>
      <c r="CM81" s="6">
        <v>0</v>
      </c>
      <c r="CN81" s="6">
        <f t="shared" si="74"/>
        <v>3</v>
      </c>
      <c r="CO81" s="6">
        <f t="shared" si="75"/>
        <v>5</v>
      </c>
    </row>
    <row r="82" spans="1:93" ht="15" x14ac:dyDescent="0.25">
      <c r="A82" s="1" t="s">
        <v>1437</v>
      </c>
      <c r="B82" s="6">
        <v>69</v>
      </c>
      <c r="C82" s="9">
        <v>69</v>
      </c>
      <c r="D82" s="641" t="s">
        <v>6</v>
      </c>
      <c r="E82" s="37" t="s">
        <v>25</v>
      </c>
      <c r="F82" s="645">
        <v>20340596</v>
      </c>
      <c r="G82" s="646" t="s">
        <v>336</v>
      </c>
      <c r="H82" s="9" t="s">
        <v>52</v>
      </c>
      <c r="I82" s="642">
        <v>0</v>
      </c>
      <c r="J82" s="642">
        <v>0</v>
      </c>
      <c r="K82" s="642">
        <v>0</v>
      </c>
      <c r="L82" s="642">
        <v>0</v>
      </c>
      <c r="M82" s="642">
        <v>1</v>
      </c>
      <c r="N82" s="642">
        <v>0</v>
      </c>
      <c r="O82" s="642">
        <v>0</v>
      </c>
      <c r="P82" s="642">
        <v>3</v>
      </c>
      <c r="Q82" s="14">
        <f t="shared" si="62"/>
        <v>1</v>
      </c>
      <c r="R82" s="14">
        <f t="shared" si="62"/>
        <v>3</v>
      </c>
      <c r="S82" s="10">
        <f t="shared" si="63"/>
        <v>4</v>
      </c>
      <c r="T82" s="642">
        <v>0</v>
      </c>
      <c r="U82" s="642">
        <v>0</v>
      </c>
      <c r="V82" s="642">
        <v>0</v>
      </c>
      <c r="W82" s="642">
        <v>1</v>
      </c>
      <c r="X82" s="642">
        <v>1</v>
      </c>
      <c r="Y82" s="642">
        <v>2</v>
      </c>
      <c r="Z82" s="623">
        <f t="shared" si="76"/>
        <v>1</v>
      </c>
      <c r="AA82" s="623">
        <f t="shared" si="76"/>
        <v>3</v>
      </c>
      <c r="AB82" s="10">
        <f t="shared" si="50"/>
        <v>4</v>
      </c>
      <c r="AC82" s="44">
        <f t="shared" si="64"/>
        <v>2</v>
      </c>
      <c r="AD82" s="44">
        <f t="shared" si="64"/>
        <v>6</v>
      </c>
      <c r="AE82" s="44">
        <f t="shared" si="51"/>
        <v>8</v>
      </c>
      <c r="AF82" s="12">
        <f t="shared" si="65"/>
        <v>2</v>
      </c>
      <c r="AG82" s="12">
        <f t="shared" si="66"/>
        <v>3</v>
      </c>
      <c r="AH82" s="10">
        <f t="shared" si="52"/>
        <v>5</v>
      </c>
      <c r="AI82" s="12">
        <f>VLOOKUP($F82,'Guru SertifikaSi'!$C$6:$G$675,'Guru SertifikaSi'!E$3,FALSE)</f>
        <v>0</v>
      </c>
      <c r="AJ82" s="12">
        <f>VLOOKUP($F82,'Guru SertifikaSi'!$C$6:$G$675,'Guru SertifikaSi'!F$3,FALSE)</f>
        <v>3</v>
      </c>
      <c r="AK82" s="10">
        <f t="shared" si="53"/>
        <v>3</v>
      </c>
      <c r="AL82" s="44">
        <f t="shared" si="54"/>
        <v>2</v>
      </c>
      <c r="AM82" s="44">
        <f t="shared" si="54"/>
        <v>6</v>
      </c>
      <c r="AN82" s="11">
        <f t="shared" si="55"/>
        <v>8</v>
      </c>
      <c r="AO82" s="642">
        <v>0</v>
      </c>
      <c r="AP82" s="642">
        <v>0</v>
      </c>
      <c r="AQ82" s="642">
        <v>0</v>
      </c>
      <c r="AR82" s="642">
        <v>0</v>
      </c>
      <c r="AS82" s="642">
        <v>0</v>
      </c>
      <c r="AT82" s="642">
        <v>0</v>
      </c>
      <c r="AU82" s="642">
        <v>0</v>
      </c>
      <c r="AV82" s="642">
        <v>0</v>
      </c>
      <c r="AW82" s="643">
        <v>0</v>
      </c>
      <c r="AX82" s="643">
        <v>0</v>
      </c>
      <c r="AY82" s="642">
        <v>2</v>
      </c>
      <c r="AZ82" s="642">
        <v>6</v>
      </c>
      <c r="BA82" s="642">
        <v>0</v>
      </c>
      <c r="BB82" s="642">
        <v>0</v>
      </c>
      <c r="BC82" s="642">
        <v>0</v>
      </c>
      <c r="BD82" s="642">
        <v>0</v>
      </c>
      <c r="BE82" s="13">
        <f t="shared" si="67"/>
        <v>0</v>
      </c>
      <c r="BF82" s="13">
        <f t="shared" si="67"/>
        <v>0</v>
      </c>
      <c r="BG82" s="10">
        <f t="shared" si="68"/>
        <v>0</v>
      </c>
      <c r="BH82" s="13">
        <f t="shared" si="69"/>
        <v>2</v>
      </c>
      <c r="BI82" s="13">
        <f t="shared" si="69"/>
        <v>6</v>
      </c>
      <c r="BJ82" s="10">
        <f t="shared" si="70"/>
        <v>8</v>
      </c>
      <c r="BK82" s="44">
        <f t="shared" si="71"/>
        <v>2</v>
      </c>
      <c r="BL82" s="44">
        <f t="shared" si="71"/>
        <v>6</v>
      </c>
      <c r="BM82" s="11">
        <f t="shared" si="71"/>
        <v>8</v>
      </c>
      <c r="BN82" s="642">
        <v>0</v>
      </c>
      <c r="BO82" s="642">
        <v>0</v>
      </c>
      <c r="BP82" s="642">
        <v>0</v>
      </c>
      <c r="BQ82" s="642">
        <v>0</v>
      </c>
      <c r="BR82" s="642">
        <v>0</v>
      </c>
      <c r="BS82" s="642">
        <v>0</v>
      </c>
      <c r="BT82" s="642">
        <v>1</v>
      </c>
      <c r="BU82" s="642">
        <v>0</v>
      </c>
      <c r="BV82" s="644">
        <f t="shared" si="72"/>
        <v>1</v>
      </c>
      <c r="BW82" s="644">
        <f t="shared" si="72"/>
        <v>0</v>
      </c>
      <c r="BX82" s="44">
        <f t="shared" si="56"/>
        <v>1</v>
      </c>
      <c r="BY82" s="44">
        <f t="shared" si="56"/>
        <v>0</v>
      </c>
      <c r="BZ82" s="11">
        <f t="shared" si="57"/>
        <v>1</v>
      </c>
      <c r="CA82" s="14">
        <f t="shared" si="58"/>
        <v>2</v>
      </c>
      <c r="CB82" s="14">
        <f t="shared" si="58"/>
        <v>6</v>
      </c>
      <c r="CC82" s="13">
        <f t="shared" si="59"/>
        <v>1</v>
      </c>
      <c r="CD82" s="13">
        <f t="shared" si="59"/>
        <v>0</v>
      </c>
      <c r="CE82" s="13">
        <f t="shared" si="60"/>
        <v>3</v>
      </c>
      <c r="CF82" s="13">
        <f t="shared" si="60"/>
        <v>6</v>
      </c>
      <c r="CG82" s="289">
        <f t="shared" si="61"/>
        <v>9</v>
      </c>
      <c r="CJ82" s="1">
        <v>1</v>
      </c>
      <c r="CK82" s="6">
        <f t="shared" si="73"/>
        <v>4</v>
      </c>
      <c r="CL82" s="6">
        <v>0</v>
      </c>
      <c r="CM82" s="6">
        <v>1</v>
      </c>
      <c r="CN82" s="6">
        <f t="shared" si="74"/>
        <v>2</v>
      </c>
      <c r="CO82" s="6">
        <f t="shared" si="75"/>
        <v>7</v>
      </c>
    </row>
    <row r="83" spans="1:93" ht="15" x14ac:dyDescent="0.25">
      <c r="A83" s="1" t="s">
        <v>1438</v>
      </c>
      <c r="B83" s="6">
        <v>70</v>
      </c>
      <c r="C83" s="9">
        <v>70</v>
      </c>
      <c r="D83" s="641" t="s">
        <v>6</v>
      </c>
      <c r="E83" s="37" t="s">
        <v>25</v>
      </c>
      <c r="F83" s="645">
        <v>20340597</v>
      </c>
      <c r="G83" s="646" t="s">
        <v>337</v>
      </c>
      <c r="H83" s="9" t="s">
        <v>52</v>
      </c>
      <c r="I83" s="642">
        <v>0</v>
      </c>
      <c r="J83" s="642">
        <v>0</v>
      </c>
      <c r="K83" s="642">
        <v>0</v>
      </c>
      <c r="L83" s="642">
        <v>1</v>
      </c>
      <c r="M83" s="642">
        <v>1</v>
      </c>
      <c r="N83" s="642">
        <v>0</v>
      </c>
      <c r="O83" s="642">
        <v>2</v>
      </c>
      <c r="P83" s="642">
        <v>2</v>
      </c>
      <c r="Q83" s="14">
        <f t="shared" si="62"/>
        <v>3</v>
      </c>
      <c r="R83" s="14">
        <f t="shared" si="62"/>
        <v>3</v>
      </c>
      <c r="S83" s="10">
        <f t="shared" si="63"/>
        <v>6</v>
      </c>
      <c r="T83" s="642">
        <v>0</v>
      </c>
      <c r="U83" s="642">
        <v>0</v>
      </c>
      <c r="V83" s="642">
        <v>0</v>
      </c>
      <c r="W83" s="642">
        <v>0</v>
      </c>
      <c r="X83" s="642">
        <v>2</v>
      </c>
      <c r="Y83" s="642">
        <v>2</v>
      </c>
      <c r="Z83" s="623">
        <f t="shared" si="76"/>
        <v>2</v>
      </c>
      <c r="AA83" s="623">
        <f t="shared" si="76"/>
        <v>2</v>
      </c>
      <c r="AB83" s="10">
        <f t="shared" si="50"/>
        <v>4</v>
      </c>
      <c r="AC83" s="44">
        <f t="shared" si="64"/>
        <v>5</v>
      </c>
      <c r="AD83" s="44">
        <f t="shared" si="64"/>
        <v>5</v>
      </c>
      <c r="AE83" s="44">
        <f t="shared" si="51"/>
        <v>10</v>
      </c>
      <c r="AF83" s="12">
        <f t="shared" si="65"/>
        <v>3</v>
      </c>
      <c r="AG83" s="12">
        <f t="shared" si="66"/>
        <v>2</v>
      </c>
      <c r="AH83" s="10">
        <f t="shared" si="52"/>
        <v>5</v>
      </c>
      <c r="AI83" s="12">
        <f>VLOOKUP($F83,'Guru SertifikaSi'!$C$6:$G$675,'Guru SertifikaSi'!E$3,FALSE)</f>
        <v>2</v>
      </c>
      <c r="AJ83" s="12">
        <f>VLOOKUP($F83,'Guru SertifikaSi'!$C$6:$G$675,'Guru SertifikaSi'!F$3,FALSE)</f>
        <v>3</v>
      </c>
      <c r="AK83" s="10">
        <f t="shared" si="53"/>
        <v>5</v>
      </c>
      <c r="AL83" s="44">
        <f t="shared" si="54"/>
        <v>5</v>
      </c>
      <c r="AM83" s="44">
        <f t="shared" si="54"/>
        <v>5</v>
      </c>
      <c r="AN83" s="11">
        <f t="shared" si="55"/>
        <v>10</v>
      </c>
      <c r="AO83" s="642">
        <v>0</v>
      </c>
      <c r="AP83" s="642">
        <v>1</v>
      </c>
      <c r="AQ83" s="642">
        <v>0</v>
      </c>
      <c r="AR83" s="642">
        <v>0</v>
      </c>
      <c r="AS83" s="642">
        <v>0</v>
      </c>
      <c r="AT83" s="642">
        <v>0</v>
      </c>
      <c r="AU83" s="642">
        <v>0</v>
      </c>
      <c r="AV83" s="642">
        <v>0</v>
      </c>
      <c r="AW83" s="643">
        <v>0</v>
      </c>
      <c r="AX83" s="643">
        <v>0</v>
      </c>
      <c r="AY83" s="642">
        <v>5</v>
      </c>
      <c r="AZ83" s="642">
        <v>4</v>
      </c>
      <c r="BA83" s="642">
        <v>0</v>
      </c>
      <c r="BB83" s="642">
        <v>0</v>
      </c>
      <c r="BC83" s="642">
        <v>0</v>
      </c>
      <c r="BD83" s="642">
        <v>0</v>
      </c>
      <c r="BE83" s="13">
        <f t="shared" si="67"/>
        <v>0</v>
      </c>
      <c r="BF83" s="13">
        <f t="shared" si="67"/>
        <v>1</v>
      </c>
      <c r="BG83" s="10">
        <f t="shared" si="68"/>
        <v>1</v>
      </c>
      <c r="BH83" s="13">
        <f t="shared" si="69"/>
        <v>5</v>
      </c>
      <c r="BI83" s="13">
        <f t="shared" si="69"/>
        <v>4</v>
      </c>
      <c r="BJ83" s="10">
        <f t="shared" si="70"/>
        <v>9</v>
      </c>
      <c r="BK83" s="44">
        <f t="shared" si="71"/>
        <v>5</v>
      </c>
      <c r="BL83" s="44">
        <f t="shared" si="71"/>
        <v>5</v>
      </c>
      <c r="BM83" s="11">
        <f t="shared" si="71"/>
        <v>10</v>
      </c>
      <c r="BN83" s="642">
        <v>0</v>
      </c>
      <c r="BO83" s="642">
        <v>0</v>
      </c>
      <c r="BP83" s="642">
        <v>0</v>
      </c>
      <c r="BQ83" s="642">
        <v>0</v>
      </c>
      <c r="BR83" s="642">
        <v>0</v>
      </c>
      <c r="BS83" s="642">
        <v>0</v>
      </c>
      <c r="BT83" s="642">
        <v>0</v>
      </c>
      <c r="BU83" s="642">
        <v>0</v>
      </c>
      <c r="BV83" s="644">
        <f t="shared" si="72"/>
        <v>0</v>
      </c>
      <c r="BW83" s="644">
        <f t="shared" si="72"/>
        <v>0</v>
      </c>
      <c r="BX83" s="44">
        <f t="shared" si="56"/>
        <v>0</v>
      </c>
      <c r="BY83" s="44">
        <f t="shared" si="56"/>
        <v>0</v>
      </c>
      <c r="BZ83" s="11">
        <f t="shared" si="57"/>
        <v>0</v>
      </c>
      <c r="CA83" s="14">
        <f t="shared" si="58"/>
        <v>5</v>
      </c>
      <c r="CB83" s="14">
        <f t="shared" si="58"/>
        <v>5</v>
      </c>
      <c r="CC83" s="13">
        <f t="shared" si="59"/>
        <v>0</v>
      </c>
      <c r="CD83" s="13">
        <f t="shared" si="59"/>
        <v>0</v>
      </c>
      <c r="CE83" s="13">
        <f t="shared" si="60"/>
        <v>5</v>
      </c>
      <c r="CF83" s="13">
        <f t="shared" si="60"/>
        <v>5</v>
      </c>
      <c r="CG83" s="289">
        <f t="shared" si="61"/>
        <v>10</v>
      </c>
      <c r="CJ83" s="1">
        <v>1</v>
      </c>
      <c r="CK83" s="6">
        <f t="shared" si="73"/>
        <v>3</v>
      </c>
      <c r="CL83" s="6">
        <v>0</v>
      </c>
      <c r="CM83" s="6">
        <v>1</v>
      </c>
      <c r="CN83" s="6">
        <f t="shared" si="74"/>
        <v>5</v>
      </c>
      <c r="CO83" s="6">
        <f t="shared" si="75"/>
        <v>5</v>
      </c>
    </row>
    <row r="84" spans="1:93" ht="15" x14ac:dyDescent="0.25">
      <c r="A84" s="1" t="s">
        <v>1439</v>
      </c>
      <c r="B84" s="6">
        <v>71</v>
      </c>
      <c r="C84" s="9">
        <v>71</v>
      </c>
      <c r="D84" s="641" t="s">
        <v>6</v>
      </c>
      <c r="E84" s="37" t="s">
        <v>25</v>
      </c>
      <c r="F84" s="645">
        <v>20340598</v>
      </c>
      <c r="G84" s="646" t="s">
        <v>338</v>
      </c>
      <c r="H84" s="9" t="s">
        <v>52</v>
      </c>
      <c r="I84" s="642">
        <v>0</v>
      </c>
      <c r="J84" s="642">
        <v>0</v>
      </c>
      <c r="K84" s="642">
        <v>0</v>
      </c>
      <c r="L84" s="642">
        <v>0</v>
      </c>
      <c r="M84" s="642">
        <v>0</v>
      </c>
      <c r="N84" s="642">
        <v>0</v>
      </c>
      <c r="O84" s="642">
        <v>0</v>
      </c>
      <c r="P84" s="642">
        <v>3</v>
      </c>
      <c r="Q84" s="14">
        <f t="shared" si="62"/>
        <v>0</v>
      </c>
      <c r="R84" s="14">
        <f t="shared" si="62"/>
        <v>3</v>
      </c>
      <c r="S84" s="10">
        <f t="shared" si="63"/>
        <v>3</v>
      </c>
      <c r="T84" s="642">
        <v>0</v>
      </c>
      <c r="U84" s="642">
        <v>0</v>
      </c>
      <c r="V84" s="642">
        <v>0</v>
      </c>
      <c r="W84" s="642">
        <v>0</v>
      </c>
      <c r="X84" s="642">
        <v>3</v>
      </c>
      <c r="Y84" s="642">
        <v>2</v>
      </c>
      <c r="Z84" s="623">
        <f t="shared" si="76"/>
        <v>3</v>
      </c>
      <c r="AA84" s="623">
        <f t="shared" si="76"/>
        <v>2</v>
      </c>
      <c r="AB84" s="10">
        <f t="shared" si="50"/>
        <v>5</v>
      </c>
      <c r="AC84" s="44">
        <f t="shared" si="64"/>
        <v>3</v>
      </c>
      <c r="AD84" s="44">
        <f t="shared" si="64"/>
        <v>5</v>
      </c>
      <c r="AE84" s="44">
        <f t="shared" si="51"/>
        <v>8</v>
      </c>
      <c r="AF84" s="12">
        <f t="shared" si="65"/>
        <v>2</v>
      </c>
      <c r="AG84" s="12">
        <f t="shared" si="66"/>
        <v>3</v>
      </c>
      <c r="AH84" s="10">
        <f t="shared" si="52"/>
        <v>5</v>
      </c>
      <c r="AI84" s="12">
        <f>VLOOKUP($F84,'Guru SertifikaSi'!$C$6:$G$675,'Guru SertifikaSi'!E$3,FALSE)</f>
        <v>1</v>
      </c>
      <c r="AJ84" s="12">
        <f>VLOOKUP($F84,'Guru SertifikaSi'!$C$6:$G$675,'Guru SertifikaSi'!F$3,FALSE)</f>
        <v>2</v>
      </c>
      <c r="AK84" s="10">
        <f t="shared" si="53"/>
        <v>3</v>
      </c>
      <c r="AL84" s="44">
        <f t="shared" si="54"/>
        <v>3</v>
      </c>
      <c r="AM84" s="44">
        <f t="shared" si="54"/>
        <v>5</v>
      </c>
      <c r="AN84" s="11">
        <f t="shared" si="55"/>
        <v>8</v>
      </c>
      <c r="AO84" s="642">
        <v>0</v>
      </c>
      <c r="AP84" s="642">
        <v>0</v>
      </c>
      <c r="AQ84" s="642">
        <v>0</v>
      </c>
      <c r="AR84" s="642">
        <v>0</v>
      </c>
      <c r="AS84" s="642">
        <v>0</v>
      </c>
      <c r="AT84" s="642">
        <v>0</v>
      </c>
      <c r="AU84" s="642">
        <v>0</v>
      </c>
      <c r="AV84" s="642">
        <v>0</v>
      </c>
      <c r="AW84" s="643">
        <v>0</v>
      </c>
      <c r="AX84" s="643">
        <v>0</v>
      </c>
      <c r="AY84" s="642">
        <v>3</v>
      </c>
      <c r="AZ84" s="642">
        <v>5</v>
      </c>
      <c r="BA84" s="642">
        <v>0</v>
      </c>
      <c r="BB84" s="642">
        <v>0</v>
      </c>
      <c r="BC84" s="642">
        <v>0</v>
      </c>
      <c r="BD84" s="642">
        <v>0</v>
      </c>
      <c r="BE84" s="13">
        <f t="shared" si="67"/>
        <v>0</v>
      </c>
      <c r="BF84" s="13">
        <f t="shared" si="67"/>
        <v>0</v>
      </c>
      <c r="BG84" s="10">
        <f t="shared" si="68"/>
        <v>0</v>
      </c>
      <c r="BH84" s="13">
        <f t="shared" si="69"/>
        <v>3</v>
      </c>
      <c r="BI84" s="13">
        <f t="shared" si="69"/>
        <v>5</v>
      </c>
      <c r="BJ84" s="10">
        <f t="shared" si="70"/>
        <v>8</v>
      </c>
      <c r="BK84" s="44">
        <f t="shared" si="71"/>
        <v>3</v>
      </c>
      <c r="BL84" s="44">
        <f t="shared" si="71"/>
        <v>5</v>
      </c>
      <c r="BM84" s="11">
        <f t="shared" si="71"/>
        <v>8</v>
      </c>
      <c r="BN84" s="642">
        <v>0</v>
      </c>
      <c r="BO84" s="642">
        <v>0</v>
      </c>
      <c r="BP84" s="642">
        <v>0</v>
      </c>
      <c r="BQ84" s="642">
        <v>0</v>
      </c>
      <c r="BR84" s="642">
        <v>0</v>
      </c>
      <c r="BS84" s="642">
        <v>0</v>
      </c>
      <c r="BT84" s="642">
        <v>0</v>
      </c>
      <c r="BU84" s="642">
        <v>0</v>
      </c>
      <c r="BV84" s="644">
        <f t="shared" si="72"/>
        <v>0</v>
      </c>
      <c r="BW84" s="644">
        <f t="shared" si="72"/>
        <v>0</v>
      </c>
      <c r="BX84" s="44">
        <f t="shared" si="56"/>
        <v>0</v>
      </c>
      <c r="BY84" s="44">
        <f t="shared" si="56"/>
        <v>0</v>
      </c>
      <c r="BZ84" s="11">
        <f t="shared" si="57"/>
        <v>0</v>
      </c>
      <c r="CA84" s="14">
        <f t="shared" si="58"/>
        <v>3</v>
      </c>
      <c r="CB84" s="14">
        <f t="shared" si="58"/>
        <v>5</v>
      </c>
      <c r="CC84" s="13">
        <f t="shared" si="59"/>
        <v>0</v>
      </c>
      <c r="CD84" s="13">
        <f t="shared" si="59"/>
        <v>0</v>
      </c>
      <c r="CE84" s="13">
        <f t="shared" si="60"/>
        <v>3</v>
      </c>
      <c r="CF84" s="13">
        <f t="shared" si="60"/>
        <v>5</v>
      </c>
      <c r="CG84" s="289">
        <f t="shared" si="61"/>
        <v>8</v>
      </c>
      <c r="CJ84" s="1">
        <v>1</v>
      </c>
      <c r="CK84" s="6">
        <f t="shared" si="73"/>
        <v>4</v>
      </c>
      <c r="CL84" s="6">
        <v>0</v>
      </c>
      <c r="CM84" s="6">
        <v>1</v>
      </c>
      <c r="CN84" s="6">
        <f t="shared" si="74"/>
        <v>3</v>
      </c>
      <c r="CO84" s="6">
        <f t="shared" si="75"/>
        <v>6</v>
      </c>
    </row>
    <row r="85" spans="1:93" ht="15" x14ac:dyDescent="0.25">
      <c r="A85" s="1" t="s">
        <v>1440</v>
      </c>
      <c r="B85" s="6">
        <v>72</v>
      </c>
      <c r="C85" s="9">
        <v>72</v>
      </c>
      <c r="D85" s="641" t="s">
        <v>6</v>
      </c>
      <c r="E85" s="37" t="s">
        <v>25</v>
      </c>
      <c r="F85" s="645">
        <v>20319250</v>
      </c>
      <c r="G85" s="646" t="s">
        <v>339</v>
      </c>
      <c r="H85" s="9" t="s">
        <v>52</v>
      </c>
      <c r="I85" s="642">
        <v>0</v>
      </c>
      <c r="J85" s="642">
        <v>0</v>
      </c>
      <c r="K85" s="642">
        <v>0</v>
      </c>
      <c r="L85" s="642">
        <v>0</v>
      </c>
      <c r="M85" s="642">
        <v>0</v>
      </c>
      <c r="N85" s="642">
        <v>2</v>
      </c>
      <c r="O85" s="642">
        <v>1</v>
      </c>
      <c r="P85" s="642">
        <v>3</v>
      </c>
      <c r="Q85" s="14">
        <f t="shared" si="62"/>
        <v>1</v>
      </c>
      <c r="R85" s="14">
        <f t="shared" si="62"/>
        <v>5</v>
      </c>
      <c r="S85" s="10">
        <f t="shared" si="63"/>
        <v>6</v>
      </c>
      <c r="T85" s="642">
        <v>0</v>
      </c>
      <c r="U85" s="642">
        <v>0</v>
      </c>
      <c r="V85" s="642">
        <v>0</v>
      </c>
      <c r="W85" s="642">
        <v>1</v>
      </c>
      <c r="X85" s="642">
        <v>0</v>
      </c>
      <c r="Y85" s="642">
        <v>1</v>
      </c>
      <c r="Z85" s="623">
        <f t="shared" si="76"/>
        <v>0</v>
      </c>
      <c r="AA85" s="623">
        <f t="shared" si="76"/>
        <v>2</v>
      </c>
      <c r="AB85" s="10">
        <f t="shared" si="50"/>
        <v>2</v>
      </c>
      <c r="AC85" s="44">
        <f t="shared" si="64"/>
        <v>1</v>
      </c>
      <c r="AD85" s="44">
        <f t="shared" si="64"/>
        <v>7</v>
      </c>
      <c r="AE85" s="44">
        <f t="shared" si="51"/>
        <v>8</v>
      </c>
      <c r="AF85" s="12">
        <f t="shared" si="65"/>
        <v>0</v>
      </c>
      <c r="AG85" s="12">
        <f t="shared" si="66"/>
        <v>3</v>
      </c>
      <c r="AH85" s="10">
        <f t="shared" si="52"/>
        <v>3</v>
      </c>
      <c r="AI85" s="12">
        <f>VLOOKUP($F85,'Guru SertifikaSi'!$C$6:$G$675,'Guru SertifikaSi'!E$3,FALSE)</f>
        <v>1</v>
      </c>
      <c r="AJ85" s="12">
        <f>VLOOKUP($F85,'Guru SertifikaSi'!$C$6:$G$675,'Guru SertifikaSi'!F$3,FALSE)</f>
        <v>4</v>
      </c>
      <c r="AK85" s="10">
        <f t="shared" si="53"/>
        <v>5</v>
      </c>
      <c r="AL85" s="44">
        <f t="shared" si="54"/>
        <v>1</v>
      </c>
      <c r="AM85" s="44">
        <f t="shared" si="54"/>
        <v>7</v>
      </c>
      <c r="AN85" s="11">
        <f t="shared" si="55"/>
        <v>8</v>
      </c>
      <c r="AO85" s="642">
        <v>0</v>
      </c>
      <c r="AP85" s="642">
        <v>0</v>
      </c>
      <c r="AQ85" s="642">
        <v>0</v>
      </c>
      <c r="AR85" s="642">
        <v>0</v>
      </c>
      <c r="AS85" s="642">
        <v>0</v>
      </c>
      <c r="AT85" s="642">
        <v>0</v>
      </c>
      <c r="AU85" s="642">
        <v>0</v>
      </c>
      <c r="AV85" s="642">
        <v>0</v>
      </c>
      <c r="AW85" s="643">
        <v>0</v>
      </c>
      <c r="AX85" s="643">
        <v>0</v>
      </c>
      <c r="AY85" s="642">
        <v>0</v>
      </c>
      <c r="AZ85" s="642">
        <v>7</v>
      </c>
      <c r="BA85" s="642">
        <v>1</v>
      </c>
      <c r="BB85" s="642">
        <v>0</v>
      </c>
      <c r="BC85" s="642">
        <v>0</v>
      </c>
      <c r="BD85" s="642">
        <v>0</v>
      </c>
      <c r="BE85" s="13">
        <f t="shared" si="67"/>
        <v>0</v>
      </c>
      <c r="BF85" s="13">
        <f t="shared" si="67"/>
        <v>0</v>
      </c>
      <c r="BG85" s="10">
        <f t="shared" si="68"/>
        <v>0</v>
      </c>
      <c r="BH85" s="13">
        <f t="shared" si="69"/>
        <v>1</v>
      </c>
      <c r="BI85" s="13">
        <f t="shared" si="69"/>
        <v>7</v>
      </c>
      <c r="BJ85" s="10">
        <f t="shared" si="70"/>
        <v>8</v>
      </c>
      <c r="BK85" s="44">
        <f t="shared" si="71"/>
        <v>1</v>
      </c>
      <c r="BL85" s="44">
        <f t="shared" si="71"/>
        <v>7</v>
      </c>
      <c r="BM85" s="11">
        <f t="shared" si="71"/>
        <v>8</v>
      </c>
      <c r="BN85" s="642">
        <v>0</v>
      </c>
      <c r="BO85" s="642">
        <v>0</v>
      </c>
      <c r="BP85" s="642">
        <v>0</v>
      </c>
      <c r="BQ85" s="642">
        <v>0</v>
      </c>
      <c r="BR85" s="642">
        <v>0</v>
      </c>
      <c r="BS85" s="642">
        <v>0</v>
      </c>
      <c r="BT85" s="642">
        <v>0</v>
      </c>
      <c r="BU85" s="642">
        <v>0</v>
      </c>
      <c r="BV85" s="644">
        <f t="shared" si="72"/>
        <v>0</v>
      </c>
      <c r="BW85" s="644">
        <f t="shared" si="72"/>
        <v>0</v>
      </c>
      <c r="BX85" s="44">
        <f t="shared" si="56"/>
        <v>0</v>
      </c>
      <c r="BY85" s="44">
        <f t="shared" si="56"/>
        <v>0</v>
      </c>
      <c r="BZ85" s="11">
        <f t="shared" si="57"/>
        <v>0</v>
      </c>
      <c r="CA85" s="14">
        <f t="shared" si="58"/>
        <v>1</v>
      </c>
      <c r="CB85" s="14">
        <f t="shared" si="58"/>
        <v>7</v>
      </c>
      <c r="CC85" s="13">
        <f t="shared" si="59"/>
        <v>0</v>
      </c>
      <c r="CD85" s="13">
        <f t="shared" si="59"/>
        <v>0</v>
      </c>
      <c r="CE85" s="13">
        <f t="shared" si="60"/>
        <v>1</v>
      </c>
      <c r="CF85" s="13">
        <f t="shared" si="60"/>
        <v>7</v>
      </c>
      <c r="CG85" s="289">
        <f t="shared" si="61"/>
        <v>8</v>
      </c>
      <c r="CJ85" s="1">
        <v>1</v>
      </c>
      <c r="CK85" s="6">
        <f t="shared" si="73"/>
        <v>4</v>
      </c>
      <c r="CL85" s="6">
        <v>0</v>
      </c>
      <c r="CM85" s="6">
        <v>1</v>
      </c>
      <c r="CN85" s="6">
        <f t="shared" si="74"/>
        <v>0</v>
      </c>
      <c r="CO85" s="6">
        <f t="shared" si="75"/>
        <v>8</v>
      </c>
    </row>
    <row r="86" spans="1:93" ht="15" x14ac:dyDescent="0.25">
      <c r="A86" s="1" t="s">
        <v>1441</v>
      </c>
      <c r="B86" s="6">
        <v>73</v>
      </c>
      <c r="C86" s="9">
        <v>73</v>
      </c>
      <c r="D86" s="641" t="s">
        <v>6</v>
      </c>
      <c r="E86" s="37" t="s">
        <v>25</v>
      </c>
      <c r="F86" s="645">
        <v>20319249</v>
      </c>
      <c r="G86" s="646" t="s">
        <v>340</v>
      </c>
      <c r="H86" s="9" t="s">
        <v>52</v>
      </c>
      <c r="I86" s="642">
        <v>0</v>
      </c>
      <c r="J86" s="642">
        <v>0</v>
      </c>
      <c r="K86" s="642">
        <v>0</v>
      </c>
      <c r="L86" s="642">
        <v>0</v>
      </c>
      <c r="M86" s="642">
        <v>1</v>
      </c>
      <c r="N86" s="642">
        <v>2</v>
      </c>
      <c r="O86" s="642">
        <v>1</v>
      </c>
      <c r="P86" s="642">
        <v>4</v>
      </c>
      <c r="Q86" s="14">
        <f t="shared" si="62"/>
        <v>2</v>
      </c>
      <c r="R86" s="14">
        <f t="shared" si="62"/>
        <v>6</v>
      </c>
      <c r="S86" s="10">
        <f t="shared" si="63"/>
        <v>8</v>
      </c>
      <c r="T86" s="642">
        <v>0</v>
      </c>
      <c r="U86" s="642">
        <v>0</v>
      </c>
      <c r="V86" s="642">
        <v>0</v>
      </c>
      <c r="W86" s="642">
        <v>0</v>
      </c>
      <c r="X86" s="642">
        <v>1</v>
      </c>
      <c r="Y86" s="642">
        <v>2</v>
      </c>
      <c r="Z86" s="623">
        <f t="shared" si="76"/>
        <v>1</v>
      </c>
      <c r="AA86" s="623">
        <f t="shared" si="76"/>
        <v>2</v>
      </c>
      <c r="AB86" s="10">
        <f t="shared" si="50"/>
        <v>3</v>
      </c>
      <c r="AC86" s="44">
        <f t="shared" si="64"/>
        <v>3</v>
      </c>
      <c r="AD86" s="44">
        <f t="shared" si="64"/>
        <v>8</v>
      </c>
      <c r="AE86" s="44">
        <f t="shared" si="51"/>
        <v>11</v>
      </c>
      <c r="AF86" s="12">
        <f t="shared" si="65"/>
        <v>1</v>
      </c>
      <c r="AG86" s="12">
        <f t="shared" si="66"/>
        <v>4</v>
      </c>
      <c r="AH86" s="10">
        <f t="shared" si="52"/>
        <v>5</v>
      </c>
      <c r="AI86" s="12">
        <f>VLOOKUP($F86,'Guru SertifikaSi'!$C$6:$G$675,'Guru SertifikaSi'!E$3,FALSE)</f>
        <v>2</v>
      </c>
      <c r="AJ86" s="12">
        <f>VLOOKUP($F86,'Guru SertifikaSi'!$C$6:$G$675,'Guru SertifikaSi'!F$3,FALSE)</f>
        <v>4</v>
      </c>
      <c r="AK86" s="10">
        <f t="shared" si="53"/>
        <v>6</v>
      </c>
      <c r="AL86" s="44">
        <f t="shared" si="54"/>
        <v>3</v>
      </c>
      <c r="AM86" s="44">
        <f t="shared" si="54"/>
        <v>8</v>
      </c>
      <c r="AN86" s="11">
        <f t="shared" si="55"/>
        <v>11</v>
      </c>
      <c r="AO86" s="642">
        <v>1</v>
      </c>
      <c r="AP86" s="642">
        <v>0</v>
      </c>
      <c r="AQ86" s="642">
        <v>0</v>
      </c>
      <c r="AR86" s="642">
        <v>0</v>
      </c>
      <c r="AS86" s="642">
        <v>0</v>
      </c>
      <c r="AT86" s="642">
        <v>0</v>
      </c>
      <c r="AU86" s="642">
        <v>0</v>
      </c>
      <c r="AV86" s="642">
        <v>0</v>
      </c>
      <c r="AW86" s="643">
        <v>0</v>
      </c>
      <c r="AX86" s="643">
        <v>0</v>
      </c>
      <c r="AY86" s="642">
        <v>2</v>
      </c>
      <c r="AZ86" s="642">
        <v>8</v>
      </c>
      <c r="BA86" s="642">
        <v>0</v>
      </c>
      <c r="BB86" s="642">
        <v>0</v>
      </c>
      <c r="BC86" s="642">
        <v>0</v>
      </c>
      <c r="BD86" s="642">
        <v>0</v>
      </c>
      <c r="BE86" s="13">
        <f t="shared" si="67"/>
        <v>1</v>
      </c>
      <c r="BF86" s="13">
        <f t="shared" si="67"/>
        <v>0</v>
      </c>
      <c r="BG86" s="10">
        <f t="shared" si="68"/>
        <v>1</v>
      </c>
      <c r="BH86" s="13">
        <f t="shared" si="69"/>
        <v>2</v>
      </c>
      <c r="BI86" s="13">
        <f t="shared" si="69"/>
        <v>8</v>
      </c>
      <c r="BJ86" s="10">
        <f t="shared" si="70"/>
        <v>10</v>
      </c>
      <c r="BK86" s="44">
        <f t="shared" si="71"/>
        <v>3</v>
      </c>
      <c r="BL86" s="44">
        <f t="shared" si="71"/>
        <v>8</v>
      </c>
      <c r="BM86" s="11">
        <f t="shared" si="71"/>
        <v>11</v>
      </c>
      <c r="BN86" s="642">
        <v>0</v>
      </c>
      <c r="BO86" s="642">
        <v>0</v>
      </c>
      <c r="BP86" s="642">
        <v>0</v>
      </c>
      <c r="BQ86" s="642">
        <v>0</v>
      </c>
      <c r="BR86" s="642">
        <v>0</v>
      </c>
      <c r="BS86" s="642">
        <v>0</v>
      </c>
      <c r="BT86" s="642">
        <v>0</v>
      </c>
      <c r="BU86" s="642">
        <v>0</v>
      </c>
      <c r="BV86" s="644">
        <f t="shared" si="72"/>
        <v>0</v>
      </c>
      <c r="BW86" s="644">
        <f t="shared" si="72"/>
        <v>0</v>
      </c>
      <c r="BX86" s="44">
        <f t="shared" si="56"/>
        <v>0</v>
      </c>
      <c r="BY86" s="44">
        <f t="shared" si="56"/>
        <v>0</v>
      </c>
      <c r="BZ86" s="11">
        <f t="shared" si="57"/>
        <v>0</v>
      </c>
      <c r="CA86" s="14">
        <f t="shared" si="58"/>
        <v>3</v>
      </c>
      <c r="CB86" s="14">
        <f t="shared" si="58"/>
        <v>8</v>
      </c>
      <c r="CC86" s="13">
        <f t="shared" si="59"/>
        <v>0</v>
      </c>
      <c r="CD86" s="13">
        <f t="shared" si="59"/>
        <v>0</v>
      </c>
      <c r="CE86" s="13">
        <f t="shared" si="60"/>
        <v>3</v>
      </c>
      <c r="CF86" s="13">
        <f t="shared" si="60"/>
        <v>8</v>
      </c>
      <c r="CG86" s="289">
        <f t="shared" si="61"/>
        <v>11</v>
      </c>
      <c r="CJ86" s="1">
        <v>1</v>
      </c>
      <c r="CK86" s="6">
        <f t="shared" si="73"/>
        <v>5</v>
      </c>
      <c r="CL86" s="6">
        <v>0</v>
      </c>
      <c r="CM86" s="6">
        <v>1</v>
      </c>
      <c r="CN86" s="6">
        <f t="shared" si="74"/>
        <v>2</v>
      </c>
      <c r="CO86" s="6">
        <f t="shared" si="75"/>
        <v>9</v>
      </c>
    </row>
    <row r="87" spans="1:93" ht="15" x14ac:dyDescent="0.25">
      <c r="A87" s="1" t="s">
        <v>1442</v>
      </c>
      <c r="B87" s="6">
        <v>74</v>
      </c>
      <c r="C87" s="9">
        <v>74</v>
      </c>
      <c r="D87" s="641" t="s">
        <v>6</v>
      </c>
      <c r="E87" s="37" t="s">
        <v>25</v>
      </c>
      <c r="F87" s="645">
        <v>20319233</v>
      </c>
      <c r="G87" s="646" t="s">
        <v>341</v>
      </c>
      <c r="H87" s="9" t="s">
        <v>52</v>
      </c>
      <c r="I87" s="642">
        <v>0</v>
      </c>
      <c r="J87" s="642">
        <v>0</v>
      </c>
      <c r="K87" s="642">
        <v>0</v>
      </c>
      <c r="L87" s="642">
        <v>0</v>
      </c>
      <c r="M87" s="642">
        <v>0</v>
      </c>
      <c r="N87" s="642">
        <v>2</v>
      </c>
      <c r="O87" s="642">
        <v>1</v>
      </c>
      <c r="P87" s="642">
        <v>2</v>
      </c>
      <c r="Q87" s="14">
        <f t="shared" si="62"/>
        <v>1</v>
      </c>
      <c r="R87" s="14">
        <f t="shared" si="62"/>
        <v>4</v>
      </c>
      <c r="S87" s="10">
        <f t="shared" si="63"/>
        <v>5</v>
      </c>
      <c r="T87" s="642">
        <v>0</v>
      </c>
      <c r="U87" s="642">
        <v>0</v>
      </c>
      <c r="V87" s="642">
        <v>0</v>
      </c>
      <c r="W87" s="642">
        <v>2</v>
      </c>
      <c r="X87" s="642">
        <v>0</v>
      </c>
      <c r="Y87" s="642">
        <v>3</v>
      </c>
      <c r="Z87" s="623">
        <f t="shared" si="76"/>
        <v>0</v>
      </c>
      <c r="AA87" s="623">
        <f t="shared" si="76"/>
        <v>5</v>
      </c>
      <c r="AB87" s="10">
        <f t="shared" si="50"/>
        <v>5</v>
      </c>
      <c r="AC87" s="44">
        <f t="shared" si="64"/>
        <v>1</v>
      </c>
      <c r="AD87" s="44">
        <f t="shared" si="64"/>
        <v>9</v>
      </c>
      <c r="AE87" s="44">
        <f t="shared" si="51"/>
        <v>10</v>
      </c>
      <c r="AF87" s="12">
        <f t="shared" si="65"/>
        <v>0</v>
      </c>
      <c r="AG87" s="12">
        <f t="shared" si="66"/>
        <v>6</v>
      </c>
      <c r="AH87" s="10">
        <f t="shared" si="52"/>
        <v>6</v>
      </c>
      <c r="AI87" s="12">
        <f>VLOOKUP($F87,'Guru SertifikaSi'!$C$6:$G$675,'Guru SertifikaSi'!E$3,FALSE)</f>
        <v>2</v>
      </c>
      <c r="AJ87" s="12">
        <f>VLOOKUP($F87,'Guru SertifikaSi'!$C$6:$G$675,'Guru SertifikaSi'!F$3,FALSE)</f>
        <v>2</v>
      </c>
      <c r="AK87" s="10">
        <f t="shared" si="53"/>
        <v>4</v>
      </c>
      <c r="AL87" s="44">
        <f t="shared" si="54"/>
        <v>2</v>
      </c>
      <c r="AM87" s="44">
        <f t="shared" si="54"/>
        <v>8</v>
      </c>
      <c r="AN87" s="11">
        <f t="shared" si="55"/>
        <v>10</v>
      </c>
      <c r="AO87" s="642">
        <v>0</v>
      </c>
      <c r="AP87" s="642">
        <v>0</v>
      </c>
      <c r="AQ87" s="642">
        <v>0</v>
      </c>
      <c r="AR87" s="642">
        <v>0</v>
      </c>
      <c r="AS87" s="642">
        <v>0</v>
      </c>
      <c r="AT87" s="642">
        <v>0</v>
      </c>
      <c r="AU87" s="642">
        <v>0</v>
      </c>
      <c r="AV87" s="642">
        <v>0</v>
      </c>
      <c r="AW87" s="643">
        <v>0</v>
      </c>
      <c r="AX87" s="643">
        <v>0</v>
      </c>
      <c r="AY87" s="642">
        <v>2</v>
      </c>
      <c r="AZ87" s="642">
        <v>8</v>
      </c>
      <c r="BA87" s="642">
        <v>0</v>
      </c>
      <c r="BB87" s="642">
        <v>0</v>
      </c>
      <c r="BC87" s="642">
        <v>0</v>
      </c>
      <c r="BD87" s="642">
        <v>0</v>
      </c>
      <c r="BE87" s="13">
        <f t="shared" si="67"/>
        <v>0</v>
      </c>
      <c r="BF87" s="13">
        <f t="shared" si="67"/>
        <v>0</v>
      </c>
      <c r="BG87" s="10">
        <f t="shared" si="68"/>
        <v>0</v>
      </c>
      <c r="BH87" s="13">
        <f t="shared" si="69"/>
        <v>2</v>
      </c>
      <c r="BI87" s="13">
        <f t="shared" si="69"/>
        <v>8</v>
      </c>
      <c r="BJ87" s="10">
        <f t="shared" si="70"/>
        <v>10</v>
      </c>
      <c r="BK87" s="44">
        <f t="shared" si="71"/>
        <v>2</v>
      </c>
      <c r="BL87" s="44">
        <f t="shared" si="71"/>
        <v>8</v>
      </c>
      <c r="BM87" s="11">
        <f t="shared" si="71"/>
        <v>10</v>
      </c>
      <c r="BN87" s="642">
        <v>0</v>
      </c>
      <c r="BO87" s="642">
        <v>0</v>
      </c>
      <c r="BP87" s="642">
        <v>0</v>
      </c>
      <c r="BQ87" s="642">
        <v>0</v>
      </c>
      <c r="BR87" s="642">
        <v>0</v>
      </c>
      <c r="BS87" s="642">
        <v>0</v>
      </c>
      <c r="BT87" s="642">
        <v>0</v>
      </c>
      <c r="BU87" s="642">
        <v>0</v>
      </c>
      <c r="BV87" s="644">
        <f t="shared" si="72"/>
        <v>0</v>
      </c>
      <c r="BW87" s="644">
        <f t="shared" si="72"/>
        <v>0</v>
      </c>
      <c r="BX87" s="44">
        <f t="shared" si="56"/>
        <v>0</v>
      </c>
      <c r="BY87" s="44">
        <f t="shared" si="56"/>
        <v>0</v>
      </c>
      <c r="BZ87" s="11">
        <f t="shared" si="57"/>
        <v>0</v>
      </c>
      <c r="CA87" s="14">
        <f t="shared" si="58"/>
        <v>1</v>
      </c>
      <c r="CB87" s="14">
        <f t="shared" si="58"/>
        <v>9</v>
      </c>
      <c r="CC87" s="13">
        <f t="shared" si="59"/>
        <v>0</v>
      </c>
      <c r="CD87" s="13">
        <f t="shared" si="59"/>
        <v>0</v>
      </c>
      <c r="CE87" s="13">
        <f t="shared" si="60"/>
        <v>1</v>
      </c>
      <c r="CF87" s="13">
        <f t="shared" si="60"/>
        <v>9</v>
      </c>
      <c r="CG87" s="289">
        <f t="shared" si="61"/>
        <v>10</v>
      </c>
      <c r="CJ87" s="1">
        <v>1</v>
      </c>
      <c r="CK87" s="6">
        <f t="shared" si="73"/>
        <v>3</v>
      </c>
      <c r="CL87" s="6">
        <v>1</v>
      </c>
      <c r="CM87" s="6">
        <v>0</v>
      </c>
      <c r="CN87" s="6">
        <f t="shared" si="74"/>
        <v>3</v>
      </c>
      <c r="CO87" s="6">
        <f t="shared" si="75"/>
        <v>8</v>
      </c>
    </row>
    <row r="88" spans="1:93" ht="15" x14ac:dyDescent="0.25">
      <c r="A88" s="1" t="s">
        <v>1443</v>
      </c>
      <c r="B88" s="6">
        <v>75</v>
      </c>
      <c r="C88" s="9">
        <v>75</v>
      </c>
      <c r="D88" s="641" t="s">
        <v>6</v>
      </c>
      <c r="E88" s="37" t="s">
        <v>25</v>
      </c>
      <c r="F88" s="645">
        <v>20319094</v>
      </c>
      <c r="G88" s="646" t="s">
        <v>342</v>
      </c>
      <c r="H88" s="9" t="s">
        <v>52</v>
      </c>
      <c r="I88" s="642">
        <v>0</v>
      </c>
      <c r="J88" s="642">
        <v>0</v>
      </c>
      <c r="K88" s="642">
        <v>0</v>
      </c>
      <c r="L88" s="642">
        <v>0</v>
      </c>
      <c r="M88" s="642">
        <v>1</v>
      </c>
      <c r="N88" s="642">
        <v>4</v>
      </c>
      <c r="O88" s="642">
        <v>0</v>
      </c>
      <c r="P88" s="642">
        <v>2</v>
      </c>
      <c r="Q88" s="14">
        <f t="shared" si="62"/>
        <v>1</v>
      </c>
      <c r="R88" s="14">
        <f t="shared" si="62"/>
        <v>6</v>
      </c>
      <c r="S88" s="10">
        <f t="shared" si="63"/>
        <v>7</v>
      </c>
      <c r="T88" s="642">
        <v>0</v>
      </c>
      <c r="U88" s="642">
        <v>0</v>
      </c>
      <c r="V88" s="642">
        <v>1</v>
      </c>
      <c r="W88" s="642">
        <v>1</v>
      </c>
      <c r="X88" s="642">
        <v>0</v>
      </c>
      <c r="Y88" s="642">
        <v>0</v>
      </c>
      <c r="Z88" s="623">
        <f t="shared" si="76"/>
        <v>1</v>
      </c>
      <c r="AA88" s="623">
        <f t="shared" si="76"/>
        <v>1</v>
      </c>
      <c r="AB88" s="10">
        <f t="shared" si="50"/>
        <v>2</v>
      </c>
      <c r="AC88" s="44">
        <f t="shared" si="64"/>
        <v>2</v>
      </c>
      <c r="AD88" s="44">
        <f t="shared" si="64"/>
        <v>7</v>
      </c>
      <c r="AE88" s="44">
        <f t="shared" si="51"/>
        <v>9</v>
      </c>
      <c r="AF88" s="12">
        <f t="shared" si="65"/>
        <v>0</v>
      </c>
      <c r="AG88" s="12">
        <f t="shared" si="66"/>
        <v>4</v>
      </c>
      <c r="AH88" s="10">
        <f t="shared" si="52"/>
        <v>4</v>
      </c>
      <c r="AI88" s="12">
        <f>VLOOKUP($F88,'Guru SertifikaSi'!$C$6:$G$675,'Guru SertifikaSi'!E$3,FALSE)</f>
        <v>2</v>
      </c>
      <c r="AJ88" s="12">
        <f>VLOOKUP($F88,'Guru SertifikaSi'!$C$6:$G$675,'Guru SertifikaSi'!F$3,FALSE)</f>
        <v>3</v>
      </c>
      <c r="AK88" s="10">
        <f t="shared" si="53"/>
        <v>5</v>
      </c>
      <c r="AL88" s="44">
        <f t="shared" si="54"/>
        <v>2</v>
      </c>
      <c r="AM88" s="44">
        <f t="shared" si="54"/>
        <v>7</v>
      </c>
      <c r="AN88" s="11">
        <f t="shared" si="55"/>
        <v>9</v>
      </c>
      <c r="AO88" s="642">
        <v>0</v>
      </c>
      <c r="AP88" s="642">
        <v>0</v>
      </c>
      <c r="AQ88" s="642">
        <v>0</v>
      </c>
      <c r="AR88" s="642">
        <v>0</v>
      </c>
      <c r="AS88" s="642">
        <v>0</v>
      </c>
      <c r="AT88" s="642">
        <v>0</v>
      </c>
      <c r="AU88" s="642">
        <v>0</v>
      </c>
      <c r="AV88" s="642">
        <v>0</v>
      </c>
      <c r="AW88" s="643">
        <v>0</v>
      </c>
      <c r="AX88" s="643">
        <v>0</v>
      </c>
      <c r="AY88" s="642">
        <v>2</v>
      </c>
      <c r="AZ88" s="642">
        <v>7</v>
      </c>
      <c r="BA88" s="642">
        <v>0</v>
      </c>
      <c r="BB88" s="642">
        <v>0</v>
      </c>
      <c r="BC88" s="642">
        <v>0</v>
      </c>
      <c r="BD88" s="642">
        <v>0</v>
      </c>
      <c r="BE88" s="13">
        <f t="shared" si="67"/>
        <v>0</v>
      </c>
      <c r="BF88" s="13">
        <f t="shared" si="67"/>
        <v>0</v>
      </c>
      <c r="BG88" s="10">
        <f t="shared" si="68"/>
        <v>0</v>
      </c>
      <c r="BH88" s="13">
        <f t="shared" si="69"/>
        <v>2</v>
      </c>
      <c r="BI88" s="13">
        <f t="shared" si="69"/>
        <v>7</v>
      </c>
      <c r="BJ88" s="10">
        <f t="shared" si="70"/>
        <v>9</v>
      </c>
      <c r="BK88" s="44">
        <f t="shared" si="71"/>
        <v>2</v>
      </c>
      <c r="BL88" s="44">
        <f t="shared" si="71"/>
        <v>7</v>
      </c>
      <c r="BM88" s="11">
        <f t="shared" si="71"/>
        <v>9</v>
      </c>
      <c r="BN88" s="642">
        <v>0</v>
      </c>
      <c r="BO88" s="642">
        <v>0</v>
      </c>
      <c r="BP88" s="642">
        <v>0</v>
      </c>
      <c r="BQ88" s="642">
        <v>0</v>
      </c>
      <c r="BR88" s="642">
        <v>0</v>
      </c>
      <c r="BS88" s="642">
        <v>0</v>
      </c>
      <c r="BT88" s="642">
        <v>0</v>
      </c>
      <c r="BU88" s="642">
        <v>0</v>
      </c>
      <c r="BV88" s="644">
        <f t="shared" si="72"/>
        <v>0</v>
      </c>
      <c r="BW88" s="644">
        <f t="shared" si="72"/>
        <v>0</v>
      </c>
      <c r="BX88" s="44">
        <f t="shared" si="56"/>
        <v>0</v>
      </c>
      <c r="BY88" s="44">
        <f t="shared" si="56"/>
        <v>0</v>
      </c>
      <c r="BZ88" s="11">
        <f t="shared" si="57"/>
        <v>0</v>
      </c>
      <c r="CA88" s="14">
        <f t="shared" si="58"/>
        <v>2</v>
      </c>
      <c r="CB88" s="14">
        <f t="shared" si="58"/>
        <v>7</v>
      </c>
      <c r="CC88" s="13">
        <f t="shared" si="59"/>
        <v>0</v>
      </c>
      <c r="CD88" s="13">
        <f t="shared" si="59"/>
        <v>0</v>
      </c>
      <c r="CE88" s="13">
        <f t="shared" si="60"/>
        <v>2</v>
      </c>
      <c r="CF88" s="13">
        <f t="shared" si="60"/>
        <v>7</v>
      </c>
      <c r="CG88" s="289">
        <f t="shared" si="61"/>
        <v>9</v>
      </c>
      <c r="CJ88" s="1">
        <v>1</v>
      </c>
      <c r="CK88" s="6">
        <f t="shared" si="73"/>
        <v>3</v>
      </c>
      <c r="CL88" s="6">
        <v>0</v>
      </c>
      <c r="CM88" s="6">
        <v>1</v>
      </c>
      <c r="CN88" s="6">
        <f t="shared" si="74"/>
        <v>2</v>
      </c>
      <c r="CO88" s="6">
        <f t="shared" si="75"/>
        <v>8</v>
      </c>
    </row>
    <row r="89" spans="1:93" ht="15" x14ac:dyDescent="0.25">
      <c r="A89" s="1" t="s">
        <v>1444</v>
      </c>
      <c r="B89" s="6">
        <v>76</v>
      </c>
      <c r="C89" s="9">
        <v>76</v>
      </c>
      <c r="D89" s="641" t="s">
        <v>6</v>
      </c>
      <c r="E89" s="37" t="s">
        <v>25</v>
      </c>
      <c r="F89" s="645">
        <v>20319105</v>
      </c>
      <c r="G89" s="646" t="s">
        <v>343</v>
      </c>
      <c r="H89" s="9" t="s">
        <v>52</v>
      </c>
      <c r="I89" s="642">
        <v>0</v>
      </c>
      <c r="J89" s="642">
        <v>0</v>
      </c>
      <c r="K89" s="642">
        <v>0</v>
      </c>
      <c r="L89" s="642">
        <v>0</v>
      </c>
      <c r="M89" s="642">
        <v>0</v>
      </c>
      <c r="N89" s="642">
        <v>2</v>
      </c>
      <c r="O89" s="642">
        <v>0</v>
      </c>
      <c r="P89" s="642">
        <v>1</v>
      </c>
      <c r="Q89" s="14">
        <f t="shared" si="62"/>
        <v>0</v>
      </c>
      <c r="R89" s="14">
        <f t="shared" si="62"/>
        <v>3</v>
      </c>
      <c r="S89" s="10">
        <f t="shared" si="63"/>
        <v>3</v>
      </c>
      <c r="T89" s="642">
        <v>0</v>
      </c>
      <c r="U89" s="642">
        <v>0</v>
      </c>
      <c r="V89" s="642">
        <v>2</v>
      </c>
      <c r="W89" s="642">
        <v>4</v>
      </c>
      <c r="X89" s="642">
        <v>1</v>
      </c>
      <c r="Y89" s="642">
        <v>0</v>
      </c>
      <c r="Z89" s="623">
        <f t="shared" si="76"/>
        <v>3</v>
      </c>
      <c r="AA89" s="623">
        <f t="shared" si="76"/>
        <v>4</v>
      </c>
      <c r="AB89" s="10">
        <f t="shared" si="50"/>
        <v>7</v>
      </c>
      <c r="AC89" s="44">
        <f t="shared" si="64"/>
        <v>3</v>
      </c>
      <c r="AD89" s="44">
        <f t="shared" si="64"/>
        <v>7</v>
      </c>
      <c r="AE89" s="44">
        <f t="shared" si="51"/>
        <v>10</v>
      </c>
      <c r="AF89" s="12">
        <f t="shared" si="65"/>
        <v>3</v>
      </c>
      <c r="AG89" s="12">
        <f t="shared" si="66"/>
        <v>5</v>
      </c>
      <c r="AH89" s="10">
        <f t="shared" si="52"/>
        <v>8</v>
      </c>
      <c r="AI89" s="12">
        <f>VLOOKUP($F89,'Guru SertifikaSi'!$C$6:$G$675,'Guru SertifikaSi'!E$3,FALSE)</f>
        <v>0</v>
      </c>
      <c r="AJ89" s="12">
        <f>VLOOKUP($F89,'Guru SertifikaSi'!$C$6:$G$675,'Guru SertifikaSi'!F$3,FALSE)</f>
        <v>2</v>
      </c>
      <c r="AK89" s="10">
        <f t="shared" si="53"/>
        <v>2</v>
      </c>
      <c r="AL89" s="44">
        <f t="shared" si="54"/>
        <v>3</v>
      </c>
      <c r="AM89" s="44">
        <f t="shared" si="54"/>
        <v>7</v>
      </c>
      <c r="AN89" s="11">
        <f t="shared" si="55"/>
        <v>10</v>
      </c>
      <c r="AO89" s="642">
        <v>0</v>
      </c>
      <c r="AP89" s="642">
        <v>0</v>
      </c>
      <c r="AQ89" s="642">
        <v>0</v>
      </c>
      <c r="AR89" s="642">
        <v>0</v>
      </c>
      <c r="AS89" s="642">
        <v>0</v>
      </c>
      <c r="AT89" s="642">
        <v>0</v>
      </c>
      <c r="AU89" s="642">
        <v>0</v>
      </c>
      <c r="AV89" s="642">
        <v>0</v>
      </c>
      <c r="AW89" s="643">
        <v>0</v>
      </c>
      <c r="AX89" s="643">
        <v>0</v>
      </c>
      <c r="AY89" s="642">
        <v>3</v>
      </c>
      <c r="AZ89" s="642">
        <v>7</v>
      </c>
      <c r="BA89" s="642">
        <v>0</v>
      </c>
      <c r="BB89" s="642">
        <v>0</v>
      </c>
      <c r="BC89" s="642">
        <v>0</v>
      </c>
      <c r="BD89" s="642">
        <v>0</v>
      </c>
      <c r="BE89" s="13">
        <f t="shared" si="67"/>
        <v>0</v>
      </c>
      <c r="BF89" s="13">
        <f t="shared" si="67"/>
        <v>0</v>
      </c>
      <c r="BG89" s="10">
        <f t="shared" si="68"/>
        <v>0</v>
      </c>
      <c r="BH89" s="13">
        <f t="shared" si="69"/>
        <v>3</v>
      </c>
      <c r="BI89" s="13">
        <f t="shared" si="69"/>
        <v>7</v>
      </c>
      <c r="BJ89" s="10">
        <f t="shared" si="70"/>
        <v>10</v>
      </c>
      <c r="BK89" s="44">
        <f t="shared" si="71"/>
        <v>3</v>
      </c>
      <c r="BL89" s="44">
        <f t="shared" si="71"/>
        <v>7</v>
      </c>
      <c r="BM89" s="11">
        <f t="shared" si="71"/>
        <v>10</v>
      </c>
      <c r="BN89" s="642">
        <v>0</v>
      </c>
      <c r="BO89" s="642">
        <v>0</v>
      </c>
      <c r="BP89" s="642">
        <v>0</v>
      </c>
      <c r="BQ89" s="642">
        <v>0</v>
      </c>
      <c r="BR89" s="642">
        <v>0</v>
      </c>
      <c r="BS89" s="642">
        <v>0</v>
      </c>
      <c r="BT89" s="642">
        <v>0</v>
      </c>
      <c r="BU89" s="642">
        <v>0</v>
      </c>
      <c r="BV89" s="644">
        <f t="shared" si="72"/>
        <v>0</v>
      </c>
      <c r="BW89" s="644">
        <f t="shared" si="72"/>
        <v>0</v>
      </c>
      <c r="BX89" s="44">
        <f t="shared" si="56"/>
        <v>0</v>
      </c>
      <c r="BY89" s="44">
        <f t="shared" si="56"/>
        <v>0</v>
      </c>
      <c r="BZ89" s="11">
        <f t="shared" si="57"/>
        <v>0</v>
      </c>
      <c r="CA89" s="14">
        <f t="shared" si="58"/>
        <v>3</v>
      </c>
      <c r="CB89" s="14">
        <f t="shared" si="58"/>
        <v>7</v>
      </c>
      <c r="CC89" s="13">
        <f t="shared" si="59"/>
        <v>0</v>
      </c>
      <c r="CD89" s="13">
        <f t="shared" si="59"/>
        <v>0</v>
      </c>
      <c r="CE89" s="13">
        <f t="shared" si="60"/>
        <v>3</v>
      </c>
      <c r="CF89" s="13">
        <f t="shared" si="60"/>
        <v>7</v>
      </c>
      <c r="CG89" s="289">
        <f t="shared" si="61"/>
        <v>10</v>
      </c>
      <c r="CJ89" s="1">
        <v>1</v>
      </c>
      <c r="CK89" s="6">
        <f t="shared" si="73"/>
        <v>2</v>
      </c>
      <c r="CL89" s="6">
        <v>0</v>
      </c>
      <c r="CM89" s="6">
        <v>1</v>
      </c>
      <c r="CN89" s="6">
        <f t="shared" si="74"/>
        <v>3</v>
      </c>
      <c r="CO89" s="6">
        <f t="shared" si="75"/>
        <v>8</v>
      </c>
    </row>
    <row r="90" spans="1:93" ht="15" x14ac:dyDescent="0.25">
      <c r="A90" s="1" t="s">
        <v>1445</v>
      </c>
      <c r="B90" s="6">
        <v>77</v>
      </c>
      <c r="C90" s="9">
        <v>77</v>
      </c>
      <c r="D90" s="641" t="s">
        <v>6</v>
      </c>
      <c r="E90" s="37" t="s">
        <v>25</v>
      </c>
      <c r="F90" s="645">
        <v>20340319</v>
      </c>
      <c r="G90" s="646" t="s">
        <v>344</v>
      </c>
      <c r="H90" s="9" t="s">
        <v>52</v>
      </c>
      <c r="I90" s="642">
        <v>0</v>
      </c>
      <c r="J90" s="642">
        <v>1</v>
      </c>
      <c r="K90" s="642">
        <v>0</v>
      </c>
      <c r="L90" s="642">
        <v>0</v>
      </c>
      <c r="M90" s="642">
        <v>2</v>
      </c>
      <c r="N90" s="642">
        <v>1</v>
      </c>
      <c r="O90" s="642">
        <v>0</v>
      </c>
      <c r="P90" s="642">
        <v>2</v>
      </c>
      <c r="Q90" s="14">
        <f t="shared" si="62"/>
        <v>2</v>
      </c>
      <c r="R90" s="14">
        <f t="shared" si="62"/>
        <v>4</v>
      </c>
      <c r="S90" s="10">
        <f t="shared" si="63"/>
        <v>6</v>
      </c>
      <c r="T90" s="642">
        <v>0</v>
      </c>
      <c r="U90" s="642">
        <v>0</v>
      </c>
      <c r="V90" s="642">
        <v>1</v>
      </c>
      <c r="W90" s="642">
        <v>1</v>
      </c>
      <c r="X90" s="642">
        <v>4</v>
      </c>
      <c r="Y90" s="642">
        <v>1</v>
      </c>
      <c r="Z90" s="623">
        <f t="shared" si="76"/>
        <v>5</v>
      </c>
      <c r="AA90" s="623">
        <f t="shared" si="76"/>
        <v>2</v>
      </c>
      <c r="AB90" s="10">
        <f t="shared" si="50"/>
        <v>7</v>
      </c>
      <c r="AC90" s="44">
        <f t="shared" si="64"/>
        <v>7</v>
      </c>
      <c r="AD90" s="44">
        <f t="shared" si="64"/>
        <v>6</v>
      </c>
      <c r="AE90" s="44">
        <f t="shared" si="51"/>
        <v>13</v>
      </c>
      <c r="AF90" s="12">
        <f t="shared" si="65"/>
        <v>4</v>
      </c>
      <c r="AG90" s="12">
        <f t="shared" si="66"/>
        <v>4</v>
      </c>
      <c r="AH90" s="10">
        <f t="shared" si="52"/>
        <v>8</v>
      </c>
      <c r="AI90" s="12">
        <f>VLOOKUP($F90,'Guru SertifikaSi'!$C$6:$G$675,'Guru SertifikaSi'!E$3,FALSE)</f>
        <v>3</v>
      </c>
      <c r="AJ90" s="12">
        <f>VLOOKUP($F90,'Guru SertifikaSi'!$C$6:$G$675,'Guru SertifikaSi'!F$3,FALSE)</f>
        <v>2</v>
      </c>
      <c r="AK90" s="10">
        <f t="shared" si="53"/>
        <v>5</v>
      </c>
      <c r="AL90" s="44">
        <f t="shared" si="54"/>
        <v>7</v>
      </c>
      <c r="AM90" s="44">
        <f t="shared" si="54"/>
        <v>6</v>
      </c>
      <c r="AN90" s="11">
        <f t="shared" si="55"/>
        <v>13</v>
      </c>
      <c r="AO90" s="642">
        <v>0</v>
      </c>
      <c r="AP90" s="642">
        <v>0</v>
      </c>
      <c r="AQ90" s="642">
        <v>0</v>
      </c>
      <c r="AR90" s="642">
        <v>0</v>
      </c>
      <c r="AS90" s="642">
        <v>0</v>
      </c>
      <c r="AT90" s="642">
        <v>0</v>
      </c>
      <c r="AU90" s="642">
        <v>0</v>
      </c>
      <c r="AV90" s="642">
        <v>0</v>
      </c>
      <c r="AW90" s="643">
        <v>0</v>
      </c>
      <c r="AX90" s="643">
        <v>0</v>
      </c>
      <c r="AY90" s="642">
        <v>7</v>
      </c>
      <c r="AZ90" s="642">
        <v>6</v>
      </c>
      <c r="BA90" s="642">
        <v>0</v>
      </c>
      <c r="BB90" s="642">
        <v>0</v>
      </c>
      <c r="BC90" s="642">
        <v>0</v>
      </c>
      <c r="BD90" s="642">
        <v>0</v>
      </c>
      <c r="BE90" s="13">
        <f t="shared" si="67"/>
        <v>0</v>
      </c>
      <c r="BF90" s="13">
        <f t="shared" si="67"/>
        <v>0</v>
      </c>
      <c r="BG90" s="10">
        <f t="shared" si="68"/>
        <v>0</v>
      </c>
      <c r="BH90" s="13">
        <f t="shared" si="69"/>
        <v>7</v>
      </c>
      <c r="BI90" s="13">
        <f t="shared" si="69"/>
        <v>6</v>
      </c>
      <c r="BJ90" s="10">
        <f t="shared" si="70"/>
        <v>13</v>
      </c>
      <c r="BK90" s="44">
        <f t="shared" si="71"/>
        <v>7</v>
      </c>
      <c r="BL90" s="44">
        <f t="shared" si="71"/>
        <v>6</v>
      </c>
      <c r="BM90" s="11">
        <f t="shared" si="71"/>
        <v>13</v>
      </c>
      <c r="BN90" s="642">
        <v>0</v>
      </c>
      <c r="BO90" s="642">
        <v>0</v>
      </c>
      <c r="BP90" s="642">
        <v>0</v>
      </c>
      <c r="BQ90" s="642">
        <v>0</v>
      </c>
      <c r="BR90" s="642">
        <v>0</v>
      </c>
      <c r="BS90" s="642">
        <v>0</v>
      </c>
      <c r="BT90" s="642">
        <v>0</v>
      </c>
      <c r="BU90" s="642">
        <v>0</v>
      </c>
      <c r="BV90" s="644">
        <f t="shared" si="72"/>
        <v>0</v>
      </c>
      <c r="BW90" s="644">
        <f t="shared" si="72"/>
        <v>0</v>
      </c>
      <c r="BX90" s="44">
        <f t="shared" si="56"/>
        <v>0</v>
      </c>
      <c r="BY90" s="44">
        <f t="shared" si="56"/>
        <v>0</v>
      </c>
      <c r="BZ90" s="11">
        <f t="shared" si="57"/>
        <v>0</v>
      </c>
      <c r="CA90" s="14">
        <f t="shared" si="58"/>
        <v>7</v>
      </c>
      <c r="CB90" s="14">
        <f t="shared" si="58"/>
        <v>6</v>
      </c>
      <c r="CC90" s="13">
        <f t="shared" si="59"/>
        <v>0</v>
      </c>
      <c r="CD90" s="13">
        <f t="shared" si="59"/>
        <v>0</v>
      </c>
      <c r="CE90" s="13">
        <f t="shared" si="60"/>
        <v>7</v>
      </c>
      <c r="CF90" s="13">
        <f t="shared" si="60"/>
        <v>6</v>
      </c>
      <c r="CG90" s="289">
        <f t="shared" si="61"/>
        <v>13</v>
      </c>
      <c r="CJ90" s="1">
        <v>1</v>
      </c>
      <c r="CK90" s="6">
        <f t="shared" si="73"/>
        <v>3</v>
      </c>
      <c r="CL90" s="6">
        <v>0</v>
      </c>
      <c r="CM90" s="6">
        <v>1</v>
      </c>
      <c r="CN90" s="6">
        <f t="shared" si="74"/>
        <v>7</v>
      </c>
      <c r="CO90" s="6">
        <f t="shared" si="75"/>
        <v>7</v>
      </c>
    </row>
    <row r="91" spans="1:93" ht="15" x14ac:dyDescent="0.25">
      <c r="A91" s="1" t="s">
        <v>1446</v>
      </c>
      <c r="B91" s="6">
        <v>78</v>
      </c>
      <c r="C91" s="9">
        <v>78</v>
      </c>
      <c r="D91" s="641" t="s">
        <v>6</v>
      </c>
      <c r="E91" s="37" t="s">
        <v>25</v>
      </c>
      <c r="F91" s="645">
        <v>20319112</v>
      </c>
      <c r="G91" s="646" t="s">
        <v>345</v>
      </c>
      <c r="H91" s="9" t="s">
        <v>52</v>
      </c>
      <c r="I91" s="642">
        <v>0</v>
      </c>
      <c r="J91" s="642">
        <v>1</v>
      </c>
      <c r="K91" s="642">
        <v>0</v>
      </c>
      <c r="L91" s="642">
        <v>0</v>
      </c>
      <c r="M91" s="642">
        <v>3</v>
      </c>
      <c r="N91" s="642">
        <v>2</v>
      </c>
      <c r="O91" s="642">
        <v>0</v>
      </c>
      <c r="P91" s="642">
        <v>1</v>
      </c>
      <c r="Q91" s="14">
        <f t="shared" si="62"/>
        <v>3</v>
      </c>
      <c r="R91" s="14">
        <f t="shared" si="62"/>
        <v>4</v>
      </c>
      <c r="S91" s="10">
        <f t="shared" si="63"/>
        <v>7</v>
      </c>
      <c r="T91" s="642">
        <v>0</v>
      </c>
      <c r="U91" s="642">
        <v>0</v>
      </c>
      <c r="V91" s="642">
        <v>0</v>
      </c>
      <c r="W91" s="642">
        <v>1</v>
      </c>
      <c r="X91" s="642">
        <v>0</v>
      </c>
      <c r="Y91" s="642">
        <v>0</v>
      </c>
      <c r="Z91" s="623">
        <f t="shared" si="76"/>
        <v>0</v>
      </c>
      <c r="AA91" s="623">
        <f t="shared" si="76"/>
        <v>1</v>
      </c>
      <c r="AB91" s="10">
        <f t="shared" si="50"/>
        <v>1</v>
      </c>
      <c r="AC91" s="44">
        <f t="shared" si="64"/>
        <v>3</v>
      </c>
      <c r="AD91" s="44">
        <f t="shared" si="64"/>
        <v>5</v>
      </c>
      <c r="AE91" s="44">
        <f t="shared" si="51"/>
        <v>8</v>
      </c>
      <c r="AF91" s="12">
        <f t="shared" si="65"/>
        <v>1</v>
      </c>
      <c r="AG91" s="12">
        <f t="shared" si="66"/>
        <v>3</v>
      </c>
      <c r="AH91" s="10">
        <f t="shared" si="52"/>
        <v>4</v>
      </c>
      <c r="AI91" s="12">
        <f>VLOOKUP($F91,'Guru SertifikaSi'!$C$6:$G$675,'Guru SertifikaSi'!E$3,FALSE)</f>
        <v>2</v>
      </c>
      <c r="AJ91" s="12">
        <f>VLOOKUP($F91,'Guru SertifikaSi'!$C$6:$G$675,'Guru SertifikaSi'!F$3,FALSE)</f>
        <v>2</v>
      </c>
      <c r="AK91" s="10">
        <f t="shared" si="53"/>
        <v>4</v>
      </c>
      <c r="AL91" s="44">
        <f t="shared" si="54"/>
        <v>3</v>
      </c>
      <c r="AM91" s="44">
        <f t="shared" si="54"/>
        <v>5</v>
      </c>
      <c r="AN91" s="11">
        <f t="shared" si="55"/>
        <v>8</v>
      </c>
      <c r="AO91" s="642">
        <v>0</v>
      </c>
      <c r="AP91" s="642">
        <v>0</v>
      </c>
      <c r="AQ91" s="642">
        <v>0</v>
      </c>
      <c r="AR91" s="642">
        <v>0</v>
      </c>
      <c r="AS91" s="642">
        <v>0</v>
      </c>
      <c r="AT91" s="642">
        <v>0</v>
      </c>
      <c r="AU91" s="642">
        <v>0</v>
      </c>
      <c r="AV91" s="642">
        <v>0</v>
      </c>
      <c r="AW91" s="643">
        <v>0</v>
      </c>
      <c r="AX91" s="643">
        <v>0</v>
      </c>
      <c r="AY91" s="642">
        <v>2</v>
      </c>
      <c r="AZ91" s="642">
        <v>5</v>
      </c>
      <c r="BA91" s="642">
        <v>1</v>
      </c>
      <c r="BB91" s="642">
        <v>0</v>
      </c>
      <c r="BC91" s="642">
        <v>0</v>
      </c>
      <c r="BD91" s="642">
        <v>0</v>
      </c>
      <c r="BE91" s="13">
        <f t="shared" si="67"/>
        <v>0</v>
      </c>
      <c r="BF91" s="13">
        <f t="shared" si="67"/>
        <v>0</v>
      </c>
      <c r="BG91" s="10">
        <f t="shared" si="68"/>
        <v>0</v>
      </c>
      <c r="BH91" s="13">
        <f t="shared" si="69"/>
        <v>3</v>
      </c>
      <c r="BI91" s="13">
        <f t="shared" si="69"/>
        <v>5</v>
      </c>
      <c r="BJ91" s="10">
        <f t="shared" si="70"/>
        <v>8</v>
      </c>
      <c r="BK91" s="44">
        <f t="shared" si="71"/>
        <v>3</v>
      </c>
      <c r="BL91" s="44">
        <f t="shared" si="71"/>
        <v>5</v>
      </c>
      <c r="BM91" s="11">
        <f t="shared" si="71"/>
        <v>8</v>
      </c>
      <c r="BN91" s="642">
        <v>0</v>
      </c>
      <c r="BO91" s="642">
        <v>0</v>
      </c>
      <c r="BP91" s="642">
        <v>0</v>
      </c>
      <c r="BQ91" s="642">
        <v>0</v>
      </c>
      <c r="BR91" s="642">
        <v>0</v>
      </c>
      <c r="BS91" s="642">
        <v>0</v>
      </c>
      <c r="BT91" s="642">
        <v>1</v>
      </c>
      <c r="BU91" s="642">
        <v>0</v>
      </c>
      <c r="BV91" s="644">
        <f t="shared" si="72"/>
        <v>1</v>
      </c>
      <c r="BW91" s="644">
        <f t="shared" si="72"/>
        <v>0</v>
      </c>
      <c r="BX91" s="44">
        <f t="shared" si="56"/>
        <v>1</v>
      </c>
      <c r="BY91" s="44">
        <f t="shared" si="56"/>
        <v>0</v>
      </c>
      <c r="BZ91" s="11">
        <f t="shared" si="57"/>
        <v>1</v>
      </c>
      <c r="CA91" s="14">
        <f t="shared" si="58"/>
        <v>3</v>
      </c>
      <c r="CB91" s="14">
        <f t="shared" si="58"/>
        <v>5</v>
      </c>
      <c r="CC91" s="13">
        <f t="shared" si="59"/>
        <v>1</v>
      </c>
      <c r="CD91" s="13">
        <f t="shared" si="59"/>
        <v>0</v>
      </c>
      <c r="CE91" s="13">
        <f t="shared" si="60"/>
        <v>4</v>
      </c>
      <c r="CF91" s="13">
        <f t="shared" si="60"/>
        <v>5</v>
      </c>
      <c r="CG91" s="289">
        <f t="shared" si="61"/>
        <v>9</v>
      </c>
      <c r="CJ91" s="1">
        <v>1</v>
      </c>
      <c r="CK91" s="6">
        <f t="shared" si="73"/>
        <v>2</v>
      </c>
      <c r="CL91" s="6">
        <v>0</v>
      </c>
      <c r="CM91" s="6">
        <v>1</v>
      </c>
      <c r="CN91" s="6">
        <f t="shared" si="74"/>
        <v>2</v>
      </c>
      <c r="CO91" s="6">
        <f t="shared" si="75"/>
        <v>6</v>
      </c>
    </row>
    <row r="92" spans="1:93" ht="15" x14ac:dyDescent="0.25">
      <c r="A92" s="1" t="s">
        <v>1447</v>
      </c>
      <c r="B92" s="6">
        <v>79</v>
      </c>
      <c r="C92" s="9">
        <v>79</v>
      </c>
      <c r="D92" s="641" t="s">
        <v>6</v>
      </c>
      <c r="E92" s="37" t="s">
        <v>25</v>
      </c>
      <c r="F92" s="645">
        <v>20319110</v>
      </c>
      <c r="G92" s="646" t="s">
        <v>346</v>
      </c>
      <c r="H92" s="9" t="s">
        <v>52</v>
      </c>
      <c r="I92" s="642">
        <v>0</v>
      </c>
      <c r="J92" s="642">
        <v>0</v>
      </c>
      <c r="K92" s="642">
        <v>0</v>
      </c>
      <c r="L92" s="642">
        <v>0</v>
      </c>
      <c r="M92" s="642">
        <v>0</v>
      </c>
      <c r="N92" s="642">
        <v>2</v>
      </c>
      <c r="O92" s="642">
        <v>0</v>
      </c>
      <c r="P92" s="642">
        <v>2</v>
      </c>
      <c r="Q92" s="14">
        <f t="shared" si="62"/>
        <v>0</v>
      </c>
      <c r="R92" s="14">
        <f t="shared" si="62"/>
        <v>4</v>
      </c>
      <c r="S92" s="10">
        <f t="shared" si="63"/>
        <v>4</v>
      </c>
      <c r="T92" s="642">
        <v>0</v>
      </c>
      <c r="U92" s="642">
        <v>0</v>
      </c>
      <c r="V92" s="642">
        <v>0</v>
      </c>
      <c r="W92" s="642">
        <v>2</v>
      </c>
      <c r="X92" s="642">
        <v>0</v>
      </c>
      <c r="Y92" s="642">
        <v>1</v>
      </c>
      <c r="Z92" s="623">
        <f t="shared" si="76"/>
        <v>0</v>
      </c>
      <c r="AA92" s="623">
        <f t="shared" si="76"/>
        <v>3</v>
      </c>
      <c r="AB92" s="10">
        <f t="shared" si="50"/>
        <v>3</v>
      </c>
      <c r="AC92" s="44">
        <f t="shared" si="64"/>
        <v>0</v>
      </c>
      <c r="AD92" s="44">
        <f t="shared" si="64"/>
        <v>7</v>
      </c>
      <c r="AE92" s="44">
        <f t="shared" si="51"/>
        <v>7</v>
      </c>
      <c r="AF92" s="12">
        <f t="shared" si="65"/>
        <v>0</v>
      </c>
      <c r="AG92" s="12">
        <f t="shared" si="66"/>
        <v>3</v>
      </c>
      <c r="AH92" s="10">
        <f t="shared" si="52"/>
        <v>3</v>
      </c>
      <c r="AI92" s="12">
        <f>VLOOKUP($F92,'Guru SertifikaSi'!$C$6:$G$675,'Guru SertifikaSi'!E$3,FALSE)</f>
        <v>0</v>
      </c>
      <c r="AJ92" s="12">
        <f>VLOOKUP($F92,'Guru SertifikaSi'!$C$6:$G$675,'Guru SertifikaSi'!F$3,FALSE)</f>
        <v>4</v>
      </c>
      <c r="AK92" s="10">
        <f t="shared" si="53"/>
        <v>4</v>
      </c>
      <c r="AL92" s="44">
        <f t="shared" si="54"/>
        <v>0</v>
      </c>
      <c r="AM92" s="44">
        <f t="shared" si="54"/>
        <v>7</v>
      </c>
      <c r="AN92" s="11">
        <f t="shared" si="55"/>
        <v>7</v>
      </c>
      <c r="AO92" s="642">
        <v>0</v>
      </c>
      <c r="AP92" s="642">
        <v>0</v>
      </c>
      <c r="AQ92" s="642">
        <v>0</v>
      </c>
      <c r="AR92" s="642">
        <v>0</v>
      </c>
      <c r="AS92" s="642">
        <v>0</v>
      </c>
      <c r="AT92" s="642">
        <v>0</v>
      </c>
      <c r="AU92" s="642">
        <v>0</v>
      </c>
      <c r="AV92" s="642">
        <v>0</v>
      </c>
      <c r="AW92" s="643">
        <v>0</v>
      </c>
      <c r="AX92" s="643">
        <v>0</v>
      </c>
      <c r="AY92" s="642">
        <v>0</v>
      </c>
      <c r="AZ92" s="642">
        <v>7</v>
      </c>
      <c r="BA92" s="642">
        <v>0</v>
      </c>
      <c r="BB92" s="642">
        <v>0</v>
      </c>
      <c r="BC92" s="642">
        <v>0</v>
      </c>
      <c r="BD92" s="642">
        <v>0</v>
      </c>
      <c r="BE92" s="13">
        <f t="shared" si="67"/>
        <v>0</v>
      </c>
      <c r="BF92" s="13">
        <f t="shared" si="67"/>
        <v>0</v>
      </c>
      <c r="BG92" s="10">
        <f t="shared" si="68"/>
        <v>0</v>
      </c>
      <c r="BH92" s="13">
        <f t="shared" si="69"/>
        <v>0</v>
      </c>
      <c r="BI92" s="13">
        <f t="shared" si="69"/>
        <v>7</v>
      </c>
      <c r="BJ92" s="10">
        <f t="shared" si="70"/>
        <v>7</v>
      </c>
      <c r="BK92" s="44">
        <f t="shared" si="71"/>
        <v>0</v>
      </c>
      <c r="BL92" s="44">
        <f t="shared" si="71"/>
        <v>7</v>
      </c>
      <c r="BM92" s="11">
        <f t="shared" si="71"/>
        <v>7</v>
      </c>
      <c r="BN92" s="642">
        <v>0</v>
      </c>
      <c r="BO92" s="642">
        <v>0</v>
      </c>
      <c r="BP92" s="642">
        <v>0</v>
      </c>
      <c r="BQ92" s="642">
        <v>0</v>
      </c>
      <c r="BR92" s="642">
        <v>0</v>
      </c>
      <c r="BS92" s="642">
        <v>0</v>
      </c>
      <c r="BT92" s="642">
        <v>1</v>
      </c>
      <c r="BU92" s="642">
        <v>0</v>
      </c>
      <c r="BV92" s="644">
        <f t="shared" si="72"/>
        <v>1</v>
      </c>
      <c r="BW92" s="644">
        <f t="shared" si="72"/>
        <v>0</v>
      </c>
      <c r="BX92" s="44">
        <f t="shared" si="56"/>
        <v>1</v>
      </c>
      <c r="BY92" s="44">
        <f t="shared" si="56"/>
        <v>0</v>
      </c>
      <c r="BZ92" s="11">
        <f t="shared" si="57"/>
        <v>1</v>
      </c>
      <c r="CA92" s="14">
        <f t="shared" si="58"/>
        <v>0</v>
      </c>
      <c r="CB92" s="14">
        <f t="shared" si="58"/>
        <v>7</v>
      </c>
      <c r="CC92" s="13">
        <f t="shared" si="59"/>
        <v>1</v>
      </c>
      <c r="CD92" s="13">
        <f t="shared" si="59"/>
        <v>0</v>
      </c>
      <c r="CE92" s="13">
        <f t="shared" si="60"/>
        <v>1</v>
      </c>
      <c r="CF92" s="13">
        <f t="shared" si="60"/>
        <v>7</v>
      </c>
      <c r="CG92" s="289">
        <f t="shared" si="61"/>
        <v>8</v>
      </c>
      <c r="CJ92" s="1">
        <v>1</v>
      </c>
      <c r="CK92" s="6">
        <f t="shared" si="73"/>
        <v>3</v>
      </c>
      <c r="CL92" s="6">
        <v>0</v>
      </c>
      <c r="CM92" s="6">
        <v>1</v>
      </c>
      <c r="CN92" s="6">
        <f t="shared" si="74"/>
        <v>0</v>
      </c>
      <c r="CO92" s="6">
        <f t="shared" si="75"/>
        <v>8</v>
      </c>
    </row>
    <row r="93" spans="1:93" ht="15" x14ac:dyDescent="0.25">
      <c r="A93" s="1" t="s">
        <v>1448</v>
      </c>
      <c r="B93" s="6">
        <v>80</v>
      </c>
      <c r="C93" s="9">
        <v>80</v>
      </c>
      <c r="D93" s="641" t="s">
        <v>6</v>
      </c>
      <c r="E93" s="37" t="s">
        <v>25</v>
      </c>
      <c r="F93" s="645">
        <v>20319109</v>
      </c>
      <c r="G93" s="646" t="s">
        <v>347</v>
      </c>
      <c r="H93" s="9" t="s">
        <v>52</v>
      </c>
      <c r="I93" s="642">
        <v>0</v>
      </c>
      <c r="J93" s="642">
        <v>0</v>
      </c>
      <c r="K93" s="642">
        <v>1</v>
      </c>
      <c r="L93" s="642">
        <v>0</v>
      </c>
      <c r="M93" s="642">
        <v>0</v>
      </c>
      <c r="N93" s="642">
        <v>1</v>
      </c>
      <c r="O93" s="642">
        <v>0</v>
      </c>
      <c r="P93" s="642">
        <v>4</v>
      </c>
      <c r="Q93" s="14">
        <f t="shared" si="62"/>
        <v>1</v>
      </c>
      <c r="R93" s="14">
        <f t="shared" si="62"/>
        <v>5</v>
      </c>
      <c r="S93" s="10">
        <f t="shared" si="63"/>
        <v>6</v>
      </c>
      <c r="T93" s="642">
        <v>0</v>
      </c>
      <c r="U93" s="642">
        <v>0</v>
      </c>
      <c r="V93" s="642">
        <v>0</v>
      </c>
      <c r="W93" s="642">
        <v>0</v>
      </c>
      <c r="X93" s="642">
        <v>1</v>
      </c>
      <c r="Y93" s="642">
        <v>2</v>
      </c>
      <c r="Z93" s="623">
        <f t="shared" si="76"/>
        <v>1</v>
      </c>
      <c r="AA93" s="623">
        <f t="shared" si="76"/>
        <v>2</v>
      </c>
      <c r="AB93" s="10">
        <f t="shared" si="50"/>
        <v>3</v>
      </c>
      <c r="AC93" s="44">
        <f t="shared" si="64"/>
        <v>2</v>
      </c>
      <c r="AD93" s="44">
        <f t="shared" si="64"/>
        <v>7</v>
      </c>
      <c r="AE93" s="44">
        <f t="shared" si="51"/>
        <v>9</v>
      </c>
      <c r="AF93" s="12">
        <f t="shared" si="65"/>
        <v>0</v>
      </c>
      <c r="AG93" s="12">
        <f t="shared" si="66"/>
        <v>5</v>
      </c>
      <c r="AH93" s="10">
        <f t="shared" si="52"/>
        <v>5</v>
      </c>
      <c r="AI93" s="12">
        <f>VLOOKUP($F93,'Guru SertifikaSi'!$C$6:$G$675,'Guru SertifikaSi'!E$3,FALSE)</f>
        <v>2</v>
      </c>
      <c r="AJ93" s="12">
        <f>VLOOKUP($F93,'Guru SertifikaSi'!$C$6:$G$675,'Guru SertifikaSi'!F$3,FALSE)</f>
        <v>2</v>
      </c>
      <c r="AK93" s="10">
        <f t="shared" si="53"/>
        <v>4</v>
      </c>
      <c r="AL93" s="44">
        <f t="shared" si="54"/>
        <v>2</v>
      </c>
      <c r="AM93" s="44">
        <f t="shared" si="54"/>
        <v>7</v>
      </c>
      <c r="AN93" s="11">
        <f t="shared" si="55"/>
        <v>9</v>
      </c>
      <c r="AO93" s="642">
        <v>0</v>
      </c>
      <c r="AP93" s="642">
        <v>0</v>
      </c>
      <c r="AQ93" s="642">
        <v>0</v>
      </c>
      <c r="AR93" s="642">
        <v>0</v>
      </c>
      <c r="AS93" s="642">
        <v>0</v>
      </c>
      <c r="AT93" s="642">
        <v>0</v>
      </c>
      <c r="AU93" s="642">
        <v>0</v>
      </c>
      <c r="AV93" s="642">
        <v>0</v>
      </c>
      <c r="AW93" s="643">
        <v>0</v>
      </c>
      <c r="AX93" s="643">
        <v>0</v>
      </c>
      <c r="AY93" s="642">
        <v>1</v>
      </c>
      <c r="AZ93" s="642">
        <v>7</v>
      </c>
      <c r="BA93" s="642">
        <v>1</v>
      </c>
      <c r="BB93" s="642">
        <v>0</v>
      </c>
      <c r="BC93" s="642">
        <v>0</v>
      </c>
      <c r="BD93" s="642">
        <v>0</v>
      </c>
      <c r="BE93" s="13">
        <f t="shared" si="67"/>
        <v>0</v>
      </c>
      <c r="BF93" s="13">
        <f t="shared" si="67"/>
        <v>0</v>
      </c>
      <c r="BG93" s="10">
        <f t="shared" si="68"/>
        <v>0</v>
      </c>
      <c r="BH93" s="13">
        <f t="shared" si="69"/>
        <v>2</v>
      </c>
      <c r="BI93" s="13">
        <f t="shared" si="69"/>
        <v>7</v>
      </c>
      <c r="BJ93" s="10">
        <f t="shared" si="70"/>
        <v>9</v>
      </c>
      <c r="BK93" s="44">
        <f t="shared" si="71"/>
        <v>2</v>
      </c>
      <c r="BL93" s="44">
        <f t="shared" si="71"/>
        <v>7</v>
      </c>
      <c r="BM93" s="11">
        <f t="shared" si="71"/>
        <v>9</v>
      </c>
      <c r="BN93" s="642">
        <v>0</v>
      </c>
      <c r="BO93" s="642">
        <v>0</v>
      </c>
      <c r="BP93" s="642">
        <v>0</v>
      </c>
      <c r="BQ93" s="642">
        <v>0</v>
      </c>
      <c r="BR93" s="642">
        <v>0</v>
      </c>
      <c r="BS93" s="642">
        <v>0</v>
      </c>
      <c r="BT93" s="642">
        <v>0</v>
      </c>
      <c r="BU93" s="642">
        <v>0</v>
      </c>
      <c r="BV93" s="644">
        <f t="shared" si="72"/>
        <v>0</v>
      </c>
      <c r="BW93" s="644">
        <f t="shared" si="72"/>
        <v>0</v>
      </c>
      <c r="BX93" s="44">
        <f t="shared" si="56"/>
        <v>0</v>
      </c>
      <c r="BY93" s="44">
        <f t="shared" si="56"/>
        <v>0</v>
      </c>
      <c r="BZ93" s="11">
        <f t="shared" si="57"/>
        <v>0</v>
      </c>
      <c r="CA93" s="14">
        <f t="shared" si="58"/>
        <v>2</v>
      </c>
      <c r="CB93" s="14">
        <f t="shared" si="58"/>
        <v>7</v>
      </c>
      <c r="CC93" s="13">
        <f t="shared" si="59"/>
        <v>0</v>
      </c>
      <c r="CD93" s="13">
        <f t="shared" si="59"/>
        <v>0</v>
      </c>
      <c r="CE93" s="13">
        <f t="shared" si="60"/>
        <v>2</v>
      </c>
      <c r="CF93" s="13">
        <f t="shared" si="60"/>
        <v>7</v>
      </c>
      <c r="CG93" s="289">
        <f t="shared" si="61"/>
        <v>9</v>
      </c>
      <c r="CJ93" s="1">
        <v>1</v>
      </c>
      <c r="CK93" s="6">
        <f t="shared" si="73"/>
        <v>5</v>
      </c>
      <c r="CL93" s="6">
        <v>0</v>
      </c>
      <c r="CM93" s="6">
        <v>1</v>
      </c>
      <c r="CN93" s="6">
        <f t="shared" si="74"/>
        <v>1</v>
      </c>
      <c r="CO93" s="6">
        <f t="shared" si="75"/>
        <v>8</v>
      </c>
    </row>
    <row r="94" spans="1:93" ht="15" x14ac:dyDescent="0.25">
      <c r="A94" s="1" t="s">
        <v>1449</v>
      </c>
      <c r="B94" s="6">
        <v>81</v>
      </c>
      <c r="C94" s="9">
        <v>81</v>
      </c>
      <c r="D94" s="641" t="s">
        <v>6</v>
      </c>
      <c r="E94" s="37" t="s">
        <v>25</v>
      </c>
      <c r="F94" s="645">
        <v>20319429</v>
      </c>
      <c r="G94" s="646" t="s">
        <v>348</v>
      </c>
      <c r="H94" s="9" t="s">
        <v>52</v>
      </c>
      <c r="I94" s="642">
        <v>0</v>
      </c>
      <c r="J94" s="642">
        <v>0</v>
      </c>
      <c r="K94" s="642">
        <v>0</v>
      </c>
      <c r="L94" s="642">
        <v>0</v>
      </c>
      <c r="M94" s="642">
        <v>1</v>
      </c>
      <c r="N94" s="642">
        <v>1</v>
      </c>
      <c r="O94" s="642">
        <v>1</v>
      </c>
      <c r="P94" s="642">
        <v>3</v>
      </c>
      <c r="Q94" s="14">
        <f t="shared" si="62"/>
        <v>2</v>
      </c>
      <c r="R94" s="14">
        <f t="shared" si="62"/>
        <v>4</v>
      </c>
      <c r="S94" s="10">
        <f t="shared" si="63"/>
        <v>6</v>
      </c>
      <c r="T94" s="642">
        <v>0</v>
      </c>
      <c r="U94" s="642">
        <v>0</v>
      </c>
      <c r="V94" s="642">
        <v>0</v>
      </c>
      <c r="W94" s="642">
        <v>2</v>
      </c>
      <c r="X94" s="642">
        <v>1</v>
      </c>
      <c r="Y94" s="642">
        <v>1</v>
      </c>
      <c r="Z94" s="623">
        <f t="shared" si="76"/>
        <v>1</v>
      </c>
      <c r="AA94" s="623">
        <f t="shared" si="76"/>
        <v>3</v>
      </c>
      <c r="AB94" s="10">
        <f t="shared" si="50"/>
        <v>4</v>
      </c>
      <c r="AC94" s="44">
        <f t="shared" si="64"/>
        <v>3</v>
      </c>
      <c r="AD94" s="44">
        <f t="shared" si="64"/>
        <v>7</v>
      </c>
      <c r="AE94" s="44">
        <f t="shared" si="51"/>
        <v>10</v>
      </c>
      <c r="AF94" s="12">
        <f t="shared" si="65"/>
        <v>2</v>
      </c>
      <c r="AG94" s="12">
        <f t="shared" si="66"/>
        <v>4</v>
      </c>
      <c r="AH94" s="10">
        <f t="shared" si="52"/>
        <v>6</v>
      </c>
      <c r="AI94" s="12">
        <f>VLOOKUP($F94,'Guru SertifikaSi'!$C$6:$G$675,'Guru SertifikaSi'!E$3,FALSE)</f>
        <v>1</v>
      </c>
      <c r="AJ94" s="12">
        <f>VLOOKUP($F94,'Guru SertifikaSi'!$C$6:$G$675,'Guru SertifikaSi'!F$3,FALSE)</f>
        <v>3</v>
      </c>
      <c r="AK94" s="10">
        <f t="shared" si="53"/>
        <v>4</v>
      </c>
      <c r="AL94" s="44">
        <f t="shared" si="54"/>
        <v>3</v>
      </c>
      <c r="AM94" s="44">
        <f t="shared" si="54"/>
        <v>7</v>
      </c>
      <c r="AN94" s="11">
        <f t="shared" si="55"/>
        <v>10</v>
      </c>
      <c r="AO94" s="642">
        <v>0</v>
      </c>
      <c r="AP94" s="642">
        <v>0</v>
      </c>
      <c r="AQ94" s="642">
        <v>0</v>
      </c>
      <c r="AR94" s="642">
        <v>0</v>
      </c>
      <c r="AS94" s="642">
        <v>0</v>
      </c>
      <c r="AT94" s="642">
        <v>0</v>
      </c>
      <c r="AU94" s="642">
        <v>0</v>
      </c>
      <c r="AV94" s="642">
        <v>0</v>
      </c>
      <c r="AW94" s="643">
        <v>0</v>
      </c>
      <c r="AX94" s="643">
        <v>0</v>
      </c>
      <c r="AY94" s="642">
        <v>3</v>
      </c>
      <c r="AZ94" s="642">
        <v>7</v>
      </c>
      <c r="BA94" s="642">
        <v>0</v>
      </c>
      <c r="BB94" s="642">
        <v>0</v>
      </c>
      <c r="BC94" s="642">
        <v>0</v>
      </c>
      <c r="BD94" s="642">
        <v>0</v>
      </c>
      <c r="BE94" s="13">
        <f t="shared" si="67"/>
        <v>0</v>
      </c>
      <c r="BF94" s="13">
        <f t="shared" si="67"/>
        <v>0</v>
      </c>
      <c r="BG94" s="10">
        <f t="shared" si="68"/>
        <v>0</v>
      </c>
      <c r="BH94" s="13">
        <f t="shared" si="69"/>
        <v>3</v>
      </c>
      <c r="BI94" s="13">
        <f t="shared" si="69"/>
        <v>7</v>
      </c>
      <c r="BJ94" s="10">
        <f t="shared" si="70"/>
        <v>10</v>
      </c>
      <c r="BK94" s="44">
        <f t="shared" si="71"/>
        <v>3</v>
      </c>
      <c r="BL94" s="44">
        <f t="shared" si="71"/>
        <v>7</v>
      </c>
      <c r="BM94" s="11">
        <f t="shared" si="71"/>
        <v>10</v>
      </c>
      <c r="BN94" s="642">
        <v>0</v>
      </c>
      <c r="BO94" s="642">
        <v>0</v>
      </c>
      <c r="BP94" s="642">
        <v>0</v>
      </c>
      <c r="BQ94" s="642">
        <v>0</v>
      </c>
      <c r="BR94" s="642">
        <v>0</v>
      </c>
      <c r="BS94" s="642">
        <v>0</v>
      </c>
      <c r="BT94" s="642">
        <v>0</v>
      </c>
      <c r="BU94" s="642">
        <v>0</v>
      </c>
      <c r="BV94" s="644">
        <f t="shared" si="72"/>
        <v>0</v>
      </c>
      <c r="BW94" s="644">
        <f t="shared" si="72"/>
        <v>0</v>
      </c>
      <c r="BX94" s="44">
        <f t="shared" si="56"/>
        <v>0</v>
      </c>
      <c r="BY94" s="44">
        <f t="shared" si="56"/>
        <v>0</v>
      </c>
      <c r="BZ94" s="11">
        <f t="shared" si="57"/>
        <v>0</v>
      </c>
      <c r="CA94" s="14">
        <f t="shared" si="58"/>
        <v>3</v>
      </c>
      <c r="CB94" s="14">
        <f t="shared" si="58"/>
        <v>7</v>
      </c>
      <c r="CC94" s="13">
        <f t="shared" si="59"/>
        <v>0</v>
      </c>
      <c r="CD94" s="13">
        <f t="shared" si="59"/>
        <v>0</v>
      </c>
      <c r="CE94" s="13">
        <f t="shared" si="60"/>
        <v>3</v>
      </c>
      <c r="CF94" s="13">
        <f t="shared" si="60"/>
        <v>7</v>
      </c>
      <c r="CG94" s="289">
        <f t="shared" si="61"/>
        <v>10</v>
      </c>
      <c r="CJ94" s="1">
        <v>1</v>
      </c>
      <c r="CK94" s="6">
        <f t="shared" si="73"/>
        <v>4</v>
      </c>
      <c r="CL94" s="6">
        <v>0</v>
      </c>
      <c r="CM94" s="6">
        <v>1</v>
      </c>
      <c r="CN94" s="6">
        <f t="shared" si="74"/>
        <v>3</v>
      </c>
      <c r="CO94" s="6">
        <f t="shared" si="75"/>
        <v>8</v>
      </c>
    </row>
    <row r="95" spans="1:93" ht="15" x14ac:dyDescent="0.25">
      <c r="A95" s="1" t="s">
        <v>1450</v>
      </c>
      <c r="B95" s="6">
        <v>82</v>
      </c>
      <c r="C95" s="9">
        <v>82</v>
      </c>
      <c r="D95" s="641" t="s">
        <v>6</v>
      </c>
      <c r="E95" s="37" t="s">
        <v>25</v>
      </c>
      <c r="F95" s="645">
        <v>20319413</v>
      </c>
      <c r="G95" s="646" t="s">
        <v>349</v>
      </c>
      <c r="H95" s="9" t="s">
        <v>52</v>
      </c>
      <c r="I95" s="642">
        <v>0</v>
      </c>
      <c r="J95" s="642">
        <v>0</v>
      </c>
      <c r="K95" s="642">
        <v>0</v>
      </c>
      <c r="L95" s="642">
        <v>0</v>
      </c>
      <c r="M95" s="642">
        <v>0</v>
      </c>
      <c r="N95" s="642">
        <v>3</v>
      </c>
      <c r="O95" s="642">
        <v>1</v>
      </c>
      <c r="P95" s="642">
        <v>3</v>
      </c>
      <c r="Q95" s="14">
        <f t="shared" si="62"/>
        <v>1</v>
      </c>
      <c r="R95" s="14">
        <f t="shared" si="62"/>
        <v>6</v>
      </c>
      <c r="S95" s="10">
        <f t="shared" si="63"/>
        <v>7</v>
      </c>
      <c r="T95" s="642">
        <v>0</v>
      </c>
      <c r="U95" s="642">
        <v>0</v>
      </c>
      <c r="V95" s="642">
        <v>0</v>
      </c>
      <c r="W95" s="642">
        <v>1</v>
      </c>
      <c r="X95" s="642">
        <v>0</v>
      </c>
      <c r="Y95" s="642">
        <v>2</v>
      </c>
      <c r="Z95" s="623">
        <f t="shared" si="76"/>
        <v>0</v>
      </c>
      <c r="AA95" s="623">
        <f t="shared" si="76"/>
        <v>3</v>
      </c>
      <c r="AB95" s="10">
        <f t="shared" si="50"/>
        <v>3</v>
      </c>
      <c r="AC95" s="44">
        <f t="shared" si="64"/>
        <v>1</v>
      </c>
      <c r="AD95" s="44">
        <f t="shared" si="64"/>
        <v>9</v>
      </c>
      <c r="AE95" s="44">
        <f t="shared" si="51"/>
        <v>10</v>
      </c>
      <c r="AF95" s="12">
        <f t="shared" si="65"/>
        <v>0</v>
      </c>
      <c r="AG95" s="12">
        <f t="shared" si="66"/>
        <v>4</v>
      </c>
      <c r="AH95" s="10">
        <f t="shared" si="52"/>
        <v>4</v>
      </c>
      <c r="AI95" s="12">
        <f>VLOOKUP($F95,'Guru SertifikaSi'!$C$6:$G$675,'Guru SertifikaSi'!E$3,FALSE)</f>
        <v>2</v>
      </c>
      <c r="AJ95" s="12">
        <f>VLOOKUP($F95,'Guru SertifikaSi'!$C$6:$G$675,'Guru SertifikaSi'!F$3,FALSE)</f>
        <v>4</v>
      </c>
      <c r="AK95" s="10">
        <f t="shared" si="53"/>
        <v>6</v>
      </c>
      <c r="AL95" s="44">
        <f t="shared" si="54"/>
        <v>2</v>
      </c>
      <c r="AM95" s="44">
        <f t="shared" si="54"/>
        <v>8</v>
      </c>
      <c r="AN95" s="11">
        <f t="shared" si="55"/>
        <v>10</v>
      </c>
      <c r="AO95" s="642">
        <v>0</v>
      </c>
      <c r="AP95" s="642">
        <v>0</v>
      </c>
      <c r="AQ95" s="642">
        <v>0</v>
      </c>
      <c r="AR95" s="642">
        <v>0</v>
      </c>
      <c r="AS95" s="642">
        <v>0</v>
      </c>
      <c r="AT95" s="642">
        <v>0</v>
      </c>
      <c r="AU95" s="642">
        <v>0</v>
      </c>
      <c r="AV95" s="642">
        <v>0</v>
      </c>
      <c r="AW95" s="643">
        <v>0</v>
      </c>
      <c r="AX95" s="643">
        <v>0</v>
      </c>
      <c r="AY95" s="642">
        <v>2</v>
      </c>
      <c r="AZ95" s="642">
        <v>8</v>
      </c>
      <c r="BA95" s="642">
        <v>0</v>
      </c>
      <c r="BB95" s="642">
        <v>0</v>
      </c>
      <c r="BC95" s="642">
        <v>0</v>
      </c>
      <c r="BD95" s="642">
        <v>0</v>
      </c>
      <c r="BE95" s="13">
        <f t="shared" si="67"/>
        <v>0</v>
      </c>
      <c r="BF95" s="13">
        <f t="shared" si="67"/>
        <v>0</v>
      </c>
      <c r="BG95" s="10">
        <f t="shared" si="68"/>
        <v>0</v>
      </c>
      <c r="BH95" s="13">
        <f t="shared" si="69"/>
        <v>2</v>
      </c>
      <c r="BI95" s="13">
        <f t="shared" si="69"/>
        <v>8</v>
      </c>
      <c r="BJ95" s="10">
        <f t="shared" si="70"/>
        <v>10</v>
      </c>
      <c r="BK95" s="44">
        <f t="shared" si="71"/>
        <v>2</v>
      </c>
      <c r="BL95" s="44">
        <f t="shared" si="71"/>
        <v>8</v>
      </c>
      <c r="BM95" s="11">
        <f t="shared" si="71"/>
        <v>10</v>
      </c>
      <c r="BN95" s="642">
        <v>0</v>
      </c>
      <c r="BO95" s="642">
        <v>0</v>
      </c>
      <c r="BP95" s="642">
        <v>0</v>
      </c>
      <c r="BQ95" s="642">
        <v>0</v>
      </c>
      <c r="BR95" s="642">
        <v>0</v>
      </c>
      <c r="BS95" s="642">
        <v>0</v>
      </c>
      <c r="BT95" s="642">
        <v>0</v>
      </c>
      <c r="BU95" s="642">
        <v>2</v>
      </c>
      <c r="BV95" s="644">
        <f t="shared" si="72"/>
        <v>0</v>
      </c>
      <c r="BW95" s="644">
        <f t="shared" si="72"/>
        <v>2</v>
      </c>
      <c r="BX95" s="44">
        <f t="shared" si="56"/>
        <v>0</v>
      </c>
      <c r="BY95" s="44">
        <f t="shared" si="56"/>
        <v>2</v>
      </c>
      <c r="BZ95" s="11">
        <f t="shared" si="57"/>
        <v>2</v>
      </c>
      <c r="CA95" s="14">
        <f t="shared" si="58"/>
        <v>1</v>
      </c>
      <c r="CB95" s="14">
        <f t="shared" si="58"/>
        <v>9</v>
      </c>
      <c r="CC95" s="13">
        <f t="shared" si="59"/>
        <v>0</v>
      </c>
      <c r="CD95" s="13">
        <f t="shared" si="59"/>
        <v>2</v>
      </c>
      <c r="CE95" s="13">
        <f t="shared" si="60"/>
        <v>1</v>
      </c>
      <c r="CF95" s="13">
        <f t="shared" si="60"/>
        <v>11</v>
      </c>
      <c r="CG95" s="289">
        <f t="shared" si="61"/>
        <v>12</v>
      </c>
      <c r="CJ95" s="1">
        <v>1</v>
      </c>
      <c r="CK95" s="6">
        <f t="shared" si="73"/>
        <v>4</v>
      </c>
      <c r="CL95" s="6">
        <v>1</v>
      </c>
      <c r="CM95" s="6">
        <v>0</v>
      </c>
      <c r="CN95" s="6">
        <f t="shared" si="74"/>
        <v>3</v>
      </c>
      <c r="CO95" s="6">
        <f t="shared" si="75"/>
        <v>8</v>
      </c>
    </row>
    <row r="96" spans="1:93" ht="15" x14ac:dyDescent="0.25">
      <c r="A96" s="1" t="s">
        <v>1451</v>
      </c>
      <c r="B96" s="6">
        <v>83</v>
      </c>
      <c r="C96" s="9">
        <v>83</v>
      </c>
      <c r="D96" s="641" t="s">
        <v>6</v>
      </c>
      <c r="E96" s="37" t="s">
        <v>25</v>
      </c>
      <c r="F96" s="645">
        <v>20319412</v>
      </c>
      <c r="G96" s="646" t="s">
        <v>350</v>
      </c>
      <c r="H96" s="9" t="s">
        <v>52</v>
      </c>
      <c r="I96" s="642">
        <v>0</v>
      </c>
      <c r="J96" s="642">
        <v>0</v>
      </c>
      <c r="K96" s="642">
        <v>0</v>
      </c>
      <c r="L96" s="642">
        <v>0</v>
      </c>
      <c r="M96" s="642">
        <v>0</v>
      </c>
      <c r="N96" s="642">
        <v>2</v>
      </c>
      <c r="O96" s="642">
        <v>0</v>
      </c>
      <c r="P96" s="642">
        <v>3</v>
      </c>
      <c r="Q96" s="14">
        <f t="shared" si="62"/>
        <v>0</v>
      </c>
      <c r="R96" s="14">
        <f t="shared" si="62"/>
        <v>5</v>
      </c>
      <c r="S96" s="10">
        <f t="shared" si="63"/>
        <v>5</v>
      </c>
      <c r="T96" s="642">
        <v>0</v>
      </c>
      <c r="U96" s="642">
        <v>0</v>
      </c>
      <c r="V96" s="642">
        <v>1</v>
      </c>
      <c r="W96" s="642">
        <v>0</v>
      </c>
      <c r="X96" s="642">
        <v>0</v>
      </c>
      <c r="Y96" s="642">
        <v>2</v>
      </c>
      <c r="Z96" s="623">
        <f t="shared" si="76"/>
        <v>1</v>
      </c>
      <c r="AA96" s="623">
        <f t="shared" si="76"/>
        <v>2</v>
      </c>
      <c r="AB96" s="10">
        <f t="shared" si="50"/>
        <v>3</v>
      </c>
      <c r="AC96" s="44">
        <f t="shared" si="64"/>
        <v>1</v>
      </c>
      <c r="AD96" s="44">
        <f t="shared" si="64"/>
        <v>7</v>
      </c>
      <c r="AE96" s="44">
        <f t="shared" si="51"/>
        <v>8</v>
      </c>
      <c r="AF96" s="12">
        <f t="shared" si="65"/>
        <v>0</v>
      </c>
      <c r="AG96" s="12">
        <f t="shared" si="66"/>
        <v>3</v>
      </c>
      <c r="AH96" s="10">
        <f t="shared" si="52"/>
        <v>3</v>
      </c>
      <c r="AI96" s="12">
        <f>VLOOKUP($F96,'Guru SertifikaSi'!$C$6:$G$675,'Guru SertifikaSi'!E$3,FALSE)</f>
        <v>1</v>
      </c>
      <c r="AJ96" s="12">
        <f>VLOOKUP($F96,'Guru SertifikaSi'!$C$6:$G$675,'Guru SertifikaSi'!F$3,FALSE)</f>
        <v>4</v>
      </c>
      <c r="AK96" s="10">
        <f t="shared" si="53"/>
        <v>5</v>
      </c>
      <c r="AL96" s="44">
        <f t="shared" si="54"/>
        <v>1</v>
      </c>
      <c r="AM96" s="44">
        <f t="shared" si="54"/>
        <v>7</v>
      </c>
      <c r="AN96" s="11">
        <f t="shared" si="55"/>
        <v>8</v>
      </c>
      <c r="AO96" s="642">
        <v>0</v>
      </c>
      <c r="AP96" s="642">
        <v>0</v>
      </c>
      <c r="AQ96" s="642">
        <v>0</v>
      </c>
      <c r="AR96" s="642">
        <v>0</v>
      </c>
      <c r="AS96" s="642">
        <v>0</v>
      </c>
      <c r="AT96" s="642">
        <v>0</v>
      </c>
      <c r="AU96" s="642">
        <v>0</v>
      </c>
      <c r="AV96" s="642">
        <v>0</v>
      </c>
      <c r="AW96" s="643">
        <v>0</v>
      </c>
      <c r="AX96" s="643">
        <v>0</v>
      </c>
      <c r="AY96" s="642">
        <v>1</v>
      </c>
      <c r="AZ96" s="642">
        <v>7</v>
      </c>
      <c r="BA96" s="642">
        <v>0</v>
      </c>
      <c r="BB96" s="642">
        <v>0</v>
      </c>
      <c r="BC96" s="642">
        <v>0</v>
      </c>
      <c r="BD96" s="642">
        <v>0</v>
      </c>
      <c r="BE96" s="13">
        <f t="shared" si="67"/>
        <v>0</v>
      </c>
      <c r="BF96" s="13">
        <f t="shared" si="67"/>
        <v>0</v>
      </c>
      <c r="BG96" s="10">
        <f t="shared" si="68"/>
        <v>0</v>
      </c>
      <c r="BH96" s="13">
        <f t="shared" si="69"/>
        <v>1</v>
      </c>
      <c r="BI96" s="13">
        <f t="shared" si="69"/>
        <v>7</v>
      </c>
      <c r="BJ96" s="10">
        <f t="shared" si="70"/>
        <v>8</v>
      </c>
      <c r="BK96" s="44">
        <f t="shared" si="71"/>
        <v>1</v>
      </c>
      <c r="BL96" s="44">
        <f t="shared" si="71"/>
        <v>7</v>
      </c>
      <c r="BM96" s="11">
        <f t="shared" si="71"/>
        <v>8</v>
      </c>
      <c r="BN96" s="642">
        <v>0</v>
      </c>
      <c r="BO96" s="642">
        <v>0</v>
      </c>
      <c r="BP96" s="642">
        <v>0</v>
      </c>
      <c r="BQ96" s="642">
        <v>0</v>
      </c>
      <c r="BR96" s="642">
        <v>0</v>
      </c>
      <c r="BS96" s="642">
        <v>0</v>
      </c>
      <c r="BT96" s="642">
        <v>0</v>
      </c>
      <c r="BU96" s="642">
        <v>0</v>
      </c>
      <c r="BV96" s="644">
        <f t="shared" si="72"/>
        <v>0</v>
      </c>
      <c r="BW96" s="644">
        <f t="shared" si="72"/>
        <v>0</v>
      </c>
      <c r="BX96" s="44">
        <f t="shared" si="56"/>
        <v>0</v>
      </c>
      <c r="BY96" s="44">
        <f t="shared" si="56"/>
        <v>0</v>
      </c>
      <c r="BZ96" s="11">
        <f t="shared" si="57"/>
        <v>0</v>
      </c>
      <c r="CA96" s="14">
        <f t="shared" si="58"/>
        <v>1</v>
      </c>
      <c r="CB96" s="14">
        <f t="shared" si="58"/>
        <v>7</v>
      </c>
      <c r="CC96" s="13">
        <f t="shared" si="59"/>
        <v>0</v>
      </c>
      <c r="CD96" s="13">
        <f t="shared" si="59"/>
        <v>0</v>
      </c>
      <c r="CE96" s="13">
        <f t="shared" si="60"/>
        <v>1</v>
      </c>
      <c r="CF96" s="13">
        <f t="shared" si="60"/>
        <v>7</v>
      </c>
      <c r="CG96" s="289">
        <f t="shared" si="61"/>
        <v>8</v>
      </c>
      <c r="CJ96" s="1">
        <v>1</v>
      </c>
      <c r="CK96" s="6">
        <f t="shared" si="73"/>
        <v>4</v>
      </c>
      <c r="CL96" s="6">
        <v>0</v>
      </c>
      <c r="CM96" s="6">
        <v>1</v>
      </c>
      <c r="CN96" s="6">
        <f t="shared" si="74"/>
        <v>1</v>
      </c>
      <c r="CO96" s="6">
        <f t="shared" si="75"/>
        <v>8</v>
      </c>
    </row>
    <row r="97" spans="1:93" ht="15" x14ac:dyDescent="0.25">
      <c r="A97" s="1" t="s">
        <v>1452</v>
      </c>
      <c r="B97" s="6">
        <v>84</v>
      </c>
      <c r="C97" s="9">
        <v>84</v>
      </c>
      <c r="D97" s="641" t="s">
        <v>6</v>
      </c>
      <c r="E97" s="37" t="s">
        <v>25</v>
      </c>
      <c r="F97" s="645">
        <v>20319477</v>
      </c>
      <c r="G97" s="646" t="s">
        <v>351</v>
      </c>
      <c r="H97" s="9" t="s">
        <v>52</v>
      </c>
      <c r="I97" s="642">
        <v>0</v>
      </c>
      <c r="J97" s="642">
        <v>0</v>
      </c>
      <c r="K97" s="642">
        <v>0</v>
      </c>
      <c r="L97" s="642">
        <v>0</v>
      </c>
      <c r="M97" s="642">
        <v>0</v>
      </c>
      <c r="N97" s="642">
        <v>2</v>
      </c>
      <c r="O97" s="642">
        <v>1</v>
      </c>
      <c r="P97" s="642">
        <v>4</v>
      </c>
      <c r="Q97" s="14">
        <f t="shared" si="62"/>
        <v>1</v>
      </c>
      <c r="R97" s="14">
        <f t="shared" si="62"/>
        <v>6</v>
      </c>
      <c r="S97" s="10">
        <f t="shared" si="63"/>
        <v>7</v>
      </c>
      <c r="T97" s="642">
        <v>0</v>
      </c>
      <c r="U97" s="642">
        <v>0</v>
      </c>
      <c r="V97" s="642">
        <v>0</v>
      </c>
      <c r="W97" s="642">
        <v>4</v>
      </c>
      <c r="X97" s="642">
        <v>0</v>
      </c>
      <c r="Y97" s="642">
        <v>0</v>
      </c>
      <c r="Z97" s="623">
        <f t="shared" si="76"/>
        <v>0</v>
      </c>
      <c r="AA97" s="623">
        <f t="shared" si="76"/>
        <v>4</v>
      </c>
      <c r="AB97" s="10">
        <f t="shared" si="50"/>
        <v>4</v>
      </c>
      <c r="AC97" s="44">
        <f t="shared" si="64"/>
        <v>1</v>
      </c>
      <c r="AD97" s="44">
        <f t="shared" si="64"/>
        <v>10</v>
      </c>
      <c r="AE97" s="44">
        <f t="shared" si="51"/>
        <v>11</v>
      </c>
      <c r="AF97" s="12">
        <f t="shared" si="65"/>
        <v>0</v>
      </c>
      <c r="AG97" s="12">
        <f t="shared" si="66"/>
        <v>6</v>
      </c>
      <c r="AH97" s="10">
        <f t="shared" si="52"/>
        <v>6</v>
      </c>
      <c r="AI97" s="12">
        <f>VLOOKUP($F97,'Guru SertifikaSi'!$C$6:$G$675,'Guru SertifikaSi'!E$3,FALSE)</f>
        <v>2</v>
      </c>
      <c r="AJ97" s="12">
        <f>VLOOKUP($F97,'Guru SertifikaSi'!$C$6:$G$675,'Guru SertifikaSi'!F$3,FALSE)</f>
        <v>3</v>
      </c>
      <c r="AK97" s="10">
        <f t="shared" si="53"/>
        <v>5</v>
      </c>
      <c r="AL97" s="44">
        <f t="shared" si="54"/>
        <v>2</v>
      </c>
      <c r="AM97" s="44">
        <f t="shared" si="54"/>
        <v>9</v>
      </c>
      <c r="AN97" s="11">
        <f t="shared" si="55"/>
        <v>11</v>
      </c>
      <c r="AO97" s="642">
        <v>0</v>
      </c>
      <c r="AP97" s="642">
        <v>0</v>
      </c>
      <c r="AQ97" s="642">
        <v>0</v>
      </c>
      <c r="AR97" s="642">
        <v>0</v>
      </c>
      <c r="AS97" s="642">
        <v>0</v>
      </c>
      <c r="AT97" s="642">
        <v>0</v>
      </c>
      <c r="AU97" s="642">
        <v>0</v>
      </c>
      <c r="AV97" s="642">
        <v>0</v>
      </c>
      <c r="AW97" s="643">
        <v>0</v>
      </c>
      <c r="AX97" s="643">
        <v>0</v>
      </c>
      <c r="AY97" s="642">
        <v>2</v>
      </c>
      <c r="AZ97" s="642">
        <v>9</v>
      </c>
      <c r="BA97" s="642">
        <v>0</v>
      </c>
      <c r="BB97" s="642">
        <v>0</v>
      </c>
      <c r="BC97" s="642">
        <v>0</v>
      </c>
      <c r="BD97" s="642">
        <v>0</v>
      </c>
      <c r="BE97" s="13">
        <f t="shared" si="67"/>
        <v>0</v>
      </c>
      <c r="BF97" s="13">
        <f t="shared" si="67"/>
        <v>0</v>
      </c>
      <c r="BG97" s="10">
        <f t="shared" si="68"/>
        <v>0</v>
      </c>
      <c r="BH97" s="13">
        <f t="shared" si="69"/>
        <v>2</v>
      </c>
      <c r="BI97" s="13">
        <f t="shared" si="69"/>
        <v>9</v>
      </c>
      <c r="BJ97" s="10">
        <f t="shared" si="70"/>
        <v>11</v>
      </c>
      <c r="BK97" s="44">
        <f t="shared" si="71"/>
        <v>2</v>
      </c>
      <c r="BL97" s="44">
        <f t="shared" si="71"/>
        <v>9</v>
      </c>
      <c r="BM97" s="11">
        <f t="shared" si="71"/>
        <v>11</v>
      </c>
      <c r="BN97" s="642">
        <v>0</v>
      </c>
      <c r="BO97" s="642">
        <v>0</v>
      </c>
      <c r="BP97" s="642">
        <v>0</v>
      </c>
      <c r="BQ97" s="642">
        <v>0</v>
      </c>
      <c r="BR97" s="642">
        <v>0</v>
      </c>
      <c r="BS97" s="642">
        <v>0</v>
      </c>
      <c r="BT97" s="642">
        <v>0</v>
      </c>
      <c r="BU97" s="642">
        <v>0</v>
      </c>
      <c r="BV97" s="644">
        <f t="shared" si="72"/>
        <v>0</v>
      </c>
      <c r="BW97" s="644">
        <f t="shared" si="72"/>
        <v>0</v>
      </c>
      <c r="BX97" s="44">
        <f t="shared" si="56"/>
        <v>0</v>
      </c>
      <c r="BY97" s="44">
        <f t="shared" si="56"/>
        <v>0</v>
      </c>
      <c r="BZ97" s="11">
        <f t="shared" si="57"/>
        <v>0</v>
      </c>
      <c r="CA97" s="14">
        <f t="shared" si="58"/>
        <v>1</v>
      </c>
      <c r="CB97" s="14">
        <f t="shared" si="58"/>
        <v>10</v>
      </c>
      <c r="CC97" s="13">
        <f t="shared" si="59"/>
        <v>0</v>
      </c>
      <c r="CD97" s="13">
        <f t="shared" si="59"/>
        <v>0</v>
      </c>
      <c r="CE97" s="13">
        <f t="shared" si="60"/>
        <v>1</v>
      </c>
      <c r="CF97" s="13">
        <f t="shared" si="60"/>
        <v>10</v>
      </c>
      <c r="CG97" s="289">
        <f t="shared" si="61"/>
        <v>11</v>
      </c>
      <c r="CJ97" s="1">
        <v>1</v>
      </c>
      <c r="CK97" s="6">
        <f t="shared" si="73"/>
        <v>5</v>
      </c>
      <c r="CL97" s="6">
        <v>1</v>
      </c>
      <c r="CM97" s="6">
        <v>0</v>
      </c>
      <c r="CN97" s="6">
        <f t="shared" si="74"/>
        <v>3</v>
      </c>
      <c r="CO97" s="6">
        <f t="shared" si="75"/>
        <v>9</v>
      </c>
    </row>
    <row r="98" spans="1:93" ht="15" x14ac:dyDescent="0.25">
      <c r="A98" s="1" t="s">
        <v>1453</v>
      </c>
      <c r="B98" s="6">
        <v>85</v>
      </c>
      <c r="C98" s="9">
        <v>85</v>
      </c>
      <c r="D98" s="641" t="s">
        <v>6</v>
      </c>
      <c r="E98" s="37" t="s">
        <v>25</v>
      </c>
      <c r="F98" s="645">
        <v>20319476</v>
      </c>
      <c r="G98" s="646" t="s">
        <v>352</v>
      </c>
      <c r="H98" s="9" t="s">
        <v>52</v>
      </c>
      <c r="I98" s="642">
        <v>0</v>
      </c>
      <c r="J98" s="642">
        <v>0</v>
      </c>
      <c r="K98" s="642">
        <v>1</v>
      </c>
      <c r="L98" s="642">
        <v>0</v>
      </c>
      <c r="M98" s="642">
        <v>1</v>
      </c>
      <c r="N98" s="642">
        <v>0</v>
      </c>
      <c r="O98" s="642">
        <v>0</v>
      </c>
      <c r="P98" s="642">
        <v>1</v>
      </c>
      <c r="Q98" s="14">
        <f t="shared" si="62"/>
        <v>2</v>
      </c>
      <c r="R98" s="14">
        <f t="shared" si="62"/>
        <v>1</v>
      </c>
      <c r="S98" s="10">
        <f t="shared" si="63"/>
        <v>3</v>
      </c>
      <c r="T98" s="642">
        <v>0</v>
      </c>
      <c r="U98" s="642">
        <v>0</v>
      </c>
      <c r="V98" s="642">
        <v>0</v>
      </c>
      <c r="W98" s="642">
        <v>3</v>
      </c>
      <c r="X98" s="642">
        <v>0</v>
      </c>
      <c r="Y98" s="642">
        <v>1</v>
      </c>
      <c r="Z98" s="623">
        <f t="shared" si="76"/>
        <v>0</v>
      </c>
      <c r="AA98" s="623">
        <f t="shared" si="76"/>
        <v>4</v>
      </c>
      <c r="AB98" s="10">
        <f t="shared" si="50"/>
        <v>4</v>
      </c>
      <c r="AC98" s="44">
        <f t="shared" si="64"/>
        <v>2</v>
      </c>
      <c r="AD98" s="44">
        <f t="shared" si="64"/>
        <v>5</v>
      </c>
      <c r="AE98" s="44">
        <f t="shared" si="51"/>
        <v>7</v>
      </c>
      <c r="AF98" s="12">
        <f t="shared" si="65"/>
        <v>0</v>
      </c>
      <c r="AG98" s="12">
        <f t="shared" si="66"/>
        <v>5</v>
      </c>
      <c r="AH98" s="10">
        <f t="shared" si="52"/>
        <v>5</v>
      </c>
      <c r="AI98" s="12">
        <f>VLOOKUP($F98,'Guru SertifikaSi'!$C$6:$G$675,'Guru SertifikaSi'!E$3,FALSE)</f>
        <v>2</v>
      </c>
      <c r="AJ98" s="12">
        <f>VLOOKUP($F98,'Guru SertifikaSi'!$C$6:$G$675,'Guru SertifikaSi'!F$3,FALSE)</f>
        <v>0</v>
      </c>
      <c r="AK98" s="10">
        <f t="shared" si="53"/>
        <v>2</v>
      </c>
      <c r="AL98" s="44">
        <f t="shared" si="54"/>
        <v>2</v>
      </c>
      <c r="AM98" s="44">
        <f t="shared" si="54"/>
        <v>5</v>
      </c>
      <c r="AN98" s="11">
        <f t="shared" si="55"/>
        <v>7</v>
      </c>
      <c r="AO98" s="642">
        <v>0</v>
      </c>
      <c r="AP98" s="642">
        <v>0</v>
      </c>
      <c r="AQ98" s="642">
        <v>0</v>
      </c>
      <c r="AR98" s="642">
        <v>0</v>
      </c>
      <c r="AS98" s="642">
        <v>0</v>
      </c>
      <c r="AT98" s="642">
        <v>0</v>
      </c>
      <c r="AU98" s="642">
        <v>0</v>
      </c>
      <c r="AV98" s="642">
        <v>0</v>
      </c>
      <c r="AW98" s="643">
        <v>0</v>
      </c>
      <c r="AX98" s="643">
        <v>0</v>
      </c>
      <c r="AY98" s="642">
        <v>2</v>
      </c>
      <c r="AZ98" s="642">
        <v>5</v>
      </c>
      <c r="BA98" s="642">
        <v>0</v>
      </c>
      <c r="BB98" s="642">
        <v>0</v>
      </c>
      <c r="BC98" s="642">
        <v>0</v>
      </c>
      <c r="BD98" s="642">
        <v>0</v>
      </c>
      <c r="BE98" s="13">
        <f t="shared" si="67"/>
        <v>0</v>
      </c>
      <c r="BF98" s="13">
        <f t="shared" si="67"/>
        <v>0</v>
      </c>
      <c r="BG98" s="10">
        <f t="shared" si="68"/>
        <v>0</v>
      </c>
      <c r="BH98" s="13">
        <f t="shared" si="69"/>
        <v>2</v>
      </c>
      <c r="BI98" s="13">
        <f t="shared" si="69"/>
        <v>5</v>
      </c>
      <c r="BJ98" s="10">
        <f t="shared" si="70"/>
        <v>7</v>
      </c>
      <c r="BK98" s="44">
        <f t="shared" si="71"/>
        <v>2</v>
      </c>
      <c r="BL98" s="44">
        <f t="shared" si="71"/>
        <v>5</v>
      </c>
      <c r="BM98" s="11">
        <f t="shared" si="71"/>
        <v>7</v>
      </c>
      <c r="BN98" s="642">
        <v>0</v>
      </c>
      <c r="BO98" s="642">
        <v>0</v>
      </c>
      <c r="BP98" s="642">
        <v>0</v>
      </c>
      <c r="BQ98" s="642">
        <v>0</v>
      </c>
      <c r="BR98" s="642">
        <v>0</v>
      </c>
      <c r="BS98" s="642">
        <v>0</v>
      </c>
      <c r="BT98" s="642">
        <v>0</v>
      </c>
      <c r="BU98" s="642">
        <v>0</v>
      </c>
      <c r="BV98" s="644">
        <f t="shared" si="72"/>
        <v>0</v>
      </c>
      <c r="BW98" s="644">
        <f t="shared" si="72"/>
        <v>0</v>
      </c>
      <c r="BX98" s="44">
        <f t="shared" si="56"/>
        <v>0</v>
      </c>
      <c r="BY98" s="44">
        <f t="shared" si="56"/>
        <v>0</v>
      </c>
      <c r="BZ98" s="11">
        <f t="shared" si="57"/>
        <v>0</v>
      </c>
      <c r="CA98" s="14">
        <f t="shared" si="58"/>
        <v>2</v>
      </c>
      <c r="CB98" s="14">
        <f t="shared" si="58"/>
        <v>5</v>
      </c>
      <c r="CC98" s="13">
        <f t="shared" si="59"/>
        <v>0</v>
      </c>
      <c r="CD98" s="13">
        <f t="shared" si="59"/>
        <v>0</v>
      </c>
      <c r="CE98" s="13">
        <f t="shared" si="60"/>
        <v>2</v>
      </c>
      <c r="CF98" s="13">
        <f t="shared" si="60"/>
        <v>5</v>
      </c>
      <c r="CG98" s="289">
        <f t="shared" si="61"/>
        <v>7</v>
      </c>
      <c r="CJ98" s="1">
        <v>1</v>
      </c>
      <c r="CK98" s="6">
        <f t="shared" si="73"/>
        <v>2</v>
      </c>
      <c r="CL98" s="6">
        <v>0</v>
      </c>
      <c r="CM98" s="6">
        <v>1</v>
      </c>
      <c r="CN98" s="6">
        <f t="shared" si="74"/>
        <v>2</v>
      </c>
      <c r="CO98" s="6">
        <f t="shared" si="75"/>
        <v>6</v>
      </c>
    </row>
    <row r="99" spans="1:93" ht="15" x14ac:dyDescent="0.25">
      <c r="A99" s="1" t="s">
        <v>1454</v>
      </c>
      <c r="B99" s="6">
        <v>86</v>
      </c>
      <c r="C99" s="9">
        <v>86</v>
      </c>
      <c r="D99" s="641" t="s">
        <v>6</v>
      </c>
      <c r="E99" s="37" t="s">
        <v>27</v>
      </c>
      <c r="F99" s="645">
        <v>20319887</v>
      </c>
      <c r="G99" s="646" t="s">
        <v>353</v>
      </c>
      <c r="H99" s="9" t="s">
        <v>52</v>
      </c>
      <c r="I99" s="642">
        <v>0</v>
      </c>
      <c r="J99" s="642">
        <v>0</v>
      </c>
      <c r="K99" s="642">
        <v>0</v>
      </c>
      <c r="L99" s="642">
        <v>0</v>
      </c>
      <c r="M99" s="642">
        <v>2</v>
      </c>
      <c r="N99" s="642">
        <v>1</v>
      </c>
      <c r="O99" s="642">
        <v>0</v>
      </c>
      <c r="P99" s="642">
        <v>1</v>
      </c>
      <c r="Q99" s="14">
        <f t="shared" si="62"/>
        <v>2</v>
      </c>
      <c r="R99" s="14">
        <f t="shared" si="62"/>
        <v>2</v>
      </c>
      <c r="S99" s="10">
        <f t="shared" si="63"/>
        <v>4</v>
      </c>
      <c r="T99" s="642">
        <v>0</v>
      </c>
      <c r="U99" s="642">
        <v>0</v>
      </c>
      <c r="V99" s="642">
        <v>1</v>
      </c>
      <c r="W99" s="642">
        <v>1</v>
      </c>
      <c r="X99" s="642">
        <v>1</v>
      </c>
      <c r="Y99" s="642">
        <v>2</v>
      </c>
      <c r="Z99" s="623">
        <f t="shared" si="76"/>
        <v>2</v>
      </c>
      <c r="AA99" s="623">
        <f t="shared" si="76"/>
        <v>3</v>
      </c>
      <c r="AB99" s="10">
        <f t="shared" si="50"/>
        <v>5</v>
      </c>
      <c r="AC99" s="44">
        <f t="shared" si="64"/>
        <v>4</v>
      </c>
      <c r="AD99" s="44">
        <f t="shared" si="64"/>
        <v>5</v>
      </c>
      <c r="AE99" s="44">
        <f t="shared" si="51"/>
        <v>9</v>
      </c>
      <c r="AF99" s="12">
        <f t="shared" si="65"/>
        <v>2</v>
      </c>
      <c r="AG99" s="12">
        <f t="shared" si="66"/>
        <v>4</v>
      </c>
      <c r="AH99" s="10">
        <f t="shared" si="52"/>
        <v>6</v>
      </c>
      <c r="AI99" s="12">
        <f>VLOOKUP($F99,'Guru SertifikaSi'!$C$6:$G$675,'Guru SertifikaSi'!E$3,FALSE)</f>
        <v>2</v>
      </c>
      <c r="AJ99" s="12">
        <f>VLOOKUP($F99,'Guru SertifikaSi'!$C$6:$G$675,'Guru SertifikaSi'!F$3,FALSE)</f>
        <v>1</v>
      </c>
      <c r="AK99" s="10">
        <f t="shared" si="53"/>
        <v>3</v>
      </c>
      <c r="AL99" s="44">
        <f t="shared" si="54"/>
        <v>4</v>
      </c>
      <c r="AM99" s="44">
        <f t="shared" si="54"/>
        <v>5</v>
      </c>
      <c r="AN99" s="11">
        <f t="shared" si="55"/>
        <v>9</v>
      </c>
      <c r="AO99" s="642">
        <v>0</v>
      </c>
      <c r="AP99" s="642">
        <v>0</v>
      </c>
      <c r="AQ99" s="642">
        <v>0</v>
      </c>
      <c r="AR99" s="642">
        <v>0</v>
      </c>
      <c r="AS99" s="642">
        <v>0</v>
      </c>
      <c r="AT99" s="642">
        <v>0</v>
      </c>
      <c r="AU99" s="642">
        <v>0</v>
      </c>
      <c r="AV99" s="642">
        <v>0</v>
      </c>
      <c r="AW99" s="643">
        <v>0</v>
      </c>
      <c r="AX99" s="643">
        <v>0</v>
      </c>
      <c r="AY99" s="642">
        <v>4</v>
      </c>
      <c r="AZ99" s="642">
        <v>5</v>
      </c>
      <c r="BA99" s="642">
        <v>0</v>
      </c>
      <c r="BB99" s="642">
        <v>0</v>
      </c>
      <c r="BC99" s="642">
        <v>0</v>
      </c>
      <c r="BD99" s="642">
        <v>0</v>
      </c>
      <c r="BE99" s="13">
        <f t="shared" si="67"/>
        <v>0</v>
      </c>
      <c r="BF99" s="13">
        <f t="shared" si="67"/>
        <v>0</v>
      </c>
      <c r="BG99" s="10">
        <f t="shared" si="68"/>
        <v>0</v>
      </c>
      <c r="BH99" s="13">
        <f t="shared" si="69"/>
        <v>4</v>
      </c>
      <c r="BI99" s="13">
        <f t="shared" si="69"/>
        <v>5</v>
      </c>
      <c r="BJ99" s="10">
        <f t="shared" si="70"/>
        <v>9</v>
      </c>
      <c r="BK99" s="44">
        <f t="shared" si="71"/>
        <v>4</v>
      </c>
      <c r="BL99" s="44">
        <f t="shared" si="71"/>
        <v>5</v>
      </c>
      <c r="BM99" s="11">
        <f t="shared" si="71"/>
        <v>9</v>
      </c>
      <c r="BN99" s="642">
        <v>0</v>
      </c>
      <c r="BO99" s="642">
        <v>0</v>
      </c>
      <c r="BP99" s="642">
        <v>0</v>
      </c>
      <c r="BQ99" s="642">
        <v>0</v>
      </c>
      <c r="BR99" s="642">
        <v>1</v>
      </c>
      <c r="BS99" s="642">
        <v>0</v>
      </c>
      <c r="BT99" s="642">
        <v>0</v>
      </c>
      <c r="BU99" s="642">
        <v>0</v>
      </c>
      <c r="BV99" s="644">
        <f t="shared" si="72"/>
        <v>1</v>
      </c>
      <c r="BW99" s="644">
        <f t="shared" si="72"/>
        <v>0</v>
      </c>
      <c r="BX99" s="44">
        <f t="shared" si="56"/>
        <v>1</v>
      </c>
      <c r="BY99" s="44">
        <f t="shared" si="56"/>
        <v>0</v>
      </c>
      <c r="BZ99" s="11">
        <f t="shared" si="57"/>
        <v>1</v>
      </c>
      <c r="CA99" s="14">
        <f t="shared" si="58"/>
        <v>4</v>
      </c>
      <c r="CB99" s="14">
        <f t="shared" si="58"/>
        <v>5</v>
      </c>
      <c r="CC99" s="13">
        <f t="shared" si="59"/>
        <v>1</v>
      </c>
      <c r="CD99" s="13">
        <f t="shared" si="59"/>
        <v>0</v>
      </c>
      <c r="CE99" s="13">
        <f t="shared" si="60"/>
        <v>5</v>
      </c>
      <c r="CF99" s="13">
        <f t="shared" si="60"/>
        <v>5</v>
      </c>
      <c r="CG99" s="289">
        <f t="shared" si="61"/>
        <v>10</v>
      </c>
      <c r="CJ99" s="1">
        <v>1</v>
      </c>
      <c r="CK99" s="6">
        <f t="shared" si="73"/>
        <v>2</v>
      </c>
      <c r="CL99" s="6">
        <v>0</v>
      </c>
      <c r="CM99" s="6">
        <v>1</v>
      </c>
      <c r="CN99" s="6">
        <f t="shared" si="74"/>
        <v>4</v>
      </c>
      <c r="CO99" s="6">
        <f t="shared" si="75"/>
        <v>6</v>
      </c>
    </row>
    <row r="100" spans="1:93" ht="15" x14ac:dyDescent="0.25">
      <c r="A100" s="1" t="s">
        <v>1455</v>
      </c>
      <c r="B100" s="6">
        <v>87</v>
      </c>
      <c r="C100" s="9">
        <v>87</v>
      </c>
      <c r="D100" s="641" t="s">
        <v>6</v>
      </c>
      <c r="E100" s="37" t="s">
        <v>27</v>
      </c>
      <c r="F100" s="645">
        <v>20319872</v>
      </c>
      <c r="G100" s="646" t="s">
        <v>354</v>
      </c>
      <c r="H100" s="9" t="s">
        <v>52</v>
      </c>
      <c r="I100" s="642">
        <v>0</v>
      </c>
      <c r="J100" s="642">
        <v>0</v>
      </c>
      <c r="K100" s="642">
        <v>0</v>
      </c>
      <c r="L100" s="642">
        <v>0</v>
      </c>
      <c r="M100" s="642">
        <v>1</v>
      </c>
      <c r="N100" s="642">
        <v>1</v>
      </c>
      <c r="O100" s="642">
        <v>0</v>
      </c>
      <c r="P100" s="642">
        <v>1</v>
      </c>
      <c r="Q100" s="14">
        <f t="shared" si="62"/>
        <v>1</v>
      </c>
      <c r="R100" s="14">
        <f t="shared" si="62"/>
        <v>2</v>
      </c>
      <c r="S100" s="10">
        <f t="shared" si="63"/>
        <v>3</v>
      </c>
      <c r="T100" s="642">
        <v>0</v>
      </c>
      <c r="U100" s="642">
        <v>0</v>
      </c>
      <c r="V100" s="642">
        <v>0</v>
      </c>
      <c r="W100" s="642">
        <v>0</v>
      </c>
      <c r="X100" s="642">
        <v>1</v>
      </c>
      <c r="Y100" s="642">
        <v>3</v>
      </c>
      <c r="Z100" s="623">
        <f t="shared" si="76"/>
        <v>1</v>
      </c>
      <c r="AA100" s="623">
        <f t="shared" si="76"/>
        <v>3</v>
      </c>
      <c r="AB100" s="10">
        <f t="shared" si="50"/>
        <v>4</v>
      </c>
      <c r="AC100" s="44">
        <f t="shared" si="64"/>
        <v>2</v>
      </c>
      <c r="AD100" s="44">
        <f t="shared" si="64"/>
        <v>5</v>
      </c>
      <c r="AE100" s="44">
        <f t="shared" si="51"/>
        <v>7</v>
      </c>
      <c r="AF100" s="12">
        <f t="shared" si="65"/>
        <v>1</v>
      </c>
      <c r="AG100" s="12">
        <f t="shared" si="66"/>
        <v>4</v>
      </c>
      <c r="AH100" s="10">
        <f t="shared" si="52"/>
        <v>5</v>
      </c>
      <c r="AI100" s="12">
        <f>VLOOKUP($F100,'Guru SertifikaSi'!$C$6:$G$675,'Guru SertifikaSi'!E$3,FALSE)</f>
        <v>1</v>
      </c>
      <c r="AJ100" s="12">
        <f>VLOOKUP($F100,'Guru SertifikaSi'!$C$6:$G$675,'Guru SertifikaSi'!F$3,FALSE)</f>
        <v>1</v>
      </c>
      <c r="AK100" s="10">
        <f t="shared" si="53"/>
        <v>2</v>
      </c>
      <c r="AL100" s="44">
        <f t="shared" si="54"/>
        <v>2</v>
      </c>
      <c r="AM100" s="44">
        <f t="shared" si="54"/>
        <v>5</v>
      </c>
      <c r="AN100" s="11">
        <f t="shared" si="55"/>
        <v>7</v>
      </c>
      <c r="AO100" s="642">
        <v>0</v>
      </c>
      <c r="AP100" s="642">
        <v>0</v>
      </c>
      <c r="AQ100" s="642">
        <v>0</v>
      </c>
      <c r="AR100" s="642">
        <v>0</v>
      </c>
      <c r="AS100" s="642">
        <v>0</v>
      </c>
      <c r="AT100" s="642">
        <v>0</v>
      </c>
      <c r="AU100" s="642">
        <v>0</v>
      </c>
      <c r="AV100" s="642">
        <v>0</v>
      </c>
      <c r="AW100" s="643">
        <v>0</v>
      </c>
      <c r="AX100" s="643">
        <v>0</v>
      </c>
      <c r="AY100" s="642">
        <v>2</v>
      </c>
      <c r="AZ100" s="642">
        <v>5</v>
      </c>
      <c r="BA100" s="642">
        <v>0</v>
      </c>
      <c r="BB100" s="642">
        <v>0</v>
      </c>
      <c r="BC100" s="642">
        <v>0</v>
      </c>
      <c r="BD100" s="642">
        <v>0</v>
      </c>
      <c r="BE100" s="13">
        <f t="shared" si="67"/>
        <v>0</v>
      </c>
      <c r="BF100" s="13">
        <f t="shared" si="67"/>
        <v>0</v>
      </c>
      <c r="BG100" s="10">
        <f t="shared" si="68"/>
        <v>0</v>
      </c>
      <c r="BH100" s="13">
        <f t="shared" si="69"/>
        <v>2</v>
      </c>
      <c r="BI100" s="13">
        <f t="shared" si="69"/>
        <v>5</v>
      </c>
      <c r="BJ100" s="10">
        <f t="shared" si="70"/>
        <v>7</v>
      </c>
      <c r="BK100" s="44">
        <f t="shared" si="71"/>
        <v>2</v>
      </c>
      <c r="BL100" s="44">
        <f t="shared" si="71"/>
        <v>5</v>
      </c>
      <c r="BM100" s="11">
        <f t="shared" si="71"/>
        <v>7</v>
      </c>
      <c r="BN100" s="642">
        <v>0</v>
      </c>
      <c r="BO100" s="642">
        <v>0</v>
      </c>
      <c r="BP100" s="642">
        <v>0</v>
      </c>
      <c r="BQ100" s="642">
        <v>0</v>
      </c>
      <c r="BR100" s="642">
        <v>0</v>
      </c>
      <c r="BS100" s="642">
        <v>0</v>
      </c>
      <c r="BT100" s="642">
        <v>0</v>
      </c>
      <c r="BU100" s="642">
        <v>0</v>
      </c>
      <c r="BV100" s="644">
        <f t="shared" si="72"/>
        <v>0</v>
      </c>
      <c r="BW100" s="644">
        <f t="shared" si="72"/>
        <v>0</v>
      </c>
      <c r="BX100" s="44">
        <f t="shared" si="56"/>
        <v>0</v>
      </c>
      <c r="BY100" s="44">
        <f t="shared" si="56"/>
        <v>0</v>
      </c>
      <c r="BZ100" s="11">
        <f t="shared" si="57"/>
        <v>0</v>
      </c>
      <c r="CA100" s="14">
        <f t="shared" si="58"/>
        <v>2</v>
      </c>
      <c r="CB100" s="14">
        <f t="shared" si="58"/>
        <v>5</v>
      </c>
      <c r="CC100" s="13">
        <f t="shared" si="59"/>
        <v>0</v>
      </c>
      <c r="CD100" s="13">
        <f t="shared" si="59"/>
        <v>0</v>
      </c>
      <c r="CE100" s="13">
        <f t="shared" si="60"/>
        <v>2</v>
      </c>
      <c r="CF100" s="13">
        <f t="shared" si="60"/>
        <v>5</v>
      </c>
      <c r="CG100" s="289">
        <f t="shared" si="61"/>
        <v>7</v>
      </c>
      <c r="CJ100" s="1">
        <v>1</v>
      </c>
      <c r="CK100" s="6">
        <f t="shared" si="73"/>
        <v>2</v>
      </c>
      <c r="CL100" s="6">
        <v>0</v>
      </c>
      <c r="CM100" s="6">
        <v>1</v>
      </c>
      <c r="CN100" s="6">
        <f t="shared" si="74"/>
        <v>2</v>
      </c>
      <c r="CO100" s="6">
        <f t="shared" si="75"/>
        <v>6</v>
      </c>
    </row>
    <row r="101" spans="1:93" ht="15" x14ac:dyDescent="0.25">
      <c r="A101" s="1" t="s">
        <v>1456</v>
      </c>
      <c r="B101" s="6">
        <v>88</v>
      </c>
      <c r="C101" s="9">
        <v>88</v>
      </c>
      <c r="D101" s="641" t="s">
        <v>6</v>
      </c>
      <c r="E101" s="37" t="s">
        <v>27</v>
      </c>
      <c r="F101" s="645">
        <v>20319871</v>
      </c>
      <c r="G101" s="646" t="s">
        <v>355</v>
      </c>
      <c r="H101" s="9" t="s">
        <v>52</v>
      </c>
      <c r="I101" s="642">
        <v>0</v>
      </c>
      <c r="J101" s="642">
        <v>0</v>
      </c>
      <c r="K101" s="642">
        <v>0</v>
      </c>
      <c r="L101" s="642">
        <v>0</v>
      </c>
      <c r="M101" s="642">
        <v>0</v>
      </c>
      <c r="N101" s="642">
        <v>0</v>
      </c>
      <c r="O101" s="642">
        <v>1</v>
      </c>
      <c r="P101" s="642">
        <v>1</v>
      </c>
      <c r="Q101" s="14">
        <f t="shared" si="62"/>
        <v>1</v>
      </c>
      <c r="R101" s="14">
        <f t="shared" si="62"/>
        <v>1</v>
      </c>
      <c r="S101" s="10">
        <f t="shared" si="63"/>
        <v>2</v>
      </c>
      <c r="T101" s="642">
        <v>0</v>
      </c>
      <c r="U101" s="642">
        <v>0</v>
      </c>
      <c r="V101" s="642">
        <v>0</v>
      </c>
      <c r="W101" s="642">
        <v>2</v>
      </c>
      <c r="X101" s="642">
        <v>2</v>
      </c>
      <c r="Y101" s="642">
        <v>1</v>
      </c>
      <c r="Z101" s="623">
        <f t="shared" si="76"/>
        <v>2</v>
      </c>
      <c r="AA101" s="623">
        <f t="shared" si="76"/>
        <v>3</v>
      </c>
      <c r="AB101" s="10">
        <f t="shared" si="50"/>
        <v>5</v>
      </c>
      <c r="AC101" s="44">
        <f t="shared" si="64"/>
        <v>3</v>
      </c>
      <c r="AD101" s="44">
        <f t="shared" si="64"/>
        <v>4</v>
      </c>
      <c r="AE101" s="44">
        <f t="shared" si="51"/>
        <v>7</v>
      </c>
      <c r="AF101" s="12">
        <f t="shared" si="65"/>
        <v>2</v>
      </c>
      <c r="AG101" s="12">
        <f t="shared" si="66"/>
        <v>3</v>
      </c>
      <c r="AH101" s="10">
        <f t="shared" si="52"/>
        <v>5</v>
      </c>
      <c r="AI101" s="12">
        <f>VLOOKUP($F101,'Guru SertifikaSi'!$C$6:$G$675,'Guru SertifikaSi'!E$3,FALSE)</f>
        <v>1</v>
      </c>
      <c r="AJ101" s="12">
        <f>VLOOKUP($F101,'Guru SertifikaSi'!$C$6:$G$675,'Guru SertifikaSi'!F$3,FALSE)</f>
        <v>1</v>
      </c>
      <c r="AK101" s="10">
        <f t="shared" si="53"/>
        <v>2</v>
      </c>
      <c r="AL101" s="44">
        <f t="shared" si="54"/>
        <v>3</v>
      </c>
      <c r="AM101" s="44">
        <f t="shared" si="54"/>
        <v>4</v>
      </c>
      <c r="AN101" s="11">
        <f t="shared" si="55"/>
        <v>7</v>
      </c>
      <c r="AO101" s="642">
        <v>0</v>
      </c>
      <c r="AP101" s="642">
        <v>0</v>
      </c>
      <c r="AQ101" s="642">
        <v>0</v>
      </c>
      <c r="AR101" s="642">
        <v>0</v>
      </c>
      <c r="AS101" s="642">
        <v>0</v>
      </c>
      <c r="AT101" s="642">
        <v>1</v>
      </c>
      <c r="AU101" s="642">
        <v>0</v>
      </c>
      <c r="AV101" s="642">
        <v>0</v>
      </c>
      <c r="AW101" s="643">
        <v>0</v>
      </c>
      <c r="AX101" s="643">
        <v>0</v>
      </c>
      <c r="AY101" s="642">
        <v>3</v>
      </c>
      <c r="AZ101" s="642">
        <v>3</v>
      </c>
      <c r="BA101" s="642">
        <v>0</v>
      </c>
      <c r="BB101" s="642">
        <v>0</v>
      </c>
      <c r="BC101" s="642">
        <v>0</v>
      </c>
      <c r="BD101" s="642">
        <v>0</v>
      </c>
      <c r="BE101" s="13">
        <f t="shared" si="67"/>
        <v>0</v>
      </c>
      <c r="BF101" s="13">
        <f t="shared" si="67"/>
        <v>1</v>
      </c>
      <c r="BG101" s="10">
        <f t="shared" si="68"/>
        <v>1</v>
      </c>
      <c r="BH101" s="13">
        <f t="shared" si="69"/>
        <v>3</v>
      </c>
      <c r="BI101" s="13">
        <f t="shared" si="69"/>
        <v>3</v>
      </c>
      <c r="BJ101" s="10">
        <f t="shared" si="70"/>
        <v>6</v>
      </c>
      <c r="BK101" s="44">
        <f t="shared" si="71"/>
        <v>3</v>
      </c>
      <c r="BL101" s="44">
        <f t="shared" si="71"/>
        <v>4</v>
      </c>
      <c r="BM101" s="11">
        <f t="shared" si="71"/>
        <v>7</v>
      </c>
      <c r="BN101" s="642">
        <v>0</v>
      </c>
      <c r="BO101" s="642">
        <v>0</v>
      </c>
      <c r="BP101" s="642">
        <v>0</v>
      </c>
      <c r="BQ101" s="642">
        <v>0</v>
      </c>
      <c r="BR101" s="642">
        <v>0</v>
      </c>
      <c r="BS101" s="642">
        <v>0</v>
      </c>
      <c r="BT101" s="642">
        <v>1</v>
      </c>
      <c r="BU101" s="642">
        <v>0</v>
      </c>
      <c r="BV101" s="644">
        <f t="shared" si="72"/>
        <v>1</v>
      </c>
      <c r="BW101" s="644">
        <f t="shared" si="72"/>
        <v>0</v>
      </c>
      <c r="BX101" s="44">
        <f t="shared" si="56"/>
        <v>1</v>
      </c>
      <c r="BY101" s="44">
        <f t="shared" si="56"/>
        <v>0</v>
      </c>
      <c r="BZ101" s="11">
        <f t="shared" si="57"/>
        <v>1</v>
      </c>
      <c r="CA101" s="14">
        <f t="shared" si="58"/>
        <v>3</v>
      </c>
      <c r="CB101" s="14">
        <f t="shared" si="58"/>
        <v>4</v>
      </c>
      <c r="CC101" s="13">
        <f t="shared" si="59"/>
        <v>1</v>
      </c>
      <c r="CD101" s="13">
        <f t="shared" si="59"/>
        <v>0</v>
      </c>
      <c r="CE101" s="13">
        <f t="shared" si="60"/>
        <v>4</v>
      </c>
      <c r="CF101" s="13">
        <f t="shared" si="60"/>
        <v>4</v>
      </c>
      <c r="CG101" s="289">
        <f t="shared" si="61"/>
        <v>8</v>
      </c>
      <c r="CJ101" s="1">
        <v>0</v>
      </c>
      <c r="CK101" s="6">
        <f t="shared" si="73"/>
        <v>1</v>
      </c>
      <c r="CL101" s="6">
        <v>0</v>
      </c>
      <c r="CM101" s="6">
        <v>0</v>
      </c>
      <c r="CN101" s="6">
        <f t="shared" si="74"/>
        <v>3</v>
      </c>
      <c r="CO101" s="6">
        <f t="shared" si="75"/>
        <v>3</v>
      </c>
    </row>
    <row r="102" spans="1:93" ht="15" x14ac:dyDescent="0.25">
      <c r="A102" s="1" t="s">
        <v>1457</v>
      </c>
      <c r="B102" s="6">
        <v>89</v>
      </c>
      <c r="C102" s="9">
        <v>89</v>
      </c>
      <c r="D102" s="641" t="s">
        <v>6</v>
      </c>
      <c r="E102" s="37" t="s">
        <v>27</v>
      </c>
      <c r="F102" s="645">
        <v>20319870</v>
      </c>
      <c r="G102" s="646" t="s">
        <v>356</v>
      </c>
      <c r="H102" s="9" t="s">
        <v>52</v>
      </c>
      <c r="I102" s="642">
        <v>0</v>
      </c>
      <c r="J102" s="642">
        <v>0</v>
      </c>
      <c r="K102" s="642">
        <v>0</v>
      </c>
      <c r="L102" s="642">
        <v>0</v>
      </c>
      <c r="M102" s="642">
        <v>1</v>
      </c>
      <c r="N102" s="642">
        <v>1</v>
      </c>
      <c r="O102" s="642">
        <v>1</v>
      </c>
      <c r="P102" s="642">
        <v>1</v>
      </c>
      <c r="Q102" s="14">
        <f t="shared" si="62"/>
        <v>2</v>
      </c>
      <c r="R102" s="14">
        <f t="shared" si="62"/>
        <v>2</v>
      </c>
      <c r="S102" s="10">
        <f t="shared" si="63"/>
        <v>4</v>
      </c>
      <c r="T102" s="642">
        <v>0</v>
      </c>
      <c r="U102" s="642">
        <v>0</v>
      </c>
      <c r="V102" s="642">
        <v>1</v>
      </c>
      <c r="W102" s="642">
        <v>0</v>
      </c>
      <c r="X102" s="642">
        <v>2</v>
      </c>
      <c r="Y102" s="642">
        <v>1</v>
      </c>
      <c r="Z102" s="623">
        <f t="shared" si="76"/>
        <v>3</v>
      </c>
      <c r="AA102" s="623">
        <f t="shared" si="76"/>
        <v>1</v>
      </c>
      <c r="AB102" s="10">
        <f t="shared" si="50"/>
        <v>4</v>
      </c>
      <c r="AC102" s="44">
        <f t="shared" si="64"/>
        <v>5</v>
      </c>
      <c r="AD102" s="44">
        <f t="shared" si="64"/>
        <v>3</v>
      </c>
      <c r="AE102" s="44">
        <f t="shared" si="51"/>
        <v>8</v>
      </c>
      <c r="AF102" s="12">
        <f t="shared" si="65"/>
        <v>3</v>
      </c>
      <c r="AG102" s="12">
        <f t="shared" si="66"/>
        <v>2</v>
      </c>
      <c r="AH102" s="10">
        <f t="shared" si="52"/>
        <v>5</v>
      </c>
      <c r="AI102" s="12">
        <f>VLOOKUP($F102,'Guru SertifikaSi'!$C$6:$G$675,'Guru SertifikaSi'!E$3,FALSE)</f>
        <v>2</v>
      </c>
      <c r="AJ102" s="12">
        <f>VLOOKUP($F102,'Guru SertifikaSi'!$C$6:$G$675,'Guru SertifikaSi'!F$3,FALSE)</f>
        <v>1</v>
      </c>
      <c r="AK102" s="10">
        <f t="shared" si="53"/>
        <v>3</v>
      </c>
      <c r="AL102" s="44">
        <f t="shared" si="54"/>
        <v>5</v>
      </c>
      <c r="AM102" s="44">
        <f t="shared" si="54"/>
        <v>3</v>
      </c>
      <c r="AN102" s="11">
        <f t="shared" si="55"/>
        <v>8</v>
      </c>
      <c r="AO102" s="642">
        <v>0</v>
      </c>
      <c r="AP102" s="642">
        <v>0</v>
      </c>
      <c r="AQ102" s="642">
        <v>0</v>
      </c>
      <c r="AR102" s="642">
        <v>0</v>
      </c>
      <c r="AS102" s="642">
        <v>0</v>
      </c>
      <c r="AT102" s="642">
        <v>0</v>
      </c>
      <c r="AU102" s="642">
        <v>0</v>
      </c>
      <c r="AV102" s="642">
        <v>0</v>
      </c>
      <c r="AW102" s="643">
        <v>0</v>
      </c>
      <c r="AX102" s="643">
        <v>0</v>
      </c>
      <c r="AY102" s="642">
        <v>5</v>
      </c>
      <c r="AZ102" s="642">
        <v>3</v>
      </c>
      <c r="BA102" s="642">
        <v>0</v>
      </c>
      <c r="BB102" s="642">
        <v>0</v>
      </c>
      <c r="BC102" s="642">
        <v>0</v>
      </c>
      <c r="BD102" s="642">
        <v>0</v>
      </c>
      <c r="BE102" s="13">
        <f t="shared" si="67"/>
        <v>0</v>
      </c>
      <c r="BF102" s="13">
        <f t="shared" si="67"/>
        <v>0</v>
      </c>
      <c r="BG102" s="10">
        <f t="shared" si="68"/>
        <v>0</v>
      </c>
      <c r="BH102" s="13">
        <f t="shared" si="69"/>
        <v>5</v>
      </c>
      <c r="BI102" s="13">
        <f t="shared" si="69"/>
        <v>3</v>
      </c>
      <c r="BJ102" s="10">
        <f t="shared" si="70"/>
        <v>8</v>
      </c>
      <c r="BK102" s="44">
        <f t="shared" si="71"/>
        <v>5</v>
      </c>
      <c r="BL102" s="44">
        <f t="shared" si="71"/>
        <v>3</v>
      </c>
      <c r="BM102" s="11">
        <f t="shared" si="71"/>
        <v>8</v>
      </c>
      <c r="BN102" s="642">
        <v>0</v>
      </c>
      <c r="BO102" s="642">
        <v>0</v>
      </c>
      <c r="BP102" s="642">
        <v>0</v>
      </c>
      <c r="BQ102" s="642">
        <v>0</v>
      </c>
      <c r="BR102" s="642">
        <v>0</v>
      </c>
      <c r="BS102" s="642">
        <v>0</v>
      </c>
      <c r="BT102" s="642">
        <v>0</v>
      </c>
      <c r="BU102" s="642">
        <v>0</v>
      </c>
      <c r="BV102" s="644">
        <f t="shared" si="72"/>
        <v>0</v>
      </c>
      <c r="BW102" s="644">
        <f t="shared" si="72"/>
        <v>0</v>
      </c>
      <c r="BX102" s="44">
        <f t="shared" si="56"/>
        <v>0</v>
      </c>
      <c r="BY102" s="44">
        <f t="shared" si="56"/>
        <v>0</v>
      </c>
      <c r="BZ102" s="11">
        <f t="shared" si="57"/>
        <v>0</v>
      </c>
      <c r="CA102" s="14">
        <f t="shared" si="58"/>
        <v>5</v>
      </c>
      <c r="CB102" s="14">
        <f t="shared" si="58"/>
        <v>3</v>
      </c>
      <c r="CC102" s="13">
        <f t="shared" si="59"/>
        <v>0</v>
      </c>
      <c r="CD102" s="13">
        <f t="shared" si="59"/>
        <v>0</v>
      </c>
      <c r="CE102" s="13">
        <f t="shared" si="60"/>
        <v>5</v>
      </c>
      <c r="CF102" s="13">
        <f t="shared" si="60"/>
        <v>3</v>
      </c>
      <c r="CG102" s="289">
        <f t="shared" si="61"/>
        <v>8</v>
      </c>
      <c r="CJ102" s="1">
        <v>1</v>
      </c>
      <c r="CK102" s="6">
        <f t="shared" si="73"/>
        <v>2</v>
      </c>
      <c r="CL102" s="6">
        <v>0</v>
      </c>
      <c r="CM102" s="6">
        <v>1</v>
      </c>
      <c r="CN102" s="6">
        <f t="shared" si="74"/>
        <v>5</v>
      </c>
      <c r="CO102" s="6">
        <f t="shared" si="75"/>
        <v>4</v>
      </c>
    </row>
    <row r="103" spans="1:93" ht="15" x14ac:dyDescent="0.25">
      <c r="A103" s="1" t="s">
        <v>1458</v>
      </c>
      <c r="B103" s="6">
        <v>90</v>
      </c>
      <c r="C103" s="9">
        <v>90</v>
      </c>
      <c r="D103" s="641" t="s">
        <v>6</v>
      </c>
      <c r="E103" s="37" t="s">
        <v>27</v>
      </c>
      <c r="F103" s="645">
        <v>20319855</v>
      </c>
      <c r="G103" s="646" t="s">
        <v>357</v>
      </c>
      <c r="H103" s="9" t="s">
        <v>52</v>
      </c>
      <c r="I103" s="642">
        <v>0</v>
      </c>
      <c r="J103" s="642">
        <v>0</v>
      </c>
      <c r="K103" s="642">
        <v>0</v>
      </c>
      <c r="L103" s="642">
        <v>0</v>
      </c>
      <c r="M103" s="642">
        <v>1</v>
      </c>
      <c r="N103" s="642">
        <v>2</v>
      </c>
      <c r="O103" s="642">
        <v>0</v>
      </c>
      <c r="P103" s="642">
        <v>1</v>
      </c>
      <c r="Q103" s="14">
        <f t="shared" si="62"/>
        <v>1</v>
      </c>
      <c r="R103" s="14">
        <f t="shared" si="62"/>
        <v>3</v>
      </c>
      <c r="S103" s="10">
        <f t="shared" si="63"/>
        <v>4</v>
      </c>
      <c r="T103" s="642">
        <v>0</v>
      </c>
      <c r="U103" s="642">
        <v>0</v>
      </c>
      <c r="V103" s="642">
        <v>0</v>
      </c>
      <c r="W103" s="642">
        <v>0</v>
      </c>
      <c r="X103" s="642">
        <v>1</v>
      </c>
      <c r="Y103" s="642">
        <v>3</v>
      </c>
      <c r="Z103" s="623">
        <f t="shared" si="76"/>
        <v>1</v>
      </c>
      <c r="AA103" s="623">
        <f t="shared" si="76"/>
        <v>3</v>
      </c>
      <c r="AB103" s="10">
        <f t="shared" si="50"/>
        <v>4</v>
      </c>
      <c r="AC103" s="44">
        <f t="shared" si="64"/>
        <v>2</v>
      </c>
      <c r="AD103" s="44">
        <f t="shared" si="64"/>
        <v>6</v>
      </c>
      <c r="AE103" s="44">
        <f t="shared" si="51"/>
        <v>8</v>
      </c>
      <c r="AF103" s="12">
        <f t="shared" si="65"/>
        <v>1</v>
      </c>
      <c r="AG103" s="12">
        <f t="shared" si="66"/>
        <v>4</v>
      </c>
      <c r="AH103" s="10">
        <f t="shared" si="52"/>
        <v>5</v>
      </c>
      <c r="AI103" s="12">
        <f>VLOOKUP($F103,'Guru SertifikaSi'!$C$6:$G$675,'Guru SertifikaSi'!E$3,FALSE)</f>
        <v>1</v>
      </c>
      <c r="AJ103" s="12">
        <f>VLOOKUP($F103,'Guru SertifikaSi'!$C$6:$G$675,'Guru SertifikaSi'!F$3,FALSE)</f>
        <v>2</v>
      </c>
      <c r="AK103" s="10">
        <f t="shared" si="53"/>
        <v>3</v>
      </c>
      <c r="AL103" s="44">
        <f t="shared" si="54"/>
        <v>2</v>
      </c>
      <c r="AM103" s="44">
        <f t="shared" si="54"/>
        <v>6</v>
      </c>
      <c r="AN103" s="11">
        <f t="shared" si="55"/>
        <v>8</v>
      </c>
      <c r="AO103" s="642">
        <v>0</v>
      </c>
      <c r="AP103" s="642">
        <v>0</v>
      </c>
      <c r="AQ103" s="642">
        <v>0</v>
      </c>
      <c r="AR103" s="642">
        <v>0</v>
      </c>
      <c r="AS103" s="642">
        <v>0</v>
      </c>
      <c r="AT103" s="642">
        <v>0</v>
      </c>
      <c r="AU103" s="642">
        <v>0</v>
      </c>
      <c r="AV103" s="642">
        <v>0</v>
      </c>
      <c r="AW103" s="643">
        <v>0</v>
      </c>
      <c r="AX103" s="643">
        <v>0</v>
      </c>
      <c r="AY103" s="642">
        <v>2</v>
      </c>
      <c r="AZ103" s="642">
        <v>6</v>
      </c>
      <c r="BA103" s="642">
        <v>0</v>
      </c>
      <c r="BB103" s="642">
        <v>0</v>
      </c>
      <c r="BC103" s="642">
        <v>0</v>
      </c>
      <c r="BD103" s="642">
        <v>0</v>
      </c>
      <c r="BE103" s="13">
        <f t="shared" si="67"/>
        <v>0</v>
      </c>
      <c r="BF103" s="13">
        <f t="shared" si="67"/>
        <v>0</v>
      </c>
      <c r="BG103" s="10">
        <f t="shared" si="68"/>
        <v>0</v>
      </c>
      <c r="BH103" s="13">
        <f t="shared" si="69"/>
        <v>2</v>
      </c>
      <c r="BI103" s="13">
        <f t="shared" si="69"/>
        <v>6</v>
      </c>
      <c r="BJ103" s="10">
        <f t="shared" si="70"/>
        <v>8</v>
      </c>
      <c r="BK103" s="44">
        <f t="shared" si="71"/>
        <v>2</v>
      </c>
      <c r="BL103" s="44">
        <f t="shared" si="71"/>
        <v>6</v>
      </c>
      <c r="BM103" s="11">
        <f t="shared" si="71"/>
        <v>8</v>
      </c>
      <c r="BN103" s="642">
        <v>0</v>
      </c>
      <c r="BO103" s="642">
        <v>0</v>
      </c>
      <c r="BP103" s="642">
        <v>0</v>
      </c>
      <c r="BQ103" s="642">
        <v>0</v>
      </c>
      <c r="BR103" s="642">
        <v>0</v>
      </c>
      <c r="BS103" s="642">
        <v>0</v>
      </c>
      <c r="BT103" s="642">
        <v>1</v>
      </c>
      <c r="BU103" s="642">
        <v>0</v>
      </c>
      <c r="BV103" s="644">
        <f t="shared" si="72"/>
        <v>1</v>
      </c>
      <c r="BW103" s="644">
        <f t="shared" si="72"/>
        <v>0</v>
      </c>
      <c r="BX103" s="44">
        <f t="shared" si="56"/>
        <v>1</v>
      </c>
      <c r="BY103" s="44">
        <f t="shared" si="56"/>
        <v>0</v>
      </c>
      <c r="BZ103" s="11">
        <f t="shared" si="57"/>
        <v>1</v>
      </c>
      <c r="CA103" s="14">
        <f t="shared" si="58"/>
        <v>2</v>
      </c>
      <c r="CB103" s="14">
        <f t="shared" si="58"/>
        <v>6</v>
      </c>
      <c r="CC103" s="13">
        <f t="shared" si="59"/>
        <v>1</v>
      </c>
      <c r="CD103" s="13">
        <f t="shared" si="59"/>
        <v>0</v>
      </c>
      <c r="CE103" s="13">
        <f t="shared" si="60"/>
        <v>3</v>
      </c>
      <c r="CF103" s="13">
        <f t="shared" si="60"/>
        <v>6</v>
      </c>
      <c r="CG103" s="289">
        <f t="shared" si="61"/>
        <v>9</v>
      </c>
      <c r="CJ103" s="1">
        <v>1</v>
      </c>
      <c r="CK103" s="6">
        <f t="shared" si="73"/>
        <v>2</v>
      </c>
      <c r="CL103" s="6">
        <v>0</v>
      </c>
      <c r="CM103" s="6">
        <v>1</v>
      </c>
      <c r="CN103" s="6">
        <f t="shared" si="74"/>
        <v>2</v>
      </c>
      <c r="CO103" s="6">
        <f t="shared" si="75"/>
        <v>7</v>
      </c>
    </row>
    <row r="104" spans="1:93" ht="15" x14ac:dyDescent="0.25">
      <c r="A104" s="1" t="s">
        <v>1459</v>
      </c>
      <c r="B104" s="6">
        <v>91</v>
      </c>
      <c r="C104" s="9">
        <v>91</v>
      </c>
      <c r="D104" s="641" t="s">
        <v>6</v>
      </c>
      <c r="E104" s="37" t="s">
        <v>27</v>
      </c>
      <c r="F104" s="645">
        <v>20319906</v>
      </c>
      <c r="G104" s="646" t="s">
        <v>358</v>
      </c>
      <c r="H104" s="9" t="s">
        <v>52</v>
      </c>
      <c r="I104" s="642">
        <v>0</v>
      </c>
      <c r="J104" s="642">
        <v>1</v>
      </c>
      <c r="K104" s="642">
        <v>0</v>
      </c>
      <c r="L104" s="642">
        <v>0</v>
      </c>
      <c r="M104" s="642">
        <v>0</v>
      </c>
      <c r="N104" s="642">
        <v>1</v>
      </c>
      <c r="O104" s="642">
        <v>1</v>
      </c>
      <c r="P104" s="642">
        <v>4</v>
      </c>
      <c r="Q104" s="14">
        <f t="shared" si="62"/>
        <v>1</v>
      </c>
      <c r="R104" s="14">
        <f t="shared" si="62"/>
        <v>6</v>
      </c>
      <c r="S104" s="10">
        <f t="shared" si="63"/>
        <v>7</v>
      </c>
      <c r="T104" s="642">
        <v>0</v>
      </c>
      <c r="U104" s="642">
        <v>0</v>
      </c>
      <c r="V104" s="642">
        <v>0</v>
      </c>
      <c r="W104" s="642">
        <v>0</v>
      </c>
      <c r="X104" s="642">
        <v>1</v>
      </c>
      <c r="Y104" s="642">
        <v>1</v>
      </c>
      <c r="Z104" s="623">
        <f t="shared" si="76"/>
        <v>1</v>
      </c>
      <c r="AA104" s="623">
        <f t="shared" si="76"/>
        <v>1</v>
      </c>
      <c r="AB104" s="10">
        <f t="shared" si="50"/>
        <v>2</v>
      </c>
      <c r="AC104" s="44">
        <f t="shared" si="64"/>
        <v>2</v>
      </c>
      <c r="AD104" s="44">
        <f t="shared" si="64"/>
        <v>7</v>
      </c>
      <c r="AE104" s="44">
        <f t="shared" si="51"/>
        <v>9</v>
      </c>
      <c r="AF104" s="12">
        <f t="shared" si="65"/>
        <v>1</v>
      </c>
      <c r="AG104" s="12">
        <f t="shared" si="66"/>
        <v>3</v>
      </c>
      <c r="AH104" s="10">
        <f t="shared" si="52"/>
        <v>4</v>
      </c>
      <c r="AI104" s="12">
        <f>VLOOKUP($F104,'Guru SertifikaSi'!$C$6:$G$675,'Guru SertifikaSi'!E$3,FALSE)</f>
        <v>1</v>
      </c>
      <c r="AJ104" s="12">
        <f>VLOOKUP($F104,'Guru SertifikaSi'!$C$6:$G$675,'Guru SertifikaSi'!F$3,FALSE)</f>
        <v>4</v>
      </c>
      <c r="AK104" s="10">
        <f t="shared" si="53"/>
        <v>5</v>
      </c>
      <c r="AL104" s="44">
        <f t="shared" si="54"/>
        <v>2</v>
      </c>
      <c r="AM104" s="44">
        <f t="shared" si="54"/>
        <v>7</v>
      </c>
      <c r="AN104" s="11">
        <f t="shared" si="55"/>
        <v>9</v>
      </c>
      <c r="AO104" s="642">
        <v>0</v>
      </c>
      <c r="AP104" s="642">
        <v>0</v>
      </c>
      <c r="AQ104" s="642">
        <v>0</v>
      </c>
      <c r="AR104" s="642">
        <v>0</v>
      </c>
      <c r="AS104" s="642">
        <v>0</v>
      </c>
      <c r="AT104" s="642">
        <v>0</v>
      </c>
      <c r="AU104" s="642">
        <v>0</v>
      </c>
      <c r="AV104" s="642">
        <v>0</v>
      </c>
      <c r="AW104" s="643">
        <v>0</v>
      </c>
      <c r="AX104" s="643">
        <v>0</v>
      </c>
      <c r="AY104" s="642">
        <v>2</v>
      </c>
      <c r="AZ104" s="642">
        <v>7</v>
      </c>
      <c r="BA104" s="642">
        <v>0</v>
      </c>
      <c r="BB104" s="642">
        <v>0</v>
      </c>
      <c r="BC104" s="642">
        <v>0</v>
      </c>
      <c r="BD104" s="642">
        <v>0</v>
      </c>
      <c r="BE104" s="13">
        <f t="shared" si="67"/>
        <v>0</v>
      </c>
      <c r="BF104" s="13">
        <f t="shared" si="67"/>
        <v>0</v>
      </c>
      <c r="BG104" s="10">
        <f t="shared" si="68"/>
        <v>0</v>
      </c>
      <c r="BH104" s="13">
        <f t="shared" si="69"/>
        <v>2</v>
      </c>
      <c r="BI104" s="13">
        <f t="shared" si="69"/>
        <v>7</v>
      </c>
      <c r="BJ104" s="10">
        <f t="shared" si="70"/>
        <v>9</v>
      </c>
      <c r="BK104" s="44">
        <f t="shared" si="71"/>
        <v>2</v>
      </c>
      <c r="BL104" s="44">
        <f t="shared" si="71"/>
        <v>7</v>
      </c>
      <c r="BM104" s="11">
        <f t="shared" si="71"/>
        <v>9</v>
      </c>
      <c r="BN104" s="642">
        <v>0</v>
      </c>
      <c r="BO104" s="642">
        <v>0</v>
      </c>
      <c r="BP104" s="642">
        <v>0</v>
      </c>
      <c r="BQ104" s="642">
        <v>0</v>
      </c>
      <c r="BR104" s="642">
        <v>0</v>
      </c>
      <c r="BS104" s="642">
        <v>0</v>
      </c>
      <c r="BT104" s="642">
        <v>1</v>
      </c>
      <c r="BU104" s="642">
        <v>0</v>
      </c>
      <c r="BV104" s="644">
        <f t="shared" si="72"/>
        <v>1</v>
      </c>
      <c r="BW104" s="644">
        <f t="shared" si="72"/>
        <v>0</v>
      </c>
      <c r="BX104" s="44">
        <f t="shared" si="56"/>
        <v>1</v>
      </c>
      <c r="BY104" s="44">
        <f t="shared" si="56"/>
        <v>0</v>
      </c>
      <c r="BZ104" s="11">
        <f t="shared" si="57"/>
        <v>1</v>
      </c>
      <c r="CA104" s="14">
        <f t="shared" si="58"/>
        <v>2</v>
      </c>
      <c r="CB104" s="14">
        <f t="shared" si="58"/>
        <v>7</v>
      </c>
      <c r="CC104" s="13">
        <f t="shared" si="59"/>
        <v>1</v>
      </c>
      <c r="CD104" s="13">
        <f t="shared" si="59"/>
        <v>0</v>
      </c>
      <c r="CE104" s="13">
        <f t="shared" si="60"/>
        <v>3</v>
      </c>
      <c r="CF104" s="13">
        <f t="shared" si="60"/>
        <v>7</v>
      </c>
      <c r="CG104" s="289">
        <f t="shared" si="61"/>
        <v>10</v>
      </c>
      <c r="CJ104" s="1">
        <v>1</v>
      </c>
      <c r="CK104" s="6">
        <f t="shared" si="73"/>
        <v>5</v>
      </c>
      <c r="CL104" s="6">
        <v>0</v>
      </c>
      <c r="CM104" s="6">
        <v>1</v>
      </c>
      <c r="CN104" s="6">
        <f t="shared" si="74"/>
        <v>2</v>
      </c>
      <c r="CO104" s="6">
        <f t="shared" si="75"/>
        <v>8</v>
      </c>
    </row>
    <row r="105" spans="1:93" ht="15" x14ac:dyDescent="0.25">
      <c r="A105" s="1" t="s">
        <v>1460</v>
      </c>
      <c r="B105" s="6">
        <v>92</v>
      </c>
      <c r="C105" s="9">
        <v>92</v>
      </c>
      <c r="D105" s="641" t="s">
        <v>6</v>
      </c>
      <c r="E105" s="37" t="s">
        <v>27</v>
      </c>
      <c r="F105" s="645">
        <v>20340308</v>
      </c>
      <c r="G105" s="646" t="s">
        <v>359</v>
      </c>
      <c r="H105" s="9" t="s">
        <v>52</v>
      </c>
      <c r="I105" s="642">
        <v>0</v>
      </c>
      <c r="J105" s="642">
        <v>0</v>
      </c>
      <c r="K105" s="642">
        <v>0</v>
      </c>
      <c r="L105" s="642">
        <v>0</v>
      </c>
      <c r="M105" s="642">
        <v>0</v>
      </c>
      <c r="N105" s="642">
        <v>0</v>
      </c>
      <c r="O105" s="642">
        <v>1</v>
      </c>
      <c r="P105" s="642">
        <v>3</v>
      </c>
      <c r="Q105" s="14">
        <f t="shared" si="62"/>
        <v>1</v>
      </c>
      <c r="R105" s="14">
        <f t="shared" si="62"/>
        <v>3</v>
      </c>
      <c r="S105" s="10">
        <f t="shared" si="63"/>
        <v>4</v>
      </c>
      <c r="T105" s="642">
        <v>0</v>
      </c>
      <c r="U105" s="642">
        <v>0</v>
      </c>
      <c r="V105" s="642">
        <v>1</v>
      </c>
      <c r="W105" s="642">
        <v>1</v>
      </c>
      <c r="X105" s="642">
        <v>0</v>
      </c>
      <c r="Y105" s="642">
        <v>1</v>
      </c>
      <c r="Z105" s="623">
        <f t="shared" si="76"/>
        <v>1</v>
      </c>
      <c r="AA105" s="623">
        <f t="shared" si="76"/>
        <v>2</v>
      </c>
      <c r="AB105" s="10">
        <f t="shared" si="50"/>
        <v>3</v>
      </c>
      <c r="AC105" s="44">
        <f t="shared" si="64"/>
        <v>2</v>
      </c>
      <c r="AD105" s="44">
        <f t="shared" si="64"/>
        <v>5</v>
      </c>
      <c r="AE105" s="44">
        <f t="shared" si="51"/>
        <v>7</v>
      </c>
      <c r="AF105" s="12">
        <f t="shared" si="65"/>
        <v>0</v>
      </c>
      <c r="AG105" s="12">
        <f t="shared" si="66"/>
        <v>3</v>
      </c>
      <c r="AH105" s="10">
        <f t="shared" si="52"/>
        <v>3</v>
      </c>
      <c r="AI105" s="12">
        <f>VLOOKUP($F105,'Guru SertifikaSi'!$C$6:$G$675,'Guru SertifikaSi'!E$3,FALSE)</f>
        <v>2</v>
      </c>
      <c r="AJ105" s="12">
        <f>VLOOKUP($F105,'Guru SertifikaSi'!$C$6:$G$675,'Guru SertifikaSi'!F$3,FALSE)</f>
        <v>2</v>
      </c>
      <c r="AK105" s="10">
        <f t="shared" si="53"/>
        <v>4</v>
      </c>
      <c r="AL105" s="44">
        <f t="shared" si="54"/>
        <v>2</v>
      </c>
      <c r="AM105" s="44">
        <f t="shared" si="54"/>
        <v>5</v>
      </c>
      <c r="AN105" s="11">
        <f t="shared" si="55"/>
        <v>7</v>
      </c>
      <c r="AO105" s="642">
        <v>0</v>
      </c>
      <c r="AP105" s="642">
        <v>0</v>
      </c>
      <c r="AQ105" s="642">
        <v>0</v>
      </c>
      <c r="AR105" s="642">
        <v>0</v>
      </c>
      <c r="AS105" s="642">
        <v>0</v>
      </c>
      <c r="AT105" s="642">
        <v>0</v>
      </c>
      <c r="AU105" s="642">
        <v>0</v>
      </c>
      <c r="AV105" s="642">
        <v>0</v>
      </c>
      <c r="AW105" s="643">
        <v>0</v>
      </c>
      <c r="AX105" s="643">
        <v>0</v>
      </c>
      <c r="AY105" s="642">
        <v>2</v>
      </c>
      <c r="AZ105" s="642">
        <v>5</v>
      </c>
      <c r="BA105" s="642">
        <v>0</v>
      </c>
      <c r="BB105" s="642">
        <v>0</v>
      </c>
      <c r="BC105" s="642">
        <v>0</v>
      </c>
      <c r="BD105" s="642">
        <v>0</v>
      </c>
      <c r="BE105" s="13">
        <f t="shared" si="67"/>
        <v>0</v>
      </c>
      <c r="BF105" s="13">
        <f t="shared" si="67"/>
        <v>0</v>
      </c>
      <c r="BG105" s="10">
        <f t="shared" si="68"/>
        <v>0</v>
      </c>
      <c r="BH105" s="13">
        <f t="shared" si="69"/>
        <v>2</v>
      </c>
      <c r="BI105" s="13">
        <f t="shared" si="69"/>
        <v>5</v>
      </c>
      <c r="BJ105" s="10">
        <f t="shared" si="70"/>
        <v>7</v>
      </c>
      <c r="BK105" s="44">
        <f t="shared" si="71"/>
        <v>2</v>
      </c>
      <c r="BL105" s="44">
        <f t="shared" si="71"/>
        <v>5</v>
      </c>
      <c r="BM105" s="11">
        <f t="shared" si="71"/>
        <v>7</v>
      </c>
      <c r="BN105" s="642">
        <v>0</v>
      </c>
      <c r="BO105" s="642">
        <v>0</v>
      </c>
      <c r="BP105" s="642">
        <v>0</v>
      </c>
      <c r="BQ105" s="642">
        <v>0</v>
      </c>
      <c r="BR105" s="642">
        <v>0</v>
      </c>
      <c r="BS105" s="642">
        <v>0</v>
      </c>
      <c r="BT105" s="642">
        <v>0</v>
      </c>
      <c r="BU105" s="642">
        <v>0</v>
      </c>
      <c r="BV105" s="644">
        <f t="shared" si="72"/>
        <v>0</v>
      </c>
      <c r="BW105" s="644">
        <f t="shared" si="72"/>
        <v>0</v>
      </c>
      <c r="BX105" s="44">
        <f t="shared" si="56"/>
        <v>0</v>
      </c>
      <c r="BY105" s="44">
        <f t="shared" si="56"/>
        <v>0</v>
      </c>
      <c r="BZ105" s="11">
        <f t="shared" si="57"/>
        <v>0</v>
      </c>
      <c r="CA105" s="14">
        <f t="shared" si="58"/>
        <v>2</v>
      </c>
      <c r="CB105" s="14">
        <f t="shared" si="58"/>
        <v>5</v>
      </c>
      <c r="CC105" s="13">
        <f t="shared" si="59"/>
        <v>0</v>
      </c>
      <c r="CD105" s="13">
        <f t="shared" si="59"/>
        <v>0</v>
      </c>
      <c r="CE105" s="13">
        <f t="shared" si="60"/>
        <v>2</v>
      </c>
      <c r="CF105" s="13">
        <f t="shared" si="60"/>
        <v>5</v>
      </c>
      <c r="CG105" s="289">
        <f t="shared" si="61"/>
        <v>7</v>
      </c>
      <c r="CJ105" s="1">
        <v>1</v>
      </c>
      <c r="CK105" s="6">
        <f t="shared" si="73"/>
        <v>4</v>
      </c>
      <c r="CL105" s="6">
        <v>0</v>
      </c>
      <c r="CM105" s="6">
        <v>1</v>
      </c>
      <c r="CN105" s="6">
        <f t="shared" si="74"/>
        <v>2</v>
      </c>
      <c r="CO105" s="6">
        <f t="shared" si="75"/>
        <v>6</v>
      </c>
    </row>
    <row r="106" spans="1:93" ht="15" x14ac:dyDescent="0.25">
      <c r="A106" s="1" t="s">
        <v>1461</v>
      </c>
      <c r="B106" s="6">
        <v>93</v>
      </c>
      <c r="C106" s="9">
        <v>93</v>
      </c>
      <c r="D106" s="641" t="s">
        <v>6</v>
      </c>
      <c r="E106" s="37" t="s">
        <v>27</v>
      </c>
      <c r="F106" s="645">
        <v>20319904</v>
      </c>
      <c r="G106" s="646" t="s">
        <v>360</v>
      </c>
      <c r="H106" s="9" t="s">
        <v>52</v>
      </c>
      <c r="I106" s="642">
        <v>0</v>
      </c>
      <c r="J106" s="642">
        <v>0</v>
      </c>
      <c r="K106" s="642">
        <v>0</v>
      </c>
      <c r="L106" s="642">
        <v>0</v>
      </c>
      <c r="M106" s="642">
        <v>1</v>
      </c>
      <c r="N106" s="642">
        <v>1</v>
      </c>
      <c r="O106" s="642">
        <v>0</v>
      </c>
      <c r="P106" s="642">
        <v>1</v>
      </c>
      <c r="Q106" s="14">
        <f t="shared" si="62"/>
        <v>1</v>
      </c>
      <c r="R106" s="14">
        <f t="shared" si="62"/>
        <v>2</v>
      </c>
      <c r="S106" s="10">
        <f t="shared" si="63"/>
        <v>3</v>
      </c>
      <c r="T106" s="642">
        <v>0</v>
      </c>
      <c r="U106" s="642">
        <v>0</v>
      </c>
      <c r="V106" s="642">
        <v>3</v>
      </c>
      <c r="W106" s="642">
        <v>2</v>
      </c>
      <c r="X106" s="642">
        <v>0</v>
      </c>
      <c r="Y106" s="642">
        <v>0</v>
      </c>
      <c r="Z106" s="623">
        <f t="shared" si="76"/>
        <v>3</v>
      </c>
      <c r="AA106" s="623">
        <f t="shared" si="76"/>
        <v>2</v>
      </c>
      <c r="AB106" s="10">
        <f t="shared" si="50"/>
        <v>5</v>
      </c>
      <c r="AC106" s="44">
        <f t="shared" si="64"/>
        <v>4</v>
      </c>
      <c r="AD106" s="44">
        <f t="shared" si="64"/>
        <v>4</v>
      </c>
      <c r="AE106" s="44">
        <f t="shared" si="51"/>
        <v>8</v>
      </c>
      <c r="AF106" s="12">
        <f t="shared" si="65"/>
        <v>2</v>
      </c>
      <c r="AG106" s="12">
        <f t="shared" si="66"/>
        <v>3</v>
      </c>
      <c r="AH106" s="10">
        <f t="shared" si="52"/>
        <v>5</v>
      </c>
      <c r="AI106" s="12">
        <f>VLOOKUP($F106,'Guru SertifikaSi'!$C$6:$G$675,'Guru SertifikaSi'!E$3,FALSE)</f>
        <v>2</v>
      </c>
      <c r="AJ106" s="12">
        <f>VLOOKUP($F106,'Guru SertifikaSi'!$C$6:$G$675,'Guru SertifikaSi'!F$3,FALSE)</f>
        <v>1</v>
      </c>
      <c r="AK106" s="10">
        <f t="shared" si="53"/>
        <v>3</v>
      </c>
      <c r="AL106" s="44">
        <f t="shared" si="54"/>
        <v>4</v>
      </c>
      <c r="AM106" s="44">
        <f t="shared" si="54"/>
        <v>4</v>
      </c>
      <c r="AN106" s="11">
        <f t="shared" si="55"/>
        <v>8</v>
      </c>
      <c r="AO106" s="642">
        <v>0</v>
      </c>
      <c r="AP106" s="642">
        <v>0</v>
      </c>
      <c r="AQ106" s="642">
        <v>0</v>
      </c>
      <c r="AR106" s="642">
        <v>0</v>
      </c>
      <c r="AS106" s="642">
        <v>0</v>
      </c>
      <c r="AT106" s="642">
        <v>0</v>
      </c>
      <c r="AU106" s="642">
        <v>0</v>
      </c>
      <c r="AV106" s="642">
        <v>0</v>
      </c>
      <c r="AW106" s="643">
        <v>0</v>
      </c>
      <c r="AX106" s="643">
        <v>0</v>
      </c>
      <c r="AY106" s="642">
        <v>4</v>
      </c>
      <c r="AZ106" s="642">
        <v>4</v>
      </c>
      <c r="BA106" s="642">
        <v>0</v>
      </c>
      <c r="BB106" s="642">
        <v>0</v>
      </c>
      <c r="BC106" s="642">
        <v>0</v>
      </c>
      <c r="BD106" s="642">
        <v>0</v>
      </c>
      <c r="BE106" s="13">
        <f t="shared" si="67"/>
        <v>0</v>
      </c>
      <c r="BF106" s="13">
        <f t="shared" si="67"/>
        <v>0</v>
      </c>
      <c r="BG106" s="10">
        <f t="shared" si="68"/>
        <v>0</v>
      </c>
      <c r="BH106" s="13">
        <f t="shared" si="69"/>
        <v>4</v>
      </c>
      <c r="BI106" s="13">
        <f t="shared" si="69"/>
        <v>4</v>
      </c>
      <c r="BJ106" s="10">
        <f t="shared" si="70"/>
        <v>8</v>
      </c>
      <c r="BK106" s="44">
        <f t="shared" si="71"/>
        <v>4</v>
      </c>
      <c r="BL106" s="44">
        <f t="shared" si="71"/>
        <v>4</v>
      </c>
      <c r="BM106" s="11">
        <f t="shared" si="71"/>
        <v>8</v>
      </c>
      <c r="BN106" s="642">
        <v>0</v>
      </c>
      <c r="BO106" s="642">
        <v>0</v>
      </c>
      <c r="BP106" s="642">
        <v>0</v>
      </c>
      <c r="BQ106" s="642">
        <v>0</v>
      </c>
      <c r="BR106" s="642">
        <v>0</v>
      </c>
      <c r="BS106" s="642">
        <v>0</v>
      </c>
      <c r="BT106" s="642">
        <v>1</v>
      </c>
      <c r="BU106" s="642">
        <v>0</v>
      </c>
      <c r="BV106" s="644">
        <f t="shared" si="72"/>
        <v>1</v>
      </c>
      <c r="BW106" s="644">
        <f t="shared" si="72"/>
        <v>0</v>
      </c>
      <c r="BX106" s="44">
        <f t="shared" si="56"/>
        <v>1</v>
      </c>
      <c r="BY106" s="44">
        <f t="shared" si="56"/>
        <v>0</v>
      </c>
      <c r="BZ106" s="11">
        <f t="shared" si="57"/>
        <v>1</v>
      </c>
      <c r="CA106" s="14">
        <f t="shared" si="58"/>
        <v>4</v>
      </c>
      <c r="CB106" s="14">
        <f t="shared" si="58"/>
        <v>4</v>
      </c>
      <c r="CC106" s="13">
        <f t="shared" si="59"/>
        <v>1</v>
      </c>
      <c r="CD106" s="13">
        <f t="shared" si="59"/>
        <v>0</v>
      </c>
      <c r="CE106" s="13">
        <f t="shared" si="60"/>
        <v>5</v>
      </c>
      <c r="CF106" s="13">
        <f t="shared" si="60"/>
        <v>4</v>
      </c>
      <c r="CG106" s="289">
        <f t="shared" si="61"/>
        <v>9</v>
      </c>
      <c r="CJ106" s="1">
        <v>1</v>
      </c>
      <c r="CK106" s="6">
        <f t="shared" si="73"/>
        <v>2</v>
      </c>
      <c r="CL106" s="6">
        <v>0</v>
      </c>
      <c r="CM106" s="6">
        <v>1</v>
      </c>
      <c r="CN106" s="6">
        <f t="shared" si="74"/>
        <v>4</v>
      </c>
      <c r="CO106" s="6">
        <f t="shared" si="75"/>
        <v>5</v>
      </c>
    </row>
    <row r="107" spans="1:93" ht="15" x14ac:dyDescent="0.25">
      <c r="A107" s="1" t="s">
        <v>1462</v>
      </c>
      <c r="B107" s="6">
        <v>94</v>
      </c>
      <c r="C107" s="9">
        <v>94</v>
      </c>
      <c r="D107" s="641" t="s">
        <v>6</v>
      </c>
      <c r="E107" s="37" t="s">
        <v>27</v>
      </c>
      <c r="F107" s="645">
        <v>20319773</v>
      </c>
      <c r="G107" s="646" t="s">
        <v>361</v>
      </c>
      <c r="H107" s="9" t="s">
        <v>52</v>
      </c>
      <c r="I107" s="642">
        <v>0</v>
      </c>
      <c r="J107" s="642">
        <v>0</v>
      </c>
      <c r="K107" s="642">
        <v>0</v>
      </c>
      <c r="L107" s="642">
        <v>0</v>
      </c>
      <c r="M107" s="642">
        <v>0</v>
      </c>
      <c r="N107" s="642">
        <v>1</v>
      </c>
      <c r="O107" s="642">
        <v>1</v>
      </c>
      <c r="P107" s="642">
        <v>2</v>
      </c>
      <c r="Q107" s="14">
        <f t="shared" si="62"/>
        <v>1</v>
      </c>
      <c r="R107" s="14">
        <f t="shared" si="62"/>
        <v>3</v>
      </c>
      <c r="S107" s="10">
        <f t="shared" si="63"/>
        <v>4</v>
      </c>
      <c r="T107" s="642">
        <v>1</v>
      </c>
      <c r="U107" s="642">
        <v>0</v>
      </c>
      <c r="V107" s="642">
        <v>0</v>
      </c>
      <c r="W107" s="642">
        <v>0</v>
      </c>
      <c r="X107" s="642">
        <v>3</v>
      </c>
      <c r="Y107" s="642">
        <v>3</v>
      </c>
      <c r="Z107" s="623">
        <f t="shared" si="76"/>
        <v>4</v>
      </c>
      <c r="AA107" s="623">
        <f t="shared" si="76"/>
        <v>3</v>
      </c>
      <c r="AB107" s="10">
        <f t="shared" si="50"/>
        <v>7</v>
      </c>
      <c r="AC107" s="44">
        <f t="shared" si="64"/>
        <v>5</v>
      </c>
      <c r="AD107" s="44">
        <f t="shared" si="64"/>
        <v>6</v>
      </c>
      <c r="AE107" s="44">
        <f t="shared" si="51"/>
        <v>11</v>
      </c>
      <c r="AF107" s="12">
        <f t="shared" si="65"/>
        <v>3</v>
      </c>
      <c r="AG107" s="12">
        <f t="shared" si="66"/>
        <v>5</v>
      </c>
      <c r="AH107" s="10">
        <f t="shared" si="52"/>
        <v>8</v>
      </c>
      <c r="AI107" s="12">
        <f>VLOOKUP($F107,'Guru SertifikaSi'!$C$6:$G$675,'Guru SertifikaSi'!E$3,FALSE)</f>
        <v>2</v>
      </c>
      <c r="AJ107" s="12">
        <f>VLOOKUP($F107,'Guru SertifikaSi'!$C$6:$G$675,'Guru SertifikaSi'!F$3,FALSE)</f>
        <v>1</v>
      </c>
      <c r="AK107" s="10">
        <f t="shared" si="53"/>
        <v>3</v>
      </c>
      <c r="AL107" s="44">
        <f t="shared" si="54"/>
        <v>5</v>
      </c>
      <c r="AM107" s="44">
        <f t="shared" si="54"/>
        <v>6</v>
      </c>
      <c r="AN107" s="11">
        <f t="shared" si="55"/>
        <v>11</v>
      </c>
      <c r="AO107" s="642">
        <v>0</v>
      </c>
      <c r="AP107" s="642">
        <v>0</v>
      </c>
      <c r="AQ107" s="642">
        <v>0</v>
      </c>
      <c r="AR107" s="642">
        <v>0</v>
      </c>
      <c r="AS107" s="642">
        <v>0</v>
      </c>
      <c r="AT107" s="642">
        <v>0</v>
      </c>
      <c r="AU107" s="642">
        <v>0</v>
      </c>
      <c r="AV107" s="642">
        <v>0</v>
      </c>
      <c r="AW107" s="643">
        <v>0</v>
      </c>
      <c r="AX107" s="643">
        <v>0</v>
      </c>
      <c r="AY107" s="642">
        <v>5</v>
      </c>
      <c r="AZ107" s="642">
        <v>6</v>
      </c>
      <c r="BA107" s="642">
        <v>0</v>
      </c>
      <c r="BB107" s="642">
        <v>0</v>
      </c>
      <c r="BC107" s="642">
        <v>0</v>
      </c>
      <c r="BD107" s="642">
        <v>0</v>
      </c>
      <c r="BE107" s="13">
        <f t="shared" si="67"/>
        <v>0</v>
      </c>
      <c r="BF107" s="13">
        <f t="shared" si="67"/>
        <v>0</v>
      </c>
      <c r="BG107" s="10">
        <f t="shared" si="68"/>
        <v>0</v>
      </c>
      <c r="BH107" s="13">
        <f t="shared" si="69"/>
        <v>5</v>
      </c>
      <c r="BI107" s="13">
        <f t="shared" si="69"/>
        <v>6</v>
      </c>
      <c r="BJ107" s="10">
        <f t="shared" si="70"/>
        <v>11</v>
      </c>
      <c r="BK107" s="44">
        <f t="shared" si="71"/>
        <v>5</v>
      </c>
      <c r="BL107" s="44">
        <f t="shared" si="71"/>
        <v>6</v>
      </c>
      <c r="BM107" s="11">
        <f t="shared" si="71"/>
        <v>11</v>
      </c>
      <c r="BN107" s="642">
        <v>0</v>
      </c>
      <c r="BO107" s="642">
        <v>0</v>
      </c>
      <c r="BP107" s="642">
        <v>0</v>
      </c>
      <c r="BQ107" s="642">
        <v>0</v>
      </c>
      <c r="BR107" s="642">
        <v>0</v>
      </c>
      <c r="BS107" s="642">
        <v>0</v>
      </c>
      <c r="BT107" s="642">
        <v>1</v>
      </c>
      <c r="BU107" s="642">
        <v>0</v>
      </c>
      <c r="BV107" s="644">
        <f t="shared" si="72"/>
        <v>1</v>
      </c>
      <c r="BW107" s="644">
        <f t="shared" si="72"/>
        <v>0</v>
      </c>
      <c r="BX107" s="44">
        <f t="shared" si="56"/>
        <v>1</v>
      </c>
      <c r="BY107" s="44">
        <f t="shared" si="56"/>
        <v>0</v>
      </c>
      <c r="BZ107" s="11">
        <f t="shared" si="57"/>
        <v>1</v>
      </c>
      <c r="CA107" s="14">
        <f t="shared" si="58"/>
        <v>5</v>
      </c>
      <c r="CB107" s="14">
        <f t="shared" si="58"/>
        <v>6</v>
      </c>
      <c r="CC107" s="13">
        <f t="shared" si="59"/>
        <v>1</v>
      </c>
      <c r="CD107" s="13">
        <f t="shared" si="59"/>
        <v>0</v>
      </c>
      <c r="CE107" s="13">
        <f t="shared" si="60"/>
        <v>6</v>
      </c>
      <c r="CF107" s="13">
        <f t="shared" si="60"/>
        <v>6</v>
      </c>
      <c r="CG107" s="289">
        <f t="shared" si="61"/>
        <v>12</v>
      </c>
      <c r="CJ107" s="1">
        <v>1</v>
      </c>
      <c r="CK107" s="6">
        <f t="shared" si="73"/>
        <v>3</v>
      </c>
      <c r="CL107" s="6">
        <v>0</v>
      </c>
      <c r="CM107" s="6">
        <v>1</v>
      </c>
      <c r="CN107" s="6">
        <f t="shared" si="74"/>
        <v>5</v>
      </c>
      <c r="CO107" s="6">
        <f t="shared" si="75"/>
        <v>7</v>
      </c>
    </row>
    <row r="108" spans="1:93" ht="15" x14ac:dyDescent="0.25">
      <c r="A108" s="1" t="s">
        <v>1463</v>
      </c>
      <c r="B108" s="6">
        <v>95</v>
      </c>
      <c r="C108" s="9">
        <v>95</v>
      </c>
      <c r="D108" s="641" t="s">
        <v>6</v>
      </c>
      <c r="E108" s="37" t="s">
        <v>27</v>
      </c>
      <c r="F108" s="645">
        <v>20319785</v>
      </c>
      <c r="G108" s="646" t="s">
        <v>362</v>
      </c>
      <c r="H108" s="9" t="s">
        <v>52</v>
      </c>
      <c r="I108" s="642">
        <v>0</v>
      </c>
      <c r="J108" s="642">
        <v>0</v>
      </c>
      <c r="K108" s="642">
        <v>1</v>
      </c>
      <c r="L108" s="642">
        <v>0</v>
      </c>
      <c r="M108" s="642">
        <v>1</v>
      </c>
      <c r="N108" s="642">
        <v>0</v>
      </c>
      <c r="O108" s="642">
        <v>1</v>
      </c>
      <c r="P108" s="642">
        <v>1</v>
      </c>
      <c r="Q108" s="14">
        <f t="shared" si="62"/>
        <v>3</v>
      </c>
      <c r="R108" s="14">
        <f t="shared" si="62"/>
        <v>1</v>
      </c>
      <c r="S108" s="10">
        <f t="shared" si="63"/>
        <v>4</v>
      </c>
      <c r="T108" s="642">
        <v>0</v>
      </c>
      <c r="U108" s="642">
        <v>0</v>
      </c>
      <c r="V108" s="642">
        <v>2</v>
      </c>
      <c r="W108" s="642">
        <v>5</v>
      </c>
      <c r="X108" s="642">
        <v>0</v>
      </c>
      <c r="Y108" s="642">
        <v>1</v>
      </c>
      <c r="Z108" s="623">
        <f t="shared" si="76"/>
        <v>2</v>
      </c>
      <c r="AA108" s="623">
        <f t="shared" si="76"/>
        <v>6</v>
      </c>
      <c r="AB108" s="10">
        <f t="shared" si="50"/>
        <v>8</v>
      </c>
      <c r="AC108" s="44">
        <f t="shared" si="64"/>
        <v>5</v>
      </c>
      <c r="AD108" s="44">
        <f t="shared" si="64"/>
        <v>7</v>
      </c>
      <c r="AE108" s="44">
        <f t="shared" si="51"/>
        <v>12</v>
      </c>
      <c r="AF108" s="12">
        <f t="shared" si="65"/>
        <v>3</v>
      </c>
      <c r="AG108" s="12">
        <f t="shared" si="66"/>
        <v>7</v>
      </c>
      <c r="AH108" s="10">
        <f t="shared" si="52"/>
        <v>10</v>
      </c>
      <c r="AI108" s="12">
        <f>VLOOKUP($F108,'Guru SertifikaSi'!$C$6:$G$675,'Guru SertifikaSi'!E$3,FALSE)</f>
        <v>2</v>
      </c>
      <c r="AJ108" s="12">
        <f>VLOOKUP($F108,'Guru SertifikaSi'!$C$6:$G$675,'Guru SertifikaSi'!F$3,FALSE)</f>
        <v>0</v>
      </c>
      <c r="AK108" s="10">
        <f t="shared" si="53"/>
        <v>2</v>
      </c>
      <c r="AL108" s="44">
        <f t="shared" si="54"/>
        <v>5</v>
      </c>
      <c r="AM108" s="44">
        <f t="shared" si="54"/>
        <v>7</v>
      </c>
      <c r="AN108" s="11">
        <f t="shared" si="55"/>
        <v>12</v>
      </c>
      <c r="AO108" s="642">
        <v>0</v>
      </c>
      <c r="AP108" s="642">
        <v>0</v>
      </c>
      <c r="AQ108" s="642">
        <v>0</v>
      </c>
      <c r="AR108" s="642">
        <v>0</v>
      </c>
      <c r="AS108" s="642">
        <v>0</v>
      </c>
      <c r="AT108" s="642">
        <v>1</v>
      </c>
      <c r="AU108" s="642">
        <v>0</v>
      </c>
      <c r="AV108" s="642">
        <v>0</v>
      </c>
      <c r="AW108" s="643">
        <v>0</v>
      </c>
      <c r="AX108" s="643">
        <v>0</v>
      </c>
      <c r="AY108" s="642">
        <v>5</v>
      </c>
      <c r="AZ108" s="642">
        <v>6</v>
      </c>
      <c r="BA108" s="642">
        <v>0</v>
      </c>
      <c r="BB108" s="642">
        <v>0</v>
      </c>
      <c r="BC108" s="642">
        <v>0</v>
      </c>
      <c r="BD108" s="642">
        <v>0</v>
      </c>
      <c r="BE108" s="13">
        <f t="shared" si="67"/>
        <v>0</v>
      </c>
      <c r="BF108" s="13">
        <f t="shared" si="67"/>
        <v>1</v>
      </c>
      <c r="BG108" s="10">
        <f t="shared" si="68"/>
        <v>1</v>
      </c>
      <c r="BH108" s="13">
        <f t="shared" si="69"/>
        <v>5</v>
      </c>
      <c r="BI108" s="13">
        <f t="shared" si="69"/>
        <v>6</v>
      </c>
      <c r="BJ108" s="10">
        <f t="shared" si="70"/>
        <v>11</v>
      </c>
      <c r="BK108" s="44">
        <f t="shared" si="71"/>
        <v>5</v>
      </c>
      <c r="BL108" s="44">
        <f t="shared" si="71"/>
        <v>7</v>
      </c>
      <c r="BM108" s="11">
        <f t="shared" si="71"/>
        <v>12</v>
      </c>
      <c r="BN108" s="642">
        <v>0</v>
      </c>
      <c r="BO108" s="642">
        <v>0</v>
      </c>
      <c r="BP108" s="642">
        <v>0</v>
      </c>
      <c r="BQ108" s="642">
        <v>0</v>
      </c>
      <c r="BR108" s="642">
        <v>0</v>
      </c>
      <c r="BS108" s="642">
        <v>0</v>
      </c>
      <c r="BT108" s="642">
        <v>0</v>
      </c>
      <c r="BU108" s="642">
        <v>0</v>
      </c>
      <c r="BV108" s="644">
        <f t="shared" si="72"/>
        <v>0</v>
      </c>
      <c r="BW108" s="644">
        <f t="shared" si="72"/>
        <v>0</v>
      </c>
      <c r="BX108" s="44">
        <f t="shared" si="56"/>
        <v>0</v>
      </c>
      <c r="BY108" s="44">
        <f t="shared" si="56"/>
        <v>0</v>
      </c>
      <c r="BZ108" s="11">
        <f t="shared" si="57"/>
        <v>0</v>
      </c>
      <c r="CA108" s="14">
        <f t="shared" si="58"/>
        <v>5</v>
      </c>
      <c r="CB108" s="14">
        <f t="shared" si="58"/>
        <v>7</v>
      </c>
      <c r="CC108" s="13">
        <f t="shared" si="59"/>
        <v>0</v>
      </c>
      <c r="CD108" s="13">
        <f t="shared" si="59"/>
        <v>0</v>
      </c>
      <c r="CE108" s="13">
        <f t="shared" si="60"/>
        <v>5</v>
      </c>
      <c r="CF108" s="13">
        <f t="shared" si="60"/>
        <v>7</v>
      </c>
      <c r="CG108" s="289">
        <f t="shared" si="61"/>
        <v>12</v>
      </c>
      <c r="CJ108" s="1">
        <v>1</v>
      </c>
      <c r="CK108" s="6">
        <f t="shared" si="73"/>
        <v>2</v>
      </c>
      <c r="CL108" s="6">
        <v>0</v>
      </c>
      <c r="CM108" s="6">
        <v>1</v>
      </c>
      <c r="CN108" s="6">
        <f t="shared" si="74"/>
        <v>5</v>
      </c>
      <c r="CO108" s="6">
        <f t="shared" si="75"/>
        <v>7</v>
      </c>
    </row>
    <row r="109" spans="1:93" ht="15" x14ac:dyDescent="0.25">
      <c r="A109" s="1" t="s">
        <v>1464</v>
      </c>
      <c r="B109" s="6">
        <v>96</v>
      </c>
      <c r="C109" s="9">
        <v>96</v>
      </c>
      <c r="D109" s="641" t="s">
        <v>6</v>
      </c>
      <c r="E109" s="37" t="s">
        <v>27</v>
      </c>
      <c r="F109" s="645">
        <v>20319784</v>
      </c>
      <c r="G109" s="646" t="s">
        <v>363</v>
      </c>
      <c r="H109" s="9" t="s">
        <v>52</v>
      </c>
      <c r="I109" s="642">
        <v>0</v>
      </c>
      <c r="J109" s="642">
        <v>0</v>
      </c>
      <c r="K109" s="642">
        <v>0</v>
      </c>
      <c r="L109" s="642">
        <v>0</v>
      </c>
      <c r="M109" s="642">
        <v>1</v>
      </c>
      <c r="N109" s="642">
        <v>0</v>
      </c>
      <c r="O109" s="642">
        <v>0</v>
      </c>
      <c r="P109" s="642">
        <v>2</v>
      </c>
      <c r="Q109" s="14">
        <f t="shared" si="62"/>
        <v>1</v>
      </c>
      <c r="R109" s="14">
        <f t="shared" si="62"/>
        <v>2</v>
      </c>
      <c r="S109" s="10">
        <f t="shared" si="63"/>
        <v>3</v>
      </c>
      <c r="T109" s="642">
        <v>0</v>
      </c>
      <c r="U109" s="642">
        <v>0</v>
      </c>
      <c r="V109" s="642">
        <v>0</v>
      </c>
      <c r="W109" s="642">
        <v>0</v>
      </c>
      <c r="X109" s="642">
        <v>1</v>
      </c>
      <c r="Y109" s="642">
        <v>5</v>
      </c>
      <c r="Z109" s="623">
        <f t="shared" si="76"/>
        <v>1</v>
      </c>
      <c r="AA109" s="623">
        <f t="shared" si="76"/>
        <v>5</v>
      </c>
      <c r="AB109" s="10">
        <f t="shared" si="50"/>
        <v>6</v>
      </c>
      <c r="AC109" s="44">
        <f t="shared" si="64"/>
        <v>2</v>
      </c>
      <c r="AD109" s="44">
        <f t="shared" si="64"/>
        <v>7</v>
      </c>
      <c r="AE109" s="44">
        <f t="shared" si="51"/>
        <v>9</v>
      </c>
      <c r="AF109" s="12">
        <f t="shared" si="65"/>
        <v>2</v>
      </c>
      <c r="AG109" s="12">
        <f t="shared" si="66"/>
        <v>4</v>
      </c>
      <c r="AH109" s="10">
        <f t="shared" si="52"/>
        <v>6</v>
      </c>
      <c r="AI109" s="12">
        <f>VLOOKUP($F109,'Guru SertifikaSi'!$C$6:$G$675,'Guru SertifikaSi'!E$3,FALSE)</f>
        <v>0</v>
      </c>
      <c r="AJ109" s="12">
        <f>VLOOKUP($F109,'Guru SertifikaSi'!$C$6:$G$675,'Guru SertifikaSi'!F$3,FALSE)</f>
        <v>3</v>
      </c>
      <c r="AK109" s="10">
        <f t="shared" si="53"/>
        <v>3</v>
      </c>
      <c r="AL109" s="44">
        <f t="shared" si="54"/>
        <v>2</v>
      </c>
      <c r="AM109" s="44">
        <f t="shared" si="54"/>
        <v>7</v>
      </c>
      <c r="AN109" s="11">
        <f t="shared" si="55"/>
        <v>9</v>
      </c>
      <c r="AO109" s="642">
        <v>0</v>
      </c>
      <c r="AP109" s="642">
        <v>0</v>
      </c>
      <c r="AQ109" s="642">
        <v>0</v>
      </c>
      <c r="AR109" s="642">
        <v>0</v>
      </c>
      <c r="AS109" s="642">
        <v>0</v>
      </c>
      <c r="AT109" s="642">
        <v>0</v>
      </c>
      <c r="AU109" s="642">
        <v>0</v>
      </c>
      <c r="AV109" s="642">
        <v>0</v>
      </c>
      <c r="AW109" s="643">
        <v>0</v>
      </c>
      <c r="AX109" s="643">
        <v>0</v>
      </c>
      <c r="AY109" s="642">
        <v>2</v>
      </c>
      <c r="AZ109" s="642">
        <v>7</v>
      </c>
      <c r="BA109" s="642">
        <v>0</v>
      </c>
      <c r="BB109" s="642">
        <v>0</v>
      </c>
      <c r="BC109" s="642">
        <v>0</v>
      </c>
      <c r="BD109" s="642">
        <v>0</v>
      </c>
      <c r="BE109" s="13">
        <f t="shared" si="67"/>
        <v>0</v>
      </c>
      <c r="BF109" s="13">
        <f t="shared" si="67"/>
        <v>0</v>
      </c>
      <c r="BG109" s="10">
        <f t="shared" si="68"/>
        <v>0</v>
      </c>
      <c r="BH109" s="13">
        <f t="shared" si="69"/>
        <v>2</v>
      </c>
      <c r="BI109" s="13">
        <f t="shared" si="69"/>
        <v>7</v>
      </c>
      <c r="BJ109" s="10">
        <f t="shared" si="70"/>
        <v>9</v>
      </c>
      <c r="BK109" s="44">
        <f t="shared" si="71"/>
        <v>2</v>
      </c>
      <c r="BL109" s="44">
        <f t="shared" si="71"/>
        <v>7</v>
      </c>
      <c r="BM109" s="11">
        <f t="shared" si="71"/>
        <v>9</v>
      </c>
      <c r="BN109" s="642">
        <v>0</v>
      </c>
      <c r="BO109" s="642">
        <v>0</v>
      </c>
      <c r="BP109" s="642">
        <v>0</v>
      </c>
      <c r="BQ109" s="642">
        <v>0</v>
      </c>
      <c r="BR109" s="642">
        <v>0</v>
      </c>
      <c r="BS109" s="642">
        <v>0</v>
      </c>
      <c r="BT109" s="642">
        <v>0</v>
      </c>
      <c r="BU109" s="642">
        <v>1</v>
      </c>
      <c r="BV109" s="644">
        <f t="shared" si="72"/>
        <v>0</v>
      </c>
      <c r="BW109" s="644">
        <f t="shared" si="72"/>
        <v>1</v>
      </c>
      <c r="BX109" s="44">
        <f t="shared" si="56"/>
        <v>0</v>
      </c>
      <c r="BY109" s="44">
        <f t="shared" si="56"/>
        <v>1</v>
      </c>
      <c r="BZ109" s="11">
        <f t="shared" si="57"/>
        <v>1</v>
      </c>
      <c r="CA109" s="14">
        <f t="shared" si="58"/>
        <v>2</v>
      </c>
      <c r="CB109" s="14">
        <f t="shared" si="58"/>
        <v>7</v>
      </c>
      <c r="CC109" s="13">
        <f t="shared" si="59"/>
        <v>0</v>
      </c>
      <c r="CD109" s="13">
        <f t="shared" si="59"/>
        <v>1</v>
      </c>
      <c r="CE109" s="13">
        <f t="shared" si="60"/>
        <v>2</v>
      </c>
      <c r="CF109" s="13">
        <f t="shared" si="60"/>
        <v>8</v>
      </c>
      <c r="CG109" s="289">
        <f t="shared" si="61"/>
        <v>10</v>
      </c>
      <c r="CJ109" s="1">
        <v>1</v>
      </c>
      <c r="CK109" s="6">
        <f t="shared" si="73"/>
        <v>3</v>
      </c>
      <c r="CL109" s="6">
        <v>0</v>
      </c>
      <c r="CM109" s="6">
        <v>1</v>
      </c>
      <c r="CN109" s="6">
        <f t="shared" si="74"/>
        <v>2</v>
      </c>
      <c r="CO109" s="6">
        <f t="shared" si="75"/>
        <v>8</v>
      </c>
    </row>
    <row r="110" spans="1:93" ht="15" x14ac:dyDescent="0.25">
      <c r="A110" s="1" t="s">
        <v>1465</v>
      </c>
      <c r="B110" s="6">
        <v>97</v>
      </c>
      <c r="C110" s="9">
        <v>97</v>
      </c>
      <c r="D110" s="641" t="s">
        <v>6</v>
      </c>
      <c r="E110" s="37" t="s">
        <v>27</v>
      </c>
      <c r="F110" s="645">
        <v>20319783</v>
      </c>
      <c r="G110" s="646" t="s">
        <v>364</v>
      </c>
      <c r="H110" s="9" t="s">
        <v>52</v>
      </c>
      <c r="I110" s="642">
        <v>0</v>
      </c>
      <c r="J110" s="642">
        <v>0</v>
      </c>
      <c r="K110" s="642">
        <v>0</v>
      </c>
      <c r="L110" s="642">
        <v>0</v>
      </c>
      <c r="M110" s="642">
        <v>2</v>
      </c>
      <c r="N110" s="642">
        <v>0</v>
      </c>
      <c r="O110" s="642">
        <v>1</v>
      </c>
      <c r="P110" s="642">
        <v>3</v>
      </c>
      <c r="Q110" s="14">
        <f t="shared" si="62"/>
        <v>3</v>
      </c>
      <c r="R110" s="14">
        <f t="shared" si="62"/>
        <v>3</v>
      </c>
      <c r="S110" s="10">
        <f t="shared" si="63"/>
        <v>6</v>
      </c>
      <c r="T110" s="642">
        <v>0</v>
      </c>
      <c r="U110" s="642">
        <v>0</v>
      </c>
      <c r="V110" s="642">
        <v>1</v>
      </c>
      <c r="W110" s="642">
        <v>3</v>
      </c>
      <c r="X110" s="642">
        <v>0</v>
      </c>
      <c r="Y110" s="642">
        <v>0</v>
      </c>
      <c r="Z110" s="623">
        <f t="shared" si="76"/>
        <v>1</v>
      </c>
      <c r="AA110" s="623">
        <f t="shared" si="76"/>
        <v>3</v>
      </c>
      <c r="AB110" s="10">
        <f t="shared" si="50"/>
        <v>4</v>
      </c>
      <c r="AC110" s="44">
        <f t="shared" si="64"/>
        <v>4</v>
      </c>
      <c r="AD110" s="44">
        <f t="shared" si="64"/>
        <v>6</v>
      </c>
      <c r="AE110" s="44">
        <f t="shared" si="51"/>
        <v>10</v>
      </c>
      <c r="AF110" s="12">
        <f t="shared" si="65"/>
        <v>2</v>
      </c>
      <c r="AG110" s="12">
        <f t="shared" si="66"/>
        <v>5</v>
      </c>
      <c r="AH110" s="10">
        <f t="shared" si="52"/>
        <v>7</v>
      </c>
      <c r="AI110" s="12">
        <f>VLOOKUP($F110,'Guru SertifikaSi'!$C$6:$G$675,'Guru SertifikaSi'!E$3,FALSE)</f>
        <v>2</v>
      </c>
      <c r="AJ110" s="12">
        <f>VLOOKUP($F110,'Guru SertifikaSi'!$C$6:$G$675,'Guru SertifikaSi'!F$3,FALSE)</f>
        <v>1</v>
      </c>
      <c r="AK110" s="10">
        <f t="shared" si="53"/>
        <v>3</v>
      </c>
      <c r="AL110" s="44">
        <f t="shared" si="54"/>
        <v>4</v>
      </c>
      <c r="AM110" s="44">
        <f t="shared" si="54"/>
        <v>6</v>
      </c>
      <c r="AN110" s="11">
        <f t="shared" si="55"/>
        <v>10</v>
      </c>
      <c r="AO110" s="642">
        <v>0</v>
      </c>
      <c r="AP110" s="642">
        <v>1</v>
      </c>
      <c r="AQ110" s="642">
        <v>0</v>
      </c>
      <c r="AR110" s="642">
        <v>0</v>
      </c>
      <c r="AS110" s="642">
        <v>1</v>
      </c>
      <c r="AT110" s="642">
        <v>0</v>
      </c>
      <c r="AU110" s="642">
        <v>0</v>
      </c>
      <c r="AV110" s="642">
        <v>0</v>
      </c>
      <c r="AW110" s="643">
        <v>0</v>
      </c>
      <c r="AX110" s="643">
        <v>0</v>
      </c>
      <c r="AY110" s="642">
        <v>3</v>
      </c>
      <c r="AZ110" s="642">
        <v>5</v>
      </c>
      <c r="BA110" s="642">
        <v>0</v>
      </c>
      <c r="BB110" s="642">
        <v>0</v>
      </c>
      <c r="BC110" s="642">
        <v>0</v>
      </c>
      <c r="BD110" s="642">
        <v>0</v>
      </c>
      <c r="BE110" s="13">
        <f t="shared" si="67"/>
        <v>1</v>
      </c>
      <c r="BF110" s="13">
        <f t="shared" si="67"/>
        <v>1</v>
      </c>
      <c r="BG110" s="10">
        <f t="shared" si="68"/>
        <v>2</v>
      </c>
      <c r="BH110" s="13">
        <f t="shared" si="69"/>
        <v>3</v>
      </c>
      <c r="BI110" s="13">
        <f t="shared" si="69"/>
        <v>5</v>
      </c>
      <c r="BJ110" s="10">
        <f t="shared" si="70"/>
        <v>8</v>
      </c>
      <c r="BK110" s="44">
        <f t="shared" si="71"/>
        <v>4</v>
      </c>
      <c r="BL110" s="44">
        <f t="shared" si="71"/>
        <v>6</v>
      </c>
      <c r="BM110" s="11">
        <f t="shared" si="71"/>
        <v>10</v>
      </c>
      <c r="BN110" s="642">
        <v>0</v>
      </c>
      <c r="BO110" s="642">
        <v>0</v>
      </c>
      <c r="BP110" s="642">
        <v>0</v>
      </c>
      <c r="BQ110" s="642">
        <v>0</v>
      </c>
      <c r="BR110" s="642">
        <v>1</v>
      </c>
      <c r="BS110" s="642">
        <v>0</v>
      </c>
      <c r="BT110" s="642">
        <v>0</v>
      </c>
      <c r="BU110" s="642">
        <v>0</v>
      </c>
      <c r="BV110" s="644">
        <f t="shared" si="72"/>
        <v>1</v>
      </c>
      <c r="BW110" s="644">
        <f t="shared" si="72"/>
        <v>0</v>
      </c>
      <c r="BX110" s="44">
        <f t="shared" si="56"/>
        <v>1</v>
      </c>
      <c r="BY110" s="44">
        <f t="shared" si="56"/>
        <v>0</v>
      </c>
      <c r="BZ110" s="11">
        <f t="shared" si="57"/>
        <v>1</v>
      </c>
      <c r="CA110" s="14">
        <f t="shared" si="58"/>
        <v>4</v>
      </c>
      <c r="CB110" s="14">
        <f t="shared" si="58"/>
        <v>6</v>
      </c>
      <c r="CC110" s="13">
        <f t="shared" si="59"/>
        <v>1</v>
      </c>
      <c r="CD110" s="13">
        <f t="shared" si="59"/>
        <v>0</v>
      </c>
      <c r="CE110" s="13">
        <f t="shared" si="60"/>
        <v>5</v>
      </c>
      <c r="CF110" s="13">
        <f t="shared" si="60"/>
        <v>6</v>
      </c>
      <c r="CG110" s="289">
        <f t="shared" si="61"/>
        <v>11</v>
      </c>
      <c r="CJ110" s="1">
        <v>1</v>
      </c>
      <c r="CK110" s="6">
        <f t="shared" si="73"/>
        <v>4</v>
      </c>
      <c r="CL110" s="6">
        <v>0</v>
      </c>
      <c r="CM110" s="6">
        <v>1</v>
      </c>
      <c r="CN110" s="6">
        <f t="shared" si="74"/>
        <v>3</v>
      </c>
      <c r="CO110" s="6">
        <f t="shared" si="75"/>
        <v>6</v>
      </c>
    </row>
    <row r="111" spans="1:93" ht="15" x14ac:dyDescent="0.25">
      <c r="A111" s="1" t="s">
        <v>1466</v>
      </c>
      <c r="B111" s="6">
        <v>98</v>
      </c>
      <c r="C111" s="9">
        <v>98</v>
      </c>
      <c r="D111" s="641" t="s">
        <v>6</v>
      </c>
      <c r="E111" s="37" t="s">
        <v>27</v>
      </c>
      <c r="F111" s="645">
        <v>20319745</v>
      </c>
      <c r="G111" s="646" t="s">
        <v>365</v>
      </c>
      <c r="H111" s="9" t="s">
        <v>52</v>
      </c>
      <c r="I111" s="642">
        <v>0</v>
      </c>
      <c r="J111" s="642">
        <v>0</v>
      </c>
      <c r="K111" s="642">
        <v>0</v>
      </c>
      <c r="L111" s="642">
        <v>0</v>
      </c>
      <c r="M111" s="642">
        <v>0</v>
      </c>
      <c r="N111" s="642">
        <v>2</v>
      </c>
      <c r="O111" s="642">
        <v>1</v>
      </c>
      <c r="P111" s="642">
        <v>1</v>
      </c>
      <c r="Q111" s="14">
        <f t="shared" si="62"/>
        <v>1</v>
      </c>
      <c r="R111" s="14">
        <f t="shared" si="62"/>
        <v>3</v>
      </c>
      <c r="S111" s="10">
        <f t="shared" si="63"/>
        <v>4</v>
      </c>
      <c r="T111" s="642">
        <v>0</v>
      </c>
      <c r="U111" s="642">
        <v>0</v>
      </c>
      <c r="V111" s="642">
        <v>1</v>
      </c>
      <c r="W111" s="642">
        <v>2</v>
      </c>
      <c r="X111" s="642">
        <v>1</v>
      </c>
      <c r="Y111" s="642">
        <v>1</v>
      </c>
      <c r="Z111" s="623">
        <f t="shared" si="76"/>
        <v>2</v>
      </c>
      <c r="AA111" s="623">
        <f t="shared" si="76"/>
        <v>3</v>
      </c>
      <c r="AB111" s="10">
        <f t="shared" si="50"/>
        <v>5</v>
      </c>
      <c r="AC111" s="44">
        <f t="shared" si="64"/>
        <v>3</v>
      </c>
      <c r="AD111" s="44">
        <f t="shared" si="64"/>
        <v>6</v>
      </c>
      <c r="AE111" s="44">
        <f t="shared" si="51"/>
        <v>9</v>
      </c>
      <c r="AF111" s="12">
        <f t="shared" si="65"/>
        <v>2</v>
      </c>
      <c r="AG111" s="12">
        <f t="shared" si="66"/>
        <v>3</v>
      </c>
      <c r="AH111" s="10">
        <f t="shared" si="52"/>
        <v>5</v>
      </c>
      <c r="AI111" s="12">
        <f>VLOOKUP($F111,'Guru SertifikaSi'!$C$6:$G$675,'Guru SertifikaSi'!E$3,FALSE)</f>
        <v>1</v>
      </c>
      <c r="AJ111" s="12">
        <f>VLOOKUP($F111,'Guru SertifikaSi'!$C$6:$G$675,'Guru SertifikaSi'!F$3,FALSE)</f>
        <v>3</v>
      </c>
      <c r="AK111" s="10">
        <f t="shared" si="53"/>
        <v>4</v>
      </c>
      <c r="AL111" s="44">
        <f t="shared" si="54"/>
        <v>3</v>
      </c>
      <c r="AM111" s="44">
        <f t="shared" si="54"/>
        <v>6</v>
      </c>
      <c r="AN111" s="11">
        <f t="shared" si="55"/>
        <v>9</v>
      </c>
      <c r="AO111" s="642">
        <v>0</v>
      </c>
      <c r="AP111" s="642">
        <v>0</v>
      </c>
      <c r="AQ111" s="642">
        <v>0</v>
      </c>
      <c r="AR111" s="642">
        <v>0</v>
      </c>
      <c r="AS111" s="642">
        <v>0</v>
      </c>
      <c r="AT111" s="642">
        <v>0</v>
      </c>
      <c r="AU111" s="642">
        <v>0</v>
      </c>
      <c r="AV111" s="642">
        <v>0</v>
      </c>
      <c r="AW111" s="643">
        <v>0</v>
      </c>
      <c r="AX111" s="643">
        <v>0</v>
      </c>
      <c r="AY111" s="642">
        <v>3</v>
      </c>
      <c r="AZ111" s="642">
        <v>6</v>
      </c>
      <c r="BA111" s="642">
        <v>0</v>
      </c>
      <c r="BB111" s="642">
        <v>0</v>
      </c>
      <c r="BC111" s="642">
        <v>0</v>
      </c>
      <c r="BD111" s="642">
        <v>0</v>
      </c>
      <c r="BE111" s="13">
        <f t="shared" si="67"/>
        <v>0</v>
      </c>
      <c r="BF111" s="13">
        <f t="shared" si="67"/>
        <v>0</v>
      </c>
      <c r="BG111" s="10">
        <f t="shared" si="68"/>
        <v>0</v>
      </c>
      <c r="BH111" s="13">
        <f t="shared" si="69"/>
        <v>3</v>
      </c>
      <c r="BI111" s="13">
        <f t="shared" si="69"/>
        <v>6</v>
      </c>
      <c r="BJ111" s="10">
        <f t="shared" si="70"/>
        <v>9</v>
      </c>
      <c r="BK111" s="44">
        <f t="shared" si="71"/>
        <v>3</v>
      </c>
      <c r="BL111" s="44">
        <f t="shared" si="71"/>
        <v>6</v>
      </c>
      <c r="BM111" s="11">
        <f t="shared" si="71"/>
        <v>9</v>
      </c>
      <c r="BN111" s="642">
        <v>0</v>
      </c>
      <c r="BO111" s="642">
        <v>0</v>
      </c>
      <c r="BP111" s="642">
        <v>0</v>
      </c>
      <c r="BQ111" s="642">
        <v>0</v>
      </c>
      <c r="BR111" s="642">
        <v>0</v>
      </c>
      <c r="BS111" s="642">
        <v>0</v>
      </c>
      <c r="BT111" s="642">
        <v>1</v>
      </c>
      <c r="BU111" s="642">
        <v>0</v>
      </c>
      <c r="BV111" s="644">
        <f t="shared" si="72"/>
        <v>1</v>
      </c>
      <c r="BW111" s="644">
        <f t="shared" si="72"/>
        <v>0</v>
      </c>
      <c r="BX111" s="44">
        <f t="shared" si="56"/>
        <v>1</v>
      </c>
      <c r="BY111" s="44">
        <f t="shared" si="56"/>
        <v>0</v>
      </c>
      <c r="BZ111" s="11">
        <f t="shared" si="57"/>
        <v>1</v>
      </c>
      <c r="CA111" s="14">
        <f t="shared" si="58"/>
        <v>3</v>
      </c>
      <c r="CB111" s="14">
        <f t="shared" si="58"/>
        <v>6</v>
      </c>
      <c r="CC111" s="13">
        <f t="shared" si="59"/>
        <v>1</v>
      </c>
      <c r="CD111" s="13">
        <f t="shared" si="59"/>
        <v>0</v>
      </c>
      <c r="CE111" s="13">
        <f t="shared" si="60"/>
        <v>4</v>
      </c>
      <c r="CF111" s="13">
        <f t="shared" si="60"/>
        <v>6</v>
      </c>
      <c r="CG111" s="289">
        <f t="shared" si="61"/>
        <v>10</v>
      </c>
      <c r="CJ111" s="1">
        <v>1</v>
      </c>
      <c r="CK111" s="6">
        <f t="shared" si="73"/>
        <v>2</v>
      </c>
      <c r="CL111" s="6">
        <v>0</v>
      </c>
      <c r="CM111" s="6">
        <v>1</v>
      </c>
      <c r="CN111" s="6">
        <f t="shared" si="74"/>
        <v>3</v>
      </c>
      <c r="CO111" s="6">
        <f t="shared" si="75"/>
        <v>7</v>
      </c>
    </row>
    <row r="112" spans="1:93" ht="15" x14ac:dyDescent="0.25">
      <c r="A112" s="1" t="s">
        <v>1467</v>
      </c>
      <c r="B112" s="6">
        <v>99</v>
      </c>
      <c r="C112" s="9">
        <v>99</v>
      </c>
      <c r="D112" s="641" t="s">
        <v>6</v>
      </c>
      <c r="E112" s="37" t="s">
        <v>27</v>
      </c>
      <c r="F112" s="645">
        <v>20319787</v>
      </c>
      <c r="G112" s="646" t="s">
        <v>366</v>
      </c>
      <c r="H112" s="9" t="s">
        <v>52</v>
      </c>
      <c r="I112" s="642">
        <v>0</v>
      </c>
      <c r="J112" s="642">
        <v>0</v>
      </c>
      <c r="K112" s="642">
        <v>0</v>
      </c>
      <c r="L112" s="642">
        <v>0</v>
      </c>
      <c r="M112" s="642">
        <v>0</v>
      </c>
      <c r="N112" s="642">
        <v>2</v>
      </c>
      <c r="O112" s="642">
        <v>1</v>
      </c>
      <c r="P112" s="642">
        <v>2</v>
      </c>
      <c r="Q112" s="14">
        <f t="shared" si="62"/>
        <v>1</v>
      </c>
      <c r="R112" s="14">
        <f t="shared" si="62"/>
        <v>4</v>
      </c>
      <c r="S112" s="10">
        <f t="shared" si="63"/>
        <v>5</v>
      </c>
      <c r="T112" s="642">
        <v>0</v>
      </c>
      <c r="U112" s="642">
        <v>0</v>
      </c>
      <c r="V112" s="642">
        <v>1</v>
      </c>
      <c r="W112" s="642">
        <v>2</v>
      </c>
      <c r="X112" s="642">
        <v>0</v>
      </c>
      <c r="Y112" s="642">
        <v>0</v>
      </c>
      <c r="Z112" s="623">
        <f t="shared" si="76"/>
        <v>1</v>
      </c>
      <c r="AA112" s="623">
        <f t="shared" si="76"/>
        <v>2</v>
      </c>
      <c r="AB112" s="10">
        <f t="shared" si="50"/>
        <v>3</v>
      </c>
      <c r="AC112" s="44">
        <f t="shared" si="64"/>
        <v>2</v>
      </c>
      <c r="AD112" s="44">
        <f t="shared" si="64"/>
        <v>6</v>
      </c>
      <c r="AE112" s="44">
        <f t="shared" si="51"/>
        <v>8</v>
      </c>
      <c r="AF112" s="12">
        <f t="shared" si="65"/>
        <v>0</v>
      </c>
      <c r="AG112" s="12">
        <f t="shared" si="66"/>
        <v>5</v>
      </c>
      <c r="AH112" s="10">
        <f t="shared" si="52"/>
        <v>5</v>
      </c>
      <c r="AI112" s="12">
        <f>VLOOKUP($F112,'Guru SertifikaSi'!$C$6:$G$675,'Guru SertifikaSi'!E$3,FALSE)</f>
        <v>2</v>
      </c>
      <c r="AJ112" s="12">
        <f>VLOOKUP($F112,'Guru SertifikaSi'!$C$6:$G$675,'Guru SertifikaSi'!F$3,FALSE)</f>
        <v>1</v>
      </c>
      <c r="AK112" s="10">
        <f t="shared" si="53"/>
        <v>3</v>
      </c>
      <c r="AL112" s="44">
        <f t="shared" si="54"/>
        <v>2</v>
      </c>
      <c r="AM112" s="44">
        <f t="shared" si="54"/>
        <v>6</v>
      </c>
      <c r="AN112" s="11">
        <f t="shared" si="55"/>
        <v>8</v>
      </c>
      <c r="AO112" s="642">
        <v>0</v>
      </c>
      <c r="AP112" s="642">
        <v>0</v>
      </c>
      <c r="AQ112" s="642">
        <v>0</v>
      </c>
      <c r="AR112" s="642">
        <v>0</v>
      </c>
      <c r="AS112" s="642">
        <v>0</v>
      </c>
      <c r="AT112" s="642">
        <v>0</v>
      </c>
      <c r="AU112" s="642">
        <v>0</v>
      </c>
      <c r="AV112" s="642">
        <v>0</v>
      </c>
      <c r="AW112" s="643">
        <v>0</v>
      </c>
      <c r="AX112" s="643">
        <v>0</v>
      </c>
      <c r="AY112" s="642">
        <v>2</v>
      </c>
      <c r="AZ112" s="642">
        <v>5</v>
      </c>
      <c r="BA112" s="642">
        <v>0</v>
      </c>
      <c r="BB112" s="642">
        <v>1</v>
      </c>
      <c r="BC112" s="642">
        <v>0</v>
      </c>
      <c r="BD112" s="642">
        <v>0</v>
      </c>
      <c r="BE112" s="13">
        <f t="shared" si="67"/>
        <v>0</v>
      </c>
      <c r="BF112" s="13">
        <f t="shared" si="67"/>
        <v>0</v>
      </c>
      <c r="BG112" s="10">
        <f t="shared" si="68"/>
        <v>0</v>
      </c>
      <c r="BH112" s="13">
        <f t="shared" si="69"/>
        <v>2</v>
      </c>
      <c r="BI112" s="13">
        <f t="shared" si="69"/>
        <v>6</v>
      </c>
      <c r="BJ112" s="10">
        <f t="shared" si="70"/>
        <v>8</v>
      </c>
      <c r="BK112" s="44">
        <f t="shared" si="71"/>
        <v>2</v>
      </c>
      <c r="BL112" s="44">
        <f t="shared" si="71"/>
        <v>6</v>
      </c>
      <c r="BM112" s="11">
        <f t="shared" si="71"/>
        <v>8</v>
      </c>
      <c r="BN112" s="642">
        <v>0</v>
      </c>
      <c r="BO112" s="642">
        <v>0</v>
      </c>
      <c r="BP112" s="642">
        <v>0</v>
      </c>
      <c r="BQ112" s="642">
        <v>0</v>
      </c>
      <c r="BR112" s="642">
        <v>0</v>
      </c>
      <c r="BS112" s="642">
        <v>0</v>
      </c>
      <c r="BT112" s="642">
        <v>0</v>
      </c>
      <c r="BU112" s="642">
        <v>0</v>
      </c>
      <c r="BV112" s="644">
        <f t="shared" si="72"/>
        <v>0</v>
      </c>
      <c r="BW112" s="644">
        <f t="shared" si="72"/>
        <v>0</v>
      </c>
      <c r="BX112" s="44">
        <f t="shared" si="56"/>
        <v>0</v>
      </c>
      <c r="BY112" s="44">
        <f t="shared" si="56"/>
        <v>0</v>
      </c>
      <c r="BZ112" s="11">
        <f t="shared" si="57"/>
        <v>0</v>
      </c>
      <c r="CA112" s="14">
        <f t="shared" si="58"/>
        <v>2</v>
      </c>
      <c r="CB112" s="14">
        <f t="shared" si="58"/>
        <v>6</v>
      </c>
      <c r="CC112" s="13">
        <f t="shared" si="59"/>
        <v>0</v>
      </c>
      <c r="CD112" s="13">
        <f t="shared" si="59"/>
        <v>0</v>
      </c>
      <c r="CE112" s="13">
        <f t="shared" si="60"/>
        <v>2</v>
      </c>
      <c r="CF112" s="13">
        <f t="shared" si="60"/>
        <v>6</v>
      </c>
      <c r="CG112" s="289">
        <f t="shared" si="61"/>
        <v>8</v>
      </c>
      <c r="CJ112" s="1">
        <v>1</v>
      </c>
      <c r="CK112" s="6">
        <f t="shared" si="73"/>
        <v>3</v>
      </c>
      <c r="CL112" s="6">
        <v>0</v>
      </c>
      <c r="CM112" s="6">
        <v>1</v>
      </c>
      <c r="CN112" s="6">
        <f t="shared" si="74"/>
        <v>2</v>
      </c>
      <c r="CO112" s="6">
        <f t="shared" si="75"/>
        <v>6</v>
      </c>
    </row>
    <row r="113" spans="1:93" ht="15" x14ac:dyDescent="0.25">
      <c r="A113" s="1" t="s">
        <v>1468</v>
      </c>
      <c r="B113" s="6">
        <v>100</v>
      </c>
      <c r="C113" s="9">
        <v>100</v>
      </c>
      <c r="D113" s="641" t="s">
        <v>6</v>
      </c>
      <c r="E113" s="37" t="s">
        <v>27</v>
      </c>
      <c r="F113" s="645">
        <v>20319843</v>
      </c>
      <c r="G113" s="646" t="s">
        <v>367</v>
      </c>
      <c r="H113" s="9" t="s">
        <v>52</v>
      </c>
      <c r="I113" s="642">
        <v>0</v>
      </c>
      <c r="J113" s="642">
        <v>0</v>
      </c>
      <c r="K113" s="642">
        <v>0</v>
      </c>
      <c r="L113" s="642">
        <v>0</v>
      </c>
      <c r="M113" s="642">
        <v>2</v>
      </c>
      <c r="N113" s="642">
        <v>2</v>
      </c>
      <c r="O113" s="642">
        <v>0</v>
      </c>
      <c r="P113" s="642">
        <v>1</v>
      </c>
      <c r="Q113" s="14">
        <f t="shared" si="62"/>
        <v>2</v>
      </c>
      <c r="R113" s="14">
        <f t="shared" si="62"/>
        <v>3</v>
      </c>
      <c r="S113" s="10">
        <f t="shared" si="63"/>
        <v>5</v>
      </c>
      <c r="T113" s="642">
        <v>0</v>
      </c>
      <c r="U113" s="642">
        <v>0</v>
      </c>
      <c r="V113" s="642">
        <v>0</v>
      </c>
      <c r="W113" s="642">
        <v>0</v>
      </c>
      <c r="X113" s="642">
        <v>2</v>
      </c>
      <c r="Y113" s="642">
        <v>1</v>
      </c>
      <c r="Z113" s="623">
        <f t="shared" si="76"/>
        <v>2</v>
      </c>
      <c r="AA113" s="623">
        <f t="shared" si="76"/>
        <v>1</v>
      </c>
      <c r="AB113" s="10">
        <f t="shared" si="50"/>
        <v>3</v>
      </c>
      <c r="AC113" s="44">
        <f t="shared" si="64"/>
        <v>4</v>
      </c>
      <c r="AD113" s="44">
        <f t="shared" si="64"/>
        <v>4</v>
      </c>
      <c r="AE113" s="44">
        <f t="shared" si="51"/>
        <v>8</v>
      </c>
      <c r="AF113" s="12">
        <f t="shared" si="65"/>
        <v>3</v>
      </c>
      <c r="AG113" s="12">
        <f t="shared" si="66"/>
        <v>1</v>
      </c>
      <c r="AH113" s="10">
        <f t="shared" si="52"/>
        <v>4</v>
      </c>
      <c r="AI113" s="12">
        <f>VLOOKUP($F113,'Guru SertifikaSi'!$C$6:$G$675,'Guru SertifikaSi'!E$3,FALSE)</f>
        <v>1</v>
      </c>
      <c r="AJ113" s="12">
        <f>VLOOKUP($F113,'Guru SertifikaSi'!$C$6:$G$675,'Guru SertifikaSi'!F$3,FALSE)</f>
        <v>3</v>
      </c>
      <c r="AK113" s="10">
        <f t="shared" si="53"/>
        <v>4</v>
      </c>
      <c r="AL113" s="44">
        <f t="shared" si="54"/>
        <v>4</v>
      </c>
      <c r="AM113" s="44">
        <f t="shared" si="54"/>
        <v>4</v>
      </c>
      <c r="AN113" s="11">
        <f t="shared" si="55"/>
        <v>8</v>
      </c>
      <c r="AO113" s="642">
        <v>0</v>
      </c>
      <c r="AP113" s="642">
        <v>1</v>
      </c>
      <c r="AQ113" s="642">
        <v>0</v>
      </c>
      <c r="AR113" s="642">
        <v>0</v>
      </c>
      <c r="AS113" s="642">
        <v>0</v>
      </c>
      <c r="AT113" s="642">
        <v>0</v>
      </c>
      <c r="AU113" s="642">
        <v>0</v>
      </c>
      <c r="AV113" s="642">
        <v>0</v>
      </c>
      <c r="AW113" s="643">
        <v>0</v>
      </c>
      <c r="AX113" s="643">
        <v>0</v>
      </c>
      <c r="AY113" s="642">
        <v>3</v>
      </c>
      <c r="AZ113" s="642">
        <v>3</v>
      </c>
      <c r="BA113" s="642">
        <v>1</v>
      </c>
      <c r="BB113" s="642">
        <v>0</v>
      </c>
      <c r="BC113" s="642">
        <v>0</v>
      </c>
      <c r="BD113" s="642">
        <v>0</v>
      </c>
      <c r="BE113" s="13">
        <f t="shared" si="67"/>
        <v>0</v>
      </c>
      <c r="BF113" s="13">
        <f t="shared" si="67"/>
        <v>1</v>
      </c>
      <c r="BG113" s="10">
        <f t="shared" si="68"/>
        <v>1</v>
      </c>
      <c r="BH113" s="13">
        <f t="shared" si="69"/>
        <v>4</v>
      </c>
      <c r="BI113" s="13">
        <f t="shared" si="69"/>
        <v>3</v>
      </c>
      <c r="BJ113" s="10">
        <f t="shared" si="70"/>
        <v>7</v>
      </c>
      <c r="BK113" s="44">
        <f t="shared" si="71"/>
        <v>4</v>
      </c>
      <c r="BL113" s="44">
        <f t="shared" si="71"/>
        <v>4</v>
      </c>
      <c r="BM113" s="11">
        <f t="shared" si="71"/>
        <v>8</v>
      </c>
      <c r="BN113" s="642">
        <v>0</v>
      </c>
      <c r="BO113" s="642">
        <v>0</v>
      </c>
      <c r="BP113" s="642">
        <v>0</v>
      </c>
      <c r="BQ113" s="642">
        <v>0</v>
      </c>
      <c r="BR113" s="642">
        <v>0</v>
      </c>
      <c r="BS113" s="642">
        <v>0</v>
      </c>
      <c r="BT113" s="642">
        <v>0</v>
      </c>
      <c r="BU113" s="642">
        <v>0</v>
      </c>
      <c r="BV113" s="644">
        <f t="shared" si="72"/>
        <v>0</v>
      </c>
      <c r="BW113" s="644">
        <f t="shared" si="72"/>
        <v>0</v>
      </c>
      <c r="BX113" s="44">
        <f t="shared" si="56"/>
        <v>0</v>
      </c>
      <c r="BY113" s="44">
        <f t="shared" si="56"/>
        <v>0</v>
      </c>
      <c r="BZ113" s="11">
        <f t="shared" si="57"/>
        <v>0</v>
      </c>
      <c r="CA113" s="14">
        <f t="shared" si="58"/>
        <v>4</v>
      </c>
      <c r="CB113" s="14">
        <f t="shared" si="58"/>
        <v>4</v>
      </c>
      <c r="CC113" s="13">
        <f t="shared" si="59"/>
        <v>0</v>
      </c>
      <c r="CD113" s="13">
        <f t="shared" si="59"/>
        <v>0</v>
      </c>
      <c r="CE113" s="13">
        <f t="shared" si="60"/>
        <v>4</v>
      </c>
      <c r="CF113" s="13">
        <f t="shared" si="60"/>
        <v>4</v>
      </c>
      <c r="CG113" s="289">
        <f t="shared" si="61"/>
        <v>8</v>
      </c>
      <c r="CJ113" s="1">
        <v>1</v>
      </c>
      <c r="CK113" s="6">
        <f t="shared" si="73"/>
        <v>2</v>
      </c>
      <c r="CL113" s="6">
        <v>0</v>
      </c>
      <c r="CM113" s="6">
        <v>1</v>
      </c>
      <c r="CN113" s="6">
        <f t="shared" si="74"/>
        <v>3</v>
      </c>
      <c r="CO113" s="6">
        <f t="shared" si="75"/>
        <v>4</v>
      </c>
    </row>
    <row r="114" spans="1:93" ht="15" x14ac:dyDescent="0.25">
      <c r="A114" s="1" t="s">
        <v>1469</v>
      </c>
      <c r="B114" s="6">
        <v>101</v>
      </c>
      <c r="C114" s="9">
        <v>101</v>
      </c>
      <c r="D114" s="641" t="s">
        <v>6</v>
      </c>
      <c r="E114" s="37" t="s">
        <v>27</v>
      </c>
      <c r="F114" s="645">
        <v>20319831</v>
      </c>
      <c r="G114" s="646" t="s">
        <v>368</v>
      </c>
      <c r="H114" s="9" t="s">
        <v>52</v>
      </c>
      <c r="I114" s="642">
        <v>0</v>
      </c>
      <c r="J114" s="642">
        <v>0</v>
      </c>
      <c r="K114" s="642">
        <v>1</v>
      </c>
      <c r="L114" s="642">
        <v>0</v>
      </c>
      <c r="M114" s="642">
        <v>0</v>
      </c>
      <c r="N114" s="642">
        <v>1</v>
      </c>
      <c r="O114" s="642">
        <v>0</v>
      </c>
      <c r="P114" s="642">
        <v>2</v>
      </c>
      <c r="Q114" s="14">
        <f t="shared" si="62"/>
        <v>1</v>
      </c>
      <c r="R114" s="14">
        <f t="shared" si="62"/>
        <v>3</v>
      </c>
      <c r="S114" s="10">
        <f t="shared" si="63"/>
        <v>4</v>
      </c>
      <c r="T114" s="642">
        <v>0</v>
      </c>
      <c r="U114" s="642">
        <v>0</v>
      </c>
      <c r="V114" s="642">
        <v>0</v>
      </c>
      <c r="W114" s="642">
        <v>2</v>
      </c>
      <c r="X114" s="642">
        <v>3</v>
      </c>
      <c r="Y114" s="642">
        <v>1</v>
      </c>
      <c r="Z114" s="623">
        <f t="shared" si="76"/>
        <v>3</v>
      </c>
      <c r="AA114" s="623">
        <f t="shared" si="76"/>
        <v>3</v>
      </c>
      <c r="AB114" s="10">
        <f t="shared" si="50"/>
        <v>6</v>
      </c>
      <c r="AC114" s="44">
        <f t="shared" si="64"/>
        <v>4</v>
      </c>
      <c r="AD114" s="44">
        <f t="shared" si="64"/>
        <v>6</v>
      </c>
      <c r="AE114" s="44">
        <f t="shared" si="51"/>
        <v>10</v>
      </c>
      <c r="AF114" s="12">
        <f t="shared" si="65"/>
        <v>4</v>
      </c>
      <c r="AG114" s="12">
        <f t="shared" si="66"/>
        <v>4</v>
      </c>
      <c r="AH114" s="10">
        <f t="shared" si="52"/>
        <v>8</v>
      </c>
      <c r="AI114" s="12">
        <f>VLOOKUP($F114,'Guru SertifikaSi'!$C$6:$G$675,'Guru SertifikaSi'!E$3,FALSE)</f>
        <v>0</v>
      </c>
      <c r="AJ114" s="12">
        <f>VLOOKUP($F114,'Guru SertifikaSi'!$C$6:$G$675,'Guru SertifikaSi'!F$3,FALSE)</f>
        <v>2</v>
      </c>
      <c r="AK114" s="10">
        <f t="shared" si="53"/>
        <v>2</v>
      </c>
      <c r="AL114" s="44">
        <f t="shared" si="54"/>
        <v>4</v>
      </c>
      <c r="AM114" s="44">
        <f t="shared" si="54"/>
        <v>6</v>
      </c>
      <c r="AN114" s="11">
        <f t="shared" si="55"/>
        <v>10</v>
      </c>
      <c r="AO114" s="642">
        <v>0</v>
      </c>
      <c r="AP114" s="642">
        <v>1</v>
      </c>
      <c r="AQ114" s="642">
        <v>0</v>
      </c>
      <c r="AR114" s="642">
        <v>0</v>
      </c>
      <c r="AS114" s="642">
        <v>0</v>
      </c>
      <c r="AT114" s="642">
        <v>0</v>
      </c>
      <c r="AU114" s="642">
        <v>1</v>
      </c>
      <c r="AV114" s="642">
        <v>0</v>
      </c>
      <c r="AW114" s="643">
        <v>0</v>
      </c>
      <c r="AX114" s="643">
        <v>0</v>
      </c>
      <c r="AY114" s="642">
        <v>3</v>
      </c>
      <c r="AZ114" s="642">
        <v>5</v>
      </c>
      <c r="BA114" s="642">
        <v>0</v>
      </c>
      <c r="BB114" s="642">
        <v>0</v>
      </c>
      <c r="BC114" s="642">
        <v>0</v>
      </c>
      <c r="BD114" s="642">
        <v>0</v>
      </c>
      <c r="BE114" s="13">
        <f t="shared" si="67"/>
        <v>1</v>
      </c>
      <c r="BF114" s="13">
        <f t="shared" si="67"/>
        <v>1</v>
      </c>
      <c r="BG114" s="10">
        <f t="shared" si="68"/>
        <v>2</v>
      </c>
      <c r="BH114" s="13">
        <f t="shared" si="69"/>
        <v>3</v>
      </c>
      <c r="BI114" s="13">
        <f t="shared" si="69"/>
        <v>5</v>
      </c>
      <c r="BJ114" s="10">
        <f t="shared" si="70"/>
        <v>8</v>
      </c>
      <c r="BK114" s="44">
        <f t="shared" si="71"/>
        <v>4</v>
      </c>
      <c r="BL114" s="44">
        <f t="shared" si="71"/>
        <v>6</v>
      </c>
      <c r="BM114" s="11">
        <f t="shared" si="71"/>
        <v>10</v>
      </c>
      <c r="BN114" s="642">
        <v>0</v>
      </c>
      <c r="BO114" s="642">
        <v>0</v>
      </c>
      <c r="BP114" s="642">
        <v>0</v>
      </c>
      <c r="BQ114" s="642">
        <v>0</v>
      </c>
      <c r="BR114" s="642">
        <v>1</v>
      </c>
      <c r="BS114" s="642">
        <v>0</v>
      </c>
      <c r="BT114" s="642">
        <v>0</v>
      </c>
      <c r="BU114" s="642">
        <v>0</v>
      </c>
      <c r="BV114" s="644">
        <f t="shared" si="72"/>
        <v>1</v>
      </c>
      <c r="BW114" s="644">
        <f t="shared" si="72"/>
        <v>0</v>
      </c>
      <c r="BX114" s="44">
        <f t="shared" si="56"/>
        <v>1</v>
      </c>
      <c r="BY114" s="44">
        <f t="shared" si="56"/>
        <v>0</v>
      </c>
      <c r="BZ114" s="11">
        <f t="shared" si="57"/>
        <v>1</v>
      </c>
      <c r="CA114" s="14">
        <f t="shared" si="58"/>
        <v>4</v>
      </c>
      <c r="CB114" s="14">
        <f t="shared" si="58"/>
        <v>6</v>
      </c>
      <c r="CC114" s="13">
        <f t="shared" si="59"/>
        <v>1</v>
      </c>
      <c r="CD114" s="13">
        <f t="shared" si="59"/>
        <v>0</v>
      </c>
      <c r="CE114" s="13">
        <f t="shared" si="60"/>
        <v>5</v>
      </c>
      <c r="CF114" s="13">
        <f t="shared" si="60"/>
        <v>6</v>
      </c>
      <c r="CG114" s="289">
        <f t="shared" si="61"/>
        <v>11</v>
      </c>
      <c r="CJ114" s="1">
        <v>1</v>
      </c>
      <c r="CK114" s="6">
        <f t="shared" si="73"/>
        <v>3</v>
      </c>
      <c r="CL114" s="6">
        <v>0</v>
      </c>
      <c r="CM114" s="6">
        <v>1</v>
      </c>
      <c r="CN114" s="6">
        <f t="shared" si="74"/>
        <v>3</v>
      </c>
      <c r="CO114" s="6">
        <f t="shared" si="75"/>
        <v>6</v>
      </c>
    </row>
    <row r="115" spans="1:93" ht="15" x14ac:dyDescent="0.25">
      <c r="A115" s="1" t="s">
        <v>1470</v>
      </c>
      <c r="B115" s="6">
        <v>102</v>
      </c>
      <c r="C115" s="9">
        <v>102</v>
      </c>
      <c r="D115" s="641" t="s">
        <v>6</v>
      </c>
      <c r="E115" s="37" t="s">
        <v>27</v>
      </c>
      <c r="F115" s="645">
        <v>20340309</v>
      </c>
      <c r="G115" s="646" t="s">
        <v>369</v>
      </c>
      <c r="H115" s="9" t="s">
        <v>52</v>
      </c>
      <c r="I115" s="642">
        <v>0</v>
      </c>
      <c r="J115" s="642">
        <v>0</v>
      </c>
      <c r="K115" s="642">
        <v>0</v>
      </c>
      <c r="L115" s="642">
        <v>0</v>
      </c>
      <c r="M115" s="642">
        <v>0</v>
      </c>
      <c r="N115" s="642">
        <v>1</v>
      </c>
      <c r="O115" s="642">
        <v>1</v>
      </c>
      <c r="P115" s="642">
        <v>2</v>
      </c>
      <c r="Q115" s="14">
        <f t="shared" si="62"/>
        <v>1</v>
      </c>
      <c r="R115" s="14">
        <f t="shared" si="62"/>
        <v>3</v>
      </c>
      <c r="S115" s="10">
        <f t="shared" si="63"/>
        <v>4</v>
      </c>
      <c r="T115" s="642">
        <v>0</v>
      </c>
      <c r="U115" s="642">
        <v>0</v>
      </c>
      <c r="V115" s="642">
        <v>1</v>
      </c>
      <c r="W115" s="642">
        <v>2</v>
      </c>
      <c r="X115" s="642">
        <v>1</v>
      </c>
      <c r="Y115" s="642">
        <v>0</v>
      </c>
      <c r="Z115" s="623">
        <f t="shared" si="76"/>
        <v>2</v>
      </c>
      <c r="AA115" s="623">
        <f t="shared" si="76"/>
        <v>2</v>
      </c>
      <c r="AB115" s="10">
        <f t="shared" si="50"/>
        <v>4</v>
      </c>
      <c r="AC115" s="44">
        <f t="shared" si="64"/>
        <v>3</v>
      </c>
      <c r="AD115" s="44">
        <f t="shared" si="64"/>
        <v>5</v>
      </c>
      <c r="AE115" s="44">
        <f t="shared" si="51"/>
        <v>8</v>
      </c>
      <c r="AF115" s="12">
        <f t="shared" si="65"/>
        <v>1</v>
      </c>
      <c r="AG115" s="12">
        <f t="shared" si="66"/>
        <v>4</v>
      </c>
      <c r="AH115" s="10">
        <f t="shared" si="52"/>
        <v>5</v>
      </c>
      <c r="AI115" s="12">
        <f>VLOOKUP($F115,'Guru SertifikaSi'!$C$6:$G$675,'Guru SertifikaSi'!E$3,FALSE)</f>
        <v>2</v>
      </c>
      <c r="AJ115" s="12">
        <f>VLOOKUP($F115,'Guru SertifikaSi'!$C$6:$G$675,'Guru SertifikaSi'!F$3,FALSE)</f>
        <v>1</v>
      </c>
      <c r="AK115" s="10">
        <f t="shared" si="53"/>
        <v>3</v>
      </c>
      <c r="AL115" s="44">
        <f t="shared" si="54"/>
        <v>3</v>
      </c>
      <c r="AM115" s="44">
        <f t="shared" si="54"/>
        <v>5</v>
      </c>
      <c r="AN115" s="11">
        <f t="shared" si="55"/>
        <v>8</v>
      </c>
      <c r="AO115" s="642">
        <v>0</v>
      </c>
      <c r="AP115" s="642">
        <v>0</v>
      </c>
      <c r="AQ115" s="642">
        <v>0</v>
      </c>
      <c r="AR115" s="642">
        <v>0</v>
      </c>
      <c r="AS115" s="642">
        <v>0</v>
      </c>
      <c r="AT115" s="642">
        <v>1</v>
      </c>
      <c r="AU115" s="642">
        <v>0</v>
      </c>
      <c r="AV115" s="642">
        <v>0</v>
      </c>
      <c r="AW115" s="643">
        <v>0</v>
      </c>
      <c r="AX115" s="643">
        <v>0</v>
      </c>
      <c r="AY115" s="642">
        <v>3</v>
      </c>
      <c r="AZ115" s="642">
        <v>4</v>
      </c>
      <c r="BA115" s="642">
        <v>0</v>
      </c>
      <c r="BB115" s="642">
        <v>0</v>
      </c>
      <c r="BC115" s="642">
        <v>0</v>
      </c>
      <c r="BD115" s="642">
        <v>0</v>
      </c>
      <c r="BE115" s="13">
        <f t="shared" si="67"/>
        <v>0</v>
      </c>
      <c r="BF115" s="13">
        <f t="shared" si="67"/>
        <v>1</v>
      </c>
      <c r="BG115" s="10">
        <f t="shared" si="68"/>
        <v>1</v>
      </c>
      <c r="BH115" s="13">
        <f t="shared" si="69"/>
        <v>3</v>
      </c>
      <c r="BI115" s="13">
        <f t="shared" si="69"/>
        <v>4</v>
      </c>
      <c r="BJ115" s="10">
        <f t="shared" si="70"/>
        <v>7</v>
      </c>
      <c r="BK115" s="44">
        <f t="shared" si="71"/>
        <v>3</v>
      </c>
      <c r="BL115" s="44">
        <f t="shared" si="71"/>
        <v>5</v>
      </c>
      <c r="BM115" s="11">
        <f t="shared" si="71"/>
        <v>8</v>
      </c>
      <c r="BN115" s="642">
        <v>0</v>
      </c>
      <c r="BO115" s="642">
        <v>0</v>
      </c>
      <c r="BP115" s="642">
        <v>0</v>
      </c>
      <c r="BQ115" s="642">
        <v>0</v>
      </c>
      <c r="BR115" s="642">
        <v>0</v>
      </c>
      <c r="BS115" s="642">
        <v>0</v>
      </c>
      <c r="BT115" s="642">
        <v>1</v>
      </c>
      <c r="BU115" s="642">
        <v>0</v>
      </c>
      <c r="BV115" s="644">
        <f t="shared" si="72"/>
        <v>1</v>
      </c>
      <c r="BW115" s="644">
        <f t="shared" si="72"/>
        <v>0</v>
      </c>
      <c r="BX115" s="44">
        <f t="shared" si="56"/>
        <v>1</v>
      </c>
      <c r="BY115" s="44">
        <f t="shared" si="56"/>
        <v>0</v>
      </c>
      <c r="BZ115" s="11">
        <f t="shared" si="57"/>
        <v>1</v>
      </c>
      <c r="CA115" s="14">
        <f t="shared" si="58"/>
        <v>3</v>
      </c>
      <c r="CB115" s="14">
        <f t="shared" si="58"/>
        <v>5</v>
      </c>
      <c r="CC115" s="13">
        <f t="shared" si="59"/>
        <v>1</v>
      </c>
      <c r="CD115" s="13">
        <f t="shared" si="59"/>
        <v>0</v>
      </c>
      <c r="CE115" s="13">
        <f t="shared" si="60"/>
        <v>4</v>
      </c>
      <c r="CF115" s="13">
        <f t="shared" si="60"/>
        <v>5</v>
      </c>
      <c r="CG115" s="289">
        <f t="shared" si="61"/>
        <v>9</v>
      </c>
      <c r="CJ115" s="1">
        <v>1</v>
      </c>
      <c r="CK115" s="6">
        <f t="shared" si="73"/>
        <v>3</v>
      </c>
      <c r="CL115" s="6">
        <v>0</v>
      </c>
      <c r="CM115" s="6">
        <v>1</v>
      </c>
      <c r="CN115" s="6">
        <f t="shared" si="74"/>
        <v>3</v>
      </c>
      <c r="CO115" s="6">
        <f t="shared" si="75"/>
        <v>5</v>
      </c>
    </row>
    <row r="116" spans="1:93" ht="15" x14ac:dyDescent="0.25">
      <c r="A116" s="1" t="s">
        <v>1471</v>
      </c>
      <c r="B116" s="6">
        <v>103</v>
      </c>
      <c r="C116" s="9">
        <v>103</v>
      </c>
      <c r="D116" s="641" t="s">
        <v>6</v>
      </c>
      <c r="E116" s="37" t="s">
        <v>27</v>
      </c>
      <c r="F116" s="645">
        <v>20340310</v>
      </c>
      <c r="G116" s="646" t="s">
        <v>370</v>
      </c>
      <c r="H116" s="9" t="s">
        <v>52</v>
      </c>
      <c r="I116" s="642">
        <v>0</v>
      </c>
      <c r="J116" s="642">
        <v>0</v>
      </c>
      <c r="K116" s="642">
        <v>0</v>
      </c>
      <c r="L116" s="642">
        <v>0</v>
      </c>
      <c r="M116" s="642">
        <v>0</v>
      </c>
      <c r="N116" s="642">
        <v>0</v>
      </c>
      <c r="O116" s="642">
        <v>0</v>
      </c>
      <c r="P116" s="642">
        <v>1</v>
      </c>
      <c r="Q116" s="14">
        <f t="shared" si="62"/>
        <v>0</v>
      </c>
      <c r="R116" s="14">
        <f t="shared" si="62"/>
        <v>1</v>
      </c>
      <c r="S116" s="10">
        <f t="shared" si="63"/>
        <v>1</v>
      </c>
      <c r="T116" s="642">
        <v>0</v>
      </c>
      <c r="U116" s="642">
        <v>0</v>
      </c>
      <c r="V116" s="642">
        <v>1</v>
      </c>
      <c r="W116" s="642">
        <v>0</v>
      </c>
      <c r="X116" s="642">
        <v>1</v>
      </c>
      <c r="Y116" s="642">
        <v>2</v>
      </c>
      <c r="Z116" s="623">
        <f t="shared" si="76"/>
        <v>2</v>
      </c>
      <c r="AA116" s="623">
        <f t="shared" si="76"/>
        <v>2</v>
      </c>
      <c r="AB116" s="10">
        <f t="shared" si="50"/>
        <v>4</v>
      </c>
      <c r="AC116" s="44">
        <f t="shared" si="64"/>
        <v>2</v>
      </c>
      <c r="AD116" s="44">
        <f t="shared" si="64"/>
        <v>3</v>
      </c>
      <c r="AE116" s="44">
        <f t="shared" si="51"/>
        <v>5</v>
      </c>
      <c r="AF116" s="12">
        <f t="shared" si="65"/>
        <v>2</v>
      </c>
      <c r="AG116" s="12">
        <f t="shared" si="66"/>
        <v>1</v>
      </c>
      <c r="AH116" s="10">
        <f t="shared" si="52"/>
        <v>3</v>
      </c>
      <c r="AI116" s="12">
        <f>VLOOKUP($F116,'Guru SertifikaSi'!$C$6:$G$675,'Guru SertifikaSi'!E$3,FALSE)</f>
        <v>0</v>
      </c>
      <c r="AJ116" s="12">
        <f>VLOOKUP($F116,'Guru SertifikaSi'!$C$6:$G$675,'Guru SertifikaSi'!F$3,FALSE)</f>
        <v>2</v>
      </c>
      <c r="AK116" s="10">
        <f t="shared" si="53"/>
        <v>2</v>
      </c>
      <c r="AL116" s="44">
        <f t="shared" si="54"/>
        <v>2</v>
      </c>
      <c r="AM116" s="44">
        <f t="shared" si="54"/>
        <v>3</v>
      </c>
      <c r="AN116" s="11">
        <f t="shared" si="55"/>
        <v>5</v>
      </c>
      <c r="AO116" s="642">
        <v>0</v>
      </c>
      <c r="AP116" s="642">
        <v>0</v>
      </c>
      <c r="AQ116" s="642">
        <v>0</v>
      </c>
      <c r="AR116" s="642">
        <v>0</v>
      </c>
      <c r="AS116" s="642">
        <v>0</v>
      </c>
      <c r="AT116" s="642">
        <v>0</v>
      </c>
      <c r="AU116" s="642">
        <v>0</v>
      </c>
      <c r="AV116" s="642">
        <v>0</v>
      </c>
      <c r="AW116" s="643">
        <v>0</v>
      </c>
      <c r="AX116" s="643">
        <v>0</v>
      </c>
      <c r="AY116" s="642">
        <v>2</v>
      </c>
      <c r="AZ116" s="642">
        <v>3</v>
      </c>
      <c r="BA116" s="642">
        <v>0</v>
      </c>
      <c r="BB116" s="642">
        <v>0</v>
      </c>
      <c r="BC116" s="642">
        <v>0</v>
      </c>
      <c r="BD116" s="642">
        <v>0</v>
      </c>
      <c r="BE116" s="13">
        <f t="shared" si="67"/>
        <v>0</v>
      </c>
      <c r="BF116" s="13">
        <f t="shared" si="67"/>
        <v>0</v>
      </c>
      <c r="BG116" s="10">
        <f t="shared" si="68"/>
        <v>0</v>
      </c>
      <c r="BH116" s="13">
        <f t="shared" si="69"/>
        <v>2</v>
      </c>
      <c r="BI116" s="13">
        <f t="shared" si="69"/>
        <v>3</v>
      </c>
      <c r="BJ116" s="10">
        <f t="shared" si="70"/>
        <v>5</v>
      </c>
      <c r="BK116" s="44">
        <f t="shared" si="71"/>
        <v>2</v>
      </c>
      <c r="BL116" s="44">
        <f t="shared" si="71"/>
        <v>3</v>
      </c>
      <c r="BM116" s="11">
        <f t="shared" si="71"/>
        <v>5</v>
      </c>
      <c r="BN116" s="642">
        <v>0</v>
      </c>
      <c r="BO116" s="642">
        <v>0</v>
      </c>
      <c r="BP116" s="642">
        <v>0</v>
      </c>
      <c r="BQ116" s="642">
        <v>0</v>
      </c>
      <c r="BR116" s="642">
        <v>0</v>
      </c>
      <c r="BS116" s="642">
        <v>0</v>
      </c>
      <c r="BT116" s="642">
        <v>0</v>
      </c>
      <c r="BU116" s="642">
        <v>0</v>
      </c>
      <c r="BV116" s="644">
        <f t="shared" si="72"/>
        <v>0</v>
      </c>
      <c r="BW116" s="644">
        <f t="shared" si="72"/>
        <v>0</v>
      </c>
      <c r="BX116" s="44">
        <f t="shared" si="56"/>
        <v>0</v>
      </c>
      <c r="BY116" s="44">
        <f t="shared" si="56"/>
        <v>0</v>
      </c>
      <c r="BZ116" s="11">
        <f t="shared" si="57"/>
        <v>0</v>
      </c>
      <c r="CA116" s="14">
        <f t="shared" si="58"/>
        <v>2</v>
      </c>
      <c r="CB116" s="14">
        <f t="shared" si="58"/>
        <v>3</v>
      </c>
      <c r="CC116" s="13">
        <f t="shared" si="59"/>
        <v>0</v>
      </c>
      <c r="CD116" s="13">
        <f t="shared" si="59"/>
        <v>0</v>
      </c>
      <c r="CE116" s="13">
        <f t="shared" si="60"/>
        <v>2</v>
      </c>
      <c r="CF116" s="13">
        <f t="shared" si="60"/>
        <v>3</v>
      </c>
      <c r="CG116" s="289">
        <f t="shared" si="61"/>
        <v>5</v>
      </c>
      <c r="CJ116" s="1">
        <v>0</v>
      </c>
      <c r="CK116" s="6">
        <f t="shared" si="73"/>
        <v>1</v>
      </c>
      <c r="CL116" s="6">
        <v>0</v>
      </c>
      <c r="CM116" s="6">
        <v>0</v>
      </c>
      <c r="CN116" s="6">
        <f t="shared" si="74"/>
        <v>2</v>
      </c>
      <c r="CO116" s="6">
        <f t="shared" si="75"/>
        <v>3</v>
      </c>
    </row>
    <row r="117" spans="1:93" ht="15" x14ac:dyDescent="0.25">
      <c r="A117" s="1" t="s">
        <v>1472</v>
      </c>
      <c r="B117" s="6">
        <v>104</v>
      </c>
      <c r="C117" s="9">
        <v>104</v>
      </c>
      <c r="D117" s="641" t="s">
        <v>6</v>
      </c>
      <c r="E117" s="37" t="s">
        <v>27</v>
      </c>
      <c r="F117" s="645">
        <v>20319174</v>
      </c>
      <c r="G117" s="646" t="s">
        <v>371</v>
      </c>
      <c r="H117" s="9" t="s">
        <v>52</v>
      </c>
      <c r="I117" s="642">
        <v>1</v>
      </c>
      <c r="J117" s="642">
        <v>0</v>
      </c>
      <c r="K117" s="642">
        <v>0</v>
      </c>
      <c r="L117" s="642">
        <v>0</v>
      </c>
      <c r="M117" s="642">
        <v>0</v>
      </c>
      <c r="N117" s="642">
        <v>0</v>
      </c>
      <c r="O117" s="642">
        <v>0</v>
      </c>
      <c r="P117" s="642">
        <v>4</v>
      </c>
      <c r="Q117" s="14">
        <f t="shared" si="62"/>
        <v>1</v>
      </c>
      <c r="R117" s="14">
        <f t="shared" si="62"/>
        <v>4</v>
      </c>
      <c r="S117" s="10">
        <f t="shared" si="63"/>
        <v>5</v>
      </c>
      <c r="T117" s="642">
        <v>0</v>
      </c>
      <c r="U117" s="642">
        <v>0</v>
      </c>
      <c r="V117" s="642">
        <v>0</v>
      </c>
      <c r="W117" s="642">
        <v>0</v>
      </c>
      <c r="X117" s="642">
        <v>3</v>
      </c>
      <c r="Y117" s="642">
        <v>3</v>
      </c>
      <c r="Z117" s="623">
        <f t="shared" si="76"/>
        <v>3</v>
      </c>
      <c r="AA117" s="623">
        <f t="shared" si="76"/>
        <v>3</v>
      </c>
      <c r="AB117" s="10">
        <f t="shared" si="50"/>
        <v>6</v>
      </c>
      <c r="AC117" s="44">
        <f t="shared" si="64"/>
        <v>4</v>
      </c>
      <c r="AD117" s="44">
        <f t="shared" si="64"/>
        <v>7</v>
      </c>
      <c r="AE117" s="44">
        <f t="shared" si="51"/>
        <v>11</v>
      </c>
      <c r="AF117" s="12">
        <f t="shared" si="65"/>
        <v>3</v>
      </c>
      <c r="AG117" s="12">
        <f t="shared" si="66"/>
        <v>4</v>
      </c>
      <c r="AH117" s="10">
        <f t="shared" si="52"/>
        <v>7</v>
      </c>
      <c r="AI117" s="12">
        <f>VLOOKUP($F117,'Guru SertifikaSi'!$C$6:$G$675,'Guru SertifikaSi'!E$3,FALSE)</f>
        <v>1</v>
      </c>
      <c r="AJ117" s="12">
        <f>VLOOKUP($F117,'Guru SertifikaSi'!$C$6:$G$675,'Guru SertifikaSi'!F$3,FALSE)</f>
        <v>3</v>
      </c>
      <c r="AK117" s="10">
        <f t="shared" si="53"/>
        <v>4</v>
      </c>
      <c r="AL117" s="44">
        <f t="shared" si="54"/>
        <v>4</v>
      </c>
      <c r="AM117" s="44">
        <f t="shared" si="54"/>
        <v>7</v>
      </c>
      <c r="AN117" s="11">
        <f t="shared" si="55"/>
        <v>11</v>
      </c>
      <c r="AO117" s="642">
        <v>0</v>
      </c>
      <c r="AP117" s="642">
        <v>0</v>
      </c>
      <c r="AQ117" s="642">
        <v>0</v>
      </c>
      <c r="AR117" s="642">
        <v>0</v>
      </c>
      <c r="AS117" s="642">
        <v>0</v>
      </c>
      <c r="AT117" s="642">
        <v>0</v>
      </c>
      <c r="AU117" s="642">
        <v>0</v>
      </c>
      <c r="AV117" s="642">
        <v>0</v>
      </c>
      <c r="AW117" s="643">
        <v>0</v>
      </c>
      <c r="AX117" s="643">
        <v>0</v>
      </c>
      <c r="AY117" s="642">
        <v>4</v>
      </c>
      <c r="AZ117" s="642">
        <v>7</v>
      </c>
      <c r="BA117" s="642">
        <v>0</v>
      </c>
      <c r="BB117" s="642">
        <v>0</v>
      </c>
      <c r="BC117" s="642">
        <v>0</v>
      </c>
      <c r="BD117" s="642">
        <v>0</v>
      </c>
      <c r="BE117" s="13">
        <f t="shared" si="67"/>
        <v>0</v>
      </c>
      <c r="BF117" s="13">
        <f t="shared" si="67"/>
        <v>0</v>
      </c>
      <c r="BG117" s="10">
        <f t="shared" si="68"/>
        <v>0</v>
      </c>
      <c r="BH117" s="13">
        <f t="shared" si="69"/>
        <v>4</v>
      </c>
      <c r="BI117" s="13">
        <f t="shared" si="69"/>
        <v>7</v>
      </c>
      <c r="BJ117" s="10">
        <f t="shared" si="70"/>
        <v>11</v>
      </c>
      <c r="BK117" s="44">
        <f t="shared" si="71"/>
        <v>4</v>
      </c>
      <c r="BL117" s="44">
        <f t="shared" si="71"/>
        <v>7</v>
      </c>
      <c r="BM117" s="11">
        <f t="shared" si="71"/>
        <v>11</v>
      </c>
      <c r="BN117" s="642">
        <v>0</v>
      </c>
      <c r="BO117" s="642">
        <v>0</v>
      </c>
      <c r="BP117" s="642">
        <v>0</v>
      </c>
      <c r="BQ117" s="642">
        <v>0</v>
      </c>
      <c r="BR117" s="642">
        <v>0</v>
      </c>
      <c r="BS117" s="642">
        <v>0</v>
      </c>
      <c r="BT117" s="642">
        <v>0</v>
      </c>
      <c r="BU117" s="642">
        <v>0</v>
      </c>
      <c r="BV117" s="644">
        <f t="shared" si="72"/>
        <v>0</v>
      </c>
      <c r="BW117" s="644">
        <f t="shared" si="72"/>
        <v>0</v>
      </c>
      <c r="BX117" s="44">
        <f t="shared" si="56"/>
        <v>0</v>
      </c>
      <c r="BY117" s="44">
        <f t="shared" si="56"/>
        <v>0</v>
      </c>
      <c r="BZ117" s="11">
        <f t="shared" si="57"/>
        <v>0</v>
      </c>
      <c r="CA117" s="14">
        <f t="shared" si="58"/>
        <v>4</v>
      </c>
      <c r="CB117" s="14">
        <f t="shared" si="58"/>
        <v>7</v>
      </c>
      <c r="CC117" s="13">
        <f t="shared" si="59"/>
        <v>0</v>
      </c>
      <c r="CD117" s="13">
        <f t="shared" si="59"/>
        <v>0</v>
      </c>
      <c r="CE117" s="13">
        <f t="shared" si="60"/>
        <v>4</v>
      </c>
      <c r="CF117" s="13">
        <f t="shared" si="60"/>
        <v>7</v>
      </c>
      <c r="CG117" s="289">
        <f t="shared" si="61"/>
        <v>11</v>
      </c>
      <c r="CJ117" s="1">
        <v>1</v>
      </c>
      <c r="CK117" s="6">
        <f t="shared" si="73"/>
        <v>5</v>
      </c>
      <c r="CL117" s="6">
        <v>0</v>
      </c>
      <c r="CM117" s="6">
        <v>1</v>
      </c>
      <c r="CN117" s="6">
        <f t="shared" si="74"/>
        <v>4</v>
      </c>
      <c r="CO117" s="6">
        <f t="shared" si="75"/>
        <v>8</v>
      </c>
    </row>
    <row r="118" spans="1:93" ht="15" x14ac:dyDescent="0.25">
      <c r="A118" s="1" t="s">
        <v>1473</v>
      </c>
      <c r="B118" s="6">
        <v>105</v>
      </c>
      <c r="C118" s="9">
        <v>105</v>
      </c>
      <c r="D118" s="641" t="s">
        <v>6</v>
      </c>
      <c r="E118" s="37" t="s">
        <v>27</v>
      </c>
      <c r="F118" s="645">
        <v>20319173</v>
      </c>
      <c r="G118" s="646" t="s">
        <v>372</v>
      </c>
      <c r="H118" s="9" t="s">
        <v>52</v>
      </c>
      <c r="I118" s="642">
        <v>0</v>
      </c>
      <c r="J118" s="642">
        <v>0</v>
      </c>
      <c r="K118" s="642">
        <v>0</v>
      </c>
      <c r="L118" s="642">
        <v>0</v>
      </c>
      <c r="M118" s="642">
        <v>1</v>
      </c>
      <c r="N118" s="642">
        <v>1</v>
      </c>
      <c r="O118" s="642">
        <v>0</v>
      </c>
      <c r="P118" s="642">
        <v>2</v>
      </c>
      <c r="Q118" s="14">
        <f t="shared" si="62"/>
        <v>1</v>
      </c>
      <c r="R118" s="14">
        <f t="shared" si="62"/>
        <v>3</v>
      </c>
      <c r="S118" s="10">
        <f t="shared" si="63"/>
        <v>4</v>
      </c>
      <c r="T118" s="642">
        <v>0</v>
      </c>
      <c r="U118" s="642">
        <v>0</v>
      </c>
      <c r="V118" s="642">
        <v>1</v>
      </c>
      <c r="W118" s="642">
        <v>0</v>
      </c>
      <c r="X118" s="642">
        <v>0</v>
      </c>
      <c r="Y118" s="642">
        <v>3</v>
      </c>
      <c r="Z118" s="623">
        <f t="shared" si="76"/>
        <v>1</v>
      </c>
      <c r="AA118" s="623">
        <f t="shared" si="76"/>
        <v>3</v>
      </c>
      <c r="AB118" s="10">
        <f t="shared" si="50"/>
        <v>4</v>
      </c>
      <c r="AC118" s="44">
        <f t="shared" si="64"/>
        <v>2</v>
      </c>
      <c r="AD118" s="44">
        <f t="shared" si="64"/>
        <v>6</v>
      </c>
      <c r="AE118" s="44">
        <f t="shared" si="51"/>
        <v>8</v>
      </c>
      <c r="AF118" s="12">
        <f t="shared" si="65"/>
        <v>0</v>
      </c>
      <c r="AG118" s="12">
        <f t="shared" si="66"/>
        <v>4</v>
      </c>
      <c r="AH118" s="10">
        <f t="shared" si="52"/>
        <v>4</v>
      </c>
      <c r="AI118" s="12">
        <f>VLOOKUP($F118,'Guru SertifikaSi'!$C$6:$G$675,'Guru SertifikaSi'!E$3,FALSE)</f>
        <v>2</v>
      </c>
      <c r="AJ118" s="12">
        <f>VLOOKUP($F118,'Guru SertifikaSi'!$C$6:$G$675,'Guru SertifikaSi'!F$3,FALSE)</f>
        <v>2</v>
      </c>
      <c r="AK118" s="10">
        <f t="shared" si="53"/>
        <v>4</v>
      </c>
      <c r="AL118" s="44">
        <f t="shared" si="54"/>
        <v>2</v>
      </c>
      <c r="AM118" s="44">
        <f t="shared" si="54"/>
        <v>6</v>
      </c>
      <c r="AN118" s="11">
        <f t="shared" si="55"/>
        <v>8</v>
      </c>
      <c r="AO118" s="642">
        <v>0</v>
      </c>
      <c r="AP118" s="642">
        <v>0</v>
      </c>
      <c r="AQ118" s="642">
        <v>0</v>
      </c>
      <c r="AR118" s="642">
        <v>0</v>
      </c>
      <c r="AS118" s="642">
        <v>0</v>
      </c>
      <c r="AT118" s="642">
        <v>0</v>
      </c>
      <c r="AU118" s="642">
        <v>0</v>
      </c>
      <c r="AV118" s="642">
        <v>0</v>
      </c>
      <c r="AW118" s="643">
        <v>0</v>
      </c>
      <c r="AX118" s="643">
        <v>0</v>
      </c>
      <c r="AY118" s="642">
        <v>2</v>
      </c>
      <c r="AZ118" s="642">
        <v>6</v>
      </c>
      <c r="BA118" s="642">
        <v>0</v>
      </c>
      <c r="BB118" s="642">
        <v>0</v>
      </c>
      <c r="BC118" s="642">
        <v>0</v>
      </c>
      <c r="BD118" s="642">
        <v>0</v>
      </c>
      <c r="BE118" s="13">
        <f t="shared" si="67"/>
        <v>0</v>
      </c>
      <c r="BF118" s="13">
        <f t="shared" si="67"/>
        <v>0</v>
      </c>
      <c r="BG118" s="10">
        <f t="shared" si="68"/>
        <v>0</v>
      </c>
      <c r="BH118" s="13">
        <f t="shared" si="69"/>
        <v>2</v>
      </c>
      <c r="BI118" s="13">
        <f t="shared" si="69"/>
        <v>6</v>
      </c>
      <c r="BJ118" s="10">
        <f t="shared" si="70"/>
        <v>8</v>
      </c>
      <c r="BK118" s="44">
        <f t="shared" si="71"/>
        <v>2</v>
      </c>
      <c r="BL118" s="44">
        <f t="shared" si="71"/>
        <v>6</v>
      </c>
      <c r="BM118" s="11">
        <f t="shared" si="71"/>
        <v>8</v>
      </c>
      <c r="BN118" s="642">
        <v>1</v>
      </c>
      <c r="BO118" s="642">
        <v>0</v>
      </c>
      <c r="BP118" s="642">
        <v>0</v>
      </c>
      <c r="BQ118" s="642">
        <v>0</v>
      </c>
      <c r="BR118" s="642">
        <v>0</v>
      </c>
      <c r="BS118" s="642">
        <v>0</v>
      </c>
      <c r="BT118" s="642">
        <v>0</v>
      </c>
      <c r="BU118" s="642">
        <v>0</v>
      </c>
      <c r="BV118" s="644">
        <f t="shared" si="72"/>
        <v>0</v>
      </c>
      <c r="BW118" s="644">
        <f t="shared" si="72"/>
        <v>0</v>
      </c>
      <c r="BX118" s="44">
        <f t="shared" si="56"/>
        <v>1</v>
      </c>
      <c r="BY118" s="44">
        <f t="shared" si="56"/>
        <v>0</v>
      </c>
      <c r="BZ118" s="11">
        <f t="shared" si="57"/>
        <v>1</v>
      </c>
      <c r="CA118" s="14">
        <f t="shared" si="58"/>
        <v>2</v>
      </c>
      <c r="CB118" s="14">
        <f t="shared" si="58"/>
        <v>6</v>
      </c>
      <c r="CC118" s="13">
        <f t="shared" si="59"/>
        <v>1</v>
      </c>
      <c r="CD118" s="13">
        <f t="shared" si="59"/>
        <v>0</v>
      </c>
      <c r="CE118" s="13">
        <f t="shared" si="60"/>
        <v>3</v>
      </c>
      <c r="CF118" s="13">
        <f t="shared" si="60"/>
        <v>6</v>
      </c>
      <c r="CG118" s="289">
        <f t="shared" si="61"/>
        <v>9</v>
      </c>
      <c r="CJ118" s="1">
        <v>1</v>
      </c>
      <c r="CK118" s="6">
        <f t="shared" si="73"/>
        <v>3</v>
      </c>
      <c r="CL118" s="6">
        <v>0</v>
      </c>
      <c r="CM118" s="6">
        <v>1</v>
      </c>
      <c r="CN118" s="6">
        <f t="shared" si="74"/>
        <v>2</v>
      </c>
      <c r="CO118" s="6">
        <f t="shared" si="75"/>
        <v>7</v>
      </c>
    </row>
    <row r="119" spans="1:93" ht="15" x14ac:dyDescent="0.25">
      <c r="A119" s="1" t="s">
        <v>1474</v>
      </c>
      <c r="B119" s="6">
        <v>106</v>
      </c>
      <c r="C119" s="9">
        <v>106</v>
      </c>
      <c r="D119" s="641" t="s">
        <v>6</v>
      </c>
      <c r="E119" s="37" t="s">
        <v>27</v>
      </c>
      <c r="F119" s="645">
        <v>20319179</v>
      </c>
      <c r="G119" s="646" t="s">
        <v>373</v>
      </c>
      <c r="H119" s="9" t="s">
        <v>52</v>
      </c>
      <c r="I119" s="642">
        <v>0</v>
      </c>
      <c r="J119" s="642">
        <v>0</v>
      </c>
      <c r="K119" s="642">
        <v>0</v>
      </c>
      <c r="L119" s="642">
        <v>0</v>
      </c>
      <c r="M119" s="642">
        <v>3</v>
      </c>
      <c r="N119" s="642">
        <v>2</v>
      </c>
      <c r="O119" s="642">
        <v>0</v>
      </c>
      <c r="P119" s="642">
        <v>1</v>
      </c>
      <c r="Q119" s="14">
        <f t="shared" si="62"/>
        <v>3</v>
      </c>
      <c r="R119" s="14">
        <f t="shared" si="62"/>
        <v>3</v>
      </c>
      <c r="S119" s="10">
        <f t="shared" si="63"/>
        <v>6</v>
      </c>
      <c r="T119" s="642">
        <v>0</v>
      </c>
      <c r="U119" s="642">
        <v>0</v>
      </c>
      <c r="V119" s="642">
        <v>2</v>
      </c>
      <c r="W119" s="642">
        <v>0</v>
      </c>
      <c r="X119" s="642">
        <v>1</v>
      </c>
      <c r="Y119" s="642">
        <v>2</v>
      </c>
      <c r="Z119" s="623">
        <f t="shared" si="76"/>
        <v>3</v>
      </c>
      <c r="AA119" s="623">
        <f t="shared" si="76"/>
        <v>2</v>
      </c>
      <c r="AB119" s="10">
        <f t="shared" si="50"/>
        <v>5</v>
      </c>
      <c r="AC119" s="44">
        <f t="shared" si="64"/>
        <v>6</v>
      </c>
      <c r="AD119" s="44">
        <f t="shared" si="64"/>
        <v>5</v>
      </c>
      <c r="AE119" s="44">
        <f t="shared" si="51"/>
        <v>11</v>
      </c>
      <c r="AF119" s="12">
        <f t="shared" si="65"/>
        <v>3</v>
      </c>
      <c r="AG119" s="12">
        <f t="shared" si="66"/>
        <v>4</v>
      </c>
      <c r="AH119" s="10">
        <f t="shared" si="52"/>
        <v>7</v>
      </c>
      <c r="AI119" s="12">
        <f>VLOOKUP($F119,'Guru SertifikaSi'!$C$6:$G$675,'Guru SertifikaSi'!E$3,FALSE)</f>
        <v>3</v>
      </c>
      <c r="AJ119" s="12">
        <f>VLOOKUP($F119,'Guru SertifikaSi'!$C$6:$G$675,'Guru SertifikaSi'!F$3,FALSE)</f>
        <v>1</v>
      </c>
      <c r="AK119" s="10">
        <f t="shared" si="53"/>
        <v>4</v>
      </c>
      <c r="AL119" s="44">
        <f t="shared" si="54"/>
        <v>6</v>
      </c>
      <c r="AM119" s="44">
        <f t="shared" si="54"/>
        <v>5</v>
      </c>
      <c r="AN119" s="11">
        <f t="shared" si="55"/>
        <v>11</v>
      </c>
      <c r="AO119" s="642">
        <v>0</v>
      </c>
      <c r="AP119" s="642">
        <v>0</v>
      </c>
      <c r="AQ119" s="642">
        <v>0</v>
      </c>
      <c r="AR119" s="642">
        <v>0</v>
      </c>
      <c r="AS119" s="642">
        <v>0</v>
      </c>
      <c r="AT119" s="642">
        <v>0</v>
      </c>
      <c r="AU119" s="642">
        <v>0</v>
      </c>
      <c r="AV119" s="642">
        <v>0</v>
      </c>
      <c r="AW119" s="643">
        <v>0</v>
      </c>
      <c r="AX119" s="643">
        <v>0</v>
      </c>
      <c r="AY119" s="642">
        <v>6</v>
      </c>
      <c r="AZ119" s="642">
        <v>5</v>
      </c>
      <c r="BA119" s="642">
        <v>0</v>
      </c>
      <c r="BB119" s="642">
        <v>0</v>
      </c>
      <c r="BC119" s="642">
        <v>0</v>
      </c>
      <c r="BD119" s="642">
        <v>0</v>
      </c>
      <c r="BE119" s="13">
        <f t="shared" si="67"/>
        <v>0</v>
      </c>
      <c r="BF119" s="13">
        <f t="shared" si="67"/>
        <v>0</v>
      </c>
      <c r="BG119" s="10">
        <f t="shared" si="68"/>
        <v>0</v>
      </c>
      <c r="BH119" s="13">
        <f t="shared" si="69"/>
        <v>6</v>
      </c>
      <c r="BI119" s="13">
        <f t="shared" si="69"/>
        <v>5</v>
      </c>
      <c r="BJ119" s="10">
        <f t="shared" si="70"/>
        <v>11</v>
      </c>
      <c r="BK119" s="44">
        <f t="shared" si="71"/>
        <v>6</v>
      </c>
      <c r="BL119" s="44">
        <f t="shared" si="71"/>
        <v>5</v>
      </c>
      <c r="BM119" s="11">
        <f t="shared" si="71"/>
        <v>11</v>
      </c>
      <c r="BN119" s="642">
        <v>0</v>
      </c>
      <c r="BO119" s="642">
        <v>0</v>
      </c>
      <c r="BP119" s="642">
        <v>0</v>
      </c>
      <c r="BQ119" s="642">
        <v>0</v>
      </c>
      <c r="BR119" s="642">
        <v>0</v>
      </c>
      <c r="BS119" s="642">
        <v>0</v>
      </c>
      <c r="BT119" s="642">
        <v>1</v>
      </c>
      <c r="BU119" s="642">
        <v>0</v>
      </c>
      <c r="BV119" s="644">
        <f t="shared" si="72"/>
        <v>1</v>
      </c>
      <c r="BW119" s="644">
        <f t="shared" si="72"/>
        <v>0</v>
      </c>
      <c r="BX119" s="44">
        <f t="shared" si="56"/>
        <v>1</v>
      </c>
      <c r="BY119" s="44">
        <f t="shared" si="56"/>
        <v>0</v>
      </c>
      <c r="BZ119" s="11">
        <f t="shared" si="57"/>
        <v>1</v>
      </c>
      <c r="CA119" s="14">
        <f t="shared" si="58"/>
        <v>6</v>
      </c>
      <c r="CB119" s="14">
        <f t="shared" si="58"/>
        <v>5</v>
      </c>
      <c r="CC119" s="13">
        <f t="shared" si="59"/>
        <v>1</v>
      </c>
      <c r="CD119" s="13">
        <f t="shared" si="59"/>
        <v>0</v>
      </c>
      <c r="CE119" s="13">
        <f t="shared" si="60"/>
        <v>7</v>
      </c>
      <c r="CF119" s="13">
        <f t="shared" si="60"/>
        <v>5</v>
      </c>
      <c r="CG119" s="289">
        <f t="shared" si="61"/>
        <v>12</v>
      </c>
      <c r="CJ119" s="1">
        <v>1</v>
      </c>
      <c r="CK119" s="6">
        <f t="shared" si="73"/>
        <v>2</v>
      </c>
      <c r="CL119" s="6">
        <v>0</v>
      </c>
      <c r="CM119" s="6">
        <v>1</v>
      </c>
      <c r="CN119" s="6">
        <f t="shared" si="74"/>
        <v>6</v>
      </c>
      <c r="CO119" s="6">
        <f t="shared" si="75"/>
        <v>6</v>
      </c>
    </row>
    <row r="120" spans="1:93" ht="15" x14ac:dyDescent="0.25">
      <c r="A120" s="1" t="s">
        <v>1475</v>
      </c>
      <c r="B120" s="6">
        <v>107</v>
      </c>
      <c r="C120" s="9">
        <v>107</v>
      </c>
      <c r="D120" s="641" t="s">
        <v>6</v>
      </c>
      <c r="E120" s="37" t="s">
        <v>27</v>
      </c>
      <c r="F120" s="645">
        <v>20319252</v>
      </c>
      <c r="G120" s="646" t="s">
        <v>374</v>
      </c>
      <c r="H120" s="9" t="s">
        <v>52</v>
      </c>
      <c r="I120" s="642">
        <v>1</v>
      </c>
      <c r="J120" s="642">
        <v>1</v>
      </c>
      <c r="K120" s="642">
        <v>0</v>
      </c>
      <c r="L120" s="642">
        <v>0</v>
      </c>
      <c r="M120" s="642">
        <v>1</v>
      </c>
      <c r="N120" s="642">
        <v>1</v>
      </c>
      <c r="O120" s="642">
        <v>0</v>
      </c>
      <c r="P120" s="642">
        <v>2</v>
      </c>
      <c r="Q120" s="14">
        <f t="shared" si="62"/>
        <v>2</v>
      </c>
      <c r="R120" s="14">
        <f t="shared" si="62"/>
        <v>4</v>
      </c>
      <c r="S120" s="10">
        <f t="shared" si="63"/>
        <v>6</v>
      </c>
      <c r="T120" s="642">
        <v>0</v>
      </c>
      <c r="U120" s="642">
        <v>0</v>
      </c>
      <c r="V120" s="642">
        <v>1</v>
      </c>
      <c r="W120" s="642">
        <v>2</v>
      </c>
      <c r="X120" s="642">
        <v>0</v>
      </c>
      <c r="Y120" s="642">
        <v>0</v>
      </c>
      <c r="Z120" s="623">
        <f t="shared" si="76"/>
        <v>1</v>
      </c>
      <c r="AA120" s="623">
        <f t="shared" si="76"/>
        <v>2</v>
      </c>
      <c r="AB120" s="10">
        <f t="shared" si="50"/>
        <v>3</v>
      </c>
      <c r="AC120" s="44">
        <f t="shared" si="64"/>
        <v>3</v>
      </c>
      <c r="AD120" s="44">
        <f t="shared" si="64"/>
        <v>6</v>
      </c>
      <c r="AE120" s="44">
        <f t="shared" si="51"/>
        <v>9</v>
      </c>
      <c r="AF120" s="12">
        <f t="shared" si="65"/>
        <v>1</v>
      </c>
      <c r="AG120" s="12">
        <f t="shared" si="66"/>
        <v>4</v>
      </c>
      <c r="AH120" s="10">
        <f t="shared" si="52"/>
        <v>5</v>
      </c>
      <c r="AI120" s="12">
        <f>VLOOKUP($F120,'Guru SertifikaSi'!$C$6:$G$675,'Guru SertifikaSi'!E$3,FALSE)</f>
        <v>2</v>
      </c>
      <c r="AJ120" s="12">
        <f>VLOOKUP($F120,'Guru SertifikaSi'!$C$6:$G$675,'Guru SertifikaSi'!F$3,FALSE)</f>
        <v>2</v>
      </c>
      <c r="AK120" s="10">
        <f t="shared" si="53"/>
        <v>4</v>
      </c>
      <c r="AL120" s="44">
        <f t="shared" si="54"/>
        <v>3</v>
      </c>
      <c r="AM120" s="44">
        <f t="shared" si="54"/>
        <v>6</v>
      </c>
      <c r="AN120" s="11">
        <f t="shared" si="55"/>
        <v>9</v>
      </c>
      <c r="AO120" s="642">
        <v>0</v>
      </c>
      <c r="AP120" s="642">
        <v>0</v>
      </c>
      <c r="AQ120" s="642">
        <v>0</v>
      </c>
      <c r="AR120" s="642">
        <v>0</v>
      </c>
      <c r="AS120" s="642">
        <v>0</v>
      </c>
      <c r="AT120" s="642">
        <v>0</v>
      </c>
      <c r="AU120" s="642">
        <v>0</v>
      </c>
      <c r="AV120" s="642">
        <v>0</v>
      </c>
      <c r="AW120" s="643">
        <v>0</v>
      </c>
      <c r="AX120" s="643">
        <v>0</v>
      </c>
      <c r="AY120" s="642">
        <v>1</v>
      </c>
      <c r="AZ120" s="642">
        <v>6</v>
      </c>
      <c r="BA120" s="642">
        <v>2</v>
      </c>
      <c r="BB120" s="642">
        <v>0</v>
      </c>
      <c r="BC120" s="642">
        <v>0</v>
      </c>
      <c r="BD120" s="642">
        <v>0</v>
      </c>
      <c r="BE120" s="13">
        <f t="shared" si="67"/>
        <v>0</v>
      </c>
      <c r="BF120" s="13">
        <f t="shared" si="67"/>
        <v>0</v>
      </c>
      <c r="BG120" s="10">
        <f t="shared" si="68"/>
        <v>0</v>
      </c>
      <c r="BH120" s="13">
        <f t="shared" si="69"/>
        <v>3</v>
      </c>
      <c r="BI120" s="13">
        <f t="shared" si="69"/>
        <v>6</v>
      </c>
      <c r="BJ120" s="10">
        <f t="shared" si="70"/>
        <v>9</v>
      </c>
      <c r="BK120" s="44">
        <f t="shared" si="71"/>
        <v>3</v>
      </c>
      <c r="BL120" s="44">
        <f t="shared" si="71"/>
        <v>6</v>
      </c>
      <c r="BM120" s="11">
        <f t="shared" si="71"/>
        <v>9</v>
      </c>
      <c r="BN120" s="642">
        <v>0</v>
      </c>
      <c r="BO120" s="642">
        <v>0</v>
      </c>
      <c r="BP120" s="642">
        <v>0</v>
      </c>
      <c r="BQ120" s="642">
        <v>0</v>
      </c>
      <c r="BR120" s="642">
        <v>0</v>
      </c>
      <c r="BS120" s="642">
        <v>0</v>
      </c>
      <c r="BT120" s="642">
        <v>0</v>
      </c>
      <c r="BU120" s="642">
        <v>0</v>
      </c>
      <c r="BV120" s="644">
        <f t="shared" si="72"/>
        <v>0</v>
      </c>
      <c r="BW120" s="644">
        <f t="shared" si="72"/>
        <v>0</v>
      </c>
      <c r="BX120" s="44">
        <f t="shared" si="56"/>
        <v>0</v>
      </c>
      <c r="BY120" s="44">
        <f t="shared" si="56"/>
        <v>0</v>
      </c>
      <c r="BZ120" s="11">
        <f t="shared" si="57"/>
        <v>0</v>
      </c>
      <c r="CA120" s="14">
        <f t="shared" si="58"/>
        <v>3</v>
      </c>
      <c r="CB120" s="14">
        <f t="shared" si="58"/>
        <v>6</v>
      </c>
      <c r="CC120" s="13">
        <f t="shared" si="59"/>
        <v>0</v>
      </c>
      <c r="CD120" s="13">
        <f t="shared" si="59"/>
        <v>0</v>
      </c>
      <c r="CE120" s="13">
        <f t="shared" si="60"/>
        <v>3</v>
      </c>
      <c r="CF120" s="13">
        <f t="shared" si="60"/>
        <v>6</v>
      </c>
      <c r="CG120" s="289">
        <f t="shared" si="61"/>
        <v>9</v>
      </c>
      <c r="CJ120" s="1">
        <v>1</v>
      </c>
      <c r="CK120" s="6">
        <f t="shared" si="73"/>
        <v>3</v>
      </c>
      <c r="CL120" s="6">
        <v>0</v>
      </c>
      <c r="CM120" s="6">
        <v>1</v>
      </c>
      <c r="CN120" s="6">
        <f t="shared" si="74"/>
        <v>1</v>
      </c>
      <c r="CO120" s="6">
        <f t="shared" si="75"/>
        <v>7</v>
      </c>
    </row>
    <row r="121" spans="1:93" ht="15" x14ac:dyDescent="0.25">
      <c r="A121" s="1" t="s">
        <v>1476</v>
      </c>
      <c r="B121" s="6">
        <v>108</v>
      </c>
      <c r="C121" s="9">
        <v>108</v>
      </c>
      <c r="D121" s="641" t="s">
        <v>6</v>
      </c>
      <c r="E121" s="37" t="s">
        <v>27</v>
      </c>
      <c r="F121" s="645">
        <v>20319263</v>
      </c>
      <c r="G121" s="646" t="s">
        <v>375</v>
      </c>
      <c r="H121" s="9" t="s">
        <v>52</v>
      </c>
      <c r="I121" s="642">
        <v>0</v>
      </c>
      <c r="J121" s="642">
        <v>0</v>
      </c>
      <c r="K121" s="642">
        <v>0</v>
      </c>
      <c r="L121" s="642">
        <v>0</v>
      </c>
      <c r="M121" s="642">
        <v>0</v>
      </c>
      <c r="N121" s="642">
        <v>2</v>
      </c>
      <c r="O121" s="642">
        <v>1</v>
      </c>
      <c r="P121" s="642">
        <v>2</v>
      </c>
      <c r="Q121" s="14">
        <f t="shared" si="62"/>
        <v>1</v>
      </c>
      <c r="R121" s="14">
        <f t="shared" si="62"/>
        <v>4</v>
      </c>
      <c r="S121" s="10">
        <f t="shared" si="63"/>
        <v>5</v>
      </c>
      <c r="T121" s="642">
        <v>0</v>
      </c>
      <c r="U121" s="642">
        <v>0</v>
      </c>
      <c r="V121" s="642">
        <v>0</v>
      </c>
      <c r="W121" s="642">
        <v>0</v>
      </c>
      <c r="X121" s="642">
        <v>1</v>
      </c>
      <c r="Y121" s="642">
        <v>3</v>
      </c>
      <c r="Z121" s="623">
        <f t="shared" si="76"/>
        <v>1</v>
      </c>
      <c r="AA121" s="623">
        <f t="shared" si="76"/>
        <v>3</v>
      </c>
      <c r="AB121" s="10">
        <f t="shared" si="50"/>
        <v>4</v>
      </c>
      <c r="AC121" s="44">
        <f t="shared" si="64"/>
        <v>2</v>
      </c>
      <c r="AD121" s="44">
        <f t="shared" si="64"/>
        <v>7</v>
      </c>
      <c r="AE121" s="44">
        <f t="shared" si="51"/>
        <v>9</v>
      </c>
      <c r="AF121" s="12">
        <f t="shared" si="65"/>
        <v>0</v>
      </c>
      <c r="AG121" s="12">
        <f t="shared" si="66"/>
        <v>5</v>
      </c>
      <c r="AH121" s="10">
        <f t="shared" si="52"/>
        <v>5</v>
      </c>
      <c r="AI121" s="12">
        <f>VLOOKUP($F121,'Guru SertifikaSi'!$C$6:$G$675,'Guru SertifikaSi'!E$3,FALSE)</f>
        <v>2</v>
      </c>
      <c r="AJ121" s="12">
        <f>VLOOKUP($F121,'Guru SertifikaSi'!$C$6:$G$675,'Guru SertifikaSi'!F$3,FALSE)</f>
        <v>2</v>
      </c>
      <c r="AK121" s="10">
        <f t="shared" si="53"/>
        <v>4</v>
      </c>
      <c r="AL121" s="44">
        <f t="shared" si="54"/>
        <v>2</v>
      </c>
      <c r="AM121" s="44">
        <f t="shared" si="54"/>
        <v>7</v>
      </c>
      <c r="AN121" s="11">
        <f t="shared" si="55"/>
        <v>9</v>
      </c>
      <c r="AO121" s="642">
        <v>0</v>
      </c>
      <c r="AP121" s="642">
        <v>0</v>
      </c>
      <c r="AQ121" s="642">
        <v>0</v>
      </c>
      <c r="AR121" s="642">
        <v>0</v>
      </c>
      <c r="AS121" s="642">
        <v>1</v>
      </c>
      <c r="AT121" s="642">
        <v>0</v>
      </c>
      <c r="AU121" s="642">
        <v>0</v>
      </c>
      <c r="AV121" s="642">
        <v>0</v>
      </c>
      <c r="AW121" s="643">
        <v>0</v>
      </c>
      <c r="AX121" s="643">
        <v>0</v>
      </c>
      <c r="AY121" s="642">
        <v>1</v>
      </c>
      <c r="AZ121" s="642">
        <v>7</v>
      </c>
      <c r="BA121" s="642">
        <v>0</v>
      </c>
      <c r="BB121" s="642">
        <v>0</v>
      </c>
      <c r="BC121" s="642">
        <v>0</v>
      </c>
      <c r="BD121" s="642">
        <v>0</v>
      </c>
      <c r="BE121" s="13">
        <f t="shared" si="67"/>
        <v>1</v>
      </c>
      <c r="BF121" s="13">
        <f t="shared" si="67"/>
        <v>0</v>
      </c>
      <c r="BG121" s="10">
        <f t="shared" si="68"/>
        <v>1</v>
      </c>
      <c r="BH121" s="13">
        <f t="shared" si="69"/>
        <v>1</v>
      </c>
      <c r="BI121" s="13">
        <f t="shared" si="69"/>
        <v>7</v>
      </c>
      <c r="BJ121" s="10">
        <f t="shared" si="70"/>
        <v>8</v>
      </c>
      <c r="BK121" s="44">
        <f t="shared" si="71"/>
        <v>2</v>
      </c>
      <c r="BL121" s="44">
        <f t="shared" si="71"/>
        <v>7</v>
      </c>
      <c r="BM121" s="11">
        <f t="shared" si="71"/>
        <v>9</v>
      </c>
      <c r="BN121" s="642">
        <v>0</v>
      </c>
      <c r="BO121" s="642">
        <v>0</v>
      </c>
      <c r="BP121" s="642">
        <v>0</v>
      </c>
      <c r="BQ121" s="642">
        <v>0</v>
      </c>
      <c r="BR121" s="642">
        <v>0</v>
      </c>
      <c r="BS121" s="642">
        <v>0</v>
      </c>
      <c r="BT121" s="642">
        <v>1</v>
      </c>
      <c r="BU121" s="642">
        <v>0</v>
      </c>
      <c r="BV121" s="644">
        <f t="shared" si="72"/>
        <v>1</v>
      </c>
      <c r="BW121" s="644">
        <f t="shared" si="72"/>
        <v>0</v>
      </c>
      <c r="BX121" s="44">
        <f t="shared" si="56"/>
        <v>1</v>
      </c>
      <c r="BY121" s="44">
        <f t="shared" si="56"/>
        <v>0</v>
      </c>
      <c r="BZ121" s="11">
        <f t="shared" si="57"/>
        <v>1</v>
      </c>
      <c r="CA121" s="14">
        <f t="shared" si="58"/>
        <v>2</v>
      </c>
      <c r="CB121" s="14">
        <f t="shared" si="58"/>
        <v>7</v>
      </c>
      <c r="CC121" s="13">
        <f t="shared" si="59"/>
        <v>1</v>
      </c>
      <c r="CD121" s="13">
        <f t="shared" si="59"/>
        <v>0</v>
      </c>
      <c r="CE121" s="13">
        <f t="shared" si="60"/>
        <v>3</v>
      </c>
      <c r="CF121" s="13">
        <f t="shared" si="60"/>
        <v>7</v>
      </c>
      <c r="CG121" s="289">
        <f t="shared" si="61"/>
        <v>10</v>
      </c>
      <c r="CJ121" s="1">
        <v>1</v>
      </c>
      <c r="CK121" s="6">
        <f t="shared" si="73"/>
        <v>3</v>
      </c>
      <c r="CL121" s="6">
        <v>0</v>
      </c>
      <c r="CM121" s="6">
        <v>1</v>
      </c>
      <c r="CN121" s="6">
        <f t="shared" si="74"/>
        <v>1</v>
      </c>
      <c r="CO121" s="6">
        <f t="shared" si="75"/>
        <v>8</v>
      </c>
    </row>
    <row r="122" spans="1:93" ht="15" x14ac:dyDescent="0.25">
      <c r="A122" s="1" t="s">
        <v>1477</v>
      </c>
      <c r="B122" s="6">
        <v>109</v>
      </c>
      <c r="C122" s="9">
        <v>109</v>
      </c>
      <c r="D122" s="641" t="s">
        <v>6</v>
      </c>
      <c r="E122" s="37" t="s">
        <v>27</v>
      </c>
      <c r="F122" s="645">
        <v>20319264</v>
      </c>
      <c r="G122" s="646" t="s">
        <v>376</v>
      </c>
      <c r="H122" s="9" t="s">
        <v>52</v>
      </c>
      <c r="I122" s="642">
        <v>0</v>
      </c>
      <c r="J122" s="642">
        <v>0</v>
      </c>
      <c r="K122" s="642">
        <v>0</v>
      </c>
      <c r="L122" s="642">
        <v>0</v>
      </c>
      <c r="M122" s="642">
        <v>2</v>
      </c>
      <c r="N122" s="642">
        <v>1</v>
      </c>
      <c r="O122" s="642">
        <v>0</v>
      </c>
      <c r="P122" s="642">
        <v>1</v>
      </c>
      <c r="Q122" s="14">
        <f t="shared" si="62"/>
        <v>2</v>
      </c>
      <c r="R122" s="14">
        <f t="shared" si="62"/>
        <v>2</v>
      </c>
      <c r="S122" s="10">
        <f t="shared" si="63"/>
        <v>4</v>
      </c>
      <c r="T122" s="642">
        <v>0</v>
      </c>
      <c r="U122" s="642">
        <v>0</v>
      </c>
      <c r="V122" s="642">
        <v>3</v>
      </c>
      <c r="W122" s="642">
        <v>1</v>
      </c>
      <c r="X122" s="642">
        <v>0</v>
      </c>
      <c r="Y122" s="642">
        <v>1</v>
      </c>
      <c r="Z122" s="623">
        <f t="shared" si="76"/>
        <v>3</v>
      </c>
      <c r="AA122" s="623">
        <f t="shared" si="76"/>
        <v>2</v>
      </c>
      <c r="AB122" s="10">
        <f t="shared" si="50"/>
        <v>5</v>
      </c>
      <c r="AC122" s="44">
        <f t="shared" si="64"/>
        <v>5</v>
      </c>
      <c r="AD122" s="44">
        <f t="shared" si="64"/>
        <v>4</v>
      </c>
      <c r="AE122" s="44">
        <f t="shared" si="51"/>
        <v>9</v>
      </c>
      <c r="AF122" s="12">
        <f t="shared" si="65"/>
        <v>2</v>
      </c>
      <c r="AG122" s="12">
        <f t="shared" si="66"/>
        <v>3</v>
      </c>
      <c r="AH122" s="10">
        <f t="shared" si="52"/>
        <v>5</v>
      </c>
      <c r="AI122" s="12">
        <f>VLOOKUP($F122,'Guru SertifikaSi'!$C$6:$G$675,'Guru SertifikaSi'!E$3,FALSE)</f>
        <v>3</v>
      </c>
      <c r="AJ122" s="12">
        <f>VLOOKUP($F122,'Guru SertifikaSi'!$C$6:$G$675,'Guru SertifikaSi'!F$3,FALSE)</f>
        <v>1</v>
      </c>
      <c r="AK122" s="10">
        <f t="shared" si="53"/>
        <v>4</v>
      </c>
      <c r="AL122" s="44">
        <f t="shared" si="54"/>
        <v>5</v>
      </c>
      <c r="AM122" s="44">
        <f t="shared" si="54"/>
        <v>4</v>
      </c>
      <c r="AN122" s="11">
        <f t="shared" si="55"/>
        <v>9</v>
      </c>
      <c r="AO122" s="642">
        <v>0</v>
      </c>
      <c r="AP122" s="642">
        <v>0</v>
      </c>
      <c r="AQ122" s="642">
        <v>0</v>
      </c>
      <c r="AR122" s="642">
        <v>0</v>
      </c>
      <c r="AS122" s="642">
        <v>1</v>
      </c>
      <c r="AT122" s="642">
        <v>0</v>
      </c>
      <c r="AU122" s="642">
        <v>0</v>
      </c>
      <c r="AV122" s="642">
        <v>0</v>
      </c>
      <c r="AW122" s="643">
        <v>0</v>
      </c>
      <c r="AX122" s="643">
        <v>0</v>
      </c>
      <c r="AY122" s="642">
        <v>4</v>
      </c>
      <c r="AZ122" s="642">
        <v>4</v>
      </c>
      <c r="BA122" s="642">
        <v>0</v>
      </c>
      <c r="BB122" s="642">
        <v>0</v>
      </c>
      <c r="BC122" s="642">
        <v>0</v>
      </c>
      <c r="BD122" s="642">
        <v>0</v>
      </c>
      <c r="BE122" s="13">
        <f t="shared" si="67"/>
        <v>1</v>
      </c>
      <c r="BF122" s="13">
        <f t="shared" si="67"/>
        <v>0</v>
      </c>
      <c r="BG122" s="10">
        <f t="shared" si="68"/>
        <v>1</v>
      </c>
      <c r="BH122" s="13">
        <f t="shared" si="69"/>
        <v>4</v>
      </c>
      <c r="BI122" s="13">
        <f t="shared" si="69"/>
        <v>4</v>
      </c>
      <c r="BJ122" s="10">
        <f t="shared" si="70"/>
        <v>8</v>
      </c>
      <c r="BK122" s="44">
        <f t="shared" si="71"/>
        <v>5</v>
      </c>
      <c r="BL122" s="44">
        <f t="shared" si="71"/>
        <v>4</v>
      </c>
      <c r="BM122" s="11">
        <f t="shared" si="71"/>
        <v>9</v>
      </c>
      <c r="BN122" s="642">
        <v>0</v>
      </c>
      <c r="BO122" s="642">
        <v>0</v>
      </c>
      <c r="BP122" s="642">
        <v>0</v>
      </c>
      <c r="BQ122" s="642">
        <v>0</v>
      </c>
      <c r="BR122" s="642">
        <v>0</v>
      </c>
      <c r="BS122" s="642">
        <v>0</v>
      </c>
      <c r="BT122" s="642">
        <v>0</v>
      </c>
      <c r="BU122" s="642">
        <v>1</v>
      </c>
      <c r="BV122" s="644">
        <f t="shared" si="72"/>
        <v>0</v>
      </c>
      <c r="BW122" s="644">
        <f t="shared" si="72"/>
        <v>1</v>
      </c>
      <c r="BX122" s="44">
        <f t="shared" si="56"/>
        <v>0</v>
      </c>
      <c r="BY122" s="44">
        <f t="shared" si="56"/>
        <v>1</v>
      </c>
      <c r="BZ122" s="11">
        <f t="shared" si="57"/>
        <v>1</v>
      </c>
      <c r="CA122" s="14">
        <f t="shared" si="58"/>
        <v>5</v>
      </c>
      <c r="CB122" s="14">
        <f t="shared" si="58"/>
        <v>4</v>
      </c>
      <c r="CC122" s="13">
        <f t="shared" si="59"/>
        <v>0</v>
      </c>
      <c r="CD122" s="13">
        <f t="shared" si="59"/>
        <v>1</v>
      </c>
      <c r="CE122" s="13">
        <f t="shared" si="60"/>
        <v>5</v>
      </c>
      <c r="CF122" s="13">
        <f t="shared" si="60"/>
        <v>5</v>
      </c>
      <c r="CG122" s="289">
        <f t="shared" si="61"/>
        <v>10</v>
      </c>
      <c r="CJ122" s="1">
        <v>1</v>
      </c>
      <c r="CK122" s="6">
        <f t="shared" si="73"/>
        <v>2</v>
      </c>
      <c r="CL122" s="6">
        <v>0</v>
      </c>
      <c r="CM122" s="6">
        <v>1</v>
      </c>
      <c r="CN122" s="6">
        <f t="shared" si="74"/>
        <v>4</v>
      </c>
      <c r="CO122" s="6">
        <f t="shared" si="75"/>
        <v>5</v>
      </c>
    </row>
    <row r="123" spans="1:93" ht="15" x14ac:dyDescent="0.25">
      <c r="A123" s="1" t="s">
        <v>1478</v>
      </c>
      <c r="B123" s="6">
        <v>110</v>
      </c>
      <c r="C123" s="9">
        <v>110</v>
      </c>
      <c r="D123" s="641" t="s">
        <v>6</v>
      </c>
      <c r="E123" s="37" t="s">
        <v>27</v>
      </c>
      <c r="F123" s="645">
        <v>20319274</v>
      </c>
      <c r="G123" s="646" t="s">
        <v>377</v>
      </c>
      <c r="H123" s="9" t="s">
        <v>52</v>
      </c>
      <c r="I123" s="642">
        <v>0</v>
      </c>
      <c r="J123" s="642">
        <v>0</v>
      </c>
      <c r="K123" s="642">
        <v>0</v>
      </c>
      <c r="L123" s="642">
        <v>0</v>
      </c>
      <c r="M123" s="642">
        <v>1</v>
      </c>
      <c r="N123" s="642">
        <v>2</v>
      </c>
      <c r="O123" s="642">
        <v>1</v>
      </c>
      <c r="P123" s="642">
        <v>1</v>
      </c>
      <c r="Q123" s="14">
        <f t="shared" si="62"/>
        <v>2</v>
      </c>
      <c r="R123" s="14">
        <f t="shared" si="62"/>
        <v>3</v>
      </c>
      <c r="S123" s="10">
        <f t="shared" si="63"/>
        <v>5</v>
      </c>
      <c r="T123" s="642">
        <v>0</v>
      </c>
      <c r="U123" s="642">
        <v>0</v>
      </c>
      <c r="V123" s="642">
        <v>0</v>
      </c>
      <c r="W123" s="642">
        <v>1</v>
      </c>
      <c r="X123" s="642">
        <v>0</v>
      </c>
      <c r="Y123" s="642">
        <v>3</v>
      </c>
      <c r="Z123" s="623">
        <f t="shared" si="76"/>
        <v>0</v>
      </c>
      <c r="AA123" s="623">
        <f t="shared" si="76"/>
        <v>4</v>
      </c>
      <c r="AB123" s="10">
        <f t="shared" si="50"/>
        <v>4</v>
      </c>
      <c r="AC123" s="44">
        <f t="shared" si="64"/>
        <v>2</v>
      </c>
      <c r="AD123" s="44">
        <f t="shared" si="64"/>
        <v>7</v>
      </c>
      <c r="AE123" s="44">
        <f t="shared" si="51"/>
        <v>9</v>
      </c>
      <c r="AF123" s="12">
        <f t="shared" si="65"/>
        <v>0</v>
      </c>
      <c r="AG123" s="12">
        <f t="shared" si="66"/>
        <v>6</v>
      </c>
      <c r="AH123" s="10">
        <f t="shared" si="52"/>
        <v>6</v>
      </c>
      <c r="AI123" s="12">
        <f>VLOOKUP($F123,'Guru SertifikaSi'!$C$6:$G$675,'Guru SertifikaSi'!E$3,FALSE)</f>
        <v>2</v>
      </c>
      <c r="AJ123" s="12">
        <f>VLOOKUP($F123,'Guru SertifikaSi'!$C$6:$G$675,'Guru SertifikaSi'!F$3,FALSE)</f>
        <v>1</v>
      </c>
      <c r="AK123" s="10">
        <f t="shared" si="53"/>
        <v>3</v>
      </c>
      <c r="AL123" s="44">
        <f t="shared" si="54"/>
        <v>2</v>
      </c>
      <c r="AM123" s="44">
        <f t="shared" si="54"/>
        <v>7</v>
      </c>
      <c r="AN123" s="11">
        <f t="shared" si="55"/>
        <v>9</v>
      </c>
      <c r="AO123" s="642">
        <v>0</v>
      </c>
      <c r="AP123" s="642">
        <v>0</v>
      </c>
      <c r="AQ123" s="642">
        <v>0</v>
      </c>
      <c r="AR123" s="642">
        <v>0</v>
      </c>
      <c r="AS123" s="642">
        <v>1</v>
      </c>
      <c r="AT123" s="642">
        <v>0</v>
      </c>
      <c r="AU123" s="642">
        <v>0</v>
      </c>
      <c r="AV123" s="642">
        <v>0</v>
      </c>
      <c r="AW123" s="643">
        <v>0</v>
      </c>
      <c r="AX123" s="643">
        <v>0</v>
      </c>
      <c r="AY123" s="642">
        <v>1</v>
      </c>
      <c r="AZ123" s="642">
        <v>7</v>
      </c>
      <c r="BA123" s="642">
        <v>0</v>
      </c>
      <c r="BB123" s="642">
        <v>0</v>
      </c>
      <c r="BC123" s="642">
        <v>0</v>
      </c>
      <c r="BD123" s="642">
        <v>0</v>
      </c>
      <c r="BE123" s="13">
        <f t="shared" si="67"/>
        <v>1</v>
      </c>
      <c r="BF123" s="13">
        <f t="shared" si="67"/>
        <v>0</v>
      </c>
      <c r="BG123" s="10">
        <f t="shared" si="68"/>
        <v>1</v>
      </c>
      <c r="BH123" s="13">
        <f t="shared" si="69"/>
        <v>1</v>
      </c>
      <c r="BI123" s="13">
        <f t="shared" si="69"/>
        <v>7</v>
      </c>
      <c r="BJ123" s="10">
        <f t="shared" si="70"/>
        <v>8</v>
      </c>
      <c r="BK123" s="44">
        <f t="shared" si="71"/>
        <v>2</v>
      </c>
      <c r="BL123" s="44">
        <f t="shared" si="71"/>
        <v>7</v>
      </c>
      <c r="BM123" s="11">
        <f t="shared" si="71"/>
        <v>9</v>
      </c>
      <c r="BN123" s="642">
        <v>0</v>
      </c>
      <c r="BO123" s="642">
        <v>0</v>
      </c>
      <c r="BP123" s="642">
        <v>0</v>
      </c>
      <c r="BQ123" s="642">
        <v>0</v>
      </c>
      <c r="BR123" s="642">
        <v>0</v>
      </c>
      <c r="BS123" s="642">
        <v>0</v>
      </c>
      <c r="BT123" s="642">
        <v>0</v>
      </c>
      <c r="BU123" s="642">
        <v>0</v>
      </c>
      <c r="BV123" s="644">
        <f t="shared" si="72"/>
        <v>0</v>
      </c>
      <c r="BW123" s="644">
        <f t="shared" si="72"/>
        <v>0</v>
      </c>
      <c r="BX123" s="44">
        <f t="shared" si="56"/>
        <v>0</v>
      </c>
      <c r="BY123" s="44">
        <f t="shared" si="56"/>
        <v>0</v>
      </c>
      <c r="BZ123" s="11">
        <f t="shared" si="57"/>
        <v>0</v>
      </c>
      <c r="CA123" s="14">
        <f t="shared" si="58"/>
        <v>2</v>
      </c>
      <c r="CB123" s="14">
        <f t="shared" si="58"/>
        <v>7</v>
      </c>
      <c r="CC123" s="13">
        <f t="shared" si="59"/>
        <v>0</v>
      </c>
      <c r="CD123" s="13">
        <f t="shared" si="59"/>
        <v>0</v>
      </c>
      <c r="CE123" s="13">
        <f t="shared" si="60"/>
        <v>2</v>
      </c>
      <c r="CF123" s="13">
        <f t="shared" si="60"/>
        <v>7</v>
      </c>
      <c r="CG123" s="289">
        <f t="shared" si="61"/>
        <v>9</v>
      </c>
      <c r="CJ123" s="1">
        <v>1</v>
      </c>
      <c r="CK123" s="6">
        <f t="shared" si="73"/>
        <v>2</v>
      </c>
      <c r="CL123" s="6">
        <v>0</v>
      </c>
      <c r="CM123" s="6">
        <v>1</v>
      </c>
      <c r="CN123" s="6">
        <f t="shared" si="74"/>
        <v>1</v>
      </c>
      <c r="CO123" s="6">
        <f t="shared" si="75"/>
        <v>8</v>
      </c>
    </row>
    <row r="124" spans="1:93" ht="15" x14ac:dyDescent="0.25">
      <c r="A124" s="1" t="s">
        <v>1479</v>
      </c>
      <c r="B124" s="6">
        <v>111</v>
      </c>
      <c r="C124" s="9">
        <v>111</v>
      </c>
      <c r="D124" s="641" t="s">
        <v>6</v>
      </c>
      <c r="E124" s="37" t="s">
        <v>27</v>
      </c>
      <c r="F124" s="645">
        <v>20319273</v>
      </c>
      <c r="G124" s="646" t="s">
        <v>378</v>
      </c>
      <c r="H124" s="9" t="s">
        <v>52</v>
      </c>
      <c r="I124" s="642">
        <v>0</v>
      </c>
      <c r="J124" s="642">
        <v>0</v>
      </c>
      <c r="K124" s="642">
        <v>0</v>
      </c>
      <c r="L124" s="642">
        <v>0</v>
      </c>
      <c r="M124" s="642">
        <v>0</v>
      </c>
      <c r="N124" s="642">
        <v>0</v>
      </c>
      <c r="O124" s="642">
        <v>3</v>
      </c>
      <c r="P124" s="642">
        <v>2</v>
      </c>
      <c r="Q124" s="14">
        <f t="shared" si="62"/>
        <v>3</v>
      </c>
      <c r="R124" s="14">
        <f t="shared" si="62"/>
        <v>2</v>
      </c>
      <c r="S124" s="10">
        <f t="shared" si="63"/>
        <v>5</v>
      </c>
      <c r="T124" s="642">
        <v>0</v>
      </c>
      <c r="U124" s="642">
        <v>0</v>
      </c>
      <c r="V124" s="642">
        <v>2</v>
      </c>
      <c r="W124" s="642">
        <v>2</v>
      </c>
      <c r="X124" s="642">
        <v>0</v>
      </c>
      <c r="Y124" s="642">
        <v>1</v>
      </c>
      <c r="Z124" s="623">
        <f t="shared" si="76"/>
        <v>2</v>
      </c>
      <c r="AA124" s="623">
        <f t="shared" si="76"/>
        <v>3</v>
      </c>
      <c r="AB124" s="10">
        <f t="shared" si="50"/>
        <v>5</v>
      </c>
      <c r="AC124" s="44">
        <f t="shared" si="64"/>
        <v>5</v>
      </c>
      <c r="AD124" s="44">
        <f t="shared" si="64"/>
        <v>5</v>
      </c>
      <c r="AE124" s="44">
        <f t="shared" si="51"/>
        <v>10</v>
      </c>
      <c r="AF124" s="12">
        <f t="shared" si="65"/>
        <v>3</v>
      </c>
      <c r="AG124" s="12">
        <f t="shared" si="66"/>
        <v>3</v>
      </c>
      <c r="AH124" s="10">
        <f t="shared" si="52"/>
        <v>6</v>
      </c>
      <c r="AI124" s="12">
        <f>VLOOKUP($F124,'Guru SertifikaSi'!$C$6:$G$675,'Guru SertifikaSi'!E$3,FALSE)</f>
        <v>2</v>
      </c>
      <c r="AJ124" s="12">
        <f>VLOOKUP($F124,'Guru SertifikaSi'!$C$6:$G$675,'Guru SertifikaSi'!F$3,FALSE)</f>
        <v>2</v>
      </c>
      <c r="AK124" s="10">
        <f t="shared" si="53"/>
        <v>4</v>
      </c>
      <c r="AL124" s="44">
        <f t="shared" si="54"/>
        <v>5</v>
      </c>
      <c r="AM124" s="44">
        <f t="shared" si="54"/>
        <v>5</v>
      </c>
      <c r="AN124" s="11">
        <f t="shared" si="55"/>
        <v>10</v>
      </c>
      <c r="AO124" s="642">
        <v>1</v>
      </c>
      <c r="AP124" s="642">
        <v>0</v>
      </c>
      <c r="AQ124" s="642">
        <v>0</v>
      </c>
      <c r="AR124" s="642">
        <v>0</v>
      </c>
      <c r="AS124" s="642">
        <v>1</v>
      </c>
      <c r="AT124" s="642">
        <v>0</v>
      </c>
      <c r="AU124" s="642">
        <v>0</v>
      </c>
      <c r="AV124" s="642">
        <v>0</v>
      </c>
      <c r="AW124" s="643">
        <v>0</v>
      </c>
      <c r="AX124" s="643">
        <v>0</v>
      </c>
      <c r="AY124" s="642">
        <v>3</v>
      </c>
      <c r="AZ124" s="642">
        <v>5</v>
      </c>
      <c r="BA124" s="642">
        <v>0</v>
      </c>
      <c r="BB124" s="642">
        <v>0</v>
      </c>
      <c r="BC124" s="642">
        <v>0</v>
      </c>
      <c r="BD124" s="642">
        <v>0</v>
      </c>
      <c r="BE124" s="13">
        <f t="shared" si="67"/>
        <v>2</v>
      </c>
      <c r="BF124" s="13">
        <f t="shared" si="67"/>
        <v>0</v>
      </c>
      <c r="BG124" s="10">
        <f t="shared" si="68"/>
        <v>2</v>
      </c>
      <c r="BH124" s="13">
        <f t="shared" si="69"/>
        <v>3</v>
      </c>
      <c r="BI124" s="13">
        <f t="shared" si="69"/>
        <v>5</v>
      </c>
      <c r="BJ124" s="10">
        <f t="shared" si="70"/>
        <v>8</v>
      </c>
      <c r="BK124" s="44">
        <f t="shared" si="71"/>
        <v>5</v>
      </c>
      <c r="BL124" s="44">
        <f t="shared" si="71"/>
        <v>5</v>
      </c>
      <c r="BM124" s="11">
        <f t="shared" si="71"/>
        <v>10</v>
      </c>
      <c r="BN124" s="642">
        <v>0</v>
      </c>
      <c r="BO124" s="642">
        <v>0</v>
      </c>
      <c r="BP124" s="642">
        <v>0</v>
      </c>
      <c r="BQ124" s="642">
        <v>0</v>
      </c>
      <c r="BR124" s="642">
        <v>1</v>
      </c>
      <c r="BS124" s="642">
        <v>0</v>
      </c>
      <c r="BT124" s="642">
        <v>0</v>
      </c>
      <c r="BU124" s="642">
        <v>0</v>
      </c>
      <c r="BV124" s="644">
        <f t="shared" si="72"/>
        <v>1</v>
      </c>
      <c r="BW124" s="644">
        <f t="shared" si="72"/>
        <v>0</v>
      </c>
      <c r="BX124" s="44">
        <f t="shared" si="56"/>
        <v>1</v>
      </c>
      <c r="BY124" s="44">
        <f t="shared" si="56"/>
        <v>0</v>
      </c>
      <c r="BZ124" s="11">
        <f t="shared" si="57"/>
        <v>1</v>
      </c>
      <c r="CA124" s="14">
        <f t="shared" si="58"/>
        <v>5</v>
      </c>
      <c r="CB124" s="14">
        <f t="shared" si="58"/>
        <v>5</v>
      </c>
      <c r="CC124" s="13">
        <f t="shared" si="59"/>
        <v>1</v>
      </c>
      <c r="CD124" s="13">
        <f t="shared" si="59"/>
        <v>0</v>
      </c>
      <c r="CE124" s="13">
        <f t="shared" si="60"/>
        <v>6</v>
      </c>
      <c r="CF124" s="13">
        <f t="shared" si="60"/>
        <v>5</v>
      </c>
      <c r="CG124" s="289">
        <f t="shared" si="61"/>
        <v>11</v>
      </c>
      <c r="CJ124" s="1">
        <v>1</v>
      </c>
      <c r="CK124" s="6">
        <f t="shared" si="73"/>
        <v>3</v>
      </c>
      <c r="CL124" s="6">
        <v>0</v>
      </c>
      <c r="CM124" s="6">
        <v>1</v>
      </c>
      <c r="CN124" s="6">
        <f t="shared" si="74"/>
        <v>3</v>
      </c>
      <c r="CO124" s="6">
        <f t="shared" si="75"/>
        <v>6</v>
      </c>
    </row>
    <row r="125" spans="1:93" ht="15" x14ac:dyDescent="0.25">
      <c r="A125" s="1" t="s">
        <v>1480</v>
      </c>
      <c r="B125" s="6">
        <v>112</v>
      </c>
      <c r="C125" s="9">
        <v>112</v>
      </c>
      <c r="D125" s="641" t="s">
        <v>6</v>
      </c>
      <c r="E125" s="37" t="s">
        <v>27</v>
      </c>
      <c r="F125" s="645">
        <v>20319269</v>
      </c>
      <c r="G125" s="646" t="s">
        <v>379</v>
      </c>
      <c r="H125" s="9" t="s">
        <v>52</v>
      </c>
      <c r="I125" s="642">
        <v>0</v>
      </c>
      <c r="J125" s="642">
        <v>0</v>
      </c>
      <c r="K125" s="642">
        <v>0</v>
      </c>
      <c r="L125" s="642">
        <v>0</v>
      </c>
      <c r="M125" s="642">
        <v>0</v>
      </c>
      <c r="N125" s="642">
        <v>2</v>
      </c>
      <c r="O125" s="642">
        <v>2</v>
      </c>
      <c r="P125" s="642">
        <v>2</v>
      </c>
      <c r="Q125" s="14">
        <f t="shared" si="62"/>
        <v>2</v>
      </c>
      <c r="R125" s="14">
        <f t="shared" si="62"/>
        <v>4</v>
      </c>
      <c r="S125" s="10">
        <f t="shared" si="63"/>
        <v>6</v>
      </c>
      <c r="T125" s="642">
        <v>0</v>
      </c>
      <c r="U125" s="642">
        <v>0</v>
      </c>
      <c r="V125" s="642">
        <v>0</v>
      </c>
      <c r="W125" s="642">
        <v>1</v>
      </c>
      <c r="X125" s="642">
        <v>4</v>
      </c>
      <c r="Y125" s="642">
        <v>5</v>
      </c>
      <c r="Z125" s="623">
        <f t="shared" si="76"/>
        <v>4</v>
      </c>
      <c r="AA125" s="623">
        <f t="shared" si="76"/>
        <v>6</v>
      </c>
      <c r="AB125" s="10">
        <f t="shared" si="50"/>
        <v>10</v>
      </c>
      <c r="AC125" s="44">
        <f t="shared" si="64"/>
        <v>6</v>
      </c>
      <c r="AD125" s="44">
        <f t="shared" si="64"/>
        <v>10</v>
      </c>
      <c r="AE125" s="44">
        <f t="shared" si="51"/>
        <v>16</v>
      </c>
      <c r="AF125" s="12">
        <f t="shared" si="65"/>
        <v>4</v>
      </c>
      <c r="AG125" s="12">
        <f t="shared" si="66"/>
        <v>6</v>
      </c>
      <c r="AH125" s="10">
        <f t="shared" si="52"/>
        <v>10</v>
      </c>
      <c r="AI125" s="12">
        <f>VLOOKUP($F125,'Guru SertifikaSi'!$C$6:$G$675,'Guru SertifikaSi'!E$3,FALSE)</f>
        <v>2</v>
      </c>
      <c r="AJ125" s="12">
        <f>VLOOKUP($F125,'Guru SertifikaSi'!$C$6:$G$675,'Guru SertifikaSi'!F$3,FALSE)</f>
        <v>4</v>
      </c>
      <c r="AK125" s="10">
        <f t="shared" si="53"/>
        <v>6</v>
      </c>
      <c r="AL125" s="44">
        <f t="shared" si="54"/>
        <v>6</v>
      </c>
      <c r="AM125" s="44">
        <f t="shared" si="54"/>
        <v>10</v>
      </c>
      <c r="AN125" s="11">
        <f t="shared" si="55"/>
        <v>16</v>
      </c>
      <c r="AO125" s="642">
        <v>0</v>
      </c>
      <c r="AP125" s="642">
        <v>0</v>
      </c>
      <c r="AQ125" s="642">
        <v>0</v>
      </c>
      <c r="AR125" s="642">
        <v>0</v>
      </c>
      <c r="AS125" s="642">
        <v>1</v>
      </c>
      <c r="AT125" s="642">
        <v>0</v>
      </c>
      <c r="AU125" s="642">
        <v>0</v>
      </c>
      <c r="AV125" s="642">
        <v>0</v>
      </c>
      <c r="AW125" s="643">
        <v>0</v>
      </c>
      <c r="AX125" s="643">
        <v>0</v>
      </c>
      <c r="AY125" s="642">
        <v>5</v>
      </c>
      <c r="AZ125" s="642">
        <v>10</v>
      </c>
      <c r="BA125" s="642">
        <v>0</v>
      </c>
      <c r="BB125" s="642">
        <v>0</v>
      </c>
      <c r="BC125" s="642">
        <v>0</v>
      </c>
      <c r="BD125" s="642">
        <v>0</v>
      </c>
      <c r="BE125" s="13">
        <f t="shared" si="67"/>
        <v>1</v>
      </c>
      <c r="BF125" s="13">
        <f t="shared" si="67"/>
        <v>0</v>
      </c>
      <c r="BG125" s="10">
        <f t="shared" si="68"/>
        <v>1</v>
      </c>
      <c r="BH125" s="13">
        <f t="shared" si="69"/>
        <v>5</v>
      </c>
      <c r="BI125" s="13">
        <f t="shared" si="69"/>
        <v>10</v>
      </c>
      <c r="BJ125" s="10">
        <f t="shared" si="70"/>
        <v>15</v>
      </c>
      <c r="BK125" s="44">
        <f t="shared" si="71"/>
        <v>6</v>
      </c>
      <c r="BL125" s="44">
        <f t="shared" si="71"/>
        <v>10</v>
      </c>
      <c r="BM125" s="11">
        <f t="shared" si="71"/>
        <v>16</v>
      </c>
      <c r="BN125" s="642">
        <v>0</v>
      </c>
      <c r="BO125" s="642">
        <v>0</v>
      </c>
      <c r="BP125" s="642">
        <v>0</v>
      </c>
      <c r="BQ125" s="642">
        <v>0</v>
      </c>
      <c r="BR125" s="642">
        <v>1</v>
      </c>
      <c r="BS125" s="642">
        <v>0</v>
      </c>
      <c r="BT125" s="642">
        <v>0</v>
      </c>
      <c r="BU125" s="642">
        <v>0</v>
      </c>
      <c r="BV125" s="644">
        <f t="shared" si="72"/>
        <v>1</v>
      </c>
      <c r="BW125" s="644">
        <f t="shared" si="72"/>
        <v>0</v>
      </c>
      <c r="BX125" s="44">
        <f t="shared" si="56"/>
        <v>1</v>
      </c>
      <c r="BY125" s="44">
        <f t="shared" si="56"/>
        <v>0</v>
      </c>
      <c r="BZ125" s="11">
        <f t="shared" si="57"/>
        <v>1</v>
      </c>
      <c r="CA125" s="14">
        <f t="shared" si="58"/>
        <v>6</v>
      </c>
      <c r="CB125" s="14">
        <f t="shared" si="58"/>
        <v>10</v>
      </c>
      <c r="CC125" s="13">
        <f t="shared" si="59"/>
        <v>1</v>
      </c>
      <c r="CD125" s="13">
        <f t="shared" si="59"/>
        <v>0</v>
      </c>
      <c r="CE125" s="13">
        <f t="shared" si="60"/>
        <v>7</v>
      </c>
      <c r="CF125" s="13">
        <f t="shared" si="60"/>
        <v>10</v>
      </c>
      <c r="CG125" s="289">
        <f t="shared" si="61"/>
        <v>17</v>
      </c>
      <c r="CJ125" s="1">
        <v>0</v>
      </c>
      <c r="CK125" s="6">
        <f t="shared" si="73"/>
        <v>2</v>
      </c>
      <c r="CL125" s="6">
        <v>0</v>
      </c>
      <c r="CM125" s="6">
        <v>0</v>
      </c>
      <c r="CN125" s="6">
        <f t="shared" si="74"/>
        <v>5</v>
      </c>
      <c r="CO125" s="6">
        <f t="shared" si="75"/>
        <v>10</v>
      </c>
    </row>
    <row r="126" spans="1:93" ht="15" x14ac:dyDescent="0.25">
      <c r="A126" s="1" t="s">
        <v>1481</v>
      </c>
      <c r="B126" s="6">
        <v>113</v>
      </c>
      <c r="C126" s="9">
        <v>113</v>
      </c>
      <c r="D126" s="641" t="s">
        <v>6</v>
      </c>
      <c r="E126" s="37" t="s">
        <v>27</v>
      </c>
      <c r="F126" s="645">
        <v>20319236</v>
      </c>
      <c r="G126" s="646" t="s">
        <v>380</v>
      </c>
      <c r="H126" s="9" t="s">
        <v>52</v>
      </c>
      <c r="I126" s="642">
        <v>0</v>
      </c>
      <c r="J126" s="642">
        <v>0</v>
      </c>
      <c r="K126" s="642">
        <v>0</v>
      </c>
      <c r="L126" s="642">
        <v>0</v>
      </c>
      <c r="M126" s="642">
        <v>2</v>
      </c>
      <c r="N126" s="642">
        <v>3</v>
      </c>
      <c r="O126" s="642">
        <v>0</v>
      </c>
      <c r="P126" s="642">
        <v>1</v>
      </c>
      <c r="Q126" s="14">
        <f t="shared" si="62"/>
        <v>2</v>
      </c>
      <c r="R126" s="14">
        <f t="shared" si="62"/>
        <v>4</v>
      </c>
      <c r="S126" s="10">
        <f t="shared" si="63"/>
        <v>6</v>
      </c>
      <c r="T126" s="642">
        <v>0</v>
      </c>
      <c r="U126" s="642">
        <v>0</v>
      </c>
      <c r="V126" s="642">
        <v>1</v>
      </c>
      <c r="W126" s="642">
        <v>1</v>
      </c>
      <c r="X126" s="642">
        <v>0</v>
      </c>
      <c r="Y126" s="642">
        <v>2</v>
      </c>
      <c r="Z126" s="623">
        <f t="shared" si="76"/>
        <v>1</v>
      </c>
      <c r="AA126" s="623">
        <f t="shared" si="76"/>
        <v>3</v>
      </c>
      <c r="AB126" s="10">
        <f t="shared" si="50"/>
        <v>4</v>
      </c>
      <c r="AC126" s="44">
        <f t="shared" si="64"/>
        <v>3</v>
      </c>
      <c r="AD126" s="44">
        <f t="shared" si="64"/>
        <v>7</v>
      </c>
      <c r="AE126" s="44">
        <f t="shared" si="51"/>
        <v>10</v>
      </c>
      <c r="AF126" s="12">
        <f t="shared" si="65"/>
        <v>3</v>
      </c>
      <c r="AG126" s="12">
        <f t="shared" si="66"/>
        <v>3</v>
      </c>
      <c r="AH126" s="10">
        <f t="shared" si="52"/>
        <v>6</v>
      </c>
      <c r="AI126" s="12">
        <f>VLOOKUP($F126,'Guru SertifikaSi'!$C$6:$G$675,'Guru SertifikaSi'!E$3,FALSE)</f>
        <v>0</v>
      </c>
      <c r="AJ126" s="12">
        <f>VLOOKUP($F126,'Guru SertifikaSi'!$C$6:$G$675,'Guru SertifikaSi'!F$3,FALSE)</f>
        <v>4</v>
      </c>
      <c r="AK126" s="10">
        <f t="shared" si="53"/>
        <v>4</v>
      </c>
      <c r="AL126" s="44">
        <f t="shared" si="54"/>
        <v>3</v>
      </c>
      <c r="AM126" s="44">
        <f t="shared" si="54"/>
        <v>7</v>
      </c>
      <c r="AN126" s="11">
        <f t="shared" si="55"/>
        <v>10</v>
      </c>
      <c r="AO126" s="642">
        <v>1</v>
      </c>
      <c r="AP126" s="642">
        <v>0</v>
      </c>
      <c r="AQ126" s="642">
        <v>0</v>
      </c>
      <c r="AR126" s="642">
        <v>0</v>
      </c>
      <c r="AS126" s="642">
        <v>1</v>
      </c>
      <c r="AT126" s="642">
        <v>0</v>
      </c>
      <c r="AU126" s="642">
        <v>0</v>
      </c>
      <c r="AV126" s="642">
        <v>0</v>
      </c>
      <c r="AW126" s="643">
        <v>0</v>
      </c>
      <c r="AX126" s="643">
        <v>0</v>
      </c>
      <c r="AY126" s="642">
        <v>1</v>
      </c>
      <c r="AZ126" s="642">
        <v>7</v>
      </c>
      <c r="BA126" s="642">
        <v>0</v>
      </c>
      <c r="BB126" s="642">
        <v>0</v>
      </c>
      <c r="BC126" s="642">
        <v>0</v>
      </c>
      <c r="BD126" s="642">
        <v>0</v>
      </c>
      <c r="BE126" s="13">
        <f t="shared" si="67"/>
        <v>2</v>
      </c>
      <c r="BF126" s="13">
        <f t="shared" si="67"/>
        <v>0</v>
      </c>
      <c r="BG126" s="10">
        <f t="shared" si="68"/>
        <v>2</v>
      </c>
      <c r="BH126" s="13">
        <f t="shared" si="69"/>
        <v>1</v>
      </c>
      <c r="BI126" s="13">
        <f t="shared" si="69"/>
        <v>7</v>
      </c>
      <c r="BJ126" s="10">
        <f t="shared" si="70"/>
        <v>8</v>
      </c>
      <c r="BK126" s="44">
        <f t="shared" si="71"/>
        <v>3</v>
      </c>
      <c r="BL126" s="44">
        <f t="shared" si="71"/>
        <v>7</v>
      </c>
      <c r="BM126" s="11">
        <f t="shared" si="71"/>
        <v>10</v>
      </c>
      <c r="BN126" s="642">
        <v>0</v>
      </c>
      <c r="BO126" s="642">
        <v>0</v>
      </c>
      <c r="BP126" s="642">
        <v>0</v>
      </c>
      <c r="BQ126" s="642">
        <v>0</v>
      </c>
      <c r="BR126" s="642">
        <v>0</v>
      </c>
      <c r="BS126" s="642">
        <v>0</v>
      </c>
      <c r="BT126" s="642">
        <v>0</v>
      </c>
      <c r="BU126" s="642">
        <v>0</v>
      </c>
      <c r="BV126" s="644">
        <f t="shared" si="72"/>
        <v>0</v>
      </c>
      <c r="BW126" s="644">
        <f t="shared" si="72"/>
        <v>0</v>
      </c>
      <c r="BX126" s="44">
        <f t="shared" si="56"/>
        <v>0</v>
      </c>
      <c r="BY126" s="44">
        <f t="shared" si="56"/>
        <v>0</v>
      </c>
      <c r="BZ126" s="11">
        <f t="shared" si="57"/>
        <v>0</v>
      </c>
      <c r="CA126" s="14">
        <f t="shared" si="58"/>
        <v>3</v>
      </c>
      <c r="CB126" s="14">
        <f t="shared" si="58"/>
        <v>7</v>
      </c>
      <c r="CC126" s="13">
        <f t="shared" si="59"/>
        <v>0</v>
      </c>
      <c r="CD126" s="13">
        <f t="shared" si="59"/>
        <v>0</v>
      </c>
      <c r="CE126" s="13">
        <f t="shared" si="60"/>
        <v>3</v>
      </c>
      <c r="CF126" s="13">
        <f t="shared" si="60"/>
        <v>7</v>
      </c>
      <c r="CG126" s="289">
        <f t="shared" si="61"/>
        <v>10</v>
      </c>
      <c r="CJ126" s="1">
        <v>1</v>
      </c>
      <c r="CK126" s="6">
        <f t="shared" si="73"/>
        <v>2</v>
      </c>
      <c r="CL126" s="6">
        <v>0</v>
      </c>
      <c r="CM126" s="6">
        <v>1</v>
      </c>
      <c r="CN126" s="6">
        <f t="shared" si="74"/>
        <v>1</v>
      </c>
      <c r="CO126" s="6">
        <f t="shared" si="75"/>
        <v>8</v>
      </c>
    </row>
    <row r="127" spans="1:93" ht="15" x14ac:dyDescent="0.25">
      <c r="A127" s="1" t="s">
        <v>1482</v>
      </c>
      <c r="B127" s="6">
        <v>114</v>
      </c>
      <c r="C127" s="9">
        <v>114</v>
      </c>
      <c r="D127" s="641" t="s">
        <v>6</v>
      </c>
      <c r="E127" s="37" t="s">
        <v>27</v>
      </c>
      <c r="F127" s="645">
        <v>20319237</v>
      </c>
      <c r="G127" s="646" t="s">
        <v>381</v>
      </c>
      <c r="H127" s="9" t="s">
        <v>52</v>
      </c>
      <c r="I127" s="642">
        <v>0</v>
      </c>
      <c r="J127" s="642">
        <v>0</v>
      </c>
      <c r="K127" s="642">
        <v>0</v>
      </c>
      <c r="L127" s="642">
        <v>0</v>
      </c>
      <c r="M127" s="642">
        <v>2</v>
      </c>
      <c r="N127" s="642">
        <v>0</v>
      </c>
      <c r="O127" s="642">
        <v>3</v>
      </c>
      <c r="P127" s="642">
        <v>3</v>
      </c>
      <c r="Q127" s="14">
        <f t="shared" si="62"/>
        <v>5</v>
      </c>
      <c r="R127" s="14">
        <f t="shared" si="62"/>
        <v>3</v>
      </c>
      <c r="S127" s="10">
        <f t="shared" si="63"/>
        <v>8</v>
      </c>
      <c r="T127" s="642">
        <v>0</v>
      </c>
      <c r="U127" s="642">
        <v>0</v>
      </c>
      <c r="V127" s="642">
        <v>0</v>
      </c>
      <c r="W127" s="642">
        <v>0</v>
      </c>
      <c r="X127" s="642">
        <v>1</v>
      </c>
      <c r="Y127" s="642">
        <v>2</v>
      </c>
      <c r="Z127" s="623">
        <f t="shared" si="76"/>
        <v>1</v>
      </c>
      <c r="AA127" s="623">
        <f t="shared" si="76"/>
        <v>2</v>
      </c>
      <c r="AB127" s="10">
        <f t="shared" si="50"/>
        <v>3</v>
      </c>
      <c r="AC127" s="44">
        <f t="shared" si="64"/>
        <v>6</v>
      </c>
      <c r="AD127" s="44">
        <f t="shared" si="64"/>
        <v>5</v>
      </c>
      <c r="AE127" s="44">
        <f t="shared" si="51"/>
        <v>11</v>
      </c>
      <c r="AF127" s="12">
        <f t="shared" si="65"/>
        <v>1</v>
      </c>
      <c r="AG127" s="12">
        <f t="shared" si="66"/>
        <v>2</v>
      </c>
      <c r="AH127" s="10">
        <f t="shared" si="52"/>
        <v>3</v>
      </c>
      <c r="AI127" s="12">
        <f>VLOOKUP($F127,'Guru SertifikaSi'!$C$6:$G$675,'Guru SertifikaSi'!E$3,FALSE)</f>
        <v>5</v>
      </c>
      <c r="AJ127" s="12">
        <f>VLOOKUP($F127,'Guru SertifikaSi'!$C$6:$G$675,'Guru SertifikaSi'!F$3,FALSE)</f>
        <v>3</v>
      </c>
      <c r="AK127" s="10">
        <f t="shared" si="53"/>
        <v>8</v>
      </c>
      <c r="AL127" s="44">
        <f t="shared" si="54"/>
        <v>6</v>
      </c>
      <c r="AM127" s="44">
        <f t="shared" si="54"/>
        <v>5</v>
      </c>
      <c r="AN127" s="11">
        <f t="shared" si="55"/>
        <v>11</v>
      </c>
      <c r="AO127" s="642">
        <v>0</v>
      </c>
      <c r="AP127" s="642">
        <v>0</v>
      </c>
      <c r="AQ127" s="642">
        <v>0</v>
      </c>
      <c r="AR127" s="642">
        <v>0</v>
      </c>
      <c r="AS127" s="642">
        <v>1</v>
      </c>
      <c r="AT127" s="642">
        <v>0</v>
      </c>
      <c r="AU127" s="642">
        <v>0</v>
      </c>
      <c r="AV127" s="642">
        <v>0</v>
      </c>
      <c r="AW127" s="643">
        <v>0</v>
      </c>
      <c r="AX127" s="643">
        <v>0</v>
      </c>
      <c r="AY127" s="642">
        <v>5</v>
      </c>
      <c r="AZ127" s="642">
        <v>5</v>
      </c>
      <c r="BA127" s="642">
        <v>0</v>
      </c>
      <c r="BB127" s="642">
        <v>0</v>
      </c>
      <c r="BC127" s="642">
        <v>0</v>
      </c>
      <c r="BD127" s="642">
        <v>0</v>
      </c>
      <c r="BE127" s="13">
        <f t="shared" si="67"/>
        <v>1</v>
      </c>
      <c r="BF127" s="13">
        <f t="shared" si="67"/>
        <v>0</v>
      </c>
      <c r="BG127" s="10">
        <f t="shared" si="68"/>
        <v>1</v>
      </c>
      <c r="BH127" s="13">
        <f t="shared" si="69"/>
        <v>5</v>
      </c>
      <c r="BI127" s="13">
        <f t="shared" si="69"/>
        <v>5</v>
      </c>
      <c r="BJ127" s="10">
        <f t="shared" si="70"/>
        <v>10</v>
      </c>
      <c r="BK127" s="44">
        <f t="shared" si="71"/>
        <v>6</v>
      </c>
      <c r="BL127" s="44">
        <f t="shared" si="71"/>
        <v>5</v>
      </c>
      <c r="BM127" s="11">
        <f t="shared" si="71"/>
        <v>11</v>
      </c>
      <c r="BN127" s="642">
        <v>0</v>
      </c>
      <c r="BO127" s="642">
        <v>0</v>
      </c>
      <c r="BP127" s="642">
        <v>0</v>
      </c>
      <c r="BQ127" s="642">
        <v>0</v>
      </c>
      <c r="BR127" s="642">
        <v>0</v>
      </c>
      <c r="BS127" s="642">
        <v>0</v>
      </c>
      <c r="BT127" s="642">
        <v>1</v>
      </c>
      <c r="BU127" s="642">
        <v>1</v>
      </c>
      <c r="BV127" s="644">
        <f t="shared" si="72"/>
        <v>1</v>
      </c>
      <c r="BW127" s="644">
        <f t="shared" si="72"/>
        <v>1</v>
      </c>
      <c r="BX127" s="44">
        <f t="shared" si="56"/>
        <v>1</v>
      </c>
      <c r="BY127" s="44">
        <f t="shared" si="56"/>
        <v>1</v>
      </c>
      <c r="BZ127" s="11">
        <f t="shared" si="57"/>
        <v>2</v>
      </c>
      <c r="CA127" s="14">
        <f t="shared" si="58"/>
        <v>6</v>
      </c>
      <c r="CB127" s="14">
        <f t="shared" si="58"/>
        <v>5</v>
      </c>
      <c r="CC127" s="13">
        <f t="shared" si="59"/>
        <v>1</v>
      </c>
      <c r="CD127" s="13">
        <f t="shared" si="59"/>
        <v>1</v>
      </c>
      <c r="CE127" s="13">
        <f t="shared" si="60"/>
        <v>7</v>
      </c>
      <c r="CF127" s="13">
        <f t="shared" si="60"/>
        <v>6</v>
      </c>
      <c r="CG127" s="289">
        <f t="shared" si="61"/>
        <v>13</v>
      </c>
      <c r="CJ127" s="1">
        <v>1</v>
      </c>
      <c r="CK127" s="6">
        <f t="shared" si="73"/>
        <v>4</v>
      </c>
      <c r="CL127" s="6">
        <v>0</v>
      </c>
      <c r="CM127" s="6">
        <v>1</v>
      </c>
      <c r="CN127" s="6">
        <f t="shared" si="74"/>
        <v>5</v>
      </c>
      <c r="CO127" s="6">
        <f t="shared" si="75"/>
        <v>6</v>
      </c>
    </row>
    <row r="128" spans="1:93" ht="15" x14ac:dyDescent="0.25">
      <c r="A128" s="1" t="s">
        <v>1483</v>
      </c>
      <c r="B128" s="6">
        <v>115</v>
      </c>
      <c r="C128" s="9">
        <v>115</v>
      </c>
      <c r="D128" s="641" t="s">
        <v>6</v>
      </c>
      <c r="E128" s="37" t="s">
        <v>27</v>
      </c>
      <c r="F128" s="645">
        <v>20319129</v>
      </c>
      <c r="G128" s="646" t="s">
        <v>382</v>
      </c>
      <c r="H128" s="9" t="s">
        <v>52</v>
      </c>
      <c r="I128" s="642">
        <v>0</v>
      </c>
      <c r="J128" s="642">
        <v>1</v>
      </c>
      <c r="K128" s="642">
        <v>0</v>
      </c>
      <c r="L128" s="642">
        <v>0</v>
      </c>
      <c r="M128" s="642">
        <v>0</v>
      </c>
      <c r="N128" s="642">
        <v>1</v>
      </c>
      <c r="O128" s="642">
        <v>1</v>
      </c>
      <c r="P128" s="642">
        <v>2</v>
      </c>
      <c r="Q128" s="14">
        <f t="shared" si="62"/>
        <v>1</v>
      </c>
      <c r="R128" s="14">
        <f t="shared" si="62"/>
        <v>4</v>
      </c>
      <c r="S128" s="10">
        <f t="shared" si="63"/>
        <v>5</v>
      </c>
      <c r="T128" s="642">
        <v>0</v>
      </c>
      <c r="U128" s="642">
        <v>0</v>
      </c>
      <c r="V128" s="642">
        <v>0</v>
      </c>
      <c r="W128" s="642">
        <v>0</v>
      </c>
      <c r="X128" s="642">
        <v>1</v>
      </c>
      <c r="Y128" s="642">
        <v>3</v>
      </c>
      <c r="Z128" s="623">
        <f t="shared" si="76"/>
        <v>1</v>
      </c>
      <c r="AA128" s="623">
        <f t="shared" si="76"/>
        <v>3</v>
      </c>
      <c r="AB128" s="10">
        <f t="shared" si="50"/>
        <v>4</v>
      </c>
      <c r="AC128" s="44">
        <f t="shared" si="64"/>
        <v>2</v>
      </c>
      <c r="AD128" s="44">
        <f t="shared" si="64"/>
        <v>7</v>
      </c>
      <c r="AE128" s="44">
        <f t="shared" si="51"/>
        <v>9</v>
      </c>
      <c r="AF128" s="12">
        <f t="shared" si="65"/>
        <v>1</v>
      </c>
      <c r="AG128" s="12">
        <f t="shared" si="66"/>
        <v>4</v>
      </c>
      <c r="AH128" s="10">
        <f t="shared" si="52"/>
        <v>5</v>
      </c>
      <c r="AI128" s="12">
        <f>VLOOKUP($F128,'Guru SertifikaSi'!$C$6:$G$675,'Guru SertifikaSi'!E$3,FALSE)</f>
        <v>1</v>
      </c>
      <c r="AJ128" s="12">
        <f>VLOOKUP($F128,'Guru SertifikaSi'!$C$6:$G$675,'Guru SertifikaSi'!F$3,FALSE)</f>
        <v>3</v>
      </c>
      <c r="AK128" s="10">
        <f t="shared" si="53"/>
        <v>4</v>
      </c>
      <c r="AL128" s="44">
        <f t="shared" si="54"/>
        <v>2</v>
      </c>
      <c r="AM128" s="44">
        <f t="shared" si="54"/>
        <v>7</v>
      </c>
      <c r="AN128" s="11">
        <f t="shared" si="55"/>
        <v>9</v>
      </c>
      <c r="AO128" s="642">
        <v>0</v>
      </c>
      <c r="AP128" s="642">
        <v>0</v>
      </c>
      <c r="AQ128" s="642">
        <v>0</v>
      </c>
      <c r="AR128" s="642">
        <v>0</v>
      </c>
      <c r="AS128" s="642">
        <v>0</v>
      </c>
      <c r="AT128" s="642">
        <v>0</v>
      </c>
      <c r="AU128" s="642">
        <v>0</v>
      </c>
      <c r="AV128" s="642">
        <v>0</v>
      </c>
      <c r="AW128" s="643">
        <v>0</v>
      </c>
      <c r="AX128" s="643">
        <v>0</v>
      </c>
      <c r="AY128" s="642">
        <v>2</v>
      </c>
      <c r="AZ128" s="642">
        <v>7</v>
      </c>
      <c r="BA128" s="642">
        <v>0</v>
      </c>
      <c r="BB128" s="642">
        <v>0</v>
      </c>
      <c r="BC128" s="642">
        <v>0</v>
      </c>
      <c r="BD128" s="642">
        <v>0</v>
      </c>
      <c r="BE128" s="13">
        <f t="shared" si="67"/>
        <v>0</v>
      </c>
      <c r="BF128" s="13">
        <f t="shared" si="67"/>
        <v>0</v>
      </c>
      <c r="BG128" s="10">
        <f t="shared" si="68"/>
        <v>0</v>
      </c>
      <c r="BH128" s="13">
        <f t="shared" si="69"/>
        <v>2</v>
      </c>
      <c r="BI128" s="13">
        <f t="shared" si="69"/>
        <v>7</v>
      </c>
      <c r="BJ128" s="10">
        <f t="shared" si="70"/>
        <v>9</v>
      </c>
      <c r="BK128" s="44">
        <f t="shared" si="71"/>
        <v>2</v>
      </c>
      <c r="BL128" s="44">
        <f t="shared" si="71"/>
        <v>7</v>
      </c>
      <c r="BM128" s="11">
        <f t="shared" si="71"/>
        <v>9</v>
      </c>
      <c r="BN128" s="642">
        <v>0</v>
      </c>
      <c r="BO128" s="642">
        <v>0</v>
      </c>
      <c r="BP128" s="642">
        <v>0</v>
      </c>
      <c r="BQ128" s="642">
        <v>0</v>
      </c>
      <c r="BR128" s="642">
        <v>0</v>
      </c>
      <c r="BS128" s="642">
        <v>0</v>
      </c>
      <c r="BT128" s="642">
        <v>0</v>
      </c>
      <c r="BU128" s="642">
        <v>0</v>
      </c>
      <c r="BV128" s="644">
        <f t="shared" si="72"/>
        <v>0</v>
      </c>
      <c r="BW128" s="644">
        <f t="shared" si="72"/>
        <v>0</v>
      </c>
      <c r="BX128" s="44">
        <f t="shared" si="56"/>
        <v>0</v>
      </c>
      <c r="BY128" s="44">
        <f t="shared" si="56"/>
        <v>0</v>
      </c>
      <c r="BZ128" s="11">
        <f t="shared" si="57"/>
        <v>0</v>
      </c>
      <c r="CA128" s="14">
        <f t="shared" si="58"/>
        <v>2</v>
      </c>
      <c r="CB128" s="14">
        <f t="shared" si="58"/>
        <v>7</v>
      </c>
      <c r="CC128" s="13">
        <f t="shared" si="59"/>
        <v>0</v>
      </c>
      <c r="CD128" s="13">
        <f t="shared" si="59"/>
        <v>0</v>
      </c>
      <c r="CE128" s="13">
        <f t="shared" si="60"/>
        <v>2</v>
      </c>
      <c r="CF128" s="13">
        <f t="shared" si="60"/>
        <v>7</v>
      </c>
      <c r="CG128" s="289">
        <f t="shared" si="61"/>
        <v>9</v>
      </c>
      <c r="CJ128" s="1">
        <v>1</v>
      </c>
      <c r="CK128" s="6">
        <f t="shared" si="73"/>
        <v>3</v>
      </c>
      <c r="CL128" s="6">
        <v>0</v>
      </c>
      <c r="CM128" s="6">
        <v>1</v>
      </c>
      <c r="CN128" s="6">
        <f t="shared" si="74"/>
        <v>2</v>
      </c>
      <c r="CO128" s="6">
        <f t="shared" si="75"/>
        <v>8</v>
      </c>
    </row>
    <row r="129" spans="1:93" ht="15" x14ac:dyDescent="0.25">
      <c r="A129" s="1" t="s">
        <v>1484</v>
      </c>
      <c r="B129" s="6">
        <v>116</v>
      </c>
      <c r="C129" s="9">
        <v>116</v>
      </c>
      <c r="D129" s="641" t="s">
        <v>6</v>
      </c>
      <c r="E129" s="37" t="s">
        <v>27</v>
      </c>
      <c r="F129" s="645">
        <v>20319127</v>
      </c>
      <c r="G129" s="646" t="s">
        <v>383</v>
      </c>
      <c r="H129" s="9" t="s">
        <v>52</v>
      </c>
      <c r="I129" s="642">
        <v>1</v>
      </c>
      <c r="J129" s="642">
        <v>0</v>
      </c>
      <c r="K129" s="642">
        <v>0</v>
      </c>
      <c r="L129" s="642">
        <v>0</v>
      </c>
      <c r="M129" s="642">
        <v>1</v>
      </c>
      <c r="N129" s="642">
        <v>0</v>
      </c>
      <c r="O129" s="642">
        <v>0</v>
      </c>
      <c r="P129" s="642">
        <v>0</v>
      </c>
      <c r="Q129" s="14">
        <f t="shared" si="62"/>
        <v>2</v>
      </c>
      <c r="R129" s="14">
        <f t="shared" si="62"/>
        <v>0</v>
      </c>
      <c r="S129" s="10">
        <f t="shared" si="63"/>
        <v>2</v>
      </c>
      <c r="T129" s="642">
        <v>0</v>
      </c>
      <c r="U129" s="642">
        <v>0</v>
      </c>
      <c r="V129" s="642">
        <v>0</v>
      </c>
      <c r="W129" s="642">
        <v>0</v>
      </c>
      <c r="X129" s="642">
        <v>2</v>
      </c>
      <c r="Y129" s="642">
        <v>4</v>
      </c>
      <c r="Z129" s="623">
        <f t="shared" si="76"/>
        <v>2</v>
      </c>
      <c r="AA129" s="623">
        <f t="shared" si="76"/>
        <v>4</v>
      </c>
      <c r="AB129" s="10">
        <f t="shared" si="50"/>
        <v>6</v>
      </c>
      <c r="AC129" s="44">
        <f t="shared" si="64"/>
        <v>4</v>
      </c>
      <c r="AD129" s="44">
        <f t="shared" si="64"/>
        <v>4</v>
      </c>
      <c r="AE129" s="44">
        <f t="shared" si="51"/>
        <v>8</v>
      </c>
      <c r="AF129" s="12">
        <f t="shared" si="65"/>
        <v>3</v>
      </c>
      <c r="AG129" s="12">
        <f t="shared" si="66"/>
        <v>4</v>
      </c>
      <c r="AH129" s="10">
        <f t="shared" si="52"/>
        <v>7</v>
      </c>
      <c r="AI129" s="12">
        <f>VLOOKUP($F129,'Guru SertifikaSi'!$C$6:$G$675,'Guru SertifikaSi'!E$3,FALSE)</f>
        <v>1</v>
      </c>
      <c r="AJ129" s="12">
        <f>VLOOKUP($F129,'Guru SertifikaSi'!$C$6:$G$675,'Guru SertifikaSi'!F$3,FALSE)</f>
        <v>0</v>
      </c>
      <c r="AK129" s="10">
        <f t="shared" si="53"/>
        <v>1</v>
      </c>
      <c r="AL129" s="44">
        <f t="shared" si="54"/>
        <v>4</v>
      </c>
      <c r="AM129" s="44">
        <f t="shared" si="54"/>
        <v>4</v>
      </c>
      <c r="AN129" s="11">
        <f t="shared" si="55"/>
        <v>8</v>
      </c>
      <c r="AO129" s="642">
        <v>0</v>
      </c>
      <c r="AP129" s="642">
        <v>1</v>
      </c>
      <c r="AQ129" s="642">
        <v>0</v>
      </c>
      <c r="AR129" s="642">
        <v>0</v>
      </c>
      <c r="AS129" s="642">
        <v>0</v>
      </c>
      <c r="AT129" s="642">
        <v>0</v>
      </c>
      <c r="AU129" s="642">
        <v>0</v>
      </c>
      <c r="AV129" s="642">
        <v>0</v>
      </c>
      <c r="AW129" s="643">
        <v>0</v>
      </c>
      <c r="AX129" s="643">
        <v>0</v>
      </c>
      <c r="AY129" s="642">
        <v>4</v>
      </c>
      <c r="AZ129" s="642">
        <v>3</v>
      </c>
      <c r="BA129" s="642">
        <v>0</v>
      </c>
      <c r="BB129" s="642">
        <v>0</v>
      </c>
      <c r="BC129" s="642">
        <v>0</v>
      </c>
      <c r="BD129" s="642">
        <v>0</v>
      </c>
      <c r="BE129" s="13">
        <f t="shared" si="67"/>
        <v>0</v>
      </c>
      <c r="BF129" s="13">
        <f t="shared" si="67"/>
        <v>1</v>
      </c>
      <c r="BG129" s="10">
        <f t="shared" si="68"/>
        <v>1</v>
      </c>
      <c r="BH129" s="13">
        <f t="shared" si="69"/>
        <v>4</v>
      </c>
      <c r="BI129" s="13">
        <f t="shared" si="69"/>
        <v>3</v>
      </c>
      <c r="BJ129" s="10">
        <f t="shared" si="70"/>
        <v>7</v>
      </c>
      <c r="BK129" s="44">
        <f t="shared" si="71"/>
        <v>4</v>
      </c>
      <c r="BL129" s="44">
        <f t="shared" si="71"/>
        <v>4</v>
      </c>
      <c r="BM129" s="11">
        <f t="shared" si="71"/>
        <v>8</v>
      </c>
      <c r="BN129" s="642">
        <v>0</v>
      </c>
      <c r="BO129" s="642">
        <v>0</v>
      </c>
      <c r="BP129" s="642">
        <v>0</v>
      </c>
      <c r="BQ129" s="642">
        <v>0</v>
      </c>
      <c r="BR129" s="642">
        <v>0</v>
      </c>
      <c r="BS129" s="642">
        <v>0</v>
      </c>
      <c r="BT129" s="642">
        <v>1</v>
      </c>
      <c r="BU129" s="642">
        <v>0</v>
      </c>
      <c r="BV129" s="644">
        <f t="shared" si="72"/>
        <v>1</v>
      </c>
      <c r="BW129" s="644">
        <f t="shared" si="72"/>
        <v>0</v>
      </c>
      <c r="BX129" s="44">
        <f t="shared" si="56"/>
        <v>1</v>
      </c>
      <c r="BY129" s="44">
        <f t="shared" si="56"/>
        <v>0</v>
      </c>
      <c r="BZ129" s="11">
        <f t="shared" si="57"/>
        <v>1</v>
      </c>
      <c r="CA129" s="14">
        <f t="shared" si="58"/>
        <v>4</v>
      </c>
      <c r="CB129" s="14">
        <f t="shared" si="58"/>
        <v>4</v>
      </c>
      <c r="CC129" s="13">
        <f t="shared" si="59"/>
        <v>1</v>
      </c>
      <c r="CD129" s="13">
        <f t="shared" si="59"/>
        <v>0</v>
      </c>
      <c r="CE129" s="13">
        <f t="shared" si="60"/>
        <v>5</v>
      </c>
      <c r="CF129" s="13">
        <f t="shared" si="60"/>
        <v>4</v>
      </c>
      <c r="CG129" s="289">
        <f t="shared" si="61"/>
        <v>9</v>
      </c>
      <c r="CJ129" s="1">
        <v>0</v>
      </c>
      <c r="CK129" s="6">
        <f t="shared" si="73"/>
        <v>0</v>
      </c>
      <c r="CL129" s="6">
        <v>0</v>
      </c>
      <c r="CM129" s="6">
        <v>0</v>
      </c>
      <c r="CN129" s="6">
        <f t="shared" si="74"/>
        <v>4</v>
      </c>
      <c r="CO129" s="6">
        <f t="shared" si="75"/>
        <v>3</v>
      </c>
    </row>
    <row r="130" spans="1:93" ht="15" x14ac:dyDescent="0.25">
      <c r="A130" s="1" t="s">
        <v>1485</v>
      </c>
      <c r="B130" s="6">
        <v>117</v>
      </c>
      <c r="C130" s="9">
        <v>117</v>
      </c>
      <c r="D130" s="641" t="s">
        <v>6</v>
      </c>
      <c r="E130" s="37" t="s">
        <v>27</v>
      </c>
      <c r="F130" s="645">
        <v>20319125</v>
      </c>
      <c r="G130" s="646" t="s">
        <v>384</v>
      </c>
      <c r="H130" s="9" t="s">
        <v>52</v>
      </c>
      <c r="I130" s="642">
        <v>0</v>
      </c>
      <c r="J130" s="642">
        <v>1</v>
      </c>
      <c r="K130" s="642">
        <v>0</v>
      </c>
      <c r="L130" s="642">
        <v>0</v>
      </c>
      <c r="M130" s="642">
        <v>0</v>
      </c>
      <c r="N130" s="642">
        <v>0</v>
      </c>
      <c r="O130" s="642">
        <v>2</v>
      </c>
      <c r="P130" s="642">
        <v>1</v>
      </c>
      <c r="Q130" s="14">
        <f t="shared" si="62"/>
        <v>2</v>
      </c>
      <c r="R130" s="14">
        <f t="shared" si="62"/>
        <v>2</v>
      </c>
      <c r="S130" s="10">
        <f t="shared" si="63"/>
        <v>4</v>
      </c>
      <c r="T130" s="642">
        <v>0</v>
      </c>
      <c r="U130" s="642">
        <v>0</v>
      </c>
      <c r="V130" s="642">
        <v>0</v>
      </c>
      <c r="W130" s="642">
        <v>0</v>
      </c>
      <c r="X130" s="642">
        <v>2</v>
      </c>
      <c r="Y130" s="642">
        <v>3</v>
      </c>
      <c r="Z130" s="623">
        <f t="shared" si="76"/>
        <v>2</v>
      </c>
      <c r="AA130" s="623">
        <f t="shared" si="76"/>
        <v>3</v>
      </c>
      <c r="AB130" s="10">
        <f t="shared" si="50"/>
        <v>5</v>
      </c>
      <c r="AC130" s="44">
        <f t="shared" si="64"/>
        <v>4</v>
      </c>
      <c r="AD130" s="44">
        <f t="shared" si="64"/>
        <v>5</v>
      </c>
      <c r="AE130" s="44">
        <f t="shared" si="51"/>
        <v>9</v>
      </c>
      <c r="AF130" s="12">
        <f t="shared" si="65"/>
        <v>2</v>
      </c>
      <c r="AG130" s="12">
        <f t="shared" si="66"/>
        <v>3</v>
      </c>
      <c r="AH130" s="10">
        <f t="shared" si="52"/>
        <v>5</v>
      </c>
      <c r="AI130" s="12">
        <f>VLOOKUP($F130,'Guru SertifikaSi'!$C$6:$G$675,'Guru SertifikaSi'!E$3,FALSE)</f>
        <v>2</v>
      </c>
      <c r="AJ130" s="12">
        <f>VLOOKUP($F130,'Guru SertifikaSi'!$C$6:$G$675,'Guru SertifikaSi'!F$3,FALSE)</f>
        <v>2</v>
      </c>
      <c r="AK130" s="10">
        <f t="shared" si="53"/>
        <v>4</v>
      </c>
      <c r="AL130" s="44">
        <f t="shared" si="54"/>
        <v>4</v>
      </c>
      <c r="AM130" s="44">
        <f t="shared" si="54"/>
        <v>5</v>
      </c>
      <c r="AN130" s="11">
        <f t="shared" si="55"/>
        <v>9</v>
      </c>
      <c r="AO130" s="642">
        <v>0</v>
      </c>
      <c r="AP130" s="642">
        <v>0</v>
      </c>
      <c r="AQ130" s="642">
        <v>0</v>
      </c>
      <c r="AR130" s="642">
        <v>0</v>
      </c>
      <c r="AS130" s="642">
        <v>0</v>
      </c>
      <c r="AT130" s="642">
        <v>0</v>
      </c>
      <c r="AU130" s="642">
        <v>0</v>
      </c>
      <c r="AV130" s="642">
        <v>0</v>
      </c>
      <c r="AW130" s="643">
        <v>0</v>
      </c>
      <c r="AX130" s="643">
        <v>0</v>
      </c>
      <c r="AY130" s="642">
        <v>4</v>
      </c>
      <c r="AZ130" s="642">
        <v>5</v>
      </c>
      <c r="BA130" s="642">
        <v>0</v>
      </c>
      <c r="BB130" s="642">
        <v>0</v>
      </c>
      <c r="BC130" s="642">
        <v>0</v>
      </c>
      <c r="BD130" s="642">
        <v>0</v>
      </c>
      <c r="BE130" s="13">
        <f t="shared" si="67"/>
        <v>0</v>
      </c>
      <c r="BF130" s="13">
        <f t="shared" si="67"/>
        <v>0</v>
      </c>
      <c r="BG130" s="10">
        <f t="shared" si="68"/>
        <v>0</v>
      </c>
      <c r="BH130" s="13">
        <f t="shared" si="69"/>
        <v>4</v>
      </c>
      <c r="BI130" s="13">
        <f t="shared" si="69"/>
        <v>5</v>
      </c>
      <c r="BJ130" s="10">
        <f t="shared" si="70"/>
        <v>9</v>
      </c>
      <c r="BK130" s="44">
        <f t="shared" si="71"/>
        <v>4</v>
      </c>
      <c r="BL130" s="44">
        <f t="shared" si="71"/>
        <v>5</v>
      </c>
      <c r="BM130" s="11">
        <f t="shared" si="71"/>
        <v>9</v>
      </c>
      <c r="BN130" s="642">
        <v>0</v>
      </c>
      <c r="BO130" s="642">
        <v>0</v>
      </c>
      <c r="BP130" s="642">
        <v>0</v>
      </c>
      <c r="BQ130" s="642">
        <v>0</v>
      </c>
      <c r="BR130" s="642">
        <v>0</v>
      </c>
      <c r="BS130" s="642">
        <v>0</v>
      </c>
      <c r="BT130" s="642">
        <v>1</v>
      </c>
      <c r="BU130" s="642">
        <v>0</v>
      </c>
      <c r="BV130" s="644">
        <f t="shared" si="72"/>
        <v>1</v>
      </c>
      <c r="BW130" s="644">
        <f t="shared" si="72"/>
        <v>0</v>
      </c>
      <c r="BX130" s="44">
        <f t="shared" si="56"/>
        <v>1</v>
      </c>
      <c r="BY130" s="44">
        <f t="shared" si="56"/>
        <v>0</v>
      </c>
      <c r="BZ130" s="11">
        <f t="shared" si="57"/>
        <v>1</v>
      </c>
      <c r="CA130" s="14">
        <f t="shared" si="58"/>
        <v>4</v>
      </c>
      <c r="CB130" s="14">
        <f t="shared" si="58"/>
        <v>5</v>
      </c>
      <c r="CC130" s="13">
        <f t="shared" si="59"/>
        <v>1</v>
      </c>
      <c r="CD130" s="13">
        <f t="shared" si="59"/>
        <v>0</v>
      </c>
      <c r="CE130" s="13">
        <f t="shared" si="60"/>
        <v>5</v>
      </c>
      <c r="CF130" s="13">
        <f t="shared" si="60"/>
        <v>5</v>
      </c>
      <c r="CG130" s="289">
        <f t="shared" si="61"/>
        <v>10</v>
      </c>
      <c r="CJ130" s="1">
        <v>1</v>
      </c>
      <c r="CK130" s="6">
        <f t="shared" si="73"/>
        <v>2</v>
      </c>
      <c r="CL130" s="6">
        <v>0</v>
      </c>
      <c r="CM130" s="6">
        <v>1</v>
      </c>
      <c r="CN130" s="6">
        <f t="shared" si="74"/>
        <v>4</v>
      </c>
      <c r="CO130" s="6">
        <f t="shared" si="75"/>
        <v>6</v>
      </c>
    </row>
    <row r="131" spans="1:93" ht="15" x14ac:dyDescent="0.25">
      <c r="A131" s="1" t="s">
        <v>1486</v>
      </c>
      <c r="B131" s="6">
        <v>118</v>
      </c>
      <c r="C131" s="9">
        <v>118</v>
      </c>
      <c r="D131" s="641" t="s">
        <v>6</v>
      </c>
      <c r="E131" s="37" t="s">
        <v>28</v>
      </c>
      <c r="F131" s="645">
        <v>20340776</v>
      </c>
      <c r="G131" s="646" t="s">
        <v>385</v>
      </c>
      <c r="H131" s="9" t="s">
        <v>52</v>
      </c>
      <c r="I131" s="642">
        <v>0</v>
      </c>
      <c r="J131" s="642">
        <v>0</v>
      </c>
      <c r="K131" s="642">
        <v>0</v>
      </c>
      <c r="L131" s="642">
        <v>0</v>
      </c>
      <c r="M131" s="642">
        <v>2</v>
      </c>
      <c r="N131" s="642">
        <v>1</v>
      </c>
      <c r="O131" s="642">
        <v>1</v>
      </c>
      <c r="P131" s="642">
        <v>3</v>
      </c>
      <c r="Q131" s="14">
        <f t="shared" si="62"/>
        <v>3</v>
      </c>
      <c r="R131" s="14">
        <f t="shared" si="62"/>
        <v>4</v>
      </c>
      <c r="S131" s="10">
        <f t="shared" si="63"/>
        <v>7</v>
      </c>
      <c r="T131" s="642">
        <v>0</v>
      </c>
      <c r="U131" s="642">
        <v>0</v>
      </c>
      <c r="V131" s="642">
        <v>0</v>
      </c>
      <c r="W131" s="642">
        <v>1</v>
      </c>
      <c r="X131" s="642">
        <v>0</v>
      </c>
      <c r="Y131" s="642">
        <v>1</v>
      </c>
      <c r="Z131" s="623">
        <f t="shared" si="76"/>
        <v>0</v>
      </c>
      <c r="AA131" s="623">
        <f t="shared" si="76"/>
        <v>2</v>
      </c>
      <c r="AB131" s="10">
        <f t="shared" si="50"/>
        <v>2</v>
      </c>
      <c r="AC131" s="44">
        <f t="shared" si="64"/>
        <v>3</v>
      </c>
      <c r="AD131" s="44">
        <f t="shared" si="64"/>
        <v>6</v>
      </c>
      <c r="AE131" s="44">
        <f t="shared" si="51"/>
        <v>9</v>
      </c>
      <c r="AF131" s="12">
        <f t="shared" si="65"/>
        <v>1</v>
      </c>
      <c r="AG131" s="12">
        <f t="shared" si="66"/>
        <v>4</v>
      </c>
      <c r="AH131" s="10">
        <f t="shared" si="52"/>
        <v>5</v>
      </c>
      <c r="AI131" s="12">
        <f>VLOOKUP($F131,'Guru SertifikaSi'!$C$6:$G$675,'Guru SertifikaSi'!E$3,FALSE)</f>
        <v>2</v>
      </c>
      <c r="AJ131" s="12">
        <f>VLOOKUP($F131,'Guru SertifikaSi'!$C$6:$G$675,'Guru SertifikaSi'!F$3,FALSE)</f>
        <v>2</v>
      </c>
      <c r="AK131" s="10">
        <f t="shared" si="53"/>
        <v>4</v>
      </c>
      <c r="AL131" s="44">
        <f t="shared" si="54"/>
        <v>3</v>
      </c>
      <c r="AM131" s="44">
        <f t="shared" si="54"/>
        <v>6</v>
      </c>
      <c r="AN131" s="11">
        <f t="shared" si="55"/>
        <v>9</v>
      </c>
      <c r="AO131" s="642">
        <v>0</v>
      </c>
      <c r="AP131" s="642">
        <v>0</v>
      </c>
      <c r="AQ131" s="642">
        <v>0</v>
      </c>
      <c r="AR131" s="642">
        <v>0</v>
      </c>
      <c r="AS131" s="642">
        <v>0</v>
      </c>
      <c r="AT131" s="642">
        <v>0</v>
      </c>
      <c r="AU131" s="642">
        <v>0</v>
      </c>
      <c r="AV131" s="642">
        <v>0</v>
      </c>
      <c r="AW131" s="643">
        <v>0</v>
      </c>
      <c r="AX131" s="643">
        <v>0</v>
      </c>
      <c r="AY131" s="642">
        <v>3</v>
      </c>
      <c r="AZ131" s="642">
        <v>6</v>
      </c>
      <c r="BA131" s="642">
        <v>0</v>
      </c>
      <c r="BB131" s="642">
        <v>0</v>
      </c>
      <c r="BC131" s="642">
        <v>0</v>
      </c>
      <c r="BD131" s="642">
        <v>0</v>
      </c>
      <c r="BE131" s="13">
        <f t="shared" si="67"/>
        <v>0</v>
      </c>
      <c r="BF131" s="13">
        <f t="shared" si="67"/>
        <v>0</v>
      </c>
      <c r="BG131" s="10">
        <f t="shared" si="68"/>
        <v>0</v>
      </c>
      <c r="BH131" s="13">
        <f t="shared" si="69"/>
        <v>3</v>
      </c>
      <c r="BI131" s="13">
        <f t="shared" si="69"/>
        <v>6</v>
      </c>
      <c r="BJ131" s="10">
        <f t="shared" si="70"/>
        <v>9</v>
      </c>
      <c r="BK131" s="44">
        <f t="shared" si="71"/>
        <v>3</v>
      </c>
      <c r="BL131" s="44">
        <f t="shared" si="71"/>
        <v>6</v>
      </c>
      <c r="BM131" s="11">
        <f t="shared" si="71"/>
        <v>9</v>
      </c>
      <c r="BN131" s="642">
        <v>0</v>
      </c>
      <c r="BO131" s="642">
        <v>0</v>
      </c>
      <c r="BP131" s="642">
        <v>0</v>
      </c>
      <c r="BQ131" s="642">
        <v>0</v>
      </c>
      <c r="BR131" s="642">
        <v>0</v>
      </c>
      <c r="BS131" s="642">
        <v>0</v>
      </c>
      <c r="BT131" s="642">
        <v>1</v>
      </c>
      <c r="BU131" s="642">
        <v>0</v>
      </c>
      <c r="BV131" s="644">
        <f t="shared" si="72"/>
        <v>1</v>
      </c>
      <c r="BW131" s="644">
        <f t="shared" si="72"/>
        <v>0</v>
      </c>
      <c r="BX131" s="44">
        <f t="shared" si="56"/>
        <v>1</v>
      </c>
      <c r="BY131" s="44">
        <f t="shared" si="56"/>
        <v>0</v>
      </c>
      <c r="BZ131" s="11">
        <f t="shared" si="57"/>
        <v>1</v>
      </c>
      <c r="CA131" s="14">
        <f t="shared" si="58"/>
        <v>3</v>
      </c>
      <c r="CB131" s="14">
        <f t="shared" si="58"/>
        <v>6</v>
      </c>
      <c r="CC131" s="13">
        <f t="shared" si="59"/>
        <v>1</v>
      </c>
      <c r="CD131" s="13">
        <f t="shared" si="59"/>
        <v>0</v>
      </c>
      <c r="CE131" s="13">
        <f t="shared" si="60"/>
        <v>4</v>
      </c>
      <c r="CF131" s="13">
        <f t="shared" si="60"/>
        <v>6</v>
      </c>
      <c r="CG131" s="289">
        <f t="shared" si="61"/>
        <v>10</v>
      </c>
      <c r="CJ131" s="1">
        <v>1</v>
      </c>
      <c r="CK131" s="6">
        <f t="shared" si="73"/>
        <v>4</v>
      </c>
      <c r="CL131" s="6">
        <v>0</v>
      </c>
      <c r="CM131" s="6">
        <v>1</v>
      </c>
      <c r="CN131" s="6">
        <f t="shared" si="74"/>
        <v>3</v>
      </c>
      <c r="CO131" s="6">
        <f t="shared" si="75"/>
        <v>7</v>
      </c>
    </row>
    <row r="132" spans="1:93" ht="15" x14ac:dyDescent="0.25">
      <c r="A132" s="1" t="s">
        <v>1487</v>
      </c>
      <c r="B132" s="6">
        <v>119</v>
      </c>
      <c r="C132" s="9">
        <v>119</v>
      </c>
      <c r="D132" s="641" t="s">
        <v>6</v>
      </c>
      <c r="E132" s="37" t="s">
        <v>28</v>
      </c>
      <c r="F132" s="645">
        <v>20340778</v>
      </c>
      <c r="G132" s="646" t="s">
        <v>386</v>
      </c>
      <c r="H132" s="9" t="s">
        <v>52</v>
      </c>
      <c r="I132" s="642">
        <v>0</v>
      </c>
      <c r="J132" s="642">
        <v>0</v>
      </c>
      <c r="K132" s="642">
        <v>0</v>
      </c>
      <c r="L132" s="642">
        <v>0</v>
      </c>
      <c r="M132" s="642">
        <v>0</v>
      </c>
      <c r="N132" s="642">
        <v>0</v>
      </c>
      <c r="O132" s="642">
        <v>0</v>
      </c>
      <c r="P132" s="642">
        <v>4</v>
      </c>
      <c r="Q132" s="14">
        <f t="shared" si="62"/>
        <v>0</v>
      </c>
      <c r="R132" s="14">
        <f t="shared" si="62"/>
        <v>4</v>
      </c>
      <c r="S132" s="10">
        <f t="shared" si="63"/>
        <v>4</v>
      </c>
      <c r="T132" s="642">
        <v>0</v>
      </c>
      <c r="U132" s="642">
        <v>0</v>
      </c>
      <c r="V132" s="642">
        <v>0</v>
      </c>
      <c r="W132" s="642">
        <v>1</v>
      </c>
      <c r="X132" s="642">
        <v>1</v>
      </c>
      <c r="Y132" s="642">
        <v>2</v>
      </c>
      <c r="Z132" s="623">
        <f t="shared" si="76"/>
        <v>1</v>
      </c>
      <c r="AA132" s="623">
        <f t="shared" si="76"/>
        <v>3</v>
      </c>
      <c r="AB132" s="10">
        <f t="shared" si="50"/>
        <v>4</v>
      </c>
      <c r="AC132" s="44">
        <f t="shared" si="64"/>
        <v>1</v>
      </c>
      <c r="AD132" s="44">
        <f t="shared" si="64"/>
        <v>7</v>
      </c>
      <c r="AE132" s="44">
        <f t="shared" si="51"/>
        <v>8</v>
      </c>
      <c r="AF132" s="12">
        <f t="shared" si="65"/>
        <v>0</v>
      </c>
      <c r="AG132" s="12">
        <f t="shared" si="66"/>
        <v>4</v>
      </c>
      <c r="AH132" s="10">
        <f t="shared" si="52"/>
        <v>4</v>
      </c>
      <c r="AI132" s="12">
        <f>VLOOKUP($F132,'Guru SertifikaSi'!$C$6:$G$675,'Guru SertifikaSi'!E$3,FALSE)</f>
        <v>1</v>
      </c>
      <c r="AJ132" s="12">
        <f>VLOOKUP($F132,'Guru SertifikaSi'!$C$6:$G$675,'Guru SertifikaSi'!F$3,FALSE)</f>
        <v>3</v>
      </c>
      <c r="AK132" s="10">
        <f t="shared" si="53"/>
        <v>4</v>
      </c>
      <c r="AL132" s="44">
        <f t="shared" si="54"/>
        <v>1</v>
      </c>
      <c r="AM132" s="44">
        <f t="shared" si="54"/>
        <v>7</v>
      </c>
      <c r="AN132" s="11">
        <f t="shared" si="55"/>
        <v>8</v>
      </c>
      <c r="AO132" s="642">
        <v>0</v>
      </c>
      <c r="AP132" s="642">
        <v>0</v>
      </c>
      <c r="AQ132" s="642">
        <v>0</v>
      </c>
      <c r="AR132" s="642">
        <v>0</v>
      </c>
      <c r="AS132" s="642">
        <v>1</v>
      </c>
      <c r="AT132" s="642">
        <v>0</v>
      </c>
      <c r="AU132" s="642">
        <v>0</v>
      </c>
      <c r="AV132" s="642">
        <v>0</v>
      </c>
      <c r="AW132" s="643">
        <v>0</v>
      </c>
      <c r="AX132" s="643">
        <v>0</v>
      </c>
      <c r="AY132" s="642">
        <v>0</v>
      </c>
      <c r="AZ132" s="642">
        <v>7</v>
      </c>
      <c r="BA132" s="642">
        <v>0</v>
      </c>
      <c r="BB132" s="642">
        <v>0</v>
      </c>
      <c r="BC132" s="642">
        <v>0</v>
      </c>
      <c r="BD132" s="642">
        <v>0</v>
      </c>
      <c r="BE132" s="13">
        <f t="shared" si="67"/>
        <v>1</v>
      </c>
      <c r="BF132" s="13">
        <f t="shared" si="67"/>
        <v>0</v>
      </c>
      <c r="BG132" s="10">
        <f t="shared" si="68"/>
        <v>1</v>
      </c>
      <c r="BH132" s="13">
        <f t="shared" si="69"/>
        <v>0</v>
      </c>
      <c r="BI132" s="13">
        <f t="shared" si="69"/>
        <v>7</v>
      </c>
      <c r="BJ132" s="10">
        <f t="shared" si="70"/>
        <v>7</v>
      </c>
      <c r="BK132" s="44">
        <f t="shared" si="71"/>
        <v>1</v>
      </c>
      <c r="BL132" s="44">
        <f t="shared" si="71"/>
        <v>7</v>
      </c>
      <c r="BM132" s="11">
        <f t="shared" si="71"/>
        <v>8</v>
      </c>
      <c r="BN132" s="642">
        <v>0</v>
      </c>
      <c r="BO132" s="642">
        <v>0</v>
      </c>
      <c r="BP132" s="642">
        <v>0</v>
      </c>
      <c r="BQ132" s="642">
        <v>0</v>
      </c>
      <c r="BR132" s="642">
        <v>0</v>
      </c>
      <c r="BS132" s="642">
        <v>0</v>
      </c>
      <c r="BT132" s="642">
        <v>0</v>
      </c>
      <c r="BU132" s="642">
        <v>0</v>
      </c>
      <c r="BV132" s="644">
        <f t="shared" si="72"/>
        <v>0</v>
      </c>
      <c r="BW132" s="644">
        <f t="shared" si="72"/>
        <v>0</v>
      </c>
      <c r="BX132" s="44">
        <f t="shared" si="56"/>
        <v>0</v>
      </c>
      <c r="BY132" s="44">
        <f t="shared" si="56"/>
        <v>0</v>
      </c>
      <c r="BZ132" s="11">
        <f t="shared" si="57"/>
        <v>0</v>
      </c>
      <c r="CA132" s="14">
        <f t="shared" si="58"/>
        <v>1</v>
      </c>
      <c r="CB132" s="14">
        <f t="shared" si="58"/>
        <v>7</v>
      </c>
      <c r="CC132" s="13">
        <f t="shared" si="59"/>
        <v>0</v>
      </c>
      <c r="CD132" s="13">
        <f t="shared" si="59"/>
        <v>0</v>
      </c>
      <c r="CE132" s="13">
        <f t="shared" si="60"/>
        <v>1</v>
      </c>
      <c r="CF132" s="13">
        <f t="shared" si="60"/>
        <v>7</v>
      </c>
      <c r="CG132" s="289">
        <f t="shared" si="61"/>
        <v>8</v>
      </c>
      <c r="CJ132" s="1">
        <v>1</v>
      </c>
      <c r="CK132" s="6">
        <f t="shared" si="73"/>
        <v>5</v>
      </c>
      <c r="CL132" s="6">
        <v>0</v>
      </c>
      <c r="CM132" s="6">
        <v>1</v>
      </c>
      <c r="CN132" s="6">
        <f t="shared" si="74"/>
        <v>0</v>
      </c>
      <c r="CO132" s="6">
        <f t="shared" si="75"/>
        <v>8</v>
      </c>
    </row>
    <row r="133" spans="1:93" ht="15" x14ac:dyDescent="0.25">
      <c r="A133" s="1" t="s">
        <v>1488</v>
      </c>
      <c r="B133" s="6">
        <v>120</v>
      </c>
      <c r="C133" s="9">
        <v>120</v>
      </c>
      <c r="D133" s="641" t="s">
        <v>6</v>
      </c>
      <c r="E133" s="37" t="s">
        <v>28</v>
      </c>
      <c r="F133" s="645">
        <v>20319905</v>
      </c>
      <c r="G133" s="646" t="s">
        <v>387</v>
      </c>
      <c r="H133" s="9" t="s">
        <v>52</v>
      </c>
      <c r="I133" s="642">
        <v>0</v>
      </c>
      <c r="J133" s="642">
        <v>0</v>
      </c>
      <c r="K133" s="642">
        <v>0</v>
      </c>
      <c r="L133" s="642">
        <v>0</v>
      </c>
      <c r="M133" s="642">
        <v>1</v>
      </c>
      <c r="N133" s="642">
        <v>1</v>
      </c>
      <c r="O133" s="642">
        <v>1</v>
      </c>
      <c r="P133" s="642">
        <v>2</v>
      </c>
      <c r="Q133" s="14">
        <f t="shared" si="62"/>
        <v>2</v>
      </c>
      <c r="R133" s="14">
        <f t="shared" si="62"/>
        <v>3</v>
      </c>
      <c r="S133" s="10">
        <f t="shared" si="63"/>
        <v>5</v>
      </c>
      <c r="T133" s="642">
        <v>0</v>
      </c>
      <c r="U133" s="642">
        <v>0</v>
      </c>
      <c r="V133" s="642">
        <v>0</v>
      </c>
      <c r="W133" s="642">
        <v>0</v>
      </c>
      <c r="X133" s="642">
        <v>1</v>
      </c>
      <c r="Y133" s="642">
        <v>2</v>
      </c>
      <c r="Z133" s="623">
        <f t="shared" si="76"/>
        <v>1</v>
      </c>
      <c r="AA133" s="623">
        <f t="shared" si="76"/>
        <v>2</v>
      </c>
      <c r="AB133" s="10">
        <f t="shared" si="50"/>
        <v>3</v>
      </c>
      <c r="AC133" s="44">
        <f t="shared" si="64"/>
        <v>3</v>
      </c>
      <c r="AD133" s="44">
        <f t="shared" si="64"/>
        <v>5</v>
      </c>
      <c r="AE133" s="44">
        <f t="shared" si="51"/>
        <v>8</v>
      </c>
      <c r="AF133" s="12">
        <f t="shared" si="65"/>
        <v>1</v>
      </c>
      <c r="AG133" s="12">
        <f t="shared" si="66"/>
        <v>3</v>
      </c>
      <c r="AH133" s="10">
        <f t="shared" si="52"/>
        <v>4</v>
      </c>
      <c r="AI133" s="12">
        <f>VLOOKUP($F133,'Guru SertifikaSi'!$C$6:$G$675,'Guru SertifikaSi'!E$3,FALSE)</f>
        <v>2</v>
      </c>
      <c r="AJ133" s="12">
        <f>VLOOKUP($F133,'Guru SertifikaSi'!$C$6:$G$675,'Guru SertifikaSi'!F$3,FALSE)</f>
        <v>2</v>
      </c>
      <c r="AK133" s="10">
        <f t="shared" si="53"/>
        <v>4</v>
      </c>
      <c r="AL133" s="44">
        <f t="shared" si="54"/>
        <v>3</v>
      </c>
      <c r="AM133" s="44">
        <f t="shared" si="54"/>
        <v>5</v>
      </c>
      <c r="AN133" s="11">
        <f t="shared" si="55"/>
        <v>8</v>
      </c>
      <c r="AO133" s="642">
        <v>0</v>
      </c>
      <c r="AP133" s="642">
        <v>0</v>
      </c>
      <c r="AQ133" s="642">
        <v>0</v>
      </c>
      <c r="AR133" s="642">
        <v>0</v>
      </c>
      <c r="AS133" s="642">
        <v>0</v>
      </c>
      <c r="AT133" s="642">
        <v>0</v>
      </c>
      <c r="AU133" s="642">
        <v>0</v>
      </c>
      <c r="AV133" s="642">
        <v>0</v>
      </c>
      <c r="AW133" s="643">
        <v>0</v>
      </c>
      <c r="AX133" s="643">
        <v>0</v>
      </c>
      <c r="AY133" s="642">
        <v>3</v>
      </c>
      <c r="AZ133" s="642">
        <v>5</v>
      </c>
      <c r="BA133" s="642">
        <v>0</v>
      </c>
      <c r="BB133" s="642">
        <v>0</v>
      </c>
      <c r="BC133" s="642">
        <v>0</v>
      </c>
      <c r="BD133" s="642">
        <v>0</v>
      </c>
      <c r="BE133" s="13">
        <f t="shared" si="67"/>
        <v>0</v>
      </c>
      <c r="BF133" s="13">
        <f t="shared" si="67"/>
        <v>0</v>
      </c>
      <c r="BG133" s="10">
        <f t="shared" si="68"/>
        <v>0</v>
      </c>
      <c r="BH133" s="13">
        <f t="shared" si="69"/>
        <v>3</v>
      </c>
      <c r="BI133" s="13">
        <f t="shared" si="69"/>
        <v>5</v>
      </c>
      <c r="BJ133" s="10">
        <f t="shared" si="70"/>
        <v>8</v>
      </c>
      <c r="BK133" s="44">
        <f t="shared" si="71"/>
        <v>3</v>
      </c>
      <c r="BL133" s="44">
        <f t="shared" si="71"/>
        <v>5</v>
      </c>
      <c r="BM133" s="11">
        <f t="shared" si="71"/>
        <v>8</v>
      </c>
      <c r="BN133" s="642">
        <v>0</v>
      </c>
      <c r="BO133" s="642">
        <v>0</v>
      </c>
      <c r="BP133" s="642">
        <v>0</v>
      </c>
      <c r="BQ133" s="642">
        <v>0</v>
      </c>
      <c r="BR133" s="642">
        <v>0</v>
      </c>
      <c r="BS133" s="642">
        <v>0</v>
      </c>
      <c r="BT133" s="642">
        <v>0</v>
      </c>
      <c r="BU133" s="642">
        <v>0</v>
      </c>
      <c r="BV133" s="644">
        <f t="shared" si="72"/>
        <v>0</v>
      </c>
      <c r="BW133" s="644">
        <f t="shared" si="72"/>
        <v>0</v>
      </c>
      <c r="BX133" s="44">
        <f t="shared" si="56"/>
        <v>0</v>
      </c>
      <c r="BY133" s="44">
        <f t="shared" si="56"/>
        <v>0</v>
      </c>
      <c r="BZ133" s="11">
        <f t="shared" si="57"/>
        <v>0</v>
      </c>
      <c r="CA133" s="14">
        <f t="shared" si="58"/>
        <v>3</v>
      </c>
      <c r="CB133" s="14">
        <f t="shared" si="58"/>
        <v>5</v>
      </c>
      <c r="CC133" s="13">
        <f t="shared" si="59"/>
        <v>0</v>
      </c>
      <c r="CD133" s="13">
        <f t="shared" si="59"/>
        <v>0</v>
      </c>
      <c r="CE133" s="13">
        <f t="shared" si="60"/>
        <v>3</v>
      </c>
      <c r="CF133" s="13">
        <f t="shared" si="60"/>
        <v>5</v>
      </c>
      <c r="CG133" s="289">
        <f t="shared" si="61"/>
        <v>8</v>
      </c>
      <c r="CJ133" s="1">
        <v>1</v>
      </c>
      <c r="CK133" s="6">
        <f t="shared" si="73"/>
        <v>3</v>
      </c>
      <c r="CL133" s="6">
        <v>0</v>
      </c>
      <c r="CM133" s="6">
        <v>1</v>
      </c>
      <c r="CN133" s="6">
        <f t="shared" si="74"/>
        <v>3</v>
      </c>
      <c r="CO133" s="6">
        <f t="shared" si="75"/>
        <v>6</v>
      </c>
    </row>
    <row r="134" spans="1:93" ht="15" x14ac:dyDescent="0.25">
      <c r="A134" s="1" t="s">
        <v>1489</v>
      </c>
      <c r="B134" s="6">
        <v>121</v>
      </c>
      <c r="C134" s="9">
        <v>121</v>
      </c>
      <c r="D134" s="641" t="s">
        <v>6</v>
      </c>
      <c r="E134" s="37" t="s">
        <v>28</v>
      </c>
      <c r="F134" s="645">
        <v>20319225</v>
      </c>
      <c r="G134" s="646" t="s">
        <v>1250</v>
      </c>
      <c r="H134" s="9" t="s">
        <v>52</v>
      </c>
      <c r="I134" s="642">
        <v>0</v>
      </c>
      <c r="J134" s="642">
        <v>0</v>
      </c>
      <c r="K134" s="642">
        <v>0</v>
      </c>
      <c r="L134" s="642">
        <v>0</v>
      </c>
      <c r="M134" s="642">
        <v>0</v>
      </c>
      <c r="N134" s="642">
        <v>1</v>
      </c>
      <c r="O134" s="642">
        <v>1</v>
      </c>
      <c r="P134" s="642">
        <v>4</v>
      </c>
      <c r="Q134" s="14">
        <f t="shared" si="62"/>
        <v>1</v>
      </c>
      <c r="R134" s="14">
        <f t="shared" si="62"/>
        <v>5</v>
      </c>
      <c r="S134" s="10">
        <f t="shared" si="63"/>
        <v>6</v>
      </c>
      <c r="T134" s="642">
        <v>0</v>
      </c>
      <c r="U134" s="642">
        <v>0</v>
      </c>
      <c r="V134" s="642">
        <v>1</v>
      </c>
      <c r="W134" s="642">
        <v>1</v>
      </c>
      <c r="X134" s="642">
        <v>0</v>
      </c>
      <c r="Y134" s="642">
        <v>0</v>
      </c>
      <c r="Z134" s="623">
        <f t="shared" si="76"/>
        <v>1</v>
      </c>
      <c r="AA134" s="623">
        <f t="shared" si="76"/>
        <v>1</v>
      </c>
      <c r="AB134" s="10">
        <f t="shared" si="50"/>
        <v>2</v>
      </c>
      <c r="AC134" s="44">
        <f t="shared" si="64"/>
        <v>2</v>
      </c>
      <c r="AD134" s="44">
        <f t="shared" si="64"/>
        <v>6</v>
      </c>
      <c r="AE134" s="44">
        <f t="shared" si="51"/>
        <v>8</v>
      </c>
      <c r="AF134" s="12">
        <f t="shared" si="65"/>
        <v>0</v>
      </c>
      <c r="AG134" s="12">
        <f t="shared" si="66"/>
        <v>3</v>
      </c>
      <c r="AH134" s="10">
        <f t="shared" si="52"/>
        <v>3</v>
      </c>
      <c r="AI134" s="12">
        <f>VLOOKUP($F134,'Guru SertifikaSi'!$C$6:$G$675,'Guru SertifikaSi'!E$3,FALSE)</f>
        <v>2</v>
      </c>
      <c r="AJ134" s="12">
        <f>VLOOKUP($F134,'Guru SertifikaSi'!$C$6:$G$675,'Guru SertifikaSi'!F$3,FALSE)</f>
        <v>3</v>
      </c>
      <c r="AK134" s="10">
        <f t="shared" si="53"/>
        <v>5</v>
      </c>
      <c r="AL134" s="44">
        <f t="shared" si="54"/>
        <v>2</v>
      </c>
      <c r="AM134" s="44">
        <f t="shared" si="54"/>
        <v>6</v>
      </c>
      <c r="AN134" s="11">
        <f t="shared" si="55"/>
        <v>8</v>
      </c>
      <c r="AO134" s="642">
        <v>0</v>
      </c>
      <c r="AP134" s="642">
        <v>0</v>
      </c>
      <c r="AQ134" s="642">
        <v>0</v>
      </c>
      <c r="AR134" s="642">
        <v>0</v>
      </c>
      <c r="AS134" s="642">
        <v>0</v>
      </c>
      <c r="AT134" s="642">
        <v>0</v>
      </c>
      <c r="AU134" s="642">
        <v>0</v>
      </c>
      <c r="AV134" s="642">
        <v>0</v>
      </c>
      <c r="AW134" s="643">
        <v>0</v>
      </c>
      <c r="AX134" s="643">
        <v>0</v>
      </c>
      <c r="AY134" s="642">
        <v>2</v>
      </c>
      <c r="AZ134" s="642">
        <v>6</v>
      </c>
      <c r="BA134" s="642">
        <v>0</v>
      </c>
      <c r="BB134" s="642">
        <v>0</v>
      </c>
      <c r="BC134" s="642">
        <v>0</v>
      </c>
      <c r="BD134" s="642">
        <v>0</v>
      </c>
      <c r="BE134" s="13">
        <f t="shared" si="67"/>
        <v>0</v>
      </c>
      <c r="BF134" s="13">
        <f t="shared" si="67"/>
        <v>0</v>
      </c>
      <c r="BG134" s="10">
        <f t="shared" si="68"/>
        <v>0</v>
      </c>
      <c r="BH134" s="13">
        <f t="shared" si="69"/>
        <v>2</v>
      </c>
      <c r="BI134" s="13">
        <f t="shared" si="69"/>
        <v>6</v>
      </c>
      <c r="BJ134" s="10">
        <f t="shared" si="70"/>
        <v>8</v>
      </c>
      <c r="BK134" s="44">
        <f t="shared" si="71"/>
        <v>2</v>
      </c>
      <c r="BL134" s="44">
        <f t="shared" si="71"/>
        <v>6</v>
      </c>
      <c r="BM134" s="11">
        <f t="shared" si="71"/>
        <v>8</v>
      </c>
      <c r="BN134" s="642">
        <v>0</v>
      </c>
      <c r="BO134" s="642">
        <v>0</v>
      </c>
      <c r="BP134" s="642">
        <v>0</v>
      </c>
      <c r="BQ134" s="642">
        <v>0</v>
      </c>
      <c r="BR134" s="642">
        <v>0</v>
      </c>
      <c r="BS134" s="642">
        <v>0</v>
      </c>
      <c r="BT134" s="642">
        <v>0</v>
      </c>
      <c r="BU134" s="642">
        <v>0</v>
      </c>
      <c r="BV134" s="644">
        <f t="shared" si="72"/>
        <v>0</v>
      </c>
      <c r="BW134" s="644">
        <f t="shared" si="72"/>
        <v>0</v>
      </c>
      <c r="BX134" s="44">
        <f t="shared" si="56"/>
        <v>0</v>
      </c>
      <c r="BY134" s="44">
        <f t="shared" si="56"/>
        <v>0</v>
      </c>
      <c r="BZ134" s="11">
        <f t="shared" si="57"/>
        <v>0</v>
      </c>
      <c r="CA134" s="14">
        <f t="shared" si="58"/>
        <v>2</v>
      </c>
      <c r="CB134" s="14">
        <f t="shared" si="58"/>
        <v>6</v>
      </c>
      <c r="CC134" s="13">
        <f t="shared" si="59"/>
        <v>0</v>
      </c>
      <c r="CD134" s="13">
        <f t="shared" si="59"/>
        <v>0</v>
      </c>
      <c r="CE134" s="13">
        <f t="shared" si="60"/>
        <v>2</v>
      </c>
      <c r="CF134" s="13">
        <f t="shared" si="60"/>
        <v>6</v>
      </c>
      <c r="CG134" s="289">
        <f t="shared" si="61"/>
        <v>8</v>
      </c>
      <c r="CJ134" s="1">
        <v>1</v>
      </c>
      <c r="CK134" s="6">
        <f t="shared" si="73"/>
        <v>5</v>
      </c>
      <c r="CL134" s="6">
        <v>0</v>
      </c>
      <c r="CM134" s="6">
        <v>1</v>
      </c>
      <c r="CN134" s="6">
        <f t="shared" si="74"/>
        <v>2</v>
      </c>
      <c r="CO134" s="6">
        <f t="shared" si="75"/>
        <v>7</v>
      </c>
    </row>
    <row r="135" spans="1:93" ht="15" x14ac:dyDescent="0.25">
      <c r="A135" s="1" t="s">
        <v>1490</v>
      </c>
      <c r="B135" s="6">
        <v>122</v>
      </c>
      <c r="C135" s="9">
        <v>122</v>
      </c>
      <c r="D135" s="641" t="s">
        <v>6</v>
      </c>
      <c r="E135" s="37" t="s">
        <v>28</v>
      </c>
      <c r="F135" s="645">
        <v>20319240</v>
      </c>
      <c r="G135" s="646" t="s">
        <v>1249</v>
      </c>
      <c r="H135" s="9" t="s">
        <v>52</v>
      </c>
      <c r="I135" s="642">
        <v>0</v>
      </c>
      <c r="J135" s="642">
        <v>0</v>
      </c>
      <c r="K135" s="642">
        <v>0</v>
      </c>
      <c r="L135" s="642">
        <v>0</v>
      </c>
      <c r="M135" s="642">
        <v>0</v>
      </c>
      <c r="N135" s="642">
        <v>3</v>
      </c>
      <c r="O135" s="642">
        <v>1</v>
      </c>
      <c r="P135" s="642">
        <v>1</v>
      </c>
      <c r="Q135" s="14">
        <f t="shared" si="62"/>
        <v>1</v>
      </c>
      <c r="R135" s="14">
        <f t="shared" si="62"/>
        <v>4</v>
      </c>
      <c r="S135" s="10">
        <f t="shared" si="63"/>
        <v>5</v>
      </c>
      <c r="T135" s="642">
        <v>0</v>
      </c>
      <c r="U135" s="642">
        <v>0</v>
      </c>
      <c r="V135" s="642">
        <v>1</v>
      </c>
      <c r="W135" s="642">
        <v>1</v>
      </c>
      <c r="X135" s="642">
        <v>0</v>
      </c>
      <c r="Y135" s="642">
        <v>1</v>
      </c>
      <c r="Z135" s="623">
        <f t="shared" si="76"/>
        <v>1</v>
      </c>
      <c r="AA135" s="623">
        <f t="shared" si="76"/>
        <v>2</v>
      </c>
      <c r="AB135" s="10">
        <f t="shared" si="50"/>
        <v>3</v>
      </c>
      <c r="AC135" s="44">
        <f t="shared" si="64"/>
        <v>2</v>
      </c>
      <c r="AD135" s="44">
        <f t="shared" si="64"/>
        <v>6</v>
      </c>
      <c r="AE135" s="44">
        <f t="shared" si="51"/>
        <v>8</v>
      </c>
      <c r="AF135" s="12">
        <f t="shared" si="65"/>
        <v>1</v>
      </c>
      <c r="AG135" s="12">
        <f t="shared" si="66"/>
        <v>3</v>
      </c>
      <c r="AH135" s="10">
        <f t="shared" si="52"/>
        <v>4</v>
      </c>
      <c r="AI135" s="12">
        <f>VLOOKUP($F135,'Guru SertifikaSi'!$C$6:$G$675,'Guru SertifikaSi'!E$3,FALSE)</f>
        <v>1</v>
      </c>
      <c r="AJ135" s="12">
        <f>VLOOKUP($F135,'Guru SertifikaSi'!$C$6:$G$675,'Guru SertifikaSi'!F$3,FALSE)</f>
        <v>3</v>
      </c>
      <c r="AK135" s="10">
        <f t="shared" si="53"/>
        <v>4</v>
      </c>
      <c r="AL135" s="44">
        <f t="shared" si="54"/>
        <v>2</v>
      </c>
      <c r="AM135" s="44">
        <f t="shared" si="54"/>
        <v>6</v>
      </c>
      <c r="AN135" s="11">
        <f t="shared" si="55"/>
        <v>8</v>
      </c>
      <c r="AO135" s="642">
        <v>0</v>
      </c>
      <c r="AP135" s="642">
        <v>0</v>
      </c>
      <c r="AQ135" s="642">
        <v>0</v>
      </c>
      <c r="AR135" s="642">
        <v>0</v>
      </c>
      <c r="AS135" s="642">
        <v>0</v>
      </c>
      <c r="AT135" s="642">
        <v>0</v>
      </c>
      <c r="AU135" s="642">
        <v>0</v>
      </c>
      <c r="AV135" s="642">
        <v>0</v>
      </c>
      <c r="AW135" s="643">
        <v>0</v>
      </c>
      <c r="AX135" s="643">
        <v>0</v>
      </c>
      <c r="AY135" s="642">
        <v>2</v>
      </c>
      <c r="AZ135" s="642">
        <v>6</v>
      </c>
      <c r="BA135" s="642">
        <v>0</v>
      </c>
      <c r="BB135" s="642">
        <v>0</v>
      </c>
      <c r="BC135" s="642">
        <v>0</v>
      </c>
      <c r="BD135" s="642">
        <v>0</v>
      </c>
      <c r="BE135" s="13">
        <f t="shared" si="67"/>
        <v>0</v>
      </c>
      <c r="BF135" s="13">
        <f t="shared" si="67"/>
        <v>0</v>
      </c>
      <c r="BG135" s="10">
        <f t="shared" si="68"/>
        <v>0</v>
      </c>
      <c r="BH135" s="13">
        <f t="shared" si="69"/>
        <v>2</v>
      </c>
      <c r="BI135" s="13">
        <f t="shared" si="69"/>
        <v>6</v>
      </c>
      <c r="BJ135" s="10">
        <f t="shared" si="70"/>
        <v>8</v>
      </c>
      <c r="BK135" s="44">
        <f t="shared" si="71"/>
        <v>2</v>
      </c>
      <c r="BL135" s="44">
        <f t="shared" si="71"/>
        <v>6</v>
      </c>
      <c r="BM135" s="11">
        <f t="shared" si="71"/>
        <v>8</v>
      </c>
      <c r="BN135" s="642">
        <v>0</v>
      </c>
      <c r="BO135" s="642">
        <v>0</v>
      </c>
      <c r="BP135" s="642">
        <v>0</v>
      </c>
      <c r="BQ135" s="642">
        <v>0</v>
      </c>
      <c r="BR135" s="642">
        <v>0</v>
      </c>
      <c r="BS135" s="642">
        <v>0</v>
      </c>
      <c r="BT135" s="642">
        <v>0</v>
      </c>
      <c r="BU135" s="642">
        <v>0</v>
      </c>
      <c r="BV135" s="644">
        <f t="shared" si="72"/>
        <v>0</v>
      </c>
      <c r="BW135" s="644">
        <f t="shared" si="72"/>
        <v>0</v>
      </c>
      <c r="BX135" s="44">
        <f t="shared" si="56"/>
        <v>0</v>
      </c>
      <c r="BY135" s="44">
        <f t="shared" si="56"/>
        <v>0</v>
      </c>
      <c r="BZ135" s="11">
        <f t="shared" si="57"/>
        <v>0</v>
      </c>
      <c r="CA135" s="14">
        <f t="shared" si="58"/>
        <v>2</v>
      </c>
      <c r="CB135" s="14">
        <f t="shared" si="58"/>
        <v>6</v>
      </c>
      <c r="CC135" s="13">
        <f t="shared" si="59"/>
        <v>0</v>
      </c>
      <c r="CD135" s="13">
        <f t="shared" si="59"/>
        <v>0</v>
      </c>
      <c r="CE135" s="13">
        <f t="shared" si="60"/>
        <v>2</v>
      </c>
      <c r="CF135" s="13">
        <f t="shared" si="60"/>
        <v>6</v>
      </c>
      <c r="CG135" s="289">
        <f t="shared" si="61"/>
        <v>8</v>
      </c>
      <c r="CJ135" s="1">
        <v>0</v>
      </c>
      <c r="CK135" s="6">
        <f t="shared" si="73"/>
        <v>1</v>
      </c>
      <c r="CL135" s="6">
        <v>0</v>
      </c>
      <c r="CM135" s="6">
        <v>0</v>
      </c>
      <c r="CN135" s="6">
        <f t="shared" si="74"/>
        <v>2</v>
      </c>
      <c r="CO135" s="6">
        <f t="shared" si="75"/>
        <v>6</v>
      </c>
    </row>
    <row r="136" spans="1:93" ht="15" x14ac:dyDescent="0.25">
      <c r="A136" s="1" t="s">
        <v>1491</v>
      </c>
      <c r="B136" s="6">
        <v>123</v>
      </c>
      <c r="C136" s="9">
        <v>123</v>
      </c>
      <c r="D136" s="641" t="s">
        <v>6</v>
      </c>
      <c r="E136" s="37" t="s">
        <v>28</v>
      </c>
      <c r="F136" s="645">
        <v>20319742</v>
      </c>
      <c r="G136" s="646" t="s">
        <v>390</v>
      </c>
      <c r="H136" s="9" t="s">
        <v>52</v>
      </c>
      <c r="I136" s="642">
        <v>0</v>
      </c>
      <c r="J136" s="642">
        <v>0</v>
      </c>
      <c r="K136" s="642">
        <v>0</v>
      </c>
      <c r="L136" s="642">
        <v>0</v>
      </c>
      <c r="M136" s="642">
        <v>0</v>
      </c>
      <c r="N136" s="642">
        <v>1</v>
      </c>
      <c r="O136" s="642">
        <v>1</v>
      </c>
      <c r="P136" s="642">
        <v>4</v>
      </c>
      <c r="Q136" s="14">
        <f t="shared" si="62"/>
        <v>1</v>
      </c>
      <c r="R136" s="14">
        <f t="shared" si="62"/>
        <v>5</v>
      </c>
      <c r="S136" s="10">
        <f t="shared" si="63"/>
        <v>6</v>
      </c>
      <c r="T136" s="642">
        <v>0</v>
      </c>
      <c r="U136" s="642">
        <v>0</v>
      </c>
      <c r="V136" s="642">
        <v>0</v>
      </c>
      <c r="W136" s="642">
        <v>0</v>
      </c>
      <c r="X136" s="642">
        <v>0</v>
      </c>
      <c r="Y136" s="642">
        <v>2</v>
      </c>
      <c r="Z136" s="623">
        <f t="shared" si="76"/>
        <v>0</v>
      </c>
      <c r="AA136" s="623">
        <f t="shared" si="76"/>
        <v>2</v>
      </c>
      <c r="AB136" s="10">
        <f t="shared" si="50"/>
        <v>2</v>
      </c>
      <c r="AC136" s="44">
        <f t="shared" si="64"/>
        <v>1</v>
      </c>
      <c r="AD136" s="44">
        <f t="shared" si="64"/>
        <v>7</v>
      </c>
      <c r="AE136" s="44">
        <f t="shared" si="51"/>
        <v>8</v>
      </c>
      <c r="AF136" s="12">
        <f t="shared" si="65"/>
        <v>0</v>
      </c>
      <c r="AG136" s="12">
        <f t="shared" si="66"/>
        <v>2</v>
      </c>
      <c r="AH136" s="10">
        <f t="shared" si="52"/>
        <v>2</v>
      </c>
      <c r="AI136" s="12">
        <f>VLOOKUP($F136,'Guru SertifikaSi'!$C$6:$G$675,'Guru SertifikaSi'!E$3,FALSE)</f>
        <v>1</v>
      </c>
      <c r="AJ136" s="12">
        <f>VLOOKUP($F136,'Guru SertifikaSi'!$C$6:$G$675,'Guru SertifikaSi'!F$3,FALSE)</f>
        <v>5</v>
      </c>
      <c r="AK136" s="10">
        <f t="shared" si="53"/>
        <v>6</v>
      </c>
      <c r="AL136" s="44">
        <f t="shared" si="54"/>
        <v>1</v>
      </c>
      <c r="AM136" s="44">
        <f t="shared" si="54"/>
        <v>7</v>
      </c>
      <c r="AN136" s="11">
        <f t="shared" si="55"/>
        <v>8</v>
      </c>
      <c r="AO136" s="642">
        <v>0</v>
      </c>
      <c r="AP136" s="642">
        <v>0</v>
      </c>
      <c r="AQ136" s="642">
        <v>0</v>
      </c>
      <c r="AR136" s="642">
        <v>0</v>
      </c>
      <c r="AS136" s="642">
        <v>0</v>
      </c>
      <c r="AT136" s="642">
        <v>0</v>
      </c>
      <c r="AU136" s="642">
        <v>0</v>
      </c>
      <c r="AV136" s="642">
        <v>0</v>
      </c>
      <c r="AW136" s="643">
        <v>0</v>
      </c>
      <c r="AX136" s="643">
        <v>0</v>
      </c>
      <c r="AY136" s="642">
        <v>0</v>
      </c>
      <c r="AZ136" s="642">
        <v>7</v>
      </c>
      <c r="BA136" s="642">
        <v>1</v>
      </c>
      <c r="BB136" s="642">
        <v>0</v>
      </c>
      <c r="BC136" s="642">
        <v>0</v>
      </c>
      <c r="BD136" s="642">
        <v>0</v>
      </c>
      <c r="BE136" s="13">
        <f t="shared" si="67"/>
        <v>0</v>
      </c>
      <c r="BF136" s="13">
        <f t="shared" si="67"/>
        <v>0</v>
      </c>
      <c r="BG136" s="10">
        <f t="shared" si="68"/>
        <v>0</v>
      </c>
      <c r="BH136" s="13">
        <f t="shared" si="69"/>
        <v>1</v>
      </c>
      <c r="BI136" s="13">
        <f t="shared" si="69"/>
        <v>7</v>
      </c>
      <c r="BJ136" s="10">
        <f t="shared" si="70"/>
        <v>8</v>
      </c>
      <c r="BK136" s="44">
        <f t="shared" si="71"/>
        <v>1</v>
      </c>
      <c r="BL136" s="44">
        <f t="shared" si="71"/>
        <v>7</v>
      </c>
      <c r="BM136" s="11">
        <f t="shared" si="71"/>
        <v>8</v>
      </c>
      <c r="BN136" s="642">
        <v>0</v>
      </c>
      <c r="BO136" s="642">
        <v>0</v>
      </c>
      <c r="BP136" s="642">
        <v>0</v>
      </c>
      <c r="BQ136" s="642">
        <v>0</v>
      </c>
      <c r="BR136" s="642">
        <v>0</v>
      </c>
      <c r="BS136" s="642">
        <v>0</v>
      </c>
      <c r="BT136" s="642">
        <v>0</v>
      </c>
      <c r="BU136" s="642">
        <v>0</v>
      </c>
      <c r="BV136" s="644">
        <f t="shared" si="72"/>
        <v>0</v>
      </c>
      <c r="BW136" s="644">
        <f t="shared" si="72"/>
        <v>0</v>
      </c>
      <c r="BX136" s="44">
        <f t="shared" si="56"/>
        <v>0</v>
      </c>
      <c r="BY136" s="44">
        <f t="shared" si="56"/>
        <v>0</v>
      </c>
      <c r="BZ136" s="11">
        <f t="shared" si="57"/>
        <v>0</v>
      </c>
      <c r="CA136" s="14">
        <f t="shared" si="58"/>
        <v>1</v>
      </c>
      <c r="CB136" s="14">
        <f t="shared" si="58"/>
        <v>7</v>
      </c>
      <c r="CC136" s="13">
        <f t="shared" si="59"/>
        <v>0</v>
      </c>
      <c r="CD136" s="13">
        <f t="shared" si="59"/>
        <v>0</v>
      </c>
      <c r="CE136" s="13">
        <f t="shared" si="60"/>
        <v>1</v>
      </c>
      <c r="CF136" s="13">
        <f t="shared" si="60"/>
        <v>7</v>
      </c>
      <c r="CG136" s="289">
        <f t="shared" si="61"/>
        <v>8</v>
      </c>
      <c r="CJ136" s="1">
        <v>1</v>
      </c>
      <c r="CK136" s="6">
        <f t="shared" si="73"/>
        <v>5</v>
      </c>
      <c r="CL136" s="6">
        <v>0</v>
      </c>
      <c r="CM136" s="6">
        <v>1</v>
      </c>
      <c r="CN136" s="6">
        <f t="shared" si="74"/>
        <v>0</v>
      </c>
      <c r="CO136" s="6">
        <f t="shared" si="75"/>
        <v>8</v>
      </c>
    </row>
    <row r="137" spans="1:93" ht="15" x14ac:dyDescent="0.25">
      <c r="A137" s="1" t="s">
        <v>1492</v>
      </c>
      <c r="B137" s="6">
        <v>124</v>
      </c>
      <c r="C137" s="9">
        <v>124</v>
      </c>
      <c r="D137" s="641" t="s">
        <v>6</v>
      </c>
      <c r="E137" s="37" t="s">
        <v>28</v>
      </c>
      <c r="F137" s="645">
        <v>20319741</v>
      </c>
      <c r="G137" s="646" t="s">
        <v>391</v>
      </c>
      <c r="H137" s="9" t="s">
        <v>52</v>
      </c>
      <c r="I137" s="642">
        <v>0</v>
      </c>
      <c r="J137" s="642">
        <v>0</v>
      </c>
      <c r="K137" s="642">
        <v>0</v>
      </c>
      <c r="L137" s="642">
        <v>0</v>
      </c>
      <c r="M137" s="642">
        <v>1</v>
      </c>
      <c r="N137" s="642">
        <v>2</v>
      </c>
      <c r="O137" s="642">
        <v>1</v>
      </c>
      <c r="P137" s="642">
        <v>4</v>
      </c>
      <c r="Q137" s="14">
        <f t="shared" si="62"/>
        <v>2</v>
      </c>
      <c r="R137" s="14">
        <f t="shared" si="62"/>
        <v>6</v>
      </c>
      <c r="S137" s="10">
        <f t="shared" si="63"/>
        <v>8</v>
      </c>
      <c r="T137" s="642">
        <v>0</v>
      </c>
      <c r="U137" s="642">
        <v>0</v>
      </c>
      <c r="V137" s="642">
        <v>0</v>
      </c>
      <c r="W137" s="642">
        <v>1</v>
      </c>
      <c r="X137" s="642">
        <v>0</v>
      </c>
      <c r="Y137" s="642">
        <v>3</v>
      </c>
      <c r="Z137" s="623">
        <f t="shared" si="76"/>
        <v>0</v>
      </c>
      <c r="AA137" s="623">
        <f t="shared" si="76"/>
        <v>4</v>
      </c>
      <c r="AB137" s="10">
        <f t="shared" si="50"/>
        <v>4</v>
      </c>
      <c r="AC137" s="44">
        <f t="shared" si="64"/>
        <v>2</v>
      </c>
      <c r="AD137" s="44">
        <f t="shared" si="64"/>
        <v>10</v>
      </c>
      <c r="AE137" s="44">
        <f t="shared" si="51"/>
        <v>12</v>
      </c>
      <c r="AF137" s="12">
        <f t="shared" si="65"/>
        <v>0</v>
      </c>
      <c r="AG137" s="12">
        <f t="shared" si="66"/>
        <v>4</v>
      </c>
      <c r="AH137" s="10">
        <f t="shared" si="52"/>
        <v>4</v>
      </c>
      <c r="AI137" s="12">
        <f>VLOOKUP($F137,'Guru SertifikaSi'!$C$6:$G$675,'Guru SertifikaSi'!E$3,FALSE)</f>
        <v>3</v>
      </c>
      <c r="AJ137" s="12">
        <f>VLOOKUP($F137,'Guru SertifikaSi'!$C$6:$G$675,'Guru SertifikaSi'!F$3,FALSE)</f>
        <v>5</v>
      </c>
      <c r="AK137" s="10">
        <f t="shared" si="53"/>
        <v>8</v>
      </c>
      <c r="AL137" s="44">
        <f t="shared" si="54"/>
        <v>3</v>
      </c>
      <c r="AM137" s="44">
        <f t="shared" si="54"/>
        <v>9</v>
      </c>
      <c r="AN137" s="11">
        <f t="shared" si="55"/>
        <v>12</v>
      </c>
      <c r="AO137" s="642">
        <v>0</v>
      </c>
      <c r="AP137" s="642">
        <v>0</v>
      </c>
      <c r="AQ137" s="642">
        <v>0</v>
      </c>
      <c r="AR137" s="642">
        <v>0</v>
      </c>
      <c r="AS137" s="642">
        <v>0</v>
      </c>
      <c r="AT137" s="642">
        <v>0</v>
      </c>
      <c r="AU137" s="642">
        <v>0</v>
      </c>
      <c r="AV137" s="642">
        <v>0</v>
      </c>
      <c r="AW137" s="643">
        <v>0</v>
      </c>
      <c r="AX137" s="643">
        <v>0</v>
      </c>
      <c r="AY137" s="642">
        <v>2</v>
      </c>
      <c r="AZ137" s="642">
        <v>9</v>
      </c>
      <c r="BA137" s="642">
        <v>1</v>
      </c>
      <c r="BB137" s="642">
        <v>0</v>
      </c>
      <c r="BC137" s="642">
        <v>0</v>
      </c>
      <c r="BD137" s="642">
        <v>0</v>
      </c>
      <c r="BE137" s="13">
        <f t="shared" si="67"/>
        <v>0</v>
      </c>
      <c r="BF137" s="13">
        <f t="shared" si="67"/>
        <v>0</v>
      </c>
      <c r="BG137" s="10">
        <f t="shared" si="68"/>
        <v>0</v>
      </c>
      <c r="BH137" s="13">
        <f t="shared" si="69"/>
        <v>3</v>
      </c>
      <c r="BI137" s="13">
        <f t="shared" si="69"/>
        <v>9</v>
      </c>
      <c r="BJ137" s="10">
        <f t="shared" si="70"/>
        <v>12</v>
      </c>
      <c r="BK137" s="44">
        <f t="shared" si="71"/>
        <v>3</v>
      </c>
      <c r="BL137" s="44">
        <f t="shared" si="71"/>
        <v>9</v>
      </c>
      <c r="BM137" s="11">
        <f t="shared" si="71"/>
        <v>12</v>
      </c>
      <c r="BN137" s="642">
        <v>0</v>
      </c>
      <c r="BO137" s="642">
        <v>0</v>
      </c>
      <c r="BP137" s="642">
        <v>0</v>
      </c>
      <c r="BQ137" s="642">
        <v>0</v>
      </c>
      <c r="BR137" s="642">
        <v>0</v>
      </c>
      <c r="BS137" s="642">
        <v>1</v>
      </c>
      <c r="BT137" s="642">
        <v>0</v>
      </c>
      <c r="BU137" s="642">
        <v>1</v>
      </c>
      <c r="BV137" s="644">
        <f t="shared" si="72"/>
        <v>0</v>
      </c>
      <c r="BW137" s="644">
        <f t="shared" si="72"/>
        <v>2</v>
      </c>
      <c r="BX137" s="44">
        <f t="shared" si="56"/>
        <v>0</v>
      </c>
      <c r="BY137" s="44">
        <f t="shared" si="56"/>
        <v>2</v>
      </c>
      <c r="BZ137" s="11">
        <f t="shared" si="57"/>
        <v>2</v>
      </c>
      <c r="CA137" s="14">
        <f t="shared" si="58"/>
        <v>2</v>
      </c>
      <c r="CB137" s="14">
        <f t="shared" si="58"/>
        <v>10</v>
      </c>
      <c r="CC137" s="13">
        <f t="shared" si="59"/>
        <v>0</v>
      </c>
      <c r="CD137" s="13">
        <f t="shared" si="59"/>
        <v>2</v>
      </c>
      <c r="CE137" s="13">
        <f t="shared" si="60"/>
        <v>2</v>
      </c>
      <c r="CF137" s="13">
        <f t="shared" si="60"/>
        <v>12</v>
      </c>
      <c r="CG137" s="289">
        <f t="shared" si="61"/>
        <v>14</v>
      </c>
      <c r="CJ137" s="1">
        <v>1</v>
      </c>
      <c r="CK137" s="6">
        <f t="shared" si="73"/>
        <v>5</v>
      </c>
      <c r="CL137" s="6">
        <v>1</v>
      </c>
      <c r="CM137" s="6">
        <v>0</v>
      </c>
      <c r="CN137" s="6">
        <f t="shared" si="74"/>
        <v>3</v>
      </c>
      <c r="CO137" s="6">
        <f t="shared" si="75"/>
        <v>9</v>
      </c>
    </row>
    <row r="138" spans="1:93" ht="15" x14ac:dyDescent="0.25">
      <c r="A138" s="1" t="s">
        <v>1493</v>
      </c>
      <c r="B138" s="6">
        <v>125</v>
      </c>
      <c r="C138" s="9">
        <v>125</v>
      </c>
      <c r="D138" s="641" t="s">
        <v>6</v>
      </c>
      <c r="E138" s="37" t="s">
        <v>28</v>
      </c>
      <c r="F138" s="645">
        <v>20319732</v>
      </c>
      <c r="G138" s="646" t="s">
        <v>392</v>
      </c>
      <c r="H138" s="9" t="s">
        <v>52</v>
      </c>
      <c r="I138" s="642">
        <v>0</v>
      </c>
      <c r="J138" s="642">
        <v>0</v>
      </c>
      <c r="K138" s="642">
        <v>0</v>
      </c>
      <c r="L138" s="642">
        <v>0</v>
      </c>
      <c r="M138" s="642">
        <v>2</v>
      </c>
      <c r="N138" s="642">
        <v>0</v>
      </c>
      <c r="O138" s="642">
        <v>1</v>
      </c>
      <c r="P138" s="642">
        <v>3</v>
      </c>
      <c r="Q138" s="14">
        <f t="shared" si="62"/>
        <v>3</v>
      </c>
      <c r="R138" s="14">
        <f t="shared" si="62"/>
        <v>3</v>
      </c>
      <c r="S138" s="10">
        <f t="shared" si="63"/>
        <v>6</v>
      </c>
      <c r="T138" s="642">
        <v>0</v>
      </c>
      <c r="U138" s="642">
        <v>0</v>
      </c>
      <c r="V138" s="642">
        <v>0</v>
      </c>
      <c r="W138" s="642">
        <v>0</v>
      </c>
      <c r="X138" s="642">
        <v>2</v>
      </c>
      <c r="Y138" s="642">
        <v>0</v>
      </c>
      <c r="Z138" s="623">
        <f t="shared" si="76"/>
        <v>2</v>
      </c>
      <c r="AA138" s="623">
        <f t="shared" si="76"/>
        <v>0</v>
      </c>
      <c r="AB138" s="10">
        <f t="shared" si="50"/>
        <v>2</v>
      </c>
      <c r="AC138" s="44">
        <f t="shared" si="64"/>
        <v>5</v>
      </c>
      <c r="AD138" s="44">
        <f t="shared" si="64"/>
        <v>3</v>
      </c>
      <c r="AE138" s="44">
        <f t="shared" si="51"/>
        <v>8</v>
      </c>
      <c r="AF138" s="12">
        <f t="shared" si="65"/>
        <v>3</v>
      </c>
      <c r="AG138" s="12">
        <f t="shared" si="66"/>
        <v>1</v>
      </c>
      <c r="AH138" s="10">
        <f t="shared" si="52"/>
        <v>4</v>
      </c>
      <c r="AI138" s="12">
        <f>VLOOKUP($F138,'Guru SertifikaSi'!$C$6:$G$675,'Guru SertifikaSi'!E$3,FALSE)</f>
        <v>2</v>
      </c>
      <c r="AJ138" s="12">
        <f>VLOOKUP($F138,'Guru SertifikaSi'!$C$6:$G$675,'Guru SertifikaSi'!F$3,FALSE)</f>
        <v>2</v>
      </c>
      <c r="AK138" s="10">
        <f t="shared" si="53"/>
        <v>4</v>
      </c>
      <c r="AL138" s="44">
        <f t="shared" si="54"/>
        <v>5</v>
      </c>
      <c r="AM138" s="44">
        <f t="shared" si="54"/>
        <v>3</v>
      </c>
      <c r="AN138" s="11">
        <f t="shared" si="55"/>
        <v>8</v>
      </c>
      <c r="AO138" s="642">
        <v>0</v>
      </c>
      <c r="AP138" s="642">
        <v>0</v>
      </c>
      <c r="AQ138" s="642">
        <v>0</v>
      </c>
      <c r="AR138" s="642">
        <v>0</v>
      </c>
      <c r="AS138" s="642">
        <v>0</v>
      </c>
      <c r="AT138" s="642">
        <v>0</v>
      </c>
      <c r="AU138" s="642">
        <v>0</v>
      </c>
      <c r="AV138" s="642">
        <v>0</v>
      </c>
      <c r="AW138" s="643">
        <v>0</v>
      </c>
      <c r="AX138" s="643">
        <v>0</v>
      </c>
      <c r="AY138" s="642">
        <v>5</v>
      </c>
      <c r="AZ138" s="642">
        <v>3</v>
      </c>
      <c r="BA138" s="642">
        <v>0</v>
      </c>
      <c r="BB138" s="642">
        <v>0</v>
      </c>
      <c r="BC138" s="642">
        <v>0</v>
      </c>
      <c r="BD138" s="642">
        <v>0</v>
      </c>
      <c r="BE138" s="13">
        <f t="shared" si="67"/>
        <v>0</v>
      </c>
      <c r="BF138" s="13">
        <f t="shared" si="67"/>
        <v>0</v>
      </c>
      <c r="BG138" s="10">
        <f t="shared" si="68"/>
        <v>0</v>
      </c>
      <c r="BH138" s="13">
        <f t="shared" si="69"/>
        <v>5</v>
      </c>
      <c r="BI138" s="13">
        <f t="shared" si="69"/>
        <v>3</v>
      </c>
      <c r="BJ138" s="10">
        <f t="shared" si="70"/>
        <v>8</v>
      </c>
      <c r="BK138" s="44">
        <f t="shared" si="71"/>
        <v>5</v>
      </c>
      <c r="BL138" s="44">
        <f t="shared" si="71"/>
        <v>3</v>
      </c>
      <c r="BM138" s="11">
        <f t="shared" si="71"/>
        <v>8</v>
      </c>
      <c r="BN138" s="642">
        <v>0</v>
      </c>
      <c r="BO138" s="642">
        <v>0</v>
      </c>
      <c r="BP138" s="642">
        <v>0</v>
      </c>
      <c r="BQ138" s="642">
        <v>0</v>
      </c>
      <c r="BR138" s="642">
        <v>0</v>
      </c>
      <c r="BS138" s="642">
        <v>0</v>
      </c>
      <c r="BT138" s="642">
        <v>1</v>
      </c>
      <c r="BU138" s="642">
        <v>0</v>
      </c>
      <c r="BV138" s="644">
        <f t="shared" si="72"/>
        <v>1</v>
      </c>
      <c r="BW138" s="644">
        <f t="shared" si="72"/>
        <v>0</v>
      </c>
      <c r="BX138" s="44">
        <f t="shared" si="56"/>
        <v>1</v>
      </c>
      <c r="BY138" s="44">
        <f t="shared" si="56"/>
        <v>0</v>
      </c>
      <c r="BZ138" s="11">
        <f t="shared" si="57"/>
        <v>1</v>
      </c>
      <c r="CA138" s="14">
        <f t="shared" si="58"/>
        <v>5</v>
      </c>
      <c r="CB138" s="14">
        <f t="shared" si="58"/>
        <v>3</v>
      </c>
      <c r="CC138" s="13">
        <f t="shared" si="59"/>
        <v>1</v>
      </c>
      <c r="CD138" s="13">
        <f t="shared" si="59"/>
        <v>0</v>
      </c>
      <c r="CE138" s="13">
        <f t="shared" si="60"/>
        <v>6</v>
      </c>
      <c r="CF138" s="13">
        <f t="shared" si="60"/>
        <v>3</v>
      </c>
      <c r="CG138" s="289">
        <f t="shared" si="61"/>
        <v>9</v>
      </c>
      <c r="CJ138" s="1">
        <v>1</v>
      </c>
      <c r="CK138" s="6">
        <f t="shared" si="73"/>
        <v>4</v>
      </c>
      <c r="CL138" s="6">
        <v>0</v>
      </c>
      <c r="CM138" s="6">
        <v>1</v>
      </c>
      <c r="CN138" s="6">
        <f t="shared" si="74"/>
        <v>5</v>
      </c>
      <c r="CO138" s="6">
        <f t="shared" si="75"/>
        <v>4</v>
      </c>
    </row>
    <row r="139" spans="1:93" ht="15" x14ac:dyDescent="0.25">
      <c r="A139" s="1" t="s">
        <v>1494</v>
      </c>
      <c r="B139" s="6">
        <v>126</v>
      </c>
      <c r="C139" s="9">
        <v>126</v>
      </c>
      <c r="D139" s="641" t="s">
        <v>6</v>
      </c>
      <c r="E139" s="37" t="s">
        <v>28</v>
      </c>
      <c r="F139" s="645">
        <v>20319743</v>
      </c>
      <c r="G139" s="646" t="s">
        <v>393</v>
      </c>
      <c r="H139" s="9" t="s">
        <v>52</v>
      </c>
      <c r="I139" s="642">
        <v>0</v>
      </c>
      <c r="J139" s="642">
        <v>0</v>
      </c>
      <c r="K139" s="642">
        <v>0</v>
      </c>
      <c r="L139" s="642">
        <v>0</v>
      </c>
      <c r="M139" s="642">
        <v>1</v>
      </c>
      <c r="N139" s="642">
        <v>0</v>
      </c>
      <c r="O139" s="642">
        <v>0</v>
      </c>
      <c r="P139" s="642">
        <v>2</v>
      </c>
      <c r="Q139" s="14">
        <f t="shared" si="62"/>
        <v>1</v>
      </c>
      <c r="R139" s="14">
        <f t="shared" si="62"/>
        <v>2</v>
      </c>
      <c r="S139" s="10">
        <f t="shared" si="63"/>
        <v>3</v>
      </c>
      <c r="T139" s="642">
        <v>0</v>
      </c>
      <c r="U139" s="642">
        <v>0</v>
      </c>
      <c r="V139" s="642">
        <v>1</v>
      </c>
      <c r="W139" s="642">
        <v>2</v>
      </c>
      <c r="X139" s="642">
        <v>0</v>
      </c>
      <c r="Y139" s="642">
        <v>1</v>
      </c>
      <c r="Z139" s="623">
        <f t="shared" si="76"/>
        <v>1</v>
      </c>
      <c r="AA139" s="623">
        <f t="shared" si="76"/>
        <v>3</v>
      </c>
      <c r="AB139" s="10">
        <f t="shared" si="50"/>
        <v>4</v>
      </c>
      <c r="AC139" s="44">
        <f t="shared" si="64"/>
        <v>2</v>
      </c>
      <c r="AD139" s="44">
        <f t="shared" si="64"/>
        <v>5</v>
      </c>
      <c r="AE139" s="44">
        <f t="shared" si="51"/>
        <v>7</v>
      </c>
      <c r="AF139" s="12">
        <f t="shared" si="65"/>
        <v>0</v>
      </c>
      <c r="AG139" s="12">
        <f t="shared" si="66"/>
        <v>4</v>
      </c>
      <c r="AH139" s="10">
        <f t="shared" si="52"/>
        <v>4</v>
      </c>
      <c r="AI139" s="12">
        <f>VLOOKUP($F139,'Guru SertifikaSi'!$C$6:$G$675,'Guru SertifikaSi'!E$3,FALSE)</f>
        <v>2</v>
      </c>
      <c r="AJ139" s="12">
        <f>VLOOKUP($F139,'Guru SertifikaSi'!$C$6:$G$675,'Guru SertifikaSi'!F$3,FALSE)</f>
        <v>1</v>
      </c>
      <c r="AK139" s="10">
        <f t="shared" si="53"/>
        <v>3</v>
      </c>
      <c r="AL139" s="44">
        <f t="shared" si="54"/>
        <v>2</v>
      </c>
      <c r="AM139" s="44">
        <f t="shared" si="54"/>
        <v>5</v>
      </c>
      <c r="AN139" s="11">
        <f t="shared" si="55"/>
        <v>7</v>
      </c>
      <c r="AO139" s="642">
        <v>0</v>
      </c>
      <c r="AP139" s="642">
        <v>0</v>
      </c>
      <c r="AQ139" s="642">
        <v>0</v>
      </c>
      <c r="AR139" s="642">
        <v>0</v>
      </c>
      <c r="AS139" s="642">
        <v>0</v>
      </c>
      <c r="AT139" s="642">
        <v>0</v>
      </c>
      <c r="AU139" s="642">
        <v>0</v>
      </c>
      <c r="AV139" s="642">
        <v>0</v>
      </c>
      <c r="AW139" s="643">
        <v>0</v>
      </c>
      <c r="AX139" s="643">
        <v>0</v>
      </c>
      <c r="AY139" s="642">
        <v>2</v>
      </c>
      <c r="AZ139" s="642">
        <v>5</v>
      </c>
      <c r="BA139" s="642">
        <v>0</v>
      </c>
      <c r="BB139" s="642">
        <v>0</v>
      </c>
      <c r="BC139" s="642">
        <v>0</v>
      </c>
      <c r="BD139" s="642">
        <v>0</v>
      </c>
      <c r="BE139" s="13">
        <f t="shared" si="67"/>
        <v>0</v>
      </c>
      <c r="BF139" s="13">
        <f t="shared" si="67"/>
        <v>0</v>
      </c>
      <c r="BG139" s="10">
        <f t="shared" si="68"/>
        <v>0</v>
      </c>
      <c r="BH139" s="13">
        <f t="shared" si="69"/>
        <v>2</v>
      </c>
      <c r="BI139" s="13">
        <f t="shared" si="69"/>
        <v>5</v>
      </c>
      <c r="BJ139" s="10">
        <f t="shared" si="70"/>
        <v>7</v>
      </c>
      <c r="BK139" s="44">
        <f t="shared" si="71"/>
        <v>2</v>
      </c>
      <c r="BL139" s="44">
        <f t="shared" si="71"/>
        <v>5</v>
      </c>
      <c r="BM139" s="11">
        <f t="shared" si="71"/>
        <v>7</v>
      </c>
      <c r="BN139" s="642">
        <v>0</v>
      </c>
      <c r="BO139" s="642">
        <v>0</v>
      </c>
      <c r="BP139" s="642">
        <v>0</v>
      </c>
      <c r="BQ139" s="642">
        <v>0</v>
      </c>
      <c r="BR139" s="642">
        <v>0</v>
      </c>
      <c r="BS139" s="642">
        <v>0</v>
      </c>
      <c r="BT139" s="642">
        <v>0</v>
      </c>
      <c r="BU139" s="642">
        <v>0</v>
      </c>
      <c r="BV139" s="644">
        <f t="shared" si="72"/>
        <v>0</v>
      </c>
      <c r="BW139" s="644">
        <f t="shared" si="72"/>
        <v>0</v>
      </c>
      <c r="BX139" s="44">
        <f t="shared" si="56"/>
        <v>0</v>
      </c>
      <c r="BY139" s="44">
        <f t="shared" si="56"/>
        <v>0</v>
      </c>
      <c r="BZ139" s="11">
        <f t="shared" si="57"/>
        <v>0</v>
      </c>
      <c r="CA139" s="14">
        <f t="shared" si="58"/>
        <v>2</v>
      </c>
      <c r="CB139" s="14">
        <f t="shared" si="58"/>
        <v>5</v>
      </c>
      <c r="CC139" s="13">
        <f t="shared" si="59"/>
        <v>0</v>
      </c>
      <c r="CD139" s="13">
        <f t="shared" si="59"/>
        <v>0</v>
      </c>
      <c r="CE139" s="13">
        <f t="shared" si="60"/>
        <v>2</v>
      </c>
      <c r="CF139" s="13">
        <f t="shared" si="60"/>
        <v>5</v>
      </c>
      <c r="CG139" s="289">
        <f t="shared" si="61"/>
        <v>7</v>
      </c>
      <c r="CJ139" s="1">
        <v>1</v>
      </c>
      <c r="CK139" s="6">
        <f t="shared" si="73"/>
        <v>3</v>
      </c>
      <c r="CL139" s="6">
        <v>0</v>
      </c>
      <c r="CM139" s="6">
        <v>1</v>
      </c>
      <c r="CN139" s="6">
        <f t="shared" si="74"/>
        <v>2</v>
      </c>
      <c r="CO139" s="6">
        <f t="shared" si="75"/>
        <v>6</v>
      </c>
    </row>
    <row r="140" spans="1:93" ht="15" x14ac:dyDescent="0.25">
      <c r="A140" s="1" t="s">
        <v>1495</v>
      </c>
      <c r="B140" s="6">
        <v>127</v>
      </c>
      <c r="C140" s="9">
        <v>127</v>
      </c>
      <c r="D140" s="641" t="s">
        <v>6</v>
      </c>
      <c r="E140" s="37" t="s">
        <v>28</v>
      </c>
      <c r="F140" s="645">
        <v>20319744</v>
      </c>
      <c r="G140" s="646" t="s">
        <v>394</v>
      </c>
      <c r="H140" s="9" t="s">
        <v>52</v>
      </c>
      <c r="I140" s="642">
        <v>0</v>
      </c>
      <c r="J140" s="642">
        <v>0</v>
      </c>
      <c r="K140" s="642">
        <v>0</v>
      </c>
      <c r="L140" s="642">
        <v>0</v>
      </c>
      <c r="M140" s="642">
        <v>1</v>
      </c>
      <c r="N140" s="642">
        <v>0</v>
      </c>
      <c r="O140" s="642">
        <v>0</v>
      </c>
      <c r="P140" s="642">
        <v>2</v>
      </c>
      <c r="Q140" s="14">
        <f t="shared" si="62"/>
        <v>1</v>
      </c>
      <c r="R140" s="14">
        <f t="shared" si="62"/>
        <v>2</v>
      </c>
      <c r="S140" s="10">
        <f t="shared" si="63"/>
        <v>3</v>
      </c>
      <c r="T140" s="642">
        <v>0</v>
      </c>
      <c r="U140" s="642">
        <v>0</v>
      </c>
      <c r="V140" s="642">
        <v>1</v>
      </c>
      <c r="W140" s="642">
        <v>3</v>
      </c>
      <c r="X140" s="642">
        <v>1</v>
      </c>
      <c r="Y140" s="642">
        <v>0</v>
      </c>
      <c r="Z140" s="623">
        <f t="shared" si="76"/>
        <v>2</v>
      </c>
      <c r="AA140" s="623">
        <f t="shared" si="76"/>
        <v>3</v>
      </c>
      <c r="AB140" s="10">
        <f t="shared" si="50"/>
        <v>5</v>
      </c>
      <c r="AC140" s="44">
        <f t="shared" si="64"/>
        <v>3</v>
      </c>
      <c r="AD140" s="44">
        <f t="shared" si="64"/>
        <v>5</v>
      </c>
      <c r="AE140" s="44">
        <f t="shared" si="51"/>
        <v>8</v>
      </c>
      <c r="AF140" s="12">
        <f t="shared" si="65"/>
        <v>2</v>
      </c>
      <c r="AG140" s="12">
        <f t="shared" si="66"/>
        <v>3</v>
      </c>
      <c r="AH140" s="10">
        <f t="shared" si="52"/>
        <v>5</v>
      </c>
      <c r="AI140" s="12">
        <f>VLOOKUP($F140,'Guru SertifikaSi'!$C$6:$G$675,'Guru SertifikaSi'!E$3,FALSE)</f>
        <v>1</v>
      </c>
      <c r="AJ140" s="12">
        <f>VLOOKUP($F140,'Guru SertifikaSi'!$C$6:$G$675,'Guru SertifikaSi'!F$3,FALSE)</f>
        <v>2</v>
      </c>
      <c r="AK140" s="10">
        <f t="shared" si="53"/>
        <v>3</v>
      </c>
      <c r="AL140" s="44">
        <f t="shared" si="54"/>
        <v>3</v>
      </c>
      <c r="AM140" s="44">
        <f t="shared" si="54"/>
        <v>5</v>
      </c>
      <c r="AN140" s="11">
        <f t="shared" si="55"/>
        <v>8</v>
      </c>
      <c r="AO140" s="642">
        <v>0</v>
      </c>
      <c r="AP140" s="642">
        <v>0</v>
      </c>
      <c r="AQ140" s="642">
        <v>0</v>
      </c>
      <c r="AR140" s="642">
        <v>0</v>
      </c>
      <c r="AS140" s="642">
        <v>0</v>
      </c>
      <c r="AT140" s="642">
        <v>0</v>
      </c>
      <c r="AU140" s="642">
        <v>0</v>
      </c>
      <c r="AV140" s="642">
        <v>0</v>
      </c>
      <c r="AW140" s="643">
        <v>0</v>
      </c>
      <c r="AX140" s="643">
        <v>0</v>
      </c>
      <c r="AY140" s="642">
        <v>3</v>
      </c>
      <c r="AZ140" s="642">
        <v>5</v>
      </c>
      <c r="BA140" s="642">
        <v>0</v>
      </c>
      <c r="BB140" s="642">
        <v>0</v>
      </c>
      <c r="BC140" s="642">
        <v>0</v>
      </c>
      <c r="BD140" s="642">
        <v>0</v>
      </c>
      <c r="BE140" s="13">
        <f t="shared" si="67"/>
        <v>0</v>
      </c>
      <c r="BF140" s="13">
        <f t="shared" si="67"/>
        <v>0</v>
      </c>
      <c r="BG140" s="10">
        <f t="shared" si="68"/>
        <v>0</v>
      </c>
      <c r="BH140" s="13">
        <f t="shared" si="69"/>
        <v>3</v>
      </c>
      <c r="BI140" s="13">
        <f t="shared" si="69"/>
        <v>5</v>
      </c>
      <c r="BJ140" s="10">
        <f t="shared" si="70"/>
        <v>8</v>
      </c>
      <c r="BK140" s="44">
        <f t="shared" si="71"/>
        <v>3</v>
      </c>
      <c r="BL140" s="44">
        <f t="shared" si="71"/>
        <v>5</v>
      </c>
      <c r="BM140" s="11">
        <f t="shared" si="71"/>
        <v>8</v>
      </c>
      <c r="BN140" s="642">
        <v>0</v>
      </c>
      <c r="BO140" s="642">
        <v>0</v>
      </c>
      <c r="BP140" s="642">
        <v>0</v>
      </c>
      <c r="BQ140" s="642">
        <v>0</v>
      </c>
      <c r="BR140" s="642">
        <v>0</v>
      </c>
      <c r="BS140" s="642">
        <v>0</v>
      </c>
      <c r="BT140" s="642">
        <v>0</v>
      </c>
      <c r="BU140" s="642">
        <v>0</v>
      </c>
      <c r="BV140" s="644">
        <f t="shared" si="72"/>
        <v>0</v>
      </c>
      <c r="BW140" s="644">
        <f t="shared" si="72"/>
        <v>0</v>
      </c>
      <c r="BX140" s="44">
        <f t="shared" si="56"/>
        <v>0</v>
      </c>
      <c r="BY140" s="44">
        <f t="shared" si="56"/>
        <v>0</v>
      </c>
      <c r="BZ140" s="11">
        <f t="shared" si="57"/>
        <v>0</v>
      </c>
      <c r="CA140" s="14">
        <f t="shared" si="58"/>
        <v>3</v>
      </c>
      <c r="CB140" s="14">
        <f t="shared" si="58"/>
        <v>5</v>
      </c>
      <c r="CC140" s="13">
        <f t="shared" si="59"/>
        <v>0</v>
      </c>
      <c r="CD140" s="13">
        <f t="shared" si="59"/>
        <v>0</v>
      </c>
      <c r="CE140" s="13">
        <f t="shared" si="60"/>
        <v>3</v>
      </c>
      <c r="CF140" s="13">
        <f t="shared" si="60"/>
        <v>5</v>
      </c>
      <c r="CG140" s="289">
        <f t="shared" si="61"/>
        <v>8</v>
      </c>
      <c r="CJ140" s="1">
        <v>1</v>
      </c>
      <c r="CK140" s="6">
        <f t="shared" si="73"/>
        <v>3</v>
      </c>
      <c r="CL140" s="6">
        <v>0</v>
      </c>
      <c r="CM140" s="6">
        <v>1</v>
      </c>
      <c r="CN140" s="6">
        <f t="shared" si="74"/>
        <v>3</v>
      </c>
      <c r="CO140" s="6">
        <f t="shared" si="75"/>
        <v>6</v>
      </c>
    </row>
    <row r="141" spans="1:93" ht="15" x14ac:dyDescent="0.25">
      <c r="A141" s="1" t="s">
        <v>1496</v>
      </c>
      <c r="B141" s="6">
        <v>128</v>
      </c>
      <c r="C141" s="9">
        <v>128</v>
      </c>
      <c r="D141" s="641" t="s">
        <v>6</v>
      </c>
      <c r="E141" s="37" t="s">
        <v>28</v>
      </c>
      <c r="F141" s="645">
        <v>20319818</v>
      </c>
      <c r="G141" s="646" t="s">
        <v>395</v>
      </c>
      <c r="H141" s="9" t="s">
        <v>52</v>
      </c>
      <c r="I141" s="642">
        <v>0</v>
      </c>
      <c r="J141" s="642">
        <v>0</v>
      </c>
      <c r="K141" s="642">
        <v>0</v>
      </c>
      <c r="L141" s="642">
        <v>0</v>
      </c>
      <c r="M141" s="642">
        <v>3</v>
      </c>
      <c r="N141" s="642">
        <v>1</v>
      </c>
      <c r="O141" s="642">
        <v>0</v>
      </c>
      <c r="P141" s="642">
        <v>3</v>
      </c>
      <c r="Q141" s="14">
        <f t="shared" si="62"/>
        <v>3</v>
      </c>
      <c r="R141" s="14">
        <f t="shared" si="62"/>
        <v>4</v>
      </c>
      <c r="S141" s="10">
        <f t="shared" si="63"/>
        <v>7</v>
      </c>
      <c r="T141" s="642">
        <v>0</v>
      </c>
      <c r="U141" s="642">
        <v>0</v>
      </c>
      <c r="V141" s="642">
        <v>0</v>
      </c>
      <c r="W141" s="642">
        <v>2</v>
      </c>
      <c r="X141" s="642">
        <v>0</v>
      </c>
      <c r="Y141" s="642">
        <v>1</v>
      </c>
      <c r="Z141" s="623">
        <f t="shared" si="76"/>
        <v>0</v>
      </c>
      <c r="AA141" s="623">
        <f t="shared" si="76"/>
        <v>3</v>
      </c>
      <c r="AB141" s="10">
        <f t="shared" ref="AB141:AB204" si="77">SUM(Z141:AA141)</f>
        <v>3</v>
      </c>
      <c r="AC141" s="44">
        <f t="shared" si="64"/>
        <v>3</v>
      </c>
      <c r="AD141" s="44">
        <f t="shared" si="64"/>
        <v>7</v>
      </c>
      <c r="AE141" s="44">
        <f t="shared" ref="AE141:AE204" si="78">SUM(AC141:AD141)</f>
        <v>10</v>
      </c>
      <c r="AF141" s="12">
        <f t="shared" si="65"/>
        <v>1</v>
      </c>
      <c r="AG141" s="12">
        <f t="shared" si="66"/>
        <v>3</v>
      </c>
      <c r="AH141" s="10">
        <f t="shared" ref="AH141:AH204" si="79">SUM(AF141:AG141)</f>
        <v>4</v>
      </c>
      <c r="AI141" s="12">
        <f>VLOOKUP($F141,'Guru SertifikaSi'!$C$6:$G$675,'Guru SertifikaSi'!E$3,FALSE)</f>
        <v>2</v>
      </c>
      <c r="AJ141" s="12">
        <f>VLOOKUP($F141,'Guru SertifikaSi'!$C$6:$G$675,'Guru SertifikaSi'!F$3,FALSE)</f>
        <v>4</v>
      </c>
      <c r="AK141" s="10">
        <f t="shared" ref="AK141:AK204" si="80">SUM(AI141:AJ141)</f>
        <v>6</v>
      </c>
      <c r="AL141" s="44">
        <f t="shared" ref="AL141:AM204" si="81">SUM(AF141,AI141)</f>
        <v>3</v>
      </c>
      <c r="AM141" s="44">
        <f t="shared" si="81"/>
        <v>7</v>
      </c>
      <c r="AN141" s="11">
        <f t="shared" ref="AN141:AN204" si="82">SUM(AL141:AM141)</f>
        <v>10</v>
      </c>
      <c r="AO141" s="642">
        <v>0</v>
      </c>
      <c r="AP141" s="642">
        <v>0</v>
      </c>
      <c r="AQ141" s="642">
        <v>0</v>
      </c>
      <c r="AR141" s="642">
        <v>0</v>
      </c>
      <c r="AS141" s="642">
        <v>0</v>
      </c>
      <c r="AT141" s="642">
        <v>1</v>
      </c>
      <c r="AU141" s="642">
        <v>0</v>
      </c>
      <c r="AV141" s="642">
        <v>0</v>
      </c>
      <c r="AW141" s="643">
        <v>0</v>
      </c>
      <c r="AX141" s="643">
        <v>0</v>
      </c>
      <c r="AY141" s="642">
        <v>2</v>
      </c>
      <c r="AZ141" s="642">
        <v>6</v>
      </c>
      <c r="BA141" s="642">
        <v>1</v>
      </c>
      <c r="BB141" s="642">
        <v>0</v>
      </c>
      <c r="BC141" s="642">
        <v>0</v>
      </c>
      <c r="BD141" s="642">
        <v>0</v>
      </c>
      <c r="BE141" s="13">
        <f t="shared" si="67"/>
        <v>0</v>
      </c>
      <c r="BF141" s="13">
        <f t="shared" si="67"/>
        <v>1</v>
      </c>
      <c r="BG141" s="10">
        <f t="shared" si="68"/>
        <v>1</v>
      </c>
      <c r="BH141" s="13">
        <f t="shared" si="69"/>
        <v>3</v>
      </c>
      <c r="BI141" s="13">
        <f t="shared" si="69"/>
        <v>6</v>
      </c>
      <c r="BJ141" s="10">
        <f t="shared" si="70"/>
        <v>9</v>
      </c>
      <c r="BK141" s="44">
        <f t="shared" si="71"/>
        <v>3</v>
      </c>
      <c r="BL141" s="44">
        <f t="shared" si="71"/>
        <v>7</v>
      </c>
      <c r="BM141" s="11">
        <f t="shared" si="71"/>
        <v>10</v>
      </c>
      <c r="BN141" s="642">
        <v>0</v>
      </c>
      <c r="BO141" s="642">
        <v>0</v>
      </c>
      <c r="BP141" s="642">
        <v>0</v>
      </c>
      <c r="BQ141" s="642">
        <v>0</v>
      </c>
      <c r="BR141" s="642">
        <v>0</v>
      </c>
      <c r="BS141" s="642">
        <v>0</v>
      </c>
      <c r="BT141" s="642">
        <v>1</v>
      </c>
      <c r="BU141" s="642">
        <v>0</v>
      </c>
      <c r="BV141" s="644">
        <f t="shared" si="72"/>
        <v>1</v>
      </c>
      <c r="BW141" s="644">
        <f t="shared" si="72"/>
        <v>0</v>
      </c>
      <c r="BX141" s="44">
        <f t="shared" ref="BX141:BY204" si="83">SUM(BN141,BV141)</f>
        <v>1</v>
      </c>
      <c r="BY141" s="44">
        <f t="shared" si="83"/>
        <v>0</v>
      </c>
      <c r="BZ141" s="11">
        <f t="shared" ref="BZ141:BZ204" si="84">SUM(BX141:BY141)</f>
        <v>1</v>
      </c>
      <c r="CA141" s="14">
        <f t="shared" ref="CA141:CB204" si="85">SUM(Q141,Z141)</f>
        <v>3</v>
      </c>
      <c r="CB141" s="14">
        <f t="shared" si="85"/>
        <v>7</v>
      </c>
      <c r="CC141" s="13">
        <f t="shared" ref="CC141:CD204" si="86">SUM(BN141,BV141)</f>
        <v>1</v>
      </c>
      <c r="CD141" s="13">
        <f t="shared" si="86"/>
        <v>0</v>
      </c>
      <c r="CE141" s="13">
        <f t="shared" ref="CE141:CF204" si="87">SUM(CA141,CC141)</f>
        <v>4</v>
      </c>
      <c r="CF141" s="13">
        <f t="shared" si="87"/>
        <v>7</v>
      </c>
      <c r="CG141" s="289">
        <f t="shared" ref="CG141:CG204" si="88">SUM(CE141:CF141)</f>
        <v>11</v>
      </c>
      <c r="CJ141" s="1">
        <v>1</v>
      </c>
      <c r="CK141" s="6">
        <f t="shared" si="73"/>
        <v>4</v>
      </c>
      <c r="CL141" s="6">
        <v>0</v>
      </c>
      <c r="CM141" s="6">
        <v>1</v>
      </c>
      <c r="CN141" s="6">
        <f t="shared" si="74"/>
        <v>2</v>
      </c>
      <c r="CO141" s="6">
        <f t="shared" si="75"/>
        <v>7</v>
      </c>
    </row>
    <row r="142" spans="1:93" ht="15" x14ac:dyDescent="0.25">
      <c r="A142" s="1" t="s">
        <v>1497</v>
      </c>
      <c r="B142" s="6">
        <v>129</v>
      </c>
      <c r="C142" s="9">
        <v>129</v>
      </c>
      <c r="D142" s="641" t="s">
        <v>6</v>
      </c>
      <c r="E142" s="37" t="s">
        <v>28</v>
      </c>
      <c r="F142" s="645">
        <v>20319171</v>
      </c>
      <c r="G142" s="646" t="s">
        <v>396</v>
      </c>
      <c r="H142" s="9" t="s">
        <v>52</v>
      </c>
      <c r="I142" s="642">
        <v>0</v>
      </c>
      <c r="J142" s="642">
        <v>1</v>
      </c>
      <c r="K142" s="642">
        <v>0</v>
      </c>
      <c r="L142" s="642">
        <v>0</v>
      </c>
      <c r="M142" s="642">
        <v>1</v>
      </c>
      <c r="N142" s="642">
        <v>2</v>
      </c>
      <c r="O142" s="642">
        <v>0</v>
      </c>
      <c r="P142" s="642">
        <v>2</v>
      </c>
      <c r="Q142" s="14">
        <f t="shared" ref="Q142:R205" si="89">SUM(I142,K142,M142,O142)</f>
        <v>1</v>
      </c>
      <c r="R142" s="14">
        <f t="shared" si="89"/>
        <v>5</v>
      </c>
      <c r="S142" s="10">
        <f t="shared" ref="S142:S205" si="90">SUM(Q142:R142)</f>
        <v>6</v>
      </c>
      <c r="T142" s="642">
        <v>0</v>
      </c>
      <c r="U142" s="642">
        <v>0</v>
      </c>
      <c r="V142" s="642">
        <v>0</v>
      </c>
      <c r="W142" s="642">
        <v>0</v>
      </c>
      <c r="X142" s="642">
        <v>2</v>
      </c>
      <c r="Y142" s="642">
        <v>2</v>
      </c>
      <c r="Z142" s="623">
        <f t="shared" si="76"/>
        <v>2</v>
      </c>
      <c r="AA142" s="623">
        <f t="shared" si="76"/>
        <v>2</v>
      </c>
      <c r="AB142" s="10">
        <f t="shared" si="77"/>
        <v>4</v>
      </c>
      <c r="AC142" s="44">
        <f t="shared" ref="AC142:AD205" si="91">SUM(Q142,Z142)</f>
        <v>3</v>
      </c>
      <c r="AD142" s="44">
        <f t="shared" si="91"/>
        <v>7</v>
      </c>
      <c r="AE142" s="44">
        <f t="shared" si="78"/>
        <v>10</v>
      </c>
      <c r="AF142" s="12">
        <f t="shared" si="65"/>
        <v>2</v>
      </c>
      <c r="AG142" s="12">
        <f t="shared" si="66"/>
        <v>6</v>
      </c>
      <c r="AH142" s="10">
        <f t="shared" si="79"/>
        <v>8</v>
      </c>
      <c r="AI142" s="12">
        <f>VLOOKUP($F142,'Guru SertifikaSi'!$C$6:$G$675,'Guru SertifikaSi'!E$3,FALSE)</f>
        <v>1</v>
      </c>
      <c r="AJ142" s="12">
        <f>VLOOKUP($F142,'Guru SertifikaSi'!$C$6:$G$675,'Guru SertifikaSi'!F$3,FALSE)</f>
        <v>1</v>
      </c>
      <c r="AK142" s="10">
        <f t="shared" si="80"/>
        <v>2</v>
      </c>
      <c r="AL142" s="44">
        <f t="shared" si="81"/>
        <v>3</v>
      </c>
      <c r="AM142" s="44">
        <f t="shared" si="81"/>
        <v>7</v>
      </c>
      <c r="AN142" s="11">
        <f t="shared" si="82"/>
        <v>10</v>
      </c>
      <c r="AO142" s="642">
        <v>0</v>
      </c>
      <c r="AP142" s="642">
        <v>0</v>
      </c>
      <c r="AQ142" s="642">
        <v>0</v>
      </c>
      <c r="AR142" s="642">
        <v>0</v>
      </c>
      <c r="AS142" s="642">
        <v>0</v>
      </c>
      <c r="AT142" s="642">
        <v>0</v>
      </c>
      <c r="AU142" s="642">
        <v>0</v>
      </c>
      <c r="AV142" s="642">
        <v>0</v>
      </c>
      <c r="AW142" s="643">
        <v>0</v>
      </c>
      <c r="AX142" s="643">
        <v>0</v>
      </c>
      <c r="AY142" s="642">
        <v>3</v>
      </c>
      <c r="AZ142" s="642">
        <v>7</v>
      </c>
      <c r="BA142" s="642">
        <v>0</v>
      </c>
      <c r="BB142" s="642">
        <v>0</v>
      </c>
      <c r="BC142" s="642">
        <v>0</v>
      </c>
      <c r="BD142" s="642">
        <v>0</v>
      </c>
      <c r="BE142" s="13">
        <f t="shared" ref="BE142:BF205" si="92">SUM(AO142,AQ142,AS142,AU142)</f>
        <v>0</v>
      </c>
      <c r="BF142" s="13">
        <f t="shared" si="92"/>
        <v>0</v>
      </c>
      <c r="BG142" s="10">
        <f t="shared" ref="BG142:BG205" si="93">SUM(BE142:BF142)</f>
        <v>0</v>
      </c>
      <c r="BH142" s="13">
        <f t="shared" ref="BH142:BI205" si="94">SUM(AW142,AY142,BA142,BC142)</f>
        <v>3</v>
      </c>
      <c r="BI142" s="13">
        <f t="shared" si="94"/>
        <v>7</v>
      </c>
      <c r="BJ142" s="10">
        <f t="shared" ref="BJ142:BJ205" si="95">SUM(BH142:BI142)</f>
        <v>10</v>
      </c>
      <c r="BK142" s="44">
        <f t="shared" ref="BK142:BM205" si="96">SUM(BE142,BH142)</f>
        <v>3</v>
      </c>
      <c r="BL142" s="44">
        <f t="shared" si="96"/>
        <v>7</v>
      </c>
      <c r="BM142" s="11">
        <f t="shared" si="96"/>
        <v>10</v>
      </c>
      <c r="BN142" s="642">
        <v>0</v>
      </c>
      <c r="BO142" s="642">
        <v>0</v>
      </c>
      <c r="BP142" s="642">
        <v>0</v>
      </c>
      <c r="BQ142" s="642">
        <v>0</v>
      </c>
      <c r="BR142" s="642">
        <v>0</v>
      </c>
      <c r="BS142" s="642">
        <v>0</v>
      </c>
      <c r="BT142" s="642">
        <v>0</v>
      </c>
      <c r="BU142" s="642">
        <v>0</v>
      </c>
      <c r="BV142" s="644">
        <f t="shared" ref="BV142:BW205" si="97">SUM(BP142,BR142,BT142)</f>
        <v>0</v>
      </c>
      <c r="BW142" s="644">
        <f t="shared" si="97"/>
        <v>0</v>
      </c>
      <c r="BX142" s="44">
        <f t="shared" si="83"/>
        <v>0</v>
      </c>
      <c r="BY142" s="44">
        <f t="shared" si="83"/>
        <v>0</v>
      </c>
      <c r="BZ142" s="11">
        <f t="shared" si="84"/>
        <v>0</v>
      </c>
      <c r="CA142" s="14">
        <f t="shared" si="85"/>
        <v>3</v>
      </c>
      <c r="CB142" s="14">
        <f t="shared" si="85"/>
        <v>7</v>
      </c>
      <c r="CC142" s="13">
        <f t="shared" si="86"/>
        <v>0</v>
      </c>
      <c r="CD142" s="13">
        <f t="shared" si="86"/>
        <v>0</v>
      </c>
      <c r="CE142" s="13">
        <f t="shared" si="87"/>
        <v>3</v>
      </c>
      <c r="CF142" s="13">
        <f t="shared" si="87"/>
        <v>7</v>
      </c>
      <c r="CG142" s="289">
        <f t="shared" si="88"/>
        <v>10</v>
      </c>
      <c r="CJ142" s="1">
        <v>1</v>
      </c>
      <c r="CK142" s="6">
        <f t="shared" si="73"/>
        <v>3</v>
      </c>
      <c r="CL142" s="6">
        <v>0</v>
      </c>
      <c r="CM142" s="6">
        <v>1</v>
      </c>
      <c r="CN142" s="6">
        <f t="shared" si="74"/>
        <v>3</v>
      </c>
      <c r="CO142" s="6">
        <f t="shared" si="75"/>
        <v>8</v>
      </c>
    </row>
    <row r="143" spans="1:93" ht="15" x14ac:dyDescent="0.25">
      <c r="A143" s="1" t="s">
        <v>1498</v>
      </c>
      <c r="B143" s="6">
        <v>130</v>
      </c>
      <c r="C143" s="9">
        <v>130</v>
      </c>
      <c r="D143" s="641" t="s">
        <v>6</v>
      </c>
      <c r="E143" s="37" t="s">
        <v>28</v>
      </c>
      <c r="F143" s="645">
        <v>20319169</v>
      </c>
      <c r="G143" s="646" t="s">
        <v>397</v>
      </c>
      <c r="H143" s="9" t="s">
        <v>52</v>
      </c>
      <c r="I143" s="642">
        <v>0</v>
      </c>
      <c r="J143" s="642">
        <v>0</v>
      </c>
      <c r="K143" s="642">
        <v>0</v>
      </c>
      <c r="L143" s="642">
        <v>0</v>
      </c>
      <c r="M143" s="642">
        <v>0</v>
      </c>
      <c r="N143" s="642">
        <v>0</v>
      </c>
      <c r="O143" s="642">
        <v>2</v>
      </c>
      <c r="P143" s="642">
        <v>2</v>
      </c>
      <c r="Q143" s="14">
        <f t="shared" si="89"/>
        <v>2</v>
      </c>
      <c r="R143" s="14">
        <f t="shared" si="89"/>
        <v>2</v>
      </c>
      <c r="S143" s="10">
        <f t="shared" si="90"/>
        <v>4</v>
      </c>
      <c r="T143" s="642">
        <v>0</v>
      </c>
      <c r="U143" s="642">
        <v>0</v>
      </c>
      <c r="V143" s="642">
        <v>0</v>
      </c>
      <c r="W143" s="642">
        <v>0</v>
      </c>
      <c r="X143" s="642">
        <v>2</v>
      </c>
      <c r="Y143" s="642">
        <v>3</v>
      </c>
      <c r="Z143" s="623">
        <f t="shared" ref="Z143:AA206" si="98">SUM(T143,V143,X143)</f>
        <v>2</v>
      </c>
      <c r="AA143" s="623">
        <f t="shared" si="98"/>
        <v>3</v>
      </c>
      <c r="AB143" s="10">
        <f t="shared" si="77"/>
        <v>5</v>
      </c>
      <c r="AC143" s="44">
        <f t="shared" si="91"/>
        <v>4</v>
      </c>
      <c r="AD143" s="44">
        <f t="shared" si="91"/>
        <v>5</v>
      </c>
      <c r="AE143" s="44">
        <f t="shared" si="78"/>
        <v>9</v>
      </c>
      <c r="AF143" s="12">
        <f t="shared" ref="AF143:AF206" si="99">IF(AC143-AI143&lt;1,0,AC143-AI143)</f>
        <v>0</v>
      </c>
      <c r="AG143" s="12">
        <f t="shared" ref="AG143:AG206" si="100">AE143-AK143-AF143</f>
        <v>4</v>
      </c>
      <c r="AH143" s="10">
        <f t="shared" si="79"/>
        <v>4</v>
      </c>
      <c r="AI143" s="12">
        <f>VLOOKUP($F143,'Guru SertifikaSi'!$C$6:$G$675,'Guru SertifikaSi'!E$3,FALSE)</f>
        <v>4</v>
      </c>
      <c r="AJ143" s="12">
        <f>VLOOKUP($F143,'Guru SertifikaSi'!$C$6:$G$675,'Guru SertifikaSi'!F$3,FALSE)</f>
        <v>1</v>
      </c>
      <c r="AK143" s="10">
        <f t="shared" si="80"/>
        <v>5</v>
      </c>
      <c r="AL143" s="44">
        <f t="shared" si="81"/>
        <v>4</v>
      </c>
      <c r="AM143" s="44">
        <f t="shared" si="81"/>
        <v>5</v>
      </c>
      <c r="AN143" s="11">
        <f t="shared" si="82"/>
        <v>9</v>
      </c>
      <c r="AO143" s="642">
        <v>0</v>
      </c>
      <c r="AP143" s="642">
        <v>0</v>
      </c>
      <c r="AQ143" s="642">
        <v>0</v>
      </c>
      <c r="AR143" s="642">
        <v>0</v>
      </c>
      <c r="AS143" s="642">
        <v>0</v>
      </c>
      <c r="AT143" s="642">
        <v>0</v>
      </c>
      <c r="AU143" s="642">
        <v>0</v>
      </c>
      <c r="AV143" s="642">
        <v>0</v>
      </c>
      <c r="AW143" s="643">
        <v>0</v>
      </c>
      <c r="AX143" s="643">
        <v>0</v>
      </c>
      <c r="AY143" s="642">
        <v>4</v>
      </c>
      <c r="AZ143" s="642">
        <v>5</v>
      </c>
      <c r="BA143" s="642">
        <v>0</v>
      </c>
      <c r="BB143" s="642">
        <v>0</v>
      </c>
      <c r="BC143" s="642">
        <v>0</v>
      </c>
      <c r="BD143" s="642">
        <v>0</v>
      </c>
      <c r="BE143" s="13">
        <f t="shared" si="92"/>
        <v>0</v>
      </c>
      <c r="BF143" s="13">
        <f t="shared" si="92"/>
        <v>0</v>
      </c>
      <c r="BG143" s="10">
        <f t="shared" si="93"/>
        <v>0</v>
      </c>
      <c r="BH143" s="13">
        <f t="shared" si="94"/>
        <v>4</v>
      </c>
      <c r="BI143" s="13">
        <f t="shared" si="94"/>
        <v>5</v>
      </c>
      <c r="BJ143" s="10">
        <f t="shared" si="95"/>
        <v>9</v>
      </c>
      <c r="BK143" s="44">
        <f t="shared" si="96"/>
        <v>4</v>
      </c>
      <c r="BL143" s="44">
        <f t="shared" si="96"/>
        <v>5</v>
      </c>
      <c r="BM143" s="11">
        <f t="shared" si="96"/>
        <v>9</v>
      </c>
      <c r="BN143" s="642">
        <v>0</v>
      </c>
      <c r="BO143" s="642">
        <v>0</v>
      </c>
      <c r="BP143" s="642">
        <v>0</v>
      </c>
      <c r="BQ143" s="642">
        <v>0</v>
      </c>
      <c r="BR143" s="642">
        <v>0</v>
      </c>
      <c r="BS143" s="642">
        <v>0</v>
      </c>
      <c r="BT143" s="642">
        <v>1</v>
      </c>
      <c r="BU143" s="642">
        <v>0</v>
      </c>
      <c r="BV143" s="644">
        <f t="shared" si="97"/>
        <v>1</v>
      </c>
      <c r="BW143" s="644">
        <f t="shared" si="97"/>
        <v>0</v>
      </c>
      <c r="BX143" s="44">
        <f t="shared" si="83"/>
        <v>1</v>
      </c>
      <c r="BY143" s="44">
        <f t="shared" si="83"/>
        <v>0</v>
      </c>
      <c r="BZ143" s="11">
        <f t="shared" si="84"/>
        <v>1</v>
      </c>
      <c r="CA143" s="14">
        <f t="shared" si="85"/>
        <v>4</v>
      </c>
      <c r="CB143" s="14">
        <f t="shared" si="85"/>
        <v>5</v>
      </c>
      <c r="CC143" s="13">
        <f t="shared" si="86"/>
        <v>1</v>
      </c>
      <c r="CD143" s="13">
        <f t="shared" si="86"/>
        <v>0</v>
      </c>
      <c r="CE143" s="13">
        <f t="shared" si="87"/>
        <v>5</v>
      </c>
      <c r="CF143" s="13">
        <f t="shared" si="87"/>
        <v>5</v>
      </c>
      <c r="CG143" s="289">
        <f t="shared" si="88"/>
        <v>10</v>
      </c>
      <c r="CJ143" s="1">
        <v>1</v>
      </c>
      <c r="CK143" s="6">
        <f t="shared" ref="CK143:CK206" si="101">CJ143+P143</f>
        <v>3</v>
      </c>
      <c r="CL143" s="6">
        <v>0</v>
      </c>
      <c r="CM143" s="6">
        <v>1</v>
      </c>
      <c r="CN143" s="6">
        <f t="shared" ref="CN143:CN206" si="102">AY143+CL143</f>
        <v>4</v>
      </c>
      <c r="CO143" s="6">
        <f t="shared" ref="CO143:CO206" si="103">AZ143+CM143</f>
        <v>6</v>
      </c>
    </row>
    <row r="144" spans="1:93" ht="15" x14ac:dyDescent="0.25">
      <c r="A144" s="1" t="s">
        <v>1499</v>
      </c>
      <c r="B144" s="6">
        <v>131</v>
      </c>
      <c r="C144" s="9">
        <v>131</v>
      </c>
      <c r="D144" s="641" t="s">
        <v>6</v>
      </c>
      <c r="E144" s="37" t="s">
        <v>28</v>
      </c>
      <c r="F144" s="645">
        <v>20319168</v>
      </c>
      <c r="G144" s="646" t="s">
        <v>398</v>
      </c>
      <c r="H144" s="9" t="s">
        <v>52</v>
      </c>
      <c r="I144" s="642">
        <v>0</v>
      </c>
      <c r="J144" s="642">
        <v>0</v>
      </c>
      <c r="K144" s="642">
        <v>0</v>
      </c>
      <c r="L144" s="642">
        <v>0</v>
      </c>
      <c r="M144" s="642">
        <v>1</v>
      </c>
      <c r="N144" s="642">
        <v>0</v>
      </c>
      <c r="O144" s="642">
        <v>2</v>
      </c>
      <c r="P144" s="642">
        <v>1</v>
      </c>
      <c r="Q144" s="14">
        <f t="shared" si="89"/>
        <v>3</v>
      </c>
      <c r="R144" s="14">
        <f t="shared" si="89"/>
        <v>1</v>
      </c>
      <c r="S144" s="10">
        <f t="shared" si="90"/>
        <v>4</v>
      </c>
      <c r="T144" s="642">
        <v>0</v>
      </c>
      <c r="U144" s="642">
        <v>0</v>
      </c>
      <c r="V144" s="642">
        <v>1</v>
      </c>
      <c r="W144" s="642">
        <v>1</v>
      </c>
      <c r="X144" s="642">
        <v>0</v>
      </c>
      <c r="Y144" s="642">
        <v>0</v>
      </c>
      <c r="Z144" s="623">
        <f t="shared" si="98"/>
        <v>1</v>
      </c>
      <c r="AA144" s="623">
        <f t="shared" si="98"/>
        <v>1</v>
      </c>
      <c r="AB144" s="10">
        <f t="shared" si="77"/>
        <v>2</v>
      </c>
      <c r="AC144" s="44">
        <f t="shared" si="91"/>
        <v>4</v>
      </c>
      <c r="AD144" s="44">
        <f t="shared" si="91"/>
        <v>2</v>
      </c>
      <c r="AE144" s="44">
        <f t="shared" si="78"/>
        <v>6</v>
      </c>
      <c r="AF144" s="12">
        <f t="shared" si="99"/>
        <v>0</v>
      </c>
      <c r="AG144" s="12">
        <f t="shared" si="100"/>
        <v>2</v>
      </c>
      <c r="AH144" s="10">
        <f t="shared" si="79"/>
        <v>2</v>
      </c>
      <c r="AI144" s="12">
        <f>VLOOKUP($F144,'Guru SertifikaSi'!$C$6:$G$675,'Guru SertifikaSi'!E$3,FALSE)</f>
        <v>4</v>
      </c>
      <c r="AJ144" s="12">
        <f>VLOOKUP($F144,'Guru SertifikaSi'!$C$6:$G$675,'Guru SertifikaSi'!F$3,FALSE)</f>
        <v>0</v>
      </c>
      <c r="AK144" s="10">
        <f t="shared" si="80"/>
        <v>4</v>
      </c>
      <c r="AL144" s="44">
        <f t="shared" si="81"/>
        <v>4</v>
      </c>
      <c r="AM144" s="44">
        <f t="shared" si="81"/>
        <v>2</v>
      </c>
      <c r="AN144" s="11">
        <f t="shared" si="82"/>
        <v>6</v>
      </c>
      <c r="AO144" s="642">
        <v>0</v>
      </c>
      <c r="AP144" s="642">
        <v>0</v>
      </c>
      <c r="AQ144" s="642">
        <v>0</v>
      </c>
      <c r="AR144" s="642">
        <v>0</v>
      </c>
      <c r="AS144" s="642">
        <v>0</v>
      </c>
      <c r="AT144" s="642">
        <v>0</v>
      </c>
      <c r="AU144" s="642">
        <v>0</v>
      </c>
      <c r="AV144" s="642">
        <v>0</v>
      </c>
      <c r="AW144" s="643">
        <v>0</v>
      </c>
      <c r="AX144" s="643">
        <v>0</v>
      </c>
      <c r="AY144" s="642">
        <v>4</v>
      </c>
      <c r="AZ144" s="642">
        <v>2</v>
      </c>
      <c r="BA144" s="642">
        <v>0</v>
      </c>
      <c r="BB144" s="642">
        <v>0</v>
      </c>
      <c r="BC144" s="642">
        <v>0</v>
      </c>
      <c r="BD144" s="642">
        <v>0</v>
      </c>
      <c r="BE144" s="13">
        <f t="shared" si="92"/>
        <v>0</v>
      </c>
      <c r="BF144" s="13">
        <f t="shared" si="92"/>
        <v>0</v>
      </c>
      <c r="BG144" s="10">
        <f t="shared" si="93"/>
        <v>0</v>
      </c>
      <c r="BH144" s="13">
        <f t="shared" si="94"/>
        <v>4</v>
      </c>
      <c r="BI144" s="13">
        <f t="shared" si="94"/>
        <v>2</v>
      </c>
      <c r="BJ144" s="10">
        <f t="shared" si="95"/>
        <v>6</v>
      </c>
      <c r="BK144" s="44">
        <f t="shared" si="96"/>
        <v>4</v>
      </c>
      <c r="BL144" s="44">
        <f t="shared" si="96"/>
        <v>2</v>
      </c>
      <c r="BM144" s="11">
        <f t="shared" si="96"/>
        <v>6</v>
      </c>
      <c r="BN144" s="642">
        <v>0</v>
      </c>
      <c r="BO144" s="642">
        <v>0</v>
      </c>
      <c r="BP144" s="642">
        <v>0</v>
      </c>
      <c r="BQ144" s="642">
        <v>0</v>
      </c>
      <c r="BR144" s="642">
        <v>0</v>
      </c>
      <c r="BS144" s="642">
        <v>0</v>
      </c>
      <c r="BT144" s="642">
        <v>0</v>
      </c>
      <c r="BU144" s="642">
        <v>0</v>
      </c>
      <c r="BV144" s="644">
        <f t="shared" si="97"/>
        <v>0</v>
      </c>
      <c r="BW144" s="644">
        <f t="shared" si="97"/>
        <v>0</v>
      </c>
      <c r="BX144" s="44">
        <f t="shared" si="83"/>
        <v>0</v>
      </c>
      <c r="BY144" s="44">
        <f t="shared" si="83"/>
        <v>0</v>
      </c>
      <c r="BZ144" s="11">
        <f t="shared" si="84"/>
        <v>0</v>
      </c>
      <c r="CA144" s="14">
        <f t="shared" si="85"/>
        <v>4</v>
      </c>
      <c r="CB144" s="14">
        <f t="shared" si="85"/>
        <v>2</v>
      </c>
      <c r="CC144" s="13">
        <f t="shared" si="86"/>
        <v>0</v>
      </c>
      <c r="CD144" s="13">
        <f t="shared" si="86"/>
        <v>0</v>
      </c>
      <c r="CE144" s="13">
        <f t="shared" si="87"/>
        <v>4</v>
      </c>
      <c r="CF144" s="13">
        <f t="shared" si="87"/>
        <v>2</v>
      </c>
      <c r="CG144" s="289">
        <f t="shared" si="88"/>
        <v>6</v>
      </c>
      <c r="CJ144" s="1">
        <v>1</v>
      </c>
      <c r="CK144" s="6">
        <f t="shared" si="101"/>
        <v>2</v>
      </c>
      <c r="CL144" s="6">
        <v>0</v>
      </c>
      <c r="CM144" s="6">
        <v>1</v>
      </c>
      <c r="CN144" s="6">
        <f t="shared" si="102"/>
        <v>4</v>
      </c>
      <c r="CO144" s="6">
        <f t="shared" si="103"/>
        <v>3</v>
      </c>
    </row>
    <row r="145" spans="1:93" ht="15" x14ac:dyDescent="0.25">
      <c r="A145" s="1" t="s">
        <v>1500</v>
      </c>
      <c r="B145" s="6">
        <v>132</v>
      </c>
      <c r="C145" s="9">
        <v>132</v>
      </c>
      <c r="D145" s="641" t="s">
        <v>6</v>
      </c>
      <c r="E145" s="37" t="s">
        <v>28</v>
      </c>
      <c r="F145" s="645">
        <v>20319226</v>
      </c>
      <c r="G145" s="646" t="s">
        <v>399</v>
      </c>
      <c r="H145" s="9" t="s">
        <v>52</v>
      </c>
      <c r="I145" s="642">
        <v>0</v>
      </c>
      <c r="J145" s="642">
        <v>0</v>
      </c>
      <c r="K145" s="642">
        <v>0</v>
      </c>
      <c r="L145" s="642">
        <v>0</v>
      </c>
      <c r="M145" s="642">
        <v>2</v>
      </c>
      <c r="N145" s="642">
        <v>1</v>
      </c>
      <c r="O145" s="642">
        <v>1</v>
      </c>
      <c r="P145" s="642">
        <v>2</v>
      </c>
      <c r="Q145" s="14">
        <f t="shared" si="89"/>
        <v>3</v>
      </c>
      <c r="R145" s="14">
        <f t="shared" si="89"/>
        <v>3</v>
      </c>
      <c r="S145" s="10">
        <f t="shared" si="90"/>
        <v>6</v>
      </c>
      <c r="T145" s="642">
        <v>0</v>
      </c>
      <c r="U145" s="642">
        <v>0</v>
      </c>
      <c r="V145" s="642">
        <v>0</v>
      </c>
      <c r="W145" s="642">
        <v>1</v>
      </c>
      <c r="X145" s="642">
        <v>0</v>
      </c>
      <c r="Y145" s="642">
        <v>1</v>
      </c>
      <c r="Z145" s="623">
        <f t="shared" si="98"/>
        <v>0</v>
      </c>
      <c r="AA145" s="623">
        <f t="shared" si="98"/>
        <v>2</v>
      </c>
      <c r="AB145" s="10">
        <f t="shared" si="77"/>
        <v>2</v>
      </c>
      <c r="AC145" s="44">
        <f t="shared" si="91"/>
        <v>3</v>
      </c>
      <c r="AD145" s="44">
        <f t="shared" si="91"/>
        <v>5</v>
      </c>
      <c r="AE145" s="44">
        <f t="shared" si="78"/>
        <v>8</v>
      </c>
      <c r="AF145" s="12">
        <f t="shared" si="99"/>
        <v>0</v>
      </c>
      <c r="AG145" s="12">
        <f t="shared" si="100"/>
        <v>4</v>
      </c>
      <c r="AH145" s="10">
        <f t="shared" si="79"/>
        <v>4</v>
      </c>
      <c r="AI145" s="12">
        <f>VLOOKUP($F145,'Guru SertifikaSi'!$C$6:$G$675,'Guru SertifikaSi'!E$3,FALSE)</f>
        <v>3</v>
      </c>
      <c r="AJ145" s="12">
        <f>VLOOKUP($F145,'Guru SertifikaSi'!$C$6:$G$675,'Guru SertifikaSi'!F$3,FALSE)</f>
        <v>1</v>
      </c>
      <c r="AK145" s="10">
        <f t="shared" si="80"/>
        <v>4</v>
      </c>
      <c r="AL145" s="44">
        <f t="shared" si="81"/>
        <v>3</v>
      </c>
      <c r="AM145" s="44">
        <f t="shared" si="81"/>
        <v>5</v>
      </c>
      <c r="AN145" s="11">
        <f t="shared" si="82"/>
        <v>8</v>
      </c>
      <c r="AO145" s="642">
        <v>0</v>
      </c>
      <c r="AP145" s="642">
        <v>0</v>
      </c>
      <c r="AQ145" s="642">
        <v>0</v>
      </c>
      <c r="AR145" s="642">
        <v>0</v>
      </c>
      <c r="AS145" s="642">
        <v>0</v>
      </c>
      <c r="AT145" s="642">
        <v>0</v>
      </c>
      <c r="AU145" s="642">
        <v>0</v>
      </c>
      <c r="AV145" s="642">
        <v>0</v>
      </c>
      <c r="AW145" s="643">
        <v>0</v>
      </c>
      <c r="AX145" s="643">
        <v>0</v>
      </c>
      <c r="AY145" s="642">
        <v>3</v>
      </c>
      <c r="AZ145" s="642">
        <v>5</v>
      </c>
      <c r="BA145" s="642">
        <v>0</v>
      </c>
      <c r="BB145" s="642">
        <v>0</v>
      </c>
      <c r="BC145" s="642">
        <v>0</v>
      </c>
      <c r="BD145" s="642">
        <v>0</v>
      </c>
      <c r="BE145" s="13">
        <f t="shared" si="92"/>
        <v>0</v>
      </c>
      <c r="BF145" s="13">
        <f t="shared" si="92"/>
        <v>0</v>
      </c>
      <c r="BG145" s="10">
        <f t="shared" si="93"/>
        <v>0</v>
      </c>
      <c r="BH145" s="13">
        <f t="shared" si="94"/>
        <v>3</v>
      </c>
      <c r="BI145" s="13">
        <f t="shared" si="94"/>
        <v>5</v>
      </c>
      <c r="BJ145" s="10">
        <f t="shared" si="95"/>
        <v>8</v>
      </c>
      <c r="BK145" s="44">
        <f t="shared" si="96"/>
        <v>3</v>
      </c>
      <c r="BL145" s="44">
        <f t="shared" si="96"/>
        <v>5</v>
      </c>
      <c r="BM145" s="11">
        <f t="shared" si="96"/>
        <v>8</v>
      </c>
      <c r="BN145" s="642">
        <v>0</v>
      </c>
      <c r="BO145" s="642">
        <v>0</v>
      </c>
      <c r="BP145" s="642">
        <v>0</v>
      </c>
      <c r="BQ145" s="642">
        <v>0</v>
      </c>
      <c r="BR145" s="642">
        <v>0</v>
      </c>
      <c r="BS145" s="642">
        <v>0</v>
      </c>
      <c r="BT145" s="642">
        <v>0</v>
      </c>
      <c r="BU145" s="642">
        <v>0</v>
      </c>
      <c r="BV145" s="644">
        <f t="shared" si="97"/>
        <v>0</v>
      </c>
      <c r="BW145" s="644">
        <f t="shared" si="97"/>
        <v>0</v>
      </c>
      <c r="BX145" s="44">
        <f t="shared" si="83"/>
        <v>0</v>
      </c>
      <c r="BY145" s="44">
        <f t="shared" si="83"/>
        <v>0</v>
      </c>
      <c r="BZ145" s="11">
        <f t="shared" si="84"/>
        <v>0</v>
      </c>
      <c r="CA145" s="14">
        <f t="shared" si="85"/>
        <v>3</v>
      </c>
      <c r="CB145" s="14">
        <f t="shared" si="85"/>
        <v>5</v>
      </c>
      <c r="CC145" s="13">
        <f t="shared" si="86"/>
        <v>0</v>
      </c>
      <c r="CD145" s="13">
        <f t="shared" si="86"/>
        <v>0</v>
      </c>
      <c r="CE145" s="13">
        <f t="shared" si="87"/>
        <v>3</v>
      </c>
      <c r="CF145" s="13">
        <f t="shared" si="87"/>
        <v>5</v>
      </c>
      <c r="CG145" s="289">
        <f t="shared" si="88"/>
        <v>8</v>
      </c>
      <c r="CJ145" s="1">
        <v>1</v>
      </c>
      <c r="CK145" s="6">
        <f t="shared" si="101"/>
        <v>3</v>
      </c>
      <c r="CL145" s="6">
        <v>0</v>
      </c>
      <c r="CM145" s="6">
        <v>1</v>
      </c>
      <c r="CN145" s="6">
        <f t="shared" si="102"/>
        <v>3</v>
      </c>
      <c r="CO145" s="6">
        <f t="shared" si="103"/>
        <v>6</v>
      </c>
    </row>
    <row r="146" spans="1:93" ht="15" x14ac:dyDescent="0.25">
      <c r="A146" s="1" t="s">
        <v>1501</v>
      </c>
      <c r="B146" s="6">
        <v>133</v>
      </c>
      <c r="C146" s="9">
        <v>133</v>
      </c>
      <c r="D146" s="641" t="s">
        <v>6</v>
      </c>
      <c r="E146" s="37" t="s">
        <v>28</v>
      </c>
      <c r="F146" s="645">
        <v>20319239</v>
      </c>
      <c r="G146" s="646" t="s">
        <v>400</v>
      </c>
      <c r="H146" s="9" t="s">
        <v>52</v>
      </c>
      <c r="I146" s="642">
        <v>0</v>
      </c>
      <c r="J146" s="642">
        <v>0</v>
      </c>
      <c r="K146" s="642">
        <v>0</v>
      </c>
      <c r="L146" s="642">
        <v>0</v>
      </c>
      <c r="M146" s="642">
        <v>0</v>
      </c>
      <c r="N146" s="642">
        <v>1</v>
      </c>
      <c r="O146" s="642">
        <v>1</v>
      </c>
      <c r="P146" s="642">
        <v>2</v>
      </c>
      <c r="Q146" s="14">
        <f t="shared" si="89"/>
        <v>1</v>
      </c>
      <c r="R146" s="14">
        <f t="shared" si="89"/>
        <v>3</v>
      </c>
      <c r="S146" s="10">
        <f t="shared" si="90"/>
        <v>4</v>
      </c>
      <c r="T146" s="642">
        <v>0</v>
      </c>
      <c r="U146" s="642">
        <v>0</v>
      </c>
      <c r="V146" s="642">
        <v>1</v>
      </c>
      <c r="W146" s="642">
        <v>1</v>
      </c>
      <c r="X146" s="642">
        <v>0</v>
      </c>
      <c r="Y146" s="642">
        <v>2</v>
      </c>
      <c r="Z146" s="623">
        <f t="shared" si="98"/>
        <v>1</v>
      </c>
      <c r="AA146" s="623">
        <f t="shared" si="98"/>
        <v>3</v>
      </c>
      <c r="AB146" s="10">
        <f t="shared" si="77"/>
        <v>4</v>
      </c>
      <c r="AC146" s="44">
        <f t="shared" si="91"/>
        <v>2</v>
      </c>
      <c r="AD146" s="44">
        <f t="shared" si="91"/>
        <v>6</v>
      </c>
      <c r="AE146" s="44">
        <f t="shared" si="78"/>
        <v>8</v>
      </c>
      <c r="AF146" s="12">
        <f t="shared" si="99"/>
        <v>0</v>
      </c>
      <c r="AG146" s="12">
        <f t="shared" si="100"/>
        <v>4</v>
      </c>
      <c r="AH146" s="10">
        <f t="shared" si="79"/>
        <v>4</v>
      </c>
      <c r="AI146" s="12">
        <f>VLOOKUP($F146,'Guru SertifikaSi'!$C$6:$G$675,'Guru SertifikaSi'!E$3,FALSE)</f>
        <v>2</v>
      </c>
      <c r="AJ146" s="12">
        <f>VLOOKUP($F146,'Guru SertifikaSi'!$C$6:$G$675,'Guru SertifikaSi'!F$3,FALSE)</f>
        <v>2</v>
      </c>
      <c r="AK146" s="10">
        <f t="shared" si="80"/>
        <v>4</v>
      </c>
      <c r="AL146" s="44">
        <f t="shared" si="81"/>
        <v>2</v>
      </c>
      <c r="AM146" s="44">
        <f t="shared" si="81"/>
        <v>6</v>
      </c>
      <c r="AN146" s="11">
        <f t="shared" si="82"/>
        <v>8</v>
      </c>
      <c r="AO146" s="642">
        <v>0</v>
      </c>
      <c r="AP146" s="642">
        <v>0</v>
      </c>
      <c r="AQ146" s="642">
        <v>0</v>
      </c>
      <c r="AR146" s="642">
        <v>0</v>
      </c>
      <c r="AS146" s="642">
        <v>0</v>
      </c>
      <c r="AT146" s="642">
        <v>0</v>
      </c>
      <c r="AU146" s="642">
        <v>0</v>
      </c>
      <c r="AV146" s="642">
        <v>0</v>
      </c>
      <c r="AW146" s="643">
        <v>0</v>
      </c>
      <c r="AX146" s="643">
        <v>0</v>
      </c>
      <c r="AY146" s="642">
        <v>2</v>
      </c>
      <c r="AZ146" s="642">
        <v>6</v>
      </c>
      <c r="BA146" s="642">
        <v>0</v>
      </c>
      <c r="BB146" s="642">
        <v>0</v>
      </c>
      <c r="BC146" s="642">
        <v>0</v>
      </c>
      <c r="BD146" s="642">
        <v>0</v>
      </c>
      <c r="BE146" s="13">
        <f t="shared" si="92"/>
        <v>0</v>
      </c>
      <c r="BF146" s="13">
        <f t="shared" si="92"/>
        <v>0</v>
      </c>
      <c r="BG146" s="10">
        <f t="shared" si="93"/>
        <v>0</v>
      </c>
      <c r="BH146" s="13">
        <f t="shared" si="94"/>
        <v>2</v>
      </c>
      <c r="BI146" s="13">
        <f t="shared" si="94"/>
        <v>6</v>
      </c>
      <c r="BJ146" s="10">
        <f t="shared" si="95"/>
        <v>8</v>
      </c>
      <c r="BK146" s="44">
        <f t="shared" si="96"/>
        <v>2</v>
      </c>
      <c r="BL146" s="44">
        <f t="shared" si="96"/>
        <v>6</v>
      </c>
      <c r="BM146" s="11">
        <f t="shared" si="96"/>
        <v>8</v>
      </c>
      <c r="BN146" s="642">
        <v>1</v>
      </c>
      <c r="BO146" s="642">
        <v>0</v>
      </c>
      <c r="BP146" s="642">
        <v>0</v>
      </c>
      <c r="BQ146" s="642">
        <v>0</v>
      </c>
      <c r="BR146" s="642">
        <v>0</v>
      </c>
      <c r="BS146" s="642">
        <v>0</v>
      </c>
      <c r="BT146" s="642">
        <v>0</v>
      </c>
      <c r="BU146" s="642">
        <v>0</v>
      </c>
      <c r="BV146" s="644">
        <f t="shared" si="97"/>
        <v>0</v>
      </c>
      <c r="BW146" s="644">
        <f t="shared" si="97"/>
        <v>0</v>
      </c>
      <c r="BX146" s="44">
        <f t="shared" si="83"/>
        <v>1</v>
      </c>
      <c r="BY146" s="44">
        <f t="shared" si="83"/>
        <v>0</v>
      </c>
      <c r="BZ146" s="11">
        <f t="shared" si="84"/>
        <v>1</v>
      </c>
      <c r="CA146" s="14">
        <f t="shared" si="85"/>
        <v>2</v>
      </c>
      <c r="CB146" s="14">
        <f t="shared" si="85"/>
        <v>6</v>
      </c>
      <c r="CC146" s="13">
        <f t="shared" si="86"/>
        <v>1</v>
      </c>
      <c r="CD146" s="13">
        <f t="shared" si="86"/>
        <v>0</v>
      </c>
      <c r="CE146" s="13">
        <f t="shared" si="87"/>
        <v>3</v>
      </c>
      <c r="CF146" s="13">
        <f t="shared" si="87"/>
        <v>6</v>
      </c>
      <c r="CG146" s="289">
        <f t="shared" si="88"/>
        <v>9</v>
      </c>
      <c r="CJ146" s="1">
        <v>1</v>
      </c>
      <c r="CK146" s="6">
        <f t="shared" si="101"/>
        <v>3</v>
      </c>
      <c r="CL146" s="6">
        <v>0</v>
      </c>
      <c r="CM146" s="6">
        <v>1</v>
      </c>
      <c r="CN146" s="6">
        <f t="shared" si="102"/>
        <v>2</v>
      </c>
      <c r="CO146" s="6">
        <f t="shared" si="103"/>
        <v>7</v>
      </c>
    </row>
    <row r="147" spans="1:93" ht="15" x14ac:dyDescent="0.25">
      <c r="A147" s="1" t="s">
        <v>1502</v>
      </c>
      <c r="B147" s="6">
        <v>134</v>
      </c>
      <c r="C147" s="9">
        <v>134</v>
      </c>
      <c r="D147" s="641" t="s">
        <v>6</v>
      </c>
      <c r="E147" s="37" t="s">
        <v>28</v>
      </c>
      <c r="F147" s="645">
        <v>20319221</v>
      </c>
      <c r="G147" s="646" t="s">
        <v>401</v>
      </c>
      <c r="H147" s="9" t="s">
        <v>52</v>
      </c>
      <c r="I147" s="642">
        <v>0</v>
      </c>
      <c r="J147" s="642">
        <v>0</v>
      </c>
      <c r="K147" s="642">
        <v>0</v>
      </c>
      <c r="L147" s="642">
        <v>0</v>
      </c>
      <c r="M147" s="642">
        <v>3</v>
      </c>
      <c r="N147" s="642">
        <v>1</v>
      </c>
      <c r="O147" s="642">
        <v>0</v>
      </c>
      <c r="P147" s="642">
        <v>3</v>
      </c>
      <c r="Q147" s="14">
        <f t="shared" si="89"/>
        <v>3</v>
      </c>
      <c r="R147" s="14">
        <f t="shared" si="89"/>
        <v>4</v>
      </c>
      <c r="S147" s="10">
        <f t="shared" si="90"/>
        <v>7</v>
      </c>
      <c r="T147" s="642">
        <v>0</v>
      </c>
      <c r="U147" s="642">
        <v>0</v>
      </c>
      <c r="V147" s="642">
        <v>0</v>
      </c>
      <c r="W147" s="642">
        <v>1</v>
      </c>
      <c r="X147" s="642">
        <v>0</v>
      </c>
      <c r="Y147" s="642">
        <v>1</v>
      </c>
      <c r="Z147" s="623">
        <f t="shared" si="98"/>
        <v>0</v>
      </c>
      <c r="AA147" s="623">
        <f t="shared" si="98"/>
        <v>2</v>
      </c>
      <c r="AB147" s="10">
        <f t="shared" si="77"/>
        <v>2</v>
      </c>
      <c r="AC147" s="44">
        <f t="shared" si="91"/>
        <v>3</v>
      </c>
      <c r="AD147" s="44">
        <f t="shared" si="91"/>
        <v>6</v>
      </c>
      <c r="AE147" s="44">
        <f t="shared" si="78"/>
        <v>9</v>
      </c>
      <c r="AF147" s="12">
        <f t="shared" si="99"/>
        <v>0</v>
      </c>
      <c r="AG147" s="12">
        <f t="shared" si="100"/>
        <v>3</v>
      </c>
      <c r="AH147" s="10">
        <f t="shared" si="79"/>
        <v>3</v>
      </c>
      <c r="AI147" s="12">
        <f>VLOOKUP($F147,'Guru SertifikaSi'!$C$6:$G$675,'Guru SertifikaSi'!E$3,FALSE)</f>
        <v>3</v>
      </c>
      <c r="AJ147" s="12">
        <f>VLOOKUP($F147,'Guru SertifikaSi'!$C$6:$G$675,'Guru SertifikaSi'!F$3,FALSE)</f>
        <v>3</v>
      </c>
      <c r="AK147" s="10">
        <f t="shared" si="80"/>
        <v>6</v>
      </c>
      <c r="AL147" s="44">
        <f t="shared" si="81"/>
        <v>3</v>
      </c>
      <c r="AM147" s="44">
        <f t="shared" si="81"/>
        <v>6</v>
      </c>
      <c r="AN147" s="11">
        <f t="shared" si="82"/>
        <v>9</v>
      </c>
      <c r="AO147" s="642">
        <v>0</v>
      </c>
      <c r="AP147" s="642">
        <v>0</v>
      </c>
      <c r="AQ147" s="642">
        <v>0</v>
      </c>
      <c r="AR147" s="642">
        <v>0</v>
      </c>
      <c r="AS147" s="642">
        <v>0</v>
      </c>
      <c r="AT147" s="642">
        <v>0</v>
      </c>
      <c r="AU147" s="642">
        <v>0</v>
      </c>
      <c r="AV147" s="642">
        <v>0</v>
      </c>
      <c r="AW147" s="643">
        <v>0</v>
      </c>
      <c r="AX147" s="643">
        <v>0</v>
      </c>
      <c r="AY147" s="642">
        <v>3</v>
      </c>
      <c r="AZ147" s="642">
        <v>6</v>
      </c>
      <c r="BA147" s="642">
        <v>0</v>
      </c>
      <c r="BB147" s="642">
        <v>0</v>
      </c>
      <c r="BC147" s="642">
        <v>0</v>
      </c>
      <c r="BD147" s="642">
        <v>0</v>
      </c>
      <c r="BE147" s="13">
        <f t="shared" si="92"/>
        <v>0</v>
      </c>
      <c r="BF147" s="13">
        <f t="shared" si="92"/>
        <v>0</v>
      </c>
      <c r="BG147" s="10">
        <f t="shared" si="93"/>
        <v>0</v>
      </c>
      <c r="BH147" s="13">
        <f t="shared" si="94"/>
        <v>3</v>
      </c>
      <c r="BI147" s="13">
        <f t="shared" si="94"/>
        <v>6</v>
      </c>
      <c r="BJ147" s="10">
        <f t="shared" si="95"/>
        <v>9</v>
      </c>
      <c r="BK147" s="44">
        <f t="shared" si="96"/>
        <v>3</v>
      </c>
      <c r="BL147" s="44">
        <f t="shared" si="96"/>
        <v>6</v>
      </c>
      <c r="BM147" s="11">
        <f t="shared" si="96"/>
        <v>9</v>
      </c>
      <c r="BN147" s="642">
        <v>0</v>
      </c>
      <c r="BO147" s="642">
        <v>0</v>
      </c>
      <c r="BP147" s="642">
        <v>0</v>
      </c>
      <c r="BQ147" s="642">
        <v>0</v>
      </c>
      <c r="BR147" s="642">
        <v>0</v>
      </c>
      <c r="BS147" s="642">
        <v>0</v>
      </c>
      <c r="BT147" s="642">
        <v>1</v>
      </c>
      <c r="BU147" s="642">
        <v>0</v>
      </c>
      <c r="BV147" s="644">
        <f t="shared" si="97"/>
        <v>1</v>
      </c>
      <c r="BW147" s="644">
        <f t="shared" si="97"/>
        <v>0</v>
      </c>
      <c r="BX147" s="44">
        <f t="shared" si="83"/>
        <v>1</v>
      </c>
      <c r="BY147" s="44">
        <f t="shared" si="83"/>
        <v>0</v>
      </c>
      <c r="BZ147" s="11">
        <f t="shared" si="84"/>
        <v>1</v>
      </c>
      <c r="CA147" s="14">
        <f t="shared" si="85"/>
        <v>3</v>
      </c>
      <c r="CB147" s="14">
        <f t="shared" si="85"/>
        <v>6</v>
      </c>
      <c r="CC147" s="13">
        <f t="shared" si="86"/>
        <v>1</v>
      </c>
      <c r="CD147" s="13">
        <f t="shared" si="86"/>
        <v>0</v>
      </c>
      <c r="CE147" s="13">
        <f t="shared" si="87"/>
        <v>4</v>
      </c>
      <c r="CF147" s="13">
        <f t="shared" si="87"/>
        <v>6</v>
      </c>
      <c r="CG147" s="289">
        <f t="shared" si="88"/>
        <v>10</v>
      </c>
      <c r="CJ147" s="1">
        <v>1</v>
      </c>
      <c r="CK147" s="6">
        <f t="shared" si="101"/>
        <v>4</v>
      </c>
      <c r="CL147" s="6">
        <v>0</v>
      </c>
      <c r="CM147" s="6">
        <v>1</v>
      </c>
      <c r="CN147" s="6">
        <f t="shared" si="102"/>
        <v>3</v>
      </c>
      <c r="CO147" s="6">
        <f t="shared" si="103"/>
        <v>7</v>
      </c>
    </row>
    <row r="148" spans="1:93" ht="15" x14ac:dyDescent="0.25">
      <c r="A148" s="1" t="s">
        <v>1503</v>
      </c>
      <c r="B148" s="6">
        <v>135</v>
      </c>
      <c r="C148" s="9">
        <v>135</v>
      </c>
      <c r="D148" s="641" t="s">
        <v>6</v>
      </c>
      <c r="E148" s="37" t="s">
        <v>28</v>
      </c>
      <c r="F148" s="645">
        <v>20319106</v>
      </c>
      <c r="G148" s="646" t="s">
        <v>402</v>
      </c>
      <c r="H148" s="9" t="s">
        <v>52</v>
      </c>
      <c r="I148" s="642">
        <v>0</v>
      </c>
      <c r="J148" s="642">
        <v>0</v>
      </c>
      <c r="K148" s="642">
        <v>0</v>
      </c>
      <c r="L148" s="642">
        <v>0</v>
      </c>
      <c r="M148" s="642">
        <v>0</v>
      </c>
      <c r="N148" s="642">
        <v>1</v>
      </c>
      <c r="O148" s="642">
        <v>1</v>
      </c>
      <c r="P148" s="642">
        <v>2</v>
      </c>
      <c r="Q148" s="14">
        <f t="shared" si="89"/>
        <v>1</v>
      </c>
      <c r="R148" s="14">
        <f t="shared" si="89"/>
        <v>3</v>
      </c>
      <c r="S148" s="10">
        <f t="shared" si="90"/>
        <v>4</v>
      </c>
      <c r="T148" s="642">
        <v>0</v>
      </c>
      <c r="U148" s="642">
        <v>0</v>
      </c>
      <c r="V148" s="642">
        <v>0</v>
      </c>
      <c r="W148" s="642">
        <v>0</v>
      </c>
      <c r="X148" s="642">
        <v>1</v>
      </c>
      <c r="Y148" s="642">
        <v>0</v>
      </c>
      <c r="Z148" s="623">
        <f t="shared" si="98"/>
        <v>1</v>
      </c>
      <c r="AA148" s="623">
        <f t="shared" si="98"/>
        <v>0</v>
      </c>
      <c r="AB148" s="10">
        <f t="shared" si="77"/>
        <v>1</v>
      </c>
      <c r="AC148" s="44">
        <f t="shared" si="91"/>
        <v>2</v>
      </c>
      <c r="AD148" s="44">
        <f t="shared" si="91"/>
        <v>3</v>
      </c>
      <c r="AE148" s="44">
        <f t="shared" si="78"/>
        <v>5</v>
      </c>
      <c r="AF148" s="12">
        <f t="shared" si="99"/>
        <v>0</v>
      </c>
      <c r="AG148" s="12">
        <f t="shared" si="100"/>
        <v>1</v>
      </c>
      <c r="AH148" s="10">
        <f t="shared" si="79"/>
        <v>1</v>
      </c>
      <c r="AI148" s="12">
        <f>VLOOKUP($F148,'Guru SertifikaSi'!$C$6:$G$675,'Guru SertifikaSi'!E$3,FALSE)</f>
        <v>2</v>
      </c>
      <c r="AJ148" s="12">
        <f>VLOOKUP($F148,'Guru SertifikaSi'!$C$6:$G$675,'Guru SertifikaSi'!F$3,FALSE)</f>
        <v>2</v>
      </c>
      <c r="AK148" s="10">
        <f t="shared" si="80"/>
        <v>4</v>
      </c>
      <c r="AL148" s="44">
        <f t="shared" si="81"/>
        <v>2</v>
      </c>
      <c r="AM148" s="44">
        <f t="shared" si="81"/>
        <v>3</v>
      </c>
      <c r="AN148" s="11">
        <f t="shared" si="82"/>
        <v>5</v>
      </c>
      <c r="AO148" s="642">
        <v>0</v>
      </c>
      <c r="AP148" s="642">
        <v>0</v>
      </c>
      <c r="AQ148" s="642">
        <v>0</v>
      </c>
      <c r="AR148" s="642">
        <v>0</v>
      </c>
      <c r="AS148" s="642">
        <v>0</v>
      </c>
      <c r="AT148" s="642">
        <v>0</v>
      </c>
      <c r="AU148" s="642">
        <v>0</v>
      </c>
      <c r="AV148" s="642">
        <v>0</v>
      </c>
      <c r="AW148" s="643">
        <v>0</v>
      </c>
      <c r="AX148" s="643">
        <v>0</v>
      </c>
      <c r="AY148" s="642">
        <v>2</v>
      </c>
      <c r="AZ148" s="642">
        <v>3</v>
      </c>
      <c r="BA148" s="642">
        <v>0</v>
      </c>
      <c r="BB148" s="642">
        <v>0</v>
      </c>
      <c r="BC148" s="642">
        <v>0</v>
      </c>
      <c r="BD148" s="642">
        <v>0</v>
      </c>
      <c r="BE148" s="13">
        <f t="shared" si="92"/>
        <v>0</v>
      </c>
      <c r="BF148" s="13">
        <f t="shared" si="92"/>
        <v>0</v>
      </c>
      <c r="BG148" s="10">
        <f t="shared" si="93"/>
        <v>0</v>
      </c>
      <c r="BH148" s="13">
        <f t="shared" si="94"/>
        <v>2</v>
      </c>
      <c r="BI148" s="13">
        <f t="shared" si="94"/>
        <v>3</v>
      </c>
      <c r="BJ148" s="10">
        <f t="shared" si="95"/>
        <v>5</v>
      </c>
      <c r="BK148" s="44">
        <f t="shared" si="96"/>
        <v>2</v>
      </c>
      <c r="BL148" s="44">
        <f t="shared" si="96"/>
        <v>3</v>
      </c>
      <c r="BM148" s="11">
        <f t="shared" si="96"/>
        <v>5</v>
      </c>
      <c r="BN148" s="642">
        <v>0</v>
      </c>
      <c r="BO148" s="642">
        <v>0</v>
      </c>
      <c r="BP148" s="642">
        <v>0</v>
      </c>
      <c r="BQ148" s="642">
        <v>0</v>
      </c>
      <c r="BR148" s="642">
        <v>0</v>
      </c>
      <c r="BS148" s="642">
        <v>0</v>
      </c>
      <c r="BT148" s="642">
        <v>0</v>
      </c>
      <c r="BU148" s="642">
        <v>0</v>
      </c>
      <c r="BV148" s="644">
        <f t="shared" si="97"/>
        <v>0</v>
      </c>
      <c r="BW148" s="644">
        <f t="shared" si="97"/>
        <v>0</v>
      </c>
      <c r="BX148" s="44">
        <f t="shared" si="83"/>
        <v>0</v>
      </c>
      <c r="BY148" s="44">
        <f t="shared" si="83"/>
        <v>0</v>
      </c>
      <c r="BZ148" s="11">
        <f t="shared" si="84"/>
        <v>0</v>
      </c>
      <c r="CA148" s="14">
        <f t="shared" si="85"/>
        <v>2</v>
      </c>
      <c r="CB148" s="14">
        <f t="shared" si="85"/>
        <v>3</v>
      </c>
      <c r="CC148" s="13">
        <f t="shared" si="86"/>
        <v>0</v>
      </c>
      <c r="CD148" s="13">
        <f t="shared" si="86"/>
        <v>0</v>
      </c>
      <c r="CE148" s="13">
        <f t="shared" si="87"/>
        <v>2</v>
      </c>
      <c r="CF148" s="13">
        <f t="shared" si="87"/>
        <v>3</v>
      </c>
      <c r="CG148" s="289">
        <f t="shared" si="88"/>
        <v>5</v>
      </c>
      <c r="CJ148" s="1">
        <v>1</v>
      </c>
      <c r="CK148" s="6">
        <f t="shared" si="101"/>
        <v>3</v>
      </c>
      <c r="CL148" s="6">
        <v>0</v>
      </c>
      <c r="CM148" s="6">
        <v>1</v>
      </c>
      <c r="CN148" s="6">
        <f t="shared" si="102"/>
        <v>2</v>
      </c>
      <c r="CO148" s="6">
        <f t="shared" si="103"/>
        <v>4</v>
      </c>
    </row>
    <row r="149" spans="1:93" ht="15" x14ac:dyDescent="0.25">
      <c r="A149" s="1" t="s">
        <v>1504</v>
      </c>
      <c r="B149" s="6">
        <v>136</v>
      </c>
      <c r="C149" s="9">
        <v>136</v>
      </c>
      <c r="D149" s="641" t="s">
        <v>6</v>
      </c>
      <c r="E149" s="37" t="s">
        <v>28</v>
      </c>
      <c r="F149" s="645">
        <v>20319402</v>
      </c>
      <c r="G149" s="646" t="s">
        <v>403</v>
      </c>
      <c r="H149" s="9" t="s">
        <v>52</v>
      </c>
      <c r="I149" s="642">
        <v>0</v>
      </c>
      <c r="J149" s="642">
        <v>0</v>
      </c>
      <c r="K149" s="642">
        <v>0</v>
      </c>
      <c r="L149" s="642">
        <v>0</v>
      </c>
      <c r="M149" s="642">
        <v>0</v>
      </c>
      <c r="N149" s="642">
        <v>1</v>
      </c>
      <c r="O149" s="642">
        <v>0</v>
      </c>
      <c r="P149" s="642">
        <v>3</v>
      </c>
      <c r="Q149" s="14">
        <f t="shared" si="89"/>
        <v>0</v>
      </c>
      <c r="R149" s="14">
        <f t="shared" si="89"/>
        <v>4</v>
      </c>
      <c r="S149" s="10">
        <f t="shared" si="90"/>
        <v>4</v>
      </c>
      <c r="T149" s="642">
        <v>0</v>
      </c>
      <c r="U149" s="642">
        <v>0</v>
      </c>
      <c r="V149" s="642">
        <v>0</v>
      </c>
      <c r="W149" s="642">
        <v>1</v>
      </c>
      <c r="X149" s="642">
        <v>1</v>
      </c>
      <c r="Y149" s="642">
        <v>1</v>
      </c>
      <c r="Z149" s="623">
        <f t="shared" si="98"/>
        <v>1</v>
      </c>
      <c r="AA149" s="623">
        <f t="shared" si="98"/>
        <v>2</v>
      </c>
      <c r="AB149" s="10">
        <f t="shared" si="77"/>
        <v>3</v>
      </c>
      <c r="AC149" s="44">
        <f t="shared" si="91"/>
        <v>1</v>
      </c>
      <c r="AD149" s="44">
        <f t="shared" si="91"/>
        <v>6</v>
      </c>
      <c r="AE149" s="44">
        <f t="shared" si="78"/>
        <v>7</v>
      </c>
      <c r="AF149" s="12">
        <f t="shared" si="99"/>
        <v>1</v>
      </c>
      <c r="AG149" s="12">
        <f t="shared" si="100"/>
        <v>2</v>
      </c>
      <c r="AH149" s="10">
        <f t="shared" si="79"/>
        <v>3</v>
      </c>
      <c r="AI149" s="12">
        <f>VLOOKUP($F149,'Guru SertifikaSi'!$C$6:$G$675,'Guru SertifikaSi'!E$3,FALSE)</f>
        <v>0</v>
      </c>
      <c r="AJ149" s="12">
        <f>VLOOKUP($F149,'Guru SertifikaSi'!$C$6:$G$675,'Guru SertifikaSi'!F$3,FALSE)</f>
        <v>4</v>
      </c>
      <c r="AK149" s="10">
        <f t="shared" si="80"/>
        <v>4</v>
      </c>
      <c r="AL149" s="44">
        <f t="shared" si="81"/>
        <v>1</v>
      </c>
      <c r="AM149" s="44">
        <f t="shared" si="81"/>
        <v>6</v>
      </c>
      <c r="AN149" s="11">
        <f t="shared" si="82"/>
        <v>7</v>
      </c>
      <c r="AO149" s="642">
        <v>0</v>
      </c>
      <c r="AP149" s="642">
        <v>0</v>
      </c>
      <c r="AQ149" s="642">
        <v>0</v>
      </c>
      <c r="AR149" s="642">
        <v>0</v>
      </c>
      <c r="AS149" s="642">
        <v>0</v>
      </c>
      <c r="AT149" s="642">
        <v>0</v>
      </c>
      <c r="AU149" s="642">
        <v>0</v>
      </c>
      <c r="AV149" s="642">
        <v>0</v>
      </c>
      <c r="AW149" s="643">
        <v>0</v>
      </c>
      <c r="AX149" s="643">
        <v>0</v>
      </c>
      <c r="AY149" s="642">
        <v>1</v>
      </c>
      <c r="AZ149" s="642">
        <v>6</v>
      </c>
      <c r="BA149" s="642">
        <v>0</v>
      </c>
      <c r="BB149" s="642">
        <v>0</v>
      </c>
      <c r="BC149" s="642">
        <v>0</v>
      </c>
      <c r="BD149" s="642">
        <v>0</v>
      </c>
      <c r="BE149" s="13">
        <f t="shared" si="92"/>
        <v>0</v>
      </c>
      <c r="BF149" s="13">
        <f t="shared" si="92"/>
        <v>0</v>
      </c>
      <c r="BG149" s="10">
        <f t="shared" si="93"/>
        <v>0</v>
      </c>
      <c r="BH149" s="13">
        <f t="shared" si="94"/>
        <v>1</v>
      </c>
      <c r="BI149" s="13">
        <f t="shared" si="94"/>
        <v>6</v>
      </c>
      <c r="BJ149" s="10">
        <f t="shared" si="95"/>
        <v>7</v>
      </c>
      <c r="BK149" s="44">
        <f t="shared" si="96"/>
        <v>1</v>
      </c>
      <c r="BL149" s="44">
        <f t="shared" si="96"/>
        <v>6</v>
      </c>
      <c r="BM149" s="11">
        <f t="shared" si="96"/>
        <v>7</v>
      </c>
      <c r="BN149" s="642">
        <v>0</v>
      </c>
      <c r="BO149" s="642">
        <v>0</v>
      </c>
      <c r="BP149" s="642">
        <v>0</v>
      </c>
      <c r="BQ149" s="642">
        <v>0</v>
      </c>
      <c r="BR149" s="642">
        <v>0</v>
      </c>
      <c r="BS149" s="642">
        <v>0</v>
      </c>
      <c r="BT149" s="642">
        <v>0</v>
      </c>
      <c r="BU149" s="642">
        <v>0</v>
      </c>
      <c r="BV149" s="644">
        <f t="shared" si="97"/>
        <v>0</v>
      </c>
      <c r="BW149" s="644">
        <f t="shared" si="97"/>
        <v>0</v>
      </c>
      <c r="BX149" s="44">
        <f t="shared" si="83"/>
        <v>0</v>
      </c>
      <c r="BY149" s="44">
        <f t="shared" si="83"/>
        <v>0</v>
      </c>
      <c r="BZ149" s="11">
        <f t="shared" si="84"/>
        <v>0</v>
      </c>
      <c r="CA149" s="14">
        <f t="shared" si="85"/>
        <v>1</v>
      </c>
      <c r="CB149" s="14">
        <f t="shared" si="85"/>
        <v>6</v>
      </c>
      <c r="CC149" s="13">
        <f t="shared" si="86"/>
        <v>0</v>
      </c>
      <c r="CD149" s="13">
        <f t="shared" si="86"/>
        <v>0</v>
      </c>
      <c r="CE149" s="13">
        <f t="shared" si="87"/>
        <v>1</v>
      </c>
      <c r="CF149" s="13">
        <f t="shared" si="87"/>
        <v>6</v>
      </c>
      <c r="CG149" s="289">
        <f t="shared" si="88"/>
        <v>7</v>
      </c>
      <c r="CJ149" s="1">
        <v>0</v>
      </c>
      <c r="CK149" s="6">
        <f t="shared" si="101"/>
        <v>3</v>
      </c>
      <c r="CL149" s="6">
        <v>0</v>
      </c>
      <c r="CM149" s="6">
        <v>0</v>
      </c>
      <c r="CN149" s="6">
        <f t="shared" si="102"/>
        <v>1</v>
      </c>
      <c r="CO149" s="6">
        <f t="shared" si="103"/>
        <v>6</v>
      </c>
    </row>
    <row r="150" spans="1:93" ht="15" x14ac:dyDescent="0.25">
      <c r="A150" s="1" t="s">
        <v>1505</v>
      </c>
      <c r="B150" s="6">
        <v>137</v>
      </c>
      <c r="C150" s="9">
        <v>137</v>
      </c>
      <c r="D150" s="641" t="s">
        <v>6</v>
      </c>
      <c r="E150" s="37" t="s">
        <v>28</v>
      </c>
      <c r="F150" s="645">
        <v>20319156</v>
      </c>
      <c r="G150" s="646" t="s">
        <v>404</v>
      </c>
      <c r="H150" s="9" t="s">
        <v>52</v>
      </c>
      <c r="I150" s="642">
        <v>0</v>
      </c>
      <c r="J150" s="642">
        <v>0</v>
      </c>
      <c r="K150" s="642">
        <v>0</v>
      </c>
      <c r="L150" s="642">
        <v>0</v>
      </c>
      <c r="M150" s="642">
        <v>2</v>
      </c>
      <c r="N150" s="642">
        <v>0</v>
      </c>
      <c r="O150" s="642">
        <v>1</v>
      </c>
      <c r="P150" s="642">
        <v>1</v>
      </c>
      <c r="Q150" s="14">
        <f t="shared" si="89"/>
        <v>3</v>
      </c>
      <c r="R150" s="14">
        <f t="shared" si="89"/>
        <v>1</v>
      </c>
      <c r="S150" s="10">
        <f t="shared" si="90"/>
        <v>4</v>
      </c>
      <c r="T150" s="642">
        <v>0</v>
      </c>
      <c r="U150" s="642">
        <v>0</v>
      </c>
      <c r="V150" s="642">
        <v>0</v>
      </c>
      <c r="W150" s="642">
        <v>1</v>
      </c>
      <c r="X150" s="642">
        <v>0</v>
      </c>
      <c r="Y150" s="642">
        <v>2</v>
      </c>
      <c r="Z150" s="623">
        <f t="shared" si="98"/>
        <v>0</v>
      </c>
      <c r="AA150" s="623">
        <f t="shared" si="98"/>
        <v>3</v>
      </c>
      <c r="AB150" s="10">
        <f t="shared" si="77"/>
        <v>3</v>
      </c>
      <c r="AC150" s="44">
        <f t="shared" si="91"/>
        <v>3</v>
      </c>
      <c r="AD150" s="44">
        <f t="shared" si="91"/>
        <v>4</v>
      </c>
      <c r="AE150" s="44">
        <f t="shared" si="78"/>
        <v>7</v>
      </c>
      <c r="AF150" s="12">
        <f t="shared" si="99"/>
        <v>1</v>
      </c>
      <c r="AG150" s="12">
        <f t="shared" si="100"/>
        <v>4</v>
      </c>
      <c r="AH150" s="10">
        <f t="shared" si="79"/>
        <v>5</v>
      </c>
      <c r="AI150" s="12">
        <f>VLOOKUP($F150,'Guru SertifikaSi'!$C$6:$G$675,'Guru SertifikaSi'!E$3,FALSE)</f>
        <v>2</v>
      </c>
      <c r="AJ150" s="12">
        <f>VLOOKUP($F150,'Guru SertifikaSi'!$C$6:$G$675,'Guru SertifikaSi'!F$3,FALSE)</f>
        <v>0</v>
      </c>
      <c r="AK150" s="10">
        <f t="shared" si="80"/>
        <v>2</v>
      </c>
      <c r="AL150" s="44">
        <f t="shared" si="81"/>
        <v>3</v>
      </c>
      <c r="AM150" s="44">
        <f t="shared" si="81"/>
        <v>4</v>
      </c>
      <c r="AN150" s="11">
        <f t="shared" si="82"/>
        <v>7</v>
      </c>
      <c r="AO150" s="642">
        <v>0</v>
      </c>
      <c r="AP150" s="642">
        <v>0</v>
      </c>
      <c r="AQ150" s="642">
        <v>0</v>
      </c>
      <c r="AR150" s="642">
        <v>0</v>
      </c>
      <c r="AS150" s="642">
        <v>0</v>
      </c>
      <c r="AT150" s="642">
        <v>0</v>
      </c>
      <c r="AU150" s="642">
        <v>0</v>
      </c>
      <c r="AV150" s="642">
        <v>0</v>
      </c>
      <c r="AW150" s="643">
        <v>0</v>
      </c>
      <c r="AX150" s="643">
        <v>0</v>
      </c>
      <c r="AY150" s="642">
        <v>3</v>
      </c>
      <c r="AZ150" s="642">
        <v>4</v>
      </c>
      <c r="BA150" s="642">
        <v>0</v>
      </c>
      <c r="BB150" s="642">
        <v>0</v>
      </c>
      <c r="BC150" s="642">
        <v>0</v>
      </c>
      <c r="BD150" s="642">
        <v>0</v>
      </c>
      <c r="BE150" s="13">
        <f t="shared" si="92"/>
        <v>0</v>
      </c>
      <c r="BF150" s="13">
        <f t="shared" si="92"/>
        <v>0</v>
      </c>
      <c r="BG150" s="10">
        <f t="shared" si="93"/>
        <v>0</v>
      </c>
      <c r="BH150" s="13">
        <f t="shared" si="94"/>
        <v>3</v>
      </c>
      <c r="BI150" s="13">
        <f t="shared" si="94"/>
        <v>4</v>
      </c>
      <c r="BJ150" s="10">
        <f t="shared" si="95"/>
        <v>7</v>
      </c>
      <c r="BK150" s="44">
        <f t="shared" si="96"/>
        <v>3</v>
      </c>
      <c r="BL150" s="44">
        <f t="shared" si="96"/>
        <v>4</v>
      </c>
      <c r="BM150" s="11">
        <f t="shared" si="96"/>
        <v>7</v>
      </c>
      <c r="BN150" s="642">
        <v>0</v>
      </c>
      <c r="BO150" s="642">
        <v>0</v>
      </c>
      <c r="BP150" s="642">
        <v>0</v>
      </c>
      <c r="BQ150" s="642">
        <v>0</v>
      </c>
      <c r="BR150" s="642">
        <v>0</v>
      </c>
      <c r="BS150" s="642">
        <v>0</v>
      </c>
      <c r="BT150" s="642">
        <v>0</v>
      </c>
      <c r="BU150" s="642">
        <v>0</v>
      </c>
      <c r="BV150" s="644">
        <f t="shared" si="97"/>
        <v>0</v>
      </c>
      <c r="BW150" s="644">
        <f t="shared" si="97"/>
        <v>0</v>
      </c>
      <c r="BX150" s="44">
        <f t="shared" si="83"/>
        <v>0</v>
      </c>
      <c r="BY150" s="44">
        <f t="shared" si="83"/>
        <v>0</v>
      </c>
      <c r="BZ150" s="11">
        <f t="shared" si="84"/>
        <v>0</v>
      </c>
      <c r="CA150" s="14">
        <f t="shared" si="85"/>
        <v>3</v>
      </c>
      <c r="CB150" s="14">
        <f t="shared" si="85"/>
        <v>4</v>
      </c>
      <c r="CC150" s="13">
        <f t="shared" si="86"/>
        <v>0</v>
      </c>
      <c r="CD150" s="13">
        <f t="shared" si="86"/>
        <v>0</v>
      </c>
      <c r="CE150" s="13">
        <f t="shared" si="87"/>
        <v>3</v>
      </c>
      <c r="CF150" s="13">
        <f t="shared" si="87"/>
        <v>4</v>
      </c>
      <c r="CG150" s="289">
        <f t="shared" si="88"/>
        <v>7</v>
      </c>
      <c r="CJ150" s="1">
        <v>1</v>
      </c>
      <c r="CK150" s="6">
        <f t="shared" si="101"/>
        <v>2</v>
      </c>
      <c r="CL150" s="6">
        <v>0</v>
      </c>
      <c r="CM150" s="6">
        <v>1</v>
      </c>
      <c r="CN150" s="6">
        <f t="shared" si="102"/>
        <v>3</v>
      </c>
      <c r="CO150" s="6">
        <f t="shared" si="103"/>
        <v>5</v>
      </c>
    </row>
    <row r="151" spans="1:93" ht="15" x14ac:dyDescent="0.25">
      <c r="A151" s="1" t="s">
        <v>1506</v>
      </c>
      <c r="B151" s="6">
        <v>138</v>
      </c>
      <c r="C151" s="9">
        <v>138</v>
      </c>
      <c r="D151" s="641" t="s">
        <v>6</v>
      </c>
      <c r="E151" s="37" t="s">
        <v>28</v>
      </c>
      <c r="F151" s="645">
        <v>20319155</v>
      </c>
      <c r="G151" s="646" t="s">
        <v>405</v>
      </c>
      <c r="H151" s="9" t="s">
        <v>52</v>
      </c>
      <c r="I151" s="642">
        <v>0</v>
      </c>
      <c r="J151" s="642">
        <v>0</v>
      </c>
      <c r="K151" s="642">
        <v>1</v>
      </c>
      <c r="L151" s="642">
        <v>0</v>
      </c>
      <c r="M151" s="642">
        <v>1</v>
      </c>
      <c r="N151" s="642">
        <v>2</v>
      </c>
      <c r="O151" s="642">
        <v>3</v>
      </c>
      <c r="P151" s="642">
        <v>2</v>
      </c>
      <c r="Q151" s="14">
        <f t="shared" si="89"/>
        <v>5</v>
      </c>
      <c r="R151" s="14">
        <f t="shared" si="89"/>
        <v>4</v>
      </c>
      <c r="S151" s="10">
        <f t="shared" si="90"/>
        <v>9</v>
      </c>
      <c r="T151" s="642">
        <v>0</v>
      </c>
      <c r="U151" s="642">
        <v>0</v>
      </c>
      <c r="V151" s="642">
        <v>0</v>
      </c>
      <c r="W151" s="642">
        <v>1</v>
      </c>
      <c r="X151" s="642">
        <v>3</v>
      </c>
      <c r="Y151" s="642">
        <v>3</v>
      </c>
      <c r="Z151" s="623">
        <f t="shared" si="98"/>
        <v>3</v>
      </c>
      <c r="AA151" s="623">
        <f t="shared" si="98"/>
        <v>4</v>
      </c>
      <c r="AB151" s="10">
        <f t="shared" si="77"/>
        <v>7</v>
      </c>
      <c r="AC151" s="44">
        <f t="shared" si="91"/>
        <v>8</v>
      </c>
      <c r="AD151" s="44">
        <f t="shared" si="91"/>
        <v>8</v>
      </c>
      <c r="AE151" s="44">
        <f t="shared" si="78"/>
        <v>16</v>
      </c>
      <c r="AF151" s="12">
        <f t="shared" si="99"/>
        <v>3</v>
      </c>
      <c r="AG151" s="12">
        <f t="shared" si="100"/>
        <v>6</v>
      </c>
      <c r="AH151" s="10">
        <f t="shared" si="79"/>
        <v>9</v>
      </c>
      <c r="AI151" s="12">
        <f>VLOOKUP($F151,'Guru SertifikaSi'!$C$6:$G$675,'Guru SertifikaSi'!E$3,FALSE)</f>
        <v>5</v>
      </c>
      <c r="AJ151" s="12">
        <f>VLOOKUP($F151,'Guru SertifikaSi'!$C$6:$G$675,'Guru SertifikaSi'!F$3,FALSE)</f>
        <v>2</v>
      </c>
      <c r="AK151" s="10">
        <f t="shared" si="80"/>
        <v>7</v>
      </c>
      <c r="AL151" s="44">
        <f t="shared" si="81"/>
        <v>8</v>
      </c>
      <c r="AM151" s="44">
        <f t="shared" si="81"/>
        <v>8</v>
      </c>
      <c r="AN151" s="11">
        <f t="shared" si="82"/>
        <v>16</v>
      </c>
      <c r="AO151" s="642">
        <v>0</v>
      </c>
      <c r="AP151" s="642">
        <v>0</v>
      </c>
      <c r="AQ151" s="642">
        <v>0</v>
      </c>
      <c r="AR151" s="642">
        <v>0</v>
      </c>
      <c r="AS151" s="642">
        <v>1</v>
      </c>
      <c r="AT151" s="642">
        <v>0</v>
      </c>
      <c r="AU151" s="642">
        <v>0</v>
      </c>
      <c r="AV151" s="642">
        <v>0</v>
      </c>
      <c r="AW151" s="643">
        <v>0</v>
      </c>
      <c r="AX151" s="643">
        <v>0</v>
      </c>
      <c r="AY151" s="642">
        <v>7</v>
      </c>
      <c r="AZ151" s="642">
        <v>8</v>
      </c>
      <c r="BA151" s="642">
        <v>0</v>
      </c>
      <c r="BB151" s="642">
        <v>0</v>
      </c>
      <c r="BC151" s="642">
        <v>0</v>
      </c>
      <c r="BD151" s="642">
        <v>0</v>
      </c>
      <c r="BE151" s="13">
        <f t="shared" si="92"/>
        <v>1</v>
      </c>
      <c r="BF151" s="13">
        <f t="shared" si="92"/>
        <v>0</v>
      </c>
      <c r="BG151" s="10">
        <f t="shared" si="93"/>
        <v>1</v>
      </c>
      <c r="BH151" s="13">
        <f t="shared" si="94"/>
        <v>7</v>
      </c>
      <c r="BI151" s="13">
        <f t="shared" si="94"/>
        <v>8</v>
      </c>
      <c r="BJ151" s="10">
        <f t="shared" si="95"/>
        <v>15</v>
      </c>
      <c r="BK151" s="44">
        <f t="shared" si="96"/>
        <v>8</v>
      </c>
      <c r="BL151" s="44">
        <f t="shared" si="96"/>
        <v>8</v>
      </c>
      <c r="BM151" s="11">
        <f t="shared" si="96"/>
        <v>16</v>
      </c>
      <c r="BN151" s="642">
        <v>0</v>
      </c>
      <c r="BO151" s="642">
        <v>0</v>
      </c>
      <c r="BP151" s="642">
        <v>0</v>
      </c>
      <c r="BQ151" s="642">
        <v>0</v>
      </c>
      <c r="BR151" s="642">
        <v>0</v>
      </c>
      <c r="BS151" s="642">
        <v>0</v>
      </c>
      <c r="BT151" s="642">
        <v>0</v>
      </c>
      <c r="BU151" s="642">
        <v>0</v>
      </c>
      <c r="BV151" s="644">
        <f t="shared" si="97"/>
        <v>0</v>
      </c>
      <c r="BW151" s="644">
        <f t="shared" si="97"/>
        <v>0</v>
      </c>
      <c r="BX151" s="44">
        <f t="shared" si="83"/>
        <v>0</v>
      </c>
      <c r="BY151" s="44">
        <f t="shared" si="83"/>
        <v>0</v>
      </c>
      <c r="BZ151" s="11">
        <f t="shared" si="84"/>
        <v>0</v>
      </c>
      <c r="CA151" s="14">
        <f t="shared" si="85"/>
        <v>8</v>
      </c>
      <c r="CB151" s="14">
        <f t="shared" si="85"/>
        <v>8</v>
      </c>
      <c r="CC151" s="13">
        <f t="shared" si="86"/>
        <v>0</v>
      </c>
      <c r="CD151" s="13">
        <f t="shared" si="86"/>
        <v>0</v>
      </c>
      <c r="CE151" s="13">
        <f t="shared" si="87"/>
        <v>8</v>
      </c>
      <c r="CF151" s="13">
        <f t="shared" si="87"/>
        <v>8</v>
      </c>
      <c r="CG151" s="289">
        <f t="shared" si="88"/>
        <v>16</v>
      </c>
      <c r="CJ151" s="1">
        <v>1</v>
      </c>
      <c r="CK151" s="6">
        <f t="shared" si="101"/>
        <v>3</v>
      </c>
      <c r="CL151" s="6">
        <v>0</v>
      </c>
      <c r="CM151" s="6">
        <v>1</v>
      </c>
      <c r="CN151" s="6">
        <f t="shared" si="102"/>
        <v>7</v>
      </c>
      <c r="CO151" s="6">
        <f t="shared" si="103"/>
        <v>9</v>
      </c>
    </row>
    <row r="152" spans="1:93" ht="15" x14ac:dyDescent="0.25">
      <c r="A152" s="1" t="s">
        <v>1507</v>
      </c>
      <c r="B152" s="6">
        <v>139</v>
      </c>
      <c r="C152" s="9">
        <v>139</v>
      </c>
      <c r="D152" s="641" t="s">
        <v>6</v>
      </c>
      <c r="E152" s="37" t="s">
        <v>28</v>
      </c>
      <c r="F152" s="645">
        <v>20319137</v>
      </c>
      <c r="G152" s="646" t="s">
        <v>406</v>
      </c>
      <c r="H152" s="9" t="s">
        <v>52</v>
      </c>
      <c r="I152" s="642">
        <v>0</v>
      </c>
      <c r="J152" s="642">
        <v>1</v>
      </c>
      <c r="K152" s="642">
        <v>0</v>
      </c>
      <c r="L152" s="642">
        <v>0</v>
      </c>
      <c r="M152" s="642">
        <v>0</v>
      </c>
      <c r="N152" s="642">
        <v>1</v>
      </c>
      <c r="O152" s="642">
        <v>2</v>
      </c>
      <c r="P152" s="642">
        <v>2</v>
      </c>
      <c r="Q152" s="14">
        <f t="shared" si="89"/>
        <v>2</v>
      </c>
      <c r="R152" s="14">
        <f t="shared" si="89"/>
        <v>4</v>
      </c>
      <c r="S152" s="10">
        <f t="shared" si="90"/>
        <v>6</v>
      </c>
      <c r="T152" s="642">
        <v>0</v>
      </c>
      <c r="U152" s="642">
        <v>0</v>
      </c>
      <c r="V152" s="642">
        <v>1</v>
      </c>
      <c r="W152" s="642">
        <v>1</v>
      </c>
      <c r="X152" s="642">
        <v>0</v>
      </c>
      <c r="Y152" s="642">
        <v>0</v>
      </c>
      <c r="Z152" s="623">
        <f t="shared" si="98"/>
        <v>1</v>
      </c>
      <c r="AA152" s="623">
        <f t="shared" si="98"/>
        <v>1</v>
      </c>
      <c r="AB152" s="10">
        <f t="shared" si="77"/>
        <v>2</v>
      </c>
      <c r="AC152" s="44">
        <f t="shared" si="91"/>
        <v>3</v>
      </c>
      <c r="AD152" s="44">
        <f t="shared" si="91"/>
        <v>5</v>
      </c>
      <c r="AE152" s="44">
        <f t="shared" si="78"/>
        <v>8</v>
      </c>
      <c r="AF152" s="12">
        <f t="shared" si="99"/>
        <v>0</v>
      </c>
      <c r="AG152" s="12">
        <f t="shared" si="100"/>
        <v>3</v>
      </c>
      <c r="AH152" s="10">
        <f t="shared" si="79"/>
        <v>3</v>
      </c>
      <c r="AI152" s="12">
        <f>VLOOKUP($F152,'Guru SertifikaSi'!$C$6:$G$675,'Guru SertifikaSi'!E$3,FALSE)</f>
        <v>3</v>
      </c>
      <c r="AJ152" s="12">
        <f>VLOOKUP($F152,'Guru SertifikaSi'!$C$6:$G$675,'Guru SertifikaSi'!F$3,FALSE)</f>
        <v>2</v>
      </c>
      <c r="AK152" s="10">
        <f t="shared" si="80"/>
        <v>5</v>
      </c>
      <c r="AL152" s="44">
        <f t="shared" si="81"/>
        <v>3</v>
      </c>
      <c r="AM152" s="44">
        <f t="shared" si="81"/>
        <v>5</v>
      </c>
      <c r="AN152" s="11">
        <f t="shared" si="82"/>
        <v>8</v>
      </c>
      <c r="AO152" s="642">
        <v>0</v>
      </c>
      <c r="AP152" s="642">
        <v>0</v>
      </c>
      <c r="AQ152" s="642">
        <v>0</v>
      </c>
      <c r="AR152" s="642">
        <v>0</v>
      </c>
      <c r="AS152" s="642">
        <v>0</v>
      </c>
      <c r="AT152" s="642">
        <v>0</v>
      </c>
      <c r="AU152" s="642">
        <v>0</v>
      </c>
      <c r="AV152" s="642">
        <v>0</v>
      </c>
      <c r="AW152" s="643">
        <v>0</v>
      </c>
      <c r="AX152" s="643">
        <v>0</v>
      </c>
      <c r="AY152" s="642">
        <v>3</v>
      </c>
      <c r="AZ152" s="642">
        <v>5</v>
      </c>
      <c r="BA152" s="642">
        <v>0</v>
      </c>
      <c r="BB152" s="642">
        <v>0</v>
      </c>
      <c r="BC152" s="642">
        <v>0</v>
      </c>
      <c r="BD152" s="642">
        <v>0</v>
      </c>
      <c r="BE152" s="13">
        <f t="shared" si="92"/>
        <v>0</v>
      </c>
      <c r="BF152" s="13">
        <f t="shared" si="92"/>
        <v>0</v>
      </c>
      <c r="BG152" s="10">
        <f t="shared" si="93"/>
        <v>0</v>
      </c>
      <c r="BH152" s="13">
        <f t="shared" si="94"/>
        <v>3</v>
      </c>
      <c r="BI152" s="13">
        <f t="shared" si="94"/>
        <v>5</v>
      </c>
      <c r="BJ152" s="10">
        <f t="shared" si="95"/>
        <v>8</v>
      </c>
      <c r="BK152" s="44">
        <f t="shared" si="96"/>
        <v>3</v>
      </c>
      <c r="BL152" s="44">
        <f t="shared" si="96"/>
        <v>5</v>
      </c>
      <c r="BM152" s="11">
        <f t="shared" si="96"/>
        <v>8</v>
      </c>
      <c r="BN152" s="642">
        <v>0</v>
      </c>
      <c r="BO152" s="642">
        <v>0</v>
      </c>
      <c r="BP152" s="642">
        <v>0</v>
      </c>
      <c r="BQ152" s="642">
        <v>0</v>
      </c>
      <c r="BR152" s="642">
        <v>0</v>
      </c>
      <c r="BS152" s="642">
        <v>0</v>
      </c>
      <c r="BT152" s="642">
        <v>0</v>
      </c>
      <c r="BU152" s="642">
        <v>0</v>
      </c>
      <c r="BV152" s="644">
        <f t="shared" si="97"/>
        <v>0</v>
      </c>
      <c r="BW152" s="644">
        <f t="shared" si="97"/>
        <v>0</v>
      </c>
      <c r="BX152" s="44">
        <f t="shared" si="83"/>
        <v>0</v>
      </c>
      <c r="BY152" s="44">
        <f t="shared" si="83"/>
        <v>0</v>
      </c>
      <c r="BZ152" s="11">
        <f t="shared" si="84"/>
        <v>0</v>
      </c>
      <c r="CA152" s="14">
        <f t="shared" si="85"/>
        <v>3</v>
      </c>
      <c r="CB152" s="14">
        <f t="shared" si="85"/>
        <v>5</v>
      </c>
      <c r="CC152" s="13">
        <f t="shared" si="86"/>
        <v>0</v>
      </c>
      <c r="CD152" s="13">
        <f t="shared" si="86"/>
        <v>0</v>
      </c>
      <c r="CE152" s="13">
        <f t="shared" si="87"/>
        <v>3</v>
      </c>
      <c r="CF152" s="13">
        <f t="shared" si="87"/>
        <v>5</v>
      </c>
      <c r="CG152" s="289">
        <f t="shared" si="88"/>
        <v>8</v>
      </c>
      <c r="CJ152" s="1">
        <v>1</v>
      </c>
      <c r="CK152" s="6">
        <f t="shared" si="101"/>
        <v>3</v>
      </c>
      <c r="CL152" s="6">
        <v>0</v>
      </c>
      <c r="CM152" s="6">
        <v>1</v>
      </c>
      <c r="CN152" s="6">
        <f t="shared" si="102"/>
        <v>3</v>
      </c>
      <c r="CO152" s="6">
        <f t="shared" si="103"/>
        <v>6</v>
      </c>
    </row>
    <row r="153" spans="1:93" ht="15" x14ac:dyDescent="0.25">
      <c r="A153" s="1" t="s">
        <v>1508</v>
      </c>
      <c r="B153" s="6">
        <v>140</v>
      </c>
      <c r="C153" s="9">
        <v>140</v>
      </c>
      <c r="D153" s="641" t="s">
        <v>6</v>
      </c>
      <c r="E153" s="37" t="s">
        <v>28</v>
      </c>
      <c r="F153" s="645">
        <v>20319136</v>
      </c>
      <c r="G153" s="646" t="s">
        <v>407</v>
      </c>
      <c r="H153" s="9" t="s">
        <v>52</v>
      </c>
      <c r="I153" s="642">
        <v>0</v>
      </c>
      <c r="J153" s="642">
        <v>0</v>
      </c>
      <c r="K153" s="642">
        <v>0</v>
      </c>
      <c r="L153" s="642">
        <v>0</v>
      </c>
      <c r="M153" s="642">
        <v>1</v>
      </c>
      <c r="N153" s="642">
        <v>2</v>
      </c>
      <c r="O153" s="642">
        <v>0</v>
      </c>
      <c r="P153" s="642">
        <v>2</v>
      </c>
      <c r="Q153" s="14">
        <f t="shared" si="89"/>
        <v>1</v>
      </c>
      <c r="R153" s="14">
        <f t="shared" si="89"/>
        <v>4</v>
      </c>
      <c r="S153" s="10">
        <f t="shared" si="90"/>
        <v>5</v>
      </c>
      <c r="T153" s="642">
        <v>0</v>
      </c>
      <c r="U153" s="642">
        <v>0</v>
      </c>
      <c r="V153" s="642">
        <v>1</v>
      </c>
      <c r="W153" s="642">
        <v>0</v>
      </c>
      <c r="X153" s="642">
        <v>0</v>
      </c>
      <c r="Y153" s="642">
        <v>1</v>
      </c>
      <c r="Z153" s="623">
        <f t="shared" si="98"/>
        <v>1</v>
      </c>
      <c r="AA153" s="623">
        <f t="shared" si="98"/>
        <v>1</v>
      </c>
      <c r="AB153" s="10">
        <f t="shared" si="77"/>
        <v>2</v>
      </c>
      <c r="AC153" s="44">
        <f t="shared" si="91"/>
        <v>2</v>
      </c>
      <c r="AD153" s="44">
        <f t="shared" si="91"/>
        <v>5</v>
      </c>
      <c r="AE153" s="44">
        <f t="shared" si="78"/>
        <v>7</v>
      </c>
      <c r="AF153" s="12">
        <f t="shared" si="99"/>
        <v>1</v>
      </c>
      <c r="AG153" s="12">
        <f t="shared" si="100"/>
        <v>2</v>
      </c>
      <c r="AH153" s="10">
        <f t="shared" si="79"/>
        <v>3</v>
      </c>
      <c r="AI153" s="12">
        <f>VLOOKUP($F153,'Guru SertifikaSi'!$C$6:$G$675,'Guru SertifikaSi'!E$3,FALSE)</f>
        <v>1</v>
      </c>
      <c r="AJ153" s="12">
        <f>VLOOKUP($F153,'Guru SertifikaSi'!$C$6:$G$675,'Guru SertifikaSi'!F$3,FALSE)</f>
        <v>3</v>
      </c>
      <c r="AK153" s="10">
        <f t="shared" si="80"/>
        <v>4</v>
      </c>
      <c r="AL153" s="44">
        <f t="shared" si="81"/>
        <v>2</v>
      </c>
      <c r="AM153" s="44">
        <f t="shared" si="81"/>
        <v>5</v>
      </c>
      <c r="AN153" s="11">
        <f t="shared" si="82"/>
        <v>7</v>
      </c>
      <c r="AO153" s="642">
        <v>0</v>
      </c>
      <c r="AP153" s="642">
        <v>0</v>
      </c>
      <c r="AQ153" s="642">
        <v>0</v>
      </c>
      <c r="AR153" s="642">
        <v>0</v>
      </c>
      <c r="AS153" s="642">
        <v>0</v>
      </c>
      <c r="AT153" s="642">
        <v>0</v>
      </c>
      <c r="AU153" s="642">
        <v>0</v>
      </c>
      <c r="AV153" s="642">
        <v>0</v>
      </c>
      <c r="AW153" s="643">
        <v>0</v>
      </c>
      <c r="AX153" s="643">
        <v>0</v>
      </c>
      <c r="AY153" s="642">
        <v>2</v>
      </c>
      <c r="AZ153" s="642">
        <v>5</v>
      </c>
      <c r="BA153" s="642">
        <v>0</v>
      </c>
      <c r="BB153" s="642">
        <v>0</v>
      </c>
      <c r="BC153" s="642">
        <v>0</v>
      </c>
      <c r="BD153" s="642">
        <v>0</v>
      </c>
      <c r="BE153" s="13">
        <f t="shared" si="92"/>
        <v>0</v>
      </c>
      <c r="BF153" s="13">
        <f t="shared" si="92"/>
        <v>0</v>
      </c>
      <c r="BG153" s="10">
        <f t="shared" si="93"/>
        <v>0</v>
      </c>
      <c r="BH153" s="13">
        <f t="shared" si="94"/>
        <v>2</v>
      </c>
      <c r="BI153" s="13">
        <f t="shared" si="94"/>
        <v>5</v>
      </c>
      <c r="BJ153" s="10">
        <f t="shared" si="95"/>
        <v>7</v>
      </c>
      <c r="BK153" s="44">
        <f t="shared" si="96"/>
        <v>2</v>
      </c>
      <c r="BL153" s="44">
        <f t="shared" si="96"/>
        <v>5</v>
      </c>
      <c r="BM153" s="11">
        <f t="shared" si="96"/>
        <v>7</v>
      </c>
      <c r="BN153" s="642">
        <v>0</v>
      </c>
      <c r="BO153" s="642">
        <v>0</v>
      </c>
      <c r="BP153" s="642">
        <v>0</v>
      </c>
      <c r="BQ153" s="642">
        <v>0</v>
      </c>
      <c r="BR153" s="642">
        <v>0</v>
      </c>
      <c r="BS153" s="642">
        <v>0</v>
      </c>
      <c r="BT153" s="642">
        <v>0</v>
      </c>
      <c r="BU153" s="642">
        <v>0</v>
      </c>
      <c r="BV153" s="644">
        <f t="shared" si="97"/>
        <v>0</v>
      </c>
      <c r="BW153" s="644">
        <f t="shared" si="97"/>
        <v>0</v>
      </c>
      <c r="BX153" s="44">
        <f t="shared" si="83"/>
        <v>0</v>
      </c>
      <c r="BY153" s="44">
        <f t="shared" si="83"/>
        <v>0</v>
      </c>
      <c r="BZ153" s="11">
        <f t="shared" si="84"/>
        <v>0</v>
      </c>
      <c r="CA153" s="14">
        <f t="shared" si="85"/>
        <v>2</v>
      </c>
      <c r="CB153" s="14">
        <f t="shared" si="85"/>
        <v>5</v>
      </c>
      <c r="CC153" s="13">
        <f t="shared" si="86"/>
        <v>0</v>
      </c>
      <c r="CD153" s="13">
        <f t="shared" si="86"/>
        <v>0</v>
      </c>
      <c r="CE153" s="13">
        <f t="shared" si="87"/>
        <v>2</v>
      </c>
      <c r="CF153" s="13">
        <f t="shared" si="87"/>
        <v>5</v>
      </c>
      <c r="CG153" s="289">
        <f t="shared" si="88"/>
        <v>7</v>
      </c>
      <c r="CJ153" s="1">
        <v>1</v>
      </c>
      <c r="CK153" s="6">
        <f t="shared" si="101"/>
        <v>3</v>
      </c>
      <c r="CL153" s="6">
        <v>0</v>
      </c>
      <c r="CM153" s="6">
        <v>1</v>
      </c>
      <c r="CN153" s="6">
        <f t="shared" si="102"/>
        <v>2</v>
      </c>
      <c r="CO153" s="6">
        <f t="shared" si="103"/>
        <v>6</v>
      </c>
    </row>
    <row r="154" spans="1:93" ht="15" x14ac:dyDescent="0.25">
      <c r="A154" s="1" t="s">
        <v>1509</v>
      </c>
      <c r="B154" s="6">
        <v>141</v>
      </c>
      <c r="C154" s="9">
        <v>141</v>
      </c>
      <c r="D154" s="641" t="s">
        <v>6</v>
      </c>
      <c r="E154" s="37" t="s">
        <v>28</v>
      </c>
      <c r="F154" s="645">
        <v>20340326</v>
      </c>
      <c r="G154" s="646" t="s">
        <v>408</v>
      </c>
      <c r="H154" s="9" t="s">
        <v>52</v>
      </c>
      <c r="I154" s="642">
        <v>1</v>
      </c>
      <c r="J154" s="642">
        <v>0</v>
      </c>
      <c r="K154" s="642">
        <v>0</v>
      </c>
      <c r="L154" s="642">
        <v>0</v>
      </c>
      <c r="M154" s="642">
        <v>1</v>
      </c>
      <c r="N154" s="642">
        <v>1</v>
      </c>
      <c r="O154" s="642">
        <v>0</v>
      </c>
      <c r="P154" s="642">
        <v>2</v>
      </c>
      <c r="Q154" s="14">
        <f t="shared" si="89"/>
        <v>2</v>
      </c>
      <c r="R154" s="14">
        <f t="shared" si="89"/>
        <v>3</v>
      </c>
      <c r="S154" s="10">
        <f t="shared" si="90"/>
        <v>5</v>
      </c>
      <c r="T154" s="642">
        <v>0</v>
      </c>
      <c r="U154" s="642">
        <v>0</v>
      </c>
      <c r="V154" s="642">
        <v>1</v>
      </c>
      <c r="W154" s="642">
        <v>0</v>
      </c>
      <c r="X154" s="642">
        <v>0</v>
      </c>
      <c r="Y154" s="642">
        <v>3</v>
      </c>
      <c r="Z154" s="623">
        <f t="shared" si="98"/>
        <v>1</v>
      </c>
      <c r="AA154" s="623">
        <f t="shared" si="98"/>
        <v>3</v>
      </c>
      <c r="AB154" s="10">
        <f t="shared" si="77"/>
        <v>4</v>
      </c>
      <c r="AC154" s="44">
        <f t="shared" si="91"/>
        <v>3</v>
      </c>
      <c r="AD154" s="44">
        <f t="shared" si="91"/>
        <v>6</v>
      </c>
      <c r="AE154" s="44">
        <f t="shared" si="78"/>
        <v>9</v>
      </c>
      <c r="AF154" s="12">
        <f t="shared" si="99"/>
        <v>1</v>
      </c>
      <c r="AG154" s="12">
        <f t="shared" si="100"/>
        <v>4</v>
      </c>
      <c r="AH154" s="10">
        <f t="shared" si="79"/>
        <v>5</v>
      </c>
      <c r="AI154" s="12">
        <f>VLOOKUP($F154,'Guru SertifikaSi'!$C$6:$G$675,'Guru SertifikaSi'!E$3,FALSE)</f>
        <v>2</v>
      </c>
      <c r="AJ154" s="12">
        <f>VLOOKUP($F154,'Guru SertifikaSi'!$C$6:$G$675,'Guru SertifikaSi'!F$3,FALSE)</f>
        <v>2</v>
      </c>
      <c r="AK154" s="10">
        <f t="shared" si="80"/>
        <v>4</v>
      </c>
      <c r="AL154" s="44">
        <f t="shared" si="81"/>
        <v>3</v>
      </c>
      <c r="AM154" s="44">
        <f t="shared" si="81"/>
        <v>6</v>
      </c>
      <c r="AN154" s="11">
        <f t="shared" si="82"/>
        <v>9</v>
      </c>
      <c r="AO154" s="642">
        <v>0</v>
      </c>
      <c r="AP154" s="642">
        <v>0</v>
      </c>
      <c r="AQ154" s="642">
        <v>0</v>
      </c>
      <c r="AR154" s="642">
        <v>0</v>
      </c>
      <c r="AS154" s="642">
        <v>0</v>
      </c>
      <c r="AT154" s="642">
        <v>0</v>
      </c>
      <c r="AU154" s="642">
        <v>0</v>
      </c>
      <c r="AV154" s="642">
        <v>0</v>
      </c>
      <c r="AW154" s="643">
        <v>0</v>
      </c>
      <c r="AX154" s="643">
        <v>0</v>
      </c>
      <c r="AY154" s="642">
        <v>3</v>
      </c>
      <c r="AZ154" s="642">
        <v>6</v>
      </c>
      <c r="BA154" s="642">
        <v>0</v>
      </c>
      <c r="BB154" s="642">
        <v>0</v>
      </c>
      <c r="BC154" s="642">
        <v>0</v>
      </c>
      <c r="BD154" s="642">
        <v>0</v>
      </c>
      <c r="BE154" s="13">
        <f t="shared" si="92"/>
        <v>0</v>
      </c>
      <c r="BF154" s="13">
        <f t="shared" si="92"/>
        <v>0</v>
      </c>
      <c r="BG154" s="10">
        <f t="shared" si="93"/>
        <v>0</v>
      </c>
      <c r="BH154" s="13">
        <f t="shared" si="94"/>
        <v>3</v>
      </c>
      <c r="BI154" s="13">
        <f t="shared" si="94"/>
        <v>6</v>
      </c>
      <c r="BJ154" s="10">
        <f t="shared" si="95"/>
        <v>9</v>
      </c>
      <c r="BK154" s="44">
        <f t="shared" si="96"/>
        <v>3</v>
      </c>
      <c r="BL154" s="44">
        <f t="shared" si="96"/>
        <v>6</v>
      </c>
      <c r="BM154" s="11">
        <f t="shared" si="96"/>
        <v>9</v>
      </c>
      <c r="BN154" s="642">
        <v>0</v>
      </c>
      <c r="BO154" s="642">
        <v>0</v>
      </c>
      <c r="BP154" s="642">
        <v>0</v>
      </c>
      <c r="BQ154" s="642">
        <v>0</v>
      </c>
      <c r="BR154" s="642">
        <v>0</v>
      </c>
      <c r="BS154" s="642">
        <v>0</v>
      </c>
      <c r="BT154" s="642">
        <v>1</v>
      </c>
      <c r="BU154" s="642">
        <v>0</v>
      </c>
      <c r="BV154" s="644">
        <f t="shared" si="97"/>
        <v>1</v>
      </c>
      <c r="BW154" s="644">
        <f t="shared" si="97"/>
        <v>0</v>
      </c>
      <c r="BX154" s="44">
        <f t="shared" si="83"/>
        <v>1</v>
      </c>
      <c r="BY154" s="44">
        <f t="shared" si="83"/>
        <v>0</v>
      </c>
      <c r="BZ154" s="11">
        <f t="shared" si="84"/>
        <v>1</v>
      </c>
      <c r="CA154" s="14">
        <f t="shared" si="85"/>
        <v>3</v>
      </c>
      <c r="CB154" s="14">
        <f t="shared" si="85"/>
        <v>6</v>
      </c>
      <c r="CC154" s="13">
        <f t="shared" si="86"/>
        <v>1</v>
      </c>
      <c r="CD154" s="13">
        <f t="shared" si="86"/>
        <v>0</v>
      </c>
      <c r="CE154" s="13">
        <f t="shared" si="87"/>
        <v>4</v>
      </c>
      <c r="CF154" s="13">
        <f t="shared" si="87"/>
        <v>6</v>
      </c>
      <c r="CG154" s="289">
        <f t="shared" si="88"/>
        <v>10</v>
      </c>
      <c r="CJ154" s="1">
        <v>1</v>
      </c>
      <c r="CK154" s="6">
        <f t="shared" si="101"/>
        <v>3</v>
      </c>
      <c r="CL154" s="6">
        <v>0</v>
      </c>
      <c r="CM154" s="6">
        <v>1</v>
      </c>
      <c r="CN154" s="6">
        <f t="shared" si="102"/>
        <v>3</v>
      </c>
      <c r="CO154" s="6">
        <f t="shared" si="103"/>
        <v>7</v>
      </c>
    </row>
    <row r="155" spans="1:93" ht="15" x14ac:dyDescent="0.25">
      <c r="A155" s="1" t="s">
        <v>1510</v>
      </c>
      <c r="B155" s="6">
        <v>142</v>
      </c>
      <c r="C155" s="9">
        <v>142</v>
      </c>
      <c r="D155" s="641" t="s">
        <v>6</v>
      </c>
      <c r="E155" s="37" t="s">
        <v>28</v>
      </c>
      <c r="F155" s="645">
        <v>20319417</v>
      </c>
      <c r="G155" s="646" t="s">
        <v>409</v>
      </c>
      <c r="H155" s="9" t="s">
        <v>52</v>
      </c>
      <c r="I155" s="642">
        <v>0</v>
      </c>
      <c r="J155" s="642">
        <v>0</v>
      </c>
      <c r="K155" s="642">
        <v>0</v>
      </c>
      <c r="L155" s="642">
        <v>0</v>
      </c>
      <c r="M155" s="642">
        <v>1</v>
      </c>
      <c r="N155" s="642">
        <v>1</v>
      </c>
      <c r="O155" s="642">
        <v>1</v>
      </c>
      <c r="P155" s="642">
        <v>3</v>
      </c>
      <c r="Q155" s="14">
        <f t="shared" si="89"/>
        <v>2</v>
      </c>
      <c r="R155" s="14">
        <f t="shared" si="89"/>
        <v>4</v>
      </c>
      <c r="S155" s="10">
        <f t="shared" si="90"/>
        <v>6</v>
      </c>
      <c r="T155" s="642">
        <v>0</v>
      </c>
      <c r="U155" s="642">
        <v>0</v>
      </c>
      <c r="V155" s="642">
        <v>2</v>
      </c>
      <c r="W155" s="642">
        <v>2</v>
      </c>
      <c r="X155" s="642">
        <v>0</v>
      </c>
      <c r="Y155" s="642">
        <v>1</v>
      </c>
      <c r="Z155" s="623">
        <f t="shared" si="98"/>
        <v>2</v>
      </c>
      <c r="AA155" s="623">
        <f t="shared" si="98"/>
        <v>3</v>
      </c>
      <c r="AB155" s="10">
        <f t="shared" si="77"/>
        <v>5</v>
      </c>
      <c r="AC155" s="44">
        <f t="shared" si="91"/>
        <v>4</v>
      </c>
      <c r="AD155" s="44">
        <f t="shared" si="91"/>
        <v>7</v>
      </c>
      <c r="AE155" s="44">
        <f t="shared" si="78"/>
        <v>11</v>
      </c>
      <c r="AF155" s="12">
        <f t="shared" si="99"/>
        <v>2</v>
      </c>
      <c r="AG155" s="12">
        <f t="shared" si="100"/>
        <v>4</v>
      </c>
      <c r="AH155" s="10">
        <f t="shared" si="79"/>
        <v>6</v>
      </c>
      <c r="AI155" s="12">
        <f>VLOOKUP($F155,'Guru SertifikaSi'!$C$6:$G$675,'Guru SertifikaSi'!E$3,FALSE)</f>
        <v>2</v>
      </c>
      <c r="AJ155" s="12">
        <f>VLOOKUP($F155,'Guru SertifikaSi'!$C$6:$G$675,'Guru SertifikaSi'!F$3,FALSE)</f>
        <v>3</v>
      </c>
      <c r="AK155" s="10">
        <f t="shared" si="80"/>
        <v>5</v>
      </c>
      <c r="AL155" s="44">
        <f t="shared" si="81"/>
        <v>4</v>
      </c>
      <c r="AM155" s="44">
        <f t="shared" si="81"/>
        <v>7</v>
      </c>
      <c r="AN155" s="11">
        <f t="shared" si="82"/>
        <v>11</v>
      </c>
      <c r="AO155" s="642">
        <v>0</v>
      </c>
      <c r="AP155" s="642">
        <v>0</v>
      </c>
      <c r="AQ155" s="642">
        <v>0</v>
      </c>
      <c r="AR155" s="642">
        <v>0</v>
      </c>
      <c r="AS155" s="642">
        <v>0</v>
      </c>
      <c r="AT155" s="642">
        <v>0</v>
      </c>
      <c r="AU155" s="642">
        <v>0</v>
      </c>
      <c r="AV155" s="642">
        <v>0</v>
      </c>
      <c r="AW155" s="643">
        <v>0</v>
      </c>
      <c r="AX155" s="643">
        <v>0</v>
      </c>
      <c r="AY155" s="642">
        <v>4</v>
      </c>
      <c r="AZ155" s="642">
        <v>7</v>
      </c>
      <c r="BA155" s="642">
        <v>0</v>
      </c>
      <c r="BB155" s="642">
        <v>0</v>
      </c>
      <c r="BC155" s="642">
        <v>0</v>
      </c>
      <c r="BD155" s="642">
        <v>0</v>
      </c>
      <c r="BE155" s="13">
        <f t="shared" si="92"/>
        <v>0</v>
      </c>
      <c r="BF155" s="13">
        <f t="shared" si="92"/>
        <v>0</v>
      </c>
      <c r="BG155" s="10">
        <f t="shared" si="93"/>
        <v>0</v>
      </c>
      <c r="BH155" s="13">
        <f t="shared" si="94"/>
        <v>4</v>
      </c>
      <c r="BI155" s="13">
        <f t="shared" si="94"/>
        <v>7</v>
      </c>
      <c r="BJ155" s="10">
        <f t="shared" si="95"/>
        <v>11</v>
      </c>
      <c r="BK155" s="44">
        <f t="shared" si="96"/>
        <v>4</v>
      </c>
      <c r="BL155" s="44">
        <f t="shared" si="96"/>
        <v>7</v>
      </c>
      <c r="BM155" s="11">
        <f t="shared" si="96"/>
        <v>11</v>
      </c>
      <c r="BN155" s="642">
        <v>0</v>
      </c>
      <c r="BO155" s="642">
        <v>0</v>
      </c>
      <c r="BP155" s="642">
        <v>0</v>
      </c>
      <c r="BQ155" s="642">
        <v>0</v>
      </c>
      <c r="BR155" s="642">
        <v>0</v>
      </c>
      <c r="BS155" s="642">
        <v>0</v>
      </c>
      <c r="BT155" s="642">
        <v>0</v>
      </c>
      <c r="BU155" s="642">
        <v>0</v>
      </c>
      <c r="BV155" s="644">
        <f t="shared" si="97"/>
        <v>0</v>
      </c>
      <c r="BW155" s="644">
        <f t="shared" si="97"/>
        <v>0</v>
      </c>
      <c r="BX155" s="44">
        <f t="shared" si="83"/>
        <v>0</v>
      </c>
      <c r="BY155" s="44">
        <f t="shared" si="83"/>
        <v>0</v>
      </c>
      <c r="BZ155" s="11">
        <f t="shared" si="84"/>
        <v>0</v>
      </c>
      <c r="CA155" s="14">
        <f t="shared" si="85"/>
        <v>4</v>
      </c>
      <c r="CB155" s="14">
        <f t="shared" si="85"/>
        <v>7</v>
      </c>
      <c r="CC155" s="13">
        <f t="shared" si="86"/>
        <v>0</v>
      </c>
      <c r="CD155" s="13">
        <f t="shared" si="86"/>
        <v>0</v>
      </c>
      <c r="CE155" s="13">
        <f t="shared" si="87"/>
        <v>4</v>
      </c>
      <c r="CF155" s="13">
        <f t="shared" si="87"/>
        <v>7</v>
      </c>
      <c r="CG155" s="289">
        <f t="shared" si="88"/>
        <v>11</v>
      </c>
      <c r="CJ155" s="1">
        <v>1</v>
      </c>
      <c r="CK155" s="6">
        <f t="shared" si="101"/>
        <v>4</v>
      </c>
      <c r="CL155" s="6">
        <v>0</v>
      </c>
      <c r="CM155" s="6">
        <v>1</v>
      </c>
      <c r="CN155" s="6">
        <f t="shared" si="102"/>
        <v>4</v>
      </c>
      <c r="CO155" s="6">
        <f t="shared" si="103"/>
        <v>8</v>
      </c>
    </row>
    <row r="156" spans="1:93" ht="15" x14ac:dyDescent="0.25">
      <c r="A156" s="1" t="s">
        <v>1511</v>
      </c>
      <c r="B156" s="6">
        <v>143</v>
      </c>
      <c r="C156" s="9">
        <v>143</v>
      </c>
      <c r="D156" s="641" t="s">
        <v>6</v>
      </c>
      <c r="E156" s="37" t="s">
        <v>28</v>
      </c>
      <c r="F156" s="645">
        <v>20319397</v>
      </c>
      <c r="G156" s="646" t="s">
        <v>410</v>
      </c>
      <c r="H156" s="9" t="s">
        <v>52</v>
      </c>
      <c r="I156" s="642">
        <v>0</v>
      </c>
      <c r="J156" s="642">
        <v>0</v>
      </c>
      <c r="K156" s="642">
        <v>0</v>
      </c>
      <c r="L156" s="642">
        <v>0</v>
      </c>
      <c r="M156" s="642">
        <v>1</v>
      </c>
      <c r="N156" s="642">
        <v>2</v>
      </c>
      <c r="O156" s="642">
        <v>2</v>
      </c>
      <c r="P156" s="642">
        <v>1</v>
      </c>
      <c r="Q156" s="14">
        <f t="shared" si="89"/>
        <v>3</v>
      </c>
      <c r="R156" s="14">
        <f t="shared" si="89"/>
        <v>3</v>
      </c>
      <c r="S156" s="10">
        <f t="shared" si="90"/>
        <v>6</v>
      </c>
      <c r="T156" s="642">
        <v>0</v>
      </c>
      <c r="U156" s="642">
        <v>0</v>
      </c>
      <c r="V156" s="642">
        <v>0</v>
      </c>
      <c r="W156" s="642">
        <v>0</v>
      </c>
      <c r="X156" s="642">
        <v>1</v>
      </c>
      <c r="Y156" s="642">
        <v>1</v>
      </c>
      <c r="Z156" s="623">
        <f t="shared" si="98"/>
        <v>1</v>
      </c>
      <c r="AA156" s="623">
        <f t="shared" si="98"/>
        <v>1</v>
      </c>
      <c r="AB156" s="10">
        <f t="shared" si="77"/>
        <v>2</v>
      </c>
      <c r="AC156" s="44">
        <f t="shared" si="91"/>
        <v>4</v>
      </c>
      <c r="AD156" s="44">
        <f t="shared" si="91"/>
        <v>4</v>
      </c>
      <c r="AE156" s="44">
        <f t="shared" si="78"/>
        <v>8</v>
      </c>
      <c r="AF156" s="12">
        <f t="shared" si="99"/>
        <v>1</v>
      </c>
      <c r="AG156" s="12">
        <f t="shared" si="100"/>
        <v>3</v>
      </c>
      <c r="AH156" s="10">
        <f t="shared" si="79"/>
        <v>4</v>
      </c>
      <c r="AI156" s="12">
        <f>VLOOKUP($F156,'Guru SertifikaSi'!$C$6:$G$675,'Guru SertifikaSi'!E$3,FALSE)</f>
        <v>3</v>
      </c>
      <c r="AJ156" s="12">
        <f>VLOOKUP($F156,'Guru SertifikaSi'!$C$6:$G$675,'Guru SertifikaSi'!F$3,FALSE)</f>
        <v>1</v>
      </c>
      <c r="AK156" s="10">
        <f t="shared" si="80"/>
        <v>4</v>
      </c>
      <c r="AL156" s="44">
        <f t="shared" si="81"/>
        <v>4</v>
      </c>
      <c r="AM156" s="44">
        <f t="shared" si="81"/>
        <v>4</v>
      </c>
      <c r="AN156" s="11">
        <f t="shared" si="82"/>
        <v>8</v>
      </c>
      <c r="AO156" s="642">
        <v>0</v>
      </c>
      <c r="AP156" s="642">
        <v>0</v>
      </c>
      <c r="AQ156" s="642">
        <v>0</v>
      </c>
      <c r="AR156" s="642">
        <v>0</v>
      </c>
      <c r="AS156" s="642">
        <v>0</v>
      </c>
      <c r="AT156" s="642">
        <v>0</v>
      </c>
      <c r="AU156" s="642">
        <v>0</v>
      </c>
      <c r="AV156" s="642">
        <v>0</v>
      </c>
      <c r="AW156" s="643">
        <v>0</v>
      </c>
      <c r="AX156" s="643">
        <v>0</v>
      </c>
      <c r="AY156" s="642">
        <v>4</v>
      </c>
      <c r="AZ156" s="642">
        <v>4</v>
      </c>
      <c r="BA156" s="642">
        <v>0</v>
      </c>
      <c r="BB156" s="642">
        <v>0</v>
      </c>
      <c r="BC156" s="642">
        <v>0</v>
      </c>
      <c r="BD156" s="642">
        <v>0</v>
      </c>
      <c r="BE156" s="13">
        <f t="shared" si="92"/>
        <v>0</v>
      </c>
      <c r="BF156" s="13">
        <f t="shared" si="92"/>
        <v>0</v>
      </c>
      <c r="BG156" s="10">
        <f t="shared" si="93"/>
        <v>0</v>
      </c>
      <c r="BH156" s="13">
        <f t="shared" si="94"/>
        <v>4</v>
      </c>
      <c r="BI156" s="13">
        <f t="shared" si="94"/>
        <v>4</v>
      </c>
      <c r="BJ156" s="10">
        <f t="shared" si="95"/>
        <v>8</v>
      </c>
      <c r="BK156" s="44">
        <f t="shared" si="96"/>
        <v>4</v>
      </c>
      <c r="BL156" s="44">
        <f t="shared" si="96"/>
        <v>4</v>
      </c>
      <c r="BM156" s="11">
        <f t="shared" si="96"/>
        <v>8</v>
      </c>
      <c r="BN156" s="642">
        <v>0</v>
      </c>
      <c r="BO156" s="642">
        <v>0</v>
      </c>
      <c r="BP156" s="642">
        <v>0</v>
      </c>
      <c r="BQ156" s="642">
        <v>0</v>
      </c>
      <c r="BR156" s="642">
        <v>0</v>
      </c>
      <c r="BS156" s="642">
        <v>0</v>
      </c>
      <c r="BT156" s="642">
        <v>1</v>
      </c>
      <c r="BU156" s="642">
        <v>0</v>
      </c>
      <c r="BV156" s="644">
        <f t="shared" si="97"/>
        <v>1</v>
      </c>
      <c r="BW156" s="644">
        <f t="shared" si="97"/>
        <v>0</v>
      </c>
      <c r="BX156" s="44">
        <f t="shared" si="83"/>
        <v>1</v>
      </c>
      <c r="BY156" s="44">
        <f t="shared" si="83"/>
        <v>0</v>
      </c>
      <c r="BZ156" s="11">
        <f t="shared" si="84"/>
        <v>1</v>
      </c>
      <c r="CA156" s="14">
        <f t="shared" si="85"/>
        <v>4</v>
      </c>
      <c r="CB156" s="14">
        <f t="shared" si="85"/>
        <v>4</v>
      </c>
      <c r="CC156" s="13">
        <f t="shared" si="86"/>
        <v>1</v>
      </c>
      <c r="CD156" s="13">
        <f t="shared" si="86"/>
        <v>0</v>
      </c>
      <c r="CE156" s="13">
        <f t="shared" si="87"/>
        <v>5</v>
      </c>
      <c r="CF156" s="13">
        <f t="shared" si="87"/>
        <v>4</v>
      </c>
      <c r="CG156" s="289">
        <f t="shared" si="88"/>
        <v>9</v>
      </c>
      <c r="CJ156" s="1">
        <v>1</v>
      </c>
      <c r="CK156" s="6">
        <f t="shared" si="101"/>
        <v>2</v>
      </c>
      <c r="CL156" s="6">
        <v>0</v>
      </c>
      <c r="CM156" s="6">
        <v>1</v>
      </c>
      <c r="CN156" s="6">
        <f t="shared" si="102"/>
        <v>4</v>
      </c>
      <c r="CO156" s="6">
        <f t="shared" si="103"/>
        <v>5</v>
      </c>
    </row>
    <row r="157" spans="1:93" ht="15" x14ac:dyDescent="0.25">
      <c r="A157" s="1" t="s">
        <v>1512</v>
      </c>
      <c r="B157" s="6">
        <v>144</v>
      </c>
      <c r="C157" s="9">
        <v>144</v>
      </c>
      <c r="D157" s="641" t="s">
        <v>6</v>
      </c>
      <c r="E157" s="37" t="s">
        <v>28</v>
      </c>
      <c r="F157" s="645">
        <v>20340328</v>
      </c>
      <c r="G157" s="646" t="s">
        <v>411</v>
      </c>
      <c r="H157" s="9" t="s">
        <v>52</v>
      </c>
      <c r="I157" s="642">
        <v>0</v>
      </c>
      <c r="J157" s="642">
        <v>0</v>
      </c>
      <c r="K157" s="642">
        <v>0</v>
      </c>
      <c r="L157" s="642">
        <v>0</v>
      </c>
      <c r="M157" s="642">
        <v>0</v>
      </c>
      <c r="N157" s="642">
        <v>0</v>
      </c>
      <c r="O157" s="642">
        <v>1</v>
      </c>
      <c r="P157" s="642">
        <v>3</v>
      </c>
      <c r="Q157" s="14">
        <f t="shared" si="89"/>
        <v>1</v>
      </c>
      <c r="R157" s="14">
        <f t="shared" si="89"/>
        <v>3</v>
      </c>
      <c r="S157" s="10">
        <f t="shared" si="90"/>
        <v>4</v>
      </c>
      <c r="T157" s="642">
        <v>0</v>
      </c>
      <c r="U157" s="642">
        <v>0</v>
      </c>
      <c r="V157" s="642">
        <v>0</v>
      </c>
      <c r="W157" s="642">
        <v>1</v>
      </c>
      <c r="X157" s="642">
        <v>1</v>
      </c>
      <c r="Y157" s="642">
        <v>1</v>
      </c>
      <c r="Z157" s="623">
        <f t="shared" si="98"/>
        <v>1</v>
      </c>
      <c r="AA157" s="623">
        <f t="shared" si="98"/>
        <v>2</v>
      </c>
      <c r="AB157" s="10">
        <f t="shared" si="77"/>
        <v>3</v>
      </c>
      <c r="AC157" s="44">
        <f t="shared" si="91"/>
        <v>2</v>
      </c>
      <c r="AD157" s="44">
        <f t="shared" si="91"/>
        <v>5</v>
      </c>
      <c r="AE157" s="44">
        <f t="shared" si="78"/>
        <v>7</v>
      </c>
      <c r="AF157" s="12">
        <f t="shared" si="99"/>
        <v>0</v>
      </c>
      <c r="AG157" s="12">
        <f t="shared" si="100"/>
        <v>3</v>
      </c>
      <c r="AH157" s="10">
        <f t="shared" si="79"/>
        <v>3</v>
      </c>
      <c r="AI157" s="12">
        <f>VLOOKUP($F157,'Guru SertifikaSi'!$C$6:$G$675,'Guru SertifikaSi'!E$3,FALSE)</f>
        <v>2</v>
      </c>
      <c r="AJ157" s="12">
        <f>VLOOKUP($F157,'Guru SertifikaSi'!$C$6:$G$675,'Guru SertifikaSi'!F$3,FALSE)</f>
        <v>2</v>
      </c>
      <c r="AK157" s="10">
        <f t="shared" si="80"/>
        <v>4</v>
      </c>
      <c r="AL157" s="44">
        <f t="shared" si="81"/>
        <v>2</v>
      </c>
      <c r="AM157" s="44">
        <f t="shared" si="81"/>
        <v>5</v>
      </c>
      <c r="AN157" s="11">
        <f t="shared" si="82"/>
        <v>7</v>
      </c>
      <c r="AO157" s="642">
        <v>0</v>
      </c>
      <c r="AP157" s="642">
        <v>0</v>
      </c>
      <c r="AQ157" s="642">
        <v>0</v>
      </c>
      <c r="AR157" s="642">
        <v>0</v>
      </c>
      <c r="AS157" s="642">
        <v>0</v>
      </c>
      <c r="AT157" s="642">
        <v>0</v>
      </c>
      <c r="AU157" s="642">
        <v>0</v>
      </c>
      <c r="AV157" s="642">
        <v>0</v>
      </c>
      <c r="AW157" s="643">
        <v>0</v>
      </c>
      <c r="AX157" s="643">
        <v>0</v>
      </c>
      <c r="AY157" s="642">
        <v>2</v>
      </c>
      <c r="AZ157" s="642">
        <v>5</v>
      </c>
      <c r="BA157" s="642">
        <v>0</v>
      </c>
      <c r="BB157" s="642">
        <v>0</v>
      </c>
      <c r="BC157" s="642">
        <v>0</v>
      </c>
      <c r="BD157" s="642">
        <v>0</v>
      </c>
      <c r="BE157" s="13">
        <f t="shared" si="92"/>
        <v>0</v>
      </c>
      <c r="BF157" s="13">
        <f t="shared" si="92"/>
        <v>0</v>
      </c>
      <c r="BG157" s="10">
        <f t="shared" si="93"/>
        <v>0</v>
      </c>
      <c r="BH157" s="13">
        <f t="shared" si="94"/>
        <v>2</v>
      </c>
      <c r="BI157" s="13">
        <f t="shared" si="94"/>
        <v>5</v>
      </c>
      <c r="BJ157" s="10">
        <f t="shared" si="95"/>
        <v>7</v>
      </c>
      <c r="BK157" s="44">
        <f t="shared" si="96"/>
        <v>2</v>
      </c>
      <c r="BL157" s="44">
        <f t="shared" si="96"/>
        <v>5</v>
      </c>
      <c r="BM157" s="11">
        <f t="shared" si="96"/>
        <v>7</v>
      </c>
      <c r="BN157" s="642">
        <v>0</v>
      </c>
      <c r="BO157" s="642">
        <v>0</v>
      </c>
      <c r="BP157" s="642">
        <v>0</v>
      </c>
      <c r="BQ157" s="642">
        <v>0</v>
      </c>
      <c r="BR157" s="642">
        <v>0</v>
      </c>
      <c r="BS157" s="642">
        <v>0</v>
      </c>
      <c r="BT157" s="642">
        <v>0</v>
      </c>
      <c r="BU157" s="642">
        <v>0</v>
      </c>
      <c r="BV157" s="644">
        <f t="shared" si="97"/>
        <v>0</v>
      </c>
      <c r="BW157" s="644">
        <f t="shared" si="97"/>
        <v>0</v>
      </c>
      <c r="BX157" s="44">
        <f t="shared" si="83"/>
        <v>0</v>
      </c>
      <c r="BY157" s="44">
        <f t="shared" si="83"/>
        <v>0</v>
      </c>
      <c r="BZ157" s="11">
        <f t="shared" si="84"/>
        <v>0</v>
      </c>
      <c r="CA157" s="14">
        <f t="shared" si="85"/>
        <v>2</v>
      </c>
      <c r="CB157" s="14">
        <f t="shared" si="85"/>
        <v>5</v>
      </c>
      <c r="CC157" s="13">
        <f t="shared" si="86"/>
        <v>0</v>
      </c>
      <c r="CD157" s="13">
        <f t="shared" si="86"/>
        <v>0</v>
      </c>
      <c r="CE157" s="13">
        <f t="shared" si="87"/>
        <v>2</v>
      </c>
      <c r="CF157" s="13">
        <f t="shared" si="87"/>
        <v>5</v>
      </c>
      <c r="CG157" s="289">
        <f t="shared" si="88"/>
        <v>7</v>
      </c>
      <c r="CJ157" s="1">
        <v>1</v>
      </c>
      <c r="CK157" s="6">
        <f t="shared" si="101"/>
        <v>4</v>
      </c>
      <c r="CL157" s="6">
        <v>0</v>
      </c>
      <c r="CM157" s="6">
        <v>1</v>
      </c>
      <c r="CN157" s="6">
        <f t="shared" si="102"/>
        <v>2</v>
      </c>
      <c r="CO157" s="6">
        <f t="shared" si="103"/>
        <v>6</v>
      </c>
    </row>
    <row r="158" spans="1:93" ht="15" x14ac:dyDescent="0.25">
      <c r="A158" s="1" t="s">
        <v>1513</v>
      </c>
      <c r="B158" s="6">
        <v>145</v>
      </c>
      <c r="C158" s="9">
        <v>145</v>
      </c>
      <c r="D158" s="641" t="s">
        <v>6</v>
      </c>
      <c r="E158" s="37" t="s">
        <v>28</v>
      </c>
      <c r="F158" s="645">
        <v>20319829</v>
      </c>
      <c r="G158" s="646" t="s">
        <v>412</v>
      </c>
      <c r="H158" s="9" t="s">
        <v>52</v>
      </c>
      <c r="I158" s="642">
        <v>0</v>
      </c>
      <c r="J158" s="642">
        <v>0</v>
      </c>
      <c r="K158" s="642">
        <v>1</v>
      </c>
      <c r="L158" s="642">
        <v>0</v>
      </c>
      <c r="M158" s="642">
        <v>1</v>
      </c>
      <c r="N158" s="642">
        <v>3</v>
      </c>
      <c r="O158" s="642">
        <v>0</v>
      </c>
      <c r="P158" s="642">
        <v>1</v>
      </c>
      <c r="Q158" s="14">
        <f t="shared" si="89"/>
        <v>2</v>
      </c>
      <c r="R158" s="14">
        <f t="shared" si="89"/>
        <v>4</v>
      </c>
      <c r="S158" s="10">
        <f t="shared" si="90"/>
        <v>6</v>
      </c>
      <c r="T158" s="642">
        <v>0</v>
      </c>
      <c r="U158" s="642">
        <v>0</v>
      </c>
      <c r="V158" s="642">
        <v>0</v>
      </c>
      <c r="W158" s="642">
        <v>1</v>
      </c>
      <c r="X158" s="642">
        <v>0</v>
      </c>
      <c r="Y158" s="642">
        <v>1</v>
      </c>
      <c r="Z158" s="623">
        <f t="shared" si="98"/>
        <v>0</v>
      </c>
      <c r="AA158" s="623">
        <f t="shared" si="98"/>
        <v>2</v>
      </c>
      <c r="AB158" s="10">
        <f t="shared" si="77"/>
        <v>2</v>
      </c>
      <c r="AC158" s="44">
        <f t="shared" si="91"/>
        <v>2</v>
      </c>
      <c r="AD158" s="44">
        <f t="shared" si="91"/>
        <v>6</v>
      </c>
      <c r="AE158" s="44">
        <f t="shared" si="78"/>
        <v>8</v>
      </c>
      <c r="AF158" s="12">
        <f t="shared" si="99"/>
        <v>1</v>
      </c>
      <c r="AG158" s="12">
        <f t="shared" si="100"/>
        <v>4</v>
      </c>
      <c r="AH158" s="10">
        <f t="shared" si="79"/>
        <v>5</v>
      </c>
      <c r="AI158" s="12">
        <f>VLOOKUP($F158,'Guru SertifikaSi'!$C$6:$G$675,'Guru SertifikaSi'!E$3,FALSE)</f>
        <v>1</v>
      </c>
      <c r="AJ158" s="12">
        <f>VLOOKUP($F158,'Guru SertifikaSi'!$C$6:$G$675,'Guru SertifikaSi'!F$3,FALSE)</f>
        <v>2</v>
      </c>
      <c r="AK158" s="10">
        <f t="shared" si="80"/>
        <v>3</v>
      </c>
      <c r="AL158" s="44">
        <f t="shared" si="81"/>
        <v>2</v>
      </c>
      <c r="AM158" s="44">
        <f t="shared" si="81"/>
        <v>6</v>
      </c>
      <c r="AN158" s="11">
        <f t="shared" si="82"/>
        <v>8</v>
      </c>
      <c r="AO158" s="642">
        <v>0</v>
      </c>
      <c r="AP158" s="642">
        <v>0</v>
      </c>
      <c r="AQ158" s="642">
        <v>0</v>
      </c>
      <c r="AR158" s="642">
        <v>0</v>
      </c>
      <c r="AS158" s="642">
        <v>0</v>
      </c>
      <c r="AT158" s="642">
        <v>0</v>
      </c>
      <c r="AU158" s="642">
        <v>0</v>
      </c>
      <c r="AV158" s="642">
        <v>0</v>
      </c>
      <c r="AW158" s="643">
        <v>0</v>
      </c>
      <c r="AX158" s="643">
        <v>0</v>
      </c>
      <c r="AY158" s="642">
        <v>2</v>
      </c>
      <c r="AZ158" s="642">
        <v>6</v>
      </c>
      <c r="BA158" s="642">
        <v>0</v>
      </c>
      <c r="BB158" s="642">
        <v>0</v>
      </c>
      <c r="BC158" s="642">
        <v>0</v>
      </c>
      <c r="BD158" s="642">
        <v>0</v>
      </c>
      <c r="BE158" s="13">
        <f t="shared" si="92"/>
        <v>0</v>
      </c>
      <c r="BF158" s="13">
        <f t="shared" si="92"/>
        <v>0</v>
      </c>
      <c r="BG158" s="10">
        <f t="shared" si="93"/>
        <v>0</v>
      </c>
      <c r="BH158" s="13">
        <f t="shared" si="94"/>
        <v>2</v>
      </c>
      <c r="BI158" s="13">
        <f t="shared" si="94"/>
        <v>6</v>
      </c>
      <c r="BJ158" s="10">
        <f t="shared" si="95"/>
        <v>8</v>
      </c>
      <c r="BK158" s="44">
        <f t="shared" si="96"/>
        <v>2</v>
      </c>
      <c r="BL158" s="44">
        <f t="shared" si="96"/>
        <v>6</v>
      </c>
      <c r="BM158" s="11">
        <f t="shared" si="96"/>
        <v>8</v>
      </c>
      <c r="BN158" s="642">
        <v>0</v>
      </c>
      <c r="BO158" s="642">
        <v>0</v>
      </c>
      <c r="BP158" s="642">
        <v>0</v>
      </c>
      <c r="BQ158" s="642">
        <v>0</v>
      </c>
      <c r="BR158" s="642">
        <v>0</v>
      </c>
      <c r="BS158" s="642">
        <v>0</v>
      </c>
      <c r="BT158" s="642">
        <v>1</v>
      </c>
      <c r="BU158" s="642">
        <v>0</v>
      </c>
      <c r="BV158" s="644">
        <f t="shared" si="97"/>
        <v>1</v>
      </c>
      <c r="BW158" s="644">
        <f t="shared" si="97"/>
        <v>0</v>
      </c>
      <c r="BX158" s="44">
        <f t="shared" si="83"/>
        <v>1</v>
      </c>
      <c r="BY158" s="44">
        <f t="shared" si="83"/>
        <v>0</v>
      </c>
      <c r="BZ158" s="11">
        <f t="shared" si="84"/>
        <v>1</v>
      </c>
      <c r="CA158" s="14">
        <f t="shared" si="85"/>
        <v>2</v>
      </c>
      <c r="CB158" s="14">
        <f t="shared" si="85"/>
        <v>6</v>
      </c>
      <c r="CC158" s="13">
        <f t="shared" si="86"/>
        <v>1</v>
      </c>
      <c r="CD158" s="13">
        <f t="shared" si="86"/>
        <v>0</v>
      </c>
      <c r="CE158" s="13">
        <f t="shared" si="87"/>
        <v>3</v>
      </c>
      <c r="CF158" s="13">
        <f t="shared" si="87"/>
        <v>6</v>
      </c>
      <c r="CG158" s="289">
        <f t="shared" si="88"/>
        <v>9</v>
      </c>
      <c r="CJ158" s="1">
        <v>1</v>
      </c>
      <c r="CK158" s="6">
        <f t="shared" si="101"/>
        <v>2</v>
      </c>
      <c r="CL158" s="6">
        <v>0</v>
      </c>
      <c r="CM158" s="6">
        <v>1</v>
      </c>
      <c r="CN158" s="6">
        <f t="shared" si="102"/>
        <v>2</v>
      </c>
      <c r="CO158" s="6">
        <f t="shared" si="103"/>
        <v>7</v>
      </c>
    </row>
    <row r="159" spans="1:93" ht="15" x14ac:dyDescent="0.25">
      <c r="A159" s="1" t="s">
        <v>1514</v>
      </c>
      <c r="B159" s="6">
        <v>146</v>
      </c>
      <c r="C159" s="9">
        <v>146</v>
      </c>
      <c r="D159" s="641" t="s">
        <v>6</v>
      </c>
      <c r="E159" s="37" t="s">
        <v>28</v>
      </c>
      <c r="F159" s="645">
        <v>20319830</v>
      </c>
      <c r="G159" s="646" t="s">
        <v>413</v>
      </c>
      <c r="H159" s="9" t="s">
        <v>52</v>
      </c>
      <c r="I159" s="642">
        <v>0</v>
      </c>
      <c r="J159" s="642">
        <v>0</v>
      </c>
      <c r="K159" s="642">
        <v>0</v>
      </c>
      <c r="L159" s="642">
        <v>0</v>
      </c>
      <c r="M159" s="642">
        <v>1</v>
      </c>
      <c r="N159" s="642">
        <v>1</v>
      </c>
      <c r="O159" s="642">
        <v>0</v>
      </c>
      <c r="P159" s="642">
        <v>1</v>
      </c>
      <c r="Q159" s="14">
        <f t="shared" si="89"/>
        <v>1</v>
      </c>
      <c r="R159" s="14">
        <f t="shared" si="89"/>
        <v>2</v>
      </c>
      <c r="S159" s="10">
        <f t="shared" si="90"/>
        <v>3</v>
      </c>
      <c r="T159" s="642">
        <v>0</v>
      </c>
      <c r="U159" s="642">
        <v>0</v>
      </c>
      <c r="V159" s="642">
        <v>1</v>
      </c>
      <c r="W159" s="642">
        <v>2</v>
      </c>
      <c r="X159" s="642">
        <v>0</v>
      </c>
      <c r="Y159" s="642">
        <v>1</v>
      </c>
      <c r="Z159" s="623">
        <f t="shared" si="98"/>
        <v>1</v>
      </c>
      <c r="AA159" s="623">
        <f t="shared" si="98"/>
        <v>3</v>
      </c>
      <c r="AB159" s="10">
        <f t="shared" si="77"/>
        <v>4</v>
      </c>
      <c r="AC159" s="44">
        <f t="shared" si="91"/>
        <v>2</v>
      </c>
      <c r="AD159" s="44">
        <f t="shared" si="91"/>
        <v>5</v>
      </c>
      <c r="AE159" s="44">
        <f t="shared" si="78"/>
        <v>7</v>
      </c>
      <c r="AF159" s="12">
        <f t="shared" si="99"/>
        <v>1</v>
      </c>
      <c r="AG159" s="12">
        <f t="shared" si="100"/>
        <v>4</v>
      </c>
      <c r="AH159" s="10">
        <f t="shared" si="79"/>
        <v>5</v>
      </c>
      <c r="AI159" s="12">
        <f>VLOOKUP($F159,'Guru SertifikaSi'!$C$6:$G$675,'Guru SertifikaSi'!E$3,FALSE)</f>
        <v>1</v>
      </c>
      <c r="AJ159" s="12">
        <f>VLOOKUP($F159,'Guru SertifikaSi'!$C$6:$G$675,'Guru SertifikaSi'!F$3,FALSE)</f>
        <v>1</v>
      </c>
      <c r="AK159" s="10">
        <f t="shared" si="80"/>
        <v>2</v>
      </c>
      <c r="AL159" s="44">
        <f t="shared" si="81"/>
        <v>2</v>
      </c>
      <c r="AM159" s="44">
        <f t="shared" si="81"/>
        <v>5</v>
      </c>
      <c r="AN159" s="11">
        <f t="shared" si="82"/>
        <v>7</v>
      </c>
      <c r="AO159" s="642">
        <v>0</v>
      </c>
      <c r="AP159" s="642">
        <v>0</v>
      </c>
      <c r="AQ159" s="642">
        <v>0</v>
      </c>
      <c r="AR159" s="642">
        <v>0</v>
      </c>
      <c r="AS159" s="642">
        <v>0</v>
      </c>
      <c r="AT159" s="642">
        <v>0</v>
      </c>
      <c r="AU159" s="642">
        <v>0</v>
      </c>
      <c r="AV159" s="642">
        <v>0</v>
      </c>
      <c r="AW159" s="643">
        <v>0</v>
      </c>
      <c r="AX159" s="643">
        <v>0</v>
      </c>
      <c r="AY159" s="642">
        <v>2</v>
      </c>
      <c r="AZ159" s="642">
        <v>5</v>
      </c>
      <c r="BA159" s="642">
        <v>0</v>
      </c>
      <c r="BB159" s="642">
        <v>0</v>
      </c>
      <c r="BC159" s="642">
        <v>0</v>
      </c>
      <c r="BD159" s="642">
        <v>0</v>
      </c>
      <c r="BE159" s="13">
        <f t="shared" si="92"/>
        <v>0</v>
      </c>
      <c r="BF159" s="13">
        <f t="shared" si="92"/>
        <v>0</v>
      </c>
      <c r="BG159" s="10">
        <f t="shared" si="93"/>
        <v>0</v>
      </c>
      <c r="BH159" s="13">
        <f t="shared" si="94"/>
        <v>2</v>
      </c>
      <c r="BI159" s="13">
        <f t="shared" si="94"/>
        <v>5</v>
      </c>
      <c r="BJ159" s="10">
        <f t="shared" si="95"/>
        <v>7</v>
      </c>
      <c r="BK159" s="44">
        <f t="shared" si="96"/>
        <v>2</v>
      </c>
      <c r="BL159" s="44">
        <f t="shared" si="96"/>
        <v>5</v>
      </c>
      <c r="BM159" s="11">
        <f t="shared" si="96"/>
        <v>7</v>
      </c>
      <c r="BN159" s="642">
        <v>0</v>
      </c>
      <c r="BO159" s="642">
        <v>0</v>
      </c>
      <c r="BP159" s="642">
        <v>0</v>
      </c>
      <c r="BQ159" s="642">
        <v>0</v>
      </c>
      <c r="BR159" s="642">
        <v>0</v>
      </c>
      <c r="BS159" s="642">
        <v>0</v>
      </c>
      <c r="BT159" s="642">
        <v>0</v>
      </c>
      <c r="BU159" s="642">
        <v>0</v>
      </c>
      <c r="BV159" s="644">
        <f t="shared" si="97"/>
        <v>0</v>
      </c>
      <c r="BW159" s="644">
        <f t="shared" si="97"/>
        <v>0</v>
      </c>
      <c r="BX159" s="44">
        <f t="shared" si="83"/>
        <v>0</v>
      </c>
      <c r="BY159" s="44">
        <f t="shared" si="83"/>
        <v>0</v>
      </c>
      <c r="BZ159" s="11">
        <f t="shared" si="84"/>
        <v>0</v>
      </c>
      <c r="CA159" s="14">
        <f t="shared" si="85"/>
        <v>2</v>
      </c>
      <c r="CB159" s="14">
        <f t="shared" si="85"/>
        <v>5</v>
      </c>
      <c r="CC159" s="13">
        <f t="shared" si="86"/>
        <v>0</v>
      </c>
      <c r="CD159" s="13">
        <f t="shared" si="86"/>
        <v>0</v>
      </c>
      <c r="CE159" s="13">
        <f t="shared" si="87"/>
        <v>2</v>
      </c>
      <c r="CF159" s="13">
        <f t="shared" si="87"/>
        <v>5</v>
      </c>
      <c r="CG159" s="289">
        <f t="shared" si="88"/>
        <v>7</v>
      </c>
      <c r="CJ159" s="1">
        <v>1</v>
      </c>
      <c r="CK159" s="6">
        <f t="shared" si="101"/>
        <v>2</v>
      </c>
      <c r="CL159" s="6">
        <v>0</v>
      </c>
      <c r="CM159" s="6">
        <v>1</v>
      </c>
      <c r="CN159" s="6">
        <f t="shared" si="102"/>
        <v>2</v>
      </c>
      <c r="CO159" s="6">
        <f t="shared" si="103"/>
        <v>6</v>
      </c>
    </row>
    <row r="160" spans="1:93" ht="15" x14ac:dyDescent="0.25">
      <c r="A160" s="1" t="s">
        <v>1515</v>
      </c>
      <c r="B160" s="6">
        <v>147</v>
      </c>
      <c r="C160" s="9">
        <v>147</v>
      </c>
      <c r="D160" s="641" t="s">
        <v>6</v>
      </c>
      <c r="E160" s="37" t="s">
        <v>28</v>
      </c>
      <c r="F160" s="645">
        <v>20319469</v>
      </c>
      <c r="G160" s="646" t="s">
        <v>414</v>
      </c>
      <c r="H160" s="9" t="s">
        <v>52</v>
      </c>
      <c r="I160" s="642">
        <v>0</v>
      </c>
      <c r="J160" s="642">
        <v>0</v>
      </c>
      <c r="K160" s="642">
        <v>0</v>
      </c>
      <c r="L160" s="642">
        <v>0</v>
      </c>
      <c r="M160" s="642">
        <v>0</v>
      </c>
      <c r="N160" s="642">
        <v>1</v>
      </c>
      <c r="O160" s="642">
        <v>2</v>
      </c>
      <c r="P160" s="642">
        <v>1</v>
      </c>
      <c r="Q160" s="14">
        <f t="shared" si="89"/>
        <v>2</v>
      </c>
      <c r="R160" s="14">
        <f t="shared" si="89"/>
        <v>2</v>
      </c>
      <c r="S160" s="10">
        <f t="shared" si="90"/>
        <v>4</v>
      </c>
      <c r="T160" s="642">
        <v>0</v>
      </c>
      <c r="U160" s="642">
        <v>0</v>
      </c>
      <c r="V160" s="642">
        <v>1</v>
      </c>
      <c r="W160" s="642">
        <v>0</v>
      </c>
      <c r="X160" s="642">
        <v>0</v>
      </c>
      <c r="Y160" s="642">
        <v>3</v>
      </c>
      <c r="Z160" s="623">
        <f t="shared" si="98"/>
        <v>1</v>
      </c>
      <c r="AA160" s="623">
        <f t="shared" si="98"/>
        <v>3</v>
      </c>
      <c r="AB160" s="10">
        <f t="shared" si="77"/>
        <v>4</v>
      </c>
      <c r="AC160" s="44">
        <f t="shared" si="91"/>
        <v>3</v>
      </c>
      <c r="AD160" s="44">
        <f t="shared" si="91"/>
        <v>5</v>
      </c>
      <c r="AE160" s="44">
        <f t="shared" si="78"/>
        <v>8</v>
      </c>
      <c r="AF160" s="12">
        <f t="shared" si="99"/>
        <v>1</v>
      </c>
      <c r="AG160" s="12">
        <f t="shared" si="100"/>
        <v>3</v>
      </c>
      <c r="AH160" s="10">
        <f t="shared" si="79"/>
        <v>4</v>
      </c>
      <c r="AI160" s="12">
        <f>VLOOKUP($F160,'Guru SertifikaSi'!$C$6:$G$675,'Guru SertifikaSi'!E$3,FALSE)</f>
        <v>2</v>
      </c>
      <c r="AJ160" s="12">
        <f>VLOOKUP($F160,'Guru SertifikaSi'!$C$6:$G$675,'Guru SertifikaSi'!F$3,FALSE)</f>
        <v>2</v>
      </c>
      <c r="AK160" s="10">
        <f t="shared" si="80"/>
        <v>4</v>
      </c>
      <c r="AL160" s="44">
        <f t="shared" si="81"/>
        <v>3</v>
      </c>
      <c r="AM160" s="44">
        <f t="shared" si="81"/>
        <v>5</v>
      </c>
      <c r="AN160" s="11">
        <f t="shared" si="82"/>
        <v>8</v>
      </c>
      <c r="AO160" s="642">
        <v>0</v>
      </c>
      <c r="AP160" s="642">
        <v>0</v>
      </c>
      <c r="AQ160" s="642">
        <v>0</v>
      </c>
      <c r="AR160" s="642">
        <v>0</v>
      </c>
      <c r="AS160" s="642">
        <v>0</v>
      </c>
      <c r="AT160" s="642">
        <v>0</v>
      </c>
      <c r="AU160" s="642">
        <v>0</v>
      </c>
      <c r="AV160" s="642">
        <v>0</v>
      </c>
      <c r="AW160" s="643">
        <v>0</v>
      </c>
      <c r="AX160" s="643">
        <v>0</v>
      </c>
      <c r="AY160" s="642">
        <v>3</v>
      </c>
      <c r="AZ160" s="642">
        <v>5</v>
      </c>
      <c r="BA160" s="642">
        <v>0</v>
      </c>
      <c r="BB160" s="642">
        <v>0</v>
      </c>
      <c r="BC160" s="642">
        <v>0</v>
      </c>
      <c r="BD160" s="642">
        <v>0</v>
      </c>
      <c r="BE160" s="13">
        <f t="shared" si="92"/>
        <v>0</v>
      </c>
      <c r="BF160" s="13">
        <f t="shared" si="92"/>
        <v>0</v>
      </c>
      <c r="BG160" s="10">
        <f t="shared" si="93"/>
        <v>0</v>
      </c>
      <c r="BH160" s="13">
        <f t="shared" si="94"/>
        <v>3</v>
      </c>
      <c r="BI160" s="13">
        <f t="shared" si="94"/>
        <v>5</v>
      </c>
      <c r="BJ160" s="10">
        <f t="shared" si="95"/>
        <v>8</v>
      </c>
      <c r="BK160" s="44">
        <f t="shared" si="96"/>
        <v>3</v>
      </c>
      <c r="BL160" s="44">
        <f t="shared" si="96"/>
        <v>5</v>
      </c>
      <c r="BM160" s="11">
        <f t="shared" si="96"/>
        <v>8</v>
      </c>
      <c r="BN160" s="642">
        <v>0</v>
      </c>
      <c r="BO160" s="642">
        <v>0</v>
      </c>
      <c r="BP160" s="642">
        <v>0</v>
      </c>
      <c r="BQ160" s="642">
        <v>0</v>
      </c>
      <c r="BR160" s="642">
        <v>0</v>
      </c>
      <c r="BS160" s="642">
        <v>0</v>
      </c>
      <c r="BT160" s="642">
        <v>1</v>
      </c>
      <c r="BU160" s="642">
        <v>0</v>
      </c>
      <c r="BV160" s="644">
        <f t="shared" si="97"/>
        <v>1</v>
      </c>
      <c r="BW160" s="644">
        <f t="shared" si="97"/>
        <v>0</v>
      </c>
      <c r="BX160" s="44">
        <f t="shared" si="83"/>
        <v>1</v>
      </c>
      <c r="BY160" s="44">
        <f t="shared" si="83"/>
        <v>0</v>
      </c>
      <c r="BZ160" s="11">
        <f t="shared" si="84"/>
        <v>1</v>
      </c>
      <c r="CA160" s="14">
        <f t="shared" si="85"/>
        <v>3</v>
      </c>
      <c r="CB160" s="14">
        <f t="shared" si="85"/>
        <v>5</v>
      </c>
      <c r="CC160" s="13">
        <f t="shared" si="86"/>
        <v>1</v>
      </c>
      <c r="CD160" s="13">
        <f t="shared" si="86"/>
        <v>0</v>
      </c>
      <c r="CE160" s="13">
        <f t="shared" si="87"/>
        <v>4</v>
      </c>
      <c r="CF160" s="13">
        <f t="shared" si="87"/>
        <v>5</v>
      </c>
      <c r="CG160" s="289">
        <f t="shared" si="88"/>
        <v>9</v>
      </c>
      <c r="CJ160" s="1">
        <v>0</v>
      </c>
      <c r="CK160" s="6">
        <f t="shared" si="101"/>
        <v>1</v>
      </c>
      <c r="CL160" s="6">
        <v>0</v>
      </c>
      <c r="CM160" s="6">
        <v>0</v>
      </c>
      <c r="CN160" s="6">
        <f t="shared" si="102"/>
        <v>3</v>
      </c>
      <c r="CO160" s="6">
        <f t="shared" si="103"/>
        <v>5</v>
      </c>
    </row>
    <row r="161" spans="1:93" ht="15" x14ac:dyDescent="0.25">
      <c r="A161" s="1" t="s">
        <v>1516</v>
      </c>
      <c r="B161" s="6">
        <v>148</v>
      </c>
      <c r="C161" s="9">
        <v>148</v>
      </c>
      <c r="D161" s="641" t="s">
        <v>6</v>
      </c>
      <c r="E161" s="37" t="s">
        <v>28</v>
      </c>
      <c r="F161" s="645">
        <v>20319468</v>
      </c>
      <c r="G161" s="646" t="s">
        <v>415</v>
      </c>
      <c r="H161" s="9" t="s">
        <v>52</v>
      </c>
      <c r="I161" s="642">
        <v>0</v>
      </c>
      <c r="J161" s="642">
        <v>0</v>
      </c>
      <c r="K161" s="642">
        <v>0</v>
      </c>
      <c r="L161" s="642">
        <v>1</v>
      </c>
      <c r="M161" s="642">
        <v>0</v>
      </c>
      <c r="N161" s="642">
        <v>2</v>
      </c>
      <c r="O161" s="642">
        <v>1</v>
      </c>
      <c r="P161" s="642">
        <v>2</v>
      </c>
      <c r="Q161" s="14">
        <f t="shared" si="89"/>
        <v>1</v>
      </c>
      <c r="R161" s="14">
        <f t="shared" si="89"/>
        <v>5</v>
      </c>
      <c r="S161" s="10">
        <f t="shared" si="90"/>
        <v>6</v>
      </c>
      <c r="T161" s="642">
        <v>0</v>
      </c>
      <c r="U161" s="642">
        <v>0</v>
      </c>
      <c r="V161" s="642">
        <v>1</v>
      </c>
      <c r="W161" s="642">
        <v>2</v>
      </c>
      <c r="X161" s="642">
        <v>0</v>
      </c>
      <c r="Y161" s="642">
        <v>0</v>
      </c>
      <c r="Z161" s="623">
        <f t="shared" si="98"/>
        <v>1</v>
      </c>
      <c r="AA161" s="623">
        <f t="shared" si="98"/>
        <v>2</v>
      </c>
      <c r="AB161" s="10">
        <f t="shared" si="77"/>
        <v>3</v>
      </c>
      <c r="AC161" s="44">
        <f t="shared" si="91"/>
        <v>2</v>
      </c>
      <c r="AD161" s="44">
        <f t="shared" si="91"/>
        <v>7</v>
      </c>
      <c r="AE161" s="44">
        <f t="shared" si="78"/>
        <v>9</v>
      </c>
      <c r="AF161" s="12">
        <f t="shared" si="99"/>
        <v>0</v>
      </c>
      <c r="AG161" s="12">
        <f t="shared" si="100"/>
        <v>4</v>
      </c>
      <c r="AH161" s="10">
        <f t="shared" si="79"/>
        <v>4</v>
      </c>
      <c r="AI161" s="12">
        <f>VLOOKUP($F161,'Guru SertifikaSi'!$C$6:$G$675,'Guru SertifikaSi'!E$3,FALSE)</f>
        <v>2</v>
      </c>
      <c r="AJ161" s="12">
        <f>VLOOKUP($F161,'Guru SertifikaSi'!$C$6:$G$675,'Guru SertifikaSi'!F$3,FALSE)</f>
        <v>3</v>
      </c>
      <c r="AK161" s="10">
        <f t="shared" si="80"/>
        <v>5</v>
      </c>
      <c r="AL161" s="44">
        <f t="shared" si="81"/>
        <v>2</v>
      </c>
      <c r="AM161" s="44">
        <f t="shared" si="81"/>
        <v>7</v>
      </c>
      <c r="AN161" s="11">
        <f t="shared" si="82"/>
        <v>9</v>
      </c>
      <c r="AO161" s="642">
        <v>0</v>
      </c>
      <c r="AP161" s="642">
        <v>0</v>
      </c>
      <c r="AQ161" s="642">
        <v>0</v>
      </c>
      <c r="AR161" s="642">
        <v>0</v>
      </c>
      <c r="AS161" s="642">
        <v>0</v>
      </c>
      <c r="AT161" s="642">
        <v>0</v>
      </c>
      <c r="AU161" s="642">
        <v>0</v>
      </c>
      <c r="AV161" s="642">
        <v>0</v>
      </c>
      <c r="AW161" s="643">
        <v>0</v>
      </c>
      <c r="AX161" s="643">
        <v>0</v>
      </c>
      <c r="AY161" s="642">
        <v>2</v>
      </c>
      <c r="AZ161" s="642">
        <v>7</v>
      </c>
      <c r="BA161" s="642">
        <v>0</v>
      </c>
      <c r="BB161" s="642">
        <v>0</v>
      </c>
      <c r="BC161" s="642">
        <v>0</v>
      </c>
      <c r="BD161" s="642">
        <v>0</v>
      </c>
      <c r="BE161" s="13">
        <f t="shared" si="92"/>
        <v>0</v>
      </c>
      <c r="BF161" s="13">
        <f t="shared" si="92"/>
        <v>0</v>
      </c>
      <c r="BG161" s="10">
        <f t="shared" si="93"/>
        <v>0</v>
      </c>
      <c r="BH161" s="13">
        <f t="shared" si="94"/>
        <v>2</v>
      </c>
      <c r="BI161" s="13">
        <f t="shared" si="94"/>
        <v>7</v>
      </c>
      <c r="BJ161" s="10">
        <f t="shared" si="95"/>
        <v>9</v>
      </c>
      <c r="BK161" s="44">
        <f t="shared" si="96"/>
        <v>2</v>
      </c>
      <c r="BL161" s="44">
        <f t="shared" si="96"/>
        <v>7</v>
      </c>
      <c r="BM161" s="11">
        <f t="shared" si="96"/>
        <v>9</v>
      </c>
      <c r="BN161" s="642">
        <v>0</v>
      </c>
      <c r="BO161" s="642">
        <v>0</v>
      </c>
      <c r="BP161" s="642">
        <v>0</v>
      </c>
      <c r="BQ161" s="642">
        <v>0</v>
      </c>
      <c r="BR161" s="642">
        <v>0</v>
      </c>
      <c r="BS161" s="642">
        <v>0</v>
      </c>
      <c r="BT161" s="642">
        <v>0</v>
      </c>
      <c r="BU161" s="642">
        <v>0</v>
      </c>
      <c r="BV161" s="644">
        <f t="shared" si="97"/>
        <v>0</v>
      </c>
      <c r="BW161" s="644">
        <f t="shared" si="97"/>
        <v>0</v>
      </c>
      <c r="BX161" s="44">
        <f t="shared" si="83"/>
        <v>0</v>
      </c>
      <c r="BY161" s="44">
        <f t="shared" si="83"/>
        <v>0</v>
      </c>
      <c r="BZ161" s="11">
        <f t="shared" si="84"/>
        <v>0</v>
      </c>
      <c r="CA161" s="14">
        <f t="shared" si="85"/>
        <v>2</v>
      </c>
      <c r="CB161" s="14">
        <f t="shared" si="85"/>
        <v>7</v>
      </c>
      <c r="CC161" s="13">
        <f t="shared" si="86"/>
        <v>0</v>
      </c>
      <c r="CD161" s="13">
        <f t="shared" si="86"/>
        <v>0</v>
      </c>
      <c r="CE161" s="13">
        <f t="shared" si="87"/>
        <v>2</v>
      </c>
      <c r="CF161" s="13">
        <f t="shared" si="87"/>
        <v>7</v>
      </c>
      <c r="CG161" s="289">
        <f t="shared" si="88"/>
        <v>9</v>
      </c>
      <c r="CJ161" s="1">
        <v>1</v>
      </c>
      <c r="CK161" s="6">
        <f t="shared" si="101"/>
        <v>3</v>
      </c>
      <c r="CL161" s="6">
        <v>0</v>
      </c>
      <c r="CM161" s="6">
        <v>1</v>
      </c>
      <c r="CN161" s="6">
        <f t="shared" si="102"/>
        <v>2</v>
      </c>
      <c r="CO161" s="6">
        <f t="shared" si="103"/>
        <v>8</v>
      </c>
    </row>
    <row r="162" spans="1:93" ht="15" x14ac:dyDescent="0.25">
      <c r="A162" s="1" t="s">
        <v>1517</v>
      </c>
      <c r="B162" s="6">
        <v>149</v>
      </c>
      <c r="C162" s="9">
        <v>149</v>
      </c>
      <c r="D162" s="641" t="s">
        <v>6</v>
      </c>
      <c r="E162" s="37" t="s">
        <v>21</v>
      </c>
      <c r="F162" s="645">
        <v>20319893</v>
      </c>
      <c r="G162" s="646" t="s">
        <v>416</v>
      </c>
      <c r="H162" s="9" t="s">
        <v>52</v>
      </c>
      <c r="I162" s="642">
        <v>0</v>
      </c>
      <c r="J162" s="642">
        <v>0</v>
      </c>
      <c r="K162" s="642">
        <v>0</v>
      </c>
      <c r="L162" s="642">
        <v>0</v>
      </c>
      <c r="M162" s="642">
        <v>1</v>
      </c>
      <c r="N162" s="642">
        <v>1</v>
      </c>
      <c r="O162" s="642">
        <v>1</v>
      </c>
      <c r="P162" s="642">
        <v>3</v>
      </c>
      <c r="Q162" s="14">
        <f t="shared" si="89"/>
        <v>2</v>
      </c>
      <c r="R162" s="14">
        <f t="shared" si="89"/>
        <v>4</v>
      </c>
      <c r="S162" s="10">
        <f t="shared" si="90"/>
        <v>6</v>
      </c>
      <c r="T162" s="642">
        <v>0</v>
      </c>
      <c r="U162" s="642">
        <v>0</v>
      </c>
      <c r="V162" s="642">
        <v>2</v>
      </c>
      <c r="W162" s="642">
        <v>1</v>
      </c>
      <c r="X162" s="642">
        <v>0</v>
      </c>
      <c r="Y162" s="642">
        <v>0</v>
      </c>
      <c r="Z162" s="623">
        <f t="shared" si="98"/>
        <v>2</v>
      </c>
      <c r="AA162" s="623">
        <f t="shared" si="98"/>
        <v>1</v>
      </c>
      <c r="AB162" s="10">
        <f t="shared" si="77"/>
        <v>3</v>
      </c>
      <c r="AC162" s="44">
        <f t="shared" si="91"/>
        <v>4</v>
      </c>
      <c r="AD162" s="44">
        <f t="shared" si="91"/>
        <v>5</v>
      </c>
      <c r="AE162" s="44">
        <f t="shared" si="78"/>
        <v>9</v>
      </c>
      <c r="AF162" s="12">
        <f t="shared" si="99"/>
        <v>1</v>
      </c>
      <c r="AG162" s="12">
        <f t="shared" si="100"/>
        <v>3</v>
      </c>
      <c r="AH162" s="10">
        <f t="shared" si="79"/>
        <v>4</v>
      </c>
      <c r="AI162" s="12">
        <f>VLOOKUP($F162,'Guru SertifikaSi'!$C$6:$G$675,'Guru SertifikaSi'!E$3,FALSE)</f>
        <v>3</v>
      </c>
      <c r="AJ162" s="12">
        <f>VLOOKUP($F162,'Guru SertifikaSi'!$C$6:$G$675,'Guru SertifikaSi'!F$3,FALSE)</f>
        <v>2</v>
      </c>
      <c r="AK162" s="10">
        <f t="shared" si="80"/>
        <v>5</v>
      </c>
      <c r="AL162" s="44">
        <f t="shared" si="81"/>
        <v>4</v>
      </c>
      <c r="AM162" s="44">
        <f t="shared" si="81"/>
        <v>5</v>
      </c>
      <c r="AN162" s="11">
        <f t="shared" si="82"/>
        <v>9</v>
      </c>
      <c r="AO162" s="642">
        <v>0</v>
      </c>
      <c r="AP162" s="642">
        <v>0</v>
      </c>
      <c r="AQ162" s="642">
        <v>0</v>
      </c>
      <c r="AR162" s="642">
        <v>0</v>
      </c>
      <c r="AS162" s="642">
        <v>0</v>
      </c>
      <c r="AT162" s="642">
        <v>0</v>
      </c>
      <c r="AU162" s="642">
        <v>0</v>
      </c>
      <c r="AV162" s="642">
        <v>0</v>
      </c>
      <c r="AW162" s="643">
        <v>0</v>
      </c>
      <c r="AX162" s="643">
        <v>0</v>
      </c>
      <c r="AY162" s="642">
        <v>4</v>
      </c>
      <c r="AZ162" s="642">
        <v>5</v>
      </c>
      <c r="BA162" s="642">
        <v>0</v>
      </c>
      <c r="BB162" s="642">
        <v>0</v>
      </c>
      <c r="BC162" s="642">
        <v>0</v>
      </c>
      <c r="BD162" s="642">
        <v>0</v>
      </c>
      <c r="BE162" s="13">
        <f t="shared" si="92"/>
        <v>0</v>
      </c>
      <c r="BF162" s="13">
        <f t="shared" si="92"/>
        <v>0</v>
      </c>
      <c r="BG162" s="10">
        <f t="shared" si="93"/>
        <v>0</v>
      </c>
      <c r="BH162" s="13">
        <f t="shared" si="94"/>
        <v>4</v>
      </c>
      <c r="BI162" s="13">
        <f t="shared" si="94"/>
        <v>5</v>
      </c>
      <c r="BJ162" s="10">
        <f t="shared" si="95"/>
        <v>9</v>
      </c>
      <c r="BK162" s="44">
        <f t="shared" si="96"/>
        <v>4</v>
      </c>
      <c r="BL162" s="44">
        <f t="shared" si="96"/>
        <v>5</v>
      </c>
      <c r="BM162" s="11">
        <f t="shared" si="96"/>
        <v>9</v>
      </c>
      <c r="BN162" s="642">
        <v>0</v>
      </c>
      <c r="BO162" s="642">
        <v>0</v>
      </c>
      <c r="BP162" s="642">
        <v>0</v>
      </c>
      <c r="BQ162" s="642">
        <v>0</v>
      </c>
      <c r="BR162" s="642">
        <v>0</v>
      </c>
      <c r="BS162" s="642">
        <v>0</v>
      </c>
      <c r="BT162" s="642">
        <v>0</v>
      </c>
      <c r="BU162" s="642">
        <v>0</v>
      </c>
      <c r="BV162" s="644">
        <f t="shared" si="97"/>
        <v>0</v>
      </c>
      <c r="BW162" s="644">
        <f t="shared" si="97"/>
        <v>0</v>
      </c>
      <c r="BX162" s="44">
        <f t="shared" si="83"/>
        <v>0</v>
      </c>
      <c r="BY162" s="44">
        <f t="shared" si="83"/>
        <v>0</v>
      </c>
      <c r="BZ162" s="11">
        <f t="shared" si="84"/>
        <v>0</v>
      </c>
      <c r="CA162" s="14">
        <f t="shared" si="85"/>
        <v>4</v>
      </c>
      <c r="CB162" s="14">
        <f t="shared" si="85"/>
        <v>5</v>
      </c>
      <c r="CC162" s="13">
        <f t="shared" si="86"/>
        <v>0</v>
      </c>
      <c r="CD162" s="13">
        <f t="shared" si="86"/>
        <v>0</v>
      </c>
      <c r="CE162" s="13">
        <f t="shared" si="87"/>
        <v>4</v>
      </c>
      <c r="CF162" s="13">
        <f t="shared" si="87"/>
        <v>5</v>
      </c>
      <c r="CG162" s="289">
        <f t="shared" si="88"/>
        <v>9</v>
      </c>
      <c r="CJ162" s="1">
        <v>1</v>
      </c>
      <c r="CK162" s="6">
        <f t="shared" si="101"/>
        <v>4</v>
      </c>
      <c r="CL162" s="6">
        <v>0</v>
      </c>
      <c r="CM162" s="6">
        <v>1</v>
      </c>
      <c r="CN162" s="6">
        <f t="shared" si="102"/>
        <v>4</v>
      </c>
      <c r="CO162" s="6">
        <f t="shared" si="103"/>
        <v>6</v>
      </c>
    </row>
    <row r="163" spans="1:93" ht="15" x14ac:dyDescent="0.25">
      <c r="A163" s="1" t="s">
        <v>1518</v>
      </c>
      <c r="B163" s="6">
        <v>150</v>
      </c>
      <c r="C163" s="9">
        <v>150</v>
      </c>
      <c r="D163" s="641" t="s">
        <v>6</v>
      </c>
      <c r="E163" s="37" t="s">
        <v>21</v>
      </c>
      <c r="F163" s="645">
        <v>20319892</v>
      </c>
      <c r="G163" s="646" t="s">
        <v>417</v>
      </c>
      <c r="H163" s="9" t="s">
        <v>52</v>
      </c>
      <c r="I163" s="642">
        <v>0</v>
      </c>
      <c r="J163" s="642">
        <v>0</v>
      </c>
      <c r="K163" s="642">
        <v>0</v>
      </c>
      <c r="L163" s="642">
        <v>0</v>
      </c>
      <c r="M163" s="642">
        <v>0</v>
      </c>
      <c r="N163" s="642">
        <v>1</v>
      </c>
      <c r="O163" s="642">
        <v>0</v>
      </c>
      <c r="P163" s="642">
        <v>1</v>
      </c>
      <c r="Q163" s="14">
        <f t="shared" si="89"/>
        <v>0</v>
      </c>
      <c r="R163" s="14">
        <f t="shared" si="89"/>
        <v>2</v>
      </c>
      <c r="S163" s="10">
        <f t="shared" si="90"/>
        <v>2</v>
      </c>
      <c r="T163" s="642">
        <v>0</v>
      </c>
      <c r="U163" s="642">
        <v>0</v>
      </c>
      <c r="V163" s="642">
        <v>1</v>
      </c>
      <c r="W163" s="642">
        <v>4</v>
      </c>
      <c r="X163" s="642">
        <v>0</v>
      </c>
      <c r="Y163" s="642">
        <v>0</v>
      </c>
      <c r="Z163" s="623">
        <f t="shared" si="98"/>
        <v>1</v>
      </c>
      <c r="AA163" s="623">
        <f t="shared" si="98"/>
        <v>4</v>
      </c>
      <c r="AB163" s="10">
        <f t="shared" si="77"/>
        <v>5</v>
      </c>
      <c r="AC163" s="44">
        <f t="shared" si="91"/>
        <v>1</v>
      </c>
      <c r="AD163" s="44">
        <f t="shared" si="91"/>
        <v>6</v>
      </c>
      <c r="AE163" s="44">
        <f t="shared" si="78"/>
        <v>7</v>
      </c>
      <c r="AF163" s="12">
        <f t="shared" si="99"/>
        <v>1</v>
      </c>
      <c r="AG163" s="12">
        <f t="shared" si="100"/>
        <v>4</v>
      </c>
      <c r="AH163" s="10">
        <f t="shared" si="79"/>
        <v>5</v>
      </c>
      <c r="AI163" s="12">
        <f>VLOOKUP($F163,'Guru SertifikaSi'!$C$6:$G$675,'Guru SertifikaSi'!E$3,FALSE)</f>
        <v>0</v>
      </c>
      <c r="AJ163" s="12">
        <f>VLOOKUP($F163,'Guru SertifikaSi'!$C$6:$G$675,'Guru SertifikaSi'!F$3,FALSE)</f>
        <v>2</v>
      </c>
      <c r="AK163" s="10">
        <f t="shared" si="80"/>
        <v>2</v>
      </c>
      <c r="AL163" s="44">
        <f t="shared" si="81"/>
        <v>1</v>
      </c>
      <c r="AM163" s="44">
        <f t="shared" si="81"/>
        <v>6</v>
      </c>
      <c r="AN163" s="11">
        <f t="shared" si="82"/>
        <v>7</v>
      </c>
      <c r="AO163" s="642">
        <v>0</v>
      </c>
      <c r="AP163" s="642">
        <v>0</v>
      </c>
      <c r="AQ163" s="642">
        <v>0</v>
      </c>
      <c r="AR163" s="642">
        <v>0</v>
      </c>
      <c r="AS163" s="642">
        <v>0</v>
      </c>
      <c r="AT163" s="642">
        <v>0</v>
      </c>
      <c r="AU163" s="642">
        <v>0</v>
      </c>
      <c r="AV163" s="642">
        <v>0</v>
      </c>
      <c r="AW163" s="643">
        <v>0</v>
      </c>
      <c r="AX163" s="643">
        <v>0</v>
      </c>
      <c r="AY163" s="642">
        <v>1</v>
      </c>
      <c r="AZ163" s="642">
        <v>6</v>
      </c>
      <c r="BA163" s="642">
        <v>0</v>
      </c>
      <c r="BB163" s="642">
        <v>0</v>
      </c>
      <c r="BC163" s="642">
        <v>0</v>
      </c>
      <c r="BD163" s="642">
        <v>0</v>
      </c>
      <c r="BE163" s="13">
        <f t="shared" si="92"/>
        <v>0</v>
      </c>
      <c r="BF163" s="13">
        <f t="shared" si="92"/>
        <v>0</v>
      </c>
      <c r="BG163" s="10">
        <f t="shared" si="93"/>
        <v>0</v>
      </c>
      <c r="BH163" s="13">
        <f t="shared" si="94"/>
        <v>1</v>
      </c>
      <c r="BI163" s="13">
        <f t="shared" si="94"/>
        <v>6</v>
      </c>
      <c r="BJ163" s="10">
        <f t="shared" si="95"/>
        <v>7</v>
      </c>
      <c r="BK163" s="44">
        <f t="shared" si="96"/>
        <v>1</v>
      </c>
      <c r="BL163" s="44">
        <f t="shared" si="96"/>
        <v>6</v>
      </c>
      <c r="BM163" s="11">
        <f t="shared" si="96"/>
        <v>7</v>
      </c>
      <c r="BN163" s="642">
        <v>0</v>
      </c>
      <c r="BO163" s="642">
        <v>0</v>
      </c>
      <c r="BP163" s="642">
        <v>0</v>
      </c>
      <c r="BQ163" s="642">
        <v>0</v>
      </c>
      <c r="BR163" s="642">
        <v>0</v>
      </c>
      <c r="BS163" s="642">
        <v>0</v>
      </c>
      <c r="BT163" s="642">
        <v>1</v>
      </c>
      <c r="BU163" s="642">
        <v>0</v>
      </c>
      <c r="BV163" s="644">
        <f t="shared" si="97"/>
        <v>1</v>
      </c>
      <c r="BW163" s="644">
        <f t="shared" si="97"/>
        <v>0</v>
      </c>
      <c r="BX163" s="44">
        <f t="shared" si="83"/>
        <v>1</v>
      </c>
      <c r="BY163" s="44">
        <f t="shared" si="83"/>
        <v>0</v>
      </c>
      <c r="BZ163" s="11">
        <f t="shared" si="84"/>
        <v>1</v>
      </c>
      <c r="CA163" s="14">
        <f t="shared" si="85"/>
        <v>1</v>
      </c>
      <c r="CB163" s="14">
        <f t="shared" si="85"/>
        <v>6</v>
      </c>
      <c r="CC163" s="13">
        <f t="shared" si="86"/>
        <v>1</v>
      </c>
      <c r="CD163" s="13">
        <f t="shared" si="86"/>
        <v>0</v>
      </c>
      <c r="CE163" s="13">
        <f t="shared" si="87"/>
        <v>2</v>
      </c>
      <c r="CF163" s="13">
        <f t="shared" si="87"/>
        <v>6</v>
      </c>
      <c r="CG163" s="289">
        <f t="shared" si="88"/>
        <v>8</v>
      </c>
      <c r="CJ163" s="1">
        <v>1</v>
      </c>
      <c r="CK163" s="6">
        <f t="shared" si="101"/>
        <v>2</v>
      </c>
      <c r="CL163" s="6">
        <v>0</v>
      </c>
      <c r="CM163" s="6">
        <v>1</v>
      </c>
      <c r="CN163" s="6">
        <f t="shared" si="102"/>
        <v>1</v>
      </c>
      <c r="CO163" s="6">
        <f t="shared" si="103"/>
        <v>7</v>
      </c>
    </row>
    <row r="164" spans="1:93" ht="15" x14ac:dyDescent="0.25">
      <c r="A164" s="1" t="s">
        <v>1519</v>
      </c>
      <c r="B164" s="6">
        <v>151</v>
      </c>
      <c r="C164" s="9">
        <v>151</v>
      </c>
      <c r="D164" s="641" t="s">
        <v>6</v>
      </c>
      <c r="E164" s="37" t="s">
        <v>21</v>
      </c>
      <c r="F164" s="645">
        <v>20319846</v>
      </c>
      <c r="G164" s="646" t="s">
        <v>418</v>
      </c>
      <c r="H164" s="9" t="s">
        <v>52</v>
      </c>
      <c r="I164" s="642">
        <v>0</v>
      </c>
      <c r="J164" s="642">
        <v>0</v>
      </c>
      <c r="K164" s="642">
        <v>1</v>
      </c>
      <c r="L164" s="642">
        <v>0</v>
      </c>
      <c r="M164" s="642">
        <v>0</v>
      </c>
      <c r="N164" s="642">
        <v>2</v>
      </c>
      <c r="O164" s="642">
        <v>2</v>
      </c>
      <c r="P164" s="642">
        <v>3</v>
      </c>
      <c r="Q164" s="14">
        <f t="shared" si="89"/>
        <v>3</v>
      </c>
      <c r="R164" s="14">
        <f t="shared" si="89"/>
        <v>5</v>
      </c>
      <c r="S164" s="10">
        <f t="shared" si="90"/>
        <v>8</v>
      </c>
      <c r="T164" s="642">
        <v>0</v>
      </c>
      <c r="U164" s="642">
        <v>0</v>
      </c>
      <c r="V164" s="642">
        <v>2</v>
      </c>
      <c r="W164" s="642">
        <v>3</v>
      </c>
      <c r="X164" s="642">
        <v>0</v>
      </c>
      <c r="Y164" s="642">
        <v>2</v>
      </c>
      <c r="Z164" s="623">
        <f t="shared" si="98"/>
        <v>2</v>
      </c>
      <c r="AA164" s="623">
        <f t="shared" si="98"/>
        <v>5</v>
      </c>
      <c r="AB164" s="10">
        <f t="shared" si="77"/>
        <v>7</v>
      </c>
      <c r="AC164" s="44">
        <f t="shared" si="91"/>
        <v>5</v>
      </c>
      <c r="AD164" s="44">
        <f t="shared" si="91"/>
        <v>10</v>
      </c>
      <c r="AE164" s="44">
        <f t="shared" si="78"/>
        <v>15</v>
      </c>
      <c r="AF164" s="12">
        <f t="shared" si="99"/>
        <v>3</v>
      </c>
      <c r="AG164" s="12">
        <f t="shared" si="100"/>
        <v>6</v>
      </c>
      <c r="AH164" s="10">
        <f t="shared" si="79"/>
        <v>9</v>
      </c>
      <c r="AI164" s="12">
        <f>VLOOKUP($F164,'Guru SertifikaSi'!$C$6:$G$675,'Guru SertifikaSi'!E$3,FALSE)</f>
        <v>2</v>
      </c>
      <c r="AJ164" s="12">
        <f>VLOOKUP($F164,'Guru SertifikaSi'!$C$6:$G$675,'Guru SertifikaSi'!F$3,FALSE)</f>
        <v>4</v>
      </c>
      <c r="AK164" s="10">
        <f t="shared" si="80"/>
        <v>6</v>
      </c>
      <c r="AL164" s="44">
        <f t="shared" si="81"/>
        <v>5</v>
      </c>
      <c r="AM164" s="44">
        <f t="shared" si="81"/>
        <v>10</v>
      </c>
      <c r="AN164" s="11">
        <f t="shared" si="82"/>
        <v>15</v>
      </c>
      <c r="AO164" s="642">
        <v>0</v>
      </c>
      <c r="AP164" s="642">
        <v>0</v>
      </c>
      <c r="AQ164" s="642">
        <v>0</v>
      </c>
      <c r="AR164" s="642">
        <v>0</v>
      </c>
      <c r="AS164" s="642">
        <v>0</v>
      </c>
      <c r="AT164" s="642">
        <v>0</v>
      </c>
      <c r="AU164" s="642">
        <v>0</v>
      </c>
      <c r="AV164" s="642">
        <v>0</v>
      </c>
      <c r="AW164" s="643">
        <v>0</v>
      </c>
      <c r="AX164" s="643">
        <v>0</v>
      </c>
      <c r="AY164" s="642">
        <v>5</v>
      </c>
      <c r="AZ164" s="642">
        <v>10</v>
      </c>
      <c r="BA164" s="642">
        <v>0</v>
      </c>
      <c r="BB164" s="642">
        <v>0</v>
      </c>
      <c r="BC164" s="642">
        <v>0</v>
      </c>
      <c r="BD164" s="642">
        <v>0</v>
      </c>
      <c r="BE164" s="13">
        <f t="shared" si="92"/>
        <v>0</v>
      </c>
      <c r="BF164" s="13">
        <f t="shared" si="92"/>
        <v>0</v>
      </c>
      <c r="BG164" s="10">
        <f t="shared" si="93"/>
        <v>0</v>
      </c>
      <c r="BH164" s="13">
        <f t="shared" si="94"/>
        <v>5</v>
      </c>
      <c r="BI164" s="13">
        <f t="shared" si="94"/>
        <v>10</v>
      </c>
      <c r="BJ164" s="10">
        <f t="shared" si="95"/>
        <v>15</v>
      </c>
      <c r="BK164" s="44">
        <f t="shared" si="96"/>
        <v>5</v>
      </c>
      <c r="BL164" s="44">
        <f t="shared" si="96"/>
        <v>10</v>
      </c>
      <c r="BM164" s="11">
        <f t="shared" si="96"/>
        <v>15</v>
      </c>
      <c r="BN164" s="642">
        <v>0</v>
      </c>
      <c r="BO164" s="642">
        <v>0</v>
      </c>
      <c r="BP164" s="642">
        <v>0</v>
      </c>
      <c r="BQ164" s="642">
        <v>0</v>
      </c>
      <c r="BR164" s="642">
        <v>0</v>
      </c>
      <c r="BS164" s="642">
        <v>0</v>
      </c>
      <c r="BT164" s="642">
        <v>0</v>
      </c>
      <c r="BU164" s="642">
        <v>0</v>
      </c>
      <c r="BV164" s="644">
        <f t="shared" si="97"/>
        <v>0</v>
      </c>
      <c r="BW164" s="644">
        <f t="shared" si="97"/>
        <v>0</v>
      </c>
      <c r="BX164" s="44">
        <f t="shared" si="83"/>
        <v>0</v>
      </c>
      <c r="BY164" s="44">
        <f t="shared" si="83"/>
        <v>0</v>
      </c>
      <c r="BZ164" s="11">
        <f t="shared" si="84"/>
        <v>0</v>
      </c>
      <c r="CA164" s="14">
        <f t="shared" si="85"/>
        <v>5</v>
      </c>
      <c r="CB164" s="14">
        <f t="shared" si="85"/>
        <v>10</v>
      </c>
      <c r="CC164" s="13">
        <f t="shared" si="86"/>
        <v>0</v>
      </c>
      <c r="CD164" s="13">
        <f t="shared" si="86"/>
        <v>0</v>
      </c>
      <c r="CE164" s="13">
        <f t="shared" si="87"/>
        <v>5</v>
      </c>
      <c r="CF164" s="13">
        <f t="shared" si="87"/>
        <v>10</v>
      </c>
      <c r="CG164" s="289">
        <f t="shared" si="88"/>
        <v>15</v>
      </c>
      <c r="CJ164" s="1">
        <v>1</v>
      </c>
      <c r="CK164" s="6">
        <f t="shared" si="101"/>
        <v>4</v>
      </c>
      <c r="CL164" s="6">
        <v>0</v>
      </c>
      <c r="CM164" s="6">
        <v>1</v>
      </c>
      <c r="CN164" s="6">
        <f t="shared" si="102"/>
        <v>5</v>
      </c>
      <c r="CO164" s="6">
        <f t="shared" si="103"/>
        <v>11</v>
      </c>
    </row>
    <row r="165" spans="1:93" ht="15" x14ac:dyDescent="0.25">
      <c r="A165" s="1" t="s">
        <v>1520</v>
      </c>
      <c r="B165" s="6">
        <v>152</v>
      </c>
      <c r="C165" s="9">
        <v>152</v>
      </c>
      <c r="D165" s="641" t="s">
        <v>6</v>
      </c>
      <c r="E165" s="37" t="s">
        <v>21</v>
      </c>
      <c r="F165" s="645">
        <v>20319946</v>
      </c>
      <c r="G165" s="646" t="s">
        <v>419</v>
      </c>
      <c r="H165" s="9" t="s">
        <v>52</v>
      </c>
      <c r="I165" s="642">
        <v>0</v>
      </c>
      <c r="J165" s="642">
        <v>0</v>
      </c>
      <c r="K165" s="642">
        <v>1</v>
      </c>
      <c r="L165" s="642">
        <v>0</v>
      </c>
      <c r="M165" s="642">
        <v>2</v>
      </c>
      <c r="N165" s="642">
        <v>1</v>
      </c>
      <c r="O165" s="642">
        <v>2</v>
      </c>
      <c r="P165" s="642">
        <v>1</v>
      </c>
      <c r="Q165" s="14">
        <f t="shared" si="89"/>
        <v>5</v>
      </c>
      <c r="R165" s="14">
        <f t="shared" si="89"/>
        <v>2</v>
      </c>
      <c r="S165" s="10">
        <f t="shared" si="90"/>
        <v>7</v>
      </c>
      <c r="T165" s="642">
        <v>0</v>
      </c>
      <c r="U165" s="642">
        <v>1</v>
      </c>
      <c r="V165" s="642">
        <v>0</v>
      </c>
      <c r="W165" s="642">
        <v>2</v>
      </c>
      <c r="X165" s="642">
        <v>0</v>
      </c>
      <c r="Y165" s="642">
        <v>0</v>
      </c>
      <c r="Z165" s="623">
        <f t="shared" si="98"/>
        <v>0</v>
      </c>
      <c r="AA165" s="623">
        <f t="shared" si="98"/>
        <v>3</v>
      </c>
      <c r="AB165" s="10">
        <f t="shared" si="77"/>
        <v>3</v>
      </c>
      <c r="AC165" s="44">
        <f t="shared" si="91"/>
        <v>5</v>
      </c>
      <c r="AD165" s="44">
        <f t="shared" si="91"/>
        <v>5</v>
      </c>
      <c r="AE165" s="44">
        <f t="shared" si="78"/>
        <v>10</v>
      </c>
      <c r="AF165" s="12">
        <f t="shared" si="99"/>
        <v>1</v>
      </c>
      <c r="AG165" s="12">
        <f t="shared" si="100"/>
        <v>5</v>
      </c>
      <c r="AH165" s="10">
        <f t="shared" si="79"/>
        <v>6</v>
      </c>
      <c r="AI165" s="12">
        <f>VLOOKUP($F165,'Guru SertifikaSi'!$C$6:$G$675,'Guru SertifikaSi'!E$3,FALSE)</f>
        <v>4</v>
      </c>
      <c r="AJ165" s="12">
        <f>VLOOKUP($F165,'Guru SertifikaSi'!$C$6:$G$675,'Guru SertifikaSi'!F$3,FALSE)</f>
        <v>0</v>
      </c>
      <c r="AK165" s="10">
        <f t="shared" si="80"/>
        <v>4</v>
      </c>
      <c r="AL165" s="44">
        <f t="shared" si="81"/>
        <v>5</v>
      </c>
      <c r="AM165" s="44">
        <f t="shared" si="81"/>
        <v>5</v>
      </c>
      <c r="AN165" s="11">
        <f t="shared" si="82"/>
        <v>10</v>
      </c>
      <c r="AO165" s="642">
        <v>0</v>
      </c>
      <c r="AP165" s="642">
        <v>0</v>
      </c>
      <c r="AQ165" s="642">
        <v>0</v>
      </c>
      <c r="AR165" s="642">
        <v>0</v>
      </c>
      <c r="AS165" s="642">
        <v>1</v>
      </c>
      <c r="AT165" s="642">
        <v>0</v>
      </c>
      <c r="AU165" s="642">
        <v>0</v>
      </c>
      <c r="AV165" s="642">
        <v>0</v>
      </c>
      <c r="AW165" s="643">
        <v>0</v>
      </c>
      <c r="AX165" s="643">
        <v>0</v>
      </c>
      <c r="AY165" s="642">
        <v>4</v>
      </c>
      <c r="AZ165" s="642">
        <v>5</v>
      </c>
      <c r="BA165" s="642">
        <v>0</v>
      </c>
      <c r="BB165" s="642">
        <v>0</v>
      </c>
      <c r="BC165" s="642">
        <v>0</v>
      </c>
      <c r="BD165" s="642">
        <v>0</v>
      </c>
      <c r="BE165" s="13">
        <f t="shared" si="92"/>
        <v>1</v>
      </c>
      <c r="BF165" s="13">
        <f t="shared" si="92"/>
        <v>0</v>
      </c>
      <c r="BG165" s="10">
        <f t="shared" si="93"/>
        <v>1</v>
      </c>
      <c r="BH165" s="13">
        <f t="shared" si="94"/>
        <v>4</v>
      </c>
      <c r="BI165" s="13">
        <f t="shared" si="94"/>
        <v>5</v>
      </c>
      <c r="BJ165" s="10">
        <f t="shared" si="95"/>
        <v>9</v>
      </c>
      <c r="BK165" s="44">
        <f t="shared" si="96"/>
        <v>5</v>
      </c>
      <c r="BL165" s="44">
        <f t="shared" si="96"/>
        <v>5</v>
      </c>
      <c r="BM165" s="11">
        <f t="shared" si="96"/>
        <v>10</v>
      </c>
      <c r="BN165" s="642">
        <v>0</v>
      </c>
      <c r="BO165" s="642">
        <v>0</v>
      </c>
      <c r="BP165" s="642">
        <v>0</v>
      </c>
      <c r="BQ165" s="642">
        <v>0</v>
      </c>
      <c r="BR165" s="642">
        <v>0</v>
      </c>
      <c r="BS165" s="642">
        <v>0</v>
      </c>
      <c r="BT165" s="642">
        <v>0</v>
      </c>
      <c r="BU165" s="642">
        <v>0</v>
      </c>
      <c r="BV165" s="644">
        <f t="shared" si="97"/>
        <v>0</v>
      </c>
      <c r="BW165" s="644">
        <f t="shared" si="97"/>
        <v>0</v>
      </c>
      <c r="BX165" s="44">
        <f t="shared" si="83"/>
        <v>0</v>
      </c>
      <c r="BY165" s="44">
        <f t="shared" si="83"/>
        <v>0</v>
      </c>
      <c r="BZ165" s="11">
        <f t="shared" si="84"/>
        <v>0</v>
      </c>
      <c r="CA165" s="14">
        <f t="shared" si="85"/>
        <v>5</v>
      </c>
      <c r="CB165" s="14">
        <f t="shared" si="85"/>
        <v>5</v>
      </c>
      <c r="CC165" s="13">
        <f t="shared" si="86"/>
        <v>0</v>
      </c>
      <c r="CD165" s="13">
        <f t="shared" si="86"/>
        <v>0</v>
      </c>
      <c r="CE165" s="13">
        <f t="shared" si="87"/>
        <v>5</v>
      </c>
      <c r="CF165" s="13">
        <f t="shared" si="87"/>
        <v>5</v>
      </c>
      <c r="CG165" s="289">
        <f t="shared" si="88"/>
        <v>10</v>
      </c>
      <c r="CJ165" s="1">
        <v>1</v>
      </c>
      <c r="CK165" s="6">
        <f t="shared" si="101"/>
        <v>2</v>
      </c>
      <c r="CL165" s="6">
        <v>0</v>
      </c>
      <c r="CM165" s="6">
        <v>1</v>
      </c>
      <c r="CN165" s="6">
        <f t="shared" si="102"/>
        <v>4</v>
      </c>
      <c r="CO165" s="6">
        <f t="shared" si="103"/>
        <v>6</v>
      </c>
    </row>
    <row r="166" spans="1:93" ht="15" x14ac:dyDescent="0.25">
      <c r="A166" s="1" t="s">
        <v>1521</v>
      </c>
      <c r="B166" s="6">
        <v>153</v>
      </c>
      <c r="C166" s="9">
        <v>153</v>
      </c>
      <c r="D166" s="641" t="s">
        <v>6</v>
      </c>
      <c r="E166" s="37" t="s">
        <v>21</v>
      </c>
      <c r="F166" s="645">
        <v>20319945</v>
      </c>
      <c r="G166" s="646" t="s">
        <v>420</v>
      </c>
      <c r="H166" s="9" t="s">
        <v>52</v>
      </c>
      <c r="I166" s="642">
        <v>0</v>
      </c>
      <c r="J166" s="642">
        <v>0</v>
      </c>
      <c r="K166" s="642">
        <v>1</v>
      </c>
      <c r="L166" s="642">
        <v>0</v>
      </c>
      <c r="M166" s="642">
        <v>2</v>
      </c>
      <c r="N166" s="642">
        <v>0</v>
      </c>
      <c r="O166" s="642">
        <v>1</v>
      </c>
      <c r="P166" s="642">
        <v>1</v>
      </c>
      <c r="Q166" s="14">
        <f t="shared" si="89"/>
        <v>4</v>
      </c>
      <c r="R166" s="14">
        <f t="shared" si="89"/>
        <v>1</v>
      </c>
      <c r="S166" s="10">
        <f t="shared" si="90"/>
        <v>5</v>
      </c>
      <c r="T166" s="642">
        <v>0</v>
      </c>
      <c r="U166" s="642">
        <v>0</v>
      </c>
      <c r="V166" s="642">
        <v>0</v>
      </c>
      <c r="W166" s="642">
        <v>2</v>
      </c>
      <c r="X166" s="642">
        <v>0</v>
      </c>
      <c r="Y166" s="642">
        <v>2</v>
      </c>
      <c r="Z166" s="623">
        <f t="shared" si="98"/>
        <v>0</v>
      </c>
      <c r="AA166" s="623">
        <f t="shared" si="98"/>
        <v>4</v>
      </c>
      <c r="AB166" s="10">
        <f t="shared" si="77"/>
        <v>4</v>
      </c>
      <c r="AC166" s="44">
        <f t="shared" si="91"/>
        <v>4</v>
      </c>
      <c r="AD166" s="44">
        <f t="shared" si="91"/>
        <v>5</v>
      </c>
      <c r="AE166" s="44">
        <f t="shared" si="78"/>
        <v>9</v>
      </c>
      <c r="AF166" s="12">
        <f t="shared" si="99"/>
        <v>1</v>
      </c>
      <c r="AG166" s="12">
        <f t="shared" si="100"/>
        <v>5</v>
      </c>
      <c r="AH166" s="10">
        <f t="shared" si="79"/>
        <v>6</v>
      </c>
      <c r="AI166" s="12">
        <f>VLOOKUP($F166,'Guru SertifikaSi'!$C$6:$G$675,'Guru SertifikaSi'!E$3,FALSE)</f>
        <v>3</v>
      </c>
      <c r="AJ166" s="12">
        <f>VLOOKUP($F166,'Guru SertifikaSi'!$C$6:$G$675,'Guru SertifikaSi'!F$3,FALSE)</f>
        <v>0</v>
      </c>
      <c r="AK166" s="10">
        <f t="shared" si="80"/>
        <v>3</v>
      </c>
      <c r="AL166" s="44">
        <f t="shared" si="81"/>
        <v>4</v>
      </c>
      <c r="AM166" s="44">
        <f t="shared" si="81"/>
        <v>5</v>
      </c>
      <c r="AN166" s="11">
        <f t="shared" si="82"/>
        <v>9</v>
      </c>
      <c r="AO166" s="642">
        <v>0</v>
      </c>
      <c r="AP166" s="642">
        <v>0</v>
      </c>
      <c r="AQ166" s="642">
        <v>0</v>
      </c>
      <c r="AR166" s="642">
        <v>0</v>
      </c>
      <c r="AS166" s="642">
        <v>0</v>
      </c>
      <c r="AT166" s="642">
        <v>0</v>
      </c>
      <c r="AU166" s="642">
        <v>0</v>
      </c>
      <c r="AV166" s="642">
        <v>0</v>
      </c>
      <c r="AW166" s="643">
        <v>0</v>
      </c>
      <c r="AX166" s="643">
        <v>0</v>
      </c>
      <c r="AY166" s="642">
        <v>4</v>
      </c>
      <c r="AZ166" s="642">
        <v>5</v>
      </c>
      <c r="BA166" s="642">
        <v>0</v>
      </c>
      <c r="BB166" s="642">
        <v>0</v>
      </c>
      <c r="BC166" s="642">
        <v>0</v>
      </c>
      <c r="BD166" s="642">
        <v>0</v>
      </c>
      <c r="BE166" s="13">
        <f t="shared" si="92"/>
        <v>0</v>
      </c>
      <c r="BF166" s="13">
        <f t="shared" si="92"/>
        <v>0</v>
      </c>
      <c r="BG166" s="10">
        <f t="shared" si="93"/>
        <v>0</v>
      </c>
      <c r="BH166" s="13">
        <f t="shared" si="94"/>
        <v>4</v>
      </c>
      <c r="BI166" s="13">
        <f t="shared" si="94"/>
        <v>5</v>
      </c>
      <c r="BJ166" s="10">
        <f t="shared" si="95"/>
        <v>9</v>
      </c>
      <c r="BK166" s="44">
        <f t="shared" si="96"/>
        <v>4</v>
      </c>
      <c r="BL166" s="44">
        <f t="shared" si="96"/>
        <v>5</v>
      </c>
      <c r="BM166" s="11">
        <f t="shared" si="96"/>
        <v>9</v>
      </c>
      <c r="BN166" s="642">
        <v>0</v>
      </c>
      <c r="BO166" s="642">
        <v>0</v>
      </c>
      <c r="BP166" s="642">
        <v>0</v>
      </c>
      <c r="BQ166" s="642">
        <v>0</v>
      </c>
      <c r="BR166" s="642">
        <v>0</v>
      </c>
      <c r="BS166" s="642">
        <v>0</v>
      </c>
      <c r="BT166" s="642">
        <v>0</v>
      </c>
      <c r="BU166" s="642">
        <v>0</v>
      </c>
      <c r="BV166" s="644">
        <f t="shared" si="97"/>
        <v>0</v>
      </c>
      <c r="BW166" s="644">
        <f t="shared" si="97"/>
        <v>0</v>
      </c>
      <c r="BX166" s="44">
        <f t="shared" si="83"/>
        <v>0</v>
      </c>
      <c r="BY166" s="44">
        <f t="shared" si="83"/>
        <v>0</v>
      </c>
      <c r="BZ166" s="11">
        <f t="shared" si="84"/>
        <v>0</v>
      </c>
      <c r="CA166" s="14">
        <f t="shared" si="85"/>
        <v>4</v>
      </c>
      <c r="CB166" s="14">
        <f t="shared" si="85"/>
        <v>5</v>
      </c>
      <c r="CC166" s="13">
        <f t="shared" si="86"/>
        <v>0</v>
      </c>
      <c r="CD166" s="13">
        <f t="shared" si="86"/>
        <v>0</v>
      </c>
      <c r="CE166" s="13">
        <f t="shared" si="87"/>
        <v>4</v>
      </c>
      <c r="CF166" s="13">
        <f t="shared" si="87"/>
        <v>5</v>
      </c>
      <c r="CG166" s="289">
        <f t="shared" si="88"/>
        <v>9</v>
      </c>
      <c r="CJ166" s="1">
        <v>1</v>
      </c>
      <c r="CK166" s="6">
        <f t="shared" si="101"/>
        <v>2</v>
      </c>
      <c r="CL166" s="6">
        <v>0</v>
      </c>
      <c r="CM166" s="6">
        <v>1</v>
      </c>
      <c r="CN166" s="6">
        <f t="shared" si="102"/>
        <v>4</v>
      </c>
      <c r="CO166" s="6">
        <f t="shared" si="103"/>
        <v>6</v>
      </c>
    </row>
    <row r="167" spans="1:93" ht="15" x14ac:dyDescent="0.25">
      <c r="A167" s="1" t="s">
        <v>1522</v>
      </c>
      <c r="B167" s="6">
        <v>154</v>
      </c>
      <c r="C167" s="9">
        <v>154</v>
      </c>
      <c r="D167" s="641" t="s">
        <v>6</v>
      </c>
      <c r="E167" s="37" t="s">
        <v>21</v>
      </c>
      <c r="F167" s="645">
        <v>20319929</v>
      </c>
      <c r="G167" s="646" t="s">
        <v>421</v>
      </c>
      <c r="H167" s="9" t="s">
        <v>52</v>
      </c>
      <c r="I167" s="642">
        <v>0</v>
      </c>
      <c r="J167" s="642">
        <v>0</v>
      </c>
      <c r="K167" s="642">
        <v>0</v>
      </c>
      <c r="L167" s="642">
        <v>0</v>
      </c>
      <c r="M167" s="642">
        <v>1</v>
      </c>
      <c r="N167" s="642">
        <v>3</v>
      </c>
      <c r="O167" s="642">
        <v>1</v>
      </c>
      <c r="P167" s="642">
        <v>3</v>
      </c>
      <c r="Q167" s="14">
        <f t="shared" si="89"/>
        <v>2</v>
      </c>
      <c r="R167" s="14">
        <f t="shared" si="89"/>
        <v>6</v>
      </c>
      <c r="S167" s="10">
        <f t="shared" si="90"/>
        <v>8</v>
      </c>
      <c r="T167" s="642">
        <v>0</v>
      </c>
      <c r="U167" s="642">
        <v>0</v>
      </c>
      <c r="V167" s="642">
        <v>0</v>
      </c>
      <c r="W167" s="642">
        <v>4</v>
      </c>
      <c r="X167" s="642">
        <v>0</v>
      </c>
      <c r="Y167" s="642">
        <v>0</v>
      </c>
      <c r="Z167" s="623">
        <f t="shared" si="98"/>
        <v>0</v>
      </c>
      <c r="AA167" s="623">
        <f t="shared" si="98"/>
        <v>4</v>
      </c>
      <c r="AB167" s="10">
        <f t="shared" si="77"/>
        <v>4</v>
      </c>
      <c r="AC167" s="44">
        <f t="shared" si="91"/>
        <v>2</v>
      </c>
      <c r="AD167" s="44">
        <f t="shared" si="91"/>
        <v>10</v>
      </c>
      <c r="AE167" s="44">
        <f t="shared" si="78"/>
        <v>12</v>
      </c>
      <c r="AF167" s="12">
        <f t="shared" si="99"/>
        <v>0</v>
      </c>
      <c r="AG167" s="12">
        <f t="shared" si="100"/>
        <v>6</v>
      </c>
      <c r="AH167" s="10">
        <f t="shared" si="79"/>
        <v>6</v>
      </c>
      <c r="AI167" s="12">
        <f>VLOOKUP($F167,'Guru SertifikaSi'!$C$6:$G$675,'Guru SertifikaSi'!E$3,FALSE)</f>
        <v>3</v>
      </c>
      <c r="AJ167" s="12">
        <f>VLOOKUP($F167,'Guru SertifikaSi'!$C$6:$G$675,'Guru SertifikaSi'!F$3,FALSE)</f>
        <v>3</v>
      </c>
      <c r="AK167" s="10">
        <f t="shared" si="80"/>
        <v>6</v>
      </c>
      <c r="AL167" s="44">
        <f t="shared" si="81"/>
        <v>3</v>
      </c>
      <c r="AM167" s="44">
        <f t="shared" si="81"/>
        <v>9</v>
      </c>
      <c r="AN167" s="11">
        <f t="shared" si="82"/>
        <v>12</v>
      </c>
      <c r="AO167" s="642">
        <v>0</v>
      </c>
      <c r="AP167" s="642">
        <v>0</v>
      </c>
      <c r="AQ167" s="642">
        <v>0</v>
      </c>
      <c r="AR167" s="642">
        <v>0</v>
      </c>
      <c r="AS167" s="642">
        <v>0</v>
      </c>
      <c r="AT167" s="642">
        <v>1</v>
      </c>
      <c r="AU167" s="642">
        <v>0</v>
      </c>
      <c r="AV167" s="642">
        <v>0</v>
      </c>
      <c r="AW167" s="643">
        <v>0</v>
      </c>
      <c r="AX167" s="643">
        <v>0</v>
      </c>
      <c r="AY167" s="642">
        <v>2</v>
      </c>
      <c r="AZ167" s="642">
        <v>8</v>
      </c>
      <c r="BA167" s="642">
        <v>1</v>
      </c>
      <c r="BB167" s="642">
        <v>0</v>
      </c>
      <c r="BC167" s="642">
        <v>0</v>
      </c>
      <c r="BD167" s="642">
        <v>0</v>
      </c>
      <c r="BE167" s="13">
        <f t="shared" si="92"/>
        <v>0</v>
      </c>
      <c r="BF167" s="13">
        <f t="shared" si="92"/>
        <v>1</v>
      </c>
      <c r="BG167" s="10">
        <f t="shared" si="93"/>
        <v>1</v>
      </c>
      <c r="BH167" s="13">
        <f t="shared" si="94"/>
        <v>3</v>
      </c>
      <c r="BI167" s="13">
        <f t="shared" si="94"/>
        <v>8</v>
      </c>
      <c r="BJ167" s="10">
        <f t="shared" si="95"/>
        <v>11</v>
      </c>
      <c r="BK167" s="44">
        <f t="shared" si="96"/>
        <v>3</v>
      </c>
      <c r="BL167" s="44">
        <f t="shared" si="96"/>
        <v>9</v>
      </c>
      <c r="BM167" s="11">
        <f t="shared" si="96"/>
        <v>12</v>
      </c>
      <c r="BN167" s="642">
        <v>0</v>
      </c>
      <c r="BO167" s="642">
        <v>0</v>
      </c>
      <c r="BP167" s="642">
        <v>0</v>
      </c>
      <c r="BQ167" s="642">
        <v>0</v>
      </c>
      <c r="BR167" s="642">
        <v>0</v>
      </c>
      <c r="BS167" s="642">
        <v>0</v>
      </c>
      <c r="BT167" s="642">
        <v>0</v>
      </c>
      <c r="BU167" s="642">
        <v>0</v>
      </c>
      <c r="BV167" s="644">
        <f t="shared" si="97"/>
        <v>0</v>
      </c>
      <c r="BW167" s="644">
        <f t="shared" si="97"/>
        <v>0</v>
      </c>
      <c r="BX167" s="44">
        <f t="shared" si="83"/>
        <v>0</v>
      </c>
      <c r="BY167" s="44">
        <f t="shared" si="83"/>
        <v>0</v>
      </c>
      <c r="BZ167" s="11">
        <f t="shared" si="84"/>
        <v>0</v>
      </c>
      <c r="CA167" s="14">
        <f t="shared" si="85"/>
        <v>2</v>
      </c>
      <c r="CB167" s="14">
        <f t="shared" si="85"/>
        <v>10</v>
      </c>
      <c r="CC167" s="13">
        <f t="shared" si="86"/>
        <v>0</v>
      </c>
      <c r="CD167" s="13">
        <f t="shared" si="86"/>
        <v>0</v>
      </c>
      <c r="CE167" s="13">
        <f t="shared" si="87"/>
        <v>2</v>
      </c>
      <c r="CF167" s="13">
        <f t="shared" si="87"/>
        <v>10</v>
      </c>
      <c r="CG167" s="289">
        <f t="shared" si="88"/>
        <v>12</v>
      </c>
      <c r="CJ167" s="1">
        <v>1</v>
      </c>
      <c r="CK167" s="6">
        <f t="shared" si="101"/>
        <v>4</v>
      </c>
      <c r="CL167" s="6">
        <v>1</v>
      </c>
      <c r="CM167" s="6">
        <v>0</v>
      </c>
      <c r="CN167" s="6">
        <f t="shared" si="102"/>
        <v>3</v>
      </c>
      <c r="CO167" s="6">
        <f t="shared" si="103"/>
        <v>8</v>
      </c>
    </row>
    <row r="168" spans="1:93" ht="15" x14ac:dyDescent="0.25">
      <c r="A168" s="1" t="s">
        <v>1523</v>
      </c>
      <c r="B168" s="6">
        <v>155</v>
      </c>
      <c r="C168" s="9">
        <v>155</v>
      </c>
      <c r="D168" s="641" t="s">
        <v>6</v>
      </c>
      <c r="E168" s="37" t="s">
        <v>21</v>
      </c>
      <c r="F168" s="645">
        <v>20319928</v>
      </c>
      <c r="G168" s="646" t="s">
        <v>422</v>
      </c>
      <c r="H168" s="9" t="s">
        <v>52</v>
      </c>
      <c r="I168" s="642">
        <v>0</v>
      </c>
      <c r="J168" s="642">
        <v>1</v>
      </c>
      <c r="K168" s="642">
        <v>0</v>
      </c>
      <c r="L168" s="642">
        <v>0</v>
      </c>
      <c r="M168" s="642">
        <v>1</v>
      </c>
      <c r="N168" s="642">
        <v>3</v>
      </c>
      <c r="O168" s="642">
        <v>0</v>
      </c>
      <c r="P168" s="642">
        <v>2</v>
      </c>
      <c r="Q168" s="14">
        <f t="shared" si="89"/>
        <v>1</v>
      </c>
      <c r="R168" s="14">
        <f t="shared" si="89"/>
        <v>6</v>
      </c>
      <c r="S168" s="10">
        <f t="shared" si="90"/>
        <v>7</v>
      </c>
      <c r="T168" s="642">
        <v>0</v>
      </c>
      <c r="U168" s="642">
        <v>0</v>
      </c>
      <c r="V168" s="642">
        <v>2</v>
      </c>
      <c r="W168" s="642">
        <v>4</v>
      </c>
      <c r="X168" s="642">
        <v>0</v>
      </c>
      <c r="Y168" s="642">
        <v>0</v>
      </c>
      <c r="Z168" s="623">
        <f t="shared" si="98"/>
        <v>2</v>
      </c>
      <c r="AA168" s="623">
        <f t="shared" si="98"/>
        <v>4</v>
      </c>
      <c r="AB168" s="10">
        <f t="shared" si="77"/>
        <v>6</v>
      </c>
      <c r="AC168" s="44">
        <f t="shared" si="91"/>
        <v>3</v>
      </c>
      <c r="AD168" s="44">
        <f t="shared" si="91"/>
        <v>10</v>
      </c>
      <c r="AE168" s="44">
        <f t="shared" si="78"/>
        <v>13</v>
      </c>
      <c r="AF168" s="12">
        <f t="shared" si="99"/>
        <v>2</v>
      </c>
      <c r="AG168" s="12">
        <f t="shared" si="100"/>
        <v>7</v>
      </c>
      <c r="AH168" s="10">
        <f t="shared" si="79"/>
        <v>9</v>
      </c>
      <c r="AI168" s="12">
        <f>VLOOKUP($F168,'Guru SertifikaSi'!$C$6:$G$675,'Guru SertifikaSi'!E$3,FALSE)</f>
        <v>1</v>
      </c>
      <c r="AJ168" s="12">
        <f>VLOOKUP($F168,'Guru SertifikaSi'!$C$6:$G$675,'Guru SertifikaSi'!F$3,FALSE)</f>
        <v>3</v>
      </c>
      <c r="AK168" s="10">
        <f t="shared" si="80"/>
        <v>4</v>
      </c>
      <c r="AL168" s="44">
        <f t="shared" si="81"/>
        <v>3</v>
      </c>
      <c r="AM168" s="44">
        <f t="shared" si="81"/>
        <v>10</v>
      </c>
      <c r="AN168" s="11">
        <f t="shared" si="82"/>
        <v>13</v>
      </c>
      <c r="AO168" s="642">
        <v>0</v>
      </c>
      <c r="AP168" s="642">
        <v>0</v>
      </c>
      <c r="AQ168" s="642">
        <v>0</v>
      </c>
      <c r="AR168" s="642">
        <v>0</v>
      </c>
      <c r="AS168" s="642">
        <v>0</v>
      </c>
      <c r="AT168" s="642">
        <v>0</v>
      </c>
      <c r="AU168" s="642">
        <v>0</v>
      </c>
      <c r="AV168" s="642">
        <v>0</v>
      </c>
      <c r="AW168" s="643">
        <v>0</v>
      </c>
      <c r="AX168" s="643">
        <v>0</v>
      </c>
      <c r="AY168" s="642">
        <v>3</v>
      </c>
      <c r="AZ168" s="642">
        <v>10</v>
      </c>
      <c r="BA168" s="642">
        <v>0</v>
      </c>
      <c r="BB168" s="642">
        <v>0</v>
      </c>
      <c r="BC168" s="642">
        <v>0</v>
      </c>
      <c r="BD168" s="642">
        <v>0</v>
      </c>
      <c r="BE168" s="13">
        <f t="shared" si="92"/>
        <v>0</v>
      </c>
      <c r="BF168" s="13">
        <f t="shared" si="92"/>
        <v>0</v>
      </c>
      <c r="BG168" s="10">
        <f t="shared" si="93"/>
        <v>0</v>
      </c>
      <c r="BH168" s="13">
        <f t="shared" si="94"/>
        <v>3</v>
      </c>
      <c r="BI168" s="13">
        <f t="shared" si="94"/>
        <v>10</v>
      </c>
      <c r="BJ168" s="10">
        <f t="shared" si="95"/>
        <v>13</v>
      </c>
      <c r="BK168" s="44">
        <f t="shared" si="96"/>
        <v>3</v>
      </c>
      <c r="BL168" s="44">
        <f t="shared" si="96"/>
        <v>10</v>
      </c>
      <c r="BM168" s="11">
        <f t="shared" si="96"/>
        <v>13</v>
      </c>
      <c r="BN168" s="642">
        <v>0</v>
      </c>
      <c r="BO168" s="642">
        <v>0</v>
      </c>
      <c r="BP168" s="642">
        <v>0</v>
      </c>
      <c r="BQ168" s="642">
        <v>0</v>
      </c>
      <c r="BR168" s="642">
        <v>0</v>
      </c>
      <c r="BS168" s="642">
        <v>0</v>
      </c>
      <c r="BT168" s="642">
        <v>0</v>
      </c>
      <c r="BU168" s="642">
        <v>0</v>
      </c>
      <c r="BV168" s="644">
        <f t="shared" si="97"/>
        <v>0</v>
      </c>
      <c r="BW168" s="644">
        <f t="shared" si="97"/>
        <v>0</v>
      </c>
      <c r="BX168" s="44">
        <f t="shared" si="83"/>
        <v>0</v>
      </c>
      <c r="BY168" s="44">
        <f t="shared" si="83"/>
        <v>0</v>
      </c>
      <c r="BZ168" s="11">
        <f t="shared" si="84"/>
        <v>0</v>
      </c>
      <c r="CA168" s="14">
        <f t="shared" si="85"/>
        <v>3</v>
      </c>
      <c r="CB168" s="14">
        <f t="shared" si="85"/>
        <v>10</v>
      </c>
      <c r="CC168" s="13">
        <f t="shared" si="86"/>
        <v>0</v>
      </c>
      <c r="CD168" s="13">
        <f t="shared" si="86"/>
        <v>0</v>
      </c>
      <c r="CE168" s="13">
        <f t="shared" si="87"/>
        <v>3</v>
      </c>
      <c r="CF168" s="13">
        <f t="shared" si="87"/>
        <v>10</v>
      </c>
      <c r="CG168" s="289">
        <f t="shared" si="88"/>
        <v>13</v>
      </c>
      <c r="CJ168" s="1">
        <v>1</v>
      </c>
      <c r="CK168" s="6">
        <f t="shared" si="101"/>
        <v>3</v>
      </c>
      <c r="CL168" s="6">
        <v>0</v>
      </c>
      <c r="CM168" s="6">
        <v>1</v>
      </c>
      <c r="CN168" s="6">
        <f t="shared" si="102"/>
        <v>3</v>
      </c>
      <c r="CO168" s="6">
        <f t="shared" si="103"/>
        <v>11</v>
      </c>
    </row>
    <row r="169" spans="1:93" ht="15" x14ac:dyDescent="0.25">
      <c r="A169" s="1" t="s">
        <v>1524</v>
      </c>
      <c r="B169" s="6">
        <v>156</v>
      </c>
      <c r="C169" s="9">
        <v>156</v>
      </c>
      <c r="D169" s="641" t="s">
        <v>6</v>
      </c>
      <c r="E169" s="37" t="s">
        <v>21</v>
      </c>
      <c r="F169" s="645">
        <v>20319924</v>
      </c>
      <c r="G169" s="646" t="s">
        <v>423</v>
      </c>
      <c r="H169" s="9" t="s">
        <v>52</v>
      </c>
      <c r="I169" s="642">
        <v>0</v>
      </c>
      <c r="J169" s="642">
        <v>0</v>
      </c>
      <c r="K169" s="642">
        <v>0</v>
      </c>
      <c r="L169" s="642">
        <v>0</v>
      </c>
      <c r="M169" s="642">
        <v>0</v>
      </c>
      <c r="N169" s="642">
        <v>1</v>
      </c>
      <c r="O169" s="642">
        <v>0</v>
      </c>
      <c r="P169" s="642">
        <v>1</v>
      </c>
      <c r="Q169" s="14">
        <f t="shared" si="89"/>
        <v>0</v>
      </c>
      <c r="R169" s="14">
        <f t="shared" si="89"/>
        <v>2</v>
      </c>
      <c r="S169" s="10">
        <f t="shared" si="90"/>
        <v>2</v>
      </c>
      <c r="T169" s="642">
        <v>0</v>
      </c>
      <c r="U169" s="642">
        <v>0</v>
      </c>
      <c r="V169" s="642">
        <v>2</v>
      </c>
      <c r="W169" s="642">
        <v>2</v>
      </c>
      <c r="X169" s="642">
        <v>0</v>
      </c>
      <c r="Y169" s="642">
        <v>0</v>
      </c>
      <c r="Z169" s="623">
        <f t="shared" si="98"/>
        <v>2</v>
      </c>
      <c r="AA169" s="623">
        <f t="shared" si="98"/>
        <v>2</v>
      </c>
      <c r="AB169" s="10">
        <f t="shared" si="77"/>
        <v>4</v>
      </c>
      <c r="AC169" s="44">
        <f t="shared" si="91"/>
        <v>2</v>
      </c>
      <c r="AD169" s="44">
        <f t="shared" si="91"/>
        <v>4</v>
      </c>
      <c r="AE169" s="44">
        <f t="shared" si="78"/>
        <v>6</v>
      </c>
      <c r="AF169" s="12">
        <f t="shared" si="99"/>
        <v>1</v>
      </c>
      <c r="AG169" s="12">
        <f t="shared" si="100"/>
        <v>4</v>
      </c>
      <c r="AH169" s="10">
        <f t="shared" si="79"/>
        <v>5</v>
      </c>
      <c r="AI169" s="12">
        <f>VLOOKUP($F169,'Guru SertifikaSi'!$C$6:$G$675,'Guru SertifikaSi'!E$3,FALSE)</f>
        <v>1</v>
      </c>
      <c r="AJ169" s="12">
        <f>VLOOKUP($F169,'Guru SertifikaSi'!$C$6:$G$675,'Guru SertifikaSi'!F$3,FALSE)</f>
        <v>0</v>
      </c>
      <c r="AK169" s="10">
        <f t="shared" si="80"/>
        <v>1</v>
      </c>
      <c r="AL169" s="44">
        <f t="shared" si="81"/>
        <v>2</v>
      </c>
      <c r="AM169" s="44">
        <f t="shared" si="81"/>
        <v>4</v>
      </c>
      <c r="AN169" s="11">
        <f t="shared" si="82"/>
        <v>6</v>
      </c>
      <c r="AO169" s="642">
        <v>0</v>
      </c>
      <c r="AP169" s="642">
        <v>0</v>
      </c>
      <c r="AQ169" s="642">
        <v>0</v>
      </c>
      <c r="AR169" s="642">
        <v>0</v>
      </c>
      <c r="AS169" s="642">
        <v>0</v>
      </c>
      <c r="AT169" s="642">
        <v>0</v>
      </c>
      <c r="AU169" s="642">
        <v>0</v>
      </c>
      <c r="AV169" s="642">
        <v>0</v>
      </c>
      <c r="AW169" s="643">
        <v>0</v>
      </c>
      <c r="AX169" s="643">
        <v>0</v>
      </c>
      <c r="AY169" s="642">
        <v>2</v>
      </c>
      <c r="AZ169" s="642">
        <v>4</v>
      </c>
      <c r="BA169" s="642">
        <v>0</v>
      </c>
      <c r="BB169" s="642">
        <v>0</v>
      </c>
      <c r="BC169" s="642">
        <v>0</v>
      </c>
      <c r="BD169" s="642">
        <v>0</v>
      </c>
      <c r="BE169" s="13">
        <f t="shared" si="92"/>
        <v>0</v>
      </c>
      <c r="BF169" s="13">
        <f t="shared" si="92"/>
        <v>0</v>
      </c>
      <c r="BG169" s="10">
        <f t="shared" si="93"/>
        <v>0</v>
      </c>
      <c r="BH169" s="13">
        <f t="shared" si="94"/>
        <v>2</v>
      </c>
      <c r="BI169" s="13">
        <f t="shared" si="94"/>
        <v>4</v>
      </c>
      <c r="BJ169" s="10">
        <f t="shared" si="95"/>
        <v>6</v>
      </c>
      <c r="BK169" s="44">
        <f t="shared" si="96"/>
        <v>2</v>
      </c>
      <c r="BL169" s="44">
        <f t="shared" si="96"/>
        <v>4</v>
      </c>
      <c r="BM169" s="11">
        <f t="shared" si="96"/>
        <v>6</v>
      </c>
      <c r="BN169" s="642">
        <v>0</v>
      </c>
      <c r="BO169" s="642">
        <v>0</v>
      </c>
      <c r="BP169" s="642">
        <v>0</v>
      </c>
      <c r="BQ169" s="642">
        <v>0</v>
      </c>
      <c r="BR169" s="642">
        <v>0</v>
      </c>
      <c r="BS169" s="642">
        <v>0</v>
      </c>
      <c r="BT169" s="642">
        <v>0</v>
      </c>
      <c r="BU169" s="642">
        <v>0</v>
      </c>
      <c r="BV169" s="644">
        <f t="shared" si="97"/>
        <v>0</v>
      </c>
      <c r="BW169" s="644">
        <f t="shared" si="97"/>
        <v>0</v>
      </c>
      <c r="BX169" s="44">
        <f t="shared" si="83"/>
        <v>0</v>
      </c>
      <c r="BY169" s="44">
        <f t="shared" si="83"/>
        <v>0</v>
      </c>
      <c r="BZ169" s="11">
        <f t="shared" si="84"/>
        <v>0</v>
      </c>
      <c r="CA169" s="14">
        <f t="shared" si="85"/>
        <v>2</v>
      </c>
      <c r="CB169" s="14">
        <f t="shared" si="85"/>
        <v>4</v>
      </c>
      <c r="CC169" s="13">
        <f t="shared" si="86"/>
        <v>0</v>
      </c>
      <c r="CD169" s="13">
        <f t="shared" si="86"/>
        <v>0</v>
      </c>
      <c r="CE169" s="13">
        <f t="shared" si="87"/>
        <v>2</v>
      </c>
      <c r="CF169" s="13">
        <f t="shared" si="87"/>
        <v>4</v>
      </c>
      <c r="CG169" s="289">
        <f t="shared" si="88"/>
        <v>6</v>
      </c>
      <c r="CJ169" s="1">
        <v>1</v>
      </c>
      <c r="CK169" s="6">
        <f t="shared" si="101"/>
        <v>2</v>
      </c>
      <c r="CL169" s="6">
        <v>0</v>
      </c>
      <c r="CM169" s="6">
        <v>1</v>
      </c>
      <c r="CN169" s="6">
        <f t="shared" si="102"/>
        <v>2</v>
      </c>
      <c r="CO169" s="6">
        <f t="shared" si="103"/>
        <v>5</v>
      </c>
    </row>
    <row r="170" spans="1:93" ht="15" x14ac:dyDescent="0.25">
      <c r="A170" s="1" t="s">
        <v>1525</v>
      </c>
      <c r="B170" s="6">
        <v>157</v>
      </c>
      <c r="C170" s="9">
        <v>157</v>
      </c>
      <c r="D170" s="641" t="s">
        <v>6</v>
      </c>
      <c r="E170" s="37" t="s">
        <v>21</v>
      </c>
      <c r="F170" s="645">
        <v>20319923</v>
      </c>
      <c r="G170" s="646" t="s">
        <v>424</v>
      </c>
      <c r="H170" s="9" t="s">
        <v>52</v>
      </c>
      <c r="I170" s="642">
        <v>0</v>
      </c>
      <c r="J170" s="642">
        <v>0</v>
      </c>
      <c r="K170" s="642">
        <v>0</v>
      </c>
      <c r="L170" s="642">
        <v>0</v>
      </c>
      <c r="M170" s="642">
        <v>2</v>
      </c>
      <c r="N170" s="642">
        <v>2</v>
      </c>
      <c r="O170" s="642">
        <v>0</v>
      </c>
      <c r="P170" s="642">
        <v>1</v>
      </c>
      <c r="Q170" s="14">
        <f t="shared" si="89"/>
        <v>2</v>
      </c>
      <c r="R170" s="14">
        <f t="shared" si="89"/>
        <v>3</v>
      </c>
      <c r="S170" s="10">
        <f t="shared" si="90"/>
        <v>5</v>
      </c>
      <c r="T170" s="642">
        <v>0</v>
      </c>
      <c r="U170" s="642">
        <v>0</v>
      </c>
      <c r="V170" s="642">
        <v>2</v>
      </c>
      <c r="W170" s="642">
        <v>1</v>
      </c>
      <c r="X170" s="642">
        <v>0</v>
      </c>
      <c r="Y170" s="642">
        <v>0</v>
      </c>
      <c r="Z170" s="623">
        <f t="shared" si="98"/>
        <v>2</v>
      </c>
      <c r="AA170" s="623">
        <f t="shared" si="98"/>
        <v>1</v>
      </c>
      <c r="AB170" s="10">
        <f t="shared" si="77"/>
        <v>3</v>
      </c>
      <c r="AC170" s="44">
        <f t="shared" si="91"/>
        <v>4</v>
      </c>
      <c r="AD170" s="44">
        <f t="shared" si="91"/>
        <v>4</v>
      </c>
      <c r="AE170" s="44">
        <f t="shared" si="78"/>
        <v>8</v>
      </c>
      <c r="AF170" s="12">
        <f t="shared" si="99"/>
        <v>3</v>
      </c>
      <c r="AG170" s="12">
        <f t="shared" si="100"/>
        <v>2</v>
      </c>
      <c r="AH170" s="10">
        <f t="shared" si="79"/>
        <v>5</v>
      </c>
      <c r="AI170" s="12">
        <f>VLOOKUP($F170,'Guru SertifikaSi'!$C$6:$G$675,'Guru SertifikaSi'!E$3,FALSE)</f>
        <v>1</v>
      </c>
      <c r="AJ170" s="12">
        <f>VLOOKUP($F170,'Guru SertifikaSi'!$C$6:$G$675,'Guru SertifikaSi'!F$3,FALSE)</f>
        <v>2</v>
      </c>
      <c r="AK170" s="10">
        <f t="shared" si="80"/>
        <v>3</v>
      </c>
      <c r="AL170" s="44">
        <f t="shared" si="81"/>
        <v>4</v>
      </c>
      <c r="AM170" s="44">
        <f t="shared" si="81"/>
        <v>4</v>
      </c>
      <c r="AN170" s="11">
        <f t="shared" si="82"/>
        <v>8</v>
      </c>
      <c r="AO170" s="642">
        <v>0</v>
      </c>
      <c r="AP170" s="642">
        <v>0</v>
      </c>
      <c r="AQ170" s="642">
        <v>0</v>
      </c>
      <c r="AR170" s="642">
        <v>0</v>
      </c>
      <c r="AS170" s="642">
        <v>0</v>
      </c>
      <c r="AT170" s="642">
        <v>0</v>
      </c>
      <c r="AU170" s="642">
        <v>0</v>
      </c>
      <c r="AV170" s="642">
        <v>0</v>
      </c>
      <c r="AW170" s="643">
        <v>0</v>
      </c>
      <c r="AX170" s="643">
        <v>0</v>
      </c>
      <c r="AY170" s="642">
        <v>3</v>
      </c>
      <c r="AZ170" s="642">
        <v>4</v>
      </c>
      <c r="BA170" s="642">
        <v>1</v>
      </c>
      <c r="BB170" s="642">
        <v>0</v>
      </c>
      <c r="BC170" s="642">
        <v>0</v>
      </c>
      <c r="BD170" s="642">
        <v>0</v>
      </c>
      <c r="BE170" s="13">
        <f t="shared" si="92"/>
        <v>0</v>
      </c>
      <c r="BF170" s="13">
        <f t="shared" si="92"/>
        <v>0</v>
      </c>
      <c r="BG170" s="10">
        <f t="shared" si="93"/>
        <v>0</v>
      </c>
      <c r="BH170" s="13">
        <f t="shared" si="94"/>
        <v>4</v>
      </c>
      <c r="BI170" s="13">
        <f t="shared" si="94"/>
        <v>4</v>
      </c>
      <c r="BJ170" s="10">
        <f t="shared" si="95"/>
        <v>8</v>
      </c>
      <c r="BK170" s="44">
        <f t="shared" si="96"/>
        <v>4</v>
      </c>
      <c r="BL170" s="44">
        <f t="shared" si="96"/>
        <v>4</v>
      </c>
      <c r="BM170" s="11">
        <f t="shared" si="96"/>
        <v>8</v>
      </c>
      <c r="BN170" s="642">
        <v>0</v>
      </c>
      <c r="BO170" s="642">
        <v>0</v>
      </c>
      <c r="BP170" s="642">
        <v>0</v>
      </c>
      <c r="BQ170" s="642">
        <v>0</v>
      </c>
      <c r="BR170" s="642">
        <v>0</v>
      </c>
      <c r="BS170" s="642">
        <v>0</v>
      </c>
      <c r="BT170" s="642">
        <v>0</v>
      </c>
      <c r="BU170" s="642">
        <v>0</v>
      </c>
      <c r="BV170" s="644">
        <f t="shared" si="97"/>
        <v>0</v>
      </c>
      <c r="BW170" s="644">
        <f t="shared" si="97"/>
        <v>0</v>
      </c>
      <c r="BX170" s="44">
        <f t="shared" si="83"/>
        <v>0</v>
      </c>
      <c r="BY170" s="44">
        <f t="shared" si="83"/>
        <v>0</v>
      </c>
      <c r="BZ170" s="11">
        <f t="shared" si="84"/>
        <v>0</v>
      </c>
      <c r="CA170" s="14">
        <f t="shared" si="85"/>
        <v>4</v>
      </c>
      <c r="CB170" s="14">
        <f t="shared" si="85"/>
        <v>4</v>
      </c>
      <c r="CC170" s="13">
        <f t="shared" si="86"/>
        <v>0</v>
      </c>
      <c r="CD170" s="13">
        <f t="shared" si="86"/>
        <v>0</v>
      </c>
      <c r="CE170" s="13">
        <f t="shared" si="87"/>
        <v>4</v>
      </c>
      <c r="CF170" s="13">
        <f t="shared" si="87"/>
        <v>4</v>
      </c>
      <c r="CG170" s="289">
        <f t="shared" si="88"/>
        <v>8</v>
      </c>
      <c r="CJ170" s="1">
        <v>1</v>
      </c>
      <c r="CK170" s="6">
        <f t="shared" si="101"/>
        <v>2</v>
      </c>
      <c r="CL170" s="6">
        <v>0</v>
      </c>
      <c r="CM170" s="6">
        <v>1</v>
      </c>
      <c r="CN170" s="6">
        <f t="shared" si="102"/>
        <v>3</v>
      </c>
      <c r="CO170" s="6">
        <f t="shared" si="103"/>
        <v>5</v>
      </c>
    </row>
    <row r="171" spans="1:93" ht="15" x14ac:dyDescent="0.25">
      <c r="A171" s="1" t="s">
        <v>1526</v>
      </c>
      <c r="B171" s="6">
        <v>158</v>
      </c>
      <c r="C171" s="9">
        <v>158</v>
      </c>
      <c r="D171" s="641" t="s">
        <v>6</v>
      </c>
      <c r="E171" s="37" t="s">
        <v>21</v>
      </c>
      <c r="F171" s="645">
        <v>20319739</v>
      </c>
      <c r="G171" s="646" t="s">
        <v>425</v>
      </c>
      <c r="H171" s="9" t="s">
        <v>52</v>
      </c>
      <c r="I171" s="642">
        <v>0</v>
      </c>
      <c r="J171" s="642">
        <v>0</v>
      </c>
      <c r="K171" s="642">
        <v>0</v>
      </c>
      <c r="L171" s="642">
        <v>0</v>
      </c>
      <c r="M171" s="642">
        <v>1</v>
      </c>
      <c r="N171" s="642">
        <v>1</v>
      </c>
      <c r="O171" s="642">
        <v>2</v>
      </c>
      <c r="P171" s="642">
        <v>2</v>
      </c>
      <c r="Q171" s="14">
        <f t="shared" si="89"/>
        <v>3</v>
      </c>
      <c r="R171" s="14">
        <f t="shared" si="89"/>
        <v>3</v>
      </c>
      <c r="S171" s="10">
        <f t="shared" si="90"/>
        <v>6</v>
      </c>
      <c r="T171" s="642">
        <v>0</v>
      </c>
      <c r="U171" s="642">
        <v>0</v>
      </c>
      <c r="V171" s="642">
        <v>0</v>
      </c>
      <c r="W171" s="642">
        <v>3</v>
      </c>
      <c r="X171" s="642">
        <v>0</v>
      </c>
      <c r="Y171" s="642">
        <v>0</v>
      </c>
      <c r="Z171" s="623">
        <f t="shared" si="98"/>
        <v>0</v>
      </c>
      <c r="AA171" s="623">
        <f t="shared" si="98"/>
        <v>3</v>
      </c>
      <c r="AB171" s="10">
        <f t="shared" si="77"/>
        <v>3</v>
      </c>
      <c r="AC171" s="44">
        <f t="shared" si="91"/>
        <v>3</v>
      </c>
      <c r="AD171" s="44">
        <f t="shared" si="91"/>
        <v>6</v>
      </c>
      <c r="AE171" s="44">
        <f t="shared" si="78"/>
        <v>9</v>
      </c>
      <c r="AF171" s="12">
        <f t="shared" si="99"/>
        <v>0</v>
      </c>
      <c r="AG171" s="12">
        <f t="shared" si="100"/>
        <v>4</v>
      </c>
      <c r="AH171" s="10">
        <f t="shared" si="79"/>
        <v>4</v>
      </c>
      <c r="AI171" s="12">
        <f>VLOOKUP($F171,'Guru SertifikaSi'!$C$6:$G$675,'Guru SertifikaSi'!E$3,FALSE)</f>
        <v>4</v>
      </c>
      <c r="AJ171" s="12">
        <f>VLOOKUP($F171,'Guru SertifikaSi'!$C$6:$G$675,'Guru SertifikaSi'!F$3,FALSE)</f>
        <v>1</v>
      </c>
      <c r="AK171" s="10">
        <f t="shared" si="80"/>
        <v>5</v>
      </c>
      <c r="AL171" s="44">
        <f t="shared" si="81"/>
        <v>4</v>
      </c>
      <c r="AM171" s="44">
        <f t="shared" si="81"/>
        <v>5</v>
      </c>
      <c r="AN171" s="11">
        <f t="shared" si="82"/>
        <v>9</v>
      </c>
      <c r="AO171" s="642">
        <v>0</v>
      </c>
      <c r="AP171" s="642">
        <v>0</v>
      </c>
      <c r="AQ171" s="642">
        <v>0</v>
      </c>
      <c r="AR171" s="642">
        <v>0</v>
      </c>
      <c r="AS171" s="642">
        <v>0</v>
      </c>
      <c r="AT171" s="642">
        <v>0</v>
      </c>
      <c r="AU171" s="642">
        <v>0</v>
      </c>
      <c r="AV171" s="642">
        <v>0</v>
      </c>
      <c r="AW171" s="643">
        <v>0</v>
      </c>
      <c r="AX171" s="643">
        <v>0</v>
      </c>
      <c r="AY171" s="642">
        <v>4</v>
      </c>
      <c r="AZ171" s="642">
        <v>5</v>
      </c>
      <c r="BA171" s="642">
        <v>0</v>
      </c>
      <c r="BB171" s="642">
        <v>0</v>
      </c>
      <c r="BC171" s="642">
        <v>0</v>
      </c>
      <c r="BD171" s="642">
        <v>0</v>
      </c>
      <c r="BE171" s="13">
        <f t="shared" si="92"/>
        <v>0</v>
      </c>
      <c r="BF171" s="13">
        <f t="shared" si="92"/>
        <v>0</v>
      </c>
      <c r="BG171" s="10">
        <f t="shared" si="93"/>
        <v>0</v>
      </c>
      <c r="BH171" s="13">
        <f t="shared" si="94"/>
        <v>4</v>
      </c>
      <c r="BI171" s="13">
        <f t="shared" si="94"/>
        <v>5</v>
      </c>
      <c r="BJ171" s="10">
        <f t="shared" si="95"/>
        <v>9</v>
      </c>
      <c r="BK171" s="44">
        <f t="shared" si="96"/>
        <v>4</v>
      </c>
      <c r="BL171" s="44">
        <f t="shared" si="96"/>
        <v>5</v>
      </c>
      <c r="BM171" s="11">
        <f t="shared" si="96"/>
        <v>9</v>
      </c>
      <c r="BN171" s="642">
        <v>0</v>
      </c>
      <c r="BO171" s="642">
        <v>0</v>
      </c>
      <c r="BP171" s="642">
        <v>0</v>
      </c>
      <c r="BQ171" s="642">
        <v>0</v>
      </c>
      <c r="BR171" s="642">
        <v>0</v>
      </c>
      <c r="BS171" s="642">
        <v>0</v>
      </c>
      <c r="BT171" s="642">
        <v>0</v>
      </c>
      <c r="BU171" s="642">
        <v>0</v>
      </c>
      <c r="BV171" s="644">
        <f t="shared" si="97"/>
        <v>0</v>
      </c>
      <c r="BW171" s="644">
        <f t="shared" si="97"/>
        <v>0</v>
      </c>
      <c r="BX171" s="44">
        <f t="shared" si="83"/>
        <v>0</v>
      </c>
      <c r="BY171" s="44">
        <f t="shared" si="83"/>
        <v>0</v>
      </c>
      <c r="BZ171" s="11">
        <f t="shared" si="84"/>
        <v>0</v>
      </c>
      <c r="CA171" s="14">
        <f t="shared" si="85"/>
        <v>3</v>
      </c>
      <c r="CB171" s="14">
        <f t="shared" si="85"/>
        <v>6</v>
      </c>
      <c r="CC171" s="13">
        <f t="shared" si="86"/>
        <v>0</v>
      </c>
      <c r="CD171" s="13">
        <f t="shared" si="86"/>
        <v>0</v>
      </c>
      <c r="CE171" s="13">
        <f t="shared" si="87"/>
        <v>3</v>
      </c>
      <c r="CF171" s="13">
        <f t="shared" si="87"/>
        <v>6</v>
      </c>
      <c r="CG171" s="289">
        <f t="shared" si="88"/>
        <v>9</v>
      </c>
      <c r="CJ171" s="1">
        <v>1</v>
      </c>
      <c r="CK171" s="6">
        <f t="shared" si="101"/>
        <v>3</v>
      </c>
      <c r="CL171" s="6">
        <v>1</v>
      </c>
      <c r="CM171" s="6">
        <v>0</v>
      </c>
      <c r="CN171" s="6">
        <f t="shared" si="102"/>
        <v>5</v>
      </c>
      <c r="CO171" s="6">
        <f t="shared" si="103"/>
        <v>5</v>
      </c>
    </row>
    <row r="172" spans="1:93" ht="15" x14ac:dyDescent="0.25">
      <c r="A172" s="1" t="s">
        <v>1527</v>
      </c>
      <c r="B172" s="6">
        <v>159</v>
      </c>
      <c r="C172" s="9">
        <v>159</v>
      </c>
      <c r="D172" s="641" t="s">
        <v>6</v>
      </c>
      <c r="E172" s="37" t="s">
        <v>21</v>
      </c>
      <c r="F172" s="645">
        <v>20319738</v>
      </c>
      <c r="G172" s="646" t="s">
        <v>426</v>
      </c>
      <c r="H172" s="9" t="s">
        <v>52</v>
      </c>
      <c r="I172" s="642">
        <v>0</v>
      </c>
      <c r="J172" s="642">
        <v>0</v>
      </c>
      <c r="K172" s="642">
        <v>0</v>
      </c>
      <c r="L172" s="642">
        <v>0</v>
      </c>
      <c r="M172" s="642">
        <v>2</v>
      </c>
      <c r="N172" s="642">
        <v>1</v>
      </c>
      <c r="O172" s="642">
        <v>0</v>
      </c>
      <c r="P172" s="642">
        <v>2</v>
      </c>
      <c r="Q172" s="14">
        <f t="shared" si="89"/>
        <v>2</v>
      </c>
      <c r="R172" s="14">
        <f t="shared" si="89"/>
        <v>3</v>
      </c>
      <c r="S172" s="10">
        <f t="shared" si="90"/>
        <v>5</v>
      </c>
      <c r="T172" s="642">
        <v>0</v>
      </c>
      <c r="U172" s="642">
        <v>0</v>
      </c>
      <c r="V172" s="642">
        <v>1</v>
      </c>
      <c r="W172" s="642">
        <v>1</v>
      </c>
      <c r="X172" s="642">
        <v>0</v>
      </c>
      <c r="Y172" s="642">
        <v>0</v>
      </c>
      <c r="Z172" s="623">
        <f t="shared" si="98"/>
        <v>1</v>
      </c>
      <c r="AA172" s="623">
        <f t="shared" si="98"/>
        <v>1</v>
      </c>
      <c r="AB172" s="10">
        <f t="shared" si="77"/>
        <v>2</v>
      </c>
      <c r="AC172" s="44">
        <f t="shared" si="91"/>
        <v>3</v>
      </c>
      <c r="AD172" s="44">
        <f t="shared" si="91"/>
        <v>4</v>
      </c>
      <c r="AE172" s="44">
        <f t="shared" si="78"/>
        <v>7</v>
      </c>
      <c r="AF172" s="12">
        <f t="shared" si="99"/>
        <v>2</v>
      </c>
      <c r="AG172" s="12">
        <f t="shared" si="100"/>
        <v>2</v>
      </c>
      <c r="AH172" s="10">
        <f t="shared" si="79"/>
        <v>4</v>
      </c>
      <c r="AI172" s="12">
        <f>VLOOKUP($F172,'Guru SertifikaSi'!$C$6:$G$675,'Guru SertifikaSi'!E$3,FALSE)</f>
        <v>1</v>
      </c>
      <c r="AJ172" s="12">
        <f>VLOOKUP($F172,'Guru SertifikaSi'!$C$6:$G$675,'Guru SertifikaSi'!F$3,FALSE)</f>
        <v>2</v>
      </c>
      <c r="AK172" s="10">
        <f t="shared" si="80"/>
        <v>3</v>
      </c>
      <c r="AL172" s="44">
        <f t="shared" si="81"/>
        <v>3</v>
      </c>
      <c r="AM172" s="44">
        <f t="shared" si="81"/>
        <v>4</v>
      </c>
      <c r="AN172" s="11">
        <f t="shared" si="82"/>
        <v>7</v>
      </c>
      <c r="AO172" s="642">
        <v>0</v>
      </c>
      <c r="AP172" s="642">
        <v>0</v>
      </c>
      <c r="AQ172" s="642">
        <v>0</v>
      </c>
      <c r="AR172" s="642">
        <v>0</v>
      </c>
      <c r="AS172" s="642">
        <v>1</v>
      </c>
      <c r="AT172" s="642">
        <v>0</v>
      </c>
      <c r="AU172" s="642">
        <v>0</v>
      </c>
      <c r="AV172" s="642">
        <v>0</v>
      </c>
      <c r="AW172" s="643">
        <v>0</v>
      </c>
      <c r="AX172" s="643">
        <v>0</v>
      </c>
      <c r="AY172" s="642">
        <v>2</v>
      </c>
      <c r="AZ172" s="642">
        <v>4</v>
      </c>
      <c r="BA172" s="642">
        <v>0</v>
      </c>
      <c r="BB172" s="642">
        <v>0</v>
      </c>
      <c r="BC172" s="642">
        <v>0</v>
      </c>
      <c r="BD172" s="642">
        <v>0</v>
      </c>
      <c r="BE172" s="13">
        <f t="shared" si="92"/>
        <v>1</v>
      </c>
      <c r="BF172" s="13">
        <f t="shared" si="92"/>
        <v>0</v>
      </c>
      <c r="BG172" s="10">
        <f t="shared" si="93"/>
        <v>1</v>
      </c>
      <c r="BH172" s="13">
        <f t="shared" si="94"/>
        <v>2</v>
      </c>
      <c r="BI172" s="13">
        <f t="shared" si="94"/>
        <v>4</v>
      </c>
      <c r="BJ172" s="10">
        <f t="shared" si="95"/>
        <v>6</v>
      </c>
      <c r="BK172" s="44">
        <f t="shared" si="96"/>
        <v>3</v>
      </c>
      <c r="BL172" s="44">
        <f t="shared" si="96"/>
        <v>4</v>
      </c>
      <c r="BM172" s="11">
        <f t="shared" si="96"/>
        <v>7</v>
      </c>
      <c r="BN172" s="642">
        <v>0</v>
      </c>
      <c r="BO172" s="642">
        <v>0</v>
      </c>
      <c r="BP172" s="642">
        <v>0</v>
      </c>
      <c r="BQ172" s="642">
        <v>0</v>
      </c>
      <c r="BR172" s="642">
        <v>0</v>
      </c>
      <c r="BS172" s="642">
        <v>0</v>
      </c>
      <c r="BT172" s="642">
        <v>0</v>
      </c>
      <c r="BU172" s="642">
        <v>0</v>
      </c>
      <c r="BV172" s="644">
        <f t="shared" si="97"/>
        <v>0</v>
      </c>
      <c r="BW172" s="644">
        <f t="shared" si="97"/>
        <v>0</v>
      </c>
      <c r="BX172" s="44">
        <f t="shared" si="83"/>
        <v>0</v>
      </c>
      <c r="BY172" s="44">
        <f t="shared" si="83"/>
        <v>0</v>
      </c>
      <c r="BZ172" s="11">
        <f t="shared" si="84"/>
        <v>0</v>
      </c>
      <c r="CA172" s="14">
        <f t="shared" si="85"/>
        <v>3</v>
      </c>
      <c r="CB172" s="14">
        <f t="shared" si="85"/>
        <v>4</v>
      </c>
      <c r="CC172" s="13">
        <f t="shared" si="86"/>
        <v>0</v>
      </c>
      <c r="CD172" s="13">
        <f t="shared" si="86"/>
        <v>0</v>
      </c>
      <c r="CE172" s="13">
        <f t="shared" si="87"/>
        <v>3</v>
      </c>
      <c r="CF172" s="13">
        <f t="shared" si="87"/>
        <v>4</v>
      </c>
      <c r="CG172" s="289">
        <f t="shared" si="88"/>
        <v>7</v>
      </c>
      <c r="CJ172" s="1">
        <v>1</v>
      </c>
      <c r="CK172" s="6">
        <f t="shared" si="101"/>
        <v>3</v>
      </c>
      <c r="CL172" s="6">
        <v>0</v>
      </c>
      <c r="CM172" s="6">
        <v>1</v>
      </c>
      <c r="CN172" s="6">
        <f t="shared" si="102"/>
        <v>2</v>
      </c>
      <c r="CO172" s="6">
        <f t="shared" si="103"/>
        <v>5</v>
      </c>
    </row>
    <row r="173" spans="1:93" ht="15" x14ac:dyDescent="0.25">
      <c r="A173" s="1" t="s">
        <v>1528</v>
      </c>
      <c r="B173" s="6">
        <v>160</v>
      </c>
      <c r="C173" s="9">
        <v>160</v>
      </c>
      <c r="D173" s="641" t="s">
        <v>6</v>
      </c>
      <c r="E173" s="37" t="s">
        <v>21</v>
      </c>
      <c r="F173" s="645">
        <v>20319747</v>
      </c>
      <c r="G173" s="646" t="s">
        <v>427</v>
      </c>
      <c r="H173" s="9" t="s">
        <v>52</v>
      </c>
      <c r="I173" s="642">
        <v>0</v>
      </c>
      <c r="J173" s="642">
        <v>0</v>
      </c>
      <c r="K173" s="642">
        <v>0</v>
      </c>
      <c r="L173" s="642">
        <v>0</v>
      </c>
      <c r="M173" s="642">
        <v>2</v>
      </c>
      <c r="N173" s="642">
        <v>3</v>
      </c>
      <c r="O173" s="642">
        <v>2</v>
      </c>
      <c r="P173" s="642">
        <v>2</v>
      </c>
      <c r="Q173" s="14">
        <f t="shared" si="89"/>
        <v>4</v>
      </c>
      <c r="R173" s="14">
        <f t="shared" si="89"/>
        <v>5</v>
      </c>
      <c r="S173" s="10">
        <f t="shared" si="90"/>
        <v>9</v>
      </c>
      <c r="T173" s="642">
        <v>0</v>
      </c>
      <c r="U173" s="642">
        <v>0</v>
      </c>
      <c r="V173" s="642">
        <v>1</v>
      </c>
      <c r="W173" s="642">
        <v>0</v>
      </c>
      <c r="X173" s="642">
        <v>0</v>
      </c>
      <c r="Y173" s="642">
        <v>2</v>
      </c>
      <c r="Z173" s="623">
        <f t="shared" si="98"/>
        <v>1</v>
      </c>
      <c r="AA173" s="623">
        <f t="shared" si="98"/>
        <v>2</v>
      </c>
      <c r="AB173" s="10">
        <f t="shared" si="77"/>
        <v>3</v>
      </c>
      <c r="AC173" s="44">
        <f t="shared" si="91"/>
        <v>5</v>
      </c>
      <c r="AD173" s="44">
        <f t="shared" si="91"/>
        <v>7</v>
      </c>
      <c r="AE173" s="44">
        <f t="shared" si="78"/>
        <v>12</v>
      </c>
      <c r="AF173" s="12">
        <f t="shared" si="99"/>
        <v>1</v>
      </c>
      <c r="AG173" s="12">
        <f t="shared" si="100"/>
        <v>4</v>
      </c>
      <c r="AH173" s="10">
        <f t="shared" si="79"/>
        <v>5</v>
      </c>
      <c r="AI173" s="12">
        <f>VLOOKUP($F173,'Guru SertifikaSi'!$C$6:$G$675,'Guru SertifikaSi'!E$3,FALSE)</f>
        <v>4</v>
      </c>
      <c r="AJ173" s="12">
        <f>VLOOKUP($F173,'Guru SertifikaSi'!$C$6:$G$675,'Guru SertifikaSi'!F$3,FALSE)</f>
        <v>3</v>
      </c>
      <c r="AK173" s="10">
        <f t="shared" si="80"/>
        <v>7</v>
      </c>
      <c r="AL173" s="44">
        <f t="shared" si="81"/>
        <v>5</v>
      </c>
      <c r="AM173" s="44">
        <f t="shared" si="81"/>
        <v>7</v>
      </c>
      <c r="AN173" s="11">
        <f t="shared" si="82"/>
        <v>12</v>
      </c>
      <c r="AO173" s="642">
        <v>0</v>
      </c>
      <c r="AP173" s="642">
        <v>0</v>
      </c>
      <c r="AQ173" s="642">
        <v>0</v>
      </c>
      <c r="AR173" s="642">
        <v>0</v>
      </c>
      <c r="AS173" s="642">
        <v>1</v>
      </c>
      <c r="AT173" s="642">
        <v>0</v>
      </c>
      <c r="AU173" s="642">
        <v>0</v>
      </c>
      <c r="AV173" s="642">
        <v>0</v>
      </c>
      <c r="AW173" s="643">
        <v>0</v>
      </c>
      <c r="AX173" s="643">
        <v>0</v>
      </c>
      <c r="AY173" s="642">
        <v>4</v>
      </c>
      <c r="AZ173" s="642">
        <v>6</v>
      </c>
      <c r="BA173" s="642">
        <v>0</v>
      </c>
      <c r="BB173" s="642">
        <v>1</v>
      </c>
      <c r="BC173" s="642">
        <v>0</v>
      </c>
      <c r="BD173" s="642">
        <v>0</v>
      </c>
      <c r="BE173" s="13">
        <f t="shared" si="92"/>
        <v>1</v>
      </c>
      <c r="BF173" s="13">
        <f t="shared" si="92"/>
        <v>0</v>
      </c>
      <c r="BG173" s="10">
        <f t="shared" si="93"/>
        <v>1</v>
      </c>
      <c r="BH173" s="13">
        <f t="shared" si="94"/>
        <v>4</v>
      </c>
      <c r="BI173" s="13">
        <f t="shared" si="94"/>
        <v>7</v>
      </c>
      <c r="BJ173" s="10">
        <f t="shared" si="95"/>
        <v>11</v>
      </c>
      <c r="BK173" s="44">
        <f t="shared" si="96"/>
        <v>5</v>
      </c>
      <c r="BL173" s="44">
        <f t="shared" si="96"/>
        <v>7</v>
      </c>
      <c r="BM173" s="11">
        <f t="shared" si="96"/>
        <v>12</v>
      </c>
      <c r="BN173" s="642">
        <v>0</v>
      </c>
      <c r="BO173" s="642">
        <v>0</v>
      </c>
      <c r="BP173" s="642">
        <v>0</v>
      </c>
      <c r="BQ173" s="642">
        <v>0</v>
      </c>
      <c r="BR173" s="642">
        <v>0</v>
      </c>
      <c r="BS173" s="642">
        <v>0</v>
      </c>
      <c r="BT173" s="642">
        <v>0</v>
      </c>
      <c r="BU173" s="642">
        <v>0</v>
      </c>
      <c r="BV173" s="644">
        <f t="shared" si="97"/>
        <v>0</v>
      </c>
      <c r="BW173" s="644">
        <f t="shared" si="97"/>
        <v>0</v>
      </c>
      <c r="BX173" s="44">
        <f t="shared" si="83"/>
        <v>0</v>
      </c>
      <c r="BY173" s="44">
        <f t="shared" si="83"/>
        <v>0</v>
      </c>
      <c r="BZ173" s="11">
        <f t="shared" si="84"/>
        <v>0</v>
      </c>
      <c r="CA173" s="14">
        <f t="shared" si="85"/>
        <v>5</v>
      </c>
      <c r="CB173" s="14">
        <f t="shared" si="85"/>
        <v>7</v>
      </c>
      <c r="CC173" s="13">
        <f t="shared" si="86"/>
        <v>0</v>
      </c>
      <c r="CD173" s="13">
        <f t="shared" si="86"/>
        <v>0</v>
      </c>
      <c r="CE173" s="13">
        <f t="shared" si="87"/>
        <v>5</v>
      </c>
      <c r="CF173" s="13">
        <f t="shared" si="87"/>
        <v>7</v>
      </c>
      <c r="CG173" s="289">
        <f t="shared" si="88"/>
        <v>12</v>
      </c>
      <c r="CJ173" s="1">
        <v>1</v>
      </c>
      <c r="CK173" s="6">
        <f t="shared" si="101"/>
        <v>3</v>
      </c>
      <c r="CL173" s="6">
        <v>0</v>
      </c>
      <c r="CM173" s="6">
        <v>1</v>
      </c>
      <c r="CN173" s="6">
        <f t="shared" si="102"/>
        <v>4</v>
      </c>
      <c r="CO173" s="6">
        <f t="shared" si="103"/>
        <v>7</v>
      </c>
    </row>
    <row r="174" spans="1:93" ht="15" x14ac:dyDescent="0.25">
      <c r="A174" s="1" t="s">
        <v>1529</v>
      </c>
      <c r="B174" s="6">
        <v>161</v>
      </c>
      <c r="C174" s="9">
        <v>161</v>
      </c>
      <c r="D174" s="641" t="s">
        <v>6</v>
      </c>
      <c r="E174" s="37" t="s">
        <v>21</v>
      </c>
      <c r="F174" s="645">
        <v>20319746</v>
      </c>
      <c r="G174" s="646" t="s">
        <v>428</v>
      </c>
      <c r="H174" s="9" t="s">
        <v>52</v>
      </c>
      <c r="I174" s="642">
        <v>0</v>
      </c>
      <c r="J174" s="642">
        <v>0</v>
      </c>
      <c r="K174" s="642">
        <v>0</v>
      </c>
      <c r="L174" s="642">
        <v>0</v>
      </c>
      <c r="M174" s="642">
        <v>1</v>
      </c>
      <c r="N174" s="642">
        <v>0</v>
      </c>
      <c r="O174" s="642">
        <v>0</v>
      </c>
      <c r="P174" s="642">
        <v>5</v>
      </c>
      <c r="Q174" s="14">
        <f t="shared" si="89"/>
        <v>1</v>
      </c>
      <c r="R174" s="14">
        <f t="shared" si="89"/>
        <v>5</v>
      </c>
      <c r="S174" s="10">
        <f t="shared" si="90"/>
        <v>6</v>
      </c>
      <c r="T174" s="642">
        <v>0</v>
      </c>
      <c r="U174" s="642">
        <v>0</v>
      </c>
      <c r="V174" s="642">
        <v>0</v>
      </c>
      <c r="W174" s="642">
        <v>1</v>
      </c>
      <c r="X174" s="642">
        <v>0</v>
      </c>
      <c r="Y174" s="642">
        <v>1</v>
      </c>
      <c r="Z174" s="623">
        <f t="shared" si="98"/>
        <v>0</v>
      </c>
      <c r="AA174" s="623">
        <f t="shared" si="98"/>
        <v>2</v>
      </c>
      <c r="AB174" s="10">
        <f t="shared" si="77"/>
        <v>2</v>
      </c>
      <c r="AC174" s="44">
        <f t="shared" si="91"/>
        <v>1</v>
      </c>
      <c r="AD174" s="44">
        <f t="shared" si="91"/>
        <v>7</v>
      </c>
      <c r="AE174" s="44">
        <f t="shared" si="78"/>
        <v>8</v>
      </c>
      <c r="AF174" s="12">
        <f t="shared" si="99"/>
        <v>0</v>
      </c>
      <c r="AG174" s="12">
        <f t="shared" si="100"/>
        <v>3</v>
      </c>
      <c r="AH174" s="10">
        <f t="shared" si="79"/>
        <v>3</v>
      </c>
      <c r="AI174" s="12">
        <f>VLOOKUP($F174,'Guru SertifikaSi'!$C$6:$G$675,'Guru SertifikaSi'!E$3,FALSE)</f>
        <v>1</v>
      </c>
      <c r="AJ174" s="12">
        <f>VLOOKUP($F174,'Guru SertifikaSi'!$C$6:$G$675,'Guru SertifikaSi'!F$3,FALSE)</f>
        <v>4</v>
      </c>
      <c r="AK174" s="10">
        <f t="shared" si="80"/>
        <v>5</v>
      </c>
      <c r="AL174" s="44">
        <f t="shared" si="81"/>
        <v>1</v>
      </c>
      <c r="AM174" s="44">
        <f t="shared" si="81"/>
        <v>7</v>
      </c>
      <c r="AN174" s="11">
        <f t="shared" si="82"/>
        <v>8</v>
      </c>
      <c r="AO174" s="642">
        <v>0</v>
      </c>
      <c r="AP174" s="642">
        <v>0</v>
      </c>
      <c r="AQ174" s="642">
        <v>0</v>
      </c>
      <c r="AR174" s="642">
        <v>0</v>
      </c>
      <c r="AS174" s="642">
        <v>0</v>
      </c>
      <c r="AT174" s="642">
        <v>1</v>
      </c>
      <c r="AU174" s="642">
        <v>0</v>
      </c>
      <c r="AV174" s="642">
        <v>0</v>
      </c>
      <c r="AW174" s="643">
        <v>0</v>
      </c>
      <c r="AX174" s="643">
        <v>0</v>
      </c>
      <c r="AY174" s="642">
        <v>1</v>
      </c>
      <c r="AZ174" s="642">
        <v>6</v>
      </c>
      <c r="BA174" s="642">
        <v>0</v>
      </c>
      <c r="BB174" s="642">
        <v>0</v>
      </c>
      <c r="BC174" s="642">
        <v>0</v>
      </c>
      <c r="BD174" s="642">
        <v>0</v>
      </c>
      <c r="BE174" s="13">
        <f t="shared" si="92"/>
        <v>0</v>
      </c>
      <c r="BF174" s="13">
        <f t="shared" si="92"/>
        <v>1</v>
      </c>
      <c r="BG174" s="10">
        <f t="shared" si="93"/>
        <v>1</v>
      </c>
      <c r="BH174" s="13">
        <f t="shared" si="94"/>
        <v>1</v>
      </c>
      <c r="BI174" s="13">
        <f t="shared" si="94"/>
        <v>6</v>
      </c>
      <c r="BJ174" s="10">
        <f t="shared" si="95"/>
        <v>7</v>
      </c>
      <c r="BK174" s="44">
        <f t="shared" si="96"/>
        <v>1</v>
      </c>
      <c r="BL174" s="44">
        <f t="shared" si="96"/>
        <v>7</v>
      </c>
      <c r="BM174" s="11">
        <f t="shared" si="96"/>
        <v>8</v>
      </c>
      <c r="BN174" s="642">
        <v>0</v>
      </c>
      <c r="BO174" s="642">
        <v>0</v>
      </c>
      <c r="BP174" s="642">
        <v>0</v>
      </c>
      <c r="BQ174" s="642">
        <v>0</v>
      </c>
      <c r="BR174" s="642">
        <v>0</v>
      </c>
      <c r="BS174" s="642">
        <v>0</v>
      </c>
      <c r="BT174" s="642">
        <v>0</v>
      </c>
      <c r="BU174" s="642">
        <v>0</v>
      </c>
      <c r="BV174" s="644">
        <f t="shared" si="97"/>
        <v>0</v>
      </c>
      <c r="BW174" s="644">
        <f t="shared" si="97"/>
        <v>0</v>
      </c>
      <c r="BX174" s="44">
        <f t="shared" si="83"/>
        <v>0</v>
      </c>
      <c r="BY174" s="44">
        <f t="shared" si="83"/>
        <v>0</v>
      </c>
      <c r="BZ174" s="11">
        <f t="shared" si="84"/>
        <v>0</v>
      </c>
      <c r="CA174" s="14">
        <f t="shared" si="85"/>
        <v>1</v>
      </c>
      <c r="CB174" s="14">
        <f t="shared" si="85"/>
        <v>7</v>
      </c>
      <c r="CC174" s="13">
        <f t="shared" si="86"/>
        <v>0</v>
      </c>
      <c r="CD174" s="13">
        <f t="shared" si="86"/>
        <v>0</v>
      </c>
      <c r="CE174" s="13">
        <f t="shared" si="87"/>
        <v>1</v>
      </c>
      <c r="CF174" s="13">
        <f t="shared" si="87"/>
        <v>7</v>
      </c>
      <c r="CG174" s="289">
        <f t="shared" si="88"/>
        <v>8</v>
      </c>
      <c r="CJ174" s="1">
        <v>1</v>
      </c>
      <c r="CK174" s="6">
        <f t="shared" si="101"/>
        <v>6</v>
      </c>
      <c r="CL174" s="6">
        <v>0</v>
      </c>
      <c r="CM174" s="6">
        <v>1</v>
      </c>
      <c r="CN174" s="6">
        <f t="shared" si="102"/>
        <v>1</v>
      </c>
      <c r="CO174" s="6">
        <f t="shared" si="103"/>
        <v>7</v>
      </c>
    </row>
    <row r="175" spans="1:93" ht="15" x14ac:dyDescent="0.25">
      <c r="A175" s="1" t="s">
        <v>1530</v>
      </c>
      <c r="B175" s="6">
        <v>162</v>
      </c>
      <c r="C175" s="9">
        <v>162</v>
      </c>
      <c r="D175" s="641" t="s">
        <v>6</v>
      </c>
      <c r="E175" s="37" t="s">
        <v>21</v>
      </c>
      <c r="F175" s="645">
        <v>20319731</v>
      </c>
      <c r="G175" s="646" t="s">
        <v>429</v>
      </c>
      <c r="H175" s="9" t="s">
        <v>52</v>
      </c>
      <c r="I175" s="642">
        <v>0</v>
      </c>
      <c r="J175" s="642">
        <v>0</v>
      </c>
      <c r="K175" s="642">
        <v>0</v>
      </c>
      <c r="L175" s="642">
        <v>1</v>
      </c>
      <c r="M175" s="642">
        <v>2</v>
      </c>
      <c r="N175" s="642">
        <v>0</v>
      </c>
      <c r="O175" s="642">
        <v>2</v>
      </c>
      <c r="P175" s="642">
        <v>1</v>
      </c>
      <c r="Q175" s="14">
        <f t="shared" si="89"/>
        <v>4</v>
      </c>
      <c r="R175" s="14">
        <f t="shared" si="89"/>
        <v>2</v>
      </c>
      <c r="S175" s="10">
        <f t="shared" si="90"/>
        <v>6</v>
      </c>
      <c r="T175" s="642">
        <v>0</v>
      </c>
      <c r="U175" s="642">
        <v>0</v>
      </c>
      <c r="V175" s="642">
        <v>2</v>
      </c>
      <c r="W175" s="642">
        <v>4</v>
      </c>
      <c r="X175" s="642">
        <v>0</v>
      </c>
      <c r="Y175" s="642">
        <v>0</v>
      </c>
      <c r="Z175" s="623">
        <f t="shared" si="98"/>
        <v>2</v>
      </c>
      <c r="AA175" s="623">
        <f t="shared" si="98"/>
        <v>4</v>
      </c>
      <c r="AB175" s="10">
        <f t="shared" si="77"/>
        <v>6</v>
      </c>
      <c r="AC175" s="44">
        <f t="shared" si="91"/>
        <v>6</v>
      </c>
      <c r="AD175" s="44">
        <f t="shared" si="91"/>
        <v>6</v>
      </c>
      <c r="AE175" s="44">
        <f t="shared" si="78"/>
        <v>12</v>
      </c>
      <c r="AF175" s="12">
        <f t="shared" si="99"/>
        <v>1</v>
      </c>
      <c r="AG175" s="12">
        <f t="shared" si="100"/>
        <v>6</v>
      </c>
      <c r="AH175" s="10">
        <f t="shared" si="79"/>
        <v>7</v>
      </c>
      <c r="AI175" s="12">
        <f>VLOOKUP($F175,'Guru SertifikaSi'!$C$6:$G$675,'Guru SertifikaSi'!E$3,FALSE)</f>
        <v>5</v>
      </c>
      <c r="AJ175" s="12">
        <f>VLOOKUP($F175,'Guru SertifikaSi'!$C$6:$G$675,'Guru SertifikaSi'!F$3,FALSE)</f>
        <v>0</v>
      </c>
      <c r="AK175" s="10">
        <f t="shared" si="80"/>
        <v>5</v>
      </c>
      <c r="AL175" s="44">
        <f t="shared" si="81"/>
        <v>6</v>
      </c>
      <c r="AM175" s="44">
        <f t="shared" si="81"/>
        <v>6</v>
      </c>
      <c r="AN175" s="11">
        <f t="shared" si="82"/>
        <v>12</v>
      </c>
      <c r="AO175" s="642">
        <v>0</v>
      </c>
      <c r="AP175" s="642">
        <v>0</v>
      </c>
      <c r="AQ175" s="642">
        <v>0</v>
      </c>
      <c r="AR175" s="642">
        <v>0</v>
      </c>
      <c r="AS175" s="642">
        <v>0</v>
      </c>
      <c r="AT175" s="642">
        <v>1</v>
      </c>
      <c r="AU175" s="642">
        <v>0</v>
      </c>
      <c r="AV175" s="642">
        <v>0</v>
      </c>
      <c r="AW175" s="643">
        <v>0</v>
      </c>
      <c r="AX175" s="643">
        <v>0</v>
      </c>
      <c r="AY175" s="642">
        <v>5</v>
      </c>
      <c r="AZ175" s="642">
        <v>5</v>
      </c>
      <c r="BA175" s="642">
        <v>1</v>
      </c>
      <c r="BB175" s="642">
        <v>0</v>
      </c>
      <c r="BC175" s="642">
        <v>0</v>
      </c>
      <c r="BD175" s="642">
        <v>0</v>
      </c>
      <c r="BE175" s="13">
        <f t="shared" si="92"/>
        <v>0</v>
      </c>
      <c r="BF175" s="13">
        <f t="shared" si="92"/>
        <v>1</v>
      </c>
      <c r="BG175" s="10">
        <f t="shared" si="93"/>
        <v>1</v>
      </c>
      <c r="BH175" s="13">
        <f t="shared" si="94"/>
        <v>6</v>
      </c>
      <c r="BI175" s="13">
        <f t="shared" si="94"/>
        <v>5</v>
      </c>
      <c r="BJ175" s="10">
        <f t="shared" si="95"/>
        <v>11</v>
      </c>
      <c r="BK175" s="44">
        <f t="shared" si="96"/>
        <v>6</v>
      </c>
      <c r="BL175" s="44">
        <f t="shared" si="96"/>
        <v>6</v>
      </c>
      <c r="BM175" s="11">
        <f t="shared" si="96"/>
        <v>12</v>
      </c>
      <c r="BN175" s="642">
        <v>1</v>
      </c>
      <c r="BO175" s="642">
        <v>0</v>
      </c>
      <c r="BP175" s="642">
        <v>0</v>
      </c>
      <c r="BQ175" s="642">
        <v>0</v>
      </c>
      <c r="BR175" s="642">
        <v>0</v>
      </c>
      <c r="BS175" s="642">
        <v>0</v>
      </c>
      <c r="BT175" s="642">
        <v>0</v>
      </c>
      <c r="BU175" s="642">
        <v>0</v>
      </c>
      <c r="BV175" s="644">
        <f t="shared" si="97"/>
        <v>0</v>
      </c>
      <c r="BW175" s="644">
        <f t="shared" si="97"/>
        <v>0</v>
      </c>
      <c r="BX175" s="44">
        <f t="shared" si="83"/>
        <v>1</v>
      </c>
      <c r="BY175" s="44">
        <f t="shared" si="83"/>
        <v>0</v>
      </c>
      <c r="BZ175" s="11">
        <f t="shared" si="84"/>
        <v>1</v>
      </c>
      <c r="CA175" s="14">
        <f t="shared" si="85"/>
        <v>6</v>
      </c>
      <c r="CB175" s="14">
        <f t="shared" si="85"/>
        <v>6</v>
      </c>
      <c r="CC175" s="13">
        <f t="shared" si="86"/>
        <v>1</v>
      </c>
      <c r="CD175" s="13">
        <f t="shared" si="86"/>
        <v>0</v>
      </c>
      <c r="CE175" s="13">
        <f t="shared" si="87"/>
        <v>7</v>
      </c>
      <c r="CF175" s="13">
        <f t="shared" si="87"/>
        <v>6</v>
      </c>
      <c r="CG175" s="289">
        <f t="shared" si="88"/>
        <v>13</v>
      </c>
      <c r="CJ175" s="1">
        <v>1</v>
      </c>
      <c r="CK175" s="6">
        <f t="shared" si="101"/>
        <v>2</v>
      </c>
      <c r="CL175" s="6">
        <v>0</v>
      </c>
      <c r="CM175" s="6">
        <v>1</v>
      </c>
      <c r="CN175" s="6">
        <f t="shared" si="102"/>
        <v>5</v>
      </c>
      <c r="CO175" s="6">
        <f t="shared" si="103"/>
        <v>6</v>
      </c>
    </row>
    <row r="176" spans="1:93" ht="15" x14ac:dyDescent="0.25">
      <c r="A176" s="1" t="s">
        <v>1531</v>
      </c>
      <c r="B176" s="6">
        <v>163</v>
      </c>
      <c r="C176" s="9">
        <v>163</v>
      </c>
      <c r="D176" s="641" t="s">
        <v>6</v>
      </c>
      <c r="E176" s="37" t="s">
        <v>21</v>
      </c>
      <c r="F176" s="645">
        <v>20319265</v>
      </c>
      <c r="G176" s="646" t="s">
        <v>430</v>
      </c>
      <c r="H176" s="9" t="s">
        <v>52</v>
      </c>
      <c r="I176" s="642">
        <v>0</v>
      </c>
      <c r="J176" s="642">
        <v>0</v>
      </c>
      <c r="K176" s="642">
        <v>0</v>
      </c>
      <c r="L176" s="642">
        <v>0</v>
      </c>
      <c r="M176" s="642">
        <v>0</v>
      </c>
      <c r="N176" s="642">
        <v>0</v>
      </c>
      <c r="O176" s="642">
        <v>1</v>
      </c>
      <c r="P176" s="642">
        <v>1</v>
      </c>
      <c r="Q176" s="14">
        <f t="shared" si="89"/>
        <v>1</v>
      </c>
      <c r="R176" s="14">
        <f t="shared" si="89"/>
        <v>1</v>
      </c>
      <c r="S176" s="10">
        <f t="shared" si="90"/>
        <v>2</v>
      </c>
      <c r="T176" s="642">
        <v>0</v>
      </c>
      <c r="U176" s="642">
        <v>0</v>
      </c>
      <c r="V176" s="642">
        <v>1</v>
      </c>
      <c r="W176" s="642">
        <v>2</v>
      </c>
      <c r="X176" s="642">
        <v>1</v>
      </c>
      <c r="Y176" s="642">
        <v>1</v>
      </c>
      <c r="Z176" s="623">
        <f t="shared" si="98"/>
        <v>2</v>
      </c>
      <c r="AA176" s="623">
        <f t="shared" si="98"/>
        <v>3</v>
      </c>
      <c r="AB176" s="10">
        <f t="shared" si="77"/>
        <v>5</v>
      </c>
      <c r="AC176" s="44">
        <f t="shared" si="91"/>
        <v>3</v>
      </c>
      <c r="AD176" s="44">
        <f t="shared" si="91"/>
        <v>4</v>
      </c>
      <c r="AE176" s="44">
        <f t="shared" si="78"/>
        <v>7</v>
      </c>
      <c r="AF176" s="12">
        <f t="shared" si="99"/>
        <v>0</v>
      </c>
      <c r="AG176" s="12">
        <f t="shared" si="100"/>
        <v>4</v>
      </c>
      <c r="AH176" s="10">
        <f t="shared" si="79"/>
        <v>4</v>
      </c>
      <c r="AI176" s="12">
        <f>VLOOKUP($F176,'Guru SertifikaSi'!$C$6:$G$675,'Guru SertifikaSi'!E$3,FALSE)</f>
        <v>3</v>
      </c>
      <c r="AJ176" s="12">
        <f>VLOOKUP($F176,'Guru SertifikaSi'!$C$6:$G$675,'Guru SertifikaSi'!F$3,FALSE)</f>
        <v>0</v>
      </c>
      <c r="AK176" s="10">
        <f t="shared" si="80"/>
        <v>3</v>
      </c>
      <c r="AL176" s="44">
        <f t="shared" si="81"/>
        <v>3</v>
      </c>
      <c r="AM176" s="44">
        <f t="shared" si="81"/>
        <v>4</v>
      </c>
      <c r="AN176" s="11">
        <f t="shared" si="82"/>
        <v>7</v>
      </c>
      <c r="AO176" s="642">
        <v>0</v>
      </c>
      <c r="AP176" s="642">
        <v>0</v>
      </c>
      <c r="AQ176" s="642">
        <v>0</v>
      </c>
      <c r="AR176" s="642">
        <v>0</v>
      </c>
      <c r="AS176" s="642">
        <v>0</v>
      </c>
      <c r="AT176" s="642">
        <v>0</v>
      </c>
      <c r="AU176" s="642">
        <v>0</v>
      </c>
      <c r="AV176" s="642">
        <v>0</v>
      </c>
      <c r="AW176" s="643">
        <v>0</v>
      </c>
      <c r="AX176" s="643">
        <v>0</v>
      </c>
      <c r="AY176" s="642">
        <v>3</v>
      </c>
      <c r="AZ176" s="642">
        <v>4</v>
      </c>
      <c r="BA176" s="642">
        <v>0</v>
      </c>
      <c r="BB176" s="642">
        <v>0</v>
      </c>
      <c r="BC176" s="642">
        <v>0</v>
      </c>
      <c r="BD176" s="642">
        <v>0</v>
      </c>
      <c r="BE176" s="13">
        <f t="shared" si="92"/>
        <v>0</v>
      </c>
      <c r="BF176" s="13">
        <f t="shared" si="92"/>
        <v>0</v>
      </c>
      <c r="BG176" s="10">
        <f t="shared" si="93"/>
        <v>0</v>
      </c>
      <c r="BH176" s="13">
        <f t="shared" si="94"/>
        <v>3</v>
      </c>
      <c r="BI176" s="13">
        <f t="shared" si="94"/>
        <v>4</v>
      </c>
      <c r="BJ176" s="10">
        <f t="shared" si="95"/>
        <v>7</v>
      </c>
      <c r="BK176" s="44">
        <f t="shared" si="96"/>
        <v>3</v>
      </c>
      <c r="BL176" s="44">
        <f t="shared" si="96"/>
        <v>4</v>
      </c>
      <c r="BM176" s="11">
        <f t="shared" si="96"/>
        <v>7</v>
      </c>
      <c r="BN176" s="642">
        <v>0</v>
      </c>
      <c r="BO176" s="642">
        <v>0</v>
      </c>
      <c r="BP176" s="642">
        <v>0</v>
      </c>
      <c r="BQ176" s="642">
        <v>0</v>
      </c>
      <c r="BR176" s="642">
        <v>0</v>
      </c>
      <c r="BS176" s="642">
        <v>0</v>
      </c>
      <c r="BT176" s="642">
        <v>0</v>
      </c>
      <c r="BU176" s="642">
        <v>0</v>
      </c>
      <c r="BV176" s="644">
        <f t="shared" si="97"/>
        <v>0</v>
      </c>
      <c r="BW176" s="644">
        <f t="shared" si="97"/>
        <v>0</v>
      </c>
      <c r="BX176" s="44">
        <f t="shared" si="83"/>
        <v>0</v>
      </c>
      <c r="BY176" s="44">
        <f t="shared" si="83"/>
        <v>0</v>
      </c>
      <c r="BZ176" s="11">
        <f t="shared" si="84"/>
        <v>0</v>
      </c>
      <c r="CA176" s="14">
        <f t="shared" si="85"/>
        <v>3</v>
      </c>
      <c r="CB176" s="14">
        <f t="shared" si="85"/>
        <v>4</v>
      </c>
      <c r="CC176" s="13">
        <f t="shared" si="86"/>
        <v>0</v>
      </c>
      <c r="CD176" s="13">
        <f t="shared" si="86"/>
        <v>0</v>
      </c>
      <c r="CE176" s="13">
        <f t="shared" si="87"/>
        <v>3</v>
      </c>
      <c r="CF176" s="13">
        <f t="shared" si="87"/>
        <v>4</v>
      </c>
      <c r="CG176" s="289">
        <f t="shared" si="88"/>
        <v>7</v>
      </c>
      <c r="CJ176" s="1">
        <v>1</v>
      </c>
      <c r="CK176" s="6">
        <f t="shared" si="101"/>
        <v>2</v>
      </c>
      <c r="CL176" s="6">
        <v>0</v>
      </c>
      <c r="CM176" s="6">
        <v>1</v>
      </c>
      <c r="CN176" s="6">
        <f t="shared" si="102"/>
        <v>3</v>
      </c>
      <c r="CO176" s="6">
        <f t="shared" si="103"/>
        <v>5</v>
      </c>
    </row>
    <row r="177" spans="1:93" ht="15" x14ac:dyDescent="0.25">
      <c r="A177" s="1" t="s">
        <v>1532</v>
      </c>
      <c r="B177" s="6">
        <v>164</v>
      </c>
      <c r="C177" s="9">
        <v>164</v>
      </c>
      <c r="D177" s="641" t="s">
        <v>6</v>
      </c>
      <c r="E177" s="37" t="s">
        <v>21</v>
      </c>
      <c r="F177" s="645">
        <v>20319059</v>
      </c>
      <c r="G177" s="646" t="s">
        <v>431</v>
      </c>
      <c r="H177" s="9" t="s">
        <v>52</v>
      </c>
      <c r="I177" s="642">
        <v>0</v>
      </c>
      <c r="J177" s="642">
        <v>0</v>
      </c>
      <c r="K177" s="642">
        <v>0</v>
      </c>
      <c r="L177" s="642">
        <v>0</v>
      </c>
      <c r="M177" s="642">
        <v>1</v>
      </c>
      <c r="N177" s="642">
        <v>1</v>
      </c>
      <c r="O177" s="642">
        <v>0</v>
      </c>
      <c r="P177" s="642">
        <v>5</v>
      </c>
      <c r="Q177" s="14">
        <f t="shared" si="89"/>
        <v>1</v>
      </c>
      <c r="R177" s="14">
        <f t="shared" si="89"/>
        <v>6</v>
      </c>
      <c r="S177" s="10">
        <f t="shared" si="90"/>
        <v>7</v>
      </c>
      <c r="T177" s="642">
        <v>0</v>
      </c>
      <c r="U177" s="642">
        <v>0</v>
      </c>
      <c r="V177" s="642">
        <v>1</v>
      </c>
      <c r="W177" s="642">
        <v>0</v>
      </c>
      <c r="X177" s="642">
        <v>1</v>
      </c>
      <c r="Y177" s="642">
        <v>1</v>
      </c>
      <c r="Z177" s="623">
        <f t="shared" si="98"/>
        <v>2</v>
      </c>
      <c r="AA177" s="623">
        <f t="shared" si="98"/>
        <v>1</v>
      </c>
      <c r="AB177" s="10">
        <f t="shared" si="77"/>
        <v>3</v>
      </c>
      <c r="AC177" s="44">
        <f t="shared" si="91"/>
        <v>3</v>
      </c>
      <c r="AD177" s="44">
        <f t="shared" si="91"/>
        <v>7</v>
      </c>
      <c r="AE177" s="44">
        <f t="shared" si="78"/>
        <v>10</v>
      </c>
      <c r="AF177" s="12">
        <f t="shared" si="99"/>
        <v>3</v>
      </c>
      <c r="AG177" s="12">
        <f t="shared" si="100"/>
        <v>2</v>
      </c>
      <c r="AH177" s="10">
        <f t="shared" si="79"/>
        <v>5</v>
      </c>
      <c r="AI177" s="12">
        <f>VLOOKUP($F177,'Guru SertifikaSi'!$C$6:$G$675,'Guru SertifikaSi'!E$3,FALSE)</f>
        <v>0</v>
      </c>
      <c r="AJ177" s="12">
        <f>VLOOKUP($F177,'Guru SertifikaSi'!$C$6:$G$675,'Guru SertifikaSi'!F$3,FALSE)</f>
        <v>5</v>
      </c>
      <c r="AK177" s="10">
        <f t="shared" si="80"/>
        <v>5</v>
      </c>
      <c r="AL177" s="44">
        <f t="shared" si="81"/>
        <v>3</v>
      </c>
      <c r="AM177" s="44">
        <f t="shared" si="81"/>
        <v>7</v>
      </c>
      <c r="AN177" s="11">
        <f t="shared" si="82"/>
        <v>10</v>
      </c>
      <c r="AO177" s="642">
        <v>0</v>
      </c>
      <c r="AP177" s="642">
        <v>0</v>
      </c>
      <c r="AQ177" s="642">
        <v>0</v>
      </c>
      <c r="AR177" s="642">
        <v>0</v>
      </c>
      <c r="AS177" s="642">
        <v>0</v>
      </c>
      <c r="AT177" s="642">
        <v>1</v>
      </c>
      <c r="AU177" s="642">
        <v>1</v>
      </c>
      <c r="AV177" s="642">
        <v>0</v>
      </c>
      <c r="AW177" s="643">
        <v>0</v>
      </c>
      <c r="AX177" s="643">
        <v>0</v>
      </c>
      <c r="AY177" s="642">
        <v>2</v>
      </c>
      <c r="AZ177" s="642">
        <v>6</v>
      </c>
      <c r="BA177" s="642">
        <v>0</v>
      </c>
      <c r="BB177" s="642">
        <v>0</v>
      </c>
      <c r="BC177" s="642">
        <v>0</v>
      </c>
      <c r="BD177" s="642">
        <v>0</v>
      </c>
      <c r="BE177" s="13">
        <f t="shared" si="92"/>
        <v>1</v>
      </c>
      <c r="BF177" s="13">
        <f t="shared" si="92"/>
        <v>1</v>
      </c>
      <c r="BG177" s="10">
        <f t="shared" si="93"/>
        <v>2</v>
      </c>
      <c r="BH177" s="13">
        <f t="shared" si="94"/>
        <v>2</v>
      </c>
      <c r="BI177" s="13">
        <f t="shared" si="94"/>
        <v>6</v>
      </c>
      <c r="BJ177" s="10">
        <f t="shared" si="95"/>
        <v>8</v>
      </c>
      <c r="BK177" s="44">
        <f t="shared" si="96"/>
        <v>3</v>
      </c>
      <c r="BL177" s="44">
        <f t="shared" si="96"/>
        <v>7</v>
      </c>
      <c r="BM177" s="11">
        <f t="shared" si="96"/>
        <v>10</v>
      </c>
      <c r="BN177" s="642">
        <v>0</v>
      </c>
      <c r="BO177" s="642">
        <v>0</v>
      </c>
      <c r="BP177" s="642">
        <v>0</v>
      </c>
      <c r="BQ177" s="642">
        <v>0</v>
      </c>
      <c r="BR177" s="642">
        <v>0</v>
      </c>
      <c r="BS177" s="642">
        <v>0</v>
      </c>
      <c r="BT177" s="642">
        <v>0</v>
      </c>
      <c r="BU177" s="642">
        <v>0</v>
      </c>
      <c r="BV177" s="644">
        <f t="shared" si="97"/>
        <v>0</v>
      </c>
      <c r="BW177" s="644">
        <f t="shared" si="97"/>
        <v>0</v>
      </c>
      <c r="BX177" s="44">
        <f t="shared" si="83"/>
        <v>0</v>
      </c>
      <c r="BY177" s="44">
        <f t="shared" si="83"/>
        <v>0</v>
      </c>
      <c r="BZ177" s="11">
        <f t="shared" si="84"/>
        <v>0</v>
      </c>
      <c r="CA177" s="14">
        <f t="shared" si="85"/>
        <v>3</v>
      </c>
      <c r="CB177" s="14">
        <f t="shared" si="85"/>
        <v>7</v>
      </c>
      <c r="CC177" s="13">
        <f t="shared" si="86"/>
        <v>0</v>
      </c>
      <c r="CD177" s="13">
        <f t="shared" si="86"/>
        <v>0</v>
      </c>
      <c r="CE177" s="13">
        <f t="shared" si="87"/>
        <v>3</v>
      </c>
      <c r="CF177" s="13">
        <f t="shared" si="87"/>
        <v>7</v>
      </c>
      <c r="CG177" s="289">
        <f t="shared" si="88"/>
        <v>10</v>
      </c>
      <c r="CJ177" s="1">
        <v>1</v>
      </c>
      <c r="CK177" s="6">
        <f t="shared" si="101"/>
        <v>6</v>
      </c>
      <c r="CL177" s="6">
        <v>0</v>
      </c>
      <c r="CM177" s="6">
        <v>1</v>
      </c>
      <c r="CN177" s="6">
        <f t="shared" si="102"/>
        <v>2</v>
      </c>
      <c r="CO177" s="6">
        <f t="shared" si="103"/>
        <v>7</v>
      </c>
    </row>
    <row r="178" spans="1:93" ht="15" x14ac:dyDescent="0.25">
      <c r="A178" s="1" t="s">
        <v>1533</v>
      </c>
      <c r="B178" s="6">
        <v>165</v>
      </c>
      <c r="C178" s="9">
        <v>165</v>
      </c>
      <c r="D178" s="641" t="s">
        <v>6</v>
      </c>
      <c r="E178" s="37" t="s">
        <v>21</v>
      </c>
      <c r="F178" s="645">
        <v>20319058</v>
      </c>
      <c r="G178" s="646" t="s">
        <v>432</v>
      </c>
      <c r="H178" s="9" t="s">
        <v>52</v>
      </c>
      <c r="I178" s="642">
        <v>0</v>
      </c>
      <c r="J178" s="642">
        <v>0</v>
      </c>
      <c r="K178" s="642">
        <v>0</v>
      </c>
      <c r="L178" s="642">
        <v>0</v>
      </c>
      <c r="M178" s="642">
        <v>1</v>
      </c>
      <c r="N178" s="642">
        <v>1</v>
      </c>
      <c r="O178" s="642">
        <v>0</v>
      </c>
      <c r="P178" s="642">
        <v>5</v>
      </c>
      <c r="Q178" s="14">
        <f t="shared" si="89"/>
        <v>1</v>
      </c>
      <c r="R178" s="14">
        <f t="shared" si="89"/>
        <v>6</v>
      </c>
      <c r="S178" s="10">
        <f t="shared" si="90"/>
        <v>7</v>
      </c>
      <c r="T178" s="642">
        <v>0</v>
      </c>
      <c r="U178" s="642">
        <v>0</v>
      </c>
      <c r="V178" s="642">
        <v>1</v>
      </c>
      <c r="W178" s="642">
        <v>4</v>
      </c>
      <c r="X178" s="642">
        <v>1</v>
      </c>
      <c r="Y178" s="642">
        <v>0</v>
      </c>
      <c r="Z178" s="623">
        <f t="shared" si="98"/>
        <v>2</v>
      </c>
      <c r="AA178" s="623">
        <f t="shared" si="98"/>
        <v>4</v>
      </c>
      <c r="AB178" s="10">
        <f t="shared" si="77"/>
        <v>6</v>
      </c>
      <c r="AC178" s="44">
        <f t="shared" si="91"/>
        <v>3</v>
      </c>
      <c r="AD178" s="44">
        <f t="shared" si="91"/>
        <v>10</v>
      </c>
      <c r="AE178" s="44">
        <f t="shared" si="78"/>
        <v>13</v>
      </c>
      <c r="AF178" s="12">
        <f t="shared" si="99"/>
        <v>1</v>
      </c>
      <c r="AG178" s="12">
        <f t="shared" si="100"/>
        <v>5</v>
      </c>
      <c r="AH178" s="10">
        <f t="shared" si="79"/>
        <v>6</v>
      </c>
      <c r="AI178" s="12">
        <f>VLOOKUP($F178,'Guru SertifikaSi'!$C$6:$G$675,'Guru SertifikaSi'!E$3,FALSE)</f>
        <v>2</v>
      </c>
      <c r="AJ178" s="12">
        <f>VLOOKUP($F178,'Guru SertifikaSi'!$C$6:$G$675,'Guru SertifikaSi'!F$3,FALSE)</f>
        <v>5</v>
      </c>
      <c r="AK178" s="10">
        <f t="shared" si="80"/>
        <v>7</v>
      </c>
      <c r="AL178" s="44">
        <f t="shared" si="81"/>
        <v>3</v>
      </c>
      <c r="AM178" s="44">
        <f t="shared" si="81"/>
        <v>10</v>
      </c>
      <c r="AN178" s="11">
        <f t="shared" si="82"/>
        <v>13</v>
      </c>
      <c r="AO178" s="642">
        <v>0</v>
      </c>
      <c r="AP178" s="642">
        <v>0</v>
      </c>
      <c r="AQ178" s="642">
        <v>0</v>
      </c>
      <c r="AR178" s="642">
        <v>0</v>
      </c>
      <c r="AS178" s="642">
        <v>0</v>
      </c>
      <c r="AT178" s="642">
        <v>1</v>
      </c>
      <c r="AU178" s="642">
        <v>0</v>
      </c>
      <c r="AV178" s="642">
        <v>0</v>
      </c>
      <c r="AW178" s="643">
        <v>0</v>
      </c>
      <c r="AX178" s="643">
        <v>0</v>
      </c>
      <c r="AY178" s="642">
        <v>3</v>
      </c>
      <c r="AZ178" s="642">
        <v>9</v>
      </c>
      <c r="BA178" s="642">
        <v>0</v>
      </c>
      <c r="BB178" s="642">
        <v>0</v>
      </c>
      <c r="BC178" s="642">
        <v>0</v>
      </c>
      <c r="BD178" s="642">
        <v>0</v>
      </c>
      <c r="BE178" s="13">
        <f t="shared" si="92"/>
        <v>0</v>
      </c>
      <c r="BF178" s="13">
        <f t="shared" si="92"/>
        <v>1</v>
      </c>
      <c r="BG178" s="10">
        <f t="shared" si="93"/>
        <v>1</v>
      </c>
      <c r="BH178" s="13">
        <f t="shared" si="94"/>
        <v>3</v>
      </c>
      <c r="BI178" s="13">
        <f t="shared" si="94"/>
        <v>9</v>
      </c>
      <c r="BJ178" s="10">
        <f t="shared" si="95"/>
        <v>12</v>
      </c>
      <c r="BK178" s="44">
        <f t="shared" si="96"/>
        <v>3</v>
      </c>
      <c r="BL178" s="44">
        <f t="shared" si="96"/>
        <v>10</v>
      </c>
      <c r="BM178" s="11">
        <f t="shared" si="96"/>
        <v>13</v>
      </c>
      <c r="BN178" s="642">
        <v>0</v>
      </c>
      <c r="BO178" s="642">
        <v>0</v>
      </c>
      <c r="BP178" s="642">
        <v>0</v>
      </c>
      <c r="BQ178" s="642">
        <v>0</v>
      </c>
      <c r="BR178" s="642">
        <v>0</v>
      </c>
      <c r="BS178" s="642">
        <v>0</v>
      </c>
      <c r="BT178" s="642">
        <v>0</v>
      </c>
      <c r="BU178" s="642">
        <v>0</v>
      </c>
      <c r="BV178" s="644">
        <f t="shared" si="97"/>
        <v>0</v>
      </c>
      <c r="BW178" s="644">
        <f t="shared" si="97"/>
        <v>0</v>
      </c>
      <c r="BX178" s="44">
        <f t="shared" si="83"/>
        <v>0</v>
      </c>
      <c r="BY178" s="44">
        <f t="shared" si="83"/>
        <v>0</v>
      </c>
      <c r="BZ178" s="11">
        <f t="shared" si="84"/>
        <v>0</v>
      </c>
      <c r="CA178" s="14">
        <f t="shared" si="85"/>
        <v>3</v>
      </c>
      <c r="CB178" s="14">
        <f t="shared" si="85"/>
        <v>10</v>
      </c>
      <c r="CC178" s="13">
        <f t="shared" si="86"/>
        <v>0</v>
      </c>
      <c r="CD178" s="13">
        <f t="shared" si="86"/>
        <v>0</v>
      </c>
      <c r="CE178" s="13">
        <f t="shared" si="87"/>
        <v>3</v>
      </c>
      <c r="CF178" s="13">
        <f t="shared" si="87"/>
        <v>10</v>
      </c>
      <c r="CG178" s="289">
        <f t="shared" si="88"/>
        <v>13</v>
      </c>
      <c r="CJ178" s="1">
        <v>1</v>
      </c>
      <c r="CK178" s="6">
        <f t="shared" si="101"/>
        <v>6</v>
      </c>
      <c r="CL178" s="6">
        <v>0</v>
      </c>
      <c r="CM178" s="6">
        <v>1</v>
      </c>
      <c r="CN178" s="6">
        <f t="shared" si="102"/>
        <v>3</v>
      </c>
      <c r="CO178" s="6">
        <f t="shared" si="103"/>
        <v>10</v>
      </c>
    </row>
    <row r="179" spans="1:93" ht="15" x14ac:dyDescent="0.25">
      <c r="A179" s="1" t="s">
        <v>1534</v>
      </c>
      <c r="B179" s="6">
        <v>166</v>
      </c>
      <c r="C179" s="9">
        <v>166</v>
      </c>
      <c r="D179" s="641" t="s">
        <v>6</v>
      </c>
      <c r="E179" s="37" t="s">
        <v>21</v>
      </c>
      <c r="F179" s="645">
        <v>20319118</v>
      </c>
      <c r="G179" s="646" t="s">
        <v>433</v>
      </c>
      <c r="H179" s="9" t="s">
        <v>52</v>
      </c>
      <c r="I179" s="642">
        <v>0</v>
      </c>
      <c r="J179" s="642">
        <v>0</v>
      </c>
      <c r="K179" s="642">
        <v>0</v>
      </c>
      <c r="L179" s="642">
        <v>0</v>
      </c>
      <c r="M179" s="642">
        <v>1</v>
      </c>
      <c r="N179" s="642">
        <v>3</v>
      </c>
      <c r="O179" s="642">
        <v>2</v>
      </c>
      <c r="P179" s="642">
        <v>2</v>
      </c>
      <c r="Q179" s="14">
        <f t="shared" si="89"/>
        <v>3</v>
      </c>
      <c r="R179" s="14">
        <f t="shared" si="89"/>
        <v>5</v>
      </c>
      <c r="S179" s="10">
        <f t="shared" si="90"/>
        <v>8</v>
      </c>
      <c r="T179" s="642">
        <v>0</v>
      </c>
      <c r="U179" s="642">
        <v>0</v>
      </c>
      <c r="V179" s="642">
        <v>1</v>
      </c>
      <c r="W179" s="642">
        <v>1</v>
      </c>
      <c r="X179" s="642">
        <v>0</v>
      </c>
      <c r="Y179" s="642">
        <v>0</v>
      </c>
      <c r="Z179" s="623">
        <f t="shared" si="98"/>
        <v>1</v>
      </c>
      <c r="AA179" s="623">
        <f t="shared" si="98"/>
        <v>1</v>
      </c>
      <c r="AB179" s="10">
        <f t="shared" si="77"/>
        <v>2</v>
      </c>
      <c r="AC179" s="44">
        <f t="shared" si="91"/>
        <v>4</v>
      </c>
      <c r="AD179" s="44">
        <f t="shared" si="91"/>
        <v>6</v>
      </c>
      <c r="AE179" s="44">
        <f t="shared" si="78"/>
        <v>10</v>
      </c>
      <c r="AF179" s="12">
        <f t="shared" si="99"/>
        <v>0</v>
      </c>
      <c r="AG179" s="12">
        <f t="shared" si="100"/>
        <v>3</v>
      </c>
      <c r="AH179" s="10">
        <f t="shared" si="79"/>
        <v>3</v>
      </c>
      <c r="AI179" s="12">
        <f>VLOOKUP($F179,'Guru SertifikaSi'!$C$6:$G$675,'Guru SertifikaSi'!E$3,FALSE)</f>
        <v>4</v>
      </c>
      <c r="AJ179" s="12">
        <f>VLOOKUP($F179,'Guru SertifikaSi'!$C$6:$G$675,'Guru SertifikaSi'!F$3,FALSE)</f>
        <v>3</v>
      </c>
      <c r="AK179" s="10">
        <f t="shared" si="80"/>
        <v>7</v>
      </c>
      <c r="AL179" s="44">
        <f t="shared" si="81"/>
        <v>4</v>
      </c>
      <c r="AM179" s="44">
        <f t="shared" si="81"/>
        <v>6</v>
      </c>
      <c r="AN179" s="11">
        <f t="shared" si="82"/>
        <v>10</v>
      </c>
      <c r="AO179" s="642">
        <v>0</v>
      </c>
      <c r="AP179" s="642">
        <v>0</v>
      </c>
      <c r="AQ179" s="642">
        <v>0</v>
      </c>
      <c r="AR179" s="642">
        <v>0</v>
      </c>
      <c r="AS179" s="642">
        <v>1</v>
      </c>
      <c r="AT179" s="642">
        <v>0</v>
      </c>
      <c r="AU179" s="642">
        <v>0</v>
      </c>
      <c r="AV179" s="642">
        <v>0</v>
      </c>
      <c r="AW179" s="643">
        <v>0</v>
      </c>
      <c r="AX179" s="643">
        <v>0</v>
      </c>
      <c r="AY179" s="642">
        <v>3</v>
      </c>
      <c r="AZ179" s="642">
        <v>6</v>
      </c>
      <c r="BA179" s="642">
        <v>0</v>
      </c>
      <c r="BB179" s="642">
        <v>0</v>
      </c>
      <c r="BC179" s="642">
        <v>0</v>
      </c>
      <c r="BD179" s="642">
        <v>0</v>
      </c>
      <c r="BE179" s="13">
        <f t="shared" si="92"/>
        <v>1</v>
      </c>
      <c r="BF179" s="13">
        <f t="shared" si="92"/>
        <v>0</v>
      </c>
      <c r="BG179" s="10">
        <f t="shared" si="93"/>
        <v>1</v>
      </c>
      <c r="BH179" s="13">
        <f t="shared" si="94"/>
        <v>3</v>
      </c>
      <c r="BI179" s="13">
        <f t="shared" si="94"/>
        <v>6</v>
      </c>
      <c r="BJ179" s="10">
        <f t="shared" si="95"/>
        <v>9</v>
      </c>
      <c r="BK179" s="44">
        <f t="shared" si="96"/>
        <v>4</v>
      </c>
      <c r="BL179" s="44">
        <f t="shared" si="96"/>
        <v>6</v>
      </c>
      <c r="BM179" s="11">
        <f t="shared" si="96"/>
        <v>10</v>
      </c>
      <c r="BN179" s="642">
        <v>0</v>
      </c>
      <c r="BO179" s="642">
        <v>0</v>
      </c>
      <c r="BP179" s="642">
        <v>0</v>
      </c>
      <c r="BQ179" s="642">
        <v>0</v>
      </c>
      <c r="BR179" s="642">
        <v>0</v>
      </c>
      <c r="BS179" s="642">
        <v>0</v>
      </c>
      <c r="BT179" s="642">
        <v>1</v>
      </c>
      <c r="BU179" s="642">
        <v>0</v>
      </c>
      <c r="BV179" s="644">
        <f t="shared" si="97"/>
        <v>1</v>
      </c>
      <c r="BW179" s="644">
        <f t="shared" si="97"/>
        <v>0</v>
      </c>
      <c r="BX179" s="44">
        <f t="shared" si="83"/>
        <v>1</v>
      </c>
      <c r="BY179" s="44">
        <f t="shared" si="83"/>
        <v>0</v>
      </c>
      <c r="BZ179" s="11">
        <f t="shared" si="84"/>
        <v>1</v>
      </c>
      <c r="CA179" s="14">
        <f t="shared" si="85"/>
        <v>4</v>
      </c>
      <c r="CB179" s="14">
        <f t="shared" si="85"/>
        <v>6</v>
      </c>
      <c r="CC179" s="13">
        <f t="shared" si="86"/>
        <v>1</v>
      </c>
      <c r="CD179" s="13">
        <f t="shared" si="86"/>
        <v>0</v>
      </c>
      <c r="CE179" s="13">
        <f t="shared" si="87"/>
        <v>5</v>
      </c>
      <c r="CF179" s="13">
        <f t="shared" si="87"/>
        <v>6</v>
      </c>
      <c r="CG179" s="289">
        <f t="shared" si="88"/>
        <v>11</v>
      </c>
      <c r="CJ179" s="1">
        <v>1</v>
      </c>
      <c r="CK179" s="6">
        <f t="shared" si="101"/>
        <v>3</v>
      </c>
      <c r="CL179" s="6">
        <v>0</v>
      </c>
      <c r="CM179" s="6">
        <v>1</v>
      </c>
      <c r="CN179" s="6">
        <f t="shared" si="102"/>
        <v>3</v>
      </c>
      <c r="CO179" s="6">
        <f t="shared" si="103"/>
        <v>7</v>
      </c>
    </row>
    <row r="180" spans="1:93" ht="15" x14ac:dyDescent="0.25">
      <c r="A180" s="1" t="s">
        <v>1535</v>
      </c>
      <c r="B180" s="6">
        <v>167</v>
      </c>
      <c r="C180" s="9">
        <v>167</v>
      </c>
      <c r="D180" s="641" t="s">
        <v>6</v>
      </c>
      <c r="E180" s="37" t="s">
        <v>21</v>
      </c>
      <c r="F180" s="645">
        <v>20319117</v>
      </c>
      <c r="G180" s="646" t="s">
        <v>434</v>
      </c>
      <c r="H180" s="9" t="s">
        <v>52</v>
      </c>
      <c r="I180" s="642">
        <v>0</v>
      </c>
      <c r="J180" s="642">
        <v>0</v>
      </c>
      <c r="K180" s="642">
        <v>0</v>
      </c>
      <c r="L180" s="642">
        <v>0</v>
      </c>
      <c r="M180" s="642">
        <v>1</v>
      </c>
      <c r="N180" s="642">
        <v>0</v>
      </c>
      <c r="O180" s="642">
        <v>2</v>
      </c>
      <c r="P180" s="642">
        <v>2</v>
      </c>
      <c r="Q180" s="14">
        <f t="shared" si="89"/>
        <v>3</v>
      </c>
      <c r="R180" s="14">
        <f t="shared" si="89"/>
        <v>2</v>
      </c>
      <c r="S180" s="10">
        <f t="shared" si="90"/>
        <v>5</v>
      </c>
      <c r="T180" s="642">
        <v>0</v>
      </c>
      <c r="U180" s="642">
        <v>0</v>
      </c>
      <c r="V180" s="642">
        <v>0</v>
      </c>
      <c r="W180" s="642">
        <v>2</v>
      </c>
      <c r="X180" s="642">
        <v>0</v>
      </c>
      <c r="Y180" s="642">
        <v>1</v>
      </c>
      <c r="Z180" s="623">
        <f t="shared" si="98"/>
        <v>0</v>
      </c>
      <c r="AA180" s="623">
        <f t="shared" si="98"/>
        <v>3</v>
      </c>
      <c r="AB180" s="10">
        <f t="shared" si="77"/>
        <v>3</v>
      </c>
      <c r="AC180" s="44">
        <f t="shared" si="91"/>
        <v>3</v>
      </c>
      <c r="AD180" s="44">
        <f t="shared" si="91"/>
        <v>5</v>
      </c>
      <c r="AE180" s="44">
        <f t="shared" si="78"/>
        <v>8</v>
      </c>
      <c r="AF180" s="12">
        <f t="shared" si="99"/>
        <v>0</v>
      </c>
      <c r="AG180" s="12">
        <f t="shared" si="100"/>
        <v>4</v>
      </c>
      <c r="AH180" s="10">
        <f t="shared" si="79"/>
        <v>4</v>
      </c>
      <c r="AI180" s="12">
        <f>VLOOKUP($F180,'Guru SertifikaSi'!$C$6:$G$675,'Guru SertifikaSi'!E$3,FALSE)</f>
        <v>3</v>
      </c>
      <c r="AJ180" s="12">
        <f>VLOOKUP($F180,'Guru SertifikaSi'!$C$6:$G$675,'Guru SertifikaSi'!F$3,FALSE)</f>
        <v>1</v>
      </c>
      <c r="AK180" s="10">
        <f t="shared" si="80"/>
        <v>4</v>
      </c>
      <c r="AL180" s="44">
        <f t="shared" si="81"/>
        <v>3</v>
      </c>
      <c r="AM180" s="44">
        <f t="shared" si="81"/>
        <v>5</v>
      </c>
      <c r="AN180" s="11">
        <f t="shared" si="82"/>
        <v>8</v>
      </c>
      <c r="AO180" s="642">
        <v>1</v>
      </c>
      <c r="AP180" s="642">
        <v>0</v>
      </c>
      <c r="AQ180" s="642">
        <v>0</v>
      </c>
      <c r="AR180" s="642">
        <v>0</v>
      </c>
      <c r="AS180" s="642">
        <v>0</v>
      </c>
      <c r="AT180" s="642">
        <v>0</v>
      </c>
      <c r="AU180" s="642">
        <v>0</v>
      </c>
      <c r="AV180" s="642">
        <v>0</v>
      </c>
      <c r="AW180" s="643">
        <v>0</v>
      </c>
      <c r="AX180" s="643">
        <v>0</v>
      </c>
      <c r="AY180" s="642">
        <v>2</v>
      </c>
      <c r="AZ180" s="642">
        <v>5</v>
      </c>
      <c r="BA180" s="642">
        <v>0</v>
      </c>
      <c r="BB180" s="642">
        <v>0</v>
      </c>
      <c r="BC180" s="642">
        <v>0</v>
      </c>
      <c r="BD180" s="642">
        <v>0</v>
      </c>
      <c r="BE180" s="13">
        <f t="shared" si="92"/>
        <v>1</v>
      </c>
      <c r="BF180" s="13">
        <f t="shared" si="92"/>
        <v>0</v>
      </c>
      <c r="BG180" s="10">
        <f t="shared" si="93"/>
        <v>1</v>
      </c>
      <c r="BH180" s="13">
        <f t="shared" si="94"/>
        <v>2</v>
      </c>
      <c r="BI180" s="13">
        <f t="shared" si="94"/>
        <v>5</v>
      </c>
      <c r="BJ180" s="10">
        <f t="shared" si="95"/>
        <v>7</v>
      </c>
      <c r="BK180" s="44">
        <f t="shared" si="96"/>
        <v>3</v>
      </c>
      <c r="BL180" s="44">
        <f t="shared" si="96"/>
        <v>5</v>
      </c>
      <c r="BM180" s="11">
        <f t="shared" si="96"/>
        <v>8</v>
      </c>
      <c r="BN180" s="642">
        <v>0</v>
      </c>
      <c r="BO180" s="642">
        <v>0</v>
      </c>
      <c r="BP180" s="642">
        <v>0</v>
      </c>
      <c r="BQ180" s="642">
        <v>0</v>
      </c>
      <c r="BR180" s="642">
        <v>0</v>
      </c>
      <c r="BS180" s="642">
        <v>0</v>
      </c>
      <c r="BT180" s="642">
        <v>0</v>
      </c>
      <c r="BU180" s="642">
        <v>0</v>
      </c>
      <c r="BV180" s="644">
        <f t="shared" si="97"/>
        <v>0</v>
      </c>
      <c r="BW180" s="644">
        <f t="shared" si="97"/>
        <v>0</v>
      </c>
      <c r="BX180" s="44">
        <f t="shared" si="83"/>
        <v>0</v>
      </c>
      <c r="BY180" s="44">
        <f t="shared" si="83"/>
        <v>0</v>
      </c>
      <c r="BZ180" s="11">
        <f t="shared" si="84"/>
        <v>0</v>
      </c>
      <c r="CA180" s="14">
        <f t="shared" si="85"/>
        <v>3</v>
      </c>
      <c r="CB180" s="14">
        <f t="shared" si="85"/>
        <v>5</v>
      </c>
      <c r="CC180" s="13">
        <f t="shared" si="86"/>
        <v>0</v>
      </c>
      <c r="CD180" s="13">
        <f t="shared" si="86"/>
        <v>0</v>
      </c>
      <c r="CE180" s="13">
        <f t="shared" si="87"/>
        <v>3</v>
      </c>
      <c r="CF180" s="13">
        <f t="shared" si="87"/>
        <v>5</v>
      </c>
      <c r="CG180" s="289">
        <f t="shared" si="88"/>
        <v>8</v>
      </c>
      <c r="CJ180" s="1">
        <v>1</v>
      </c>
      <c r="CK180" s="6">
        <f t="shared" si="101"/>
        <v>3</v>
      </c>
      <c r="CL180" s="6">
        <v>0</v>
      </c>
      <c r="CM180" s="6">
        <v>1</v>
      </c>
      <c r="CN180" s="6">
        <f t="shared" si="102"/>
        <v>2</v>
      </c>
      <c r="CO180" s="6">
        <f t="shared" si="103"/>
        <v>6</v>
      </c>
    </row>
    <row r="181" spans="1:93" ht="15" x14ac:dyDescent="0.25">
      <c r="A181" s="1" t="s">
        <v>1536</v>
      </c>
      <c r="B181" s="6">
        <v>168</v>
      </c>
      <c r="C181" s="9">
        <v>168</v>
      </c>
      <c r="D181" s="641" t="s">
        <v>6</v>
      </c>
      <c r="E181" s="37" t="s">
        <v>21</v>
      </c>
      <c r="F181" s="645">
        <v>20319133</v>
      </c>
      <c r="G181" s="646" t="s">
        <v>435</v>
      </c>
      <c r="H181" s="9" t="s">
        <v>52</v>
      </c>
      <c r="I181" s="642">
        <v>0</v>
      </c>
      <c r="J181" s="642">
        <v>0</v>
      </c>
      <c r="K181" s="642">
        <v>0</v>
      </c>
      <c r="L181" s="642">
        <v>0</v>
      </c>
      <c r="M181" s="642">
        <v>0</v>
      </c>
      <c r="N181" s="642">
        <v>2</v>
      </c>
      <c r="O181" s="642">
        <v>1</v>
      </c>
      <c r="P181" s="642">
        <v>2</v>
      </c>
      <c r="Q181" s="14">
        <f t="shared" si="89"/>
        <v>1</v>
      </c>
      <c r="R181" s="14">
        <f t="shared" si="89"/>
        <v>4</v>
      </c>
      <c r="S181" s="10">
        <f t="shared" si="90"/>
        <v>5</v>
      </c>
      <c r="T181" s="642">
        <v>0</v>
      </c>
      <c r="U181" s="642">
        <v>0</v>
      </c>
      <c r="V181" s="642">
        <v>0</v>
      </c>
      <c r="W181" s="642">
        <v>2</v>
      </c>
      <c r="X181" s="642">
        <v>0</v>
      </c>
      <c r="Y181" s="642">
        <v>1</v>
      </c>
      <c r="Z181" s="623">
        <f t="shared" si="98"/>
        <v>0</v>
      </c>
      <c r="AA181" s="623">
        <f t="shared" si="98"/>
        <v>3</v>
      </c>
      <c r="AB181" s="10">
        <f t="shared" si="77"/>
        <v>3</v>
      </c>
      <c r="AC181" s="44">
        <f t="shared" si="91"/>
        <v>1</v>
      </c>
      <c r="AD181" s="44">
        <f t="shared" si="91"/>
        <v>7</v>
      </c>
      <c r="AE181" s="44">
        <f t="shared" si="78"/>
        <v>8</v>
      </c>
      <c r="AF181" s="12">
        <f t="shared" si="99"/>
        <v>0</v>
      </c>
      <c r="AG181" s="12">
        <f t="shared" si="100"/>
        <v>5</v>
      </c>
      <c r="AH181" s="10">
        <f t="shared" si="79"/>
        <v>5</v>
      </c>
      <c r="AI181" s="12">
        <f>VLOOKUP($F181,'Guru SertifikaSi'!$C$6:$G$675,'Guru SertifikaSi'!E$3,FALSE)</f>
        <v>2</v>
      </c>
      <c r="AJ181" s="12">
        <f>VLOOKUP($F181,'Guru SertifikaSi'!$C$6:$G$675,'Guru SertifikaSi'!F$3,FALSE)</f>
        <v>1</v>
      </c>
      <c r="AK181" s="10">
        <f t="shared" si="80"/>
        <v>3</v>
      </c>
      <c r="AL181" s="44">
        <f t="shared" si="81"/>
        <v>2</v>
      </c>
      <c r="AM181" s="44">
        <f t="shared" si="81"/>
        <v>6</v>
      </c>
      <c r="AN181" s="11">
        <f t="shared" si="82"/>
        <v>8</v>
      </c>
      <c r="AO181" s="642">
        <v>0</v>
      </c>
      <c r="AP181" s="642">
        <v>0</v>
      </c>
      <c r="AQ181" s="642">
        <v>0</v>
      </c>
      <c r="AR181" s="642">
        <v>0</v>
      </c>
      <c r="AS181" s="642">
        <v>0</v>
      </c>
      <c r="AT181" s="642">
        <v>0</v>
      </c>
      <c r="AU181" s="642">
        <v>0</v>
      </c>
      <c r="AV181" s="642">
        <v>0</v>
      </c>
      <c r="AW181" s="643">
        <v>0</v>
      </c>
      <c r="AX181" s="643">
        <v>0</v>
      </c>
      <c r="AY181" s="642">
        <v>2</v>
      </c>
      <c r="AZ181" s="642">
        <v>6</v>
      </c>
      <c r="BA181" s="642">
        <v>0</v>
      </c>
      <c r="BB181" s="642">
        <v>0</v>
      </c>
      <c r="BC181" s="642">
        <v>0</v>
      </c>
      <c r="BD181" s="642">
        <v>0</v>
      </c>
      <c r="BE181" s="13">
        <f t="shared" si="92"/>
        <v>0</v>
      </c>
      <c r="BF181" s="13">
        <f t="shared" si="92"/>
        <v>0</v>
      </c>
      <c r="BG181" s="10">
        <f t="shared" si="93"/>
        <v>0</v>
      </c>
      <c r="BH181" s="13">
        <f t="shared" si="94"/>
        <v>2</v>
      </c>
      <c r="BI181" s="13">
        <f t="shared" si="94"/>
        <v>6</v>
      </c>
      <c r="BJ181" s="10">
        <f t="shared" si="95"/>
        <v>8</v>
      </c>
      <c r="BK181" s="44">
        <f t="shared" si="96"/>
        <v>2</v>
      </c>
      <c r="BL181" s="44">
        <f t="shared" si="96"/>
        <v>6</v>
      </c>
      <c r="BM181" s="11">
        <f t="shared" si="96"/>
        <v>8</v>
      </c>
      <c r="BN181" s="642">
        <v>0</v>
      </c>
      <c r="BO181" s="642">
        <v>0</v>
      </c>
      <c r="BP181" s="642">
        <v>0</v>
      </c>
      <c r="BQ181" s="642">
        <v>0</v>
      </c>
      <c r="BR181" s="642">
        <v>0</v>
      </c>
      <c r="BS181" s="642">
        <v>0</v>
      </c>
      <c r="BT181" s="642">
        <v>1</v>
      </c>
      <c r="BU181" s="642">
        <v>0</v>
      </c>
      <c r="BV181" s="644">
        <f t="shared" si="97"/>
        <v>1</v>
      </c>
      <c r="BW181" s="644">
        <f t="shared" si="97"/>
        <v>0</v>
      </c>
      <c r="BX181" s="44">
        <f t="shared" si="83"/>
        <v>1</v>
      </c>
      <c r="BY181" s="44">
        <f t="shared" si="83"/>
        <v>0</v>
      </c>
      <c r="BZ181" s="11">
        <f t="shared" si="84"/>
        <v>1</v>
      </c>
      <c r="CA181" s="14">
        <f t="shared" si="85"/>
        <v>1</v>
      </c>
      <c r="CB181" s="14">
        <f t="shared" si="85"/>
        <v>7</v>
      </c>
      <c r="CC181" s="13">
        <f t="shared" si="86"/>
        <v>1</v>
      </c>
      <c r="CD181" s="13">
        <f t="shared" si="86"/>
        <v>0</v>
      </c>
      <c r="CE181" s="13">
        <f t="shared" si="87"/>
        <v>2</v>
      </c>
      <c r="CF181" s="13">
        <f t="shared" si="87"/>
        <v>7</v>
      </c>
      <c r="CG181" s="289">
        <f t="shared" si="88"/>
        <v>9</v>
      </c>
      <c r="CJ181" s="1">
        <v>1</v>
      </c>
      <c r="CK181" s="6">
        <f t="shared" si="101"/>
        <v>3</v>
      </c>
      <c r="CL181" s="6">
        <v>1</v>
      </c>
      <c r="CM181" s="6">
        <v>0</v>
      </c>
      <c r="CN181" s="6">
        <f t="shared" si="102"/>
        <v>3</v>
      </c>
      <c r="CO181" s="6">
        <f t="shared" si="103"/>
        <v>6</v>
      </c>
    </row>
    <row r="182" spans="1:93" ht="15" x14ac:dyDescent="0.25">
      <c r="A182" s="1" t="s">
        <v>1537</v>
      </c>
      <c r="B182" s="6">
        <v>169</v>
      </c>
      <c r="C182" s="9">
        <v>169</v>
      </c>
      <c r="D182" s="641" t="s">
        <v>6</v>
      </c>
      <c r="E182" s="37" t="s">
        <v>21</v>
      </c>
      <c r="F182" s="645">
        <v>20319132</v>
      </c>
      <c r="G182" s="646" t="s">
        <v>436</v>
      </c>
      <c r="H182" s="9" t="s">
        <v>52</v>
      </c>
      <c r="I182" s="642">
        <v>0</v>
      </c>
      <c r="J182" s="642">
        <v>0</v>
      </c>
      <c r="K182" s="642">
        <v>0</v>
      </c>
      <c r="L182" s="642">
        <v>0</v>
      </c>
      <c r="M182" s="642">
        <v>1</v>
      </c>
      <c r="N182" s="642">
        <v>1</v>
      </c>
      <c r="O182" s="642">
        <v>1</v>
      </c>
      <c r="P182" s="642">
        <v>3</v>
      </c>
      <c r="Q182" s="14">
        <f t="shared" si="89"/>
        <v>2</v>
      </c>
      <c r="R182" s="14">
        <f t="shared" si="89"/>
        <v>4</v>
      </c>
      <c r="S182" s="10">
        <f t="shared" si="90"/>
        <v>6</v>
      </c>
      <c r="T182" s="642">
        <v>0</v>
      </c>
      <c r="U182" s="642">
        <v>0</v>
      </c>
      <c r="V182" s="642">
        <v>1</v>
      </c>
      <c r="W182" s="642">
        <v>2</v>
      </c>
      <c r="X182" s="642">
        <v>0</v>
      </c>
      <c r="Y182" s="642">
        <v>0</v>
      </c>
      <c r="Z182" s="623">
        <f t="shared" si="98"/>
        <v>1</v>
      </c>
      <c r="AA182" s="623">
        <f t="shared" si="98"/>
        <v>2</v>
      </c>
      <c r="AB182" s="10">
        <f t="shared" si="77"/>
        <v>3</v>
      </c>
      <c r="AC182" s="44">
        <f t="shared" si="91"/>
        <v>3</v>
      </c>
      <c r="AD182" s="44">
        <f t="shared" si="91"/>
        <v>6</v>
      </c>
      <c r="AE182" s="44">
        <f t="shared" si="78"/>
        <v>9</v>
      </c>
      <c r="AF182" s="12">
        <f t="shared" si="99"/>
        <v>1</v>
      </c>
      <c r="AG182" s="12">
        <f t="shared" si="100"/>
        <v>4</v>
      </c>
      <c r="AH182" s="10">
        <f t="shared" si="79"/>
        <v>5</v>
      </c>
      <c r="AI182" s="12">
        <f>VLOOKUP($F182,'Guru SertifikaSi'!$C$6:$G$675,'Guru SertifikaSi'!E$3,FALSE)</f>
        <v>2</v>
      </c>
      <c r="AJ182" s="12">
        <f>VLOOKUP($F182,'Guru SertifikaSi'!$C$6:$G$675,'Guru SertifikaSi'!F$3,FALSE)</f>
        <v>2</v>
      </c>
      <c r="AK182" s="10">
        <f t="shared" si="80"/>
        <v>4</v>
      </c>
      <c r="AL182" s="44">
        <f t="shared" si="81"/>
        <v>3</v>
      </c>
      <c r="AM182" s="44">
        <f t="shared" si="81"/>
        <v>6</v>
      </c>
      <c r="AN182" s="11">
        <f t="shared" si="82"/>
        <v>9</v>
      </c>
      <c r="AO182" s="642">
        <v>0</v>
      </c>
      <c r="AP182" s="642">
        <v>0</v>
      </c>
      <c r="AQ182" s="642">
        <v>0</v>
      </c>
      <c r="AR182" s="642">
        <v>0</v>
      </c>
      <c r="AS182" s="642">
        <v>1</v>
      </c>
      <c r="AT182" s="642">
        <v>0</v>
      </c>
      <c r="AU182" s="642">
        <v>0</v>
      </c>
      <c r="AV182" s="642">
        <v>0</v>
      </c>
      <c r="AW182" s="643">
        <v>0</v>
      </c>
      <c r="AX182" s="643">
        <v>0</v>
      </c>
      <c r="AY182" s="642">
        <v>2</v>
      </c>
      <c r="AZ182" s="642">
        <v>6</v>
      </c>
      <c r="BA182" s="642">
        <v>0</v>
      </c>
      <c r="BB182" s="642">
        <v>0</v>
      </c>
      <c r="BC182" s="642">
        <v>0</v>
      </c>
      <c r="BD182" s="642">
        <v>0</v>
      </c>
      <c r="BE182" s="13">
        <f t="shared" si="92"/>
        <v>1</v>
      </c>
      <c r="BF182" s="13">
        <f t="shared" si="92"/>
        <v>0</v>
      </c>
      <c r="BG182" s="10">
        <f t="shared" si="93"/>
        <v>1</v>
      </c>
      <c r="BH182" s="13">
        <f t="shared" si="94"/>
        <v>2</v>
      </c>
      <c r="BI182" s="13">
        <f t="shared" si="94"/>
        <v>6</v>
      </c>
      <c r="BJ182" s="10">
        <f t="shared" si="95"/>
        <v>8</v>
      </c>
      <c r="BK182" s="44">
        <f t="shared" si="96"/>
        <v>3</v>
      </c>
      <c r="BL182" s="44">
        <f t="shared" si="96"/>
        <v>6</v>
      </c>
      <c r="BM182" s="11">
        <f t="shared" si="96"/>
        <v>9</v>
      </c>
      <c r="BN182" s="642">
        <v>0</v>
      </c>
      <c r="BO182" s="642">
        <v>0</v>
      </c>
      <c r="BP182" s="642">
        <v>0</v>
      </c>
      <c r="BQ182" s="642">
        <v>0</v>
      </c>
      <c r="BR182" s="642">
        <v>0</v>
      </c>
      <c r="BS182" s="642">
        <v>0</v>
      </c>
      <c r="BT182" s="642">
        <v>0</v>
      </c>
      <c r="BU182" s="642">
        <v>0</v>
      </c>
      <c r="BV182" s="644">
        <f t="shared" si="97"/>
        <v>0</v>
      </c>
      <c r="BW182" s="644">
        <f t="shared" si="97"/>
        <v>0</v>
      </c>
      <c r="BX182" s="44">
        <f t="shared" si="83"/>
        <v>0</v>
      </c>
      <c r="BY182" s="44">
        <f t="shared" si="83"/>
        <v>0</v>
      </c>
      <c r="BZ182" s="11">
        <f t="shared" si="84"/>
        <v>0</v>
      </c>
      <c r="CA182" s="14">
        <f t="shared" si="85"/>
        <v>3</v>
      </c>
      <c r="CB182" s="14">
        <f t="shared" si="85"/>
        <v>6</v>
      </c>
      <c r="CC182" s="13">
        <f t="shared" si="86"/>
        <v>0</v>
      </c>
      <c r="CD182" s="13">
        <f t="shared" si="86"/>
        <v>0</v>
      </c>
      <c r="CE182" s="13">
        <f t="shared" si="87"/>
        <v>3</v>
      </c>
      <c r="CF182" s="13">
        <f t="shared" si="87"/>
        <v>6</v>
      </c>
      <c r="CG182" s="289">
        <f t="shared" si="88"/>
        <v>9</v>
      </c>
      <c r="CJ182" s="1">
        <v>1</v>
      </c>
      <c r="CK182" s="6">
        <f t="shared" si="101"/>
        <v>4</v>
      </c>
      <c r="CL182" s="6">
        <v>0</v>
      </c>
      <c r="CM182" s="6">
        <v>1</v>
      </c>
      <c r="CN182" s="6">
        <f t="shared" si="102"/>
        <v>2</v>
      </c>
      <c r="CO182" s="6">
        <f t="shared" si="103"/>
        <v>7</v>
      </c>
    </row>
    <row r="183" spans="1:93" ht="15" x14ac:dyDescent="0.25">
      <c r="A183" s="1" t="s">
        <v>1538</v>
      </c>
      <c r="B183" s="6">
        <v>170</v>
      </c>
      <c r="C183" s="9">
        <v>170</v>
      </c>
      <c r="D183" s="641" t="s">
        <v>6</v>
      </c>
      <c r="E183" s="37" t="s">
        <v>21</v>
      </c>
      <c r="F183" s="645">
        <v>20319131</v>
      </c>
      <c r="G183" s="646" t="s">
        <v>437</v>
      </c>
      <c r="H183" s="9" t="s">
        <v>52</v>
      </c>
      <c r="I183" s="642">
        <v>0</v>
      </c>
      <c r="J183" s="642">
        <v>0</v>
      </c>
      <c r="K183" s="642">
        <v>1</v>
      </c>
      <c r="L183" s="642">
        <v>0</v>
      </c>
      <c r="M183" s="642">
        <v>0</v>
      </c>
      <c r="N183" s="642">
        <v>0</v>
      </c>
      <c r="O183" s="642">
        <v>0</v>
      </c>
      <c r="P183" s="642">
        <v>3</v>
      </c>
      <c r="Q183" s="14">
        <f t="shared" si="89"/>
        <v>1</v>
      </c>
      <c r="R183" s="14">
        <f t="shared" si="89"/>
        <v>3</v>
      </c>
      <c r="S183" s="10">
        <f t="shared" si="90"/>
        <v>4</v>
      </c>
      <c r="T183" s="642">
        <v>0</v>
      </c>
      <c r="U183" s="642">
        <v>0</v>
      </c>
      <c r="V183" s="642">
        <v>2</v>
      </c>
      <c r="W183" s="642">
        <v>3</v>
      </c>
      <c r="X183" s="642">
        <v>0</v>
      </c>
      <c r="Y183" s="642">
        <v>0</v>
      </c>
      <c r="Z183" s="623">
        <f t="shared" si="98"/>
        <v>2</v>
      </c>
      <c r="AA183" s="623">
        <f t="shared" si="98"/>
        <v>3</v>
      </c>
      <c r="AB183" s="10">
        <f t="shared" si="77"/>
        <v>5</v>
      </c>
      <c r="AC183" s="44">
        <f t="shared" si="91"/>
        <v>3</v>
      </c>
      <c r="AD183" s="44">
        <f t="shared" si="91"/>
        <v>6</v>
      </c>
      <c r="AE183" s="44">
        <f t="shared" si="78"/>
        <v>9</v>
      </c>
      <c r="AF183" s="12">
        <f t="shared" si="99"/>
        <v>3</v>
      </c>
      <c r="AG183" s="12">
        <f t="shared" si="100"/>
        <v>2</v>
      </c>
      <c r="AH183" s="10">
        <f t="shared" si="79"/>
        <v>5</v>
      </c>
      <c r="AI183" s="12">
        <f>VLOOKUP($F183,'Guru SertifikaSi'!$C$6:$G$675,'Guru SertifikaSi'!E$3,FALSE)</f>
        <v>0</v>
      </c>
      <c r="AJ183" s="12">
        <f>VLOOKUP($F183,'Guru SertifikaSi'!$C$6:$G$675,'Guru SertifikaSi'!F$3,FALSE)</f>
        <v>4</v>
      </c>
      <c r="AK183" s="10">
        <f t="shared" si="80"/>
        <v>4</v>
      </c>
      <c r="AL183" s="44">
        <f t="shared" si="81"/>
        <v>3</v>
      </c>
      <c r="AM183" s="44">
        <f t="shared" si="81"/>
        <v>6</v>
      </c>
      <c r="AN183" s="11">
        <f t="shared" si="82"/>
        <v>9</v>
      </c>
      <c r="AO183" s="642">
        <v>0</v>
      </c>
      <c r="AP183" s="642">
        <v>0</v>
      </c>
      <c r="AQ183" s="642">
        <v>0</v>
      </c>
      <c r="AR183" s="642">
        <v>0</v>
      </c>
      <c r="AS183" s="642">
        <v>1</v>
      </c>
      <c r="AT183" s="642">
        <v>1</v>
      </c>
      <c r="AU183" s="642">
        <v>0</v>
      </c>
      <c r="AV183" s="642">
        <v>0</v>
      </c>
      <c r="AW183" s="643">
        <v>0</v>
      </c>
      <c r="AX183" s="643">
        <v>0</v>
      </c>
      <c r="AY183" s="642">
        <v>2</v>
      </c>
      <c r="AZ183" s="642">
        <v>5</v>
      </c>
      <c r="BA183" s="642">
        <v>0</v>
      </c>
      <c r="BB183" s="642">
        <v>0</v>
      </c>
      <c r="BC183" s="642">
        <v>0</v>
      </c>
      <c r="BD183" s="642">
        <v>0</v>
      </c>
      <c r="BE183" s="13">
        <f t="shared" si="92"/>
        <v>1</v>
      </c>
      <c r="BF183" s="13">
        <f t="shared" si="92"/>
        <v>1</v>
      </c>
      <c r="BG183" s="10">
        <f t="shared" si="93"/>
        <v>2</v>
      </c>
      <c r="BH183" s="13">
        <f t="shared" si="94"/>
        <v>2</v>
      </c>
      <c r="BI183" s="13">
        <f t="shared" si="94"/>
        <v>5</v>
      </c>
      <c r="BJ183" s="10">
        <f t="shared" si="95"/>
        <v>7</v>
      </c>
      <c r="BK183" s="44">
        <f t="shared" si="96"/>
        <v>3</v>
      </c>
      <c r="BL183" s="44">
        <f t="shared" si="96"/>
        <v>6</v>
      </c>
      <c r="BM183" s="11">
        <f t="shared" si="96"/>
        <v>9</v>
      </c>
      <c r="BN183" s="642">
        <v>0</v>
      </c>
      <c r="BO183" s="642">
        <v>0</v>
      </c>
      <c r="BP183" s="642">
        <v>0</v>
      </c>
      <c r="BQ183" s="642">
        <v>0</v>
      </c>
      <c r="BR183" s="642">
        <v>0</v>
      </c>
      <c r="BS183" s="642">
        <v>0</v>
      </c>
      <c r="BT183" s="642">
        <v>1</v>
      </c>
      <c r="BU183" s="642">
        <v>0</v>
      </c>
      <c r="BV183" s="644">
        <f t="shared" si="97"/>
        <v>1</v>
      </c>
      <c r="BW183" s="644">
        <f t="shared" si="97"/>
        <v>0</v>
      </c>
      <c r="BX183" s="44">
        <f t="shared" si="83"/>
        <v>1</v>
      </c>
      <c r="BY183" s="44">
        <f t="shared" si="83"/>
        <v>0</v>
      </c>
      <c r="BZ183" s="11">
        <f t="shared" si="84"/>
        <v>1</v>
      </c>
      <c r="CA183" s="14">
        <f t="shared" si="85"/>
        <v>3</v>
      </c>
      <c r="CB183" s="14">
        <f t="shared" si="85"/>
        <v>6</v>
      </c>
      <c r="CC183" s="13">
        <f t="shared" si="86"/>
        <v>1</v>
      </c>
      <c r="CD183" s="13">
        <f t="shared" si="86"/>
        <v>0</v>
      </c>
      <c r="CE183" s="13">
        <f t="shared" si="87"/>
        <v>4</v>
      </c>
      <c r="CF183" s="13">
        <f t="shared" si="87"/>
        <v>6</v>
      </c>
      <c r="CG183" s="289">
        <f t="shared" si="88"/>
        <v>10</v>
      </c>
      <c r="CJ183" s="1">
        <v>1</v>
      </c>
      <c r="CK183" s="6">
        <f t="shared" si="101"/>
        <v>4</v>
      </c>
      <c r="CL183" s="6">
        <v>0</v>
      </c>
      <c r="CM183" s="6">
        <v>1</v>
      </c>
      <c r="CN183" s="6">
        <f t="shared" si="102"/>
        <v>2</v>
      </c>
      <c r="CO183" s="6">
        <f t="shared" si="103"/>
        <v>6</v>
      </c>
    </row>
    <row r="184" spans="1:93" ht="15" x14ac:dyDescent="0.25">
      <c r="A184" s="1" t="s">
        <v>1539</v>
      </c>
      <c r="B184" s="6">
        <v>171</v>
      </c>
      <c r="C184" s="9">
        <v>171</v>
      </c>
      <c r="D184" s="641" t="s">
        <v>6</v>
      </c>
      <c r="E184" s="37" t="s">
        <v>21</v>
      </c>
      <c r="F184" s="645">
        <v>20319432</v>
      </c>
      <c r="G184" s="646" t="s">
        <v>438</v>
      </c>
      <c r="H184" s="9" t="s">
        <v>52</v>
      </c>
      <c r="I184" s="642">
        <v>0</v>
      </c>
      <c r="J184" s="642">
        <v>0</v>
      </c>
      <c r="K184" s="642">
        <v>0</v>
      </c>
      <c r="L184" s="642">
        <v>0</v>
      </c>
      <c r="M184" s="642">
        <v>0</v>
      </c>
      <c r="N184" s="642">
        <v>2</v>
      </c>
      <c r="O184" s="642">
        <v>1</v>
      </c>
      <c r="P184" s="642">
        <v>1</v>
      </c>
      <c r="Q184" s="14">
        <f t="shared" si="89"/>
        <v>1</v>
      </c>
      <c r="R184" s="14">
        <f t="shared" si="89"/>
        <v>3</v>
      </c>
      <c r="S184" s="10">
        <f t="shared" si="90"/>
        <v>4</v>
      </c>
      <c r="T184" s="642">
        <v>0</v>
      </c>
      <c r="U184" s="642">
        <v>0</v>
      </c>
      <c r="V184" s="642">
        <v>0</v>
      </c>
      <c r="W184" s="642">
        <v>0</v>
      </c>
      <c r="X184" s="642">
        <v>1</v>
      </c>
      <c r="Y184" s="642">
        <v>3</v>
      </c>
      <c r="Z184" s="623">
        <f t="shared" si="98"/>
        <v>1</v>
      </c>
      <c r="AA184" s="623">
        <f t="shared" si="98"/>
        <v>3</v>
      </c>
      <c r="AB184" s="10">
        <f t="shared" si="77"/>
        <v>4</v>
      </c>
      <c r="AC184" s="44">
        <f t="shared" si="91"/>
        <v>2</v>
      </c>
      <c r="AD184" s="44">
        <f t="shared" si="91"/>
        <v>6</v>
      </c>
      <c r="AE184" s="44">
        <f t="shared" si="78"/>
        <v>8</v>
      </c>
      <c r="AF184" s="12">
        <f t="shared" si="99"/>
        <v>0</v>
      </c>
      <c r="AG184" s="12">
        <f t="shared" si="100"/>
        <v>6</v>
      </c>
      <c r="AH184" s="10">
        <f t="shared" si="79"/>
        <v>6</v>
      </c>
      <c r="AI184" s="12">
        <f>VLOOKUP($F184,'Guru SertifikaSi'!$C$6:$G$675,'Guru SertifikaSi'!E$3,FALSE)</f>
        <v>2</v>
      </c>
      <c r="AJ184" s="12">
        <f>VLOOKUP($F184,'Guru SertifikaSi'!$C$6:$G$675,'Guru SertifikaSi'!F$3,FALSE)</f>
        <v>0</v>
      </c>
      <c r="AK184" s="10">
        <f t="shared" si="80"/>
        <v>2</v>
      </c>
      <c r="AL184" s="44">
        <f t="shared" si="81"/>
        <v>2</v>
      </c>
      <c r="AM184" s="44">
        <f t="shared" si="81"/>
        <v>6</v>
      </c>
      <c r="AN184" s="11">
        <f t="shared" si="82"/>
        <v>8</v>
      </c>
      <c r="AO184" s="642">
        <v>0</v>
      </c>
      <c r="AP184" s="642">
        <v>0</v>
      </c>
      <c r="AQ184" s="642">
        <v>0</v>
      </c>
      <c r="AR184" s="642">
        <v>0</v>
      </c>
      <c r="AS184" s="642">
        <v>0</v>
      </c>
      <c r="AT184" s="642">
        <v>0</v>
      </c>
      <c r="AU184" s="642">
        <v>0</v>
      </c>
      <c r="AV184" s="642">
        <v>0</v>
      </c>
      <c r="AW184" s="643">
        <v>0</v>
      </c>
      <c r="AX184" s="643">
        <v>0</v>
      </c>
      <c r="AY184" s="642">
        <v>2</v>
      </c>
      <c r="AZ184" s="642">
        <v>6</v>
      </c>
      <c r="BA184" s="642">
        <v>0</v>
      </c>
      <c r="BB184" s="642">
        <v>0</v>
      </c>
      <c r="BC184" s="642">
        <v>0</v>
      </c>
      <c r="BD184" s="642">
        <v>0</v>
      </c>
      <c r="BE184" s="13">
        <f t="shared" si="92"/>
        <v>0</v>
      </c>
      <c r="BF184" s="13">
        <f t="shared" si="92"/>
        <v>0</v>
      </c>
      <c r="BG184" s="10">
        <f t="shared" si="93"/>
        <v>0</v>
      </c>
      <c r="BH184" s="13">
        <f t="shared" si="94"/>
        <v>2</v>
      </c>
      <c r="BI184" s="13">
        <f t="shared" si="94"/>
        <v>6</v>
      </c>
      <c r="BJ184" s="10">
        <f t="shared" si="95"/>
        <v>8</v>
      </c>
      <c r="BK184" s="44">
        <f t="shared" si="96"/>
        <v>2</v>
      </c>
      <c r="BL184" s="44">
        <f t="shared" si="96"/>
        <v>6</v>
      </c>
      <c r="BM184" s="11">
        <f t="shared" si="96"/>
        <v>8</v>
      </c>
      <c r="BN184" s="642">
        <v>0</v>
      </c>
      <c r="BO184" s="642">
        <v>0</v>
      </c>
      <c r="BP184" s="642">
        <v>0</v>
      </c>
      <c r="BQ184" s="642">
        <v>0</v>
      </c>
      <c r="BR184" s="642">
        <v>0</v>
      </c>
      <c r="BS184" s="642">
        <v>0</v>
      </c>
      <c r="BT184" s="642">
        <v>0</v>
      </c>
      <c r="BU184" s="642">
        <v>0</v>
      </c>
      <c r="BV184" s="644">
        <f t="shared" si="97"/>
        <v>0</v>
      </c>
      <c r="BW184" s="644">
        <f t="shared" si="97"/>
        <v>0</v>
      </c>
      <c r="BX184" s="44">
        <f t="shared" si="83"/>
        <v>0</v>
      </c>
      <c r="BY184" s="44">
        <f t="shared" si="83"/>
        <v>0</v>
      </c>
      <c r="BZ184" s="11">
        <f t="shared" si="84"/>
        <v>0</v>
      </c>
      <c r="CA184" s="14">
        <f t="shared" si="85"/>
        <v>2</v>
      </c>
      <c r="CB184" s="14">
        <f t="shared" si="85"/>
        <v>6</v>
      </c>
      <c r="CC184" s="13">
        <f t="shared" si="86"/>
        <v>0</v>
      </c>
      <c r="CD184" s="13">
        <f t="shared" si="86"/>
        <v>0</v>
      </c>
      <c r="CE184" s="13">
        <f t="shared" si="87"/>
        <v>2</v>
      </c>
      <c r="CF184" s="13">
        <f t="shared" si="87"/>
        <v>6</v>
      </c>
      <c r="CG184" s="289">
        <f t="shared" si="88"/>
        <v>8</v>
      </c>
      <c r="CJ184" s="1">
        <v>1</v>
      </c>
      <c r="CK184" s="6">
        <f t="shared" si="101"/>
        <v>2</v>
      </c>
      <c r="CL184" s="6">
        <v>0</v>
      </c>
      <c r="CM184" s="6">
        <v>1</v>
      </c>
      <c r="CN184" s="6">
        <f t="shared" si="102"/>
        <v>2</v>
      </c>
      <c r="CO184" s="6">
        <f t="shared" si="103"/>
        <v>7</v>
      </c>
    </row>
    <row r="185" spans="1:93" ht="15" x14ac:dyDescent="0.25">
      <c r="A185" s="1" t="s">
        <v>1540</v>
      </c>
      <c r="B185" s="6">
        <v>172</v>
      </c>
      <c r="C185" s="9">
        <v>172</v>
      </c>
      <c r="D185" s="641" t="s">
        <v>6</v>
      </c>
      <c r="E185" s="37" t="s">
        <v>21</v>
      </c>
      <c r="F185" s="645">
        <v>20319433</v>
      </c>
      <c r="G185" s="646" t="s">
        <v>439</v>
      </c>
      <c r="H185" s="9" t="s">
        <v>52</v>
      </c>
      <c r="I185" s="642">
        <v>0</v>
      </c>
      <c r="J185" s="642">
        <v>0</v>
      </c>
      <c r="K185" s="642">
        <v>0</v>
      </c>
      <c r="L185" s="642">
        <v>0</v>
      </c>
      <c r="M185" s="642">
        <v>0</v>
      </c>
      <c r="N185" s="642">
        <v>1</v>
      </c>
      <c r="O185" s="642">
        <v>0</v>
      </c>
      <c r="P185" s="642">
        <v>3</v>
      </c>
      <c r="Q185" s="14">
        <f t="shared" si="89"/>
        <v>0</v>
      </c>
      <c r="R185" s="14">
        <f t="shared" si="89"/>
        <v>4</v>
      </c>
      <c r="S185" s="10">
        <f t="shared" si="90"/>
        <v>4</v>
      </c>
      <c r="T185" s="642">
        <v>0</v>
      </c>
      <c r="U185" s="642">
        <v>0</v>
      </c>
      <c r="V185" s="642">
        <v>1</v>
      </c>
      <c r="W185" s="642">
        <v>2</v>
      </c>
      <c r="X185" s="642">
        <v>0</v>
      </c>
      <c r="Y185" s="642">
        <v>1</v>
      </c>
      <c r="Z185" s="623">
        <f t="shared" si="98"/>
        <v>1</v>
      </c>
      <c r="AA185" s="623">
        <f t="shared" si="98"/>
        <v>3</v>
      </c>
      <c r="AB185" s="10">
        <f t="shared" si="77"/>
        <v>4</v>
      </c>
      <c r="AC185" s="44">
        <f t="shared" si="91"/>
        <v>1</v>
      </c>
      <c r="AD185" s="44">
        <f t="shared" si="91"/>
        <v>7</v>
      </c>
      <c r="AE185" s="44">
        <f t="shared" si="78"/>
        <v>8</v>
      </c>
      <c r="AF185" s="12">
        <f t="shared" si="99"/>
        <v>0</v>
      </c>
      <c r="AG185" s="12">
        <f t="shared" si="100"/>
        <v>4</v>
      </c>
      <c r="AH185" s="10">
        <f t="shared" si="79"/>
        <v>4</v>
      </c>
      <c r="AI185" s="12">
        <f>VLOOKUP($F185,'Guru SertifikaSi'!$C$6:$G$675,'Guru SertifikaSi'!E$3,FALSE)</f>
        <v>1</v>
      </c>
      <c r="AJ185" s="12">
        <f>VLOOKUP($F185,'Guru SertifikaSi'!$C$6:$G$675,'Guru SertifikaSi'!F$3,FALSE)</f>
        <v>3</v>
      </c>
      <c r="AK185" s="10">
        <f t="shared" si="80"/>
        <v>4</v>
      </c>
      <c r="AL185" s="44">
        <f t="shared" si="81"/>
        <v>1</v>
      </c>
      <c r="AM185" s="44">
        <f t="shared" si="81"/>
        <v>7</v>
      </c>
      <c r="AN185" s="11">
        <f t="shared" si="82"/>
        <v>8</v>
      </c>
      <c r="AO185" s="642">
        <v>0</v>
      </c>
      <c r="AP185" s="642">
        <v>0</v>
      </c>
      <c r="AQ185" s="642">
        <v>0</v>
      </c>
      <c r="AR185" s="642">
        <v>0</v>
      </c>
      <c r="AS185" s="642">
        <v>0</v>
      </c>
      <c r="AT185" s="642">
        <v>0</v>
      </c>
      <c r="AU185" s="642">
        <v>0</v>
      </c>
      <c r="AV185" s="642">
        <v>0</v>
      </c>
      <c r="AW185" s="643">
        <v>0</v>
      </c>
      <c r="AX185" s="643">
        <v>0</v>
      </c>
      <c r="AY185" s="642">
        <v>1</v>
      </c>
      <c r="AZ185" s="642">
        <v>7</v>
      </c>
      <c r="BA185" s="642">
        <v>0</v>
      </c>
      <c r="BB185" s="642">
        <v>0</v>
      </c>
      <c r="BC185" s="642">
        <v>0</v>
      </c>
      <c r="BD185" s="642">
        <v>0</v>
      </c>
      <c r="BE185" s="13">
        <f t="shared" si="92"/>
        <v>0</v>
      </c>
      <c r="BF185" s="13">
        <f t="shared" si="92"/>
        <v>0</v>
      </c>
      <c r="BG185" s="10">
        <f t="shared" si="93"/>
        <v>0</v>
      </c>
      <c r="BH185" s="13">
        <f t="shared" si="94"/>
        <v>1</v>
      </c>
      <c r="BI185" s="13">
        <f t="shared" si="94"/>
        <v>7</v>
      </c>
      <c r="BJ185" s="10">
        <f t="shared" si="95"/>
        <v>8</v>
      </c>
      <c r="BK185" s="44">
        <f t="shared" si="96"/>
        <v>1</v>
      </c>
      <c r="BL185" s="44">
        <f t="shared" si="96"/>
        <v>7</v>
      </c>
      <c r="BM185" s="11">
        <f t="shared" si="96"/>
        <v>8</v>
      </c>
      <c r="BN185" s="642">
        <v>0</v>
      </c>
      <c r="BO185" s="642">
        <v>0</v>
      </c>
      <c r="BP185" s="642">
        <v>0</v>
      </c>
      <c r="BQ185" s="642">
        <v>0</v>
      </c>
      <c r="BR185" s="642">
        <v>1</v>
      </c>
      <c r="BS185" s="642">
        <v>0</v>
      </c>
      <c r="BT185" s="642">
        <v>0</v>
      </c>
      <c r="BU185" s="642">
        <v>0</v>
      </c>
      <c r="BV185" s="644">
        <f t="shared" si="97"/>
        <v>1</v>
      </c>
      <c r="BW185" s="644">
        <f t="shared" si="97"/>
        <v>0</v>
      </c>
      <c r="BX185" s="44">
        <f t="shared" si="83"/>
        <v>1</v>
      </c>
      <c r="BY185" s="44">
        <f t="shared" si="83"/>
        <v>0</v>
      </c>
      <c r="BZ185" s="11">
        <f t="shared" si="84"/>
        <v>1</v>
      </c>
      <c r="CA185" s="14">
        <f t="shared" si="85"/>
        <v>1</v>
      </c>
      <c r="CB185" s="14">
        <f t="shared" si="85"/>
        <v>7</v>
      </c>
      <c r="CC185" s="13">
        <f t="shared" si="86"/>
        <v>1</v>
      </c>
      <c r="CD185" s="13">
        <f t="shared" si="86"/>
        <v>0</v>
      </c>
      <c r="CE185" s="13">
        <f t="shared" si="87"/>
        <v>2</v>
      </c>
      <c r="CF185" s="13">
        <f t="shared" si="87"/>
        <v>7</v>
      </c>
      <c r="CG185" s="289">
        <f t="shared" si="88"/>
        <v>9</v>
      </c>
      <c r="CJ185" s="1">
        <v>1</v>
      </c>
      <c r="CK185" s="6">
        <f t="shared" si="101"/>
        <v>4</v>
      </c>
      <c r="CL185" s="6">
        <v>0</v>
      </c>
      <c r="CM185" s="6">
        <v>1</v>
      </c>
      <c r="CN185" s="6">
        <f t="shared" si="102"/>
        <v>1</v>
      </c>
      <c r="CO185" s="6">
        <f t="shared" si="103"/>
        <v>8</v>
      </c>
    </row>
    <row r="186" spans="1:93" ht="15" x14ac:dyDescent="0.25">
      <c r="A186" s="1" t="s">
        <v>1541</v>
      </c>
      <c r="B186" s="6">
        <v>173</v>
      </c>
      <c r="C186" s="9">
        <v>173</v>
      </c>
      <c r="D186" s="641" t="s">
        <v>6</v>
      </c>
      <c r="E186" s="37" t="s">
        <v>21</v>
      </c>
      <c r="F186" s="645">
        <v>20319399</v>
      </c>
      <c r="G186" s="646" t="s">
        <v>440</v>
      </c>
      <c r="H186" s="9" t="s">
        <v>52</v>
      </c>
      <c r="I186" s="642">
        <v>0</v>
      </c>
      <c r="J186" s="642">
        <v>0</v>
      </c>
      <c r="K186" s="642">
        <v>0</v>
      </c>
      <c r="L186" s="642">
        <v>0</v>
      </c>
      <c r="M186" s="642">
        <v>0</v>
      </c>
      <c r="N186" s="642">
        <v>2</v>
      </c>
      <c r="O186" s="642">
        <v>1</v>
      </c>
      <c r="P186" s="642">
        <v>2</v>
      </c>
      <c r="Q186" s="14">
        <f t="shared" si="89"/>
        <v>1</v>
      </c>
      <c r="R186" s="14">
        <f t="shared" si="89"/>
        <v>4</v>
      </c>
      <c r="S186" s="10">
        <f t="shared" si="90"/>
        <v>5</v>
      </c>
      <c r="T186" s="642">
        <v>0</v>
      </c>
      <c r="U186" s="642">
        <v>0</v>
      </c>
      <c r="V186" s="642">
        <v>2</v>
      </c>
      <c r="W186" s="642">
        <v>1</v>
      </c>
      <c r="X186" s="642">
        <v>0</v>
      </c>
      <c r="Y186" s="642">
        <v>1</v>
      </c>
      <c r="Z186" s="623">
        <f t="shared" si="98"/>
        <v>2</v>
      </c>
      <c r="AA186" s="623">
        <f t="shared" si="98"/>
        <v>2</v>
      </c>
      <c r="AB186" s="10">
        <f t="shared" si="77"/>
        <v>4</v>
      </c>
      <c r="AC186" s="44">
        <f t="shared" si="91"/>
        <v>3</v>
      </c>
      <c r="AD186" s="44">
        <f t="shared" si="91"/>
        <v>6</v>
      </c>
      <c r="AE186" s="44">
        <f t="shared" si="78"/>
        <v>9</v>
      </c>
      <c r="AF186" s="12">
        <f t="shared" si="99"/>
        <v>1</v>
      </c>
      <c r="AG186" s="12">
        <f t="shared" si="100"/>
        <v>3</v>
      </c>
      <c r="AH186" s="10">
        <f t="shared" si="79"/>
        <v>4</v>
      </c>
      <c r="AI186" s="12">
        <f>VLOOKUP($F186,'Guru SertifikaSi'!$C$6:$G$675,'Guru SertifikaSi'!E$3,FALSE)</f>
        <v>2</v>
      </c>
      <c r="AJ186" s="12">
        <f>VLOOKUP($F186,'Guru SertifikaSi'!$C$6:$G$675,'Guru SertifikaSi'!F$3,FALSE)</f>
        <v>3</v>
      </c>
      <c r="AK186" s="10">
        <f t="shared" si="80"/>
        <v>5</v>
      </c>
      <c r="AL186" s="44">
        <f t="shared" si="81"/>
        <v>3</v>
      </c>
      <c r="AM186" s="44">
        <f t="shared" si="81"/>
        <v>6</v>
      </c>
      <c r="AN186" s="11">
        <f t="shared" si="82"/>
        <v>9</v>
      </c>
      <c r="AO186" s="642">
        <v>0</v>
      </c>
      <c r="AP186" s="642">
        <v>0</v>
      </c>
      <c r="AQ186" s="642">
        <v>0</v>
      </c>
      <c r="AR186" s="642">
        <v>0</v>
      </c>
      <c r="AS186" s="642">
        <v>0</v>
      </c>
      <c r="AT186" s="642">
        <v>0</v>
      </c>
      <c r="AU186" s="642">
        <v>0</v>
      </c>
      <c r="AV186" s="642">
        <v>0</v>
      </c>
      <c r="AW186" s="643">
        <v>0</v>
      </c>
      <c r="AX186" s="643">
        <v>0</v>
      </c>
      <c r="AY186" s="642">
        <v>3</v>
      </c>
      <c r="AZ186" s="642">
        <v>5</v>
      </c>
      <c r="BA186" s="642">
        <v>0</v>
      </c>
      <c r="BB186" s="642">
        <v>1</v>
      </c>
      <c r="BC186" s="642">
        <v>0</v>
      </c>
      <c r="BD186" s="642">
        <v>0</v>
      </c>
      <c r="BE186" s="13">
        <f t="shared" si="92"/>
        <v>0</v>
      </c>
      <c r="BF186" s="13">
        <f t="shared" si="92"/>
        <v>0</v>
      </c>
      <c r="BG186" s="10">
        <f t="shared" si="93"/>
        <v>0</v>
      </c>
      <c r="BH186" s="13">
        <f t="shared" si="94"/>
        <v>3</v>
      </c>
      <c r="BI186" s="13">
        <f t="shared" si="94"/>
        <v>6</v>
      </c>
      <c r="BJ186" s="10">
        <f t="shared" si="95"/>
        <v>9</v>
      </c>
      <c r="BK186" s="44">
        <f t="shared" si="96"/>
        <v>3</v>
      </c>
      <c r="BL186" s="44">
        <f t="shared" si="96"/>
        <v>6</v>
      </c>
      <c r="BM186" s="11">
        <f t="shared" si="96"/>
        <v>9</v>
      </c>
      <c r="BN186" s="642">
        <v>0</v>
      </c>
      <c r="BO186" s="642">
        <v>0</v>
      </c>
      <c r="BP186" s="642">
        <v>0</v>
      </c>
      <c r="BQ186" s="642">
        <v>0</v>
      </c>
      <c r="BR186" s="642">
        <v>0</v>
      </c>
      <c r="BS186" s="642">
        <v>0</v>
      </c>
      <c r="BT186" s="642">
        <v>1</v>
      </c>
      <c r="BU186" s="642">
        <v>1</v>
      </c>
      <c r="BV186" s="644">
        <f t="shared" si="97"/>
        <v>1</v>
      </c>
      <c r="BW186" s="644">
        <f t="shared" si="97"/>
        <v>1</v>
      </c>
      <c r="BX186" s="44">
        <f t="shared" si="83"/>
        <v>1</v>
      </c>
      <c r="BY186" s="44">
        <f t="shared" si="83"/>
        <v>1</v>
      </c>
      <c r="BZ186" s="11">
        <f t="shared" si="84"/>
        <v>2</v>
      </c>
      <c r="CA186" s="14">
        <f t="shared" si="85"/>
        <v>3</v>
      </c>
      <c r="CB186" s="14">
        <f t="shared" si="85"/>
        <v>6</v>
      </c>
      <c r="CC186" s="13">
        <f t="shared" si="86"/>
        <v>1</v>
      </c>
      <c r="CD186" s="13">
        <f t="shared" si="86"/>
        <v>1</v>
      </c>
      <c r="CE186" s="13">
        <f t="shared" si="87"/>
        <v>4</v>
      </c>
      <c r="CF186" s="13">
        <f t="shared" si="87"/>
        <v>7</v>
      </c>
      <c r="CG186" s="289">
        <f t="shared" si="88"/>
        <v>11</v>
      </c>
      <c r="CJ186" s="1">
        <v>1</v>
      </c>
      <c r="CK186" s="6">
        <f t="shared" si="101"/>
        <v>3</v>
      </c>
      <c r="CL186" s="6">
        <v>0</v>
      </c>
      <c r="CM186" s="6">
        <v>1</v>
      </c>
      <c r="CN186" s="6">
        <f t="shared" si="102"/>
        <v>3</v>
      </c>
      <c r="CO186" s="6">
        <f t="shared" si="103"/>
        <v>6</v>
      </c>
    </row>
    <row r="187" spans="1:93" ht="15" x14ac:dyDescent="0.25">
      <c r="A187" s="1" t="s">
        <v>1542</v>
      </c>
      <c r="B187" s="6">
        <v>174</v>
      </c>
      <c r="C187" s="9">
        <v>174</v>
      </c>
      <c r="D187" s="641" t="s">
        <v>6</v>
      </c>
      <c r="E187" s="37" t="s">
        <v>21</v>
      </c>
      <c r="F187" s="645">
        <v>20319398</v>
      </c>
      <c r="G187" s="646" t="s">
        <v>441</v>
      </c>
      <c r="H187" s="9" t="s">
        <v>52</v>
      </c>
      <c r="I187" s="642">
        <v>0</v>
      </c>
      <c r="J187" s="642">
        <v>0</v>
      </c>
      <c r="K187" s="642">
        <v>0</v>
      </c>
      <c r="L187" s="642">
        <v>0</v>
      </c>
      <c r="M187" s="642">
        <v>2</v>
      </c>
      <c r="N187" s="642">
        <v>0</v>
      </c>
      <c r="O187" s="642">
        <v>3</v>
      </c>
      <c r="P187" s="642">
        <v>2</v>
      </c>
      <c r="Q187" s="14">
        <f t="shared" si="89"/>
        <v>5</v>
      </c>
      <c r="R187" s="14">
        <f t="shared" si="89"/>
        <v>2</v>
      </c>
      <c r="S187" s="10">
        <f t="shared" si="90"/>
        <v>7</v>
      </c>
      <c r="T187" s="642">
        <v>0</v>
      </c>
      <c r="U187" s="642">
        <v>0</v>
      </c>
      <c r="V187" s="642">
        <v>1</v>
      </c>
      <c r="W187" s="642">
        <v>1</v>
      </c>
      <c r="X187" s="642">
        <v>0</v>
      </c>
      <c r="Y187" s="642">
        <v>0</v>
      </c>
      <c r="Z187" s="623">
        <f t="shared" si="98"/>
        <v>1</v>
      </c>
      <c r="AA187" s="623">
        <f t="shared" si="98"/>
        <v>1</v>
      </c>
      <c r="AB187" s="10">
        <f t="shared" si="77"/>
        <v>2</v>
      </c>
      <c r="AC187" s="44">
        <f t="shared" si="91"/>
        <v>6</v>
      </c>
      <c r="AD187" s="44">
        <f t="shared" si="91"/>
        <v>3</v>
      </c>
      <c r="AE187" s="44">
        <f t="shared" si="78"/>
        <v>9</v>
      </c>
      <c r="AF187" s="12">
        <f t="shared" si="99"/>
        <v>1</v>
      </c>
      <c r="AG187" s="12">
        <f t="shared" si="100"/>
        <v>2</v>
      </c>
      <c r="AH187" s="10">
        <f t="shared" si="79"/>
        <v>3</v>
      </c>
      <c r="AI187" s="12">
        <f>VLOOKUP($F187,'Guru SertifikaSi'!$C$6:$G$675,'Guru SertifikaSi'!E$3,FALSE)</f>
        <v>5</v>
      </c>
      <c r="AJ187" s="12">
        <f>VLOOKUP($F187,'Guru SertifikaSi'!$C$6:$G$675,'Guru SertifikaSi'!F$3,FALSE)</f>
        <v>1</v>
      </c>
      <c r="AK187" s="10">
        <f t="shared" si="80"/>
        <v>6</v>
      </c>
      <c r="AL187" s="44">
        <f t="shared" si="81"/>
        <v>6</v>
      </c>
      <c r="AM187" s="44">
        <f t="shared" si="81"/>
        <v>3</v>
      </c>
      <c r="AN187" s="11">
        <f t="shared" si="82"/>
        <v>9</v>
      </c>
      <c r="AO187" s="642">
        <v>0</v>
      </c>
      <c r="AP187" s="642">
        <v>0</v>
      </c>
      <c r="AQ187" s="642">
        <v>0</v>
      </c>
      <c r="AR187" s="642">
        <v>0</v>
      </c>
      <c r="AS187" s="642">
        <v>0</v>
      </c>
      <c r="AT187" s="642">
        <v>0</v>
      </c>
      <c r="AU187" s="642">
        <v>0</v>
      </c>
      <c r="AV187" s="642">
        <v>0</v>
      </c>
      <c r="AW187" s="643">
        <v>0</v>
      </c>
      <c r="AX187" s="643">
        <v>0</v>
      </c>
      <c r="AY187" s="642">
        <v>6</v>
      </c>
      <c r="AZ187" s="642">
        <v>3</v>
      </c>
      <c r="BA187" s="642">
        <v>0</v>
      </c>
      <c r="BB187" s="642">
        <v>0</v>
      </c>
      <c r="BC187" s="642">
        <v>0</v>
      </c>
      <c r="BD187" s="642">
        <v>0</v>
      </c>
      <c r="BE187" s="13">
        <f t="shared" si="92"/>
        <v>0</v>
      </c>
      <c r="BF187" s="13">
        <f t="shared" si="92"/>
        <v>0</v>
      </c>
      <c r="BG187" s="10">
        <f t="shared" si="93"/>
        <v>0</v>
      </c>
      <c r="BH187" s="13">
        <f t="shared" si="94"/>
        <v>6</v>
      </c>
      <c r="BI187" s="13">
        <f t="shared" si="94"/>
        <v>3</v>
      </c>
      <c r="BJ187" s="10">
        <f t="shared" si="95"/>
        <v>9</v>
      </c>
      <c r="BK187" s="44">
        <f t="shared" si="96"/>
        <v>6</v>
      </c>
      <c r="BL187" s="44">
        <f t="shared" si="96"/>
        <v>3</v>
      </c>
      <c r="BM187" s="11">
        <f t="shared" si="96"/>
        <v>9</v>
      </c>
      <c r="BN187" s="642">
        <v>0</v>
      </c>
      <c r="BO187" s="642">
        <v>0</v>
      </c>
      <c r="BP187" s="642">
        <v>0</v>
      </c>
      <c r="BQ187" s="642">
        <v>0</v>
      </c>
      <c r="BR187" s="642">
        <v>0</v>
      </c>
      <c r="BS187" s="642">
        <v>0</v>
      </c>
      <c r="BT187" s="642">
        <v>0</v>
      </c>
      <c r="BU187" s="642">
        <v>0</v>
      </c>
      <c r="BV187" s="644">
        <f t="shared" si="97"/>
        <v>0</v>
      </c>
      <c r="BW187" s="644">
        <f t="shared" si="97"/>
        <v>0</v>
      </c>
      <c r="BX187" s="44">
        <f t="shared" si="83"/>
        <v>0</v>
      </c>
      <c r="BY187" s="44">
        <f t="shared" si="83"/>
        <v>0</v>
      </c>
      <c r="BZ187" s="11">
        <f t="shared" si="84"/>
        <v>0</v>
      </c>
      <c r="CA187" s="14">
        <f t="shared" si="85"/>
        <v>6</v>
      </c>
      <c r="CB187" s="14">
        <f t="shared" si="85"/>
        <v>3</v>
      </c>
      <c r="CC187" s="13">
        <f t="shared" si="86"/>
        <v>0</v>
      </c>
      <c r="CD187" s="13">
        <f t="shared" si="86"/>
        <v>0</v>
      </c>
      <c r="CE187" s="13">
        <f t="shared" si="87"/>
        <v>6</v>
      </c>
      <c r="CF187" s="13">
        <f t="shared" si="87"/>
        <v>3</v>
      </c>
      <c r="CG187" s="289">
        <f t="shared" si="88"/>
        <v>9</v>
      </c>
      <c r="CJ187" s="1">
        <v>1</v>
      </c>
      <c r="CK187" s="6">
        <f t="shared" si="101"/>
        <v>3</v>
      </c>
      <c r="CL187" s="6">
        <v>0</v>
      </c>
      <c r="CM187" s="6">
        <v>1</v>
      </c>
      <c r="CN187" s="6">
        <f t="shared" si="102"/>
        <v>6</v>
      </c>
      <c r="CO187" s="6">
        <f t="shared" si="103"/>
        <v>4</v>
      </c>
    </row>
    <row r="188" spans="1:93" ht="15" x14ac:dyDescent="0.25">
      <c r="A188" s="1" t="s">
        <v>1543</v>
      </c>
      <c r="B188" s="6">
        <v>175</v>
      </c>
      <c r="C188" s="9">
        <v>175</v>
      </c>
      <c r="D188" s="641" t="s">
        <v>6</v>
      </c>
      <c r="E188" s="37" t="s">
        <v>21</v>
      </c>
      <c r="F188" s="645">
        <v>20319411</v>
      </c>
      <c r="G188" s="646" t="s">
        <v>442</v>
      </c>
      <c r="H188" s="9" t="s">
        <v>52</v>
      </c>
      <c r="I188" s="642">
        <v>0</v>
      </c>
      <c r="J188" s="642">
        <v>0</v>
      </c>
      <c r="K188" s="642">
        <v>0</v>
      </c>
      <c r="L188" s="642">
        <v>0</v>
      </c>
      <c r="M188" s="642">
        <v>1</v>
      </c>
      <c r="N188" s="642">
        <v>3</v>
      </c>
      <c r="O188" s="642">
        <v>2</v>
      </c>
      <c r="P188" s="642">
        <v>1</v>
      </c>
      <c r="Q188" s="14">
        <f t="shared" si="89"/>
        <v>3</v>
      </c>
      <c r="R188" s="14">
        <f t="shared" si="89"/>
        <v>4</v>
      </c>
      <c r="S188" s="10">
        <f t="shared" si="90"/>
        <v>7</v>
      </c>
      <c r="T188" s="642">
        <v>0</v>
      </c>
      <c r="U188" s="642">
        <v>0</v>
      </c>
      <c r="V188" s="642">
        <v>2</v>
      </c>
      <c r="W188" s="642">
        <v>3</v>
      </c>
      <c r="X188" s="642">
        <v>0</v>
      </c>
      <c r="Y188" s="642">
        <v>0</v>
      </c>
      <c r="Z188" s="623">
        <f t="shared" si="98"/>
        <v>2</v>
      </c>
      <c r="AA188" s="623">
        <f t="shared" si="98"/>
        <v>3</v>
      </c>
      <c r="AB188" s="10">
        <f t="shared" si="77"/>
        <v>5</v>
      </c>
      <c r="AC188" s="44">
        <f t="shared" si="91"/>
        <v>5</v>
      </c>
      <c r="AD188" s="44">
        <f t="shared" si="91"/>
        <v>7</v>
      </c>
      <c r="AE188" s="44">
        <f t="shared" si="78"/>
        <v>12</v>
      </c>
      <c r="AF188" s="12">
        <f t="shared" si="99"/>
        <v>1</v>
      </c>
      <c r="AG188" s="12">
        <f t="shared" si="100"/>
        <v>5</v>
      </c>
      <c r="AH188" s="10">
        <f t="shared" si="79"/>
        <v>6</v>
      </c>
      <c r="AI188" s="12">
        <f>VLOOKUP($F188,'Guru SertifikaSi'!$C$6:$G$675,'Guru SertifikaSi'!E$3,FALSE)</f>
        <v>4</v>
      </c>
      <c r="AJ188" s="12">
        <f>VLOOKUP($F188,'Guru SertifikaSi'!$C$6:$G$675,'Guru SertifikaSi'!F$3,FALSE)</f>
        <v>2</v>
      </c>
      <c r="AK188" s="10">
        <f t="shared" si="80"/>
        <v>6</v>
      </c>
      <c r="AL188" s="44">
        <f t="shared" si="81"/>
        <v>5</v>
      </c>
      <c r="AM188" s="44">
        <f t="shared" si="81"/>
        <v>7</v>
      </c>
      <c r="AN188" s="11">
        <f t="shared" si="82"/>
        <v>12</v>
      </c>
      <c r="AO188" s="642">
        <v>0</v>
      </c>
      <c r="AP188" s="642">
        <v>0</v>
      </c>
      <c r="AQ188" s="642">
        <v>0</v>
      </c>
      <c r="AR188" s="642">
        <v>0</v>
      </c>
      <c r="AS188" s="642">
        <v>0</v>
      </c>
      <c r="AT188" s="642">
        <v>1</v>
      </c>
      <c r="AU188" s="642">
        <v>0</v>
      </c>
      <c r="AV188" s="642">
        <v>0</v>
      </c>
      <c r="AW188" s="643">
        <v>0</v>
      </c>
      <c r="AX188" s="643">
        <v>0</v>
      </c>
      <c r="AY188" s="642">
        <v>5</v>
      </c>
      <c r="AZ188" s="642">
        <v>6</v>
      </c>
      <c r="BA188" s="642">
        <v>0</v>
      </c>
      <c r="BB188" s="642">
        <v>0</v>
      </c>
      <c r="BC188" s="642">
        <v>0</v>
      </c>
      <c r="BD188" s="642">
        <v>0</v>
      </c>
      <c r="BE188" s="13">
        <f t="shared" si="92"/>
        <v>0</v>
      </c>
      <c r="BF188" s="13">
        <f t="shared" si="92"/>
        <v>1</v>
      </c>
      <c r="BG188" s="10">
        <f t="shared" si="93"/>
        <v>1</v>
      </c>
      <c r="BH188" s="13">
        <f t="shared" si="94"/>
        <v>5</v>
      </c>
      <c r="BI188" s="13">
        <f t="shared" si="94"/>
        <v>6</v>
      </c>
      <c r="BJ188" s="10">
        <f t="shared" si="95"/>
        <v>11</v>
      </c>
      <c r="BK188" s="44">
        <f t="shared" si="96"/>
        <v>5</v>
      </c>
      <c r="BL188" s="44">
        <f t="shared" si="96"/>
        <v>7</v>
      </c>
      <c r="BM188" s="11">
        <f t="shared" si="96"/>
        <v>12</v>
      </c>
      <c r="BN188" s="642">
        <v>0</v>
      </c>
      <c r="BO188" s="642">
        <v>0</v>
      </c>
      <c r="BP188" s="642">
        <v>0</v>
      </c>
      <c r="BQ188" s="642">
        <v>0</v>
      </c>
      <c r="BR188" s="642">
        <v>0</v>
      </c>
      <c r="BS188" s="642">
        <v>0</v>
      </c>
      <c r="BT188" s="642">
        <v>0</v>
      </c>
      <c r="BU188" s="642">
        <v>0</v>
      </c>
      <c r="BV188" s="644">
        <f t="shared" si="97"/>
        <v>0</v>
      </c>
      <c r="BW188" s="644">
        <f t="shared" si="97"/>
        <v>0</v>
      </c>
      <c r="BX188" s="44">
        <f t="shared" si="83"/>
        <v>0</v>
      </c>
      <c r="BY188" s="44">
        <f t="shared" si="83"/>
        <v>0</v>
      </c>
      <c r="BZ188" s="11">
        <f t="shared" si="84"/>
        <v>0</v>
      </c>
      <c r="CA188" s="14">
        <f t="shared" si="85"/>
        <v>5</v>
      </c>
      <c r="CB188" s="14">
        <f t="shared" si="85"/>
        <v>7</v>
      </c>
      <c r="CC188" s="13">
        <f t="shared" si="86"/>
        <v>0</v>
      </c>
      <c r="CD188" s="13">
        <f t="shared" si="86"/>
        <v>0</v>
      </c>
      <c r="CE188" s="13">
        <f t="shared" si="87"/>
        <v>5</v>
      </c>
      <c r="CF188" s="13">
        <f t="shared" si="87"/>
        <v>7</v>
      </c>
      <c r="CG188" s="289">
        <f t="shared" si="88"/>
        <v>12</v>
      </c>
      <c r="CJ188" s="1">
        <v>1</v>
      </c>
      <c r="CK188" s="6">
        <f t="shared" si="101"/>
        <v>2</v>
      </c>
      <c r="CL188" s="6">
        <v>0</v>
      </c>
      <c r="CM188" s="6">
        <v>1</v>
      </c>
      <c r="CN188" s="6">
        <f t="shared" si="102"/>
        <v>5</v>
      </c>
      <c r="CO188" s="6">
        <f t="shared" si="103"/>
        <v>7</v>
      </c>
    </row>
    <row r="189" spans="1:93" ht="15" x14ac:dyDescent="0.25">
      <c r="A189" s="1" t="s">
        <v>1544</v>
      </c>
      <c r="B189" s="6">
        <v>176</v>
      </c>
      <c r="C189" s="9">
        <v>176</v>
      </c>
      <c r="D189" s="641" t="s">
        <v>6</v>
      </c>
      <c r="E189" s="37" t="s">
        <v>21</v>
      </c>
      <c r="F189" s="645">
        <v>20319410</v>
      </c>
      <c r="G189" s="646" t="s">
        <v>443</v>
      </c>
      <c r="H189" s="9" t="s">
        <v>52</v>
      </c>
      <c r="I189" s="642">
        <v>0</v>
      </c>
      <c r="J189" s="642">
        <v>0</v>
      </c>
      <c r="K189" s="642">
        <v>0</v>
      </c>
      <c r="L189" s="642">
        <v>0</v>
      </c>
      <c r="M189" s="642">
        <v>3</v>
      </c>
      <c r="N189" s="642">
        <v>0</v>
      </c>
      <c r="O189" s="642">
        <v>1</v>
      </c>
      <c r="P189" s="642">
        <v>1</v>
      </c>
      <c r="Q189" s="14">
        <f t="shared" si="89"/>
        <v>4</v>
      </c>
      <c r="R189" s="14">
        <f t="shared" si="89"/>
        <v>1</v>
      </c>
      <c r="S189" s="10">
        <f t="shared" si="90"/>
        <v>5</v>
      </c>
      <c r="T189" s="642">
        <v>0</v>
      </c>
      <c r="U189" s="642">
        <v>0</v>
      </c>
      <c r="V189" s="642">
        <v>3</v>
      </c>
      <c r="W189" s="642">
        <v>2</v>
      </c>
      <c r="X189" s="642">
        <v>1</v>
      </c>
      <c r="Y189" s="642">
        <v>0</v>
      </c>
      <c r="Z189" s="623">
        <f t="shared" si="98"/>
        <v>4</v>
      </c>
      <c r="AA189" s="623">
        <f t="shared" si="98"/>
        <v>2</v>
      </c>
      <c r="AB189" s="10">
        <f t="shared" si="77"/>
        <v>6</v>
      </c>
      <c r="AC189" s="44">
        <f t="shared" si="91"/>
        <v>8</v>
      </c>
      <c r="AD189" s="44">
        <f t="shared" si="91"/>
        <v>3</v>
      </c>
      <c r="AE189" s="44">
        <f t="shared" si="78"/>
        <v>11</v>
      </c>
      <c r="AF189" s="12">
        <f t="shared" si="99"/>
        <v>3</v>
      </c>
      <c r="AG189" s="12">
        <f t="shared" si="100"/>
        <v>3</v>
      </c>
      <c r="AH189" s="10">
        <f t="shared" si="79"/>
        <v>6</v>
      </c>
      <c r="AI189" s="12">
        <f>VLOOKUP($F189,'Guru SertifikaSi'!$C$6:$G$675,'Guru SertifikaSi'!E$3,FALSE)</f>
        <v>5</v>
      </c>
      <c r="AJ189" s="12">
        <f>VLOOKUP($F189,'Guru SertifikaSi'!$C$6:$G$675,'Guru SertifikaSi'!F$3,FALSE)</f>
        <v>0</v>
      </c>
      <c r="AK189" s="10">
        <f t="shared" si="80"/>
        <v>5</v>
      </c>
      <c r="AL189" s="44">
        <f t="shared" si="81"/>
        <v>8</v>
      </c>
      <c r="AM189" s="44">
        <f t="shared" si="81"/>
        <v>3</v>
      </c>
      <c r="AN189" s="11">
        <f t="shared" si="82"/>
        <v>11</v>
      </c>
      <c r="AO189" s="642">
        <v>0</v>
      </c>
      <c r="AP189" s="642">
        <v>0</v>
      </c>
      <c r="AQ189" s="642">
        <v>0</v>
      </c>
      <c r="AR189" s="642">
        <v>0</v>
      </c>
      <c r="AS189" s="642">
        <v>0</v>
      </c>
      <c r="AT189" s="642">
        <v>0</v>
      </c>
      <c r="AU189" s="642">
        <v>0</v>
      </c>
      <c r="AV189" s="642">
        <v>0</v>
      </c>
      <c r="AW189" s="643">
        <v>0</v>
      </c>
      <c r="AX189" s="643">
        <v>0</v>
      </c>
      <c r="AY189" s="642">
        <v>8</v>
      </c>
      <c r="AZ189" s="642">
        <v>3</v>
      </c>
      <c r="BA189" s="642">
        <v>0</v>
      </c>
      <c r="BB189" s="642">
        <v>0</v>
      </c>
      <c r="BC189" s="642">
        <v>0</v>
      </c>
      <c r="BD189" s="642">
        <v>0</v>
      </c>
      <c r="BE189" s="13">
        <f t="shared" si="92"/>
        <v>0</v>
      </c>
      <c r="BF189" s="13">
        <f t="shared" si="92"/>
        <v>0</v>
      </c>
      <c r="BG189" s="10">
        <f t="shared" si="93"/>
        <v>0</v>
      </c>
      <c r="BH189" s="13">
        <f t="shared" si="94"/>
        <v>8</v>
      </c>
      <c r="BI189" s="13">
        <f t="shared" si="94"/>
        <v>3</v>
      </c>
      <c r="BJ189" s="10">
        <f t="shared" si="95"/>
        <v>11</v>
      </c>
      <c r="BK189" s="44">
        <f t="shared" si="96"/>
        <v>8</v>
      </c>
      <c r="BL189" s="44">
        <f t="shared" si="96"/>
        <v>3</v>
      </c>
      <c r="BM189" s="11">
        <f t="shared" si="96"/>
        <v>11</v>
      </c>
      <c r="BN189" s="642">
        <v>0</v>
      </c>
      <c r="BO189" s="642">
        <v>0</v>
      </c>
      <c r="BP189" s="642">
        <v>0</v>
      </c>
      <c r="BQ189" s="642">
        <v>0</v>
      </c>
      <c r="BR189" s="642">
        <v>0</v>
      </c>
      <c r="BS189" s="642">
        <v>0</v>
      </c>
      <c r="BT189" s="642">
        <v>0</v>
      </c>
      <c r="BU189" s="642">
        <v>0</v>
      </c>
      <c r="BV189" s="644">
        <f t="shared" si="97"/>
        <v>0</v>
      </c>
      <c r="BW189" s="644">
        <f t="shared" si="97"/>
        <v>0</v>
      </c>
      <c r="BX189" s="44">
        <f t="shared" si="83"/>
        <v>0</v>
      </c>
      <c r="BY189" s="44">
        <f t="shared" si="83"/>
        <v>0</v>
      </c>
      <c r="BZ189" s="11">
        <f t="shared" si="84"/>
        <v>0</v>
      </c>
      <c r="CA189" s="14">
        <f t="shared" si="85"/>
        <v>8</v>
      </c>
      <c r="CB189" s="14">
        <f t="shared" si="85"/>
        <v>3</v>
      </c>
      <c r="CC189" s="13">
        <f t="shared" si="86"/>
        <v>0</v>
      </c>
      <c r="CD189" s="13">
        <f t="shared" si="86"/>
        <v>0</v>
      </c>
      <c r="CE189" s="13">
        <f t="shared" si="87"/>
        <v>8</v>
      </c>
      <c r="CF189" s="13">
        <f t="shared" si="87"/>
        <v>3</v>
      </c>
      <c r="CG189" s="289">
        <f t="shared" si="88"/>
        <v>11</v>
      </c>
      <c r="CJ189" s="1">
        <v>1</v>
      </c>
      <c r="CK189" s="6">
        <f t="shared" si="101"/>
        <v>2</v>
      </c>
      <c r="CL189" s="6">
        <v>0</v>
      </c>
      <c r="CM189" s="6">
        <v>1</v>
      </c>
      <c r="CN189" s="6">
        <f t="shared" si="102"/>
        <v>8</v>
      </c>
      <c r="CO189" s="6">
        <f t="shared" si="103"/>
        <v>4</v>
      </c>
    </row>
    <row r="190" spans="1:93" ht="15" x14ac:dyDescent="0.25">
      <c r="A190" s="1" t="s">
        <v>1545</v>
      </c>
      <c r="B190" s="6">
        <v>177</v>
      </c>
      <c r="C190" s="9">
        <v>177</v>
      </c>
      <c r="D190" s="641" t="s">
        <v>6</v>
      </c>
      <c r="E190" s="37" t="s">
        <v>21</v>
      </c>
      <c r="F190" s="645">
        <v>20319409</v>
      </c>
      <c r="G190" s="646" t="s">
        <v>444</v>
      </c>
      <c r="H190" s="9" t="s">
        <v>52</v>
      </c>
      <c r="I190" s="642">
        <v>0</v>
      </c>
      <c r="J190" s="642">
        <v>0</v>
      </c>
      <c r="K190" s="642">
        <v>0</v>
      </c>
      <c r="L190" s="642">
        <v>0</v>
      </c>
      <c r="M190" s="642">
        <v>1</v>
      </c>
      <c r="N190" s="642">
        <v>1</v>
      </c>
      <c r="O190" s="642">
        <v>1</v>
      </c>
      <c r="P190" s="642">
        <v>1</v>
      </c>
      <c r="Q190" s="14">
        <f t="shared" si="89"/>
        <v>2</v>
      </c>
      <c r="R190" s="14">
        <f t="shared" si="89"/>
        <v>2</v>
      </c>
      <c r="S190" s="10">
        <f t="shared" si="90"/>
        <v>4</v>
      </c>
      <c r="T190" s="642">
        <v>0</v>
      </c>
      <c r="U190" s="642">
        <v>0</v>
      </c>
      <c r="V190" s="642">
        <v>0</v>
      </c>
      <c r="W190" s="642">
        <v>2</v>
      </c>
      <c r="X190" s="642">
        <v>0</v>
      </c>
      <c r="Y190" s="642">
        <v>1</v>
      </c>
      <c r="Z190" s="623">
        <f t="shared" si="98"/>
        <v>0</v>
      </c>
      <c r="AA190" s="623">
        <f t="shared" si="98"/>
        <v>3</v>
      </c>
      <c r="AB190" s="10">
        <f t="shared" si="77"/>
        <v>3</v>
      </c>
      <c r="AC190" s="44">
        <f t="shared" si="91"/>
        <v>2</v>
      </c>
      <c r="AD190" s="44">
        <f t="shared" si="91"/>
        <v>5</v>
      </c>
      <c r="AE190" s="44">
        <f t="shared" si="78"/>
        <v>7</v>
      </c>
      <c r="AF190" s="12">
        <f t="shared" si="99"/>
        <v>0</v>
      </c>
      <c r="AG190" s="12">
        <f t="shared" si="100"/>
        <v>3</v>
      </c>
      <c r="AH190" s="10">
        <f t="shared" si="79"/>
        <v>3</v>
      </c>
      <c r="AI190" s="12">
        <f>VLOOKUP($F190,'Guru SertifikaSi'!$C$6:$G$675,'Guru SertifikaSi'!E$3,FALSE)</f>
        <v>2</v>
      </c>
      <c r="AJ190" s="12">
        <f>VLOOKUP($F190,'Guru SertifikaSi'!$C$6:$G$675,'Guru SertifikaSi'!F$3,FALSE)</f>
        <v>2</v>
      </c>
      <c r="AK190" s="10">
        <f t="shared" si="80"/>
        <v>4</v>
      </c>
      <c r="AL190" s="44">
        <f t="shared" si="81"/>
        <v>2</v>
      </c>
      <c r="AM190" s="44">
        <f t="shared" si="81"/>
        <v>5</v>
      </c>
      <c r="AN190" s="11">
        <f t="shared" si="82"/>
        <v>7</v>
      </c>
      <c r="AO190" s="642">
        <v>0</v>
      </c>
      <c r="AP190" s="642">
        <v>0</v>
      </c>
      <c r="AQ190" s="642">
        <v>0</v>
      </c>
      <c r="AR190" s="642">
        <v>0</v>
      </c>
      <c r="AS190" s="642">
        <v>0</v>
      </c>
      <c r="AT190" s="642">
        <v>0</v>
      </c>
      <c r="AU190" s="642">
        <v>0</v>
      </c>
      <c r="AV190" s="642">
        <v>0</v>
      </c>
      <c r="AW190" s="643">
        <v>0</v>
      </c>
      <c r="AX190" s="643">
        <v>0</v>
      </c>
      <c r="AY190" s="642">
        <v>2</v>
      </c>
      <c r="AZ190" s="642">
        <v>5</v>
      </c>
      <c r="BA190" s="642">
        <v>0</v>
      </c>
      <c r="BB190" s="642">
        <v>0</v>
      </c>
      <c r="BC190" s="642">
        <v>0</v>
      </c>
      <c r="BD190" s="642">
        <v>0</v>
      </c>
      <c r="BE190" s="13">
        <f t="shared" si="92"/>
        <v>0</v>
      </c>
      <c r="BF190" s="13">
        <f t="shared" si="92"/>
        <v>0</v>
      </c>
      <c r="BG190" s="10">
        <f t="shared" si="93"/>
        <v>0</v>
      </c>
      <c r="BH190" s="13">
        <f t="shared" si="94"/>
        <v>2</v>
      </c>
      <c r="BI190" s="13">
        <f t="shared" si="94"/>
        <v>5</v>
      </c>
      <c r="BJ190" s="10">
        <f t="shared" si="95"/>
        <v>7</v>
      </c>
      <c r="BK190" s="44">
        <f t="shared" si="96"/>
        <v>2</v>
      </c>
      <c r="BL190" s="44">
        <f t="shared" si="96"/>
        <v>5</v>
      </c>
      <c r="BM190" s="11">
        <f t="shared" si="96"/>
        <v>7</v>
      </c>
      <c r="BN190" s="642">
        <v>0</v>
      </c>
      <c r="BO190" s="642">
        <v>0</v>
      </c>
      <c r="BP190" s="642">
        <v>0</v>
      </c>
      <c r="BQ190" s="642">
        <v>0</v>
      </c>
      <c r="BR190" s="642">
        <v>0</v>
      </c>
      <c r="BS190" s="642">
        <v>0</v>
      </c>
      <c r="BT190" s="642">
        <v>1</v>
      </c>
      <c r="BU190" s="642">
        <v>0</v>
      </c>
      <c r="BV190" s="644">
        <f t="shared" si="97"/>
        <v>1</v>
      </c>
      <c r="BW190" s="644">
        <f t="shared" si="97"/>
        <v>0</v>
      </c>
      <c r="BX190" s="44">
        <f t="shared" si="83"/>
        <v>1</v>
      </c>
      <c r="BY190" s="44">
        <f t="shared" si="83"/>
        <v>0</v>
      </c>
      <c r="BZ190" s="11">
        <f t="shared" si="84"/>
        <v>1</v>
      </c>
      <c r="CA190" s="14">
        <f t="shared" si="85"/>
        <v>2</v>
      </c>
      <c r="CB190" s="14">
        <f t="shared" si="85"/>
        <v>5</v>
      </c>
      <c r="CC190" s="13">
        <f t="shared" si="86"/>
        <v>1</v>
      </c>
      <c r="CD190" s="13">
        <f t="shared" si="86"/>
        <v>0</v>
      </c>
      <c r="CE190" s="13">
        <f t="shared" si="87"/>
        <v>3</v>
      </c>
      <c r="CF190" s="13">
        <f t="shared" si="87"/>
        <v>5</v>
      </c>
      <c r="CG190" s="289">
        <f t="shared" si="88"/>
        <v>8</v>
      </c>
      <c r="CJ190" s="1">
        <v>1</v>
      </c>
      <c r="CK190" s="6">
        <f t="shared" si="101"/>
        <v>2</v>
      </c>
      <c r="CL190" s="6">
        <v>0</v>
      </c>
      <c r="CM190" s="6">
        <v>1</v>
      </c>
      <c r="CN190" s="6">
        <f t="shared" si="102"/>
        <v>2</v>
      </c>
      <c r="CO190" s="6">
        <f t="shared" si="103"/>
        <v>6</v>
      </c>
    </row>
    <row r="191" spans="1:93" ht="15" x14ac:dyDescent="0.25">
      <c r="A191" s="1" t="s">
        <v>1546</v>
      </c>
      <c r="B191" s="6">
        <v>178</v>
      </c>
      <c r="C191" s="9">
        <v>178</v>
      </c>
      <c r="D191" s="641" t="s">
        <v>6</v>
      </c>
      <c r="E191" s="37" t="s">
        <v>21</v>
      </c>
      <c r="F191" s="645">
        <v>20319408</v>
      </c>
      <c r="G191" s="646" t="s">
        <v>445</v>
      </c>
      <c r="H191" s="9" t="s">
        <v>52</v>
      </c>
      <c r="I191" s="642">
        <v>0</v>
      </c>
      <c r="J191" s="642">
        <v>0</v>
      </c>
      <c r="K191" s="642">
        <v>0</v>
      </c>
      <c r="L191" s="642">
        <v>0</v>
      </c>
      <c r="M191" s="642">
        <v>1</v>
      </c>
      <c r="N191" s="642">
        <v>1</v>
      </c>
      <c r="O191" s="642">
        <v>1</v>
      </c>
      <c r="P191" s="642">
        <v>2</v>
      </c>
      <c r="Q191" s="14">
        <f t="shared" si="89"/>
        <v>2</v>
      </c>
      <c r="R191" s="14">
        <f t="shared" si="89"/>
        <v>3</v>
      </c>
      <c r="S191" s="10">
        <f t="shared" si="90"/>
        <v>5</v>
      </c>
      <c r="T191" s="642">
        <v>0</v>
      </c>
      <c r="U191" s="642">
        <v>0</v>
      </c>
      <c r="V191" s="642">
        <v>2</v>
      </c>
      <c r="W191" s="642">
        <v>2</v>
      </c>
      <c r="X191" s="642">
        <v>0</v>
      </c>
      <c r="Y191" s="642">
        <v>0</v>
      </c>
      <c r="Z191" s="623">
        <f t="shared" si="98"/>
        <v>2</v>
      </c>
      <c r="AA191" s="623">
        <f t="shared" si="98"/>
        <v>2</v>
      </c>
      <c r="AB191" s="10">
        <f t="shared" si="77"/>
        <v>4</v>
      </c>
      <c r="AC191" s="44">
        <f t="shared" si="91"/>
        <v>4</v>
      </c>
      <c r="AD191" s="44">
        <f t="shared" si="91"/>
        <v>5</v>
      </c>
      <c r="AE191" s="44">
        <f t="shared" si="78"/>
        <v>9</v>
      </c>
      <c r="AF191" s="12">
        <f t="shared" si="99"/>
        <v>2</v>
      </c>
      <c r="AG191" s="12">
        <f t="shared" si="100"/>
        <v>3</v>
      </c>
      <c r="AH191" s="10">
        <f t="shared" si="79"/>
        <v>5</v>
      </c>
      <c r="AI191" s="12">
        <f>VLOOKUP($F191,'Guru SertifikaSi'!$C$6:$G$675,'Guru SertifikaSi'!E$3,FALSE)</f>
        <v>2</v>
      </c>
      <c r="AJ191" s="12">
        <f>VLOOKUP($F191,'Guru SertifikaSi'!$C$6:$G$675,'Guru SertifikaSi'!F$3,FALSE)</f>
        <v>2</v>
      </c>
      <c r="AK191" s="10">
        <f t="shared" si="80"/>
        <v>4</v>
      </c>
      <c r="AL191" s="44">
        <f t="shared" si="81"/>
        <v>4</v>
      </c>
      <c r="AM191" s="44">
        <f t="shared" si="81"/>
        <v>5</v>
      </c>
      <c r="AN191" s="11">
        <f t="shared" si="82"/>
        <v>9</v>
      </c>
      <c r="AO191" s="642">
        <v>0</v>
      </c>
      <c r="AP191" s="642">
        <v>0</v>
      </c>
      <c r="AQ191" s="642">
        <v>0</v>
      </c>
      <c r="AR191" s="642">
        <v>0</v>
      </c>
      <c r="AS191" s="642">
        <v>0</v>
      </c>
      <c r="AT191" s="642">
        <v>0</v>
      </c>
      <c r="AU191" s="642">
        <v>0</v>
      </c>
      <c r="AV191" s="642">
        <v>0</v>
      </c>
      <c r="AW191" s="643">
        <v>0</v>
      </c>
      <c r="AX191" s="643">
        <v>0</v>
      </c>
      <c r="AY191" s="642">
        <v>4</v>
      </c>
      <c r="AZ191" s="642">
        <v>5</v>
      </c>
      <c r="BA191" s="642">
        <v>0</v>
      </c>
      <c r="BB191" s="642">
        <v>0</v>
      </c>
      <c r="BC191" s="642">
        <v>0</v>
      </c>
      <c r="BD191" s="642">
        <v>0</v>
      </c>
      <c r="BE191" s="13">
        <f t="shared" si="92"/>
        <v>0</v>
      </c>
      <c r="BF191" s="13">
        <f t="shared" si="92"/>
        <v>0</v>
      </c>
      <c r="BG191" s="10">
        <f t="shared" si="93"/>
        <v>0</v>
      </c>
      <c r="BH191" s="13">
        <f t="shared" si="94"/>
        <v>4</v>
      </c>
      <c r="BI191" s="13">
        <f t="shared" si="94"/>
        <v>5</v>
      </c>
      <c r="BJ191" s="10">
        <f t="shared" si="95"/>
        <v>9</v>
      </c>
      <c r="BK191" s="44">
        <f t="shared" si="96"/>
        <v>4</v>
      </c>
      <c r="BL191" s="44">
        <f t="shared" si="96"/>
        <v>5</v>
      </c>
      <c r="BM191" s="11">
        <f t="shared" si="96"/>
        <v>9</v>
      </c>
      <c r="BN191" s="642">
        <v>0</v>
      </c>
      <c r="BO191" s="642">
        <v>0</v>
      </c>
      <c r="BP191" s="642">
        <v>0</v>
      </c>
      <c r="BQ191" s="642">
        <v>0</v>
      </c>
      <c r="BR191" s="642">
        <v>0</v>
      </c>
      <c r="BS191" s="642">
        <v>0</v>
      </c>
      <c r="BT191" s="642">
        <v>0</v>
      </c>
      <c r="BU191" s="642">
        <v>0</v>
      </c>
      <c r="BV191" s="644">
        <f t="shared" si="97"/>
        <v>0</v>
      </c>
      <c r="BW191" s="644">
        <f t="shared" si="97"/>
        <v>0</v>
      </c>
      <c r="BX191" s="44">
        <f t="shared" si="83"/>
        <v>0</v>
      </c>
      <c r="BY191" s="44">
        <f t="shared" si="83"/>
        <v>0</v>
      </c>
      <c r="BZ191" s="11">
        <f t="shared" si="84"/>
        <v>0</v>
      </c>
      <c r="CA191" s="14">
        <f t="shared" si="85"/>
        <v>4</v>
      </c>
      <c r="CB191" s="14">
        <f t="shared" si="85"/>
        <v>5</v>
      </c>
      <c r="CC191" s="13">
        <f t="shared" si="86"/>
        <v>0</v>
      </c>
      <c r="CD191" s="13">
        <f t="shared" si="86"/>
        <v>0</v>
      </c>
      <c r="CE191" s="13">
        <f t="shared" si="87"/>
        <v>4</v>
      </c>
      <c r="CF191" s="13">
        <f t="shared" si="87"/>
        <v>5</v>
      </c>
      <c r="CG191" s="289">
        <f t="shared" si="88"/>
        <v>9</v>
      </c>
      <c r="CJ191" s="1">
        <v>1</v>
      </c>
      <c r="CK191" s="6">
        <f t="shared" si="101"/>
        <v>3</v>
      </c>
      <c r="CL191" s="6">
        <v>0</v>
      </c>
      <c r="CM191" s="6">
        <v>1</v>
      </c>
      <c r="CN191" s="6">
        <f t="shared" si="102"/>
        <v>4</v>
      </c>
      <c r="CO191" s="6">
        <f t="shared" si="103"/>
        <v>6</v>
      </c>
    </row>
    <row r="192" spans="1:93" ht="15" x14ac:dyDescent="0.25">
      <c r="A192" s="1" t="s">
        <v>1547</v>
      </c>
      <c r="B192" s="6">
        <v>179</v>
      </c>
      <c r="C192" s="9">
        <v>179</v>
      </c>
      <c r="D192" s="641" t="s">
        <v>6</v>
      </c>
      <c r="E192" s="37" t="s">
        <v>21</v>
      </c>
      <c r="F192" s="645">
        <v>20340710</v>
      </c>
      <c r="G192" s="646" t="s">
        <v>446</v>
      </c>
      <c r="H192" s="9" t="s">
        <v>52</v>
      </c>
      <c r="I192" s="642">
        <v>0</v>
      </c>
      <c r="J192" s="642">
        <v>0</v>
      </c>
      <c r="K192" s="642">
        <v>0</v>
      </c>
      <c r="L192" s="642">
        <v>0</v>
      </c>
      <c r="M192" s="642">
        <v>1</v>
      </c>
      <c r="N192" s="642">
        <v>3</v>
      </c>
      <c r="O192" s="642">
        <v>0</v>
      </c>
      <c r="P192" s="642">
        <v>1</v>
      </c>
      <c r="Q192" s="14">
        <f t="shared" si="89"/>
        <v>1</v>
      </c>
      <c r="R192" s="14">
        <f t="shared" si="89"/>
        <v>4</v>
      </c>
      <c r="S192" s="10">
        <f t="shared" si="90"/>
        <v>5</v>
      </c>
      <c r="T192" s="642">
        <v>0</v>
      </c>
      <c r="U192" s="642">
        <v>0</v>
      </c>
      <c r="V192" s="642">
        <v>3</v>
      </c>
      <c r="W192" s="642">
        <v>1</v>
      </c>
      <c r="X192" s="642">
        <v>0</v>
      </c>
      <c r="Y192" s="642">
        <v>0</v>
      </c>
      <c r="Z192" s="623">
        <f t="shared" si="98"/>
        <v>3</v>
      </c>
      <c r="AA192" s="623">
        <f t="shared" si="98"/>
        <v>1</v>
      </c>
      <c r="AB192" s="10">
        <f t="shared" si="77"/>
        <v>4</v>
      </c>
      <c r="AC192" s="44">
        <f t="shared" si="91"/>
        <v>4</v>
      </c>
      <c r="AD192" s="44">
        <f t="shared" si="91"/>
        <v>5</v>
      </c>
      <c r="AE192" s="44">
        <f t="shared" si="78"/>
        <v>9</v>
      </c>
      <c r="AF192" s="12">
        <f t="shared" si="99"/>
        <v>3</v>
      </c>
      <c r="AG192" s="12">
        <f t="shared" si="100"/>
        <v>4</v>
      </c>
      <c r="AH192" s="10">
        <f t="shared" si="79"/>
        <v>7</v>
      </c>
      <c r="AI192" s="12">
        <f>VLOOKUP($F192,'Guru SertifikaSi'!$C$6:$G$675,'Guru SertifikaSi'!E$3,FALSE)</f>
        <v>1</v>
      </c>
      <c r="AJ192" s="12">
        <f>VLOOKUP($F192,'Guru SertifikaSi'!$C$6:$G$675,'Guru SertifikaSi'!F$3,FALSE)</f>
        <v>1</v>
      </c>
      <c r="AK192" s="10">
        <f t="shared" si="80"/>
        <v>2</v>
      </c>
      <c r="AL192" s="44">
        <f t="shared" si="81"/>
        <v>4</v>
      </c>
      <c r="AM192" s="44">
        <f t="shared" si="81"/>
        <v>5</v>
      </c>
      <c r="AN192" s="11">
        <f t="shared" si="82"/>
        <v>9</v>
      </c>
      <c r="AO192" s="642">
        <v>1</v>
      </c>
      <c r="AP192" s="642">
        <v>0</v>
      </c>
      <c r="AQ192" s="642">
        <v>0</v>
      </c>
      <c r="AR192" s="642">
        <v>0</v>
      </c>
      <c r="AS192" s="642">
        <v>0</v>
      </c>
      <c r="AT192" s="642">
        <v>0</v>
      </c>
      <c r="AU192" s="642">
        <v>0</v>
      </c>
      <c r="AV192" s="642">
        <v>0</v>
      </c>
      <c r="AW192" s="643">
        <v>0</v>
      </c>
      <c r="AX192" s="643">
        <v>0</v>
      </c>
      <c r="AY192" s="642">
        <v>3</v>
      </c>
      <c r="AZ192" s="642">
        <v>5</v>
      </c>
      <c r="BA192" s="642">
        <v>0</v>
      </c>
      <c r="BB192" s="642">
        <v>0</v>
      </c>
      <c r="BC192" s="642">
        <v>0</v>
      </c>
      <c r="BD192" s="642">
        <v>0</v>
      </c>
      <c r="BE192" s="13">
        <f t="shared" si="92"/>
        <v>1</v>
      </c>
      <c r="BF192" s="13">
        <f t="shared" si="92"/>
        <v>0</v>
      </c>
      <c r="BG192" s="10">
        <f t="shared" si="93"/>
        <v>1</v>
      </c>
      <c r="BH192" s="13">
        <f t="shared" si="94"/>
        <v>3</v>
      </c>
      <c r="BI192" s="13">
        <f t="shared" si="94"/>
        <v>5</v>
      </c>
      <c r="BJ192" s="10">
        <f t="shared" si="95"/>
        <v>8</v>
      </c>
      <c r="BK192" s="44">
        <f t="shared" si="96"/>
        <v>4</v>
      </c>
      <c r="BL192" s="44">
        <f t="shared" si="96"/>
        <v>5</v>
      </c>
      <c r="BM192" s="11">
        <f t="shared" si="96"/>
        <v>9</v>
      </c>
      <c r="BN192" s="642">
        <v>0</v>
      </c>
      <c r="BO192" s="642">
        <v>0</v>
      </c>
      <c r="BP192" s="642">
        <v>0</v>
      </c>
      <c r="BQ192" s="642">
        <v>0</v>
      </c>
      <c r="BR192" s="642">
        <v>0</v>
      </c>
      <c r="BS192" s="642">
        <v>0</v>
      </c>
      <c r="BT192" s="642">
        <v>0</v>
      </c>
      <c r="BU192" s="642">
        <v>0</v>
      </c>
      <c r="BV192" s="644">
        <f t="shared" si="97"/>
        <v>0</v>
      </c>
      <c r="BW192" s="644">
        <f t="shared" si="97"/>
        <v>0</v>
      </c>
      <c r="BX192" s="44">
        <f t="shared" si="83"/>
        <v>0</v>
      </c>
      <c r="BY192" s="44">
        <f t="shared" si="83"/>
        <v>0</v>
      </c>
      <c r="BZ192" s="11">
        <f t="shared" si="84"/>
        <v>0</v>
      </c>
      <c r="CA192" s="14">
        <f t="shared" si="85"/>
        <v>4</v>
      </c>
      <c r="CB192" s="14">
        <f t="shared" si="85"/>
        <v>5</v>
      </c>
      <c r="CC192" s="13">
        <f t="shared" si="86"/>
        <v>0</v>
      </c>
      <c r="CD192" s="13">
        <f t="shared" si="86"/>
        <v>0</v>
      </c>
      <c r="CE192" s="13">
        <f t="shared" si="87"/>
        <v>4</v>
      </c>
      <c r="CF192" s="13">
        <f t="shared" si="87"/>
        <v>5</v>
      </c>
      <c r="CG192" s="289">
        <f t="shared" si="88"/>
        <v>9</v>
      </c>
      <c r="CJ192" s="1">
        <v>1</v>
      </c>
      <c r="CK192" s="6">
        <f t="shared" si="101"/>
        <v>2</v>
      </c>
      <c r="CL192" s="6">
        <v>0</v>
      </c>
      <c r="CM192" s="6">
        <v>1</v>
      </c>
      <c r="CN192" s="6">
        <f t="shared" si="102"/>
        <v>3</v>
      </c>
      <c r="CO192" s="6">
        <f t="shared" si="103"/>
        <v>6</v>
      </c>
    </row>
    <row r="193" spans="1:93" ht="15" x14ac:dyDescent="0.25">
      <c r="A193" s="1" t="s">
        <v>1548</v>
      </c>
      <c r="B193" s="6">
        <v>180</v>
      </c>
      <c r="C193" s="9">
        <v>180</v>
      </c>
      <c r="D193" s="641" t="s">
        <v>6</v>
      </c>
      <c r="E193" s="37" t="s">
        <v>21</v>
      </c>
      <c r="F193" s="645">
        <v>20340711</v>
      </c>
      <c r="G193" s="646" t="s">
        <v>447</v>
      </c>
      <c r="H193" s="9" t="s">
        <v>52</v>
      </c>
      <c r="I193" s="642">
        <v>0</v>
      </c>
      <c r="J193" s="642">
        <v>1</v>
      </c>
      <c r="K193" s="642">
        <v>0</v>
      </c>
      <c r="L193" s="642">
        <v>0</v>
      </c>
      <c r="M193" s="642">
        <v>1</v>
      </c>
      <c r="N193" s="642">
        <v>0</v>
      </c>
      <c r="O193" s="642">
        <v>1</v>
      </c>
      <c r="P193" s="642">
        <v>1</v>
      </c>
      <c r="Q193" s="14">
        <f t="shared" si="89"/>
        <v>2</v>
      </c>
      <c r="R193" s="14">
        <f t="shared" si="89"/>
        <v>2</v>
      </c>
      <c r="S193" s="10">
        <f t="shared" si="90"/>
        <v>4</v>
      </c>
      <c r="T193" s="642">
        <v>0</v>
      </c>
      <c r="U193" s="642">
        <v>0</v>
      </c>
      <c r="V193" s="642">
        <v>0</v>
      </c>
      <c r="W193" s="642">
        <v>2</v>
      </c>
      <c r="X193" s="642">
        <v>1</v>
      </c>
      <c r="Y193" s="642">
        <v>0</v>
      </c>
      <c r="Z193" s="623">
        <f t="shared" si="98"/>
        <v>1</v>
      </c>
      <c r="AA193" s="623">
        <f t="shared" si="98"/>
        <v>2</v>
      </c>
      <c r="AB193" s="10">
        <f t="shared" si="77"/>
        <v>3</v>
      </c>
      <c r="AC193" s="44">
        <f t="shared" si="91"/>
        <v>3</v>
      </c>
      <c r="AD193" s="44">
        <f t="shared" si="91"/>
        <v>4</v>
      </c>
      <c r="AE193" s="44">
        <f t="shared" si="78"/>
        <v>7</v>
      </c>
      <c r="AF193" s="12">
        <f t="shared" si="99"/>
        <v>1</v>
      </c>
      <c r="AG193" s="12">
        <f t="shared" si="100"/>
        <v>3</v>
      </c>
      <c r="AH193" s="10">
        <f t="shared" si="79"/>
        <v>4</v>
      </c>
      <c r="AI193" s="12">
        <f>VLOOKUP($F193,'Guru SertifikaSi'!$C$6:$G$675,'Guru SertifikaSi'!E$3,FALSE)</f>
        <v>2</v>
      </c>
      <c r="AJ193" s="12">
        <f>VLOOKUP($F193,'Guru SertifikaSi'!$C$6:$G$675,'Guru SertifikaSi'!F$3,FALSE)</f>
        <v>1</v>
      </c>
      <c r="AK193" s="10">
        <f t="shared" si="80"/>
        <v>3</v>
      </c>
      <c r="AL193" s="44">
        <f t="shared" si="81"/>
        <v>3</v>
      </c>
      <c r="AM193" s="44">
        <f t="shared" si="81"/>
        <v>4</v>
      </c>
      <c r="AN193" s="11">
        <f t="shared" si="82"/>
        <v>7</v>
      </c>
      <c r="AO193" s="642">
        <v>0</v>
      </c>
      <c r="AP193" s="642">
        <v>1</v>
      </c>
      <c r="AQ193" s="642">
        <v>0</v>
      </c>
      <c r="AR193" s="642">
        <v>0</v>
      </c>
      <c r="AS193" s="642">
        <v>0</v>
      </c>
      <c r="AT193" s="642">
        <v>0</v>
      </c>
      <c r="AU193" s="642">
        <v>0</v>
      </c>
      <c r="AV193" s="642">
        <v>0</v>
      </c>
      <c r="AW193" s="643">
        <v>0</v>
      </c>
      <c r="AX193" s="643">
        <v>0</v>
      </c>
      <c r="AY193" s="642">
        <v>3</v>
      </c>
      <c r="AZ193" s="642">
        <v>3</v>
      </c>
      <c r="BA193" s="642">
        <v>0</v>
      </c>
      <c r="BB193" s="642">
        <v>0</v>
      </c>
      <c r="BC193" s="642">
        <v>0</v>
      </c>
      <c r="BD193" s="642">
        <v>0</v>
      </c>
      <c r="BE193" s="13">
        <f t="shared" si="92"/>
        <v>0</v>
      </c>
      <c r="BF193" s="13">
        <f t="shared" si="92"/>
        <v>1</v>
      </c>
      <c r="BG193" s="10">
        <f t="shared" si="93"/>
        <v>1</v>
      </c>
      <c r="BH193" s="13">
        <f t="shared" si="94"/>
        <v>3</v>
      </c>
      <c r="BI193" s="13">
        <f t="shared" si="94"/>
        <v>3</v>
      </c>
      <c r="BJ193" s="10">
        <f t="shared" si="95"/>
        <v>6</v>
      </c>
      <c r="BK193" s="44">
        <f t="shared" si="96"/>
        <v>3</v>
      </c>
      <c r="BL193" s="44">
        <f t="shared" si="96"/>
        <v>4</v>
      </c>
      <c r="BM193" s="11">
        <f t="shared" si="96"/>
        <v>7</v>
      </c>
      <c r="BN193" s="642">
        <v>0</v>
      </c>
      <c r="BO193" s="642">
        <v>0</v>
      </c>
      <c r="BP193" s="642">
        <v>0</v>
      </c>
      <c r="BQ193" s="642">
        <v>0</v>
      </c>
      <c r="BR193" s="642">
        <v>0</v>
      </c>
      <c r="BS193" s="642">
        <v>0</v>
      </c>
      <c r="BT193" s="642">
        <v>0</v>
      </c>
      <c r="BU193" s="642">
        <v>0</v>
      </c>
      <c r="BV193" s="644">
        <f t="shared" si="97"/>
        <v>0</v>
      </c>
      <c r="BW193" s="644">
        <f t="shared" si="97"/>
        <v>0</v>
      </c>
      <c r="BX193" s="44">
        <f t="shared" si="83"/>
        <v>0</v>
      </c>
      <c r="BY193" s="44">
        <f t="shared" si="83"/>
        <v>0</v>
      </c>
      <c r="BZ193" s="11">
        <f t="shared" si="84"/>
        <v>0</v>
      </c>
      <c r="CA193" s="14">
        <f t="shared" si="85"/>
        <v>3</v>
      </c>
      <c r="CB193" s="14">
        <f t="shared" si="85"/>
        <v>4</v>
      </c>
      <c r="CC193" s="13">
        <f t="shared" si="86"/>
        <v>0</v>
      </c>
      <c r="CD193" s="13">
        <f t="shared" si="86"/>
        <v>0</v>
      </c>
      <c r="CE193" s="13">
        <f t="shared" si="87"/>
        <v>3</v>
      </c>
      <c r="CF193" s="13">
        <f t="shared" si="87"/>
        <v>4</v>
      </c>
      <c r="CG193" s="289">
        <f t="shared" si="88"/>
        <v>7</v>
      </c>
      <c r="CJ193" s="1">
        <v>1</v>
      </c>
      <c r="CK193" s="6">
        <f t="shared" si="101"/>
        <v>2</v>
      </c>
      <c r="CL193" s="6">
        <v>0</v>
      </c>
      <c r="CM193" s="6">
        <v>1</v>
      </c>
      <c r="CN193" s="6">
        <f t="shared" si="102"/>
        <v>3</v>
      </c>
      <c r="CO193" s="6">
        <f t="shared" si="103"/>
        <v>4</v>
      </c>
    </row>
    <row r="194" spans="1:93" ht="15" x14ac:dyDescent="0.25">
      <c r="A194" s="1" t="s">
        <v>1549</v>
      </c>
      <c r="B194" s="6">
        <v>181</v>
      </c>
      <c r="C194" s="9">
        <v>181</v>
      </c>
      <c r="D194" s="641" t="s">
        <v>6</v>
      </c>
      <c r="E194" s="37" t="s">
        <v>21</v>
      </c>
      <c r="F194" s="645">
        <v>20319478</v>
      </c>
      <c r="G194" s="646" t="s">
        <v>448</v>
      </c>
      <c r="H194" s="9" t="s">
        <v>52</v>
      </c>
      <c r="I194" s="642">
        <v>0</v>
      </c>
      <c r="J194" s="642">
        <v>1</v>
      </c>
      <c r="K194" s="642">
        <v>0</v>
      </c>
      <c r="L194" s="642">
        <v>0</v>
      </c>
      <c r="M194" s="642">
        <v>0</v>
      </c>
      <c r="N194" s="642">
        <v>1</v>
      </c>
      <c r="O194" s="642">
        <v>1</v>
      </c>
      <c r="P194" s="642">
        <v>1</v>
      </c>
      <c r="Q194" s="14">
        <f t="shared" si="89"/>
        <v>1</v>
      </c>
      <c r="R194" s="14">
        <f t="shared" si="89"/>
        <v>3</v>
      </c>
      <c r="S194" s="10">
        <f t="shared" si="90"/>
        <v>4</v>
      </c>
      <c r="T194" s="642">
        <v>0</v>
      </c>
      <c r="U194" s="642">
        <v>0</v>
      </c>
      <c r="V194" s="642">
        <v>0</v>
      </c>
      <c r="W194" s="642">
        <v>1</v>
      </c>
      <c r="X194" s="642">
        <v>1</v>
      </c>
      <c r="Y194" s="642">
        <v>2</v>
      </c>
      <c r="Z194" s="623">
        <f t="shared" si="98"/>
        <v>1</v>
      </c>
      <c r="AA194" s="623">
        <f t="shared" si="98"/>
        <v>3</v>
      </c>
      <c r="AB194" s="10">
        <f t="shared" si="77"/>
        <v>4</v>
      </c>
      <c r="AC194" s="44">
        <f t="shared" si="91"/>
        <v>2</v>
      </c>
      <c r="AD194" s="44">
        <f t="shared" si="91"/>
        <v>6</v>
      </c>
      <c r="AE194" s="44">
        <f t="shared" si="78"/>
        <v>8</v>
      </c>
      <c r="AF194" s="12">
        <f t="shared" si="99"/>
        <v>0</v>
      </c>
      <c r="AG194" s="12">
        <f t="shared" si="100"/>
        <v>6</v>
      </c>
      <c r="AH194" s="10">
        <f t="shared" si="79"/>
        <v>6</v>
      </c>
      <c r="AI194" s="12">
        <f>VLOOKUP($F194,'Guru SertifikaSi'!$C$6:$G$675,'Guru SertifikaSi'!E$3,FALSE)</f>
        <v>2</v>
      </c>
      <c r="AJ194" s="12">
        <f>VLOOKUP($F194,'Guru SertifikaSi'!$C$6:$G$675,'Guru SertifikaSi'!F$3,FALSE)</f>
        <v>0</v>
      </c>
      <c r="AK194" s="10">
        <f t="shared" si="80"/>
        <v>2</v>
      </c>
      <c r="AL194" s="44">
        <f t="shared" si="81"/>
        <v>2</v>
      </c>
      <c r="AM194" s="44">
        <f t="shared" si="81"/>
        <v>6</v>
      </c>
      <c r="AN194" s="11">
        <f t="shared" si="82"/>
        <v>8</v>
      </c>
      <c r="AO194" s="642">
        <v>0</v>
      </c>
      <c r="AP194" s="642">
        <v>0</v>
      </c>
      <c r="AQ194" s="642">
        <v>0</v>
      </c>
      <c r="AR194" s="642">
        <v>0</v>
      </c>
      <c r="AS194" s="642">
        <v>0</v>
      </c>
      <c r="AT194" s="642">
        <v>0</v>
      </c>
      <c r="AU194" s="642">
        <v>0</v>
      </c>
      <c r="AV194" s="642">
        <v>0</v>
      </c>
      <c r="AW194" s="643">
        <v>0</v>
      </c>
      <c r="AX194" s="643">
        <v>0</v>
      </c>
      <c r="AY194" s="642">
        <v>2</v>
      </c>
      <c r="AZ194" s="642">
        <v>6</v>
      </c>
      <c r="BA194" s="642">
        <v>0</v>
      </c>
      <c r="BB194" s="642">
        <v>0</v>
      </c>
      <c r="BC194" s="642">
        <v>0</v>
      </c>
      <c r="BD194" s="642">
        <v>0</v>
      </c>
      <c r="BE194" s="13">
        <f t="shared" si="92"/>
        <v>0</v>
      </c>
      <c r="BF194" s="13">
        <f t="shared" si="92"/>
        <v>0</v>
      </c>
      <c r="BG194" s="10">
        <f t="shared" si="93"/>
        <v>0</v>
      </c>
      <c r="BH194" s="13">
        <f t="shared" si="94"/>
        <v>2</v>
      </c>
      <c r="BI194" s="13">
        <f t="shared" si="94"/>
        <v>6</v>
      </c>
      <c r="BJ194" s="10">
        <f t="shared" si="95"/>
        <v>8</v>
      </c>
      <c r="BK194" s="44">
        <f t="shared" si="96"/>
        <v>2</v>
      </c>
      <c r="BL194" s="44">
        <f t="shared" si="96"/>
        <v>6</v>
      </c>
      <c r="BM194" s="11">
        <f t="shared" si="96"/>
        <v>8</v>
      </c>
      <c r="BN194" s="642">
        <v>0</v>
      </c>
      <c r="BO194" s="642">
        <v>0</v>
      </c>
      <c r="BP194" s="642">
        <v>0</v>
      </c>
      <c r="BQ194" s="642">
        <v>0</v>
      </c>
      <c r="BR194" s="642">
        <v>0</v>
      </c>
      <c r="BS194" s="642">
        <v>0</v>
      </c>
      <c r="BT194" s="642">
        <v>0</v>
      </c>
      <c r="BU194" s="642">
        <v>0</v>
      </c>
      <c r="BV194" s="644">
        <f t="shared" si="97"/>
        <v>0</v>
      </c>
      <c r="BW194" s="644">
        <f t="shared" si="97"/>
        <v>0</v>
      </c>
      <c r="BX194" s="44">
        <f t="shared" si="83"/>
        <v>0</v>
      </c>
      <c r="BY194" s="44">
        <f t="shared" si="83"/>
        <v>0</v>
      </c>
      <c r="BZ194" s="11">
        <f t="shared" si="84"/>
        <v>0</v>
      </c>
      <c r="CA194" s="14">
        <f t="shared" si="85"/>
        <v>2</v>
      </c>
      <c r="CB194" s="14">
        <f t="shared" si="85"/>
        <v>6</v>
      </c>
      <c r="CC194" s="13">
        <f t="shared" si="86"/>
        <v>0</v>
      </c>
      <c r="CD194" s="13">
        <f t="shared" si="86"/>
        <v>0</v>
      </c>
      <c r="CE194" s="13">
        <f t="shared" si="87"/>
        <v>2</v>
      </c>
      <c r="CF194" s="13">
        <f t="shared" si="87"/>
        <v>6</v>
      </c>
      <c r="CG194" s="289">
        <f t="shared" si="88"/>
        <v>8</v>
      </c>
      <c r="CJ194" s="1">
        <v>1</v>
      </c>
      <c r="CK194" s="6">
        <f t="shared" si="101"/>
        <v>2</v>
      </c>
      <c r="CL194" s="6">
        <v>0</v>
      </c>
      <c r="CM194" s="6">
        <v>1</v>
      </c>
      <c r="CN194" s="6">
        <f t="shared" si="102"/>
        <v>2</v>
      </c>
      <c r="CO194" s="6">
        <f t="shared" si="103"/>
        <v>7</v>
      </c>
    </row>
    <row r="195" spans="1:93" ht="15" x14ac:dyDescent="0.25">
      <c r="A195" s="1" t="s">
        <v>1550</v>
      </c>
      <c r="B195" s="6">
        <v>182</v>
      </c>
      <c r="C195" s="9">
        <v>182</v>
      </c>
      <c r="D195" s="641" t="s">
        <v>6</v>
      </c>
      <c r="E195" s="37" t="s">
        <v>21</v>
      </c>
      <c r="F195" s="645">
        <v>20319489</v>
      </c>
      <c r="G195" s="646" t="s">
        <v>449</v>
      </c>
      <c r="H195" s="9" t="s">
        <v>52</v>
      </c>
      <c r="I195" s="642">
        <v>0</v>
      </c>
      <c r="J195" s="642">
        <v>0</v>
      </c>
      <c r="K195" s="642">
        <v>0</v>
      </c>
      <c r="L195" s="642">
        <v>0</v>
      </c>
      <c r="M195" s="642">
        <v>0</v>
      </c>
      <c r="N195" s="642">
        <v>2</v>
      </c>
      <c r="O195" s="642">
        <v>1</v>
      </c>
      <c r="P195" s="642">
        <v>3</v>
      </c>
      <c r="Q195" s="14">
        <f t="shared" si="89"/>
        <v>1</v>
      </c>
      <c r="R195" s="14">
        <f t="shared" si="89"/>
        <v>5</v>
      </c>
      <c r="S195" s="10">
        <f t="shared" si="90"/>
        <v>6</v>
      </c>
      <c r="T195" s="642">
        <v>0</v>
      </c>
      <c r="U195" s="642">
        <v>0</v>
      </c>
      <c r="V195" s="642">
        <v>0</v>
      </c>
      <c r="W195" s="642">
        <v>2</v>
      </c>
      <c r="X195" s="642">
        <v>1</v>
      </c>
      <c r="Y195" s="642">
        <v>0</v>
      </c>
      <c r="Z195" s="623">
        <f t="shared" si="98"/>
        <v>1</v>
      </c>
      <c r="AA195" s="623">
        <f t="shared" si="98"/>
        <v>2</v>
      </c>
      <c r="AB195" s="10">
        <f t="shared" si="77"/>
        <v>3</v>
      </c>
      <c r="AC195" s="44">
        <f t="shared" si="91"/>
        <v>2</v>
      </c>
      <c r="AD195" s="44">
        <f t="shared" si="91"/>
        <v>7</v>
      </c>
      <c r="AE195" s="44">
        <f t="shared" si="78"/>
        <v>9</v>
      </c>
      <c r="AF195" s="12">
        <f t="shared" si="99"/>
        <v>0</v>
      </c>
      <c r="AG195" s="12">
        <f t="shared" si="100"/>
        <v>4</v>
      </c>
      <c r="AH195" s="10">
        <f t="shared" si="79"/>
        <v>4</v>
      </c>
      <c r="AI195" s="12">
        <f>VLOOKUP($F195,'Guru SertifikaSi'!$C$6:$G$675,'Guru SertifikaSi'!E$3,FALSE)</f>
        <v>2</v>
      </c>
      <c r="AJ195" s="12">
        <f>VLOOKUP($F195,'Guru SertifikaSi'!$C$6:$G$675,'Guru SertifikaSi'!F$3,FALSE)</f>
        <v>3</v>
      </c>
      <c r="AK195" s="10">
        <f t="shared" si="80"/>
        <v>5</v>
      </c>
      <c r="AL195" s="44">
        <f t="shared" si="81"/>
        <v>2</v>
      </c>
      <c r="AM195" s="44">
        <f t="shared" si="81"/>
        <v>7</v>
      </c>
      <c r="AN195" s="11">
        <f t="shared" si="82"/>
        <v>9</v>
      </c>
      <c r="AO195" s="642">
        <v>0</v>
      </c>
      <c r="AP195" s="642">
        <v>0</v>
      </c>
      <c r="AQ195" s="642">
        <v>0</v>
      </c>
      <c r="AR195" s="642">
        <v>0</v>
      </c>
      <c r="AS195" s="642">
        <v>0</v>
      </c>
      <c r="AT195" s="642">
        <v>0</v>
      </c>
      <c r="AU195" s="642">
        <v>1</v>
      </c>
      <c r="AV195" s="642">
        <v>0</v>
      </c>
      <c r="AW195" s="643">
        <v>0</v>
      </c>
      <c r="AX195" s="643">
        <v>0</v>
      </c>
      <c r="AY195" s="642">
        <v>1</v>
      </c>
      <c r="AZ195" s="642">
        <v>7</v>
      </c>
      <c r="BA195" s="642">
        <v>0</v>
      </c>
      <c r="BB195" s="642">
        <v>0</v>
      </c>
      <c r="BC195" s="642">
        <v>0</v>
      </c>
      <c r="BD195" s="642">
        <v>0</v>
      </c>
      <c r="BE195" s="13">
        <f t="shared" si="92"/>
        <v>1</v>
      </c>
      <c r="BF195" s="13">
        <f t="shared" si="92"/>
        <v>0</v>
      </c>
      <c r="BG195" s="10">
        <f t="shared" si="93"/>
        <v>1</v>
      </c>
      <c r="BH195" s="13">
        <f t="shared" si="94"/>
        <v>1</v>
      </c>
      <c r="BI195" s="13">
        <f t="shared" si="94"/>
        <v>7</v>
      </c>
      <c r="BJ195" s="10">
        <f t="shared" si="95"/>
        <v>8</v>
      </c>
      <c r="BK195" s="44">
        <f t="shared" si="96"/>
        <v>2</v>
      </c>
      <c r="BL195" s="44">
        <f t="shared" si="96"/>
        <v>7</v>
      </c>
      <c r="BM195" s="11">
        <f t="shared" si="96"/>
        <v>9</v>
      </c>
      <c r="BN195" s="642">
        <v>0</v>
      </c>
      <c r="BO195" s="642">
        <v>0</v>
      </c>
      <c r="BP195" s="642">
        <v>0</v>
      </c>
      <c r="BQ195" s="642">
        <v>0</v>
      </c>
      <c r="BR195" s="642">
        <v>0</v>
      </c>
      <c r="BS195" s="642">
        <v>0</v>
      </c>
      <c r="BT195" s="642">
        <v>0</v>
      </c>
      <c r="BU195" s="642">
        <v>0</v>
      </c>
      <c r="BV195" s="644">
        <f t="shared" si="97"/>
        <v>0</v>
      </c>
      <c r="BW195" s="644">
        <f t="shared" si="97"/>
        <v>0</v>
      </c>
      <c r="BX195" s="44">
        <f t="shared" si="83"/>
        <v>0</v>
      </c>
      <c r="BY195" s="44">
        <f t="shared" si="83"/>
        <v>0</v>
      </c>
      <c r="BZ195" s="11">
        <f t="shared" si="84"/>
        <v>0</v>
      </c>
      <c r="CA195" s="14">
        <f t="shared" si="85"/>
        <v>2</v>
      </c>
      <c r="CB195" s="14">
        <f t="shared" si="85"/>
        <v>7</v>
      </c>
      <c r="CC195" s="13">
        <f t="shared" si="86"/>
        <v>0</v>
      </c>
      <c r="CD195" s="13">
        <f t="shared" si="86"/>
        <v>0</v>
      </c>
      <c r="CE195" s="13">
        <f t="shared" si="87"/>
        <v>2</v>
      </c>
      <c r="CF195" s="13">
        <f t="shared" si="87"/>
        <v>7</v>
      </c>
      <c r="CG195" s="289">
        <f t="shared" si="88"/>
        <v>9</v>
      </c>
      <c r="CJ195" s="1">
        <v>1</v>
      </c>
      <c r="CK195" s="6">
        <f t="shared" si="101"/>
        <v>4</v>
      </c>
      <c r="CL195" s="6">
        <v>0</v>
      </c>
      <c r="CM195" s="6">
        <v>1</v>
      </c>
      <c r="CN195" s="6">
        <f t="shared" si="102"/>
        <v>1</v>
      </c>
      <c r="CO195" s="6">
        <f t="shared" si="103"/>
        <v>8</v>
      </c>
    </row>
    <row r="196" spans="1:93" ht="15" x14ac:dyDescent="0.25">
      <c r="A196" s="1" t="s">
        <v>1551</v>
      </c>
      <c r="B196" s="6">
        <v>183</v>
      </c>
      <c r="C196" s="9">
        <v>183</v>
      </c>
      <c r="D196" s="641" t="s">
        <v>6</v>
      </c>
      <c r="E196" s="37" t="s">
        <v>21</v>
      </c>
      <c r="F196" s="645">
        <v>20319499</v>
      </c>
      <c r="G196" s="646" t="s">
        <v>450</v>
      </c>
      <c r="H196" s="9" t="s">
        <v>52</v>
      </c>
      <c r="I196" s="642">
        <v>0</v>
      </c>
      <c r="J196" s="642">
        <v>0</v>
      </c>
      <c r="K196" s="642">
        <v>0</v>
      </c>
      <c r="L196" s="642">
        <v>1</v>
      </c>
      <c r="M196" s="642">
        <v>1</v>
      </c>
      <c r="N196" s="642">
        <v>1</v>
      </c>
      <c r="O196" s="642">
        <v>0</v>
      </c>
      <c r="P196" s="642">
        <v>2</v>
      </c>
      <c r="Q196" s="14">
        <f t="shared" si="89"/>
        <v>1</v>
      </c>
      <c r="R196" s="14">
        <f t="shared" si="89"/>
        <v>4</v>
      </c>
      <c r="S196" s="10">
        <f t="shared" si="90"/>
        <v>5</v>
      </c>
      <c r="T196" s="642">
        <v>0</v>
      </c>
      <c r="U196" s="642">
        <v>0</v>
      </c>
      <c r="V196" s="642">
        <v>2</v>
      </c>
      <c r="W196" s="642">
        <v>1</v>
      </c>
      <c r="X196" s="642">
        <v>0</v>
      </c>
      <c r="Y196" s="642">
        <v>0</v>
      </c>
      <c r="Z196" s="623">
        <f t="shared" si="98"/>
        <v>2</v>
      </c>
      <c r="AA196" s="623">
        <f t="shared" si="98"/>
        <v>1</v>
      </c>
      <c r="AB196" s="10">
        <f t="shared" si="77"/>
        <v>3</v>
      </c>
      <c r="AC196" s="44">
        <f t="shared" si="91"/>
        <v>3</v>
      </c>
      <c r="AD196" s="44">
        <f t="shared" si="91"/>
        <v>5</v>
      </c>
      <c r="AE196" s="44">
        <f t="shared" si="78"/>
        <v>8</v>
      </c>
      <c r="AF196" s="12">
        <f t="shared" si="99"/>
        <v>3</v>
      </c>
      <c r="AG196" s="12">
        <f t="shared" si="100"/>
        <v>2</v>
      </c>
      <c r="AH196" s="10">
        <f t="shared" si="79"/>
        <v>5</v>
      </c>
      <c r="AI196" s="12">
        <f>VLOOKUP($F196,'Guru SertifikaSi'!$C$6:$G$675,'Guru SertifikaSi'!E$3,FALSE)</f>
        <v>0</v>
      </c>
      <c r="AJ196" s="12">
        <f>VLOOKUP($F196,'Guru SertifikaSi'!$C$6:$G$675,'Guru SertifikaSi'!F$3,FALSE)</f>
        <v>3</v>
      </c>
      <c r="AK196" s="10">
        <f t="shared" si="80"/>
        <v>3</v>
      </c>
      <c r="AL196" s="44">
        <f t="shared" si="81"/>
        <v>3</v>
      </c>
      <c r="AM196" s="44">
        <f t="shared" si="81"/>
        <v>5</v>
      </c>
      <c r="AN196" s="11">
        <f t="shared" si="82"/>
        <v>8</v>
      </c>
      <c r="AO196" s="642">
        <v>0</v>
      </c>
      <c r="AP196" s="642">
        <v>0</v>
      </c>
      <c r="AQ196" s="642">
        <v>0</v>
      </c>
      <c r="AR196" s="642">
        <v>0</v>
      </c>
      <c r="AS196" s="642">
        <v>0</v>
      </c>
      <c r="AT196" s="642">
        <v>0</v>
      </c>
      <c r="AU196" s="642">
        <v>0</v>
      </c>
      <c r="AV196" s="642">
        <v>0</v>
      </c>
      <c r="AW196" s="643">
        <v>0</v>
      </c>
      <c r="AX196" s="643">
        <v>0</v>
      </c>
      <c r="AY196" s="642">
        <v>3</v>
      </c>
      <c r="AZ196" s="642">
        <v>5</v>
      </c>
      <c r="BA196" s="642">
        <v>0</v>
      </c>
      <c r="BB196" s="642">
        <v>0</v>
      </c>
      <c r="BC196" s="642">
        <v>0</v>
      </c>
      <c r="BD196" s="642">
        <v>0</v>
      </c>
      <c r="BE196" s="13">
        <f t="shared" si="92"/>
        <v>0</v>
      </c>
      <c r="BF196" s="13">
        <f t="shared" si="92"/>
        <v>0</v>
      </c>
      <c r="BG196" s="10">
        <f t="shared" si="93"/>
        <v>0</v>
      </c>
      <c r="BH196" s="13">
        <f t="shared" si="94"/>
        <v>3</v>
      </c>
      <c r="BI196" s="13">
        <f t="shared" si="94"/>
        <v>5</v>
      </c>
      <c r="BJ196" s="10">
        <f t="shared" si="95"/>
        <v>8</v>
      </c>
      <c r="BK196" s="44">
        <f t="shared" si="96"/>
        <v>3</v>
      </c>
      <c r="BL196" s="44">
        <f t="shared" si="96"/>
        <v>5</v>
      </c>
      <c r="BM196" s="11">
        <f t="shared" si="96"/>
        <v>8</v>
      </c>
      <c r="BN196" s="642">
        <v>0</v>
      </c>
      <c r="BO196" s="642">
        <v>0</v>
      </c>
      <c r="BP196" s="642">
        <v>0</v>
      </c>
      <c r="BQ196" s="642">
        <v>0</v>
      </c>
      <c r="BR196" s="642">
        <v>1</v>
      </c>
      <c r="BS196" s="642">
        <v>0</v>
      </c>
      <c r="BT196" s="642">
        <v>0</v>
      </c>
      <c r="BU196" s="642">
        <v>0</v>
      </c>
      <c r="BV196" s="644">
        <f t="shared" si="97"/>
        <v>1</v>
      </c>
      <c r="BW196" s="644">
        <f t="shared" si="97"/>
        <v>0</v>
      </c>
      <c r="BX196" s="44">
        <f t="shared" si="83"/>
        <v>1</v>
      </c>
      <c r="BY196" s="44">
        <f t="shared" si="83"/>
        <v>0</v>
      </c>
      <c r="BZ196" s="11">
        <f t="shared" si="84"/>
        <v>1</v>
      </c>
      <c r="CA196" s="14">
        <f t="shared" si="85"/>
        <v>3</v>
      </c>
      <c r="CB196" s="14">
        <f t="shared" si="85"/>
        <v>5</v>
      </c>
      <c r="CC196" s="13">
        <f t="shared" si="86"/>
        <v>1</v>
      </c>
      <c r="CD196" s="13">
        <f t="shared" si="86"/>
        <v>0</v>
      </c>
      <c r="CE196" s="13">
        <f t="shared" si="87"/>
        <v>4</v>
      </c>
      <c r="CF196" s="13">
        <f t="shared" si="87"/>
        <v>5</v>
      </c>
      <c r="CG196" s="289">
        <f t="shared" si="88"/>
        <v>9</v>
      </c>
      <c r="CJ196" s="1">
        <v>1</v>
      </c>
      <c r="CK196" s="6">
        <f t="shared" si="101"/>
        <v>3</v>
      </c>
      <c r="CL196" s="6">
        <v>0</v>
      </c>
      <c r="CM196" s="6">
        <v>1</v>
      </c>
      <c r="CN196" s="6">
        <f t="shared" si="102"/>
        <v>3</v>
      </c>
      <c r="CO196" s="6">
        <f t="shared" si="103"/>
        <v>6</v>
      </c>
    </row>
    <row r="197" spans="1:93" ht="15" x14ac:dyDescent="0.25">
      <c r="A197" s="1" t="s">
        <v>1552</v>
      </c>
      <c r="B197" s="6">
        <v>184</v>
      </c>
      <c r="C197" s="9">
        <v>184</v>
      </c>
      <c r="D197" s="641" t="s">
        <v>6</v>
      </c>
      <c r="E197" s="37" t="s">
        <v>21</v>
      </c>
      <c r="F197" s="645">
        <v>20319498</v>
      </c>
      <c r="G197" s="646" t="s">
        <v>451</v>
      </c>
      <c r="H197" s="9" t="s">
        <v>52</v>
      </c>
      <c r="I197" s="642">
        <v>0</v>
      </c>
      <c r="J197" s="642">
        <v>0</v>
      </c>
      <c r="K197" s="642">
        <v>0</v>
      </c>
      <c r="L197" s="642">
        <v>0</v>
      </c>
      <c r="M197" s="642">
        <v>1</v>
      </c>
      <c r="N197" s="642">
        <v>1</v>
      </c>
      <c r="O197" s="642">
        <v>1</v>
      </c>
      <c r="P197" s="642">
        <v>1</v>
      </c>
      <c r="Q197" s="14">
        <f t="shared" si="89"/>
        <v>2</v>
      </c>
      <c r="R197" s="14">
        <f t="shared" si="89"/>
        <v>2</v>
      </c>
      <c r="S197" s="10">
        <f t="shared" si="90"/>
        <v>4</v>
      </c>
      <c r="T197" s="642">
        <v>0</v>
      </c>
      <c r="U197" s="642">
        <v>0</v>
      </c>
      <c r="V197" s="642">
        <v>4</v>
      </c>
      <c r="W197" s="642">
        <v>2</v>
      </c>
      <c r="X197" s="642">
        <v>0</v>
      </c>
      <c r="Y197" s="642">
        <v>0</v>
      </c>
      <c r="Z197" s="623">
        <f t="shared" si="98"/>
        <v>4</v>
      </c>
      <c r="AA197" s="623">
        <f t="shared" si="98"/>
        <v>2</v>
      </c>
      <c r="AB197" s="10">
        <f t="shared" si="77"/>
        <v>6</v>
      </c>
      <c r="AC197" s="44">
        <f t="shared" si="91"/>
        <v>6</v>
      </c>
      <c r="AD197" s="44">
        <f t="shared" si="91"/>
        <v>4</v>
      </c>
      <c r="AE197" s="44">
        <f t="shared" si="78"/>
        <v>10</v>
      </c>
      <c r="AF197" s="12">
        <f t="shared" si="99"/>
        <v>3</v>
      </c>
      <c r="AG197" s="12">
        <f t="shared" si="100"/>
        <v>4</v>
      </c>
      <c r="AH197" s="10">
        <f t="shared" si="79"/>
        <v>7</v>
      </c>
      <c r="AI197" s="12">
        <f>VLOOKUP($F197,'Guru SertifikaSi'!$C$6:$G$675,'Guru SertifikaSi'!E$3,FALSE)</f>
        <v>3</v>
      </c>
      <c r="AJ197" s="12">
        <f>VLOOKUP($F197,'Guru SertifikaSi'!$C$6:$G$675,'Guru SertifikaSi'!F$3,FALSE)</f>
        <v>0</v>
      </c>
      <c r="AK197" s="10">
        <f t="shared" si="80"/>
        <v>3</v>
      </c>
      <c r="AL197" s="44">
        <f t="shared" si="81"/>
        <v>6</v>
      </c>
      <c r="AM197" s="44">
        <f t="shared" si="81"/>
        <v>4</v>
      </c>
      <c r="AN197" s="11">
        <f t="shared" si="82"/>
        <v>10</v>
      </c>
      <c r="AO197" s="642">
        <v>0</v>
      </c>
      <c r="AP197" s="642">
        <v>0</v>
      </c>
      <c r="AQ197" s="642">
        <v>0</v>
      </c>
      <c r="AR197" s="642">
        <v>0</v>
      </c>
      <c r="AS197" s="642">
        <v>0</v>
      </c>
      <c r="AT197" s="642">
        <v>0</v>
      </c>
      <c r="AU197" s="642">
        <v>0</v>
      </c>
      <c r="AV197" s="642">
        <v>0</v>
      </c>
      <c r="AW197" s="643">
        <v>0</v>
      </c>
      <c r="AX197" s="643">
        <v>0</v>
      </c>
      <c r="AY197" s="642">
        <v>6</v>
      </c>
      <c r="AZ197" s="642">
        <v>4</v>
      </c>
      <c r="BA197" s="642">
        <v>0</v>
      </c>
      <c r="BB197" s="642">
        <v>0</v>
      </c>
      <c r="BC197" s="642">
        <v>0</v>
      </c>
      <c r="BD197" s="642">
        <v>0</v>
      </c>
      <c r="BE197" s="13">
        <f t="shared" si="92"/>
        <v>0</v>
      </c>
      <c r="BF197" s="13">
        <f t="shared" si="92"/>
        <v>0</v>
      </c>
      <c r="BG197" s="10">
        <f t="shared" si="93"/>
        <v>0</v>
      </c>
      <c r="BH197" s="13">
        <f t="shared" si="94"/>
        <v>6</v>
      </c>
      <c r="BI197" s="13">
        <f t="shared" si="94"/>
        <v>4</v>
      </c>
      <c r="BJ197" s="10">
        <f t="shared" si="95"/>
        <v>10</v>
      </c>
      <c r="BK197" s="44">
        <f t="shared" si="96"/>
        <v>6</v>
      </c>
      <c r="BL197" s="44">
        <f t="shared" si="96"/>
        <v>4</v>
      </c>
      <c r="BM197" s="11">
        <f t="shared" si="96"/>
        <v>10</v>
      </c>
      <c r="BN197" s="642">
        <v>0</v>
      </c>
      <c r="BO197" s="642">
        <v>0</v>
      </c>
      <c r="BP197" s="642">
        <v>0</v>
      </c>
      <c r="BQ197" s="642">
        <v>0</v>
      </c>
      <c r="BR197" s="642">
        <v>0</v>
      </c>
      <c r="BS197" s="642">
        <v>0</v>
      </c>
      <c r="BT197" s="642">
        <v>0</v>
      </c>
      <c r="BU197" s="642">
        <v>0</v>
      </c>
      <c r="BV197" s="644">
        <f t="shared" si="97"/>
        <v>0</v>
      </c>
      <c r="BW197" s="644">
        <f t="shared" si="97"/>
        <v>0</v>
      </c>
      <c r="BX197" s="44">
        <f t="shared" si="83"/>
        <v>0</v>
      </c>
      <c r="BY197" s="44">
        <f t="shared" si="83"/>
        <v>0</v>
      </c>
      <c r="BZ197" s="11">
        <f t="shared" si="84"/>
        <v>0</v>
      </c>
      <c r="CA197" s="14">
        <f t="shared" si="85"/>
        <v>6</v>
      </c>
      <c r="CB197" s="14">
        <f t="shared" si="85"/>
        <v>4</v>
      </c>
      <c r="CC197" s="13">
        <f t="shared" si="86"/>
        <v>0</v>
      </c>
      <c r="CD197" s="13">
        <f t="shared" si="86"/>
        <v>0</v>
      </c>
      <c r="CE197" s="13">
        <f t="shared" si="87"/>
        <v>6</v>
      </c>
      <c r="CF197" s="13">
        <f t="shared" si="87"/>
        <v>4</v>
      </c>
      <c r="CG197" s="289">
        <f t="shared" si="88"/>
        <v>10</v>
      </c>
      <c r="CJ197" s="1">
        <v>1</v>
      </c>
      <c r="CK197" s="6">
        <f t="shared" si="101"/>
        <v>2</v>
      </c>
      <c r="CL197" s="6">
        <v>0</v>
      </c>
      <c r="CM197" s="6">
        <v>1</v>
      </c>
      <c r="CN197" s="6">
        <f t="shared" si="102"/>
        <v>6</v>
      </c>
      <c r="CO197" s="6">
        <f t="shared" si="103"/>
        <v>5</v>
      </c>
    </row>
    <row r="198" spans="1:93" ht="15" x14ac:dyDescent="0.25">
      <c r="A198" s="1" t="s">
        <v>1553</v>
      </c>
      <c r="B198" s="6">
        <v>185</v>
      </c>
      <c r="C198" s="9">
        <v>185</v>
      </c>
      <c r="D198" s="641" t="s">
        <v>6</v>
      </c>
      <c r="E198" s="37" t="s">
        <v>21</v>
      </c>
      <c r="F198" s="645">
        <v>20319493</v>
      </c>
      <c r="G198" s="646" t="s">
        <v>452</v>
      </c>
      <c r="H198" s="9" t="s">
        <v>52</v>
      </c>
      <c r="I198" s="642">
        <v>0</v>
      </c>
      <c r="J198" s="642">
        <v>1</v>
      </c>
      <c r="K198" s="642">
        <v>0</v>
      </c>
      <c r="L198" s="642">
        <v>1</v>
      </c>
      <c r="M198" s="642">
        <v>1</v>
      </c>
      <c r="N198" s="642">
        <v>2</v>
      </c>
      <c r="O198" s="642">
        <v>2</v>
      </c>
      <c r="P198" s="642">
        <v>0</v>
      </c>
      <c r="Q198" s="14">
        <f t="shared" si="89"/>
        <v>3</v>
      </c>
      <c r="R198" s="14">
        <f t="shared" si="89"/>
        <v>4</v>
      </c>
      <c r="S198" s="10">
        <f t="shared" si="90"/>
        <v>7</v>
      </c>
      <c r="T198" s="642">
        <v>0</v>
      </c>
      <c r="U198" s="642">
        <v>0</v>
      </c>
      <c r="V198" s="642">
        <v>5</v>
      </c>
      <c r="W198" s="642">
        <v>1</v>
      </c>
      <c r="X198" s="642">
        <v>1</v>
      </c>
      <c r="Y198" s="642">
        <v>2</v>
      </c>
      <c r="Z198" s="623">
        <f t="shared" si="98"/>
        <v>6</v>
      </c>
      <c r="AA198" s="623">
        <f t="shared" si="98"/>
        <v>3</v>
      </c>
      <c r="AB198" s="10">
        <f t="shared" si="77"/>
        <v>9</v>
      </c>
      <c r="AC198" s="44">
        <f t="shared" si="91"/>
        <v>9</v>
      </c>
      <c r="AD198" s="44">
        <f t="shared" si="91"/>
        <v>7</v>
      </c>
      <c r="AE198" s="44">
        <f t="shared" si="78"/>
        <v>16</v>
      </c>
      <c r="AF198" s="12">
        <f t="shared" si="99"/>
        <v>6</v>
      </c>
      <c r="AG198" s="12">
        <f t="shared" si="100"/>
        <v>6</v>
      </c>
      <c r="AH198" s="10">
        <f t="shared" si="79"/>
        <v>12</v>
      </c>
      <c r="AI198" s="12">
        <f>VLOOKUP($F198,'Guru SertifikaSi'!$C$6:$G$675,'Guru SertifikaSi'!E$3,FALSE)</f>
        <v>3</v>
      </c>
      <c r="AJ198" s="12">
        <f>VLOOKUP($F198,'Guru SertifikaSi'!$C$6:$G$675,'Guru SertifikaSi'!F$3,FALSE)</f>
        <v>1</v>
      </c>
      <c r="AK198" s="10">
        <f t="shared" si="80"/>
        <v>4</v>
      </c>
      <c r="AL198" s="44">
        <f t="shared" si="81"/>
        <v>9</v>
      </c>
      <c r="AM198" s="44">
        <f t="shared" si="81"/>
        <v>7</v>
      </c>
      <c r="AN198" s="11">
        <f t="shared" si="82"/>
        <v>16</v>
      </c>
      <c r="AO198" s="642">
        <v>0</v>
      </c>
      <c r="AP198" s="642">
        <v>0</v>
      </c>
      <c r="AQ198" s="642">
        <v>0</v>
      </c>
      <c r="AR198" s="642">
        <v>0</v>
      </c>
      <c r="AS198" s="642">
        <v>0</v>
      </c>
      <c r="AT198" s="642">
        <v>0</v>
      </c>
      <c r="AU198" s="642">
        <v>0</v>
      </c>
      <c r="AV198" s="642">
        <v>0</v>
      </c>
      <c r="AW198" s="643">
        <v>0</v>
      </c>
      <c r="AX198" s="643">
        <v>0</v>
      </c>
      <c r="AY198" s="642">
        <v>9</v>
      </c>
      <c r="AZ198" s="642">
        <v>7</v>
      </c>
      <c r="BA198" s="642">
        <v>0</v>
      </c>
      <c r="BB198" s="642">
        <v>0</v>
      </c>
      <c r="BC198" s="642">
        <v>0</v>
      </c>
      <c r="BD198" s="642">
        <v>0</v>
      </c>
      <c r="BE198" s="13">
        <f t="shared" si="92"/>
        <v>0</v>
      </c>
      <c r="BF198" s="13">
        <f t="shared" si="92"/>
        <v>0</v>
      </c>
      <c r="BG198" s="10">
        <f t="shared" si="93"/>
        <v>0</v>
      </c>
      <c r="BH198" s="13">
        <f t="shared" si="94"/>
        <v>9</v>
      </c>
      <c r="BI198" s="13">
        <f t="shared" si="94"/>
        <v>7</v>
      </c>
      <c r="BJ198" s="10">
        <f t="shared" si="95"/>
        <v>16</v>
      </c>
      <c r="BK198" s="44">
        <f t="shared" si="96"/>
        <v>9</v>
      </c>
      <c r="BL198" s="44">
        <f t="shared" si="96"/>
        <v>7</v>
      </c>
      <c r="BM198" s="11">
        <f t="shared" si="96"/>
        <v>16</v>
      </c>
      <c r="BN198" s="642">
        <v>0</v>
      </c>
      <c r="BO198" s="642">
        <v>0</v>
      </c>
      <c r="BP198" s="642">
        <v>0</v>
      </c>
      <c r="BQ198" s="642">
        <v>0</v>
      </c>
      <c r="BR198" s="642">
        <v>0</v>
      </c>
      <c r="BS198" s="642">
        <v>0</v>
      </c>
      <c r="BT198" s="642">
        <v>0</v>
      </c>
      <c r="BU198" s="642">
        <v>0</v>
      </c>
      <c r="BV198" s="644">
        <f t="shared" si="97"/>
        <v>0</v>
      </c>
      <c r="BW198" s="644">
        <f t="shared" si="97"/>
        <v>0</v>
      </c>
      <c r="BX198" s="44">
        <f t="shared" si="83"/>
        <v>0</v>
      </c>
      <c r="BY198" s="44">
        <f t="shared" si="83"/>
        <v>0</v>
      </c>
      <c r="BZ198" s="11">
        <f t="shared" si="84"/>
        <v>0</v>
      </c>
      <c r="CA198" s="14">
        <f t="shared" si="85"/>
        <v>9</v>
      </c>
      <c r="CB198" s="14">
        <f t="shared" si="85"/>
        <v>7</v>
      </c>
      <c r="CC198" s="13">
        <f t="shared" si="86"/>
        <v>0</v>
      </c>
      <c r="CD198" s="13">
        <f t="shared" si="86"/>
        <v>0</v>
      </c>
      <c r="CE198" s="13">
        <f t="shared" si="87"/>
        <v>9</v>
      </c>
      <c r="CF198" s="13">
        <f t="shared" si="87"/>
        <v>7</v>
      </c>
      <c r="CG198" s="289">
        <f t="shared" si="88"/>
        <v>16</v>
      </c>
      <c r="CJ198" s="1">
        <v>0</v>
      </c>
      <c r="CK198" s="6">
        <f t="shared" si="101"/>
        <v>0</v>
      </c>
      <c r="CL198" s="6">
        <v>0</v>
      </c>
      <c r="CM198" s="6">
        <v>0</v>
      </c>
      <c r="CN198" s="6">
        <f t="shared" si="102"/>
        <v>9</v>
      </c>
      <c r="CO198" s="6">
        <f t="shared" si="103"/>
        <v>7</v>
      </c>
    </row>
    <row r="199" spans="1:93" ht="15" x14ac:dyDescent="0.25">
      <c r="A199" s="1" t="s">
        <v>1554</v>
      </c>
      <c r="B199" s="6">
        <v>186</v>
      </c>
      <c r="C199" s="9">
        <v>186</v>
      </c>
      <c r="D199" s="641" t="s">
        <v>6</v>
      </c>
      <c r="E199" s="37" t="s">
        <v>21</v>
      </c>
      <c r="F199" s="645">
        <v>20319332</v>
      </c>
      <c r="G199" s="646" t="s">
        <v>453</v>
      </c>
      <c r="H199" s="9" t="s">
        <v>52</v>
      </c>
      <c r="I199" s="642">
        <v>0</v>
      </c>
      <c r="J199" s="642">
        <v>0</v>
      </c>
      <c r="K199" s="642">
        <v>0</v>
      </c>
      <c r="L199" s="642">
        <v>0</v>
      </c>
      <c r="M199" s="642">
        <v>4</v>
      </c>
      <c r="N199" s="642">
        <v>1</v>
      </c>
      <c r="O199" s="642">
        <v>0</v>
      </c>
      <c r="P199" s="642">
        <v>1</v>
      </c>
      <c r="Q199" s="14">
        <f t="shared" si="89"/>
        <v>4</v>
      </c>
      <c r="R199" s="14">
        <f t="shared" si="89"/>
        <v>2</v>
      </c>
      <c r="S199" s="10">
        <f t="shared" si="90"/>
        <v>6</v>
      </c>
      <c r="T199" s="642">
        <v>0</v>
      </c>
      <c r="U199" s="642">
        <v>0</v>
      </c>
      <c r="V199" s="642">
        <v>2</v>
      </c>
      <c r="W199" s="642">
        <v>1</v>
      </c>
      <c r="X199" s="642">
        <v>0</v>
      </c>
      <c r="Y199" s="642">
        <v>2</v>
      </c>
      <c r="Z199" s="623">
        <f t="shared" si="98"/>
        <v>2</v>
      </c>
      <c r="AA199" s="623">
        <f t="shared" si="98"/>
        <v>3</v>
      </c>
      <c r="AB199" s="10">
        <f t="shared" si="77"/>
        <v>5</v>
      </c>
      <c r="AC199" s="44">
        <f t="shared" si="91"/>
        <v>6</v>
      </c>
      <c r="AD199" s="44">
        <f t="shared" si="91"/>
        <v>5</v>
      </c>
      <c r="AE199" s="44">
        <f t="shared" si="78"/>
        <v>11</v>
      </c>
      <c r="AF199" s="12">
        <f t="shared" si="99"/>
        <v>3</v>
      </c>
      <c r="AG199" s="12">
        <f t="shared" si="100"/>
        <v>5</v>
      </c>
      <c r="AH199" s="10">
        <f t="shared" si="79"/>
        <v>8</v>
      </c>
      <c r="AI199" s="12">
        <f>VLOOKUP($F199,'Guru SertifikaSi'!$C$6:$G$675,'Guru SertifikaSi'!E$3,FALSE)</f>
        <v>3</v>
      </c>
      <c r="AJ199" s="12">
        <f>VLOOKUP($F199,'Guru SertifikaSi'!$C$6:$G$675,'Guru SertifikaSi'!F$3,FALSE)</f>
        <v>0</v>
      </c>
      <c r="AK199" s="10">
        <f t="shared" si="80"/>
        <v>3</v>
      </c>
      <c r="AL199" s="44">
        <f t="shared" si="81"/>
        <v>6</v>
      </c>
      <c r="AM199" s="44">
        <f t="shared" si="81"/>
        <v>5</v>
      </c>
      <c r="AN199" s="11">
        <f t="shared" si="82"/>
        <v>11</v>
      </c>
      <c r="AO199" s="642">
        <v>0</v>
      </c>
      <c r="AP199" s="642">
        <v>0</v>
      </c>
      <c r="AQ199" s="642">
        <v>0</v>
      </c>
      <c r="AR199" s="642">
        <v>0</v>
      </c>
      <c r="AS199" s="642">
        <v>0</v>
      </c>
      <c r="AT199" s="642">
        <v>0</v>
      </c>
      <c r="AU199" s="642">
        <v>0</v>
      </c>
      <c r="AV199" s="642">
        <v>0</v>
      </c>
      <c r="AW199" s="643">
        <v>0</v>
      </c>
      <c r="AX199" s="643">
        <v>0</v>
      </c>
      <c r="AY199" s="642">
        <v>6</v>
      </c>
      <c r="AZ199" s="642">
        <v>5</v>
      </c>
      <c r="BA199" s="642">
        <v>0</v>
      </c>
      <c r="BB199" s="642">
        <v>0</v>
      </c>
      <c r="BC199" s="642">
        <v>0</v>
      </c>
      <c r="BD199" s="642">
        <v>0</v>
      </c>
      <c r="BE199" s="13">
        <f t="shared" si="92"/>
        <v>0</v>
      </c>
      <c r="BF199" s="13">
        <f t="shared" si="92"/>
        <v>0</v>
      </c>
      <c r="BG199" s="10">
        <f t="shared" si="93"/>
        <v>0</v>
      </c>
      <c r="BH199" s="13">
        <f t="shared" si="94"/>
        <v>6</v>
      </c>
      <c r="BI199" s="13">
        <f t="shared" si="94"/>
        <v>5</v>
      </c>
      <c r="BJ199" s="10">
        <f t="shared" si="95"/>
        <v>11</v>
      </c>
      <c r="BK199" s="44">
        <f t="shared" si="96"/>
        <v>6</v>
      </c>
      <c r="BL199" s="44">
        <f t="shared" si="96"/>
        <v>5</v>
      </c>
      <c r="BM199" s="11">
        <f t="shared" si="96"/>
        <v>11</v>
      </c>
      <c r="BN199" s="642">
        <v>0</v>
      </c>
      <c r="BO199" s="642">
        <v>0</v>
      </c>
      <c r="BP199" s="642">
        <v>0</v>
      </c>
      <c r="BQ199" s="642">
        <v>0</v>
      </c>
      <c r="BR199" s="642">
        <v>0</v>
      </c>
      <c r="BS199" s="642">
        <v>0</v>
      </c>
      <c r="BT199" s="642">
        <v>0</v>
      </c>
      <c r="BU199" s="642">
        <v>0</v>
      </c>
      <c r="BV199" s="644">
        <f t="shared" si="97"/>
        <v>0</v>
      </c>
      <c r="BW199" s="644">
        <f t="shared" si="97"/>
        <v>0</v>
      </c>
      <c r="BX199" s="44">
        <f t="shared" si="83"/>
        <v>0</v>
      </c>
      <c r="BY199" s="44">
        <f t="shared" si="83"/>
        <v>0</v>
      </c>
      <c r="BZ199" s="11">
        <f t="shared" si="84"/>
        <v>0</v>
      </c>
      <c r="CA199" s="14">
        <f t="shared" si="85"/>
        <v>6</v>
      </c>
      <c r="CB199" s="14">
        <f t="shared" si="85"/>
        <v>5</v>
      </c>
      <c r="CC199" s="13">
        <f t="shared" si="86"/>
        <v>0</v>
      </c>
      <c r="CD199" s="13">
        <f t="shared" si="86"/>
        <v>0</v>
      </c>
      <c r="CE199" s="13">
        <f t="shared" si="87"/>
        <v>6</v>
      </c>
      <c r="CF199" s="13">
        <f t="shared" si="87"/>
        <v>5</v>
      </c>
      <c r="CG199" s="289">
        <f t="shared" si="88"/>
        <v>11</v>
      </c>
      <c r="CJ199" s="1">
        <v>1</v>
      </c>
      <c r="CK199" s="6">
        <f t="shared" si="101"/>
        <v>2</v>
      </c>
      <c r="CL199" s="6">
        <v>0</v>
      </c>
      <c r="CM199" s="6">
        <v>1</v>
      </c>
      <c r="CN199" s="6">
        <f t="shared" si="102"/>
        <v>6</v>
      </c>
      <c r="CO199" s="6">
        <f t="shared" si="103"/>
        <v>6</v>
      </c>
    </row>
    <row r="200" spans="1:93" ht="15" x14ac:dyDescent="0.25">
      <c r="A200" s="1" t="s">
        <v>1555</v>
      </c>
      <c r="B200" s="6">
        <v>187</v>
      </c>
      <c r="C200" s="9">
        <v>187</v>
      </c>
      <c r="D200" s="641" t="s">
        <v>6</v>
      </c>
      <c r="E200" s="37" t="s">
        <v>21</v>
      </c>
      <c r="F200" s="645">
        <v>69787384</v>
      </c>
      <c r="G200" s="646" t="s">
        <v>454</v>
      </c>
      <c r="H200" s="9" t="s">
        <v>52</v>
      </c>
      <c r="I200" s="642">
        <v>0</v>
      </c>
      <c r="J200" s="642">
        <v>0</v>
      </c>
      <c r="K200" s="642">
        <v>0</v>
      </c>
      <c r="L200" s="642">
        <v>0</v>
      </c>
      <c r="M200" s="642">
        <v>0</v>
      </c>
      <c r="N200" s="642">
        <v>1</v>
      </c>
      <c r="O200" s="642">
        <v>2</v>
      </c>
      <c r="P200" s="642">
        <v>2</v>
      </c>
      <c r="Q200" s="14">
        <f t="shared" si="89"/>
        <v>2</v>
      </c>
      <c r="R200" s="14">
        <f t="shared" si="89"/>
        <v>3</v>
      </c>
      <c r="S200" s="10">
        <f t="shared" si="90"/>
        <v>5</v>
      </c>
      <c r="T200" s="642">
        <v>0</v>
      </c>
      <c r="U200" s="642">
        <v>0</v>
      </c>
      <c r="V200" s="642">
        <v>1</v>
      </c>
      <c r="W200" s="642">
        <v>2</v>
      </c>
      <c r="X200" s="642">
        <v>0</v>
      </c>
      <c r="Y200" s="642">
        <v>0</v>
      </c>
      <c r="Z200" s="623">
        <f t="shared" si="98"/>
        <v>1</v>
      </c>
      <c r="AA200" s="623">
        <f t="shared" si="98"/>
        <v>2</v>
      </c>
      <c r="AB200" s="10">
        <f t="shared" si="77"/>
        <v>3</v>
      </c>
      <c r="AC200" s="44">
        <f t="shared" si="91"/>
        <v>3</v>
      </c>
      <c r="AD200" s="44">
        <f t="shared" si="91"/>
        <v>5</v>
      </c>
      <c r="AE200" s="44">
        <f t="shared" si="78"/>
        <v>8</v>
      </c>
      <c r="AF200" s="12">
        <f t="shared" si="99"/>
        <v>0</v>
      </c>
      <c r="AG200" s="12">
        <f t="shared" si="100"/>
        <v>3</v>
      </c>
      <c r="AH200" s="10">
        <f t="shared" si="79"/>
        <v>3</v>
      </c>
      <c r="AI200" s="12">
        <f>VLOOKUP($F200,'Guru SertifikaSi'!$C$6:$G$675,'Guru SertifikaSi'!E$3,FALSE)</f>
        <v>3</v>
      </c>
      <c r="AJ200" s="12">
        <f>VLOOKUP($F200,'Guru SertifikaSi'!$C$6:$G$675,'Guru SertifikaSi'!F$3,FALSE)</f>
        <v>2</v>
      </c>
      <c r="AK200" s="10">
        <f t="shared" si="80"/>
        <v>5</v>
      </c>
      <c r="AL200" s="44">
        <f t="shared" si="81"/>
        <v>3</v>
      </c>
      <c r="AM200" s="44">
        <f t="shared" si="81"/>
        <v>5</v>
      </c>
      <c r="AN200" s="11">
        <f t="shared" si="82"/>
        <v>8</v>
      </c>
      <c r="AO200" s="642">
        <v>0</v>
      </c>
      <c r="AP200" s="642">
        <v>0</v>
      </c>
      <c r="AQ200" s="642">
        <v>0</v>
      </c>
      <c r="AR200" s="642">
        <v>0</v>
      </c>
      <c r="AS200" s="642">
        <v>1</v>
      </c>
      <c r="AT200" s="642">
        <v>0</v>
      </c>
      <c r="AU200" s="642">
        <v>0</v>
      </c>
      <c r="AV200" s="642">
        <v>0</v>
      </c>
      <c r="AW200" s="643">
        <v>0</v>
      </c>
      <c r="AX200" s="643">
        <v>0</v>
      </c>
      <c r="AY200" s="642">
        <v>2</v>
      </c>
      <c r="AZ200" s="642">
        <v>5</v>
      </c>
      <c r="BA200" s="642">
        <v>0</v>
      </c>
      <c r="BB200" s="642">
        <v>0</v>
      </c>
      <c r="BC200" s="642">
        <v>0</v>
      </c>
      <c r="BD200" s="642">
        <v>0</v>
      </c>
      <c r="BE200" s="13">
        <f t="shared" si="92"/>
        <v>1</v>
      </c>
      <c r="BF200" s="13">
        <f t="shared" si="92"/>
        <v>0</v>
      </c>
      <c r="BG200" s="10">
        <f t="shared" si="93"/>
        <v>1</v>
      </c>
      <c r="BH200" s="13">
        <f t="shared" si="94"/>
        <v>2</v>
      </c>
      <c r="BI200" s="13">
        <f t="shared" si="94"/>
        <v>5</v>
      </c>
      <c r="BJ200" s="10">
        <f t="shared" si="95"/>
        <v>7</v>
      </c>
      <c r="BK200" s="44">
        <f t="shared" si="96"/>
        <v>3</v>
      </c>
      <c r="BL200" s="44">
        <f t="shared" si="96"/>
        <v>5</v>
      </c>
      <c r="BM200" s="11">
        <f t="shared" si="96"/>
        <v>8</v>
      </c>
      <c r="BN200" s="642">
        <v>0</v>
      </c>
      <c r="BO200" s="642">
        <v>0</v>
      </c>
      <c r="BP200" s="642">
        <v>0</v>
      </c>
      <c r="BQ200" s="642">
        <v>0</v>
      </c>
      <c r="BR200" s="642">
        <v>0</v>
      </c>
      <c r="BS200" s="642">
        <v>0</v>
      </c>
      <c r="BT200" s="642">
        <v>0</v>
      </c>
      <c r="BU200" s="642">
        <v>0</v>
      </c>
      <c r="BV200" s="644">
        <f t="shared" si="97"/>
        <v>0</v>
      </c>
      <c r="BW200" s="644">
        <f t="shared" si="97"/>
        <v>0</v>
      </c>
      <c r="BX200" s="44">
        <f t="shared" si="83"/>
        <v>0</v>
      </c>
      <c r="BY200" s="44">
        <f t="shared" si="83"/>
        <v>0</v>
      </c>
      <c r="BZ200" s="11">
        <f t="shared" si="84"/>
        <v>0</v>
      </c>
      <c r="CA200" s="14">
        <f t="shared" si="85"/>
        <v>3</v>
      </c>
      <c r="CB200" s="14">
        <f t="shared" si="85"/>
        <v>5</v>
      </c>
      <c r="CC200" s="13">
        <f t="shared" si="86"/>
        <v>0</v>
      </c>
      <c r="CD200" s="13">
        <f t="shared" si="86"/>
        <v>0</v>
      </c>
      <c r="CE200" s="13">
        <f t="shared" si="87"/>
        <v>3</v>
      </c>
      <c r="CF200" s="13">
        <f t="shared" si="87"/>
        <v>5</v>
      </c>
      <c r="CG200" s="289">
        <f t="shared" si="88"/>
        <v>8</v>
      </c>
      <c r="CJ200" s="1">
        <v>1</v>
      </c>
      <c r="CK200" s="6">
        <f t="shared" si="101"/>
        <v>3</v>
      </c>
      <c r="CL200" s="6">
        <v>0</v>
      </c>
      <c r="CM200" s="6">
        <v>1</v>
      </c>
      <c r="CN200" s="6">
        <f t="shared" si="102"/>
        <v>2</v>
      </c>
      <c r="CO200" s="6">
        <f t="shared" si="103"/>
        <v>6</v>
      </c>
    </row>
    <row r="201" spans="1:93" ht="15" x14ac:dyDescent="0.25">
      <c r="A201" s="1" t="s">
        <v>1556</v>
      </c>
      <c r="B201" s="6">
        <v>188</v>
      </c>
      <c r="C201" s="9">
        <v>188</v>
      </c>
      <c r="D201" s="641" t="s">
        <v>6</v>
      </c>
      <c r="E201" s="37" t="s">
        <v>23</v>
      </c>
      <c r="F201" s="645">
        <v>20319864</v>
      </c>
      <c r="G201" s="646" t="s">
        <v>455</v>
      </c>
      <c r="H201" s="9" t="s">
        <v>52</v>
      </c>
      <c r="I201" s="642">
        <v>0</v>
      </c>
      <c r="J201" s="642">
        <v>0</v>
      </c>
      <c r="K201" s="642">
        <v>0</v>
      </c>
      <c r="L201" s="642">
        <v>0</v>
      </c>
      <c r="M201" s="642">
        <v>0</v>
      </c>
      <c r="N201" s="642">
        <v>1</v>
      </c>
      <c r="O201" s="642">
        <v>2</v>
      </c>
      <c r="P201" s="642">
        <v>2</v>
      </c>
      <c r="Q201" s="14">
        <f t="shared" si="89"/>
        <v>2</v>
      </c>
      <c r="R201" s="14">
        <f t="shared" si="89"/>
        <v>3</v>
      </c>
      <c r="S201" s="10">
        <f t="shared" si="90"/>
        <v>5</v>
      </c>
      <c r="T201" s="642">
        <v>0</v>
      </c>
      <c r="U201" s="642">
        <v>0</v>
      </c>
      <c r="V201" s="642">
        <v>0</v>
      </c>
      <c r="W201" s="642">
        <v>3</v>
      </c>
      <c r="X201" s="642">
        <v>0</v>
      </c>
      <c r="Y201" s="642">
        <v>0</v>
      </c>
      <c r="Z201" s="623">
        <f t="shared" si="98"/>
        <v>0</v>
      </c>
      <c r="AA201" s="623">
        <f t="shared" si="98"/>
        <v>3</v>
      </c>
      <c r="AB201" s="10">
        <f t="shared" si="77"/>
        <v>3</v>
      </c>
      <c r="AC201" s="44">
        <f t="shared" si="91"/>
        <v>2</v>
      </c>
      <c r="AD201" s="44">
        <f t="shared" si="91"/>
        <v>6</v>
      </c>
      <c r="AE201" s="44">
        <f t="shared" si="78"/>
        <v>8</v>
      </c>
      <c r="AF201" s="12">
        <f t="shared" si="99"/>
        <v>0</v>
      </c>
      <c r="AG201" s="12">
        <f t="shared" si="100"/>
        <v>3</v>
      </c>
      <c r="AH201" s="10">
        <f t="shared" si="79"/>
        <v>3</v>
      </c>
      <c r="AI201" s="12">
        <f>VLOOKUP($F201,'Guru SertifikaSi'!$C$6:$G$675,'Guru SertifikaSi'!E$3,FALSE)</f>
        <v>3</v>
      </c>
      <c r="AJ201" s="12">
        <f>VLOOKUP($F201,'Guru SertifikaSi'!$C$6:$G$675,'Guru SertifikaSi'!F$3,FALSE)</f>
        <v>2</v>
      </c>
      <c r="AK201" s="10">
        <f t="shared" si="80"/>
        <v>5</v>
      </c>
      <c r="AL201" s="44">
        <f t="shared" si="81"/>
        <v>3</v>
      </c>
      <c r="AM201" s="44">
        <f t="shared" si="81"/>
        <v>5</v>
      </c>
      <c r="AN201" s="11">
        <f t="shared" si="82"/>
        <v>8</v>
      </c>
      <c r="AO201" s="642">
        <v>0</v>
      </c>
      <c r="AP201" s="642">
        <v>0</v>
      </c>
      <c r="AQ201" s="642">
        <v>0</v>
      </c>
      <c r="AR201" s="642">
        <v>0</v>
      </c>
      <c r="AS201" s="642">
        <v>0</v>
      </c>
      <c r="AT201" s="642">
        <v>1</v>
      </c>
      <c r="AU201" s="642">
        <v>0</v>
      </c>
      <c r="AV201" s="642">
        <v>0</v>
      </c>
      <c r="AW201" s="643">
        <v>0</v>
      </c>
      <c r="AX201" s="643">
        <v>0</v>
      </c>
      <c r="AY201" s="642">
        <v>3</v>
      </c>
      <c r="AZ201" s="642">
        <v>4</v>
      </c>
      <c r="BA201" s="642">
        <v>0</v>
      </c>
      <c r="BB201" s="642">
        <v>0</v>
      </c>
      <c r="BC201" s="642">
        <v>0</v>
      </c>
      <c r="BD201" s="642">
        <v>0</v>
      </c>
      <c r="BE201" s="13">
        <f t="shared" si="92"/>
        <v>0</v>
      </c>
      <c r="BF201" s="13">
        <f t="shared" si="92"/>
        <v>1</v>
      </c>
      <c r="BG201" s="10">
        <f t="shared" si="93"/>
        <v>1</v>
      </c>
      <c r="BH201" s="13">
        <f t="shared" si="94"/>
        <v>3</v>
      </c>
      <c r="BI201" s="13">
        <f t="shared" si="94"/>
        <v>4</v>
      </c>
      <c r="BJ201" s="10">
        <f t="shared" si="95"/>
        <v>7</v>
      </c>
      <c r="BK201" s="44">
        <f t="shared" si="96"/>
        <v>3</v>
      </c>
      <c r="BL201" s="44">
        <f t="shared" si="96"/>
        <v>5</v>
      </c>
      <c r="BM201" s="11">
        <f t="shared" si="96"/>
        <v>8</v>
      </c>
      <c r="BN201" s="642">
        <v>1</v>
      </c>
      <c r="BO201" s="642">
        <v>0</v>
      </c>
      <c r="BP201" s="642">
        <v>0</v>
      </c>
      <c r="BQ201" s="642">
        <v>0</v>
      </c>
      <c r="BR201" s="642">
        <v>0</v>
      </c>
      <c r="BS201" s="642">
        <v>0</v>
      </c>
      <c r="BT201" s="642">
        <v>0</v>
      </c>
      <c r="BU201" s="642">
        <v>0</v>
      </c>
      <c r="BV201" s="644">
        <f t="shared" si="97"/>
        <v>0</v>
      </c>
      <c r="BW201" s="644">
        <f t="shared" si="97"/>
        <v>0</v>
      </c>
      <c r="BX201" s="44">
        <f t="shared" si="83"/>
        <v>1</v>
      </c>
      <c r="BY201" s="44">
        <f t="shared" si="83"/>
        <v>0</v>
      </c>
      <c r="BZ201" s="11">
        <f t="shared" si="84"/>
        <v>1</v>
      </c>
      <c r="CA201" s="14">
        <f t="shared" si="85"/>
        <v>2</v>
      </c>
      <c r="CB201" s="14">
        <f t="shared" si="85"/>
        <v>6</v>
      </c>
      <c r="CC201" s="13">
        <f t="shared" si="86"/>
        <v>1</v>
      </c>
      <c r="CD201" s="13">
        <f t="shared" si="86"/>
        <v>0</v>
      </c>
      <c r="CE201" s="13">
        <f t="shared" si="87"/>
        <v>3</v>
      </c>
      <c r="CF201" s="13">
        <f t="shared" si="87"/>
        <v>6</v>
      </c>
      <c r="CG201" s="289">
        <f t="shared" si="88"/>
        <v>9</v>
      </c>
      <c r="CJ201" s="1">
        <v>1</v>
      </c>
      <c r="CK201" s="6">
        <f t="shared" si="101"/>
        <v>3</v>
      </c>
      <c r="CL201" s="6">
        <v>1</v>
      </c>
      <c r="CM201" s="6">
        <v>0</v>
      </c>
      <c r="CN201" s="6">
        <f t="shared" si="102"/>
        <v>4</v>
      </c>
      <c r="CO201" s="6">
        <f t="shared" si="103"/>
        <v>4</v>
      </c>
    </row>
    <row r="202" spans="1:93" ht="15" x14ac:dyDescent="0.25">
      <c r="A202" s="1" t="s">
        <v>1557</v>
      </c>
      <c r="B202" s="6">
        <v>189</v>
      </c>
      <c r="C202" s="9">
        <v>189</v>
      </c>
      <c r="D202" s="641" t="s">
        <v>6</v>
      </c>
      <c r="E202" s="37" t="s">
        <v>23</v>
      </c>
      <c r="F202" s="645">
        <v>20319863</v>
      </c>
      <c r="G202" s="646" t="s">
        <v>456</v>
      </c>
      <c r="H202" s="9" t="s">
        <v>52</v>
      </c>
      <c r="I202" s="642">
        <v>0</v>
      </c>
      <c r="J202" s="642">
        <v>0</v>
      </c>
      <c r="K202" s="642">
        <v>0</v>
      </c>
      <c r="L202" s="642">
        <v>0</v>
      </c>
      <c r="M202" s="642">
        <v>0</v>
      </c>
      <c r="N202" s="642">
        <v>0</v>
      </c>
      <c r="O202" s="642">
        <v>2</v>
      </c>
      <c r="P202" s="642">
        <v>5</v>
      </c>
      <c r="Q202" s="14">
        <f t="shared" si="89"/>
        <v>2</v>
      </c>
      <c r="R202" s="14">
        <f t="shared" si="89"/>
        <v>5</v>
      </c>
      <c r="S202" s="10">
        <f t="shared" si="90"/>
        <v>7</v>
      </c>
      <c r="T202" s="642">
        <v>0</v>
      </c>
      <c r="U202" s="642">
        <v>0</v>
      </c>
      <c r="V202" s="642">
        <v>1</v>
      </c>
      <c r="W202" s="642">
        <v>1</v>
      </c>
      <c r="X202" s="642">
        <v>0</v>
      </c>
      <c r="Y202" s="642">
        <v>0</v>
      </c>
      <c r="Z202" s="623">
        <f t="shared" si="98"/>
        <v>1</v>
      </c>
      <c r="AA202" s="623">
        <f t="shared" si="98"/>
        <v>1</v>
      </c>
      <c r="AB202" s="10">
        <f t="shared" si="77"/>
        <v>2</v>
      </c>
      <c r="AC202" s="44">
        <f t="shared" si="91"/>
        <v>3</v>
      </c>
      <c r="AD202" s="44">
        <f t="shared" si="91"/>
        <v>6</v>
      </c>
      <c r="AE202" s="44">
        <f t="shared" si="78"/>
        <v>9</v>
      </c>
      <c r="AF202" s="12">
        <f t="shared" si="99"/>
        <v>0</v>
      </c>
      <c r="AG202" s="12">
        <f t="shared" si="100"/>
        <v>2</v>
      </c>
      <c r="AH202" s="10">
        <f t="shared" si="79"/>
        <v>2</v>
      </c>
      <c r="AI202" s="12">
        <f>VLOOKUP($F202,'Guru SertifikaSi'!$C$6:$G$675,'Guru SertifikaSi'!E$3,FALSE)</f>
        <v>3</v>
      </c>
      <c r="AJ202" s="12">
        <f>VLOOKUP($F202,'Guru SertifikaSi'!$C$6:$G$675,'Guru SertifikaSi'!F$3,FALSE)</f>
        <v>4</v>
      </c>
      <c r="AK202" s="10">
        <f t="shared" si="80"/>
        <v>7</v>
      </c>
      <c r="AL202" s="44">
        <f t="shared" si="81"/>
        <v>3</v>
      </c>
      <c r="AM202" s="44">
        <f t="shared" si="81"/>
        <v>6</v>
      </c>
      <c r="AN202" s="11">
        <f t="shared" si="82"/>
        <v>9</v>
      </c>
      <c r="AO202" s="642">
        <v>0</v>
      </c>
      <c r="AP202" s="642">
        <v>0</v>
      </c>
      <c r="AQ202" s="642">
        <v>0</v>
      </c>
      <c r="AR202" s="642">
        <v>0</v>
      </c>
      <c r="AS202" s="642">
        <v>0</v>
      </c>
      <c r="AT202" s="642">
        <v>0</v>
      </c>
      <c r="AU202" s="642">
        <v>0</v>
      </c>
      <c r="AV202" s="642">
        <v>0</v>
      </c>
      <c r="AW202" s="643">
        <v>0</v>
      </c>
      <c r="AX202" s="643">
        <v>0</v>
      </c>
      <c r="AY202" s="642">
        <v>3</v>
      </c>
      <c r="AZ202" s="642">
        <v>6</v>
      </c>
      <c r="BA202" s="642">
        <v>0</v>
      </c>
      <c r="BB202" s="642">
        <v>0</v>
      </c>
      <c r="BC202" s="642">
        <v>0</v>
      </c>
      <c r="BD202" s="642">
        <v>0</v>
      </c>
      <c r="BE202" s="13">
        <f t="shared" si="92"/>
        <v>0</v>
      </c>
      <c r="BF202" s="13">
        <f t="shared" si="92"/>
        <v>0</v>
      </c>
      <c r="BG202" s="10">
        <f t="shared" si="93"/>
        <v>0</v>
      </c>
      <c r="BH202" s="13">
        <f t="shared" si="94"/>
        <v>3</v>
      </c>
      <c r="BI202" s="13">
        <f t="shared" si="94"/>
        <v>6</v>
      </c>
      <c r="BJ202" s="10">
        <f t="shared" si="95"/>
        <v>9</v>
      </c>
      <c r="BK202" s="44">
        <f t="shared" si="96"/>
        <v>3</v>
      </c>
      <c r="BL202" s="44">
        <f t="shared" si="96"/>
        <v>6</v>
      </c>
      <c r="BM202" s="11">
        <f t="shared" si="96"/>
        <v>9</v>
      </c>
      <c r="BN202" s="642">
        <v>0</v>
      </c>
      <c r="BO202" s="642">
        <v>0</v>
      </c>
      <c r="BP202" s="642">
        <v>0</v>
      </c>
      <c r="BQ202" s="642">
        <v>0</v>
      </c>
      <c r="BR202" s="642">
        <v>0</v>
      </c>
      <c r="BS202" s="642">
        <v>0</v>
      </c>
      <c r="BT202" s="642">
        <v>0</v>
      </c>
      <c r="BU202" s="642">
        <v>0</v>
      </c>
      <c r="BV202" s="644">
        <f t="shared" si="97"/>
        <v>0</v>
      </c>
      <c r="BW202" s="644">
        <f t="shared" si="97"/>
        <v>0</v>
      </c>
      <c r="BX202" s="44">
        <f t="shared" si="83"/>
        <v>0</v>
      </c>
      <c r="BY202" s="44">
        <f t="shared" si="83"/>
        <v>0</v>
      </c>
      <c r="BZ202" s="11">
        <f t="shared" si="84"/>
        <v>0</v>
      </c>
      <c r="CA202" s="14">
        <f t="shared" si="85"/>
        <v>3</v>
      </c>
      <c r="CB202" s="14">
        <f t="shared" si="85"/>
        <v>6</v>
      </c>
      <c r="CC202" s="13">
        <f t="shared" si="86"/>
        <v>0</v>
      </c>
      <c r="CD202" s="13">
        <f t="shared" si="86"/>
        <v>0</v>
      </c>
      <c r="CE202" s="13">
        <f t="shared" si="87"/>
        <v>3</v>
      </c>
      <c r="CF202" s="13">
        <f t="shared" si="87"/>
        <v>6</v>
      </c>
      <c r="CG202" s="289">
        <f t="shared" si="88"/>
        <v>9</v>
      </c>
      <c r="CJ202" s="1">
        <v>1</v>
      </c>
      <c r="CK202" s="6">
        <f t="shared" si="101"/>
        <v>6</v>
      </c>
      <c r="CL202" s="6">
        <v>0</v>
      </c>
      <c r="CM202" s="6">
        <v>1</v>
      </c>
      <c r="CN202" s="6">
        <f t="shared" si="102"/>
        <v>3</v>
      </c>
      <c r="CO202" s="6">
        <f t="shared" si="103"/>
        <v>7</v>
      </c>
    </row>
    <row r="203" spans="1:93" ht="15" x14ac:dyDescent="0.25">
      <c r="A203" s="1" t="s">
        <v>1558</v>
      </c>
      <c r="B203" s="6">
        <v>190</v>
      </c>
      <c r="C203" s="9">
        <v>190</v>
      </c>
      <c r="D203" s="641" t="s">
        <v>6</v>
      </c>
      <c r="E203" s="37" t="s">
        <v>23</v>
      </c>
      <c r="F203" s="645">
        <v>20319780</v>
      </c>
      <c r="G203" s="646" t="s">
        <v>457</v>
      </c>
      <c r="H203" s="9" t="s">
        <v>52</v>
      </c>
      <c r="I203" s="642">
        <v>0</v>
      </c>
      <c r="J203" s="642">
        <v>0</v>
      </c>
      <c r="K203" s="642">
        <v>0</v>
      </c>
      <c r="L203" s="642">
        <v>0</v>
      </c>
      <c r="M203" s="642">
        <v>3</v>
      </c>
      <c r="N203" s="642">
        <v>2</v>
      </c>
      <c r="O203" s="642">
        <v>2</v>
      </c>
      <c r="P203" s="642">
        <v>2</v>
      </c>
      <c r="Q203" s="14">
        <f t="shared" si="89"/>
        <v>5</v>
      </c>
      <c r="R203" s="14">
        <f t="shared" si="89"/>
        <v>4</v>
      </c>
      <c r="S203" s="10">
        <f t="shared" si="90"/>
        <v>9</v>
      </c>
      <c r="T203" s="642">
        <v>0</v>
      </c>
      <c r="U203" s="642">
        <v>0</v>
      </c>
      <c r="V203" s="642">
        <v>1</v>
      </c>
      <c r="W203" s="642">
        <v>1</v>
      </c>
      <c r="X203" s="642">
        <v>0</v>
      </c>
      <c r="Y203" s="642">
        <v>2</v>
      </c>
      <c r="Z203" s="623">
        <f t="shared" si="98"/>
        <v>1</v>
      </c>
      <c r="AA203" s="623">
        <f t="shared" si="98"/>
        <v>3</v>
      </c>
      <c r="AB203" s="10">
        <f t="shared" si="77"/>
        <v>4</v>
      </c>
      <c r="AC203" s="44">
        <f t="shared" si="91"/>
        <v>6</v>
      </c>
      <c r="AD203" s="44">
        <f t="shared" si="91"/>
        <v>7</v>
      </c>
      <c r="AE203" s="44">
        <f t="shared" si="78"/>
        <v>13</v>
      </c>
      <c r="AF203" s="12">
        <f t="shared" si="99"/>
        <v>2</v>
      </c>
      <c r="AG203" s="12">
        <f t="shared" si="100"/>
        <v>4</v>
      </c>
      <c r="AH203" s="10">
        <f t="shared" si="79"/>
        <v>6</v>
      </c>
      <c r="AI203" s="12">
        <f>VLOOKUP($F203,'Guru SertifikaSi'!$C$6:$G$675,'Guru SertifikaSi'!E$3,FALSE)</f>
        <v>4</v>
      </c>
      <c r="AJ203" s="12">
        <f>VLOOKUP($F203,'Guru SertifikaSi'!$C$6:$G$675,'Guru SertifikaSi'!F$3,FALSE)</f>
        <v>3</v>
      </c>
      <c r="AK203" s="10">
        <f t="shared" si="80"/>
        <v>7</v>
      </c>
      <c r="AL203" s="44">
        <f t="shared" si="81"/>
        <v>6</v>
      </c>
      <c r="AM203" s="44">
        <f t="shared" si="81"/>
        <v>7</v>
      </c>
      <c r="AN203" s="11">
        <f t="shared" si="82"/>
        <v>13</v>
      </c>
      <c r="AO203" s="642">
        <v>0</v>
      </c>
      <c r="AP203" s="642">
        <v>0</v>
      </c>
      <c r="AQ203" s="642">
        <v>0</v>
      </c>
      <c r="AR203" s="642">
        <v>0</v>
      </c>
      <c r="AS203" s="642">
        <v>0</v>
      </c>
      <c r="AT203" s="642">
        <v>1</v>
      </c>
      <c r="AU203" s="642">
        <v>0</v>
      </c>
      <c r="AV203" s="642">
        <v>0</v>
      </c>
      <c r="AW203" s="643">
        <v>0</v>
      </c>
      <c r="AX203" s="643">
        <v>0</v>
      </c>
      <c r="AY203" s="642">
        <v>6</v>
      </c>
      <c r="AZ203" s="642">
        <v>6</v>
      </c>
      <c r="BA203" s="642">
        <v>0</v>
      </c>
      <c r="BB203" s="642">
        <v>0</v>
      </c>
      <c r="BC203" s="642">
        <v>0</v>
      </c>
      <c r="BD203" s="642">
        <v>0</v>
      </c>
      <c r="BE203" s="13">
        <f t="shared" si="92"/>
        <v>0</v>
      </c>
      <c r="BF203" s="13">
        <f t="shared" si="92"/>
        <v>1</v>
      </c>
      <c r="BG203" s="10">
        <f t="shared" si="93"/>
        <v>1</v>
      </c>
      <c r="BH203" s="13">
        <f t="shared" si="94"/>
        <v>6</v>
      </c>
      <c r="BI203" s="13">
        <f t="shared" si="94"/>
        <v>6</v>
      </c>
      <c r="BJ203" s="10">
        <f t="shared" si="95"/>
        <v>12</v>
      </c>
      <c r="BK203" s="44">
        <f t="shared" si="96"/>
        <v>6</v>
      </c>
      <c r="BL203" s="44">
        <f t="shared" si="96"/>
        <v>7</v>
      </c>
      <c r="BM203" s="11">
        <f t="shared" si="96"/>
        <v>13</v>
      </c>
      <c r="BN203" s="642">
        <v>0</v>
      </c>
      <c r="BO203" s="642">
        <v>0</v>
      </c>
      <c r="BP203" s="642">
        <v>0</v>
      </c>
      <c r="BQ203" s="642">
        <v>0</v>
      </c>
      <c r="BR203" s="642">
        <v>0</v>
      </c>
      <c r="BS203" s="642">
        <v>0</v>
      </c>
      <c r="BT203" s="642">
        <v>1</v>
      </c>
      <c r="BU203" s="642">
        <v>0</v>
      </c>
      <c r="BV203" s="644">
        <f t="shared" si="97"/>
        <v>1</v>
      </c>
      <c r="BW203" s="644">
        <f t="shared" si="97"/>
        <v>0</v>
      </c>
      <c r="BX203" s="44">
        <f t="shared" si="83"/>
        <v>1</v>
      </c>
      <c r="BY203" s="44">
        <f t="shared" si="83"/>
        <v>0</v>
      </c>
      <c r="BZ203" s="11">
        <f t="shared" si="84"/>
        <v>1</v>
      </c>
      <c r="CA203" s="14">
        <f t="shared" si="85"/>
        <v>6</v>
      </c>
      <c r="CB203" s="14">
        <f t="shared" si="85"/>
        <v>7</v>
      </c>
      <c r="CC203" s="13">
        <f t="shared" si="86"/>
        <v>1</v>
      </c>
      <c r="CD203" s="13">
        <f t="shared" si="86"/>
        <v>0</v>
      </c>
      <c r="CE203" s="13">
        <f t="shared" si="87"/>
        <v>7</v>
      </c>
      <c r="CF203" s="13">
        <f t="shared" si="87"/>
        <v>7</v>
      </c>
      <c r="CG203" s="289">
        <f t="shared" si="88"/>
        <v>14</v>
      </c>
      <c r="CJ203" s="1">
        <v>1</v>
      </c>
      <c r="CK203" s="6">
        <f t="shared" si="101"/>
        <v>3</v>
      </c>
      <c r="CL203" s="6">
        <v>0</v>
      </c>
      <c r="CM203" s="6">
        <v>1</v>
      </c>
      <c r="CN203" s="6">
        <f t="shared" si="102"/>
        <v>6</v>
      </c>
      <c r="CO203" s="6">
        <f t="shared" si="103"/>
        <v>7</v>
      </c>
    </row>
    <row r="204" spans="1:93" ht="15" x14ac:dyDescent="0.25">
      <c r="A204" s="1" t="s">
        <v>1559</v>
      </c>
      <c r="B204" s="6">
        <v>191</v>
      </c>
      <c r="C204" s="9">
        <v>191</v>
      </c>
      <c r="D204" s="641" t="s">
        <v>6</v>
      </c>
      <c r="E204" s="37" t="s">
        <v>23</v>
      </c>
      <c r="F204" s="645">
        <v>20319779</v>
      </c>
      <c r="G204" s="646" t="s">
        <v>458</v>
      </c>
      <c r="H204" s="9" t="s">
        <v>52</v>
      </c>
      <c r="I204" s="642">
        <v>0</v>
      </c>
      <c r="J204" s="642">
        <v>0</v>
      </c>
      <c r="K204" s="642">
        <v>0</v>
      </c>
      <c r="L204" s="642">
        <v>0</v>
      </c>
      <c r="M204" s="642">
        <v>1</v>
      </c>
      <c r="N204" s="642">
        <v>2</v>
      </c>
      <c r="O204" s="642">
        <v>2</v>
      </c>
      <c r="P204" s="642">
        <v>2</v>
      </c>
      <c r="Q204" s="14">
        <f t="shared" si="89"/>
        <v>3</v>
      </c>
      <c r="R204" s="14">
        <f t="shared" si="89"/>
        <v>4</v>
      </c>
      <c r="S204" s="10">
        <f t="shared" si="90"/>
        <v>7</v>
      </c>
      <c r="T204" s="642">
        <v>0</v>
      </c>
      <c r="U204" s="642">
        <v>0</v>
      </c>
      <c r="V204" s="642">
        <v>1</v>
      </c>
      <c r="W204" s="642">
        <v>1</v>
      </c>
      <c r="X204" s="642">
        <v>1</v>
      </c>
      <c r="Y204" s="642">
        <v>1</v>
      </c>
      <c r="Z204" s="623">
        <f t="shared" si="98"/>
        <v>2</v>
      </c>
      <c r="AA204" s="623">
        <f t="shared" si="98"/>
        <v>2</v>
      </c>
      <c r="AB204" s="10">
        <f t="shared" si="77"/>
        <v>4</v>
      </c>
      <c r="AC204" s="44">
        <f t="shared" si="91"/>
        <v>5</v>
      </c>
      <c r="AD204" s="44">
        <f t="shared" si="91"/>
        <v>6</v>
      </c>
      <c r="AE204" s="44">
        <f t="shared" si="78"/>
        <v>11</v>
      </c>
      <c r="AF204" s="12">
        <f t="shared" si="99"/>
        <v>1</v>
      </c>
      <c r="AG204" s="12">
        <f t="shared" si="100"/>
        <v>5</v>
      </c>
      <c r="AH204" s="10">
        <f t="shared" si="79"/>
        <v>6</v>
      </c>
      <c r="AI204" s="12">
        <f>VLOOKUP($F204,'Guru SertifikaSi'!$C$6:$G$675,'Guru SertifikaSi'!E$3,FALSE)</f>
        <v>4</v>
      </c>
      <c r="AJ204" s="12">
        <f>VLOOKUP($F204,'Guru SertifikaSi'!$C$6:$G$675,'Guru SertifikaSi'!F$3,FALSE)</f>
        <v>1</v>
      </c>
      <c r="AK204" s="10">
        <f t="shared" si="80"/>
        <v>5</v>
      </c>
      <c r="AL204" s="44">
        <f t="shared" si="81"/>
        <v>5</v>
      </c>
      <c r="AM204" s="44">
        <f t="shared" si="81"/>
        <v>6</v>
      </c>
      <c r="AN204" s="11">
        <f t="shared" si="82"/>
        <v>11</v>
      </c>
      <c r="AO204" s="642">
        <v>0</v>
      </c>
      <c r="AP204" s="642">
        <v>0</v>
      </c>
      <c r="AQ204" s="642">
        <v>0</v>
      </c>
      <c r="AR204" s="642">
        <v>0</v>
      </c>
      <c r="AS204" s="642">
        <v>0</v>
      </c>
      <c r="AT204" s="642">
        <v>0</v>
      </c>
      <c r="AU204" s="642">
        <v>0</v>
      </c>
      <c r="AV204" s="642">
        <v>0</v>
      </c>
      <c r="AW204" s="643">
        <v>0</v>
      </c>
      <c r="AX204" s="643">
        <v>0</v>
      </c>
      <c r="AY204" s="642">
        <v>4</v>
      </c>
      <c r="AZ204" s="642">
        <v>6</v>
      </c>
      <c r="BA204" s="642">
        <v>1</v>
      </c>
      <c r="BB204" s="642">
        <v>0</v>
      </c>
      <c r="BC204" s="642">
        <v>0</v>
      </c>
      <c r="BD204" s="642">
        <v>0</v>
      </c>
      <c r="BE204" s="13">
        <f t="shared" si="92"/>
        <v>0</v>
      </c>
      <c r="BF204" s="13">
        <f t="shared" si="92"/>
        <v>0</v>
      </c>
      <c r="BG204" s="10">
        <f t="shared" si="93"/>
        <v>0</v>
      </c>
      <c r="BH204" s="13">
        <f t="shared" si="94"/>
        <v>5</v>
      </c>
      <c r="BI204" s="13">
        <f t="shared" si="94"/>
        <v>6</v>
      </c>
      <c r="BJ204" s="10">
        <f t="shared" si="95"/>
        <v>11</v>
      </c>
      <c r="BK204" s="44">
        <f t="shared" si="96"/>
        <v>5</v>
      </c>
      <c r="BL204" s="44">
        <f t="shared" si="96"/>
        <v>6</v>
      </c>
      <c r="BM204" s="11">
        <f t="shared" si="96"/>
        <v>11</v>
      </c>
      <c r="BN204" s="642">
        <v>0</v>
      </c>
      <c r="BO204" s="642">
        <v>0</v>
      </c>
      <c r="BP204" s="642">
        <v>0</v>
      </c>
      <c r="BQ204" s="642">
        <v>0</v>
      </c>
      <c r="BR204" s="642">
        <v>0</v>
      </c>
      <c r="BS204" s="642">
        <v>0</v>
      </c>
      <c r="BT204" s="642">
        <v>0</v>
      </c>
      <c r="BU204" s="642">
        <v>0</v>
      </c>
      <c r="BV204" s="644">
        <f t="shared" si="97"/>
        <v>0</v>
      </c>
      <c r="BW204" s="644">
        <f t="shared" si="97"/>
        <v>0</v>
      </c>
      <c r="BX204" s="44">
        <f t="shared" si="83"/>
        <v>0</v>
      </c>
      <c r="BY204" s="44">
        <f t="shared" si="83"/>
        <v>0</v>
      </c>
      <c r="BZ204" s="11">
        <f t="shared" si="84"/>
        <v>0</v>
      </c>
      <c r="CA204" s="14">
        <f t="shared" si="85"/>
        <v>5</v>
      </c>
      <c r="CB204" s="14">
        <f t="shared" si="85"/>
        <v>6</v>
      </c>
      <c r="CC204" s="13">
        <f t="shared" si="86"/>
        <v>0</v>
      </c>
      <c r="CD204" s="13">
        <f t="shared" si="86"/>
        <v>0</v>
      </c>
      <c r="CE204" s="13">
        <f t="shared" si="87"/>
        <v>5</v>
      </c>
      <c r="CF204" s="13">
        <f t="shared" si="87"/>
        <v>6</v>
      </c>
      <c r="CG204" s="289">
        <f t="shared" si="88"/>
        <v>11</v>
      </c>
      <c r="CJ204" s="1">
        <v>1</v>
      </c>
      <c r="CK204" s="6">
        <f t="shared" si="101"/>
        <v>3</v>
      </c>
      <c r="CL204" s="6">
        <v>0</v>
      </c>
      <c r="CM204" s="6">
        <v>1</v>
      </c>
      <c r="CN204" s="6">
        <f t="shared" si="102"/>
        <v>4</v>
      </c>
      <c r="CO204" s="6">
        <f t="shared" si="103"/>
        <v>7</v>
      </c>
    </row>
    <row r="205" spans="1:93" ht="15" x14ac:dyDescent="0.25">
      <c r="A205" s="1" t="s">
        <v>1560</v>
      </c>
      <c r="B205" s="6">
        <v>192</v>
      </c>
      <c r="C205" s="9">
        <v>192</v>
      </c>
      <c r="D205" s="641" t="s">
        <v>6</v>
      </c>
      <c r="E205" s="37" t="s">
        <v>23</v>
      </c>
      <c r="F205" s="645">
        <v>20319758</v>
      </c>
      <c r="G205" s="646" t="s">
        <v>459</v>
      </c>
      <c r="H205" s="9" t="s">
        <v>52</v>
      </c>
      <c r="I205" s="642">
        <v>0</v>
      </c>
      <c r="J205" s="642">
        <v>0</v>
      </c>
      <c r="K205" s="642">
        <v>0</v>
      </c>
      <c r="L205" s="642">
        <v>0</v>
      </c>
      <c r="M205" s="642">
        <v>2</v>
      </c>
      <c r="N205" s="642">
        <v>2</v>
      </c>
      <c r="O205" s="642">
        <v>0</v>
      </c>
      <c r="P205" s="642">
        <v>3</v>
      </c>
      <c r="Q205" s="14">
        <f t="shared" si="89"/>
        <v>2</v>
      </c>
      <c r="R205" s="14">
        <f t="shared" si="89"/>
        <v>5</v>
      </c>
      <c r="S205" s="10">
        <f t="shared" si="90"/>
        <v>7</v>
      </c>
      <c r="T205" s="642">
        <v>0</v>
      </c>
      <c r="U205" s="642">
        <v>0</v>
      </c>
      <c r="V205" s="642">
        <v>1</v>
      </c>
      <c r="W205" s="642">
        <v>2</v>
      </c>
      <c r="X205" s="642">
        <v>0</v>
      </c>
      <c r="Y205" s="642">
        <v>4</v>
      </c>
      <c r="Z205" s="623">
        <f t="shared" si="98"/>
        <v>1</v>
      </c>
      <c r="AA205" s="623">
        <f t="shared" si="98"/>
        <v>6</v>
      </c>
      <c r="AB205" s="10">
        <f t="shared" ref="AB205:AB267" si="104">SUM(Z205:AA205)</f>
        <v>7</v>
      </c>
      <c r="AC205" s="44">
        <f t="shared" si="91"/>
        <v>3</v>
      </c>
      <c r="AD205" s="44">
        <f t="shared" si="91"/>
        <v>11</v>
      </c>
      <c r="AE205" s="44">
        <f t="shared" ref="AE205:AE267" si="105">SUM(AC205:AD205)</f>
        <v>14</v>
      </c>
      <c r="AF205" s="12">
        <f t="shared" si="99"/>
        <v>1</v>
      </c>
      <c r="AG205" s="12">
        <f t="shared" si="100"/>
        <v>8</v>
      </c>
      <c r="AH205" s="10">
        <f t="shared" ref="AH205:AH267" si="106">SUM(AF205:AG205)</f>
        <v>9</v>
      </c>
      <c r="AI205" s="12">
        <f>VLOOKUP($F205,'Guru SertifikaSi'!$C$6:$G$675,'Guru SertifikaSi'!E$3,FALSE)</f>
        <v>2</v>
      </c>
      <c r="AJ205" s="12">
        <f>VLOOKUP($F205,'Guru SertifikaSi'!$C$6:$G$675,'Guru SertifikaSi'!F$3,FALSE)</f>
        <v>3</v>
      </c>
      <c r="AK205" s="10">
        <f t="shared" ref="AK205:AK267" si="107">SUM(AI205:AJ205)</f>
        <v>5</v>
      </c>
      <c r="AL205" s="44">
        <f t="shared" ref="AL205:AM267" si="108">SUM(AF205,AI205)</f>
        <v>3</v>
      </c>
      <c r="AM205" s="44">
        <f t="shared" si="108"/>
        <v>11</v>
      </c>
      <c r="AN205" s="11">
        <f t="shared" ref="AN205:AN267" si="109">SUM(AL205:AM205)</f>
        <v>14</v>
      </c>
      <c r="AO205" s="642">
        <v>0</v>
      </c>
      <c r="AP205" s="642">
        <v>0</v>
      </c>
      <c r="AQ205" s="642">
        <v>0</v>
      </c>
      <c r="AR205" s="642">
        <v>0</v>
      </c>
      <c r="AS205" s="642">
        <v>0</v>
      </c>
      <c r="AT205" s="642">
        <v>2</v>
      </c>
      <c r="AU205" s="642">
        <v>0</v>
      </c>
      <c r="AV205" s="642">
        <v>0</v>
      </c>
      <c r="AW205" s="643">
        <v>0</v>
      </c>
      <c r="AX205" s="643">
        <v>0</v>
      </c>
      <c r="AY205" s="642">
        <v>3</v>
      </c>
      <c r="AZ205" s="642">
        <v>9</v>
      </c>
      <c r="BA205" s="642">
        <v>0</v>
      </c>
      <c r="BB205" s="642">
        <v>0</v>
      </c>
      <c r="BC205" s="642">
        <v>0</v>
      </c>
      <c r="BD205" s="642">
        <v>0</v>
      </c>
      <c r="BE205" s="13">
        <f t="shared" si="92"/>
        <v>0</v>
      </c>
      <c r="BF205" s="13">
        <f t="shared" si="92"/>
        <v>2</v>
      </c>
      <c r="BG205" s="10">
        <f t="shared" si="93"/>
        <v>2</v>
      </c>
      <c r="BH205" s="13">
        <f t="shared" si="94"/>
        <v>3</v>
      </c>
      <c r="BI205" s="13">
        <f t="shared" si="94"/>
        <v>9</v>
      </c>
      <c r="BJ205" s="10">
        <f t="shared" si="95"/>
        <v>12</v>
      </c>
      <c r="BK205" s="44">
        <f t="shared" si="96"/>
        <v>3</v>
      </c>
      <c r="BL205" s="44">
        <f t="shared" si="96"/>
        <v>11</v>
      </c>
      <c r="BM205" s="11">
        <f t="shared" si="96"/>
        <v>14</v>
      </c>
      <c r="BN205" s="642">
        <v>0</v>
      </c>
      <c r="BO205" s="642">
        <v>0</v>
      </c>
      <c r="BP205" s="642">
        <v>0</v>
      </c>
      <c r="BQ205" s="642">
        <v>0</v>
      </c>
      <c r="BR205" s="642">
        <v>0</v>
      </c>
      <c r="BS205" s="642">
        <v>0</v>
      </c>
      <c r="BT205" s="642">
        <v>0</v>
      </c>
      <c r="BU205" s="642">
        <v>0</v>
      </c>
      <c r="BV205" s="644">
        <f t="shared" si="97"/>
        <v>0</v>
      </c>
      <c r="BW205" s="644">
        <f t="shared" si="97"/>
        <v>0</v>
      </c>
      <c r="BX205" s="44">
        <f t="shared" ref="BX205:BY267" si="110">SUM(BN205,BV205)</f>
        <v>0</v>
      </c>
      <c r="BY205" s="44">
        <f t="shared" si="110"/>
        <v>0</v>
      </c>
      <c r="BZ205" s="11">
        <f t="shared" ref="BZ205:BZ267" si="111">SUM(BX205:BY205)</f>
        <v>0</v>
      </c>
      <c r="CA205" s="14">
        <f t="shared" ref="CA205:CB267" si="112">SUM(Q205,Z205)</f>
        <v>3</v>
      </c>
      <c r="CB205" s="14">
        <f t="shared" si="112"/>
        <v>11</v>
      </c>
      <c r="CC205" s="13">
        <f t="shared" ref="CC205:CD267" si="113">SUM(BN205,BV205)</f>
        <v>0</v>
      </c>
      <c r="CD205" s="13">
        <f t="shared" si="113"/>
        <v>0</v>
      </c>
      <c r="CE205" s="13">
        <f t="shared" ref="CE205:CF267" si="114">SUM(CA205,CC205)</f>
        <v>3</v>
      </c>
      <c r="CF205" s="13">
        <f t="shared" si="114"/>
        <v>11</v>
      </c>
      <c r="CG205" s="289">
        <f t="shared" ref="CG205:CG267" si="115">SUM(CE205:CF205)</f>
        <v>14</v>
      </c>
      <c r="CJ205" s="1">
        <v>1</v>
      </c>
      <c r="CK205" s="6">
        <f t="shared" si="101"/>
        <v>4</v>
      </c>
      <c r="CL205" s="6">
        <v>0</v>
      </c>
      <c r="CM205" s="6">
        <v>1</v>
      </c>
      <c r="CN205" s="6">
        <f t="shared" si="102"/>
        <v>3</v>
      </c>
      <c r="CO205" s="6">
        <f t="shared" si="103"/>
        <v>10</v>
      </c>
    </row>
    <row r="206" spans="1:93" ht="15" x14ac:dyDescent="0.25">
      <c r="A206" s="1" t="s">
        <v>1561</v>
      </c>
      <c r="B206" s="6">
        <v>193</v>
      </c>
      <c r="C206" s="9">
        <v>193</v>
      </c>
      <c r="D206" s="641" t="s">
        <v>6</v>
      </c>
      <c r="E206" s="37" t="s">
        <v>23</v>
      </c>
      <c r="F206" s="645">
        <v>20319749</v>
      </c>
      <c r="G206" s="646" t="s">
        <v>460</v>
      </c>
      <c r="H206" s="9" t="s">
        <v>52</v>
      </c>
      <c r="I206" s="642">
        <v>0</v>
      </c>
      <c r="J206" s="642">
        <v>0</v>
      </c>
      <c r="K206" s="642">
        <v>0</v>
      </c>
      <c r="L206" s="642">
        <v>0</v>
      </c>
      <c r="M206" s="642">
        <v>2</v>
      </c>
      <c r="N206" s="642">
        <v>2</v>
      </c>
      <c r="O206" s="642">
        <v>3</v>
      </c>
      <c r="P206" s="642">
        <v>1</v>
      </c>
      <c r="Q206" s="14">
        <f t="shared" ref="Q206:R268" si="116">SUM(I206,K206,M206,O206)</f>
        <v>5</v>
      </c>
      <c r="R206" s="14">
        <f t="shared" si="116"/>
        <v>3</v>
      </c>
      <c r="S206" s="10">
        <f t="shared" ref="S206:S268" si="117">SUM(Q206:R206)</f>
        <v>8</v>
      </c>
      <c r="T206" s="642">
        <v>0</v>
      </c>
      <c r="U206" s="642">
        <v>0</v>
      </c>
      <c r="V206" s="642">
        <v>0</v>
      </c>
      <c r="W206" s="642">
        <v>2</v>
      </c>
      <c r="X206" s="642">
        <v>0</v>
      </c>
      <c r="Y206" s="642">
        <v>0</v>
      </c>
      <c r="Z206" s="623">
        <f t="shared" si="98"/>
        <v>0</v>
      </c>
      <c r="AA206" s="623">
        <f t="shared" si="98"/>
        <v>2</v>
      </c>
      <c r="AB206" s="10">
        <f t="shared" si="104"/>
        <v>2</v>
      </c>
      <c r="AC206" s="44">
        <f t="shared" ref="AC206:AD268" si="118">SUM(Q206,Z206)</f>
        <v>5</v>
      </c>
      <c r="AD206" s="44">
        <f t="shared" si="118"/>
        <v>5</v>
      </c>
      <c r="AE206" s="44">
        <f t="shared" si="105"/>
        <v>10</v>
      </c>
      <c r="AF206" s="12">
        <f t="shared" si="99"/>
        <v>1</v>
      </c>
      <c r="AG206" s="12">
        <f t="shared" si="100"/>
        <v>2</v>
      </c>
      <c r="AH206" s="10">
        <f t="shared" si="106"/>
        <v>3</v>
      </c>
      <c r="AI206" s="12">
        <f>VLOOKUP($F206,'Guru SertifikaSi'!$C$6:$G$675,'Guru SertifikaSi'!E$3,FALSE)</f>
        <v>4</v>
      </c>
      <c r="AJ206" s="12">
        <f>VLOOKUP($F206,'Guru SertifikaSi'!$C$6:$G$675,'Guru SertifikaSi'!F$3,FALSE)</f>
        <v>3</v>
      </c>
      <c r="AK206" s="10">
        <f t="shared" si="107"/>
        <v>7</v>
      </c>
      <c r="AL206" s="44">
        <f t="shared" si="108"/>
        <v>5</v>
      </c>
      <c r="AM206" s="44">
        <f t="shared" si="108"/>
        <v>5</v>
      </c>
      <c r="AN206" s="11">
        <f t="shared" si="109"/>
        <v>10</v>
      </c>
      <c r="AO206" s="642">
        <v>0</v>
      </c>
      <c r="AP206" s="642">
        <v>0</v>
      </c>
      <c r="AQ206" s="642">
        <v>0</v>
      </c>
      <c r="AR206" s="642">
        <v>0</v>
      </c>
      <c r="AS206" s="642">
        <v>0</v>
      </c>
      <c r="AT206" s="642">
        <v>0</v>
      </c>
      <c r="AU206" s="642">
        <v>0</v>
      </c>
      <c r="AV206" s="642">
        <v>0</v>
      </c>
      <c r="AW206" s="643">
        <v>0</v>
      </c>
      <c r="AX206" s="643">
        <v>0</v>
      </c>
      <c r="AY206" s="642">
        <v>4</v>
      </c>
      <c r="AZ206" s="642">
        <v>5</v>
      </c>
      <c r="BA206" s="642">
        <v>1</v>
      </c>
      <c r="BB206" s="642">
        <v>0</v>
      </c>
      <c r="BC206" s="642">
        <v>0</v>
      </c>
      <c r="BD206" s="642">
        <v>0</v>
      </c>
      <c r="BE206" s="13">
        <f t="shared" ref="BE206:BF268" si="119">SUM(AO206,AQ206,AS206,AU206)</f>
        <v>0</v>
      </c>
      <c r="BF206" s="13">
        <f t="shared" si="119"/>
        <v>0</v>
      </c>
      <c r="BG206" s="10">
        <f t="shared" ref="BG206:BG268" si="120">SUM(BE206:BF206)</f>
        <v>0</v>
      </c>
      <c r="BH206" s="13">
        <f t="shared" ref="BH206:BI268" si="121">SUM(AW206,AY206,BA206,BC206)</f>
        <v>5</v>
      </c>
      <c r="BI206" s="13">
        <f t="shared" si="121"/>
        <v>5</v>
      </c>
      <c r="BJ206" s="10">
        <f t="shared" ref="BJ206:BJ268" si="122">SUM(BH206:BI206)</f>
        <v>10</v>
      </c>
      <c r="BK206" s="44">
        <f t="shared" ref="BK206:BM268" si="123">SUM(BE206,BH206)</f>
        <v>5</v>
      </c>
      <c r="BL206" s="44">
        <f t="shared" si="123"/>
        <v>5</v>
      </c>
      <c r="BM206" s="11">
        <f t="shared" si="123"/>
        <v>10</v>
      </c>
      <c r="BN206" s="642">
        <v>0</v>
      </c>
      <c r="BO206" s="642">
        <v>0</v>
      </c>
      <c r="BP206" s="642">
        <v>0</v>
      </c>
      <c r="BQ206" s="642">
        <v>0</v>
      </c>
      <c r="BR206" s="642">
        <v>0</v>
      </c>
      <c r="BS206" s="642">
        <v>0</v>
      </c>
      <c r="BT206" s="642">
        <v>0</v>
      </c>
      <c r="BU206" s="642">
        <v>1</v>
      </c>
      <c r="BV206" s="644">
        <f t="shared" ref="BV206:BW268" si="124">SUM(BP206,BR206,BT206)</f>
        <v>0</v>
      </c>
      <c r="BW206" s="644">
        <f t="shared" si="124"/>
        <v>1</v>
      </c>
      <c r="BX206" s="44">
        <f t="shared" si="110"/>
        <v>0</v>
      </c>
      <c r="BY206" s="44">
        <f t="shared" si="110"/>
        <v>1</v>
      </c>
      <c r="BZ206" s="11">
        <f t="shared" si="111"/>
        <v>1</v>
      </c>
      <c r="CA206" s="14">
        <f t="shared" si="112"/>
        <v>5</v>
      </c>
      <c r="CB206" s="14">
        <f t="shared" si="112"/>
        <v>5</v>
      </c>
      <c r="CC206" s="13">
        <f t="shared" si="113"/>
        <v>0</v>
      </c>
      <c r="CD206" s="13">
        <f t="shared" si="113"/>
        <v>1</v>
      </c>
      <c r="CE206" s="13">
        <f t="shared" si="114"/>
        <v>5</v>
      </c>
      <c r="CF206" s="13">
        <f t="shared" si="114"/>
        <v>6</v>
      </c>
      <c r="CG206" s="289">
        <f t="shared" si="115"/>
        <v>11</v>
      </c>
      <c r="CJ206" s="1">
        <v>1</v>
      </c>
      <c r="CK206" s="6">
        <f t="shared" si="101"/>
        <v>2</v>
      </c>
      <c r="CL206" s="6">
        <v>0</v>
      </c>
      <c r="CM206" s="6">
        <v>1</v>
      </c>
      <c r="CN206" s="6">
        <f t="shared" si="102"/>
        <v>4</v>
      </c>
      <c r="CO206" s="6">
        <f t="shared" si="103"/>
        <v>6</v>
      </c>
    </row>
    <row r="207" spans="1:93" ht="15" x14ac:dyDescent="0.25">
      <c r="A207" s="1" t="s">
        <v>1562</v>
      </c>
      <c r="B207" s="6">
        <v>194</v>
      </c>
      <c r="C207" s="9">
        <v>194</v>
      </c>
      <c r="D207" s="641" t="s">
        <v>6</v>
      </c>
      <c r="E207" s="37" t="s">
        <v>23</v>
      </c>
      <c r="F207" s="645">
        <v>20319748</v>
      </c>
      <c r="G207" s="646" t="s">
        <v>461</v>
      </c>
      <c r="H207" s="9" t="s">
        <v>52</v>
      </c>
      <c r="I207" s="642">
        <v>0</v>
      </c>
      <c r="J207" s="642">
        <v>0</v>
      </c>
      <c r="K207" s="642">
        <v>0</v>
      </c>
      <c r="L207" s="642">
        <v>0</v>
      </c>
      <c r="M207" s="642">
        <v>0</v>
      </c>
      <c r="N207" s="642">
        <v>0</v>
      </c>
      <c r="O207" s="642">
        <v>2</v>
      </c>
      <c r="P207" s="642">
        <v>1</v>
      </c>
      <c r="Q207" s="14">
        <f t="shared" si="116"/>
        <v>2</v>
      </c>
      <c r="R207" s="14">
        <f t="shared" si="116"/>
        <v>1</v>
      </c>
      <c r="S207" s="10">
        <f t="shared" si="117"/>
        <v>3</v>
      </c>
      <c r="T207" s="642">
        <v>0</v>
      </c>
      <c r="U207" s="642">
        <v>0</v>
      </c>
      <c r="V207" s="642">
        <v>0</v>
      </c>
      <c r="W207" s="642">
        <v>1</v>
      </c>
      <c r="X207" s="642">
        <v>3</v>
      </c>
      <c r="Y207" s="642">
        <v>1</v>
      </c>
      <c r="Z207" s="623">
        <f t="shared" ref="Z207:AA269" si="125">SUM(T207,V207,X207)</f>
        <v>3</v>
      </c>
      <c r="AA207" s="623">
        <f t="shared" si="125"/>
        <v>2</v>
      </c>
      <c r="AB207" s="10">
        <f t="shared" si="104"/>
        <v>5</v>
      </c>
      <c r="AC207" s="44">
        <f t="shared" si="118"/>
        <v>5</v>
      </c>
      <c r="AD207" s="44">
        <f t="shared" si="118"/>
        <v>3</v>
      </c>
      <c r="AE207" s="44">
        <f t="shared" si="105"/>
        <v>8</v>
      </c>
      <c r="AF207" s="12">
        <f t="shared" ref="AF207:AF270" si="126">IF(AC207-AI207&lt;1,0,AC207-AI207)</f>
        <v>3</v>
      </c>
      <c r="AG207" s="12">
        <f t="shared" ref="AG207:AG270" si="127">AE207-AK207-AF207</f>
        <v>2</v>
      </c>
      <c r="AH207" s="10">
        <f t="shared" si="106"/>
        <v>5</v>
      </c>
      <c r="AI207" s="12">
        <f>VLOOKUP($F207,'Guru SertifikaSi'!$C$6:$G$675,'Guru SertifikaSi'!E$3,FALSE)</f>
        <v>2</v>
      </c>
      <c r="AJ207" s="12">
        <f>VLOOKUP($F207,'Guru SertifikaSi'!$C$6:$G$675,'Guru SertifikaSi'!F$3,FALSE)</f>
        <v>1</v>
      </c>
      <c r="AK207" s="10">
        <f t="shared" si="107"/>
        <v>3</v>
      </c>
      <c r="AL207" s="44">
        <f t="shared" si="108"/>
        <v>5</v>
      </c>
      <c r="AM207" s="44">
        <f t="shared" si="108"/>
        <v>3</v>
      </c>
      <c r="AN207" s="11">
        <f t="shared" si="109"/>
        <v>8</v>
      </c>
      <c r="AO207" s="642">
        <v>0</v>
      </c>
      <c r="AP207" s="642">
        <v>0</v>
      </c>
      <c r="AQ207" s="642">
        <v>0</v>
      </c>
      <c r="AR207" s="642">
        <v>0</v>
      </c>
      <c r="AS207" s="642">
        <v>0</v>
      </c>
      <c r="AT207" s="642">
        <v>0</v>
      </c>
      <c r="AU207" s="642">
        <v>0</v>
      </c>
      <c r="AV207" s="642">
        <v>0</v>
      </c>
      <c r="AW207" s="643">
        <v>0</v>
      </c>
      <c r="AX207" s="643">
        <v>0</v>
      </c>
      <c r="AY207" s="642">
        <v>5</v>
      </c>
      <c r="AZ207" s="642">
        <v>3</v>
      </c>
      <c r="BA207" s="642">
        <v>0</v>
      </c>
      <c r="BB207" s="642">
        <v>0</v>
      </c>
      <c r="BC207" s="642">
        <v>0</v>
      </c>
      <c r="BD207" s="642">
        <v>0</v>
      </c>
      <c r="BE207" s="13">
        <f t="shared" si="119"/>
        <v>0</v>
      </c>
      <c r="BF207" s="13">
        <f t="shared" si="119"/>
        <v>0</v>
      </c>
      <c r="BG207" s="10">
        <f t="shared" si="120"/>
        <v>0</v>
      </c>
      <c r="BH207" s="13">
        <f t="shared" si="121"/>
        <v>5</v>
      </c>
      <c r="BI207" s="13">
        <f t="shared" si="121"/>
        <v>3</v>
      </c>
      <c r="BJ207" s="10">
        <f t="shared" si="122"/>
        <v>8</v>
      </c>
      <c r="BK207" s="44">
        <f t="shared" si="123"/>
        <v>5</v>
      </c>
      <c r="BL207" s="44">
        <f t="shared" si="123"/>
        <v>3</v>
      </c>
      <c r="BM207" s="11">
        <f t="shared" si="123"/>
        <v>8</v>
      </c>
      <c r="BN207" s="642">
        <v>0</v>
      </c>
      <c r="BO207" s="642">
        <v>0</v>
      </c>
      <c r="BP207" s="642">
        <v>0</v>
      </c>
      <c r="BQ207" s="642">
        <v>0</v>
      </c>
      <c r="BR207" s="642">
        <v>1</v>
      </c>
      <c r="BS207" s="642">
        <v>0</v>
      </c>
      <c r="BT207" s="642">
        <v>0</v>
      </c>
      <c r="BU207" s="642">
        <v>0</v>
      </c>
      <c r="BV207" s="644">
        <f t="shared" si="124"/>
        <v>1</v>
      </c>
      <c r="BW207" s="644">
        <f t="shared" si="124"/>
        <v>0</v>
      </c>
      <c r="BX207" s="44">
        <f t="shared" si="110"/>
        <v>1</v>
      </c>
      <c r="BY207" s="44">
        <f t="shared" si="110"/>
        <v>0</v>
      </c>
      <c r="BZ207" s="11">
        <f t="shared" si="111"/>
        <v>1</v>
      </c>
      <c r="CA207" s="14">
        <f t="shared" si="112"/>
        <v>5</v>
      </c>
      <c r="CB207" s="14">
        <f t="shared" si="112"/>
        <v>3</v>
      </c>
      <c r="CC207" s="13">
        <f t="shared" si="113"/>
        <v>1</v>
      </c>
      <c r="CD207" s="13">
        <f t="shared" si="113"/>
        <v>0</v>
      </c>
      <c r="CE207" s="13">
        <f t="shared" si="114"/>
        <v>6</v>
      </c>
      <c r="CF207" s="13">
        <f t="shared" si="114"/>
        <v>3</v>
      </c>
      <c r="CG207" s="289">
        <f t="shared" si="115"/>
        <v>9</v>
      </c>
      <c r="CJ207" s="1">
        <v>1</v>
      </c>
      <c r="CK207" s="6">
        <f t="shared" ref="CK207:CK270" si="128">CJ207+P207</f>
        <v>2</v>
      </c>
      <c r="CL207" s="6">
        <v>0</v>
      </c>
      <c r="CM207" s="6">
        <v>1</v>
      </c>
      <c r="CN207" s="6">
        <f t="shared" ref="CN207:CN270" si="129">AY207+CL207</f>
        <v>5</v>
      </c>
      <c r="CO207" s="6">
        <f t="shared" ref="CO207:CO270" si="130">AZ207+CM207</f>
        <v>4</v>
      </c>
    </row>
    <row r="208" spans="1:93" ht="15" x14ac:dyDescent="0.25">
      <c r="A208" s="1" t="s">
        <v>1563</v>
      </c>
      <c r="B208" s="6">
        <v>195</v>
      </c>
      <c r="C208" s="9">
        <v>195</v>
      </c>
      <c r="D208" s="641" t="s">
        <v>6</v>
      </c>
      <c r="E208" s="37" t="s">
        <v>23</v>
      </c>
      <c r="F208" s="645">
        <v>20319206</v>
      </c>
      <c r="G208" s="646" t="s">
        <v>462</v>
      </c>
      <c r="H208" s="9" t="s">
        <v>52</v>
      </c>
      <c r="I208" s="642">
        <v>0</v>
      </c>
      <c r="J208" s="642">
        <v>0</v>
      </c>
      <c r="K208" s="642">
        <v>0</v>
      </c>
      <c r="L208" s="642">
        <v>0</v>
      </c>
      <c r="M208" s="642">
        <v>1</v>
      </c>
      <c r="N208" s="642">
        <v>0</v>
      </c>
      <c r="O208" s="642">
        <v>2</v>
      </c>
      <c r="P208" s="642">
        <v>4</v>
      </c>
      <c r="Q208" s="14">
        <f t="shared" si="116"/>
        <v>3</v>
      </c>
      <c r="R208" s="14">
        <f t="shared" si="116"/>
        <v>4</v>
      </c>
      <c r="S208" s="10">
        <f t="shared" si="117"/>
        <v>7</v>
      </c>
      <c r="T208" s="642">
        <v>0</v>
      </c>
      <c r="U208" s="642">
        <v>0</v>
      </c>
      <c r="V208" s="642">
        <v>1</v>
      </c>
      <c r="W208" s="642">
        <v>1</v>
      </c>
      <c r="X208" s="642">
        <v>0</v>
      </c>
      <c r="Y208" s="642">
        <v>0</v>
      </c>
      <c r="Z208" s="623">
        <f t="shared" si="125"/>
        <v>1</v>
      </c>
      <c r="AA208" s="623">
        <f t="shared" si="125"/>
        <v>1</v>
      </c>
      <c r="AB208" s="10">
        <f t="shared" si="104"/>
        <v>2</v>
      </c>
      <c r="AC208" s="44">
        <f t="shared" si="118"/>
        <v>4</v>
      </c>
      <c r="AD208" s="44">
        <f t="shared" si="118"/>
        <v>5</v>
      </c>
      <c r="AE208" s="44">
        <f t="shared" si="105"/>
        <v>9</v>
      </c>
      <c r="AF208" s="12">
        <f t="shared" si="126"/>
        <v>1</v>
      </c>
      <c r="AG208" s="12">
        <f t="shared" si="127"/>
        <v>2</v>
      </c>
      <c r="AH208" s="10">
        <f t="shared" si="106"/>
        <v>3</v>
      </c>
      <c r="AI208" s="12">
        <f>VLOOKUP($F208,'Guru SertifikaSi'!$C$6:$G$675,'Guru SertifikaSi'!E$3,FALSE)</f>
        <v>3</v>
      </c>
      <c r="AJ208" s="12">
        <f>VLOOKUP($F208,'Guru SertifikaSi'!$C$6:$G$675,'Guru SertifikaSi'!F$3,FALSE)</f>
        <v>3</v>
      </c>
      <c r="AK208" s="10">
        <f t="shared" si="107"/>
        <v>6</v>
      </c>
      <c r="AL208" s="44">
        <f t="shared" si="108"/>
        <v>4</v>
      </c>
      <c r="AM208" s="44">
        <f t="shared" si="108"/>
        <v>5</v>
      </c>
      <c r="AN208" s="11">
        <f t="shared" si="109"/>
        <v>9</v>
      </c>
      <c r="AO208" s="642">
        <v>0</v>
      </c>
      <c r="AP208" s="642">
        <v>0</v>
      </c>
      <c r="AQ208" s="642">
        <v>0</v>
      </c>
      <c r="AR208" s="642">
        <v>0</v>
      </c>
      <c r="AS208" s="642">
        <v>0</v>
      </c>
      <c r="AT208" s="642">
        <v>0</v>
      </c>
      <c r="AU208" s="642">
        <v>0</v>
      </c>
      <c r="AV208" s="642">
        <v>0</v>
      </c>
      <c r="AW208" s="643">
        <v>0</v>
      </c>
      <c r="AX208" s="643">
        <v>0</v>
      </c>
      <c r="AY208" s="642">
        <v>4</v>
      </c>
      <c r="AZ208" s="642">
        <v>5</v>
      </c>
      <c r="BA208" s="642">
        <v>0</v>
      </c>
      <c r="BB208" s="642">
        <v>0</v>
      </c>
      <c r="BC208" s="642">
        <v>0</v>
      </c>
      <c r="BD208" s="642">
        <v>0</v>
      </c>
      <c r="BE208" s="13">
        <f t="shared" si="119"/>
        <v>0</v>
      </c>
      <c r="BF208" s="13">
        <f t="shared" si="119"/>
        <v>0</v>
      </c>
      <c r="BG208" s="10">
        <f t="shared" si="120"/>
        <v>0</v>
      </c>
      <c r="BH208" s="13">
        <f t="shared" si="121"/>
        <v>4</v>
      </c>
      <c r="BI208" s="13">
        <f t="shared" si="121"/>
        <v>5</v>
      </c>
      <c r="BJ208" s="10">
        <f t="shared" si="122"/>
        <v>9</v>
      </c>
      <c r="BK208" s="44">
        <f t="shared" si="123"/>
        <v>4</v>
      </c>
      <c r="BL208" s="44">
        <f t="shared" si="123"/>
        <v>5</v>
      </c>
      <c r="BM208" s="11">
        <f t="shared" si="123"/>
        <v>9</v>
      </c>
      <c r="BN208" s="642">
        <v>0</v>
      </c>
      <c r="BO208" s="642">
        <v>0</v>
      </c>
      <c r="BP208" s="642">
        <v>0</v>
      </c>
      <c r="BQ208" s="642">
        <v>0</v>
      </c>
      <c r="BR208" s="642">
        <v>0</v>
      </c>
      <c r="BS208" s="642">
        <v>0</v>
      </c>
      <c r="BT208" s="642">
        <v>1</v>
      </c>
      <c r="BU208" s="642">
        <v>0</v>
      </c>
      <c r="BV208" s="644">
        <f t="shared" si="124"/>
        <v>1</v>
      </c>
      <c r="BW208" s="644">
        <f t="shared" si="124"/>
        <v>0</v>
      </c>
      <c r="BX208" s="44">
        <f t="shared" si="110"/>
        <v>1</v>
      </c>
      <c r="BY208" s="44">
        <f t="shared" si="110"/>
        <v>0</v>
      </c>
      <c r="BZ208" s="11">
        <f t="shared" si="111"/>
        <v>1</v>
      </c>
      <c r="CA208" s="14">
        <f t="shared" si="112"/>
        <v>4</v>
      </c>
      <c r="CB208" s="14">
        <f t="shared" si="112"/>
        <v>5</v>
      </c>
      <c r="CC208" s="13">
        <f t="shared" si="113"/>
        <v>1</v>
      </c>
      <c r="CD208" s="13">
        <f t="shared" si="113"/>
        <v>0</v>
      </c>
      <c r="CE208" s="13">
        <f t="shared" si="114"/>
        <v>5</v>
      </c>
      <c r="CF208" s="13">
        <f t="shared" si="114"/>
        <v>5</v>
      </c>
      <c r="CG208" s="289">
        <f t="shared" si="115"/>
        <v>10</v>
      </c>
      <c r="CJ208" s="1">
        <v>1</v>
      </c>
      <c r="CK208" s="6">
        <f t="shared" si="128"/>
        <v>5</v>
      </c>
      <c r="CL208" s="6">
        <v>0</v>
      </c>
      <c r="CM208" s="6">
        <v>1</v>
      </c>
      <c r="CN208" s="6">
        <f t="shared" si="129"/>
        <v>4</v>
      </c>
      <c r="CO208" s="6">
        <f t="shared" si="130"/>
        <v>6</v>
      </c>
    </row>
    <row r="209" spans="1:93" ht="15" x14ac:dyDescent="0.25">
      <c r="A209" s="1" t="s">
        <v>1564</v>
      </c>
      <c r="B209" s="6">
        <v>196</v>
      </c>
      <c r="C209" s="9">
        <v>196</v>
      </c>
      <c r="D209" s="641" t="s">
        <v>6</v>
      </c>
      <c r="E209" s="37" t="s">
        <v>23</v>
      </c>
      <c r="F209" s="645">
        <v>20319207</v>
      </c>
      <c r="G209" s="646" t="s">
        <v>463</v>
      </c>
      <c r="H209" s="9" t="s">
        <v>52</v>
      </c>
      <c r="I209" s="642">
        <v>0</v>
      </c>
      <c r="J209" s="642">
        <v>0</v>
      </c>
      <c r="K209" s="642">
        <v>0</v>
      </c>
      <c r="L209" s="642">
        <v>0</v>
      </c>
      <c r="M209" s="642">
        <v>0</v>
      </c>
      <c r="N209" s="642">
        <v>1</v>
      </c>
      <c r="O209" s="642">
        <v>0</v>
      </c>
      <c r="P209" s="642">
        <v>2</v>
      </c>
      <c r="Q209" s="14">
        <f t="shared" si="116"/>
        <v>0</v>
      </c>
      <c r="R209" s="14">
        <f t="shared" si="116"/>
        <v>3</v>
      </c>
      <c r="S209" s="10">
        <f t="shared" si="117"/>
        <v>3</v>
      </c>
      <c r="T209" s="642">
        <v>0</v>
      </c>
      <c r="U209" s="642">
        <v>0</v>
      </c>
      <c r="V209" s="642">
        <v>0</v>
      </c>
      <c r="W209" s="642">
        <v>2</v>
      </c>
      <c r="X209" s="642">
        <v>1</v>
      </c>
      <c r="Y209" s="642">
        <v>1</v>
      </c>
      <c r="Z209" s="623">
        <f t="shared" si="125"/>
        <v>1</v>
      </c>
      <c r="AA209" s="623">
        <f t="shared" si="125"/>
        <v>3</v>
      </c>
      <c r="AB209" s="10">
        <f t="shared" si="104"/>
        <v>4</v>
      </c>
      <c r="AC209" s="44">
        <f t="shared" si="118"/>
        <v>1</v>
      </c>
      <c r="AD209" s="44">
        <f t="shared" si="118"/>
        <v>6</v>
      </c>
      <c r="AE209" s="44">
        <f t="shared" si="105"/>
        <v>7</v>
      </c>
      <c r="AF209" s="12">
        <f t="shared" si="126"/>
        <v>1</v>
      </c>
      <c r="AG209" s="12">
        <f t="shared" si="127"/>
        <v>3</v>
      </c>
      <c r="AH209" s="10">
        <f t="shared" si="106"/>
        <v>4</v>
      </c>
      <c r="AI209" s="12">
        <f>VLOOKUP($F209,'Guru SertifikaSi'!$C$6:$G$675,'Guru SertifikaSi'!E$3,FALSE)</f>
        <v>0</v>
      </c>
      <c r="AJ209" s="12">
        <f>VLOOKUP($F209,'Guru SertifikaSi'!$C$6:$G$675,'Guru SertifikaSi'!F$3,FALSE)</f>
        <v>3</v>
      </c>
      <c r="AK209" s="10">
        <f t="shared" si="107"/>
        <v>3</v>
      </c>
      <c r="AL209" s="44">
        <f t="shared" si="108"/>
        <v>1</v>
      </c>
      <c r="AM209" s="44">
        <f t="shared" si="108"/>
        <v>6</v>
      </c>
      <c r="AN209" s="11">
        <f t="shared" si="109"/>
        <v>7</v>
      </c>
      <c r="AO209" s="642">
        <v>0</v>
      </c>
      <c r="AP209" s="642">
        <v>0</v>
      </c>
      <c r="AQ209" s="642">
        <v>0</v>
      </c>
      <c r="AR209" s="642">
        <v>0</v>
      </c>
      <c r="AS209" s="642">
        <v>0</v>
      </c>
      <c r="AT209" s="642">
        <v>0</v>
      </c>
      <c r="AU209" s="642">
        <v>0</v>
      </c>
      <c r="AV209" s="642">
        <v>0</v>
      </c>
      <c r="AW209" s="643">
        <v>0</v>
      </c>
      <c r="AX209" s="643">
        <v>0</v>
      </c>
      <c r="AY209" s="642">
        <v>1</v>
      </c>
      <c r="AZ209" s="642">
        <v>6</v>
      </c>
      <c r="BA209" s="642">
        <v>0</v>
      </c>
      <c r="BB209" s="642">
        <v>0</v>
      </c>
      <c r="BC209" s="642">
        <v>0</v>
      </c>
      <c r="BD209" s="642">
        <v>0</v>
      </c>
      <c r="BE209" s="13">
        <f t="shared" si="119"/>
        <v>0</v>
      </c>
      <c r="BF209" s="13">
        <f t="shared" si="119"/>
        <v>0</v>
      </c>
      <c r="BG209" s="10">
        <f t="shared" si="120"/>
        <v>0</v>
      </c>
      <c r="BH209" s="13">
        <f t="shared" si="121"/>
        <v>1</v>
      </c>
      <c r="BI209" s="13">
        <f t="shared" si="121"/>
        <v>6</v>
      </c>
      <c r="BJ209" s="10">
        <f t="shared" si="122"/>
        <v>7</v>
      </c>
      <c r="BK209" s="44">
        <f t="shared" si="123"/>
        <v>1</v>
      </c>
      <c r="BL209" s="44">
        <f t="shared" si="123"/>
        <v>6</v>
      </c>
      <c r="BM209" s="11">
        <f t="shared" si="123"/>
        <v>7</v>
      </c>
      <c r="BN209" s="642">
        <v>0</v>
      </c>
      <c r="BO209" s="642">
        <v>0</v>
      </c>
      <c r="BP209" s="642">
        <v>0</v>
      </c>
      <c r="BQ209" s="642">
        <v>0</v>
      </c>
      <c r="BR209" s="642">
        <v>0</v>
      </c>
      <c r="BS209" s="642">
        <v>0</v>
      </c>
      <c r="BT209" s="642">
        <v>0</v>
      </c>
      <c r="BU209" s="642">
        <v>0</v>
      </c>
      <c r="BV209" s="644">
        <f t="shared" si="124"/>
        <v>0</v>
      </c>
      <c r="BW209" s="644">
        <f t="shared" si="124"/>
        <v>0</v>
      </c>
      <c r="BX209" s="44">
        <f t="shared" si="110"/>
        <v>0</v>
      </c>
      <c r="BY209" s="44">
        <f t="shared" si="110"/>
        <v>0</v>
      </c>
      <c r="BZ209" s="11">
        <f t="shared" si="111"/>
        <v>0</v>
      </c>
      <c r="CA209" s="14">
        <f t="shared" si="112"/>
        <v>1</v>
      </c>
      <c r="CB209" s="14">
        <f t="shared" si="112"/>
        <v>6</v>
      </c>
      <c r="CC209" s="13">
        <f t="shared" si="113"/>
        <v>0</v>
      </c>
      <c r="CD209" s="13">
        <f t="shared" si="113"/>
        <v>0</v>
      </c>
      <c r="CE209" s="13">
        <f t="shared" si="114"/>
        <v>1</v>
      </c>
      <c r="CF209" s="13">
        <f t="shared" si="114"/>
        <v>6</v>
      </c>
      <c r="CG209" s="289">
        <f t="shared" si="115"/>
        <v>7</v>
      </c>
      <c r="CJ209" s="1">
        <v>1</v>
      </c>
      <c r="CK209" s="6">
        <f t="shared" si="128"/>
        <v>3</v>
      </c>
      <c r="CL209" s="6">
        <v>0</v>
      </c>
      <c r="CM209" s="6">
        <v>1</v>
      </c>
      <c r="CN209" s="6">
        <f t="shared" si="129"/>
        <v>1</v>
      </c>
      <c r="CO209" s="6">
        <f t="shared" si="130"/>
        <v>7</v>
      </c>
    </row>
    <row r="210" spans="1:93" ht="15" x14ac:dyDescent="0.25">
      <c r="A210" s="1" t="s">
        <v>1565</v>
      </c>
      <c r="B210" s="6">
        <v>197</v>
      </c>
      <c r="C210" s="9">
        <v>197</v>
      </c>
      <c r="D210" s="641" t="s">
        <v>6</v>
      </c>
      <c r="E210" s="37" t="s">
        <v>23</v>
      </c>
      <c r="F210" s="645">
        <v>20319218</v>
      </c>
      <c r="G210" s="646" t="s">
        <v>464</v>
      </c>
      <c r="H210" s="9" t="s">
        <v>52</v>
      </c>
      <c r="I210" s="642">
        <v>0</v>
      </c>
      <c r="J210" s="642">
        <v>0</v>
      </c>
      <c r="K210" s="642">
        <v>0</v>
      </c>
      <c r="L210" s="642">
        <v>0</v>
      </c>
      <c r="M210" s="642">
        <v>0</v>
      </c>
      <c r="N210" s="642">
        <v>0</v>
      </c>
      <c r="O210" s="642">
        <v>0</v>
      </c>
      <c r="P210" s="642">
        <v>4</v>
      </c>
      <c r="Q210" s="14">
        <f t="shared" si="116"/>
        <v>0</v>
      </c>
      <c r="R210" s="14">
        <f t="shared" si="116"/>
        <v>4</v>
      </c>
      <c r="S210" s="10">
        <f t="shared" si="117"/>
        <v>4</v>
      </c>
      <c r="T210" s="642">
        <v>0</v>
      </c>
      <c r="U210" s="642">
        <v>0</v>
      </c>
      <c r="V210" s="642">
        <v>2</v>
      </c>
      <c r="W210" s="642">
        <v>0</v>
      </c>
      <c r="X210" s="642">
        <v>1</v>
      </c>
      <c r="Y210" s="642">
        <v>1</v>
      </c>
      <c r="Z210" s="623">
        <f t="shared" si="125"/>
        <v>3</v>
      </c>
      <c r="AA210" s="623">
        <f t="shared" si="125"/>
        <v>1</v>
      </c>
      <c r="AB210" s="10">
        <f t="shared" si="104"/>
        <v>4</v>
      </c>
      <c r="AC210" s="44">
        <f t="shared" si="118"/>
        <v>3</v>
      </c>
      <c r="AD210" s="44">
        <f t="shared" si="118"/>
        <v>5</v>
      </c>
      <c r="AE210" s="44">
        <f t="shared" si="105"/>
        <v>8</v>
      </c>
      <c r="AF210" s="12">
        <f t="shared" si="126"/>
        <v>3</v>
      </c>
      <c r="AG210" s="12">
        <f t="shared" si="127"/>
        <v>1</v>
      </c>
      <c r="AH210" s="10">
        <f t="shared" si="106"/>
        <v>4</v>
      </c>
      <c r="AI210" s="12">
        <f>VLOOKUP($F210,'Guru SertifikaSi'!$C$6:$G$675,'Guru SertifikaSi'!E$3,FALSE)</f>
        <v>0</v>
      </c>
      <c r="AJ210" s="12">
        <f>VLOOKUP($F210,'Guru SertifikaSi'!$C$6:$G$675,'Guru SertifikaSi'!F$3,FALSE)</f>
        <v>4</v>
      </c>
      <c r="AK210" s="10">
        <f t="shared" si="107"/>
        <v>4</v>
      </c>
      <c r="AL210" s="44">
        <f t="shared" si="108"/>
        <v>3</v>
      </c>
      <c r="AM210" s="44">
        <f t="shared" si="108"/>
        <v>5</v>
      </c>
      <c r="AN210" s="11">
        <f t="shared" si="109"/>
        <v>8</v>
      </c>
      <c r="AO210" s="642">
        <v>0</v>
      </c>
      <c r="AP210" s="642">
        <v>0</v>
      </c>
      <c r="AQ210" s="642">
        <v>0</v>
      </c>
      <c r="AR210" s="642">
        <v>0</v>
      </c>
      <c r="AS210" s="642">
        <v>0</v>
      </c>
      <c r="AT210" s="642">
        <v>0</v>
      </c>
      <c r="AU210" s="642">
        <v>0</v>
      </c>
      <c r="AV210" s="642">
        <v>0</v>
      </c>
      <c r="AW210" s="643">
        <v>0</v>
      </c>
      <c r="AX210" s="643">
        <v>0</v>
      </c>
      <c r="AY210" s="642">
        <v>3</v>
      </c>
      <c r="AZ210" s="642">
        <v>5</v>
      </c>
      <c r="BA210" s="642">
        <v>0</v>
      </c>
      <c r="BB210" s="642">
        <v>0</v>
      </c>
      <c r="BC210" s="642">
        <v>0</v>
      </c>
      <c r="BD210" s="642">
        <v>0</v>
      </c>
      <c r="BE210" s="13">
        <f t="shared" si="119"/>
        <v>0</v>
      </c>
      <c r="BF210" s="13">
        <f t="shared" si="119"/>
        <v>0</v>
      </c>
      <c r="BG210" s="10">
        <f t="shared" si="120"/>
        <v>0</v>
      </c>
      <c r="BH210" s="13">
        <f t="shared" si="121"/>
        <v>3</v>
      </c>
      <c r="BI210" s="13">
        <f t="shared" si="121"/>
        <v>5</v>
      </c>
      <c r="BJ210" s="10">
        <f t="shared" si="122"/>
        <v>8</v>
      </c>
      <c r="BK210" s="44">
        <f t="shared" si="123"/>
        <v>3</v>
      </c>
      <c r="BL210" s="44">
        <f t="shared" si="123"/>
        <v>5</v>
      </c>
      <c r="BM210" s="11">
        <f t="shared" si="123"/>
        <v>8</v>
      </c>
      <c r="BN210" s="642">
        <v>0</v>
      </c>
      <c r="BO210" s="642">
        <v>0</v>
      </c>
      <c r="BP210" s="642">
        <v>0</v>
      </c>
      <c r="BQ210" s="642">
        <v>0</v>
      </c>
      <c r="BR210" s="642">
        <v>0</v>
      </c>
      <c r="BS210" s="642">
        <v>0</v>
      </c>
      <c r="BT210" s="642">
        <v>1</v>
      </c>
      <c r="BU210" s="642">
        <v>0</v>
      </c>
      <c r="BV210" s="644">
        <f t="shared" si="124"/>
        <v>1</v>
      </c>
      <c r="BW210" s="644">
        <f t="shared" si="124"/>
        <v>0</v>
      </c>
      <c r="BX210" s="44">
        <f t="shared" si="110"/>
        <v>1</v>
      </c>
      <c r="BY210" s="44">
        <f t="shared" si="110"/>
        <v>0</v>
      </c>
      <c r="BZ210" s="11">
        <f t="shared" si="111"/>
        <v>1</v>
      </c>
      <c r="CA210" s="14">
        <f t="shared" si="112"/>
        <v>3</v>
      </c>
      <c r="CB210" s="14">
        <f t="shared" si="112"/>
        <v>5</v>
      </c>
      <c r="CC210" s="13">
        <f t="shared" si="113"/>
        <v>1</v>
      </c>
      <c r="CD210" s="13">
        <f t="shared" si="113"/>
        <v>0</v>
      </c>
      <c r="CE210" s="13">
        <f t="shared" si="114"/>
        <v>4</v>
      </c>
      <c r="CF210" s="13">
        <f t="shared" si="114"/>
        <v>5</v>
      </c>
      <c r="CG210" s="289">
        <f t="shared" si="115"/>
        <v>9</v>
      </c>
      <c r="CJ210" s="1">
        <v>1</v>
      </c>
      <c r="CK210" s="6">
        <f t="shared" si="128"/>
        <v>5</v>
      </c>
      <c r="CL210" s="6">
        <v>0</v>
      </c>
      <c r="CM210" s="6">
        <v>1</v>
      </c>
      <c r="CN210" s="6">
        <f t="shared" si="129"/>
        <v>3</v>
      </c>
      <c r="CO210" s="6">
        <f t="shared" si="130"/>
        <v>6</v>
      </c>
    </row>
    <row r="211" spans="1:93" ht="15" x14ac:dyDescent="0.25">
      <c r="A211" s="1" t="s">
        <v>1566</v>
      </c>
      <c r="B211" s="6">
        <v>198</v>
      </c>
      <c r="C211" s="9">
        <v>198</v>
      </c>
      <c r="D211" s="641" t="s">
        <v>6</v>
      </c>
      <c r="E211" s="37" t="s">
        <v>23</v>
      </c>
      <c r="F211" s="645">
        <v>20319217</v>
      </c>
      <c r="G211" s="646" t="s">
        <v>465</v>
      </c>
      <c r="H211" s="9" t="s">
        <v>52</v>
      </c>
      <c r="I211" s="642">
        <v>0</v>
      </c>
      <c r="J211" s="642">
        <v>0</v>
      </c>
      <c r="K211" s="642">
        <v>1</v>
      </c>
      <c r="L211" s="642">
        <v>0</v>
      </c>
      <c r="M211" s="642">
        <v>0</v>
      </c>
      <c r="N211" s="642">
        <v>1</v>
      </c>
      <c r="O211" s="642">
        <v>0</v>
      </c>
      <c r="P211" s="642">
        <v>3</v>
      </c>
      <c r="Q211" s="14">
        <f t="shared" si="116"/>
        <v>1</v>
      </c>
      <c r="R211" s="14">
        <f t="shared" si="116"/>
        <v>4</v>
      </c>
      <c r="S211" s="10">
        <f t="shared" si="117"/>
        <v>5</v>
      </c>
      <c r="T211" s="642">
        <v>0</v>
      </c>
      <c r="U211" s="642">
        <v>0</v>
      </c>
      <c r="V211" s="642">
        <v>0</v>
      </c>
      <c r="W211" s="642">
        <v>2</v>
      </c>
      <c r="X211" s="642">
        <v>0</v>
      </c>
      <c r="Y211" s="642">
        <v>3</v>
      </c>
      <c r="Z211" s="623">
        <f t="shared" si="125"/>
        <v>0</v>
      </c>
      <c r="AA211" s="623">
        <f t="shared" si="125"/>
        <v>5</v>
      </c>
      <c r="AB211" s="10">
        <f t="shared" si="104"/>
        <v>5</v>
      </c>
      <c r="AC211" s="44">
        <f t="shared" si="118"/>
        <v>1</v>
      </c>
      <c r="AD211" s="44">
        <f t="shared" si="118"/>
        <v>9</v>
      </c>
      <c r="AE211" s="44">
        <f t="shared" si="105"/>
        <v>10</v>
      </c>
      <c r="AF211" s="12">
        <f t="shared" si="126"/>
        <v>0</v>
      </c>
      <c r="AG211" s="12">
        <f t="shared" si="127"/>
        <v>5</v>
      </c>
      <c r="AH211" s="10">
        <f t="shared" si="106"/>
        <v>5</v>
      </c>
      <c r="AI211" s="12">
        <f>VLOOKUP($F211,'Guru SertifikaSi'!$C$6:$G$675,'Guru SertifikaSi'!E$3,FALSE)</f>
        <v>2</v>
      </c>
      <c r="AJ211" s="12">
        <f>VLOOKUP($F211,'Guru SertifikaSi'!$C$6:$G$675,'Guru SertifikaSi'!F$3,FALSE)</f>
        <v>3</v>
      </c>
      <c r="AK211" s="10">
        <f t="shared" si="107"/>
        <v>5</v>
      </c>
      <c r="AL211" s="44">
        <f t="shared" si="108"/>
        <v>2</v>
      </c>
      <c r="AM211" s="44">
        <f t="shared" si="108"/>
        <v>8</v>
      </c>
      <c r="AN211" s="11">
        <f t="shared" si="109"/>
        <v>10</v>
      </c>
      <c r="AO211" s="642">
        <v>0</v>
      </c>
      <c r="AP211" s="642">
        <v>0</v>
      </c>
      <c r="AQ211" s="642">
        <v>0</v>
      </c>
      <c r="AR211" s="642">
        <v>0</v>
      </c>
      <c r="AS211" s="642">
        <v>0</v>
      </c>
      <c r="AT211" s="642">
        <v>0</v>
      </c>
      <c r="AU211" s="642">
        <v>0</v>
      </c>
      <c r="AV211" s="642">
        <v>0</v>
      </c>
      <c r="AW211" s="643">
        <v>0</v>
      </c>
      <c r="AX211" s="643">
        <v>0</v>
      </c>
      <c r="AY211" s="642">
        <v>1</v>
      </c>
      <c r="AZ211" s="642">
        <v>8</v>
      </c>
      <c r="BA211" s="642">
        <v>1</v>
      </c>
      <c r="BB211" s="642">
        <v>0</v>
      </c>
      <c r="BC211" s="642">
        <v>0</v>
      </c>
      <c r="BD211" s="642">
        <v>0</v>
      </c>
      <c r="BE211" s="13">
        <f t="shared" si="119"/>
        <v>0</v>
      </c>
      <c r="BF211" s="13">
        <f t="shared" si="119"/>
        <v>0</v>
      </c>
      <c r="BG211" s="10">
        <f t="shared" si="120"/>
        <v>0</v>
      </c>
      <c r="BH211" s="13">
        <f t="shared" si="121"/>
        <v>2</v>
      </c>
      <c r="BI211" s="13">
        <f t="shared" si="121"/>
        <v>8</v>
      </c>
      <c r="BJ211" s="10">
        <f t="shared" si="122"/>
        <v>10</v>
      </c>
      <c r="BK211" s="44">
        <f t="shared" si="123"/>
        <v>2</v>
      </c>
      <c r="BL211" s="44">
        <f t="shared" si="123"/>
        <v>8</v>
      </c>
      <c r="BM211" s="11">
        <f t="shared" si="123"/>
        <v>10</v>
      </c>
      <c r="BN211" s="642">
        <v>0</v>
      </c>
      <c r="BO211" s="642">
        <v>0</v>
      </c>
      <c r="BP211" s="642">
        <v>0</v>
      </c>
      <c r="BQ211" s="642">
        <v>0</v>
      </c>
      <c r="BR211" s="642">
        <v>0</v>
      </c>
      <c r="BS211" s="642">
        <v>0</v>
      </c>
      <c r="BT211" s="642">
        <v>0</v>
      </c>
      <c r="BU211" s="642">
        <v>0</v>
      </c>
      <c r="BV211" s="644">
        <f t="shared" si="124"/>
        <v>0</v>
      </c>
      <c r="BW211" s="644">
        <f t="shared" si="124"/>
        <v>0</v>
      </c>
      <c r="BX211" s="44">
        <f t="shared" si="110"/>
        <v>0</v>
      </c>
      <c r="BY211" s="44">
        <f t="shared" si="110"/>
        <v>0</v>
      </c>
      <c r="BZ211" s="11">
        <f t="shared" si="111"/>
        <v>0</v>
      </c>
      <c r="CA211" s="14">
        <f t="shared" si="112"/>
        <v>1</v>
      </c>
      <c r="CB211" s="14">
        <f t="shared" si="112"/>
        <v>9</v>
      </c>
      <c r="CC211" s="13">
        <f t="shared" si="113"/>
        <v>0</v>
      </c>
      <c r="CD211" s="13">
        <f t="shared" si="113"/>
        <v>0</v>
      </c>
      <c r="CE211" s="13">
        <f t="shared" si="114"/>
        <v>1</v>
      </c>
      <c r="CF211" s="13">
        <f t="shared" si="114"/>
        <v>9</v>
      </c>
      <c r="CG211" s="289">
        <f t="shared" si="115"/>
        <v>10</v>
      </c>
      <c r="CJ211" s="1">
        <v>1</v>
      </c>
      <c r="CK211" s="6">
        <f t="shared" si="128"/>
        <v>4</v>
      </c>
      <c r="CL211" s="6">
        <v>1</v>
      </c>
      <c r="CM211" s="6">
        <v>0</v>
      </c>
      <c r="CN211" s="6">
        <f t="shared" si="129"/>
        <v>2</v>
      </c>
      <c r="CO211" s="6">
        <f t="shared" si="130"/>
        <v>8</v>
      </c>
    </row>
    <row r="212" spans="1:93" ht="15" x14ac:dyDescent="0.25">
      <c r="A212" s="1" t="s">
        <v>1567</v>
      </c>
      <c r="B212" s="6">
        <v>199</v>
      </c>
      <c r="C212" s="9">
        <v>199</v>
      </c>
      <c r="D212" s="641" t="s">
        <v>6</v>
      </c>
      <c r="E212" s="37" t="s">
        <v>23</v>
      </c>
      <c r="F212" s="645">
        <v>20319213</v>
      </c>
      <c r="G212" s="646" t="s">
        <v>466</v>
      </c>
      <c r="H212" s="9" t="s">
        <v>52</v>
      </c>
      <c r="I212" s="642">
        <v>1</v>
      </c>
      <c r="J212" s="642">
        <v>0</v>
      </c>
      <c r="K212" s="642">
        <v>0</v>
      </c>
      <c r="L212" s="642">
        <v>0</v>
      </c>
      <c r="M212" s="642">
        <v>0</v>
      </c>
      <c r="N212" s="642">
        <v>3</v>
      </c>
      <c r="O212" s="642">
        <v>2</v>
      </c>
      <c r="P212" s="642">
        <v>4</v>
      </c>
      <c r="Q212" s="14">
        <f t="shared" si="116"/>
        <v>3</v>
      </c>
      <c r="R212" s="14">
        <f t="shared" si="116"/>
        <v>7</v>
      </c>
      <c r="S212" s="10">
        <f t="shared" si="117"/>
        <v>10</v>
      </c>
      <c r="T212" s="642">
        <v>0</v>
      </c>
      <c r="U212" s="642">
        <v>0</v>
      </c>
      <c r="V212" s="642">
        <v>1</v>
      </c>
      <c r="W212" s="642">
        <v>2</v>
      </c>
      <c r="X212" s="642">
        <v>0</v>
      </c>
      <c r="Y212" s="642">
        <v>3</v>
      </c>
      <c r="Z212" s="623">
        <f t="shared" si="125"/>
        <v>1</v>
      </c>
      <c r="AA212" s="623">
        <f t="shared" si="125"/>
        <v>5</v>
      </c>
      <c r="AB212" s="10">
        <f t="shared" si="104"/>
        <v>6</v>
      </c>
      <c r="AC212" s="44">
        <f t="shared" si="118"/>
        <v>4</v>
      </c>
      <c r="AD212" s="44">
        <f t="shared" si="118"/>
        <v>12</v>
      </c>
      <c r="AE212" s="44">
        <f t="shared" si="105"/>
        <v>16</v>
      </c>
      <c r="AF212" s="12">
        <f t="shared" si="126"/>
        <v>1</v>
      </c>
      <c r="AG212" s="12">
        <f t="shared" si="127"/>
        <v>8</v>
      </c>
      <c r="AH212" s="10">
        <f t="shared" si="106"/>
        <v>9</v>
      </c>
      <c r="AI212" s="12">
        <f>VLOOKUP($F212,'Guru SertifikaSi'!$C$6:$G$675,'Guru SertifikaSi'!E$3,FALSE)</f>
        <v>3</v>
      </c>
      <c r="AJ212" s="12">
        <f>VLOOKUP($F212,'Guru SertifikaSi'!$C$6:$G$675,'Guru SertifikaSi'!F$3,FALSE)</f>
        <v>4</v>
      </c>
      <c r="AK212" s="10">
        <f t="shared" si="107"/>
        <v>7</v>
      </c>
      <c r="AL212" s="44">
        <f t="shared" si="108"/>
        <v>4</v>
      </c>
      <c r="AM212" s="44">
        <f t="shared" si="108"/>
        <v>12</v>
      </c>
      <c r="AN212" s="11">
        <f t="shared" si="109"/>
        <v>16</v>
      </c>
      <c r="AO212" s="642">
        <v>0</v>
      </c>
      <c r="AP212" s="642">
        <v>0</v>
      </c>
      <c r="AQ212" s="642">
        <v>0</v>
      </c>
      <c r="AR212" s="642">
        <v>0</v>
      </c>
      <c r="AS212" s="642">
        <v>1</v>
      </c>
      <c r="AT212" s="642">
        <v>0</v>
      </c>
      <c r="AU212" s="642">
        <v>0</v>
      </c>
      <c r="AV212" s="642">
        <v>0</v>
      </c>
      <c r="AW212" s="643">
        <v>0</v>
      </c>
      <c r="AX212" s="643">
        <v>0</v>
      </c>
      <c r="AY212" s="642">
        <v>3</v>
      </c>
      <c r="AZ212" s="642">
        <v>12</v>
      </c>
      <c r="BA212" s="642">
        <v>0</v>
      </c>
      <c r="BB212" s="642">
        <v>0</v>
      </c>
      <c r="BC212" s="642">
        <v>0</v>
      </c>
      <c r="BD212" s="642">
        <v>0</v>
      </c>
      <c r="BE212" s="13">
        <f t="shared" si="119"/>
        <v>1</v>
      </c>
      <c r="BF212" s="13">
        <f t="shared" si="119"/>
        <v>0</v>
      </c>
      <c r="BG212" s="10">
        <f t="shared" si="120"/>
        <v>1</v>
      </c>
      <c r="BH212" s="13">
        <f t="shared" si="121"/>
        <v>3</v>
      </c>
      <c r="BI212" s="13">
        <f t="shared" si="121"/>
        <v>12</v>
      </c>
      <c r="BJ212" s="10">
        <f t="shared" si="122"/>
        <v>15</v>
      </c>
      <c r="BK212" s="44">
        <f t="shared" si="123"/>
        <v>4</v>
      </c>
      <c r="BL212" s="44">
        <f t="shared" si="123"/>
        <v>12</v>
      </c>
      <c r="BM212" s="11">
        <f t="shared" si="123"/>
        <v>16</v>
      </c>
      <c r="BN212" s="642">
        <v>1</v>
      </c>
      <c r="BO212" s="642">
        <v>0</v>
      </c>
      <c r="BP212" s="642">
        <v>0</v>
      </c>
      <c r="BQ212" s="642">
        <v>0</v>
      </c>
      <c r="BR212" s="642">
        <v>0</v>
      </c>
      <c r="BS212" s="642">
        <v>0</v>
      </c>
      <c r="BT212" s="642">
        <v>0</v>
      </c>
      <c r="BU212" s="642">
        <v>0</v>
      </c>
      <c r="BV212" s="644">
        <f t="shared" si="124"/>
        <v>0</v>
      </c>
      <c r="BW212" s="644">
        <f t="shared" si="124"/>
        <v>0</v>
      </c>
      <c r="BX212" s="44">
        <f t="shared" si="110"/>
        <v>1</v>
      </c>
      <c r="BY212" s="44">
        <f t="shared" si="110"/>
        <v>0</v>
      </c>
      <c r="BZ212" s="11">
        <f t="shared" si="111"/>
        <v>1</v>
      </c>
      <c r="CA212" s="14">
        <f t="shared" si="112"/>
        <v>4</v>
      </c>
      <c r="CB212" s="14">
        <f t="shared" si="112"/>
        <v>12</v>
      </c>
      <c r="CC212" s="13">
        <f t="shared" si="113"/>
        <v>1</v>
      </c>
      <c r="CD212" s="13">
        <f t="shared" si="113"/>
        <v>0</v>
      </c>
      <c r="CE212" s="13">
        <f t="shared" si="114"/>
        <v>5</v>
      </c>
      <c r="CF212" s="13">
        <f t="shared" si="114"/>
        <v>12</v>
      </c>
      <c r="CG212" s="289">
        <f t="shared" si="115"/>
        <v>17</v>
      </c>
      <c r="CJ212" s="1">
        <v>1</v>
      </c>
      <c r="CK212" s="6">
        <f t="shared" si="128"/>
        <v>5</v>
      </c>
      <c r="CL212" s="6">
        <v>0</v>
      </c>
      <c r="CM212" s="6">
        <v>1</v>
      </c>
      <c r="CN212" s="6">
        <f t="shared" si="129"/>
        <v>3</v>
      </c>
      <c r="CO212" s="6">
        <f t="shared" si="130"/>
        <v>13</v>
      </c>
    </row>
    <row r="213" spans="1:93" ht="15" x14ac:dyDescent="0.25">
      <c r="A213" s="1" t="s">
        <v>1568</v>
      </c>
      <c r="B213" s="6">
        <v>200</v>
      </c>
      <c r="C213" s="9">
        <v>200</v>
      </c>
      <c r="D213" s="641" t="s">
        <v>6</v>
      </c>
      <c r="E213" s="37" t="s">
        <v>23</v>
      </c>
      <c r="F213" s="645">
        <v>20319190</v>
      </c>
      <c r="G213" s="646" t="s">
        <v>467</v>
      </c>
      <c r="H213" s="9" t="s">
        <v>52</v>
      </c>
      <c r="I213" s="642">
        <v>0</v>
      </c>
      <c r="J213" s="642">
        <v>0</v>
      </c>
      <c r="K213" s="642">
        <v>0</v>
      </c>
      <c r="L213" s="642">
        <v>0</v>
      </c>
      <c r="M213" s="642">
        <v>1</v>
      </c>
      <c r="N213" s="642">
        <v>2</v>
      </c>
      <c r="O213" s="642">
        <v>2</v>
      </c>
      <c r="P213" s="642">
        <v>4</v>
      </c>
      <c r="Q213" s="14">
        <f t="shared" si="116"/>
        <v>3</v>
      </c>
      <c r="R213" s="14">
        <f t="shared" si="116"/>
        <v>6</v>
      </c>
      <c r="S213" s="10">
        <f t="shared" si="117"/>
        <v>9</v>
      </c>
      <c r="T213" s="642">
        <v>0</v>
      </c>
      <c r="U213" s="642">
        <v>0</v>
      </c>
      <c r="V213" s="642">
        <v>1</v>
      </c>
      <c r="W213" s="642">
        <v>4</v>
      </c>
      <c r="X213" s="642">
        <v>0</v>
      </c>
      <c r="Y213" s="642">
        <v>0</v>
      </c>
      <c r="Z213" s="623">
        <f t="shared" si="125"/>
        <v>1</v>
      </c>
      <c r="AA213" s="623">
        <f t="shared" si="125"/>
        <v>4</v>
      </c>
      <c r="AB213" s="10">
        <f t="shared" si="104"/>
        <v>5</v>
      </c>
      <c r="AC213" s="44">
        <f t="shared" si="118"/>
        <v>4</v>
      </c>
      <c r="AD213" s="44">
        <f t="shared" si="118"/>
        <v>10</v>
      </c>
      <c r="AE213" s="44">
        <f t="shared" si="105"/>
        <v>14</v>
      </c>
      <c r="AF213" s="12">
        <f t="shared" si="126"/>
        <v>1</v>
      </c>
      <c r="AG213" s="12">
        <f t="shared" si="127"/>
        <v>6</v>
      </c>
      <c r="AH213" s="10">
        <f t="shared" si="106"/>
        <v>7</v>
      </c>
      <c r="AI213" s="12">
        <f>VLOOKUP($F213,'Guru SertifikaSi'!$C$6:$G$675,'Guru SertifikaSi'!E$3,FALSE)</f>
        <v>3</v>
      </c>
      <c r="AJ213" s="12">
        <f>VLOOKUP($F213,'Guru SertifikaSi'!$C$6:$G$675,'Guru SertifikaSi'!F$3,FALSE)</f>
        <v>4</v>
      </c>
      <c r="AK213" s="10">
        <f t="shared" si="107"/>
        <v>7</v>
      </c>
      <c r="AL213" s="44">
        <f t="shared" si="108"/>
        <v>4</v>
      </c>
      <c r="AM213" s="44">
        <f t="shared" si="108"/>
        <v>10</v>
      </c>
      <c r="AN213" s="11">
        <f t="shared" si="109"/>
        <v>14</v>
      </c>
      <c r="AO213" s="642">
        <v>0</v>
      </c>
      <c r="AP213" s="642">
        <v>0</v>
      </c>
      <c r="AQ213" s="642">
        <v>0</v>
      </c>
      <c r="AR213" s="642">
        <v>0</v>
      </c>
      <c r="AS213" s="642">
        <v>0</v>
      </c>
      <c r="AT213" s="642">
        <v>0</v>
      </c>
      <c r="AU213" s="642">
        <v>0</v>
      </c>
      <c r="AV213" s="642">
        <v>0</v>
      </c>
      <c r="AW213" s="643">
        <v>0</v>
      </c>
      <c r="AX213" s="643">
        <v>0</v>
      </c>
      <c r="AY213" s="642">
        <v>4</v>
      </c>
      <c r="AZ213" s="642">
        <v>10</v>
      </c>
      <c r="BA213" s="642">
        <v>0</v>
      </c>
      <c r="BB213" s="642">
        <v>0</v>
      </c>
      <c r="BC213" s="642">
        <v>0</v>
      </c>
      <c r="BD213" s="642">
        <v>0</v>
      </c>
      <c r="BE213" s="13">
        <f t="shared" si="119"/>
        <v>0</v>
      </c>
      <c r="BF213" s="13">
        <f t="shared" si="119"/>
        <v>0</v>
      </c>
      <c r="BG213" s="10">
        <f t="shared" si="120"/>
        <v>0</v>
      </c>
      <c r="BH213" s="13">
        <f t="shared" si="121"/>
        <v>4</v>
      </c>
      <c r="BI213" s="13">
        <f t="shared" si="121"/>
        <v>10</v>
      </c>
      <c r="BJ213" s="10">
        <f t="shared" si="122"/>
        <v>14</v>
      </c>
      <c r="BK213" s="44">
        <f t="shared" si="123"/>
        <v>4</v>
      </c>
      <c r="BL213" s="44">
        <f t="shared" si="123"/>
        <v>10</v>
      </c>
      <c r="BM213" s="11">
        <f t="shared" si="123"/>
        <v>14</v>
      </c>
      <c r="BN213" s="642">
        <v>0</v>
      </c>
      <c r="BO213" s="642">
        <v>0</v>
      </c>
      <c r="BP213" s="642">
        <v>0</v>
      </c>
      <c r="BQ213" s="642">
        <v>0</v>
      </c>
      <c r="BR213" s="642">
        <v>0</v>
      </c>
      <c r="BS213" s="642">
        <v>0</v>
      </c>
      <c r="BT213" s="642">
        <v>0</v>
      </c>
      <c r="BU213" s="642">
        <v>0</v>
      </c>
      <c r="BV213" s="644">
        <f t="shared" si="124"/>
        <v>0</v>
      </c>
      <c r="BW213" s="644">
        <f t="shared" si="124"/>
        <v>0</v>
      </c>
      <c r="BX213" s="44">
        <f t="shared" si="110"/>
        <v>0</v>
      </c>
      <c r="BY213" s="44">
        <f t="shared" si="110"/>
        <v>0</v>
      </c>
      <c r="BZ213" s="11">
        <f t="shared" si="111"/>
        <v>0</v>
      </c>
      <c r="CA213" s="14">
        <f t="shared" si="112"/>
        <v>4</v>
      </c>
      <c r="CB213" s="14">
        <f t="shared" si="112"/>
        <v>10</v>
      </c>
      <c r="CC213" s="13">
        <f t="shared" si="113"/>
        <v>0</v>
      </c>
      <c r="CD213" s="13">
        <f t="shared" si="113"/>
        <v>0</v>
      </c>
      <c r="CE213" s="13">
        <f t="shared" si="114"/>
        <v>4</v>
      </c>
      <c r="CF213" s="13">
        <f t="shared" si="114"/>
        <v>10</v>
      </c>
      <c r="CG213" s="289">
        <f t="shared" si="115"/>
        <v>14</v>
      </c>
      <c r="CJ213" s="1">
        <v>1</v>
      </c>
      <c r="CK213" s="6">
        <f t="shared" si="128"/>
        <v>5</v>
      </c>
      <c r="CL213" s="6">
        <v>0</v>
      </c>
      <c r="CM213" s="6">
        <v>1</v>
      </c>
      <c r="CN213" s="6">
        <f t="shared" si="129"/>
        <v>4</v>
      </c>
      <c r="CO213" s="6">
        <f t="shared" si="130"/>
        <v>11</v>
      </c>
    </row>
    <row r="214" spans="1:93" ht="15" x14ac:dyDescent="0.25">
      <c r="A214" s="1" t="s">
        <v>1569</v>
      </c>
      <c r="B214" s="6">
        <v>201</v>
      </c>
      <c r="C214" s="9">
        <v>201</v>
      </c>
      <c r="D214" s="641" t="s">
        <v>6</v>
      </c>
      <c r="E214" s="37" t="s">
        <v>23</v>
      </c>
      <c r="F214" s="645">
        <v>20319255</v>
      </c>
      <c r="G214" s="646" t="s">
        <v>468</v>
      </c>
      <c r="H214" s="9" t="s">
        <v>52</v>
      </c>
      <c r="I214" s="642">
        <v>0</v>
      </c>
      <c r="J214" s="642">
        <v>1</v>
      </c>
      <c r="K214" s="642">
        <v>0</v>
      </c>
      <c r="L214" s="642">
        <v>1</v>
      </c>
      <c r="M214" s="642">
        <v>0</v>
      </c>
      <c r="N214" s="642">
        <v>2</v>
      </c>
      <c r="O214" s="642">
        <v>0</v>
      </c>
      <c r="P214" s="642">
        <v>1</v>
      </c>
      <c r="Q214" s="14">
        <f t="shared" si="116"/>
        <v>0</v>
      </c>
      <c r="R214" s="14">
        <f t="shared" si="116"/>
        <v>5</v>
      </c>
      <c r="S214" s="10">
        <f t="shared" si="117"/>
        <v>5</v>
      </c>
      <c r="T214" s="642">
        <v>0</v>
      </c>
      <c r="U214" s="642">
        <v>0</v>
      </c>
      <c r="V214" s="642">
        <v>0</v>
      </c>
      <c r="W214" s="642">
        <v>0</v>
      </c>
      <c r="X214" s="642">
        <v>0</v>
      </c>
      <c r="Y214" s="642">
        <v>3</v>
      </c>
      <c r="Z214" s="623">
        <f t="shared" si="125"/>
        <v>0</v>
      </c>
      <c r="AA214" s="623">
        <f t="shared" si="125"/>
        <v>3</v>
      </c>
      <c r="AB214" s="10">
        <f t="shared" si="104"/>
        <v>3</v>
      </c>
      <c r="AC214" s="44">
        <f t="shared" si="118"/>
        <v>0</v>
      </c>
      <c r="AD214" s="44">
        <f t="shared" si="118"/>
        <v>8</v>
      </c>
      <c r="AE214" s="44">
        <f t="shared" si="105"/>
        <v>8</v>
      </c>
      <c r="AF214" s="12">
        <f t="shared" si="126"/>
        <v>0</v>
      </c>
      <c r="AG214" s="12">
        <f t="shared" si="127"/>
        <v>5</v>
      </c>
      <c r="AH214" s="10">
        <f t="shared" si="106"/>
        <v>5</v>
      </c>
      <c r="AI214" s="12">
        <f>VLOOKUP($F214,'Guru SertifikaSi'!$C$6:$G$675,'Guru SertifikaSi'!E$3,FALSE)</f>
        <v>1</v>
      </c>
      <c r="AJ214" s="12">
        <f>VLOOKUP($F214,'Guru SertifikaSi'!$C$6:$G$675,'Guru SertifikaSi'!F$3,FALSE)</f>
        <v>2</v>
      </c>
      <c r="AK214" s="10">
        <f t="shared" si="107"/>
        <v>3</v>
      </c>
      <c r="AL214" s="44">
        <f t="shared" si="108"/>
        <v>1</v>
      </c>
      <c r="AM214" s="44">
        <f t="shared" si="108"/>
        <v>7</v>
      </c>
      <c r="AN214" s="11">
        <f t="shared" si="109"/>
        <v>8</v>
      </c>
      <c r="AO214" s="642">
        <v>0</v>
      </c>
      <c r="AP214" s="642">
        <v>0</v>
      </c>
      <c r="AQ214" s="642">
        <v>0</v>
      </c>
      <c r="AR214" s="642">
        <v>0</v>
      </c>
      <c r="AS214" s="642">
        <v>0</v>
      </c>
      <c r="AT214" s="642">
        <v>0</v>
      </c>
      <c r="AU214" s="642">
        <v>0</v>
      </c>
      <c r="AV214" s="642">
        <v>0</v>
      </c>
      <c r="AW214" s="643">
        <v>0</v>
      </c>
      <c r="AX214" s="643">
        <v>0</v>
      </c>
      <c r="AY214" s="642">
        <v>1</v>
      </c>
      <c r="AZ214" s="642">
        <v>7</v>
      </c>
      <c r="BA214" s="642">
        <v>0</v>
      </c>
      <c r="BB214" s="642">
        <v>0</v>
      </c>
      <c r="BC214" s="642">
        <v>0</v>
      </c>
      <c r="BD214" s="642">
        <v>0</v>
      </c>
      <c r="BE214" s="13">
        <f t="shared" si="119"/>
        <v>0</v>
      </c>
      <c r="BF214" s="13">
        <f t="shared" si="119"/>
        <v>0</v>
      </c>
      <c r="BG214" s="10">
        <f t="shared" si="120"/>
        <v>0</v>
      </c>
      <c r="BH214" s="13">
        <f t="shared" si="121"/>
        <v>1</v>
      </c>
      <c r="BI214" s="13">
        <f t="shared" si="121"/>
        <v>7</v>
      </c>
      <c r="BJ214" s="10">
        <f t="shared" si="122"/>
        <v>8</v>
      </c>
      <c r="BK214" s="44">
        <f t="shared" si="123"/>
        <v>1</v>
      </c>
      <c r="BL214" s="44">
        <f t="shared" si="123"/>
        <v>7</v>
      </c>
      <c r="BM214" s="11">
        <f t="shared" si="123"/>
        <v>8</v>
      </c>
      <c r="BN214" s="642">
        <v>0</v>
      </c>
      <c r="BO214" s="642">
        <v>0</v>
      </c>
      <c r="BP214" s="642">
        <v>0</v>
      </c>
      <c r="BQ214" s="642">
        <v>0</v>
      </c>
      <c r="BR214" s="642">
        <v>0</v>
      </c>
      <c r="BS214" s="642">
        <v>0</v>
      </c>
      <c r="BT214" s="642">
        <v>0</v>
      </c>
      <c r="BU214" s="642">
        <v>0</v>
      </c>
      <c r="BV214" s="644">
        <f t="shared" si="124"/>
        <v>0</v>
      </c>
      <c r="BW214" s="644">
        <f t="shared" si="124"/>
        <v>0</v>
      </c>
      <c r="BX214" s="44">
        <f t="shared" si="110"/>
        <v>0</v>
      </c>
      <c r="BY214" s="44">
        <f t="shared" si="110"/>
        <v>0</v>
      </c>
      <c r="BZ214" s="11">
        <f t="shared" si="111"/>
        <v>0</v>
      </c>
      <c r="CA214" s="14">
        <f t="shared" si="112"/>
        <v>0</v>
      </c>
      <c r="CB214" s="14">
        <f t="shared" si="112"/>
        <v>8</v>
      </c>
      <c r="CC214" s="13">
        <f t="shared" si="113"/>
        <v>0</v>
      </c>
      <c r="CD214" s="13">
        <f t="shared" si="113"/>
        <v>0</v>
      </c>
      <c r="CE214" s="13">
        <f t="shared" si="114"/>
        <v>0</v>
      </c>
      <c r="CF214" s="13">
        <f t="shared" si="114"/>
        <v>8</v>
      </c>
      <c r="CG214" s="289">
        <f t="shared" si="115"/>
        <v>8</v>
      </c>
      <c r="CJ214" s="1">
        <v>1</v>
      </c>
      <c r="CK214" s="6">
        <f t="shared" si="128"/>
        <v>2</v>
      </c>
      <c r="CL214" s="6">
        <v>1</v>
      </c>
      <c r="CM214" s="6">
        <v>0</v>
      </c>
      <c r="CN214" s="6">
        <f t="shared" si="129"/>
        <v>2</v>
      </c>
      <c r="CO214" s="6">
        <f t="shared" si="130"/>
        <v>7</v>
      </c>
    </row>
    <row r="215" spans="1:93" ht="15" x14ac:dyDescent="0.25">
      <c r="A215" s="1" t="s">
        <v>1570</v>
      </c>
      <c r="B215" s="6">
        <v>202</v>
      </c>
      <c r="C215" s="9">
        <v>202</v>
      </c>
      <c r="D215" s="641" t="s">
        <v>6</v>
      </c>
      <c r="E215" s="37" t="s">
        <v>23</v>
      </c>
      <c r="F215" s="645">
        <v>20340312</v>
      </c>
      <c r="G215" s="646" t="s">
        <v>469</v>
      </c>
      <c r="H215" s="9" t="s">
        <v>52</v>
      </c>
      <c r="I215" s="642">
        <v>0</v>
      </c>
      <c r="J215" s="642">
        <v>0</v>
      </c>
      <c r="K215" s="642">
        <v>0</v>
      </c>
      <c r="L215" s="642">
        <v>0</v>
      </c>
      <c r="M215" s="642">
        <v>0</v>
      </c>
      <c r="N215" s="642">
        <v>3</v>
      </c>
      <c r="O215" s="642">
        <v>2</v>
      </c>
      <c r="P215" s="642">
        <v>1</v>
      </c>
      <c r="Q215" s="14">
        <f t="shared" si="116"/>
        <v>2</v>
      </c>
      <c r="R215" s="14">
        <f t="shared" si="116"/>
        <v>4</v>
      </c>
      <c r="S215" s="10">
        <f t="shared" si="117"/>
        <v>6</v>
      </c>
      <c r="T215" s="642">
        <v>0</v>
      </c>
      <c r="U215" s="642">
        <v>0</v>
      </c>
      <c r="V215" s="642">
        <v>1</v>
      </c>
      <c r="W215" s="642">
        <v>2</v>
      </c>
      <c r="X215" s="642">
        <v>0</v>
      </c>
      <c r="Y215" s="642">
        <v>0</v>
      </c>
      <c r="Z215" s="623">
        <f t="shared" si="125"/>
        <v>1</v>
      </c>
      <c r="AA215" s="623">
        <f t="shared" si="125"/>
        <v>2</v>
      </c>
      <c r="AB215" s="10">
        <f t="shared" si="104"/>
        <v>3</v>
      </c>
      <c r="AC215" s="44">
        <f t="shared" si="118"/>
        <v>3</v>
      </c>
      <c r="AD215" s="44">
        <f t="shared" si="118"/>
        <v>6</v>
      </c>
      <c r="AE215" s="44">
        <f t="shared" si="105"/>
        <v>9</v>
      </c>
      <c r="AF215" s="12">
        <f t="shared" si="126"/>
        <v>0</v>
      </c>
      <c r="AG215" s="12">
        <f t="shared" si="127"/>
        <v>5</v>
      </c>
      <c r="AH215" s="10">
        <f t="shared" si="106"/>
        <v>5</v>
      </c>
      <c r="AI215" s="12">
        <f>VLOOKUP($F215,'Guru SertifikaSi'!$C$6:$G$675,'Guru SertifikaSi'!E$3,FALSE)</f>
        <v>3</v>
      </c>
      <c r="AJ215" s="12">
        <f>VLOOKUP($F215,'Guru SertifikaSi'!$C$6:$G$675,'Guru SertifikaSi'!F$3,FALSE)</f>
        <v>1</v>
      </c>
      <c r="AK215" s="10">
        <f t="shared" si="107"/>
        <v>4</v>
      </c>
      <c r="AL215" s="44">
        <f t="shared" si="108"/>
        <v>3</v>
      </c>
      <c r="AM215" s="44">
        <f t="shared" si="108"/>
        <v>6</v>
      </c>
      <c r="AN215" s="11">
        <f t="shared" si="109"/>
        <v>9</v>
      </c>
      <c r="AO215" s="642">
        <v>0</v>
      </c>
      <c r="AP215" s="642">
        <v>0</v>
      </c>
      <c r="AQ215" s="642">
        <v>0</v>
      </c>
      <c r="AR215" s="642">
        <v>0</v>
      </c>
      <c r="AS215" s="642">
        <v>0</v>
      </c>
      <c r="AT215" s="642">
        <v>0</v>
      </c>
      <c r="AU215" s="642">
        <v>0</v>
      </c>
      <c r="AV215" s="642">
        <v>0</v>
      </c>
      <c r="AW215" s="643">
        <v>0</v>
      </c>
      <c r="AX215" s="643">
        <v>0</v>
      </c>
      <c r="AY215" s="642">
        <v>3</v>
      </c>
      <c r="AZ215" s="642">
        <v>6</v>
      </c>
      <c r="BA215" s="642">
        <v>0</v>
      </c>
      <c r="BB215" s="642">
        <v>0</v>
      </c>
      <c r="BC215" s="642">
        <v>0</v>
      </c>
      <c r="BD215" s="642">
        <v>0</v>
      </c>
      <c r="BE215" s="13">
        <f t="shared" si="119"/>
        <v>0</v>
      </c>
      <c r="BF215" s="13">
        <f t="shared" si="119"/>
        <v>0</v>
      </c>
      <c r="BG215" s="10">
        <f t="shared" si="120"/>
        <v>0</v>
      </c>
      <c r="BH215" s="13">
        <f t="shared" si="121"/>
        <v>3</v>
      </c>
      <c r="BI215" s="13">
        <f t="shared" si="121"/>
        <v>6</v>
      </c>
      <c r="BJ215" s="10">
        <f t="shared" si="122"/>
        <v>9</v>
      </c>
      <c r="BK215" s="44">
        <f t="shared" si="123"/>
        <v>3</v>
      </c>
      <c r="BL215" s="44">
        <f t="shared" si="123"/>
        <v>6</v>
      </c>
      <c r="BM215" s="11">
        <f t="shared" si="123"/>
        <v>9</v>
      </c>
      <c r="BN215" s="642">
        <v>0</v>
      </c>
      <c r="BO215" s="642">
        <v>0</v>
      </c>
      <c r="BP215" s="642">
        <v>0</v>
      </c>
      <c r="BQ215" s="642">
        <v>0</v>
      </c>
      <c r="BR215" s="642">
        <v>0</v>
      </c>
      <c r="BS215" s="642">
        <v>0</v>
      </c>
      <c r="BT215" s="642">
        <v>1</v>
      </c>
      <c r="BU215" s="642">
        <v>0</v>
      </c>
      <c r="BV215" s="644">
        <f t="shared" si="124"/>
        <v>1</v>
      </c>
      <c r="BW215" s="644">
        <f t="shared" si="124"/>
        <v>0</v>
      </c>
      <c r="BX215" s="44">
        <f t="shared" si="110"/>
        <v>1</v>
      </c>
      <c r="BY215" s="44">
        <f t="shared" si="110"/>
        <v>0</v>
      </c>
      <c r="BZ215" s="11">
        <f t="shared" si="111"/>
        <v>1</v>
      </c>
      <c r="CA215" s="14">
        <f t="shared" si="112"/>
        <v>3</v>
      </c>
      <c r="CB215" s="14">
        <f t="shared" si="112"/>
        <v>6</v>
      </c>
      <c r="CC215" s="13">
        <f t="shared" si="113"/>
        <v>1</v>
      </c>
      <c r="CD215" s="13">
        <f t="shared" si="113"/>
        <v>0</v>
      </c>
      <c r="CE215" s="13">
        <f t="shared" si="114"/>
        <v>4</v>
      </c>
      <c r="CF215" s="13">
        <f t="shared" si="114"/>
        <v>6</v>
      </c>
      <c r="CG215" s="289">
        <f t="shared" si="115"/>
        <v>10</v>
      </c>
      <c r="CJ215" s="1">
        <v>1</v>
      </c>
      <c r="CK215" s="6">
        <f t="shared" si="128"/>
        <v>2</v>
      </c>
      <c r="CL215" s="6">
        <v>0</v>
      </c>
      <c r="CM215" s="6">
        <v>1</v>
      </c>
      <c r="CN215" s="6">
        <f t="shared" si="129"/>
        <v>3</v>
      </c>
      <c r="CO215" s="6">
        <f t="shared" si="130"/>
        <v>7</v>
      </c>
    </row>
    <row r="216" spans="1:93" ht="15" x14ac:dyDescent="0.25">
      <c r="A216" s="1" t="s">
        <v>1571</v>
      </c>
      <c r="B216" s="6">
        <v>203</v>
      </c>
      <c r="C216" s="9">
        <v>203</v>
      </c>
      <c r="D216" s="641" t="s">
        <v>6</v>
      </c>
      <c r="E216" s="37" t="s">
        <v>23</v>
      </c>
      <c r="F216" s="645">
        <v>20319065</v>
      </c>
      <c r="G216" s="646" t="s">
        <v>470</v>
      </c>
      <c r="H216" s="9" t="s">
        <v>52</v>
      </c>
      <c r="I216" s="642">
        <v>0</v>
      </c>
      <c r="J216" s="642">
        <v>1</v>
      </c>
      <c r="K216" s="642">
        <v>0</v>
      </c>
      <c r="L216" s="642">
        <v>0</v>
      </c>
      <c r="M216" s="642">
        <v>1</v>
      </c>
      <c r="N216" s="642">
        <v>2</v>
      </c>
      <c r="O216" s="642">
        <v>0</v>
      </c>
      <c r="P216" s="642">
        <v>2</v>
      </c>
      <c r="Q216" s="14">
        <f t="shared" si="116"/>
        <v>1</v>
      </c>
      <c r="R216" s="14">
        <f t="shared" si="116"/>
        <v>5</v>
      </c>
      <c r="S216" s="10">
        <f t="shared" si="117"/>
        <v>6</v>
      </c>
      <c r="T216" s="642">
        <v>0</v>
      </c>
      <c r="U216" s="642">
        <v>0</v>
      </c>
      <c r="V216" s="642">
        <v>0</v>
      </c>
      <c r="W216" s="642">
        <v>3</v>
      </c>
      <c r="X216" s="642">
        <v>0</v>
      </c>
      <c r="Y216" s="642">
        <v>2</v>
      </c>
      <c r="Z216" s="623">
        <f t="shared" si="125"/>
        <v>0</v>
      </c>
      <c r="AA216" s="623">
        <f t="shared" si="125"/>
        <v>5</v>
      </c>
      <c r="AB216" s="10">
        <f t="shared" si="104"/>
        <v>5</v>
      </c>
      <c r="AC216" s="44">
        <f t="shared" si="118"/>
        <v>1</v>
      </c>
      <c r="AD216" s="44">
        <f t="shared" si="118"/>
        <v>10</v>
      </c>
      <c r="AE216" s="44">
        <f t="shared" si="105"/>
        <v>11</v>
      </c>
      <c r="AF216" s="12">
        <f t="shared" si="126"/>
        <v>0</v>
      </c>
      <c r="AG216" s="12">
        <f t="shared" si="127"/>
        <v>7</v>
      </c>
      <c r="AH216" s="10">
        <f t="shared" si="106"/>
        <v>7</v>
      </c>
      <c r="AI216" s="12">
        <f>VLOOKUP($F216,'Guru SertifikaSi'!$C$6:$G$675,'Guru SertifikaSi'!E$3,FALSE)</f>
        <v>2</v>
      </c>
      <c r="AJ216" s="12">
        <f>VLOOKUP($F216,'Guru SertifikaSi'!$C$6:$G$675,'Guru SertifikaSi'!F$3,FALSE)</f>
        <v>2</v>
      </c>
      <c r="AK216" s="10">
        <f t="shared" si="107"/>
        <v>4</v>
      </c>
      <c r="AL216" s="44">
        <f t="shared" si="108"/>
        <v>2</v>
      </c>
      <c r="AM216" s="44">
        <f t="shared" si="108"/>
        <v>9</v>
      </c>
      <c r="AN216" s="11">
        <f t="shared" si="109"/>
        <v>11</v>
      </c>
      <c r="AO216" s="642">
        <v>0</v>
      </c>
      <c r="AP216" s="642">
        <v>0</v>
      </c>
      <c r="AQ216" s="642">
        <v>0</v>
      </c>
      <c r="AR216" s="642">
        <v>0</v>
      </c>
      <c r="AS216" s="642">
        <v>0</v>
      </c>
      <c r="AT216" s="642">
        <v>0</v>
      </c>
      <c r="AU216" s="642">
        <v>0</v>
      </c>
      <c r="AV216" s="642">
        <v>0</v>
      </c>
      <c r="AW216" s="643">
        <v>0</v>
      </c>
      <c r="AX216" s="643">
        <v>0</v>
      </c>
      <c r="AY216" s="642">
        <v>2</v>
      </c>
      <c r="AZ216" s="642">
        <v>9</v>
      </c>
      <c r="BA216" s="642">
        <v>0</v>
      </c>
      <c r="BB216" s="642">
        <v>0</v>
      </c>
      <c r="BC216" s="642">
        <v>0</v>
      </c>
      <c r="BD216" s="642">
        <v>0</v>
      </c>
      <c r="BE216" s="13">
        <f t="shared" si="119"/>
        <v>0</v>
      </c>
      <c r="BF216" s="13">
        <f t="shared" si="119"/>
        <v>0</v>
      </c>
      <c r="BG216" s="10">
        <f t="shared" si="120"/>
        <v>0</v>
      </c>
      <c r="BH216" s="13">
        <f t="shared" si="121"/>
        <v>2</v>
      </c>
      <c r="BI216" s="13">
        <f t="shared" si="121"/>
        <v>9</v>
      </c>
      <c r="BJ216" s="10">
        <f t="shared" si="122"/>
        <v>11</v>
      </c>
      <c r="BK216" s="44">
        <f t="shared" si="123"/>
        <v>2</v>
      </c>
      <c r="BL216" s="44">
        <f t="shared" si="123"/>
        <v>9</v>
      </c>
      <c r="BM216" s="11">
        <f t="shared" si="123"/>
        <v>11</v>
      </c>
      <c r="BN216" s="642">
        <v>0</v>
      </c>
      <c r="BO216" s="642">
        <v>0</v>
      </c>
      <c r="BP216" s="642">
        <v>0</v>
      </c>
      <c r="BQ216" s="642">
        <v>0</v>
      </c>
      <c r="BR216" s="642">
        <v>0</v>
      </c>
      <c r="BS216" s="642">
        <v>0</v>
      </c>
      <c r="BT216" s="642">
        <v>0</v>
      </c>
      <c r="BU216" s="642">
        <v>1</v>
      </c>
      <c r="BV216" s="644">
        <f t="shared" si="124"/>
        <v>0</v>
      </c>
      <c r="BW216" s="644">
        <f t="shared" si="124"/>
        <v>1</v>
      </c>
      <c r="BX216" s="44">
        <f t="shared" si="110"/>
        <v>0</v>
      </c>
      <c r="BY216" s="44">
        <f t="shared" si="110"/>
        <v>1</v>
      </c>
      <c r="BZ216" s="11">
        <f t="shared" si="111"/>
        <v>1</v>
      </c>
      <c r="CA216" s="14">
        <f t="shared" si="112"/>
        <v>1</v>
      </c>
      <c r="CB216" s="14">
        <f t="shared" si="112"/>
        <v>10</v>
      </c>
      <c r="CC216" s="13">
        <f t="shared" si="113"/>
        <v>0</v>
      </c>
      <c r="CD216" s="13">
        <f t="shared" si="113"/>
        <v>1</v>
      </c>
      <c r="CE216" s="13">
        <f t="shared" si="114"/>
        <v>1</v>
      </c>
      <c r="CF216" s="13">
        <f t="shared" si="114"/>
        <v>11</v>
      </c>
      <c r="CG216" s="289">
        <f t="shared" si="115"/>
        <v>12</v>
      </c>
      <c r="CJ216" s="1">
        <v>1</v>
      </c>
      <c r="CK216" s="6">
        <f t="shared" si="128"/>
        <v>3</v>
      </c>
      <c r="CL216" s="6">
        <v>1</v>
      </c>
      <c r="CM216" s="6">
        <v>0</v>
      </c>
      <c r="CN216" s="6">
        <f t="shared" si="129"/>
        <v>3</v>
      </c>
      <c r="CO216" s="6">
        <f t="shared" si="130"/>
        <v>9</v>
      </c>
    </row>
    <row r="217" spans="1:93" ht="15" x14ac:dyDescent="0.25">
      <c r="A217" s="1" t="s">
        <v>1572</v>
      </c>
      <c r="B217" s="6">
        <v>204</v>
      </c>
      <c r="C217" s="9">
        <v>204</v>
      </c>
      <c r="D217" s="641" t="s">
        <v>6</v>
      </c>
      <c r="E217" s="37" t="s">
        <v>23</v>
      </c>
      <c r="F217" s="645">
        <v>20319072</v>
      </c>
      <c r="G217" s="646" t="s">
        <v>471</v>
      </c>
      <c r="H217" s="9" t="s">
        <v>52</v>
      </c>
      <c r="I217" s="642">
        <v>0</v>
      </c>
      <c r="J217" s="642">
        <v>0</v>
      </c>
      <c r="K217" s="642">
        <v>0</v>
      </c>
      <c r="L217" s="642">
        <v>0</v>
      </c>
      <c r="M217" s="642">
        <v>1</v>
      </c>
      <c r="N217" s="642">
        <v>2</v>
      </c>
      <c r="O217" s="642">
        <v>1</v>
      </c>
      <c r="P217" s="642">
        <v>3</v>
      </c>
      <c r="Q217" s="14">
        <f t="shared" si="116"/>
        <v>2</v>
      </c>
      <c r="R217" s="14">
        <f t="shared" si="116"/>
        <v>5</v>
      </c>
      <c r="S217" s="10">
        <f t="shared" si="117"/>
        <v>7</v>
      </c>
      <c r="T217" s="642">
        <v>0</v>
      </c>
      <c r="U217" s="642">
        <v>0</v>
      </c>
      <c r="V217" s="642">
        <v>0</v>
      </c>
      <c r="W217" s="642">
        <v>2</v>
      </c>
      <c r="X217" s="642">
        <v>0</v>
      </c>
      <c r="Y217" s="642">
        <v>0</v>
      </c>
      <c r="Z217" s="623">
        <f t="shared" si="125"/>
        <v>0</v>
      </c>
      <c r="AA217" s="623">
        <f t="shared" si="125"/>
        <v>2</v>
      </c>
      <c r="AB217" s="10">
        <f t="shared" si="104"/>
        <v>2</v>
      </c>
      <c r="AC217" s="44">
        <f t="shared" si="118"/>
        <v>2</v>
      </c>
      <c r="AD217" s="44">
        <f t="shared" si="118"/>
        <v>7</v>
      </c>
      <c r="AE217" s="44">
        <f t="shared" si="105"/>
        <v>9</v>
      </c>
      <c r="AF217" s="12">
        <f t="shared" si="126"/>
        <v>1</v>
      </c>
      <c r="AG217" s="12">
        <f t="shared" si="127"/>
        <v>4</v>
      </c>
      <c r="AH217" s="10">
        <f t="shared" si="106"/>
        <v>5</v>
      </c>
      <c r="AI217" s="12">
        <f>VLOOKUP($F217,'Guru SertifikaSi'!$C$6:$G$675,'Guru SertifikaSi'!E$3,FALSE)</f>
        <v>1</v>
      </c>
      <c r="AJ217" s="12">
        <f>VLOOKUP($F217,'Guru SertifikaSi'!$C$6:$G$675,'Guru SertifikaSi'!F$3,FALSE)</f>
        <v>3</v>
      </c>
      <c r="AK217" s="10">
        <f t="shared" si="107"/>
        <v>4</v>
      </c>
      <c r="AL217" s="44">
        <f t="shared" si="108"/>
        <v>2</v>
      </c>
      <c r="AM217" s="44">
        <f t="shared" si="108"/>
        <v>7</v>
      </c>
      <c r="AN217" s="11">
        <f t="shared" si="109"/>
        <v>9</v>
      </c>
      <c r="AO217" s="642">
        <v>0</v>
      </c>
      <c r="AP217" s="642">
        <v>0</v>
      </c>
      <c r="AQ217" s="642">
        <v>0</v>
      </c>
      <c r="AR217" s="642">
        <v>0</v>
      </c>
      <c r="AS217" s="642">
        <v>1</v>
      </c>
      <c r="AT217" s="642">
        <v>0</v>
      </c>
      <c r="AU217" s="642">
        <v>0</v>
      </c>
      <c r="AV217" s="642">
        <v>0</v>
      </c>
      <c r="AW217" s="643">
        <v>0</v>
      </c>
      <c r="AX217" s="643">
        <v>0</v>
      </c>
      <c r="AY217" s="642">
        <v>1</v>
      </c>
      <c r="AZ217" s="642">
        <v>7</v>
      </c>
      <c r="BA217" s="642">
        <v>0</v>
      </c>
      <c r="BB217" s="642">
        <v>0</v>
      </c>
      <c r="BC217" s="642">
        <v>0</v>
      </c>
      <c r="BD217" s="642">
        <v>0</v>
      </c>
      <c r="BE217" s="13">
        <f t="shared" si="119"/>
        <v>1</v>
      </c>
      <c r="BF217" s="13">
        <f t="shared" si="119"/>
        <v>0</v>
      </c>
      <c r="BG217" s="10">
        <f t="shared" si="120"/>
        <v>1</v>
      </c>
      <c r="BH217" s="13">
        <f t="shared" si="121"/>
        <v>1</v>
      </c>
      <c r="BI217" s="13">
        <f t="shared" si="121"/>
        <v>7</v>
      </c>
      <c r="BJ217" s="10">
        <f t="shared" si="122"/>
        <v>8</v>
      </c>
      <c r="BK217" s="44">
        <f t="shared" si="123"/>
        <v>2</v>
      </c>
      <c r="BL217" s="44">
        <f t="shared" si="123"/>
        <v>7</v>
      </c>
      <c r="BM217" s="11">
        <f t="shared" si="123"/>
        <v>9</v>
      </c>
      <c r="BN217" s="642">
        <v>0</v>
      </c>
      <c r="BO217" s="642">
        <v>0</v>
      </c>
      <c r="BP217" s="642">
        <v>0</v>
      </c>
      <c r="BQ217" s="642">
        <v>0</v>
      </c>
      <c r="BR217" s="642">
        <v>0</v>
      </c>
      <c r="BS217" s="642">
        <v>0</v>
      </c>
      <c r="BT217" s="642">
        <v>0</v>
      </c>
      <c r="BU217" s="642">
        <v>1</v>
      </c>
      <c r="BV217" s="644">
        <f t="shared" si="124"/>
        <v>0</v>
      </c>
      <c r="BW217" s="644">
        <f t="shared" si="124"/>
        <v>1</v>
      </c>
      <c r="BX217" s="44">
        <f t="shared" si="110"/>
        <v>0</v>
      </c>
      <c r="BY217" s="44">
        <f t="shared" si="110"/>
        <v>1</v>
      </c>
      <c r="BZ217" s="11">
        <f t="shared" si="111"/>
        <v>1</v>
      </c>
      <c r="CA217" s="14">
        <f t="shared" si="112"/>
        <v>2</v>
      </c>
      <c r="CB217" s="14">
        <f t="shared" si="112"/>
        <v>7</v>
      </c>
      <c r="CC217" s="13">
        <f t="shared" si="113"/>
        <v>0</v>
      </c>
      <c r="CD217" s="13">
        <f t="shared" si="113"/>
        <v>1</v>
      </c>
      <c r="CE217" s="13">
        <f t="shared" si="114"/>
        <v>2</v>
      </c>
      <c r="CF217" s="13">
        <f t="shared" si="114"/>
        <v>8</v>
      </c>
      <c r="CG217" s="289">
        <f t="shared" si="115"/>
        <v>10</v>
      </c>
      <c r="CJ217" s="1">
        <v>1</v>
      </c>
      <c r="CK217" s="6">
        <f t="shared" si="128"/>
        <v>4</v>
      </c>
      <c r="CL217" s="6">
        <v>0</v>
      </c>
      <c r="CM217" s="6">
        <v>1</v>
      </c>
      <c r="CN217" s="6">
        <f t="shared" si="129"/>
        <v>1</v>
      </c>
      <c r="CO217" s="6">
        <f t="shared" si="130"/>
        <v>8</v>
      </c>
    </row>
    <row r="218" spans="1:93" ht="15" x14ac:dyDescent="0.25">
      <c r="A218" s="1" t="s">
        <v>1573</v>
      </c>
      <c r="B218" s="6">
        <v>205</v>
      </c>
      <c r="C218" s="9">
        <v>205</v>
      </c>
      <c r="D218" s="641" t="s">
        <v>6</v>
      </c>
      <c r="E218" s="37" t="s">
        <v>23</v>
      </c>
      <c r="F218" s="645">
        <v>20319107</v>
      </c>
      <c r="G218" s="646" t="s">
        <v>472</v>
      </c>
      <c r="H218" s="9" t="s">
        <v>52</v>
      </c>
      <c r="I218" s="642">
        <v>0</v>
      </c>
      <c r="J218" s="642">
        <v>1</v>
      </c>
      <c r="K218" s="642">
        <v>0</v>
      </c>
      <c r="L218" s="642">
        <v>0</v>
      </c>
      <c r="M218" s="642">
        <v>0</v>
      </c>
      <c r="N218" s="642">
        <v>2</v>
      </c>
      <c r="O218" s="642">
        <v>0</v>
      </c>
      <c r="P218" s="642">
        <v>5</v>
      </c>
      <c r="Q218" s="14">
        <f t="shared" si="116"/>
        <v>0</v>
      </c>
      <c r="R218" s="14">
        <f t="shared" si="116"/>
        <v>8</v>
      </c>
      <c r="S218" s="10">
        <f t="shared" si="117"/>
        <v>8</v>
      </c>
      <c r="T218" s="642">
        <v>0</v>
      </c>
      <c r="U218" s="642">
        <v>0</v>
      </c>
      <c r="V218" s="642">
        <v>1</v>
      </c>
      <c r="W218" s="642">
        <v>4</v>
      </c>
      <c r="X218" s="642">
        <v>0</v>
      </c>
      <c r="Y218" s="642">
        <v>2</v>
      </c>
      <c r="Z218" s="623">
        <f t="shared" si="125"/>
        <v>1</v>
      </c>
      <c r="AA218" s="623">
        <f t="shared" si="125"/>
        <v>6</v>
      </c>
      <c r="AB218" s="10">
        <f t="shared" si="104"/>
        <v>7</v>
      </c>
      <c r="AC218" s="44">
        <f t="shared" si="118"/>
        <v>1</v>
      </c>
      <c r="AD218" s="44">
        <f t="shared" si="118"/>
        <v>14</v>
      </c>
      <c r="AE218" s="44">
        <f t="shared" si="105"/>
        <v>15</v>
      </c>
      <c r="AF218" s="12">
        <f t="shared" si="126"/>
        <v>0</v>
      </c>
      <c r="AG218" s="12">
        <f t="shared" si="127"/>
        <v>9</v>
      </c>
      <c r="AH218" s="10">
        <f t="shared" si="106"/>
        <v>9</v>
      </c>
      <c r="AI218" s="12">
        <f>VLOOKUP($F218,'Guru SertifikaSi'!$C$6:$G$675,'Guru SertifikaSi'!E$3,FALSE)</f>
        <v>1</v>
      </c>
      <c r="AJ218" s="12">
        <f>VLOOKUP($F218,'Guru SertifikaSi'!$C$6:$G$675,'Guru SertifikaSi'!F$3,FALSE)</f>
        <v>5</v>
      </c>
      <c r="AK218" s="10">
        <f t="shared" si="107"/>
        <v>6</v>
      </c>
      <c r="AL218" s="44">
        <f t="shared" si="108"/>
        <v>1</v>
      </c>
      <c r="AM218" s="44">
        <f t="shared" si="108"/>
        <v>14</v>
      </c>
      <c r="AN218" s="11">
        <f t="shared" si="109"/>
        <v>15</v>
      </c>
      <c r="AO218" s="642">
        <v>0</v>
      </c>
      <c r="AP218" s="642">
        <v>0</v>
      </c>
      <c r="AQ218" s="642">
        <v>0</v>
      </c>
      <c r="AR218" s="642">
        <v>0</v>
      </c>
      <c r="AS218" s="642">
        <v>0</v>
      </c>
      <c r="AT218" s="642">
        <v>0</v>
      </c>
      <c r="AU218" s="642">
        <v>0</v>
      </c>
      <c r="AV218" s="642">
        <v>0</v>
      </c>
      <c r="AW218" s="643">
        <v>0</v>
      </c>
      <c r="AX218" s="643">
        <v>0</v>
      </c>
      <c r="AY218" s="642">
        <v>1</v>
      </c>
      <c r="AZ218" s="642">
        <v>13</v>
      </c>
      <c r="BA218" s="642">
        <v>0</v>
      </c>
      <c r="BB218" s="642">
        <v>1</v>
      </c>
      <c r="BC218" s="642">
        <v>0</v>
      </c>
      <c r="BD218" s="642">
        <v>0</v>
      </c>
      <c r="BE218" s="13">
        <f t="shared" si="119"/>
        <v>0</v>
      </c>
      <c r="BF218" s="13">
        <f t="shared" si="119"/>
        <v>0</v>
      </c>
      <c r="BG218" s="10">
        <f t="shared" si="120"/>
        <v>0</v>
      </c>
      <c r="BH218" s="13">
        <f t="shared" si="121"/>
        <v>1</v>
      </c>
      <c r="BI218" s="13">
        <f t="shared" si="121"/>
        <v>14</v>
      </c>
      <c r="BJ218" s="10">
        <f t="shared" si="122"/>
        <v>15</v>
      </c>
      <c r="BK218" s="44">
        <f t="shared" si="123"/>
        <v>1</v>
      </c>
      <c r="BL218" s="44">
        <f t="shared" si="123"/>
        <v>14</v>
      </c>
      <c r="BM218" s="11">
        <f t="shared" si="123"/>
        <v>15</v>
      </c>
      <c r="BN218" s="642">
        <v>0</v>
      </c>
      <c r="BO218" s="642">
        <v>0</v>
      </c>
      <c r="BP218" s="642">
        <v>0</v>
      </c>
      <c r="BQ218" s="642">
        <v>0</v>
      </c>
      <c r="BR218" s="642">
        <v>0</v>
      </c>
      <c r="BS218" s="642">
        <v>0</v>
      </c>
      <c r="BT218" s="642">
        <v>0</v>
      </c>
      <c r="BU218" s="642">
        <v>0</v>
      </c>
      <c r="BV218" s="644">
        <f t="shared" si="124"/>
        <v>0</v>
      </c>
      <c r="BW218" s="644">
        <f t="shared" si="124"/>
        <v>0</v>
      </c>
      <c r="BX218" s="44">
        <f t="shared" si="110"/>
        <v>0</v>
      </c>
      <c r="BY218" s="44">
        <f t="shared" si="110"/>
        <v>0</v>
      </c>
      <c r="BZ218" s="11">
        <f t="shared" si="111"/>
        <v>0</v>
      </c>
      <c r="CA218" s="14">
        <f t="shared" si="112"/>
        <v>1</v>
      </c>
      <c r="CB218" s="14">
        <f t="shared" si="112"/>
        <v>14</v>
      </c>
      <c r="CC218" s="13">
        <f t="shared" si="113"/>
        <v>0</v>
      </c>
      <c r="CD218" s="13">
        <f t="shared" si="113"/>
        <v>0</v>
      </c>
      <c r="CE218" s="13">
        <f t="shared" si="114"/>
        <v>1</v>
      </c>
      <c r="CF218" s="13">
        <f t="shared" si="114"/>
        <v>14</v>
      </c>
      <c r="CG218" s="289">
        <f t="shared" si="115"/>
        <v>15</v>
      </c>
      <c r="CJ218" s="1">
        <v>1</v>
      </c>
      <c r="CK218" s="6">
        <f t="shared" si="128"/>
        <v>6</v>
      </c>
      <c r="CL218" s="6">
        <v>0</v>
      </c>
      <c r="CM218" s="6">
        <v>1</v>
      </c>
      <c r="CN218" s="6">
        <f t="shared" si="129"/>
        <v>1</v>
      </c>
      <c r="CO218" s="6">
        <f t="shared" si="130"/>
        <v>14</v>
      </c>
    </row>
    <row r="219" spans="1:93" ht="15" x14ac:dyDescent="0.25">
      <c r="A219" s="1" t="s">
        <v>1574</v>
      </c>
      <c r="B219" s="6">
        <v>206</v>
      </c>
      <c r="C219" s="9">
        <v>206</v>
      </c>
      <c r="D219" s="641" t="s">
        <v>6</v>
      </c>
      <c r="E219" s="37" t="s">
        <v>23</v>
      </c>
      <c r="F219" s="645">
        <v>20340661</v>
      </c>
      <c r="G219" s="646" t="s">
        <v>473</v>
      </c>
      <c r="H219" s="9" t="s">
        <v>52</v>
      </c>
      <c r="I219" s="642">
        <v>0</v>
      </c>
      <c r="J219" s="642">
        <v>0</v>
      </c>
      <c r="K219" s="642">
        <v>0</v>
      </c>
      <c r="L219" s="642">
        <v>0</v>
      </c>
      <c r="M219" s="642">
        <v>1</v>
      </c>
      <c r="N219" s="642">
        <v>4</v>
      </c>
      <c r="O219" s="642">
        <v>0</v>
      </c>
      <c r="P219" s="642">
        <v>2</v>
      </c>
      <c r="Q219" s="14">
        <f t="shared" si="116"/>
        <v>1</v>
      </c>
      <c r="R219" s="14">
        <f t="shared" si="116"/>
        <v>6</v>
      </c>
      <c r="S219" s="10">
        <f t="shared" si="117"/>
        <v>7</v>
      </c>
      <c r="T219" s="642">
        <v>0</v>
      </c>
      <c r="U219" s="642">
        <v>0</v>
      </c>
      <c r="V219" s="642">
        <v>2</v>
      </c>
      <c r="W219" s="642">
        <v>2</v>
      </c>
      <c r="X219" s="642">
        <v>1</v>
      </c>
      <c r="Y219" s="642">
        <v>3</v>
      </c>
      <c r="Z219" s="623">
        <f t="shared" si="125"/>
        <v>3</v>
      </c>
      <c r="AA219" s="623">
        <f t="shared" si="125"/>
        <v>5</v>
      </c>
      <c r="AB219" s="10">
        <f t="shared" si="104"/>
        <v>8</v>
      </c>
      <c r="AC219" s="44">
        <f t="shared" si="118"/>
        <v>4</v>
      </c>
      <c r="AD219" s="44">
        <f t="shared" si="118"/>
        <v>11</v>
      </c>
      <c r="AE219" s="44">
        <f t="shared" si="105"/>
        <v>15</v>
      </c>
      <c r="AF219" s="12">
        <f t="shared" si="126"/>
        <v>3</v>
      </c>
      <c r="AG219" s="12">
        <f t="shared" si="127"/>
        <v>6</v>
      </c>
      <c r="AH219" s="10">
        <f t="shared" si="106"/>
        <v>9</v>
      </c>
      <c r="AI219" s="12">
        <f>VLOOKUP($F219,'Guru SertifikaSi'!$C$6:$G$675,'Guru SertifikaSi'!E$3,FALSE)</f>
        <v>1</v>
      </c>
      <c r="AJ219" s="12">
        <f>VLOOKUP($F219,'Guru SertifikaSi'!$C$6:$G$675,'Guru SertifikaSi'!F$3,FALSE)</f>
        <v>5</v>
      </c>
      <c r="AK219" s="10">
        <f t="shared" si="107"/>
        <v>6</v>
      </c>
      <c r="AL219" s="44">
        <f t="shared" si="108"/>
        <v>4</v>
      </c>
      <c r="AM219" s="44">
        <f t="shared" si="108"/>
        <v>11</v>
      </c>
      <c r="AN219" s="11">
        <f t="shared" si="109"/>
        <v>15</v>
      </c>
      <c r="AO219" s="642">
        <v>0</v>
      </c>
      <c r="AP219" s="642">
        <v>0</v>
      </c>
      <c r="AQ219" s="642">
        <v>0</v>
      </c>
      <c r="AR219" s="642">
        <v>0</v>
      </c>
      <c r="AS219" s="642">
        <v>0</v>
      </c>
      <c r="AT219" s="642">
        <v>0</v>
      </c>
      <c r="AU219" s="642">
        <v>0</v>
      </c>
      <c r="AV219" s="642">
        <v>0</v>
      </c>
      <c r="AW219" s="643">
        <v>0</v>
      </c>
      <c r="AX219" s="643">
        <v>0</v>
      </c>
      <c r="AY219" s="642">
        <v>4</v>
      </c>
      <c r="AZ219" s="642">
        <v>11</v>
      </c>
      <c r="BA219" s="642">
        <v>0</v>
      </c>
      <c r="BB219" s="642">
        <v>0</v>
      </c>
      <c r="BC219" s="642">
        <v>0</v>
      </c>
      <c r="BD219" s="642">
        <v>0</v>
      </c>
      <c r="BE219" s="13">
        <f t="shared" si="119"/>
        <v>0</v>
      </c>
      <c r="BF219" s="13">
        <f t="shared" si="119"/>
        <v>0</v>
      </c>
      <c r="BG219" s="10">
        <f t="shared" si="120"/>
        <v>0</v>
      </c>
      <c r="BH219" s="13">
        <f t="shared" si="121"/>
        <v>4</v>
      </c>
      <c r="BI219" s="13">
        <f t="shared" si="121"/>
        <v>11</v>
      </c>
      <c r="BJ219" s="10">
        <f t="shared" si="122"/>
        <v>15</v>
      </c>
      <c r="BK219" s="44">
        <f t="shared" si="123"/>
        <v>4</v>
      </c>
      <c r="BL219" s="44">
        <f t="shared" si="123"/>
        <v>11</v>
      </c>
      <c r="BM219" s="11">
        <f t="shared" si="123"/>
        <v>15</v>
      </c>
      <c r="BN219" s="642">
        <v>0</v>
      </c>
      <c r="BO219" s="642">
        <v>0</v>
      </c>
      <c r="BP219" s="642">
        <v>0</v>
      </c>
      <c r="BQ219" s="642">
        <v>0</v>
      </c>
      <c r="BR219" s="642">
        <v>0</v>
      </c>
      <c r="BS219" s="642">
        <v>0</v>
      </c>
      <c r="BT219" s="642">
        <v>0</v>
      </c>
      <c r="BU219" s="642">
        <v>0</v>
      </c>
      <c r="BV219" s="644">
        <f t="shared" si="124"/>
        <v>0</v>
      </c>
      <c r="BW219" s="644">
        <f t="shared" si="124"/>
        <v>0</v>
      </c>
      <c r="BX219" s="44">
        <f t="shared" si="110"/>
        <v>0</v>
      </c>
      <c r="BY219" s="44">
        <f t="shared" si="110"/>
        <v>0</v>
      </c>
      <c r="BZ219" s="11">
        <f t="shared" si="111"/>
        <v>0</v>
      </c>
      <c r="CA219" s="14">
        <f t="shared" si="112"/>
        <v>4</v>
      </c>
      <c r="CB219" s="14">
        <f t="shared" si="112"/>
        <v>11</v>
      </c>
      <c r="CC219" s="13">
        <f t="shared" si="113"/>
        <v>0</v>
      </c>
      <c r="CD219" s="13">
        <f t="shared" si="113"/>
        <v>0</v>
      </c>
      <c r="CE219" s="13">
        <f t="shared" si="114"/>
        <v>4</v>
      </c>
      <c r="CF219" s="13">
        <f t="shared" si="114"/>
        <v>11</v>
      </c>
      <c r="CG219" s="289">
        <f t="shared" si="115"/>
        <v>15</v>
      </c>
      <c r="CJ219" s="1">
        <v>0</v>
      </c>
      <c r="CK219" s="6">
        <f t="shared" si="128"/>
        <v>2</v>
      </c>
      <c r="CL219" s="6">
        <v>0</v>
      </c>
      <c r="CM219" s="6">
        <v>0</v>
      </c>
      <c r="CN219" s="6">
        <f t="shared" si="129"/>
        <v>4</v>
      </c>
      <c r="CO219" s="6">
        <f t="shared" si="130"/>
        <v>11</v>
      </c>
    </row>
    <row r="220" spans="1:93" ht="15" x14ac:dyDescent="0.25">
      <c r="A220" s="1" t="s">
        <v>1575</v>
      </c>
      <c r="B220" s="6">
        <v>207</v>
      </c>
      <c r="C220" s="9">
        <v>207</v>
      </c>
      <c r="D220" s="641" t="s">
        <v>6</v>
      </c>
      <c r="E220" s="37" t="s">
        <v>23</v>
      </c>
      <c r="F220" s="645">
        <v>20319153</v>
      </c>
      <c r="G220" s="646" t="s">
        <v>475</v>
      </c>
      <c r="H220" s="9" t="s">
        <v>52</v>
      </c>
      <c r="I220" s="642">
        <v>0</v>
      </c>
      <c r="J220" s="642">
        <v>0</v>
      </c>
      <c r="K220" s="642">
        <v>0</v>
      </c>
      <c r="L220" s="642">
        <v>0</v>
      </c>
      <c r="M220" s="642">
        <v>2</v>
      </c>
      <c r="N220" s="642">
        <v>0</v>
      </c>
      <c r="O220" s="642">
        <v>1</v>
      </c>
      <c r="P220" s="642">
        <v>1</v>
      </c>
      <c r="Q220" s="14">
        <f t="shared" si="116"/>
        <v>3</v>
      </c>
      <c r="R220" s="14">
        <f t="shared" si="116"/>
        <v>1</v>
      </c>
      <c r="S220" s="10">
        <f t="shared" si="117"/>
        <v>4</v>
      </c>
      <c r="T220" s="642">
        <v>0</v>
      </c>
      <c r="U220" s="642">
        <v>0</v>
      </c>
      <c r="V220" s="642">
        <v>2</v>
      </c>
      <c r="W220" s="642">
        <v>0</v>
      </c>
      <c r="X220" s="642">
        <v>0</v>
      </c>
      <c r="Y220" s="642">
        <v>1</v>
      </c>
      <c r="Z220" s="623">
        <f t="shared" si="125"/>
        <v>2</v>
      </c>
      <c r="AA220" s="623">
        <f t="shared" si="125"/>
        <v>1</v>
      </c>
      <c r="AB220" s="10">
        <f t="shared" si="104"/>
        <v>3</v>
      </c>
      <c r="AC220" s="44">
        <f t="shared" si="118"/>
        <v>5</v>
      </c>
      <c r="AD220" s="44">
        <f t="shared" si="118"/>
        <v>2</v>
      </c>
      <c r="AE220" s="44">
        <f t="shared" si="105"/>
        <v>7</v>
      </c>
      <c r="AF220" s="12">
        <f t="shared" si="126"/>
        <v>3</v>
      </c>
      <c r="AG220" s="12">
        <f t="shared" si="127"/>
        <v>1</v>
      </c>
      <c r="AH220" s="10">
        <f t="shared" si="106"/>
        <v>4</v>
      </c>
      <c r="AI220" s="12">
        <f>VLOOKUP($F220,'Guru SertifikaSi'!$C$6:$G$675,'Guru SertifikaSi'!E$3,FALSE)</f>
        <v>2</v>
      </c>
      <c r="AJ220" s="12">
        <f>VLOOKUP($F220,'Guru SertifikaSi'!$C$6:$G$675,'Guru SertifikaSi'!F$3,FALSE)</f>
        <v>1</v>
      </c>
      <c r="AK220" s="10">
        <f t="shared" si="107"/>
        <v>3</v>
      </c>
      <c r="AL220" s="44">
        <f t="shared" si="108"/>
        <v>5</v>
      </c>
      <c r="AM220" s="44">
        <f t="shared" si="108"/>
        <v>2</v>
      </c>
      <c r="AN220" s="11">
        <f t="shared" si="109"/>
        <v>7</v>
      </c>
      <c r="AO220" s="642">
        <v>0</v>
      </c>
      <c r="AP220" s="642">
        <v>0</v>
      </c>
      <c r="AQ220" s="642">
        <v>0</v>
      </c>
      <c r="AR220" s="642">
        <v>0</v>
      </c>
      <c r="AS220" s="642">
        <v>0</v>
      </c>
      <c r="AT220" s="642">
        <v>0</v>
      </c>
      <c r="AU220" s="642">
        <v>0</v>
      </c>
      <c r="AV220" s="642">
        <v>0</v>
      </c>
      <c r="AW220" s="643">
        <v>0</v>
      </c>
      <c r="AX220" s="643">
        <v>0</v>
      </c>
      <c r="AY220" s="642">
        <v>4</v>
      </c>
      <c r="AZ220" s="642">
        <v>2</v>
      </c>
      <c r="BA220" s="642">
        <v>1</v>
      </c>
      <c r="BB220" s="642">
        <v>0</v>
      </c>
      <c r="BC220" s="642">
        <v>0</v>
      </c>
      <c r="BD220" s="642">
        <v>0</v>
      </c>
      <c r="BE220" s="13">
        <f t="shared" si="119"/>
        <v>0</v>
      </c>
      <c r="BF220" s="13">
        <f t="shared" si="119"/>
        <v>0</v>
      </c>
      <c r="BG220" s="10">
        <f t="shared" si="120"/>
        <v>0</v>
      </c>
      <c r="BH220" s="13">
        <f t="shared" si="121"/>
        <v>5</v>
      </c>
      <c r="BI220" s="13">
        <f t="shared" si="121"/>
        <v>2</v>
      </c>
      <c r="BJ220" s="10">
        <f t="shared" si="122"/>
        <v>7</v>
      </c>
      <c r="BK220" s="44">
        <f t="shared" si="123"/>
        <v>5</v>
      </c>
      <c r="BL220" s="44">
        <f t="shared" si="123"/>
        <v>2</v>
      </c>
      <c r="BM220" s="11">
        <f t="shared" si="123"/>
        <v>7</v>
      </c>
      <c r="BN220" s="642">
        <v>0</v>
      </c>
      <c r="BO220" s="642">
        <v>0</v>
      </c>
      <c r="BP220" s="642">
        <v>0</v>
      </c>
      <c r="BQ220" s="642">
        <v>0</v>
      </c>
      <c r="BR220" s="642">
        <v>0</v>
      </c>
      <c r="BS220" s="642">
        <v>0</v>
      </c>
      <c r="BT220" s="642">
        <v>0</v>
      </c>
      <c r="BU220" s="642">
        <v>1</v>
      </c>
      <c r="BV220" s="644">
        <f t="shared" si="124"/>
        <v>0</v>
      </c>
      <c r="BW220" s="644">
        <f t="shared" si="124"/>
        <v>1</v>
      </c>
      <c r="BX220" s="44">
        <f t="shared" si="110"/>
        <v>0</v>
      </c>
      <c r="BY220" s="44">
        <f t="shared" si="110"/>
        <v>1</v>
      </c>
      <c r="BZ220" s="11">
        <f t="shared" si="111"/>
        <v>1</v>
      </c>
      <c r="CA220" s="14">
        <f t="shared" si="112"/>
        <v>5</v>
      </c>
      <c r="CB220" s="14">
        <f t="shared" si="112"/>
        <v>2</v>
      </c>
      <c r="CC220" s="13">
        <f t="shared" si="113"/>
        <v>0</v>
      </c>
      <c r="CD220" s="13">
        <f t="shared" si="113"/>
        <v>1</v>
      </c>
      <c r="CE220" s="13">
        <f t="shared" si="114"/>
        <v>5</v>
      </c>
      <c r="CF220" s="13">
        <f t="shared" si="114"/>
        <v>3</v>
      </c>
      <c r="CG220" s="289">
        <f t="shared" si="115"/>
        <v>8</v>
      </c>
      <c r="CJ220" s="1">
        <v>0</v>
      </c>
      <c r="CK220" s="6">
        <f t="shared" si="128"/>
        <v>1</v>
      </c>
      <c r="CL220" s="6">
        <v>0</v>
      </c>
      <c r="CM220" s="6">
        <v>0</v>
      </c>
      <c r="CN220" s="6">
        <f t="shared" si="129"/>
        <v>4</v>
      </c>
      <c r="CO220" s="6">
        <f t="shared" si="130"/>
        <v>2</v>
      </c>
    </row>
    <row r="221" spans="1:93" ht="15" x14ac:dyDescent="0.25">
      <c r="A221" s="1" t="s">
        <v>1576</v>
      </c>
      <c r="B221" s="6">
        <v>208</v>
      </c>
      <c r="C221" s="9">
        <v>208</v>
      </c>
      <c r="D221" s="641" t="s">
        <v>6</v>
      </c>
      <c r="E221" s="37" t="s">
        <v>23</v>
      </c>
      <c r="F221" s="645">
        <v>20319138</v>
      </c>
      <c r="G221" s="646" t="s">
        <v>476</v>
      </c>
      <c r="H221" s="9" t="s">
        <v>52</v>
      </c>
      <c r="I221" s="642">
        <v>0</v>
      </c>
      <c r="J221" s="642">
        <v>0</v>
      </c>
      <c r="K221" s="642">
        <v>0</v>
      </c>
      <c r="L221" s="642">
        <v>0</v>
      </c>
      <c r="M221" s="642">
        <v>1</v>
      </c>
      <c r="N221" s="642">
        <v>0</v>
      </c>
      <c r="O221" s="642">
        <v>2</v>
      </c>
      <c r="P221" s="642">
        <v>1</v>
      </c>
      <c r="Q221" s="14">
        <f t="shared" si="116"/>
        <v>3</v>
      </c>
      <c r="R221" s="14">
        <f t="shared" si="116"/>
        <v>1</v>
      </c>
      <c r="S221" s="10">
        <f t="shared" si="117"/>
        <v>4</v>
      </c>
      <c r="T221" s="642">
        <v>0</v>
      </c>
      <c r="U221" s="642">
        <v>0</v>
      </c>
      <c r="V221" s="642">
        <v>0</v>
      </c>
      <c r="W221" s="642">
        <v>0</v>
      </c>
      <c r="X221" s="642">
        <v>1</v>
      </c>
      <c r="Y221" s="642">
        <v>3</v>
      </c>
      <c r="Z221" s="623">
        <f t="shared" si="125"/>
        <v>1</v>
      </c>
      <c r="AA221" s="623">
        <f t="shared" si="125"/>
        <v>3</v>
      </c>
      <c r="AB221" s="10">
        <f t="shared" si="104"/>
        <v>4</v>
      </c>
      <c r="AC221" s="44">
        <f t="shared" si="118"/>
        <v>4</v>
      </c>
      <c r="AD221" s="44">
        <f t="shared" si="118"/>
        <v>4</v>
      </c>
      <c r="AE221" s="44">
        <f t="shared" si="105"/>
        <v>8</v>
      </c>
      <c r="AF221" s="12">
        <f t="shared" si="126"/>
        <v>1</v>
      </c>
      <c r="AG221" s="12">
        <f t="shared" si="127"/>
        <v>4</v>
      </c>
      <c r="AH221" s="10">
        <f t="shared" si="106"/>
        <v>5</v>
      </c>
      <c r="AI221" s="12">
        <f>VLOOKUP($F221,'Guru SertifikaSi'!$C$6:$G$675,'Guru SertifikaSi'!E$3,FALSE)</f>
        <v>3</v>
      </c>
      <c r="AJ221" s="12">
        <f>VLOOKUP($F221,'Guru SertifikaSi'!$C$6:$G$675,'Guru SertifikaSi'!F$3,FALSE)</f>
        <v>0</v>
      </c>
      <c r="AK221" s="10">
        <f t="shared" si="107"/>
        <v>3</v>
      </c>
      <c r="AL221" s="44">
        <f t="shared" si="108"/>
        <v>4</v>
      </c>
      <c r="AM221" s="44">
        <f t="shared" si="108"/>
        <v>4</v>
      </c>
      <c r="AN221" s="11">
        <f t="shared" si="109"/>
        <v>8</v>
      </c>
      <c r="AO221" s="642">
        <v>1</v>
      </c>
      <c r="AP221" s="642">
        <v>1</v>
      </c>
      <c r="AQ221" s="642">
        <v>0</v>
      </c>
      <c r="AR221" s="642">
        <v>0</v>
      </c>
      <c r="AS221" s="642">
        <v>0</v>
      </c>
      <c r="AT221" s="642">
        <v>0</v>
      </c>
      <c r="AU221" s="642">
        <v>0</v>
      </c>
      <c r="AV221" s="642">
        <v>0</v>
      </c>
      <c r="AW221" s="643">
        <v>0</v>
      </c>
      <c r="AX221" s="643">
        <v>0</v>
      </c>
      <c r="AY221" s="642">
        <v>3</v>
      </c>
      <c r="AZ221" s="642">
        <v>3</v>
      </c>
      <c r="BA221" s="642">
        <v>0</v>
      </c>
      <c r="BB221" s="642">
        <v>0</v>
      </c>
      <c r="BC221" s="642">
        <v>0</v>
      </c>
      <c r="BD221" s="642">
        <v>0</v>
      </c>
      <c r="BE221" s="13">
        <f t="shared" si="119"/>
        <v>1</v>
      </c>
      <c r="BF221" s="13">
        <f t="shared" si="119"/>
        <v>1</v>
      </c>
      <c r="BG221" s="10">
        <f t="shared" si="120"/>
        <v>2</v>
      </c>
      <c r="BH221" s="13">
        <f t="shared" si="121"/>
        <v>3</v>
      </c>
      <c r="BI221" s="13">
        <f t="shared" si="121"/>
        <v>3</v>
      </c>
      <c r="BJ221" s="10">
        <f t="shared" si="122"/>
        <v>6</v>
      </c>
      <c r="BK221" s="44">
        <f t="shared" si="123"/>
        <v>4</v>
      </c>
      <c r="BL221" s="44">
        <f t="shared" si="123"/>
        <v>4</v>
      </c>
      <c r="BM221" s="11">
        <f t="shared" si="123"/>
        <v>8</v>
      </c>
      <c r="BN221" s="642">
        <v>1</v>
      </c>
      <c r="BO221" s="642">
        <v>0</v>
      </c>
      <c r="BP221" s="642">
        <v>0</v>
      </c>
      <c r="BQ221" s="642">
        <v>0</v>
      </c>
      <c r="BR221" s="642">
        <v>0</v>
      </c>
      <c r="BS221" s="642">
        <v>0</v>
      </c>
      <c r="BT221" s="642">
        <v>1</v>
      </c>
      <c r="BU221" s="642">
        <v>0</v>
      </c>
      <c r="BV221" s="644">
        <f t="shared" si="124"/>
        <v>1</v>
      </c>
      <c r="BW221" s="644">
        <f t="shared" si="124"/>
        <v>0</v>
      </c>
      <c r="BX221" s="44">
        <f t="shared" si="110"/>
        <v>2</v>
      </c>
      <c r="BY221" s="44">
        <f t="shared" si="110"/>
        <v>0</v>
      </c>
      <c r="BZ221" s="11">
        <f t="shared" si="111"/>
        <v>2</v>
      </c>
      <c r="CA221" s="14">
        <f t="shared" si="112"/>
        <v>4</v>
      </c>
      <c r="CB221" s="14">
        <f t="shared" si="112"/>
        <v>4</v>
      </c>
      <c r="CC221" s="13">
        <f t="shared" si="113"/>
        <v>2</v>
      </c>
      <c r="CD221" s="13">
        <f t="shared" si="113"/>
        <v>0</v>
      </c>
      <c r="CE221" s="13">
        <f t="shared" si="114"/>
        <v>6</v>
      </c>
      <c r="CF221" s="13">
        <f t="shared" si="114"/>
        <v>4</v>
      </c>
      <c r="CG221" s="289">
        <f t="shared" si="115"/>
        <v>10</v>
      </c>
      <c r="CJ221" s="1">
        <v>1</v>
      </c>
      <c r="CK221" s="6">
        <f t="shared" si="128"/>
        <v>2</v>
      </c>
      <c r="CL221" s="6">
        <v>0</v>
      </c>
      <c r="CM221" s="6">
        <v>1</v>
      </c>
      <c r="CN221" s="6">
        <f t="shared" si="129"/>
        <v>3</v>
      </c>
      <c r="CO221" s="6">
        <f t="shared" si="130"/>
        <v>4</v>
      </c>
    </row>
    <row r="222" spans="1:93" ht="15" x14ac:dyDescent="0.25">
      <c r="A222" s="1" t="s">
        <v>1577</v>
      </c>
      <c r="B222" s="6">
        <v>209</v>
      </c>
      <c r="C222" s="9">
        <v>209</v>
      </c>
      <c r="D222" s="641" t="s">
        <v>6</v>
      </c>
      <c r="E222" s="37" t="s">
        <v>23</v>
      </c>
      <c r="F222" s="645">
        <v>20340327</v>
      </c>
      <c r="G222" s="646" t="s">
        <v>477</v>
      </c>
      <c r="H222" s="9" t="s">
        <v>52</v>
      </c>
      <c r="I222" s="642">
        <v>0</v>
      </c>
      <c r="J222" s="642">
        <v>1</v>
      </c>
      <c r="K222" s="642">
        <v>1</v>
      </c>
      <c r="L222" s="642">
        <v>0</v>
      </c>
      <c r="M222" s="642">
        <v>0</v>
      </c>
      <c r="N222" s="642">
        <v>2</v>
      </c>
      <c r="O222" s="642">
        <v>0</v>
      </c>
      <c r="P222" s="642">
        <v>1</v>
      </c>
      <c r="Q222" s="14">
        <f t="shared" si="116"/>
        <v>1</v>
      </c>
      <c r="R222" s="14">
        <f t="shared" si="116"/>
        <v>4</v>
      </c>
      <c r="S222" s="10">
        <f t="shared" si="117"/>
        <v>5</v>
      </c>
      <c r="T222" s="642">
        <v>0</v>
      </c>
      <c r="U222" s="642">
        <v>0</v>
      </c>
      <c r="V222" s="642">
        <v>1</v>
      </c>
      <c r="W222" s="642">
        <v>2</v>
      </c>
      <c r="X222" s="642">
        <v>0</v>
      </c>
      <c r="Y222" s="642">
        <v>1</v>
      </c>
      <c r="Z222" s="623">
        <f t="shared" si="125"/>
        <v>1</v>
      </c>
      <c r="AA222" s="623">
        <f t="shared" si="125"/>
        <v>3</v>
      </c>
      <c r="AB222" s="10">
        <f t="shared" si="104"/>
        <v>4</v>
      </c>
      <c r="AC222" s="44">
        <f t="shared" si="118"/>
        <v>2</v>
      </c>
      <c r="AD222" s="44">
        <f t="shared" si="118"/>
        <v>7</v>
      </c>
      <c r="AE222" s="44">
        <f t="shared" si="105"/>
        <v>9</v>
      </c>
      <c r="AF222" s="12">
        <f t="shared" si="126"/>
        <v>2</v>
      </c>
      <c r="AG222" s="12">
        <f t="shared" si="127"/>
        <v>5</v>
      </c>
      <c r="AH222" s="10">
        <f t="shared" si="106"/>
        <v>7</v>
      </c>
      <c r="AI222" s="12">
        <f>VLOOKUP($F222,'Guru SertifikaSi'!$C$6:$G$675,'Guru SertifikaSi'!E$3,FALSE)</f>
        <v>0</v>
      </c>
      <c r="AJ222" s="12">
        <f>VLOOKUP($F222,'Guru SertifikaSi'!$C$6:$G$675,'Guru SertifikaSi'!F$3,FALSE)</f>
        <v>2</v>
      </c>
      <c r="AK222" s="10">
        <f t="shared" si="107"/>
        <v>2</v>
      </c>
      <c r="AL222" s="44">
        <f t="shared" si="108"/>
        <v>2</v>
      </c>
      <c r="AM222" s="44">
        <f t="shared" si="108"/>
        <v>7</v>
      </c>
      <c r="AN222" s="11">
        <f t="shared" si="109"/>
        <v>9</v>
      </c>
      <c r="AO222" s="642">
        <v>0</v>
      </c>
      <c r="AP222" s="642">
        <v>0</v>
      </c>
      <c r="AQ222" s="642">
        <v>0</v>
      </c>
      <c r="AR222" s="642">
        <v>0</v>
      </c>
      <c r="AS222" s="642">
        <v>0</v>
      </c>
      <c r="AT222" s="642">
        <v>0</v>
      </c>
      <c r="AU222" s="642">
        <v>0</v>
      </c>
      <c r="AV222" s="642">
        <v>0</v>
      </c>
      <c r="AW222" s="643">
        <v>0</v>
      </c>
      <c r="AX222" s="643">
        <v>0</v>
      </c>
      <c r="AY222" s="642">
        <v>2</v>
      </c>
      <c r="AZ222" s="642">
        <v>7</v>
      </c>
      <c r="BA222" s="642">
        <v>0</v>
      </c>
      <c r="BB222" s="642">
        <v>0</v>
      </c>
      <c r="BC222" s="642">
        <v>0</v>
      </c>
      <c r="BD222" s="642">
        <v>0</v>
      </c>
      <c r="BE222" s="13">
        <f t="shared" si="119"/>
        <v>0</v>
      </c>
      <c r="BF222" s="13">
        <f t="shared" si="119"/>
        <v>0</v>
      </c>
      <c r="BG222" s="10">
        <f t="shared" si="120"/>
        <v>0</v>
      </c>
      <c r="BH222" s="13">
        <f t="shared" si="121"/>
        <v>2</v>
      </c>
      <c r="BI222" s="13">
        <f t="shared" si="121"/>
        <v>7</v>
      </c>
      <c r="BJ222" s="10">
        <f t="shared" si="122"/>
        <v>9</v>
      </c>
      <c r="BK222" s="44">
        <f t="shared" si="123"/>
        <v>2</v>
      </c>
      <c r="BL222" s="44">
        <f t="shared" si="123"/>
        <v>7</v>
      </c>
      <c r="BM222" s="11">
        <f t="shared" si="123"/>
        <v>9</v>
      </c>
      <c r="BN222" s="642">
        <v>0</v>
      </c>
      <c r="BO222" s="642">
        <v>0</v>
      </c>
      <c r="BP222" s="642">
        <v>0</v>
      </c>
      <c r="BQ222" s="642">
        <v>0</v>
      </c>
      <c r="BR222" s="642">
        <v>1</v>
      </c>
      <c r="BS222" s="642">
        <v>0</v>
      </c>
      <c r="BT222" s="642">
        <v>1</v>
      </c>
      <c r="BU222" s="642">
        <v>0</v>
      </c>
      <c r="BV222" s="644">
        <f t="shared" si="124"/>
        <v>2</v>
      </c>
      <c r="BW222" s="644">
        <f t="shared" si="124"/>
        <v>0</v>
      </c>
      <c r="BX222" s="44">
        <f t="shared" si="110"/>
        <v>2</v>
      </c>
      <c r="BY222" s="44">
        <f t="shared" si="110"/>
        <v>0</v>
      </c>
      <c r="BZ222" s="11">
        <f t="shared" si="111"/>
        <v>2</v>
      </c>
      <c r="CA222" s="14">
        <f t="shared" si="112"/>
        <v>2</v>
      </c>
      <c r="CB222" s="14">
        <f t="shared" si="112"/>
        <v>7</v>
      </c>
      <c r="CC222" s="13">
        <f t="shared" si="113"/>
        <v>2</v>
      </c>
      <c r="CD222" s="13">
        <f t="shared" si="113"/>
        <v>0</v>
      </c>
      <c r="CE222" s="13">
        <f t="shared" si="114"/>
        <v>4</v>
      </c>
      <c r="CF222" s="13">
        <f t="shared" si="114"/>
        <v>7</v>
      </c>
      <c r="CG222" s="289">
        <f t="shared" si="115"/>
        <v>11</v>
      </c>
      <c r="CJ222" s="1">
        <v>1</v>
      </c>
      <c r="CK222" s="6">
        <f t="shared" si="128"/>
        <v>2</v>
      </c>
      <c r="CL222" s="6">
        <v>0</v>
      </c>
      <c r="CM222" s="6">
        <v>1</v>
      </c>
      <c r="CN222" s="6">
        <f t="shared" si="129"/>
        <v>2</v>
      </c>
      <c r="CO222" s="6">
        <f t="shared" si="130"/>
        <v>8</v>
      </c>
    </row>
    <row r="223" spans="1:93" ht="15" x14ac:dyDescent="0.25">
      <c r="A223" s="1" t="s">
        <v>1578</v>
      </c>
      <c r="B223" s="6">
        <v>210</v>
      </c>
      <c r="C223" s="9">
        <v>210</v>
      </c>
      <c r="D223" s="641" t="s">
        <v>6</v>
      </c>
      <c r="E223" s="37" t="s">
        <v>23</v>
      </c>
      <c r="F223" s="645">
        <v>20319419</v>
      </c>
      <c r="G223" s="646" t="s">
        <v>478</v>
      </c>
      <c r="H223" s="9" t="s">
        <v>52</v>
      </c>
      <c r="I223" s="642">
        <v>0</v>
      </c>
      <c r="J223" s="642">
        <v>0</v>
      </c>
      <c r="K223" s="642">
        <v>0</v>
      </c>
      <c r="L223" s="642">
        <v>0</v>
      </c>
      <c r="M223" s="642">
        <v>1</v>
      </c>
      <c r="N223" s="642">
        <v>2</v>
      </c>
      <c r="O223" s="642">
        <v>0</v>
      </c>
      <c r="P223" s="642">
        <v>2</v>
      </c>
      <c r="Q223" s="14">
        <f t="shared" si="116"/>
        <v>1</v>
      </c>
      <c r="R223" s="14">
        <f t="shared" si="116"/>
        <v>4</v>
      </c>
      <c r="S223" s="10">
        <f t="shared" si="117"/>
        <v>5</v>
      </c>
      <c r="T223" s="642">
        <v>0</v>
      </c>
      <c r="U223" s="642">
        <v>0</v>
      </c>
      <c r="V223" s="642">
        <v>0</v>
      </c>
      <c r="W223" s="642">
        <v>1</v>
      </c>
      <c r="X223" s="642">
        <v>0</v>
      </c>
      <c r="Y223" s="642">
        <v>1</v>
      </c>
      <c r="Z223" s="623">
        <f t="shared" si="125"/>
        <v>0</v>
      </c>
      <c r="AA223" s="623">
        <f t="shared" si="125"/>
        <v>2</v>
      </c>
      <c r="AB223" s="10">
        <f t="shared" si="104"/>
        <v>2</v>
      </c>
      <c r="AC223" s="44">
        <f t="shared" si="118"/>
        <v>1</v>
      </c>
      <c r="AD223" s="44">
        <f t="shared" si="118"/>
        <v>6</v>
      </c>
      <c r="AE223" s="44">
        <f t="shared" si="105"/>
        <v>7</v>
      </c>
      <c r="AF223" s="12">
        <f t="shared" si="126"/>
        <v>1</v>
      </c>
      <c r="AG223" s="12">
        <f t="shared" si="127"/>
        <v>4</v>
      </c>
      <c r="AH223" s="10">
        <f t="shared" si="106"/>
        <v>5</v>
      </c>
      <c r="AI223" s="12">
        <f>VLOOKUP($F223,'Guru SertifikaSi'!$C$6:$G$675,'Guru SertifikaSi'!E$3,FALSE)</f>
        <v>0</v>
      </c>
      <c r="AJ223" s="12">
        <f>VLOOKUP($F223,'Guru SertifikaSi'!$C$6:$G$675,'Guru SertifikaSi'!F$3,FALSE)</f>
        <v>2</v>
      </c>
      <c r="AK223" s="10">
        <f t="shared" si="107"/>
        <v>2</v>
      </c>
      <c r="AL223" s="44">
        <f t="shared" si="108"/>
        <v>1</v>
      </c>
      <c r="AM223" s="44">
        <f t="shared" si="108"/>
        <v>6</v>
      </c>
      <c r="AN223" s="11">
        <f t="shared" si="109"/>
        <v>7</v>
      </c>
      <c r="AO223" s="642">
        <v>0</v>
      </c>
      <c r="AP223" s="642">
        <v>0</v>
      </c>
      <c r="AQ223" s="642">
        <v>0</v>
      </c>
      <c r="AR223" s="642">
        <v>0</v>
      </c>
      <c r="AS223" s="642">
        <v>0</v>
      </c>
      <c r="AT223" s="642">
        <v>0</v>
      </c>
      <c r="AU223" s="642">
        <v>0</v>
      </c>
      <c r="AV223" s="642">
        <v>0</v>
      </c>
      <c r="AW223" s="643">
        <v>0</v>
      </c>
      <c r="AX223" s="643">
        <v>0</v>
      </c>
      <c r="AY223" s="642">
        <v>1</v>
      </c>
      <c r="AZ223" s="642">
        <v>6</v>
      </c>
      <c r="BA223" s="642">
        <v>0</v>
      </c>
      <c r="BB223" s="642">
        <v>0</v>
      </c>
      <c r="BC223" s="642">
        <v>0</v>
      </c>
      <c r="BD223" s="642">
        <v>0</v>
      </c>
      <c r="BE223" s="13">
        <f t="shared" si="119"/>
        <v>0</v>
      </c>
      <c r="BF223" s="13">
        <f t="shared" si="119"/>
        <v>0</v>
      </c>
      <c r="BG223" s="10">
        <f t="shared" si="120"/>
        <v>0</v>
      </c>
      <c r="BH223" s="13">
        <f t="shared" si="121"/>
        <v>1</v>
      </c>
      <c r="BI223" s="13">
        <f t="shared" si="121"/>
        <v>6</v>
      </c>
      <c r="BJ223" s="10">
        <f t="shared" si="122"/>
        <v>7</v>
      </c>
      <c r="BK223" s="44">
        <f t="shared" si="123"/>
        <v>1</v>
      </c>
      <c r="BL223" s="44">
        <f t="shared" si="123"/>
        <v>6</v>
      </c>
      <c r="BM223" s="11">
        <f t="shared" si="123"/>
        <v>7</v>
      </c>
      <c r="BN223" s="642">
        <v>0</v>
      </c>
      <c r="BO223" s="642">
        <v>0</v>
      </c>
      <c r="BP223" s="642">
        <v>0</v>
      </c>
      <c r="BQ223" s="642">
        <v>0</v>
      </c>
      <c r="BR223" s="642">
        <v>0</v>
      </c>
      <c r="BS223" s="642">
        <v>0</v>
      </c>
      <c r="BT223" s="642">
        <v>0</v>
      </c>
      <c r="BU223" s="642">
        <v>0</v>
      </c>
      <c r="BV223" s="644">
        <f t="shared" si="124"/>
        <v>0</v>
      </c>
      <c r="BW223" s="644">
        <f t="shared" si="124"/>
        <v>0</v>
      </c>
      <c r="BX223" s="44">
        <f t="shared" si="110"/>
        <v>0</v>
      </c>
      <c r="BY223" s="44">
        <f t="shared" si="110"/>
        <v>0</v>
      </c>
      <c r="BZ223" s="11">
        <f t="shared" si="111"/>
        <v>0</v>
      </c>
      <c r="CA223" s="14">
        <f t="shared" si="112"/>
        <v>1</v>
      </c>
      <c r="CB223" s="14">
        <f t="shared" si="112"/>
        <v>6</v>
      </c>
      <c r="CC223" s="13">
        <f t="shared" si="113"/>
        <v>0</v>
      </c>
      <c r="CD223" s="13">
        <f t="shared" si="113"/>
        <v>0</v>
      </c>
      <c r="CE223" s="13">
        <f t="shared" si="114"/>
        <v>1</v>
      </c>
      <c r="CF223" s="13">
        <f t="shared" si="114"/>
        <v>6</v>
      </c>
      <c r="CG223" s="289">
        <f t="shared" si="115"/>
        <v>7</v>
      </c>
      <c r="CJ223" s="1">
        <v>1</v>
      </c>
      <c r="CK223" s="6">
        <f t="shared" si="128"/>
        <v>3</v>
      </c>
      <c r="CL223" s="6">
        <v>0</v>
      </c>
      <c r="CM223" s="6">
        <v>1</v>
      </c>
      <c r="CN223" s="6">
        <f t="shared" si="129"/>
        <v>1</v>
      </c>
      <c r="CO223" s="6">
        <f t="shared" si="130"/>
        <v>7</v>
      </c>
    </row>
    <row r="224" spans="1:93" ht="15" x14ac:dyDescent="0.25">
      <c r="A224" s="1" t="s">
        <v>1579</v>
      </c>
      <c r="B224" s="6">
        <v>211</v>
      </c>
      <c r="C224" s="9">
        <v>211</v>
      </c>
      <c r="D224" s="641" t="s">
        <v>6</v>
      </c>
      <c r="E224" s="37" t="s">
        <v>23</v>
      </c>
      <c r="F224" s="645">
        <v>20340329</v>
      </c>
      <c r="G224" s="646" t="s">
        <v>479</v>
      </c>
      <c r="H224" s="9" t="s">
        <v>52</v>
      </c>
      <c r="I224" s="642">
        <v>1</v>
      </c>
      <c r="J224" s="642">
        <v>0</v>
      </c>
      <c r="K224" s="642">
        <v>0</v>
      </c>
      <c r="L224" s="642">
        <v>0</v>
      </c>
      <c r="M224" s="642">
        <v>3</v>
      </c>
      <c r="N224" s="642">
        <v>2</v>
      </c>
      <c r="O224" s="642">
        <v>1</v>
      </c>
      <c r="P224" s="642">
        <v>2</v>
      </c>
      <c r="Q224" s="14">
        <f t="shared" si="116"/>
        <v>5</v>
      </c>
      <c r="R224" s="14">
        <f t="shared" si="116"/>
        <v>4</v>
      </c>
      <c r="S224" s="10">
        <f t="shared" si="117"/>
        <v>9</v>
      </c>
      <c r="T224" s="642">
        <v>0</v>
      </c>
      <c r="U224" s="642">
        <v>0</v>
      </c>
      <c r="V224" s="642">
        <v>1</v>
      </c>
      <c r="W224" s="642">
        <v>4</v>
      </c>
      <c r="X224" s="642">
        <v>1</v>
      </c>
      <c r="Y224" s="642">
        <v>2</v>
      </c>
      <c r="Z224" s="623">
        <f t="shared" si="125"/>
        <v>2</v>
      </c>
      <c r="AA224" s="623">
        <f t="shared" si="125"/>
        <v>6</v>
      </c>
      <c r="AB224" s="10">
        <f t="shared" si="104"/>
        <v>8</v>
      </c>
      <c r="AC224" s="44">
        <f t="shared" si="118"/>
        <v>7</v>
      </c>
      <c r="AD224" s="44">
        <f t="shared" si="118"/>
        <v>10</v>
      </c>
      <c r="AE224" s="44">
        <f t="shared" si="105"/>
        <v>17</v>
      </c>
      <c r="AF224" s="12">
        <f t="shared" si="126"/>
        <v>4</v>
      </c>
      <c r="AG224" s="12">
        <f t="shared" si="127"/>
        <v>8</v>
      </c>
      <c r="AH224" s="10">
        <f t="shared" si="106"/>
        <v>12</v>
      </c>
      <c r="AI224" s="12">
        <f>VLOOKUP($F224,'Guru SertifikaSi'!$C$6:$G$675,'Guru SertifikaSi'!E$3,FALSE)</f>
        <v>3</v>
      </c>
      <c r="AJ224" s="12">
        <f>VLOOKUP($F224,'Guru SertifikaSi'!$C$6:$G$675,'Guru SertifikaSi'!F$3,FALSE)</f>
        <v>2</v>
      </c>
      <c r="AK224" s="10">
        <f t="shared" si="107"/>
        <v>5</v>
      </c>
      <c r="AL224" s="44">
        <f t="shared" si="108"/>
        <v>7</v>
      </c>
      <c r="AM224" s="44">
        <f t="shared" si="108"/>
        <v>10</v>
      </c>
      <c r="AN224" s="11">
        <f t="shared" si="109"/>
        <v>17</v>
      </c>
      <c r="AO224" s="642">
        <v>0</v>
      </c>
      <c r="AP224" s="642">
        <v>0</v>
      </c>
      <c r="AQ224" s="642">
        <v>0</v>
      </c>
      <c r="AR224" s="642">
        <v>0</v>
      </c>
      <c r="AS224" s="642">
        <v>0</v>
      </c>
      <c r="AT224" s="642">
        <v>0</v>
      </c>
      <c r="AU224" s="642">
        <v>0</v>
      </c>
      <c r="AV224" s="642">
        <v>0</v>
      </c>
      <c r="AW224" s="643">
        <v>0</v>
      </c>
      <c r="AX224" s="643">
        <v>0</v>
      </c>
      <c r="AY224" s="642">
        <v>7</v>
      </c>
      <c r="AZ224" s="642">
        <v>10</v>
      </c>
      <c r="BA224" s="642">
        <v>0</v>
      </c>
      <c r="BB224" s="642">
        <v>0</v>
      </c>
      <c r="BC224" s="642">
        <v>0</v>
      </c>
      <c r="BD224" s="642">
        <v>0</v>
      </c>
      <c r="BE224" s="13">
        <f t="shared" si="119"/>
        <v>0</v>
      </c>
      <c r="BF224" s="13">
        <f t="shared" si="119"/>
        <v>0</v>
      </c>
      <c r="BG224" s="10">
        <f t="shared" si="120"/>
        <v>0</v>
      </c>
      <c r="BH224" s="13">
        <f t="shared" si="121"/>
        <v>7</v>
      </c>
      <c r="BI224" s="13">
        <f t="shared" si="121"/>
        <v>10</v>
      </c>
      <c r="BJ224" s="10">
        <f t="shared" si="122"/>
        <v>17</v>
      </c>
      <c r="BK224" s="44">
        <f t="shared" si="123"/>
        <v>7</v>
      </c>
      <c r="BL224" s="44">
        <f t="shared" si="123"/>
        <v>10</v>
      </c>
      <c r="BM224" s="11">
        <f t="shared" si="123"/>
        <v>17</v>
      </c>
      <c r="BN224" s="642">
        <v>0</v>
      </c>
      <c r="BO224" s="642">
        <v>0</v>
      </c>
      <c r="BP224" s="642">
        <v>0</v>
      </c>
      <c r="BQ224" s="642">
        <v>0</v>
      </c>
      <c r="BR224" s="642">
        <v>0</v>
      </c>
      <c r="BS224" s="642">
        <v>0</v>
      </c>
      <c r="BT224" s="642">
        <v>0</v>
      </c>
      <c r="BU224" s="642">
        <v>0</v>
      </c>
      <c r="BV224" s="644">
        <f t="shared" si="124"/>
        <v>0</v>
      </c>
      <c r="BW224" s="644">
        <f t="shared" si="124"/>
        <v>0</v>
      </c>
      <c r="BX224" s="44">
        <f t="shared" si="110"/>
        <v>0</v>
      </c>
      <c r="BY224" s="44">
        <f t="shared" si="110"/>
        <v>0</v>
      </c>
      <c r="BZ224" s="11">
        <f t="shared" si="111"/>
        <v>0</v>
      </c>
      <c r="CA224" s="14">
        <f t="shared" si="112"/>
        <v>7</v>
      </c>
      <c r="CB224" s="14">
        <f t="shared" si="112"/>
        <v>10</v>
      </c>
      <c r="CC224" s="13">
        <f t="shared" si="113"/>
        <v>0</v>
      </c>
      <c r="CD224" s="13">
        <f t="shared" si="113"/>
        <v>0</v>
      </c>
      <c r="CE224" s="13">
        <f t="shared" si="114"/>
        <v>7</v>
      </c>
      <c r="CF224" s="13">
        <f t="shared" si="114"/>
        <v>10</v>
      </c>
      <c r="CG224" s="289">
        <f t="shared" si="115"/>
        <v>17</v>
      </c>
      <c r="CJ224" s="1">
        <v>1</v>
      </c>
      <c r="CK224" s="6">
        <f t="shared" si="128"/>
        <v>3</v>
      </c>
      <c r="CL224" s="6">
        <v>0</v>
      </c>
      <c r="CM224" s="6">
        <v>1</v>
      </c>
      <c r="CN224" s="6">
        <f t="shared" si="129"/>
        <v>7</v>
      </c>
      <c r="CO224" s="6">
        <f t="shared" si="130"/>
        <v>11</v>
      </c>
    </row>
    <row r="225" spans="1:93" ht="15" x14ac:dyDescent="0.25">
      <c r="A225" s="1" t="s">
        <v>1580</v>
      </c>
      <c r="B225" s="6">
        <v>212</v>
      </c>
      <c r="C225" s="9">
        <v>212</v>
      </c>
      <c r="D225" s="641" t="s">
        <v>6</v>
      </c>
      <c r="E225" s="37" t="s">
        <v>23</v>
      </c>
      <c r="F225" s="645">
        <v>20319466</v>
      </c>
      <c r="G225" s="646" t="s">
        <v>480</v>
      </c>
      <c r="H225" s="9" t="s">
        <v>52</v>
      </c>
      <c r="I225" s="642">
        <v>0</v>
      </c>
      <c r="J225" s="642">
        <v>1</v>
      </c>
      <c r="K225" s="642">
        <v>0</v>
      </c>
      <c r="L225" s="642">
        <v>0</v>
      </c>
      <c r="M225" s="642">
        <v>0</v>
      </c>
      <c r="N225" s="642">
        <v>1</v>
      </c>
      <c r="O225" s="642">
        <v>1</v>
      </c>
      <c r="P225" s="642">
        <v>4</v>
      </c>
      <c r="Q225" s="14">
        <f t="shared" si="116"/>
        <v>1</v>
      </c>
      <c r="R225" s="14">
        <f t="shared" si="116"/>
        <v>6</v>
      </c>
      <c r="S225" s="10">
        <f t="shared" si="117"/>
        <v>7</v>
      </c>
      <c r="T225" s="642">
        <v>0</v>
      </c>
      <c r="U225" s="642">
        <v>0</v>
      </c>
      <c r="V225" s="642">
        <v>1</v>
      </c>
      <c r="W225" s="642">
        <v>1</v>
      </c>
      <c r="X225" s="642">
        <v>0</v>
      </c>
      <c r="Y225" s="642">
        <v>0</v>
      </c>
      <c r="Z225" s="623">
        <f t="shared" si="125"/>
        <v>1</v>
      </c>
      <c r="AA225" s="623">
        <f t="shared" si="125"/>
        <v>1</v>
      </c>
      <c r="AB225" s="10">
        <f t="shared" si="104"/>
        <v>2</v>
      </c>
      <c r="AC225" s="44">
        <f t="shared" si="118"/>
        <v>2</v>
      </c>
      <c r="AD225" s="44">
        <f t="shared" si="118"/>
        <v>7</v>
      </c>
      <c r="AE225" s="44">
        <f t="shared" si="105"/>
        <v>9</v>
      </c>
      <c r="AF225" s="12">
        <f t="shared" si="126"/>
        <v>0</v>
      </c>
      <c r="AG225" s="12">
        <f t="shared" si="127"/>
        <v>3</v>
      </c>
      <c r="AH225" s="10">
        <f t="shared" si="106"/>
        <v>3</v>
      </c>
      <c r="AI225" s="12">
        <f>VLOOKUP($F225,'Guru SertifikaSi'!$C$6:$G$675,'Guru SertifikaSi'!E$3,FALSE)</f>
        <v>2</v>
      </c>
      <c r="AJ225" s="12">
        <f>VLOOKUP($F225,'Guru SertifikaSi'!$C$6:$G$675,'Guru SertifikaSi'!F$3,FALSE)</f>
        <v>4</v>
      </c>
      <c r="AK225" s="10">
        <f t="shared" si="107"/>
        <v>6</v>
      </c>
      <c r="AL225" s="44">
        <f t="shared" si="108"/>
        <v>2</v>
      </c>
      <c r="AM225" s="44">
        <f t="shared" si="108"/>
        <v>7</v>
      </c>
      <c r="AN225" s="11">
        <f t="shared" si="109"/>
        <v>9</v>
      </c>
      <c r="AO225" s="642">
        <v>0</v>
      </c>
      <c r="AP225" s="642">
        <v>0</v>
      </c>
      <c r="AQ225" s="642">
        <v>0</v>
      </c>
      <c r="AR225" s="642">
        <v>0</v>
      </c>
      <c r="AS225" s="642">
        <v>0</v>
      </c>
      <c r="AT225" s="642">
        <v>0</v>
      </c>
      <c r="AU225" s="642">
        <v>0</v>
      </c>
      <c r="AV225" s="642">
        <v>0</v>
      </c>
      <c r="AW225" s="643">
        <v>0</v>
      </c>
      <c r="AX225" s="643">
        <v>0</v>
      </c>
      <c r="AY225" s="642">
        <v>2</v>
      </c>
      <c r="AZ225" s="642">
        <v>7</v>
      </c>
      <c r="BA225" s="642">
        <v>0</v>
      </c>
      <c r="BB225" s="642">
        <v>0</v>
      </c>
      <c r="BC225" s="642">
        <v>0</v>
      </c>
      <c r="BD225" s="642">
        <v>0</v>
      </c>
      <c r="BE225" s="13">
        <f t="shared" si="119"/>
        <v>0</v>
      </c>
      <c r="BF225" s="13">
        <f t="shared" si="119"/>
        <v>0</v>
      </c>
      <c r="BG225" s="10">
        <f t="shared" si="120"/>
        <v>0</v>
      </c>
      <c r="BH225" s="13">
        <f t="shared" si="121"/>
        <v>2</v>
      </c>
      <c r="BI225" s="13">
        <f t="shared" si="121"/>
        <v>7</v>
      </c>
      <c r="BJ225" s="10">
        <f t="shared" si="122"/>
        <v>9</v>
      </c>
      <c r="BK225" s="44">
        <f t="shared" si="123"/>
        <v>2</v>
      </c>
      <c r="BL225" s="44">
        <f t="shared" si="123"/>
        <v>7</v>
      </c>
      <c r="BM225" s="11">
        <f t="shared" si="123"/>
        <v>9</v>
      </c>
      <c r="BN225" s="642">
        <v>0</v>
      </c>
      <c r="BO225" s="642">
        <v>0</v>
      </c>
      <c r="BP225" s="642">
        <v>0</v>
      </c>
      <c r="BQ225" s="642">
        <v>0</v>
      </c>
      <c r="BR225" s="642">
        <v>0</v>
      </c>
      <c r="BS225" s="642">
        <v>0</v>
      </c>
      <c r="BT225" s="642">
        <v>1</v>
      </c>
      <c r="BU225" s="642">
        <v>0</v>
      </c>
      <c r="BV225" s="644">
        <f t="shared" si="124"/>
        <v>1</v>
      </c>
      <c r="BW225" s="644">
        <f t="shared" si="124"/>
        <v>0</v>
      </c>
      <c r="BX225" s="44">
        <f t="shared" si="110"/>
        <v>1</v>
      </c>
      <c r="BY225" s="44">
        <f t="shared" si="110"/>
        <v>0</v>
      </c>
      <c r="BZ225" s="11">
        <f t="shared" si="111"/>
        <v>1</v>
      </c>
      <c r="CA225" s="14">
        <f t="shared" si="112"/>
        <v>2</v>
      </c>
      <c r="CB225" s="14">
        <f t="shared" si="112"/>
        <v>7</v>
      </c>
      <c r="CC225" s="13">
        <f t="shared" si="113"/>
        <v>1</v>
      </c>
      <c r="CD225" s="13">
        <f t="shared" si="113"/>
        <v>0</v>
      </c>
      <c r="CE225" s="13">
        <f t="shared" si="114"/>
        <v>3</v>
      </c>
      <c r="CF225" s="13">
        <f t="shared" si="114"/>
        <v>7</v>
      </c>
      <c r="CG225" s="289">
        <f t="shared" si="115"/>
        <v>10</v>
      </c>
      <c r="CJ225" s="1">
        <v>1</v>
      </c>
      <c r="CK225" s="6">
        <f t="shared" si="128"/>
        <v>5</v>
      </c>
      <c r="CL225" s="6">
        <v>0</v>
      </c>
      <c r="CM225" s="6">
        <v>1</v>
      </c>
      <c r="CN225" s="6">
        <f t="shared" si="129"/>
        <v>2</v>
      </c>
      <c r="CO225" s="6">
        <f t="shared" si="130"/>
        <v>8</v>
      </c>
    </row>
    <row r="226" spans="1:93" ht="15" x14ac:dyDescent="0.25">
      <c r="A226" s="1" t="s">
        <v>1581</v>
      </c>
      <c r="B226" s="6">
        <v>213</v>
      </c>
      <c r="C226" s="9">
        <v>213</v>
      </c>
      <c r="D226" s="641" t="s">
        <v>6</v>
      </c>
      <c r="E226" s="37" t="s">
        <v>23</v>
      </c>
      <c r="F226" s="645">
        <v>20319465</v>
      </c>
      <c r="G226" s="646" t="s">
        <v>481</v>
      </c>
      <c r="H226" s="9" t="s">
        <v>52</v>
      </c>
      <c r="I226" s="642">
        <v>0</v>
      </c>
      <c r="J226" s="642">
        <v>0</v>
      </c>
      <c r="K226" s="642">
        <v>0</v>
      </c>
      <c r="L226" s="642">
        <v>0</v>
      </c>
      <c r="M226" s="642">
        <v>0</v>
      </c>
      <c r="N226" s="642">
        <v>0</v>
      </c>
      <c r="O226" s="642">
        <v>1</v>
      </c>
      <c r="P226" s="642">
        <v>4</v>
      </c>
      <c r="Q226" s="14">
        <f t="shared" si="116"/>
        <v>1</v>
      </c>
      <c r="R226" s="14">
        <f t="shared" si="116"/>
        <v>4</v>
      </c>
      <c r="S226" s="10">
        <f t="shared" si="117"/>
        <v>5</v>
      </c>
      <c r="T226" s="642">
        <v>0</v>
      </c>
      <c r="U226" s="642">
        <v>0</v>
      </c>
      <c r="V226" s="642">
        <v>0</v>
      </c>
      <c r="W226" s="642">
        <v>1</v>
      </c>
      <c r="X226" s="642">
        <v>0</v>
      </c>
      <c r="Y226" s="642">
        <v>1</v>
      </c>
      <c r="Z226" s="623">
        <f t="shared" si="125"/>
        <v>0</v>
      </c>
      <c r="AA226" s="623">
        <f t="shared" si="125"/>
        <v>2</v>
      </c>
      <c r="AB226" s="10">
        <f t="shared" si="104"/>
        <v>2</v>
      </c>
      <c r="AC226" s="44">
        <f t="shared" si="118"/>
        <v>1</v>
      </c>
      <c r="AD226" s="44">
        <f t="shared" si="118"/>
        <v>6</v>
      </c>
      <c r="AE226" s="44">
        <f t="shared" si="105"/>
        <v>7</v>
      </c>
      <c r="AF226" s="12">
        <f t="shared" si="126"/>
        <v>0</v>
      </c>
      <c r="AG226" s="12">
        <f t="shared" si="127"/>
        <v>2</v>
      </c>
      <c r="AH226" s="10">
        <f t="shared" si="106"/>
        <v>2</v>
      </c>
      <c r="AI226" s="12">
        <f>VLOOKUP($F226,'Guru SertifikaSi'!$C$6:$G$675,'Guru SertifikaSi'!E$3,FALSE)</f>
        <v>1</v>
      </c>
      <c r="AJ226" s="12">
        <f>VLOOKUP($F226,'Guru SertifikaSi'!$C$6:$G$675,'Guru SertifikaSi'!F$3,FALSE)</f>
        <v>4</v>
      </c>
      <c r="AK226" s="10">
        <f t="shared" si="107"/>
        <v>5</v>
      </c>
      <c r="AL226" s="44">
        <f t="shared" si="108"/>
        <v>1</v>
      </c>
      <c r="AM226" s="44">
        <f t="shared" si="108"/>
        <v>6</v>
      </c>
      <c r="AN226" s="11">
        <f t="shared" si="109"/>
        <v>7</v>
      </c>
      <c r="AO226" s="642">
        <v>0</v>
      </c>
      <c r="AP226" s="642">
        <v>0</v>
      </c>
      <c r="AQ226" s="642">
        <v>0</v>
      </c>
      <c r="AR226" s="642">
        <v>0</v>
      </c>
      <c r="AS226" s="642">
        <v>0</v>
      </c>
      <c r="AT226" s="642">
        <v>1</v>
      </c>
      <c r="AU226" s="642">
        <v>0</v>
      </c>
      <c r="AV226" s="642">
        <v>0</v>
      </c>
      <c r="AW226" s="643">
        <v>0</v>
      </c>
      <c r="AX226" s="643">
        <v>0</v>
      </c>
      <c r="AY226" s="642">
        <v>1</v>
      </c>
      <c r="AZ226" s="642">
        <v>5</v>
      </c>
      <c r="BA226" s="642">
        <v>0</v>
      </c>
      <c r="BB226" s="642">
        <v>0</v>
      </c>
      <c r="BC226" s="642">
        <v>0</v>
      </c>
      <c r="BD226" s="642">
        <v>0</v>
      </c>
      <c r="BE226" s="13">
        <f t="shared" si="119"/>
        <v>0</v>
      </c>
      <c r="BF226" s="13">
        <f t="shared" si="119"/>
        <v>1</v>
      </c>
      <c r="BG226" s="10">
        <f t="shared" si="120"/>
        <v>1</v>
      </c>
      <c r="BH226" s="13">
        <f t="shared" si="121"/>
        <v>1</v>
      </c>
      <c r="BI226" s="13">
        <f t="shared" si="121"/>
        <v>5</v>
      </c>
      <c r="BJ226" s="10">
        <f t="shared" si="122"/>
        <v>6</v>
      </c>
      <c r="BK226" s="44">
        <f t="shared" si="123"/>
        <v>1</v>
      </c>
      <c r="BL226" s="44">
        <f t="shared" si="123"/>
        <v>6</v>
      </c>
      <c r="BM226" s="11">
        <f t="shared" si="123"/>
        <v>7</v>
      </c>
      <c r="BN226" s="642">
        <v>0</v>
      </c>
      <c r="BO226" s="642">
        <v>0</v>
      </c>
      <c r="BP226" s="642">
        <v>0</v>
      </c>
      <c r="BQ226" s="642">
        <v>0</v>
      </c>
      <c r="BR226" s="642">
        <v>0</v>
      </c>
      <c r="BS226" s="642">
        <v>0</v>
      </c>
      <c r="BT226" s="642">
        <v>0</v>
      </c>
      <c r="BU226" s="642">
        <v>1</v>
      </c>
      <c r="BV226" s="644">
        <f t="shared" si="124"/>
        <v>0</v>
      </c>
      <c r="BW226" s="644">
        <f t="shared" si="124"/>
        <v>1</v>
      </c>
      <c r="BX226" s="44">
        <f t="shared" si="110"/>
        <v>0</v>
      </c>
      <c r="BY226" s="44">
        <f t="shared" si="110"/>
        <v>1</v>
      </c>
      <c r="BZ226" s="11">
        <f t="shared" si="111"/>
        <v>1</v>
      </c>
      <c r="CA226" s="14">
        <f t="shared" si="112"/>
        <v>1</v>
      </c>
      <c r="CB226" s="14">
        <f t="shared" si="112"/>
        <v>6</v>
      </c>
      <c r="CC226" s="13">
        <f t="shared" si="113"/>
        <v>0</v>
      </c>
      <c r="CD226" s="13">
        <f t="shared" si="113"/>
        <v>1</v>
      </c>
      <c r="CE226" s="13">
        <f t="shared" si="114"/>
        <v>1</v>
      </c>
      <c r="CF226" s="13">
        <f t="shared" si="114"/>
        <v>7</v>
      </c>
      <c r="CG226" s="289">
        <f t="shared" si="115"/>
        <v>8</v>
      </c>
      <c r="CJ226" s="1">
        <v>1</v>
      </c>
      <c r="CK226" s="6">
        <f t="shared" si="128"/>
        <v>5</v>
      </c>
      <c r="CL226" s="6">
        <v>0</v>
      </c>
      <c r="CM226" s="6">
        <v>1</v>
      </c>
      <c r="CN226" s="6">
        <f t="shared" si="129"/>
        <v>1</v>
      </c>
      <c r="CO226" s="6">
        <f t="shared" si="130"/>
        <v>6</v>
      </c>
    </row>
    <row r="227" spans="1:93" ht="15" x14ac:dyDescent="0.25">
      <c r="A227" s="1" t="s">
        <v>1582</v>
      </c>
      <c r="B227" s="6">
        <v>214</v>
      </c>
      <c r="C227" s="9">
        <v>214</v>
      </c>
      <c r="D227" s="641" t="s">
        <v>6</v>
      </c>
      <c r="E227" s="37" t="s">
        <v>23</v>
      </c>
      <c r="F227" s="645">
        <v>20319307</v>
      </c>
      <c r="G227" s="646" t="s">
        <v>482</v>
      </c>
      <c r="H227" s="9" t="s">
        <v>52</v>
      </c>
      <c r="I227" s="642">
        <v>0</v>
      </c>
      <c r="J227" s="642">
        <v>0</v>
      </c>
      <c r="K227" s="642">
        <v>0</v>
      </c>
      <c r="L227" s="642">
        <v>0</v>
      </c>
      <c r="M227" s="642">
        <v>2</v>
      </c>
      <c r="N227" s="642">
        <v>0</v>
      </c>
      <c r="O227" s="642">
        <v>2</v>
      </c>
      <c r="P227" s="642">
        <v>3</v>
      </c>
      <c r="Q227" s="14">
        <f t="shared" si="116"/>
        <v>4</v>
      </c>
      <c r="R227" s="14">
        <f t="shared" si="116"/>
        <v>3</v>
      </c>
      <c r="S227" s="10">
        <f t="shared" si="117"/>
        <v>7</v>
      </c>
      <c r="T227" s="642">
        <v>0</v>
      </c>
      <c r="U227" s="642">
        <v>0</v>
      </c>
      <c r="V227" s="642">
        <v>0</v>
      </c>
      <c r="W227" s="642">
        <v>0</v>
      </c>
      <c r="X227" s="642">
        <v>0</v>
      </c>
      <c r="Y227" s="642">
        <v>2</v>
      </c>
      <c r="Z227" s="623">
        <f t="shared" si="125"/>
        <v>0</v>
      </c>
      <c r="AA227" s="623">
        <f t="shared" si="125"/>
        <v>2</v>
      </c>
      <c r="AB227" s="10">
        <f t="shared" si="104"/>
        <v>2</v>
      </c>
      <c r="AC227" s="44">
        <f t="shared" si="118"/>
        <v>4</v>
      </c>
      <c r="AD227" s="44">
        <f t="shared" si="118"/>
        <v>5</v>
      </c>
      <c r="AE227" s="44">
        <f t="shared" si="105"/>
        <v>9</v>
      </c>
      <c r="AF227" s="12">
        <f t="shared" si="126"/>
        <v>0</v>
      </c>
      <c r="AG227" s="12">
        <f t="shared" si="127"/>
        <v>3</v>
      </c>
      <c r="AH227" s="10">
        <f t="shared" si="106"/>
        <v>3</v>
      </c>
      <c r="AI227" s="12">
        <f>VLOOKUP($F227,'Guru SertifikaSi'!$C$6:$G$675,'Guru SertifikaSi'!E$3,FALSE)</f>
        <v>4</v>
      </c>
      <c r="AJ227" s="12">
        <f>VLOOKUP($F227,'Guru SertifikaSi'!$C$6:$G$675,'Guru SertifikaSi'!F$3,FALSE)</f>
        <v>2</v>
      </c>
      <c r="AK227" s="10">
        <f t="shared" si="107"/>
        <v>6</v>
      </c>
      <c r="AL227" s="44">
        <f t="shared" si="108"/>
        <v>4</v>
      </c>
      <c r="AM227" s="44">
        <f t="shared" si="108"/>
        <v>5</v>
      </c>
      <c r="AN227" s="11">
        <f t="shared" si="109"/>
        <v>9</v>
      </c>
      <c r="AO227" s="642">
        <v>0</v>
      </c>
      <c r="AP227" s="642">
        <v>0</v>
      </c>
      <c r="AQ227" s="642">
        <v>0</v>
      </c>
      <c r="AR227" s="642">
        <v>0</v>
      </c>
      <c r="AS227" s="642">
        <v>0</v>
      </c>
      <c r="AT227" s="642">
        <v>0</v>
      </c>
      <c r="AU227" s="642">
        <v>0</v>
      </c>
      <c r="AV227" s="642">
        <v>0</v>
      </c>
      <c r="AW227" s="643">
        <v>0</v>
      </c>
      <c r="AX227" s="643">
        <v>0</v>
      </c>
      <c r="AY227" s="642">
        <v>4</v>
      </c>
      <c r="AZ227" s="642">
        <v>5</v>
      </c>
      <c r="BA227" s="642">
        <v>0</v>
      </c>
      <c r="BB227" s="642">
        <v>0</v>
      </c>
      <c r="BC227" s="642">
        <v>0</v>
      </c>
      <c r="BD227" s="642">
        <v>0</v>
      </c>
      <c r="BE227" s="13">
        <f t="shared" si="119"/>
        <v>0</v>
      </c>
      <c r="BF227" s="13">
        <f t="shared" si="119"/>
        <v>0</v>
      </c>
      <c r="BG227" s="10">
        <f t="shared" si="120"/>
        <v>0</v>
      </c>
      <c r="BH227" s="13">
        <f t="shared" si="121"/>
        <v>4</v>
      </c>
      <c r="BI227" s="13">
        <f t="shared" si="121"/>
        <v>5</v>
      </c>
      <c r="BJ227" s="10">
        <f t="shared" si="122"/>
        <v>9</v>
      </c>
      <c r="BK227" s="44">
        <f t="shared" si="123"/>
        <v>4</v>
      </c>
      <c r="BL227" s="44">
        <f t="shared" si="123"/>
        <v>5</v>
      </c>
      <c r="BM227" s="11">
        <f t="shared" si="123"/>
        <v>9</v>
      </c>
      <c r="BN227" s="642">
        <v>0</v>
      </c>
      <c r="BO227" s="642">
        <v>0</v>
      </c>
      <c r="BP227" s="642">
        <v>0</v>
      </c>
      <c r="BQ227" s="642">
        <v>0</v>
      </c>
      <c r="BR227" s="642">
        <v>0</v>
      </c>
      <c r="BS227" s="642">
        <v>0</v>
      </c>
      <c r="BT227" s="642">
        <v>0</v>
      </c>
      <c r="BU227" s="642">
        <v>0</v>
      </c>
      <c r="BV227" s="644">
        <f t="shared" si="124"/>
        <v>0</v>
      </c>
      <c r="BW227" s="644">
        <f t="shared" si="124"/>
        <v>0</v>
      </c>
      <c r="BX227" s="44">
        <f t="shared" si="110"/>
        <v>0</v>
      </c>
      <c r="BY227" s="44">
        <f t="shared" si="110"/>
        <v>0</v>
      </c>
      <c r="BZ227" s="11">
        <f t="shared" si="111"/>
        <v>0</v>
      </c>
      <c r="CA227" s="14">
        <f t="shared" si="112"/>
        <v>4</v>
      </c>
      <c r="CB227" s="14">
        <f t="shared" si="112"/>
        <v>5</v>
      </c>
      <c r="CC227" s="13">
        <f t="shared" si="113"/>
        <v>0</v>
      </c>
      <c r="CD227" s="13">
        <f t="shared" si="113"/>
        <v>0</v>
      </c>
      <c r="CE227" s="13">
        <f t="shared" si="114"/>
        <v>4</v>
      </c>
      <c r="CF227" s="13">
        <f t="shared" si="114"/>
        <v>5</v>
      </c>
      <c r="CG227" s="289">
        <f t="shared" si="115"/>
        <v>9</v>
      </c>
      <c r="CJ227" s="1">
        <v>1</v>
      </c>
      <c r="CK227" s="6">
        <f t="shared" si="128"/>
        <v>4</v>
      </c>
      <c r="CL227" s="6">
        <v>0</v>
      </c>
      <c r="CM227" s="6">
        <v>1</v>
      </c>
      <c r="CN227" s="6">
        <f t="shared" si="129"/>
        <v>4</v>
      </c>
      <c r="CO227" s="6">
        <f t="shared" si="130"/>
        <v>6</v>
      </c>
    </row>
    <row r="228" spans="1:93" ht="15" x14ac:dyDescent="0.25">
      <c r="A228" s="1" t="s">
        <v>1583</v>
      </c>
      <c r="B228" s="6">
        <v>215</v>
      </c>
      <c r="C228" s="9">
        <v>215</v>
      </c>
      <c r="D228" s="641" t="s">
        <v>6</v>
      </c>
      <c r="E228" s="37" t="s">
        <v>23</v>
      </c>
      <c r="F228" s="645">
        <v>20319318</v>
      </c>
      <c r="G228" s="646" t="s">
        <v>483</v>
      </c>
      <c r="H228" s="9" t="s">
        <v>52</v>
      </c>
      <c r="I228" s="642">
        <v>0</v>
      </c>
      <c r="J228" s="642">
        <v>0</v>
      </c>
      <c r="K228" s="642">
        <v>0</v>
      </c>
      <c r="L228" s="642">
        <v>0</v>
      </c>
      <c r="M228" s="642">
        <v>0</v>
      </c>
      <c r="N228" s="642">
        <v>1</v>
      </c>
      <c r="O228" s="642">
        <v>0</v>
      </c>
      <c r="P228" s="642">
        <v>4</v>
      </c>
      <c r="Q228" s="14">
        <f t="shared" si="116"/>
        <v>0</v>
      </c>
      <c r="R228" s="14">
        <f t="shared" si="116"/>
        <v>5</v>
      </c>
      <c r="S228" s="10">
        <f t="shared" si="117"/>
        <v>5</v>
      </c>
      <c r="T228" s="642">
        <v>0</v>
      </c>
      <c r="U228" s="642">
        <v>0</v>
      </c>
      <c r="V228" s="642">
        <v>2</v>
      </c>
      <c r="W228" s="642">
        <v>1</v>
      </c>
      <c r="X228" s="642">
        <v>0</v>
      </c>
      <c r="Y228" s="642">
        <v>1</v>
      </c>
      <c r="Z228" s="623">
        <f t="shared" si="125"/>
        <v>2</v>
      </c>
      <c r="AA228" s="623">
        <f t="shared" si="125"/>
        <v>2</v>
      </c>
      <c r="AB228" s="10">
        <f t="shared" si="104"/>
        <v>4</v>
      </c>
      <c r="AC228" s="44">
        <f t="shared" si="118"/>
        <v>2</v>
      </c>
      <c r="AD228" s="44">
        <f t="shared" si="118"/>
        <v>7</v>
      </c>
      <c r="AE228" s="44">
        <f t="shared" si="105"/>
        <v>9</v>
      </c>
      <c r="AF228" s="12">
        <f t="shared" si="126"/>
        <v>2</v>
      </c>
      <c r="AG228" s="12">
        <f t="shared" si="127"/>
        <v>3</v>
      </c>
      <c r="AH228" s="10">
        <f t="shared" si="106"/>
        <v>5</v>
      </c>
      <c r="AI228" s="12">
        <f>VLOOKUP($F228,'Guru SertifikaSi'!$C$6:$G$675,'Guru SertifikaSi'!E$3,FALSE)</f>
        <v>0</v>
      </c>
      <c r="AJ228" s="12">
        <f>VLOOKUP($F228,'Guru SertifikaSi'!$C$6:$G$675,'Guru SertifikaSi'!F$3,FALSE)</f>
        <v>4</v>
      </c>
      <c r="AK228" s="10">
        <f t="shared" si="107"/>
        <v>4</v>
      </c>
      <c r="AL228" s="44">
        <f t="shared" si="108"/>
        <v>2</v>
      </c>
      <c r="AM228" s="44">
        <f t="shared" si="108"/>
        <v>7</v>
      </c>
      <c r="AN228" s="11">
        <f t="shared" si="109"/>
        <v>9</v>
      </c>
      <c r="AO228" s="642">
        <v>0</v>
      </c>
      <c r="AP228" s="642">
        <v>0</v>
      </c>
      <c r="AQ228" s="642">
        <v>0</v>
      </c>
      <c r="AR228" s="642">
        <v>0</v>
      </c>
      <c r="AS228" s="642">
        <v>0</v>
      </c>
      <c r="AT228" s="642">
        <v>1</v>
      </c>
      <c r="AU228" s="642">
        <v>0</v>
      </c>
      <c r="AV228" s="642">
        <v>0</v>
      </c>
      <c r="AW228" s="643">
        <v>0</v>
      </c>
      <c r="AX228" s="643">
        <v>0</v>
      </c>
      <c r="AY228" s="642">
        <v>2</v>
      </c>
      <c r="AZ228" s="642">
        <v>6</v>
      </c>
      <c r="BA228" s="642">
        <v>0</v>
      </c>
      <c r="BB228" s="642">
        <v>0</v>
      </c>
      <c r="BC228" s="642">
        <v>0</v>
      </c>
      <c r="BD228" s="642">
        <v>0</v>
      </c>
      <c r="BE228" s="13">
        <f t="shared" si="119"/>
        <v>0</v>
      </c>
      <c r="BF228" s="13">
        <f t="shared" si="119"/>
        <v>1</v>
      </c>
      <c r="BG228" s="10">
        <f t="shared" si="120"/>
        <v>1</v>
      </c>
      <c r="BH228" s="13">
        <f t="shared" si="121"/>
        <v>2</v>
      </c>
      <c r="BI228" s="13">
        <f t="shared" si="121"/>
        <v>6</v>
      </c>
      <c r="BJ228" s="10">
        <f t="shared" si="122"/>
        <v>8</v>
      </c>
      <c r="BK228" s="44">
        <f t="shared" si="123"/>
        <v>2</v>
      </c>
      <c r="BL228" s="44">
        <f t="shared" si="123"/>
        <v>7</v>
      </c>
      <c r="BM228" s="11">
        <f t="shared" si="123"/>
        <v>9</v>
      </c>
      <c r="BN228" s="642">
        <v>0</v>
      </c>
      <c r="BO228" s="642">
        <v>0</v>
      </c>
      <c r="BP228" s="642">
        <v>0</v>
      </c>
      <c r="BQ228" s="642">
        <v>0</v>
      </c>
      <c r="BR228" s="642">
        <v>0</v>
      </c>
      <c r="BS228" s="642">
        <v>0</v>
      </c>
      <c r="BT228" s="642">
        <v>0</v>
      </c>
      <c r="BU228" s="642">
        <v>0</v>
      </c>
      <c r="BV228" s="644">
        <f t="shared" si="124"/>
        <v>0</v>
      </c>
      <c r="BW228" s="644">
        <f t="shared" si="124"/>
        <v>0</v>
      </c>
      <c r="BX228" s="44">
        <f t="shared" si="110"/>
        <v>0</v>
      </c>
      <c r="BY228" s="44">
        <f t="shared" si="110"/>
        <v>0</v>
      </c>
      <c r="BZ228" s="11">
        <f t="shared" si="111"/>
        <v>0</v>
      </c>
      <c r="CA228" s="14">
        <f t="shared" si="112"/>
        <v>2</v>
      </c>
      <c r="CB228" s="14">
        <f t="shared" si="112"/>
        <v>7</v>
      </c>
      <c r="CC228" s="13">
        <f t="shared" si="113"/>
        <v>0</v>
      </c>
      <c r="CD228" s="13">
        <f t="shared" si="113"/>
        <v>0</v>
      </c>
      <c r="CE228" s="13">
        <f t="shared" si="114"/>
        <v>2</v>
      </c>
      <c r="CF228" s="13">
        <f t="shared" si="114"/>
        <v>7</v>
      </c>
      <c r="CG228" s="289">
        <f t="shared" si="115"/>
        <v>9</v>
      </c>
      <c r="CJ228" s="1">
        <v>1</v>
      </c>
      <c r="CK228" s="6">
        <f t="shared" si="128"/>
        <v>5</v>
      </c>
      <c r="CL228" s="6">
        <v>0</v>
      </c>
      <c r="CM228" s="6">
        <v>1</v>
      </c>
      <c r="CN228" s="6">
        <f t="shared" si="129"/>
        <v>2</v>
      </c>
      <c r="CO228" s="6">
        <f t="shared" si="130"/>
        <v>7</v>
      </c>
    </row>
    <row r="229" spans="1:93" ht="15" x14ac:dyDescent="0.25">
      <c r="A229" s="1" t="s">
        <v>1584</v>
      </c>
      <c r="B229" s="6">
        <v>216</v>
      </c>
      <c r="C229" s="9">
        <v>216</v>
      </c>
      <c r="D229" s="641" t="s">
        <v>6</v>
      </c>
      <c r="E229" s="37" t="s">
        <v>29</v>
      </c>
      <c r="F229" s="645">
        <v>20319854</v>
      </c>
      <c r="G229" s="646" t="s">
        <v>484</v>
      </c>
      <c r="H229" s="9" t="s">
        <v>52</v>
      </c>
      <c r="I229" s="642">
        <v>0</v>
      </c>
      <c r="J229" s="642">
        <v>0</v>
      </c>
      <c r="K229" s="642">
        <v>0</v>
      </c>
      <c r="L229" s="642">
        <v>0</v>
      </c>
      <c r="M229" s="642">
        <v>0</v>
      </c>
      <c r="N229" s="642">
        <v>3</v>
      </c>
      <c r="O229" s="642">
        <v>3</v>
      </c>
      <c r="P229" s="642">
        <v>5</v>
      </c>
      <c r="Q229" s="14">
        <f t="shared" si="116"/>
        <v>3</v>
      </c>
      <c r="R229" s="14">
        <f t="shared" si="116"/>
        <v>8</v>
      </c>
      <c r="S229" s="10">
        <f t="shared" si="117"/>
        <v>11</v>
      </c>
      <c r="T229" s="642">
        <v>0</v>
      </c>
      <c r="U229" s="642">
        <v>0</v>
      </c>
      <c r="V229" s="642">
        <v>0</v>
      </c>
      <c r="W229" s="642">
        <v>0</v>
      </c>
      <c r="X229" s="642">
        <v>0</v>
      </c>
      <c r="Y229" s="642">
        <v>4</v>
      </c>
      <c r="Z229" s="623">
        <f t="shared" si="125"/>
        <v>0</v>
      </c>
      <c r="AA229" s="623">
        <f t="shared" si="125"/>
        <v>4</v>
      </c>
      <c r="AB229" s="10">
        <f t="shared" si="104"/>
        <v>4</v>
      </c>
      <c r="AC229" s="44">
        <f t="shared" si="118"/>
        <v>3</v>
      </c>
      <c r="AD229" s="44">
        <f t="shared" si="118"/>
        <v>12</v>
      </c>
      <c r="AE229" s="44">
        <f t="shared" si="105"/>
        <v>15</v>
      </c>
      <c r="AF229" s="12">
        <f t="shared" si="126"/>
        <v>0</v>
      </c>
      <c r="AG229" s="12">
        <f t="shared" si="127"/>
        <v>6</v>
      </c>
      <c r="AH229" s="10">
        <f t="shared" si="106"/>
        <v>6</v>
      </c>
      <c r="AI229" s="12">
        <f>VLOOKUP($F229,'Guru SertifikaSi'!$C$6:$G$675,'Guru SertifikaSi'!E$3,FALSE)</f>
        <v>3</v>
      </c>
      <c r="AJ229" s="12">
        <f>VLOOKUP($F229,'Guru SertifikaSi'!$C$6:$G$675,'Guru SertifikaSi'!F$3,FALSE)</f>
        <v>6</v>
      </c>
      <c r="AK229" s="10">
        <f t="shared" si="107"/>
        <v>9</v>
      </c>
      <c r="AL229" s="44">
        <f t="shared" si="108"/>
        <v>3</v>
      </c>
      <c r="AM229" s="44">
        <f t="shared" si="108"/>
        <v>12</v>
      </c>
      <c r="AN229" s="11">
        <f t="shared" si="109"/>
        <v>15</v>
      </c>
      <c r="AO229" s="642">
        <v>0</v>
      </c>
      <c r="AP229" s="642">
        <v>0</v>
      </c>
      <c r="AQ229" s="642">
        <v>0</v>
      </c>
      <c r="AR229" s="642">
        <v>0</v>
      </c>
      <c r="AS229" s="642">
        <v>0</v>
      </c>
      <c r="AT229" s="642">
        <v>0</v>
      </c>
      <c r="AU229" s="642">
        <v>0</v>
      </c>
      <c r="AV229" s="642">
        <v>0</v>
      </c>
      <c r="AW229" s="643">
        <v>0</v>
      </c>
      <c r="AX229" s="643">
        <v>0</v>
      </c>
      <c r="AY229" s="642">
        <v>2</v>
      </c>
      <c r="AZ229" s="642">
        <v>12</v>
      </c>
      <c r="BA229" s="642">
        <v>1</v>
      </c>
      <c r="BB229" s="642">
        <v>0</v>
      </c>
      <c r="BC229" s="642">
        <v>0</v>
      </c>
      <c r="BD229" s="642">
        <v>0</v>
      </c>
      <c r="BE229" s="13">
        <f t="shared" si="119"/>
        <v>0</v>
      </c>
      <c r="BF229" s="13">
        <f t="shared" si="119"/>
        <v>0</v>
      </c>
      <c r="BG229" s="10">
        <f t="shared" si="120"/>
        <v>0</v>
      </c>
      <c r="BH229" s="13">
        <f t="shared" si="121"/>
        <v>3</v>
      </c>
      <c r="BI229" s="13">
        <f t="shared" si="121"/>
        <v>12</v>
      </c>
      <c r="BJ229" s="10">
        <f t="shared" si="122"/>
        <v>15</v>
      </c>
      <c r="BK229" s="44">
        <f t="shared" si="123"/>
        <v>3</v>
      </c>
      <c r="BL229" s="44">
        <f t="shared" si="123"/>
        <v>12</v>
      </c>
      <c r="BM229" s="11">
        <f t="shared" si="123"/>
        <v>15</v>
      </c>
      <c r="BN229" s="642">
        <v>0</v>
      </c>
      <c r="BO229" s="642">
        <v>0</v>
      </c>
      <c r="BP229" s="642">
        <v>0</v>
      </c>
      <c r="BQ229" s="642">
        <v>0</v>
      </c>
      <c r="BR229" s="642">
        <v>0</v>
      </c>
      <c r="BS229" s="642">
        <v>0</v>
      </c>
      <c r="BT229" s="642">
        <v>0</v>
      </c>
      <c r="BU229" s="642">
        <v>0</v>
      </c>
      <c r="BV229" s="644">
        <f t="shared" si="124"/>
        <v>0</v>
      </c>
      <c r="BW229" s="644">
        <f t="shared" si="124"/>
        <v>0</v>
      </c>
      <c r="BX229" s="44">
        <f t="shared" si="110"/>
        <v>0</v>
      </c>
      <c r="BY229" s="44">
        <f t="shared" si="110"/>
        <v>0</v>
      </c>
      <c r="BZ229" s="11">
        <f t="shared" si="111"/>
        <v>0</v>
      </c>
      <c r="CA229" s="14">
        <f t="shared" si="112"/>
        <v>3</v>
      </c>
      <c r="CB229" s="14">
        <f t="shared" si="112"/>
        <v>12</v>
      </c>
      <c r="CC229" s="13">
        <f t="shared" si="113"/>
        <v>0</v>
      </c>
      <c r="CD229" s="13">
        <f t="shared" si="113"/>
        <v>0</v>
      </c>
      <c r="CE229" s="13">
        <f t="shared" si="114"/>
        <v>3</v>
      </c>
      <c r="CF229" s="13">
        <f t="shared" si="114"/>
        <v>12</v>
      </c>
      <c r="CG229" s="289">
        <f t="shared" si="115"/>
        <v>15</v>
      </c>
      <c r="CJ229" s="1">
        <v>1</v>
      </c>
      <c r="CK229" s="6">
        <f t="shared" si="128"/>
        <v>6</v>
      </c>
      <c r="CL229" s="6">
        <v>0</v>
      </c>
      <c r="CM229" s="6">
        <v>1</v>
      </c>
      <c r="CN229" s="6">
        <f t="shared" si="129"/>
        <v>2</v>
      </c>
      <c r="CO229" s="6">
        <f t="shared" si="130"/>
        <v>13</v>
      </c>
    </row>
    <row r="230" spans="1:93" ht="15" x14ac:dyDescent="0.25">
      <c r="A230" s="1" t="s">
        <v>1585</v>
      </c>
      <c r="B230" s="6">
        <v>217</v>
      </c>
      <c r="C230" s="9">
        <v>217</v>
      </c>
      <c r="D230" s="641" t="s">
        <v>6</v>
      </c>
      <c r="E230" s="37" t="s">
        <v>29</v>
      </c>
      <c r="F230" s="645">
        <v>20319850</v>
      </c>
      <c r="G230" s="646" t="s">
        <v>485</v>
      </c>
      <c r="H230" s="9" t="s">
        <v>52</v>
      </c>
      <c r="I230" s="642">
        <v>0</v>
      </c>
      <c r="J230" s="642">
        <v>0</v>
      </c>
      <c r="K230" s="642">
        <v>0</v>
      </c>
      <c r="L230" s="642">
        <v>1</v>
      </c>
      <c r="M230" s="642">
        <v>0</v>
      </c>
      <c r="N230" s="642">
        <v>0</v>
      </c>
      <c r="O230" s="642">
        <v>2</v>
      </c>
      <c r="P230" s="642">
        <v>3</v>
      </c>
      <c r="Q230" s="14">
        <f t="shared" si="116"/>
        <v>2</v>
      </c>
      <c r="R230" s="14">
        <f t="shared" si="116"/>
        <v>4</v>
      </c>
      <c r="S230" s="10">
        <f t="shared" si="117"/>
        <v>6</v>
      </c>
      <c r="T230" s="642">
        <v>0</v>
      </c>
      <c r="U230" s="642">
        <v>0</v>
      </c>
      <c r="V230" s="642">
        <v>1</v>
      </c>
      <c r="W230" s="642">
        <v>0</v>
      </c>
      <c r="X230" s="642">
        <v>1</v>
      </c>
      <c r="Y230" s="642">
        <v>2</v>
      </c>
      <c r="Z230" s="623">
        <f t="shared" si="125"/>
        <v>2</v>
      </c>
      <c r="AA230" s="623">
        <f t="shared" si="125"/>
        <v>2</v>
      </c>
      <c r="AB230" s="10">
        <f t="shared" si="104"/>
        <v>4</v>
      </c>
      <c r="AC230" s="44">
        <f t="shared" si="118"/>
        <v>4</v>
      </c>
      <c r="AD230" s="44">
        <f t="shared" si="118"/>
        <v>6</v>
      </c>
      <c r="AE230" s="44">
        <f t="shared" si="105"/>
        <v>10</v>
      </c>
      <c r="AF230" s="12">
        <f t="shared" si="126"/>
        <v>2</v>
      </c>
      <c r="AG230" s="12">
        <f t="shared" si="127"/>
        <v>2</v>
      </c>
      <c r="AH230" s="10">
        <f t="shared" si="106"/>
        <v>4</v>
      </c>
      <c r="AI230" s="12">
        <f>VLOOKUP($F230,'Guru SertifikaSi'!$C$6:$G$675,'Guru SertifikaSi'!E$3,FALSE)</f>
        <v>2</v>
      </c>
      <c r="AJ230" s="12">
        <f>VLOOKUP($F230,'Guru SertifikaSi'!$C$6:$G$675,'Guru SertifikaSi'!F$3,FALSE)</f>
        <v>4</v>
      </c>
      <c r="AK230" s="10">
        <f t="shared" si="107"/>
        <v>6</v>
      </c>
      <c r="AL230" s="44">
        <f t="shared" si="108"/>
        <v>4</v>
      </c>
      <c r="AM230" s="44">
        <f t="shared" si="108"/>
        <v>6</v>
      </c>
      <c r="AN230" s="11">
        <f t="shared" si="109"/>
        <v>10</v>
      </c>
      <c r="AO230" s="642">
        <v>0</v>
      </c>
      <c r="AP230" s="642">
        <v>0</v>
      </c>
      <c r="AQ230" s="642">
        <v>0</v>
      </c>
      <c r="AR230" s="642">
        <v>0</v>
      </c>
      <c r="AS230" s="642">
        <v>1</v>
      </c>
      <c r="AT230" s="642">
        <v>0</v>
      </c>
      <c r="AU230" s="642">
        <v>0</v>
      </c>
      <c r="AV230" s="642">
        <v>0</v>
      </c>
      <c r="AW230" s="643">
        <v>0</v>
      </c>
      <c r="AX230" s="643">
        <v>0</v>
      </c>
      <c r="AY230" s="642">
        <v>3</v>
      </c>
      <c r="AZ230" s="642">
        <v>6</v>
      </c>
      <c r="BA230" s="642">
        <v>0</v>
      </c>
      <c r="BB230" s="642">
        <v>0</v>
      </c>
      <c r="BC230" s="642">
        <v>0</v>
      </c>
      <c r="BD230" s="642">
        <v>0</v>
      </c>
      <c r="BE230" s="13">
        <f t="shared" si="119"/>
        <v>1</v>
      </c>
      <c r="BF230" s="13">
        <f t="shared" si="119"/>
        <v>0</v>
      </c>
      <c r="BG230" s="10">
        <f t="shared" si="120"/>
        <v>1</v>
      </c>
      <c r="BH230" s="13">
        <f t="shared" si="121"/>
        <v>3</v>
      </c>
      <c r="BI230" s="13">
        <f t="shared" si="121"/>
        <v>6</v>
      </c>
      <c r="BJ230" s="10">
        <f t="shared" si="122"/>
        <v>9</v>
      </c>
      <c r="BK230" s="44">
        <f t="shared" si="123"/>
        <v>4</v>
      </c>
      <c r="BL230" s="44">
        <f t="shared" si="123"/>
        <v>6</v>
      </c>
      <c r="BM230" s="11">
        <f t="shared" si="123"/>
        <v>10</v>
      </c>
      <c r="BN230" s="642">
        <v>0</v>
      </c>
      <c r="BO230" s="642">
        <v>0</v>
      </c>
      <c r="BP230" s="642">
        <v>0</v>
      </c>
      <c r="BQ230" s="642">
        <v>0</v>
      </c>
      <c r="BR230" s="642">
        <v>0</v>
      </c>
      <c r="BS230" s="642">
        <v>0</v>
      </c>
      <c r="BT230" s="642">
        <v>0</v>
      </c>
      <c r="BU230" s="642">
        <v>0</v>
      </c>
      <c r="BV230" s="644">
        <f t="shared" si="124"/>
        <v>0</v>
      </c>
      <c r="BW230" s="644">
        <f t="shared" si="124"/>
        <v>0</v>
      </c>
      <c r="BX230" s="44">
        <f t="shared" si="110"/>
        <v>0</v>
      </c>
      <c r="BY230" s="44">
        <f t="shared" si="110"/>
        <v>0</v>
      </c>
      <c r="BZ230" s="11">
        <f t="shared" si="111"/>
        <v>0</v>
      </c>
      <c r="CA230" s="14">
        <f t="shared" si="112"/>
        <v>4</v>
      </c>
      <c r="CB230" s="14">
        <f t="shared" si="112"/>
        <v>6</v>
      </c>
      <c r="CC230" s="13">
        <f t="shared" si="113"/>
        <v>0</v>
      </c>
      <c r="CD230" s="13">
        <f t="shared" si="113"/>
        <v>0</v>
      </c>
      <c r="CE230" s="13">
        <f t="shared" si="114"/>
        <v>4</v>
      </c>
      <c r="CF230" s="13">
        <f t="shared" si="114"/>
        <v>6</v>
      </c>
      <c r="CG230" s="289">
        <f t="shared" si="115"/>
        <v>10</v>
      </c>
      <c r="CJ230" s="1">
        <v>0</v>
      </c>
      <c r="CK230" s="6">
        <f t="shared" si="128"/>
        <v>3</v>
      </c>
      <c r="CL230" s="6">
        <v>0</v>
      </c>
      <c r="CM230" s="6">
        <v>0</v>
      </c>
      <c r="CN230" s="6">
        <f t="shared" si="129"/>
        <v>3</v>
      </c>
      <c r="CO230" s="6">
        <f t="shared" si="130"/>
        <v>6</v>
      </c>
    </row>
    <row r="231" spans="1:93" ht="15" x14ac:dyDescent="0.25">
      <c r="A231" s="1" t="s">
        <v>1586</v>
      </c>
      <c r="B231" s="6">
        <v>218</v>
      </c>
      <c r="C231" s="9">
        <v>218</v>
      </c>
      <c r="D231" s="641" t="s">
        <v>6</v>
      </c>
      <c r="E231" s="37" t="s">
        <v>29</v>
      </c>
      <c r="F231" s="645">
        <v>20319766</v>
      </c>
      <c r="G231" s="646" t="s">
        <v>486</v>
      </c>
      <c r="H231" s="9" t="s">
        <v>52</v>
      </c>
      <c r="I231" s="642">
        <v>0</v>
      </c>
      <c r="J231" s="642">
        <v>0</v>
      </c>
      <c r="K231" s="642">
        <v>1</v>
      </c>
      <c r="L231" s="642">
        <v>0</v>
      </c>
      <c r="M231" s="642">
        <v>1</v>
      </c>
      <c r="N231" s="642">
        <v>1</v>
      </c>
      <c r="O231" s="642">
        <v>3</v>
      </c>
      <c r="P231" s="642">
        <v>6</v>
      </c>
      <c r="Q231" s="14">
        <f t="shared" si="116"/>
        <v>5</v>
      </c>
      <c r="R231" s="14">
        <f t="shared" si="116"/>
        <v>7</v>
      </c>
      <c r="S231" s="10">
        <f t="shared" si="117"/>
        <v>12</v>
      </c>
      <c r="T231" s="642">
        <v>0</v>
      </c>
      <c r="U231" s="642">
        <v>0</v>
      </c>
      <c r="V231" s="642">
        <v>0</v>
      </c>
      <c r="W231" s="642">
        <v>0</v>
      </c>
      <c r="X231" s="642">
        <v>4</v>
      </c>
      <c r="Y231" s="642">
        <v>6</v>
      </c>
      <c r="Z231" s="623">
        <f t="shared" si="125"/>
        <v>4</v>
      </c>
      <c r="AA231" s="623">
        <f t="shared" si="125"/>
        <v>6</v>
      </c>
      <c r="AB231" s="10">
        <f t="shared" si="104"/>
        <v>10</v>
      </c>
      <c r="AC231" s="44">
        <f t="shared" si="118"/>
        <v>9</v>
      </c>
      <c r="AD231" s="44">
        <f t="shared" si="118"/>
        <v>13</v>
      </c>
      <c r="AE231" s="44">
        <f t="shared" si="105"/>
        <v>22</v>
      </c>
      <c r="AF231" s="12">
        <f t="shared" si="126"/>
        <v>4</v>
      </c>
      <c r="AG231" s="12">
        <f t="shared" si="127"/>
        <v>7</v>
      </c>
      <c r="AH231" s="10">
        <f t="shared" si="106"/>
        <v>11</v>
      </c>
      <c r="AI231" s="12">
        <f>VLOOKUP($F231,'Guru SertifikaSi'!$C$6:$G$675,'Guru SertifikaSi'!E$3,FALSE)</f>
        <v>5</v>
      </c>
      <c r="AJ231" s="12">
        <f>VLOOKUP($F231,'Guru SertifikaSi'!$C$6:$G$675,'Guru SertifikaSi'!F$3,FALSE)</f>
        <v>6</v>
      </c>
      <c r="AK231" s="10">
        <f t="shared" si="107"/>
        <v>11</v>
      </c>
      <c r="AL231" s="44">
        <f t="shared" si="108"/>
        <v>9</v>
      </c>
      <c r="AM231" s="44">
        <f t="shared" si="108"/>
        <v>13</v>
      </c>
      <c r="AN231" s="11">
        <f t="shared" si="109"/>
        <v>22</v>
      </c>
      <c r="AO231" s="642">
        <v>0</v>
      </c>
      <c r="AP231" s="642">
        <v>0</v>
      </c>
      <c r="AQ231" s="642">
        <v>0</v>
      </c>
      <c r="AR231" s="642">
        <v>0</v>
      </c>
      <c r="AS231" s="642">
        <v>0</v>
      </c>
      <c r="AT231" s="642">
        <v>0</v>
      </c>
      <c r="AU231" s="642">
        <v>0</v>
      </c>
      <c r="AV231" s="642">
        <v>0</v>
      </c>
      <c r="AW231" s="643">
        <v>0</v>
      </c>
      <c r="AX231" s="643">
        <v>0</v>
      </c>
      <c r="AY231" s="642">
        <v>8</v>
      </c>
      <c r="AZ231" s="642">
        <v>13</v>
      </c>
      <c r="BA231" s="642">
        <v>1</v>
      </c>
      <c r="BB231" s="642">
        <v>0</v>
      </c>
      <c r="BC231" s="642">
        <v>0</v>
      </c>
      <c r="BD231" s="642">
        <v>0</v>
      </c>
      <c r="BE231" s="13">
        <f t="shared" si="119"/>
        <v>0</v>
      </c>
      <c r="BF231" s="13">
        <f t="shared" si="119"/>
        <v>0</v>
      </c>
      <c r="BG231" s="10">
        <f t="shared" si="120"/>
        <v>0</v>
      </c>
      <c r="BH231" s="13">
        <f t="shared" si="121"/>
        <v>9</v>
      </c>
      <c r="BI231" s="13">
        <f t="shared" si="121"/>
        <v>13</v>
      </c>
      <c r="BJ231" s="10">
        <f t="shared" si="122"/>
        <v>22</v>
      </c>
      <c r="BK231" s="44">
        <f t="shared" si="123"/>
        <v>9</v>
      </c>
      <c r="BL231" s="44">
        <f t="shared" si="123"/>
        <v>13</v>
      </c>
      <c r="BM231" s="11">
        <f t="shared" si="123"/>
        <v>22</v>
      </c>
      <c r="BN231" s="642">
        <v>0</v>
      </c>
      <c r="BO231" s="642">
        <v>0</v>
      </c>
      <c r="BP231" s="642">
        <v>0</v>
      </c>
      <c r="BQ231" s="642">
        <v>0</v>
      </c>
      <c r="BR231" s="642">
        <v>0</v>
      </c>
      <c r="BS231" s="642">
        <v>0</v>
      </c>
      <c r="BT231" s="642">
        <v>0</v>
      </c>
      <c r="BU231" s="642">
        <v>0</v>
      </c>
      <c r="BV231" s="644">
        <f t="shared" si="124"/>
        <v>0</v>
      </c>
      <c r="BW231" s="644">
        <f t="shared" si="124"/>
        <v>0</v>
      </c>
      <c r="BX231" s="44">
        <f t="shared" si="110"/>
        <v>0</v>
      </c>
      <c r="BY231" s="44">
        <f t="shared" si="110"/>
        <v>0</v>
      </c>
      <c r="BZ231" s="11">
        <f t="shared" si="111"/>
        <v>0</v>
      </c>
      <c r="CA231" s="14">
        <f t="shared" si="112"/>
        <v>9</v>
      </c>
      <c r="CB231" s="14">
        <f t="shared" si="112"/>
        <v>13</v>
      </c>
      <c r="CC231" s="13">
        <f t="shared" si="113"/>
        <v>0</v>
      </c>
      <c r="CD231" s="13">
        <f t="shared" si="113"/>
        <v>0</v>
      </c>
      <c r="CE231" s="13">
        <f t="shared" si="114"/>
        <v>9</v>
      </c>
      <c r="CF231" s="13">
        <f t="shared" si="114"/>
        <v>13</v>
      </c>
      <c r="CG231" s="289">
        <f t="shared" si="115"/>
        <v>22</v>
      </c>
      <c r="CJ231" s="1">
        <v>1</v>
      </c>
      <c r="CK231" s="6">
        <f t="shared" si="128"/>
        <v>7</v>
      </c>
      <c r="CL231" s="6">
        <v>0</v>
      </c>
      <c r="CM231" s="6">
        <v>1</v>
      </c>
      <c r="CN231" s="6">
        <f t="shared" si="129"/>
        <v>8</v>
      </c>
      <c r="CO231" s="6">
        <f t="shared" si="130"/>
        <v>14</v>
      </c>
    </row>
    <row r="232" spans="1:93" ht="15" x14ac:dyDescent="0.25">
      <c r="A232" s="1" t="s">
        <v>1587</v>
      </c>
      <c r="B232" s="6">
        <v>219</v>
      </c>
      <c r="C232" s="9">
        <v>219</v>
      </c>
      <c r="D232" s="641" t="s">
        <v>6</v>
      </c>
      <c r="E232" s="37" t="s">
        <v>29</v>
      </c>
      <c r="F232" s="645">
        <v>20319763</v>
      </c>
      <c r="G232" s="646" t="s">
        <v>487</v>
      </c>
      <c r="H232" s="9" t="s">
        <v>52</v>
      </c>
      <c r="I232" s="642">
        <v>0</v>
      </c>
      <c r="J232" s="642">
        <v>0</v>
      </c>
      <c r="K232" s="642">
        <v>0</v>
      </c>
      <c r="L232" s="642">
        <v>0</v>
      </c>
      <c r="M232" s="642">
        <v>0</v>
      </c>
      <c r="N232" s="642">
        <v>1</v>
      </c>
      <c r="O232" s="642">
        <v>5</v>
      </c>
      <c r="P232" s="642">
        <v>5</v>
      </c>
      <c r="Q232" s="14">
        <f t="shared" si="116"/>
        <v>5</v>
      </c>
      <c r="R232" s="14">
        <f t="shared" si="116"/>
        <v>6</v>
      </c>
      <c r="S232" s="10">
        <f t="shared" si="117"/>
        <v>11</v>
      </c>
      <c r="T232" s="642">
        <v>0</v>
      </c>
      <c r="U232" s="642">
        <v>0</v>
      </c>
      <c r="V232" s="642">
        <v>0</v>
      </c>
      <c r="W232" s="642">
        <v>3</v>
      </c>
      <c r="X232" s="642">
        <v>3</v>
      </c>
      <c r="Y232" s="642">
        <v>1</v>
      </c>
      <c r="Z232" s="623">
        <f t="shared" si="125"/>
        <v>3</v>
      </c>
      <c r="AA232" s="623">
        <f t="shared" si="125"/>
        <v>4</v>
      </c>
      <c r="AB232" s="10">
        <f t="shared" si="104"/>
        <v>7</v>
      </c>
      <c r="AC232" s="44">
        <f t="shared" si="118"/>
        <v>8</v>
      </c>
      <c r="AD232" s="44">
        <f t="shared" si="118"/>
        <v>10</v>
      </c>
      <c r="AE232" s="44">
        <f t="shared" si="105"/>
        <v>18</v>
      </c>
      <c r="AF232" s="12">
        <f t="shared" si="126"/>
        <v>3</v>
      </c>
      <c r="AG232" s="12">
        <f t="shared" si="127"/>
        <v>4</v>
      </c>
      <c r="AH232" s="10">
        <f t="shared" si="106"/>
        <v>7</v>
      </c>
      <c r="AI232" s="12">
        <f>VLOOKUP($F232,'Guru SertifikaSi'!$C$6:$G$675,'Guru SertifikaSi'!E$3,FALSE)</f>
        <v>5</v>
      </c>
      <c r="AJ232" s="12">
        <f>VLOOKUP($F232,'Guru SertifikaSi'!$C$6:$G$675,'Guru SertifikaSi'!F$3,FALSE)</f>
        <v>6</v>
      </c>
      <c r="AK232" s="10">
        <f t="shared" si="107"/>
        <v>11</v>
      </c>
      <c r="AL232" s="44">
        <f t="shared" si="108"/>
        <v>8</v>
      </c>
      <c r="AM232" s="44">
        <f t="shared" si="108"/>
        <v>10</v>
      </c>
      <c r="AN232" s="11">
        <f t="shared" si="109"/>
        <v>18</v>
      </c>
      <c r="AO232" s="642">
        <v>2</v>
      </c>
      <c r="AP232" s="642">
        <v>0</v>
      </c>
      <c r="AQ232" s="642">
        <v>0</v>
      </c>
      <c r="AR232" s="642">
        <v>0</v>
      </c>
      <c r="AS232" s="642">
        <v>0</v>
      </c>
      <c r="AT232" s="642">
        <v>0</v>
      </c>
      <c r="AU232" s="642">
        <v>0</v>
      </c>
      <c r="AV232" s="642">
        <v>0</v>
      </c>
      <c r="AW232" s="643">
        <v>0</v>
      </c>
      <c r="AX232" s="643">
        <v>0</v>
      </c>
      <c r="AY232" s="642">
        <v>6</v>
      </c>
      <c r="AZ232" s="642">
        <v>10</v>
      </c>
      <c r="BA232" s="642">
        <v>0</v>
      </c>
      <c r="BB232" s="642">
        <v>0</v>
      </c>
      <c r="BC232" s="642">
        <v>0</v>
      </c>
      <c r="BD232" s="642">
        <v>0</v>
      </c>
      <c r="BE232" s="13">
        <f t="shared" si="119"/>
        <v>2</v>
      </c>
      <c r="BF232" s="13">
        <f t="shared" si="119"/>
        <v>0</v>
      </c>
      <c r="BG232" s="10">
        <f t="shared" si="120"/>
        <v>2</v>
      </c>
      <c r="BH232" s="13">
        <f t="shared" si="121"/>
        <v>6</v>
      </c>
      <c r="BI232" s="13">
        <f t="shared" si="121"/>
        <v>10</v>
      </c>
      <c r="BJ232" s="10">
        <f t="shared" si="122"/>
        <v>16</v>
      </c>
      <c r="BK232" s="44">
        <f t="shared" si="123"/>
        <v>8</v>
      </c>
      <c r="BL232" s="44">
        <f t="shared" si="123"/>
        <v>10</v>
      </c>
      <c r="BM232" s="11">
        <f t="shared" si="123"/>
        <v>18</v>
      </c>
      <c r="BN232" s="642">
        <v>0</v>
      </c>
      <c r="BO232" s="642">
        <v>0</v>
      </c>
      <c r="BP232" s="642">
        <v>0</v>
      </c>
      <c r="BQ232" s="642">
        <v>0</v>
      </c>
      <c r="BR232" s="642">
        <v>0</v>
      </c>
      <c r="BS232" s="642">
        <v>0</v>
      </c>
      <c r="BT232" s="642">
        <v>0</v>
      </c>
      <c r="BU232" s="642">
        <v>0</v>
      </c>
      <c r="BV232" s="644">
        <f t="shared" si="124"/>
        <v>0</v>
      </c>
      <c r="BW232" s="644">
        <f t="shared" si="124"/>
        <v>0</v>
      </c>
      <c r="BX232" s="44">
        <f t="shared" si="110"/>
        <v>0</v>
      </c>
      <c r="BY232" s="44">
        <f t="shared" si="110"/>
        <v>0</v>
      </c>
      <c r="BZ232" s="11">
        <f t="shared" si="111"/>
        <v>0</v>
      </c>
      <c r="CA232" s="14">
        <f t="shared" si="112"/>
        <v>8</v>
      </c>
      <c r="CB232" s="14">
        <f t="shared" si="112"/>
        <v>10</v>
      </c>
      <c r="CC232" s="13">
        <f t="shared" si="113"/>
        <v>0</v>
      </c>
      <c r="CD232" s="13">
        <f t="shared" si="113"/>
        <v>0</v>
      </c>
      <c r="CE232" s="13">
        <f t="shared" si="114"/>
        <v>8</v>
      </c>
      <c r="CF232" s="13">
        <f t="shared" si="114"/>
        <v>10</v>
      </c>
      <c r="CG232" s="289">
        <f t="shared" si="115"/>
        <v>18</v>
      </c>
      <c r="CJ232" s="1">
        <v>1</v>
      </c>
      <c r="CK232" s="6">
        <f t="shared" si="128"/>
        <v>6</v>
      </c>
      <c r="CL232" s="6">
        <v>0</v>
      </c>
      <c r="CM232" s="6">
        <v>1</v>
      </c>
      <c r="CN232" s="6">
        <f t="shared" si="129"/>
        <v>6</v>
      </c>
      <c r="CO232" s="6">
        <f t="shared" si="130"/>
        <v>11</v>
      </c>
    </row>
    <row r="233" spans="1:93" ht="15" x14ac:dyDescent="0.25">
      <c r="A233" s="1" t="s">
        <v>1588</v>
      </c>
      <c r="B233" s="6">
        <v>220</v>
      </c>
      <c r="C233" s="9">
        <v>220</v>
      </c>
      <c r="D233" s="641" t="s">
        <v>6</v>
      </c>
      <c r="E233" s="37" t="s">
        <v>29</v>
      </c>
      <c r="F233" s="645">
        <v>20319821</v>
      </c>
      <c r="G233" s="646" t="s">
        <v>488</v>
      </c>
      <c r="H233" s="9" t="s">
        <v>52</v>
      </c>
      <c r="I233" s="642">
        <v>0</v>
      </c>
      <c r="J233" s="642">
        <v>0</v>
      </c>
      <c r="K233" s="642">
        <v>0</v>
      </c>
      <c r="L233" s="642">
        <v>0</v>
      </c>
      <c r="M233" s="642">
        <v>1</v>
      </c>
      <c r="N233" s="642">
        <v>0</v>
      </c>
      <c r="O233" s="642">
        <v>2</v>
      </c>
      <c r="P233" s="642">
        <v>1</v>
      </c>
      <c r="Q233" s="14">
        <f t="shared" si="116"/>
        <v>3</v>
      </c>
      <c r="R233" s="14">
        <f t="shared" si="116"/>
        <v>1</v>
      </c>
      <c r="S233" s="10">
        <f t="shared" si="117"/>
        <v>4</v>
      </c>
      <c r="T233" s="642">
        <v>0</v>
      </c>
      <c r="U233" s="642">
        <v>0</v>
      </c>
      <c r="V233" s="642">
        <v>0</v>
      </c>
      <c r="W233" s="642">
        <v>2</v>
      </c>
      <c r="X233" s="642">
        <v>0</v>
      </c>
      <c r="Y233" s="642">
        <v>1</v>
      </c>
      <c r="Z233" s="623">
        <f t="shared" si="125"/>
        <v>0</v>
      </c>
      <c r="AA233" s="623">
        <f t="shared" si="125"/>
        <v>3</v>
      </c>
      <c r="AB233" s="10">
        <f t="shared" si="104"/>
        <v>3</v>
      </c>
      <c r="AC233" s="44">
        <f t="shared" si="118"/>
        <v>3</v>
      </c>
      <c r="AD233" s="44">
        <f t="shared" si="118"/>
        <v>4</v>
      </c>
      <c r="AE233" s="44">
        <f t="shared" si="105"/>
        <v>7</v>
      </c>
      <c r="AF233" s="12">
        <f t="shared" si="126"/>
        <v>0</v>
      </c>
      <c r="AG233" s="12">
        <f t="shared" si="127"/>
        <v>3</v>
      </c>
      <c r="AH233" s="10">
        <f t="shared" si="106"/>
        <v>3</v>
      </c>
      <c r="AI233" s="12">
        <f>VLOOKUP($F233,'Guru SertifikaSi'!$C$6:$G$675,'Guru SertifikaSi'!E$3,FALSE)</f>
        <v>4</v>
      </c>
      <c r="AJ233" s="12">
        <f>VLOOKUP($F233,'Guru SertifikaSi'!$C$6:$G$675,'Guru SertifikaSi'!F$3,FALSE)</f>
        <v>0</v>
      </c>
      <c r="AK233" s="10">
        <f t="shared" si="107"/>
        <v>4</v>
      </c>
      <c r="AL233" s="44">
        <f t="shared" si="108"/>
        <v>4</v>
      </c>
      <c r="AM233" s="44">
        <f t="shared" si="108"/>
        <v>3</v>
      </c>
      <c r="AN233" s="11">
        <f t="shared" si="109"/>
        <v>7</v>
      </c>
      <c r="AO233" s="642">
        <v>0</v>
      </c>
      <c r="AP233" s="642">
        <v>0</v>
      </c>
      <c r="AQ233" s="642">
        <v>0</v>
      </c>
      <c r="AR233" s="642">
        <v>0</v>
      </c>
      <c r="AS233" s="642">
        <v>1</v>
      </c>
      <c r="AT233" s="642">
        <v>0</v>
      </c>
      <c r="AU233" s="642">
        <v>0</v>
      </c>
      <c r="AV233" s="642">
        <v>0</v>
      </c>
      <c r="AW233" s="643">
        <v>0</v>
      </c>
      <c r="AX233" s="643">
        <v>0</v>
      </c>
      <c r="AY233" s="642">
        <v>2</v>
      </c>
      <c r="AZ233" s="642">
        <v>3</v>
      </c>
      <c r="BA233" s="642">
        <v>1</v>
      </c>
      <c r="BB233" s="642">
        <v>0</v>
      </c>
      <c r="BC233" s="642">
        <v>0</v>
      </c>
      <c r="BD233" s="642">
        <v>0</v>
      </c>
      <c r="BE233" s="13">
        <f t="shared" si="119"/>
        <v>1</v>
      </c>
      <c r="BF233" s="13">
        <f t="shared" si="119"/>
        <v>0</v>
      </c>
      <c r="BG233" s="10">
        <f t="shared" si="120"/>
        <v>1</v>
      </c>
      <c r="BH233" s="13">
        <f t="shared" si="121"/>
        <v>3</v>
      </c>
      <c r="BI233" s="13">
        <f t="shared" si="121"/>
        <v>3</v>
      </c>
      <c r="BJ233" s="10">
        <f t="shared" si="122"/>
        <v>6</v>
      </c>
      <c r="BK233" s="44">
        <f t="shared" si="123"/>
        <v>4</v>
      </c>
      <c r="BL233" s="44">
        <f t="shared" si="123"/>
        <v>3</v>
      </c>
      <c r="BM233" s="11">
        <f t="shared" si="123"/>
        <v>7</v>
      </c>
      <c r="BN233" s="642">
        <v>0</v>
      </c>
      <c r="BO233" s="642">
        <v>0</v>
      </c>
      <c r="BP233" s="642">
        <v>0</v>
      </c>
      <c r="BQ233" s="642">
        <v>0</v>
      </c>
      <c r="BR233" s="642">
        <v>0</v>
      </c>
      <c r="BS233" s="642">
        <v>0</v>
      </c>
      <c r="BT233" s="642">
        <v>0</v>
      </c>
      <c r="BU233" s="642">
        <v>0</v>
      </c>
      <c r="BV233" s="644">
        <f t="shared" si="124"/>
        <v>0</v>
      </c>
      <c r="BW233" s="644">
        <f t="shared" si="124"/>
        <v>0</v>
      </c>
      <c r="BX233" s="44">
        <f t="shared" si="110"/>
        <v>0</v>
      </c>
      <c r="BY233" s="44">
        <f t="shared" si="110"/>
        <v>0</v>
      </c>
      <c r="BZ233" s="11">
        <f t="shared" si="111"/>
        <v>0</v>
      </c>
      <c r="CA233" s="14">
        <f t="shared" si="112"/>
        <v>3</v>
      </c>
      <c r="CB233" s="14">
        <f t="shared" si="112"/>
        <v>4</v>
      </c>
      <c r="CC233" s="13">
        <f t="shared" si="113"/>
        <v>0</v>
      </c>
      <c r="CD233" s="13">
        <f t="shared" si="113"/>
        <v>0</v>
      </c>
      <c r="CE233" s="13">
        <f t="shared" si="114"/>
        <v>3</v>
      </c>
      <c r="CF233" s="13">
        <f t="shared" si="114"/>
        <v>4</v>
      </c>
      <c r="CG233" s="289">
        <f t="shared" si="115"/>
        <v>7</v>
      </c>
      <c r="CJ233" s="1">
        <v>1</v>
      </c>
      <c r="CK233" s="6">
        <f t="shared" si="128"/>
        <v>2</v>
      </c>
      <c r="CL233" s="6">
        <v>1</v>
      </c>
      <c r="CM233" s="6">
        <v>0</v>
      </c>
      <c r="CN233" s="6">
        <f t="shared" si="129"/>
        <v>3</v>
      </c>
      <c r="CO233" s="6">
        <f t="shared" si="130"/>
        <v>3</v>
      </c>
    </row>
    <row r="234" spans="1:93" ht="15" x14ac:dyDescent="0.25">
      <c r="A234" s="1" t="s">
        <v>1589</v>
      </c>
      <c r="B234" s="6">
        <v>221</v>
      </c>
      <c r="C234" s="9">
        <v>221</v>
      </c>
      <c r="D234" s="641" t="s">
        <v>6</v>
      </c>
      <c r="E234" s="37" t="s">
        <v>29</v>
      </c>
      <c r="F234" s="645">
        <v>20319820</v>
      </c>
      <c r="G234" s="646" t="s">
        <v>489</v>
      </c>
      <c r="H234" s="9" t="s">
        <v>52</v>
      </c>
      <c r="I234" s="642">
        <v>0</v>
      </c>
      <c r="J234" s="642">
        <v>0</v>
      </c>
      <c r="K234" s="642">
        <v>0</v>
      </c>
      <c r="L234" s="642">
        <v>0</v>
      </c>
      <c r="M234" s="642">
        <v>0</v>
      </c>
      <c r="N234" s="642">
        <v>2</v>
      </c>
      <c r="O234" s="642">
        <v>2</v>
      </c>
      <c r="P234" s="642">
        <v>3</v>
      </c>
      <c r="Q234" s="14">
        <f t="shared" si="116"/>
        <v>2</v>
      </c>
      <c r="R234" s="14">
        <f t="shared" si="116"/>
        <v>5</v>
      </c>
      <c r="S234" s="10">
        <f t="shared" si="117"/>
        <v>7</v>
      </c>
      <c r="T234" s="642">
        <v>0</v>
      </c>
      <c r="U234" s="642">
        <v>0</v>
      </c>
      <c r="V234" s="642">
        <v>0</v>
      </c>
      <c r="W234" s="642">
        <v>2</v>
      </c>
      <c r="X234" s="642">
        <v>1</v>
      </c>
      <c r="Y234" s="642">
        <v>0</v>
      </c>
      <c r="Z234" s="623">
        <f t="shared" si="125"/>
        <v>1</v>
      </c>
      <c r="AA234" s="623">
        <f t="shared" si="125"/>
        <v>2</v>
      </c>
      <c r="AB234" s="10">
        <f t="shared" si="104"/>
        <v>3</v>
      </c>
      <c r="AC234" s="44">
        <f t="shared" si="118"/>
        <v>3</v>
      </c>
      <c r="AD234" s="44">
        <f t="shared" si="118"/>
        <v>7</v>
      </c>
      <c r="AE234" s="44">
        <f t="shared" si="105"/>
        <v>10</v>
      </c>
      <c r="AF234" s="12">
        <f t="shared" si="126"/>
        <v>0</v>
      </c>
      <c r="AG234" s="12">
        <f t="shared" si="127"/>
        <v>3</v>
      </c>
      <c r="AH234" s="10">
        <f t="shared" si="106"/>
        <v>3</v>
      </c>
      <c r="AI234" s="12">
        <f>VLOOKUP($F234,'Guru SertifikaSi'!$C$6:$G$675,'Guru SertifikaSi'!E$3,FALSE)</f>
        <v>3</v>
      </c>
      <c r="AJ234" s="12">
        <f>VLOOKUP($F234,'Guru SertifikaSi'!$C$6:$G$675,'Guru SertifikaSi'!F$3,FALSE)</f>
        <v>4</v>
      </c>
      <c r="AK234" s="10">
        <f t="shared" si="107"/>
        <v>7</v>
      </c>
      <c r="AL234" s="44">
        <f t="shared" si="108"/>
        <v>3</v>
      </c>
      <c r="AM234" s="44">
        <f t="shared" si="108"/>
        <v>7</v>
      </c>
      <c r="AN234" s="11">
        <f t="shared" si="109"/>
        <v>10</v>
      </c>
      <c r="AO234" s="642">
        <v>0</v>
      </c>
      <c r="AP234" s="642">
        <v>0</v>
      </c>
      <c r="AQ234" s="642">
        <v>0</v>
      </c>
      <c r="AR234" s="642">
        <v>0</v>
      </c>
      <c r="AS234" s="642">
        <v>0</v>
      </c>
      <c r="AT234" s="642">
        <v>0</v>
      </c>
      <c r="AU234" s="642">
        <v>0</v>
      </c>
      <c r="AV234" s="642">
        <v>0</v>
      </c>
      <c r="AW234" s="643">
        <v>0</v>
      </c>
      <c r="AX234" s="643">
        <v>0</v>
      </c>
      <c r="AY234" s="642">
        <v>3</v>
      </c>
      <c r="AZ234" s="642">
        <v>7</v>
      </c>
      <c r="BA234" s="642">
        <v>0</v>
      </c>
      <c r="BB234" s="642">
        <v>0</v>
      </c>
      <c r="BC234" s="642">
        <v>0</v>
      </c>
      <c r="BD234" s="642">
        <v>0</v>
      </c>
      <c r="BE234" s="13">
        <f t="shared" si="119"/>
        <v>0</v>
      </c>
      <c r="BF234" s="13">
        <f t="shared" si="119"/>
        <v>0</v>
      </c>
      <c r="BG234" s="10">
        <f t="shared" si="120"/>
        <v>0</v>
      </c>
      <c r="BH234" s="13">
        <f t="shared" si="121"/>
        <v>3</v>
      </c>
      <c r="BI234" s="13">
        <f t="shared" si="121"/>
        <v>7</v>
      </c>
      <c r="BJ234" s="10">
        <f t="shared" si="122"/>
        <v>10</v>
      </c>
      <c r="BK234" s="44">
        <f t="shared" si="123"/>
        <v>3</v>
      </c>
      <c r="BL234" s="44">
        <f t="shared" si="123"/>
        <v>7</v>
      </c>
      <c r="BM234" s="11">
        <f t="shared" si="123"/>
        <v>10</v>
      </c>
      <c r="BN234" s="642">
        <v>0</v>
      </c>
      <c r="BO234" s="642">
        <v>0</v>
      </c>
      <c r="BP234" s="642">
        <v>0</v>
      </c>
      <c r="BQ234" s="642">
        <v>0</v>
      </c>
      <c r="BR234" s="642">
        <v>0</v>
      </c>
      <c r="BS234" s="642">
        <v>0</v>
      </c>
      <c r="BT234" s="642">
        <v>0</v>
      </c>
      <c r="BU234" s="642">
        <v>0</v>
      </c>
      <c r="BV234" s="644">
        <f t="shared" si="124"/>
        <v>0</v>
      </c>
      <c r="BW234" s="644">
        <f t="shared" si="124"/>
        <v>0</v>
      </c>
      <c r="BX234" s="44">
        <f t="shared" si="110"/>
        <v>0</v>
      </c>
      <c r="BY234" s="44">
        <f t="shared" si="110"/>
        <v>0</v>
      </c>
      <c r="BZ234" s="11">
        <f t="shared" si="111"/>
        <v>0</v>
      </c>
      <c r="CA234" s="14">
        <f t="shared" si="112"/>
        <v>3</v>
      </c>
      <c r="CB234" s="14">
        <f t="shared" si="112"/>
        <v>7</v>
      </c>
      <c r="CC234" s="13">
        <f t="shared" si="113"/>
        <v>0</v>
      </c>
      <c r="CD234" s="13">
        <f t="shared" si="113"/>
        <v>0</v>
      </c>
      <c r="CE234" s="13">
        <f t="shared" si="114"/>
        <v>3</v>
      </c>
      <c r="CF234" s="13">
        <f t="shared" si="114"/>
        <v>7</v>
      </c>
      <c r="CG234" s="289">
        <f t="shared" si="115"/>
        <v>10</v>
      </c>
      <c r="CJ234" s="1">
        <v>1</v>
      </c>
      <c r="CK234" s="6">
        <f t="shared" si="128"/>
        <v>4</v>
      </c>
      <c r="CL234" s="6">
        <v>0</v>
      </c>
      <c r="CM234" s="6">
        <v>1</v>
      </c>
      <c r="CN234" s="6">
        <f t="shared" si="129"/>
        <v>3</v>
      </c>
      <c r="CO234" s="6">
        <f t="shared" si="130"/>
        <v>8</v>
      </c>
    </row>
    <row r="235" spans="1:93" ht="15" x14ac:dyDescent="0.25">
      <c r="A235" s="1" t="s">
        <v>1590</v>
      </c>
      <c r="B235" s="6">
        <v>222</v>
      </c>
      <c r="C235" s="9">
        <v>222</v>
      </c>
      <c r="D235" s="641" t="s">
        <v>6</v>
      </c>
      <c r="E235" s="37" t="s">
        <v>29</v>
      </c>
      <c r="F235" s="645">
        <v>20319809</v>
      </c>
      <c r="G235" s="646" t="s">
        <v>490</v>
      </c>
      <c r="H235" s="9" t="s">
        <v>52</v>
      </c>
      <c r="I235" s="642">
        <v>0</v>
      </c>
      <c r="J235" s="642">
        <v>0</v>
      </c>
      <c r="K235" s="642">
        <v>0</v>
      </c>
      <c r="L235" s="642">
        <v>0</v>
      </c>
      <c r="M235" s="642">
        <v>1</v>
      </c>
      <c r="N235" s="642">
        <v>1</v>
      </c>
      <c r="O235" s="642">
        <v>0</v>
      </c>
      <c r="P235" s="642">
        <v>5</v>
      </c>
      <c r="Q235" s="14">
        <f t="shared" si="116"/>
        <v>1</v>
      </c>
      <c r="R235" s="14">
        <f t="shared" si="116"/>
        <v>6</v>
      </c>
      <c r="S235" s="10">
        <f t="shared" si="117"/>
        <v>7</v>
      </c>
      <c r="T235" s="642">
        <v>0</v>
      </c>
      <c r="U235" s="642">
        <v>0</v>
      </c>
      <c r="V235" s="642">
        <v>0</v>
      </c>
      <c r="W235" s="642">
        <v>1</v>
      </c>
      <c r="X235" s="642">
        <v>1</v>
      </c>
      <c r="Y235" s="642">
        <v>1</v>
      </c>
      <c r="Z235" s="623">
        <f t="shared" si="125"/>
        <v>1</v>
      </c>
      <c r="AA235" s="623">
        <f t="shared" si="125"/>
        <v>2</v>
      </c>
      <c r="AB235" s="10">
        <f t="shared" si="104"/>
        <v>3</v>
      </c>
      <c r="AC235" s="44">
        <f t="shared" si="118"/>
        <v>2</v>
      </c>
      <c r="AD235" s="44">
        <f t="shared" si="118"/>
        <v>8</v>
      </c>
      <c r="AE235" s="44">
        <f t="shared" si="105"/>
        <v>10</v>
      </c>
      <c r="AF235" s="12">
        <f t="shared" si="126"/>
        <v>1</v>
      </c>
      <c r="AG235" s="12">
        <f t="shared" si="127"/>
        <v>3</v>
      </c>
      <c r="AH235" s="10">
        <f t="shared" si="106"/>
        <v>4</v>
      </c>
      <c r="AI235" s="12">
        <f>VLOOKUP($F235,'Guru SertifikaSi'!$C$6:$G$675,'Guru SertifikaSi'!E$3,FALSE)</f>
        <v>1</v>
      </c>
      <c r="AJ235" s="12">
        <f>VLOOKUP($F235,'Guru SertifikaSi'!$C$6:$G$675,'Guru SertifikaSi'!F$3,FALSE)</f>
        <v>5</v>
      </c>
      <c r="AK235" s="10">
        <f t="shared" si="107"/>
        <v>6</v>
      </c>
      <c r="AL235" s="44">
        <f t="shared" si="108"/>
        <v>2</v>
      </c>
      <c r="AM235" s="44">
        <f t="shared" si="108"/>
        <v>8</v>
      </c>
      <c r="AN235" s="11">
        <f t="shared" si="109"/>
        <v>10</v>
      </c>
      <c r="AO235" s="642">
        <v>0</v>
      </c>
      <c r="AP235" s="642">
        <v>0</v>
      </c>
      <c r="AQ235" s="642">
        <v>0</v>
      </c>
      <c r="AR235" s="642">
        <v>0</v>
      </c>
      <c r="AS235" s="642">
        <v>0</v>
      </c>
      <c r="AT235" s="642">
        <v>0</v>
      </c>
      <c r="AU235" s="642">
        <v>0</v>
      </c>
      <c r="AV235" s="642">
        <v>0</v>
      </c>
      <c r="AW235" s="643">
        <v>0</v>
      </c>
      <c r="AX235" s="643">
        <v>0</v>
      </c>
      <c r="AY235" s="642">
        <v>2</v>
      </c>
      <c r="AZ235" s="642">
        <v>8</v>
      </c>
      <c r="BA235" s="642">
        <v>0</v>
      </c>
      <c r="BB235" s="642">
        <v>0</v>
      </c>
      <c r="BC235" s="642">
        <v>0</v>
      </c>
      <c r="BD235" s="642">
        <v>0</v>
      </c>
      <c r="BE235" s="13">
        <f t="shared" si="119"/>
        <v>0</v>
      </c>
      <c r="BF235" s="13">
        <f t="shared" si="119"/>
        <v>0</v>
      </c>
      <c r="BG235" s="10">
        <f t="shared" si="120"/>
        <v>0</v>
      </c>
      <c r="BH235" s="13">
        <f t="shared" si="121"/>
        <v>2</v>
      </c>
      <c r="BI235" s="13">
        <f t="shared" si="121"/>
        <v>8</v>
      </c>
      <c r="BJ235" s="10">
        <f t="shared" si="122"/>
        <v>10</v>
      </c>
      <c r="BK235" s="44">
        <f t="shared" si="123"/>
        <v>2</v>
      </c>
      <c r="BL235" s="44">
        <f t="shared" si="123"/>
        <v>8</v>
      </c>
      <c r="BM235" s="11">
        <f t="shared" si="123"/>
        <v>10</v>
      </c>
      <c r="BN235" s="642">
        <v>0</v>
      </c>
      <c r="BO235" s="642">
        <v>0</v>
      </c>
      <c r="BP235" s="642">
        <v>0</v>
      </c>
      <c r="BQ235" s="642">
        <v>0</v>
      </c>
      <c r="BR235" s="642">
        <v>0</v>
      </c>
      <c r="BS235" s="642">
        <v>0</v>
      </c>
      <c r="BT235" s="642">
        <v>0</v>
      </c>
      <c r="BU235" s="642">
        <v>0</v>
      </c>
      <c r="BV235" s="644">
        <f t="shared" si="124"/>
        <v>0</v>
      </c>
      <c r="BW235" s="644">
        <f t="shared" si="124"/>
        <v>0</v>
      </c>
      <c r="BX235" s="44">
        <f t="shared" si="110"/>
        <v>0</v>
      </c>
      <c r="BY235" s="44">
        <f t="shared" si="110"/>
        <v>0</v>
      </c>
      <c r="BZ235" s="11">
        <f t="shared" si="111"/>
        <v>0</v>
      </c>
      <c r="CA235" s="14">
        <f t="shared" si="112"/>
        <v>2</v>
      </c>
      <c r="CB235" s="14">
        <f t="shared" si="112"/>
        <v>8</v>
      </c>
      <c r="CC235" s="13">
        <f t="shared" si="113"/>
        <v>0</v>
      </c>
      <c r="CD235" s="13">
        <f t="shared" si="113"/>
        <v>0</v>
      </c>
      <c r="CE235" s="13">
        <f t="shared" si="114"/>
        <v>2</v>
      </c>
      <c r="CF235" s="13">
        <f t="shared" si="114"/>
        <v>8</v>
      </c>
      <c r="CG235" s="289">
        <f t="shared" si="115"/>
        <v>10</v>
      </c>
      <c r="CJ235" s="1">
        <v>1</v>
      </c>
      <c r="CK235" s="6">
        <f t="shared" si="128"/>
        <v>6</v>
      </c>
      <c r="CL235" s="6">
        <v>0</v>
      </c>
      <c r="CM235" s="6">
        <v>1</v>
      </c>
      <c r="CN235" s="6">
        <f t="shared" si="129"/>
        <v>2</v>
      </c>
      <c r="CO235" s="6">
        <f t="shared" si="130"/>
        <v>9</v>
      </c>
    </row>
    <row r="236" spans="1:93" ht="15" x14ac:dyDescent="0.25">
      <c r="A236" s="1" t="s">
        <v>1591</v>
      </c>
      <c r="B236" s="6">
        <v>223</v>
      </c>
      <c r="C236" s="9">
        <v>223</v>
      </c>
      <c r="D236" s="641" t="s">
        <v>6</v>
      </c>
      <c r="E236" s="37" t="s">
        <v>29</v>
      </c>
      <c r="F236" s="645">
        <v>20319808</v>
      </c>
      <c r="G236" s="646" t="s">
        <v>491</v>
      </c>
      <c r="H236" s="9" t="s">
        <v>52</v>
      </c>
      <c r="I236" s="642">
        <v>0</v>
      </c>
      <c r="J236" s="642">
        <v>0</v>
      </c>
      <c r="K236" s="642">
        <v>0</v>
      </c>
      <c r="L236" s="642">
        <v>0</v>
      </c>
      <c r="M236" s="642">
        <v>1</v>
      </c>
      <c r="N236" s="642">
        <v>3</v>
      </c>
      <c r="O236" s="642">
        <v>1</v>
      </c>
      <c r="P236" s="642">
        <v>8</v>
      </c>
      <c r="Q236" s="14">
        <f t="shared" si="116"/>
        <v>2</v>
      </c>
      <c r="R236" s="14">
        <f t="shared" si="116"/>
        <v>11</v>
      </c>
      <c r="S236" s="10">
        <f t="shared" si="117"/>
        <v>13</v>
      </c>
      <c r="T236" s="642">
        <v>0</v>
      </c>
      <c r="U236" s="642">
        <v>0</v>
      </c>
      <c r="V236" s="642">
        <v>0</v>
      </c>
      <c r="W236" s="642">
        <v>2</v>
      </c>
      <c r="X236" s="642">
        <v>3</v>
      </c>
      <c r="Y236" s="642">
        <v>4</v>
      </c>
      <c r="Z236" s="623">
        <f t="shared" si="125"/>
        <v>3</v>
      </c>
      <c r="AA236" s="623">
        <f t="shared" si="125"/>
        <v>6</v>
      </c>
      <c r="AB236" s="10">
        <f t="shared" si="104"/>
        <v>9</v>
      </c>
      <c r="AC236" s="44">
        <f t="shared" si="118"/>
        <v>5</v>
      </c>
      <c r="AD236" s="44">
        <f t="shared" si="118"/>
        <v>17</v>
      </c>
      <c r="AE236" s="44">
        <f t="shared" si="105"/>
        <v>22</v>
      </c>
      <c r="AF236" s="12">
        <f t="shared" si="126"/>
        <v>4</v>
      </c>
      <c r="AG236" s="12">
        <f t="shared" si="127"/>
        <v>7</v>
      </c>
      <c r="AH236" s="10">
        <f t="shared" si="106"/>
        <v>11</v>
      </c>
      <c r="AI236" s="12">
        <f>VLOOKUP($F236,'Guru SertifikaSi'!$C$6:$G$675,'Guru SertifikaSi'!E$3,FALSE)</f>
        <v>1</v>
      </c>
      <c r="AJ236" s="12">
        <f>VLOOKUP($F236,'Guru SertifikaSi'!$C$6:$G$675,'Guru SertifikaSi'!F$3,FALSE)</f>
        <v>10</v>
      </c>
      <c r="AK236" s="10">
        <f t="shared" si="107"/>
        <v>11</v>
      </c>
      <c r="AL236" s="44">
        <f t="shared" si="108"/>
        <v>5</v>
      </c>
      <c r="AM236" s="44">
        <f t="shared" si="108"/>
        <v>17</v>
      </c>
      <c r="AN236" s="11">
        <f t="shared" si="109"/>
        <v>22</v>
      </c>
      <c r="AO236" s="642">
        <v>0</v>
      </c>
      <c r="AP236" s="642">
        <v>0</v>
      </c>
      <c r="AQ236" s="642">
        <v>0</v>
      </c>
      <c r="AR236" s="642">
        <v>0</v>
      </c>
      <c r="AS236" s="642">
        <v>1</v>
      </c>
      <c r="AT236" s="642">
        <v>0</v>
      </c>
      <c r="AU236" s="642">
        <v>0</v>
      </c>
      <c r="AV236" s="642">
        <v>0</v>
      </c>
      <c r="AW236" s="643">
        <v>0</v>
      </c>
      <c r="AX236" s="643">
        <v>0</v>
      </c>
      <c r="AY236" s="642">
        <v>4</v>
      </c>
      <c r="AZ236" s="642">
        <v>17</v>
      </c>
      <c r="BA236" s="642">
        <v>0</v>
      </c>
      <c r="BB236" s="642">
        <v>0</v>
      </c>
      <c r="BC236" s="642">
        <v>0</v>
      </c>
      <c r="BD236" s="642">
        <v>0</v>
      </c>
      <c r="BE236" s="13">
        <f t="shared" si="119"/>
        <v>1</v>
      </c>
      <c r="BF236" s="13">
        <f t="shared" si="119"/>
        <v>0</v>
      </c>
      <c r="BG236" s="10">
        <f t="shared" si="120"/>
        <v>1</v>
      </c>
      <c r="BH236" s="13">
        <f t="shared" si="121"/>
        <v>4</v>
      </c>
      <c r="BI236" s="13">
        <f t="shared" si="121"/>
        <v>17</v>
      </c>
      <c r="BJ236" s="10">
        <f t="shared" si="122"/>
        <v>21</v>
      </c>
      <c r="BK236" s="44">
        <f t="shared" si="123"/>
        <v>5</v>
      </c>
      <c r="BL236" s="44">
        <f t="shared" si="123"/>
        <v>17</v>
      </c>
      <c r="BM236" s="11">
        <f t="shared" si="123"/>
        <v>22</v>
      </c>
      <c r="BN236" s="642">
        <v>0</v>
      </c>
      <c r="BO236" s="642">
        <v>0</v>
      </c>
      <c r="BP236" s="642">
        <v>0</v>
      </c>
      <c r="BQ236" s="642">
        <v>0</v>
      </c>
      <c r="BR236" s="642">
        <v>0</v>
      </c>
      <c r="BS236" s="642">
        <v>0</v>
      </c>
      <c r="BT236" s="642">
        <v>1</v>
      </c>
      <c r="BU236" s="642">
        <v>0</v>
      </c>
      <c r="BV236" s="644">
        <f t="shared" si="124"/>
        <v>1</v>
      </c>
      <c r="BW236" s="644">
        <f t="shared" si="124"/>
        <v>0</v>
      </c>
      <c r="BX236" s="44">
        <f t="shared" si="110"/>
        <v>1</v>
      </c>
      <c r="BY236" s="44">
        <f t="shared" si="110"/>
        <v>0</v>
      </c>
      <c r="BZ236" s="11">
        <f t="shared" si="111"/>
        <v>1</v>
      </c>
      <c r="CA236" s="14">
        <f t="shared" si="112"/>
        <v>5</v>
      </c>
      <c r="CB236" s="14">
        <f t="shared" si="112"/>
        <v>17</v>
      </c>
      <c r="CC236" s="13">
        <f t="shared" si="113"/>
        <v>1</v>
      </c>
      <c r="CD236" s="13">
        <f t="shared" si="113"/>
        <v>0</v>
      </c>
      <c r="CE236" s="13">
        <f t="shared" si="114"/>
        <v>6</v>
      </c>
      <c r="CF236" s="13">
        <f t="shared" si="114"/>
        <v>17</v>
      </c>
      <c r="CG236" s="289">
        <f t="shared" si="115"/>
        <v>23</v>
      </c>
      <c r="CJ236" s="1">
        <v>1</v>
      </c>
      <c r="CK236" s="6">
        <f t="shared" si="128"/>
        <v>9</v>
      </c>
      <c r="CL236" s="6">
        <v>0</v>
      </c>
      <c r="CM236" s="6">
        <v>1</v>
      </c>
      <c r="CN236" s="6">
        <f t="shared" si="129"/>
        <v>4</v>
      </c>
      <c r="CO236" s="6">
        <f t="shared" si="130"/>
        <v>18</v>
      </c>
    </row>
    <row r="237" spans="1:93" ht="15" x14ac:dyDescent="0.25">
      <c r="A237" s="1" t="s">
        <v>1592</v>
      </c>
      <c r="B237" s="6">
        <v>224</v>
      </c>
      <c r="C237" s="9">
        <v>224</v>
      </c>
      <c r="D237" s="641" t="s">
        <v>6</v>
      </c>
      <c r="E237" s="37" t="s">
        <v>29</v>
      </c>
      <c r="F237" s="645">
        <v>20319189</v>
      </c>
      <c r="G237" s="646" t="s">
        <v>492</v>
      </c>
      <c r="H237" s="9" t="s">
        <v>52</v>
      </c>
      <c r="I237" s="642">
        <v>0</v>
      </c>
      <c r="J237" s="642">
        <v>1</v>
      </c>
      <c r="K237" s="642">
        <v>0</v>
      </c>
      <c r="L237" s="642">
        <v>1</v>
      </c>
      <c r="M237" s="642">
        <v>0</v>
      </c>
      <c r="N237" s="642">
        <v>4</v>
      </c>
      <c r="O237" s="642">
        <v>1</v>
      </c>
      <c r="P237" s="642">
        <v>4</v>
      </c>
      <c r="Q237" s="14">
        <f t="shared" si="116"/>
        <v>1</v>
      </c>
      <c r="R237" s="14">
        <f t="shared" si="116"/>
        <v>10</v>
      </c>
      <c r="S237" s="10">
        <f t="shared" si="117"/>
        <v>11</v>
      </c>
      <c r="T237" s="642">
        <v>0</v>
      </c>
      <c r="U237" s="642">
        <v>0</v>
      </c>
      <c r="V237" s="642">
        <v>0</v>
      </c>
      <c r="W237" s="642">
        <v>0</v>
      </c>
      <c r="X237" s="642">
        <v>1</v>
      </c>
      <c r="Y237" s="642">
        <v>2</v>
      </c>
      <c r="Z237" s="623">
        <f t="shared" si="125"/>
        <v>1</v>
      </c>
      <c r="AA237" s="623">
        <f t="shared" si="125"/>
        <v>2</v>
      </c>
      <c r="AB237" s="10">
        <f t="shared" si="104"/>
        <v>3</v>
      </c>
      <c r="AC237" s="44">
        <f t="shared" si="118"/>
        <v>2</v>
      </c>
      <c r="AD237" s="44">
        <f t="shared" si="118"/>
        <v>12</v>
      </c>
      <c r="AE237" s="44">
        <f t="shared" si="105"/>
        <v>14</v>
      </c>
      <c r="AF237" s="12">
        <f t="shared" si="126"/>
        <v>1</v>
      </c>
      <c r="AG237" s="12">
        <f t="shared" si="127"/>
        <v>5</v>
      </c>
      <c r="AH237" s="10">
        <f t="shared" si="106"/>
        <v>6</v>
      </c>
      <c r="AI237" s="12">
        <f>VLOOKUP($F237,'Guru SertifikaSi'!$C$6:$G$675,'Guru SertifikaSi'!E$3,FALSE)</f>
        <v>1</v>
      </c>
      <c r="AJ237" s="12">
        <f>VLOOKUP($F237,'Guru SertifikaSi'!$C$6:$G$675,'Guru SertifikaSi'!F$3,FALSE)</f>
        <v>7</v>
      </c>
      <c r="AK237" s="10">
        <f t="shared" si="107"/>
        <v>8</v>
      </c>
      <c r="AL237" s="44">
        <f t="shared" si="108"/>
        <v>2</v>
      </c>
      <c r="AM237" s="44">
        <f t="shared" si="108"/>
        <v>12</v>
      </c>
      <c r="AN237" s="11">
        <f t="shared" si="109"/>
        <v>14</v>
      </c>
      <c r="AO237" s="642">
        <v>0</v>
      </c>
      <c r="AP237" s="642">
        <v>0</v>
      </c>
      <c r="AQ237" s="642">
        <v>0</v>
      </c>
      <c r="AR237" s="642">
        <v>0</v>
      </c>
      <c r="AS237" s="642">
        <v>0</v>
      </c>
      <c r="AT237" s="642">
        <v>0</v>
      </c>
      <c r="AU237" s="642">
        <v>0</v>
      </c>
      <c r="AV237" s="642">
        <v>0</v>
      </c>
      <c r="AW237" s="643">
        <v>0</v>
      </c>
      <c r="AX237" s="643">
        <v>0</v>
      </c>
      <c r="AY237" s="642">
        <v>2</v>
      </c>
      <c r="AZ237" s="642">
        <v>12</v>
      </c>
      <c r="BA237" s="642">
        <v>0</v>
      </c>
      <c r="BB237" s="642">
        <v>0</v>
      </c>
      <c r="BC237" s="642">
        <v>0</v>
      </c>
      <c r="BD237" s="642">
        <v>0</v>
      </c>
      <c r="BE237" s="13">
        <f t="shared" si="119"/>
        <v>0</v>
      </c>
      <c r="BF237" s="13">
        <f t="shared" si="119"/>
        <v>0</v>
      </c>
      <c r="BG237" s="10">
        <f t="shared" si="120"/>
        <v>0</v>
      </c>
      <c r="BH237" s="13">
        <f t="shared" si="121"/>
        <v>2</v>
      </c>
      <c r="BI237" s="13">
        <f t="shared" si="121"/>
        <v>12</v>
      </c>
      <c r="BJ237" s="10">
        <f t="shared" si="122"/>
        <v>14</v>
      </c>
      <c r="BK237" s="44">
        <f t="shared" si="123"/>
        <v>2</v>
      </c>
      <c r="BL237" s="44">
        <f t="shared" si="123"/>
        <v>12</v>
      </c>
      <c r="BM237" s="11">
        <f t="shared" si="123"/>
        <v>14</v>
      </c>
      <c r="BN237" s="642">
        <v>0</v>
      </c>
      <c r="BO237" s="642">
        <v>0</v>
      </c>
      <c r="BP237" s="642">
        <v>0</v>
      </c>
      <c r="BQ237" s="642">
        <v>0</v>
      </c>
      <c r="BR237" s="642">
        <v>0</v>
      </c>
      <c r="BS237" s="642">
        <v>0</v>
      </c>
      <c r="BT237" s="642">
        <v>0</v>
      </c>
      <c r="BU237" s="642">
        <v>0</v>
      </c>
      <c r="BV237" s="644">
        <f t="shared" si="124"/>
        <v>0</v>
      </c>
      <c r="BW237" s="644">
        <f t="shared" si="124"/>
        <v>0</v>
      </c>
      <c r="BX237" s="44">
        <f t="shared" si="110"/>
        <v>0</v>
      </c>
      <c r="BY237" s="44">
        <f t="shared" si="110"/>
        <v>0</v>
      </c>
      <c r="BZ237" s="11">
        <f t="shared" si="111"/>
        <v>0</v>
      </c>
      <c r="CA237" s="14">
        <f t="shared" si="112"/>
        <v>2</v>
      </c>
      <c r="CB237" s="14">
        <f t="shared" si="112"/>
        <v>12</v>
      </c>
      <c r="CC237" s="13">
        <f t="shared" si="113"/>
        <v>0</v>
      </c>
      <c r="CD237" s="13">
        <f t="shared" si="113"/>
        <v>0</v>
      </c>
      <c r="CE237" s="13">
        <f t="shared" si="114"/>
        <v>2</v>
      </c>
      <c r="CF237" s="13">
        <f t="shared" si="114"/>
        <v>12</v>
      </c>
      <c r="CG237" s="289">
        <f t="shared" si="115"/>
        <v>14</v>
      </c>
      <c r="CJ237" s="1">
        <v>1</v>
      </c>
      <c r="CK237" s="6">
        <f t="shared" si="128"/>
        <v>5</v>
      </c>
      <c r="CL237" s="6">
        <v>0</v>
      </c>
      <c r="CM237" s="6">
        <v>1</v>
      </c>
      <c r="CN237" s="6">
        <f t="shared" si="129"/>
        <v>2</v>
      </c>
      <c r="CO237" s="6">
        <f t="shared" si="130"/>
        <v>13</v>
      </c>
    </row>
    <row r="238" spans="1:93" ht="15" x14ac:dyDescent="0.25">
      <c r="A238" s="1" t="s">
        <v>1593</v>
      </c>
      <c r="B238" s="6">
        <v>225</v>
      </c>
      <c r="C238" s="9">
        <v>225</v>
      </c>
      <c r="D238" s="641" t="s">
        <v>6</v>
      </c>
      <c r="E238" s="37" t="s">
        <v>29</v>
      </c>
      <c r="F238" s="645">
        <v>20319187</v>
      </c>
      <c r="G238" s="646" t="s">
        <v>493</v>
      </c>
      <c r="H238" s="9" t="s">
        <v>52</v>
      </c>
      <c r="I238" s="642">
        <v>0</v>
      </c>
      <c r="J238" s="642">
        <v>0</v>
      </c>
      <c r="K238" s="642">
        <v>0</v>
      </c>
      <c r="L238" s="642">
        <v>0</v>
      </c>
      <c r="M238" s="642">
        <v>0</v>
      </c>
      <c r="N238" s="642">
        <v>1</v>
      </c>
      <c r="O238" s="642">
        <v>1</v>
      </c>
      <c r="P238" s="642">
        <v>2</v>
      </c>
      <c r="Q238" s="14">
        <f t="shared" si="116"/>
        <v>1</v>
      </c>
      <c r="R238" s="14">
        <f t="shared" si="116"/>
        <v>3</v>
      </c>
      <c r="S238" s="10">
        <f t="shared" si="117"/>
        <v>4</v>
      </c>
      <c r="T238" s="642">
        <v>0</v>
      </c>
      <c r="U238" s="642">
        <v>0</v>
      </c>
      <c r="V238" s="642">
        <v>0</v>
      </c>
      <c r="W238" s="642">
        <v>1</v>
      </c>
      <c r="X238" s="642">
        <v>0</v>
      </c>
      <c r="Y238" s="642">
        <v>2</v>
      </c>
      <c r="Z238" s="623">
        <f t="shared" si="125"/>
        <v>0</v>
      </c>
      <c r="AA238" s="623">
        <f t="shared" si="125"/>
        <v>3</v>
      </c>
      <c r="AB238" s="10">
        <f t="shared" si="104"/>
        <v>3</v>
      </c>
      <c r="AC238" s="44">
        <f t="shared" si="118"/>
        <v>1</v>
      </c>
      <c r="AD238" s="44">
        <f t="shared" si="118"/>
        <v>6</v>
      </c>
      <c r="AE238" s="44">
        <f t="shared" si="105"/>
        <v>7</v>
      </c>
      <c r="AF238" s="12">
        <f t="shared" si="126"/>
        <v>0</v>
      </c>
      <c r="AG238" s="12">
        <f t="shared" si="127"/>
        <v>3</v>
      </c>
      <c r="AH238" s="10">
        <f t="shared" si="106"/>
        <v>3</v>
      </c>
      <c r="AI238" s="12">
        <f>VLOOKUP($F238,'Guru SertifikaSi'!$C$6:$G$675,'Guru SertifikaSi'!E$3,FALSE)</f>
        <v>2</v>
      </c>
      <c r="AJ238" s="12">
        <f>VLOOKUP($F238,'Guru SertifikaSi'!$C$6:$G$675,'Guru SertifikaSi'!F$3,FALSE)</f>
        <v>2</v>
      </c>
      <c r="AK238" s="10">
        <f t="shared" si="107"/>
        <v>4</v>
      </c>
      <c r="AL238" s="44">
        <f t="shared" si="108"/>
        <v>2</v>
      </c>
      <c r="AM238" s="44">
        <f t="shared" si="108"/>
        <v>5</v>
      </c>
      <c r="AN238" s="11">
        <f t="shared" si="109"/>
        <v>7</v>
      </c>
      <c r="AO238" s="642">
        <v>0</v>
      </c>
      <c r="AP238" s="642">
        <v>0</v>
      </c>
      <c r="AQ238" s="642">
        <v>0</v>
      </c>
      <c r="AR238" s="642">
        <v>0</v>
      </c>
      <c r="AS238" s="642">
        <v>0</v>
      </c>
      <c r="AT238" s="642">
        <v>0</v>
      </c>
      <c r="AU238" s="642">
        <v>0</v>
      </c>
      <c r="AV238" s="642">
        <v>0</v>
      </c>
      <c r="AW238" s="643">
        <v>0</v>
      </c>
      <c r="AX238" s="643">
        <v>0</v>
      </c>
      <c r="AY238" s="642">
        <v>2</v>
      </c>
      <c r="AZ238" s="642">
        <v>5</v>
      </c>
      <c r="BA238" s="642">
        <v>0</v>
      </c>
      <c r="BB238" s="642">
        <v>0</v>
      </c>
      <c r="BC238" s="642">
        <v>0</v>
      </c>
      <c r="BD238" s="642">
        <v>0</v>
      </c>
      <c r="BE238" s="13">
        <f t="shared" si="119"/>
        <v>0</v>
      </c>
      <c r="BF238" s="13">
        <f t="shared" si="119"/>
        <v>0</v>
      </c>
      <c r="BG238" s="10">
        <f t="shared" si="120"/>
        <v>0</v>
      </c>
      <c r="BH238" s="13">
        <f t="shared" si="121"/>
        <v>2</v>
      </c>
      <c r="BI238" s="13">
        <f t="shared" si="121"/>
        <v>5</v>
      </c>
      <c r="BJ238" s="10">
        <f t="shared" si="122"/>
        <v>7</v>
      </c>
      <c r="BK238" s="44">
        <f t="shared" si="123"/>
        <v>2</v>
      </c>
      <c r="BL238" s="44">
        <f t="shared" si="123"/>
        <v>5</v>
      </c>
      <c r="BM238" s="11">
        <f t="shared" si="123"/>
        <v>7</v>
      </c>
      <c r="BN238" s="642">
        <v>0</v>
      </c>
      <c r="BO238" s="642">
        <v>0</v>
      </c>
      <c r="BP238" s="642">
        <v>0</v>
      </c>
      <c r="BQ238" s="642">
        <v>0</v>
      </c>
      <c r="BR238" s="642">
        <v>0</v>
      </c>
      <c r="BS238" s="642">
        <v>0</v>
      </c>
      <c r="BT238" s="642">
        <v>0</v>
      </c>
      <c r="BU238" s="642">
        <v>0</v>
      </c>
      <c r="BV238" s="644">
        <f t="shared" si="124"/>
        <v>0</v>
      </c>
      <c r="BW238" s="644">
        <f t="shared" si="124"/>
        <v>0</v>
      </c>
      <c r="BX238" s="44">
        <f t="shared" si="110"/>
        <v>0</v>
      </c>
      <c r="BY238" s="44">
        <f t="shared" si="110"/>
        <v>0</v>
      </c>
      <c r="BZ238" s="11">
        <f t="shared" si="111"/>
        <v>0</v>
      </c>
      <c r="CA238" s="14">
        <f t="shared" si="112"/>
        <v>1</v>
      </c>
      <c r="CB238" s="14">
        <f t="shared" si="112"/>
        <v>6</v>
      </c>
      <c r="CC238" s="13">
        <f t="shared" si="113"/>
        <v>0</v>
      </c>
      <c r="CD238" s="13">
        <f t="shared" si="113"/>
        <v>0</v>
      </c>
      <c r="CE238" s="13">
        <f t="shared" si="114"/>
        <v>1</v>
      </c>
      <c r="CF238" s="13">
        <f t="shared" si="114"/>
        <v>6</v>
      </c>
      <c r="CG238" s="289">
        <f t="shared" si="115"/>
        <v>7</v>
      </c>
      <c r="CJ238" s="1">
        <v>1</v>
      </c>
      <c r="CK238" s="6">
        <f t="shared" si="128"/>
        <v>3</v>
      </c>
      <c r="CL238" s="6">
        <v>1</v>
      </c>
      <c r="CM238" s="6">
        <v>0</v>
      </c>
      <c r="CN238" s="6">
        <f t="shared" si="129"/>
        <v>3</v>
      </c>
      <c r="CO238" s="6">
        <f t="shared" si="130"/>
        <v>5</v>
      </c>
    </row>
    <row r="239" spans="1:93" ht="15" x14ac:dyDescent="0.25">
      <c r="A239" s="1" t="s">
        <v>1594</v>
      </c>
      <c r="B239" s="6">
        <v>226</v>
      </c>
      <c r="C239" s="9">
        <v>226</v>
      </c>
      <c r="D239" s="641" t="s">
        <v>6</v>
      </c>
      <c r="E239" s="37" t="s">
        <v>29</v>
      </c>
      <c r="F239" s="645">
        <v>20319186</v>
      </c>
      <c r="G239" s="646" t="s">
        <v>494</v>
      </c>
      <c r="H239" s="9" t="s">
        <v>52</v>
      </c>
      <c r="I239" s="642">
        <v>0</v>
      </c>
      <c r="J239" s="642">
        <v>0</v>
      </c>
      <c r="K239" s="642">
        <v>0</v>
      </c>
      <c r="L239" s="642">
        <v>2</v>
      </c>
      <c r="M239" s="642">
        <v>0</v>
      </c>
      <c r="N239" s="642">
        <v>3</v>
      </c>
      <c r="O239" s="642">
        <v>2</v>
      </c>
      <c r="P239" s="642">
        <v>2</v>
      </c>
      <c r="Q239" s="14">
        <f t="shared" si="116"/>
        <v>2</v>
      </c>
      <c r="R239" s="14">
        <f t="shared" si="116"/>
        <v>7</v>
      </c>
      <c r="S239" s="10">
        <f t="shared" si="117"/>
        <v>9</v>
      </c>
      <c r="T239" s="642">
        <v>0</v>
      </c>
      <c r="U239" s="642">
        <v>0</v>
      </c>
      <c r="V239" s="642">
        <v>0</v>
      </c>
      <c r="W239" s="642">
        <v>1</v>
      </c>
      <c r="X239" s="642">
        <v>1</v>
      </c>
      <c r="Y239" s="642">
        <v>2</v>
      </c>
      <c r="Z239" s="623">
        <f t="shared" si="125"/>
        <v>1</v>
      </c>
      <c r="AA239" s="623">
        <f t="shared" si="125"/>
        <v>3</v>
      </c>
      <c r="AB239" s="10">
        <f t="shared" si="104"/>
        <v>4</v>
      </c>
      <c r="AC239" s="44">
        <f t="shared" si="118"/>
        <v>3</v>
      </c>
      <c r="AD239" s="44">
        <f t="shared" si="118"/>
        <v>10</v>
      </c>
      <c r="AE239" s="44">
        <f t="shared" si="105"/>
        <v>13</v>
      </c>
      <c r="AF239" s="12">
        <f t="shared" si="126"/>
        <v>1</v>
      </c>
      <c r="AG239" s="12">
        <f t="shared" si="127"/>
        <v>5</v>
      </c>
      <c r="AH239" s="10">
        <f t="shared" si="106"/>
        <v>6</v>
      </c>
      <c r="AI239" s="12">
        <f>VLOOKUP($F239,'Guru SertifikaSi'!$C$6:$G$675,'Guru SertifikaSi'!E$3,FALSE)</f>
        <v>2</v>
      </c>
      <c r="AJ239" s="12">
        <f>VLOOKUP($F239,'Guru SertifikaSi'!$C$6:$G$675,'Guru SertifikaSi'!F$3,FALSE)</f>
        <v>5</v>
      </c>
      <c r="AK239" s="10">
        <f t="shared" si="107"/>
        <v>7</v>
      </c>
      <c r="AL239" s="44">
        <f t="shared" si="108"/>
        <v>3</v>
      </c>
      <c r="AM239" s="44">
        <f t="shared" si="108"/>
        <v>10</v>
      </c>
      <c r="AN239" s="11">
        <f t="shared" si="109"/>
        <v>13</v>
      </c>
      <c r="AO239" s="642">
        <v>1</v>
      </c>
      <c r="AP239" s="642">
        <v>0</v>
      </c>
      <c r="AQ239" s="642">
        <v>0</v>
      </c>
      <c r="AR239" s="642">
        <v>0</v>
      </c>
      <c r="AS239" s="642">
        <v>0</v>
      </c>
      <c r="AT239" s="642">
        <v>0</v>
      </c>
      <c r="AU239" s="642">
        <v>0</v>
      </c>
      <c r="AV239" s="642">
        <v>0</v>
      </c>
      <c r="AW239" s="643">
        <v>0</v>
      </c>
      <c r="AX239" s="643">
        <v>0</v>
      </c>
      <c r="AY239" s="642">
        <v>2</v>
      </c>
      <c r="AZ239" s="642">
        <v>10</v>
      </c>
      <c r="BA239" s="642">
        <v>0</v>
      </c>
      <c r="BB239" s="642">
        <v>0</v>
      </c>
      <c r="BC239" s="642">
        <v>0</v>
      </c>
      <c r="BD239" s="642">
        <v>0</v>
      </c>
      <c r="BE239" s="13">
        <f t="shared" si="119"/>
        <v>1</v>
      </c>
      <c r="BF239" s="13">
        <f t="shared" si="119"/>
        <v>0</v>
      </c>
      <c r="BG239" s="10">
        <f t="shared" si="120"/>
        <v>1</v>
      </c>
      <c r="BH239" s="13">
        <f t="shared" si="121"/>
        <v>2</v>
      </c>
      <c r="BI239" s="13">
        <f t="shared" si="121"/>
        <v>10</v>
      </c>
      <c r="BJ239" s="10">
        <f t="shared" si="122"/>
        <v>12</v>
      </c>
      <c r="BK239" s="44">
        <f t="shared" si="123"/>
        <v>3</v>
      </c>
      <c r="BL239" s="44">
        <f t="shared" si="123"/>
        <v>10</v>
      </c>
      <c r="BM239" s="11">
        <f t="shared" si="123"/>
        <v>13</v>
      </c>
      <c r="BN239" s="642">
        <v>0</v>
      </c>
      <c r="BO239" s="642">
        <v>0</v>
      </c>
      <c r="BP239" s="642">
        <v>0</v>
      </c>
      <c r="BQ239" s="642">
        <v>0</v>
      </c>
      <c r="BR239" s="642">
        <v>0</v>
      </c>
      <c r="BS239" s="642">
        <v>0</v>
      </c>
      <c r="BT239" s="642">
        <v>0</v>
      </c>
      <c r="BU239" s="642">
        <v>1</v>
      </c>
      <c r="BV239" s="644">
        <f t="shared" si="124"/>
        <v>0</v>
      </c>
      <c r="BW239" s="644">
        <f t="shared" si="124"/>
        <v>1</v>
      </c>
      <c r="BX239" s="44">
        <f t="shared" si="110"/>
        <v>0</v>
      </c>
      <c r="BY239" s="44">
        <f t="shared" si="110"/>
        <v>1</v>
      </c>
      <c r="BZ239" s="11">
        <f t="shared" si="111"/>
        <v>1</v>
      </c>
      <c r="CA239" s="14">
        <f t="shared" si="112"/>
        <v>3</v>
      </c>
      <c r="CB239" s="14">
        <f t="shared" si="112"/>
        <v>10</v>
      </c>
      <c r="CC239" s="13">
        <f t="shared" si="113"/>
        <v>0</v>
      </c>
      <c r="CD239" s="13">
        <f t="shared" si="113"/>
        <v>1</v>
      </c>
      <c r="CE239" s="13">
        <f t="shared" si="114"/>
        <v>3</v>
      </c>
      <c r="CF239" s="13">
        <f t="shared" si="114"/>
        <v>11</v>
      </c>
      <c r="CG239" s="289">
        <f t="shared" si="115"/>
        <v>14</v>
      </c>
      <c r="CJ239" s="1">
        <v>1</v>
      </c>
      <c r="CK239" s="6">
        <f t="shared" si="128"/>
        <v>3</v>
      </c>
      <c r="CL239" s="6">
        <v>0</v>
      </c>
      <c r="CM239" s="6">
        <v>1</v>
      </c>
      <c r="CN239" s="6">
        <f t="shared" si="129"/>
        <v>2</v>
      </c>
      <c r="CO239" s="6">
        <f t="shared" si="130"/>
        <v>11</v>
      </c>
    </row>
    <row r="240" spans="1:93" ht="15" x14ac:dyDescent="0.25">
      <c r="A240" s="1" t="s">
        <v>1595</v>
      </c>
      <c r="B240" s="6">
        <v>227</v>
      </c>
      <c r="C240" s="9">
        <v>227</v>
      </c>
      <c r="D240" s="641" t="s">
        <v>6</v>
      </c>
      <c r="E240" s="37" t="s">
        <v>29</v>
      </c>
      <c r="F240" s="645">
        <v>20319258</v>
      </c>
      <c r="G240" s="646" t="s">
        <v>495</v>
      </c>
      <c r="H240" s="9" t="s">
        <v>52</v>
      </c>
      <c r="I240" s="642">
        <v>0</v>
      </c>
      <c r="J240" s="642">
        <v>1</v>
      </c>
      <c r="K240" s="642">
        <v>0</v>
      </c>
      <c r="L240" s="642">
        <v>0</v>
      </c>
      <c r="M240" s="642">
        <v>1</v>
      </c>
      <c r="N240" s="642">
        <v>0</v>
      </c>
      <c r="O240" s="642">
        <v>1</v>
      </c>
      <c r="P240" s="642">
        <v>3</v>
      </c>
      <c r="Q240" s="14">
        <f t="shared" si="116"/>
        <v>2</v>
      </c>
      <c r="R240" s="14">
        <f t="shared" si="116"/>
        <v>4</v>
      </c>
      <c r="S240" s="10">
        <f t="shared" si="117"/>
        <v>6</v>
      </c>
      <c r="T240" s="642">
        <v>0</v>
      </c>
      <c r="U240" s="642">
        <v>0</v>
      </c>
      <c r="V240" s="642">
        <v>1</v>
      </c>
      <c r="W240" s="642">
        <v>1</v>
      </c>
      <c r="X240" s="642">
        <v>0</v>
      </c>
      <c r="Y240" s="642">
        <v>1</v>
      </c>
      <c r="Z240" s="623">
        <f t="shared" si="125"/>
        <v>1</v>
      </c>
      <c r="AA240" s="623">
        <f t="shared" si="125"/>
        <v>2</v>
      </c>
      <c r="AB240" s="10">
        <f t="shared" si="104"/>
        <v>3</v>
      </c>
      <c r="AC240" s="44">
        <f t="shared" si="118"/>
        <v>3</v>
      </c>
      <c r="AD240" s="44">
        <f t="shared" si="118"/>
        <v>6</v>
      </c>
      <c r="AE240" s="44">
        <f t="shared" si="105"/>
        <v>9</v>
      </c>
      <c r="AF240" s="12">
        <f t="shared" si="126"/>
        <v>0</v>
      </c>
      <c r="AG240" s="12">
        <f t="shared" si="127"/>
        <v>4</v>
      </c>
      <c r="AH240" s="10">
        <f t="shared" si="106"/>
        <v>4</v>
      </c>
      <c r="AI240" s="12">
        <f>VLOOKUP($F240,'Guru SertifikaSi'!$C$6:$G$675,'Guru SertifikaSi'!E$3,FALSE)</f>
        <v>3</v>
      </c>
      <c r="AJ240" s="12">
        <f>VLOOKUP($F240,'Guru SertifikaSi'!$C$6:$G$675,'Guru SertifikaSi'!F$3,FALSE)</f>
        <v>2</v>
      </c>
      <c r="AK240" s="10">
        <f t="shared" si="107"/>
        <v>5</v>
      </c>
      <c r="AL240" s="44">
        <f t="shared" si="108"/>
        <v>3</v>
      </c>
      <c r="AM240" s="44">
        <f t="shared" si="108"/>
        <v>6</v>
      </c>
      <c r="AN240" s="11">
        <f t="shared" si="109"/>
        <v>9</v>
      </c>
      <c r="AO240" s="642">
        <v>0</v>
      </c>
      <c r="AP240" s="642">
        <v>0</v>
      </c>
      <c r="AQ240" s="642">
        <v>0</v>
      </c>
      <c r="AR240" s="642">
        <v>0</v>
      </c>
      <c r="AS240" s="642">
        <v>0</v>
      </c>
      <c r="AT240" s="642">
        <v>0</v>
      </c>
      <c r="AU240" s="642">
        <v>0</v>
      </c>
      <c r="AV240" s="642">
        <v>0</v>
      </c>
      <c r="AW240" s="643">
        <v>0</v>
      </c>
      <c r="AX240" s="643">
        <v>0</v>
      </c>
      <c r="AY240" s="642">
        <v>3</v>
      </c>
      <c r="AZ240" s="642">
        <v>6</v>
      </c>
      <c r="BA240" s="642">
        <v>0</v>
      </c>
      <c r="BB240" s="642">
        <v>0</v>
      </c>
      <c r="BC240" s="642">
        <v>0</v>
      </c>
      <c r="BD240" s="642">
        <v>0</v>
      </c>
      <c r="BE240" s="13">
        <f t="shared" si="119"/>
        <v>0</v>
      </c>
      <c r="BF240" s="13">
        <f t="shared" si="119"/>
        <v>0</v>
      </c>
      <c r="BG240" s="10">
        <f t="shared" si="120"/>
        <v>0</v>
      </c>
      <c r="BH240" s="13">
        <f t="shared" si="121"/>
        <v>3</v>
      </c>
      <c r="BI240" s="13">
        <f t="shared" si="121"/>
        <v>6</v>
      </c>
      <c r="BJ240" s="10">
        <f t="shared" si="122"/>
        <v>9</v>
      </c>
      <c r="BK240" s="44">
        <f t="shared" si="123"/>
        <v>3</v>
      </c>
      <c r="BL240" s="44">
        <f t="shared" si="123"/>
        <v>6</v>
      </c>
      <c r="BM240" s="11">
        <f t="shared" si="123"/>
        <v>9</v>
      </c>
      <c r="BN240" s="642">
        <v>0</v>
      </c>
      <c r="BO240" s="642">
        <v>0</v>
      </c>
      <c r="BP240" s="642">
        <v>0</v>
      </c>
      <c r="BQ240" s="642">
        <v>0</v>
      </c>
      <c r="BR240" s="642">
        <v>0</v>
      </c>
      <c r="BS240" s="642">
        <v>0</v>
      </c>
      <c r="BT240" s="642">
        <v>0</v>
      </c>
      <c r="BU240" s="642">
        <v>0</v>
      </c>
      <c r="BV240" s="644">
        <f t="shared" si="124"/>
        <v>0</v>
      </c>
      <c r="BW240" s="644">
        <f t="shared" si="124"/>
        <v>0</v>
      </c>
      <c r="BX240" s="44">
        <f t="shared" si="110"/>
        <v>0</v>
      </c>
      <c r="BY240" s="44">
        <f t="shared" si="110"/>
        <v>0</v>
      </c>
      <c r="BZ240" s="11">
        <f t="shared" si="111"/>
        <v>0</v>
      </c>
      <c r="CA240" s="14">
        <f t="shared" si="112"/>
        <v>3</v>
      </c>
      <c r="CB240" s="14">
        <f t="shared" si="112"/>
        <v>6</v>
      </c>
      <c r="CC240" s="13">
        <f t="shared" si="113"/>
        <v>0</v>
      </c>
      <c r="CD240" s="13">
        <f t="shared" si="113"/>
        <v>0</v>
      </c>
      <c r="CE240" s="13">
        <f t="shared" si="114"/>
        <v>3</v>
      </c>
      <c r="CF240" s="13">
        <f t="shared" si="114"/>
        <v>6</v>
      </c>
      <c r="CG240" s="289">
        <f t="shared" si="115"/>
        <v>9</v>
      </c>
      <c r="CJ240" s="1">
        <v>1</v>
      </c>
      <c r="CK240" s="6">
        <f t="shared" si="128"/>
        <v>4</v>
      </c>
      <c r="CL240" s="6">
        <v>0</v>
      </c>
      <c r="CM240" s="6">
        <v>1</v>
      </c>
      <c r="CN240" s="6">
        <f t="shared" si="129"/>
        <v>3</v>
      </c>
      <c r="CO240" s="6">
        <f t="shared" si="130"/>
        <v>7</v>
      </c>
    </row>
    <row r="241" spans="1:93" ht="15" x14ac:dyDescent="0.25">
      <c r="A241" s="1" t="s">
        <v>1596</v>
      </c>
      <c r="B241" s="6">
        <v>228</v>
      </c>
      <c r="C241" s="9">
        <v>228</v>
      </c>
      <c r="D241" s="641" t="s">
        <v>6</v>
      </c>
      <c r="E241" s="37" t="s">
        <v>29</v>
      </c>
      <c r="F241" s="645">
        <v>20319257</v>
      </c>
      <c r="G241" s="646" t="s">
        <v>496</v>
      </c>
      <c r="H241" s="9" t="s">
        <v>52</v>
      </c>
      <c r="I241" s="642">
        <v>0</v>
      </c>
      <c r="J241" s="642">
        <v>0</v>
      </c>
      <c r="K241" s="642">
        <v>0</v>
      </c>
      <c r="L241" s="642">
        <v>0</v>
      </c>
      <c r="M241" s="642">
        <v>0</v>
      </c>
      <c r="N241" s="642">
        <v>1</v>
      </c>
      <c r="O241" s="642">
        <v>1</v>
      </c>
      <c r="P241" s="642">
        <v>3</v>
      </c>
      <c r="Q241" s="14">
        <f t="shared" si="116"/>
        <v>1</v>
      </c>
      <c r="R241" s="14">
        <f t="shared" si="116"/>
        <v>4</v>
      </c>
      <c r="S241" s="10">
        <f t="shared" si="117"/>
        <v>5</v>
      </c>
      <c r="T241" s="642">
        <v>0</v>
      </c>
      <c r="U241" s="642">
        <v>0</v>
      </c>
      <c r="V241" s="642">
        <v>0</v>
      </c>
      <c r="W241" s="642">
        <v>1</v>
      </c>
      <c r="X241" s="642">
        <v>1</v>
      </c>
      <c r="Y241" s="642">
        <v>1</v>
      </c>
      <c r="Z241" s="623">
        <f t="shared" si="125"/>
        <v>1</v>
      </c>
      <c r="AA241" s="623">
        <f t="shared" si="125"/>
        <v>2</v>
      </c>
      <c r="AB241" s="10">
        <f t="shared" si="104"/>
        <v>3</v>
      </c>
      <c r="AC241" s="44">
        <f t="shared" si="118"/>
        <v>2</v>
      </c>
      <c r="AD241" s="44">
        <f t="shared" si="118"/>
        <v>6</v>
      </c>
      <c r="AE241" s="44">
        <f t="shared" si="105"/>
        <v>8</v>
      </c>
      <c r="AF241" s="12">
        <f t="shared" si="126"/>
        <v>0</v>
      </c>
      <c r="AG241" s="12">
        <f t="shared" si="127"/>
        <v>3</v>
      </c>
      <c r="AH241" s="10">
        <f t="shared" si="106"/>
        <v>3</v>
      </c>
      <c r="AI241" s="12">
        <f>VLOOKUP($F241,'Guru SertifikaSi'!$C$6:$G$675,'Guru SertifikaSi'!E$3,FALSE)</f>
        <v>2</v>
      </c>
      <c r="AJ241" s="12">
        <f>VLOOKUP($F241,'Guru SertifikaSi'!$C$6:$G$675,'Guru SertifikaSi'!F$3,FALSE)</f>
        <v>3</v>
      </c>
      <c r="AK241" s="10">
        <f t="shared" si="107"/>
        <v>5</v>
      </c>
      <c r="AL241" s="44">
        <f t="shared" si="108"/>
        <v>2</v>
      </c>
      <c r="AM241" s="44">
        <f t="shared" si="108"/>
        <v>6</v>
      </c>
      <c r="AN241" s="11">
        <f t="shared" si="109"/>
        <v>8</v>
      </c>
      <c r="AO241" s="642">
        <v>0</v>
      </c>
      <c r="AP241" s="642">
        <v>0</v>
      </c>
      <c r="AQ241" s="642">
        <v>0</v>
      </c>
      <c r="AR241" s="642">
        <v>0</v>
      </c>
      <c r="AS241" s="642">
        <v>0</v>
      </c>
      <c r="AT241" s="642">
        <v>0</v>
      </c>
      <c r="AU241" s="642">
        <v>0</v>
      </c>
      <c r="AV241" s="642">
        <v>0</v>
      </c>
      <c r="AW241" s="643">
        <v>0</v>
      </c>
      <c r="AX241" s="643">
        <v>0</v>
      </c>
      <c r="AY241" s="642">
        <v>2</v>
      </c>
      <c r="AZ241" s="642">
        <v>6</v>
      </c>
      <c r="BA241" s="642">
        <v>0</v>
      </c>
      <c r="BB241" s="642">
        <v>0</v>
      </c>
      <c r="BC241" s="642">
        <v>0</v>
      </c>
      <c r="BD241" s="642">
        <v>0</v>
      </c>
      <c r="BE241" s="13">
        <f t="shared" si="119"/>
        <v>0</v>
      </c>
      <c r="BF241" s="13">
        <f t="shared" si="119"/>
        <v>0</v>
      </c>
      <c r="BG241" s="10">
        <f t="shared" si="120"/>
        <v>0</v>
      </c>
      <c r="BH241" s="13">
        <f t="shared" si="121"/>
        <v>2</v>
      </c>
      <c r="BI241" s="13">
        <f t="shared" si="121"/>
        <v>6</v>
      </c>
      <c r="BJ241" s="10">
        <f t="shared" si="122"/>
        <v>8</v>
      </c>
      <c r="BK241" s="44">
        <f t="shared" si="123"/>
        <v>2</v>
      </c>
      <c r="BL241" s="44">
        <f t="shared" si="123"/>
        <v>6</v>
      </c>
      <c r="BM241" s="11">
        <f t="shared" si="123"/>
        <v>8</v>
      </c>
      <c r="BN241" s="642">
        <v>0</v>
      </c>
      <c r="BO241" s="642">
        <v>0</v>
      </c>
      <c r="BP241" s="642">
        <v>0</v>
      </c>
      <c r="BQ241" s="642">
        <v>0</v>
      </c>
      <c r="BR241" s="642">
        <v>0</v>
      </c>
      <c r="BS241" s="642">
        <v>0</v>
      </c>
      <c r="BT241" s="642">
        <v>1</v>
      </c>
      <c r="BU241" s="642">
        <v>0</v>
      </c>
      <c r="BV241" s="644">
        <f t="shared" si="124"/>
        <v>1</v>
      </c>
      <c r="BW241" s="644">
        <f t="shared" si="124"/>
        <v>0</v>
      </c>
      <c r="BX241" s="44">
        <f t="shared" si="110"/>
        <v>1</v>
      </c>
      <c r="BY241" s="44">
        <f t="shared" si="110"/>
        <v>0</v>
      </c>
      <c r="BZ241" s="11">
        <f t="shared" si="111"/>
        <v>1</v>
      </c>
      <c r="CA241" s="14">
        <f t="shared" si="112"/>
        <v>2</v>
      </c>
      <c r="CB241" s="14">
        <f t="shared" si="112"/>
        <v>6</v>
      </c>
      <c r="CC241" s="13">
        <f t="shared" si="113"/>
        <v>1</v>
      </c>
      <c r="CD241" s="13">
        <f t="shared" si="113"/>
        <v>0</v>
      </c>
      <c r="CE241" s="13">
        <f t="shared" si="114"/>
        <v>3</v>
      </c>
      <c r="CF241" s="13">
        <f t="shared" si="114"/>
        <v>6</v>
      </c>
      <c r="CG241" s="289">
        <f t="shared" si="115"/>
        <v>9</v>
      </c>
      <c r="CJ241" s="1">
        <v>1</v>
      </c>
      <c r="CK241" s="6">
        <f t="shared" si="128"/>
        <v>4</v>
      </c>
      <c r="CL241" s="6">
        <v>0</v>
      </c>
      <c r="CM241" s="6">
        <v>1</v>
      </c>
      <c r="CN241" s="6">
        <f t="shared" si="129"/>
        <v>2</v>
      </c>
      <c r="CO241" s="6">
        <f t="shared" si="130"/>
        <v>7</v>
      </c>
    </row>
    <row r="242" spans="1:93" ht="15" x14ac:dyDescent="0.25">
      <c r="A242" s="1" t="s">
        <v>1597</v>
      </c>
      <c r="B242" s="6">
        <v>229</v>
      </c>
      <c r="C242" s="9">
        <v>229</v>
      </c>
      <c r="D242" s="641" t="s">
        <v>6</v>
      </c>
      <c r="E242" s="37" t="s">
        <v>29</v>
      </c>
      <c r="F242" s="645">
        <v>20319254</v>
      </c>
      <c r="G242" s="646" t="s">
        <v>497</v>
      </c>
      <c r="H242" s="9" t="s">
        <v>52</v>
      </c>
      <c r="I242" s="642">
        <v>0</v>
      </c>
      <c r="J242" s="642">
        <v>1</v>
      </c>
      <c r="K242" s="642">
        <v>0</v>
      </c>
      <c r="L242" s="642">
        <v>0</v>
      </c>
      <c r="M242" s="642">
        <v>0</v>
      </c>
      <c r="N242" s="642">
        <v>2</v>
      </c>
      <c r="O242" s="642">
        <v>1</v>
      </c>
      <c r="P242" s="642">
        <v>4</v>
      </c>
      <c r="Q242" s="14">
        <f t="shared" si="116"/>
        <v>1</v>
      </c>
      <c r="R242" s="14">
        <f t="shared" si="116"/>
        <v>7</v>
      </c>
      <c r="S242" s="10">
        <f t="shared" si="117"/>
        <v>8</v>
      </c>
      <c r="T242" s="642">
        <v>0</v>
      </c>
      <c r="U242" s="642">
        <v>0</v>
      </c>
      <c r="V242" s="642">
        <v>1</v>
      </c>
      <c r="W242" s="642">
        <v>3</v>
      </c>
      <c r="X242" s="642">
        <v>2</v>
      </c>
      <c r="Y242" s="642">
        <v>4</v>
      </c>
      <c r="Z242" s="623">
        <f t="shared" si="125"/>
        <v>3</v>
      </c>
      <c r="AA242" s="623">
        <f t="shared" si="125"/>
        <v>7</v>
      </c>
      <c r="AB242" s="10">
        <f t="shared" si="104"/>
        <v>10</v>
      </c>
      <c r="AC242" s="44">
        <f t="shared" si="118"/>
        <v>4</v>
      </c>
      <c r="AD242" s="44">
        <f t="shared" si="118"/>
        <v>14</v>
      </c>
      <c r="AE242" s="44">
        <f t="shared" si="105"/>
        <v>18</v>
      </c>
      <c r="AF242" s="12">
        <f t="shared" si="126"/>
        <v>2</v>
      </c>
      <c r="AG242" s="12">
        <f t="shared" si="127"/>
        <v>10</v>
      </c>
      <c r="AH242" s="10">
        <f t="shared" si="106"/>
        <v>12</v>
      </c>
      <c r="AI242" s="12">
        <f>VLOOKUP($F242,'Guru SertifikaSi'!$C$6:$G$675,'Guru SertifikaSi'!E$3,FALSE)</f>
        <v>2</v>
      </c>
      <c r="AJ242" s="12">
        <f>VLOOKUP($F242,'Guru SertifikaSi'!$C$6:$G$675,'Guru SertifikaSi'!F$3,FALSE)</f>
        <v>4</v>
      </c>
      <c r="AK242" s="10">
        <f t="shared" si="107"/>
        <v>6</v>
      </c>
      <c r="AL242" s="44">
        <f t="shared" si="108"/>
        <v>4</v>
      </c>
      <c r="AM242" s="44">
        <f t="shared" si="108"/>
        <v>14</v>
      </c>
      <c r="AN242" s="11">
        <f t="shared" si="109"/>
        <v>18</v>
      </c>
      <c r="AO242" s="642">
        <v>0</v>
      </c>
      <c r="AP242" s="642">
        <v>0</v>
      </c>
      <c r="AQ242" s="642">
        <v>0</v>
      </c>
      <c r="AR242" s="642">
        <v>0</v>
      </c>
      <c r="AS242" s="642">
        <v>1</v>
      </c>
      <c r="AT242" s="642">
        <v>0</v>
      </c>
      <c r="AU242" s="642">
        <v>0</v>
      </c>
      <c r="AV242" s="642">
        <v>0</v>
      </c>
      <c r="AW242" s="643">
        <v>0</v>
      </c>
      <c r="AX242" s="643">
        <v>0</v>
      </c>
      <c r="AY242" s="642">
        <v>3</v>
      </c>
      <c r="AZ242" s="642">
        <v>14</v>
      </c>
      <c r="BA242" s="642">
        <v>0</v>
      </c>
      <c r="BB242" s="642">
        <v>0</v>
      </c>
      <c r="BC242" s="642">
        <v>0</v>
      </c>
      <c r="BD242" s="642">
        <v>0</v>
      </c>
      <c r="BE242" s="13">
        <f t="shared" si="119"/>
        <v>1</v>
      </c>
      <c r="BF242" s="13">
        <f t="shared" si="119"/>
        <v>0</v>
      </c>
      <c r="BG242" s="10">
        <f t="shared" si="120"/>
        <v>1</v>
      </c>
      <c r="BH242" s="13">
        <f t="shared" si="121"/>
        <v>3</v>
      </c>
      <c r="BI242" s="13">
        <f t="shared" si="121"/>
        <v>14</v>
      </c>
      <c r="BJ242" s="10">
        <f t="shared" si="122"/>
        <v>17</v>
      </c>
      <c r="BK242" s="44">
        <f t="shared" si="123"/>
        <v>4</v>
      </c>
      <c r="BL242" s="44">
        <f t="shared" si="123"/>
        <v>14</v>
      </c>
      <c r="BM242" s="11">
        <f t="shared" si="123"/>
        <v>18</v>
      </c>
      <c r="BN242" s="642">
        <v>0</v>
      </c>
      <c r="BO242" s="642">
        <v>0</v>
      </c>
      <c r="BP242" s="642">
        <v>0</v>
      </c>
      <c r="BQ242" s="642">
        <v>0</v>
      </c>
      <c r="BR242" s="642">
        <v>0</v>
      </c>
      <c r="BS242" s="642">
        <v>0</v>
      </c>
      <c r="BT242" s="642">
        <v>0</v>
      </c>
      <c r="BU242" s="642">
        <v>0</v>
      </c>
      <c r="BV242" s="644">
        <f t="shared" si="124"/>
        <v>0</v>
      </c>
      <c r="BW242" s="644">
        <f t="shared" si="124"/>
        <v>0</v>
      </c>
      <c r="BX242" s="44">
        <f t="shared" si="110"/>
        <v>0</v>
      </c>
      <c r="BY242" s="44">
        <f t="shared" si="110"/>
        <v>0</v>
      </c>
      <c r="BZ242" s="11">
        <f t="shared" si="111"/>
        <v>0</v>
      </c>
      <c r="CA242" s="14">
        <f t="shared" si="112"/>
        <v>4</v>
      </c>
      <c r="CB242" s="14">
        <f t="shared" si="112"/>
        <v>14</v>
      </c>
      <c r="CC242" s="13">
        <f t="shared" si="113"/>
        <v>0</v>
      </c>
      <c r="CD242" s="13">
        <f t="shared" si="113"/>
        <v>0</v>
      </c>
      <c r="CE242" s="13">
        <f t="shared" si="114"/>
        <v>4</v>
      </c>
      <c r="CF242" s="13">
        <f t="shared" si="114"/>
        <v>14</v>
      </c>
      <c r="CG242" s="289">
        <f t="shared" si="115"/>
        <v>18</v>
      </c>
      <c r="CJ242" s="1">
        <v>1</v>
      </c>
      <c r="CK242" s="6">
        <f t="shared" si="128"/>
        <v>5</v>
      </c>
      <c r="CL242" s="6">
        <v>0</v>
      </c>
      <c r="CM242" s="6">
        <v>1</v>
      </c>
      <c r="CN242" s="6">
        <f t="shared" si="129"/>
        <v>3</v>
      </c>
      <c r="CO242" s="6">
        <f t="shared" si="130"/>
        <v>15</v>
      </c>
    </row>
    <row r="243" spans="1:93" ht="15" x14ac:dyDescent="0.25">
      <c r="A243" s="1" t="s">
        <v>1598</v>
      </c>
      <c r="B243" s="6">
        <v>230</v>
      </c>
      <c r="C243" s="9">
        <v>230</v>
      </c>
      <c r="D243" s="641" t="s">
        <v>6</v>
      </c>
      <c r="E243" s="37" t="s">
        <v>29</v>
      </c>
      <c r="F243" s="645">
        <v>20319101</v>
      </c>
      <c r="G243" s="646" t="s">
        <v>498</v>
      </c>
      <c r="H243" s="9" t="s">
        <v>52</v>
      </c>
      <c r="I243" s="642">
        <v>1</v>
      </c>
      <c r="J243" s="642">
        <v>1</v>
      </c>
      <c r="K243" s="642">
        <v>0</v>
      </c>
      <c r="L243" s="642">
        <v>1</v>
      </c>
      <c r="M243" s="642">
        <v>0</v>
      </c>
      <c r="N243" s="642">
        <v>1</v>
      </c>
      <c r="O243" s="642">
        <v>2</v>
      </c>
      <c r="P243" s="642">
        <v>1</v>
      </c>
      <c r="Q243" s="14">
        <f t="shared" si="116"/>
        <v>3</v>
      </c>
      <c r="R243" s="14">
        <f t="shared" si="116"/>
        <v>4</v>
      </c>
      <c r="S243" s="10">
        <f t="shared" si="117"/>
        <v>7</v>
      </c>
      <c r="T243" s="642">
        <v>0</v>
      </c>
      <c r="U243" s="642">
        <v>0</v>
      </c>
      <c r="V243" s="642">
        <v>0</v>
      </c>
      <c r="W243" s="642">
        <v>0</v>
      </c>
      <c r="X243" s="642">
        <v>1</v>
      </c>
      <c r="Y243" s="642">
        <v>3</v>
      </c>
      <c r="Z243" s="623">
        <f t="shared" si="125"/>
        <v>1</v>
      </c>
      <c r="AA243" s="623">
        <f t="shared" si="125"/>
        <v>3</v>
      </c>
      <c r="AB243" s="10">
        <f t="shared" si="104"/>
        <v>4</v>
      </c>
      <c r="AC243" s="44">
        <f t="shared" si="118"/>
        <v>4</v>
      </c>
      <c r="AD243" s="44">
        <f t="shared" si="118"/>
        <v>7</v>
      </c>
      <c r="AE243" s="44">
        <f t="shared" si="105"/>
        <v>11</v>
      </c>
      <c r="AF243" s="12">
        <f t="shared" si="126"/>
        <v>1</v>
      </c>
      <c r="AG243" s="12">
        <f t="shared" si="127"/>
        <v>6</v>
      </c>
      <c r="AH243" s="10">
        <f t="shared" si="106"/>
        <v>7</v>
      </c>
      <c r="AI243" s="12">
        <f>VLOOKUP($F243,'Guru SertifikaSi'!$C$6:$G$675,'Guru SertifikaSi'!E$3,FALSE)</f>
        <v>3</v>
      </c>
      <c r="AJ243" s="12">
        <f>VLOOKUP($F243,'Guru SertifikaSi'!$C$6:$G$675,'Guru SertifikaSi'!F$3,FALSE)</f>
        <v>1</v>
      </c>
      <c r="AK243" s="10">
        <f t="shared" si="107"/>
        <v>4</v>
      </c>
      <c r="AL243" s="44">
        <f t="shared" si="108"/>
        <v>4</v>
      </c>
      <c r="AM243" s="44">
        <f t="shared" si="108"/>
        <v>7</v>
      </c>
      <c r="AN243" s="11">
        <f t="shared" si="109"/>
        <v>11</v>
      </c>
      <c r="AO243" s="642">
        <v>0</v>
      </c>
      <c r="AP243" s="642">
        <v>0</v>
      </c>
      <c r="AQ243" s="642">
        <v>0</v>
      </c>
      <c r="AR243" s="642">
        <v>0</v>
      </c>
      <c r="AS243" s="642">
        <v>2</v>
      </c>
      <c r="AT243" s="642">
        <v>0</v>
      </c>
      <c r="AU243" s="642">
        <v>0</v>
      </c>
      <c r="AV243" s="642">
        <v>0</v>
      </c>
      <c r="AW243" s="643">
        <v>0</v>
      </c>
      <c r="AX243" s="643">
        <v>0</v>
      </c>
      <c r="AY243" s="642">
        <v>2</v>
      </c>
      <c r="AZ243" s="642">
        <v>7</v>
      </c>
      <c r="BA243" s="642">
        <v>0</v>
      </c>
      <c r="BB243" s="642">
        <v>0</v>
      </c>
      <c r="BC243" s="642">
        <v>0</v>
      </c>
      <c r="BD243" s="642">
        <v>0</v>
      </c>
      <c r="BE243" s="13">
        <f t="shared" si="119"/>
        <v>2</v>
      </c>
      <c r="BF243" s="13">
        <f t="shared" si="119"/>
        <v>0</v>
      </c>
      <c r="BG243" s="10">
        <f t="shared" si="120"/>
        <v>2</v>
      </c>
      <c r="BH243" s="13">
        <f t="shared" si="121"/>
        <v>2</v>
      </c>
      <c r="BI243" s="13">
        <f t="shared" si="121"/>
        <v>7</v>
      </c>
      <c r="BJ243" s="10">
        <f t="shared" si="122"/>
        <v>9</v>
      </c>
      <c r="BK243" s="44">
        <f t="shared" si="123"/>
        <v>4</v>
      </c>
      <c r="BL243" s="44">
        <f t="shared" si="123"/>
        <v>7</v>
      </c>
      <c r="BM243" s="11">
        <f t="shared" si="123"/>
        <v>11</v>
      </c>
      <c r="BN243" s="642">
        <v>0</v>
      </c>
      <c r="BO243" s="642">
        <v>0</v>
      </c>
      <c r="BP243" s="642">
        <v>0</v>
      </c>
      <c r="BQ243" s="642">
        <v>0</v>
      </c>
      <c r="BR243" s="642">
        <v>0</v>
      </c>
      <c r="BS243" s="642">
        <v>0</v>
      </c>
      <c r="BT243" s="642">
        <v>0</v>
      </c>
      <c r="BU243" s="642">
        <v>1</v>
      </c>
      <c r="BV243" s="644">
        <f t="shared" si="124"/>
        <v>0</v>
      </c>
      <c r="BW243" s="644">
        <f t="shared" si="124"/>
        <v>1</v>
      </c>
      <c r="BX243" s="44">
        <f t="shared" si="110"/>
        <v>0</v>
      </c>
      <c r="BY243" s="44">
        <f t="shared" si="110"/>
        <v>1</v>
      </c>
      <c r="BZ243" s="11">
        <f t="shared" si="111"/>
        <v>1</v>
      </c>
      <c r="CA243" s="14">
        <f t="shared" si="112"/>
        <v>4</v>
      </c>
      <c r="CB243" s="14">
        <f t="shared" si="112"/>
        <v>7</v>
      </c>
      <c r="CC243" s="13">
        <f t="shared" si="113"/>
        <v>0</v>
      </c>
      <c r="CD243" s="13">
        <f t="shared" si="113"/>
        <v>1</v>
      </c>
      <c r="CE243" s="13">
        <f t="shared" si="114"/>
        <v>4</v>
      </c>
      <c r="CF243" s="13">
        <f t="shared" si="114"/>
        <v>8</v>
      </c>
      <c r="CG243" s="289">
        <f t="shared" si="115"/>
        <v>12</v>
      </c>
      <c r="CJ243" s="1">
        <v>1</v>
      </c>
      <c r="CK243" s="6">
        <f t="shared" si="128"/>
        <v>2</v>
      </c>
      <c r="CL243" s="6">
        <v>0</v>
      </c>
      <c r="CM243" s="6">
        <v>1</v>
      </c>
      <c r="CN243" s="6">
        <f t="shared" si="129"/>
        <v>2</v>
      </c>
      <c r="CO243" s="6">
        <f t="shared" si="130"/>
        <v>8</v>
      </c>
    </row>
    <row r="244" spans="1:93" ht="15" x14ac:dyDescent="0.25">
      <c r="A244" s="1" t="s">
        <v>1599</v>
      </c>
      <c r="B244" s="6">
        <v>231</v>
      </c>
      <c r="C244" s="9">
        <v>231</v>
      </c>
      <c r="D244" s="641" t="s">
        <v>6</v>
      </c>
      <c r="E244" s="37" t="s">
        <v>29</v>
      </c>
      <c r="F244" s="645">
        <v>20319100</v>
      </c>
      <c r="G244" s="646" t="s">
        <v>499</v>
      </c>
      <c r="H244" s="9" t="s">
        <v>52</v>
      </c>
      <c r="I244" s="642">
        <v>0</v>
      </c>
      <c r="J244" s="642">
        <v>0</v>
      </c>
      <c r="K244" s="642">
        <v>0</v>
      </c>
      <c r="L244" s="642">
        <v>0</v>
      </c>
      <c r="M244" s="642">
        <v>1</v>
      </c>
      <c r="N244" s="642">
        <v>2</v>
      </c>
      <c r="O244" s="642">
        <v>3</v>
      </c>
      <c r="P244" s="642">
        <v>4</v>
      </c>
      <c r="Q244" s="14">
        <f t="shared" si="116"/>
        <v>4</v>
      </c>
      <c r="R244" s="14">
        <f t="shared" si="116"/>
        <v>6</v>
      </c>
      <c r="S244" s="10">
        <f t="shared" si="117"/>
        <v>10</v>
      </c>
      <c r="T244" s="642">
        <v>0</v>
      </c>
      <c r="U244" s="642">
        <v>0</v>
      </c>
      <c r="V244" s="642">
        <v>0</v>
      </c>
      <c r="W244" s="642">
        <v>1</v>
      </c>
      <c r="X244" s="642">
        <v>1</v>
      </c>
      <c r="Y244" s="642">
        <v>3</v>
      </c>
      <c r="Z244" s="623">
        <f t="shared" si="125"/>
        <v>1</v>
      </c>
      <c r="AA244" s="623">
        <f t="shared" si="125"/>
        <v>4</v>
      </c>
      <c r="AB244" s="10">
        <f t="shared" si="104"/>
        <v>5</v>
      </c>
      <c r="AC244" s="44">
        <f t="shared" si="118"/>
        <v>5</v>
      </c>
      <c r="AD244" s="44">
        <f t="shared" si="118"/>
        <v>10</v>
      </c>
      <c r="AE244" s="44">
        <f t="shared" si="105"/>
        <v>15</v>
      </c>
      <c r="AF244" s="12">
        <f t="shared" si="126"/>
        <v>0</v>
      </c>
      <c r="AG244" s="12">
        <f t="shared" si="127"/>
        <v>5</v>
      </c>
      <c r="AH244" s="10">
        <f t="shared" si="106"/>
        <v>5</v>
      </c>
      <c r="AI244" s="12">
        <f>VLOOKUP($F244,'Guru SertifikaSi'!$C$6:$G$675,'Guru SertifikaSi'!E$3,FALSE)</f>
        <v>5</v>
      </c>
      <c r="AJ244" s="12">
        <f>VLOOKUP($F244,'Guru SertifikaSi'!$C$6:$G$675,'Guru SertifikaSi'!F$3,FALSE)</f>
        <v>5</v>
      </c>
      <c r="AK244" s="10">
        <f t="shared" si="107"/>
        <v>10</v>
      </c>
      <c r="AL244" s="44">
        <f t="shared" si="108"/>
        <v>5</v>
      </c>
      <c r="AM244" s="44">
        <f t="shared" si="108"/>
        <v>10</v>
      </c>
      <c r="AN244" s="11">
        <f t="shared" si="109"/>
        <v>15</v>
      </c>
      <c r="AO244" s="642">
        <v>0</v>
      </c>
      <c r="AP244" s="642">
        <v>0</v>
      </c>
      <c r="AQ244" s="642">
        <v>0</v>
      </c>
      <c r="AR244" s="642">
        <v>0</v>
      </c>
      <c r="AS244" s="642">
        <v>0</v>
      </c>
      <c r="AT244" s="642">
        <v>0</v>
      </c>
      <c r="AU244" s="642">
        <v>0</v>
      </c>
      <c r="AV244" s="642">
        <v>0</v>
      </c>
      <c r="AW244" s="643">
        <v>0</v>
      </c>
      <c r="AX244" s="643">
        <v>0</v>
      </c>
      <c r="AY244" s="642">
        <v>5</v>
      </c>
      <c r="AZ244" s="642">
        <v>9</v>
      </c>
      <c r="BA244" s="642">
        <v>0</v>
      </c>
      <c r="BB244" s="642">
        <v>1</v>
      </c>
      <c r="BC244" s="642">
        <v>0</v>
      </c>
      <c r="BD244" s="642">
        <v>0</v>
      </c>
      <c r="BE244" s="13">
        <f t="shared" si="119"/>
        <v>0</v>
      </c>
      <c r="BF244" s="13">
        <f t="shared" si="119"/>
        <v>0</v>
      </c>
      <c r="BG244" s="10">
        <f t="shared" si="120"/>
        <v>0</v>
      </c>
      <c r="BH244" s="13">
        <f t="shared" si="121"/>
        <v>5</v>
      </c>
      <c r="BI244" s="13">
        <f t="shared" si="121"/>
        <v>10</v>
      </c>
      <c r="BJ244" s="10">
        <f t="shared" si="122"/>
        <v>15</v>
      </c>
      <c r="BK244" s="44">
        <f t="shared" si="123"/>
        <v>5</v>
      </c>
      <c r="BL244" s="44">
        <f t="shared" si="123"/>
        <v>10</v>
      </c>
      <c r="BM244" s="11">
        <f t="shared" si="123"/>
        <v>15</v>
      </c>
      <c r="BN244" s="642">
        <v>0</v>
      </c>
      <c r="BO244" s="642">
        <v>0</v>
      </c>
      <c r="BP244" s="642">
        <v>0</v>
      </c>
      <c r="BQ244" s="642">
        <v>0</v>
      </c>
      <c r="BR244" s="642">
        <v>0</v>
      </c>
      <c r="BS244" s="642">
        <v>0</v>
      </c>
      <c r="BT244" s="642">
        <v>0</v>
      </c>
      <c r="BU244" s="642">
        <v>0</v>
      </c>
      <c r="BV244" s="644">
        <f t="shared" si="124"/>
        <v>0</v>
      </c>
      <c r="BW244" s="644">
        <f t="shared" si="124"/>
        <v>0</v>
      </c>
      <c r="BX244" s="44">
        <f t="shared" si="110"/>
        <v>0</v>
      </c>
      <c r="BY244" s="44">
        <f t="shared" si="110"/>
        <v>0</v>
      </c>
      <c r="BZ244" s="11">
        <f t="shared" si="111"/>
        <v>0</v>
      </c>
      <c r="CA244" s="14">
        <f t="shared" si="112"/>
        <v>5</v>
      </c>
      <c r="CB244" s="14">
        <f t="shared" si="112"/>
        <v>10</v>
      </c>
      <c r="CC244" s="13">
        <f t="shared" si="113"/>
        <v>0</v>
      </c>
      <c r="CD244" s="13">
        <f t="shared" si="113"/>
        <v>0</v>
      </c>
      <c r="CE244" s="13">
        <f t="shared" si="114"/>
        <v>5</v>
      </c>
      <c r="CF244" s="13">
        <f t="shared" si="114"/>
        <v>10</v>
      </c>
      <c r="CG244" s="289">
        <f t="shared" si="115"/>
        <v>15</v>
      </c>
      <c r="CJ244" s="1">
        <v>1</v>
      </c>
      <c r="CK244" s="6">
        <f t="shared" si="128"/>
        <v>5</v>
      </c>
      <c r="CL244" s="6">
        <v>0</v>
      </c>
      <c r="CM244" s="6">
        <v>1</v>
      </c>
      <c r="CN244" s="6">
        <f t="shared" si="129"/>
        <v>5</v>
      </c>
      <c r="CO244" s="6">
        <f t="shared" si="130"/>
        <v>10</v>
      </c>
    </row>
    <row r="245" spans="1:93" ht="15" x14ac:dyDescent="0.25">
      <c r="A245" s="1" t="s">
        <v>1600</v>
      </c>
      <c r="B245" s="6">
        <v>232</v>
      </c>
      <c r="C245" s="9">
        <v>232</v>
      </c>
      <c r="D245" s="641" t="s">
        <v>6</v>
      </c>
      <c r="E245" s="37" t="s">
        <v>29</v>
      </c>
      <c r="F245" s="645">
        <v>20319099</v>
      </c>
      <c r="G245" s="646" t="s">
        <v>500</v>
      </c>
      <c r="H245" s="9" t="s">
        <v>52</v>
      </c>
      <c r="I245" s="642">
        <v>0</v>
      </c>
      <c r="J245" s="642">
        <v>0</v>
      </c>
      <c r="K245" s="642">
        <v>0</v>
      </c>
      <c r="L245" s="642">
        <v>0</v>
      </c>
      <c r="M245" s="642">
        <v>1</v>
      </c>
      <c r="N245" s="642">
        <v>1</v>
      </c>
      <c r="O245" s="642">
        <v>1</v>
      </c>
      <c r="P245" s="642">
        <v>6</v>
      </c>
      <c r="Q245" s="14">
        <f t="shared" si="116"/>
        <v>2</v>
      </c>
      <c r="R245" s="14">
        <f t="shared" si="116"/>
        <v>7</v>
      </c>
      <c r="S245" s="10">
        <f t="shared" si="117"/>
        <v>9</v>
      </c>
      <c r="T245" s="642">
        <v>0</v>
      </c>
      <c r="U245" s="642">
        <v>0</v>
      </c>
      <c r="V245" s="642">
        <v>0</v>
      </c>
      <c r="W245" s="642">
        <v>3</v>
      </c>
      <c r="X245" s="642">
        <v>1</v>
      </c>
      <c r="Y245" s="642">
        <v>2</v>
      </c>
      <c r="Z245" s="623">
        <f t="shared" si="125"/>
        <v>1</v>
      </c>
      <c r="AA245" s="623">
        <f t="shared" si="125"/>
        <v>5</v>
      </c>
      <c r="AB245" s="10">
        <f t="shared" si="104"/>
        <v>6</v>
      </c>
      <c r="AC245" s="44">
        <f t="shared" si="118"/>
        <v>3</v>
      </c>
      <c r="AD245" s="44">
        <f t="shared" si="118"/>
        <v>12</v>
      </c>
      <c r="AE245" s="44">
        <f t="shared" si="105"/>
        <v>15</v>
      </c>
      <c r="AF245" s="12">
        <f t="shared" si="126"/>
        <v>1</v>
      </c>
      <c r="AG245" s="12">
        <f t="shared" si="127"/>
        <v>6</v>
      </c>
      <c r="AH245" s="10">
        <f t="shared" si="106"/>
        <v>7</v>
      </c>
      <c r="AI245" s="12">
        <f>VLOOKUP($F245,'Guru SertifikaSi'!$C$6:$G$675,'Guru SertifikaSi'!E$3,FALSE)</f>
        <v>2</v>
      </c>
      <c r="AJ245" s="12">
        <f>VLOOKUP($F245,'Guru SertifikaSi'!$C$6:$G$675,'Guru SertifikaSi'!F$3,FALSE)</f>
        <v>6</v>
      </c>
      <c r="AK245" s="10">
        <f t="shared" si="107"/>
        <v>8</v>
      </c>
      <c r="AL245" s="44">
        <f t="shared" si="108"/>
        <v>3</v>
      </c>
      <c r="AM245" s="44">
        <f t="shared" si="108"/>
        <v>12</v>
      </c>
      <c r="AN245" s="11">
        <f t="shared" si="109"/>
        <v>15</v>
      </c>
      <c r="AO245" s="642">
        <v>0</v>
      </c>
      <c r="AP245" s="642">
        <v>0</v>
      </c>
      <c r="AQ245" s="642">
        <v>0</v>
      </c>
      <c r="AR245" s="642">
        <v>0</v>
      </c>
      <c r="AS245" s="642">
        <v>1</v>
      </c>
      <c r="AT245" s="642">
        <v>1</v>
      </c>
      <c r="AU245" s="642">
        <v>0</v>
      </c>
      <c r="AV245" s="642">
        <v>0</v>
      </c>
      <c r="AW245" s="643">
        <v>0</v>
      </c>
      <c r="AX245" s="643">
        <v>0</v>
      </c>
      <c r="AY245" s="642">
        <v>2</v>
      </c>
      <c r="AZ245" s="642">
        <v>10</v>
      </c>
      <c r="BA245" s="642">
        <v>0</v>
      </c>
      <c r="BB245" s="642">
        <v>1</v>
      </c>
      <c r="BC245" s="642">
        <v>0</v>
      </c>
      <c r="BD245" s="642">
        <v>0</v>
      </c>
      <c r="BE245" s="13">
        <f t="shared" si="119"/>
        <v>1</v>
      </c>
      <c r="BF245" s="13">
        <f t="shared" si="119"/>
        <v>1</v>
      </c>
      <c r="BG245" s="10">
        <f t="shared" si="120"/>
        <v>2</v>
      </c>
      <c r="BH245" s="13">
        <f t="shared" si="121"/>
        <v>2</v>
      </c>
      <c r="BI245" s="13">
        <f t="shared" si="121"/>
        <v>11</v>
      </c>
      <c r="BJ245" s="10">
        <f t="shared" si="122"/>
        <v>13</v>
      </c>
      <c r="BK245" s="44">
        <f t="shared" si="123"/>
        <v>3</v>
      </c>
      <c r="BL245" s="44">
        <f t="shared" si="123"/>
        <v>12</v>
      </c>
      <c r="BM245" s="11">
        <f t="shared" si="123"/>
        <v>15</v>
      </c>
      <c r="BN245" s="642">
        <v>0</v>
      </c>
      <c r="BO245" s="642">
        <v>0</v>
      </c>
      <c r="BP245" s="642">
        <v>0</v>
      </c>
      <c r="BQ245" s="642">
        <v>0</v>
      </c>
      <c r="BR245" s="642">
        <v>0</v>
      </c>
      <c r="BS245" s="642">
        <v>0</v>
      </c>
      <c r="BT245" s="642">
        <v>1</v>
      </c>
      <c r="BU245" s="642">
        <v>0</v>
      </c>
      <c r="BV245" s="644">
        <f t="shared" si="124"/>
        <v>1</v>
      </c>
      <c r="BW245" s="644">
        <f t="shared" si="124"/>
        <v>0</v>
      </c>
      <c r="BX245" s="44">
        <f t="shared" si="110"/>
        <v>1</v>
      </c>
      <c r="BY245" s="44">
        <f t="shared" si="110"/>
        <v>0</v>
      </c>
      <c r="BZ245" s="11">
        <f t="shared" si="111"/>
        <v>1</v>
      </c>
      <c r="CA245" s="14">
        <f t="shared" si="112"/>
        <v>3</v>
      </c>
      <c r="CB245" s="14">
        <f t="shared" si="112"/>
        <v>12</v>
      </c>
      <c r="CC245" s="13">
        <f t="shared" si="113"/>
        <v>1</v>
      </c>
      <c r="CD245" s="13">
        <f t="shared" si="113"/>
        <v>0</v>
      </c>
      <c r="CE245" s="13">
        <f t="shared" si="114"/>
        <v>4</v>
      </c>
      <c r="CF245" s="13">
        <f t="shared" si="114"/>
        <v>12</v>
      </c>
      <c r="CG245" s="289">
        <f t="shared" si="115"/>
        <v>16</v>
      </c>
      <c r="CJ245" s="1">
        <v>1</v>
      </c>
      <c r="CK245" s="6">
        <f t="shared" si="128"/>
        <v>7</v>
      </c>
      <c r="CL245" s="6">
        <v>0</v>
      </c>
      <c r="CM245" s="6">
        <v>1</v>
      </c>
      <c r="CN245" s="6">
        <f t="shared" si="129"/>
        <v>2</v>
      </c>
      <c r="CO245" s="6">
        <f t="shared" si="130"/>
        <v>11</v>
      </c>
    </row>
    <row r="246" spans="1:93" ht="15" x14ac:dyDescent="0.25">
      <c r="A246" s="1" t="s">
        <v>1601</v>
      </c>
      <c r="B246" s="6">
        <v>233</v>
      </c>
      <c r="C246" s="9">
        <v>233</v>
      </c>
      <c r="D246" s="641" t="s">
        <v>6</v>
      </c>
      <c r="E246" s="37" t="s">
        <v>29</v>
      </c>
      <c r="F246" s="645">
        <v>20319060</v>
      </c>
      <c r="G246" s="646" t="s">
        <v>501</v>
      </c>
      <c r="H246" s="9" t="s">
        <v>52</v>
      </c>
      <c r="I246" s="642">
        <v>0</v>
      </c>
      <c r="J246" s="642">
        <v>1</v>
      </c>
      <c r="K246" s="642">
        <v>0</v>
      </c>
      <c r="L246" s="642">
        <v>0</v>
      </c>
      <c r="M246" s="642">
        <v>2</v>
      </c>
      <c r="N246" s="642">
        <v>0</v>
      </c>
      <c r="O246" s="642">
        <v>0</v>
      </c>
      <c r="P246" s="642">
        <v>3</v>
      </c>
      <c r="Q246" s="14">
        <f t="shared" si="116"/>
        <v>2</v>
      </c>
      <c r="R246" s="14">
        <f t="shared" si="116"/>
        <v>4</v>
      </c>
      <c r="S246" s="10">
        <f t="shared" si="117"/>
        <v>6</v>
      </c>
      <c r="T246" s="642">
        <v>0</v>
      </c>
      <c r="U246" s="642">
        <v>0</v>
      </c>
      <c r="V246" s="642">
        <v>0</v>
      </c>
      <c r="W246" s="642">
        <v>0</v>
      </c>
      <c r="X246" s="642">
        <v>1</v>
      </c>
      <c r="Y246" s="642">
        <v>4</v>
      </c>
      <c r="Z246" s="623">
        <f t="shared" si="125"/>
        <v>1</v>
      </c>
      <c r="AA246" s="623">
        <f t="shared" si="125"/>
        <v>4</v>
      </c>
      <c r="AB246" s="10">
        <f t="shared" si="104"/>
        <v>5</v>
      </c>
      <c r="AC246" s="44">
        <f t="shared" si="118"/>
        <v>3</v>
      </c>
      <c r="AD246" s="44">
        <f t="shared" si="118"/>
        <v>8</v>
      </c>
      <c r="AE246" s="44">
        <f t="shared" si="105"/>
        <v>11</v>
      </c>
      <c r="AF246" s="12">
        <f t="shared" si="126"/>
        <v>1</v>
      </c>
      <c r="AG246" s="12">
        <f t="shared" si="127"/>
        <v>5</v>
      </c>
      <c r="AH246" s="10">
        <f t="shared" si="106"/>
        <v>6</v>
      </c>
      <c r="AI246" s="12">
        <f>VLOOKUP($F246,'Guru SertifikaSi'!$C$6:$G$675,'Guru SertifikaSi'!E$3,FALSE)</f>
        <v>2</v>
      </c>
      <c r="AJ246" s="12">
        <f>VLOOKUP($F246,'Guru SertifikaSi'!$C$6:$G$675,'Guru SertifikaSi'!F$3,FALSE)</f>
        <v>3</v>
      </c>
      <c r="AK246" s="10">
        <f t="shared" si="107"/>
        <v>5</v>
      </c>
      <c r="AL246" s="44">
        <f t="shared" si="108"/>
        <v>3</v>
      </c>
      <c r="AM246" s="44">
        <f t="shared" si="108"/>
        <v>8</v>
      </c>
      <c r="AN246" s="11">
        <f t="shared" si="109"/>
        <v>11</v>
      </c>
      <c r="AO246" s="642">
        <v>0</v>
      </c>
      <c r="AP246" s="642">
        <v>0</v>
      </c>
      <c r="AQ246" s="642">
        <v>0</v>
      </c>
      <c r="AR246" s="642">
        <v>0</v>
      </c>
      <c r="AS246" s="642">
        <v>0</v>
      </c>
      <c r="AT246" s="642">
        <v>0</v>
      </c>
      <c r="AU246" s="642">
        <v>0</v>
      </c>
      <c r="AV246" s="642">
        <v>0</v>
      </c>
      <c r="AW246" s="643">
        <v>0</v>
      </c>
      <c r="AX246" s="643">
        <v>0</v>
      </c>
      <c r="AY246" s="642">
        <v>2</v>
      </c>
      <c r="AZ246" s="642">
        <v>8</v>
      </c>
      <c r="BA246" s="642">
        <v>1</v>
      </c>
      <c r="BB246" s="642">
        <v>0</v>
      </c>
      <c r="BC246" s="642">
        <v>0</v>
      </c>
      <c r="BD246" s="642">
        <v>0</v>
      </c>
      <c r="BE246" s="13">
        <f t="shared" si="119"/>
        <v>0</v>
      </c>
      <c r="BF246" s="13">
        <f t="shared" si="119"/>
        <v>0</v>
      </c>
      <c r="BG246" s="10">
        <f t="shared" si="120"/>
        <v>0</v>
      </c>
      <c r="BH246" s="13">
        <f t="shared" si="121"/>
        <v>3</v>
      </c>
      <c r="BI246" s="13">
        <f t="shared" si="121"/>
        <v>8</v>
      </c>
      <c r="BJ246" s="10">
        <f t="shared" si="122"/>
        <v>11</v>
      </c>
      <c r="BK246" s="44">
        <f t="shared" si="123"/>
        <v>3</v>
      </c>
      <c r="BL246" s="44">
        <f t="shared" si="123"/>
        <v>8</v>
      </c>
      <c r="BM246" s="11">
        <f t="shared" si="123"/>
        <v>11</v>
      </c>
      <c r="BN246" s="642">
        <v>0</v>
      </c>
      <c r="BO246" s="642">
        <v>0</v>
      </c>
      <c r="BP246" s="642">
        <v>0</v>
      </c>
      <c r="BQ246" s="642">
        <v>0</v>
      </c>
      <c r="BR246" s="642">
        <v>0</v>
      </c>
      <c r="BS246" s="642">
        <v>0</v>
      </c>
      <c r="BT246" s="642">
        <v>0</v>
      </c>
      <c r="BU246" s="642">
        <v>0</v>
      </c>
      <c r="BV246" s="644">
        <f t="shared" si="124"/>
        <v>0</v>
      </c>
      <c r="BW246" s="644">
        <f t="shared" si="124"/>
        <v>0</v>
      </c>
      <c r="BX246" s="44">
        <f t="shared" si="110"/>
        <v>0</v>
      </c>
      <c r="BY246" s="44">
        <f t="shared" si="110"/>
        <v>0</v>
      </c>
      <c r="BZ246" s="11">
        <f t="shared" si="111"/>
        <v>0</v>
      </c>
      <c r="CA246" s="14">
        <f t="shared" si="112"/>
        <v>3</v>
      </c>
      <c r="CB246" s="14">
        <f t="shared" si="112"/>
        <v>8</v>
      </c>
      <c r="CC246" s="13">
        <f t="shared" si="113"/>
        <v>0</v>
      </c>
      <c r="CD246" s="13">
        <f t="shared" si="113"/>
        <v>0</v>
      </c>
      <c r="CE246" s="13">
        <f t="shared" si="114"/>
        <v>3</v>
      </c>
      <c r="CF246" s="13">
        <f t="shared" si="114"/>
        <v>8</v>
      </c>
      <c r="CG246" s="289">
        <f t="shared" si="115"/>
        <v>11</v>
      </c>
      <c r="CJ246" s="1">
        <v>1</v>
      </c>
      <c r="CK246" s="6">
        <f t="shared" si="128"/>
        <v>4</v>
      </c>
      <c r="CL246" s="6">
        <v>0</v>
      </c>
      <c r="CM246" s="6">
        <v>1</v>
      </c>
      <c r="CN246" s="6">
        <f t="shared" si="129"/>
        <v>2</v>
      </c>
      <c r="CO246" s="6">
        <f t="shared" si="130"/>
        <v>9</v>
      </c>
    </row>
    <row r="247" spans="1:93" ht="15" x14ac:dyDescent="0.25">
      <c r="A247" s="1" t="s">
        <v>1602</v>
      </c>
      <c r="B247" s="6">
        <v>234</v>
      </c>
      <c r="C247" s="9">
        <v>234</v>
      </c>
      <c r="D247" s="641" t="s">
        <v>6</v>
      </c>
      <c r="E247" s="37" t="s">
        <v>29</v>
      </c>
      <c r="F247" s="645">
        <v>20319495</v>
      </c>
      <c r="G247" s="646" t="s">
        <v>502</v>
      </c>
      <c r="H247" s="9" t="s">
        <v>52</v>
      </c>
      <c r="I247" s="642">
        <v>0</v>
      </c>
      <c r="J247" s="642">
        <v>0</v>
      </c>
      <c r="K247" s="642">
        <v>0</v>
      </c>
      <c r="L247" s="642">
        <v>0</v>
      </c>
      <c r="M247" s="642">
        <v>1</v>
      </c>
      <c r="N247" s="642">
        <v>2</v>
      </c>
      <c r="O247" s="642">
        <v>3</v>
      </c>
      <c r="P247" s="642">
        <v>2</v>
      </c>
      <c r="Q247" s="14">
        <f t="shared" si="116"/>
        <v>4</v>
      </c>
      <c r="R247" s="14">
        <f t="shared" si="116"/>
        <v>4</v>
      </c>
      <c r="S247" s="10">
        <f t="shared" si="117"/>
        <v>8</v>
      </c>
      <c r="T247" s="642">
        <v>0</v>
      </c>
      <c r="U247" s="642">
        <v>0</v>
      </c>
      <c r="V247" s="642">
        <v>1</v>
      </c>
      <c r="W247" s="642">
        <v>4</v>
      </c>
      <c r="X247" s="642">
        <v>0</v>
      </c>
      <c r="Y247" s="642">
        <v>3</v>
      </c>
      <c r="Z247" s="623">
        <f t="shared" si="125"/>
        <v>1</v>
      </c>
      <c r="AA247" s="623">
        <f t="shared" si="125"/>
        <v>7</v>
      </c>
      <c r="AB247" s="10">
        <f t="shared" si="104"/>
        <v>8</v>
      </c>
      <c r="AC247" s="44">
        <f t="shared" si="118"/>
        <v>5</v>
      </c>
      <c r="AD247" s="44">
        <f t="shared" si="118"/>
        <v>11</v>
      </c>
      <c r="AE247" s="44">
        <f t="shared" si="105"/>
        <v>16</v>
      </c>
      <c r="AF247" s="12">
        <f t="shared" si="126"/>
        <v>1</v>
      </c>
      <c r="AG247" s="12">
        <f t="shared" si="127"/>
        <v>8</v>
      </c>
      <c r="AH247" s="10">
        <f t="shared" si="106"/>
        <v>9</v>
      </c>
      <c r="AI247" s="12">
        <f>VLOOKUP($F247,'Guru SertifikaSi'!$C$6:$G$675,'Guru SertifikaSi'!E$3,FALSE)</f>
        <v>4</v>
      </c>
      <c r="AJ247" s="12">
        <f>VLOOKUP($F247,'Guru SertifikaSi'!$C$6:$G$675,'Guru SertifikaSi'!F$3,FALSE)</f>
        <v>3</v>
      </c>
      <c r="AK247" s="10">
        <f t="shared" si="107"/>
        <v>7</v>
      </c>
      <c r="AL247" s="44">
        <f t="shared" si="108"/>
        <v>5</v>
      </c>
      <c r="AM247" s="44">
        <f t="shared" si="108"/>
        <v>11</v>
      </c>
      <c r="AN247" s="11">
        <f t="shared" si="109"/>
        <v>16</v>
      </c>
      <c r="AO247" s="642">
        <v>0</v>
      </c>
      <c r="AP247" s="642">
        <v>0</v>
      </c>
      <c r="AQ247" s="642">
        <v>0</v>
      </c>
      <c r="AR247" s="642">
        <v>0</v>
      </c>
      <c r="AS247" s="642">
        <v>1</v>
      </c>
      <c r="AT247" s="642">
        <v>0</v>
      </c>
      <c r="AU247" s="642">
        <v>0</v>
      </c>
      <c r="AV247" s="642">
        <v>0</v>
      </c>
      <c r="AW247" s="643">
        <v>0</v>
      </c>
      <c r="AX247" s="643">
        <v>0</v>
      </c>
      <c r="AY247" s="642">
        <v>4</v>
      </c>
      <c r="AZ247" s="642">
        <v>11</v>
      </c>
      <c r="BA247" s="642">
        <v>0</v>
      </c>
      <c r="BB247" s="642">
        <v>0</v>
      </c>
      <c r="BC247" s="642">
        <v>0</v>
      </c>
      <c r="BD247" s="642">
        <v>0</v>
      </c>
      <c r="BE247" s="13">
        <f t="shared" si="119"/>
        <v>1</v>
      </c>
      <c r="BF247" s="13">
        <f t="shared" si="119"/>
        <v>0</v>
      </c>
      <c r="BG247" s="10">
        <f t="shared" si="120"/>
        <v>1</v>
      </c>
      <c r="BH247" s="13">
        <f t="shared" si="121"/>
        <v>4</v>
      </c>
      <c r="BI247" s="13">
        <f t="shared" si="121"/>
        <v>11</v>
      </c>
      <c r="BJ247" s="10">
        <f t="shared" si="122"/>
        <v>15</v>
      </c>
      <c r="BK247" s="44">
        <f t="shared" si="123"/>
        <v>5</v>
      </c>
      <c r="BL247" s="44">
        <f t="shared" si="123"/>
        <v>11</v>
      </c>
      <c r="BM247" s="11">
        <f t="shared" si="123"/>
        <v>16</v>
      </c>
      <c r="BN247" s="642">
        <v>0</v>
      </c>
      <c r="BO247" s="642">
        <v>0</v>
      </c>
      <c r="BP247" s="642">
        <v>0</v>
      </c>
      <c r="BQ247" s="642">
        <v>0</v>
      </c>
      <c r="BR247" s="642">
        <v>0</v>
      </c>
      <c r="BS247" s="642">
        <v>0</v>
      </c>
      <c r="BT247" s="642">
        <v>0</v>
      </c>
      <c r="BU247" s="642">
        <v>0</v>
      </c>
      <c r="BV247" s="644">
        <f t="shared" si="124"/>
        <v>0</v>
      </c>
      <c r="BW247" s="644">
        <f t="shared" si="124"/>
        <v>0</v>
      </c>
      <c r="BX247" s="44">
        <f t="shared" si="110"/>
        <v>0</v>
      </c>
      <c r="BY247" s="44">
        <f t="shared" si="110"/>
        <v>0</v>
      </c>
      <c r="BZ247" s="11">
        <f t="shared" si="111"/>
        <v>0</v>
      </c>
      <c r="CA247" s="14">
        <f t="shared" si="112"/>
        <v>5</v>
      </c>
      <c r="CB247" s="14">
        <f t="shared" si="112"/>
        <v>11</v>
      </c>
      <c r="CC247" s="13">
        <f t="shared" si="113"/>
        <v>0</v>
      </c>
      <c r="CD247" s="13">
        <f t="shared" si="113"/>
        <v>0</v>
      </c>
      <c r="CE247" s="13">
        <f t="shared" si="114"/>
        <v>5</v>
      </c>
      <c r="CF247" s="13">
        <f t="shared" si="114"/>
        <v>11</v>
      </c>
      <c r="CG247" s="289">
        <f t="shared" si="115"/>
        <v>16</v>
      </c>
      <c r="CJ247" s="1">
        <v>1</v>
      </c>
      <c r="CK247" s="6">
        <f t="shared" si="128"/>
        <v>3</v>
      </c>
      <c r="CL247" s="6">
        <v>0</v>
      </c>
      <c r="CM247" s="6">
        <v>1</v>
      </c>
      <c r="CN247" s="6">
        <f t="shared" si="129"/>
        <v>4</v>
      </c>
      <c r="CO247" s="6">
        <f t="shared" si="130"/>
        <v>12</v>
      </c>
    </row>
    <row r="248" spans="1:93" ht="15" x14ac:dyDescent="0.25">
      <c r="A248" s="1" t="s">
        <v>1603</v>
      </c>
      <c r="B248" s="6">
        <v>235</v>
      </c>
      <c r="C248" s="9">
        <v>235</v>
      </c>
      <c r="D248" s="641" t="s">
        <v>6</v>
      </c>
      <c r="E248" s="37" t="s">
        <v>29</v>
      </c>
      <c r="F248" s="645">
        <v>20319475</v>
      </c>
      <c r="G248" s="646" t="s">
        <v>503</v>
      </c>
      <c r="H248" s="9" t="s">
        <v>52</v>
      </c>
      <c r="I248" s="642">
        <v>0</v>
      </c>
      <c r="J248" s="642">
        <v>0</v>
      </c>
      <c r="K248" s="642">
        <v>0</v>
      </c>
      <c r="L248" s="642">
        <v>1</v>
      </c>
      <c r="M248" s="642">
        <v>0</v>
      </c>
      <c r="N248" s="642">
        <v>3</v>
      </c>
      <c r="O248" s="642">
        <v>1</v>
      </c>
      <c r="P248" s="642">
        <v>3</v>
      </c>
      <c r="Q248" s="14">
        <f t="shared" si="116"/>
        <v>1</v>
      </c>
      <c r="R248" s="14">
        <f t="shared" si="116"/>
        <v>7</v>
      </c>
      <c r="S248" s="10">
        <f t="shared" si="117"/>
        <v>8</v>
      </c>
      <c r="T248" s="642">
        <v>0</v>
      </c>
      <c r="U248" s="642">
        <v>0</v>
      </c>
      <c r="V248" s="642">
        <v>0</v>
      </c>
      <c r="W248" s="642">
        <v>1</v>
      </c>
      <c r="X248" s="642">
        <v>1</v>
      </c>
      <c r="Y248" s="642">
        <v>3</v>
      </c>
      <c r="Z248" s="623">
        <f t="shared" si="125"/>
        <v>1</v>
      </c>
      <c r="AA248" s="623">
        <f t="shared" si="125"/>
        <v>4</v>
      </c>
      <c r="AB248" s="10">
        <f t="shared" si="104"/>
        <v>5</v>
      </c>
      <c r="AC248" s="44">
        <f t="shared" si="118"/>
        <v>2</v>
      </c>
      <c r="AD248" s="44">
        <f t="shared" si="118"/>
        <v>11</v>
      </c>
      <c r="AE248" s="44">
        <f t="shared" si="105"/>
        <v>13</v>
      </c>
      <c r="AF248" s="12">
        <f t="shared" si="126"/>
        <v>0</v>
      </c>
      <c r="AG248" s="12">
        <f t="shared" si="127"/>
        <v>6</v>
      </c>
      <c r="AH248" s="10">
        <f t="shared" si="106"/>
        <v>6</v>
      </c>
      <c r="AI248" s="12">
        <f>VLOOKUP($F248,'Guru SertifikaSi'!$C$6:$G$675,'Guru SertifikaSi'!E$3,FALSE)</f>
        <v>2</v>
      </c>
      <c r="AJ248" s="12">
        <f>VLOOKUP($F248,'Guru SertifikaSi'!$C$6:$G$675,'Guru SertifikaSi'!F$3,FALSE)</f>
        <v>5</v>
      </c>
      <c r="AK248" s="10">
        <f t="shared" si="107"/>
        <v>7</v>
      </c>
      <c r="AL248" s="44">
        <f t="shared" si="108"/>
        <v>2</v>
      </c>
      <c r="AM248" s="44">
        <f t="shared" si="108"/>
        <v>11</v>
      </c>
      <c r="AN248" s="11">
        <f t="shared" si="109"/>
        <v>13</v>
      </c>
      <c r="AO248" s="642">
        <v>0</v>
      </c>
      <c r="AP248" s="642">
        <v>0</v>
      </c>
      <c r="AQ248" s="642">
        <v>0</v>
      </c>
      <c r="AR248" s="642">
        <v>0</v>
      </c>
      <c r="AS248" s="642">
        <v>0</v>
      </c>
      <c r="AT248" s="642">
        <v>0</v>
      </c>
      <c r="AU248" s="642">
        <v>0</v>
      </c>
      <c r="AV248" s="642">
        <v>0</v>
      </c>
      <c r="AW248" s="643">
        <v>0</v>
      </c>
      <c r="AX248" s="643">
        <v>0</v>
      </c>
      <c r="AY248" s="642">
        <v>2</v>
      </c>
      <c r="AZ248" s="642">
        <v>11</v>
      </c>
      <c r="BA248" s="642">
        <v>0</v>
      </c>
      <c r="BB248" s="642">
        <v>0</v>
      </c>
      <c r="BC248" s="642">
        <v>0</v>
      </c>
      <c r="BD248" s="642">
        <v>0</v>
      </c>
      <c r="BE248" s="13">
        <f t="shared" si="119"/>
        <v>0</v>
      </c>
      <c r="BF248" s="13">
        <f t="shared" si="119"/>
        <v>0</v>
      </c>
      <c r="BG248" s="10">
        <f t="shared" si="120"/>
        <v>0</v>
      </c>
      <c r="BH248" s="13">
        <f t="shared" si="121"/>
        <v>2</v>
      </c>
      <c r="BI248" s="13">
        <f t="shared" si="121"/>
        <v>11</v>
      </c>
      <c r="BJ248" s="10">
        <f t="shared" si="122"/>
        <v>13</v>
      </c>
      <c r="BK248" s="44">
        <f t="shared" si="123"/>
        <v>2</v>
      </c>
      <c r="BL248" s="44">
        <f t="shared" si="123"/>
        <v>11</v>
      </c>
      <c r="BM248" s="11">
        <f t="shared" si="123"/>
        <v>13</v>
      </c>
      <c r="BN248" s="642">
        <v>0</v>
      </c>
      <c r="BO248" s="642">
        <v>0</v>
      </c>
      <c r="BP248" s="642">
        <v>0</v>
      </c>
      <c r="BQ248" s="642">
        <v>0</v>
      </c>
      <c r="BR248" s="642">
        <v>0</v>
      </c>
      <c r="BS248" s="642">
        <v>0</v>
      </c>
      <c r="BT248" s="642">
        <v>0</v>
      </c>
      <c r="BU248" s="642">
        <v>0</v>
      </c>
      <c r="BV248" s="644">
        <f t="shared" si="124"/>
        <v>0</v>
      </c>
      <c r="BW248" s="644">
        <f t="shared" si="124"/>
        <v>0</v>
      </c>
      <c r="BX248" s="44">
        <f t="shared" si="110"/>
        <v>0</v>
      </c>
      <c r="BY248" s="44">
        <f t="shared" si="110"/>
        <v>0</v>
      </c>
      <c r="BZ248" s="11">
        <f t="shared" si="111"/>
        <v>0</v>
      </c>
      <c r="CA248" s="14">
        <f t="shared" si="112"/>
        <v>2</v>
      </c>
      <c r="CB248" s="14">
        <f t="shared" si="112"/>
        <v>11</v>
      </c>
      <c r="CC248" s="13">
        <f t="shared" si="113"/>
        <v>0</v>
      </c>
      <c r="CD248" s="13">
        <f t="shared" si="113"/>
        <v>0</v>
      </c>
      <c r="CE248" s="13">
        <f t="shared" si="114"/>
        <v>2</v>
      </c>
      <c r="CF248" s="13">
        <f t="shared" si="114"/>
        <v>11</v>
      </c>
      <c r="CG248" s="289">
        <f t="shared" si="115"/>
        <v>13</v>
      </c>
      <c r="CJ248" s="1">
        <v>1</v>
      </c>
      <c r="CK248" s="6">
        <f t="shared" si="128"/>
        <v>4</v>
      </c>
      <c r="CL248" s="6">
        <v>0</v>
      </c>
      <c r="CM248" s="6">
        <v>1</v>
      </c>
      <c r="CN248" s="6">
        <f t="shared" si="129"/>
        <v>2</v>
      </c>
      <c r="CO248" s="6">
        <f t="shared" si="130"/>
        <v>12</v>
      </c>
    </row>
    <row r="249" spans="1:93" ht="15" x14ac:dyDescent="0.25">
      <c r="A249" s="1" t="s">
        <v>1604</v>
      </c>
      <c r="B249" s="6">
        <v>236</v>
      </c>
      <c r="C249" s="9">
        <v>236</v>
      </c>
      <c r="D249" s="641" t="s">
        <v>6</v>
      </c>
      <c r="E249" s="37" t="s">
        <v>29</v>
      </c>
      <c r="F249" s="645">
        <v>20319459</v>
      </c>
      <c r="G249" s="646" t="s">
        <v>504</v>
      </c>
      <c r="H249" s="9" t="s">
        <v>52</v>
      </c>
      <c r="I249" s="642">
        <v>0</v>
      </c>
      <c r="J249" s="642">
        <v>0</v>
      </c>
      <c r="K249" s="642">
        <v>0</v>
      </c>
      <c r="L249" s="642">
        <v>0</v>
      </c>
      <c r="M249" s="642">
        <v>2</v>
      </c>
      <c r="N249" s="642">
        <v>1</v>
      </c>
      <c r="O249" s="642">
        <v>0</v>
      </c>
      <c r="P249" s="642">
        <v>1</v>
      </c>
      <c r="Q249" s="14">
        <f t="shared" si="116"/>
        <v>2</v>
      </c>
      <c r="R249" s="14">
        <f t="shared" si="116"/>
        <v>2</v>
      </c>
      <c r="S249" s="10">
        <f t="shared" si="117"/>
        <v>4</v>
      </c>
      <c r="T249" s="642">
        <v>0</v>
      </c>
      <c r="U249" s="642">
        <v>0</v>
      </c>
      <c r="V249" s="642">
        <v>0</v>
      </c>
      <c r="W249" s="642">
        <v>1</v>
      </c>
      <c r="X249" s="642">
        <v>0</v>
      </c>
      <c r="Y249" s="642">
        <v>2</v>
      </c>
      <c r="Z249" s="623">
        <f t="shared" si="125"/>
        <v>0</v>
      </c>
      <c r="AA249" s="623">
        <f t="shared" si="125"/>
        <v>3</v>
      </c>
      <c r="AB249" s="10">
        <f t="shared" si="104"/>
        <v>3</v>
      </c>
      <c r="AC249" s="44">
        <f t="shared" si="118"/>
        <v>2</v>
      </c>
      <c r="AD249" s="44">
        <f t="shared" si="118"/>
        <v>5</v>
      </c>
      <c r="AE249" s="44">
        <f t="shared" si="105"/>
        <v>7</v>
      </c>
      <c r="AF249" s="12">
        <f t="shared" si="126"/>
        <v>1</v>
      </c>
      <c r="AG249" s="12">
        <f t="shared" si="127"/>
        <v>4</v>
      </c>
      <c r="AH249" s="10">
        <f t="shared" si="106"/>
        <v>5</v>
      </c>
      <c r="AI249" s="12">
        <f>VLOOKUP($F249,'Guru SertifikaSi'!$C$6:$G$675,'Guru SertifikaSi'!E$3,FALSE)</f>
        <v>1</v>
      </c>
      <c r="AJ249" s="12">
        <f>VLOOKUP($F249,'Guru SertifikaSi'!$C$6:$G$675,'Guru SertifikaSi'!F$3,FALSE)</f>
        <v>1</v>
      </c>
      <c r="AK249" s="10">
        <f t="shared" si="107"/>
        <v>2</v>
      </c>
      <c r="AL249" s="44">
        <f t="shared" si="108"/>
        <v>2</v>
      </c>
      <c r="AM249" s="44">
        <f t="shared" si="108"/>
        <v>5</v>
      </c>
      <c r="AN249" s="11">
        <f t="shared" si="109"/>
        <v>7</v>
      </c>
      <c r="AO249" s="642">
        <v>0</v>
      </c>
      <c r="AP249" s="642">
        <v>0</v>
      </c>
      <c r="AQ249" s="642">
        <v>0</v>
      </c>
      <c r="AR249" s="642">
        <v>0</v>
      </c>
      <c r="AS249" s="642">
        <v>1</v>
      </c>
      <c r="AT249" s="642">
        <v>0</v>
      </c>
      <c r="AU249" s="642">
        <v>0</v>
      </c>
      <c r="AV249" s="642">
        <v>0</v>
      </c>
      <c r="AW249" s="643">
        <v>0</v>
      </c>
      <c r="AX249" s="643">
        <v>0</v>
      </c>
      <c r="AY249" s="642">
        <v>1</v>
      </c>
      <c r="AZ249" s="642">
        <v>5</v>
      </c>
      <c r="BA249" s="642">
        <v>0</v>
      </c>
      <c r="BB249" s="642">
        <v>0</v>
      </c>
      <c r="BC249" s="642">
        <v>0</v>
      </c>
      <c r="BD249" s="642">
        <v>0</v>
      </c>
      <c r="BE249" s="13">
        <f t="shared" si="119"/>
        <v>1</v>
      </c>
      <c r="BF249" s="13">
        <f t="shared" si="119"/>
        <v>0</v>
      </c>
      <c r="BG249" s="10">
        <f t="shared" si="120"/>
        <v>1</v>
      </c>
      <c r="BH249" s="13">
        <f t="shared" si="121"/>
        <v>1</v>
      </c>
      <c r="BI249" s="13">
        <f t="shared" si="121"/>
        <v>5</v>
      </c>
      <c r="BJ249" s="10">
        <f t="shared" si="122"/>
        <v>6</v>
      </c>
      <c r="BK249" s="44">
        <f t="shared" si="123"/>
        <v>2</v>
      </c>
      <c r="BL249" s="44">
        <f t="shared" si="123"/>
        <v>5</v>
      </c>
      <c r="BM249" s="11">
        <f t="shared" si="123"/>
        <v>7</v>
      </c>
      <c r="BN249" s="642">
        <v>0</v>
      </c>
      <c r="BO249" s="642">
        <v>0</v>
      </c>
      <c r="BP249" s="642">
        <v>0</v>
      </c>
      <c r="BQ249" s="642">
        <v>0</v>
      </c>
      <c r="BR249" s="642">
        <v>0</v>
      </c>
      <c r="BS249" s="642">
        <v>0</v>
      </c>
      <c r="BT249" s="642">
        <v>1</v>
      </c>
      <c r="BU249" s="642">
        <v>0</v>
      </c>
      <c r="BV249" s="644">
        <f t="shared" si="124"/>
        <v>1</v>
      </c>
      <c r="BW249" s="644">
        <f t="shared" si="124"/>
        <v>0</v>
      </c>
      <c r="BX249" s="44">
        <f t="shared" si="110"/>
        <v>1</v>
      </c>
      <c r="BY249" s="44">
        <f t="shared" si="110"/>
        <v>0</v>
      </c>
      <c r="BZ249" s="11">
        <f t="shared" si="111"/>
        <v>1</v>
      </c>
      <c r="CA249" s="14">
        <f t="shared" si="112"/>
        <v>2</v>
      </c>
      <c r="CB249" s="14">
        <f t="shared" si="112"/>
        <v>5</v>
      </c>
      <c r="CC249" s="13">
        <f t="shared" si="113"/>
        <v>1</v>
      </c>
      <c r="CD249" s="13">
        <f t="shared" si="113"/>
        <v>0</v>
      </c>
      <c r="CE249" s="13">
        <f t="shared" si="114"/>
        <v>3</v>
      </c>
      <c r="CF249" s="13">
        <f t="shared" si="114"/>
        <v>5</v>
      </c>
      <c r="CG249" s="289">
        <f t="shared" si="115"/>
        <v>8</v>
      </c>
      <c r="CJ249" s="1">
        <v>1</v>
      </c>
      <c r="CK249" s="6">
        <f t="shared" si="128"/>
        <v>2</v>
      </c>
      <c r="CL249" s="6">
        <v>0</v>
      </c>
      <c r="CM249" s="6">
        <v>1</v>
      </c>
      <c r="CN249" s="6">
        <f t="shared" si="129"/>
        <v>1</v>
      </c>
      <c r="CO249" s="6">
        <f t="shared" si="130"/>
        <v>6</v>
      </c>
    </row>
    <row r="250" spans="1:93" ht="15" x14ac:dyDescent="0.25">
      <c r="A250" s="1" t="s">
        <v>1605</v>
      </c>
      <c r="B250" s="6">
        <v>237</v>
      </c>
      <c r="C250" s="9">
        <v>237</v>
      </c>
      <c r="D250" s="641" t="s">
        <v>6</v>
      </c>
      <c r="E250" s="37" t="s">
        <v>29</v>
      </c>
      <c r="F250" s="645">
        <v>20319458</v>
      </c>
      <c r="G250" s="646" t="s">
        <v>505</v>
      </c>
      <c r="H250" s="9" t="s">
        <v>52</v>
      </c>
      <c r="I250" s="642">
        <v>1</v>
      </c>
      <c r="J250" s="642">
        <v>0</v>
      </c>
      <c r="K250" s="642">
        <v>0</v>
      </c>
      <c r="L250" s="642">
        <v>0</v>
      </c>
      <c r="M250" s="642">
        <v>1</v>
      </c>
      <c r="N250" s="642">
        <v>4</v>
      </c>
      <c r="O250" s="642">
        <v>0</v>
      </c>
      <c r="P250" s="642">
        <v>2</v>
      </c>
      <c r="Q250" s="14">
        <f t="shared" si="116"/>
        <v>2</v>
      </c>
      <c r="R250" s="14">
        <f t="shared" si="116"/>
        <v>6</v>
      </c>
      <c r="S250" s="10">
        <f t="shared" si="117"/>
        <v>8</v>
      </c>
      <c r="T250" s="642">
        <v>0</v>
      </c>
      <c r="U250" s="642">
        <v>0</v>
      </c>
      <c r="V250" s="642">
        <v>1</v>
      </c>
      <c r="W250" s="642">
        <v>0</v>
      </c>
      <c r="X250" s="642">
        <v>1</v>
      </c>
      <c r="Y250" s="642">
        <v>2</v>
      </c>
      <c r="Z250" s="623">
        <f t="shared" si="125"/>
        <v>2</v>
      </c>
      <c r="AA250" s="623">
        <f t="shared" si="125"/>
        <v>2</v>
      </c>
      <c r="AB250" s="10">
        <f t="shared" si="104"/>
        <v>4</v>
      </c>
      <c r="AC250" s="44">
        <f t="shared" si="118"/>
        <v>4</v>
      </c>
      <c r="AD250" s="44">
        <f t="shared" si="118"/>
        <v>8</v>
      </c>
      <c r="AE250" s="44">
        <f t="shared" si="105"/>
        <v>12</v>
      </c>
      <c r="AF250" s="12">
        <f t="shared" si="126"/>
        <v>4</v>
      </c>
      <c r="AG250" s="12">
        <f t="shared" si="127"/>
        <v>3</v>
      </c>
      <c r="AH250" s="10">
        <f t="shared" si="106"/>
        <v>7</v>
      </c>
      <c r="AI250" s="12">
        <f>VLOOKUP($F250,'Guru SertifikaSi'!$C$6:$G$675,'Guru SertifikaSi'!E$3,FALSE)</f>
        <v>0</v>
      </c>
      <c r="AJ250" s="12">
        <f>VLOOKUP($F250,'Guru SertifikaSi'!$C$6:$G$675,'Guru SertifikaSi'!F$3,FALSE)</f>
        <v>5</v>
      </c>
      <c r="AK250" s="10">
        <f t="shared" si="107"/>
        <v>5</v>
      </c>
      <c r="AL250" s="44">
        <f t="shared" si="108"/>
        <v>4</v>
      </c>
      <c r="AM250" s="44">
        <f t="shared" si="108"/>
        <v>8</v>
      </c>
      <c r="AN250" s="11">
        <f t="shared" si="109"/>
        <v>12</v>
      </c>
      <c r="AO250" s="642">
        <v>0</v>
      </c>
      <c r="AP250" s="642">
        <v>0</v>
      </c>
      <c r="AQ250" s="642">
        <v>0</v>
      </c>
      <c r="AR250" s="642">
        <v>0</v>
      </c>
      <c r="AS250" s="642">
        <v>1</v>
      </c>
      <c r="AT250" s="642">
        <v>0</v>
      </c>
      <c r="AU250" s="642">
        <v>0</v>
      </c>
      <c r="AV250" s="642">
        <v>0</v>
      </c>
      <c r="AW250" s="643">
        <v>0</v>
      </c>
      <c r="AX250" s="643">
        <v>0</v>
      </c>
      <c r="AY250" s="642">
        <v>3</v>
      </c>
      <c r="AZ250" s="642">
        <v>8</v>
      </c>
      <c r="BA250" s="642">
        <v>0</v>
      </c>
      <c r="BB250" s="642">
        <v>0</v>
      </c>
      <c r="BC250" s="642">
        <v>0</v>
      </c>
      <c r="BD250" s="642">
        <v>0</v>
      </c>
      <c r="BE250" s="13">
        <f t="shared" si="119"/>
        <v>1</v>
      </c>
      <c r="BF250" s="13">
        <f t="shared" si="119"/>
        <v>0</v>
      </c>
      <c r="BG250" s="10">
        <f t="shared" si="120"/>
        <v>1</v>
      </c>
      <c r="BH250" s="13">
        <f t="shared" si="121"/>
        <v>3</v>
      </c>
      <c r="BI250" s="13">
        <f t="shared" si="121"/>
        <v>8</v>
      </c>
      <c r="BJ250" s="10">
        <f t="shared" si="122"/>
        <v>11</v>
      </c>
      <c r="BK250" s="44">
        <f t="shared" si="123"/>
        <v>4</v>
      </c>
      <c r="BL250" s="44">
        <f t="shared" si="123"/>
        <v>8</v>
      </c>
      <c r="BM250" s="11">
        <f t="shared" si="123"/>
        <v>12</v>
      </c>
      <c r="BN250" s="642">
        <v>0</v>
      </c>
      <c r="BO250" s="642">
        <v>0</v>
      </c>
      <c r="BP250" s="642">
        <v>0</v>
      </c>
      <c r="BQ250" s="642">
        <v>0</v>
      </c>
      <c r="BR250" s="642">
        <v>0</v>
      </c>
      <c r="BS250" s="642">
        <v>0</v>
      </c>
      <c r="BT250" s="642">
        <v>0</v>
      </c>
      <c r="BU250" s="642">
        <v>1</v>
      </c>
      <c r="BV250" s="644">
        <f t="shared" si="124"/>
        <v>0</v>
      </c>
      <c r="BW250" s="644">
        <f t="shared" si="124"/>
        <v>1</v>
      </c>
      <c r="BX250" s="44">
        <f t="shared" si="110"/>
        <v>0</v>
      </c>
      <c r="BY250" s="44">
        <f t="shared" si="110"/>
        <v>1</v>
      </c>
      <c r="BZ250" s="11">
        <f t="shared" si="111"/>
        <v>1</v>
      </c>
      <c r="CA250" s="14">
        <f t="shared" si="112"/>
        <v>4</v>
      </c>
      <c r="CB250" s="14">
        <f t="shared" si="112"/>
        <v>8</v>
      </c>
      <c r="CC250" s="13">
        <f t="shared" si="113"/>
        <v>0</v>
      </c>
      <c r="CD250" s="13">
        <f t="shared" si="113"/>
        <v>1</v>
      </c>
      <c r="CE250" s="13">
        <f t="shared" si="114"/>
        <v>4</v>
      </c>
      <c r="CF250" s="13">
        <f t="shared" si="114"/>
        <v>9</v>
      </c>
      <c r="CG250" s="289">
        <f t="shared" si="115"/>
        <v>13</v>
      </c>
      <c r="CJ250" s="1">
        <v>1</v>
      </c>
      <c r="CK250" s="6">
        <f t="shared" si="128"/>
        <v>3</v>
      </c>
      <c r="CL250" s="6">
        <v>0</v>
      </c>
      <c r="CM250" s="6">
        <v>1</v>
      </c>
      <c r="CN250" s="6">
        <f t="shared" si="129"/>
        <v>3</v>
      </c>
      <c r="CO250" s="6">
        <f t="shared" si="130"/>
        <v>9</v>
      </c>
    </row>
    <row r="251" spans="1:93" ht="15" x14ac:dyDescent="0.25">
      <c r="A251" s="1" t="s">
        <v>1606</v>
      </c>
      <c r="B251" s="6">
        <v>238</v>
      </c>
      <c r="C251" s="9">
        <v>238</v>
      </c>
      <c r="D251" s="641" t="s">
        <v>6</v>
      </c>
      <c r="E251" s="37" t="s">
        <v>29</v>
      </c>
      <c r="F251" s="645">
        <v>20319455</v>
      </c>
      <c r="G251" s="646" t="s">
        <v>506</v>
      </c>
      <c r="H251" s="9" t="s">
        <v>52</v>
      </c>
      <c r="I251" s="642">
        <v>0</v>
      </c>
      <c r="J251" s="642">
        <v>0</v>
      </c>
      <c r="K251" s="642">
        <v>0</v>
      </c>
      <c r="L251" s="642">
        <v>0</v>
      </c>
      <c r="M251" s="642">
        <v>1</v>
      </c>
      <c r="N251" s="642">
        <v>0</v>
      </c>
      <c r="O251" s="642">
        <v>0</v>
      </c>
      <c r="P251" s="642">
        <v>2</v>
      </c>
      <c r="Q251" s="14">
        <f t="shared" si="116"/>
        <v>1</v>
      </c>
      <c r="R251" s="14">
        <f t="shared" si="116"/>
        <v>2</v>
      </c>
      <c r="S251" s="10">
        <f t="shared" si="117"/>
        <v>3</v>
      </c>
      <c r="T251" s="642">
        <v>0</v>
      </c>
      <c r="U251" s="642">
        <v>0</v>
      </c>
      <c r="V251" s="642">
        <v>1</v>
      </c>
      <c r="W251" s="642">
        <v>0</v>
      </c>
      <c r="X251" s="642">
        <v>2</v>
      </c>
      <c r="Y251" s="642">
        <v>3</v>
      </c>
      <c r="Z251" s="623">
        <f t="shared" si="125"/>
        <v>3</v>
      </c>
      <c r="AA251" s="623">
        <f t="shared" si="125"/>
        <v>3</v>
      </c>
      <c r="AB251" s="10">
        <f t="shared" si="104"/>
        <v>6</v>
      </c>
      <c r="AC251" s="44">
        <f t="shared" si="118"/>
        <v>4</v>
      </c>
      <c r="AD251" s="44">
        <f t="shared" si="118"/>
        <v>5</v>
      </c>
      <c r="AE251" s="44">
        <f t="shared" si="105"/>
        <v>9</v>
      </c>
      <c r="AF251" s="12">
        <f t="shared" si="126"/>
        <v>2</v>
      </c>
      <c r="AG251" s="12">
        <f t="shared" si="127"/>
        <v>4</v>
      </c>
      <c r="AH251" s="10">
        <f t="shared" si="106"/>
        <v>6</v>
      </c>
      <c r="AI251" s="12">
        <f>VLOOKUP($F251,'Guru SertifikaSi'!$C$6:$G$675,'Guru SertifikaSi'!E$3,FALSE)</f>
        <v>2</v>
      </c>
      <c r="AJ251" s="12">
        <f>VLOOKUP($F251,'Guru SertifikaSi'!$C$6:$G$675,'Guru SertifikaSi'!F$3,FALSE)</f>
        <v>1</v>
      </c>
      <c r="AK251" s="10">
        <f t="shared" si="107"/>
        <v>3</v>
      </c>
      <c r="AL251" s="44">
        <f t="shared" si="108"/>
        <v>4</v>
      </c>
      <c r="AM251" s="44">
        <f t="shared" si="108"/>
        <v>5</v>
      </c>
      <c r="AN251" s="11">
        <f t="shared" si="109"/>
        <v>9</v>
      </c>
      <c r="AO251" s="642">
        <v>0</v>
      </c>
      <c r="AP251" s="642">
        <v>0</v>
      </c>
      <c r="AQ251" s="642">
        <v>0</v>
      </c>
      <c r="AR251" s="642">
        <v>0</v>
      </c>
      <c r="AS251" s="642">
        <v>0</v>
      </c>
      <c r="AT251" s="642">
        <v>0</v>
      </c>
      <c r="AU251" s="642">
        <v>0</v>
      </c>
      <c r="AV251" s="642">
        <v>0</v>
      </c>
      <c r="AW251" s="643">
        <v>0</v>
      </c>
      <c r="AX251" s="643">
        <v>0</v>
      </c>
      <c r="AY251" s="642">
        <v>4</v>
      </c>
      <c r="AZ251" s="642">
        <v>5</v>
      </c>
      <c r="BA251" s="642">
        <v>0</v>
      </c>
      <c r="BB251" s="642">
        <v>0</v>
      </c>
      <c r="BC251" s="642">
        <v>0</v>
      </c>
      <c r="BD251" s="642">
        <v>0</v>
      </c>
      <c r="BE251" s="13">
        <f t="shared" si="119"/>
        <v>0</v>
      </c>
      <c r="BF251" s="13">
        <f t="shared" si="119"/>
        <v>0</v>
      </c>
      <c r="BG251" s="10">
        <f t="shared" si="120"/>
        <v>0</v>
      </c>
      <c r="BH251" s="13">
        <f t="shared" si="121"/>
        <v>4</v>
      </c>
      <c r="BI251" s="13">
        <f t="shared" si="121"/>
        <v>5</v>
      </c>
      <c r="BJ251" s="10">
        <f t="shared" si="122"/>
        <v>9</v>
      </c>
      <c r="BK251" s="44">
        <f t="shared" si="123"/>
        <v>4</v>
      </c>
      <c r="BL251" s="44">
        <f t="shared" si="123"/>
        <v>5</v>
      </c>
      <c r="BM251" s="11">
        <f t="shared" si="123"/>
        <v>9</v>
      </c>
      <c r="BN251" s="642">
        <v>0</v>
      </c>
      <c r="BO251" s="642">
        <v>0</v>
      </c>
      <c r="BP251" s="642">
        <v>0</v>
      </c>
      <c r="BQ251" s="642">
        <v>0</v>
      </c>
      <c r="BR251" s="642">
        <v>0</v>
      </c>
      <c r="BS251" s="642">
        <v>0</v>
      </c>
      <c r="BT251" s="642">
        <v>0</v>
      </c>
      <c r="BU251" s="642">
        <v>0</v>
      </c>
      <c r="BV251" s="644">
        <f t="shared" si="124"/>
        <v>0</v>
      </c>
      <c r="BW251" s="644">
        <f t="shared" si="124"/>
        <v>0</v>
      </c>
      <c r="BX251" s="44">
        <f t="shared" si="110"/>
        <v>0</v>
      </c>
      <c r="BY251" s="44">
        <f t="shared" si="110"/>
        <v>0</v>
      </c>
      <c r="BZ251" s="11">
        <f t="shared" si="111"/>
        <v>0</v>
      </c>
      <c r="CA251" s="14">
        <f t="shared" si="112"/>
        <v>4</v>
      </c>
      <c r="CB251" s="14">
        <f t="shared" si="112"/>
        <v>5</v>
      </c>
      <c r="CC251" s="13">
        <f t="shared" si="113"/>
        <v>0</v>
      </c>
      <c r="CD251" s="13">
        <f t="shared" si="113"/>
        <v>0</v>
      </c>
      <c r="CE251" s="13">
        <f t="shared" si="114"/>
        <v>4</v>
      </c>
      <c r="CF251" s="13">
        <f t="shared" si="114"/>
        <v>5</v>
      </c>
      <c r="CG251" s="289">
        <f t="shared" si="115"/>
        <v>9</v>
      </c>
      <c r="CJ251" s="1">
        <v>1</v>
      </c>
      <c r="CK251" s="6">
        <f t="shared" si="128"/>
        <v>3</v>
      </c>
      <c r="CL251" s="6">
        <v>0</v>
      </c>
      <c r="CM251" s="6">
        <v>1</v>
      </c>
      <c r="CN251" s="6">
        <f t="shared" si="129"/>
        <v>4</v>
      </c>
      <c r="CO251" s="6">
        <f t="shared" si="130"/>
        <v>6</v>
      </c>
    </row>
    <row r="252" spans="1:93" ht="15" x14ac:dyDescent="0.25">
      <c r="A252" s="1" t="s">
        <v>1607</v>
      </c>
      <c r="B252" s="6">
        <v>239</v>
      </c>
      <c r="C252" s="9">
        <v>239</v>
      </c>
      <c r="D252" s="641" t="s">
        <v>6</v>
      </c>
      <c r="E252" s="37" t="s">
        <v>29</v>
      </c>
      <c r="F252" s="645">
        <v>20319454</v>
      </c>
      <c r="G252" s="646" t="s">
        <v>507</v>
      </c>
      <c r="H252" s="9" t="s">
        <v>52</v>
      </c>
      <c r="I252" s="642">
        <v>1</v>
      </c>
      <c r="J252" s="642">
        <v>1</v>
      </c>
      <c r="K252" s="642">
        <v>0</v>
      </c>
      <c r="L252" s="642">
        <v>0</v>
      </c>
      <c r="M252" s="642">
        <v>1</v>
      </c>
      <c r="N252" s="642">
        <v>1</v>
      </c>
      <c r="O252" s="642">
        <v>1</v>
      </c>
      <c r="P252" s="642">
        <v>2</v>
      </c>
      <c r="Q252" s="14">
        <f t="shared" si="116"/>
        <v>3</v>
      </c>
      <c r="R252" s="14">
        <f t="shared" si="116"/>
        <v>4</v>
      </c>
      <c r="S252" s="10">
        <f t="shared" si="117"/>
        <v>7</v>
      </c>
      <c r="T252" s="642">
        <v>0</v>
      </c>
      <c r="U252" s="642">
        <v>0</v>
      </c>
      <c r="V252" s="642">
        <v>0</v>
      </c>
      <c r="W252" s="642">
        <v>0</v>
      </c>
      <c r="X252" s="642">
        <v>0</v>
      </c>
      <c r="Y252" s="642">
        <v>2</v>
      </c>
      <c r="Z252" s="623">
        <f t="shared" si="125"/>
        <v>0</v>
      </c>
      <c r="AA252" s="623">
        <f t="shared" si="125"/>
        <v>2</v>
      </c>
      <c r="AB252" s="10">
        <f t="shared" si="104"/>
        <v>2</v>
      </c>
      <c r="AC252" s="44">
        <f t="shared" si="118"/>
        <v>3</v>
      </c>
      <c r="AD252" s="44">
        <f t="shared" si="118"/>
        <v>6</v>
      </c>
      <c r="AE252" s="44">
        <f t="shared" si="105"/>
        <v>9</v>
      </c>
      <c r="AF252" s="12">
        <f t="shared" si="126"/>
        <v>0</v>
      </c>
      <c r="AG252" s="12">
        <f t="shared" si="127"/>
        <v>5</v>
      </c>
      <c r="AH252" s="10">
        <f t="shared" si="106"/>
        <v>5</v>
      </c>
      <c r="AI252" s="12">
        <f>VLOOKUP($F252,'Guru SertifikaSi'!$C$6:$G$675,'Guru SertifikaSi'!E$3,FALSE)</f>
        <v>3</v>
      </c>
      <c r="AJ252" s="12">
        <f>VLOOKUP($F252,'Guru SertifikaSi'!$C$6:$G$675,'Guru SertifikaSi'!F$3,FALSE)</f>
        <v>1</v>
      </c>
      <c r="AK252" s="10">
        <f t="shared" si="107"/>
        <v>4</v>
      </c>
      <c r="AL252" s="44">
        <f t="shared" si="108"/>
        <v>3</v>
      </c>
      <c r="AM252" s="44">
        <f t="shared" si="108"/>
        <v>6</v>
      </c>
      <c r="AN252" s="11">
        <f t="shared" si="109"/>
        <v>9</v>
      </c>
      <c r="AO252" s="642">
        <v>0</v>
      </c>
      <c r="AP252" s="642">
        <v>0</v>
      </c>
      <c r="AQ252" s="642">
        <v>0</v>
      </c>
      <c r="AR252" s="642">
        <v>0</v>
      </c>
      <c r="AS252" s="642">
        <v>0</v>
      </c>
      <c r="AT252" s="642">
        <v>0</v>
      </c>
      <c r="AU252" s="642">
        <v>0</v>
      </c>
      <c r="AV252" s="642">
        <v>0</v>
      </c>
      <c r="AW252" s="643">
        <v>0</v>
      </c>
      <c r="AX252" s="643">
        <v>0</v>
      </c>
      <c r="AY252" s="642">
        <v>3</v>
      </c>
      <c r="AZ252" s="642">
        <v>6</v>
      </c>
      <c r="BA252" s="642">
        <v>0</v>
      </c>
      <c r="BB252" s="642">
        <v>0</v>
      </c>
      <c r="BC252" s="642">
        <v>0</v>
      </c>
      <c r="BD252" s="642">
        <v>0</v>
      </c>
      <c r="BE252" s="13">
        <f t="shared" si="119"/>
        <v>0</v>
      </c>
      <c r="BF252" s="13">
        <f t="shared" si="119"/>
        <v>0</v>
      </c>
      <c r="BG252" s="10">
        <f t="shared" si="120"/>
        <v>0</v>
      </c>
      <c r="BH252" s="13">
        <f t="shared" si="121"/>
        <v>3</v>
      </c>
      <c r="BI252" s="13">
        <f t="shared" si="121"/>
        <v>6</v>
      </c>
      <c r="BJ252" s="10">
        <f t="shared" si="122"/>
        <v>9</v>
      </c>
      <c r="BK252" s="44">
        <f t="shared" si="123"/>
        <v>3</v>
      </c>
      <c r="BL252" s="44">
        <f t="shared" si="123"/>
        <v>6</v>
      </c>
      <c r="BM252" s="11">
        <f t="shared" si="123"/>
        <v>9</v>
      </c>
      <c r="BN252" s="642">
        <v>0</v>
      </c>
      <c r="BO252" s="642">
        <v>0</v>
      </c>
      <c r="BP252" s="642">
        <v>0</v>
      </c>
      <c r="BQ252" s="642">
        <v>0</v>
      </c>
      <c r="BR252" s="642">
        <v>0</v>
      </c>
      <c r="BS252" s="642">
        <v>0</v>
      </c>
      <c r="BT252" s="642">
        <v>1</v>
      </c>
      <c r="BU252" s="642">
        <v>1</v>
      </c>
      <c r="BV252" s="644">
        <f t="shared" si="124"/>
        <v>1</v>
      </c>
      <c r="BW252" s="644">
        <f t="shared" si="124"/>
        <v>1</v>
      </c>
      <c r="BX252" s="44">
        <f t="shared" si="110"/>
        <v>1</v>
      </c>
      <c r="BY252" s="44">
        <f t="shared" si="110"/>
        <v>1</v>
      </c>
      <c r="BZ252" s="11">
        <f t="shared" si="111"/>
        <v>2</v>
      </c>
      <c r="CA252" s="14">
        <f t="shared" si="112"/>
        <v>3</v>
      </c>
      <c r="CB252" s="14">
        <f t="shared" si="112"/>
        <v>6</v>
      </c>
      <c r="CC252" s="13">
        <f t="shared" si="113"/>
        <v>1</v>
      </c>
      <c r="CD252" s="13">
        <f t="shared" si="113"/>
        <v>1</v>
      </c>
      <c r="CE252" s="13">
        <f t="shared" si="114"/>
        <v>4</v>
      </c>
      <c r="CF252" s="13">
        <f t="shared" si="114"/>
        <v>7</v>
      </c>
      <c r="CG252" s="289">
        <f t="shared" si="115"/>
        <v>11</v>
      </c>
      <c r="CJ252" s="1">
        <v>1</v>
      </c>
      <c r="CK252" s="6">
        <f t="shared" si="128"/>
        <v>3</v>
      </c>
      <c r="CL252" s="6">
        <v>0</v>
      </c>
      <c r="CM252" s="6">
        <v>1</v>
      </c>
      <c r="CN252" s="6">
        <f t="shared" si="129"/>
        <v>3</v>
      </c>
      <c r="CO252" s="6">
        <f t="shared" si="130"/>
        <v>7</v>
      </c>
    </row>
    <row r="253" spans="1:93" ht="15" x14ac:dyDescent="0.25">
      <c r="A253" s="1" t="s">
        <v>1608</v>
      </c>
      <c r="B253" s="6">
        <v>240</v>
      </c>
      <c r="C253" s="9">
        <v>240</v>
      </c>
      <c r="D253" s="641" t="s">
        <v>6</v>
      </c>
      <c r="E253" s="37" t="s">
        <v>29</v>
      </c>
      <c r="F253" s="645">
        <v>20319453</v>
      </c>
      <c r="G253" s="646" t="s">
        <v>508</v>
      </c>
      <c r="H253" s="9" t="s">
        <v>52</v>
      </c>
      <c r="I253" s="642">
        <v>0</v>
      </c>
      <c r="J253" s="642">
        <v>0</v>
      </c>
      <c r="K253" s="642">
        <v>0</v>
      </c>
      <c r="L253" s="642">
        <v>0</v>
      </c>
      <c r="M253" s="642">
        <v>0</v>
      </c>
      <c r="N253" s="642">
        <v>2</v>
      </c>
      <c r="O253" s="642">
        <v>0</v>
      </c>
      <c r="P253" s="642">
        <v>3</v>
      </c>
      <c r="Q253" s="14">
        <f t="shared" si="116"/>
        <v>0</v>
      </c>
      <c r="R253" s="14">
        <f t="shared" si="116"/>
        <v>5</v>
      </c>
      <c r="S253" s="10">
        <f t="shared" si="117"/>
        <v>5</v>
      </c>
      <c r="T253" s="642">
        <v>0</v>
      </c>
      <c r="U253" s="642">
        <v>0</v>
      </c>
      <c r="V253" s="642">
        <v>1</v>
      </c>
      <c r="W253" s="642">
        <v>0</v>
      </c>
      <c r="X253" s="642">
        <v>1</v>
      </c>
      <c r="Y253" s="642">
        <v>1</v>
      </c>
      <c r="Z253" s="623">
        <f t="shared" si="125"/>
        <v>2</v>
      </c>
      <c r="AA253" s="623">
        <f t="shared" si="125"/>
        <v>1</v>
      </c>
      <c r="AB253" s="10">
        <f t="shared" si="104"/>
        <v>3</v>
      </c>
      <c r="AC253" s="44">
        <f t="shared" si="118"/>
        <v>2</v>
      </c>
      <c r="AD253" s="44">
        <f t="shared" si="118"/>
        <v>6</v>
      </c>
      <c r="AE253" s="44">
        <f t="shared" si="105"/>
        <v>8</v>
      </c>
      <c r="AF253" s="12">
        <f t="shared" si="126"/>
        <v>1</v>
      </c>
      <c r="AG253" s="12">
        <f t="shared" si="127"/>
        <v>2</v>
      </c>
      <c r="AH253" s="10">
        <f t="shared" si="106"/>
        <v>3</v>
      </c>
      <c r="AI253" s="12">
        <f>VLOOKUP($F253,'Guru SertifikaSi'!$C$6:$G$675,'Guru SertifikaSi'!E$3,FALSE)</f>
        <v>1</v>
      </c>
      <c r="AJ253" s="12">
        <f>VLOOKUP($F253,'Guru SertifikaSi'!$C$6:$G$675,'Guru SertifikaSi'!F$3,FALSE)</f>
        <v>4</v>
      </c>
      <c r="AK253" s="10">
        <f t="shared" si="107"/>
        <v>5</v>
      </c>
      <c r="AL253" s="44">
        <f t="shared" si="108"/>
        <v>2</v>
      </c>
      <c r="AM253" s="44">
        <f t="shared" si="108"/>
        <v>6</v>
      </c>
      <c r="AN253" s="11">
        <f t="shared" si="109"/>
        <v>8</v>
      </c>
      <c r="AO253" s="642">
        <v>1</v>
      </c>
      <c r="AP253" s="642">
        <v>0</v>
      </c>
      <c r="AQ253" s="642">
        <v>0</v>
      </c>
      <c r="AR253" s="642">
        <v>0</v>
      </c>
      <c r="AS253" s="642">
        <v>1</v>
      </c>
      <c r="AT253" s="642">
        <v>0</v>
      </c>
      <c r="AU253" s="642">
        <v>0</v>
      </c>
      <c r="AV253" s="642">
        <v>0</v>
      </c>
      <c r="AW253" s="643">
        <v>0</v>
      </c>
      <c r="AX253" s="643">
        <v>0</v>
      </c>
      <c r="AY253" s="642">
        <v>0</v>
      </c>
      <c r="AZ253" s="642">
        <v>6</v>
      </c>
      <c r="BA253" s="642">
        <v>0</v>
      </c>
      <c r="BB253" s="642">
        <v>0</v>
      </c>
      <c r="BC253" s="642">
        <v>0</v>
      </c>
      <c r="BD253" s="642">
        <v>0</v>
      </c>
      <c r="BE253" s="13">
        <f t="shared" si="119"/>
        <v>2</v>
      </c>
      <c r="BF253" s="13">
        <f t="shared" si="119"/>
        <v>0</v>
      </c>
      <c r="BG253" s="10">
        <f t="shared" si="120"/>
        <v>2</v>
      </c>
      <c r="BH253" s="13">
        <f t="shared" si="121"/>
        <v>0</v>
      </c>
      <c r="BI253" s="13">
        <f t="shared" si="121"/>
        <v>6</v>
      </c>
      <c r="BJ253" s="10">
        <f t="shared" si="122"/>
        <v>6</v>
      </c>
      <c r="BK253" s="44">
        <f t="shared" si="123"/>
        <v>2</v>
      </c>
      <c r="BL253" s="44">
        <f t="shared" si="123"/>
        <v>6</v>
      </c>
      <c r="BM253" s="11">
        <f t="shared" si="123"/>
        <v>8</v>
      </c>
      <c r="BN253" s="642">
        <v>0</v>
      </c>
      <c r="BO253" s="642">
        <v>0</v>
      </c>
      <c r="BP253" s="642">
        <v>0</v>
      </c>
      <c r="BQ253" s="642">
        <v>0</v>
      </c>
      <c r="BR253" s="642">
        <v>0</v>
      </c>
      <c r="BS253" s="642">
        <v>0</v>
      </c>
      <c r="BT253" s="642">
        <v>0</v>
      </c>
      <c r="BU253" s="642">
        <v>1</v>
      </c>
      <c r="BV253" s="644">
        <f t="shared" si="124"/>
        <v>0</v>
      </c>
      <c r="BW253" s="644">
        <f t="shared" si="124"/>
        <v>1</v>
      </c>
      <c r="BX253" s="44">
        <f t="shared" si="110"/>
        <v>0</v>
      </c>
      <c r="BY253" s="44">
        <f t="shared" si="110"/>
        <v>1</v>
      </c>
      <c r="BZ253" s="11">
        <f t="shared" si="111"/>
        <v>1</v>
      </c>
      <c r="CA253" s="14">
        <f t="shared" si="112"/>
        <v>2</v>
      </c>
      <c r="CB253" s="14">
        <f t="shared" si="112"/>
        <v>6</v>
      </c>
      <c r="CC253" s="13">
        <f t="shared" si="113"/>
        <v>0</v>
      </c>
      <c r="CD253" s="13">
        <f t="shared" si="113"/>
        <v>1</v>
      </c>
      <c r="CE253" s="13">
        <f t="shared" si="114"/>
        <v>2</v>
      </c>
      <c r="CF253" s="13">
        <f t="shared" si="114"/>
        <v>7</v>
      </c>
      <c r="CG253" s="289">
        <f t="shared" si="115"/>
        <v>9</v>
      </c>
      <c r="CJ253" s="1">
        <v>1</v>
      </c>
      <c r="CK253" s="6">
        <f t="shared" si="128"/>
        <v>4</v>
      </c>
      <c r="CL253" s="6">
        <v>0</v>
      </c>
      <c r="CM253" s="6">
        <v>1</v>
      </c>
      <c r="CN253" s="6">
        <f t="shared" si="129"/>
        <v>0</v>
      </c>
      <c r="CO253" s="6">
        <f t="shared" si="130"/>
        <v>7</v>
      </c>
    </row>
    <row r="254" spans="1:93" ht="15" x14ac:dyDescent="0.25">
      <c r="A254" s="1" t="s">
        <v>1609</v>
      </c>
      <c r="B254" s="6">
        <v>241</v>
      </c>
      <c r="C254" s="9">
        <v>241</v>
      </c>
      <c r="D254" s="641" t="s">
        <v>6</v>
      </c>
      <c r="E254" s="37" t="s">
        <v>29</v>
      </c>
      <c r="F254" s="645">
        <v>20319464</v>
      </c>
      <c r="G254" s="646" t="s">
        <v>509</v>
      </c>
      <c r="H254" s="9" t="s">
        <v>52</v>
      </c>
      <c r="I254" s="642">
        <v>0</v>
      </c>
      <c r="J254" s="642">
        <v>0</v>
      </c>
      <c r="K254" s="642">
        <v>0</v>
      </c>
      <c r="L254" s="642">
        <v>0</v>
      </c>
      <c r="M254" s="642">
        <v>0</v>
      </c>
      <c r="N254" s="642">
        <v>2</v>
      </c>
      <c r="O254" s="642">
        <v>1</v>
      </c>
      <c r="P254" s="642">
        <v>1</v>
      </c>
      <c r="Q254" s="14">
        <f t="shared" si="116"/>
        <v>1</v>
      </c>
      <c r="R254" s="14">
        <f t="shared" si="116"/>
        <v>3</v>
      </c>
      <c r="S254" s="10">
        <f t="shared" si="117"/>
        <v>4</v>
      </c>
      <c r="T254" s="642">
        <v>0</v>
      </c>
      <c r="U254" s="642">
        <v>0</v>
      </c>
      <c r="V254" s="642">
        <v>0</v>
      </c>
      <c r="W254" s="642">
        <v>2</v>
      </c>
      <c r="X254" s="642">
        <v>1</v>
      </c>
      <c r="Y254" s="642">
        <v>1</v>
      </c>
      <c r="Z254" s="623">
        <f t="shared" si="125"/>
        <v>1</v>
      </c>
      <c r="AA254" s="623">
        <f t="shared" si="125"/>
        <v>3</v>
      </c>
      <c r="AB254" s="10">
        <f t="shared" si="104"/>
        <v>4</v>
      </c>
      <c r="AC254" s="44">
        <f t="shared" si="118"/>
        <v>2</v>
      </c>
      <c r="AD254" s="44">
        <f t="shared" si="118"/>
        <v>6</v>
      </c>
      <c r="AE254" s="44">
        <f t="shared" si="105"/>
        <v>8</v>
      </c>
      <c r="AF254" s="12">
        <f t="shared" si="126"/>
        <v>1</v>
      </c>
      <c r="AG254" s="12">
        <f t="shared" si="127"/>
        <v>3</v>
      </c>
      <c r="AH254" s="10">
        <f t="shared" si="106"/>
        <v>4</v>
      </c>
      <c r="AI254" s="12">
        <f>VLOOKUP($F254,'Guru SertifikaSi'!$C$6:$G$675,'Guru SertifikaSi'!E$3,FALSE)</f>
        <v>1</v>
      </c>
      <c r="AJ254" s="12">
        <f>VLOOKUP($F254,'Guru SertifikaSi'!$C$6:$G$675,'Guru SertifikaSi'!F$3,FALSE)</f>
        <v>3</v>
      </c>
      <c r="AK254" s="10">
        <f t="shared" si="107"/>
        <v>4</v>
      </c>
      <c r="AL254" s="44">
        <f t="shared" si="108"/>
        <v>2</v>
      </c>
      <c r="AM254" s="44">
        <f t="shared" si="108"/>
        <v>6</v>
      </c>
      <c r="AN254" s="11">
        <f t="shared" si="109"/>
        <v>8</v>
      </c>
      <c r="AO254" s="642">
        <v>0</v>
      </c>
      <c r="AP254" s="642">
        <v>0</v>
      </c>
      <c r="AQ254" s="642">
        <v>0</v>
      </c>
      <c r="AR254" s="642">
        <v>0</v>
      </c>
      <c r="AS254" s="642">
        <v>0</v>
      </c>
      <c r="AT254" s="642">
        <v>0</v>
      </c>
      <c r="AU254" s="642">
        <v>0</v>
      </c>
      <c r="AV254" s="642">
        <v>0</v>
      </c>
      <c r="AW254" s="643">
        <v>0</v>
      </c>
      <c r="AX254" s="643">
        <v>0</v>
      </c>
      <c r="AY254" s="642">
        <v>2</v>
      </c>
      <c r="AZ254" s="642">
        <v>6</v>
      </c>
      <c r="BA254" s="642">
        <v>0</v>
      </c>
      <c r="BB254" s="642">
        <v>0</v>
      </c>
      <c r="BC254" s="642">
        <v>0</v>
      </c>
      <c r="BD254" s="642">
        <v>0</v>
      </c>
      <c r="BE254" s="13">
        <f t="shared" si="119"/>
        <v>0</v>
      </c>
      <c r="BF254" s="13">
        <f t="shared" si="119"/>
        <v>0</v>
      </c>
      <c r="BG254" s="10">
        <f t="shared" si="120"/>
        <v>0</v>
      </c>
      <c r="BH254" s="13">
        <f t="shared" si="121"/>
        <v>2</v>
      </c>
      <c r="BI254" s="13">
        <f t="shared" si="121"/>
        <v>6</v>
      </c>
      <c r="BJ254" s="10">
        <f t="shared" si="122"/>
        <v>8</v>
      </c>
      <c r="BK254" s="44">
        <f t="shared" si="123"/>
        <v>2</v>
      </c>
      <c r="BL254" s="44">
        <f t="shared" si="123"/>
        <v>6</v>
      </c>
      <c r="BM254" s="11">
        <f t="shared" si="123"/>
        <v>8</v>
      </c>
      <c r="BN254" s="642">
        <v>0</v>
      </c>
      <c r="BO254" s="642">
        <v>0</v>
      </c>
      <c r="BP254" s="642">
        <v>0</v>
      </c>
      <c r="BQ254" s="642">
        <v>0</v>
      </c>
      <c r="BR254" s="642">
        <v>0</v>
      </c>
      <c r="BS254" s="642">
        <v>0</v>
      </c>
      <c r="BT254" s="642">
        <v>2</v>
      </c>
      <c r="BU254" s="642">
        <v>0</v>
      </c>
      <c r="BV254" s="644">
        <f t="shared" si="124"/>
        <v>2</v>
      </c>
      <c r="BW254" s="644">
        <f t="shared" si="124"/>
        <v>0</v>
      </c>
      <c r="BX254" s="44">
        <f t="shared" si="110"/>
        <v>2</v>
      </c>
      <c r="BY254" s="44">
        <f t="shared" si="110"/>
        <v>0</v>
      </c>
      <c r="BZ254" s="11">
        <f t="shared" si="111"/>
        <v>2</v>
      </c>
      <c r="CA254" s="14">
        <f t="shared" si="112"/>
        <v>2</v>
      </c>
      <c r="CB254" s="14">
        <f t="shared" si="112"/>
        <v>6</v>
      </c>
      <c r="CC254" s="13">
        <f t="shared" si="113"/>
        <v>2</v>
      </c>
      <c r="CD254" s="13">
        <f t="shared" si="113"/>
        <v>0</v>
      </c>
      <c r="CE254" s="13">
        <f t="shared" si="114"/>
        <v>4</v>
      </c>
      <c r="CF254" s="13">
        <f t="shared" si="114"/>
        <v>6</v>
      </c>
      <c r="CG254" s="289">
        <f t="shared" si="115"/>
        <v>10</v>
      </c>
      <c r="CJ254" s="1">
        <v>0</v>
      </c>
      <c r="CK254" s="6">
        <f t="shared" si="128"/>
        <v>1</v>
      </c>
      <c r="CL254" s="6">
        <v>0</v>
      </c>
      <c r="CM254" s="6">
        <v>0</v>
      </c>
      <c r="CN254" s="6">
        <f t="shared" si="129"/>
        <v>2</v>
      </c>
      <c r="CO254" s="6">
        <f t="shared" si="130"/>
        <v>6</v>
      </c>
    </row>
    <row r="255" spans="1:93" ht="15" x14ac:dyDescent="0.25">
      <c r="A255" s="1" t="s">
        <v>1610</v>
      </c>
      <c r="B255" s="6">
        <v>242</v>
      </c>
      <c r="C255" s="9">
        <v>242</v>
      </c>
      <c r="D255" s="641" t="s">
        <v>6</v>
      </c>
      <c r="E255" s="37" t="s">
        <v>29</v>
      </c>
      <c r="F255" s="645">
        <v>20319448</v>
      </c>
      <c r="G255" s="646" t="s">
        <v>510</v>
      </c>
      <c r="H255" s="9" t="s">
        <v>52</v>
      </c>
      <c r="I255" s="642">
        <v>0</v>
      </c>
      <c r="J255" s="642">
        <v>0</v>
      </c>
      <c r="K255" s="642">
        <v>0</v>
      </c>
      <c r="L255" s="642">
        <v>1</v>
      </c>
      <c r="M255" s="642">
        <v>0</v>
      </c>
      <c r="N255" s="642">
        <v>1</v>
      </c>
      <c r="O255" s="642">
        <v>1</v>
      </c>
      <c r="P255" s="642">
        <v>3</v>
      </c>
      <c r="Q255" s="14">
        <f t="shared" si="116"/>
        <v>1</v>
      </c>
      <c r="R255" s="14">
        <f t="shared" si="116"/>
        <v>5</v>
      </c>
      <c r="S255" s="10">
        <f t="shared" si="117"/>
        <v>6</v>
      </c>
      <c r="T255" s="642">
        <v>0</v>
      </c>
      <c r="U255" s="642">
        <v>0</v>
      </c>
      <c r="V255" s="642">
        <v>0</v>
      </c>
      <c r="W255" s="642">
        <v>2</v>
      </c>
      <c r="X255" s="642">
        <v>0</v>
      </c>
      <c r="Y255" s="642">
        <v>0</v>
      </c>
      <c r="Z255" s="623">
        <f t="shared" si="125"/>
        <v>0</v>
      </c>
      <c r="AA255" s="623">
        <f t="shared" si="125"/>
        <v>2</v>
      </c>
      <c r="AB255" s="10">
        <f t="shared" si="104"/>
        <v>2</v>
      </c>
      <c r="AC255" s="44">
        <f t="shared" si="118"/>
        <v>1</v>
      </c>
      <c r="AD255" s="44">
        <f t="shared" si="118"/>
        <v>7</v>
      </c>
      <c r="AE255" s="44">
        <f t="shared" si="105"/>
        <v>8</v>
      </c>
      <c r="AF255" s="12">
        <f t="shared" si="126"/>
        <v>0</v>
      </c>
      <c r="AG255" s="12">
        <f t="shared" si="127"/>
        <v>3</v>
      </c>
      <c r="AH255" s="10">
        <f t="shared" si="106"/>
        <v>3</v>
      </c>
      <c r="AI255" s="12">
        <f>VLOOKUP($F255,'Guru SertifikaSi'!$C$6:$G$675,'Guru SertifikaSi'!E$3,FALSE)</f>
        <v>1</v>
      </c>
      <c r="AJ255" s="12">
        <f>VLOOKUP($F255,'Guru SertifikaSi'!$C$6:$G$675,'Guru SertifikaSi'!F$3,FALSE)</f>
        <v>4</v>
      </c>
      <c r="AK255" s="10">
        <f t="shared" si="107"/>
        <v>5</v>
      </c>
      <c r="AL255" s="44">
        <f t="shared" si="108"/>
        <v>1</v>
      </c>
      <c r="AM255" s="44">
        <f t="shared" si="108"/>
        <v>7</v>
      </c>
      <c r="AN255" s="11">
        <f t="shared" si="109"/>
        <v>8</v>
      </c>
      <c r="AO255" s="642">
        <v>0</v>
      </c>
      <c r="AP255" s="642">
        <v>0</v>
      </c>
      <c r="AQ255" s="642">
        <v>0</v>
      </c>
      <c r="AR255" s="642">
        <v>0</v>
      </c>
      <c r="AS255" s="642">
        <v>0</v>
      </c>
      <c r="AT255" s="642">
        <v>0</v>
      </c>
      <c r="AU255" s="642">
        <v>0</v>
      </c>
      <c r="AV255" s="642">
        <v>0</v>
      </c>
      <c r="AW255" s="643">
        <v>0</v>
      </c>
      <c r="AX255" s="643">
        <v>0</v>
      </c>
      <c r="AY255" s="642">
        <v>1</v>
      </c>
      <c r="AZ255" s="642">
        <v>7</v>
      </c>
      <c r="BA255" s="642">
        <v>0</v>
      </c>
      <c r="BB255" s="642">
        <v>0</v>
      </c>
      <c r="BC255" s="642">
        <v>0</v>
      </c>
      <c r="BD255" s="642">
        <v>0</v>
      </c>
      <c r="BE255" s="13">
        <f t="shared" si="119"/>
        <v>0</v>
      </c>
      <c r="BF255" s="13">
        <f t="shared" si="119"/>
        <v>0</v>
      </c>
      <c r="BG255" s="10">
        <f t="shared" si="120"/>
        <v>0</v>
      </c>
      <c r="BH255" s="13">
        <f t="shared" si="121"/>
        <v>1</v>
      </c>
      <c r="BI255" s="13">
        <f t="shared" si="121"/>
        <v>7</v>
      </c>
      <c r="BJ255" s="10">
        <f t="shared" si="122"/>
        <v>8</v>
      </c>
      <c r="BK255" s="44">
        <f t="shared" si="123"/>
        <v>1</v>
      </c>
      <c r="BL255" s="44">
        <f t="shared" si="123"/>
        <v>7</v>
      </c>
      <c r="BM255" s="11">
        <f t="shared" si="123"/>
        <v>8</v>
      </c>
      <c r="BN255" s="642">
        <v>0</v>
      </c>
      <c r="BO255" s="642">
        <v>0</v>
      </c>
      <c r="BP255" s="642">
        <v>0</v>
      </c>
      <c r="BQ255" s="642">
        <v>0</v>
      </c>
      <c r="BR255" s="642">
        <v>1</v>
      </c>
      <c r="BS255" s="642">
        <v>0</v>
      </c>
      <c r="BT255" s="642">
        <v>0</v>
      </c>
      <c r="BU255" s="642">
        <v>0</v>
      </c>
      <c r="BV255" s="644">
        <f t="shared" si="124"/>
        <v>1</v>
      </c>
      <c r="BW255" s="644">
        <f t="shared" si="124"/>
        <v>0</v>
      </c>
      <c r="BX255" s="44">
        <f t="shared" si="110"/>
        <v>1</v>
      </c>
      <c r="BY255" s="44">
        <f t="shared" si="110"/>
        <v>0</v>
      </c>
      <c r="BZ255" s="11">
        <f t="shared" si="111"/>
        <v>1</v>
      </c>
      <c r="CA255" s="14">
        <f t="shared" si="112"/>
        <v>1</v>
      </c>
      <c r="CB255" s="14">
        <f t="shared" si="112"/>
        <v>7</v>
      </c>
      <c r="CC255" s="13">
        <f t="shared" si="113"/>
        <v>1</v>
      </c>
      <c r="CD255" s="13">
        <f t="shared" si="113"/>
        <v>0</v>
      </c>
      <c r="CE255" s="13">
        <f t="shared" si="114"/>
        <v>2</v>
      </c>
      <c r="CF255" s="13">
        <f t="shared" si="114"/>
        <v>7</v>
      </c>
      <c r="CG255" s="289">
        <f t="shared" si="115"/>
        <v>9</v>
      </c>
      <c r="CJ255" s="1">
        <v>1</v>
      </c>
      <c r="CK255" s="6">
        <f t="shared" si="128"/>
        <v>4</v>
      </c>
      <c r="CL255" s="6">
        <v>0</v>
      </c>
      <c r="CM255" s="6">
        <v>1</v>
      </c>
      <c r="CN255" s="6">
        <f t="shared" si="129"/>
        <v>1</v>
      </c>
      <c r="CO255" s="6">
        <f t="shared" si="130"/>
        <v>8</v>
      </c>
    </row>
    <row r="256" spans="1:93" ht="15" x14ac:dyDescent="0.25">
      <c r="A256" s="1" t="s">
        <v>1611</v>
      </c>
      <c r="B256" s="6">
        <v>243</v>
      </c>
      <c r="C256" s="9">
        <v>243</v>
      </c>
      <c r="D256" s="641" t="s">
        <v>6</v>
      </c>
      <c r="E256" s="37" t="s">
        <v>29</v>
      </c>
      <c r="F256" s="645">
        <v>20340306</v>
      </c>
      <c r="G256" s="646" t="s">
        <v>511</v>
      </c>
      <c r="H256" s="9" t="s">
        <v>52</v>
      </c>
      <c r="I256" s="642">
        <v>0</v>
      </c>
      <c r="J256" s="642">
        <v>0</v>
      </c>
      <c r="K256" s="642">
        <v>0</v>
      </c>
      <c r="L256" s="642">
        <v>0</v>
      </c>
      <c r="M256" s="642">
        <v>0</v>
      </c>
      <c r="N256" s="642">
        <v>3</v>
      </c>
      <c r="O256" s="642">
        <v>2</v>
      </c>
      <c r="P256" s="642">
        <v>3</v>
      </c>
      <c r="Q256" s="14">
        <f t="shared" si="116"/>
        <v>2</v>
      </c>
      <c r="R256" s="14">
        <f t="shared" si="116"/>
        <v>6</v>
      </c>
      <c r="S256" s="10">
        <f t="shared" si="117"/>
        <v>8</v>
      </c>
      <c r="T256" s="642">
        <v>0</v>
      </c>
      <c r="U256" s="642">
        <v>0</v>
      </c>
      <c r="V256" s="642">
        <v>0</v>
      </c>
      <c r="W256" s="642">
        <v>1</v>
      </c>
      <c r="X256" s="642">
        <v>0</v>
      </c>
      <c r="Y256" s="642">
        <v>2</v>
      </c>
      <c r="Z256" s="623">
        <f t="shared" si="125"/>
        <v>0</v>
      </c>
      <c r="AA256" s="623">
        <f t="shared" si="125"/>
        <v>3</v>
      </c>
      <c r="AB256" s="10">
        <f t="shared" si="104"/>
        <v>3</v>
      </c>
      <c r="AC256" s="44">
        <f t="shared" si="118"/>
        <v>2</v>
      </c>
      <c r="AD256" s="44">
        <f t="shared" si="118"/>
        <v>9</v>
      </c>
      <c r="AE256" s="44">
        <f t="shared" si="105"/>
        <v>11</v>
      </c>
      <c r="AF256" s="12">
        <f t="shared" si="126"/>
        <v>0</v>
      </c>
      <c r="AG256" s="12">
        <f t="shared" si="127"/>
        <v>3</v>
      </c>
      <c r="AH256" s="10">
        <f t="shared" si="106"/>
        <v>3</v>
      </c>
      <c r="AI256" s="12">
        <f>VLOOKUP($F256,'Guru SertifikaSi'!$C$6:$G$675,'Guru SertifikaSi'!E$3,FALSE)</f>
        <v>2</v>
      </c>
      <c r="AJ256" s="12">
        <f>VLOOKUP($F256,'Guru SertifikaSi'!$C$6:$G$675,'Guru SertifikaSi'!F$3,FALSE)</f>
        <v>6</v>
      </c>
      <c r="AK256" s="10">
        <f t="shared" si="107"/>
        <v>8</v>
      </c>
      <c r="AL256" s="44">
        <f t="shared" si="108"/>
        <v>2</v>
      </c>
      <c r="AM256" s="44">
        <f t="shared" si="108"/>
        <v>9</v>
      </c>
      <c r="AN256" s="11">
        <f t="shared" si="109"/>
        <v>11</v>
      </c>
      <c r="AO256" s="642">
        <v>0</v>
      </c>
      <c r="AP256" s="642">
        <v>0</v>
      </c>
      <c r="AQ256" s="642">
        <v>0</v>
      </c>
      <c r="AR256" s="642">
        <v>0</v>
      </c>
      <c r="AS256" s="642">
        <v>0</v>
      </c>
      <c r="AT256" s="642">
        <v>0</v>
      </c>
      <c r="AU256" s="642">
        <v>0</v>
      </c>
      <c r="AV256" s="642">
        <v>0</v>
      </c>
      <c r="AW256" s="643">
        <v>0</v>
      </c>
      <c r="AX256" s="643">
        <v>0</v>
      </c>
      <c r="AY256" s="642">
        <v>2</v>
      </c>
      <c r="AZ256" s="642">
        <v>9</v>
      </c>
      <c r="BA256" s="642">
        <v>0</v>
      </c>
      <c r="BB256" s="642">
        <v>0</v>
      </c>
      <c r="BC256" s="642">
        <v>0</v>
      </c>
      <c r="BD256" s="642">
        <v>0</v>
      </c>
      <c r="BE256" s="13">
        <f t="shared" si="119"/>
        <v>0</v>
      </c>
      <c r="BF256" s="13">
        <f t="shared" si="119"/>
        <v>0</v>
      </c>
      <c r="BG256" s="10">
        <f t="shared" si="120"/>
        <v>0</v>
      </c>
      <c r="BH256" s="13">
        <f t="shared" si="121"/>
        <v>2</v>
      </c>
      <c r="BI256" s="13">
        <f t="shared" si="121"/>
        <v>9</v>
      </c>
      <c r="BJ256" s="10">
        <f t="shared" si="122"/>
        <v>11</v>
      </c>
      <c r="BK256" s="44">
        <f t="shared" si="123"/>
        <v>2</v>
      </c>
      <c r="BL256" s="44">
        <f t="shared" si="123"/>
        <v>9</v>
      </c>
      <c r="BM256" s="11">
        <f t="shared" si="123"/>
        <v>11</v>
      </c>
      <c r="BN256" s="642">
        <v>0</v>
      </c>
      <c r="BO256" s="642">
        <v>1</v>
      </c>
      <c r="BP256" s="642">
        <v>0</v>
      </c>
      <c r="BQ256" s="642">
        <v>0</v>
      </c>
      <c r="BR256" s="642">
        <v>0</v>
      </c>
      <c r="BS256" s="642">
        <v>0</v>
      </c>
      <c r="BT256" s="642">
        <v>1</v>
      </c>
      <c r="BU256" s="642">
        <v>0</v>
      </c>
      <c r="BV256" s="644">
        <f t="shared" si="124"/>
        <v>1</v>
      </c>
      <c r="BW256" s="644">
        <f t="shared" si="124"/>
        <v>0</v>
      </c>
      <c r="BX256" s="44">
        <f t="shared" si="110"/>
        <v>1</v>
      </c>
      <c r="BY256" s="44">
        <f t="shared" si="110"/>
        <v>1</v>
      </c>
      <c r="BZ256" s="11">
        <f t="shared" si="111"/>
        <v>2</v>
      </c>
      <c r="CA256" s="14">
        <f t="shared" si="112"/>
        <v>2</v>
      </c>
      <c r="CB256" s="14">
        <f t="shared" si="112"/>
        <v>9</v>
      </c>
      <c r="CC256" s="13">
        <f t="shared" si="113"/>
        <v>1</v>
      </c>
      <c r="CD256" s="13">
        <f t="shared" si="113"/>
        <v>1</v>
      </c>
      <c r="CE256" s="13">
        <f t="shared" si="114"/>
        <v>3</v>
      </c>
      <c r="CF256" s="13">
        <f t="shared" si="114"/>
        <v>10</v>
      </c>
      <c r="CG256" s="289">
        <f t="shared" si="115"/>
        <v>13</v>
      </c>
      <c r="CJ256" s="1">
        <v>1</v>
      </c>
      <c r="CK256" s="6">
        <f t="shared" si="128"/>
        <v>4</v>
      </c>
      <c r="CL256" s="6">
        <v>0</v>
      </c>
      <c r="CM256" s="6">
        <v>1</v>
      </c>
      <c r="CN256" s="6">
        <f t="shared" si="129"/>
        <v>2</v>
      </c>
      <c r="CO256" s="6">
        <f t="shared" si="130"/>
        <v>10</v>
      </c>
    </row>
    <row r="257" spans="1:93" ht="15" x14ac:dyDescent="0.25">
      <c r="A257" s="1" t="s">
        <v>1612</v>
      </c>
      <c r="B257" s="6">
        <v>244</v>
      </c>
      <c r="C257" s="9">
        <v>244</v>
      </c>
      <c r="D257" s="641" t="s">
        <v>6</v>
      </c>
      <c r="E257" s="37" t="s">
        <v>29</v>
      </c>
      <c r="F257" s="645">
        <v>20319316</v>
      </c>
      <c r="G257" s="646" t="s">
        <v>512</v>
      </c>
      <c r="H257" s="9" t="s">
        <v>52</v>
      </c>
      <c r="I257" s="642">
        <v>0</v>
      </c>
      <c r="J257" s="642">
        <v>0</v>
      </c>
      <c r="K257" s="642">
        <v>0</v>
      </c>
      <c r="L257" s="642">
        <v>0</v>
      </c>
      <c r="M257" s="642">
        <v>1</v>
      </c>
      <c r="N257" s="642">
        <v>2</v>
      </c>
      <c r="O257" s="642">
        <v>3</v>
      </c>
      <c r="P257" s="642">
        <v>3</v>
      </c>
      <c r="Q257" s="14">
        <f t="shared" si="116"/>
        <v>4</v>
      </c>
      <c r="R257" s="14">
        <f t="shared" si="116"/>
        <v>5</v>
      </c>
      <c r="S257" s="10">
        <f t="shared" si="117"/>
        <v>9</v>
      </c>
      <c r="T257" s="642">
        <v>0</v>
      </c>
      <c r="U257" s="642">
        <v>0</v>
      </c>
      <c r="V257" s="642">
        <v>0</v>
      </c>
      <c r="W257" s="642">
        <v>2</v>
      </c>
      <c r="X257" s="642">
        <v>2</v>
      </c>
      <c r="Y257" s="642">
        <v>4</v>
      </c>
      <c r="Z257" s="623">
        <f t="shared" si="125"/>
        <v>2</v>
      </c>
      <c r="AA257" s="623">
        <f t="shared" si="125"/>
        <v>6</v>
      </c>
      <c r="AB257" s="10">
        <f t="shared" si="104"/>
        <v>8</v>
      </c>
      <c r="AC257" s="44">
        <f t="shared" si="118"/>
        <v>6</v>
      </c>
      <c r="AD257" s="44">
        <f t="shared" si="118"/>
        <v>11</v>
      </c>
      <c r="AE257" s="44">
        <f t="shared" si="105"/>
        <v>17</v>
      </c>
      <c r="AF257" s="12">
        <f t="shared" si="126"/>
        <v>3</v>
      </c>
      <c r="AG257" s="12">
        <f t="shared" si="127"/>
        <v>8</v>
      </c>
      <c r="AH257" s="10">
        <f t="shared" si="106"/>
        <v>11</v>
      </c>
      <c r="AI257" s="12">
        <f>VLOOKUP($F257,'Guru SertifikaSi'!$C$6:$G$675,'Guru SertifikaSi'!E$3,FALSE)</f>
        <v>3</v>
      </c>
      <c r="AJ257" s="12">
        <f>VLOOKUP($F257,'Guru SertifikaSi'!$C$6:$G$675,'Guru SertifikaSi'!F$3,FALSE)</f>
        <v>3</v>
      </c>
      <c r="AK257" s="10">
        <f t="shared" si="107"/>
        <v>6</v>
      </c>
      <c r="AL257" s="44">
        <f t="shared" si="108"/>
        <v>6</v>
      </c>
      <c r="AM257" s="44">
        <f t="shared" si="108"/>
        <v>11</v>
      </c>
      <c r="AN257" s="11">
        <f t="shared" si="109"/>
        <v>17</v>
      </c>
      <c r="AO257" s="642">
        <v>0</v>
      </c>
      <c r="AP257" s="642">
        <v>0</v>
      </c>
      <c r="AQ257" s="642">
        <v>0</v>
      </c>
      <c r="AR257" s="642">
        <v>0</v>
      </c>
      <c r="AS257" s="642">
        <v>0</v>
      </c>
      <c r="AT257" s="642">
        <v>0</v>
      </c>
      <c r="AU257" s="642">
        <v>0</v>
      </c>
      <c r="AV257" s="642">
        <v>0</v>
      </c>
      <c r="AW257" s="643">
        <v>0</v>
      </c>
      <c r="AX257" s="643">
        <v>0</v>
      </c>
      <c r="AY257" s="642">
        <v>6</v>
      </c>
      <c r="AZ257" s="642">
        <v>11</v>
      </c>
      <c r="BA257" s="642">
        <v>0</v>
      </c>
      <c r="BB257" s="642">
        <v>0</v>
      </c>
      <c r="BC257" s="642">
        <v>0</v>
      </c>
      <c r="BD257" s="642">
        <v>0</v>
      </c>
      <c r="BE257" s="13">
        <f t="shared" si="119"/>
        <v>0</v>
      </c>
      <c r="BF257" s="13">
        <f t="shared" si="119"/>
        <v>0</v>
      </c>
      <c r="BG257" s="10">
        <f t="shared" si="120"/>
        <v>0</v>
      </c>
      <c r="BH257" s="13">
        <f t="shared" si="121"/>
        <v>6</v>
      </c>
      <c r="BI257" s="13">
        <f t="shared" si="121"/>
        <v>11</v>
      </c>
      <c r="BJ257" s="10">
        <f t="shared" si="122"/>
        <v>17</v>
      </c>
      <c r="BK257" s="44">
        <f t="shared" si="123"/>
        <v>6</v>
      </c>
      <c r="BL257" s="44">
        <f t="shared" si="123"/>
        <v>11</v>
      </c>
      <c r="BM257" s="11">
        <f t="shared" si="123"/>
        <v>17</v>
      </c>
      <c r="BN257" s="642">
        <v>0</v>
      </c>
      <c r="BO257" s="642">
        <v>0</v>
      </c>
      <c r="BP257" s="642">
        <v>0</v>
      </c>
      <c r="BQ257" s="642">
        <v>0</v>
      </c>
      <c r="BR257" s="642">
        <v>0</v>
      </c>
      <c r="BS257" s="642">
        <v>0</v>
      </c>
      <c r="BT257" s="642">
        <v>0</v>
      </c>
      <c r="BU257" s="642">
        <v>0</v>
      </c>
      <c r="BV257" s="644">
        <f t="shared" si="124"/>
        <v>0</v>
      </c>
      <c r="BW257" s="644">
        <f t="shared" si="124"/>
        <v>0</v>
      </c>
      <c r="BX257" s="44">
        <f t="shared" si="110"/>
        <v>0</v>
      </c>
      <c r="BY257" s="44">
        <f t="shared" si="110"/>
        <v>0</v>
      </c>
      <c r="BZ257" s="11">
        <f t="shared" si="111"/>
        <v>0</v>
      </c>
      <c r="CA257" s="14">
        <f t="shared" si="112"/>
        <v>6</v>
      </c>
      <c r="CB257" s="14">
        <f t="shared" si="112"/>
        <v>11</v>
      </c>
      <c r="CC257" s="13">
        <f t="shared" si="113"/>
        <v>0</v>
      </c>
      <c r="CD257" s="13">
        <f t="shared" si="113"/>
        <v>0</v>
      </c>
      <c r="CE257" s="13">
        <f t="shared" si="114"/>
        <v>6</v>
      </c>
      <c r="CF257" s="13">
        <f t="shared" si="114"/>
        <v>11</v>
      </c>
      <c r="CG257" s="289">
        <f t="shared" si="115"/>
        <v>17</v>
      </c>
      <c r="CJ257" s="1">
        <v>1</v>
      </c>
      <c r="CK257" s="6">
        <f t="shared" si="128"/>
        <v>4</v>
      </c>
      <c r="CL257" s="6">
        <v>0</v>
      </c>
      <c r="CM257" s="6">
        <v>1</v>
      </c>
      <c r="CN257" s="6">
        <f t="shared" si="129"/>
        <v>6</v>
      </c>
      <c r="CO257" s="6">
        <f t="shared" si="130"/>
        <v>12</v>
      </c>
    </row>
    <row r="258" spans="1:93" ht="15" x14ac:dyDescent="0.25">
      <c r="A258" s="1" t="s">
        <v>1613</v>
      </c>
      <c r="B258" s="6">
        <v>245</v>
      </c>
      <c r="C258" s="9">
        <v>245</v>
      </c>
      <c r="D258" s="641" t="s">
        <v>6</v>
      </c>
      <c r="E258" s="37" t="s">
        <v>20</v>
      </c>
      <c r="F258" s="645">
        <v>20319903</v>
      </c>
      <c r="G258" s="646" t="s">
        <v>513</v>
      </c>
      <c r="H258" s="9" t="s">
        <v>52</v>
      </c>
      <c r="I258" s="642">
        <v>0</v>
      </c>
      <c r="J258" s="642">
        <v>0</v>
      </c>
      <c r="K258" s="642">
        <v>0</v>
      </c>
      <c r="L258" s="642">
        <v>0</v>
      </c>
      <c r="M258" s="642">
        <v>3</v>
      </c>
      <c r="N258" s="642">
        <v>4</v>
      </c>
      <c r="O258" s="642">
        <v>2</v>
      </c>
      <c r="P258" s="642">
        <v>4</v>
      </c>
      <c r="Q258" s="14">
        <f t="shared" si="116"/>
        <v>5</v>
      </c>
      <c r="R258" s="14">
        <f t="shared" si="116"/>
        <v>8</v>
      </c>
      <c r="S258" s="10">
        <f t="shared" si="117"/>
        <v>13</v>
      </c>
      <c r="T258" s="642">
        <v>0</v>
      </c>
      <c r="U258" s="642">
        <v>0</v>
      </c>
      <c r="V258" s="642">
        <v>4</v>
      </c>
      <c r="W258" s="642">
        <v>1</v>
      </c>
      <c r="X258" s="642">
        <v>2</v>
      </c>
      <c r="Y258" s="642">
        <v>2</v>
      </c>
      <c r="Z258" s="623">
        <f t="shared" si="125"/>
        <v>6</v>
      </c>
      <c r="AA258" s="623">
        <f t="shared" si="125"/>
        <v>3</v>
      </c>
      <c r="AB258" s="10">
        <f t="shared" si="104"/>
        <v>9</v>
      </c>
      <c r="AC258" s="44">
        <f t="shared" si="118"/>
        <v>11</v>
      </c>
      <c r="AD258" s="44">
        <f t="shared" si="118"/>
        <v>11</v>
      </c>
      <c r="AE258" s="44">
        <f t="shared" si="105"/>
        <v>22</v>
      </c>
      <c r="AF258" s="12">
        <f t="shared" si="126"/>
        <v>6</v>
      </c>
      <c r="AG258" s="12">
        <f t="shared" si="127"/>
        <v>5</v>
      </c>
      <c r="AH258" s="10">
        <f t="shared" si="106"/>
        <v>11</v>
      </c>
      <c r="AI258" s="12">
        <f>VLOOKUP($F258,'Guru SertifikaSi'!$C$6:$G$675,'Guru SertifikaSi'!E$3,FALSE)</f>
        <v>5</v>
      </c>
      <c r="AJ258" s="12">
        <f>VLOOKUP($F258,'Guru SertifikaSi'!$C$6:$G$675,'Guru SertifikaSi'!F$3,FALSE)</f>
        <v>6</v>
      </c>
      <c r="AK258" s="10">
        <f t="shared" si="107"/>
        <v>11</v>
      </c>
      <c r="AL258" s="44">
        <f t="shared" si="108"/>
        <v>11</v>
      </c>
      <c r="AM258" s="44">
        <f t="shared" si="108"/>
        <v>11</v>
      </c>
      <c r="AN258" s="11">
        <f t="shared" si="109"/>
        <v>22</v>
      </c>
      <c r="AO258" s="642">
        <v>0</v>
      </c>
      <c r="AP258" s="642">
        <v>0</v>
      </c>
      <c r="AQ258" s="642">
        <v>0</v>
      </c>
      <c r="AR258" s="642">
        <v>0</v>
      </c>
      <c r="AS258" s="642">
        <v>0</v>
      </c>
      <c r="AT258" s="642">
        <v>0</v>
      </c>
      <c r="AU258" s="642">
        <v>0</v>
      </c>
      <c r="AV258" s="642">
        <v>0</v>
      </c>
      <c r="AW258" s="643">
        <v>0</v>
      </c>
      <c r="AX258" s="643">
        <v>0</v>
      </c>
      <c r="AY258" s="642">
        <v>11</v>
      </c>
      <c r="AZ258" s="642">
        <v>11</v>
      </c>
      <c r="BA258" s="642">
        <v>0</v>
      </c>
      <c r="BB258" s="642">
        <v>0</v>
      </c>
      <c r="BC258" s="642">
        <v>0</v>
      </c>
      <c r="BD258" s="642">
        <v>0</v>
      </c>
      <c r="BE258" s="13">
        <f t="shared" si="119"/>
        <v>0</v>
      </c>
      <c r="BF258" s="13">
        <f t="shared" si="119"/>
        <v>0</v>
      </c>
      <c r="BG258" s="10">
        <f t="shared" si="120"/>
        <v>0</v>
      </c>
      <c r="BH258" s="13">
        <f t="shared" si="121"/>
        <v>11</v>
      </c>
      <c r="BI258" s="13">
        <f t="shared" si="121"/>
        <v>11</v>
      </c>
      <c r="BJ258" s="10">
        <f t="shared" si="122"/>
        <v>22</v>
      </c>
      <c r="BK258" s="44">
        <f t="shared" si="123"/>
        <v>11</v>
      </c>
      <c r="BL258" s="44">
        <f t="shared" si="123"/>
        <v>11</v>
      </c>
      <c r="BM258" s="11">
        <f t="shared" si="123"/>
        <v>22</v>
      </c>
      <c r="BN258" s="642">
        <v>1</v>
      </c>
      <c r="BO258" s="642">
        <v>0</v>
      </c>
      <c r="BP258" s="642">
        <v>0</v>
      </c>
      <c r="BQ258" s="642">
        <v>0</v>
      </c>
      <c r="BR258" s="642">
        <v>0</v>
      </c>
      <c r="BS258" s="642">
        <v>0</v>
      </c>
      <c r="BT258" s="642">
        <v>2</v>
      </c>
      <c r="BU258" s="642">
        <v>0</v>
      </c>
      <c r="BV258" s="644">
        <f t="shared" si="124"/>
        <v>2</v>
      </c>
      <c r="BW258" s="644">
        <f t="shared" si="124"/>
        <v>0</v>
      </c>
      <c r="BX258" s="44">
        <f t="shared" si="110"/>
        <v>3</v>
      </c>
      <c r="BY258" s="44">
        <f t="shared" si="110"/>
        <v>0</v>
      </c>
      <c r="BZ258" s="11">
        <f t="shared" si="111"/>
        <v>3</v>
      </c>
      <c r="CA258" s="14">
        <f t="shared" si="112"/>
        <v>11</v>
      </c>
      <c r="CB258" s="14">
        <f t="shared" si="112"/>
        <v>11</v>
      </c>
      <c r="CC258" s="13">
        <f t="shared" si="113"/>
        <v>3</v>
      </c>
      <c r="CD258" s="13">
        <f t="shared" si="113"/>
        <v>0</v>
      </c>
      <c r="CE258" s="13">
        <f t="shared" si="114"/>
        <v>14</v>
      </c>
      <c r="CF258" s="13">
        <f t="shared" si="114"/>
        <v>11</v>
      </c>
      <c r="CG258" s="289">
        <f t="shared" si="115"/>
        <v>25</v>
      </c>
      <c r="CJ258" s="1">
        <v>1</v>
      </c>
      <c r="CK258" s="6">
        <f t="shared" si="128"/>
        <v>5</v>
      </c>
      <c r="CL258" s="6">
        <v>0</v>
      </c>
      <c r="CM258" s="6">
        <v>1</v>
      </c>
      <c r="CN258" s="6">
        <f t="shared" si="129"/>
        <v>11</v>
      </c>
      <c r="CO258" s="6">
        <f t="shared" si="130"/>
        <v>12</v>
      </c>
    </row>
    <row r="259" spans="1:93" ht="15" x14ac:dyDescent="0.25">
      <c r="A259" s="1" t="s">
        <v>1614</v>
      </c>
      <c r="B259" s="6">
        <v>246</v>
      </c>
      <c r="C259" s="9">
        <v>246</v>
      </c>
      <c r="D259" s="641" t="s">
        <v>6</v>
      </c>
      <c r="E259" s="37" t="s">
        <v>20</v>
      </c>
      <c r="F259" s="645">
        <v>20319922</v>
      </c>
      <c r="G259" s="646" t="s">
        <v>514</v>
      </c>
      <c r="H259" s="9" t="s">
        <v>52</v>
      </c>
      <c r="I259" s="642">
        <v>0</v>
      </c>
      <c r="J259" s="642">
        <v>0</v>
      </c>
      <c r="K259" s="642">
        <v>0</v>
      </c>
      <c r="L259" s="642">
        <v>0</v>
      </c>
      <c r="M259" s="642">
        <v>1</v>
      </c>
      <c r="N259" s="642">
        <v>4</v>
      </c>
      <c r="O259" s="642">
        <v>0</v>
      </c>
      <c r="P259" s="642">
        <v>3</v>
      </c>
      <c r="Q259" s="14">
        <f t="shared" si="116"/>
        <v>1</v>
      </c>
      <c r="R259" s="14">
        <f t="shared" si="116"/>
        <v>7</v>
      </c>
      <c r="S259" s="10">
        <f t="shared" si="117"/>
        <v>8</v>
      </c>
      <c r="T259" s="642">
        <v>0</v>
      </c>
      <c r="U259" s="642">
        <v>0</v>
      </c>
      <c r="V259" s="642">
        <v>1</v>
      </c>
      <c r="W259" s="642">
        <v>0</v>
      </c>
      <c r="X259" s="642">
        <v>1</v>
      </c>
      <c r="Y259" s="642">
        <v>3</v>
      </c>
      <c r="Z259" s="623">
        <f t="shared" si="125"/>
        <v>2</v>
      </c>
      <c r="AA259" s="623">
        <f t="shared" si="125"/>
        <v>3</v>
      </c>
      <c r="AB259" s="10">
        <f t="shared" si="104"/>
        <v>5</v>
      </c>
      <c r="AC259" s="44">
        <f t="shared" si="118"/>
        <v>3</v>
      </c>
      <c r="AD259" s="44">
        <f t="shared" si="118"/>
        <v>10</v>
      </c>
      <c r="AE259" s="44">
        <f t="shared" si="105"/>
        <v>13</v>
      </c>
      <c r="AF259" s="12">
        <f t="shared" si="126"/>
        <v>1</v>
      </c>
      <c r="AG259" s="12">
        <f t="shared" si="127"/>
        <v>6</v>
      </c>
      <c r="AH259" s="10">
        <f t="shared" si="106"/>
        <v>7</v>
      </c>
      <c r="AI259" s="12">
        <f>VLOOKUP($F259,'Guru SertifikaSi'!$C$6:$G$675,'Guru SertifikaSi'!E$3,FALSE)</f>
        <v>2</v>
      </c>
      <c r="AJ259" s="12">
        <f>VLOOKUP($F259,'Guru SertifikaSi'!$C$6:$G$675,'Guru SertifikaSi'!F$3,FALSE)</f>
        <v>4</v>
      </c>
      <c r="AK259" s="10">
        <f t="shared" si="107"/>
        <v>6</v>
      </c>
      <c r="AL259" s="44">
        <f t="shared" si="108"/>
        <v>3</v>
      </c>
      <c r="AM259" s="44">
        <f t="shared" si="108"/>
        <v>10</v>
      </c>
      <c r="AN259" s="11">
        <f t="shared" si="109"/>
        <v>13</v>
      </c>
      <c r="AO259" s="642">
        <v>0</v>
      </c>
      <c r="AP259" s="642">
        <v>0</v>
      </c>
      <c r="AQ259" s="642">
        <v>0</v>
      </c>
      <c r="AR259" s="642">
        <v>0</v>
      </c>
      <c r="AS259" s="642">
        <v>1</v>
      </c>
      <c r="AT259" s="642">
        <v>0</v>
      </c>
      <c r="AU259" s="642">
        <v>0</v>
      </c>
      <c r="AV259" s="642">
        <v>0</v>
      </c>
      <c r="AW259" s="643">
        <v>0</v>
      </c>
      <c r="AX259" s="643">
        <v>0</v>
      </c>
      <c r="AY259" s="642">
        <v>2</v>
      </c>
      <c r="AZ259" s="642">
        <v>10</v>
      </c>
      <c r="BA259" s="642">
        <v>0</v>
      </c>
      <c r="BB259" s="642">
        <v>0</v>
      </c>
      <c r="BC259" s="642">
        <v>0</v>
      </c>
      <c r="BD259" s="642">
        <v>0</v>
      </c>
      <c r="BE259" s="13">
        <f t="shared" si="119"/>
        <v>1</v>
      </c>
      <c r="BF259" s="13">
        <f t="shared" si="119"/>
        <v>0</v>
      </c>
      <c r="BG259" s="10">
        <f t="shared" si="120"/>
        <v>1</v>
      </c>
      <c r="BH259" s="13">
        <f t="shared" si="121"/>
        <v>2</v>
      </c>
      <c r="BI259" s="13">
        <f t="shared" si="121"/>
        <v>10</v>
      </c>
      <c r="BJ259" s="10">
        <f t="shared" si="122"/>
        <v>12</v>
      </c>
      <c r="BK259" s="44">
        <f t="shared" si="123"/>
        <v>3</v>
      </c>
      <c r="BL259" s="44">
        <f t="shared" si="123"/>
        <v>10</v>
      </c>
      <c r="BM259" s="11">
        <f t="shared" si="123"/>
        <v>13</v>
      </c>
      <c r="BN259" s="642">
        <v>0</v>
      </c>
      <c r="BO259" s="642">
        <v>0</v>
      </c>
      <c r="BP259" s="642">
        <v>0</v>
      </c>
      <c r="BQ259" s="642">
        <v>0</v>
      </c>
      <c r="BR259" s="642">
        <v>0</v>
      </c>
      <c r="BS259" s="642">
        <v>0</v>
      </c>
      <c r="BT259" s="642">
        <v>0</v>
      </c>
      <c r="BU259" s="642">
        <v>0</v>
      </c>
      <c r="BV259" s="644">
        <f t="shared" si="124"/>
        <v>0</v>
      </c>
      <c r="BW259" s="644">
        <f t="shared" si="124"/>
        <v>0</v>
      </c>
      <c r="BX259" s="44">
        <f t="shared" si="110"/>
        <v>0</v>
      </c>
      <c r="BY259" s="44">
        <f t="shared" si="110"/>
        <v>0</v>
      </c>
      <c r="BZ259" s="11">
        <f t="shared" si="111"/>
        <v>0</v>
      </c>
      <c r="CA259" s="14">
        <f t="shared" si="112"/>
        <v>3</v>
      </c>
      <c r="CB259" s="14">
        <f t="shared" si="112"/>
        <v>10</v>
      </c>
      <c r="CC259" s="13">
        <f t="shared" si="113"/>
        <v>0</v>
      </c>
      <c r="CD259" s="13">
        <f t="shared" si="113"/>
        <v>0</v>
      </c>
      <c r="CE259" s="13">
        <f t="shared" si="114"/>
        <v>3</v>
      </c>
      <c r="CF259" s="13">
        <f t="shared" si="114"/>
        <v>10</v>
      </c>
      <c r="CG259" s="289">
        <f t="shared" si="115"/>
        <v>13</v>
      </c>
      <c r="CJ259" s="1">
        <v>1</v>
      </c>
      <c r="CK259" s="6">
        <f t="shared" si="128"/>
        <v>4</v>
      </c>
      <c r="CL259" s="6">
        <v>0</v>
      </c>
      <c r="CM259" s="6">
        <v>1</v>
      </c>
      <c r="CN259" s="6">
        <f t="shared" si="129"/>
        <v>2</v>
      </c>
      <c r="CO259" s="6">
        <f t="shared" si="130"/>
        <v>11</v>
      </c>
    </row>
    <row r="260" spans="1:93" ht="15" x14ac:dyDescent="0.25">
      <c r="A260" s="1" t="s">
        <v>1615</v>
      </c>
      <c r="B260" s="6">
        <v>247</v>
      </c>
      <c r="C260" s="9">
        <v>247</v>
      </c>
      <c r="D260" s="641" t="s">
        <v>6</v>
      </c>
      <c r="E260" s="37" t="s">
        <v>20</v>
      </c>
      <c r="F260" s="645">
        <v>20319921</v>
      </c>
      <c r="G260" s="646" t="s">
        <v>515</v>
      </c>
      <c r="H260" s="9" t="s">
        <v>52</v>
      </c>
      <c r="I260" s="642">
        <v>0</v>
      </c>
      <c r="J260" s="642">
        <v>0</v>
      </c>
      <c r="K260" s="642">
        <v>0</v>
      </c>
      <c r="L260" s="642">
        <v>0</v>
      </c>
      <c r="M260" s="642">
        <v>0</v>
      </c>
      <c r="N260" s="642">
        <v>2</v>
      </c>
      <c r="O260" s="642">
        <v>1</v>
      </c>
      <c r="P260" s="642">
        <v>4</v>
      </c>
      <c r="Q260" s="14">
        <f t="shared" si="116"/>
        <v>1</v>
      </c>
      <c r="R260" s="14">
        <f t="shared" si="116"/>
        <v>6</v>
      </c>
      <c r="S260" s="10">
        <f t="shared" si="117"/>
        <v>7</v>
      </c>
      <c r="T260" s="642">
        <v>0</v>
      </c>
      <c r="U260" s="642">
        <v>0</v>
      </c>
      <c r="V260" s="642">
        <v>1</v>
      </c>
      <c r="W260" s="642">
        <v>1</v>
      </c>
      <c r="X260" s="642">
        <v>1</v>
      </c>
      <c r="Y260" s="642">
        <v>0</v>
      </c>
      <c r="Z260" s="623">
        <f t="shared" si="125"/>
        <v>2</v>
      </c>
      <c r="AA260" s="623">
        <f t="shared" si="125"/>
        <v>1</v>
      </c>
      <c r="AB260" s="10">
        <f t="shared" si="104"/>
        <v>3</v>
      </c>
      <c r="AC260" s="44">
        <f t="shared" si="118"/>
        <v>3</v>
      </c>
      <c r="AD260" s="44">
        <f t="shared" si="118"/>
        <v>7</v>
      </c>
      <c r="AE260" s="44">
        <f t="shared" si="105"/>
        <v>10</v>
      </c>
      <c r="AF260" s="12">
        <f t="shared" si="126"/>
        <v>2</v>
      </c>
      <c r="AG260" s="12">
        <f t="shared" si="127"/>
        <v>3</v>
      </c>
      <c r="AH260" s="10">
        <f t="shared" si="106"/>
        <v>5</v>
      </c>
      <c r="AI260" s="12">
        <f>VLOOKUP($F260,'Guru SertifikaSi'!$C$6:$G$675,'Guru SertifikaSi'!E$3,FALSE)</f>
        <v>1</v>
      </c>
      <c r="AJ260" s="12">
        <f>VLOOKUP($F260,'Guru SertifikaSi'!$C$6:$G$675,'Guru SertifikaSi'!F$3,FALSE)</f>
        <v>4</v>
      </c>
      <c r="AK260" s="10">
        <f t="shared" si="107"/>
        <v>5</v>
      </c>
      <c r="AL260" s="44">
        <f t="shared" si="108"/>
        <v>3</v>
      </c>
      <c r="AM260" s="44">
        <f t="shared" si="108"/>
        <v>7</v>
      </c>
      <c r="AN260" s="11">
        <f t="shared" si="109"/>
        <v>10</v>
      </c>
      <c r="AO260" s="642">
        <v>0</v>
      </c>
      <c r="AP260" s="642">
        <v>0</v>
      </c>
      <c r="AQ260" s="642">
        <v>0</v>
      </c>
      <c r="AR260" s="642">
        <v>0</v>
      </c>
      <c r="AS260" s="642">
        <v>0</v>
      </c>
      <c r="AT260" s="642">
        <v>0</v>
      </c>
      <c r="AU260" s="642">
        <v>0</v>
      </c>
      <c r="AV260" s="642">
        <v>0</v>
      </c>
      <c r="AW260" s="643">
        <v>0</v>
      </c>
      <c r="AX260" s="643">
        <v>0</v>
      </c>
      <c r="AY260" s="642">
        <v>3</v>
      </c>
      <c r="AZ260" s="642">
        <v>7</v>
      </c>
      <c r="BA260" s="642">
        <v>0</v>
      </c>
      <c r="BB260" s="642">
        <v>0</v>
      </c>
      <c r="BC260" s="642">
        <v>0</v>
      </c>
      <c r="BD260" s="642">
        <v>0</v>
      </c>
      <c r="BE260" s="13">
        <f t="shared" si="119"/>
        <v>0</v>
      </c>
      <c r="BF260" s="13">
        <f t="shared" si="119"/>
        <v>0</v>
      </c>
      <c r="BG260" s="10">
        <f t="shared" si="120"/>
        <v>0</v>
      </c>
      <c r="BH260" s="13">
        <f t="shared" si="121"/>
        <v>3</v>
      </c>
      <c r="BI260" s="13">
        <f t="shared" si="121"/>
        <v>7</v>
      </c>
      <c r="BJ260" s="10">
        <f t="shared" si="122"/>
        <v>10</v>
      </c>
      <c r="BK260" s="44">
        <f t="shared" si="123"/>
        <v>3</v>
      </c>
      <c r="BL260" s="44">
        <f t="shared" si="123"/>
        <v>7</v>
      </c>
      <c r="BM260" s="11">
        <f t="shared" si="123"/>
        <v>10</v>
      </c>
      <c r="BN260" s="642">
        <v>0</v>
      </c>
      <c r="BO260" s="642">
        <v>0</v>
      </c>
      <c r="BP260" s="642">
        <v>0</v>
      </c>
      <c r="BQ260" s="642">
        <v>0</v>
      </c>
      <c r="BR260" s="642">
        <v>0</v>
      </c>
      <c r="BS260" s="642">
        <v>0</v>
      </c>
      <c r="BT260" s="642">
        <v>0</v>
      </c>
      <c r="BU260" s="642">
        <v>0</v>
      </c>
      <c r="BV260" s="644">
        <f t="shared" si="124"/>
        <v>0</v>
      </c>
      <c r="BW260" s="644">
        <f t="shared" si="124"/>
        <v>0</v>
      </c>
      <c r="BX260" s="44">
        <f t="shared" si="110"/>
        <v>0</v>
      </c>
      <c r="BY260" s="44">
        <f t="shared" si="110"/>
        <v>0</v>
      </c>
      <c r="BZ260" s="11">
        <f t="shared" si="111"/>
        <v>0</v>
      </c>
      <c r="CA260" s="14">
        <f t="shared" si="112"/>
        <v>3</v>
      </c>
      <c r="CB260" s="14">
        <f t="shared" si="112"/>
        <v>7</v>
      </c>
      <c r="CC260" s="13">
        <f t="shared" si="113"/>
        <v>0</v>
      </c>
      <c r="CD260" s="13">
        <f t="shared" si="113"/>
        <v>0</v>
      </c>
      <c r="CE260" s="13">
        <f t="shared" si="114"/>
        <v>3</v>
      </c>
      <c r="CF260" s="13">
        <f t="shared" si="114"/>
        <v>7</v>
      </c>
      <c r="CG260" s="289">
        <f t="shared" si="115"/>
        <v>10</v>
      </c>
      <c r="CJ260" s="1">
        <v>1</v>
      </c>
      <c r="CK260" s="6">
        <f t="shared" si="128"/>
        <v>5</v>
      </c>
      <c r="CL260" s="6">
        <v>0</v>
      </c>
      <c r="CM260" s="6">
        <v>1</v>
      </c>
      <c r="CN260" s="6">
        <f t="shared" si="129"/>
        <v>3</v>
      </c>
      <c r="CO260" s="6">
        <f t="shared" si="130"/>
        <v>8</v>
      </c>
    </row>
    <row r="261" spans="1:93" ht="15" x14ac:dyDescent="0.25">
      <c r="A261" s="1" t="s">
        <v>1616</v>
      </c>
      <c r="B261" s="6">
        <v>248</v>
      </c>
      <c r="C261" s="9">
        <v>248</v>
      </c>
      <c r="D261" s="641" t="s">
        <v>6</v>
      </c>
      <c r="E261" s="37" t="s">
        <v>20</v>
      </c>
      <c r="F261" s="645">
        <v>20319836</v>
      </c>
      <c r="G261" s="646" t="s">
        <v>516</v>
      </c>
      <c r="H261" s="9" t="s">
        <v>52</v>
      </c>
      <c r="I261" s="642">
        <v>1</v>
      </c>
      <c r="J261" s="642">
        <v>0</v>
      </c>
      <c r="K261" s="642">
        <v>0</v>
      </c>
      <c r="L261" s="642">
        <v>0</v>
      </c>
      <c r="M261" s="642">
        <v>0</v>
      </c>
      <c r="N261" s="642">
        <v>2</v>
      </c>
      <c r="O261" s="642">
        <v>2</v>
      </c>
      <c r="P261" s="642">
        <v>2</v>
      </c>
      <c r="Q261" s="14">
        <f t="shared" si="116"/>
        <v>3</v>
      </c>
      <c r="R261" s="14">
        <f t="shared" si="116"/>
        <v>4</v>
      </c>
      <c r="S261" s="10">
        <f t="shared" si="117"/>
        <v>7</v>
      </c>
      <c r="T261" s="642">
        <v>0</v>
      </c>
      <c r="U261" s="642">
        <v>0</v>
      </c>
      <c r="V261" s="642">
        <v>0</v>
      </c>
      <c r="W261" s="642">
        <v>1</v>
      </c>
      <c r="X261" s="642">
        <v>3</v>
      </c>
      <c r="Y261" s="642">
        <v>2</v>
      </c>
      <c r="Z261" s="623">
        <f t="shared" si="125"/>
        <v>3</v>
      </c>
      <c r="AA261" s="623">
        <f t="shared" si="125"/>
        <v>3</v>
      </c>
      <c r="AB261" s="10">
        <f t="shared" si="104"/>
        <v>6</v>
      </c>
      <c r="AC261" s="44">
        <f t="shared" si="118"/>
        <v>6</v>
      </c>
      <c r="AD261" s="44">
        <f t="shared" si="118"/>
        <v>7</v>
      </c>
      <c r="AE261" s="44">
        <f t="shared" si="105"/>
        <v>13</v>
      </c>
      <c r="AF261" s="12">
        <f t="shared" si="126"/>
        <v>3</v>
      </c>
      <c r="AG261" s="12">
        <f t="shared" si="127"/>
        <v>4</v>
      </c>
      <c r="AH261" s="10">
        <f t="shared" si="106"/>
        <v>7</v>
      </c>
      <c r="AI261" s="12">
        <f>VLOOKUP($F261,'Guru SertifikaSi'!$C$6:$G$675,'Guru SertifikaSi'!E$3,FALSE)</f>
        <v>3</v>
      </c>
      <c r="AJ261" s="12">
        <f>VLOOKUP($F261,'Guru SertifikaSi'!$C$6:$G$675,'Guru SertifikaSi'!F$3,FALSE)</f>
        <v>3</v>
      </c>
      <c r="AK261" s="10">
        <f t="shared" si="107"/>
        <v>6</v>
      </c>
      <c r="AL261" s="44">
        <f t="shared" si="108"/>
        <v>6</v>
      </c>
      <c r="AM261" s="44">
        <f t="shared" si="108"/>
        <v>7</v>
      </c>
      <c r="AN261" s="11">
        <f t="shared" si="109"/>
        <v>13</v>
      </c>
      <c r="AO261" s="642">
        <v>0</v>
      </c>
      <c r="AP261" s="642">
        <v>1</v>
      </c>
      <c r="AQ261" s="642">
        <v>0</v>
      </c>
      <c r="AR261" s="642">
        <v>0</v>
      </c>
      <c r="AS261" s="642">
        <v>0</v>
      </c>
      <c r="AT261" s="642">
        <v>0</v>
      </c>
      <c r="AU261" s="642">
        <v>0</v>
      </c>
      <c r="AV261" s="642">
        <v>0</v>
      </c>
      <c r="AW261" s="643">
        <v>0</v>
      </c>
      <c r="AX261" s="643">
        <v>0</v>
      </c>
      <c r="AY261" s="642">
        <v>6</v>
      </c>
      <c r="AZ261" s="642">
        <v>6</v>
      </c>
      <c r="BA261" s="642">
        <v>0</v>
      </c>
      <c r="BB261" s="642">
        <v>0</v>
      </c>
      <c r="BC261" s="642">
        <v>0</v>
      </c>
      <c r="BD261" s="642">
        <v>0</v>
      </c>
      <c r="BE261" s="13">
        <f t="shared" si="119"/>
        <v>0</v>
      </c>
      <c r="BF261" s="13">
        <f t="shared" si="119"/>
        <v>1</v>
      </c>
      <c r="BG261" s="10">
        <f t="shared" si="120"/>
        <v>1</v>
      </c>
      <c r="BH261" s="13">
        <f t="shared" si="121"/>
        <v>6</v>
      </c>
      <c r="BI261" s="13">
        <f t="shared" si="121"/>
        <v>6</v>
      </c>
      <c r="BJ261" s="10">
        <f t="shared" si="122"/>
        <v>12</v>
      </c>
      <c r="BK261" s="44">
        <f t="shared" si="123"/>
        <v>6</v>
      </c>
      <c r="BL261" s="44">
        <f t="shared" si="123"/>
        <v>7</v>
      </c>
      <c r="BM261" s="11">
        <f t="shared" si="123"/>
        <v>13</v>
      </c>
      <c r="BN261" s="642">
        <v>0</v>
      </c>
      <c r="BO261" s="642">
        <v>0</v>
      </c>
      <c r="BP261" s="642">
        <v>0</v>
      </c>
      <c r="BQ261" s="642">
        <v>0</v>
      </c>
      <c r="BR261" s="642">
        <v>0</v>
      </c>
      <c r="BS261" s="642">
        <v>0</v>
      </c>
      <c r="BT261" s="642">
        <v>0</v>
      </c>
      <c r="BU261" s="642">
        <v>0</v>
      </c>
      <c r="BV261" s="644">
        <f t="shared" si="124"/>
        <v>0</v>
      </c>
      <c r="BW261" s="644">
        <f t="shared" si="124"/>
        <v>0</v>
      </c>
      <c r="BX261" s="44">
        <f t="shared" si="110"/>
        <v>0</v>
      </c>
      <c r="BY261" s="44">
        <f t="shared" si="110"/>
        <v>0</v>
      </c>
      <c r="BZ261" s="11">
        <f t="shared" si="111"/>
        <v>0</v>
      </c>
      <c r="CA261" s="14">
        <f t="shared" si="112"/>
        <v>6</v>
      </c>
      <c r="CB261" s="14">
        <f t="shared" si="112"/>
        <v>7</v>
      </c>
      <c r="CC261" s="13">
        <f t="shared" si="113"/>
        <v>0</v>
      </c>
      <c r="CD261" s="13">
        <f t="shared" si="113"/>
        <v>0</v>
      </c>
      <c r="CE261" s="13">
        <f t="shared" si="114"/>
        <v>6</v>
      </c>
      <c r="CF261" s="13">
        <f t="shared" si="114"/>
        <v>7</v>
      </c>
      <c r="CG261" s="289">
        <f t="shared" si="115"/>
        <v>13</v>
      </c>
      <c r="CJ261" s="1">
        <v>1</v>
      </c>
      <c r="CK261" s="6">
        <f t="shared" si="128"/>
        <v>3</v>
      </c>
      <c r="CL261" s="6">
        <v>0</v>
      </c>
      <c r="CM261" s="6">
        <v>1</v>
      </c>
      <c r="CN261" s="6">
        <f t="shared" si="129"/>
        <v>6</v>
      </c>
      <c r="CO261" s="6">
        <f t="shared" si="130"/>
        <v>7</v>
      </c>
    </row>
    <row r="262" spans="1:93" ht="15" x14ac:dyDescent="0.25">
      <c r="A262" s="1" t="s">
        <v>1617</v>
      </c>
      <c r="B262" s="6">
        <v>249</v>
      </c>
      <c r="C262" s="9">
        <v>249</v>
      </c>
      <c r="D262" s="641" t="s">
        <v>6</v>
      </c>
      <c r="E262" s="37" t="s">
        <v>20</v>
      </c>
      <c r="F262" s="645">
        <v>20319835</v>
      </c>
      <c r="G262" s="646" t="s">
        <v>517</v>
      </c>
      <c r="H262" s="9" t="s">
        <v>52</v>
      </c>
      <c r="I262" s="642">
        <v>0</v>
      </c>
      <c r="J262" s="642">
        <v>0</v>
      </c>
      <c r="K262" s="642">
        <v>0</v>
      </c>
      <c r="L262" s="642">
        <v>0</v>
      </c>
      <c r="M262" s="642">
        <v>1</v>
      </c>
      <c r="N262" s="642">
        <v>0</v>
      </c>
      <c r="O262" s="642">
        <v>4</v>
      </c>
      <c r="P262" s="642">
        <v>1</v>
      </c>
      <c r="Q262" s="14">
        <f t="shared" si="116"/>
        <v>5</v>
      </c>
      <c r="R262" s="14">
        <f t="shared" si="116"/>
        <v>1</v>
      </c>
      <c r="S262" s="10">
        <f t="shared" si="117"/>
        <v>6</v>
      </c>
      <c r="T262" s="642">
        <v>0</v>
      </c>
      <c r="U262" s="642">
        <v>0</v>
      </c>
      <c r="V262" s="642">
        <v>0</v>
      </c>
      <c r="W262" s="642">
        <v>0</v>
      </c>
      <c r="X262" s="642">
        <v>2</v>
      </c>
      <c r="Y262" s="642">
        <v>1</v>
      </c>
      <c r="Z262" s="623">
        <f t="shared" si="125"/>
        <v>2</v>
      </c>
      <c r="AA262" s="623">
        <f t="shared" si="125"/>
        <v>1</v>
      </c>
      <c r="AB262" s="10">
        <f t="shared" si="104"/>
        <v>3</v>
      </c>
      <c r="AC262" s="44">
        <f t="shared" si="118"/>
        <v>7</v>
      </c>
      <c r="AD262" s="44">
        <f t="shared" si="118"/>
        <v>2</v>
      </c>
      <c r="AE262" s="44">
        <f t="shared" si="105"/>
        <v>9</v>
      </c>
      <c r="AF262" s="12">
        <f t="shared" si="126"/>
        <v>2</v>
      </c>
      <c r="AG262" s="12">
        <f t="shared" si="127"/>
        <v>1</v>
      </c>
      <c r="AH262" s="10">
        <f t="shared" si="106"/>
        <v>3</v>
      </c>
      <c r="AI262" s="12">
        <f>VLOOKUP($F262,'Guru SertifikaSi'!$C$6:$G$675,'Guru SertifikaSi'!E$3,FALSE)</f>
        <v>5</v>
      </c>
      <c r="AJ262" s="12">
        <f>VLOOKUP($F262,'Guru SertifikaSi'!$C$6:$G$675,'Guru SertifikaSi'!F$3,FALSE)</f>
        <v>1</v>
      </c>
      <c r="AK262" s="10">
        <f t="shared" si="107"/>
        <v>6</v>
      </c>
      <c r="AL262" s="44">
        <f t="shared" si="108"/>
        <v>7</v>
      </c>
      <c r="AM262" s="44">
        <f t="shared" si="108"/>
        <v>2</v>
      </c>
      <c r="AN262" s="11">
        <f t="shared" si="109"/>
        <v>9</v>
      </c>
      <c r="AO262" s="642">
        <v>0</v>
      </c>
      <c r="AP262" s="642">
        <v>0</v>
      </c>
      <c r="AQ262" s="642">
        <v>0</v>
      </c>
      <c r="AR262" s="642">
        <v>0</v>
      </c>
      <c r="AS262" s="642">
        <v>0</v>
      </c>
      <c r="AT262" s="642">
        <v>0</v>
      </c>
      <c r="AU262" s="642">
        <v>0</v>
      </c>
      <c r="AV262" s="642">
        <v>0</v>
      </c>
      <c r="AW262" s="643">
        <v>0</v>
      </c>
      <c r="AX262" s="643">
        <v>0</v>
      </c>
      <c r="AY262" s="642">
        <v>6</v>
      </c>
      <c r="AZ262" s="642">
        <v>2</v>
      </c>
      <c r="BA262" s="642">
        <v>1</v>
      </c>
      <c r="BB262" s="642">
        <v>0</v>
      </c>
      <c r="BC262" s="642">
        <v>0</v>
      </c>
      <c r="BD262" s="642">
        <v>0</v>
      </c>
      <c r="BE262" s="13">
        <f t="shared" si="119"/>
        <v>0</v>
      </c>
      <c r="BF262" s="13">
        <f t="shared" si="119"/>
        <v>0</v>
      </c>
      <c r="BG262" s="10">
        <f t="shared" si="120"/>
        <v>0</v>
      </c>
      <c r="BH262" s="13">
        <f t="shared" si="121"/>
        <v>7</v>
      </c>
      <c r="BI262" s="13">
        <f t="shared" si="121"/>
        <v>2</v>
      </c>
      <c r="BJ262" s="10">
        <f t="shared" si="122"/>
        <v>9</v>
      </c>
      <c r="BK262" s="44">
        <f t="shared" si="123"/>
        <v>7</v>
      </c>
      <c r="BL262" s="44">
        <f t="shared" si="123"/>
        <v>2</v>
      </c>
      <c r="BM262" s="11">
        <f t="shared" si="123"/>
        <v>9</v>
      </c>
      <c r="BN262" s="642">
        <v>1</v>
      </c>
      <c r="BO262" s="642">
        <v>0</v>
      </c>
      <c r="BP262" s="642">
        <v>0</v>
      </c>
      <c r="BQ262" s="642">
        <v>0</v>
      </c>
      <c r="BR262" s="642">
        <v>0</v>
      </c>
      <c r="BS262" s="642">
        <v>0</v>
      </c>
      <c r="BT262" s="642">
        <v>0</v>
      </c>
      <c r="BU262" s="642">
        <v>1</v>
      </c>
      <c r="BV262" s="644">
        <f t="shared" si="124"/>
        <v>0</v>
      </c>
      <c r="BW262" s="644">
        <f t="shared" si="124"/>
        <v>1</v>
      </c>
      <c r="BX262" s="44">
        <f t="shared" si="110"/>
        <v>1</v>
      </c>
      <c r="BY262" s="44">
        <f t="shared" si="110"/>
        <v>1</v>
      </c>
      <c r="BZ262" s="11">
        <f t="shared" si="111"/>
        <v>2</v>
      </c>
      <c r="CA262" s="14">
        <f t="shared" si="112"/>
        <v>7</v>
      </c>
      <c r="CB262" s="14">
        <f t="shared" si="112"/>
        <v>2</v>
      </c>
      <c r="CC262" s="13">
        <f t="shared" si="113"/>
        <v>1</v>
      </c>
      <c r="CD262" s="13">
        <f t="shared" si="113"/>
        <v>1</v>
      </c>
      <c r="CE262" s="13">
        <f t="shared" si="114"/>
        <v>8</v>
      </c>
      <c r="CF262" s="13">
        <f t="shared" si="114"/>
        <v>3</v>
      </c>
      <c r="CG262" s="289">
        <f t="shared" si="115"/>
        <v>11</v>
      </c>
      <c r="CJ262" s="1">
        <v>0</v>
      </c>
      <c r="CK262" s="6">
        <f t="shared" si="128"/>
        <v>1</v>
      </c>
      <c r="CL262" s="6">
        <v>0</v>
      </c>
      <c r="CM262" s="6">
        <v>0</v>
      </c>
      <c r="CN262" s="6">
        <f t="shared" si="129"/>
        <v>6</v>
      </c>
      <c r="CO262" s="6">
        <f t="shared" si="130"/>
        <v>2</v>
      </c>
    </row>
    <row r="263" spans="1:93" ht="15" x14ac:dyDescent="0.25">
      <c r="A263" s="1" t="s">
        <v>1618</v>
      </c>
      <c r="B263" s="6">
        <v>250</v>
      </c>
      <c r="C263" s="9">
        <v>250</v>
      </c>
      <c r="D263" s="641" t="s">
        <v>6</v>
      </c>
      <c r="E263" s="37" t="s">
        <v>20</v>
      </c>
      <c r="F263" s="645">
        <v>20319834</v>
      </c>
      <c r="G263" s="646" t="s">
        <v>518</v>
      </c>
      <c r="H263" s="9" t="s">
        <v>52</v>
      </c>
      <c r="I263" s="642">
        <v>0</v>
      </c>
      <c r="J263" s="642">
        <v>0</v>
      </c>
      <c r="K263" s="642">
        <v>0</v>
      </c>
      <c r="L263" s="642">
        <v>0</v>
      </c>
      <c r="M263" s="642">
        <v>0</v>
      </c>
      <c r="N263" s="642">
        <v>0</v>
      </c>
      <c r="O263" s="642">
        <v>5</v>
      </c>
      <c r="P263" s="642">
        <v>1</v>
      </c>
      <c r="Q263" s="14">
        <f t="shared" si="116"/>
        <v>5</v>
      </c>
      <c r="R263" s="14">
        <f t="shared" si="116"/>
        <v>1</v>
      </c>
      <c r="S263" s="10">
        <f t="shared" si="117"/>
        <v>6</v>
      </c>
      <c r="T263" s="642">
        <v>0</v>
      </c>
      <c r="U263" s="642">
        <v>0</v>
      </c>
      <c r="V263" s="642">
        <v>0</v>
      </c>
      <c r="W263" s="642">
        <v>1</v>
      </c>
      <c r="X263" s="642">
        <v>0</v>
      </c>
      <c r="Y263" s="642">
        <v>0</v>
      </c>
      <c r="Z263" s="623">
        <f t="shared" si="125"/>
        <v>0</v>
      </c>
      <c r="AA263" s="623">
        <f t="shared" si="125"/>
        <v>1</v>
      </c>
      <c r="AB263" s="10">
        <f t="shared" si="104"/>
        <v>1</v>
      </c>
      <c r="AC263" s="44">
        <f t="shared" si="118"/>
        <v>5</v>
      </c>
      <c r="AD263" s="44">
        <f t="shared" si="118"/>
        <v>2</v>
      </c>
      <c r="AE263" s="44">
        <f t="shared" si="105"/>
        <v>7</v>
      </c>
      <c r="AF263" s="12">
        <f t="shared" si="126"/>
        <v>0</v>
      </c>
      <c r="AG263" s="12">
        <f t="shared" si="127"/>
        <v>1</v>
      </c>
      <c r="AH263" s="10">
        <f t="shared" si="106"/>
        <v>1</v>
      </c>
      <c r="AI263" s="12">
        <f>VLOOKUP($F263,'Guru SertifikaSi'!$C$6:$G$675,'Guru SertifikaSi'!E$3,FALSE)</f>
        <v>6</v>
      </c>
      <c r="AJ263" s="12">
        <f>VLOOKUP($F263,'Guru SertifikaSi'!$C$6:$G$675,'Guru SertifikaSi'!F$3,FALSE)</f>
        <v>0</v>
      </c>
      <c r="AK263" s="10">
        <f t="shared" si="107"/>
        <v>6</v>
      </c>
      <c r="AL263" s="44">
        <f t="shared" si="108"/>
        <v>6</v>
      </c>
      <c r="AM263" s="44">
        <f t="shared" si="108"/>
        <v>1</v>
      </c>
      <c r="AN263" s="11">
        <f t="shared" si="109"/>
        <v>7</v>
      </c>
      <c r="AO263" s="642">
        <v>0</v>
      </c>
      <c r="AP263" s="642">
        <v>0</v>
      </c>
      <c r="AQ263" s="642">
        <v>0</v>
      </c>
      <c r="AR263" s="642">
        <v>0</v>
      </c>
      <c r="AS263" s="642">
        <v>0</v>
      </c>
      <c r="AT263" s="642">
        <v>0</v>
      </c>
      <c r="AU263" s="642">
        <v>0</v>
      </c>
      <c r="AV263" s="642">
        <v>0</v>
      </c>
      <c r="AW263" s="643">
        <v>0</v>
      </c>
      <c r="AX263" s="643">
        <v>0</v>
      </c>
      <c r="AY263" s="642">
        <v>6</v>
      </c>
      <c r="AZ263" s="642">
        <v>1</v>
      </c>
      <c r="BA263" s="642">
        <v>0</v>
      </c>
      <c r="BB263" s="642">
        <v>0</v>
      </c>
      <c r="BC263" s="642">
        <v>0</v>
      </c>
      <c r="BD263" s="642">
        <v>0</v>
      </c>
      <c r="BE263" s="13">
        <f t="shared" si="119"/>
        <v>0</v>
      </c>
      <c r="BF263" s="13">
        <f t="shared" si="119"/>
        <v>0</v>
      </c>
      <c r="BG263" s="10">
        <f t="shared" si="120"/>
        <v>0</v>
      </c>
      <c r="BH263" s="13">
        <f t="shared" si="121"/>
        <v>6</v>
      </c>
      <c r="BI263" s="13">
        <f t="shared" si="121"/>
        <v>1</v>
      </c>
      <c r="BJ263" s="10">
        <f t="shared" si="122"/>
        <v>7</v>
      </c>
      <c r="BK263" s="44">
        <f t="shared" si="123"/>
        <v>6</v>
      </c>
      <c r="BL263" s="44">
        <f t="shared" si="123"/>
        <v>1</v>
      </c>
      <c r="BM263" s="11">
        <f t="shared" si="123"/>
        <v>7</v>
      </c>
      <c r="BN263" s="642">
        <v>1</v>
      </c>
      <c r="BO263" s="642">
        <v>0</v>
      </c>
      <c r="BP263" s="642">
        <v>0</v>
      </c>
      <c r="BQ263" s="642">
        <v>0</v>
      </c>
      <c r="BR263" s="642">
        <v>0</v>
      </c>
      <c r="BS263" s="642">
        <v>0</v>
      </c>
      <c r="BT263" s="642">
        <v>0</v>
      </c>
      <c r="BU263" s="642">
        <v>0</v>
      </c>
      <c r="BV263" s="644">
        <f t="shared" si="124"/>
        <v>0</v>
      </c>
      <c r="BW263" s="644">
        <f t="shared" si="124"/>
        <v>0</v>
      </c>
      <c r="BX263" s="44">
        <f t="shared" si="110"/>
        <v>1</v>
      </c>
      <c r="BY263" s="44">
        <f t="shared" si="110"/>
        <v>0</v>
      </c>
      <c r="BZ263" s="11">
        <f t="shared" si="111"/>
        <v>1</v>
      </c>
      <c r="CA263" s="14">
        <f t="shared" si="112"/>
        <v>5</v>
      </c>
      <c r="CB263" s="14">
        <f t="shared" si="112"/>
        <v>2</v>
      </c>
      <c r="CC263" s="13">
        <f t="shared" si="113"/>
        <v>1</v>
      </c>
      <c r="CD263" s="13">
        <f t="shared" si="113"/>
        <v>0</v>
      </c>
      <c r="CE263" s="13">
        <f t="shared" si="114"/>
        <v>6</v>
      </c>
      <c r="CF263" s="13">
        <f t="shared" si="114"/>
        <v>2</v>
      </c>
      <c r="CG263" s="289">
        <f t="shared" si="115"/>
        <v>8</v>
      </c>
      <c r="CJ263" s="1">
        <v>1</v>
      </c>
      <c r="CK263" s="6">
        <f t="shared" si="128"/>
        <v>2</v>
      </c>
      <c r="CL263" s="6">
        <v>1</v>
      </c>
      <c r="CM263" s="6">
        <v>0</v>
      </c>
      <c r="CN263" s="6">
        <f t="shared" si="129"/>
        <v>7</v>
      </c>
      <c r="CO263" s="6">
        <f t="shared" si="130"/>
        <v>1</v>
      </c>
    </row>
    <row r="264" spans="1:93" ht="15" x14ac:dyDescent="0.25">
      <c r="A264" s="1" t="s">
        <v>1619</v>
      </c>
      <c r="B264" s="6">
        <v>251</v>
      </c>
      <c r="C264" s="9">
        <v>251</v>
      </c>
      <c r="D264" s="641" t="s">
        <v>6</v>
      </c>
      <c r="E264" s="37" t="s">
        <v>20</v>
      </c>
      <c r="F264" s="645">
        <v>20319504</v>
      </c>
      <c r="G264" s="646" t="s">
        <v>519</v>
      </c>
      <c r="H264" s="9" t="s">
        <v>52</v>
      </c>
      <c r="I264" s="642">
        <v>0</v>
      </c>
      <c r="J264" s="642">
        <v>0</v>
      </c>
      <c r="K264" s="642">
        <v>0</v>
      </c>
      <c r="L264" s="642">
        <v>0</v>
      </c>
      <c r="M264" s="642">
        <v>1</v>
      </c>
      <c r="N264" s="642">
        <v>5</v>
      </c>
      <c r="O264" s="642">
        <v>2</v>
      </c>
      <c r="P264" s="642">
        <v>6</v>
      </c>
      <c r="Q264" s="14">
        <f t="shared" si="116"/>
        <v>3</v>
      </c>
      <c r="R264" s="14">
        <f t="shared" si="116"/>
        <v>11</v>
      </c>
      <c r="S264" s="10">
        <f t="shared" si="117"/>
        <v>14</v>
      </c>
      <c r="T264" s="642">
        <v>0</v>
      </c>
      <c r="U264" s="642">
        <v>0</v>
      </c>
      <c r="V264" s="642">
        <v>0</v>
      </c>
      <c r="W264" s="642">
        <v>3</v>
      </c>
      <c r="X264" s="642">
        <v>3</v>
      </c>
      <c r="Y264" s="642">
        <v>4</v>
      </c>
      <c r="Z264" s="623">
        <f t="shared" si="125"/>
        <v>3</v>
      </c>
      <c r="AA264" s="623">
        <f t="shared" si="125"/>
        <v>7</v>
      </c>
      <c r="AB264" s="10">
        <f t="shared" si="104"/>
        <v>10</v>
      </c>
      <c r="AC264" s="44">
        <f t="shared" si="118"/>
        <v>6</v>
      </c>
      <c r="AD264" s="44">
        <f t="shared" si="118"/>
        <v>18</v>
      </c>
      <c r="AE264" s="44">
        <f t="shared" si="105"/>
        <v>24</v>
      </c>
      <c r="AF264" s="12">
        <f t="shared" si="126"/>
        <v>4</v>
      </c>
      <c r="AG264" s="12">
        <f t="shared" si="127"/>
        <v>9</v>
      </c>
      <c r="AH264" s="10">
        <f t="shared" si="106"/>
        <v>13</v>
      </c>
      <c r="AI264" s="12">
        <f>VLOOKUP($F264,'Guru SertifikaSi'!$C$6:$G$675,'Guru SertifikaSi'!E$3,FALSE)</f>
        <v>2</v>
      </c>
      <c r="AJ264" s="12">
        <f>VLOOKUP($F264,'Guru SertifikaSi'!$C$6:$G$675,'Guru SertifikaSi'!F$3,FALSE)</f>
        <v>9</v>
      </c>
      <c r="AK264" s="10">
        <f t="shared" si="107"/>
        <v>11</v>
      </c>
      <c r="AL264" s="44">
        <f t="shared" si="108"/>
        <v>6</v>
      </c>
      <c r="AM264" s="44">
        <f t="shared" si="108"/>
        <v>18</v>
      </c>
      <c r="AN264" s="11">
        <f t="shared" si="109"/>
        <v>24</v>
      </c>
      <c r="AO264" s="642">
        <v>0</v>
      </c>
      <c r="AP264" s="642">
        <v>0</v>
      </c>
      <c r="AQ264" s="642">
        <v>0</v>
      </c>
      <c r="AR264" s="642">
        <v>0</v>
      </c>
      <c r="AS264" s="642">
        <v>0</v>
      </c>
      <c r="AT264" s="642">
        <v>0</v>
      </c>
      <c r="AU264" s="642">
        <v>0</v>
      </c>
      <c r="AV264" s="642">
        <v>0</v>
      </c>
      <c r="AW264" s="643">
        <v>0</v>
      </c>
      <c r="AX264" s="643">
        <v>0</v>
      </c>
      <c r="AY264" s="642">
        <v>5</v>
      </c>
      <c r="AZ264" s="642">
        <v>18</v>
      </c>
      <c r="BA264" s="642">
        <v>1</v>
      </c>
      <c r="BB264" s="642">
        <v>0</v>
      </c>
      <c r="BC264" s="642">
        <v>0</v>
      </c>
      <c r="BD264" s="642">
        <v>0</v>
      </c>
      <c r="BE264" s="13">
        <f t="shared" si="119"/>
        <v>0</v>
      </c>
      <c r="BF264" s="13">
        <f t="shared" si="119"/>
        <v>0</v>
      </c>
      <c r="BG264" s="10">
        <f t="shared" si="120"/>
        <v>0</v>
      </c>
      <c r="BH264" s="13">
        <f t="shared" si="121"/>
        <v>6</v>
      </c>
      <c r="BI264" s="13">
        <f t="shared" si="121"/>
        <v>18</v>
      </c>
      <c r="BJ264" s="10">
        <f t="shared" si="122"/>
        <v>24</v>
      </c>
      <c r="BK264" s="44">
        <f t="shared" si="123"/>
        <v>6</v>
      </c>
      <c r="BL264" s="44">
        <f t="shared" si="123"/>
        <v>18</v>
      </c>
      <c r="BM264" s="11">
        <f t="shared" si="123"/>
        <v>24</v>
      </c>
      <c r="BN264" s="642">
        <v>0</v>
      </c>
      <c r="BO264" s="642">
        <v>0</v>
      </c>
      <c r="BP264" s="642">
        <v>0</v>
      </c>
      <c r="BQ264" s="642">
        <v>0</v>
      </c>
      <c r="BR264" s="642">
        <v>0</v>
      </c>
      <c r="BS264" s="642">
        <v>0</v>
      </c>
      <c r="BT264" s="642">
        <v>0</v>
      </c>
      <c r="BU264" s="642">
        <v>0</v>
      </c>
      <c r="BV264" s="644">
        <f t="shared" si="124"/>
        <v>0</v>
      </c>
      <c r="BW264" s="644">
        <f t="shared" si="124"/>
        <v>0</v>
      </c>
      <c r="BX264" s="44">
        <f t="shared" si="110"/>
        <v>0</v>
      </c>
      <c r="BY264" s="44">
        <f t="shared" si="110"/>
        <v>0</v>
      </c>
      <c r="BZ264" s="11">
        <f t="shared" si="111"/>
        <v>0</v>
      </c>
      <c r="CA264" s="14">
        <f t="shared" si="112"/>
        <v>6</v>
      </c>
      <c r="CB264" s="14">
        <f t="shared" si="112"/>
        <v>18</v>
      </c>
      <c r="CC264" s="13">
        <f t="shared" si="113"/>
        <v>0</v>
      </c>
      <c r="CD264" s="13">
        <f t="shared" si="113"/>
        <v>0</v>
      </c>
      <c r="CE264" s="13">
        <f t="shared" si="114"/>
        <v>6</v>
      </c>
      <c r="CF264" s="13">
        <f t="shared" si="114"/>
        <v>18</v>
      </c>
      <c r="CG264" s="289">
        <f t="shared" si="115"/>
        <v>24</v>
      </c>
      <c r="CJ264" s="1">
        <v>1</v>
      </c>
      <c r="CK264" s="6">
        <f t="shared" si="128"/>
        <v>7</v>
      </c>
      <c r="CL264" s="6">
        <v>0</v>
      </c>
      <c r="CM264" s="6">
        <v>1</v>
      </c>
      <c r="CN264" s="6">
        <f t="shared" si="129"/>
        <v>5</v>
      </c>
      <c r="CO264" s="6">
        <f t="shared" si="130"/>
        <v>19</v>
      </c>
    </row>
    <row r="265" spans="1:93" ht="15" x14ac:dyDescent="0.25">
      <c r="A265" s="1" t="s">
        <v>1620</v>
      </c>
      <c r="B265" s="6">
        <v>252</v>
      </c>
      <c r="C265" s="9">
        <v>252</v>
      </c>
      <c r="D265" s="641" t="s">
        <v>6</v>
      </c>
      <c r="E265" s="37" t="s">
        <v>20</v>
      </c>
      <c r="F265" s="645">
        <v>20319219</v>
      </c>
      <c r="G265" s="646" t="s">
        <v>520</v>
      </c>
      <c r="H265" s="9" t="s">
        <v>52</v>
      </c>
      <c r="I265" s="642">
        <v>0</v>
      </c>
      <c r="J265" s="642">
        <v>0</v>
      </c>
      <c r="K265" s="642">
        <v>0</v>
      </c>
      <c r="L265" s="642">
        <v>1</v>
      </c>
      <c r="M265" s="642">
        <v>0</v>
      </c>
      <c r="N265" s="642">
        <v>1</v>
      </c>
      <c r="O265" s="642">
        <v>2</v>
      </c>
      <c r="P265" s="642">
        <v>5</v>
      </c>
      <c r="Q265" s="14">
        <f t="shared" si="116"/>
        <v>2</v>
      </c>
      <c r="R265" s="14">
        <f t="shared" si="116"/>
        <v>7</v>
      </c>
      <c r="S265" s="10">
        <f t="shared" si="117"/>
        <v>9</v>
      </c>
      <c r="T265" s="642">
        <v>0</v>
      </c>
      <c r="U265" s="642">
        <v>0</v>
      </c>
      <c r="V265" s="642">
        <v>2</v>
      </c>
      <c r="W265" s="642">
        <v>2</v>
      </c>
      <c r="X265" s="642">
        <v>1</v>
      </c>
      <c r="Y265" s="642">
        <v>2</v>
      </c>
      <c r="Z265" s="623">
        <f t="shared" si="125"/>
        <v>3</v>
      </c>
      <c r="AA265" s="623">
        <f t="shared" si="125"/>
        <v>4</v>
      </c>
      <c r="AB265" s="10">
        <f t="shared" si="104"/>
        <v>7</v>
      </c>
      <c r="AC265" s="44">
        <f t="shared" si="118"/>
        <v>5</v>
      </c>
      <c r="AD265" s="44">
        <f t="shared" si="118"/>
        <v>11</v>
      </c>
      <c r="AE265" s="44">
        <f t="shared" si="105"/>
        <v>16</v>
      </c>
      <c r="AF265" s="12">
        <f t="shared" si="126"/>
        <v>2</v>
      </c>
      <c r="AG265" s="12">
        <f t="shared" si="127"/>
        <v>7</v>
      </c>
      <c r="AH265" s="10">
        <f t="shared" si="106"/>
        <v>9</v>
      </c>
      <c r="AI265" s="12">
        <f>VLOOKUP($F265,'Guru SertifikaSi'!$C$6:$G$675,'Guru SertifikaSi'!E$3,FALSE)</f>
        <v>3</v>
      </c>
      <c r="AJ265" s="12">
        <f>VLOOKUP($F265,'Guru SertifikaSi'!$C$6:$G$675,'Guru SertifikaSi'!F$3,FALSE)</f>
        <v>4</v>
      </c>
      <c r="AK265" s="10">
        <f t="shared" si="107"/>
        <v>7</v>
      </c>
      <c r="AL265" s="44">
        <f t="shared" si="108"/>
        <v>5</v>
      </c>
      <c r="AM265" s="44">
        <f t="shared" si="108"/>
        <v>11</v>
      </c>
      <c r="AN265" s="11">
        <f t="shared" si="109"/>
        <v>16</v>
      </c>
      <c r="AO265" s="642">
        <v>0</v>
      </c>
      <c r="AP265" s="642">
        <v>0</v>
      </c>
      <c r="AQ265" s="642">
        <v>0</v>
      </c>
      <c r="AR265" s="642">
        <v>0</v>
      </c>
      <c r="AS265" s="642">
        <v>0</v>
      </c>
      <c r="AT265" s="642">
        <v>0</v>
      </c>
      <c r="AU265" s="642">
        <v>0</v>
      </c>
      <c r="AV265" s="642">
        <v>0</v>
      </c>
      <c r="AW265" s="643">
        <v>0</v>
      </c>
      <c r="AX265" s="643">
        <v>0</v>
      </c>
      <c r="AY265" s="642">
        <v>5</v>
      </c>
      <c r="AZ265" s="642">
        <v>11</v>
      </c>
      <c r="BA265" s="642">
        <v>0</v>
      </c>
      <c r="BB265" s="642">
        <v>0</v>
      </c>
      <c r="BC265" s="642">
        <v>0</v>
      </c>
      <c r="BD265" s="642">
        <v>0</v>
      </c>
      <c r="BE265" s="13">
        <f t="shared" si="119"/>
        <v>0</v>
      </c>
      <c r="BF265" s="13">
        <f t="shared" si="119"/>
        <v>0</v>
      </c>
      <c r="BG265" s="10">
        <f t="shared" si="120"/>
        <v>0</v>
      </c>
      <c r="BH265" s="13">
        <f t="shared" si="121"/>
        <v>5</v>
      </c>
      <c r="BI265" s="13">
        <f t="shared" si="121"/>
        <v>11</v>
      </c>
      <c r="BJ265" s="10">
        <f t="shared" si="122"/>
        <v>16</v>
      </c>
      <c r="BK265" s="44">
        <f t="shared" si="123"/>
        <v>5</v>
      </c>
      <c r="BL265" s="44">
        <f t="shared" si="123"/>
        <v>11</v>
      </c>
      <c r="BM265" s="11">
        <f t="shared" si="123"/>
        <v>16</v>
      </c>
      <c r="BN265" s="642">
        <v>0</v>
      </c>
      <c r="BO265" s="642">
        <v>0</v>
      </c>
      <c r="BP265" s="642">
        <v>0</v>
      </c>
      <c r="BQ265" s="642">
        <v>0</v>
      </c>
      <c r="BR265" s="642">
        <v>0</v>
      </c>
      <c r="BS265" s="642">
        <v>0</v>
      </c>
      <c r="BT265" s="642">
        <v>0</v>
      </c>
      <c r="BU265" s="642">
        <v>0</v>
      </c>
      <c r="BV265" s="644">
        <f t="shared" si="124"/>
        <v>0</v>
      </c>
      <c r="BW265" s="644">
        <f t="shared" si="124"/>
        <v>0</v>
      </c>
      <c r="BX265" s="44">
        <f t="shared" si="110"/>
        <v>0</v>
      </c>
      <c r="BY265" s="44">
        <f t="shared" si="110"/>
        <v>0</v>
      </c>
      <c r="BZ265" s="11">
        <f t="shared" si="111"/>
        <v>0</v>
      </c>
      <c r="CA265" s="14">
        <f t="shared" si="112"/>
        <v>5</v>
      </c>
      <c r="CB265" s="14">
        <f t="shared" si="112"/>
        <v>11</v>
      </c>
      <c r="CC265" s="13">
        <f t="shared" si="113"/>
        <v>0</v>
      </c>
      <c r="CD265" s="13">
        <f t="shared" si="113"/>
        <v>0</v>
      </c>
      <c r="CE265" s="13">
        <f t="shared" si="114"/>
        <v>5</v>
      </c>
      <c r="CF265" s="13">
        <f t="shared" si="114"/>
        <v>11</v>
      </c>
      <c r="CG265" s="289">
        <f t="shared" si="115"/>
        <v>16</v>
      </c>
      <c r="CJ265" s="1">
        <v>1</v>
      </c>
      <c r="CK265" s="6">
        <f t="shared" si="128"/>
        <v>6</v>
      </c>
      <c r="CL265" s="6">
        <v>0</v>
      </c>
      <c r="CM265" s="6">
        <v>1</v>
      </c>
      <c r="CN265" s="6">
        <f t="shared" si="129"/>
        <v>5</v>
      </c>
      <c r="CO265" s="6">
        <f t="shared" si="130"/>
        <v>12</v>
      </c>
    </row>
    <row r="266" spans="1:93" ht="15" x14ac:dyDescent="0.25">
      <c r="A266" s="1" t="s">
        <v>1621</v>
      </c>
      <c r="B266" s="6">
        <v>253</v>
      </c>
      <c r="C266" s="9">
        <v>253</v>
      </c>
      <c r="D266" s="641" t="s">
        <v>6</v>
      </c>
      <c r="E266" s="37" t="s">
        <v>20</v>
      </c>
      <c r="F266" s="645">
        <v>20319202</v>
      </c>
      <c r="G266" s="646" t="s">
        <v>521</v>
      </c>
      <c r="H266" s="9" t="s">
        <v>52</v>
      </c>
      <c r="I266" s="642">
        <v>0</v>
      </c>
      <c r="J266" s="642">
        <v>0</v>
      </c>
      <c r="K266" s="642">
        <v>1</v>
      </c>
      <c r="L266" s="642">
        <v>0</v>
      </c>
      <c r="M266" s="642">
        <v>1</v>
      </c>
      <c r="N266" s="642">
        <v>0</v>
      </c>
      <c r="O266" s="642">
        <v>0</v>
      </c>
      <c r="P266" s="642">
        <v>3</v>
      </c>
      <c r="Q266" s="14">
        <f t="shared" si="116"/>
        <v>2</v>
      </c>
      <c r="R266" s="14">
        <f t="shared" si="116"/>
        <v>3</v>
      </c>
      <c r="S266" s="10">
        <f t="shared" si="117"/>
        <v>5</v>
      </c>
      <c r="T266" s="642">
        <v>0</v>
      </c>
      <c r="U266" s="642">
        <v>0</v>
      </c>
      <c r="V266" s="642">
        <v>0</v>
      </c>
      <c r="W266" s="642">
        <v>2</v>
      </c>
      <c r="X266" s="642">
        <v>0</v>
      </c>
      <c r="Y266" s="642">
        <v>0</v>
      </c>
      <c r="Z266" s="623">
        <f t="shared" si="125"/>
        <v>0</v>
      </c>
      <c r="AA266" s="623">
        <f t="shared" si="125"/>
        <v>2</v>
      </c>
      <c r="AB266" s="10">
        <f t="shared" si="104"/>
        <v>2</v>
      </c>
      <c r="AC266" s="44">
        <f t="shared" si="118"/>
        <v>2</v>
      </c>
      <c r="AD266" s="44">
        <f t="shared" si="118"/>
        <v>5</v>
      </c>
      <c r="AE266" s="44">
        <f t="shared" si="105"/>
        <v>7</v>
      </c>
      <c r="AF266" s="12">
        <f t="shared" si="126"/>
        <v>0</v>
      </c>
      <c r="AG266" s="12">
        <f t="shared" si="127"/>
        <v>2</v>
      </c>
      <c r="AH266" s="10">
        <f t="shared" si="106"/>
        <v>2</v>
      </c>
      <c r="AI266" s="12">
        <f>VLOOKUP($F266,'Guru SertifikaSi'!$C$6:$G$675,'Guru SertifikaSi'!E$3,FALSE)</f>
        <v>3</v>
      </c>
      <c r="AJ266" s="12">
        <f>VLOOKUP($F266,'Guru SertifikaSi'!$C$6:$G$675,'Guru SertifikaSi'!F$3,FALSE)</f>
        <v>2</v>
      </c>
      <c r="AK266" s="10">
        <f t="shared" si="107"/>
        <v>5</v>
      </c>
      <c r="AL266" s="44">
        <f t="shared" si="108"/>
        <v>3</v>
      </c>
      <c r="AM266" s="44">
        <f t="shared" si="108"/>
        <v>4</v>
      </c>
      <c r="AN266" s="11">
        <f t="shared" si="109"/>
        <v>7</v>
      </c>
      <c r="AO266" s="642">
        <v>0</v>
      </c>
      <c r="AP266" s="642">
        <v>0</v>
      </c>
      <c r="AQ266" s="642">
        <v>0</v>
      </c>
      <c r="AR266" s="642">
        <v>0</v>
      </c>
      <c r="AS266" s="642">
        <v>0</v>
      </c>
      <c r="AT266" s="642">
        <v>0</v>
      </c>
      <c r="AU266" s="642">
        <v>0</v>
      </c>
      <c r="AV266" s="642">
        <v>0</v>
      </c>
      <c r="AW266" s="643">
        <v>0</v>
      </c>
      <c r="AX266" s="643">
        <v>0</v>
      </c>
      <c r="AY266" s="642">
        <v>3</v>
      </c>
      <c r="AZ266" s="642">
        <v>4</v>
      </c>
      <c r="BA266" s="642">
        <v>0</v>
      </c>
      <c r="BB266" s="642">
        <v>0</v>
      </c>
      <c r="BC266" s="642">
        <v>0</v>
      </c>
      <c r="BD266" s="642">
        <v>0</v>
      </c>
      <c r="BE266" s="13">
        <f t="shared" si="119"/>
        <v>0</v>
      </c>
      <c r="BF266" s="13">
        <f t="shared" si="119"/>
        <v>0</v>
      </c>
      <c r="BG266" s="10">
        <f t="shared" si="120"/>
        <v>0</v>
      </c>
      <c r="BH266" s="13">
        <f t="shared" si="121"/>
        <v>3</v>
      </c>
      <c r="BI266" s="13">
        <f t="shared" si="121"/>
        <v>4</v>
      </c>
      <c r="BJ266" s="10">
        <f t="shared" si="122"/>
        <v>7</v>
      </c>
      <c r="BK266" s="44">
        <f t="shared" si="123"/>
        <v>3</v>
      </c>
      <c r="BL266" s="44">
        <f t="shared" si="123"/>
        <v>4</v>
      </c>
      <c r="BM266" s="11">
        <f t="shared" si="123"/>
        <v>7</v>
      </c>
      <c r="BN266" s="642">
        <v>0</v>
      </c>
      <c r="BO266" s="642">
        <v>0</v>
      </c>
      <c r="BP266" s="642">
        <v>0</v>
      </c>
      <c r="BQ266" s="642">
        <v>0</v>
      </c>
      <c r="BR266" s="642">
        <v>0</v>
      </c>
      <c r="BS266" s="642">
        <v>0</v>
      </c>
      <c r="BT266" s="642">
        <v>1</v>
      </c>
      <c r="BU266" s="642">
        <v>0</v>
      </c>
      <c r="BV266" s="644">
        <f t="shared" si="124"/>
        <v>1</v>
      </c>
      <c r="BW266" s="644">
        <f t="shared" si="124"/>
        <v>0</v>
      </c>
      <c r="BX266" s="44">
        <f t="shared" si="110"/>
        <v>1</v>
      </c>
      <c r="BY266" s="44">
        <f t="shared" si="110"/>
        <v>0</v>
      </c>
      <c r="BZ266" s="11">
        <f t="shared" si="111"/>
        <v>1</v>
      </c>
      <c r="CA266" s="14">
        <f t="shared" si="112"/>
        <v>2</v>
      </c>
      <c r="CB266" s="14">
        <f t="shared" si="112"/>
        <v>5</v>
      </c>
      <c r="CC266" s="13">
        <f t="shared" si="113"/>
        <v>1</v>
      </c>
      <c r="CD266" s="13">
        <f t="shared" si="113"/>
        <v>0</v>
      </c>
      <c r="CE266" s="13">
        <f t="shared" si="114"/>
        <v>3</v>
      </c>
      <c r="CF266" s="13">
        <f t="shared" si="114"/>
        <v>5</v>
      </c>
      <c r="CG266" s="289">
        <f t="shared" si="115"/>
        <v>8</v>
      </c>
      <c r="CJ266" s="1">
        <v>1</v>
      </c>
      <c r="CK266" s="6">
        <f t="shared" si="128"/>
        <v>4</v>
      </c>
      <c r="CL266" s="6">
        <v>1</v>
      </c>
      <c r="CM266" s="6">
        <v>0</v>
      </c>
      <c r="CN266" s="6">
        <f t="shared" si="129"/>
        <v>4</v>
      </c>
      <c r="CO266" s="6">
        <f t="shared" si="130"/>
        <v>4</v>
      </c>
    </row>
    <row r="267" spans="1:93" ht="15" x14ac:dyDescent="0.25">
      <c r="A267" s="1" t="s">
        <v>1622</v>
      </c>
      <c r="B267" s="6">
        <v>254</v>
      </c>
      <c r="C267" s="9">
        <v>254</v>
      </c>
      <c r="D267" s="641" t="s">
        <v>6</v>
      </c>
      <c r="E267" s="37" t="s">
        <v>20</v>
      </c>
      <c r="F267" s="645">
        <v>20319272</v>
      </c>
      <c r="G267" s="646" t="s">
        <v>522</v>
      </c>
      <c r="H267" s="9" t="s">
        <v>52</v>
      </c>
      <c r="I267" s="642">
        <v>0</v>
      </c>
      <c r="J267" s="642">
        <v>0</v>
      </c>
      <c r="K267" s="642">
        <v>0</v>
      </c>
      <c r="L267" s="642">
        <v>0</v>
      </c>
      <c r="M267" s="642">
        <v>2</v>
      </c>
      <c r="N267" s="642">
        <v>1</v>
      </c>
      <c r="O267" s="642">
        <v>1</v>
      </c>
      <c r="P267" s="642">
        <v>7</v>
      </c>
      <c r="Q267" s="14">
        <f t="shared" si="116"/>
        <v>3</v>
      </c>
      <c r="R267" s="14">
        <f t="shared" si="116"/>
        <v>8</v>
      </c>
      <c r="S267" s="10">
        <f t="shared" si="117"/>
        <v>11</v>
      </c>
      <c r="T267" s="642">
        <v>0</v>
      </c>
      <c r="U267" s="642">
        <v>0</v>
      </c>
      <c r="V267" s="642">
        <v>0</v>
      </c>
      <c r="W267" s="642">
        <v>3</v>
      </c>
      <c r="X267" s="642">
        <v>2</v>
      </c>
      <c r="Y267" s="642">
        <v>1</v>
      </c>
      <c r="Z267" s="623">
        <f t="shared" si="125"/>
        <v>2</v>
      </c>
      <c r="AA267" s="623">
        <f t="shared" si="125"/>
        <v>4</v>
      </c>
      <c r="AB267" s="10">
        <f t="shared" si="104"/>
        <v>6</v>
      </c>
      <c r="AC267" s="44">
        <f t="shared" si="118"/>
        <v>5</v>
      </c>
      <c r="AD267" s="44">
        <f t="shared" si="118"/>
        <v>12</v>
      </c>
      <c r="AE267" s="44">
        <f t="shared" si="105"/>
        <v>17</v>
      </c>
      <c r="AF267" s="12">
        <f t="shared" si="126"/>
        <v>1</v>
      </c>
      <c r="AG267" s="12">
        <f t="shared" si="127"/>
        <v>5</v>
      </c>
      <c r="AH267" s="10">
        <f t="shared" si="106"/>
        <v>6</v>
      </c>
      <c r="AI267" s="12">
        <f>VLOOKUP($F267,'Guru SertifikaSi'!$C$6:$G$675,'Guru SertifikaSi'!E$3,FALSE)</f>
        <v>4</v>
      </c>
      <c r="AJ267" s="12">
        <f>VLOOKUP($F267,'Guru SertifikaSi'!$C$6:$G$675,'Guru SertifikaSi'!F$3,FALSE)</f>
        <v>7</v>
      </c>
      <c r="AK267" s="10">
        <f t="shared" si="107"/>
        <v>11</v>
      </c>
      <c r="AL267" s="44">
        <f t="shared" si="108"/>
        <v>5</v>
      </c>
      <c r="AM267" s="44">
        <f t="shared" si="108"/>
        <v>12</v>
      </c>
      <c r="AN267" s="11">
        <f t="shared" si="109"/>
        <v>17</v>
      </c>
      <c r="AO267" s="642">
        <v>0</v>
      </c>
      <c r="AP267" s="642">
        <v>0</v>
      </c>
      <c r="AQ267" s="642">
        <v>0</v>
      </c>
      <c r="AR267" s="642">
        <v>0</v>
      </c>
      <c r="AS267" s="642">
        <v>0</v>
      </c>
      <c r="AT267" s="642">
        <v>0</v>
      </c>
      <c r="AU267" s="642">
        <v>0</v>
      </c>
      <c r="AV267" s="642">
        <v>0</v>
      </c>
      <c r="AW267" s="643">
        <v>0</v>
      </c>
      <c r="AX267" s="643">
        <v>0</v>
      </c>
      <c r="AY267" s="642">
        <v>5</v>
      </c>
      <c r="AZ267" s="642">
        <v>12</v>
      </c>
      <c r="BA267" s="642">
        <v>0</v>
      </c>
      <c r="BB267" s="642">
        <v>0</v>
      </c>
      <c r="BC267" s="642">
        <v>0</v>
      </c>
      <c r="BD267" s="642">
        <v>0</v>
      </c>
      <c r="BE267" s="13">
        <f t="shared" si="119"/>
        <v>0</v>
      </c>
      <c r="BF267" s="13">
        <f t="shared" si="119"/>
        <v>0</v>
      </c>
      <c r="BG267" s="10">
        <f t="shared" si="120"/>
        <v>0</v>
      </c>
      <c r="BH267" s="13">
        <f t="shared" si="121"/>
        <v>5</v>
      </c>
      <c r="BI267" s="13">
        <f t="shared" si="121"/>
        <v>12</v>
      </c>
      <c r="BJ267" s="10">
        <f t="shared" si="122"/>
        <v>17</v>
      </c>
      <c r="BK267" s="44">
        <f t="shared" si="123"/>
        <v>5</v>
      </c>
      <c r="BL267" s="44">
        <f t="shared" si="123"/>
        <v>12</v>
      </c>
      <c r="BM267" s="11">
        <f t="shared" si="123"/>
        <v>17</v>
      </c>
      <c r="BN267" s="642">
        <v>0</v>
      </c>
      <c r="BO267" s="642">
        <v>0</v>
      </c>
      <c r="BP267" s="642">
        <v>0</v>
      </c>
      <c r="BQ267" s="642">
        <v>0</v>
      </c>
      <c r="BR267" s="642">
        <v>0</v>
      </c>
      <c r="BS267" s="642">
        <v>0</v>
      </c>
      <c r="BT267" s="642">
        <v>0</v>
      </c>
      <c r="BU267" s="642">
        <v>1</v>
      </c>
      <c r="BV267" s="644">
        <f t="shared" si="124"/>
        <v>0</v>
      </c>
      <c r="BW267" s="644">
        <f t="shared" si="124"/>
        <v>1</v>
      </c>
      <c r="BX267" s="44">
        <f t="shared" si="110"/>
        <v>0</v>
      </c>
      <c r="BY267" s="44">
        <f t="shared" si="110"/>
        <v>1</v>
      </c>
      <c r="BZ267" s="11">
        <f t="shared" si="111"/>
        <v>1</v>
      </c>
      <c r="CA267" s="14">
        <f t="shared" si="112"/>
        <v>5</v>
      </c>
      <c r="CB267" s="14">
        <f t="shared" si="112"/>
        <v>12</v>
      </c>
      <c r="CC267" s="13">
        <f t="shared" si="113"/>
        <v>0</v>
      </c>
      <c r="CD267" s="13">
        <f t="shared" si="113"/>
        <v>1</v>
      </c>
      <c r="CE267" s="13">
        <f t="shared" si="114"/>
        <v>5</v>
      </c>
      <c r="CF267" s="13">
        <f t="shared" si="114"/>
        <v>13</v>
      </c>
      <c r="CG267" s="289">
        <f t="shared" si="115"/>
        <v>18</v>
      </c>
      <c r="CJ267" s="1">
        <v>1</v>
      </c>
      <c r="CK267" s="6">
        <f t="shared" si="128"/>
        <v>8</v>
      </c>
      <c r="CL267" s="6">
        <v>0</v>
      </c>
      <c r="CM267" s="6">
        <v>1</v>
      </c>
      <c r="CN267" s="6">
        <f t="shared" si="129"/>
        <v>5</v>
      </c>
      <c r="CO267" s="6">
        <f t="shared" si="130"/>
        <v>13</v>
      </c>
    </row>
    <row r="268" spans="1:93" ht="15" x14ac:dyDescent="0.25">
      <c r="A268" s="1" t="s">
        <v>1623</v>
      </c>
      <c r="B268" s="6">
        <v>255</v>
      </c>
      <c r="C268" s="9">
        <v>255</v>
      </c>
      <c r="D268" s="641" t="s">
        <v>6</v>
      </c>
      <c r="E268" s="37" t="s">
        <v>20</v>
      </c>
      <c r="F268" s="645">
        <v>20340314</v>
      </c>
      <c r="G268" s="646" t="s">
        <v>523</v>
      </c>
      <c r="H268" s="9" t="s">
        <v>52</v>
      </c>
      <c r="I268" s="642">
        <v>0</v>
      </c>
      <c r="J268" s="642">
        <v>0</v>
      </c>
      <c r="K268" s="642">
        <v>0</v>
      </c>
      <c r="L268" s="642">
        <v>0</v>
      </c>
      <c r="M268" s="642">
        <v>1</v>
      </c>
      <c r="N268" s="642">
        <v>1</v>
      </c>
      <c r="O268" s="642">
        <v>1</v>
      </c>
      <c r="P268" s="642">
        <v>2</v>
      </c>
      <c r="Q268" s="14">
        <f t="shared" si="116"/>
        <v>2</v>
      </c>
      <c r="R268" s="14">
        <f t="shared" si="116"/>
        <v>3</v>
      </c>
      <c r="S268" s="10">
        <f t="shared" si="117"/>
        <v>5</v>
      </c>
      <c r="T268" s="642">
        <v>0</v>
      </c>
      <c r="U268" s="642">
        <v>0</v>
      </c>
      <c r="V268" s="642">
        <v>3</v>
      </c>
      <c r="W268" s="642">
        <v>0</v>
      </c>
      <c r="X268" s="642">
        <v>0</v>
      </c>
      <c r="Y268" s="642">
        <v>1</v>
      </c>
      <c r="Z268" s="623">
        <f t="shared" si="125"/>
        <v>3</v>
      </c>
      <c r="AA268" s="623">
        <f t="shared" si="125"/>
        <v>1</v>
      </c>
      <c r="AB268" s="10">
        <f t="shared" ref="AB268:AB331" si="131">SUM(Z268:AA268)</f>
        <v>4</v>
      </c>
      <c r="AC268" s="44">
        <f t="shared" si="118"/>
        <v>5</v>
      </c>
      <c r="AD268" s="44">
        <f t="shared" si="118"/>
        <v>4</v>
      </c>
      <c r="AE268" s="44">
        <f t="shared" ref="AE268:AE331" si="132">SUM(AC268:AD268)</f>
        <v>9</v>
      </c>
      <c r="AF268" s="12">
        <f t="shared" si="126"/>
        <v>3</v>
      </c>
      <c r="AG268" s="12">
        <f t="shared" si="127"/>
        <v>2</v>
      </c>
      <c r="AH268" s="10">
        <f t="shared" ref="AH268:AH331" si="133">SUM(AF268:AG268)</f>
        <v>5</v>
      </c>
      <c r="AI268" s="12">
        <f>VLOOKUP($F268,'Guru SertifikaSi'!$C$6:$G$675,'Guru SertifikaSi'!E$3,FALSE)</f>
        <v>2</v>
      </c>
      <c r="AJ268" s="12">
        <f>VLOOKUP($F268,'Guru SertifikaSi'!$C$6:$G$675,'Guru SertifikaSi'!F$3,FALSE)</f>
        <v>2</v>
      </c>
      <c r="AK268" s="10">
        <f t="shared" ref="AK268:AK331" si="134">SUM(AI268:AJ268)</f>
        <v>4</v>
      </c>
      <c r="AL268" s="44">
        <f t="shared" ref="AL268:AM331" si="135">SUM(AF268,AI268)</f>
        <v>5</v>
      </c>
      <c r="AM268" s="44">
        <f t="shared" si="135"/>
        <v>4</v>
      </c>
      <c r="AN268" s="11">
        <f t="shared" ref="AN268:AN331" si="136">SUM(AL268:AM268)</f>
        <v>9</v>
      </c>
      <c r="AO268" s="642">
        <v>0</v>
      </c>
      <c r="AP268" s="642">
        <v>0</v>
      </c>
      <c r="AQ268" s="642">
        <v>0</v>
      </c>
      <c r="AR268" s="642">
        <v>0</v>
      </c>
      <c r="AS268" s="642">
        <v>1</v>
      </c>
      <c r="AT268" s="642">
        <v>0</v>
      </c>
      <c r="AU268" s="642">
        <v>0</v>
      </c>
      <c r="AV268" s="642">
        <v>0</v>
      </c>
      <c r="AW268" s="643">
        <v>0</v>
      </c>
      <c r="AX268" s="643">
        <v>0</v>
      </c>
      <c r="AY268" s="642">
        <v>4</v>
      </c>
      <c r="AZ268" s="642">
        <v>4</v>
      </c>
      <c r="BA268" s="642">
        <v>0</v>
      </c>
      <c r="BB268" s="642">
        <v>0</v>
      </c>
      <c r="BC268" s="642">
        <v>0</v>
      </c>
      <c r="BD268" s="642">
        <v>0</v>
      </c>
      <c r="BE268" s="13">
        <f t="shared" si="119"/>
        <v>1</v>
      </c>
      <c r="BF268" s="13">
        <f t="shared" si="119"/>
        <v>0</v>
      </c>
      <c r="BG268" s="10">
        <f t="shared" si="120"/>
        <v>1</v>
      </c>
      <c r="BH268" s="13">
        <f t="shared" si="121"/>
        <v>4</v>
      </c>
      <c r="BI268" s="13">
        <f t="shared" si="121"/>
        <v>4</v>
      </c>
      <c r="BJ268" s="10">
        <f t="shared" si="122"/>
        <v>8</v>
      </c>
      <c r="BK268" s="44">
        <f t="shared" si="123"/>
        <v>5</v>
      </c>
      <c r="BL268" s="44">
        <f t="shared" si="123"/>
        <v>4</v>
      </c>
      <c r="BM268" s="11">
        <f t="shared" si="123"/>
        <v>9</v>
      </c>
      <c r="BN268" s="642">
        <v>0</v>
      </c>
      <c r="BO268" s="642">
        <v>0</v>
      </c>
      <c r="BP268" s="642">
        <v>0</v>
      </c>
      <c r="BQ268" s="642">
        <v>0</v>
      </c>
      <c r="BR268" s="642">
        <v>0</v>
      </c>
      <c r="BS268" s="642">
        <v>0</v>
      </c>
      <c r="BT268" s="642">
        <v>0</v>
      </c>
      <c r="BU268" s="642">
        <v>0</v>
      </c>
      <c r="BV268" s="644">
        <f t="shared" si="124"/>
        <v>0</v>
      </c>
      <c r="BW268" s="644">
        <f t="shared" si="124"/>
        <v>0</v>
      </c>
      <c r="BX268" s="44">
        <f t="shared" ref="BX268:BY331" si="137">SUM(BN268,BV268)</f>
        <v>0</v>
      </c>
      <c r="BY268" s="44">
        <f t="shared" si="137"/>
        <v>0</v>
      </c>
      <c r="BZ268" s="11">
        <f t="shared" ref="BZ268:BZ331" si="138">SUM(BX268:BY268)</f>
        <v>0</v>
      </c>
      <c r="CA268" s="14">
        <f t="shared" ref="CA268:CB331" si="139">SUM(Q268,Z268)</f>
        <v>5</v>
      </c>
      <c r="CB268" s="14">
        <f t="shared" si="139"/>
        <v>4</v>
      </c>
      <c r="CC268" s="13">
        <f t="shared" ref="CC268:CD331" si="140">SUM(BN268,BV268)</f>
        <v>0</v>
      </c>
      <c r="CD268" s="13">
        <f t="shared" si="140"/>
        <v>0</v>
      </c>
      <c r="CE268" s="13">
        <f t="shared" ref="CE268:CF331" si="141">SUM(CA268,CC268)</f>
        <v>5</v>
      </c>
      <c r="CF268" s="13">
        <f t="shared" si="141"/>
        <v>4</v>
      </c>
      <c r="CG268" s="289">
        <f t="shared" ref="CG268:CG331" si="142">SUM(CE268:CF268)</f>
        <v>9</v>
      </c>
      <c r="CJ268" s="1">
        <v>0</v>
      </c>
      <c r="CK268" s="6">
        <f t="shared" si="128"/>
        <v>2</v>
      </c>
      <c r="CL268" s="6">
        <v>0</v>
      </c>
      <c r="CM268" s="6">
        <v>0</v>
      </c>
      <c r="CN268" s="6">
        <f t="shared" si="129"/>
        <v>4</v>
      </c>
      <c r="CO268" s="6">
        <f t="shared" si="130"/>
        <v>4</v>
      </c>
    </row>
    <row r="269" spans="1:93" ht="15" x14ac:dyDescent="0.25">
      <c r="A269" s="1" t="s">
        <v>1624</v>
      </c>
      <c r="B269" s="6">
        <v>256</v>
      </c>
      <c r="C269" s="9">
        <v>256</v>
      </c>
      <c r="D269" s="641" t="s">
        <v>6</v>
      </c>
      <c r="E269" s="37" t="s">
        <v>20</v>
      </c>
      <c r="F269" s="645">
        <v>20319229</v>
      </c>
      <c r="G269" s="646" t="s">
        <v>524</v>
      </c>
      <c r="H269" s="9" t="s">
        <v>52</v>
      </c>
      <c r="I269" s="642">
        <v>0</v>
      </c>
      <c r="J269" s="642">
        <v>0</v>
      </c>
      <c r="K269" s="642">
        <v>0</v>
      </c>
      <c r="L269" s="642">
        <v>0</v>
      </c>
      <c r="M269" s="642">
        <v>2</v>
      </c>
      <c r="N269" s="642">
        <v>1</v>
      </c>
      <c r="O269" s="642">
        <v>0</v>
      </c>
      <c r="P269" s="642">
        <v>2</v>
      </c>
      <c r="Q269" s="14">
        <f t="shared" ref="Q269:R332" si="143">SUM(I269,K269,M269,O269)</f>
        <v>2</v>
      </c>
      <c r="R269" s="14">
        <f t="shared" si="143"/>
        <v>3</v>
      </c>
      <c r="S269" s="10">
        <f t="shared" ref="S269:S332" si="144">SUM(Q269:R269)</f>
        <v>5</v>
      </c>
      <c r="T269" s="642">
        <v>0</v>
      </c>
      <c r="U269" s="642">
        <v>0</v>
      </c>
      <c r="V269" s="642">
        <v>0</v>
      </c>
      <c r="W269" s="642">
        <v>0</v>
      </c>
      <c r="X269" s="642">
        <v>1</v>
      </c>
      <c r="Y269" s="642">
        <v>2</v>
      </c>
      <c r="Z269" s="623">
        <f t="shared" si="125"/>
        <v>1</v>
      </c>
      <c r="AA269" s="623">
        <f t="shared" si="125"/>
        <v>2</v>
      </c>
      <c r="AB269" s="10">
        <f t="shared" si="131"/>
        <v>3</v>
      </c>
      <c r="AC269" s="44">
        <f t="shared" ref="AC269:AD332" si="145">SUM(Q269,Z269)</f>
        <v>3</v>
      </c>
      <c r="AD269" s="44">
        <f t="shared" si="145"/>
        <v>5</v>
      </c>
      <c r="AE269" s="44">
        <f t="shared" si="132"/>
        <v>8</v>
      </c>
      <c r="AF269" s="12">
        <f t="shared" si="126"/>
        <v>1</v>
      </c>
      <c r="AG269" s="12">
        <f t="shared" si="127"/>
        <v>2</v>
      </c>
      <c r="AH269" s="10">
        <f t="shared" si="133"/>
        <v>3</v>
      </c>
      <c r="AI269" s="12">
        <f>VLOOKUP($F269,'Guru SertifikaSi'!$C$6:$G$675,'Guru SertifikaSi'!E$3,FALSE)</f>
        <v>2</v>
      </c>
      <c r="AJ269" s="12">
        <f>VLOOKUP($F269,'Guru SertifikaSi'!$C$6:$G$675,'Guru SertifikaSi'!F$3,FALSE)</f>
        <v>3</v>
      </c>
      <c r="AK269" s="10">
        <f t="shared" si="134"/>
        <v>5</v>
      </c>
      <c r="AL269" s="44">
        <f t="shared" si="135"/>
        <v>3</v>
      </c>
      <c r="AM269" s="44">
        <f t="shared" si="135"/>
        <v>5</v>
      </c>
      <c r="AN269" s="11">
        <f t="shared" si="136"/>
        <v>8</v>
      </c>
      <c r="AO269" s="642">
        <v>0</v>
      </c>
      <c r="AP269" s="642">
        <v>0</v>
      </c>
      <c r="AQ269" s="642">
        <v>0</v>
      </c>
      <c r="AR269" s="642">
        <v>0</v>
      </c>
      <c r="AS269" s="642">
        <v>0</v>
      </c>
      <c r="AT269" s="642">
        <v>0</v>
      </c>
      <c r="AU269" s="642">
        <v>0</v>
      </c>
      <c r="AV269" s="642">
        <v>0</v>
      </c>
      <c r="AW269" s="643">
        <v>0</v>
      </c>
      <c r="AX269" s="643">
        <v>0</v>
      </c>
      <c r="AY269" s="642">
        <v>3</v>
      </c>
      <c r="AZ269" s="642">
        <v>5</v>
      </c>
      <c r="BA269" s="642">
        <v>0</v>
      </c>
      <c r="BB269" s="642">
        <v>0</v>
      </c>
      <c r="BC269" s="642">
        <v>0</v>
      </c>
      <c r="BD269" s="642">
        <v>0</v>
      </c>
      <c r="BE269" s="13">
        <f t="shared" ref="BE269:BF332" si="146">SUM(AO269,AQ269,AS269,AU269)</f>
        <v>0</v>
      </c>
      <c r="BF269" s="13">
        <f t="shared" si="146"/>
        <v>0</v>
      </c>
      <c r="BG269" s="10">
        <f t="shared" ref="BG269:BG332" si="147">SUM(BE269:BF269)</f>
        <v>0</v>
      </c>
      <c r="BH269" s="13">
        <f t="shared" ref="BH269:BI332" si="148">SUM(AW269,AY269,BA269,BC269)</f>
        <v>3</v>
      </c>
      <c r="BI269" s="13">
        <f t="shared" si="148"/>
        <v>5</v>
      </c>
      <c r="BJ269" s="10">
        <f t="shared" ref="BJ269:BJ332" si="149">SUM(BH269:BI269)</f>
        <v>8</v>
      </c>
      <c r="BK269" s="44">
        <f t="shared" ref="BK269:BM332" si="150">SUM(BE269,BH269)</f>
        <v>3</v>
      </c>
      <c r="BL269" s="44">
        <f t="shared" si="150"/>
        <v>5</v>
      </c>
      <c r="BM269" s="11">
        <f t="shared" si="150"/>
        <v>8</v>
      </c>
      <c r="BN269" s="642">
        <v>0</v>
      </c>
      <c r="BO269" s="642">
        <v>0</v>
      </c>
      <c r="BP269" s="642">
        <v>0</v>
      </c>
      <c r="BQ269" s="642">
        <v>0</v>
      </c>
      <c r="BR269" s="642">
        <v>0</v>
      </c>
      <c r="BS269" s="642">
        <v>0</v>
      </c>
      <c r="BT269" s="642">
        <v>0</v>
      </c>
      <c r="BU269" s="642">
        <v>1</v>
      </c>
      <c r="BV269" s="644">
        <f t="shared" ref="BV269:BW332" si="151">SUM(BP269,BR269,BT269)</f>
        <v>0</v>
      </c>
      <c r="BW269" s="644">
        <f t="shared" si="151"/>
        <v>1</v>
      </c>
      <c r="BX269" s="44">
        <f t="shared" si="137"/>
        <v>0</v>
      </c>
      <c r="BY269" s="44">
        <f t="shared" si="137"/>
        <v>1</v>
      </c>
      <c r="BZ269" s="11">
        <f t="shared" si="138"/>
        <v>1</v>
      </c>
      <c r="CA269" s="14">
        <f t="shared" si="139"/>
        <v>3</v>
      </c>
      <c r="CB269" s="14">
        <f t="shared" si="139"/>
        <v>5</v>
      </c>
      <c r="CC269" s="13">
        <f t="shared" si="140"/>
        <v>0</v>
      </c>
      <c r="CD269" s="13">
        <f t="shared" si="140"/>
        <v>1</v>
      </c>
      <c r="CE269" s="13">
        <f t="shared" si="141"/>
        <v>3</v>
      </c>
      <c r="CF269" s="13">
        <f t="shared" si="141"/>
        <v>6</v>
      </c>
      <c r="CG269" s="289">
        <f t="shared" si="142"/>
        <v>9</v>
      </c>
      <c r="CJ269" s="1">
        <v>1</v>
      </c>
      <c r="CK269" s="6">
        <f t="shared" si="128"/>
        <v>3</v>
      </c>
      <c r="CL269" s="6">
        <v>0</v>
      </c>
      <c r="CM269" s="6">
        <v>1</v>
      </c>
      <c r="CN269" s="6">
        <f t="shared" si="129"/>
        <v>3</v>
      </c>
      <c r="CO269" s="6">
        <f t="shared" si="130"/>
        <v>6</v>
      </c>
    </row>
    <row r="270" spans="1:93" ht="15" x14ac:dyDescent="0.25">
      <c r="A270" s="1" t="s">
        <v>1625</v>
      </c>
      <c r="B270" s="6">
        <v>257</v>
      </c>
      <c r="C270" s="9">
        <v>257</v>
      </c>
      <c r="D270" s="641" t="s">
        <v>6</v>
      </c>
      <c r="E270" s="37" t="s">
        <v>20</v>
      </c>
      <c r="F270" s="645">
        <v>20319228</v>
      </c>
      <c r="G270" s="646" t="s">
        <v>525</v>
      </c>
      <c r="H270" s="9" t="s">
        <v>52</v>
      </c>
      <c r="I270" s="642">
        <v>0</v>
      </c>
      <c r="J270" s="642">
        <v>0</v>
      </c>
      <c r="K270" s="642">
        <v>0</v>
      </c>
      <c r="L270" s="642">
        <v>0</v>
      </c>
      <c r="M270" s="642">
        <v>0</v>
      </c>
      <c r="N270" s="642">
        <v>3</v>
      </c>
      <c r="O270" s="642">
        <v>1</v>
      </c>
      <c r="P270" s="642">
        <v>1</v>
      </c>
      <c r="Q270" s="14">
        <f t="shared" si="143"/>
        <v>1</v>
      </c>
      <c r="R270" s="14">
        <f t="shared" si="143"/>
        <v>4</v>
      </c>
      <c r="S270" s="10">
        <f t="shared" si="144"/>
        <v>5</v>
      </c>
      <c r="T270" s="642">
        <v>0</v>
      </c>
      <c r="U270" s="642">
        <v>0</v>
      </c>
      <c r="V270" s="642">
        <v>0</v>
      </c>
      <c r="W270" s="642">
        <v>1</v>
      </c>
      <c r="X270" s="642">
        <v>1</v>
      </c>
      <c r="Y270" s="642">
        <v>3</v>
      </c>
      <c r="Z270" s="623">
        <f t="shared" ref="Z270:AA333" si="152">SUM(T270,V270,X270)</f>
        <v>1</v>
      </c>
      <c r="AA270" s="623">
        <f t="shared" si="152"/>
        <v>4</v>
      </c>
      <c r="AB270" s="10">
        <f t="shared" si="131"/>
        <v>5</v>
      </c>
      <c r="AC270" s="44">
        <f t="shared" si="145"/>
        <v>2</v>
      </c>
      <c r="AD270" s="44">
        <f t="shared" si="145"/>
        <v>8</v>
      </c>
      <c r="AE270" s="44">
        <f t="shared" si="132"/>
        <v>10</v>
      </c>
      <c r="AF270" s="12">
        <f t="shared" si="126"/>
        <v>0</v>
      </c>
      <c r="AG270" s="12">
        <f t="shared" si="127"/>
        <v>5</v>
      </c>
      <c r="AH270" s="10">
        <f t="shared" si="133"/>
        <v>5</v>
      </c>
      <c r="AI270" s="12">
        <f>VLOOKUP($F270,'Guru SertifikaSi'!$C$6:$G$675,'Guru SertifikaSi'!E$3,FALSE)</f>
        <v>2</v>
      </c>
      <c r="AJ270" s="12">
        <f>VLOOKUP($F270,'Guru SertifikaSi'!$C$6:$G$675,'Guru SertifikaSi'!F$3,FALSE)</f>
        <v>3</v>
      </c>
      <c r="AK270" s="10">
        <f t="shared" si="134"/>
        <v>5</v>
      </c>
      <c r="AL270" s="44">
        <f t="shared" si="135"/>
        <v>2</v>
      </c>
      <c r="AM270" s="44">
        <f t="shared" si="135"/>
        <v>8</v>
      </c>
      <c r="AN270" s="11">
        <f t="shared" si="136"/>
        <v>10</v>
      </c>
      <c r="AO270" s="642">
        <v>0</v>
      </c>
      <c r="AP270" s="642">
        <v>0</v>
      </c>
      <c r="AQ270" s="642">
        <v>0</v>
      </c>
      <c r="AR270" s="642">
        <v>0</v>
      </c>
      <c r="AS270" s="642">
        <v>0</v>
      </c>
      <c r="AT270" s="642">
        <v>0</v>
      </c>
      <c r="AU270" s="642">
        <v>0</v>
      </c>
      <c r="AV270" s="642">
        <v>0</v>
      </c>
      <c r="AW270" s="643">
        <v>0</v>
      </c>
      <c r="AX270" s="643">
        <v>0</v>
      </c>
      <c r="AY270" s="642">
        <v>2</v>
      </c>
      <c r="AZ270" s="642">
        <v>8</v>
      </c>
      <c r="BA270" s="642">
        <v>0</v>
      </c>
      <c r="BB270" s="642">
        <v>0</v>
      </c>
      <c r="BC270" s="642">
        <v>0</v>
      </c>
      <c r="BD270" s="642">
        <v>0</v>
      </c>
      <c r="BE270" s="13">
        <f t="shared" si="146"/>
        <v>0</v>
      </c>
      <c r="BF270" s="13">
        <f t="shared" si="146"/>
        <v>0</v>
      </c>
      <c r="BG270" s="10">
        <f t="shared" si="147"/>
        <v>0</v>
      </c>
      <c r="BH270" s="13">
        <f t="shared" si="148"/>
        <v>2</v>
      </c>
      <c r="BI270" s="13">
        <f t="shared" si="148"/>
        <v>8</v>
      </c>
      <c r="BJ270" s="10">
        <f t="shared" si="149"/>
        <v>10</v>
      </c>
      <c r="BK270" s="44">
        <f t="shared" si="150"/>
        <v>2</v>
      </c>
      <c r="BL270" s="44">
        <f t="shared" si="150"/>
        <v>8</v>
      </c>
      <c r="BM270" s="11">
        <f t="shared" si="150"/>
        <v>10</v>
      </c>
      <c r="BN270" s="642">
        <v>0</v>
      </c>
      <c r="BO270" s="642">
        <v>0</v>
      </c>
      <c r="BP270" s="642">
        <v>0</v>
      </c>
      <c r="BQ270" s="642">
        <v>0</v>
      </c>
      <c r="BR270" s="642">
        <v>0</v>
      </c>
      <c r="BS270" s="642">
        <v>0</v>
      </c>
      <c r="BT270" s="642">
        <v>0</v>
      </c>
      <c r="BU270" s="642">
        <v>0</v>
      </c>
      <c r="BV270" s="644">
        <f t="shared" si="151"/>
        <v>0</v>
      </c>
      <c r="BW270" s="644">
        <f t="shared" si="151"/>
        <v>0</v>
      </c>
      <c r="BX270" s="44">
        <f t="shared" si="137"/>
        <v>0</v>
      </c>
      <c r="BY270" s="44">
        <f t="shared" si="137"/>
        <v>0</v>
      </c>
      <c r="BZ270" s="11">
        <f t="shared" si="138"/>
        <v>0</v>
      </c>
      <c r="CA270" s="14">
        <f t="shared" si="139"/>
        <v>2</v>
      </c>
      <c r="CB270" s="14">
        <f t="shared" si="139"/>
        <v>8</v>
      </c>
      <c r="CC270" s="13">
        <f t="shared" si="140"/>
        <v>0</v>
      </c>
      <c r="CD270" s="13">
        <f t="shared" si="140"/>
        <v>0</v>
      </c>
      <c r="CE270" s="13">
        <f t="shared" si="141"/>
        <v>2</v>
      </c>
      <c r="CF270" s="13">
        <f t="shared" si="141"/>
        <v>8</v>
      </c>
      <c r="CG270" s="289">
        <f t="shared" si="142"/>
        <v>10</v>
      </c>
      <c r="CJ270" s="1">
        <v>1</v>
      </c>
      <c r="CK270" s="6">
        <f t="shared" si="128"/>
        <v>2</v>
      </c>
      <c r="CL270" s="6">
        <v>0</v>
      </c>
      <c r="CM270" s="6">
        <v>1</v>
      </c>
      <c r="CN270" s="6">
        <f t="shared" si="129"/>
        <v>2</v>
      </c>
      <c r="CO270" s="6">
        <f t="shared" si="130"/>
        <v>9</v>
      </c>
    </row>
    <row r="271" spans="1:93" ht="15" x14ac:dyDescent="0.25">
      <c r="A271" s="1" t="s">
        <v>1626</v>
      </c>
      <c r="B271" s="6">
        <v>258</v>
      </c>
      <c r="C271" s="9">
        <v>258</v>
      </c>
      <c r="D271" s="641" t="s">
        <v>6</v>
      </c>
      <c r="E271" s="37" t="s">
        <v>20</v>
      </c>
      <c r="F271" s="645">
        <v>20319147</v>
      </c>
      <c r="G271" s="646" t="s">
        <v>526</v>
      </c>
      <c r="H271" s="9" t="s">
        <v>52</v>
      </c>
      <c r="I271" s="642">
        <v>0</v>
      </c>
      <c r="J271" s="642">
        <v>0</v>
      </c>
      <c r="K271" s="642">
        <v>0</v>
      </c>
      <c r="L271" s="642">
        <v>0</v>
      </c>
      <c r="M271" s="642">
        <v>1</v>
      </c>
      <c r="N271" s="642">
        <v>4</v>
      </c>
      <c r="O271" s="642">
        <v>0</v>
      </c>
      <c r="P271" s="642">
        <v>2</v>
      </c>
      <c r="Q271" s="14">
        <f t="shared" si="143"/>
        <v>1</v>
      </c>
      <c r="R271" s="14">
        <f t="shared" si="143"/>
        <v>6</v>
      </c>
      <c r="S271" s="10">
        <f t="shared" si="144"/>
        <v>7</v>
      </c>
      <c r="T271" s="642">
        <v>0</v>
      </c>
      <c r="U271" s="642">
        <v>0</v>
      </c>
      <c r="V271" s="642">
        <v>1</v>
      </c>
      <c r="W271" s="642">
        <v>1</v>
      </c>
      <c r="X271" s="642">
        <v>1</v>
      </c>
      <c r="Y271" s="642">
        <v>1</v>
      </c>
      <c r="Z271" s="623">
        <f t="shared" si="152"/>
        <v>2</v>
      </c>
      <c r="AA271" s="623">
        <f t="shared" si="152"/>
        <v>2</v>
      </c>
      <c r="AB271" s="10">
        <f t="shared" si="131"/>
        <v>4</v>
      </c>
      <c r="AC271" s="44">
        <f t="shared" si="145"/>
        <v>3</v>
      </c>
      <c r="AD271" s="44">
        <f t="shared" si="145"/>
        <v>8</v>
      </c>
      <c r="AE271" s="44">
        <f t="shared" si="132"/>
        <v>11</v>
      </c>
      <c r="AF271" s="12">
        <f t="shared" ref="AF271:AF334" si="153">IF(AC271-AI271&lt;1,0,AC271-AI271)</f>
        <v>1</v>
      </c>
      <c r="AG271" s="12">
        <f t="shared" ref="AG271:AG334" si="154">AE271-AK271-AF271</f>
        <v>5</v>
      </c>
      <c r="AH271" s="10">
        <f t="shared" si="133"/>
        <v>6</v>
      </c>
      <c r="AI271" s="12">
        <f>VLOOKUP($F271,'Guru SertifikaSi'!$C$6:$G$675,'Guru SertifikaSi'!E$3,FALSE)</f>
        <v>2</v>
      </c>
      <c r="AJ271" s="12">
        <f>VLOOKUP($F271,'Guru SertifikaSi'!$C$6:$G$675,'Guru SertifikaSi'!F$3,FALSE)</f>
        <v>3</v>
      </c>
      <c r="AK271" s="10">
        <f t="shared" si="134"/>
        <v>5</v>
      </c>
      <c r="AL271" s="44">
        <f t="shared" si="135"/>
        <v>3</v>
      </c>
      <c r="AM271" s="44">
        <f t="shared" si="135"/>
        <v>8</v>
      </c>
      <c r="AN271" s="11">
        <f t="shared" si="136"/>
        <v>11</v>
      </c>
      <c r="AO271" s="642">
        <v>0</v>
      </c>
      <c r="AP271" s="642">
        <v>0</v>
      </c>
      <c r="AQ271" s="642">
        <v>0</v>
      </c>
      <c r="AR271" s="642">
        <v>0</v>
      </c>
      <c r="AS271" s="642">
        <v>0</v>
      </c>
      <c r="AT271" s="642">
        <v>0</v>
      </c>
      <c r="AU271" s="642">
        <v>0</v>
      </c>
      <c r="AV271" s="642">
        <v>0</v>
      </c>
      <c r="AW271" s="643">
        <v>0</v>
      </c>
      <c r="AX271" s="643">
        <v>0</v>
      </c>
      <c r="AY271" s="642">
        <v>3</v>
      </c>
      <c r="AZ271" s="642">
        <v>7</v>
      </c>
      <c r="BA271" s="642">
        <v>0</v>
      </c>
      <c r="BB271" s="642">
        <v>1</v>
      </c>
      <c r="BC271" s="642">
        <v>0</v>
      </c>
      <c r="BD271" s="642">
        <v>0</v>
      </c>
      <c r="BE271" s="13">
        <f t="shared" si="146"/>
        <v>0</v>
      </c>
      <c r="BF271" s="13">
        <f t="shared" si="146"/>
        <v>0</v>
      </c>
      <c r="BG271" s="10">
        <f t="shared" si="147"/>
        <v>0</v>
      </c>
      <c r="BH271" s="13">
        <f t="shared" si="148"/>
        <v>3</v>
      </c>
      <c r="BI271" s="13">
        <f t="shared" si="148"/>
        <v>8</v>
      </c>
      <c r="BJ271" s="10">
        <f t="shared" si="149"/>
        <v>11</v>
      </c>
      <c r="BK271" s="44">
        <f t="shared" si="150"/>
        <v>3</v>
      </c>
      <c r="BL271" s="44">
        <f t="shared" si="150"/>
        <v>8</v>
      </c>
      <c r="BM271" s="11">
        <f t="shared" si="150"/>
        <v>11</v>
      </c>
      <c r="BN271" s="642">
        <v>0</v>
      </c>
      <c r="BO271" s="642">
        <v>0</v>
      </c>
      <c r="BP271" s="642">
        <v>0</v>
      </c>
      <c r="BQ271" s="642">
        <v>0</v>
      </c>
      <c r="BR271" s="642">
        <v>0</v>
      </c>
      <c r="BS271" s="642">
        <v>0</v>
      </c>
      <c r="BT271" s="642">
        <v>0</v>
      </c>
      <c r="BU271" s="642">
        <v>0</v>
      </c>
      <c r="BV271" s="644">
        <f t="shared" si="151"/>
        <v>0</v>
      </c>
      <c r="BW271" s="644">
        <f t="shared" si="151"/>
        <v>0</v>
      </c>
      <c r="BX271" s="44">
        <f t="shared" si="137"/>
        <v>0</v>
      </c>
      <c r="BY271" s="44">
        <f t="shared" si="137"/>
        <v>0</v>
      </c>
      <c r="BZ271" s="11">
        <f t="shared" si="138"/>
        <v>0</v>
      </c>
      <c r="CA271" s="14">
        <f t="shared" si="139"/>
        <v>3</v>
      </c>
      <c r="CB271" s="14">
        <f t="shared" si="139"/>
        <v>8</v>
      </c>
      <c r="CC271" s="13">
        <f t="shared" si="140"/>
        <v>0</v>
      </c>
      <c r="CD271" s="13">
        <f t="shared" si="140"/>
        <v>0</v>
      </c>
      <c r="CE271" s="13">
        <f t="shared" si="141"/>
        <v>3</v>
      </c>
      <c r="CF271" s="13">
        <f t="shared" si="141"/>
        <v>8</v>
      </c>
      <c r="CG271" s="289">
        <f t="shared" si="142"/>
        <v>11</v>
      </c>
      <c r="CJ271" s="1">
        <v>1</v>
      </c>
      <c r="CK271" s="6">
        <f t="shared" ref="CK271:CK334" si="155">CJ271+P271</f>
        <v>3</v>
      </c>
      <c r="CL271" s="6">
        <v>0</v>
      </c>
      <c r="CM271" s="6">
        <v>1</v>
      </c>
      <c r="CN271" s="6">
        <f t="shared" ref="CN271:CN334" si="156">AY271+CL271</f>
        <v>3</v>
      </c>
      <c r="CO271" s="6">
        <f t="shared" ref="CO271:CO334" si="157">AZ271+CM271</f>
        <v>8</v>
      </c>
    </row>
    <row r="272" spans="1:93" ht="15" x14ac:dyDescent="0.25">
      <c r="A272" s="1" t="s">
        <v>1627</v>
      </c>
      <c r="B272" s="6">
        <v>259</v>
      </c>
      <c r="C272" s="9">
        <v>259</v>
      </c>
      <c r="D272" s="641" t="s">
        <v>6</v>
      </c>
      <c r="E272" s="37" t="s">
        <v>20</v>
      </c>
      <c r="F272" s="645">
        <v>20319149</v>
      </c>
      <c r="G272" s="646" t="s">
        <v>527</v>
      </c>
      <c r="H272" s="9" t="s">
        <v>52</v>
      </c>
      <c r="I272" s="642">
        <v>0</v>
      </c>
      <c r="J272" s="642">
        <v>0</v>
      </c>
      <c r="K272" s="642">
        <v>0</v>
      </c>
      <c r="L272" s="642">
        <v>0</v>
      </c>
      <c r="M272" s="642">
        <v>1</v>
      </c>
      <c r="N272" s="642">
        <v>3</v>
      </c>
      <c r="O272" s="642">
        <v>1</v>
      </c>
      <c r="P272" s="642">
        <v>3</v>
      </c>
      <c r="Q272" s="14">
        <f t="shared" si="143"/>
        <v>2</v>
      </c>
      <c r="R272" s="14">
        <f t="shared" si="143"/>
        <v>6</v>
      </c>
      <c r="S272" s="10">
        <f t="shared" si="144"/>
        <v>8</v>
      </c>
      <c r="T272" s="642">
        <v>0</v>
      </c>
      <c r="U272" s="642">
        <v>0</v>
      </c>
      <c r="V272" s="642">
        <v>2</v>
      </c>
      <c r="W272" s="642">
        <v>1</v>
      </c>
      <c r="X272" s="642">
        <v>1</v>
      </c>
      <c r="Y272" s="642">
        <v>2</v>
      </c>
      <c r="Z272" s="623">
        <f t="shared" si="152"/>
        <v>3</v>
      </c>
      <c r="AA272" s="623">
        <f t="shared" si="152"/>
        <v>3</v>
      </c>
      <c r="AB272" s="10">
        <f t="shared" si="131"/>
        <v>6</v>
      </c>
      <c r="AC272" s="44">
        <f t="shared" si="145"/>
        <v>5</v>
      </c>
      <c r="AD272" s="44">
        <f t="shared" si="145"/>
        <v>9</v>
      </c>
      <c r="AE272" s="44">
        <f t="shared" si="132"/>
        <v>14</v>
      </c>
      <c r="AF272" s="12">
        <f t="shared" si="153"/>
        <v>3</v>
      </c>
      <c r="AG272" s="12">
        <f t="shared" si="154"/>
        <v>5</v>
      </c>
      <c r="AH272" s="10">
        <f t="shared" si="133"/>
        <v>8</v>
      </c>
      <c r="AI272" s="12">
        <f>VLOOKUP($F272,'Guru SertifikaSi'!$C$6:$G$675,'Guru SertifikaSi'!E$3,FALSE)</f>
        <v>2</v>
      </c>
      <c r="AJ272" s="12">
        <f>VLOOKUP($F272,'Guru SertifikaSi'!$C$6:$G$675,'Guru SertifikaSi'!F$3,FALSE)</f>
        <v>4</v>
      </c>
      <c r="AK272" s="10">
        <f t="shared" si="134"/>
        <v>6</v>
      </c>
      <c r="AL272" s="44">
        <f t="shared" si="135"/>
        <v>5</v>
      </c>
      <c r="AM272" s="44">
        <f t="shared" si="135"/>
        <v>9</v>
      </c>
      <c r="AN272" s="11">
        <f t="shared" si="136"/>
        <v>14</v>
      </c>
      <c r="AO272" s="642">
        <v>0</v>
      </c>
      <c r="AP272" s="642">
        <v>0</v>
      </c>
      <c r="AQ272" s="642">
        <v>0</v>
      </c>
      <c r="AR272" s="642">
        <v>0</v>
      </c>
      <c r="AS272" s="642">
        <v>0</v>
      </c>
      <c r="AT272" s="642">
        <v>0</v>
      </c>
      <c r="AU272" s="642">
        <v>0</v>
      </c>
      <c r="AV272" s="642">
        <v>0</v>
      </c>
      <c r="AW272" s="643">
        <v>0</v>
      </c>
      <c r="AX272" s="643">
        <v>0</v>
      </c>
      <c r="AY272" s="642">
        <v>5</v>
      </c>
      <c r="AZ272" s="642">
        <v>9</v>
      </c>
      <c r="BA272" s="642">
        <v>0</v>
      </c>
      <c r="BB272" s="642">
        <v>0</v>
      </c>
      <c r="BC272" s="642">
        <v>0</v>
      </c>
      <c r="BD272" s="642">
        <v>0</v>
      </c>
      <c r="BE272" s="13">
        <f t="shared" si="146"/>
        <v>0</v>
      </c>
      <c r="BF272" s="13">
        <f t="shared" si="146"/>
        <v>0</v>
      </c>
      <c r="BG272" s="10">
        <f t="shared" si="147"/>
        <v>0</v>
      </c>
      <c r="BH272" s="13">
        <f t="shared" si="148"/>
        <v>5</v>
      </c>
      <c r="BI272" s="13">
        <f t="shared" si="148"/>
        <v>9</v>
      </c>
      <c r="BJ272" s="10">
        <f t="shared" si="149"/>
        <v>14</v>
      </c>
      <c r="BK272" s="44">
        <f t="shared" si="150"/>
        <v>5</v>
      </c>
      <c r="BL272" s="44">
        <f t="shared" si="150"/>
        <v>9</v>
      </c>
      <c r="BM272" s="11">
        <f t="shared" si="150"/>
        <v>14</v>
      </c>
      <c r="BN272" s="642">
        <v>0</v>
      </c>
      <c r="BO272" s="642">
        <v>0</v>
      </c>
      <c r="BP272" s="642">
        <v>0</v>
      </c>
      <c r="BQ272" s="642">
        <v>0</v>
      </c>
      <c r="BR272" s="642">
        <v>0</v>
      </c>
      <c r="BS272" s="642">
        <v>0</v>
      </c>
      <c r="BT272" s="642">
        <v>0</v>
      </c>
      <c r="BU272" s="642">
        <v>0</v>
      </c>
      <c r="BV272" s="644">
        <f t="shared" si="151"/>
        <v>0</v>
      </c>
      <c r="BW272" s="644">
        <f t="shared" si="151"/>
        <v>0</v>
      </c>
      <c r="BX272" s="44">
        <f t="shared" si="137"/>
        <v>0</v>
      </c>
      <c r="BY272" s="44">
        <f t="shared" si="137"/>
        <v>0</v>
      </c>
      <c r="BZ272" s="11">
        <f t="shared" si="138"/>
        <v>0</v>
      </c>
      <c r="CA272" s="14">
        <f t="shared" si="139"/>
        <v>5</v>
      </c>
      <c r="CB272" s="14">
        <f t="shared" si="139"/>
        <v>9</v>
      </c>
      <c r="CC272" s="13">
        <f t="shared" si="140"/>
        <v>0</v>
      </c>
      <c r="CD272" s="13">
        <f t="shared" si="140"/>
        <v>0</v>
      </c>
      <c r="CE272" s="13">
        <f t="shared" si="141"/>
        <v>5</v>
      </c>
      <c r="CF272" s="13">
        <f t="shared" si="141"/>
        <v>9</v>
      </c>
      <c r="CG272" s="289">
        <f t="shared" si="142"/>
        <v>14</v>
      </c>
      <c r="CJ272" s="1">
        <v>1</v>
      </c>
      <c r="CK272" s="6">
        <f t="shared" si="155"/>
        <v>4</v>
      </c>
      <c r="CL272" s="6">
        <v>0</v>
      </c>
      <c r="CM272" s="6">
        <v>1</v>
      </c>
      <c r="CN272" s="6">
        <f t="shared" si="156"/>
        <v>5</v>
      </c>
      <c r="CO272" s="6">
        <f t="shared" si="157"/>
        <v>10</v>
      </c>
    </row>
    <row r="273" spans="1:93" ht="15" x14ac:dyDescent="0.25">
      <c r="A273" s="1" t="s">
        <v>1628</v>
      </c>
      <c r="B273" s="6">
        <v>260</v>
      </c>
      <c r="C273" s="9">
        <v>260</v>
      </c>
      <c r="D273" s="641" t="s">
        <v>6</v>
      </c>
      <c r="E273" s="37" t="s">
        <v>20</v>
      </c>
      <c r="F273" s="645">
        <v>20340320</v>
      </c>
      <c r="G273" s="646" t="s">
        <v>528</v>
      </c>
      <c r="H273" s="9" t="s">
        <v>52</v>
      </c>
      <c r="I273" s="642">
        <v>0</v>
      </c>
      <c r="J273" s="642">
        <v>0</v>
      </c>
      <c r="K273" s="642">
        <v>0</v>
      </c>
      <c r="L273" s="642">
        <v>0</v>
      </c>
      <c r="M273" s="642">
        <v>4</v>
      </c>
      <c r="N273" s="642">
        <v>0</v>
      </c>
      <c r="O273" s="642">
        <v>1</v>
      </c>
      <c r="P273" s="642">
        <v>3</v>
      </c>
      <c r="Q273" s="14">
        <f t="shared" si="143"/>
        <v>5</v>
      </c>
      <c r="R273" s="14">
        <f t="shared" si="143"/>
        <v>3</v>
      </c>
      <c r="S273" s="10">
        <f t="shared" si="144"/>
        <v>8</v>
      </c>
      <c r="T273" s="642">
        <v>0</v>
      </c>
      <c r="U273" s="642">
        <v>0</v>
      </c>
      <c r="V273" s="642">
        <v>0</v>
      </c>
      <c r="W273" s="642">
        <v>0</v>
      </c>
      <c r="X273" s="642">
        <v>1</v>
      </c>
      <c r="Y273" s="642">
        <v>2</v>
      </c>
      <c r="Z273" s="623">
        <f t="shared" si="152"/>
        <v>1</v>
      </c>
      <c r="AA273" s="623">
        <f t="shared" si="152"/>
        <v>2</v>
      </c>
      <c r="AB273" s="10">
        <f t="shared" si="131"/>
        <v>3</v>
      </c>
      <c r="AC273" s="44">
        <f t="shared" si="145"/>
        <v>6</v>
      </c>
      <c r="AD273" s="44">
        <f t="shared" si="145"/>
        <v>5</v>
      </c>
      <c r="AE273" s="44">
        <f t="shared" si="132"/>
        <v>11</v>
      </c>
      <c r="AF273" s="12">
        <f t="shared" si="153"/>
        <v>1</v>
      </c>
      <c r="AG273" s="12">
        <f t="shared" si="154"/>
        <v>2</v>
      </c>
      <c r="AH273" s="10">
        <f t="shared" si="133"/>
        <v>3</v>
      </c>
      <c r="AI273" s="12">
        <f>VLOOKUP($F273,'Guru SertifikaSi'!$C$6:$G$675,'Guru SertifikaSi'!E$3,FALSE)</f>
        <v>5</v>
      </c>
      <c r="AJ273" s="12">
        <f>VLOOKUP($F273,'Guru SertifikaSi'!$C$6:$G$675,'Guru SertifikaSi'!F$3,FALSE)</f>
        <v>3</v>
      </c>
      <c r="AK273" s="10">
        <f t="shared" si="134"/>
        <v>8</v>
      </c>
      <c r="AL273" s="44">
        <f t="shared" si="135"/>
        <v>6</v>
      </c>
      <c r="AM273" s="44">
        <f t="shared" si="135"/>
        <v>5</v>
      </c>
      <c r="AN273" s="11">
        <f t="shared" si="136"/>
        <v>11</v>
      </c>
      <c r="AO273" s="642">
        <v>0</v>
      </c>
      <c r="AP273" s="642">
        <v>0</v>
      </c>
      <c r="AQ273" s="642">
        <v>0</v>
      </c>
      <c r="AR273" s="642">
        <v>0</v>
      </c>
      <c r="AS273" s="642">
        <v>1</v>
      </c>
      <c r="AT273" s="642">
        <v>0</v>
      </c>
      <c r="AU273" s="642">
        <v>0</v>
      </c>
      <c r="AV273" s="642">
        <v>0</v>
      </c>
      <c r="AW273" s="643">
        <v>0</v>
      </c>
      <c r="AX273" s="643">
        <v>0</v>
      </c>
      <c r="AY273" s="642">
        <v>4</v>
      </c>
      <c r="AZ273" s="642">
        <v>5</v>
      </c>
      <c r="BA273" s="642">
        <v>1</v>
      </c>
      <c r="BB273" s="642">
        <v>0</v>
      </c>
      <c r="BC273" s="642">
        <v>0</v>
      </c>
      <c r="BD273" s="642">
        <v>0</v>
      </c>
      <c r="BE273" s="13">
        <f t="shared" si="146"/>
        <v>1</v>
      </c>
      <c r="BF273" s="13">
        <f t="shared" si="146"/>
        <v>0</v>
      </c>
      <c r="BG273" s="10">
        <f t="shared" si="147"/>
        <v>1</v>
      </c>
      <c r="BH273" s="13">
        <f t="shared" si="148"/>
        <v>5</v>
      </c>
      <c r="BI273" s="13">
        <f t="shared" si="148"/>
        <v>5</v>
      </c>
      <c r="BJ273" s="10">
        <f t="shared" si="149"/>
        <v>10</v>
      </c>
      <c r="BK273" s="44">
        <f t="shared" si="150"/>
        <v>6</v>
      </c>
      <c r="BL273" s="44">
        <f t="shared" si="150"/>
        <v>5</v>
      </c>
      <c r="BM273" s="11">
        <f t="shared" si="150"/>
        <v>11</v>
      </c>
      <c r="BN273" s="642">
        <v>0</v>
      </c>
      <c r="BO273" s="642">
        <v>0</v>
      </c>
      <c r="BP273" s="642">
        <v>0</v>
      </c>
      <c r="BQ273" s="642">
        <v>0</v>
      </c>
      <c r="BR273" s="642">
        <v>0</v>
      </c>
      <c r="BS273" s="642">
        <v>0</v>
      </c>
      <c r="BT273" s="642">
        <v>0</v>
      </c>
      <c r="BU273" s="642">
        <v>0</v>
      </c>
      <c r="BV273" s="644">
        <f t="shared" si="151"/>
        <v>0</v>
      </c>
      <c r="BW273" s="644">
        <f t="shared" si="151"/>
        <v>0</v>
      </c>
      <c r="BX273" s="44">
        <f t="shared" si="137"/>
        <v>0</v>
      </c>
      <c r="BY273" s="44">
        <f t="shared" si="137"/>
        <v>0</v>
      </c>
      <c r="BZ273" s="11">
        <f t="shared" si="138"/>
        <v>0</v>
      </c>
      <c r="CA273" s="14">
        <f t="shared" si="139"/>
        <v>6</v>
      </c>
      <c r="CB273" s="14">
        <f t="shared" si="139"/>
        <v>5</v>
      </c>
      <c r="CC273" s="13">
        <f t="shared" si="140"/>
        <v>0</v>
      </c>
      <c r="CD273" s="13">
        <f t="shared" si="140"/>
        <v>0</v>
      </c>
      <c r="CE273" s="13">
        <f t="shared" si="141"/>
        <v>6</v>
      </c>
      <c r="CF273" s="13">
        <f t="shared" si="141"/>
        <v>5</v>
      </c>
      <c r="CG273" s="289">
        <f t="shared" si="142"/>
        <v>11</v>
      </c>
      <c r="CJ273" s="1">
        <v>1</v>
      </c>
      <c r="CK273" s="6">
        <f t="shared" si="155"/>
        <v>4</v>
      </c>
      <c r="CL273" s="6">
        <v>0</v>
      </c>
      <c r="CM273" s="6">
        <v>1</v>
      </c>
      <c r="CN273" s="6">
        <f t="shared" si="156"/>
        <v>4</v>
      </c>
      <c r="CO273" s="6">
        <f t="shared" si="157"/>
        <v>6</v>
      </c>
    </row>
    <row r="274" spans="1:93" ht="15" x14ac:dyDescent="0.25">
      <c r="A274" s="1" t="s">
        <v>1629</v>
      </c>
      <c r="B274" s="6">
        <v>261</v>
      </c>
      <c r="C274" s="9">
        <v>261</v>
      </c>
      <c r="D274" s="641" t="s">
        <v>6</v>
      </c>
      <c r="E274" s="37" t="s">
        <v>20</v>
      </c>
      <c r="F274" s="645">
        <v>20319162</v>
      </c>
      <c r="G274" s="646" t="s">
        <v>529</v>
      </c>
      <c r="H274" s="9" t="s">
        <v>52</v>
      </c>
      <c r="I274" s="642">
        <v>0</v>
      </c>
      <c r="J274" s="642">
        <v>0</v>
      </c>
      <c r="K274" s="642">
        <v>0</v>
      </c>
      <c r="L274" s="642">
        <v>1</v>
      </c>
      <c r="M274" s="642">
        <v>4</v>
      </c>
      <c r="N274" s="642">
        <v>2</v>
      </c>
      <c r="O274" s="642">
        <v>1</v>
      </c>
      <c r="P274" s="642">
        <v>2</v>
      </c>
      <c r="Q274" s="14">
        <f t="shared" si="143"/>
        <v>5</v>
      </c>
      <c r="R274" s="14">
        <f t="shared" si="143"/>
        <v>5</v>
      </c>
      <c r="S274" s="10">
        <f t="shared" si="144"/>
        <v>10</v>
      </c>
      <c r="T274" s="642">
        <v>0</v>
      </c>
      <c r="U274" s="642">
        <v>0</v>
      </c>
      <c r="V274" s="642">
        <v>2</v>
      </c>
      <c r="W274" s="642">
        <v>2</v>
      </c>
      <c r="X274" s="642">
        <v>0</v>
      </c>
      <c r="Y274" s="642">
        <v>1</v>
      </c>
      <c r="Z274" s="623">
        <f t="shared" si="152"/>
        <v>2</v>
      </c>
      <c r="AA274" s="623">
        <f t="shared" si="152"/>
        <v>3</v>
      </c>
      <c r="AB274" s="10">
        <f t="shared" si="131"/>
        <v>5</v>
      </c>
      <c r="AC274" s="44">
        <f t="shared" si="145"/>
        <v>7</v>
      </c>
      <c r="AD274" s="44">
        <f t="shared" si="145"/>
        <v>8</v>
      </c>
      <c r="AE274" s="44">
        <f t="shared" si="132"/>
        <v>15</v>
      </c>
      <c r="AF274" s="12">
        <f t="shared" si="153"/>
        <v>3</v>
      </c>
      <c r="AG274" s="12">
        <f t="shared" si="154"/>
        <v>3</v>
      </c>
      <c r="AH274" s="10">
        <f t="shared" si="133"/>
        <v>6</v>
      </c>
      <c r="AI274" s="12">
        <f>VLOOKUP($F274,'Guru SertifikaSi'!$C$6:$G$675,'Guru SertifikaSi'!E$3,FALSE)</f>
        <v>4</v>
      </c>
      <c r="AJ274" s="12">
        <f>VLOOKUP($F274,'Guru SertifikaSi'!$C$6:$G$675,'Guru SertifikaSi'!F$3,FALSE)</f>
        <v>5</v>
      </c>
      <c r="AK274" s="10">
        <f t="shared" si="134"/>
        <v>9</v>
      </c>
      <c r="AL274" s="44">
        <f t="shared" si="135"/>
        <v>7</v>
      </c>
      <c r="AM274" s="44">
        <f t="shared" si="135"/>
        <v>8</v>
      </c>
      <c r="AN274" s="11">
        <f t="shared" si="136"/>
        <v>15</v>
      </c>
      <c r="AO274" s="642">
        <v>0</v>
      </c>
      <c r="AP274" s="642">
        <v>0</v>
      </c>
      <c r="AQ274" s="642">
        <v>0</v>
      </c>
      <c r="AR274" s="642">
        <v>0</v>
      </c>
      <c r="AS274" s="642">
        <v>1</v>
      </c>
      <c r="AT274" s="642">
        <v>1</v>
      </c>
      <c r="AU274" s="642">
        <v>0</v>
      </c>
      <c r="AV274" s="642">
        <v>0</v>
      </c>
      <c r="AW274" s="643">
        <v>0</v>
      </c>
      <c r="AX274" s="643">
        <v>0</v>
      </c>
      <c r="AY274" s="642">
        <v>6</v>
      </c>
      <c r="AZ274" s="642">
        <v>7</v>
      </c>
      <c r="BA274" s="642">
        <v>0</v>
      </c>
      <c r="BB274" s="642">
        <v>0</v>
      </c>
      <c r="BC274" s="642">
        <v>0</v>
      </c>
      <c r="BD274" s="642">
        <v>0</v>
      </c>
      <c r="BE274" s="13">
        <f t="shared" si="146"/>
        <v>1</v>
      </c>
      <c r="BF274" s="13">
        <f t="shared" si="146"/>
        <v>1</v>
      </c>
      <c r="BG274" s="10">
        <f t="shared" si="147"/>
        <v>2</v>
      </c>
      <c r="BH274" s="13">
        <f t="shared" si="148"/>
        <v>6</v>
      </c>
      <c r="BI274" s="13">
        <f t="shared" si="148"/>
        <v>7</v>
      </c>
      <c r="BJ274" s="10">
        <f t="shared" si="149"/>
        <v>13</v>
      </c>
      <c r="BK274" s="44">
        <f t="shared" si="150"/>
        <v>7</v>
      </c>
      <c r="BL274" s="44">
        <f t="shared" si="150"/>
        <v>8</v>
      </c>
      <c r="BM274" s="11">
        <f t="shared" si="150"/>
        <v>15</v>
      </c>
      <c r="BN274" s="642">
        <v>0</v>
      </c>
      <c r="BO274" s="642">
        <v>0</v>
      </c>
      <c r="BP274" s="642">
        <v>0</v>
      </c>
      <c r="BQ274" s="642">
        <v>0</v>
      </c>
      <c r="BR274" s="642">
        <v>0</v>
      </c>
      <c r="BS274" s="642">
        <v>0</v>
      </c>
      <c r="BT274" s="642">
        <v>0</v>
      </c>
      <c r="BU274" s="642">
        <v>0</v>
      </c>
      <c r="BV274" s="644">
        <f t="shared" si="151"/>
        <v>0</v>
      </c>
      <c r="BW274" s="644">
        <f t="shared" si="151"/>
        <v>0</v>
      </c>
      <c r="BX274" s="44">
        <f t="shared" si="137"/>
        <v>0</v>
      </c>
      <c r="BY274" s="44">
        <f t="shared" si="137"/>
        <v>0</v>
      </c>
      <c r="BZ274" s="11">
        <f t="shared" si="138"/>
        <v>0</v>
      </c>
      <c r="CA274" s="14">
        <f t="shared" si="139"/>
        <v>7</v>
      </c>
      <c r="CB274" s="14">
        <f t="shared" si="139"/>
        <v>8</v>
      </c>
      <c r="CC274" s="13">
        <f t="shared" si="140"/>
        <v>0</v>
      </c>
      <c r="CD274" s="13">
        <f t="shared" si="140"/>
        <v>0</v>
      </c>
      <c r="CE274" s="13">
        <f t="shared" si="141"/>
        <v>7</v>
      </c>
      <c r="CF274" s="13">
        <f t="shared" si="141"/>
        <v>8</v>
      </c>
      <c r="CG274" s="289">
        <f t="shared" si="142"/>
        <v>15</v>
      </c>
      <c r="CJ274" s="1">
        <v>0</v>
      </c>
      <c r="CK274" s="6">
        <f t="shared" si="155"/>
        <v>2</v>
      </c>
      <c r="CL274" s="6">
        <v>0</v>
      </c>
      <c r="CM274" s="6">
        <v>0</v>
      </c>
      <c r="CN274" s="6">
        <f t="shared" si="156"/>
        <v>6</v>
      </c>
      <c r="CO274" s="6">
        <f t="shared" si="157"/>
        <v>7</v>
      </c>
    </row>
    <row r="275" spans="1:93" ht="15" x14ac:dyDescent="0.25">
      <c r="A275" s="1" t="s">
        <v>1630</v>
      </c>
      <c r="B275" s="6">
        <v>262</v>
      </c>
      <c r="C275" s="9">
        <v>262</v>
      </c>
      <c r="D275" s="641" t="s">
        <v>6</v>
      </c>
      <c r="E275" s="37" t="s">
        <v>20</v>
      </c>
      <c r="F275" s="645">
        <v>20319159</v>
      </c>
      <c r="G275" s="646" t="s">
        <v>530</v>
      </c>
      <c r="H275" s="9" t="s">
        <v>52</v>
      </c>
      <c r="I275" s="642">
        <v>0</v>
      </c>
      <c r="J275" s="642">
        <v>2</v>
      </c>
      <c r="K275" s="642">
        <v>0</v>
      </c>
      <c r="L275" s="642">
        <v>1</v>
      </c>
      <c r="M275" s="642">
        <v>1</v>
      </c>
      <c r="N275" s="642">
        <v>0</v>
      </c>
      <c r="O275" s="642">
        <v>2</v>
      </c>
      <c r="P275" s="642">
        <v>1</v>
      </c>
      <c r="Q275" s="14">
        <f t="shared" si="143"/>
        <v>3</v>
      </c>
      <c r="R275" s="14">
        <f t="shared" si="143"/>
        <v>4</v>
      </c>
      <c r="S275" s="10">
        <f t="shared" si="144"/>
        <v>7</v>
      </c>
      <c r="T275" s="642">
        <v>0</v>
      </c>
      <c r="U275" s="642">
        <v>0</v>
      </c>
      <c r="V275" s="642">
        <v>1</v>
      </c>
      <c r="W275" s="642">
        <v>1</v>
      </c>
      <c r="X275" s="642">
        <v>0</v>
      </c>
      <c r="Y275" s="642">
        <v>2</v>
      </c>
      <c r="Z275" s="623">
        <f t="shared" si="152"/>
        <v>1</v>
      </c>
      <c r="AA275" s="623">
        <f t="shared" si="152"/>
        <v>3</v>
      </c>
      <c r="AB275" s="10">
        <f t="shared" si="131"/>
        <v>4</v>
      </c>
      <c r="AC275" s="44">
        <f t="shared" si="145"/>
        <v>4</v>
      </c>
      <c r="AD275" s="44">
        <f t="shared" si="145"/>
        <v>7</v>
      </c>
      <c r="AE275" s="44">
        <f t="shared" si="132"/>
        <v>11</v>
      </c>
      <c r="AF275" s="12">
        <f t="shared" si="153"/>
        <v>2</v>
      </c>
      <c r="AG275" s="12">
        <f t="shared" si="154"/>
        <v>6</v>
      </c>
      <c r="AH275" s="10">
        <f t="shared" si="133"/>
        <v>8</v>
      </c>
      <c r="AI275" s="12">
        <f>VLOOKUP($F275,'Guru SertifikaSi'!$C$6:$G$675,'Guru SertifikaSi'!E$3,FALSE)</f>
        <v>2</v>
      </c>
      <c r="AJ275" s="12">
        <f>VLOOKUP($F275,'Guru SertifikaSi'!$C$6:$G$675,'Guru SertifikaSi'!F$3,FALSE)</f>
        <v>1</v>
      </c>
      <c r="AK275" s="10">
        <f t="shared" si="134"/>
        <v>3</v>
      </c>
      <c r="AL275" s="44">
        <f t="shared" si="135"/>
        <v>4</v>
      </c>
      <c r="AM275" s="44">
        <f t="shared" si="135"/>
        <v>7</v>
      </c>
      <c r="AN275" s="11">
        <f t="shared" si="136"/>
        <v>11</v>
      </c>
      <c r="AO275" s="642">
        <v>0</v>
      </c>
      <c r="AP275" s="642">
        <v>1</v>
      </c>
      <c r="AQ275" s="642">
        <v>0</v>
      </c>
      <c r="AR275" s="642">
        <v>0</v>
      </c>
      <c r="AS275" s="642">
        <v>0</v>
      </c>
      <c r="AT275" s="642">
        <v>1</v>
      </c>
      <c r="AU275" s="642">
        <v>0</v>
      </c>
      <c r="AV275" s="642">
        <v>0</v>
      </c>
      <c r="AW275" s="643">
        <v>0</v>
      </c>
      <c r="AX275" s="643">
        <v>0</v>
      </c>
      <c r="AY275" s="642">
        <v>4</v>
      </c>
      <c r="AZ275" s="642">
        <v>5</v>
      </c>
      <c r="BA275" s="642">
        <v>0</v>
      </c>
      <c r="BB275" s="642">
        <v>0</v>
      </c>
      <c r="BC275" s="642">
        <v>0</v>
      </c>
      <c r="BD275" s="642">
        <v>0</v>
      </c>
      <c r="BE275" s="13">
        <f t="shared" si="146"/>
        <v>0</v>
      </c>
      <c r="BF275" s="13">
        <f t="shared" si="146"/>
        <v>2</v>
      </c>
      <c r="BG275" s="10">
        <f t="shared" si="147"/>
        <v>2</v>
      </c>
      <c r="BH275" s="13">
        <f t="shared" si="148"/>
        <v>4</v>
      </c>
      <c r="BI275" s="13">
        <f t="shared" si="148"/>
        <v>5</v>
      </c>
      <c r="BJ275" s="10">
        <f t="shared" si="149"/>
        <v>9</v>
      </c>
      <c r="BK275" s="44">
        <f t="shared" si="150"/>
        <v>4</v>
      </c>
      <c r="BL275" s="44">
        <f t="shared" si="150"/>
        <v>7</v>
      </c>
      <c r="BM275" s="11">
        <f t="shared" si="150"/>
        <v>11</v>
      </c>
      <c r="BN275" s="642">
        <v>0</v>
      </c>
      <c r="BO275" s="642">
        <v>0</v>
      </c>
      <c r="BP275" s="642">
        <v>0</v>
      </c>
      <c r="BQ275" s="642">
        <v>0</v>
      </c>
      <c r="BR275" s="642">
        <v>0</v>
      </c>
      <c r="BS275" s="642">
        <v>0</v>
      </c>
      <c r="BT275" s="642">
        <v>0</v>
      </c>
      <c r="BU275" s="642">
        <v>0</v>
      </c>
      <c r="BV275" s="644">
        <f t="shared" si="151"/>
        <v>0</v>
      </c>
      <c r="BW275" s="644">
        <f t="shared" si="151"/>
        <v>0</v>
      </c>
      <c r="BX275" s="44">
        <f t="shared" si="137"/>
        <v>0</v>
      </c>
      <c r="BY275" s="44">
        <f t="shared" si="137"/>
        <v>0</v>
      </c>
      <c r="BZ275" s="11">
        <f t="shared" si="138"/>
        <v>0</v>
      </c>
      <c r="CA275" s="14">
        <f t="shared" si="139"/>
        <v>4</v>
      </c>
      <c r="CB275" s="14">
        <f t="shared" si="139"/>
        <v>7</v>
      </c>
      <c r="CC275" s="13">
        <f t="shared" si="140"/>
        <v>0</v>
      </c>
      <c r="CD275" s="13">
        <f t="shared" si="140"/>
        <v>0</v>
      </c>
      <c r="CE275" s="13">
        <f t="shared" si="141"/>
        <v>4</v>
      </c>
      <c r="CF275" s="13">
        <f t="shared" si="141"/>
        <v>7</v>
      </c>
      <c r="CG275" s="289">
        <f t="shared" si="142"/>
        <v>11</v>
      </c>
      <c r="CJ275" s="1">
        <v>1</v>
      </c>
      <c r="CK275" s="6">
        <f t="shared" si="155"/>
        <v>2</v>
      </c>
      <c r="CL275" s="6">
        <v>0</v>
      </c>
      <c r="CM275" s="6">
        <v>1</v>
      </c>
      <c r="CN275" s="6">
        <f t="shared" si="156"/>
        <v>4</v>
      </c>
      <c r="CO275" s="6">
        <f t="shared" si="157"/>
        <v>6</v>
      </c>
    </row>
    <row r="276" spans="1:93" ht="15" x14ac:dyDescent="0.25">
      <c r="A276" s="1" t="s">
        <v>1631</v>
      </c>
      <c r="B276" s="6">
        <v>263</v>
      </c>
      <c r="C276" s="9">
        <v>263</v>
      </c>
      <c r="D276" s="641" t="s">
        <v>6</v>
      </c>
      <c r="E276" s="37" t="s">
        <v>20</v>
      </c>
      <c r="F276" s="645">
        <v>20319158</v>
      </c>
      <c r="G276" s="646" t="s">
        <v>531</v>
      </c>
      <c r="H276" s="9" t="s">
        <v>52</v>
      </c>
      <c r="I276" s="642">
        <v>0</v>
      </c>
      <c r="J276" s="642">
        <v>1</v>
      </c>
      <c r="K276" s="642">
        <v>0</v>
      </c>
      <c r="L276" s="642">
        <v>0</v>
      </c>
      <c r="M276" s="642">
        <v>1</v>
      </c>
      <c r="N276" s="642">
        <v>0</v>
      </c>
      <c r="O276" s="642">
        <v>1</v>
      </c>
      <c r="P276" s="642">
        <v>2</v>
      </c>
      <c r="Q276" s="14">
        <f t="shared" si="143"/>
        <v>2</v>
      </c>
      <c r="R276" s="14">
        <f t="shared" si="143"/>
        <v>3</v>
      </c>
      <c r="S276" s="10">
        <f t="shared" si="144"/>
        <v>5</v>
      </c>
      <c r="T276" s="642">
        <v>0</v>
      </c>
      <c r="U276" s="642">
        <v>0</v>
      </c>
      <c r="V276" s="642">
        <v>0</v>
      </c>
      <c r="W276" s="642">
        <v>0</v>
      </c>
      <c r="X276" s="642">
        <v>1</v>
      </c>
      <c r="Y276" s="642">
        <v>2</v>
      </c>
      <c r="Z276" s="623">
        <f t="shared" si="152"/>
        <v>1</v>
      </c>
      <c r="AA276" s="623">
        <f t="shared" si="152"/>
        <v>2</v>
      </c>
      <c r="AB276" s="10">
        <f t="shared" si="131"/>
        <v>3</v>
      </c>
      <c r="AC276" s="44">
        <f t="shared" si="145"/>
        <v>3</v>
      </c>
      <c r="AD276" s="44">
        <f t="shared" si="145"/>
        <v>5</v>
      </c>
      <c r="AE276" s="44">
        <f t="shared" si="132"/>
        <v>8</v>
      </c>
      <c r="AF276" s="12">
        <f t="shared" si="153"/>
        <v>1</v>
      </c>
      <c r="AG276" s="12">
        <f t="shared" si="154"/>
        <v>4</v>
      </c>
      <c r="AH276" s="10">
        <f t="shared" si="133"/>
        <v>5</v>
      </c>
      <c r="AI276" s="12">
        <f>VLOOKUP($F276,'Guru SertifikaSi'!$C$6:$G$675,'Guru SertifikaSi'!E$3,FALSE)</f>
        <v>2</v>
      </c>
      <c r="AJ276" s="12">
        <f>VLOOKUP($F276,'Guru SertifikaSi'!$C$6:$G$675,'Guru SertifikaSi'!F$3,FALSE)</f>
        <v>1</v>
      </c>
      <c r="AK276" s="10">
        <f t="shared" si="134"/>
        <v>3</v>
      </c>
      <c r="AL276" s="44">
        <f t="shared" si="135"/>
        <v>3</v>
      </c>
      <c r="AM276" s="44">
        <f t="shared" si="135"/>
        <v>5</v>
      </c>
      <c r="AN276" s="11">
        <f t="shared" si="136"/>
        <v>8</v>
      </c>
      <c r="AO276" s="642">
        <v>0</v>
      </c>
      <c r="AP276" s="642">
        <v>0</v>
      </c>
      <c r="AQ276" s="642">
        <v>0</v>
      </c>
      <c r="AR276" s="642">
        <v>0</v>
      </c>
      <c r="AS276" s="642">
        <v>0</v>
      </c>
      <c r="AT276" s="642">
        <v>0</v>
      </c>
      <c r="AU276" s="642">
        <v>0</v>
      </c>
      <c r="AV276" s="642">
        <v>0</v>
      </c>
      <c r="AW276" s="643">
        <v>0</v>
      </c>
      <c r="AX276" s="643">
        <v>0</v>
      </c>
      <c r="AY276" s="642">
        <v>3</v>
      </c>
      <c r="AZ276" s="642">
        <v>5</v>
      </c>
      <c r="BA276" s="642">
        <v>0</v>
      </c>
      <c r="BB276" s="642">
        <v>0</v>
      </c>
      <c r="BC276" s="642">
        <v>0</v>
      </c>
      <c r="BD276" s="642">
        <v>0</v>
      </c>
      <c r="BE276" s="13">
        <f t="shared" si="146"/>
        <v>0</v>
      </c>
      <c r="BF276" s="13">
        <f t="shared" si="146"/>
        <v>0</v>
      </c>
      <c r="BG276" s="10">
        <f t="shared" si="147"/>
        <v>0</v>
      </c>
      <c r="BH276" s="13">
        <f t="shared" si="148"/>
        <v>3</v>
      </c>
      <c r="BI276" s="13">
        <f t="shared" si="148"/>
        <v>5</v>
      </c>
      <c r="BJ276" s="10">
        <f t="shared" si="149"/>
        <v>8</v>
      </c>
      <c r="BK276" s="44">
        <f t="shared" si="150"/>
        <v>3</v>
      </c>
      <c r="BL276" s="44">
        <f t="shared" si="150"/>
        <v>5</v>
      </c>
      <c r="BM276" s="11">
        <f t="shared" si="150"/>
        <v>8</v>
      </c>
      <c r="BN276" s="642">
        <v>0</v>
      </c>
      <c r="BO276" s="642">
        <v>0</v>
      </c>
      <c r="BP276" s="642">
        <v>0</v>
      </c>
      <c r="BQ276" s="642">
        <v>0</v>
      </c>
      <c r="BR276" s="642">
        <v>0</v>
      </c>
      <c r="BS276" s="642">
        <v>0</v>
      </c>
      <c r="BT276" s="642">
        <v>0</v>
      </c>
      <c r="BU276" s="642">
        <v>0</v>
      </c>
      <c r="BV276" s="644">
        <f t="shared" si="151"/>
        <v>0</v>
      </c>
      <c r="BW276" s="644">
        <f t="shared" si="151"/>
        <v>0</v>
      </c>
      <c r="BX276" s="44">
        <f t="shared" si="137"/>
        <v>0</v>
      </c>
      <c r="BY276" s="44">
        <f t="shared" si="137"/>
        <v>0</v>
      </c>
      <c r="BZ276" s="11">
        <f t="shared" si="138"/>
        <v>0</v>
      </c>
      <c r="CA276" s="14">
        <f t="shared" si="139"/>
        <v>3</v>
      </c>
      <c r="CB276" s="14">
        <f t="shared" si="139"/>
        <v>5</v>
      </c>
      <c r="CC276" s="13">
        <f t="shared" si="140"/>
        <v>0</v>
      </c>
      <c r="CD276" s="13">
        <f t="shared" si="140"/>
        <v>0</v>
      </c>
      <c r="CE276" s="13">
        <f t="shared" si="141"/>
        <v>3</v>
      </c>
      <c r="CF276" s="13">
        <f t="shared" si="141"/>
        <v>5</v>
      </c>
      <c r="CG276" s="289">
        <f t="shared" si="142"/>
        <v>8</v>
      </c>
      <c r="CJ276" s="1">
        <v>1</v>
      </c>
      <c r="CK276" s="6">
        <f t="shared" si="155"/>
        <v>3</v>
      </c>
      <c r="CL276" s="6">
        <v>0</v>
      </c>
      <c r="CM276" s="6">
        <v>1</v>
      </c>
      <c r="CN276" s="6">
        <f t="shared" si="156"/>
        <v>3</v>
      </c>
      <c r="CO276" s="6">
        <f t="shared" si="157"/>
        <v>6</v>
      </c>
    </row>
    <row r="277" spans="1:93" ht="15" x14ac:dyDescent="0.25">
      <c r="A277" s="1" t="s">
        <v>1632</v>
      </c>
      <c r="B277" s="6">
        <v>264</v>
      </c>
      <c r="C277" s="9">
        <v>264</v>
      </c>
      <c r="D277" s="641" t="s">
        <v>6</v>
      </c>
      <c r="E277" s="37" t="s">
        <v>20</v>
      </c>
      <c r="F277" s="645">
        <v>20319392</v>
      </c>
      <c r="G277" s="646" t="s">
        <v>532</v>
      </c>
      <c r="H277" s="9" t="s">
        <v>52</v>
      </c>
      <c r="I277" s="642">
        <v>0</v>
      </c>
      <c r="J277" s="642">
        <v>0</v>
      </c>
      <c r="K277" s="642">
        <v>0</v>
      </c>
      <c r="L277" s="642">
        <v>0</v>
      </c>
      <c r="M277" s="642">
        <v>2</v>
      </c>
      <c r="N277" s="642">
        <v>0</v>
      </c>
      <c r="O277" s="642">
        <v>2</v>
      </c>
      <c r="P277" s="642">
        <v>3</v>
      </c>
      <c r="Q277" s="14">
        <f t="shared" si="143"/>
        <v>4</v>
      </c>
      <c r="R277" s="14">
        <f t="shared" si="143"/>
        <v>3</v>
      </c>
      <c r="S277" s="10">
        <f t="shared" si="144"/>
        <v>7</v>
      </c>
      <c r="T277" s="642">
        <v>0</v>
      </c>
      <c r="U277" s="642">
        <v>0</v>
      </c>
      <c r="V277" s="642">
        <v>0</v>
      </c>
      <c r="W277" s="642">
        <v>0</v>
      </c>
      <c r="X277" s="642">
        <v>1</v>
      </c>
      <c r="Y277" s="642">
        <v>2</v>
      </c>
      <c r="Z277" s="623">
        <f t="shared" si="152"/>
        <v>1</v>
      </c>
      <c r="AA277" s="623">
        <f t="shared" si="152"/>
        <v>2</v>
      </c>
      <c r="AB277" s="10">
        <f t="shared" si="131"/>
        <v>3</v>
      </c>
      <c r="AC277" s="44">
        <f t="shared" si="145"/>
        <v>5</v>
      </c>
      <c r="AD277" s="44">
        <f t="shared" si="145"/>
        <v>5</v>
      </c>
      <c r="AE277" s="44">
        <f t="shared" si="132"/>
        <v>10</v>
      </c>
      <c r="AF277" s="12">
        <f t="shared" si="153"/>
        <v>2</v>
      </c>
      <c r="AG277" s="12">
        <f t="shared" si="154"/>
        <v>2</v>
      </c>
      <c r="AH277" s="10">
        <f t="shared" si="133"/>
        <v>4</v>
      </c>
      <c r="AI277" s="12">
        <f>VLOOKUP($F277,'Guru SertifikaSi'!$C$6:$G$675,'Guru SertifikaSi'!E$3,FALSE)</f>
        <v>3</v>
      </c>
      <c r="AJ277" s="12">
        <f>VLOOKUP($F277,'Guru SertifikaSi'!$C$6:$G$675,'Guru SertifikaSi'!F$3,FALSE)</f>
        <v>3</v>
      </c>
      <c r="AK277" s="10">
        <f t="shared" si="134"/>
        <v>6</v>
      </c>
      <c r="AL277" s="44">
        <f t="shared" si="135"/>
        <v>5</v>
      </c>
      <c r="AM277" s="44">
        <f t="shared" si="135"/>
        <v>5</v>
      </c>
      <c r="AN277" s="11">
        <f t="shared" si="136"/>
        <v>10</v>
      </c>
      <c r="AO277" s="642">
        <v>0</v>
      </c>
      <c r="AP277" s="642">
        <v>0</v>
      </c>
      <c r="AQ277" s="642">
        <v>0</v>
      </c>
      <c r="AR277" s="642">
        <v>0</v>
      </c>
      <c r="AS277" s="642">
        <v>0</v>
      </c>
      <c r="AT277" s="642">
        <v>0</v>
      </c>
      <c r="AU277" s="642">
        <v>0</v>
      </c>
      <c r="AV277" s="642">
        <v>0</v>
      </c>
      <c r="AW277" s="643">
        <v>0</v>
      </c>
      <c r="AX277" s="643">
        <v>0</v>
      </c>
      <c r="AY277" s="642">
        <v>5</v>
      </c>
      <c r="AZ277" s="642">
        <v>5</v>
      </c>
      <c r="BA277" s="642">
        <v>0</v>
      </c>
      <c r="BB277" s="642">
        <v>0</v>
      </c>
      <c r="BC277" s="642">
        <v>0</v>
      </c>
      <c r="BD277" s="642">
        <v>0</v>
      </c>
      <c r="BE277" s="13">
        <f t="shared" si="146"/>
        <v>0</v>
      </c>
      <c r="BF277" s="13">
        <f t="shared" si="146"/>
        <v>0</v>
      </c>
      <c r="BG277" s="10">
        <f t="shared" si="147"/>
        <v>0</v>
      </c>
      <c r="BH277" s="13">
        <f t="shared" si="148"/>
        <v>5</v>
      </c>
      <c r="BI277" s="13">
        <f t="shared" si="148"/>
        <v>5</v>
      </c>
      <c r="BJ277" s="10">
        <f t="shared" si="149"/>
        <v>10</v>
      </c>
      <c r="BK277" s="44">
        <f t="shared" si="150"/>
        <v>5</v>
      </c>
      <c r="BL277" s="44">
        <f t="shared" si="150"/>
        <v>5</v>
      </c>
      <c r="BM277" s="11">
        <f t="shared" si="150"/>
        <v>10</v>
      </c>
      <c r="BN277" s="642">
        <v>0</v>
      </c>
      <c r="BO277" s="642">
        <v>0</v>
      </c>
      <c r="BP277" s="642">
        <v>0</v>
      </c>
      <c r="BQ277" s="642">
        <v>0</v>
      </c>
      <c r="BR277" s="642">
        <v>0</v>
      </c>
      <c r="BS277" s="642">
        <v>0</v>
      </c>
      <c r="BT277" s="642">
        <v>0</v>
      </c>
      <c r="BU277" s="642">
        <v>0</v>
      </c>
      <c r="BV277" s="644">
        <f t="shared" si="151"/>
        <v>0</v>
      </c>
      <c r="BW277" s="644">
        <f t="shared" si="151"/>
        <v>0</v>
      </c>
      <c r="BX277" s="44">
        <f t="shared" si="137"/>
        <v>0</v>
      </c>
      <c r="BY277" s="44">
        <f t="shared" si="137"/>
        <v>0</v>
      </c>
      <c r="BZ277" s="11">
        <f t="shared" si="138"/>
        <v>0</v>
      </c>
      <c r="CA277" s="14">
        <f t="shared" si="139"/>
        <v>5</v>
      </c>
      <c r="CB277" s="14">
        <f t="shared" si="139"/>
        <v>5</v>
      </c>
      <c r="CC277" s="13">
        <f t="shared" si="140"/>
        <v>0</v>
      </c>
      <c r="CD277" s="13">
        <f t="shared" si="140"/>
        <v>0</v>
      </c>
      <c r="CE277" s="13">
        <f t="shared" si="141"/>
        <v>5</v>
      </c>
      <c r="CF277" s="13">
        <f t="shared" si="141"/>
        <v>5</v>
      </c>
      <c r="CG277" s="289">
        <f t="shared" si="142"/>
        <v>10</v>
      </c>
      <c r="CJ277" s="1">
        <v>1</v>
      </c>
      <c r="CK277" s="6">
        <f t="shared" si="155"/>
        <v>4</v>
      </c>
      <c r="CL277" s="6">
        <v>0</v>
      </c>
      <c r="CM277" s="6">
        <v>1</v>
      </c>
      <c r="CN277" s="6">
        <f t="shared" si="156"/>
        <v>5</v>
      </c>
      <c r="CO277" s="6">
        <f t="shared" si="157"/>
        <v>6</v>
      </c>
    </row>
    <row r="278" spans="1:93" ht="15" x14ac:dyDescent="0.25">
      <c r="A278" s="1" t="s">
        <v>1633</v>
      </c>
      <c r="B278" s="6">
        <v>265</v>
      </c>
      <c r="C278" s="9">
        <v>265</v>
      </c>
      <c r="D278" s="641" t="s">
        <v>6</v>
      </c>
      <c r="E278" s="37" t="s">
        <v>20</v>
      </c>
      <c r="F278" s="645">
        <v>20319403</v>
      </c>
      <c r="G278" s="646" t="s">
        <v>533</v>
      </c>
      <c r="H278" s="9" t="s">
        <v>52</v>
      </c>
      <c r="I278" s="642">
        <v>0</v>
      </c>
      <c r="J278" s="642">
        <v>0</v>
      </c>
      <c r="K278" s="642">
        <v>0</v>
      </c>
      <c r="L278" s="642">
        <v>0</v>
      </c>
      <c r="M278" s="642">
        <v>1</v>
      </c>
      <c r="N278" s="642">
        <v>1</v>
      </c>
      <c r="O278" s="642">
        <v>0</v>
      </c>
      <c r="P278" s="642">
        <v>5</v>
      </c>
      <c r="Q278" s="14">
        <f t="shared" si="143"/>
        <v>1</v>
      </c>
      <c r="R278" s="14">
        <f t="shared" si="143"/>
        <v>6</v>
      </c>
      <c r="S278" s="10">
        <f t="shared" si="144"/>
        <v>7</v>
      </c>
      <c r="T278" s="642">
        <v>0</v>
      </c>
      <c r="U278" s="642">
        <v>0</v>
      </c>
      <c r="V278" s="642">
        <v>0</v>
      </c>
      <c r="W278" s="642">
        <v>1</v>
      </c>
      <c r="X278" s="642">
        <v>0</v>
      </c>
      <c r="Y278" s="642">
        <v>1</v>
      </c>
      <c r="Z278" s="623">
        <f t="shared" si="152"/>
        <v>0</v>
      </c>
      <c r="AA278" s="623">
        <f t="shared" si="152"/>
        <v>2</v>
      </c>
      <c r="AB278" s="10">
        <f t="shared" si="131"/>
        <v>2</v>
      </c>
      <c r="AC278" s="44">
        <f t="shared" si="145"/>
        <v>1</v>
      </c>
      <c r="AD278" s="44">
        <f t="shared" si="145"/>
        <v>8</v>
      </c>
      <c r="AE278" s="44">
        <f t="shared" si="132"/>
        <v>9</v>
      </c>
      <c r="AF278" s="12">
        <f t="shared" si="153"/>
        <v>0</v>
      </c>
      <c r="AG278" s="12">
        <f t="shared" si="154"/>
        <v>3</v>
      </c>
      <c r="AH278" s="10">
        <f t="shared" si="133"/>
        <v>3</v>
      </c>
      <c r="AI278" s="12">
        <f>VLOOKUP($F278,'Guru SertifikaSi'!$C$6:$G$675,'Guru SertifikaSi'!E$3,FALSE)</f>
        <v>1</v>
      </c>
      <c r="AJ278" s="12">
        <f>VLOOKUP($F278,'Guru SertifikaSi'!$C$6:$G$675,'Guru SertifikaSi'!F$3,FALSE)</f>
        <v>5</v>
      </c>
      <c r="AK278" s="10">
        <f t="shared" si="134"/>
        <v>6</v>
      </c>
      <c r="AL278" s="44">
        <f t="shared" si="135"/>
        <v>1</v>
      </c>
      <c r="AM278" s="44">
        <f t="shared" si="135"/>
        <v>8</v>
      </c>
      <c r="AN278" s="11">
        <f t="shared" si="136"/>
        <v>9</v>
      </c>
      <c r="AO278" s="642">
        <v>0</v>
      </c>
      <c r="AP278" s="642">
        <v>0</v>
      </c>
      <c r="AQ278" s="642">
        <v>0</v>
      </c>
      <c r="AR278" s="642">
        <v>0</v>
      </c>
      <c r="AS278" s="642">
        <v>0</v>
      </c>
      <c r="AT278" s="642">
        <v>0</v>
      </c>
      <c r="AU278" s="642">
        <v>0</v>
      </c>
      <c r="AV278" s="642">
        <v>0</v>
      </c>
      <c r="AW278" s="643">
        <v>0</v>
      </c>
      <c r="AX278" s="643">
        <v>0</v>
      </c>
      <c r="AY278" s="642">
        <v>1</v>
      </c>
      <c r="AZ278" s="642">
        <v>8</v>
      </c>
      <c r="BA278" s="642">
        <v>0</v>
      </c>
      <c r="BB278" s="642">
        <v>0</v>
      </c>
      <c r="BC278" s="642">
        <v>0</v>
      </c>
      <c r="BD278" s="642">
        <v>0</v>
      </c>
      <c r="BE278" s="13">
        <f t="shared" si="146"/>
        <v>0</v>
      </c>
      <c r="BF278" s="13">
        <f t="shared" si="146"/>
        <v>0</v>
      </c>
      <c r="BG278" s="10">
        <f t="shared" si="147"/>
        <v>0</v>
      </c>
      <c r="BH278" s="13">
        <f t="shared" si="148"/>
        <v>1</v>
      </c>
      <c r="BI278" s="13">
        <f t="shared" si="148"/>
        <v>8</v>
      </c>
      <c r="BJ278" s="10">
        <f t="shared" si="149"/>
        <v>9</v>
      </c>
      <c r="BK278" s="44">
        <f t="shared" si="150"/>
        <v>1</v>
      </c>
      <c r="BL278" s="44">
        <f t="shared" si="150"/>
        <v>8</v>
      </c>
      <c r="BM278" s="11">
        <f t="shared" si="150"/>
        <v>9</v>
      </c>
      <c r="BN278" s="642">
        <v>0</v>
      </c>
      <c r="BO278" s="642">
        <v>0</v>
      </c>
      <c r="BP278" s="642">
        <v>0</v>
      </c>
      <c r="BQ278" s="642">
        <v>0</v>
      </c>
      <c r="BR278" s="642">
        <v>0</v>
      </c>
      <c r="BS278" s="642">
        <v>0</v>
      </c>
      <c r="BT278" s="642">
        <v>0</v>
      </c>
      <c r="BU278" s="642">
        <v>0</v>
      </c>
      <c r="BV278" s="644">
        <f t="shared" si="151"/>
        <v>0</v>
      </c>
      <c r="BW278" s="644">
        <f t="shared" si="151"/>
        <v>0</v>
      </c>
      <c r="BX278" s="44">
        <f t="shared" si="137"/>
        <v>0</v>
      </c>
      <c r="BY278" s="44">
        <f t="shared" si="137"/>
        <v>0</v>
      </c>
      <c r="BZ278" s="11">
        <f t="shared" si="138"/>
        <v>0</v>
      </c>
      <c r="CA278" s="14">
        <f t="shared" si="139"/>
        <v>1</v>
      </c>
      <c r="CB278" s="14">
        <f t="shared" si="139"/>
        <v>8</v>
      </c>
      <c r="CC278" s="13">
        <f t="shared" si="140"/>
        <v>0</v>
      </c>
      <c r="CD278" s="13">
        <f t="shared" si="140"/>
        <v>0</v>
      </c>
      <c r="CE278" s="13">
        <f t="shared" si="141"/>
        <v>1</v>
      </c>
      <c r="CF278" s="13">
        <f t="shared" si="141"/>
        <v>8</v>
      </c>
      <c r="CG278" s="289">
        <f t="shared" si="142"/>
        <v>9</v>
      </c>
      <c r="CJ278" s="1">
        <v>1</v>
      </c>
      <c r="CK278" s="6">
        <f t="shared" si="155"/>
        <v>6</v>
      </c>
      <c r="CL278" s="6">
        <v>0</v>
      </c>
      <c r="CM278" s="6">
        <v>1</v>
      </c>
      <c r="CN278" s="6">
        <f t="shared" si="156"/>
        <v>1</v>
      </c>
      <c r="CO278" s="6">
        <f t="shared" si="157"/>
        <v>9</v>
      </c>
    </row>
    <row r="279" spans="1:93" ht="15" x14ac:dyDescent="0.25">
      <c r="A279" s="1" t="s">
        <v>1634</v>
      </c>
      <c r="B279" s="6">
        <v>266</v>
      </c>
      <c r="C279" s="9">
        <v>266</v>
      </c>
      <c r="D279" s="641" t="s">
        <v>6</v>
      </c>
      <c r="E279" s="37" t="s">
        <v>20</v>
      </c>
      <c r="F279" s="645">
        <v>20319404</v>
      </c>
      <c r="G279" s="646" t="s">
        <v>534</v>
      </c>
      <c r="H279" s="9" t="s">
        <v>52</v>
      </c>
      <c r="I279" s="642">
        <v>0</v>
      </c>
      <c r="J279" s="642">
        <v>0</v>
      </c>
      <c r="K279" s="642">
        <v>1</v>
      </c>
      <c r="L279" s="642">
        <v>0</v>
      </c>
      <c r="M279" s="642">
        <v>0</v>
      </c>
      <c r="N279" s="642">
        <v>0</v>
      </c>
      <c r="O279" s="642">
        <v>2</v>
      </c>
      <c r="P279" s="642">
        <v>1</v>
      </c>
      <c r="Q279" s="14">
        <f t="shared" si="143"/>
        <v>3</v>
      </c>
      <c r="R279" s="14">
        <f t="shared" si="143"/>
        <v>1</v>
      </c>
      <c r="S279" s="10">
        <f t="shared" si="144"/>
        <v>4</v>
      </c>
      <c r="T279" s="642">
        <v>0</v>
      </c>
      <c r="U279" s="642">
        <v>0</v>
      </c>
      <c r="V279" s="642">
        <v>2</v>
      </c>
      <c r="W279" s="642">
        <v>1</v>
      </c>
      <c r="X279" s="642">
        <v>0</v>
      </c>
      <c r="Y279" s="642">
        <v>1</v>
      </c>
      <c r="Z279" s="623">
        <f t="shared" si="152"/>
        <v>2</v>
      </c>
      <c r="AA279" s="623">
        <f t="shared" si="152"/>
        <v>2</v>
      </c>
      <c r="AB279" s="10">
        <f t="shared" si="131"/>
        <v>4</v>
      </c>
      <c r="AC279" s="44">
        <f t="shared" si="145"/>
        <v>5</v>
      </c>
      <c r="AD279" s="44">
        <f t="shared" si="145"/>
        <v>3</v>
      </c>
      <c r="AE279" s="44">
        <f t="shared" si="132"/>
        <v>8</v>
      </c>
      <c r="AF279" s="12">
        <f t="shared" si="153"/>
        <v>3</v>
      </c>
      <c r="AG279" s="12">
        <f t="shared" si="154"/>
        <v>2</v>
      </c>
      <c r="AH279" s="10">
        <f t="shared" si="133"/>
        <v>5</v>
      </c>
      <c r="AI279" s="12">
        <f>VLOOKUP($F279,'Guru SertifikaSi'!$C$6:$G$675,'Guru SertifikaSi'!E$3,FALSE)</f>
        <v>2</v>
      </c>
      <c r="AJ279" s="12">
        <f>VLOOKUP($F279,'Guru SertifikaSi'!$C$6:$G$675,'Guru SertifikaSi'!F$3,FALSE)</f>
        <v>1</v>
      </c>
      <c r="AK279" s="10">
        <f t="shared" si="134"/>
        <v>3</v>
      </c>
      <c r="AL279" s="44">
        <f t="shared" si="135"/>
        <v>5</v>
      </c>
      <c r="AM279" s="44">
        <f t="shared" si="135"/>
        <v>3</v>
      </c>
      <c r="AN279" s="11">
        <f t="shared" si="136"/>
        <v>8</v>
      </c>
      <c r="AO279" s="642">
        <v>0</v>
      </c>
      <c r="AP279" s="642">
        <v>0</v>
      </c>
      <c r="AQ279" s="642">
        <v>0</v>
      </c>
      <c r="AR279" s="642">
        <v>0</v>
      </c>
      <c r="AS279" s="642">
        <v>1</v>
      </c>
      <c r="AT279" s="642">
        <v>0</v>
      </c>
      <c r="AU279" s="642">
        <v>0</v>
      </c>
      <c r="AV279" s="642">
        <v>0</v>
      </c>
      <c r="AW279" s="643">
        <v>0</v>
      </c>
      <c r="AX279" s="643">
        <v>0</v>
      </c>
      <c r="AY279" s="642">
        <v>4</v>
      </c>
      <c r="AZ279" s="642">
        <v>3</v>
      </c>
      <c r="BA279" s="642">
        <v>0</v>
      </c>
      <c r="BB279" s="642">
        <v>0</v>
      </c>
      <c r="BC279" s="642">
        <v>0</v>
      </c>
      <c r="BD279" s="642">
        <v>0</v>
      </c>
      <c r="BE279" s="13">
        <f t="shared" si="146"/>
        <v>1</v>
      </c>
      <c r="BF279" s="13">
        <f t="shared" si="146"/>
        <v>0</v>
      </c>
      <c r="BG279" s="10">
        <f t="shared" si="147"/>
        <v>1</v>
      </c>
      <c r="BH279" s="13">
        <f t="shared" si="148"/>
        <v>4</v>
      </c>
      <c r="BI279" s="13">
        <f t="shared" si="148"/>
        <v>3</v>
      </c>
      <c r="BJ279" s="10">
        <f t="shared" si="149"/>
        <v>7</v>
      </c>
      <c r="BK279" s="44">
        <f t="shared" si="150"/>
        <v>5</v>
      </c>
      <c r="BL279" s="44">
        <f t="shared" si="150"/>
        <v>3</v>
      </c>
      <c r="BM279" s="11">
        <f t="shared" si="150"/>
        <v>8</v>
      </c>
      <c r="BN279" s="642">
        <v>0</v>
      </c>
      <c r="BO279" s="642">
        <v>0</v>
      </c>
      <c r="BP279" s="642">
        <v>0</v>
      </c>
      <c r="BQ279" s="642">
        <v>0</v>
      </c>
      <c r="BR279" s="642">
        <v>0</v>
      </c>
      <c r="BS279" s="642">
        <v>0</v>
      </c>
      <c r="BT279" s="642">
        <v>0</v>
      </c>
      <c r="BU279" s="642">
        <v>0</v>
      </c>
      <c r="BV279" s="644">
        <f t="shared" si="151"/>
        <v>0</v>
      </c>
      <c r="BW279" s="644">
        <f t="shared" si="151"/>
        <v>0</v>
      </c>
      <c r="BX279" s="44">
        <f t="shared" si="137"/>
        <v>0</v>
      </c>
      <c r="BY279" s="44">
        <f t="shared" si="137"/>
        <v>0</v>
      </c>
      <c r="BZ279" s="11">
        <f t="shared" si="138"/>
        <v>0</v>
      </c>
      <c r="CA279" s="14">
        <f t="shared" si="139"/>
        <v>5</v>
      </c>
      <c r="CB279" s="14">
        <f t="shared" si="139"/>
        <v>3</v>
      </c>
      <c r="CC279" s="13">
        <f t="shared" si="140"/>
        <v>0</v>
      </c>
      <c r="CD279" s="13">
        <f t="shared" si="140"/>
        <v>0</v>
      </c>
      <c r="CE279" s="13">
        <f t="shared" si="141"/>
        <v>5</v>
      </c>
      <c r="CF279" s="13">
        <f t="shared" si="141"/>
        <v>3</v>
      </c>
      <c r="CG279" s="289">
        <f t="shared" si="142"/>
        <v>8</v>
      </c>
      <c r="CJ279" s="1">
        <v>1</v>
      </c>
      <c r="CK279" s="6">
        <f t="shared" si="155"/>
        <v>2</v>
      </c>
      <c r="CL279" s="6">
        <v>0</v>
      </c>
      <c r="CM279" s="6">
        <v>1</v>
      </c>
      <c r="CN279" s="6">
        <f t="shared" si="156"/>
        <v>4</v>
      </c>
      <c r="CO279" s="6">
        <f t="shared" si="157"/>
        <v>4</v>
      </c>
    </row>
    <row r="280" spans="1:93" ht="15" x14ac:dyDescent="0.25">
      <c r="A280" s="1" t="s">
        <v>1635</v>
      </c>
      <c r="B280" s="6">
        <v>267</v>
      </c>
      <c r="C280" s="9">
        <v>267</v>
      </c>
      <c r="D280" s="641" t="s">
        <v>6</v>
      </c>
      <c r="E280" s="37" t="s">
        <v>20</v>
      </c>
      <c r="F280" s="645">
        <v>20319405</v>
      </c>
      <c r="G280" s="646" t="s">
        <v>535</v>
      </c>
      <c r="H280" s="9" t="s">
        <v>52</v>
      </c>
      <c r="I280" s="642">
        <v>0</v>
      </c>
      <c r="J280" s="642">
        <v>0</v>
      </c>
      <c r="K280" s="642">
        <v>0</v>
      </c>
      <c r="L280" s="642">
        <v>0</v>
      </c>
      <c r="M280" s="642">
        <v>2</v>
      </c>
      <c r="N280" s="642">
        <v>2</v>
      </c>
      <c r="O280" s="642">
        <v>1</v>
      </c>
      <c r="P280" s="642">
        <v>1</v>
      </c>
      <c r="Q280" s="14">
        <f t="shared" si="143"/>
        <v>3</v>
      </c>
      <c r="R280" s="14">
        <f t="shared" si="143"/>
        <v>3</v>
      </c>
      <c r="S280" s="10">
        <f t="shared" si="144"/>
        <v>6</v>
      </c>
      <c r="T280" s="642">
        <v>0</v>
      </c>
      <c r="U280" s="642">
        <v>0</v>
      </c>
      <c r="V280" s="642">
        <v>0</v>
      </c>
      <c r="W280" s="642">
        <v>3</v>
      </c>
      <c r="X280" s="642">
        <v>2</v>
      </c>
      <c r="Y280" s="642">
        <v>0</v>
      </c>
      <c r="Z280" s="623">
        <f t="shared" si="152"/>
        <v>2</v>
      </c>
      <c r="AA280" s="623">
        <f t="shared" si="152"/>
        <v>3</v>
      </c>
      <c r="AB280" s="10">
        <f t="shared" si="131"/>
        <v>5</v>
      </c>
      <c r="AC280" s="44">
        <f t="shared" si="145"/>
        <v>5</v>
      </c>
      <c r="AD280" s="44">
        <f t="shared" si="145"/>
        <v>6</v>
      </c>
      <c r="AE280" s="44">
        <f t="shared" si="132"/>
        <v>11</v>
      </c>
      <c r="AF280" s="12">
        <f t="shared" si="153"/>
        <v>1</v>
      </c>
      <c r="AG280" s="12">
        <f t="shared" si="154"/>
        <v>3</v>
      </c>
      <c r="AH280" s="10">
        <f t="shared" si="133"/>
        <v>4</v>
      </c>
      <c r="AI280" s="12">
        <f>VLOOKUP($F280,'Guru SertifikaSi'!$C$6:$G$675,'Guru SertifikaSi'!E$3,FALSE)</f>
        <v>4</v>
      </c>
      <c r="AJ280" s="12">
        <f>VLOOKUP($F280,'Guru SertifikaSi'!$C$6:$G$675,'Guru SertifikaSi'!F$3,FALSE)</f>
        <v>3</v>
      </c>
      <c r="AK280" s="10">
        <f t="shared" si="134"/>
        <v>7</v>
      </c>
      <c r="AL280" s="44">
        <f t="shared" si="135"/>
        <v>5</v>
      </c>
      <c r="AM280" s="44">
        <f t="shared" si="135"/>
        <v>6</v>
      </c>
      <c r="AN280" s="11">
        <f t="shared" si="136"/>
        <v>11</v>
      </c>
      <c r="AO280" s="642">
        <v>0</v>
      </c>
      <c r="AP280" s="642">
        <v>0</v>
      </c>
      <c r="AQ280" s="642">
        <v>0</v>
      </c>
      <c r="AR280" s="642">
        <v>0</v>
      </c>
      <c r="AS280" s="642">
        <v>1</v>
      </c>
      <c r="AT280" s="642">
        <v>0</v>
      </c>
      <c r="AU280" s="642">
        <v>0</v>
      </c>
      <c r="AV280" s="642">
        <v>0</v>
      </c>
      <c r="AW280" s="643">
        <v>0</v>
      </c>
      <c r="AX280" s="643">
        <v>0</v>
      </c>
      <c r="AY280" s="642">
        <v>4</v>
      </c>
      <c r="AZ280" s="642">
        <v>6</v>
      </c>
      <c r="BA280" s="642">
        <v>0</v>
      </c>
      <c r="BB280" s="642">
        <v>0</v>
      </c>
      <c r="BC280" s="642">
        <v>0</v>
      </c>
      <c r="BD280" s="642">
        <v>0</v>
      </c>
      <c r="BE280" s="13">
        <f t="shared" si="146"/>
        <v>1</v>
      </c>
      <c r="BF280" s="13">
        <f t="shared" si="146"/>
        <v>0</v>
      </c>
      <c r="BG280" s="10">
        <f t="shared" si="147"/>
        <v>1</v>
      </c>
      <c r="BH280" s="13">
        <f t="shared" si="148"/>
        <v>4</v>
      </c>
      <c r="BI280" s="13">
        <f t="shared" si="148"/>
        <v>6</v>
      </c>
      <c r="BJ280" s="10">
        <f t="shared" si="149"/>
        <v>10</v>
      </c>
      <c r="BK280" s="44">
        <f t="shared" si="150"/>
        <v>5</v>
      </c>
      <c r="BL280" s="44">
        <f t="shared" si="150"/>
        <v>6</v>
      </c>
      <c r="BM280" s="11">
        <f t="shared" si="150"/>
        <v>11</v>
      </c>
      <c r="BN280" s="642">
        <v>0</v>
      </c>
      <c r="BO280" s="642">
        <v>0</v>
      </c>
      <c r="BP280" s="642">
        <v>0</v>
      </c>
      <c r="BQ280" s="642">
        <v>0</v>
      </c>
      <c r="BR280" s="642">
        <v>0</v>
      </c>
      <c r="BS280" s="642">
        <v>0</v>
      </c>
      <c r="BT280" s="642">
        <v>0</v>
      </c>
      <c r="BU280" s="642">
        <v>0</v>
      </c>
      <c r="BV280" s="644">
        <f t="shared" si="151"/>
        <v>0</v>
      </c>
      <c r="BW280" s="644">
        <f t="shared" si="151"/>
        <v>0</v>
      </c>
      <c r="BX280" s="44">
        <f t="shared" si="137"/>
        <v>0</v>
      </c>
      <c r="BY280" s="44">
        <f t="shared" si="137"/>
        <v>0</v>
      </c>
      <c r="BZ280" s="11">
        <f t="shared" si="138"/>
        <v>0</v>
      </c>
      <c r="CA280" s="14">
        <f t="shared" si="139"/>
        <v>5</v>
      </c>
      <c r="CB280" s="14">
        <f t="shared" si="139"/>
        <v>6</v>
      </c>
      <c r="CC280" s="13">
        <f t="shared" si="140"/>
        <v>0</v>
      </c>
      <c r="CD280" s="13">
        <f t="shared" si="140"/>
        <v>0</v>
      </c>
      <c r="CE280" s="13">
        <f t="shared" si="141"/>
        <v>5</v>
      </c>
      <c r="CF280" s="13">
        <f t="shared" si="141"/>
        <v>6</v>
      </c>
      <c r="CG280" s="289">
        <f t="shared" si="142"/>
        <v>11</v>
      </c>
      <c r="CJ280" s="1">
        <v>1</v>
      </c>
      <c r="CK280" s="6">
        <f t="shared" si="155"/>
        <v>2</v>
      </c>
      <c r="CL280" s="6">
        <v>0</v>
      </c>
      <c r="CM280" s="6">
        <v>1</v>
      </c>
      <c r="CN280" s="6">
        <f t="shared" si="156"/>
        <v>4</v>
      </c>
      <c r="CO280" s="6">
        <f t="shared" si="157"/>
        <v>7</v>
      </c>
    </row>
    <row r="281" spans="1:93" ht="15" x14ac:dyDescent="0.25">
      <c r="A281" s="1" t="s">
        <v>1636</v>
      </c>
      <c r="B281" s="6">
        <v>268</v>
      </c>
      <c r="C281" s="9">
        <v>268</v>
      </c>
      <c r="D281" s="641" t="s">
        <v>6</v>
      </c>
      <c r="E281" s="37" t="s">
        <v>20</v>
      </c>
      <c r="F281" s="645">
        <v>20319416</v>
      </c>
      <c r="G281" s="646" t="s">
        <v>536</v>
      </c>
      <c r="H281" s="9" t="s">
        <v>52</v>
      </c>
      <c r="I281" s="642">
        <v>0</v>
      </c>
      <c r="J281" s="642">
        <v>0</v>
      </c>
      <c r="K281" s="642">
        <v>0</v>
      </c>
      <c r="L281" s="642">
        <v>0</v>
      </c>
      <c r="M281" s="642">
        <v>4</v>
      </c>
      <c r="N281" s="642">
        <v>2</v>
      </c>
      <c r="O281" s="642">
        <v>3</v>
      </c>
      <c r="P281" s="642">
        <v>5</v>
      </c>
      <c r="Q281" s="14">
        <f t="shared" si="143"/>
        <v>7</v>
      </c>
      <c r="R281" s="14">
        <f t="shared" si="143"/>
        <v>7</v>
      </c>
      <c r="S281" s="10">
        <f t="shared" si="144"/>
        <v>14</v>
      </c>
      <c r="T281" s="642">
        <v>0</v>
      </c>
      <c r="U281" s="642">
        <v>0</v>
      </c>
      <c r="V281" s="642">
        <v>3</v>
      </c>
      <c r="W281" s="642">
        <v>3</v>
      </c>
      <c r="X281" s="642">
        <v>0</v>
      </c>
      <c r="Y281" s="642">
        <v>2</v>
      </c>
      <c r="Z281" s="623">
        <f t="shared" si="152"/>
        <v>3</v>
      </c>
      <c r="AA281" s="623">
        <f t="shared" si="152"/>
        <v>5</v>
      </c>
      <c r="AB281" s="10">
        <f t="shared" si="131"/>
        <v>8</v>
      </c>
      <c r="AC281" s="44">
        <f t="shared" si="145"/>
        <v>10</v>
      </c>
      <c r="AD281" s="44">
        <f t="shared" si="145"/>
        <v>12</v>
      </c>
      <c r="AE281" s="44">
        <f t="shared" si="132"/>
        <v>22</v>
      </c>
      <c r="AF281" s="12">
        <f t="shared" si="153"/>
        <v>5</v>
      </c>
      <c r="AG281" s="12">
        <f t="shared" si="154"/>
        <v>6</v>
      </c>
      <c r="AH281" s="10">
        <f t="shared" si="133"/>
        <v>11</v>
      </c>
      <c r="AI281" s="12">
        <f>VLOOKUP($F281,'Guru SertifikaSi'!$C$6:$G$675,'Guru SertifikaSi'!E$3,FALSE)</f>
        <v>5</v>
      </c>
      <c r="AJ281" s="12">
        <f>VLOOKUP($F281,'Guru SertifikaSi'!$C$6:$G$675,'Guru SertifikaSi'!F$3,FALSE)</f>
        <v>6</v>
      </c>
      <c r="AK281" s="10">
        <f t="shared" si="134"/>
        <v>11</v>
      </c>
      <c r="AL281" s="44">
        <f t="shared" si="135"/>
        <v>10</v>
      </c>
      <c r="AM281" s="44">
        <f t="shared" si="135"/>
        <v>12</v>
      </c>
      <c r="AN281" s="11">
        <f t="shared" si="136"/>
        <v>22</v>
      </c>
      <c r="AO281" s="642">
        <v>0</v>
      </c>
      <c r="AP281" s="642">
        <v>0</v>
      </c>
      <c r="AQ281" s="642">
        <v>0</v>
      </c>
      <c r="AR281" s="642">
        <v>0</v>
      </c>
      <c r="AS281" s="642">
        <v>1</v>
      </c>
      <c r="AT281" s="642">
        <v>0</v>
      </c>
      <c r="AU281" s="642">
        <v>0</v>
      </c>
      <c r="AV281" s="642">
        <v>0</v>
      </c>
      <c r="AW281" s="643">
        <v>0</v>
      </c>
      <c r="AX281" s="643">
        <v>0</v>
      </c>
      <c r="AY281" s="642">
        <v>9</v>
      </c>
      <c r="AZ281" s="642">
        <v>12</v>
      </c>
      <c r="BA281" s="642">
        <v>0</v>
      </c>
      <c r="BB281" s="642">
        <v>0</v>
      </c>
      <c r="BC281" s="642">
        <v>0</v>
      </c>
      <c r="BD281" s="642">
        <v>0</v>
      </c>
      <c r="BE281" s="13">
        <f t="shared" si="146"/>
        <v>1</v>
      </c>
      <c r="BF281" s="13">
        <f t="shared" si="146"/>
        <v>0</v>
      </c>
      <c r="BG281" s="10">
        <f t="shared" si="147"/>
        <v>1</v>
      </c>
      <c r="BH281" s="13">
        <f t="shared" si="148"/>
        <v>9</v>
      </c>
      <c r="BI281" s="13">
        <f t="shared" si="148"/>
        <v>12</v>
      </c>
      <c r="BJ281" s="10">
        <f t="shared" si="149"/>
        <v>21</v>
      </c>
      <c r="BK281" s="44">
        <f t="shared" si="150"/>
        <v>10</v>
      </c>
      <c r="BL281" s="44">
        <f t="shared" si="150"/>
        <v>12</v>
      </c>
      <c r="BM281" s="11">
        <f t="shared" si="150"/>
        <v>22</v>
      </c>
      <c r="BN281" s="642">
        <v>0</v>
      </c>
      <c r="BO281" s="642">
        <v>0</v>
      </c>
      <c r="BP281" s="642">
        <v>0</v>
      </c>
      <c r="BQ281" s="642">
        <v>0</v>
      </c>
      <c r="BR281" s="642">
        <v>0</v>
      </c>
      <c r="BS281" s="642">
        <v>0</v>
      </c>
      <c r="BT281" s="642">
        <v>0</v>
      </c>
      <c r="BU281" s="642">
        <v>0</v>
      </c>
      <c r="BV281" s="644">
        <f t="shared" si="151"/>
        <v>0</v>
      </c>
      <c r="BW281" s="644">
        <f t="shared" si="151"/>
        <v>0</v>
      </c>
      <c r="BX281" s="44">
        <f t="shared" si="137"/>
        <v>0</v>
      </c>
      <c r="BY281" s="44">
        <f t="shared" si="137"/>
        <v>0</v>
      </c>
      <c r="BZ281" s="11">
        <f t="shared" si="138"/>
        <v>0</v>
      </c>
      <c r="CA281" s="14">
        <f t="shared" si="139"/>
        <v>10</v>
      </c>
      <c r="CB281" s="14">
        <f t="shared" si="139"/>
        <v>12</v>
      </c>
      <c r="CC281" s="13">
        <f t="shared" si="140"/>
        <v>0</v>
      </c>
      <c r="CD281" s="13">
        <f t="shared" si="140"/>
        <v>0</v>
      </c>
      <c r="CE281" s="13">
        <f t="shared" si="141"/>
        <v>10</v>
      </c>
      <c r="CF281" s="13">
        <f t="shared" si="141"/>
        <v>12</v>
      </c>
      <c r="CG281" s="289">
        <f t="shared" si="142"/>
        <v>22</v>
      </c>
      <c r="CJ281" s="1">
        <v>1</v>
      </c>
      <c r="CK281" s="6">
        <f t="shared" si="155"/>
        <v>6</v>
      </c>
      <c r="CL281" s="6">
        <v>0</v>
      </c>
      <c r="CM281" s="6">
        <v>1</v>
      </c>
      <c r="CN281" s="6">
        <f t="shared" si="156"/>
        <v>9</v>
      </c>
      <c r="CO281" s="6">
        <f t="shared" si="157"/>
        <v>13</v>
      </c>
    </row>
    <row r="282" spans="1:93" ht="15" x14ac:dyDescent="0.25">
      <c r="A282" s="1" t="s">
        <v>1637</v>
      </c>
      <c r="B282" s="6">
        <v>269</v>
      </c>
      <c r="C282" s="9">
        <v>269</v>
      </c>
      <c r="D282" s="641" t="s">
        <v>6</v>
      </c>
      <c r="E282" s="37" t="s">
        <v>20</v>
      </c>
      <c r="F282" s="645">
        <v>20319487</v>
      </c>
      <c r="G282" s="646" t="s">
        <v>537</v>
      </c>
      <c r="H282" s="9" t="s">
        <v>52</v>
      </c>
      <c r="I282" s="642">
        <v>0</v>
      </c>
      <c r="J282" s="642">
        <v>1</v>
      </c>
      <c r="K282" s="642">
        <v>0</v>
      </c>
      <c r="L282" s="642">
        <v>0</v>
      </c>
      <c r="M282" s="642">
        <v>1</v>
      </c>
      <c r="N282" s="642">
        <v>0</v>
      </c>
      <c r="O282" s="642">
        <v>0</v>
      </c>
      <c r="P282" s="642">
        <v>2</v>
      </c>
      <c r="Q282" s="14">
        <f t="shared" si="143"/>
        <v>1</v>
      </c>
      <c r="R282" s="14">
        <f t="shared" si="143"/>
        <v>3</v>
      </c>
      <c r="S282" s="10">
        <f t="shared" si="144"/>
        <v>4</v>
      </c>
      <c r="T282" s="642">
        <v>0</v>
      </c>
      <c r="U282" s="642">
        <v>0</v>
      </c>
      <c r="V282" s="642">
        <v>0</v>
      </c>
      <c r="W282" s="642">
        <v>0</v>
      </c>
      <c r="X282" s="642">
        <v>3</v>
      </c>
      <c r="Y282" s="642">
        <v>1</v>
      </c>
      <c r="Z282" s="623">
        <f t="shared" si="152"/>
        <v>3</v>
      </c>
      <c r="AA282" s="623">
        <f t="shared" si="152"/>
        <v>1</v>
      </c>
      <c r="AB282" s="10">
        <f t="shared" si="131"/>
        <v>4</v>
      </c>
      <c r="AC282" s="44">
        <f t="shared" si="145"/>
        <v>4</v>
      </c>
      <c r="AD282" s="44">
        <f t="shared" si="145"/>
        <v>4</v>
      </c>
      <c r="AE282" s="44">
        <f t="shared" si="132"/>
        <v>8</v>
      </c>
      <c r="AF282" s="12">
        <f t="shared" si="153"/>
        <v>3</v>
      </c>
      <c r="AG282" s="12">
        <f t="shared" si="154"/>
        <v>2</v>
      </c>
      <c r="AH282" s="10">
        <f t="shared" si="133"/>
        <v>5</v>
      </c>
      <c r="AI282" s="12">
        <f>VLOOKUP($F282,'Guru SertifikaSi'!$C$6:$G$675,'Guru SertifikaSi'!E$3,FALSE)</f>
        <v>1</v>
      </c>
      <c r="AJ282" s="12">
        <f>VLOOKUP($F282,'Guru SertifikaSi'!$C$6:$G$675,'Guru SertifikaSi'!F$3,FALSE)</f>
        <v>2</v>
      </c>
      <c r="AK282" s="10">
        <f t="shared" si="134"/>
        <v>3</v>
      </c>
      <c r="AL282" s="44">
        <f t="shared" si="135"/>
        <v>4</v>
      </c>
      <c r="AM282" s="44">
        <f t="shared" si="135"/>
        <v>4</v>
      </c>
      <c r="AN282" s="11">
        <f t="shared" si="136"/>
        <v>8</v>
      </c>
      <c r="AO282" s="642">
        <v>0</v>
      </c>
      <c r="AP282" s="642">
        <v>0</v>
      </c>
      <c r="AQ282" s="642">
        <v>0</v>
      </c>
      <c r="AR282" s="642">
        <v>0</v>
      </c>
      <c r="AS282" s="642">
        <v>0</v>
      </c>
      <c r="AT282" s="642">
        <v>0</v>
      </c>
      <c r="AU282" s="642">
        <v>0</v>
      </c>
      <c r="AV282" s="642">
        <v>0</v>
      </c>
      <c r="AW282" s="643">
        <v>0</v>
      </c>
      <c r="AX282" s="643">
        <v>0</v>
      </c>
      <c r="AY282" s="642">
        <v>4</v>
      </c>
      <c r="AZ282" s="642">
        <v>4</v>
      </c>
      <c r="BA282" s="642">
        <v>0</v>
      </c>
      <c r="BB282" s="642">
        <v>0</v>
      </c>
      <c r="BC282" s="642">
        <v>0</v>
      </c>
      <c r="BD282" s="642">
        <v>0</v>
      </c>
      <c r="BE282" s="13">
        <f t="shared" si="146"/>
        <v>0</v>
      </c>
      <c r="BF282" s="13">
        <f t="shared" si="146"/>
        <v>0</v>
      </c>
      <c r="BG282" s="10">
        <f t="shared" si="147"/>
        <v>0</v>
      </c>
      <c r="BH282" s="13">
        <f t="shared" si="148"/>
        <v>4</v>
      </c>
      <c r="BI282" s="13">
        <f t="shared" si="148"/>
        <v>4</v>
      </c>
      <c r="BJ282" s="10">
        <f t="shared" si="149"/>
        <v>8</v>
      </c>
      <c r="BK282" s="44">
        <f t="shared" si="150"/>
        <v>4</v>
      </c>
      <c r="BL282" s="44">
        <f t="shared" si="150"/>
        <v>4</v>
      </c>
      <c r="BM282" s="11">
        <f t="shared" si="150"/>
        <v>8</v>
      </c>
      <c r="BN282" s="642">
        <v>1</v>
      </c>
      <c r="BO282" s="642">
        <v>0</v>
      </c>
      <c r="BP282" s="642">
        <v>0</v>
      </c>
      <c r="BQ282" s="642">
        <v>0</v>
      </c>
      <c r="BR282" s="642">
        <v>0</v>
      </c>
      <c r="BS282" s="642">
        <v>0</v>
      </c>
      <c r="BT282" s="642">
        <v>0</v>
      </c>
      <c r="BU282" s="642">
        <v>0</v>
      </c>
      <c r="BV282" s="644">
        <f t="shared" si="151"/>
        <v>0</v>
      </c>
      <c r="BW282" s="644">
        <f t="shared" si="151"/>
        <v>0</v>
      </c>
      <c r="BX282" s="44">
        <f t="shared" si="137"/>
        <v>1</v>
      </c>
      <c r="BY282" s="44">
        <f t="shared" si="137"/>
        <v>0</v>
      </c>
      <c r="BZ282" s="11">
        <f t="shared" si="138"/>
        <v>1</v>
      </c>
      <c r="CA282" s="14">
        <f t="shared" si="139"/>
        <v>4</v>
      </c>
      <c r="CB282" s="14">
        <f t="shared" si="139"/>
        <v>4</v>
      </c>
      <c r="CC282" s="13">
        <f t="shared" si="140"/>
        <v>1</v>
      </c>
      <c r="CD282" s="13">
        <f t="shared" si="140"/>
        <v>0</v>
      </c>
      <c r="CE282" s="13">
        <f t="shared" si="141"/>
        <v>5</v>
      </c>
      <c r="CF282" s="13">
        <f t="shared" si="141"/>
        <v>4</v>
      </c>
      <c r="CG282" s="289">
        <f t="shared" si="142"/>
        <v>9</v>
      </c>
      <c r="CJ282" s="1">
        <v>0</v>
      </c>
      <c r="CK282" s="6">
        <f t="shared" si="155"/>
        <v>2</v>
      </c>
      <c r="CL282" s="6">
        <v>0</v>
      </c>
      <c r="CM282" s="6">
        <v>0</v>
      </c>
      <c r="CN282" s="6">
        <f t="shared" si="156"/>
        <v>4</v>
      </c>
      <c r="CO282" s="6">
        <f t="shared" si="157"/>
        <v>4</v>
      </c>
    </row>
    <row r="283" spans="1:93" ht="15" x14ac:dyDescent="0.25">
      <c r="A283" s="1" t="s">
        <v>1638</v>
      </c>
      <c r="B283" s="6">
        <v>270</v>
      </c>
      <c r="C283" s="9">
        <v>270</v>
      </c>
      <c r="D283" s="641" t="s">
        <v>6</v>
      </c>
      <c r="E283" s="37" t="s">
        <v>20</v>
      </c>
      <c r="F283" s="645">
        <v>20319485</v>
      </c>
      <c r="G283" s="646" t="s">
        <v>538</v>
      </c>
      <c r="H283" s="9" t="s">
        <v>52</v>
      </c>
      <c r="I283" s="642">
        <v>0</v>
      </c>
      <c r="J283" s="642">
        <v>0</v>
      </c>
      <c r="K283" s="642">
        <v>1</v>
      </c>
      <c r="L283" s="642">
        <v>0</v>
      </c>
      <c r="M283" s="642">
        <v>1</v>
      </c>
      <c r="N283" s="642">
        <v>3</v>
      </c>
      <c r="O283" s="642">
        <v>1</v>
      </c>
      <c r="P283" s="642">
        <v>4</v>
      </c>
      <c r="Q283" s="14">
        <f t="shared" si="143"/>
        <v>3</v>
      </c>
      <c r="R283" s="14">
        <f t="shared" si="143"/>
        <v>7</v>
      </c>
      <c r="S283" s="10">
        <f t="shared" si="144"/>
        <v>10</v>
      </c>
      <c r="T283" s="642">
        <v>0</v>
      </c>
      <c r="U283" s="642">
        <v>0</v>
      </c>
      <c r="V283" s="642">
        <v>0</v>
      </c>
      <c r="W283" s="642">
        <v>1</v>
      </c>
      <c r="X283" s="642">
        <v>2</v>
      </c>
      <c r="Y283" s="642">
        <v>2</v>
      </c>
      <c r="Z283" s="623">
        <f t="shared" si="152"/>
        <v>2</v>
      </c>
      <c r="AA283" s="623">
        <f t="shared" si="152"/>
        <v>3</v>
      </c>
      <c r="AB283" s="10">
        <f t="shared" si="131"/>
        <v>5</v>
      </c>
      <c r="AC283" s="44">
        <f t="shared" si="145"/>
        <v>5</v>
      </c>
      <c r="AD283" s="44">
        <f t="shared" si="145"/>
        <v>10</v>
      </c>
      <c r="AE283" s="44">
        <f t="shared" si="132"/>
        <v>15</v>
      </c>
      <c r="AF283" s="12">
        <f t="shared" si="153"/>
        <v>3</v>
      </c>
      <c r="AG283" s="12">
        <f t="shared" si="154"/>
        <v>5</v>
      </c>
      <c r="AH283" s="10">
        <f t="shared" si="133"/>
        <v>8</v>
      </c>
      <c r="AI283" s="12">
        <f>VLOOKUP($F283,'Guru SertifikaSi'!$C$6:$G$675,'Guru SertifikaSi'!E$3,FALSE)</f>
        <v>2</v>
      </c>
      <c r="AJ283" s="12">
        <f>VLOOKUP($F283,'Guru SertifikaSi'!$C$6:$G$675,'Guru SertifikaSi'!F$3,FALSE)</f>
        <v>5</v>
      </c>
      <c r="AK283" s="10">
        <f t="shared" si="134"/>
        <v>7</v>
      </c>
      <c r="AL283" s="44">
        <f t="shared" si="135"/>
        <v>5</v>
      </c>
      <c r="AM283" s="44">
        <f t="shared" si="135"/>
        <v>10</v>
      </c>
      <c r="AN283" s="11">
        <f t="shared" si="136"/>
        <v>15</v>
      </c>
      <c r="AO283" s="642">
        <v>0</v>
      </c>
      <c r="AP283" s="642">
        <v>0</v>
      </c>
      <c r="AQ283" s="642">
        <v>0</v>
      </c>
      <c r="AR283" s="642">
        <v>0</v>
      </c>
      <c r="AS283" s="642">
        <v>0</v>
      </c>
      <c r="AT283" s="642">
        <v>0</v>
      </c>
      <c r="AU283" s="642">
        <v>0</v>
      </c>
      <c r="AV283" s="642">
        <v>0</v>
      </c>
      <c r="AW283" s="643">
        <v>0</v>
      </c>
      <c r="AX283" s="643">
        <v>0</v>
      </c>
      <c r="AY283" s="642">
        <v>5</v>
      </c>
      <c r="AZ283" s="642">
        <v>10</v>
      </c>
      <c r="BA283" s="642">
        <v>0</v>
      </c>
      <c r="BB283" s="642">
        <v>0</v>
      </c>
      <c r="BC283" s="642">
        <v>0</v>
      </c>
      <c r="BD283" s="642">
        <v>0</v>
      </c>
      <c r="BE283" s="13">
        <f t="shared" si="146"/>
        <v>0</v>
      </c>
      <c r="BF283" s="13">
        <f t="shared" si="146"/>
        <v>0</v>
      </c>
      <c r="BG283" s="10">
        <f t="shared" si="147"/>
        <v>0</v>
      </c>
      <c r="BH283" s="13">
        <f t="shared" si="148"/>
        <v>5</v>
      </c>
      <c r="BI283" s="13">
        <f t="shared" si="148"/>
        <v>10</v>
      </c>
      <c r="BJ283" s="10">
        <f t="shared" si="149"/>
        <v>15</v>
      </c>
      <c r="BK283" s="44">
        <f t="shared" si="150"/>
        <v>5</v>
      </c>
      <c r="BL283" s="44">
        <f t="shared" si="150"/>
        <v>10</v>
      </c>
      <c r="BM283" s="11">
        <f t="shared" si="150"/>
        <v>15</v>
      </c>
      <c r="BN283" s="642">
        <v>0</v>
      </c>
      <c r="BO283" s="642">
        <v>0</v>
      </c>
      <c r="BP283" s="642">
        <v>0</v>
      </c>
      <c r="BQ283" s="642">
        <v>0</v>
      </c>
      <c r="BR283" s="642">
        <v>0</v>
      </c>
      <c r="BS283" s="642">
        <v>0</v>
      </c>
      <c r="BT283" s="642">
        <v>0</v>
      </c>
      <c r="BU283" s="642">
        <v>0</v>
      </c>
      <c r="BV283" s="644">
        <f t="shared" si="151"/>
        <v>0</v>
      </c>
      <c r="BW283" s="644">
        <f t="shared" si="151"/>
        <v>0</v>
      </c>
      <c r="BX283" s="44">
        <f t="shared" si="137"/>
        <v>0</v>
      </c>
      <c r="BY283" s="44">
        <f t="shared" si="137"/>
        <v>0</v>
      </c>
      <c r="BZ283" s="11">
        <f t="shared" si="138"/>
        <v>0</v>
      </c>
      <c r="CA283" s="14">
        <f t="shared" si="139"/>
        <v>5</v>
      </c>
      <c r="CB283" s="14">
        <f t="shared" si="139"/>
        <v>10</v>
      </c>
      <c r="CC283" s="13">
        <f t="shared" si="140"/>
        <v>0</v>
      </c>
      <c r="CD283" s="13">
        <f t="shared" si="140"/>
        <v>0</v>
      </c>
      <c r="CE283" s="13">
        <f t="shared" si="141"/>
        <v>5</v>
      </c>
      <c r="CF283" s="13">
        <f t="shared" si="141"/>
        <v>10</v>
      </c>
      <c r="CG283" s="289">
        <f t="shared" si="142"/>
        <v>15</v>
      </c>
      <c r="CJ283" s="1">
        <v>0</v>
      </c>
      <c r="CK283" s="6">
        <f t="shared" si="155"/>
        <v>4</v>
      </c>
      <c r="CL283" s="6">
        <v>0</v>
      </c>
      <c r="CM283" s="6">
        <v>0</v>
      </c>
      <c r="CN283" s="6">
        <f t="shared" si="156"/>
        <v>5</v>
      </c>
      <c r="CO283" s="6">
        <f t="shared" si="157"/>
        <v>10</v>
      </c>
    </row>
    <row r="284" spans="1:93" ht="15" x14ac:dyDescent="0.25">
      <c r="A284" s="1" t="s">
        <v>1639</v>
      </c>
      <c r="B284" s="6">
        <v>271</v>
      </c>
      <c r="C284" s="9">
        <v>271</v>
      </c>
      <c r="D284" s="641" t="s">
        <v>6</v>
      </c>
      <c r="E284" s="37" t="s">
        <v>20</v>
      </c>
      <c r="F284" s="645">
        <v>20319482</v>
      </c>
      <c r="G284" s="646" t="s">
        <v>539</v>
      </c>
      <c r="H284" s="9" t="s">
        <v>52</v>
      </c>
      <c r="I284" s="642">
        <v>0</v>
      </c>
      <c r="J284" s="642">
        <v>0</v>
      </c>
      <c r="K284" s="642">
        <v>0</v>
      </c>
      <c r="L284" s="642">
        <v>0</v>
      </c>
      <c r="M284" s="642">
        <v>1</v>
      </c>
      <c r="N284" s="642">
        <v>5</v>
      </c>
      <c r="O284" s="642">
        <v>1</v>
      </c>
      <c r="P284" s="642">
        <v>2</v>
      </c>
      <c r="Q284" s="14">
        <f t="shared" si="143"/>
        <v>2</v>
      </c>
      <c r="R284" s="14">
        <f t="shared" si="143"/>
        <v>7</v>
      </c>
      <c r="S284" s="10">
        <f t="shared" si="144"/>
        <v>9</v>
      </c>
      <c r="T284" s="642">
        <v>0</v>
      </c>
      <c r="U284" s="642">
        <v>0</v>
      </c>
      <c r="V284" s="642">
        <v>2</v>
      </c>
      <c r="W284" s="642">
        <v>3</v>
      </c>
      <c r="X284" s="642">
        <v>0</v>
      </c>
      <c r="Y284" s="642">
        <v>1</v>
      </c>
      <c r="Z284" s="623">
        <f t="shared" si="152"/>
        <v>2</v>
      </c>
      <c r="AA284" s="623">
        <f t="shared" si="152"/>
        <v>4</v>
      </c>
      <c r="AB284" s="10">
        <f t="shared" si="131"/>
        <v>6</v>
      </c>
      <c r="AC284" s="44">
        <f t="shared" si="145"/>
        <v>4</v>
      </c>
      <c r="AD284" s="44">
        <f t="shared" si="145"/>
        <v>11</v>
      </c>
      <c r="AE284" s="44">
        <f t="shared" si="132"/>
        <v>15</v>
      </c>
      <c r="AF284" s="12">
        <f t="shared" si="153"/>
        <v>2</v>
      </c>
      <c r="AG284" s="12">
        <f t="shared" si="154"/>
        <v>6</v>
      </c>
      <c r="AH284" s="10">
        <f t="shared" si="133"/>
        <v>8</v>
      </c>
      <c r="AI284" s="12">
        <f>VLOOKUP($F284,'Guru SertifikaSi'!$C$6:$G$675,'Guru SertifikaSi'!E$3,FALSE)</f>
        <v>2</v>
      </c>
      <c r="AJ284" s="12">
        <f>VLOOKUP($F284,'Guru SertifikaSi'!$C$6:$G$675,'Guru SertifikaSi'!F$3,FALSE)</f>
        <v>5</v>
      </c>
      <c r="AK284" s="10">
        <f t="shared" si="134"/>
        <v>7</v>
      </c>
      <c r="AL284" s="44">
        <f t="shared" si="135"/>
        <v>4</v>
      </c>
      <c r="AM284" s="44">
        <f t="shared" si="135"/>
        <v>11</v>
      </c>
      <c r="AN284" s="11">
        <f t="shared" si="136"/>
        <v>15</v>
      </c>
      <c r="AO284" s="642">
        <v>1</v>
      </c>
      <c r="AP284" s="642">
        <v>0</v>
      </c>
      <c r="AQ284" s="642">
        <v>0</v>
      </c>
      <c r="AR284" s="642">
        <v>0</v>
      </c>
      <c r="AS284" s="642">
        <v>0</v>
      </c>
      <c r="AT284" s="642">
        <v>1</v>
      </c>
      <c r="AU284" s="642">
        <v>0</v>
      </c>
      <c r="AV284" s="642">
        <v>0</v>
      </c>
      <c r="AW284" s="643">
        <v>0</v>
      </c>
      <c r="AX284" s="643">
        <v>0</v>
      </c>
      <c r="AY284" s="642">
        <v>3</v>
      </c>
      <c r="AZ284" s="642">
        <v>9</v>
      </c>
      <c r="BA284" s="642">
        <v>0</v>
      </c>
      <c r="BB284" s="642">
        <v>1</v>
      </c>
      <c r="BC284" s="642">
        <v>0</v>
      </c>
      <c r="BD284" s="642">
        <v>0</v>
      </c>
      <c r="BE284" s="13">
        <f t="shared" si="146"/>
        <v>1</v>
      </c>
      <c r="BF284" s="13">
        <f t="shared" si="146"/>
        <v>1</v>
      </c>
      <c r="BG284" s="10">
        <f t="shared" si="147"/>
        <v>2</v>
      </c>
      <c r="BH284" s="13">
        <f t="shared" si="148"/>
        <v>3</v>
      </c>
      <c r="BI284" s="13">
        <f t="shared" si="148"/>
        <v>10</v>
      </c>
      <c r="BJ284" s="10">
        <f t="shared" si="149"/>
        <v>13</v>
      </c>
      <c r="BK284" s="44">
        <f t="shared" si="150"/>
        <v>4</v>
      </c>
      <c r="BL284" s="44">
        <f t="shared" si="150"/>
        <v>11</v>
      </c>
      <c r="BM284" s="11">
        <f t="shared" si="150"/>
        <v>15</v>
      </c>
      <c r="BN284" s="642">
        <v>0</v>
      </c>
      <c r="BO284" s="642">
        <v>0</v>
      </c>
      <c r="BP284" s="642">
        <v>0</v>
      </c>
      <c r="BQ284" s="642">
        <v>0</v>
      </c>
      <c r="BR284" s="642">
        <v>0</v>
      </c>
      <c r="BS284" s="642">
        <v>0</v>
      </c>
      <c r="BT284" s="642">
        <v>1</v>
      </c>
      <c r="BU284" s="642">
        <v>0</v>
      </c>
      <c r="BV284" s="644">
        <f t="shared" si="151"/>
        <v>1</v>
      </c>
      <c r="BW284" s="644">
        <f t="shared" si="151"/>
        <v>0</v>
      </c>
      <c r="BX284" s="44">
        <f t="shared" si="137"/>
        <v>1</v>
      </c>
      <c r="BY284" s="44">
        <f t="shared" si="137"/>
        <v>0</v>
      </c>
      <c r="BZ284" s="11">
        <f t="shared" si="138"/>
        <v>1</v>
      </c>
      <c r="CA284" s="14">
        <f t="shared" si="139"/>
        <v>4</v>
      </c>
      <c r="CB284" s="14">
        <f t="shared" si="139"/>
        <v>11</v>
      </c>
      <c r="CC284" s="13">
        <f t="shared" si="140"/>
        <v>1</v>
      </c>
      <c r="CD284" s="13">
        <f t="shared" si="140"/>
        <v>0</v>
      </c>
      <c r="CE284" s="13">
        <f t="shared" si="141"/>
        <v>5</v>
      </c>
      <c r="CF284" s="13">
        <f t="shared" si="141"/>
        <v>11</v>
      </c>
      <c r="CG284" s="289">
        <f t="shared" si="142"/>
        <v>16</v>
      </c>
      <c r="CJ284" s="1">
        <v>1</v>
      </c>
      <c r="CK284" s="6">
        <f t="shared" si="155"/>
        <v>3</v>
      </c>
      <c r="CL284" s="6">
        <v>0</v>
      </c>
      <c r="CM284" s="6">
        <v>1</v>
      </c>
      <c r="CN284" s="6">
        <f t="shared" si="156"/>
        <v>3</v>
      </c>
      <c r="CO284" s="6">
        <f t="shared" si="157"/>
        <v>10</v>
      </c>
    </row>
    <row r="285" spans="1:93" ht="15" x14ac:dyDescent="0.25">
      <c r="A285" s="1" t="s">
        <v>1640</v>
      </c>
      <c r="B285" s="6">
        <v>272</v>
      </c>
      <c r="C285" s="9">
        <v>272</v>
      </c>
      <c r="D285" s="641" t="s">
        <v>6</v>
      </c>
      <c r="E285" s="37" t="s">
        <v>20</v>
      </c>
      <c r="F285" s="645">
        <v>20319310</v>
      </c>
      <c r="G285" s="646" t="s">
        <v>540</v>
      </c>
      <c r="H285" s="9" t="s">
        <v>52</v>
      </c>
      <c r="I285" s="642">
        <v>0</v>
      </c>
      <c r="J285" s="642">
        <v>1</v>
      </c>
      <c r="K285" s="642">
        <v>0</v>
      </c>
      <c r="L285" s="642">
        <v>1</v>
      </c>
      <c r="M285" s="642">
        <v>2</v>
      </c>
      <c r="N285" s="642">
        <v>3</v>
      </c>
      <c r="O285" s="642">
        <v>4</v>
      </c>
      <c r="P285" s="642">
        <v>1</v>
      </c>
      <c r="Q285" s="14">
        <f t="shared" si="143"/>
        <v>6</v>
      </c>
      <c r="R285" s="14">
        <f t="shared" si="143"/>
        <v>6</v>
      </c>
      <c r="S285" s="10">
        <f t="shared" si="144"/>
        <v>12</v>
      </c>
      <c r="T285" s="642">
        <v>0</v>
      </c>
      <c r="U285" s="642">
        <v>0</v>
      </c>
      <c r="V285" s="642">
        <v>0</v>
      </c>
      <c r="W285" s="642">
        <v>4</v>
      </c>
      <c r="X285" s="642">
        <v>1</v>
      </c>
      <c r="Y285" s="642">
        <v>2</v>
      </c>
      <c r="Z285" s="623">
        <f t="shared" si="152"/>
        <v>1</v>
      </c>
      <c r="AA285" s="623">
        <f t="shared" si="152"/>
        <v>6</v>
      </c>
      <c r="AB285" s="10">
        <f t="shared" si="131"/>
        <v>7</v>
      </c>
      <c r="AC285" s="44">
        <f t="shared" si="145"/>
        <v>7</v>
      </c>
      <c r="AD285" s="44">
        <f t="shared" si="145"/>
        <v>12</v>
      </c>
      <c r="AE285" s="44">
        <f t="shared" si="132"/>
        <v>19</v>
      </c>
      <c r="AF285" s="12">
        <f t="shared" si="153"/>
        <v>0</v>
      </c>
      <c r="AG285" s="12">
        <f t="shared" si="154"/>
        <v>8</v>
      </c>
      <c r="AH285" s="10">
        <f t="shared" si="133"/>
        <v>8</v>
      </c>
      <c r="AI285" s="12">
        <f>VLOOKUP($F285,'Guru SertifikaSi'!$C$6:$G$675,'Guru SertifikaSi'!E$3,FALSE)</f>
        <v>7</v>
      </c>
      <c r="AJ285" s="12">
        <f>VLOOKUP($F285,'Guru SertifikaSi'!$C$6:$G$675,'Guru SertifikaSi'!F$3,FALSE)</f>
        <v>4</v>
      </c>
      <c r="AK285" s="10">
        <f t="shared" si="134"/>
        <v>11</v>
      </c>
      <c r="AL285" s="44">
        <f t="shared" si="135"/>
        <v>7</v>
      </c>
      <c r="AM285" s="44">
        <f t="shared" si="135"/>
        <v>12</v>
      </c>
      <c r="AN285" s="11">
        <f t="shared" si="136"/>
        <v>19</v>
      </c>
      <c r="AO285" s="642">
        <v>0</v>
      </c>
      <c r="AP285" s="642">
        <v>0</v>
      </c>
      <c r="AQ285" s="642">
        <v>0</v>
      </c>
      <c r="AR285" s="642">
        <v>0</v>
      </c>
      <c r="AS285" s="642">
        <v>0</v>
      </c>
      <c r="AT285" s="642">
        <v>0</v>
      </c>
      <c r="AU285" s="642">
        <v>0</v>
      </c>
      <c r="AV285" s="642">
        <v>0</v>
      </c>
      <c r="AW285" s="643">
        <v>0</v>
      </c>
      <c r="AX285" s="643">
        <v>0</v>
      </c>
      <c r="AY285" s="642">
        <v>6</v>
      </c>
      <c r="AZ285" s="642">
        <v>12</v>
      </c>
      <c r="BA285" s="642">
        <v>1</v>
      </c>
      <c r="BB285" s="642">
        <v>0</v>
      </c>
      <c r="BC285" s="642">
        <v>0</v>
      </c>
      <c r="BD285" s="642">
        <v>0</v>
      </c>
      <c r="BE285" s="13">
        <f t="shared" si="146"/>
        <v>0</v>
      </c>
      <c r="BF285" s="13">
        <f t="shared" si="146"/>
        <v>0</v>
      </c>
      <c r="BG285" s="10">
        <f t="shared" si="147"/>
        <v>0</v>
      </c>
      <c r="BH285" s="13">
        <f t="shared" si="148"/>
        <v>7</v>
      </c>
      <c r="BI285" s="13">
        <f t="shared" si="148"/>
        <v>12</v>
      </c>
      <c r="BJ285" s="10">
        <f t="shared" si="149"/>
        <v>19</v>
      </c>
      <c r="BK285" s="44">
        <f t="shared" si="150"/>
        <v>7</v>
      </c>
      <c r="BL285" s="44">
        <f t="shared" si="150"/>
        <v>12</v>
      </c>
      <c r="BM285" s="11">
        <f t="shared" si="150"/>
        <v>19</v>
      </c>
      <c r="BN285" s="642">
        <v>0</v>
      </c>
      <c r="BO285" s="642">
        <v>0</v>
      </c>
      <c r="BP285" s="642">
        <v>0</v>
      </c>
      <c r="BQ285" s="642">
        <v>0</v>
      </c>
      <c r="BR285" s="642">
        <v>0</v>
      </c>
      <c r="BS285" s="642">
        <v>0</v>
      </c>
      <c r="BT285" s="642">
        <v>0</v>
      </c>
      <c r="BU285" s="642">
        <v>0</v>
      </c>
      <c r="BV285" s="644">
        <f t="shared" si="151"/>
        <v>0</v>
      </c>
      <c r="BW285" s="644">
        <f t="shared" si="151"/>
        <v>0</v>
      </c>
      <c r="BX285" s="44">
        <f t="shared" si="137"/>
        <v>0</v>
      </c>
      <c r="BY285" s="44">
        <f t="shared" si="137"/>
        <v>0</v>
      </c>
      <c r="BZ285" s="11">
        <f t="shared" si="138"/>
        <v>0</v>
      </c>
      <c r="CA285" s="14">
        <f t="shared" si="139"/>
        <v>7</v>
      </c>
      <c r="CB285" s="14">
        <f t="shared" si="139"/>
        <v>12</v>
      </c>
      <c r="CC285" s="13">
        <f t="shared" si="140"/>
        <v>0</v>
      </c>
      <c r="CD285" s="13">
        <f t="shared" si="140"/>
        <v>0</v>
      </c>
      <c r="CE285" s="13">
        <f t="shared" si="141"/>
        <v>7</v>
      </c>
      <c r="CF285" s="13">
        <f t="shared" si="141"/>
        <v>12</v>
      </c>
      <c r="CG285" s="289">
        <f t="shared" si="142"/>
        <v>19</v>
      </c>
      <c r="CJ285" s="1">
        <v>1</v>
      </c>
      <c r="CK285" s="6">
        <f t="shared" si="155"/>
        <v>2</v>
      </c>
      <c r="CL285" s="6">
        <v>0</v>
      </c>
      <c r="CM285" s="6">
        <v>1</v>
      </c>
      <c r="CN285" s="6">
        <f t="shared" si="156"/>
        <v>6</v>
      </c>
      <c r="CO285" s="6">
        <f t="shared" si="157"/>
        <v>13</v>
      </c>
    </row>
    <row r="286" spans="1:93" ht="15" x14ac:dyDescent="0.25">
      <c r="A286" s="1" t="s">
        <v>1641</v>
      </c>
      <c r="B286" s="6">
        <v>273</v>
      </c>
      <c r="C286" s="9">
        <v>273</v>
      </c>
      <c r="D286" s="641" t="s">
        <v>6</v>
      </c>
      <c r="E286" s="37" t="s">
        <v>32</v>
      </c>
      <c r="F286" s="645">
        <v>20319899</v>
      </c>
      <c r="G286" s="646" t="s">
        <v>541</v>
      </c>
      <c r="H286" s="9" t="s">
        <v>52</v>
      </c>
      <c r="I286" s="642">
        <v>0</v>
      </c>
      <c r="J286" s="642">
        <v>0</v>
      </c>
      <c r="K286" s="642">
        <v>0</v>
      </c>
      <c r="L286" s="642">
        <v>0</v>
      </c>
      <c r="M286" s="642">
        <v>0</v>
      </c>
      <c r="N286" s="642">
        <v>2</v>
      </c>
      <c r="O286" s="642">
        <v>2</v>
      </c>
      <c r="P286" s="642">
        <v>1</v>
      </c>
      <c r="Q286" s="14">
        <f t="shared" si="143"/>
        <v>2</v>
      </c>
      <c r="R286" s="14">
        <f t="shared" si="143"/>
        <v>3</v>
      </c>
      <c r="S286" s="10">
        <f t="shared" si="144"/>
        <v>5</v>
      </c>
      <c r="T286" s="642">
        <v>0</v>
      </c>
      <c r="U286" s="642">
        <v>0</v>
      </c>
      <c r="V286" s="642">
        <v>0</v>
      </c>
      <c r="W286" s="642">
        <v>0</v>
      </c>
      <c r="X286" s="642">
        <v>0</v>
      </c>
      <c r="Y286" s="642">
        <v>2</v>
      </c>
      <c r="Z286" s="623">
        <f t="shared" si="152"/>
        <v>0</v>
      </c>
      <c r="AA286" s="623">
        <f t="shared" si="152"/>
        <v>2</v>
      </c>
      <c r="AB286" s="10">
        <f t="shared" si="131"/>
        <v>2</v>
      </c>
      <c r="AC286" s="44">
        <f t="shared" si="145"/>
        <v>2</v>
      </c>
      <c r="AD286" s="44">
        <f t="shared" si="145"/>
        <v>5</v>
      </c>
      <c r="AE286" s="44">
        <f t="shared" si="132"/>
        <v>7</v>
      </c>
      <c r="AF286" s="12">
        <f t="shared" si="153"/>
        <v>0</v>
      </c>
      <c r="AG286" s="12">
        <f t="shared" si="154"/>
        <v>2</v>
      </c>
      <c r="AH286" s="10">
        <f t="shared" si="133"/>
        <v>2</v>
      </c>
      <c r="AI286" s="12">
        <f>VLOOKUP($F286,'Guru SertifikaSi'!$C$6:$G$675,'Guru SertifikaSi'!E$3,FALSE)</f>
        <v>3</v>
      </c>
      <c r="AJ286" s="12">
        <f>VLOOKUP($F286,'Guru SertifikaSi'!$C$6:$G$675,'Guru SertifikaSi'!F$3,FALSE)</f>
        <v>2</v>
      </c>
      <c r="AK286" s="10">
        <f t="shared" si="134"/>
        <v>5</v>
      </c>
      <c r="AL286" s="44">
        <f t="shared" si="135"/>
        <v>3</v>
      </c>
      <c r="AM286" s="44">
        <f t="shared" si="135"/>
        <v>4</v>
      </c>
      <c r="AN286" s="11">
        <f t="shared" si="136"/>
        <v>7</v>
      </c>
      <c r="AO286" s="642">
        <v>0</v>
      </c>
      <c r="AP286" s="642">
        <v>0</v>
      </c>
      <c r="AQ286" s="642">
        <v>0</v>
      </c>
      <c r="AR286" s="642">
        <v>0</v>
      </c>
      <c r="AS286" s="642">
        <v>0</v>
      </c>
      <c r="AT286" s="642">
        <v>0</v>
      </c>
      <c r="AU286" s="642">
        <v>0</v>
      </c>
      <c r="AV286" s="642">
        <v>0</v>
      </c>
      <c r="AW286" s="643">
        <v>0</v>
      </c>
      <c r="AX286" s="643">
        <v>0</v>
      </c>
      <c r="AY286" s="642">
        <v>2</v>
      </c>
      <c r="AZ286" s="642">
        <v>4</v>
      </c>
      <c r="BA286" s="642">
        <v>1</v>
      </c>
      <c r="BB286" s="642">
        <v>0</v>
      </c>
      <c r="BC286" s="642">
        <v>0</v>
      </c>
      <c r="BD286" s="642">
        <v>0</v>
      </c>
      <c r="BE286" s="13">
        <f t="shared" si="146"/>
        <v>0</v>
      </c>
      <c r="BF286" s="13">
        <f t="shared" si="146"/>
        <v>0</v>
      </c>
      <c r="BG286" s="10">
        <f t="shared" si="147"/>
        <v>0</v>
      </c>
      <c r="BH286" s="13">
        <f t="shared" si="148"/>
        <v>3</v>
      </c>
      <c r="BI286" s="13">
        <f t="shared" si="148"/>
        <v>4</v>
      </c>
      <c r="BJ286" s="10">
        <f t="shared" si="149"/>
        <v>7</v>
      </c>
      <c r="BK286" s="44">
        <f t="shared" si="150"/>
        <v>3</v>
      </c>
      <c r="BL286" s="44">
        <f t="shared" si="150"/>
        <v>4</v>
      </c>
      <c r="BM286" s="11">
        <f t="shared" si="150"/>
        <v>7</v>
      </c>
      <c r="BN286" s="642">
        <v>0</v>
      </c>
      <c r="BO286" s="642">
        <v>0</v>
      </c>
      <c r="BP286" s="642">
        <v>0</v>
      </c>
      <c r="BQ286" s="642">
        <v>0</v>
      </c>
      <c r="BR286" s="642">
        <v>0</v>
      </c>
      <c r="BS286" s="642">
        <v>0</v>
      </c>
      <c r="BT286" s="642">
        <v>0</v>
      </c>
      <c r="BU286" s="642">
        <v>0</v>
      </c>
      <c r="BV286" s="644">
        <f t="shared" si="151"/>
        <v>0</v>
      </c>
      <c r="BW286" s="644">
        <f t="shared" si="151"/>
        <v>0</v>
      </c>
      <c r="BX286" s="44">
        <f t="shared" si="137"/>
        <v>0</v>
      </c>
      <c r="BY286" s="44">
        <f t="shared" si="137"/>
        <v>0</v>
      </c>
      <c r="BZ286" s="11">
        <f t="shared" si="138"/>
        <v>0</v>
      </c>
      <c r="CA286" s="14">
        <f t="shared" si="139"/>
        <v>2</v>
      </c>
      <c r="CB286" s="14">
        <f t="shared" si="139"/>
        <v>5</v>
      </c>
      <c r="CC286" s="13">
        <f t="shared" si="140"/>
        <v>0</v>
      </c>
      <c r="CD286" s="13">
        <f t="shared" si="140"/>
        <v>0</v>
      </c>
      <c r="CE286" s="13">
        <f t="shared" si="141"/>
        <v>2</v>
      </c>
      <c r="CF286" s="13">
        <f t="shared" si="141"/>
        <v>5</v>
      </c>
      <c r="CG286" s="289">
        <f t="shared" si="142"/>
        <v>7</v>
      </c>
      <c r="CJ286" s="1">
        <v>1</v>
      </c>
      <c r="CK286" s="6">
        <f t="shared" si="155"/>
        <v>2</v>
      </c>
      <c r="CL286" s="6">
        <v>1</v>
      </c>
      <c r="CM286" s="6">
        <v>0</v>
      </c>
      <c r="CN286" s="6">
        <f t="shared" si="156"/>
        <v>3</v>
      </c>
      <c r="CO286" s="6">
        <f t="shared" si="157"/>
        <v>4</v>
      </c>
    </row>
    <row r="287" spans="1:93" ht="15" x14ac:dyDescent="0.25">
      <c r="A287" s="1" t="s">
        <v>1642</v>
      </c>
      <c r="B287" s="6">
        <v>274</v>
      </c>
      <c r="C287" s="9">
        <v>274</v>
      </c>
      <c r="D287" s="641" t="s">
        <v>6</v>
      </c>
      <c r="E287" s="37" t="s">
        <v>32</v>
      </c>
      <c r="F287" s="645">
        <v>20319898</v>
      </c>
      <c r="G287" s="646" t="s">
        <v>542</v>
      </c>
      <c r="H287" s="9" t="s">
        <v>52</v>
      </c>
      <c r="I287" s="642">
        <v>0</v>
      </c>
      <c r="J287" s="642">
        <v>0</v>
      </c>
      <c r="K287" s="642">
        <v>0</v>
      </c>
      <c r="L287" s="642">
        <v>0</v>
      </c>
      <c r="M287" s="642">
        <v>1</v>
      </c>
      <c r="N287" s="642">
        <v>3</v>
      </c>
      <c r="O287" s="642">
        <v>3</v>
      </c>
      <c r="P287" s="642">
        <v>1</v>
      </c>
      <c r="Q287" s="14">
        <f t="shared" si="143"/>
        <v>4</v>
      </c>
      <c r="R287" s="14">
        <f t="shared" si="143"/>
        <v>4</v>
      </c>
      <c r="S287" s="10">
        <f t="shared" si="144"/>
        <v>8</v>
      </c>
      <c r="T287" s="642">
        <v>0</v>
      </c>
      <c r="U287" s="642">
        <v>0</v>
      </c>
      <c r="V287" s="642">
        <v>0</v>
      </c>
      <c r="W287" s="642">
        <v>0</v>
      </c>
      <c r="X287" s="642">
        <v>1</v>
      </c>
      <c r="Y287" s="642">
        <v>1</v>
      </c>
      <c r="Z287" s="623">
        <f t="shared" si="152"/>
        <v>1</v>
      </c>
      <c r="AA287" s="623">
        <f t="shared" si="152"/>
        <v>1</v>
      </c>
      <c r="AB287" s="10">
        <f t="shared" si="131"/>
        <v>2</v>
      </c>
      <c r="AC287" s="44">
        <f t="shared" si="145"/>
        <v>5</v>
      </c>
      <c r="AD287" s="44">
        <f t="shared" si="145"/>
        <v>5</v>
      </c>
      <c r="AE287" s="44">
        <f t="shared" si="132"/>
        <v>10</v>
      </c>
      <c r="AF287" s="12">
        <f t="shared" si="153"/>
        <v>0</v>
      </c>
      <c r="AG287" s="12">
        <f t="shared" si="154"/>
        <v>3</v>
      </c>
      <c r="AH287" s="10">
        <f t="shared" si="133"/>
        <v>3</v>
      </c>
      <c r="AI287" s="12">
        <f>VLOOKUP($F287,'Guru SertifikaSi'!$C$6:$G$675,'Guru SertifikaSi'!E$3,FALSE)</f>
        <v>5</v>
      </c>
      <c r="AJ287" s="12">
        <f>VLOOKUP($F287,'Guru SertifikaSi'!$C$6:$G$675,'Guru SertifikaSi'!F$3,FALSE)</f>
        <v>2</v>
      </c>
      <c r="AK287" s="10">
        <f t="shared" si="134"/>
        <v>7</v>
      </c>
      <c r="AL287" s="44">
        <f t="shared" si="135"/>
        <v>5</v>
      </c>
      <c r="AM287" s="44">
        <f t="shared" si="135"/>
        <v>5</v>
      </c>
      <c r="AN287" s="11">
        <f t="shared" si="136"/>
        <v>10</v>
      </c>
      <c r="AO287" s="642">
        <v>0</v>
      </c>
      <c r="AP287" s="642">
        <v>0</v>
      </c>
      <c r="AQ287" s="642">
        <v>0</v>
      </c>
      <c r="AR287" s="642">
        <v>0</v>
      </c>
      <c r="AS287" s="642">
        <v>0</v>
      </c>
      <c r="AT287" s="642">
        <v>0</v>
      </c>
      <c r="AU287" s="642">
        <v>0</v>
      </c>
      <c r="AV287" s="642">
        <v>0</v>
      </c>
      <c r="AW287" s="643">
        <v>0</v>
      </c>
      <c r="AX287" s="643">
        <v>0</v>
      </c>
      <c r="AY287" s="642">
        <v>4</v>
      </c>
      <c r="AZ287" s="642">
        <v>5</v>
      </c>
      <c r="BA287" s="642">
        <v>1</v>
      </c>
      <c r="BB287" s="642">
        <v>0</v>
      </c>
      <c r="BC287" s="642">
        <v>0</v>
      </c>
      <c r="BD287" s="642">
        <v>0</v>
      </c>
      <c r="BE287" s="13">
        <f t="shared" si="146"/>
        <v>0</v>
      </c>
      <c r="BF287" s="13">
        <f t="shared" si="146"/>
        <v>0</v>
      </c>
      <c r="BG287" s="10">
        <f t="shared" si="147"/>
        <v>0</v>
      </c>
      <c r="BH287" s="13">
        <f t="shared" si="148"/>
        <v>5</v>
      </c>
      <c r="BI287" s="13">
        <f t="shared" si="148"/>
        <v>5</v>
      </c>
      <c r="BJ287" s="10">
        <f t="shared" si="149"/>
        <v>10</v>
      </c>
      <c r="BK287" s="44">
        <f t="shared" si="150"/>
        <v>5</v>
      </c>
      <c r="BL287" s="44">
        <f t="shared" si="150"/>
        <v>5</v>
      </c>
      <c r="BM287" s="11">
        <f t="shared" si="150"/>
        <v>10</v>
      </c>
      <c r="BN287" s="642">
        <v>0</v>
      </c>
      <c r="BO287" s="642">
        <v>0</v>
      </c>
      <c r="BP287" s="642">
        <v>0</v>
      </c>
      <c r="BQ287" s="642">
        <v>0</v>
      </c>
      <c r="BR287" s="642">
        <v>0</v>
      </c>
      <c r="BS287" s="642">
        <v>0</v>
      </c>
      <c r="BT287" s="642">
        <v>0</v>
      </c>
      <c r="BU287" s="642">
        <v>0</v>
      </c>
      <c r="BV287" s="644">
        <f t="shared" si="151"/>
        <v>0</v>
      </c>
      <c r="BW287" s="644">
        <f t="shared" si="151"/>
        <v>0</v>
      </c>
      <c r="BX287" s="44">
        <f t="shared" si="137"/>
        <v>0</v>
      </c>
      <c r="BY287" s="44">
        <f t="shared" si="137"/>
        <v>0</v>
      </c>
      <c r="BZ287" s="11">
        <f t="shared" si="138"/>
        <v>0</v>
      </c>
      <c r="CA287" s="14">
        <f t="shared" si="139"/>
        <v>5</v>
      </c>
      <c r="CB287" s="14">
        <f t="shared" si="139"/>
        <v>5</v>
      </c>
      <c r="CC287" s="13">
        <f t="shared" si="140"/>
        <v>0</v>
      </c>
      <c r="CD287" s="13">
        <f t="shared" si="140"/>
        <v>0</v>
      </c>
      <c r="CE287" s="13">
        <f t="shared" si="141"/>
        <v>5</v>
      </c>
      <c r="CF287" s="13">
        <f t="shared" si="141"/>
        <v>5</v>
      </c>
      <c r="CG287" s="289">
        <f t="shared" si="142"/>
        <v>10</v>
      </c>
      <c r="CJ287" s="1">
        <v>1</v>
      </c>
      <c r="CK287" s="6">
        <f t="shared" si="155"/>
        <v>2</v>
      </c>
      <c r="CL287" s="6">
        <v>0</v>
      </c>
      <c r="CM287" s="6">
        <v>1</v>
      </c>
      <c r="CN287" s="6">
        <f t="shared" si="156"/>
        <v>4</v>
      </c>
      <c r="CO287" s="6">
        <f t="shared" si="157"/>
        <v>6</v>
      </c>
    </row>
    <row r="288" spans="1:93" ht="15" x14ac:dyDescent="0.25">
      <c r="A288" s="1" t="s">
        <v>1643</v>
      </c>
      <c r="B288" s="6">
        <v>275</v>
      </c>
      <c r="C288" s="9">
        <v>275</v>
      </c>
      <c r="D288" s="641" t="s">
        <v>6</v>
      </c>
      <c r="E288" s="37" t="s">
        <v>32</v>
      </c>
      <c r="F288" s="645">
        <v>20319193</v>
      </c>
      <c r="G288" s="646" t="s">
        <v>543</v>
      </c>
      <c r="H288" s="9" t="s">
        <v>52</v>
      </c>
      <c r="I288" s="642">
        <v>0</v>
      </c>
      <c r="J288" s="642">
        <v>0</v>
      </c>
      <c r="K288" s="642">
        <v>1</v>
      </c>
      <c r="L288" s="642">
        <v>0</v>
      </c>
      <c r="M288" s="642">
        <v>2</v>
      </c>
      <c r="N288" s="642">
        <v>2</v>
      </c>
      <c r="O288" s="642">
        <v>0</v>
      </c>
      <c r="P288" s="642">
        <v>1</v>
      </c>
      <c r="Q288" s="14">
        <f t="shared" si="143"/>
        <v>3</v>
      </c>
      <c r="R288" s="14">
        <f t="shared" si="143"/>
        <v>3</v>
      </c>
      <c r="S288" s="10">
        <f t="shared" si="144"/>
        <v>6</v>
      </c>
      <c r="T288" s="642">
        <v>0</v>
      </c>
      <c r="U288" s="642">
        <v>0</v>
      </c>
      <c r="V288" s="642">
        <v>0</v>
      </c>
      <c r="W288" s="642">
        <v>1</v>
      </c>
      <c r="X288" s="642">
        <v>0</v>
      </c>
      <c r="Y288" s="642">
        <v>1</v>
      </c>
      <c r="Z288" s="623">
        <f t="shared" si="152"/>
        <v>0</v>
      </c>
      <c r="AA288" s="623">
        <f t="shared" si="152"/>
        <v>2</v>
      </c>
      <c r="AB288" s="10">
        <f t="shared" si="131"/>
        <v>2</v>
      </c>
      <c r="AC288" s="44">
        <f t="shared" si="145"/>
        <v>3</v>
      </c>
      <c r="AD288" s="44">
        <f t="shared" si="145"/>
        <v>5</v>
      </c>
      <c r="AE288" s="44">
        <f t="shared" si="132"/>
        <v>8</v>
      </c>
      <c r="AF288" s="12">
        <f t="shared" si="153"/>
        <v>1</v>
      </c>
      <c r="AG288" s="12">
        <f t="shared" si="154"/>
        <v>3</v>
      </c>
      <c r="AH288" s="10">
        <f t="shared" si="133"/>
        <v>4</v>
      </c>
      <c r="AI288" s="12">
        <f>VLOOKUP($F288,'Guru SertifikaSi'!$C$6:$G$675,'Guru SertifikaSi'!E$3,FALSE)</f>
        <v>2</v>
      </c>
      <c r="AJ288" s="12">
        <f>VLOOKUP($F288,'Guru SertifikaSi'!$C$6:$G$675,'Guru SertifikaSi'!F$3,FALSE)</f>
        <v>2</v>
      </c>
      <c r="AK288" s="10">
        <f t="shared" si="134"/>
        <v>4</v>
      </c>
      <c r="AL288" s="44">
        <f t="shared" si="135"/>
        <v>3</v>
      </c>
      <c r="AM288" s="44">
        <f t="shared" si="135"/>
        <v>5</v>
      </c>
      <c r="AN288" s="11">
        <f t="shared" si="136"/>
        <v>8</v>
      </c>
      <c r="AO288" s="642">
        <v>0</v>
      </c>
      <c r="AP288" s="642">
        <v>0</v>
      </c>
      <c r="AQ288" s="642">
        <v>0</v>
      </c>
      <c r="AR288" s="642">
        <v>0</v>
      </c>
      <c r="AS288" s="642">
        <v>0</v>
      </c>
      <c r="AT288" s="642">
        <v>1</v>
      </c>
      <c r="AU288" s="642">
        <v>0</v>
      </c>
      <c r="AV288" s="642">
        <v>0</v>
      </c>
      <c r="AW288" s="643">
        <v>0</v>
      </c>
      <c r="AX288" s="643">
        <v>0</v>
      </c>
      <c r="AY288" s="642">
        <v>3</v>
      </c>
      <c r="AZ288" s="642">
        <v>3</v>
      </c>
      <c r="BA288" s="642">
        <v>0</v>
      </c>
      <c r="BB288" s="642">
        <v>1</v>
      </c>
      <c r="BC288" s="642">
        <v>0</v>
      </c>
      <c r="BD288" s="642">
        <v>0</v>
      </c>
      <c r="BE288" s="13">
        <f t="shared" si="146"/>
        <v>0</v>
      </c>
      <c r="BF288" s="13">
        <f t="shared" si="146"/>
        <v>1</v>
      </c>
      <c r="BG288" s="10">
        <f t="shared" si="147"/>
        <v>1</v>
      </c>
      <c r="BH288" s="13">
        <f t="shared" si="148"/>
        <v>3</v>
      </c>
      <c r="BI288" s="13">
        <f t="shared" si="148"/>
        <v>4</v>
      </c>
      <c r="BJ288" s="10">
        <f t="shared" si="149"/>
        <v>7</v>
      </c>
      <c r="BK288" s="44">
        <f t="shared" si="150"/>
        <v>3</v>
      </c>
      <c r="BL288" s="44">
        <f t="shared" si="150"/>
        <v>5</v>
      </c>
      <c r="BM288" s="11">
        <f t="shared" si="150"/>
        <v>8</v>
      </c>
      <c r="BN288" s="642">
        <v>0</v>
      </c>
      <c r="BO288" s="642">
        <v>0</v>
      </c>
      <c r="BP288" s="642">
        <v>0</v>
      </c>
      <c r="BQ288" s="642">
        <v>0</v>
      </c>
      <c r="BR288" s="642">
        <v>0</v>
      </c>
      <c r="BS288" s="642">
        <v>0</v>
      </c>
      <c r="BT288" s="642">
        <v>1</v>
      </c>
      <c r="BU288" s="642">
        <v>0</v>
      </c>
      <c r="BV288" s="644">
        <f t="shared" si="151"/>
        <v>1</v>
      </c>
      <c r="BW288" s="644">
        <f t="shared" si="151"/>
        <v>0</v>
      </c>
      <c r="BX288" s="44">
        <f t="shared" si="137"/>
        <v>1</v>
      </c>
      <c r="BY288" s="44">
        <f t="shared" si="137"/>
        <v>0</v>
      </c>
      <c r="BZ288" s="11">
        <f t="shared" si="138"/>
        <v>1</v>
      </c>
      <c r="CA288" s="14">
        <f t="shared" si="139"/>
        <v>3</v>
      </c>
      <c r="CB288" s="14">
        <f t="shared" si="139"/>
        <v>5</v>
      </c>
      <c r="CC288" s="13">
        <f t="shared" si="140"/>
        <v>1</v>
      </c>
      <c r="CD288" s="13">
        <f t="shared" si="140"/>
        <v>0</v>
      </c>
      <c r="CE288" s="13">
        <f t="shared" si="141"/>
        <v>4</v>
      </c>
      <c r="CF288" s="13">
        <f t="shared" si="141"/>
        <v>5</v>
      </c>
      <c r="CG288" s="289">
        <f t="shared" si="142"/>
        <v>9</v>
      </c>
      <c r="CJ288" s="1">
        <v>1</v>
      </c>
      <c r="CK288" s="6">
        <f t="shared" si="155"/>
        <v>2</v>
      </c>
      <c r="CL288" s="6">
        <v>0</v>
      </c>
      <c r="CM288" s="6">
        <v>1</v>
      </c>
      <c r="CN288" s="6">
        <f t="shared" si="156"/>
        <v>3</v>
      </c>
      <c r="CO288" s="6">
        <f t="shared" si="157"/>
        <v>4</v>
      </c>
    </row>
    <row r="289" spans="1:93" ht="15" x14ac:dyDescent="0.25">
      <c r="A289" s="1" t="s">
        <v>1644</v>
      </c>
      <c r="B289" s="6">
        <v>276</v>
      </c>
      <c r="C289" s="9">
        <v>276</v>
      </c>
      <c r="D289" s="641" t="s">
        <v>6</v>
      </c>
      <c r="E289" s="37" t="s">
        <v>32</v>
      </c>
      <c r="F289" s="645">
        <v>20319192</v>
      </c>
      <c r="G289" s="646" t="s">
        <v>544</v>
      </c>
      <c r="H289" s="9" t="s">
        <v>52</v>
      </c>
      <c r="I289" s="642">
        <v>0</v>
      </c>
      <c r="J289" s="642">
        <v>0</v>
      </c>
      <c r="K289" s="642">
        <v>0</v>
      </c>
      <c r="L289" s="642">
        <v>0</v>
      </c>
      <c r="M289" s="642">
        <v>0</v>
      </c>
      <c r="N289" s="642">
        <v>1</v>
      </c>
      <c r="O289" s="642">
        <v>0</v>
      </c>
      <c r="P289" s="642">
        <v>3</v>
      </c>
      <c r="Q289" s="14">
        <f t="shared" si="143"/>
        <v>0</v>
      </c>
      <c r="R289" s="14">
        <f t="shared" si="143"/>
        <v>4</v>
      </c>
      <c r="S289" s="10">
        <f t="shared" si="144"/>
        <v>4</v>
      </c>
      <c r="T289" s="642">
        <v>0</v>
      </c>
      <c r="U289" s="642">
        <v>0</v>
      </c>
      <c r="V289" s="642">
        <v>0</v>
      </c>
      <c r="W289" s="642">
        <v>1</v>
      </c>
      <c r="X289" s="642">
        <v>1</v>
      </c>
      <c r="Y289" s="642">
        <v>1</v>
      </c>
      <c r="Z289" s="623">
        <f t="shared" si="152"/>
        <v>1</v>
      </c>
      <c r="AA289" s="623">
        <f t="shared" si="152"/>
        <v>2</v>
      </c>
      <c r="AB289" s="10">
        <f t="shared" si="131"/>
        <v>3</v>
      </c>
      <c r="AC289" s="44">
        <f t="shared" si="145"/>
        <v>1</v>
      </c>
      <c r="AD289" s="44">
        <f t="shared" si="145"/>
        <v>6</v>
      </c>
      <c r="AE289" s="44">
        <f t="shared" si="132"/>
        <v>7</v>
      </c>
      <c r="AF289" s="12">
        <f t="shared" si="153"/>
        <v>1</v>
      </c>
      <c r="AG289" s="12">
        <f t="shared" si="154"/>
        <v>3</v>
      </c>
      <c r="AH289" s="10">
        <f t="shared" si="133"/>
        <v>4</v>
      </c>
      <c r="AI289" s="12">
        <f>VLOOKUP($F289,'Guru SertifikaSi'!$C$6:$G$675,'Guru SertifikaSi'!E$3,FALSE)</f>
        <v>0</v>
      </c>
      <c r="AJ289" s="12">
        <f>VLOOKUP($F289,'Guru SertifikaSi'!$C$6:$G$675,'Guru SertifikaSi'!F$3,FALSE)</f>
        <v>3</v>
      </c>
      <c r="AK289" s="10">
        <f t="shared" si="134"/>
        <v>3</v>
      </c>
      <c r="AL289" s="44">
        <f t="shared" si="135"/>
        <v>1</v>
      </c>
      <c r="AM289" s="44">
        <f t="shared" si="135"/>
        <v>6</v>
      </c>
      <c r="AN289" s="11">
        <f t="shared" si="136"/>
        <v>7</v>
      </c>
      <c r="AO289" s="642">
        <v>0</v>
      </c>
      <c r="AP289" s="642">
        <v>0</v>
      </c>
      <c r="AQ289" s="642">
        <v>0</v>
      </c>
      <c r="AR289" s="642">
        <v>0</v>
      </c>
      <c r="AS289" s="642">
        <v>0</v>
      </c>
      <c r="AT289" s="642">
        <v>0</v>
      </c>
      <c r="AU289" s="642">
        <v>0</v>
      </c>
      <c r="AV289" s="642">
        <v>0</v>
      </c>
      <c r="AW289" s="643">
        <v>0</v>
      </c>
      <c r="AX289" s="643">
        <v>0</v>
      </c>
      <c r="AY289" s="642">
        <v>1</v>
      </c>
      <c r="AZ289" s="642">
        <v>6</v>
      </c>
      <c r="BA289" s="642">
        <v>0</v>
      </c>
      <c r="BB289" s="642">
        <v>0</v>
      </c>
      <c r="BC289" s="642">
        <v>0</v>
      </c>
      <c r="BD289" s="642">
        <v>0</v>
      </c>
      <c r="BE289" s="13">
        <f t="shared" si="146"/>
        <v>0</v>
      </c>
      <c r="BF289" s="13">
        <f t="shared" si="146"/>
        <v>0</v>
      </c>
      <c r="BG289" s="10">
        <f t="shared" si="147"/>
        <v>0</v>
      </c>
      <c r="BH289" s="13">
        <f t="shared" si="148"/>
        <v>1</v>
      </c>
      <c r="BI289" s="13">
        <f t="shared" si="148"/>
        <v>6</v>
      </c>
      <c r="BJ289" s="10">
        <f t="shared" si="149"/>
        <v>7</v>
      </c>
      <c r="BK289" s="44">
        <f t="shared" si="150"/>
        <v>1</v>
      </c>
      <c r="BL289" s="44">
        <f t="shared" si="150"/>
        <v>6</v>
      </c>
      <c r="BM289" s="11">
        <f t="shared" si="150"/>
        <v>7</v>
      </c>
      <c r="BN289" s="642">
        <v>0</v>
      </c>
      <c r="BO289" s="642">
        <v>0</v>
      </c>
      <c r="BP289" s="642">
        <v>0</v>
      </c>
      <c r="BQ289" s="642">
        <v>0</v>
      </c>
      <c r="BR289" s="642">
        <v>0</v>
      </c>
      <c r="BS289" s="642">
        <v>0</v>
      </c>
      <c r="BT289" s="642">
        <v>1</v>
      </c>
      <c r="BU289" s="642">
        <v>0</v>
      </c>
      <c r="BV289" s="644">
        <f t="shared" si="151"/>
        <v>1</v>
      </c>
      <c r="BW289" s="644">
        <f t="shared" si="151"/>
        <v>0</v>
      </c>
      <c r="BX289" s="44">
        <f t="shared" si="137"/>
        <v>1</v>
      </c>
      <c r="BY289" s="44">
        <f t="shared" si="137"/>
        <v>0</v>
      </c>
      <c r="BZ289" s="11">
        <f t="shared" si="138"/>
        <v>1</v>
      </c>
      <c r="CA289" s="14">
        <f t="shared" si="139"/>
        <v>1</v>
      </c>
      <c r="CB289" s="14">
        <f t="shared" si="139"/>
        <v>6</v>
      </c>
      <c r="CC289" s="13">
        <f t="shared" si="140"/>
        <v>1</v>
      </c>
      <c r="CD289" s="13">
        <f t="shared" si="140"/>
        <v>0</v>
      </c>
      <c r="CE289" s="13">
        <f t="shared" si="141"/>
        <v>2</v>
      </c>
      <c r="CF289" s="13">
        <f t="shared" si="141"/>
        <v>6</v>
      </c>
      <c r="CG289" s="289">
        <f t="shared" si="142"/>
        <v>8</v>
      </c>
      <c r="CJ289" s="1">
        <v>1</v>
      </c>
      <c r="CK289" s="6">
        <f t="shared" si="155"/>
        <v>4</v>
      </c>
      <c r="CL289" s="6">
        <v>0</v>
      </c>
      <c r="CM289" s="6">
        <v>1</v>
      </c>
      <c r="CN289" s="6">
        <f t="shared" si="156"/>
        <v>1</v>
      </c>
      <c r="CO289" s="6">
        <f t="shared" si="157"/>
        <v>7</v>
      </c>
    </row>
    <row r="290" spans="1:93" ht="15" x14ac:dyDescent="0.25">
      <c r="A290" s="1" t="s">
        <v>1645</v>
      </c>
      <c r="B290" s="6">
        <v>277</v>
      </c>
      <c r="C290" s="9">
        <v>277</v>
      </c>
      <c r="D290" s="641" t="s">
        <v>6</v>
      </c>
      <c r="E290" s="37" t="s">
        <v>32</v>
      </c>
      <c r="F290" s="645">
        <v>20319191</v>
      </c>
      <c r="G290" s="646" t="s">
        <v>545</v>
      </c>
      <c r="H290" s="9" t="s">
        <v>52</v>
      </c>
      <c r="I290" s="642">
        <v>0</v>
      </c>
      <c r="J290" s="642">
        <v>0</v>
      </c>
      <c r="K290" s="642">
        <v>0</v>
      </c>
      <c r="L290" s="642">
        <v>0</v>
      </c>
      <c r="M290" s="642">
        <v>0</v>
      </c>
      <c r="N290" s="642">
        <v>1</v>
      </c>
      <c r="O290" s="642">
        <v>0</v>
      </c>
      <c r="P290" s="642">
        <v>4</v>
      </c>
      <c r="Q290" s="14">
        <f t="shared" si="143"/>
        <v>0</v>
      </c>
      <c r="R290" s="14">
        <f t="shared" si="143"/>
        <v>5</v>
      </c>
      <c r="S290" s="10">
        <f t="shared" si="144"/>
        <v>5</v>
      </c>
      <c r="T290" s="642">
        <v>0</v>
      </c>
      <c r="U290" s="642">
        <v>0</v>
      </c>
      <c r="V290" s="642">
        <v>0</v>
      </c>
      <c r="W290" s="642">
        <v>1</v>
      </c>
      <c r="X290" s="642">
        <v>0</v>
      </c>
      <c r="Y290" s="642">
        <v>1</v>
      </c>
      <c r="Z290" s="623">
        <f t="shared" si="152"/>
        <v>0</v>
      </c>
      <c r="AA290" s="623">
        <f t="shared" si="152"/>
        <v>2</v>
      </c>
      <c r="AB290" s="10">
        <f t="shared" si="131"/>
        <v>2</v>
      </c>
      <c r="AC290" s="44">
        <f t="shared" si="145"/>
        <v>0</v>
      </c>
      <c r="AD290" s="44">
        <f t="shared" si="145"/>
        <v>7</v>
      </c>
      <c r="AE290" s="44">
        <f t="shared" si="132"/>
        <v>7</v>
      </c>
      <c r="AF290" s="12">
        <f t="shared" si="153"/>
        <v>0</v>
      </c>
      <c r="AG290" s="12">
        <f t="shared" si="154"/>
        <v>2</v>
      </c>
      <c r="AH290" s="10">
        <f t="shared" si="133"/>
        <v>2</v>
      </c>
      <c r="AI290" s="12">
        <f>VLOOKUP($F290,'Guru SertifikaSi'!$C$6:$G$675,'Guru SertifikaSi'!E$3,FALSE)</f>
        <v>0</v>
      </c>
      <c r="AJ290" s="12">
        <f>VLOOKUP($F290,'Guru SertifikaSi'!$C$6:$G$675,'Guru SertifikaSi'!F$3,FALSE)</f>
        <v>5</v>
      </c>
      <c r="AK290" s="10">
        <f t="shared" si="134"/>
        <v>5</v>
      </c>
      <c r="AL290" s="44">
        <f t="shared" si="135"/>
        <v>0</v>
      </c>
      <c r="AM290" s="44">
        <f t="shared" si="135"/>
        <v>7</v>
      </c>
      <c r="AN290" s="11">
        <f t="shared" si="136"/>
        <v>7</v>
      </c>
      <c r="AO290" s="642">
        <v>0</v>
      </c>
      <c r="AP290" s="642">
        <v>0</v>
      </c>
      <c r="AQ290" s="642">
        <v>0</v>
      </c>
      <c r="AR290" s="642">
        <v>0</v>
      </c>
      <c r="AS290" s="642">
        <v>0</v>
      </c>
      <c r="AT290" s="642">
        <v>0</v>
      </c>
      <c r="AU290" s="642">
        <v>0</v>
      </c>
      <c r="AV290" s="642">
        <v>0</v>
      </c>
      <c r="AW290" s="643">
        <v>0</v>
      </c>
      <c r="AX290" s="643">
        <v>0</v>
      </c>
      <c r="AY290" s="642">
        <v>0</v>
      </c>
      <c r="AZ290" s="642">
        <v>6</v>
      </c>
      <c r="BA290" s="642">
        <v>0</v>
      </c>
      <c r="BB290" s="642">
        <v>1</v>
      </c>
      <c r="BC290" s="642">
        <v>0</v>
      </c>
      <c r="BD290" s="642">
        <v>0</v>
      </c>
      <c r="BE290" s="13">
        <f t="shared" si="146"/>
        <v>0</v>
      </c>
      <c r="BF290" s="13">
        <f t="shared" si="146"/>
        <v>0</v>
      </c>
      <c r="BG290" s="10">
        <f t="shared" si="147"/>
        <v>0</v>
      </c>
      <c r="BH290" s="13">
        <f t="shared" si="148"/>
        <v>0</v>
      </c>
      <c r="BI290" s="13">
        <f t="shared" si="148"/>
        <v>7</v>
      </c>
      <c r="BJ290" s="10">
        <f t="shared" si="149"/>
        <v>7</v>
      </c>
      <c r="BK290" s="44">
        <f t="shared" si="150"/>
        <v>0</v>
      </c>
      <c r="BL290" s="44">
        <f t="shared" si="150"/>
        <v>7</v>
      </c>
      <c r="BM290" s="11">
        <f t="shared" si="150"/>
        <v>7</v>
      </c>
      <c r="BN290" s="642">
        <v>0</v>
      </c>
      <c r="BO290" s="642">
        <v>0</v>
      </c>
      <c r="BP290" s="642">
        <v>0</v>
      </c>
      <c r="BQ290" s="642">
        <v>0</v>
      </c>
      <c r="BR290" s="642">
        <v>0</v>
      </c>
      <c r="BS290" s="642">
        <v>0</v>
      </c>
      <c r="BT290" s="642">
        <v>0</v>
      </c>
      <c r="BU290" s="642">
        <v>0</v>
      </c>
      <c r="BV290" s="644">
        <f t="shared" si="151"/>
        <v>0</v>
      </c>
      <c r="BW290" s="644">
        <f t="shared" si="151"/>
        <v>0</v>
      </c>
      <c r="BX290" s="44">
        <f t="shared" si="137"/>
        <v>0</v>
      </c>
      <c r="BY290" s="44">
        <f t="shared" si="137"/>
        <v>0</v>
      </c>
      <c r="BZ290" s="11">
        <f t="shared" si="138"/>
        <v>0</v>
      </c>
      <c r="CA290" s="14">
        <f t="shared" si="139"/>
        <v>0</v>
      </c>
      <c r="CB290" s="14">
        <f t="shared" si="139"/>
        <v>7</v>
      </c>
      <c r="CC290" s="13">
        <f t="shared" si="140"/>
        <v>0</v>
      </c>
      <c r="CD290" s="13">
        <f t="shared" si="140"/>
        <v>0</v>
      </c>
      <c r="CE290" s="13">
        <f t="shared" si="141"/>
        <v>0</v>
      </c>
      <c r="CF290" s="13">
        <f t="shared" si="141"/>
        <v>7</v>
      </c>
      <c r="CG290" s="289">
        <f t="shared" si="142"/>
        <v>7</v>
      </c>
      <c r="CJ290" s="1">
        <v>1</v>
      </c>
      <c r="CK290" s="6">
        <f t="shared" si="155"/>
        <v>5</v>
      </c>
      <c r="CL290" s="6">
        <v>0</v>
      </c>
      <c r="CM290" s="6">
        <v>1</v>
      </c>
      <c r="CN290" s="6">
        <f t="shared" si="156"/>
        <v>0</v>
      </c>
      <c r="CO290" s="6">
        <f t="shared" si="157"/>
        <v>7</v>
      </c>
    </row>
    <row r="291" spans="1:93" ht="15" x14ac:dyDescent="0.25">
      <c r="A291" s="1" t="s">
        <v>1646</v>
      </c>
      <c r="B291" s="6">
        <v>278</v>
      </c>
      <c r="C291" s="9">
        <v>278</v>
      </c>
      <c r="D291" s="641" t="s">
        <v>6</v>
      </c>
      <c r="E291" s="37" t="s">
        <v>32</v>
      </c>
      <c r="F291" s="645">
        <v>20319256</v>
      </c>
      <c r="G291" s="646" t="s">
        <v>546</v>
      </c>
      <c r="H291" s="9" t="s">
        <v>52</v>
      </c>
      <c r="I291" s="642">
        <v>0</v>
      </c>
      <c r="J291" s="642">
        <v>0</v>
      </c>
      <c r="K291" s="642">
        <v>0</v>
      </c>
      <c r="L291" s="642">
        <v>0</v>
      </c>
      <c r="M291" s="642">
        <v>0</v>
      </c>
      <c r="N291" s="642">
        <v>1</v>
      </c>
      <c r="O291" s="642">
        <v>1</v>
      </c>
      <c r="P291" s="642">
        <v>2</v>
      </c>
      <c r="Q291" s="14">
        <f t="shared" si="143"/>
        <v>1</v>
      </c>
      <c r="R291" s="14">
        <f t="shared" si="143"/>
        <v>3</v>
      </c>
      <c r="S291" s="10">
        <f t="shared" si="144"/>
        <v>4</v>
      </c>
      <c r="T291" s="642">
        <v>0</v>
      </c>
      <c r="U291" s="642">
        <v>0</v>
      </c>
      <c r="V291" s="642">
        <v>2</v>
      </c>
      <c r="W291" s="642">
        <v>2</v>
      </c>
      <c r="X291" s="642">
        <v>0</v>
      </c>
      <c r="Y291" s="642">
        <v>0</v>
      </c>
      <c r="Z291" s="623">
        <f t="shared" si="152"/>
        <v>2</v>
      </c>
      <c r="AA291" s="623">
        <f t="shared" si="152"/>
        <v>2</v>
      </c>
      <c r="AB291" s="10">
        <f t="shared" si="131"/>
        <v>4</v>
      </c>
      <c r="AC291" s="44">
        <f t="shared" si="145"/>
        <v>3</v>
      </c>
      <c r="AD291" s="44">
        <f t="shared" si="145"/>
        <v>5</v>
      </c>
      <c r="AE291" s="44">
        <f t="shared" si="132"/>
        <v>8</v>
      </c>
      <c r="AF291" s="12">
        <f t="shared" si="153"/>
        <v>2</v>
      </c>
      <c r="AG291" s="12">
        <f t="shared" si="154"/>
        <v>3</v>
      </c>
      <c r="AH291" s="10">
        <f t="shared" si="133"/>
        <v>5</v>
      </c>
      <c r="AI291" s="12">
        <f>VLOOKUP($F291,'Guru SertifikaSi'!$C$6:$G$675,'Guru SertifikaSi'!E$3,FALSE)</f>
        <v>1</v>
      </c>
      <c r="AJ291" s="12">
        <f>VLOOKUP($F291,'Guru SertifikaSi'!$C$6:$G$675,'Guru SertifikaSi'!F$3,FALSE)</f>
        <v>2</v>
      </c>
      <c r="AK291" s="10">
        <f t="shared" si="134"/>
        <v>3</v>
      </c>
      <c r="AL291" s="44">
        <f t="shared" si="135"/>
        <v>3</v>
      </c>
      <c r="AM291" s="44">
        <f t="shared" si="135"/>
        <v>5</v>
      </c>
      <c r="AN291" s="11">
        <f t="shared" si="136"/>
        <v>8</v>
      </c>
      <c r="AO291" s="642">
        <v>0</v>
      </c>
      <c r="AP291" s="642">
        <v>0</v>
      </c>
      <c r="AQ291" s="642">
        <v>0</v>
      </c>
      <c r="AR291" s="642">
        <v>0</v>
      </c>
      <c r="AS291" s="642">
        <v>0</v>
      </c>
      <c r="AT291" s="642">
        <v>0</v>
      </c>
      <c r="AU291" s="642">
        <v>0</v>
      </c>
      <c r="AV291" s="642">
        <v>0</v>
      </c>
      <c r="AW291" s="643">
        <v>0</v>
      </c>
      <c r="AX291" s="643">
        <v>0</v>
      </c>
      <c r="AY291" s="642">
        <v>3</v>
      </c>
      <c r="AZ291" s="642">
        <v>5</v>
      </c>
      <c r="BA291" s="642">
        <v>0</v>
      </c>
      <c r="BB291" s="642">
        <v>0</v>
      </c>
      <c r="BC291" s="642">
        <v>0</v>
      </c>
      <c r="BD291" s="642">
        <v>0</v>
      </c>
      <c r="BE291" s="13">
        <f t="shared" si="146"/>
        <v>0</v>
      </c>
      <c r="BF291" s="13">
        <f t="shared" si="146"/>
        <v>0</v>
      </c>
      <c r="BG291" s="10">
        <f t="shared" si="147"/>
        <v>0</v>
      </c>
      <c r="BH291" s="13">
        <f t="shared" si="148"/>
        <v>3</v>
      </c>
      <c r="BI291" s="13">
        <f t="shared" si="148"/>
        <v>5</v>
      </c>
      <c r="BJ291" s="10">
        <f t="shared" si="149"/>
        <v>8</v>
      </c>
      <c r="BK291" s="44">
        <f t="shared" si="150"/>
        <v>3</v>
      </c>
      <c r="BL291" s="44">
        <f t="shared" si="150"/>
        <v>5</v>
      </c>
      <c r="BM291" s="11">
        <f t="shared" si="150"/>
        <v>8</v>
      </c>
      <c r="BN291" s="642">
        <v>0</v>
      </c>
      <c r="BO291" s="642">
        <v>0</v>
      </c>
      <c r="BP291" s="642">
        <v>0</v>
      </c>
      <c r="BQ291" s="642">
        <v>0</v>
      </c>
      <c r="BR291" s="642">
        <v>0</v>
      </c>
      <c r="BS291" s="642">
        <v>0</v>
      </c>
      <c r="BT291" s="642">
        <v>0</v>
      </c>
      <c r="BU291" s="642">
        <v>0</v>
      </c>
      <c r="BV291" s="644">
        <f t="shared" si="151"/>
        <v>0</v>
      </c>
      <c r="BW291" s="644">
        <f t="shared" si="151"/>
        <v>0</v>
      </c>
      <c r="BX291" s="44">
        <f t="shared" si="137"/>
        <v>0</v>
      </c>
      <c r="BY291" s="44">
        <f t="shared" si="137"/>
        <v>0</v>
      </c>
      <c r="BZ291" s="11">
        <f t="shared" si="138"/>
        <v>0</v>
      </c>
      <c r="CA291" s="14">
        <f t="shared" si="139"/>
        <v>3</v>
      </c>
      <c r="CB291" s="14">
        <f t="shared" si="139"/>
        <v>5</v>
      </c>
      <c r="CC291" s="13">
        <f t="shared" si="140"/>
        <v>0</v>
      </c>
      <c r="CD291" s="13">
        <f t="shared" si="140"/>
        <v>0</v>
      </c>
      <c r="CE291" s="13">
        <f t="shared" si="141"/>
        <v>3</v>
      </c>
      <c r="CF291" s="13">
        <f t="shared" si="141"/>
        <v>5</v>
      </c>
      <c r="CG291" s="289">
        <f t="shared" si="142"/>
        <v>8</v>
      </c>
      <c r="CJ291" s="1">
        <v>1</v>
      </c>
      <c r="CK291" s="6">
        <f t="shared" si="155"/>
        <v>3</v>
      </c>
      <c r="CL291" s="6">
        <v>0</v>
      </c>
      <c r="CM291" s="6">
        <v>1</v>
      </c>
      <c r="CN291" s="6">
        <f t="shared" si="156"/>
        <v>3</v>
      </c>
      <c r="CO291" s="6">
        <f t="shared" si="157"/>
        <v>6</v>
      </c>
    </row>
    <row r="292" spans="1:93" ht="15" x14ac:dyDescent="0.25">
      <c r="A292" s="1" t="s">
        <v>1647</v>
      </c>
      <c r="B292" s="6">
        <v>279</v>
      </c>
      <c r="C292" s="9">
        <v>279</v>
      </c>
      <c r="D292" s="641" t="s">
        <v>6</v>
      </c>
      <c r="E292" s="37" t="s">
        <v>32</v>
      </c>
      <c r="F292" s="645">
        <v>20319251</v>
      </c>
      <c r="G292" s="646" t="s">
        <v>547</v>
      </c>
      <c r="H292" s="9" t="s">
        <v>52</v>
      </c>
      <c r="I292" s="642">
        <v>0</v>
      </c>
      <c r="J292" s="642">
        <v>0</v>
      </c>
      <c r="K292" s="642">
        <v>1</v>
      </c>
      <c r="L292" s="642">
        <v>0</v>
      </c>
      <c r="M292" s="642">
        <v>0</v>
      </c>
      <c r="N292" s="642">
        <v>1</v>
      </c>
      <c r="O292" s="642">
        <v>0</v>
      </c>
      <c r="P292" s="642">
        <v>2</v>
      </c>
      <c r="Q292" s="14">
        <f t="shared" si="143"/>
        <v>1</v>
      </c>
      <c r="R292" s="14">
        <f t="shared" si="143"/>
        <v>3</v>
      </c>
      <c r="S292" s="10">
        <f t="shared" si="144"/>
        <v>4</v>
      </c>
      <c r="T292" s="642">
        <v>0</v>
      </c>
      <c r="U292" s="642">
        <v>0</v>
      </c>
      <c r="V292" s="642">
        <v>0</v>
      </c>
      <c r="W292" s="642">
        <v>1</v>
      </c>
      <c r="X292" s="642">
        <v>0</v>
      </c>
      <c r="Y292" s="642">
        <v>3</v>
      </c>
      <c r="Z292" s="623">
        <f t="shared" si="152"/>
        <v>0</v>
      </c>
      <c r="AA292" s="623">
        <f t="shared" si="152"/>
        <v>4</v>
      </c>
      <c r="AB292" s="10">
        <f t="shared" si="131"/>
        <v>4</v>
      </c>
      <c r="AC292" s="44">
        <f t="shared" si="145"/>
        <v>1</v>
      </c>
      <c r="AD292" s="44">
        <f t="shared" si="145"/>
        <v>7</v>
      </c>
      <c r="AE292" s="44">
        <f t="shared" si="132"/>
        <v>8</v>
      </c>
      <c r="AF292" s="12">
        <f t="shared" si="153"/>
        <v>0</v>
      </c>
      <c r="AG292" s="12">
        <f t="shared" si="154"/>
        <v>5</v>
      </c>
      <c r="AH292" s="10">
        <f t="shared" si="133"/>
        <v>5</v>
      </c>
      <c r="AI292" s="12">
        <f>VLOOKUP($F292,'Guru SertifikaSi'!$C$6:$G$675,'Guru SertifikaSi'!E$3,FALSE)</f>
        <v>1</v>
      </c>
      <c r="AJ292" s="12">
        <f>VLOOKUP($F292,'Guru SertifikaSi'!$C$6:$G$675,'Guru SertifikaSi'!F$3,FALSE)</f>
        <v>2</v>
      </c>
      <c r="AK292" s="10">
        <f t="shared" si="134"/>
        <v>3</v>
      </c>
      <c r="AL292" s="44">
        <f t="shared" si="135"/>
        <v>1</v>
      </c>
      <c r="AM292" s="44">
        <f t="shared" si="135"/>
        <v>7</v>
      </c>
      <c r="AN292" s="11">
        <f t="shared" si="136"/>
        <v>8</v>
      </c>
      <c r="AO292" s="642">
        <v>0</v>
      </c>
      <c r="AP292" s="642">
        <v>0</v>
      </c>
      <c r="AQ292" s="642">
        <v>0</v>
      </c>
      <c r="AR292" s="642">
        <v>0</v>
      </c>
      <c r="AS292" s="642">
        <v>0</v>
      </c>
      <c r="AT292" s="642">
        <v>0</v>
      </c>
      <c r="AU292" s="642">
        <v>0</v>
      </c>
      <c r="AV292" s="642">
        <v>0</v>
      </c>
      <c r="AW292" s="643">
        <v>0</v>
      </c>
      <c r="AX292" s="643">
        <v>0</v>
      </c>
      <c r="AY292" s="642">
        <v>1</v>
      </c>
      <c r="AZ292" s="642">
        <v>7</v>
      </c>
      <c r="BA292" s="642">
        <v>0</v>
      </c>
      <c r="BB292" s="642">
        <v>0</v>
      </c>
      <c r="BC292" s="642">
        <v>0</v>
      </c>
      <c r="BD292" s="642">
        <v>0</v>
      </c>
      <c r="BE292" s="13">
        <f t="shared" si="146"/>
        <v>0</v>
      </c>
      <c r="BF292" s="13">
        <f t="shared" si="146"/>
        <v>0</v>
      </c>
      <c r="BG292" s="10">
        <f t="shared" si="147"/>
        <v>0</v>
      </c>
      <c r="BH292" s="13">
        <f t="shared" si="148"/>
        <v>1</v>
      </c>
      <c r="BI292" s="13">
        <f t="shared" si="148"/>
        <v>7</v>
      </c>
      <c r="BJ292" s="10">
        <f t="shared" si="149"/>
        <v>8</v>
      </c>
      <c r="BK292" s="44">
        <f t="shared" si="150"/>
        <v>1</v>
      </c>
      <c r="BL292" s="44">
        <f t="shared" si="150"/>
        <v>7</v>
      </c>
      <c r="BM292" s="11">
        <f t="shared" si="150"/>
        <v>8</v>
      </c>
      <c r="BN292" s="642">
        <v>0</v>
      </c>
      <c r="BO292" s="642">
        <v>0</v>
      </c>
      <c r="BP292" s="642">
        <v>0</v>
      </c>
      <c r="BQ292" s="642">
        <v>0</v>
      </c>
      <c r="BR292" s="642">
        <v>0</v>
      </c>
      <c r="BS292" s="642">
        <v>0</v>
      </c>
      <c r="BT292" s="642">
        <v>0</v>
      </c>
      <c r="BU292" s="642">
        <v>0</v>
      </c>
      <c r="BV292" s="644">
        <f t="shared" si="151"/>
        <v>0</v>
      </c>
      <c r="BW292" s="644">
        <f t="shared" si="151"/>
        <v>0</v>
      </c>
      <c r="BX292" s="44">
        <f t="shared" si="137"/>
        <v>0</v>
      </c>
      <c r="BY292" s="44">
        <f t="shared" si="137"/>
        <v>0</v>
      </c>
      <c r="BZ292" s="11">
        <f t="shared" si="138"/>
        <v>0</v>
      </c>
      <c r="CA292" s="14">
        <f t="shared" si="139"/>
        <v>1</v>
      </c>
      <c r="CB292" s="14">
        <f t="shared" si="139"/>
        <v>7</v>
      </c>
      <c r="CC292" s="13">
        <f t="shared" si="140"/>
        <v>0</v>
      </c>
      <c r="CD292" s="13">
        <f t="shared" si="140"/>
        <v>0</v>
      </c>
      <c r="CE292" s="13">
        <f t="shared" si="141"/>
        <v>1</v>
      </c>
      <c r="CF292" s="13">
        <f t="shared" si="141"/>
        <v>7</v>
      </c>
      <c r="CG292" s="289">
        <f t="shared" si="142"/>
        <v>8</v>
      </c>
      <c r="CJ292" s="1">
        <v>1</v>
      </c>
      <c r="CK292" s="6">
        <f t="shared" si="155"/>
        <v>3</v>
      </c>
      <c r="CL292" s="6">
        <v>0</v>
      </c>
      <c r="CM292" s="6">
        <v>1</v>
      </c>
      <c r="CN292" s="6">
        <f t="shared" si="156"/>
        <v>1</v>
      </c>
      <c r="CO292" s="6">
        <f t="shared" si="157"/>
        <v>8</v>
      </c>
    </row>
    <row r="293" spans="1:93" ht="15" x14ac:dyDescent="0.25">
      <c r="A293" s="1" t="s">
        <v>1648</v>
      </c>
      <c r="B293" s="6">
        <v>280</v>
      </c>
      <c r="C293" s="9">
        <v>280</v>
      </c>
      <c r="D293" s="641" t="s">
        <v>6</v>
      </c>
      <c r="E293" s="37" t="s">
        <v>32</v>
      </c>
      <c r="F293" s="645">
        <v>20319232</v>
      </c>
      <c r="G293" s="646" t="s">
        <v>548</v>
      </c>
      <c r="H293" s="9" t="s">
        <v>52</v>
      </c>
      <c r="I293" s="642">
        <v>0</v>
      </c>
      <c r="J293" s="642">
        <v>0</v>
      </c>
      <c r="K293" s="642">
        <v>0</v>
      </c>
      <c r="L293" s="642">
        <v>0</v>
      </c>
      <c r="M293" s="642">
        <v>0</v>
      </c>
      <c r="N293" s="642">
        <v>3</v>
      </c>
      <c r="O293" s="642">
        <v>2</v>
      </c>
      <c r="P293" s="642">
        <v>1</v>
      </c>
      <c r="Q293" s="14">
        <f t="shared" si="143"/>
        <v>2</v>
      </c>
      <c r="R293" s="14">
        <f t="shared" si="143"/>
        <v>4</v>
      </c>
      <c r="S293" s="10">
        <f t="shared" si="144"/>
        <v>6</v>
      </c>
      <c r="T293" s="642">
        <v>0</v>
      </c>
      <c r="U293" s="642">
        <v>0</v>
      </c>
      <c r="V293" s="642">
        <v>0</v>
      </c>
      <c r="W293" s="642">
        <v>0</v>
      </c>
      <c r="X293" s="642">
        <v>0</v>
      </c>
      <c r="Y293" s="642">
        <v>2</v>
      </c>
      <c r="Z293" s="623">
        <f t="shared" si="152"/>
        <v>0</v>
      </c>
      <c r="AA293" s="623">
        <f t="shared" si="152"/>
        <v>2</v>
      </c>
      <c r="AB293" s="10">
        <f t="shared" si="131"/>
        <v>2</v>
      </c>
      <c r="AC293" s="44">
        <f t="shared" si="145"/>
        <v>2</v>
      </c>
      <c r="AD293" s="44">
        <f t="shared" si="145"/>
        <v>6</v>
      </c>
      <c r="AE293" s="44">
        <f t="shared" si="132"/>
        <v>8</v>
      </c>
      <c r="AF293" s="12">
        <f t="shared" si="153"/>
        <v>1</v>
      </c>
      <c r="AG293" s="12">
        <f t="shared" si="154"/>
        <v>3</v>
      </c>
      <c r="AH293" s="10">
        <f t="shared" si="133"/>
        <v>4</v>
      </c>
      <c r="AI293" s="12">
        <f>VLOOKUP($F293,'Guru SertifikaSi'!$C$6:$G$675,'Guru SertifikaSi'!E$3,FALSE)</f>
        <v>1</v>
      </c>
      <c r="AJ293" s="12">
        <f>VLOOKUP($F293,'Guru SertifikaSi'!$C$6:$G$675,'Guru SertifikaSi'!F$3,FALSE)</f>
        <v>3</v>
      </c>
      <c r="AK293" s="10">
        <f t="shared" si="134"/>
        <v>4</v>
      </c>
      <c r="AL293" s="44">
        <f t="shared" si="135"/>
        <v>2</v>
      </c>
      <c r="AM293" s="44">
        <f t="shared" si="135"/>
        <v>6</v>
      </c>
      <c r="AN293" s="11">
        <f t="shared" si="136"/>
        <v>8</v>
      </c>
      <c r="AO293" s="642">
        <v>0</v>
      </c>
      <c r="AP293" s="642">
        <v>0</v>
      </c>
      <c r="AQ293" s="642">
        <v>0</v>
      </c>
      <c r="AR293" s="642">
        <v>0</v>
      </c>
      <c r="AS293" s="642">
        <v>0</v>
      </c>
      <c r="AT293" s="642">
        <v>0</v>
      </c>
      <c r="AU293" s="642">
        <v>0</v>
      </c>
      <c r="AV293" s="642">
        <v>0</v>
      </c>
      <c r="AW293" s="643">
        <v>0</v>
      </c>
      <c r="AX293" s="643">
        <v>0</v>
      </c>
      <c r="AY293" s="642">
        <v>2</v>
      </c>
      <c r="AZ293" s="642">
        <v>6</v>
      </c>
      <c r="BA293" s="642">
        <v>0</v>
      </c>
      <c r="BB293" s="642">
        <v>0</v>
      </c>
      <c r="BC293" s="642">
        <v>0</v>
      </c>
      <c r="BD293" s="642">
        <v>0</v>
      </c>
      <c r="BE293" s="13">
        <f t="shared" si="146"/>
        <v>0</v>
      </c>
      <c r="BF293" s="13">
        <f t="shared" si="146"/>
        <v>0</v>
      </c>
      <c r="BG293" s="10">
        <f t="shared" si="147"/>
        <v>0</v>
      </c>
      <c r="BH293" s="13">
        <f t="shared" si="148"/>
        <v>2</v>
      </c>
      <c r="BI293" s="13">
        <f t="shared" si="148"/>
        <v>6</v>
      </c>
      <c r="BJ293" s="10">
        <f t="shared" si="149"/>
        <v>8</v>
      </c>
      <c r="BK293" s="44">
        <f t="shared" si="150"/>
        <v>2</v>
      </c>
      <c r="BL293" s="44">
        <f t="shared" si="150"/>
        <v>6</v>
      </c>
      <c r="BM293" s="11">
        <f t="shared" si="150"/>
        <v>8</v>
      </c>
      <c r="BN293" s="642">
        <v>0</v>
      </c>
      <c r="BO293" s="642">
        <v>0</v>
      </c>
      <c r="BP293" s="642">
        <v>0</v>
      </c>
      <c r="BQ293" s="642">
        <v>0</v>
      </c>
      <c r="BR293" s="642">
        <v>0</v>
      </c>
      <c r="BS293" s="642">
        <v>0</v>
      </c>
      <c r="BT293" s="642">
        <v>0</v>
      </c>
      <c r="BU293" s="642">
        <v>0</v>
      </c>
      <c r="BV293" s="644">
        <f t="shared" si="151"/>
        <v>0</v>
      </c>
      <c r="BW293" s="644">
        <f t="shared" si="151"/>
        <v>0</v>
      </c>
      <c r="BX293" s="44">
        <f t="shared" si="137"/>
        <v>0</v>
      </c>
      <c r="BY293" s="44">
        <f t="shared" si="137"/>
        <v>0</v>
      </c>
      <c r="BZ293" s="11">
        <f t="shared" si="138"/>
        <v>0</v>
      </c>
      <c r="CA293" s="14">
        <f t="shared" si="139"/>
        <v>2</v>
      </c>
      <c r="CB293" s="14">
        <f t="shared" si="139"/>
        <v>6</v>
      </c>
      <c r="CC293" s="13">
        <f t="shared" si="140"/>
        <v>0</v>
      </c>
      <c r="CD293" s="13">
        <f t="shared" si="140"/>
        <v>0</v>
      </c>
      <c r="CE293" s="13">
        <f t="shared" si="141"/>
        <v>2</v>
      </c>
      <c r="CF293" s="13">
        <f t="shared" si="141"/>
        <v>6</v>
      </c>
      <c r="CG293" s="289">
        <f t="shared" si="142"/>
        <v>8</v>
      </c>
      <c r="CJ293" s="1">
        <v>0</v>
      </c>
      <c r="CK293" s="6">
        <f t="shared" si="155"/>
        <v>1</v>
      </c>
      <c r="CL293" s="6">
        <v>0</v>
      </c>
      <c r="CM293" s="6">
        <v>0</v>
      </c>
      <c r="CN293" s="6">
        <f t="shared" si="156"/>
        <v>2</v>
      </c>
      <c r="CO293" s="6">
        <f t="shared" si="157"/>
        <v>6</v>
      </c>
    </row>
    <row r="294" spans="1:93" ht="15" x14ac:dyDescent="0.25">
      <c r="A294" s="1" t="s">
        <v>1649</v>
      </c>
      <c r="B294" s="6">
        <v>281</v>
      </c>
      <c r="C294" s="9">
        <v>281</v>
      </c>
      <c r="D294" s="641" t="s">
        <v>6</v>
      </c>
      <c r="E294" s="37" t="s">
        <v>32</v>
      </c>
      <c r="F294" s="645">
        <v>20319231</v>
      </c>
      <c r="G294" s="646" t="s">
        <v>549</v>
      </c>
      <c r="H294" s="9" t="s">
        <v>52</v>
      </c>
      <c r="I294" s="642">
        <v>0</v>
      </c>
      <c r="J294" s="642">
        <v>0</v>
      </c>
      <c r="K294" s="642">
        <v>0</v>
      </c>
      <c r="L294" s="642">
        <v>0</v>
      </c>
      <c r="M294" s="642">
        <v>2</v>
      </c>
      <c r="N294" s="642">
        <v>1</v>
      </c>
      <c r="O294" s="642">
        <v>1</v>
      </c>
      <c r="P294" s="642">
        <v>1</v>
      </c>
      <c r="Q294" s="14">
        <f t="shared" si="143"/>
        <v>3</v>
      </c>
      <c r="R294" s="14">
        <f t="shared" si="143"/>
        <v>2</v>
      </c>
      <c r="S294" s="10">
        <f t="shared" si="144"/>
        <v>5</v>
      </c>
      <c r="T294" s="642">
        <v>0</v>
      </c>
      <c r="U294" s="642">
        <v>0</v>
      </c>
      <c r="V294" s="642">
        <v>0</v>
      </c>
      <c r="W294" s="642">
        <v>0</v>
      </c>
      <c r="X294" s="642">
        <v>1</v>
      </c>
      <c r="Y294" s="642">
        <v>3</v>
      </c>
      <c r="Z294" s="623">
        <f t="shared" si="152"/>
        <v>1</v>
      </c>
      <c r="AA294" s="623">
        <f t="shared" si="152"/>
        <v>3</v>
      </c>
      <c r="AB294" s="10">
        <f t="shared" si="131"/>
        <v>4</v>
      </c>
      <c r="AC294" s="44">
        <f t="shared" si="145"/>
        <v>4</v>
      </c>
      <c r="AD294" s="44">
        <f t="shared" si="145"/>
        <v>5</v>
      </c>
      <c r="AE294" s="44">
        <f t="shared" si="132"/>
        <v>9</v>
      </c>
      <c r="AF294" s="12">
        <f t="shared" si="153"/>
        <v>1</v>
      </c>
      <c r="AG294" s="12">
        <f t="shared" si="154"/>
        <v>3</v>
      </c>
      <c r="AH294" s="10">
        <f t="shared" si="133"/>
        <v>4</v>
      </c>
      <c r="AI294" s="12">
        <f>VLOOKUP($F294,'Guru SertifikaSi'!$C$6:$G$675,'Guru SertifikaSi'!E$3,FALSE)</f>
        <v>3</v>
      </c>
      <c r="AJ294" s="12">
        <f>VLOOKUP($F294,'Guru SertifikaSi'!$C$6:$G$675,'Guru SertifikaSi'!F$3,FALSE)</f>
        <v>2</v>
      </c>
      <c r="AK294" s="10">
        <f t="shared" si="134"/>
        <v>5</v>
      </c>
      <c r="AL294" s="44">
        <f t="shared" si="135"/>
        <v>4</v>
      </c>
      <c r="AM294" s="44">
        <f t="shared" si="135"/>
        <v>5</v>
      </c>
      <c r="AN294" s="11">
        <f t="shared" si="136"/>
        <v>9</v>
      </c>
      <c r="AO294" s="642">
        <v>0</v>
      </c>
      <c r="AP294" s="642">
        <v>0</v>
      </c>
      <c r="AQ294" s="642">
        <v>0</v>
      </c>
      <c r="AR294" s="642">
        <v>0</v>
      </c>
      <c r="AS294" s="642">
        <v>0</v>
      </c>
      <c r="AT294" s="642">
        <v>0</v>
      </c>
      <c r="AU294" s="642">
        <v>0</v>
      </c>
      <c r="AV294" s="642">
        <v>0</v>
      </c>
      <c r="AW294" s="643">
        <v>0</v>
      </c>
      <c r="AX294" s="643">
        <v>0</v>
      </c>
      <c r="AY294" s="642">
        <v>4</v>
      </c>
      <c r="AZ294" s="642">
        <v>5</v>
      </c>
      <c r="BA294" s="642">
        <v>0</v>
      </c>
      <c r="BB294" s="642">
        <v>0</v>
      </c>
      <c r="BC294" s="642">
        <v>0</v>
      </c>
      <c r="BD294" s="642">
        <v>0</v>
      </c>
      <c r="BE294" s="13">
        <f t="shared" si="146"/>
        <v>0</v>
      </c>
      <c r="BF294" s="13">
        <f t="shared" si="146"/>
        <v>0</v>
      </c>
      <c r="BG294" s="10">
        <f t="shared" si="147"/>
        <v>0</v>
      </c>
      <c r="BH294" s="13">
        <f t="shared" si="148"/>
        <v>4</v>
      </c>
      <c r="BI294" s="13">
        <f t="shared" si="148"/>
        <v>5</v>
      </c>
      <c r="BJ294" s="10">
        <f t="shared" si="149"/>
        <v>9</v>
      </c>
      <c r="BK294" s="44">
        <f t="shared" si="150"/>
        <v>4</v>
      </c>
      <c r="BL294" s="44">
        <f t="shared" si="150"/>
        <v>5</v>
      </c>
      <c r="BM294" s="11">
        <f t="shared" si="150"/>
        <v>9</v>
      </c>
      <c r="BN294" s="642">
        <v>0</v>
      </c>
      <c r="BO294" s="642">
        <v>0</v>
      </c>
      <c r="BP294" s="642">
        <v>0</v>
      </c>
      <c r="BQ294" s="642">
        <v>0</v>
      </c>
      <c r="BR294" s="642">
        <v>0</v>
      </c>
      <c r="BS294" s="642">
        <v>0</v>
      </c>
      <c r="BT294" s="642">
        <v>0</v>
      </c>
      <c r="BU294" s="642">
        <v>0</v>
      </c>
      <c r="BV294" s="644">
        <f t="shared" si="151"/>
        <v>0</v>
      </c>
      <c r="BW294" s="644">
        <f t="shared" si="151"/>
        <v>0</v>
      </c>
      <c r="BX294" s="44">
        <f t="shared" si="137"/>
        <v>0</v>
      </c>
      <c r="BY294" s="44">
        <f t="shared" si="137"/>
        <v>0</v>
      </c>
      <c r="BZ294" s="11">
        <f t="shared" si="138"/>
        <v>0</v>
      </c>
      <c r="CA294" s="14">
        <f t="shared" si="139"/>
        <v>4</v>
      </c>
      <c r="CB294" s="14">
        <f t="shared" si="139"/>
        <v>5</v>
      </c>
      <c r="CC294" s="13">
        <f t="shared" si="140"/>
        <v>0</v>
      </c>
      <c r="CD294" s="13">
        <f t="shared" si="140"/>
        <v>0</v>
      </c>
      <c r="CE294" s="13">
        <f t="shared" si="141"/>
        <v>4</v>
      </c>
      <c r="CF294" s="13">
        <f t="shared" si="141"/>
        <v>5</v>
      </c>
      <c r="CG294" s="289">
        <f t="shared" si="142"/>
        <v>9</v>
      </c>
      <c r="CJ294" s="1">
        <v>1</v>
      </c>
      <c r="CK294" s="6">
        <f t="shared" si="155"/>
        <v>2</v>
      </c>
      <c r="CL294" s="6">
        <v>0</v>
      </c>
      <c r="CM294" s="6">
        <v>1</v>
      </c>
      <c r="CN294" s="6">
        <f t="shared" si="156"/>
        <v>4</v>
      </c>
      <c r="CO294" s="6">
        <f t="shared" si="157"/>
        <v>6</v>
      </c>
    </row>
    <row r="295" spans="1:93" ht="15" x14ac:dyDescent="0.25">
      <c r="A295" s="1" t="s">
        <v>1650</v>
      </c>
      <c r="B295" s="6">
        <v>282</v>
      </c>
      <c r="C295" s="9">
        <v>282</v>
      </c>
      <c r="D295" s="641" t="s">
        <v>6</v>
      </c>
      <c r="E295" s="37" t="s">
        <v>32</v>
      </c>
      <c r="F295" s="645">
        <v>20319230</v>
      </c>
      <c r="G295" s="646" t="s">
        <v>550</v>
      </c>
      <c r="H295" s="9" t="s">
        <v>52</v>
      </c>
      <c r="I295" s="642">
        <v>0</v>
      </c>
      <c r="J295" s="642">
        <v>0</v>
      </c>
      <c r="K295" s="642">
        <v>0</v>
      </c>
      <c r="L295" s="642">
        <v>0</v>
      </c>
      <c r="M295" s="642">
        <v>1</v>
      </c>
      <c r="N295" s="642">
        <v>1</v>
      </c>
      <c r="O295" s="642">
        <v>1</v>
      </c>
      <c r="P295" s="642">
        <v>2</v>
      </c>
      <c r="Q295" s="14">
        <f t="shared" si="143"/>
        <v>2</v>
      </c>
      <c r="R295" s="14">
        <f t="shared" si="143"/>
        <v>3</v>
      </c>
      <c r="S295" s="10">
        <f t="shared" si="144"/>
        <v>5</v>
      </c>
      <c r="T295" s="642">
        <v>0</v>
      </c>
      <c r="U295" s="642">
        <v>0</v>
      </c>
      <c r="V295" s="642">
        <v>0</v>
      </c>
      <c r="W295" s="642">
        <v>1</v>
      </c>
      <c r="X295" s="642">
        <v>2</v>
      </c>
      <c r="Y295" s="642">
        <v>0</v>
      </c>
      <c r="Z295" s="623">
        <f t="shared" si="152"/>
        <v>2</v>
      </c>
      <c r="AA295" s="623">
        <f t="shared" si="152"/>
        <v>1</v>
      </c>
      <c r="AB295" s="10">
        <f t="shared" si="131"/>
        <v>3</v>
      </c>
      <c r="AC295" s="44">
        <f t="shared" si="145"/>
        <v>4</v>
      </c>
      <c r="AD295" s="44">
        <f t="shared" si="145"/>
        <v>4</v>
      </c>
      <c r="AE295" s="44">
        <f t="shared" si="132"/>
        <v>8</v>
      </c>
      <c r="AF295" s="12">
        <f t="shared" si="153"/>
        <v>1</v>
      </c>
      <c r="AG295" s="12">
        <f t="shared" si="154"/>
        <v>2</v>
      </c>
      <c r="AH295" s="10">
        <f t="shared" si="133"/>
        <v>3</v>
      </c>
      <c r="AI295" s="12">
        <f>VLOOKUP($F295,'Guru SertifikaSi'!$C$6:$G$675,'Guru SertifikaSi'!E$3,FALSE)</f>
        <v>3</v>
      </c>
      <c r="AJ295" s="12">
        <f>VLOOKUP($F295,'Guru SertifikaSi'!$C$6:$G$675,'Guru SertifikaSi'!F$3,FALSE)</f>
        <v>2</v>
      </c>
      <c r="AK295" s="10">
        <f t="shared" si="134"/>
        <v>5</v>
      </c>
      <c r="AL295" s="44">
        <f t="shared" si="135"/>
        <v>4</v>
      </c>
      <c r="AM295" s="44">
        <f t="shared" si="135"/>
        <v>4</v>
      </c>
      <c r="AN295" s="11">
        <f t="shared" si="136"/>
        <v>8</v>
      </c>
      <c r="AO295" s="642">
        <v>0</v>
      </c>
      <c r="AP295" s="642">
        <v>0</v>
      </c>
      <c r="AQ295" s="642">
        <v>0</v>
      </c>
      <c r="AR295" s="642">
        <v>0</v>
      </c>
      <c r="AS295" s="642">
        <v>0</v>
      </c>
      <c r="AT295" s="642">
        <v>0</v>
      </c>
      <c r="AU295" s="642">
        <v>0</v>
      </c>
      <c r="AV295" s="642">
        <v>0</v>
      </c>
      <c r="AW295" s="643">
        <v>0</v>
      </c>
      <c r="AX295" s="643">
        <v>0</v>
      </c>
      <c r="AY295" s="642">
        <v>4</v>
      </c>
      <c r="AZ295" s="642">
        <v>4</v>
      </c>
      <c r="BA295" s="642">
        <v>0</v>
      </c>
      <c r="BB295" s="642">
        <v>0</v>
      </c>
      <c r="BC295" s="642">
        <v>0</v>
      </c>
      <c r="BD295" s="642">
        <v>0</v>
      </c>
      <c r="BE295" s="13">
        <f t="shared" si="146"/>
        <v>0</v>
      </c>
      <c r="BF295" s="13">
        <f t="shared" si="146"/>
        <v>0</v>
      </c>
      <c r="BG295" s="10">
        <f t="shared" si="147"/>
        <v>0</v>
      </c>
      <c r="BH295" s="13">
        <f t="shared" si="148"/>
        <v>4</v>
      </c>
      <c r="BI295" s="13">
        <f t="shared" si="148"/>
        <v>4</v>
      </c>
      <c r="BJ295" s="10">
        <f t="shared" si="149"/>
        <v>8</v>
      </c>
      <c r="BK295" s="44">
        <f t="shared" si="150"/>
        <v>4</v>
      </c>
      <c r="BL295" s="44">
        <f t="shared" si="150"/>
        <v>4</v>
      </c>
      <c r="BM295" s="11">
        <f t="shared" si="150"/>
        <v>8</v>
      </c>
      <c r="BN295" s="642">
        <v>0</v>
      </c>
      <c r="BO295" s="642">
        <v>0</v>
      </c>
      <c r="BP295" s="642">
        <v>0</v>
      </c>
      <c r="BQ295" s="642">
        <v>0</v>
      </c>
      <c r="BR295" s="642">
        <v>0</v>
      </c>
      <c r="BS295" s="642">
        <v>0</v>
      </c>
      <c r="BT295" s="642">
        <v>0</v>
      </c>
      <c r="BU295" s="642">
        <v>0</v>
      </c>
      <c r="BV295" s="644">
        <f t="shared" si="151"/>
        <v>0</v>
      </c>
      <c r="BW295" s="644">
        <f t="shared" si="151"/>
        <v>0</v>
      </c>
      <c r="BX295" s="44">
        <f t="shared" si="137"/>
        <v>0</v>
      </c>
      <c r="BY295" s="44">
        <f t="shared" si="137"/>
        <v>0</v>
      </c>
      <c r="BZ295" s="11">
        <f t="shared" si="138"/>
        <v>0</v>
      </c>
      <c r="CA295" s="14">
        <f t="shared" si="139"/>
        <v>4</v>
      </c>
      <c r="CB295" s="14">
        <f t="shared" si="139"/>
        <v>4</v>
      </c>
      <c r="CC295" s="13">
        <f t="shared" si="140"/>
        <v>0</v>
      </c>
      <c r="CD295" s="13">
        <f t="shared" si="140"/>
        <v>0</v>
      </c>
      <c r="CE295" s="13">
        <f t="shared" si="141"/>
        <v>4</v>
      </c>
      <c r="CF295" s="13">
        <f t="shared" si="141"/>
        <v>4</v>
      </c>
      <c r="CG295" s="289">
        <f t="shared" si="142"/>
        <v>8</v>
      </c>
      <c r="CJ295" s="1">
        <v>1</v>
      </c>
      <c r="CK295" s="6">
        <f t="shared" si="155"/>
        <v>3</v>
      </c>
      <c r="CL295" s="6">
        <v>0</v>
      </c>
      <c r="CM295" s="6">
        <v>1</v>
      </c>
      <c r="CN295" s="6">
        <f t="shared" si="156"/>
        <v>4</v>
      </c>
      <c r="CO295" s="6">
        <f t="shared" si="157"/>
        <v>5</v>
      </c>
    </row>
    <row r="296" spans="1:93" ht="15" x14ac:dyDescent="0.25">
      <c r="A296" s="1" t="s">
        <v>1651</v>
      </c>
      <c r="B296" s="6">
        <v>283</v>
      </c>
      <c r="C296" s="9">
        <v>283</v>
      </c>
      <c r="D296" s="641" t="s">
        <v>6</v>
      </c>
      <c r="E296" s="37" t="s">
        <v>32</v>
      </c>
      <c r="F296" s="645">
        <v>20319224</v>
      </c>
      <c r="G296" s="646" t="s">
        <v>551</v>
      </c>
      <c r="H296" s="9" t="s">
        <v>52</v>
      </c>
      <c r="I296" s="642">
        <v>0</v>
      </c>
      <c r="J296" s="642">
        <v>0</v>
      </c>
      <c r="K296" s="642">
        <v>0</v>
      </c>
      <c r="L296" s="642">
        <v>0</v>
      </c>
      <c r="M296" s="642">
        <v>0</v>
      </c>
      <c r="N296" s="642">
        <v>1</v>
      </c>
      <c r="O296" s="642">
        <v>0</v>
      </c>
      <c r="P296" s="642">
        <v>3</v>
      </c>
      <c r="Q296" s="14">
        <f t="shared" si="143"/>
        <v>0</v>
      </c>
      <c r="R296" s="14">
        <f t="shared" si="143"/>
        <v>4</v>
      </c>
      <c r="S296" s="10">
        <f t="shared" si="144"/>
        <v>4</v>
      </c>
      <c r="T296" s="642">
        <v>0</v>
      </c>
      <c r="U296" s="642">
        <v>0</v>
      </c>
      <c r="V296" s="642">
        <v>0</v>
      </c>
      <c r="W296" s="642">
        <v>1</v>
      </c>
      <c r="X296" s="642">
        <v>0</v>
      </c>
      <c r="Y296" s="642">
        <v>3</v>
      </c>
      <c r="Z296" s="623">
        <f t="shared" si="152"/>
        <v>0</v>
      </c>
      <c r="AA296" s="623">
        <f t="shared" si="152"/>
        <v>4</v>
      </c>
      <c r="AB296" s="10">
        <f t="shared" si="131"/>
        <v>4</v>
      </c>
      <c r="AC296" s="44">
        <f t="shared" si="145"/>
        <v>0</v>
      </c>
      <c r="AD296" s="44">
        <f t="shared" si="145"/>
        <v>8</v>
      </c>
      <c r="AE296" s="44">
        <f t="shared" si="132"/>
        <v>8</v>
      </c>
      <c r="AF296" s="12">
        <f t="shared" si="153"/>
        <v>0</v>
      </c>
      <c r="AG296" s="12">
        <f t="shared" si="154"/>
        <v>5</v>
      </c>
      <c r="AH296" s="10">
        <f t="shared" si="133"/>
        <v>5</v>
      </c>
      <c r="AI296" s="12">
        <f>VLOOKUP($F296,'Guru SertifikaSi'!$C$6:$G$675,'Guru SertifikaSi'!E$3,FALSE)</f>
        <v>1</v>
      </c>
      <c r="AJ296" s="12">
        <f>VLOOKUP($F296,'Guru SertifikaSi'!$C$6:$G$675,'Guru SertifikaSi'!F$3,FALSE)</f>
        <v>2</v>
      </c>
      <c r="AK296" s="10">
        <f t="shared" si="134"/>
        <v>3</v>
      </c>
      <c r="AL296" s="44">
        <f t="shared" si="135"/>
        <v>1</v>
      </c>
      <c r="AM296" s="44">
        <f t="shared" si="135"/>
        <v>7</v>
      </c>
      <c r="AN296" s="11">
        <f t="shared" si="136"/>
        <v>8</v>
      </c>
      <c r="AO296" s="642">
        <v>0</v>
      </c>
      <c r="AP296" s="642">
        <v>0</v>
      </c>
      <c r="AQ296" s="642">
        <v>0</v>
      </c>
      <c r="AR296" s="642">
        <v>0</v>
      </c>
      <c r="AS296" s="642">
        <v>0</v>
      </c>
      <c r="AT296" s="642">
        <v>0</v>
      </c>
      <c r="AU296" s="642">
        <v>0</v>
      </c>
      <c r="AV296" s="642">
        <v>0</v>
      </c>
      <c r="AW296" s="643">
        <v>0</v>
      </c>
      <c r="AX296" s="643">
        <v>0</v>
      </c>
      <c r="AY296" s="642">
        <v>1</v>
      </c>
      <c r="AZ296" s="642">
        <v>7</v>
      </c>
      <c r="BA296" s="642">
        <v>0</v>
      </c>
      <c r="BB296" s="642">
        <v>0</v>
      </c>
      <c r="BC296" s="642">
        <v>0</v>
      </c>
      <c r="BD296" s="642">
        <v>0</v>
      </c>
      <c r="BE296" s="13">
        <f t="shared" si="146"/>
        <v>0</v>
      </c>
      <c r="BF296" s="13">
        <f t="shared" si="146"/>
        <v>0</v>
      </c>
      <c r="BG296" s="10">
        <f t="shared" si="147"/>
        <v>0</v>
      </c>
      <c r="BH296" s="13">
        <f t="shared" si="148"/>
        <v>1</v>
      </c>
      <c r="BI296" s="13">
        <f t="shared" si="148"/>
        <v>7</v>
      </c>
      <c r="BJ296" s="10">
        <f t="shared" si="149"/>
        <v>8</v>
      </c>
      <c r="BK296" s="44">
        <f t="shared" si="150"/>
        <v>1</v>
      </c>
      <c r="BL296" s="44">
        <f t="shared" si="150"/>
        <v>7</v>
      </c>
      <c r="BM296" s="11">
        <f t="shared" si="150"/>
        <v>8</v>
      </c>
      <c r="BN296" s="642">
        <v>0</v>
      </c>
      <c r="BO296" s="642">
        <v>0</v>
      </c>
      <c r="BP296" s="642">
        <v>0</v>
      </c>
      <c r="BQ296" s="642">
        <v>0</v>
      </c>
      <c r="BR296" s="642">
        <v>0</v>
      </c>
      <c r="BS296" s="642">
        <v>0</v>
      </c>
      <c r="BT296" s="642">
        <v>0</v>
      </c>
      <c r="BU296" s="642">
        <v>0</v>
      </c>
      <c r="BV296" s="644">
        <f t="shared" si="151"/>
        <v>0</v>
      </c>
      <c r="BW296" s="644">
        <f t="shared" si="151"/>
        <v>0</v>
      </c>
      <c r="BX296" s="44">
        <f t="shared" si="137"/>
        <v>0</v>
      </c>
      <c r="BY296" s="44">
        <f t="shared" si="137"/>
        <v>0</v>
      </c>
      <c r="BZ296" s="11">
        <f t="shared" si="138"/>
        <v>0</v>
      </c>
      <c r="CA296" s="14">
        <f t="shared" si="139"/>
        <v>0</v>
      </c>
      <c r="CB296" s="14">
        <f t="shared" si="139"/>
        <v>8</v>
      </c>
      <c r="CC296" s="13">
        <f t="shared" si="140"/>
        <v>0</v>
      </c>
      <c r="CD296" s="13">
        <f t="shared" si="140"/>
        <v>0</v>
      </c>
      <c r="CE296" s="13">
        <f t="shared" si="141"/>
        <v>0</v>
      </c>
      <c r="CF296" s="13">
        <f t="shared" si="141"/>
        <v>8</v>
      </c>
      <c r="CG296" s="289">
        <f t="shared" si="142"/>
        <v>8</v>
      </c>
      <c r="CJ296" s="1">
        <v>1</v>
      </c>
      <c r="CK296" s="6">
        <f t="shared" si="155"/>
        <v>4</v>
      </c>
      <c r="CL296" s="6">
        <v>1</v>
      </c>
      <c r="CM296" s="6">
        <v>0</v>
      </c>
      <c r="CN296" s="6">
        <f t="shared" si="156"/>
        <v>2</v>
      </c>
      <c r="CO296" s="6">
        <f t="shared" si="157"/>
        <v>7</v>
      </c>
    </row>
    <row r="297" spans="1:93" ht="15" x14ac:dyDescent="0.25">
      <c r="A297" s="1" t="s">
        <v>1652</v>
      </c>
      <c r="B297" s="6">
        <v>284</v>
      </c>
      <c r="C297" s="9">
        <v>284</v>
      </c>
      <c r="D297" s="641" t="s">
        <v>6</v>
      </c>
      <c r="E297" s="37" t="s">
        <v>32</v>
      </c>
      <c r="F297" s="645">
        <v>20319223</v>
      </c>
      <c r="G297" s="646" t="s">
        <v>552</v>
      </c>
      <c r="H297" s="9" t="s">
        <v>52</v>
      </c>
      <c r="I297" s="642">
        <v>0</v>
      </c>
      <c r="J297" s="642">
        <v>0</v>
      </c>
      <c r="K297" s="642">
        <v>0</v>
      </c>
      <c r="L297" s="642">
        <v>0</v>
      </c>
      <c r="M297" s="642">
        <v>0</v>
      </c>
      <c r="N297" s="642">
        <v>2</v>
      </c>
      <c r="O297" s="642">
        <v>0</v>
      </c>
      <c r="P297" s="642">
        <v>3</v>
      </c>
      <c r="Q297" s="14">
        <f t="shared" si="143"/>
        <v>0</v>
      </c>
      <c r="R297" s="14">
        <f t="shared" si="143"/>
        <v>5</v>
      </c>
      <c r="S297" s="10">
        <f t="shared" si="144"/>
        <v>5</v>
      </c>
      <c r="T297" s="642">
        <v>0</v>
      </c>
      <c r="U297" s="642">
        <v>0</v>
      </c>
      <c r="V297" s="642">
        <v>1</v>
      </c>
      <c r="W297" s="642">
        <v>0</v>
      </c>
      <c r="X297" s="642">
        <v>0</v>
      </c>
      <c r="Y297" s="642">
        <v>2</v>
      </c>
      <c r="Z297" s="623">
        <f t="shared" si="152"/>
        <v>1</v>
      </c>
      <c r="AA297" s="623">
        <f t="shared" si="152"/>
        <v>2</v>
      </c>
      <c r="AB297" s="10">
        <f t="shared" si="131"/>
        <v>3</v>
      </c>
      <c r="AC297" s="44">
        <f t="shared" si="145"/>
        <v>1</v>
      </c>
      <c r="AD297" s="44">
        <f t="shared" si="145"/>
        <v>7</v>
      </c>
      <c r="AE297" s="44">
        <f t="shared" si="132"/>
        <v>8</v>
      </c>
      <c r="AF297" s="12">
        <f t="shared" si="153"/>
        <v>0</v>
      </c>
      <c r="AG297" s="12">
        <f t="shared" si="154"/>
        <v>3</v>
      </c>
      <c r="AH297" s="10">
        <f t="shared" si="133"/>
        <v>3</v>
      </c>
      <c r="AI297" s="12">
        <f>VLOOKUP($F297,'Guru SertifikaSi'!$C$6:$G$675,'Guru SertifikaSi'!E$3,FALSE)</f>
        <v>1</v>
      </c>
      <c r="AJ297" s="12">
        <f>VLOOKUP($F297,'Guru SertifikaSi'!$C$6:$G$675,'Guru SertifikaSi'!F$3,FALSE)</f>
        <v>4</v>
      </c>
      <c r="AK297" s="10">
        <f t="shared" si="134"/>
        <v>5</v>
      </c>
      <c r="AL297" s="44">
        <f t="shared" si="135"/>
        <v>1</v>
      </c>
      <c r="AM297" s="44">
        <f t="shared" si="135"/>
        <v>7</v>
      </c>
      <c r="AN297" s="11">
        <f t="shared" si="136"/>
        <v>8</v>
      </c>
      <c r="AO297" s="642">
        <v>0</v>
      </c>
      <c r="AP297" s="642">
        <v>0</v>
      </c>
      <c r="AQ297" s="642">
        <v>0</v>
      </c>
      <c r="AR297" s="642">
        <v>0</v>
      </c>
      <c r="AS297" s="642">
        <v>0</v>
      </c>
      <c r="AT297" s="642">
        <v>0</v>
      </c>
      <c r="AU297" s="642">
        <v>0</v>
      </c>
      <c r="AV297" s="642">
        <v>0</v>
      </c>
      <c r="AW297" s="643">
        <v>0</v>
      </c>
      <c r="AX297" s="643">
        <v>0</v>
      </c>
      <c r="AY297" s="642">
        <v>1</v>
      </c>
      <c r="AZ297" s="642">
        <v>6</v>
      </c>
      <c r="BA297" s="642">
        <v>0</v>
      </c>
      <c r="BB297" s="642">
        <v>1</v>
      </c>
      <c r="BC297" s="642">
        <v>0</v>
      </c>
      <c r="BD297" s="642">
        <v>0</v>
      </c>
      <c r="BE297" s="13">
        <f t="shared" si="146"/>
        <v>0</v>
      </c>
      <c r="BF297" s="13">
        <f t="shared" si="146"/>
        <v>0</v>
      </c>
      <c r="BG297" s="10">
        <f t="shared" si="147"/>
        <v>0</v>
      </c>
      <c r="BH297" s="13">
        <f t="shared" si="148"/>
        <v>1</v>
      </c>
      <c r="BI297" s="13">
        <f t="shared" si="148"/>
        <v>7</v>
      </c>
      <c r="BJ297" s="10">
        <f t="shared" si="149"/>
        <v>8</v>
      </c>
      <c r="BK297" s="44">
        <f t="shared" si="150"/>
        <v>1</v>
      </c>
      <c r="BL297" s="44">
        <f t="shared" si="150"/>
        <v>7</v>
      </c>
      <c r="BM297" s="11">
        <f t="shared" si="150"/>
        <v>8</v>
      </c>
      <c r="BN297" s="642">
        <v>0</v>
      </c>
      <c r="BO297" s="642">
        <v>0</v>
      </c>
      <c r="BP297" s="642">
        <v>0</v>
      </c>
      <c r="BQ297" s="642">
        <v>0</v>
      </c>
      <c r="BR297" s="642">
        <v>0</v>
      </c>
      <c r="BS297" s="642">
        <v>0</v>
      </c>
      <c r="BT297" s="642">
        <v>0</v>
      </c>
      <c r="BU297" s="642">
        <v>0</v>
      </c>
      <c r="BV297" s="644">
        <f t="shared" si="151"/>
        <v>0</v>
      </c>
      <c r="BW297" s="644">
        <f t="shared" si="151"/>
        <v>0</v>
      </c>
      <c r="BX297" s="44">
        <f t="shared" si="137"/>
        <v>0</v>
      </c>
      <c r="BY297" s="44">
        <f t="shared" si="137"/>
        <v>0</v>
      </c>
      <c r="BZ297" s="11">
        <f t="shared" si="138"/>
        <v>0</v>
      </c>
      <c r="CA297" s="14">
        <f t="shared" si="139"/>
        <v>1</v>
      </c>
      <c r="CB297" s="14">
        <f t="shared" si="139"/>
        <v>7</v>
      </c>
      <c r="CC297" s="13">
        <f t="shared" si="140"/>
        <v>0</v>
      </c>
      <c r="CD297" s="13">
        <f t="shared" si="140"/>
        <v>0</v>
      </c>
      <c r="CE297" s="13">
        <f t="shared" si="141"/>
        <v>1</v>
      </c>
      <c r="CF297" s="13">
        <f t="shared" si="141"/>
        <v>7</v>
      </c>
      <c r="CG297" s="289">
        <f t="shared" si="142"/>
        <v>8</v>
      </c>
      <c r="CJ297" s="1">
        <v>1</v>
      </c>
      <c r="CK297" s="6">
        <f t="shared" si="155"/>
        <v>4</v>
      </c>
      <c r="CL297" s="6">
        <v>0</v>
      </c>
      <c r="CM297" s="6">
        <v>1</v>
      </c>
      <c r="CN297" s="6">
        <f t="shared" si="156"/>
        <v>1</v>
      </c>
      <c r="CO297" s="6">
        <f t="shared" si="157"/>
        <v>7</v>
      </c>
    </row>
    <row r="298" spans="1:93" ht="15" x14ac:dyDescent="0.25">
      <c r="A298" s="1" t="s">
        <v>1653</v>
      </c>
      <c r="B298" s="6">
        <v>285</v>
      </c>
      <c r="C298" s="9">
        <v>285</v>
      </c>
      <c r="D298" s="641" t="s">
        <v>6</v>
      </c>
      <c r="E298" s="37" t="s">
        <v>32</v>
      </c>
      <c r="F298" s="645">
        <v>20340316</v>
      </c>
      <c r="G298" s="646" t="s">
        <v>553</v>
      </c>
      <c r="H298" s="9" t="s">
        <v>52</v>
      </c>
      <c r="I298" s="642">
        <v>0</v>
      </c>
      <c r="J298" s="642">
        <v>0</v>
      </c>
      <c r="K298" s="642">
        <v>0</v>
      </c>
      <c r="L298" s="642">
        <v>0</v>
      </c>
      <c r="M298" s="642">
        <v>1</v>
      </c>
      <c r="N298" s="642">
        <v>1</v>
      </c>
      <c r="O298" s="642">
        <v>0</v>
      </c>
      <c r="P298" s="642">
        <v>5</v>
      </c>
      <c r="Q298" s="14">
        <f t="shared" si="143"/>
        <v>1</v>
      </c>
      <c r="R298" s="14">
        <f t="shared" si="143"/>
        <v>6</v>
      </c>
      <c r="S298" s="10">
        <f t="shared" si="144"/>
        <v>7</v>
      </c>
      <c r="T298" s="642">
        <v>0</v>
      </c>
      <c r="U298" s="642">
        <v>0</v>
      </c>
      <c r="V298" s="642">
        <v>0</v>
      </c>
      <c r="W298" s="642">
        <v>2</v>
      </c>
      <c r="X298" s="642">
        <v>0</v>
      </c>
      <c r="Y298" s="642">
        <v>0</v>
      </c>
      <c r="Z298" s="623">
        <f t="shared" si="152"/>
        <v>0</v>
      </c>
      <c r="AA298" s="623">
        <f t="shared" si="152"/>
        <v>2</v>
      </c>
      <c r="AB298" s="10">
        <f t="shared" si="131"/>
        <v>2</v>
      </c>
      <c r="AC298" s="44">
        <f t="shared" si="145"/>
        <v>1</v>
      </c>
      <c r="AD298" s="44">
        <f t="shared" si="145"/>
        <v>8</v>
      </c>
      <c r="AE298" s="44">
        <f t="shared" si="132"/>
        <v>9</v>
      </c>
      <c r="AF298" s="12">
        <f t="shared" si="153"/>
        <v>0</v>
      </c>
      <c r="AG298" s="12">
        <f t="shared" si="154"/>
        <v>3</v>
      </c>
      <c r="AH298" s="10">
        <f t="shared" si="133"/>
        <v>3</v>
      </c>
      <c r="AI298" s="12">
        <f>VLOOKUP($F298,'Guru SertifikaSi'!$C$6:$G$675,'Guru SertifikaSi'!E$3,FALSE)</f>
        <v>2</v>
      </c>
      <c r="AJ298" s="12">
        <f>VLOOKUP($F298,'Guru SertifikaSi'!$C$6:$G$675,'Guru SertifikaSi'!F$3,FALSE)</f>
        <v>4</v>
      </c>
      <c r="AK298" s="10">
        <f t="shared" si="134"/>
        <v>6</v>
      </c>
      <c r="AL298" s="44">
        <f t="shared" si="135"/>
        <v>2</v>
      </c>
      <c r="AM298" s="44">
        <f t="shared" si="135"/>
        <v>7</v>
      </c>
      <c r="AN298" s="11">
        <f t="shared" si="136"/>
        <v>9</v>
      </c>
      <c r="AO298" s="642">
        <v>0</v>
      </c>
      <c r="AP298" s="642">
        <v>0</v>
      </c>
      <c r="AQ298" s="642">
        <v>0</v>
      </c>
      <c r="AR298" s="642">
        <v>0</v>
      </c>
      <c r="AS298" s="642">
        <v>0</v>
      </c>
      <c r="AT298" s="642">
        <v>0</v>
      </c>
      <c r="AU298" s="642">
        <v>0</v>
      </c>
      <c r="AV298" s="642">
        <v>0</v>
      </c>
      <c r="AW298" s="643">
        <v>0</v>
      </c>
      <c r="AX298" s="643">
        <v>0</v>
      </c>
      <c r="AY298" s="642">
        <v>2</v>
      </c>
      <c r="AZ298" s="642">
        <v>7</v>
      </c>
      <c r="BA298" s="642">
        <v>0</v>
      </c>
      <c r="BB298" s="642">
        <v>0</v>
      </c>
      <c r="BC298" s="642">
        <v>0</v>
      </c>
      <c r="BD298" s="642">
        <v>0</v>
      </c>
      <c r="BE298" s="13">
        <f t="shared" si="146"/>
        <v>0</v>
      </c>
      <c r="BF298" s="13">
        <f t="shared" si="146"/>
        <v>0</v>
      </c>
      <c r="BG298" s="10">
        <f t="shared" si="147"/>
        <v>0</v>
      </c>
      <c r="BH298" s="13">
        <f t="shared" si="148"/>
        <v>2</v>
      </c>
      <c r="BI298" s="13">
        <f t="shared" si="148"/>
        <v>7</v>
      </c>
      <c r="BJ298" s="10">
        <f t="shared" si="149"/>
        <v>9</v>
      </c>
      <c r="BK298" s="44">
        <f t="shared" si="150"/>
        <v>2</v>
      </c>
      <c r="BL298" s="44">
        <f t="shared" si="150"/>
        <v>7</v>
      </c>
      <c r="BM298" s="11">
        <f t="shared" si="150"/>
        <v>9</v>
      </c>
      <c r="BN298" s="642">
        <v>0</v>
      </c>
      <c r="BO298" s="642">
        <v>0</v>
      </c>
      <c r="BP298" s="642">
        <v>0</v>
      </c>
      <c r="BQ298" s="642">
        <v>0</v>
      </c>
      <c r="BR298" s="642">
        <v>0</v>
      </c>
      <c r="BS298" s="642">
        <v>0</v>
      </c>
      <c r="BT298" s="642">
        <v>0</v>
      </c>
      <c r="BU298" s="642">
        <v>0</v>
      </c>
      <c r="BV298" s="644">
        <f t="shared" si="151"/>
        <v>0</v>
      </c>
      <c r="BW298" s="644">
        <f t="shared" si="151"/>
        <v>0</v>
      </c>
      <c r="BX298" s="44">
        <f t="shared" si="137"/>
        <v>0</v>
      </c>
      <c r="BY298" s="44">
        <f t="shared" si="137"/>
        <v>0</v>
      </c>
      <c r="BZ298" s="11">
        <f t="shared" si="138"/>
        <v>0</v>
      </c>
      <c r="CA298" s="14">
        <f t="shared" si="139"/>
        <v>1</v>
      </c>
      <c r="CB298" s="14">
        <f t="shared" si="139"/>
        <v>8</v>
      </c>
      <c r="CC298" s="13">
        <f t="shared" si="140"/>
        <v>0</v>
      </c>
      <c r="CD298" s="13">
        <f t="shared" si="140"/>
        <v>0</v>
      </c>
      <c r="CE298" s="13">
        <f t="shared" si="141"/>
        <v>1</v>
      </c>
      <c r="CF298" s="13">
        <f t="shared" si="141"/>
        <v>8</v>
      </c>
      <c r="CG298" s="289">
        <f t="shared" si="142"/>
        <v>9</v>
      </c>
      <c r="CJ298" s="1">
        <v>1</v>
      </c>
      <c r="CK298" s="6">
        <f t="shared" si="155"/>
        <v>6</v>
      </c>
      <c r="CL298" s="6">
        <v>1</v>
      </c>
      <c r="CM298" s="6">
        <v>0</v>
      </c>
      <c r="CN298" s="6">
        <f t="shared" si="156"/>
        <v>3</v>
      </c>
      <c r="CO298" s="6">
        <f t="shared" si="157"/>
        <v>7</v>
      </c>
    </row>
    <row r="299" spans="1:93" ht="15" x14ac:dyDescent="0.25">
      <c r="A299" s="1" t="s">
        <v>1654</v>
      </c>
      <c r="B299" s="6">
        <v>286</v>
      </c>
      <c r="C299" s="9">
        <v>286</v>
      </c>
      <c r="D299" s="641" t="s">
        <v>6</v>
      </c>
      <c r="E299" s="37" t="s">
        <v>32</v>
      </c>
      <c r="F299" s="645">
        <v>20340317</v>
      </c>
      <c r="G299" s="646" t="s">
        <v>554</v>
      </c>
      <c r="H299" s="9" t="s">
        <v>52</v>
      </c>
      <c r="I299" s="642">
        <v>0</v>
      </c>
      <c r="J299" s="642">
        <v>0</v>
      </c>
      <c r="K299" s="642">
        <v>0</v>
      </c>
      <c r="L299" s="642">
        <v>0</v>
      </c>
      <c r="M299" s="642">
        <v>2</v>
      </c>
      <c r="N299" s="642">
        <v>0</v>
      </c>
      <c r="O299" s="642">
        <v>2</v>
      </c>
      <c r="P299" s="642">
        <v>3</v>
      </c>
      <c r="Q299" s="14">
        <f t="shared" si="143"/>
        <v>4</v>
      </c>
      <c r="R299" s="14">
        <f t="shared" si="143"/>
        <v>3</v>
      </c>
      <c r="S299" s="10">
        <f t="shared" si="144"/>
        <v>7</v>
      </c>
      <c r="T299" s="642">
        <v>0</v>
      </c>
      <c r="U299" s="642">
        <v>0</v>
      </c>
      <c r="V299" s="642">
        <v>0</v>
      </c>
      <c r="W299" s="642">
        <v>0</v>
      </c>
      <c r="X299" s="642">
        <v>0</v>
      </c>
      <c r="Y299" s="642">
        <v>3</v>
      </c>
      <c r="Z299" s="623">
        <f t="shared" si="152"/>
        <v>0</v>
      </c>
      <c r="AA299" s="623">
        <f t="shared" si="152"/>
        <v>3</v>
      </c>
      <c r="AB299" s="10">
        <f t="shared" si="131"/>
        <v>3</v>
      </c>
      <c r="AC299" s="44">
        <f t="shared" si="145"/>
        <v>4</v>
      </c>
      <c r="AD299" s="44">
        <f t="shared" si="145"/>
        <v>6</v>
      </c>
      <c r="AE299" s="44">
        <f t="shared" si="132"/>
        <v>10</v>
      </c>
      <c r="AF299" s="12">
        <f t="shared" si="153"/>
        <v>1</v>
      </c>
      <c r="AG299" s="12">
        <f t="shared" si="154"/>
        <v>4</v>
      </c>
      <c r="AH299" s="10">
        <f t="shared" si="133"/>
        <v>5</v>
      </c>
      <c r="AI299" s="12">
        <f>VLOOKUP($F299,'Guru SertifikaSi'!$C$6:$G$675,'Guru SertifikaSi'!E$3,FALSE)</f>
        <v>3</v>
      </c>
      <c r="AJ299" s="12">
        <f>VLOOKUP($F299,'Guru SertifikaSi'!$C$6:$G$675,'Guru SertifikaSi'!F$3,FALSE)</f>
        <v>2</v>
      </c>
      <c r="AK299" s="10">
        <f t="shared" si="134"/>
        <v>5</v>
      </c>
      <c r="AL299" s="44">
        <f t="shared" si="135"/>
        <v>4</v>
      </c>
      <c r="AM299" s="44">
        <f t="shared" si="135"/>
        <v>6</v>
      </c>
      <c r="AN299" s="11">
        <f t="shared" si="136"/>
        <v>10</v>
      </c>
      <c r="AO299" s="642">
        <v>0</v>
      </c>
      <c r="AP299" s="642">
        <v>0</v>
      </c>
      <c r="AQ299" s="642">
        <v>0</v>
      </c>
      <c r="AR299" s="642">
        <v>0</v>
      </c>
      <c r="AS299" s="642">
        <v>0</v>
      </c>
      <c r="AT299" s="642">
        <v>0</v>
      </c>
      <c r="AU299" s="642">
        <v>0</v>
      </c>
      <c r="AV299" s="642">
        <v>0</v>
      </c>
      <c r="AW299" s="643">
        <v>0</v>
      </c>
      <c r="AX299" s="643">
        <v>0</v>
      </c>
      <c r="AY299" s="642">
        <v>2</v>
      </c>
      <c r="AZ299" s="642">
        <v>6</v>
      </c>
      <c r="BA299" s="642">
        <v>2</v>
      </c>
      <c r="BB299" s="642">
        <v>0</v>
      </c>
      <c r="BC299" s="642">
        <v>0</v>
      </c>
      <c r="BD299" s="642">
        <v>0</v>
      </c>
      <c r="BE299" s="13">
        <f t="shared" si="146"/>
        <v>0</v>
      </c>
      <c r="BF299" s="13">
        <f t="shared" si="146"/>
        <v>0</v>
      </c>
      <c r="BG299" s="10">
        <f t="shared" si="147"/>
        <v>0</v>
      </c>
      <c r="BH299" s="13">
        <f t="shared" si="148"/>
        <v>4</v>
      </c>
      <c r="BI299" s="13">
        <f t="shared" si="148"/>
        <v>6</v>
      </c>
      <c r="BJ299" s="10">
        <f t="shared" si="149"/>
        <v>10</v>
      </c>
      <c r="BK299" s="44">
        <f t="shared" si="150"/>
        <v>4</v>
      </c>
      <c r="BL299" s="44">
        <f t="shared" si="150"/>
        <v>6</v>
      </c>
      <c r="BM299" s="11">
        <f t="shared" si="150"/>
        <v>10</v>
      </c>
      <c r="BN299" s="642">
        <v>0</v>
      </c>
      <c r="BO299" s="642">
        <v>0</v>
      </c>
      <c r="BP299" s="642">
        <v>0</v>
      </c>
      <c r="BQ299" s="642">
        <v>0</v>
      </c>
      <c r="BR299" s="642">
        <v>0</v>
      </c>
      <c r="BS299" s="642">
        <v>0</v>
      </c>
      <c r="BT299" s="642">
        <v>0</v>
      </c>
      <c r="BU299" s="642">
        <v>0</v>
      </c>
      <c r="BV299" s="644">
        <f t="shared" si="151"/>
        <v>0</v>
      </c>
      <c r="BW299" s="644">
        <f t="shared" si="151"/>
        <v>0</v>
      </c>
      <c r="BX299" s="44">
        <f t="shared" si="137"/>
        <v>0</v>
      </c>
      <c r="BY299" s="44">
        <f t="shared" si="137"/>
        <v>0</v>
      </c>
      <c r="BZ299" s="11">
        <f t="shared" si="138"/>
        <v>0</v>
      </c>
      <c r="CA299" s="14">
        <f t="shared" si="139"/>
        <v>4</v>
      </c>
      <c r="CB299" s="14">
        <f t="shared" si="139"/>
        <v>6</v>
      </c>
      <c r="CC299" s="13">
        <f t="shared" si="140"/>
        <v>0</v>
      </c>
      <c r="CD299" s="13">
        <f t="shared" si="140"/>
        <v>0</v>
      </c>
      <c r="CE299" s="13">
        <f t="shared" si="141"/>
        <v>4</v>
      </c>
      <c r="CF299" s="13">
        <f t="shared" si="141"/>
        <v>6</v>
      </c>
      <c r="CG299" s="289">
        <f t="shared" si="142"/>
        <v>10</v>
      </c>
      <c r="CJ299" s="1">
        <v>1</v>
      </c>
      <c r="CK299" s="6">
        <f t="shared" si="155"/>
        <v>4</v>
      </c>
      <c r="CL299" s="6">
        <v>0</v>
      </c>
      <c r="CM299" s="6">
        <v>1</v>
      </c>
      <c r="CN299" s="6">
        <f t="shared" si="156"/>
        <v>2</v>
      </c>
      <c r="CO299" s="6">
        <f t="shared" si="157"/>
        <v>7</v>
      </c>
    </row>
    <row r="300" spans="1:93" ht="15" x14ac:dyDescent="0.25">
      <c r="A300" s="1" t="s">
        <v>1655</v>
      </c>
      <c r="B300" s="6">
        <v>287</v>
      </c>
      <c r="C300" s="9">
        <v>287</v>
      </c>
      <c r="D300" s="641" t="s">
        <v>6</v>
      </c>
      <c r="E300" s="37" t="s">
        <v>32</v>
      </c>
      <c r="F300" s="645">
        <v>20319244</v>
      </c>
      <c r="G300" s="646" t="s">
        <v>555</v>
      </c>
      <c r="H300" s="9" t="s">
        <v>52</v>
      </c>
      <c r="I300" s="642">
        <v>0</v>
      </c>
      <c r="J300" s="642">
        <v>0</v>
      </c>
      <c r="K300" s="642">
        <v>0</v>
      </c>
      <c r="L300" s="642">
        <v>0</v>
      </c>
      <c r="M300" s="642">
        <v>0</v>
      </c>
      <c r="N300" s="642">
        <v>1</v>
      </c>
      <c r="O300" s="642">
        <v>1</v>
      </c>
      <c r="P300" s="642">
        <v>3</v>
      </c>
      <c r="Q300" s="14">
        <f t="shared" si="143"/>
        <v>1</v>
      </c>
      <c r="R300" s="14">
        <f t="shared" si="143"/>
        <v>4</v>
      </c>
      <c r="S300" s="10">
        <f t="shared" si="144"/>
        <v>5</v>
      </c>
      <c r="T300" s="642">
        <v>0</v>
      </c>
      <c r="U300" s="642">
        <v>0</v>
      </c>
      <c r="V300" s="642">
        <v>0</v>
      </c>
      <c r="W300" s="642">
        <v>0</v>
      </c>
      <c r="X300" s="642">
        <v>1</v>
      </c>
      <c r="Y300" s="642">
        <v>1</v>
      </c>
      <c r="Z300" s="623">
        <f t="shared" si="152"/>
        <v>1</v>
      </c>
      <c r="AA300" s="623">
        <f t="shared" si="152"/>
        <v>1</v>
      </c>
      <c r="AB300" s="10">
        <f t="shared" si="131"/>
        <v>2</v>
      </c>
      <c r="AC300" s="44">
        <f t="shared" si="145"/>
        <v>2</v>
      </c>
      <c r="AD300" s="44">
        <f t="shared" si="145"/>
        <v>5</v>
      </c>
      <c r="AE300" s="44">
        <f t="shared" si="132"/>
        <v>7</v>
      </c>
      <c r="AF300" s="12">
        <f t="shared" si="153"/>
        <v>0</v>
      </c>
      <c r="AG300" s="12">
        <f t="shared" si="154"/>
        <v>3</v>
      </c>
      <c r="AH300" s="10">
        <f t="shared" si="133"/>
        <v>3</v>
      </c>
      <c r="AI300" s="12">
        <f>VLOOKUP($F300,'Guru SertifikaSi'!$C$6:$G$675,'Guru SertifikaSi'!E$3,FALSE)</f>
        <v>2</v>
      </c>
      <c r="AJ300" s="12">
        <f>VLOOKUP($F300,'Guru SertifikaSi'!$C$6:$G$675,'Guru SertifikaSi'!F$3,FALSE)</f>
        <v>2</v>
      </c>
      <c r="AK300" s="10">
        <f t="shared" si="134"/>
        <v>4</v>
      </c>
      <c r="AL300" s="44">
        <f t="shared" si="135"/>
        <v>2</v>
      </c>
      <c r="AM300" s="44">
        <f t="shared" si="135"/>
        <v>5</v>
      </c>
      <c r="AN300" s="11">
        <f t="shared" si="136"/>
        <v>7</v>
      </c>
      <c r="AO300" s="642">
        <v>0</v>
      </c>
      <c r="AP300" s="642">
        <v>0</v>
      </c>
      <c r="AQ300" s="642">
        <v>0</v>
      </c>
      <c r="AR300" s="642">
        <v>0</v>
      </c>
      <c r="AS300" s="642">
        <v>0</v>
      </c>
      <c r="AT300" s="642">
        <v>0</v>
      </c>
      <c r="AU300" s="642">
        <v>0</v>
      </c>
      <c r="AV300" s="642">
        <v>0</v>
      </c>
      <c r="AW300" s="643">
        <v>0</v>
      </c>
      <c r="AX300" s="643">
        <v>0</v>
      </c>
      <c r="AY300" s="642">
        <v>2</v>
      </c>
      <c r="AZ300" s="642">
        <v>4</v>
      </c>
      <c r="BA300" s="642">
        <v>0</v>
      </c>
      <c r="BB300" s="642">
        <v>1</v>
      </c>
      <c r="BC300" s="642">
        <v>0</v>
      </c>
      <c r="BD300" s="642">
        <v>0</v>
      </c>
      <c r="BE300" s="13">
        <f t="shared" si="146"/>
        <v>0</v>
      </c>
      <c r="BF300" s="13">
        <f t="shared" si="146"/>
        <v>0</v>
      </c>
      <c r="BG300" s="10">
        <f t="shared" si="147"/>
        <v>0</v>
      </c>
      <c r="BH300" s="13">
        <f t="shared" si="148"/>
        <v>2</v>
      </c>
      <c r="BI300" s="13">
        <f t="shared" si="148"/>
        <v>5</v>
      </c>
      <c r="BJ300" s="10">
        <f t="shared" si="149"/>
        <v>7</v>
      </c>
      <c r="BK300" s="44">
        <f t="shared" si="150"/>
        <v>2</v>
      </c>
      <c r="BL300" s="44">
        <f t="shared" si="150"/>
        <v>5</v>
      </c>
      <c r="BM300" s="11">
        <f t="shared" si="150"/>
        <v>7</v>
      </c>
      <c r="BN300" s="642">
        <v>0</v>
      </c>
      <c r="BO300" s="642">
        <v>0</v>
      </c>
      <c r="BP300" s="642">
        <v>0</v>
      </c>
      <c r="BQ300" s="642">
        <v>0</v>
      </c>
      <c r="BR300" s="642">
        <v>0</v>
      </c>
      <c r="BS300" s="642">
        <v>0</v>
      </c>
      <c r="BT300" s="642">
        <v>0</v>
      </c>
      <c r="BU300" s="642">
        <v>0</v>
      </c>
      <c r="BV300" s="644">
        <f t="shared" si="151"/>
        <v>0</v>
      </c>
      <c r="BW300" s="644">
        <f t="shared" si="151"/>
        <v>0</v>
      </c>
      <c r="BX300" s="44">
        <f t="shared" si="137"/>
        <v>0</v>
      </c>
      <c r="BY300" s="44">
        <f t="shared" si="137"/>
        <v>0</v>
      </c>
      <c r="BZ300" s="11">
        <f t="shared" si="138"/>
        <v>0</v>
      </c>
      <c r="CA300" s="14">
        <f t="shared" si="139"/>
        <v>2</v>
      </c>
      <c r="CB300" s="14">
        <f t="shared" si="139"/>
        <v>5</v>
      </c>
      <c r="CC300" s="13">
        <f t="shared" si="140"/>
        <v>0</v>
      </c>
      <c r="CD300" s="13">
        <f t="shared" si="140"/>
        <v>0</v>
      </c>
      <c r="CE300" s="13">
        <f t="shared" si="141"/>
        <v>2</v>
      </c>
      <c r="CF300" s="13">
        <f t="shared" si="141"/>
        <v>5</v>
      </c>
      <c r="CG300" s="289">
        <f t="shared" si="142"/>
        <v>7</v>
      </c>
      <c r="CJ300" s="1">
        <v>1</v>
      </c>
      <c r="CK300" s="6">
        <f t="shared" si="155"/>
        <v>4</v>
      </c>
      <c r="CL300" s="6">
        <v>0</v>
      </c>
      <c r="CM300" s="6">
        <v>1</v>
      </c>
      <c r="CN300" s="6">
        <f t="shared" si="156"/>
        <v>2</v>
      </c>
      <c r="CO300" s="6">
        <f t="shared" si="157"/>
        <v>5</v>
      </c>
    </row>
    <row r="301" spans="1:93" ht="15" x14ac:dyDescent="0.25">
      <c r="A301" s="1" t="s">
        <v>1656</v>
      </c>
      <c r="B301" s="6">
        <v>288</v>
      </c>
      <c r="C301" s="9">
        <v>288</v>
      </c>
      <c r="D301" s="641" t="s">
        <v>6</v>
      </c>
      <c r="E301" s="37" t="s">
        <v>32</v>
      </c>
      <c r="F301" s="645">
        <v>20319057</v>
      </c>
      <c r="G301" s="646" t="s">
        <v>556</v>
      </c>
      <c r="H301" s="9" t="s">
        <v>52</v>
      </c>
      <c r="I301" s="642">
        <v>0</v>
      </c>
      <c r="J301" s="642">
        <v>0</v>
      </c>
      <c r="K301" s="642">
        <v>0</v>
      </c>
      <c r="L301" s="642">
        <v>0</v>
      </c>
      <c r="M301" s="642">
        <v>0</v>
      </c>
      <c r="N301" s="642">
        <v>0</v>
      </c>
      <c r="O301" s="642">
        <v>0</v>
      </c>
      <c r="P301" s="642">
        <v>4</v>
      </c>
      <c r="Q301" s="14">
        <f t="shared" si="143"/>
        <v>0</v>
      </c>
      <c r="R301" s="14">
        <f t="shared" si="143"/>
        <v>4</v>
      </c>
      <c r="S301" s="10">
        <f t="shared" si="144"/>
        <v>4</v>
      </c>
      <c r="T301" s="642">
        <v>0</v>
      </c>
      <c r="U301" s="642">
        <v>0</v>
      </c>
      <c r="V301" s="642">
        <v>0</v>
      </c>
      <c r="W301" s="642">
        <v>1</v>
      </c>
      <c r="X301" s="642">
        <v>2</v>
      </c>
      <c r="Y301" s="642">
        <v>1</v>
      </c>
      <c r="Z301" s="623">
        <f t="shared" si="152"/>
        <v>2</v>
      </c>
      <c r="AA301" s="623">
        <f t="shared" si="152"/>
        <v>2</v>
      </c>
      <c r="AB301" s="10">
        <f t="shared" si="131"/>
        <v>4</v>
      </c>
      <c r="AC301" s="44">
        <f t="shared" si="145"/>
        <v>2</v>
      </c>
      <c r="AD301" s="44">
        <f t="shared" si="145"/>
        <v>6</v>
      </c>
      <c r="AE301" s="44">
        <f t="shared" si="132"/>
        <v>8</v>
      </c>
      <c r="AF301" s="12">
        <f t="shared" si="153"/>
        <v>1</v>
      </c>
      <c r="AG301" s="12">
        <f t="shared" si="154"/>
        <v>3</v>
      </c>
      <c r="AH301" s="10">
        <f t="shared" si="133"/>
        <v>4</v>
      </c>
      <c r="AI301" s="12">
        <f>VLOOKUP($F301,'Guru SertifikaSi'!$C$6:$G$675,'Guru SertifikaSi'!E$3,FALSE)</f>
        <v>1</v>
      </c>
      <c r="AJ301" s="12">
        <f>VLOOKUP($F301,'Guru SertifikaSi'!$C$6:$G$675,'Guru SertifikaSi'!F$3,FALSE)</f>
        <v>3</v>
      </c>
      <c r="AK301" s="10">
        <f t="shared" si="134"/>
        <v>4</v>
      </c>
      <c r="AL301" s="44">
        <f t="shared" si="135"/>
        <v>2</v>
      </c>
      <c r="AM301" s="44">
        <f t="shared" si="135"/>
        <v>6</v>
      </c>
      <c r="AN301" s="11">
        <f t="shared" si="136"/>
        <v>8</v>
      </c>
      <c r="AO301" s="642">
        <v>0</v>
      </c>
      <c r="AP301" s="642">
        <v>0</v>
      </c>
      <c r="AQ301" s="642">
        <v>0</v>
      </c>
      <c r="AR301" s="642">
        <v>0</v>
      </c>
      <c r="AS301" s="642">
        <v>0</v>
      </c>
      <c r="AT301" s="642">
        <v>0</v>
      </c>
      <c r="AU301" s="642">
        <v>0</v>
      </c>
      <c r="AV301" s="642">
        <v>0</v>
      </c>
      <c r="AW301" s="643">
        <v>0</v>
      </c>
      <c r="AX301" s="643">
        <v>0</v>
      </c>
      <c r="AY301" s="642">
        <v>2</v>
      </c>
      <c r="AZ301" s="642">
        <v>6</v>
      </c>
      <c r="BA301" s="642">
        <v>0</v>
      </c>
      <c r="BB301" s="642">
        <v>0</v>
      </c>
      <c r="BC301" s="642">
        <v>0</v>
      </c>
      <c r="BD301" s="642">
        <v>0</v>
      </c>
      <c r="BE301" s="13">
        <f t="shared" si="146"/>
        <v>0</v>
      </c>
      <c r="BF301" s="13">
        <f t="shared" si="146"/>
        <v>0</v>
      </c>
      <c r="BG301" s="10">
        <f t="shared" si="147"/>
        <v>0</v>
      </c>
      <c r="BH301" s="13">
        <f t="shared" si="148"/>
        <v>2</v>
      </c>
      <c r="BI301" s="13">
        <f t="shared" si="148"/>
        <v>6</v>
      </c>
      <c r="BJ301" s="10">
        <f t="shared" si="149"/>
        <v>8</v>
      </c>
      <c r="BK301" s="44">
        <f t="shared" si="150"/>
        <v>2</v>
      </c>
      <c r="BL301" s="44">
        <f t="shared" si="150"/>
        <v>6</v>
      </c>
      <c r="BM301" s="11">
        <f t="shared" si="150"/>
        <v>8</v>
      </c>
      <c r="BN301" s="642">
        <v>0</v>
      </c>
      <c r="BO301" s="642">
        <v>0</v>
      </c>
      <c r="BP301" s="642">
        <v>0</v>
      </c>
      <c r="BQ301" s="642">
        <v>0</v>
      </c>
      <c r="BR301" s="642">
        <v>0</v>
      </c>
      <c r="BS301" s="642">
        <v>0</v>
      </c>
      <c r="BT301" s="642">
        <v>0</v>
      </c>
      <c r="BU301" s="642">
        <v>0</v>
      </c>
      <c r="BV301" s="644">
        <f t="shared" si="151"/>
        <v>0</v>
      </c>
      <c r="BW301" s="644">
        <f t="shared" si="151"/>
        <v>0</v>
      </c>
      <c r="BX301" s="44">
        <f t="shared" si="137"/>
        <v>0</v>
      </c>
      <c r="BY301" s="44">
        <f t="shared" si="137"/>
        <v>0</v>
      </c>
      <c r="BZ301" s="11">
        <f t="shared" si="138"/>
        <v>0</v>
      </c>
      <c r="CA301" s="14">
        <f t="shared" si="139"/>
        <v>2</v>
      </c>
      <c r="CB301" s="14">
        <f t="shared" si="139"/>
        <v>6</v>
      </c>
      <c r="CC301" s="13">
        <f t="shared" si="140"/>
        <v>0</v>
      </c>
      <c r="CD301" s="13">
        <f t="shared" si="140"/>
        <v>0</v>
      </c>
      <c r="CE301" s="13">
        <f t="shared" si="141"/>
        <v>2</v>
      </c>
      <c r="CF301" s="13">
        <f t="shared" si="141"/>
        <v>6</v>
      </c>
      <c r="CG301" s="289">
        <f t="shared" si="142"/>
        <v>8</v>
      </c>
      <c r="CJ301" s="1">
        <v>1</v>
      </c>
      <c r="CK301" s="6">
        <f t="shared" si="155"/>
        <v>5</v>
      </c>
      <c r="CL301" s="6">
        <v>0</v>
      </c>
      <c r="CM301" s="6">
        <v>1</v>
      </c>
      <c r="CN301" s="6">
        <f t="shared" si="156"/>
        <v>2</v>
      </c>
      <c r="CO301" s="6">
        <f t="shared" si="157"/>
        <v>7</v>
      </c>
    </row>
    <row r="302" spans="1:93" ht="15" x14ac:dyDescent="0.25">
      <c r="A302" s="1" t="s">
        <v>1657</v>
      </c>
      <c r="B302" s="6">
        <v>289</v>
      </c>
      <c r="C302" s="9">
        <v>289</v>
      </c>
      <c r="D302" s="641" t="s">
        <v>6</v>
      </c>
      <c r="E302" s="37" t="s">
        <v>32</v>
      </c>
      <c r="F302" s="645">
        <v>20319073</v>
      </c>
      <c r="G302" s="646" t="s">
        <v>557</v>
      </c>
      <c r="H302" s="9" t="s">
        <v>52</v>
      </c>
      <c r="I302" s="642">
        <v>0</v>
      </c>
      <c r="J302" s="642">
        <v>0</v>
      </c>
      <c r="K302" s="642">
        <v>0</v>
      </c>
      <c r="L302" s="642">
        <v>0</v>
      </c>
      <c r="M302" s="642">
        <v>0</v>
      </c>
      <c r="N302" s="642">
        <v>0</v>
      </c>
      <c r="O302" s="642">
        <v>2</v>
      </c>
      <c r="P302" s="642">
        <v>3</v>
      </c>
      <c r="Q302" s="14">
        <f t="shared" si="143"/>
        <v>2</v>
      </c>
      <c r="R302" s="14">
        <f t="shared" si="143"/>
        <v>3</v>
      </c>
      <c r="S302" s="10">
        <f t="shared" si="144"/>
        <v>5</v>
      </c>
      <c r="T302" s="642">
        <v>0</v>
      </c>
      <c r="U302" s="642">
        <v>0</v>
      </c>
      <c r="V302" s="642">
        <v>0</v>
      </c>
      <c r="W302" s="642">
        <v>0</v>
      </c>
      <c r="X302" s="642">
        <v>1</v>
      </c>
      <c r="Y302" s="642">
        <v>0</v>
      </c>
      <c r="Z302" s="623">
        <f t="shared" si="152"/>
        <v>1</v>
      </c>
      <c r="AA302" s="623">
        <f t="shared" si="152"/>
        <v>0</v>
      </c>
      <c r="AB302" s="10">
        <f t="shared" si="131"/>
        <v>1</v>
      </c>
      <c r="AC302" s="44">
        <f t="shared" si="145"/>
        <v>3</v>
      </c>
      <c r="AD302" s="44">
        <f t="shared" si="145"/>
        <v>3</v>
      </c>
      <c r="AE302" s="44">
        <f t="shared" si="132"/>
        <v>6</v>
      </c>
      <c r="AF302" s="12">
        <f t="shared" si="153"/>
        <v>0</v>
      </c>
      <c r="AG302" s="12">
        <f t="shared" si="154"/>
        <v>1</v>
      </c>
      <c r="AH302" s="10">
        <f t="shared" si="133"/>
        <v>1</v>
      </c>
      <c r="AI302" s="12">
        <f>VLOOKUP($F302,'Guru SertifikaSi'!$C$6:$G$675,'Guru SertifikaSi'!E$3,FALSE)</f>
        <v>3</v>
      </c>
      <c r="AJ302" s="12">
        <f>VLOOKUP($F302,'Guru SertifikaSi'!$C$6:$G$675,'Guru SertifikaSi'!F$3,FALSE)</f>
        <v>2</v>
      </c>
      <c r="AK302" s="10">
        <f t="shared" si="134"/>
        <v>5</v>
      </c>
      <c r="AL302" s="44">
        <f t="shared" si="135"/>
        <v>3</v>
      </c>
      <c r="AM302" s="44">
        <f t="shared" si="135"/>
        <v>3</v>
      </c>
      <c r="AN302" s="11">
        <f t="shared" si="136"/>
        <v>6</v>
      </c>
      <c r="AO302" s="642">
        <v>0</v>
      </c>
      <c r="AP302" s="642">
        <v>0</v>
      </c>
      <c r="AQ302" s="642">
        <v>0</v>
      </c>
      <c r="AR302" s="642">
        <v>0</v>
      </c>
      <c r="AS302" s="642">
        <v>0</v>
      </c>
      <c r="AT302" s="642">
        <v>0</v>
      </c>
      <c r="AU302" s="642">
        <v>0</v>
      </c>
      <c r="AV302" s="642">
        <v>0</v>
      </c>
      <c r="AW302" s="643">
        <v>0</v>
      </c>
      <c r="AX302" s="643">
        <v>0</v>
      </c>
      <c r="AY302" s="642">
        <v>3</v>
      </c>
      <c r="AZ302" s="642">
        <v>3</v>
      </c>
      <c r="BA302" s="642">
        <v>0</v>
      </c>
      <c r="BB302" s="642">
        <v>0</v>
      </c>
      <c r="BC302" s="642">
        <v>0</v>
      </c>
      <c r="BD302" s="642">
        <v>0</v>
      </c>
      <c r="BE302" s="13">
        <f t="shared" si="146"/>
        <v>0</v>
      </c>
      <c r="BF302" s="13">
        <f t="shared" si="146"/>
        <v>0</v>
      </c>
      <c r="BG302" s="10">
        <f t="shared" si="147"/>
        <v>0</v>
      </c>
      <c r="BH302" s="13">
        <f t="shared" si="148"/>
        <v>3</v>
      </c>
      <c r="BI302" s="13">
        <f t="shared" si="148"/>
        <v>3</v>
      </c>
      <c r="BJ302" s="10">
        <f t="shared" si="149"/>
        <v>6</v>
      </c>
      <c r="BK302" s="44">
        <f t="shared" si="150"/>
        <v>3</v>
      </c>
      <c r="BL302" s="44">
        <f t="shared" si="150"/>
        <v>3</v>
      </c>
      <c r="BM302" s="11">
        <f t="shared" si="150"/>
        <v>6</v>
      </c>
      <c r="BN302" s="642">
        <v>0</v>
      </c>
      <c r="BO302" s="642">
        <v>0</v>
      </c>
      <c r="BP302" s="642">
        <v>0</v>
      </c>
      <c r="BQ302" s="642">
        <v>0</v>
      </c>
      <c r="BR302" s="642">
        <v>0</v>
      </c>
      <c r="BS302" s="642">
        <v>0</v>
      </c>
      <c r="BT302" s="642">
        <v>0</v>
      </c>
      <c r="BU302" s="642">
        <v>0</v>
      </c>
      <c r="BV302" s="644">
        <f t="shared" si="151"/>
        <v>0</v>
      </c>
      <c r="BW302" s="644">
        <f t="shared" si="151"/>
        <v>0</v>
      </c>
      <c r="BX302" s="44">
        <f t="shared" si="137"/>
        <v>0</v>
      </c>
      <c r="BY302" s="44">
        <f t="shared" si="137"/>
        <v>0</v>
      </c>
      <c r="BZ302" s="11">
        <f t="shared" si="138"/>
        <v>0</v>
      </c>
      <c r="CA302" s="14">
        <f t="shared" si="139"/>
        <v>3</v>
      </c>
      <c r="CB302" s="14">
        <f t="shared" si="139"/>
        <v>3</v>
      </c>
      <c r="CC302" s="13">
        <f t="shared" si="140"/>
        <v>0</v>
      </c>
      <c r="CD302" s="13">
        <f t="shared" si="140"/>
        <v>0</v>
      </c>
      <c r="CE302" s="13">
        <f t="shared" si="141"/>
        <v>3</v>
      </c>
      <c r="CF302" s="13">
        <f t="shared" si="141"/>
        <v>3</v>
      </c>
      <c r="CG302" s="289">
        <f t="shared" si="142"/>
        <v>6</v>
      </c>
      <c r="CJ302" s="1">
        <v>1</v>
      </c>
      <c r="CK302" s="6">
        <f t="shared" si="155"/>
        <v>4</v>
      </c>
      <c r="CL302" s="6">
        <v>0</v>
      </c>
      <c r="CM302" s="6">
        <v>1</v>
      </c>
      <c r="CN302" s="6">
        <f t="shared" si="156"/>
        <v>3</v>
      </c>
      <c r="CO302" s="6">
        <f t="shared" si="157"/>
        <v>4</v>
      </c>
    </row>
    <row r="303" spans="1:93" ht="15" x14ac:dyDescent="0.25">
      <c r="A303" s="1" t="s">
        <v>1658</v>
      </c>
      <c r="B303" s="6">
        <v>290</v>
      </c>
      <c r="C303" s="9">
        <v>290</v>
      </c>
      <c r="D303" s="641" t="s">
        <v>6</v>
      </c>
      <c r="E303" s="37" t="s">
        <v>32</v>
      </c>
      <c r="F303" s="645">
        <v>20319067</v>
      </c>
      <c r="G303" s="646" t="s">
        <v>558</v>
      </c>
      <c r="H303" s="9" t="s">
        <v>52</v>
      </c>
      <c r="I303" s="642">
        <v>0</v>
      </c>
      <c r="J303" s="642">
        <v>0</v>
      </c>
      <c r="K303" s="642">
        <v>0</v>
      </c>
      <c r="L303" s="642">
        <v>0</v>
      </c>
      <c r="M303" s="642">
        <v>0</v>
      </c>
      <c r="N303" s="642">
        <v>2</v>
      </c>
      <c r="O303" s="642">
        <v>0</v>
      </c>
      <c r="P303" s="642">
        <v>1</v>
      </c>
      <c r="Q303" s="14">
        <f t="shared" si="143"/>
        <v>0</v>
      </c>
      <c r="R303" s="14">
        <f t="shared" si="143"/>
        <v>3</v>
      </c>
      <c r="S303" s="10">
        <f t="shared" si="144"/>
        <v>3</v>
      </c>
      <c r="T303" s="642">
        <v>0</v>
      </c>
      <c r="U303" s="642">
        <v>0</v>
      </c>
      <c r="V303" s="642">
        <v>2</v>
      </c>
      <c r="W303" s="642">
        <v>1</v>
      </c>
      <c r="X303" s="642">
        <v>0</v>
      </c>
      <c r="Y303" s="642">
        <v>1</v>
      </c>
      <c r="Z303" s="623">
        <f t="shared" si="152"/>
        <v>2</v>
      </c>
      <c r="AA303" s="623">
        <f t="shared" si="152"/>
        <v>2</v>
      </c>
      <c r="AB303" s="10">
        <f t="shared" si="131"/>
        <v>4</v>
      </c>
      <c r="AC303" s="44">
        <f t="shared" si="145"/>
        <v>2</v>
      </c>
      <c r="AD303" s="44">
        <f t="shared" si="145"/>
        <v>5</v>
      </c>
      <c r="AE303" s="44">
        <f t="shared" si="132"/>
        <v>7</v>
      </c>
      <c r="AF303" s="12">
        <f t="shared" si="153"/>
        <v>1</v>
      </c>
      <c r="AG303" s="12">
        <f t="shared" si="154"/>
        <v>4</v>
      </c>
      <c r="AH303" s="10">
        <f t="shared" si="133"/>
        <v>5</v>
      </c>
      <c r="AI303" s="12">
        <f>VLOOKUP($F303,'Guru SertifikaSi'!$C$6:$G$675,'Guru SertifikaSi'!E$3,FALSE)</f>
        <v>1</v>
      </c>
      <c r="AJ303" s="12">
        <f>VLOOKUP($F303,'Guru SertifikaSi'!$C$6:$G$675,'Guru SertifikaSi'!F$3,FALSE)</f>
        <v>1</v>
      </c>
      <c r="AK303" s="10">
        <f t="shared" si="134"/>
        <v>2</v>
      </c>
      <c r="AL303" s="44">
        <f t="shared" si="135"/>
        <v>2</v>
      </c>
      <c r="AM303" s="44">
        <f t="shared" si="135"/>
        <v>5</v>
      </c>
      <c r="AN303" s="11">
        <f t="shared" si="136"/>
        <v>7</v>
      </c>
      <c r="AO303" s="642">
        <v>0</v>
      </c>
      <c r="AP303" s="642">
        <v>0</v>
      </c>
      <c r="AQ303" s="642">
        <v>0</v>
      </c>
      <c r="AR303" s="642">
        <v>0</v>
      </c>
      <c r="AS303" s="642">
        <v>0</v>
      </c>
      <c r="AT303" s="642">
        <v>0</v>
      </c>
      <c r="AU303" s="642">
        <v>0</v>
      </c>
      <c r="AV303" s="642">
        <v>0</v>
      </c>
      <c r="AW303" s="643">
        <v>0</v>
      </c>
      <c r="AX303" s="643">
        <v>0</v>
      </c>
      <c r="AY303" s="642">
        <v>2</v>
      </c>
      <c r="AZ303" s="642">
        <v>5</v>
      </c>
      <c r="BA303" s="642">
        <v>0</v>
      </c>
      <c r="BB303" s="642">
        <v>0</v>
      </c>
      <c r="BC303" s="642">
        <v>0</v>
      </c>
      <c r="BD303" s="642">
        <v>0</v>
      </c>
      <c r="BE303" s="13">
        <f t="shared" si="146"/>
        <v>0</v>
      </c>
      <c r="BF303" s="13">
        <f t="shared" si="146"/>
        <v>0</v>
      </c>
      <c r="BG303" s="10">
        <f t="shared" si="147"/>
        <v>0</v>
      </c>
      <c r="BH303" s="13">
        <f t="shared" si="148"/>
        <v>2</v>
      </c>
      <c r="BI303" s="13">
        <f t="shared" si="148"/>
        <v>5</v>
      </c>
      <c r="BJ303" s="10">
        <f t="shared" si="149"/>
        <v>7</v>
      </c>
      <c r="BK303" s="44">
        <f t="shared" si="150"/>
        <v>2</v>
      </c>
      <c r="BL303" s="44">
        <f t="shared" si="150"/>
        <v>5</v>
      </c>
      <c r="BM303" s="11">
        <f t="shared" si="150"/>
        <v>7</v>
      </c>
      <c r="BN303" s="642">
        <v>0</v>
      </c>
      <c r="BO303" s="642">
        <v>0</v>
      </c>
      <c r="BP303" s="642">
        <v>0</v>
      </c>
      <c r="BQ303" s="642">
        <v>0</v>
      </c>
      <c r="BR303" s="642">
        <v>0</v>
      </c>
      <c r="BS303" s="642">
        <v>0</v>
      </c>
      <c r="BT303" s="642">
        <v>1</v>
      </c>
      <c r="BU303" s="642">
        <v>0</v>
      </c>
      <c r="BV303" s="644">
        <f t="shared" si="151"/>
        <v>1</v>
      </c>
      <c r="BW303" s="644">
        <f t="shared" si="151"/>
        <v>0</v>
      </c>
      <c r="BX303" s="44">
        <f t="shared" si="137"/>
        <v>1</v>
      </c>
      <c r="BY303" s="44">
        <f t="shared" si="137"/>
        <v>0</v>
      </c>
      <c r="BZ303" s="11">
        <f t="shared" si="138"/>
        <v>1</v>
      </c>
      <c r="CA303" s="14">
        <f t="shared" si="139"/>
        <v>2</v>
      </c>
      <c r="CB303" s="14">
        <f t="shared" si="139"/>
        <v>5</v>
      </c>
      <c r="CC303" s="13">
        <f t="shared" si="140"/>
        <v>1</v>
      </c>
      <c r="CD303" s="13">
        <f t="shared" si="140"/>
        <v>0</v>
      </c>
      <c r="CE303" s="13">
        <f t="shared" si="141"/>
        <v>3</v>
      </c>
      <c r="CF303" s="13">
        <f t="shared" si="141"/>
        <v>5</v>
      </c>
      <c r="CG303" s="289">
        <f t="shared" si="142"/>
        <v>8</v>
      </c>
      <c r="CJ303" s="1">
        <v>1</v>
      </c>
      <c r="CK303" s="6">
        <f t="shared" si="155"/>
        <v>2</v>
      </c>
      <c r="CL303" s="6">
        <v>0</v>
      </c>
      <c r="CM303" s="6">
        <v>1</v>
      </c>
      <c r="CN303" s="6">
        <f t="shared" si="156"/>
        <v>2</v>
      </c>
      <c r="CO303" s="6">
        <f t="shared" si="157"/>
        <v>6</v>
      </c>
    </row>
    <row r="304" spans="1:93" ht="15" x14ac:dyDescent="0.25">
      <c r="A304" s="1" t="s">
        <v>1659</v>
      </c>
      <c r="B304" s="6">
        <v>291</v>
      </c>
      <c r="C304" s="9">
        <v>291</v>
      </c>
      <c r="D304" s="641" t="s">
        <v>6</v>
      </c>
      <c r="E304" s="37" t="s">
        <v>32</v>
      </c>
      <c r="F304" s="645">
        <v>20319078</v>
      </c>
      <c r="G304" s="646" t="s">
        <v>559</v>
      </c>
      <c r="H304" s="9" t="s">
        <v>52</v>
      </c>
      <c r="I304" s="642">
        <v>0</v>
      </c>
      <c r="J304" s="642">
        <v>0</v>
      </c>
      <c r="K304" s="642">
        <v>0</v>
      </c>
      <c r="L304" s="642">
        <v>0</v>
      </c>
      <c r="M304" s="642">
        <v>1</v>
      </c>
      <c r="N304" s="642">
        <v>1</v>
      </c>
      <c r="O304" s="642">
        <v>1</v>
      </c>
      <c r="P304" s="642">
        <v>1</v>
      </c>
      <c r="Q304" s="14">
        <f t="shared" si="143"/>
        <v>2</v>
      </c>
      <c r="R304" s="14">
        <f t="shared" si="143"/>
        <v>2</v>
      </c>
      <c r="S304" s="10">
        <f t="shared" si="144"/>
        <v>4</v>
      </c>
      <c r="T304" s="642">
        <v>0</v>
      </c>
      <c r="U304" s="642">
        <v>0</v>
      </c>
      <c r="V304" s="642">
        <v>2</v>
      </c>
      <c r="W304" s="642">
        <v>2</v>
      </c>
      <c r="X304" s="642">
        <v>0</v>
      </c>
      <c r="Y304" s="642">
        <v>1</v>
      </c>
      <c r="Z304" s="623">
        <f t="shared" si="152"/>
        <v>2</v>
      </c>
      <c r="AA304" s="623">
        <f t="shared" si="152"/>
        <v>3</v>
      </c>
      <c r="AB304" s="10">
        <f t="shared" si="131"/>
        <v>5</v>
      </c>
      <c r="AC304" s="44">
        <f t="shared" si="145"/>
        <v>4</v>
      </c>
      <c r="AD304" s="44">
        <f t="shared" si="145"/>
        <v>5</v>
      </c>
      <c r="AE304" s="44">
        <f t="shared" si="132"/>
        <v>9</v>
      </c>
      <c r="AF304" s="12">
        <f t="shared" si="153"/>
        <v>2</v>
      </c>
      <c r="AG304" s="12">
        <f t="shared" si="154"/>
        <v>4</v>
      </c>
      <c r="AH304" s="10">
        <f t="shared" si="133"/>
        <v>6</v>
      </c>
      <c r="AI304" s="12">
        <f>VLOOKUP($F304,'Guru SertifikaSi'!$C$6:$G$675,'Guru SertifikaSi'!E$3,FALSE)</f>
        <v>2</v>
      </c>
      <c r="AJ304" s="12">
        <f>VLOOKUP($F304,'Guru SertifikaSi'!$C$6:$G$675,'Guru SertifikaSi'!F$3,FALSE)</f>
        <v>1</v>
      </c>
      <c r="AK304" s="10">
        <f t="shared" si="134"/>
        <v>3</v>
      </c>
      <c r="AL304" s="44">
        <f t="shared" si="135"/>
        <v>4</v>
      </c>
      <c r="AM304" s="44">
        <f t="shared" si="135"/>
        <v>5</v>
      </c>
      <c r="AN304" s="11">
        <f t="shared" si="136"/>
        <v>9</v>
      </c>
      <c r="AO304" s="642">
        <v>0</v>
      </c>
      <c r="AP304" s="642">
        <v>0</v>
      </c>
      <c r="AQ304" s="642">
        <v>0</v>
      </c>
      <c r="AR304" s="642">
        <v>0</v>
      </c>
      <c r="AS304" s="642">
        <v>0</v>
      </c>
      <c r="AT304" s="642">
        <v>0</v>
      </c>
      <c r="AU304" s="642">
        <v>0</v>
      </c>
      <c r="AV304" s="642">
        <v>0</v>
      </c>
      <c r="AW304" s="643">
        <v>0</v>
      </c>
      <c r="AX304" s="643">
        <v>0</v>
      </c>
      <c r="AY304" s="642">
        <v>4</v>
      </c>
      <c r="AZ304" s="642">
        <v>5</v>
      </c>
      <c r="BA304" s="642">
        <v>0</v>
      </c>
      <c r="BB304" s="642">
        <v>0</v>
      </c>
      <c r="BC304" s="642">
        <v>0</v>
      </c>
      <c r="BD304" s="642">
        <v>0</v>
      </c>
      <c r="BE304" s="13">
        <f t="shared" si="146"/>
        <v>0</v>
      </c>
      <c r="BF304" s="13">
        <f t="shared" si="146"/>
        <v>0</v>
      </c>
      <c r="BG304" s="10">
        <f t="shared" si="147"/>
        <v>0</v>
      </c>
      <c r="BH304" s="13">
        <f t="shared" si="148"/>
        <v>4</v>
      </c>
      <c r="BI304" s="13">
        <f t="shared" si="148"/>
        <v>5</v>
      </c>
      <c r="BJ304" s="10">
        <f t="shared" si="149"/>
        <v>9</v>
      </c>
      <c r="BK304" s="44">
        <f t="shared" si="150"/>
        <v>4</v>
      </c>
      <c r="BL304" s="44">
        <f t="shared" si="150"/>
        <v>5</v>
      </c>
      <c r="BM304" s="11">
        <f t="shared" si="150"/>
        <v>9</v>
      </c>
      <c r="BN304" s="642">
        <v>0</v>
      </c>
      <c r="BO304" s="642">
        <v>0</v>
      </c>
      <c r="BP304" s="642">
        <v>0</v>
      </c>
      <c r="BQ304" s="642">
        <v>0</v>
      </c>
      <c r="BR304" s="642">
        <v>0</v>
      </c>
      <c r="BS304" s="642">
        <v>0</v>
      </c>
      <c r="BT304" s="642">
        <v>0</v>
      </c>
      <c r="BU304" s="642">
        <v>0</v>
      </c>
      <c r="BV304" s="644">
        <f t="shared" si="151"/>
        <v>0</v>
      </c>
      <c r="BW304" s="644">
        <f t="shared" si="151"/>
        <v>0</v>
      </c>
      <c r="BX304" s="44">
        <f t="shared" si="137"/>
        <v>0</v>
      </c>
      <c r="BY304" s="44">
        <f t="shared" si="137"/>
        <v>0</v>
      </c>
      <c r="BZ304" s="11">
        <f t="shared" si="138"/>
        <v>0</v>
      </c>
      <c r="CA304" s="14">
        <f t="shared" si="139"/>
        <v>4</v>
      </c>
      <c r="CB304" s="14">
        <f t="shared" si="139"/>
        <v>5</v>
      </c>
      <c r="CC304" s="13">
        <f t="shared" si="140"/>
        <v>0</v>
      </c>
      <c r="CD304" s="13">
        <f t="shared" si="140"/>
        <v>0</v>
      </c>
      <c r="CE304" s="13">
        <f t="shared" si="141"/>
        <v>4</v>
      </c>
      <c r="CF304" s="13">
        <f t="shared" si="141"/>
        <v>5</v>
      </c>
      <c r="CG304" s="289">
        <f t="shared" si="142"/>
        <v>9</v>
      </c>
      <c r="CJ304" s="1">
        <v>1</v>
      </c>
      <c r="CK304" s="6">
        <f t="shared" si="155"/>
        <v>2</v>
      </c>
      <c r="CL304" s="6">
        <v>0</v>
      </c>
      <c r="CM304" s="6">
        <v>1</v>
      </c>
      <c r="CN304" s="6">
        <f t="shared" si="156"/>
        <v>4</v>
      </c>
      <c r="CO304" s="6">
        <f t="shared" si="157"/>
        <v>6</v>
      </c>
    </row>
    <row r="305" spans="1:93" ht="15" x14ac:dyDescent="0.25">
      <c r="A305" s="1" t="s">
        <v>1660</v>
      </c>
      <c r="B305" s="6">
        <v>292</v>
      </c>
      <c r="C305" s="9">
        <v>292</v>
      </c>
      <c r="D305" s="641" t="s">
        <v>6</v>
      </c>
      <c r="E305" s="37" t="s">
        <v>32</v>
      </c>
      <c r="F305" s="645">
        <v>20319120</v>
      </c>
      <c r="G305" s="646" t="s">
        <v>560</v>
      </c>
      <c r="H305" s="9" t="s">
        <v>52</v>
      </c>
      <c r="I305" s="642">
        <v>0</v>
      </c>
      <c r="J305" s="642">
        <v>1</v>
      </c>
      <c r="K305" s="642">
        <v>0</v>
      </c>
      <c r="L305" s="642">
        <v>1</v>
      </c>
      <c r="M305" s="642">
        <v>0</v>
      </c>
      <c r="N305" s="642">
        <v>1</v>
      </c>
      <c r="O305" s="642">
        <v>2</v>
      </c>
      <c r="P305" s="642">
        <v>1</v>
      </c>
      <c r="Q305" s="14">
        <f t="shared" si="143"/>
        <v>2</v>
      </c>
      <c r="R305" s="14">
        <f t="shared" si="143"/>
        <v>4</v>
      </c>
      <c r="S305" s="10">
        <f t="shared" si="144"/>
        <v>6</v>
      </c>
      <c r="T305" s="642">
        <v>0</v>
      </c>
      <c r="U305" s="642">
        <v>0</v>
      </c>
      <c r="V305" s="642">
        <v>0</v>
      </c>
      <c r="W305" s="642">
        <v>2</v>
      </c>
      <c r="X305" s="642">
        <v>0</v>
      </c>
      <c r="Y305" s="642">
        <v>1</v>
      </c>
      <c r="Z305" s="623">
        <f t="shared" si="152"/>
        <v>0</v>
      </c>
      <c r="AA305" s="623">
        <f t="shared" si="152"/>
        <v>3</v>
      </c>
      <c r="AB305" s="10">
        <f t="shared" si="131"/>
        <v>3</v>
      </c>
      <c r="AC305" s="44">
        <f t="shared" si="145"/>
        <v>2</v>
      </c>
      <c r="AD305" s="44">
        <f t="shared" si="145"/>
        <v>7</v>
      </c>
      <c r="AE305" s="44">
        <f t="shared" si="132"/>
        <v>9</v>
      </c>
      <c r="AF305" s="12">
        <f t="shared" si="153"/>
        <v>0</v>
      </c>
      <c r="AG305" s="12">
        <f t="shared" si="154"/>
        <v>5</v>
      </c>
      <c r="AH305" s="10">
        <f t="shared" si="133"/>
        <v>5</v>
      </c>
      <c r="AI305" s="12">
        <f>VLOOKUP($F305,'Guru SertifikaSi'!$C$6:$G$675,'Guru SertifikaSi'!E$3,FALSE)</f>
        <v>3</v>
      </c>
      <c r="AJ305" s="12">
        <f>VLOOKUP($F305,'Guru SertifikaSi'!$C$6:$G$675,'Guru SertifikaSi'!F$3,FALSE)</f>
        <v>1</v>
      </c>
      <c r="AK305" s="10">
        <f t="shared" si="134"/>
        <v>4</v>
      </c>
      <c r="AL305" s="44">
        <f t="shared" si="135"/>
        <v>3</v>
      </c>
      <c r="AM305" s="44">
        <f t="shared" si="135"/>
        <v>6</v>
      </c>
      <c r="AN305" s="11">
        <f t="shared" si="136"/>
        <v>9</v>
      </c>
      <c r="AO305" s="642">
        <v>0</v>
      </c>
      <c r="AP305" s="642">
        <v>0</v>
      </c>
      <c r="AQ305" s="642">
        <v>0</v>
      </c>
      <c r="AR305" s="642">
        <v>0</v>
      </c>
      <c r="AS305" s="642">
        <v>0</v>
      </c>
      <c r="AT305" s="642">
        <v>0</v>
      </c>
      <c r="AU305" s="642">
        <v>0</v>
      </c>
      <c r="AV305" s="642">
        <v>0</v>
      </c>
      <c r="AW305" s="643">
        <v>0</v>
      </c>
      <c r="AX305" s="643">
        <v>0</v>
      </c>
      <c r="AY305" s="642">
        <v>3</v>
      </c>
      <c r="AZ305" s="642">
        <v>6</v>
      </c>
      <c r="BA305" s="642">
        <v>0</v>
      </c>
      <c r="BB305" s="642">
        <v>0</v>
      </c>
      <c r="BC305" s="642">
        <v>0</v>
      </c>
      <c r="BD305" s="642">
        <v>0</v>
      </c>
      <c r="BE305" s="13">
        <f t="shared" si="146"/>
        <v>0</v>
      </c>
      <c r="BF305" s="13">
        <f t="shared" si="146"/>
        <v>0</v>
      </c>
      <c r="BG305" s="10">
        <f t="shared" si="147"/>
        <v>0</v>
      </c>
      <c r="BH305" s="13">
        <f t="shared" si="148"/>
        <v>3</v>
      </c>
      <c r="BI305" s="13">
        <f t="shared" si="148"/>
        <v>6</v>
      </c>
      <c r="BJ305" s="10">
        <f t="shared" si="149"/>
        <v>9</v>
      </c>
      <c r="BK305" s="44">
        <f t="shared" si="150"/>
        <v>3</v>
      </c>
      <c r="BL305" s="44">
        <f t="shared" si="150"/>
        <v>6</v>
      </c>
      <c r="BM305" s="11">
        <f t="shared" si="150"/>
        <v>9</v>
      </c>
      <c r="BN305" s="642">
        <v>0</v>
      </c>
      <c r="BO305" s="642">
        <v>0</v>
      </c>
      <c r="BP305" s="642">
        <v>0</v>
      </c>
      <c r="BQ305" s="642">
        <v>0</v>
      </c>
      <c r="BR305" s="642">
        <v>1</v>
      </c>
      <c r="BS305" s="642">
        <v>0</v>
      </c>
      <c r="BT305" s="642">
        <v>0</v>
      </c>
      <c r="BU305" s="642">
        <v>0</v>
      </c>
      <c r="BV305" s="644">
        <f t="shared" si="151"/>
        <v>1</v>
      </c>
      <c r="BW305" s="644">
        <f t="shared" si="151"/>
        <v>0</v>
      </c>
      <c r="BX305" s="44">
        <f t="shared" si="137"/>
        <v>1</v>
      </c>
      <c r="BY305" s="44">
        <f t="shared" si="137"/>
        <v>0</v>
      </c>
      <c r="BZ305" s="11">
        <f t="shared" si="138"/>
        <v>1</v>
      </c>
      <c r="CA305" s="14">
        <f t="shared" si="139"/>
        <v>2</v>
      </c>
      <c r="CB305" s="14">
        <f t="shared" si="139"/>
        <v>7</v>
      </c>
      <c r="CC305" s="13">
        <f t="shared" si="140"/>
        <v>1</v>
      </c>
      <c r="CD305" s="13">
        <f t="shared" si="140"/>
        <v>0</v>
      </c>
      <c r="CE305" s="13">
        <f t="shared" si="141"/>
        <v>3</v>
      </c>
      <c r="CF305" s="13">
        <f t="shared" si="141"/>
        <v>7</v>
      </c>
      <c r="CG305" s="289">
        <f t="shared" si="142"/>
        <v>10</v>
      </c>
      <c r="CJ305" s="1">
        <v>1</v>
      </c>
      <c r="CK305" s="6">
        <f t="shared" si="155"/>
        <v>2</v>
      </c>
      <c r="CL305" s="6">
        <v>1</v>
      </c>
      <c r="CM305" s="6">
        <v>0</v>
      </c>
      <c r="CN305" s="6">
        <f t="shared" si="156"/>
        <v>4</v>
      </c>
      <c r="CO305" s="6">
        <f t="shared" si="157"/>
        <v>6</v>
      </c>
    </row>
    <row r="306" spans="1:93" ht="15" x14ac:dyDescent="0.25">
      <c r="A306" s="1" t="s">
        <v>1661</v>
      </c>
      <c r="B306" s="6">
        <v>293</v>
      </c>
      <c r="C306" s="9">
        <v>293</v>
      </c>
      <c r="D306" s="641" t="s">
        <v>6</v>
      </c>
      <c r="E306" s="37" t="s">
        <v>32</v>
      </c>
      <c r="F306" s="645">
        <v>20319119</v>
      </c>
      <c r="G306" s="646" t="s">
        <v>561</v>
      </c>
      <c r="H306" s="9" t="s">
        <v>52</v>
      </c>
      <c r="I306" s="642">
        <v>0</v>
      </c>
      <c r="J306" s="642">
        <v>0</v>
      </c>
      <c r="K306" s="642">
        <v>0</v>
      </c>
      <c r="L306" s="642">
        <v>0</v>
      </c>
      <c r="M306" s="642">
        <v>0</v>
      </c>
      <c r="N306" s="642">
        <v>0</v>
      </c>
      <c r="O306" s="642">
        <v>3</v>
      </c>
      <c r="P306" s="642">
        <v>3</v>
      </c>
      <c r="Q306" s="14">
        <f t="shared" si="143"/>
        <v>3</v>
      </c>
      <c r="R306" s="14">
        <f t="shared" si="143"/>
        <v>3</v>
      </c>
      <c r="S306" s="10">
        <f t="shared" si="144"/>
        <v>6</v>
      </c>
      <c r="T306" s="642">
        <v>0</v>
      </c>
      <c r="U306" s="642">
        <v>0</v>
      </c>
      <c r="V306" s="642">
        <v>1</v>
      </c>
      <c r="W306" s="642">
        <v>1</v>
      </c>
      <c r="X306" s="642">
        <v>0</v>
      </c>
      <c r="Y306" s="642">
        <v>1</v>
      </c>
      <c r="Z306" s="623">
        <f t="shared" si="152"/>
        <v>1</v>
      </c>
      <c r="AA306" s="623">
        <f t="shared" si="152"/>
        <v>2</v>
      </c>
      <c r="AB306" s="10">
        <f t="shared" si="131"/>
        <v>3</v>
      </c>
      <c r="AC306" s="44">
        <f t="shared" si="145"/>
        <v>4</v>
      </c>
      <c r="AD306" s="44">
        <f t="shared" si="145"/>
        <v>5</v>
      </c>
      <c r="AE306" s="44">
        <f t="shared" si="132"/>
        <v>9</v>
      </c>
      <c r="AF306" s="12">
        <f t="shared" si="153"/>
        <v>0</v>
      </c>
      <c r="AG306" s="12">
        <f t="shared" si="154"/>
        <v>3</v>
      </c>
      <c r="AH306" s="10">
        <f t="shared" si="133"/>
        <v>3</v>
      </c>
      <c r="AI306" s="12">
        <f>VLOOKUP($F306,'Guru SertifikaSi'!$C$6:$G$675,'Guru SertifikaSi'!E$3,FALSE)</f>
        <v>4</v>
      </c>
      <c r="AJ306" s="12">
        <f>VLOOKUP($F306,'Guru SertifikaSi'!$C$6:$G$675,'Guru SertifikaSi'!F$3,FALSE)</f>
        <v>2</v>
      </c>
      <c r="AK306" s="10">
        <f t="shared" si="134"/>
        <v>6</v>
      </c>
      <c r="AL306" s="44">
        <f t="shared" si="135"/>
        <v>4</v>
      </c>
      <c r="AM306" s="44">
        <f t="shared" si="135"/>
        <v>5</v>
      </c>
      <c r="AN306" s="11">
        <f t="shared" si="136"/>
        <v>9</v>
      </c>
      <c r="AO306" s="642">
        <v>0</v>
      </c>
      <c r="AP306" s="642">
        <v>0</v>
      </c>
      <c r="AQ306" s="642">
        <v>0</v>
      </c>
      <c r="AR306" s="642">
        <v>0</v>
      </c>
      <c r="AS306" s="642">
        <v>0</v>
      </c>
      <c r="AT306" s="642">
        <v>0</v>
      </c>
      <c r="AU306" s="642">
        <v>0</v>
      </c>
      <c r="AV306" s="642">
        <v>0</v>
      </c>
      <c r="AW306" s="643">
        <v>0</v>
      </c>
      <c r="AX306" s="643">
        <v>0</v>
      </c>
      <c r="AY306" s="642">
        <v>3</v>
      </c>
      <c r="AZ306" s="642">
        <v>5</v>
      </c>
      <c r="BA306" s="642">
        <v>1</v>
      </c>
      <c r="BB306" s="642">
        <v>0</v>
      </c>
      <c r="BC306" s="642">
        <v>0</v>
      </c>
      <c r="BD306" s="642">
        <v>0</v>
      </c>
      <c r="BE306" s="13">
        <f t="shared" si="146"/>
        <v>0</v>
      </c>
      <c r="BF306" s="13">
        <f t="shared" si="146"/>
        <v>0</v>
      </c>
      <c r="BG306" s="10">
        <f t="shared" si="147"/>
        <v>0</v>
      </c>
      <c r="BH306" s="13">
        <f t="shared" si="148"/>
        <v>4</v>
      </c>
      <c r="BI306" s="13">
        <f t="shared" si="148"/>
        <v>5</v>
      </c>
      <c r="BJ306" s="10">
        <f t="shared" si="149"/>
        <v>9</v>
      </c>
      <c r="BK306" s="44">
        <f t="shared" si="150"/>
        <v>4</v>
      </c>
      <c r="BL306" s="44">
        <f t="shared" si="150"/>
        <v>5</v>
      </c>
      <c r="BM306" s="11">
        <f t="shared" si="150"/>
        <v>9</v>
      </c>
      <c r="BN306" s="642">
        <v>0</v>
      </c>
      <c r="BO306" s="642">
        <v>0</v>
      </c>
      <c r="BP306" s="642">
        <v>0</v>
      </c>
      <c r="BQ306" s="642">
        <v>0</v>
      </c>
      <c r="BR306" s="642">
        <v>0</v>
      </c>
      <c r="BS306" s="642">
        <v>0</v>
      </c>
      <c r="BT306" s="642">
        <v>1</v>
      </c>
      <c r="BU306" s="642">
        <v>0</v>
      </c>
      <c r="BV306" s="644">
        <f t="shared" si="151"/>
        <v>1</v>
      </c>
      <c r="BW306" s="644">
        <f t="shared" si="151"/>
        <v>0</v>
      </c>
      <c r="BX306" s="44">
        <f t="shared" si="137"/>
        <v>1</v>
      </c>
      <c r="BY306" s="44">
        <f t="shared" si="137"/>
        <v>0</v>
      </c>
      <c r="BZ306" s="11">
        <f t="shared" si="138"/>
        <v>1</v>
      </c>
      <c r="CA306" s="14">
        <f t="shared" si="139"/>
        <v>4</v>
      </c>
      <c r="CB306" s="14">
        <f t="shared" si="139"/>
        <v>5</v>
      </c>
      <c r="CC306" s="13">
        <f t="shared" si="140"/>
        <v>1</v>
      </c>
      <c r="CD306" s="13">
        <f t="shared" si="140"/>
        <v>0</v>
      </c>
      <c r="CE306" s="13">
        <f t="shared" si="141"/>
        <v>5</v>
      </c>
      <c r="CF306" s="13">
        <f t="shared" si="141"/>
        <v>5</v>
      </c>
      <c r="CG306" s="289">
        <f t="shared" si="142"/>
        <v>10</v>
      </c>
      <c r="CJ306" s="1">
        <v>1</v>
      </c>
      <c r="CK306" s="6">
        <f t="shared" si="155"/>
        <v>4</v>
      </c>
      <c r="CL306" s="6">
        <v>0</v>
      </c>
      <c r="CM306" s="6">
        <v>1</v>
      </c>
      <c r="CN306" s="6">
        <f t="shared" si="156"/>
        <v>3</v>
      </c>
      <c r="CO306" s="6">
        <f t="shared" si="157"/>
        <v>6</v>
      </c>
    </row>
    <row r="307" spans="1:93" ht="15" x14ac:dyDescent="0.25">
      <c r="A307" s="1" t="s">
        <v>1662</v>
      </c>
      <c r="B307" s="6">
        <v>294</v>
      </c>
      <c r="C307" s="9">
        <v>294</v>
      </c>
      <c r="D307" s="641" t="s">
        <v>6</v>
      </c>
      <c r="E307" s="37" t="s">
        <v>32</v>
      </c>
      <c r="F307" s="645">
        <v>20319426</v>
      </c>
      <c r="G307" s="646" t="s">
        <v>562</v>
      </c>
      <c r="H307" s="9" t="s">
        <v>52</v>
      </c>
      <c r="I307" s="642">
        <v>0</v>
      </c>
      <c r="J307" s="642">
        <v>0</v>
      </c>
      <c r="K307" s="642">
        <v>0</v>
      </c>
      <c r="L307" s="642">
        <v>1</v>
      </c>
      <c r="M307" s="642">
        <v>0</v>
      </c>
      <c r="N307" s="642">
        <v>0</v>
      </c>
      <c r="O307" s="642">
        <v>1</v>
      </c>
      <c r="P307" s="642">
        <v>1</v>
      </c>
      <c r="Q307" s="14">
        <f t="shared" si="143"/>
        <v>1</v>
      </c>
      <c r="R307" s="14">
        <f t="shared" si="143"/>
        <v>2</v>
      </c>
      <c r="S307" s="10">
        <f t="shared" si="144"/>
        <v>3</v>
      </c>
      <c r="T307" s="642">
        <v>0</v>
      </c>
      <c r="U307" s="642">
        <v>0</v>
      </c>
      <c r="V307" s="642">
        <v>0</v>
      </c>
      <c r="W307" s="642">
        <v>1</v>
      </c>
      <c r="X307" s="642">
        <v>1</v>
      </c>
      <c r="Y307" s="642">
        <v>2</v>
      </c>
      <c r="Z307" s="623">
        <f t="shared" si="152"/>
        <v>1</v>
      </c>
      <c r="AA307" s="623">
        <f t="shared" si="152"/>
        <v>3</v>
      </c>
      <c r="AB307" s="10">
        <f t="shared" si="131"/>
        <v>4</v>
      </c>
      <c r="AC307" s="44">
        <f t="shared" si="145"/>
        <v>2</v>
      </c>
      <c r="AD307" s="44">
        <f t="shared" si="145"/>
        <v>5</v>
      </c>
      <c r="AE307" s="44">
        <f t="shared" si="132"/>
        <v>7</v>
      </c>
      <c r="AF307" s="12">
        <f t="shared" si="153"/>
        <v>0</v>
      </c>
      <c r="AG307" s="12">
        <f t="shared" si="154"/>
        <v>5</v>
      </c>
      <c r="AH307" s="10">
        <f t="shared" si="133"/>
        <v>5</v>
      </c>
      <c r="AI307" s="12">
        <f>VLOOKUP($F307,'Guru SertifikaSi'!$C$6:$G$675,'Guru SertifikaSi'!E$3,FALSE)</f>
        <v>2</v>
      </c>
      <c r="AJ307" s="12">
        <f>VLOOKUP($F307,'Guru SertifikaSi'!$C$6:$G$675,'Guru SertifikaSi'!F$3,FALSE)</f>
        <v>0</v>
      </c>
      <c r="AK307" s="10">
        <f t="shared" si="134"/>
        <v>2</v>
      </c>
      <c r="AL307" s="44">
        <f t="shared" si="135"/>
        <v>2</v>
      </c>
      <c r="AM307" s="44">
        <f t="shared" si="135"/>
        <v>5</v>
      </c>
      <c r="AN307" s="11">
        <f t="shared" si="136"/>
        <v>7</v>
      </c>
      <c r="AO307" s="642">
        <v>0</v>
      </c>
      <c r="AP307" s="642">
        <v>1</v>
      </c>
      <c r="AQ307" s="642">
        <v>0</v>
      </c>
      <c r="AR307" s="642">
        <v>0</v>
      </c>
      <c r="AS307" s="642">
        <v>0</v>
      </c>
      <c r="AT307" s="642">
        <v>0</v>
      </c>
      <c r="AU307" s="642">
        <v>0</v>
      </c>
      <c r="AV307" s="642">
        <v>0</v>
      </c>
      <c r="AW307" s="643">
        <v>0</v>
      </c>
      <c r="AX307" s="643">
        <v>0</v>
      </c>
      <c r="AY307" s="642">
        <v>2</v>
      </c>
      <c r="AZ307" s="642">
        <v>4</v>
      </c>
      <c r="BA307" s="642">
        <v>0</v>
      </c>
      <c r="BB307" s="642">
        <v>0</v>
      </c>
      <c r="BC307" s="642">
        <v>0</v>
      </c>
      <c r="BD307" s="642">
        <v>0</v>
      </c>
      <c r="BE307" s="13">
        <f t="shared" si="146"/>
        <v>0</v>
      </c>
      <c r="BF307" s="13">
        <f t="shared" si="146"/>
        <v>1</v>
      </c>
      <c r="BG307" s="10">
        <f t="shared" si="147"/>
        <v>1</v>
      </c>
      <c r="BH307" s="13">
        <f t="shared" si="148"/>
        <v>2</v>
      </c>
      <c r="BI307" s="13">
        <f t="shared" si="148"/>
        <v>4</v>
      </c>
      <c r="BJ307" s="10">
        <f t="shared" si="149"/>
        <v>6</v>
      </c>
      <c r="BK307" s="44">
        <f t="shared" si="150"/>
        <v>2</v>
      </c>
      <c r="BL307" s="44">
        <f t="shared" si="150"/>
        <v>5</v>
      </c>
      <c r="BM307" s="11">
        <f t="shared" si="150"/>
        <v>7</v>
      </c>
      <c r="BN307" s="642">
        <v>0</v>
      </c>
      <c r="BO307" s="642">
        <v>0</v>
      </c>
      <c r="BP307" s="642">
        <v>0</v>
      </c>
      <c r="BQ307" s="642">
        <v>0</v>
      </c>
      <c r="BR307" s="642">
        <v>0</v>
      </c>
      <c r="BS307" s="642">
        <v>0</v>
      </c>
      <c r="BT307" s="642">
        <v>0</v>
      </c>
      <c r="BU307" s="642">
        <v>0</v>
      </c>
      <c r="BV307" s="644">
        <f t="shared" si="151"/>
        <v>0</v>
      </c>
      <c r="BW307" s="644">
        <f t="shared" si="151"/>
        <v>0</v>
      </c>
      <c r="BX307" s="44">
        <f t="shared" si="137"/>
        <v>0</v>
      </c>
      <c r="BY307" s="44">
        <f t="shared" si="137"/>
        <v>0</v>
      </c>
      <c r="BZ307" s="11">
        <f t="shared" si="138"/>
        <v>0</v>
      </c>
      <c r="CA307" s="14">
        <f t="shared" si="139"/>
        <v>2</v>
      </c>
      <c r="CB307" s="14">
        <f t="shared" si="139"/>
        <v>5</v>
      </c>
      <c r="CC307" s="13">
        <f t="shared" si="140"/>
        <v>0</v>
      </c>
      <c r="CD307" s="13">
        <f t="shared" si="140"/>
        <v>0</v>
      </c>
      <c r="CE307" s="13">
        <f t="shared" si="141"/>
        <v>2</v>
      </c>
      <c r="CF307" s="13">
        <f t="shared" si="141"/>
        <v>5</v>
      </c>
      <c r="CG307" s="289">
        <f t="shared" si="142"/>
        <v>7</v>
      </c>
      <c r="CJ307" s="1">
        <v>1</v>
      </c>
      <c r="CK307" s="6">
        <f t="shared" si="155"/>
        <v>2</v>
      </c>
      <c r="CL307" s="6">
        <v>0</v>
      </c>
      <c r="CM307" s="6">
        <v>1</v>
      </c>
      <c r="CN307" s="6">
        <f t="shared" si="156"/>
        <v>2</v>
      </c>
      <c r="CO307" s="6">
        <f t="shared" si="157"/>
        <v>5</v>
      </c>
    </row>
    <row r="308" spans="1:93" ht="15" x14ac:dyDescent="0.25">
      <c r="A308" s="1" t="s">
        <v>1663</v>
      </c>
      <c r="B308" s="6">
        <v>295</v>
      </c>
      <c r="C308" s="9">
        <v>295</v>
      </c>
      <c r="D308" s="641" t="s">
        <v>6</v>
      </c>
      <c r="E308" s="37" t="s">
        <v>32</v>
      </c>
      <c r="F308" s="645">
        <v>20319425</v>
      </c>
      <c r="G308" s="646" t="s">
        <v>563</v>
      </c>
      <c r="H308" s="9" t="s">
        <v>52</v>
      </c>
      <c r="I308" s="642">
        <v>0</v>
      </c>
      <c r="J308" s="642">
        <v>0</v>
      </c>
      <c r="K308" s="642">
        <v>0</v>
      </c>
      <c r="L308" s="642">
        <v>0</v>
      </c>
      <c r="M308" s="642">
        <v>1</v>
      </c>
      <c r="N308" s="642">
        <v>2</v>
      </c>
      <c r="O308" s="642">
        <v>2</v>
      </c>
      <c r="P308" s="642">
        <v>1</v>
      </c>
      <c r="Q308" s="14">
        <f t="shared" si="143"/>
        <v>3</v>
      </c>
      <c r="R308" s="14">
        <f t="shared" si="143"/>
        <v>3</v>
      </c>
      <c r="S308" s="10">
        <f t="shared" si="144"/>
        <v>6</v>
      </c>
      <c r="T308" s="642">
        <v>0</v>
      </c>
      <c r="U308" s="642">
        <v>0</v>
      </c>
      <c r="V308" s="642">
        <v>4</v>
      </c>
      <c r="W308" s="642">
        <v>0</v>
      </c>
      <c r="X308" s="642">
        <v>0</v>
      </c>
      <c r="Y308" s="642">
        <v>0</v>
      </c>
      <c r="Z308" s="623">
        <f t="shared" si="152"/>
        <v>4</v>
      </c>
      <c r="AA308" s="623">
        <f t="shared" si="152"/>
        <v>0</v>
      </c>
      <c r="AB308" s="10">
        <f t="shared" si="131"/>
        <v>4</v>
      </c>
      <c r="AC308" s="44">
        <f t="shared" si="145"/>
        <v>7</v>
      </c>
      <c r="AD308" s="44">
        <f t="shared" si="145"/>
        <v>3</v>
      </c>
      <c r="AE308" s="44">
        <f t="shared" si="132"/>
        <v>10</v>
      </c>
      <c r="AF308" s="12">
        <f t="shared" si="153"/>
        <v>4</v>
      </c>
      <c r="AG308" s="12">
        <f t="shared" si="154"/>
        <v>1</v>
      </c>
      <c r="AH308" s="10">
        <f t="shared" si="133"/>
        <v>5</v>
      </c>
      <c r="AI308" s="12">
        <f>VLOOKUP($F308,'Guru SertifikaSi'!$C$6:$G$675,'Guru SertifikaSi'!E$3,FALSE)</f>
        <v>3</v>
      </c>
      <c r="AJ308" s="12">
        <f>VLOOKUP($F308,'Guru SertifikaSi'!$C$6:$G$675,'Guru SertifikaSi'!F$3,FALSE)</f>
        <v>2</v>
      </c>
      <c r="AK308" s="10">
        <f t="shared" si="134"/>
        <v>5</v>
      </c>
      <c r="AL308" s="44">
        <f t="shared" si="135"/>
        <v>7</v>
      </c>
      <c r="AM308" s="44">
        <f t="shared" si="135"/>
        <v>3</v>
      </c>
      <c r="AN308" s="11">
        <f t="shared" si="136"/>
        <v>10</v>
      </c>
      <c r="AO308" s="642">
        <v>0</v>
      </c>
      <c r="AP308" s="642">
        <v>0</v>
      </c>
      <c r="AQ308" s="642">
        <v>0</v>
      </c>
      <c r="AR308" s="642">
        <v>0</v>
      </c>
      <c r="AS308" s="642">
        <v>0</v>
      </c>
      <c r="AT308" s="642">
        <v>0</v>
      </c>
      <c r="AU308" s="642">
        <v>0</v>
      </c>
      <c r="AV308" s="642">
        <v>0</v>
      </c>
      <c r="AW308" s="643">
        <v>0</v>
      </c>
      <c r="AX308" s="643">
        <v>0</v>
      </c>
      <c r="AY308" s="642">
        <v>6</v>
      </c>
      <c r="AZ308" s="642">
        <v>3</v>
      </c>
      <c r="BA308" s="642">
        <v>1</v>
      </c>
      <c r="BB308" s="642">
        <v>0</v>
      </c>
      <c r="BC308" s="642">
        <v>0</v>
      </c>
      <c r="BD308" s="642">
        <v>0</v>
      </c>
      <c r="BE308" s="13">
        <f t="shared" si="146"/>
        <v>0</v>
      </c>
      <c r="BF308" s="13">
        <f t="shared" si="146"/>
        <v>0</v>
      </c>
      <c r="BG308" s="10">
        <f t="shared" si="147"/>
        <v>0</v>
      </c>
      <c r="BH308" s="13">
        <f t="shared" si="148"/>
        <v>7</v>
      </c>
      <c r="BI308" s="13">
        <f t="shared" si="148"/>
        <v>3</v>
      </c>
      <c r="BJ308" s="10">
        <f t="shared" si="149"/>
        <v>10</v>
      </c>
      <c r="BK308" s="44">
        <f t="shared" si="150"/>
        <v>7</v>
      </c>
      <c r="BL308" s="44">
        <f t="shared" si="150"/>
        <v>3</v>
      </c>
      <c r="BM308" s="11">
        <f t="shared" si="150"/>
        <v>10</v>
      </c>
      <c r="BN308" s="642">
        <v>0</v>
      </c>
      <c r="BO308" s="642">
        <v>0</v>
      </c>
      <c r="BP308" s="642">
        <v>0</v>
      </c>
      <c r="BQ308" s="642">
        <v>0</v>
      </c>
      <c r="BR308" s="642">
        <v>0</v>
      </c>
      <c r="BS308" s="642">
        <v>0</v>
      </c>
      <c r="BT308" s="642">
        <v>0</v>
      </c>
      <c r="BU308" s="642">
        <v>0</v>
      </c>
      <c r="BV308" s="644">
        <f t="shared" si="151"/>
        <v>0</v>
      </c>
      <c r="BW308" s="644">
        <f t="shared" si="151"/>
        <v>0</v>
      </c>
      <c r="BX308" s="44">
        <f t="shared" si="137"/>
        <v>0</v>
      </c>
      <c r="BY308" s="44">
        <f t="shared" si="137"/>
        <v>0</v>
      </c>
      <c r="BZ308" s="11">
        <f t="shared" si="138"/>
        <v>0</v>
      </c>
      <c r="CA308" s="14">
        <f t="shared" si="139"/>
        <v>7</v>
      </c>
      <c r="CB308" s="14">
        <f t="shared" si="139"/>
        <v>3</v>
      </c>
      <c r="CC308" s="13">
        <f t="shared" si="140"/>
        <v>0</v>
      </c>
      <c r="CD308" s="13">
        <f t="shared" si="140"/>
        <v>0</v>
      </c>
      <c r="CE308" s="13">
        <f t="shared" si="141"/>
        <v>7</v>
      </c>
      <c r="CF308" s="13">
        <f t="shared" si="141"/>
        <v>3</v>
      </c>
      <c r="CG308" s="289">
        <f t="shared" si="142"/>
        <v>10</v>
      </c>
      <c r="CJ308" s="1">
        <v>0</v>
      </c>
      <c r="CK308" s="6">
        <f t="shared" si="155"/>
        <v>1</v>
      </c>
      <c r="CL308" s="6">
        <v>0</v>
      </c>
      <c r="CM308" s="6">
        <v>0</v>
      </c>
      <c r="CN308" s="6">
        <f t="shared" si="156"/>
        <v>6</v>
      </c>
      <c r="CO308" s="6">
        <f t="shared" si="157"/>
        <v>3</v>
      </c>
    </row>
    <row r="309" spans="1:93" ht="15" x14ac:dyDescent="0.25">
      <c r="A309" s="1" t="s">
        <v>1664</v>
      </c>
      <c r="B309" s="6">
        <v>296</v>
      </c>
      <c r="C309" s="9">
        <v>296</v>
      </c>
      <c r="D309" s="641" t="s">
        <v>6</v>
      </c>
      <c r="E309" s="37" t="s">
        <v>32</v>
      </c>
      <c r="F309" s="645">
        <v>20319480</v>
      </c>
      <c r="G309" s="646" t="s">
        <v>564</v>
      </c>
      <c r="H309" s="9" t="s">
        <v>52</v>
      </c>
      <c r="I309" s="642">
        <v>0</v>
      </c>
      <c r="J309" s="642">
        <v>0</v>
      </c>
      <c r="K309" s="642">
        <v>0</v>
      </c>
      <c r="L309" s="642">
        <v>0</v>
      </c>
      <c r="M309" s="642">
        <v>0</v>
      </c>
      <c r="N309" s="642">
        <v>1</v>
      </c>
      <c r="O309" s="642">
        <v>2</v>
      </c>
      <c r="P309" s="642">
        <v>1</v>
      </c>
      <c r="Q309" s="14">
        <f t="shared" si="143"/>
        <v>2</v>
      </c>
      <c r="R309" s="14">
        <f t="shared" si="143"/>
        <v>2</v>
      </c>
      <c r="S309" s="10">
        <f t="shared" si="144"/>
        <v>4</v>
      </c>
      <c r="T309" s="642">
        <v>0</v>
      </c>
      <c r="U309" s="642">
        <v>0</v>
      </c>
      <c r="V309" s="642">
        <v>0</v>
      </c>
      <c r="W309" s="642">
        <v>0</v>
      </c>
      <c r="X309" s="642">
        <v>1</v>
      </c>
      <c r="Y309" s="642">
        <v>3</v>
      </c>
      <c r="Z309" s="623">
        <f t="shared" si="152"/>
        <v>1</v>
      </c>
      <c r="AA309" s="623">
        <f t="shared" si="152"/>
        <v>3</v>
      </c>
      <c r="AB309" s="10">
        <f t="shared" si="131"/>
        <v>4</v>
      </c>
      <c r="AC309" s="44">
        <f t="shared" si="145"/>
        <v>3</v>
      </c>
      <c r="AD309" s="44">
        <f t="shared" si="145"/>
        <v>5</v>
      </c>
      <c r="AE309" s="44">
        <f t="shared" si="132"/>
        <v>8</v>
      </c>
      <c r="AF309" s="12">
        <f t="shared" si="153"/>
        <v>1</v>
      </c>
      <c r="AG309" s="12">
        <f t="shared" si="154"/>
        <v>4</v>
      </c>
      <c r="AH309" s="10">
        <f t="shared" si="133"/>
        <v>5</v>
      </c>
      <c r="AI309" s="12">
        <f>VLOOKUP($F309,'Guru SertifikaSi'!$C$6:$G$675,'Guru SertifikaSi'!E$3,FALSE)</f>
        <v>2</v>
      </c>
      <c r="AJ309" s="12">
        <f>VLOOKUP($F309,'Guru SertifikaSi'!$C$6:$G$675,'Guru SertifikaSi'!F$3,FALSE)</f>
        <v>1</v>
      </c>
      <c r="AK309" s="10">
        <f t="shared" si="134"/>
        <v>3</v>
      </c>
      <c r="AL309" s="44">
        <f t="shared" si="135"/>
        <v>3</v>
      </c>
      <c r="AM309" s="44">
        <f t="shared" si="135"/>
        <v>5</v>
      </c>
      <c r="AN309" s="11">
        <f t="shared" si="136"/>
        <v>8</v>
      </c>
      <c r="AO309" s="642">
        <v>0</v>
      </c>
      <c r="AP309" s="642">
        <v>0</v>
      </c>
      <c r="AQ309" s="642">
        <v>0</v>
      </c>
      <c r="AR309" s="642">
        <v>0</v>
      </c>
      <c r="AS309" s="642">
        <v>0</v>
      </c>
      <c r="AT309" s="642">
        <v>0</v>
      </c>
      <c r="AU309" s="642">
        <v>0</v>
      </c>
      <c r="AV309" s="642">
        <v>0</v>
      </c>
      <c r="AW309" s="643">
        <v>0</v>
      </c>
      <c r="AX309" s="643">
        <v>0</v>
      </c>
      <c r="AY309" s="642">
        <v>3</v>
      </c>
      <c r="AZ309" s="642">
        <v>5</v>
      </c>
      <c r="BA309" s="642">
        <v>0</v>
      </c>
      <c r="BB309" s="642">
        <v>0</v>
      </c>
      <c r="BC309" s="642">
        <v>0</v>
      </c>
      <c r="BD309" s="642">
        <v>0</v>
      </c>
      <c r="BE309" s="13">
        <f t="shared" si="146"/>
        <v>0</v>
      </c>
      <c r="BF309" s="13">
        <f t="shared" si="146"/>
        <v>0</v>
      </c>
      <c r="BG309" s="10">
        <f t="shared" si="147"/>
        <v>0</v>
      </c>
      <c r="BH309" s="13">
        <f t="shared" si="148"/>
        <v>3</v>
      </c>
      <c r="BI309" s="13">
        <f t="shared" si="148"/>
        <v>5</v>
      </c>
      <c r="BJ309" s="10">
        <f t="shared" si="149"/>
        <v>8</v>
      </c>
      <c r="BK309" s="44">
        <f t="shared" si="150"/>
        <v>3</v>
      </c>
      <c r="BL309" s="44">
        <f t="shared" si="150"/>
        <v>5</v>
      </c>
      <c r="BM309" s="11">
        <f t="shared" si="150"/>
        <v>8</v>
      </c>
      <c r="BN309" s="642">
        <v>0</v>
      </c>
      <c r="BO309" s="642">
        <v>0</v>
      </c>
      <c r="BP309" s="642">
        <v>0</v>
      </c>
      <c r="BQ309" s="642">
        <v>0</v>
      </c>
      <c r="BR309" s="642">
        <v>0</v>
      </c>
      <c r="BS309" s="642">
        <v>0</v>
      </c>
      <c r="BT309" s="642">
        <v>0</v>
      </c>
      <c r="BU309" s="642">
        <v>0</v>
      </c>
      <c r="BV309" s="644">
        <f t="shared" si="151"/>
        <v>0</v>
      </c>
      <c r="BW309" s="644">
        <f t="shared" si="151"/>
        <v>0</v>
      </c>
      <c r="BX309" s="44">
        <f t="shared" si="137"/>
        <v>0</v>
      </c>
      <c r="BY309" s="44">
        <f t="shared" si="137"/>
        <v>0</v>
      </c>
      <c r="BZ309" s="11">
        <f t="shared" si="138"/>
        <v>0</v>
      </c>
      <c r="CA309" s="14">
        <f t="shared" si="139"/>
        <v>3</v>
      </c>
      <c r="CB309" s="14">
        <f t="shared" si="139"/>
        <v>5</v>
      </c>
      <c r="CC309" s="13">
        <f t="shared" si="140"/>
        <v>0</v>
      </c>
      <c r="CD309" s="13">
        <f t="shared" si="140"/>
        <v>0</v>
      </c>
      <c r="CE309" s="13">
        <f t="shared" si="141"/>
        <v>3</v>
      </c>
      <c r="CF309" s="13">
        <f t="shared" si="141"/>
        <v>5</v>
      </c>
      <c r="CG309" s="289">
        <f t="shared" si="142"/>
        <v>8</v>
      </c>
      <c r="CJ309" s="1">
        <v>1</v>
      </c>
      <c r="CK309" s="6">
        <f t="shared" si="155"/>
        <v>2</v>
      </c>
      <c r="CL309" s="6">
        <v>0</v>
      </c>
      <c r="CM309" s="6">
        <v>1</v>
      </c>
      <c r="CN309" s="6">
        <f t="shared" si="156"/>
        <v>3</v>
      </c>
      <c r="CO309" s="6">
        <f t="shared" si="157"/>
        <v>6</v>
      </c>
    </row>
    <row r="310" spans="1:93" ht="15" x14ac:dyDescent="0.25">
      <c r="A310" s="1" t="s">
        <v>1665</v>
      </c>
      <c r="B310" s="6">
        <v>297</v>
      </c>
      <c r="C310" s="9">
        <v>297</v>
      </c>
      <c r="D310" s="641" t="s">
        <v>6</v>
      </c>
      <c r="E310" s="37" t="s">
        <v>32</v>
      </c>
      <c r="F310" s="645">
        <v>20319479</v>
      </c>
      <c r="G310" s="646" t="s">
        <v>565</v>
      </c>
      <c r="H310" s="9" t="s">
        <v>52</v>
      </c>
      <c r="I310" s="642">
        <v>0</v>
      </c>
      <c r="J310" s="642">
        <v>0</v>
      </c>
      <c r="K310" s="642">
        <v>0</v>
      </c>
      <c r="L310" s="642">
        <v>0</v>
      </c>
      <c r="M310" s="642">
        <v>1</v>
      </c>
      <c r="N310" s="642">
        <v>1</v>
      </c>
      <c r="O310" s="642">
        <v>1</v>
      </c>
      <c r="P310" s="642">
        <v>1</v>
      </c>
      <c r="Q310" s="14">
        <f t="shared" si="143"/>
        <v>2</v>
      </c>
      <c r="R310" s="14">
        <f t="shared" si="143"/>
        <v>2</v>
      </c>
      <c r="S310" s="10">
        <f t="shared" si="144"/>
        <v>4</v>
      </c>
      <c r="T310" s="642">
        <v>0</v>
      </c>
      <c r="U310" s="642">
        <v>0</v>
      </c>
      <c r="V310" s="642">
        <v>1</v>
      </c>
      <c r="W310" s="642">
        <v>0</v>
      </c>
      <c r="X310" s="642">
        <v>2</v>
      </c>
      <c r="Y310" s="642">
        <v>1</v>
      </c>
      <c r="Z310" s="623">
        <f t="shared" si="152"/>
        <v>3</v>
      </c>
      <c r="AA310" s="623">
        <f t="shared" si="152"/>
        <v>1</v>
      </c>
      <c r="AB310" s="10">
        <f t="shared" si="131"/>
        <v>4</v>
      </c>
      <c r="AC310" s="44">
        <f t="shared" si="145"/>
        <v>5</v>
      </c>
      <c r="AD310" s="44">
        <f t="shared" si="145"/>
        <v>3</v>
      </c>
      <c r="AE310" s="44">
        <f t="shared" si="132"/>
        <v>8</v>
      </c>
      <c r="AF310" s="12">
        <f t="shared" si="153"/>
        <v>3</v>
      </c>
      <c r="AG310" s="12">
        <f t="shared" si="154"/>
        <v>0</v>
      </c>
      <c r="AH310" s="10">
        <f t="shared" si="133"/>
        <v>3</v>
      </c>
      <c r="AI310" s="12">
        <f>VLOOKUP($F310,'Guru SertifikaSi'!$C$6:$G$675,'Guru SertifikaSi'!E$3,FALSE)</f>
        <v>2</v>
      </c>
      <c r="AJ310" s="12">
        <f>VLOOKUP($F310,'Guru SertifikaSi'!$C$6:$G$675,'Guru SertifikaSi'!F$3,FALSE)</f>
        <v>3</v>
      </c>
      <c r="AK310" s="10">
        <f t="shared" si="134"/>
        <v>5</v>
      </c>
      <c r="AL310" s="44">
        <f t="shared" si="135"/>
        <v>5</v>
      </c>
      <c r="AM310" s="44">
        <f t="shared" si="135"/>
        <v>3</v>
      </c>
      <c r="AN310" s="11">
        <f t="shared" si="136"/>
        <v>8</v>
      </c>
      <c r="AO310" s="642">
        <v>0</v>
      </c>
      <c r="AP310" s="642">
        <v>0</v>
      </c>
      <c r="AQ310" s="642">
        <v>0</v>
      </c>
      <c r="AR310" s="642">
        <v>0</v>
      </c>
      <c r="AS310" s="642">
        <v>0</v>
      </c>
      <c r="AT310" s="642">
        <v>0</v>
      </c>
      <c r="AU310" s="642">
        <v>0</v>
      </c>
      <c r="AV310" s="642">
        <v>0</v>
      </c>
      <c r="AW310" s="643">
        <v>0</v>
      </c>
      <c r="AX310" s="643">
        <v>0</v>
      </c>
      <c r="AY310" s="642">
        <v>4</v>
      </c>
      <c r="AZ310" s="642">
        <v>3</v>
      </c>
      <c r="BA310" s="642">
        <v>1</v>
      </c>
      <c r="BB310" s="642">
        <v>0</v>
      </c>
      <c r="BC310" s="642">
        <v>0</v>
      </c>
      <c r="BD310" s="642">
        <v>0</v>
      </c>
      <c r="BE310" s="13">
        <f t="shared" si="146"/>
        <v>0</v>
      </c>
      <c r="BF310" s="13">
        <f t="shared" si="146"/>
        <v>0</v>
      </c>
      <c r="BG310" s="10">
        <f t="shared" si="147"/>
        <v>0</v>
      </c>
      <c r="BH310" s="13">
        <f t="shared" si="148"/>
        <v>5</v>
      </c>
      <c r="BI310" s="13">
        <f t="shared" si="148"/>
        <v>3</v>
      </c>
      <c r="BJ310" s="10">
        <f t="shared" si="149"/>
        <v>8</v>
      </c>
      <c r="BK310" s="44">
        <f t="shared" si="150"/>
        <v>5</v>
      </c>
      <c r="BL310" s="44">
        <f t="shared" si="150"/>
        <v>3</v>
      </c>
      <c r="BM310" s="11">
        <f t="shared" si="150"/>
        <v>8</v>
      </c>
      <c r="BN310" s="642">
        <v>0</v>
      </c>
      <c r="BO310" s="642">
        <v>0</v>
      </c>
      <c r="BP310" s="642">
        <v>0</v>
      </c>
      <c r="BQ310" s="642">
        <v>0</v>
      </c>
      <c r="BR310" s="642">
        <v>0</v>
      </c>
      <c r="BS310" s="642">
        <v>0</v>
      </c>
      <c r="BT310" s="642">
        <v>1</v>
      </c>
      <c r="BU310" s="642">
        <v>0</v>
      </c>
      <c r="BV310" s="644">
        <f t="shared" si="151"/>
        <v>1</v>
      </c>
      <c r="BW310" s="644">
        <f t="shared" si="151"/>
        <v>0</v>
      </c>
      <c r="BX310" s="44">
        <f t="shared" si="137"/>
        <v>1</v>
      </c>
      <c r="BY310" s="44">
        <f t="shared" si="137"/>
        <v>0</v>
      </c>
      <c r="BZ310" s="11">
        <f t="shared" si="138"/>
        <v>1</v>
      </c>
      <c r="CA310" s="14">
        <f t="shared" si="139"/>
        <v>5</v>
      </c>
      <c r="CB310" s="14">
        <f t="shared" si="139"/>
        <v>3</v>
      </c>
      <c r="CC310" s="13">
        <f t="shared" si="140"/>
        <v>1</v>
      </c>
      <c r="CD310" s="13">
        <f t="shared" si="140"/>
        <v>0</v>
      </c>
      <c r="CE310" s="13">
        <f t="shared" si="141"/>
        <v>6</v>
      </c>
      <c r="CF310" s="13">
        <f t="shared" si="141"/>
        <v>3</v>
      </c>
      <c r="CG310" s="289">
        <f t="shared" si="142"/>
        <v>9</v>
      </c>
      <c r="CJ310" s="1">
        <v>1</v>
      </c>
      <c r="CK310" s="6">
        <f t="shared" si="155"/>
        <v>2</v>
      </c>
      <c r="CL310" s="6">
        <v>0</v>
      </c>
      <c r="CM310" s="6">
        <v>1</v>
      </c>
      <c r="CN310" s="6">
        <f t="shared" si="156"/>
        <v>4</v>
      </c>
      <c r="CO310" s="6">
        <f t="shared" si="157"/>
        <v>4</v>
      </c>
    </row>
    <row r="311" spans="1:93" ht="15" x14ac:dyDescent="0.25">
      <c r="A311" s="1" t="s">
        <v>1666</v>
      </c>
      <c r="B311" s="6">
        <v>298</v>
      </c>
      <c r="C311" s="9">
        <v>298</v>
      </c>
      <c r="D311" s="641" t="s">
        <v>6</v>
      </c>
      <c r="E311" s="37" t="s">
        <v>32</v>
      </c>
      <c r="F311" s="645">
        <v>20319472</v>
      </c>
      <c r="G311" s="646" t="s">
        <v>566</v>
      </c>
      <c r="H311" s="9" t="s">
        <v>52</v>
      </c>
      <c r="I311" s="642">
        <v>0</v>
      </c>
      <c r="J311" s="642">
        <v>0</v>
      </c>
      <c r="K311" s="642">
        <v>0</v>
      </c>
      <c r="L311" s="642">
        <v>0</v>
      </c>
      <c r="M311" s="642">
        <v>3</v>
      </c>
      <c r="N311" s="642">
        <v>0</v>
      </c>
      <c r="O311" s="642">
        <v>1</v>
      </c>
      <c r="P311" s="642">
        <v>4</v>
      </c>
      <c r="Q311" s="14">
        <f t="shared" si="143"/>
        <v>4</v>
      </c>
      <c r="R311" s="14">
        <f t="shared" si="143"/>
        <v>4</v>
      </c>
      <c r="S311" s="10">
        <f t="shared" si="144"/>
        <v>8</v>
      </c>
      <c r="T311" s="642">
        <v>0</v>
      </c>
      <c r="U311" s="642">
        <v>0</v>
      </c>
      <c r="V311" s="642">
        <v>3</v>
      </c>
      <c r="W311" s="642">
        <v>0</v>
      </c>
      <c r="X311" s="642">
        <v>0</v>
      </c>
      <c r="Y311" s="642">
        <v>1</v>
      </c>
      <c r="Z311" s="623">
        <f t="shared" si="152"/>
        <v>3</v>
      </c>
      <c r="AA311" s="623">
        <f t="shared" si="152"/>
        <v>1</v>
      </c>
      <c r="AB311" s="10">
        <f t="shared" si="131"/>
        <v>4</v>
      </c>
      <c r="AC311" s="44">
        <f t="shared" si="145"/>
        <v>7</v>
      </c>
      <c r="AD311" s="44">
        <f t="shared" si="145"/>
        <v>5</v>
      </c>
      <c r="AE311" s="44">
        <f t="shared" si="132"/>
        <v>12</v>
      </c>
      <c r="AF311" s="12">
        <f t="shared" si="153"/>
        <v>3</v>
      </c>
      <c r="AG311" s="12">
        <f t="shared" si="154"/>
        <v>2</v>
      </c>
      <c r="AH311" s="10">
        <f t="shared" si="133"/>
        <v>5</v>
      </c>
      <c r="AI311" s="12">
        <f>VLOOKUP($F311,'Guru SertifikaSi'!$C$6:$G$675,'Guru SertifikaSi'!E$3,FALSE)</f>
        <v>4</v>
      </c>
      <c r="AJ311" s="12">
        <f>VLOOKUP($F311,'Guru SertifikaSi'!$C$6:$G$675,'Guru SertifikaSi'!F$3,FALSE)</f>
        <v>3</v>
      </c>
      <c r="AK311" s="10">
        <f t="shared" si="134"/>
        <v>7</v>
      </c>
      <c r="AL311" s="44">
        <f t="shared" si="135"/>
        <v>7</v>
      </c>
      <c r="AM311" s="44">
        <f t="shared" si="135"/>
        <v>5</v>
      </c>
      <c r="AN311" s="11">
        <f t="shared" si="136"/>
        <v>12</v>
      </c>
      <c r="AO311" s="642">
        <v>0</v>
      </c>
      <c r="AP311" s="642">
        <v>0</v>
      </c>
      <c r="AQ311" s="642">
        <v>0</v>
      </c>
      <c r="AR311" s="642">
        <v>0</v>
      </c>
      <c r="AS311" s="642">
        <v>0</v>
      </c>
      <c r="AT311" s="642">
        <v>0</v>
      </c>
      <c r="AU311" s="642">
        <v>0</v>
      </c>
      <c r="AV311" s="642">
        <v>0</v>
      </c>
      <c r="AW311" s="643">
        <v>0</v>
      </c>
      <c r="AX311" s="643">
        <v>0</v>
      </c>
      <c r="AY311" s="642">
        <v>7</v>
      </c>
      <c r="AZ311" s="642">
        <v>5</v>
      </c>
      <c r="BA311" s="642">
        <v>0</v>
      </c>
      <c r="BB311" s="642">
        <v>0</v>
      </c>
      <c r="BC311" s="642">
        <v>0</v>
      </c>
      <c r="BD311" s="642">
        <v>0</v>
      </c>
      <c r="BE311" s="13">
        <f t="shared" si="146"/>
        <v>0</v>
      </c>
      <c r="BF311" s="13">
        <f t="shared" si="146"/>
        <v>0</v>
      </c>
      <c r="BG311" s="10">
        <f t="shared" si="147"/>
        <v>0</v>
      </c>
      <c r="BH311" s="13">
        <f t="shared" si="148"/>
        <v>7</v>
      </c>
      <c r="BI311" s="13">
        <f t="shared" si="148"/>
        <v>5</v>
      </c>
      <c r="BJ311" s="10">
        <f t="shared" si="149"/>
        <v>12</v>
      </c>
      <c r="BK311" s="44">
        <f t="shared" si="150"/>
        <v>7</v>
      </c>
      <c r="BL311" s="44">
        <f t="shared" si="150"/>
        <v>5</v>
      </c>
      <c r="BM311" s="11">
        <f t="shared" si="150"/>
        <v>12</v>
      </c>
      <c r="BN311" s="642">
        <v>0</v>
      </c>
      <c r="BO311" s="642">
        <v>0</v>
      </c>
      <c r="BP311" s="642">
        <v>0</v>
      </c>
      <c r="BQ311" s="642">
        <v>0</v>
      </c>
      <c r="BR311" s="642">
        <v>0</v>
      </c>
      <c r="BS311" s="642">
        <v>0</v>
      </c>
      <c r="BT311" s="642">
        <v>0</v>
      </c>
      <c r="BU311" s="642">
        <v>0</v>
      </c>
      <c r="BV311" s="644">
        <f t="shared" si="151"/>
        <v>0</v>
      </c>
      <c r="BW311" s="644">
        <f t="shared" si="151"/>
        <v>0</v>
      </c>
      <c r="BX311" s="44">
        <f t="shared" si="137"/>
        <v>0</v>
      </c>
      <c r="BY311" s="44">
        <f t="shared" si="137"/>
        <v>0</v>
      </c>
      <c r="BZ311" s="11">
        <f t="shared" si="138"/>
        <v>0</v>
      </c>
      <c r="CA311" s="14">
        <f t="shared" si="139"/>
        <v>7</v>
      </c>
      <c r="CB311" s="14">
        <f t="shared" si="139"/>
        <v>5</v>
      </c>
      <c r="CC311" s="13">
        <f t="shared" si="140"/>
        <v>0</v>
      </c>
      <c r="CD311" s="13">
        <f t="shared" si="140"/>
        <v>0</v>
      </c>
      <c r="CE311" s="13">
        <f t="shared" si="141"/>
        <v>7</v>
      </c>
      <c r="CF311" s="13">
        <f t="shared" si="141"/>
        <v>5</v>
      </c>
      <c r="CG311" s="289">
        <f t="shared" si="142"/>
        <v>12</v>
      </c>
      <c r="CJ311" s="1">
        <v>1</v>
      </c>
      <c r="CK311" s="6">
        <f t="shared" si="155"/>
        <v>5</v>
      </c>
      <c r="CL311" s="6">
        <v>0</v>
      </c>
      <c r="CM311" s="6">
        <v>1</v>
      </c>
      <c r="CN311" s="6">
        <f t="shared" si="156"/>
        <v>7</v>
      </c>
      <c r="CO311" s="6">
        <f t="shared" si="157"/>
        <v>6</v>
      </c>
    </row>
    <row r="312" spans="1:93" ht="15" x14ac:dyDescent="0.25">
      <c r="A312" s="1" t="s">
        <v>1667</v>
      </c>
      <c r="B312" s="6">
        <v>299</v>
      </c>
      <c r="C312" s="9">
        <v>299</v>
      </c>
      <c r="D312" s="641" t="s">
        <v>6</v>
      </c>
      <c r="E312" s="37" t="s">
        <v>30</v>
      </c>
      <c r="F312" s="645">
        <v>20319891</v>
      </c>
      <c r="G312" s="646" t="s">
        <v>567</v>
      </c>
      <c r="H312" s="9" t="s">
        <v>52</v>
      </c>
      <c r="I312" s="642">
        <v>0</v>
      </c>
      <c r="J312" s="642">
        <v>0</v>
      </c>
      <c r="K312" s="642">
        <v>0</v>
      </c>
      <c r="L312" s="642">
        <v>0</v>
      </c>
      <c r="M312" s="642">
        <v>1</v>
      </c>
      <c r="N312" s="642">
        <v>1</v>
      </c>
      <c r="O312" s="642">
        <v>1</v>
      </c>
      <c r="P312" s="642">
        <v>1</v>
      </c>
      <c r="Q312" s="14">
        <f t="shared" si="143"/>
        <v>2</v>
      </c>
      <c r="R312" s="14">
        <f t="shared" si="143"/>
        <v>2</v>
      </c>
      <c r="S312" s="10">
        <f t="shared" si="144"/>
        <v>4</v>
      </c>
      <c r="T312" s="642">
        <v>0</v>
      </c>
      <c r="U312" s="642">
        <v>0</v>
      </c>
      <c r="V312" s="642">
        <v>1</v>
      </c>
      <c r="W312" s="642">
        <v>2</v>
      </c>
      <c r="X312" s="642">
        <v>0</v>
      </c>
      <c r="Y312" s="642">
        <v>0</v>
      </c>
      <c r="Z312" s="623">
        <f t="shared" si="152"/>
        <v>1</v>
      </c>
      <c r="AA312" s="623">
        <f t="shared" si="152"/>
        <v>2</v>
      </c>
      <c r="AB312" s="10">
        <f t="shared" si="131"/>
        <v>3</v>
      </c>
      <c r="AC312" s="44">
        <f t="shared" si="145"/>
        <v>3</v>
      </c>
      <c r="AD312" s="44">
        <f t="shared" si="145"/>
        <v>4</v>
      </c>
      <c r="AE312" s="44">
        <f t="shared" si="132"/>
        <v>7</v>
      </c>
      <c r="AF312" s="12">
        <f t="shared" si="153"/>
        <v>1</v>
      </c>
      <c r="AG312" s="12">
        <f t="shared" si="154"/>
        <v>2</v>
      </c>
      <c r="AH312" s="10">
        <f t="shared" si="133"/>
        <v>3</v>
      </c>
      <c r="AI312" s="12">
        <f>VLOOKUP($F312,'Guru SertifikaSi'!$C$6:$G$675,'Guru SertifikaSi'!E$3,FALSE)</f>
        <v>2</v>
      </c>
      <c r="AJ312" s="12">
        <f>VLOOKUP($F312,'Guru SertifikaSi'!$C$6:$G$675,'Guru SertifikaSi'!F$3,FALSE)</f>
        <v>2</v>
      </c>
      <c r="AK312" s="10">
        <f t="shared" si="134"/>
        <v>4</v>
      </c>
      <c r="AL312" s="44">
        <f t="shared" si="135"/>
        <v>3</v>
      </c>
      <c r="AM312" s="44">
        <f t="shared" si="135"/>
        <v>4</v>
      </c>
      <c r="AN312" s="11">
        <f t="shared" si="136"/>
        <v>7</v>
      </c>
      <c r="AO312" s="642">
        <v>0</v>
      </c>
      <c r="AP312" s="642">
        <v>0</v>
      </c>
      <c r="AQ312" s="642">
        <v>0</v>
      </c>
      <c r="AR312" s="642">
        <v>0</v>
      </c>
      <c r="AS312" s="642">
        <v>1</v>
      </c>
      <c r="AT312" s="642">
        <v>0</v>
      </c>
      <c r="AU312" s="642">
        <v>0</v>
      </c>
      <c r="AV312" s="642">
        <v>0</v>
      </c>
      <c r="AW312" s="643">
        <v>0</v>
      </c>
      <c r="AX312" s="643">
        <v>0</v>
      </c>
      <c r="AY312" s="642">
        <v>2</v>
      </c>
      <c r="AZ312" s="642">
        <v>4</v>
      </c>
      <c r="BA312" s="642">
        <v>0</v>
      </c>
      <c r="BB312" s="642">
        <v>0</v>
      </c>
      <c r="BC312" s="642">
        <v>0</v>
      </c>
      <c r="BD312" s="642">
        <v>0</v>
      </c>
      <c r="BE312" s="13">
        <f t="shared" si="146"/>
        <v>1</v>
      </c>
      <c r="BF312" s="13">
        <f t="shared" si="146"/>
        <v>0</v>
      </c>
      <c r="BG312" s="10">
        <f t="shared" si="147"/>
        <v>1</v>
      </c>
      <c r="BH312" s="13">
        <f t="shared" si="148"/>
        <v>2</v>
      </c>
      <c r="BI312" s="13">
        <f t="shared" si="148"/>
        <v>4</v>
      </c>
      <c r="BJ312" s="10">
        <f t="shared" si="149"/>
        <v>6</v>
      </c>
      <c r="BK312" s="44">
        <f t="shared" si="150"/>
        <v>3</v>
      </c>
      <c r="BL312" s="44">
        <f t="shared" si="150"/>
        <v>4</v>
      </c>
      <c r="BM312" s="11">
        <f t="shared" si="150"/>
        <v>7</v>
      </c>
      <c r="BN312" s="642">
        <v>0</v>
      </c>
      <c r="BO312" s="642">
        <v>0</v>
      </c>
      <c r="BP312" s="642">
        <v>0</v>
      </c>
      <c r="BQ312" s="642">
        <v>0</v>
      </c>
      <c r="BR312" s="642">
        <v>0</v>
      </c>
      <c r="BS312" s="642">
        <v>0</v>
      </c>
      <c r="BT312" s="642">
        <v>0</v>
      </c>
      <c r="BU312" s="642">
        <v>0</v>
      </c>
      <c r="BV312" s="644">
        <f t="shared" si="151"/>
        <v>0</v>
      </c>
      <c r="BW312" s="644">
        <f t="shared" si="151"/>
        <v>0</v>
      </c>
      <c r="BX312" s="44">
        <f t="shared" si="137"/>
        <v>0</v>
      </c>
      <c r="BY312" s="44">
        <f t="shared" si="137"/>
        <v>0</v>
      </c>
      <c r="BZ312" s="11">
        <f t="shared" si="138"/>
        <v>0</v>
      </c>
      <c r="CA312" s="14">
        <f t="shared" si="139"/>
        <v>3</v>
      </c>
      <c r="CB312" s="14">
        <f t="shared" si="139"/>
        <v>4</v>
      </c>
      <c r="CC312" s="13">
        <f t="shared" si="140"/>
        <v>0</v>
      </c>
      <c r="CD312" s="13">
        <f t="shared" si="140"/>
        <v>0</v>
      </c>
      <c r="CE312" s="13">
        <f t="shared" si="141"/>
        <v>3</v>
      </c>
      <c r="CF312" s="13">
        <f t="shared" si="141"/>
        <v>4</v>
      </c>
      <c r="CG312" s="289">
        <f t="shared" si="142"/>
        <v>7</v>
      </c>
      <c r="CJ312" s="1">
        <v>0</v>
      </c>
      <c r="CK312" s="6">
        <f t="shared" si="155"/>
        <v>1</v>
      </c>
      <c r="CL312" s="6">
        <v>0</v>
      </c>
      <c r="CM312" s="6">
        <v>0</v>
      </c>
      <c r="CN312" s="6">
        <f t="shared" si="156"/>
        <v>2</v>
      </c>
      <c r="CO312" s="6">
        <f t="shared" si="157"/>
        <v>4</v>
      </c>
    </row>
    <row r="313" spans="1:93" ht="15" x14ac:dyDescent="0.25">
      <c r="A313" s="1" t="s">
        <v>1668</v>
      </c>
      <c r="B313" s="6">
        <v>300</v>
      </c>
      <c r="C313" s="9">
        <v>300</v>
      </c>
      <c r="D313" s="641" t="s">
        <v>6</v>
      </c>
      <c r="E313" s="37" t="s">
        <v>30</v>
      </c>
      <c r="F313" s="645">
        <v>20319889</v>
      </c>
      <c r="G313" s="646" t="s">
        <v>568</v>
      </c>
      <c r="H313" s="9" t="s">
        <v>52</v>
      </c>
      <c r="I313" s="642">
        <v>0</v>
      </c>
      <c r="J313" s="642">
        <v>0</v>
      </c>
      <c r="K313" s="642">
        <v>0</v>
      </c>
      <c r="L313" s="642">
        <v>0</v>
      </c>
      <c r="M313" s="642">
        <v>0</v>
      </c>
      <c r="N313" s="642">
        <v>1</v>
      </c>
      <c r="O313" s="642">
        <v>0</v>
      </c>
      <c r="P313" s="642">
        <v>2</v>
      </c>
      <c r="Q313" s="14">
        <f t="shared" si="143"/>
        <v>0</v>
      </c>
      <c r="R313" s="14">
        <f t="shared" si="143"/>
        <v>3</v>
      </c>
      <c r="S313" s="10">
        <f t="shared" si="144"/>
        <v>3</v>
      </c>
      <c r="T313" s="642">
        <v>0</v>
      </c>
      <c r="U313" s="642">
        <v>0</v>
      </c>
      <c r="V313" s="642">
        <v>1</v>
      </c>
      <c r="W313" s="642">
        <v>2</v>
      </c>
      <c r="X313" s="642">
        <v>1</v>
      </c>
      <c r="Y313" s="642">
        <v>2</v>
      </c>
      <c r="Z313" s="623">
        <f t="shared" si="152"/>
        <v>2</v>
      </c>
      <c r="AA313" s="623">
        <f t="shared" si="152"/>
        <v>4</v>
      </c>
      <c r="AB313" s="10">
        <f t="shared" si="131"/>
        <v>6</v>
      </c>
      <c r="AC313" s="44">
        <f t="shared" si="145"/>
        <v>2</v>
      </c>
      <c r="AD313" s="44">
        <f t="shared" si="145"/>
        <v>7</v>
      </c>
      <c r="AE313" s="44">
        <f t="shared" si="132"/>
        <v>9</v>
      </c>
      <c r="AF313" s="12">
        <f t="shared" si="153"/>
        <v>0</v>
      </c>
      <c r="AG313" s="12">
        <f t="shared" si="154"/>
        <v>5</v>
      </c>
      <c r="AH313" s="10">
        <f t="shared" si="133"/>
        <v>5</v>
      </c>
      <c r="AI313" s="12">
        <f>VLOOKUP($F313,'Guru SertifikaSi'!$C$6:$G$675,'Guru SertifikaSi'!E$3,FALSE)</f>
        <v>2</v>
      </c>
      <c r="AJ313" s="12">
        <f>VLOOKUP($F313,'Guru SertifikaSi'!$C$6:$G$675,'Guru SertifikaSi'!F$3,FALSE)</f>
        <v>2</v>
      </c>
      <c r="AK313" s="10">
        <f t="shared" si="134"/>
        <v>4</v>
      </c>
      <c r="AL313" s="44">
        <f t="shared" si="135"/>
        <v>2</v>
      </c>
      <c r="AM313" s="44">
        <f t="shared" si="135"/>
        <v>7</v>
      </c>
      <c r="AN313" s="11">
        <f t="shared" si="136"/>
        <v>9</v>
      </c>
      <c r="AO313" s="642">
        <v>0</v>
      </c>
      <c r="AP313" s="642">
        <v>0</v>
      </c>
      <c r="AQ313" s="642">
        <v>0</v>
      </c>
      <c r="AR313" s="642">
        <v>0</v>
      </c>
      <c r="AS313" s="642">
        <v>0</v>
      </c>
      <c r="AT313" s="642">
        <v>1</v>
      </c>
      <c r="AU313" s="642">
        <v>0</v>
      </c>
      <c r="AV313" s="642">
        <v>0</v>
      </c>
      <c r="AW313" s="643">
        <v>0</v>
      </c>
      <c r="AX313" s="643">
        <v>0</v>
      </c>
      <c r="AY313" s="642">
        <v>2</v>
      </c>
      <c r="AZ313" s="642">
        <v>6</v>
      </c>
      <c r="BA313" s="642">
        <v>0</v>
      </c>
      <c r="BB313" s="642">
        <v>0</v>
      </c>
      <c r="BC313" s="642">
        <v>0</v>
      </c>
      <c r="BD313" s="642">
        <v>0</v>
      </c>
      <c r="BE313" s="13">
        <f t="shared" si="146"/>
        <v>0</v>
      </c>
      <c r="BF313" s="13">
        <f t="shared" si="146"/>
        <v>1</v>
      </c>
      <c r="BG313" s="10">
        <f t="shared" si="147"/>
        <v>1</v>
      </c>
      <c r="BH313" s="13">
        <f t="shared" si="148"/>
        <v>2</v>
      </c>
      <c r="BI313" s="13">
        <f t="shared" si="148"/>
        <v>6</v>
      </c>
      <c r="BJ313" s="10">
        <f t="shared" si="149"/>
        <v>8</v>
      </c>
      <c r="BK313" s="44">
        <f t="shared" si="150"/>
        <v>2</v>
      </c>
      <c r="BL313" s="44">
        <f t="shared" si="150"/>
        <v>7</v>
      </c>
      <c r="BM313" s="11">
        <f t="shared" si="150"/>
        <v>9</v>
      </c>
      <c r="BN313" s="642">
        <v>0</v>
      </c>
      <c r="BO313" s="642">
        <v>0</v>
      </c>
      <c r="BP313" s="642">
        <v>0</v>
      </c>
      <c r="BQ313" s="642">
        <v>0</v>
      </c>
      <c r="BR313" s="642">
        <v>0</v>
      </c>
      <c r="BS313" s="642">
        <v>0</v>
      </c>
      <c r="BT313" s="642">
        <v>0</v>
      </c>
      <c r="BU313" s="642">
        <v>0</v>
      </c>
      <c r="BV313" s="644">
        <f t="shared" si="151"/>
        <v>0</v>
      </c>
      <c r="BW313" s="644">
        <f t="shared" si="151"/>
        <v>0</v>
      </c>
      <c r="BX313" s="44">
        <f t="shared" si="137"/>
        <v>0</v>
      </c>
      <c r="BY313" s="44">
        <f t="shared" si="137"/>
        <v>0</v>
      </c>
      <c r="BZ313" s="11">
        <f t="shared" si="138"/>
        <v>0</v>
      </c>
      <c r="CA313" s="14">
        <f t="shared" si="139"/>
        <v>2</v>
      </c>
      <c r="CB313" s="14">
        <f t="shared" si="139"/>
        <v>7</v>
      </c>
      <c r="CC313" s="13">
        <f t="shared" si="140"/>
        <v>0</v>
      </c>
      <c r="CD313" s="13">
        <f t="shared" si="140"/>
        <v>0</v>
      </c>
      <c r="CE313" s="13">
        <f t="shared" si="141"/>
        <v>2</v>
      </c>
      <c r="CF313" s="13">
        <f t="shared" si="141"/>
        <v>7</v>
      </c>
      <c r="CG313" s="289">
        <f t="shared" si="142"/>
        <v>9</v>
      </c>
      <c r="CJ313" s="1">
        <v>1</v>
      </c>
      <c r="CK313" s="6">
        <f t="shared" si="155"/>
        <v>3</v>
      </c>
      <c r="CL313" s="6">
        <v>0</v>
      </c>
      <c r="CM313" s="6">
        <v>1</v>
      </c>
      <c r="CN313" s="6">
        <f t="shared" si="156"/>
        <v>2</v>
      </c>
      <c r="CO313" s="6">
        <f t="shared" si="157"/>
        <v>7</v>
      </c>
    </row>
    <row r="314" spans="1:93" ht="15" x14ac:dyDescent="0.25">
      <c r="A314" s="1" t="s">
        <v>1669</v>
      </c>
      <c r="B314" s="6">
        <v>301</v>
      </c>
      <c r="C314" s="9">
        <v>301</v>
      </c>
      <c r="D314" s="641" t="s">
        <v>6</v>
      </c>
      <c r="E314" s="37" t="s">
        <v>30</v>
      </c>
      <c r="F314" s="645">
        <v>20319868</v>
      </c>
      <c r="G314" s="646" t="s">
        <v>569</v>
      </c>
      <c r="H314" s="9" t="s">
        <v>52</v>
      </c>
      <c r="I314" s="642">
        <v>1</v>
      </c>
      <c r="J314" s="642">
        <v>0</v>
      </c>
      <c r="K314" s="642">
        <v>0</v>
      </c>
      <c r="L314" s="642">
        <v>0</v>
      </c>
      <c r="M314" s="642">
        <v>1</v>
      </c>
      <c r="N314" s="642">
        <v>2</v>
      </c>
      <c r="O314" s="642">
        <v>0</v>
      </c>
      <c r="P314" s="642">
        <v>3</v>
      </c>
      <c r="Q314" s="14">
        <f t="shared" si="143"/>
        <v>2</v>
      </c>
      <c r="R314" s="14">
        <f t="shared" si="143"/>
        <v>5</v>
      </c>
      <c r="S314" s="10">
        <f t="shared" si="144"/>
        <v>7</v>
      </c>
      <c r="T314" s="642">
        <v>0</v>
      </c>
      <c r="U314" s="642">
        <v>0</v>
      </c>
      <c r="V314" s="642">
        <v>0</v>
      </c>
      <c r="W314" s="642">
        <v>1</v>
      </c>
      <c r="X314" s="642">
        <v>0</v>
      </c>
      <c r="Y314" s="642">
        <v>2</v>
      </c>
      <c r="Z314" s="623">
        <f t="shared" si="152"/>
        <v>0</v>
      </c>
      <c r="AA314" s="623">
        <f t="shared" si="152"/>
        <v>3</v>
      </c>
      <c r="AB314" s="10">
        <f t="shared" si="131"/>
        <v>3</v>
      </c>
      <c r="AC314" s="44">
        <f t="shared" si="145"/>
        <v>2</v>
      </c>
      <c r="AD314" s="44">
        <f t="shared" si="145"/>
        <v>8</v>
      </c>
      <c r="AE314" s="44">
        <f t="shared" si="132"/>
        <v>10</v>
      </c>
      <c r="AF314" s="12">
        <f t="shared" si="153"/>
        <v>1</v>
      </c>
      <c r="AG314" s="12">
        <f t="shared" si="154"/>
        <v>5</v>
      </c>
      <c r="AH314" s="10">
        <f t="shared" si="133"/>
        <v>6</v>
      </c>
      <c r="AI314" s="12">
        <f>VLOOKUP($F314,'Guru SertifikaSi'!$C$6:$G$675,'Guru SertifikaSi'!E$3,FALSE)</f>
        <v>1</v>
      </c>
      <c r="AJ314" s="12">
        <f>VLOOKUP($F314,'Guru SertifikaSi'!$C$6:$G$675,'Guru SertifikaSi'!F$3,FALSE)</f>
        <v>3</v>
      </c>
      <c r="AK314" s="10">
        <f t="shared" si="134"/>
        <v>4</v>
      </c>
      <c r="AL314" s="44">
        <f t="shared" si="135"/>
        <v>2</v>
      </c>
      <c r="AM314" s="44">
        <f t="shared" si="135"/>
        <v>8</v>
      </c>
      <c r="AN314" s="11">
        <f t="shared" si="136"/>
        <v>10</v>
      </c>
      <c r="AO314" s="642">
        <v>0</v>
      </c>
      <c r="AP314" s="642">
        <v>0</v>
      </c>
      <c r="AQ314" s="642">
        <v>0</v>
      </c>
      <c r="AR314" s="642">
        <v>0</v>
      </c>
      <c r="AS314" s="642">
        <v>0</v>
      </c>
      <c r="AT314" s="642">
        <v>0</v>
      </c>
      <c r="AU314" s="642">
        <v>0</v>
      </c>
      <c r="AV314" s="642">
        <v>0</v>
      </c>
      <c r="AW314" s="643">
        <v>0</v>
      </c>
      <c r="AX314" s="643">
        <v>0</v>
      </c>
      <c r="AY314" s="642">
        <v>2</v>
      </c>
      <c r="AZ314" s="642">
        <v>8</v>
      </c>
      <c r="BA314" s="642">
        <v>0</v>
      </c>
      <c r="BB314" s="642">
        <v>0</v>
      </c>
      <c r="BC314" s="642">
        <v>0</v>
      </c>
      <c r="BD314" s="642">
        <v>0</v>
      </c>
      <c r="BE314" s="13">
        <f t="shared" si="146"/>
        <v>0</v>
      </c>
      <c r="BF314" s="13">
        <f t="shared" si="146"/>
        <v>0</v>
      </c>
      <c r="BG314" s="10">
        <f t="shared" si="147"/>
        <v>0</v>
      </c>
      <c r="BH314" s="13">
        <f t="shared" si="148"/>
        <v>2</v>
      </c>
      <c r="BI314" s="13">
        <f t="shared" si="148"/>
        <v>8</v>
      </c>
      <c r="BJ314" s="10">
        <f t="shared" si="149"/>
        <v>10</v>
      </c>
      <c r="BK314" s="44">
        <f t="shared" si="150"/>
        <v>2</v>
      </c>
      <c r="BL314" s="44">
        <f t="shared" si="150"/>
        <v>8</v>
      </c>
      <c r="BM314" s="11">
        <f t="shared" si="150"/>
        <v>10</v>
      </c>
      <c r="BN314" s="642">
        <v>0</v>
      </c>
      <c r="BO314" s="642">
        <v>0</v>
      </c>
      <c r="BP314" s="642">
        <v>0</v>
      </c>
      <c r="BQ314" s="642">
        <v>0</v>
      </c>
      <c r="BR314" s="642">
        <v>0</v>
      </c>
      <c r="BS314" s="642">
        <v>0</v>
      </c>
      <c r="BT314" s="642">
        <v>0</v>
      </c>
      <c r="BU314" s="642">
        <v>1</v>
      </c>
      <c r="BV314" s="644">
        <f t="shared" si="151"/>
        <v>0</v>
      </c>
      <c r="BW314" s="644">
        <f t="shared" si="151"/>
        <v>1</v>
      </c>
      <c r="BX314" s="44">
        <f t="shared" si="137"/>
        <v>0</v>
      </c>
      <c r="BY314" s="44">
        <f t="shared" si="137"/>
        <v>1</v>
      </c>
      <c r="BZ314" s="11">
        <f t="shared" si="138"/>
        <v>1</v>
      </c>
      <c r="CA314" s="14">
        <f t="shared" si="139"/>
        <v>2</v>
      </c>
      <c r="CB314" s="14">
        <f t="shared" si="139"/>
        <v>8</v>
      </c>
      <c r="CC314" s="13">
        <f t="shared" si="140"/>
        <v>0</v>
      </c>
      <c r="CD314" s="13">
        <f t="shared" si="140"/>
        <v>1</v>
      </c>
      <c r="CE314" s="13">
        <f t="shared" si="141"/>
        <v>2</v>
      </c>
      <c r="CF314" s="13">
        <f t="shared" si="141"/>
        <v>9</v>
      </c>
      <c r="CG314" s="289">
        <f t="shared" si="142"/>
        <v>11</v>
      </c>
      <c r="CJ314" s="1">
        <v>1</v>
      </c>
      <c r="CK314" s="6">
        <f t="shared" si="155"/>
        <v>4</v>
      </c>
      <c r="CL314" s="6">
        <v>0</v>
      </c>
      <c r="CM314" s="6">
        <v>1</v>
      </c>
      <c r="CN314" s="6">
        <f t="shared" si="156"/>
        <v>2</v>
      </c>
      <c r="CO314" s="6">
        <f t="shared" si="157"/>
        <v>9</v>
      </c>
    </row>
    <row r="315" spans="1:93" ht="15" x14ac:dyDescent="0.25">
      <c r="A315" s="1" t="s">
        <v>1670</v>
      </c>
      <c r="B315" s="6">
        <v>302</v>
      </c>
      <c r="C315" s="9">
        <v>302</v>
      </c>
      <c r="D315" s="641" t="s">
        <v>6</v>
      </c>
      <c r="E315" s="37" t="s">
        <v>30</v>
      </c>
      <c r="F315" s="645">
        <v>20319867</v>
      </c>
      <c r="G315" s="646" t="s">
        <v>570</v>
      </c>
      <c r="H315" s="9" t="s">
        <v>52</v>
      </c>
      <c r="I315" s="642">
        <v>0</v>
      </c>
      <c r="J315" s="642">
        <v>0</v>
      </c>
      <c r="K315" s="642">
        <v>1</v>
      </c>
      <c r="L315" s="642">
        <v>0</v>
      </c>
      <c r="M315" s="642">
        <v>0</v>
      </c>
      <c r="N315" s="642">
        <v>2</v>
      </c>
      <c r="O315" s="642">
        <v>1</v>
      </c>
      <c r="P315" s="642">
        <v>2</v>
      </c>
      <c r="Q315" s="14">
        <f t="shared" si="143"/>
        <v>2</v>
      </c>
      <c r="R315" s="14">
        <f t="shared" si="143"/>
        <v>4</v>
      </c>
      <c r="S315" s="10">
        <f t="shared" si="144"/>
        <v>6</v>
      </c>
      <c r="T315" s="642">
        <v>0</v>
      </c>
      <c r="U315" s="642">
        <v>0</v>
      </c>
      <c r="V315" s="642">
        <v>1</v>
      </c>
      <c r="W315" s="642">
        <v>3</v>
      </c>
      <c r="X315" s="642">
        <v>0</v>
      </c>
      <c r="Y315" s="642">
        <v>0</v>
      </c>
      <c r="Z315" s="623">
        <f t="shared" si="152"/>
        <v>1</v>
      </c>
      <c r="AA315" s="623">
        <f t="shared" si="152"/>
        <v>3</v>
      </c>
      <c r="AB315" s="10">
        <f t="shared" si="131"/>
        <v>4</v>
      </c>
      <c r="AC315" s="44">
        <f t="shared" si="145"/>
        <v>3</v>
      </c>
      <c r="AD315" s="44">
        <f t="shared" si="145"/>
        <v>7</v>
      </c>
      <c r="AE315" s="44">
        <f t="shared" si="132"/>
        <v>10</v>
      </c>
      <c r="AF315" s="12">
        <f t="shared" si="153"/>
        <v>1</v>
      </c>
      <c r="AG315" s="12">
        <f t="shared" si="154"/>
        <v>4</v>
      </c>
      <c r="AH315" s="10">
        <f t="shared" si="133"/>
        <v>5</v>
      </c>
      <c r="AI315" s="12">
        <f>VLOOKUP($F315,'Guru SertifikaSi'!$C$6:$G$675,'Guru SertifikaSi'!E$3,FALSE)</f>
        <v>2</v>
      </c>
      <c r="AJ315" s="12">
        <f>VLOOKUP($F315,'Guru SertifikaSi'!$C$6:$G$675,'Guru SertifikaSi'!F$3,FALSE)</f>
        <v>3</v>
      </c>
      <c r="AK315" s="10">
        <f t="shared" si="134"/>
        <v>5</v>
      </c>
      <c r="AL315" s="44">
        <f t="shared" si="135"/>
        <v>3</v>
      </c>
      <c r="AM315" s="44">
        <f t="shared" si="135"/>
        <v>7</v>
      </c>
      <c r="AN315" s="11">
        <f t="shared" si="136"/>
        <v>10</v>
      </c>
      <c r="AO315" s="642">
        <v>0</v>
      </c>
      <c r="AP315" s="642">
        <v>0</v>
      </c>
      <c r="AQ315" s="642">
        <v>0</v>
      </c>
      <c r="AR315" s="642">
        <v>0</v>
      </c>
      <c r="AS315" s="642">
        <v>1</v>
      </c>
      <c r="AT315" s="642">
        <v>0</v>
      </c>
      <c r="AU315" s="642">
        <v>0</v>
      </c>
      <c r="AV315" s="642">
        <v>0</v>
      </c>
      <c r="AW315" s="643">
        <v>0</v>
      </c>
      <c r="AX315" s="643">
        <v>0</v>
      </c>
      <c r="AY315" s="642">
        <v>2</v>
      </c>
      <c r="AZ315" s="642">
        <v>7</v>
      </c>
      <c r="BA315" s="642">
        <v>0</v>
      </c>
      <c r="BB315" s="642">
        <v>0</v>
      </c>
      <c r="BC315" s="642">
        <v>0</v>
      </c>
      <c r="BD315" s="642">
        <v>0</v>
      </c>
      <c r="BE315" s="13">
        <f t="shared" si="146"/>
        <v>1</v>
      </c>
      <c r="BF315" s="13">
        <f t="shared" si="146"/>
        <v>0</v>
      </c>
      <c r="BG315" s="10">
        <f t="shared" si="147"/>
        <v>1</v>
      </c>
      <c r="BH315" s="13">
        <f t="shared" si="148"/>
        <v>2</v>
      </c>
      <c r="BI315" s="13">
        <f t="shared" si="148"/>
        <v>7</v>
      </c>
      <c r="BJ315" s="10">
        <f t="shared" si="149"/>
        <v>9</v>
      </c>
      <c r="BK315" s="44">
        <f t="shared" si="150"/>
        <v>3</v>
      </c>
      <c r="BL315" s="44">
        <f t="shared" si="150"/>
        <v>7</v>
      </c>
      <c r="BM315" s="11">
        <f t="shared" si="150"/>
        <v>10</v>
      </c>
      <c r="BN315" s="642">
        <v>0</v>
      </c>
      <c r="BO315" s="642">
        <v>0</v>
      </c>
      <c r="BP315" s="642">
        <v>0</v>
      </c>
      <c r="BQ315" s="642">
        <v>0</v>
      </c>
      <c r="BR315" s="642">
        <v>1</v>
      </c>
      <c r="BS315" s="642">
        <v>0</v>
      </c>
      <c r="BT315" s="642">
        <v>0</v>
      </c>
      <c r="BU315" s="642">
        <v>0</v>
      </c>
      <c r="BV315" s="644">
        <f t="shared" si="151"/>
        <v>1</v>
      </c>
      <c r="BW315" s="644">
        <f t="shared" si="151"/>
        <v>0</v>
      </c>
      <c r="BX315" s="44">
        <f t="shared" si="137"/>
        <v>1</v>
      </c>
      <c r="BY315" s="44">
        <f t="shared" si="137"/>
        <v>0</v>
      </c>
      <c r="BZ315" s="11">
        <f t="shared" si="138"/>
        <v>1</v>
      </c>
      <c r="CA315" s="14">
        <f t="shared" si="139"/>
        <v>3</v>
      </c>
      <c r="CB315" s="14">
        <f t="shared" si="139"/>
        <v>7</v>
      </c>
      <c r="CC315" s="13">
        <f t="shared" si="140"/>
        <v>1</v>
      </c>
      <c r="CD315" s="13">
        <f t="shared" si="140"/>
        <v>0</v>
      </c>
      <c r="CE315" s="13">
        <f t="shared" si="141"/>
        <v>4</v>
      </c>
      <c r="CF315" s="13">
        <f t="shared" si="141"/>
        <v>7</v>
      </c>
      <c r="CG315" s="289">
        <f t="shared" si="142"/>
        <v>11</v>
      </c>
      <c r="CJ315" s="1">
        <v>1</v>
      </c>
      <c r="CK315" s="6">
        <f t="shared" si="155"/>
        <v>3</v>
      </c>
      <c r="CL315" s="6">
        <v>0</v>
      </c>
      <c r="CM315" s="6">
        <v>1</v>
      </c>
      <c r="CN315" s="6">
        <f t="shared" si="156"/>
        <v>2</v>
      </c>
      <c r="CO315" s="6">
        <f t="shared" si="157"/>
        <v>8</v>
      </c>
    </row>
    <row r="316" spans="1:93" ht="15" x14ac:dyDescent="0.25">
      <c r="A316" s="1" t="s">
        <v>1671</v>
      </c>
      <c r="B316" s="6">
        <v>303</v>
      </c>
      <c r="C316" s="9">
        <v>303</v>
      </c>
      <c r="D316" s="641" t="s">
        <v>6</v>
      </c>
      <c r="E316" s="37" t="s">
        <v>30</v>
      </c>
      <c r="F316" s="645">
        <v>20319935</v>
      </c>
      <c r="G316" s="646" t="s">
        <v>571</v>
      </c>
      <c r="H316" s="9" t="s">
        <v>52</v>
      </c>
      <c r="I316" s="642">
        <v>0</v>
      </c>
      <c r="J316" s="642">
        <v>0</v>
      </c>
      <c r="K316" s="642">
        <v>0</v>
      </c>
      <c r="L316" s="642">
        <v>0</v>
      </c>
      <c r="M316" s="642">
        <v>0</v>
      </c>
      <c r="N316" s="642">
        <v>1</v>
      </c>
      <c r="O316" s="642">
        <v>1</v>
      </c>
      <c r="P316" s="642">
        <v>2</v>
      </c>
      <c r="Q316" s="14">
        <f t="shared" si="143"/>
        <v>1</v>
      </c>
      <c r="R316" s="14">
        <f t="shared" si="143"/>
        <v>3</v>
      </c>
      <c r="S316" s="10">
        <f t="shared" si="144"/>
        <v>4</v>
      </c>
      <c r="T316" s="642">
        <v>0</v>
      </c>
      <c r="U316" s="642">
        <v>0</v>
      </c>
      <c r="V316" s="642">
        <v>0</v>
      </c>
      <c r="W316" s="642">
        <v>0</v>
      </c>
      <c r="X316" s="642">
        <v>0</v>
      </c>
      <c r="Y316" s="642">
        <v>4</v>
      </c>
      <c r="Z316" s="623">
        <f t="shared" si="152"/>
        <v>0</v>
      </c>
      <c r="AA316" s="623">
        <f t="shared" si="152"/>
        <v>4</v>
      </c>
      <c r="AB316" s="10">
        <f t="shared" si="131"/>
        <v>4</v>
      </c>
      <c r="AC316" s="44">
        <f t="shared" si="145"/>
        <v>1</v>
      </c>
      <c r="AD316" s="44">
        <f t="shared" si="145"/>
        <v>7</v>
      </c>
      <c r="AE316" s="44">
        <f t="shared" si="132"/>
        <v>8</v>
      </c>
      <c r="AF316" s="12">
        <f t="shared" si="153"/>
        <v>0</v>
      </c>
      <c r="AG316" s="12">
        <f t="shared" si="154"/>
        <v>4</v>
      </c>
      <c r="AH316" s="10">
        <f t="shared" si="133"/>
        <v>4</v>
      </c>
      <c r="AI316" s="12">
        <f>VLOOKUP($F316,'Guru SertifikaSi'!$C$6:$G$675,'Guru SertifikaSi'!E$3,FALSE)</f>
        <v>2</v>
      </c>
      <c r="AJ316" s="12">
        <f>VLOOKUP($F316,'Guru SertifikaSi'!$C$6:$G$675,'Guru SertifikaSi'!F$3,FALSE)</f>
        <v>2</v>
      </c>
      <c r="AK316" s="10">
        <f t="shared" si="134"/>
        <v>4</v>
      </c>
      <c r="AL316" s="44">
        <f t="shared" si="135"/>
        <v>2</v>
      </c>
      <c r="AM316" s="44">
        <f t="shared" si="135"/>
        <v>6</v>
      </c>
      <c r="AN316" s="11">
        <f t="shared" si="136"/>
        <v>8</v>
      </c>
      <c r="AO316" s="642">
        <v>0</v>
      </c>
      <c r="AP316" s="642">
        <v>0</v>
      </c>
      <c r="AQ316" s="642">
        <v>0</v>
      </c>
      <c r="AR316" s="642">
        <v>0</v>
      </c>
      <c r="AS316" s="642">
        <v>1</v>
      </c>
      <c r="AT316" s="642">
        <v>0</v>
      </c>
      <c r="AU316" s="642">
        <v>0</v>
      </c>
      <c r="AV316" s="642">
        <v>0</v>
      </c>
      <c r="AW316" s="643">
        <v>0</v>
      </c>
      <c r="AX316" s="643">
        <v>0</v>
      </c>
      <c r="AY316" s="642">
        <v>1</v>
      </c>
      <c r="AZ316" s="642">
        <v>6</v>
      </c>
      <c r="BA316" s="642">
        <v>0</v>
      </c>
      <c r="BB316" s="642">
        <v>0</v>
      </c>
      <c r="BC316" s="642">
        <v>0</v>
      </c>
      <c r="BD316" s="642">
        <v>0</v>
      </c>
      <c r="BE316" s="13">
        <f t="shared" si="146"/>
        <v>1</v>
      </c>
      <c r="BF316" s="13">
        <f t="shared" si="146"/>
        <v>0</v>
      </c>
      <c r="BG316" s="10">
        <f t="shared" si="147"/>
        <v>1</v>
      </c>
      <c r="BH316" s="13">
        <f t="shared" si="148"/>
        <v>1</v>
      </c>
      <c r="BI316" s="13">
        <f t="shared" si="148"/>
        <v>6</v>
      </c>
      <c r="BJ316" s="10">
        <f t="shared" si="149"/>
        <v>7</v>
      </c>
      <c r="BK316" s="44">
        <f t="shared" si="150"/>
        <v>2</v>
      </c>
      <c r="BL316" s="44">
        <f t="shared" si="150"/>
        <v>6</v>
      </c>
      <c r="BM316" s="11">
        <f t="shared" si="150"/>
        <v>8</v>
      </c>
      <c r="BN316" s="642">
        <v>0</v>
      </c>
      <c r="BO316" s="642">
        <v>0</v>
      </c>
      <c r="BP316" s="642">
        <v>0</v>
      </c>
      <c r="BQ316" s="642">
        <v>0</v>
      </c>
      <c r="BR316" s="642">
        <v>0</v>
      </c>
      <c r="BS316" s="642">
        <v>0</v>
      </c>
      <c r="BT316" s="642">
        <v>0</v>
      </c>
      <c r="BU316" s="642">
        <v>0</v>
      </c>
      <c r="BV316" s="644">
        <f t="shared" si="151"/>
        <v>0</v>
      </c>
      <c r="BW316" s="644">
        <f t="shared" si="151"/>
        <v>0</v>
      </c>
      <c r="BX316" s="44">
        <f t="shared" si="137"/>
        <v>0</v>
      </c>
      <c r="BY316" s="44">
        <f t="shared" si="137"/>
        <v>0</v>
      </c>
      <c r="BZ316" s="11">
        <f t="shared" si="138"/>
        <v>0</v>
      </c>
      <c r="CA316" s="14">
        <f t="shared" si="139"/>
        <v>1</v>
      </c>
      <c r="CB316" s="14">
        <f t="shared" si="139"/>
        <v>7</v>
      </c>
      <c r="CC316" s="13">
        <f t="shared" si="140"/>
        <v>0</v>
      </c>
      <c r="CD316" s="13">
        <f t="shared" si="140"/>
        <v>0</v>
      </c>
      <c r="CE316" s="13">
        <f t="shared" si="141"/>
        <v>1</v>
      </c>
      <c r="CF316" s="13">
        <f t="shared" si="141"/>
        <v>7</v>
      </c>
      <c r="CG316" s="289">
        <f t="shared" si="142"/>
        <v>8</v>
      </c>
      <c r="CJ316" s="1">
        <v>1</v>
      </c>
      <c r="CK316" s="6">
        <f t="shared" si="155"/>
        <v>3</v>
      </c>
      <c r="CL316" s="6">
        <v>1</v>
      </c>
      <c r="CM316" s="6">
        <v>0</v>
      </c>
      <c r="CN316" s="6">
        <f t="shared" si="156"/>
        <v>2</v>
      </c>
      <c r="CO316" s="6">
        <f t="shared" si="157"/>
        <v>6</v>
      </c>
    </row>
    <row r="317" spans="1:93" ht="15" x14ac:dyDescent="0.25">
      <c r="A317" s="1" t="s">
        <v>1672</v>
      </c>
      <c r="B317" s="6">
        <v>304</v>
      </c>
      <c r="C317" s="9">
        <v>304</v>
      </c>
      <c r="D317" s="641" t="s">
        <v>6</v>
      </c>
      <c r="E317" s="37" t="s">
        <v>30</v>
      </c>
      <c r="F317" s="645">
        <v>20319756</v>
      </c>
      <c r="G317" s="646" t="s">
        <v>572</v>
      </c>
      <c r="H317" s="9" t="s">
        <v>52</v>
      </c>
      <c r="I317" s="642">
        <v>0</v>
      </c>
      <c r="J317" s="642">
        <v>0</v>
      </c>
      <c r="K317" s="642">
        <v>0</v>
      </c>
      <c r="L317" s="642">
        <v>0</v>
      </c>
      <c r="M317" s="642">
        <v>2</v>
      </c>
      <c r="N317" s="642">
        <v>0</v>
      </c>
      <c r="O317" s="642">
        <v>0</v>
      </c>
      <c r="P317" s="642">
        <v>3</v>
      </c>
      <c r="Q317" s="14">
        <f t="shared" si="143"/>
        <v>2</v>
      </c>
      <c r="R317" s="14">
        <f t="shared" si="143"/>
        <v>3</v>
      </c>
      <c r="S317" s="10">
        <f t="shared" si="144"/>
        <v>5</v>
      </c>
      <c r="T317" s="642">
        <v>0</v>
      </c>
      <c r="U317" s="642">
        <v>0</v>
      </c>
      <c r="V317" s="642">
        <v>1</v>
      </c>
      <c r="W317" s="642">
        <v>2</v>
      </c>
      <c r="X317" s="642">
        <v>0</v>
      </c>
      <c r="Y317" s="642">
        <v>1</v>
      </c>
      <c r="Z317" s="623">
        <f t="shared" si="152"/>
        <v>1</v>
      </c>
      <c r="AA317" s="623">
        <f t="shared" si="152"/>
        <v>3</v>
      </c>
      <c r="AB317" s="10">
        <f t="shared" si="131"/>
        <v>4</v>
      </c>
      <c r="AC317" s="44">
        <f t="shared" si="145"/>
        <v>3</v>
      </c>
      <c r="AD317" s="44">
        <f t="shared" si="145"/>
        <v>6</v>
      </c>
      <c r="AE317" s="44">
        <f t="shared" si="132"/>
        <v>9</v>
      </c>
      <c r="AF317" s="12">
        <f t="shared" si="153"/>
        <v>0</v>
      </c>
      <c r="AG317" s="12">
        <f t="shared" si="154"/>
        <v>4</v>
      </c>
      <c r="AH317" s="10">
        <f t="shared" si="133"/>
        <v>4</v>
      </c>
      <c r="AI317" s="12">
        <f>VLOOKUP($F317,'Guru SertifikaSi'!$C$6:$G$675,'Guru SertifikaSi'!E$3,FALSE)</f>
        <v>3</v>
      </c>
      <c r="AJ317" s="12">
        <f>VLOOKUP($F317,'Guru SertifikaSi'!$C$6:$G$675,'Guru SertifikaSi'!F$3,FALSE)</f>
        <v>2</v>
      </c>
      <c r="AK317" s="10">
        <f t="shared" si="134"/>
        <v>5</v>
      </c>
      <c r="AL317" s="44">
        <f t="shared" si="135"/>
        <v>3</v>
      </c>
      <c r="AM317" s="44">
        <f t="shared" si="135"/>
        <v>6</v>
      </c>
      <c r="AN317" s="11">
        <f t="shared" si="136"/>
        <v>9</v>
      </c>
      <c r="AO317" s="642">
        <v>0</v>
      </c>
      <c r="AP317" s="642">
        <v>0</v>
      </c>
      <c r="AQ317" s="642">
        <v>0</v>
      </c>
      <c r="AR317" s="642">
        <v>0</v>
      </c>
      <c r="AS317" s="642">
        <v>1</v>
      </c>
      <c r="AT317" s="642">
        <v>0</v>
      </c>
      <c r="AU317" s="642">
        <v>0</v>
      </c>
      <c r="AV317" s="642">
        <v>0</v>
      </c>
      <c r="AW317" s="643">
        <v>0</v>
      </c>
      <c r="AX317" s="643">
        <v>0</v>
      </c>
      <c r="AY317" s="642">
        <v>2</v>
      </c>
      <c r="AZ317" s="642">
        <v>6</v>
      </c>
      <c r="BA317" s="642">
        <v>0</v>
      </c>
      <c r="BB317" s="642">
        <v>0</v>
      </c>
      <c r="BC317" s="642">
        <v>0</v>
      </c>
      <c r="BD317" s="642">
        <v>0</v>
      </c>
      <c r="BE317" s="13">
        <f t="shared" si="146"/>
        <v>1</v>
      </c>
      <c r="BF317" s="13">
        <f t="shared" si="146"/>
        <v>0</v>
      </c>
      <c r="BG317" s="10">
        <f t="shared" si="147"/>
        <v>1</v>
      </c>
      <c r="BH317" s="13">
        <f t="shared" si="148"/>
        <v>2</v>
      </c>
      <c r="BI317" s="13">
        <f t="shared" si="148"/>
        <v>6</v>
      </c>
      <c r="BJ317" s="10">
        <f t="shared" si="149"/>
        <v>8</v>
      </c>
      <c r="BK317" s="44">
        <f t="shared" si="150"/>
        <v>3</v>
      </c>
      <c r="BL317" s="44">
        <f t="shared" si="150"/>
        <v>6</v>
      </c>
      <c r="BM317" s="11">
        <f t="shared" si="150"/>
        <v>9</v>
      </c>
      <c r="BN317" s="642">
        <v>0</v>
      </c>
      <c r="BO317" s="642">
        <v>0</v>
      </c>
      <c r="BP317" s="642">
        <v>0</v>
      </c>
      <c r="BQ317" s="642">
        <v>0</v>
      </c>
      <c r="BR317" s="642">
        <v>0</v>
      </c>
      <c r="BS317" s="642">
        <v>0</v>
      </c>
      <c r="BT317" s="642">
        <v>0</v>
      </c>
      <c r="BU317" s="642">
        <v>0</v>
      </c>
      <c r="BV317" s="644">
        <f t="shared" si="151"/>
        <v>0</v>
      </c>
      <c r="BW317" s="644">
        <f t="shared" si="151"/>
        <v>0</v>
      </c>
      <c r="BX317" s="44">
        <f t="shared" si="137"/>
        <v>0</v>
      </c>
      <c r="BY317" s="44">
        <f t="shared" si="137"/>
        <v>0</v>
      </c>
      <c r="BZ317" s="11">
        <f t="shared" si="138"/>
        <v>0</v>
      </c>
      <c r="CA317" s="14">
        <f t="shared" si="139"/>
        <v>3</v>
      </c>
      <c r="CB317" s="14">
        <f t="shared" si="139"/>
        <v>6</v>
      </c>
      <c r="CC317" s="13">
        <f t="shared" si="140"/>
        <v>0</v>
      </c>
      <c r="CD317" s="13">
        <f t="shared" si="140"/>
        <v>0</v>
      </c>
      <c r="CE317" s="13">
        <f t="shared" si="141"/>
        <v>3</v>
      </c>
      <c r="CF317" s="13">
        <f t="shared" si="141"/>
        <v>6</v>
      </c>
      <c r="CG317" s="289">
        <f t="shared" si="142"/>
        <v>9</v>
      </c>
      <c r="CJ317" s="1">
        <v>1</v>
      </c>
      <c r="CK317" s="6">
        <f t="shared" si="155"/>
        <v>4</v>
      </c>
      <c r="CL317" s="6">
        <v>0</v>
      </c>
      <c r="CM317" s="6">
        <v>1</v>
      </c>
      <c r="CN317" s="6">
        <f t="shared" si="156"/>
        <v>2</v>
      </c>
      <c r="CO317" s="6">
        <f t="shared" si="157"/>
        <v>7</v>
      </c>
    </row>
    <row r="318" spans="1:93" ht="15" x14ac:dyDescent="0.25">
      <c r="A318" s="1" t="s">
        <v>1673</v>
      </c>
      <c r="B318" s="6">
        <v>305</v>
      </c>
      <c r="C318" s="9">
        <v>305</v>
      </c>
      <c r="D318" s="641" t="s">
        <v>6</v>
      </c>
      <c r="E318" s="37" t="s">
        <v>30</v>
      </c>
      <c r="F318" s="645">
        <v>20319755</v>
      </c>
      <c r="G318" s="646" t="s">
        <v>573</v>
      </c>
      <c r="H318" s="9" t="s">
        <v>52</v>
      </c>
      <c r="I318" s="642">
        <v>0</v>
      </c>
      <c r="J318" s="642">
        <v>1</v>
      </c>
      <c r="K318" s="642">
        <v>0</v>
      </c>
      <c r="L318" s="642">
        <v>0</v>
      </c>
      <c r="M318" s="642">
        <v>0</v>
      </c>
      <c r="N318" s="642">
        <v>0</v>
      </c>
      <c r="O318" s="642">
        <v>0</v>
      </c>
      <c r="P318" s="642">
        <v>4</v>
      </c>
      <c r="Q318" s="14">
        <f t="shared" si="143"/>
        <v>0</v>
      </c>
      <c r="R318" s="14">
        <f t="shared" si="143"/>
        <v>5</v>
      </c>
      <c r="S318" s="10">
        <f t="shared" si="144"/>
        <v>5</v>
      </c>
      <c r="T318" s="642">
        <v>0</v>
      </c>
      <c r="U318" s="642">
        <v>0</v>
      </c>
      <c r="V318" s="642">
        <v>0</v>
      </c>
      <c r="W318" s="642">
        <v>2</v>
      </c>
      <c r="X318" s="642">
        <v>0</v>
      </c>
      <c r="Y318" s="642">
        <v>1</v>
      </c>
      <c r="Z318" s="623">
        <f t="shared" si="152"/>
        <v>0</v>
      </c>
      <c r="AA318" s="623">
        <f t="shared" si="152"/>
        <v>3</v>
      </c>
      <c r="AB318" s="10">
        <f t="shared" si="131"/>
        <v>3</v>
      </c>
      <c r="AC318" s="44">
        <f t="shared" si="145"/>
        <v>0</v>
      </c>
      <c r="AD318" s="44">
        <f t="shared" si="145"/>
        <v>8</v>
      </c>
      <c r="AE318" s="44">
        <f t="shared" si="132"/>
        <v>8</v>
      </c>
      <c r="AF318" s="12">
        <f t="shared" si="153"/>
        <v>0</v>
      </c>
      <c r="AG318" s="12">
        <f t="shared" si="154"/>
        <v>4</v>
      </c>
      <c r="AH318" s="10">
        <f t="shared" si="133"/>
        <v>4</v>
      </c>
      <c r="AI318" s="12">
        <f>VLOOKUP($F318,'Guru SertifikaSi'!$C$6:$G$675,'Guru SertifikaSi'!E$3,FALSE)</f>
        <v>1</v>
      </c>
      <c r="AJ318" s="12">
        <f>VLOOKUP($F318,'Guru SertifikaSi'!$C$6:$G$675,'Guru SertifikaSi'!F$3,FALSE)</f>
        <v>3</v>
      </c>
      <c r="AK318" s="10">
        <f t="shared" si="134"/>
        <v>4</v>
      </c>
      <c r="AL318" s="44">
        <f t="shared" si="135"/>
        <v>1</v>
      </c>
      <c r="AM318" s="44">
        <f t="shared" si="135"/>
        <v>7</v>
      </c>
      <c r="AN318" s="11">
        <f t="shared" si="136"/>
        <v>8</v>
      </c>
      <c r="AO318" s="642">
        <v>0</v>
      </c>
      <c r="AP318" s="642">
        <v>0</v>
      </c>
      <c r="AQ318" s="642">
        <v>0</v>
      </c>
      <c r="AR318" s="642">
        <v>0</v>
      </c>
      <c r="AS318" s="642">
        <v>0</v>
      </c>
      <c r="AT318" s="642">
        <v>2</v>
      </c>
      <c r="AU318" s="642">
        <v>0</v>
      </c>
      <c r="AV318" s="642">
        <v>0</v>
      </c>
      <c r="AW318" s="643">
        <v>0</v>
      </c>
      <c r="AX318" s="643">
        <v>0</v>
      </c>
      <c r="AY318" s="642">
        <v>1</v>
      </c>
      <c r="AZ318" s="642">
        <v>5</v>
      </c>
      <c r="BA318" s="642">
        <v>0</v>
      </c>
      <c r="BB318" s="642">
        <v>0</v>
      </c>
      <c r="BC318" s="642">
        <v>0</v>
      </c>
      <c r="BD318" s="642">
        <v>0</v>
      </c>
      <c r="BE318" s="13">
        <f t="shared" si="146"/>
        <v>0</v>
      </c>
      <c r="BF318" s="13">
        <f t="shared" si="146"/>
        <v>2</v>
      </c>
      <c r="BG318" s="10">
        <f t="shared" si="147"/>
        <v>2</v>
      </c>
      <c r="BH318" s="13">
        <f t="shared" si="148"/>
        <v>1</v>
      </c>
      <c r="BI318" s="13">
        <f t="shared" si="148"/>
        <v>5</v>
      </c>
      <c r="BJ318" s="10">
        <f t="shared" si="149"/>
        <v>6</v>
      </c>
      <c r="BK318" s="44">
        <f t="shared" si="150"/>
        <v>1</v>
      </c>
      <c r="BL318" s="44">
        <f t="shared" si="150"/>
        <v>7</v>
      </c>
      <c r="BM318" s="11">
        <f t="shared" si="150"/>
        <v>8</v>
      </c>
      <c r="BN318" s="642">
        <v>0</v>
      </c>
      <c r="BO318" s="642">
        <v>0</v>
      </c>
      <c r="BP318" s="642">
        <v>0</v>
      </c>
      <c r="BQ318" s="642">
        <v>0</v>
      </c>
      <c r="BR318" s="642">
        <v>0</v>
      </c>
      <c r="BS318" s="642">
        <v>0</v>
      </c>
      <c r="BT318" s="642">
        <v>0</v>
      </c>
      <c r="BU318" s="642">
        <v>0</v>
      </c>
      <c r="BV318" s="644">
        <f t="shared" si="151"/>
        <v>0</v>
      </c>
      <c r="BW318" s="644">
        <f t="shared" si="151"/>
        <v>0</v>
      </c>
      <c r="BX318" s="44">
        <f t="shared" si="137"/>
        <v>0</v>
      </c>
      <c r="BY318" s="44">
        <f t="shared" si="137"/>
        <v>0</v>
      </c>
      <c r="BZ318" s="11">
        <f t="shared" si="138"/>
        <v>0</v>
      </c>
      <c r="CA318" s="14">
        <f t="shared" si="139"/>
        <v>0</v>
      </c>
      <c r="CB318" s="14">
        <f t="shared" si="139"/>
        <v>8</v>
      </c>
      <c r="CC318" s="13">
        <f t="shared" si="140"/>
        <v>0</v>
      </c>
      <c r="CD318" s="13">
        <f t="shared" si="140"/>
        <v>0</v>
      </c>
      <c r="CE318" s="13">
        <f t="shared" si="141"/>
        <v>0</v>
      </c>
      <c r="CF318" s="13">
        <f t="shared" si="141"/>
        <v>8</v>
      </c>
      <c r="CG318" s="289">
        <f t="shared" si="142"/>
        <v>8</v>
      </c>
      <c r="CJ318" s="1">
        <v>1</v>
      </c>
      <c r="CK318" s="6">
        <f t="shared" si="155"/>
        <v>5</v>
      </c>
      <c r="CL318" s="6">
        <v>1</v>
      </c>
      <c r="CM318" s="6">
        <v>0</v>
      </c>
      <c r="CN318" s="6">
        <f t="shared" si="156"/>
        <v>2</v>
      </c>
      <c r="CO318" s="6">
        <f t="shared" si="157"/>
        <v>5</v>
      </c>
    </row>
    <row r="319" spans="1:93" ht="15" x14ac:dyDescent="0.25">
      <c r="A319" s="1" t="s">
        <v>1674</v>
      </c>
      <c r="B319" s="6">
        <v>306</v>
      </c>
      <c r="C319" s="9">
        <v>306</v>
      </c>
      <c r="D319" s="641" t="s">
        <v>6</v>
      </c>
      <c r="E319" s="37" t="s">
        <v>30</v>
      </c>
      <c r="F319" s="645">
        <v>20319754</v>
      </c>
      <c r="G319" s="646" t="s">
        <v>574</v>
      </c>
      <c r="H319" s="9" t="s">
        <v>52</v>
      </c>
      <c r="I319" s="642">
        <v>0</v>
      </c>
      <c r="J319" s="642">
        <v>0</v>
      </c>
      <c r="K319" s="642">
        <v>0</v>
      </c>
      <c r="L319" s="642">
        <v>0</v>
      </c>
      <c r="M319" s="642">
        <v>0</v>
      </c>
      <c r="N319" s="642">
        <v>1</v>
      </c>
      <c r="O319" s="642">
        <v>2</v>
      </c>
      <c r="P319" s="642">
        <v>3</v>
      </c>
      <c r="Q319" s="14">
        <f t="shared" si="143"/>
        <v>2</v>
      </c>
      <c r="R319" s="14">
        <f t="shared" si="143"/>
        <v>4</v>
      </c>
      <c r="S319" s="10">
        <f t="shared" si="144"/>
        <v>6</v>
      </c>
      <c r="T319" s="642">
        <v>0</v>
      </c>
      <c r="U319" s="642">
        <v>0</v>
      </c>
      <c r="V319" s="642">
        <v>0</v>
      </c>
      <c r="W319" s="642">
        <v>1</v>
      </c>
      <c r="X319" s="642">
        <v>0</v>
      </c>
      <c r="Y319" s="642">
        <v>1</v>
      </c>
      <c r="Z319" s="623">
        <f t="shared" si="152"/>
        <v>0</v>
      </c>
      <c r="AA319" s="623">
        <f t="shared" si="152"/>
        <v>2</v>
      </c>
      <c r="AB319" s="10">
        <f t="shared" si="131"/>
        <v>2</v>
      </c>
      <c r="AC319" s="44">
        <f t="shared" si="145"/>
        <v>2</v>
      </c>
      <c r="AD319" s="44">
        <f t="shared" si="145"/>
        <v>6</v>
      </c>
      <c r="AE319" s="44">
        <f t="shared" si="132"/>
        <v>8</v>
      </c>
      <c r="AF319" s="12">
        <f t="shared" si="153"/>
        <v>0</v>
      </c>
      <c r="AG319" s="12">
        <f t="shared" si="154"/>
        <v>2</v>
      </c>
      <c r="AH319" s="10">
        <f t="shared" si="133"/>
        <v>2</v>
      </c>
      <c r="AI319" s="12">
        <f>VLOOKUP($F319,'Guru SertifikaSi'!$C$6:$G$675,'Guru SertifikaSi'!E$3,FALSE)</f>
        <v>3</v>
      </c>
      <c r="AJ319" s="12">
        <f>VLOOKUP($F319,'Guru SertifikaSi'!$C$6:$G$675,'Guru SertifikaSi'!F$3,FALSE)</f>
        <v>3</v>
      </c>
      <c r="AK319" s="10">
        <f t="shared" si="134"/>
        <v>6</v>
      </c>
      <c r="AL319" s="44">
        <f t="shared" si="135"/>
        <v>3</v>
      </c>
      <c r="AM319" s="44">
        <f t="shared" si="135"/>
        <v>5</v>
      </c>
      <c r="AN319" s="11">
        <f t="shared" si="136"/>
        <v>8</v>
      </c>
      <c r="AO319" s="642">
        <v>0</v>
      </c>
      <c r="AP319" s="642">
        <v>0</v>
      </c>
      <c r="AQ319" s="642">
        <v>0</v>
      </c>
      <c r="AR319" s="642">
        <v>0</v>
      </c>
      <c r="AS319" s="642">
        <v>0</v>
      </c>
      <c r="AT319" s="642">
        <v>0</v>
      </c>
      <c r="AU319" s="642">
        <v>0</v>
      </c>
      <c r="AV319" s="642">
        <v>0</v>
      </c>
      <c r="AW319" s="643">
        <v>0</v>
      </c>
      <c r="AX319" s="643">
        <v>0</v>
      </c>
      <c r="AY319" s="642">
        <v>3</v>
      </c>
      <c r="AZ319" s="642">
        <v>5</v>
      </c>
      <c r="BA319" s="642">
        <v>0</v>
      </c>
      <c r="BB319" s="642">
        <v>0</v>
      </c>
      <c r="BC319" s="642">
        <v>0</v>
      </c>
      <c r="BD319" s="642">
        <v>0</v>
      </c>
      <c r="BE319" s="13">
        <f t="shared" si="146"/>
        <v>0</v>
      </c>
      <c r="BF319" s="13">
        <f t="shared" si="146"/>
        <v>0</v>
      </c>
      <c r="BG319" s="10">
        <f t="shared" si="147"/>
        <v>0</v>
      </c>
      <c r="BH319" s="13">
        <f t="shared" si="148"/>
        <v>3</v>
      </c>
      <c r="BI319" s="13">
        <f t="shared" si="148"/>
        <v>5</v>
      </c>
      <c r="BJ319" s="10">
        <f t="shared" si="149"/>
        <v>8</v>
      </c>
      <c r="BK319" s="44">
        <f t="shared" si="150"/>
        <v>3</v>
      </c>
      <c r="BL319" s="44">
        <f t="shared" si="150"/>
        <v>5</v>
      </c>
      <c r="BM319" s="11">
        <f t="shared" si="150"/>
        <v>8</v>
      </c>
      <c r="BN319" s="642">
        <v>0</v>
      </c>
      <c r="BO319" s="642">
        <v>0</v>
      </c>
      <c r="BP319" s="642">
        <v>0</v>
      </c>
      <c r="BQ319" s="642">
        <v>0</v>
      </c>
      <c r="BR319" s="642">
        <v>0</v>
      </c>
      <c r="BS319" s="642">
        <v>0</v>
      </c>
      <c r="BT319" s="642">
        <v>1</v>
      </c>
      <c r="BU319" s="642">
        <v>0</v>
      </c>
      <c r="BV319" s="644">
        <f t="shared" si="151"/>
        <v>1</v>
      </c>
      <c r="BW319" s="644">
        <f t="shared" si="151"/>
        <v>0</v>
      </c>
      <c r="BX319" s="44">
        <f t="shared" si="137"/>
        <v>1</v>
      </c>
      <c r="BY319" s="44">
        <f t="shared" si="137"/>
        <v>0</v>
      </c>
      <c r="BZ319" s="11">
        <f t="shared" si="138"/>
        <v>1</v>
      </c>
      <c r="CA319" s="14">
        <f t="shared" si="139"/>
        <v>2</v>
      </c>
      <c r="CB319" s="14">
        <f t="shared" si="139"/>
        <v>6</v>
      </c>
      <c r="CC319" s="13">
        <f t="shared" si="140"/>
        <v>1</v>
      </c>
      <c r="CD319" s="13">
        <f t="shared" si="140"/>
        <v>0</v>
      </c>
      <c r="CE319" s="13">
        <f t="shared" si="141"/>
        <v>3</v>
      </c>
      <c r="CF319" s="13">
        <f t="shared" si="141"/>
        <v>6</v>
      </c>
      <c r="CG319" s="289">
        <f t="shared" si="142"/>
        <v>9</v>
      </c>
      <c r="CJ319" s="1">
        <v>1</v>
      </c>
      <c r="CK319" s="6">
        <f t="shared" si="155"/>
        <v>4</v>
      </c>
      <c r="CL319" s="6">
        <v>1</v>
      </c>
      <c r="CM319" s="6">
        <v>0</v>
      </c>
      <c r="CN319" s="6">
        <f t="shared" si="156"/>
        <v>4</v>
      </c>
      <c r="CO319" s="6">
        <f t="shared" si="157"/>
        <v>5</v>
      </c>
    </row>
    <row r="320" spans="1:93" ht="15" x14ac:dyDescent="0.25">
      <c r="A320" s="1" t="s">
        <v>1675</v>
      </c>
      <c r="B320" s="6">
        <v>307</v>
      </c>
      <c r="C320" s="9">
        <v>307</v>
      </c>
      <c r="D320" s="641" t="s">
        <v>6</v>
      </c>
      <c r="E320" s="37" t="s">
        <v>30</v>
      </c>
      <c r="F320" s="645">
        <v>20319753</v>
      </c>
      <c r="G320" s="646" t="s">
        <v>575</v>
      </c>
      <c r="H320" s="9" t="s">
        <v>52</v>
      </c>
      <c r="I320" s="642">
        <v>0</v>
      </c>
      <c r="J320" s="642">
        <v>0</v>
      </c>
      <c r="K320" s="642">
        <v>1</v>
      </c>
      <c r="L320" s="642">
        <v>0</v>
      </c>
      <c r="M320" s="642">
        <v>0</v>
      </c>
      <c r="N320" s="642">
        <v>1</v>
      </c>
      <c r="O320" s="642">
        <v>0</v>
      </c>
      <c r="P320" s="642">
        <v>4</v>
      </c>
      <c r="Q320" s="14">
        <f t="shared" si="143"/>
        <v>1</v>
      </c>
      <c r="R320" s="14">
        <f t="shared" si="143"/>
        <v>5</v>
      </c>
      <c r="S320" s="10">
        <f t="shared" si="144"/>
        <v>6</v>
      </c>
      <c r="T320" s="642">
        <v>0</v>
      </c>
      <c r="U320" s="642">
        <v>0</v>
      </c>
      <c r="V320" s="642">
        <v>1</v>
      </c>
      <c r="W320" s="642">
        <v>1</v>
      </c>
      <c r="X320" s="642">
        <v>0</v>
      </c>
      <c r="Y320" s="642">
        <v>1</v>
      </c>
      <c r="Z320" s="623">
        <f t="shared" si="152"/>
        <v>1</v>
      </c>
      <c r="AA320" s="623">
        <f t="shared" si="152"/>
        <v>2</v>
      </c>
      <c r="AB320" s="10">
        <f t="shared" si="131"/>
        <v>3</v>
      </c>
      <c r="AC320" s="44">
        <f t="shared" si="145"/>
        <v>2</v>
      </c>
      <c r="AD320" s="44">
        <f t="shared" si="145"/>
        <v>7</v>
      </c>
      <c r="AE320" s="44">
        <f t="shared" si="132"/>
        <v>9</v>
      </c>
      <c r="AF320" s="12">
        <f t="shared" si="153"/>
        <v>1</v>
      </c>
      <c r="AG320" s="12">
        <f t="shared" si="154"/>
        <v>3</v>
      </c>
      <c r="AH320" s="10">
        <f t="shared" si="133"/>
        <v>4</v>
      </c>
      <c r="AI320" s="12">
        <f>VLOOKUP($F320,'Guru SertifikaSi'!$C$6:$G$675,'Guru SertifikaSi'!E$3,FALSE)</f>
        <v>1</v>
      </c>
      <c r="AJ320" s="12">
        <f>VLOOKUP($F320,'Guru SertifikaSi'!$C$6:$G$675,'Guru SertifikaSi'!F$3,FALSE)</f>
        <v>4</v>
      </c>
      <c r="AK320" s="10">
        <f t="shared" si="134"/>
        <v>5</v>
      </c>
      <c r="AL320" s="44">
        <f t="shared" si="135"/>
        <v>2</v>
      </c>
      <c r="AM320" s="44">
        <f t="shared" si="135"/>
        <v>7</v>
      </c>
      <c r="AN320" s="11">
        <f t="shared" si="136"/>
        <v>9</v>
      </c>
      <c r="AO320" s="642">
        <v>0</v>
      </c>
      <c r="AP320" s="642">
        <v>0</v>
      </c>
      <c r="AQ320" s="642">
        <v>0</v>
      </c>
      <c r="AR320" s="642">
        <v>0</v>
      </c>
      <c r="AS320" s="642">
        <v>0</v>
      </c>
      <c r="AT320" s="642">
        <v>0</v>
      </c>
      <c r="AU320" s="642">
        <v>0</v>
      </c>
      <c r="AV320" s="642">
        <v>0</v>
      </c>
      <c r="AW320" s="643">
        <v>0</v>
      </c>
      <c r="AX320" s="643">
        <v>0</v>
      </c>
      <c r="AY320" s="642">
        <v>2</v>
      </c>
      <c r="AZ320" s="642">
        <v>7</v>
      </c>
      <c r="BA320" s="642">
        <v>0</v>
      </c>
      <c r="BB320" s="642">
        <v>0</v>
      </c>
      <c r="BC320" s="642">
        <v>0</v>
      </c>
      <c r="BD320" s="642">
        <v>0</v>
      </c>
      <c r="BE320" s="13">
        <f t="shared" si="146"/>
        <v>0</v>
      </c>
      <c r="BF320" s="13">
        <f t="shared" si="146"/>
        <v>0</v>
      </c>
      <c r="BG320" s="10">
        <f t="shared" si="147"/>
        <v>0</v>
      </c>
      <c r="BH320" s="13">
        <f t="shared" si="148"/>
        <v>2</v>
      </c>
      <c r="BI320" s="13">
        <f t="shared" si="148"/>
        <v>7</v>
      </c>
      <c r="BJ320" s="10">
        <f t="shared" si="149"/>
        <v>9</v>
      </c>
      <c r="BK320" s="44">
        <f t="shared" si="150"/>
        <v>2</v>
      </c>
      <c r="BL320" s="44">
        <f t="shared" si="150"/>
        <v>7</v>
      </c>
      <c r="BM320" s="11">
        <f t="shared" si="150"/>
        <v>9</v>
      </c>
      <c r="BN320" s="642">
        <v>0</v>
      </c>
      <c r="BO320" s="642">
        <v>0</v>
      </c>
      <c r="BP320" s="642">
        <v>0</v>
      </c>
      <c r="BQ320" s="642">
        <v>0</v>
      </c>
      <c r="BR320" s="642">
        <v>0</v>
      </c>
      <c r="BS320" s="642">
        <v>0</v>
      </c>
      <c r="BT320" s="642">
        <v>0</v>
      </c>
      <c r="BU320" s="642">
        <v>0</v>
      </c>
      <c r="BV320" s="644">
        <f t="shared" si="151"/>
        <v>0</v>
      </c>
      <c r="BW320" s="644">
        <f t="shared" si="151"/>
        <v>0</v>
      </c>
      <c r="BX320" s="44">
        <f t="shared" si="137"/>
        <v>0</v>
      </c>
      <c r="BY320" s="44">
        <f t="shared" si="137"/>
        <v>0</v>
      </c>
      <c r="BZ320" s="11">
        <f t="shared" si="138"/>
        <v>0</v>
      </c>
      <c r="CA320" s="14">
        <f t="shared" si="139"/>
        <v>2</v>
      </c>
      <c r="CB320" s="14">
        <f t="shared" si="139"/>
        <v>7</v>
      </c>
      <c r="CC320" s="13">
        <f t="shared" si="140"/>
        <v>0</v>
      </c>
      <c r="CD320" s="13">
        <f t="shared" si="140"/>
        <v>0</v>
      </c>
      <c r="CE320" s="13">
        <f t="shared" si="141"/>
        <v>2</v>
      </c>
      <c r="CF320" s="13">
        <f t="shared" si="141"/>
        <v>7</v>
      </c>
      <c r="CG320" s="289">
        <f t="shared" si="142"/>
        <v>9</v>
      </c>
      <c r="CJ320" s="1">
        <v>1</v>
      </c>
      <c r="CK320" s="6">
        <f t="shared" si="155"/>
        <v>5</v>
      </c>
      <c r="CL320" s="6">
        <v>0</v>
      </c>
      <c r="CM320" s="6">
        <v>1</v>
      </c>
      <c r="CN320" s="6">
        <f t="shared" si="156"/>
        <v>2</v>
      </c>
      <c r="CO320" s="6">
        <f t="shared" si="157"/>
        <v>8</v>
      </c>
    </row>
    <row r="321" spans="1:93" ht="15" x14ac:dyDescent="0.25">
      <c r="A321" s="1" t="s">
        <v>1676</v>
      </c>
      <c r="B321" s="6">
        <v>308</v>
      </c>
      <c r="C321" s="9">
        <v>308</v>
      </c>
      <c r="D321" s="641" t="s">
        <v>6</v>
      </c>
      <c r="E321" s="37" t="s">
        <v>30</v>
      </c>
      <c r="F321" s="645">
        <v>20319839</v>
      </c>
      <c r="G321" s="646" t="s">
        <v>576</v>
      </c>
      <c r="H321" s="9" t="s">
        <v>52</v>
      </c>
      <c r="I321" s="642">
        <v>0</v>
      </c>
      <c r="J321" s="642">
        <v>1</v>
      </c>
      <c r="K321" s="642">
        <v>0</v>
      </c>
      <c r="L321" s="642">
        <v>0</v>
      </c>
      <c r="M321" s="642">
        <v>0</v>
      </c>
      <c r="N321" s="642">
        <v>2</v>
      </c>
      <c r="O321" s="642">
        <v>1</v>
      </c>
      <c r="P321" s="642">
        <v>3</v>
      </c>
      <c r="Q321" s="14">
        <f t="shared" si="143"/>
        <v>1</v>
      </c>
      <c r="R321" s="14">
        <f t="shared" si="143"/>
        <v>6</v>
      </c>
      <c r="S321" s="10">
        <f t="shared" si="144"/>
        <v>7</v>
      </c>
      <c r="T321" s="642">
        <v>0</v>
      </c>
      <c r="U321" s="642">
        <v>0</v>
      </c>
      <c r="V321" s="642">
        <v>1</v>
      </c>
      <c r="W321" s="642">
        <v>1</v>
      </c>
      <c r="X321" s="642">
        <v>0</v>
      </c>
      <c r="Y321" s="642">
        <v>0</v>
      </c>
      <c r="Z321" s="623">
        <f t="shared" si="152"/>
        <v>1</v>
      </c>
      <c r="AA321" s="623">
        <f t="shared" si="152"/>
        <v>1</v>
      </c>
      <c r="AB321" s="10">
        <f t="shared" si="131"/>
        <v>2</v>
      </c>
      <c r="AC321" s="44">
        <f t="shared" si="145"/>
        <v>2</v>
      </c>
      <c r="AD321" s="44">
        <f t="shared" si="145"/>
        <v>7</v>
      </c>
      <c r="AE321" s="44">
        <f t="shared" si="132"/>
        <v>9</v>
      </c>
      <c r="AF321" s="12">
        <f t="shared" si="153"/>
        <v>0</v>
      </c>
      <c r="AG321" s="12">
        <f t="shared" si="154"/>
        <v>3</v>
      </c>
      <c r="AH321" s="10">
        <f t="shared" si="133"/>
        <v>3</v>
      </c>
      <c r="AI321" s="12">
        <f>VLOOKUP($F321,'Guru SertifikaSi'!$C$6:$G$675,'Guru SertifikaSi'!E$3,FALSE)</f>
        <v>2</v>
      </c>
      <c r="AJ321" s="12">
        <f>VLOOKUP($F321,'Guru SertifikaSi'!$C$6:$G$675,'Guru SertifikaSi'!F$3,FALSE)</f>
        <v>4</v>
      </c>
      <c r="AK321" s="10">
        <f t="shared" si="134"/>
        <v>6</v>
      </c>
      <c r="AL321" s="44">
        <f t="shared" si="135"/>
        <v>2</v>
      </c>
      <c r="AM321" s="44">
        <f t="shared" si="135"/>
        <v>7</v>
      </c>
      <c r="AN321" s="11">
        <f t="shared" si="136"/>
        <v>9</v>
      </c>
      <c r="AO321" s="642">
        <v>0</v>
      </c>
      <c r="AP321" s="642">
        <v>0</v>
      </c>
      <c r="AQ321" s="642">
        <v>0</v>
      </c>
      <c r="AR321" s="642">
        <v>0</v>
      </c>
      <c r="AS321" s="642">
        <v>0</v>
      </c>
      <c r="AT321" s="642">
        <v>0</v>
      </c>
      <c r="AU321" s="642">
        <v>0</v>
      </c>
      <c r="AV321" s="642">
        <v>0</v>
      </c>
      <c r="AW321" s="643">
        <v>0</v>
      </c>
      <c r="AX321" s="643">
        <v>0</v>
      </c>
      <c r="AY321" s="642">
        <v>2</v>
      </c>
      <c r="AZ321" s="642">
        <v>7</v>
      </c>
      <c r="BA321" s="642">
        <v>0</v>
      </c>
      <c r="BB321" s="642">
        <v>0</v>
      </c>
      <c r="BC321" s="642">
        <v>0</v>
      </c>
      <c r="BD321" s="642">
        <v>0</v>
      </c>
      <c r="BE321" s="13">
        <f t="shared" si="146"/>
        <v>0</v>
      </c>
      <c r="BF321" s="13">
        <f t="shared" si="146"/>
        <v>0</v>
      </c>
      <c r="BG321" s="10">
        <f t="shared" si="147"/>
        <v>0</v>
      </c>
      <c r="BH321" s="13">
        <f t="shared" si="148"/>
        <v>2</v>
      </c>
      <c r="BI321" s="13">
        <f t="shared" si="148"/>
        <v>7</v>
      </c>
      <c r="BJ321" s="10">
        <f t="shared" si="149"/>
        <v>9</v>
      </c>
      <c r="BK321" s="44">
        <f t="shared" si="150"/>
        <v>2</v>
      </c>
      <c r="BL321" s="44">
        <f t="shared" si="150"/>
        <v>7</v>
      </c>
      <c r="BM321" s="11">
        <f t="shared" si="150"/>
        <v>9</v>
      </c>
      <c r="BN321" s="642">
        <v>0</v>
      </c>
      <c r="BO321" s="642">
        <v>0</v>
      </c>
      <c r="BP321" s="642">
        <v>0</v>
      </c>
      <c r="BQ321" s="642">
        <v>0</v>
      </c>
      <c r="BR321" s="642">
        <v>0</v>
      </c>
      <c r="BS321" s="642">
        <v>0</v>
      </c>
      <c r="BT321" s="642">
        <v>0</v>
      </c>
      <c r="BU321" s="642">
        <v>0</v>
      </c>
      <c r="BV321" s="644">
        <f t="shared" si="151"/>
        <v>0</v>
      </c>
      <c r="BW321" s="644">
        <f t="shared" si="151"/>
        <v>0</v>
      </c>
      <c r="BX321" s="44">
        <f t="shared" si="137"/>
        <v>0</v>
      </c>
      <c r="BY321" s="44">
        <f t="shared" si="137"/>
        <v>0</v>
      </c>
      <c r="BZ321" s="11">
        <f t="shared" si="138"/>
        <v>0</v>
      </c>
      <c r="CA321" s="14">
        <f t="shared" si="139"/>
        <v>2</v>
      </c>
      <c r="CB321" s="14">
        <f t="shared" si="139"/>
        <v>7</v>
      </c>
      <c r="CC321" s="13">
        <f t="shared" si="140"/>
        <v>0</v>
      </c>
      <c r="CD321" s="13">
        <f t="shared" si="140"/>
        <v>0</v>
      </c>
      <c r="CE321" s="13">
        <f t="shared" si="141"/>
        <v>2</v>
      </c>
      <c r="CF321" s="13">
        <f t="shared" si="141"/>
        <v>7</v>
      </c>
      <c r="CG321" s="289">
        <f t="shared" si="142"/>
        <v>9</v>
      </c>
      <c r="CJ321" s="1">
        <v>1</v>
      </c>
      <c r="CK321" s="6">
        <f t="shared" si="155"/>
        <v>4</v>
      </c>
      <c r="CL321" s="6">
        <v>0</v>
      </c>
      <c r="CM321" s="6">
        <v>1</v>
      </c>
      <c r="CN321" s="6">
        <f t="shared" si="156"/>
        <v>2</v>
      </c>
      <c r="CO321" s="6">
        <f t="shared" si="157"/>
        <v>8</v>
      </c>
    </row>
    <row r="322" spans="1:93" ht="15" x14ac:dyDescent="0.25">
      <c r="A322" s="1" t="s">
        <v>1677</v>
      </c>
      <c r="B322" s="6">
        <v>309</v>
      </c>
      <c r="C322" s="9">
        <v>309</v>
      </c>
      <c r="D322" s="641" t="s">
        <v>6</v>
      </c>
      <c r="E322" s="37" t="s">
        <v>30</v>
      </c>
      <c r="F322" s="645">
        <v>20319838</v>
      </c>
      <c r="G322" s="646" t="s">
        <v>577</v>
      </c>
      <c r="H322" s="9" t="s">
        <v>52</v>
      </c>
      <c r="I322" s="642">
        <v>0</v>
      </c>
      <c r="J322" s="642">
        <v>0</v>
      </c>
      <c r="K322" s="642">
        <v>0</v>
      </c>
      <c r="L322" s="642">
        <v>0</v>
      </c>
      <c r="M322" s="642">
        <v>1</v>
      </c>
      <c r="N322" s="642">
        <v>1</v>
      </c>
      <c r="O322" s="642">
        <v>0</v>
      </c>
      <c r="P322" s="642">
        <v>4</v>
      </c>
      <c r="Q322" s="14">
        <f t="shared" si="143"/>
        <v>1</v>
      </c>
      <c r="R322" s="14">
        <f t="shared" si="143"/>
        <v>5</v>
      </c>
      <c r="S322" s="10">
        <f t="shared" si="144"/>
        <v>6</v>
      </c>
      <c r="T322" s="642">
        <v>0</v>
      </c>
      <c r="U322" s="642">
        <v>0</v>
      </c>
      <c r="V322" s="642">
        <v>0</v>
      </c>
      <c r="W322" s="642">
        <v>0</v>
      </c>
      <c r="X322" s="642">
        <v>0</v>
      </c>
      <c r="Y322" s="642">
        <v>3</v>
      </c>
      <c r="Z322" s="623">
        <f t="shared" si="152"/>
        <v>0</v>
      </c>
      <c r="AA322" s="623">
        <f t="shared" si="152"/>
        <v>3</v>
      </c>
      <c r="AB322" s="10">
        <f t="shared" si="131"/>
        <v>3</v>
      </c>
      <c r="AC322" s="44">
        <f t="shared" si="145"/>
        <v>1</v>
      </c>
      <c r="AD322" s="44">
        <f t="shared" si="145"/>
        <v>8</v>
      </c>
      <c r="AE322" s="44">
        <f t="shared" si="132"/>
        <v>9</v>
      </c>
      <c r="AF322" s="12">
        <f t="shared" si="153"/>
        <v>0</v>
      </c>
      <c r="AG322" s="12">
        <f t="shared" si="154"/>
        <v>4</v>
      </c>
      <c r="AH322" s="10">
        <f t="shared" si="133"/>
        <v>4</v>
      </c>
      <c r="AI322" s="12">
        <f>VLOOKUP($F322,'Guru SertifikaSi'!$C$6:$G$675,'Guru SertifikaSi'!E$3,FALSE)</f>
        <v>2</v>
      </c>
      <c r="AJ322" s="12">
        <f>VLOOKUP($F322,'Guru SertifikaSi'!$C$6:$G$675,'Guru SertifikaSi'!F$3,FALSE)</f>
        <v>3</v>
      </c>
      <c r="AK322" s="10">
        <f t="shared" si="134"/>
        <v>5</v>
      </c>
      <c r="AL322" s="44">
        <f t="shared" si="135"/>
        <v>2</v>
      </c>
      <c r="AM322" s="44">
        <f t="shared" si="135"/>
        <v>7</v>
      </c>
      <c r="AN322" s="11">
        <f t="shared" si="136"/>
        <v>9</v>
      </c>
      <c r="AO322" s="642">
        <v>0</v>
      </c>
      <c r="AP322" s="642">
        <v>0</v>
      </c>
      <c r="AQ322" s="642">
        <v>0</v>
      </c>
      <c r="AR322" s="642">
        <v>0</v>
      </c>
      <c r="AS322" s="642">
        <v>0</v>
      </c>
      <c r="AT322" s="642">
        <v>0</v>
      </c>
      <c r="AU322" s="642">
        <v>0</v>
      </c>
      <c r="AV322" s="642">
        <v>0</v>
      </c>
      <c r="AW322" s="643">
        <v>0</v>
      </c>
      <c r="AX322" s="643">
        <v>0</v>
      </c>
      <c r="AY322" s="642">
        <v>2</v>
      </c>
      <c r="AZ322" s="642">
        <v>7</v>
      </c>
      <c r="BA322" s="642">
        <v>0</v>
      </c>
      <c r="BB322" s="642">
        <v>0</v>
      </c>
      <c r="BC322" s="642">
        <v>0</v>
      </c>
      <c r="BD322" s="642">
        <v>0</v>
      </c>
      <c r="BE322" s="13">
        <f t="shared" si="146"/>
        <v>0</v>
      </c>
      <c r="BF322" s="13">
        <f t="shared" si="146"/>
        <v>0</v>
      </c>
      <c r="BG322" s="10">
        <f t="shared" si="147"/>
        <v>0</v>
      </c>
      <c r="BH322" s="13">
        <f t="shared" si="148"/>
        <v>2</v>
      </c>
      <c r="BI322" s="13">
        <f t="shared" si="148"/>
        <v>7</v>
      </c>
      <c r="BJ322" s="10">
        <f t="shared" si="149"/>
        <v>9</v>
      </c>
      <c r="BK322" s="44">
        <f t="shared" si="150"/>
        <v>2</v>
      </c>
      <c r="BL322" s="44">
        <f t="shared" si="150"/>
        <v>7</v>
      </c>
      <c r="BM322" s="11">
        <f t="shared" si="150"/>
        <v>9</v>
      </c>
      <c r="BN322" s="642">
        <v>0</v>
      </c>
      <c r="BO322" s="642">
        <v>0</v>
      </c>
      <c r="BP322" s="642">
        <v>0</v>
      </c>
      <c r="BQ322" s="642">
        <v>0</v>
      </c>
      <c r="BR322" s="642">
        <v>0</v>
      </c>
      <c r="BS322" s="642">
        <v>0</v>
      </c>
      <c r="BT322" s="642">
        <v>0</v>
      </c>
      <c r="BU322" s="642">
        <v>0</v>
      </c>
      <c r="BV322" s="644">
        <f t="shared" si="151"/>
        <v>0</v>
      </c>
      <c r="BW322" s="644">
        <f t="shared" si="151"/>
        <v>0</v>
      </c>
      <c r="BX322" s="44">
        <f t="shared" si="137"/>
        <v>0</v>
      </c>
      <c r="BY322" s="44">
        <f t="shared" si="137"/>
        <v>0</v>
      </c>
      <c r="BZ322" s="11">
        <f t="shared" si="138"/>
        <v>0</v>
      </c>
      <c r="CA322" s="14">
        <f t="shared" si="139"/>
        <v>1</v>
      </c>
      <c r="CB322" s="14">
        <f t="shared" si="139"/>
        <v>8</v>
      </c>
      <c r="CC322" s="13">
        <f t="shared" si="140"/>
        <v>0</v>
      </c>
      <c r="CD322" s="13">
        <f t="shared" si="140"/>
        <v>0</v>
      </c>
      <c r="CE322" s="13">
        <f t="shared" si="141"/>
        <v>1</v>
      </c>
      <c r="CF322" s="13">
        <f t="shared" si="141"/>
        <v>8</v>
      </c>
      <c r="CG322" s="289">
        <f t="shared" si="142"/>
        <v>9</v>
      </c>
      <c r="CJ322" s="1">
        <v>1</v>
      </c>
      <c r="CK322" s="6">
        <f t="shared" si="155"/>
        <v>5</v>
      </c>
      <c r="CL322" s="6">
        <v>1</v>
      </c>
      <c r="CM322" s="6">
        <v>0</v>
      </c>
      <c r="CN322" s="6">
        <f t="shared" si="156"/>
        <v>3</v>
      </c>
      <c r="CO322" s="6">
        <f t="shared" si="157"/>
        <v>7</v>
      </c>
    </row>
    <row r="323" spans="1:93" ht="15" x14ac:dyDescent="0.25">
      <c r="A323" s="1" t="s">
        <v>1678</v>
      </c>
      <c r="B323" s="6">
        <v>310</v>
      </c>
      <c r="C323" s="9">
        <v>310</v>
      </c>
      <c r="D323" s="641" t="s">
        <v>6</v>
      </c>
      <c r="E323" s="37" t="s">
        <v>30</v>
      </c>
      <c r="F323" s="645">
        <v>20319248</v>
      </c>
      <c r="G323" s="646" t="s">
        <v>578</v>
      </c>
      <c r="H323" s="9" t="s">
        <v>52</v>
      </c>
      <c r="I323" s="642">
        <v>0</v>
      </c>
      <c r="J323" s="642">
        <v>0</v>
      </c>
      <c r="K323" s="642">
        <v>0</v>
      </c>
      <c r="L323" s="642">
        <v>0</v>
      </c>
      <c r="M323" s="642">
        <v>3</v>
      </c>
      <c r="N323" s="642">
        <v>0</v>
      </c>
      <c r="O323" s="642">
        <v>0</v>
      </c>
      <c r="P323" s="642">
        <v>3</v>
      </c>
      <c r="Q323" s="14">
        <f t="shared" si="143"/>
        <v>3</v>
      </c>
      <c r="R323" s="14">
        <f t="shared" si="143"/>
        <v>3</v>
      </c>
      <c r="S323" s="10">
        <f t="shared" si="144"/>
        <v>6</v>
      </c>
      <c r="T323" s="642">
        <v>0</v>
      </c>
      <c r="U323" s="642">
        <v>0</v>
      </c>
      <c r="V323" s="642">
        <v>0</v>
      </c>
      <c r="W323" s="642">
        <v>0</v>
      </c>
      <c r="X323" s="642">
        <v>0</v>
      </c>
      <c r="Y323" s="642">
        <v>5</v>
      </c>
      <c r="Z323" s="623">
        <f t="shared" si="152"/>
        <v>0</v>
      </c>
      <c r="AA323" s="623">
        <f t="shared" si="152"/>
        <v>5</v>
      </c>
      <c r="AB323" s="10">
        <f t="shared" si="131"/>
        <v>5</v>
      </c>
      <c r="AC323" s="44">
        <f t="shared" si="145"/>
        <v>3</v>
      </c>
      <c r="AD323" s="44">
        <f t="shared" si="145"/>
        <v>8</v>
      </c>
      <c r="AE323" s="44">
        <f t="shared" si="132"/>
        <v>11</v>
      </c>
      <c r="AF323" s="12">
        <f t="shared" si="153"/>
        <v>0</v>
      </c>
      <c r="AG323" s="12">
        <f t="shared" si="154"/>
        <v>5</v>
      </c>
      <c r="AH323" s="10">
        <f t="shared" si="133"/>
        <v>5</v>
      </c>
      <c r="AI323" s="12">
        <f>VLOOKUP($F323,'Guru SertifikaSi'!$C$6:$G$675,'Guru SertifikaSi'!E$3,FALSE)</f>
        <v>3</v>
      </c>
      <c r="AJ323" s="12">
        <f>VLOOKUP($F323,'Guru SertifikaSi'!$C$6:$G$675,'Guru SertifikaSi'!F$3,FALSE)</f>
        <v>3</v>
      </c>
      <c r="AK323" s="10">
        <f t="shared" si="134"/>
        <v>6</v>
      </c>
      <c r="AL323" s="44">
        <f t="shared" si="135"/>
        <v>3</v>
      </c>
      <c r="AM323" s="44">
        <f t="shared" si="135"/>
        <v>8</v>
      </c>
      <c r="AN323" s="11">
        <f t="shared" si="136"/>
        <v>11</v>
      </c>
      <c r="AO323" s="642">
        <v>0</v>
      </c>
      <c r="AP323" s="642">
        <v>0</v>
      </c>
      <c r="AQ323" s="642">
        <v>0</v>
      </c>
      <c r="AR323" s="642">
        <v>0</v>
      </c>
      <c r="AS323" s="642">
        <v>0</v>
      </c>
      <c r="AT323" s="642">
        <v>0</v>
      </c>
      <c r="AU323" s="642">
        <v>0</v>
      </c>
      <c r="AV323" s="642">
        <v>0</v>
      </c>
      <c r="AW323" s="643">
        <v>0</v>
      </c>
      <c r="AX323" s="643">
        <v>0</v>
      </c>
      <c r="AY323" s="642">
        <v>3</v>
      </c>
      <c r="AZ323" s="642">
        <v>8</v>
      </c>
      <c r="BA323" s="642">
        <v>0</v>
      </c>
      <c r="BB323" s="642">
        <v>0</v>
      </c>
      <c r="BC323" s="642">
        <v>0</v>
      </c>
      <c r="BD323" s="642">
        <v>0</v>
      </c>
      <c r="BE323" s="13">
        <f t="shared" si="146"/>
        <v>0</v>
      </c>
      <c r="BF323" s="13">
        <f t="shared" si="146"/>
        <v>0</v>
      </c>
      <c r="BG323" s="10">
        <f t="shared" si="147"/>
        <v>0</v>
      </c>
      <c r="BH323" s="13">
        <f t="shared" si="148"/>
        <v>3</v>
      </c>
      <c r="BI323" s="13">
        <f t="shared" si="148"/>
        <v>8</v>
      </c>
      <c r="BJ323" s="10">
        <f t="shared" si="149"/>
        <v>11</v>
      </c>
      <c r="BK323" s="44">
        <f t="shared" si="150"/>
        <v>3</v>
      </c>
      <c r="BL323" s="44">
        <f t="shared" si="150"/>
        <v>8</v>
      </c>
      <c r="BM323" s="11">
        <f t="shared" si="150"/>
        <v>11</v>
      </c>
      <c r="BN323" s="642">
        <v>1</v>
      </c>
      <c r="BO323" s="642">
        <v>0</v>
      </c>
      <c r="BP323" s="642">
        <v>0</v>
      </c>
      <c r="BQ323" s="642">
        <v>0</v>
      </c>
      <c r="BR323" s="642">
        <v>0</v>
      </c>
      <c r="BS323" s="642">
        <v>0</v>
      </c>
      <c r="BT323" s="642">
        <v>0</v>
      </c>
      <c r="BU323" s="642">
        <v>0</v>
      </c>
      <c r="BV323" s="644">
        <f t="shared" si="151"/>
        <v>0</v>
      </c>
      <c r="BW323" s="644">
        <f t="shared" si="151"/>
        <v>0</v>
      </c>
      <c r="BX323" s="44">
        <f t="shared" si="137"/>
        <v>1</v>
      </c>
      <c r="BY323" s="44">
        <f t="shared" si="137"/>
        <v>0</v>
      </c>
      <c r="BZ323" s="11">
        <f t="shared" si="138"/>
        <v>1</v>
      </c>
      <c r="CA323" s="14">
        <f t="shared" si="139"/>
        <v>3</v>
      </c>
      <c r="CB323" s="14">
        <f t="shared" si="139"/>
        <v>8</v>
      </c>
      <c r="CC323" s="13">
        <f t="shared" si="140"/>
        <v>1</v>
      </c>
      <c r="CD323" s="13">
        <f t="shared" si="140"/>
        <v>0</v>
      </c>
      <c r="CE323" s="13">
        <f t="shared" si="141"/>
        <v>4</v>
      </c>
      <c r="CF323" s="13">
        <f t="shared" si="141"/>
        <v>8</v>
      </c>
      <c r="CG323" s="289">
        <f t="shared" si="142"/>
        <v>12</v>
      </c>
      <c r="CJ323" s="1">
        <v>1</v>
      </c>
      <c r="CK323" s="6">
        <f t="shared" si="155"/>
        <v>4</v>
      </c>
      <c r="CL323" s="6">
        <v>0</v>
      </c>
      <c r="CM323" s="6">
        <v>1</v>
      </c>
      <c r="CN323" s="6">
        <f t="shared" si="156"/>
        <v>3</v>
      </c>
      <c r="CO323" s="6">
        <f t="shared" si="157"/>
        <v>9</v>
      </c>
    </row>
    <row r="324" spans="1:93" ht="15" x14ac:dyDescent="0.25">
      <c r="A324" s="1" t="s">
        <v>1679</v>
      </c>
      <c r="B324" s="6">
        <v>311</v>
      </c>
      <c r="C324" s="9">
        <v>311</v>
      </c>
      <c r="D324" s="641" t="s">
        <v>6</v>
      </c>
      <c r="E324" s="37" t="s">
        <v>30</v>
      </c>
      <c r="F324" s="645">
        <v>20319246</v>
      </c>
      <c r="G324" s="646" t="s">
        <v>579</v>
      </c>
      <c r="H324" s="9" t="s">
        <v>52</v>
      </c>
      <c r="I324" s="642">
        <v>0</v>
      </c>
      <c r="J324" s="642">
        <v>0</v>
      </c>
      <c r="K324" s="642">
        <v>0</v>
      </c>
      <c r="L324" s="642">
        <v>0</v>
      </c>
      <c r="M324" s="642">
        <v>0</v>
      </c>
      <c r="N324" s="642">
        <v>0</v>
      </c>
      <c r="O324" s="642">
        <v>2</v>
      </c>
      <c r="P324" s="642">
        <v>2</v>
      </c>
      <c r="Q324" s="14">
        <f t="shared" si="143"/>
        <v>2</v>
      </c>
      <c r="R324" s="14">
        <f t="shared" si="143"/>
        <v>2</v>
      </c>
      <c r="S324" s="10">
        <f t="shared" si="144"/>
        <v>4</v>
      </c>
      <c r="T324" s="642">
        <v>0</v>
      </c>
      <c r="U324" s="642">
        <v>0</v>
      </c>
      <c r="V324" s="642">
        <v>0</v>
      </c>
      <c r="W324" s="642">
        <v>0</v>
      </c>
      <c r="X324" s="642">
        <v>2</v>
      </c>
      <c r="Y324" s="642">
        <v>3</v>
      </c>
      <c r="Z324" s="623">
        <f t="shared" si="152"/>
        <v>2</v>
      </c>
      <c r="AA324" s="623">
        <f t="shared" si="152"/>
        <v>3</v>
      </c>
      <c r="AB324" s="10">
        <f t="shared" si="131"/>
        <v>5</v>
      </c>
      <c r="AC324" s="44">
        <f t="shared" si="145"/>
        <v>4</v>
      </c>
      <c r="AD324" s="44">
        <f t="shared" si="145"/>
        <v>5</v>
      </c>
      <c r="AE324" s="44">
        <f t="shared" si="132"/>
        <v>9</v>
      </c>
      <c r="AF324" s="12">
        <f t="shared" si="153"/>
        <v>2</v>
      </c>
      <c r="AG324" s="12">
        <f t="shared" si="154"/>
        <v>3</v>
      </c>
      <c r="AH324" s="10">
        <f t="shared" si="133"/>
        <v>5</v>
      </c>
      <c r="AI324" s="12">
        <f>VLOOKUP($F324,'Guru SertifikaSi'!$C$6:$G$675,'Guru SertifikaSi'!E$3,FALSE)</f>
        <v>2</v>
      </c>
      <c r="AJ324" s="12">
        <f>VLOOKUP($F324,'Guru SertifikaSi'!$C$6:$G$675,'Guru SertifikaSi'!F$3,FALSE)</f>
        <v>2</v>
      </c>
      <c r="AK324" s="10">
        <f t="shared" si="134"/>
        <v>4</v>
      </c>
      <c r="AL324" s="44">
        <f t="shared" si="135"/>
        <v>4</v>
      </c>
      <c r="AM324" s="44">
        <f t="shared" si="135"/>
        <v>5</v>
      </c>
      <c r="AN324" s="11">
        <f t="shared" si="136"/>
        <v>9</v>
      </c>
      <c r="AO324" s="642">
        <v>1</v>
      </c>
      <c r="AP324" s="642">
        <v>0</v>
      </c>
      <c r="AQ324" s="642">
        <v>0</v>
      </c>
      <c r="AR324" s="642">
        <v>0</v>
      </c>
      <c r="AS324" s="642">
        <v>0</v>
      </c>
      <c r="AT324" s="642">
        <v>0</v>
      </c>
      <c r="AU324" s="642">
        <v>0</v>
      </c>
      <c r="AV324" s="642">
        <v>0</v>
      </c>
      <c r="AW324" s="643">
        <v>0</v>
      </c>
      <c r="AX324" s="643">
        <v>0</v>
      </c>
      <c r="AY324" s="642">
        <v>3</v>
      </c>
      <c r="AZ324" s="642">
        <v>5</v>
      </c>
      <c r="BA324" s="642">
        <v>0</v>
      </c>
      <c r="BB324" s="642">
        <v>0</v>
      </c>
      <c r="BC324" s="642">
        <v>0</v>
      </c>
      <c r="BD324" s="642">
        <v>0</v>
      </c>
      <c r="BE324" s="13">
        <f t="shared" si="146"/>
        <v>1</v>
      </c>
      <c r="BF324" s="13">
        <f t="shared" si="146"/>
        <v>0</v>
      </c>
      <c r="BG324" s="10">
        <f t="shared" si="147"/>
        <v>1</v>
      </c>
      <c r="BH324" s="13">
        <f t="shared" si="148"/>
        <v>3</v>
      </c>
      <c r="BI324" s="13">
        <f t="shared" si="148"/>
        <v>5</v>
      </c>
      <c r="BJ324" s="10">
        <f t="shared" si="149"/>
        <v>8</v>
      </c>
      <c r="BK324" s="44">
        <f t="shared" si="150"/>
        <v>4</v>
      </c>
      <c r="BL324" s="44">
        <f t="shared" si="150"/>
        <v>5</v>
      </c>
      <c r="BM324" s="11">
        <f t="shared" si="150"/>
        <v>9</v>
      </c>
      <c r="BN324" s="642">
        <v>0</v>
      </c>
      <c r="BO324" s="642">
        <v>0</v>
      </c>
      <c r="BP324" s="642">
        <v>0</v>
      </c>
      <c r="BQ324" s="642">
        <v>0</v>
      </c>
      <c r="BR324" s="642">
        <v>1</v>
      </c>
      <c r="BS324" s="642">
        <v>0</v>
      </c>
      <c r="BT324" s="642">
        <v>0</v>
      </c>
      <c r="BU324" s="642">
        <v>0</v>
      </c>
      <c r="BV324" s="644">
        <f t="shared" si="151"/>
        <v>1</v>
      </c>
      <c r="BW324" s="644">
        <f t="shared" si="151"/>
        <v>0</v>
      </c>
      <c r="BX324" s="44">
        <f t="shared" si="137"/>
        <v>1</v>
      </c>
      <c r="BY324" s="44">
        <f t="shared" si="137"/>
        <v>0</v>
      </c>
      <c r="BZ324" s="11">
        <f t="shared" si="138"/>
        <v>1</v>
      </c>
      <c r="CA324" s="14">
        <f t="shared" si="139"/>
        <v>4</v>
      </c>
      <c r="CB324" s="14">
        <f t="shared" si="139"/>
        <v>5</v>
      </c>
      <c r="CC324" s="13">
        <f t="shared" si="140"/>
        <v>1</v>
      </c>
      <c r="CD324" s="13">
        <f t="shared" si="140"/>
        <v>0</v>
      </c>
      <c r="CE324" s="13">
        <f t="shared" si="141"/>
        <v>5</v>
      </c>
      <c r="CF324" s="13">
        <f t="shared" si="141"/>
        <v>5</v>
      </c>
      <c r="CG324" s="289">
        <f t="shared" si="142"/>
        <v>10</v>
      </c>
      <c r="CJ324" s="1">
        <v>1</v>
      </c>
      <c r="CK324" s="6">
        <f t="shared" si="155"/>
        <v>3</v>
      </c>
      <c r="CL324" s="6">
        <v>0</v>
      </c>
      <c r="CM324" s="6">
        <v>1</v>
      </c>
      <c r="CN324" s="6">
        <f t="shared" si="156"/>
        <v>3</v>
      </c>
      <c r="CO324" s="6">
        <f t="shared" si="157"/>
        <v>6</v>
      </c>
    </row>
    <row r="325" spans="1:93" ht="15" x14ac:dyDescent="0.25">
      <c r="A325" s="1" t="s">
        <v>1680</v>
      </c>
      <c r="B325" s="6">
        <v>312</v>
      </c>
      <c r="C325" s="9">
        <v>312</v>
      </c>
      <c r="D325" s="641" t="s">
        <v>6</v>
      </c>
      <c r="E325" s="37" t="s">
        <v>30</v>
      </c>
      <c r="F325" s="645">
        <v>20319243</v>
      </c>
      <c r="G325" s="646" t="s">
        <v>580</v>
      </c>
      <c r="H325" s="9" t="s">
        <v>52</v>
      </c>
      <c r="I325" s="642">
        <v>0</v>
      </c>
      <c r="J325" s="642">
        <v>0</v>
      </c>
      <c r="K325" s="642">
        <v>2</v>
      </c>
      <c r="L325" s="642">
        <v>0</v>
      </c>
      <c r="M325" s="642">
        <v>1</v>
      </c>
      <c r="N325" s="642">
        <v>2</v>
      </c>
      <c r="O325" s="642">
        <v>2</v>
      </c>
      <c r="P325" s="642">
        <v>3</v>
      </c>
      <c r="Q325" s="14">
        <f t="shared" si="143"/>
        <v>5</v>
      </c>
      <c r="R325" s="14">
        <f t="shared" si="143"/>
        <v>5</v>
      </c>
      <c r="S325" s="10">
        <f t="shared" si="144"/>
        <v>10</v>
      </c>
      <c r="T325" s="642">
        <v>0</v>
      </c>
      <c r="U325" s="642">
        <v>0</v>
      </c>
      <c r="V325" s="642">
        <v>0</v>
      </c>
      <c r="W325" s="642">
        <v>0</v>
      </c>
      <c r="X325" s="642">
        <v>1</v>
      </c>
      <c r="Y325" s="642">
        <v>2</v>
      </c>
      <c r="Z325" s="623">
        <f t="shared" si="152"/>
        <v>1</v>
      </c>
      <c r="AA325" s="623">
        <f t="shared" si="152"/>
        <v>2</v>
      </c>
      <c r="AB325" s="10">
        <f t="shared" si="131"/>
        <v>3</v>
      </c>
      <c r="AC325" s="44">
        <f t="shared" si="145"/>
        <v>6</v>
      </c>
      <c r="AD325" s="44">
        <f t="shared" si="145"/>
        <v>7</v>
      </c>
      <c r="AE325" s="44">
        <f t="shared" si="132"/>
        <v>13</v>
      </c>
      <c r="AF325" s="12">
        <f t="shared" si="153"/>
        <v>3</v>
      </c>
      <c r="AG325" s="12">
        <f t="shared" si="154"/>
        <v>3</v>
      </c>
      <c r="AH325" s="10">
        <f t="shared" si="133"/>
        <v>6</v>
      </c>
      <c r="AI325" s="12">
        <f>VLOOKUP($F325,'Guru SertifikaSi'!$C$6:$G$675,'Guru SertifikaSi'!E$3,FALSE)</f>
        <v>3</v>
      </c>
      <c r="AJ325" s="12">
        <f>VLOOKUP($F325,'Guru SertifikaSi'!$C$6:$G$675,'Guru SertifikaSi'!F$3,FALSE)</f>
        <v>4</v>
      </c>
      <c r="AK325" s="10">
        <f t="shared" si="134"/>
        <v>7</v>
      </c>
      <c r="AL325" s="44">
        <f t="shared" si="135"/>
        <v>6</v>
      </c>
      <c r="AM325" s="44">
        <f t="shared" si="135"/>
        <v>7</v>
      </c>
      <c r="AN325" s="11">
        <f t="shared" si="136"/>
        <v>13</v>
      </c>
      <c r="AO325" s="642">
        <v>0</v>
      </c>
      <c r="AP325" s="642">
        <v>0</v>
      </c>
      <c r="AQ325" s="642">
        <v>0</v>
      </c>
      <c r="AR325" s="642">
        <v>0</v>
      </c>
      <c r="AS325" s="642">
        <v>0</v>
      </c>
      <c r="AT325" s="642">
        <v>0</v>
      </c>
      <c r="AU325" s="642">
        <v>0</v>
      </c>
      <c r="AV325" s="642">
        <v>0</v>
      </c>
      <c r="AW325" s="643">
        <v>0</v>
      </c>
      <c r="AX325" s="643">
        <v>0</v>
      </c>
      <c r="AY325" s="642">
        <v>6</v>
      </c>
      <c r="AZ325" s="642">
        <v>7</v>
      </c>
      <c r="BA325" s="642">
        <v>0</v>
      </c>
      <c r="BB325" s="642">
        <v>0</v>
      </c>
      <c r="BC325" s="642">
        <v>0</v>
      </c>
      <c r="BD325" s="642">
        <v>0</v>
      </c>
      <c r="BE325" s="13">
        <f t="shared" si="146"/>
        <v>0</v>
      </c>
      <c r="BF325" s="13">
        <f t="shared" si="146"/>
        <v>0</v>
      </c>
      <c r="BG325" s="10">
        <f t="shared" si="147"/>
        <v>0</v>
      </c>
      <c r="BH325" s="13">
        <f t="shared" si="148"/>
        <v>6</v>
      </c>
      <c r="BI325" s="13">
        <f t="shared" si="148"/>
        <v>7</v>
      </c>
      <c r="BJ325" s="10">
        <f t="shared" si="149"/>
        <v>13</v>
      </c>
      <c r="BK325" s="44">
        <f t="shared" si="150"/>
        <v>6</v>
      </c>
      <c r="BL325" s="44">
        <f t="shared" si="150"/>
        <v>7</v>
      </c>
      <c r="BM325" s="11">
        <f t="shared" si="150"/>
        <v>13</v>
      </c>
      <c r="BN325" s="642">
        <v>0</v>
      </c>
      <c r="BO325" s="642">
        <v>0</v>
      </c>
      <c r="BP325" s="642">
        <v>0</v>
      </c>
      <c r="BQ325" s="642">
        <v>0</v>
      </c>
      <c r="BR325" s="642">
        <v>0</v>
      </c>
      <c r="BS325" s="642">
        <v>0</v>
      </c>
      <c r="BT325" s="642">
        <v>2</v>
      </c>
      <c r="BU325" s="642">
        <v>0</v>
      </c>
      <c r="BV325" s="644">
        <f t="shared" si="151"/>
        <v>2</v>
      </c>
      <c r="BW325" s="644">
        <f t="shared" si="151"/>
        <v>0</v>
      </c>
      <c r="BX325" s="44">
        <f t="shared" si="137"/>
        <v>2</v>
      </c>
      <c r="BY325" s="44">
        <f t="shared" si="137"/>
        <v>0</v>
      </c>
      <c r="BZ325" s="11">
        <f t="shared" si="138"/>
        <v>2</v>
      </c>
      <c r="CA325" s="14">
        <f t="shared" si="139"/>
        <v>6</v>
      </c>
      <c r="CB325" s="14">
        <f t="shared" si="139"/>
        <v>7</v>
      </c>
      <c r="CC325" s="13">
        <f t="shared" si="140"/>
        <v>2</v>
      </c>
      <c r="CD325" s="13">
        <f t="shared" si="140"/>
        <v>0</v>
      </c>
      <c r="CE325" s="13">
        <f t="shared" si="141"/>
        <v>8</v>
      </c>
      <c r="CF325" s="13">
        <f t="shared" si="141"/>
        <v>7</v>
      </c>
      <c r="CG325" s="289">
        <f t="shared" si="142"/>
        <v>15</v>
      </c>
      <c r="CJ325" s="1">
        <v>1</v>
      </c>
      <c r="CK325" s="6">
        <f t="shared" si="155"/>
        <v>4</v>
      </c>
      <c r="CL325" s="6">
        <v>0</v>
      </c>
      <c r="CM325" s="6">
        <v>1</v>
      </c>
      <c r="CN325" s="6">
        <f t="shared" si="156"/>
        <v>6</v>
      </c>
      <c r="CO325" s="6">
        <f t="shared" si="157"/>
        <v>8</v>
      </c>
    </row>
    <row r="326" spans="1:93" ht="15" x14ac:dyDescent="0.25">
      <c r="A326" s="1" t="s">
        <v>1681</v>
      </c>
      <c r="B326" s="6">
        <v>313</v>
      </c>
      <c r="C326" s="9">
        <v>313</v>
      </c>
      <c r="D326" s="641" t="s">
        <v>6</v>
      </c>
      <c r="E326" s="37" t="s">
        <v>30</v>
      </c>
      <c r="F326" s="645">
        <v>20319242</v>
      </c>
      <c r="G326" s="646" t="s">
        <v>581</v>
      </c>
      <c r="H326" s="9" t="s">
        <v>52</v>
      </c>
      <c r="I326" s="642">
        <v>0</v>
      </c>
      <c r="J326" s="642">
        <v>0</v>
      </c>
      <c r="K326" s="642">
        <v>0</v>
      </c>
      <c r="L326" s="642">
        <v>0</v>
      </c>
      <c r="M326" s="642">
        <v>0</v>
      </c>
      <c r="N326" s="642">
        <v>2</v>
      </c>
      <c r="O326" s="642">
        <v>1</v>
      </c>
      <c r="P326" s="642">
        <v>3</v>
      </c>
      <c r="Q326" s="14">
        <f t="shared" si="143"/>
        <v>1</v>
      </c>
      <c r="R326" s="14">
        <f t="shared" si="143"/>
        <v>5</v>
      </c>
      <c r="S326" s="10">
        <f t="shared" si="144"/>
        <v>6</v>
      </c>
      <c r="T326" s="642">
        <v>0</v>
      </c>
      <c r="U326" s="642">
        <v>0</v>
      </c>
      <c r="V326" s="642">
        <v>1</v>
      </c>
      <c r="W326" s="642">
        <v>2</v>
      </c>
      <c r="X326" s="642">
        <v>0</v>
      </c>
      <c r="Y326" s="642">
        <v>1</v>
      </c>
      <c r="Z326" s="623">
        <f t="shared" si="152"/>
        <v>1</v>
      </c>
      <c r="AA326" s="623">
        <f t="shared" si="152"/>
        <v>3</v>
      </c>
      <c r="AB326" s="10">
        <f t="shared" si="131"/>
        <v>4</v>
      </c>
      <c r="AC326" s="44">
        <f t="shared" si="145"/>
        <v>2</v>
      </c>
      <c r="AD326" s="44">
        <f t="shared" si="145"/>
        <v>8</v>
      </c>
      <c r="AE326" s="44">
        <f t="shared" si="132"/>
        <v>10</v>
      </c>
      <c r="AF326" s="12">
        <f t="shared" si="153"/>
        <v>0</v>
      </c>
      <c r="AG326" s="12">
        <f t="shared" si="154"/>
        <v>4</v>
      </c>
      <c r="AH326" s="10">
        <f t="shared" si="133"/>
        <v>4</v>
      </c>
      <c r="AI326" s="12">
        <f>VLOOKUP($F326,'Guru SertifikaSi'!$C$6:$G$675,'Guru SertifikaSi'!E$3,FALSE)</f>
        <v>2</v>
      </c>
      <c r="AJ326" s="12">
        <f>VLOOKUP($F326,'Guru SertifikaSi'!$C$6:$G$675,'Guru SertifikaSi'!F$3,FALSE)</f>
        <v>4</v>
      </c>
      <c r="AK326" s="10">
        <f t="shared" si="134"/>
        <v>6</v>
      </c>
      <c r="AL326" s="44">
        <f t="shared" si="135"/>
        <v>2</v>
      </c>
      <c r="AM326" s="44">
        <f t="shared" si="135"/>
        <v>8</v>
      </c>
      <c r="AN326" s="11">
        <f t="shared" si="136"/>
        <v>10</v>
      </c>
      <c r="AO326" s="642">
        <v>0</v>
      </c>
      <c r="AP326" s="642">
        <v>0</v>
      </c>
      <c r="AQ326" s="642">
        <v>0</v>
      </c>
      <c r="AR326" s="642">
        <v>0</v>
      </c>
      <c r="AS326" s="642">
        <v>0</v>
      </c>
      <c r="AT326" s="642">
        <v>0</v>
      </c>
      <c r="AU326" s="642">
        <v>0</v>
      </c>
      <c r="AV326" s="642">
        <v>0</v>
      </c>
      <c r="AW326" s="643">
        <v>0</v>
      </c>
      <c r="AX326" s="643">
        <v>0</v>
      </c>
      <c r="AY326" s="642">
        <v>2</v>
      </c>
      <c r="AZ326" s="642">
        <v>8</v>
      </c>
      <c r="BA326" s="642">
        <v>0</v>
      </c>
      <c r="BB326" s="642">
        <v>0</v>
      </c>
      <c r="BC326" s="642">
        <v>0</v>
      </c>
      <c r="BD326" s="642">
        <v>0</v>
      </c>
      <c r="BE326" s="13">
        <f t="shared" si="146"/>
        <v>0</v>
      </c>
      <c r="BF326" s="13">
        <f t="shared" si="146"/>
        <v>0</v>
      </c>
      <c r="BG326" s="10">
        <f t="shared" si="147"/>
        <v>0</v>
      </c>
      <c r="BH326" s="13">
        <f t="shared" si="148"/>
        <v>2</v>
      </c>
      <c r="BI326" s="13">
        <f t="shared" si="148"/>
        <v>8</v>
      </c>
      <c r="BJ326" s="10">
        <f t="shared" si="149"/>
        <v>10</v>
      </c>
      <c r="BK326" s="44">
        <f t="shared" si="150"/>
        <v>2</v>
      </c>
      <c r="BL326" s="44">
        <f t="shared" si="150"/>
        <v>8</v>
      </c>
      <c r="BM326" s="11">
        <f t="shared" si="150"/>
        <v>10</v>
      </c>
      <c r="BN326" s="642">
        <v>0</v>
      </c>
      <c r="BO326" s="642">
        <v>0</v>
      </c>
      <c r="BP326" s="642">
        <v>0</v>
      </c>
      <c r="BQ326" s="642">
        <v>0</v>
      </c>
      <c r="BR326" s="642">
        <v>0</v>
      </c>
      <c r="BS326" s="642">
        <v>0</v>
      </c>
      <c r="BT326" s="642">
        <v>1</v>
      </c>
      <c r="BU326" s="642">
        <v>0</v>
      </c>
      <c r="BV326" s="644">
        <f t="shared" si="151"/>
        <v>1</v>
      </c>
      <c r="BW326" s="644">
        <f t="shared" si="151"/>
        <v>0</v>
      </c>
      <c r="BX326" s="44">
        <f t="shared" si="137"/>
        <v>1</v>
      </c>
      <c r="BY326" s="44">
        <f t="shared" si="137"/>
        <v>0</v>
      </c>
      <c r="BZ326" s="11">
        <f t="shared" si="138"/>
        <v>1</v>
      </c>
      <c r="CA326" s="14">
        <f t="shared" si="139"/>
        <v>2</v>
      </c>
      <c r="CB326" s="14">
        <f t="shared" si="139"/>
        <v>8</v>
      </c>
      <c r="CC326" s="13">
        <f t="shared" si="140"/>
        <v>1</v>
      </c>
      <c r="CD326" s="13">
        <f t="shared" si="140"/>
        <v>0</v>
      </c>
      <c r="CE326" s="13">
        <f t="shared" si="141"/>
        <v>3</v>
      </c>
      <c r="CF326" s="13">
        <f t="shared" si="141"/>
        <v>8</v>
      </c>
      <c r="CG326" s="289">
        <f t="shared" si="142"/>
        <v>11</v>
      </c>
      <c r="CJ326" s="1">
        <v>1</v>
      </c>
      <c r="CK326" s="6">
        <f t="shared" si="155"/>
        <v>4</v>
      </c>
      <c r="CL326" s="6">
        <v>0</v>
      </c>
      <c r="CM326" s="6">
        <v>1</v>
      </c>
      <c r="CN326" s="6">
        <f t="shared" si="156"/>
        <v>2</v>
      </c>
      <c r="CO326" s="6">
        <f t="shared" si="157"/>
        <v>9</v>
      </c>
    </row>
    <row r="327" spans="1:93" ht="15" x14ac:dyDescent="0.25">
      <c r="A327" s="1" t="s">
        <v>1682</v>
      </c>
      <c r="B327" s="6">
        <v>314</v>
      </c>
      <c r="C327" s="9">
        <v>314</v>
      </c>
      <c r="D327" s="641" t="s">
        <v>6</v>
      </c>
      <c r="E327" s="37" t="s">
        <v>30</v>
      </c>
      <c r="F327" s="645">
        <v>20319080</v>
      </c>
      <c r="G327" s="646" t="s">
        <v>582</v>
      </c>
      <c r="H327" s="9" t="s">
        <v>52</v>
      </c>
      <c r="I327" s="642">
        <v>0</v>
      </c>
      <c r="J327" s="642">
        <v>0</v>
      </c>
      <c r="K327" s="642">
        <v>0</v>
      </c>
      <c r="L327" s="642">
        <v>0</v>
      </c>
      <c r="M327" s="642">
        <v>3</v>
      </c>
      <c r="N327" s="642">
        <v>0</v>
      </c>
      <c r="O327" s="642">
        <v>2</v>
      </c>
      <c r="P327" s="642">
        <v>1</v>
      </c>
      <c r="Q327" s="14">
        <f t="shared" si="143"/>
        <v>5</v>
      </c>
      <c r="R327" s="14">
        <f t="shared" si="143"/>
        <v>1</v>
      </c>
      <c r="S327" s="10">
        <f t="shared" si="144"/>
        <v>6</v>
      </c>
      <c r="T327" s="642">
        <v>0</v>
      </c>
      <c r="U327" s="642">
        <v>0</v>
      </c>
      <c r="V327" s="642">
        <v>1</v>
      </c>
      <c r="W327" s="642">
        <v>3</v>
      </c>
      <c r="X327" s="642">
        <v>0</v>
      </c>
      <c r="Y327" s="642">
        <v>0</v>
      </c>
      <c r="Z327" s="623">
        <f t="shared" si="152"/>
        <v>1</v>
      </c>
      <c r="AA327" s="623">
        <f t="shared" si="152"/>
        <v>3</v>
      </c>
      <c r="AB327" s="10">
        <f t="shared" si="131"/>
        <v>4</v>
      </c>
      <c r="AC327" s="44">
        <f t="shared" si="145"/>
        <v>6</v>
      </c>
      <c r="AD327" s="44">
        <f t="shared" si="145"/>
        <v>4</v>
      </c>
      <c r="AE327" s="44">
        <f t="shared" si="132"/>
        <v>10</v>
      </c>
      <c r="AF327" s="12">
        <f t="shared" si="153"/>
        <v>1</v>
      </c>
      <c r="AG327" s="12">
        <f t="shared" si="154"/>
        <v>4</v>
      </c>
      <c r="AH327" s="10">
        <f t="shared" si="133"/>
        <v>5</v>
      </c>
      <c r="AI327" s="12">
        <f>VLOOKUP($F327,'Guru SertifikaSi'!$C$6:$G$675,'Guru SertifikaSi'!E$3,FALSE)</f>
        <v>5</v>
      </c>
      <c r="AJ327" s="12">
        <f>VLOOKUP($F327,'Guru SertifikaSi'!$C$6:$G$675,'Guru SertifikaSi'!F$3,FALSE)</f>
        <v>0</v>
      </c>
      <c r="AK327" s="10">
        <f t="shared" si="134"/>
        <v>5</v>
      </c>
      <c r="AL327" s="44">
        <f t="shared" si="135"/>
        <v>6</v>
      </c>
      <c r="AM327" s="44">
        <f t="shared" si="135"/>
        <v>4</v>
      </c>
      <c r="AN327" s="11">
        <f t="shared" si="136"/>
        <v>10</v>
      </c>
      <c r="AO327" s="642">
        <v>0</v>
      </c>
      <c r="AP327" s="642">
        <v>0</v>
      </c>
      <c r="AQ327" s="642">
        <v>0</v>
      </c>
      <c r="AR327" s="642">
        <v>0</v>
      </c>
      <c r="AS327" s="642">
        <v>0</v>
      </c>
      <c r="AT327" s="642">
        <v>0</v>
      </c>
      <c r="AU327" s="642">
        <v>0</v>
      </c>
      <c r="AV327" s="642">
        <v>0</v>
      </c>
      <c r="AW327" s="643">
        <v>0</v>
      </c>
      <c r="AX327" s="643">
        <v>0</v>
      </c>
      <c r="AY327" s="642">
        <v>6</v>
      </c>
      <c r="AZ327" s="642">
        <v>4</v>
      </c>
      <c r="BA327" s="642">
        <v>0</v>
      </c>
      <c r="BB327" s="642">
        <v>0</v>
      </c>
      <c r="BC327" s="642">
        <v>0</v>
      </c>
      <c r="BD327" s="642">
        <v>0</v>
      </c>
      <c r="BE327" s="13">
        <f t="shared" si="146"/>
        <v>0</v>
      </c>
      <c r="BF327" s="13">
        <f t="shared" si="146"/>
        <v>0</v>
      </c>
      <c r="BG327" s="10">
        <f t="shared" si="147"/>
        <v>0</v>
      </c>
      <c r="BH327" s="13">
        <f t="shared" si="148"/>
        <v>6</v>
      </c>
      <c r="BI327" s="13">
        <f t="shared" si="148"/>
        <v>4</v>
      </c>
      <c r="BJ327" s="10">
        <f t="shared" si="149"/>
        <v>10</v>
      </c>
      <c r="BK327" s="44">
        <f t="shared" si="150"/>
        <v>6</v>
      </c>
      <c r="BL327" s="44">
        <f t="shared" si="150"/>
        <v>4</v>
      </c>
      <c r="BM327" s="11">
        <f t="shared" si="150"/>
        <v>10</v>
      </c>
      <c r="BN327" s="642">
        <v>0</v>
      </c>
      <c r="BO327" s="642">
        <v>0</v>
      </c>
      <c r="BP327" s="642">
        <v>0</v>
      </c>
      <c r="BQ327" s="642">
        <v>0</v>
      </c>
      <c r="BR327" s="642">
        <v>0</v>
      </c>
      <c r="BS327" s="642">
        <v>0</v>
      </c>
      <c r="BT327" s="642">
        <v>0</v>
      </c>
      <c r="BU327" s="642">
        <v>0</v>
      </c>
      <c r="BV327" s="644">
        <f t="shared" si="151"/>
        <v>0</v>
      </c>
      <c r="BW327" s="644">
        <f t="shared" si="151"/>
        <v>0</v>
      </c>
      <c r="BX327" s="44">
        <f t="shared" si="137"/>
        <v>0</v>
      </c>
      <c r="BY327" s="44">
        <f t="shared" si="137"/>
        <v>0</v>
      </c>
      <c r="BZ327" s="11">
        <f t="shared" si="138"/>
        <v>0</v>
      </c>
      <c r="CA327" s="14">
        <f t="shared" si="139"/>
        <v>6</v>
      </c>
      <c r="CB327" s="14">
        <f t="shared" si="139"/>
        <v>4</v>
      </c>
      <c r="CC327" s="13">
        <f t="shared" si="140"/>
        <v>0</v>
      </c>
      <c r="CD327" s="13">
        <f t="shared" si="140"/>
        <v>0</v>
      </c>
      <c r="CE327" s="13">
        <f t="shared" si="141"/>
        <v>6</v>
      </c>
      <c r="CF327" s="13">
        <f t="shared" si="141"/>
        <v>4</v>
      </c>
      <c r="CG327" s="289">
        <f t="shared" si="142"/>
        <v>10</v>
      </c>
      <c r="CJ327" s="1">
        <v>1</v>
      </c>
      <c r="CK327" s="6">
        <f t="shared" si="155"/>
        <v>2</v>
      </c>
      <c r="CL327" s="6">
        <v>0</v>
      </c>
      <c r="CM327" s="6">
        <v>1</v>
      </c>
      <c r="CN327" s="6">
        <f t="shared" si="156"/>
        <v>6</v>
      </c>
      <c r="CO327" s="6">
        <f t="shared" si="157"/>
        <v>5</v>
      </c>
    </row>
    <row r="328" spans="1:93" ht="15" x14ac:dyDescent="0.25">
      <c r="A328" s="1" t="s">
        <v>1683</v>
      </c>
      <c r="B328" s="6">
        <v>315</v>
      </c>
      <c r="C328" s="9">
        <v>315</v>
      </c>
      <c r="D328" s="641" t="s">
        <v>6</v>
      </c>
      <c r="E328" s="37" t="s">
        <v>30</v>
      </c>
      <c r="F328" s="645">
        <v>20319079</v>
      </c>
      <c r="G328" s="646" t="s">
        <v>583</v>
      </c>
      <c r="H328" s="9" t="s">
        <v>52</v>
      </c>
      <c r="I328" s="642">
        <v>0</v>
      </c>
      <c r="J328" s="642">
        <v>0</v>
      </c>
      <c r="K328" s="642">
        <v>0</v>
      </c>
      <c r="L328" s="642">
        <v>0</v>
      </c>
      <c r="M328" s="642">
        <v>1</v>
      </c>
      <c r="N328" s="642">
        <v>3</v>
      </c>
      <c r="O328" s="642">
        <v>0</v>
      </c>
      <c r="P328" s="642">
        <v>3</v>
      </c>
      <c r="Q328" s="14">
        <f t="shared" si="143"/>
        <v>1</v>
      </c>
      <c r="R328" s="14">
        <f t="shared" si="143"/>
        <v>6</v>
      </c>
      <c r="S328" s="10">
        <f t="shared" si="144"/>
        <v>7</v>
      </c>
      <c r="T328" s="642">
        <v>0</v>
      </c>
      <c r="U328" s="642">
        <v>0</v>
      </c>
      <c r="V328" s="642">
        <v>1</v>
      </c>
      <c r="W328" s="642">
        <v>7</v>
      </c>
      <c r="X328" s="642">
        <v>0</v>
      </c>
      <c r="Y328" s="642">
        <v>0</v>
      </c>
      <c r="Z328" s="623">
        <f t="shared" si="152"/>
        <v>1</v>
      </c>
      <c r="AA328" s="623">
        <f t="shared" si="152"/>
        <v>7</v>
      </c>
      <c r="AB328" s="10">
        <f t="shared" si="131"/>
        <v>8</v>
      </c>
      <c r="AC328" s="44">
        <f t="shared" si="145"/>
        <v>2</v>
      </c>
      <c r="AD328" s="44">
        <f t="shared" si="145"/>
        <v>13</v>
      </c>
      <c r="AE328" s="44">
        <f t="shared" si="132"/>
        <v>15</v>
      </c>
      <c r="AF328" s="12">
        <f t="shared" si="153"/>
        <v>1</v>
      </c>
      <c r="AG328" s="12">
        <f t="shared" si="154"/>
        <v>11</v>
      </c>
      <c r="AH328" s="10">
        <f t="shared" si="133"/>
        <v>12</v>
      </c>
      <c r="AI328" s="12">
        <f>VLOOKUP($F328,'Guru SertifikaSi'!$C$6:$G$675,'Guru SertifikaSi'!E$3,FALSE)</f>
        <v>1</v>
      </c>
      <c r="AJ328" s="12">
        <f>VLOOKUP($F328,'Guru SertifikaSi'!$C$6:$G$675,'Guru SertifikaSi'!F$3,FALSE)</f>
        <v>2</v>
      </c>
      <c r="AK328" s="10">
        <f t="shared" si="134"/>
        <v>3</v>
      </c>
      <c r="AL328" s="44">
        <f t="shared" si="135"/>
        <v>2</v>
      </c>
      <c r="AM328" s="44">
        <f t="shared" si="135"/>
        <v>13</v>
      </c>
      <c r="AN328" s="11">
        <f t="shared" si="136"/>
        <v>15</v>
      </c>
      <c r="AO328" s="642">
        <v>0</v>
      </c>
      <c r="AP328" s="642">
        <v>0</v>
      </c>
      <c r="AQ328" s="642">
        <v>0</v>
      </c>
      <c r="AR328" s="642">
        <v>0</v>
      </c>
      <c r="AS328" s="642">
        <v>1</v>
      </c>
      <c r="AT328" s="642">
        <v>0</v>
      </c>
      <c r="AU328" s="642">
        <v>0</v>
      </c>
      <c r="AV328" s="642">
        <v>0</v>
      </c>
      <c r="AW328" s="643">
        <v>0</v>
      </c>
      <c r="AX328" s="643">
        <v>0</v>
      </c>
      <c r="AY328" s="642">
        <v>1</v>
      </c>
      <c r="AZ328" s="642">
        <v>12</v>
      </c>
      <c r="BA328" s="642">
        <v>0</v>
      </c>
      <c r="BB328" s="642">
        <v>1</v>
      </c>
      <c r="BC328" s="642">
        <v>0</v>
      </c>
      <c r="BD328" s="642">
        <v>0</v>
      </c>
      <c r="BE328" s="13">
        <f t="shared" si="146"/>
        <v>1</v>
      </c>
      <c r="BF328" s="13">
        <f t="shared" si="146"/>
        <v>0</v>
      </c>
      <c r="BG328" s="10">
        <f t="shared" si="147"/>
        <v>1</v>
      </c>
      <c r="BH328" s="13">
        <f t="shared" si="148"/>
        <v>1</v>
      </c>
      <c r="BI328" s="13">
        <f t="shared" si="148"/>
        <v>13</v>
      </c>
      <c r="BJ328" s="10">
        <f t="shared" si="149"/>
        <v>14</v>
      </c>
      <c r="BK328" s="44">
        <f t="shared" si="150"/>
        <v>2</v>
      </c>
      <c r="BL328" s="44">
        <f t="shared" si="150"/>
        <v>13</v>
      </c>
      <c r="BM328" s="11">
        <f t="shared" si="150"/>
        <v>15</v>
      </c>
      <c r="BN328" s="642">
        <v>0</v>
      </c>
      <c r="BO328" s="642">
        <v>0</v>
      </c>
      <c r="BP328" s="642">
        <v>0</v>
      </c>
      <c r="BQ328" s="642">
        <v>0</v>
      </c>
      <c r="BR328" s="642">
        <v>0</v>
      </c>
      <c r="BS328" s="642">
        <v>0</v>
      </c>
      <c r="BT328" s="642">
        <v>0</v>
      </c>
      <c r="BU328" s="642">
        <v>0</v>
      </c>
      <c r="BV328" s="644">
        <f t="shared" si="151"/>
        <v>0</v>
      </c>
      <c r="BW328" s="644">
        <f t="shared" si="151"/>
        <v>0</v>
      </c>
      <c r="BX328" s="44">
        <f t="shared" si="137"/>
        <v>0</v>
      </c>
      <c r="BY328" s="44">
        <f t="shared" si="137"/>
        <v>0</v>
      </c>
      <c r="BZ328" s="11">
        <f t="shared" si="138"/>
        <v>0</v>
      </c>
      <c r="CA328" s="14">
        <f t="shared" si="139"/>
        <v>2</v>
      </c>
      <c r="CB328" s="14">
        <f t="shared" si="139"/>
        <v>13</v>
      </c>
      <c r="CC328" s="13">
        <f t="shared" si="140"/>
        <v>0</v>
      </c>
      <c r="CD328" s="13">
        <f t="shared" si="140"/>
        <v>0</v>
      </c>
      <c r="CE328" s="13">
        <f t="shared" si="141"/>
        <v>2</v>
      </c>
      <c r="CF328" s="13">
        <f t="shared" si="141"/>
        <v>13</v>
      </c>
      <c r="CG328" s="289">
        <f t="shared" si="142"/>
        <v>15</v>
      </c>
      <c r="CJ328" s="1">
        <v>1</v>
      </c>
      <c r="CK328" s="6">
        <f t="shared" si="155"/>
        <v>4</v>
      </c>
      <c r="CL328" s="6">
        <v>0</v>
      </c>
      <c r="CM328" s="6">
        <v>1</v>
      </c>
      <c r="CN328" s="6">
        <f t="shared" si="156"/>
        <v>1</v>
      </c>
      <c r="CO328" s="6">
        <f t="shared" si="157"/>
        <v>13</v>
      </c>
    </row>
    <row r="329" spans="1:93" ht="15" x14ac:dyDescent="0.25">
      <c r="A329" s="1" t="s">
        <v>1684</v>
      </c>
      <c r="B329" s="6">
        <v>316</v>
      </c>
      <c r="C329" s="9">
        <v>316</v>
      </c>
      <c r="D329" s="641" t="s">
        <v>6</v>
      </c>
      <c r="E329" s="37" t="s">
        <v>30</v>
      </c>
      <c r="F329" s="645">
        <v>20319062</v>
      </c>
      <c r="G329" s="646" t="s">
        <v>584</v>
      </c>
      <c r="H329" s="9" t="s">
        <v>52</v>
      </c>
      <c r="I329" s="642">
        <v>0</v>
      </c>
      <c r="J329" s="642">
        <v>0</v>
      </c>
      <c r="K329" s="642">
        <v>0</v>
      </c>
      <c r="L329" s="642">
        <v>0</v>
      </c>
      <c r="M329" s="642">
        <v>1</v>
      </c>
      <c r="N329" s="642">
        <v>4</v>
      </c>
      <c r="O329" s="642">
        <v>1</v>
      </c>
      <c r="P329" s="642">
        <v>4</v>
      </c>
      <c r="Q329" s="14">
        <f t="shared" si="143"/>
        <v>2</v>
      </c>
      <c r="R329" s="14">
        <f t="shared" si="143"/>
        <v>8</v>
      </c>
      <c r="S329" s="10">
        <f t="shared" si="144"/>
        <v>10</v>
      </c>
      <c r="T329" s="642">
        <v>0</v>
      </c>
      <c r="U329" s="642">
        <v>0</v>
      </c>
      <c r="V329" s="642">
        <v>0</v>
      </c>
      <c r="W329" s="642">
        <v>0</v>
      </c>
      <c r="X329" s="642">
        <v>2</v>
      </c>
      <c r="Y329" s="642">
        <v>4</v>
      </c>
      <c r="Z329" s="623">
        <f t="shared" si="152"/>
        <v>2</v>
      </c>
      <c r="AA329" s="623">
        <f t="shared" si="152"/>
        <v>4</v>
      </c>
      <c r="AB329" s="10">
        <f t="shared" si="131"/>
        <v>6</v>
      </c>
      <c r="AC329" s="44">
        <f t="shared" si="145"/>
        <v>4</v>
      </c>
      <c r="AD329" s="44">
        <f t="shared" si="145"/>
        <v>12</v>
      </c>
      <c r="AE329" s="44">
        <f t="shared" si="132"/>
        <v>16</v>
      </c>
      <c r="AF329" s="12">
        <f t="shared" si="153"/>
        <v>1</v>
      </c>
      <c r="AG329" s="12">
        <f t="shared" si="154"/>
        <v>7</v>
      </c>
      <c r="AH329" s="10">
        <f t="shared" si="133"/>
        <v>8</v>
      </c>
      <c r="AI329" s="12">
        <f>VLOOKUP($F329,'Guru SertifikaSi'!$C$6:$G$675,'Guru SertifikaSi'!E$3,FALSE)</f>
        <v>3</v>
      </c>
      <c r="AJ329" s="12">
        <f>VLOOKUP($F329,'Guru SertifikaSi'!$C$6:$G$675,'Guru SertifikaSi'!F$3,FALSE)</f>
        <v>5</v>
      </c>
      <c r="AK329" s="10">
        <f t="shared" si="134"/>
        <v>8</v>
      </c>
      <c r="AL329" s="44">
        <f t="shared" si="135"/>
        <v>4</v>
      </c>
      <c r="AM329" s="44">
        <f t="shared" si="135"/>
        <v>12</v>
      </c>
      <c r="AN329" s="11">
        <f t="shared" si="136"/>
        <v>16</v>
      </c>
      <c r="AO329" s="642">
        <v>0</v>
      </c>
      <c r="AP329" s="642">
        <v>0</v>
      </c>
      <c r="AQ329" s="642">
        <v>0</v>
      </c>
      <c r="AR329" s="642">
        <v>0</v>
      </c>
      <c r="AS329" s="642">
        <v>0</v>
      </c>
      <c r="AT329" s="642">
        <v>0</v>
      </c>
      <c r="AU329" s="642">
        <v>0</v>
      </c>
      <c r="AV329" s="642">
        <v>0</v>
      </c>
      <c r="AW329" s="643">
        <v>0</v>
      </c>
      <c r="AX329" s="643">
        <v>0</v>
      </c>
      <c r="AY329" s="642">
        <v>4</v>
      </c>
      <c r="AZ329" s="642">
        <v>12</v>
      </c>
      <c r="BA329" s="642">
        <v>0</v>
      </c>
      <c r="BB329" s="642">
        <v>0</v>
      </c>
      <c r="BC329" s="642">
        <v>0</v>
      </c>
      <c r="BD329" s="642">
        <v>0</v>
      </c>
      <c r="BE329" s="13">
        <f t="shared" si="146"/>
        <v>0</v>
      </c>
      <c r="BF329" s="13">
        <f t="shared" si="146"/>
        <v>0</v>
      </c>
      <c r="BG329" s="10">
        <f t="shared" si="147"/>
        <v>0</v>
      </c>
      <c r="BH329" s="13">
        <f t="shared" si="148"/>
        <v>4</v>
      </c>
      <c r="BI329" s="13">
        <f t="shared" si="148"/>
        <v>12</v>
      </c>
      <c r="BJ329" s="10">
        <f t="shared" si="149"/>
        <v>16</v>
      </c>
      <c r="BK329" s="44">
        <f t="shared" si="150"/>
        <v>4</v>
      </c>
      <c r="BL329" s="44">
        <f t="shared" si="150"/>
        <v>12</v>
      </c>
      <c r="BM329" s="11">
        <f t="shared" si="150"/>
        <v>16</v>
      </c>
      <c r="BN329" s="642">
        <v>0</v>
      </c>
      <c r="BO329" s="642">
        <v>0</v>
      </c>
      <c r="BP329" s="642">
        <v>0</v>
      </c>
      <c r="BQ329" s="642">
        <v>0</v>
      </c>
      <c r="BR329" s="642">
        <v>0</v>
      </c>
      <c r="BS329" s="642">
        <v>0</v>
      </c>
      <c r="BT329" s="642">
        <v>0</v>
      </c>
      <c r="BU329" s="642">
        <v>0</v>
      </c>
      <c r="BV329" s="644">
        <f t="shared" si="151"/>
        <v>0</v>
      </c>
      <c r="BW329" s="644">
        <f t="shared" si="151"/>
        <v>0</v>
      </c>
      <c r="BX329" s="44">
        <f t="shared" si="137"/>
        <v>0</v>
      </c>
      <c r="BY329" s="44">
        <f t="shared" si="137"/>
        <v>0</v>
      </c>
      <c r="BZ329" s="11">
        <f t="shared" si="138"/>
        <v>0</v>
      </c>
      <c r="CA329" s="14">
        <f t="shared" si="139"/>
        <v>4</v>
      </c>
      <c r="CB329" s="14">
        <f t="shared" si="139"/>
        <v>12</v>
      </c>
      <c r="CC329" s="13">
        <f t="shared" si="140"/>
        <v>0</v>
      </c>
      <c r="CD329" s="13">
        <f t="shared" si="140"/>
        <v>0</v>
      </c>
      <c r="CE329" s="13">
        <f t="shared" si="141"/>
        <v>4</v>
      </c>
      <c r="CF329" s="13">
        <f t="shared" si="141"/>
        <v>12</v>
      </c>
      <c r="CG329" s="289">
        <f t="shared" si="142"/>
        <v>16</v>
      </c>
      <c r="CJ329" s="1">
        <v>1</v>
      </c>
      <c r="CK329" s="6">
        <f t="shared" si="155"/>
        <v>5</v>
      </c>
      <c r="CL329" s="6">
        <v>0</v>
      </c>
      <c r="CM329" s="6">
        <v>1</v>
      </c>
      <c r="CN329" s="6">
        <f t="shared" si="156"/>
        <v>4</v>
      </c>
      <c r="CO329" s="6">
        <f t="shared" si="157"/>
        <v>13</v>
      </c>
    </row>
    <row r="330" spans="1:93" ht="15" x14ac:dyDescent="0.25">
      <c r="A330" s="1" t="s">
        <v>1685</v>
      </c>
      <c r="B330" s="6">
        <v>317</v>
      </c>
      <c r="C330" s="9">
        <v>317</v>
      </c>
      <c r="D330" s="641" t="s">
        <v>6</v>
      </c>
      <c r="E330" s="37" t="s">
        <v>30</v>
      </c>
      <c r="F330" s="645">
        <v>20319052</v>
      </c>
      <c r="G330" s="646" t="s">
        <v>585</v>
      </c>
      <c r="H330" s="9" t="s">
        <v>52</v>
      </c>
      <c r="I330" s="642">
        <v>0</v>
      </c>
      <c r="J330" s="642">
        <v>1</v>
      </c>
      <c r="K330" s="642">
        <v>0</v>
      </c>
      <c r="L330" s="642">
        <v>0</v>
      </c>
      <c r="M330" s="642">
        <v>1</v>
      </c>
      <c r="N330" s="642">
        <v>0</v>
      </c>
      <c r="O330" s="642">
        <v>3</v>
      </c>
      <c r="P330" s="642">
        <v>4</v>
      </c>
      <c r="Q330" s="14">
        <f t="shared" si="143"/>
        <v>4</v>
      </c>
      <c r="R330" s="14">
        <f t="shared" si="143"/>
        <v>5</v>
      </c>
      <c r="S330" s="10">
        <f t="shared" si="144"/>
        <v>9</v>
      </c>
      <c r="T330" s="642">
        <v>0</v>
      </c>
      <c r="U330" s="642">
        <v>0</v>
      </c>
      <c r="V330" s="642">
        <v>1</v>
      </c>
      <c r="W330" s="642">
        <v>0</v>
      </c>
      <c r="X330" s="642">
        <v>0</v>
      </c>
      <c r="Y330" s="642">
        <v>1</v>
      </c>
      <c r="Z330" s="623">
        <f t="shared" si="152"/>
        <v>1</v>
      </c>
      <c r="AA330" s="623">
        <f t="shared" si="152"/>
        <v>1</v>
      </c>
      <c r="AB330" s="10">
        <f t="shared" si="131"/>
        <v>2</v>
      </c>
      <c r="AC330" s="44">
        <f t="shared" si="145"/>
        <v>5</v>
      </c>
      <c r="AD330" s="44">
        <f t="shared" si="145"/>
        <v>6</v>
      </c>
      <c r="AE330" s="44">
        <f t="shared" si="132"/>
        <v>11</v>
      </c>
      <c r="AF330" s="12">
        <f t="shared" si="153"/>
        <v>2</v>
      </c>
      <c r="AG330" s="12">
        <f t="shared" si="154"/>
        <v>3</v>
      </c>
      <c r="AH330" s="10">
        <f t="shared" si="133"/>
        <v>5</v>
      </c>
      <c r="AI330" s="12">
        <f>VLOOKUP($F330,'Guru SertifikaSi'!$C$6:$G$675,'Guru SertifikaSi'!E$3,FALSE)</f>
        <v>3</v>
      </c>
      <c r="AJ330" s="12">
        <f>VLOOKUP($F330,'Guru SertifikaSi'!$C$6:$G$675,'Guru SertifikaSi'!F$3,FALSE)</f>
        <v>3</v>
      </c>
      <c r="AK330" s="10">
        <f t="shared" si="134"/>
        <v>6</v>
      </c>
      <c r="AL330" s="44">
        <f t="shared" si="135"/>
        <v>5</v>
      </c>
      <c r="AM330" s="44">
        <f t="shared" si="135"/>
        <v>6</v>
      </c>
      <c r="AN330" s="11">
        <f t="shared" si="136"/>
        <v>11</v>
      </c>
      <c r="AO330" s="642">
        <v>0</v>
      </c>
      <c r="AP330" s="642">
        <v>0</v>
      </c>
      <c r="AQ330" s="642">
        <v>0</v>
      </c>
      <c r="AR330" s="642">
        <v>0</v>
      </c>
      <c r="AS330" s="642">
        <v>0</v>
      </c>
      <c r="AT330" s="642">
        <v>2</v>
      </c>
      <c r="AU330" s="642">
        <v>0</v>
      </c>
      <c r="AV330" s="642">
        <v>0</v>
      </c>
      <c r="AW330" s="643">
        <v>0</v>
      </c>
      <c r="AX330" s="643">
        <v>0</v>
      </c>
      <c r="AY330" s="642">
        <v>5</v>
      </c>
      <c r="AZ330" s="642">
        <v>4</v>
      </c>
      <c r="BA330" s="642">
        <v>0</v>
      </c>
      <c r="BB330" s="642">
        <v>0</v>
      </c>
      <c r="BC330" s="642">
        <v>0</v>
      </c>
      <c r="BD330" s="642">
        <v>0</v>
      </c>
      <c r="BE330" s="13">
        <f t="shared" si="146"/>
        <v>0</v>
      </c>
      <c r="BF330" s="13">
        <f t="shared" si="146"/>
        <v>2</v>
      </c>
      <c r="BG330" s="10">
        <f t="shared" si="147"/>
        <v>2</v>
      </c>
      <c r="BH330" s="13">
        <f t="shared" si="148"/>
        <v>5</v>
      </c>
      <c r="BI330" s="13">
        <f t="shared" si="148"/>
        <v>4</v>
      </c>
      <c r="BJ330" s="10">
        <f t="shared" si="149"/>
        <v>9</v>
      </c>
      <c r="BK330" s="44">
        <f t="shared" si="150"/>
        <v>5</v>
      </c>
      <c r="BL330" s="44">
        <f t="shared" si="150"/>
        <v>6</v>
      </c>
      <c r="BM330" s="11">
        <f t="shared" si="150"/>
        <v>11</v>
      </c>
      <c r="BN330" s="642">
        <v>0</v>
      </c>
      <c r="BO330" s="642">
        <v>0</v>
      </c>
      <c r="BP330" s="642">
        <v>0</v>
      </c>
      <c r="BQ330" s="642">
        <v>0</v>
      </c>
      <c r="BR330" s="642">
        <v>0</v>
      </c>
      <c r="BS330" s="642">
        <v>0</v>
      </c>
      <c r="BT330" s="642">
        <v>0</v>
      </c>
      <c r="BU330" s="642">
        <v>0</v>
      </c>
      <c r="BV330" s="644">
        <f t="shared" si="151"/>
        <v>0</v>
      </c>
      <c r="BW330" s="644">
        <f t="shared" si="151"/>
        <v>0</v>
      </c>
      <c r="BX330" s="44">
        <f t="shared" si="137"/>
        <v>0</v>
      </c>
      <c r="BY330" s="44">
        <f t="shared" si="137"/>
        <v>0</v>
      </c>
      <c r="BZ330" s="11">
        <f t="shared" si="138"/>
        <v>0</v>
      </c>
      <c r="CA330" s="14">
        <f t="shared" si="139"/>
        <v>5</v>
      </c>
      <c r="CB330" s="14">
        <f t="shared" si="139"/>
        <v>6</v>
      </c>
      <c r="CC330" s="13">
        <f t="shared" si="140"/>
        <v>0</v>
      </c>
      <c r="CD330" s="13">
        <f t="shared" si="140"/>
        <v>0</v>
      </c>
      <c r="CE330" s="13">
        <f t="shared" si="141"/>
        <v>5</v>
      </c>
      <c r="CF330" s="13">
        <f t="shared" si="141"/>
        <v>6</v>
      </c>
      <c r="CG330" s="289">
        <f t="shared" si="142"/>
        <v>11</v>
      </c>
      <c r="CJ330" s="1">
        <v>1</v>
      </c>
      <c r="CK330" s="6">
        <f t="shared" si="155"/>
        <v>5</v>
      </c>
      <c r="CL330" s="6">
        <v>0</v>
      </c>
      <c r="CM330" s="6">
        <v>1</v>
      </c>
      <c r="CN330" s="6">
        <f t="shared" si="156"/>
        <v>5</v>
      </c>
      <c r="CO330" s="6">
        <f t="shared" si="157"/>
        <v>5</v>
      </c>
    </row>
    <row r="331" spans="1:93" ht="15" x14ac:dyDescent="0.25">
      <c r="A331" s="1" t="s">
        <v>1686</v>
      </c>
      <c r="B331" s="6">
        <v>318</v>
      </c>
      <c r="C331" s="9">
        <v>318</v>
      </c>
      <c r="D331" s="641" t="s">
        <v>6</v>
      </c>
      <c r="E331" s="37" t="s">
        <v>30</v>
      </c>
      <c r="F331" s="645">
        <v>20319054</v>
      </c>
      <c r="G331" s="646" t="s">
        <v>586</v>
      </c>
      <c r="H331" s="9" t="s">
        <v>52</v>
      </c>
      <c r="I331" s="642">
        <v>0</v>
      </c>
      <c r="J331" s="642">
        <v>0</v>
      </c>
      <c r="K331" s="642">
        <v>0</v>
      </c>
      <c r="L331" s="642">
        <v>0</v>
      </c>
      <c r="M331" s="642">
        <v>0</v>
      </c>
      <c r="N331" s="642">
        <v>2</v>
      </c>
      <c r="O331" s="642">
        <v>5</v>
      </c>
      <c r="P331" s="642">
        <v>3</v>
      </c>
      <c r="Q331" s="14">
        <f t="shared" si="143"/>
        <v>5</v>
      </c>
      <c r="R331" s="14">
        <f t="shared" si="143"/>
        <v>5</v>
      </c>
      <c r="S331" s="10">
        <f t="shared" si="144"/>
        <v>10</v>
      </c>
      <c r="T331" s="642">
        <v>0</v>
      </c>
      <c r="U331" s="642">
        <v>0</v>
      </c>
      <c r="V331" s="642">
        <v>0</v>
      </c>
      <c r="W331" s="642">
        <v>3</v>
      </c>
      <c r="X331" s="642">
        <v>0</v>
      </c>
      <c r="Y331" s="642">
        <v>0</v>
      </c>
      <c r="Z331" s="623">
        <f t="shared" si="152"/>
        <v>0</v>
      </c>
      <c r="AA331" s="623">
        <f t="shared" si="152"/>
        <v>3</v>
      </c>
      <c r="AB331" s="10">
        <f t="shared" si="131"/>
        <v>3</v>
      </c>
      <c r="AC331" s="44">
        <f t="shared" si="145"/>
        <v>5</v>
      </c>
      <c r="AD331" s="44">
        <f t="shared" si="145"/>
        <v>8</v>
      </c>
      <c r="AE331" s="44">
        <f t="shared" si="132"/>
        <v>13</v>
      </c>
      <c r="AF331" s="12">
        <f t="shared" si="153"/>
        <v>0</v>
      </c>
      <c r="AG331" s="12">
        <f t="shared" si="154"/>
        <v>5</v>
      </c>
      <c r="AH331" s="10">
        <f t="shared" si="133"/>
        <v>5</v>
      </c>
      <c r="AI331" s="12">
        <f>VLOOKUP($F331,'Guru SertifikaSi'!$C$6:$G$675,'Guru SertifikaSi'!E$3,FALSE)</f>
        <v>6</v>
      </c>
      <c r="AJ331" s="12">
        <f>VLOOKUP($F331,'Guru SertifikaSi'!$C$6:$G$675,'Guru SertifikaSi'!F$3,FALSE)</f>
        <v>2</v>
      </c>
      <c r="AK331" s="10">
        <f t="shared" si="134"/>
        <v>8</v>
      </c>
      <c r="AL331" s="44">
        <f t="shared" si="135"/>
        <v>6</v>
      </c>
      <c r="AM331" s="44">
        <f t="shared" si="135"/>
        <v>7</v>
      </c>
      <c r="AN331" s="11">
        <f t="shared" si="136"/>
        <v>13</v>
      </c>
      <c r="AO331" s="642">
        <v>0</v>
      </c>
      <c r="AP331" s="642">
        <v>0</v>
      </c>
      <c r="AQ331" s="642">
        <v>0</v>
      </c>
      <c r="AR331" s="642">
        <v>0</v>
      </c>
      <c r="AS331" s="642">
        <v>1</v>
      </c>
      <c r="AT331" s="642">
        <v>1</v>
      </c>
      <c r="AU331" s="642">
        <v>0</v>
      </c>
      <c r="AV331" s="642">
        <v>0</v>
      </c>
      <c r="AW331" s="643">
        <v>0</v>
      </c>
      <c r="AX331" s="643">
        <v>0</v>
      </c>
      <c r="AY331" s="642">
        <v>5</v>
      </c>
      <c r="AZ331" s="642">
        <v>5</v>
      </c>
      <c r="BA331" s="642">
        <v>0</v>
      </c>
      <c r="BB331" s="642">
        <v>1</v>
      </c>
      <c r="BC331" s="642">
        <v>0</v>
      </c>
      <c r="BD331" s="642">
        <v>0</v>
      </c>
      <c r="BE331" s="13">
        <f t="shared" si="146"/>
        <v>1</v>
      </c>
      <c r="BF331" s="13">
        <f t="shared" si="146"/>
        <v>1</v>
      </c>
      <c r="BG331" s="10">
        <f t="shared" si="147"/>
        <v>2</v>
      </c>
      <c r="BH331" s="13">
        <f t="shared" si="148"/>
        <v>5</v>
      </c>
      <c r="BI331" s="13">
        <f t="shared" si="148"/>
        <v>6</v>
      </c>
      <c r="BJ331" s="10">
        <f t="shared" si="149"/>
        <v>11</v>
      </c>
      <c r="BK331" s="44">
        <f t="shared" si="150"/>
        <v>6</v>
      </c>
      <c r="BL331" s="44">
        <f t="shared" si="150"/>
        <v>7</v>
      </c>
      <c r="BM331" s="11">
        <f t="shared" si="150"/>
        <v>13</v>
      </c>
      <c r="BN331" s="642">
        <v>0</v>
      </c>
      <c r="BO331" s="642">
        <v>0</v>
      </c>
      <c r="BP331" s="642">
        <v>0</v>
      </c>
      <c r="BQ331" s="642">
        <v>0</v>
      </c>
      <c r="BR331" s="642">
        <v>0</v>
      </c>
      <c r="BS331" s="642">
        <v>0</v>
      </c>
      <c r="BT331" s="642">
        <v>0</v>
      </c>
      <c r="BU331" s="642">
        <v>0</v>
      </c>
      <c r="BV331" s="644">
        <f t="shared" si="151"/>
        <v>0</v>
      </c>
      <c r="BW331" s="644">
        <f t="shared" si="151"/>
        <v>0</v>
      </c>
      <c r="BX331" s="44">
        <f t="shared" si="137"/>
        <v>0</v>
      </c>
      <c r="BY331" s="44">
        <f t="shared" si="137"/>
        <v>0</v>
      </c>
      <c r="BZ331" s="11">
        <f t="shared" si="138"/>
        <v>0</v>
      </c>
      <c r="CA331" s="14">
        <f t="shared" si="139"/>
        <v>5</v>
      </c>
      <c r="CB331" s="14">
        <f t="shared" si="139"/>
        <v>8</v>
      </c>
      <c r="CC331" s="13">
        <f t="shared" si="140"/>
        <v>0</v>
      </c>
      <c r="CD331" s="13">
        <f t="shared" si="140"/>
        <v>0</v>
      </c>
      <c r="CE331" s="13">
        <f t="shared" si="141"/>
        <v>5</v>
      </c>
      <c r="CF331" s="13">
        <f t="shared" si="141"/>
        <v>8</v>
      </c>
      <c r="CG331" s="289">
        <f t="shared" si="142"/>
        <v>13</v>
      </c>
      <c r="CJ331" s="1">
        <v>1</v>
      </c>
      <c r="CK331" s="6">
        <f t="shared" si="155"/>
        <v>4</v>
      </c>
      <c r="CL331" s="6">
        <v>1</v>
      </c>
      <c r="CM331" s="6">
        <v>0</v>
      </c>
      <c r="CN331" s="6">
        <f t="shared" si="156"/>
        <v>6</v>
      </c>
      <c r="CO331" s="6">
        <f t="shared" si="157"/>
        <v>5</v>
      </c>
    </row>
    <row r="332" spans="1:93" ht="15" x14ac:dyDescent="0.25">
      <c r="A332" s="1" t="s">
        <v>1687</v>
      </c>
      <c r="B332" s="6">
        <v>319</v>
      </c>
      <c r="C332" s="9">
        <v>319</v>
      </c>
      <c r="D332" s="641" t="s">
        <v>6</v>
      </c>
      <c r="E332" s="37" t="s">
        <v>30</v>
      </c>
      <c r="F332" s="645">
        <v>20319056</v>
      </c>
      <c r="G332" s="646" t="s">
        <v>587</v>
      </c>
      <c r="H332" s="9" t="s">
        <v>52</v>
      </c>
      <c r="I332" s="642">
        <v>0</v>
      </c>
      <c r="J332" s="642">
        <v>0</v>
      </c>
      <c r="K332" s="642">
        <v>0</v>
      </c>
      <c r="L332" s="642">
        <v>0</v>
      </c>
      <c r="M332" s="642">
        <v>0</v>
      </c>
      <c r="N332" s="642">
        <v>2</v>
      </c>
      <c r="O332" s="642">
        <v>2</v>
      </c>
      <c r="P332" s="642">
        <v>2</v>
      </c>
      <c r="Q332" s="14">
        <f t="shared" si="143"/>
        <v>2</v>
      </c>
      <c r="R332" s="14">
        <f t="shared" si="143"/>
        <v>4</v>
      </c>
      <c r="S332" s="10">
        <f t="shared" si="144"/>
        <v>6</v>
      </c>
      <c r="T332" s="642">
        <v>0</v>
      </c>
      <c r="U332" s="642">
        <v>0</v>
      </c>
      <c r="V332" s="642">
        <v>0</v>
      </c>
      <c r="W332" s="642">
        <v>1</v>
      </c>
      <c r="X332" s="642">
        <v>0</v>
      </c>
      <c r="Y332" s="642">
        <v>2</v>
      </c>
      <c r="Z332" s="623">
        <f t="shared" si="152"/>
        <v>0</v>
      </c>
      <c r="AA332" s="623">
        <f t="shared" si="152"/>
        <v>3</v>
      </c>
      <c r="AB332" s="10">
        <f t="shared" ref="AB332:AB393" si="158">SUM(Z332:AA332)</f>
        <v>3</v>
      </c>
      <c r="AC332" s="44">
        <f t="shared" si="145"/>
        <v>2</v>
      </c>
      <c r="AD332" s="44">
        <f t="shared" si="145"/>
        <v>7</v>
      </c>
      <c r="AE332" s="44">
        <f t="shared" ref="AE332:AE393" si="159">SUM(AC332:AD332)</f>
        <v>9</v>
      </c>
      <c r="AF332" s="12">
        <f t="shared" si="153"/>
        <v>0</v>
      </c>
      <c r="AG332" s="12">
        <f t="shared" si="154"/>
        <v>5</v>
      </c>
      <c r="AH332" s="10">
        <f t="shared" ref="AH332:AH393" si="160">SUM(AF332:AG332)</f>
        <v>5</v>
      </c>
      <c r="AI332" s="12">
        <f>VLOOKUP($F332,'Guru SertifikaSi'!$C$6:$G$675,'Guru SertifikaSi'!E$3,FALSE)</f>
        <v>3</v>
      </c>
      <c r="AJ332" s="12">
        <f>VLOOKUP($F332,'Guru SertifikaSi'!$C$6:$G$675,'Guru SertifikaSi'!F$3,FALSE)</f>
        <v>1</v>
      </c>
      <c r="AK332" s="10">
        <f t="shared" ref="AK332:AK393" si="161">SUM(AI332:AJ332)</f>
        <v>4</v>
      </c>
      <c r="AL332" s="44">
        <f t="shared" ref="AL332:AM393" si="162">SUM(AF332,AI332)</f>
        <v>3</v>
      </c>
      <c r="AM332" s="44">
        <f t="shared" si="162"/>
        <v>6</v>
      </c>
      <c r="AN332" s="11">
        <f t="shared" ref="AN332:AN393" si="163">SUM(AL332:AM332)</f>
        <v>9</v>
      </c>
      <c r="AO332" s="642">
        <v>0</v>
      </c>
      <c r="AP332" s="642">
        <v>0</v>
      </c>
      <c r="AQ332" s="642">
        <v>0</v>
      </c>
      <c r="AR332" s="642">
        <v>0</v>
      </c>
      <c r="AS332" s="642">
        <v>0</v>
      </c>
      <c r="AT332" s="642">
        <v>0</v>
      </c>
      <c r="AU332" s="642">
        <v>0</v>
      </c>
      <c r="AV332" s="642">
        <v>0</v>
      </c>
      <c r="AW332" s="643">
        <v>0</v>
      </c>
      <c r="AX332" s="643">
        <v>0</v>
      </c>
      <c r="AY332" s="642">
        <v>3</v>
      </c>
      <c r="AZ332" s="642">
        <v>6</v>
      </c>
      <c r="BA332" s="642">
        <v>0</v>
      </c>
      <c r="BB332" s="642">
        <v>0</v>
      </c>
      <c r="BC332" s="642">
        <v>0</v>
      </c>
      <c r="BD332" s="642">
        <v>0</v>
      </c>
      <c r="BE332" s="13">
        <f t="shared" si="146"/>
        <v>0</v>
      </c>
      <c r="BF332" s="13">
        <f t="shared" si="146"/>
        <v>0</v>
      </c>
      <c r="BG332" s="10">
        <f t="shared" si="147"/>
        <v>0</v>
      </c>
      <c r="BH332" s="13">
        <f t="shared" si="148"/>
        <v>3</v>
      </c>
      <c r="BI332" s="13">
        <f t="shared" si="148"/>
        <v>6</v>
      </c>
      <c r="BJ332" s="10">
        <f t="shared" si="149"/>
        <v>9</v>
      </c>
      <c r="BK332" s="44">
        <f t="shared" si="150"/>
        <v>3</v>
      </c>
      <c r="BL332" s="44">
        <f t="shared" si="150"/>
        <v>6</v>
      </c>
      <c r="BM332" s="11">
        <f t="shared" si="150"/>
        <v>9</v>
      </c>
      <c r="BN332" s="642">
        <v>1</v>
      </c>
      <c r="BO332" s="642">
        <v>0</v>
      </c>
      <c r="BP332" s="642">
        <v>0</v>
      </c>
      <c r="BQ332" s="642">
        <v>0</v>
      </c>
      <c r="BR332" s="642">
        <v>0</v>
      </c>
      <c r="BS332" s="642">
        <v>0</v>
      </c>
      <c r="BT332" s="642">
        <v>0</v>
      </c>
      <c r="BU332" s="642">
        <v>0</v>
      </c>
      <c r="BV332" s="644">
        <f t="shared" si="151"/>
        <v>0</v>
      </c>
      <c r="BW332" s="644">
        <f t="shared" si="151"/>
        <v>0</v>
      </c>
      <c r="BX332" s="44">
        <f t="shared" ref="BX332:BY393" si="164">SUM(BN332,BV332)</f>
        <v>1</v>
      </c>
      <c r="BY332" s="44">
        <f t="shared" si="164"/>
        <v>0</v>
      </c>
      <c r="BZ332" s="11">
        <f t="shared" ref="BZ332:BZ393" si="165">SUM(BX332:BY332)</f>
        <v>1</v>
      </c>
      <c r="CA332" s="14">
        <f t="shared" ref="CA332:CB393" si="166">SUM(Q332,Z332)</f>
        <v>2</v>
      </c>
      <c r="CB332" s="14">
        <f t="shared" si="166"/>
        <v>7</v>
      </c>
      <c r="CC332" s="13">
        <f t="shared" ref="CC332:CD393" si="167">SUM(BN332,BV332)</f>
        <v>1</v>
      </c>
      <c r="CD332" s="13">
        <f t="shared" si="167"/>
        <v>0</v>
      </c>
      <c r="CE332" s="13">
        <f t="shared" ref="CE332:CF393" si="168">SUM(CA332,CC332)</f>
        <v>3</v>
      </c>
      <c r="CF332" s="13">
        <f t="shared" si="168"/>
        <v>7</v>
      </c>
      <c r="CG332" s="289">
        <f t="shared" ref="CG332:CG393" si="169">SUM(CE332:CF332)</f>
        <v>10</v>
      </c>
      <c r="CJ332" s="1">
        <v>1</v>
      </c>
      <c r="CK332" s="6">
        <f t="shared" si="155"/>
        <v>3</v>
      </c>
      <c r="CL332" s="6">
        <v>1</v>
      </c>
      <c r="CM332" s="6">
        <v>0</v>
      </c>
      <c r="CN332" s="6">
        <f t="shared" si="156"/>
        <v>4</v>
      </c>
      <c r="CO332" s="6">
        <f t="shared" si="157"/>
        <v>6</v>
      </c>
    </row>
    <row r="333" spans="1:93" ht="15" x14ac:dyDescent="0.25">
      <c r="A333" s="1" t="s">
        <v>1688</v>
      </c>
      <c r="B333" s="6">
        <v>320</v>
      </c>
      <c r="C333" s="9">
        <v>320</v>
      </c>
      <c r="D333" s="641" t="s">
        <v>6</v>
      </c>
      <c r="E333" s="37" t="s">
        <v>30</v>
      </c>
      <c r="F333" s="645">
        <v>20319064</v>
      </c>
      <c r="G333" s="646" t="s">
        <v>588</v>
      </c>
      <c r="H333" s="9" t="s">
        <v>52</v>
      </c>
      <c r="I333" s="642">
        <v>0</v>
      </c>
      <c r="J333" s="642">
        <v>0</v>
      </c>
      <c r="K333" s="642">
        <v>0</v>
      </c>
      <c r="L333" s="642">
        <v>0</v>
      </c>
      <c r="M333" s="642">
        <v>0</v>
      </c>
      <c r="N333" s="642">
        <v>3</v>
      </c>
      <c r="O333" s="642">
        <v>0</v>
      </c>
      <c r="P333" s="642">
        <v>0</v>
      </c>
      <c r="Q333" s="14">
        <f t="shared" ref="Q333:R394" si="170">SUM(I333,K333,M333,O333)</f>
        <v>0</v>
      </c>
      <c r="R333" s="14">
        <f t="shared" si="170"/>
        <v>3</v>
      </c>
      <c r="S333" s="10">
        <f t="shared" ref="S333:S394" si="171">SUM(Q333:R333)</f>
        <v>3</v>
      </c>
      <c r="T333" s="642">
        <v>0</v>
      </c>
      <c r="U333" s="642">
        <v>0</v>
      </c>
      <c r="V333" s="642">
        <v>2</v>
      </c>
      <c r="W333" s="642">
        <v>0</v>
      </c>
      <c r="X333" s="642">
        <v>0</v>
      </c>
      <c r="Y333" s="642">
        <v>3</v>
      </c>
      <c r="Z333" s="623">
        <f t="shared" si="152"/>
        <v>2</v>
      </c>
      <c r="AA333" s="623">
        <f t="shared" si="152"/>
        <v>3</v>
      </c>
      <c r="AB333" s="10">
        <f t="shared" si="158"/>
        <v>5</v>
      </c>
      <c r="AC333" s="44">
        <f t="shared" ref="AC333:AD394" si="172">SUM(Q333,Z333)</f>
        <v>2</v>
      </c>
      <c r="AD333" s="44">
        <f t="shared" si="172"/>
        <v>6</v>
      </c>
      <c r="AE333" s="44">
        <f t="shared" si="159"/>
        <v>8</v>
      </c>
      <c r="AF333" s="12">
        <f t="shared" si="153"/>
        <v>2</v>
      </c>
      <c r="AG333" s="12">
        <f t="shared" si="154"/>
        <v>5</v>
      </c>
      <c r="AH333" s="10">
        <f t="shared" si="160"/>
        <v>7</v>
      </c>
      <c r="AI333" s="12">
        <f>VLOOKUP($F333,'Guru SertifikaSi'!$C$6:$G$675,'Guru SertifikaSi'!E$3,FALSE)</f>
        <v>0</v>
      </c>
      <c r="AJ333" s="12">
        <f>VLOOKUP($F333,'Guru SertifikaSi'!$C$6:$G$675,'Guru SertifikaSi'!F$3,FALSE)</f>
        <v>1</v>
      </c>
      <c r="AK333" s="10">
        <f t="shared" si="161"/>
        <v>1</v>
      </c>
      <c r="AL333" s="44">
        <f t="shared" si="162"/>
        <v>2</v>
      </c>
      <c r="AM333" s="44">
        <f t="shared" si="162"/>
        <v>6</v>
      </c>
      <c r="AN333" s="11">
        <f t="shared" si="163"/>
        <v>8</v>
      </c>
      <c r="AO333" s="642">
        <v>0</v>
      </c>
      <c r="AP333" s="642">
        <v>0</v>
      </c>
      <c r="AQ333" s="642">
        <v>0</v>
      </c>
      <c r="AR333" s="642">
        <v>0</v>
      </c>
      <c r="AS333" s="642">
        <v>0</v>
      </c>
      <c r="AT333" s="642">
        <v>0</v>
      </c>
      <c r="AU333" s="642">
        <v>0</v>
      </c>
      <c r="AV333" s="642">
        <v>0</v>
      </c>
      <c r="AW333" s="643">
        <v>0</v>
      </c>
      <c r="AX333" s="643">
        <v>0</v>
      </c>
      <c r="AY333" s="642">
        <v>2</v>
      </c>
      <c r="AZ333" s="642">
        <v>6</v>
      </c>
      <c r="BA333" s="642">
        <v>0</v>
      </c>
      <c r="BB333" s="642">
        <v>0</v>
      </c>
      <c r="BC333" s="642">
        <v>0</v>
      </c>
      <c r="BD333" s="642">
        <v>0</v>
      </c>
      <c r="BE333" s="13">
        <f t="shared" ref="BE333:BF394" si="173">SUM(AO333,AQ333,AS333,AU333)</f>
        <v>0</v>
      </c>
      <c r="BF333" s="13">
        <f t="shared" si="173"/>
        <v>0</v>
      </c>
      <c r="BG333" s="10">
        <f t="shared" ref="BG333:BG394" si="174">SUM(BE333:BF333)</f>
        <v>0</v>
      </c>
      <c r="BH333" s="13">
        <f t="shared" ref="BH333:BI394" si="175">SUM(AW333,AY333,BA333,BC333)</f>
        <v>2</v>
      </c>
      <c r="BI333" s="13">
        <f t="shared" si="175"/>
        <v>6</v>
      </c>
      <c r="BJ333" s="10">
        <f t="shared" ref="BJ333:BJ394" si="176">SUM(BH333:BI333)</f>
        <v>8</v>
      </c>
      <c r="BK333" s="44">
        <f t="shared" ref="BK333:BM394" si="177">SUM(BE333,BH333)</f>
        <v>2</v>
      </c>
      <c r="BL333" s="44">
        <f t="shared" si="177"/>
        <v>6</v>
      </c>
      <c r="BM333" s="11">
        <f t="shared" si="177"/>
        <v>8</v>
      </c>
      <c r="BN333" s="642">
        <v>0</v>
      </c>
      <c r="BO333" s="642">
        <v>0</v>
      </c>
      <c r="BP333" s="642">
        <v>0</v>
      </c>
      <c r="BQ333" s="642">
        <v>0</v>
      </c>
      <c r="BR333" s="642">
        <v>0</v>
      </c>
      <c r="BS333" s="642">
        <v>0</v>
      </c>
      <c r="BT333" s="642">
        <v>0</v>
      </c>
      <c r="BU333" s="642">
        <v>0</v>
      </c>
      <c r="BV333" s="644">
        <f t="shared" ref="BV333:BW394" si="178">SUM(BP333,BR333,BT333)</f>
        <v>0</v>
      </c>
      <c r="BW333" s="644">
        <f t="shared" si="178"/>
        <v>0</v>
      </c>
      <c r="BX333" s="44">
        <f t="shared" si="164"/>
        <v>0</v>
      </c>
      <c r="BY333" s="44">
        <f t="shared" si="164"/>
        <v>0</v>
      </c>
      <c r="BZ333" s="11">
        <f t="shared" si="165"/>
        <v>0</v>
      </c>
      <c r="CA333" s="14">
        <f t="shared" si="166"/>
        <v>2</v>
      </c>
      <c r="CB333" s="14">
        <f t="shared" si="166"/>
        <v>6</v>
      </c>
      <c r="CC333" s="13">
        <f t="shared" si="167"/>
        <v>0</v>
      </c>
      <c r="CD333" s="13">
        <f t="shared" si="167"/>
        <v>0</v>
      </c>
      <c r="CE333" s="13">
        <f t="shared" si="168"/>
        <v>2</v>
      </c>
      <c r="CF333" s="13">
        <f t="shared" si="168"/>
        <v>6</v>
      </c>
      <c r="CG333" s="289">
        <f t="shared" si="169"/>
        <v>8</v>
      </c>
      <c r="CJ333" s="1">
        <v>0</v>
      </c>
      <c r="CK333" s="6">
        <f t="shared" si="155"/>
        <v>0</v>
      </c>
      <c r="CL333" s="6">
        <v>0</v>
      </c>
      <c r="CM333" s="6">
        <v>0</v>
      </c>
      <c r="CN333" s="6">
        <f t="shared" si="156"/>
        <v>2</v>
      </c>
      <c r="CO333" s="6">
        <f t="shared" si="157"/>
        <v>6</v>
      </c>
    </row>
    <row r="334" spans="1:93" ht="15" x14ac:dyDescent="0.25">
      <c r="A334" s="1" t="s">
        <v>1689</v>
      </c>
      <c r="B334" s="6">
        <v>321</v>
      </c>
      <c r="C334" s="9">
        <v>321</v>
      </c>
      <c r="D334" s="641" t="s">
        <v>6</v>
      </c>
      <c r="E334" s="37" t="s">
        <v>30</v>
      </c>
      <c r="F334" s="645">
        <v>20319150</v>
      </c>
      <c r="G334" s="646" t="s">
        <v>589</v>
      </c>
      <c r="H334" s="9" t="s">
        <v>52</v>
      </c>
      <c r="I334" s="642">
        <v>0</v>
      </c>
      <c r="J334" s="642">
        <v>0</v>
      </c>
      <c r="K334" s="642">
        <v>1</v>
      </c>
      <c r="L334" s="642">
        <v>1</v>
      </c>
      <c r="M334" s="642">
        <v>0</v>
      </c>
      <c r="N334" s="642">
        <v>1</v>
      </c>
      <c r="O334" s="642">
        <v>1</v>
      </c>
      <c r="P334" s="642">
        <v>1</v>
      </c>
      <c r="Q334" s="14">
        <f t="shared" si="170"/>
        <v>2</v>
      </c>
      <c r="R334" s="14">
        <f t="shared" si="170"/>
        <v>3</v>
      </c>
      <c r="S334" s="10">
        <f t="shared" si="171"/>
        <v>5</v>
      </c>
      <c r="T334" s="642">
        <v>0</v>
      </c>
      <c r="U334" s="642">
        <v>0</v>
      </c>
      <c r="V334" s="642">
        <v>1</v>
      </c>
      <c r="W334" s="642">
        <v>0</v>
      </c>
      <c r="X334" s="642">
        <v>2</v>
      </c>
      <c r="Y334" s="642">
        <v>3</v>
      </c>
      <c r="Z334" s="623">
        <f t="shared" ref="Z334:AA395" si="179">SUM(T334,V334,X334)</f>
        <v>3</v>
      </c>
      <c r="AA334" s="623">
        <f t="shared" si="179"/>
        <v>3</v>
      </c>
      <c r="AB334" s="10">
        <f t="shared" si="158"/>
        <v>6</v>
      </c>
      <c r="AC334" s="44">
        <f t="shared" si="172"/>
        <v>5</v>
      </c>
      <c r="AD334" s="44">
        <f t="shared" si="172"/>
        <v>6</v>
      </c>
      <c r="AE334" s="44">
        <f t="shared" si="159"/>
        <v>11</v>
      </c>
      <c r="AF334" s="12">
        <f t="shared" si="153"/>
        <v>2</v>
      </c>
      <c r="AG334" s="12">
        <f t="shared" si="154"/>
        <v>5</v>
      </c>
      <c r="AH334" s="10">
        <f t="shared" si="160"/>
        <v>7</v>
      </c>
      <c r="AI334" s="12">
        <f>VLOOKUP($F334,'Guru SertifikaSi'!$C$6:$G$675,'Guru SertifikaSi'!E$3,FALSE)</f>
        <v>3</v>
      </c>
      <c r="AJ334" s="12">
        <f>VLOOKUP($F334,'Guru SertifikaSi'!$C$6:$G$675,'Guru SertifikaSi'!F$3,FALSE)</f>
        <v>1</v>
      </c>
      <c r="AK334" s="10">
        <f t="shared" si="161"/>
        <v>4</v>
      </c>
      <c r="AL334" s="44">
        <f t="shared" si="162"/>
        <v>5</v>
      </c>
      <c r="AM334" s="44">
        <f t="shared" si="162"/>
        <v>6</v>
      </c>
      <c r="AN334" s="11">
        <f t="shared" si="163"/>
        <v>11</v>
      </c>
      <c r="AO334" s="642">
        <v>0</v>
      </c>
      <c r="AP334" s="642">
        <v>0</v>
      </c>
      <c r="AQ334" s="642">
        <v>0</v>
      </c>
      <c r="AR334" s="642">
        <v>0</v>
      </c>
      <c r="AS334" s="642">
        <v>0</v>
      </c>
      <c r="AT334" s="642">
        <v>0</v>
      </c>
      <c r="AU334" s="642">
        <v>0</v>
      </c>
      <c r="AV334" s="642">
        <v>0</v>
      </c>
      <c r="AW334" s="643">
        <v>0</v>
      </c>
      <c r="AX334" s="643">
        <v>0</v>
      </c>
      <c r="AY334" s="642">
        <v>5</v>
      </c>
      <c r="AZ334" s="642">
        <v>6</v>
      </c>
      <c r="BA334" s="642">
        <v>0</v>
      </c>
      <c r="BB334" s="642">
        <v>0</v>
      </c>
      <c r="BC334" s="642">
        <v>0</v>
      </c>
      <c r="BD334" s="642">
        <v>0</v>
      </c>
      <c r="BE334" s="13">
        <f t="shared" si="173"/>
        <v>0</v>
      </c>
      <c r="BF334" s="13">
        <f t="shared" si="173"/>
        <v>0</v>
      </c>
      <c r="BG334" s="10">
        <f t="shared" si="174"/>
        <v>0</v>
      </c>
      <c r="BH334" s="13">
        <f t="shared" si="175"/>
        <v>5</v>
      </c>
      <c r="BI334" s="13">
        <f t="shared" si="175"/>
        <v>6</v>
      </c>
      <c r="BJ334" s="10">
        <f t="shared" si="176"/>
        <v>11</v>
      </c>
      <c r="BK334" s="44">
        <f t="shared" si="177"/>
        <v>5</v>
      </c>
      <c r="BL334" s="44">
        <f t="shared" si="177"/>
        <v>6</v>
      </c>
      <c r="BM334" s="11">
        <f t="shared" si="177"/>
        <v>11</v>
      </c>
      <c r="BN334" s="642">
        <v>0</v>
      </c>
      <c r="BO334" s="642">
        <v>0</v>
      </c>
      <c r="BP334" s="642">
        <v>0</v>
      </c>
      <c r="BQ334" s="642">
        <v>0</v>
      </c>
      <c r="BR334" s="642">
        <v>0</v>
      </c>
      <c r="BS334" s="642">
        <v>0</v>
      </c>
      <c r="BT334" s="642">
        <v>0</v>
      </c>
      <c r="BU334" s="642">
        <v>0</v>
      </c>
      <c r="BV334" s="644">
        <f t="shared" si="178"/>
        <v>0</v>
      </c>
      <c r="BW334" s="644">
        <f t="shared" si="178"/>
        <v>0</v>
      </c>
      <c r="BX334" s="44">
        <f t="shared" si="164"/>
        <v>0</v>
      </c>
      <c r="BY334" s="44">
        <f t="shared" si="164"/>
        <v>0</v>
      </c>
      <c r="BZ334" s="11">
        <f t="shared" si="165"/>
        <v>0</v>
      </c>
      <c r="CA334" s="14">
        <f t="shared" si="166"/>
        <v>5</v>
      </c>
      <c r="CB334" s="14">
        <f t="shared" si="166"/>
        <v>6</v>
      </c>
      <c r="CC334" s="13">
        <f t="shared" si="167"/>
        <v>0</v>
      </c>
      <c r="CD334" s="13">
        <f t="shared" si="167"/>
        <v>0</v>
      </c>
      <c r="CE334" s="13">
        <f t="shared" si="168"/>
        <v>5</v>
      </c>
      <c r="CF334" s="13">
        <f t="shared" si="168"/>
        <v>6</v>
      </c>
      <c r="CG334" s="289">
        <f t="shared" si="169"/>
        <v>11</v>
      </c>
      <c r="CJ334" s="1">
        <v>1</v>
      </c>
      <c r="CK334" s="6">
        <f t="shared" si="155"/>
        <v>2</v>
      </c>
      <c r="CL334" s="6">
        <v>0</v>
      </c>
      <c r="CM334" s="6">
        <v>1</v>
      </c>
      <c r="CN334" s="6">
        <f t="shared" si="156"/>
        <v>5</v>
      </c>
      <c r="CO334" s="6">
        <f t="shared" si="157"/>
        <v>7</v>
      </c>
    </row>
    <row r="335" spans="1:93" ht="15" x14ac:dyDescent="0.25">
      <c r="A335" s="1" t="s">
        <v>1690</v>
      </c>
      <c r="B335" s="6">
        <v>322</v>
      </c>
      <c r="C335" s="9">
        <v>322</v>
      </c>
      <c r="D335" s="641" t="s">
        <v>6</v>
      </c>
      <c r="E335" s="37" t="s">
        <v>30</v>
      </c>
      <c r="F335" s="645">
        <v>20319152</v>
      </c>
      <c r="G335" s="646" t="s">
        <v>590</v>
      </c>
      <c r="H335" s="9" t="s">
        <v>52</v>
      </c>
      <c r="I335" s="642">
        <v>0</v>
      </c>
      <c r="J335" s="642">
        <v>0</v>
      </c>
      <c r="K335" s="642">
        <v>0</v>
      </c>
      <c r="L335" s="642">
        <v>0</v>
      </c>
      <c r="M335" s="642">
        <v>2</v>
      </c>
      <c r="N335" s="642">
        <v>3</v>
      </c>
      <c r="O335" s="642">
        <v>0</v>
      </c>
      <c r="P335" s="642">
        <v>2</v>
      </c>
      <c r="Q335" s="14">
        <f t="shared" si="170"/>
        <v>2</v>
      </c>
      <c r="R335" s="14">
        <f t="shared" si="170"/>
        <v>5</v>
      </c>
      <c r="S335" s="10">
        <f t="shared" si="171"/>
        <v>7</v>
      </c>
      <c r="T335" s="642">
        <v>0</v>
      </c>
      <c r="U335" s="642">
        <v>0</v>
      </c>
      <c r="V335" s="642">
        <v>0</v>
      </c>
      <c r="W335" s="642">
        <v>3</v>
      </c>
      <c r="X335" s="642">
        <v>0</v>
      </c>
      <c r="Y335" s="642">
        <v>0</v>
      </c>
      <c r="Z335" s="623">
        <f t="shared" si="179"/>
        <v>0</v>
      </c>
      <c r="AA335" s="623">
        <f t="shared" si="179"/>
        <v>3</v>
      </c>
      <c r="AB335" s="10">
        <f t="shared" si="158"/>
        <v>3</v>
      </c>
      <c r="AC335" s="44">
        <f t="shared" si="172"/>
        <v>2</v>
      </c>
      <c r="AD335" s="44">
        <f t="shared" si="172"/>
        <v>8</v>
      </c>
      <c r="AE335" s="44">
        <f t="shared" si="159"/>
        <v>10</v>
      </c>
      <c r="AF335" s="12">
        <f t="shared" ref="AF335:AF398" si="180">IF(AC335-AI335&lt;1,0,AC335-AI335)</f>
        <v>0</v>
      </c>
      <c r="AG335" s="12">
        <f t="shared" ref="AG335:AG398" si="181">AE335-AK335-AF335</f>
        <v>3</v>
      </c>
      <c r="AH335" s="10">
        <f t="shared" si="160"/>
        <v>3</v>
      </c>
      <c r="AI335" s="12">
        <f>VLOOKUP($F335,'Guru SertifikaSi'!$C$6:$G$675,'Guru SertifikaSi'!E$3,FALSE)</f>
        <v>3</v>
      </c>
      <c r="AJ335" s="12">
        <f>VLOOKUP($F335,'Guru SertifikaSi'!$C$6:$G$675,'Guru SertifikaSi'!F$3,FALSE)</f>
        <v>4</v>
      </c>
      <c r="AK335" s="10">
        <f t="shared" si="161"/>
        <v>7</v>
      </c>
      <c r="AL335" s="44">
        <f t="shared" si="162"/>
        <v>3</v>
      </c>
      <c r="AM335" s="44">
        <f t="shared" si="162"/>
        <v>7</v>
      </c>
      <c r="AN335" s="11">
        <f t="shared" si="163"/>
        <v>10</v>
      </c>
      <c r="AO335" s="642">
        <v>0</v>
      </c>
      <c r="AP335" s="642">
        <v>0</v>
      </c>
      <c r="AQ335" s="642">
        <v>0</v>
      </c>
      <c r="AR335" s="642">
        <v>0</v>
      </c>
      <c r="AS335" s="642">
        <v>0</v>
      </c>
      <c r="AT335" s="642">
        <v>1</v>
      </c>
      <c r="AU335" s="642">
        <v>0</v>
      </c>
      <c r="AV335" s="642">
        <v>0</v>
      </c>
      <c r="AW335" s="643">
        <v>0</v>
      </c>
      <c r="AX335" s="643">
        <v>0</v>
      </c>
      <c r="AY335" s="642">
        <v>3</v>
      </c>
      <c r="AZ335" s="642">
        <v>6</v>
      </c>
      <c r="BA335" s="642">
        <v>0</v>
      </c>
      <c r="BB335" s="642">
        <v>0</v>
      </c>
      <c r="BC335" s="642">
        <v>0</v>
      </c>
      <c r="BD335" s="642">
        <v>0</v>
      </c>
      <c r="BE335" s="13">
        <f t="shared" si="173"/>
        <v>0</v>
      </c>
      <c r="BF335" s="13">
        <f t="shared" si="173"/>
        <v>1</v>
      </c>
      <c r="BG335" s="10">
        <f t="shared" si="174"/>
        <v>1</v>
      </c>
      <c r="BH335" s="13">
        <f t="shared" si="175"/>
        <v>3</v>
      </c>
      <c r="BI335" s="13">
        <f t="shared" si="175"/>
        <v>6</v>
      </c>
      <c r="BJ335" s="10">
        <f t="shared" si="176"/>
        <v>9</v>
      </c>
      <c r="BK335" s="44">
        <f t="shared" si="177"/>
        <v>3</v>
      </c>
      <c r="BL335" s="44">
        <f t="shared" si="177"/>
        <v>7</v>
      </c>
      <c r="BM335" s="11">
        <f t="shared" si="177"/>
        <v>10</v>
      </c>
      <c r="BN335" s="642">
        <v>0</v>
      </c>
      <c r="BO335" s="642">
        <v>0</v>
      </c>
      <c r="BP335" s="642">
        <v>0</v>
      </c>
      <c r="BQ335" s="642">
        <v>0</v>
      </c>
      <c r="BR335" s="642">
        <v>0</v>
      </c>
      <c r="BS335" s="642">
        <v>0</v>
      </c>
      <c r="BT335" s="642">
        <v>0</v>
      </c>
      <c r="BU335" s="642">
        <v>0</v>
      </c>
      <c r="BV335" s="644">
        <f t="shared" si="178"/>
        <v>0</v>
      </c>
      <c r="BW335" s="644">
        <f t="shared" si="178"/>
        <v>0</v>
      </c>
      <c r="BX335" s="44">
        <f t="shared" si="164"/>
        <v>0</v>
      </c>
      <c r="BY335" s="44">
        <f t="shared" si="164"/>
        <v>0</v>
      </c>
      <c r="BZ335" s="11">
        <f t="shared" si="165"/>
        <v>0</v>
      </c>
      <c r="CA335" s="14">
        <f t="shared" si="166"/>
        <v>2</v>
      </c>
      <c r="CB335" s="14">
        <f t="shared" si="166"/>
        <v>8</v>
      </c>
      <c r="CC335" s="13">
        <f t="shared" si="167"/>
        <v>0</v>
      </c>
      <c r="CD335" s="13">
        <f t="shared" si="167"/>
        <v>0</v>
      </c>
      <c r="CE335" s="13">
        <f t="shared" si="168"/>
        <v>2</v>
      </c>
      <c r="CF335" s="13">
        <f t="shared" si="168"/>
        <v>8</v>
      </c>
      <c r="CG335" s="289">
        <f t="shared" si="169"/>
        <v>10</v>
      </c>
      <c r="CJ335" s="1">
        <v>1</v>
      </c>
      <c r="CK335" s="6">
        <f t="shared" ref="CK335:CK398" si="182">CJ335+P335</f>
        <v>3</v>
      </c>
      <c r="CL335" s="6">
        <v>1</v>
      </c>
      <c r="CM335" s="6">
        <v>0</v>
      </c>
      <c r="CN335" s="6">
        <f t="shared" ref="CN335:CN398" si="183">AY335+CL335</f>
        <v>4</v>
      </c>
      <c r="CO335" s="6">
        <f t="shared" ref="CO335:CO398" si="184">AZ335+CM335</f>
        <v>6</v>
      </c>
    </row>
    <row r="336" spans="1:93" ht="15" x14ac:dyDescent="0.25">
      <c r="A336" s="1" t="s">
        <v>1691</v>
      </c>
      <c r="B336" s="6">
        <v>323</v>
      </c>
      <c r="C336" s="9">
        <v>323</v>
      </c>
      <c r="D336" s="641" t="s">
        <v>6</v>
      </c>
      <c r="E336" s="37" t="s">
        <v>30</v>
      </c>
      <c r="F336" s="645">
        <v>20340321</v>
      </c>
      <c r="G336" s="646" t="s">
        <v>591</v>
      </c>
      <c r="H336" s="9" t="s">
        <v>52</v>
      </c>
      <c r="I336" s="642">
        <v>0</v>
      </c>
      <c r="J336" s="642">
        <v>0</v>
      </c>
      <c r="K336" s="642">
        <v>0</v>
      </c>
      <c r="L336" s="642">
        <v>0</v>
      </c>
      <c r="M336" s="642">
        <v>0</v>
      </c>
      <c r="N336" s="642">
        <v>1</v>
      </c>
      <c r="O336" s="642">
        <v>1</v>
      </c>
      <c r="P336" s="642">
        <v>2</v>
      </c>
      <c r="Q336" s="14">
        <f t="shared" si="170"/>
        <v>1</v>
      </c>
      <c r="R336" s="14">
        <f t="shared" si="170"/>
        <v>3</v>
      </c>
      <c r="S336" s="10">
        <f t="shared" si="171"/>
        <v>4</v>
      </c>
      <c r="T336" s="642">
        <v>0</v>
      </c>
      <c r="U336" s="642">
        <v>0</v>
      </c>
      <c r="V336" s="642">
        <v>0</v>
      </c>
      <c r="W336" s="642">
        <v>3</v>
      </c>
      <c r="X336" s="642">
        <v>0</v>
      </c>
      <c r="Y336" s="642">
        <v>0</v>
      </c>
      <c r="Z336" s="623">
        <f t="shared" si="179"/>
        <v>0</v>
      </c>
      <c r="AA336" s="623">
        <f t="shared" si="179"/>
        <v>3</v>
      </c>
      <c r="AB336" s="10">
        <f t="shared" si="158"/>
        <v>3</v>
      </c>
      <c r="AC336" s="44">
        <f t="shared" si="172"/>
        <v>1</v>
      </c>
      <c r="AD336" s="44">
        <f t="shared" si="172"/>
        <v>6</v>
      </c>
      <c r="AE336" s="44">
        <f t="shared" si="159"/>
        <v>7</v>
      </c>
      <c r="AF336" s="12">
        <f t="shared" si="180"/>
        <v>0</v>
      </c>
      <c r="AG336" s="12">
        <f t="shared" si="181"/>
        <v>3</v>
      </c>
      <c r="AH336" s="10">
        <f t="shared" si="160"/>
        <v>3</v>
      </c>
      <c r="AI336" s="12">
        <f>VLOOKUP($F336,'Guru SertifikaSi'!$C$6:$G$675,'Guru SertifikaSi'!E$3,FALSE)</f>
        <v>2</v>
      </c>
      <c r="AJ336" s="12">
        <f>VLOOKUP($F336,'Guru SertifikaSi'!$C$6:$G$675,'Guru SertifikaSi'!F$3,FALSE)</f>
        <v>2</v>
      </c>
      <c r="AK336" s="10">
        <f t="shared" si="161"/>
        <v>4</v>
      </c>
      <c r="AL336" s="44">
        <f t="shared" si="162"/>
        <v>2</v>
      </c>
      <c r="AM336" s="44">
        <f t="shared" si="162"/>
        <v>5</v>
      </c>
      <c r="AN336" s="11">
        <f t="shared" si="163"/>
        <v>7</v>
      </c>
      <c r="AO336" s="642">
        <v>0</v>
      </c>
      <c r="AP336" s="642">
        <v>0</v>
      </c>
      <c r="AQ336" s="642">
        <v>0</v>
      </c>
      <c r="AR336" s="642">
        <v>0</v>
      </c>
      <c r="AS336" s="642">
        <v>0</v>
      </c>
      <c r="AT336" s="642">
        <v>0</v>
      </c>
      <c r="AU336" s="642">
        <v>0</v>
      </c>
      <c r="AV336" s="642">
        <v>0</v>
      </c>
      <c r="AW336" s="643">
        <v>0</v>
      </c>
      <c r="AX336" s="643">
        <v>0</v>
      </c>
      <c r="AY336" s="642">
        <v>2</v>
      </c>
      <c r="AZ336" s="642">
        <v>4</v>
      </c>
      <c r="BA336" s="642">
        <v>0</v>
      </c>
      <c r="BB336" s="642">
        <v>1</v>
      </c>
      <c r="BC336" s="642">
        <v>0</v>
      </c>
      <c r="BD336" s="642">
        <v>0</v>
      </c>
      <c r="BE336" s="13">
        <f t="shared" si="173"/>
        <v>0</v>
      </c>
      <c r="BF336" s="13">
        <f t="shared" si="173"/>
        <v>0</v>
      </c>
      <c r="BG336" s="10">
        <f t="shared" si="174"/>
        <v>0</v>
      </c>
      <c r="BH336" s="13">
        <f t="shared" si="175"/>
        <v>2</v>
      </c>
      <c r="BI336" s="13">
        <f t="shared" si="175"/>
        <v>5</v>
      </c>
      <c r="BJ336" s="10">
        <f t="shared" si="176"/>
        <v>7</v>
      </c>
      <c r="BK336" s="44">
        <f t="shared" si="177"/>
        <v>2</v>
      </c>
      <c r="BL336" s="44">
        <f t="shared" si="177"/>
        <v>5</v>
      </c>
      <c r="BM336" s="11">
        <f t="shared" si="177"/>
        <v>7</v>
      </c>
      <c r="BN336" s="642">
        <v>0</v>
      </c>
      <c r="BO336" s="642">
        <v>0</v>
      </c>
      <c r="BP336" s="642">
        <v>0</v>
      </c>
      <c r="BQ336" s="642">
        <v>0</v>
      </c>
      <c r="BR336" s="642">
        <v>0</v>
      </c>
      <c r="BS336" s="642">
        <v>0</v>
      </c>
      <c r="BT336" s="642">
        <v>0</v>
      </c>
      <c r="BU336" s="642">
        <v>0</v>
      </c>
      <c r="BV336" s="644">
        <f t="shared" si="178"/>
        <v>0</v>
      </c>
      <c r="BW336" s="644">
        <f t="shared" si="178"/>
        <v>0</v>
      </c>
      <c r="BX336" s="44">
        <f t="shared" si="164"/>
        <v>0</v>
      </c>
      <c r="BY336" s="44">
        <f t="shared" si="164"/>
        <v>0</v>
      </c>
      <c r="BZ336" s="11">
        <f t="shared" si="165"/>
        <v>0</v>
      </c>
      <c r="CA336" s="14">
        <f t="shared" si="166"/>
        <v>1</v>
      </c>
      <c r="CB336" s="14">
        <f t="shared" si="166"/>
        <v>6</v>
      </c>
      <c r="CC336" s="13">
        <f t="shared" si="167"/>
        <v>0</v>
      </c>
      <c r="CD336" s="13">
        <f t="shared" si="167"/>
        <v>0</v>
      </c>
      <c r="CE336" s="13">
        <f t="shared" si="168"/>
        <v>1</v>
      </c>
      <c r="CF336" s="13">
        <f t="shared" si="168"/>
        <v>6</v>
      </c>
      <c r="CG336" s="289">
        <f t="shared" si="169"/>
        <v>7</v>
      </c>
      <c r="CJ336" s="1">
        <v>1</v>
      </c>
      <c r="CK336" s="6">
        <f t="shared" si="182"/>
        <v>3</v>
      </c>
      <c r="CL336" s="6">
        <v>1</v>
      </c>
      <c r="CM336" s="6">
        <v>0</v>
      </c>
      <c r="CN336" s="6">
        <f t="shared" si="183"/>
        <v>3</v>
      </c>
      <c r="CO336" s="6">
        <f t="shared" si="184"/>
        <v>4</v>
      </c>
    </row>
    <row r="337" spans="1:93" ht="15" x14ac:dyDescent="0.25">
      <c r="A337" s="1" t="s">
        <v>1692</v>
      </c>
      <c r="B337" s="6">
        <v>324</v>
      </c>
      <c r="C337" s="9">
        <v>324</v>
      </c>
      <c r="D337" s="641" t="s">
        <v>6</v>
      </c>
      <c r="E337" s="37" t="s">
        <v>30</v>
      </c>
      <c r="F337" s="645">
        <v>20319401</v>
      </c>
      <c r="G337" s="646" t="s">
        <v>592</v>
      </c>
      <c r="H337" s="9" t="s">
        <v>52</v>
      </c>
      <c r="I337" s="642">
        <v>0</v>
      </c>
      <c r="J337" s="642">
        <v>0</v>
      </c>
      <c r="K337" s="642">
        <v>0</v>
      </c>
      <c r="L337" s="642">
        <v>0</v>
      </c>
      <c r="M337" s="642">
        <v>2</v>
      </c>
      <c r="N337" s="642">
        <v>2</v>
      </c>
      <c r="O337" s="642">
        <v>0</v>
      </c>
      <c r="P337" s="642">
        <v>1</v>
      </c>
      <c r="Q337" s="14">
        <f t="shared" si="170"/>
        <v>2</v>
      </c>
      <c r="R337" s="14">
        <f t="shared" si="170"/>
        <v>3</v>
      </c>
      <c r="S337" s="10">
        <f t="shared" si="171"/>
        <v>5</v>
      </c>
      <c r="T337" s="642">
        <v>0</v>
      </c>
      <c r="U337" s="642">
        <v>0</v>
      </c>
      <c r="V337" s="642">
        <v>1</v>
      </c>
      <c r="W337" s="642">
        <v>3</v>
      </c>
      <c r="X337" s="642">
        <v>1</v>
      </c>
      <c r="Y337" s="642">
        <v>0</v>
      </c>
      <c r="Z337" s="623">
        <f t="shared" si="179"/>
        <v>2</v>
      </c>
      <c r="AA337" s="623">
        <f t="shared" si="179"/>
        <v>3</v>
      </c>
      <c r="AB337" s="10">
        <f t="shared" si="158"/>
        <v>5</v>
      </c>
      <c r="AC337" s="44">
        <f t="shared" si="172"/>
        <v>4</v>
      </c>
      <c r="AD337" s="44">
        <f t="shared" si="172"/>
        <v>6</v>
      </c>
      <c r="AE337" s="44">
        <f t="shared" si="159"/>
        <v>10</v>
      </c>
      <c r="AF337" s="12">
        <f t="shared" si="180"/>
        <v>1</v>
      </c>
      <c r="AG337" s="12">
        <f t="shared" si="181"/>
        <v>4</v>
      </c>
      <c r="AH337" s="10">
        <f t="shared" si="160"/>
        <v>5</v>
      </c>
      <c r="AI337" s="12">
        <f>VLOOKUP($F337,'Guru SertifikaSi'!$C$6:$G$675,'Guru SertifikaSi'!E$3,FALSE)</f>
        <v>3</v>
      </c>
      <c r="AJ337" s="12">
        <f>VLOOKUP($F337,'Guru SertifikaSi'!$C$6:$G$675,'Guru SertifikaSi'!F$3,FALSE)</f>
        <v>2</v>
      </c>
      <c r="AK337" s="10">
        <f t="shared" si="161"/>
        <v>5</v>
      </c>
      <c r="AL337" s="44">
        <f t="shared" si="162"/>
        <v>4</v>
      </c>
      <c r="AM337" s="44">
        <f t="shared" si="162"/>
        <v>6</v>
      </c>
      <c r="AN337" s="11">
        <f t="shared" si="163"/>
        <v>10</v>
      </c>
      <c r="AO337" s="642">
        <v>0</v>
      </c>
      <c r="AP337" s="642">
        <v>0</v>
      </c>
      <c r="AQ337" s="642">
        <v>0</v>
      </c>
      <c r="AR337" s="642">
        <v>0</v>
      </c>
      <c r="AS337" s="642">
        <v>1</v>
      </c>
      <c r="AT337" s="642">
        <v>0</v>
      </c>
      <c r="AU337" s="642">
        <v>0</v>
      </c>
      <c r="AV337" s="642">
        <v>0</v>
      </c>
      <c r="AW337" s="643">
        <v>0</v>
      </c>
      <c r="AX337" s="643">
        <v>0</v>
      </c>
      <c r="AY337" s="642">
        <v>2</v>
      </c>
      <c r="AZ337" s="642">
        <v>6</v>
      </c>
      <c r="BA337" s="642">
        <v>1</v>
      </c>
      <c r="BB337" s="642">
        <v>0</v>
      </c>
      <c r="BC337" s="642">
        <v>0</v>
      </c>
      <c r="BD337" s="642">
        <v>0</v>
      </c>
      <c r="BE337" s="13">
        <f t="shared" si="173"/>
        <v>1</v>
      </c>
      <c r="BF337" s="13">
        <f t="shared" si="173"/>
        <v>0</v>
      </c>
      <c r="BG337" s="10">
        <f t="shared" si="174"/>
        <v>1</v>
      </c>
      <c r="BH337" s="13">
        <f t="shared" si="175"/>
        <v>3</v>
      </c>
      <c r="BI337" s="13">
        <f t="shared" si="175"/>
        <v>6</v>
      </c>
      <c r="BJ337" s="10">
        <f t="shared" si="176"/>
        <v>9</v>
      </c>
      <c r="BK337" s="44">
        <f t="shared" si="177"/>
        <v>4</v>
      </c>
      <c r="BL337" s="44">
        <f t="shared" si="177"/>
        <v>6</v>
      </c>
      <c r="BM337" s="11">
        <f t="shared" si="177"/>
        <v>10</v>
      </c>
      <c r="BN337" s="642">
        <v>0</v>
      </c>
      <c r="BO337" s="642">
        <v>0</v>
      </c>
      <c r="BP337" s="642">
        <v>0</v>
      </c>
      <c r="BQ337" s="642">
        <v>0</v>
      </c>
      <c r="BR337" s="642">
        <v>0</v>
      </c>
      <c r="BS337" s="642">
        <v>0</v>
      </c>
      <c r="BT337" s="642">
        <v>0</v>
      </c>
      <c r="BU337" s="642">
        <v>0</v>
      </c>
      <c r="BV337" s="644">
        <f t="shared" si="178"/>
        <v>0</v>
      </c>
      <c r="BW337" s="644">
        <f t="shared" si="178"/>
        <v>0</v>
      </c>
      <c r="BX337" s="44">
        <f t="shared" si="164"/>
        <v>0</v>
      </c>
      <c r="BY337" s="44">
        <f t="shared" si="164"/>
        <v>0</v>
      </c>
      <c r="BZ337" s="11">
        <f t="shared" si="165"/>
        <v>0</v>
      </c>
      <c r="CA337" s="14">
        <f t="shared" si="166"/>
        <v>4</v>
      </c>
      <c r="CB337" s="14">
        <f t="shared" si="166"/>
        <v>6</v>
      </c>
      <c r="CC337" s="13">
        <f t="shared" si="167"/>
        <v>0</v>
      </c>
      <c r="CD337" s="13">
        <f t="shared" si="167"/>
        <v>0</v>
      </c>
      <c r="CE337" s="13">
        <f t="shared" si="168"/>
        <v>4</v>
      </c>
      <c r="CF337" s="13">
        <f t="shared" si="168"/>
        <v>6</v>
      </c>
      <c r="CG337" s="289">
        <f t="shared" si="169"/>
        <v>10</v>
      </c>
      <c r="CJ337" s="1">
        <v>1</v>
      </c>
      <c r="CK337" s="6">
        <f t="shared" si="182"/>
        <v>2</v>
      </c>
      <c r="CL337" s="6">
        <v>0</v>
      </c>
      <c r="CM337" s="6">
        <v>1</v>
      </c>
      <c r="CN337" s="6">
        <f t="shared" si="183"/>
        <v>2</v>
      </c>
      <c r="CO337" s="6">
        <f t="shared" si="184"/>
        <v>7</v>
      </c>
    </row>
    <row r="338" spans="1:93" ht="15" x14ac:dyDescent="0.25">
      <c r="A338" s="1" t="s">
        <v>1693</v>
      </c>
      <c r="B338" s="6">
        <v>325</v>
      </c>
      <c r="C338" s="9">
        <v>325</v>
      </c>
      <c r="D338" s="641" t="s">
        <v>6</v>
      </c>
      <c r="E338" s="37" t="s">
        <v>30</v>
      </c>
      <c r="F338" s="645">
        <v>20319400</v>
      </c>
      <c r="G338" s="646" t="s">
        <v>593</v>
      </c>
      <c r="H338" s="9" t="s">
        <v>52</v>
      </c>
      <c r="I338" s="642">
        <v>0</v>
      </c>
      <c r="J338" s="642">
        <v>0</v>
      </c>
      <c r="K338" s="642">
        <v>0</v>
      </c>
      <c r="L338" s="642">
        <v>0</v>
      </c>
      <c r="M338" s="642">
        <v>1</v>
      </c>
      <c r="N338" s="642">
        <v>1</v>
      </c>
      <c r="O338" s="642">
        <v>0</v>
      </c>
      <c r="P338" s="642">
        <v>3</v>
      </c>
      <c r="Q338" s="14">
        <f t="shared" si="170"/>
        <v>1</v>
      </c>
      <c r="R338" s="14">
        <f t="shared" si="170"/>
        <v>4</v>
      </c>
      <c r="S338" s="10">
        <f t="shared" si="171"/>
        <v>5</v>
      </c>
      <c r="T338" s="642">
        <v>0</v>
      </c>
      <c r="U338" s="642">
        <v>0</v>
      </c>
      <c r="V338" s="642">
        <v>1</v>
      </c>
      <c r="W338" s="642">
        <v>2</v>
      </c>
      <c r="X338" s="642">
        <v>0</v>
      </c>
      <c r="Y338" s="642">
        <v>1</v>
      </c>
      <c r="Z338" s="623">
        <f t="shared" si="179"/>
        <v>1</v>
      </c>
      <c r="AA338" s="623">
        <f t="shared" si="179"/>
        <v>3</v>
      </c>
      <c r="AB338" s="10">
        <f t="shared" si="158"/>
        <v>4</v>
      </c>
      <c r="AC338" s="44">
        <f t="shared" si="172"/>
        <v>2</v>
      </c>
      <c r="AD338" s="44">
        <f t="shared" si="172"/>
        <v>7</v>
      </c>
      <c r="AE338" s="44">
        <f t="shared" si="159"/>
        <v>9</v>
      </c>
      <c r="AF338" s="12">
        <f t="shared" si="180"/>
        <v>1</v>
      </c>
      <c r="AG338" s="12">
        <f t="shared" si="181"/>
        <v>5</v>
      </c>
      <c r="AH338" s="10">
        <f t="shared" si="160"/>
        <v>6</v>
      </c>
      <c r="AI338" s="12">
        <f>VLOOKUP($F338,'Guru SertifikaSi'!$C$6:$G$675,'Guru SertifikaSi'!E$3,FALSE)</f>
        <v>1</v>
      </c>
      <c r="AJ338" s="12">
        <f>VLOOKUP($F338,'Guru SertifikaSi'!$C$6:$G$675,'Guru SertifikaSi'!F$3,FALSE)</f>
        <v>2</v>
      </c>
      <c r="AK338" s="10">
        <f t="shared" si="161"/>
        <v>3</v>
      </c>
      <c r="AL338" s="44">
        <f t="shared" si="162"/>
        <v>2</v>
      </c>
      <c r="AM338" s="44">
        <f t="shared" si="162"/>
        <v>7</v>
      </c>
      <c r="AN338" s="11">
        <f t="shared" si="163"/>
        <v>9</v>
      </c>
      <c r="AO338" s="642">
        <v>0</v>
      </c>
      <c r="AP338" s="642">
        <v>0</v>
      </c>
      <c r="AQ338" s="642">
        <v>0</v>
      </c>
      <c r="AR338" s="642">
        <v>0</v>
      </c>
      <c r="AS338" s="642">
        <v>0</v>
      </c>
      <c r="AT338" s="642">
        <v>0</v>
      </c>
      <c r="AU338" s="642">
        <v>0</v>
      </c>
      <c r="AV338" s="642">
        <v>0</v>
      </c>
      <c r="AW338" s="643">
        <v>0</v>
      </c>
      <c r="AX338" s="643">
        <v>0</v>
      </c>
      <c r="AY338" s="642">
        <v>2</v>
      </c>
      <c r="AZ338" s="642">
        <v>7</v>
      </c>
      <c r="BA338" s="642">
        <v>0</v>
      </c>
      <c r="BB338" s="642">
        <v>0</v>
      </c>
      <c r="BC338" s="642">
        <v>0</v>
      </c>
      <c r="BD338" s="642">
        <v>0</v>
      </c>
      <c r="BE338" s="13">
        <f t="shared" si="173"/>
        <v>0</v>
      </c>
      <c r="BF338" s="13">
        <f t="shared" si="173"/>
        <v>0</v>
      </c>
      <c r="BG338" s="10">
        <f t="shared" si="174"/>
        <v>0</v>
      </c>
      <c r="BH338" s="13">
        <f t="shared" si="175"/>
        <v>2</v>
      </c>
      <c r="BI338" s="13">
        <f t="shared" si="175"/>
        <v>7</v>
      </c>
      <c r="BJ338" s="10">
        <f t="shared" si="176"/>
        <v>9</v>
      </c>
      <c r="BK338" s="44">
        <f t="shared" si="177"/>
        <v>2</v>
      </c>
      <c r="BL338" s="44">
        <f t="shared" si="177"/>
        <v>7</v>
      </c>
      <c r="BM338" s="11">
        <f t="shared" si="177"/>
        <v>9</v>
      </c>
      <c r="BN338" s="642">
        <v>0</v>
      </c>
      <c r="BO338" s="642">
        <v>0</v>
      </c>
      <c r="BP338" s="642">
        <v>0</v>
      </c>
      <c r="BQ338" s="642">
        <v>0</v>
      </c>
      <c r="BR338" s="642">
        <v>0</v>
      </c>
      <c r="BS338" s="642">
        <v>0</v>
      </c>
      <c r="BT338" s="642">
        <v>0</v>
      </c>
      <c r="BU338" s="642">
        <v>0</v>
      </c>
      <c r="BV338" s="644">
        <f t="shared" si="178"/>
        <v>0</v>
      </c>
      <c r="BW338" s="644">
        <f t="shared" si="178"/>
        <v>0</v>
      </c>
      <c r="BX338" s="44">
        <f t="shared" si="164"/>
        <v>0</v>
      </c>
      <c r="BY338" s="44">
        <f t="shared" si="164"/>
        <v>0</v>
      </c>
      <c r="BZ338" s="11">
        <f t="shared" si="165"/>
        <v>0</v>
      </c>
      <c r="CA338" s="14">
        <f t="shared" si="166"/>
        <v>2</v>
      </c>
      <c r="CB338" s="14">
        <f t="shared" si="166"/>
        <v>7</v>
      </c>
      <c r="CC338" s="13">
        <f t="shared" si="167"/>
        <v>0</v>
      </c>
      <c r="CD338" s="13">
        <f t="shared" si="167"/>
        <v>0</v>
      </c>
      <c r="CE338" s="13">
        <f t="shared" si="168"/>
        <v>2</v>
      </c>
      <c r="CF338" s="13">
        <f t="shared" si="168"/>
        <v>7</v>
      </c>
      <c r="CG338" s="289">
        <f t="shared" si="169"/>
        <v>9</v>
      </c>
      <c r="CJ338" s="1">
        <v>1</v>
      </c>
      <c r="CK338" s="6">
        <f t="shared" si="182"/>
        <v>4</v>
      </c>
      <c r="CL338" s="6">
        <v>0</v>
      </c>
      <c r="CM338" s="6">
        <v>1</v>
      </c>
      <c r="CN338" s="6">
        <f t="shared" si="183"/>
        <v>2</v>
      </c>
      <c r="CO338" s="6">
        <f t="shared" si="184"/>
        <v>8</v>
      </c>
    </row>
    <row r="339" spans="1:93" ht="15" x14ac:dyDescent="0.25">
      <c r="A339" s="1" t="s">
        <v>1694</v>
      </c>
      <c r="B339" s="6">
        <v>326</v>
      </c>
      <c r="C339" s="9">
        <v>326</v>
      </c>
      <c r="D339" s="641" t="s">
        <v>6</v>
      </c>
      <c r="E339" s="37" t="s">
        <v>19</v>
      </c>
      <c r="F339" s="645">
        <v>20319853</v>
      </c>
      <c r="G339" s="646" t="s">
        <v>594</v>
      </c>
      <c r="H339" s="9" t="s">
        <v>52</v>
      </c>
      <c r="I339" s="642">
        <v>0</v>
      </c>
      <c r="J339" s="642">
        <v>0</v>
      </c>
      <c r="K339" s="642">
        <v>0</v>
      </c>
      <c r="L339" s="642">
        <v>0</v>
      </c>
      <c r="M339" s="642">
        <v>1</v>
      </c>
      <c r="N339" s="642">
        <v>4</v>
      </c>
      <c r="O339" s="642">
        <v>1</v>
      </c>
      <c r="P339" s="642">
        <v>2</v>
      </c>
      <c r="Q339" s="14">
        <f t="shared" si="170"/>
        <v>2</v>
      </c>
      <c r="R339" s="14">
        <f t="shared" si="170"/>
        <v>6</v>
      </c>
      <c r="S339" s="10">
        <f t="shared" si="171"/>
        <v>8</v>
      </c>
      <c r="T339" s="642">
        <v>0</v>
      </c>
      <c r="U339" s="642">
        <v>0</v>
      </c>
      <c r="V339" s="642">
        <v>0</v>
      </c>
      <c r="W339" s="642">
        <v>0</v>
      </c>
      <c r="X339" s="642">
        <v>2</v>
      </c>
      <c r="Y339" s="642">
        <v>4</v>
      </c>
      <c r="Z339" s="623">
        <f t="shared" si="179"/>
        <v>2</v>
      </c>
      <c r="AA339" s="623">
        <f t="shared" si="179"/>
        <v>4</v>
      </c>
      <c r="AB339" s="10">
        <f t="shared" si="158"/>
        <v>6</v>
      </c>
      <c r="AC339" s="44">
        <f t="shared" si="172"/>
        <v>4</v>
      </c>
      <c r="AD339" s="44">
        <f t="shared" si="172"/>
        <v>10</v>
      </c>
      <c r="AE339" s="44">
        <f t="shared" si="159"/>
        <v>14</v>
      </c>
      <c r="AF339" s="12">
        <f t="shared" si="180"/>
        <v>2</v>
      </c>
      <c r="AG339" s="12">
        <f t="shared" si="181"/>
        <v>7</v>
      </c>
      <c r="AH339" s="10">
        <f t="shared" si="160"/>
        <v>9</v>
      </c>
      <c r="AI339" s="12">
        <f>VLOOKUP($F339,'Guru SertifikaSi'!$C$6:$G$675,'Guru SertifikaSi'!E$3,FALSE)</f>
        <v>2</v>
      </c>
      <c r="AJ339" s="12">
        <f>VLOOKUP($F339,'Guru SertifikaSi'!$C$6:$G$675,'Guru SertifikaSi'!F$3,FALSE)</f>
        <v>3</v>
      </c>
      <c r="AK339" s="10">
        <f t="shared" si="161"/>
        <v>5</v>
      </c>
      <c r="AL339" s="44">
        <f t="shared" si="162"/>
        <v>4</v>
      </c>
      <c r="AM339" s="44">
        <f t="shared" si="162"/>
        <v>10</v>
      </c>
      <c r="AN339" s="11">
        <f t="shared" si="163"/>
        <v>14</v>
      </c>
      <c r="AO339" s="642">
        <v>0</v>
      </c>
      <c r="AP339" s="642">
        <v>0</v>
      </c>
      <c r="AQ339" s="642">
        <v>0</v>
      </c>
      <c r="AR339" s="642">
        <v>0</v>
      </c>
      <c r="AS339" s="642">
        <v>1</v>
      </c>
      <c r="AT339" s="642">
        <v>0</v>
      </c>
      <c r="AU339" s="642">
        <v>0</v>
      </c>
      <c r="AV339" s="642">
        <v>0</v>
      </c>
      <c r="AW339" s="643">
        <v>0</v>
      </c>
      <c r="AX339" s="643">
        <v>0</v>
      </c>
      <c r="AY339" s="642">
        <v>3</v>
      </c>
      <c r="AZ339" s="642">
        <v>10</v>
      </c>
      <c r="BA339" s="642">
        <v>0</v>
      </c>
      <c r="BB339" s="642">
        <v>0</v>
      </c>
      <c r="BC339" s="642">
        <v>0</v>
      </c>
      <c r="BD339" s="642">
        <v>0</v>
      </c>
      <c r="BE339" s="13">
        <f t="shared" si="173"/>
        <v>1</v>
      </c>
      <c r="BF339" s="13">
        <f t="shared" si="173"/>
        <v>0</v>
      </c>
      <c r="BG339" s="10">
        <f t="shared" si="174"/>
        <v>1</v>
      </c>
      <c r="BH339" s="13">
        <f t="shared" si="175"/>
        <v>3</v>
      </c>
      <c r="BI339" s="13">
        <f t="shared" si="175"/>
        <v>10</v>
      </c>
      <c r="BJ339" s="10">
        <f t="shared" si="176"/>
        <v>13</v>
      </c>
      <c r="BK339" s="44">
        <f t="shared" si="177"/>
        <v>4</v>
      </c>
      <c r="BL339" s="44">
        <f t="shared" si="177"/>
        <v>10</v>
      </c>
      <c r="BM339" s="11">
        <f t="shared" si="177"/>
        <v>14</v>
      </c>
      <c r="BN339" s="642">
        <v>0</v>
      </c>
      <c r="BO339" s="642">
        <v>0</v>
      </c>
      <c r="BP339" s="642">
        <v>0</v>
      </c>
      <c r="BQ339" s="642">
        <v>0</v>
      </c>
      <c r="BR339" s="642">
        <v>0</v>
      </c>
      <c r="BS339" s="642">
        <v>0</v>
      </c>
      <c r="BT339" s="642">
        <v>0</v>
      </c>
      <c r="BU339" s="642">
        <v>0</v>
      </c>
      <c r="BV339" s="644">
        <f t="shared" si="178"/>
        <v>0</v>
      </c>
      <c r="BW339" s="644">
        <f t="shared" si="178"/>
        <v>0</v>
      </c>
      <c r="BX339" s="44">
        <f t="shared" si="164"/>
        <v>0</v>
      </c>
      <c r="BY339" s="44">
        <f t="shared" si="164"/>
        <v>0</v>
      </c>
      <c r="BZ339" s="11">
        <f t="shared" si="165"/>
        <v>0</v>
      </c>
      <c r="CA339" s="14">
        <f t="shared" si="166"/>
        <v>4</v>
      </c>
      <c r="CB339" s="14">
        <f t="shared" si="166"/>
        <v>10</v>
      </c>
      <c r="CC339" s="13">
        <f t="shared" si="167"/>
        <v>0</v>
      </c>
      <c r="CD339" s="13">
        <f t="shared" si="167"/>
        <v>0</v>
      </c>
      <c r="CE339" s="13">
        <f t="shared" si="168"/>
        <v>4</v>
      </c>
      <c r="CF339" s="13">
        <f t="shared" si="168"/>
        <v>10</v>
      </c>
      <c r="CG339" s="289">
        <f t="shared" si="169"/>
        <v>14</v>
      </c>
      <c r="CJ339" s="1">
        <v>1</v>
      </c>
      <c r="CK339" s="6">
        <f t="shared" si="182"/>
        <v>3</v>
      </c>
      <c r="CL339" s="6">
        <v>0</v>
      </c>
      <c r="CM339" s="6">
        <v>1</v>
      </c>
      <c r="CN339" s="6">
        <f t="shared" si="183"/>
        <v>3</v>
      </c>
      <c r="CO339" s="6">
        <f t="shared" si="184"/>
        <v>11</v>
      </c>
    </row>
    <row r="340" spans="1:93" ht="15" x14ac:dyDescent="0.25">
      <c r="A340" s="1" t="s">
        <v>1695</v>
      </c>
      <c r="B340" s="6">
        <v>327</v>
      </c>
      <c r="C340" s="9">
        <v>327</v>
      </c>
      <c r="D340" s="641" t="s">
        <v>6</v>
      </c>
      <c r="E340" s="37" t="s">
        <v>19</v>
      </c>
      <c r="F340" s="645">
        <v>20319851</v>
      </c>
      <c r="G340" s="646" t="s">
        <v>595</v>
      </c>
      <c r="H340" s="9" t="s">
        <v>52</v>
      </c>
      <c r="I340" s="642">
        <v>0</v>
      </c>
      <c r="J340" s="642">
        <v>0</v>
      </c>
      <c r="K340" s="642">
        <v>0</v>
      </c>
      <c r="L340" s="642">
        <v>1</v>
      </c>
      <c r="M340" s="642">
        <v>1</v>
      </c>
      <c r="N340" s="642">
        <v>1</v>
      </c>
      <c r="O340" s="642">
        <v>3</v>
      </c>
      <c r="P340" s="642">
        <v>1</v>
      </c>
      <c r="Q340" s="14">
        <f t="shared" si="170"/>
        <v>4</v>
      </c>
      <c r="R340" s="14">
        <f t="shared" si="170"/>
        <v>3</v>
      </c>
      <c r="S340" s="10">
        <f t="shared" si="171"/>
        <v>7</v>
      </c>
      <c r="T340" s="642">
        <v>0</v>
      </c>
      <c r="U340" s="642">
        <v>0</v>
      </c>
      <c r="V340" s="642">
        <v>2</v>
      </c>
      <c r="W340" s="642">
        <v>1</v>
      </c>
      <c r="X340" s="642">
        <v>2</v>
      </c>
      <c r="Y340" s="642">
        <v>4</v>
      </c>
      <c r="Z340" s="623">
        <f t="shared" si="179"/>
        <v>4</v>
      </c>
      <c r="AA340" s="623">
        <f t="shared" si="179"/>
        <v>5</v>
      </c>
      <c r="AB340" s="10">
        <f t="shared" si="158"/>
        <v>9</v>
      </c>
      <c r="AC340" s="44">
        <f t="shared" si="172"/>
        <v>8</v>
      </c>
      <c r="AD340" s="44">
        <f t="shared" si="172"/>
        <v>8</v>
      </c>
      <c r="AE340" s="44">
        <f t="shared" si="159"/>
        <v>16</v>
      </c>
      <c r="AF340" s="12">
        <f t="shared" si="180"/>
        <v>5</v>
      </c>
      <c r="AG340" s="12">
        <f t="shared" si="181"/>
        <v>7</v>
      </c>
      <c r="AH340" s="10">
        <f t="shared" si="160"/>
        <v>12</v>
      </c>
      <c r="AI340" s="12">
        <f>VLOOKUP($F340,'Guru SertifikaSi'!$C$6:$G$675,'Guru SertifikaSi'!E$3,FALSE)</f>
        <v>3</v>
      </c>
      <c r="AJ340" s="12">
        <f>VLOOKUP($F340,'Guru SertifikaSi'!$C$6:$G$675,'Guru SertifikaSi'!F$3,FALSE)</f>
        <v>1</v>
      </c>
      <c r="AK340" s="10">
        <f t="shared" si="161"/>
        <v>4</v>
      </c>
      <c r="AL340" s="44">
        <f t="shared" si="162"/>
        <v>8</v>
      </c>
      <c r="AM340" s="44">
        <f t="shared" si="162"/>
        <v>8</v>
      </c>
      <c r="AN340" s="11">
        <f t="shared" si="163"/>
        <v>16</v>
      </c>
      <c r="AO340" s="642">
        <v>0</v>
      </c>
      <c r="AP340" s="642">
        <v>1</v>
      </c>
      <c r="AQ340" s="642">
        <v>0</v>
      </c>
      <c r="AR340" s="642">
        <v>0</v>
      </c>
      <c r="AS340" s="642">
        <v>0</v>
      </c>
      <c r="AT340" s="642">
        <v>1</v>
      </c>
      <c r="AU340" s="642">
        <v>0</v>
      </c>
      <c r="AV340" s="642">
        <v>0</v>
      </c>
      <c r="AW340" s="643">
        <v>0</v>
      </c>
      <c r="AX340" s="643">
        <v>0</v>
      </c>
      <c r="AY340" s="642">
        <v>7</v>
      </c>
      <c r="AZ340" s="642">
        <v>6</v>
      </c>
      <c r="BA340" s="642">
        <v>1</v>
      </c>
      <c r="BB340" s="642">
        <v>0</v>
      </c>
      <c r="BC340" s="642">
        <v>0</v>
      </c>
      <c r="BD340" s="642">
        <v>0</v>
      </c>
      <c r="BE340" s="13">
        <f t="shared" si="173"/>
        <v>0</v>
      </c>
      <c r="BF340" s="13">
        <f t="shared" si="173"/>
        <v>2</v>
      </c>
      <c r="BG340" s="10">
        <f t="shared" si="174"/>
        <v>2</v>
      </c>
      <c r="BH340" s="13">
        <f t="shared" si="175"/>
        <v>8</v>
      </c>
      <c r="BI340" s="13">
        <f t="shared" si="175"/>
        <v>6</v>
      </c>
      <c r="BJ340" s="10">
        <f t="shared" si="176"/>
        <v>14</v>
      </c>
      <c r="BK340" s="44">
        <f t="shared" si="177"/>
        <v>8</v>
      </c>
      <c r="BL340" s="44">
        <f t="shared" si="177"/>
        <v>8</v>
      </c>
      <c r="BM340" s="11">
        <f t="shared" si="177"/>
        <v>16</v>
      </c>
      <c r="BN340" s="642">
        <v>0</v>
      </c>
      <c r="BO340" s="642">
        <v>0</v>
      </c>
      <c r="BP340" s="642">
        <v>0</v>
      </c>
      <c r="BQ340" s="642">
        <v>0</v>
      </c>
      <c r="BR340" s="642">
        <v>0</v>
      </c>
      <c r="BS340" s="642">
        <v>0</v>
      </c>
      <c r="BT340" s="642">
        <v>0</v>
      </c>
      <c r="BU340" s="642">
        <v>0</v>
      </c>
      <c r="BV340" s="644">
        <f t="shared" si="178"/>
        <v>0</v>
      </c>
      <c r="BW340" s="644">
        <f t="shared" si="178"/>
        <v>0</v>
      </c>
      <c r="BX340" s="44">
        <f t="shared" si="164"/>
        <v>0</v>
      </c>
      <c r="BY340" s="44">
        <f t="shared" si="164"/>
        <v>0</v>
      </c>
      <c r="BZ340" s="11">
        <f t="shared" si="165"/>
        <v>0</v>
      </c>
      <c r="CA340" s="14">
        <f t="shared" si="166"/>
        <v>8</v>
      </c>
      <c r="CB340" s="14">
        <f t="shared" si="166"/>
        <v>8</v>
      </c>
      <c r="CC340" s="13">
        <f t="shared" si="167"/>
        <v>0</v>
      </c>
      <c r="CD340" s="13">
        <f t="shared" si="167"/>
        <v>0</v>
      </c>
      <c r="CE340" s="13">
        <f t="shared" si="168"/>
        <v>8</v>
      </c>
      <c r="CF340" s="13">
        <f t="shared" si="168"/>
        <v>8</v>
      </c>
      <c r="CG340" s="289">
        <f t="shared" si="169"/>
        <v>16</v>
      </c>
      <c r="CJ340" s="1">
        <v>1</v>
      </c>
      <c r="CK340" s="6">
        <f t="shared" si="182"/>
        <v>2</v>
      </c>
      <c r="CL340" s="6">
        <v>0</v>
      </c>
      <c r="CM340" s="6">
        <v>1</v>
      </c>
      <c r="CN340" s="6">
        <f t="shared" si="183"/>
        <v>7</v>
      </c>
      <c r="CO340" s="6">
        <f t="shared" si="184"/>
        <v>7</v>
      </c>
    </row>
    <row r="341" spans="1:93" ht="15" x14ac:dyDescent="0.25">
      <c r="A341" s="1" t="s">
        <v>1696</v>
      </c>
      <c r="B341" s="6">
        <v>328</v>
      </c>
      <c r="C341" s="9">
        <v>328</v>
      </c>
      <c r="D341" s="641" t="s">
        <v>6</v>
      </c>
      <c r="E341" s="37" t="s">
        <v>19</v>
      </c>
      <c r="F341" s="645">
        <v>20319866</v>
      </c>
      <c r="G341" s="646" t="s">
        <v>596</v>
      </c>
      <c r="H341" s="9" t="s">
        <v>52</v>
      </c>
      <c r="I341" s="642">
        <v>0</v>
      </c>
      <c r="J341" s="642">
        <v>0</v>
      </c>
      <c r="K341" s="642">
        <v>0</v>
      </c>
      <c r="L341" s="642">
        <v>0</v>
      </c>
      <c r="M341" s="642">
        <v>1</v>
      </c>
      <c r="N341" s="642">
        <v>2</v>
      </c>
      <c r="O341" s="642">
        <v>3</v>
      </c>
      <c r="P341" s="642">
        <v>1</v>
      </c>
      <c r="Q341" s="14">
        <f t="shared" si="170"/>
        <v>4</v>
      </c>
      <c r="R341" s="14">
        <f t="shared" si="170"/>
        <v>3</v>
      </c>
      <c r="S341" s="10">
        <f t="shared" si="171"/>
        <v>7</v>
      </c>
      <c r="T341" s="642">
        <v>0</v>
      </c>
      <c r="U341" s="642">
        <v>0</v>
      </c>
      <c r="V341" s="642">
        <v>1</v>
      </c>
      <c r="W341" s="642">
        <v>1</v>
      </c>
      <c r="X341" s="642">
        <v>0</v>
      </c>
      <c r="Y341" s="642">
        <v>0</v>
      </c>
      <c r="Z341" s="623">
        <f t="shared" si="179"/>
        <v>1</v>
      </c>
      <c r="AA341" s="623">
        <f t="shared" si="179"/>
        <v>1</v>
      </c>
      <c r="AB341" s="10">
        <f t="shared" si="158"/>
        <v>2</v>
      </c>
      <c r="AC341" s="44">
        <f t="shared" si="172"/>
        <v>5</v>
      </c>
      <c r="AD341" s="44">
        <f t="shared" si="172"/>
        <v>4</v>
      </c>
      <c r="AE341" s="44">
        <f t="shared" si="159"/>
        <v>9</v>
      </c>
      <c r="AF341" s="12">
        <f t="shared" si="180"/>
        <v>1</v>
      </c>
      <c r="AG341" s="12">
        <f t="shared" si="181"/>
        <v>3</v>
      </c>
      <c r="AH341" s="10">
        <f t="shared" si="160"/>
        <v>4</v>
      </c>
      <c r="AI341" s="12">
        <f>VLOOKUP($F341,'Guru SertifikaSi'!$C$6:$G$675,'Guru SertifikaSi'!E$3,FALSE)</f>
        <v>4</v>
      </c>
      <c r="AJ341" s="12">
        <f>VLOOKUP($F341,'Guru SertifikaSi'!$C$6:$G$675,'Guru SertifikaSi'!F$3,FALSE)</f>
        <v>1</v>
      </c>
      <c r="AK341" s="10">
        <f t="shared" si="161"/>
        <v>5</v>
      </c>
      <c r="AL341" s="44">
        <f t="shared" si="162"/>
        <v>5</v>
      </c>
      <c r="AM341" s="44">
        <f t="shared" si="162"/>
        <v>4</v>
      </c>
      <c r="AN341" s="11">
        <f t="shared" si="163"/>
        <v>9</v>
      </c>
      <c r="AO341" s="642">
        <v>0</v>
      </c>
      <c r="AP341" s="642">
        <v>0</v>
      </c>
      <c r="AQ341" s="642">
        <v>0</v>
      </c>
      <c r="AR341" s="642">
        <v>0</v>
      </c>
      <c r="AS341" s="642">
        <v>0</v>
      </c>
      <c r="AT341" s="642">
        <v>0</v>
      </c>
      <c r="AU341" s="642">
        <v>0</v>
      </c>
      <c r="AV341" s="642">
        <v>0</v>
      </c>
      <c r="AW341" s="643">
        <v>0</v>
      </c>
      <c r="AX341" s="643">
        <v>0</v>
      </c>
      <c r="AY341" s="642">
        <v>4</v>
      </c>
      <c r="AZ341" s="642">
        <v>3</v>
      </c>
      <c r="BA341" s="642">
        <v>1</v>
      </c>
      <c r="BB341" s="642">
        <v>1</v>
      </c>
      <c r="BC341" s="642">
        <v>0</v>
      </c>
      <c r="BD341" s="642">
        <v>0</v>
      </c>
      <c r="BE341" s="13">
        <f t="shared" si="173"/>
        <v>0</v>
      </c>
      <c r="BF341" s="13">
        <f t="shared" si="173"/>
        <v>0</v>
      </c>
      <c r="BG341" s="10">
        <f t="shared" si="174"/>
        <v>0</v>
      </c>
      <c r="BH341" s="13">
        <f t="shared" si="175"/>
        <v>5</v>
      </c>
      <c r="BI341" s="13">
        <f t="shared" si="175"/>
        <v>4</v>
      </c>
      <c r="BJ341" s="10">
        <f t="shared" si="176"/>
        <v>9</v>
      </c>
      <c r="BK341" s="44">
        <f t="shared" si="177"/>
        <v>5</v>
      </c>
      <c r="BL341" s="44">
        <f t="shared" si="177"/>
        <v>4</v>
      </c>
      <c r="BM341" s="11">
        <f t="shared" si="177"/>
        <v>9</v>
      </c>
      <c r="BN341" s="642">
        <v>0</v>
      </c>
      <c r="BO341" s="642">
        <v>0</v>
      </c>
      <c r="BP341" s="642">
        <v>0</v>
      </c>
      <c r="BQ341" s="642">
        <v>0</v>
      </c>
      <c r="BR341" s="642">
        <v>0</v>
      </c>
      <c r="BS341" s="642">
        <v>0</v>
      </c>
      <c r="BT341" s="642">
        <v>0</v>
      </c>
      <c r="BU341" s="642">
        <v>0</v>
      </c>
      <c r="BV341" s="644">
        <f t="shared" si="178"/>
        <v>0</v>
      </c>
      <c r="BW341" s="644">
        <f t="shared" si="178"/>
        <v>0</v>
      </c>
      <c r="BX341" s="44">
        <f t="shared" si="164"/>
        <v>0</v>
      </c>
      <c r="BY341" s="44">
        <f t="shared" si="164"/>
        <v>0</v>
      </c>
      <c r="BZ341" s="11">
        <f t="shared" si="165"/>
        <v>0</v>
      </c>
      <c r="CA341" s="14">
        <f t="shared" si="166"/>
        <v>5</v>
      </c>
      <c r="CB341" s="14">
        <f t="shared" si="166"/>
        <v>4</v>
      </c>
      <c r="CC341" s="13">
        <f t="shared" si="167"/>
        <v>0</v>
      </c>
      <c r="CD341" s="13">
        <f t="shared" si="167"/>
        <v>0</v>
      </c>
      <c r="CE341" s="13">
        <f t="shared" si="168"/>
        <v>5</v>
      </c>
      <c r="CF341" s="13">
        <f t="shared" si="168"/>
        <v>4</v>
      </c>
      <c r="CG341" s="289">
        <f t="shared" si="169"/>
        <v>9</v>
      </c>
      <c r="CJ341" s="1">
        <v>1</v>
      </c>
      <c r="CK341" s="6">
        <f t="shared" si="182"/>
        <v>2</v>
      </c>
      <c r="CL341" s="6">
        <v>0</v>
      </c>
      <c r="CM341" s="6">
        <v>1</v>
      </c>
      <c r="CN341" s="6">
        <f t="shared" si="183"/>
        <v>4</v>
      </c>
      <c r="CO341" s="6">
        <f t="shared" si="184"/>
        <v>4</v>
      </c>
    </row>
    <row r="342" spans="1:93" ht="15" x14ac:dyDescent="0.25">
      <c r="A342" s="1" t="s">
        <v>1697</v>
      </c>
      <c r="B342" s="6">
        <v>329</v>
      </c>
      <c r="C342" s="9">
        <v>329</v>
      </c>
      <c r="D342" s="641" t="s">
        <v>6</v>
      </c>
      <c r="E342" s="37" t="s">
        <v>19</v>
      </c>
      <c r="F342" s="645">
        <v>20319865</v>
      </c>
      <c r="G342" s="646" t="s">
        <v>597</v>
      </c>
      <c r="H342" s="9" t="s">
        <v>52</v>
      </c>
      <c r="I342" s="642">
        <v>0</v>
      </c>
      <c r="J342" s="642">
        <v>0</v>
      </c>
      <c r="K342" s="642">
        <v>0</v>
      </c>
      <c r="L342" s="642">
        <v>0</v>
      </c>
      <c r="M342" s="642">
        <v>0</v>
      </c>
      <c r="N342" s="642">
        <v>2</v>
      </c>
      <c r="O342" s="642">
        <v>2</v>
      </c>
      <c r="P342" s="642">
        <v>3</v>
      </c>
      <c r="Q342" s="14">
        <f t="shared" si="170"/>
        <v>2</v>
      </c>
      <c r="R342" s="14">
        <f t="shared" si="170"/>
        <v>5</v>
      </c>
      <c r="S342" s="10">
        <f t="shared" si="171"/>
        <v>7</v>
      </c>
      <c r="T342" s="642">
        <v>0</v>
      </c>
      <c r="U342" s="642">
        <v>0</v>
      </c>
      <c r="V342" s="642">
        <v>0</v>
      </c>
      <c r="W342" s="642">
        <v>0</v>
      </c>
      <c r="X342" s="642">
        <v>0</v>
      </c>
      <c r="Y342" s="642">
        <v>1</v>
      </c>
      <c r="Z342" s="623">
        <f t="shared" si="179"/>
        <v>0</v>
      </c>
      <c r="AA342" s="623">
        <f t="shared" si="179"/>
        <v>1</v>
      </c>
      <c r="AB342" s="10">
        <f t="shared" si="158"/>
        <v>1</v>
      </c>
      <c r="AC342" s="44">
        <f t="shared" si="172"/>
        <v>2</v>
      </c>
      <c r="AD342" s="44">
        <f t="shared" si="172"/>
        <v>6</v>
      </c>
      <c r="AE342" s="44">
        <f t="shared" si="159"/>
        <v>8</v>
      </c>
      <c r="AF342" s="12">
        <f t="shared" si="180"/>
        <v>0</v>
      </c>
      <c r="AG342" s="12">
        <f t="shared" si="181"/>
        <v>3</v>
      </c>
      <c r="AH342" s="10">
        <f t="shared" si="160"/>
        <v>3</v>
      </c>
      <c r="AI342" s="12">
        <f>VLOOKUP($F342,'Guru SertifikaSi'!$C$6:$G$675,'Guru SertifikaSi'!E$3,FALSE)</f>
        <v>2</v>
      </c>
      <c r="AJ342" s="12">
        <f>VLOOKUP($F342,'Guru SertifikaSi'!$C$6:$G$675,'Guru SertifikaSi'!F$3,FALSE)</f>
        <v>3</v>
      </c>
      <c r="AK342" s="10">
        <f t="shared" si="161"/>
        <v>5</v>
      </c>
      <c r="AL342" s="44">
        <f t="shared" si="162"/>
        <v>2</v>
      </c>
      <c r="AM342" s="44">
        <f t="shared" si="162"/>
        <v>6</v>
      </c>
      <c r="AN342" s="11">
        <f t="shared" si="163"/>
        <v>8</v>
      </c>
      <c r="AO342" s="642">
        <v>0</v>
      </c>
      <c r="AP342" s="642">
        <v>0</v>
      </c>
      <c r="AQ342" s="642">
        <v>0</v>
      </c>
      <c r="AR342" s="642">
        <v>0</v>
      </c>
      <c r="AS342" s="642">
        <v>0</v>
      </c>
      <c r="AT342" s="642">
        <v>0</v>
      </c>
      <c r="AU342" s="642">
        <v>0</v>
      </c>
      <c r="AV342" s="642">
        <v>0</v>
      </c>
      <c r="AW342" s="643">
        <v>0</v>
      </c>
      <c r="AX342" s="643">
        <v>0</v>
      </c>
      <c r="AY342" s="642">
        <v>2</v>
      </c>
      <c r="AZ342" s="642">
        <v>6</v>
      </c>
      <c r="BA342" s="642">
        <v>0</v>
      </c>
      <c r="BB342" s="642">
        <v>0</v>
      </c>
      <c r="BC342" s="642">
        <v>0</v>
      </c>
      <c r="BD342" s="642">
        <v>0</v>
      </c>
      <c r="BE342" s="13">
        <f t="shared" si="173"/>
        <v>0</v>
      </c>
      <c r="BF342" s="13">
        <f t="shared" si="173"/>
        <v>0</v>
      </c>
      <c r="BG342" s="10">
        <f t="shared" si="174"/>
        <v>0</v>
      </c>
      <c r="BH342" s="13">
        <f t="shared" si="175"/>
        <v>2</v>
      </c>
      <c r="BI342" s="13">
        <f t="shared" si="175"/>
        <v>6</v>
      </c>
      <c r="BJ342" s="10">
        <f t="shared" si="176"/>
        <v>8</v>
      </c>
      <c r="BK342" s="44">
        <f t="shared" si="177"/>
        <v>2</v>
      </c>
      <c r="BL342" s="44">
        <f t="shared" si="177"/>
        <v>6</v>
      </c>
      <c r="BM342" s="11">
        <f t="shared" si="177"/>
        <v>8</v>
      </c>
      <c r="BN342" s="642">
        <v>0</v>
      </c>
      <c r="BO342" s="642">
        <v>0</v>
      </c>
      <c r="BP342" s="642">
        <v>0</v>
      </c>
      <c r="BQ342" s="642">
        <v>0</v>
      </c>
      <c r="BR342" s="642">
        <v>0</v>
      </c>
      <c r="BS342" s="642">
        <v>0</v>
      </c>
      <c r="BT342" s="642">
        <v>0</v>
      </c>
      <c r="BU342" s="642">
        <v>0</v>
      </c>
      <c r="BV342" s="644">
        <f t="shared" si="178"/>
        <v>0</v>
      </c>
      <c r="BW342" s="644">
        <f t="shared" si="178"/>
        <v>0</v>
      </c>
      <c r="BX342" s="44">
        <f t="shared" si="164"/>
        <v>0</v>
      </c>
      <c r="BY342" s="44">
        <f t="shared" si="164"/>
        <v>0</v>
      </c>
      <c r="BZ342" s="11">
        <f t="shared" si="165"/>
        <v>0</v>
      </c>
      <c r="CA342" s="14">
        <f t="shared" si="166"/>
        <v>2</v>
      </c>
      <c r="CB342" s="14">
        <f t="shared" si="166"/>
        <v>6</v>
      </c>
      <c r="CC342" s="13">
        <f t="shared" si="167"/>
        <v>0</v>
      </c>
      <c r="CD342" s="13">
        <f t="shared" si="167"/>
        <v>0</v>
      </c>
      <c r="CE342" s="13">
        <f t="shared" si="168"/>
        <v>2</v>
      </c>
      <c r="CF342" s="13">
        <f t="shared" si="168"/>
        <v>6</v>
      </c>
      <c r="CG342" s="289">
        <f t="shared" si="169"/>
        <v>8</v>
      </c>
      <c r="CJ342" s="1">
        <v>1</v>
      </c>
      <c r="CK342" s="6">
        <f t="shared" si="182"/>
        <v>4</v>
      </c>
      <c r="CL342" s="6">
        <v>0</v>
      </c>
      <c r="CM342" s="6">
        <v>1</v>
      </c>
      <c r="CN342" s="6">
        <f t="shared" si="183"/>
        <v>2</v>
      </c>
      <c r="CO342" s="6">
        <f t="shared" si="184"/>
        <v>7</v>
      </c>
    </row>
    <row r="343" spans="1:93" ht="15" x14ac:dyDescent="0.25">
      <c r="A343" s="1" t="s">
        <v>1698</v>
      </c>
      <c r="B343" s="6">
        <v>330</v>
      </c>
      <c r="C343" s="9">
        <v>330</v>
      </c>
      <c r="D343" s="641" t="s">
        <v>6</v>
      </c>
      <c r="E343" s="37" t="s">
        <v>19</v>
      </c>
      <c r="F343" s="645">
        <v>20319862</v>
      </c>
      <c r="G343" s="646" t="s">
        <v>598</v>
      </c>
      <c r="H343" s="9" t="s">
        <v>52</v>
      </c>
      <c r="I343" s="642">
        <v>0</v>
      </c>
      <c r="J343" s="642">
        <v>0</v>
      </c>
      <c r="K343" s="642">
        <v>0</v>
      </c>
      <c r="L343" s="642">
        <v>0</v>
      </c>
      <c r="M343" s="642">
        <v>0</v>
      </c>
      <c r="N343" s="642">
        <v>3</v>
      </c>
      <c r="O343" s="642">
        <v>0</v>
      </c>
      <c r="P343" s="642">
        <v>5</v>
      </c>
      <c r="Q343" s="14">
        <f t="shared" si="170"/>
        <v>0</v>
      </c>
      <c r="R343" s="14">
        <f t="shared" si="170"/>
        <v>8</v>
      </c>
      <c r="S343" s="10">
        <f t="shared" si="171"/>
        <v>8</v>
      </c>
      <c r="T343" s="642">
        <v>0</v>
      </c>
      <c r="U343" s="642">
        <v>0</v>
      </c>
      <c r="V343" s="642">
        <v>0</v>
      </c>
      <c r="W343" s="642">
        <v>2</v>
      </c>
      <c r="X343" s="642">
        <v>1</v>
      </c>
      <c r="Y343" s="642">
        <v>3</v>
      </c>
      <c r="Z343" s="623">
        <f t="shared" si="179"/>
        <v>1</v>
      </c>
      <c r="AA343" s="623">
        <f t="shared" si="179"/>
        <v>5</v>
      </c>
      <c r="AB343" s="10">
        <f t="shared" si="158"/>
        <v>6</v>
      </c>
      <c r="AC343" s="44">
        <f t="shared" si="172"/>
        <v>1</v>
      </c>
      <c r="AD343" s="44">
        <f t="shared" si="172"/>
        <v>13</v>
      </c>
      <c r="AE343" s="44">
        <f t="shared" si="159"/>
        <v>14</v>
      </c>
      <c r="AF343" s="12">
        <f t="shared" si="180"/>
        <v>0</v>
      </c>
      <c r="AG343" s="12">
        <f t="shared" si="181"/>
        <v>8</v>
      </c>
      <c r="AH343" s="10">
        <f t="shared" si="160"/>
        <v>8</v>
      </c>
      <c r="AI343" s="12">
        <f>VLOOKUP($F343,'Guru SertifikaSi'!$C$6:$G$675,'Guru SertifikaSi'!E$3,FALSE)</f>
        <v>1</v>
      </c>
      <c r="AJ343" s="12">
        <f>VLOOKUP($F343,'Guru SertifikaSi'!$C$6:$G$675,'Guru SertifikaSi'!F$3,FALSE)</f>
        <v>5</v>
      </c>
      <c r="AK343" s="10">
        <f t="shared" si="161"/>
        <v>6</v>
      </c>
      <c r="AL343" s="44">
        <f t="shared" si="162"/>
        <v>1</v>
      </c>
      <c r="AM343" s="44">
        <f t="shared" si="162"/>
        <v>13</v>
      </c>
      <c r="AN343" s="11">
        <f t="shared" si="163"/>
        <v>14</v>
      </c>
      <c r="AO343" s="642">
        <v>0</v>
      </c>
      <c r="AP343" s="642">
        <v>0</v>
      </c>
      <c r="AQ343" s="642">
        <v>0</v>
      </c>
      <c r="AR343" s="642">
        <v>0</v>
      </c>
      <c r="AS343" s="642">
        <v>0</v>
      </c>
      <c r="AT343" s="642">
        <v>0</v>
      </c>
      <c r="AU343" s="642">
        <v>0</v>
      </c>
      <c r="AV343" s="642">
        <v>0</v>
      </c>
      <c r="AW343" s="643">
        <v>0</v>
      </c>
      <c r="AX343" s="643">
        <v>0</v>
      </c>
      <c r="AY343" s="642">
        <v>1</v>
      </c>
      <c r="AZ343" s="642">
        <v>13</v>
      </c>
      <c r="BA343" s="642">
        <v>0</v>
      </c>
      <c r="BB343" s="642">
        <v>0</v>
      </c>
      <c r="BC343" s="642">
        <v>0</v>
      </c>
      <c r="BD343" s="642">
        <v>0</v>
      </c>
      <c r="BE343" s="13">
        <f t="shared" si="173"/>
        <v>0</v>
      </c>
      <c r="BF343" s="13">
        <f t="shared" si="173"/>
        <v>0</v>
      </c>
      <c r="BG343" s="10">
        <f t="shared" si="174"/>
        <v>0</v>
      </c>
      <c r="BH343" s="13">
        <f t="shared" si="175"/>
        <v>1</v>
      </c>
      <c r="BI343" s="13">
        <f t="shared" si="175"/>
        <v>13</v>
      </c>
      <c r="BJ343" s="10">
        <f t="shared" si="176"/>
        <v>14</v>
      </c>
      <c r="BK343" s="44">
        <f t="shared" si="177"/>
        <v>1</v>
      </c>
      <c r="BL343" s="44">
        <f t="shared" si="177"/>
        <v>13</v>
      </c>
      <c r="BM343" s="11">
        <f t="shared" si="177"/>
        <v>14</v>
      </c>
      <c r="BN343" s="642">
        <v>0</v>
      </c>
      <c r="BO343" s="642">
        <v>0</v>
      </c>
      <c r="BP343" s="642">
        <v>0</v>
      </c>
      <c r="BQ343" s="642">
        <v>0</v>
      </c>
      <c r="BR343" s="642">
        <v>0</v>
      </c>
      <c r="BS343" s="642">
        <v>0</v>
      </c>
      <c r="BT343" s="642">
        <v>1</v>
      </c>
      <c r="BU343" s="642">
        <v>1</v>
      </c>
      <c r="BV343" s="644">
        <f t="shared" si="178"/>
        <v>1</v>
      </c>
      <c r="BW343" s="644">
        <f t="shared" si="178"/>
        <v>1</v>
      </c>
      <c r="BX343" s="44">
        <f t="shared" si="164"/>
        <v>1</v>
      </c>
      <c r="BY343" s="44">
        <f t="shared" si="164"/>
        <v>1</v>
      </c>
      <c r="BZ343" s="11">
        <f t="shared" si="165"/>
        <v>2</v>
      </c>
      <c r="CA343" s="14">
        <f t="shared" si="166"/>
        <v>1</v>
      </c>
      <c r="CB343" s="14">
        <f t="shared" si="166"/>
        <v>13</v>
      </c>
      <c r="CC343" s="13">
        <f t="shared" si="167"/>
        <v>1</v>
      </c>
      <c r="CD343" s="13">
        <f t="shared" si="167"/>
        <v>1</v>
      </c>
      <c r="CE343" s="13">
        <f t="shared" si="168"/>
        <v>2</v>
      </c>
      <c r="CF343" s="13">
        <f t="shared" si="168"/>
        <v>14</v>
      </c>
      <c r="CG343" s="289">
        <f t="shared" si="169"/>
        <v>16</v>
      </c>
      <c r="CJ343" s="1">
        <v>1</v>
      </c>
      <c r="CK343" s="6">
        <f t="shared" si="182"/>
        <v>6</v>
      </c>
      <c r="CL343" s="6">
        <v>0</v>
      </c>
      <c r="CM343" s="6">
        <v>1</v>
      </c>
      <c r="CN343" s="6">
        <f t="shared" si="183"/>
        <v>1</v>
      </c>
      <c r="CO343" s="6">
        <f t="shared" si="184"/>
        <v>14</v>
      </c>
    </row>
    <row r="344" spans="1:93" ht="15" x14ac:dyDescent="0.25">
      <c r="A344" s="1" t="s">
        <v>1699</v>
      </c>
      <c r="B344" s="6">
        <v>331</v>
      </c>
      <c r="C344" s="9">
        <v>331</v>
      </c>
      <c r="D344" s="641" t="s">
        <v>6</v>
      </c>
      <c r="E344" s="37" t="s">
        <v>19</v>
      </c>
      <c r="F344" s="645">
        <v>20319861</v>
      </c>
      <c r="G344" s="646" t="s">
        <v>599</v>
      </c>
      <c r="H344" s="9" t="s">
        <v>52</v>
      </c>
      <c r="I344" s="642">
        <v>0</v>
      </c>
      <c r="J344" s="642">
        <v>0</v>
      </c>
      <c r="K344" s="642">
        <v>0</v>
      </c>
      <c r="L344" s="642">
        <v>0</v>
      </c>
      <c r="M344" s="642">
        <v>1</v>
      </c>
      <c r="N344" s="642">
        <v>1</v>
      </c>
      <c r="O344" s="642">
        <v>1</v>
      </c>
      <c r="P344" s="642">
        <v>4</v>
      </c>
      <c r="Q344" s="14">
        <f t="shared" si="170"/>
        <v>2</v>
      </c>
      <c r="R344" s="14">
        <f t="shared" si="170"/>
        <v>5</v>
      </c>
      <c r="S344" s="10">
        <f t="shared" si="171"/>
        <v>7</v>
      </c>
      <c r="T344" s="642">
        <v>0</v>
      </c>
      <c r="U344" s="642">
        <v>0</v>
      </c>
      <c r="V344" s="642">
        <v>0</v>
      </c>
      <c r="W344" s="642">
        <v>1</v>
      </c>
      <c r="X344" s="642">
        <v>0</v>
      </c>
      <c r="Y344" s="642">
        <v>1</v>
      </c>
      <c r="Z344" s="623">
        <f t="shared" si="179"/>
        <v>0</v>
      </c>
      <c r="AA344" s="623">
        <f t="shared" si="179"/>
        <v>2</v>
      </c>
      <c r="AB344" s="10">
        <f t="shared" si="158"/>
        <v>2</v>
      </c>
      <c r="AC344" s="44">
        <f t="shared" si="172"/>
        <v>2</v>
      </c>
      <c r="AD344" s="44">
        <f t="shared" si="172"/>
        <v>7</v>
      </c>
      <c r="AE344" s="44">
        <f t="shared" si="159"/>
        <v>9</v>
      </c>
      <c r="AF344" s="12">
        <f t="shared" si="180"/>
        <v>0</v>
      </c>
      <c r="AG344" s="12">
        <f t="shared" si="181"/>
        <v>3</v>
      </c>
      <c r="AH344" s="10">
        <f t="shared" si="160"/>
        <v>3</v>
      </c>
      <c r="AI344" s="12">
        <f>VLOOKUP($F344,'Guru SertifikaSi'!$C$6:$G$675,'Guru SertifikaSi'!E$3,FALSE)</f>
        <v>2</v>
      </c>
      <c r="AJ344" s="12">
        <f>VLOOKUP($F344,'Guru SertifikaSi'!$C$6:$G$675,'Guru SertifikaSi'!F$3,FALSE)</f>
        <v>4</v>
      </c>
      <c r="AK344" s="10">
        <f t="shared" si="161"/>
        <v>6</v>
      </c>
      <c r="AL344" s="44">
        <f t="shared" si="162"/>
        <v>2</v>
      </c>
      <c r="AM344" s="44">
        <f t="shared" si="162"/>
        <v>7</v>
      </c>
      <c r="AN344" s="11">
        <f t="shared" si="163"/>
        <v>9</v>
      </c>
      <c r="AO344" s="642">
        <v>0</v>
      </c>
      <c r="AP344" s="642">
        <v>0</v>
      </c>
      <c r="AQ344" s="642">
        <v>0</v>
      </c>
      <c r="AR344" s="642">
        <v>0</v>
      </c>
      <c r="AS344" s="642">
        <v>0</v>
      </c>
      <c r="AT344" s="642">
        <v>0</v>
      </c>
      <c r="AU344" s="642">
        <v>0</v>
      </c>
      <c r="AV344" s="642">
        <v>0</v>
      </c>
      <c r="AW344" s="643">
        <v>0</v>
      </c>
      <c r="AX344" s="643">
        <v>0</v>
      </c>
      <c r="AY344" s="642">
        <v>1</v>
      </c>
      <c r="AZ344" s="642">
        <v>7</v>
      </c>
      <c r="BA344" s="642">
        <v>1</v>
      </c>
      <c r="BB344" s="642">
        <v>0</v>
      </c>
      <c r="BC344" s="642">
        <v>0</v>
      </c>
      <c r="BD344" s="642">
        <v>0</v>
      </c>
      <c r="BE344" s="13">
        <f t="shared" si="173"/>
        <v>0</v>
      </c>
      <c r="BF344" s="13">
        <f t="shared" si="173"/>
        <v>0</v>
      </c>
      <c r="BG344" s="10">
        <f t="shared" si="174"/>
        <v>0</v>
      </c>
      <c r="BH344" s="13">
        <f t="shared" si="175"/>
        <v>2</v>
      </c>
      <c r="BI344" s="13">
        <f t="shared" si="175"/>
        <v>7</v>
      </c>
      <c r="BJ344" s="10">
        <f t="shared" si="176"/>
        <v>9</v>
      </c>
      <c r="BK344" s="44">
        <f t="shared" si="177"/>
        <v>2</v>
      </c>
      <c r="BL344" s="44">
        <f t="shared" si="177"/>
        <v>7</v>
      </c>
      <c r="BM344" s="11">
        <f t="shared" si="177"/>
        <v>9</v>
      </c>
      <c r="BN344" s="642">
        <v>0</v>
      </c>
      <c r="BO344" s="642">
        <v>0</v>
      </c>
      <c r="BP344" s="642">
        <v>0</v>
      </c>
      <c r="BQ344" s="642">
        <v>0</v>
      </c>
      <c r="BR344" s="642">
        <v>0</v>
      </c>
      <c r="BS344" s="642">
        <v>0</v>
      </c>
      <c r="BT344" s="642">
        <v>0</v>
      </c>
      <c r="BU344" s="642">
        <v>0</v>
      </c>
      <c r="BV344" s="644">
        <f t="shared" si="178"/>
        <v>0</v>
      </c>
      <c r="BW344" s="644">
        <f t="shared" si="178"/>
        <v>0</v>
      </c>
      <c r="BX344" s="44">
        <f t="shared" si="164"/>
        <v>0</v>
      </c>
      <c r="BY344" s="44">
        <f t="shared" si="164"/>
        <v>0</v>
      </c>
      <c r="BZ344" s="11">
        <f t="shared" si="165"/>
        <v>0</v>
      </c>
      <c r="CA344" s="14">
        <f t="shared" si="166"/>
        <v>2</v>
      </c>
      <c r="CB344" s="14">
        <f t="shared" si="166"/>
        <v>7</v>
      </c>
      <c r="CC344" s="13">
        <f t="shared" si="167"/>
        <v>0</v>
      </c>
      <c r="CD344" s="13">
        <f t="shared" si="167"/>
        <v>0</v>
      </c>
      <c r="CE344" s="13">
        <f t="shared" si="168"/>
        <v>2</v>
      </c>
      <c r="CF344" s="13">
        <f t="shared" si="168"/>
        <v>7</v>
      </c>
      <c r="CG344" s="289">
        <f t="shared" si="169"/>
        <v>9</v>
      </c>
      <c r="CJ344" s="1">
        <v>1</v>
      </c>
      <c r="CK344" s="6">
        <f t="shared" si="182"/>
        <v>5</v>
      </c>
      <c r="CL344" s="6">
        <v>0</v>
      </c>
      <c r="CM344" s="6">
        <v>1</v>
      </c>
      <c r="CN344" s="6">
        <f t="shared" si="183"/>
        <v>1</v>
      </c>
      <c r="CO344" s="6">
        <f t="shared" si="184"/>
        <v>8</v>
      </c>
    </row>
    <row r="345" spans="1:93" ht="15" x14ac:dyDescent="0.25">
      <c r="A345" s="1" t="s">
        <v>1700</v>
      </c>
      <c r="B345" s="6">
        <v>332</v>
      </c>
      <c r="C345" s="9">
        <v>332</v>
      </c>
      <c r="D345" s="641" t="s">
        <v>6</v>
      </c>
      <c r="E345" s="37" t="s">
        <v>19</v>
      </c>
      <c r="F345" s="645">
        <v>20319860</v>
      </c>
      <c r="G345" s="646" t="s">
        <v>600</v>
      </c>
      <c r="H345" s="9" t="s">
        <v>52</v>
      </c>
      <c r="I345" s="642">
        <v>0</v>
      </c>
      <c r="J345" s="642">
        <v>0</v>
      </c>
      <c r="K345" s="642">
        <v>0</v>
      </c>
      <c r="L345" s="642">
        <v>0</v>
      </c>
      <c r="M345" s="642">
        <v>1</v>
      </c>
      <c r="N345" s="642">
        <v>0</v>
      </c>
      <c r="O345" s="642">
        <v>2</v>
      </c>
      <c r="P345" s="642">
        <v>1</v>
      </c>
      <c r="Q345" s="14">
        <f t="shared" si="170"/>
        <v>3</v>
      </c>
      <c r="R345" s="14">
        <f t="shared" si="170"/>
        <v>1</v>
      </c>
      <c r="S345" s="10">
        <f t="shared" si="171"/>
        <v>4</v>
      </c>
      <c r="T345" s="642">
        <v>0</v>
      </c>
      <c r="U345" s="642">
        <v>0</v>
      </c>
      <c r="V345" s="642">
        <v>1</v>
      </c>
      <c r="W345" s="642">
        <v>1</v>
      </c>
      <c r="X345" s="642">
        <v>3</v>
      </c>
      <c r="Y345" s="642">
        <v>5</v>
      </c>
      <c r="Z345" s="623">
        <f t="shared" si="179"/>
        <v>4</v>
      </c>
      <c r="AA345" s="623">
        <f t="shared" si="179"/>
        <v>6</v>
      </c>
      <c r="AB345" s="10">
        <f t="shared" si="158"/>
        <v>10</v>
      </c>
      <c r="AC345" s="44">
        <f t="shared" si="172"/>
        <v>7</v>
      </c>
      <c r="AD345" s="44">
        <f t="shared" si="172"/>
        <v>7</v>
      </c>
      <c r="AE345" s="44">
        <f t="shared" si="159"/>
        <v>14</v>
      </c>
      <c r="AF345" s="12">
        <f t="shared" si="180"/>
        <v>4</v>
      </c>
      <c r="AG345" s="12">
        <f t="shared" si="181"/>
        <v>6</v>
      </c>
      <c r="AH345" s="10">
        <f t="shared" si="160"/>
        <v>10</v>
      </c>
      <c r="AI345" s="12">
        <f>VLOOKUP($F345,'Guru SertifikaSi'!$C$6:$G$675,'Guru SertifikaSi'!E$3,FALSE)</f>
        <v>3</v>
      </c>
      <c r="AJ345" s="12">
        <f>VLOOKUP($F345,'Guru SertifikaSi'!$C$6:$G$675,'Guru SertifikaSi'!F$3,FALSE)</f>
        <v>1</v>
      </c>
      <c r="AK345" s="10">
        <f t="shared" si="161"/>
        <v>4</v>
      </c>
      <c r="AL345" s="44">
        <f t="shared" si="162"/>
        <v>7</v>
      </c>
      <c r="AM345" s="44">
        <f t="shared" si="162"/>
        <v>7</v>
      </c>
      <c r="AN345" s="11">
        <f t="shared" si="163"/>
        <v>14</v>
      </c>
      <c r="AO345" s="642">
        <v>0</v>
      </c>
      <c r="AP345" s="642">
        <v>0</v>
      </c>
      <c r="AQ345" s="642">
        <v>0</v>
      </c>
      <c r="AR345" s="642">
        <v>0</v>
      </c>
      <c r="AS345" s="642">
        <v>0</v>
      </c>
      <c r="AT345" s="642">
        <v>0</v>
      </c>
      <c r="AU345" s="642">
        <v>1</v>
      </c>
      <c r="AV345" s="642">
        <v>0</v>
      </c>
      <c r="AW345" s="643">
        <v>0</v>
      </c>
      <c r="AX345" s="643">
        <v>0</v>
      </c>
      <c r="AY345" s="642">
        <v>5</v>
      </c>
      <c r="AZ345" s="642">
        <v>7</v>
      </c>
      <c r="BA345" s="642">
        <v>1</v>
      </c>
      <c r="BB345" s="642">
        <v>0</v>
      </c>
      <c r="BC345" s="642">
        <v>0</v>
      </c>
      <c r="BD345" s="642">
        <v>0</v>
      </c>
      <c r="BE345" s="13">
        <f t="shared" si="173"/>
        <v>1</v>
      </c>
      <c r="BF345" s="13">
        <f t="shared" si="173"/>
        <v>0</v>
      </c>
      <c r="BG345" s="10">
        <f t="shared" si="174"/>
        <v>1</v>
      </c>
      <c r="BH345" s="13">
        <f t="shared" si="175"/>
        <v>6</v>
      </c>
      <c r="BI345" s="13">
        <f t="shared" si="175"/>
        <v>7</v>
      </c>
      <c r="BJ345" s="10">
        <f t="shared" si="176"/>
        <v>13</v>
      </c>
      <c r="BK345" s="44">
        <f t="shared" si="177"/>
        <v>7</v>
      </c>
      <c r="BL345" s="44">
        <f t="shared" si="177"/>
        <v>7</v>
      </c>
      <c r="BM345" s="11">
        <f t="shared" si="177"/>
        <v>14</v>
      </c>
      <c r="BN345" s="642">
        <v>0</v>
      </c>
      <c r="BO345" s="642">
        <v>0</v>
      </c>
      <c r="BP345" s="642">
        <v>0</v>
      </c>
      <c r="BQ345" s="642">
        <v>0</v>
      </c>
      <c r="BR345" s="642">
        <v>0</v>
      </c>
      <c r="BS345" s="642">
        <v>0</v>
      </c>
      <c r="BT345" s="642">
        <v>0</v>
      </c>
      <c r="BU345" s="642">
        <v>0</v>
      </c>
      <c r="BV345" s="644">
        <f t="shared" si="178"/>
        <v>0</v>
      </c>
      <c r="BW345" s="644">
        <f t="shared" si="178"/>
        <v>0</v>
      </c>
      <c r="BX345" s="44">
        <f t="shared" si="164"/>
        <v>0</v>
      </c>
      <c r="BY345" s="44">
        <f t="shared" si="164"/>
        <v>0</v>
      </c>
      <c r="BZ345" s="11">
        <f t="shared" si="165"/>
        <v>0</v>
      </c>
      <c r="CA345" s="14">
        <f t="shared" si="166"/>
        <v>7</v>
      </c>
      <c r="CB345" s="14">
        <f t="shared" si="166"/>
        <v>7</v>
      </c>
      <c r="CC345" s="13">
        <f t="shared" si="167"/>
        <v>0</v>
      </c>
      <c r="CD345" s="13">
        <f t="shared" si="167"/>
        <v>0</v>
      </c>
      <c r="CE345" s="13">
        <f t="shared" si="168"/>
        <v>7</v>
      </c>
      <c r="CF345" s="13">
        <f t="shared" si="168"/>
        <v>7</v>
      </c>
      <c r="CG345" s="289">
        <f t="shared" si="169"/>
        <v>14</v>
      </c>
      <c r="CJ345" s="1">
        <v>1</v>
      </c>
      <c r="CK345" s="6">
        <f t="shared" si="182"/>
        <v>2</v>
      </c>
      <c r="CL345" s="6">
        <v>0</v>
      </c>
      <c r="CM345" s="6">
        <v>1</v>
      </c>
      <c r="CN345" s="6">
        <f t="shared" si="183"/>
        <v>5</v>
      </c>
      <c r="CO345" s="6">
        <f t="shared" si="184"/>
        <v>8</v>
      </c>
    </row>
    <row r="346" spans="1:93" ht="15" x14ac:dyDescent="0.25">
      <c r="A346" s="1" t="s">
        <v>1701</v>
      </c>
      <c r="B346" s="6">
        <v>333</v>
      </c>
      <c r="C346" s="9">
        <v>333</v>
      </c>
      <c r="D346" s="641" t="s">
        <v>6</v>
      </c>
      <c r="E346" s="37" t="s">
        <v>19</v>
      </c>
      <c r="F346" s="645">
        <v>20319859</v>
      </c>
      <c r="G346" s="646" t="s">
        <v>601</v>
      </c>
      <c r="H346" s="9" t="s">
        <v>52</v>
      </c>
      <c r="I346" s="642">
        <v>0</v>
      </c>
      <c r="J346" s="642">
        <v>0</v>
      </c>
      <c r="K346" s="642">
        <v>0</v>
      </c>
      <c r="L346" s="642">
        <v>0</v>
      </c>
      <c r="M346" s="642">
        <v>1</v>
      </c>
      <c r="N346" s="642">
        <v>0</v>
      </c>
      <c r="O346" s="642">
        <v>2</v>
      </c>
      <c r="P346" s="642">
        <v>3</v>
      </c>
      <c r="Q346" s="14">
        <f t="shared" si="170"/>
        <v>3</v>
      </c>
      <c r="R346" s="14">
        <f t="shared" si="170"/>
        <v>3</v>
      </c>
      <c r="S346" s="10">
        <f t="shared" si="171"/>
        <v>6</v>
      </c>
      <c r="T346" s="642">
        <v>0</v>
      </c>
      <c r="U346" s="642">
        <v>0</v>
      </c>
      <c r="V346" s="642">
        <v>2</v>
      </c>
      <c r="W346" s="642">
        <v>0</v>
      </c>
      <c r="X346" s="642">
        <v>0</v>
      </c>
      <c r="Y346" s="642">
        <v>0</v>
      </c>
      <c r="Z346" s="623">
        <f t="shared" si="179"/>
        <v>2</v>
      </c>
      <c r="AA346" s="623">
        <f t="shared" si="179"/>
        <v>0</v>
      </c>
      <c r="AB346" s="10">
        <f t="shared" si="158"/>
        <v>2</v>
      </c>
      <c r="AC346" s="44">
        <f t="shared" si="172"/>
        <v>5</v>
      </c>
      <c r="AD346" s="44">
        <f t="shared" si="172"/>
        <v>3</v>
      </c>
      <c r="AE346" s="44">
        <f t="shared" si="159"/>
        <v>8</v>
      </c>
      <c r="AF346" s="12">
        <f t="shared" si="180"/>
        <v>1</v>
      </c>
      <c r="AG346" s="12">
        <f t="shared" si="181"/>
        <v>1</v>
      </c>
      <c r="AH346" s="10">
        <f t="shared" si="160"/>
        <v>2</v>
      </c>
      <c r="AI346" s="12">
        <f>VLOOKUP($F346,'Guru SertifikaSi'!$C$6:$G$675,'Guru SertifikaSi'!E$3,FALSE)</f>
        <v>4</v>
      </c>
      <c r="AJ346" s="12">
        <f>VLOOKUP($F346,'Guru SertifikaSi'!$C$6:$G$675,'Guru SertifikaSi'!F$3,FALSE)</f>
        <v>2</v>
      </c>
      <c r="AK346" s="10">
        <f t="shared" si="161"/>
        <v>6</v>
      </c>
      <c r="AL346" s="44">
        <f t="shared" si="162"/>
        <v>5</v>
      </c>
      <c r="AM346" s="44">
        <f t="shared" si="162"/>
        <v>3</v>
      </c>
      <c r="AN346" s="11">
        <f t="shared" si="163"/>
        <v>8</v>
      </c>
      <c r="AO346" s="642">
        <v>0</v>
      </c>
      <c r="AP346" s="642">
        <v>0</v>
      </c>
      <c r="AQ346" s="642">
        <v>0</v>
      </c>
      <c r="AR346" s="642">
        <v>0</v>
      </c>
      <c r="AS346" s="642">
        <v>0</v>
      </c>
      <c r="AT346" s="642">
        <v>0</v>
      </c>
      <c r="AU346" s="642">
        <v>0</v>
      </c>
      <c r="AV346" s="642">
        <v>0</v>
      </c>
      <c r="AW346" s="643">
        <v>0</v>
      </c>
      <c r="AX346" s="643">
        <v>0</v>
      </c>
      <c r="AY346" s="642">
        <v>5</v>
      </c>
      <c r="AZ346" s="642">
        <v>3</v>
      </c>
      <c r="BA346" s="642">
        <v>0</v>
      </c>
      <c r="BB346" s="642">
        <v>0</v>
      </c>
      <c r="BC346" s="642">
        <v>0</v>
      </c>
      <c r="BD346" s="642">
        <v>0</v>
      </c>
      <c r="BE346" s="13">
        <f t="shared" si="173"/>
        <v>0</v>
      </c>
      <c r="BF346" s="13">
        <f t="shared" si="173"/>
        <v>0</v>
      </c>
      <c r="BG346" s="10">
        <f t="shared" si="174"/>
        <v>0</v>
      </c>
      <c r="BH346" s="13">
        <f t="shared" si="175"/>
        <v>5</v>
      </c>
      <c r="BI346" s="13">
        <f t="shared" si="175"/>
        <v>3</v>
      </c>
      <c r="BJ346" s="10">
        <f t="shared" si="176"/>
        <v>8</v>
      </c>
      <c r="BK346" s="44">
        <f t="shared" si="177"/>
        <v>5</v>
      </c>
      <c r="BL346" s="44">
        <f t="shared" si="177"/>
        <v>3</v>
      </c>
      <c r="BM346" s="11">
        <f t="shared" si="177"/>
        <v>8</v>
      </c>
      <c r="BN346" s="642">
        <v>0</v>
      </c>
      <c r="BO346" s="642">
        <v>0</v>
      </c>
      <c r="BP346" s="642">
        <v>0</v>
      </c>
      <c r="BQ346" s="642">
        <v>0</v>
      </c>
      <c r="BR346" s="642">
        <v>0</v>
      </c>
      <c r="BS346" s="642">
        <v>0</v>
      </c>
      <c r="BT346" s="642">
        <v>0</v>
      </c>
      <c r="BU346" s="642">
        <v>0</v>
      </c>
      <c r="BV346" s="644">
        <f t="shared" si="178"/>
        <v>0</v>
      </c>
      <c r="BW346" s="644">
        <f t="shared" si="178"/>
        <v>0</v>
      </c>
      <c r="BX346" s="44">
        <f t="shared" si="164"/>
        <v>0</v>
      </c>
      <c r="BY346" s="44">
        <f t="shared" si="164"/>
        <v>0</v>
      </c>
      <c r="BZ346" s="11">
        <f t="shared" si="165"/>
        <v>0</v>
      </c>
      <c r="CA346" s="14">
        <f t="shared" si="166"/>
        <v>5</v>
      </c>
      <c r="CB346" s="14">
        <f t="shared" si="166"/>
        <v>3</v>
      </c>
      <c r="CC346" s="13">
        <f t="shared" si="167"/>
        <v>0</v>
      </c>
      <c r="CD346" s="13">
        <f t="shared" si="167"/>
        <v>0</v>
      </c>
      <c r="CE346" s="13">
        <f t="shared" si="168"/>
        <v>5</v>
      </c>
      <c r="CF346" s="13">
        <f t="shared" si="168"/>
        <v>3</v>
      </c>
      <c r="CG346" s="289">
        <f t="shared" si="169"/>
        <v>8</v>
      </c>
      <c r="CJ346" s="1">
        <v>1</v>
      </c>
      <c r="CK346" s="6">
        <f t="shared" si="182"/>
        <v>4</v>
      </c>
      <c r="CL346" s="6">
        <v>0</v>
      </c>
      <c r="CM346" s="6">
        <v>1</v>
      </c>
      <c r="CN346" s="6">
        <f t="shared" si="183"/>
        <v>5</v>
      </c>
      <c r="CO346" s="6">
        <f t="shared" si="184"/>
        <v>4</v>
      </c>
    </row>
    <row r="347" spans="1:93" ht="15" x14ac:dyDescent="0.25">
      <c r="A347" s="1" t="s">
        <v>1702</v>
      </c>
      <c r="B347" s="6">
        <v>334</v>
      </c>
      <c r="C347" s="9">
        <v>334</v>
      </c>
      <c r="D347" s="641" t="s">
        <v>6</v>
      </c>
      <c r="E347" s="37" t="s">
        <v>19</v>
      </c>
      <c r="F347" s="645">
        <v>20319844</v>
      </c>
      <c r="G347" s="646" t="s">
        <v>602</v>
      </c>
      <c r="H347" s="9" t="s">
        <v>52</v>
      </c>
      <c r="I347" s="642">
        <v>0</v>
      </c>
      <c r="J347" s="642">
        <v>0</v>
      </c>
      <c r="K347" s="642">
        <v>0</v>
      </c>
      <c r="L347" s="642">
        <v>0</v>
      </c>
      <c r="M347" s="642">
        <v>1</v>
      </c>
      <c r="N347" s="642">
        <v>7</v>
      </c>
      <c r="O347" s="642">
        <v>1</v>
      </c>
      <c r="P347" s="642">
        <v>2</v>
      </c>
      <c r="Q347" s="14">
        <f t="shared" si="170"/>
        <v>2</v>
      </c>
      <c r="R347" s="14">
        <f t="shared" si="170"/>
        <v>9</v>
      </c>
      <c r="S347" s="10">
        <f t="shared" si="171"/>
        <v>11</v>
      </c>
      <c r="T347" s="642">
        <v>0</v>
      </c>
      <c r="U347" s="642">
        <v>0</v>
      </c>
      <c r="V347" s="642">
        <v>0</v>
      </c>
      <c r="W347" s="642">
        <v>0</v>
      </c>
      <c r="X347" s="642">
        <v>4</v>
      </c>
      <c r="Y347" s="642">
        <v>5</v>
      </c>
      <c r="Z347" s="623">
        <f t="shared" si="179"/>
        <v>4</v>
      </c>
      <c r="AA347" s="623">
        <f t="shared" si="179"/>
        <v>5</v>
      </c>
      <c r="AB347" s="10">
        <f t="shared" si="158"/>
        <v>9</v>
      </c>
      <c r="AC347" s="44">
        <f t="shared" si="172"/>
        <v>6</v>
      </c>
      <c r="AD347" s="44">
        <f t="shared" si="172"/>
        <v>14</v>
      </c>
      <c r="AE347" s="44">
        <f t="shared" si="159"/>
        <v>20</v>
      </c>
      <c r="AF347" s="12">
        <f t="shared" si="180"/>
        <v>4</v>
      </c>
      <c r="AG347" s="12">
        <f t="shared" si="181"/>
        <v>8</v>
      </c>
      <c r="AH347" s="10">
        <f t="shared" si="160"/>
        <v>12</v>
      </c>
      <c r="AI347" s="12">
        <f>VLOOKUP($F347,'Guru SertifikaSi'!$C$6:$G$675,'Guru SertifikaSi'!E$3,FALSE)</f>
        <v>2</v>
      </c>
      <c r="AJ347" s="12">
        <f>VLOOKUP($F347,'Guru SertifikaSi'!$C$6:$G$675,'Guru SertifikaSi'!F$3,FALSE)</f>
        <v>6</v>
      </c>
      <c r="AK347" s="10">
        <f t="shared" si="161"/>
        <v>8</v>
      </c>
      <c r="AL347" s="44">
        <f t="shared" si="162"/>
        <v>6</v>
      </c>
      <c r="AM347" s="44">
        <f t="shared" si="162"/>
        <v>14</v>
      </c>
      <c r="AN347" s="11">
        <f t="shared" si="163"/>
        <v>20</v>
      </c>
      <c r="AO347" s="642">
        <v>1</v>
      </c>
      <c r="AP347" s="642">
        <v>1</v>
      </c>
      <c r="AQ347" s="642">
        <v>0</v>
      </c>
      <c r="AR347" s="642">
        <v>0</v>
      </c>
      <c r="AS347" s="642">
        <v>0</v>
      </c>
      <c r="AT347" s="642">
        <v>0</v>
      </c>
      <c r="AU347" s="642">
        <v>0</v>
      </c>
      <c r="AV347" s="642">
        <v>0</v>
      </c>
      <c r="AW347" s="643">
        <v>0</v>
      </c>
      <c r="AX347" s="643">
        <v>0</v>
      </c>
      <c r="AY347" s="642">
        <v>5</v>
      </c>
      <c r="AZ347" s="642">
        <v>13</v>
      </c>
      <c r="BA347" s="642">
        <v>0</v>
      </c>
      <c r="BB347" s="642">
        <v>0</v>
      </c>
      <c r="BC347" s="642">
        <v>0</v>
      </c>
      <c r="BD347" s="642">
        <v>0</v>
      </c>
      <c r="BE347" s="13">
        <f t="shared" si="173"/>
        <v>1</v>
      </c>
      <c r="BF347" s="13">
        <f t="shared" si="173"/>
        <v>1</v>
      </c>
      <c r="BG347" s="10">
        <f t="shared" si="174"/>
        <v>2</v>
      </c>
      <c r="BH347" s="13">
        <f t="shared" si="175"/>
        <v>5</v>
      </c>
      <c r="BI347" s="13">
        <f t="shared" si="175"/>
        <v>13</v>
      </c>
      <c r="BJ347" s="10">
        <f t="shared" si="176"/>
        <v>18</v>
      </c>
      <c r="BK347" s="44">
        <f t="shared" si="177"/>
        <v>6</v>
      </c>
      <c r="BL347" s="44">
        <f t="shared" si="177"/>
        <v>14</v>
      </c>
      <c r="BM347" s="11">
        <f t="shared" si="177"/>
        <v>20</v>
      </c>
      <c r="BN347" s="642">
        <v>0</v>
      </c>
      <c r="BO347" s="642">
        <v>0</v>
      </c>
      <c r="BP347" s="642">
        <v>0</v>
      </c>
      <c r="BQ347" s="642">
        <v>0</v>
      </c>
      <c r="BR347" s="642">
        <v>0</v>
      </c>
      <c r="BS347" s="642">
        <v>0</v>
      </c>
      <c r="BT347" s="642">
        <v>0</v>
      </c>
      <c r="BU347" s="642">
        <v>1</v>
      </c>
      <c r="BV347" s="644">
        <f t="shared" si="178"/>
        <v>0</v>
      </c>
      <c r="BW347" s="644">
        <f t="shared" si="178"/>
        <v>1</v>
      </c>
      <c r="BX347" s="44">
        <f t="shared" si="164"/>
        <v>0</v>
      </c>
      <c r="BY347" s="44">
        <f t="shared" si="164"/>
        <v>1</v>
      </c>
      <c r="BZ347" s="11">
        <f t="shared" si="165"/>
        <v>1</v>
      </c>
      <c r="CA347" s="14">
        <f t="shared" si="166"/>
        <v>6</v>
      </c>
      <c r="CB347" s="14">
        <f t="shared" si="166"/>
        <v>14</v>
      </c>
      <c r="CC347" s="13">
        <f t="shared" si="167"/>
        <v>0</v>
      </c>
      <c r="CD347" s="13">
        <f t="shared" si="167"/>
        <v>1</v>
      </c>
      <c r="CE347" s="13">
        <f t="shared" si="168"/>
        <v>6</v>
      </c>
      <c r="CF347" s="13">
        <f t="shared" si="168"/>
        <v>15</v>
      </c>
      <c r="CG347" s="289">
        <f t="shared" si="169"/>
        <v>21</v>
      </c>
      <c r="CJ347" s="1">
        <v>1</v>
      </c>
      <c r="CK347" s="6">
        <f t="shared" si="182"/>
        <v>3</v>
      </c>
      <c r="CL347" s="6">
        <v>0</v>
      </c>
      <c r="CM347" s="6">
        <v>1</v>
      </c>
      <c r="CN347" s="6">
        <f t="shared" si="183"/>
        <v>5</v>
      </c>
      <c r="CO347" s="6">
        <f t="shared" si="184"/>
        <v>14</v>
      </c>
    </row>
    <row r="348" spans="1:93" ht="15" x14ac:dyDescent="0.25">
      <c r="A348" s="1" t="s">
        <v>1703</v>
      </c>
      <c r="B348" s="6">
        <v>335</v>
      </c>
      <c r="C348" s="9">
        <v>335</v>
      </c>
      <c r="D348" s="641" t="s">
        <v>6</v>
      </c>
      <c r="E348" s="37" t="s">
        <v>19</v>
      </c>
      <c r="F348" s="645">
        <v>20319901</v>
      </c>
      <c r="G348" s="646" t="s">
        <v>603</v>
      </c>
      <c r="H348" s="9" t="s">
        <v>52</v>
      </c>
      <c r="I348" s="642">
        <v>0</v>
      </c>
      <c r="J348" s="642">
        <v>0</v>
      </c>
      <c r="K348" s="642">
        <v>0</v>
      </c>
      <c r="L348" s="642">
        <v>2</v>
      </c>
      <c r="M348" s="642">
        <v>3</v>
      </c>
      <c r="N348" s="642">
        <v>5</v>
      </c>
      <c r="O348" s="642">
        <v>3</v>
      </c>
      <c r="P348" s="642">
        <v>2</v>
      </c>
      <c r="Q348" s="14">
        <f t="shared" si="170"/>
        <v>6</v>
      </c>
      <c r="R348" s="14">
        <f t="shared" si="170"/>
        <v>9</v>
      </c>
      <c r="S348" s="10">
        <f t="shared" si="171"/>
        <v>15</v>
      </c>
      <c r="T348" s="642">
        <v>0</v>
      </c>
      <c r="U348" s="642">
        <v>0</v>
      </c>
      <c r="V348" s="642">
        <v>0</v>
      </c>
      <c r="W348" s="642">
        <v>2</v>
      </c>
      <c r="X348" s="642">
        <v>2</v>
      </c>
      <c r="Y348" s="642">
        <v>4</v>
      </c>
      <c r="Z348" s="623">
        <f t="shared" si="179"/>
        <v>2</v>
      </c>
      <c r="AA348" s="623">
        <f t="shared" si="179"/>
        <v>6</v>
      </c>
      <c r="AB348" s="10">
        <f t="shared" si="158"/>
        <v>8</v>
      </c>
      <c r="AC348" s="44">
        <f t="shared" si="172"/>
        <v>8</v>
      </c>
      <c r="AD348" s="44">
        <f t="shared" si="172"/>
        <v>15</v>
      </c>
      <c r="AE348" s="44">
        <f t="shared" si="159"/>
        <v>23</v>
      </c>
      <c r="AF348" s="12">
        <f t="shared" si="180"/>
        <v>1</v>
      </c>
      <c r="AG348" s="12">
        <f t="shared" si="181"/>
        <v>8</v>
      </c>
      <c r="AH348" s="10">
        <f t="shared" si="160"/>
        <v>9</v>
      </c>
      <c r="AI348" s="12">
        <f>VLOOKUP($F348,'Guru SertifikaSi'!$C$6:$G$675,'Guru SertifikaSi'!E$3,FALSE)</f>
        <v>7</v>
      </c>
      <c r="AJ348" s="12">
        <f>VLOOKUP($F348,'Guru SertifikaSi'!$C$6:$G$675,'Guru SertifikaSi'!F$3,FALSE)</f>
        <v>7</v>
      </c>
      <c r="AK348" s="10">
        <f t="shared" si="161"/>
        <v>14</v>
      </c>
      <c r="AL348" s="44">
        <f t="shared" si="162"/>
        <v>8</v>
      </c>
      <c r="AM348" s="44">
        <f t="shared" si="162"/>
        <v>15</v>
      </c>
      <c r="AN348" s="11">
        <f t="shared" si="163"/>
        <v>23</v>
      </c>
      <c r="AO348" s="642">
        <v>0</v>
      </c>
      <c r="AP348" s="642">
        <v>0</v>
      </c>
      <c r="AQ348" s="642">
        <v>0</v>
      </c>
      <c r="AR348" s="642">
        <v>0</v>
      </c>
      <c r="AS348" s="642">
        <v>0</v>
      </c>
      <c r="AT348" s="642">
        <v>0</v>
      </c>
      <c r="AU348" s="642">
        <v>0</v>
      </c>
      <c r="AV348" s="642">
        <v>0</v>
      </c>
      <c r="AW348" s="643">
        <v>0</v>
      </c>
      <c r="AX348" s="643">
        <v>0</v>
      </c>
      <c r="AY348" s="642">
        <v>7</v>
      </c>
      <c r="AZ348" s="642">
        <v>15</v>
      </c>
      <c r="BA348" s="642">
        <v>1</v>
      </c>
      <c r="BB348" s="642">
        <v>0</v>
      </c>
      <c r="BC348" s="642">
        <v>0</v>
      </c>
      <c r="BD348" s="642">
        <v>0</v>
      </c>
      <c r="BE348" s="13">
        <f t="shared" si="173"/>
        <v>0</v>
      </c>
      <c r="BF348" s="13">
        <f t="shared" si="173"/>
        <v>0</v>
      </c>
      <c r="BG348" s="10">
        <f t="shared" si="174"/>
        <v>0</v>
      </c>
      <c r="BH348" s="13">
        <f t="shared" si="175"/>
        <v>8</v>
      </c>
      <c r="BI348" s="13">
        <f t="shared" si="175"/>
        <v>15</v>
      </c>
      <c r="BJ348" s="10">
        <f t="shared" si="176"/>
        <v>23</v>
      </c>
      <c r="BK348" s="44">
        <f t="shared" si="177"/>
        <v>8</v>
      </c>
      <c r="BL348" s="44">
        <f t="shared" si="177"/>
        <v>15</v>
      </c>
      <c r="BM348" s="11">
        <f t="shared" si="177"/>
        <v>23</v>
      </c>
      <c r="BN348" s="642">
        <v>1</v>
      </c>
      <c r="BO348" s="642">
        <v>0</v>
      </c>
      <c r="BP348" s="642">
        <v>0</v>
      </c>
      <c r="BQ348" s="642">
        <v>0</v>
      </c>
      <c r="BR348" s="642">
        <v>1</v>
      </c>
      <c r="BS348" s="642">
        <v>0</v>
      </c>
      <c r="BT348" s="642">
        <v>1</v>
      </c>
      <c r="BU348" s="642">
        <v>0</v>
      </c>
      <c r="BV348" s="644">
        <f t="shared" si="178"/>
        <v>2</v>
      </c>
      <c r="BW348" s="644">
        <f t="shared" si="178"/>
        <v>0</v>
      </c>
      <c r="BX348" s="44">
        <f t="shared" si="164"/>
        <v>3</v>
      </c>
      <c r="BY348" s="44">
        <f t="shared" si="164"/>
        <v>0</v>
      </c>
      <c r="BZ348" s="11">
        <f t="shared" si="165"/>
        <v>3</v>
      </c>
      <c r="CA348" s="14">
        <f t="shared" si="166"/>
        <v>8</v>
      </c>
      <c r="CB348" s="14">
        <f t="shared" si="166"/>
        <v>15</v>
      </c>
      <c r="CC348" s="13">
        <f t="shared" si="167"/>
        <v>3</v>
      </c>
      <c r="CD348" s="13">
        <f t="shared" si="167"/>
        <v>0</v>
      </c>
      <c r="CE348" s="13">
        <f t="shared" si="168"/>
        <v>11</v>
      </c>
      <c r="CF348" s="13">
        <f t="shared" si="168"/>
        <v>15</v>
      </c>
      <c r="CG348" s="289">
        <f t="shared" si="169"/>
        <v>26</v>
      </c>
      <c r="CJ348" s="1">
        <v>1</v>
      </c>
      <c r="CK348" s="6">
        <f t="shared" si="182"/>
        <v>3</v>
      </c>
      <c r="CL348" s="6">
        <v>0</v>
      </c>
      <c r="CM348" s="6">
        <v>1</v>
      </c>
      <c r="CN348" s="6">
        <f t="shared" si="183"/>
        <v>7</v>
      </c>
      <c r="CO348" s="6">
        <f t="shared" si="184"/>
        <v>16</v>
      </c>
    </row>
    <row r="349" spans="1:93" ht="15" x14ac:dyDescent="0.25">
      <c r="A349" s="1" t="s">
        <v>1704</v>
      </c>
      <c r="B349" s="6">
        <v>336</v>
      </c>
      <c r="C349" s="9">
        <v>336</v>
      </c>
      <c r="D349" s="641" t="s">
        <v>6</v>
      </c>
      <c r="E349" s="37" t="s">
        <v>19</v>
      </c>
      <c r="F349" s="645">
        <v>20319930</v>
      </c>
      <c r="G349" s="646" t="s">
        <v>604</v>
      </c>
      <c r="H349" s="9" t="s">
        <v>52</v>
      </c>
      <c r="I349" s="642">
        <v>0</v>
      </c>
      <c r="J349" s="642">
        <v>0</v>
      </c>
      <c r="K349" s="642">
        <v>1</v>
      </c>
      <c r="L349" s="642">
        <v>3</v>
      </c>
      <c r="M349" s="642">
        <v>0</v>
      </c>
      <c r="N349" s="642">
        <v>4</v>
      </c>
      <c r="O349" s="642">
        <v>1</v>
      </c>
      <c r="P349" s="642">
        <v>3</v>
      </c>
      <c r="Q349" s="14">
        <f t="shared" si="170"/>
        <v>2</v>
      </c>
      <c r="R349" s="14">
        <f t="shared" si="170"/>
        <v>10</v>
      </c>
      <c r="S349" s="10">
        <f t="shared" si="171"/>
        <v>12</v>
      </c>
      <c r="T349" s="642">
        <v>0</v>
      </c>
      <c r="U349" s="642">
        <v>0</v>
      </c>
      <c r="V349" s="642">
        <v>0</v>
      </c>
      <c r="W349" s="642">
        <v>0</v>
      </c>
      <c r="X349" s="642">
        <v>1</v>
      </c>
      <c r="Y349" s="642">
        <v>3</v>
      </c>
      <c r="Z349" s="623">
        <f t="shared" si="179"/>
        <v>1</v>
      </c>
      <c r="AA349" s="623">
        <f t="shared" si="179"/>
        <v>3</v>
      </c>
      <c r="AB349" s="10">
        <f t="shared" si="158"/>
        <v>4</v>
      </c>
      <c r="AC349" s="44">
        <f t="shared" si="172"/>
        <v>3</v>
      </c>
      <c r="AD349" s="44">
        <f t="shared" si="172"/>
        <v>13</v>
      </c>
      <c r="AE349" s="44">
        <f t="shared" si="159"/>
        <v>16</v>
      </c>
      <c r="AF349" s="12">
        <f t="shared" si="180"/>
        <v>0</v>
      </c>
      <c r="AG349" s="12">
        <f t="shared" si="181"/>
        <v>6</v>
      </c>
      <c r="AH349" s="10">
        <f t="shared" si="160"/>
        <v>6</v>
      </c>
      <c r="AI349" s="12">
        <f>VLOOKUP($F349,'Guru SertifikaSi'!$C$6:$G$675,'Guru SertifikaSi'!E$3,FALSE)</f>
        <v>3</v>
      </c>
      <c r="AJ349" s="12">
        <f>VLOOKUP($F349,'Guru SertifikaSi'!$C$6:$G$675,'Guru SertifikaSi'!F$3,FALSE)</f>
        <v>7</v>
      </c>
      <c r="AK349" s="10">
        <f t="shared" si="161"/>
        <v>10</v>
      </c>
      <c r="AL349" s="44">
        <f t="shared" si="162"/>
        <v>3</v>
      </c>
      <c r="AM349" s="44">
        <f t="shared" si="162"/>
        <v>13</v>
      </c>
      <c r="AN349" s="11">
        <f t="shared" si="163"/>
        <v>16</v>
      </c>
      <c r="AO349" s="642">
        <v>0</v>
      </c>
      <c r="AP349" s="642">
        <v>0</v>
      </c>
      <c r="AQ349" s="642">
        <v>0</v>
      </c>
      <c r="AR349" s="642">
        <v>0</v>
      </c>
      <c r="AS349" s="642">
        <v>0</v>
      </c>
      <c r="AT349" s="642">
        <v>0</v>
      </c>
      <c r="AU349" s="642">
        <v>0</v>
      </c>
      <c r="AV349" s="642">
        <v>0</v>
      </c>
      <c r="AW349" s="643">
        <v>0</v>
      </c>
      <c r="AX349" s="643">
        <v>0</v>
      </c>
      <c r="AY349" s="642">
        <v>3</v>
      </c>
      <c r="AZ349" s="642">
        <v>12</v>
      </c>
      <c r="BA349" s="642">
        <v>0</v>
      </c>
      <c r="BB349" s="642">
        <v>1</v>
      </c>
      <c r="BC349" s="642">
        <v>0</v>
      </c>
      <c r="BD349" s="642">
        <v>0</v>
      </c>
      <c r="BE349" s="13">
        <f t="shared" si="173"/>
        <v>0</v>
      </c>
      <c r="BF349" s="13">
        <f t="shared" si="173"/>
        <v>0</v>
      </c>
      <c r="BG349" s="10">
        <f t="shared" si="174"/>
        <v>0</v>
      </c>
      <c r="BH349" s="13">
        <f t="shared" si="175"/>
        <v>3</v>
      </c>
      <c r="BI349" s="13">
        <f t="shared" si="175"/>
        <v>13</v>
      </c>
      <c r="BJ349" s="10">
        <f t="shared" si="176"/>
        <v>16</v>
      </c>
      <c r="BK349" s="44">
        <f t="shared" si="177"/>
        <v>3</v>
      </c>
      <c r="BL349" s="44">
        <f t="shared" si="177"/>
        <v>13</v>
      </c>
      <c r="BM349" s="11">
        <f t="shared" si="177"/>
        <v>16</v>
      </c>
      <c r="BN349" s="642">
        <v>0</v>
      </c>
      <c r="BO349" s="642">
        <v>0</v>
      </c>
      <c r="BP349" s="642">
        <v>0</v>
      </c>
      <c r="BQ349" s="642">
        <v>0</v>
      </c>
      <c r="BR349" s="642">
        <v>0</v>
      </c>
      <c r="BS349" s="642">
        <v>0</v>
      </c>
      <c r="BT349" s="642">
        <v>0</v>
      </c>
      <c r="BU349" s="642">
        <v>0</v>
      </c>
      <c r="BV349" s="644">
        <f t="shared" si="178"/>
        <v>0</v>
      </c>
      <c r="BW349" s="644">
        <f t="shared" si="178"/>
        <v>0</v>
      </c>
      <c r="BX349" s="44">
        <f t="shared" si="164"/>
        <v>0</v>
      </c>
      <c r="BY349" s="44">
        <f t="shared" si="164"/>
        <v>0</v>
      </c>
      <c r="BZ349" s="11">
        <f t="shared" si="165"/>
        <v>0</v>
      </c>
      <c r="CA349" s="14">
        <f t="shared" si="166"/>
        <v>3</v>
      </c>
      <c r="CB349" s="14">
        <f t="shared" si="166"/>
        <v>13</v>
      </c>
      <c r="CC349" s="13">
        <f t="shared" si="167"/>
        <v>0</v>
      </c>
      <c r="CD349" s="13">
        <f t="shared" si="167"/>
        <v>0</v>
      </c>
      <c r="CE349" s="13">
        <f t="shared" si="168"/>
        <v>3</v>
      </c>
      <c r="CF349" s="13">
        <f t="shared" si="168"/>
        <v>13</v>
      </c>
      <c r="CG349" s="289">
        <f t="shared" si="169"/>
        <v>16</v>
      </c>
      <c r="CJ349" s="1">
        <v>1</v>
      </c>
      <c r="CK349" s="6">
        <f t="shared" si="182"/>
        <v>4</v>
      </c>
      <c r="CL349" s="6">
        <v>0</v>
      </c>
      <c r="CM349" s="6">
        <v>1</v>
      </c>
      <c r="CN349" s="6">
        <f t="shared" si="183"/>
        <v>3</v>
      </c>
      <c r="CO349" s="6">
        <f t="shared" si="184"/>
        <v>13</v>
      </c>
    </row>
    <row r="350" spans="1:93" ht="15" x14ac:dyDescent="0.25">
      <c r="A350" s="1" t="s">
        <v>1705</v>
      </c>
      <c r="B350" s="6">
        <v>337</v>
      </c>
      <c r="C350" s="9">
        <v>337</v>
      </c>
      <c r="D350" s="641" t="s">
        <v>6</v>
      </c>
      <c r="E350" s="37" t="s">
        <v>19</v>
      </c>
      <c r="F350" s="645">
        <v>20319914</v>
      </c>
      <c r="G350" s="646" t="s">
        <v>605</v>
      </c>
      <c r="H350" s="9" t="s">
        <v>52</v>
      </c>
      <c r="I350" s="642">
        <v>0</v>
      </c>
      <c r="J350" s="642">
        <v>0</v>
      </c>
      <c r="K350" s="642">
        <v>0</v>
      </c>
      <c r="L350" s="642">
        <v>1</v>
      </c>
      <c r="M350" s="642">
        <v>2</v>
      </c>
      <c r="N350" s="642">
        <v>4</v>
      </c>
      <c r="O350" s="642">
        <v>0</v>
      </c>
      <c r="P350" s="642">
        <v>6</v>
      </c>
      <c r="Q350" s="14">
        <f t="shared" si="170"/>
        <v>2</v>
      </c>
      <c r="R350" s="14">
        <f t="shared" si="170"/>
        <v>11</v>
      </c>
      <c r="S350" s="10">
        <f t="shared" si="171"/>
        <v>13</v>
      </c>
      <c r="T350" s="642">
        <v>0</v>
      </c>
      <c r="U350" s="642">
        <v>0</v>
      </c>
      <c r="V350" s="642">
        <v>0</v>
      </c>
      <c r="W350" s="642">
        <v>0</v>
      </c>
      <c r="X350" s="642">
        <v>0</v>
      </c>
      <c r="Y350" s="642">
        <v>8</v>
      </c>
      <c r="Z350" s="623">
        <f t="shared" si="179"/>
        <v>0</v>
      </c>
      <c r="AA350" s="623">
        <f t="shared" si="179"/>
        <v>8</v>
      </c>
      <c r="AB350" s="10">
        <f t="shared" si="158"/>
        <v>8</v>
      </c>
      <c r="AC350" s="44">
        <f t="shared" si="172"/>
        <v>2</v>
      </c>
      <c r="AD350" s="44">
        <f t="shared" si="172"/>
        <v>19</v>
      </c>
      <c r="AE350" s="44">
        <f t="shared" si="159"/>
        <v>21</v>
      </c>
      <c r="AF350" s="12">
        <f t="shared" si="180"/>
        <v>0</v>
      </c>
      <c r="AG350" s="12">
        <f t="shared" si="181"/>
        <v>13</v>
      </c>
      <c r="AH350" s="10">
        <f t="shared" si="160"/>
        <v>13</v>
      </c>
      <c r="AI350" s="12">
        <f>VLOOKUP($F350,'Guru SertifikaSi'!$C$6:$G$675,'Guru SertifikaSi'!E$3,FALSE)</f>
        <v>2</v>
      </c>
      <c r="AJ350" s="12">
        <f>VLOOKUP($F350,'Guru SertifikaSi'!$C$6:$G$675,'Guru SertifikaSi'!F$3,FALSE)</f>
        <v>6</v>
      </c>
      <c r="AK350" s="10">
        <f t="shared" si="161"/>
        <v>8</v>
      </c>
      <c r="AL350" s="44">
        <f t="shared" si="162"/>
        <v>2</v>
      </c>
      <c r="AM350" s="44">
        <f t="shared" si="162"/>
        <v>19</v>
      </c>
      <c r="AN350" s="11">
        <f t="shared" si="163"/>
        <v>21</v>
      </c>
      <c r="AO350" s="642">
        <v>0</v>
      </c>
      <c r="AP350" s="642">
        <v>0</v>
      </c>
      <c r="AQ350" s="642">
        <v>0</v>
      </c>
      <c r="AR350" s="642">
        <v>0</v>
      </c>
      <c r="AS350" s="642">
        <v>0</v>
      </c>
      <c r="AT350" s="642">
        <v>1</v>
      </c>
      <c r="AU350" s="642">
        <v>0</v>
      </c>
      <c r="AV350" s="642">
        <v>0</v>
      </c>
      <c r="AW350" s="643">
        <v>0</v>
      </c>
      <c r="AX350" s="643">
        <v>0</v>
      </c>
      <c r="AY350" s="642">
        <v>2</v>
      </c>
      <c r="AZ350" s="642">
        <v>18</v>
      </c>
      <c r="BA350" s="642">
        <v>0</v>
      </c>
      <c r="BB350" s="642">
        <v>0</v>
      </c>
      <c r="BC350" s="642">
        <v>0</v>
      </c>
      <c r="BD350" s="642">
        <v>0</v>
      </c>
      <c r="BE350" s="13">
        <f t="shared" si="173"/>
        <v>0</v>
      </c>
      <c r="BF350" s="13">
        <f t="shared" si="173"/>
        <v>1</v>
      </c>
      <c r="BG350" s="10">
        <f t="shared" si="174"/>
        <v>1</v>
      </c>
      <c r="BH350" s="13">
        <f t="shared" si="175"/>
        <v>2</v>
      </c>
      <c r="BI350" s="13">
        <f t="shared" si="175"/>
        <v>18</v>
      </c>
      <c r="BJ350" s="10">
        <f t="shared" si="176"/>
        <v>20</v>
      </c>
      <c r="BK350" s="44">
        <f t="shared" si="177"/>
        <v>2</v>
      </c>
      <c r="BL350" s="44">
        <f t="shared" si="177"/>
        <v>19</v>
      </c>
      <c r="BM350" s="11">
        <f t="shared" si="177"/>
        <v>21</v>
      </c>
      <c r="BN350" s="642">
        <v>0</v>
      </c>
      <c r="BO350" s="642">
        <v>0</v>
      </c>
      <c r="BP350" s="642">
        <v>0</v>
      </c>
      <c r="BQ350" s="642">
        <v>0</v>
      </c>
      <c r="BR350" s="642">
        <v>0</v>
      </c>
      <c r="BS350" s="642">
        <v>0</v>
      </c>
      <c r="BT350" s="642">
        <v>0</v>
      </c>
      <c r="BU350" s="642">
        <v>0</v>
      </c>
      <c r="BV350" s="644">
        <f t="shared" si="178"/>
        <v>0</v>
      </c>
      <c r="BW350" s="644">
        <f t="shared" si="178"/>
        <v>0</v>
      </c>
      <c r="BX350" s="44">
        <f t="shared" si="164"/>
        <v>0</v>
      </c>
      <c r="BY350" s="44">
        <f t="shared" si="164"/>
        <v>0</v>
      </c>
      <c r="BZ350" s="11">
        <f t="shared" si="165"/>
        <v>0</v>
      </c>
      <c r="CA350" s="14">
        <f t="shared" si="166"/>
        <v>2</v>
      </c>
      <c r="CB350" s="14">
        <f t="shared" si="166"/>
        <v>19</v>
      </c>
      <c r="CC350" s="13">
        <f t="shared" si="167"/>
        <v>0</v>
      </c>
      <c r="CD350" s="13">
        <f t="shared" si="167"/>
        <v>0</v>
      </c>
      <c r="CE350" s="13">
        <f t="shared" si="168"/>
        <v>2</v>
      </c>
      <c r="CF350" s="13">
        <f t="shared" si="168"/>
        <v>19</v>
      </c>
      <c r="CG350" s="289">
        <f t="shared" si="169"/>
        <v>21</v>
      </c>
      <c r="CJ350" s="1">
        <v>1</v>
      </c>
      <c r="CK350" s="6">
        <f t="shared" si="182"/>
        <v>7</v>
      </c>
      <c r="CL350" s="6">
        <v>0</v>
      </c>
      <c r="CM350" s="6">
        <v>1</v>
      </c>
      <c r="CN350" s="6">
        <f t="shared" si="183"/>
        <v>2</v>
      </c>
      <c r="CO350" s="6">
        <f t="shared" si="184"/>
        <v>19</v>
      </c>
    </row>
    <row r="351" spans="1:93" ht="15" x14ac:dyDescent="0.25">
      <c r="A351" s="1" t="s">
        <v>1706</v>
      </c>
      <c r="B351" s="6">
        <v>338</v>
      </c>
      <c r="C351" s="9">
        <v>338</v>
      </c>
      <c r="D351" s="641" t="s">
        <v>6</v>
      </c>
      <c r="E351" s="37" t="s">
        <v>19</v>
      </c>
      <c r="F351" s="645">
        <v>20319768</v>
      </c>
      <c r="G351" s="646" t="s">
        <v>606</v>
      </c>
      <c r="H351" s="9" t="s">
        <v>52</v>
      </c>
      <c r="I351" s="642">
        <v>0</v>
      </c>
      <c r="J351" s="642">
        <v>0</v>
      </c>
      <c r="K351" s="642">
        <v>0</v>
      </c>
      <c r="L351" s="642">
        <v>0</v>
      </c>
      <c r="M351" s="642">
        <v>1</v>
      </c>
      <c r="N351" s="642">
        <v>2</v>
      </c>
      <c r="O351" s="642">
        <v>0</v>
      </c>
      <c r="P351" s="642">
        <v>1</v>
      </c>
      <c r="Q351" s="14">
        <f t="shared" si="170"/>
        <v>1</v>
      </c>
      <c r="R351" s="14">
        <f t="shared" si="170"/>
        <v>3</v>
      </c>
      <c r="S351" s="10">
        <f t="shared" si="171"/>
        <v>4</v>
      </c>
      <c r="T351" s="642">
        <v>0</v>
      </c>
      <c r="U351" s="642">
        <v>0</v>
      </c>
      <c r="V351" s="642">
        <v>0</v>
      </c>
      <c r="W351" s="642">
        <v>2</v>
      </c>
      <c r="X351" s="642">
        <v>0</v>
      </c>
      <c r="Y351" s="642">
        <v>4</v>
      </c>
      <c r="Z351" s="623">
        <f t="shared" si="179"/>
        <v>0</v>
      </c>
      <c r="AA351" s="623">
        <f t="shared" si="179"/>
        <v>6</v>
      </c>
      <c r="AB351" s="10">
        <f t="shared" si="158"/>
        <v>6</v>
      </c>
      <c r="AC351" s="44">
        <f t="shared" si="172"/>
        <v>1</v>
      </c>
      <c r="AD351" s="44">
        <f t="shared" si="172"/>
        <v>9</v>
      </c>
      <c r="AE351" s="44">
        <f t="shared" si="159"/>
        <v>10</v>
      </c>
      <c r="AF351" s="12">
        <f t="shared" si="180"/>
        <v>0</v>
      </c>
      <c r="AG351" s="12">
        <f t="shared" si="181"/>
        <v>8</v>
      </c>
      <c r="AH351" s="10">
        <f t="shared" si="160"/>
        <v>8</v>
      </c>
      <c r="AI351" s="12">
        <f>VLOOKUP($F351,'Guru SertifikaSi'!$C$6:$G$675,'Guru SertifikaSi'!E$3,FALSE)</f>
        <v>1</v>
      </c>
      <c r="AJ351" s="12">
        <f>VLOOKUP($F351,'Guru SertifikaSi'!$C$6:$G$675,'Guru SertifikaSi'!F$3,FALSE)</f>
        <v>1</v>
      </c>
      <c r="AK351" s="10">
        <f t="shared" si="161"/>
        <v>2</v>
      </c>
      <c r="AL351" s="44">
        <f t="shared" si="162"/>
        <v>1</v>
      </c>
      <c r="AM351" s="44">
        <f t="shared" si="162"/>
        <v>9</v>
      </c>
      <c r="AN351" s="11">
        <f t="shared" si="163"/>
        <v>10</v>
      </c>
      <c r="AO351" s="642">
        <v>0</v>
      </c>
      <c r="AP351" s="642">
        <v>0</v>
      </c>
      <c r="AQ351" s="642">
        <v>0</v>
      </c>
      <c r="AR351" s="642">
        <v>0</v>
      </c>
      <c r="AS351" s="642">
        <v>0</v>
      </c>
      <c r="AT351" s="642">
        <v>0</v>
      </c>
      <c r="AU351" s="642">
        <v>0</v>
      </c>
      <c r="AV351" s="642">
        <v>0</v>
      </c>
      <c r="AW351" s="643">
        <v>0</v>
      </c>
      <c r="AX351" s="643">
        <v>0</v>
      </c>
      <c r="AY351" s="642">
        <v>1</v>
      </c>
      <c r="AZ351" s="642">
        <v>9</v>
      </c>
      <c r="BA351" s="642">
        <v>0</v>
      </c>
      <c r="BB351" s="642">
        <v>0</v>
      </c>
      <c r="BC351" s="642">
        <v>0</v>
      </c>
      <c r="BD351" s="642">
        <v>0</v>
      </c>
      <c r="BE351" s="13">
        <f t="shared" si="173"/>
        <v>0</v>
      </c>
      <c r="BF351" s="13">
        <f t="shared" si="173"/>
        <v>0</v>
      </c>
      <c r="BG351" s="10">
        <f t="shared" si="174"/>
        <v>0</v>
      </c>
      <c r="BH351" s="13">
        <f t="shared" si="175"/>
        <v>1</v>
      </c>
      <c r="BI351" s="13">
        <f t="shared" si="175"/>
        <v>9</v>
      </c>
      <c r="BJ351" s="10">
        <f t="shared" si="176"/>
        <v>10</v>
      </c>
      <c r="BK351" s="44">
        <f t="shared" si="177"/>
        <v>1</v>
      </c>
      <c r="BL351" s="44">
        <f t="shared" si="177"/>
        <v>9</v>
      </c>
      <c r="BM351" s="11">
        <f t="shared" si="177"/>
        <v>10</v>
      </c>
      <c r="BN351" s="642">
        <v>0</v>
      </c>
      <c r="BO351" s="642">
        <v>0</v>
      </c>
      <c r="BP351" s="642">
        <v>0</v>
      </c>
      <c r="BQ351" s="642">
        <v>0</v>
      </c>
      <c r="BR351" s="642">
        <v>0</v>
      </c>
      <c r="BS351" s="642">
        <v>0</v>
      </c>
      <c r="BT351" s="642">
        <v>0</v>
      </c>
      <c r="BU351" s="642">
        <v>0</v>
      </c>
      <c r="BV351" s="644">
        <f t="shared" si="178"/>
        <v>0</v>
      </c>
      <c r="BW351" s="644">
        <f t="shared" si="178"/>
        <v>0</v>
      </c>
      <c r="BX351" s="44">
        <f t="shared" si="164"/>
        <v>0</v>
      </c>
      <c r="BY351" s="44">
        <f t="shared" si="164"/>
        <v>0</v>
      </c>
      <c r="BZ351" s="11">
        <f t="shared" si="165"/>
        <v>0</v>
      </c>
      <c r="CA351" s="14">
        <f t="shared" si="166"/>
        <v>1</v>
      </c>
      <c r="CB351" s="14">
        <f t="shared" si="166"/>
        <v>9</v>
      </c>
      <c r="CC351" s="13">
        <f t="shared" si="167"/>
        <v>0</v>
      </c>
      <c r="CD351" s="13">
        <f t="shared" si="167"/>
        <v>0</v>
      </c>
      <c r="CE351" s="13">
        <f t="shared" si="168"/>
        <v>1</v>
      </c>
      <c r="CF351" s="13">
        <f t="shared" si="168"/>
        <v>9</v>
      </c>
      <c r="CG351" s="289">
        <f t="shared" si="169"/>
        <v>10</v>
      </c>
      <c r="CJ351" s="1">
        <v>1</v>
      </c>
      <c r="CK351" s="6">
        <f t="shared" si="182"/>
        <v>2</v>
      </c>
      <c r="CL351" s="6">
        <v>0</v>
      </c>
      <c r="CM351" s="6">
        <v>1</v>
      </c>
      <c r="CN351" s="6">
        <f t="shared" si="183"/>
        <v>1</v>
      </c>
      <c r="CO351" s="6">
        <f t="shared" si="184"/>
        <v>10</v>
      </c>
    </row>
    <row r="352" spans="1:93" ht="15" x14ac:dyDescent="0.25">
      <c r="A352" s="1" t="s">
        <v>1707</v>
      </c>
      <c r="B352" s="6">
        <v>339</v>
      </c>
      <c r="C352" s="9">
        <v>339</v>
      </c>
      <c r="D352" s="641" t="s">
        <v>6</v>
      </c>
      <c r="E352" s="37" t="s">
        <v>19</v>
      </c>
      <c r="F352" s="645">
        <v>20319767</v>
      </c>
      <c r="G352" s="646" t="s">
        <v>607</v>
      </c>
      <c r="H352" s="9" t="s">
        <v>52</v>
      </c>
      <c r="I352" s="642">
        <v>0</v>
      </c>
      <c r="J352" s="642">
        <v>0</v>
      </c>
      <c r="K352" s="642">
        <v>1</v>
      </c>
      <c r="L352" s="642">
        <v>0</v>
      </c>
      <c r="M352" s="642">
        <v>1</v>
      </c>
      <c r="N352" s="642">
        <v>1</v>
      </c>
      <c r="O352" s="642">
        <v>1</v>
      </c>
      <c r="P352" s="642">
        <v>1</v>
      </c>
      <c r="Q352" s="14">
        <f t="shared" si="170"/>
        <v>3</v>
      </c>
      <c r="R352" s="14">
        <f t="shared" si="170"/>
        <v>2</v>
      </c>
      <c r="S352" s="10">
        <f t="shared" si="171"/>
        <v>5</v>
      </c>
      <c r="T352" s="642">
        <v>0</v>
      </c>
      <c r="U352" s="642">
        <v>0</v>
      </c>
      <c r="V352" s="642">
        <v>0</v>
      </c>
      <c r="W352" s="642">
        <v>0</v>
      </c>
      <c r="X352" s="642">
        <v>1</v>
      </c>
      <c r="Y352" s="642">
        <v>2</v>
      </c>
      <c r="Z352" s="623">
        <f t="shared" si="179"/>
        <v>1</v>
      </c>
      <c r="AA352" s="623">
        <f t="shared" si="179"/>
        <v>2</v>
      </c>
      <c r="AB352" s="10">
        <f t="shared" si="158"/>
        <v>3</v>
      </c>
      <c r="AC352" s="44">
        <f t="shared" si="172"/>
        <v>4</v>
      </c>
      <c r="AD352" s="44">
        <f t="shared" si="172"/>
        <v>4</v>
      </c>
      <c r="AE352" s="44">
        <f t="shared" si="159"/>
        <v>8</v>
      </c>
      <c r="AF352" s="12">
        <f t="shared" si="180"/>
        <v>0</v>
      </c>
      <c r="AG352" s="12">
        <f t="shared" si="181"/>
        <v>3</v>
      </c>
      <c r="AH352" s="10">
        <f t="shared" si="160"/>
        <v>3</v>
      </c>
      <c r="AI352" s="12">
        <f>VLOOKUP($F352,'Guru SertifikaSi'!$C$6:$G$675,'Guru SertifikaSi'!E$3,FALSE)</f>
        <v>4</v>
      </c>
      <c r="AJ352" s="12">
        <f>VLOOKUP($F352,'Guru SertifikaSi'!$C$6:$G$675,'Guru SertifikaSi'!F$3,FALSE)</f>
        <v>1</v>
      </c>
      <c r="AK352" s="10">
        <f t="shared" si="161"/>
        <v>5</v>
      </c>
      <c r="AL352" s="44">
        <f t="shared" si="162"/>
        <v>4</v>
      </c>
      <c r="AM352" s="44">
        <f t="shared" si="162"/>
        <v>4</v>
      </c>
      <c r="AN352" s="11">
        <f t="shared" si="163"/>
        <v>8</v>
      </c>
      <c r="AO352" s="642">
        <v>0</v>
      </c>
      <c r="AP352" s="642">
        <v>0</v>
      </c>
      <c r="AQ352" s="642">
        <v>0</v>
      </c>
      <c r="AR352" s="642">
        <v>0</v>
      </c>
      <c r="AS352" s="642">
        <v>1</v>
      </c>
      <c r="AT352" s="642">
        <v>0</v>
      </c>
      <c r="AU352" s="642">
        <v>0</v>
      </c>
      <c r="AV352" s="642">
        <v>0</v>
      </c>
      <c r="AW352" s="643">
        <v>0</v>
      </c>
      <c r="AX352" s="643">
        <v>0</v>
      </c>
      <c r="AY352" s="642">
        <v>3</v>
      </c>
      <c r="AZ352" s="642">
        <v>4</v>
      </c>
      <c r="BA352" s="642">
        <v>0</v>
      </c>
      <c r="BB352" s="642">
        <v>0</v>
      </c>
      <c r="BC352" s="642">
        <v>0</v>
      </c>
      <c r="BD352" s="642">
        <v>0</v>
      </c>
      <c r="BE352" s="13">
        <f t="shared" si="173"/>
        <v>1</v>
      </c>
      <c r="BF352" s="13">
        <f t="shared" si="173"/>
        <v>0</v>
      </c>
      <c r="BG352" s="10">
        <f t="shared" si="174"/>
        <v>1</v>
      </c>
      <c r="BH352" s="13">
        <f t="shared" si="175"/>
        <v>3</v>
      </c>
      <c r="BI352" s="13">
        <f t="shared" si="175"/>
        <v>4</v>
      </c>
      <c r="BJ352" s="10">
        <f t="shared" si="176"/>
        <v>7</v>
      </c>
      <c r="BK352" s="44">
        <f t="shared" si="177"/>
        <v>4</v>
      </c>
      <c r="BL352" s="44">
        <f t="shared" si="177"/>
        <v>4</v>
      </c>
      <c r="BM352" s="11">
        <f t="shared" si="177"/>
        <v>8</v>
      </c>
      <c r="BN352" s="642">
        <v>0</v>
      </c>
      <c r="BO352" s="642">
        <v>0</v>
      </c>
      <c r="BP352" s="642">
        <v>0</v>
      </c>
      <c r="BQ352" s="642">
        <v>0</v>
      </c>
      <c r="BR352" s="642">
        <v>0</v>
      </c>
      <c r="BS352" s="642">
        <v>0</v>
      </c>
      <c r="BT352" s="642">
        <v>0</v>
      </c>
      <c r="BU352" s="642">
        <v>0</v>
      </c>
      <c r="BV352" s="644">
        <f t="shared" si="178"/>
        <v>0</v>
      </c>
      <c r="BW352" s="644">
        <f t="shared" si="178"/>
        <v>0</v>
      </c>
      <c r="BX352" s="44">
        <f t="shared" si="164"/>
        <v>0</v>
      </c>
      <c r="BY352" s="44">
        <f t="shared" si="164"/>
        <v>0</v>
      </c>
      <c r="BZ352" s="11">
        <f t="shared" si="165"/>
        <v>0</v>
      </c>
      <c r="CA352" s="14">
        <f t="shared" si="166"/>
        <v>4</v>
      </c>
      <c r="CB352" s="14">
        <f t="shared" si="166"/>
        <v>4</v>
      </c>
      <c r="CC352" s="13">
        <f t="shared" si="167"/>
        <v>0</v>
      </c>
      <c r="CD352" s="13">
        <f t="shared" si="167"/>
        <v>0</v>
      </c>
      <c r="CE352" s="13">
        <f t="shared" si="168"/>
        <v>4</v>
      </c>
      <c r="CF352" s="13">
        <f t="shared" si="168"/>
        <v>4</v>
      </c>
      <c r="CG352" s="289">
        <f t="shared" si="169"/>
        <v>8</v>
      </c>
      <c r="CJ352" s="1">
        <v>1</v>
      </c>
      <c r="CK352" s="6">
        <f t="shared" si="182"/>
        <v>2</v>
      </c>
      <c r="CL352" s="6">
        <v>0</v>
      </c>
      <c r="CM352" s="6">
        <v>1</v>
      </c>
      <c r="CN352" s="6">
        <f t="shared" si="183"/>
        <v>3</v>
      </c>
      <c r="CO352" s="6">
        <f t="shared" si="184"/>
        <v>5</v>
      </c>
    </row>
    <row r="353" spans="1:93" ht="15" x14ac:dyDescent="0.25">
      <c r="A353" s="1" t="s">
        <v>1708</v>
      </c>
      <c r="B353" s="6">
        <v>340</v>
      </c>
      <c r="C353" s="9">
        <v>340</v>
      </c>
      <c r="D353" s="641" t="s">
        <v>6</v>
      </c>
      <c r="E353" s="37" t="s">
        <v>19</v>
      </c>
      <c r="F353" s="645">
        <v>20319825</v>
      </c>
      <c r="G353" s="646" t="s">
        <v>608</v>
      </c>
      <c r="H353" s="9" t="s">
        <v>52</v>
      </c>
      <c r="I353" s="642">
        <v>0</v>
      </c>
      <c r="J353" s="642">
        <v>0</v>
      </c>
      <c r="K353" s="642">
        <v>0</v>
      </c>
      <c r="L353" s="642">
        <v>0</v>
      </c>
      <c r="M353" s="642">
        <v>2</v>
      </c>
      <c r="N353" s="642">
        <v>1</v>
      </c>
      <c r="O353" s="642">
        <v>2</v>
      </c>
      <c r="P353" s="642">
        <v>4</v>
      </c>
      <c r="Q353" s="14">
        <f t="shared" si="170"/>
        <v>4</v>
      </c>
      <c r="R353" s="14">
        <f t="shared" si="170"/>
        <v>5</v>
      </c>
      <c r="S353" s="10">
        <f t="shared" si="171"/>
        <v>9</v>
      </c>
      <c r="T353" s="642">
        <v>0</v>
      </c>
      <c r="U353" s="642">
        <v>0</v>
      </c>
      <c r="V353" s="642">
        <v>2</v>
      </c>
      <c r="W353" s="642">
        <v>4</v>
      </c>
      <c r="X353" s="642">
        <v>0</v>
      </c>
      <c r="Y353" s="642">
        <v>0</v>
      </c>
      <c r="Z353" s="623">
        <f t="shared" si="179"/>
        <v>2</v>
      </c>
      <c r="AA353" s="623">
        <f t="shared" si="179"/>
        <v>4</v>
      </c>
      <c r="AB353" s="10">
        <f t="shared" si="158"/>
        <v>6</v>
      </c>
      <c r="AC353" s="44">
        <f t="shared" si="172"/>
        <v>6</v>
      </c>
      <c r="AD353" s="44">
        <f t="shared" si="172"/>
        <v>9</v>
      </c>
      <c r="AE353" s="44">
        <f t="shared" si="159"/>
        <v>15</v>
      </c>
      <c r="AF353" s="12">
        <f t="shared" si="180"/>
        <v>2</v>
      </c>
      <c r="AG353" s="12">
        <f t="shared" si="181"/>
        <v>5</v>
      </c>
      <c r="AH353" s="10">
        <f t="shared" si="160"/>
        <v>7</v>
      </c>
      <c r="AI353" s="12">
        <f>VLOOKUP($F353,'Guru SertifikaSi'!$C$6:$G$675,'Guru SertifikaSi'!E$3,FALSE)</f>
        <v>4</v>
      </c>
      <c r="AJ353" s="12">
        <f>VLOOKUP($F353,'Guru SertifikaSi'!$C$6:$G$675,'Guru SertifikaSi'!F$3,FALSE)</f>
        <v>4</v>
      </c>
      <c r="AK353" s="10">
        <f t="shared" si="161"/>
        <v>8</v>
      </c>
      <c r="AL353" s="44">
        <f t="shared" si="162"/>
        <v>6</v>
      </c>
      <c r="AM353" s="44">
        <f t="shared" si="162"/>
        <v>9</v>
      </c>
      <c r="AN353" s="11">
        <f t="shared" si="163"/>
        <v>15</v>
      </c>
      <c r="AO353" s="642">
        <v>0</v>
      </c>
      <c r="AP353" s="642">
        <v>0</v>
      </c>
      <c r="AQ353" s="642">
        <v>0</v>
      </c>
      <c r="AR353" s="642">
        <v>0</v>
      </c>
      <c r="AS353" s="642">
        <v>0</v>
      </c>
      <c r="AT353" s="642">
        <v>0</v>
      </c>
      <c r="AU353" s="642">
        <v>0</v>
      </c>
      <c r="AV353" s="642">
        <v>0</v>
      </c>
      <c r="AW353" s="643">
        <v>0</v>
      </c>
      <c r="AX353" s="643">
        <v>0</v>
      </c>
      <c r="AY353" s="642">
        <v>5</v>
      </c>
      <c r="AZ353" s="642">
        <v>9</v>
      </c>
      <c r="BA353" s="642">
        <v>1</v>
      </c>
      <c r="BB353" s="642">
        <v>0</v>
      </c>
      <c r="BC353" s="642">
        <v>0</v>
      </c>
      <c r="BD353" s="642">
        <v>0</v>
      </c>
      <c r="BE353" s="13">
        <f t="shared" si="173"/>
        <v>0</v>
      </c>
      <c r="BF353" s="13">
        <f t="shared" si="173"/>
        <v>0</v>
      </c>
      <c r="BG353" s="10">
        <f t="shared" si="174"/>
        <v>0</v>
      </c>
      <c r="BH353" s="13">
        <f t="shared" si="175"/>
        <v>6</v>
      </c>
      <c r="BI353" s="13">
        <f t="shared" si="175"/>
        <v>9</v>
      </c>
      <c r="BJ353" s="10">
        <f t="shared" si="176"/>
        <v>15</v>
      </c>
      <c r="BK353" s="44">
        <f t="shared" si="177"/>
        <v>6</v>
      </c>
      <c r="BL353" s="44">
        <f t="shared" si="177"/>
        <v>9</v>
      </c>
      <c r="BM353" s="11">
        <f t="shared" si="177"/>
        <v>15</v>
      </c>
      <c r="BN353" s="642">
        <v>0</v>
      </c>
      <c r="BO353" s="642">
        <v>0</v>
      </c>
      <c r="BP353" s="642">
        <v>0</v>
      </c>
      <c r="BQ353" s="642">
        <v>0</v>
      </c>
      <c r="BR353" s="642">
        <v>0</v>
      </c>
      <c r="BS353" s="642">
        <v>0</v>
      </c>
      <c r="BT353" s="642">
        <v>0</v>
      </c>
      <c r="BU353" s="642">
        <v>0</v>
      </c>
      <c r="BV353" s="644">
        <f t="shared" si="178"/>
        <v>0</v>
      </c>
      <c r="BW353" s="644">
        <f t="shared" si="178"/>
        <v>0</v>
      </c>
      <c r="BX353" s="44">
        <f t="shared" si="164"/>
        <v>0</v>
      </c>
      <c r="BY353" s="44">
        <f t="shared" si="164"/>
        <v>0</v>
      </c>
      <c r="BZ353" s="11">
        <f t="shared" si="165"/>
        <v>0</v>
      </c>
      <c r="CA353" s="14">
        <f t="shared" si="166"/>
        <v>6</v>
      </c>
      <c r="CB353" s="14">
        <f t="shared" si="166"/>
        <v>9</v>
      </c>
      <c r="CC353" s="13">
        <f t="shared" si="167"/>
        <v>0</v>
      </c>
      <c r="CD353" s="13">
        <f t="shared" si="167"/>
        <v>0</v>
      </c>
      <c r="CE353" s="13">
        <f t="shared" si="168"/>
        <v>6</v>
      </c>
      <c r="CF353" s="13">
        <f t="shared" si="168"/>
        <v>9</v>
      </c>
      <c r="CG353" s="289">
        <f t="shared" si="169"/>
        <v>15</v>
      </c>
      <c r="CJ353" s="1">
        <v>1</v>
      </c>
      <c r="CK353" s="6">
        <f t="shared" si="182"/>
        <v>5</v>
      </c>
      <c r="CL353" s="6">
        <v>0</v>
      </c>
      <c r="CM353" s="6">
        <v>1</v>
      </c>
      <c r="CN353" s="6">
        <f t="shared" si="183"/>
        <v>5</v>
      </c>
      <c r="CO353" s="6">
        <f t="shared" si="184"/>
        <v>10</v>
      </c>
    </row>
    <row r="354" spans="1:93" ht="15" x14ac:dyDescent="0.25">
      <c r="A354" s="1" t="s">
        <v>1709</v>
      </c>
      <c r="B354" s="6">
        <v>341</v>
      </c>
      <c r="C354" s="9">
        <v>341</v>
      </c>
      <c r="D354" s="641" t="s">
        <v>6</v>
      </c>
      <c r="E354" s="37" t="s">
        <v>19</v>
      </c>
      <c r="F354" s="645">
        <v>20319802</v>
      </c>
      <c r="G354" s="646" t="s">
        <v>609</v>
      </c>
      <c r="H354" s="9" t="s">
        <v>52</v>
      </c>
      <c r="I354" s="642">
        <v>0</v>
      </c>
      <c r="J354" s="642">
        <v>0</v>
      </c>
      <c r="K354" s="642">
        <v>0</v>
      </c>
      <c r="L354" s="642">
        <v>0</v>
      </c>
      <c r="M354" s="642">
        <v>2</v>
      </c>
      <c r="N354" s="642">
        <v>6</v>
      </c>
      <c r="O354" s="642">
        <v>2</v>
      </c>
      <c r="P354" s="642">
        <v>1</v>
      </c>
      <c r="Q354" s="14">
        <f t="shared" si="170"/>
        <v>4</v>
      </c>
      <c r="R354" s="14">
        <f t="shared" si="170"/>
        <v>7</v>
      </c>
      <c r="S354" s="10">
        <f t="shared" si="171"/>
        <v>11</v>
      </c>
      <c r="T354" s="642">
        <v>0</v>
      </c>
      <c r="U354" s="642">
        <v>0</v>
      </c>
      <c r="V354" s="642">
        <v>0</v>
      </c>
      <c r="W354" s="642">
        <v>2</v>
      </c>
      <c r="X354" s="642">
        <v>1</v>
      </c>
      <c r="Y354" s="642">
        <v>3</v>
      </c>
      <c r="Z354" s="623">
        <f t="shared" si="179"/>
        <v>1</v>
      </c>
      <c r="AA354" s="623">
        <f t="shared" si="179"/>
        <v>5</v>
      </c>
      <c r="AB354" s="10">
        <f t="shared" si="158"/>
        <v>6</v>
      </c>
      <c r="AC354" s="44">
        <f t="shared" si="172"/>
        <v>5</v>
      </c>
      <c r="AD354" s="44">
        <f t="shared" si="172"/>
        <v>12</v>
      </c>
      <c r="AE354" s="44">
        <f t="shared" si="159"/>
        <v>17</v>
      </c>
      <c r="AF354" s="12">
        <f t="shared" si="180"/>
        <v>0</v>
      </c>
      <c r="AG354" s="12">
        <f t="shared" si="181"/>
        <v>8</v>
      </c>
      <c r="AH354" s="10">
        <f t="shared" si="160"/>
        <v>8</v>
      </c>
      <c r="AI354" s="12">
        <f>VLOOKUP($F354,'Guru SertifikaSi'!$C$6:$G$675,'Guru SertifikaSi'!E$3,FALSE)</f>
        <v>5</v>
      </c>
      <c r="AJ354" s="12">
        <f>VLOOKUP($F354,'Guru SertifikaSi'!$C$6:$G$675,'Guru SertifikaSi'!F$3,FALSE)</f>
        <v>4</v>
      </c>
      <c r="AK354" s="10">
        <f t="shared" si="161"/>
        <v>9</v>
      </c>
      <c r="AL354" s="44">
        <f t="shared" si="162"/>
        <v>5</v>
      </c>
      <c r="AM354" s="44">
        <f t="shared" si="162"/>
        <v>12</v>
      </c>
      <c r="AN354" s="11">
        <f t="shared" si="163"/>
        <v>17</v>
      </c>
      <c r="AO354" s="642">
        <v>0</v>
      </c>
      <c r="AP354" s="642">
        <v>0</v>
      </c>
      <c r="AQ354" s="642">
        <v>0</v>
      </c>
      <c r="AR354" s="642">
        <v>0</v>
      </c>
      <c r="AS354" s="642">
        <v>1</v>
      </c>
      <c r="AT354" s="642">
        <v>0</v>
      </c>
      <c r="AU354" s="642">
        <v>0</v>
      </c>
      <c r="AV354" s="642">
        <v>0</v>
      </c>
      <c r="AW354" s="643">
        <v>0</v>
      </c>
      <c r="AX354" s="643">
        <v>0</v>
      </c>
      <c r="AY354" s="642">
        <v>4</v>
      </c>
      <c r="AZ354" s="642">
        <v>12</v>
      </c>
      <c r="BA354" s="642">
        <v>0</v>
      </c>
      <c r="BB354" s="642">
        <v>0</v>
      </c>
      <c r="BC354" s="642">
        <v>0</v>
      </c>
      <c r="BD354" s="642">
        <v>0</v>
      </c>
      <c r="BE354" s="13">
        <f t="shared" si="173"/>
        <v>1</v>
      </c>
      <c r="BF354" s="13">
        <f t="shared" si="173"/>
        <v>0</v>
      </c>
      <c r="BG354" s="10">
        <f t="shared" si="174"/>
        <v>1</v>
      </c>
      <c r="BH354" s="13">
        <f t="shared" si="175"/>
        <v>4</v>
      </c>
      <c r="BI354" s="13">
        <f t="shared" si="175"/>
        <v>12</v>
      </c>
      <c r="BJ354" s="10">
        <f t="shared" si="176"/>
        <v>16</v>
      </c>
      <c r="BK354" s="44">
        <f t="shared" si="177"/>
        <v>5</v>
      </c>
      <c r="BL354" s="44">
        <f t="shared" si="177"/>
        <v>12</v>
      </c>
      <c r="BM354" s="11">
        <f t="shared" si="177"/>
        <v>17</v>
      </c>
      <c r="BN354" s="642">
        <v>0</v>
      </c>
      <c r="BO354" s="642">
        <v>0</v>
      </c>
      <c r="BP354" s="642">
        <v>0</v>
      </c>
      <c r="BQ354" s="642">
        <v>0</v>
      </c>
      <c r="BR354" s="642">
        <v>0</v>
      </c>
      <c r="BS354" s="642">
        <v>0</v>
      </c>
      <c r="BT354" s="642">
        <v>0</v>
      </c>
      <c r="BU354" s="642">
        <v>0</v>
      </c>
      <c r="BV354" s="644">
        <f t="shared" si="178"/>
        <v>0</v>
      </c>
      <c r="BW354" s="644">
        <f t="shared" si="178"/>
        <v>0</v>
      </c>
      <c r="BX354" s="44">
        <f t="shared" si="164"/>
        <v>0</v>
      </c>
      <c r="BY354" s="44">
        <f t="shared" si="164"/>
        <v>0</v>
      </c>
      <c r="BZ354" s="11">
        <f t="shared" si="165"/>
        <v>0</v>
      </c>
      <c r="CA354" s="14">
        <f t="shared" si="166"/>
        <v>5</v>
      </c>
      <c r="CB354" s="14">
        <f t="shared" si="166"/>
        <v>12</v>
      </c>
      <c r="CC354" s="13">
        <f t="shared" si="167"/>
        <v>0</v>
      </c>
      <c r="CD354" s="13">
        <f t="shared" si="167"/>
        <v>0</v>
      </c>
      <c r="CE354" s="13">
        <f t="shared" si="168"/>
        <v>5</v>
      </c>
      <c r="CF354" s="13">
        <f t="shared" si="168"/>
        <v>12</v>
      </c>
      <c r="CG354" s="289">
        <f t="shared" si="169"/>
        <v>17</v>
      </c>
      <c r="CJ354" s="1">
        <v>1</v>
      </c>
      <c r="CK354" s="6">
        <f t="shared" si="182"/>
        <v>2</v>
      </c>
      <c r="CL354" s="6">
        <v>0</v>
      </c>
      <c r="CM354" s="6">
        <v>1</v>
      </c>
      <c r="CN354" s="6">
        <f t="shared" si="183"/>
        <v>4</v>
      </c>
      <c r="CO354" s="6">
        <f t="shared" si="184"/>
        <v>13</v>
      </c>
    </row>
    <row r="355" spans="1:93" ht="15" x14ac:dyDescent="0.25">
      <c r="A355" s="1" t="s">
        <v>1710</v>
      </c>
      <c r="B355" s="6">
        <v>342</v>
      </c>
      <c r="C355" s="9">
        <v>342</v>
      </c>
      <c r="D355" s="641" t="s">
        <v>6</v>
      </c>
      <c r="E355" s="37" t="s">
        <v>19</v>
      </c>
      <c r="F355" s="645">
        <v>20319803</v>
      </c>
      <c r="G355" s="646" t="s">
        <v>610</v>
      </c>
      <c r="H355" s="9" t="s">
        <v>52</v>
      </c>
      <c r="I355" s="642">
        <v>0</v>
      </c>
      <c r="J355" s="642">
        <v>0</v>
      </c>
      <c r="K355" s="642">
        <v>0</v>
      </c>
      <c r="L355" s="642">
        <v>0</v>
      </c>
      <c r="M355" s="642">
        <v>1</v>
      </c>
      <c r="N355" s="642">
        <v>1</v>
      </c>
      <c r="O355" s="642">
        <v>1</v>
      </c>
      <c r="P355" s="642">
        <v>3</v>
      </c>
      <c r="Q355" s="14">
        <f t="shared" si="170"/>
        <v>2</v>
      </c>
      <c r="R355" s="14">
        <f t="shared" si="170"/>
        <v>4</v>
      </c>
      <c r="S355" s="10">
        <f t="shared" si="171"/>
        <v>6</v>
      </c>
      <c r="T355" s="642">
        <v>0</v>
      </c>
      <c r="U355" s="642">
        <v>0</v>
      </c>
      <c r="V355" s="642">
        <v>1</v>
      </c>
      <c r="W355" s="642">
        <v>0</v>
      </c>
      <c r="X355" s="642">
        <v>0</v>
      </c>
      <c r="Y355" s="642">
        <v>1</v>
      </c>
      <c r="Z355" s="623">
        <f t="shared" si="179"/>
        <v>1</v>
      </c>
      <c r="AA355" s="623">
        <f t="shared" si="179"/>
        <v>1</v>
      </c>
      <c r="AB355" s="10">
        <f t="shared" si="158"/>
        <v>2</v>
      </c>
      <c r="AC355" s="44">
        <f t="shared" si="172"/>
        <v>3</v>
      </c>
      <c r="AD355" s="44">
        <f t="shared" si="172"/>
        <v>5</v>
      </c>
      <c r="AE355" s="44">
        <f t="shared" si="159"/>
        <v>8</v>
      </c>
      <c r="AF355" s="12">
        <f t="shared" si="180"/>
        <v>0</v>
      </c>
      <c r="AG355" s="12">
        <f t="shared" si="181"/>
        <v>3</v>
      </c>
      <c r="AH355" s="10">
        <f t="shared" si="160"/>
        <v>3</v>
      </c>
      <c r="AI355" s="12">
        <f>VLOOKUP($F355,'Guru SertifikaSi'!$C$6:$G$675,'Guru SertifikaSi'!E$3,FALSE)</f>
        <v>3</v>
      </c>
      <c r="AJ355" s="12">
        <f>VLOOKUP($F355,'Guru SertifikaSi'!$C$6:$G$675,'Guru SertifikaSi'!F$3,FALSE)</f>
        <v>2</v>
      </c>
      <c r="AK355" s="10">
        <f t="shared" si="161"/>
        <v>5</v>
      </c>
      <c r="AL355" s="44">
        <f t="shared" si="162"/>
        <v>3</v>
      </c>
      <c r="AM355" s="44">
        <f t="shared" si="162"/>
        <v>5</v>
      </c>
      <c r="AN355" s="11">
        <f t="shared" si="163"/>
        <v>8</v>
      </c>
      <c r="AO355" s="642">
        <v>0</v>
      </c>
      <c r="AP355" s="642">
        <v>0</v>
      </c>
      <c r="AQ355" s="642">
        <v>0</v>
      </c>
      <c r="AR355" s="642">
        <v>0</v>
      </c>
      <c r="AS355" s="642">
        <v>1</v>
      </c>
      <c r="AT355" s="642">
        <v>0</v>
      </c>
      <c r="AU355" s="642">
        <v>0</v>
      </c>
      <c r="AV355" s="642">
        <v>0</v>
      </c>
      <c r="AW355" s="643">
        <v>0</v>
      </c>
      <c r="AX355" s="643">
        <v>0</v>
      </c>
      <c r="AY355" s="642">
        <v>2</v>
      </c>
      <c r="AZ355" s="642">
        <v>5</v>
      </c>
      <c r="BA355" s="642">
        <v>0</v>
      </c>
      <c r="BB355" s="642">
        <v>0</v>
      </c>
      <c r="BC355" s="642">
        <v>0</v>
      </c>
      <c r="BD355" s="642">
        <v>0</v>
      </c>
      <c r="BE355" s="13">
        <f t="shared" si="173"/>
        <v>1</v>
      </c>
      <c r="BF355" s="13">
        <f t="shared" si="173"/>
        <v>0</v>
      </c>
      <c r="BG355" s="10">
        <f t="shared" si="174"/>
        <v>1</v>
      </c>
      <c r="BH355" s="13">
        <f t="shared" si="175"/>
        <v>2</v>
      </c>
      <c r="BI355" s="13">
        <f t="shared" si="175"/>
        <v>5</v>
      </c>
      <c r="BJ355" s="10">
        <f t="shared" si="176"/>
        <v>7</v>
      </c>
      <c r="BK355" s="44">
        <f t="shared" si="177"/>
        <v>3</v>
      </c>
      <c r="BL355" s="44">
        <f t="shared" si="177"/>
        <v>5</v>
      </c>
      <c r="BM355" s="11">
        <f t="shared" si="177"/>
        <v>8</v>
      </c>
      <c r="BN355" s="642">
        <v>1</v>
      </c>
      <c r="BO355" s="642">
        <v>0</v>
      </c>
      <c r="BP355" s="642">
        <v>0</v>
      </c>
      <c r="BQ355" s="642">
        <v>0</v>
      </c>
      <c r="BR355" s="642">
        <v>0</v>
      </c>
      <c r="BS355" s="642">
        <v>0</v>
      </c>
      <c r="BT355" s="642">
        <v>0</v>
      </c>
      <c r="BU355" s="642">
        <v>0</v>
      </c>
      <c r="BV355" s="644">
        <f t="shared" si="178"/>
        <v>0</v>
      </c>
      <c r="BW355" s="644">
        <f t="shared" si="178"/>
        <v>0</v>
      </c>
      <c r="BX355" s="44">
        <f t="shared" si="164"/>
        <v>1</v>
      </c>
      <c r="BY355" s="44">
        <f t="shared" si="164"/>
        <v>0</v>
      </c>
      <c r="BZ355" s="11">
        <f t="shared" si="165"/>
        <v>1</v>
      </c>
      <c r="CA355" s="14">
        <f t="shared" si="166"/>
        <v>3</v>
      </c>
      <c r="CB355" s="14">
        <f t="shared" si="166"/>
        <v>5</v>
      </c>
      <c r="CC355" s="13">
        <f t="shared" si="167"/>
        <v>1</v>
      </c>
      <c r="CD355" s="13">
        <f t="shared" si="167"/>
        <v>0</v>
      </c>
      <c r="CE355" s="13">
        <f t="shared" si="168"/>
        <v>4</v>
      </c>
      <c r="CF355" s="13">
        <f t="shared" si="168"/>
        <v>5</v>
      </c>
      <c r="CG355" s="289">
        <f t="shared" si="169"/>
        <v>9</v>
      </c>
      <c r="CJ355" s="1">
        <v>1</v>
      </c>
      <c r="CK355" s="6">
        <f t="shared" si="182"/>
        <v>4</v>
      </c>
      <c r="CL355" s="6">
        <v>0</v>
      </c>
      <c r="CM355" s="6">
        <v>1</v>
      </c>
      <c r="CN355" s="6">
        <f t="shared" si="183"/>
        <v>2</v>
      </c>
      <c r="CO355" s="6">
        <f t="shared" si="184"/>
        <v>6</v>
      </c>
    </row>
    <row r="356" spans="1:93" ht="15" x14ac:dyDescent="0.25">
      <c r="A356" s="1" t="s">
        <v>1711</v>
      </c>
      <c r="B356" s="6">
        <v>343</v>
      </c>
      <c r="C356" s="9">
        <v>343</v>
      </c>
      <c r="D356" s="641" t="s">
        <v>6</v>
      </c>
      <c r="E356" s="37" t="s">
        <v>19</v>
      </c>
      <c r="F356" s="645">
        <v>20319813</v>
      </c>
      <c r="G356" s="646" t="s">
        <v>611</v>
      </c>
      <c r="H356" s="9" t="s">
        <v>52</v>
      </c>
      <c r="I356" s="642">
        <v>0</v>
      </c>
      <c r="J356" s="642">
        <v>0</v>
      </c>
      <c r="K356" s="642">
        <v>0</v>
      </c>
      <c r="L356" s="642">
        <v>0</v>
      </c>
      <c r="M356" s="642">
        <v>2</v>
      </c>
      <c r="N356" s="642">
        <v>0</v>
      </c>
      <c r="O356" s="642">
        <v>2</v>
      </c>
      <c r="P356" s="642">
        <v>2</v>
      </c>
      <c r="Q356" s="14">
        <f t="shared" si="170"/>
        <v>4</v>
      </c>
      <c r="R356" s="14">
        <f t="shared" si="170"/>
        <v>2</v>
      </c>
      <c r="S356" s="10">
        <f t="shared" si="171"/>
        <v>6</v>
      </c>
      <c r="T356" s="642">
        <v>0</v>
      </c>
      <c r="U356" s="642">
        <v>0</v>
      </c>
      <c r="V356" s="642">
        <v>1</v>
      </c>
      <c r="W356" s="642">
        <v>0</v>
      </c>
      <c r="X356" s="642">
        <v>1</v>
      </c>
      <c r="Y356" s="642">
        <v>2</v>
      </c>
      <c r="Z356" s="623">
        <f t="shared" si="179"/>
        <v>2</v>
      </c>
      <c r="AA356" s="623">
        <f t="shared" si="179"/>
        <v>2</v>
      </c>
      <c r="AB356" s="10">
        <f t="shared" si="158"/>
        <v>4</v>
      </c>
      <c r="AC356" s="44">
        <f t="shared" si="172"/>
        <v>6</v>
      </c>
      <c r="AD356" s="44">
        <f t="shared" si="172"/>
        <v>4</v>
      </c>
      <c r="AE356" s="44">
        <f t="shared" si="159"/>
        <v>10</v>
      </c>
      <c r="AF356" s="12">
        <f t="shared" si="180"/>
        <v>2</v>
      </c>
      <c r="AG356" s="12">
        <f t="shared" si="181"/>
        <v>3</v>
      </c>
      <c r="AH356" s="10">
        <f t="shared" si="160"/>
        <v>5</v>
      </c>
      <c r="AI356" s="12">
        <f>VLOOKUP($F356,'Guru SertifikaSi'!$C$6:$G$675,'Guru SertifikaSi'!E$3,FALSE)</f>
        <v>4</v>
      </c>
      <c r="AJ356" s="12">
        <f>VLOOKUP($F356,'Guru SertifikaSi'!$C$6:$G$675,'Guru SertifikaSi'!F$3,FALSE)</f>
        <v>1</v>
      </c>
      <c r="AK356" s="10">
        <f t="shared" si="161"/>
        <v>5</v>
      </c>
      <c r="AL356" s="44">
        <f t="shared" si="162"/>
        <v>6</v>
      </c>
      <c r="AM356" s="44">
        <f t="shared" si="162"/>
        <v>4</v>
      </c>
      <c r="AN356" s="11">
        <f t="shared" si="163"/>
        <v>10</v>
      </c>
      <c r="AO356" s="642">
        <v>0</v>
      </c>
      <c r="AP356" s="642">
        <v>0</v>
      </c>
      <c r="AQ356" s="642">
        <v>0</v>
      </c>
      <c r="AR356" s="642">
        <v>0</v>
      </c>
      <c r="AS356" s="642">
        <v>0</v>
      </c>
      <c r="AT356" s="642">
        <v>0</v>
      </c>
      <c r="AU356" s="642">
        <v>0</v>
      </c>
      <c r="AV356" s="642">
        <v>0</v>
      </c>
      <c r="AW356" s="643">
        <v>0</v>
      </c>
      <c r="AX356" s="643">
        <v>0</v>
      </c>
      <c r="AY356" s="642">
        <v>6</v>
      </c>
      <c r="AZ356" s="642">
        <v>4</v>
      </c>
      <c r="BA356" s="642">
        <v>0</v>
      </c>
      <c r="BB356" s="642">
        <v>0</v>
      </c>
      <c r="BC356" s="642">
        <v>0</v>
      </c>
      <c r="BD356" s="642">
        <v>0</v>
      </c>
      <c r="BE356" s="13">
        <f t="shared" si="173"/>
        <v>0</v>
      </c>
      <c r="BF356" s="13">
        <f t="shared" si="173"/>
        <v>0</v>
      </c>
      <c r="BG356" s="10">
        <f t="shared" si="174"/>
        <v>0</v>
      </c>
      <c r="BH356" s="13">
        <f t="shared" si="175"/>
        <v>6</v>
      </c>
      <c r="BI356" s="13">
        <f t="shared" si="175"/>
        <v>4</v>
      </c>
      <c r="BJ356" s="10">
        <f t="shared" si="176"/>
        <v>10</v>
      </c>
      <c r="BK356" s="44">
        <f t="shared" si="177"/>
        <v>6</v>
      </c>
      <c r="BL356" s="44">
        <f t="shared" si="177"/>
        <v>4</v>
      </c>
      <c r="BM356" s="11">
        <f t="shared" si="177"/>
        <v>10</v>
      </c>
      <c r="BN356" s="642">
        <v>0</v>
      </c>
      <c r="BO356" s="642">
        <v>0</v>
      </c>
      <c r="BP356" s="642">
        <v>0</v>
      </c>
      <c r="BQ356" s="642">
        <v>0</v>
      </c>
      <c r="BR356" s="642">
        <v>0</v>
      </c>
      <c r="BS356" s="642">
        <v>0</v>
      </c>
      <c r="BT356" s="642">
        <v>0</v>
      </c>
      <c r="BU356" s="642">
        <v>0</v>
      </c>
      <c r="BV356" s="644">
        <f t="shared" si="178"/>
        <v>0</v>
      </c>
      <c r="BW356" s="644">
        <f t="shared" si="178"/>
        <v>0</v>
      </c>
      <c r="BX356" s="44">
        <f t="shared" si="164"/>
        <v>0</v>
      </c>
      <c r="BY356" s="44">
        <f t="shared" si="164"/>
        <v>0</v>
      </c>
      <c r="BZ356" s="11">
        <f t="shared" si="165"/>
        <v>0</v>
      </c>
      <c r="CA356" s="14">
        <f t="shared" si="166"/>
        <v>6</v>
      </c>
      <c r="CB356" s="14">
        <f t="shared" si="166"/>
        <v>4</v>
      </c>
      <c r="CC356" s="13">
        <f t="shared" si="167"/>
        <v>0</v>
      </c>
      <c r="CD356" s="13">
        <f t="shared" si="167"/>
        <v>0</v>
      </c>
      <c r="CE356" s="13">
        <f t="shared" si="168"/>
        <v>6</v>
      </c>
      <c r="CF356" s="13">
        <f t="shared" si="168"/>
        <v>4</v>
      </c>
      <c r="CG356" s="289">
        <f t="shared" si="169"/>
        <v>10</v>
      </c>
      <c r="CJ356" s="1">
        <v>1</v>
      </c>
      <c r="CK356" s="6">
        <f t="shared" si="182"/>
        <v>3</v>
      </c>
      <c r="CL356" s="6">
        <v>0</v>
      </c>
      <c r="CM356" s="6">
        <v>1</v>
      </c>
      <c r="CN356" s="6">
        <f t="shared" si="183"/>
        <v>6</v>
      </c>
      <c r="CO356" s="6">
        <f t="shared" si="184"/>
        <v>5</v>
      </c>
    </row>
    <row r="357" spans="1:93" ht="15" x14ac:dyDescent="0.25">
      <c r="A357" s="1" t="s">
        <v>1712</v>
      </c>
      <c r="B357" s="6">
        <v>344</v>
      </c>
      <c r="C357" s="9">
        <v>344</v>
      </c>
      <c r="D357" s="641" t="s">
        <v>6</v>
      </c>
      <c r="E357" s="37" t="s">
        <v>19</v>
      </c>
      <c r="F357" s="645">
        <v>20319812</v>
      </c>
      <c r="G357" s="646" t="s">
        <v>612</v>
      </c>
      <c r="H357" s="9" t="s">
        <v>52</v>
      </c>
      <c r="I357" s="642">
        <v>0</v>
      </c>
      <c r="J357" s="642">
        <v>0</v>
      </c>
      <c r="K357" s="642">
        <v>0</v>
      </c>
      <c r="L357" s="642">
        <v>0</v>
      </c>
      <c r="M357" s="642">
        <v>2</v>
      </c>
      <c r="N357" s="642">
        <v>1</v>
      </c>
      <c r="O357" s="642">
        <v>3</v>
      </c>
      <c r="P357" s="642">
        <v>3</v>
      </c>
      <c r="Q357" s="14">
        <f t="shared" si="170"/>
        <v>5</v>
      </c>
      <c r="R357" s="14">
        <f t="shared" si="170"/>
        <v>4</v>
      </c>
      <c r="S357" s="10">
        <f t="shared" si="171"/>
        <v>9</v>
      </c>
      <c r="T357" s="642">
        <v>0</v>
      </c>
      <c r="U357" s="642">
        <v>0</v>
      </c>
      <c r="V357" s="642">
        <v>0</v>
      </c>
      <c r="W357" s="642">
        <v>1</v>
      </c>
      <c r="X357" s="642">
        <v>0</v>
      </c>
      <c r="Y357" s="642">
        <v>1</v>
      </c>
      <c r="Z357" s="623">
        <f t="shared" si="179"/>
        <v>0</v>
      </c>
      <c r="AA357" s="623">
        <f t="shared" si="179"/>
        <v>2</v>
      </c>
      <c r="AB357" s="10">
        <f t="shared" si="158"/>
        <v>2</v>
      </c>
      <c r="AC357" s="44">
        <f t="shared" si="172"/>
        <v>5</v>
      </c>
      <c r="AD357" s="44">
        <f t="shared" si="172"/>
        <v>6</v>
      </c>
      <c r="AE357" s="44">
        <f t="shared" si="159"/>
        <v>11</v>
      </c>
      <c r="AF357" s="12">
        <f t="shared" si="180"/>
        <v>1</v>
      </c>
      <c r="AG357" s="12">
        <f t="shared" si="181"/>
        <v>3</v>
      </c>
      <c r="AH357" s="10">
        <f t="shared" si="160"/>
        <v>4</v>
      </c>
      <c r="AI357" s="12">
        <f>VLOOKUP($F357,'Guru SertifikaSi'!$C$6:$G$675,'Guru SertifikaSi'!E$3,FALSE)</f>
        <v>4</v>
      </c>
      <c r="AJ357" s="12">
        <f>VLOOKUP($F357,'Guru SertifikaSi'!$C$6:$G$675,'Guru SertifikaSi'!F$3,FALSE)</f>
        <v>3</v>
      </c>
      <c r="AK357" s="10">
        <f t="shared" si="161"/>
        <v>7</v>
      </c>
      <c r="AL357" s="44">
        <f t="shared" si="162"/>
        <v>5</v>
      </c>
      <c r="AM357" s="44">
        <f t="shared" si="162"/>
        <v>6</v>
      </c>
      <c r="AN357" s="11">
        <f t="shared" si="163"/>
        <v>11</v>
      </c>
      <c r="AO357" s="642">
        <v>0</v>
      </c>
      <c r="AP357" s="642">
        <v>0</v>
      </c>
      <c r="AQ357" s="642">
        <v>0</v>
      </c>
      <c r="AR357" s="642">
        <v>0</v>
      </c>
      <c r="AS357" s="642">
        <v>0</v>
      </c>
      <c r="AT357" s="642">
        <v>1</v>
      </c>
      <c r="AU357" s="642">
        <v>0</v>
      </c>
      <c r="AV357" s="642">
        <v>0</v>
      </c>
      <c r="AW357" s="643">
        <v>0</v>
      </c>
      <c r="AX357" s="643">
        <v>0</v>
      </c>
      <c r="AY357" s="642">
        <v>5</v>
      </c>
      <c r="AZ357" s="642">
        <v>5</v>
      </c>
      <c r="BA357" s="642">
        <v>0</v>
      </c>
      <c r="BB357" s="642">
        <v>0</v>
      </c>
      <c r="BC357" s="642">
        <v>0</v>
      </c>
      <c r="BD357" s="642">
        <v>0</v>
      </c>
      <c r="BE357" s="13">
        <f t="shared" si="173"/>
        <v>0</v>
      </c>
      <c r="BF357" s="13">
        <f t="shared" si="173"/>
        <v>1</v>
      </c>
      <c r="BG357" s="10">
        <f t="shared" si="174"/>
        <v>1</v>
      </c>
      <c r="BH357" s="13">
        <f t="shared" si="175"/>
        <v>5</v>
      </c>
      <c r="BI357" s="13">
        <f t="shared" si="175"/>
        <v>5</v>
      </c>
      <c r="BJ357" s="10">
        <f t="shared" si="176"/>
        <v>10</v>
      </c>
      <c r="BK357" s="44">
        <f t="shared" si="177"/>
        <v>5</v>
      </c>
      <c r="BL357" s="44">
        <f t="shared" si="177"/>
        <v>6</v>
      </c>
      <c r="BM357" s="11">
        <f t="shared" si="177"/>
        <v>11</v>
      </c>
      <c r="BN357" s="642">
        <v>0</v>
      </c>
      <c r="BO357" s="642">
        <v>0</v>
      </c>
      <c r="BP357" s="642">
        <v>0</v>
      </c>
      <c r="BQ357" s="642">
        <v>0</v>
      </c>
      <c r="BR357" s="642">
        <v>0</v>
      </c>
      <c r="BS357" s="642">
        <v>0</v>
      </c>
      <c r="BT357" s="642">
        <v>0</v>
      </c>
      <c r="BU357" s="642">
        <v>0</v>
      </c>
      <c r="BV357" s="644">
        <f t="shared" si="178"/>
        <v>0</v>
      </c>
      <c r="BW357" s="644">
        <f t="shared" si="178"/>
        <v>0</v>
      </c>
      <c r="BX357" s="44">
        <f t="shared" si="164"/>
        <v>0</v>
      </c>
      <c r="BY357" s="44">
        <f t="shared" si="164"/>
        <v>0</v>
      </c>
      <c r="BZ357" s="11">
        <f t="shared" si="165"/>
        <v>0</v>
      </c>
      <c r="CA357" s="14">
        <f t="shared" si="166"/>
        <v>5</v>
      </c>
      <c r="CB357" s="14">
        <f t="shared" si="166"/>
        <v>6</v>
      </c>
      <c r="CC357" s="13">
        <f t="shared" si="167"/>
        <v>0</v>
      </c>
      <c r="CD357" s="13">
        <f t="shared" si="167"/>
        <v>0</v>
      </c>
      <c r="CE357" s="13">
        <f t="shared" si="168"/>
        <v>5</v>
      </c>
      <c r="CF357" s="13">
        <f t="shared" si="168"/>
        <v>6</v>
      </c>
      <c r="CG357" s="289">
        <f t="shared" si="169"/>
        <v>11</v>
      </c>
      <c r="CJ357" s="1">
        <v>1</v>
      </c>
      <c r="CK357" s="6">
        <f t="shared" si="182"/>
        <v>4</v>
      </c>
      <c r="CL357" s="6">
        <v>0</v>
      </c>
      <c r="CM357" s="6">
        <v>1</v>
      </c>
      <c r="CN357" s="6">
        <f t="shared" si="183"/>
        <v>5</v>
      </c>
      <c r="CO357" s="6">
        <f t="shared" si="184"/>
        <v>6</v>
      </c>
    </row>
    <row r="358" spans="1:93" ht="15" x14ac:dyDescent="0.25">
      <c r="A358" s="1" t="s">
        <v>1713</v>
      </c>
      <c r="B358" s="6">
        <v>345</v>
      </c>
      <c r="C358" s="9">
        <v>345</v>
      </c>
      <c r="D358" s="641" t="s">
        <v>6</v>
      </c>
      <c r="E358" s="37" t="s">
        <v>19</v>
      </c>
      <c r="F358" s="645">
        <v>20319811</v>
      </c>
      <c r="G358" s="646" t="s">
        <v>613</v>
      </c>
      <c r="H358" s="9" t="s">
        <v>52</v>
      </c>
      <c r="I358" s="642">
        <v>0</v>
      </c>
      <c r="J358" s="642">
        <v>0</v>
      </c>
      <c r="K358" s="642">
        <v>0</v>
      </c>
      <c r="L358" s="642">
        <v>0</v>
      </c>
      <c r="M358" s="642">
        <v>2</v>
      </c>
      <c r="N358" s="642">
        <v>0</v>
      </c>
      <c r="O358" s="642">
        <v>1</v>
      </c>
      <c r="P358" s="642">
        <v>3</v>
      </c>
      <c r="Q358" s="14">
        <f t="shared" si="170"/>
        <v>3</v>
      </c>
      <c r="R358" s="14">
        <f t="shared" si="170"/>
        <v>3</v>
      </c>
      <c r="S358" s="10">
        <f t="shared" si="171"/>
        <v>6</v>
      </c>
      <c r="T358" s="642">
        <v>0</v>
      </c>
      <c r="U358" s="642">
        <v>0</v>
      </c>
      <c r="V358" s="642">
        <v>0</v>
      </c>
      <c r="W358" s="642">
        <v>0</v>
      </c>
      <c r="X358" s="642">
        <v>0</v>
      </c>
      <c r="Y358" s="642">
        <v>1</v>
      </c>
      <c r="Z358" s="623">
        <f t="shared" si="179"/>
        <v>0</v>
      </c>
      <c r="AA358" s="623">
        <f t="shared" si="179"/>
        <v>1</v>
      </c>
      <c r="AB358" s="10">
        <f t="shared" si="158"/>
        <v>1</v>
      </c>
      <c r="AC358" s="44">
        <f t="shared" si="172"/>
        <v>3</v>
      </c>
      <c r="AD358" s="44">
        <f t="shared" si="172"/>
        <v>4</v>
      </c>
      <c r="AE358" s="44">
        <f t="shared" si="159"/>
        <v>7</v>
      </c>
      <c r="AF358" s="12">
        <f t="shared" si="180"/>
        <v>0</v>
      </c>
      <c r="AG358" s="12">
        <f t="shared" si="181"/>
        <v>1</v>
      </c>
      <c r="AH358" s="10">
        <f t="shared" si="160"/>
        <v>1</v>
      </c>
      <c r="AI358" s="12">
        <f>VLOOKUP($F358,'Guru SertifikaSi'!$C$6:$G$675,'Guru SertifikaSi'!E$3,FALSE)</f>
        <v>3</v>
      </c>
      <c r="AJ358" s="12">
        <f>VLOOKUP($F358,'Guru SertifikaSi'!$C$6:$G$675,'Guru SertifikaSi'!F$3,FALSE)</f>
        <v>3</v>
      </c>
      <c r="AK358" s="10">
        <f t="shared" si="161"/>
        <v>6</v>
      </c>
      <c r="AL358" s="44">
        <f t="shared" si="162"/>
        <v>3</v>
      </c>
      <c r="AM358" s="44">
        <f t="shared" si="162"/>
        <v>4</v>
      </c>
      <c r="AN358" s="11">
        <f t="shared" si="163"/>
        <v>7</v>
      </c>
      <c r="AO358" s="642">
        <v>0</v>
      </c>
      <c r="AP358" s="642">
        <v>0</v>
      </c>
      <c r="AQ358" s="642">
        <v>0</v>
      </c>
      <c r="AR358" s="642">
        <v>0</v>
      </c>
      <c r="AS358" s="642">
        <v>0</v>
      </c>
      <c r="AT358" s="642">
        <v>0</v>
      </c>
      <c r="AU358" s="642">
        <v>0</v>
      </c>
      <c r="AV358" s="642">
        <v>0</v>
      </c>
      <c r="AW358" s="643">
        <v>0</v>
      </c>
      <c r="AX358" s="643">
        <v>0</v>
      </c>
      <c r="AY358" s="642">
        <v>3</v>
      </c>
      <c r="AZ358" s="642">
        <v>4</v>
      </c>
      <c r="BA358" s="642">
        <v>0</v>
      </c>
      <c r="BB358" s="642">
        <v>0</v>
      </c>
      <c r="BC358" s="642">
        <v>0</v>
      </c>
      <c r="BD358" s="642">
        <v>0</v>
      </c>
      <c r="BE358" s="13">
        <f t="shared" si="173"/>
        <v>0</v>
      </c>
      <c r="BF358" s="13">
        <f t="shared" si="173"/>
        <v>0</v>
      </c>
      <c r="BG358" s="10">
        <f t="shared" si="174"/>
        <v>0</v>
      </c>
      <c r="BH358" s="13">
        <f t="shared" si="175"/>
        <v>3</v>
      </c>
      <c r="BI358" s="13">
        <f t="shared" si="175"/>
        <v>4</v>
      </c>
      <c r="BJ358" s="10">
        <f t="shared" si="176"/>
        <v>7</v>
      </c>
      <c r="BK358" s="44">
        <f t="shared" si="177"/>
        <v>3</v>
      </c>
      <c r="BL358" s="44">
        <f t="shared" si="177"/>
        <v>4</v>
      </c>
      <c r="BM358" s="11">
        <f t="shared" si="177"/>
        <v>7</v>
      </c>
      <c r="BN358" s="642">
        <v>0</v>
      </c>
      <c r="BO358" s="642">
        <v>0</v>
      </c>
      <c r="BP358" s="642">
        <v>0</v>
      </c>
      <c r="BQ358" s="642">
        <v>0</v>
      </c>
      <c r="BR358" s="642">
        <v>0</v>
      </c>
      <c r="BS358" s="642">
        <v>0</v>
      </c>
      <c r="BT358" s="642">
        <v>0</v>
      </c>
      <c r="BU358" s="642">
        <v>0</v>
      </c>
      <c r="BV358" s="644">
        <f t="shared" si="178"/>
        <v>0</v>
      </c>
      <c r="BW358" s="644">
        <f t="shared" si="178"/>
        <v>0</v>
      </c>
      <c r="BX358" s="44">
        <f t="shared" si="164"/>
        <v>0</v>
      </c>
      <c r="BY358" s="44">
        <f t="shared" si="164"/>
        <v>0</v>
      </c>
      <c r="BZ358" s="11">
        <f t="shared" si="165"/>
        <v>0</v>
      </c>
      <c r="CA358" s="14">
        <f t="shared" si="166"/>
        <v>3</v>
      </c>
      <c r="CB358" s="14">
        <f t="shared" si="166"/>
        <v>4</v>
      </c>
      <c r="CC358" s="13">
        <f t="shared" si="167"/>
        <v>0</v>
      </c>
      <c r="CD358" s="13">
        <f t="shared" si="167"/>
        <v>0</v>
      </c>
      <c r="CE358" s="13">
        <f t="shared" si="168"/>
        <v>3</v>
      </c>
      <c r="CF358" s="13">
        <f t="shared" si="168"/>
        <v>4</v>
      </c>
      <c r="CG358" s="289">
        <f t="shared" si="169"/>
        <v>7</v>
      </c>
      <c r="CJ358" s="1">
        <v>0</v>
      </c>
      <c r="CK358" s="6">
        <f t="shared" si="182"/>
        <v>3</v>
      </c>
      <c r="CL358" s="6">
        <v>0</v>
      </c>
      <c r="CM358" s="6">
        <v>0</v>
      </c>
      <c r="CN358" s="6">
        <f t="shared" si="183"/>
        <v>3</v>
      </c>
      <c r="CO358" s="6">
        <f t="shared" si="184"/>
        <v>4</v>
      </c>
    </row>
    <row r="359" spans="1:93" ht="15" x14ac:dyDescent="0.25">
      <c r="A359" s="1" t="s">
        <v>1714</v>
      </c>
      <c r="B359" s="6">
        <v>346</v>
      </c>
      <c r="C359" s="9">
        <v>346</v>
      </c>
      <c r="D359" s="641" t="s">
        <v>6</v>
      </c>
      <c r="E359" s="37" t="s">
        <v>19</v>
      </c>
      <c r="F359" s="645">
        <v>20319805</v>
      </c>
      <c r="G359" s="646" t="s">
        <v>614</v>
      </c>
      <c r="H359" s="9" t="s">
        <v>52</v>
      </c>
      <c r="I359" s="642">
        <v>0</v>
      </c>
      <c r="J359" s="642">
        <v>0</v>
      </c>
      <c r="K359" s="642">
        <v>0</v>
      </c>
      <c r="L359" s="642">
        <v>0</v>
      </c>
      <c r="M359" s="642">
        <v>0</v>
      </c>
      <c r="N359" s="642">
        <v>1</v>
      </c>
      <c r="O359" s="642">
        <v>0</v>
      </c>
      <c r="P359" s="642">
        <v>4</v>
      </c>
      <c r="Q359" s="14">
        <f t="shared" si="170"/>
        <v>0</v>
      </c>
      <c r="R359" s="14">
        <f t="shared" si="170"/>
        <v>5</v>
      </c>
      <c r="S359" s="10">
        <f t="shared" si="171"/>
        <v>5</v>
      </c>
      <c r="T359" s="642">
        <v>0</v>
      </c>
      <c r="U359" s="642">
        <v>0</v>
      </c>
      <c r="V359" s="642">
        <v>1</v>
      </c>
      <c r="W359" s="642">
        <v>1</v>
      </c>
      <c r="X359" s="642">
        <v>0</v>
      </c>
      <c r="Y359" s="642">
        <v>1</v>
      </c>
      <c r="Z359" s="623">
        <f t="shared" si="179"/>
        <v>1</v>
      </c>
      <c r="AA359" s="623">
        <f t="shared" si="179"/>
        <v>2</v>
      </c>
      <c r="AB359" s="10">
        <f t="shared" si="158"/>
        <v>3</v>
      </c>
      <c r="AC359" s="44">
        <f t="shared" si="172"/>
        <v>1</v>
      </c>
      <c r="AD359" s="44">
        <f t="shared" si="172"/>
        <v>7</v>
      </c>
      <c r="AE359" s="44">
        <f t="shared" si="159"/>
        <v>8</v>
      </c>
      <c r="AF359" s="12">
        <f t="shared" si="180"/>
        <v>1</v>
      </c>
      <c r="AG359" s="12">
        <f t="shared" si="181"/>
        <v>2</v>
      </c>
      <c r="AH359" s="10">
        <f t="shared" si="160"/>
        <v>3</v>
      </c>
      <c r="AI359" s="12">
        <f>VLOOKUP($F359,'Guru SertifikaSi'!$C$6:$G$675,'Guru SertifikaSi'!E$3,FALSE)</f>
        <v>0</v>
      </c>
      <c r="AJ359" s="12">
        <f>VLOOKUP($F359,'Guru SertifikaSi'!$C$6:$G$675,'Guru SertifikaSi'!F$3,FALSE)</f>
        <v>5</v>
      </c>
      <c r="AK359" s="10">
        <f t="shared" si="161"/>
        <v>5</v>
      </c>
      <c r="AL359" s="44">
        <f t="shared" si="162"/>
        <v>1</v>
      </c>
      <c r="AM359" s="44">
        <f t="shared" si="162"/>
        <v>7</v>
      </c>
      <c r="AN359" s="11">
        <f t="shared" si="163"/>
        <v>8</v>
      </c>
      <c r="AO359" s="642">
        <v>0</v>
      </c>
      <c r="AP359" s="642">
        <v>0</v>
      </c>
      <c r="AQ359" s="642">
        <v>0</v>
      </c>
      <c r="AR359" s="642">
        <v>0</v>
      </c>
      <c r="AS359" s="642">
        <v>0</v>
      </c>
      <c r="AT359" s="642">
        <v>0</v>
      </c>
      <c r="AU359" s="642">
        <v>0</v>
      </c>
      <c r="AV359" s="642">
        <v>0</v>
      </c>
      <c r="AW359" s="643">
        <v>0</v>
      </c>
      <c r="AX359" s="643">
        <v>0</v>
      </c>
      <c r="AY359" s="642">
        <v>1</v>
      </c>
      <c r="AZ359" s="642">
        <v>7</v>
      </c>
      <c r="BA359" s="642">
        <v>0</v>
      </c>
      <c r="BB359" s="642">
        <v>0</v>
      </c>
      <c r="BC359" s="642">
        <v>0</v>
      </c>
      <c r="BD359" s="642">
        <v>0</v>
      </c>
      <c r="BE359" s="13">
        <f t="shared" si="173"/>
        <v>0</v>
      </c>
      <c r="BF359" s="13">
        <f t="shared" si="173"/>
        <v>0</v>
      </c>
      <c r="BG359" s="10">
        <f t="shared" si="174"/>
        <v>0</v>
      </c>
      <c r="BH359" s="13">
        <f t="shared" si="175"/>
        <v>1</v>
      </c>
      <c r="BI359" s="13">
        <f t="shared" si="175"/>
        <v>7</v>
      </c>
      <c r="BJ359" s="10">
        <f t="shared" si="176"/>
        <v>8</v>
      </c>
      <c r="BK359" s="44">
        <f t="shared" si="177"/>
        <v>1</v>
      </c>
      <c r="BL359" s="44">
        <f t="shared" si="177"/>
        <v>7</v>
      </c>
      <c r="BM359" s="11">
        <f t="shared" si="177"/>
        <v>8</v>
      </c>
      <c r="BN359" s="642">
        <v>0</v>
      </c>
      <c r="BO359" s="642">
        <v>0</v>
      </c>
      <c r="BP359" s="642">
        <v>0</v>
      </c>
      <c r="BQ359" s="642">
        <v>0</v>
      </c>
      <c r="BR359" s="642">
        <v>0</v>
      </c>
      <c r="BS359" s="642">
        <v>0</v>
      </c>
      <c r="BT359" s="642">
        <v>0</v>
      </c>
      <c r="BU359" s="642">
        <v>0</v>
      </c>
      <c r="BV359" s="644">
        <f t="shared" si="178"/>
        <v>0</v>
      </c>
      <c r="BW359" s="644">
        <f t="shared" si="178"/>
        <v>0</v>
      </c>
      <c r="BX359" s="44">
        <f t="shared" si="164"/>
        <v>0</v>
      </c>
      <c r="BY359" s="44">
        <f t="shared" si="164"/>
        <v>0</v>
      </c>
      <c r="BZ359" s="11">
        <f t="shared" si="165"/>
        <v>0</v>
      </c>
      <c r="CA359" s="14">
        <f t="shared" si="166"/>
        <v>1</v>
      </c>
      <c r="CB359" s="14">
        <f t="shared" si="166"/>
        <v>7</v>
      </c>
      <c r="CC359" s="13">
        <f t="shared" si="167"/>
        <v>0</v>
      </c>
      <c r="CD359" s="13">
        <f t="shared" si="167"/>
        <v>0</v>
      </c>
      <c r="CE359" s="13">
        <f t="shared" si="168"/>
        <v>1</v>
      </c>
      <c r="CF359" s="13">
        <f t="shared" si="168"/>
        <v>7</v>
      </c>
      <c r="CG359" s="289">
        <f t="shared" si="169"/>
        <v>8</v>
      </c>
      <c r="CJ359" s="1">
        <v>1</v>
      </c>
      <c r="CK359" s="6">
        <f t="shared" si="182"/>
        <v>5</v>
      </c>
      <c r="CL359" s="6">
        <v>0</v>
      </c>
      <c r="CM359" s="6">
        <v>1</v>
      </c>
      <c r="CN359" s="6">
        <f t="shared" si="183"/>
        <v>1</v>
      </c>
      <c r="CO359" s="6">
        <f t="shared" si="184"/>
        <v>8</v>
      </c>
    </row>
    <row r="360" spans="1:93" ht="15" x14ac:dyDescent="0.25">
      <c r="A360" s="1" t="s">
        <v>1715</v>
      </c>
      <c r="B360" s="6">
        <v>347</v>
      </c>
      <c r="C360" s="9">
        <v>347</v>
      </c>
      <c r="D360" s="641" t="s">
        <v>6</v>
      </c>
      <c r="E360" s="37" t="s">
        <v>19</v>
      </c>
      <c r="F360" s="645">
        <v>20319216</v>
      </c>
      <c r="G360" s="646" t="s">
        <v>615</v>
      </c>
      <c r="H360" s="9" t="s">
        <v>52</v>
      </c>
      <c r="I360" s="642">
        <v>0</v>
      </c>
      <c r="J360" s="642">
        <v>0</v>
      </c>
      <c r="K360" s="642">
        <v>0</v>
      </c>
      <c r="L360" s="642">
        <v>0</v>
      </c>
      <c r="M360" s="642">
        <v>0</v>
      </c>
      <c r="N360" s="642">
        <v>0</v>
      </c>
      <c r="O360" s="642">
        <v>2</v>
      </c>
      <c r="P360" s="642">
        <v>4</v>
      </c>
      <c r="Q360" s="14">
        <f t="shared" si="170"/>
        <v>2</v>
      </c>
      <c r="R360" s="14">
        <f t="shared" si="170"/>
        <v>4</v>
      </c>
      <c r="S360" s="10">
        <f t="shared" si="171"/>
        <v>6</v>
      </c>
      <c r="T360" s="642">
        <v>0</v>
      </c>
      <c r="U360" s="642">
        <v>0</v>
      </c>
      <c r="V360" s="642">
        <v>2</v>
      </c>
      <c r="W360" s="642">
        <v>2</v>
      </c>
      <c r="X360" s="642">
        <v>0</v>
      </c>
      <c r="Y360" s="642">
        <v>0</v>
      </c>
      <c r="Z360" s="623">
        <f t="shared" si="179"/>
        <v>2</v>
      </c>
      <c r="AA360" s="623">
        <f t="shared" si="179"/>
        <v>2</v>
      </c>
      <c r="AB360" s="10">
        <f t="shared" si="158"/>
        <v>4</v>
      </c>
      <c r="AC360" s="44">
        <f t="shared" si="172"/>
        <v>4</v>
      </c>
      <c r="AD360" s="44">
        <f t="shared" si="172"/>
        <v>6</v>
      </c>
      <c r="AE360" s="44">
        <f t="shared" si="159"/>
        <v>10</v>
      </c>
      <c r="AF360" s="12">
        <f t="shared" si="180"/>
        <v>1</v>
      </c>
      <c r="AG360" s="12">
        <f t="shared" si="181"/>
        <v>3</v>
      </c>
      <c r="AH360" s="10">
        <f t="shared" si="160"/>
        <v>4</v>
      </c>
      <c r="AI360" s="12">
        <f>VLOOKUP($F360,'Guru SertifikaSi'!$C$6:$G$675,'Guru SertifikaSi'!E$3,FALSE)</f>
        <v>3</v>
      </c>
      <c r="AJ360" s="12">
        <f>VLOOKUP($F360,'Guru SertifikaSi'!$C$6:$G$675,'Guru SertifikaSi'!F$3,FALSE)</f>
        <v>3</v>
      </c>
      <c r="AK360" s="10">
        <f t="shared" si="161"/>
        <v>6</v>
      </c>
      <c r="AL360" s="44">
        <f t="shared" si="162"/>
        <v>4</v>
      </c>
      <c r="AM360" s="44">
        <f t="shared" si="162"/>
        <v>6</v>
      </c>
      <c r="AN360" s="11">
        <f t="shared" si="163"/>
        <v>10</v>
      </c>
      <c r="AO360" s="642">
        <v>0</v>
      </c>
      <c r="AP360" s="642">
        <v>0</v>
      </c>
      <c r="AQ360" s="642">
        <v>0</v>
      </c>
      <c r="AR360" s="642">
        <v>0</v>
      </c>
      <c r="AS360" s="642">
        <v>0</v>
      </c>
      <c r="AT360" s="642">
        <v>0</v>
      </c>
      <c r="AU360" s="642">
        <v>0</v>
      </c>
      <c r="AV360" s="642">
        <v>0</v>
      </c>
      <c r="AW360" s="643">
        <v>0</v>
      </c>
      <c r="AX360" s="643">
        <v>0</v>
      </c>
      <c r="AY360" s="642">
        <v>4</v>
      </c>
      <c r="AZ360" s="642">
        <v>6</v>
      </c>
      <c r="BA360" s="642">
        <v>0</v>
      </c>
      <c r="BB360" s="642">
        <v>0</v>
      </c>
      <c r="BC360" s="642">
        <v>0</v>
      </c>
      <c r="BD360" s="642">
        <v>0</v>
      </c>
      <c r="BE360" s="13">
        <f t="shared" si="173"/>
        <v>0</v>
      </c>
      <c r="BF360" s="13">
        <f t="shared" si="173"/>
        <v>0</v>
      </c>
      <c r="BG360" s="10">
        <f t="shared" si="174"/>
        <v>0</v>
      </c>
      <c r="BH360" s="13">
        <f t="shared" si="175"/>
        <v>4</v>
      </c>
      <c r="BI360" s="13">
        <f t="shared" si="175"/>
        <v>6</v>
      </c>
      <c r="BJ360" s="10">
        <f t="shared" si="176"/>
        <v>10</v>
      </c>
      <c r="BK360" s="44">
        <f t="shared" si="177"/>
        <v>4</v>
      </c>
      <c r="BL360" s="44">
        <f t="shared" si="177"/>
        <v>6</v>
      </c>
      <c r="BM360" s="11">
        <f t="shared" si="177"/>
        <v>10</v>
      </c>
      <c r="BN360" s="642">
        <v>0</v>
      </c>
      <c r="BO360" s="642">
        <v>0</v>
      </c>
      <c r="BP360" s="642">
        <v>0</v>
      </c>
      <c r="BQ360" s="642">
        <v>0</v>
      </c>
      <c r="BR360" s="642">
        <v>0</v>
      </c>
      <c r="BS360" s="642">
        <v>0</v>
      </c>
      <c r="BT360" s="642">
        <v>0</v>
      </c>
      <c r="BU360" s="642">
        <v>0</v>
      </c>
      <c r="BV360" s="644">
        <f t="shared" si="178"/>
        <v>0</v>
      </c>
      <c r="BW360" s="644">
        <f t="shared" si="178"/>
        <v>0</v>
      </c>
      <c r="BX360" s="44">
        <f t="shared" si="164"/>
        <v>0</v>
      </c>
      <c r="BY360" s="44">
        <f t="shared" si="164"/>
        <v>0</v>
      </c>
      <c r="BZ360" s="11">
        <f t="shared" si="165"/>
        <v>0</v>
      </c>
      <c r="CA360" s="14">
        <f t="shared" si="166"/>
        <v>4</v>
      </c>
      <c r="CB360" s="14">
        <f t="shared" si="166"/>
        <v>6</v>
      </c>
      <c r="CC360" s="13">
        <f t="shared" si="167"/>
        <v>0</v>
      </c>
      <c r="CD360" s="13">
        <f t="shared" si="167"/>
        <v>0</v>
      </c>
      <c r="CE360" s="13">
        <f t="shared" si="168"/>
        <v>4</v>
      </c>
      <c r="CF360" s="13">
        <f t="shared" si="168"/>
        <v>6</v>
      </c>
      <c r="CG360" s="289">
        <f t="shared" si="169"/>
        <v>10</v>
      </c>
      <c r="CJ360" s="1">
        <v>1</v>
      </c>
      <c r="CK360" s="6">
        <f t="shared" si="182"/>
        <v>5</v>
      </c>
      <c r="CL360" s="6">
        <v>0</v>
      </c>
      <c r="CM360" s="6">
        <v>1</v>
      </c>
      <c r="CN360" s="6">
        <f t="shared" si="183"/>
        <v>4</v>
      </c>
      <c r="CO360" s="6">
        <f t="shared" si="184"/>
        <v>7</v>
      </c>
    </row>
    <row r="361" spans="1:93" ht="15" x14ac:dyDescent="0.25">
      <c r="A361" s="1" t="s">
        <v>1716</v>
      </c>
      <c r="B361" s="6">
        <v>348</v>
      </c>
      <c r="C361" s="9">
        <v>348</v>
      </c>
      <c r="D361" s="641" t="s">
        <v>6</v>
      </c>
      <c r="E361" s="37" t="s">
        <v>19</v>
      </c>
      <c r="F361" s="645">
        <v>20319215</v>
      </c>
      <c r="G361" s="646" t="s">
        <v>616</v>
      </c>
      <c r="H361" s="9" t="s">
        <v>52</v>
      </c>
      <c r="I361" s="642">
        <v>0</v>
      </c>
      <c r="J361" s="642">
        <v>0</v>
      </c>
      <c r="K361" s="642">
        <v>0</v>
      </c>
      <c r="L361" s="642">
        <v>0</v>
      </c>
      <c r="M361" s="642">
        <v>1</v>
      </c>
      <c r="N361" s="642">
        <v>0</v>
      </c>
      <c r="O361" s="642">
        <v>1</v>
      </c>
      <c r="P361" s="642">
        <v>3</v>
      </c>
      <c r="Q361" s="14">
        <f t="shared" si="170"/>
        <v>2</v>
      </c>
      <c r="R361" s="14">
        <f t="shared" si="170"/>
        <v>3</v>
      </c>
      <c r="S361" s="10">
        <f t="shared" si="171"/>
        <v>5</v>
      </c>
      <c r="T361" s="642">
        <v>0</v>
      </c>
      <c r="U361" s="642">
        <v>0</v>
      </c>
      <c r="V361" s="642">
        <v>0</v>
      </c>
      <c r="W361" s="642">
        <v>1</v>
      </c>
      <c r="X361" s="642">
        <v>3</v>
      </c>
      <c r="Y361" s="642">
        <v>2</v>
      </c>
      <c r="Z361" s="623">
        <f t="shared" si="179"/>
        <v>3</v>
      </c>
      <c r="AA361" s="623">
        <f t="shared" si="179"/>
        <v>3</v>
      </c>
      <c r="AB361" s="10">
        <f t="shared" si="158"/>
        <v>6</v>
      </c>
      <c r="AC361" s="44">
        <f t="shared" si="172"/>
        <v>5</v>
      </c>
      <c r="AD361" s="44">
        <f t="shared" si="172"/>
        <v>6</v>
      </c>
      <c r="AE361" s="44">
        <f t="shared" si="159"/>
        <v>11</v>
      </c>
      <c r="AF361" s="12">
        <f t="shared" si="180"/>
        <v>2</v>
      </c>
      <c r="AG361" s="12">
        <f t="shared" si="181"/>
        <v>4</v>
      </c>
      <c r="AH361" s="10">
        <f t="shared" si="160"/>
        <v>6</v>
      </c>
      <c r="AI361" s="12">
        <f>VLOOKUP($F361,'Guru SertifikaSi'!$C$6:$G$675,'Guru SertifikaSi'!E$3,FALSE)</f>
        <v>3</v>
      </c>
      <c r="AJ361" s="12">
        <f>VLOOKUP($F361,'Guru SertifikaSi'!$C$6:$G$675,'Guru SertifikaSi'!F$3,FALSE)</f>
        <v>2</v>
      </c>
      <c r="AK361" s="10">
        <f t="shared" si="161"/>
        <v>5</v>
      </c>
      <c r="AL361" s="44">
        <f t="shared" si="162"/>
        <v>5</v>
      </c>
      <c r="AM361" s="44">
        <f t="shared" si="162"/>
        <v>6</v>
      </c>
      <c r="AN361" s="11">
        <f t="shared" si="163"/>
        <v>11</v>
      </c>
      <c r="AO361" s="642">
        <v>1</v>
      </c>
      <c r="AP361" s="642">
        <v>0</v>
      </c>
      <c r="AQ361" s="642">
        <v>0</v>
      </c>
      <c r="AR361" s="642">
        <v>0</v>
      </c>
      <c r="AS361" s="642">
        <v>0</v>
      </c>
      <c r="AT361" s="642">
        <v>0</v>
      </c>
      <c r="AU361" s="642">
        <v>0</v>
      </c>
      <c r="AV361" s="642">
        <v>0</v>
      </c>
      <c r="AW361" s="643">
        <v>0</v>
      </c>
      <c r="AX361" s="643">
        <v>0</v>
      </c>
      <c r="AY361" s="642">
        <v>4</v>
      </c>
      <c r="AZ361" s="642">
        <v>6</v>
      </c>
      <c r="BA361" s="642">
        <v>0</v>
      </c>
      <c r="BB361" s="642">
        <v>0</v>
      </c>
      <c r="BC361" s="642">
        <v>0</v>
      </c>
      <c r="BD361" s="642">
        <v>0</v>
      </c>
      <c r="BE361" s="13">
        <f t="shared" si="173"/>
        <v>1</v>
      </c>
      <c r="BF361" s="13">
        <f t="shared" si="173"/>
        <v>0</v>
      </c>
      <c r="BG361" s="10">
        <f t="shared" si="174"/>
        <v>1</v>
      </c>
      <c r="BH361" s="13">
        <f t="shared" si="175"/>
        <v>4</v>
      </c>
      <c r="BI361" s="13">
        <f t="shared" si="175"/>
        <v>6</v>
      </c>
      <c r="BJ361" s="10">
        <f t="shared" si="176"/>
        <v>10</v>
      </c>
      <c r="BK361" s="44">
        <f t="shared" si="177"/>
        <v>5</v>
      </c>
      <c r="BL361" s="44">
        <f t="shared" si="177"/>
        <v>6</v>
      </c>
      <c r="BM361" s="11">
        <f t="shared" si="177"/>
        <v>11</v>
      </c>
      <c r="BN361" s="642">
        <v>0</v>
      </c>
      <c r="BO361" s="642">
        <v>0</v>
      </c>
      <c r="BP361" s="642">
        <v>0</v>
      </c>
      <c r="BQ361" s="642">
        <v>0</v>
      </c>
      <c r="BR361" s="642">
        <v>0</v>
      </c>
      <c r="BS361" s="642">
        <v>0</v>
      </c>
      <c r="BT361" s="642">
        <v>0</v>
      </c>
      <c r="BU361" s="642">
        <v>0</v>
      </c>
      <c r="BV361" s="644">
        <f t="shared" si="178"/>
        <v>0</v>
      </c>
      <c r="BW361" s="644">
        <f t="shared" si="178"/>
        <v>0</v>
      </c>
      <c r="BX361" s="44">
        <f t="shared" si="164"/>
        <v>0</v>
      </c>
      <c r="BY361" s="44">
        <f t="shared" si="164"/>
        <v>0</v>
      </c>
      <c r="BZ361" s="11">
        <f t="shared" si="165"/>
        <v>0</v>
      </c>
      <c r="CA361" s="14">
        <f t="shared" si="166"/>
        <v>5</v>
      </c>
      <c r="CB361" s="14">
        <f t="shared" si="166"/>
        <v>6</v>
      </c>
      <c r="CC361" s="13">
        <f t="shared" si="167"/>
        <v>0</v>
      </c>
      <c r="CD361" s="13">
        <f t="shared" si="167"/>
        <v>0</v>
      </c>
      <c r="CE361" s="13">
        <f t="shared" si="168"/>
        <v>5</v>
      </c>
      <c r="CF361" s="13">
        <f t="shared" si="168"/>
        <v>6</v>
      </c>
      <c r="CG361" s="289">
        <f t="shared" si="169"/>
        <v>11</v>
      </c>
      <c r="CJ361" s="1">
        <v>1</v>
      </c>
      <c r="CK361" s="6">
        <f t="shared" si="182"/>
        <v>4</v>
      </c>
      <c r="CL361" s="6">
        <v>0</v>
      </c>
      <c r="CM361" s="6">
        <v>1</v>
      </c>
      <c r="CN361" s="6">
        <f t="shared" si="183"/>
        <v>4</v>
      </c>
      <c r="CO361" s="6">
        <f t="shared" si="184"/>
        <v>7</v>
      </c>
    </row>
    <row r="362" spans="1:93" ht="15" x14ac:dyDescent="0.25">
      <c r="A362" s="1" t="s">
        <v>1717</v>
      </c>
      <c r="B362" s="6">
        <v>349</v>
      </c>
      <c r="C362" s="9">
        <v>349</v>
      </c>
      <c r="D362" s="641" t="s">
        <v>6</v>
      </c>
      <c r="E362" s="37" t="s">
        <v>19</v>
      </c>
      <c r="F362" s="645">
        <v>20319214</v>
      </c>
      <c r="G362" s="646" t="s">
        <v>617</v>
      </c>
      <c r="H362" s="9" t="s">
        <v>52</v>
      </c>
      <c r="I362" s="642">
        <v>0</v>
      </c>
      <c r="J362" s="642">
        <v>0</v>
      </c>
      <c r="K362" s="642">
        <v>0</v>
      </c>
      <c r="L362" s="642">
        <v>0</v>
      </c>
      <c r="M362" s="642">
        <v>1</v>
      </c>
      <c r="N362" s="642">
        <v>4</v>
      </c>
      <c r="O362" s="642">
        <v>1</v>
      </c>
      <c r="P362" s="642">
        <v>2</v>
      </c>
      <c r="Q362" s="14">
        <f t="shared" si="170"/>
        <v>2</v>
      </c>
      <c r="R362" s="14">
        <f t="shared" si="170"/>
        <v>6</v>
      </c>
      <c r="S362" s="10">
        <f t="shared" si="171"/>
        <v>8</v>
      </c>
      <c r="T362" s="642">
        <v>0</v>
      </c>
      <c r="U362" s="642">
        <v>0</v>
      </c>
      <c r="V362" s="642">
        <v>0</v>
      </c>
      <c r="W362" s="642">
        <v>0</v>
      </c>
      <c r="X362" s="642">
        <v>0</v>
      </c>
      <c r="Y362" s="642">
        <v>1</v>
      </c>
      <c r="Z362" s="623">
        <f t="shared" si="179"/>
        <v>0</v>
      </c>
      <c r="AA362" s="623">
        <f t="shared" si="179"/>
        <v>1</v>
      </c>
      <c r="AB362" s="10">
        <f t="shared" si="158"/>
        <v>1</v>
      </c>
      <c r="AC362" s="44">
        <f t="shared" si="172"/>
        <v>2</v>
      </c>
      <c r="AD362" s="44">
        <f t="shared" si="172"/>
        <v>7</v>
      </c>
      <c r="AE362" s="44">
        <f t="shared" si="159"/>
        <v>9</v>
      </c>
      <c r="AF362" s="12">
        <f t="shared" si="180"/>
        <v>0</v>
      </c>
      <c r="AG362" s="12">
        <f t="shared" si="181"/>
        <v>2</v>
      </c>
      <c r="AH362" s="10">
        <f t="shared" si="160"/>
        <v>2</v>
      </c>
      <c r="AI362" s="12">
        <f>VLOOKUP($F362,'Guru SertifikaSi'!$C$6:$G$675,'Guru SertifikaSi'!E$3,FALSE)</f>
        <v>2</v>
      </c>
      <c r="AJ362" s="12">
        <f>VLOOKUP($F362,'Guru SertifikaSi'!$C$6:$G$675,'Guru SertifikaSi'!F$3,FALSE)</f>
        <v>5</v>
      </c>
      <c r="AK362" s="10">
        <f t="shared" si="161"/>
        <v>7</v>
      </c>
      <c r="AL362" s="44">
        <f t="shared" si="162"/>
        <v>2</v>
      </c>
      <c r="AM362" s="44">
        <f t="shared" si="162"/>
        <v>7</v>
      </c>
      <c r="AN362" s="11">
        <f t="shared" si="163"/>
        <v>9</v>
      </c>
      <c r="AO362" s="642">
        <v>0</v>
      </c>
      <c r="AP362" s="642">
        <v>1</v>
      </c>
      <c r="AQ362" s="642">
        <v>0</v>
      </c>
      <c r="AR362" s="642">
        <v>0</v>
      </c>
      <c r="AS362" s="642">
        <v>0</v>
      </c>
      <c r="AT362" s="642">
        <v>1</v>
      </c>
      <c r="AU362" s="642">
        <v>0</v>
      </c>
      <c r="AV362" s="642">
        <v>0</v>
      </c>
      <c r="AW362" s="643">
        <v>0</v>
      </c>
      <c r="AX362" s="643">
        <v>0</v>
      </c>
      <c r="AY362" s="642">
        <v>1</v>
      </c>
      <c r="AZ362" s="642">
        <v>5</v>
      </c>
      <c r="BA362" s="642">
        <v>1</v>
      </c>
      <c r="BB362" s="642">
        <v>0</v>
      </c>
      <c r="BC362" s="642">
        <v>0</v>
      </c>
      <c r="BD362" s="642">
        <v>0</v>
      </c>
      <c r="BE362" s="13">
        <f t="shared" si="173"/>
        <v>0</v>
      </c>
      <c r="BF362" s="13">
        <f t="shared" si="173"/>
        <v>2</v>
      </c>
      <c r="BG362" s="10">
        <f t="shared" si="174"/>
        <v>2</v>
      </c>
      <c r="BH362" s="13">
        <f t="shared" si="175"/>
        <v>2</v>
      </c>
      <c r="BI362" s="13">
        <f t="shared" si="175"/>
        <v>5</v>
      </c>
      <c r="BJ362" s="10">
        <f t="shared" si="176"/>
        <v>7</v>
      </c>
      <c r="BK362" s="44">
        <f t="shared" si="177"/>
        <v>2</v>
      </c>
      <c r="BL362" s="44">
        <f t="shared" si="177"/>
        <v>7</v>
      </c>
      <c r="BM362" s="11">
        <f t="shared" si="177"/>
        <v>9</v>
      </c>
      <c r="BN362" s="642">
        <v>0</v>
      </c>
      <c r="BO362" s="642">
        <v>0</v>
      </c>
      <c r="BP362" s="642">
        <v>0</v>
      </c>
      <c r="BQ362" s="642">
        <v>0</v>
      </c>
      <c r="BR362" s="642">
        <v>0</v>
      </c>
      <c r="BS362" s="642">
        <v>0</v>
      </c>
      <c r="BT362" s="642">
        <v>0</v>
      </c>
      <c r="BU362" s="642">
        <v>0</v>
      </c>
      <c r="BV362" s="644">
        <f t="shared" si="178"/>
        <v>0</v>
      </c>
      <c r="BW362" s="644">
        <f t="shared" si="178"/>
        <v>0</v>
      </c>
      <c r="BX362" s="44">
        <f t="shared" si="164"/>
        <v>0</v>
      </c>
      <c r="BY362" s="44">
        <f t="shared" si="164"/>
        <v>0</v>
      </c>
      <c r="BZ362" s="11">
        <f t="shared" si="165"/>
        <v>0</v>
      </c>
      <c r="CA362" s="14">
        <f t="shared" si="166"/>
        <v>2</v>
      </c>
      <c r="CB362" s="14">
        <f t="shared" si="166"/>
        <v>7</v>
      </c>
      <c r="CC362" s="13">
        <f t="shared" si="167"/>
        <v>0</v>
      </c>
      <c r="CD362" s="13">
        <f t="shared" si="167"/>
        <v>0</v>
      </c>
      <c r="CE362" s="13">
        <f t="shared" si="168"/>
        <v>2</v>
      </c>
      <c r="CF362" s="13">
        <f t="shared" si="168"/>
        <v>7</v>
      </c>
      <c r="CG362" s="289">
        <f t="shared" si="169"/>
        <v>9</v>
      </c>
      <c r="CJ362" s="1">
        <v>1</v>
      </c>
      <c r="CK362" s="6">
        <f t="shared" si="182"/>
        <v>3</v>
      </c>
      <c r="CL362" s="6">
        <v>0</v>
      </c>
      <c r="CM362" s="6">
        <v>1</v>
      </c>
      <c r="CN362" s="6">
        <f t="shared" si="183"/>
        <v>1</v>
      </c>
      <c r="CO362" s="6">
        <f t="shared" si="184"/>
        <v>6</v>
      </c>
    </row>
    <row r="363" spans="1:93" ht="15" x14ac:dyDescent="0.25">
      <c r="A363" s="1" t="s">
        <v>1718</v>
      </c>
      <c r="B363" s="6">
        <v>350</v>
      </c>
      <c r="C363" s="9">
        <v>350</v>
      </c>
      <c r="D363" s="641" t="s">
        <v>6</v>
      </c>
      <c r="E363" s="37" t="s">
        <v>19</v>
      </c>
      <c r="F363" s="645">
        <v>20319176</v>
      </c>
      <c r="G363" s="646" t="s">
        <v>618</v>
      </c>
      <c r="H363" s="9" t="s">
        <v>52</v>
      </c>
      <c r="I363" s="642">
        <v>0</v>
      </c>
      <c r="J363" s="642">
        <v>0</v>
      </c>
      <c r="K363" s="642">
        <v>0</v>
      </c>
      <c r="L363" s="642">
        <v>0</v>
      </c>
      <c r="M363" s="642">
        <v>2</v>
      </c>
      <c r="N363" s="642">
        <v>3</v>
      </c>
      <c r="O363" s="642">
        <v>0</v>
      </c>
      <c r="P363" s="642">
        <v>2</v>
      </c>
      <c r="Q363" s="14">
        <f t="shared" si="170"/>
        <v>2</v>
      </c>
      <c r="R363" s="14">
        <f t="shared" si="170"/>
        <v>5</v>
      </c>
      <c r="S363" s="10">
        <f t="shared" si="171"/>
        <v>7</v>
      </c>
      <c r="T363" s="642">
        <v>0</v>
      </c>
      <c r="U363" s="642">
        <v>0</v>
      </c>
      <c r="V363" s="642">
        <v>0</v>
      </c>
      <c r="W363" s="642">
        <v>0</v>
      </c>
      <c r="X363" s="642">
        <v>1</v>
      </c>
      <c r="Y363" s="642">
        <v>2</v>
      </c>
      <c r="Z363" s="623">
        <f t="shared" si="179"/>
        <v>1</v>
      </c>
      <c r="AA363" s="623">
        <f t="shared" si="179"/>
        <v>2</v>
      </c>
      <c r="AB363" s="10">
        <f t="shared" si="158"/>
        <v>3</v>
      </c>
      <c r="AC363" s="44">
        <f t="shared" si="172"/>
        <v>3</v>
      </c>
      <c r="AD363" s="44">
        <f t="shared" si="172"/>
        <v>7</v>
      </c>
      <c r="AE363" s="44">
        <f t="shared" si="159"/>
        <v>10</v>
      </c>
      <c r="AF363" s="12">
        <f t="shared" si="180"/>
        <v>1</v>
      </c>
      <c r="AG363" s="12">
        <f t="shared" si="181"/>
        <v>5</v>
      </c>
      <c r="AH363" s="10">
        <f t="shared" si="160"/>
        <v>6</v>
      </c>
      <c r="AI363" s="12">
        <f>VLOOKUP($F363,'Guru SertifikaSi'!$C$6:$G$675,'Guru SertifikaSi'!E$3,FALSE)</f>
        <v>2</v>
      </c>
      <c r="AJ363" s="12">
        <f>VLOOKUP($F363,'Guru SertifikaSi'!$C$6:$G$675,'Guru SertifikaSi'!F$3,FALSE)</f>
        <v>2</v>
      </c>
      <c r="AK363" s="10">
        <f t="shared" si="161"/>
        <v>4</v>
      </c>
      <c r="AL363" s="44">
        <f t="shared" si="162"/>
        <v>3</v>
      </c>
      <c r="AM363" s="44">
        <f t="shared" si="162"/>
        <v>7</v>
      </c>
      <c r="AN363" s="11">
        <f t="shared" si="163"/>
        <v>10</v>
      </c>
      <c r="AO363" s="642">
        <v>0</v>
      </c>
      <c r="AP363" s="642">
        <v>0</v>
      </c>
      <c r="AQ363" s="642">
        <v>0</v>
      </c>
      <c r="AR363" s="642">
        <v>0</v>
      </c>
      <c r="AS363" s="642">
        <v>0</v>
      </c>
      <c r="AT363" s="642">
        <v>0</v>
      </c>
      <c r="AU363" s="642">
        <v>0</v>
      </c>
      <c r="AV363" s="642">
        <v>0</v>
      </c>
      <c r="AW363" s="643">
        <v>0</v>
      </c>
      <c r="AX363" s="643">
        <v>0</v>
      </c>
      <c r="AY363" s="642">
        <v>3</v>
      </c>
      <c r="AZ363" s="642">
        <v>7</v>
      </c>
      <c r="BA363" s="642">
        <v>0</v>
      </c>
      <c r="BB363" s="642">
        <v>0</v>
      </c>
      <c r="BC363" s="642">
        <v>0</v>
      </c>
      <c r="BD363" s="642">
        <v>0</v>
      </c>
      <c r="BE363" s="13">
        <f t="shared" si="173"/>
        <v>0</v>
      </c>
      <c r="BF363" s="13">
        <f t="shared" si="173"/>
        <v>0</v>
      </c>
      <c r="BG363" s="10">
        <f t="shared" si="174"/>
        <v>0</v>
      </c>
      <c r="BH363" s="13">
        <f t="shared" si="175"/>
        <v>3</v>
      </c>
      <c r="BI363" s="13">
        <f t="shared" si="175"/>
        <v>7</v>
      </c>
      <c r="BJ363" s="10">
        <f t="shared" si="176"/>
        <v>10</v>
      </c>
      <c r="BK363" s="44">
        <f t="shared" si="177"/>
        <v>3</v>
      </c>
      <c r="BL363" s="44">
        <f t="shared" si="177"/>
        <v>7</v>
      </c>
      <c r="BM363" s="11">
        <f t="shared" si="177"/>
        <v>10</v>
      </c>
      <c r="BN363" s="642">
        <v>0</v>
      </c>
      <c r="BO363" s="642">
        <v>0</v>
      </c>
      <c r="BP363" s="642">
        <v>0</v>
      </c>
      <c r="BQ363" s="642">
        <v>0</v>
      </c>
      <c r="BR363" s="642">
        <v>0</v>
      </c>
      <c r="BS363" s="642">
        <v>0</v>
      </c>
      <c r="BT363" s="642">
        <v>0</v>
      </c>
      <c r="BU363" s="642">
        <v>0</v>
      </c>
      <c r="BV363" s="644">
        <f t="shared" si="178"/>
        <v>0</v>
      </c>
      <c r="BW363" s="644">
        <f t="shared" si="178"/>
        <v>0</v>
      </c>
      <c r="BX363" s="44">
        <f t="shared" si="164"/>
        <v>0</v>
      </c>
      <c r="BY363" s="44">
        <f t="shared" si="164"/>
        <v>0</v>
      </c>
      <c r="BZ363" s="11">
        <f t="shared" si="165"/>
        <v>0</v>
      </c>
      <c r="CA363" s="14">
        <f t="shared" si="166"/>
        <v>3</v>
      </c>
      <c r="CB363" s="14">
        <f t="shared" si="166"/>
        <v>7</v>
      </c>
      <c r="CC363" s="13">
        <f t="shared" si="167"/>
        <v>0</v>
      </c>
      <c r="CD363" s="13">
        <f t="shared" si="167"/>
        <v>0</v>
      </c>
      <c r="CE363" s="13">
        <f t="shared" si="168"/>
        <v>3</v>
      </c>
      <c r="CF363" s="13">
        <f t="shared" si="168"/>
        <v>7</v>
      </c>
      <c r="CG363" s="289">
        <f t="shared" si="169"/>
        <v>10</v>
      </c>
      <c r="CJ363" s="1">
        <v>1</v>
      </c>
      <c r="CK363" s="6">
        <f t="shared" si="182"/>
        <v>3</v>
      </c>
      <c r="CL363" s="6">
        <v>0</v>
      </c>
      <c r="CM363" s="6">
        <v>1</v>
      </c>
      <c r="CN363" s="6">
        <f t="shared" si="183"/>
        <v>3</v>
      </c>
      <c r="CO363" s="6">
        <f t="shared" si="184"/>
        <v>8</v>
      </c>
    </row>
    <row r="364" spans="1:93" ht="15" x14ac:dyDescent="0.25">
      <c r="A364" s="1" t="s">
        <v>1719</v>
      </c>
      <c r="B364" s="6">
        <v>351</v>
      </c>
      <c r="C364" s="9">
        <v>351</v>
      </c>
      <c r="D364" s="641" t="s">
        <v>6</v>
      </c>
      <c r="E364" s="37" t="s">
        <v>19</v>
      </c>
      <c r="F364" s="645">
        <v>20319175</v>
      </c>
      <c r="G364" s="646" t="s">
        <v>619</v>
      </c>
      <c r="H364" s="9" t="s">
        <v>52</v>
      </c>
      <c r="I364" s="642">
        <v>0</v>
      </c>
      <c r="J364" s="642">
        <v>0</v>
      </c>
      <c r="K364" s="642">
        <v>0</v>
      </c>
      <c r="L364" s="642">
        <v>0</v>
      </c>
      <c r="M364" s="642">
        <v>1</v>
      </c>
      <c r="N364" s="642">
        <v>4</v>
      </c>
      <c r="O364" s="642">
        <v>1</v>
      </c>
      <c r="P364" s="642">
        <v>4</v>
      </c>
      <c r="Q364" s="14">
        <f t="shared" si="170"/>
        <v>2</v>
      </c>
      <c r="R364" s="14">
        <f t="shared" si="170"/>
        <v>8</v>
      </c>
      <c r="S364" s="10">
        <f t="shared" si="171"/>
        <v>10</v>
      </c>
      <c r="T364" s="642">
        <v>0</v>
      </c>
      <c r="U364" s="642">
        <v>0</v>
      </c>
      <c r="V364" s="642">
        <v>1</v>
      </c>
      <c r="W364" s="642">
        <v>1</v>
      </c>
      <c r="X364" s="642">
        <v>0</v>
      </c>
      <c r="Y364" s="642">
        <v>4</v>
      </c>
      <c r="Z364" s="623">
        <f t="shared" si="179"/>
        <v>1</v>
      </c>
      <c r="AA364" s="623">
        <f t="shared" si="179"/>
        <v>5</v>
      </c>
      <c r="AB364" s="10">
        <f t="shared" si="158"/>
        <v>6</v>
      </c>
      <c r="AC364" s="44">
        <f t="shared" si="172"/>
        <v>3</v>
      </c>
      <c r="AD364" s="44">
        <f t="shared" si="172"/>
        <v>13</v>
      </c>
      <c r="AE364" s="44">
        <f t="shared" si="159"/>
        <v>16</v>
      </c>
      <c r="AF364" s="12">
        <f t="shared" si="180"/>
        <v>1</v>
      </c>
      <c r="AG364" s="12">
        <f t="shared" si="181"/>
        <v>6</v>
      </c>
      <c r="AH364" s="10">
        <f t="shared" si="160"/>
        <v>7</v>
      </c>
      <c r="AI364" s="12">
        <f>VLOOKUP($F364,'Guru SertifikaSi'!$C$6:$G$675,'Guru SertifikaSi'!E$3,FALSE)</f>
        <v>2</v>
      </c>
      <c r="AJ364" s="12">
        <f>VLOOKUP($F364,'Guru SertifikaSi'!$C$6:$G$675,'Guru SertifikaSi'!F$3,FALSE)</f>
        <v>7</v>
      </c>
      <c r="AK364" s="10">
        <f t="shared" si="161"/>
        <v>9</v>
      </c>
      <c r="AL364" s="44">
        <f t="shared" si="162"/>
        <v>3</v>
      </c>
      <c r="AM364" s="44">
        <f t="shared" si="162"/>
        <v>13</v>
      </c>
      <c r="AN364" s="11">
        <f t="shared" si="163"/>
        <v>16</v>
      </c>
      <c r="AO364" s="642">
        <v>0</v>
      </c>
      <c r="AP364" s="642">
        <v>0</v>
      </c>
      <c r="AQ364" s="642">
        <v>0</v>
      </c>
      <c r="AR364" s="642">
        <v>0</v>
      </c>
      <c r="AS364" s="642">
        <v>0</v>
      </c>
      <c r="AT364" s="642">
        <v>0</v>
      </c>
      <c r="AU364" s="642">
        <v>0</v>
      </c>
      <c r="AV364" s="642">
        <v>0</v>
      </c>
      <c r="AW364" s="643">
        <v>0</v>
      </c>
      <c r="AX364" s="643">
        <v>0</v>
      </c>
      <c r="AY364" s="642">
        <v>2</v>
      </c>
      <c r="AZ364" s="642">
        <v>12</v>
      </c>
      <c r="BA364" s="642">
        <v>1</v>
      </c>
      <c r="BB364" s="642">
        <v>1</v>
      </c>
      <c r="BC364" s="642">
        <v>0</v>
      </c>
      <c r="BD364" s="642">
        <v>0</v>
      </c>
      <c r="BE364" s="13">
        <f t="shared" si="173"/>
        <v>0</v>
      </c>
      <c r="BF364" s="13">
        <f t="shared" si="173"/>
        <v>0</v>
      </c>
      <c r="BG364" s="10">
        <f t="shared" si="174"/>
        <v>0</v>
      </c>
      <c r="BH364" s="13">
        <f t="shared" si="175"/>
        <v>3</v>
      </c>
      <c r="BI364" s="13">
        <f t="shared" si="175"/>
        <v>13</v>
      </c>
      <c r="BJ364" s="10">
        <f t="shared" si="176"/>
        <v>16</v>
      </c>
      <c r="BK364" s="44">
        <f t="shared" si="177"/>
        <v>3</v>
      </c>
      <c r="BL364" s="44">
        <f t="shared" si="177"/>
        <v>13</v>
      </c>
      <c r="BM364" s="11">
        <f t="shared" si="177"/>
        <v>16</v>
      </c>
      <c r="BN364" s="642">
        <v>0</v>
      </c>
      <c r="BO364" s="642">
        <v>0</v>
      </c>
      <c r="BP364" s="642">
        <v>0</v>
      </c>
      <c r="BQ364" s="642">
        <v>0</v>
      </c>
      <c r="BR364" s="642">
        <v>0</v>
      </c>
      <c r="BS364" s="642">
        <v>0</v>
      </c>
      <c r="BT364" s="642">
        <v>0</v>
      </c>
      <c r="BU364" s="642">
        <v>0</v>
      </c>
      <c r="BV364" s="644">
        <f t="shared" si="178"/>
        <v>0</v>
      </c>
      <c r="BW364" s="644">
        <f t="shared" si="178"/>
        <v>0</v>
      </c>
      <c r="BX364" s="44">
        <f t="shared" si="164"/>
        <v>0</v>
      </c>
      <c r="BY364" s="44">
        <f t="shared" si="164"/>
        <v>0</v>
      </c>
      <c r="BZ364" s="11">
        <f t="shared" si="165"/>
        <v>0</v>
      </c>
      <c r="CA364" s="14">
        <f t="shared" si="166"/>
        <v>3</v>
      </c>
      <c r="CB364" s="14">
        <f t="shared" si="166"/>
        <v>13</v>
      </c>
      <c r="CC364" s="13">
        <f t="shared" si="167"/>
        <v>0</v>
      </c>
      <c r="CD364" s="13">
        <f t="shared" si="167"/>
        <v>0</v>
      </c>
      <c r="CE364" s="13">
        <f t="shared" si="168"/>
        <v>3</v>
      </c>
      <c r="CF364" s="13">
        <f t="shared" si="168"/>
        <v>13</v>
      </c>
      <c r="CG364" s="289">
        <f t="shared" si="169"/>
        <v>16</v>
      </c>
      <c r="CJ364" s="1">
        <v>1</v>
      </c>
      <c r="CK364" s="6">
        <f t="shared" si="182"/>
        <v>5</v>
      </c>
      <c r="CL364" s="6">
        <v>0</v>
      </c>
      <c r="CM364" s="6">
        <v>1</v>
      </c>
      <c r="CN364" s="6">
        <f t="shared" si="183"/>
        <v>2</v>
      </c>
      <c r="CO364" s="6">
        <f t="shared" si="184"/>
        <v>13</v>
      </c>
    </row>
    <row r="365" spans="1:93" ht="15" x14ac:dyDescent="0.25">
      <c r="A365" s="1" t="s">
        <v>1720</v>
      </c>
      <c r="B365" s="6">
        <v>352</v>
      </c>
      <c r="C365" s="9">
        <v>352</v>
      </c>
      <c r="D365" s="641" t="s">
        <v>6</v>
      </c>
      <c r="E365" s="37" t="s">
        <v>19</v>
      </c>
      <c r="F365" s="645">
        <v>20319183</v>
      </c>
      <c r="G365" s="646" t="s">
        <v>620</v>
      </c>
      <c r="H365" s="9" t="s">
        <v>52</v>
      </c>
      <c r="I365" s="642">
        <v>0</v>
      </c>
      <c r="J365" s="642">
        <v>0</v>
      </c>
      <c r="K365" s="642">
        <v>0</v>
      </c>
      <c r="L365" s="642">
        <v>0</v>
      </c>
      <c r="M365" s="642">
        <v>0</v>
      </c>
      <c r="N365" s="642">
        <v>0</v>
      </c>
      <c r="O365" s="642">
        <v>2</v>
      </c>
      <c r="P365" s="642">
        <v>5</v>
      </c>
      <c r="Q365" s="14">
        <f t="shared" si="170"/>
        <v>2</v>
      </c>
      <c r="R365" s="14">
        <f t="shared" si="170"/>
        <v>5</v>
      </c>
      <c r="S365" s="10">
        <f t="shared" si="171"/>
        <v>7</v>
      </c>
      <c r="T365" s="642">
        <v>0</v>
      </c>
      <c r="U365" s="642">
        <v>0</v>
      </c>
      <c r="V365" s="642">
        <v>0</v>
      </c>
      <c r="W365" s="642">
        <v>1</v>
      </c>
      <c r="X365" s="642">
        <v>1</v>
      </c>
      <c r="Y365" s="642">
        <v>0</v>
      </c>
      <c r="Z365" s="623">
        <f t="shared" si="179"/>
        <v>1</v>
      </c>
      <c r="AA365" s="623">
        <f t="shared" si="179"/>
        <v>1</v>
      </c>
      <c r="AB365" s="10">
        <f t="shared" si="158"/>
        <v>2</v>
      </c>
      <c r="AC365" s="44">
        <f t="shared" si="172"/>
        <v>3</v>
      </c>
      <c r="AD365" s="44">
        <f t="shared" si="172"/>
        <v>6</v>
      </c>
      <c r="AE365" s="44">
        <f t="shared" si="159"/>
        <v>9</v>
      </c>
      <c r="AF365" s="12">
        <f t="shared" si="180"/>
        <v>0</v>
      </c>
      <c r="AG365" s="12">
        <f t="shared" si="181"/>
        <v>2</v>
      </c>
      <c r="AH365" s="10">
        <f t="shared" si="160"/>
        <v>2</v>
      </c>
      <c r="AI365" s="12">
        <f>VLOOKUP($F365,'Guru SertifikaSi'!$C$6:$G$675,'Guru SertifikaSi'!E$3,FALSE)</f>
        <v>3</v>
      </c>
      <c r="AJ365" s="12">
        <f>VLOOKUP($F365,'Guru SertifikaSi'!$C$6:$G$675,'Guru SertifikaSi'!F$3,FALSE)</f>
        <v>4</v>
      </c>
      <c r="AK365" s="10">
        <f t="shared" si="161"/>
        <v>7</v>
      </c>
      <c r="AL365" s="44">
        <f t="shared" si="162"/>
        <v>3</v>
      </c>
      <c r="AM365" s="44">
        <f t="shared" si="162"/>
        <v>6</v>
      </c>
      <c r="AN365" s="11">
        <f t="shared" si="163"/>
        <v>9</v>
      </c>
      <c r="AO365" s="642">
        <v>0</v>
      </c>
      <c r="AP365" s="642">
        <v>0</v>
      </c>
      <c r="AQ365" s="642">
        <v>0</v>
      </c>
      <c r="AR365" s="642">
        <v>0</v>
      </c>
      <c r="AS365" s="642">
        <v>0</v>
      </c>
      <c r="AT365" s="642">
        <v>0</v>
      </c>
      <c r="AU365" s="642">
        <v>0</v>
      </c>
      <c r="AV365" s="642">
        <v>0</v>
      </c>
      <c r="AW365" s="643">
        <v>0</v>
      </c>
      <c r="AX365" s="643">
        <v>0</v>
      </c>
      <c r="AY365" s="642">
        <v>3</v>
      </c>
      <c r="AZ365" s="642">
        <v>6</v>
      </c>
      <c r="BA365" s="642">
        <v>0</v>
      </c>
      <c r="BB365" s="642">
        <v>0</v>
      </c>
      <c r="BC365" s="642">
        <v>0</v>
      </c>
      <c r="BD365" s="642">
        <v>0</v>
      </c>
      <c r="BE365" s="13">
        <f t="shared" si="173"/>
        <v>0</v>
      </c>
      <c r="BF365" s="13">
        <f t="shared" si="173"/>
        <v>0</v>
      </c>
      <c r="BG365" s="10">
        <f t="shared" si="174"/>
        <v>0</v>
      </c>
      <c r="BH365" s="13">
        <f t="shared" si="175"/>
        <v>3</v>
      </c>
      <c r="BI365" s="13">
        <f t="shared" si="175"/>
        <v>6</v>
      </c>
      <c r="BJ365" s="10">
        <f t="shared" si="176"/>
        <v>9</v>
      </c>
      <c r="BK365" s="44">
        <f t="shared" si="177"/>
        <v>3</v>
      </c>
      <c r="BL365" s="44">
        <f t="shared" si="177"/>
        <v>6</v>
      </c>
      <c r="BM365" s="11">
        <f t="shared" si="177"/>
        <v>9</v>
      </c>
      <c r="BN365" s="642">
        <v>0</v>
      </c>
      <c r="BO365" s="642">
        <v>0</v>
      </c>
      <c r="BP365" s="642">
        <v>0</v>
      </c>
      <c r="BQ365" s="642">
        <v>0</v>
      </c>
      <c r="BR365" s="642">
        <v>1</v>
      </c>
      <c r="BS365" s="642">
        <v>0</v>
      </c>
      <c r="BT365" s="642">
        <v>0</v>
      </c>
      <c r="BU365" s="642">
        <v>0</v>
      </c>
      <c r="BV365" s="644">
        <f t="shared" si="178"/>
        <v>1</v>
      </c>
      <c r="BW365" s="644">
        <f t="shared" si="178"/>
        <v>0</v>
      </c>
      <c r="BX365" s="44">
        <f t="shared" si="164"/>
        <v>1</v>
      </c>
      <c r="BY365" s="44">
        <f t="shared" si="164"/>
        <v>0</v>
      </c>
      <c r="BZ365" s="11">
        <f t="shared" si="165"/>
        <v>1</v>
      </c>
      <c r="CA365" s="14">
        <f t="shared" si="166"/>
        <v>3</v>
      </c>
      <c r="CB365" s="14">
        <f t="shared" si="166"/>
        <v>6</v>
      </c>
      <c r="CC365" s="13">
        <f t="shared" si="167"/>
        <v>1</v>
      </c>
      <c r="CD365" s="13">
        <f t="shared" si="167"/>
        <v>0</v>
      </c>
      <c r="CE365" s="13">
        <f t="shared" si="168"/>
        <v>4</v>
      </c>
      <c r="CF365" s="13">
        <f t="shared" si="168"/>
        <v>6</v>
      </c>
      <c r="CG365" s="289">
        <f t="shared" si="169"/>
        <v>10</v>
      </c>
      <c r="CJ365" s="1">
        <v>1</v>
      </c>
      <c r="CK365" s="6">
        <f t="shared" si="182"/>
        <v>6</v>
      </c>
      <c r="CL365" s="6">
        <v>0</v>
      </c>
      <c r="CM365" s="6">
        <v>1</v>
      </c>
      <c r="CN365" s="6">
        <f t="shared" si="183"/>
        <v>3</v>
      </c>
      <c r="CO365" s="6">
        <f t="shared" si="184"/>
        <v>7</v>
      </c>
    </row>
    <row r="366" spans="1:93" ht="15" x14ac:dyDescent="0.25">
      <c r="A366" s="1" t="s">
        <v>1721</v>
      </c>
      <c r="B366" s="6">
        <v>353</v>
      </c>
      <c r="C366" s="9">
        <v>353</v>
      </c>
      <c r="D366" s="641" t="s">
        <v>6</v>
      </c>
      <c r="E366" s="37" t="s">
        <v>19</v>
      </c>
      <c r="F366" s="645">
        <v>20319182</v>
      </c>
      <c r="G366" s="646" t="s">
        <v>621</v>
      </c>
      <c r="H366" s="9" t="s">
        <v>52</v>
      </c>
      <c r="I366" s="642">
        <v>0</v>
      </c>
      <c r="J366" s="642">
        <v>1</v>
      </c>
      <c r="K366" s="642">
        <v>0</v>
      </c>
      <c r="L366" s="642">
        <v>0</v>
      </c>
      <c r="M366" s="642">
        <v>0</v>
      </c>
      <c r="N366" s="642">
        <v>0</v>
      </c>
      <c r="O366" s="642">
        <v>4</v>
      </c>
      <c r="P366" s="642">
        <v>6</v>
      </c>
      <c r="Q366" s="14">
        <f t="shared" si="170"/>
        <v>4</v>
      </c>
      <c r="R366" s="14">
        <f t="shared" si="170"/>
        <v>7</v>
      </c>
      <c r="S366" s="10">
        <f t="shared" si="171"/>
        <v>11</v>
      </c>
      <c r="T366" s="642">
        <v>0</v>
      </c>
      <c r="U366" s="642">
        <v>0</v>
      </c>
      <c r="V366" s="642">
        <v>1</v>
      </c>
      <c r="W366" s="642">
        <v>2</v>
      </c>
      <c r="X366" s="642">
        <v>0</v>
      </c>
      <c r="Y366" s="642">
        <v>1</v>
      </c>
      <c r="Z366" s="623">
        <f t="shared" si="179"/>
        <v>1</v>
      </c>
      <c r="AA366" s="623">
        <f t="shared" si="179"/>
        <v>3</v>
      </c>
      <c r="AB366" s="10">
        <f t="shared" si="158"/>
        <v>4</v>
      </c>
      <c r="AC366" s="44">
        <f t="shared" si="172"/>
        <v>5</v>
      </c>
      <c r="AD366" s="44">
        <f t="shared" si="172"/>
        <v>10</v>
      </c>
      <c r="AE366" s="44">
        <f t="shared" si="159"/>
        <v>15</v>
      </c>
      <c r="AF366" s="12">
        <f t="shared" si="180"/>
        <v>1</v>
      </c>
      <c r="AG366" s="12">
        <f t="shared" si="181"/>
        <v>4</v>
      </c>
      <c r="AH366" s="10">
        <f t="shared" si="160"/>
        <v>5</v>
      </c>
      <c r="AI366" s="12">
        <f>VLOOKUP($F366,'Guru SertifikaSi'!$C$6:$G$675,'Guru SertifikaSi'!E$3,FALSE)</f>
        <v>4</v>
      </c>
      <c r="AJ366" s="12">
        <f>VLOOKUP($F366,'Guru SertifikaSi'!$C$6:$G$675,'Guru SertifikaSi'!F$3,FALSE)</f>
        <v>6</v>
      </c>
      <c r="AK366" s="10">
        <f t="shared" si="161"/>
        <v>10</v>
      </c>
      <c r="AL366" s="44">
        <f t="shared" si="162"/>
        <v>5</v>
      </c>
      <c r="AM366" s="44">
        <f t="shared" si="162"/>
        <v>10</v>
      </c>
      <c r="AN366" s="11">
        <f t="shared" si="163"/>
        <v>15</v>
      </c>
      <c r="AO366" s="642">
        <v>0</v>
      </c>
      <c r="AP366" s="642">
        <v>0</v>
      </c>
      <c r="AQ366" s="642">
        <v>0</v>
      </c>
      <c r="AR366" s="642">
        <v>0</v>
      </c>
      <c r="AS366" s="642">
        <v>3</v>
      </c>
      <c r="AT366" s="642">
        <v>1</v>
      </c>
      <c r="AU366" s="642">
        <v>0</v>
      </c>
      <c r="AV366" s="642">
        <v>0</v>
      </c>
      <c r="AW366" s="643">
        <v>0</v>
      </c>
      <c r="AX366" s="643">
        <v>0</v>
      </c>
      <c r="AY366" s="642">
        <v>2</v>
      </c>
      <c r="AZ366" s="642">
        <v>9</v>
      </c>
      <c r="BA366" s="642">
        <v>0</v>
      </c>
      <c r="BB366" s="642">
        <v>0</v>
      </c>
      <c r="BC366" s="642">
        <v>0</v>
      </c>
      <c r="BD366" s="642">
        <v>0</v>
      </c>
      <c r="BE366" s="13">
        <f t="shared" si="173"/>
        <v>3</v>
      </c>
      <c r="BF366" s="13">
        <f t="shared" si="173"/>
        <v>1</v>
      </c>
      <c r="BG366" s="10">
        <f t="shared" si="174"/>
        <v>4</v>
      </c>
      <c r="BH366" s="13">
        <f t="shared" si="175"/>
        <v>2</v>
      </c>
      <c r="BI366" s="13">
        <f t="shared" si="175"/>
        <v>9</v>
      </c>
      <c r="BJ366" s="10">
        <f t="shared" si="176"/>
        <v>11</v>
      </c>
      <c r="BK366" s="44">
        <f t="shared" si="177"/>
        <v>5</v>
      </c>
      <c r="BL366" s="44">
        <f t="shared" si="177"/>
        <v>10</v>
      </c>
      <c r="BM366" s="11">
        <f t="shared" si="177"/>
        <v>15</v>
      </c>
      <c r="BN366" s="642">
        <v>0</v>
      </c>
      <c r="BO366" s="642">
        <v>0</v>
      </c>
      <c r="BP366" s="642">
        <v>0</v>
      </c>
      <c r="BQ366" s="642">
        <v>0</v>
      </c>
      <c r="BR366" s="642">
        <v>0</v>
      </c>
      <c r="BS366" s="642">
        <v>0</v>
      </c>
      <c r="BT366" s="642">
        <v>1</v>
      </c>
      <c r="BU366" s="642">
        <v>0</v>
      </c>
      <c r="BV366" s="644">
        <f t="shared" si="178"/>
        <v>1</v>
      </c>
      <c r="BW366" s="644">
        <f t="shared" si="178"/>
        <v>0</v>
      </c>
      <c r="BX366" s="44">
        <f t="shared" si="164"/>
        <v>1</v>
      </c>
      <c r="BY366" s="44">
        <f t="shared" si="164"/>
        <v>0</v>
      </c>
      <c r="BZ366" s="11">
        <f t="shared" si="165"/>
        <v>1</v>
      </c>
      <c r="CA366" s="14">
        <f t="shared" si="166"/>
        <v>5</v>
      </c>
      <c r="CB366" s="14">
        <f t="shared" si="166"/>
        <v>10</v>
      </c>
      <c r="CC366" s="13">
        <f t="shared" si="167"/>
        <v>1</v>
      </c>
      <c r="CD366" s="13">
        <f t="shared" si="167"/>
        <v>0</v>
      </c>
      <c r="CE366" s="13">
        <f t="shared" si="168"/>
        <v>6</v>
      </c>
      <c r="CF366" s="13">
        <f t="shared" si="168"/>
        <v>10</v>
      </c>
      <c r="CG366" s="289">
        <f t="shared" si="169"/>
        <v>16</v>
      </c>
      <c r="CJ366" s="1">
        <v>1</v>
      </c>
      <c r="CK366" s="6">
        <f t="shared" si="182"/>
        <v>7</v>
      </c>
      <c r="CL366" s="6">
        <v>0</v>
      </c>
      <c r="CM366" s="6">
        <v>1</v>
      </c>
      <c r="CN366" s="6">
        <f t="shared" si="183"/>
        <v>2</v>
      </c>
      <c r="CO366" s="6">
        <f t="shared" si="184"/>
        <v>10</v>
      </c>
    </row>
    <row r="367" spans="1:93" ht="15" x14ac:dyDescent="0.25">
      <c r="A367" s="1" t="s">
        <v>1722</v>
      </c>
      <c r="B367" s="6">
        <v>354</v>
      </c>
      <c r="C367" s="9">
        <v>354</v>
      </c>
      <c r="D367" s="641" t="s">
        <v>6</v>
      </c>
      <c r="E367" s="37" t="s">
        <v>19</v>
      </c>
      <c r="F367" s="645">
        <v>20319180</v>
      </c>
      <c r="G367" s="646" t="s">
        <v>622</v>
      </c>
      <c r="H367" s="9" t="s">
        <v>52</v>
      </c>
      <c r="I367" s="642">
        <v>0</v>
      </c>
      <c r="J367" s="642">
        <v>0</v>
      </c>
      <c r="K367" s="642">
        <v>0</v>
      </c>
      <c r="L367" s="642">
        <v>0</v>
      </c>
      <c r="M367" s="642">
        <v>0</v>
      </c>
      <c r="N367" s="642">
        <v>3</v>
      </c>
      <c r="O367" s="642">
        <v>0</v>
      </c>
      <c r="P367" s="642">
        <v>2</v>
      </c>
      <c r="Q367" s="14">
        <f t="shared" si="170"/>
        <v>0</v>
      </c>
      <c r="R367" s="14">
        <f t="shared" si="170"/>
        <v>5</v>
      </c>
      <c r="S367" s="10">
        <f t="shared" si="171"/>
        <v>5</v>
      </c>
      <c r="T367" s="642">
        <v>0</v>
      </c>
      <c r="U367" s="642">
        <v>0</v>
      </c>
      <c r="V367" s="642">
        <v>2</v>
      </c>
      <c r="W367" s="642">
        <v>1</v>
      </c>
      <c r="X367" s="642">
        <v>0</v>
      </c>
      <c r="Y367" s="642">
        <v>1</v>
      </c>
      <c r="Z367" s="623">
        <f t="shared" si="179"/>
        <v>2</v>
      </c>
      <c r="AA367" s="623">
        <f t="shared" si="179"/>
        <v>2</v>
      </c>
      <c r="AB367" s="10">
        <f t="shared" si="158"/>
        <v>4</v>
      </c>
      <c r="AC367" s="44">
        <f t="shared" si="172"/>
        <v>2</v>
      </c>
      <c r="AD367" s="44">
        <f t="shared" si="172"/>
        <v>7</v>
      </c>
      <c r="AE367" s="44">
        <f t="shared" si="159"/>
        <v>9</v>
      </c>
      <c r="AF367" s="12">
        <f t="shared" si="180"/>
        <v>1</v>
      </c>
      <c r="AG367" s="12">
        <f t="shared" si="181"/>
        <v>3</v>
      </c>
      <c r="AH367" s="10">
        <f t="shared" si="160"/>
        <v>4</v>
      </c>
      <c r="AI367" s="12">
        <f>VLOOKUP($F367,'Guru SertifikaSi'!$C$6:$G$675,'Guru SertifikaSi'!E$3,FALSE)</f>
        <v>1</v>
      </c>
      <c r="AJ367" s="12">
        <f>VLOOKUP($F367,'Guru SertifikaSi'!$C$6:$G$675,'Guru SertifikaSi'!F$3,FALSE)</f>
        <v>4</v>
      </c>
      <c r="AK367" s="10">
        <f t="shared" si="161"/>
        <v>5</v>
      </c>
      <c r="AL367" s="44">
        <f t="shared" si="162"/>
        <v>2</v>
      </c>
      <c r="AM367" s="44">
        <f t="shared" si="162"/>
        <v>7</v>
      </c>
      <c r="AN367" s="11">
        <f t="shared" si="163"/>
        <v>9</v>
      </c>
      <c r="AO367" s="642">
        <v>0</v>
      </c>
      <c r="AP367" s="642">
        <v>0</v>
      </c>
      <c r="AQ367" s="642">
        <v>0</v>
      </c>
      <c r="AR367" s="642">
        <v>0</v>
      </c>
      <c r="AS367" s="642">
        <v>0</v>
      </c>
      <c r="AT367" s="642">
        <v>1</v>
      </c>
      <c r="AU367" s="642">
        <v>0</v>
      </c>
      <c r="AV367" s="642">
        <v>0</v>
      </c>
      <c r="AW367" s="643">
        <v>0</v>
      </c>
      <c r="AX367" s="643">
        <v>0</v>
      </c>
      <c r="AY367" s="642">
        <v>2</v>
      </c>
      <c r="AZ367" s="642">
        <v>6</v>
      </c>
      <c r="BA367" s="642">
        <v>0</v>
      </c>
      <c r="BB367" s="642">
        <v>0</v>
      </c>
      <c r="BC367" s="642">
        <v>0</v>
      </c>
      <c r="BD367" s="642">
        <v>0</v>
      </c>
      <c r="BE367" s="13">
        <f t="shared" si="173"/>
        <v>0</v>
      </c>
      <c r="BF367" s="13">
        <f t="shared" si="173"/>
        <v>1</v>
      </c>
      <c r="BG367" s="10">
        <f t="shared" si="174"/>
        <v>1</v>
      </c>
      <c r="BH367" s="13">
        <f t="shared" si="175"/>
        <v>2</v>
      </c>
      <c r="BI367" s="13">
        <f t="shared" si="175"/>
        <v>6</v>
      </c>
      <c r="BJ367" s="10">
        <f t="shared" si="176"/>
        <v>8</v>
      </c>
      <c r="BK367" s="44">
        <f t="shared" si="177"/>
        <v>2</v>
      </c>
      <c r="BL367" s="44">
        <f t="shared" si="177"/>
        <v>7</v>
      </c>
      <c r="BM367" s="11">
        <f t="shared" si="177"/>
        <v>9</v>
      </c>
      <c r="BN367" s="642">
        <v>0</v>
      </c>
      <c r="BO367" s="642">
        <v>0</v>
      </c>
      <c r="BP367" s="642">
        <v>0</v>
      </c>
      <c r="BQ367" s="642">
        <v>0</v>
      </c>
      <c r="BR367" s="642">
        <v>0</v>
      </c>
      <c r="BS367" s="642">
        <v>0</v>
      </c>
      <c r="BT367" s="642">
        <v>1</v>
      </c>
      <c r="BU367" s="642">
        <v>0</v>
      </c>
      <c r="BV367" s="644">
        <f t="shared" si="178"/>
        <v>1</v>
      </c>
      <c r="BW367" s="644">
        <f t="shared" si="178"/>
        <v>0</v>
      </c>
      <c r="BX367" s="44">
        <f t="shared" si="164"/>
        <v>1</v>
      </c>
      <c r="BY367" s="44">
        <f t="shared" si="164"/>
        <v>0</v>
      </c>
      <c r="BZ367" s="11">
        <f t="shared" si="165"/>
        <v>1</v>
      </c>
      <c r="CA367" s="14">
        <f t="shared" si="166"/>
        <v>2</v>
      </c>
      <c r="CB367" s="14">
        <f t="shared" si="166"/>
        <v>7</v>
      </c>
      <c r="CC367" s="13">
        <f t="shared" si="167"/>
        <v>1</v>
      </c>
      <c r="CD367" s="13">
        <f t="shared" si="167"/>
        <v>0</v>
      </c>
      <c r="CE367" s="13">
        <f t="shared" si="168"/>
        <v>3</v>
      </c>
      <c r="CF367" s="13">
        <f t="shared" si="168"/>
        <v>7</v>
      </c>
      <c r="CG367" s="289">
        <f t="shared" si="169"/>
        <v>10</v>
      </c>
      <c r="CJ367" s="1">
        <v>1</v>
      </c>
      <c r="CK367" s="6">
        <f t="shared" si="182"/>
        <v>3</v>
      </c>
      <c r="CL367" s="6">
        <v>0</v>
      </c>
      <c r="CM367" s="6">
        <v>1</v>
      </c>
      <c r="CN367" s="6">
        <f t="shared" si="183"/>
        <v>2</v>
      </c>
      <c r="CO367" s="6">
        <f t="shared" si="184"/>
        <v>7</v>
      </c>
    </row>
    <row r="368" spans="1:93" ht="15" x14ac:dyDescent="0.25">
      <c r="A368" s="1" t="s">
        <v>1723</v>
      </c>
      <c r="B368" s="6">
        <v>355</v>
      </c>
      <c r="C368" s="9">
        <v>355</v>
      </c>
      <c r="D368" s="641" t="s">
        <v>6</v>
      </c>
      <c r="E368" s="37" t="s">
        <v>19</v>
      </c>
      <c r="F368" s="645">
        <v>20319235</v>
      </c>
      <c r="G368" s="646" t="s">
        <v>623</v>
      </c>
      <c r="H368" s="9" t="s">
        <v>52</v>
      </c>
      <c r="I368" s="642">
        <v>0</v>
      </c>
      <c r="J368" s="642">
        <v>0</v>
      </c>
      <c r="K368" s="642">
        <v>0</v>
      </c>
      <c r="L368" s="642">
        <v>0</v>
      </c>
      <c r="M368" s="642">
        <v>3</v>
      </c>
      <c r="N368" s="642">
        <v>0</v>
      </c>
      <c r="O368" s="642">
        <v>0</v>
      </c>
      <c r="P368" s="642">
        <v>3</v>
      </c>
      <c r="Q368" s="14">
        <f t="shared" si="170"/>
        <v>3</v>
      </c>
      <c r="R368" s="14">
        <f t="shared" si="170"/>
        <v>3</v>
      </c>
      <c r="S368" s="10">
        <f t="shared" si="171"/>
        <v>6</v>
      </c>
      <c r="T368" s="642">
        <v>0</v>
      </c>
      <c r="U368" s="642">
        <v>0</v>
      </c>
      <c r="V368" s="642">
        <v>0</v>
      </c>
      <c r="W368" s="642">
        <v>2</v>
      </c>
      <c r="X368" s="642">
        <v>1</v>
      </c>
      <c r="Y368" s="642">
        <v>0</v>
      </c>
      <c r="Z368" s="623">
        <f t="shared" si="179"/>
        <v>1</v>
      </c>
      <c r="AA368" s="623">
        <f t="shared" si="179"/>
        <v>2</v>
      </c>
      <c r="AB368" s="10">
        <f t="shared" si="158"/>
        <v>3</v>
      </c>
      <c r="AC368" s="44">
        <f t="shared" si="172"/>
        <v>4</v>
      </c>
      <c r="AD368" s="44">
        <f t="shared" si="172"/>
        <v>5</v>
      </c>
      <c r="AE368" s="44">
        <f t="shared" si="159"/>
        <v>9</v>
      </c>
      <c r="AF368" s="12">
        <f t="shared" si="180"/>
        <v>3</v>
      </c>
      <c r="AG368" s="12">
        <f t="shared" si="181"/>
        <v>2</v>
      </c>
      <c r="AH368" s="10">
        <f t="shared" si="160"/>
        <v>5</v>
      </c>
      <c r="AI368" s="12">
        <f>VLOOKUP($F368,'Guru SertifikaSi'!$C$6:$G$675,'Guru SertifikaSi'!E$3,FALSE)</f>
        <v>1</v>
      </c>
      <c r="AJ368" s="12">
        <f>VLOOKUP($F368,'Guru SertifikaSi'!$C$6:$G$675,'Guru SertifikaSi'!F$3,FALSE)</f>
        <v>3</v>
      </c>
      <c r="AK368" s="10">
        <f t="shared" si="161"/>
        <v>4</v>
      </c>
      <c r="AL368" s="44">
        <f t="shared" si="162"/>
        <v>4</v>
      </c>
      <c r="AM368" s="44">
        <f t="shared" si="162"/>
        <v>5</v>
      </c>
      <c r="AN368" s="11">
        <f t="shared" si="163"/>
        <v>9</v>
      </c>
      <c r="AO368" s="642">
        <v>0</v>
      </c>
      <c r="AP368" s="642">
        <v>0</v>
      </c>
      <c r="AQ368" s="642">
        <v>0</v>
      </c>
      <c r="AR368" s="642">
        <v>0</v>
      </c>
      <c r="AS368" s="642">
        <v>1</v>
      </c>
      <c r="AT368" s="642">
        <v>0</v>
      </c>
      <c r="AU368" s="642">
        <v>0</v>
      </c>
      <c r="AV368" s="642">
        <v>0</v>
      </c>
      <c r="AW368" s="643">
        <v>0</v>
      </c>
      <c r="AX368" s="643">
        <v>0</v>
      </c>
      <c r="AY368" s="642">
        <v>3</v>
      </c>
      <c r="AZ368" s="642">
        <v>5</v>
      </c>
      <c r="BA368" s="642">
        <v>0</v>
      </c>
      <c r="BB368" s="642">
        <v>0</v>
      </c>
      <c r="BC368" s="642">
        <v>0</v>
      </c>
      <c r="BD368" s="642">
        <v>0</v>
      </c>
      <c r="BE368" s="13">
        <f t="shared" si="173"/>
        <v>1</v>
      </c>
      <c r="BF368" s="13">
        <f t="shared" si="173"/>
        <v>0</v>
      </c>
      <c r="BG368" s="10">
        <f t="shared" si="174"/>
        <v>1</v>
      </c>
      <c r="BH368" s="13">
        <f t="shared" si="175"/>
        <v>3</v>
      </c>
      <c r="BI368" s="13">
        <f t="shared" si="175"/>
        <v>5</v>
      </c>
      <c r="BJ368" s="10">
        <f t="shared" si="176"/>
        <v>8</v>
      </c>
      <c r="BK368" s="44">
        <f t="shared" si="177"/>
        <v>4</v>
      </c>
      <c r="BL368" s="44">
        <f t="shared" si="177"/>
        <v>5</v>
      </c>
      <c r="BM368" s="11">
        <f t="shared" si="177"/>
        <v>9</v>
      </c>
      <c r="BN368" s="642">
        <v>0</v>
      </c>
      <c r="BO368" s="642">
        <v>0</v>
      </c>
      <c r="BP368" s="642">
        <v>0</v>
      </c>
      <c r="BQ368" s="642">
        <v>0</v>
      </c>
      <c r="BR368" s="642">
        <v>0</v>
      </c>
      <c r="BS368" s="642">
        <v>0</v>
      </c>
      <c r="BT368" s="642">
        <v>0</v>
      </c>
      <c r="BU368" s="642">
        <v>1</v>
      </c>
      <c r="BV368" s="644">
        <f t="shared" si="178"/>
        <v>0</v>
      </c>
      <c r="BW368" s="644">
        <f t="shared" si="178"/>
        <v>1</v>
      </c>
      <c r="BX368" s="44">
        <f t="shared" si="164"/>
        <v>0</v>
      </c>
      <c r="BY368" s="44">
        <f t="shared" si="164"/>
        <v>1</v>
      </c>
      <c r="BZ368" s="11">
        <f t="shared" si="165"/>
        <v>1</v>
      </c>
      <c r="CA368" s="14">
        <f t="shared" si="166"/>
        <v>4</v>
      </c>
      <c r="CB368" s="14">
        <f t="shared" si="166"/>
        <v>5</v>
      </c>
      <c r="CC368" s="13">
        <f t="shared" si="167"/>
        <v>0</v>
      </c>
      <c r="CD368" s="13">
        <f t="shared" si="167"/>
        <v>1</v>
      </c>
      <c r="CE368" s="13">
        <f t="shared" si="168"/>
        <v>4</v>
      </c>
      <c r="CF368" s="13">
        <f t="shared" si="168"/>
        <v>6</v>
      </c>
      <c r="CG368" s="289">
        <f t="shared" si="169"/>
        <v>10</v>
      </c>
      <c r="CJ368" s="1">
        <v>1</v>
      </c>
      <c r="CK368" s="6">
        <f t="shared" si="182"/>
        <v>4</v>
      </c>
      <c r="CL368" s="6">
        <v>0</v>
      </c>
      <c r="CM368" s="6">
        <v>1</v>
      </c>
      <c r="CN368" s="6">
        <f t="shared" si="183"/>
        <v>3</v>
      </c>
      <c r="CO368" s="6">
        <f t="shared" si="184"/>
        <v>6</v>
      </c>
    </row>
    <row r="369" spans="1:93" ht="15" x14ac:dyDescent="0.25">
      <c r="A369" s="1" t="s">
        <v>1724</v>
      </c>
      <c r="B369" s="6">
        <v>356</v>
      </c>
      <c r="C369" s="9">
        <v>356</v>
      </c>
      <c r="D369" s="641" t="s">
        <v>6</v>
      </c>
      <c r="E369" s="37" t="s">
        <v>19</v>
      </c>
      <c r="F369" s="645">
        <v>20319085</v>
      </c>
      <c r="G369" s="646" t="s">
        <v>624</v>
      </c>
      <c r="H369" s="9" t="s">
        <v>52</v>
      </c>
      <c r="I369" s="642">
        <v>0</v>
      </c>
      <c r="J369" s="642">
        <v>0</v>
      </c>
      <c r="K369" s="642">
        <v>0</v>
      </c>
      <c r="L369" s="642">
        <v>0</v>
      </c>
      <c r="M369" s="642">
        <v>0</v>
      </c>
      <c r="N369" s="642">
        <v>2</v>
      </c>
      <c r="O369" s="642">
        <v>2</v>
      </c>
      <c r="P369" s="642">
        <v>5</v>
      </c>
      <c r="Q369" s="14">
        <f t="shared" si="170"/>
        <v>2</v>
      </c>
      <c r="R369" s="14">
        <f t="shared" si="170"/>
        <v>7</v>
      </c>
      <c r="S369" s="10">
        <f t="shared" si="171"/>
        <v>9</v>
      </c>
      <c r="T369" s="642">
        <v>0</v>
      </c>
      <c r="U369" s="642">
        <v>0</v>
      </c>
      <c r="V369" s="642">
        <v>0</v>
      </c>
      <c r="W369" s="642">
        <v>1</v>
      </c>
      <c r="X369" s="642">
        <v>2</v>
      </c>
      <c r="Y369" s="642">
        <v>2</v>
      </c>
      <c r="Z369" s="623">
        <f t="shared" si="179"/>
        <v>2</v>
      </c>
      <c r="AA369" s="623">
        <f t="shared" si="179"/>
        <v>3</v>
      </c>
      <c r="AB369" s="10">
        <f t="shared" si="158"/>
        <v>5</v>
      </c>
      <c r="AC369" s="44">
        <f t="shared" si="172"/>
        <v>4</v>
      </c>
      <c r="AD369" s="44">
        <f t="shared" si="172"/>
        <v>10</v>
      </c>
      <c r="AE369" s="44">
        <f t="shared" si="159"/>
        <v>14</v>
      </c>
      <c r="AF369" s="12">
        <f t="shared" si="180"/>
        <v>1</v>
      </c>
      <c r="AG369" s="12">
        <f t="shared" si="181"/>
        <v>4</v>
      </c>
      <c r="AH369" s="10">
        <f t="shared" si="160"/>
        <v>5</v>
      </c>
      <c r="AI369" s="12">
        <f>VLOOKUP($F369,'Guru SertifikaSi'!$C$6:$G$675,'Guru SertifikaSi'!E$3,FALSE)</f>
        <v>3</v>
      </c>
      <c r="AJ369" s="12">
        <f>VLOOKUP($F369,'Guru SertifikaSi'!$C$6:$G$675,'Guru SertifikaSi'!F$3,FALSE)</f>
        <v>6</v>
      </c>
      <c r="AK369" s="10">
        <f t="shared" si="161"/>
        <v>9</v>
      </c>
      <c r="AL369" s="44">
        <f t="shared" si="162"/>
        <v>4</v>
      </c>
      <c r="AM369" s="44">
        <f t="shared" si="162"/>
        <v>10</v>
      </c>
      <c r="AN369" s="11">
        <f t="shared" si="163"/>
        <v>14</v>
      </c>
      <c r="AO369" s="642">
        <v>0</v>
      </c>
      <c r="AP369" s="642">
        <v>0</v>
      </c>
      <c r="AQ369" s="642">
        <v>1</v>
      </c>
      <c r="AR369" s="642">
        <v>0</v>
      </c>
      <c r="AS369" s="642">
        <v>1</v>
      </c>
      <c r="AT369" s="642">
        <v>0</v>
      </c>
      <c r="AU369" s="642">
        <v>0</v>
      </c>
      <c r="AV369" s="642">
        <v>0</v>
      </c>
      <c r="AW369" s="643">
        <v>0</v>
      </c>
      <c r="AX369" s="643">
        <v>0</v>
      </c>
      <c r="AY369" s="642">
        <v>1</v>
      </c>
      <c r="AZ369" s="642">
        <v>10</v>
      </c>
      <c r="BA369" s="642">
        <v>1</v>
      </c>
      <c r="BB369" s="642">
        <v>0</v>
      </c>
      <c r="BC369" s="642">
        <v>0</v>
      </c>
      <c r="BD369" s="642">
        <v>0</v>
      </c>
      <c r="BE369" s="13">
        <f t="shared" si="173"/>
        <v>2</v>
      </c>
      <c r="BF369" s="13">
        <f t="shared" si="173"/>
        <v>0</v>
      </c>
      <c r="BG369" s="10">
        <f t="shared" si="174"/>
        <v>2</v>
      </c>
      <c r="BH369" s="13">
        <f t="shared" si="175"/>
        <v>2</v>
      </c>
      <c r="BI369" s="13">
        <f t="shared" si="175"/>
        <v>10</v>
      </c>
      <c r="BJ369" s="10">
        <f t="shared" si="176"/>
        <v>12</v>
      </c>
      <c r="BK369" s="44">
        <f t="shared" si="177"/>
        <v>4</v>
      </c>
      <c r="BL369" s="44">
        <f t="shared" si="177"/>
        <v>10</v>
      </c>
      <c r="BM369" s="11">
        <f t="shared" si="177"/>
        <v>14</v>
      </c>
      <c r="BN369" s="642">
        <v>0</v>
      </c>
      <c r="BO369" s="642">
        <v>0</v>
      </c>
      <c r="BP369" s="642">
        <v>0</v>
      </c>
      <c r="BQ369" s="642">
        <v>0</v>
      </c>
      <c r="BR369" s="642">
        <v>1</v>
      </c>
      <c r="BS369" s="642">
        <v>0</v>
      </c>
      <c r="BT369" s="642">
        <v>0</v>
      </c>
      <c r="BU369" s="642">
        <v>0</v>
      </c>
      <c r="BV369" s="644">
        <f t="shared" si="178"/>
        <v>1</v>
      </c>
      <c r="BW369" s="644">
        <f t="shared" si="178"/>
        <v>0</v>
      </c>
      <c r="BX369" s="44">
        <f t="shared" si="164"/>
        <v>1</v>
      </c>
      <c r="BY369" s="44">
        <f t="shared" si="164"/>
        <v>0</v>
      </c>
      <c r="BZ369" s="11">
        <f t="shared" si="165"/>
        <v>1</v>
      </c>
      <c r="CA369" s="14">
        <f t="shared" si="166"/>
        <v>4</v>
      </c>
      <c r="CB369" s="14">
        <f t="shared" si="166"/>
        <v>10</v>
      </c>
      <c r="CC369" s="13">
        <f t="shared" si="167"/>
        <v>1</v>
      </c>
      <c r="CD369" s="13">
        <f t="shared" si="167"/>
        <v>0</v>
      </c>
      <c r="CE369" s="13">
        <f t="shared" si="168"/>
        <v>5</v>
      </c>
      <c r="CF369" s="13">
        <f t="shared" si="168"/>
        <v>10</v>
      </c>
      <c r="CG369" s="289">
        <f t="shared" si="169"/>
        <v>15</v>
      </c>
      <c r="CJ369" s="1">
        <v>1</v>
      </c>
      <c r="CK369" s="6">
        <f t="shared" si="182"/>
        <v>6</v>
      </c>
      <c r="CL369" s="6">
        <v>0</v>
      </c>
      <c r="CM369" s="6">
        <v>1</v>
      </c>
      <c r="CN369" s="6">
        <f t="shared" si="183"/>
        <v>1</v>
      </c>
      <c r="CO369" s="6">
        <f t="shared" si="184"/>
        <v>11</v>
      </c>
    </row>
    <row r="370" spans="1:93" ht="15" x14ac:dyDescent="0.25">
      <c r="A370" s="1" t="s">
        <v>1725</v>
      </c>
      <c r="B370" s="6">
        <v>357</v>
      </c>
      <c r="C370" s="9">
        <v>357</v>
      </c>
      <c r="D370" s="641" t="s">
        <v>6</v>
      </c>
      <c r="E370" s="37" t="s">
        <v>19</v>
      </c>
      <c r="F370" s="645">
        <v>20319084</v>
      </c>
      <c r="G370" s="646" t="s">
        <v>625</v>
      </c>
      <c r="H370" s="9" t="s">
        <v>52</v>
      </c>
      <c r="I370" s="642">
        <v>0</v>
      </c>
      <c r="J370" s="642">
        <v>0</v>
      </c>
      <c r="K370" s="642">
        <v>0</v>
      </c>
      <c r="L370" s="642">
        <v>0</v>
      </c>
      <c r="M370" s="642">
        <v>1</v>
      </c>
      <c r="N370" s="642">
        <v>3</v>
      </c>
      <c r="O370" s="642">
        <v>3</v>
      </c>
      <c r="P370" s="642">
        <v>6</v>
      </c>
      <c r="Q370" s="14">
        <f t="shared" si="170"/>
        <v>4</v>
      </c>
      <c r="R370" s="14">
        <f t="shared" si="170"/>
        <v>9</v>
      </c>
      <c r="S370" s="10">
        <f t="shared" si="171"/>
        <v>13</v>
      </c>
      <c r="T370" s="642">
        <v>0</v>
      </c>
      <c r="U370" s="642">
        <v>0</v>
      </c>
      <c r="V370" s="642">
        <v>0</v>
      </c>
      <c r="W370" s="642">
        <v>1</v>
      </c>
      <c r="X370" s="642">
        <v>1</v>
      </c>
      <c r="Y370" s="642">
        <v>9</v>
      </c>
      <c r="Z370" s="623">
        <f t="shared" si="179"/>
        <v>1</v>
      </c>
      <c r="AA370" s="623">
        <f t="shared" si="179"/>
        <v>10</v>
      </c>
      <c r="AB370" s="10">
        <f t="shared" si="158"/>
        <v>11</v>
      </c>
      <c r="AC370" s="44">
        <f t="shared" si="172"/>
        <v>5</v>
      </c>
      <c r="AD370" s="44">
        <f t="shared" si="172"/>
        <v>19</v>
      </c>
      <c r="AE370" s="44">
        <f t="shared" si="159"/>
        <v>24</v>
      </c>
      <c r="AF370" s="12">
        <f t="shared" si="180"/>
        <v>1</v>
      </c>
      <c r="AG370" s="12">
        <f t="shared" si="181"/>
        <v>12</v>
      </c>
      <c r="AH370" s="10">
        <f t="shared" si="160"/>
        <v>13</v>
      </c>
      <c r="AI370" s="12">
        <f>VLOOKUP($F370,'Guru SertifikaSi'!$C$6:$G$675,'Guru SertifikaSi'!E$3,FALSE)</f>
        <v>4</v>
      </c>
      <c r="AJ370" s="12">
        <f>VLOOKUP($F370,'Guru SertifikaSi'!$C$6:$G$675,'Guru SertifikaSi'!F$3,FALSE)</f>
        <v>7</v>
      </c>
      <c r="AK370" s="10">
        <f t="shared" si="161"/>
        <v>11</v>
      </c>
      <c r="AL370" s="44">
        <f t="shared" si="162"/>
        <v>5</v>
      </c>
      <c r="AM370" s="44">
        <f t="shared" si="162"/>
        <v>19</v>
      </c>
      <c r="AN370" s="11">
        <f t="shared" si="163"/>
        <v>24</v>
      </c>
      <c r="AO370" s="642">
        <v>0</v>
      </c>
      <c r="AP370" s="642">
        <v>0</v>
      </c>
      <c r="AQ370" s="642">
        <v>0</v>
      </c>
      <c r="AR370" s="642">
        <v>0</v>
      </c>
      <c r="AS370" s="642">
        <v>0</v>
      </c>
      <c r="AT370" s="642">
        <v>1</v>
      </c>
      <c r="AU370" s="642">
        <v>0</v>
      </c>
      <c r="AV370" s="642">
        <v>0</v>
      </c>
      <c r="AW370" s="643">
        <v>0</v>
      </c>
      <c r="AX370" s="643">
        <v>0</v>
      </c>
      <c r="AY370" s="642">
        <v>5</v>
      </c>
      <c r="AZ370" s="642">
        <v>18</v>
      </c>
      <c r="BA370" s="642">
        <v>0</v>
      </c>
      <c r="BB370" s="642">
        <v>0</v>
      </c>
      <c r="BC370" s="642">
        <v>0</v>
      </c>
      <c r="BD370" s="642">
        <v>0</v>
      </c>
      <c r="BE370" s="13">
        <f t="shared" si="173"/>
        <v>0</v>
      </c>
      <c r="BF370" s="13">
        <f t="shared" si="173"/>
        <v>1</v>
      </c>
      <c r="BG370" s="10">
        <f t="shared" si="174"/>
        <v>1</v>
      </c>
      <c r="BH370" s="13">
        <f t="shared" si="175"/>
        <v>5</v>
      </c>
      <c r="BI370" s="13">
        <f t="shared" si="175"/>
        <v>18</v>
      </c>
      <c r="BJ370" s="10">
        <f t="shared" si="176"/>
        <v>23</v>
      </c>
      <c r="BK370" s="44">
        <f t="shared" si="177"/>
        <v>5</v>
      </c>
      <c r="BL370" s="44">
        <f t="shared" si="177"/>
        <v>19</v>
      </c>
      <c r="BM370" s="11">
        <f t="shared" si="177"/>
        <v>24</v>
      </c>
      <c r="BN370" s="642">
        <v>0</v>
      </c>
      <c r="BO370" s="642">
        <v>0</v>
      </c>
      <c r="BP370" s="642">
        <v>0</v>
      </c>
      <c r="BQ370" s="642">
        <v>0</v>
      </c>
      <c r="BR370" s="642">
        <v>0</v>
      </c>
      <c r="BS370" s="642">
        <v>0</v>
      </c>
      <c r="BT370" s="642">
        <v>0</v>
      </c>
      <c r="BU370" s="642">
        <v>0</v>
      </c>
      <c r="BV370" s="644">
        <f t="shared" si="178"/>
        <v>0</v>
      </c>
      <c r="BW370" s="644">
        <f t="shared" si="178"/>
        <v>0</v>
      </c>
      <c r="BX370" s="44">
        <f t="shared" si="164"/>
        <v>0</v>
      </c>
      <c r="BY370" s="44">
        <f t="shared" si="164"/>
        <v>0</v>
      </c>
      <c r="BZ370" s="11">
        <f t="shared" si="165"/>
        <v>0</v>
      </c>
      <c r="CA370" s="14">
        <f t="shared" si="166"/>
        <v>5</v>
      </c>
      <c r="CB370" s="14">
        <f t="shared" si="166"/>
        <v>19</v>
      </c>
      <c r="CC370" s="13">
        <f t="shared" si="167"/>
        <v>0</v>
      </c>
      <c r="CD370" s="13">
        <f t="shared" si="167"/>
        <v>0</v>
      </c>
      <c r="CE370" s="13">
        <f t="shared" si="168"/>
        <v>5</v>
      </c>
      <c r="CF370" s="13">
        <f t="shared" si="168"/>
        <v>19</v>
      </c>
      <c r="CG370" s="289">
        <f t="shared" si="169"/>
        <v>24</v>
      </c>
      <c r="CJ370" s="1">
        <v>1</v>
      </c>
      <c r="CK370" s="6">
        <f t="shared" si="182"/>
        <v>7</v>
      </c>
      <c r="CL370" s="6">
        <v>0</v>
      </c>
      <c r="CM370" s="6">
        <v>1</v>
      </c>
      <c r="CN370" s="6">
        <f t="shared" si="183"/>
        <v>5</v>
      </c>
      <c r="CO370" s="6">
        <f t="shared" si="184"/>
        <v>19</v>
      </c>
    </row>
    <row r="371" spans="1:93" ht="15" x14ac:dyDescent="0.25">
      <c r="A371" s="1" t="s">
        <v>1726</v>
      </c>
      <c r="B371" s="6">
        <v>358</v>
      </c>
      <c r="C371" s="9">
        <v>358</v>
      </c>
      <c r="D371" s="641" t="s">
        <v>6</v>
      </c>
      <c r="E371" s="37" t="s">
        <v>19</v>
      </c>
      <c r="F371" s="645">
        <v>20319083</v>
      </c>
      <c r="G371" s="646" t="s">
        <v>626</v>
      </c>
      <c r="H371" s="9" t="s">
        <v>52</v>
      </c>
      <c r="I371" s="642">
        <v>0</v>
      </c>
      <c r="J371" s="642">
        <v>0</v>
      </c>
      <c r="K371" s="642">
        <v>0</v>
      </c>
      <c r="L371" s="642">
        <v>0</v>
      </c>
      <c r="M371" s="642">
        <v>1</v>
      </c>
      <c r="N371" s="642">
        <v>1</v>
      </c>
      <c r="O371" s="642">
        <v>0</v>
      </c>
      <c r="P371" s="642">
        <v>4</v>
      </c>
      <c r="Q371" s="14">
        <f t="shared" si="170"/>
        <v>1</v>
      </c>
      <c r="R371" s="14">
        <f t="shared" si="170"/>
        <v>5</v>
      </c>
      <c r="S371" s="10">
        <f t="shared" si="171"/>
        <v>6</v>
      </c>
      <c r="T371" s="642">
        <v>0</v>
      </c>
      <c r="U371" s="642">
        <v>0</v>
      </c>
      <c r="V371" s="642">
        <v>0</v>
      </c>
      <c r="W371" s="642">
        <v>2</v>
      </c>
      <c r="X371" s="642">
        <v>2</v>
      </c>
      <c r="Y371" s="642">
        <v>1</v>
      </c>
      <c r="Z371" s="623">
        <f t="shared" si="179"/>
        <v>2</v>
      </c>
      <c r="AA371" s="623">
        <f t="shared" si="179"/>
        <v>3</v>
      </c>
      <c r="AB371" s="10">
        <f t="shared" si="158"/>
        <v>5</v>
      </c>
      <c r="AC371" s="44">
        <f t="shared" si="172"/>
        <v>3</v>
      </c>
      <c r="AD371" s="44">
        <f t="shared" si="172"/>
        <v>8</v>
      </c>
      <c r="AE371" s="44">
        <f t="shared" si="159"/>
        <v>11</v>
      </c>
      <c r="AF371" s="12">
        <f t="shared" si="180"/>
        <v>2</v>
      </c>
      <c r="AG371" s="12">
        <f t="shared" si="181"/>
        <v>3</v>
      </c>
      <c r="AH371" s="10">
        <f t="shared" si="160"/>
        <v>5</v>
      </c>
      <c r="AI371" s="12">
        <f>VLOOKUP($F371,'Guru SertifikaSi'!$C$6:$G$675,'Guru SertifikaSi'!E$3,FALSE)</f>
        <v>1</v>
      </c>
      <c r="AJ371" s="12">
        <f>VLOOKUP($F371,'Guru SertifikaSi'!$C$6:$G$675,'Guru SertifikaSi'!F$3,FALSE)</f>
        <v>5</v>
      </c>
      <c r="AK371" s="10">
        <f t="shared" si="161"/>
        <v>6</v>
      </c>
      <c r="AL371" s="44">
        <f t="shared" si="162"/>
        <v>3</v>
      </c>
      <c r="AM371" s="44">
        <f t="shared" si="162"/>
        <v>8</v>
      </c>
      <c r="AN371" s="11">
        <f t="shared" si="163"/>
        <v>11</v>
      </c>
      <c r="AO371" s="642">
        <v>0</v>
      </c>
      <c r="AP371" s="642">
        <v>0</v>
      </c>
      <c r="AQ371" s="642">
        <v>0</v>
      </c>
      <c r="AR371" s="642">
        <v>0</v>
      </c>
      <c r="AS371" s="642">
        <v>0</v>
      </c>
      <c r="AT371" s="642">
        <v>1</v>
      </c>
      <c r="AU371" s="642">
        <v>0</v>
      </c>
      <c r="AV371" s="642">
        <v>0</v>
      </c>
      <c r="AW371" s="643">
        <v>0</v>
      </c>
      <c r="AX371" s="643">
        <v>0</v>
      </c>
      <c r="AY371" s="642">
        <v>2</v>
      </c>
      <c r="AZ371" s="642">
        <v>7</v>
      </c>
      <c r="BA371" s="642">
        <v>1</v>
      </c>
      <c r="BB371" s="642">
        <v>0</v>
      </c>
      <c r="BC371" s="642">
        <v>0</v>
      </c>
      <c r="BD371" s="642">
        <v>0</v>
      </c>
      <c r="BE371" s="13">
        <f t="shared" si="173"/>
        <v>0</v>
      </c>
      <c r="BF371" s="13">
        <f t="shared" si="173"/>
        <v>1</v>
      </c>
      <c r="BG371" s="10">
        <f t="shared" si="174"/>
        <v>1</v>
      </c>
      <c r="BH371" s="13">
        <f t="shared" si="175"/>
        <v>3</v>
      </c>
      <c r="BI371" s="13">
        <f t="shared" si="175"/>
        <v>7</v>
      </c>
      <c r="BJ371" s="10">
        <f t="shared" si="176"/>
        <v>10</v>
      </c>
      <c r="BK371" s="44">
        <f t="shared" si="177"/>
        <v>3</v>
      </c>
      <c r="BL371" s="44">
        <f t="shared" si="177"/>
        <v>8</v>
      </c>
      <c r="BM371" s="11">
        <f t="shared" si="177"/>
        <v>11</v>
      </c>
      <c r="BN371" s="642">
        <v>0</v>
      </c>
      <c r="BO371" s="642">
        <v>0</v>
      </c>
      <c r="BP371" s="642">
        <v>0</v>
      </c>
      <c r="BQ371" s="642">
        <v>0</v>
      </c>
      <c r="BR371" s="642">
        <v>0</v>
      </c>
      <c r="BS371" s="642">
        <v>0</v>
      </c>
      <c r="BT371" s="642">
        <v>0</v>
      </c>
      <c r="BU371" s="642">
        <v>0</v>
      </c>
      <c r="BV371" s="644">
        <f t="shared" si="178"/>
        <v>0</v>
      </c>
      <c r="BW371" s="644">
        <f t="shared" si="178"/>
        <v>0</v>
      </c>
      <c r="BX371" s="44">
        <f t="shared" si="164"/>
        <v>0</v>
      </c>
      <c r="BY371" s="44">
        <f t="shared" si="164"/>
        <v>0</v>
      </c>
      <c r="BZ371" s="11">
        <f t="shared" si="165"/>
        <v>0</v>
      </c>
      <c r="CA371" s="14">
        <f t="shared" si="166"/>
        <v>3</v>
      </c>
      <c r="CB371" s="14">
        <f t="shared" si="166"/>
        <v>8</v>
      </c>
      <c r="CC371" s="13">
        <f t="shared" si="167"/>
        <v>0</v>
      </c>
      <c r="CD371" s="13">
        <f t="shared" si="167"/>
        <v>0</v>
      </c>
      <c r="CE371" s="13">
        <f t="shared" si="168"/>
        <v>3</v>
      </c>
      <c r="CF371" s="13">
        <f t="shared" si="168"/>
        <v>8</v>
      </c>
      <c r="CG371" s="289">
        <f t="shared" si="169"/>
        <v>11</v>
      </c>
      <c r="CJ371" s="1">
        <v>1</v>
      </c>
      <c r="CK371" s="6">
        <f t="shared" si="182"/>
        <v>5</v>
      </c>
      <c r="CL371" s="6">
        <v>0</v>
      </c>
      <c r="CM371" s="6">
        <v>1</v>
      </c>
      <c r="CN371" s="6">
        <f t="shared" si="183"/>
        <v>2</v>
      </c>
      <c r="CO371" s="6">
        <f t="shared" si="184"/>
        <v>8</v>
      </c>
    </row>
    <row r="372" spans="1:93" ht="15" x14ac:dyDescent="0.25">
      <c r="A372" s="1" t="s">
        <v>1727</v>
      </c>
      <c r="B372" s="6">
        <v>359</v>
      </c>
      <c r="C372" s="9">
        <v>359</v>
      </c>
      <c r="D372" s="641" t="s">
        <v>6</v>
      </c>
      <c r="E372" s="37" t="s">
        <v>19</v>
      </c>
      <c r="F372" s="645">
        <v>20319082</v>
      </c>
      <c r="G372" s="646" t="s">
        <v>627</v>
      </c>
      <c r="H372" s="9" t="s">
        <v>52</v>
      </c>
      <c r="I372" s="642">
        <v>0</v>
      </c>
      <c r="J372" s="642">
        <v>0</v>
      </c>
      <c r="K372" s="642">
        <v>0</v>
      </c>
      <c r="L372" s="642">
        <v>0</v>
      </c>
      <c r="M372" s="642">
        <v>1</v>
      </c>
      <c r="N372" s="642">
        <v>1</v>
      </c>
      <c r="O372" s="642">
        <v>0</v>
      </c>
      <c r="P372" s="642">
        <v>5</v>
      </c>
      <c r="Q372" s="14">
        <f t="shared" si="170"/>
        <v>1</v>
      </c>
      <c r="R372" s="14">
        <f t="shared" si="170"/>
        <v>6</v>
      </c>
      <c r="S372" s="10">
        <f t="shared" si="171"/>
        <v>7</v>
      </c>
      <c r="T372" s="642">
        <v>0</v>
      </c>
      <c r="U372" s="642">
        <v>0</v>
      </c>
      <c r="V372" s="642">
        <v>0</v>
      </c>
      <c r="W372" s="642">
        <v>0</v>
      </c>
      <c r="X372" s="642">
        <v>2</v>
      </c>
      <c r="Y372" s="642">
        <v>4</v>
      </c>
      <c r="Z372" s="623">
        <f t="shared" si="179"/>
        <v>2</v>
      </c>
      <c r="AA372" s="623">
        <f t="shared" si="179"/>
        <v>4</v>
      </c>
      <c r="AB372" s="10">
        <f t="shared" si="158"/>
        <v>6</v>
      </c>
      <c r="AC372" s="44">
        <f t="shared" si="172"/>
        <v>3</v>
      </c>
      <c r="AD372" s="44">
        <f t="shared" si="172"/>
        <v>10</v>
      </c>
      <c r="AE372" s="44">
        <f t="shared" si="159"/>
        <v>13</v>
      </c>
      <c r="AF372" s="12">
        <f t="shared" si="180"/>
        <v>1</v>
      </c>
      <c r="AG372" s="12">
        <f t="shared" si="181"/>
        <v>5</v>
      </c>
      <c r="AH372" s="10">
        <f t="shared" si="160"/>
        <v>6</v>
      </c>
      <c r="AI372" s="12">
        <f>VLOOKUP($F372,'Guru SertifikaSi'!$C$6:$G$675,'Guru SertifikaSi'!E$3,FALSE)</f>
        <v>2</v>
      </c>
      <c r="AJ372" s="12">
        <f>VLOOKUP($F372,'Guru SertifikaSi'!$C$6:$G$675,'Guru SertifikaSi'!F$3,FALSE)</f>
        <v>5</v>
      </c>
      <c r="AK372" s="10">
        <f t="shared" si="161"/>
        <v>7</v>
      </c>
      <c r="AL372" s="44">
        <f t="shared" si="162"/>
        <v>3</v>
      </c>
      <c r="AM372" s="44">
        <f t="shared" si="162"/>
        <v>10</v>
      </c>
      <c r="AN372" s="11">
        <f t="shared" si="163"/>
        <v>13</v>
      </c>
      <c r="AO372" s="642">
        <v>0</v>
      </c>
      <c r="AP372" s="642">
        <v>0</v>
      </c>
      <c r="AQ372" s="642">
        <v>0</v>
      </c>
      <c r="AR372" s="642">
        <v>0</v>
      </c>
      <c r="AS372" s="642">
        <v>0</v>
      </c>
      <c r="AT372" s="642">
        <v>0</v>
      </c>
      <c r="AU372" s="642">
        <v>0</v>
      </c>
      <c r="AV372" s="642">
        <v>0</v>
      </c>
      <c r="AW372" s="643">
        <v>0</v>
      </c>
      <c r="AX372" s="643">
        <v>0</v>
      </c>
      <c r="AY372" s="642">
        <v>3</v>
      </c>
      <c r="AZ372" s="642">
        <v>10</v>
      </c>
      <c r="BA372" s="642">
        <v>0</v>
      </c>
      <c r="BB372" s="642">
        <v>0</v>
      </c>
      <c r="BC372" s="642">
        <v>0</v>
      </c>
      <c r="BD372" s="642">
        <v>0</v>
      </c>
      <c r="BE372" s="13">
        <f t="shared" si="173"/>
        <v>0</v>
      </c>
      <c r="BF372" s="13">
        <f t="shared" si="173"/>
        <v>0</v>
      </c>
      <c r="BG372" s="10">
        <f t="shared" si="174"/>
        <v>0</v>
      </c>
      <c r="BH372" s="13">
        <f t="shared" si="175"/>
        <v>3</v>
      </c>
      <c r="BI372" s="13">
        <f t="shared" si="175"/>
        <v>10</v>
      </c>
      <c r="BJ372" s="10">
        <f t="shared" si="176"/>
        <v>13</v>
      </c>
      <c r="BK372" s="44">
        <f t="shared" si="177"/>
        <v>3</v>
      </c>
      <c r="BL372" s="44">
        <f t="shared" si="177"/>
        <v>10</v>
      </c>
      <c r="BM372" s="11">
        <f t="shared" si="177"/>
        <v>13</v>
      </c>
      <c r="BN372" s="642">
        <v>0</v>
      </c>
      <c r="BO372" s="642">
        <v>0</v>
      </c>
      <c r="BP372" s="642">
        <v>0</v>
      </c>
      <c r="BQ372" s="642">
        <v>0</v>
      </c>
      <c r="BR372" s="642">
        <v>0</v>
      </c>
      <c r="BS372" s="642">
        <v>0</v>
      </c>
      <c r="BT372" s="642">
        <v>1</v>
      </c>
      <c r="BU372" s="642">
        <v>0</v>
      </c>
      <c r="BV372" s="644">
        <f t="shared" si="178"/>
        <v>1</v>
      </c>
      <c r="BW372" s="644">
        <f t="shared" si="178"/>
        <v>0</v>
      </c>
      <c r="BX372" s="44">
        <f t="shared" si="164"/>
        <v>1</v>
      </c>
      <c r="BY372" s="44">
        <f t="shared" si="164"/>
        <v>0</v>
      </c>
      <c r="BZ372" s="11">
        <f t="shared" si="165"/>
        <v>1</v>
      </c>
      <c r="CA372" s="14">
        <f t="shared" si="166"/>
        <v>3</v>
      </c>
      <c r="CB372" s="14">
        <f t="shared" si="166"/>
        <v>10</v>
      </c>
      <c r="CC372" s="13">
        <f t="shared" si="167"/>
        <v>1</v>
      </c>
      <c r="CD372" s="13">
        <f t="shared" si="167"/>
        <v>0</v>
      </c>
      <c r="CE372" s="13">
        <f t="shared" si="168"/>
        <v>4</v>
      </c>
      <c r="CF372" s="13">
        <f t="shared" si="168"/>
        <v>10</v>
      </c>
      <c r="CG372" s="289">
        <f t="shared" si="169"/>
        <v>14</v>
      </c>
      <c r="CJ372" s="1">
        <v>1</v>
      </c>
      <c r="CK372" s="6">
        <f t="shared" si="182"/>
        <v>6</v>
      </c>
      <c r="CL372" s="6">
        <v>0</v>
      </c>
      <c r="CM372" s="6">
        <v>1</v>
      </c>
      <c r="CN372" s="6">
        <f t="shared" si="183"/>
        <v>3</v>
      </c>
      <c r="CO372" s="6">
        <f t="shared" si="184"/>
        <v>11</v>
      </c>
    </row>
    <row r="373" spans="1:93" ht="15" x14ac:dyDescent="0.25">
      <c r="A373" s="1" t="s">
        <v>1728</v>
      </c>
      <c r="B373" s="6">
        <v>360</v>
      </c>
      <c r="C373" s="9">
        <v>360</v>
      </c>
      <c r="D373" s="641" t="s">
        <v>6</v>
      </c>
      <c r="E373" s="37" t="s">
        <v>19</v>
      </c>
      <c r="F373" s="645">
        <v>20319061</v>
      </c>
      <c r="G373" s="646" t="s">
        <v>628</v>
      </c>
      <c r="H373" s="9" t="s">
        <v>52</v>
      </c>
      <c r="I373" s="642">
        <v>0</v>
      </c>
      <c r="J373" s="642">
        <v>0</v>
      </c>
      <c r="K373" s="642">
        <v>0</v>
      </c>
      <c r="L373" s="642">
        <v>0</v>
      </c>
      <c r="M373" s="642">
        <v>0</v>
      </c>
      <c r="N373" s="642">
        <v>1</v>
      </c>
      <c r="O373" s="642">
        <v>0</v>
      </c>
      <c r="P373" s="642">
        <v>4</v>
      </c>
      <c r="Q373" s="14">
        <f t="shared" si="170"/>
        <v>0</v>
      </c>
      <c r="R373" s="14">
        <f t="shared" si="170"/>
        <v>5</v>
      </c>
      <c r="S373" s="10">
        <f t="shared" si="171"/>
        <v>5</v>
      </c>
      <c r="T373" s="642">
        <v>0</v>
      </c>
      <c r="U373" s="642">
        <v>0</v>
      </c>
      <c r="V373" s="642">
        <v>1</v>
      </c>
      <c r="W373" s="642">
        <v>1</v>
      </c>
      <c r="X373" s="642">
        <v>1</v>
      </c>
      <c r="Y373" s="642">
        <v>1</v>
      </c>
      <c r="Z373" s="623">
        <f t="shared" si="179"/>
        <v>2</v>
      </c>
      <c r="AA373" s="623">
        <f t="shared" si="179"/>
        <v>2</v>
      </c>
      <c r="AB373" s="10">
        <f t="shared" si="158"/>
        <v>4</v>
      </c>
      <c r="AC373" s="44">
        <f t="shared" si="172"/>
        <v>2</v>
      </c>
      <c r="AD373" s="44">
        <f t="shared" si="172"/>
        <v>7</v>
      </c>
      <c r="AE373" s="44">
        <f t="shared" si="159"/>
        <v>9</v>
      </c>
      <c r="AF373" s="12">
        <f t="shared" si="180"/>
        <v>2</v>
      </c>
      <c r="AG373" s="12">
        <f t="shared" si="181"/>
        <v>2</v>
      </c>
      <c r="AH373" s="10">
        <f t="shared" si="160"/>
        <v>4</v>
      </c>
      <c r="AI373" s="12">
        <f>VLOOKUP($F373,'Guru SertifikaSi'!$C$6:$G$675,'Guru SertifikaSi'!E$3,FALSE)</f>
        <v>0</v>
      </c>
      <c r="AJ373" s="12">
        <f>VLOOKUP($F373,'Guru SertifikaSi'!$C$6:$G$675,'Guru SertifikaSi'!F$3,FALSE)</f>
        <v>5</v>
      </c>
      <c r="AK373" s="10">
        <f t="shared" si="161"/>
        <v>5</v>
      </c>
      <c r="AL373" s="44">
        <f t="shared" si="162"/>
        <v>2</v>
      </c>
      <c r="AM373" s="44">
        <f t="shared" si="162"/>
        <v>7</v>
      </c>
      <c r="AN373" s="11">
        <f t="shared" si="163"/>
        <v>9</v>
      </c>
      <c r="AO373" s="642">
        <v>0</v>
      </c>
      <c r="AP373" s="642">
        <v>0</v>
      </c>
      <c r="AQ373" s="642">
        <v>0</v>
      </c>
      <c r="AR373" s="642">
        <v>0</v>
      </c>
      <c r="AS373" s="642">
        <v>1</v>
      </c>
      <c r="AT373" s="642">
        <v>0</v>
      </c>
      <c r="AU373" s="642">
        <v>0</v>
      </c>
      <c r="AV373" s="642">
        <v>0</v>
      </c>
      <c r="AW373" s="643">
        <v>0</v>
      </c>
      <c r="AX373" s="643">
        <v>0</v>
      </c>
      <c r="AY373" s="642">
        <v>1</v>
      </c>
      <c r="AZ373" s="642">
        <v>6</v>
      </c>
      <c r="BA373" s="642">
        <v>0</v>
      </c>
      <c r="BB373" s="642">
        <v>1</v>
      </c>
      <c r="BC373" s="642">
        <v>0</v>
      </c>
      <c r="BD373" s="642">
        <v>0</v>
      </c>
      <c r="BE373" s="13">
        <f t="shared" si="173"/>
        <v>1</v>
      </c>
      <c r="BF373" s="13">
        <f t="shared" si="173"/>
        <v>0</v>
      </c>
      <c r="BG373" s="10">
        <f t="shared" si="174"/>
        <v>1</v>
      </c>
      <c r="BH373" s="13">
        <f t="shared" si="175"/>
        <v>1</v>
      </c>
      <c r="BI373" s="13">
        <f t="shared" si="175"/>
        <v>7</v>
      </c>
      <c r="BJ373" s="10">
        <f t="shared" si="176"/>
        <v>8</v>
      </c>
      <c r="BK373" s="44">
        <f t="shared" si="177"/>
        <v>2</v>
      </c>
      <c r="BL373" s="44">
        <f t="shared" si="177"/>
        <v>7</v>
      </c>
      <c r="BM373" s="11">
        <f t="shared" si="177"/>
        <v>9</v>
      </c>
      <c r="BN373" s="642">
        <v>0</v>
      </c>
      <c r="BO373" s="642">
        <v>0</v>
      </c>
      <c r="BP373" s="642">
        <v>0</v>
      </c>
      <c r="BQ373" s="642">
        <v>0</v>
      </c>
      <c r="BR373" s="642">
        <v>0</v>
      </c>
      <c r="BS373" s="642">
        <v>0</v>
      </c>
      <c r="BT373" s="642">
        <v>0</v>
      </c>
      <c r="BU373" s="642">
        <v>0</v>
      </c>
      <c r="BV373" s="644">
        <f t="shared" si="178"/>
        <v>0</v>
      </c>
      <c r="BW373" s="644">
        <f t="shared" si="178"/>
        <v>0</v>
      </c>
      <c r="BX373" s="44">
        <f t="shared" si="164"/>
        <v>0</v>
      </c>
      <c r="BY373" s="44">
        <f t="shared" si="164"/>
        <v>0</v>
      </c>
      <c r="BZ373" s="11">
        <f t="shared" si="165"/>
        <v>0</v>
      </c>
      <c r="CA373" s="14">
        <f t="shared" si="166"/>
        <v>2</v>
      </c>
      <c r="CB373" s="14">
        <f t="shared" si="166"/>
        <v>7</v>
      </c>
      <c r="CC373" s="13">
        <f t="shared" si="167"/>
        <v>0</v>
      </c>
      <c r="CD373" s="13">
        <f t="shared" si="167"/>
        <v>0</v>
      </c>
      <c r="CE373" s="13">
        <f t="shared" si="168"/>
        <v>2</v>
      </c>
      <c r="CF373" s="13">
        <f t="shared" si="168"/>
        <v>7</v>
      </c>
      <c r="CG373" s="289">
        <f t="shared" si="169"/>
        <v>9</v>
      </c>
      <c r="CJ373" s="1">
        <v>1</v>
      </c>
      <c r="CK373" s="6">
        <f t="shared" si="182"/>
        <v>5</v>
      </c>
      <c r="CL373" s="6">
        <v>0</v>
      </c>
      <c r="CM373" s="6">
        <v>1</v>
      </c>
      <c r="CN373" s="6">
        <f t="shared" si="183"/>
        <v>1</v>
      </c>
      <c r="CO373" s="6">
        <f t="shared" si="184"/>
        <v>7</v>
      </c>
    </row>
    <row r="374" spans="1:93" ht="15" x14ac:dyDescent="0.25">
      <c r="A374" s="1" t="s">
        <v>1729</v>
      </c>
      <c r="B374" s="6">
        <v>361</v>
      </c>
      <c r="C374" s="9">
        <v>361</v>
      </c>
      <c r="D374" s="641" t="s">
        <v>6</v>
      </c>
      <c r="E374" s="37" t="s">
        <v>19</v>
      </c>
      <c r="F374" s="645">
        <v>20319445</v>
      </c>
      <c r="G374" s="646" t="s">
        <v>629</v>
      </c>
      <c r="H374" s="9" t="s">
        <v>52</v>
      </c>
      <c r="I374" s="642">
        <v>0</v>
      </c>
      <c r="J374" s="642">
        <v>0</v>
      </c>
      <c r="K374" s="642">
        <v>1</v>
      </c>
      <c r="L374" s="642">
        <v>0</v>
      </c>
      <c r="M374" s="642">
        <v>0</v>
      </c>
      <c r="N374" s="642">
        <v>0</v>
      </c>
      <c r="O374" s="642">
        <v>1</v>
      </c>
      <c r="P374" s="642">
        <v>3</v>
      </c>
      <c r="Q374" s="14">
        <f t="shared" si="170"/>
        <v>2</v>
      </c>
      <c r="R374" s="14">
        <f t="shared" si="170"/>
        <v>3</v>
      </c>
      <c r="S374" s="10">
        <f t="shared" si="171"/>
        <v>5</v>
      </c>
      <c r="T374" s="642">
        <v>0</v>
      </c>
      <c r="U374" s="642">
        <v>0</v>
      </c>
      <c r="V374" s="642">
        <v>1</v>
      </c>
      <c r="W374" s="642">
        <v>1</v>
      </c>
      <c r="X374" s="642">
        <v>0</v>
      </c>
      <c r="Y374" s="642">
        <v>1</v>
      </c>
      <c r="Z374" s="623">
        <f t="shared" si="179"/>
        <v>1</v>
      </c>
      <c r="AA374" s="623">
        <f t="shared" si="179"/>
        <v>2</v>
      </c>
      <c r="AB374" s="10">
        <f t="shared" si="158"/>
        <v>3</v>
      </c>
      <c r="AC374" s="44">
        <f t="shared" si="172"/>
        <v>3</v>
      </c>
      <c r="AD374" s="44">
        <f t="shared" si="172"/>
        <v>5</v>
      </c>
      <c r="AE374" s="44">
        <f t="shared" si="159"/>
        <v>8</v>
      </c>
      <c r="AF374" s="12">
        <f t="shared" si="180"/>
        <v>1</v>
      </c>
      <c r="AG374" s="12">
        <f t="shared" si="181"/>
        <v>3</v>
      </c>
      <c r="AH374" s="10">
        <f t="shared" si="160"/>
        <v>4</v>
      </c>
      <c r="AI374" s="12">
        <f>VLOOKUP($F374,'Guru SertifikaSi'!$C$6:$G$675,'Guru SertifikaSi'!E$3,FALSE)</f>
        <v>2</v>
      </c>
      <c r="AJ374" s="12">
        <f>VLOOKUP($F374,'Guru SertifikaSi'!$C$6:$G$675,'Guru SertifikaSi'!F$3,FALSE)</f>
        <v>2</v>
      </c>
      <c r="AK374" s="10">
        <f t="shared" si="161"/>
        <v>4</v>
      </c>
      <c r="AL374" s="44">
        <f t="shared" si="162"/>
        <v>3</v>
      </c>
      <c r="AM374" s="44">
        <f t="shared" si="162"/>
        <v>5</v>
      </c>
      <c r="AN374" s="11">
        <f t="shared" si="163"/>
        <v>8</v>
      </c>
      <c r="AO374" s="642">
        <v>0</v>
      </c>
      <c r="AP374" s="642">
        <v>0</v>
      </c>
      <c r="AQ374" s="642">
        <v>0</v>
      </c>
      <c r="AR374" s="642">
        <v>0</v>
      </c>
      <c r="AS374" s="642">
        <v>0</v>
      </c>
      <c r="AT374" s="642">
        <v>0</v>
      </c>
      <c r="AU374" s="642">
        <v>0</v>
      </c>
      <c r="AV374" s="642">
        <v>0</v>
      </c>
      <c r="AW374" s="643">
        <v>0</v>
      </c>
      <c r="AX374" s="643">
        <v>0</v>
      </c>
      <c r="AY374" s="642">
        <v>3</v>
      </c>
      <c r="AZ374" s="642">
        <v>5</v>
      </c>
      <c r="BA374" s="642">
        <v>0</v>
      </c>
      <c r="BB374" s="642">
        <v>0</v>
      </c>
      <c r="BC374" s="642">
        <v>0</v>
      </c>
      <c r="BD374" s="642">
        <v>0</v>
      </c>
      <c r="BE374" s="13">
        <f t="shared" si="173"/>
        <v>0</v>
      </c>
      <c r="BF374" s="13">
        <f t="shared" si="173"/>
        <v>0</v>
      </c>
      <c r="BG374" s="10">
        <f t="shared" si="174"/>
        <v>0</v>
      </c>
      <c r="BH374" s="13">
        <f t="shared" si="175"/>
        <v>3</v>
      </c>
      <c r="BI374" s="13">
        <f t="shared" si="175"/>
        <v>5</v>
      </c>
      <c r="BJ374" s="10">
        <f t="shared" si="176"/>
        <v>8</v>
      </c>
      <c r="BK374" s="44">
        <f t="shared" si="177"/>
        <v>3</v>
      </c>
      <c r="BL374" s="44">
        <f t="shared" si="177"/>
        <v>5</v>
      </c>
      <c r="BM374" s="11">
        <f t="shared" si="177"/>
        <v>8</v>
      </c>
      <c r="BN374" s="642">
        <v>0</v>
      </c>
      <c r="BO374" s="642">
        <v>0</v>
      </c>
      <c r="BP374" s="642">
        <v>0</v>
      </c>
      <c r="BQ374" s="642">
        <v>0</v>
      </c>
      <c r="BR374" s="642">
        <v>0</v>
      </c>
      <c r="BS374" s="642">
        <v>0</v>
      </c>
      <c r="BT374" s="642">
        <v>0</v>
      </c>
      <c r="BU374" s="642">
        <v>0</v>
      </c>
      <c r="BV374" s="644">
        <f t="shared" si="178"/>
        <v>0</v>
      </c>
      <c r="BW374" s="644">
        <f t="shared" si="178"/>
        <v>0</v>
      </c>
      <c r="BX374" s="44">
        <f t="shared" si="164"/>
        <v>0</v>
      </c>
      <c r="BY374" s="44">
        <f t="shared" si="164"/>
        <v>0</v>
      </c>
      <c r="BZ374" s="11">
        <f t="shared" si="165"/>
        <v>0</v>
      </c>
      <c r="CA374" s="14">
        <f t="shared" si="166"/>
        <v>3</v>
      </c>
      <c r="CB374" s="14">
        <f t="shared" si="166"/>
        <v>5</v>
      </c>
      <c r="CC374" s="13">
        <f t="shared" si="167"/>
        <v>0</v>
      </c>
      <c r="CD374" s="13">
        <f t="shared" si="167"/>
        <v>0</v>
      </c>
      <c r="CE374" s="13">
        <f t="shared" si="168"/>
        <v>3</v>
      </c>
      <c r="CF374" s="13">
        <f t="shared" si="168"/>
        <v>5</v>
      </c>
      <c r="CG374" s="289">
        <f t="shared" si="169"/>
        <v>8</v>
      </c>
      <c r="CJ374" s="1">
        <v>1</v>
      </c>
      <c r="CK374" s="6">
        <f t="shared" si="182"/>
        <v>4</v>
      </c>
      <c r="CL374" s="6">
        <v>0</v>
      </c>
      <c r="CM374" s="6">
        <v>1</v>
      </c>
      <c r="CN374" s="6">
        <f t="shared" si="183"/>
        <v>3</v>
      </c>
      <c r="CO374" s="6">
        <f t="shared" si="184"/>
        <v>6</v>
      </c>
    </row>
    <row r="375" spans="1:93" ht="15" x14ac:dyDescent="0.25">
      <c r="A375" s="1" t="s">
        <v>1730</v>
      </c>
      <c r="B375" s="6">
        <v>362</v>
      </c>
      <c r="C375" s="9">
        <v>362</v>
      </c>
      <c r="D375" s="641" t="s">
        <v>6</v>
      </c>
      <c r="E375" s="37" t="s">
        <v>19</v>
      </c>
      <c r="F375" s="645">
        <v>20319442</v>
      </c>
      <c r="G375" s="646" t="s">
        <v>630</v>
      </c>
      <c r="H375" s="9" t="s">
        <v>52</v>
      </c>
      <c r="I375" s="642">
        <v>0</v>
      </c>
      <c r="J375" s="642">
        <v>0</v>
      </c>
      <c r="K375" s="642">
        <v>0</v>
      </c>
      <c r="L375" s="642">
        <v>0</v>
      </c>
      <c r="M375" s="642">
        <v>0</v>
      </c>
      <c r="N375" s="642">
        <v>2</v>
      </c>
      <c r="O375" s="642">
        <v>1</v>
      </c>
      <c r="P375" s="642">
        <v>3</v>
      </c>
      <c r="Q375" s="14">
        <f t="shared" si="170"/>
        <v>1</v>
      </c>
      <c r="R375" s="14">
        <f t="shared" si="170"/>
        <v>5</v>
      </c>
      <c r="S375" s="10">
        <f t="shared" si="171"/>
        <v>6</v>
      </c>
      <c r="T375" s="642">
        <v>0</v>
      </c>
      <c r="U375" s="642">
        <v>0</v>
      </c>
      <c r="V375" s="642">
        <v>0</v>
      </c>
      <c r="W375" s="642">
        <v>0</v>
      </c>
      <c r="X375" s="642">
        <v>2</v>
      </c>
      <c r="Y375" s="642">
        <v>2</v>
      </c>
      <c r="Z375" s="623">
        <f t="shared" si="179"/>
        <v>2</v>
      </c>
      <c r="AA375" s="623">
        <f t="shared" si="179"/>
        <v>2</v>
      </c>
      <c r="AB375" s="10">
        <f t="shared" si="158"/>
        <v>4</v>
      </c>
      <c r="AC375" s="44">
        <f t="shared" si="172"/>
        <v>3</v>
      </c>
      <c r="AD375" s="44">
        <f t="shared" si="172"/>
        <v>7</v>
      </c>
      <c r="AE375" s="44">
        <f t="shared" si="159"/>
        <v>10</v>
      </c>
      <c r="AF375" s="12">
        <f t="shared" si="180"/>
        <v>1</v>
      </c>
      <c r="AG375" s="12">
        <f t="shared" si="181"/>
        <v>3</v>
      </c>
      <c r="AH375" s="10">
        <f t="shared" si="160"/>
        <v>4</v>
      </c>
      <c r="AI375" s="12">
        <f>VLOOKUP($F375,'Guru SertifikaSi'!$C$6:$G$675,'Guru SertifikaSi'!E$3,FALSE)</f>
        <v>2</v>
      </c>
      <c r="AJ375" s="12">
        <f>VLOOKUP($F375,'Guru SertifikaSi'!$C$6:$G$675,'Guru SertifikaSi'!F$3,FALSE)</f>
        <v>4</v>
      </c>
      <c r="AK375" s="10">
        <f t="shared" si="161"/>
        <v>6</v>
      </c>
      <c r="AL375" s="44">
        <f t="shared" si="162"/>
        <v>3</v>
      </c>
      <c r="AM375" s="44">
        <f t="shared" si="162"/>
        <v>7</v>
      </c>
      <c r="AN375" s="11">
        <f t="shared" si="163"/>
        <v>10</v>
      </c>
      <c r="AO375" s="642">
        <v>0</v>
      </c>
      <c r="AP375" s="642">
        <v>0</v>
      </c>
      <c r="AQ375" s="642">
        <v>0</v>
      </c>
      <c r="AR375" s="642">
        <v>0</v>
      </c>
      <c r="AS375" s="642">
        <v>0</v>
      </c>
      <c r="AT375" s="642">
        <v>0</v>
      </c>
      <c r="AU375" s="642">
        <v>0</v>
      </c>
      <c r="AV375" s="642">
        <v>0</v>
      </c>
      <c r="AW375" s="643">
        <v>0</v>
      </c>
      <c r="AX375" s="643">
        <v>0</v>
      </c>
      <c r="AY375" s="642">
        <v>3</v>
      </c>
      <c r="AZ375" s="642">
        <v>7</v>
      </c>
      <c r="BA375" s="642">
        <v>0</v>
      </c>
      <c r="BB375" s="642">
        <v>0</v>
      </c>
      <c r="BC375" s="642">
        <v>0</v>
      </c>
      <c r="BD375" s="642">
        <v>0</v>
      </c>
      <c r="BE375" s="13">
        <f t="shared" si="173"/>
        <v>0</v>
      </c>
      <c r="BF375" s="13">
        <f t="shared" si="173"/>
        <v>0</v>
      </c>
      <c r="BG375" s="10">
        <f t="shared" si="174"/>
        <v>0</v>
      </c>
      <c r="BH375" s="13">
        <f t="shared" si="175"/>
        <v>3</v>
      </c>
      <c r="BI375" s="13">
        <f t="shared" si="175"/>
        <v>7</v>
      </c>
      <c r="BJ375" s="10">
        <f t="shared" si="176"/>
        <v>10</v>
      </c>
      <c r="BK375" s="44">
        <f t="shared" si="177"/>
        <v>3</v>
      </c>
      <c r="BL375" s="44">
        <f t="shared" si="177"/>
        <v>7</v>
      </c>
      <c r="BM375" s="11">
        <f t="shared" si="177"/>
        <v>10</v>
      </c>
      <c r="BN375" s="642">
        <v>0</v>
      </c>
      <c r="BO375" s="642">
        <v>0</v>
      </c>
      <c r="BP375" s="642">
        <v>0</v>
      </c>
      <c r="BQ375" s="642">
        <v>0</v>
      </c>
      <c r="BR375" s="642">
        <v>0</v>
      </c>
      <c r="BS375" s="642">
        <v>0</v>
      </c>
      <c r="BT375" s="642">
        <v>0</v>
      </c>
      <c r="BU375" s="642">
        <v>0</v>
      </c>
      <c r="BV375" s="644">
        <f t="shared" si="178"/>
        <v>0</v>
      </c>
      <c r="BW375" s="644">
        <f t="shared" si="178"/>
        <v>0</v>
      </c>
      <c r="BX375" s="44">
        <f t="shared" si="164"/>
        <v>0</v>
      </c>
      <c r="BY375" s="44">
        <f t="shared" si="164"/>
        <v>0</v>
      </c>
      <c r="BZ375" s="11">
        <f t="shared" si="165"/>
        <v>0</v>
      </c>
      <c r="CA375" s="14">
        <f t="shared" si="166"/>
        <v>3</v>
      </c>
      <c r="CB375" s="14">
        <f t="shared" si="166"/>
        <v>7</v>
      </c>
      <c r="CC375" s="13">
        <f t="shared" si="167"/>
        <v>0</v>
      </c>
      <c r="CD375" s="13">
        <f t="shared" si="167"/>
        <v>0</v>
      </c>
      <c r="CE375" s="13">
        <f t="shared" si="168"/>
        <v>3</v>
      </c>
      <c r="CF375" s="13">
        <f t="shared" si="168"/>
        <v>7</v>
      </c>
      <c r="CG375" s="289">
        <f t="shared" si="169"/>
        <v>10</v>
      </c>
      <c r="CJ375" s="1">
        <v>1</v>
      </c>
      <c r="CK375" s="6">
        <f t="shared" si="182"/>
        <v>4</v>
      </c>
      <c r="CL375" s="6">
        <v>0</v>
      </c>
      <c r="CM375" s="6">
        <v>1</v>
      </c>
      <c r="CN375" s="6">
        <f t="shared" si="183"/>
        <v>3</v>
      </c>
      <c r="CO375" s="6">
        <f t="shared" si="184"/>
        <v>8</v>
      </c>
    </row>
    <row r="376" spans="1:93" ht="15" x14ac:dyDescent="0.25">
      <c r="A376" s="1" t="s">
        <v>1731</v>
      </c>
      <c r="B376" s="6">
        <v>363</v>
      </c>
      <c r="C376" s="9">
        <v>363</v>
      </c>
      <c r="D376" s="641" t="s">
        <v>6</v>
      </c>
      <c r="E376" s="37" t="s">
        <v>19</v>
      </c>
      <c r="F376" s="645">
        <v>20319435</v>
      </c>
      <c r="G376" s="646" t="s">
        <v>631</v>
      </c>
      <c r="H376" s="9" t="s">
        <v>52</v>
      </c>
      <c r="I376" s="642">
        <v>0</v>
      </c>
      <c r="J376" s="642">
        <v>0</v>
      </c>
      <c r="K376" s="642">
        <v>0</v>
      </c>
      <c r="L376" s="642">
        <v>1</v>
      </c>
      <c r="M376" s="642">
        <v>0</v>
      </c>
      <c r="N376" s="642">
        <v>3</v>
      </c>
      <c r="O376" s="642">
        <v>1</v>
      </c>
      <c r="P376" s="642">
        <v>2</v>
      </c>
      <c r="Q376" s="14">
        <f t="shared" si="170"/>
        <v>1</v>
      </c>
      <c r="R376" s="14">
        <f t="shared" si="170"/>
        <v>6</v>
      </c>
      <c r="S376" s="10">
        <f t="shared" si="171"/>
        <v>7</v>
      </c>
      <c r="T376" s="642">
        <v>0</v>
      </c>
      <c r="U376" s="642">
        <v>0</v>
      </c>
      <c r="V376" s="642">
        <v>2</v>
      </c>
      <c r="W376" s="642">
        <v>1</v>
      </c>
      <c r="X376" s="642">
        <v>0</v>
      </c>
      <c r="Y376" s="642">
        <v>0</v>
      </c>
      <c r="Z376" s="623">
        <f t="shared" si="179"/>
        <v>2</v>
      </c>
      <c r="AA376" s="623">
        <f t="shared" si="179"/>
        <v>1</v>
      </c>
      <c r="AB376" s="10">
        <f t="shared" si="158"/>
        <v>3</v>
      </c>
      <c r="AC376" s="44">
        <f t="shared" si="172"/>
        <v>3</v>
      </c>
      <c r="AD376" s="44">
        <f t="shared" si="172"/>
        <v>7</v>
      </c>
      <c r="AE376" s="44">
        <f t="shared" si="159"/>
        <v>10</v>
      </c>
      <c r="AF376" s="12">
        <f t="shared" si="180"/>
        <v>1</v>
      </c>
      <c r="AG376" s="12">
        <f t="shared" si="181"/>
        <v>3</v>
      </c>
      <c r="AH376" s="10">
        <f t="shared" si="160"/>
        <v>4</v>
      </c>
      <c r="AI376" s="12">
        <f>VLOOKUP($F376,'Guru SertifikaSi'!$C$6:$G$675,'Guru SertifikaSi'!E$3,FALSE)</f>
        <v>2</v>
      </c>
      <c r="AJ376" s="12">
        <f>VLOOKUP($F376,'Guru SertifikaSi'!$C$6:$G$675,'Guru SertifikaSi'!F$3,FALSE)</f>
        <v>4</v>
      </c>
      <c r="AK376" s="10">
        <f t="shared" si="161"/>
        <v>6</v>
      </c>
      <c r="AL376" s="44">
        <f t="shared" si="162"/>
        <v>3</v>
      </c>
      <c r="AM376" s="44">
        <f t="shared" si="162"/>
        <v>7</v>
      </c>
      <c r="AN376" s="11">
        <f t="shared" si="163"/>
        <v>10</v>
      </c>
      <c r="AO376" s="642">
        <v>0</v>
      </c>
      <c r="AP376" s="642">
        <v>0</v>
      </c>
      <c r="AQ376" s="642">
        <v>0</v>
      </c>
      <c r="AR376" s="642">
        <v>0</v>
      </c>
      <c r="AS376" s="642">
        <v>0</v>
      </c>
      <c r="AT376" s="642">
        <v>0</v>
      </c>
      <c r="AU376" s="642">
        <v>0</v>
      </c>
      <c r="AV376" s="642">
        <v>0</v>
      </c>
      <c r="AW376" s="643">
        <v>0</v>
      </c>
      <c r="AX376" s="643">
        <v>0</v>
      </c>
      <c r="AY376" s="642">
        <v>2</v>
      </c>
      <c r="AZ376" s="642">
        <v>6</v>
      </c>
      <c r="BA376" s="642">
        <v>1</v>
      </c>
      <c r="BB376" s="642">
        <v>1</v>
      </c>
      <c r="BC376" s="642">
        <v>0</v>
      </c>
      <c r="BD376" s="642">
        <v>0</v>
      </c>
      <c r="BE376" s="13">
        <f t="shared" si="173"/>
        <v>0</v>
      </c>
      <c r="BF376" s="13">
        <f t="shared" si="173"/>
        <v>0</v>
      </c>
      <c r="BG376" s="10">
        <f t="shared" si="174"/>
        <v>0</v>
      </c>
      <c r="BH376" s="13">
        <f t="shared" si="175"/>
        <v>3</v>
      </c>
      <c r="BI376" s="13">
        <f t="shared" si="175"/>
        <v>7</v>
      </c>
      <c r="BJ376" s="10">
        <f t="shared" si="176"/>
        <v>10</v>
      </c>
      <c r="BK376" s="44">
        <f t="shared" si="177"/>
        <v>3</v>
      </c>
      <c r="BL376" s="44">
        <f t="shared" si="177"/>
        <v>7</v>
      </c>
      <c r="BM376" s="11">
        <f t="shared" si="177"/>
        <v>10</v>
      </c>
      <c r="BN376" s="642">
        <v>0</v>
      </c>
      <c r="BO376" s="642">
        <v>0</v>
      </c>
      <c r="BP376" s="642">
        <v>0</v>
      </c>
      <c r="BQ376" s="642">
        <v>0</v>
      </c>
      <c r="BR376" s="642">
        <v>0</v>
      </c>
      <c r="BS376" s="642">
        <v>0</v>
      </c>
      <c r="BT376" s="642">
        <v>0</v>
      </c>
      <c r="BU376" s="642">
        <v>0</v>
      </c>
      <c r="BV376" s="644">
        <f t="shared" si="178"/>
        <v>0</v>
      </c>
      <c r="BW376" s="644">
        <f t="shared" si="178"/>
        <v>0</v>
      </c>
      <c r="BX376" s="44">
        <f t="shared" si="164"/>
        <v>0</v>
      </c>
      <c r="BY376" s="44">
        <f t="shared" si="164"/>
        <v>0</v>
      </c>
      <c r="BZ376" s="11">
        <f t="shared" si="165"/>
        <v>0</v>
      </c>
      <c r="CA376" s="14">
        <f t="shared" si="166"/>
        <v>3</v>
      </c>
      <c r="CB376" s="14">
        <f t="shared" si="166"/>
        <v>7</v>
      </c>
      <c r="CC376" s="13">
        <f t="shared" si="167"/>
        <v>0</v>
      </c>
      <c r="CD376" s="13">
        <f t="shared" si="167"/>
        <v>0</v>
      </c>
      <c r="CE376" s="13">
        <f t="shared" si="168"/>
        <v>3</v>
      </c>
      <c r="CF376" s="13">
        <f t="shared" si="168"/>
        <v>7</v>
      </c>
      <c r="CG376" s="289">
        <f t="shared" si="169"/>
        <v>10</v>
      </c>
      <c r="CJ376" s="1">
        <v>1</v>
      </c>
      <c r="CK376" s="6">
        <f t="shared" si="182"/>
        <v>3</v>
      </c>
      <c r="CL376" s="6">
        <v>0</v>
      </c>
      <c r="CM376" s="6">
        <v>1</v>
      </c>
      <c r="CN376" s="6">
        <f t="shared" si="183"/>
        <v>2</v>
      </c>
      <c r="CO376" s="6">
        <f t="shared" si="184"/>
        <v>7</v>
      </c>
    </row>
    <row r="377" spans="1:93" ht="15" x14ac:dyDescent="0.25">
      <c r="A377" s="1" t="s">
        <v>1732</v>
      </c>
      <c r="B377" s="6">
        <v>364</v>
      </c>
      <c r="C377" s="9">
        <v>364</v>
      </c>
      <c r="D377" s="641" t="s">
        <v>6</v>
      </c>
      <c r="E377" s="37" t="s">
        <v>19</v>
      </c>
      <c r="F377" s="645">
        <v>20319394</v>
      </c>
      <c r="G377" s="646" t="s">
        <v>632</v>
      </c>
      <c r="H377" s="9" t="s">
        <v>52</v>
      </c>
      <c r="I377" s="642">
        <v>0</v>
      </c>
      <c r="J377" s="642">
        <v>0</v>
      </c>
      <c r="K377" s="642">
        <v>0</v>
      </c>
      <c r="L377" s="642">
        <v>0</v>
      </c>
      <c r="M377" s="642">
        <v>2</v>
      </c>
      <c r="N377" s="642">
        <v>4</v>
      </c>
      <c r="O377" s="642">
        <v>0</v>
      </c>
      <c r="P377" s="642">
        <v>1</v>
      </c>
      <c r="Q377" s="14">
        <f t="shared" si="170"/>
        <v>2</v>
      </c>
      <c r="R377" s="14">
        <f t="shared" si="170"/>
        <v>5</v>
      </c>
      <c r="S377" s="10">
        <f t="shared" si="171"/>
        <v>7</v>
      </c>
      <c r="T377" s="642">
        <v>0</v>
      </c>
      <c r="U377" s="642">
        <v>0</v>
      </c>
      <c r="V377" s="642">
        <v>0</v>
      </c>
      <c r="W377" s="642">
        <v>0</v>
      </c>
      <c r="X377" s="642">
        <v>1</v>
      </c>
      <c r="Y377" s="642">
        <v>0</v>
      </c>
      <c r="Z377" s="623">
        <f t="shared" si="179"/>
        <v>1</v>
      </c>
      <c r="AA377" s="623">
        <f t="shared" si="179"/>
        <v>0</v>
      </c>
      <c r="AB377" s="10">
        <f t="shared" si="158"/>
        <v>1</v>
      </c>
      <c r="AC377" s="44">
        <f t="shared" si="172"/>
        <v>3</v>
      </c>
      <c r="AD377" s="44">
        <f t="shared" si="172"/>
        <v>5</v>
      </c>
      <c r="AE377" s="44">
        <f t="shared" si="159"/>
        <v>8</v>
      </c>
      <c r="AF377" s="12">
        <f t="shared" si="180"/>
        <v>1</v>
      </c>
      <c r="AG377" s="12">
        <f t="shared" si="181"/>
        <v>1</v>
      </c>
      <c r="AH377" s="10">
        <f t="shared" si="160"/>
        <v>2</v>
      </c>
      <c r="AI377" s="12">
        <f>VLOOKUP($F377,'Guru SertifikaSi'!$C$6:$G$675,'Guru SertifikaSi'!E$3,FALSE)</f>
        <v>2</v>
      </c>
      <c r="AJ377" s="12">
        <f>VLOOKUP($F377,'Guru SertifikaSi'!$C$6:$G$675,'Guru SertifikaSi'!F$3,FALSE)</f>
        <v>4</v>
      </c>
      <c r="AK377" s="10">
        <f t="shared" si="161"/>
        <v>6</v>
      </c>
      <c r="AL377" s="44">
        <f t="shared" si="162"/>
        <v>3</v>
      </c>
      <c r="AM377" s="44">
        <f t="shared" si="162"/>
        <v>5</v>
      </c>
      <c r="AN377" s="11">
        <f t="shared" si="163"/>
        <v>8</v>
      </c>
      <c r="AO377" s="642">
        <v>0</v>
      </c>
      <c r="AP377" s="642">
        <v>0</v>
      </c>
      <c r="AQ377" s="642">
        <v>0</v>
      </c>
      <c r="AR377" s="642">
        <v>0</v>
      </c>
      <c r="AS377" s="642">
        <v>0</v>
      </c>
      <c r="AT377" s="642">
        <v>1</v>
      </c>
      <c r="AU377" s="642">
        <v>0</v>
      </c>
      <c r="AV377" s="642">
        <v>0</v>
      </c>
      <c r="AW377" s="643">
        <v>0</v>
      </c>
      <c r="AX377" s="643">
        <v>0</v>
      </c>
      <c r="AY377" s="642">
        <v>3</v>
      </c>
      <c r="AZ377" s="642">
        <v>3</v>
      </c>
      <c r="BA377" s="642">
        <v>0</v>
      </c>
      <c r="BB377" s="642">
        <v>1</v>
      </c>
      <c r="BC377" s="642">
        <v>0</v>
      </c>
      <c r="BD377" s="642">
        <v>0</v>
      </c>
      <c r="BE377" s="13">
        <f t="shared" si="173"/>
        <v>0</v>
      </c>
      <c r="BF377" s="13">
        <f t="shared" si="173"/>
        <v>1</v>
      </c>
      <c r="BG377" s="10">
        <f t="shared" si="174"/>
        <v>1</v>
      </c>
      <c r="BH377" s="13">
        <f t="shared" si="175"/>
        <v>3</v>
      </c>
      <c r="BI377" s="13">
        <f t="shared" si="175"/>
        <v>4</v>
      </c>
      <c r="BJ377" s="10">
        <f t="shared" si="176"/>
        <v>7</v>
      </c>
      <c r="BK377" s="44">
        <f t="shared" si="177"/>
        <v>3</v>
      </c>
      <c r="BL377" s="44">
        <f t="shared" si="177"/>
        <v>5</v>
      </c>
      <c r="BM377" s="11">
        <f t="shared" si="177"/>
        <v>8</v>
      </c>
      <c r="BN377" s="642">
        <v>0</v>
      </c>
      <c r="BO377" s="642">
        <v>0</v>
      </c>
      <c r="BP377" s="642">
        <v>0</v>
      </c>
      <c r="BQ377" s="642">
        <v>0</v>
      </c>
      <c r="BR377" s="642">
        <v>0</v>
      </c>
      <c r="BS377" s="642">
        <v>0</v>
      </c>
      <c r="BT377" s="642">
        <v>0</v>
      </c>
      <c r="BU377" s="642">
        <v>0</v>
      </c>
      <c r="BV377" s="644">
        <f t="shared" si="178"/>
        <v>0</v>
      </c>
      <c r="BW377" s="644">
        <f t="shared" si="178"/>
        <v>0</v>
      </c>
      <c r="BX377" s="44">
        <f t="shared" si="164"/>
        <v>0</v>
      </c>
      <c r="BY377" s="44">
        <f t="shared" si="164"/>
        <v>0</v>
      </c>
      <c r="BZ377" s="11">
        <f t="shared" si="165"/>
        <v>0</v>
      </c>
      <c r="CA377" s="14">
        <f t="shared" si="166"/>
        <v>3</v>
      </c>
      <c r="CB377" s="14">
        <f t="shared" si="166"/>
        <v>5</v>
      </c>
      <c r="CC377" s="13">
        <f t="shared" si="167"/>
        <v>0</v>
      </c>
      <c r="CD377" s="13">
        <f t="shared" si="167"/>
        <v>0</v>
      </c>
      <c r="CE377" s="13">
        <f t="shared" si="168"/>
        <v>3</v>
      </c>
      <c r="CF377" s="13">
        <f t="shared" si="168"/>
        <v>5</v>
      </c>
      <c r="CG377" s="289">
        <f t="shared" si="169"/>
        <v>8</v>
      </c>
      <c r="CJ377" s="1">
        <v>1</v>
      </c>
      <c r="CK377" s="6">
        <f t="shared" si="182"/>
        <v>2</v>
      </c>
      <c r="CL377" s="6">
        <v>0</v>
      </c>
      <c r="CM377" s="6">
        <v>1</v>
      </c>
      <c r="CN377" s="6">
        <f t="shared" si="183"/>
        <v>3</v>
      </c>
      <c r="CO377" s="6">
        <f t="shared" si="184"/>
        <v>4</v>
      </c>
    </row>
    <row r="378" spans="1:93" ht="15" x14ac:dyDescent="0.25">
      <c r="A378" s="1" t="s">
        <v>1733</v>
      </c>
      <c r="B378" s="6">
        <v>365</v>
      </c>
      <c r="C378" s="9">
        <v>365</v>
      </c>
      <c r="D378" s="641" t="s">
        <v>6</v>
      </c>
      <c r="E378" s="37" t="s">
        <v>19</v>
      </c>
      <c r="F378" s="645">
        <v>20319393</v>
      </c>
      <c r="G378" s="646" t="s">
        <v>633</v>
      </c>
      <c r="H378" s="9" t="s">
        <v>52</v>
      </c>
      <c r="I378" s="642">
        <v>0</v>
      </c>
      <c r="J378" s="642">
        <v>0</v>
      </c>
      <c r="K378" s="642">
        <v>0</v>
      </c>
      <c r="L378" s="642">
        <v>0</v>
      </c>
      <c r="M378" s="642">
        <v>1</v>
      </c>
      <c r="N378" s="642">
        <v>1</v>
      </c>
      <c r="O378" s="642">
        <v>0</v>
      </c>
      <c r="P378" s="642">
        <v>3</v>
      </c>
      <c r="Q378" s="14">
        <f t="shared" si="170"/>
        <v>1</v>
      </c>
      <c r="R378" s="14">
        <f t="shared" si="170"/>
        <v>4</v>
      </c>
      <c r="S378" s="10">
        <f t="shared" si="171"/>
        <v>5</v>
      </c>
      <c r="T378" s="642">
        <v>0</v>
      </c>
      <c r="U378" s="642">
        <v>0</v>
      </c>
      <c r="V378" s="642">
        <v>2</v>
      </c>
      <c r="W378" s="642">
        <v>0</v>
      </c>
      <c r="X378" s="642">
        <v>0</v>
      </c>
      <c r="Y378" s="642">
        <v>2</v>
      </c>
      <c r="Z378" s="623">
        <f t="shared" si="179"/>
        <v>2</v>
      </c>
      <c r="AA378" s="623">
        <f t="shared" si="179"/>
        <v>2</v>
      </c>
      <c r="AB378" s="10">
        <f t="shared" si="158"/>
        <v>4</v>
      </c>
      <c r="AC378" s="44">
        <f t="shared" si="172"/>
        <v>3</v>
      </c>
      <c r="AD378" s="44">
        <f t="shared" si="172"/>
        <v>6</v>
      </c>
      <c r="AE378" s="44">
        <f t="shared" si="159"/>
        <v>9</v>
      </c>
      <c r="AF378" s="12">
        <f t="shared" si="180"/>
        <v>2</v>
      </c>
      <c r="AG378" s="12">
        <f t="shared" si="181"/>
        <v>3</v>
      </c>
      <c r="AH378" s="10">
        <f t="shared" si="160"/>
        <v>5</v>
      </c>
      <c r="AI378" s="12">
        <f>VLOOKUP($F378,'Guru SertifikaSi'!$C$6:$G$675,'Guru SertifikaSi'!E$3,FALSE)</f>
        <v>1</v>
      </c>
      <c r="AJ378" s="12">
        <f>VLOOKUP($F378,'Guru SertifikaSi'!$C$6:$G$675,'Guru SertifikaSi'!F$3,FALSE)</f>
        <v>3</v>
      </c>
      <c r="AK378" s="10">
        <f t="shared" si="161"/>
        <v>4</v>
      </c>
      <c r="AL378" s="44">
        <f t="shared" si="162"/>
        <v>3</v>
      </c>
      <c r="AM378" s="44">
        <f t="shared" si="162"/>
        <v>6</v>
      </c>
      <c r="AN378" s="11">
        <f t="shared" si="163"/>
        <v>9</v>
      </c>
      <c r="AO378" s="642">
        <v>0</v>
      </c>
      <c r="AP378" s="642">
        <v>0</v>
      </c>
      <c r="AQ378" s="642">
        <v>0</v>
      </c>
      <c r="AR378" s="642">
        <v>0</v>
      </c>
      <c r="AS378" s="642">
        <v>0</v>
      </c>
      <c r="AT378" s="642">
        <v>1</v>
      </c>
      <c r="AU378" s="642">
        <v>0</v>
      </c>
      <c r="AV378" s="642">
        <v>0</v>
      </c>
      <c r="AW378" s="643">
        <v>0</v>
      </c>
      <c r="AX378" s="643">
        <v>0</v>
      </c>
      <c r="AY378" s="642">
        <v>3</v>
      </c>
      <c r="AZ378" s="642">
        <v>5</v>
      </c>
      <c r="BA378" s="642">
        <v>0</v>
      </c>
      <c r="BB378" s="642">
        <v>0</v>
      </c>
      <c r="BC378" s="642">
        <v>0</v>
      </c>
      <c r="BD378" s="642">
        <v>0</v>
      </c>
      <c r="BE378" s="13">
        <f t="shared" si="173"/>
        <v>0</v>
      </c>
      <c r="BF378" s="13">
        <f t="shared" si="173"/>
        <v>1</v>
      </c>
      <c r="BG378" s="10">
        <f t="shared" si="174"/>
        <v>1</v>
      </c>
      <c r="BH378" s="13">
        <f t="shared" si="175"/>
        <v>3</v>
      </c>
      <c r="BI378" s="13">
        <f t="shared" si="175"/>
        <v>5</v>
      </c>
      <c r="BJ378" s="10">
        <f t="shared" si="176"/>
        <v>8</v>
      </c>
      <c r="BK378" s="44">
        <f t="shared" si="177"/>
        <v>3</v>
      </c>
      <c r="BL378" s="44">
        <f t="shared" si="177"/>
        <v>6</v>
      </c>
      <c r="BM378" s="11">
        <f t="shared" si="177"/>
        <v>9</v>
      </c>
      <c r="BN378" s="642">
        <v>0</v>
      </c>
      <c r="BO378" s="642">
        <v>0</v>
      </c>
      <c r="BP378" s="642">
        <v>0</v>
      </c>
      <c r="BQ378" s="642">
        <v>0</v>
      </c>
      <c r="BR378" s="642">
        <v>0</v>
      </c>
      <c r="BS378" s="642">
        <v>0</v>
      </c>
      <c r="BT378" s="642">
        <v>0</v>
      </c>
      <c r="BU378" s="642">
        <v>0</v>
      </c>
      <c r="BV378" s="644">
        <f t="shared" si="178"/>
        <v>0</v>
      </c>
      <c r="BW378" s="644">
        <f t="shared" si="178"/>
        <v>0</v>
      </c>
      <c r="BX378" s="44">
        <f t="shared" si="164"/>
        <v>0</v>
      </c>
      <c r="BY378" s="44">
        <f t="shared" si="164"/>
        <v>0</v>
      </c>
      <c r="BZ378" s="11">
        <f t="shared" si="165"/>
        <v>0</v>
      </c>
      <c r="CA378" s="14">
        <f t="shared" si="166"/>
        <v>3</v>
      </c>
      <c r="CB378" s="14">
        <f t="shared" si="166"/>
        <v>6</v>
      </c>
      <c r="CC378" s="13">
        <f t="shared" si="167"/>
        <v>0</v>
      </c>
      <c r="CD378" s="13">
        <f t="shared" si="167"/>
        <v>0</v>
      </c>
      <c r="CE378" s="13">
        <f t="shared" si="168"/>
        <v>3</v>
      </c>
      <c r="CF378" s="13">
        <f t="shared" si="168"/>
        <v>6</v>
      </c>
      <c r="CG378" s="289">
        <f t="shared" si="169"/>
        <v>9</v>
      </c>
      <c r="CJ378" s="1">
        <v>1</v>
      </c>
      <c r="CK378" s="6">
        <f t="shared" si="182"/>
        <v>4</v>
      </c>
      <c r="CL378" s="6">
        <v>0</v>
      </c>
      <c r="CM378" s="6">
        <v>1</v>
      </c>
      <c r="CN378" s="6">
        <f t="shared" si="183"/>
        <v>3</v>
      </c>
      <c r="CO378" s="6">
        <f t="shared" si="184"/>
        <v>6</v>
      </c>
    </row>
    <row r="379" spans="1:93" ht="15" x14ac:dyDescent="0.25">
      <c r="A379" s="1" t="s">
        <v>1734</v>
      </c>
      <c r="B379" s="6">
        <v>366</v>
      </c>
      <c r="C379" s="9">
        <v>366</v>
      </c>
      <c r="D379" s="641" t="s">
        <v>6</v>
      </c>
      <c r="E379" s="37" t="s">
        <v>19</v>
      </c>
      <c r="F379" s="645">
        <v>20319452</v>
      </c>
      <c r="G379" s="646" t="s">
        <v>634</v>
      </c>
      <c r="H379" s="9" t="s">
        <v>52</v>
      </c>
      <c r="I379" s="642">
        <v>0</v>
      </c>
      <c r="J379" s="642">
        <v>0</v>
      </c>
      <c r="K379" s="642">
        <v>0</v>
      </c>
      <c r="L379" s="642">
        <v>0</v>
      </c>
      <c r="M379" s="642">
        <v>0</v>
      </c>
      <c r="N379" s="642">
        <v>0</v>
      </c>
      <c r="O379" s="642">
        <v>2</v>
      </c>
      <c r="P379" s="642">
        <v>4</v>
      </c>
      <c r="Q379" s="14">
        <f t="shared" si="170"/>
        <v>2</v>
      </c>
      <c r="R379" s="14">
        <f t="shared" si="170"/>
        <v>4</v>
      </c>
      <c r="S379" s="10">
        <f t="shared" si="171"/>
        <v>6</v>
      </c>
      <c r="T379" s="642">
        <v>0</v>
      </c>
      <c r="U379" s="642">
        <v>0</v>
      </c>
      <c r="V379" s="642">
        <v>0</v>
      </c>
      <c r="W379" s="642">
        <v>0</v>
      </c>
      <c r="X379" s="642">
        <v>1</v>
      </c>
      <c r="Y379" s="642">
        <v>2</v>
      </c>
      <c r="Z379" s="623">
        <f t="shared" si="179"/>
        <v>1</v>
      </c>
      <c r="AA379" s="623">
        <f t="shared" si="179"/>
        <v>2</v>
      </c>
      <c r="AB379" s="10">
        <f t="shared" si="158"/>
        <v>3</v>
      </c>
      <c r="AC379" s="44">
        <f t="shared" si="172"/>
        <v>3</v>
      </c>
      <c r="AD379" s="44">
        <f t="shared" si="172"/>
        <v>6</v>
      </c>
      <c r="AE379" s="44">
        <f t="shared" si="159"/>
        <v>9</v>
      </c>
      <c r="AF379" s="12">
        <f t="shared" si="180"/>
        <v>0</v>
      </c>
      <c r="AG379" s="12">
        <f t="shared" si="181"/>
        <v>3</v>
      </c>
      <c r="AH379" s="10">
        <f t="shared" si="160"/>
        <v>3</v>
      </c>
      <c r="AI379" s="12">
        <f>VLOOKUP($F379,'Guru SertifikaSi'!$C$6:$G$675,'Guru SertifikaSi'!E$3,FALSE)</f>
        <v>3</v>
      </c>
      <c r="AJ379" s="12">
        <f>VLOOKUP($F379,'Guru SertifikaSi'!$C$6:$G$675,'Guru SertifikaSi'!F$3,FALSE)</f>
        <v>3</v>
      </c>
      <c r="AK379" s="10">
        <f t="shared" si="161"/>
        <v>6</v>
      </c>
      <c r="AL379" s="44">
        <f t="shared" si="162"/>
        <v>3</v>
      </c>
      <c r="AM379" s="44">
        <f t="shared" si="162"/>
        <v>6</v>
      </c>
      <c r="AN379" s="11">
        <f t="shared" si="163"/>
        <v>9</v>
      </c>
      <c r="AO379" s="642">
        <v>0</v>
      </c>
      <c r="AP379" s="642">
        <v>0</v>
      </c>
      <c r="AQ379" s="642">
        <v>0</v>
      </c>
      <c r="AR379" s="642">
        <v>0</v>
      </c>
      <c r="AS379" s="642">
        <v>1</v>
      </c>
      <c r="AT379" s="642">
        <v>1</v>
      </c>
      <c r="AU379" s="642">
        <v>0</v>
      </c>
      <c r="AV379" s="642">
        <v>0</v>
      </c>
      <c r="AW379" s="643">
        <v>0</v>
      </c>
      <c r="AX379" s="643">
        <v>0</v>
      </c>
      <c r="AY379" s="642">
        <v>1</v>
      </c>
      <c r="AZ379" s="642">
        <v>5</v>
      </c>
      <c r="BA379" s="642">
        <v>1</v>
      </c>
      <c r="BB379" s="642">
        <v>0</v>
      </c>
      <c r="BC379" s="642">
        <v>0</v>
      </c>
      <c r="BD379" s="642">
        <v>0</v>
      </c>
      <c r="BE379" s="13">
        <f t="shared" si="173"/>
        <v>1</v>
      </c>
      <c r="BF379" s="13">
        <f t="shared" si="173"/>
        <v>1</v>
      </c>
      <c r="BG379" s="10">
        <f t="shared" si="174"/>
        <v>2</v>
      </c>
      <c r="BH379" s="13">
        <f t="shared" si="175"/>
        <v>2</v>
      </c>
      <c r="BI379" s="13">
        <f t="shared" si="175"/>
        <v>5</v>
      </c>
      <c r="BJ379" s="10">
        <f t="shared" si="176"/>
        <v>7</v>
      </c>
      <c r="BK379" s="44">
        <f t="shared" si="177"/>
        <v>3</v>
      </c>
      <c r="BL379" s="44">
        <f t="shared" si="177"/>
        <v>6</v>
      </c>
      <c r="BM379" s="11">
        <f t="shared" si="177"/>
        <v>9</v>
      </c>
      <c r="BN379" s="642">
        <v>0</v>
      </c>
      <c r="BO379" s="642">
        <v>0</v>
      </c>
      <c r="BP379" s="642">
        <v>0</v>
      </c>
      <c r="BQ379" s="642">
        <v>0</v>
      </c>
      <c r="BR379" s="642">
        <v>0</v>
      </c>
      <c r="BS379" s="642">
        <v>0</v>
      </c>
      <c r="BT379" s="642">
        <v>0</v>
      </c>
      <c r="BU379" s="642">
        <v>0</v>
      </c>
      <c r="BV379" s="644">
        <f t="shared" si="178"/>
        <v>0</v>
      </c>
      <c r="BW379" s="644">
        <f t="shared" si="178"/>
        <v>0</v>
      </c>
      <c r="BX379" s="44">
        <f t="shared" si="164"/>
        <v>0</v>
      </c>
      <c r="BY379" s="44">
        <f t="shared" si="164"/>
        <v>0</v>
      </c>
      <c r="BZ379" s="11">
        <f t="shared" si="165"/>
        <v>0</v>
      </c>
      <c r="CA379" s="14">
        <f t="shared" si="166"/>
        <v>3</v>
      </c>
      <c r="CB379" s="14">
        <f t="shared" si="166"/>
        <v>6</v>
      </c>
      <c r="CC379" s="13">
        <f t="shared" si="167"/>
        <v>0</v>
      </c>
      <c r="CD379" s="13">
        <f t="shared" si="167"/>
        <v>0</v>
      </c>
      <c r="CE379" s="13">
        <f t="shared" si="168"/>
        <v>3</v>
      </c>
      <c r="CF379" s="13">
        <f t="shared" si="168"/>
        <v>6</v>
      </c>
      <c r="CG379" s="289">
        <f t="shared" si="169"/>
        <v>9</v>
      </c>
      <c r="CJ379" s="1">
        <v>1</v>
      </c>
      <c r="CK379" s="6">
        <f t="shared" si="182"/>
        <v>5</v>
      </c>
      <c r="CL379" s="6">
        <v>0</v>
      </c>
      <c r="CM379" s="6">
        <v>1</v>
      </c>
      <c r="CN379" s="6">
        <f t="shared" si="183"/>
        <v>1</v>
      </c>
      <c r="CO379" s="6">
        <f t="shared" si="184"/>
        <v>6</v>
      </c>
    </row>
    <row r="380" spans="1:93" ht="15" x14ac:dyDescent="0.25">
      <c r="A380" s="1" t="s">
        <v>1735</v>
      </c>
      <c r="B380" s="6">
        <v>367</v>
      </c>
      <c r="C380" s="9">
        <v>367</v>
      </c>
      <c r="D380" s="641" t="s">
        <v>6</v>
      </c>
      <c r="E380" s="37" t="s">
        <v>19</v>
      </c>
      <c r="F380" s="645">
        <v>20319319</v>
      </c>
      <c r="G380" s="646" t="s">
        <v>635</v>
      </c>
      <c r="H380" s="9" t="s">
        <v>52</v>
      </c>
      <c r="I380" s="642">
        <v>0</v>
      </c>
      <c r="J380" s="642">
        <v>0</v>
      </c>
      <c r="K380" s="642">
        <v>0</v>
      </c>
      <c r="L380" s="642">
        <v>1</v>
      </c>
      <c r="M380" s="642">
        <v>1</v>
      </c>
      <c r="N380" s="642">
        <v>4</v>
      </c>
      <c r="O380" s="642">
        <v>0</v>
      </c>
      <c r="P380" s="642">
        <v>2</v>
      </c>
      <c r="Q380" s="14">
        <f t="shared" si="170"/>
        <v>1</v>
      </c>
      <c r="R380" s="14">
        <f t="shared" si="170"/>
        <v>7</v>
      </c>
      <c r="S380" s="10">
        <f t="shared" si="171"/>
        <v>8</v>
      </c>
      <c r="T380" s="642">
        <v>0</v>
      </c>
      <c r="U380" s="642">
        <v>0</v>
      </c>
      <c r="V380" s="642">
        <v>2</v>
      </c>
      <c r="W380" s="642">
        <v>3</v>
      </c>
      <c r="X380" s="642">
        <v>4</v>
      </c>
      <c r="Y380" s="642">
        <v>2</v>
      </c>
      <c r="Z380" s="623">
        <f t="shared" si="179"/>
        <v>6</v>
      </c>
      <c r="AA380" s="623">
        <f t="shared" si="179"/>
        <v>5</v>
      </c>
      <c r="AB380" s="10">
        <f t="shared" si="158"/>
        <v>11</v>
      </c>
      <c r="AC380" s="44">
        <f t="shared" si="172"/>
        <v>7</v>
      </c>
      <c r="AD380" s="44">
        <f t="shared" si="172"/>
        <v>12</v>
      </c>
      <c r="AE380" s="44">
        <f t="shared" si="159"/>
        <v>19</v>
      </c>
      <c r="AF380" s="12">
        <f t="shared" si="180"/>
        <v>5</v>
      </c>
      <c r="AG380" s="12">
        <f t="shared" si="181"/>
        <v>8</v>
      </c>
      <c r="AH380" s="10">
        <f t="shared" si="160"/>
        <v>13</v>
      </c>
      <c r="AI380" s="12">
        <f>VLOOKUP($F380,'Guru SertifikaSi'!$C$6:$G$675,'Guru SertifikaSi'!E$3,FALSE)</f>
        <v>2</v>
      </c>
      <c r="AJ380" s="12">
        <f>VLOOKUP($F380,'Guru SertifikaSi'!$C$6:$G$675,'Guru SertifikaSi'!F$3,FALSE)</f>
        <v>4</v>
      </c>
      <c r="AK380" s="10">
        <f t="shared" si="161"/>
        <v>6</v>
      </c>
      <c r="AL380" s="44">
        <f t="shared" si="162"/>
        <v>7</v>
      </c>
      <c r="AM380" s="44">
        <f t="shared" si="162"/>
        <v>12</v>
      </c>
      <c r="AN380" s="11">
        <f t="shared" si="163"/>
        <v>19</v>
      </c>
      <c r="AO380" s="642">
        <v>1</v>
      </c>
      <c r="AP380" s="642">
        <v>0</v>
      </c>
      <c r="AQ380" s="642">
        <v>0</v>
      </c>
      <c r="AR380" s="642">
        <v>0</v>
      </c>
      <c r="AS380" s="642">
        <v>0</v>
      </c>
      <c r="AT380" s="642">
        <v>0</v>
      </c>
      <c r="AU380" s="642">
        <v>0</v>
      </c>
      <c r="AV380" s="642">
        <v>0</v>
      </c>
      <c r="AW380" s="643">
        <v>0</v>
      </c>
      <c r="AX380" s="643">
        <v>0</v>
      </c>
      <c r="AY380" s="642">
        <v>6</v>
      </c>
      <c r="AZ380" s="642">
        <v>12</v>
      </c>
      <c r="BA380" s="642">
        <v>0</v>
      </c>
      <c r="BB380" s="642">
        <v>0</v>
      </c>
      <c r="BC380" s="642">
        <v>0</v>
      </c>
      <c r="BD380" s="642">
        <v>0</v>
      </c>
      <c r="BE380" s="13">
        <f t="shared" si="173"/>
        <v>1</v>
      </c>
      <c r="BF380" s="13">
        <f t="shared" si="173"/>
        <v>0</v>
      </c>
      <c r="BG380" s="10">
        <f t="shared" si="174"/>
        <v>1</v>
      </c>
      <c r="BH380" s="13">
        <f t="shared" si="175"/>
        <v>6</v>
      </c>
      <c r="BI380" s="13">
        <f t="shared" si="175"/>
        <v>12</v>
      </c>
      <c r="BJ380" s="10">
        <f t="shared" si="176"/>
        <v>18</v>
      </c>
      <c r="BK380" s="44">
        <f t="shared" si="177"/>
        <v>7</v>
      </c>
      <c r="BL380" s="44">
        <f t="shared" si="177"/>
        <v>12</v>
      </c>
      <c r="BM380" s="11">
        <f t="shared" si="177"/>
        <v>19</v>
      </c>
      <c r="BN380" s="642">
        <v>0</v>
      </c>
      <c r="BO380" s="642">
        <v>0</v>
      </c>
      <c r="BP380" s="642">
        <v>0</v>
      </c>
      <c r="BQ380" s="642">
        <v>0</v>
      </c>
      <c r="BR380" s="642">
        <v>0</v>
      </c>
      <c r="BS380" s="642">
        <v>0</v>
      </c>
      <c r="BT380" s="642">
        <v>0</v>
      </c>
      <c r="BU380" s="642">
        <v>0</v>
      </c>
      <c r="BV380" s="644">
        <f t="shared" si="178"/>
        <v>0</v>
      </c>
      <c r="BW380" s="644">
        <f t="shared" si="178"/>
        <v>0</v>
      </c>
      <c r="BX380" s="44">
        <f t="shared" si="164"/>
        <v>0</v>
      </c>
      <c r="BY380" s="44">
        <f t="shared" si="164"/>
        <v>0</v>
      </c>
      <c r="BZ380" s="11">
        <f t="shared" si="165"/>
        <v>0</v>
      </c>
      <c r="CA380" s="14">
        <f t="shared" si="166"/>
        <v>7</v>
      </c>
      <c r="CB380" s="14">
        <f t="shared" si="166"/>
        <v>12</v>
      </c>
      <c r="CC380" s="13">
        <f t="shared" si="167"/>
        <v>0</v>
      </c>
      <c r="CD380" s="13">
        <f t="shared" si="167"/>
        <v>0</v>
      </c>
      <c r="CE380" s="13">
        <f t="shared" si="168"/>
        <v>7</v>
      </c>
      <c r="CF380" s="13">
        <f t="shared" si="168"/>
        <v>12</v>
      </c>
      <c r="CG380" s="289">
        <f t="shared" si="169"/>
        <v>19</v>
      </c>
      <c r="CJ380" s="1">
        <v>1</v>
      </c>
      <c r="CK380" s="6">
        <f t="shared" si="182"/>
        <v>3</v>
      </c>
      <c r="CL380" s="6">
        <v>0</v>
      </c>
      <c r="CM380" s="6">
        <v>1</v>
      </c>
      <c r="CN380" s="6">
        <f t="shared" si="183"/>
        <v>6</v>
      </c>
      <c r="CO380" s="6">
        <f t="shared" si="184"/>
        <v>13</v>
      </c>
    </row>
    <row r="381" spans="1:93" ht="15" x14ac:dyDescent="0.25">
      <c r="A381" s="1" t="s">
        <v>1736</v>
      </c>
      <c r="B381" s="6">
        <v>368</v>
      </c>
      <c r="C381" s="9">
        <v>368</v>
      </c>
      <c r="D381" s="641" t="s">
        <v>6</v>
      </c>
      <c r="E381" s="37" t="s">
        <v>19</v>
      </c>
      <c r="F381" s="645">
        <v>20319331</v>
      </c>
      <c r="G381" s="646" t="s">
        <v>636</v>
      </c>
      <c r="H381" s="9" t="s">
        <v>52</v>
      </c>
      <c r="I381" s="642">
        <v>0</v>
      </c>
      <c r="J381" s="642">
        <v>1</v>
      </c>
      <c r="K381" s="642">
        <v>0</v>
      </c>
      <c r="L381" s="642">
        <v>0</v>
      </c>
      <c r="M381" s="642">
        <v>1</v>
      </c>
      <c r="N381" s="642">
        <v>2</v>
      </c>
      <c r="O381" s="642">
        <v>0</v>
      </c>
      <c r="P381" s="642">
        <v>2</v>
      </c>
      <c r="Q381" s="14">
        <f t="shared" si="170"/>
        <v>1</v>
      </c>
      <c r="R381" s="14">
        <f t="shared" si="170"/>
        <v>5</v>
      </c>
      <c r="S381" s="10">
        <f t="shared" si="171"/>
        <v>6</v>
      </c>
      <c r="T381" s="642">
        <v>0</v>
      </c>
      <c r="U381" s="642">
        <v>0</v>
      </c>
      <c r="V381" s="642">
        <v>0</v>
      </c>
      <c r="W381" s="642">
        <v>2</v>
      </c>
      <c r="X381" s="642">
        <v>2</v>
      </c>
      <c r="Y381" s="642">
        <v>2</v>
      </c>
      <c r="Z381" s="623">
        <f t="shared" si="179"/>
        <v>2</v>
      </c>
      <c r="AA381" s="623">
        <f t="shared" si="179"/>
        <v>4</v>
      </c>
      <c r="AB381" s="10">
        <f t="shared" si="158"/>
        <v>6</v>
      </c>
      <c r="AC381" s="44">
        <f t="shared" si="172"/>
        <v>3</v>
      </c>
      <c r="AD381" s="44">
        <f t="shared" si="172"/>
        <v>9</v>
      </c>
      <c r="AE381" s="44">
        <f t="shared" si="159"/>
        <v>12</v>
      </c>
      <c r="AF381" s="12">
        <f t="shared" si="180"/>
        <v>2</v>
      </c>
      <c r="AG381" s="12">
        <f t="shared" si="181"/>
        <v>7</v>
      </c>
      <c r="AH381" s="10">
        <f t="shared" si="160"/>
        <v>9</v>
      </c>
      <c r="AI381" s="12">
        <f>VLOOKUP($F381,'Guru SertifikaSi'!$C$6:$G$675,'Guru SertifikaSi'!E$3,FALSE)</f>
        <v>1</v>
      </c>
      <c r="AJ381" s="12">
        <f>VLOOKUP($F381,'Guru SertifikaSi'!$C$6:$G$675,'Guru SertifikaSi'!F$3,FALSE)</f>
        <v>2</v>
      </c>
      <c r="AK381" s="10">
        <f t="shared" si="161"/>
        <v>3</v>
      </c>
      <c r="AL381" s="44">
        <f t="shared" si="162"/>
        <v>3</v>
      </c>
      <c r="AM381" s="44">
        <f t="shared" si="162"/>
        <v>9</v>
      </c>
      <c r="AN381" s="11">
        <f t="shared" si="163"/>
        <v>12</v>
      </c>
      <c r="AO381" s="642">
        <v>0</v>
      </c>
      <c r="AP381" s="642">
        <v>0</v>
      </c>
      <c r="AQ381" s="642">
        <v>0</v>
      </c>
      <c r="AR381" s="642">
        <v>0</v>
      </c>
      <c r="AS381" s="642">
        <v>0</v>
      </c>
      <c r="AT381" s="642">
        <v>0</v>
      </c>
      <c r="AU381" s="642">
        <v>0</v>
      </c>
      <c r="AV381" s="642">
        <v>0</v>
      </c>
      <c r="AW381" s="643">
        <v>0</v>
      </c>
      <c r="AX381" s="643">
        <v>0</v>
      </c>
      <c r="AY381" s="642">
        <v>3</v>
      </c>
      <c r="AZ381" s="642">
        <v>9</v>
      </c>
      <c r="BA381" s="642">
        <v>0</v>
      </c>
      <c r="BB381" s="642">
        <v>0</v>
      </c>
      <c r="BC381" s="642">
        <v>0</v>
      </c>
      <c r="BD381" s="642">
        <v>0</v>
      </c>
      <c r="BE381" s="13">
        <f t="shared" si="173"/>
        <v>0</v>
      </c>
      <c r="BF381" s="13">
        <f t="shared" si="173"/>
        <v>0</v>
      </c>
      <c r="BG381" s="10">
        <f t="shared" si="174"/>
        <v>0</v>
      </c>
      <c r="BH381" s="13">
        <f t="shared" si="175"/>
        <v>3</v>
      </c>
      <c r="BI381" s="13">
        <f t="shared" si="175"/>
        <v>9</v>
      </c>
      <c r="BJ381" s="10">
        <f t="shared" si="176"/>
        <v>12</v>
      </c>
      <c r="BK381" s="44">
        <f t="shared" si="177"/>
        <v>3</v>
      </c>
      <c r="BL381" s="44">
        <f t="shared" si="177"/>
        <v>9</v>
      </c>
      <c r="BM381" s="11">
        <f t="shared" si="177"/>
        <v>12</v>
      </c>
      <c r="BN381" s="642">
        <v>0</v>
      </c>
      <c r="BO381" s="642">
        <v>0</v>
      </c>
      <c r="BP381" s="642">
        <v>0</v>
      </c>
      <c r="BQ381" s="642">
        <v>0</v>
      </c>
      <c r="BR381" s="642">
        <v>0</v>
      </c>
      <c r="BS381" s="642">
        <v>0</v>
      </c>
      <c r="BT381" s="642">
        <v>0</v>
      </c>
      <c r="BU381" s="642">
        <v>0</v>
      </c>
      <c r="BV381" s="644">
        <f t="shared" si="178"/>
        <v>0</v>
      </c>
      <c r="BW381" s="644">
        <f t="shared" si="178"/>
        <v>0</v>
      </c>
      <c r="BX381" s="44">
        <f t="shared" si="164"/>
        <v>0</v>
      </c>
      <c r="BY381" s="44">
        <f t="shared" si="164"/>
        <v>0</v>
      </c>
      <c r="BZ381" s="11">
        <f t="shared" si="165"/>
        <v>0</v>
      </c>
      <c r="CA381" s="14">
        <f t="shared" si="166"/>
        <v>3</v>
      </c>
      <c r="CB381" s="14">
        <f t="shared" si="166"/>
        <v>9</v>
      </c>
      <c r="CC381" s="13">
        <f t="shared" si="167"/>
        <v>0</v>
      </c>
      <c r="CD381" s="13">
        <f t="shared" si="167"/>
        <v>0</v>
      </c>
      <c r="CE381" s="13">
        <f t="shared" si="168"/>
        <v>3</v>
      </c>
      <c r="CF381" s="13">
        <f t="shared" si="168"/>
        <v>9</v>
      </c>
      <c r="CG381" s="289">
        <f t="shared" si="169"/>
        <v>12</v>
      </c>
      <c r="CJ381" s="1">
        <v>1</v>
      </c>
      <c r="CK381" s="6">
        <f t="shared" si="182"/>
        <v>3</v>
      </c>
      <c r="CL381" s="6">
        <v>0</v>
      </c>
      <c r="CM381" s="6">
        <v>1</v>
      </c>
      <c r="CN381" s="6">
        <f t="shared" si="183"/>
        <v>3</v>
      </c>
      <c r="CO381" s="6">
        <f t="shared" si="184"/>
        <v>10</v>
      </c>
    </row>
    <row r="382" spans="1:93" ht="15" x14ac:dyDescent="0.25">
      <c r="A382" s="1" t="s">
        <v>1737</v>
      </c>
      <c r="B382" s="6">
        <v>369</v>
      </c>
      <c r="C382" s="9">
        <v>369</v>
      </c>
      <c r="D382" s="641" t="s">
        <v>6</v>
      </c>
      <c r="E382" s="37" t="s">
        <v>22</v>
      </c>
      <c r="F382" s="645">
        <v>20319856</v>
      </c>
      <c r="G382" s="646" t="s">
        <v>637</v>
      </c>
      <c r="H382" s="9" t="s">
        <v>52</v>
      </c>
      <c r="I382" s="642">
        <v>0</v>
      </c>
      <c r="J382" s="642">
        <v>0</v>
      </c>
      <c r="K382" s="642">
        <v>0</v>
      </c>
      <c r="L382" s="642">
        <v>0</v>
      </c>
      <c r="M382" s="642">
        <v>0</v>
      </c>
      <c r="N382" s="642">
        <v>1</v>
      </c>
      <c r="O382" s="642">
        <v>0</v>
      </c>
      <c r="P382" s="642">
        <v>3</v>
      </c>
      <c r="Q382" s="14">
        <f t="shared" si="170"/>
        <v>0</v>
      </c>
      <c r="R382" s="14">
        <f t="shared" si="170"/>
        <v>4</v>
      </c>
      <c r="S382" s="10">
        <f t="shared" si="171"/>
        <v>4</v>
      </c>
      <c r="T382" s="642">
        <v>1</v>
      </c>
      <c r="U382" s="642">
        <v>0</v>
      </c>
      <c r="V382" s="642">
        <v>1</v>
      </c>
      <c r="W382" s="642">
        <v>1</v>
      </c>
      <c r="X382" s="642">
        <v>0</v>
      </c>
      <c r="Y382" s="642">
        <v>1</v>
      </c>
      <c r="Z382" s="623">
        <f t="shared" si="179"/>
        <v>2</v>
      </c>
      <c r="AA382" s="623">
        <f t="shared" si="179"/>
        <v>2</v>
      </c>
      <c r="AB382" s="10">
        <f t="shared" si="158"/>
        <v>4</v>
      </c>
      <c r="AC382" s="44">
        <f t="shared" si="172"/>
        <v>2</v>
      </c>
      <c r="AD382" s="44">
        <f t="shared" si="172"/>
        <v>6</v>
      </c>
      <c r="AE382" s="44">
        <f t="shared" si="159"/>
        <v>8</v>
      </c>
      <c r="AF382" s="12">
        <f t="shared" si="180"/>
        <v>1</v>
      </c>
      <c r="AG382" s="12">
        <f t="shared" si="181"/>
        <v>3</v>
      </c>
      <c r="AH382" s="10">
        <f t="shared" si="160"/>
        <v>4</v>
      </c>
      <c r="AI382" s="12">
        <f>VLOOKUP($F382,'Guru SertifikaSi'!$C$6:$G$675,'Guru SertifikaSi'!E$3,FALSE)</f>
        <v>1</v>
      </c>
      <c r="AJ382" s="12">
        <f>VLOOKUP($F382,'Guru SertifikaSi'!$C$6:$G$675,'Guru SertifikaSi'!F$3,FALSE)</f>
        <v>3</v>
      </c>
      <c r="AK382" s="10">
        <f t="shared" si="161"/>
        <v>4</v>
      </c>
      <c r="AL382" s="44">
        <f t="shared" si="162"/>
        <v>2</v>
      </c>
      <c r="AM382" s="44">
        <f t="shared" si="162"/>
        <v>6</v>
      </c>
      <c r="AN382" s="11">
        <f t="shared" si="163"/>
        <v>8</v>
      </c>
      <c r="AO382" s="642">
        <v>0</v>
      </c>
      <c r="AP382" s="642">
        <v>0</v>
      </c>
      <c r="AQ382" s="642">
        <v>0</v>
      </c>
      <c r="AR382" s="642">
        <v>0</v>
      </c>
      <c r="AS382" s="642">
        <v>0</v>
      </c>
      <c r="AT382" s="642">
        <v>0</v>
      </c>
      <c r="AU382" s="642">
        <v>0</v>
      </c>
      <c r="AV382" s="642">
        <v>0</v>
      </c>
      <c r="AW382" s="643">
        <v>0</v>
      </c>
      <c r="AX382" s="643">
        <v>0</v>
      </c>
      <c r="AY382" s="642">
        <v>2</v>
      </c>
      <c r="AZ382" s="642">
        <v>6</v>
      </c>
      <c r="BA382" s="642">
        <v>0</v>
      </c>
      <c r="BB382" s="642">
        <v>0</v>
      </c>
      <c r="BC382" s="642">
        <v>0</v>
      </c>
      <c r="BD382" s="642">
        <v>0</v>
      </c>
      <c r="BE382" s="13">
        <f t="shared" si="173"/>
        <v>0</v>
      </c>
      <c r="BF382" s="13">
        <f t="shared" si="173"/>
        <v>0</v>
      </c>
      <c r="BG382" s="10">
        <f t="shared" si="174"/>
        <v>0</v>
      </c>
      <c r="BH382" s="13">
        <f t="shared" si="175"/>
        <v>2</v>
      </c>
      <c r="BI382" s="13">
        <f t="shared" si="175"/>
        <v>6</v>
      </c>
      <c r="BJ382" s="10">
        <f t="shared" si="176"/>
        <v>8</v>
      </c>
      <c r="BK382" s="44">
        <f t="shared" si="177"/>
        <v>2</v>
      </c>
      <c r="BL382" s="44">
        <f t="shared" si="177"/>
        <v>6</v>
      </c>
      <c r="BM382" s="11">
        <f t="shared" si="177"/>
        <v>8</v>
      </c>
      <c r="BN382" s="642">
        <v>0</v>
      </c>
      <c r="BO382" s="642">
        <v>0</v>
      </c>
      <c r="BP382" s="642">
        <v>0</v>
      </c>
      <c r="BQ382" s="642">
        <v>0</v>
      </c>
      <c r="BR382" s="642">
        <v>0</v>
      </c>
      <c r="BS382" s="642">
        <v>0</v>
      </c>
      <c r="BT382" s="642">
        <v>0</v>
      </c>
      <c r="BU382" s="642">
        <v>0</v>
      </c>
      <c r="BV382" s="644">
        <f t="shared" si="178"/>
        <v>0</v>
      </c>
      <c r="BW382" s="644">
        <f t="shared" si="178"/>
        <v>0</v>
      </c>
      <c r="BX382" s="44">
        <f t="shared" si="164"/>
        <v>0</v>
      </c>
      <c r="BY382" s="44">
        <f t="shared" si="164"/>
        <v>0</v>
      </c>
      <c r="BZ382" s="11">
        <f t="shared" si="165"/>
        <v>0</v>
      </c>
      <c r="CA382" s="14">
        <f t="shared" si="166"/>
        <v>2</v>
      </c>
      <c r="CB382" s="14">
        <f t="shared" si="166"/>
        <v>6</v>
      </c>
      <c r="CC382" s="13">
        <f t="shared" si="167"/>
        <v>0</v>
      </c>
      <c r="CD382" s="13">
        <f t="shared" si="167"/>
        <v>0</v>
      </c>
      <c r="CE382" s="13">
        <f t="shared" si="168"/>
        <v>2</v>
      </c>
      <c r="CF382" s="13">
        <f t="shared" si="168"/>
        <v>6</v>
      </c>
      <c r="CG382" s="289">
        <f t="shared" si="169"/>
        <v>8</v>
      </c>
      <c r="CJ382" s="1">
        <v>1</v>
      </c>
      <c r="CK382" s="6">
        <f t="shared" si="182"/>
        <v>4</v>
      </c>
      <c r="CL382" s="6">
        <v>0</v>
      </c>
      <c r="CM382" s="6">
        <v>1</v>
      </c>
      <c r="CN382" s="6">
        <f t="shared" si="183"/>
        <v>2</v>
      </c>
      <c r="CO382" s="6">
        <f t="shared" si="184"/>
        <v>7</v>
      </c>
    </row>
    <row r="383" spans="1:93" ht="15" x14ac:dyDescent="0.25">
      <c r="A383" s="1" t="s">
        <v>1738</v>
      </c>
      <c r="B383" s="6">
        <v>370</v>
      </c>
      <c r="C383" s="9">
        <v>370</v>
      </c>
      <c r="D383" s="641" t="s">
        <v>6</v>
      </c>
      <c r="E383" s="37" t="s">
        <v>22</v>
      </c>
      <c r="F383" s="645">
        <v>20319858</v>
      </c>
      <c r="G383" s="646" t="s">
        <v>638</v>
      </c>
      <c r="H383" s="9" t="s">
        <v>52</v>
      </c>
      <c r="I383" s="642">
        <v>0</v>
      </c>
      <c r="J383" s="642">
        <v>0</v>
      </c>
      <c r="K383" s="642">
        <v>1</v>
      </c>
      <c r="L383" s="642">
        <v>0</v>
      </c>
      <c r="M383" s="642">
        <v>0</v>
      </c>
      <c r="N383" s="642">
        <v>2</v>
      </c>
      <c r="O383" s="642">
        <v>0</v>
      </c>
      <c r="P383" s="642">
        <v>1</v>
      </c>
      <c r="Q383" s="14">
        <f t="shared" si="170"/>
        <v>1</v>
      </c>
      <c r="R383" s="14">
        <f t="shared" si="170"/>
        <v>3</v>
      </c>
      <c r="S383" s="10">
        <f t="shared" si="171"/>
        <v>4</v>
      </c>
      <c r="T383" s="642">
        <v>0</v>
      </c>
      <c r="U383" s="642">
        <v>0</v>
      </c>
      <c r="V383" s="642">
        <v>0</v>
      </c>
      <c r="W383" s="642">
        <v>2</v>
      </c>
      <c r="X383" s="642">
        <v>2</v>
      </c>
      <c r="Y383" s="642">
        <v>0</v>
      </c>
      <c r="Z383" s="623">
        <f t="shared" si="179"/>
        <v>2</v>
      </c>
      <c r="AA383" s="623">
        <f t="shared" si="179"/>
        <v>2</v>
      </c>
      <c r="AB383" s="10">
        <f t="shared" si="158"/>
        <v>4</v>
      </c>
      <c r="AC383" s="44">
        <f t="shared" si="172"/>
        <v>3</v>
      </c>
      <c r="AD383" s="44">
        <f t="shared" si="172"/>
        <v>5</v>
      </c>
      <c r="AE383" s="44">
        <f t="shared" si="159"/>
        <v>8</v>
      </c>
      <c r="AF383" s="12">
        <f t="shared" si="180"/>
        <v>2</v>
      </c>
      <c r="AG383" s="12">
        <f t="shared" si="181"/>
        <v>2</v>
      </c>
      <c r="AH383" s="10">
        <f t="shared" si="160"/>
        <v>4</v>
      </c>
      <c r="AI383" s="12">
        <f>VLOOKUP($F383,'Guru SertifikaSi'!$C$6:$G$675,'Guru SertifikaSi'!E$3,FALSE)</f>
        <v>1</v>
      </c>
      <c r="AJ383" s="12">
        <f>VLOOKUP($F383,'Guru SertifikaSi'!$C$6:$G$675,'Guru SertifikaSi'!F$3,FALSE)</f>
        <v>3</v>
      </c>
      <c r="AK383" s="10">
        <f t="shared" si="161"/>
        <v>4</v>
      </c>
      <c r="AL383" s="44">
        <f t="shared" si="162"/>
        <v>3</v>
      </c>
      <c r="AM383" s="44">
        <f t="shared" si="162"/>
        <v>5</v>
      </c>
      <c r="AN383" s="11">
        <f t="shared" si="163"/>
        <v>8</v>
      </c>
      <c r="AO383" s="642">
        <v>0</v>
      </c>
      <c r="AP383" s="642">
        <v>0</v>
      </c>
      <c r="AQ383" s="642">
        <v>0</v>
      </c>
      <c r="AR383" s="642">
        <v>0</v>
      </c>
      <c r="AS383" s="642">
        <v>0</v>
      </c>
      <c r="AT383" s="642">
        <v>0</v>
      </c>
      <c r="AU383" s="642">
        <v>0</v>
      </c>
      <c r="AV383" s="642">
        <v>0</v>
      </c>
      <c r="AW383" s="643">
        <v>0</v>
      </c>
      <c r="AX383" s="643">
        <v>0</v>
      </c>
      <c r="AY383" s="642">
        <v>3</v>
      </c>
      <c r="AZ383" s="642">
        <v>5</v>
      </c>
      <c r="BA383" s="642">
        <v>0</v>
      </c>
      <c r="BB383" s="642">
        <v>0</v>
      </c>
      <c r="BC383" s="642">
        <v>0</v>
      </c>
      <c r="BD383" s="642">
        <v>0</v>
      </c>
      <c r="BE383" s="13">
        <f t="shared" si="173"/>
        <v>0</v>
      </c>
      <c r="BF383" s="13">
        <f t="shared" si="173"/>
        <v>0</v>
      </c>
      <c r="BG383" s="10">
        <f t="shared" si="174"/>
        <v>0</v>
      </c>
      <c r="BH383" s="13">
        <f t="shared" si="175"/>
        <v>3</v>
      </c>
      <c r="BI383" s="13">
        <f t="shared" si="175"/>
        <v>5</v>
      </c>
      <c r="BJ383" s="10">
        <f t="shared" si="176"/>
        <v>8</v>
      </c>
      <c r="BK383" s="44">
        <f t="shared" si="177"/>
        <v>3</v>
      </c>
      <c r="BL383" s="44">
        <f t="shared" si="177"/>
        <v>5</v>
      </c>
      <c r="BM383" s="11">
        <f t="shared" si="177"/>
        <v>8</v>
      </c>
      <c r="BN383" s="642">
        <v>0</v>
      </c>
      <c r="BO383" s="642">
        <v>0</v>
      </c>
      <c r="BP383" s="642">
        <v>0</v>
      </c>
      <c r="BQ383" s="642">
        <v>0</v>
      </c>
      <c r="BR383" s="642">
        <v>0</v>
      </c>
      <c r="BS383" s="642">
        <v>0</v>
      </c>
      <c r="BT383" s="642">
        <v>1</v>
      </c>
      <c r="BU383" s="642">
        <v>0</v>
      </c>
      <c r="BV383" s="644">
        <f t="shared" si="178"/>
        <v>1</v>
      </c>
      <c r="BW383" s="644">
        <f t="shared" si="178"/>
        <v>0</v>
      </c>
      <c r="BX383" s="44">
        <f t="shared" si="164"/>
        <v>1</v>
      </c>
      <c r="BY383" s="44">
        <f t="shared" si="164"/>
        <v>0</v>
      </c>
      <c r="BZ383" s="11">
        <f t="shared" si="165"/>
        <v>1</v>
      </c>
      <c r="CA383" s="14">
        <f t="shared" si="166"/>
        <v>3</v>
      </c>
      <c r="CB383" s="14">
        <f t="shared" si="166"/>
        <v>5</v>
      </c>
      <c r="CC383" s="13">
        <f t="shared" si="167"/>
        <v>1</v>
      </c>
      <c r="CD383" s="13">
        <f t="shared" si="167"/>
        <v>0</v>
      </c>
      <c r="CE383" s="13">
        <f t="shared" si="168"/>
        <v>4</v>
      </c>
      <c r="CF383" s="13">
        <f t="shared" si="168"/>
        <v>5</v>
      </c>
      <c r="CG383" s="289">
        <f t="shared" si="169"/>
        <v>9</v>
      </c>
      <c r="CJ383" s="1">
        <v>1</v>
      </c>
      <c r="CK383" s="6">
        <f t="shared" si="182"/>
        <v>2</v>
      </c>
      <c r="CL383" s="6">
        <v>0</v>
      </c>
      <c r="CM383" s="6">
        <v>1</v>
      </c>
      <c r="CN383" s="6">
        <f t="shared" si="183"/>
        <v>3</v>
      </c>
      <c r="CO383" s="6">
        <f t="shared" si="184"/>
        <v>6</v>
      </c>
    </row>
    <row r="384" spans="1:93" ht="15" x14ac:dyDescent="0.25">
      <c r="A384" s="1" t="s">
        <v>1739</v>
      </c>
      <c r="B384" s="6">
        <v>371</v>
      </c>
      <c r="C384" s="9">
        <v>371</v>
      </c>
      <c r="D384" s="641" t="s">
        <v>6</v>
      </c>
      <c r="E384" s="37" t="s">
        <v>22</v>
      </c>
      <c r="F384" s="645">
        <v>20319941</v>
      </c>
      <c r="G384" s="646" t="s">
        <v>639</v>
      </c>
      <c r="H384" s="9" t="s">
        <v>52</v>
      </c>
      <c r="I384" s="642">
        <v>0</v>
      </c>
      <c r="J384" s="642">
        <v>2</v>
      </c>
      <c r="K384" s="642">
        <v>0</v>
      </c>
      <c r="L384" s="642">
        <v>0</v>
      </c>
      <c r="M384" s="642">
        <v>0</v>
      </c>
      <c r="N384" s="642">
        <v>1</v>
      </c>
      <c r="O384" s="642">
        <v>0</v>
      </c>
      <c r="P384" s="642">
        <v>3</v>
      </c>
      <c r="Q384" s="14">
        <f t="shared" si="170"/>
        <v>0</v>
      </c>
      <c r="R384" s="14">
        <f t="shared" si="170"/>
        <v>6</v>
      </c>
      <c r="S384" s="10">
        <f t="shared" si="171"/>
        <v>6</v>
      </c>
      <c r="T384" s="642">
        <v>0</v>
      </c>
      <c r="U384" s="642">
        <v>0</v>
      </c>
      <c r="V384" s="642">
        <v>1</v>
      </c>
      <c r="W384" s="642">
        <v>0</v>
      </c>
      <c r="X384" s="642">
        <v>1</v>
      </c>
      <c r="Y384" s="642">
        <v>0</v>
      </c>
      <c r="Z384" s="623">
        <f t="shared" si="179"/>
        <v>2</v>
      </c>
      <c r="AA384" s="623">
        <f t="shared" si="179"/>
        <v>0</v>
      </c>
      <c r="AB384" s="10">
        <f t="shared" si="158"/>
        <v>2</v>
      </c>
      <c r="AC384" s="44">
        <f t="shared" si="172"/>
        <v>2</v>
      </c>
      <c r="AD384" s="44">
        <f t="shared" si="172"/>
        <v>6</v>
      </c>
      <c r="AE384" s="44">
        <f t="shared" si="159"/>
        <v>8</v>
      </c>
      <c r="AF384" s="12">
        <f t="shared" si="180"/>
        <v>2</v>
      </c>
      <c r="AG384" s="12">
        <f t="shared" si="181"/>
        <v>2</v>
      </c>
      <c r="AH384" s="10">
        <f t="shared" si="160"/>
        <v>4</v>
      </c>
      <c r="AI384" s="12">
        <f>VLOOKUP($F384,'Guru SertifikaSi'!$C$6:$G$675,'Guru SertifikaSi'!E$3,FALSE)</f>
        <v>0</v>
      </c>
      <c r="AJ384" s="12">
        <f>VLOOKUP($F384,'Guru SertifikaSi'!$C$6:$G$675,'Guru SertifikaSi'!F$3,FALSE)</f>
        <v>4</v>
      </c>
      <c r="AK384" s="10">
        <f t="shared" si="161"/>
        <v>4</v>
      </c>
      <c r="AL384" s="44">
        <f t="shared" si="162"/>
        <v>2</v>
      </c>
      <c r="AM384" s="44">
        <f t="shared" si="162"/>
        <v>6</v>
      </c>
      <c r="AN384" s="11">
        <f t="shared" si="163"/>
        <v>8</v>
      </c>
      <c r="AO384" s="642">
        <v>0</v>
      </c>
      <c r="AP384" s="642">
        <v>0</v>
      </c>
      <c r="AQ384" s="642">
        <v>0</v>
      </c>
      <c r="AR384" s="642">
        <v>0</v>
      </c>
      <c r="AS384" s="642">
        <v>0</v>
      </c>
      <c r="AT384" s="642">
        <v>0</v>
      </c>
      <c r="AU384" s="642">
        <v>0</v>
      </c>
      <c r="AV384" s="642">
        <v>0</v>
      </c>
      <c r="AW384" s="643">
        <v>0</v>
      </c>
      <c r="AX384" s="643">
        <v>0</v>
      </c>
      <c r="AY384" s="642">
        <v>2</v>
      </c>
      <c r="AZ384" s="642">
        <v>6</v>
      </c>
      <c r="BA384" s="642">
        <v>0</v>
      </c>
      <c r="BB384" s="642">
        <v>0</v>
      </c>
      <c r="BC384" s="642">
        <v>0</v>
      </c>
      <c r="BD384" s="642">
        <v>0</v>
      </c>
      <c r="BE384" s="13">
        <f t="shared" si="173"/>
        <v>0</v>
      </c>
      <c r="BF384" s="13">
        <f t="shared" si="173"/>
        <v>0</v>
      </c>
      <c r="BG384" s="10">
        <f t="shared" si="174"/>
        <v>0</v>
      </c>
      <c r="BH384" s="13">
        <f t="shared" si="175"/>
        <v>2</v>
      </c>
      <c r="BI384" s="13">
        <f t="shared" si="175"/>
        <v>6</v>
      </c>
      <c r="BJ384" s="10">
        <f t="shared" si="176"/>
        <v>8</v>
      </c>
      <c r="BK384" s="44">
        <f t="shared" si="177"/>
        <v>2</v>
      </c>
      <c r="BL384" s="44">
        <f t="shared" si="177"/>
        <v>6</v>
      </c>
      <c r="BM384" s="11">
        <f t="shared" si="177"/>
        <v>8</v>
      </c>
      <c r="BN384" s="642">
        <v>0</v>
      </c>
      <c r="BO384" s="642">
        <v>0</v>
      </c>
      <c r="BP384" s="642">
        <v>0</v>
      </c>
      <c r="BQ384" s="642">
        <v>0</v>
      </c>
      <c r="BR384" s="642">
        <v>0</v>
      </c>
      <c r="BS384" s="642">
        <v>0</v>
      </c>
      <c r="BT384" s="642">
        <v>0</v>
      </c>
      <c r="BU384" s="642">
        <v>0</v>
      </c>
      <c r="BV384" s="644">
        <f t="shared" si="178"/>
        <v>0</v>
      </c>
      <c r="BW384" s="644">
        <f t="shared" si="178"/>
        <v>0</v>
      </c>
      <c r="BX384" s="44">
        <f t="shared" si="164"/>
        <v>0</v>
      </c>
      <c r="BY384" s="44">
        <f t="shared" si="164"/>
        <v>0</v>
      </c>
      <c r="BZ384" s="11">
        <f t="shared" si="165"/>
        <v>0</v>
      </c>
      <c r="CA384" s="14">
        <f t="shared" si="166"/>
        <v>2</v>
      </c>
      <c r="CB384" s="14">
        <f t="shared" si="166"/>
        <v>6</v>
      </c>
      <c r="CC384" s="13">
        <f t="shared" si="167"/>
        <v>0</v>
      </c>
      <c r="CD384" s="13">
        <f t="shared" si="167"/>
        <v>0</v>
      </c>
      <c r="CE384" s="13">
        <f t="shared" si="168"/>
        <v>2</v>
      </c>
      <c r="CF384" s="13">
        <f t="shared" si="168"/>
        <v>6</v>
      </c>
      <c r="CG384" s="289">
        <f t="shared" si="169"/>
        <v>8</v>
      </c>
      <c r="CJ384" s="1">
        <v>1</v>
      </c>
      <c r="CK384" s="6">
        <f t="shared" si="182"/>
        <v>4</v>
      </c>
      <c r="CL384" s="6">
        <v>0</v>
      </c>
      <c r="CM384" s="6">
        <v>1</v>
      </c>
      <c r="CN384" s="6">
        <f t="shared" si="183"/>
        <v>2</v>
      </c>
      <c r="CO384" s="6">
        <f t="shared" si="184"/>
        <v>7</v>
      </c>
    </row>
    <row r="385" spans="1:93" ht="15" x14ac:dyDescent="0.25">
      <c r="A385" s="1" t="s">
        <v>1740</v>
      </c>
      <c r="B385" s="6">
        <v>372</v>
      </c>
      <c r="C385" s="9">
        <v>372</v>
      </c>
      <c r="D385" s="641" t="s">
        <v>6</v>
      </c>
      <c r="E385" s="37" t="s">
        <v>22</v>
      </c>
      <c r="F385" s="645">
        <v>20319940</v>
      </c>
      <c r="G385" s="646" t="s">
        <v>640</v>
      </c>
      <c r="H385" s="9" t="s">
        <v>52</v>
      </c>
      <c r="I385" s="642">
        <v>0</v>
      </c>
      <c r="J385" s="642">
        <v>0</v>
      </c>
      <c r="K385" s="642">
        <v>0</v>
      </c>
      <c r="L385" s="642">
        <v>0</v>
      </c>
      <c r="M385" s="642">
        <v>1</v>
      </c>
      <c r="N385" s="642">
        <v>2</v>
      </c>
      <c r="O385" s="642">
        <v>1</v>
      </c>
      <c r="P385" s="642">
        <v>2</v>
      </c>
      <c r="Q385" s="14">
        <f t="shared" si="170"/>
        <v>2</v>
      </c>
      <c r="R385" s="14">
        <f t="shared" si="170"/>
        <v>4</v>
      </c>
      <c r="S385" s="10">
        <f t="shared" si="171"/>
        <v>6</v>
      </c>
      <c r="T385" s="642">
        <v>0</v>
      </c>
      <c r="U385" s="642">
        <v>0</v>
      </c>
      <c r="V385" s="642">
        <v>0</v>
      </c>
      <c r="W385" s="642">
        <v>1</v>
      </c>
      <c r="X385" s="642">
        <v>1</v>
      </c>
      <c r="Y385" s="642">
        <v>0</v>
      </c>
      <c r="Z385" s="623">
        <f t="shared" si="179"/>
        <v>1</v>
      </c>
      <c r="AA385" s="623">
        <f t="shared" si="179"/>
        <v>1</v>
      </c>
      <c r="AB385" s="10">
        <f t="shared" si="158"/>
        <v>2</v>
      </c>
      <c r="AC385" s="44">
        <f t="shared" si="172"/>
        <v>3</v>
      </c>
      <c r="AD385" s="44">
        <f t="shared" si="172"/>
        <v>5</v>
      </c>
      <c r="AE385" s="44">
        <f t="shared" si="159"/>
        <v>8</v>
      </c>
      <c r="AF385" s="12">
        <f t="shared" si="180"/>
        <v>3</v>
      </c>
      <c r="AG385" s="12">
        <f t="shared" si="181"/>
        <v>1</v>
      </c>
      <c r="AH385" s="10">
        <f t="shared" si="160"/>
        <v>4</v>
      </c>
      <c r="AI385" s="12">
        <f>VLOOKUP($F385,'Guru SertifikaSi'!$C$6:$G$675,'Guru SertifikaSi'!E$3,FALSE)</f>
        <v>0</v>
      </c>
      <c r="AJ385" s="12">
        <f>VLOOKUP($F385,'Guru SertifikaSi'!$C$6:$G$675,'Guru SertifikaSi'!F$3,FALSE)</f>
        <v>4</v>
      </c>
      <c r="AK385" s="10">
        <f t="shared" si="161"/>
        <v>4</v>
      </c>
      <c r="AL385" s="44">
        <f t="shared" si="162"/>
        <v>3</v>
      </c>
      <c r="AM385" s="44">
        <f t="shared" si="162"/>
        <v>5</v>
      </c>
      <c r="AN385" s="11">
        <f t="shared" si="163"/>
        <v>8</v>
      </c>
      <c r="AO385" s="642">
        <v>0</v>
      </c>
      <c r="AP385" s="642">
        <v>0</v>
      </c>
      <c r="AQ385" s="642">
        <v>0</v>
      </c>
      <c r="AR385" s="642">
        <v>0</v>
      </c>
      <c r="AS385" s="642">
        <v>0</v>
      </c>
      <c r="AT385" s="642">
        <v>0</v>
      </c>
      <c r="AU385" s="642">
        <v>0</v>
      </c>
      <c r="AV385" s="642">
        <v>0</v>
      </c>
      <c r="AW385" s="643">
        <v>0</v>
      </c>
      <c r="AX385" s="643">
        <v>0</v>
      </c>
      <c r="AY385" s="642">
        <v>3</v>
      </c>
      <c r="AZ385" s="642">
        <v>5</v>
      </c>
      <c r="BA385" s="642">
        <v>0</v>
      </c>
      <c r="BB385" s="642">
        <v>0</v>
      </c>
      <c r="BC385" s="642">
        <v>0</v>
      </c>
      <c r="BD385" s="642">
        <v>0</v>
      </c>
      <c r="BE385" s="13">
        <f t="shared" si="173"/>
        <v>0</v>
      </c>
      <c r="BF385" s="13">
        <f t="shared" si="173"/>
        <v>0</v>
      </c>
      <c r="BG385" s="10">
        <f t="shared" si="174"/>
        <v>0</v>
      </c>
      <c r="BH385" s="13">
        <f t="shared" si="175"/>
        <v>3</v>
      </c>
      <c r="BI385" s="13">
        <f t="shared" si="175"/>
        <v>5</v>
      </c>
      <c r="BJ385" s="10">
        <f t="shared" si="176"/>
        <v>8</v>
      </c>
      <c r="BK385" s="44">
        <f t="shared" si="177"/>
        <v>3</v>
      </c>
      <c r="BL385" s="44">
        <f t="shared" si="177"/>
        <v>5</v>
      </c>
      <c r="BM385" s="11">
        <f t="shared" si="177"/>
        <v>8</v>
      </c>
      <c r="BN385" s="642">
        <v>0</v>
      </c>
      <c r="BO385" s="642">
        <v>0</v>
      </c>
      <c r="BP385" s="642">
        <v>0</v>
      </c>
      <c r="BQ385" s="642">
        <v>0</v>
      </c>
      <c r="BR385" s="642">
        <v>0</v>
      </c>
      <c r="BS385" s="642">
        <v>0</v>
      </c>
      <c r="BT385" s="642">
        <v>0</v>
      </c>
      <c r="BU385" s="642">
        <v>0</v>
      </c>
      <c r="BV385" s="644">
        <f t="shared" si="178"/>
        <v>0</v>
      </c>
      <c r="BW385" s="644">
        <f t="shared" si="178"/>
        <v>0</v>
      </c>
      <c r="BX385" s="44">
        <f t="shared" si="164"/>
        <v>0</v>
      </c>
      <c r="BY385" s="44">
        <f t="shared" si="164"/>
        <v>0</v>
      </c>
      <c r="BZ385" s="11">
        <f t="shared" si="165"/>
        <v>0</v>
      </c>
      <c r="CA385" s="14">
        <f t="shared" si="166"/>
        <v>3</v>
      </c>
      <c r="CB385" s="14">
        <f t="shared" si="166"/>
        <v>5</v>
      </c>
      <c r="CC385" s="13">
        <f t="shared" si="167"/>
        <v>0</v>
      </c>
      <c r="CD385" s="13">
        <f t="shared" si="167"/>
        <v>0</v>
      </c>
      <c r="CE385" s="13">
        <f t="shared" si="168"/>
        <v>3</v>
      </c>
      <c r="CF385" s="13">
        <f t="shared" si="168"/>
        <v>5</v>
      </c>
      <c r="CG385" s="289">
        <f t="shared" si="169"/>
        <v>8</v>
      </c>
      <c r="CJ385" s="1">
        <v>1</v>
      </c>
      <c r="CK385" s="6">
        <f t="shared" si="182"/>
        <v>3</v>
      </c>
      <c r="CL385" s="6">
        <v>0</v>
      </c>
      <c r="CM385" s="6">
        <v>1</v>
      </c>
      <c r="CN385" s="6">
        <f t="shared" si="183"/>
        <v>3</v>
      </c>
      <c r="CO385" s="6">
        <f t="shared" si="184"/>
        <v>6</v>
      </c>
    </row>
    <row r="386" spans="1:93" ht="15" x14ac:dyDescent="0.25">
      <c r="A386" s="1" t="s">
        <v>1741</v>
      </c>
      <c r="B386" s="6">
        <v>373</v>
      </c>
      <c r="C386" s="9">
        <v>373</v>
      </c>
      <c r="D386" s="641" t="s">
        <v>6</v>
      </c>
      <c r="E386" s="37" t="s">
        <v>22</v>
      </c>
      <c r="F386" s="645">
        <v>20319939</v>
      </c>
      <c r="G386" s="646" t="s">
        <v>641</v>
      </c>
      <c r="H386" s="9" t="s">
        <v>52</v>
      </c>
      <c r="I386" s="642">
        <v>0</v>
      </c>
      <c r="J386" s="642">
        <v>0</v>
      </c>
      <c r="K386" s="642">
        <v>0</v>
      </c>
      <c r="L386" s="642">
        <v>0</v>
      </c>
      <c r="M386" s="642">
        <v>1</v>
      </c>
      <c r="N386" s="642">
        <v>1</v>
      </c>
      <c r="O386" s="642">
        <v>0</v>
      </c>
      <c r="P386" s="642">
        <v>1</v>
      </c>
      <c r="Q386" s="14">
        <f t="shared" si="170"/>
        <v>1</v>
      </c>
      <c r="R386" s="14">
        <f t="shared" si="170"/>
        <v>2</v>
      </c>
      <c r="S386" s="10">
        <f t="shared" si="171"/>
        <v>3</v>
      </c>
      <c r="T386" s="642">
        <v>0</v>
      </c>
      <c r="U386" s="642">
        <v>0</v>
      </c>
      <c r="V386" s="642">
        <v>3</v>
      </c>
      <c r="W386" s="642">
        <v>1</v>
      </c>
      <c r="X386" s="642">
        <v>0</v>
      </c>
      <c r="Y386" s="642">
        <v>1</v>
      </c>
      <c r="Z386" s="623">
        <f t="shared" si="179"/>
        <v>3</v>
      </c>
      <c r="AA386" s="623">
        <f t="shared" si="179"/>
        <v>2</v>
      </c>
      <c r="AB386" s="10">
        <f t="shared" si="158"/>
        <v>5</v>
      </c>
      <c r="AC386" s="44">
        <f t="shared" si="172"/>
        <v>4</v>
      </c>
      <c r="AD386" s="44">
        <f t="shared" si="172"/>
        <v>4</v>
      </c>
      <c r="AE386" s="44">
        <f t="shared" si="159"/>
        <v>8</v>
      </c>
      <c r="AF386" s="12">
        <f t="shared" si="180"/>
        <v>2</v>
      </c>
      <c r="AG386" s="12">
        <f t="shared" si="181"/>
        <v>4</v>
      </c>
      <c r="AH386" s="10">
        <f t="shared" si="160"/>
        <v>6</v>
      </c>
      <c r="AI386" s="12">
        <f>VLOOKUP($F386,'Guru SertifikaSi'!$C$6:$G$675,'Guru SertifikaSi'!E$3,FALSE)</f>
        <v>2</v>
      </c>
      <c r="AJ386" s="12">
        <f>VLOOKUP($F386,'Guru SertifikaSi'!$C$6:$G$675,'Guru SertifikaSi'!F$3,FALSE)</f>
        <v>0</v>
      </c>
      <c r="AK386" s="10">
        <f t="shared" si="161"/>
        <v>2</v>
      </c>
      <c r="AL386" s="44">
        <f t="shared" si="162"/>
        <v>4</v>
      </c>
      <c r="AM386" s="44">
        <f t="shared" si="162"/>
        <v>4</v>
      </c>
      <c r="AN386" s="11">
        <f t="shared" si="163"/>
        <v>8</v>
      </c>
      <c r="AO386" s="642">
        <v>0</v>
      </c>
      <c r="AP386" s="642">
        <v>0</v>
      </c>
      <c r="AQ386" s="642">
        <v>0</v>
      </c>
      <c r="AR386" s="642">
        <v>0</v>
      </c>
      <c r="AS386" s="642">
        <v>0</v>
      </c>
      <c r="AT386" s="642">
        <v>0</v>
      </c>
      <c r="AU386" s="642">
        <v>0</v>
      </c>
      <c r="AV386" s="642">
        <v>0</v>
      </c>
      <c r="AW386" s="643">
        <v>0</v>
      </c>
      <c r="AX386" s="643">
        <v>0</v>
      </c>
      <c r="AY386" s="642">
        <v>3</v>
      </c>
      <c r="AZ386" s="642">
        <v>4</v>
      </c>
      <c r="BA386" s="642">
        <v>1</v>
      </c>
      <c r="BB386" s="642">
        <v>0</v>
      </c>
      <c r="BC386" s="642">
        <v>0</v>
      </c>
      <c r="BD386" s="642">
        <v>0</v>
      </c>
      <c r="BE386" s="13">
        <f t="shared" si="173"/>
        <v>0</v>
      </c>
      <c r="BF386" s="13">
        <f t="shared" si="173"/>
        <v>0</v>
      </c>
      <c r="BG386" s="10">
        <f t="shared" si="174"/>
        <v>0</v>
      </c>
      <c r="BH386" s="13">
        <f t="shared" si="175"/>
        <v>4</v>
      </c>
      <c r="BI386" s="13">
        <f t="shared" si="175"/>
        <v>4</v>
      </c>
      <c r="BJ386" s="10">
        <f t="shared" si="176"/>
        <v>8</v>
      </c>
      <c r="BK386" s="44">
        <f t="shared" si="177"/>
        <v>4</v>
      </c>
      <c r="BL386" s="44">
        <f t="shared" si="177"/>
        <v>4</v>
      </c>
      <c r="BM386" s="11">
        <f t="shared" si="177"/>
        <v>8</v>
      </c>
      <c r="BN386" s="642">
        <v>0</v>
      </c>
      <c r="BO386" s="642">
        <v>0</v>
      </c>
      <c r="BP386" s="642">
        <v>0</v>
      </c>
      <c r="BQ386" s="642">
        <v>0</v>
      </c>
      <c r="BR386" s="642">
        <v>0</v>
      </c>
      <c r="BS386" s="642">
        <v>0</v>
      </c>
      <c r="BT386" s="642">
        <v>1</v>
      </c>
      <c r="BU386" s="642">
        <v>0</v>
      </c>
      <c r="BV386" s="644">
        <f t="shared" si="178"/>
        <v>1</v>
      </c>
      <c r="BW386" s="644">
        <f t="shared" si="178"/>
        <v>0</v>
      </c>
      <c r="BX386" s="44">
        <f t="shared" si="164"/>
        <v>1</v>
      </c>
      <c r="BY386" s="44">
        <f t="shared" si="164"/>
        <v>0</v>
      </c>
      <c r="BZ386" s="11">
        <f t="shared" si="165"/>
        <v>1</v>
      </c>
      <c r="CA386" s="14">
        <f t="shared" si="166"/>
        <v>4</v>
      </c>
      <c r="CB386" s="14">
        <f t="shared" si="166"/>
        <v>4</v>
      </c>
      <c r="CC386" s="13">
        <f t="shared" si="167"/>
        <v>1</v>
      </c>
      <c r="CD386" s="13">
        <f t="shared" si="167"/>
        <v>0</v>
      </c>
      <c r="CE386" s="13">
        <f t="shared" si="168"/>
        <v>5</v>
      </c>
      <c r="CF386" s="13">
        <f t="shared" si="168"/>
        <v>4</v>
      </c>
      <c r="CG386" s="289">
        <f t="shared" si="169"/>
        <v>9</v>
      </c>
      <c r="CJ386" s="1">
        <v>1</v>
      </c>
      <c r="CK386" s="6">
        <f t="shared" si="182"/>
        <v>2</v>
      </c>
      <c r="CL386" s="6">
        <v>0</v>
      </c>
      <c r="CM386" s="6">
        <v>1</v>
      </c>
      <c r="CN386" s="6">
        <f t="shared" si="183"/>
        <v>3</v>
      </c>
      <c r="CO386" s="6">
        <f t="shared" si="184"/>
        <v>5</v>
      </c>
    </row>
    <row r="387" spans="1:93" ht="15" x14ac:dyDescent="0.25">
      <c r="A387" s="1" t="s">
        <v>1742</v>
      </c>
      <c r="B387" s="6">
        <v>374</v>
      </c>
      <c r="C387" s="9">
        <v>374</v>
      </c>
      <c r="D387" s="641" t="s">
        <v>6</v>
      </c>
      <c r="E387" s="37" t="s">
        <v>22</v>
      </c>
      <c r="F387" s="645">
        <v>20319925</v>
      </c>
      <c r="G387" s="646" t="s">
        <v>642</v>
      </c>
      <c r="H387" s="9" t="s">
        <v>52</v>
      </c>
      <c r="I387" s="642">
        <v>0</v>
      </c>
      <c r="J387" s="642">
        <v>0</v>
      </c>
      <c r="K387" s="642">
        <v>0</v>
      </c>
      <c r="L387" s="642">
        <v>0</v>
      </c>
      <c r="M387" s="642">
        <v>2</v>
      </c>
      <c r="N387" s="642">
        <v>1</v>
      </c>
      <c r="O387" s="642">
        <v>1</v>
      </c>
      <c r="P387" s="642">
        <v>1</v>
      </c>
      <c r="Q387" s="14">
        <f t="shared" si="170"/>
        <v>3</v>
      </c>
      <c r="R387" s="14">
        <f t="shared" si="170"/>
        <v>2</v>
      </c>
      <c r="S387" s="10">
        <f t="shared" si="171"/>
        <v>5</v>
      </c>
      <c r="T387" s="642">
        <v>0</v>
      </c>
      <c r="U387" s="642">
        <v>0</v>
      </c>
      <c r="V387" s="642">
        <v>0</v>
      </c>
      <c r="W387" s="642">
        <v>0</v>
      </c>
      <c r="X387" s="642">
        <v>0</v>
      </c>
      <c r="Y387" s="642">
        <v>4</v>
      </c>
      <c r="Z387" s="623">
        <f t="shared" si="179"/>
        <v>0</v>
      </c>
      <c r="AA387" s="623">
        <f t="shared" si="179"/>
        <v>4</v>
      </c>
      <c r="AB387" s="10">
        <f t="shared" si="158"/>
        <v>4</v>
      </c>
      <c r="AC387" s="44">
        <f t="shared" si="172"/>
        <v>3</v>
      </c>
      <c r="AD387" s="44">
        <f t="shared" si="172"/>
        <v>6</v>
      </c>
      <c r="AE387" s="44">
        <f t="shared" si="159"/>
        <v>9</v>
      </c>
      <c r="AF387" s="12">
        <f t="shared" si="180"/>
        <v>0</v>
      </c>
      <c r="AG387" s="12">
        <f t="shared" si="181"/>
        <v>4</v>
      </c>
      <c r="AH387" s="10">
        <f t="shared" si="160"/>
        <v>4</v>
      </c>
      <c r="AI387" s="12">
        <f>VLOOKUP($F387,'Guru SertifikaSi'!$C$6:$G$675,'Guru SertifikaSi'!E$3,FALSE)</f>
        <v>3</v>
      </c>
      <c r="AJ387" s="12">
        <f>VLOOKUP($F387,'Guru SertifikaSi'!$C$6:$G$675,'Guru SertifikaSi'!F$3,FALSE)</f>
        <v>2</v>
      </c>
      <c r="AK387" s="10">
        <f t="shared" si="161"/>
        <v>5</v>
      </c>
      <c r="AL387" s="44">
        <f t="shared" si="162"/>
        <v>3</v>
      </c>
      <c r="AM387" s="44">
        <f t="shared" si="162"/>
        <v>6</v>
      </c>
      <c r="AN387" s="11">
        <f t="shared" si="163"/>
        <v>9</v>
      </c>
      <c r="AO387" s="642">
        <v>0</v>
      </c>
      <c r="AP387" s="642">
        <v>0</v>
      </c>
      <c r="AQ387" s="642">
        <v>0</v>
      </c>
      <c r="AR387" s="642">
        <v>0</v>
      </c>
      <c r="AS387" s="642">
        <v>0</v>
      </c>
      <c r="AT387" s="642">
        <v>0</v>
      </c>
      <c r="AU387" s="642">
        <v>0</v>
      </c>
      <c r="AV387" s="642">
        <v>0</v>
      </c>
      <c r="AW387" s="643">
        <v>0</v>
      </c>
      <c r="AX387" s="643">
        <v>0</v>
      </c>
      <c r="AY387" s="642">
        <v>3</v>
      </c>
      <c r="AZ387" s="642">
        <v>6</v>
      </c>
      <c r="BA387" s="642">
        <v>0</v>
      </c>
      <c r="BB387" s="642">
        <v>0</v>
      </c>
      <c r="BC387" s="642">
        <v>0</v>
      </c>
      <c r="BD387" s="642">
        <v>0</v>
      </c>
      <c r="BE387" s="13">
        <f t="shared" si="173"/>
        <v>0</v>
      </c>
      <c r="BF387" s="13">
        <f t="shared" si="173"/>
        <v>0</v>
      </c>
      <c r="BG387" s="10">
        <f t="shared" si="174"/>
        <v>0</v>
      </c>
      <c r="BH387" s="13">
        <f t="shared" si="175"/>
        <v>3</v>
      </c>
      <c r="BI387" s="13">
        <f t="shared" si="175"/>
        <v>6</v>
      </c>
      <c r="BJ387" s="10">
        <f t="shared" si="176"/>
        <v>9</v>
      </c>
      <c r="BK387" s="44">
        <f t="shared" si="177"/>
        <v>3</v>
      </c>
      <c r="BL387" s="44">
        <f t="shared" si="177"/>
        <v>6</v>
      </c>
      <c r="BM387" s="11">
        <f t="shared" si="177"/>
        <v>9</v>
      </c>
      <c r="BN387" s="642">
        <v>0</v>
      </c>
      <c r="BO387" s="642">
        <v>0</v>
      </c>
      <c r="BP387" s="642">
        <v>0</v>
      </c>
      <c r="BQ387" s="642">
        <v>0</v>
      </c>
      <c r="BR387" s="642">
        <v>1</v>
      </c>
      <c r="BS387" s="642">
        <v>0</v>
      </c>
      <c r="BT387" s="642">
        <v>0</v>
      </c>
      <c r="BU387" s="642">
        <v>0</v>
      </c>
      <c r="BV387" s="644">
        <f t="shared" si="178"/>
        <v>1</v>
      </c>
      <c r="BW387" s="644">
        <f t="shared" si="178"/>
        <v>0</v>
      </c>
      <c r="BX387" s="44">
        <f t="shared" si="164"/>
        <v>1</v>
      </c>
      <c r="BY387" s="44">
        <f t="shared" si="164"/>
        <v>0</v>
      </c>
      <c r="BZ387" s="11">
        <f t="shared" si="165"/>
        <v>1</v>
      </c>
      <c r="CA387" s="14">
        <f t="shared" si="166"/>
        <v>3</v>
      </c>
      <c r="CB387" s="14">
        <f t="shared" si="166"/>
        <v>6</v>
      </c>
      <c r="CC387" s="13">
        <f t="shared" si="167"/>
        <v>1</v>
      </c>
      <c r="CD387" s="13">
        <f t="shared" si="167"/>
        <v>0</v>
      </c>
      <c r="CE387" s="13">
        <f t="shared" si="168"/>
        <v>4</v>
      </c>
      <c r="CF387" s="13">
        <f t="shared" si="168"/>
        <v>6</v>
      </c>
      <c r="CG387" s="289">
        <f t="shared" si="169"/>
        <v>10</v>
      </c>
      <c r="CJ387" s="1">
        <v>1</v>
      </c>
      <c r="CK387" s="6">
        <f t="shared" si="182"/>
        <v>2</v>
      </c>
      <c r="CL387" s="6">
        <v>0</v>
      </c>
      <c r="CM387" s="6">
        <v>1</v>
      </c>
      <c r="CN387" s="6">
        <f t="shared" si="183"/>
        <v>3</v>
      </c>
      <c r="CO387" s="6">
        <f t="shared" si="184"/>
        <v>7</v>
      </c>
    </row>
    <row r="388" spans="1:93" ht="15" x14ac:dyDescent="0.25">
      <c r="A388" s="1" t="s">
        <v>1743</v>
      </c>
      <c r="B388" s="6">
        <v>375</v>
      </c>
      <c r="C388" s="9">
        <v>375</v>
      </c>
      <c r="D388" s="641" t="s">
        <v>6</v>
      </c>
      <c r="E388" s="37" t="s">
        <v>22</v>
      </c>
      <c r="F388" s="645">
        <v>20319760</v>
      </c>
      <c r="G388" s="646" t="s">
        <v>643</v>
      </c>
      <c r="H388" s="9" t="s">
        <v>52</v>
      </c>
      <c r="I388" s="642">
        <v>0</v>
      </c>
      <c r="J388" s="642">
        <v>1</v>
      </c>
      <c r="K388" s="642">
        <v>0</v>
      </c>
      <c r="L388" s="642">
        <v>0</v>
      </c>
      <c r="M388" s="642">
        <v>0</v>
      </c>
      <c r="N388" s="642">
        <v>1</v>
      </c>
      <c r="O388" s="642">
        <v>3</v>
      </c>
      <c r="P388" s="642">
        <v>5</v>
      </c>
      <c r="Q388" s="14">
        <f t="shared" si="170"/>
        <v>3</v>
      </c>
      <c r="R388" s="14">
        <f t="shared" si="170"/>
        <v>7</v>
      </c>
      <c r="S388" s="10">
        <f t="shared" si="171"/>
        <v>10</v>
      </c>
      <c r="T388" s="642">
        <v>0</v>
      </c>
      <c r="U388" s="642">
        <v>0</v>
      </c>
      <c r="V388" s="642">
        <v>0</v>
      </c>
      <c r="W388" s="642">
        <v>2</v>
      </c>
      <c r="X388" s="642">
        <v>1</v>
      </c>
      <c r="Y388" s="642">
        <v>1</v>
      </c>
      <c r="Z388" s="623">
        <f t="shared" si="179"/>
        <v>1</v>
      </c>
      <c r="AA388" s="623">
        <f t="shared" si="179"/>
        <v>3</v>
      </c>
      <c r="AB388" s="10">
        <f t="shared" si="158"/>
        <v>4</v>
      </c>
      <c r="AC388" s="44">
        <f t="shared" si="172"/>
        <v>4</v>
      </c>
      <c r="AD388" s="44">
        <f t="shared" si="172"/>
        <v>10</v>
      </c>
      <c r="AE388" s="44">
        <f t="shared" si="159"/>
        <v>14</v>
      </c>
      <c r="AF388" s="12">
        <f t="shared" si="180"/>
        <v>0</v>
      </c>
      <c r="AG388" s="12">
        <f t="shared" si="181"/>
        <v>5</v>
      </c>
      <c r="AH388" s="10">
        <f t="shared" si="160"/>
        <v>5</v>
      </c>
      <c r="AI388" s="12">
        <f>VLOOKUP($F388,'Guru SertifikaSi'!$C$6:$G$675,'Guru SertifikaSi'!E$3,FALSE)</f>
        <v>4</v>
      </c>
      <c r="AJ388" s="12">
        <f>VLOOKUP($F388,'Guru SertifikaSi'!$C$6:$G$675,'Guru SertifikaSi'!F$3,FALSE)</f>
        <v>5</v>
      </c>
      <c r="AK388" s="10">
        <f t="shared" si="161"/>
        <v>9</v>
      </c>
      <c r="AL388" s="44">
        <f t="shared" si="162"/>
        <v>4</v>
      </c>
      <c r="AM388" s="44">
        <f t="shared" si="162"/>
        <v>10</v>
      </c>
      <c r="AN388" s="11">
        <f t="shared" si="163"/>
        <v>14</v>
      </c>
      <c r="AO388" s="642">
        <v>0</v>
      </c>
      <c r="AP388" s="642">
        <v>0</v>
      </c>
      <c r="AQ388" s="642">
        <v>0</v>
      </c>
      <c r="AR388" s="642">
        <v>0</v>
      </c>
      <c r="AS388" s="642">
        <v>0</v>
      </c>
      <c r="AT388" s="642">
        <v>0</v>
      </c>
      <c r="AU388" s="642">
        <v>0</v>
      </c>
      <c r="AV388" s="642">
        <v>0</v>
      </c>
      <c r="AW388" s="643">
        <v>0</v>
      </c>
      <c r="AX388" s="643">
        <v>0</v>
      </c>
      <c r="AY388" s="642">
        <v>4</v>
      </c>
      <c r="AZ388" s="642">
        <v>10</v>
      </c>
      <c r="BA388" s="642">
        <v>0</v>
      </c>
      <c r="BB388" s="642">
        <v>0</v>
      </c>
      <c r="BC388" s="642">
        <v>0</v>
      </c>
      <c r="BD388" s="642">
        <v>0</v>
      </c>
      <c r="BE388" s="13">
        <f t="shared" si="173"/>
        <v>0</v>
      </c>
      <c r="BF388" s="13">
        <f t="shared" si="173"/>
        <v>0</v>
      </c>
      <c r="BG388" s="10">
        <f t="shared" si="174"/>
        <v>0</v>
      </c>
      <c r="BH388" s="13">
        <f t="shared" si="175"/>
        <v>4</v>
      </c>
      <c r="BI388" s="13">
        <f t="shared" si="175"/>
        <v>10</v>
      </c>
      <c r="BJ388" s="10">
        <f t="shared" si="176"/>
        <v>14</v>
      </c>
      <c r="BK388" s="44">
        <f t="shared" si="177"/>
        <v>4</v>
      </c>
      <c r="BL388" s="44">
        <f t="shared" si="177"/>
        <v>10</v>
      </c>
      <c r="BM388" s="11">
        <f t="shared" si="177"/>
        <v>14</v>
      </c>
      <c r="BN388" s="642">
        <v>0</v>
      </c>
      <c r="BO388" s="642">
        <v>0</v>
      </c>
      <c r="BP388" s="642">
        <v>0</v>
      </c>
      <c r="BQ388" s="642">
        <v>0</v>
      </c>
      <c r="BR388" s="642">
        <v>2</v>
      </c>
      <c r="BS388" s="642">
        <v>0</v>
      </c>
      <c r="BT388" s="642">
        <v>0</v>
      </c>
      <c r="BU388" s="642">
        <v>0</v>
      </c>
      <c r="BV388" s="644">
        <f t="shared" si="178"/>
        <v>2</v>
      </c>
      <c r="BW388" s="644">
        <f t="shared" si="178"/>
        <v>0</v>
      </c>
      <c r="BX388" s="44">
        <f t="shared" si="164"/>
        <v>2</v>
      </c>
      <c r="BY388" s="44">
        <f t="shared" si="164"/>
        <v>0</v>
      </c>
      <c r="BZ388" s="11">
        <f t="shared" si="165"/>
        <v>2</v>
      </c>
      <c r="CA388" s="14">
        <f t="shared" si="166"/>
        <v>4</v>
      </c>
      <c r="CB388" s="14">
        <f t="shared" si="166"/>
        <v>10</v>
      </c>
      <c r="CC388" s="13">
        <f t="shared" si="167"/>
        <v>2</v>
      </c>
      <c r="CD388" s="13">
        <f t="shared" si="167"/>
        <v>0</v>
      </c>
      <c r="CE388" s="13">
        <f t="shared" si="168"/>
        <v>6</v>
      </c>
      <c r="CF388" s="13">
        <f t="shared" si="168"/>
        <v>10</v>
      </c>
      <c r="CG388" s="289">
        <f t="shared" si="169"/>
        <v>16</v>
      </c>
      <c r="CJ388" s="1">
        <v>1</v>
      </c>
      <c r="CK388" s="6">
        <f t="shared" si="182"/>
        <v>6</v>
      </c>
      <c r="CL388" s="6">
        <v>0</v>
      </c>
      <c r="CM388" s="6">
        <v>1</v>
      </c>
      <c r="CN388" s="6">
        <f t="shared" si="183"/>
        <v>4</v>
      </c>
      <c r="CO388" s="6">
        <f t="shared" si="184"/>
        <v>11</v>
      </c>
    </row>
    <row r="389" spans="1:93" ht="15" x14ac:dyDescent="0.25">
      <c r="A389" s="1" t="s">
        <v>1744</v>
      </c>
      <c r="B389" s="6">
        <v>376</v>
      </c>
      <c r="C389" s="9">
        <v>376</v>
      </c>
      <c r="D389" s="641" t="s">
        <v>6</v>
      </c>
      <c r="E389" s="37" t="s">
        <v>22</v>
      </c>
      <c r="F389" s="645">
        <v>20319782</v>
      </c>
      <c r="G389" s="646" t="s">
        <v>644</v>
      </c>
      <c r="H389" s="9" t="s">
        <v>52</v>
      </c>
      <c r="I389" s="642">
        <v>0</v>
      </c>
      <c r="J389" s="642">
        <v>0</v>
      </c>
      <c r="K389" s="642">
        <v>0</v>
      </c>
      <c r="L389" s="642">
        <v>0</v>
      </c>
      <c r="M389" s="642">
        <v>3</v>
      </c>
      <c r="N389" s="642">
        <v>1</v>
      </c>
      <c r="O389" s="642">
        <v>1</v>
      </c>
      <c r="P389" s="642">
        <v>6</v>
      </c>
      <c r="Q389" s="14">
        <f t="shared" si="170"/>
        <v>4</v>
      </c>
      <c r="R389" s="14">
        <f t="shared" si="170"/>
        <v>7</v>
      </c>
      <c r="S389" s="10">
        <f t="shared" si="171"/>
        <v>11</v>
      </c>
      <c r="T389" s="642">
        <v>0</v>
      </c>
      <c r="U389" s="642">
        <v>0</v>
      </c>
      <c r="V389" s="642">
        <v>4</v>
      </c>
      <c r="W389" s="642">
        <v>0</v>
      </c>
      <c r="X389" s="642">
        <v>1</v>
      </c>
      <c r="Y389" s="642">
        <v>2</v>
      </c>
      <c r="Z389" s="623">
        <f t="shared" si="179"/>
        <v>5</v>
      </c>
      <c r="AA389" s="623">
        <f t="shared" si="179"/>
        <v>2</v>
      </c>
      <c r="AB389" s="10">
        <f t="shared" si="158"/>
        <v>7</v>
      </c>
      <c r="AC389" s="44">
        <f t="shared" si="172"/>
        <v>9</v>
      </c>
      <c r="AD389" s="44">
        <f t="shared" si="172"/>
        <v>9</v>
      </c>
      <c r="AE389" s="44">
        <f t="shared" si="159"/>
        <v>18</v>
      </c>
      <c r="AF389" s="12">
        <f t="shared" si="180"/>
        <v>4</v>
      </c>
      <c r="AG389" s="12">
        <f t="shared" si="181"/>
        <v>3</v>
      </c>
      <c r="AH389" s="10">
        <f t="shared" si="160"/>
        <v>7</v>
      </c>
      <c r="AI389" s="12">
        <f>VLOOKUP($F389,'Guru SertifikaSi'!$C$6:$G$675,'Guru SertifikaSi'!E$3,FALSE)</f>
        <v>5</v>
      </c>
      <c r="AJ389" s="12">
        <f>VLOOKUP($F389,'Guru SertifikaSi'!$C$6:$G$675,'Guru SertifikaSi'!F$3,FALSE)</f>
        <v>6</v>
      </c>
      <c r="AK389" s="10">
        <f t="shared" si="161"/>
        <v>11</v>
      </c>
      <c r="AL389" s="44">
        <f t="shared" si="162"/>
        <v>9</v>
      </c>
      <c r="AM389" s="44">
        <f t="shared" si="162"/>
        <v>9</v>
      </c>
      <c r="AN389" s="11">
        <f t="shared" si="163"/>
        <v>18</v>
      </c>
      <c r="AO389" s="642">
        <v>0</v>
      </c>
      <c r="AP389" s="642">
        <v>0</v>
      </c>
      <c r="AQ389" s="642">
        <v>0</v>
      </c>
      <c r="AR389" s="642">
        <v>0</v>
      </c>
      <c r="AS389" s="642">
        <v>0</v>
      </c>
      <c r="AT389" s="642">
        <v>0</v>
      </c>
      <c r="AU389" s="642">
        <v>0</v>
      </c>
      <c r="AV389" s="642">
        <v>0</v>
      </c>
      <c r="AW389" s="643">
        <v>0</v>
      </c>
      <c r="AX389" s="643">
        <v>0</v>
      </c>
      <c r="AY389" s="642">
        <v>8</v>
      </c>
      <c r="AZ389" s="642">
        <v>9</v>
      </c>
      <c r="BA389" s="642">
        <v>1</v>
      </c>
      <c r="BB389" s="642">
        <v>0</v>
      </c>
      <c r="BC389" s="642">
        <v>0</v>
      </c>
      <c r="BD389" s="642">
        <v>0</v>
      </c>
      <c r="BE389" s="13">
        <f t="shared" si="173"/>
        <v>0</v>
      </c>
      <c r="BF389" s="13">
        <f t="shared" si="173"/>
        <v>0</v>
      </c>
      <c r="BG389" s="10">
        <f t="shared" si="174"/>
        <v>0</v>
      </c>
      <c r="BH389" s="13">
        <f t="shared" si="175"/>
        <v>9</v>
      </c>
      <c r="BI389" s="13">
        <f t="shared" si="175"/>
        <v>9</v>
      </c>
      <c r="BJ389" s="10">
        <f t="shared" si="176"/>
        <v>18</v>
      </c>
      <c r="BK389" s="44">
        <f t="shared" si="177"/>
        <v>9</v>
      </c>
      <c r="BL389" s="44">
        <f t="shared" si="177"/>
        <v>9</v>
      </c>
      <c r="BM389" s="11">
        <f t="shared" si="177"/>
        <v>18</v>
      </c>
      <c r="BN389" s="642">
        <v>1</v>
      </c>
      <c r="BO389" s="642">
        <v>0</v>
      </c>
      <c r="BP389" s="642">
        <v>0</v>
      </c>
      <c r="BQ389" s="642">
        <v>0</v>
      </c>
      <c r="BR389" s="642">
        <v>1</v>
      </c>
      <c r="BS389" s="642">
        <v>0</v>
      </c>
      <c r="BT389" s="642">
        <v>0</v>
      </c>
      <c r="BU389" s="642">
        <v>0</v>
      </c>
      <c r="BV389" s="644">
        <f t="shared" si="178"/>
        <v>1</v>
      </c>
      <c r="BW389" s="644">
        <f t="shared" si="178"/>
        <v>0</v>
      </c>
      <c r="BX389" s="44">
        <f t="shared" si="164"/>
        <v>2</v>
      </c>
      <c r="BY389" s="44">
        <f t="shared" si="164"/>
        <v>0</v>
      </c>
      <c r="BZ389" s="11">
        <f t="shared" si="165"/>
        <v>2</v>
      </c>
      <c r="CA389" s="14">
        <f t="shared" si="166"/>
        <v>9</v>
      </c>
      <c r="CB389" s="14">
        <f t="shared" si="166"/>
        <v>9</v>
      </c>
      <c r="CC389" s="13">
        <f t="shared" si="167"/>
        <v>2</v>
      </c>
      <c r="CD389" s="13">
        <f t="shared" si="167"/>
        <v>0</v>
      </c>
      <c r="CE389" s="13">
        <f t="shared" si="168"/>
        <v>11</v>
      </c>
      <c r="CF389" s="13">
        <f t="shared" si="168"/>
        <v>9</v>
      </c>
      <c r="CG389" s="289">
        <f t="shared" si="169"/>
        <v>20</v>
      </c>
      <c r="CJ389" s="1">
        <v>1</v>
      </c>
      <c r="CK389" s="6">
        <f t="shared" si="182"/>
        <v>7</v>
      </c>
      <c r="CL389" s="6">
        <v>0</v>
      </c>
      <c r="CM389" s="6">
        <v>1</v>
      </c>
      <c r="CN389" s="6">
        <f t="shared" si="183"/>
        <v>8</v>
      </c>
      <c r="CO389" s="6">
        <f t="shared" si="184"/>
        <v>10</v>
      </c>
    </row>
    <row r="390" spans="1:93" ht="15" x14ac:dyDescent="0.25">
      <c r="A390" s="1" t="s">
        <v>1745</v>
      </c>
      <c r="B390" s="6">
        <v>377</v>
      </c>
      <c r="C390" s="9">
        <v>377</v>
      </c>
      <c r="D390" s="641" t="s">
        <v>6</v>
      </c>
      <c r="E390" s="37" t="s">
        <v>22</v>
      </c>
      <c r="F390" s="645">
        <v>20319841</v>
      </c>
      <c r="G390" s="646" t="s">
        <v>645</v>
      </c>
      <c r="H390" s="9" t="s">
        <v>52</v>
      </c>
      <c r="I390" s="642">
        <v>0</v>
      </c>
      <c r="J390" s="642">
        <v>0</v>
      </c>
      <c r="K390" s="642">
        <v>0</v>
      </c>
      <c r="L390" s="642">
        <v>0</v>
      </c>
      <c r="M390" s="642">
        <v>3</v>
      </c>
      <c r="N390" s="642">
        <v>2</v>
      </c>
      <c r="O390" s="642">
        <v>3</v>
      </c>
      <c r="P390" s="642">
        <v>2</v>
      </c>
      <c r="Q390" s="14">
        <f t="shared" si="170"/>
        <v>6</v>
      </c>
      <c r="R390" s="14">
        <f t="shared" si="170"/>
        <v>4</v>
      </c>
      <c r="S390" s="10">
        <f t="shared" si="171"/>
        <v>10</v>
      </c>
      <c r="T390" s="642">
        <v>0</v>
      </c>
      <c r="U390" s="642">
        <v>0</v>
      </c>
      <c r="V390" s="642">
        <v>3</v>
      </c>
      <c r="W390" s="642">
        <v>2</v>
      </c>
      <c r="X390" s="642">
        <v>0</v>
      </c>
      <c r="Y390" s="642">
        <v>2</v>
      </c>
      <c r="Z390" s="623">
        <f t="shared" si="179"/>
        <v>3</v>
      </c>
      <c r="AA390" s="623">
        <f t="shared" si="179"/>
        <v>4</v>
      </c>
      <c r="AB390" s="10">
        <f t="shared" si="158"/>
        <v>7</v>
      </c>
      <c r="AC390" s="44">
        <f t="shared" si="172"/>
        <v>9</v>
      </c>
      <c r="AD390" s="44">
        <f t="shared" si="172"/>
        <v>8</v>
      </c>
      <c r="AE390" s="44">
        <f t="shared" si="159"/>
        <v>17</v>
      </c>
      <c r="AF390" s="12">
        <f t="shared" si="180"/>
        <v>4</v>
      </c>
      <c r="AG390" s="12">
        <f t="shared" si="181"/>
        <v>6</v>
      </c>
      <c r="AH390" s="10">
        <f t="shared" si="160"/>
        <v>10</v>
      </c>
      <c r="AI390" s="12">
        <f>VLOOKUP($F390,'Guru SertifikaSi'!$C$6:$G$675,'Guru SertifikaSi'!E$3,FALSE)</f>
        <v>5</v>
      </c>
      <c r="AJ390" s="12">
        <f>VLOOKUP($F390,'Guru SertifikaSi'!$C$6:$G$675,'Guru SertifikaSi'!F$3,FALSE)</f>
        <v>2</v>
      </c>
      <c r="AK390" s="10">
        <f t="shared" si="161"/>
        <v>7</v>
      </c>
      <c r="AL390" s="44">
        <f t="shared" si="162"/>
        <v>9</v>
      </c>
      <c r="AM390" s="44">
        <f t="shared" si="162"/>
        <v>8</v>
      </c>
      <c r="AN390" s="11">
        <f t="shared" si="163"/>
        <v>17</v>
      </c>
      <c r="AO390" s="642">
        <v>0</v>
      </c>
      <c r="AP390" s="642">
        <v>0</v>
      </c>
      <c r="AQ390" s="642">
        <v>0</v>
      </c>
      <c r="AR390" s="642">
        <v>0</v>
      </c>
      <c r="AS390" s="642">
        <v>1</v>
      </c>
      <c r="AT390" s="642">
        <v>1</v>
      </c>
      <c r="AU390" s="642">
        <v>0</v>
      </c>
      <c r="AV390" s="642">
        <v>0</v>
      </c>
      <c r="AW390" s="643">
        <v>0</v>
      </c>
      <c r="AX390" s="643">
        <v>0</v>
      </c>
      <c r="AY390" s="642">
        <v>7</v>
      </c>
      <c r="AZ390" s="642">
        <v>7</v>
      </c>
      <c r="BA390" s="642">
        <v>1</v>
      </c>
      <c r="BB390" s="642">
        <v>0</v>
      </c>
      <c r="BC390" s="642">
        <v>0</v>
      </c>
      <c r="BD390" s="642">
        <v>0</v>
      </c>
      <c r="BE390" s="13">
        <f t="shared" si="173"/>
        <v>1</v>
      </c>
      <c r="BF390" s="13">
        <f t="shared" si="173"/>
        <v>1</v>
      </c>
      <c r="BG390" s="10">
        <f t="shared" si="174"/>
        <v>2</v>
      </c>
      <c r="BH390" s="13">
        <f t="shared" si="175"/>
        <v>8</v>
      </c>
      <c r="BI390" s="13">
        <f t="shared" si="175"/>
        <v>7</v>
      </c>
      <c r="BJ390" s="10">
        <f t="shared" si="176"/>
        <v>15</v>
      </c>
      <c r="BK390" s="44">
        <f t="shared" si="177"/>
        <v>9</v>
      </c>
      <c r="BL390" s="44">
        <f t="shared" si="177"/>
        <v>8</v>
      </c>
      <c r="BM390" s="11">
        <f t="shared" si="177"/>
        <v>17</v>
      </c>
      <c r="BN390" s="642">
        <v>0</v>
      </c>
      <c r="BO390" s="642">
        <v>0</v>
      </c>
      <c r="BP390" s="642">
        <v>0</v>
      </c>
      <c r="BQ390" s="642">
        <v>0</v>
      </c>
      <c r="BR390" s="642">
        <v>1</v>
      </c>
      <c r="BS390" s="642">
        <v>0</v>
      </c>
      <c r="BT390" s="642">
        <v>0</v>
      </c>
      <c r="BU390" s="642">
        <v>0</v>
      </c>
      <c r="BV390" s="644">
        <f t="shared" si="178"/>
        <v>1</v>
      </c>
      <c r="BW390" s="644">
        <f t="shared" si="178"/>
        <v>0</v>
      </c>
      <c r="BX390" s="44">
        <f t="shared" si="164"/>
        <v>1</v>
      </c>
      <c r="BY390" s="44">
        <f t="shared" si="164"/>
        <v>0</v>
      </c>
      <c r="BZ390" s="11">
        <f t="shared" si="165"/>
        <v>1</v>
      </c>
      <c r="CA390" s="14">
        <f t="shared" si="166"/>
        <v>9</v>
      </c>
      <c r="CB390" s="14">
        <f t="shared" si="166"/>
        <v>8</v>
      </c>
      <c r="CC390" s="13">
        <f t="shared" si="167"/>
        <v>1</v>
      </c>
      <c r="CD390" s="13">
        <f t="shared" si="167"/>
        <v>0</v>
      </c>
      <c r="CE390" s="13">
        <f t="shared" si="168"/>
        <v>10</v>
      </c>
      <c r="CF390" s="13">
        <f t="shared" si="168"/>
        <v>8</v>
      </c>
      <c r="CG390" s="289">
        <f t="shared" si="169"/>
        <v>18</v>
      </c>
      <c r="CJ390" s="1">
        <v>1</v>
      </c>
      <c r="CK390" s="6">
        <f t="shared" si="182"/>
        <v>3</v>
      </c>
      <c r="CL390" s="6">
        <v>0</v>
      </c>
      <c r="CM390" s="6">
        <v>1</v>
      </c>
      <c r="CN390" s="6">
        <f t="shared" si="183"/>
        <v>7</v>
      </c>
      <c r="CO390" s="6">
        <f t="shared" si="184"/>
        <v>8</v>
      </c>
    </row>
    <row r="391" spans="1:93" ht="15" x14ac:dyDescent="0.25">
      <c r="A391" s="1" t="s">
        <v>1746</v>
      </c>
      <c r="B391" s="6">
        <v>378</v>
      </c>
      <c r="C391" s="9">
        <v>378</v>
      </c>
      <c r="D391" s="641" t="s">
        <v>6</v>
      </c>
      <c r="E391" s="37" t="s">
        <v>22</v>
      </c>
      <c r="F391" s="645">
        <v>20319792</v>
      </c>
      <c r="G391" s="646" t="s">
        <v>646</v>
      </c>
      <c r="H391" s="9" t="s">
        <v>52</v>
      </c>
      <c r="I391" s="642">
        <v>0</v>
      </c>
      <c r="J391" s="642">
        <v>0</v>
      </c>
      <c r="K391" s="642">
        <v>0</v>
      </c>
      <c r="L391" s="642">
        <v>0</v>
      </c>
      <c r="M391" s="642">
        <v>1</v>
      </c>
      <c r="N391" s="642">
        <v>2</v>
      </c>
      <c r="O391" s="642">
        <v>4</v>
      </c>
      <c r="P391" s="642">
        <v>5</v>
      </c>
      <c r="Q391" s="14">
        <f t="shared" si="170"/>
        <v>5</v>
      </c>
      <c r="R391" s="14">
        <f t="shared" si="170"/>
        <v>7</v>
      </c>
      <c r="S391" s="10">
        <f t="shared" si="171"/>
        <v>12</v>
      </c>
      <c r="T391" s="642">
        <v>0</v>
      </c>
      <c r="U391" s="642">
        <v>0</v>
      </c>
      <c r="V391" s="642">
        <v>0</v>
      </c>
      <c r="W391" s="642">
        <v>3</v>
      </c>
      <c r="X391" s="642">
        <v>1</v>
      </c>
      <c r="Y391" s="642">
        <v>3</v>
      </c>
      <c r="Z391" s="623">
        <f t="shared" si="179"/>
        <v>1</v>
      </c>
      <c r="AA391" s="623">
        <f t="shared" si="179"/>
        <v>6</v>
      </c>
      <c r="AB391" s="10">
        <f t="shared" si="158"/>
        <v>7</v>
      </c>
      <c r="AC391" s="44">
        <f t="shared" si="172"/>
        <v>6</v>
      </c>
      <c r="AD391" s="44">
        <f t="shared" si="172"/>
        <v>13</v>
      </c>
      <c r="AE391" s="44">
        <f t="shared" si="159"/>
        <v>19</v>
      </c>
      <c r="AF391" s="12">
        <f t="shared" si="180"/>
        <v>1</v>
      </c>
      <c r="AG391" s="12">
        <f t="shared" si="181"/>
        <v>7</v>
      </c>
      <c r="AH391" s="10">
        <f t="shared" si="160"/>
        <v>8</v>
      </c>
      <c r="AI391" s="12">
        <f>VLOOKUP($F391,'Guru SertifikaSi'!$C$6:$G$675,'Guru SertifikaSi'!E$3,FALSE)</f>
        <v>5</v>
      </c>
      <c r="AJ391" s="12">
        <f>VLOOKUP($F391,'Guru SertifikaSi'!$C$6:$G$675,'Guru SertifikaSi'!F$3,FALSE)</f>
        <v>6</v>
      </c>
      <c r="AK391" s="10">
        <f t="shared" si="161"/>
        <v>11</v>
      </c>
      <c r="AL391" s="44">
        <f t="shared" si="162"/>
        <v>6</v>
      </c>
      <c r="AM391" s="44">
        <f t="shared" si="162"/>
        <v>13</v>
      </c>
      <c r="AN391" s="11">
        <f t="shared" si="163"/>
        <v>19</v>
      </c>
      <c r="AO391" s="642">
        <v>0</v>
      </c>
      <c r="AP391" s="642">
        <v>1</v>
      </c>
      <c r="AQ391" s="642">
        <v>0</v>
      </c>
      <c r="AR391" s="642">
        <v>0</v>
      </c>
      <c r="AS391" s="642">
        <v>0</v>
      </c>
      <c r="AT391" s="642">
        <v>0</v>
      </c>
      <c r="AU391" s="642">
        <v>0</v>
      </c>
      <c r="AV391" s="642">
        <v>0</v>
      </c>
      <c r="AW391" s="643">
        <v>0</v>
      </c>
      <c r="AX391" s="643">
        <v>0</v>
      </c>
      <c r="AY391" s="642">
        <v>6</v>
      </c>
      <c r="AZ391" s="642">
        <v>12</v>
      </c>
      <c r="BA391" s="642">
        <v>0</v>
      </c>
      <c r="BB391" s="642">
        <v>0</v>
      </c>
      <c r="BC391" s="642">
        <v>0</v>
      </c>
      <c r="BD391" s="642">
        <v>0</v>
      </c>
      <c r="BE391" s="13">
        <f t="shared" si="173"/>
        <v>0</v>
      </c>
      <c r="BF391" s="13">
        <f t="shared" si="173"/>
        <v>1</v>
      </c>
      <c r="BG391" s="10">
        <f t="shared" si="174"/>
        <v>1</v>
      </c>
      <c r="BH391" s="13">
        <f t="shared" si="175"/>
        <v>6</v>
      </c>
      <c r="BI391" s="13">
        <f t="shared" si="175"/>
        <v>12</v>
      </c>
      <c r="BJ391" s="10">
        <f t="shared" si="176"/>
        <v>18</v>
      </c>
      <c r="BK391" s="44">
        <f t="shared" si="177"/>
        <v>6</v>
      </c>
      <c r="BL391" s="44">
        <f t="shared" si="177"/>
        <v>13</v>
      </c>
      <c r="BM391" s="11">
        <f t="shared" si="177"/>
        <v>19</v>
      </c>
      <c r="BN391" s="642">
        <v>0</v>
      </c>
      <c r="BO391" s="642">
        <v>0</v>
      </c>
      <c r="BP391" s="642">
        <v>0</v>
      </c>
      <c r="BQ391" s="642">
        <v>0</v>
      </c>
      <c r="BR391" s="642">
        <v>0</v>
      </c>
      <c r="BS391" s="642">
        <v>0</v>
      </c>
      <c r="BT391" s="642">
        <v>0</v>
      </c>
      <c r="BU391" s="642">
        <v>1</v>
      </c>
      <c r="BV391" s="644">
        <f t="shared" si="178"/>
        <v>0</v>
      </c>
      <c r="BW391" s="644">
        <f t="shared" si="178"/>
        <v>1</v>
      </c>
      <c r="BX391" s="44">
        <f t="shared" si="164"/>
        <v>0</v>
      </c>
      <c r="BY391" s="44">
        <f t="shared" si="164"/>
        <v>1</v>
      </c>
      <c r="BZ391" s="11">
        <f t="shared" si="165"/>
        <v>1</v>
      </c>
      <c r="CA391" s="14">
        <f t="shared" si="166"/>
        <v>6</v>
      </c>
      <c r="CB391" s="14">
        <f t="shared" si="166"/>
        <v>13</v>
      </c>
      <c r="CC391" s="13">
        <f t="shared" si="167"/>
        <v>0</v>
      </c>
      <c r="CD391" s="13">
        <f t="shared" si="167"/>
        <v>1</v>
      </c>
      <c r="CE391" s="13">
        <f t="shared" si="168"/>
        <v>6</v>
      </c>
      <c r="CF391" s="13">
        <f t="shared" si="168"/>
        <v>14</v>
      </c>
      <c r="CG391" s="289">
        <f t="shared" si="169"/>
        <v>20</v>
      </c>
      <c r="CJ391" s="1">
        <v>1</v>
      </c>
      <c r="CK391" s="6">
        <f t="shared" si="182"/>
        <v>6</v>
      </c>
      <c r="CL391" s="6">
        <v>0</v>
      </c>
      <c r="CM391" s="6">
        <v>1</v>
      </c>
      <c r="CN391" s="6">
        <f t="shared" si="183"/>
        <v>6</v>
      </c>
      <c r="CO391" s="6">
        <f t="shared" si="184"/>
        <v>13</v>
      </c>
    </row>
    <row r="392" spans="1:93" ht="15" x14ac:dyDescent="0.25">
      <c r="A392" s="1" t="s">
        <v>1747</v>
      </c>
      <c r="B392" s="6">
        <v>379</v>
      </c>
      <c r="C392" s="9">
        <v>379</v>
      </c>
      <c r="D392" s="641" t="s">
        <v>6</v>
      </c>
      <c r="E392" s="37" t="s">
        <v>22</v>
      </c>
      <c r="F392" s="645">
        <v>20319790</v>
      </c>
      <c r="G392" s="646" t="s">
        <v>647</v>
      </c>
      <c r="H392" s="9" t="s">
        <v>52</v>
      </c>
      <c r="I392" s="642">
        <v>0</v>
      </c>
      <c r="J392" s="642">
        <v>0</v>
      </c>
      <c r="K392" s="642">
        <v>0</v>
      </c>
      <c r="L392" s="642">
        <v>0</v>
      </c>
      <c r="M392" s="642">
        <v>0</v>
      </c>
      <c r="N392" s="642">
        <v>3</v>
      </c>
      <c r="O392" s="642">
        <v>1</v>
      </c>
      <c r="P392" s="642">
        <v>3</v>
      </c>
      <c r="Q392" s="14">
        <f t="shared" si="170"/>
        <v>1</v>
      </c>
      <c r="R392" s="14">
        <f t="shared" si="170"/>
        <v>6</v>
      </c>
      <c r="S392" s="10">
        <f t="shared" si="171"/>
        <v>7</v>
      </c>
      <c r="T392" s="642">
        <v>0</v>
      </c>
      <c r="U392" s="642">
        <v>0</v>
      </c>
      <c r="V392" s="642">
        <v>1</v>
      </c>
      <c r="W392" s="642">
        <v>0</v>
      </c>
      <c r="X392" s="642">
        <v>3</v>
      </c>
      <c r="Y392" s="642">
        <v>3</v>
      </c>
      <c r="Z392" s="623">
        <f t="shared" si="179"/>
        <v>4</v>
      </c>
      <c r="AA392" s="623">
        <f t="shared" si="179"/>
        <v>3</v>
      </c>
      <c r="AB392" s="10">
        <f t="shared" si="158"/>
        <v>7</v>
      </c>
      <c r="AC392" s="44">
        <f t="shared" si="172"/>
        <v>5</v>
      </c>
      <c r="AD392" s="44">
        <f t="shared" si="172"/>
        <v>9</v>
      </c>
      <c r="AE392" s="44">
        <f t="shared" si="159"/>
        <v>14</v>
      </c>
      <c r="AF392" s="12">
        <f t="shared" si="180"/>
        <v>4</v>
      </c>
      <c r="AG392" s="12">
        <f t="shared" si="181"/>
        <v>4</v>
      </c>
      <c r="AH392" s="10">
        <f t="shared" si="160"/>
        <v>8</v>
      </c>
      <c r="AI392" s="12">
        <f>VLOOKUP($F392,'Guru SertifikaSi'!$C$6:$G$675,'Guru SertifikaSi'!E$3,FALSE)</f>
        <v>1</v>
      </c>
      <c r="AJ392" s="12">
        <f>VLOOKUP($F392,'Guru SertifikaSi'!$C$6:$G$675,'Guru SertifikaSi'!F$3,FALSE)</f>
        <v>5</v>
      </c>
      <c r="AK392" s="10">
        <f t="shared" si="161"/>
        <v>6</v>
      </c>
      <c r="AL392" s="44">
        <f t="shared" si="162"/>
        <v>5</v>
      </c>
      <c r="AM392" s="44">
        <f t="shared" si="162"/>
        <v>9</v>
      </c>
      <c r="AN392" s="11">
        <f t="shared" si="163"/>
        <v>14</v>
      </c>
      <c r="AO392" s="642">
        <v>0</v>
      </c>
      <c r="AP392" s="642">
        <v>0</v>
      </c>
      <c r="AQ392" s="642">
        <v>0</v>
      </c>
      <c r="AR392" s="642">
        <v>0</v>
      </c>
      <c r="AS392" s="642">
        <v>0</v>
      </c>
      <c r="AT392" s="642">
        <v>0</v>
      </c>
      <c r="AU392" s="642">
        <v>0</v>
      </c>
      <c r="AV392" s="642">
        <v>0</v>
      </c>
      <c r="AW392" s="643">
        <v>0</v>
      </c>
      <c r="AX392" s="643">
        <v>0</v>
      </c>
      <c r="AY392" s="642">
        <v>5</v>
      </c>
      <c r="AZ392" s="642">
        <v>9</v>
      </c>
      <c r="BA392" s="642">
        <v>0</v>
      </c>
      <c r="BB392" s="642">
        <v>0</v>
      </c>
      <c r="BC392" s="642">
        <v>0</v>
      </c>
      <c r="BD392" s="642">
        <v>0</v>
      </c>
      <c r="BE392" s="13">
        <f t="shared" si="173"/>
        <v>0</v>
      </c>
      <c r="BF392" s="13">
        <f t="shared" si="173"/>
        <v>0</v>
      </c>
      <c r="BG392" s="10">
        <f t="shared" si="174"/>
        <v>0</v>
      </c>
      <c r="BH392" s="13">
        <f t="shared" si="175"/>
        <v>5</v>
      </c>
      <c r="BI392" s="13">
        <f t="shared" si="175"/>
        <v>9</v>
      </c>
      <c r="BJ392" s="10">
        <f t="shared" si="176"/>
        <v>14</v>
      </c>
      <c r="BK392" s="44">
        <f t="shared" si="177"/>
        <v>5</v>
      </c>
      <c r="BL392" s="44">
        <f t="shared" si="177"/>
        <v>9</v>
      </c>
      <c r="BM392" s="11">
        <f t="shared" si="177"/>
        <v>14</v>
      </c>
      <c r="BN392" s="642">
        <v>0</v>
      </c>
      <c r="BO392" s="642">
        <v>0</v>
      </c>
      <c r="BP392" s="642">
        <v>0</v>
      </c>
      <c r="BQ392" s="642">
        <v>0</v>
      </c>
      <c r="BR392" s="642">
        <v>0</v>
      </c>
      <c r="BS392" s="642">
        <v>0</v>
      </c>
      <c r="BT392" s="642">
        <v>0</v>
      </c>
      <c r="BU392" s="642">
        <v>0</v>
      </c>
      <c r="BV392" s="644">
        <f t="shared" si="178"/>
        <v>0</v>
      </c>
      <c r="BW392" s="644">
        <f t="shared" si="178"/>
        <v>0</v>
      </c>
      <c r="BX392" s="44">
        <f t="shared" si="164"/>
        <v>0</v>
      </c>
      <c r="BY392" s="44">
        <f t="shared" si="164"/>
        <v>0</v>
      </c>
      <c r="BZ392" s="11">
        <f t="shared" si="165"/>
        <v>0</v>
      </c>
      <c r="CA392" s="14">
        <f t="shared" si="166"/>
        <v>5</v>
      </c>
      <c r="CB392" s="14">
        <f t="shared" si="166"/>
        <v>9</v>
      </c>
      <c r="CC392" s="13">
        <f t="shared" si="167"/>
        <v>0</v>
      </c>
      <c r="CD392" s="13">
        <f t="shared" si="167"/>
        <v>0</v>
      </c>
      <c r="CE392" s="13">
        <f t="shared" si="168"/>
        <v>5</v>
      </c>
      <c r="CF392" s="13">
        <f t="shared" si="168"/>
        <v>9</v>
      </c>
      <c r="CG392" s="289">
        <f t="shared" si="169"/>
        <v>14</v>
      </c>
      <c r="CJ392" s="1">
        <v>1</v>
      </c>
      <c r="CK392" s="6">
        <f t="shared" si="182"/>
        <v>4</v>
      </c>
      <c r="CL392" s="6">
        <v>0</v>
      </c>
      <c r="CM392" s="6">
        <v>1</v>
      </c>
      <c r="CN392" s="6">
        <f t="shared" si="183"/>
        <v>5</v>
      </c>
      <c r="CO392" s="6">
        <f t="shared" si="184"/>
        <v>10</v>
      </c>
    </row>
    <row r="393" spans="1:93" ht="15" x14ac:dyDescent="0.25">
      <c r="A393" s="1" t="s">
        <v>1748</v>
      </c>
      <c r="B393" s="6">
        <v>380</v>
      </c>
      <c r="C393" s="9">
        <v>380</v>
      </c>
      <c r="D393" s="641" t="s">
        <v>6</v>
      </c>
      <c r="E393" s="37" t="s">
        <v>22</v>
      </c>
      <c r="F393" s="645">
        <v>20319804</v>
      </c>
      <c r="G393" s="646" t="s">
        <v>648</v>
      </c>
      <c r="H393" s="9" t="s">
        <v>52</v>
      </c>
      <c r="I393" s="642">
        <v>0</v>
      </c>
      <c r="J393" s="642">
        <v>0</v>
      </c>
      <c r="K393" s="642">
        <v>0</v>
      </c>
      <c r="L393" s="642">
        <v>0</v>
      </c>
      <c r="M393" s="642">
        <v>1</v>
      </c>
      <c r="N393" s="642">
        <v>3</v>
      </c>
      <c r="O393" s="642">
        <v>1</v>
      </c>
      <c r="P393" s="642">
        <v>2</v>
      </c>
      <c r="Q393" s="14">
        <f t="shared" si="170"/>
        <v>2</v>
      </c>
      <c r="R393" s="14">
        <f t="shared" si="170"/>
        <v>5</v>
      </c>
      <c r="S393" s="10">
        <f t="shared" si="171"/>
        <v>7</v>
      </c>
      <c r="T393" s="642">
        <v>0</v>
      </c>
      <c r="U393" s="642">
        <v>0</v>
      </c>
      <c r="V393" s="642">
        <v>1</v>
      </c>
      <c r="W393" s="642">
        <v>0</v>
      </c>
      <c r="X393" s="642">
        <v>2</v>
      </c>
      <c r="Y393" s="642">
        <v>0</v>
      </c>
      <c r="Z393" s="623">
        <f t="shared" si="179"/>
        <v>3</v>
      </c>
      <c r="AA393" s="623">
        <f t="shared" si="179"/>
        <v>0</v>
      </c>
      <c r="AB393" s="10">
        <f t="shared" si="158"/>
        <v>3</v>
      </c>
      <c r="AC393" s="44">
        <f t="shared" si="172"/>
        <v>5</v>
      </c>
      <c r="AD393" s="44">
        <f t="shared" si="172"/>
        <v>5</v>
      </c>
      <c r="AE393" s="44">
        <f t="shared" si="159"/>
        <v>10</v>
      </c>
      <c r="AF393" s="12">
        <f t="shared" si="180"/>
        <v>2</v>
      </c>
      <c r="AG393" s="12">
        <f t="shared" si="181"/>
        <v>1</v>
      </c>
      <c r="AH393" s="10">
        <f t="shared" si="160"/>
        <v>3</v>
      </c>
      <c r="AI393" s="12">
        <f>VLOOKUP($F393,'Guru SertifikaSi'!$C$6:$G$675,'Guru SertifikaSi'!E$3,FALSE)</f>
        <v>3</v>
      </c>
      <c r="AJ393" s="12">
        <f>VLOOKUP($F393,'Guru SertifikaSi'!$C$6:$G$675,'Guru SertifikaSi'!F$3,FALSE)</f>
        <v>4</v>
      </c>
      <c r="AK393" s="10">
        <f t="shared" si="161"/>
        <v>7</v>
      </c>
      <c r="AL393" s="44">
        <f t="shared" si="162"/>
        <v>5</v>
      </c>
      <c r="AM393" s="44">
        <f t="shared" si="162"/>
        <v>5</v>
      </c>
      <c r="AN393" s="11">
        <f t="shared" si="163"/>
        <v>10</v>
      </c>
      <c r="AO393" s="642">
        <v>0</v>
      </c>
      <c r="AP393" s="642">
        <v>0</v>
      </c>
      <c r="AQ393" s="642">
        <v>0</v>
      </c>
      <c r="AR393" s="642">
        <v>0</v>
      </c>
      <c r="AS393" s="642">
        <v>0</v>
      </c>
      <c r="AT393" s="642">
        <v>0</v>
      </c>
      <c r="AU393" s="642">
        <v>0</v>
      </c>
      <c r="AV393" s="642">
        <v>0</v>
      </c>
      <c r="AW393" s="643">
        <v>0</v>
      </c>
      <c r="AX393" s="643">
        <v>0</v>
      </c>
      <c r="AY393" s="642">
        <v>5</v>
      </c>
      <c r="AZ393" s="642">
        <v>5</v>
      </c>
      <c r="BA393" s="642">
        <v>0</v>
      </c>
      <c r="BB393" s="642">
        <v>0</v>
      </c>
      <c r="BC393" s="642">
        <v>0</v>
      </c>
      <c r="BD393" s="642">
        <v>0</v>
      </c>
      <c r="BE393" s="13">
        <f t="shared" si="173"/>
        <v>0</v>
      </c>
      <c r="BF393" s="13">
        <f t="shared" si="173"/>
        <v>0</v>
      </c>
      <c r="BG393" s="10">
        <f t="shared" si="174"/>
        <v>0</v>
      </c>
      <c r="BH393" s="13">
        <f t="shared" si="175"/>
        <v>5</v>
      </c>
      <c r="BI393" s="13">
        <f t="shared" si="175"/>
        <v>5</v>
      </c>
      <c r="BJ393" s="10">
        <f t="shared" si="176"/>
        <v>10</v>
      </c>
      <c r="BK393" s="44">
        <f t="shared" si="177"/>
        <v>5</v>
      </c>
      <c r="BL393" s="44">
        <f t="shared" si="177"/>
        <v>5</v>
      </c>
      <c r="BM393" s="11">
        <f t="shared" si="177"/>
        <v>10</v>
      </c>
      <c r="BN393" s="642">
        <v>0</v>
      </c>
      <c r="BO393" s="642">
        <v>0</v>
      </c>
      <c r="BP393" s="642">
        <v>0</v>
      </c>
      <c r="BQ393" s="642">
        <v>0</v>
      </c>
      <c r="BR393" s="642">
        <v>0</v>
      </c>
      <c r="BS393" s="642">
        <v>0</v>
      </c>
      <c r="BT393" s="642">
        <v>0</v>
      </c>
      <c r="BU393" s="642">
        <v>1</v>
      </c>
      <c r="BV393" s="644">
        <f t="shared" si="178"/>
        <v>0</v>
      </c>
      <c r="BW393" s="644">
        <f t="shared" si="178"/>
        <v>1</v>
      </c>
      <c r="BX393" s="44">
        <f t="shared" si="164"/>
        <v>0</v>
      </c>
      <c r="BY393" s="44">
        <f t="shared" si="164"/>
        <v>1</v>
      </c>
      <c r="BZ393" s="11">
        <f t="shared" si="165"/>
        <v>1</v>
      </c>
      <c r="CA393" s="14">
        <f t="shared" si="166"/>
        <v>5</v>
      </c>
      <c r="CB393" s="14">
        <f t="shared" si="166"/>
        <v>5</v>
      </c>
      <c r="CC393" s="13">
        <f t="shared" si="167"/>
        <v>0</v>
      </c>
      <c r="CD393" s="13">
        <f t="shared" si="167"/>
        <v>1</v>
      </c>
      <c r="CE393" s="13">
        <f t="shared" si="168"/>
        <v>5</v>
      </c>
      <c r="CF393" s="13">
        <f t="shared" si="168"/>
        <v>6</v>
      </c>
      <c r="CG393" s="289">
        <f t="shared" si="169"/>
        <v>11</v>
      </c>
      <c r="CJ393" s="1">
        <v>1</v>
      </c>
      <c r="CK393" s="6">
        <f t="shared" si="182"/>
        <v>3</v>
      </c>
      <c r="CL393" s="6">
        <v>0</v>
      </c>
      <c r="CM393" s="6">
        <v>1</v>
      </c>
      <c r="CN393" s="6">
        <f t="shared" si="183"/>
        <v>5</v>
      </c>
      <c r="CO393" s="6">
        <f t="shared" si="184"/>
        <v>6</v>
      </c>
    </row>
    <row r="394" spans="1:93" ht="15" x14ac:dyDescent="0.25">
      <c r="A394" s="1" t="s">
        <v>1749</v>
      </c>
      <c r="B394" s="6">
        <v>381</v>
      </c>
      <c r="C394" s="9">
        <v>381</v>
      </c>
      <c r="D394" s="641" t="s">
        <v>6</v>
      </c>
      <c r="E394" s="37" t="s">
        <v>22</v>
      </c>
      <c r="F394" s="645">
        <v>20319788</v>
      </c>
      <c r="G394" s="646" t="s">
        <v>649</v>
      </c>
      <c r="H394" s="9" t="s">
        <v>52</v>
      </c>
      <c r="I394" s="642">
        <v>0</v>
      </c>
      <c r="J394" s="642">
        <v>0</v>
      </c>
      <c r="K394" s="642">
        <v>1</v>
      </c>
      <c r="L394" s="642">
        <v>0</v>
      </c>
      <c r="M394" s="642">
        <v>2</v>
      </c>
      <c r="N394" s="642">
        <v>1</v>
      </c>
      <c r="O394" s="642">
        <v>0</v>
      </c>
      <c r="P394" s="642">
        <v>3</v>
      </c>
      <c r="Q394" s="14">
        <f t="shared" si="170"/>
        <v>3</v>
      </c>
      <c r="R394" s="14">
        <f t="shared" si="170"/>
        <v>4</v>
      </c>
      <c r="S394" s="10">
        <f t="shared" si="171"/>
        <v>7</v>
      </c>
      <c r="T394" s="642">
        <v>0</v>
      </c>
      <c r="U394" s="642">
        <v>0</v>
      </c>
      <c r="V394" s="642">
        <v>1</v>
      </c>
      <c r="W394" s="642">
        <v>0</v>
      </c>
      <c r="X394" s="642">
        <v>2</v>
      </c>
      <c r="Y394" s="642">
        <v>1</v>
      </c>
      <c r="Z394" s="623">
        <f t="shared" si="179"/>
        <v>3</v>
      </c>
      <c r="AA394" s="623">
        <f t="shared" si="179"/>
        <v>1</v>
      </c>
      <c r="AB394" s="10">
        <f t="shared" ref="AB394:AB457" si="185">SUM(Z394:AA394)</f>
        <v>4</v>
      </c>
      <c r="AC394" s="44">
        <f t="shared" si="172"/>
        <v>6</v>
      </c>
      <c r="AD394" s="44">
        <f t="shared" si="172"/>
        <v>5</v>
      </c>
      <c r="AE394" s="44">
        <f t="shared" ref="AE394:AE457" si="186">SUM(AC394:AD394)</f>
        <v>11</v>
      </c>
      <c r="AF394" s="12">
        <f t="shared" si="180"/>
        <v>4</v>
      </c>
      <c r="AG394" s="12">
        <f t="shared" si="181"/>
        <v>2</v>
      </c>
      <c r="AH394" s="10">
        <f t="shared" ref="AH394:AH457" si="187">SUM(AF394:AG394)</f>
        <v>6</v>
      </c>
      <c r="AI394" s="12">
        <f>VLOOKUP($F394,'Guru SertifikaSi'!$C$6:$G$675,'Guru SertifikaSi'!E$3,FALSE)</f>
        <v>2</v>
      </c>
      <c r="AJ394" s="12">
        <f>VLOOKUP($F394,'Guru SertifikaSi'!$C$6:$G$675,'Guru SertifikaSi'!F$3,FALSE)</f>
        <v>3</v>
      </c>
      <c r="AK394" s="10">
        <f t="shared" ref="AK394:AK457" si="188">SUM(AI394:AJ394)</f>
        <v>5</v>
      </c>
      <c r="AL394" s="44">
        <f t="shared" ref="AL394:AM457" si="189">SUM(AF394,AI394)</f>
        <v>6</v>
      </c>
      <c r="AM394" s="44">
        <f t="shared" si="189"/>
        <v>5</v>
      </c>
      <c r="AN394" s="11">
        <f t="shared" ref="AN394:AN457" si="190">SUM(AL394:AM394)</f>
        <v>11</v>
      </c>
      <c r="AO394" s="642">
        <v>0</v>
      </c>
      <c r="AP394" s="642">
        <v>0</v>
      </c>
      <c r="AQ394" s="642">
        <v>0</v>
      </c>
      <c r="AR394" s="642">
        <v>0</v>
      </c>
      <c r="AS394" s="642">
        <v>1</v>
      </c>
      <c r="AT394" s="642">
        <v>0</v>
      </c>
      <c r="AU394" s="642">
        <v>0</v>
      </c>
      <c r="AV394" s="642">
        <v>0</v>
      </c>
      <c r="AW394" s="643">
        <v>0</v>
      </c>
      <c r="AX394" s="643">
        <v>0</v>
      </c>
      <c r="AY394" s="642">
        <v>5</v>
      </c>
      <c r="AZ394" s="642">
        <v>5</v>
      </c>
      <c r="BA394" s="642">
        <v>0</v>
      </c>
      <c r="BB394" s="642">
        <v>0</v>
      </c>
      <c r="BC394" s="642">
        <v>0</v>
      </c>
      <c r="BD394" s="642">
        <v>0</v>
      </c>
      <c r="BE394" s="13">
        <f t="shared" si="173"/>
        <v>1</v>
      </c>
      <c r="BF394" s="13">
        <f t="shared" si="173"/>
        <v>0</v>
      </c>
      <c r="BG394" s="10">
        <f t="shared" si="174"/>
        <v>1</v>
      </c>
      <c r="BH394" s="13">
        <f t="shared" si="175"/>
        <v>5</v>
      </c>
      <c r="BI394" s="13">
        <f t="shared" si="175"/>
        <v>5</v>
      </c>
      <c r="BJ394" s="10">
        <f t="shared" si="176"/>
        <v>10</v>
      </c>
      <c r="BK394" s="44">
        <f t="shared" si="177"/>
        <v>6</v>
      </c>
      <c r="BL394" s="44">
        <f t="shared" si="177"/>
        <v>5</v>
      </c>
      <c r="BM394" s="11">
        <f t="shared" si="177"/>
        <v>11</v>
      </c>
      <c r="BN394" s="642">
        <v>0</v>
      </c>
      <c r="BO394" s="642">
        <v>0</v>
      </c>
      <c r="BP394" s="642">
        <v>0</v>
      </c>
      <c r="BQ394" s="642">
        <v>0</v>
      </c>
      <c r="BR394" s="642">
        <v>0</v>
      </c>
      <c r="BS394" s="642">
        <v>0</v>
      </c>
      <c r="BT394" s="642">
        <v>0</v>
      </c>
      <c r="BU394" s="642">
        <v>0</v>
      </c>
      <c r="BV394" s="644">
        <f t="shared" si="178"/>
        <v>0</v>
      </c>
      <c r="BW394" s="644">
        <f t="shared" si="178"/>
        <v>0</v>
      </c>
      <c r="BX394" s="44">
        <f t="shared" ref="BX394:BY457" si="191">SUM(BN394,BV394)</f>
        <v>0</v>
      </c>
      <c r="BY394" s="44">
        <f t="shared" si="191"/>
        <v>0</v>
      </c>
      <c r="BZ394" s="11">
        <f t="shared" ref="BZ394:BZ457" si="192">SUM(BX394:BY394)</f>
        <v>0</v>
      </c>
      <c r="CA394" s="14">
        <f t="shared" ref="CA394:CB457" si="193">SUM(Q394,Z394)</f>
        <v>6</v>
      </c>
      <c r="CB394" s="14">
        <f t="shared" si="193"/>
        <v>5</v>
      </c>
      <c r="CC394" s="13">
        <f t="shared" ref="CC394:CD457" si="194">SUM(BN394,BV394)</f>
        <v>0</v>
      </c>
      <c r="CD394" s="13">
        <f t="shared" si="194"/>
        <v>0</v>
      </c>
      <c r="CE394" s="13">
        <f t="shared" ref="CE394:CF457" si="195">SUM(CA394,CC394)</f>
        <v>6</v>
      </c>
      <c r="CF394" s="13">
        <f t="shared" si="195"/>
        <v>5</v>
      </c>
      <c r="CG394" s="289">
        <f t="shared" ref="CG394:CG457" si="196">SUM(CE394:CF394)</f>
        <v>11</v>
      </c>
      <c r="CJ394" s="1">
        <v>1</v>
      </c>
      <c r="CK394" s="6">
        <f t="shared" si="182"/>
        <v>4</v>
      </c>
      <c r="CL394" s="6">
        <v>0</v>
      </c>
      <c r="CM394" s="6">
        <v>1</v>
      </c>
      <c r="CN394" s="6">
        <f t="shared" si="183"/>
        <v>5</v>
      </c>
      <c r="CO394" s="6">
        <f t="shared" si="184"/>
        <v>6</v>
      </c>
    </row>
    <row r="395" spans="1:93" ht="15" x14ac:dyDescent="0.25">
      <c r="A395" s="1" t="s">
        <v>1750</v>
      </c>
      <c r="B395" s="6">
        <v>382</v>
      </c>
      <c r="C395" s="9">
        <v>382</v>
      </c>
      <c r="D395" s="641" t="s">
        <v>6</v>
      </c>
      <c r="E395" s="37" t="s">
        <v>22</v>
      </c>
      <c r="F395" s="645">
        <v>20319267</v>
      </c>
      <c r="G395" s="646" t="s">
        <v>650</v>
      </c>
      <c r="H395" s="9" t="s">
        <v>52</v>
      </c>
      <c r="I395" s="642">
        <v>0</v>
      </c>
      <c r="J395" s="642">
        <v>0</v>
      </c>
      <c r="K395" s="642">
        <v>0</v>
      </c>
      <c r="L395" s="642">
        <v>0</v>
      </c>
      <c r="M395" s="642">
        <v>1</v>
      </c>
      <c r="N395" s="642">
        <v>1</v>
      </c>
      <c r="O395" s="642">
        <v>0</v>
      </c>
      <c r="P395" s="642">
        <v>3</v>
      </c>
      <c r="Q395" s="14">
        <f t="shared" ref="Q395:R458" si="197">SUM(I395,K395,M395,O395)</f>
        <v>1</v>
      </c>
      <c r="R395" s="14">
        <f t="shared" si="197"/>
        <v>4</v>
      </c>
      <c r="S395" s="10">
        <f t="shared" ref="S395:S458" si="198">SUM(Q395:R395)</f>
        <v>5</v>
      </c>
      <c r="T395" s="642">
        <v>0</v>
      </c>
      <c r="U395" s="642">
        <v>0</v>
      </c>
      <c r="V395" s="642">
        <v>0</v>
      </c>
      <c r="W395" s="642">
        <v>0</v>
      </c>
      <c r="X395" s="642">
        <v>4</v>
      </c>
      <c r="Y395" s="642">
        <v>2</v>
      </c>
      <c r="Z395" s="623">
        <f t="shared" si="179"/>
        <v>4</v>
      </c>
      <c r="AA395" s="623">
        <f t="shared" si="179"/>
        <v>2</v>
      </c>
      <c r="AB395" s="10">
        <f t="shared" si="185"/>
        <v>6</v>
      </c>
      <c r="AC395" s="44">
        <f t="shared" ref="AC395:AD458" si="199">SUM(Q395,Z395)</f>
        <v>5</v>
      </c>
      <c r="AD395" s="44">
        <f t="shared" si="199"/>
        <v>6</v>
      </c>
      <c r="AE395" s="44">
        <f t="shared" si="186"/>
        <v>11</v>
      </c>
      <c r="AF395" s="12">
        <f t="shared" si="180"/>
        <v>4</v>
      </c>
      <c r="AG395" s="12">
        <f t="shared" si="181"/>
        <v>2</v>
      </c>
      <c r="AH395" s="10">
        <f t="shared" si="187"/>
        <v>6</v>
      </c>
      <c r="AI395" s="12">
        <f>VLOOKUP($F395,'Guru SertifikaSi'!$C$6:$G$675,'Guru SertifikaSi'!E$3,FALSE)</f>
        <v>1</v>
      </c>
      <c r="AJ395" s="12">
        <f>VLOOKUP($F395,'Guru SertifikaSi'!$C$6:$G$675,'Guru SertifikaSi'!F$3,FALSE)</f>
        <v>4</v>
      </c>
      <c r="AK395" s="10">
        <f t="shared" si="188"/>
        <v>5</v>
      </c>
      <c r="AL395" s="44">
        <f t="shared" si="189"/>
        <v>5</v>
      </c>
      <c r="AM395" s="44">
        <f t="shared" si="189"/>
        <v>6</v>
      </c>
      <c r="AN395" s="11">
        <f t="shared" si="190"/>
        <v>11</v>
      </c>
      <c r="AO395" s="642">
        <v>0</v>
      </c>
      <c r="AP395" s="642">
        <v>0</v>
      </c>
      <c r="AQ395" s="642">
        <v>0</v>
      </c>
      <c r="AR395" s="642">
        <v>0</v>
      </c>
      <c r="AS395" s="642">
        <v>0</v>
      </c>
      <c r="AT395" s="642">
        <v>0</v>
      </c>
      <c r="AU395" s="642">
        <v>0</v>
      </c>
      <c r="AV395" s="642">
        <v>0</v>
      </c>
      <c r="AW395" s="643">
        <v>0</v>
      </c>
      <c r="AX395" s="643">
        <v>0</v>
      </c>
      <c r="AY395" s="642">
        <v>5</v>
      </c>
      <c r="AZ395" s="642">
        <v>6</v>
      </c>
      <c r="BA395" s="642">
        <v>0</v>
      </c>
      <c r="BB395" s="642">
        <v>0</v>
      </c>
      <c r="BC395" s="642">
        <v>0</v>
      </c>
      <c r="BD395" s="642">
        <v>0</v>
      </c>
      <c r="BE395" s="13">
        <f t="shared" ref="BE395:BF458" si="200">SUM(AO395,AQ395,AS395,AU395)</f>
        <v>0</v>
      </c>
      <c r="BF395" s="13">
        <f t="shared" si="200"/>
        <v>0</v>
      </c>
      <c r="BG395" s="10">
        <f t="shared" ref="BG395:BG458" si="201">SUM(BE395:BF395)</f>
        <v>0</v>
      </c>
      <c r="BH395" s="13">
        <f t="shared" ref="BH395:BI458" si="202">SUM(AW395,AY395,BA395,BC395)</f>
        <v>5</v>
      </c>
      <c r="BI395" s="13">
        <f t="shared" si="202"/>
        <v>6</v>
      </c>
      <c r="BJ395" s="10">
        <f t="shared" ref="BJ395:BJ458" si="203">SUM(BH395:BI395)</f>
        <v>11</v>
      </c>
      <c r="BK395" s="44">
        <f t="shared" ref="BK395:BM458" si="204">SUM(BE395,BH395)</f>
        <v>5</v>
      </c>
      <c r="BL395" s="44">
        <f t="shared" si="204"/>
        <v>6</v>
      </c>
      <c r="BM395" s="11">
        <f t="shared" si="204"/>
        <v>11</v>
      </c>
      <c r="BN395" s="642">
        <v>0</v>
      </c>
      <c r="BO395" s="642">
        <v>0</v>
      </c>
      <c r="BP395" s="642">
        <v>0</v>
      </c>
      <c r="BQ395" s="642">
        <v>0</v>
      </c>
      <c r="BR395" s="642">
        <v>0</v>
      </c>
      <c r="BS395" s="642">
        <v>0</v>
      </c>
      <c r="BT395" s="642">
        <v>0</v>
      </c>
      <c r="BU395" s="642">
        <v>0</v>
      </c>
      <c r="BV395" s="644">
        <f t="shared" ref="BV395:BW458" si="205">SUM(BP395,BR395,BT395)</f>
        <v>0</v>
      </c>
      <c r="BW395" s="644">
        <f t="shared" si="205"/>
        <v>0</v>
      </c>
      <c r="BX395" s="44">
        <f t="shared" si="191"/>
        <v>0</v>
      </c>
      <c r="BY395" s="44">
        <f t="shared" si="191"/>
        <v>0</v>
      </c>
      <c r="BZ395" s="11">
        <f t="shared" si="192"/>
        <v>0</v>
      </c>
      <c r="CA395" s="14">
        <f t="shared" si="193"/>
        <v>5</v>
      </c>
      <c r="CB395" s="14">
        <f t="shared" si="193"/>
        <v>6</v>
      </c>
      <c r="CC395" s="13">
        <f t="shared" si="194"/>
        <v>0</v>
      </c>
      <c r="CD395" s="13">
        <f t="shared" si="194"/>
        <v>0</v>
      </c>
      <c r="CE395" s="13">
        <f t="shared" si="195"/>
        <v>5</v>
      </c>
      <c r="CF395" s="13">
        <f t="shared" si="195"/>
        <v>6</v>
      </c>
      <c r="CG395" s="289">
        <f t="shared" si="196"/>
        <v>11</v>
      </c>
      <c r="CJ395" s="1">
        <v>1</v>
      </c>
      <c r="CK395" s="6">
        <f t="shared" si="182"/>
        <v>4</v>
      </c>
      <c r="CL395" s="6">
        <v>0</v>
      </c>
      <c r="CM395" s="6">
        <v>1</v>
      </c>
      <c r="CN395" s="6">
        <f t="shared" si="183"/>
        <v>5</v>
      </c>
      <c r="CO395" s="6">
        <f t="shared" si="184"/>
        <v>7</v>
      </c>
    </row>
    <row r="396" spans="1:93" ht="15" x14ac:dyDescent="0.25">
      <c r="A396" s="1" t="s">
        <v>1751</v>
      </c>
      <c r="B396" s="6">
        <v>383</v>
      </c>
      <c r="C396" s="9">
        <v>383</v>
      </c>
      <c r="D396" s="641" t="s">
        <v>6</v>
      </c>
      <c r="E396" s="37" t="s">
        <v>22</v>
      </c>
      <c r="F396" s="645">
        <v>20319075</v>
      </c>
      <c r="G396" s="646" t="s">
        <v>651</v>
      </c>
      <c r="H396" s="9" t="s">
        <v>52</v>
      </c>
      <c r="I396" s="642">
        <v>0</v>
      </c>
      <c r="J396" s="642">
        <v>0</v>
      </c>
      <c r="K396" s="642">
        <v>0</v>
      </c>
      <c r="L396" s="642">
        <v>1</v>
      </c>
      <c r="M396" s="642">
        <v>1</v>
      </c>
      <c r="N396" s="642">
        <v>1</v>
      </c>
      <c r="O396" s="642">
        <v>0</v>
      </c>
      <c r="P396" s="642">
        <v>1</v>
      </c>
      <c r="Q396" s="14">
        <f t="shared" si="197"/>
        <v>1</v>
      </c>
      <c r="R396" s="14">
        <f t="shared" si="197"/>
        <v>3</v>
      </c>
      <c r="S396" s="10">
        <f t="shared" si="198"/>
        <v>4</v>
      </c>
      <c r="T396" s="642">
        <v>0</v>
      </c>
      <c r="U396" s="642">
        <v>0</v>
      </c>
      <c r="V396" s="642">
        <v>0</v>
      </c>
      <c r="W396" s="642">
        <v>5</v>
      </c>
      <c r="X396" s="642">
        <v>0</v>
      </c>
      <c r="Y396" s="642">
        <v>0</v>
      </c>
      <c r="Z396" s="623">
        <f t="shared" ref="Z396:AA459" si="206">SUM(T396,V396,X396)</f>
        <v>0</v>
      </c>
      <c r="AA396" s="623">
        <f t="shared" si="206"/>
        <v>5</v>
      </c>
      <c r="AB396" s="10">
        <f t="shared" si="185"/>
        <v>5</v>
      </c>
      <c r="AC396" s="44">
        <f t="shared" si="199"/>
        <v>1</v>
      </c>
      <c r="AD396" s="44">
        <f t="shared" si="199"/>
        <v>8</v>
      </c>
      <c r="AE396" s="44">
        <f t="shared" si="186"/>
        <v>9</v>
      </c>
      <c r="AF396" s="12">
        <f t="shared" si="180"/>
        <v>1</v>
      </c>
      <c r="AG396" s="12">
        <f t="shared" si="181"/>
        <v>5</v>
      </c>
      <c r="AH396" s="10">
        <f t="shared" si="187"/>
        <v>6</v>
      </c>
      <c r="AI396" s="12">
        <f>VLOOKUP($F396,'Guru SertifikaSi'!$C$6:$G$675,'Guru SertifikaSi'!E$3,FALSE)</f>
        <v>0</v>
      </c>
      <c r="AJ396" s="12">
        <f>VLOOKUP($F396,'Guru SertifikaSi'!$C$6:$G$675,'Guru SertifikaSi'!F$3,FALSE)</f>
        <v>3</v>
      </c>
      <c r="AK396" s="10">
        <f t="shared" si="188"/>
        <v>3</v>
      </c>
      <c r="AL396" s="44">
        <f t="shared" si="189"/>
        <v>1</v>
      </c>
      <c r="AM396" s="44">
        <f t="shared" si="189"/>
        <v>8</v>
      </c>
      <c r="AN396" s="11">
        <f t="shared" si="190"/>
        <v>9</v>
      </c>
      <c r="AO396" s="642">
        <v>0</v>
      </c>
      <c r="AP396" s="642">
        <v>0</v>
      </c>
      <c r="AQ396" s="642">
        <v>0</v>
      </c>
      <c r="AR396" s="642">
        <v>0</v>
      </c>
      <c r="AS396" s="642">
        <v>0</v>
      </c>
      <c r="AT396" s="642">
        <v>0</v>
      </c>
      <c r="AU396" s="642">
        <v>0</v>
      </c>
      <c r="AV396" s="642">
        <v>0</v>
      </c>
      <c r="AW396" s="643">
        <v>0</v>
      </c>
      <c r="AX396" s="643">
        <v>0</v>
      </c>
      <c r="AY396" s="642">
        <v>1</v>
      </c>
      <c r="AZ396" s="642">
        <v>8</v>
      </c>
      <c r="BA396" s="642">
        <v>0</v>
      </c>
      <c r="BB396" s="642">
        <v>0</v>
      </c>
      <c r="BC396" s="642">
        <v>0</v>
      </c>
      <c r="BD396" s="642">
        <v>0</v>
      </c>
      <c r="BE396" s="13">
        <f t="shared" si="200"/>
        <v>0</v>
      </c>
      <c r="BF396" s="13">
        <f t="shared" si="200"/>
        <v>0</v>
      </c>
      <c r="BG396" s="10">
        <f t="shared" si="201"/>
        <v>0</v>
      </c>
      <c r="BH396" s="13">
        <f t="shared" si="202"/>
        <v>1</v>
      </c>
      <c r="BI396" s="13">
        <f t="shared" si="202"/>
        <v>8</v>
      </c>
      <c r="BJ396" s="10">
        <f t="shared" si="203"/>
        <v>9</v>
      </c>
      <c r="BK396" s="44">
        <f t="shared" si="204"/>
        <v>1</v>
      </c>
      <c r="BL396" s="44">
        <f t="shared" si="204"/>
        <v>8</v>
      </c>
      <c r="BM396" s="11">
        <f t="shared" si="204"/>
        <v>9</v>
      </c>
      <c r="BN396" s="642">
        <v>0</v>
      </c>
      <c r="BO396" s="642">
        <v>0</v>
      </c>
      <c r="BP396" s="642">
        <v>0</v>
      </c>
      <c r="BQ396" s="642">
        <v>0</v>
      </c>
      <c r="BR396" s="642">
        <v>0</v>
      </c>
      <c r="BS396" s="642">
        <v>0</v>
      </c>
      <c r="BT396" s="642">
        <v>0</v>
      </c>
      <c r="BU396" s="642">
        <v>0</v>
      </c>
      <c r="BV396" s="644">
        <f t="shared" si="205"/>
        <v>0</v>
      </c>
      <c r="BW396" s="644">
        <f t="shared" si="205"/>
        <v>0</v>
      </c>
      <c r="BX396" s="44">
        <f t="shared" si="191"/>
        <v>0</v>
      </c>
      <c r="BY396" s="44">
        <f t="shared" si="191"/>
        <v>0</v>
      </c>
      <c r="BZ396" s="11">
        <f t="shared" si="192"/>
        <v>0</v>
      </c>
      <c r="CA396" s="14">
        <f t="shared" si="193"/>
        <v>1</v>
      </c>
      <c r="CB396" s="14">
        <f t="shared" si="193"/>
        <v>8</v>
      </c>
      <c r="CC396" s="13">
        <f t="shared" si="194"/>
        <v>0</v>
      </c>
      <c r="CD396" s="13">
        <f t="shared" si="194"/>
        <v>0</v>
      </c>
      <c r="CE396" s="13">
        <f t="shared" si="195"/>
        <v>1</v>
      </c>
      <c r="CF396" s="13">
        <f t="shared" si="195"/>
        <v>8</v>
      </c>
      <c r="CG396" s="289">
        <f t="shared" si="196"/>
        <v>9</v>
      </c>
      <c r="CJ396" s="1">
        <v>1</v>
      </c>
      <c r="CK396" s="6">
        <f t="shared" si="182"/>
        <v>2</v>
      </c>
      <c r="CL396" s="6">
        <v>0</v>
      </c>
      <c r="CM396" s="6">
        <v>1</v>
      </c>
      <c r="CN396" s="6">
        <f t="shared" si="183"/>
        <v>1</v>
      </c>
      <c r="CO396" s="6">
        <f t="shared" si="184"/>
        <v>9</v>
      </c>
    </row>
    <row r="397" spans="1:93" ht="15" x14ac:dyDescent="0.25">
      <c r="A397" s="1" t="s">
        <v>1752</v>
      </c>
      <c r="B397" s="6">
        <v>384</v>
      </c>
      <c r="C397" s="9">
        <v>384</v>
      </c>
      <c r="D397" s="641" t="s">
        <v>6</v>
      </c>
      <c r="E397" s="37" t="s">
        <v>22</v>
      </c>
      <c r="F397" s="645">
        <v>20319069</v>
      </c>
      <c r="G397" s="646" t="s">
        <v>652</v>
      </c>
      <c r="H397" s="9" t="s">
        <v>52</v>
      </c>
      <c r="I397" s="642">
        <v>0</v>
      </c>
      <c r="J397" s="642">
        <v>0</v>
      </c>
      <c r="K397" s="642">
        <v>0</v>
      </c>
      <c r="L397" s="642">
        <v>0</v>
      </c>
      <c r="M397" s="642">
        <v>0</v>
      </c>
      <c r="N397" s="642">
        <v>4</v>
      </c>
      <c r="O397" s="642">
        <v>1</v>
      </c>
      <c r="P397" s="642">
        <v>5</v>
      </c>
      <c r="Q397" s="14">
        <f t="shared" si="197"/>
        <v>1</v>
      </c>
      <c r="R397" s="14">
        <f t="shared" si="197"/>
        <v>9</v>
      </c>
      <c r="S397" s="10">
        <f t="shared" si="198"/>
        <v>10</v>
      </c>
      <c r="T397" s="642">
        <v>0</v>
      </c>
      <c r="U397" s="642">
        <v>0</v>
      </c>
      <c r="V397" s="642">
        <v>0</v>
      </c>
      <c r="W397" s="642">
        <v>2</v>
      </c>
      <c r="X397" s="642">
        <v>0</v>
      </c>
      <c r="Y397" s="642">
        <v>2</v>
      </c>
      <c r="Z397" s="623">
        <f t="shared" si="206"/>
        <v>0</v>
      </c>
      <c r="AA397" s="623">
        <f t="shared" si="206"/>
        <v>4</v>
      </c>
      <c r="AB397" s="10">
        <f t="shared" si="185"/>
        <v>4</v>
      </c>
      <c r="AC397" s="44">
        <f t="shared" si="199"/>
        <v>1</v>
      </c>
      <c r="AD397" s="44">
        <f t="shared" si="199"/>
        <v>13</v>
      </c>
      <c r="AE397" s="44">
        <f t="shared" si="186"/>
        <v>14</v>
      </c>
      <c r="AF397" s="12">
        <f t="shared" si="180"/>
        <v>0</v>
      </c>
      <c r="AG397" s="12">
        <f t="shared" si="181"/>
        <v>3</v>
      </c>
      <c r="AH397" s="10">
        <f t="shared" si="187"/>
        <v>3</v>
      </c>
      <c r="AI397" s="12">
        <f>VLOOKUP($F397,'Guru SertifikaSi'!$C$6:$G$675,'Guru SertifikaSi'!E$3,FALSE)</f>
        <v>2</v>
      </c>
      <c r="AJ397" s="12">
        <f>VLOOKUP($F397,'Guru SertifikaSi'!$C$6:$G$675,'Guru SertifikaSi'!F$3,FALSE)</f>
        <v>9</v>
      </c>
      <c r="AK397" s="10">
        <f t="shared" si="188"/>
        <v>11</v>
      </c>
      <c r="AL397" s="44">
        <f t="shared" si="189"/>
        <v>2</v>
      </c>
      <c r="AM397" s="44">
        <f t="shared" si="189"/>
        <v>12</v>
      </c>
      <c r="AN397" s="11">
        <f t="shared" si="190"/>
        <v>14</v>
      </c>
      <c r="AO397" s="642">
        <v>0</v>
      </c>
      <c r="AP397" s="642">
        <v>0</v>
      </c>
      <c r="AQ397" s="642">
        <v>0</v>
      </c>
      <c r="AR397" s="642">
        <v>0</v>
      </c>
      <c r="AS397" s="642">
        <v>0</v>
      </c>
      <c r="AT397" s="642">
        <v>0</v>
      </c>
      <c r="AU397" s="642">
        <v>0</v>
      </c>
      <c r="AV397" s="642">
        <v>0</v>
      </c>
      <c r="AW397" s="643">
        <v>0</v>
      </c>
      <c r="AX397" s="643">
        <v>0</v>
      </c>
      <c r="AY397" s="642">
        <v>2</v>
      </c>
      <c r="AZ397" s="642">
        <v>12</v>
      </c>
      <c r="BA397" s="642">
        <v>0</v>
      </c>
      <c r="BB397" s="642">
        <v>0</v>
      </c>
      <c r="BC397" s="642">
        <v>0</v>
      </c>
      <c r="BD397" s="642">
        <v>0</v>
      </c>
      <c r="BE397" s="13">
        <f t="shared" si="200"/>
        <v>0</v>
      </c>
      <c r="BF397" s="13">
        <f t="shared" si="200"/>
        <v>0</v>
      </c>
      <c r="BG397" s="10">
        <f t="shared" si="201"/>
        <v>0</v>
      </c>
      <c r="BH397" s="13">
        <f t="shared" si="202"/>
        <v>2</v>
      </c>
      <c r="BI397" s="13">
        <f t="shared" si="202"/>
        <v>12</v>
      </c>
      <c r="BJ397" s="10">
        <f t="shared" si="203"/>
        <v>14</v>
      </c>
      <c r="BK397" s="44">
        <f t="shared" si="204"/>
        <v>2</v>
      </c>
      <c r="BL397" s="44">
        <f t="shared" si="204"/>
        <v>12</v>
      </c>
      <c r="BM397" s="11">
        <f t="shared" si="204"/>
        <v>14</v>
      </c>
      <c r="BN397" s="642">
        <v>0</v>
      </c>
      <c r="BO397" s="642">
        <v>0</v>
      </c>
      <c r="BP397" s="642">
        <v>0</v>
      </c>
      <c r="BQ397" s="642">
        <v>0</v>
      </c>
      <c r="BR397" s="642">
        <v>0</v>
      </c>
      <c r="BS397" s="642">
        <v>0</v>
      </c>
      <c r="BT397" s="642">
        <v>0</v>
      </c>
      <c r="BU397" s="642">
        <v>0</v>
      </c>
      <c r="BV397" s="644">
        <f t="shared" si="205"/>
        <v>0</v>
      </c>
      <c r="BW397" s="644">
        <f t="shared" si="205"/>
        <v>0</v>
      </c>
      <c r="BX397" s="44">
        <f t="shared" si="191"/>
        <v>0</v>
      </c>
      <c r="BY397" s="44">
        <f t="shared" si="191"/>
        <v>0</v>
      </c>
      <c r="BZ397" s="11">
        <f t="shared" si="192"/>
        <v>0</v>
      </c>
      <c r="CA397" s="14">
        <f t="shared" si="193"/>
        <v>1</v>
      </c>
      <c r="CB397" s="14">
        <f t="shared" si="193"/>
        <v>13</v>
      </c>
      <c r="CC397" s="13">
        <f t="shared" si="194"/>
        <v>0</v>
      </c>
      <c r="CD397" s="13">
        <f t="shared" si="194"/>
        <v>0</v>
      </c>
      <c r="CE397" s="13">
        <f t="shared" si="195"/>
        <v>1</v>
      </c>
      <c r="CF397" s="13">
        <f t="shared" si="195"/>
        <v>13</v>
      </c>
      <c r="CG397" s="289">
        <f t="shared" si="196"/>
        <v>14</v>
      </c>
      <c r="CJ397" s="1">
        <v>1</v>
      </c>
      <c r="CK397" s="6">
        <f t="shared" si="182"/>
        <v>6</v>
      </c>
      <c r="CL397" s="6">
        <v>1</v>
      </c>
      <c r="CM397" s="6">
        <v>0</v>
      </c>
      <c r="CN397" s="6">
        <f t="shared" si="183"/>
        <v>3</v>
      </c>
      <c r="CO397" s="6">
        <f t="shared" si="184"/>
        <v>12</v>
      </c>
    </row>
    <row r="398" spans="1:93" ht="15" x14ac:dyDescent="0.25">
      <c r="A398" s="1" t="s">
        <v>1753</v>
      </c>
      <c r="B398" s="6">
        <v>385</v>
      </c>
      <c r="C398" s="9">
        <v>385</v>
      </c>
      <c r="D398" s="641" t="s">
        <v>6</v>
      </c>
      <c r="E398" s="37" t="s">
        <v>22</v>
      </c>
      <c r="F398" s="645">
        <v>20319142</v>
      </c>
      <c r="G398" s="646" t="s">
        <v>653</v>
      </c>
      <c r="H398" s="9" t="s">
        <v>52</v>
      </c>
      <c r="I398" s="642">
        <v>0</v>
      </c>
      <c r="J398" s="642">
        <v>0</v>
      </c>
      <c r="K398" s="642">
        <v>0</v>
      </c>
      <c r="L398" s="642">
        <v>0</v>
      </c>
      <c r="M398" s="642">
        <v>2</v>
      </c>
      <c r="N398" s="642">
        <v>5</v>
      </c>
      <c r="O398" s="642">
        <v>1</v>
      </c>
      <c r="P398" s="642">
        <v>4</v>
      </c>
      <c r="Q398" s="14">
        <f t="shared" si="197"/>
        <v>3</v>
      </c>
      <c r="R398" s="14">
        <f t="shared" si="197"/>
        <v>9</v>
      </c>
      <c r="S398" s="10">
        <f t="shared" si="198"/>
        <v>12</v>
      </c>
      <c r="T398" s="642">
        <v>0</v>
      </c>
      <c r="U398" s="642">
        <v>0</v>
      </c>
      <c r="V398" s="642">
        <v>0</v>
      </c>
      <c r="W398" s="642">
        <v>1</v>
      </c>
      <c r="X398" s="642">
        <v>0</v>
      </c>
      <c r="Y398" s="642">
        <v>3</v>
      </c>
      <c r="Z398" s="623">
        <f t="shared" si="206"/>
        <v>0</v>
      </c>
      <c r="AA398" s="623">
        <f t="shared" si="206"/>
        <v>4</v>
      </c>
      <c r="AB398" s="10">
        <f t="shared" si="185"/>
        <v>4</v>
      </c>
      <c r="AC398" s="44">
        <f t="shared" si="199"/>
        <v>3</v>
      </c>
      <c r="AD398" s="44">
        <f t="shared" si="199"/>
        <v>13</v>
      </c>
      <c r="AE398" s="44">
        <f t="shared" si="186"/>
        <v>16</v>
      </c>
      <c r="AF398" s="12">
        <f t="shared" si="180"/>
        <v>1</v>
      </c>
      <c r="AG398" s="12">
        <f t="shared" si="181"/>
        <v>6</v>
      </c>
      <c r="AH398" s="10">
        <f t="shared" si="187"/>
        <v>7</v>
      </c>
      <c r="AI398" s="12">
        <f>VLOOKUP($F398,'Guru SertifikaSi'!$C$6:$G$675,'Guru SertifikaSi'!E$3,FALSE)</f>
        <v>2</v>
      </c>
      <c r="AJ398" s="12">
        <f>VLOOKUP($F398,'Guru SertifikaSi'!$C$6:$G$675,'Guru SertifikaSi'!F$3,FALSE)</f>
        <v>7</v>
      </c>
      <c r="AK398" s="10">
        <f t="shared" si="188"/>
        <v>9</v>
      </c>
      <c r="AL398" s="44">
        <f t="shared" si="189"/>
        <v>3</v>
      </c>
      <c r="AM398" s="44">
        <f t="shared" si="189"/>
        <v>13</v>
      </c>
      <c r="AN398" s="11">
        <f t="shared" si="190"/>
        <v>16</v>
      </c>
      <c r="AO398" s="642">
        <v>0</v>
      </c>
      <c r="AP398" s="642">
        <v>0</v>
      </c>
      <c r="AQ398" s="642">
        <v>0</v>
      </c>
      <c r="AR398" s="642">
        <v>0</v>
      </c>
      <c r="AS398" s="642">
        <v>0</v>
      </c>
      <c r="AT398" s="642">
        <v>0</v>
      </c>
      <c r="AU398" s="642">
        <v>0</v>
      </c>
      <c r="AV398" s="642">
        <v>0</v>
      </c>
      <c r="AW398" s="643">
        <v>0</v>
      </c>
      <c r="AX398" s="643">
        <v>0</v>
      </c>
      <c r="AY398" s="642">
        <v>3</v>
      </c>
      <c r="AZ398" s="642">
        <v>12</v>
      </c>
      <c r="BA398" s="642">
        <v>0</v>
      </c>
      <c r="BB398" s="642">
        <v>1</v>
      </c>
      <c r="BC398" s="642">
        <v>0</v>
      </c>
      <c r="BD398" s="642">
        <v>0</v>
      </c>
      <c r="BE398" s="13">
        <f t="shared" si="200"/>
        <v>0</v>
      </c>
      <c r="BF398" s="13">
        <f t="shared" si="200"/>
        <v>0</v>
      </c>
      <c r="BG398" s="10">
        <f t="shared" si="201"/>
        <v>0</v>
      </c>
      <c r="BH398" s="13">
        <f t="shared" si="202"/>
        <v>3</v>
      </c>
      <c r="BI398" s="13">
        <f t="shared" si="202"/>
        <v>13</v>
      </c>
      <c r="BJ398" s="10">
        <f t="shared" si="203"/>
        <v>16</v>
      </c>
      <c r="BK398" s="44">
        <f t="shared" si="204"/>
        <v>3</v>
      </c>
      <c r="BL398" s="44">
        <f t="shared" si="204"/>
        <v>13</v>
      </c>
      <c r="BM398" s="11">
        <f t="shared" si="204"/>
        <v>16</v>
      </c>
      <c r="BN398" s="642">
        <v>0</v>
      </c>
      <c r="BO398" s="642">
        <v>0</v>
      </c>
      <c r="BP398" s="642">
        <v>0</v>
      </c>
      <c r="BQ398" s="642">
        <v>0</v>
      </c>
      <c r="BR398" s="642">
        <v>0</v>
      </c>
      <c r="BS398" s="642">
        <v>0</v>
      </c>
      <c r="BT398" s="642">
        <v>0</v>
      </c>
      <c r="BU398" s="642">
        <v>0</v>
      </c>
      <c r="BV398" s="644">
        <f t="shared" si="205"/>
        <v>0</v>
      </c>
      <c r="BW398" s="644">
        <f t="shared" si="205"/>
        <v>0</v>
      </c>
      <c r="BX398" s="44">
        <f t="shared" si="191"/>
        <v>0</v>
      </c>
      <c r="BY398" s="44">
        <f t="shared" si="191"/>
        <v>0</v>
      </c>
      <c r="BZ398" s="11">
        <f t="shared" si="192"/>
        <v>0</v>
      </c>
      <c r="CA398" s="14">
        <f t="shared" si="193"/>
        <v>3</v>
      </c>
      <c r="CB398" s="14">
        <f t="shared" si="193"/>
        <v>13</v>
      </c>
      <c r="CC398" s="13">
        <f t="shared" si="194"/>
        <v>0</v>
      </c>
      <c r="CD398" s="13">
        <f t="shared" si="194"/>
        <v>0</v>
      </c>
      <c r="CE398" s="13">
        <f t="shared" si="195"/>
        <v>3</v>
      </c>
      <c r="CF398" s="13">
        <f t="shared" si="195"/>
        <v>13</v>
      </c>
      <c r="CG398" s="289">
        <f t="shared" si="196"/>
        <v>16</v>
      </c>
      <c r="CJ398" s="1">
        <v>1</v>
      </c>
      <c r="CK398" s="6">
        <f t="shared" si="182"/>
        <v>5</v>
      </c>
      <c r="CL398" s="6">
        <v>0</v>
      </c>
      <c r="CM398" s="6">
        <v>1</v>
      </c>
      <c r="CN398" s="6">
        <f t="shared" si="183"/>
        <v>3</v>
      </c>
      <c r="CO398" s="6">
        <f t="shared" si="184"/>
        <v>13</v>
      </c>
    </row>
    <row r="399" spans="1:93" ht="15" x14ac:dyDescent="0.25">
      <c r="A399" s="1" t="s">
        <v>1754</v>
      </c>
      <c r="B399" s="6">
        <v>386</v>
      </c>
      <c r="C399" s="9">
        <v>386</v>
      </c>
      <c r="D399" s="641" t="s">
        <v>6</v>
      </c>
      <c r="E399" s="37" t="s">
        <v>22</v>
      </c>
      <c r="F399" s="645">
        <v>20319141</v>
      </c>
      <c r="G399" s="646" t="s">
        <v>654</v>
      </c>
      <c r="H399" s="9" t="s">
        <v>52</v>
      </c>
      <c r="I399" s="642">
        <v>0</v>
      </c>
      <c r="J399" s="642">
        <v>0</v>
      </c>
      <c r="K399" s="642">
        <v>0</v>
      </c>
      <c r="L399" s="642">
        <v>0</v>
      </c>
      <c r="M399" s="642">
        <v>0</v>
      </c>
      <c r="N399" s="642">
        <v>0</v>
      </c>
      <c r="O399" s="642">
        <v>1</v>
      </c>
      <c r="P399" s="642">
        <v>6</v>
      </c>
      <c r="Q399" s="14">
        <f t="shared" si="197"/>
        <v>1</v>
      </c>
      <c r="R399" s="14">
        <f t="shared" si="197"/>
        <v>6</v>
      </c>
      <c r="S399" s="10">
        <f t="shared" si="198"/>
        <v>7</v>
      </c>
      <c r="T399" s="642">
        <v>0</v>
      </c>
      <c r="U399" s="642">
        <v>0</v>
      </c>
      <c r="V399" s="642">
        <v>1</v>
      </c>
      <c r="W399" s="642">
        <v>1</v>
      </c>
      <c r="X399" s="642">
        <v>0</v>
      </c>
      <c r="Y399" s="642">
        <v>0</v>
      </c>
      <c r="Z399" s="623">
        <f t="shared" si="206"/>
        <v>1</v>
      </c>
      <c r="AA399" s="623">
        <f t="shared" si="206"/>
        <v>1</v>
      </c>
      <c r="AB399" s="10">
        <f t="shared" si="185"/>
        <v>2</v>
      </c>
      <c r="AC399" s="44">
        <f t="shared" si="199"/>
        <v>2</v>
      </c>
      <c r="AD399" s="44">
        <f t="shared" si="199"/>
        <v>7</v>
      </c>
      <c r="AE399" s="44">
        <f t="shared" si="186"/>
        <v>9</v>
      </c>
      <c r="AF399" s="12">
        <f t="shared" ref="AF399:AF462" si="207">IF(AC399-AI399&lt;1,0,AC399-AI399)</f>
        <v>1</v>
      </c>
      <c r="AG399" s="12">
        <f t="shared" ref="AG399:AG462" si="208">AE399-AK399-AF399</f>
        <v>1</v>
      </c>
      <c r="AH399" s="10">
        <f t="shared" si="187"/>
        <v>2</v>
      </c>
      <c r="AI399" s="12">
        <f>VLOOKUP($F399,'Guru SertifikaSi'!$C$6:$G$675,'Guru SertifikaSi'!E$3,FALSE)</f>
        <v>1</v>
      </c>
      <c r="AJ399" s="12">
        <f>VLOOKUP($F399,'Guru SertifikaSi'!$C$6:$G$675,'Guru SertifikaSi'!F$3,FALSE)</f>
        <v>6</v>
      </c>
      <c r="AK399" s="10">
        <f t="shared" si="188"/>
        <v>7</v>
      </c>
      <c r="AL399" s="44">
        <f t="shared" si="189"/>
        <v>2</v>
      </c>
      <c r="AM399" s="44">
        <f t="shared" si="189"/>
        <v>7</v>
      </c>
      <c r="AN399" s="11">
        <f t="shared" si="190"/>
        <v>9</v>
      </c>
      <c r="AO399" s="642">
        <v>0</v>
      </c>
      <c r="AP399" s="642">
        <v>0</v>
      </c>
      <c r="AQ399" s="642">
        <v>0</v>
      </c>
      <c r="AR399" s="642">
        <v>0</v>
      </c>
      <c r="AS399" s="642">
        <v>0</v>
      </c>
      <c r="AT399" s="642">
        <v>0</v>
      </c>
      <c r="AU399" s="642">
        <v>0</v>
      </c>
      <c r="AV399" s="642">
        <v>0</v>
      </c>
      <c r="AW399" s="643">
        <v>0</v>
      </c>
      <c r="AX399" s="643">
        <v>0</v>
      </c>
      <c r="AY399" s="642">
        <v>2</v>
      </c>
      <c r="AZ399" s="642">
        <v>7</v>
      </c>
      <c r="BA399" s="642">
        <v>0</v>
      </c>
      <c r="BB399" s="642">
        <v>0</v>
      </c>
      <c r="BC399" s="642">
        <v>0</v>
      </c>
      <c r="BD399" s="642">
        <v>0</v>
      </c>
      <c r="BE399" s="13">
        <f t="shared" si="200"/>
        <v>0</v>
      </c>
      <c r="BF399" s="13">
        <f t="shared" si="200"/>
        <v>0</v>
      </c>
      <c r="BG399" s="10">
        <f t="shared" si="201"/>
        <v>0</v>
      </c>
      <c r="BH399" s="13">
        <f t="shared" si="202"/>
        <v>2</v>
      </c>
      <c r="BI399" s="13">
        <f t="shared" si="202"/>
        <v>7</v>
      </c>
      <c r="BJ399" s="10">
        <f t="shared" si="203"/>
        <v>9</v>
      </c>
      <c r="BK399" s="44">
        <f t="shared" si="204"/>
        <v>2</v>
      </c>
      <c r="BL399" s="44">
        <f t="shared" si="204"/>
        <v>7</v>
      </c>
      <c r="BM399" s="11">
        <f t="shared" si="204"/>
        <v>9</v>
      </c>
      <c r="BN399" s="642">
        <v>0</v>
      </c>
      <c r="BO399" s="642">
        <v>0</v>
      </c>
      <c r="BP399" s="642">
        <v>0</v>
      </c>
      <c r="BQ399" s="642">
        <v>0</v>
      </c>
      <c r="BR399" s="642">
        <v>0</v>
      </c>
      <c r="BS399" s="642">
        <v>0</v>
      </c>
      <c r="BT399" s="642">
        <v>0</v>
      </c>
      <c r="BU399" s="642">
        <v>0</v>
      </c>
      <c r="BV399" s="644">
        <f t="shared" si="205"/>
        <v>0</v>
      </c>
      <c r="BW399" s="644">
        <f t="shared" si="205"/>
        <v>0</v>
      </c>
      <c r="BX399" s="44">
        <f t="shared" si="191"/>
        <v>0</v>
      </c>
      <c r="BY399" s="44">
        <f t="shared" si="191"/>
        <v>0</v>
      </c>
      <c r="BZ399" s="11">
        <f t="shared" si="192"/>
        <v>0</v>
      </c>
      <c r="CA399" s="14">
        <f t="shared" si="193"/>
        <v>2</v>
      </c>
      <c r="CB399" s="14">
        <f t="shared" si="193"/>
        <v>7</v>
      </c>
      <c r="CC399" s="13">
        <f t="shared" si="194"/>
        <v>0</v>
      </c>
      <c r="CD399" s="13">
        <f t="shared" si="194"/>
        <v>0</v>
      </c>
      <c r="CE399" s="13">
        <f t="shared" si="195"/>
        <v>2</v>
      </c>
      <c r="CF399" s="13">
        <f t="shared" si="195"/>
        <v>7</v>
      </c>
      <c r="CG399" s="289">
        <f t="shared" si="196"/>
        <v>9</v>
      </c>
      <c r="CJ399" s="1">
        <v>1</v>
      </c>
      <c r="CK399" s="6">
        <f t="shared" ref="CK399:CK462" si="209">CJ399+P399</f>
        <v>7</v>
      </c>
      <c r="CL399" s="6">
        <v>0</v>
      </c>
      <c r="CM399" s="6">
        <v>1</v>
      </c>
      <c r="CN399" s="6">
        <f t="shared" ref="CN399:CN462" si="210">AY399+CL399</f>
        <v>2</v>
      </c>
      <c r="CO399" s="6">
        <f t="shared" ref="CO399:CO462" si="211">AZ399+CM399</f>
        <v>8</v>
      </c>
    </row>
    <row r="400" spans="1:93" ht="15" x14ac:dyDescent="0.25">
      <c r="A400" s="1" t="s">
        <v>1755</v>
      </c>
      <c r="B400" s="6">
        <v>387</v>
      </c>
      <c r="C400" s="9">
        <v>387</v>
      </c>
      <c r="D400" s="641" t="s">
        <v>6</v>
      </c>
      <c r="E400" s="37" t="s">
        <v>22</v>
      </c>
      <c r="F400" s="645">
        <v>20319116</v>
      </c>
      <c r="G400" s="646" t="s">
        <v>655</v>
      </c>
      <c r="H400" s="9" t="s">
        <v>52</v>
      </c>
      <c r="I400" s="642">
        <v>0</v>
      </c>
      <c r="J400" s="642">
        <v>0</v>
      </c>
      <c r="K400" s="642">
        <v>0</v>
      </c>
      <c r="L400" s="642">
        <v>0</v>
      </c>
      <c r="M400" s="642">
        <v>4</v>
      </c>
      <c r="N400" s="642">
        <v>3</v>
      </c>
      <c r="O400" s="642">
        <v>0</v>
      </c>
      <c r="P400" s="642">
        <v>3</v>
      </c>
      <c r="Q400" s="14">
        <f t="shared" si="197"/>
        <v>4</v>
      </c>
      <c r="R400" s="14">
        <f t="shared" si="197"/>
        <v>6</v>
      </c>
      <c r="S400" s="10">
        <f t="shared" si="198"/>
        <v>10</v>
      </c>
      <c r="T400" s="642">
        <v>0</v>
      </c>
      <c r="U400" s="642">
        <v>0</v>
      </c>
      <c r="V400" s="642">
        <v>0</v>
      </c>
      <c r="W400" s="642">
        <v>2</v>
      </c>
      <c r="X400" s="642">
        <v>0</v>
      </c>
      <c r="Y400" s="642">
        <v>0</v>
      </c>
      <c r="Z400" s="623">
        <f t="shared" si="206"/>
        <v>0</v>
      </c>
      <c r="AA400" s="623">
        <f t="shared" si="206"/>
        <v>2</v>
      </c>
      <c r="AB400" s="10">
        <f t="shared" si="185"/>
        <v>2</v>
      </c>
      <c r="AC400" s="44">
        <f t="shared" si="199"/>
        <v>4</v>
      </c>
      <c r="AD400" s="44">
        <f t="shared" si="199"/>
        <v>8</v>
      </c>
      <c r="AE400" s="44">
        <f t="shared" si="186"/>
        <v>12</v>
      </c>
      <c r="AF400" s="12">
        <f t="shared" si="207"/>
        <v>2</v>
      </c>
      <c r="AG400" s="12">
        <f t="shared" si="208"/>
        <v>4</v>
      </c>
      <c r="AH400" s="10">
        <f t="shared" si="187"/>
        <v>6</v>
      </c>
      <c r="AI400" s="12">
        <f>VLOOKUP($F400,'Guru SertifikaSi'!$C$6:$G$675,'Guru SertifikaSi'!E$3,FALSE)</f>
        <v>2</v>
      </c>
      <c r="AJ400" s="12">
        <f>VLOOKUP($F400,'Guru SertifikaSi'!$C$6:$G$675,'Guru SertifikaSi'!F$3,FALSE)</f>
        <v>4</v>
      </c>
      <c r="AK400" s="10">
        <f t="shared" si="188"/>
        <v>6</v>
      </c>
      <c r="AL400" s="44">
        <f t="shared" si="189"/>
        <v>4</v>
      </c>
      <c r="AM400" s="44">
        <f t="shared" si="189"/>
        <v>8</v>
      </c>
      <c r="AN400" s="11">
        <f t="shared" si="190"/>
        <v>12</v>
      </c>
      <c r="AO400" s="642">
        <v>0</v>
      </c>
      <c r="AP400" s="642">
        <v>1</v>
      </c>
      <c r="AQ400" s="642">
        <v>0</v>
      </c>
      <c r="AR400" s="642">
        <v>0</v>
      </c>
      <c r="AS400" s="642">
        <v>0</v>
      </c>
      <c r="AT400" s="642">
        <v>0</v>
      </c>
      <c r="AU400" s="642">
        <v>0</v>
      </c>
      <c r="AV400" s="642">
        <v>0</v>
      </c>
      <c r="AW400" s="643">
        <v>0</v>
      </c>
      <c r="AX400" s="643">
        <v>0</v>
      </c>
      <c r="AY400" s="642">
        <v>3</v>
      </c>
      <c r="AZ400" s="642">
        <v>7</v>
      </c>
      <c r="BA400" s="642">
        <v>1</v>
      </c>
      <c r="BB400" s="642">
        <v>0</v>
      </c>
      <c r="BC400" s="642">
        <v>0</v>
      </c>
      <c r="BD400" s="642">
        <v>0</v>
      </c>
      <c r="BE400" s="13">
        <f t="shared" si="200"/>
        <v>0</v>
      </c>
      <c r="BF400" s="13">
        <f t="shared" si="200"/>
        <v>1</v>
      </c>
      <c r="BG400" s="10">
        <f t="shared" si="201"/>
        <v>1</v>
      </c>
      <c r="BH400" s="13">
        <f t="shared" si="202"/>
        <v>4</v>
      </c>
      <c r="BI400" s="13">
        <f t="shared" si="202"/>
        <v>7</v>
      </c>
      <c r="BJ400" s="10">
        <f t="shared" si="203"/>
        <v>11</v>
      </c>
      <c r="BK400" s="44">
        <f t="shared" si="204"/>
        <v>4</v>
      </c>
      <c r="BL400" s="44">
        <f t="shared" si="204"/>
        <v>8</v>
      </c>
      <c r="BM400" s="11">
        <f t="shared" si="204"/>
        <v>12</v>
      </c>
      <c r="BN400" s="642">
        <v>0</v>
      </c>
      <c r="BO400" s="642">
        <v>0</v>
      </c>
      <c r="BP400" s="642">
        <v>0</v>
      </c>
      <c r="BQ400" s="642">
        <v>0</v>
      </c>
      <c r="BR400" s="642">
        <v>0</v>
      </c>
      <c r="BS400" s="642">
        <v>0</v>
      </c>
      <c r="BT400" s="642">
        <v>0</v>
      </c>
      <c r="BU400" s="642">
        <v>0</v>
      </c>
      <c r="BV400" s="644">
        <f t="shared" si="205"/>
        <v>0</v>
      </c>
      <c r="BW400" s="644">
        <f t="shared" si="205"/>
        <v>0</v>
      </c>
      <c r="BX400" s="44">
        <f t="shared" si="191"/>
        <v>0</v>
      </c>
      <c r="BY400" s="44">
        <f t="shared" si="191"/>
        <v>0</v>
      </c>
      <c r="BZ400" s="11">
        <f t="shared" si="192"/>
        <v>0</v>
      </c>
      <c r="CA400" s="14">
        <f t="shared" si="193"/>
        <v>4</v>
      </c>
      <c r="CB400" s="14">
        <f t="shared" si="193"/>
        <v>8</v>
      </c>
      <c r="CC400" s="13">
        <f t="shared" si="194"/>
        <v>0</v>
      </c>
      <c r="CD400" s="13">
        <f t="shared" si="194"/>
        <v>0</v>
      </c>
      <c r="CE400" s="13">
        <f t="shared" si="195"/>
        <v>4</v>
      </c>
      <c r="CF400" s="13">
        <f t="shared" si="195"/>
        <v>8</v>
      </c>
      <c r="CG400" s="289">
        <f t="shared" si="196"/>
        <v>12</v>
      </c>
      <c r="CJ400" s="1">
        <v>1</v>
      </c>
      <c r="CK400" s="6">
        <f t="shared" si="209"/>
        <v>4</v>
      </c>
      <c r="CL400" s="6">
        <v>0</v>
      </c>
      <c r="CM400" s="6">
        <v>1</v>
      </c>
      <c r="CN400" s="6">
        <f t="shared" si="210"/>
        <v>3</v>
      </c>
      <c r="CO400" s="6">
        <f t="shared" si="211"/>
        <v>8</v>
      </c>
    </row>
    <row r="401" spans="1:93" ht="15" x14ac:dyDescent="0.25">
      <c r="A401" s="1" t="s">
        <v>1756</v>
      </c>
      <c r="B401" s="6">
        <v>388</v>
      </c>
      <c r="C401" s="9">
        <v>388</v>
      </c>
      <c r="D401" s="641" t="s">
        <v>6</v>
      </c>
      <c r="E401" s="37" t="s">
        <v>22</v>
      </c>
      <c r="F401" s="645">
        <v>20319115</v>
      </c>
      <c r="G401" s="646" t="s">
        <v>656</v>
      </c>
      <c r="H401" s="9" t="s">
        <v>52</v>
      </c>
      <c r="I401" s="642">
        <v>0</v>
      </c>
      <c r="J401" s="642">
        <v>0</v>
      </c>
      <c r="K401" s="642">
        <v>0</v>
      </c>
      <c r="L401" s="642">
        <v>0</v>
      </c>
      <c r="M401" s="642">
        <v>0</v>
      </c>
      <c r="N401" s="642">
        <v>1</v>
      </c>
      <c r="O401" s="642">
        <v>4</v>
      </c>
      <c r="P401" s="642">
        <v>4</v>
      </c>
      <c r="Q401" s="14">
        <f t="shared" si="197"/>
        <v>4</v>
      </c>
      <c r="R401" s="14">
        <f t="shared" si="197"/>
        <v>5</v>
      </c>
      <c r="S401" s="10">
        <f t="shared" si="198"/>
        <v>9</v>
      </c>
      <c r="T401" s="642">
        <v>0</v>
      </c>
      <c r="U401" s="642">
        <v>0</v>
      </c>
      <c r="V401" s="642">
        <v>1</v>
      </c>
      <c r="W401" s="642">
        <v>2</v>
      </c>
      <c r="X401" s="642">
        <v>1</v>
      </c>
      <c r="Y401" s="642">
        <v>0</v>
      </c>
      <c r="Z401" s="623">
        <f t="shared" si="206"/>
        <v>2</v>
      </c>
      <c r="AA401" s="623">
        <f t="shared" si="206"/>
        <v>2</v>
      </c>
      <c r="AB401" s="10">
        <f t="shared" si="185"/>
        <v>4</v>
      </c>
      <c r="AC401" s="44">
        <f t="shared" si="199"/>
        <v>6</v>
      </c>
      <c r="AD401" s="44">
        <f t="shared" si="199"/>
        <v>7</v>
      </c>
      <c r="AE401" s="44">
        <f t="shared" si="186"/>
        <v>13</v>
      </c>
      <c r="AF401" s="12">
        <f t="shared" si="207"/>
        <v>4</v>
      </c>
      <c r="AG401" s="12">
        <f t="shared" si="208"/>
        <v>4</v>
      </c>
      <c r="AH401" s="10">
        <f t="shared" si="187"/>
        <v>8</v>
      </c>
      <c r="AI401" s="12">
        <f>VLOOKUP($F401,'Guru SertifikaSi'!$C$6:$G$675,'Guru SertifikaSi'!E$3,FALSE)</f>
        <v>2</v>
      </c>
      <c r="AJ401" s="12">
        <f>VLOOKUP($F401,'Guru SertifikaSi'!$C$6:$G$675,'Guru SertifikaSi'!F$3,FALSE)</f>
        <v>3</v>
      </c>
      <c r="AK401" s="10">
        <f t="shared" si="188"/>
        <v>5</v>
      </c>
      <c r="AL401" s="44">
        <f t="shared" si="189"/>
        <v>6</v>
      </c>
      <c r="AM401" s="44">
        <f t="shared" si="189"/>
        <v>7</v>
      </c>
      <c r="AN401" s="11">
        <f t="shared" si="190"/>
        <v>13</v>
      </c>
      <c r="AO401" s="642">
        <v>0</v>
      </c>
      <c r="AP401" s="642">
        <v>0</v>
      </c>
      <c r="AQ401" s="642">
        <v>0</v>
      </c>
      <c r="AR401" s="642">
        <v>0</v>
      </c>
      <c r="AS401" s="642">
        <v>0</v>
      </c>
      <c r="AT401" s="642">
        <v>0</v>
      </c>
      <c r="AU401" s="642">
        <v>0</v>
      </c>
      <c r="AV401" s="642">
        <v>0</v>
      </c>
      <c r="AW401" s="643">
        <v>0</v>
      </c>
      <c r="AX401" s="643">
        <v>0</v>
      </c>
      <c r="AY401" s="642">
        <v>6</v>
      </c>
      <c r="AZ401" s="642">
        <v>7</v>
      </c>
      <c r="BA401" s="642">
        <v>0</v>
      </c>
      <c r="BB401" s="642">
        <v>0</v>
      </c>
      <c r="BC401" s="642">
        <v>0</v>
      </c>
      <c r="BD401" s="642">
        <v>0</v>
      </c>
      <c r="BE401" s="13">
        <f t="shared" si="200"/>
        <v>0</v>
      </c>
      <c r="BF401" s="13">
        <f t="shared" si="200"/>
        <v>0</v>
      </c>
      <c r="BG401" s="10">
        <f t="shared" si="201"/>
        <v>0</v>
      </c>
      <c r="BH401" s="13">
        <f t="shared" si="202"/>
        <v>6</v>
      </c>
      <c r="BI401" s="13">
        <f t="shared" si="202"/>
        <v>7</v>
      </c>
      <c r="BJ401" s="10">
        <f t="shared" si="203"/>
        <v>13</v>
      </c>
      <c r="BK401" s="44">
        <f t="shared" si="204"/>
        <v>6</v>
      </c>
      <c r="BL401" s="44">
        <f t="shared" si="204"/>
        <v>7</v>
      </c>
      <c r="BM401" s="11">
        <f t="shared" si="204"/>
        <v>13</v>
      </c>
      <c r="BN401" s="642">
        <v>0</v>
      </c>
      <c r="BO401" s="642">
        <v>0</v>
      </c>
      <c r="BP401" s="642">
        <v>0</v>
      </c>
      <c r="BQ401" s="642">
        <v>0</v>
      </c>
      <c r="BR401" s="642">
        <v>0</v>
      </c>
      <c r="BS401" s="642">
        <v>0</v>
      </c>
      <c r="BT401" s="642">
        <v>2</v>
      </c>
      <c r="BU401" s="642">
        <v>0</v>
      </c>
      <c r="BV401" s="644">
        <f t="shared" si="205"/>
        <v>2</v>
      </c>
      <c r="BW401" s="644">
        <f t="shared" si="205"/>
        <v>0</v>
      </c>
      <c r="BX401" s="44">
        <f t="shared" si="191"/>
        <v>2</v>
      </c>
      <c r="BY401" s="44">
        <f t="shared" si="191"/>
        <v>0</v>
      </c>
      <c r="BZ401" s="11">
        <f t="shared" si="192"/>
        <v>2</v>
      </c>
      <c r="CA401" s="14">
        <f t="shared" si="193"/>
        <v>6</v>
      </c>
      <c r="CB401" s="14">
        <f t="shared" si="193"/>
        <v>7</v>
      </c>
      <c r="CC401" s="13">
        <f t="shared" si="194"/>
        <v>2</v>
      </c>
      <c r="CD401" s="13">
        <f t="shared" si="194"/>
        <v>0</v>
      </c>
      <c r="CE401" s="13">
        <f t="shared" si="195"/>
        <v>8</v>
      </c>
      <c r="CF401" s="13">
        <f t="shared" si="195"/>
        <v>7</v>
      </c>
      <c r="CG401" s="289">
        <f t="shared" si="196"/>
        <v>15</v>
      </c>
      <c r="CJ401" s="1">
        <v>1</v>
      </c>
      <c r="CK401" s="6">
        <f t="shared" si="209"/>
        <v>5</v>
      </c>
      <c r="CL401" s="6">
        <v>0</v>
      </c>
      <c r="CM401" s="6">
        <v>1</v>
      </c>
      <c r="CN401" s="6">
        <f t="shared" si="210"/>
        <v>6</v>
      </c>
      <c r="CO401" s="6">
        <f t="shared" si="211"/>
        <v>8</v>
      </c>
    </row>
    <row r="402" spans="1:93" ht="15" x14ac:dyDescent="0.25">
      <c r="A402" s="1" t="s">
        <v>1757</v>
      </c>
      <c r="B402" s="6">
        <v>389</v>
      </c>
      <c r="C402" s="9">
        <v>389</v>
      </c>
      <c r="D402" s="641" t="s">
        <v>6</v>
      </c>
      <c r="E402" s="37" t="s">
        <v>22</v>
      </c>
      <c r="F402" s="645">
        <v>20319114</v>
      </c>
      <c r="G402" s="646" t="s">
        <v>657</v>
      </c>
      <c r="H402" s="9" t="s">
        <v>52</v>
      </c>
      <c r="I402" s="642">
        <v>0</v>
      </c>
      <c r="J402" s="642">
        <v>0</v>
      </c>
      <c r="K402" s="642">
        <v>0</v>
      </c>
      <c r="L402" s="642">
        <v>0</v>
      </c>
      <c r="M402" s="642">
        <v>0</v>
      </c>
      <c r="N402" s="642">
        <v>2</v>
      </c>
      <c r="O402" s="642">
        <v>1</v>
      </c>
      <c r="P402" s="642">
        <v>3</v>
      </c>
      <c r="Q402" s="14">
        <f t="shared" si="197"/>
        <v>1</v>
      </c>
      <c r="R402" s="14">
        <f t="shared" si="197"/>
        <v>5</v>
      </c>
      <c r="S402" s="10">
        <f t="shared" si="198"/>
        <v>6</v>
      </c>
      <c r="T402" s="642">
        <v>0</v>
      </c>
      <c r="U402" s="642">
        <v>0</v>
      </c>
      <c r="V402" s="642">
        <v>0</v>
      </c>
      <c r="W402" s="642">
        <v>0</v>
      </c>
      <c r="X402" s="642">
        <v>1</v>
      </c>
      <c r="Y402" s="642">
        <v>2</v>
      </c>
      <c r="Z402" s="623">
        <f t="shared" si="206"/>
        <v>1</v>
      </c>
      <c r="AA402" s="623">
        <f t="shared" si="206"/>
        <v>2</v>
      </c>
      <c r="AB402" s="10">
        <f t="shared" si="185"/>
        <v>3</v>
      </c>
      <c r="AC402" s="44">
        <f t="shared" si="199"/>
        <v>2</v>
      </c>
      <c r="AD402" s="44">
        <f t="shared" si="199"/>
        <v>7</v>
      </c>
      <c r="AE402" s="44">
        <f t="shared" si="186"/>
        <v>9</v>
      </c>
      <c r="AF402" s="12">
        <f t="shared" si="207"/>
        <v>1</v>
      </c>
      <c r="AG402" s="12">
        <f t="shared" si="208"/>
        <v>4</v>
      </c>
      <c r="AH402" s="10">
        <f t="shared" si="187"/>
        <v>5</v>
      </c>
      <c r="AI402" s="12">
        <f>VLOOKUP($F402,'Guru SertifikaSi'!$C$6:$G$675,'Guru SertifikaSi'!E$3,FALSE)</f>
        <v>1</v>
      </c>
      <c r="AJ402" s="12">
        <f>VLOOKUP($F402,'Guru SertifikaSi'!$C$6:$G$675,'Guru SertifikaSi'!F$3,FALSE)</f>
        <v>3</v>
      </c>
      <c r="AK402" s="10">
        <f t="shared" si="188"/>
        <v>4</v>
      </c>
      <c r="AL402" s="44">
        <f t="shared" si="189"/>
        <v>2</v>
      </c>
      <c r="AM402" s="44">
        <f t="shared" si="189"/>
        <v>7</v>
      </c>
      <c r="AN402" s="11">
        <f t="shared" si="190"/>
        <v>9</v>
      </c>
      <c r="AO402" s="642">
        <v>0</v>
      </c>
      <c r="AP402" s="642">
        <v>0</v>
      </c>
      <c r="AQ402" s="642">
        <v>0</v>
      </c>
      <c r="AR402" s="642">
        <v>0</v>
      </c>
      <c r="AS402" s="642">
        <v>0</v>
      </c>
      <c r="AT402" s="642">
        <v>0</v>
      </c>
      <c r="AU402" s="642">
        <v>0</v>
      </c>
      <c r="AV402" s="642">
        <v>0</v>
      </c>
      <c r="AW402" s="643">
        <v>0</v>
      </c>
      <c r="AX402" s="643">
        <v>0</v>
      </c>
      <c r="AY402" s="642">
        <v>2</v>
      </c>
      <c r="AZ402" s="642">
        <v>6</v>
      </c>
      <c r="BA402" s="642">
        <v>0</v>
      </c>
      <c r="BB402" s="642">
        <v>1</v>
      </c>
      <c r="BC402" s="642">
        <v>0</v>
      </c>
      <c r="BD402" s="642">
        <v>0</v>
      </c>
      <c r="BE402" s="13">
        <f t="shared" si="200"/>
        <v>0</v>
      </c>
      <c r="BF402" s="13">
        <f t="shared" si="200"/>
        <v>0</v>
      </c>
      <c r="BG402" s="10">
        <f t="shared" si="201"/>
        <v>0</v>
      </c>
      <c r="BH402" s="13">
        <f t="shared" si="202"/>
        <v>2</v>
      </c>
      <c r="BI402" s="13">
        <f t="shared" si="202"/>
        <v>7</v>
      </c>
      <c r="BJ402" s="10">
        <f t="shared" si="203"/>
        <v>9</v>
      </c>
      <c r="BK402" s="44">
        <f t="shared" si="204"/>
        <v>2</v>
      </c>
      <c r="BL402" s="44">
        <f t="shared" si="204"/>
        <v>7</v>
      </c>
      <c r="BM402" s="11">
        <f t="shared" si="204"/>
        <v>9</v>
      </c>
      <c r="BN402" s="642">
        <v>0</v>
      </c>
      <c r="BO402" s="642">
        <v>0</v>
      </c>
      <c r="BP402" s="642">
        <v>0</v>
      </c>
      <c r="BQ402" s="642">
        <v>0</v>
      </c>
      <c r="BR402" s="642">
        <v>0</v>
      </c>
      <c r="BS402" s="642">
        <v>0</v>
      </c>
      <c r="BT402" s="642">
        <v>0</v>
      </c>
      <c r="BU402" s="642">
        <v>0</v>
      </c>
      <c r="BV402" s="644">
        <f t="shared" si="205"/>
        <v>0</v>
      </c>
      <c r="BW402" s="644">
        <f t="shared" si="205"/>
        <v>0</v>
      </c>
      <c r="BX402" s="44">
        <f t="shared" si="191"/>
        <v>0</v>
      </c>
      <c r="BY402" s="44">
        <f t="shared" si="191"/>
        <v>0</v>
      </c>
      <c r="BZ402" s="11">
        <f t="shared" si="192"/>
        <v>0</v>
      </c>
      <c r="CA402" s="14">
        <f t="shared" si="193"/>
        <v>2</v>
      </c>
      <c r="CB402" s="14">
        <f t="shared" si="193"/>
        <v>7</v>
      </c>
      <c r="CC402" s="13">
        <f t="shared" si="194"/>
        <v>0</v>
      </c>
      <c r="CD402" s="13">
        <f t="shared" si="194"/>
        <v>0</v>
      </c>
      <c r="CE402" s="13">
        <f t="shared" si="195"/>
        <v>2</v>
      </c>
      <c r="CF402" s="13">
        <f t="shared" si="195"/>
        <v>7</v>
      </c>
      <c r="CG402" s="289">
        <f t="shared" si="196"/>
        <v>9</v>
      </c>
      <c r="CJ402" s="1">
        <v>1</v>
      </c>
      <c r="CK402" s="6">
        <f t="shared" si="209"/>
        <v>4</v>
      </c>
      <c r="CL402" s="6">
        <v>0</v>
      </c>
      <c r="CM402" s="6">
        <v>1</v>
      </c>
      <c r="CN402" s="6">
        <f t="shared" si="210"/>
        <v>2</v>
      </c>
      <c r="CO402" s="6">
        <f t="shared" si="211"/>
        <v>7</v>
      </c>
    </row>
    <row r="403" spans="1:93" ht="15" x14ac:dyDescent="0.25">
      <c r="A403" s="1" t="s">
        <v>1758</v>
      </c>
      <c r="B403" s="6">
        <v>390</v>
      </c>
      <c r="C403" s="9">
        <v>390</v>
      </c>
      <c r="D403" s="641" t="s">
        <v>6</v>
      </c>
      <c r="E403" s="37" t="s">
        <v>22</v>
      </c>
      <c r="F403" s="645">
        <v>20319113</v>
      </c>
      <c r="G403" s="646" t="s">
        <v>658</v>
      </c>
      <c r="H403" s="9" t="s">
        <v>52</v>
      </c>
      <c r="I403" s="642">
        <v>0</v>
      </c>
      <c r="J403" s="642">
        <v>0</v>
      </c>
      <c r="K403" s="642">
        <v>0</v>
      </c>
      <c r="L403" s="642">
        <v>0</v>
      </c>
      <c r="M403" s="642">
        <v>0</v>
      </c>
      <c r="N403" s="642">
        <v>1</v>
      </c>
      <c r="O403" s="642">
        <v>0</v>
      </c>
      <c r="P403" s="642">
        <v>3</v>
      </c>
      <c r="Q403" s="14">
        <f t="shared" si="197"/>
        <v>0</v>
      </c>
      <c r="R403" s="14">
        <f t="shared" si="197"/>
        <v>4</v>
      </c>
      <c r="S403" s="10">
        <f t="shared" si="198"/>
        <v>4</v>
      </c>
      <c r="T403" s="642">
        <v>0</v>
      </c>
      <c r="U403" s="642">
        <v>0</v>
      </c>
      <c r="V403" s="642">
        <v>1</v>
      </c>
      <c r="W403" s="642">
        <v>1</v>
      </c>
      <c r="X403" s="642">
        <v>1</v>
      </c>
      <c r="Y403" s="642">
        <v>1</v>
      </c>
      <c r="Z403" s="623">
        <f t="shared" si="206"/>
        <v>2</v>
      </c>
      <c r="AA403" s="623">
        <f t="shared" si="206"/>
        <v>2</v>
      </c>
      <c r="AB403" s="10">
        <f t="shared" si="185"/>
        <v>4</v>
      </c>
      <c r="AC403" s="44">
        <f t="shared" si="199"/>
        <v>2</v>
      </c>
      <c r="AD403" s="44">
        <f t="shared" si="199"/>
        <v>6</v>
      </c>
      <c r="AE403" s="44">
        <f t="shared" si="186"/>
        <v>8</v>
      </c>
      <c r="AF403" s="12">
        <f t="shared" si="207"/>
        <v>2</v>
      </c>
      <c r="AG403" s="12">
        <f t="shared" si="208"/>
        <v>2</v>
      </c>
      <c r="AH403" s="10">
        <f t="shared" si="187"/>
        <v>4</v>
      </c>
      <c r="AI403" s="12">
        <f>VLOOKUP($F403,'Guru SertifikaSi'!$C$6:$G$675,'Guru SertifikaSi'!E$3,FALSE)</f>
        <v>0</v>
      </c>
      <c r="AJ403" s="12">
        <f>VLOOKUP($F403,'Guru SertifikaSi'!$C$6:$G$675,'Guru SertifikaSi'!F$3,FALSE)</f>
        <v>4</v>
      </c>
      <c r="AK403" s="10">
        <f t="shared" si="188"/>
        <v>4</v>
      </c>
      <c r="AL403" s="44">
        <f t="shared" si="189"/>
        <v>2</v>
      </c>
      <c r="AM403" s="44">
        <f t="shared" si="189"/>
        <v>6</v>
      </c>
      <c r="AN403" s="11">
        <f t="shared" si="190"/>
        <v>8</v>
      </c>
      <c r="AO403" s="642">
        <v>0</v>
      </c>
      <c r="AP403" s="642">
        <v>0</v>
      </c>
      <c r="AQ403" s="642">
        <v>0</v>
      </c>
      <c r="AR403" s="642">
        <v>0</v>
      </c>
      <c r="AS403" s="642">
        <v>0</v>
      </c>
      <c r="AT403" s="642">
        <v>0</v>
      </c>
      <c r="AU403" s="642">
        <v>0</v>
      </c>
      <c r="AV403" s="642">
        <v>0</v>
      </c>
      <c r="AW403" s="643">
        <v>0</v>
      </c>
      <c r="AX403" s="643">
        <v>0</v>
      </c>
      <c r="AY403" s="642">
        <v>2</v>
      </c>
      <c r="AZ403" s="642">
        <v>6</v>
      </c>
      <c r="BA403" s="642">
        <v>0</v>
      </c>
      <c r="BB403" s="642">
        <v>0</v>
      </c>
      <c r="BC403" s="642">
        <v>0</v>
      </c>
      <c r="BD403" s="642">
        <v>0</v>
      </c>
      <c r="BE403" s="13">
        <f t="shared" si="200"/>
        <v>0</v>
      </c>
      <c r="BF403" s="13">
        <f t="shared" si="200"/>
        <v>0</v>
      </c>
      <c r="BG403" s="10">
        <f t="shared" si="201"/>
        <v>0</v>
      </c>
      <c r="BH403" s="13">
        <f t="shared" si="202"/>
        <v>2</v>
      </c>
      <c r="BI403" s="13">
        <f t="shared" si="202"/>
        <v>6</v>
      </c>
      <c r="BJ403" s="10">
        <f t="shared" si="203"/>
        <v>8</v>
      </c>
      <c r="BK403" s="44">
        <f t="shared" si="204"/>
        <v>2</v>
      </c>
      <c r="BL403" s="44">
        <f t="shared" si="204"/>
        <v>6</v>
      </c>
      <c r="BM403" s="11">
        <f t="shared" si="204"/>
        <v>8</v>
      </c>
      <c r="BN403" s="642">
        <v>0</v>
      </c>
      <c r="BO403" s="642">
        <v>0</v>
      </c>
      <c r="BP403" s="642">
        <v>0</v>
      </c>
      <c r="BQ403" s="642">
        <v>0</v>
      </c>
      <c r="BR403" s="642">
        <v>0</v>
      </c>
      <c r="BS403" s="642">
        <v>0</v>
      </c>
      <c r="BT403" s="642">
        <v>0</v>
      </c>
      <c r="BU403" s="642">
        <v>0</v>
      </c>
      <c r="BV403" s="644">
        <f t="shared" si="205"/>
        <v>0</v>
      </c>
      <c r="BW403" s="644">
        <f t="shared" si="205"/>
        <v>0</v>
      </c>
      <c r="BX403" s="44">
        <f t="shared" si="191"/>
        <v>0</v>
      </c>
      <c r="BY403" s="44">
        <f t="shared" si="191"/>
        <v>0</v>
      </c>
      <c r="BZ403" s="11">
        <f t="shared" si="192"/>
        <v>0</v>
      </c>
      <c r="CA403" s="14">
        <f t="shared" si="193"/>
        <v>2</v>
      </c>
      <c r="CB403" s="14">
        <f t="shared" si="193"/>
        <v>6</v>
      </c>
      <c r="CC403" s="13">
        <f t="shared" si="194"/>
        <v>0</v>
      </c>
      <c r="CD403" s="13">
        <f t="shared" si="194"/>
        <v>0</v>
      </c>
      <c r="CE403" s="13">
        <f t="shared" si="195"/>
        <v>2</v>
      </c>
      <c r="CF403" s="13">
        <f t="shared" si="195"/>
        <v>6</v>
      </c>
      <c r="CG403" s="289">
        <f t="shared" si="196"/>
        <v>8</v>
      </c>
      <c r="CJ403" s="1">
        <v>1</v>
      </c>
      <c r="CK403" s="6">
        <f t="shared" si="209"/>
        <v>4</v>
      </c>
      <c r="CL403" s="6">
        <v>0</v>
      </c>
      <c r="CM403" s="6">
        <v>1</v>
      </c>
      <c r="CN403" s="6">
        <f t="shared" si="210"/>
        <v>2</v>
      </c>
      <c r="CO403" s="6">
        <f t="shared" si="211"/>
        <v>7</v>
      </c>
    </row>
    <row r="404" spans="1:93" ht="15" x14ac:dyDescent="0.25">
      <c r="A404" s="1" t="s">
        <v>1759</v>
      </c>
      <c r="B404" s="6">
        <v>391</v>
      </c>
      <c r="C404" s="9">
        <v>391</v>
      </c>
      <c r="D404" s="641" t="s">
        <v>6</v>
      </c>
      <c r="E404" s="37" t="s">
        <v>22</v>
      </c>
      <c r="F404" s="645">
        <v>20319124</v>
      </c>
      <c r="G404" s="646" t="s">
        <v>659</v>
      </c>
      <c r="H404" s="9" t="s">
        <v>52</v>
      </c>
      <c r="I404" s="642">
        <v>1</v>
      </c>
      <c r="J404" s="642">
        <v>0</v>
      </c>
      <c r="K404" s="642">
        <v>0</v>
      </c>
      <c r="L404" s="642">
        <v>0</v>
      </c>
      <c r="M404" s="642">
        <v>0</v>
      </c>
      <c r="N404" s="642">
        <v>0</v>
      </c>
      <c r="O404" s="642">
        <v>0</v>
      </c>
      <c r="P404" s="642">
        <v>3</v>
      </c>
      <c r="Q404" s="14">
        <f t="shared" si="197"/>
        <v>1</v>
      </c>
      <c r="R404" s="14">
        <f t="shared" si="197"/>
        <v>3</v>
      </c>
      <c r="S404" s="10">
        <f t="shared" si="198"/>
        <v>4</v>
      </c>
      <c r="T404" s="642">
        <v>0</v>
      </c>
      <c r="U404" s="642">
        <v>0</v>
      </c>
      <c r="V404" s="642">
        <v>0</v>
      </c>
      <c r="W404" s="642">
        <v>0</v>
      </c>
      <c r="X404" s="642">
        <v>0</v>
      </c>
      <c r="Y404" s="642">
        <v>5</v>
      </c>
      <c r="Z404" s="623">
        <f t="shared" si="206"/>
        <v>0</v>
      </c>
      <c r="AA404" s="623">
        <f t="shared" si="206"/>
        <v>5</v>
      </c>
      <c r="AB404" s="10">
        <f t="shared" si="185"/>
        <v>5</v>
      </c>
      <c r="AC404" s="44">
        <f t="shared" si="199"/>
        <v>1</v>
      </c>
      <c r="AD404" s="44">
        <f t="shared" si="199"/>
        <v>8</v>
      </c>
      <c r="AE404" s="44">
        <f t="shared" si="186"/>
        <v>9</v>
      </c>
      <c r="AF404" s="12">
        <f t="shared" si="207"/>
        <v>1</v>
      </c>
      <c r="AG404" s="12">
        <f t="shared" si="208"/>
        <v>5</v>
      </c>
      <c r="AH404" s="10">
        <f t="shared" si="187"/>
        <v>6</v>
      </c>
      <c r="AI404" s="12">
        <f>VLOOKUP($F404,'Guru SertifikaSi'!$C$6:$G$675,'Guru SertifikaSi'!E$3,FALSE)</f>
        <v>0</v>
      </c>
      <c r="AJ404" s="12">
        <f>VLOOKUP($F404,'Guru SertifikaSi'!$C$6:$G$675,'Guru SertifikaSi'!F$3,FALSE)</f>
        <v>3</v>
      </c>
      <c r="AK404" s="10">
        <f t="shared" si="188"/>
        <v>3</v>
      </c>
      <c r="AL404" s="44">
        <f t="shared" si="189"/>
        <v>1</v>
      </c>
      <c r="AM404" s="44">
        <f t="shared" si="189"/>
        <v>8</v>
      </c>
      <c r="AN404" s="11">
        <f t="shared" si="190"/>
        <v>9</v>
      </c>
      <c r="AO404" s="642">
        <v>0</v>
      </c>
      <c r="AP404" s="642">
        <v>0</v>
      </c>
      <c r="AQ404" s="642">
        <v>0</v>
      </c>
      <c r="AR404" s="642">
        <v>0</v>
      </c>
      <c r="AS404" s="642">
        <v>0</v>
      </c>
      <c r="AT404" s="642">
        <v>0</v>
      </c>
      <c r="AU404" s="642">
        <v>0</v>
      </c>
      <c r="AV404" s="642">
        <v>0</v>
      </c>
      <c r="AW404" s="643">
        <v>0</v>
      </c>
      <c r="AX404" s="643">
        <v>0</v>
      </c>
      <c r="AY404" s="642">
        <v>1</v>
      </c>
      <c r="AZ404" s="642">
        <v>8</v>
      </c>
      <c r="BA404" s="642">
        <v>0</v>
      </c>
      <c r="BB404" s="642">
        <v>0</v>
      </c>
      <c r="BC404" s="642">
        <v>0</v>
      </c>
      <c r="BD404" s="642">
        <v>0</v>
      </c>
      <c r="BE404" s="13">
        <f t="shared" si="200"/>
        <v>0</v>
      </c>
      <c r="BF404" s="13">
        <f t="shared" si="200"/>
        <v>0</v>
      </c>
      <c r="BG404" s="10">
        <f t="shared" si="201"/>
        <v>0</v>
      </c>
      <c r="BH404" s="13">
        <f t="shared" si="202"/>
        <v>1</v>
      </c>
      <c r="BI404" s="13">
        <f t="shared" si="202"/>
        <v>8</v>
      </c>
      <c r="BJ404" s="10">
        <f t="shared" si="203"/>
        <v>9</v>
      </c>
      <c r="BK404" s="44">
        <f t="shared" si="204"/>
        <v>1</v>
      </c>
      <c r="BL404" s="44">
        <f t="shared" si="204"/>
        <v>8</v>
      </c>
      <c r="BM404" s="11">
        <f t="shared" si="204"/>
        <v>9</v>
      </c>
      <c r="BN404" s="642">
        <v>0</v>
      </c>
      <c r="BO404" s="642">
        <v>0</v>
      </c>
      <c r="BP404" s="642">
        <v>0</v>
      </c>
      <c r="BQ404" s="642">
        <v>0</v>
      </c>
      <c r="BR404" s="642">
        <v>0</v>
      </c>
      <c r="BS404" s="642">
        <v>0</v>
      </c>
      <c r="BT404" s="642">
        <v>0</v>
      </c>
      <c r="BU404" s="642">
        <v>0</v>
      </c>
      <c r="BV404" s="644">
        <f t="shared" si="205"/>
        <v>0</v>
      </c>
      <c r="BW404" s="644">
        <f t="shared" si="205"/>
        <v>0</v>
      </c>
      <c r="BX404" s="44">
        <f t="shared" si="191"/>
        <v>0</v>
      </c>
      <c r="BY404" s="44">
        <f t="shared" si="191"/>
        <v>0</v>
      </c>
      <c r="BZ404" s="11">
        <f t="shared" si="192"/>
        <v>0</v>
      </c>
      <c r="CA404" s="14">
        <f t="shared" si="193"/>
        <v>1</v>
      </c>
      <c r="CB404" s="14">
        <f t="shared" si="193"/>
        <v>8</v>
      </c>
      <c r="CC404" s="13">
        <f t="shared" si="194"/>
        <v>0</v>
      </c>
      <c r="CD404" s="13">
        <f t="shared" si="194"/>
        <v>0</v>
      </c>
      <c r="CE404" s="13">
        <f t="shared" si="195"/>
        <v>1</v>
      </c>
      <c r="CF404" s="13">
        <f t="shared" si="195"/>
        <v>8</v>
      </c>
      <c r="CG404" s="289">
        <f t="shared" si="196"/>
        <v>9</v>
      </c>
      <c r="CJ404" s="1">
        <v>1</v>
      </c>
      <c r="CK404" s="6">
        <f t="shared" si="209"/>
        <v>4</v>
      </c>
      <c r="CL404" s="6">
        <v>0</v>
      </c>
      <c r="CM404" s="6">
        <v>1</v>
      </c>
      <c r="CN404" s="6">
        <f t="shared" si="210"/>
        <v>1</v>
      </c>
      <c r="CO404" s="6">
        <f t="shared" si="211"/>
        <v>9</v>
      </c>
    </row>
    <row r="405" spans="1:93" ht="15" x14ac:dyDescent="0.25">
      <c r="A405" s="1" t="s">
        <v>1760</v>
      </c>
      <c r="B405" s="6">
        <v>392</v>
      </c>
      <c r="C405" s="9">
        <v>392</v>
      </c>
      <c r="D405" s="641" t="s">
        <v>6</v>
      </c>
      <c r="E405" s="37" t="s">
        <v>22</v>
      </c>
      <c r="F405" s="645">
        <v>20319135</v>
      </c>
      <c r="G405" s="646" t="s">
        <v>660</v>
      </c>
      <c r="H405" s="9" t="s">
        <v>52</v>
      </c>
      <c r="I405" s="642">
        <v>0</v>
      </c>
      <c r="J405" s="642">
        <v>0</v>
      </c>
      <c r="K405" s="642">
        <v>0</v>
      </c>
      <c r="L405" s="642">
        <v>0</v>
      </c>
      <c r="M405" s="642">
        <v>0</v>
      </c>
      <c r="N405" s="642">
        <v>2</v>
      </c>
      <c r="O405" s="642">
        <v>1</v>
      </c>
      <c r="P405" s="642">
        <v>7</v>
      </c>
      <c r="Q405" s="14">
        <f t="shared" si="197"/>
        <v>1</v>
      </c>
      <c r="R405" s="14">
        <f t="shared" si="197"/>
        <v>9</v>
      </c>
      <c r="S405" s="10">
        <f t="shared" si="198"/>
        <v>10</v>
      </c>
      <c r="T405" s="642">
        <v>0</v>
      </c>
      <c r="U405" s="642">
        <v>0</v>
      </c>
      <c r="V405" s="642">
        <v>0</v>
      </c>
      <c r="W405" s="642">
        <v>1</v>
      </c>
      <c r="X405" s="642">
        <v>1</v>
      </c>
      <c r="Y405" s="642">
        <v>1</v>
      </c>
      <c r="Z405" s="623">
        <f t="shared" si="206"/>
        <v>1</v>
      </c>
      <c r="AA405" s="623">
        <f t="shared" si="206"/>
        <v>2</v>
      </c>
      <c r="AB405" s="10">
        <f t="shared" si="185"/>
        <v>3</v>
      </c>
      <c r="AC405" s="44">
        <f t="shared" si="199"/>
        <v>2</v>
      </c>
      <c r="AD405" s="44">
        <f t="shared" si="199"/>
        <v>11</v>
      </c>
      <c r="AE405" s="44">
        <f t="shared" si="186"/>
        <v>13</v>
      </c>
      <c r="AF405" s="12">
        <f t="shared" si="207"/>
        <v>0</v>
      </c>
      <c r="AG405" s="12">
        <f t="shared" si="208"/>
        <v>5</v>
      </c>
      <c r="AH405" s="10">
        <f t="shared" si="187"/>
        <v>5</v>
      </c>
      <c r="AI405" s="12">
        <f>VLOOKUP($F405,'Guru SertifikaSi'!$C$6:$G$675,'Guru SertifikaSi'!E$3,FALSE)</f>
        <v>2</v>
      </c>
      <c r="AJ405" s="12">
        <f>VLOOKUP($F405,'Guru SertifikaSi'!$C$6:$G$675,'Guru SertifikaSi'!F$3,FALSE)</f>
        <v>6</v>
      </c>
      <c r="AK405" s="10">
        <f t="shared" si="188"/>
        <v>8</v>
      </c>
      <c r="AL405" s="44">
        <f t="shared" si="189"/>
        <v>2</v>
      </c>
      <c r="AM405" s="44">
        <f t="shared" si="189"/>
        <v>11</v>
      </c>
      <c r="AN405" s="11">
        <f t="shared" si="190"/>
        <v>13</v>
      </c>
      <c r="AO405" s="642">
        <v>0</v>
      </c>
      <c r="AP405" s="642">
        <v>0</v>
      </c>
      <c r="AQ405" s="642">
        <v>0</v>
      </c>
      <c r="AR405" s="642">
        <v>0</v>
      </c>
      <c r="AS405" s="642">
        <v>0</v>
      </c>
      <c r="AT405" s="642">
        <v>1</v>
      </c>
      <c r="AU405" s="642">
        <v>0</v>
      </c>
      <c r="AV405" s="642">
        <v>0</v>
      </c>
      <c r="AW405" s="643">
        <v>0</v>
      </c>
      <c r="AX405" s="643">
        <v>0</v>
      </c>
      <c r="AY405" s="642">
        <v>2</v>
      </c>
      <c r="AZ405" s="642">
        <v>10</v>
      </c>
      <c r="BA405" s="642">
        <v>0</v>
      </c>
      <c r="BB405" s="642">
        <v>0</v>
      </c>
      <c r="BC405" s="642">
        <v>0</v>
      </c>
      <c r="BD405" s="642">
        <v>0</v>
      </c>
      <c r="BE405" s="13">
        <f t="shared" si="200"/>
        <v>0</v>
      </c>
      <c r="BF405" s="13">
        <f t="shared" si="200"/>
        <v>1</v>
      </c>
      <c r="BG405" s="10">
        <f t="shared" si="201"/>
        <v>1</v>
      </c>
      <c r="BH405" s="13">
        <f t="shared" si="202"/>
        <v>2</v>
      </c>
      <c r="BI405" s="13">
        <f t="shared" si="202"/>
        <v>10</v>
      </c>
      <c r="BJ405" s="10">
        <f t="shared" si="203"/>
        <v>12</v>
      </c>
      <c r="BK405" s="44">
        <f t="shared" si="204"/>
        <v>2</v>
      </c>
      <c r="BL405" s="44">
        <f t="shared" si="204"/>
        <v>11</v>
      </c>
      <c r="BM405" s="11">
        <f t="shared" si="204"/>
        <v>13</v>
      </c>
      <c r="BN405" s="642">
        <v>0</v>
      </c>
      <c r="BO405" s="642">
        <v>0</v>
      </c>
      <c r="BP405" s="642">
        <v>0</v>
      </c>
      <c r="BQ405" s="642">
        <v>0</v>
      </c>
      <c r="BR405" s="642">
        <v>0</v>
      </c>
      <c r="BS405" s="642">
        <v>0</v>
      </c>
      <c r="BT405" s="642">
        <v>1</v>
      </c>
      <c r="BU405" s="642">
        <v>0</v>
      </c>
      <c r="BV405" s="644">
        <f t="shared" si="205"/>
        <v>1</v>
      </c>
      <c r="BW405" s="644">
        <f t="shared" si="205"/>
        <v>0</v>
      </c>
      <c r="BX405" s="44">
        <f t="shared" si="191"/>
        <v>1</v>
      </c>
      <c r="BY405" s="44">
        <f t="shared" si="191"/>
        <v>0</v>
      </c>
      <c r="BZ405" s="11">
        <f t="shared" si="192"/>
        <v>1</v>
      </c>
      <c r="CA405" s="14">
        <f t="shared" si="193"/>
        <v>2</v>
      </c>
      <c r="CB405" s="14">
        <f t="shared" si="193"/>
        <v>11</v>
      </c>
      <c r="CC405" s="13">
        <f t="shared" si="194"/>
        <v>1</v>
      </c>
      <c r="CD405" s="13">
        <f t="shared" si="194"/>
        <v>0</v>
      </c>
      <c r="CE405" s="13">
        <f t="shared" si="195"/>
        <v>3</v>
      </c>
      <c r="CF405" s="13">
        <f t="shared" si="195"/>
        <v>11</v>
      </c>
      <c r="CG405" s="289">
        <f t="shared" si="196"/>
        <v>14</v>
      </c>
      <c r="CJ405" s="1">
        <v>1</v>
      </c>
      <c r="CK405" s="6">
        <f t="shared" si="209"/>
        <v>8</v>
      </c>
      <c r="CL405" s="6">
        <v>0</v>
      </c>
      <c r="CM405" s="6">
        <v>1</v>
      </c>
      <c r="CN405" s="6">
        <f t="shared" si="210"/>
        <v>2</v>
      </c>
      <c r="CO405" s="6">
        <f t="shared" si="211"/>
        <v>11</v>
      </c>
    </row>
    <row r="406" spans="1:93" ht="15" x14ac:dyDescent="0.25">
      <c r="A406" s="1" t="s">
        <v>1761</v>
      </c>
      <c r="B406" s="6">
        <v>393</v>
      </c>
      <c r="C406" s="9">
        <v>393</v>
      </c>
      <c r="D406" s="641" t="s">
        <v>6</v>
      </c>
      <c r="E406" s="37" t="s">
        <v>22</v>
      </c>
      <c r="F406" s="645">
        <v>20319446</v>
      </c>
      <c r="G406" s="646" t="s">
        <v>661</v>
      </c>
      <c r="H406" s="9" t="s">
        <v>52</v>
      </c>
      <c r="I406" s="642">
        <v>0</v>
      </c>
      <c r="J406" s="642">
        <v>0</v>
      </c>
      <c r="K406" s="642">
        <v>0</v>
      </c>
      <c r="L406" s="642">
        <v>0</v>
      </c>
      <c r="M406" s="642">
        <v>1</v>
      </c>
      <c r="N406" s="642">
        <v>2</v>
      </c>
      <c r="O406" s="642">
        <v>0</v>
      </c>
      <c r="P406" s="642">
        <v>2</v>
      </c>
      <c r="Q406" s="14">
        <f t="shared" si="197"/>
        <v>1</v>
      </c>
      <c r="R406" s="14">
        <f t="shared" si="197"/>
        <v>4</v>
      </c>
      <c r="S406" s="10">
        <f t="shared" si="198"/>
        <v>5</v>
      </c>
      <c r="T406" s="642">
        <v>0</v>
      </c>
      <c r="U406" s="642">
        <v>0</v>
      </c>
      <c r="V406" s="642">
        <v>1</v>
      </c>
      <c r="W406" s="642">
        <v>2</v>
      </c>
      <c r="X406" s="642">
        <v>0</v>
      </c>
      <c r="Y406" s="642">
        <v>2</v>
      </c>
      <c r="Z406" s="623">
        <f t="shared" si="206"/>
        <v>1</v>
      </c>
      <c r="AA406" s="623">
        <f t="shared" si="206"/>
        <v>4</v>
      </c>
      <c r="AB406" s="10">
        <f t="shared" si="185"/>
        <v>5</v>
      </c>
      <c r="AC406" s="44">
        <f t="shared" si="199"/>
        <v>2</v>
      </c>
      <c r="AD406" s="44">
        <f t="shared" si="199"/>
        <v>8</v>
      </c>
      <c r="AE406" s="44">
        <f t="shared" si="186"/>
        <v>10</v>
      </c>
      <c r="AF406" s="12">
        <f t="shared" si="207"/>
        <v>0</v>
      </c>
      <c r="AG406" s="12">
        <f t="shared" si="208"/>
        <v>7</v>
      </c>
      <c r="AH406" s="10">
        <f t="shared" si="187"/>
        <v>7</v>
      </c>
      <c r="AI406" s="12">
        <f>VLOOKUP($F406,'Guru SertifikaSi'!$C$6:$G$675,'Guru SertifikaSi'!E$3,FALSE)</f>
        <v>2</v>
      </c>
      <c r="AJ406" s="12">
        <f>VLOOKUP($F406,'Guru SertifikaSi'!$C$6:$G$675,'Guru SertifikaSi'!F$3,FALSE)</f>
        <v>1</v>
      </c>
      <c r="AK406" s="10">
        <f t="shared" si="188"/>
        <v>3</v>
      </c>
      <c r="AL406" s="44">
        <f t="shared" si="189"/>
        <v>2</v>
      </c>
      <c r="AM406" s="44">
        <f t="shared" si="189"/>
        <v>8</v>
      </c>
      <c r="AN406" s="11">
        <f t="shared" si="190"/>
        <v>10</v>
      </c>
      <c r="AO406" s="642">
        <v>0</v>
      </c>
      <c r="AP406" s="642">
        <v>0</v>
      </c>
      <c r="AQ406" s="642">
        <v>0</v>
      </c>
      <c r="AR406" s="642">
        <v>0</v>
      </c>
      <c r="AS406" s="642">
        <v>0</v>
      </c>
      <c r="AT406" s="642">
        <v>0</v>
      </c>
      <c r="AU406" s="642">
        <v>0</v>
      </c>
      <c r="AV406" s="642">
        <v>0</v>
      </c>
      <c r="AW406" s="643">
        <v>0</v>
      </c>
      <c r="AX406" s="643">
        <v>0</v>
      </c>
      <c r="AY406" s="642">
        <v>2</v>
      </c>
      <c r="AZ406" s="642">
        <v>8</v>
      </c>
      <c r="BA406" s="642">
        <v>0</v>
      </c>
      <c r="BB406" s="642">
        <v>0</v>
      </c>
      <c r="BC406" s="642">
        <v>0</v>
      </c>
      <c r="BD406" s="642">
        <v>0</v>
      </c>
      <c r="BE406" s="13">
        <f t="shared" si="200"/>
        <v>0</v>
      </c>
      <c r="BF406" s="13">
        <f t="shared" si="200"/>
        <v>0</v>
      </c>
      <c r="BG406" s="10">
        <f t="shared" si="201"/>
        <v>0</v>
      </c>
      <c r="BH406" s="13">
        <f t="shared" si="202"/>
        <v>2</v>
      </c>
      <c r="BI406" s="13">
        <f t="shared" si="202"/>
        <v>8</v>
      </c>
      <c r="BJ406" s="10">
        <f t="shared" si="203"/>
        <v>10</v>
      </c>
      <c r="BK406" s="44">
        <f t="shared" si="204"/>
        <v>2</v>
      </c>
      <c r="BL406" s="44">
        <f t="shared" si="204"/>
        <v>8</v>
      </c>
      <c r="BM406" s="11">
        <f t="shared" si="204"/>
        <v>10</v>
      </c>
      <c r="BN406" s="642">
        <v>0</v>
      </c>
      <c r="BO406" s="642">
        <v>0</v>
      </c>
      <c r="BP406" s="642">
        <v>0</v>
      </c>
      <c r="BQ406" s="642">
        <v>0</v>
      </c>
      <c r="BR406" s="642">
        <v>0</v>
      </c>
      <c r="BS406" s="642">
        <v>0</v>
      </c>
      <c r="BT406" s="642">
        <v>0</v>
      </c>
      <c r="BU406" s="642">
        <v>0</v>
      </c>
      <c r="BV406" s="644">
        <f t="shared" si="205"/>
        <v>0</v>
      </c>
      <c r="BW406" s="644">
        <f t="shared" si="205"/>
        <v>0</v>
      </c>
      <c r="BX406" s="44">
        <f t="shared" si="191"/>
        <v>0</v>
      </c>
      <c r="BY406" s="44">
        <f t="shared" si="191"/>
        <v>0</v>
      </c>
      <c r="BZ406" s="11">
        <f t="shared" si="192"/>
        <v>0</v>
      </c>
      <c r="CA406" s="14">
        <f t="shared" si="193"/>
        <v>2</v>
      </c>
      <c r="CB406" s="14">
        <f t="shared" si="193"/>
        <v>8</v>
      </c>
      <c r="CC406" s="13">
        <f t="shared" si="194"/>
        <v>0</v>
      </c>
      <c r="CD406" s="13">
        <f t="shared" si="194"/>
        <v>0</v>
      </c>
      <c r="CE406" s="13">
        <f t="shared" si="195"/>
        <v>2</v>
      </c>
      <c r="CF406" s="13">
        <f t="shared" si="195"/>
        <v>8</v>
      </c>
      <c r="CG406" s="289">
        <f t="shared" si="196"/>
        <v>10</v>
      </c>
      <c r="CJ406" s="1">
        <v>1</v>
      </c>
      <c r="CK406" s="6">
        <f t="shared" si="209"/>
        <v>3</v>
      </c>
      <c r="CL406" s="6">
        <v>0</v>
      </c>
      <c r="CM406" s="6">
        <v>1</v>
      </c>
      <c r="CN406" s="6">
        <f t="shared" si="210"/>
        <v>2</v>
      </c>
      <c r="CO406" s="6">
        <f t="shared" si="211"/>
        <v>9</v>
      </c>
    </row>
    <row r="407" spans="1:93" ht="15" x14ac:dyDescent="0.25">
      <c r="A407" s="1" t="s">
        <v>1762</v>
      </c>
      <c r="B407" s="6">
        <v>394</v>
      </c>
      <c r="C407" s="9">
        <v>394</v>
      </c>
      <c r="D407" s="641" t="s">
        <v>6</v>
      </c>
      <c r="E407" s="37" t="s">
        <v>22</v>
      </c>
      <c r="F407" s="645">
        <v>20319424</v>
      </c>
      <c r="G407" s="646" t="s">
        <v>662</v>
      </c>
      <c r="H407" s="9" t="s">
        <v>52</v>
      </c>
      <c r="I407" s="642">
        <v>0</v>
      </c>
      <c r="J407" s="642">
        <v>0</v>
      </c>
      <c r="K407" s="642">
        <v>0</v>
      </c>
      <c r="L407" s="642">
        <v>0</v>
      </c>
      <c r="M407" s="642">
        <v>0</v>
      </c>
      <c r="N407" s="642">
        <v>4</v>
      </c>
      <c r="O407" s="642">
        <v>0</v>
      </c>
      <c r="P407" s="642">
        <v>8</v>
      </c>
      <c r="Q407" s="14">
        <f t="shared" si="197"/>
        <v>0</v>
      </c>
      <c r="R407" s="14">
        <f t="shared" si="197"/>
        <v>12</v>
      </c>
      <c r="S407" s="10">
        <f t="shared" si="198"/>
        <v>12</v>
      </c>
      <c r="T407" s="642">
        <v>0</v>
      </c>
      <c r="U407" s="642">
        <v>0</v>
      </c>
      <c r="V407" s="642">
        <v>1</v>
      </c>
      <c r="W407" s="642">
        <v>2</v>
      </c>
      <c r="X407" s="642">
        <v>1</v>
      </c>
      <c r="Y407" s="642">
        <v>0</v>
      </c>
      <c r="Z407" s="623">
        <f t="shared" si="206"/>
        <v>2</v>
      </c>
      <c r="AA407" s="623">
        <f t="shared" si="206"/>
        <v>2</v>
      </c>
      <c r="AB407" s="10">
        <f t="shared" si="185"/>
        <v>4</v>
      </c>
      <c r="AC407" s="44">
        <f t="shared" si="199"/>
        <v>2</v>
      </c>
      <c r="AD407" s="44">
        <f t="shared" si="199"/>
        <v>14</v>
      </c>
      <c r="AE407" s="44">
        <f t="shared" si="186"/>
        <v>16</v>
      </c>
      <c r="AF407" s="12">
        <f t="shared" si="207"/>
        <v>1</v>
      </c>
      <c r="AG407" s="12">
        <f t="shared" si="208"/>
        <v>4</v>
      </c>
      <c r="AH407" s="10">
        <f t="shared" si="187"/>
        <v>5</v>
      </c>
      <c r="AI407" s="12">
        <f>VLOOKUP($F407,'Guru SertifikaSi'!$C$6:$G$675,'Guru SertifikaSi'!E$3,FALSE)</f>
        <v>1</v>
      </c>
      <c r="AJ407" s="12">
        <f>VLOOKUP($F407,'Guru SertifikaSi'!$C$6:$G$675,'Guru SertifikaSi'!F$3,FALSE)</f>
        <v>10</v>
      </c>
      <c r="AK407" s="10">
        <f t="shared" si="188"/>
        <v>11</v>
      </c>
      <c r="AL407" s="44">
        <f t="shared" si="189"/>
        <v>2</v>
      </c>
      <c r="AM407" s="44">
        <f t="shared" si="189"/>
        <v>14</v>
      </c>
      <c r="AN407" s="11">
        <f t="shared" si="190"/>
        <v>16</v>
      </c>
      <c r="AO407" s="642">
        <v>1</v>
      </c>
      <c r="AP407" s="642">
        <v>0</v>
      </c>
      <c r="AQ407" s="642">
        <v>0</v>
      </c>
      <c r="AR407" s="642">
        <v>0</v>
      </c>
      <c r="AS407" s="642">
        <v>0</v>
      </c>
      <c r="AT407" s="642">
        <v>0</v>
      </c>
      <c r="AU407" s="642">
        <v>0</v>
      </c>
      <c r="AV407" s="642">
        <v>0</v>
      </c>
      <c r="AW407" s="643">
        <v>0</v>
      </c>
      <c r="AX407" s="643">
        <v>0</v>
      </c>
      <c r="AY407" s="642">
        <v>1</v>
      </c>
      <c r="AZ407" s="642">
        <v>14</v>
      </c>
      <c r="BA407" s="642">
        <v>0</v>
      </c>
      <c r="BB407" s="642">
        <v>0</v>
      </c>
      <c r="BC407" s="642">
        <v>0</v>
      </c>
      <c r="BD407" s="642">
        <v>0</v>
      </c>
      <c r="BE407" s="13">
        <f t="shared" si="200"/>
        <v>1</v>
      </c>
      <c r="BF407" s="13">
        <f t="shared" si="200"/>
        <v>0</v>
      </c>
      <c r="BG407" s="10">
        <f t="shared" si="201"/>
        <v>1</v>
      </c>
      <c r="BH407" s="13">
        <f t="shared" si="202"/>
        <v>1</v>
      </c>
      <c r="BI407" s="13">
        <f t="shared" si="202"/>
        <v>14</v>
      </c>
      <c r="BJ407" s="10">
        <f t="shared" si="203"/>
        <v>15</v>
      </c>
      <c r="BK407" s="44">
        <f t="shared" si="204"/>
        <v>2</v>
      </c>
      <c r="BL407" s="44">
        <f t="shared" si="204"/>
        <v>14</v>
      </c>
      <c r="BM407" s="11">
        <f t="shared" si="204"/>
        <v>16</v>
      </c>
      <c r="BN407" s="642">
        <v>0</v>
      </c>
      <c r="BO407" s="642">
        <v>0</v>
      </c>
      <c r="BP407" s="642">
        <v>0</v>
      </c>
      <c r="BQ407" s="642">
        <v>0</v>
      </c>
      <c r="BR407" s="642">
        <v>0</v>
      </c>
      <c r="BS407" s="642">
        <v>0</v>
      </c>
      <c r="BT407" s="642">
        <v>0</v>
      </c>
      <c r="BU407" s="642">
        <v>0</v>
      </c>
      <c r="BV407" s="644">
        <f t="shared" si="205"/>
        <v>0</v>
      </c>
      <c r="BW407" s="644">
        <f t="shared" si="205"/>
        <v>0</v>
      </c>
      <c r="BX407" s="44">
        <f t="shared" si="191"/>
        <v>0</v>
      </c>
      <c r="BY407" s="44">
        <f t="shared" si="191"/>
        <v>0</v>
      </c>
      <c r="BZ407" s="11">
        <f t="shared" si="192"/>
        <v>0</v>
      </c>
      <c r="CA407" s="14">
        <f t="shared" si="193"/>
        <v>2</v>
      </c>
      <c r="CB407" s="14">
        <f t="shared" si="193"/>
        <v>14</v>
      </c>
      <c r="CC407" s="13">
        <f t="shared" si="194"/>
        <v>0</v>
      </c>
      <c r="CD407" s="13">
        <f t="shared" si="194"/>
        <v>0</v>
      </c>
      <c r="CE407" s="13">
        <f t="shared" si="195"/>
        <v>2</v>
      </c>
      <c r="CF407" s="13">
        <f t="shared" si="195"/>
        <v>14</v>
      </c>
      <c r="CG407" s="289">
        <f t="shared" si="196"/>
        <v>16</v>
      </c>
      <c r="CJ407" s="1">
        <v>1</v>
      </c>
      <c r="CK407" s="6">
        <f t="shared" si="209"/>
        <v>9</v>
      </c>
      <c r="CL407" s="6">
        <v>0</v>
      </c>
      <c r="CM407" s="6">
        <v>1</v>
      </c>
      <c r="CN407" s="6">
        <f t="shared" si="210"/>
        <v>1</v>
      </c>
      <c r="CO407" s="6">
        <f t="shared" si="211"/>
        <v>15</v>
      </c>
    </row>
    <row r="408" spans="1:93" ht="15" x14ac:dyDescent="0.25">
      <c r="A408" s="1" t="s">
        <v>1763</v>
      </c>
      <c r="B408" s="6">
        <v>395</v>
      </c>
      <c r="C408" s="9">
        <v>395</v>
      </c>
      <c r="D408" s="641" t="s">
        <v>6</v>
      </c>
      <c r="E408" s="37" t="s">
        <v>22</v>
      </c>
      <c r="F408" s="645">
        <v>20319422</v>
      </c>
      <c r="G408" s="646" t="s">
        <v>663</v>
      </c>
      <c r="H408" s="9" t="s">
        <v>52</v>
      </c>
      <c r="I408" s="642">
        <v>0</v>
      </c>
      <c r="J408" s="642">
        <v>0</v>
      </c>
      <c r="K408" s="642">
        <v>0</v>
      </c>
      <c r="L408" s="642">
        <v>0</v>
      </c>
      <c r="M408" s="642">
        <v>2</v>
      </c>
      <c r="N408" s="642">
        <v>0</v>
      </c>
      <c r="O408" s="642">
        <v>2</v>
      </c>
      <c r="P408" s="642">
        <v>5</v>
      </c>
      <c r="Q408" s="14">
        <f t="shared" si="197"/>
        <v>4</v>
      </c>
      <c r="R408" s="14">
        <f t="shared" si="197"/>
        <v>5</v>
      </c>
      <c r="S408" s="10">
        <f t="shared" si="198"/>
        <v>9</v>
      </c>
      <c r="T408" s="642">
        <v>0</v>
      </c>
      <c r="U408" s="642">
        <v>0</v>
      </c>
      <c r="V408" s="642">
        <v>1</v>
      </c>
      <c r="W408" s="642">
        <v>0</v>
      </c>
      <c r="X408" s="642">
        <v>0</v>
      </c>
      <c r="Y408" s="642">
        <v>2</v>
      </c>
      <c r="Z408" s="623">
        <f t="shared" si="206"/>
        <v>1</v>
      </c>
      <c r="AA408" s="623">
        <f t="shared" si="206"/>
        <v>2</v>
      </c>
      <c r="AB408" s="10">
        <f t="shared" si="185"/>
        <v>3</v>
      </c>
      <c r="AC408" s="44">
        <f t="shared" si="199"/>
        <v>5</v>
      </c>
      <c r="AD408" s="44">
        <f t="shared" si="199"/>
        <v>7</v>
      </c>
      <c r="AE408" s="44">
        <f t="shared" si="186"/>
        <v>12</v>
      </c>
      <c r="AF408" s="12">
        <f t="shared" si="207"/>
        <v>0</v>
      </c>
      <c r="AG408" s="12">
        <f t="shared" si="208"/>
        <v>3</v>
      </c>
      <c r="AH408" s="10">
        <f t="shared" si="187"/>
        <v>3</v>
      </c>
      <c r="AI408" s="12">
        <f>VLOOKUP($F408,'Guru SertifikaSi'!$C$6:$G$675,'Guru SertifikaSi'!E$3,FALSE)</f>
        <v>5</v>
      </c>
      <c r="AJ408" s="12">
        <f>VLOOKUP($F408,'Guru SertifikaSi'!$C$6:$G$675,'Guru SertifikaSi'!F$3,FALSE)</f>
        <v>4</v>
      </c>
      <c r="AK408" s="10">
        <f t="shared" si="188"/>
        <v>9</v>
      </c>
      <c r="AL408" s="44">
        <f t="shared" si="189"/>
        <v>5</v>
      </c>
      <c r="AM408" s="44">
        <f t="shared" si="189"/>
        <v>7</v>
      </c>
      <c r="AN408" s="11">
        <f t="shared" si="190"/>
        <v>12</v>
      </c>
      <c r="AO408" s="642">
        <v>0</v>
      </c>
      <c r="AP408" s="642">
        <v>0</v>
      </c>
      <c r="AQ408" s="642">
        <v>0</v>
      </c>
      <c r="AR408" s="642">
        <v>0</v>
      </c>
      <c r="AS408" s="642">
        <v>0</v>
      </c>
      <c r="AT408" s="642">
        <v>0</v>
      </c>
      <c r="AU408" s="642">
        <v>0</v>
      </c>
      <c r="AV408" s="642">
        <v>0</v>
      </c>
      <c r="AW408" s="643">
        <v>0</v>
      </c>
      <c r="AX408" s="643">
        <v>0</v>
      </c>
      <c r="AY408" s="642">
        <v>5</v>
      </c>
      <c r="AZ408" s="642">
        <v>7</v>
      </c>
      <c r="BA408" s="642">
        <v>0</v>
      </c>
      <c r="BB408" s="642">
        <v>0</v>
      </c>
      <c r="BC408" s="642">
        <v>0</v>
      </c>
      <c r="BD408" s="642">
        <v>0</v>
      </c>
      <c r="BE408" s="13">
        <f t="shared" si="200"/>
        <v>0</v>
      </c>
      <c r="BF408" s="13">
        <f t="shared" si="200"/>
        <v>0</v>
      </c>
      <c r="BG408" s="10">
        <f t="shared" si="201"/>
        <v>0</v>
      </c>
      <c r="BH408" s="13">
        <f t="shared" si="202"/>
        <v>5</v>
      </c>
      <c r="BI408" s="13">
        <f t="shared" si="202"/>
        <v>7</v>
      </c>
      <c r="BJ408" s="10">
        <f t="shared" si="203"/>
        <v>12</v>
      </c>
      <c r="BK408" s="44">
        <f t="shared" si="204"/>
        <v>5</v>
      </c>
      <c r="BL408" s="44">
        <f t="shared" si="204"/>
        <v>7</v>
      </c>
      <c r="BM408" s="11">
        <f t="shared" si="204"/>
        <v>12</v>
      </c>
      <c r="BN408" s="642">
        <v>0</v>
      </c>
      <c r="BO408" s="642">
        <v>0</v>
      </c>
      <c r="BP408" s="642">
        <v>0</v>
      </c>
      <c r="BQ408" s="642">
        <v>0</v>
      </c>
      <c r="BR408" s="642">
        <v>0</v>
      </c>
      <c r="BS408" s="642">
        <v>0</v>
      </c>
      <c r="BT408" s="642">
        <v>0</v>
      </c>
      <c r="BU408" s="642">
        <v>0</v>
      </c>
      <c r="BV408" s="644">
        <f t="shared" si="205"/>
        <v>0</v>
      </c>
      <c r="BW408" s="644">
        <f t="shared" si="205"/>
        <v>0</v>
      </c>
      <c r="BX408" s="44">
        <f t="shared" si="191"/>
        <v>0</v>
      </c>
      <c r="BY408" s="44">
        <f t="shared" si="191"/>
        <v>0</v>
      </c>
      <c r="BZ408" s="11">
        <f t="shared" si="192"/>
        <v>0</v>
      </c>
      <c r="CA408" s="14">
        <f t="shared" si="193"/>
        <v>5</v>
      </c>
      <c r="CB408" s="14">
        <f t="shared" si="193"/>
        <v>7</v>
      </c>
      <c r="CC408" s="13">
        <f t="shared" si="194"/>
        <v>0</v>
      </c>
      <c r="CD408" s="13">
        <f t="shared" si="194"/>
        <v>0</v>
      </c>
      <c r="CE408" s="13">
        <f t="shared" si="195"/>
        <v>5</v>
      </c>
      <c r="CF408" s="13">
        <f t="shared" si="195"/>
        <v>7</v>
      </c>
      <c r="CG408" s="289">
        <f t="shared" si="196"/>
        <v>12</v>
      </c>
      <c r="CJ408" s="1">
        <v>1</v>
      </c>
      <c r="CK408" s="6">
        <f t="shared" si="209"/>
        <v>6</v>
      </c>
      <c r="CL408" s="6">
        <v>0</v>
      </c>
      <c r="CM408" s="6">
        <v>1</v>
      </c>
      <c r="CN408" s="6">
        <f t="shared" si="210"/>
        <v>5</v>
      </c>
      <c r="CO408" s="6">
        <f t="shared" si="211"/>
        <v>8</v>
      </c>
    </row>
    <row r="409" spans="1:93" ht="15" x14ac:dyDescent="0.25">
      <c r="A409" s="1" t="s">
        <v>1764</v>
      </c>
      <c r="B409" s="6">
        <v>396</v>
      </c>
      <c r="C409" s="9">
        <v>396</v>
      </c>
      <c r="D409" s="641" t="s">
        <v>6</v>
      </c>
      <c r="E409" s="37" t="s">
        <v>22</v>
      </c>
      <c r="F409" s="645">
        <v>20319421</v>
      </c>
      <c r="G409" s="646" t="s">
        <v>664</v>
      </c>
      <c r="H409" s="9" t="s">
        <v>52</v>
      </c>
      <c r="I409" s="642">
        <v>0</v>
      </c>
      <c r="J409" s="642">
        <v>0</v>
      </c>
      <c r="K409" s="642">
        <v>0</v>
      </c>
      <c r="L409" s="642">
        <v>0</v>
      </c>
      <c r="M409" s="642">
        <v>1</v>
      </c>
      <c r="N409" s="642">
        <v>0</v>
      </c>
      <c r="O409" s="642">
        <v>0</v>
      </c>
      <c r="P409" s="642">
        <v>2</v>
      </c>
      <c r="Q409" s="14">
        <f t="shared" si="197"/>
        <v>1</v>
      </c>
      <c r="R409" s="14">
        <f t="shared" si="197"/>
        <v>2</v>
      </c>
      <c r="S409" s="10">
        <f t="shared" si="198"/>
        <v>3</v>
      </c>
      <c r="T409" s="642">
        <v>0</v>
      </c>
      <c r="U409" s="642">
        <v>0</v>
      </c>
      <c r="V409" s="642">
        <v>0</v>
      </c>
      <c r="W409" s="642">
        <v>1</v>
      </c>
      <c r="X409" s="642">
        <v>0</v>
      </c>
      <c r="Y409" s="642">
        <v>1</v>
      </c>
      <c r="Z409" s="623">
        <f t="shared" si="206"/>
        <v>0</v>
      </c>
      <c r="AA409" s="623">
        <f t="shared" si="206"/>
        <v>2</v>
      </c>
      <c r="AB409" s="10">
        <f t="shared" si="185"/>
        <v>2</v>
      </c>
      <c r="AC409" s="44">
        <f t="shared" si="199"/>
        <v>1</v>
      </c>
      <c r="AD409" s="44">
        <f t="shared" si="199"/>
        <v>4</v>
      </c>
      <c r="AE409" s="44">
        <f t="shared" si="186"/>
        <v>5</v>
      </c>
      <c r="AF409" s="12">
        <f t="shared" si="207"/>
        <v>0</v>
      </c>
      <c r="AG409" s="12">
        <f t="shared" si="208"/>
        <v>2</v>
      </c>
      <c r="AH409" s="10">
        <f t="shared" si="187"/>
        <v>2</v>
      </c>
      <c r="AI409" s="12">
        <f>VLOOKUP($F409,'Guru SertifikaSi'!$C$6:$G$675,'Guru SertifikaSi'!E$3,FALSE)</f>
        <v>2</v>
      </c>
      <c r="AJ409" s="12">
        <f>VLOOKUP($F409,'Guru SertifikaSi'!$C$6:$G$675,'Guru SertifikaSi'!F$3,FALSE)</f>
        <v>1</v>
      </c>
      <c r="AK409" s="10">
        <f t="shared" si="188"/>
        <v>3</v>
      </c>
      <c r="AL409" s="44">
        <f t="shared" si="189"/>
        <v>2</v>
      </c>
      <c r="AM409" s="44">
        <f t="shared" si="189"/>
        <v>3</v>
      </c>
      <c r="AN409" s="11">
        <f t="shared" si="190"/>
        <v>5</v>
      </c>
      <c r="AO409" s="642">
        <v>0</v>
      </c>
      <c r="AP409" s="642">
        <v>0</v>
      </c>
      <c r="AQ409" s="642">
        <v>0</v>
      </c>
      <c r="AR409" s="642">
        <v>0</v>
      </c>
      <c r="AS409" s="642">
        <v>0</v>
      </c>
      <c r="AT409" s="642">
        <v>0</v>
      </c>
      <c r="AU409" s="642">
        <v>0</v>
      </c>
      <c r="AV409" s="642">
        <v>0</v>
      </c>
      <c r="AW409" s="643">
        <v>0</v>
      </c>
      <c r="AX409" s="643">
        <v>0</v>
      </c>
      <c r="AY409" s="642">
        <v>2</v>
      </c>
      <c r="AZ409" s="642">
        <v>3</v>
      </c>
      <c r="BA409" s="642">
        <v>0</v>
      </c>
      <c r="BB409" s="642">
        <v>0</v>
      </c>
      <c r="BC409" s="642">
        <v>0</v>
      </c>
      <c r="BD409" s="642">
        <v>0</v>
      </c>
      <c r="BE409" s="13">
        <f t="shared" si="200"/>
        <v>0</v>
      </c>
      <c r="BF409" s="13">
        <f t="shared" si="200"/>
        <v>0</v>
      </c>
      <c r="BG409" s="10">
        <f t="shared" si="201"/>
        <v>0</v>
      </c>
      <c r="BH409" s="13">
        <f t="shared" si="202"/>
        <v>2</v>
      </c>
      <c r="BI409" s="13">
        <f t="shared" si="202"/>
        <v>3</v>
      </c>
      <c r="BJ409" s="10">
        <f t="shared" si="203"/>
        <v>5</v>
      </c>
      <c r="BK409" s="44">
        <f t="shared" si="204"/>
        <v>2</v>
      </c>
      <c r="BL409" s="44">
        <f t="shared" si="204"/>
        <v>3</v>
      </c>
      <c r="BM409" s="11">
        <f t="shared" si="204"/>
        <v>5</v>
      </c>
      <c r="BN409" s="642">
        <v>0</v>
      </c>
      <c r="BO409" s="642">
        <v>0</v>
      </c>
      <c r="BP409" s="642">
        <v>0</v>
      </c>
      <c r="BQ409" s="642">
        <v>0</v>
      </c>
      <c r="BR409" s="642">
        <v>0</v>
      </c>
      <c r="BS409" s="642">
        <v>0</v>
      </c>
      <c r="BT409" s="642">
        <v>0</v>
      </c>
      <c r="BU409" s="642">
        <v>0</v>
      </c>
      <c r="BV409" s="644">
        <f t="shared" si="205"/>
        <v>0</v>
      </c>
      <c r="BW409" s="644">
        <f t="shared" si="205"/>
        <v>0</v>
      </c>
      <c r="BX409" s="44">
        <f t="shared" si="191"/>
        <v>0</v>
      </c>
      <c r="BY409" s="44">
        <f t="shared" si="191"/>
        <v>0</v>
      </c>
      <c r="BZ409" s="11">
        <f t="shared" si="192"/>
        <v>0</v>
      </c>
      <c r="CA409" s="14">
        <f t="shared" si="193"/>
        <v>1</v>
      </c>
      <c r="CB409" s="14">
        <f t="shared" si="193"/>
        <v>4</v>
      </c>
      <c r="CC409" s="13">
        <f t="shared" si="194"/>
        <v>0</v>
      </c>
      <c r="CD409" s="13">
        <f t="shared" si="194"/>
        <v>0</v>
      </c>
      <c r="CE409" s="13">
        <f t="shared" si="195"/>
        <v>1</v>
      </c>
      <c r="CF409" s="13">
        <f t="shared" si="195"/>
        <v>4</v>
      </c>
      <c r="CG409" s="289">
        <f t="shared" si="196"/>
        <v>5</v>
      </c>
      <c r="CJ409" s="1">
        <v>1</v>
      </c>
      <c r="CK409" s="6">
        <f t="shared" si="209"/>
        <v>3</v>
      </c>
      <c r="CL409" s="6">
        <v>1</v>
      </c>
      <c r="CM409" s="6">
        <v>0</v>
      </c>
      <c r="CN409" s="6">
        <f t="shared" si="210"/>
        <v>3</v>
      </c>
      <c r="CO409" s="6">
        <f t="shared" si="211"/>
        <v>3</v>
      </c>
    </row>
    <row r="410" spans="1:93" ht="15" x14ac:dyDescent="0.25">
      <c r="A410" s="1" t="s">
        <v>1765</v>
      </c>
      <c r="B410" s="6">
        <v>397</v>
      </c>
      <c r="C410" s="9">
        <v>397</v>
      </c>
      <c r="D410" s="641" t="s">
        <v>6</v>
      </c>
      <c r="E410" s="37" t="s">
        <v>22</v>
      </c>
      <c r="F410" s="645">
        <v>20319439</v>
      </c>
      <c r="G410" s="646" t="s">
        <v>665</v>
      </c>
      <c r="H410" s="9" t="s">
        <v>52</v>
      </c>
      <c r="I410" s="642">
        <v>0</v>
      </c>
      <c r="J410" s="642">
        <v>0</v>
      </c>
      <c r="K410" s="642">
        <v>0</v>
      </c>
      <c r="L410" s="642">
        <v>0</v>
      </c>
      <c r="M410" s="642">
        <v>1</v>
      </c>
      <c r="N410" s="642">
        <v>3</v>
      </c>
      <c r="O410" s="642">
        <v>1</v>
      </c>
      <c r="P410" s="642">
        <v>1</v>
      </c>
      <c r="Q410" s="14">
        <f t="shared" si="197"/>
        <v>2</v>
      </c>
      <c r="R410" s="14">
        <f t="shared" si="197"/>
        <v>4</v>
      </c>
      <c r="S410" s="10">
        <f t="shared" si="198"/>
        <v>6</v>
      </c>
      <c r="T410" s="642">
        <v>0</v>
      </c>
      <c r="U410" s="642">
        <v>0</v>
      </c>
      <c r="V410" s="642">
        <v>1</v>
      </c>
      <c r="W410" s="642">
        <v>0</v>
      </c>
      <c r="X410" s="642">
        <v>0</v>
      </c>
      <c r="Y410" s="642">
        <v>1</v>
      </c>
      <c r="Z410" s="623">
        <f t="shared" si="206"/>
        <v>1</v>
      </c>
      <c r="AA410" s="623">
        <f t="shared" si="206"/>
        <v>1</v>
      </c>
      <c r="AB410" s="10">
        <f t="shared" si="185"/>
        <v>2</v>
      </c>
      <c r="AC410" s="44">
        <f t="shared" si="199"/>
        <v>3</v>
      </c>
      <c r="AD410" s="44">
        <f t="shared" si="199"/>
        <v>5</v>
      </c>
      <c r="AE410" s="44">
        <f t="shared" si="186"/>
        <v>8</v>
      </c>
      <c r="AF410" s="12">
        <f t="shared" si="207"/>
        <v>0</v>
      </c>
      <c r="AG410" s="12">
        <f t="shared" si="208"/>
        <v>4</v>
      </c>
      <c r="AH410" s="10">
        <f t="shared" si="187"/>
        <v>4</v>
      </c>
      <c r="AI410" s="12">
        <f>VLOOKUP($F410,'Guru SertifikaSi'!$C$6:$G$675,'Guru SertifikaSi'!E$3,FALSE)</f>
        <v>3</v>
      </c>
      <c r="AJ410" s="12">
        <f>VLOOKUP($F410,'Guru SertifikaSi'!$C$6:$G$675,'Guru SertifikaSi'!F$3,FALSE)</f>
        <v>1</v>
      </c>
      <c r="AK410" s="10">
        <f t="shared" si="188"/>
        <v>4</v>
      </c>
      <c r="AL410" s="44">
        <f t="shared" si="189"/>
        <v>3</v>
      </c>
      <c r="AM410" s="44">
        <f t="shared" si="189"/>
        <v>5</v>
      </c>
      <c r="AN410" s="11">
        <f t="shared" si="190"/>
        <v>8</v>
      </c>
      <c r="AO410" s="642">
        <v>0</v>
      </c>
      <c r="AP410" s="642">
        <v>0</v>
      </c>
      <c r="AQ410" s="642">
        <v>0</v>
      </c>
      <c r="AR410" s="642">
        <v>0</v>
      </c>
      <c r="AS410" s="642">
        <v>0</v>
      </c>
      <c r="AT410" s="642">
        <v>0</v>
      </c>
      <c r="AU410" s="642">
        <v>0</v>
      </c>
      <c r="AV410" s="642">
        <v>0</v>
      </c>
      <c r="AW410" s="643">
        <v>0</v>
      </c>
      <c r="AX410" s="643">
        <v>0</v>
      </c>
      <c r="AY410" s="642">
        <v>3</v>
      </c>
      <c r="AZ410" s="642">
        <v>5</v>
      </c>
      <c r="BA410" s="642">
        <v>0</v>
      </c>
      <c r="BB410" s="642">
        <v>0</v>
      </c>
      <c r="BC410" s="642">
        <v>0</v>
      </c>
      <c r="BD410" s="642">
        <v>0</v>
      </c>
      <c r="BE410" s="13">
        <f t="shared" si="200"/>
        <v>0</v>
      </c>
      <c r="BF410" s="13">
        <f t="shared" si="200"/>
        <v>0</v>
      </c>
      <c r="BG410" s="10">
        <f t="shared" si="201"/>
        <v>0</v>
      </c>
      <c r="BH410" s="13">
        <f t="shared" si="202"/>
        <v>3</v>
      </c>
      <c r="BI410" s="13">
        <f t="shared" si="202"/>
        <v>5</v>
      </c>
      <c r="BJ410" s="10">
        <f t="shared" si="203"/>
        <v>8</v>
      </c>
      <c r="BK410" s="44">
        <f t="shared" si="204"/>
        <v>3</v>
      </c>
      <c r="BL410" s="44">
        <f t="shared" si="204"/>
        <v>5</v>
      </c>
      <c r="BM410" s="11">
        <f t="shared" si="204"/>
        <v>8</v>
      </c>
      <c r="BN410" s="642">
        <v>0</v>
      </c>
      <c r="BO410" s="642">
        <v>0</v>
      </c>
      <c r="BP410" s="642">
        <v>0</v>
      </c>
      <c r="BQ410" s="642">
        <v>0</v>
      </c>
      <c r="BR410" s="642">
        <v>0</v>
      </c>
      <c r="BS410" s="642">
        <v>0</v>
      </c>
      <c r="BT410" s="642">
        <v>1</v>
      </c>
      <c r="BU410" s="642">
        <v>0</v>
      </c>
      <c r="BV410" s="644">
        <f t="shared" si="205"/>
        <v>1</v>
      </c>
      <c r="BW410" s="644">
        <f t="shared" si="205"/>
        <v>0</v>
      </c>
      <c r="BX410" s="44">
        <f t="shared" si="191"/>
        <v>1</v>
      </c>
      <c r="BY410" s="44">
        <f t="shared" si="191"/>
        <v>0</v>
      </c>
      <c r="BZ410" s="11">
        <f t="shared" si="192"/>
        <v>1</v>
      </c>
      <c r="CA410" s="14">
        <f t="shared" si="193"/>
        <v>3</v>
      </c>
      <c r="CB410" s="14">
        <f t="shared" si="193"/>
        <v>5</v>
      </c>
      <c r="CC410" s="13">
        <f t="shared" si="194"/>
        <v>1</v>
      </c>
      <c r="CD410" s="13">
        <f t="shared" si="194"/>
        <v>0</v>
      </c>
      <c r="CE410" s="13">
        <f t="shared" si="195"/>
        <v>4</v>
      </c>
      <c r="CF410" s="13">
        <f t="shared" si="195"/>
        <v>5</v>
      </c>
      <c r="CG410" s="289">
        <f t="shared" si="196"/>
        <v>9</v>
      </c>
      <c r="CJ410" s="1">
        <v>1</v>
      </c>
      <c r="CK410" s="6">
        <f t="shared" si="209"/>
        <v>2</v>
      </c>
      <c r="CL410" s="6">
        <v>0</v>
      </c>
      <c r="CM410" s="6">
        <v>1</v>
      </c>
      <c r="CN410" s="6">
        <f t="shared" si="210"/>
        <v>3</v>
      </c>
      <c r="CO410" s="6">
        <f t="shared" si="211"/>
        <v>6</v>
      </c>
    </row>
    <row r="411" spans="1:93" ht="15" x14ac:dyDescent="0.25">
      <c r="A411" s="1" t="s">
        <v>1766</v>
      </c>
      <c r="B411" s="6">
        <v>398</v>
      </c>
      <c r="C411" s="9">
        <v>398</v>
      </c>
      <c r="D411" s="641" t="s">
        <v>6</v>
      </c>
      <c r="E411" s="37" t="s">
        <v>22</v>
      </c>
      <c r="F411" s="645">
        <v>20319437</v>
      </c>
      <c r="G411" s="646" t="s">
        <v>666</v>
      </c>
      <c r="H411" s="9" t="s">
        <v>52</v>
      </c>
      <c r="I411" s="642">
        <v>0</v>
      </c>
      <c r="J411" s="642">
        <v>0</v>
      </c>
      <c r="K411" s="642">
        <v>0</v>
      </c>
      <c r="L411" s="642">
        <v>0</v>
      </c>
      <c r="M411" s="642">
        <v>2</v>
      </c>
      <c r="N411" s="642">
        <v>2</v>
      </c>
      <c r="O411" s="642">
        <v>0</v>
      </c>
      <c r="P411" s="642">
        <v>2</v>
      </c>
      <c r="Q411" s="14">
        <f t="shared" si="197"/>
        <v>2</v>
      </c>
      <c r="R411" s="14">
        <f t="shared" si="197"/>
        <v>4</v>
      </c>
      <c r="S411" s="10">
        <f t="shared" si="198"/>
        <v>6</v>
      </c>
      <c r="T411" s="642">
        <v>0</v>
      </c>
      <c r="U411" s="642">
        <v>0</v>
      </c>
      <c r="V411" s="642">
        <v>1</v>
      </c>
      <c r="W411" s="642">
        <v>2</v>
      </c>
      <c r="X411" s="642">
        <v>0</v>
      </c>
      <c r="Y411" s="642">
        <v>0</v>
      </c>
      <c r="Z411" s="623">
        <f t="shared" si="206"/>
        <v>1</v>
      </c>
      <c r="AA411" s="623">
        <f t="shared" si="206"/>
        <v>2</v>
      </c>
      <c r="AB411" s="10">
        <f t="shared" si="185"/>
        <v>3</v>
      </c>
      <c r="AC411" s="44">
        <f t="shared" si="199"/>
        <v>3</v>
      </c>
      <c r="AD411" s="44">
        <f t="shared" si="199"/>
        <v>6</v>
      </c>
      <c r="AE411" s="44">
        <f t="shared" si="186"/>
        <v>9</v>
      </c>
      <c r="AF411" s="12">
        <f t="shared" si="207"/>
        <v>0</v>
      </c>
      <c r="AG411" s="12">
        <f t="shared" si="208"/>
        <v>3</v>
      </c>
      <c r="AH411" s="10">
        <f t="shared" si="187"/>
        <v>3</v>
      </c>
      <c r="AI411" s="12">
        <f>VLOOKUP($F411,'Guru SertifikaSi'!$C$6:$G$675,'Guru SertifikaSi'!E$3,FALSE)</f>
        <v>3</v>
      </c>
      <c r="AJ411" s="12">
        <f>VLOOKUP($F411,'Guru SertifikaSi'!$C$6:$G$675,'Guru SertifikaSi'!F$3,FALSE)</f>
        <v>3</v>
      </c>
      <c r="AK411" s="10">
        <f t="shared" si="188"/>
        <v>6</v>
      </c>
      <c r="AL411" s="44">
        <f t="shared" si="189"/>
        <v>3</v>
      </c>
      <c r="AM411" s="44">
        <f t="shared" si="189"/>
        <v>6</v>
      </c>
      <c r="AN411" s="11">
        <f t="shared" si="190"/>
        <v>9</v>
      </c>
      <c r="AO411" s="642">
        <v>0</v>
      </c>
      <c r="AP411" s="642">
        <v>0</v>
      </c>
      <c r="AQ411" s="642">
        <v>0</v>
      </c>
      <c r="AR411" s="642">
        <v>0</v>
      </c>
      <c r="AS411" s="642">
        <v>0</v>
      </c>
      <c r="AT411" s="642">
        <v>0</v>
      </c>
      <c r="AU411" s="642">
        <v>0</v>
      </c>
      <c r="AV411" s="642">
        <v>0</v>
      </c>
      <c r="AW411" s="643">
        <v>0</v>
      </c>
      <c r="AX411" s="643">
        <v>0</v>
      </c>
      <c r="AY411" s="642">
        <v>3</v>
      </c>
      <c r="AZ411" s="642">
        <v>6</v>
      </c>
      <c r="BA411" s="642">
        <v>0</v>
      </c>
      <c r="BB411" s="642">
        <v>0</v>
      </c>
      <c r="BC411" s="642">
        <v>0</v>
      </c>
      <c r="BD411" s="642">
        <v>0</v>
      </c>
      <c r="BE411" s="13">
        <f t="shared" si="200"/>
        <v>0</v>
      </c>
      <c r="BF411" s="13">
        <f t="shared" si="200"/>
        <v>0</v>
      </c>
      <c r="BG411" s="10">
        <f t="shared" si="201"/>
        <v>0</v>
      </c>
      <c r="BH411" s="13">
        <f t="shared" si="202"/>
        <v>3</v>
      </c>
      <c r="BI411" s="13">
        <f t="shared" si="202"/>
        <v>6</v>
      </c>
      <c r="BJ411" s="10">
        <f t="shared" si="203"/>
        <v>9</v>
      </c>
      <c r="BK411" s="44">
        <f t="shared" si="204"/>
        <v>3</v>
      </c>
      <c r="BL411" s="44">
        <f t="shared" si="204"/>
        <v>6</v>
      </c>
      <c r="BM411" s="11">
        <f t="shared" si="204"/>
        <v>9</v>
      </c>
      <c r="BN411" s="642">
        <v>1</v>
      </c>
      <c r="BO411" s="642">
        <v>0</v>
      </c>
      <c r="BP411" s="642">
        <v>0</v>
      </c>
      <c r="BQ411" s="642">
        <v>0</v>
      </c>
      <c r="BR411" s="642">
        <v>0</v>
      </c>
      <c r="BS411" s="642">
        <v>0</v>
      </c>
      <c r="BT411" s="642">
        <v>0</v>
      </c>
      <c r="BU411" s="642">
        <v>0</v>
      </c>
      <c r="BV411" s="644">
        <f t="shared" si="205"/>
        <v>0</v>
      </c>
      <c r="BW411" s="644">
        <f t="shared" si="205"/>
        <v>0</v>
      </c>
      <c r="BX411" s="44">
        <f t="shared" si="191"/>
        <v>1</v>
      </c>
      <c r="BY411" s="44">
        <f t="shared" si="191"/>
        <v>0</v>
      </c>
      <c r="BZ411" s="11">
        <f t="shared" si="192"/>
        <v>1</v>
      </c>
      <c r="CA411" s="14">
        <f t="shared" si="193"/>
        <v>3</v>
      </c>
      <c r="CB411" s="14">
        <f t="shared" si="193"/>
        <v>6</v>
      </c>
      <c r="CC411" s="13">
        <f t="shared" si="194"/>
        <v>1</v>
      </c>
      <c r="CD411" s="13">
        <f t="shared" si="194"/>
        <v>0</v>
      </c>
      <c r="CE411" s="13">
        <f t="shared" si="195"/>
        <v>4</v>
      </c>
      <c r="CF411" s="13">
        <f t="shared" si="195"/>
        <v>6</v>
      </c>
      <c r="CG411" s="289">
        <f t="shared" si="196"/>
        <v>10</v>
      </c>
      <c r="CJ411" s="1">
        <v>1</v>
      </c>
      <c r="CK411" s="6">
        <f t="shared" si="209"/>
        <v>3</v>
      </c>
      <c r="CL411" s="6">
        <v>0</v>
      </c>
      <c r="CM411" s="6">
        <v>1</v>
      </c>
      <c r="CN411" s="6">
        <f t="shared" si="210"/>
        <v>3</v>
      </c>
      <c r="CO411" s="6">
        <f t="shared" si="211"/>
        <v>7</v>
      </c>
    </row>
    <row r="412" spans="1:93" ht="15" x14ac:dyDescent="0.25">
      <c r="A412" s="1" t="s">
        <v>1767</v>
      </c>
      <c r="B412" s="6">
        <v>399</v>
      </c>
      <c r="C412" s="9">
        <v>399</v>
      </c>
      <c r="D412" s="641" t="s">
        <v>6</v>
      </c>
      <c r="E412" s="37" t="s">
        <v>22</v>
      </c>
      <c r="F412" s="645">
        <v>20319418</v>
      </c>
      <c r="G412" s="646" t="s">
        <v>667</v>
      </c>
      <c r="H412" s="9" t="s">
        <v>52</v>
      </c>
      <c r="I412" s="642">
        <v>0</v>
      </c>
      <c r="J412" s="642">
        <v>0</v>
      </c>
      <c r="K412" s="642">
        <v>0</v>
      </c>
      <c r="L412" s="642">
        <v>0</v>
      </c>
      <c r="M412" s="642">
        <v>2</v>
      </c>
      <c r="N412" s="642">
        <v>5</v>
      </c>
      <c r="O412" s="642">
        <v>0</v>
      </c>
      <c r="P412" s="642">
        <v>2</v>
      </c>
      <c r="Q412" s="14">
        <f t="shared" si="197"/>
        <v>2</v>
      </c>
      <c r="R412" s="14">
        <f t="shared" si="197"/>
        <v>7</v>
      </c>
      <c r="S412" s="10">
        <f t="shared" si="198"/>
        <v>9</v>
      </c>
      <c r="T412" s="642">
        <v>0</v>
      </c>
      <c r="U412" s="642">
        <v>0</v>
      </c>
      <c r="V412" s="642">
        <v>0</v>
      </c>
      <c r="W412" s="642">
        <v>3</v>
      </c>
      <c r="X412" s="642">
        <v>1</v>
      </c>
      <c r="Y412" s="642">
        <v>5</v>
      </c>
      <c r="Z412" s="623">
        <f t="shared" si="206"/>
        <v>1</v>
      </c>
      <c r="AA412" s="623">
        <f t="shared" si="206"/>
        <v>8</v>
      </c>
      <c r="AB412" s="10">
        <f t="shared" si="185"/>
        <v>9</v>
      </c>
      <c r="AC412" s="44">
        <f t="shared" si="199"/>
        <v>3</v>
      </c>
      <c r="AD412" s="44">
        <f t="shared" si="199"/>
        <v>15</v>
      </c>
      <c r="AE412" s="44">
        <f t="shared" si="186"/>
        <v>18</v>
      </c>
      <c r="AF412" s="12">
        <f t="shared" si="207"/>
        <v>0</v>
      </c>
      <c r="AG412" s="12">
        <f t="shared" si="208"/>
        <v>10</v>
      </c>
      <c r="AH412" s="10">
        <f t="shared" si="187"/>
        <v>10</v>
      </c>
      <c r="AI412" s="12">
        <f>VLOOKUP($F412,'Guru SertifikaSi'!$C$6:$G$675,'Guru SertifikaSi'!E$3,FALSE)</f>
        <v>3</v>
      </c>
      <c r="AJ412" s="12">
        <f>VLOOKUP($F412,'Guru SertifikaSi'!$C$6:$G$675,'Guru SertifikaSi'!F$3,FALSE)</f>
        <v>5</v>
      </c>
      <c r="AK412" s="10">
        <f t="shared" si="188"/>
        <v>8</v>
      </c>
      <c r="AL412" s="44">
        <f t="shared" si="189"/>
        <v>3</v>
      </c>
      <c r="AM412" s="44">
        <f t="shared" si="189"/>
        <v>15</v>
      </c>
      <c r="AN412" s="11">
        <f t="shared" si="190"/>
        <v>18</v>
      </c>
      <c r="AO412" s="642">
        <v>0</v>
      </c>
      <c r="AP412" s="642">
        <v>0</v>
      </c>
      <c r="AQ412" s="642">
        <v>0</v>
      </c>
      <c r="AR412" s="642">
        <v>0</v>
      </c>
      <c r="AS412" s="642">
        <v>0</v>
      </c>
      <c r="AT412" s="642">
        <v>0</v>
      </c>
      <c r="AU412" s="642">
        <v>0</v>
      </c>
      <c r="AV412" s="642">
        <v>0</v>
      </c>
      <c r="AW412" s="643">
        <v>0</v>
      </c>
      <c r="AX412" s="643">
        <v>0</v>
      </c>
      <c r="AY412" s="642">
        <v>3</v>
      </c>
      <c r="AZ412" s="642">
        <v>14</v>
      </c>
      <c r="BA412" s="642">
        <v>0</v>
      </c>
      <c r="BB412" s="656">
        <v>1</v>
      </c>
      <c r="BC412" s="642">
        <v>0</v>
      </c>
      <c r="BD412" s="642">
        <v>0</v>
      </c>
      <c r="BE412" s="13">
        <f t="shared" si="200"/>
        <v>0</v>
      </c>
      <c r="BF412" s="13">
        <f t="shared" si="200"/>
        <v>0</v>
      </c>
      <c r="BG412" s="10">
        <f t="shared" si="201"/>
        <v>0</v>
      </c>
      <c r="BH412" s="13">
        <f t="shared" si="202"/>
        <v>3</v>
      </c>
      <c r="BI412" s="13">
        <f t="shared" si="202"/>
        <v>15</v>
      </c>
      <c r="BJ412" s="10">
        <f t="shared" si="203"/>
        <v>18</v>
      </c>
      <c r="BK412" s="44">
        <f t="shared" si="204"/>
        <v>3</v>
      </c>
      <c r="BL412" s="44">
        <f t="shared" si="204"/>
        <v>15</v>
      </c>
      <c r="BM412" s="11">
        <f t="shared" si="204"/>
        <v>18</v>
      </c>
      <c r="BN412" s="642">
        <v>0</v>
      </c>
      <c r="BO412" s="642">
        <v>0</v>
      </c>
      <c r="BP412" s="642">
        <v>0</v>
      </c>
      <c r="BQ412" s="642">
        <v>0</v>
      </c>
      <c r="BR412" s="642">
        <v>0</v>
      </c>
      <c r="BS412" s="642">
        <v>0</v>
      </c>
      <c r="BT412" s="642">
        <v>1</v>
      </c>
      <c r="BU412" s="642">
        <v>0</v>
      </c>
      <c r="BV412" s="644">
        <f t="shared" si="205"/>
        <v>1</v>
      </c>
      <c r="BW412" s="644">
        <f t="shared" si="205"/>
        <v>0</v>
      </c>
      <c r="BX412" s="44">
        <f t="shared" si="191"/>
        <v>1</v>
      </c>
      <c r="BY412" s="44">
        <f t="shared" si="191"/>
        <v>0</v>
      </c>
      <c r="BZ412" s="11">
        <f t="shared" si="192"/>
        <v>1</v>
      </c>
      <c r="CA412" s="14">
        <f t="shared" si="193"/>
        <v>3</v>
      </c>
      <c r="CB412" s="14">
        <f t="shared" si="193"/>
        <v>15</v>
      </c>
      <c r="CC412" s="13">
        <f t="shared" si="194"/>
        <v>1</v>
      </c>
      <c r="CD412" s="13">
        <f t="shared" si="194"/>
        <v>0</v>
      </c>
      <c r="CE412" s="13">
        <f t="shared" si="195"/>
        <v>4</v>
      </c>
      <c r="CF412" s="13">
        <f t="shared" si="195"/>
        <v>15</v>
      </c>
      <c r="CG412" s="289">
        <f t="shared" si="196"/>
        <v>19</v>
      </c>
      <c r="CJ412" s="1">
        <v>1</v>
      </c>
      <c r="CK412" s="6">
        <f t="shared" si="209"/>
        <v>3</v>
      </c>
      <c r="CL412" s="6">
        <v>0</v>
      </c>
      <c r="CM412" s="6">
        <v>1</v>
      </c>
      <c r="CN412" s="6">
        <f t="shared" si="210"/>
        <v>3</v>
      </c>
      <c r="CO412" s="6">
        <f t="shared" si="211"/>
        <v>15</v>
      </c>
    </row>
    <row r="413" spans="1:93" ht="15" x14ac:dyDescent="0.25">
      <c r="A413" s="1" t="s">
        <v>1768</v>
      </c>
      <c r="B413" s="6">
        <v>400</v>
      </c>
      <c r="C413" s="9">
        <v>400</v>
      </c>
      <c r="D413" s="641" t="s">
        <v>6</v>
      </c>
      <c r="E413" s="37" t="s">
        <v>22</v>
      </c>
      <c r="F413" s="645">
        <v>20319407</v>
      </c>
      <c r="G413" s="646" t="s">
        <v>668</v>
      </c>
      <c r="H413" s="9" t="s">
        <v>52</v>
      </c>
      <c r="I413" s="642">
        <v>0</v>
      </c>
      <c r="J413" s="642">
        <v>0</v>
      </c>
      <c r="K413" s="642">
        <v>0</v>
      </c>
      <c r="L413" s="642">
        <v>0</v>
      </c>
      <c r="M413" s="642">
        <v>3</v>
      </c>
      <c r="N413" s="642">
        <v>1</v>
      </c>
      <c r="O413" s="642">
        <v>0</v>
      </c>
      <c r="P413" s="642">
        <v>1</v>
      </c>
      <c r="Q413" s="14">
        <f t="shared" si="197"/>
        <v>3</v>
      </c>
      <c r="R413" s="14">
        <f t="shared" si="197"/>
        <v>2</v>
      </c>
      <c r="S413" s="10">
        <f t="shared" si="198"/>
        <v>5</v>
      </c>
      <c r="T413" s="642">
        <v>0</v>
      </c>
      <c r="U413" s="642">
        <v>1</v>
      </c>
      <c r="V413" s="642">
        <v>0</v>
      </c>
      <c r="W413" s="642">
        <v>2</v>
      </c>
      <c r="X413" s="642">
        <v>2</v>
      </c>
      <c r="Y413" s="642">
        <v>0</v>
      </c>
      <c r="Z413" s="623">
        <f t="shared" si="206"/>
        <v>2</v>
      </c>
      <c r="AA413" s="623">
        <f t="shared" si="206"/>
        <v>3</v>
      </c>
      <c r="AB413" s="10">
        <f t="shared" si="185"/>
        <v>5</v>
      </c>
      <c r="AC413" s="44">
        <f t="shared" si="199"/>
        <v>5</v>
      </c>
      <c r="AD413" s="44">
        <f t="shared" si="199"/>
        <v>5</v>
      </c>
      <c r="AE413" s="44">
        <f t="shared" si="186"/>
        <v>10</v>
      </c>
      <c r="AF413" s="12">
        <f t="shared" si="207"/>
        <v>4</v>
      </c>
      <c r="AG413" s="12">
        <f t="shared" si="208"/>
        <v>5</v>
      </c>
      <c r="AH413" s="10">
        <f t="shared" si="187"/>
        <v>9</v>
      </c>
      <c r="AI413" s="12">
        <f>VLOOKUP($F413,'Guru SertifikaSi'!$C$6:$G$675,'Guru SertifikaSi'!E$3,FALSE)</f>
        <v>1</v>
      </c>
      <c r="AJ413" s="12">
        <f>VLOOKUP($F413,'Guru SertifikaSi'!$C$6:$G$675,'Guru SertifikaSi'!F$3,FALSE)</f>
        <v>0</v>
      </c>
      <c r="AK413" s="10">
        <f t="shared" si="188"/>
        <v>1</v>
      </c>
      <c r="AL413" s="44">
        <f t="shared" si="189"/>
        <v>5</v>
      </c>
      <c r="AM413" s="44">
        <f t="shared" si="189"/>
        <v>5</v>
      </c>
      <c r="AN413" s="11">
        <f t="shared" si="190"/>
        <v>10</v>
      </c>
      <c r="AO413" s="642">
        <v>0</v>
      </c>
      <c r="AP413" s="642">
        <v>0</v>
      </c>
      <c r="AQ413" s="642">
        <v>0</v>
      </c>
      <c r="AR413" s="642">
        <v>0</v>
      </c>
      <c r="AS413" s="642">
        <v>0</v>
      </c>
      <c r="AT413" s="642">
        <v>0</v>
      </c>
      <c r="AU413" s="642">
        <v>0</v>
      </c>
      <c r="AV413" s="642">
        <v>0</v>
      </c>
      <c r="AW413" s="643">
        <v>0</v>
      </c>
      <c r="AX413" s="643">
        <v>0</v>
      </c>
      <c r="AY413" s="642">
        <v>5</v>
      </c>
      <c r="AZ413" s="642">
        <v>5</v>
      </c>
      <c r="BA413" s="642">
        <v>0</v>
      </c>
      <c r="BB413" s="642">
        <v>0</v>
      </c>
      <c r="BC413" s="642">
        <v>0</v>
      </c>
      <c r="BD413" s="642">
        <v>0</v>
      </c>
      <c r="BE413" s="13">
        <f t="shared" si="200"/>
        <v>0</v>
      </c>
      <c r="BF413" s="13">
        <f t="shared" si="200"/>
        <v>0</v>
      </c>
      <c r="BG413" s="10">
        <f t="shared" si="201"/>
        <v>0</v>
      </c>
      <c r="BH413" s="13">
        <f t="shared" si="202"/>
        <v>5</v>
      </c>
      <c r="BI413" s="13">
        <f t="shared" si="202"/>
        <v>5</v>
      </c>
      <c r="BJ413" s="10">
        <f t="shared" si="203"/>
        <v>10</v>
      </c>
      <c r="BK413" s="44">
        <f t="shared" si="204"/>
        <v>5</v>
      </c>
      <c r="BL413" s="44">
        <f t="shared" si="204"/>
        <v>5</v>
      </c>
      <c r="BM413" s="11">
        <f t="shared" si="204"/>
        <v>10</v>
      </c>
      <c r="BN413" s="642">
        <v>1</v>
      </c>
      <c r="BO413" s="642">
        <v>0</v>
      </c>
      <c r="BP413" s="642">
        <v>0</v>
      </c>
      <c r="BQ413" s="642">
        <v>0</v>
      </c>
      <c r="BR413" s="642">
        <v>0</v>
      </c>
      <c r="BS413" s="642">
        <v>0</v>
      </c>
      <c r="BT413" s="642">
        <v>0</v>
      </c>
      <c r="BU413" s="642">
        <v>0</v>
      </c>
      <c r="BV413" s="644">
        <f t="shared" si="205"/>
        <v>0</v>
      </c>
      <c r="BW413" s="644">
        <f t="shared" si="205"/>
        <v>0</v>
      </c>
      <c r="BX413" s="44">
        <f t="shared" si="191"/>
        <v>1</v>
      </c>
      <c r="BY413" s="44">
        <f t="shared" si="191"/>
        <v>0</v>
      </c>
      <c r="BZ413" s="11">
        <f t="shared" si="192"/>
        <v>1</v>
      </c>
      <c r="CA413" s="14">
        <f t="shared" si="193"/>
        <v>5</v>
      </c>
      <c r="CB413" s="14">
        <f t="shared" si="193"/>
        <v>5</v>
      </c>
      <c r="CC413" s="13">
        <f t="shared" si="194"/>
        <v>1</v>
      </c>
      <c r="CD413" s="13">
        <f t="shared" si="194"/>
        <v>0</v>
      </c>
      <c r="CE413" s="13">
        <f t="shared" si="195"/>
        <v>6</v>
      </c>
      <c r="CF413" s="13">
        <f t="shared" si="195"/>
        <v>5</v>
      </c>
      <c r="CG413" s="289">
        <f t="shared" si="196"/>
        <v>11</v>
      </c>
      <c r="CJ413" s="1">
        <v>1</v>
      </c>
      <c r="CK413" s="6">
        <f t="shared" si="209"/>
        <v>2</v>
      </c>
      <c r="CL413" s="6">
        <v>0</v>
      </c>
      <c r="CM413" s="6">
        <v>1</v>
      </c>
      <c r="CN413" s="6">
        <f t="shared" si="210"/>
        <v>5</v>
      </c>
      <c r="CO413" s="6">
        <f t="shared" si="211"/>
        <v>6</v>
      </c>
    </row>
    <row r="414" spans="1:93" ht="15" x14ac:dyDescent="0.25">
      <c r="A414" s="1" t="s">
        <v>1769</v>
      </c>
      <c r="B414" s="6">
        <v>401</v>
      </c>
      <c r="C414" s="9">
        <v>401</v>
      </c>
      <c r="D414" s="641" t="s">
        <v>6</v>
      </c>
      <c r="E414" s="37" t="s">
        <v>22</v>
      </c>
      <c r="F414" s="645">
        <v>20319406</v>
      </c>
      <c r="G414" s="646" t="s">
        <v>669</v>
      </c>
      <c r="H414" s="9" t="s">
        <v>52</v>
      </c>
      <c r="I414" s="642">
        <v>0</v>
      </c>
      <c r="J414" s="642">
        <v>0</v>
      </c>
      <c r="K414" s="642">
        <v>0</v>
      </c>
      <c r="L414" s="642">
        <v>0</v>
      </c>
      <c r="M414" s="642">
        <v>0</v>
      </c>
      <c r="N414" s="642">
        <v>1</v>
      </c>
      <c r="O414" s="642">
        <v>1</v>
      </c>
      <c r="P414" s="642">
        <v>1</v>
      </c>
      <c r="Q414" s="14">
        <f t="shared" si="197"/>
        <v>1</v>
      </c>
      <c r="R414" s="14">
        <f t="shared" si="197"/>
        <v>2</v>
      </c>
      <c r="S414" s="10">
        <f t="shared" si="198"/>
        <v>3</v>
      </c>
      <c r="T414" s="642">
        <v>0</v>
      </c>
      <c r="U414" s="642">
        <v>0</v>
      </c>
      <c r="V414" s="642">
        <v>1</v>
      </c>
      <c r="W414" s="642">
        <v>4</v>
      </c>
      <c r="X414" s="642">
        <v>1</v>
      </c>
      <c r="Y414" s="642">
        <v>1</v>
      </c>
      <c r="Z414" s="623">
        <f t="shared" si="206"/>
        <v>2</v>
      </c>
      <c r="AA414" s="623">
        <f t="shared" si="206"/>
        <v>5</v>
      </c>
      <c r="AB414" s="10">
        <f t="shared" si="185"/>
        <v>7</v>
      </c>
      <c r="AC414" s="44">
        <f t="shared" si="199"/>
        <v>3</v>
      </c>
      <c r="AD414" s="44">
        <f t="shared" si="199"/>
        <v>7</v>
      </c>
      <c r="AE414" s="44">
        <f t="shared" si="186"/>
        <v>10</v>
      </c>
      <c r="AF414" s="12">
        <f t="shared" si="207"/>
        <v>1</v>
      </c>
      <c r="AG414" s="12">
        <f t="shared" si="208"/>
        <v>6</v>
      </c>
      <c r="AH414" s="10">
        <f t="shared" si="187"/>
        <v>7</v>
      </c>
      <c r="AI414" s="12">
        <f>VLOOKUP($F414,'Guru SertifikaSi'!$C$6:$G$675,'Guru SertifikaSi'!E$3,FALSE)</f>
        <v>2</v>
      </c>
      <c r="AJ414" s="12">
        <f>VLOOKUP($F414,'Guru SertifikaSi'!$C$6:$G$675,'Guru SertifikaSi'!F$3,FALSE)</f>
        <v>1</v>
      </c>
      <c r="AK414" s="10">
        <f t="shared" si="188"/>
        <v>3</v>
      </c>
      <c r="AL414" s="44">
        <f t="shared" si="189"/>
        <v>3</v>
      </c>
      <c r="AM414" s="44">
        <f t="shared" si="189"/>
        <v>7</v>
      </c>
      <c r="AN414" s="11">
        <f t="shared" si="190"/>
        <v>10</v>
      </c>
      <c r="AO414" s="642">
        <v>0</v>
      </c>
      <c r="AP414" s="642">
        <v>0</v>
      </c>
      <c r="AQ414" s="642">
        <v>0</v>
      </c>
      <c r="AR414" s="642">
        <v>0</v>
      </c>
      <c r="AS414" s="642">
        <v>0</v>
      </c>
      <c r="AT414" s="642">
        <v>0</v>
      </c>
      <c r="AU414" s="642">
        <v>0</v>
      </c>
      <c r="AV414" s="642">
        <v>0</v>
      </c>
      <c r="AW414" s="643">
        <v>0</v>
      </c>
      <c r="AX414" s="643">
        <v>0</v>
      </c>
      <c r="AY414" s="642">
        <v>3</v>
      </c>
      <c r="AZ414" s="642">
        <v>7</v>
      </c>
      <c r="BA414" s="642">
        <v>0</v>
      </c>
      <c r="BB414" s="642">
        <v>0</v>
      </c>
      <c r="BC414" s="642">
        <v>0</v>
      </c>
      <c r="BD414" s="642">
        <v>0</v>
      </c>
      <c r="BE414" s="13">
        <f t="shared" si="200"/>
        <v>0</v>
      </c>
      <c r="BF414" s="13">
        <f t="shared" si="200"/>
        <v>0</v>
      </c>
      <c r="BG414" s="10">
        <f t="shared" si="201"/>
        <v>0</v>
      </c>
      <c r="BH414" s="13">
        <f t="shared" si="202"/>
        <v>3</v>
      </c>
      <c r="BI414" s="13">
        <f t="shared" si="202"/>
        <v>7</v>
      </c>
      <c r="BJ414" s="10">
        <f t="shared" si="203"/>
        <v>10</v>
      </c>
      <c r="BK414" s="44">
        <f t="shared" si="204"/>
        <v>3</v>
      </c>
      <c r="BL414" s="44">
        <f t="shared" si="204"/>
        <v>7</v>
      </c>
      <c r="BM414" s="11">
        <f t="shared" si="204"/>
        <v>10</v>
      </c>
      <c r="BN414" s="642">
        <v>0</v>
      </c>
      <c r="BO414" s="642">
        <v>0</v>
      </c>
      <c r="BP414" s="642">
        <v>0</v>
      </c>
      <c r="BQ414" s="642">
        <v>0</v>
      </c>
      <c r="BR414" s="642">
        <v>0</v>
      </c>
      <c r="BS414" s="642">
        <v>1</v>
      </c>
      <c r="BT414" s="642">
        <v>1</v>
      </c>
      <c r="BU414" s="642">
        <v>0</v>
      </c>
      <c r="BV414" s="644">
        <f t="shared" si="205"/>
        <v>1</v>
      </c>
      <c r="BW414" s="644">
        <f t="shared" si="205"/>
        <v>1</v>
      </c>
      <c r="BX414" s="44">
        <f t="shared" si="191"/>
        <v>1</v>
      </c>
      <c r="BY414" s="44">
        <f t="shared" si="191"/>
        <v>1</v>
      </c>
      <c r="BZ414" s="11">
        <f t="shared" si="192"/>
        <v>2</v>
      </c>
      <c r="CA414" s="14">
        <f t="shared" si="193"/>
        <v>3</v>
      </c>
      <c r="CB414" s="14">
        <f t="shared" si="193"/>
        <v>7</v>
      </c>
      <c r="CC414" s="13">
        <f t="shared" si="194"/>
        <v>1</v>
      </c>
      <c r="CD414" s="13">
        <f t="shared" si="194"/>
        <v>1</v>
      </c>
      <c r="CE414" s="13">
        <f t="shared" si="195"/>
        <v>4</v>
      </c>
      <c r="CF414" s="13">
        <f t="shared" si="195"/>
        <v>8</v>
      </c>
      <c r="CG414" s="289">
        <f t="shared" si="196"/>
        <v>12</v>
      </c>
      <c r="CJ414" s="1">
        <v>1</v>
      </c>
      <c r="CK414" s="6">
        <f t="shared" si="209"/>
        <v>2</v>
      </c>
      <c r="CL414" s="6">
        <v>0</v>
      </c>
      <c r="CM414" s="6">
        <v>1</v>
      </c>
      <c r="CN414" s="6">
        <f t="shared" si="210"/>
        <v>3</v>
      </c>
      <c r="CO414" s="6">
        <f t="shared" si="211"/>
        <v>8</v>
      </c>
    </row>
    <row r="415" spans="1:93" ht="15" x14ac:dyDescent="0.25">
      <c r="A415" s="1" t="s">
        <v>1770</v>
      </c>
      <c r="B415" s="6">
        <v>402</v>
      </c>
      <c r="C415" s="9">
        <v>402</v>
      </c>
      <c r="D415" s="641" t="s">
        <v>6</v>
      </c>
      <c r="E415" s="37" t="s">
        <v>22</v>
      </c>
      <c r="F415" s="645">
        <v>20319497</v>
      </c>
      <c r="G415" s="646" t="s">
        <v>670</v>
      </c>
      <c r="H415" s="9" t="s">
        <v>52</v>
      </c>
      <c r="I415" s="642">
        <v>0</v>
      </c>
      <c r="J415" s="642">
        <v>0</v>
      </c>
      <c r="K415" s="642">
        <v>0</v>
      </c>
      <c r="L415" s="642">
        <v>0</v>
      </c>
      <c r="M415" s="642">
        <v>2</v>
      </c>
      <c r="N415" s="642">
        <v>1</v>
      </c>
      <c r="O415" s="642">
        <v>0</v>
      </c>
      <c r="P415" s="642">
        <v>3</v>
      </c>
      <c r="Q415" s="14">
        <f t="shared" si="197"/>
        <v>2</v>
      </c>
      <c r="R415" s="14">
        <f t="shared" si="197"/>
        <v>4</v>
      </c>
      <c r="S415" s="10">
        <f t="shared" si="198"/>
        <v>6</v>
      </c>
      <c r="T415" s="642">
        <v>0</v>
      </c>
      <c r="U415" s="642">
        <v>0</v>
      </c>
      <c r="V415" s="642">
        <v>1</v>
      </c>
      <c r="W415" s="642">
        <v>2</v>
      </c>
      <c r="X415" s="642">
        <v>0</v>
      </c>
      <c r="Y415" s="642">
        <v>2</v>
      </c>
      <c r="Z415" s="623">
        <f t="shared" si="206"/>
        <v>1</v>
      </c>
      <c r="AA415" s="623">
        <f t="shared" si="206"/>
        <v>4</v>
      </c>
      <c r="AB415" s="10">
        <f t="shared" si="185"/>
        <v>5</v>
      </c>
      <c r="AC415" s="44">
        <f t="shared" si="199"/>
        <v>3</v>
      </c>
      <c r="AD415" s="44">
        <f t="shared" si="199"/>
        <v>8</v>
      </c>
      <c r="AE415" s="44">
        <f t="shared" si="186"/>
        <v>11</v>
      </c>
      <c r="AF415" s="12">
        <f t="shared" si="207"/>
        <v>1</v>
      </c>
      <c r="AG415" s="12">
        <f t="shared" si="208"/>
        <v>4</v>
      </c>
      <c r="AH415" s="10">
        <f t="shared" si="187"/>
        <v>5</v>
      </c>
      <c r="AI415" s="12">
        <f>VLOOKUP($F415,'Guru SertifikaSi'!$C$6:$G$675,'Guru SertifikaSi'!E$3,FALSE)</f>
        <v>2</v>
      </c>
      <c r="AJ415" s="12">
        <f>VLOOKUP($F415,'Guru SertifikaSi'!$C$6:$G$675,'Guru SertifikaSi'!F$3,FALSE)</f>
        <v>4</v>
      </c>
      <c r="AK415" s="10">
        <f t="shared" si="188"/>
        <v>6</v>
      </c>
      <c r="AL415" s="44">
        <f t="shared" si="189"/>
        <v>3</v>
      </c>
      <c r="AM415" s="44">
        <f t="shared" si="189"/>
        <v>8</v>
      </c>
      <c r="AN415" s="11">
        <f t="shared" si="190"/>
        <v>11</v>
      </c>
      <c r="AO415" s="642">
        <v>0</v>
      </c>
      <c r="AP415" s="642">
        <v>0</v>
      </c>
      <c r="AQ415" s="642">
        <v>0</v>
      </c>
      <c r="AR415" s="642">
        <v>0</v>
      </c>
      <c r="AS415" s="642">
        <v>0</v>
      </c>
      <c r="AT415" s="642">
        <v>0</v>
      </c>
      <c r="AU415" s="642">
        <v>0</v>
      </c>
      <c r="AV415" s="642">
        <v>0</v>
      </c>
      <c r="AW415" s="643">
        <v>0</v>
      </c>
      <c r="AX415" s="643">
        <v>0</v>
      </c>
      <c r="AY415" s="642">
        <v>3</v>
      </c>
      <c r="AZ415" s="642">
        <v>8</v>
      </c>
      <c r="BA415" s="642">
        <v>0</v>
      </c>
      <c r="BB415" s="642">
        <v>0</v>
      </c>
      <c r="BC415" s="642">
        <v>0</v>
      </c>
      <c r="BD415" s="642">
        <v>0</v>
      </c>
      <c r="BE415" s="13">
        <f t="shared" si="200"/>
        <v>0</v>
      </c>
      <c r="BF415" s="13">
        <f t="shared" si="200"/>
        <v>0</v>
      </c>
      <c r="BG415" s="10">
        <f t="shared" si="201"/>
        <v>0</v>
      </c>
      <c r="BH415" s="13">
        <f t="shared" si="202"/>
        <v>3</v>
      </c>
      <c r="BI415" s="13">
        <f t="shared" si="202"/>
        <v>8</v>
      </c>
      <c r="BJ415" s="10">
        <f t="shared" si="203"/>
        <v>11</v>
      </c>
      <c r="BK415" s="44">
        <f t="shared" si="204"/>
        <v>3</v>
      </c>
      <c r="BL415" s="44">
        <f t="shared" si="204"/>
        <v>8</v>
      </c>
      <c r="BM415" s="11">
        <f t="shared" si="204"/>
        <v>11</v>
      </c>
      <c r="BN415" s="642">
        <v>0</v>
      </c>
      <c r="BO415" s="642">
        <v>0</v>
      </c>
      <c r="BP415" s="642">
        <v>0</v>
      </c>
      <c r="BQ415" s="642">
        <v>0</v>
      </c>
      <c r="BR415" s="642">
        <v>1</v>
      </c>
      <c r="BS415" s="642">
        <v>0</v>
      </c>
      <c r="BT415" s="642">
        <v>0</v>
      </c>
      <c r="BU415" s="642">
        <v>0</v>
      </c>
      <c r="BV415" s="644">
        <f t="shared" si="205"/>
        <v>1</v>
      </c>
      <c r="BW415" s="644">
        <f t="shared" si="205"/>
        <v>0</v>
      </c>
      <c r="BX415" s="44">
        <f t="shared" si="191"/>
        <v>1</v>
      </c>
      <c r="BY415" s="44">
        <f t="shared" si="191"/>
        <v>0</v>
      </c>
      <c r="BZ415" s="11">
        <f t="shared" si="192"/>
        <v>1</v>
      </c>
      <c r="CA415" s="14">
        <f t="shared" si="193"/>
        <v>3</v>
      </c>
      <c r="CB415" s="14">
        <f t="shared" si="193"/>
        <v>8</v>
      </c>
      <c r="CC415" s="13">
        <f t="shared" si="194"/>
        <v>1</v>
      </c>
      <c r="CD415" s="13">
        <f t="shared" si="194"/>
        <v>0</v>
      </c>
      <c r="CE415" s="13">
        <f t="shared" si="195"/>
        <v>4</v>
      </c>
      <c r="CF415" s="13">
        <f t="shared" si="195"/>
        <v>8</v>
      </c>
      <c r="CG415" s="289">
        <f t="shared" si="196"/>
        <v>12</v>
      </c>
      <c r="CJ415" s="1">
        <v>1</v>
      </c>
      <c r="CK415" s="6">
        <f t="shared" si="209"/>
        <v>4</v>
      </c>
      <c r="CL415" s="6">
        <v>0</v>
      </c>
      <c r="CM415" s="6">
        <v>1</v>
      </c>
      <c r="CN415" s="6">
        <f t="shared" si="210"/>
        <v>3</v>
      </c>
      <c r="CO415" s="6">
        <f t="shared" si="211"/>
        <v>9</v>
      </c>
    </row>
    <row r="416" spans="1:93" ht="15" x14ac:dyDescent="0.25">
      <c r="A416" s="1" t="s">
        <v>1771</v>
      </c>
      <c r="B416" s="6">
        <v>403</v>
      </c>
      <c r="C416" s="9">
        <v>403</v>
      </c>
      <c r="D416" s="641" t="s">
        <v>6</v>
      </c>
      <c r="E416" s="37" t="s">
        <v>22</v>
      </c>
      <c r="F416" s="645">
        <v>20319496</v>
      </c>
      <c r="G416" s="646" t="s">
        <v>671</v>
      </c>
      <c r="H416" s="9" t="s">
        <v>52</v>
      </c>
      <c r="I416" s="642">
        <v>0</v>
      </c>
      <c r="J416" s="642">
        <v>0</v>
      </c>
      <c r="K416" s="642">
        <v>0</v>
      </c>
      <c r="L416" s="642">
        <v>0</v>
      </c>
      <c r="M416" s="642">
        <v>1</v>
      </c>
      <c r="N416" s="642">
        <v>0</v>
      </c>
      <c r="O416" s="642">
        <v>1</v>
      </c>
      <c r="P416" s="642">
        <v>3</v>
      </c>
      <c r="Q416" s="14">
        <f t="shared" si="197"/>
        <v>2</v>
      </c>
      <c r="R416" s="14">
        <f t="shared" si="197"/>
        <v>3</v>
      </c>
      <c r="S416" s="10">
        <f t="shared" si="198"/>
        <v>5</v>
      </c>
      <c r="T416" s="642">
        <v>0</v>
      </c>
      <c r="U416" s="642">
        <v>0</v>
      </c>
      <c r="V416" s="642">
        <v>1</v>
      </c>
      <c r="W416" s="642">
        <v>1</v>
      </c>
      <c r="X416" s="642">
        <v>0</v>
      </c>
      <c r="Y416" s="642">
        <v>2</v>
      </c>
      <c r="Z416" s="623">
        <f t="shared" si="206"/>
        <v>1</v>
      </c>
      <c r="AA416" s="623">
        <f t="shared" si="206"/>
        <v>3</v>
      </c>
      <c r="AB416" s="10">
        <f t="shared" si="185"/>
        <v>4</v>
      </c>
      <c r="AC416" s="44">
        <f t="shared" si="199"/>
        <v>3</v>
      </c>
      <c r="AD416" s="44">
        <f t="shared" si="199"/>
        <v>6</v>
      </c>
      <c r="AE416" s="44">
        <f t="shared" si="186"/>
        <v>9</v>
      </c>
      <c r="AF416" s="12">
        <f t="shared" si="207"/>
        <v>1</v>
      </c>
      <c r="AG416" s="12">
        <f t="shared" si="208"/>
        <v>4</v>
      </c>
      <c r="AH416" s="10">
        <f t="shared" si="187"/>
        <v>5</v>
      </c>
      <c r="AI416" s="12">
        <f>VLOOKUP($F416,'Guru SertifikaSi'!$C$6:$G$675,'Guru SertifikaSi'!E$3,FALSE)</f>
        <v>2</v>
      </c>
      <c r="AJ416" s="12">
        <f>VLOOKUP($F416,'Guru SertifikaSi'!$C$6:$G$675,'Guru SertifikaSi'!F$3,FALSE)</f>
        <v>2</v>
      </c>
      <c r="AK416" s="10">
        <f t="shared" si="188"/>
        <v>4</v>
      </c>
      <c r="AL416" s="44">
        <f t="shared" si="189"/>
        <v>3</v>
      </c>
      <c r="AM416" s="44">
        <f t="shared" si="189"/>
        <v>6</v>
      </c>
      <c r="AN416" s="11">
        <f t="shared" si="190"/>
        <v>9</v>
      </c>
      <c r="AO416" s="642">
        <v>0</v>
      </c>
      <c r="AP416" s="642">
        <v>0</v>
      </c>
      <c r="AQ416" s="642">
        <v>0</v>
      </c>
      <c r="AR416" s="642">
        <v>0</v>
      </c>
      <c r="AS416" s="642">
        <v>0</v>
      </c>
      <c r="AT416" s="642">
        <v>0</v>
      </c>
      <c r="AU416" s="642">
        <v>0</v>
      </c>
      <c r="AV416" s="642">
        <v>0</v>
      </c>
      <c r="AW416" s="643">
        <v>0</v>
      </c>
      <c r="AX416" s="643">
        <v>0</v>
      </c>
      <c r="AY416" s="642">
        <v>3</v>
      </c>
      <c r="AZ416" s="642">
        <v>6</v>
      </c>
      <c r="BA416" s="642">
        <v>0</v>
      </c>
      <c r="BB416" s="642">
        <v>0</v>
      </c>
      <c r="BC416" s="642">
        <v>0</v>
      </c>
      <c r="BD416" s="642">
        <v>0</v>
      </c>
      <c r="BE416" s="13">
        <f t="shared" si="200"/>
        <v>0</v>
      </c>
      <c r="BF416" s="13">
        <f t="shared" si="200"/>
        <v>0</v>
      </c>
      <c r="BG416" s="10">
        <f t="shared" si="201"/>
        <v>0</v>
      </c>
      <c r="BH416" s="13">
        <f t="shared" si="202"/>
        <v>3</v>
      </c>
      <c r="BI416" s="13">
        <f t="shared" si="202"/>
        <v>6</v>
      </c>
      <c r="BJ416" s="10">
        <f t="shared" si="203"/>
        <v>9</v>
      </c>
      <c r="BK416" s="44">
        <f t="shared" si="204"/>
        <v>3</v>
      </c>
      <c r="BL416" s="44">
        <f t="shared" si="204"/>
        <v>6</v>
      </c>
      <c r="BM416" s="11">
        <f t="shared" si="204"/>
        <v>9</v>
      </c>
      <c r="BN416" s="642">
        <v>0</v>
      </c>
      <c r="BO416" s="642">
        <v>0</v>
      </c>
      <c r="BP416" s="642">
        <v>0</v>
      </c>
      <c r="BQ416" s="642">
        <v>0</v>
      </c>
      <c r="BR416" s="642">
        <v>0</v>
      </c>
      <c r="BS416" s="642">
        <v>0</v>
      </c>
      <c r="BT416" s="642">
        <v>0</v>
      </c>
      <c r="BU416" s="642">
        <v>0</v>
      </c>
      <c r="BV416" s="644">
        <f t="shared" si="205"/>
        <v>0</v>
      </c>
      <c r="BW416" s="644">
        <f t="shared" si="205"/>
        <v>0</v>
      </c>
      <c r="BX416" s="44">
        <f t="shared" si="191"/>
        <v>0</v>
      </c>
      <c r="BY416" s="44">
        <f t="shared" si="191"/>
        <v>0</v>
      </c>
      <c r="BZ416" s="11">
        <f t="shared" si="192"/>
        <v>0</v>
      </c>
      <c r="CA416" s="14">
        <f t="shared" si="193"/>
        <v>3</v>
      </c>
      <c r="CB416" s="14">
        <f t="shared" si="193"/>
        <v>6</v>
      </c>
      <c r="CC416" s="13">
        <f t="shared" si="194"/>
        <v>0</v>
      </c>
      <c r="CD416" s="13">
        <f t="shared" si="194"/>
        <v>0</v>
      </c>
      <c r="CE416" s="13">
        <f t="shared" si="195"/>
        <v>3</v>
      </c>
      <c r="CF416" s="13">
        <f t="shared" si="195"/>
        <v>6</v>
      </c>
      <c r="CG416" s="289">
        <f t="shared" si="196"/>
        <v>9</v>
      </c>
      <c r="CJ416" s="1">
        <v>1</v>
      </c>
      <c r="CK416" s="6">
        <f t="shared" si="209"/>
        <v>4</v>
      </c>
      <c r="CL416" s="6">
        <v>0</v>
      </c>
      <c r="CM416" s="6">
        <v>1</v>
      </c>
      <c r="CN416" s="6">
        <f t="shared" si="210"/>
        <v>3</v>
      </c>
      <c r="CO416" s="6">
        <f t="shared" si="211"/>
        <v>7</v>
      </c>
    </row>
    <row r="417" spans="1:93" ht="15" x14ac:dyDescent="0.25">
      <c r="A417" s="1" t="s">
        <v>1772</v>
      </c>
      <c r="B417" s="6">
        <v>404</v>
      </c>
      <c r="C417" s="9">
        <v>404</v>
      </c>
      <c r="D417" s="641" t="s">
        <v>6</v>
      </c>
      <c r="E417" s="37" t="s">
        <v>31</v>
      </c>
      <c r="F417" s="645">
        <v>20319895</v>
      </c>
      <c r="G417" s="646" t="s">
        <v>672</v>
      </c>
      <c r="H417" s="9" t="s">
        <v>52</v>
      </c>
      <c r="I417" s="642">
        <v>0</v>
      </c>
      <c r="J417" s="642">
        <v>0</v>
      </c>
      <c r="K417" s="642">
        <v>0</v>
      </c>
      <c r="L417" s="642">
        <v>0</v>
      </c>
      <c r="M417" s="642">
        <v>1</v>
      </c>
      <c r="N417" s="642">
        <v>1</v>
      </c>
      <c r="O417" s="642">
        <v>3</v>
      </c>
      <c r="P417" s="642">
        <v>2</v>
      </c>
      <c r="Q417" s="14">
        <f t="shared" si="197"/>
        <v>4</v>
      </c>
      <c r="R417" s="14">
        <f t="shared" si="197"/>
        <v>3</v>
      </c>
      <c r="S417" s="10">
        <f t="shared" si="198"/>
        <v>7</v>
      </c>
      <c r="T417" s="642">
        <v>0</v>
      </c>
      <c r="U417" s="642">
        <v>0</v>
      </c>
      <c r="V417" s="642">
        <v>0</v>
      </c>
      <c r="W417" s="642">
        <v>0</v>
      </c>
      <c r="X417" s="642">
        <v>2</v>
      </c>
      <c r="Y417" s="642">
        <v>3</v>
      </c>
      <c r="Z417" s="623">
        <f t="shared" si="206"/>
        <v>2</v>
      </c>
      <c r="AA417" s="623">
        <f t="shared" si="206"/>
        <v>3</v>
      </c>
      <c r="AB417" s="10">
        <f t="shared" si="185"/>
        <v>5</v>
      </c>
      <c r="AC417" s="44">
        <f t="shared" si="199"/>
        <v>6</v>
      </c>
      <c r="AD417" s="44">
        <f t="shared" si="199"/>
        <v>6</v>
      </c>
      <c r="AE417" s="44">
        <f t="shared" si="186"/>
        <v>12</v>
      </c>
      <c r="AF417" s="12">
        <f t="shared" si="207"/>
        <v>3</v>
      </c>
      <c r="AG417" s="12">
        <f t="shared" si="208"/>
        <v>4</v>
      </c>
      <c r="AH417" s="10">
        <f t="shared" si="187"/>
        <v>7</v>
      </c>
      <c r="AI417" s="12">
        <f>VLOOKUP($F417,'Guru SertifikaSi'!$C$6:$G$675,'Guru SertifikaSi'!E$3,FALSE)</f>
        <v>3</v>
      </c>
      <c r="AJ417" s="12">
        <f>VLOOKUP($F417,'Guru SertifikaSi'!$C$6:$G$675,'Guru SertifikaSi'!F$3,FALSE)</f>
        <v>2</v>
      </c>
      <c r="AK417" s="10">
        <f t="shared" si="188"/>
        <v>5</v>
      </c>
      <c r="AL417" s="44">
        <f t="shared" si="189"/>
        <v>6</v>
      </c>
      <c r="AM417" s="44">
        <f t="shared" si="189"/>
        <v>6</v>
      </c>
      <c r="AN417" s="11">
        <f t="shared" si="190"/>
        <v>12</v>
      </c>
      <c r="AO417" s="642">
        <v>0</v>
      </c>
      <c r="AP417" s="642">
        <v>0</v>
      </c>
      <c r="AQ417" s="642">
        <v>0</v>
      </c>
      <c r="AR417" s="642">
        <v>0</v>
      </c>
      <c r="AS417" s="642">
        <v>0</v>
      </c>
      <c r="AT417" s="642">
        <v>0</v>
      </c>
      <c r="AU417" s="642">
        <v>0</v>
      </c>
      <c r="AV417" s="642">
        <v>0</v>
      </c>
      <c r="AW417" s="643">
        <v>0</v>
      </c>
      <c r="AX417" s="643">
        <v>0</v>
      </c>
      <c r="AY417" s="642">
        <v>6</v>
      </c>
      <c r="AZ417" s="642">
        <v>6</v>
      </c>
      <c r="BA417" s="642">
        <v>0</v>
      </c>
      <c r="BB417" s="642">
        <v>0</v>
      </c>
      <c r="BC417" s="642">
        <v>0</v>
      </c>
      <c r="BD417" s="642">
        <v>0</v>
      </c>
      <c r="BE417" s="13">
        <f t="shared" si="200"/>
        <v>0</v>
      </c>
      <c r="BF417" s="13">
        <f t="shared" si="200"/>
        <v>0</v>
      </c>
      <c r="BG417" s="10">
        <f t="shared" si="201"/>
        <v>0</v>
      </c>
      <c r="BH417" s="13">
        <f t="shared" si="202"/>
        <v>6</v>
      </c>
      <c r="BI417" s="13">
        <f t="shared" si="202"/>
        <v>6</v>
      </c>
      <c r="BJ417" s="10">
        <f t="shared" si="203"/>
        <v>12</v>
      </c>
      <c r="BK417" s="44">
        <f t="shared" si="204"/>
        <v>6</v>
      </c>
      <c r="BL417" s="44">
        <f t="shared" si="204"/>
        <v>6</v>
      </c>
      <c r="BM417" s="11">
        <f t="shared" si="204"/>
        <v>12</v>
      </c>
      <c r="BN417" s="642">
        <v>0</v>
      </c>
      <c r="BO417" s="642">
        <v>0</v>
      </c>
      <c r="BP417" s="642">
        <v>0</v>
      </c>
      <c r="BQ417" s="642">
        <v>0</v>
      </c>
      <c r="BR417" s="642">
        <v>0</v>
      </c>
      <c r="BS417" s="642">
        <v>0</v>
      </c>
      <c r="BT417" s="642">
        <v>0</v>
      </c>
      <c r="BU417" s="642">
        <v>0</v>
      </c>
      <c r="BV417" s="644">
        <f t="shared" si="205"/>
        <v>0</v>
      </c>
      <c r="BW417" s="644">
        <f t="shared" si="205"/>
        <v>0</v>
      </c>
      <c r="BX417" s="44">
        <f t="shared" si="191"/>
        <v>0</v>
      </c>
      <c r="BY417" s="44">
        <f t="shared" si="191"/>
        <v>0</v>
      </c>
      <c r="BZ417" s="11">
        <f t="shared" si="192"/>
        <v>0</v>
      </c>
      <c r="CA417" s="14">
        <f t="shared" si="193"/>
        <v>6</v>
      </c>
      <c r="CB417" s="14">
        <f t="shared" si="193"/>
        <v>6</v>
      </c>
      <c r="CC417" s="13">
        <f t="shared" si="194"/>
        <v>0</v>
      </c>
      <c r="CD417" s="13">
        <f t="shared" si="194"/>
        <v>0</v>
      </c>
      <c r="CE417" s="13">
        <f t="shared" si="195"/>
        <v>6</v>
      </c>
      <c r="CF417" s="13">
        <f t="shared" si="195"/>
        <v>6</v>
      </c>
      <c r="CG417" s="289">
        <f t="shared" si="196"/>
        <v>12</v>
      </c>
      <c r="CJ417" s="1">
        <v>1</v>
      </c>
      <c r="CK417" s="6">
        <f t="shared" si="209"/>
        <v>3</v>
      </c>
      <c r="CL417" s="6">
        <v>0</v>
      </c>
      <c r="CM417" s="6">
        <v>1</v>
      </c>
      <c r="CN417" s="6">
        <f t="shared" si="210"/>
        <v>6</v>
      </c>
      <c r="CO417" s="6">
        <f t="shared" si="211"/>
        <v>7</v>
      </c>
    </row>
    <row r="418" spans="1:93" ht="15" x14ac:dyDescent="0.25">
      <c r="A418" s="1" t="s">
        <v>1773</v>
      </c>
      <c r="B418" s="6">
        <v>405</v>
      </c>
      <c r="C418" s="9">
        <v>405</v>
      </c>
      <c r="D418" s="641" t="s">
        <v>6</v>
      </c>
      <c r="E418" s="37" t="s">
        <v>31</v>
      </c>
      <c r="F418" s="645">
        <v>20319938</v>
      </c>
      <c r="G418" s="646" t="s">
        <v>673</v>
      </c>
      <c r="H418" s="9" t="s">
        <v>52</v>
      </c>
      <c r="I418" s="642">
        <v>0</v>
      </c>
      <c r="J418" s="642">
        <v>0</v>
      </c>
      <c r="K418" s="642">
        <v>0</v>
      </c>
      <c r="L418" s="642">
        <v>0</v>
      </c>
      <c r="M418" s="642">
        <v>0</v>
      </c>
      <c r="N418" s="642">
        <v>0</v>
      </c>
      <c r="O418" s="642">
        <v>1</v>
      </c>
      <c r="P418" s="642">
        <v>3</v>
      </c>
      <c r="Q418" s="14">
        <f t="shared" si="197"/>
        <v>1</v>
      </c>
      <c r="R418" s="14">
        <f t="shared" si="197"/>
        <v>3</v>
      </c>
      <c r="S418" s="10">
        <f t="shared" si="198"/>
        <v>4</v>
      </c>
      <c r="T418" s="642">
        <v>0</v>
      </c>
      <c r="U418" s="642">
        <v>0</v>
      </c>
      <c r="V418" s="642">
        <v>0</v>
      </c>
      <c r="W418" s="642">
        <v>0</v>
      </c>
      <c r="X418" s="642">
        <v>0</v>
      </c>
      <c r="Y418" s="642">
        <v>3</v>
      </c>
      <c r="Z418" s="623">
        <f t="shared" si="206"/>
        <v>0</v>
      </c>
      <c r="AA418" s="623">
        <f t="shared" si="206"/>
        <v>3</v>
      </c>
      <c r="AB418" s="10">
        <f t="shared" si="185"/>
        <v>3</v>
      </c>
      <c r="AC418" s="44">
        <f t="shared" si="199"/>
        <v>1</v>
      </c>
      <c r="AD418" s="44">
        <f t="shared" si="199"/>
        <v>6</v>
      </c>
      <c r="AE418" s="44">
        <f t="shared" si="186"/>
        <v>7</v>
      </c>
      <c r="AF418" s="12">
        <f t="shared" si="207"/>
        <v>0</v>
      </c>
      <c r="AG418" s="12">
        <f t="shared" si="208"/>
        <v>3</v>
      </c>
      <c r="AH418" s="10">
        <f t="shared" si="187"/>
        <v>3</v>
      </c>
      <c r="AI418" s="12">
        <f>VLOOKUP($F418,'Guru SertifikaSi'!$C$6:$G$675,'Guru SertifikaSi'!E$3,FALSE)</f>
        <v>1</v>
      </c>
      <c r="AJ418" s="12">
        <f>VLOOKUP($F418,'Guru SertifikaSi'!$C$6:$G$675,'Guru SertifikaSi'!F$3,FALSE)</f>
        <v>3</v>
      </c>
      <c r="AK418" s="10">
        <f t="shared" si="188"/>
        <v>4</v>
      </c>
      <c r="AL418" s="44">
        <f t="shared" si="189"/>
        <v>1</v>
      </c>
      <c r="AM418" s="44">
        <f t="shared" si="189"/>
        <v>6</v>
      </c>
      <c r="AN418" s="11">
        <f t="shared" si="190"/>
        <v>7</v>
      </c>
      <c r="AO418" s="642">
        <v>0</v>
      </c>
      <c r="AP418" s="642">
        <v>0</v>
      </c>
      <c r="AQ418" s="642">
        <v>0</v>
      </c>
      <c r="AR418" s="642">
        <v>0</v>
      </c>
      <c r="AS418" s="642">
        <v>0</v>
      </c>
      <c r="AT418" s="642">
        <v>0</v>
      </c>
      <c r="AU418" s="642">
        <v>0</v>
      </c>
      <c r="AV418" s="642">
        <v>0</v>
      </c>
      <c r="AW418" s="643">
        <v>0</v>
      </c>
      <c r="AX418" s="643">
        <v>0</v>
      </c>
      <c r="AY418" s="642">
        <v>1</v>
      </c>
      <c r="AZ418" s="642">
        <v>6</v>
      </c>
      <c r="BA418" s="642">
        <v>0</v>
      </c>
      <c r="BB418" s="642">
        <v>0</v>
      </c>
      <c r="BC418" s="642">
        <v>0</v>
      </c>
      <c r="BD418" s="642">
        <v>0</v>
      </c>
      <c r="BE418" s="13">
        <f t="shared" si="200"/>
        <v>0</v>
      </c>
      <c r="BF418" s="13">
        <f t="shared" si="200"/>
        <v>0</v>
      </c>
      <c r="BG418" s="10">
        <f t="shared" si="201"/>
        <v>0</v>
      </c>
      <c r="BH418" s="13">
        <f t="shared" si="202"/>
        <v>1</v>
      </c>
      <c r="BI418" s="13">
        <f t="shared" si="202"/>
        <v>6</v>
      </c>
      <c r="BJ418" s="10">
        <f t="shared" si="203"/>
        <v>7</v>
      </c>
      <c r="BK418" s="44">
        <f t="shared" si="204"/>
        <v>1</v>
      </c>
      <c r="BL418" s="44">
        <f t="shared" si="204"/>
        <v>6</v>
      </c>
      <c r="BM418" s="11">
        <f t="shared" si="204"/>
        <v>7</v>
      </c>
      <c r="BN418" s="642">
        <v>0</v>
      </c>
      <c r="BO418" s="642">
        <v>0</v>
      </c>
      <c r="BP418" s="642">
        <v>0</v>
      </c>
      <c r="BQ418" s="642">
        <v>0</v>
      </c>
      <c r="BR418" s="642">
        <v>0</v>
      </c>
      <c r="BS418" s="642">
        <v>0</v>
      </c>
      <c r="BT418" s="642">
        <v>0</v>
      </c>
      <c r="BU418" s="642">
        <v>0</v>
      </c>
      <c r="BV418" s="644">
        <f t="shared" si="205"/>
        <v>0</v>
      </c>
      <c r="BW418" s="644">
        <f t="shared" si="205"/>
        <v>0</v>
      </c>
      <c r="BX418" s="44">
        <f t="shared" si="191"/>
        <v>0</v>
      </c>
      <c r="BY418" s="44">
        <f t="shared" si="191"/>
        <v>0</v>
      </c>
      <c r="BZ418" s="11">
        <f t="shared" si="192"/>
        <v>0</v>
      </c>
      <c r="CA418" s="14">
        <f t="shared" si="193"/>
        <v>1</v>
      </c>
      <c r="CB418" s="14">
        <f t="shared" si="193"/>
        <v>6</v>
      </c>
      <c r="CC418" s="13">
        <f t="shared" si="194"/>
        <v>0</v>
      </c>
      <c r="CD418" s="13">
        <f t="shared" si="194"/>
        <v>0</v>
      </c>
      <c r="CE418" s="13">
        <f t="shared" si="195"/>
        <v>1</v>
      </c>
      <c r="CF418" s="13">
        <f t="shared" si="195"/>
        <v>6</v>
      </c>
      <c r="CG418" s="289">
        <f t="shared" si="196"/>
        <v>7</v>
      </c>
      <c r="CJ418" s="1">
        <v>1</v>
      </c>
      <c r="CK418" s="6">
        <f t="shared" si="209"/>
        <v>4</v>
      </c>
      <c r="CL418" s="6">
        <v>0</v>
      </c>
      <c r="CM418" s="6">
        <v>1</v>
      </c>
      <c r="CN418" s="6">
        <f t="shared" si="210"/>
        <v>1</v>
      </c>
      <c r="CO418" s="6">
        <f t="shared" si="211"/>
        <v>7</v>
      </c>
    </row>
    <row r="419" spans="1:93" ht="15" x14ac:dyDescent="0.25">
      <c r="A419" s="1" t="s">
        <v>1774</v>
      </c>
      <c r="B419" s="6">
        <v>406</v>
      </c>
      <c r="C419" s="9">
        <v>406</v>
      </c>
      <c r="D419" s="641" t="s">
        <v>6</v>
      </c>
      <c r="E419" s="37" t="s">
        <v>31</v>
      </c>
      <c r="F419" s="645">
        <v>20319937</v>
      </c>
      <c r="G419" s="646" t="s">
        <v>674</v>
      </c>
      <c r="H419" s="9" t="s">
        <v>52</v>
      </c>
      <c r="I419" s="642">
        <v>1</v>
      </c>
      <c r="J419" s="642">
        <v>0</v>
      </c>
      <c r="K419" s="642">
        <v>0</v>
      </c>
      <c r="L419" s="642">
        <v>0</v>
      </c>
      <c r="M419" s="642">
        <v>2</v>
      </c>
      <c r="N419" s="642">
        <v>1</v>
      </c>
      <c r="O419" s="642">
        <v>1</v>
      </c>
      <c r="P419" s="642">
        <v>3</v>
      </c>
      <c r="Q419" s="14">
        <f t="shared" si="197"/>
        <v>4</v>
      </c>
      <c r="R419" s="14">
        <f t="shared" si="197"/>
        <v>4</v>
      </c>
      <c r="S419" s="10">
        <f t="shared" si="198"/>
        <v>8</v>
      </c>
      <c r="T419" s="642">
        <v>0</v>
      </c>
      <c r="U419" s="642">
        <v>0</v>
      </c>
      <c r="V419" s="642">
        <v>0</v>
      </c>
      <c r="W419" s="642">
        <v>0</v>
      </c>
      <c r="X419" s="642">
        <v>0</v>
      </c>
      <c r="Y419" s="642">
        <v>0</v>
      </c>
      <c r="Z419" s="623">
        <f t="shared" si="206"/>
        <v>0</v>
      </c>
      <c r="AA419" s="623">
        <f t="shared" si="206"/>
        <v>0</v>
      </c>
      <c r="AB419" s="10">
        <f t="shared" si="185"/>
        <v>0</v>
      </c>
      <c r="AC419" s="44">
        <f t="shared" si="199"/>
        <v>4</v>
      </c>
      <c r="AD419" s="44">
        <f t="shared" si="199"/>
        <v>4</v>
      </c>
      <c r="AE419" s="44">
        <f t="shared" si="186"/>
        <v>8</v>
      </c>
      <c r="AF419" s="12">
        <f t="shared" si="207"/>
        <v>0</v>
      </c>
      <c r="AG419" s="12">
        <f t="shared" si="208"/>
        <v>2</v>
      </c>
      <c r="AH419" s="10">
        <f t="shared" si="187"/>
        <v>2</v>
      </c>
      <c r="AI419" s="12">
        <f>VLOOKUP($F419,'Guru SertifikaSi'!$C$6:$G$675,'Guru SertifikaSi'!E$3,FALSE)</f>
        <v>4</v>
      </c>
      <c r="AJ419" s="12">
        <f>VLOOKUP($F419,'Guru SertifikaSi'!$C$6:$G$675,'Guru SertifikaSi'!F$3,FALSE)</f>
        <v>2</v>
      </c>
      <c r="AK419" s="10">
        <f t="shared" si="188"/>
        <v>6</v>
      </c>
      <c r="AL419" s="44">
        <f t="shared" si="189"/>
        <v>4</v>
      </c>
      <c r="AM419" s="44">
        <f t="shared" si="189"/>
        <v>4</v>
      </c>
      <c r="AN419" s="11">
        <f t="shared" si="190"/>
        <v>8</v>
      </c>
      <c r="AO419" s="642">
        <v>0</v>
      </c>
      <c r="AP419" s="642">
        <v>0</v>
      </c>
      <c r="AQ419" s="642">
        <v>0</v>
      </c>
      <c r="AR419" s="642">
        <v>0</v>
      </c>
      <c r="AS419" s="642">
        <v>0</v>
      </c>
      <c r="AT419" s="642">
        <v>0</v>
      </c>
      <c r="AU419" s="642">
        <v>0</v>
      </c>
      <c r="AV419" s="642">
        <v>0</v>
      </c>
      <c r="AW419" s="643">
        <v>0</v>
      </c>
      <c r="AX419" s="643">
        <v>0</v>
      </c>
      <c r="AY419" s="642">
        <v>4</v>
      </c>
      <c r="AZ419" s="642">
        <v>4</v>
      </c>
      <c r="BA419" s="642">
        <v>0</v>
      </c>
      <c r="BB419" s="642">
        <v>0</v>
      </c>
      <c r="BC419" s="642">
        <v>0</v>
      </c>
      <c r="BD419" s="642">
        <v>0</v>
      </c>
      <c r="BE419" s="13">
        <f t="shared" si="200"/>
        <v>0</v>
      </c>
      <c r="BF419" s="13">
        <f t="shared" si="200"/>
        <v>0</v>
      </c>
      <c r="BG419" s="10">
        <f t="shared" si="201"/>
        <v>0</v>
      </c>
      <c r="BH419" s="13">
        <f t="shared" si="202"/>
        <v>4</v>
      </c>
      <c r="BI419" s="13">
        <f t="shared" si="202"/>
        <v>4</v>
      </c>
      <c r="BJ419" s="10">
        <f t="shared" si="203"/>
        <v>8</v>
      </c>
      <c r="BK419" s="44">
        <f t="shared" si="204"/>
        <v>4</v>
      </c>
      <c r="BL419" s="44">
        <f t="shared" si="204"/>
        <v>4</v>
      </c>
      <c r="BM419" s="11">
        <f t="shared" si="204"/>
        <v>8</v>
      </c>
      <c r="BN419" s="642">
        <v>0</v>
      </c>
      <c r="BO419" s="642">
        <v>0</v>
      </c>
      <c r="BP419" s="642">
        <v>0</v>
      </c>
      <c r="BQ419" s="642">
        <v>0</v>
      </c>
      <c r="BR419" s="642">
        <v>0</v>
      </c>
      <c r="BS419" s="642">
        <v>0</v>
      </c>
      <c r="BT419" s="642">
        <v>0</v>
      </c>
      <c r="BU419" s="642">
        <v>0</v>
      </c>
      <c r="BV419" s="644">
        <f t="shared" si="205"/>
        <v>0</v>
      </c>
      <c r="BW419" s="644">
        <f t="shared" si="205"/>
        <v>0</v>
      </c>
      <c r="BX419" s="44">
        <f t="shared" si="191"/>
        <v>0</v>
      </c>
      <c r="BY419" s="44">
        <f t="shared" si="191"/>
        <v>0</v>
      </c>
      <c r="BZ419" s="11">
        <f t="shared" si="192"/>
        <v>0</v>
      </c>
      <c r="CA419" s="14">
        <f t="shared" si="193"/>
        <v>4</v>
      </c>
      <c r="CB419" s="14">
        <f t="shared" si="193"/>
        <v>4</v>
      </c>
      <c r="CC419" s="13">
        <f t="shared" si="194"/>
        <v>0</v>
      </c>
      <c r="CD419" s="13">
        <f t="shared" si="194"/>
        <v>0</v>
      </c>
      <c r="CE419" s="13">
        <f t="shared" si="195"/>
        <v>4</v>
      </c>
      <c r="CF419" s="13">
        <f t="shared" si="195"/>
        <v>4</v>
      </c>
      <c r="CG419" s="289">
        <f t="shared" si="196"/>
        <v>8</v>
      </c>
      <c r="CJ419" s="1">
        <v>1</v>
      </c>
      <c r="CK419" s="6">
        <f t="shared" si="209"/>
        <v>4</v>
      </c>
      <c r="CL419" s="6">
        <v>0</v>
      </c>
      <c r="CM419" s="6">
        <v>1</v>
      </c>
      <c r="CN419" s="6">
        <f t="shared" si="210"/>
        <v>4</v>
      </c>
      <c r="CO419" s="6">
        <f t="shared" si="211"/>
        <v>5</v>
      </c>
    </row>
    <row r="420" spans="1:93" ht="15" x14ac:dyDescent="0.25">
      <c r="A420" s="1" t="s">
        <v>1775</v>
      </c>
      <c r="B420" s="6">
        <v>407</v>
      </c>
      <c r="C420" s="9">
        <v>407</v>
      </c>
      <c r="D420" s="641" t="s">
        <v>6</v>
      </c>
      <c r="E420" s="37" t="s">
        <v>31</v>
      </c>
      <c r="F420" s="645">
        <v>20319936</v>
      </c>
      <c r="G420" s="646" t="s">
        <v>675</v>
      </c>
      <c r="H420" s="9" t="s">
        <v>52</v>
      </c>
      <c r="I420" s="642">
        <v>0</v>
      </c>
      <c r="J420" s="642">
        <v>0</v>
      </c>
      <c r="K420" s="642">
        <v>0</v>
      </c>
      <c r="L420" s="642">
        <v>0</v>
      </c>
      <c r="M420" s="642">
        <v>1</v>
      </c>
      <c r="N420" s="642">
        <v>2</v>
      </c>
      <c r="O420" s="642">
        <v>1</v>
      </c>
      <c r="P420" s="642">
        <v>1</v>
      </c>
      <c r="Q420" s="14">
        <f t="shared" si="197"/>
        <v>2</v>
      </c>
      <c r="R420" s="14">
        <f t="shared" si="197"/>
        <v>3</v>
      </c>
      <c r="S420" s="10">
        <f t="shared" si="198"/>
        <v>5</v>
      </c>
      <c r="T420" s="642">
        <v>0</v>
      </c>
      <c r="U420" s="642">
        <v>0</v>
      </c>
      <c r="V420" s="642">
        <v>0</v>
      </c>
      <c r="W420" s="642">
        <v>0</v>
      </c>
      <c r="X420" s="642">
        <v>0</v>
      </c>
      <c r="Y420" s="642">
        <v>3</v>
      </c>
      <c r="Z420" s="623">
        <f t="shared" si="206"/>
        <v>0</v>
      </c>
      <c r="AA420" s="623">
        <f t="shared" si="206"/>
        <v>3</v>
      </c>
      <c r="AB420" s="10">
        <f t="shared" si="185"/>
        <v>3</v>
      </c>
      <c r="AC420" s="44">
        <f t="shared" si="199"/>
        <v>2</v>
      </c>
      <c r="AD420" s="44">
        <f t="shared" si="199"/>
        <v>6</v>
      </c>
      <c r="AE420" s="44">
        <f t="shared" si="186"/>
        <v>8</v>
      </c>
      <c r="AF420" s="12">
        <f t="shared" si="207"/>
        <v>0</v>
      </c>
      <c r="AG420" s="12">
        <f t="shared" si="208"/>
        <v>4</v>
      </c>
      <c r="AH420" s="10">
        <f t="shared" si="187"/>
        <v>4</v>
      </c>
      <c r="AI420" s="12">
        <f>VLOOKUP($F420,'Guru SertifikaSi'!$C$6:$G$675,'Guru SertifikaSi'!E$3,FALSE)</f>
        <v>3</v>
      </c>
      <c r="AJ420" s="12">
        <f>VLOOKUP($F420,'Guru SertifikaSi'!$C$6:$G$675,'Guru SertifikaSi'!F$3,FALSE)</f>
        <v>1</v>
      </c>
      <c r="AK420" s="10">
        <f t="shared" si="188"/>
        <v>4</v>
      </c>
      <c r="AL420" s="44">
        <f t="shared" si="189"/>
        <v>3</v>
      </c>
      <c r="AM420" s="44">
        <f t="shared" si="189"/>
        <v>5</v>
      </c>
      <c r="AN420" s="11">
        <f t="shared" si="190"/>
        <v>8</v>
      </c>
      <c r="AO420" s="642">
        <v>0</v>
      </c>
      <c r="AP420" s="642">
        <v>0</v>
      </c>
      <c r="AQ420" s="642">
        <v>0</v>
      </c>
      <c r="AR420" s="642">
        <v>0</v>
      </c>
      <c r="AS420" s="642">
        <v>0</v>
      </c>
      <c r="AT420" s="642">
        <v>0</v>
      </c>
      <c r="AU420" s="642">
        <v>0</v>
      </c>
      <c r="AV420" s="642">
        <v>0</v>
      </c>
      <c r="AW420" s="643">
        <v>0</v>
      </c>
      <c r="AX420" s="643">
        <v>0</v>
      </c>
      <c r="AY420" s="642">
        <v>3</v>
      </c>
      <c r="AZ420" s="642">
        <v>5</v>
      </c>
      <c r="BA420" s="642">
        <v>0</v>
      </c>
      <c r="BB420" s="642">
        <v>0</v>
      </c>
      <c r="BC420" s="642">
        <v>0</v>
      </c>
      <c r="BD420" s="642">
        <v>0</v>
      </c>
      <c r="BE420" s="13">
        <f t="shared" si="200"/>
        <v>0</v>
      </c>
      <c r="BF420" s="13">
        <f t="shared" si="200"/>
        <v>0</v>
      </c>
      <c r="BG420" s="10">
        <f t="shared" si="201"/>
        <v>0</v>
      </c>
      <c r="BH420" s="13">
        <f t="shared" si="202"/>
        <v>3</v>
      </c>
      <c r="BI420" s="13">
        <f t="shared" si="202"/>
        <v>5</v>
      </c>
      <c r="BJ420" s="10">
        <f t="shared" si="203"/>
        <v>8</v>
      </c>
      <c r="BK420" s="44">
        <f t="shared" si="204"/>
        <v>3</v>
      </c>
      <c r="BL420" s="44">
        <f t="shared" si="204"/>
        <v>5</v>
      </c>
      <c r="BM420" s="11">
        <f t="shared" si="204"/>
        <v>8</v>
      </c>
      <c r="BN420" s="642">
        <v>0</v>
      </c>
      <c r="BO420" s="642">
        <v>0</v>
      </c>
      <c r="BP420" s="642">
        <v>0</v>
      </c>
      <c r="BQ420" s="642">
        <v>0</v>
      </c>
      <c r="BR420" s="642">
        <v>0</v>
      </c>
      <c r="BS420" s="642">
        <v>0</v>
      </c>
      <c r="BT420" s="642">
        <v>0</v>
      </c>
      <c r="BU420" s="642">
        <v>0</v>
      </c>
      <c r="BV420" s="644">
        <f t="shared" si="205"/>
        <v>0</v>
      </c>
      <c r="BW420" s="644">
        <f t="shared" si="205"/>
        <v>0</v>
      </c>
      <c r="BX420" s="44">
        <f t="shared" si="191"/>
        <v>0</v>
      </c>
      <c r="BY420" s="44">
        <f t="shared" si="191"/>
        <v>0</v>
      </c>
      <c r="BZ420" s="11">
        <f t="shared" si="192"/>
        <v>0</v>
      </c>
      <c r="CA420" s="14">
        <f t="shared" si="193"/>
        <v>2</v>
      </c>
      <c r="CB420" s="14">
        <f t="shared" si="193"/>
        <v>6</v>
      </c>
      <c r="CC420" s="13">
        <f t="shared" si="194"/>
        <v>0</v>
      </c>
      <c r="CD420" s="13">
        <f t="shared" si="194"/>
        <v>0</v>
      </c>
      <c r="CE420" s="13">
        <f t="shared" si="195"/>
        <v>2</v>
      </c>
      <c r="CF420" s="13">
        <f t="shared" si="195"/>
        <v>6</v>
      </c>
      <c r="CG420" s="289">
        <f t="shared" si="196"/>
        <v>8</v>
      </c>
      <c r="CJ420" s="1">
        <v>1</v>
      </c>
      <c r="CK420" s="6">
        <f t="shared" si="209"/>
        <v>2</v>
      </c>
      <c r="CL420" s="6">
        <v>1</v>
      </c>
      <c r="CM420" s="6">
        <v>0</v>
      </c>
      <c r="CN420" s="6">
        <f t="shared" si="210"/>
        <v>4</v>
      </c>
      <c r="CO420" s="6">
        <f t="shared" si="211"/>
        <v>5</v>
      </c>
    </row>
    <row r="421" spans="1:93" ht="15" x14ac:dyDescent="0.25">
      <c r="A421" s="1" t="s">
        <v>1776</v>
      </c>
      <c r="B421" s="6">
        <v>408</v>
      </c>
      <c r="C421" s="9">
        <v>408</v>
      </c>
      <c r="D421" s="641" t="s">
        <v>6</v>
      </c>
      <c r="E421" s="37" t="s">
        <v>31</v>
      </c>
      <c r="F421" s="645">
        <v>20319927</v>
      </c>
      <c r="G421" s="646" t="s">
        <v>676</v>
      </c>
      <c r="H421" s="9" t="s">
        <v>52</v>
      </c>
      <c r="I421" s="642">
        <v>0</v>
      </c>
      <c r="J421" s="642">
        <v>0</v>
      </c>
      <c r="K421" s="642">
        <v>0</v>
      </c>
      <c r="L421" s="642">
        <v>0</v>
      </c>
      <c r="M421" s="642">
        <v>1</v>
      </c>
      <c r="N421" s="642">
        <v>2</v>
      </c>
      <c r="O421" s="642">
        <v>2</v>
      </c>
      <c r="P421" s="642">
        <v>2</v>
      </c>
      <c r="Q421" s="14">
        <f t="shared" si="197"/>
        <v>3</v>
      </c>
      <c r="R421" s="14">
        <f t="shared" si="197"/>
        <v>4</v>
      </c>
      <c r="S421" s="10">
        <f t="shared" si="198"/>
        <v>7</v>
      </c>
      <c r="T421" s="642">
        <v>0</v>
      </c>
      <c r="U421" s="642">
        <v>0</v>
      </c>
      <c r="V421" s="642">
        <v>0</v>
      </c>
      <c r="W421" s="642">
        <v>0</v>
      </c>
      <c r="X421" s="642">
        <v>0</v>
      </c>
      <c r="Y421" s="642">
        <v>2</v>
      </c>
      <c r="Z421" s="623">
        <f t="shared" si="206"/>
        <v>0</v>
      </c>
      <c r="AA421" s="623">
        <f t="shared" si="206"/>
        <v>2</v>
      </c>
      <c r="AB421" s="10">
        <f t="shared" si="185"/>
        <v>2</v>
      </c>
      <c r="AC421" s="44">
        <f t="shared" si="199"/>
        <v>3</v>
      </c>
      <c r="AD421" s="44">
        <f t="shared" si="199"/>
        <v>6</v>
      </c>
      <c r="AE421" s="44">
        <f t="shared" si="186"/>
        <v>9</v>
      </c>
      <c r="AF421" s="12">
        <f t="shared" si="207"/>
        <v>0</v>
      </c>
      <c r="AG421" s="12">
        <f t="shared" si="208"/>
        <v>2</v>
      </c>
      <c r="AH421" s="10">
        <f t="shared" si="187"/>
        <v>2</v>
      </c>
      <c r="AI421" s="12">
        <f>VLOOKUP($F421,'Guru SertifikaSi'!$C$6:$G$675,'Guru SertifikaSi'!E$3,FALSE)</f>
        <v>4</v>
      </c>
      <c r="AJ421" s="12">
        <f>VLOOKUP($F421,'Guru SertifikaSi'!$C$6:$G$675,'Guru SertifikaSi'!F$3,FALSE)</f>
        <v>3</v>
      </c>
      <c r="AK421" s="10">
        <f t="shared" si="188"/>
        <v>7</v>
      </c>
      <c r="AL421" s="44">
        <f t="shared" si="189"/>
        <v>4</v>
      </c>
      <c r="AM421" s="44">
        <f t="shared" si="189"/>
        <v>5</v>
      </c>
      <c r="AN421" s="11">
        <f t="shared" si="190"/>
        <v>9</v>
      </c>
      <c r="AO421" s="642">
        <v>0</v>
      </c>
      <c r="AP421" s="642">
        <v>0</v>
      </c>
      <c r="AQ421" s="642">
        <v>0</v>
      </c>
      <c r="AR421" s="642">
        <v>0</v>
      </c>
      <c r="AS421" s="642">
        <v>0</v>
      </c>
      <c r="AT421" s="642">
        <v>0</v>
      </c>
      <c r="AU421" s="642">
        <v>0</v>
      </c>
      <c r="AV421" s="642">
        <v>0</v>
      </c>
      <c r="AW421" s="643">
        <v>0</v>
      </c>
      <c r="AX421" s="643">
        <v>0</v>
      </c>
      <c r="AY421" s="642">
        <v>4</v>
      </c>
      <c r="AZ421" s="642">
        <v>5</v>
      </c>
      <c r="BA421" s="642">
        <v>0</v>
      </c>
      <c r="BB421" s="642">
        <v>0</v>
      </c>
      <c r="BC421" s="642">
        <v>0</v>
      </c>
      <c r="BD421" s="642">
        <v>0</v>
      </c>
      <c r="BE421" s="13">
        <f t="shared" si="200"/>
        <v>0</v>
      </c>
      <c r="BF421" s="13">
        <f t="shared" si="200"/>
        <v>0</v>
      </c>
      <c r="BG421" s="10">
        <f t="shared" si="201"/>
        <v>0</v>
      </c>
      <c r="BH421" s="13">
        <f t="shared" si="202"/>
        <v>4</v>
      </c>
      <c r="BI421" s="13">
        <f t="shared" si="202"/>
        <v>5</v>
      </c>
      <c r="BJ421" s="10">
        <f t="shared" si="203"/>
        <v>9</v>
      </c>
      <c r="BK421" s="44">
        <f t="shared" si="204"/>
        <v>4</v>
      </c>
      <c r="BL421" s="44">
        <f t="shared" si="204"/>
        <v>5</v>
      </c>
      <c r="BM421" s="11">
        <f t="shared" si="204"/>
        <v>9</v>
      </c>
      <c r="BN421" s="642">
        <v>0</v>
      </c>
      <c r="BO421" s="642">
        <v>0</v>
      </c>
      <c r="BP421" s="642">
        <v>0</v>
      </c>
      <c r="BQ421" s="642">
        <v>0</v>
      </c>
      <c r="BR421" s="642">
        <v>0</v>
      </c>
      <c r="BS421" s="642">
        <v>0</v>
      </c>
      <c r="BT421" s="642">
        <v>0</v>
      </c>
      <c r="BU421" s="642">
        <v>0</v>
      </c>
      <c r="BV421" s="644">
        <f t="shared" si="205"/>
        <v>0</v>
      </c>
      <c r="BW421" s="644">
        <f t="shared" si="205"/>
        <v>0</v>
      </c>
      <c r="BX421" s="44">
        <f t="shared" si="191"/>
        <v>0</v>
      </c>
      <c r="BY421" s="44">
        <f t="shared" si="191"/>
        <v>0</v>
      </c>
      <c r="BZ421" s="11">
        <f t="shared" si="192"/>
        <v>0</v>
      </c>
      <c r="CA421" s="14">
        <f t="shared" si="193"/>
        <v>3</v>
      </c>
      <c r="CB421" s="14">
        <f t="shared" si="193"/>
        <v>6</v>
      </c>
      <c r="CC421" s="13">
        <f t="shared" si="194"/>
        <v>0</v>
      </c>
      <c r="CD421" s="13">
        <f t="shared" si="194"/>
        <v>0</v>
      </c>
      <c r="CE421" s="13">
        <f t="shared" si="195"/>
        <v>3</v>
      </c>
      <c r="CF421" s="13">
        <f t="shared" si="195"/>
        <v>6</v>
      </c>
      <c r="CG421" s="289">
        <f t="shared" si="196"/>
        <v>9</v>
      </c>
      <c r="CJ421" s="1">
        <v>1</v>
      </c>
      <c r="CK421" s="6">
        <f t="shared" si="209"/>
        <v>3</v>
      </c>
      <c r="CL421" s="6">
        <v>1</v>
      </c>
      <c r="CM421" s="6">
        <v>0</v>
      </c>
      <c r="CN421" s="6">
        <f t="shared" si="210"/>
        <v>5</v>
      </c>
      <c r="CO421" s="6">
        <f t="shared" si="211"/>
        <v>5</v>
      </c>
    </row>
    <row r="422" spans="1:93" ht="15" x14ac:dyDescent="0.25">
      <c r="A422" s="1" t="s">
        <v>1777</v>
      </c>
      <c r="B422" s="6">
        <v>409</v>
      </c>
      <c r="C422" s="9">
        <v>409</v>
      </c>
      <c r="D422" s="641" t="s">
        <v>6</v>
      </c>
      <c r="E422" s="37" t="s">
        <v>31</v>
      </c>
      <c r="F422" s="645">
        <v>20319918</v>
      </c>
      <c r="G422" s="646" t="s">
        <v>677</v>
      </c>
      <c r="H422" s="9" t="s">
        <v>52</v>
      </c>
      <c r="I422" s="642">
        <v>0</v>
      </c>
      <c r="J422" s="642">
        <v>0</v>
      </c>
      <c r="K422" s="642">
        <v>0</v>
      </c>
      <c r="L422" s="642">
        <v>0</v>
      </c>
      <c r="M422" s="642">
        <v>3</v>
      </c>
      <c r="N422" s="642">
        <v>1</v>
      </c>
      <c r="O422" s="642">
        <v>0</v>
      </c>
      <c r="P422" s="642">
        <v>3</v>
      </c>
      <c r="Q422" s="14">
        <f t="shared" si="197"/>
        <v>3</v>
      </c>
      <c r="R422" s="14">
        <f t="shared" si="197"/>
        <v>4</v>
      </c>
      <c r="S422" s="10">
        <f t="shared" si="198"/>
        <v>7</v>
      </c>
      <c r="T422" s="642">
        <v>0</v>
      </c>
      <c r="U422" s="642">
        <v>0</v>
      </c>
      <c r="V422" s="642">
        <v>0</v>
      </c>
      <c r="W422" s="642">
        <v>1</v>
      </c>
      <c r="X422" s="642">
        <v>0</v>
      </c>
      <c r="Y422" s="642">
        <v>5</v>
      </c>
      <c r="Z422" s="623">
        <f t="shared" si="206"/>
        <v>0</v>
      </c>
      <c r="AA422" s="623">
        <f t="shared" si="206"/>
        <v>6</v>
      </c>
      <c r="AB422" s="10">
        <f t="shared" si="185"/>
        <v>6</v>
      </c>
      <c r="AC422" s="44">
        <f t="shared" si="199"/>
        <v>3</v>
      </c>
      <c r="AD422" s="44">
        <f t="shared" si="199"/>
        <v>10</v>
      </c>
      <c r="AE422" s="44">
        <f t="shared" si="186"/>
        <v>13</v>
      </c>
      <c r="AF422" s="12">
        <f t="shared" si="207"/>
        <v>1</v>
      </c>
      <c r="AG422" s="12">
        <f t="shared" si="208"/>
        <v>6</v>
      </c>
      <c r="AH422" s="10">
        <f t="shared" si="187"/>
        <v>7</v>
      </c>
      <c r="AI422" s="12">
        <f>VLOOKUP($F422,'Guru SertifikaSi'!$C$6:$G$675,'Guru SertifikaSi'!E$3,FALSE)</f>
        <v>2</v>
      </c>
      <c r="AJ422" s="12">
        <f>VLOOKUP($F422,'Guru SertifikaSi'!$C$6:$G$675,'Guru SertifikaSi'!F$3,FALSE)</f>
        <v>4</v>
      </c>
      <c r="AK422" s="10">
        <f t="shared" si="188"/>
        <v>6</v>
      </c>
      <c r="AL422" s="44">
        <f t="shared" si="189"/>
        <v>3</v>
      </c>
      <c r="AM422" s="44">
        <f t="shared" si="189"/>
        <v>10</v>
      </c>
      <c r="AN422" s="11">
        <f t="shared" si="190"/>
        <v>13</v>
      </c>
      <c r="AO422" s="642">
        <v>0</v>
      </c>
      <c r="AP422" s="642">
        <v>0</v>
      </c>
      <c r="AQ422" s="642">
        <v>0</v>
      </c>
      <c r="AR422" s="642">
        <v>0</v>
      </c>
      <c r="AS422" s="642">
        <v>0</v>
      </c>
      <c r="AT422" s="642">
        <v>0</v>
      </c>
      <c r="AU422" s="642">
        <v>0</v>
      </c>
      <c r="AV422" s="642">
        <v>0</v>
      </c>
      <c r="AW422" s="643">
        <v>0</v>
      </c>
      <c r="AX422" s="643">
        <v>0</v>
      </c>
      <c r="AY422" s="642">
        <v>3</v>
      </c>
      <c r="AZ422" s="642">
        <v>10</v>
      </c>
      <c r="BA422" s="642">
        <v>0</v>
      </c>
      <c r="BB422" s="642">
        <v>0</v>
      </c>
      <c r="BC422" s="642">
        <v>0</v>
      </c>
      <c r="BD422" s="642">
        <v>0</v>
      </c>
      <c r="BE422" s="13">
        <f t="shared" si="200"/>
        <v>0</v>
      </c>
      <c r="BF422" s="13">
        <f t="shared" si="200"/>
        <v>0</v>
      </c>
      <c r="BG422" s="10">
        <f t="shared" si="201"/>
        <v>0</v>
      </c>
      <c r="BH422" s="13">
        <f t="shared" si="202"/>
        <v>3</v>
      </c>
      <c r="BI422" s="13">
        <f t="shared" si="202"/>
        <v>10</v>
      </c>
      <c r="BJ422" s="10">
        <f t="shared" si="203"/>
        <v>13</v>
      </c>
      <c r="BK422" s="44">
        <f t="shared" si="204"/>
        <v>3</v>
      </c>
      <c r="BL422" s="44">
        <f t="shared" si="204"/>
        <v>10</v>
      </c>
      <c r="BM422" s="11">
        <f t="shared" si="204"/>
        <v>13</v>
      </c>
      <c r="BN422" s="642">
        <v>0</v>
      </c>
      <c r="BO422" s="642">
        <v>0</v>
      </c>
      <c r="BP422" s="642">
        <v>0</v>
      </c>
      <c r="BQ422" s="642">
        <v>0</v>
      </c>
      <c r="BR422" s="642">
        <v>0</v>
      </c>
      <c r="BS422" s="642">
        <v>0</v>
      </c>
      <c r="BT422" s="642">
        <v>0</v>
      </c>
      <c r="BU422" s="642">
        <v>0</v>
      </c>
      <c r="BV422" s="644">
        <f t="shared" si="205"/>
        <v>0</v>
      </c>
      <c r="BW422" s="644">
        <f t="shared" si="205"/>
        <v>0</v>
      </c>
      <c r="BX422" s="44">
        <f t="shared" si="191"/>
        <v>0</v>
      </c>
      <c r="BY422" s="44">
        <f t="shared" si="191"/>
        <v>0</v>
      </c>
      <c r="BZ422" s="11">
        <f t="shared" si="192"/>
        <v>0</v>
      </c>
      <c r="CA422" s="14">
        <f t="shared" si="193"/>
        <v>3</v>
      </c>
      <c r="CB422" s="14">
        <f t="shared" si="193"/>
        <v>10</v>
      </c>
      <c r="CC422" s="13">
        <f t="shared" si="194"/>
        <v>0</v>
      </c>
      <c r="CD422" s="13">
        <f t="shared" si="194"/>
        <v>0</v>
      </c>
      <c r="CE422" s="13">
        <f t="shared" si="195"/>
        <v>3</v>
      </c>
      <c r="CF422" s="13">
        <f t="shared" si="195"/>
        <v>10</v>
      </c>
      <c r="CG422" s="289">
        <f t="shared" si="196"/>
        <v>13</v>
      </c>
      <c r="CJ422" s="1">
        <v>1</v>
      </c>
      <c r="CK422" s="6">
        <f t="shared" si="209"/>
        <v>4</v>
      </c>
      <c r="CL422" s="6">
        <v>0</v>
      </c>
      <c r="CM422" s="6">
        <v>1</v>
      </c>
      <c r="CN422" s="6">
        <f t="shared" si="210"/>
        <v>3</v>
      </c>
      <c r="CO422" s="6">
        <f t="shared" si="211"/>
        <v>11</v>
      </c>
    </row>
    <row r="423" spans="1:93" ht="15" x14ac:dyDescent="0.25">
      <c r="A423" s="1" t="s">
        <v>1778</v>
      </c>
      <c r="B423" s="6">
        <v>410</v>
      </c>
      <c r="C423" s="9">
        <v>410</v>
      </c>
      <c r="D423" s="641" t="s">
        <v>6</v>
      </c>
      <c r="E423" s="37" t="s">
        <v>31</v>
      </c>
      <c r="F423" s="645">
        <v>20319917</v>
      </c>
      <c r="G423" s="646" t="s">
        <v>678</v>
      </c>
      <c r="H423" s="9" t="s">
        <v>52</v>
      </c>
      <c r="I423" s="642">
        <v>0</v>
      </c>
      <c r="J423" s="642">
        <v>0</v>
      </c>
      <c r="K423" s="642">
        <v>0</v>
      </c>
      <c r="L423" s="642">
        <v>0</v>
      </c>
      <c r="M423" s="642">
        <v>0</v>
      </c>
      <c r="N423" s="642">
        <v>2</v>
      </c>
      <c r="O423" s="642">
        <v>0</v>
      </c>
      <c r="P423" s="642">
        <v>1</v>
      </c>
      <c r="Q423" s="14">
        <f t="shared" si="197"/>
        <v>0</v>
      </c>
      <c r="R423" s="14">
        <f t="shared" si="197"/>
        <v>3</v>
      </c>
      <c r="S423" s="10">
        <f t="shared" si="198"/>
        <v>3</v>
      </c>
      <c r="T423" s="642">
        <v>0</v>
      </c>
      <c r="U423" s="642">
        <v>0</v>
      </c>
      <c r="V423" s="642">
        <v>0</v>
      </c>
      <c r="W423" s="642">
        <v>0</v>
      </c>
      <c r="X423" s="642">
        <v>1</v>
      </c>
      <c r="Y423" s="642">
        <v>4</v>
      </c>
      <c r="Z423" s="623">
        <f t="shared" si="206"/>
        <v>1</v>
      </c>
      <c r="AA423" s="623">
        <f t="shared" si="206"/>
        <v>4</v>
      </c>
      <c r="AB423" s="10">
        <f t="shared" si="185"/>
        <v>5</v>
      </c>
      <c r="AC423" s="44">
        <f t="shared" si="199"/>
        <v>1</v>
      </c>
      <c r="AD423" s="44">
        <f t="shared" si="199"/>
        <v>7</v>
      </c>
      <c r="AE423" s="44">
        <f t="shared" si="186"/>
        <v>8</v>
      </c>
      <c r="AF423" s="12">
        <f t="shared" si="207"/>
        <v>0</v>
      </c>
      <c r="AG423" s="12">
        <f t="shared" si="208"/>
        <v>5</v>
      </c>
      <c r="AH423" s="10">
        <f t="shared" si="187"/>
        <v>5</v>
      </c>
      <c r="AI423" s="12">
        <f>VLOOKUP($F423,'Guru SertifikaSi'!$C$6:$G$675,'Guru SertifikaSi'!E$3,FALSE)</f>
        <v>1</v>
      </c>
      <c r="AJ423" s="12">
        <f>VLOOKUP($F423,'Guru SertifikaSi'!$C$6:$G$675,'Guru SertifikaSi'!F$3,FALSE)</f>
        <v>2</v>
      </c>
      <c r="AK423" s="10">
        <f t="shared" si="188"/>
        <v>3</v>
      </c>
      <c r="AL423" s="44">
        <f t="shared" si="189"/>
        <v>1</v>
      </c>
      <c r="AM423" s="44">
        <f t="shared" si="189"/>
        <v>7</v>
      </c>
      <c r="AN423" s="11">
        <f t="shared" si="190"/>
        <v>8</v>
      </c>
      <c r="AO423" s="642">
        <v>0</v>
      </c>
      <c r="AP423" s="642">
        <v>0</v>
      </c>
      <c r="AQ423" s="642">
        <v>0</v>
      </c>
      <c r="AR423" s="642">
        <v>0</v>
      </c>
      <c r="AS423" s="642">
        <v>0</v>
      </c>
      <c r="AT423" s="642">
        <v>0</v>
      </c>
      <c r="AU423" s="642">
        <v>0</v>
      </c>
      <c r="AV423" s="642">
        <v>0</v>
      </c>
      <c r="AW423" s="643">
        <v>0</v>
      </c>
      <c r="AX423" s="643">
        <v>0</v>
      </c>
      <c r="AY423" s="642">
        <v>1</v>
      </c>
      <c r="AZ423" s="642">
        <v>7</v>
      </c>
      <c r="BA423" s="642">
        <v>0</v>
      </c>
      <c r="BB423" s="642">
        <v>0</v>
      </c>
      <c r="BC423" s="642">
        <v>0</v>
      </c>
      <c r="BD423" s="642">
        <v>0</v>
      </c>
      <c r="BE423" s="13">
        <f t="shared" si="200"/>
        <v>0</v>
      </c>
      <c r="BF423" s="13">
        <f t="shared" si="200"/>
        <v>0</v>
      </c>
      <c r="BG423" s="10">
        <f t="shared" si="201"/>
        <v>0</v>
      </c>
      <c r="BH423" s="13">
        <f t="shared" si="202"/>
        <v>1</v>
      </c>
      <c r="BI423" s="13">
        <f t="shared" si="202"/>
        <v>7</v>
      </c>
      <c r="BJ423" s="10">
        <f t="shared" si="203"/>
        <v>8</v>
      </c>
      <c r="BK423" s="44">
        <f t="shared" si="204"/>
        <v>1</v>
      </c>
      <c r="BL423" s="44">
        <f t="shared" si="204"/>
        <v>7</v>
      </c>
      <c r="BM423" s="11">
        <f t="shared" si="204"/>
        <v>8</v>
      </c>
      <c r="BN423" s="642">
        <v>0</v>
      </c>
      <c r="BO423" s="642">
        <v>0</v>
      </c>
      <c r="BP423" s="642">
        <v>0</v>
      </c>
      <c r="BQ423" s="642">
        <v>0</v>
      </c>
      <c r="BR423" s="642">
        <v>0</v>
      </c>
      <c r="BS423" s="642">
        <v>0</v>
      </c>
      <c r="BT423" s="642">
        <v>0</v>
      </c>
      <c r="BU423" s="642">
        <v>0</v>
      </c>
      <c r="BV423" s="644">
        <f t="shared" si="205"/>
        <v>0</v>
      </c>
      <c r="BW423" s="644">
        <f t="shared" si="205"/>
        <v>0</v>
      </c>
      <c r="BX423" s="44">
        <f t="shared" si="191"/>
        <v>0</v>
      </c>
      <c r="BY423" s="44">
        <f t="shared" si="191"/>
        <v>0</v>
      </c>
      <c r="BZ423" s="11">
        <f t="shared" si="192"/>
        <v>0</v>
      </c>
      <c r="CA423" s="14">
        <f t="shared" si="193"/>
        <v>1</v>
      </c>
      <c r="CB423" s="14">
        <f t="shared" si="193"/>
        <v>7</v>
      </c>
      <c r="CC423" s="13">
        <f t="shared" si="194"/>
        <v>0</v>
      </c>
      <c r="CD423" s="13">
        <f t="shared" si="194"/>
        <v>0</v>
      </c>
      <c r="CE423" s="13">
        <f t="shared" si="195"/>
        <v>1</v>
      </c>
      <c r="CF423" s="13">
        <f t="shared" si="195"/>
        <v>7</v>
      </c>
      <c r="CG423" s="289">
        <f t="shared" si="196"/>
        <v>8</v>
      </c>
      <c r="CJ423" s="1">
        <v>1</v>
      </c>
      <c r="CK423" s="6">
        <f t="shared" si="209"/>
        <v>2</v>
      </c>
      <c r="CL423" s="6">
        <v>0</v>
      </c>
      <c r="CM423" s="6">
        <v>1</v>
      </c>
      <c r="CN423" s="6">
        <f t="shared" si="210"/>
        <v>1</v>
      </c>
      <c r="CO423" s="6">
        <f t="shared" si="211"/>
        <v>8</v>
      </c>
    </row>
    <row r="424" spans="1:93" ht="15" x14ac:dyDescent="0.25">
      <c r="A424" s="1" t="s">
        <v>1779</v>
      </c>
      <c r="B424" s="6">
        <v>411</v>
      </c>
      <c r="C424" s="9">
        <v>411</v>
      </c>
      <c r="D424" s="641" t="s">
        <v>6</v>
      </c>
      <c r="E424" s="37" t="s">
        <v>31</v>
      </c>
      <c r="F424" s="645">
        <v>20319902</v>
      </c>
      <c r="G424" s="646" t="s">
        <v>679</v>
      </c>
      <c r="H424" s="9" t="s">
        <v>52</v>
      </c>
      <c r="I424" s="642">
        <v>0</v>
      </c>
      <c r="J424" s="642">
        <v>0</v>
      </c>
      <c r="K424" s="642">
        <v>0</v>
      </c>
      <c r="L424" s="642">
        <v>0</v>
      </c>
      <c r="M424" s="642">
        <v>0</v>
      </c>
      <c r="N424" s="642">
        <v>1</v>
      </c>
      <c r="O424" s="642">
        <v>4</v>
      </c>
      <c r="P424" s="642">
        <v>1</v>
      </c>
      <c r="Q424" s="14">
        <f t="shared" si="197"/>
        <v>4</v>
      </c>
      <c r="R424" s="14">
        <f t="shared" si="197"/>
        <v>2</v>
      </c>
      <c r="S424" s="10">
        <f t="shared" si="198"/>
        <v>6</v>
      </c>
      <c r="T424" s="642">
        <v>0</v>
      </c>
      <c r="U424" s="642">
        <v>0</v>
      </c>
      <c r="V424" s="642">
        <v>0</v>
      </c>
      <c r="W424" s="642">
        <v>0</v>
      </c>
      <c r="X424" s="642">
        <v>0</v>
      </c>
      <c r="Y424" s="642">
        <v>4</v>
      </c>
      <c r="Z424" s="623">
        <f t="shared" si="206"/>
        <v>0</v>
      </c>
      <c r="AA424" s="623">
        <f t="shared" si="206"/>
        <v>4</v>
      </c>
      <c r="AB424" s="10">
        <f t="shared" si="185"/>
        <v>4</v>
      </c>
      <c r="AC424" s="44">
        <f t="shared" si="199"/>
        <v>4</v>
      </c>
      <c r="AD424" s="44">
        <f t="shared" si="199"/>
        <v>6</v>
      </c>
      <c r="AE424" s="44">
        <f t="shared" si="186"/>
        <v>10</v>
      </c>
      <c r="AF424" s="12">
        <f t="shared" si="207"/>
        <v>0</v>
      </c>
      <c r="AG424" s="12">
        <f t="shared" si="208"/>
        <v>3</v>
      </c>
      <c r="AH424" s="10">
        <f t="shared" si="187"/>
        <v>3</v>
      </c>
      <c r="AI424" s="12">
        <f>VLOOKUP($F424,'Guru SertifikaSi'!$C$6:$G$675,'Guru SertifikaSi'!E$3,FALSE)</f>
        <v>4</v>
      </c>
      <c r="AJ424" s="12">
        <f>VLOOKUP($F424,'Guru SertifikaSi'!$C$6:$G$675,'Guru SertifikaSi'!F$3,FALSE)</f>
        <v>3</v>
      </c>
      <c r="AK424" s="10">
        <f t="shared" si="188"/>
        <v>7</v>
      </c>
      <c r="AL424" s="44">
        <f t="shared" si="189"/>
        <v>4</v>
      </c>
      <c r="AM424" s="44">
        <f t="shared" si="189"/>
        <v>6</v>
      </c>
      <c r="AN424" s="11">
        <f t="shared" si="190"/>
        <v>10</v>
      </c>
      <c r="AO424" s="642">
        <v>0</v>
      </c>
      <c r="AP424" s="642">
        <v>0</v>
      </c>
      <c r="AQ424" s="642">
        <v>0</v>
      </c>
      <c r="AR424" s="642">
        <v>0</v>
      </c>
      <c r="AS424" s="642">
        <v>0</v>
      </c>
      <c r="AT424" s="642">
        <v>0</v>
      </c>
      <c r="AU424" s="642">
        <v>0</v>
      </c>
      <c r="AV424" s="642">
        <v>0</v>
      </c>
      <c r="AW424" s="643">
        <v>0</v>
      </c>
      <c r="AX424" s="643">
        <v>0</v>
      </c>
      <c r="AY424" s="642">
        <v>4</v>
      </c>
      <c r="AZ424" s="642">
        <v>6</v>
      </c>
      <c r="BA424" s="642">
        <v>0</v>
      </c>
      <c r="BB424" s="642">
        <v>0</v>
      </c>
      <c r="BC424" s="642">
        <v>0</v>
      </c>
      <c r="BD424" s="642">
        <v>0</v>
      </c>
      <c r="BE424" s="13">
        <f t="shared" si="200"/>
        <v>0</v>
      </c>
      <c r="BF424" s="13">
        <f t="shared" si="200"/>
        <v>0</v>
      </c>
      <c r="BG424" s="10">
        <f t="shared" si="201"/>
        <v>0</v>
      </c>
      <c r="BH424" s="13">
        <f t="shared" si="202"/>
        <v>4</v>
      </c>
      <c r="BI424" s="13">
        <f t="shared" si="202"/>
        <v>6</v>
      </c>
      <c r="BJ424" s="10">
        <f t="shared" si="203"/>
        <v>10</v>
      </c>
      <c r="BK424" s="44">
        <f t="shared" si="204"/>
        <v>4</v>
      </c>
      <c r="BL424" s="44">
        <f t="shared" si="204"/>
        <v>6</v>
      </c>
      <c r="BM424" s="11">
        <f t="shared" si="204"/>
        <v>10</v>
      </c>
      <c r="BN424" s="642">
        <v>0</v>
      </c>
      <c r="BO424" s="642">
        <v>0</v>
      </c>
      <c r="BP424" s="642">
        <v>0</v>
      </c>
      <c r="BQ424" s="642">
        <v>0</v>
      </c>
      <c r="BR424" s="642">
        <v>0</v>
      </c>
      <c r="BS424" s="642">
        <v>0</v>
      </c>
      <c r="BT424" s="642">
        <v>0</v>
      </c>
      <c r="BU424" s="642">
        <v>0</v>
      </c>
      <c r="BV424" s="644">
        <f t="shared" si="205"/>
        <v>0</v>
      </c>
      <c r="BW424" s="644">
        <f t="shared" si="205"/>
        <v>0</v>
      </c>
      <c r="BX424" s="44">
        <f t="shared" si="191"/>
        <v>0</v>
      </c>
      <c r="BY424" s="44">
        <f t="shared" si="191"/>
        <v>0</v>
      </c>
      <c r="BZ424" s="11">
        <f t="shared" si="192"/>
        <v>0</v>
      </c>
      <c r="CA424" s="14">
        <f t="shared" si="193"/>
        <v>4</v>
      </c>
      <c r="CB424" s="14">
        <f t="shared" si="193"/>
        <v>6</v>
      </c>
      <c r="CC424" s="13">
        <f t="shared" si="194"/>
        <v>0</v>
      </c>
      <c r="CD424" s="13">
        <f t="shared" si="194"/>
        <v>0</v>
      </c>
      <c r="CE424" s="13">
        <f t="shared" si="195"/>
        <v>4</v>
      </c>
      <c r="CF424" s="13">
        <f t="shared" si="195"/>
        <v>6</v>
      </c>
      <c r="CG424" s="289">
        <f t="shared" si="196"/>
        <v>10</v>
      </c>
      <c r="CJ424" s="1">
        <v>0</v>
      </c>
      <c r="CK424" s="6">
        <f t="shared" si="209"/>
        <v>1</v>
      </c>
      <c r="CL424" s="6">
        <v>0</v>
      </c>
      <c r="CM424" s="6">
        <v>0</v>
      </c>
      <c r="CN424" s="6">
        <f t="shared" si="210"/>
        <v>4</v>
      </c>
      <c r="CO424" s="6">
        <f t="shared" si="211"/>
        <v>6</v>
      </c>
    </row>
    <row r="425" spans="1:93" ht="15" x14ac:dyDescent="0.25">
      <c r="A425" s="1" t="s">
        <v>1780</v>
      </c>
      <c r="B425" s="6">
        <v>412</v>
      </c>
      <c r="C425" s="9">
        <v>412</v>
      </c>
      <c r="D425" s="641" t="s">
        <v>6</v>
      </c>
      <c r="E425" s="37" t="s">
        <v>31</v>
      </c>
      <c r="F425" s="645">
        <v>20319842</v>
      </c>
      <c r="G425" s="646" t="s">
        <v>680</v>
      </c>
      <c r="H425" s="9" t="s">
        <v>52</v>
      </c>
      <c r="I425" s="642">
        <v>0</v>
      </c>
      <c r="J425" s="642">
        <v>0</v>
      </c>
      <c r="K425" s="642">
        <v>0</v>
      </c>
      <c r="L425" s="642">
        <v>0</v>
      </c>
      <c r="M425" s="642">
        <v>0</v>
      </c>
      <c r="N425" s="642">
        <v>0</v>
      </c>
      <c r="O425" s="642">
        <v>2</v>
      </c>
      <c r="P425" s="642">
        <v>3</v>
      </c>
      <c r="Q425" s="14">
        <f t="shared" si="197"/>
        <v>2</v>
      </c>
      <c r="R425" s="14">
        <f t="shared" si="197"/>
        <v>3</v>
      </c>
      <c r="S425" s="10">
        <f t="shared" si="198"/>
        <v>5</v>
      </c>
      <c r="T425" s="642">
        <v>0</v>
      </c>
      <c r="U425" s="642">
        <v>0</v>
      </c>
      <c r="V425" s="642">
        <v>1</v>
      </c>
      <c r="W425" s="642">
        <v>1</v>
      </c>
      <c r="X425" s="642">
        <v>0</v>
      </c>
      <c r="Y425" s="642">
        <v>4</v>
      </c>
      <c r="Z425" s="623">
        <f t="shared" si="206"/>
        <v>1</v>
      </c>
      <c r="AA425" s="623">
        <f t="shared" si="206"/>
        <v>5</v>
      </c>
      <c r="AB425" s="10">
        <f t="shared" si="185"/>
        <v>6</v>
      </c>
      <c r="AC425" s="44">
        <f t="shared" si="199"/>
        <v>3</v>
      </c>
      <c r="AD425" s="44">
        <f t="shared" si="199"/>
        <v>8</v>
      </c>
      <c r="AE425" s="44">
        <f t="shared" si="186"/>
        <v>11</v>
      </c>
      <c r="AF425" s="12">
        <f t="shared" si="207"/>
        <v>0</v>
      </c>
      <c r="AG425" s="12">
        <f t="shared" si="208"/>
        <v>6</v>
      </c>
      <c r="AH425" s="10">
        <f t="shared" si="187"/>
        <v>6</v>
      </c>
      <c r="AI425" s="12">
        <f>VLOOKUP($F425,'Guru SertifikaSi'!$C$6:$G$675,'Guru SertifikaSi'!E$3,FALSE)</f>
        <v>3</v>
      </c>
      <c r="AJ425" s="12">
        <f>VLOOKUP($F425,'Guru SertifikaSi'!$C$6:$G$675,'Guru SertifikaSi'!F$3,FALSE)</f>
        <v>2</v>
      </c>
      <c r="AK425" s="10">
        <f t="shared" si="188"/>
        <v>5</v>
      </c>
      <c r="AL425" s="44">
        <f t="shared" si="189"/>
        <v>3</v>
      </c>
      <c r="AM425" s="44">
        <f t="shared" si="189"/>
        <v>8</v>
      </c>
      <c r="AN425" s="11">
        <f t="shared" si="190"/>
        <v>11</v>
      </c>
      <c r="AO425" s="642">
        <v>0</v>
      </c>
      <c r="AP425" s="642">
        <v>1</v>
      </c>
      <c r="AQ425" s="642">
        <v>0</v>
      </c>
      <c r="AR425" s="642">
        <v>0</v>
      </c>
      <c r="AS425" s="642">
        <v>0</v>
      </c>
      <c r="AT425" s="642">
        <v>0</v>
      </c>
      <c r="AU425" s="642">
        <v>0</v>
      </c>
      <c r="AV425" s="642">
        <v>0</v>
      </c>
      <c r="AW425" s="643">
        <v>0</v>
      </c>
      <c r="AX425" s="643">
        <v>0</v>
      </c>
      <c r="AY425" s="642">
        <v>3</v>
      </c>
      <c r="AZ425" s="642">
        <v>7</v>
      </c>
      <c r="BA425" s="642">
        <v>0</v>
      </c>
      <c r="BB425" s="642">
        <v>0</v>
      </c>
      <c r="BC425" s="642">
        <v>0</v>
      </c>
      <c r="BD425" s="642">
        <v>0</v>
      </c>
      <c r="BE425" s="13">
        <f t="shared" si="200"/>
        <v>0</v>
      </c>
      <c r="BF425" s="13">
        <f t="shared" si="200"/>
        <v>1</v>
      </c>
      <c r="BG425" s="10">
        <f t="shared" si="201"/>
        <v>1</v>
      </c>
      <c r="BH425" s="13">
        <f t="shared" si="202"/>
        <v>3</v>
      </c>
      <c r="BI425" s="13">
        <f t="shared" si="202"/>
        <v>7</v>
      </c>
      <c r="BJ425" s="10">
        <f t="shared" si="203"/>
        <v>10</v>
      </c>
      <c r="BK425" s="44">
        <f t="shared" si="204"/>
        <v>3</v>
      </c>
      <c r="BL425" s="44">
        <f t="shared" si="204"/>
        <v>8</v>
      </c>
      <c r="BM425" s="11">
        <f t="shared" si="204"/>
        <v>11</v>
      </c>
      <c r="BN425" s="642">
        <v>0</v>
      </c>
      <c r="BO425" s="642">
        <v>0</v>
      </c>
      <c r="BP425" s="642">
        <v>0</v>
      </c>
      <c r="BQ425" s="642">
        <v>0</v>
      </c>
      <c r="BR425" s="642">
        <v>0</v>
      </c>
      <c r="BS425" s="642">
        <v>0</v>
      </c>
      <c r="BT425" s="642">
        <v>0</v>
      </c>
      <c r="BU425" s="642">
        <v>0</v>
      </c>
      <c r="BV425" s="644">
        <f t="shared" si="205"/>
        <v>0</v>
      </c>
      <c r="BW425" s="644">
        <f t="shared" si="205"/>
        <v>0</v>
      </c>
      <c r="BX425" s="44">
        <f t="shared" si="191"/>
        <v>0</v>
      </c>
      <c r="BY425" s="44">
        <f t="shared" si="191"/>
        <v>0</v>
      </c>
      <c r="BZ425" s="11">
        <f t="shared" si="192"/>
        <v>0</v>
      </c>
      <c r="CA425" s="14">
        <f t="shared" si="193"/>
        <v>3</v>
      </c>
      <c r="CB425" s="14">
        <f t="shared" si="193"/>
        <v>8</v>
      </c>
      <c r="CC425" s="13">
        <f t="shared" si="194"/>
        <v>0</v>
      </c>
      <c r="CD425" s="13">
        <f t="shared" si="194"/>
        <v>0</v>
      </c>
      <c r="CE425" s="13">
        <f t="shared" si="195"/>
        <v>3</v>
      </c>
      <c r="CF425" s="13">
        <f t="shared" si="195"/>
        <v>8</v>
      </c>
      <c r="CG425" s="289">
        <f t="shared" si="196"/>
        <v>11</v>
      </c>
      <c r="CJ425" s="1">
        <v>1</v>
      </c>
      <c r="CK425" s="6">
        <f t="shared" si="209"/>
        <v>4</v>
      </c>
      <c r="CL425" s="6">
        <v>0</v>
      </c>
      <c r="CM425" s="6">
        <v>1</v>
      </c>
      <c r="CN425" s="6">
        <f t="shared" si="210"/>
        <v>3</v>
      </c>
      <c r="CO425" s="6">
        <f t="shared" si="211"/>
        <v>8</v>
      </c>
    </row>
    <row r="426" spans="1:93" ht="15" x14ac:dyDescent="0.25">
      <c r="A426" s="1" t="s">
        <v>1781</v>
      </c>
      <c r="B426" s="6">
        <v>413</v>
      </c>
      <c r="C426" s="9">
        <v>413</v>
      </c>
      <c r="D426" s="641" t="s">
        <v>6</v>
      </c>
      <c r="E426" s="37" t="s">
        <v>31</v>
      </c>
      <c r="F426" s="645">
        <v>20319833</v>
      </c>
      <c r="G426" s="646" t="s">
        <v>681</v>
      </c>
      <c r="H426" s="9" t="s">
        <v>52</v>
      </c>
      <c r="I426" s="642">
        <v>0</v>
      </c>
      <c r="J426" s="642">
        <v>0</v>
      </c>
      <c r="K426" s="642">
        <v>0</v>
      </c>
      <c r="L426" s="642">
        <v>0</v>
      </c>
      <c r="M426" s="642">
        <v>0</v>
      </c>
      <c r="N426" s="642">
        <v>1</v>
      </c>
      <c r="O426" s="642">
        <v>2</v>
      </c>
      <c r="P426" s="642">
        <v>1</v>
      </c>
      <c r="Q426" s="14">
        <f t="shared" si="197"/>
        <v>2</v>
      </c>
      <c r="R426" s="14">
        <f t="shared" si="197"/>
        <v>2</v>
      </c>
      <c r="S426" s="10">
        <f t="shared" si="198"/>
        <v>4</v>
      </c>
      <c r="T426" s="642">
        <v>0</v>
      </c>
      <c r="U426" s="642">
        <v>0</v>
      </c>
      <c r="V426" s="642">
        <v>0</v>
      </c>
      <c r="W426" s="642">
        <v>0</v>
      </c>
      <c r="X426" s="642">
        <v>0</v>
      </c>
      <c r="Y426" s="642">
        <v>5</v>
      </c>
      <c r="Z426" s="623">
        <f t="shared" si="206"/>
        <v>0</v>
      </c>
      <c r="AA426" s="623">
        <f t="shared" si="206"/>
        <v>5</v>
      </c>
      <c r="AB426" s="10">
        <f t="shared" si="185"/>
        <v>5</v>
      </c>
      <c r="AC426" s="44">
        <f t="shared" si="199"/>
        <v>2</v>
      </c>
      <c r="AD426" s="44">
        <f t="shared" si="199"/>
        <v>7</v>
      </c>
      <c r="AE426" s="44">
        <f t="shared" si="186"/>
        <v>9</v>
      </c>
      <c r="AF426" s="12">
        <f t="shared" si="207"/>
        <v>0</v>
      </c>
      <c r="AG426" s="12">
        <f t="shared" si="208"/>
        <v>5</v>
      </c>
      <c r="AH426" s="10">
        <f t="shared" si="187"/>
        <v>5</v>
      </c>
      <c r="AI426" s="12">
        <f>VLOOKUP($F426,'Guru SertifikaSi'!$C$6:$G$675,'Guru SertifikaSi'!E$3,FALSE)</f>
        <v>3</v>
      </c>
      <c r="AJ426" s="12">
        <f>VLOOKUP($F426,'Guru SertifikaSi'!$C$6:$G$675,'Guru SertifikaSi'!F$3,FALSE)</f>
        <v>1</v>
      </c>
      <c r="AK426" s="10">
        <f t="shared" si="188"/>
        <v>4</v>
      </c>
      <c r="AL426" s="44">
        <f t="shared" si="189"/>
        <v>3</v>
      </c>
      <c r="AM426" s="44">
        <f t="shared" si="189"/>
        <v>6</v>
      </c>
      <c r="AN426" s="11">
        <f t="shared" si="190"/>
        <v>9</v>
      </c>
      <c r="AO426" s="642">
        <v>0</v>
      </c>
      <c r="AP426" s="642">
        <v>0</v>
      </c>
      <c r="AQ426" s="642">
        <v>0</v>
      </c>
      <c r="AR426" s="642">
        <v>0</v>
      </c>
      <c r="AS426" s="642">
        <v>1</v>
      </c>
      <c r="AT426" s="642">
        <v>0</v>
      </c>
      <c r="AU426" s="642">
        <v>0</v>
      </c>
      <c r="AV426" s="642">
        <v>0</v>
      </c>
      <c r="AW426" s="643">
        <v>0</v>
      </c>
      <c r="AX426" s="643">
        <v>0</v>
      </c>
      <c r="AY426" s="642">
        <v>1</v>
      </c>
      <c r="AZ426" s="642">
        <v>6</v>
      </c>
      <c r="BA426" s="642">
        <v>1</v>
      </c>
      <c r="BB426" s="642">
        <v>0</v>
      </c>
      <c r="BC426" s="642">
        <v>0</v>
      </c>
      <c r="BD426" s="642">
        <v>0</v>
      </c>
      <c r="BE426" s="13">
        <f t="shared" si="200"/>
        <v>1</v>
      </c>
      <c r="BF426" s="13">
        <f t="shared" si="200"/>
        <v>0</v>
      </c>
      <c r="BG426" s="10">
        <f t="shared" si="201"/>
        <v>1</v>
      </c>
      <c r="BH426" s="13">
        <f t="shared" si="202"/>
        <v>2</v>
      </c>
      <c r="BI426" s="13">
        <f t="shared" si="202"/>
        <v>6</v>
      </c>
      <c r="BJ426" s="10">
        <f t="shared" si="203"/>
        <v>8</v>
      </c>
      <c r="BK426" s="44">
        <f t="shared" si="204"/>
        <v>3</v>
      </c>
      <c r="BL426" s="44">
        <f t="shared" si="204"/>
        <v>6</v>
      </c>
      <c r="BM426" s="11">
        <f t="shared" si="204"/>
        <v>9</v>
      </c>
      <c r="BN426" s="642">
        <v>0</v>
      </c>
      <c r="BO426" s="642">
        <v>0</v>
      </c>
      <c r="BP426" s="642">
        <v>0</v>
      </c>
      <c r="BQ426" s="642">
        <v>0</v>
      </c>
      <c r="BR426" s="642">
        <v>0</v>
      </c>
      <c r="BS426" s="642">
        <v>0</v>
      </c>
      <c r="BT426" s="642">
        <v>1</v>
      </c>
      <c r="BU426" s="642">
        <v>0</v>
      </c>
      <c r="BV426" s="644">
        <f t="shared" si="205"/>
        <v>1</v>
      </c>
      <c r="BW426" s="644">
        <f t="shared" si="205"/>
        <v>0</v>
      </c>
      <c r="BX426" s="44">
        <f t="shared" si="191"/>
        <v>1</v>
      </c>
      <c r="BY426" s="44">
        <f t="shared" si="191"/>
        <v>0</v>
      </c>
      <c r="BZ426" s="11">
        <f t="shared" si="192"/>
        <v>1</v>
      </c>
      <c r="CA426" s="14">
        <f t="shared" si="193"/>
        <v>2</v>
      </c>
      <c r="CB426" s="14">
        <f t="shared" si="193"/>
        <v>7</v>
      </c>
      <c r="CC426" s="13">
        <f t="shared" si="194"/>
        <v>1</v>
      </c>
      <c r="CD426" s="13">
        <f t="shared" si="194"/>
        <v>0</v>
      </c>
      <c r="CE426" s="13">
        <f t="shared" si="195"/>
        <v>3</v>
      </c>
      <c r="CF426" s="13">
        <f t="shared" si="195"/>
        <v>7</v>
      </c>
      <c r="CG426" s="289">
        <f t="shared" si="196"/>
        <v>10</v>
      </c>
      <c r="CJ426" s="1">
        <v>1</v>
      </c>
      <c r="CK426" s="6">
        <f t="shared" si="209"/>
        <v>2</v>
      </c>
      <c r="CL426" s="6">
        <v>1</v>
      </c>
      <c r="CM426" s="6">
        <v>0</v>
      </c>
      <c r="CN426" s="6">
        <f t="shared" si="210"/>
        <v>2</v>
      </c>
      <c r="CO426" s="6">
        <f t="shared" si="211"/>
        <v>6</v>
      </c>
    </row>
    <row r="427" spans="1:93" ht="15" x14ac:dyDescent="0.25">
      <c r="A427" s="1" t="s">
        <v>1782</v>
      </c>
      <c r="B427" s="6">
        <v>414</v>
      </c>
      <c r="C427" s="9">
        <v>414</v>
      </c>
      <c r="D427" s="641" t="s">
        <v>6</v>
      </c>
      <c r="E427" s="37" t="s">
        <v>31</v>
      </c>
      <c r="F427" s="645">
        <v>20319817</v>
      </c>
      <c r="G427" s="646" t="s">
        <v>682</v>
      </c>
      <c r="H427" s="9" t="s">
        <v>52</v>
      </c>
      <c r="I427" s="642">
        <v>0</v>
      </c>
      <c r="J427" s="642">
        <v>0</v>
      </c>
      <c r="K427" s="642">
        <v>0</v>
      </c>
      <c r="L427" s="642">
        <v>1</v>
      </c>
      <c r="M427" s="642">
        <v>1</v>
      </c>
      <c r="N427" s="642">
        <v>0</v>
      </c>
      <c r="O427" s="642">
        <v>2</v>
      </c>
      <c r="P427" s="642">
        <v>4</v>
      </c>
      <c r="Q427" s="14">
        <f t="shared" si="197"/>
        <v>3</v>
      </c>
      <c r="R427" s="14">
        <f t="shared" si="197"/>
        <v>5</v>
      </c>
      <c r="S427" s="10">
        <f t="shared" si="198"/>
        <v>8</v>
      </c>
      <c r="T427" s="642">
        <v>0</v>
      </c>
      <c r="U427" s="642">
        <v>0</v>
      </c>
      <c r="V427" s="642">
        <v>0</v>
      </c>
      <c r="W427" s="642">
        <v>0</v>
      </c>
      <c r="X427" s="642">
        <v>0</v>
      </c>
      <c r="Y427" s="642">
        <v>4</v>
      </c>
      <c r="Z427" s="623">
        <f t="shared" si="206"/>
        <v>0</v>
      </c>
      <c r="AA427" s="623">
        <f t="shared" si="206"/>
        <v>4</v>
      </c>
      <c r="AB427" s="10">
        <f t="shared" si="185"/>
        <v>4</v>
      </c>
      <c r="AC427" s="44">
        <f t="shared" si="199"/>
        <v>3</v>
      </c>
      <c r="AD427" s="44">
        <f t="shared" si="199"/>
        <v>9</v>
      </c>
      <c r="AE427" s="44">
        <f t="shared" si="186"/>
        <v>12</v>
      </c>
      <c r="AF427" s="12">
        <f t="shared" si="207"/>
        <v>0</v>
      </c>
      <c r="AG427" s="12">
        <f t="shared" si="208"/>
        <v>5</v>
      </c>
      <c r="AH427" s="10">
        <f t="shared" si="187"/>
        <v>5</v>
      </c>
      <c r="AI427" s="12">
        <f>VLOOKUP($F427,'Guru SertifikaSi'!$C$6:$G$675,'Guru SertifikaSi'!E$3,FALSE)</f>
        <v>4</v>
      </c>
      <c r="AJ427" s="12">
        <f>VLOOKUP($F427,'Guru SertifikaSi'!$C$6:$G$675,'Guru SertifikaSi'!F$3,FALSE)</f>
        <v>3</v>
      </c>
      <c r="AK427" s="10">
        <f t="shared" si="188"/>
        <v>7</v>
      </c>
      <c r="AL427" s="44">
        <f t="shared" si="189"/>
        <v>4</v>
      </c>
      <c r="AM427" s="44">
        <f t="shared" si="189"/>
        <v>8</v>
      </c>
      <c r="AN427" s="11">
        <f t="shared" si="190"/>
        <v>12</v>
      </c>
      <c r="AO427" s="642">
        <v>0</v>
      </c>
      <c r="AP427" s="642">
        <v>1</v>
      </c>
      <c r="AQ427" s="642">
        <v>0</v>
      </c>
      <c r="AR427" s="642">
        <v>0</v>
      </c>
      <c r="AS427" s="642">
        <v>0</v>
      </c>
      <c r="AT427" s="642">
        <v>0</v>
      </c>
      <c r="AU427" s="642">
        <v>0</v>
      </c>
      <c r="AV427" s="642">
        <v>0</v>
      </c>
      <c r="AW427" s="643">
        <v>0</v>
      </c>
      <c r="AX427" s="643">
        <v>0</v>
      </c>
      <c r="AY427" s="642">
        <v>3</v>
      </c>
      <c r="AZ427" s="642">
        <v>7</v>
      </c>
      <c r="BA427" s="642">
        <v>1</v>
      </c>
      <c r="BB427" s="642">
        <v>0</v>
      </c>
      <c r="BC427" s="642">
        <v>0</v>
      </c>
      <c r="BD427" s="642">
        <v>0</v>
      </c>
      <c r="BE427" s="13">
        <f t="shared" si="200"/>
        <v>0</v>
      </c>
      <c r="BF427" s="13">
        <f t="shared" si="200"/>
        <v>1</v>
      </c>
      <c r="BG427" s="10">
        <f t="shared" si="201"/>
        <v>1</v>
      </c>
      <c r="BH427" s="13">
        <f t="shared" si="202"/>
        <v>4</v>
      </c>
      <c r="BI427" s="13">
        <f t="shared" si="202"/>
        <v>7</v>
      </c>
      <c r="BJ427" s="10">
        <f t="shared" si="203"/>
        <v>11</v>
      </c>
      <c r="BK427" s="44">
        <f t="shared" si="204"/>
        <v>4</v>
      </c>
      <c r="BL427" s="44">
        <f t="shared" si="204"/>
        <v>8</v>
      </c>
      <c r="BM427" s="11">
        <f t="shared" si="204"/>
        <v>12</v>
      </c>
      <c r="BN427" s="642">
        <v>0</v>
      </c>
      <c r="BO427" s="642">
        <v>0</v>
      </c>
      <c r="BP427" s="642">
        <v>0</v>
      </c>
      <c r="BQ427" s="642">
        <v>0</v>
      </c>
      <c r="BR427" s="642">
        <v>0</v>
      </c>
      <c r="BS427" s="642">
        <v>0</v>
      </c>
      <c r="BT427" s="642">
        <v>0</v>
      </c>
      <c r="BU427" s="642">
        <v>0</v>
      </c>
      <c r="BV427" s="644">
        <f t="shared" si="205"/>
        <v>0</v>
      </c>
      <c r="BW427" s="644">
        <f t="shared" si="205"/>
        <v>0</v>
      </c>
      <c r="BX427" s="44">
        <f t="shared" si="191"/>
        <v>0</v>
      </c>
      <c r="BY427" s="44">
        <f t="shared" si="191"/>
        <v>0</v>
      </c>
      <c r="BZ427" s="11">
        <f t="shared" si="192"/>
        <v>0</v>
      </c>
      <c r="CA427" s="14">
        <f t="shared" si="193"/>
        <v>3</v>
      </c>
      <c r="CB427" s="14">
        <f t="shared" si="193"/>
        <v>9</v>
      </c>
      <c r="CC427" s="13">
        <f t="shared" si="194"/>
        <v>0</v>
      </c>
      <c r="CD427" s="13">
        <f t="shared" si="194"/>
        <v>0</v>
      </c>
      <c r="CE427" s="13">
        <f t="shared" si="195"/>
        <v>3</v>
      </c>
      <c r="CF427" s="13">
        <f t="shared" si="195"/>
        <v>9</v>
      </c>
      <c r="CG427" s="289">
        <f t="shared" si="196"/>
        <v>12</v>
      </c>
      <c r="CJ427" s="1">
        <v>1</v>
      </c>
      <c r="CK427" s="6">
        <f t="shared" si="209"/>
        <v>5</v>
      </c>
      <c r="CL427" s="6">
        <v>1</v>
      </c>
      <c r="CM427" s="6">
        <v>0</v>
      </c>
      <c r="CN427" s="6">
        <f t="shared" si="210"/>
        <v>4</v>
      </c>
      <c r="CO427" s="6">
        <f t="shared" si="211"/>
        <v>7</v>
      </c>
    </row>
    <row r="428" spans="1:93" ht="15" x14ac:dyDescent="0.25">
      <c r="A428" s="1" t="s">
        <v>1783</v>
      </c>
      <c r="B428" s="6">
        <v>415</v>
      </c>
      <c r="C428" s="9">
        <v>415</v>
      </c>
      <c r="D428" s="641" t="s">
        <v>6</v>
      </c>
      <c r="E428" s="37" t="s">
        <v>31</v>
      </c>
      <c r="F428" s="645">
        <v>20319166</v>
      </c>
      <c r="G428" s="646" t="s">
        <v>683</v>
      </c>
      <c r="H428" s="9" t="s">
        <v>52</v>
      </c>
      <c r="I428" s="642">
        <v>0</v>
      </c>
      <c r="J428" s="642">
        <v>0</v>
      </c>
      <c r="K428" s="642">
        <v>1</v>
      </c>
      <c r="L428" s="642">
        <v>0</v>
      </c>
      <c r="M428" s="642">
        <v>2</v>
      </c>
      <c r="N428" s="642">
        <v>1</v>
      </c>
      <c r="O428" s="642">
        <v>0</v>
      </c>
      <c r="P428" s="642">
        <v>1</v>
      </c>
      <c r="Q428" s="14">
        <f t="shared" si="197"/>
        <v>3</v>
      </c>
      <c r="R428" s="14">
        <f t="shared" si="197"/>
        <v>2</v>
      </c>
      <c r="S428" s="10">
        <f t="shared" si="198"/>
        <v>5</v>
      </c>
      <c r="T428" s="642">
        <v>0</v>
      </c>
      <c r="U428" s="642">
        <v>0</v>
      </c>
      <c r="V428" s="642">
        <v>0</v>
      </c>
      <c r="W428" s="642">
        <v>0</v>
      </c>
      <c r="X428" s="642">
        <v>0</v>
      </c>
      <c r="Y428" s="642">
        <v>2</v>
      </c>
      <c r="Z428" s="623">
        <f t="shared" si="206"/>
        <v>0</v>
      </c>
      <c r="AA428" s="623">
        <f t="shared" si="206"/>
        <v>2</v>
      </c>
      <c r="AB428" s="10">
        <f t="shared" si="185"/>
        <v>2</v>
      </c>
      <c r="AC428" s="44">
        <f t="shared" si="199"/>
        <v>3</v>
      </c>
      <c r="AD428" s="44">
        <f t="shared" si="199"/>
        <v>4</v>
      </c>
      <c r="AE428" s="44">
        <f t="shared" si="186"/>
        <v>7</v>
      </c>
      <c r="AF428" s="12">
        <f t="shared" si="207"/>
        <v>0</v>
      </c>
      <c r="AG428" s="12">
        <f t="shared" si="208"/>
        <v>3</v>
      </c>
      <c r="AH428" s="10">
        <f t="shared" si="187"/>
        <v>3</v>
      </c>
      <c r="AI428" s="12">
        <f>VLOOKUP($F428,'Guru SertifikaSi'!$C$6:$G$675,'Guru SertifikaSi'!E$3,FALSE)</f>
        <v>3</v>
      </c>
      <c r="AJ428" s="12">
        <f>VLOOKUP($F428,'Guru SertifikaSi'!$C$6:$G$675,'Guru SertifikaSi'!F$3,FALSE)</f>
        <v>1</v>
      </c>
      <c r="AK428" s="10">
        <f t="shared" si="188"/>
        <v>4</v>
      </c>
      <c r="AL428" s="44">
        <f t="shared" si="189"/>
        <v>3</v>
      </c>
      <c r="AM428" s="44">
        <f t="shared" si="189"/>
        <v>4</v>
      </c>
      <c r="AN428" s="11">
        <f t="shared" si="190"/>
        <v>7</v>
      </c>
      <c r="AO428" s="642">
        <v>0</v>
      </c>
      <c r="AP428" s="642">
        <v>0</v>
      </c>
      <c r="AQ428" s="642">
        <v>0</v>
      </c>
      <c r="AR428" s="642">
        <v>0</v>
      </c>
      <c r="AS428" s="642">
        <v>1</v>
      </c>
      <c r="AT428" s="642">
        <v>0</v>
      </c>
      <c r="AU428" s="642">
        <v>0</v>
      </c>
      <c r="AV428" s="642">
        <v>0</v>
      </c>
      <c r="AW428" s="643">
        <v>0</v>
      </c>
      <c r="AX428" s="643">
        <v>0</v>
      </c>
      <c r="AY428" s="642">
        <v>2</v>
      </c>
      <c r="AZ428" s="642">
        <v>4</v>
      </c>
      <c r="BA428" s="642">
        <v>0</v>
      </c>
      <c r="BB428" s="642">
        <v>0</v>
      </c>
      <c r="BC428" s="642">
        <v>0</v>
      </c>
      <c r="BD428" s="642">
        <v>0</v>
      </c>
      <c r="BE428" s="13">
        <f t="shared" si="200"/>
        <v>1</v>
      </c>
      <c r="BF428" s="13">
        <f t="shared" si="200"/>
        <v>0</v>
      </c>
      <c r="BG428" s="10">
        <f t="shared" si="201"/>
        <v>1</v>
      </c>
      <c r="BH428" s="13">
        <f t="shared" si="202"/>
        <v>2</v>
      </c>
      <c r="BI428" s="13">
        <f t="shared" si="202"/>
        <v>4</v>
      </c>
      <c r="BJ428" s="10">
        <f t="shared" si="203"/>
        <v>6</v>
      </c>
      <c r="BK428" s="44">
        <f t="shared" si="204"/>
        <v>3</v>
      </c>
      <c r="BL428" s="44">
        <f t="shared" si="204"/>
        <v>4</v>
      </c>
      <c r="BM428" s="11">
        <f t="shared" si="204"/>
        <v>7</v>
      </c>
      <c r="BN428" s="642">
        <v>0</v>
      </c>
      <c r="BO428" s="642">
        <v>0</v>
      </c>
      <c r="BP428" s="642">
        <v>0</v>
      </c>
      <c r="BQ428" s="642">
        <v>0</v>
      </c>
      <c r="BR428" s="642">
        <v>0</v>
      </c>
      <c r="BS428" s="642">
        <v>0</v>
      </c>
      <c r="BT428" s="642">
        <v>0</v>
      </c>
      <c r="BU428" s="642">
        <v>0</v>
      </c>
      <c r="BV428" s="644">
        <f t="shared" si="205"/>
        <v>0</v>
      </c>
      <c r="BW428" s="644">
        <f t="shared" si="205"/>
        <v>0</v>
      </c>
      <c r="BX428" s="44">
        <f t="shared" si="191"/>
        <v>0</v>
      </c>
      <c r="BY428" s="44">
        <f t="shared" si="191"/>
        <v>0</v>
      </c>
      <c r="BZ428" s="11">
        <f t="shared" si="192"/>
        <v>0</v>
      </c>
      <c r="CA428" s="14">
        <f t="shared" si="193"/>
        <v>3</v>
      </c>
      <c r="CB428" s="14">
        <f t="shared" si="193"/>
        <v>4</v>
      </c>
      <c r="CC428" s="13">
        <f t="shared" si="194"/>
        <v>0</v>
      </c>
      <c r="CD428" s="13">
        <f t="shared" si="194"/>
        <v>0</v>
      </c>
      <c r="CE428" s="13">
        <f t="shared" si="195"/>
        <v>3</v>
      </c>
      <c r="CF428" s="13">
        <f t="shared" si="195"/>
        <v>4</v>
      </c>
      <c r="CG428" s="289">
        <f t="shared" si="196"/>
        <v>7</v>
      </c>
      <c r="CJ428" s="1">
        <v>1</v>
      </c>
      <c r="CK428" s="6">
        <f t="shared" si="209"/>
        <v>2</v>
      </c>
      <c r="CL428" s="6">
        <v>0</v>
      </c>
      <c r="CM428" s="6">
        <v>1</v>
      </c>
      <c r="CN428" s="6">
        <f t="shared" si="210"/>
        <v>2</v>
      </c>
      <c r="CO428" s="6">
        <f t="shared" si="211"/>
        <v>5</v>
      </c>
    </row>
    <row r="429" spans="1:93" ht="15" x14ac:dyDescent="0.25">
      <c r="A429" s="1" t="s">
        <v>1784</v>
      </c>
      <c r="B429" s="6">
        <v>416</v>
      </c>
      <c r="C429" s="9">
        <v>416</v>
      </c>
      <c r="D429" s="641" t="s">
        <v>6</v>
      </c>
      <c r="E429" s="37" t="s">
        <v>31</v>
      </c>
      <c r="F429" s="645">
        <v>20319177</v>
      </c>
      <c r="G429" s="646" t="s">
        <v>684</v>
      </c>
      <c r="H429" s="9" t="s">
        <v>52</v>
      </c>
      <c r="I429" s="642">
        <v>1</v>
      </c>
      <c r="J429" s="642">
        <v>1</v>
      </c>
      <c r="K429" s="642">
        <v>0</v>
      </c>
      <c r="L429" s="642">
        <v>1</v>
      </c>
      <c r="M429" s="642">
        <v>0</v>
      </c>
      <c r="N429" s="642">
        <v>2</v>
      </c>
      <c r="O429" s="642">
        <v>0</v>
      </c>
      <c r="P429" s="642">
        <v>2</v>
      </c>
      <c r="Q429" s="14">
        <f t="shared" si="197"/>
        <v>1</v>
      </c>
      <c r="R429" s="14">
        <f t="shared" si="197"/>
        <v>6</v>
      </c>
      <c r="S429" s="10">
        <f t="shared" si="198"/>
        <v>7</v>
      </c>
      <c r="T429" s="642">
        <v>0</v>
      </c>
      <c r="U429" s="642">
        <v>0</v>
      </c>
      <c r="V429" s="642">
        <v>0</v>
      </c>
      <c r="W429" s="642">
        <v>0</v>
      </c>
      <c r="X429" s="642">
        <v>2</v>
      </c>
      <c r="Y429" s="642">
        <v>5</v>
      </c>
      <c r="Z429" s="623">
        <f t="shared" si="206"/>
        <v>2</v>
      </c>
      <c r="AA429" s="623">
        <f t="shared" si="206"/>
        <v>5</v>
      </c>
      <c r="AB429" s="10">
        <f t="shared" si="185"/>
        <v>7</v>
      </c>
      <c r="AC429" s="44">
        <f t="shared" si="199"/>
        <v>3</v>
      </c>
      <c r="AD429" s="44">
        <f t="shared" si="199"/>
        <v>11</v>
      </c>
      <c r="AE429" s="44">
        <f t="shared" si="186"/>
        <v>14</v>
      </c>
      <c r="AF429" s="12">
        <f t="shared" si="207"/>
        <v>2</v>
      </c>
      <c r="AG429" s="12">
        <f t="shared" si="208"/>
        <v>9</v>
      </c>
      <c r="AH429" s="10">
        <f t="shared" si="187"/>
        <v>11</v>
      </c>
      <c r="AI429" s="12">
        <f>VLOOKUP($F429,'Guru SertifikaSi'!$C$6:$G$675,'Guru SertifikaSi'!E$3,FALSE)</f>
        <v>1</v>
      </c>
      <c r="AJ429" s="12">
        <f>VLOOKUP($F429,'Guru SertifikaSi'!$C$6:$G$675,'Guru SertifikaSi'!F$3,FALSE)</f>
        <v>2</v>
      </c>
      <c r="AK429" s="10">
        <f t="shared" si="188"/>
        <v>3</v>
      </c>
      <c r="AL429" s="44">
        <f t="shared" si="189"/>
        <v>3</v>
      </c>
      <c r="AM429" s="44">
        <f t="shared" si="189"/>
        <v>11</v>
      </c>
      <c r="AN429" s="11">
        <f t="shared" si="190"/>
        <v>14</v>
      </c>
      <c r="AO429" s="642">
        <v>0</v>
      </c>
      <c r="AP429" s="642">
        <v>0</v>
      </c>
      <c r="AQ429" s="642">
        <v>0</v>
      </c>
      <c r="AR429" s="642">
        <v>0</v>
      </c>
      <c r="AS429" s="642">
        <v>0</v>
      </c>
      <c r="AT429" s="642">
        <v>1</v>
      </c>
      <c r="AU429" s="642">
        <v>0</v>
      </c>
      <c r="AV429" s="642">
        <v>0</v>
      </c>
      <c r="AW429" s="643">
        <v>0</v>
      </c>
      <c r="AX429" s="643">
        <v>0</v>
      </c>
      <c r="AY429" s="642">
        <v>3</v>
      </c>
      <c r="AZ429" s="642">
        <v>10</v>
      </c>
      <c r="BA429" s="642">
        <v>0</v>
      </c>
      <c r="BB429" s="642">
        <v>0</v>
      </c>
      <c r="BC429" s="642">
        <v>0</v>
      </c>
      <c r="BD429" s="642">
        <v>0</v>
      </c>
      <c r="BE429" s="13">
        <f t="shared" si="200"/>
        <v>0</v>
      </c>
      <c r="BF429" s="13">
        <f t="shared" si="200"/>
        <v>1</v>
      </c>
      <c r="BG429" s="10">
        <f t="shared" si="201"/>
        <v>1</v>
      </c>
      <c r="BH429" s="13">
        <f t="shared" si="202"/>
        <v>3</v>
      </c>
      <c r="BI429" s="13">
        <f t="shared" si="202"/>
        <v>10</v>
      </c>
      <c r="BJ429" s="10">
        <f t="shared" si="203"/>
        <v>13</v>
      </c>
      <c r="BK429" s="44">
        <f t="shared" si="204"/>
        <v>3</v>
      </c>
      <c r="BL429" s="44">
        <f t="shared" si="204"/>
        <v>11</v>
      </c>
      <c r="BM429" s="11">
        <f t="shared" si="204"/>
        <v>14</v>
      </c>
      <c r="BN429" s="642">
        <v>0</v>
      </c>
      <c r="BO429" s="642">
        <v>0</v>
      </c>
      <c r="BP429" s="642">
        <v>0</v>
      </c>
      <c r="BQ429" s="642">
        <v>0</v>
      </c>
      <c r="BR429" s="642">
        <v>0</v>
      </c>
      <c r="BS429" s="642">
        <v>0</v>
      </c>
      <c r="BT429" s="642">
        <v>0</v>
      </c>
      <c r="BU429" s="642">
        <v>0</v>
      </c>
      <c r="BV429" s="644">
        <f t="shared" si="205"/>
        <v>0</v>
      </c>
      <c r="BW429" s="644">
        <f t="shared" si="205"/>
        <v>0</v>
      </c>
      <c r="BX429" s="44">
        <f t="shared" si="191"/>
        <v>0</v>
      </c>
      <c r="BY429" s="44">
        <f t="shared" si="191"/>
        <v>0</v>
      </c>
      <c r="BZ429" s="11">
        <f t="shared" si="192"/>
        <v>0</v>
      </c>
      <c r="CA429" s="14">
        <f t="shared" si="193"/>
        <v>3</v>
      </c>
      <c r="CB429" s="14">
        <f t="shared" si="193"/>
        <v>11</v>
      </c>
      <c r="CC429" s="13">
        <f t="shared" si="194"/>
        <v>0</v>
      </c>
      <c r="CD429" s="13">
        <f t="shared" si="194"/>
        <v>0</v>
      </c>
      <c r="CE429" s="13">
        <f t="shared" si="195"/>
        <v>3</v>
      </c>
      <c r="CF429" s="13">
        <f t="shared" si="195"/>
        <v>11</v>
      </c>
      <c r="CG429" s="289">
        <f t="shared" si="196"/>
        <v>14</v>
      </c>
      <c r="CJ429" s="1">
        <v>1</v>
      </c>
      <c r="CK429" s="6">
        <f t="shared" si="209"/>
        <v>3</v>
      </c>
      <c r="CL429" s="6">
        <v>0</v>
      </c>
      <c r="CM429" s="6">
        <v>1</v>
      </c>
      <c r="CN429" s="6">
        <f t="shared" si="210"/>
        <v>3</v>
      </c>
      <c r="CO429" s="6">
        <f t="shared" si="211"/>
        <v>11</v>
      </c>
    </row>
    <row r="430" spans="1:93" ht="15" x14ac:dyDescent="0.25">
      <c r="A430" s="1" t="s">
        <v>1785</v>
      </c>
      <c r="B430" s="6">
        <v>417</v>
      </c>
      <c r="C430" s="9">
        <v>417</v>
      </c>
      <c r="D430" s="641" t="s">
        <v>6</v>
      </c>
      <c r="E430" s="37" t="s">
        <v>31</v>
      </c>
      <c r="F430" s="645">
        <v>20319220</v>
      </c>
      <c r="G430" s="646" t="s">
        <v>685</v>
      </c>
      <c r="H430" s="9" t="s">
        <v>52</v>
      </c>
      <c r="I430" s="642">
        <v>1</v>
      </c>
      <c r="J430" s="642">
        <v>1</v>
      </c>
      <c r="K430" s="642">
        <v>0</v>
      </c>
      <c r="L430" s="642">
        <v>0</v>
      </c>
      <c r="M430" s="642">
        <v>0</v>
      </c>
      <c r="N430" s="642">
        <v>0</v>
      </c>
      <c r="O430" s="642">
        <v>2</v>
      </c>
      <c r="P430" s="642">
        <v>1</v>
      </c>
      <c r="Q430" s="14">
        <f t="shared" si="197"/>
        <v>3</v>
      </c>
      <c r="R430" s="14">
        <f t="shared" si="197"/>
        <v>2</v>
      </c>
      <c r="S430" s="10">
        <f t="shared" si="198"/>
        <v>5</v>
      </c>
      <c r="T430" s="642">
        <v>0</v>
      </c>
      <c r="U430" s="642">
        <v>0</v>
      </c>
      <c r="V430" s="642">
        <v>0</v>
      </c>
      <c r="W430" s="642">
        <v>0</v>
      </c>
      <c r="X430" s="642">
        <v>0</v>
      </c>
      <c r="Y430" s="642">
        <v>3</v>
      </c>
      <c r="Z430" s="623">
        <f t="shared" si="206"/>
        <v>0</v>
      </c>
      <c r="AA430" s="623">
        <f t="shared" si="206"/>
        <v>3</v>
      </c>
      <c r="AB430" s="10">
        <f t="shared" si="185"/>
        <v>3</v>
      </c>
      <c r="AC430" s="44">
        <f t="shared" si="199"/>
        <v>3</v>
      </c>
      <c r="AD430" s="44">
        <f t="shared" si="199"/>
        <v>5</v>
      </c>
      <c r="AE430" s="44">
        <f t="shared" si="186"/>
        <v>8</v>
      </c>
      <c r="AF430" s="12">
        <f t="shared" si="207"/>
        <v>1</v>
      </c>
      <c r="AG430" s="12">
        <f t="shared" si="208"/>
        <v>4</v>
      </c>
      <c r="AH430" s="10">
        <f t="shared" si="187"/>
        <v>5</v>
      </c>
      <c r="AI430" s="12">
        <f>VLOOKUP($F430,'Guru SertifikaSi'!$C$6:$G$675,'Guru SertifikaSi'!E$3,FALSE)</f>
        <v>2</v>
      </c>
      <c r="AJ430" s="12">
        <f>VLOOKUP($F430,'Guru SertifikaSi'!$C$6:$G$675,'Guru SertifikaSi'!F$3,FALSE)</f>
        <v>1</v>
      </c>
      <c r="AK430" s="10">
        <f t="shared" si="188"/>
        <v>3</v>
      </c>
      <c r="AL430" s="44">
        <f t="shared" si="189"/>
        <v>3</v>
      </c>
      <c r="AM430" s="44">
        <f t="shared" si="189"/>
        <v>5</v>
      </c>
      <c r="AN430" s="11">
        <f t="shared" si="190"/>
        <v>8</v>
      </c>
      <c r="AO430" s="642">
        <v>1</v>
      </c>
      <c r="AP430" s="642">
        <v>0</v>
      </c>
      <c r="AQ430" s="642">
        <v>0</v>
      </c>
      <c r="AR430" s="642">
        <v>0</v>
      </c>
      <c r="AS430" s="642">
        <v>0</v>
      </c>
      <c r="AT430" s="642">
        <v>0</v>
      </c>
      <c r="AU430" s="642">
        <v>0</v>
      </c>
      <c r="AV430" s="642">
        <v>0</v>
      </c>
      <c r="AW430" s="643">
        <v>0</v>
      </c>
      <c r="AX430" s="643">
        <v>0</v>
      </c>
      <c r="AY430" s="642">
        <v>2</v>
      </c>
      <c r="AZ430" s="642">
        <v>5</v>
      </c>
      <c r="BA430" s="642">
        <v>0</v>
      </c>
      <c r="BB430" s="642">
        <v>0</v>
      </c>
      <c r="BC430" s="642">
        <v>0</v>
      </c>
      <c r="BD430" s="642">
        <v>0</v>
      </c>
      <c r="BE430" s="13">
        <f t="shared" si="200"/>
        <v>1</v>
      </c>
      <c r="BF430" s="13">
        <f t="shared" si="200"/>
        <v>0</v>
      </c>
      <c r="BG430" s="10">
        <f t="shared" si="201"/>
        <v>1</v>
      </c>
      <c r="BH430" s="13">
        <f t="shared" si="202"/>
        <v>2</v>
      </c>
      <c r="BI430" s="13">
        <f t="shared" si="202"/>
        <v>5</v>
      </c>
      <c r="BJ430" s="10">
        <f t="shared" si="203"/>
        <v>7</v>
      </c>
      <c r="BK430" s="44">
        <f t="shared" si="204"/>
        <v>3</v>
      </c>
      <c r="BL430" s="44">
        <f t="shared" si="204"/>
        <v>5</v>
      </c>
      <c r="BM430" s="11">
        <f t="shared" si="204"/>
        <v>8</v>
      </c>
      <c r="BN430" s="642">
        <v>0</v>
      </c>
      <c r="BO430" s="642">
        <v>0</v>
      </c>
      <c r="BP430" s="642">
        <v>0</v>
      </c>
      <c r="BQ430" s="642">
        <v>0</v>
      </c>
      <c r="BR430" s="642">
        <v>0</v>
      </c>
      <c r="BS430" s="642">
        <v>0</v>
      </c>
      <c r="BT430" s="642">
        <v>0</v>
      </c>
      <c r="BU430" s="642">
        <v>0</v>
      </c>
      <c r="BV430" s="644">
        <f t="shared" si="205"/>
        <v>0</v>
      </c>
      <c r="BW430" s="644">
        <f t="shared" si="205"/>
        <v>0</v>
      </c>
      <c r="BX430" s="44">
        <f t="shared" si="191"/>
        <v>0</v>
      </c>
      <c r="BY430" s="44">
        <f t="shared" si="191"/>
        <v>0</v>
      </c>
      <c r="BZ430" s="11">
        <f t="shared" si="192"/>
        <v>0</v>
      </c>
      <c r="CA430" s="14">
        <f t="shared" si="193"/>
        <v>3</v>
      </c>
      <c r="CB430" s="14">
        <f t="shared" si="193"/>
        <v>5</v>
      </c>
      <c r="CC430" s="13">
        <f t="shared" si="194"/>
        <v>0</v>
      </c>
      <c r="CD430" s="13">
        <f t="shared" si="194"/>
        <v>0</v>
      </c>
      <c r="CE430" s="13">
        <f t="shared" si="195"/>
        <v>3</v>
      </c>
      <c r="CF430" s="13">
        <f t="shared" si="195"/>
        <v>5</v>
      </c>
      <c r="CG430" s="289">
        <f t="shared" si="196"/>
        <v>8</v>
      </c>
      <c r="CJ430" s="1">
        <v>1</v>
      </c>
      <c r="CK430" s="6">
        <f t="shared" si="209"/>
        <v>2</v>
      </c>
      <c r="CL430" s="6">
        <v>0</v>
      </c>
      <c r="CM430" s="6">
        <v>1</v>
      </c>
      <c r="CN430" s="6">
        <f t="shared" si="210"/>
        <v>2</v>
      </c>
      <c r="CO430" s="6">
        <f t="shared" si="211"/>
        <v>6</v>
      </c>
    </row>
    <row r="431" spans="1:93" ht="15" x14ac:dyDescent="0.25">
      <c r="A431" s="1" t="s">
        <v>1786</v>
      </c>
      <c r="B431" s="6">
        <v>418</v>
      </c>
      <c r="C431" s="9">
        <v>418</v>
      </c>
      <c r="D431" s="641" t="s">
        <v>6</v>
      </c>
      <c r="E431" s="37" t="s">
        <v>31</v>
      </c>
      <c r="F431" s="645">
        <v>20319262</v>
      </c>
      <c r="G431" s="646" t="s">
        <v>686</v>
      </c>
      <c r="H431" s="9" t="s">
        <v>52</v>
      </c>
      <c r="I431" s="642">
        <v>0</v>
      </c>
      <c r="J431" s="642">
        <v>0</v>
      </c>
      <c r="K431" s="642">
        <v>0</v>
      </c>
      <c r="L431" s="642">
        <v>0</v>
      </c>
      <c r="M431" s="642">
        <v>2</v>
      </c>
      <c r="N431" s="642">
        <v>2</v>
      </c>
      <c r="O431" s="642">
        <v>1</v>
      </c>
      <c r="P431" s="642">
        <v>1</v>
      </c>
      <c r="Q431" s="14">
        <f t="shared" si="197"/>
        <v>3</v>
      </c>
      <c r="R431" s="14">
        <f t="shared" si="197"/>
        <v>3</v>
      </c>
      <c r="S431" s="10">
        <f t="shared" si="198"/>
        <v>6</v>
      </c>
      <c r="T431" s="642">
        <v>0</v>
      </c>
      <c r="U431" s="642">
        <v>0</v>
      </c>
      <c r="V431" s="642">
        <v>0</v>
      </c>
      <c r="W431" s="642">
        <v>1</v>
      </c>
      <c r="X431" s="642">
        <v>0</v>
      </c>
      <c r="Y431" s="642">
        <v>1</v>
      </c>
      <c r="Z431" s="623">
        <f t="shared" si="206"/>
        <v>0</v>
      </c>
      <c r="AA431" s="623">
        <f t="shared" si="206"/>
        <v>2</v>
      </c>
      <c r="AB431" s="10">
        <f t="shared" si="185"/>
        <v>2</v>
      </c>
      <c r="AC431" s="44">
        <f t="shared" si="199"/>
        <v>3</v>
      </c>
      <c r="AD431" s="44">
        <f t="shared" si="199"/>
        <v>5</v>
      </c>
      <c r="AE431" s="44">
        <f t="shared" si="186"/>
        <v>8</v>
      </c>
      <c r="AF431" s="12">
        <f t="shared" si="207"/>
        <v>1</v>
      </c>
      <c r="AG431" s="12">
        <f t="shared" si="208"/>
        <v>4</v>
      </c>
      <c r="AH431" s="10">
        <f t="shared" si="187"/>
        <v>5</v>
      </c>
      <c r="AI431" s="12">
        <f>VLOOKUP($F431,'Guru SertifikaSi'!$C$6:$G$675,'Guru SertifikaSi'!E$3,FALSE)</f>
        <v>2</v>
      </c>
      <c r="AJ431" s="12">
        <f>VLOOKUP($F431,'Guru SertifikaSi'!$C$6:$G$675,'Guru SertifikaSi'!F$3,FALSE)</f>
        <v>1</v>
      </c>
      <c r="AK431" s="10">
        <f t="shared" si="188"/>
        <v>3</v>
      </c>
      <c r="AL431" s="44">
        <f t="shared" si="189"/>
        <v>3</v>
      </c>
      <c r="AM431" s="44">
        <f t="shared" si="189"/>
        <v>5</v>
      </c>
      <c r="AN431" s="11">
        <f t="shared" si="190"/>
        <v>8</v>
      </c>
      <c r="AO431" s="642">
        <v>0</v>
      </c>
      <c r="AP431" s="642">
        <v>0</v>
      </c>
      <c r="AQ431" s="642">
        <v>0</v>
      </c>
      <c r="AR431" s="642">
        <v>0</v>
      </c>
      <c r="AS431" s="642">
        <v>0</v>
      </c>
      <c r="AT431" s="642">
        <v>0</v>
      </c>
      <c r="AU431" s="642">
        <v>0</v>
      </c>
      <c r="AV431" s="642">
        <v>0</v>
      </c>
      <c r="AW431" s="643">
        <v>0</v>
      </c>
      <c r="AX431" s="643">
        <v>0</v>
      </c>
      <c r="AY431" s="642">
        <v>3</v>
      </c>
      <c r="AZ431" s="642">
        <v>5</v>
      </c>
      <c r="BA431" s="642">
        <v>0</v>
      </c>
      <c r="BB431" s="642">
        <v>0</v>
      </c>
      <c r="BC431" s="642">
        <v>0</v>
      </c>
      <c r="BD431" s="642">
        <v>0</v>
      </c>
      <c r="BE431" s="13">
        <f t="shared" si="200"/>
        <v>0</v>
      </c>
      <c r="BF431" s="13">
        <f t="shared" si="200"/>
        <v>0</v>
      </c>
      <c r="BG431" s="10">
        <f t="shared" si="201"/>
        <v>0</v>
      </c>
      <c r="BH431" s="13">
        <f t="shared" si="202"/>
        <v>3</v>
      </c>
      <c r="BI431" s="13">
        <f t="shared" si="202"/>
        <v>5</v>
      </c>
      <c r="BJ431" s="10">
        <f t="shared" si="203"/>
        <v>8</v>
      </c>
      <c r="BK431" s="44">
        <f t="shared" si="204"/>
        <v>3</v>
      </c>
      <c r="BL431" s="44">
        <f t="shared" si="204"/>
        <v>5</v>
      </c>
      <c r="BM431" s="11">
        <f t="shared" si="204"/>
        <v>8</v>
      </c>
      <c r="BN431" s="642">
        <v>0</v>
      </c>
      <c r="BO431" s="642">
        <v>0</v>
      </c>
      <c r="BP431" s="642">
        <v>0</v>
      </c>
      <c r="BQ431" s="642">
        <v>0</v>
      </c>
      <c r="BR431" s="642">
        <v>0</v>
      </c>
      <c r="BS431" s="642">
        <v>0</v>
      </c>
      <c r="BT431" s="642">
        <v>1</v>
      </c>
      <c r="BU431" s="642">
        <v>0</v>
      </c>
      <c r="BV431" s="644">
        <f t="shared" si="205"/>
        <v>1</v>
      </c>
      <c r="BW431" s="644">
        <f t="shared" si="205"/>
        <v>0</v>
      </c>
      <c r="BX431" s="44">
        <f t="shared" si="191"/>
        <v>1</v>
      </c>
      <c r="BY431" s="44">
        <f t="shared" si="191"/>
        <v>0</v>
      </c>
      <c r="BZ431" s="11">
        <f t="shared" si="192"/>
        <v>1</v>
      </c>
      <c r="CA431" s="14">
        <f t="shared" si="193"/>
        <v>3</v>
      </c>
      <c r="CB431" s="14">
        <f t="shared" si="193"/>
        <v>5</v>
      </c>
      <c r="CC431" s="13">
        <f t="shared" si="194"/>
        <v>1</v>
      </c>
      <c r="CD431" s="13">
        <f t="shared" si="194"/>
        <v>0</v>
      </c>
      <c r="CE431" s="13">
        <f t="shared" si="195"/>
        <v>4</v>
      </c>
      <c r="CF431" s="13">
        <f t="shared" si="195"/>
        <v>5</v>
      </c>
      <c r="CG431" s="289">
        <f t="shared" si="196"/>
        <v>9</v>
      </c>
      <c r="CJ431" s="1">
        <v>1</v>
      </c>
      <c r="CK431" s="6">
        <f t="shared" si="209"/>
        <v>2</v>
      </c>
      <c r="CL431" s="6">
        <v>0</v>
      </c>
      <c r="CM431" s="6">
        <v>1</v>
      </c>
      <c r="CN431" s="6">
        <f t="shared" si="210"/>
        <v>3</v>
      </c>
      <c r="CO431" s="6">
        <f t="shared" si="211"/>
        <v>6</v>
      </c>
    </row>
    <row r="432" spans="1:93" ht="15" x14ac:dyDescent="0.25">
      <c r="A432" s="1" t="s">
        <v>1787</v>
      </c>
      <c r="B432" s="6">
        <v>419</v>
      </c>
      <c r="C432" s="9">
        <v>419</v>
      </c>
      <c r="D432" s="641" t="s">
        <v>6</v>
      </c>
      <c r="E432" s="37" t="s">
        <v>31</v>
      </c>
      <c r="F432" s="645">
        <v>20319266</v>
      </c>
      <c r="G432" s="646" t="s">
        <v>687</v>
      </c>
      <c r="H432" s="9" t="s">
        <v>52</v>
      </c>
      <c r="I432" s="642">
        <v>1</v>
      </c>
      <c r="J432" s="642">
        <v>0</v>
      </c>
      <c r="K432" s="642">
        <v>0</v>
      </c>
      <c r="L432" s="642">
        <v>0</v>
      </c>
      <c r="M432" s="642">
        <v>1</v>
      </c>
      <c r="N432" s="642">
        <v>0</v>
      </c>
      <c r="O432" s="642">
        <v>0</v>
      </c>
      <c r="P432" s="642">
        <v>0</v>
      </c>
      <c r="Q432" s="14">
        <f t="shared" si="197"/>
        <v>2</v>
      </c>
      <c r="R432" s="14">
        <f t="shared" si="197"/>
        <v>0</v>
      </c>
      <c r="S432" s="10">
        <f t="shared" si="198"/>
        <v>2</v>
      </c>
      <c r="T432" s="642">
        <v>0</v>
      </c>
      <c r="U432" s="642">
        <v>0</v>
      </c>
      <c r="V432" s="642">
        <v>0</v>
      </c>
      <c r="W432" s="642">
        <v>0</v>
      </c>
      <c r="X432" s="642">
        <v>2</v>
      </c>
      <c r="Y432" s="642">
        <v>2</v>
      </c>
      <c r="Z432" s="623">
        <f t="shared" si="206"/>
        <v>2</v>
      </c>
      <c r="AA432" s="623">
        <f t="shared" si="206"/>
        <v>2</v>
      </c>
      <c r="AB432" s="10">
        <f t="shared" si="185"/>
        <v>4</v>
      </c>
      <c r="AC432" s="44">
        <f t="shared" si="199"/>
        <v>4</v>
      </c>
      <c r="AD432" s="44">
        <f t="shared" si="199"/>
        <v>2</v>
      </c>
      <c r="AE432" s="44">
        <f t="shared" si="186"/>
        <v>6</v>
      </c>
      <c r="AF432" s="12">
        <f t="shared" si="207"/>
        <v>3</v>
      </c>
      <c r="AG432" s="12">
        <f t="shared" si="208"/>
        <v>1</v>
      </c>
      <c r="AH432" s="10">
        <f t="shared" si="187"/>
        <v>4</v>
      </c>
      <c r="AI432" s="12">
        <f>VLOOKUP($F432,'Guru SertifikaSi'!$C$6:$G$675,'Guru SertifikaSi'!E$3,FALSE)</f>
        <v>1</v>
      </c>
      <c r="AJ432" s="12">
        <f>VLOOKUP($F432,'Guru SertifikaSi'!$C$6:$G$675,'Guru SertifikaSi'!F$3,FALSE)</f>
        <v>1</v>
      </c>
      <c r="AK432" s="10">
        <f t="shared" si="188"/>
        <v>2</v>
      </c>
      <c r="AL432" s="44">
        <f t="shared" si="189"/>
        <v>4</v>
      </c>
      <c r="AM432" s="44">
        <f t="shared" si="189"/>
        <v>2</v>
      </c>
      <c r="AN432" s="11">
        <f t="shared" si="190"/>
        <v>6</v>
      </c>
      <c r="AO432" s="642">
        <v>0</v>
      </c>
      <c r="AP432" s="642">
        <v>0</v>
      </c>
      <c r="AQ432" s="642">
        <v>0</v>
      </c>
      <c r="AR432" s="642">
        <v>0</v>
      </c>
      <c r="AS432" s="642">
        <v>0</v>
      </c>
      <c r="AT432" s="642">
        <v>0</v>
      </c>
      <c r="AU432" s="642">
        <v>0</v>
      </c>
      <c r="AV432" s="642">
        <v>0</v>
      </c>
      <c r="AW432" s="643">
        <v>0</v>
      </c>
      <c r="AX432" s="643">
        <v>0</v>
      </c>
      <c r="AY432" s="642">
        <v>4</v>
      </c>
      <c r="AZ432" s="642">
        <v>2</v>
      </c>
      <c r="BA432" s="642">
        <v>0</v>
      </c>
      <c r="BB432" s="642">
        <v>0</v>
      </c>
      <c r="BC432" s="642">
        <v>0</v>
      </c>
      <c r="BD432" s="642">
        <v>0</v>
      </c>
      <c r="BE432" s="13">
        <f t="shared" si="200"/>
        <v>0</v>
      </c>
      <c r="BF432" s="13">
        <f t="shared" si="200"/>
        <v>0</v>
      </c>
      <c r="BG432" s="10">
        <f t="shared" si="201"/>
        <v>0</v>
      </c>
      <c r="BH432" s="13">
        <f t="shared" si="202"/>
        <v>4</v>
      </c>
      <c r="BI432" s="13">
        <f t="shared" si="202"/>
        <v>2</v>
      </c>
      <c r="BJ432" s="10">
        <f t="shared" si="203"/>
        <v>6</v>
      </c>
      <c r="BK432" s="44">
        <f t="shared" si="204"/>
        <v>4</v>
      </c>
      <c r="BL432" s="44">
        <f t="shared" si="204"/>
        <v>2</v>
      </c>
      <c r="BM432" s="11">
        <f t="shared" si="204"/>
        <v>6</v>
      </c>
      <c r="BN432" s="642">
        <v>0</v>
      </c>
      <c r="BO432" s="642">
        <v>0</v>
      </c>
      <c r="BP432" s="642">
        <v>0</v>
      </c>
      <c r="BQ432" s="642">
        <v>0</v>
      </c>
      <c r="BR432" s="642">
        <v>0</v>
      </c>
      <c r="BS432" s="642">
        <v>0</v>
      </c>
      <c r="BT432" s="642">
        <v>0</v>
      </c>
      <c r="BU432" s="642">
        <v>0</v>
      </c>
      <c r="BV432" s="644">
        <f t="shared" si="205"/>
        <v>0</v>
      </c>
      <c r="BW432" s="644">
        <f t="shared" si="205"/>
        <v>0</v>
      </c>
      <c r="BX432" s="44">
        <f t="shared" si="191"/>
        <v>0</v>
      </c>
      <c r="BY432" s="44">
        <f t="shared" si="191"/>
        <v>0</v>
      </c>
      <c r="BZ432" s="11">
        <f t="shared" si="192"/>
        <v>0</v>
      </c>
      <c r="CA432" s="14">
        <f t="shared" si="193"/>
        <v>4</v>
      </c>
      <c r="CB432" s="14">
        <f t="shared" si="193"/>
        <v>2</v>
      </c>
      <c r="CC432" s="13">
        <f t="shared" si="194"/>
        <v>0</v>
      </c>
      <c r="CD432" s="13">
        <f t="shared" si="194"/>
        <v>0</v>
      </c>
      <c r="CE432" s="13">
        <f t="shared" si="195"/>
        <v>4</v>
      </c>
      <c r="CF432" s="13">
        <f t="shared" si="195"/>
        <v>2</v>
      </c>
      <c r="CG432" s="289">
        <f t="shared" si="196"/>
        <v>6</v>
      </c>
      <c r="CJ432" s="1">
        <v>0</v>
      </c>
      <c r="CK432" s="6">
        <f t="shared" si="209"/>
        <v>0</v>
      </c>
      <c r="CL432" s="6">
        <v>0</v>
      </c>
      <c r="CM432" s="6">
        <v>0</v>
      </c>
      <c r="CN432" s="6">
        <f t="shared" si="210"/>
        <v>4</v>
      </c>
      <c r="CO432" s="6">
        <f t="shared" si="211"/>
        <v>2</v>
      </c>
    </row>
    <row r="433" spans="1:93" ht="15" x14ac:dyDescent="0.25">
      <c r="A433" s="1" t="s">
        <v>1788</v>
      </c>
      <c r="B433" s="6">
        <v>420</v>
      </c>
      <c r="C433" s="9">
        <v>420</v>
      </c>
      <c r="D433" s="641" t="s">
        <v>6</v>
      </c>
      <c r="E433" s="37" t="s">
        <v>31</v>
      </c>
      <c r="F433" s="645">
        <v>20319103</v>
      </c>
      <c r="G433" s="646" t="s">
        <v>688</v>
      </c>
      <c r="H433" s="9" t="s">
        <v>52</v>
      </c>
      <c r="I433" s="642">
        <v>0</v>
      </c>
      <c r="J433" s="642">
        <v>0</v>
      </c>
      <c r="K433" s="642">
        <v>0</v>
      </c>
      <c r="L433" s="642">
        <v>0</v>
      </c>
      <c r="M433" s="642">
        <v>1</v>
      </c>
      <c r="N433" s="642">
        <v>0</v>
      </c>
      <c r="O433" s="642">
        <v>1</v>
      </c>
      <c r="P433" s="642">
        <v>3</v>
      </c>
      <c r="Q433" s="14">
        <f t="shared" si="197"/>
        <v>2</v>
      </c>
      <c r="R433" s="14">
        <f t="shared" si="197"/>
        <v>3</v>
      </c>
      <c r="S433" s="10">
        <f t="shared" si="198"/>
        <v>5</v>
      </c>
      <c r="T433" s="642">
        <v>0</v>
      </c>
      <c r="U433" s="642">
        <v>0</v>
      </c>
      <c r="V433" s="642">
        <v>0</v>
      </c>
      <c r="W433" s="642">
        <v>0</v>
      </c>
      <c r="X433" s="642">
        <v>2</v>
      </c>
      <c r="Y433" s="642">
        <v>2</v>
      </c>
      <c r="Z433" s="623">
        <f t="shared" si="206"/>
        <v>2</v>
      </c>
      <c r="AA433" s="623">
        <f t="shared" si="206"/>
        <v>2</v>
      </c>
      <c r="AB433" s="10">
        <f t="shared" si="185"/>
        <v>4</v>
      </c>
      <c r="AC433" s="44">
        <f t="shared" si="199"/>
        <v>4</v>
      </c>
      <c r="AD433" s="44">
        <f t="shared" si="199"/>
        <v>5</v>
      </c>
      <c r="AE433" s="44">
        <f t="shared" si="186"/>
        <v>9</v>
      </c>
      <c r="AF433" s="12">
        <f t="shared" si="207"/>
        <v>1</v>
      </c>
      <c r="AG433" s="12">
        <f t="shared" si="208"/>
        <v>4</v>
      </c>
      <c r="AH433" s="10">
        <f t="shared" si="187"/>
        <v>5</v>
      </c>
      <c r="AI433" s="12">
        <f>VLOOKUP($F433,'Guru SertifikaSi'!$C$6:$G$675,'Guru SertifikaSi'!E$3,FALSE)</f>
        <v>3</v>
      </c>
      <c r="AJ433" s="12">
        <f>VLOOKUP($F433,'Guru SertifikaSi'!$C$6:$G$675,'Guru SertifikaSi'!F$3,FALSE)</f>
        <v>1</v>
      </c>
      <c r="AK433" s="10">
        <f t="shared" si="188"/>
        <v>4</v>
      </c>
      <c r="AL433" s="44">
        <f t="shared" si="189"/>
        <v>4</v>
      </c>
      <c r="AM433" s="44">
        <f t="shared" si="189"/>
        <v>5</v>
      </c>
      <c r="AN433" s="11">
        <f t="shared" si="190"/>
        <v>9</v>
      </c>
      <c r="AO433" s="642">
        <v>0</v>
      </c>
      <c r="AP433" s="642">
        <v>0</v>
      </c>
      <c r="AQ433" s="642">
        <v>0</v>
      </c>
      <c r="AR433" s="642">
        <v>0</v>
      </c>
      <c r="AS433" s="642">
        <v>0</v>
      </c>
      <c r="AT433" s="642">
        <v>2</v>
      </c>
      <c r="AU433" s="642">
        <v>0</v>
      </c>
      <c r="AV433" s="642">
        <v>0</v>
      </c>
      <c r="AW433" s="643">
        <v>0</v>
      </c>
      <c r="AX433" s="643">
        <v>0</v>
      </c>
      <c r="AY433" s="642">
        <v>4</v>
      </c>
      <c r="AZ433" s="642">
        <v>3</v>
      </c>
      <c r="BA433" s="642">
        <v>0</v>
      </c>
      <c r="BB433" s="642">
        <v>0</v>
      </c>
      <c r="BC433" s="642">
        <v>0</v>
      </c>
      <c r="BD433" s="642">
        <v>0</v>
      </c>
      <c r="BE433" s="13">
        <f t="shared" si="200"/>
        <v>0</v>
      </c>
      <c r="BF433" s="13">
        <f t="shared" si="200"/>
        <v>2</v>
      </c>
      <c r="BG433" s="10">
        <f t="shared" si="201"/>
        <v>2</v>
      </c>
      <c r="BH433" s="13">
        <f t="shared" si="202"/>
        <v>4</v>
      </c>
      <c r="BI433" s="13">
        <f t="shared" si="202"/>
        <v>3</v>
      </c>
      <c r="BJ433" s="10">
        <f t="shared" si="203"/>
        <v>7</v>
      </c>
      <c r="BK433" s="44">
        <f t="shared" si="204"/>
        <v>4</v>
      </c>
      <c r="BL433" s="44">
        <f t="shared" si="204"/>
        <v>5</v>
      </c>
      <c r="BM433" s="11">
        <f t="shared" si="204"/>
        <v>9</v>
      </c>
      <c r="BN433" s="642">
        <v>0</v>
      </c>
      <c r="BO433" s="642">
        <v>0</v>
      </c>
      <c r="BP433" s="642">
        <v>0</v>
      </c>
      <c r="BQ433" s="642">
        <v>0</v>
      </c>
      <c r="BR433" s="642">
        <v>0</v>
      </c>
      <c r="BS433" s="642">
        <v>0</v>
      </c>
      <c r="BT433" s="642">
        <v>0</v>
      </c>
      <c r="BU433" s="642">
        <v>0</v>
      </c>
      <c r="BV433" s="644">
        <f t="shared" si="205"/>
        <v>0</v>
      </c>
      <c r="BW433" s="644">
        <f t="shared" si="205"/>
        <v>0</v>
      </c>
      <c r="BX433" s="44">
        <f t="shared" si="191"/>
        <v>0</v>
      </c>
      <c r="BY433" s="44">
        <f t="shared" si="191"/>
        <v>0</v>
      </c>
      <c r="BZ433" s="11">
        <f t="shared" si="192"/>
        <v>0</v>
      </c>
      <c r="CA433" s="14">
        <f t="shared" si="193"/>
        <v>4</v>
      </c>
      <c r="CB433" s="14">
        <f t="shared" si="193"/>
        <v>5</v>
      </c>
      <c r="CC433" s="13">
        <f t="shared" si="194"/>
        <v>0</v>
      </c>
      <c r="CD433" s="13">
        <f t="shared" si="194"/>
        <v>0</v>
      </c>
      <c r="CE433" s="13">
        <f t="shared" si="195"/>
        <v>4</v>
      </c>
      <c r="CF433" s="13">
        <f t="shared" si="195"/>
        <v>5</v>
      </c>
      <c r="CG433" s="289">
        <f t="shared" si="196"/>
        <v>9</v>
      </c>
      <c r="CJ433" s="1">
        <v>1</v>
      </c>
      <c r="CK433" s="6">
        <f t="shared" si="209"/>
        <v>4</v>
      </c>
      <c r="CL433" s="6">
        <v>0</v>
      </c>
      <c r="CM433" s="6">
        <v>1</v>
      </c>
      <c r="CN433" s="6">
        <f t="shared" si="210"/>
        <v>4</v>
      </c>
      <c r="CO433" s="6">
        <f t="shared" si="211"/>
        <v>4</v>
      </c>
    </row>
    <row r="434" spans="1:93" ht="15" x14ac:dyDescent="0.25">
      <c r="A434" s="1" t="s">
        <v>1789</v>
      </c>
      <c r="B434" s="6">
        <v>421</v>
      </c>
      <c r="C434" s="9">
        <v>421</v>
      </c>
      <c r="D434" s="641" t="s">
        <v>6</v>
      </c>
      <c r="E434" s="37" t="s">
        <v>31</v>
      </c>
      <c r="F434" s="645">
        <v>20319102</v>
      </c>
      <c r="G434" s="646" t="s">
        <v>689</v>
      </c>
      <c r="H434" s="9" t="s">
        <v>52</v>
      </c>
      <c r="I434" s="642">
        <v>0</v>
      </c>
      <c r="J434" s="642">
        <v>0</v>
      </c>
      <c r="K434" s="642">
        <v>1</v>
      </c>
      <c r="L434" s="642">
        <v>0</v>
      </c>
      <c r="M434" s="642">
        <v>1</v>
      </c>
      <c r="N434" s="642">
        <v>1</v>
      </c>
      <c r="O434" s="642">
        <v>1</v>
      </c>
      <c r="P434" s="642">
        <v>1</v>
      </c>
      <c r="Q434" s="14">
        <f t="shared" si="197"/>
        <v>3</v>
      </c>
      <c r="R434" s="14">
        <f t="shared" si="197"/>
        <v>2</v>
      </c>
      <c r="S434" s="10">
        <f t="shared" si="198"/>
        <v>5</v>
      </c>
      <c r="T434" s="642">
        <v>0</v>
      </c>
      <c r="U434" s="642">
        <v>0</v>
      </c>
      <c r="V434" s="642">
        <v>0</v>
      </c>
      <c r="W434" s="642">
        <v>0</v>
      </c>
      <c r="X434" s="642">
        <v>0</v>
      </c>
      <c r="Y434" s="642">
        <v>4</v>
      </c>
      <c r="Z434" s="623">
        <f t="shared" si="206"/>
        <v>0</v>
      </c>
      <c r="AA434" s="623">
        <f t="shared" si="206"/>
        <v>4</v>
      </c>
      <c r="AB434" s="10">
        <f t="shared" si="185"/>
        <v>4</v>
      </c>
      <c r="AC434" s="44">
        <f t="shared" si="199"/>
        <v>3</v>
      </c>
      <c r="AD434" s="44">
        <f t="shared" si="199"/>
        <v>6</v>
      </c>
      <c r="AE434" s="44">
        <f t="shared" si="186"/>
        <v>9</v>
      </c>
      <c r="AF434" s="12">
        <f t="shared" si="207"/>
        <v>1</v>
      </c>
      <c r="AG434" s="12">
        <f t="shared" si="208"/>
        <v>6</v>
      </c>
      <c r="AH434" s="10">
        <f t="shared" si="187"/>
        <v>7</v>
      </c>
      <c r="AI434" s="12">
        <f>VLOOKUP($F434,'Guru SertifikaSi'!$C$6:$G$675,'Guru SertifikaSi'!E$3,FALSE)</f>
        <v>2</v>
      </c>
      <c r="AJ434" s="12">
        <f>VLOOKUP($F434,'Guru SertifikaSi'!$C$6:$G$675,'Guru SertifikaSi'!F$3,FALSE)</f>
        <v>0</v>
      </c>
      <c r="AK434" s="10">
        <f t="shared" si="188"/>
        <v>2</v>
      </c>
      <c r="AL434" s="44">
        <f t="shared" si="189"/>
        <v>3</v>
      </c>
      <c r="AM434" s="44">
        <f t="shared" si="189"/>
        <v>6</v>
      </c>
      <c r="AN434" s="11">
        <f t="shared" si="190"/>
        <v>9</v>
      </c>
      <c r="AO434" s="642">
        <v>0</v>
      </c>
      <c r="AP434" s="642">
        <v>1</v>
      </c>
      <c r="AQ434" s="642">
        <v>0</v>
      </c>
      <c r="AR434" s="642">
        <v>0</v>
      </c>
      <c r="AS434" s="642">
        <v>0</v>
      </c>
      <c r="AT434" s="642">
        <v>0</v>
      </c>
      <c r="AU434" s="642">
        <v>0</v>
      </c>
      <c r="AV434" s="642">
        <v>0</v>
      </c>
      <c r="AW434" s="643">
        <v>0</v>
      </c>
      <c r="AX434" s="643">
        <v>0</v>
      </c>
      <c r="AY434" s="642">
        <v>3</v>
      </c>
      <c r="AZ434" s="642">
        <v>5</v>
      </c>
      <c r="BA434" s="642">
        <v>0</v>
      </c>
      <c r="BB434" s="642">
        <v>0</v>
      </c>
      <c r="BC434" s="642">
        <v>0</v>
      </c>
      <c r="BD434" s="642">
        <v>0</v>
      </c>
      <c r="BE434" s="13">
        <f t="shared" si="200"/>
        <v>0</v>
      </c>
      <c r="BF434" s="13">
        <f t="shared" si="200"/>
        <v>1</v>
      </c>
      <c r="BG434" s="10">
        <f t="shared" si="201"/>
        <v>1</v>
      </c>
      <c r="BH434" s="13">
        <f t="shared" si="202"/>
        <v>3</v>
      </c>
      <c r="BI434" s="13">
        <f t="shared" si="202"/>
        <v>5</v>
      </c>
      <c r="BJ434" s="10">
        <f t="shared" si="203"/>
        <v>8</v>
      </c>
      <c r="BK434" s="44">
        <f t="shared" si="204"/>
        <v>3</v>
      </c>
      <c r="BL434" s="44">
        <f t="shared" si="204"/>
        <v>6</v>
      </c>
      <c r="BM434" s="11">
        <f t="shared" si="204"/>
        <v>9</v>
      </c>
      <c r="BN434" s="642">
        <v>0</v>
      </c>
      <c r="BO434" s="642">
        <v>0</v>
      </c>
      <c r="BP434" s="642">
        <v>0</v>
      </c>
      <c r="BQ434" s="642">
        <v>0</v>
      </c>
      <c r="BR434" s="642">
        <v>0</v>
      </c>
      <c r="BS434" s="642">
        <v>0</v>
      </c>
      <c r="BT434" s="642">
        <v>0</v>
      </c>
      <c r="BU434" s="642">
        <v>0</v>
      </c>
      <c r="BV434" s="644">
        <f t="shared" si="205"/>
        <v>0</v>
      </c>
      <c r="BW434" s="644">
        <f t="shared" si="205"/>
        <v>0</v>
      </c>
      <c r="BX434" s="44">
        <f t="shared" si="191"/>
        <v>0</v>
      </c>
      <c r="BY434" s="44">
        <f t="shared" si="191"/>
        <v>0</v>
      </c>
      <c r="BZ434" s="11">
        <f t="shared" si="192"/>
        <v>0</v>
      </c>
      <c r="CA434" s="14">
        <f t="shared" si="193"/>
        <v>3</v>
      </c>
      <c r="CB434" s="14">
        <f t="shared" si="193"/>
        <v>6</v>
      </c>
      <c r="CC434" s="13">
        <f t="shared" si="194"/>
        <v>0</v>
      </c>
      <c r="CD434" s="13">
        <f t="shared" si="194"/>
        <v>0</v>
      </c>
      <c r="CE434" s="13">
        <f t="shared" si="195"/>
        <v>3</v>
      </c>
      <c r="CF434" s="13">
        <f t="shared" si="195"/>
        <v>6</v>
      </c>
      <c r="CG434" s="289">
        <f t="shared" si="196"/>
        <v>9</v>
      </c>
      <c r="CJ434" s="1">
        <v>1</v>
      </c>
      <c r="CK434" s="6">
        <f t="shared" si="209"/>
        <v>2</v>
      </c>
      <c r="CL434" s="6">
        <v>0</v>
      </c>
      <c r="CM434" s="6">
        <v>1</v>
      </c>
      <c r="CN434" s="6">
        <f t="shared" si="210"/>
        <v>3</v>
      </c>
      <c r="CO434" s="6">
        <f t="shared" si="211"/>
        <v>6</v>
      </c>
    </row>
    <row r="435" spans="1:93" ht="15" x14ac:dyDescent="0.25">
      <c r="A435" s="1" t="s">
        <v>1790</v>
      </c>
      <c r="B435" s="6">
        <v>422</v>
      </c>
      <c r="C435" s="9">
        <v>422</v>
      </c>
      <c r="D435" s="641" t="s">
        <v>6</v>
      </c>
      <c r="E435" s="37" t="s">
        <v>31</v>
      </c>
      <c r="F435" s="645">
        <v>20319096</v>
      </c>
      <c r="G435" s="646" t="s">
        <v>690</v>
      </c>
      <c r="H435" s="9" t="s">
        <v>52</v>
      </c>
      <c r="I435" s="642">
        <v>0</v>
      </c>
      <c r="J435" s="642">
        <v>1</v>
      </c>
      <c r="K435" s="642">
        <v>0</v>
      </c>
      <c r="L435" s="642">
        <v>0</v>
      </c>
      <c r="M435" s="642">
        <v>2</v>
      </c>
      <c r="N435" s="642">
        <v>0</v>
      </c>
      <c r="O435" s="642">
        <v>0</v>
      </c>
      <c r="P435" s="642">
        <v>6</v>
      </c>
      <c r="Q435" s="14">
        <f t="shared" si="197"/>
        <v>2</v>
      </c>
      <c r="R435" s="14">
        <f t="shared" si="197"/>
        <v>7</v>
      </c>
      <c r="S435" s="10">
        <f t="shared" si="198"/>
        <v>9</v>
      </c>
      <c r="T435" s="642">
        <v>0</v>
      </c>
      <c r="U435" s="642">
        <v>0</v>
      </c>
      <c r="V435" s="642">
        <v>0</v>
      </c>
      <c r="W435" s="642">
        <v>0</v>
      </c>
      <c r="X435" s="642">
        <v>2</v>
      </c>
      <c r="Y435" s="642">
        <v>4</v>
      </c>
      <c r="Z435" s="623">
        <f t="shared" si="206"/>
        <v>2</v>
      </c>
      <c r="AA435" s="623">
        <f t="shared" si="206"/>
        <v>4</v>
      </c>
      <c r="AB435" s="10">
        <f t="shared" si="185"/>
        <v>6</v>
      </c>
      <c r="AC435" s="44">
        <f t="shared" si="199"/>
        <v>4</v>
      </c>
      <c r="AD435" s="44">
        <f t="shared" si="199"/>
        <v>11</v>
      </c>
      <c r="AE435" s="44">
        <f t="shared" si="186"/>
        <v>15</v>
      </c>
      <c r="AF435" s="12">
        <f t="shared" si="207"/>
        <v>3</v>
      </c>
      <c r="AG435" s="12">
        <f t="shared" si="208"/>
        <v>6</v>
      </c>
      <c r="AH435" s="10">
        <f t="shared" si="187"/>
        <v>9</v>
      </c>
      <c r="AI435" s="12">
        <f>VLOOKUP($F435,'Guru SertifikaSi'!$C$6:$G$675,'Guru SertifikaSi'!E$3,FALSE)</f>
        <v>1</v>
      </c>
      <c r="AJ435" s="12">
        <f>VLOOKUP($F435,'Guru SertifikaSi'!$C$6:$G$675,'Guru SertifikaSi'!F$3,FALSE)</f>
        <v>5</v>
      </c>
      <c r="AK435" s="10">
        <f t="shared" si="188"/>
        <v>6</v>
      </c>
      <c r="AL435" s="44">
        <f t="shared" si="189"/>
        <v>4</v>
      </c>
      <c r="AM435" s="44">
        <f t="shared" si="189"/>
        <v>11</v>
      </c>
      <c r="AN435" s="11">
        <f t="shared" si="190"/>
        <v>15</v>
      </c>
      <c r="AO435" s="642">
        <v>0</v>
      </c>
      <c r="AP435" s="642">
        <v>1</v>
      </c>
      <c r="AQ435" s="642">
        <v>0</v>
      </c>
      <c r="AR435" s="642">
        <v>0</v>
      </c>
      <c r="AS435" s="642">
        <v>0</v>
      </c>
      <c r="AT435" s="642">
        <v>0</v>
      </c>
      <c r="AU435" s="642">
        <v>0</v>
      </c>
      <c r="AV435" s="642">
        <v>1</v>
      </c>
      <c r="AW435" s="643">
        <v>0</v>
      </c>
      <c r="AX435" s="643">
        <v>0</v>
      </c>
      <c r="AY435" s="642">
        <v>4</v>
      </c>
      <c r="AZ435" s="642">
        <v>9</v>
      </c>
      <c r="BA435" s="642">
        <v>0</v>
      </c>
      <c r="BB435" s="642">
        <v>0</v>
      </c>
      <c r="BC435" s="642">
        <v>0</v>
      </c>
      <c r="BD435" s="642">
        <v>0</v>
      </c>
      <c r="BE435" s="13">
        <f t="shared" si="200"/>
        <v>0</v>
      </c>
      <c r="BF435" s="13">
        <f t="shared" si="200"/>
        <v>2</v>
      </c>
      <c r="BG435" s="10">
        <f t="shared" si="201"/>
        <v>2</v>
      </c>
      <c r="BH435" s="13">
        <f t="shared" si="202"/>
        <v>4</v>
      </c>
      <c r="BI435" s="13">
        <f t="shared" si="202"/>
        <v>9</v>
      </c>
      <c r="BJ435" s="10">
        <f t="shared" si="203"/>
        <v>13</v>
      </c>
      <c r="BK435" s="44">
        <f t="shared" si="204"/>
        <v>4</v>
      </c>
      <c r="BL435" s="44">
        <f t="shared" si="204"/>
        <v>11</v>
      </c>
      <c r="BM435" s="11">
        <f t="shared" si="204"/>
        <v>15</v>
      </c>
      <c r="BN435" s="642">
        <v>0</v>
      </c>
      <c r="BO435" s="642">
        <v>0</v>
      </c>
      <c r="BP435" s="642">
        <v>0</v>
      </c>
      <c r="BQ435" s="642">
        <v>0</v>
      </c>
      <c r="BR435" s="642">
        <v>0</v>
      </c>
      <c r="BS435" s="642">
        <v>0</v>
      </c>
      <c r="BT435" s="642">
        <v>0</v>
      </c>
      <c r="BU435" s="642">
        <v>0</v>
      </c>
      <c r="BV435" s="644">
        <f t="shared" si="205"/>
        <v>0</v>
      </c>
      <c r="BW435" s="644">
        <f t="shared" si="205"/>
        <v>0</v>
      </c>
      <c r="BX435" s="44">
        <f t="shared" si="191"/>
        <v>0</v>
      </c>
      <c r="BY435" s="44">
        <f t="shared" si="191"/>
        <v>0</v>
      </c>
      <c r="BZ435" s="11">
        <f t="shared" si="192"/>
        <v>0</v>
      </c>
      <c r="CA435" s="14">
        <f t="shared" si="193"/>
        <v>4</v>
      </c>
      <c r="CB435" s="14">
        <f t="shared" si="193"/>
        <v>11</v>
      </c>
      <c r="CC435" s="13">
        <f t="shared" si="194"/>
        <v>0</v>
      </c>
      <c r="CD435" s="13">
        <f t="shared" si="194"/>
        <v>0</v>
      </c>
      <c r="CE435" s="13">
        <f t="shared" si="195"/>
        <v>4</v>
      </c>
      <c r="CF435" s="13">
        <f t="shared" si="195"/>
        <v>11</v>
      </c>
      <c r="CG435" s="289">
        <f t="shared" si="196"/>
        <v>15</v>
      </c>
      <c r="CJ435" s="1">
        <v>1</v>
      </c>
      <c r="CK435" s="6">
        <f t="shared" si="209"/>
        <v>7</v>
      </c>
      <c r="CL435" s="6">
        <v>0</v>
      </c>
      <c r="CM435" s="6">
        <v>1</v>
      </c>
      <c r="CN435" s="6">
        <f t="shared" si="210"/>
        <v>4</v>
      </c>
      <c r="CO435" s="6">
        <f t="shared" si="211"/>
        <v>10</v>
      </c>
    </row>
    <row r="436" spans="1:93" ht="15" x14ac:dyDescent="0.25">
      <c r="A436" s="1" t="s">
        <v>1791</v>
      </c>
      <c r="B436" s="6">
        <v>423</v>
      </c>
      <c r="C436" s="9">
        <v>423</v>
      </c>
      <c r="D436" s="641" t="s">
        <v>6</v>
      </c>
      <c r="E436" s="37" t="s">
        <v>31</v>
      </c>
      <c r="F436" s="645">
        <v>20319157</v>
      </c>
      <c r="G436" s="646" t="s">
        <v>691</v>
      </c>
      <c r="H436" s="9" t="s">
        <v>52</v>
      </c>
      <c r="I436" s="642">
        <v>0</v>
      </c>
      <c r="J436" s="642">
        <v>0</v>
      </c>
      <c r="K436" s="642">
        <v>0</v>
      </c>
      <c r="L436" s="642">
        <v>0</v>
      </c>
      <c r="M436" s="642">
        <v>0</v>
      </c>
      <c r="N436" s="642">
        <v>2</v>
      </c>
      <c r="O436" s="642">
        <v>1</v>
      </c>
      <c r="P436" s="642">
        <v>3</v>
      </c>
      <c r="Q436" s="14">
        <f t="shared" si="197"/>
        <v>1</v>
      </c>
      <c r="R436" s="14">
        <f t="shared" si="197"/>
        <v>5</v>
      </c>
      <c r="S436" s="10">
        <f t="shared" si="198"/>
        <v>6</v>
      </c>
      <c r="T436" s="642">
        <v>0</v>
      </c>
      <c r="U436" s="642">
        <v>0</v>
      </c>
      <c r="V436" s="642">
        <v>0</v>
      </c>
      <c r="W436" s="642">
        <v>0</v>
      </c>
      <c r="X436" s="642">
        <v>2</v>
      </c>
      <c r="Y436" s="642">
        <v>2</v>
      </c>
      <c r="Z436" s="623">
        <f t="shared" si="206"/>
        <v>2</v>
      </c>
      <c r="AA436" s="623">
        <f t="shared" si="206"/>
        <v>2</v>
      </c>
      <c r="AB436" s="10">
        <f t="shared" si="185"/>
        <v>4</v>
      </c>
      <c r="AC436" s="44">
        <f t="shared" si="199"/>
        <v>3</v>
      </c>
      <c r="AD436" s="44">
        <f t="shared" si="199"/>
        <v>7</v>
      </c>
      <c r="AE436" s="44">
        <f t="shared" si="186"/>
        <v>10</v>
      </c>
      <c r="AF436" s="12">
        <f t="shared" si="207"/>
        <v>1</v>
      </c>
      <c r="AG436" s="12">
        <f t="shared" si="208"/>
        <v>3</v>
      </c>
      <c r="AH436" s="10">
        <f t="shared" si="187"/>
        <v>4</v>
      </c>
      <c r="AI436" s="12">
        <f>VLOOKUP($F436,'Guru SertifikaSi'!$C$6:$G$675,'Guru SertifikaSi'!E$3,FALSE)</f>
        <v>2</v>
      </c>
      <c r="AJ436" s="12">
        <f>VLOOKUP($F436,'Guru SertifikaSi'!$C$6:$G$675,'Guru SertifikaSi'!F$3,FALSE)</f>
        <v>4</v>
      </c>
      <c r="AK436" s="10">
        <f t="shared" si="188"/>
        <v>6</v>
      </c>
      <c r="AL436" s="44">
        <f t="shared" si="189"/>
        <v>3</v>
      </c>
      <c r="AM436" s="44">
        <f t="shared" si="189"/>
        <v>7</v>
      </c>
      <c r="AN436" s="11">
        <f t="shared" si="190"/>
        <v>10</v>
      </c>
      <c r="AO436" s="642">
        <v>0</v>
      </c>
      <c r="AP436" s="642">
        <v>0</v>
      </c>
      <c r="AQ436" s="642">
        <v>0</v>
      </c>
      <c r="AR436" s="642">
        <v>0</v>
      </c>
      <c r="AS436" s="642">
        <v>1</v>
      </c>
      <c r="AT436" s="642">
        <v>0</v>
      </c>
      <c r="AU436" s="642">
        <v>0</v>
      </c>
      <c r="AV436" s="642">
        <v>0</v>
      </c>
      <c r="AW436" s="643">
        <v>0</v>
      </c>
      <c r="AX436" s="643">
        <v>0</v>
      </c>
      <c r="AY436" s="642">
        <v>2</v>
      </c>
      <c r="AZ436" s="642">
        <v>7</v>
      </c>
      <c r="BA436" s="642">
        <v>0</v>
      </c>
      <c r="BB436" s="642">
        <v>0</v>
      </c>
      <c r="BC436" s="642">
        <v>0</v>
      </c>
      <c r="BD436" s="642">
        <v>0</v>
      </c>
      <c r="BE436" s="13">
        <f t="shared" si="200"/>
        <v>1</v>
      </c>
      <c r="BF436" s="13">
        <f t="shared" si="200"/>
        <v>0</v>
      </c>
      <c r="BG436" s="10">
        <f t="shared" si="201"/>
        <v>1</v>
      </c>
      <c r="BH436" s="13">
        <f t="shared" si="202"/>
        <v>2</v>
      </c>
      <c r="BI436" s="13">
        <f t="shared" si="202"/>
        <v>7</v>
      </c>
      <c r="BJ436" s="10">
        <f t="shared" si="203"/>
        <v>9</v>
      </c>
      <c r="BK436" s="44">
        <f t="shared" si="204"/>
        <v>3</v>
      </c>
      <c r="BL436" s="44">
        <f t="shared" si="204"/>
        <v>7</v>
      </c>
      <c r="BM436" s="11">
        <f t="shared" si="204"/>
        <v>10</v>
      </c>
      <c r="BN436" s="642">
        <v>0</v>
      </c>
      <c r="BO436" s="642">
        <v>0</v>
      </c>
      <c r="BP436" s="642">
        <v>0</v>
      </c>
      <c r="BQ436" s="642">
        <v>0</v>
      </c>
      <c r="BR436" s="642">
        <v>0</v>
      </c>
      <c r="BS436" s="642">
        <v>0</v>
      </c>
      <c r="BT436" s="642">
        <v>0</v>
      </c>
      <c r="BU436" s="642">
        <v>0</v>
      </c>
      <c r="BV436" s="644">
        <f t="shared" si="205"/>
        <v>0</v>
      </c>
      <c r="BW436" s="644">
        <f t="shared" si="205"/>
        <v>0</v>
      </c>
      <c r="BX436" s="44">
        <f t="shared" si="191"/>
        <v>0</v>
      </c>
      <c r="BY436" s="44">
        <f t="shared" si="191"/>
        <v>0</v>
      </c>
      <c r="BZ436" s="11">
        <f t="shared" si="192"/>
        <v>0</v>
      </c>
      <c r="CA436" s="14">
        <f t="shared" si="193"/>
        <v>3</v>
      </c>
      <c r="CB436" s="14">
        <f t="shared" si="193"/>
        <v>7</v>
      </c>
      <c r="CC436" s="13">
        <f t="shared" si="194"/>
        <v>0</v>
      </c>
      <c r="CD436" s="13">
        <f t="shared" si="194"/>
        <v>0</v>
      </c>
      <c r="CE436" s="13">
        <f t="shared" si="195"/>
        <v>3</v>
      </c>
      <c r="CF436" s="13">
        <f t="shared" si="195"/>
        <v>7</v>
      </c>
      <c r="CG436" s="289">
        <f t="shared" si="196"/>
        <v>10</v>
      </c>
      <c r="CJ436" s="1">
        <v>1</v>
      </c>
      <c r="CK436" s="6">
        <f t="shared" si="209"/>
        <v>4</v>
      </c>
      <c r="CL436" s="6">
        <v>0</v>
      </c>
      <c r="CM436" s="6">
        <v>1</v>
      </c>
      <c r="CN436" s="6">
        <f t="shared" si="210"/>
        <v>2</v>
      </c>
      <c r="CO436" s="6">
        <f t="shared" si="211"/>
        <v>8</v>
      </c>
    </row>
    <row r="437" spans="1:93" ht="15" x14ac:dyDescent="0.25">
      <c r="A437" s="1" t="s">
        <v>1792</v>
      </c>
      <c r="B437" s="6">
        <v>424</v>
      </c>
      <c r="C437" s="9">
        <v>424</v>
      </c>
      <c r="D437" s="641" t="s">
        <v>6</v>
      </c>
      <c r="E437" s="37" t="s">
        <v>31</v>
      </c>
      <c r="F437" s="645">
        <v>20319395</v>
      </c>
      <c r="G437" s="646" t="s">
        <v>692</v>
      </c>
      <c r="H437" s="9" t="s">
        <v>52</v>
      </c>
      <c r="I437" s="642">
        <v>0</v>
      </c>
      <c r="J437" s="642">
        <v>0</v>
      </c>
      <c r="K437" s="642">
        <v>0</v>
      </c>
      <c r="L437" s="642">
        <v>0</v>
      </c>
      <c r="M437" s="642">
        <v>2</v>
      </c>
      <c r="N437" s="642">
        <v>0</v>
      </c>
      <c r="O437" s="642">
        <v>2</v>
      </c>
      <c r="P437" s="642">
        <v>1</v>
      </c>
      <c r="Q437" s="14">
        <f t="shared" si="197"/>
        <v>4</v>
      </c>
      <c r="R437" s="14">
        <f t="shared" si="197"/>
        <v>1</v>
      </c>
      <c r="S437" s="10">
        <f t="shared" si="198"/>
        <v>5</v>
      </c>
      <c r="T437" s="642">
        <v>0</v>
      </c>
      <c r="U437" s="642">
        <v>0</v>
      </c>
      <c r="V437" s="642">
        <v>0</v>
      </c>
      <c r="W437" s="642">
        <v>0</v>
      </c>
      <c r="X437" s="642">
        <v>0</v>
      </c>
      <c r="Y437" s="642">
        <v>4</v>
      </c>
      <c r="Z437" s="623">
        <f t="shared" si="206"/>
        <v>0</v>
      </c>
      <c r="AA437" s="623">
        <f t="shared" si="206"/>
        <v>4</v>
      </c>
      <c r="AB437" s="10">
        <f t="shared" si="185"/>
        <v>4</v>
      </c>
      <c r="AC437" s="44">
        <f t="shared" si="199"/>
        <v>4</v>
      </c>
      <c r="AD437" s="44">
        <f t="shared" si="199"/>
        <v>5</v>
      </c>
      <c r="AE437" s="44">
        <f t="shared" si="186"/>
        <v>9</v>
      </c>
      <c r="AF437" s="12">
        <f t="shared" si="207"/>
        <v>0</v>
      </c>
      <c r="AG437" s="12">
        <f t="shared" si="208"/>
        <v>5</v>
      </c>
      <c r="AH437" s="10">
        <f t="shared" si="187"/>
        <v>5</v>
      </c>
      <c r="AI437" s="12">
        <f>VLOOKUP($F437,'Guru SertifikaSi'!$C$6:$G$675,'Guru SertifikaSi'!E$3,FALSE)</f>
        <v>4</v>
      </c>
      <c r="AJ437" s="12">
        <f>VLOOKUP($F437,'Guru SertifikaSi'!$C$6:$G$675,'Guru SertifikaSi'!F$3,FALSE)</f>
        <v>0</v>
      </c>
      <c r="AK437" s="10">
        <f t="shared" si="188"/>
        <v>4</v>
      </c>
      <c r="AL437" s="44">
        <f t="shared" si="189"/>
        <v>4</v>
      </c>
      <c r="AM437" s="44">
        <f t="shared" si="189"/>
        <v>5</v>
      </c>
      <c r="AN437" s="11">
        <f t="shared" si="190"/>
        <v>9</v>
      </c>
      <c r="AO437" s="642">
        <v>1</v>
      </c>
      <c r="AP437" s="642">
        <v>0</v>
      </c>
      <c r="AQ437" s="642">
        <v>0</v>
      </c>
      <c r="AR437" s="642">
        <v>0</v>
      </c>
      <c r="AS437" s="642">
        <v>1</v>
      </c>
      <c r="AT437" s="642">
        <v>1</v>
      </c>
      <c r="AU437" s="642">
        <v>0</v>
      </c>
      <c r="AV437" s="642">
        <v>0</v>
      </c>
      <c r="AW437" s="643">
        <v>0</v>
      </c>
      <c r="AX437" s="643">
        <v>0</v>
      </c>
      <c r="AY437" s="642">
        <v>2</v>
      </c>
      <c r="AZ437" s="642">
        <v>4</v>
      </c>
      <c r="BA437" s="642">
        <v>0</v>
      </c>
      <c r="BB437" s="642">
        <v>0</v>
      </c>
      <c r="BC437" s="642">
        <v>0</v>
      </c>
      <c r="BD437" s="642">
        <v>0</v>
      </c>
      <c r="BE437" s="13">
        <f t="shared" si="200"/>
        <v>2</v>
      </c>
      <c r="BF437" s="13">
        <f t="shared" si="200"/>
        <v>1</v>
      </c>
      <c r="BG437" s="10">
        <f t="shared" si="201"/>
        <v>3</v>
      </c>
      <c r="BH437" s="13">
        <f t="shared" si="202"/>
        <v>2</v>
      </c>
      <c r="BI437" s="13">
        <f t="shared" si="202"/>
        <v>4</v>
      </c>
      <c r="BJ437" s="10">
        <f t="shared" si="203"/>
        <v>6</v>
      </c>
      <c r="BK437" s="44">
        <f t="shared" si="204"/>
        <v>4</v>
      </c>
      <c r="BL437" s="44">
        <f t="shared" si="204"/>
        <v>5</v>
      </c>
      <c r="BM437" s="11">
        <f t="shared" si="204"/>
        <v>9</v>
      </c>
      <c r="BN437" s="642">
        <v>0</v>
      </c>
      <c r="BO437" s="642">
        <v>0</v>
      </c>
      <c r="BP437" s="642">
        <v>0</v>
      </c>
      <c r="BQ437" s="642">
        <v>0</v>
      </c>
      <c r="BR437" s="642">
        <v>0</v>
      </c>
      <c r="BS437" s="642">
        <v>0</v>
      </c>
      <c r="BT437" s="642">
        <v>0</v>
      </c>
      <c r="BU437" s="642">
        <v>1</v>
      </c>
      <c r="BV437" s="644">
        <f t="shared" si="205"/>
        <v>0</v>
      </c>
      <c r="BW437" s="644">
        <f t="shared" si="205"/>
        <v>1</v>
      </c>
      <c r="BX437" s="44">
        <f t="shared" si="191"/>
        <v>0</v>
      </c>
      <c r="BY437" s="44">
        <f t="shared" si="191"/>
        <v>1</v>
      </c>
      <c r="BZ437" s="11">
        <f t="shared" si="192"/>
        <v>1</v>
      </c>
      <c r="CA437" s="14">
        <f t="shared" si="193"/>
        <v>4</v>
      </c>
      <c r="CB437" s="14">
        <f t="shared" si="193"/>
        <v>5</v>
      </c>
      <c r="CC437" s="13">
        <f t="shared" si="194"/>
        <v>0</v>
      </c>
      <c r="CD437" s="13">
        <f t="shared" si="194"/>
        <v>1</v>
      </c>
      <c r="CE437" s="13">
        <f t="shared" si="195"/>
        <v>4</v>
      </c>
      <c r="CF437" s="13">
        <f t="shared" si="195"/>
        <v>6</v>
      </c>
      <c r="CG437" s="289">
        <f t="shared" si="196"/>
        <v>10</v>
      </c>
      <c r="CJ437" s="1">
        <v>1</v>
      </c>
      <c r="CK437" s="6">
        <f t="shared" si="209"/>
        <v>2</v>
      </c>
      <c r="CL437" s="6">
        <v>0</v>
      </c>
      <c r="CM437" s="6">
        <v>1</v>
      </c>
      <c r="CN437" s="6">
        <f t="shared" si="210"/>
        <v>2</v>
      </c>
      <c r="CO437" s="6">
        <f t="shared" si="211"/>
        <v>5</v>
      </c>
    </row>
    <row r="438" spans="1:93" ht="15" x14ac:dyDescent="0.25">
      <c r="A438" s="1" t="s">
        <v>1793</v>
      </c>
      <c r="B438" s="6">
        <v>425</v>
      </c>
      <c r="C438" s="9">
        <v>425</v>
      </c>
      <c r="D438" s="641" t="s">
        <v>6</v>
      </c>
      <c r="E438" s="37" t="s">
        <v>31</v>
      </c>
      <c r="F438" s="645">
        <v>20319414</v>
      </c>
      <c r="G438" s="646" t="s">
        <v>693</v>
      </c>
      <c r="H438" s="9" t="s">
        <v>52</v>
      </c>
      <c r="I438" s="642">
        <v>0</v>
      </c>
      <c r="J438" s="642">
        <v>0</v>
      </c>
      <c r="K438" s="642">
        <v>0</v>
      </c>
      <c r="L438" s="642">
        <v>0</v>
      </c>
      <c r="M438" s="642">
        <v>0</v>
      </c>
      <c r="N438" s="642">
        <v>1</v>
      </c>
      <c r="O438" s="642">
        <v>1</v>
      </c>
      <c r="P438" s="642">
        <v>2</v>
      </c>
      <c r="Q438" s="14">
        <f t="shared" si="197"/>
        <v>1</v>
      </c>
      <c r="R438" s="14">
        <f t="shared" si="197"/>
        <v>3</v>
      </c>
      <c r="S438" s="10">
        <f t="shared" si="198"/>
        <v>4</v>
      </c>
      <c r="T438" s="642">
        <v>0</v>
      </c>
      <c r="U438" s="642">
        <v>0</v>
      </c>
      <c r="V438" s="642">
        <v>0</v>
      </c>
      <c r="W438" s="642">
        <v>0</v>
      </c>
      <c r="X438" s="642">
        <v>1</v>
      </c>
      <c r="Y438" s="642">
        <v>5</v>
      </c>
      <c r="Z438" s="623">
        <f t="shared" si="206"/>
        <v>1</v>
      </c>
      <c r="AA438" s="623">
        <f t="shared" si="206"/>
        <v>5</v>
      </c>
      <c r="AB438" s="10">
        <f t="shared" si="185"/>
        <v>6</v>
      </c>
      <c r="AC438" s="44">
        <f t="shared" si="199"/>
        <v>2</v>
      </c>
      <c r="AD438" s="44">
        <f t="shared" si="199"/>
        <v>8</v>
      </c>
      <c r="AE438" s="44">
        <f t="shared" si="186"/>
        <v>10</v>
      </c>
      <c r="AF438" s="12">
        <f t="shared" si="207"/>
        <v>0</v>
      </c>
      <c r="AG438" s="12">
        <f t="shared" si="208"/>
        <v>5</v>
      </c>
      <c r="AH438" s="10">
        <f t="shared" si="187"/>
        <v>5</v>
      </c>
      <c r="AI438" s="12">
        <f>VLOOKUP($F438,'Guru SertifikaSi'!$C$6:$G$675,'Guru SertifikaSi'!E$3,FALSE)</f>
        <v>3</v>
      </c>
      <c r="AJ438" s="12">
        <f>VLOOKUP($F438,'Guru SertifikaSi'!$C$6:$G$675,'Guru SertifikaSi'!F$3,FALSE)</f>
        <v>2</v>
      </c>
      <c r="AK438" s="10">
        <f t="shared" si="188"/>
        <v>5</v>
      </c>
      <c r="AL438" s="44">
        <f t="shared" si="189"/>
        <v>3</v>
      </c>
      <c r="AM438" s="44">
        <f t="shared" si="189"/>
        <v>7</v>
      </c>
      <c r="AN438" s="11">
        <f t="shared" si="190"/>
        <v>10</v>
      </c>
      <c r="AO438" s="642">
        <v>0</v>
      </c>
      <c r="AP438" s="642">
        <v>0</v>
      </c>
      <c r="AQ438" s="642">
        <v>0</v>
      </c>
      <c r="AR438" s="642">
        <v>0</v>
      </c>
      <c r="AS438" s="642">
        <v>0</v>
      </c>
      <c r="AT438" s="642">
        <v>0</v>
      </c>
      <c r="AU438" s="642">
        <v>0</v>
      </c>
      <c r="AV438" s="642">
        <v>0</v>
      </c>
      <c r="AW438" s="643">
        <v>0</v>
      </c>
      <c r="AX438" s="643">
        <v>0</v>
      </c>
      <c r="AY438" s="642">
        <v>3</v>
      </c>
      <c r="AZ438" s="642">
        <v>7</v>
      </c>
      <c r="BA438" s="642">
        <v>0</v>
      </c>
      <c r="BB438" s="642">
        <v>0</v>
      </c>
      <c r="BC438" s="642">
        <v>0</v>
      </c>
      <c r="BD438" s="642">
        <v>0</v>
      </c>
      <c r="BE438" s="13">
        <f t="shared" si="200"/>
        <v>0</v>
      </c>
      <c r="BF438" s="13">
        <f t="shared" si="200"/>
        <v>0</v>
      </c>
      <c r="BG438" s="10">
        <f t="shared" si="201"/>
        <v>0</v>
      </c>
      <c r="BH438" s="13">
        <f t="shared" si="202"/>
        <v>3</v>
      </c>
      <c r="BI438" s="13">
        <f t="shared" si="202"/>
        <v>7</v>
      </c>
      <c r="BJ438" s="10">
        <f t="shared" si="203"/>
        <v>10</v>
      </c>
      <c r="BK438" s="44">
        <f t="shared" si="204"/>
        <v>3</v>
      </c>
      <c r="BL438" s="44">
        <f t="shared" si="204"/>
        <v>7</v>
      </c>
      <c r="BM438" s="11">
        <f t="shared" si="204"/>
        <v>10</v>
      </c>
      <c r="BN438" s="642">
        <v>0</v>
      </c>
      <c r="BO438" s="642">
        <v>0</v>
      </c>
      <c r="BP438" s="642">
        <v>0</v>
      </c>
      <c r="BQ438" s="642">
        <v>0</v>
      </c>
      <c r="BR438" s="642">
        <v>0</v>
      </c>
      <c r="BS438" s="642">
        <v>0</v>
      </c>
      <c r="BT438" s="642">
        <v>1</v>
      </c>
      <c r="BU438" s="642">
        <v>0</v>
      </c>
      <c r="BV438" s="644">
        <f t="shared" si="205"/>
        <v>1</v>
      </c>
      <c r="BW438" s="644">
        <f t="shared" si="205"/>
        <v>0</v>
      </c>
      <c r="BX438" s="44">
        <f t="shared" si="191"/>
        <v>1</v>
      </c>
      <c r="BY438" s="44">
        <f t="shared" si="191"/>
        <v>0</v>
      </c>
      <c r="BZ438" s="11">
        <f t="shared" si="192"/>
        <v>1</v>
      </c>
      <c r="CA438" s="14">
        <f t="shared" si="193"/>
        <v>2</v>
      </c>
      <c r="CB438" s="14">
        <f t="shared" si="193"/>
        <v>8</v>
      </c>
      <c r="CC438" s="13">
        <f t="shared" si="194"/>
        <v>1</v>
      </c>
      <c r="CD438" s="13">
        <f t="shared" si="194"/>
        <v>0</v>
      </c>
      <c r="CE438" s="13">
        <f t="shared" si="195"/>
        <v>3</v>
      </c>
      <c r="CF438" s="13">
        <f t="shared" si="195"/>
        <v>8</v>
      </c>
      <c r="CG438" s="289">
        <f t="shared" si="196"/>
        <v>11</v>
      </c>
      <c r="CJ438" s="1">
        <v>1</v>
      </c>
      <c r="CK438" s="6">
        <f t="shared" si="209"/>
        <v>3</v>
      </c>
      <c r="CL438" s="6">
        <v>1</v>
      </c>
      <c r="CM438" s="6">
        <v>0</v>
      </c>
      <c r="CN438" s="6">
        <f t="shared" si="210"/>
        <v>4</v>
      </c>
      <c r="CO438" s="6">
        <f t="shared" si="211"/>
        <v>7</v>
      </c>
    </row>
    <row r="439" spans="1:93" ht="15" x14ac:dyDescent="0.25">
      <c r="A439" s="1" t="s">
        <v>1794</v>
      </c>
      <c r="B439" s="6">
        <v>426</v>
      </c>
      <c r="C439" s="9">
        <v>426</v>
      </c>
      <c r="D439" s="641" t="s">
        <v>6</v>
      </c>
      <c r="E439" s="37" t="s">
        <v>31</v>
      </c>
      <c r="F439" s="645">
        <v>20319462</v>
      </c>
      <c r="G439" s="646" t="s">
        <v>694</v>
      </c>
      <c r="H439" s="9" t="s">
        <v>52</v>
      </c>
      <c r="I439" s="642">
        <v>0</v>
      </c>
      <c r="J439" s="642">
        <v>0</v>
      </c>
      <c r="K439" s="642">
        <v>0</v>
      </c>
      <c r="L439" s="642">
        <v>0</v>
      </c>
      <c r="M439" s="642">
        <v>0</v>
      </c>
      <c r="N439" s="642">
        <v>2</v>
      </c>
      <c r="O439" s="642">
        <v>1</v>
      </c>
      <c r="P439" s="642">
        <v>4</v>
      </c>
      <c r="Q439" s="14">
        <f t="shared" si="197"/>
        <v>1</v>
      </c>
      <c r="R439" s="14">
        <f t="shared" si="197"/>
        <v>6</v>
      </c>
      <c r="S439" s="10">
        <f t="shared" si="198"/>
        <v>7</v>
      </c>
      <c r="T439" s="642">
        <v>0</v>
      </c>
      <c r="U439" s="642">
        <v>0</v>
      </c>
      <c r="V439" s="642">
        <v>0</v>
      </c>
      <c r="W439" s="642">
        <v>0</v>
      </c>
      <c r="X439" s="642">
        <v>1</v>
      </c>
      <c r="Y439" s="642">
        <v>1</v>
      </c>
      <c r="Z439" s="623">
        <f t="shared" si="206"/>
        <v>1</v>
      </c>
      <c r="AA439" s="623">
        <f t="shared" si="206"/>
        <v>1</v>
      </c>
      <c r="AB439" s="10">
        <f t="shared" si="185"/>
        <v>2</v>
      </c>
      <c r="AC439" s="44">
        <f t="shared" si="199"/>
        <v>2</v>
      </c>
      <c r="AD439" s="44">
        <f t="shared" si="199"/>
        <v>7</v>
      </c>
      <c r="AE439" s="44">
        <f t="shared" si="186"/>
        <v>9</v>
      </c>
      <c r="AF439" s="12">
        <f t="shared" si="207"/>
        <v>1</v>
      </c>
      <c r="AG439" s="12">
        <f t="shared" si="208"/>
        <v>2</v>
      </c>
      <c r="AH439" s="10">
        <f t="shared" si="187"/>
        <v>3</v>
      </c>
      <c r="AI439" s="12">
        <f>VLOOKUP($F439,'Guru SertifikaSi'!$C$6:$G$675,'Guru SertifikaSi'!E$3,FALSE)</f>
        <v>1</v>
      </c>
      <c r="AJ439" s="12">
        <f>VLOOKUP($F439,'Guru SertifikaSi'!$C$6:$G$675,'Guru SertifikaSi'!F$3,FALSE)</f>
        <v>5</v>
      </c>
      <c r="AK439" s="10">
        <f t="shared" si="188"/>
        <v>6</v>
      </c>
      <c r="AL439" s="44">
        <f t="shared" si="189"/>
        <v>2</v>
      </c>
      <c r="AM439" s="44">
        <f t="shared" si="189"/>
        <v>7</v>
      </c>
      <c r="AN439" s="11">
        <f t="shared" si="190"/>
        <v>9</v>
      </c>
      <c r="AO439" s="642">
        <v>0</v>
      </c>
      <c r="AP439" s="642">
        <v>1</v>
      </c>
      <c r="AQ439" s="642">
        <v>0</v>
      </c>
      <c r="AR439" s="642">
        <v>0</v>
      </c>
      <c r="AS439" s="642">
        <v>0</v>
      </c>
      <c r="AT439" s="642">
        <v>0</v>
      </c>
      <c r="AU439" s="642">
        <v>0</v>
      </c>
      <c r="AV439" s="642">
        <v>0</v>
      </c>
      <c r="AW439" s="643">
        <v>0</v>
      </c>
      <c r="AX439" s="643">
        <v>0</v>
      </c>
      <c r="AY439" s="642">
        <v>2</v>
      </c>
      <c r="AZ439" s="642">
        <v>6</v>
      </c>
      <c r="BA439" s="642">
        <v>0</v>
      </c>
      <c r="BB439" s="642">
        <v>0</v>
      </c>
      <c r="BC439" s="642">
        <v>0</v>
      </c>
      <c r="BD439" s="642">
        <v>0</v>
      </c>
      <c r="BE439" s="13">
        <f t="shared" si="200"/>
        <v>0</v>
      </c>
      <c r="BF439" s="13">
        <f t="shared" si="200"/>
        <v>1</v>
      </c>
      <c r="BG439" s="10">
        <f t="shared" si="201"/>
        <v>1</v>
      </c>
      <c r="BH439" s="13">
        <f t="shared" si="202"/>
        <v>2</v>
      </c>
      <c r="BI439" s="13">
        <f t="shared" si="202"/>
        <v>6</v>
      </c>
      <c r="BJ439" s="10">
        <f t="shared" si="203"/>
        <v>8</v>
      </c>
      <c r="BK439" s="44">
        <f t="shared" si="204"/>
        <v>2</v>
      </c>
      <c r="BL439" s="44">
        <f t="shared" si="204"/>
        <v>7</v>
      </c>
      <c r="BM439" s="11">
        <f t="shared" si="204"/>
        <v>9</v>
      </c>
      <c r="BN439" s="642">
        <v>0</v>
      </c>
      <c r="BO439" s="642">
        <v>0</v>
      </c>
      <c r="BP439" s="642">
        <v>0</v>
      </c>
      <c r="BQ439" s="642">
        <v>0</v>
      </c>
      <c r="BR439" s="642">
        <v>0</v>
      </c>
      <c r="BS439" s="642">
        <v>0</v>
      </c>
      <c r="BT439" s="642">
        <v>0</v>
      </c>
      <c r="BU439" s="642">
        <v>0</v>
      </c>
      <c r="BV439" s="644">
        <f t="shared" si="205"/>
        <v>0</v>
      </c>
      <c r="BW439" s="644">
        <f t="shared" si="205"/>
        <v>0</v>
      </c>
      <c r="BX439" s="44">
        <f t="shared" si="191"/>
        <v>0</v>
      </c>
      <c r="BY439" s="44">
        <f t="shared" si="191"/>
        <v>0</v>
      </c>
      <c r="BZ439" s="11">
        <f t="shared" si="192"/>
        <v>0</v>
      </c>
      <c r="CA439" s="14">
        <f t="shared" si="193"/>
        <v>2</v>
      </c>
      <c r="CB439" s="14">
        <f t="shared" si="193"/>
        <v>7</v>
      </c>
      <c r="CC439" s="13">
        <f t="shared" si="194"/>
        <v>0</v>
      </c>
      <c r="CD439" s="13">
        <f t="shared" si="194"/>
        <v>0</v>
      </c>
      <c r="CE439" s="13">
        <f t="shared" si="195"/>
        <v>2</v>
      </c>
      <c r="CF439" s="13">
        <f t="shared" si="195"/>
        <v>7</v>
      </c>
      <c r="CG439" s="289">
        <f t="shared" si="196"/>
        <v>9</v>
      </c>
      <c r="CJ439" s="1">
        <v>1</v>
      </c>
      <c r="CK439" s="6">
        <f t="shared" si="209"/>
        <v>5</v>
      </c>
      <c r="CL439" s="6">
        <v>0</v>
      </c>
      <c r="CM439" s="6">
        <v>1</v>
      </c>
      <c r="CN439" s="6">
        <f t="shared" si="210"/>
        <v>2</v>
      </c>
      <c r="CO439" s="6">
        <f t="shared" si="211"/>
        <v>7</v>
      </c>
    </row>
    <row r="440" spans="1:93" ht="15" x14ac:dyDescent="0.25">
      <c r="A440" s="1" t="s">
        <v>1795</v>
      </c>
      <c r="B440" s="6">
        <v>427</v>
      </c>
      <c r="C440" s="9">
        <v>427</v>
      </c>
      <c r="D440" s="641" t="s">
        <v>6</v>
      </c>
      <c r="E440" s="37" t="s">
        <v>31</v>
      </c>
      <c r="F440" s="645">
        <v>20319474</v>
      </c>
      <c r="G440" s="646" t="s">
        <v>695</v>
      </c>
      <c r="H440" s="9" t="s">
        <v>52</v>
      </c>
      <c r="I440" s="642">
        <v>0</v>
      </c>
      <c r="J440" s="642">
        <v>0</v>
      </c>
      <c r="K440" s="642">
        <v>0</v>
      </c>
      <c r="L440" s="642">
        <v>0</v>
      </c>
      <c r="M440" s="642">
        <v>2</v>
      </c>
      <c r="N440" s="642">
        <v>0</v>
      </c>
      <c r="O440" s="642">
        <v>2</v>
      </c>
      <c r="P440" s="642">
        <v>1</v>
      </c>
      <c r="Q440" s="14">
        <f t="shared" si="197"/>
        <v>4</v>
      </c>
      <c r="R440" s="14">
        <f t="shared" si="197"/>
        <v>1</v>
      </c>
      <c r="S440" s="10">
        <f t="shared" si="198"/>
        <v>5</v>
      </c>
      <c r="T440" s="642">
        <v>0</v>
      </c>
      <c r="U440" s="642">
        <v>0</v>
      </c>
      <c r="V440" s="642">
        <v>0</v>
      </c>
      <c r="W440" s="642">
        <v>0</v>
      </c>
      <c r="X440" s="642">
        <v>2</v>
      </c>
      <c r="Y440" s="642">
        <v>2</v>
      </c>
      <c r="Z440" s="623">
        <f t="shared" si="206"/>
        <v>2</v>
      </c>
      <c r="AA440" s="623">
        <f t="shared" si="206"/>
        <v>2</v>
      </c>
      <c r="AB440" s="10">
        <f t="shared" si="185"/>
        <v>4</v>
      </c>
      <c r="AC440" s="44">
        <f t="shared" si="199"/>
        <v>6</v>
      </c>
      <c r="AD440" s="44">
        <f t="shared" si="199"/>
        <v>3</v>
      </c>
      <c r="AE440" s="44">
        <f t="shared" si="186"/>
        <v>9</v>
      </c>
      <c r="AF440" s="12">
        <f t="shared" si="207"/>
        <v>3</v>
      </c>
      <c r="AG440" s="12">
        <f t="shared" si="208"/>
        <v>3</v>
      </c>
      <c r="AH440" s="10">
        <f t="shared" si="187"/>
        <v>6</v>
      </c>
      <c r="AI440" s="12">
        <f>VLOOKUP($F440,'Guru SertifikaSi'!$C$6:$G$675,'Guru SertifikaSi'!E$3,FALSE)</f>
        <v>3</v>
      </c>
      <c r="AJ440" s="12">
        <f>VLOOKUP($F440,'Guru SertifikaSi'!$C$6:$G$675,'Guru SertifikaSi'!F$3,FALSE)</f>
        <v>0</v>
      </c>
      <c r="AK440" s="10">
        <f t="shared" si="188"/>
        <v>3</v>
      </c>
      <c r="AL440" s="44">
        <f t="shared" si="189"/>
        <v>6</v>
      </c>
      <c r="AM440" s="44">
        <f t="shared" si="189"/>
        <v>3</v>
      </c>
      <c r="AN440" s="11">
        <f t="shared" si="190"/>
        <v>9</v>
      </c>
      <c r="AO440" s="642">
        <v>1</v>
      </c>
      <c r="AP440" s="642">
        <v>1</v>
      </c>
      <c r="AQ440" s="642">
        <v>0</v>
      </c>
      <c r="AR440" s="642">
        <v>0</v>
      </c>
      <c r="AS440" s="642">
        <v>0</v>
      </c>
      <c r="AT440" s="642">
        <v>0</v>
      </c>
      <c r="AU440" s="642">
        <v>0</v>
      </c>
      <c r="AV440" s="642">
        <v>0</v>
      </c>
      <c r="AW440" s="643">
        <v>0</v>
      </c>
      <c r="AX440" s="643">
        <v>0</v>
      </c>
      <c r="AY440" s="642">
        <v>5</v>
      </c>
      <c r="AZ440" s="642">
        <v>2</v>
      </c>
      <c r="BA440" s="642">
        <v>0</v>
      </c>
      <c r="BB440" s="642">
        <v>0</v>
      </c>
      <c r="BC440" s="642">
        <v>0</v>
      </c>
      <c r="BD440" s="642">
        <v>0</v>
      </c>
      <c r="BE440" s="13">
        <f t="shared" si="200"/>
        <v>1</v>
      </c>
      <c r="BF440" s="13">
        <f t="shared" si="200"/>
        <v>1</v>
      </c>
      <c r="BG440" s="10">
        <f t="shared" si="201"/>
        <v>2</v>
      </c>
      <c r="BH440" s="13">
        <f t="shared" si="202"/>
        <v>5</v>
      </c>
      <c r="BI440" s="13">
        <f t="shared" si="202"/>
        <v>2</v>
      </c>
      <c r="BJ440" s="10">
        <f t="shared" si="203"/>
        <v>7</v>
      </c>
      <c r="BK440" s="44">
        <f t="shared" si="204"/>
        <v>6</v>
      </c>
      <c r="BL440" s="44">
        <f t="shared" si="204"/>
        <v>3</v>
      </c>
      <c r="BM440" s="11">
        <f t="shared" si="204"/>
        <v>9</v>
      </c>
      <c r="BN440" s="642">
        <v>0</v>
      </c>
      <c r="BO440" s="642">
        <v>0</v>
      </c>
      <c r="BP440" s="642">
        <v>0</v>
      </c>
      <c r="BQ440" s="642">
        <v>0</v>
      </c>
      <c r="BR440" s="642">
        <v>0</v>
      </c>
      <c r="BS440" s="642">
        <v>0</v>
      </c>
      <c r="BT440" s="642">
        <v>0</v>
      </c>
      <c r="BU440" s="642">
        <v>0</v>
      </c>
      <c r="BV440" s="644">
        <f t="shared" si="205"/>
        <v>0</v>
      </c>
      <c r="BW440" s="644">
        <f t="shared" si="205"/>
        <v>0</v>
      </c>
      <c r="BX440" s="44">
        <f t="shared" si="191"/>
        <v>0</v>
      </c>
      <c r="BY440" s="44">
        <f t="shared" si="191"/>
        <v>0</v>
      </c>
      <c r="BZ440" s="11">
        <f t="shared" si="192"/>
        <v>0</v>
      </c>
      <c r="CA440" s="14">
        <f t="shared" si="193"/>
        <v>6</v>
      </c>
      <c r="CB440" s="14">
        <f t="shared" si="193"/>
        <v>3</v>
      </c>
      <c r="CC440" s="13">
        <f t="shared" si="194"/>
        <v>0</v>
      </c>
      <c r="CD440" s="13">
        <f t="shared" si="194"/>
        <v>0</v>
      </c>
      <c r="CE440" s="13">
        <f t="shared" si="195"/>
        <v>6</v>
      </c>
      <c r="CF440" s="13">
        <f t="shared" si="195"/>
        <v>3</v>
      </c>
      <c r="CG440" s="289">
        <f t="shared" si="196"/>
        <v>9</v>
      </c>
      <c r="CJ440" s="1">
        <v>1</v>
      </c>
      <c r="CK440" s="6">
        <f t="shared" si="209"/>
        <v>2</v>
      </c>
      <c r="CL440" s="6">
        <v>0</v>
      </c>
      <c r="CM440" s="6">
        <v>1</v>
      </c>
      <c r="CN440" s="6">
        <f t="shared" si="210"/>
        <v>5</v>
      </c>
      <c r="CO440" s="6">
        <f t="shared" si="211"/>
        <v>3</v>
      </c>
    </row>
    <row r="441" spans="1:93" ht="15" x14ac:dyDescent="0.25">
      <c r="A441" s="1" t="s">
        <v>1796</v>
      </c>
      <c r="B441" s="6">
        <v>428</v>
      </c>
      <c r="C441" s="9">
        <v>428</v>
      </c>
      <c r="D441" s="641" t="s">
        <v>6</v>
      </c>
      <c r="E441" s="37" t="s">
        <v>31</v>
      </c>
      <c r="F441" s="645">
        <v>20319473</v>
      </c>
      <c r="G441" s="646" t="s">
        <v>696</v>
      </c>
      <c r="H441" s="9" t="s">
        <v>52</v>
      </c>
      <c r="I441" s="642">
        <v>0</v>
      </c>
      <c r="J441" s="642">
        <v>0</v>
      </c>
      <c r="K441" s="642">
        <v>0</v>
      </c>
      <c r="L441" s="642">
        <v>0</v>
      </c>
      <c r="M441" s="642">
        <v>2</v>
      </c>
      <c r="N441" s="642">
        <v>1</v>
      </c>
      <c r="O441" s="642">
        <v>2</v>
      </c>
      <c r="P441" s="642">
        <v>1</v>
      </c>
      <c r="Q441" s="14">
        <f t="shared" si="197"/>
        <v>4</v>
      </c>
      <c r="R441" s="14">
        <f t="shared" si="197"/>
        <v>2</v>
      </c>
      <c r="S441" s="10">
        <f t="shared" si="198"/>
        <v>6</v>
      </c>
      <c r="T441" s="642">
        <v>0</v>
      </c>
      <c r="U441" s="642">
        <v>0</v>
      </c>
      <c r="V441" s="642">
        <v>0</v>
      </c>
      <c r="W441" s="642">
        <v>0</v>
      </c>
      <c r="X441" s="642">
        <v>1</v>
      </c>
      <c r="Y441" s="642">
        <v>2</v>
      </c>
      <c r="Z441" s="623">
        <f t="shared" si="206"/>
        <v>1</v>
      </c>
      <c r="AA441" s="623">
        <f t="shared" si="206"/>
        <v>2</v>
      </c>
      <c r="AB441" s="10">
        <f t="shared" si="185"/>
        <v>3</v>
      </c>
      <c r="AC441" s="44">
        <f t="shared" si="199"/>
        <v>5</v>
      </c>
      <c r="AD441" s="44">
        <f t="shared" si="199"/>
        <v>4</v>
      </c>
      <c r="AE441" s="44">
        <f t="shared" si="186"/>
        <v>9</v>
      </c>
      <c r="AF441" s="12">
        <f t="shared" si="207"/>
        <v>3</v>
      </c>
      <c r="AG441" s="12">
        <f t="shared" si="208"/>
        <v>2</v>
      </c>
      <c r="AH441" s="10">
        <f t="shared" si="187"/>
        <v>5</v>
      </c>
      <c r="AI441" s="12">
        <f>VLOOKUP($F441,'Guru SertifikaSi'!$C$6:$G$675,'Guru SertifikaSi'!E$3,FALSE)</f>
        <v>2</v>
      </c>
      <c r="AJ441" s="12">
        <f>VLOOKUP($F441,'Guru SertifikaSi'!$C$6:$G$675,'Guru SertifikaSi'!F$3,FALSE)</f>
        <v>2</v>
      </c>
      <c r="AK441" s="10">
        <f t="shared" si="188"/>
        <v>4</v>
      </c>
      <c r="AL441" s="44">
        <f t="shared" si="189"/>
        <v>5</v>
      </c>
      <c r="AM441" s="44">
        <f t="shared" si="189"/>
        <v>4</v>
      </c>
      <c r="AN441" s="11">
        <f t="shared" si="190"/>
        <v>9</v>
      </c>
      <c r="AO441" s="642">
        <v>0</v>
      </c>
      <c r="AP441" s="642">
        <v>0</v>
      </c>
      <c r="AQ441" s="642">
        <v>0</v>
      </c>
      <c r="AR441" s="642">
        <v>0</v>
      </c>
      <c r="AS441" s="642">
        <v>1</v>
      </c>
      <c r="AT441" s="642">
        <v>0</v>
      </c>
      <c r="AU441" s="642">
        <v>0</v>
      </c>
      <c r="AV441" s="642">
        <v>0</v>
      </c>
      <c r="AW441" s="643">
        <v>0</v>
      </c>
      <c r="AX441" s="643">
        <v>0</v>
      </c>
      <c r="AY441" s="642">
        <v>4</v>
      </c>
      <c r="AZ441" s="642">
        <v>4</v>
      </c>
      <c r="BA441" s="642">
        <v>0</v>
      </c>
      <c r="BB441" s="642">
        <v>0</v>
      </c>
      <c r="BC441" s="642">
        <v>0</v>
      </c>
      <c r="BD441" s="642">
        <v>0</v>
      </c>
      <c r="BE441" s="13">
        <f t="shared" si="200"/>
        <v>1</v>
      </c>
      <c r="BF441" s="13">
        <f t="shared" si="200"/>
        <v>0</v>
      </c>
      <c r="BG441" s="10">
        <f t="shared" si="201"/>
        <v>1</v>
      </c>
      <c r="BH441" s="13">
        <f t="shared" si="202"/>
        <v>4</v>
      </c>
      <c r="BI441" s="13">
        <f t="shared" si="202"/>
        <v>4</v>
      </c>
      <c r="BJ441" s="10">
        <f t="shared" si="203"/>
        <v>8</v>
      </c>
      <c r="BK441" s="44">
        <f t="shared" si="204"/>
        <v>5</v>
      </c>
      <c r="BL441" s="44">
        <f t="shared" si="204"/>
        <v>4</v>
      </c>
      <c r="BM441" s="11">
        <f t="shared" si="204"/>
        <v>9</v>
      </c>
      <c r="BN441" s="642">
        <v>0</v>
      </c>
      <c r="BO441" s="642">
        <v>0</v>
      </c>
      <c r="BP441" s="642">
        <v>0</v>
      </c>
      <c r="BQ441" s="642">
        <v>0</v>
      </c>
      <c r="BR441" s="642">
        <v>0</v>
      </c>
      <c r="BS441" s="642">
        <v>0</v>
      </c>
      <c r="BT441" s="642">
        <v>1</v>
      </c>
      <c r="BU441" s="642">
        <v>0</v>
      </c>
      <c r="BV441" s="644">
        <f t="shared" si="205"/>
        <v>1</v>
      </c>
      <c r="BW441" s="644">
        <f t="shared" si="205"/>
        <v>0</v>
      </c>
      <c r="BX441" s="44">
        <f t="shared" si="191"/>
        <v>1</v>
      </c>
      <c r="BY441" s="44">
        <f t="shared" si="191"/>
        <v>0</v>
      </c>
      <c r="BZ441" s="11">
        <f t="shared" si="192"/>
        <v>1</v>
      </c>
      <c r="CA441" s="14">
        <f t="shared" si="193"/>
        <v>5</v>
      </c>
      <c r="CB441" s="14">
        <f t="shared" si="193"/>
        <v>4</v>
      </c>
      <c r="CC441" s="13">
        <f t="shared" si="194"/>
        <v>1</v>
      </c>
      <c r="CD441" s="13">
        <f t="shared" si="194"/>
        <v>0</v>
      </c>
      <c r="CE441" s="13">
        <f t="shared" si="195"/>
        <v>6</v>
      </c>
      <c r="CF441" s="13">
        <f t="shared" si="195"/>
        <v>4</v>
      </c>
      <c r="CG441" s="289">
        <f t="shared" si="196"/>
        <v>10</v>
      </c>
      <c r="CJ441" s="1">
        <v>1</v>
      </c>
      <c r="CK441" s="6">
        <f t="shared" si="209"/>
        <v>2</v>
      </c>
      <c r="CL441" s="6">
        <v>0</v>
      </c>
      <c r="CM441" s="6">
        <v>1</v>
      </c>
      <c r="CN441" s="6">
        <f t="shared" si="210"/>
        <v>4</v>
      </c>
      <c r="CO441" s="6">
        <f t="shared" si="211"/>
        <v>5</v>
      </c>
    </row>
    <row r="442" spans="1:93" ht="15" x14ac:dyDescent="0.25">
      <c r="A442" s="1" t="s">
        <v>1797</v>
      </c>
      <c r="B442" s="6">
        <v>429</v>
      </c>
      <c r="C442" s="9">
        <v>429</v>
      </c>
      <c r="D442" s="641" t="s">
        <v>6</v>
      </c>
      <c r="E442" s="37" t="s">
        <v>26</v>
      </c>
      <c r="F442" s="645">
        <v>20319908</v>
      </c>
      <c r="G442" s="646" t="s">
        <v>697</v>
      </c>
      <c r="H442" s="9" t="s">
        <v>52</v>
      </c>
      <c r="I442" s="642">
        <v>0</v>
      </c>
      <c r="J442" s="642">
        <v>0</v>
      </c>
      <c r="K442" s="642">
        <v>0</v>
      </c>
      <c r="L442" s="642">
        <v>0</v>
      </c>
      <c r="M442" s="642">
        <v>0</v>
      </c>
      <c r="N442" s="642">
        <v>2</v>
      </c>
      <c r="O442" s="642">
        <v>2</v>
      </c>
      <c r="P442" s="642">
        <v>3</v>
      </c>
      <c r="Q442" s="14">
        <f t="shared" si="197"/>
        <v>2</v>
      </c>
      <c r="R442" s="14">
        <f t="shared" si="197"/>
        <v>5</v>
      </c>
      <c r="S442" s="10">
        <f t="shared" si="198"/>
        <v>7</v>
      </c>
      <c r="T442" s="642">
        <v>0</v>
      </c>
      <c r="U442" s="642">
        <v>0</v>
      </c>
      <c r="V442" s="642">
        <v>0</v>
      </c>
      <c r="W442" s="642">
        <v>2</v>
      </c>
      <c r="X442" s="642">
        <v>0</v>
      </c>
      <c r="Y442" s="642">
        <v>1</v>
      </c>
      <c r="Z442" s="623">
        <f t="shared" si="206"/>
        <v>0</v>
      </c>
      <c r="AA442" s="623">
        <f t="shared" si="206"/>
        <v>3</v>
      </c>
      <c r="AB442" s="10">
        <f t="shared" si="185"/>
        <v>3</v>
      </c>
      <c r="AC442" s="44">
        <f t="shared" si="199"/>
        <v>2</v>
      </c>
      <c r="AD442" s="44">
        <f t="shared" si="199"/>
        <v>8</v>
      </c>
      <c r="AE442" s="44">
        <f t="shared" si="186"/>
        <v>10</v>
      </c>
      <c r="AF442" s="12">
        <f t="shared" si="207"/>
        <v>0</v>
      </c>
      <c r="AG442" s="12">
        <f t="shared" si="208"/>
        <v>5</v>
      </c>
      <c r="AH442" s="10">
        <f t="shared" si="187"/>
        <v>5</v>
      </c>
      <c r="AI442" s="12">
        <f>VLOOKUP($F442,'Guru SertifikaSi'!$C$6:$G$675,'Guru SertifikaSi'!E$3,FALSE)</f>
        <v>2</v>
      </c>
      <c r="AJ442" s="12">
        <f>VLOOKUP($F442,'Guru SertifikaSi'!$C$6:$G$675,'Guru SertifikaSi'!F$3,FALSE)</f>
        <v>3</v>
      </c>
      <c r="AK442" s="10">
        <f t="shared" si="188"/>
        <v>5</v>
      </c>
      <c r="AL442" s="44">
        <f t="shared" si="189"/>
        <v>2</v>
      </c>
      <c r="AM442" s="44">
        <f t="shared" si="189"/>
        <v>8</v>
      </c>
      <c r="AN442" s="11">
        <f t="shared" si="190"/>
        <v>10</v>
      </c>
      <c r="AO442" s="642">
        <v>0</v>
      </c>
      <c r="AP442" s="642">
        <v>0</v>
      </c>
      <c r="AQ442" s="642">
        <v>0</v>
      </c>
      <c r="AR442" s="642">
        <v>0</v>
      </c>
      <c r="AS442" s="642">
        <v>0</v>
      </c>
      <c r="AT442" s="642">
        <v>0</v>
      </c>
      <c r="AU442" s="642">
        <v>0</v>
      </c>
      <c r="AV442" s="642">
        <v>0</v>
      </c>
      <c r="AW442" s="643">
        <v>0</v>
      </c>
      <c r="AX442" s="643">
        <v>0</v>
      </c>
      <c r="AY442" s="642">
        <v>2</v>
      </c>
      <c r="AZ442" s="642">
        <v>8</v>
      </c>
      <c r="BA442" s="642">
        <v>0</v>
      </c>
      <c r="BB442" s="642">
        <v>0</v>
      </c>
      <c r="BC442" s="642">
        <v>0</v>
      </c>
      <c r="BD442" s="642">
        <v>0</v>
      </c>
      <c r="BE442" s="13">
        <f t="shared" si="200"/>
        <v>0</v>
      </c>
      <c r="BF442" s="13">
        <f t="shared" si="200"/>
        <v>0</v>
      </c>
      <c r="BG442" s="10">
        <f t="shared" si="201"/>
        <v>0</v>
      </c>
      <c r="BH442" s="13">
        <f t="shared" si="202"/>
        <v>2</v>
      </c>
      <c r="BI442" s="13">
        <f t="shared" si="202"/>
        <v>8</v>
      </c>
      <c r="BJ442" s="10">
        <f t="shared" si="203"/>
        <v>10</v>
      </c>
      <c r="BK442" s="44">
        <f t="shared" si="204"/>
        <v>2</v>
      </c>
      <c r="BL442" s="44">
        <f t="shared" si="204"/>
        <v>8</v>
      </c>
      <c r="BM442" s="11">
        <f t="shared" si="204"/>
        <v>10</v>
      </c>
      <c r="BN442" s="642">
        <v>0</v>
      </c>
      <c r="BO442" s="642">
        <v>0</v>
      </c>
      <c r="BP442" s="642">
        <v>0</v>
      </c>
      <c r="BQ442" s="642">
        <v>0</v>
      </c>
      <c r="BR442" s="642">
        <v>0</v>
      </c>
      <c r="BS442" s="642">
        <v>0</v>
      </c>
      <c r="BT442" s="642">
        <v>1</v>
      </c>
      <c r="BU442" s="642">
        <v>0</v>
      </c>
      <c r="BV442" s="644">
        <f t="shared" si="205"/>
        <v>1</v>
      </c>
      <c r="BW442" s="644">
        <f t="shared" si="205"/>
        <v>0</v>
      </c>
      <c r="BX442" s="44">
        <f t="shared" si="191"/>
        <v>1</v>
      </c>
      <c r="BY442" s="44">
        <f t="shared" si="191"/>
        <v>0</v>
      </c>
      <c r="BZ442" s="11">
        <f t="shared" si="192"/>
        <v>1</v>
      </c>
      <c r="CA442" s="14">
        <f t="shared" si="193"/>
        <v>2</v>
      </c>
      <c r="CB442" s="14">
        <f t="shared" si="193"/>
        <v>8</v>
      </c>
      <c r="CC442" s="13">
        <f t="shared" si="194"/>
        <v>1</v>
      </c>
      <c r="CD442" s="13">
        <f t="shared" si="194"/>
        <v>0</v>
      </c>
      <c r="CE442" s="13">
        <f t="shared" si="195"/>
        <v>3</v>
      </c>
      <c r="CF442" s="13">
        <f t="shared" si="195"/>
        <v>8</v>
      </c>
      <c r="CG442" s="289">
        <f t="shared" si="196"/>
        <v>11</v>
      </c>
      <c r="CJ442" s="1">
        <v>1</v>
      </c>
      <c r="CK442" s="6">
        <f t="shared" si="209"/>
        <v>4</v>
      </c>
      <c r="CL442" s="6">
        <v>0</v>
      </c>
      <c r="CM442" s="6">
        <v>1</v>
      </c>
      <c r="CN442" s="6">
        <f t="shared" si="210"/>
        <v>2</v>
      </c>
      <c r="CO442" s="6">
        <f t="shared" si="211"/>
        <v>9</v>
      </c>
    </row>
    <row r="443" spans="1:93" ht="15" x14ac:dyDescent="0.25">
      <c r="A443" s="1" t="s">
        <v>1798</v>
      </c>
      <c r="B443" s="6">
        <v>430</v>
      </c>
      <c r="C443" s="9">
        <v>430</v>
      </c>
      <c r="D443" s="641" t="s">
        <v>6</v>
      </c>
      <c r="E443" s="37" t="s">
        <v>26</v>
      </c>
      <c r="F443" s="645">
        <v>20319907</v>
      </c>
      <c r="G443" s="646" t="s">
        <v>698</v>
      </c>
      <c r="H443" s="9" t="s">
        <v>52</v>
      </c>
      <c r="I443" s="642">
        <v>0</v>
      </c>
      <c r="J443" s="642">
        <v>0</v>
      </c>
      <c r="K443" s="642">
        <v>0</v>
      </c>
      <c r="L443" s="642">
        <v>0</v>
      </c>
      <c r="M443" s="642">
        <v>0</v>
      </c>
      <c r="N443" s="642">
        <v>0</v>
      </c>
      <c r="O443" s="642">
        <v>0</v>
      </c>
      <c r="P443" s="642">
        <v>6</v>
      </c>
      <c r="Q443" s="14">
        <f t="shared" si="197"/>
        <v>0</v>
      </c>
      <c r="R443" s="14">
        <f t="shared" si="197"/>
        <v>6</v>
      </c>
      <c r="S443" s="10">
        <f t="shared" si="198"/>
        <v>6</v>
      </c>
      <c r="T443" s="642">
        <v>0</v>
      </c>
      <c r="U443" s="642">
        <v>0</v>
      </c>
      <c r="V443" s="642">
        <v>2</v>
      </c>
      <c r="W443" s="642">
        <v>0</v>
      </c>
      <c r="X443" s="642">
        <v>1</v>
      </c>
      <c r="Y443" s="642">
        <v>0</v>
      </c>
      <c r="Z443" s="623">
        <f t="shared" si="206"/>
        <v>3</v>
      </c>
      <c r="AA443" s="623">
        <f t="shared" si="206"/>
        <v>0</v>
      </c>
      <c r="AB443" s="10">
        <f t="shared" si="185"/>
        <v>3</v>
      </c>
      <c r="AC443" s="44">
        <f t="shared" si="199"/>
        <v>3</v>
      </c>
      <c r="AD443" s="44">
        <f t="shared" si="199"/>
        <v>6</v>
      </c>
      <c r="AE443" s="44">
        <f t="shared" si="186"/>
        <v>9</v>
      </c>
      <c r="AF443" s="12">
        <f t="shared" si="207"/>
        <v>3</v>
      </c>
      <c r="AG443" s="12">
        <f t="shared" si="208"/>
        <v>1</v>
      </c>
      <c r="AH443" s="10">
        <f t="shared" si="187"/>
        <v>4</v>
      </c>
      <c r="AI443" s="12">
        <f>VLOOKUP($F443,'Guru SertifikaSi'!$C$6:$G$675,'Guru SertifikaSi'!E$3,FALSE)</f>
        <v>0</v>
      </c>
      <c r="AJ443" s="12">
        <f>VLOOKUP($F443,'Guru SertifikaSi'!$C$6:$G$675,'Guru SertifikaSi'!F$3,FALSE)</f>
        <v>5</v>
      </c>
      <c r="AK443" s="10">
        <f t="shared" si="188"/>
        <v>5</v>
      </c>
      <c r="AL443" s="44">
        <f t="shared" si="189"/>
        <v>3</v>
      </c>
      <c r="AM443" s="44">
        <f t="shared" si="189"/>
        <v>6</v>
      </c>
      <c r="AN443" s="11">
        <f t="shared" si="190"/>
        <v>9</v>
      </c>
      <c r="AO443" s="642">
        <v>0</v>
      </c>
      <c r="AP443" s="642">
        <v>0</v>
      </c>
      <c r="AQ443" s="642">
        <v>0</v>
      </c>
      <c r="AR443" s="642">
        <v>0</v>
      </c>
      <c r="AS443" s="642">
        <v>0</v>
      </c>
      <c r="AT443" s="642">
        <v>1</v>
      </c>
      <c r="AU443" s="642">
        <v>0</v>
      </c>
      <c r="AV443" s="642">
        <v>0</v>
      </c>
      <c r="AW443" s="643">
        <v>0</v>
      </c>
      <c r="AX443" s="643">
        <v>0</v>
      </c>
      <c r="AY443" s="642">
        <v>3</v>
      </c>
      <c r="AZ443" s="642">
        <v>5</v>
      </c>
      <c r="BA443" s="642">
        <v>0</v>
      </c>
      <c r="BB443" s="642">
        <v>0</v>
      </c>
      <c r="BC443" s="642">
        <v>0</v>
      </c>
      <c r="BD443" s="642">
        <v>0</v>
      </c>
      <c r="BE443" s="13">
        <f t="shared" si="200"/>
        <v>0</v>
      </c>
      <c r="BF443" s="13">
        <f t="shared" si="200"/>
        <v>1</v>
      </c>
      <c r="BG443" s="10">
        <f t="shared" si="201"/>
        <v>1</v>
      </c>
      <c r="BH443" s="13">
        <f t="shared" si="202"/>
        <v>3</v>
      </c>
      <c r="BI443" s="13">
        <f t="shared" si="202"/>
        <v>5</v>
      </c>
      <c r="BJ443" s="10">
        <f t="shared" si="203"/>
        <v>8</v>
      </c>
      <c r="BK443" s="44">
        <f t="shared" si="204"/>
        <v>3</v>
      </c>
      <c r="BL443" s="44">
        <f t="shared" si="204"/>
        <v>6</v>
      </c>
      <c r="BM443" s="11">
        <f t="shared" si="204"/>
        <v>9</v>
      </c>
      <c r="BN443" s="642">
        <v>0</v>
      </c>
      <c r="BO443" s="642">
        <v>0</v>
      </c>
      <c r="BP443" s="642">
        <v>0</v>
      </c>
      <c r="BQ443" s="642">
        <v>0</v>
      </c>
      <c r="BR443" s="642">
        <v>0</v>
      </c>
      <c r="BS443" s="642">
        <v>0</v>
      </c>
      <c r="BT443" s="642">
        <v>0</v>
      </c>
      <c r="BU443" s="642">
        <v>0</v>
      </c>
      <c r="BV443" s="644">
        <f t="shared" si="205"/>
        <v>0</v>
      </c>
      <c r="BW443" s="644">
        <f t="shared" si="205"/>
        <v>0</v>
      </c>
      <c r="BX443" s="44">
        <f t="shared" si="191"/>
        <v>0</v>
      </c>
      <c r="BY443" s="44">
        <f t="shared" si="191"/>
        <v>0</v>
      </c>
      <c r="BZ443" s="11">
        <f t="shared" si="192"/>
        <v>0</v>
      </c>
      <c r="CA443" s="14">
        <f t="shared" si="193"/>
        <v>3</v>
      </c>
      <c r="CB443" s="14">
        <f t="shared" si="193"/>
        <v>6</v>
      </c>
      <c r="CC443" s="13">
        <f t="shared" si="194"/>
        <v>0</v>
      </c>
      <c r="CD443" s="13">
        <f t="shared" si="194"/>
        <v>0</v>
      </c>
      <c r="CE443" s="13">
        <f t="shared" si="195"/>
        <v>3</v>
      </c>
      <c r="CF443" s="13">
        <f t="shared" si="195"/>
        <v>6</v>
      </c>
      <c r="CG443" s="289">
        <f t="shared" si="196"/>
        <v>9</v>
      </c>
      <c r="CJ443" s="1">
        <v>1</v>
      </c>
      <c r="CK443" s="6">
        <f t="shared" si="209"/>
        <v>7</v>
      </c>
      <c r="CL443" s="6">
        <v>0</v>
      </c>
      <c r="CM443" s="6">
        <v>1</v>
      </c>
      <c r="CN443" s="6">
        <f t="shared" si="210"/>
        <v>3</v>
      </c>
      <c r="CO443" s="6">
        <f t="shared" si="211"/>
        <v>6</v>
      </c>
    </row>
    <row r="444" spans="1:93" ht="15" x14ac:dyDescent="0.25">
      <c r="A444" s="1" t="s">
        <v>1799</v>
      </c>
      <c r="B444" s="6">
        <v>431</v>
      </c>
      <c r="C444" s="9">
        <v>431</v>
      </c>
      <c r="D444" s="641" t="s">
        <v>6</v>
      </c>
      <c r="E444" s="37" t="s">
        <v>26</v>
      </c>
      <c r="F444" s="645">
        <v>20319919</v>
      </c>
      <c r="G444" s="646" t="s">
        <v>699</v>
      </c>
      <c r="H444" s="9" t="s">
        <v>52</v>
      </c>
      <c r="I444" s="642">
        <v>0</v>
      </c>
      <c r="J444" s="642">
        <v>0</v>
      </c>
      <c r="K444" s="642">
        <v>0</v>
      </c>
      <c r="L444" s="642">
        <v>1</v>
      </c>
      <c r="M444" s="642">
        <v>0</v>
      </c>
      <c r="N444" s="642">
        <v>1</v>
      </c>
      <c r="O444" s="642">
        <v>1</v>
      </c>
      <c r="P444" s="642">
        <v>1</v>
      </c>
      <c r="Q444" s="14">
        <f t="shared" si="197"/>
        <v>1</v>
      </c>
      <c r="R444" s="14">
        <f t="shared" si="197"/>
        <v>3</v>
      </c>
      <c r="S444" s="10">
        <f t="shared" si="198"/>
        <v>4</v>
      </c>
      <c r="T444" s="642">
        <v>0</v>
      </c>
      <c r="U444" s="642">
        <v>0</v>
      </c>
      <c r="V444" s="642">
        <v>0</v>
      </c>
      <c r="W444" s="642">
        <v>3</v>
      </c>
      <c r="X444" s="642">
        <v>1</v>
      </c>
      <c r="Y444" s="642">
        <v>0</v>
      </c>
      <c r="Z444" s="623">
        <f t="shared" si="206"/>
        <v>1</v>
      </c>
      <c r="AA444" s="623">
        <f t="shared" si="206"/>
        <v>3</v>
      </c>
      <c r="AB444" s="10">
        <f t="shared" si="185"/>
        <v>4</v>
      </c>
      <c r="AC444" s="44">
        <f t="shared" si="199"/>
        <v>2</v>
      </c>
      <c r="AD444" s="44">
        <f t="shared" si="199"/>
        <v>6</v>
      </c>
      <c r="AE444" s="44">
        <f t="shared" si="186"/>
        <v>8</v>
      </c>
      <c r="AF444" s="12">
        <f t="shared" si="207"/>
        <v>0</v>
      </c>
      <c r="AG444" s="12">
        <f t="shared" si="208"/>
        <v>5</v>
      </c>
      <c r="AH444" s="10">
        <f t="shared" si="187"/>
        <v>5</v>
      </c>
      <c r="AI444" s="12">
        <f>VLOOKUP($F444,'Guru SertifikaSi'!$C$6:$G$675,'Guru SertifikaSi'!E$3,FALSE)</f>
        <v>2</v>
      </c>
      <c r="AJ444" s="12">
        <f>VLOOKUP($F444,'Guru SertifikaSi'!$C$6:$G$675,'Guru SertifikaSi'!F$3,FALSE)</f>
        <v>1</v>
      </c>
      <c r="AK444" s="10">
        <f t="shared" si="188"/>
        <v>3</v>
      </c>
      <c r="AL444" s="44">
        <f t="shared" si="189"/>
        <v>2</v>
      </c>
      <c r="AM444" s="44">
        <f t="shared" si="189"/>
        <v>6</v>
      </c>
      <c r="AN444" s="11">
        <f t="shared" si="190"/>
        <v>8</v>
      </c>
      <c r="AO444" s="642">
        <v>0</v>
      </c>
      <c r="AP444" s="642">
        <v>0</v>
      </c>
      <c r="AQ444" s="642">
        <v>0</v>
      </c>
      <c r="AR444" s="642">
        <v>0</v>
      </c>
      <c r="AS444" s="642">
        <v>0</v>
      </c>
      <c r="AT444" s="642">
        <v>0</v>
      </c>
      <c r="AU444" s="642">
        <v>0</v>
      </c>
      <c r="AV444" s="642">
        <v>0</v>
      </c>
      <c r="AW444" s="643">
        <v>0</v>
      </c>
      <c r="AX444" s="643">
        <v>0</v>
      </c>
      <c r="AY444" s="642">
        <v>2</v>
      </c>
      <c r="AZ444" s="642">
        <v>6</v>
      </c>
      <c r="BA444" s="642">
        <v>0</v>
      </c>
      <c r="BB444" s="642">
        <v>0</v>
      </c>
      <c r="BC444" s="642">
        <v>0</v>
      </c>
      <c r="BD444" s="642">
        <v>0</v>
      </c>
      <c r="BE444" s="13">
        <f t="shared" si="200"/>
        <v>0</v>
      </c>
      <c r="BF444" s="13">
        <f t="shared" si="200"/>
        <v>0</v>
      </c>
      <c r="BG444" s="10">
        <f t="shared" si="201"/>
        <v>0</v>
      </c>
      <c r="BH444" s="13">
        <f t="shared" si="202"/>
        <v>2</v>
      </c>
      <c r="BI444" s="13">
        <f t="shared" si="202"/>
        <v>6</v>
      </c>
      <c r="BJ444" s="10">
        <f t="shared" si="203"/>
        <v>8</v>
      </c>
      <c r="BK444" s="44">
        <f t="shared" si="204"/>
        <v>2</v>
      </c>
      <c r="BL444" s="44">
        <f t="shared" si="204"/>
        <v>6</v>
      </c>
      <c r="BM444" s="11">
        <f t="shared" si="204"/>
        <v>8</v>
      </c>
      <c r="BN444" s="642">
        <v>0</v>
      </c>
      <c r="BO444" s="642">
        <v>0</v>
      </c>
      <c r="BP444" s="642">
        <v>0</v>
      </c>
      <c r="BQ444" s="642">
        <v>0</v>
      </c>
      <c r="BR444" s="642">
        <v>0</v>
      </c>
      <c r="BS444" s="642">
        <v>0</v>
      </c>
      <c r="BT444" s="642">
        <v>0</v>
      </c>
      <c r="BU444" s="642">
        <v>0</v>
      </c>
      <c r="BV444" s="644">
        <f t="shared" si="205"/>
        <v>0</v>
      </c>
      <c r="BW444" s="644">
        <f t="shared" si="205"/>
        <v>0</v>
      </c>
      <c r="BX444" s="44">
        <f t="shared" si="191"/>
        <v>0</v>
      </c>
      <c r="BY444" s="44">
        <f t="shared" si="191"/>
        <v>0</v>
      </c>
      <c r="BZ444" s="11">
        <f t="shared" si="192"/>
        <v>0</v>
      </c>
      <c r="CA444" s="14">
        <f t="shared" si="193"/>
        <v>2</v>
      </c>
      <c r="CB444" s="14">
        <f t="shared" si="193"/>
        <v>6</v>
      </c>
      <c r="CC444" s="13">
        <f t="shared" si="194"/>
        <v>0</v>
      </c>
      <c r="CD444" s="13">
        <f t="shared" si="194"/>
        <v>0</v>
      </c>
      <c r="CE444" s="13">
        <f t="shared" si="195"/>
        <v>2</v>
      </c>
      <c r="CF444" s="13">
        <f t="shared" si="195"/>
        <v>6</v>
      </c>
      <c r="CG444" s="289">
        <f t="shared" si="196"/>
        <v>8</v>
      </c>
      <c r="CJ444" s="1">
        <v>1</v>
      </c>
      <c r="CK444" s="6">
        <f t="shared" si="209"/>
        <v>2</v>
      </c>
      <c r="CL444" s="6">
        <v>0</v>
      </c>
      <c r="CM444" s="6">
        <v>1</v>
      </c>
      <c r="CN444" s="6">
        <f t="shared" si="210"/>
        <v>2</v>
      </c>
      <c r="CO444" s="6">
        <f t="shared" si="211"/>
        <v>7</v>
      </c>
    </row>
    <row r="445" spans="1:93" ht="15" x14ac:dyDescent="0.25">
      <c r="A445" s="1" t="s">
        <v>1800</v>
      </c>
      <c r="B445" s="6">
        <v>432</v>
      </c>
      <c r="C445" s="9">
        <v>432</v>
      </c>
      <c r="D445" s="641" t="s">
        <v>6</v>
      </c>
      <c r="E445" s="37" t="s">
        <v>26</v>
      </c>
      <c r="F445" s="645">
        <v>20319774</v>
      </c>
      <c r="G445" s="646" t="s">
        <v>700</v>
      </c>
      <c r="H445" s="9" t="s">
        <v>52</v>
      </c>
      <c r="I445" s="642">
        <v>0</v>
      </c>
      <c r="J445" s="642">
        <v>0</v>
      </c>
      <c r="K445" s="642">
        <v>1</v>
      </c>
      <c r="L445" s="642">
        <v>0</v>
      </c>
      <c r="M445" s="642">
        <v>1</v>
      </c>
      <c r="N445" s="642">
        <v>1</v>
      </c>
      <c r="O445" s="642">
        <v>0</v>
      </c>
      <c r="P445" s="642">
        <v>2</v>
      </c>
      <c r="Q445" s="14">
        <f t="shared" si="197"/>
        <v>2</v>
      </c>
      <c r="R445" s="14">
        <f t="shared" si="197"/>
        <v>3</v>
      </c>
      <c r="S445" s="10">
        <f t="shared" si="198"/>
        <v>5</v>
      </c>
      <c r="T445" s="642">
        <v>0</v>
      </c>
      <c r="U445" s="642">
        <v>0</v>
      </c>
      <c r="V445" s="642">
        <v>1</v>
      </c>
      <c r="W445" s="642">
        <v>0</v>
      </c>
      <c r="X445" s="642">
        <v>0</v>
      </c>
      <c r="Y445" s="642">
        <v>3</v>
      </c>
      <c r="Z445" s="623">
        <f t="shared" si="206"/>
        <v>1</v>
      </c>
      <c r="AA445" s="623">
        <f t="shared" si="206"/>
        <v>3</v>
      </c>
      <c r="AB445" s="10">
        <f t="shared" si="185"/>
        <v>4</v>
      </c>
      <c r="AC445" s="44">
        <f t="shared" si="199"/>
        <v>3</v>
      </c>
      <c r="AD445" s="44">
        <f t="shared" si="199"/>
        <v>6</v>
      </c>
      <c r="AE445" s="44">
        <f t="shared" si="186"/>
        <v>9</v>
      </c>
      <c r="AF445" s="12">
        <f t="shared" si="207"/>
        <v>2</v>
      </c>
      <c r="AG445" s="12">
        <f t="shared" si="208"/>
        <v>3</v>
      </c>
      <c r="AH445" s="10">
        <f t="shared" si="187"/>
        <v>5</v>
      </c>
      <c r="AI445" s="12">
        <f>VLOOKUP($F445,'Guru SertifikaSi'!$C$6:$G$675,'Guru SertifikaSi'!E$3,FALSE)</f>
        <v>1</v>
      </c>
      <c r="AJ445" s="12">
        <f>VLOOKUP($F445,'Guru SertifikaSi'!$C$6:$G$675,'Guru SertifikaSi'!F$3,FALSE)</f>
        <v>3</v>
      </c>
      <c r="AK445" s="10">
        <f t="shared" si="188"/>
        <v>4</v>
      </c>
      <c r="AL445" s="44">
        <f t="shared" si="189"/>
        <v>3</v>
      </c>
      <c r="AM445" s="44">
        <f t="shared" si="189"/>
        <v>6</v>
      </c>
      <c r="AN445" s="11">
        <f t="shared" si="190"/>
        <v>9</v>
      </c>
      <c r="AO445" s="642">
        <v>0</v>
      </c>
      <c r="AP445" s="642">
        <v>0</v>
      </c>
      <c r="AQ445" s="642">
        <v>0</v>
      </c>
      <c r="AR445" s="642">
        <v>0</v>
      </c>
      <c r="AS445" s="642">
        <v>0</v>
      </c>
      <c r="AT445" s="642">
        <v>0</v>
      </c>
      <c r="AU445" s="642">
        <v>0</v>
      </c>
      <c r="AV445" s="642">
        <v>0</v>
      </c>
      <c r="AW445" s="643">
        <v>0</v>
      </c>
      <c r="AX445" s="643">
        <v>0</v>
      </c>
      <c r="AY445" s="642">
        <v>3</v>
      </c>
      <c r="AZ445" s="642">
        <v>6</v>
      </c>
      <c r="BA445" s="642">
        <v>0</v>
      </c>
      <c r="BB445" s="642">
        <v>0</v>
      </c>
      <c r="BC445" s="642">
        <v>0</v>
      </c>
      <c r="BD445" s="642">
        <v>0</v>
      </c>
      <c r="BE445" s="13">
        <f t="shared" si="200"/>
        <v>0</v>
      </c>
      <c r="BF445" s="13">
        <f t="shared" si="200"/>
        <v>0</v>
      </c>
      <c r="BG445" s="10">
        <f t="shared" si="201"/>
        <v>0</v>
      </c>
      <c r="BH445" s="13">
        <f t="shared" si="202"/>
        <v>3</v>
      </c>
      <c r="BI445" s="13">
        <f t="shared" si="202"/>
        <v>6</v>
      </c>
      <c r="BJ445" s="10">
        <f t="shared" si="203"/>
        <v>9</v>
      </c>
      <c r="BK445" s="44">
        <f t="shared" si="204"/>
        <v>3</v>
      </c>
      <c r="BL445" s="44">
        <f t="shared" si="204"/>
        <v>6</v>
      </c>
      <c r="BM445" s="11">
        <f t="shared" si="204"/>
        <v>9</v>
      </c>
      <c r="BN445" s="642">
        <v>0</v>
      </c>
      <c r="BO445" s="642">
        <v>0</v>
      </c>
      <c r="BP445" s="642">
        <v>0</v>
      </c>
      <c r="BQ445" s="642">
        <v>0</v>
      </c>
      <c r="BR445" s="642">
        <v>0</v>
      </c>
      <c r="BS445" s="642">
        <v>0</v>
      </c>
      <c r="BT445" s="642">
        <v>0</v>
      </c>
      <c r="BU445" s="642">
        <v>0</v>
      </c>
      <c r="BV445" s="644">
        <f t="shared" si="205"/>
        <v>0</v>
      </c>
      <c r="BW445" s="644">
        <f t="shared" si="205"/>
        <v>0</v>
      </c>
      <c r="BX445" s="44">
        <f t="shared" si="191"/>
        <v>0</v>
      </c>
      <c r="BY445" s="44">
        <f t="shared" si="191"/>
        <v>0</v>
      </c>
      <c r="BZ445" s="11">
        <f t="shared" si="192"/>
        <v>0</v>
      </c>
      <c r="CA445" s="14">
        <f t="shared" si="193"/>
        <v>3</v>
      </c>
      <c r="CB445" s="14">
        <f t="shared" si="193"/>
        <v>6</v>
      </c>
      <c r="CC445" s="13">
        <f t="shared" si="194"/>
        <v>0</v>
      </c>
      <c r="CD445" s="13">
        <f t="shared" si="194"/>
        <v>0</v>
      </c>
      <c r="CE445" s="13">
        <f t="shared" si="195"/>
        <v>3</v>
      </c>
      <c r="CF445" s="13">
        <f t="shared" si="195"/>
        <v>6</v>
      </c>
      <c r="CG445" s="289">
        <f t="shared" si="196"/>
        <v>9</v>
      </c>
      <c r="CJ445" s="1">
        <v>1</v>
      </c>
      <c r="CK445" s="6">
        <f t="shared" si="209"/>
        <v>3</v>
      </c>
      <c r="CL445" s="6">
        <v>0</v>
      </c>
      <c r="CM445" s="6">
        <v>1</v>
      </c>
      <c r="CN445" s="6">
        <f t="shared" si="210"/>
        <v>3</v>
      </c>
      <c r="CO445" s="6">
        <f t="shared" si="211"/>
        <v>7</v>
      </c>
    </row>
    <row r="446" spans="1:93" ht="15" x14ac:dyDescent="0.25">
      <c r="A446" s="1" t="s">
        <v>1801</v>
      </c>
      <c r="B446" s="6">
        <v>433</v>
      </c>
      <c r="C446" s="9">
        <v>433</v>
      </c>
      <c r="D446" s="641" t="s">
        <v>6</v>
      </c>
      <c r="E446" s="37" t="s">
        <v>26</v>
      </c>
      <c r="F446" s="645">
        <v>20319759</v>
      </c>
      <c r="G446" s="646" t="s">
        <v>701</v>
      </c>
      <c r="H446" s="9" t="s">
        <v>52</v>
      </c>
      <c r="I446" s="642">
        <v>0</v>
      </c>
      <c r="J446" s="642">
        <v>0</v>
      </c>
      <c r="K446" s="642">
        <v>0</v>
      </c>
      <c r="L446" s="642">
        <v>0</v>
      </c>
      <c r="M446" s="642">
        <v>1</v>
      </c>
      <c r="N446" s="642">
        <v>0</v>
      </c>
      <c r="O446" s="642">
        <v>0</v>
      </c>
      <c r="P446" s="642">
        <v>3</v>
      </c>
      <c r="Q446" s="14">
        <f t="shared" si="197"/>
        <v>1</v>
      </c>
      <c r="R446" s="14">
        <f t="shared" si="197"/>
        <v>3</v>
      </c>
      <c r="S446" s="10">
        <f t="shared" si="198"/>
        <v>4</v>
      </c>
      <c r="T446" s="642">
        <v>0</v>
      </c>
      <c r="U446" s="642">
        <v>0</v>
      </c>
      <c r="V446" s="642">
        <v>3</v>
      </c>
      <c r="W446" s="642">
        <v>0</v>
      </c>
      <c r="X446" s="642">
        <v>1</v>
      </c>
      <c r="Y446" s="642">
        <v>0</v>
      </c>
      <c r="Z446" s="623">
        <f t="shared" si="206"/>
        <v>4</v>
      </c>
      <c r="AA446" s="623">
        <f t="shared" si="206"/>
        <v>0</v>
      </c>
      <c r="AB446" s="10">
        <f t="shared" si="185"/>
        <v>4</v>
      </c>
      <c r="AC446" s="44">
        <f t="shared" si="199"/>
        <v>5</v>
      </c>
      <c r="AD446" s="44">
        <f t="shared" si="199"/>
        <v>3</v>
      </c>
      <c r="AE446" s="44">
        <f t="shared" si="186"/>
        <v>8</v>
      </c>
      <c r="AF446" s="12">
        <f t="shared" si="207"/>
        <v>3</v>
      </c>
      <c r="AG446" s="12">
        <f t="shared" si="208"/>
        <v>1</v>
      </c>
      <c r="AH446" s="10">
        <f t="shared" si="187"/>
        <v>4</v>
      </c>
      <c r="AI446" s="12">
        <f>VLOOKUP($F446,'Guru SertifikaSi'!$C$6:$G$675,'Guru SertifikaSi'!E$3,FALSE)</f>
        <v>2</v>
      </c>
      <c r="AJ446" s="12">
        <f>VLOOKUP($F446,'Guru SertifikaSi'!$C$6:$G$675,'Guru SertifikaSi'!F$3,FALSE)</f>
        <v>2</v>
      </c>
      <c r="AK446" s="10">
        <f t="shared" si="188"/>
        <v>4</v>
      </c>
      <c r="AL446" s="44">
        <f t="shared" si="189"/>
        <v>5</v>
      </c>
      <c r="AM446" s="44">
        <f t="shared" si="189"/>
        <v>3</v>
      </c>
      <c r="AN446" s="11">
        <f t="shared" si="190"/>
        <v>8</v>
      </c>
      <c r="AO446" s="642">
        <v>0</v>
      </c>
      <c r="AP446" s="642">
        <v>0</v>
      </c>
      <c r="AQ446" s="642">
        <v>0</v>
      </c>
      <c r="AR446" s="642">
        <v>0</v>
      </c>
      <c r="AS446" s="642">
        <v>0</v>
      </c>
      <c r="AT446" s="642">
        <v>0</v>
      </c>
      <c r="AU446" s="642">
        <v>0</v>
      </c>
      <c r="AV446" s="642">
        <v>0</v>
      </c>
      <c r="AW446" s="643">
        <v>0</v>
      </c>
      <c r="AX446" s="643">
        <v>0</v>
      </c>
      <c r="AY446" s="642">
        <v>5</v>
      </c>
      <c r="AZ446" s="642">
        <v>3</v>
      </c>
      <c r="BA446" s="642">
        <v>0</v>
      </c>
      <c r="BB446" s="642">
        <v>0</v>
      </c>
      <c r="BC446" s="642">
        <v>0</v>
      </c>
      <c r="BD446" s="642">
        <v>0</v>
      </c>
      <c r="BE446" s="13">
        <f t="shared" si="200"/>
        <v>0</v>
      </c>
      <c r="BF446" s="13">
        <f t="shared" si="200"/>
        <v>0</v>
      </c>
      <c r="BG446" s="10">
        <f t="shared" si="201"/>
        <v>0</v>
      </c>
      <c r="BH446" s="13">
        <f t="shared" si="202"/>
        <v>5</v>
      </c>
      <c r="BI446" s="13">
        <f t="shared" si="202"/>
        <v>3</v>
      </c>
      <c r="BJ446" s="10">
        <f t="shared" si="203"/>
        <v>8</v>
      </c>
      <c r="BK446" s="44">
        <f t="shared" si="204"/>
        <v>5</v>
      </c>
      <c r="BL446" s="44">
        <f t="shared" si="204"/>
        <v>3</v>
      </c>
      <c r="BM446" s="11">
        <f t="shared" si="204"/>
        <v>8</v>
      </c>
      <c r="BN446" s="642">
        <v>0</v>
      </c>
      <c r="BO446" s="642">
        <v>0</v>
      </c>
      <c r="BP446" s="642">
        <v>0</v>
      </c>
      <c r="BQ446" s="642">
        <v>0</v>
      </c>
      <c r="BR446" s="642">
        <v>0</v>
      </c>
      <c r="BS446" s="642">
        <v>0</v>
      </c>
      <c r="BT446" s="642">
        <v>1</v>
      </c>
      <c r="BU446" s="642">
        <v>0</v>
      </c>
      <c r="BV446" s="644">
        <f t="shared" si="205"/>
        <v>1</v>
      </c>
      <c r="BW446" s="644">
        <f t="shared" si="205"/>
        <v>0</v>
      </c>
      <c r="BX446" s="44">
        <f t="shared" si="191"/>
        <v>1</v>
      </c>
      <c r="BY446" s="44">
        <f t="shared" si="191"/>
        <v>0</v>
      </c>
      <c r="BZ446" s="11">
        <f t="shared" si="192"/>
        <v>1</v>
      </c>
      <c r="CA446" s="14">
        <f t="shared" si="193"/>
        <v>5</v>
      </c>
      <c r="CB446" s="14">
        <f t="shared" si="193"/>
        <v>3</v>
      </c>
      <c r="CC446" s="13">
        <f t="shared" si="194"/>
        <v>1</v>
      </c>
      <c r="CD446" s="13">
        <f t="shared" si="194"/>
        <v>0</v>
      </c>
      <c r="CE446" s="13">
        <f t="shared" si="195"/>
        <v>6</v>
      </c>
      <c r="CF446" s="13">
        <f t="shared" si="195"/>
        <v>3</v>
      </c>
      <c r="CG446" s="289">
        <f t="shared" si="196"/>
        <v>9</v>
      </c>
      <c r="CJ446" s="1">
        <v>1</v>
      </c>
      <c r="CK446" s="6">
        <f t="shared" si="209"/>
        <v>4</v>
      </c>
      <c r="CL446" s="6">
        <v>0</v>
      </c>
      <c r="CM446" s="6">
        <v>1</v>
      </c>
      <c r="CN446" s="6">
        <f t="shared" si="210"/>
        <v>5</v>
      </c>
      <c r="CO446" s="6">
        <f t="shared" si="211"/>
        <v>4</v>
      </c>
    </row>
    <row r="447" spans="1:93" ht="15" x14ac:dyDescent="0.25">
      <c r="A447" s="1" t="s">
        <v>1802</v>
      </c>
      <c r="B447" s="6">
        <v>434</v>
      </c>
      <c r="C447" s="9">
        <v>434</v>
      </c>
      <c r="D447" s="641" t="s">
        <v>6</v>
      </c>
      <c r="E447" s="37" t="s">
        <v>26</v>
      </c>
      <c r="F447" s="645">
        <v>20319752</v>
      </c>
      <c r="G447" s="646" t="s">
        <v>702</v>
      </c>
      <c r="H447" s="9" t="s">
        <v>52</v>
      </c>
      <c r="I447" s="642">
        <v>0</v>
      </c>
      <c r="J447" s="642">
        <v>0</v>
      </c>
      <c r="K447" s="642">
        <v>0</v>
      </c>
      <c r="L447" s="642">
        <v>0</v>
      </c>
      <c r="M447" s="642">
        <v>1</v>
      </c>
      <c r="N447" s="642">
        <v>4</v>
      </c>
      <c r="O447" s="642">
        <v>1</v>
      </c>
      <c r="P447" s="642">
        <v>2</v>
      </c>
      <c r="Q447" s="14">
        <f t="shared" si="197"/>
        <v>2</v>
      </c>
      <c r="R447" s="14">
        <f t="shared" si="197"/>
        <v>6</v>
      </c>
      <c r="S447" s="10">
        <f t="shared" si="198"/>
        <v>8</v>
      </c>
      <c r="T447" s="642">
        <v>0</v>
      </c>
      <c r="U447" s="642">
        <v>0</v>
      </c>
      <c r="V447" s="642">
        <v>0</v>
      </c>
      <c r="W447" s="642">
        <v>3</v>
      </c>
      <c r="X447" s="642">
        <v>0</v>
      </c>
      <c r="Y447" s="642">
        <v>0</v>
      </c>
      <c r="Z447" s="623">
        <f t="shared" si="206"/>
        <v>0</v>
      </c>
      <c r="AA447" s="623">
        <f t="shared" si="206"/>
        <v>3</v>
      </c>
      <c r="AB447" s="10">
        <f t="shared" si="185"/>
        <v>3</v>
      </c>
      <c r="AC447" s="44">
        <f t="shared" si="199"/>
        <v>2</v>
      </c>
      <c r="AD447" s="44">
        <f t="shared" si="199"/>
        <v>9</v>
      </c>
      <c r="AE447" s="44">
        <f t="shared" si="186"/>
        <v>11</v>
      </c>
      <c r="AF447" s="12">
        <f t="shared" si="207"/>
        <v>0</v>
      </c>
      <c r="AG447" s="12">
        <f t="shared" si="208"/>
        <v>5</v>
      </c>
      <c r="AH447" s="10">
        <f t="shared" si="187"/>
        <v>5</v>
      </c>
      <c r="AI447" s="12">
        <f>VLOOKUP($F447,'Guru SertifikaSi'!$C$6:$G$675,'Guru SertifikaSi'!E$3,FALSE)</f>
        <v>3</v>
      </c>
      <c r="AJ447" s="12">
        <f>VLOOKUP($F447,'Guru SertifikaSi'!$C$6:$G$675,'Guru SertifikaSi'!F$3,FALSE)</f>
        <v>3</v>
      </c>
      <c r="AK447" s="10">
        <f t="shared" si="188"/>
        <v>6</v>
      </c>
      <c r="AL447" s="44">
        <f t="shared" si="189"/>
        <v>3</v>
      </c>
      <c r="AM447" s="44">
        <f t="shared" si="189"/>
        <v>8</v>
      </c>
      <c r="AN447" s="11">
        <f t="shared" si="190"/>
        <v>11</v>
      </c>
      <c r="AO447" s="642">
        <v>0</v>
      </c>
      <c r="AP447" s="642">
        <v>0</v>
      </c>
      <c r="AQ447" s="642">
        <v>0</v>
      </c>
      <c r="AR447" s="642">
        <v>0</v>
      </c>
      <c r="AS447" s="642">
        <v>0</v>
      </c>
      <c r="AT447" s="642">
        <v>0</v>
      </c>
      <c r="AU447" s="642">
        <v>0</v>
      </c>
      <c r="AV447" s="642">
        <v>0</v>
      </c>
      <c r="AW447" s="643">
        <v>0</v>
      </c>
      <c r="AX447" s="643">
        <v>0</v>
      </c>
      <c r="AY447" s="642">
        <v>2</v>
      </c>
      <c r="AZ447" s="642">
        <v>7</v>
      </c>
      <c r="BA447" s="642">
        <v>1</v>
      </c>
      <c r="BB447" s="642">
        <v>1</v>
      </c>
      <c r="BC447" s="642">
        <v>0</v>
      </c>
      <c r="BD447" s="642">
        <v>0</v>
      </c>
      <c r="BE447" s="13">
        <f t="shared" si="200"/>
        <v>0</v>
      </c>
      <c r="BF447" s="13">
        <f t="shared" si="200"/>
        <v>0</v>
      </c>
      <c r="BG447" s="10">
        <f t="shared" si="201"/>
        <v>0</v>
      </c>
      <c r="BH447" s="13">
        <f t="shared" si="202"/>
        <v>3</v>
      </c>
      <c r="BI447" s="13">
        <f t="shared" si="202"/>
        <v>8</v>
      </c>
      <c r="BJ447" s="10">
        <f t="shared" si="203"/>
        <v>11</v>
      </c>
      <c r="BK447" s="44">
        <f t="shared" si="204"/>
        <v>3</v>
      </c>
      <c r="BL447" s="44">
        <f t="shared" si="204"/>
        <v>8</v>
      </c>
      <c r="BM447" s="11">
        <f t="shared" si="204"/>
        <v>11</v>
      </c>
      <c r="BN447" s="642">
        <v>0</v>
      </c>
      <c r="BO447" s="642">
        <v>0</v>
      </c>
      <c r="BP447" s="642">
        <v>0</v>
      </c>
      <c r="BQ447" s="642">
        <v>0</v>
      </c>
      <c r="BR447" s="642">
        <v>0</v>
      </c>
      <c r="BS447" s="642">
        <v>0</v>
      </c>
      <c r="BT447" s="642">
        <v>0</v>
      </c>
      <c r="BU447" s="642">
        <v>0</v>
      </c>
      <c r="BV447" s="644">
        <f t="shared" si="205"/>
        <v>0</v>
      </c>
      <c r="BW447" s="644">
        <f t="shared" si="205"/>
        <v>0</v>
      </c>
      <c r="BX447" s="44">
        <f t="shared" si="191"/>
        <v>0</v>
      </c>
      <c r="BY447" s="44">
        <f t="shared" si="191"/>
        <v>0</v>
      </c>
      <c r="BZ447" s="11">
        <f t="shared" si="192"/>
        <v>0</v>
      </c>
      <c r="CA447" s="14">
        <f t="shared" si="193"/>
        <v>2</v>
      </c>
      <c r="CB447" s="14">
        <f t="shared" si="193"/>
        <v>9</v>
      </c>
      <c r="CC447" s="13">
        <f t="shared" si="194"/>
        <v>0</v>
      </c>
      <c r="CD447" s="13">
        <f t="shared" si="194"/>
        <v>0</v>
      </c>
      <c r="CE447" s="13">
        <f t="shared" si="195"/>
        <v>2</v>
      </c>
      <c r="CF447" s="13">
        <f t="shared" si="195"/>
        <v>9</v>
      </c>
      <c r="CG447" s="289">
        <f t="shared" si="196"/>
        <v>11</v>
      </c>
      <c r="CJ447" s="1">
        <v>1</v>
      </c>
      <c r="CK447" s="6">
        <f t="shared" si="209"/>
        <v>3</v>
      </c>
      <c r="CL447" s="6">
        <v>1</v>
      </c>
      <c r="CM447" s="6">
        <v>0</v>
      </c>
      <c r="CN447" s="6">
        <f t="shared" si="210"/>
        <v>3</v>
      </c>
      <c r="CO447" s="6">
        <f t="shared" si="211"/>
        <v>7</v>
      </c>
    </row>
    <row r="448" spans="1:93" ht="15" x14ac:dyDescent="0.25">
      <c r="A448" s="1" t="s">
        <v>1803</v>
      </c>
      <c r="B448" s="6">
        <v>435</v>
      </c>
      <c r="C448" s="9">
        <v>435</v>
      </c>
      <c r="D448" s="641" t="s">
        <v>6</v>
      </c>
      <c r="E448" s="37" t="s">
        <v>26</v>
      </c>
      <c r="F448" s="645">
        <v>20319751</v>
      </c>
      <c r="G448" s="646" t="s">
        <v>703</v>
      </c>
      <c r="H448" s="9" t="s">
        <v>52</v>
      </c>
      <c r="I448" s="642">
        <v>0</v>
      </c>
      <c r="J448" s="642">
        <v>0</v>
      </c>
      <c r="K448" s="642">
        <v>0</v>
      </c>
      <c r="L448" s="642">
        <v>0</v>
      </c>
      <c r="M448" s="642">
        <v>2</v>
      </c>
      <c r="N448" s="642">
        <v>1</v>
      </c>
      <c r="O448" s="642">
        <v>0</v>
      </c>
      <c r="P448" s="642">
        <v>3</v>
      </c>
      <c r="Q448" s="14">
        <f t="shared" si="197"/>
        <v>2</v>
      </c>
      <c r="R448" s="14">
        <f t="shared" si="197"/>
        <v>4</v>
      </c>
      <c r="S448" s="10">
        <f t="shared" si="198"/>
        <v>6</v>
      </c>
      <c r="T448" s="642">
        <v>0</v>
      </c>
      <c r="U448" s="642">
        <v>0</v>
      </c>
      <c r="V448" s="642">
        <v>1</v>
      </c>
      <c r="W448" s="642">
        <v>1</v>
      </c>
      <c r="X448" s="642">
        <v>1</v>
      </c>
      <c r="Y448" s="642">
        <v>1</v>
      </c>
      <c r="Z448" s="623">
        <f t="shared" si="206"/>
        <v>2</v>
      </c>
      <c r="AA448" s="623">
        <f t="shared" si="206"/>
        <v>2</v>
      </c>
      <c r="AB448" s="10">
        <f t="shared" si="185"/>
        <v>4</v>
      </c>
      <c r="AC448" s="44">
        <f t="shared" si="199"/>
        <v>4</v>
      </c>
      <c r="AD448" s="44">
        <f t="shared" si="199"/>
        <v>6</v>
      </c>
      <c r="AE448" s="44">
        <f t="shared" si="186"/>
        <v>10</v>
      </c>
      <c r="AF448" s="12">
        <f t="shared" si="207"/>
        <v>2</v>
      </c>
      <c r="AG448" s="12">
        <f t="shared" si="208"/>
        <v>3</v>
      </c>
      <c r="AH448" s="10">
        <f t="shared" si="187"/>
        <v>5</v>
      </c>
      <c r="AI448" s="12">
        <f>VLOOKUP($F448,'Guru SertifikaSi'!$C$6:$G$675,'Guru SertifikaSi'!E$3,FALSE)</f>
        <v>2</v>
      </c>
      <c r="AJ448" s="12">
        <f>VLOOKUP($F448,'Guru SertifikaSi'!$C$6:$G$675,'Guru SertifikaSi'!F$3,FALSE)</f>
        <v>3</v>
      </c>
      <c r="AK448" s="10">
        <f t="shared" si="188"/>
        <v>5</v>
      </c>
      <c r="AL448" s="44">
        <f t="shared" si="189"/>
        <v>4</v>
      </c>
      <c r="AM448" s="44">
        <f t="shared" si="189"/>
        <v>6</v>
      </c>
      <c r="AN448" s="11">
        <f t="shared" si="190"/>
        <v>10</v>
      </c>
      <c r="AO448" s="642">
        <v>0</v>
      </c>
      <c r="AP448" s="642">
        <v>0</v>
      </c>
      <c r="AQ448" s="642">
        <v>0</v>
      </c>
      <c r="AR448" s="642">
        <v>0</v>
      </c>
      <c r="AS448" s="642">
        <v>0</v>
      </c>
      <c r="AT448" s="642">
        <v>0</v>
      </c>
      <c r="AU448" s="642">
        <v>0</v>
      </c>
      <c r="AV448" s="642">
        <v>0</v>
      </c>
      <c r="AW448" s="643">
        <v>0</v>
      </c>
      <c r="AX448" s="643">
        <v>0</v>
      </c>
      <c r="AY448" s="642">
        <v>4</v>
      </c>
      <c r="AZ448" s="642">
        <v>6</v>
      </c>
      <c r="BA448" s="642">
        <v>0</v>
      </c>
      <c r="BB448" s="642">
        <v>0</v>
      </c>
      <c r="BC448" s="642">
        <v>0</v>
      </c>
      <c r="BD448" s="642">
        <v>0</v>
      </c>
      <c r="BE448" s="13">
        <f t="shared" si="200"/>
        <v>0</v>
      </c>
      <c r="BF448" s="13">
        <f t="shared" si="200"/>
        <v>0</v>
      </c>
      <c r="BG448" s="10">
        <f t="shared" si="201"/>
        <v>0</v>
      </c>
      <c r="BH448" s="13">
        <f t="shared" si="202"/>
        <v>4</v>
      </c>
      <c r="BI448" s="13">
        <f t="shared" si="202"/>
        <v>6</v>
      </c>
      <c r="BJ448" s="10">
        <f t="shared" si="203"/>
        <v>10</v>
      </c>
      <c r="BK448" s="44">
        <f t="shared" si="204"/>
        <v>4</v>
      </c>
      <c r="BL448" s="44">
        <f t="shared" si="204"/>
        <v>6</v>
      </c>
      <c r="BM448" s="11">
        <f t="shared" si="204"/>
        <v>10</v>
      </c>
      <c r="BN448" s="642">
        <v>0</v>
      </c>
      <c r="BO448" s="642">
        <v>0</v>
      </c>
      <c r="BP448" s="642">
        <v>0</v>
      </c>
      <c r="BQ448" s="642">
        <v>0</v>
      </c>
      <c r="BR448" s="642">
        <v>0</v>
      </c>
      <c r="BS448" s="642">
        <v>0</v>
      </c>
      <c r="BT448" s="642">
        <v>0</v>
      </c>
      <c r="BU448" s="642">
        <v>0</v>
      </c>
      <c r="BV448" s="644">
        <f t="shared" si="205"/>
        <v>0</v>
      </c>
      <c r="BW448" s="644">
        <f t="shared" si="205"/>
        <v>0</v>
      </c>
      <c r="BX448" s="44">
        <f t="shared" si="191"/>
        <v>0</v>
      </c>
      <c r="BY448" s="44">
        <f t="shared" si="191"/>
        <v>0</v>
      </c>
      <c r="BZ448" s="11">
        <f t="shared" si="192"/>
        <v>0</v>
      </c>
      <c r="CA448" s="14">
        <f t="shared" si="193"/>
        <v>4</v>
      </c>
      <c r="CB448" s="14">
        <f t="shared" si="193"/>
        <v>6</v>
      </c>
      <c r="CC448" s="13">
        <f t="shared" si="194"/>
        <v>0</v>
      </c>
      <c r="CD448" s="13">
        <f t="shared" si="194"/>
        <v>0</v>
      </c>
      <c r="CE448" s="13">
        <f t="shared" si="195"/>
        <v>4</v>
      </c>
      <c r="CF448" s="13">
        <f t="shared" si="195"/>
        <v>6</v>
      </c>
      <c r="CG448" s="289">
        <f t="shared" si="196"/>
        <v>10</v>
      </c>
      <c r="CJ448" s="1">
        <v>1</v>
      </c>
      <c r="CK448" s="6">
        <f t="shared" si="209"/>
        <v>4</v>
      </c>
      <c r="CL448" s="6">
        <v>0</v>
      </c>
      <c r="CM448" s="6">
        <v>1</v>
      </c>
      <c r="CN448" s="6">
        <f t="shared" si="210"/>
        <v>4</v>
      </c>
      <c r="CO448" s="6">
        <f t="shared" si="211"/>
        <v>7</v>
      </c>
    </row>
    <row r="449" spans="1:93" ht="15" x14ac:dyDescent="0.25">
      <c r="A449" s="1" t="s">
        <v>1804</v>
      </c>
      <c r="B449" s="6">
        <v>436</v>
      </c>
      <c r="C449" s="9">
        <v>436</v>
      </c>
      <c r="D449" s="641" t="s">
        <v>6</v>
      </c>
      <c r="E449" s="37" t="s">
        <v>26</v>
      </c>
      <c r="F449" s="645">
        <v>20319750</v>
      </c>
      <c r="G449" s="646" t="s">
        <v>704</v>
      </c>
      <c r="H449" s="9" t="s">
        <v>52</v>
      </c>
      <c r="I449" s="642">
        <v>0</v>
      </c>
      <c r="J449" s="642">
        <v>0</v>
      </c>
      <c r="K449" s="642">
        <v>0</v>
      </c>
      <c r="L449" s="642">
        <v>0</v>
      </c>
      <c r="M449" s="642">
        <v>0</v>
      </c>
      <c r="N449" s="642">
        <v>0</v>
      </c>
      <c r="O449" s="642">
        <v>1</v>
      </c>
      <c r="P449" s="642">
        <v>4</v>
      </c>
      <c r="Q449" s="14">
        <f t="shared" si="197"/>
        <v>1</v>
      </c>
      <c r="R449" s="14">
        <f t="shared" si="197"/>
        <v>4</v>
      </c>
      <c r="S449" s="10">
        <f t="shared" si="198"/>
        <v>5</v>
      </c>
      <c r="T449" s="642">
        <v>0</v>
      </c>
      <c r="U449" s="642">
        <v>0</v>
      </c>
      <c r="V449" s="642">
        <v>1</v>
      </c>
      <c r="W449" s="642">
        <v>2</v>
      </c>
      <c r="X449" s="642">
        <v>1</v>
      </c>
      <c r="Y449" s="642">
        <v>0</v>
      </c>
      <c r="Z449" s="623">
        <f t="shared" si="206"/>
        <v>2</v>
      </c>
      <c r="AA449" s="623">
        <f t="shared" si="206"/>
        <v>2</v>
      </c>
      <c r="AB449" s="10">
        <f t="shared" si="185"/>
        <v>4</v>
      </c>
      <c r="AC449" s="44">
        <f t="shared" si="199"/>
        <v>3</v>
      </c>
      <c r="AD449" s="44">
        <f t="shared" si="199"/>
        <v>6</v>
      </c>
      <c r="AE449" s="44">
        <f t="shared" si="186"/>
        <v>9</v>
      </c>
      <c r="AF449" s="12">
        <f t="shared" si="207"/>
        <v>1</v>
      </c>
      <c r="AG449" s="12">
        <f t="shared" si="208"/>
        <v>3</v>
      </c>
      <c r="AH449" s="10">
        <f t="shared" si="187"/>
        <v>4</v>
      </c>
      <c r="AI449" s="12">
        <f>VLOOKUP($F449,'Guru SertifikaSi'!$C$6:$G$675,'Guru SertifikaSi'!E$3,FALSE)</f>
        <v>2</v>
      </c>
      <c r="AJ449" s="12">
        <f>VLOOKUP($F449,'Guru SertifikaSi'!$C$6:$G$675,'Guru SertifikaSi'!F$3,FALSE)</f>
        <v>3</v>
      </c>
      <c r="AK449" s="10">
        <f t="shared" si="188"/>
        <v>5</v>
      </c>
      <c r="AL449" s="44">
        <f t="shared" si="189"/>
        <v>3</v>
      </c>
      <c r="AM449" s="44">
        <f t="shared" si="189"/>
        <v>6</v>
      </c>
      <c r="AN449" s="11">
        <f t="shared" si="190"/>
        <v>9</v>
      </c>
      <c r="AO449" s="642">
        <v>0</v>
      </c>
      <c r="AP449" s="642">
        <v>0</v>
      </c>
      <c r="AQ449" s="642">
        <v>0</v>
      </c>
      <c r="AR449" s="642">
        <v>0</v>
      </c>
      <c r="AS449" s="642">
        <v>0</v>
      </c>
      <c r="AT449" s="642">
        <v>0</v>
      </c>
      <c r="AU449" s="642">
        <v>0</v>
      </c>
      <c r="AV449" s="642">
        <v>0</v>
      </c>
      <c r="AW449" s="643">
        <v>0</v>
      </c>
      <c r="AX449" s="643">
        <v>0</v>
      </c>
      <c r="AY449" s="642">
        <v>3</v>
      </c>
      <c r="AZ449" s="642">
        <v>6</v>
      </c>
      <c r="BA449" s="642">
        <v>0</v>
      </c>
      <c r="BB449" s="642">
        <v>0</v>
      </c>
      <c r="BC449" s="642">
        <v>0</v>
      </c>
      <c r="BD449" s="642">
        <v>0</v>
      </c>
      <c r="BE449" s="13">
        <f t="shared" si="200"/>
        <v>0</v>
      </c>
      <c r="BF449" s="13">
        <f t="shared" si="200"/>
        <v>0</v>
      </c>
      <c r="BG449" s="10">
        <f t="shared" si="201"/>
        <v>0</v>
      </c>
      <c r="BH449" s="13">
        <f t="shared" si="202"/>
        <v>3</v>
      </c>
      <c r="BI449" s="13">
        <f t="shared" si="202"/>
        <v>6</v>
      </c>
      <c r="BJ449" s="10">
        <f t="shared" si="203"/>
        <v>9</v>
      </c>
      <c r="BK449" s="44">
        <f t="shared" si="204"/>
        <v>3</v>
      </c>
      <c r="BL449" s="44">
        <f t="shared" si="204"/>
        <v>6</v>
      </c>
      <c r="BM449" s="11">
        <f t="shared" si="204"/>
        <v>9</v>
      </c>
      <c r="BN449" s="642">
        <v>0</v>
      </c>
      <c r="BO449" s="642">
        <v>0</v>
      </c>
      <c r="BP449" s="642">
        <v>0</v>
      </c>
      <c r="BQ449" s="642">
        <v>0</v>
      </c>
      <c r="BR449" s="642">
        <v>0</v>
      </c>
      <c r="BS449" s="642">
        <v>0</v>
      </c>
      <c r="BT449" s="642">
        <v>0</v>
      </c>
      <c r="BU449" s="642">
        <v>0</v>
      </c>
      <c r="BV449" s="644">
        <f t="shared" si="205"/>
        <v>0</v>
      </c>
      <c r="BW449" s="644">
        <f t="shared" si="205"/>
        <v>0</v>
      </c>
      <c r="BX449" s="44">
        <f t="shared" si="191"/>
        <v>0</v>
      </c>
      <c r="BY449" s="44">
        <f t="shared" si="191"/>
        <v>0</v>
      </c>
      <c r="BZ449" s="11">
        <f t="shared" si="192"/>
        <v>0</v>
      </c>
      <c r="CA449" s="14">
        <f t="shared" si="193"/>
        <v>3</v>
      </c>
      <c r="CB449" s="14">
        <f t="shared" si="193"/>
        <v>6</v>
      </c>
      <c r="CC449" s="13">
        <f t="shared" si="194"/>
        <v>0</v>
      </c>
      <c r="CD449" s="13">
        <f t="shared" si="194"/>
        <v>0</v>
      </c>
      <c r="CE449" s="13">
        <f t="shared" si="195"/>
        <v>3</v>
      </c>
      <c r="CF449" s="13">
        <f t="shared" si="195"/>
        <v>6</v>
      </c>
      <c r="CG449" s="289">
        <f t="shared" si="196"/>
        <v>9</v>
      </c>
      <c r="CJ449" s="1">
        <v>1</v>
      </c>
      <c r="CK449" s="6">
        <f t="shared" si="209"/>
        <v>5</v>
      </c>
      <c r="CL449" s="6">
        <v>0</v>
      </c>
      <c r="CM449" s="6">
        <v>1</v>
      </c>
      <c r="CN449" s="6">
        <f t="shared" si="210"/>
        <v>3</v>
      </c>
      <c r="CO449" s="6">
        <f t="shared" si="211"/>
        <v>7</v>
      </c>
    </row>
    <row r="450" spans="1:93" ht="15" x14ac:dyDescent="0.25">
      <c r="A450" s="1" t="s">
        <v>1805</v>
      </c>
      <c r="B450" s="6">
        <v>437</v>
      </c>
      <c r="C450" s="9">
        <v>437</v>
      </c>
      <c r="D450" s="641" t="s">
        <v>6</v>
      </c>
      <c r="E450" s="37" t="s">
        <v>26</v>
      </c>
      <c r="F450" s="645">
        <v>20319837</v>
      </c>
      <c r="G450" s="646" t="s">
        <v>705</v>
      </c>
      <c r="H450" s="9" t="s">
        <v>52</v>
      </c>
      <c r="I450" s="642">
        <v>0</v>
      </c>
      <c r="J450" s="642">
        <v>0</v>
      </c>
      <c r="K450" s="642">
        <v>0</v>
      </c>
      <c r="L450" s="642">
        <v>1</v>
      </c>
      <c r="M450" s="642">
        <v>0</v>
      </c>
      <c r="N450" s="642">
        <v>1</v>
      </c>
      <c r="O450" s="642">
        <v>1</v>
      </c>
      <c r="P450" s="642">
        <v>3</v>
      </c>
      <c r="Q450" s="14">
        <f t="shared" si="197"/>
        <v>1</v>
      </c>
      <c r="R450" s="14">
        <f t="shared" si="197"/>
        <v>5</v>
      </c>
      <c r="S450" s="10">
        <f t="shared" si="198"/>
        <v>6</v>
      </c>
      <c r="T450" s="642">
        <v>0</v>
      </c>
      <c r="U450" s="642">
        <v>0</v>
      </c>
      <c r="V450" s="642">
        <v>2</v>
      </c>
      <c r="W450" s="642">
        <v>1</v>
      </c>
      <c r="X450" s="642">
        <v>0</v>
      </c>
      <c r="Y450" s="642">
        <v>0</v>
      </c>
      <c r="Z450" s="623">
        <f t="shared" si="206"/>
        <v>2</v>
      </c>
      <c r="AA450" s="623">
        <f t="shared" si="206"/>
        <v>1</v>
      </c>
      <c r="AB450" s="10">
        <f t="shared" si="185"/>
        <v>3</v>
      </c>
      <c r="AC450" s="44">
        <f t="shared" si="199"/>
        <v>3</v>
      </c>
      <c r="AD450" s="44">
        <f t="shared" si="199"/>
        <v>6</v>
      </c>
      <c r="AE450" s="44">
        <f t="shared" si="186"/>
        <v>9</v>
      </c>
      <c r="AF450" s="12">
        <f t="shared" si="207"/>
        <v>1</v>
      </c>
      <c r="AG450" s="12">
        <f t="shared" si="208"/>
        <v>3</v>
      </c>
      <c r="AH450" s="10">
        <f t="shared" si="187"/>
        <v>4</v>
      </c>
      <c r="AI450" s="12">
        <f>VLOOKUP($F450,'Guru SertifikaSi'!$C$6:$G$675,'Guru SertifikaSi'!E$3,FALSE)</f>
        <v>2</v>
      </c>
      <c r="AJ450" s="12">
        <f>VLOOKUP($F450,'Guru SertifikaSi'!$C$6:$G$675,'Guru SertifikaSi'!F$3,FALSE)</f>
        <v>3</v>
      </c>
      <c r="AK450" s="10">
        <f t="shared" si="188"/>
        <v>5</v>
      </c>
      <c r="AL450" s="44">
        <f t="shared" si="189"/>
        <v>3</v>
      </c>
      <c r="AM450" s="44">
        <f t="shared" si="189"/>
        <v>6</v>
      </c>
      <c r="AN450" s="11">
        <f t="shared" si="190"/>
        <v>9</v>
      </c>
      <c r="AO450" s="642">
        <v>0</v>
      </c>
      <c r="AP450" s="642">
        <v>0</v>
      </c>
      <c r="AQ450" s="642">
        <v>0</v>
      </c>
      <c r="AR450" s="642">
        <v>0</v>
      </c>
      <c r="AS450" s="642">
        <v>0</v>
      </c>
      <c r="AT450" s="642">
        <v>0</v>
      </c>
      <c r="AU450" s="642">
        <v>0</v>
      </c>
      <c r="AV450" s="642">
        <v>0</v>
      </c>
      <c r="AW450" s="643">
        <v>0</v>
      </c>
      <c r="AX450" s="643">
        <v>0</v>
      </c>
      <c r="AY450" s="642">
        <v>3</v>
      </c>
      <c r="AZ450" s="642">
        <v>6</v>
      </c>
      <c r="BA450" s="642">
        <v>0</v>
      </c>
      <c r="BB450" s="642">
        <v>0</v>
      </c>
      <c r="BC450" s="642">
        <v>0</v>
      </c>
      <c r="BD450" s="642">
        <v>0</v>
      </c>
      <c r="BE450" s="13">
        <f t="shared" si="200"/>
        <v>0</v>
      </c>
      <c r="BF450" s="13">
        <f t="shared" si="200"/>
        <v>0</v>
      </c>
      <c r="BG450" s="10">
        <f t="shared" si="201"/>
        <v>0</v>
      </c>
      <c r="BH450" s="13">
        <f t="shared" si="202"/>
        <v>3</v>
      </c>
      <c r="BI450" s="13">
        <f t="shared" si="202"/>
        <v>6</v>
      </c>
      <c r="BJ450" s="10">
        <f t="shared" si="203"/>
        <v>9</v>
      </c>
      <c r="BK450" s="44">
        <f t="shared" si="204"/>
        <v>3</v>
      </c>
      <c r="BL450" s="44">
        <f t="shared" si="204"/>
        <v>6</v>
      </c>
      <c r="BM450" s="11">
        <f t="shared" si="204"/>
        <v>9</v>
      </c>
      <c r="BN450" s="642">
        <v>0</v>
      </c>
      <c r="BO450" s="642">
        <v>0</v>
      </c>
      <c r="BP450" s="642">
        <v>0</v>
      </c>
      <c r="BQ450" s="642">
        <v>0</v>
      </c>
      <c r="BR450" s="642">
        <v>0</v>
      </c>
      <c r="BS450" s="642">
        <v>0</v>
      </c>
      <c r="BT450" s="642">
        <v>0</v>
      </c>
      <c r="BU450" s="642">
        <v>0</v>
      </c>
      <c r="BV450" s="644">
        <f t="shared" si="205"/>
        <v>0</v>
      </c>
      <c r="BW450" s="644">
        <f t="shared" si="205"/>
        <v>0</v>
      </c>
      <c r="BX450" s="44">
        <f t="shared" si="191"/>
        <v>0</v>
      </c>
      <c r="BY450" s="44">
        <f t="shared" si="191"/>
        <v>0</v>
      </c>
      <c r="BZ450" s="11">
        <f t="shared" si="192"/>
        <v>0</v>
      </c>
      <c r="CA450" s="14">
        <f t="shared" si="193"/>
        <v>3</v>
      </c>
      <c r="CB450" s="14">
        <f t="shared" si="193"/>
        <v>6</v>
      </c>
      <c r="CC450" s="13">
        <f t="shared" si="194"/>
        <v>0</v>
      </c>
      <c r="CD450" s="13">
        <f t="shared" si="194"/>
        <v>0</v>
      </c>
      <c r="CE450" s="13">
        <f t="shared" si="195"/>
        <v>3</v>
      </c>
      <c r="CF450" s="13">
        <f t="shared" si="195"/>
        <v>6</v>
      </c>
      <c r="CG450" s="289">
        <f t="shared" si="196"/>
        <v>9</v>
      </c>
      <c r="CJ450" s="1">
        <v>1</v>
      </c>
      <c r="CK450" s="6">
        <f t="shared" si="209"/>
        <v>4</v>
      </c>
      <c r="CL450" s="6">
        <v>0</v>
      </c>
      <c r="CM450" s="6">
        <v>1</v>
      </c>
      <c r="CN450" s="6">
        <f t="shared" si="210"/>
        <v>3</v>
      </c>
      <c r="CO450" s="6">
        <f t="shared" si="211"/>
        <v>7</v>
      </c>
    </row>
    <row r="451" spans="1:93" ht="15" x14ac:dyDescent="0.25">
      <c r="A451" s="1" t="s">
        <v>1806</v>
      </c>
      <c r="B451" s="6">
        <v>438</v>
      </c>
      <c r="C451" s="9">
        <v>438</v>
      </c>
      <c r="D451" s="641" t="s">
        <v>6</v>
      </c>
      <c r="E451" s="37" t="s">
        <v>26</v>
      </c>
      <c r="F451" s="645">
        <v>20319799</v>
      </c>
      <c r="G451" s="646" t="s">
        <v>706</v>
      </c>
      <c r="H451" s="9" t="s">
        <v>52</v>
      </c>
      <c r="I451" s="642">
        <v>1</v>
      </c>
      <c r="J451" s="642">
        <v>1</v>
      </c>
      <c r="K451" s="642">
        <v>0</v>
      </c>
      <c r="L451" s="642">
        <v>0</v>
      </c>
      <c r="M451" s="642">
        <v>1</v>
      </c>
      <c r="N451" s="642">
        <v>1</v>
      </c>
      <c r="O451" s="642">
        <v>0</v>
      </c>
      <c r="P451" s="642">
        <v>3</v>
      </c>
      <c r="Q451" s="14">
        <f t="shared" si="197"/>
        <v>2</v>
      </c>
      <c r="R451" s="14">
        <f t="shared" si="197"/>
        <v>5</v>
      </c>
      <c r="S451" s="10">
        <f t="shared" si="198"/>
        <v>7</v>
      </c>
      <c r="T451" s="642">
        <v>0</v>
      </c>
      <c r="U451" s="642">
        <v>0</v>
      </c>
      <c r="V451" s="642">
        <v>0</v>
      </c>
      <c r="W451" s="642">
        <v>4</v>
      </c>
      <c r="X451" s="642">
        <v>0</v>
      </c>
      <c r="Y451" s="642">
        <v>0</v>
      </c>
      <c r="Z451" s="623">
        <f t="shared" si="206"/>
        <v>0</v>
      </c>
      <c r="AA451" s="623">
        <f t="shared" si="206"/>
        <v>4</v>
      </c>
      <c r="AB451" s="10">
        <f t="shared" si="185"/>
        <v>4</v>
      </c>
      <c r="AC451" s="44">
        <f t="shared" si="199"/>
        <v>2</v>
      </c>
      <c r="AD451" s="44">
        <f t="shared" si="199"/>
        <v>9</v>
      </c>
      <c r="AE451" s="44">
        <f t="shared" si="186"/>
        <v>11</v>
      </c>
      <c r="AF451" s="12">
        <f t="shared" si="207"/>
        <v>2</v>
      </c>
      <c r="AG451" s="12">
        <f t="shared" si="208"/>
        <v>4</v>
      </c>
      <c r="AH451" s="10">
        <f t="shared" si="187"/>
        <v>6</v>
      </c>
      <c r="AI451" s="12">
        <f>VLOOKUP($F451,'Guru SertifikaSi'!$C$6:$G$675,'Guru SertifikaSi'!E$3,FALSE)</f>
        <v>0</v>
      </c>
      <c r="AJ451" s="12">
        <f>VLOOKUP($F451,'Guru SertifikaSi'!$C$6:$G$675,'Guru SertifikaSi'!F$3,FALSE)</f>
        <v>5</v>
      </c>
      <c r="AK451" s="10">
        <f t="shared" si="188"/>
        <v>5</v>
      </c>
      <c r="AL451" s="44">
        <f t="shared" si="189"/>
        <v>2</v>
      </c>
      <c r="AM451" s="44">
        <f t="shared" si="189"/>
        <v>9</v>
      </c>
      <c r="AN451" s="11">
        <f t="shared" si="190"/>
        <v>11</v>
      </c>
      <c r="AO451" s="642">
        <v>0</v>
      </c>
      <c r="AP451" s="642">
        <v>0</v>
      </c>
      <c r="AQ451" s="642">
        <v>0</v>
      </c>
      <c r="AR451" s="642">
        <v>0</v>
      </c>
      <c r="AS451" s="642">
        <v>0</v>
      </c>
      <c r="AT451" s="642">
        <v>0</v>
      </c>
      <c r="AU451" s="642">
        <v>0</v>
      </c>
      <c r="AV451" s="642">
        <v>0</v>
      </c>
      <c r="AW451" s="643">
        <v>0</v>
      </c>
      <c r="AX451" s="643">
        <v>0</v>
      </c>
      <c r="AY451" s="642">
        <v>2</v>
      </c>
      <c r="AZ451" s="642">
        <v>9</v>
      </c>
      <c r="BA451" s="642">
        <v>0</v>
      </c>
      <c r="BB451" s="642">
        <v>0</v>
      </c>
      <c r="BC451" s="642">
        <v>0</v>
      </c>
      <c r="BD451" s="642">
        <v>0</v>
      </c>
      <c r="BE451" s="13">
        <f t="shared" si="200"/>
        <v>0</v>
      </c>
      <c r="BF451" s="13">
        <f t="shared" si="200"/>
        <v>0</v>
      </c>
      <c r="BG451" s="10">
        <f t="shared" si="201"/>
        <v>0</v>
      </c>
      <c r="BH451" s="13">
        <f t="shared" si="202"/>
        <v>2</v>
      </c>
      <c r="BI451" s="13">
        <f t="shared" si="202"/>
        <v>9</v>
      </c>
      <c r="BJ451" s="10">
        <f t="shared" si="203"/>
        <v>11</v>
      </c>
      <c r="BK451" s="44">
        <f t="shared" si="204"/>
        <v>2</v>
      </c>
      <c r="BL451" s="44">
        <f t="shared" si="204"/>
        <v>9</v>
      </c>
      <c r="BM451" s="11">
        <f t="shared" si="204"/>
        <v>11</v>
      </c>
      <c r="BN451" s="642">
        <v>0</v>
      </c>
      <c r="BO451" s="642">
        <v>0</v>
      </c>
      <c r="BP451" s="642">
        <v>0</v>
      </c>
      <c r="BQ451" s="642">
        <v>0</v>
      </c>
      <c r="BR451" s="642">
        <v>0</v>
      </c>
      <c r="BS451" s="642">
        <v>0</v>
      </c>
      <c r="BT451" s="642">
        <v>0</v>
      </c>
      <c r="BU451" s="642">
        <v>0</v>
      </c>
      <c r="BV451" s="644">
        <f t="shared" si="205"/>
        <v>0</v>
      </c>
      <c r="BW451" s="644">
        <f t="shared" si="205"/>
        <v>0</v>
      </c>
      <c r="BX451" s="44">
        <f t="shared" si="191"/>
        <v>0</v>
      </c>
      <c r="BY451" s="44">
        <f t="shared" si="191"/>
        <v>0</v>
      </c>
      <c r="BZ451" s="11">
        <f t="shared" si="192"/>
        <v>0</v>
      </c>
      <c r="CA451" s="14">
        <f t="shared" si="193"/>
        <v>2</v>
      </c>
      <c r="CB451" s="14">
        <f t="shared" si="193"/>
        <v>9</v>
      </c>
      <c r="CC451" s="13">
        <f t="shared" si="194"/>
        <v>0</v>
      </c>
      <c r="CD451" s="13">
        <f t="shared" si="194"/>
        <v>0</v>
      </c>
      <c r="CE451" s="13">
        <f t="shared" si="195"/>
        <v>2</v>
      </c>
      <c r="CF451" s="13">
        <f t="shared" si="195"/>
        <v>9</v>
      </c>
      <c r="CG451" s="289">
        <f t="shared" si="196"/>
        <v>11</v>
      </c>
      <c r="CJ451" s="1">
        <v>1</v>
      </c>
      <c r="CK451" s="6">
        <f t="shared" si="209"/>
        <v>4</v>
      </c>
      <c r="CL451" s="6">
        <v>0</v>
      </c>
      <c r="CM451" s="6">
        <v>1</v>
      </c>
      <c r="CN451" s="6">
        <f t="shared" si="210"/>
        <v>2</v>
      </c>
      <c r="CO451" s="6">
        <f t="shared" si="211"/>
        <v>10</v>
      </c>
    </row>
    <row r="452" spans="1:93" ht="15" x14ac:dyDescent="0.25">
      <c r="A452" s="1" t="s">
        <v>1807</v>
      </c>
      <c r="B452" s="6">
        <v>439</v>
      </c>
      <c r="C452" s="9">
        <v>439</v>
      </c>
      <c r="D452" s="641" t="s">
        <v>6</v>
      </c>
      <c r="E452" s="37" t="s">
        <v>26</v>
      </c>
      <c r="F452" s="645">
        <v>20319798</v>
      </c>
      <c r="G452" s="646" t="s">
        <v>707</v>
      </c>
      <c r="H452" s="9" t="s">
        <v>52</v>
      </c>
      <c r="I452" s="642">
        <v>0</v>
      </c>
      <c r="J452" s="642">
        <v>0</v>
      </c>
      <c r="K452" s="642">
        <v>0</v>
      </c>
      <c r="L452" s="642">
        <v>0</v>
      </c>
      <c r="M452" s="642">
        <v>1</v>
      </c>
      <c r="N452" s="642">
        <v>1</v>
      </c>
      <c r="O452" s="642">
        <v>0</v>
      </c>
      <c r="P452" s="642">
        <v>1</v>
      </c>
      <c r="Q452" s="14">
        <f t="shared" si="197"/>
        <v>1</v>
      </c>
      <c r="R452" s="14">
        <f t="shared" si="197"/>
        <v>2</v>
      </c>
      <c r="S452" s="10">
        <f t="shared" si="198"/>
        <v>3</v>
      </c>
      <c r="T452" s="642">
        <v>0</v>
      </c>
      <c r="U452" s="642">
        <v>0</v>
      </c>
      <c r="V452" s="642">
        <v>1</v>
      </c>
      <c r="W452" s="642">
        <v>3</v>
      </c>
      <c r="X452" s="642">
        <v>1</v>
      </c>
      <c r="Y452" s="642">
        <v>0</v>
      </c>
      <c r="Z452" s="623">
        <f t="shared" si="206"/>
        <v>2</v>
      </c>
      <c r="AA452" s="623">
        <f t="shared" si="206"/>
        <v>3</v>
      </c>
      <c r="AB452" s="10">
        <f t="shared" si="185"/>
        <v>5</v>
      </c>
      <c r="AC452" s="44">
        <f t="shared" si="199"/>
        <v>3</v>
      </c>
      <c r="AD452" s="44">
        <f t="shared" si="199"/>
        <v>5</v>
      </c>
      <c r="AE452" s="44">
        <f t="shared" si="186"/>
        <v>8</v>
      </c>
      <c r="AF452" s="12">
        <f t="shared" si="207"/>
        <v>1</v>
      </c>
      <c r="AG452" s="12">
        <f t="shared" si="208"/>
        <v>4</v>
      </c>
      <c r="AH452" s="10">
        <f t="shared" si="187"/>
        <v>5</v>
      </c>
      <c r="AI452" s="12">
        <f>VLOOKUP($F452,'Guru SertifikaSi'!$C$6:$G$675,'Guru SertifikaSi'!E$3,FALSE)</f>
        <v>2</v>
      </c>
      <c r="AJ452" s="12">
        <f>VLOOKUP($F452,'Guru SertifikaSi'!$C$6:$G$675,'Guru SertifikaSi'!F$3,FALSE)</f>
        <v>1</v>
      </c>
      <c r="AK452" s="10">
        <f t="shared" si="188"/>
        <v>3</v>
      </c>
      <c r="AL452" s="44">
        <f t="shared" si="189"/>
        <v>3</v>
      </c>
      <c r="AM452" s="44">
        <f t="shared" si="189"/>
        <v>5</v>
      </c>
      <c r="AN452" s="11">
        <f t="shared" si="190"/>
        <v>8</v>
      </c>
      <c r="AO452" s="642">
        <v>0</v>
      </c>
      <c r="AP452" s="642">
        <v>0</v>
      </c>
      <c r="AQ452" s="642">
        <v>0</v>
      </c>
      <c r="AR452" s="642">
        <v>0</v>
      </c>
      <c r="AS452" s="642">
        <v>0</v>
      </c>
      <c r="AT452" s="642">
        <v>0</v>
      </c>
      <c r="AU452" s="642">
        <v>0</v>
      </c>
      <c r="AV452" s="642">
        <v>0</v>
      </c>
      <c r="AW452" s="643">
        <v>0</v>
      </c>
      <c r="AX452" s="643">
        <v>0</v>
      </c>
      <c r="AY452" s="642">
        <v>3</v>
      </c>
      <c r="AZ452" s="642">
        <v>5</v>
      </c>
      <c r="BA452" s="642">
        <v>0</v>
      </c>
      <c r="BB452" s="642">
        <v>0</v>
      </c>
      <c r="BC452" s="642">
        <v>0</v>
      </c>
      <c r="BD452" s="642">
        <v>0</v>
      </c>
      <c r="BE452" s="13">
        <f t="shared" si="200"/>
        <v>0</v>
      </c>
      <c r="BF452" s="13">
        <f t="shared" si="200"/>
        <v>0</v>
      </c>
      <c r="BG452" s="10">
        <f t="shared" si="201"/>
        <v>0</v>
      </c>
      <c r="BH452" s="13">
        <f t="shared" si="202"/>
        <v>3</v>
      </c>
      <c r="BI452" s="13">
        <f t="shared" si="202"/>
        <v>5</v>
      </c>
      <c r="BJ452" s="10">
        <f t="shared" si="203"/>
        <v>8</v>
      </c>
      <c r="BK452" s="44">
        <f t="shared" si="204"/>
        <v>3</v>
      </c>
      <c r="BL452" s="44">
        <f t="shared" si="204"/>
        <v>5</v>
      </c>
      <c r="BM452" s="11">
        <f t="shared" si="204"/>
        <v>8</v>
      </c>
      <c r="BN452" s="642">
        <v>0</v>
      </c>
      <c r="BO452" s="642">
        <v>0</v>
      </c>
      <c r="BP452" s="642">
        <v>0</v>
      </c>
      <c r="BQ452" s="642">
        <v>0</v>
      </c>
      <c r="BR452" s="642">
        <v>0</v>
      </c>
      <c r="BS452" s="642">
        <v>0</v>
      </c>
      <c r="BT452" s="642">
        <v>0</v>
      </c>
      <c r="BU452" s="642">
        <v>0</v>
      </c>
      <c r="BV452" s="644">
        <f t="shared" si="205"/>
        <v>0</v>
      </c>
      <c r="BW452" s="644">
        <f t="shared" si="205"/>
        <v>0</v>
      </c>
      <c r="BX452" s="44">
        <f t="shared" si="191"/>
        <v>0</v>
      </c>
      <c r="BY452" s="44">
        <f t="shared" si="191"/>
        <v>0</v>
      </c>
      <c r="BZ452" s="11">
        <f t="shared" si="192"/>
        <v>0</v>
      </c>
      <c r="CA452" s="14">
        <f t="shared" si="193"/>
        <v>3</v>
      </c>
      <c r="CB452" s="14">
        <f t="shared" si="193"/>
        <v>5</v>
      </c>
      <c r="CC452" s="13">
        <f t="shared" si="194"/>
        <v>0</v>
      </c>
      <c r="CD452" s="13">
        <f t="shared" si="194"/>
        <v>0</v>
      </c>
      <c r="CE452" s="13">
        <f t="shared" si="195"/>
        <v>3</v>
      </c>
      <c r="CF452" s="13">
        <f t="shared" si="195"/>
        <v>5</v>
      </c>
      <c r="CG452" s="289">
        <f t="shared" si="196"/>
        <v>8</v>
      </c>
      <c r="CJ452" s="1">
        <v>1</v>
      </c>
      <c r="CK452" s="6">
        <f t="shared" si="209"/>
        <v>2</v>
      </c>
      <c r="CL452" s="6">
        <v>0</v>
      </c>
      <c r="CM452" s="6">
        <v>1</v>
      </c>
      <c r="CN452" s="6">
        <f t="shared" si="210"/>
        <v>3</v>
      </c>
      <c r="CO452" s="6">
        <f t="shared" si="211"/>
        <v>6</v>
      </c>
    </row>
    <row r="453" spans="1:93" ht="15" x14ac:dyDescent="0.25">
      <c r="A453" s="1" t="s">
        <v>1808</v>
      </c>
      <c r="B453" s="6">
        <v>440</v>
      </c>
      <c r="C453" s="9">
        <v>440</v>
      </c>
      <c r="D453" s="641" t="s">
        <v>6</v>
      </c>
      <c r="E453" s="37" t="s">
        <v>26</v>
      </c>
      <c r="F453" s="645">
        <v>20319197</v>
      </c>
      <c r="G453" s="646" t="s">
        <v>708</v>
      </c>
      <c r="H453" s="9" t="s">
        <v>52</v>
      </c>
      <c r="I453" s="642">
        <v>0</v>
      </c>
      <c r="J453" s="642">
        <v>0</v>
      </c>
      <c r="K453" s="642">
        <v>0</v>
      </c>
      <c r="L453" s="642">
        <v>0</v>
      </c>
      <c r="M453" s="642">
        <v>1</v>
      </c>
      <c r="N453" s="642">
        <v>3</v>
      </c>
      <c r="O453" s="642">
        <v>0</v>
      </c>
      <c r="P453" s="642">
        <v>4</v>
      </c>
      <c r="Q453" s="14">
        <f t="shared" si="197"/>
        <v>1</v>
      </c>
      <c r="R453" s="14">
        <f t="shared" si="197"/>
        <v>7</v>
      </c>
      <c r="S453" s="10">
        <f t="shared" si="198"/>
        <v>8</v>
      </c>
      <c r="T453" s="642">
        <v>0</v>
      </c>
      <c r="U453" s="642">
        <v>0</v>
      </c>
      <c r="V453" s="642">
        <v>1</v>
      </c>
      <c r="W453" s="642">
        <v>4</v>
      </c>
      <c r="X453" s="642">
        <v>0</v>
      </c>
      <c r="Y453" s="642">
        <v>0</v>
      </c>
      <c r="Z453" s="623">
        <f t="shared" si="206"/>
        <v>1</v>
      </c>
      <c r="AA453" s="623">
        <f t="shared" si="206"/>
        <v>4</v>
      </c>
      <c r="AB453" s="10">
        <f t="shared" si="185"/>
        <v>5</v>
      </c>
      <c r="AC453" s="44">
        <f t="shared" si="199"/>
        <v>2</v>
      </c>
      <c r="AD453" s="44">
        <f t="shared" si="199"/>
        <v>11</v>
      </c>
      <c r="AE453" s="44">
        <f t="shared" si="186"/>
        <v>13</v>
      </c>
      <c r="AF453" s="12">
        <f t="shared" si="207"/>
        <v>0</v>
      </c>
      <c r="AG453" s="12">
        <f t="shared" si="208"/>
        <v>5</v>
      </c>
      <c r="AH453" s="10">
        <f t="shared" si="187"/>
        <v>5</v>
      </c>
      <c r="AI453" s="12">
        <f>VLOOKUP($F453,'Guru SertifikaSi'!$C$6:$G$675,'Guru SertifikaSi'!E$3,FALSE)</f>
        <v>2</v>
      </c>
      <c r="AJ453" s="12">
        <f>VLOOKUP($F453,'Guru SertifikaSi'!$C$6:$G$675,'Guru SertifikaSi'!F$3,FALSE)</f>
        <v>6</v>
      </c>
      <c r="AK453" s="10">
        <f t="shared" si="188"/>
        <v>8</v>
      </c>
      <c r="AL453" s="44">
        <f t="shared" si="189"/>
        <v>2</v>
      </c>
      <c r="AM453" s="44">
        <f t="shared" si="189"/>
        <v>11</v>
      </c>
      <c r="AN453" s="11">
        <f t="shared" si="190"/>
        <v>13</v>
      </c>
      <c r="AO453" s="642">
        <v>0</v>
      </c>
      <c r="AP453" s="642">
        <v>0</v>
      </c>
      <c r="AQ453" s="642">
        <v>0</v>
      </c>
      <c r="AR453" s="642">
        <v>0</v>
      </c>
      <c r="AS453" s="642">
        <v>0</v>
      </c>
      <c r="AT453" s="642">
        <v>1</v>
      </c>
      <c r="AU453" s="642">
        <v>0</v>
      </c>
      <c r="AV453" s="642">
        <v>0</v>
      </c>
      <c r="AW453" s="643">
        <v>0</v>
      </c>
      <c r="AX453" s="643">
        <v>0</v>
      </c>
      <c r="AY453" s="642">
        <v>2</v>
      </c>
      <c r="AZ453" s="642">
        <v>10</v>
      </c>
      <c r="BA453" s="642">
        <v>0</v>
      </c>
      <c r="BB453" s="642">
        <v>0</v>
      </c>
      <c r="BC453" s="642">
        <v>0</v>
      </c>
      <c r="BD453" s="642">
        <v>0</v>
      </c>
      <c r="BE453" s="13">
        <f t="shared" si="200"/>
        <v>0</v>
      </c>
      <c r="BF453" s="13">
        <f t="shared" si="200"/>
        <v>1</v>
      </c>
      <c r="BG453" s="10">
        <f t="shared" si="201"/>
        <v>1</v>
      </c>
      <c r="BH453" s="13">
        <f t="shared" si="202"/>
        <v>2</v>
      </c>
      <c r="BI453" s="13">
        <f t="shared" si="202"/>
        <v>10</v>
      </c>
      <c r="BJ453" s="10">
        <f t="shared" si="203"/>
        <v>12</v>
      </c>
      <c r="BK453" s="44">
        <f t="shared" si="204"/>
        <v>2</v>
      </c>
      <c r="BL453" s="44">
        <f t="shared" si="204"/>
        <v>11</v>
      </c>
      <c r="BM453" s="11">
        <f t="shared" si="204"/>
        <v>13</v>
      </c>
      <c r="BN453" s="642">
        <v>0</v>
      </c>
      <c r="BO453" s="642">
        <v>0</v>
      </c>
      <c r="BP453" s="642">
        <v>0</v>
      </c>
      <c r="BQ453" s="642">
        <v>0</v>
      </c>
      <c r="BR453" s="642">
        <v>0</v>
      </c>
      <c r="BS453" s="642">
        <v>0</v>
      </c>
      <c r="BT453" s="642">
        <v>0</v>
      </c>
      <c r="BU453" s="642">
        <v>0</v>
      </c>
      <c r="BV453" s="644">
        <f t="shared" si="205"/>
        <v>0</v>
      </c>
      <c r="BW453" s="644">
        <f t="shared" si="205"/>
        <v>0</v>
      </c>
      <c r="BX453" s="44">
        <f t="shared" si="191"/>
        <v>0</v>
      </c>
      <c r="BY453" s="44">
        <f t="shared" si="191"/>
        <v>0</v>
      </c>
      <c r="BZ453" s="11">
        <f t="shared" si="192"/>
        <v>0</v>
      </c>
      <c r="CA453" s="14">
        <f t="shared" si="193"/>
        <v>2</v>
      </c>
      <c r="CB453" s="14">
        <f t="shared" si="193"/>
        <v>11</v>
      </c>
      <c r="CC453" s="13">
        <f t="shared" si="194"/>
        <v>0</v>
      </c>
      <c r="CD453" s="13">
        <f t="shared" si="194"/>
        <v>0</v>
      </c>
      <c r="CE453" s="13">
        <f t="shared" si="195"/>
        <v>2</v>
      </c>
      <c r="CF453" s="13">
        <f t="shared" si="195"/>
        <v>11</v>
      </c>
      <c r="CG453" s="289">
        <f t="shared" si="196"/>
        <v>13</v>
      </c>
      <c r="CJ453" s="1">
        <v>1</v>
      </c>
      <c r="CK453" s="6">
        <f t="shared" si="209"/>
        <v>5</v>
      </c>
      <c r="CL453" s="6">
        <v>0</v>
      </c>
      <c r="CM453" s="6">
        <v>1</v>
      </c>
      <c r="CN453" s="6">
        <f t="shared" si="210"/>
        <v>2</v>
      </c>
      <c r="CO453" s="6">
        <f t="shared" si="211"/>
        <v>11</v>
      </c>
    </row>
    <row r="454" spans="1:93" ht="15" x14ac:dyDescent="0.25">
      <c r="A454" s="1" t="s">
        <v>1809</v>
      </c>
      <c r="B454" s="6">
        <v>441</v>
      </c>
      <c r="C454" s="9">
        <v>441</v>
      </c>
      <c r="D454" s="641" t="s">
        <v>6</v>
      </c>
      <c r="E454" s="37" t="s">
        <v>26</v>
      </c>
      <c r="F454" s="645">
        <v>20319196</v>
      </c>
      <c r="G454" s="646" t="s">
        <v>709</v>
      </c>
      <c r="H454" s="9" t="s">
        <v>52</v>
      </c>
      <c r="I454" s="642">
        <v>0</v>
      </c>
      <c r="J454" s="642">
        <v>0</v>
      </c>
      <c r="K454" s="642">
        <v>0</v>
      </c>
      <c r="L454" s="642">
        <v>0</v>
      </c>
      <c r="M454" s="642">
        <v>1</v>
      </c>
      <c r="N454" s="642">
        <v>1</v>
      </c>
      <c r="O454" s="642">
        <v>1</v>
      </c>
      <c r="P454" s="642">
        <v>1</v>
      </c>
      <c r="Q454" s="14">
        <f t="shared" si="197"/>
        <v>2</v>
      </c>
      <c r="R454" s="14">
        <f t="shared" si="197"/>
        <v>2</v>
      </c>
      <c r="S454" s="10">
        <f t="shared" si="198"/>
        <v>4</v>
      </c>
      <c r="T454" s="642">
        <v>0</v>
      </c>
      <c r="U454" s="642">
        <v>0</v>
      </c>
      <c r="V454" s="642">
        <v>0</v>
      </c>
      <c r="W454" s="642">
        <v>2</v>
      </c>
      <c r="X454" s="642">
        <v>0</v>
      </c>
      <c r="Y454" s="642">
        <v>1</v>
      </c>
      <c r="Z454" s="623">
        <f t="shared" si="206"/>
        <v>0</v>
      </c>
      <c r="AA454" s="623">
        <f t="shared" si="206"/>
        <v>3</v>
      </c>
      <c r="AB454" s="10">
        <f t="shared" si="185"/>
        <v>3</v>
      </c>
      <c r="AC454" s="44">
        <f t="shared" si="199"/>
        <v>2</v>
      </c>
      <c r="AD454" s="44">
        <f t="shared" si="199"/>
        <v>5</v>
      </c>
      <c r="AE454" s="44">
        <f t="shared" si="186"/>
        <v>7</v>
      </c>
      <c r="AF454" s="12">
        <f t="shared" si="207"/>
        <v>0</v>
      </c>
      <c r="AG454" s="12">
        <f t="shared" si="208"/>
        <v>3</v>
      </c>
      <c r="AH454" s="10">
        <f t="shared" si="187"/>
        <v>3</v>
      </c>
      <c r="AI454" s="12">
        <f>VLOOKUP($F454,'Guru SertifikaSi'!$C$6:$G$675,'Guru SertifikaSi'!E$3,FALSE)</f>
        <v>2</v>
      </c>
      <c r="AJ454" s="12">
        <f>VLOOKUP($F454,'Guru SertifikaSi'!$C$6:$G$675,'Guru SertifikaSi'!F$3,FALSE)</f>
        <v>2</v>
      </c>
      <c r="AK454" s="10">
        <f t="shared" si="188"/>
        <v>4</v>
      </c>
      <c r="AL454" s="44">
        <f t="shared" si="189"/>
        <v>2</v>
      </c>
      <c r="AM454" s="44">
        <f t="shared" si="189"/>
        <v>5</v>
      </c>
      <c r="AN454" s="11">
        <f t="shared" si="190"/>
        <v>7</v>
      </c>
      <c r="AO454" s="642">
        <v>0</v>
      </c>
      <c r="AP454" s="642">
        <v>0</v>
      </c>
      <c r="AQ454" s="642">
        <v>0</v>
      </c>
      <c r="AR454" s="642">
        <v>0</v>
      </c>
      <c r="AS454" s="642">
        <v>1</v>
      </c>
      <c r="AT454" s="642">
        <v>0</v>
      </c>
      <c r="AU454" s="642">
        <v>0</v>
      </c>
      <c r="AV454" s="642">
        <v>0</v>
      </c>
      <c r="AW454" s="643">
        <v>0</v>
      </c>
      <c r="AX454" s="643">
        <v>0</v>
      </c>
      <c r="AY454" s="642">
        <v>1</v>
      </c>
      <c r="AZ454" s="642">
        <v>5</v>
      </c>
      <c r="BA454" s="642">
        <v>0</v>
      </c>
      <c r="BB454" s="642">
        <v>0</v>
      </c>
      <c r="BC454" s="642">
        <v>0</v>
      </c>
      <c r="BD454" s="642">
        <v>0</v>
      </c>
      <c r="BE454" s="13">
        <f t="shared" si="200"/>
        <v>1</v>
      </c>
      <c r="BF454" s="13">
        <f t="shared" si="200"/>
        <v>0</v>
      </c>
      <c r="BG454" s="10">
        <f t="shared" si="201"/>
        <v>1</v>
      </c>
      <c r="BH454" s="13">
        <f t="shared" si="202"/>
        <v>1</v>
      </c>
      <c r="BI454" s="13">
        <f t="shared" si="202"/>
        <v>5</v>
      </c>
      <c r="BJ454" s="10">
        <f t="shared" si="203"/>
        <v>6</v>
      </c>
      <c r="BK454" s="44">
        <f t="shared" si="204"/>
        <v>2</v>
      </c>
      <c r="BL454" s="44">
        <f t="shared" si="204"/>
        <v>5</v>
      </c>
      <c r="BM454" s="11">
        <f t="shared" si="204"/>
        <v>7</v>
      </c>
      <c r="BN454" s="642">
        <v>0</v>
      </c>
      <c r="BO454" s="642">
        <v>0</v>
      </c>
      <c r="BP454" s="642">
        <v>0</v>
      </c>
      <c r="BQ454" s="642">
        <v>0</v>
      </c>
      <c r="BR454" s="642">
        <v>0</v>
      </c>
      <c r="BS454" s="642">
        <v>0</v>
      </c>
      <c r="BT454" s="642">
        <v>0</v>
      </c>
      <c r="BU454" s="642">
        <v>0</v>
      </c>
      <c r="BV454" s="644">
        <f t="shared" si="205"/>
        <v>0</v>
      </c>
      <c r="BW454" s="644">
        <f t="shared" si="205"/>
        <v>0</v>
      </c>
      <c r="BX454" s="44">
        <f t="shared" si="191"/>
        <v>0</v>
      </c>
      <c r="BY454" s="44">
        <f t="shared" si="191"/>
        <v>0</v>
      </c>
      <c r="BZ454" s="11">
        <f t="shared" si="192"/>
        <v>0</v>
      </c>
      <c r="CA454" s="14">
        <f t="shared" si="193"/>
        <v>2</v>
      </c>
      <c r="CB454" s="14">
        <f t="shared" si="193"/>
        <v>5</v>
      </c>
      <c r="CC454" s="13">
        <f t="shared" si="194"/>
        <v>0</v>
      </c>
      <c r="CD454" s="13">
        <f t="shared" si="194"/>
        <v>0</v>
      </c>
      <c r="CE454" s="13">
        <f t="shared" si="195"/>
        <v>2</v>
      </c>
      <c r="CF454" s="13">
        <f t="shared" si="195"/>
        <v>5</v>
      </c>
      <c r="CG454" s="289">
        <f t="shared" si="196"/>
        <v>7</v>
      </c>
      <c r="CJ454" s="1">
        <v>0</v>
      </c>
      <c r="CK454" s="6">
        <f t="shared" si="209"/>
        <v>1</v>
      </c>
      <c r="CL454" s="6">
        <v>0</v>
      </c>
      <c r="CM454" s="6">
        <v>0</v>
      </c>
      <c r="CN454" s="6">
        <f t="shared" si="210"/>
        <v>1</v>
      </c>
      <c r="CO454" s="6">
        <f t="shared" si="211"/>
        <v>5</v>
      </c>
    </row>
    <row r="455" spans="1:93" ht="15" x14ac:dyDescent="0.25">
      <c r="A455" s="1" t="s">
        <v>1810</v>
      </c>
      <c r="B455" s="6">
        <v>442</v>
      </c>
      <c r="C455" s="9">
        <v>442</v>
      </c>
      <c r="D455" s="641" t="s">
        <v>6</v>
      </c>
      <c r="E455" s="37" t="s">
        <v>26</v>
      </c>
      <c r="F455" s="645">
        <v>20319810</v>
      </c>
      <c r="G455" s="646" t="s">
        <v>710</v>
      </c>
      <c r="H455" s="9" t="s">
        <v>52</v>
      </c>
      <c r="I455" s="642">
        <v>0</v>
      </c>
      <c r="J455" s="642">
        <v>1</v>
      </c>
      <c r="K455" s="642">
        <v>0</v>
      </c>
      <c r="L455" s="642">
        <v>0</v>
      </c>
      <c r="M455" s="642">
        <v>0</v>
      </c>
      <c r="N455" s="642">
        <v>1</v>
      </c>
      <c r="O455" s="642">
        <v>1</v>
      </c>
      <c r="P455" s="642">
        <v>2</v>
      </c>
      <c r="Q455" s="14">
        <f t="shared" si="197"/>
        <v>1</v>
      </c>
      <c r="R455" s="14">
        <f t="shared" si="197"/>
        <v>4</v>
      </c>
      <c r="S455" s="10">
        <f t="shared" si="198"/>
        <v>5</v>
      </c>
      <c r="T455" s="642">
        <v>0</v>
      </c>
      <c r="U455" s="642">
        <v>0</v>
      </c>
      <c r="V455" s="642">
        <v>0</v>
      </c>
      <c r="W455" s="642">
        <v>1</v>
      </c>
      <c r="X455" s="642">
        <v>1</v>
      </c>
      <c r="Y455" s="642">
        <v>2</v>
      </c>
      <c r="Z455" s="623">
        <f t="shared" si="206"/>
        <v>1</v>
      </c>
      <c r="AA455" s="623">
        <f t="shared" si="206"/>
        <v>3</v>
      </c>
      <c r="AB455" s="10">
        <f t="shared" si="185"/>
        <v>4</v>
      </c>
      <c r="AC455" s="44">
        <f t="shared" si="199"/>
        <v>2</v>
      </c>
      <c r="AD455" s="44">
        <f t="shared" si="199"/>
        <v>7</v>
      </c>
      <c r="AE455" s="44">
        <f t="shared" si="186"/>
        <v>9</v>
      </c>
      <c r="AF455" s="12">
        <f t="shared" si="207"/>
        <v>0</v>
      </c>
      <c r="AG455" s="12">
        <f t="shared" si="208"/>
        <v>6</v>
      </c>
      <c r="AH455" s="10">
        <f t="shared" si="187"/>
        <v>6</v>
      </c>
      <c r="AI455" s="12">
        <f>VLOOKUP($F455,'Guru SertifikaSi'!$C$6:$G$675,'Guru SertifikaSi'!E$3,FALSE)</f>
        <v>2</v>
      </c>
      <c r="AJ455" s="12">
        <f>VLOOKUP($F455,'Guru SertifikaSi'!$C$6:$G$675,'Guru SertifikaSi'!F$3,FALSE)</f>
        <v>1</v>
      </c>
      <c r="AK455" s="10">
        <f t="shared" si="188"/>
        <v>3</v>
      </c>
      <c r="AL455" s="44">
        <f t="shared" si="189"/>
        <v>2</v>
      </c>
      <c r="AM455" s="44">
        <f t="shared" si="189"/>
        <v>7</v>
      </c>
      <c r="AN455" s="11">
        <f t="shared" si="190"/>
        <v>9</v>
      </c>
      <c r="AO455" s="642">
        <v>0</v>
      </c>
      <c r="AP455" s="642">
        <v>0</v>
      </c>
      <c r="AQ455" s="642">
        <v>0</v>
      </c>
      <c r="AR455" s="642">
        <v>0</v>
      </c>
      <c r="AS455" s="642">
        <v>0</v>
      </c>
      <c r="AT455" s="642">
        <v>1</v>
      </c>
      <c r="AU455" s="642">
        <v>0</v>
      </c>
      <c r="AV455" s="642">
        <v>0</v>
      </c>
      <c r="AW455" s="643">
        <v>0</v>
      </c>
      <c r="AX455" s="643">
        <v>0</v>
      </c>
      <c r="AY455" s="642">
        <v>2</v>
      </c>
      <c r="AZ455" s="642">
        <v>6</v>
      </c>
      <c r="BA455" s="642">
        <v>0</v>
      </c>
      <c r="BB455" s="642">
        <v>0</v>
      </c>
      <c r="BC455" s="642">
        <v>0</v>
      </c>
      <c r="BD455" s="642">
        <v>0</v>
      </c>
      <c r="BE455" s="13">
        <f t="shared" si="200"/>
        <v>0</v>
      </c>
      <c r="BF455" s="13">
        <f t="shared" si="200"/>
        <v>1</v>
      </c>
      <c r="BG455" s="10">
        <f t="shared" si="201"/>
        <v>1</v>
      </c>
      <c r="BH455" s="13">
        <f t="shared" si="202"/>
        <v>2</v>
      </c>
      <c r="BI455" s="13">
        <f t="shared" si="202"/>
        <v>6</v>
      </c>
      <c r="BJ455" s="10">
        <f t="shared" si="203"/>
        <v>8</v>
      </c>
      <c r="BK455" s="44">
        <f t="shared" si="204"/>
        <v>2</v>
      </c>
      <c r="BL455" s="44">
        <f t="shared" si="204"/>
        <v>7</v>
      </c>
      <c r="BM455" s="11">
        <f t="shared" si="204"/>
        <v>9</v>
      </c>
      <c r="BN455" s="642">
        <v>1</v>
      </c>
      <c r="BO455" s="642">
        <v>0</v>
      </c>
      <c r="BP455" s="642">
        <v>0</v>
      </c>
      <c r="BQ455" s="642">
        <v>0</v>
      </c>
      <c r="BR455" s="642">
        <v>0</v>
      </c>
      <c r="BS455" s="642">
        <v>0</v>
      </c>
      <c r="BT455" s="642">
        <v>0</v>
      </c>
      <c r="BU455" s="642">
        <v>0</v>
      </c>
      <c r="BV455" s="644">
        <f t="shared" si="205"/>
        <v>0</v>
      </c>
      <c r="BW455" s="644">
        <f t="shared" si="205"/>
        <v>0</v>
      </c>
      <c r="BX455" s="44">
        <f t="shared" si="191"/>
        <v>1</v>
      </c>
      <c r="BY455" s="44">
        <f t="shared" si="191"/>
        <v>0</v>
      </c>
      <c r="BZ455" s="11">
        <f t="shared" si="192"/>
        <v>1</v>
      </c>
      <c r="CA455" s="14">
        <f t="shared" si="193"/>
        <v>2</v>
      </c>
      <c r="CB455" s="14">
        <f t="shared" si="193"/>
        <v>7</v>
      </c>
      <c r="CC455" s="13">
        <f t="shared" si="194"/>
        <v>1</v>
      </c>
      <c r="CD455" s="13">
        <f t="shared" si="194"/>
        <v>0</v>
      </c>
      <c r="CE455" s="13">
        <f t="shared" si="195"/>
        <v>3</v>
      </c>
      <c r="CF455" s="13">
        <f t="shared" si="195"/>
        <v>7</v>
      </c>
      <c r="CG455" s="289">
        <f t="shared" si="196"/>
        <v>10</v>
      </c>
      <c r="CJ455" s="1">
        <v>1</v>
      </c>
      <c r="CK455" s="6">
        <f t="shared" si="209"/>
        <v>3</v>
      </c>
      <c r="CL455" s="6">
        <v>0</v>
      </c>
      <c r="CM455" s="6">
        <v>1</v>
      </c>
      <c r="CN455" s="6">
        <f t="shared" si="210"/>
        <v>2</v>
      </c>
      <c r="CO455" s="6">
        <f t="shared" si="211"/>
        <v>7</v>
      </c>
    </row>
    <row r="456" spans="1:93" ht="15" x14ac:dyDescent="0.25">
      <c r="A456" s="1" t="s">
        <v>1811</v>
      </c>
      <c r="B456" s="6">
        <v>443</v>
      </c>
      <c r="C456" s="9">
        <v>443</v>
      </c>
      <c r="D456" s="641" t="s">
        <v>6</v>
      </c>
      <c r="E456" s="37" t="s">
        <v>26</v>
      </c>
      <c r="F456" s="645">
        <v>20319205</v>
      </c>
      <c r="G456" s="646" t="s">
        <v>711</v>
      </c>
      <c r="H456" s="9" t="s">
        <v>52</v>
      </c>
      <c r="I456" s="642">
        <v>0</v>
      </c>
      <c r="J456" s="642">
        <v>0</v>
      </c>
      <c r="K456" s="642">
        <v>0</v>
      </c>
      <c r="L456" s="642">
        <v>0</v>
      </c>
      <c r="M456" s="642">
        <v>2</v>
      </c>
      <c r="N456" s="642">
        <v>1</v>
      </c>
      <c r="O456" s="642">
        <v>0</v>
      </c>
      <c r="P456" s="642">
        <v>0</v>
      </c>
      <c r="Q456" s="14">
        <f t="shared" si="197"/>
        <v>2</v>
      </c>
      <c r="R456" s="14">
        <f t="shared" si="197"/>
        <v>1</v>
      </c>
      <c r="S456" s="10">
        <f t="shared" si="198"/>
        <v>3</v>
      </c>
      <c r="T456" s="642">
        <v>0</v>
      </c>
      <c r="U456" s="642">
        <v>0</v>
      </c>
      <c r="V456" s="642">
        <v>2</v>
      </c>
      <c r="W456" s="642">
        <v>2</v>
      </c>
      <c r="X456" s="642">
        <v>0</v>
      </c>
      <c r="Y456" s="642">
        <v>1</v>
      </c>
      <c r="Z456" s="623">
        <f t="shared" si="206"/>
        <v>2</v>
      </c>
      <c r="AA456" s="623">
        <f t="shared" si="206"/>
        <v>3</v>
      </c>
      <c r="AB456" s="10">
        <f t="shared" si="185"/>
        <v>5</v>
      </c>
      <c r="AC456" s="44">
        <f t="shared" si="199"/>
        <v>4</v>
      </c>
      <c r="AD456" s="44">
        <f t="shared" si="199"/>
        <v>4</v>
      </c>
      <c r="AE456" s="44">
        <f t="shared" si="186"/>
        <v>8</v>
      </c>
      <c r="AF456" s="12">
        <f t="shared" si="207"/>
        <v>3</v>
      </c>
      <c r="AG456" s="12">
        <f t="shared" si="208"/>
        <v>3</v>
      </c>
      <c r="AH456" s="10">
        <f t="shared" si="187"/>
        <v>6</v>
      </c>
      <c r="AI456" s="12">
        <f>VLOOKUP($F456,'Guru SertifikaSi'!$C$6:$G$675,'Guru SertifikaSi'!E$3,FALSE)</f>
        <v>1</v>
      </c>
      <c r="AJ456" s="12">
        <f>VLOOKUP($F456,'Guru SertifikaSi'!$C$6:$G$675,'Guru SertifikaSi'!F$3,FALSE)</f>
        <v>1</v>
      </c>
      <c r="AK456" s="10">
        <f t="shared" si="188"/>
        <v>2</v>
      </c>
      <c r="AL456" s="44">
        <f t="shared" si="189"/>
        <v>4</v>
      </c>
      <c r="AM456" s="44">
        <f t="shared" si="189"/>
        <v>4</v>
      </c>
      <c r="AN456" s="11">
        <f t="shared" si="190"/>
        <v>8</v>
      </c>
      <c r="AO456" s="642">
        <v>0</v>
      </c>
      <c r="AP456" s="642">
        <v>1</v>
      </c>
      <c r="AQ456" s="642">
        <v>0</v>
      </c>
      <c r="AR456" s="642">
        <v>0</v>
      </c>
      <c r="AS456" s="642">
        <v>0</v>
      </c>
      <c r="AT456" s="642">
        <v>0</v>
      </c>
      <c r="AU456" s="642">
        <v>0</v>
      </c>
      <c r="AV456" s="642">
        <v>0</v>
      </c>
      <c r="AW456" s="643">
        <v>0</v>
      </c>
      <c r="AX456" s="643">
        <v>0</v>
      </c>
      <c r="AY456" s="642">
        <v>3</v>
      </c>
      <c r="AZ456" s="642">
        <v>3</v>
      </c>
      <c r="BA456" s="642">
        <v>1</v>
      </c>
      <c r="BB456" s="642">
        <v>0</v>
      </c>
      <c r="BC456" s="642">
        <v>0</v>
      </c>
      <c r="BD456" s="642">
        <v>0</v>
      </c>
      <c r="BE456" s="13">
        <f t="shared" si="200"/>
        <v>0</v>
      </c>
      <c r="BF456" s="13">
        <f t="shared" si="200"/>
        <v>1</v>
      </c>
      <c r="BG456" s="10">
        <f t="shared" si="201"/>
        <v>1</v>
      </c>
      <c r="BH456" s="13">
        <f t="shared" si="202"/>
        <v>4</v>
      </c>
      <c r="BI456" s="13">
        <f t="shared" si="202"/>
        <v>3</v>
      </c>
      <c r="BJ456" s="10">
        <f t="shared" si="203"/>
        <v>7</v>
      </c>
      <c r="BK456" s="44">
        <f t="shared" si="204"/>
        <v>4</v>
      </c>
      <c r="BL456" s="44">
        <f t="shared" si="204"/>
        <v>4</v>
      </c>
      <c r="BM456" s="11">
        <f t="shared" si="204"/>
        <v>8</v>
      </c>
      <c r="BN456" s="642">
        <v>1</v>
      </c>
      <c r="BO456" s="642">
        <v>0</v>
      </c>
      <c r="BP456" s="642">
        <v>0</v>
      </c>
      <c r="BQ456" s="642">
        <v>0</v>
      </c>
      <c r="BR456" s="642">
        <v>0</v>
      </c>
      <c r="BS456" s="642">
        <v>0</v>
      </c>
      <c r="BT456" s="642">
        <v>0</v>
      </c>
      <c r="BU456" s="642">
        <v>0</v>
      </c>
      <c r="BV456" s="644">
        <f t="shared" si="205"/>
        <v>0</v>
      </c>
      <c r="BW456" s="644">
        <f t="shared" si="205"/>
        <v>0</v>
      </c>
      <c r="BX456" s="44">
        <f t="shared" si="191"/>
        <v>1</v>
      </c>
      <c r="BY456" s="44">
        <f t="shared" si="191"/>
        <v>0</v>
      </c>
      <c r="BZ456" s="11">
        <f t="shared" si="192"/>
        <v>1</v>
      </c>
      <c r="CA456" s="14">
        <f t="shared" si="193"/>
        <v>4</v>
      </c>
      <c r="CB456" s="14">
        <f t="shared" si="193"/>
        <v>4</v>
      </c>
      <c r="CC456" s="13">
        <f t="shared" si="194"/>
        <v>1</v>
      </c>
      <c r="CD456" s="13">
        <f t="shared" si="194"/>
        <v>0</v>
      </c>
      <c r="CE456" s="13">
        <f t="shared" si="195"/>
        <v>5</v>
      </c>
      <c r="CF456" s="13">
        <f t="shared" si="195"/>
        <v>4</v>
      </c>
      <c r="CG456" s="289">
        <f t="shared" si="196"/>
        <v>9</v>
      </c>
      <c r="CJ456" s="1">
        <v>0</v>
      </c>
      <c r="CK456" s="6">
        <f t="shared" si="209"/>
        <v>0</v>
      </c>
      <c r="CL456" s="6">
        <v>0</v>
      </c>
      <c r="CM456" s="6">
        <v>0</v>
      </c>
      <c r="CN456" s="6">
        <f t="shared" si="210"/>
        <v>3</v>
      </c>
      <c r="CO456" s="6">
        <f t="shared" si="211"/>
        <v>3</v>
      </c>
    </row>
    <row r="457" spans="1:93" ht="15" x14ac:dyDescent="0.25">
      <c r="A457" s="1" t="s">
        <v>1812</v>
      </c>
      <c r="B457" s="6">
        <v>444</v>
      </c>
      <c r="C457" s="9">
        <v>444</v>
      </c>
      <c r="D457" s="641" t="s">
        <v>6</v>
      </c>
      <c r="E457" s="37" t="s">
        <v>26</v>
      </c>
      <c r="F457" s="645">
        <v>20319165</v>
      </c>
      <c r="G457" s="646" t="s">
        <v>712</v>
      </c>
      <c r="H457" s="9" t="s">
        <v>52</v>
      </c>
      <c r="I457" s="642">
        <v>0</v>
      </c>
      <c r="J457" s="642">
        <v>0</v>
      </c>
      <c r="K457" s="642">
        <v>0</v>
      </c>
      <c r="L457" s="642">
        <v>0</v>
      </c>
      <c r="M457" s="642">
        <v>0</v>
      </c>
      <c r="N457" s="642">
        <v>3</v>
      </c>
      <c r="O457" s="642">
        <v>0</v>
      </c>
      <c r="P457" s="642">
        <v>3</v>
      </c>
      <c r="Q457" s="14">
        <f t="shared" si="197"/>
        <v>0</v>
      </c>
      <c r="R457" s="14">
        <f t="shared" si="197"/>
        <v>6</v>
      </c>
      <c r="S457" s="10">
        <f t="shared" si="198"/>
        <v>6</v>
      </c>
      <c r="T457" s="642">
        <v>0</v>
      </c>
      <c r="U457" s="642">
        <v>0</v>
      </c>
      <c r="V457" s="642">
        <v>0</v>
      </c>
      <c r="W457" s="642">
        <v>4</v>
      </c>
      <c r="X457" s="642">
        <v>0</v>
      </c>
      <c r="Y457" s="642">
        <v>0</v>
      </c>
      <c r="Z457" s="623">
        <f t="shared" si="206"/>
        <v>0</v>
      </c>
      <c r="AA457" s="623">
        <f t="shared" si="206"/>
        <v>4</v>
      </c>
      <c r="AB457" s="10">
        <f t="shared" si="185"/>
        <v>4</v>
      </c>
      <c r="AC457" s="44">
        <f t="shared" si="199"/>
        <v>0</v>
      </c>
      <c r="AD457" s="44">
        <f t="shared" si="199"/>
        <v>10</v>
      </c>
      <c r="AE457" s="44">
        <f t="shared" si="186"/>
        <v>10</v>
      </c>
      <c r="AF457" s="12">
        <f t="shared" si="207"/>
        <v>0</v>
      </c>
      <c r="AG457" s="12">
        <f t="shared" si="208"/>
        <v>5</v>
      </c>
      <c r="AH457" s="10">
        <f t="shared" si="187"/>
        <v>5</v>
      </c>
      <c r="AI457" s="12">
        <f>VLOOKUP($F457,'Guru SertifikaSi'!$C$6:$G$675,'Guru SertifikaSi'!E$3,FALSE)</f>
        <v>1</v>
      </c>
      <c r="AJ457" s="12">
        <f>VLOOKUP($F457,'Guru SertifikaSi'!$C$6:$G$675,'Guru SertifikaSi'!F$3,FALSE)</f>
        <v>4</v>
      </c>
      <c r="AK457" s="10">
        <f t="shared" si="188"/>
        <v>5</v>
      </c>
      <c r="AL457" s="44">
        <f t="shared" si="189"/>
        <v>1</v>
      </c>
      <c r="AM457" s="44">
        <f t="shared" si="189"/>
        <v>9</v>
      </c>
      <c r="AN457" s="11">
        <f t="shared" si="190"/>
        <v>10</v>
      </c>
      <c r="AO457" s="642">
        <v>0</v>
      </c>
      <c r="AP457" s="642">
        <v>0</v>
      </c>
      <c r="AQ457" s="642">
        <v>0</v>
      </c>
      <c r="AR457" s="642">
        <v>0</v>
      </c>
      <c r="AS457" s="642">
        <v>0</v>
      </c>
      <c r="AT457" s="642">
        <v>1</v>
      </c>
      <c r="AU457" s="642">
        <v>0</v>
      </c>
      <c r="AV457" s="642">
        <v>0</v>
      </c>
      <c r="AW457" s="643">
        <v>0</v>
      </c>
      <c r="AX457" s="643">
        <v>0</v>
      </c>
      <c r="AY457" s="642">
        <v>1</v>
      </c>
      <c r="AZ457" s="642">
        <v>8</v>
      </c>
      <c r="BA457" s="642">
        <v>0</v>
      </c>
      <c r="BB457" s="642">
        <v>0</v>
      </c>
      <c r="BC457" s="642">
        <v>0</v>
      </c>
      <c r="BD457" s="642">
        <v>0</v>
      </c>
      <c r="BE457" s="13">
        <f t="shared" si="200"/>
        <v>0</v>
      </c>
      <c r="BF457" s="13">
        <f t="shared" si="200"/>
        <v>1</v>
      </c>
      <c r="BG457" s="10">
        <f t="shared" si="201"/>
        <v>1</v>
      </c>
      <c r="BH457" s="13">
        <f t="shared" si="202"/>
        <v>1</v>
      </c>
      <c r="BI457" s="13">
        <f t="shared" si="202"/>
        <v>8</v>
      </c>
      <c r="BJ457" s="10">
        <f t="shared" si="203"/>
        <v>9</v>
      </c>
      <c r="BK457" s="44">
        <f t="shared" si="204"/>
        <v>1</v>
      </c>
      <c r="BL457" s="44">
        <f t="shared" si="204"/>
        <v>9</v>
      </c>
      <c r="BM457" s="11">
        <f t="shared" si="204"/>
        <v>10</v>
      </c>
      <c r="BN457" s="642">
        <v>0</v>
      </c>
      <c r="BO457" s="642">
        <v>0</v>
      </c>
      <c r="BP457" s="642">
        <v>0</v>
      </c>
      <c r="BQ457" s="642">
        <v>0</v>
      </c>
      <c r="BR457" s="642">
        <v>0</v>
      </c>
      <c r="BS457" s="642">
        <v>0</v>
      </c>
      <c r="BT457" s="642">
        <v>0</v>
      </c>
      <c r="BU457" s="642">
        <v>0</v>
      </c>
      <c r="BV457" s="644">
        <f t="shared" si="205"/>
        <v>0</v>
      </c>
      <c r="BW457" s="644">
        <f t="shared" si="205"/>
        <v>0</v>
      </c>
      <c r="BX457" s="44">
        <f t="shared" si="191"/>
        <v>0</v>
      </c>
      <c r="BY457" s="44">
        <f t="shared" si="191"/>
        <v>0</v>
      </c>
      <c r="BZ457" s="11">
        <f t="shared" si="192"/>
        <v>0</v>
      </c>
      <c r="CA457" s="14">
        <f t="shared" si="193"/>
        <v>0</v>
      </c>
      <c r="CB457" s="14">
        <f t="shared" si="193"/>
        <v>10</v>
      </c>
      <c r="CC457" s="13">
        <f t="shared" si="194"/>
        <v>0</v>
      </c>
      <c r="CD457" s="13">
        <f t="shared" si="194"/>
        <v>0</v>
      </c>
      <c r="CE457" s="13">
        <f t="shared" si="195"/>
        <v>0</v>
      </c>
      <c r="CF457" s="13">
        <f t="shared" si="195"/>
        <v>10</v>
      </c>
      <c r="CG457" s="289">
        <f t="shared" si="196"/>
        <v>10</v>
      </c>
      <c r="CJ457" s="1">
        <v>1</v>
      </c>
      <c r="CK457" s="6">
        <f t="shared" si="209"/>
        <v>4</v>
      </c>
      <c r="CL457" s="6">
        <v>1</v>
      </c>
      <c r="CM457" s="6">
        <v>0</v>
      </c>
      <c r="CN457" s="6">
        <f t="shared" si="210"/>
        <v>2</v>
      </c>
      <c r="CO457" s="6">
        <f t="shared" si="211"/>
        <v>8</v>
      </c>
    </row>
    <row r="458" spans="1:93" ht="15" x14ac:dyDescent="0.25">
      <c r="A458" s="1" t="s">
        <v>1813</v>
      </c>
      <c r="B458" s="6">
        <v>445</v>
      </c>
      <c r="C458" s="9">
        <v>445</v>
      </c>
      <c r="D458" s="641" t="s">
        <v>6</v>
      </c>
      <c r="E458" s="37" t="s">
        <v>26</v>
      </c>
      <c r="F458" s="645">
        <v>20319277</v>
      </c>
      <c r="G458" s="646" t="s">
        <v>713</v>
      </c>
      <c r="H458" s="9" t="s">
        <v>52</v>
      </c>
      <c r="I458" s="642">
        <v>0</v>
      </c>
      <c r="J458" s="642">
        <v>0</v>
      </c>
      <c r="K458" s="642">
        <v>0</v>
      </c>
      <c r="L458" s="642">
        <v>0</v>
      </c>
      <c r="M458" s="642">
        <v>0</v>
      </c>
      <c r="N458" s="642">
        <v>2</v>
      </c>
      <c r="O458" s="642">
        <v>2</v>
      </c>
      <c r="P458" s="642">
        <v>2</v>
      </c>
      <c r="Q458" s="14">
        <f t="shared" si="197"/>
        <v>2</v>
      </c>
      <c r="R458" s="14">
        <f t="shared" si="197"/>
        <v>4</v>
      </c>
      <c r="S458" s="10">
        <f t="shared" si="198"/>
        <v>6</v>
      </c>
      <c r="T458" s="642">
        <v>0</v>
      </c>
      <c r="U458" s="642">
        <v>0</v>
      </c>
      <c r="V458" s="642">
        <v>0</v>
      </c>
      <c r="W458" s="642">
        <v>0</v>
      </c>
      <c r="X458" s="642">
        <v>2</v>
      </c>
      <c r="Y458" s="642">
        <v>1</v>
      </c>
      <c r="Z458" s="623">
        <f t="shared" si="206"/>
        <v>2</v>
      </c>
      <c r="AA458" s="623">
        <f t="shared" si="206"/>
        <v>1</v>
      </c>
      <c r="AB458" s="10">
        <f t="shared" ref="AB458:AB502" si="212">SUM(Z458:AA458)</f>
        <v>3</v>
      </c>
      <c r="AC458" s="44">
        <f t="shared" si="199"/>
        <v>4</v>
      </c>
      <c r="AD458" s="44">
        <f t="shared" si="199"/>
        <v>5</v>
      </c>
      <c r="AE458" s="44">
        <f t="shared" ref="AE458:AE502" si="213">SUM(AC458:AD458)</f>
        <v>9</v>
      </c>
      <c r="AF458" s="12">
        <f t="shared" si="207"/>
        <v>1</v>
      </c>
      <c r="AG458" s="12">
        <f t="shared" si="208"/>
        <v>3</v>
      </c>
      <c r="AH458" s="10">
        <f t="shared" ref="AH458:AH502" si="214">SUM(AF458:AG458)</f>
        <v>4</v>
      </c>
      <c r="AI458" s="12">
        <f>VLOOKUP($F458,'Guru SertifikaSi'!$C$6:$G$675,'Guru SertifikaSi'!E$3,FALSE)</f>
        <v>3</v>
      </c>
      <c r="AJ458" s="12">
        <f>VLOOKUP($F458,'Guru SertifikaSi'!$C$6:$G$675,'Guru SertifikaSi'!F$3,FALSE)</f>
        <v>2</v>
      </c>
      <c r="AK458" s="10">
        <f t="shared" ref="AK458:AK502" si="215">SUM(AI458:AJ458)</f>
        <v>5</v>
      </c>
      <c r="AL458" s="44">
        <f t="shared" ref="AL458:AM502" si="216">SUM(AF458,AI458)</f>
        <v>4</v>
      </c>
      <c r="AM458" s="44">
        <f t="shared" si="216"/>
        <v>5</v>
      </c>
      <c r="AN458" s="11">
        <f t="shared" ref="AN458:AN502" si="217">SUM(AL458:AM458)</f>
        <v>9</v>
      </c>
      <c r="AO458" s="642">
        <v>0</v>
      </c>
      <c r="AP458" s="642">
        <v>0</v>
      </c>
      <c r="AQ458" s="642">
        <v>0</v>
      </c>
      <c r="AR458" s="642">
        <v>0</v>
      </c>
      <c r="AS458" s="642">
        <v>0</v>
      </c>
      <c r="AT458" s="642">
        <v>0</v>
      </c>
      <c r="AU458" s="642">
        <v>0</v>
      </c>
      <c r="AV458" s="642">
        <v>0</v>
      </c>
      <c r="AW458" s="643">
        <v>0</v>
      </c>
      <c r="AX458" s="643">
        <v>0</v>
      </c>
      <c r="AY458" s="642">
        <v>4</v>
      </c>
      <c r="AZ458" s="642">
        <v>5</v>
      </c>
      <c r="BA458" s="642">
        <v>0</v>
      </c>
      <c r="BB458" s="642">
        <v>0</v>
      </c>
      <c r="BC458" s="642">
        <v>0</v>
      </c>
      <c r="BD458" s="642">
        <v>0</v>
      </c>
      <c r="BE458" s="13">
        <f t="shared" si="200"/>
        <v>0</v>
      </c>
      <c r="BF458" s="13">
        <f t="shared" si="200"/>
        <v>0</v>
      </c>
      <c r="BG458" s="10">
        <f t="shared" si="201"/>
        <v>0</v>
      </c>
      <c r="BH458" s="13">
        <f t="shared" si="202"/>
        <v>4</v>
      </c>
      <c r="BI458" s="13">
        <f t="shared" si="202"/>
        <v>5</v>
      </c>
      <c r="BJ458" s="10">
        <f t="shared" si="203"/>
        <v>9</v>
      </c>
      <c r="BK458" s="44">
        <f t="shared" si="204"/>
        <v>4</v>
      </c>
      <c r="BL458" s="44">
        <f t="shared" si="204"/>
        <v>5</v>
      </c>
      <c r="BM458" s="11">
        <f t="shared" si="204"/>
        <v>9</v>
      </c>
      <c r="BN458" s="642">
        <v>0</v>
      </c>
      <c r="BO458" s="642">
        <v>0</v>
      </c>
      <c r="BP458" s="642">
        <v>0</v>
      </c>
      <c r="BQ458" s="642">
        <v>0</v>
      </c>
      <c r="BR458" s="642">
        <v>0</v>
      </c>
      <c r="BS458" s="642">
        <v>0</v>
      </c>
      <c r="BT458" s="642">
        <v>1</v>
      </c>
      <c r="BU458" s="642">
        <v>0</v>
      </c>
      <c r="BV458" s="644">
        <f t="shared" si="205"/>
        <v>1</v>
      </c>
      <c r="BW458" s="644">
        <f t="shared" si="205"/>
        <v>0</v>
      </c>
      <c r="BX458" s="44">
        <f t="shared" ref="BX458:BY502" si="218">SUM(BN458,BV458)</f>
        <v>1</v>
      </c>
      <c r="BY458" s="44">
        <f t="shared" si="218"/>
        <v>0</v>
      </c>
      <c r="BZ458" s="11">
        <f t="shared" ref="BZ458:BZ502" si="219">SUM(BX458:BY458)</f>
        <v>1</v>
      </c>
      <c r="CA458" s="14">
        <f t="shared" ref="CA458:CB502" si="220">SUM(Q458,Z458)</f>
        <v>4</v>
      </c>
      <c r="CB458" s="14">
        <f t="shared" si="220"/>
        <v>5</v>
      </c>
      <c r="CC458" s="13">
        <f t="shared" ref="CC458:CD502" si="221">SUM(BN458,BV458)</f>
        <v>1</v>
      </c>
      <c r="CD458" s="13">
        <f t="shared" si="221"/>
        <v>0</v>
      </c>
      <c r="CE458" s="13">
        <f t="shared" ref="CE458:CF502" si="222">SUM(CA458,CC458)</f>
        <v>5</v>
      </c>
      <c r="CF458" s="13">
        <f t="shared" si="222"/>
        <v>5</v>
      </c>
      <c r="CG458" s="289">
        <f t="shared" ref="CG458:CG502" si="223">SUM(CE458:CF458)</f>
        <v>10</v>
      </c>
      <c r="CJ458" s="1">
        <v>1</v>
      </c>
      <c r="CK458" s="6">
        <f t="shared" si="209"/>
        <v>3</v>
      </c>
      <c r="CL458" s="6">
        <v>0</v>
      </c>
      <c r="CM458" s="6">
        <v>1</v>
      </c>
      <c r="CN458" s="6">
        <f t="shared" si="210"/>
        <v>4</v>
      </c>
      <c r="CO458" s="6">
        <f t="shared" si="211"/>
        <v>6</v>
      </c>
    </row>
    <row r="459" spans="1:93" ht="15" x14ac:dyDescent="0.25">
      <c r="A459" s="1" t="s">
        <v>1814</v>
      </c>
      <c r="B459" s="6">
        <v>446</v>
      </c>
      <c r="C459" s="9">
        <v>446</v>
      </c>
      <c r="D459" s="641" t="s">
        <v>6</v>
      </c>
      <c r="E459" s="37" t="s">
        <v>26</v>
      </c>
      <c r="F459" s="645">
        <v>20319260</v>
      </c>
      <c r="G459" s="646" t="s">
        <v>714</v>
      </c>
      <c r="H459" s="9" t="s">
        <v>52</v>
      </c>
      <c r="I459" s="642">
        <v>1</v>
      </c>
      <c r="J459" s="642">
        <v>0</v>
      </c>
      <c r="K459" s="642">
        <v>0</v>
      </c>
      <c r="L459" s="642">
        <v>0</v>
      </c>
      <c r="M459" s="642">
        <v>1</v>
      </c>
      <c r="N459" s="642">
        <v>1</v>
      </c>
      <c r="O459" s="642">
        <v>1</v>
      </c>
      <c r="P459" s="642">
        <v>2</v>
      </c>
      <c r="Q459" s="14">
        <f t="shared" ref="Q459:R502" si="224">SUM(I459,K459,M459,O459)</f>
        <v>3</v>
      </c>
      <c r="R459" s="14">
        <f t="shared" si="224"/>
        <v>3</v>
      </c>
      <c r="S459" s="10">
        <f t="shared" ref="S459:S502" si="225">SUM(Q459:R459)</f>
        <v>6</v>
      </c>
      <c r="T459" s="642">
        <v>0</v>
      </c>
      <c r="U459" s="642">
        <v>0</v>
      </c>
      <c r="V459" s="642">
        <v>1</v>
      </c>
      <c r="W459" s="642">
        <v>0</v>
      </c>
      <c r="X459" s="642">
        <v>1</v>
      </c>
      <c r="Y459" s="642">
        <v>1</v>
      </c>
      <c r="Z459" s="623">
        <f t="shared" si="206"/>
        <v>2</v>
      </c>
      <c r="AA459" s="623">
        <f t="shared" si="206"/>
        <v>1</v>
      </c>
      <c r="AB459" s="10">
        <f t="shared" si="212"/>
        <v>3</v>
      </c>
      <c r="AC459" s="44">
        <f t="shared" ref="AC459:AD502" si="226">SUM(Q459,Z459)</f>
        <v>5</v>
      </c>
      <c r="AD459" s="44">
        <f t="shared" si="226"/>
        <v>4</v>
      </c>
      <c r="AE459" s="44">
        <f t="shared" si="213"/>
        <v>9</v>
      </c>
      <c r="AF459" s="12">
        <f t="shared" si="207"/>
        <v>4</v>
      </c>
      <c r="AG459" s="12">
        <f t="shared" si="208"/>
        <v>1</v>
      </c>
      <c r="AH459" s="10">
        <f t="shared" si="214"/>
        <v>5</v>
      </c>
      <c r="AI459" s="12">
        <f>VLOOKUP($F459,'Guru SertifikaSi'!$C$6:$G$675,'Guru SertifikaSi'!E$3,FALSE)</f>
        <v>1</v>
      </c>
      <c r="AJ459" s="12">
        <f>VLOOKUP($F459,'Guru SertifikaSi'!$C$6:$G$675,'Guru SertifikaSi'!F$3,FALSE)</f>
        <v>3</v>
      </c>
      <c r="AK459" s="10">
        <f t="shared" si="215"/>
        <v>4</v>
      </c>
      <c r="AL459" s="44">
        <f t="shared" si="216"/>
        <v>5</v>
      </c>
      <c r="AM459" s="44">
        <f t="shared" si="216"/>
        <v>4</v>
      </c>
      <c r="AN459" s="11">
        <f t="shared" si="217"/>
        <v>9</v>
      </c>
      <c r="AO459" s="642">
        <v>0</v>
      </c>
      <c r="AP459" s="642">
        <v>0</v>
      </c>
      <c r="AQ459" s="642">
        <v>0</v>
      </c>
      <c r="AR459" s="642">
        <v>0</v>
      </c>
      <c r="AS459" s="642">
        <v>0</v>
      </c>
      <c r="AT459" s="642">
        <v>0</v>
      </c>
      <c r="AU459" s="642">
        <v>0</v>
      </c>
      <c r="AV459" s="642">
        <v>0</v>
      </c>
      <c r="AW459" s="643">
        <v>0</v>
      </c>
      <c r="AX459" s="643">
        <v>0</v>
      </c>
      <c r="AY459" s="642">
        <v>5</v>
      </c>
      <c r="AZ459" s="642">
        <v>4</v>
      </c>
      <c r="BA459" s="642">
        <v>0</v>
      </c>
      <c r="BB459" s="642">
        <v>0</v>
      </c>
      <c r="BC459" s="642">
        <v>0</v>
      </c>
      <c r="BD459" s="642">
        <v>0</v>
      </c>
      <c r="BE459" s="13">
        <f t="shared" ref="BE459:BF502" si="227">SUM(AO459,AQ459,AS459,AU459)</f>
        <v>0</v>
      </c>
      <c r="BF459" s="13">
        <f t="shared" si="227"/>
        <v>0</v>
      </c>
      <c r="BG459" s="10">
        <f t="shared" ref="BG459:BG502" si="228">SUM(BE459:BF459)</f>
        <v>0</v>
      </c>
      <c r="BH459" s="13">
        <f t="shared" ref="BH459:BI502" si="229">SUM(AW459,AY459,BA459,BC459)</f>
        <v>5</v>
      </c>
      <c r="BI459" s="13">
        <f t="shared" si="229"/>
        <v>4</v>
      </c>
      <c r="BJ459" s="10">
        <f t="shared" ref="BJ459:BJ502" si="230">SUM(BH459:BI459)</f>
        <v>9</v>
      </c>
      <c r="BK459" s="44">
        <f t="shared" ref="BK459:BM502" si="231">SUM(BE459,BH459)</f>
        <v>5</v>
      </c>
      <c r="BL459" s="44">
        <f t="shared" si="231"/>
        <v>4</v>
      </c>
      <c r="BM459" s="11">
        <f t="shared" si="231"/>
        <v>9</v>
      </c>
      <c r="BN459" s="642">
        <v>0</v>
      </c>
      <c r="BO459" s="642">
        <v>0</v>
      </c>
      <c r="BP459" s="642">
        <v>0</v>
      </c>
      <c r="BQ459" s="642">
        <v>0</v>
      </c>
      <c r="BR459" s="642">
        <v>0</v>
      </c>
      <c r="BS459" s="642">
        <v>0</v>
      </c>
      <c r="BT459" s="642">
        <v>0</v>
      </c>
      <c r="BU459" s="642">
        <v>0</v>
      </c>
      <c r="BV459" s="644">
        <f t="shared" ref="BV459:BW502" si="232">SUM(BP459,BR459,BT459)</f>
        <v>0</v>
      </c>
      <c r="BW459" s="644">
        <f t="shared" si="232"/>
        <v>0</v>
      </c>
      <c r="BX459" s="44">
        <f t="shared" si="218"/>
        <v>0</v>
      </c>
      <c r="BY459" s="44">
        <f t="shared" si="218"/>
        <v>0</v>
      </c>
      <c r="BZ459" s="11">
        <f t="shared" si="219"/>
        <v>0</v>
      </c>
      <c r="CA459" s="14">
        <f t="shared" si="220"/>
        <v>5</v>
      </c>
      <c r="CB459" s="14">
        <f t="shared" si="220"/>
        <v>4</v>
      </c>
      <c r="CC459" s="13">
        <f t="shared" si="221"/>
        <v>0</v>
      </c>
      <c r="CD459" s="13">
        <f t="shared" si="221"/>
        <v>0</v>
      </c>
      <c r="CE459" s="13">
        <f t="shared" si="222"/>
        <v>5</v>
      </c>
      <c r="CF459" s="13">
        <f t="shared" si="222"/>
        <v>4</v>
      </c>
      <c r="CG459" s="289">
        <f t="shared" si="223"/>
        <v>9</v>
      </c>
      <c r="CJ459" s="1">
        <v>0</v>
      </c>
      <c r="CK459" s="6">
        <f t="shared" si="209"/>
        <v>2</v>
      </c>
      <c r="CL459" s="6">
        <v>0</v>
      </c>
      <c r="CM459" s="6">
        <v>0</v>
      </c>
      <c r="CN459" s="6">
        <f t="shared" si="210"/>
        <v>5</v>
      </c>
      <c r="CO459" s="6">
        <f t="shared" si="211"/>
        <v>4</v>
      </c>
    </row>
    <row r="460" spans="1:93" ht="15" x14ac:dyDescent="0.25">
      <c r="A460" s="1" t="s">
        <v>1815</v>
      </c>
      <c r="B460" s="6">
        <v>447</v>
      </c>
      <c r="C460" s="9">
        <v>447</v>
      </c>
      <c r="D460" s="641" t="s">
        <v>6</v>
      </c>
      <c r="E460" s="37" t="s">
        <v>26</v>
      </c>
      <c r="F460" s="645">
        <v>20319259</v>
      </c>
      <c r="G460" s="646" t="s">
        <v>715</v>
      </c>
      <c r="H460" s="9" t="s">
        <v>52</v>
      </c>
      <c r="I460" s="642">
        <v>0</v>
      </c>
      <c r="J460" s="642">
        <v>0</v>
      </c>
      <c r="K460" s="642">
        <v>0</v>
      </c>
      <c r="L460" s="642">
        <v>0</v>
      </c>
      <c r="M460" s="642">
        <v>1</v>
      </c>
      <c r="N460" s="642">
        <v>0</v>
      </c>
      <c r="O460" s="642">
        <v>3</v>
      </c>
      <c r="P460" s="642">
        <v>2</v>
      </c>
      <c r="Q460" s="14">
        <f t="shared" si="224"/>
        <v>4</v>
      </c>
      <c r="R460" s="14">
        <f t="shared" si="224"/>
        <v>2</v>
      </c>
      <c r="S460" s="10">
        <f t="shared" si="225"/>
        <v>6</v>
      </c>
      <c r="T460" s="642">
        <v>0</v>
      </c>
      <c r="U460" s="642">
        <v>0</v>
      </c>
      <c r="V460" s="642">
        <v>0</v>
      </c>
      <c r="W460" s="642">
        <v>3</v>
      </c>
      <c r="X460" s="642">
        <v>0</v>
      </c>
      <c r="Y460" s="642">
        <v>0</v>
      </c>
      <c r="Z460" s="623">
        <f t="shared" ref="Z460:AA502" si="233">SUM(T460,V460,X460)</f>
        <v>0</v>
      </c>
      <c r="AA460" s="623">
        <f t="shared" si="233"/>
        <v>3</v>
      </c>
      <c r="AB460" s="10">
        <f t="shared" si="212"/>
        <v>3</v>
      </c>
      <c r="AC460" s="44">
        <f t="shared" si="226"/>
        <v>4</v>
      </c>
      <c r="AD460" s="44">
        <f t="shared" si="226"/>
        <v>5</v>
      </c>
      <c r="AE460" s="44">
        <f t="shared" si="213"/>
        <v>9</v>
      </c>
      <c r="AF460" s="12">
        <f t="shared" si="207"/>
        <v>0</v>
      </c>
      <c r="AG460" s="12">
        <f t="shared" si="208"/>
        <v>3</v>
      </c>
      <c r="AH460" s="10">
        <f t="shared" si="214"/>
        <v>3</v>
      </c>
      <c r="AI460" s="12">
        <f>VLOOKUP($F460,'Guru SertifikaSi'!$C$6:$G$675,'Guru SertifikaSi'!E$3,FALSE)</f>
        <v>5</v>
      </c>
      <c r="AJ460" s="12">
        <f>VLOOKUP($F460,'Guru SertifikaSi'!$C$6:$G$675,'Guru SertifikaSi'!F$3,FALSE)</f>
        <v>1</v>
      </c>
      <c r="AK460" s="10">
        <f t="shared" si="215"/>
        <v>6</v>
      </c>
      <c r="AL460" s="44">
        <f t="shared" si="216"/>
        <v>5</v>
      </c>
      <c r="AM460" s="44">
        <f t="shared" si="216"/>
        <v>4</v>
      </c>
      <c r="AN460" s="11">
        <f t="shared" si="217"/>
        <v>9</v>
      </c>
      <c r="AO460" s="642">
        <v>0</v>
      </c>
      <c r="AP460" s="642">
        <v>0</v>
      </c>
      <c r="AQ460" s="642">
        <v>0</v>
      </c>
      <c r="AR460" s="642">
        <v>0</v>
      </c>
      <c r="AS460" s="642">
        <v>0</v>
      </c>
      <c r="AT460" s="642">
        <v>0</v>
      </c>
      <c r="AU460" s="642">
        <v>0</v>
      </c>
      <c r="AV460" s="642">
        <v>0</v>
      </c>
      <c r="AW460" s="643">
        <v>0</v>
      </c>
      <c r="AX460" s="643">
        <v>0</v>
      </c>
      <c r="AY460" s="642">
        <v>5</v>
      </c>
      <c r="AZ460" s="642">
        <v>4</v>
      </c>
      <c r="BA460" s="642">
        <v>0</v>
      </c>
      <c r="BB460" s="642">
        <v>0</v>
      </c>
      <c r="BC460" s="642">
        <v>0</v>
      </c>
      <c r="BD460" s="642">
        <v>0</v>
      </c>
      <c r="BE460" s="13">
        <f t="shared" si="227"/>
        <v>0</v>
      </c>
      <c r="BF460" s="13">
        <f t="shared" si="227"/>
        <v>0</v>
      </c>
      <c r="BG460" s="10">
        <f t="shared" si="228"/>
        <v>0</v>
      </c>
      <c r="BH460" s="13">
        <f t="shared" si="229"/>
        <v>5</v>
      </c>
      <c r="BI460" s="13">
        <f t="shared" si="229"/>
        <v>4</v>
      </c>
      <c r="BJ460" s="10">
        <f t="shared" si="230"/>
        <v>9</v>
      </c>
      <c r="BK460" s="44">
        <f t="shared" si="231"/>
        <v>5</v>
      </c>
      <c r="BL460" s="44">
        <f t="shared" si="231"/>
        <v>4</v>
      </c>
      <c r="BM460" s="11">
        <f t="shared" si="231"/>
        <v>9</v>
      </c>
      <c r="BN460" s="642">
        <v>0</v>
      </c>
      <c r="BO460" s="642">
        <v>0</v>
      </c>
      <c r="BP460" s="642">
        <v>0</v>
      </c>
      <c r="BQ460" s="642">
        <v>0</v>
      </c>
      <c r="BR460" s="642">
        <v>0</v>
      </c>
      <c r="BS460" s="642">
        <v>0</v>
      </c>
      <c r="BT460" s="642">
        <v>0</v>
      </c>
      <c r="BU460" s="642">
        <v>1</v>
      </c>
      <c r="BV460" s="644">
        <f t="shared" si="232"/>
        <v>0</v>
      </c>
      <c r="BW460" s="644">
        <f t="shared" si="232"/>
        <v>1</v>
      </c>
      <c r="BX460" s="44">
        <f t="shared" si="218"/>
        <v>0</v>
      </c>
      <c r="BY460" s="44">
        <f t="shared" si="218"/>
        <v>1</v>
      </c>
      <c r="BZ460" s="11">
        <f t="shared" si="219"/>
        <v>1</v>
      </c>
      <c r="CA460" s="14">
        <f t="shared" si="220"/>
        <v>4</v>
      </c>
      <c r="CB460" s="14">
        <f t="shared" si="220"/>
        <v>5</v>
      </c>
      <c r="CC460" s="13">
        <f t="shared" si="221"/>
        <v>0</v>
      </c>
      <c r="CD460" s="13">
        <f t="shared" si="221"/>
        <v>1</v>
      </c>
      <c r="CE460" s="13">
        <f t="shared" si="222"/>
        <v>4</v>
      </c>
      <c r="CF460" s="13">
        <f t="shared" si="222"/>
        <v>6</v>
      </c>
      <c r="CG460" s="289">
        <f t="shared" si="223"/>
        <v>10</v>
      </c>
      <c r="CJ460" s="1">
        <v>1</v>
      </c>
      <c r="CK460" s="6">
        <f t="shared" si="209"/>
        <v>3</v>
      </c>
      <c r="CL460" s="6">
        <v>1</v>
      </c>
      <c r="CM460" s="6">
        <v>0</v>
      </c>
      <c r="CN460" s="6">
        <f t="shared" si="210"/>
        <v>6</v>
      </c>
      <c r="CO460" s="6">
        <f t="shared" si="211"/>
        <v>4</v>
      </c>
    </row>
    <row r="461" spans="1:93" ht="15" x14ac:dyDescent="0.25">
      <c r="A461" s="1" t="s">
        <v>1816</v>
      </c>
      <c r="B461" s="6">
        <v>448</v>
      </c>
      <c r="C461" s="9">
        <v>448</v>
      </c>
      <c r="D461" s="641" t="s">
        <v>6</v>
      </c>
      <c r="E461" s="37" t="s">
        <v>26</v>
      </c>
      <c r="F461" s="645">
        <v>20319276</v>
      </c>
      <c r="G461" s="646" t="s">
        <v>716</v>
      </c>
      <c r="H461" s="9" t="s">
        <v>52</v>
      </c>
      <c r="I461" s="642">
        <v>1</v>
      </c>
      <c r="J461" s="642">
        <v>1</v>
      </c>
      <c r="K461" s="642">
        <v>0</v>
      </c>
      <c r="L461" s="642">
        <v>0</v>
      </c>
      <c r="M461" s="642">
        <v>0</v>
      </c>
      <c r="N461" s="642">
        <v>1</v>
      </c>
      <c r="O461" s="642">
        <v>0</v>
      </c>
      <c r="P461" s="642">
        <v>2</v>
      </c>
      <c r="Q461" s="14">
        <f t="shared" si="224"/>
        <v>1</v>
      </c>
      <c r="R461" s="14">
        <f t="shared" si="224"/>
        <v>4</v>
      </c>
      <c r="S461" s="10">
        <f t="shared" si="225"/>
        <v>5</v>
      </c>
      <c r="T461" s="642">
        <v>0</v>
      </c>
      <c r="U461" s="642">
        <v>0</v>
      </c>
      <c r="V461" s="642">
        <v>0</v>
      </c>
      <c r="W461" s="642">
        <v>3</v>
      </c>
      <c r="X461" s="642">
        <v>0</v>
      </c>
      <c r="Y461" s="642">
        <v>0</v>
      </c>
      <c r="Z461" s="623">
        <f t="shared" si="233"/>
        <v>0</v>
      </c>
      <c r="AA461" s="623">
        <f t="shared" si="233"/>
        <v>3</v>
      </c>
      <c r="AB461" s="10">
        <f t="shared" si="212"/>
        <v>3</v>
      </c>
      <c r="AC461" s="44">
        <f t="shared" si="226"/>
        <v>1</v>
      </c>
      <c r="AD461" s="44">
        <f t="shared" si="226"/>
        <v>7</v>
      </c>
      <c r="AE461" s="44">
        <f t="shared" si="213"/>
        <v>8</v>
      </c>
      <c r="AF461" s="12">
        <f t="shared" si="207"/>
        <v>0</v>
      </c>
      <c r="AG461" s="12">
        <f t="shared" si="208"/>
        <v>6</v>
      </c>
      <c r="AH461" s="10">
        <f t="shared" si="214"/>
        <v>6</v>
      </c>
      <c r="AI461" s="12">
        <f>VLOOKUP($F461,'Guru SertifikaSi'!$C$6:$G$675,'Guru SertifikaSi'!E$3,FALSE)</f>
        <v>1</v>
      </c>
      <c r="AJ461" s="12">
        <f>VLOOKUP($F461,'Guru SertifikaSi'!$C$6:$G$675,'Guru SertifikaSi'!F$3,FALSE)</f>
        <v>1</v>
      </c>
      <c r="AK461" s="10">
        <f t="shared" si="215"/>
        <v>2</v>
      </c>
      <c r="AL461" s="44">
        <f t="shared" si="216"/>
        <v>1</v>
      </c>
      <c r="AM461" s="44">
        <f t="shared" si="216"/>
        <v>7</v>
      </c>
      <c r="AN461" s="11">
        <f t="shared" si="217"/>
        <v>8</v>
      </c>
      <c r="AO461" s="642">
        <v>0</v>
      </c>
      <c r="AP461" s="642">
        <v>0</v>
      </c>
      <c r="AQ461" s="642">
        <v>0</v>
      </c>
      <c r="AR461" s="642">
        <v>0</v>
      </c>
      <c r="AS461" s="642">
        <v>0</v>
      </c>
      <c r="AT461" s="642">
        <v>0</v>
      </c>
      <c r="AU461" s="642">
        <v>0</v>
      </c>
      <c r="AV461" s="642">
        <v>0</v>
      </c>
      <c r="AW461" s="643">
        <v>0</v>
      </c>
      <c r="AX461" s="643">
        <v>0</v>
      </c>
      <c r="AY461" s="642">
        <v>1</v>
      </c>
      <c r="AZ461" s="642">
        <v>7</v>
      </c>
      <c r="BA461" s="642">
        <v>0</v>
      </c>
      <c r="BB461" s="642">
        <v>0</v>
      </c>
      <c r="BC461" s="642">
        <v>0</v>
      </c>
      <c r="BD461" s="642">
        <v>0</v>
      </c>
      <c r="BE461" s="13">
        <f t="shared" si="227"/>
        <v>0</v>
      </c>
      <c r="BF461" s="13">
        <f t="shared" si="227"/>
        <v>0</v>
      </c>
      <c r="BG461" s="10">
        <f t="shared" si="228"/>
        <v>0</v>
      </c>
      <c r="BH461" s="13">
        <f t="shared" si="229"/>
        <v>1</v>
      </c>
      <c r="BI461" s="13">
        <f t="shared" si="229"/>
        <v>7</v>
      </c>
      <c r="BJ461" s="10">
        <f t="shared" si="230"/>
        <v>8</v>
      </c>
      <c r="BK461" s="44">
        <f t="shared" si="231"/>
        <v>1</v>
      </c>
      <c r="BL461" s="44">
        <f t="shared" si="231"/>
        <v>7</v>
      </c>
      <c r="BM461" s="11">
        <f t="shared" si="231"/>
        <v>8</v>
      </c>
      <c r="BN461" s="642">
        <v>0</v>
      </c>
      <c r="BO461" s="642">
        <v>0</v>
      </c>
      <c r="BP461" s="642">
        <v>0</v>
      </c>
      <c r="BQ461" s="642">
        <v>0</v>
      </c>
      <c r="BR461" s="642">
        <v>0</v>
      </c>
      <c r="BS461" s="642">
        <v>0</v>
      </c>
      <c r="BT461" s="642">
        <v>0</v>
      </c>
      <c r="BU461" s="642">
        <v>0</v>
      </c>
      <c r="BV461" s="644">
        <f t="shared" si="232"/>
        <v>0</v>
      </c>
      <c r="BW461" s="644">
        <f t="shared" si="232"/>
        <v>0</v>
      </c>
      <c r="BX461" s="44">
        <f t="shared" si="218"/>
        <v>0</v>
      </c>
      <c r="BY461" s="44">
        <f t="shared" si="218"/>
        <v>0</v>
      </c>
      <c r="BZ461" s="11">
        <f t="shared" si="219"/>
        <v>0</v>
      </c>
      <c r="CA461" s="14">
        <f t="shared" si="220"/>
        <v>1</v>
      </c>
      <c r="CB461" s="14">
        <f t="shared" si="220"/>
        <v>7</v>
      </c>
      <c r="CC461" s="13">
        <f t="shared" si="221"/>
        <v>0</v>
      </c>
      <c r="CD461" s="13">
        <f t="shared" si="221"/>
        <v>0</v>
      </c>
      <c r="CE461" s="13">
        <f t="shared" si="222"/>
        <v>1</v>
      </c>
      <c r="CF461" s="13">
        <f t="shared" si="222"/>
        <v>7</v>
      </c>
      <c r="CG461" s="289">
        <f t="shared" si="223"/>
        <v>8</v>
      </c>
      <c r="CJ461" s="1">
        <v>1</v>
      </c>
      <c r="CK461" s="6">
        <f t="shared" si="209"/>
        <v>3</v>
      </c>
      <c r="CL461" s="6">
        <v>0</v>
      </c>
      <c r="CM461" s="6">
        <v>1</v>
      </c>
      <c r="CN461" s="6">
        <f t="shared" si="210"/>
        <v>1</v>
      </c>
      <c r="CO461" s="6">
        <f t="shared" si="211"/>
        <v>8</v>
      </c>
    </row>
    <row r="462" spans="1:93" ht="15" x14ac:dyDescent="0.25">
      <c r="A462" s="1" t="s">
        <v>1817</v>
      </c>
      <c r="B462" s="6">
        <v>449</v>
      </c>
      <c r="C462" s="9">
        <v>449</v>
      </c>
      <c r="D462" s="641" t="s">
        <v>6</v>
      </c>
      <c r="E462" s="37" t="s">
        <v>26</v>
      </c>
      <c r="F462" s="645">
        <v>20319275</v>
      </c>
      <c r="G462" s="646" t="s">
        <v>717</v>
      </c>
      <c r="H462" s="9" t="s">
        <v>52</v>
      </c>
      <c r="I462" s="642">
        <v>0</v>
      </c>
      <c r="J462" s="642">
        <v>1</v>
      </c>
      <c r="K462" s="642">
        <v>0</v>
      </c>
      <c r="L462" s="642">
        <v>0</v>
      </c>
      <c r="M462" s="642">
        <v>1</v>
      </c>
      <c r="N462" s="642">
        <v>0</v>
      </c>
      <c r="O462" s="642">
        <v>3</v>
      </c>
      <c r="P462" s="642">
        <v>4</v>
      </c>
      <c r="Q462" s="14">
        <f t="shared" si="224"/>
        <v>4</v>
      </c>
      <c r="R462" s="14">
        <f t="shared" si="224"/>
        <v>5</v>
      </c>
      <c r="S462" s="10">
        <f t="shared" si="225"/>
        <v>9</v>
      </c>
      <c r="T462" s="642">
        <v>0</v>
      </c>
      <c r="U462" s="642">
        <v>0</v>
      </c>
      <c r="V462" s="642">
        <v>1</v>
      </c>
      <c r="W462" s="642">
        <v>5</v>
      </c>
      <c r="X462" s="642">
        <v>0</v>
      </c>
      <c r="Y462" s="642">
        <v>0</v>
      </c>
      <c r="Z462" s="623">
        <f t="shared" si="233"/>
        <v>1</v>
      </c>
      <c r="AA462" s="623">
        <f t="shared" si="233"/>
        <v>5</v>
      </c>
      <c r="AB462" s="10">
        <f t="shared" si="212"/>
        <v>6</v>
      </c>
      <c r="AC462" s="44">
        <f t="shared" si="226"/>
        <v>5</v>
      </c>
      <c r="AD462" s="44">
        <f t="shared" si="226"/>
        <v>10</v>
      </c>
      <c r="AE462" s="44">
        <f t="shared" si="213"/>
        <v>15</v>
      </c>
      <c r="AF462" s="12">
        <f t="shared" si="207"/>
        <v>0</v>
      </c>
      <c r="AG462" s="12">
        <f t="shared" si="208"/>
        <v>7</v>
      </c>
      <c r="AH462" s="10">
        <f t="shared" si="214"/>
        <v>7</v>
      </c>
      <c r="AI462" s="12">
        <f>VLOOKUP($F462,'Guru SertifikaSi'!$C$6:$G$675,'Guru SertifikaSi'!E$3,FALSE)</f>
        <v>5</v>
      </c>
      <c r="AJ462" s="12">
        <f>VLOOKUP($F462,'Guru SertifikaSi'!$C$6:$G$675,'Guru SertifikaSi'!F$3,FALSE)</f>
        <v>3</v>
      </c>
      <c r="AK462" s="10">
        <f t="shared" si="215"/>
        <v>8</v>
      </c>
      <c r="AL462" s="44">
        <f t="shared" si="216"/>
        <v>5</v>
      </c>
      <c r="AM462" s="44">
        <f t="shared" si="216"/>
        <v>10</v>
      </c>
      <c r="AN462" s="11">
        <f t="shared" si="217"/>
        <v>15</v>
      </c>
      <c r="AO462" s="642">
        <v>0</v>
      </c>
      <c r="AP462" s="642">
        <v>0</v>
      </c>
      <c r="AQ462" s="642">
        <v>0</v>
      </c>
      <c r="AR462" s="642">
        <v>0</v>
      </c>
      <c r="AS462" s="642">
        <v>2</v>
      </c>
      <c r="AT462" s="642">
        <v>0</v>
      </c>
      <c r="AU462" s="642">
        <v>0</v>
      </c>
      <c r="AV462" s="642">
        <v>0</v>
      </c>
      <c r="AW462" s="643">
        <v>0</v>
      </c>
      <c r="AX462" s="643">
        <v>0</v>
      </c>
      <c r="AY462" s="642">
        <v>3</v>
      </c>
      <c r="AZ462" s="642">
        <v>10</v>
      </c>
      <c r="BA462" s="642">
        <v>0</v>
      </c>
      <c r="BB462" s="642">
        <v>0</v>
      </c>
      <c r="BC462" s="642">
        <v>0</v>
      </c>
      <c r="BD462" s="642">
        <v>0</v>
      </c>
      <c r="BE462" s="13">
        <f t="shared" si="227"/>
        <v>2</v>
      </c>
      <c r="BF462" s="13">
        <f t="shared" si="227"/>
        <v>0</v>
      </c>
      <c r="BG462" s="10">
        <f t="shared" si="228"/>
        <v>2</v>
      </c>
      <c r="BH462" s="13">
        <f t="shared" si="229"/>
        <v>3</v>
      </c>
      <c r="BI462" s="13">
        <f t="shared" si="229"/>
        <v>10</v>
      </c>
      <c r="BJ462" s="10">
        <f t="shared" si="230"/>
        <v>13</v>
      </c>
      <c r="BK462" s="44">
        <f t="shared" si="231"/>
        <v>5</v>
      </c>
      <c r="BL462" s="44">
        <f t="shared" si="231"/>
        <v>10</v>
      </c>
      <c r="BM462" s="11">
        <f t="shared" si="231"/>
        <v>15</v>
      </c>
      <c r="BN462" s="642">
        <v>0</v>
      </c>
      <c r="BO462" s="642">
        <v>0</v>
      </c>
      <c r="BP462" s="642">
        <v>0</v>
      </c>
      <c r="BQ462" s="642">
        <v>0</v>
      </c>
      <c r="BR462" s="642">
        <v>0</v>
      </c>
      <c r="BS462" s="642">
        <v>0</v>
      </c>
      <c r="BT462" s="642">
        <v>1</v>
      </c>
      <c r="BU462" s="642">
        <v>0</v>
      </c>
      <c r="BV462" s="644">
        <f t="shared" si="232"/>
        <v>1</v>
      </c>
      <c r="BW462" s="644">
        <f t="shared" si="232"/>
        <v>0</v>
      </c>
      <c r="BX462" s="44">
        <f t="shared" si="218"/>
        <v>1</v>
      </c>
      <c r="BY462" s="44">
        <f t="shared" si="218"/>
        <v>0</v>
      </c>
      <c r="BZ462" s="11">
        <f t="shared" si="219"/>
        <v>1</v>
      </c>
      <c r="CA462" s="14">
        <f t="shared" si="220"/>
        <v>5</v>
      </c>
      <c r="CB462" s="14">
        <f t="shared" si="220"/>
        <v>10</v>
      </c>
      <c r="CC462" s="13">
        <f t="shared" si="221"/>
        <v>1</v>
      </c>
      <c r="CD462" s="13">
        <f t="shared" si="221"/>
        <v>0</v>
      </c>
      <c r="CE462" s="13">
        <f t="shared" si="222"/>
        <v>6</v>
      </c>
      <c r="CF462" s="13">
        <f t="shared" si="222"/>
        <v>10</v>
      </c>
      <c r="CG462" s="289">
        <f t="shared" si="223"/>
        <v>16</v>
      </c>
      <c r="CJ462" s="1">
        <v>1</v>
      </c>
      <c r="CK462" s="6">
        <f t="shared" si="209"/>
        <v>5</v>
      </c>
      <c r="CL462" s="6">
        <v>0</v>
      </c>
      <c r="CM462" s="6">
        <v>1</v>
      </c>
      <c r="CN462" s="6">
        <f t="shared" si="210"/>
        <v>3</v>
      </c>
      <c r="CO462" s="6">
        <f t="shared" si="211"/>
        <v>11</v>
      </c>
    </row>
    <row r="463" spans="1:93" ht="15" x14ac:dyDescent="0.25">
      <c r="A463" s="1" t="s">
        <v>1818</v>
      </c>
      <c r="B463" s="6">
        <v>450</v>
      </c>
      <c r="C463" s="9">
        <v>450</v>
      </c>
      <c r="D463" s="641" t="s">
        <v>6</v>
      </c>
      <c r="E463" s="37" t="s">
        <v>26</v>
      </c>
      <c r="F463" s="645">
        <v>20319268</v>
      </c>
      <c r="G463" s="646" t="s">
        <v>718</v>
      </c>
      <c r="H463" s="9" t="s">
        <v>52</v>
      </c>
      <c r="I463" s="642">
        <v>0</v>
      </c>
      <c r="J463" s="642">
        <v>0</v>
      </c>
      <c r="K463" s="642">
        <v>0</v>
      </c>
      <c r="L463" s="642">
        <v>0</v>
      </c>
      <c r="M463" s="642">
        <v>0</v>
      </c>
      <c r="N463" s="642">
        <v>1</v>
      </c>
      <c r="O463" s="642">
        <v>1</v>
      </c>
      <c r="P463" s="642">
        <v>3</v>
      </c>
      <c r="Q463" s="14">
        <f t="shared" si="224"/>
        <v>1</v>
      </c>
      <c r="R463" s="14">
        <f t="shared" si="224"/>
        <v>4</v>
      </c>
      <c r="S463" s="10">
        <f t="shared" si="225"/>
        <v>5</v>
      </c>
      <c r="T463" s="642">
        <v>0</v>
      </c>
      <c r="U463" s="642">
        <v>0</v>
      </c>
      <c r="V463" s="642">
        <v>2</v>
      </c>
      <c r="W463" s="642">
        <v>0</v>
      </c>
      <c r="X463" s="642">
        <v>0</v>
      </c>
      <c r="Y463" s="642">
        <v>2</v>
      </c>
      <c r="Z463" s="623">
        <f t="shared" si="233"/>
        <v>2</v>
      </c>
      <c r="AA463" s="623">
        <f t="shared" si="233"/>
        <v>2</v>
      </c>
      <c r="AB463" s="10">
        <f t="shared" si="212"/>
        <v>4</v>
      </c>
      <c r="AC463" s="44">
        <f t="shared" si="226"/>
        <v>3</v>
      </c>
      <c r="AD463" s="44">
        <f t="shared" si="226"/>
        <v>6</v>
      </c>
      <c r="AE463" s="44">
        <f t="shared" si="213"/>
        <v>9</v>
      </c>
      <c r="AF463" s="12">
        <f t="shared" ref="AF463:AF526" si="234">IF(AC463-AI463&lt;1,0,AC463-AI463)</f>
        <v>2</v>
      </c>
      <c r="AG463" s="12">
        <f t="shared" ref="AG463:AG526" si="235">AE463-AK463-AF463</f>
        <v>2</v>
      </c>
      <c r="AH463" s="10">
        <f t="shared" si="214"/>
        <v>4</v>
      </c>
      <c r="AI463" s="12">
        <f>VLOOKUP($F463,'Guru SertifikaSi'!$C$6:$G$675,'Guru SertifikaSi'!E$3,FALSE)</f>
        <v>1</v>
      </c>
      <c r="AJ463" s="12">
        <f>VLOOKUP($F463,'Guru SertifikaSi'!$C$6:$G$675,'Guru SertifikaSi'!F$3,FALSE)</f>
        <v>4</v>
      </c>
      <c r="AK463" s="10">
        <f t="shared" si="215"/>
        <v>5</v>
      </c>
      <c r="AL463" s="44">
        <f t="shared" si="216"/>
        <v>3</v>
      </c>
      <c r="AM463" s="44">
        <f t="shared" si="216"/>
        <v>6</v>
      </c>
      <c r="AN463" s="11">
        <f t="shared" si="217"/>
        <v>9</v>
      </c>
      <c r="AO463" s="642">
        <v>0</v>
      </c>
      <c r="AP463" s="642">
        <v>0</v>
      </c>
      <c r="AQ463" s="642">
        <v>0</v>
      </c>
      <c r="AR463" s="642">
        <v>0</v>
      </c>
      <c r="AS463" s="642">
        <v>0</v>
      </c>
      <c r="AT463" s="642">
        <v>0</v>
      </c>
      <c r="AU463" s="642">
        <v>0</v>
      </c>
      <c r="AV463" s="642">
        <v>0</v>
      </c>
      <c r="AW463" s="643">
        <v>0</v>
      </c>
      <c r="AX463" s="643">
        <v>0</v>
      </c>
      <c r="AY463" s="642">
        <v>3</v>
      </c>
      <c r="AZ463" s="642">
        <v>6</v>
      </c>
      <c r="BA463" s="642">
        <v>0</v>
      </c>
      <c r="BB463" s="642">
        <v>0</v>
      </c>
      <c r="BC463" s="642">
        <v>0</v>
      </c>
      <c r="BD463" s="642">
        <v>0</v>
      </c>
      <c r="BE463" s="13">
        <f t="shared" si="227"/>
        <v>0</v>
      </c>
      <c r="BF463" s="13">
        <f t="shared" si="227"/>
        <v>0</v>
      </c>
      <c r="BG463" s="10">
        <f t="shared" si="228"/>
        <v>0</v>
      </c>
      <c r="BH463" s="13">
        <f t="shared" si="229"/>
        <v>3</v>
      </c>
      <c r="BI463" s="13">
        <f t="shared" si="229"/>
        <v>6</v>
      </c>
      <c r="BJ463" s="10">
        <f t="shared" si="230"/>
        <v>9</v>
      </c>
      <c r="BK463" s="44">
        <f t="shared" si="231"/>
        <v>3</v>
      </c>
      <c r="BL463" s="44">
        <f t="shared" si="231"/>
        <v>6</v>
      </c>
      <c r="BM463" s="11">
        <f t="shared" si="231"/>
        <v>9</v>
      </c>
      <c r="BN463" s="642">
        <v>0</v>
      </c>
      <c r="BO463" s="642">
        <v>0</v>
      </c>
      <c r="BP463" s="642">
        <v>0</v>
      </c>
      <c r="BQ463" s="642">
        <v>0</v>
      </c>
      <c r="BR463" s="642">
        <v>0</v>
      </c>
      <c r="BS463" s="642">
        <v>0</v>
      </c>
      <c r="BT463" s="642">
        <v>0</v>
      </c>
      <c r="BU463" s="642">
        <v>0</v>
      </c>
      <c r="BV463" s="644">
        <f t="shared" si="232"/>
        <v>0</v>
      </c>
      <c r="BW463" s="644">
        <f t="shared" si="232"/>
        <v>0</v>
      </c>
      <c r="BX463" s="44">
        <f t="shared" si="218"/>
        <v>0</v>
      </c>
      <c r="BY463" s="44">
        <f t="shared" si="218"/>
        <v>0</v>
      </c>
      <c r="BZ463" s="11">
        <f t="shared" si="219"/>
        <v>0</v>
      </c>
      <c r="CA463" s="14">
        <f t="shared" si="220"/>
        <v>3</v>
      </c>
      <c r="CB463" s="14">
        <f t="shared" si="220"/>
        <v>6</v>
      </c>
      <c r="CC463" s="13">
        <f t="shared" si="221"/>
        <v>0</v>
      </c>
      <c r="CD463" s="13">
        <f t="shared" si="221"/>
        <v>0</v>
      </c>
      <c r="CE463" s="13">
        <f t="shared" si="222"/>
        <v>3</v>
      </c>
      <c r="CF463" s="13">
        <f t="shared" si="222"/>
        <v>6</v>
      </c>
      <c r="CG463" s="289">
        <f t="shared" si="223"/>
        <v>9</v>
      </c>
      <c r="CJ463" s="1">
        <v>1</v>
      </c>
      <c r="CK463" s="6">
        <f t="shared" ref="CK463:CK526" si="236">CJ463+P463</f>
        <v>4</v>
      </c>
      <c r="CL463" s="6">
        <v>0</v>
      </c>
      <c r="CM463" s="6">
        <v>1</v>
      </c>
      <c r="CN463" s="6">
        <f t="shared" ref="CN463:CN526" si="237">AY463+CL463</f>
        <v>3</v>
      </c>
      <c r="CO463" s="6">
        <f t="shared" ref="CO463:CO526" si="238">AZ463+CM463</f>
        <v>7</v>
      </c>
    </row>
    <row r="464" spans="1:93" ht="15" x14ac:dyDescent="0.25">
      <c r="A464" s="1" t="s">
        <v>1819</v>
      </c>
      <c r="B464" s="6">
        <v>451</v>
      </c>
      <c r="C464" s="9">
        <v>451</v>
      </c>
      <c r="D464" s="641" t="s">
        <v>6</v>
      </c>
      <c r="E464" s="37" t="s">
        <v>26</v>
      </c>
      <c r="F464" s="645">
        <v>20319091</v>
      </c>
      <c r="G464" s="646" t="s">
        <v>719</v>
      </c>
      <c r="H464" s="9" t="s">
        <v>52</v>
      </c>
      <c r="I464" s="642">
        <v>0</v>
      </c>
      <c r="J464" s="642">
        <v>0</v>
      </c>
      <c r="K464" s="642">
        <v>0</v>
      </c>
      <c r="L464" s="642">
        <v>0</v>
      </c>
      <c r="M464" s="642">
        <v>2</v>
      </c>
      <c r="N464" s="642">
        <v>2</v>
      </c>
      <c r="O464" s="642">
        <v>1</v>
      </c>
      <c r="P464" s="642">
        <v>2</v>
      </c>
      <c r="Q464" s="14">
        <f t="shared" si="224"/>
        <v>3</v>
      </c>
      <c r="R464" s="14">
        <f t="shared" si="224"/>
        <v>4</v>
      </c>
      <c r="S464" s="10">
        <f t="shared" si="225"/>
        <v>7</v>
      </c>
      <c r="T464" s="642">
        <v>0</v>
      </c>
      <c r="U464" s="642">
        <v>0</v>
      </c>
      <c r="V464" s="642">
        <v>1</v>
      </c>
      <c r="W464" s="642">
        <v>1</v>
      </c>
      <c r="X464" s="642">
        <v>0</v>
      </c>
      <c r="Y464" s="642">
        <v>1</v>
      </c>
      <c r="Z464" s="623">
        <f t="shared" si="233"/>
        <v>1</v>
      </c>
      <c r="AA464" s="623">
        <f t="shared" si="233"/>
        <v>2</v>
      </c>
      <c r="AB464" s="10">
        <f t="shared" si="212"/>
        <v>3</v>
      </c>
      <c r="AC464" s="44">
        <f t="shared" si="226"/>
        <v>4</v>
      </c>
      <c r="AD464" s="44">
        <f t="shared" si="226"/>
        <v>6</v>
      </c>
      <c r="AE464" s="44">
        <f t="shared" si="213"/>
        <v>10</v>
      </c>
      <c r="AF464" s="12">
        <f t="shared" si="234"/>
        <v>2</v>
      </c>
      <c r="AG464" s="12">
        <f t="shared" si="235"/>
        <v>2</v>
      </c>
      <c r="AH464" s="10">
        <f t="shared" si="214"/>
        <v>4</v>
      </c>
      <c r="AI464" s="12">
        <f>VLOOKUP($F464,'Guru SertifikaSi'!$C$6:$G$675,'Guru SertifikaSi'!E$3,FALSE)</f>
        <v>2</v>
      </c>
      <c r="AJ464" s="12">
        <f>VLOOKUP($F464,'Guru SertifikaSi'!$C$6:$G$675,'Guru SertifikaSi'!F$3,FALSE)</f>
        <v>4</v>
      </c>
      <c r="AK464" s="10">
        <f t="shared" si="215"/>
        <v>6</v>
      </c>
      <c r="AL464" s="44">
        <f t="shared" si="216"/>
        <v>4</v>
      </c>
      <c r="AM464" s="44">
        <f t="shared" si="216"/>
        <v>6</v>
      </c>
      <c r="AN464" s="11">
        <f t="shared" si="217"/>
        <v>10</v>
      </c>
      <c r="AO464" s="642">
        <v>0</v>
      </c>
      <c r="AP464" s="642">
        <v>0</v>
      </c>
      <c r="AQ464" s="642">
        <v>0</v>
      </c>
      <c r="AR464" s="642">
        <v>0</v>
      </c>
      <c r="AS464" s="642">
        <v>0</v>
      </c>
      <c r="AT464" s="642">
        <v>0</v>
      </c>
      <c r="AU464" s="642">
        <v>0</v>
      </c>
      <c r="AV464" s="642">
        <v>0</v>
      </c>
      <c r="AW464" s="643">
        <v>0</v>
      </c>
      <c r="AX464" s="643">
        <v>0</v>
      </c>
      <c r="AY464" s="642">
        <v>4</v>
      </c>
      <c r="AZ464" s="642">
        <v>6</v>
      </c>
      <c r="BA464" s="642">
        <v>0</v>
      </c>
      <c r="BB464" s="642">
        <v>0</v>
      </c>
      <c r="BC464" s="642">
        <v>0</v>
      </c>
      <c r="BD464" s="642">
        <v>0</v>
      </c>
      <c r="BE464" s="13">
        <f t="shared" si="227"/>
        <v>0</v>
      </c>
      <c r="BF464" s="13">
        <f t="shared" si="227"/>
        <v>0</v>
      </c>
      <c r="BG464" s="10">
        <f t="shared" si="228"/>
        <v>0</v>
      </c>
      <c r="BH464" s="13">
        <f t="shared" si="229"/>
        <v>4</v>
      </c>
      <c r="BI464" s="13">
        <f t="shared" si="229"/>
        <v>6</v>
      </c>
      <c r="BJ464" s="10">
        <f t="shared" si="230"/>
        <v>10</v>
      </c>
      <c r="BK464" s="44">
        <f t="shared" si="231"/>
        <v>4</v>
      </c>
      <c r="BL464" s="44">
        <f t="shared" si="231"/>
        <v>6</v>
      </c>
      <c r="BM464" s="11">
        <f t="shared" si="231"/>
        <v>10</v>
      </c>
      <c r="BN464" s="642">
        <v>0</v>
      </c>
      <c r="BO464" s="642">
        <v>0</v>
      </c>
      <c r="BP464" s="642">
        <v>0</v>
      </c>
      <c r="BQ464" s="642">
        <v>0</v>
      </c>
      <c r="BR464" s="642">
        <v>0</v>
      </c>
      <c r="BS464" s="642">
        <v>0</v>
      </c>
      <c r="BT464" s="642">
        <v>0</v>
      </c>
      <c r="BU464" s="642">
        <v>0</v>
      </c>
      <c r="BV464" s="644">
        <f t="shared" si="232"/>
        <v>0</v>
      </c>
      <c r="BW464" s="644">
        <f t="shared" si="232"/>
        <v>0</v>
      </c>
      <c r="BX464" s="44">
        <f t="shared" si="218"/>
        <v>0</v>
      </c>
      <c r="BY464" s="44">
        <f t="shared" si="218"/>
        <v>0</v>
      </c>
      <c r="BZ464" s="11">
        <f t="shared" si="219"/>
        <v>0</v>
      </c>
      <c r="CA464" s="14">
        <f t="shared" si="220"/>
        <v>4</v>
      </c>
      <c r="CB464" s="14">
        <f t="shared" si="220"/>
        <v>6</v>
      </c>
      <c r="CC464" s="13">
        <f t="shared" si="221"/>
        <v>0</v>
      </c>
      <c r="CD464" s="13">
        <f t="shared" si="221"/>
        <v>0</v>
      </c>
      <c r="CE464" s="13">
        <f t="shared" si="222"/>
        <v>4</v>
      </c>
      <c r="CF464" s="13">
        <f t="shared" si="222"/>
        <v>6</v>
      </c>
      <c r="CG464" s="289">
        <f t="shared" si="223"/>
        <v>10</v>
      </c>
      <c r="CJ464" s="1">
        <v>1</v>
      </c>
      <c r="CK464" s="6">
        <f t="shared" si="236"/>
        <v>3</v>
      </c>
      <c r="CL464" s="6">
        <v>0</v>
      </c>
      <c r="CM464" s="6">
        <v>1</v>
      </c>
      <c r="CN464" s="6">
        <f t="shared" si="237"/>
        <v>4</v>
      </c>
      <c r="CO464" s="6">
        <f t="shared" si="238"/>
        <v>7</v>
      </c>
    </row>
    <row r="465" spans="1:93" ht="15" x14ac:dyDescent="0.25">
      <c r="A465" s="1" t="s">
        <v>1820</v>
      </c>
      <c r="B465" s="6">
        <v>452</v>
      </c>
      <c r="C465" s="9">
        <v>452</v>
      </c>
      <c r="D465" s="641" t="s">
        <v>6</v>
      </c>
      <c r="E465" s="37" t="s">
        <v>26</v>
      </c>
      <c r="F465" s="645">
        <v>20319090</v>
      </c>
      <c r="G465" s="646" t="s">
        <v>720</v>
      </c>
      <c r="H465" s="9" t="s">
        <v>52</v>
      </c>
      <c r="I465" s="642">
        <v>0</v>
      </c>
      <c r="J465" s="642">
        <v>0</v>
      </c>
      <c r="K465" s="642">
        <v>0</v>
      </c>
      <c r="L465" s="642">
        <v>1</v>
      </c>
      <c r="M465" s="642">
        <v>0</v>
      </c>
      <c r="N465" s="642">
        <v>3</v>
      </c>
      <c r="O465" s="642">
        <v>0</v>
      </c>
      <c r="P465" s="642">
        <v>1</v>
      </c>
      <c r="Q465" s="14">
        <f t="shared" si="224"/>
        <v>0</v>
      </c>
      <c r="R465" s="14">
        <f t="shared" si="224"/>
        <v>5</v>
      </c>
      <c r="S465" s="10">
        <f t="shared" si="225"/>
        <v>5</v>
      </c>
      <c r="T465" s="642">
        <v>0</v>
      </c>
      <c r="U465" s="642">
        <v>0</v>
      </c>
      <c r="V465" s="642">
        <v>0</v>
      </c>
      <c r="W465" s="642">
        <v>2</v>
      </c>
      <c r="X465" s="642">
        <v>0</v>
      </c>
      <c r="Y465" s="642">
        <v>1</v>
      </c>
      <c r="Z465" s="623">
        <f t="shared" si="233"/>
        <v>0</v>
      </c>
      <c r="AA465" s="623">
        <f t="shared" si="233"/>
        <v>3</v>
      </c>
      <c r="AB465" s="10">
        <f t="shared" si="212"/>
        <v>3</v>
      </c>
      <c r="AC465" s="44">
        <f t="shared" si="226"/>
        <v>0</v>
      </c>
      <c r="AD465" s="44">
        <f t="shared" si="226"/>
        <v>8</v>
      </c>
      <c r="AE465" s="44">
        <f t="shared" si="213"/>
        <v>8</v>
      </c>
      <c r="AF465" s="12">
        <f t="shared" si="234"/>
        <v>0</v>
      </c>
      <c r="AG465" s="12">
        <f t="shared" si="235"/>
        <v>6</v>
      </c>
      <c r="AH465" s="10">
        <f t="shared" si="214"/>
        <v>6</v>
      </c>
      <c r="AI465" s="12">
        <f>VLOOKUP($F465,'Guru SertifikaSi'!$C$6:$G$675,'Guru SertifikaSi'!E$3,FALSE)</f>
        <v>1</v>
      </c>
      <c r="AJ465" s="12">
        <f>VLOOKUP($F465,'Guru SertifikaSi'!$C$6:$G$675,'Guru SertifikaSi'!F$3,FALSE)</f>
        <v>1</v>
      </c>
      <c r="AK465" s="10">
        <f t="shared" si="215"/>
        <v>2</v>
      </c>
      <c r="AL465" s="44">
        <f t="shared" si="216"/>
        <v>1</v>
      </c>
      <c r="AM465" s="44">
        <f t="shared" si="216"/>
        <v>7</v>
      </c>
      <c r="AN465" s="11">
        <f t="shared" si="217"/>
        <v>8</v>
      </c>
      <c r="AO465" s="642">
        <v>0</v>
      </c>
      <c r="AP465" s="642">
        <v>0</v>
      </c>
      <c r="AQ465" s="642">
        <v>0</v>
      </c>
      <c r="AR465" s="642">
        <v>0</v>
      </c>
      <c r="AS465" s="642">
        <v>0</v>
      </c>
      <c r="AT465" s="642">
        <v>0</v>
      </c>
      <c r="AU465" s="642">
        <v>0</v>
      </c>
      <c r="AV465" s="642">
        <v>0</v>
      </c>
      <c r="AW465" s="643">
        <v>0</v>
      </c>
      <c r="AX465" s="643">
        <v>0</v>
      </c>
      <c r="AY465" s="642">
        <v>1</v>
      </c>
      <c r="AZ465" s="642">
        <v>7</v>
      </c>
      <c r="BA465" s="642">
        <v>0</v>
      </c>
      <c r="BB465" s="642">
        <v>0</v>
      </c>
      <c r="BC465" s="642">
        <v>0</v>
      </c>
      <c r="BD465" s="642">
        <v>0</v>
      </c>
      <c r="BE465" s="13">
        <f t="shared" si="227"/>
        <v>0</v>
      </c>
      <c r="BF465" s="13">
        <f t="shared" si="227"/>
        <v>0</v>
      </c>
      <c r="BG465" s="10">
        <f t="shared" si="228"/>
        <v>0</v>
      </c>
      <c r="BH465" s="13">
        <f t="shared" si="229"/>
        <v>1</v>
      </c>
      <c r="BI465" s="13">
        <f t="shared" si="229"/>
        <v>7</v>
      </c>
      <c r="BJ465" s="10">
        <f t="shared" si="230"/>
        <v>8</v>
      </c>
      <c r="BK465" s="44">
        <f t="shared" si="231"/>
        <v>1</v>
      </c>
      <c r="BL465" s="44">
        <f t="shared" si="231"/>
        <v>7</v>
      </c>
      <c r="BM465" s="11">
        <f t="shared" si="231"/>
        <v>8</v>
      </c>
      <c r="BN465" s="642">
        <v>0</v>
      </c>
      <c r="BO465" s="642">
        <v>0</v>
      </c>
      <c r="BP465" s="642">
        <v>0</v>
      </c>
      <c r="BQ465" s="642">
        <v>0</v>
      </c>
      <c r="BR465" s="642">
        <v>0</v>
      </c>
      <c r="BS465" s="642">
        <v>0</v>
      </c>
      <c r="BT465" s="642">
        <v>0</v>
      </c>
      <c r="BU465" s="642">
        <v>0</v>
      </c>
      <c r="BV465" s="644">
        <f t="shared" si="232"/>
        <v>0</v>
      </c>
      <c r="BW465" s="644">
        <f t="shared" si="232"/>
        <v>0</v>
      </c>
      <c r="BX465" s="44">
        <f t="shared" si="218"/>
        <v>0</v>
      </c>
      <c r="BY465" s="44">
        <f t="shared" si="218"/>
        <v>0</v>
      </c>
      <c r="BZ465" s="11">
        <f t="shared" si="219"/>
        <v>0</v>
      </c>
      <c r="CA465" s="14">
        <f t="shared" si="220"/>
        <v>0</v>
      </c>
      <c r="CB465" s="14">
        <f t="shared" si="220"/>
        <v>8</v>
      </c>
      <c r="CC465" s="13">
        <f t="shared" si="221"/>
        <v>0</v>
      </c>
      <c r="CD465" s="13">
        <f t="shared" si="221"/>
        <v>0</v>
      </c>
      <c r="CE465" s="13">
        <f t="shared" si="222"/>
        <v>0</v>
      </c>
      <c r="CF465" s="13">
        <f t="shared" si="222"/>
        <v>8</v>
      </c>
      <c r="CG465" s="289">
        <f t="shared" si="223"/>
        <v>8</v>
      </c>
      <c r="CJ465" s="1">
        <v>1</v>
      </c>
      <c r="CK465" s="6">
        <f t="shared" si="236"/>
        <v>2</v>
      </c>
      <c r="CL465" s="6">
        <v>1</v>
      </c>
      <c r="CM465" s="6">
        <v>0</v>
      </c>
      <c r="CN465" s="6">
        <f t="shared" si="237"/>
        <v>2</v>
      </c>
      <c r="CO465" s="6">
        <f t="shared" si="238"/>
        <v>7</v>
      </c>
    </row>
    <row r="466" spans="1:93" ht="15" x14ac:dyDescent="0.25">
      <c r="A466" s="1" t="s">
        <v>1821</v>
      </c>
      <c r="B466" s="6">
        <v>453</v>
      </c>
      <c r="C466" s="9">
        <v>453</v>
      </c>
      <c r="D466" s="641" t="s">
        <v>6</v>
      </c>
      <c r="E466" s="37" t="s">
        <v>26</v>
      </c>
      <c r="F466" s="645">
        <v>20319089</v>
      </c>
      <c r="G466" s="646" t="s">
        <v>721</v>
      </c>
      <c r="H466" s="9" t="s">
        <v>52</v>
      </c>
      <c r="I466" s="642">
        <v>0</v>
      </c>
      <c r="J466" s="642">
        <v>0</v>
      </c>
      <c r="K466" s="642">
        <v>0</v>
      </c>
      <c r="L466" s="642">
        <v>0</v>
      </c>
      <c r="M466" s="642">
        <v>0</v>
      </c>
      <c r="N466" s="642">
        <v>1</v>
      </c>
      <c r="O466" s="642">
        <v>2</v>
      </c>
      <c r="P466" s="642">
        <v>3</v>
      </c>
      <c r="Q466" s="14">
        <f t="shared" si="224"/>
        <v>2</v>
      </c>
      <c r="R466" s="14">
        <f t="shared" si="224"/>
        <v>4</v>
      </c>
      <c r="S466" s="10">
        <f t="shared" si="225"/>
        <v>6</v>
      </c>
      <c r="T466" s="642">
        <v>0</v>
      </c>
      <c r="U466" s="642">
        <v>0</v>
      </c>
      <c r="V466" s="642">
        <v>1</v>
      </c>
      <c r="W466" s="642">
        <v>0</v>
      </c>
      <c r="X466" s="642">
        <v>0</v>
      </c>
      <c r="Y466" s="642">
        <v>2</v>
      </c>
      <c r="Z466" s="623">
        <f t="shared" si="233"/>
        <v>1</v>
      </c>
      <c r="AA466" s="623">
        <f t="shared" si="233"/>
        <v>2</v>
      </c>
      <c r="AB466" s="10">
        <f t="shared" si="212"/>
        <v>3</v>
      </c>
      <c r="AC466" s="44">
        <f t="shared" si="226"/>
        <v>3</v>
      </c>
      <c r="AD466" s="44">
        <f t="shared" si="226"/>
        <v>6</v>
      </c>
      <c r="AE466" s="44">
        <f t="shared" si="213"/>
        <v>9</v>
      </c>
      <c r="AF466" s="12">
        <f t="shared" si="234"/>
        <v>0</v>
      </c>
      <c r="AG466" s="12">
        <f t="shared" si="235"/>
        <v>4</v>
      </c>
      <c r="AH466" s="10">
        <f t="shared" si="214"/>
        <v>4</v>
      </c>
      <c r="AI466" s="12">
        <f>VLOOKUP($F466,'Guru SertifikaSi'!$C$6:$G$675,'Guru SertifikaSi'!E$3,FALSE)</f>
        <v>3</v>
      </c>
      <c r="AJ466" s="12">
        <f>VLOOKUP($F466,'Guru SertifikaSi'!$C$6:$G$675,'Guru SertifikaSi'!F$3,FALSE)</f>
        <v>2</v>
      </c>
      <c r="AK466" s="10">
        <f t="shared" si="215"/>
        <v>5</v>
      </c>
      <c r="AL466" s="44">
        <f t="shared" si="216"/>
        <v>3</v>
      </c>
      <c r="AM466" s="44">
        <f t="shared" si="216"/>
        <v>6</v>
      </c>
      <c r="AN466" s="11">
        <f t="shared" si="217"/>
        <v>9</v>
      </c>
      <c r="AO466" s="642">
        <v>0</v>
      </c>
      <c r="AP466" s="642">
        <v>0</v>
      </c>
      <c r="AQ466" s="642">
        <v>0</v>
      </c>
      <c r="AR466" s="642">
        <v>0</v>
      </c>
      <c r="AS466" s="642">
        <v>0</v>
      </c>
      <c r="AT466" s="642">
        <v>0</v>
      </c>
      <c r="AU466" s="642">
        <v>0</v>
      </c>
      <c r="AV466" s="642">
        <v>0</v>
      </c>
      <c r="AW466" s="643">
        <v>0</v>
      </c>
      <c r="AX466" s="643">
        <v>0</v>
      </c>
      <c r="AY466" s="642">
        <v>3</v>
      </c>
      <c r="AZ466" s="642">
        <v>6</v>
      </c>
      <c r="BA466" s="642">
        <v>0</v>
      </c>
      <c r="BB466" s="642">
        <v>0</v>
      </c>
      <c r="BC466" s="642">
        <v>0</v>
      </c>
      <c r="BD466" s="642">
        <v>0</v>
      </c>
      <c r="BE466" s="13">
        <f t="shared" si="227"/>
        <v>0</v>
      </c>
      <c r="BF466" s="13">
        <f t="shared" si="227"/>
        <v>0</v>
      </c>
      <c r="BG466" s="10">
        <f t="shared" si="228"/>
        <v>0</v>
      </c>
      <c r="BH466" s="13">
        <f t="shared" si="229"/>
        <v>3</v>
      </c>
      <c r="BI466" s="13">
        <f t="shared" si="229"/>
        <v>6</v>
      </c>
      <c r="BJ466" s="10">
        <f t="shared" si="230"/>
        <v>9</v>
      </c>
      <c r="BK466" s="44">
        <f t="shared" si="231"/>
        <v>3</v>
      </c>
      <c r="BL466" s="44">
        <f t="shared" si="231"/>
        <v>6</v>
      </c>
      <c r="BM466" s="11">
        <f t="shared" si="231"/>
        <v>9</v>
      </c>
      <c r="BN466" s="642">
        <v>0</v>
      </c>
      <c r="BO466" s="642">
        <v>0</v>
      </c>
      <c r="BP466" s="642">
        <v>0</v>
      </c>
      <c r="BQ466" s="642">
        <v>0</v>
      </c>
      <c r="BR466" s="642">
        <v>0</v>
      </c>
      <c r="BS466" s="642">
        <v>0</v>
      </c>
      <c r="BT466" s="642">
        <v>0</v>
      </c>
      <c r="BU466" s="642">
        <v>0</v>
      </c>
      <c r="BV466" s="644">
        <f t="shared" si="232"/>
        <v>0</v>
      </c>
      <c r="BW466" s="644">
        <f t="shared" si="232"/>
        <v>0</v>
      </c>
      <c r="BX466" s="44">
        <f t="shared" si="218"/>
        <v>0</v>
      </c>
      <c r="BY466" s="44">
        <f t="shared" si="218"/>
        <v>0</v>
      </c>
      <c r="BZ466" s="11">
        <f t="shared" si="219"/>
        <v>0</v>
      </c>
      <c r="CA466" s="14">
        <f t="shared" si="220"/>
        <v>3</v>
      </c>
      <c r="CB466" s="14">
        <f t="shared" si="220"/>
        <v>6</v>
      </c>
      <c r="CC466" s="13">
        <f t="shared" si="221"/>
        <v>0</v>
      </c>
      <c r="CD466" s="13">
        <f t="shared" si="221"/>
        <v>0</v>
      </c>
      <c r="CE466" s="13">
        <f t="shared" si="222"/>
        <v>3</v>
      </c>
      <c r="CF466" s="13">
        <f t="shared" si="222"/>
        <v>6</v>
      </c>
      <c r="CG466" s="289">
        <f t="shared" si="223"/>
        <v>9</v>
      </c>
      <c r="CJ466" s="1">
        <v>1</v>
      </c>
      <c r="CK466" s="6">
        <f t="shared" si="236"/>
        <v>4</v>
      </c>
      <c r="CL466" s="6">
        <v>0</v>
      </c>
      <c r="CM466" s="6">
        <v>1</v>
      </c>
      <c r="CN466" s="6">
        <f t="shared" si="237"/>
        <v>3</v>
      </c>
      <c r="CO466" s="6">
        <f t="shared" si="238"/>
        <v>7</v>
      </c>
    </row>
    <row r="467" spans="1:93" ht="15" x14ac:dyDescent="0.25">
      <c r="A467" s="1" t="s">
        <v>1822</v>
      </c>
      <c r="B467" s="6">
        <v>454</v>
      </c>
      <c r="C467" s="9">
        <v>454</v>
      </c>
      <c r="D467" s="641" t="s">
        <v>6</v>
      </c>
      <c r="E467" s="37" t="s">
        <v>26</v>
      </c>
      <c r="F467" s="645">
        <v>20319087</v>
      </c>
      <c r="G467" s="646" t="s">
        <v>722</v>
      </c>
      <c r="H467" s="9" t="s">
        <v>52</v>
      </c>
      <c r="I467" s="642">
        <v>1</v>
      </c>
      <c r="J467" s="642">
        <v>1</v>
      </c>
      <c r="K467" s="642">
        <v>0</v>
      </c>
      <c r="L467" s="642">
        <v>0</v>
      </c>
      <c r="M467" s="642">
        <v>2</v>
      </c>
      <c r="N467" s="642">
        <v>2</v>
      </c>
      <c r="O467" s="642">
        <v>0</v>
      </c>
      <c r="P467" s="642">
        <v>3</v>
      </c>
      <c r="Q467" s="14">
        <f t="shared" si="224"/>
        <v>3</v>
      </c>
      <c r="R467" s="14">
        <f t="shared" si="224"/>
        <v>6</v>
      </c>
      <c r="S467" s="10">
        <f t="shared" si="225"/>
        <v>9</v>
      </c>
      <c r="T467" s="642">
        <v>0</v>
      </c>
      <c r="U467" s="642">
        <v>0</v>
      </c>
      <c r="V467" s="642">
        <v>0</v>
      </c>
      <c r="W467" s="642">
        <v>3</v>
      </c>
      <c r="X467" s="642">
        <v>0</v>
      </c>
      <c r="Y467" s="642">
        <v>0</v>
      </c>
      <c r="Z467" s="623">
        <f t="shared" si="233"/>
        <v>0</v>
      </c>
      <c r="AA467" s="623">
        <f t="shared" si="233"/>
        <v>3</v>
      </c>
      <c r="AB467" s="10">
        <f t="shared" si="212"/>
        <v>3</v>
      </c>
      <c r="AC467" s="44">
        <f t="shared" si="226"/>
        <v>3</v>
      </c>
      <c r="AD467" s="44">
        <f t="shared" si="226"/>
        <v>9</v>
      </c>
      <c r="AE467" s="44">
        <f t="shared" si="213"/>
        <v>12</v>
      </c>
      <c r="AF467" s="12">
        <f t="shared" si="234"/>
        <v>1</v>
      </c>
      <c r="AG467" s="12">
        <f t="shared" si="235"/>
        <v>5</v>
      </c>
      <c r="AH467" s="10">
        <f t="shared" si="214"/>
        <v>6</v>
      </c>
      <c r="AI467" s="12">
        <f>VLOOKUP($F467,'Guru SertifikaSi'!$C$6:$G$675,'Guru SertifikaSi'!E$3,FALSE)</f>
        <v>2</v>
      </c>
      <c r="AJ467" s="12">
        <f>VLOOKUP($F467,'Guru SertifikaSi'!$C$6:$G$675,'Guru SertifikaSi'!F$3,FALSE)</f>
        <v>4</v>
      </c>
      <c r="AK467" s="10">
        <f t="shared" si="215"/>
        <v>6</v>
      </c>
      <c r="AL467" s="44">
        <f t="shared" si="216"/>
        <v>3</v>
      </c>
      <c r="AM467" s="44">
        <f t="shared" si="216"/>
        <v>9</v>
      </c>
      <c r="AN467" s="11">
        <f t="shared" si="217"/>
        <v>12</v>
      </c>
      <c r="AO467" s="642">
        <v>0</v>
      </c>
      <c r="AP467" s="642">
        <v>0</v>
      </c>
      <c r="AQ467" s="642">
        <v>0</v>
      </c>
      <c r="AR467" s="642">
        <v>0</v>
      </c>
      <c r="AS467" s="642">
        <v>0</v>
      </c>
      <c r="AT467" s="642">
        <v>1</v>
      </c>
      <c r="AU467" s="642">
        <v>0</v>
      </c>
      <c r="AV467" s="642">
        <v>0</v>
      </c>
      <c r="AW467" s="643">
        <v>0</v>
      </c>
      <c r="AX467" s="643">
        <v>0</v>
      </c>
      <c r="AY467" s="642">
        <v>3</v>
      </c>
      <c r="AZ467" s="642">
        <v>8</v>
      </c>
      <c r="BA467" s="642">
        <v>0</v>
      </c>
      <c r="BB467" s="642">
        <v>0</v>
      </c>
      <c r="BC467" s="642">
        <v>0</v>
      </c>
      <c r="BD467" s="642">
        <v>0</v>
      </c>
      <c r="BE467" s="13">
        <f t="shared" si="227"/>
        <v>0</v>
      </c>
      <c r="BF467" s="13">
        <f t="shared" si="227"/>
        <v>1</v>
      </c>
      <c r="BG467" s="10">
        <f t="shared" si="228"/>
        <v>1</v>
      </c>
      <c r="BH467" s="13">
        <f t="shared" si="229"/>
        <v>3</v>
      </c>
      <c r="BI467" s="13">
        <f t="shared" si="229"/>
        <v>8</v>
      </c>
      <c r="BJ467" s="10">
        <f t="shared" si="230"/>
        <v>11</v>
      </c>
      <c r="BK467" s="44">
        <f t="shared" si="231"/>
        <v>3</v>
      </c>
      <c r="BL467" s="44">
        <f t="shared" si="231"/>
        <v>9</v>
      </c>
      <c r="BM467" s="11">
        <f t="shared" si="231"/>
        <v>12</v>
      </c>
      <c r="BN467" s="642">
        <v>0</v>
      </c>
      <c r="BO467" s="642">
        <v>0</v>
      </c>
      <c r="BP467" s="642">
        <v>0</v>
      </c>
      <c r="BQ467" s="642">
        <v>0</v>
      </c>
      <c r="BR467" s="642">
        <v>0</v>
      </c>
      <c r="BS467" s="642">
        <v>0</v>
      </c>
      <c r="BT467" s="642">
        <v>0</v>
      </c>
      <c r="BU467" s="642">
        <v>0</v>
      </c>
      <c r="BV467" s="644">
        <f t="shared" si="232"/>
        <v>0</v>
      </c>
      <c r="BW467" s="644">
        <f t="shared" si="232"/>
        <v>0</v>
      </c>
      <c r="BX467" s="44">
        <f t="shared" si="218"/>
        <v>0</v>
      </c>
      <c r="BY467" s="44">
        <f t="shared" si="218"/>
        <v>0</v>
      </c>
      <c r="BZ467" s="11">
        <f t="shared" si="219"/>
        <v>0</v>
      </c>
      <c r="CA467" s="14">
        <f t="shared" si="220"/>
        <v>3</v>
      </c>
      <c r="CB467" s="14">
        <f t="shared" si="220"/>
        <v>9</v>
      </c>
      <c r="CC467" s="13">
        <f t="shared" si="221"/>
        <v>0</v>
      </c>
      <c r="CD467" s="13">
        <f t="shared" si="221"/>
        <v>0</v>
      </c>
      <c r="CE467" s="13">
        <f t="shared" si="222"/>
        <v>3</v>
      </c>
      <c r="CF467" s="13">
        <f t="shared" si="222"/>
        <v>9</v>
      </c>
      <c r="CG467" s="289">
        <f t="shared" si="223"/>
        <v>12</v>
      </c>
      <c r="CJ467" s="1">
        <v>1</v>
      </c>
      <c r="CK467" s="6">
        <f t="shared" si="236"/>
        <v>4</v>
      </c>
      <c r="CL467" s="6">
        <v>0</v>
      </c>
      <c r="CM467" s="6">
        <v>1</v>
      </c>
      <c r="CN467" s="6">
        <f t="shared" si="237"/>
        <v>3</v>
      </c>
      <c r="CO467" s="6">
        <f t="shared" si="238"/>
        <v>9</v>
      </c>
    </row>
    <row r="468" spans="1:93" ht="15" x14ac:dyDescent="0.25">
      <c r="A468" s="1" t="s">
        <v>1823</v>
      </c>
      <c r="B468" s="6">
        <v>455</v>
      </c>
      <c r="C468" s="9">
        <v>455</v>
      </c>
      <c r="D468" s="641" t="s">
        <v>6</v>
      </c>
      <c r="E468" s="37" t="s">
        <v>26</v>
      </c>
      <c r="F468" s="645">
        <v>20319086</v>
      </c>
      <c r="G468" s="646" t="s">
        <v>723</v>
      </c>
      <c r="H468" s="9" t="s">
        <v>52</v>
      </c>
      <c r="I468" s="642">
        <v>0</v>
      </c>
      <c r="J468" s="642">
        <v>0</v>
      </c>
      <c r="K468" s="642">
        <v>0</v>
      </c>
      <c r="L468" s="642">
        <v>0</v>
      </c>
      <c r="M468" s="642">
        <v>0</v>
      </c>
      <c r="N468" s="642">
        <v>2</v>
      </c>
      <c r="O468" s="642">
        <v>1</v>
      </c>
      <c r="P468" s="642">
        <v>4</v>
      </c>
      <c r="Q468" s="14">
        <f t="shared" si="224"/>
        <v>1</v>
      </c>
      <c r="R468" s="14">
        <f t="shared" si="224"/>
        <v>6</v>
      </c>
      <c r="S468" s="10">
        <f t="shared" si="225"/>
        <v>7</v>
      </c>
      <c r="T468" s="642">
        <v>0</v>
      </c>
      <c r="U468" s="642">
        <v>0</v>
      </c>
      <c r="V468" s="642">
        <v>2</v>
      </c>
      <c r="W468" s="642">
        <v>0</v>
      </c>
      <c r="X468" s="642">
        <v>0</v>
      </c>
      <c r="Y468" s="642">
        <v>1</v>
      </c>
      <c r="Z468" s="623">
        <f t="shared" si="233"/>
        <v>2</v>
      </c>
      <c r="AA468" s="623">
        <f t="shared" si="233"/>
        <v>1</v>
      </c>
      <c r="AB468" s="10">
        <f t="shared" si="212"/>
        <v>3</v>
      </c>
      <c r="AC468" s="44">
        <f t="shared" si="226"/>
        <v>3</v>
      </c>
      <c r="AD468" s="44">
        <f t="shared" si="226"/>
        <v>7</v>
      </c>
      <c r="AE468" s="44">
        <f t="shared" si="213"/>
        <v>10</v>
      </c>
      <c r="AF468" s="12">
        <f t="shared" si="234"/>
        <v>1</v>
      </c>
      <c r="AG468" s="12">
        <f t="shared" si="235"/>
        <v>3</v>
      </c>
      <c r="AH468" s="10">
        <f t="shared" si="214"/>
        <v>4</v>
      </c>
      <c r="AI468" s="12">
        <f>VLOOKUP($F468,'Guru SertifikaSi'!$C$6:$G$675,'Guru SertifikaSi'!E$3,FALSE)</f>
        <v>2</v>
      </c>
      <c r="AJ468" s="12">
        <f>VLOOKUP($F468,'Guru SertifikaSi'!$C$6:$G$675,'Guru SertifikaSi'!F$3,FALSE)</f>
        <v>4</v>
      </c>
      <c r="AK468" s="10">
        <f t="shared" si="215"/>
        <v>6</v>
      </c>
      <c r="AL468" s="44">
        <f t="shared" si="216"/>
        <v>3</v>
      </c>
      <c r="AM468" s="44">
        <f t="shared" si="216"/>
        <v>7</v>
      </c>
      <c r="AN468" s="11">
        <f t="shared" si="217"/>
        <v>10</v>
      </c>
      <c r="AO468" s="642">
        <v>0</v>
      </c>
      <c r="AP468" s="642">
        <v>0</v>
      </c>
      <c r="AQ468" s="642">
        <v>0</v>
      </c>
      <c r="AR468" s="642">
        <v>0</v>
      </c>
      <c r="AS468" s="642">
        <v>1</v>
      </c>
      <c r="AT468" s="642">
        <v>0</v>
      </c>
      <c r="AU468" s="642">
        <v>0</v>
      </c>
      <c r="AV468" s="642">
        <v>0</v>
      </c>
      <c r="AW468" s="643">
        <v>0</v>
      </c>
      <c r="AX468" s="643">
        <v>0</v>
      </c>
      <c r="AY468" s="642">
        <v>2</v>
      </c>
      <c r="AZ468" s="642">
        <v>6</v>
      </c>
      <c r="BA468" s="642">
        <v>0</v>
      </c>
      <c r="BB468" s="642">
        <v>1</v>
      </c>
      <c r="BC468" s="642">
        <v>0</v>
      </c>
      <c r="BD468" s="642">
        <v>0</v>
      </c>
      <c r="BE468" s="13">
        <f t="shared" si="227"/>
        <v>1</v>
      </c>
      <c r="BF468" s="13">
        <f t="shared" si="227"/>
        <v>0</v>
      </c>
      <c r="BG468" s="10">
        <f t="shared" si="228"/>
        <v>1</v>
      </c>
      <c r="BH468" s="13">
        <f t="shared" si="229"/>
        <v>2</v>
      </c>
      <c r="BI468" s="13">
        <f t="shared" si="229"/>
        <v>7</v>
      </c>
      <c r="BJ468" s="10">
        <f t="shared" si="230"/>
        <v>9</v>
      </c>
      <c r="BK468" s="44">
        <f t="shared" si="231"/>
        <v>3</v>
      </c>
      <c r="BL468" s="44">
        <f t="shared" si="231"/>
        <v>7</v>
      </c>
      <c r="BM468" s="11">
        <f t="shared" si="231"/>
        <v>10</v>
      </c>
      <c r="BN468" s="642">
        <v>0</v>
      </c>
      <c r="BO468" s="642">
        <v>0</v>
      </c>
      <c r="BP468" s="642">
        <v>0</v>
      </c>
      <c r="BQ468" s="642">
        <v>0</v>
      </c>
      <c r="BR468" s="642">
        <v>0</v>
      </c>
      <c r="BS468" s="642">
        <v>0</v>
      </c>
      <c r="BT468" s="642">
        <v>0</v>
      </c>
      <c r="BU468" s="642">
        <v>0</v>
      </c>
      <c r="BV468" s="644">
        <f t="shared" si="232"/>
        <v>0</v>
      </c>
      <c r="BW468" s="644">
        <f t="shared" si="232"/>
        <v>0</v>
      </c>
      <c r="BX468" s="44">
        <f t="shared" si="218"/>
        <v>0</v>
      </c>
      <c r="BY468" s="44">
        <f t="shared" si="218"/>
        <v>0</v>
      </c>
      <c r="BZ468" s="11">
        <f t="shared" si="219"/>
        <v>0</v>
      </c>
      <c r="CA468" s="14">
        <f t="shared" si="220"/>
        <v>3</v>
      </c>
      <c r="CB468" s="14">
        <f t="shared" si="220"/>
        <v>7</v>
      </c>
      <c r="CC468" s="13">
        <f t="shared" si="221"/>
        <v>0</v>
      </c>
      <c r="CD468" s="13">
        <f t="shared" si="221"/>
        <v>0</v>
      </c>
      <c r="CE468" s="13">
        <f t="shared" si="222"/>
        <v>3</v>
      </c>
      <c r="CF468" s="13">
        <f t="shared" si="222"/>
        <v>7</v>
      </c>
      <c r="CG468" s="289">
        <f t="shared" si="223"/>
        <v>10</v>
      </c>
      <c r="CJ468" s="1">
        <v>1</v>
      </c>
      <c r="CK468" s="6">
        <f t="shared" si="236"/>
        <v>5</v>
      </c>
      <c r="CL468" s="6">
        <v>0</v>
      </c>
      <c r="CM468" s="6">
        <v>1</v>
      </c>
      <c r="CN468" s="6">
        <f t="shared" si="237"/>
        <v>2</v>
      </c>
      <c r="CO468" s="6">
        <f t="shared" si="238"/>
        <v>7</v>
      </c>
    </row>
    <row r="469" spans="1:93" ht="15" x14ac:dyDescent="0.25">
      <c r="A469" s="1" t="s">
        <v>1824</v>
      </c>
      <c r="B469" s="6">
        <v>456</v>
      </c>
      <c r="C469" s="9">
        <v>456</v>
      </c>
      <c r="D469" s="641" t="s">
        <v>6</v>
      </c>
      <c r="E469" s="37" t="s">
        <v>26</v>
      </c>
      <c r="F469" s="645">
        <v>20319092</v>
      </c>
      <c r="G469" s="646" t="s">
        <v>724</v>
      </c>
      <c r="H469" s="9" t="s">
        <v>52</v>
      </c>
      <c r="I469" s="642">
        <v>0</v>
      </c>
      <c r="J469" s="642">
        <v>0</v>
      </c>
      <c r="K469" s="642">
        <v>0</v>
      </c>
      <c r="L469" s="642">
        <v>0</v>
      </c>
      <c r="M469" s="642">
        <v>3</v>
      </c>
      <c r="N469" s="642">
        <v>2</v>
      </c>
      <c r="O469" s="642">
        <v>0</v>
      </c>
      <c r="P469" s="642">
        <v>1</v>
      </c>
      <c r="Q469" s="14">
        <f t="shared" si="224"/>
        <v>3</v>
      </c>
      <c r="R469" s="14">
        <f t="shared" si="224"/>
        <v>3</v>
      </c>
      <c r="S469" s="10">
        <f t="shared" si="225"/>
        <v>6</v>
      </c>
      <c r="T469" s="642">
        <v>0</v>
      </c>
      <c r="U469" s="642">
        <v>0</v>
      </c>
      <c r="V469" s="642">
        <v>1</v>
      </c>
      <c r="W469" s="642">
        <v>3</v>
      </c>
      <c r="X469" s="642">
        <v>0</v>
      </c>
      <c r="Y469" s="642">
        <v>0</v>
      </c>
      <c r="Z469" s="623">
        <f t="shared" si="233"/>
        <v>1</v>
      </c>
      <c r="AA469" s="623">
        <f t="shared" si="233"/>
        <v>3</v>
      </c>
      <c r="AB469" s="10">
        <f t="shared" si="212"/>
        <v>4</v>
      </c>
      <c r="AC469" s="44">
        <f t="shared" si="226"/>
        <v>4</v>
      </c>
      <c r="AD469" s="44">
        <f t="shared" si="226"/>
        <v>6</v>
      </c>
      <c r="AE469" s="44">
        <f t="shared" si="213"/>
        <v>10</v>
      </c>
      <c r="AF469" s="12">
        <f t="shared" si="234"/>
        <v>1</v>
      </c>
      <c r="AG469" s="12">
        <f t="shared" si="235"/>
        <v>6</v>
      </c>
      <c r="AH469" s="10">
        <f t="shared" si="214"/>
        <v>7</v>
      </c>
      <c r="AI469" s="12">
        <f>VLOOKUP($F469,'Guru SertifikaSi'!$C$6:$G$675,'Guru SertifikaSi'!E$3,FALSE)</f>
        <v>3</v>
      </c>
      <c r="AJ469" s="12">
        <f>VLOOKUP($F469,'Guru SertifikaSi'!$C$6:$G$675,'Guru SertifikaSi'!F$3,FALSE)</f>
        <v>0</v>
      </c>
      <c r="AK469" s="10">
        <f t="shared" si="215"/>
        <v>3</v>
      </c>
      <c r="AL469" s="44">
        <f t="shared" si="216"/>
        <v>4</v>
      </c>
      <c r="AM469" s="44">
        <f t="shared" si="216"/>
        <v>6</v>
      </c>
      <c r="AN469" s="11">
        <f t="shared" si="217"/>
        <v>10</v>
      </c>
      <c r="AO469" s="642">
        <v>0</v>
      </c>
      <c r="AP469" s="642">
        <v>0</v>
      </c>
      <c r="AQ469" s="642">
        <v>0</v>
      </c>
      <c r="AR469" s="642">
        <v>0</v>
      </c>
      <c r="AS469" s="642">
        <v>0</v>
      </c>
      <c r="AT469" s="642">
        <v>0</v>
      </c>
      <c r="AU469" s="642">
        <v>0</v>
      </c>
      <c r="AV469" s="642">
        <v>0</v>
      </c>
      <c r="AW469" s="643">
        <v>0</v>
      </c>
      <c r="AX469" s="643">
        <v>0</v>
      </c>
      <c r="AY469" s="642">
        <v>4</v>
      </c>
      <c r="AZ469" s="642">
        <v>6</v>
      </c>
      <c r="BA469" s="642">
        <v>0</v>
      </c>
      <c r="BB469" s="642">
        <v>0</v>
      </c>
      <c r="BC469" s="642">
        <v>0</v>
      </c>
      <c r="BD469" s="642">
        <v>0</v>
      </c>
      <c r="BE469" s="13">
        <f t="shared" si="227"/>
        <v>0</v>
      </c>
      <c r="BF469" s="13">
        <f t="shared" si="227"/>
        <v>0</v>
      </c>
      <c r="BG469" s="10">
        <f t="shared" si="228"/>
        <v>0</v>
      </c>
      <c r="BH469" s="13">
        <f t="shared" si="229"/>
        <v>4</v>
      </c>
      <c r="BI469" s="13">
        <f t="shared" si="229"/>
        <v>6</v>
      </c>
      <c r="BJ469" s="10">
        <f t="shared" si="230"/>
        <v>10</v>
      </c>
      <c r="BK469" s="44">
        <f t="shared" si="231"/>
        <v>4</v>
      </c>
      <c r="BL469" s="44">
        <f t="shared" si="231"/>
        <v>6</v>
      </c>
      <c r="BM469" s="11">
        <f t="shared" si="231"/>
        <v>10</v>
      </c>
      <c r="BN469" s="642">
        <v>0</v>
      </c>
      <c r="BO469" s="642">
        <v>0</v>
      </c>
      <c r="BP469" s="642">
        <v>0</v>
      </c>
      <c r="BQ469" s="642">
        <v>0</v>
      </c>
      <c r="BR469" s="642">
        <v>0</v>
      </c>
      <c r="BS469" s="642">
        <v>0</v>
      </c>
      <c r="BT469" s="642">
        <v>0</v>
      </c>
      <c r="BU469" s="642">
        <v>0</v>
      </c>
      <c r="BV469" s="644">
        <f t="shared" si="232"/>
        <v>0</v>
      </c>
      <c r="BW469" s="644">
        <f t="shared" si="232"/>
        <v>0</v>
      </c>
      <c r="BX469" s="44">
        <f t="shared" si="218"/>
        <v>0</v>
      </c>
      <c r="BY469" s="44">
        <f t="shared" si="218"/>
        <v>0</v>
      </c>
      <c r="BZ469" s="11">
        <f t="shared" si="219"/>
        <v>0</v>
      </c>
      <c r="CA469" s="14">
        <f t="shared" si="220"/>
        <v>4</v>
      </c>
      <c r="CB469" s="14">
        <f t="shared" si="220"/>
        <v>6</v>
      </c>
      <c r="CC469" s="13">
        <f t="shared" si="221"/>
        <v>0</v>
      </c>
      <c r="CD469" s="13">
        <f t="shared" si="221"/>
        <v>0</v>
      </c>
      <c r="CE469" s="13">
        <f t="shared" si="222"/>
        <v>4</v>
      </c>
      <c r="CF469" s="13">
        <f t="shared" si="222"/>
        <v>6</v>
      </c>
      <c r="CG469" s="289">
        <f t="shared" si="223"/>
        <v>10</v>
      </c>
      <c r="CJ469" s="1">
        <v>1</v>
      </c>
      <c r="CK469" s="6">
        <f t="shared" si="236"/>
        <v>2</v>
      </c>
      <c r="CL469" s="6">
        <v>0</v>
      </c>
      <c r="CM469" s="6">
        <v>1</v>
      </c>
      <c r="CN469" s="6">
        <f t="shared" si="237"/>
        <v>4</v>
      </c>
      <c r="CO469" s="6">
        <f t="shared" si="238"/>
        <v>7</v>
      </c>
    </row>
    <row r="470" spans="1:93" ht="15" x14ac:dyDescent="0.25">
      <c r="A470" s="1" t="s">
        <v>1825</v>
      </c>
      <c r="B470" s="6">
        <v>457</v>
      </c>
      <c r="C470" s="9">
        <v>457</v>
      </c>
      <c r="D470" s="641" t="s">
        <v>6</v>
      </c>
      <c r="E470" s="37" t="s">
        <v>26</v>
      </c>
      <c r="F470" s="645">
        <v>20319093</v>
      </c>
      <c r="G470" s="646" t="s">
        <v>725</v>
      </c>
      <c r="H470" s="9" t="s">
        <v>52</v>
      </c>
      <c r="I470" s="642">
        <v>0</v>
      </c>
      <c r="J470" s="642">
        <v>0</v>
      </c>
      <c r="K470" s="642">
        <v>0</v>
      </c>
      <c r="L470" s="642">
        <v>0</v>
      </c>
      <c r="M470" s="642">
        <v>0</v>
      </c>
      <c r="N470" s="642">
        <v>0</v>
      </c>
      <c r="O470" s="642">
        <v>2</v>
      </c>
      <c r="P470" s="642">
        <v>3</v>
      </c>
      <c r="Q470" s="14">
        <f t="shared" si="224"/>
        <v>2</v>
      </c>
      <c r="R470" s="14">
        <f t="shared" si="224"/>
        <v>3</v>
      </c>
      <c r="S470" s="10">
        <f t="shared" si="225"/>
        <v>5</v>
      </c>
      <c r="T470" s="642">
        <v>0</v>
      </c>
      <c r="U470" s="642">
        <v>0</v>
      </c>
      <c r="V470" s="642">
        <v>0</v>
      </c>
      <c r="W470" s="642">
        <v>3</v>
      </c>
      <c r="X470" s="642">
        <v>0</v>
      </c>
      <c r="Y470" s="642">
        <v>0</v>
      </c>
      <c r="Z470" s="623">
        <f t="shared" si="233"/>
        <v>0</v>
      </c>
      <c r="AA470" s="623">
        <f t="shared" si="233"/>
        <v>3</v>
      </c>
      <c r="AB470" s="10">
        <f t="shared" si="212"/>
        <v>3</v>
      </c>
      <c r="AC470" s="44">
        <f t="shared" si="226"/>
        <v>2</v>
      </c>
      <c r="AD470" s="44">
        <f t="shared" si="226"/>
        <v>6</v>
      </c>
      <c r="AE470" s="44">
        <f t="shared" si="213"/>
        <v>8</v>
      </c>
      <c r="AF470" s="12">
        <f t="shared" si="234"/>
        <v>0</v>
      </c>
      <c r="AG470" s="12">
        <f t="shared" si="235"/>
        <v>3</v>
      </c>
      <c r="AH470" s="10">
        <f t="shared" si="214"/>
        <v>3</v>
      </c>
      <c r="AI470" s="12">
        <f>VLOOKUP($F470,'Guru SertifikaSi'!$C$6:$G$675,'Guru SertifikaSi'!E$3,FALSE)</f>
        <v>3</v>
      </c>
      <c r="AJ470" s="12">
        <f>VLOOKUP($F470,'Guru SertifikaSi'!$C$6:$G$675,'Guru SertifikaSi'!F$3,FALSE)</f>
        <v>2</v>
      </c>
      <c r="AK470" s="10">
        <f t="shared" si="215"/>
        <v>5</v>
      </c>
      <c r="AL470" s="44">
        <f t="shared" si="216"/>
        <v>3</v>
      </c>
      <c r="AM470" s="44">
        <f t="shared" si="216"/>
        <v>5</v>
      </c>
      <c r="AN470" s="11">
        <f t="shared" si="217"/>
        <v>8</v>
      </c>
      <c r="AO470" s="642">
        <v>0</v>
      </c>
      <c r="AP470" s="642">
        <v>0</v>
      </c>
      <c r="AQ470" s="642">
        <v>0</v>
      </c>
      <c r="AR470" s="642">
        <v>0</v>
      </c>
      <c r="AS470" s="642">
        <v>0</v>
      </c>
      <c r="AT470" s="642">
        <v>0</v>
      </c>
      <c r="AU470" s="642">
        <v>0</v>
      </c>
      <c r="AV470" s="642">
        <v>0</v>
      </c>
      <c r="AW470" s="643">
        <v>0</v>
      </c>
      <c r="AX470" s="643">
        <v>0</v>
      </c>
      <c r="AY470" s="642">
        <v>3</v>
      </c>
      <c r="AZ470" s="642">
        <v>5</v>
      </c>
      <c r="BA470" s="642">
        <v>0</v>
      </c>
      <c r="BB470" s="642">
        <v>0</v>
      </c>
      <c r="BC470" s="642">
        <v>0</v>
      </c>
      <c r="BD470" s="642">
        <v>0</v>
      </c>
      <c r="BE470" s="13">
        <f t="shared" si="227"/>
        <v>0</v>
      </c>
      <c r="BF470" s="13">
        <f t="shared" si="227"/>
        <v>0</v>
      </c>
      <c r="BG470" s="10">
        <f t="shared" si="228"/>
        <v>0</v>
      </c>
      <c r="BH470" s="13">
        <f t="shared" si="229"/>
        <v>3</v>
      </c>
      <c r="BI470" s="13">
        <f t="shared" si="229"/>
        <v>5</v>
      </c>
      <c r="BJ470" s="10">
        <f t="shared" si="230"/>
        <v>8</v>
      </c>
      <c r="BK470" s="44">
        <f t="shared" si="231"/>
        <v>3</v>
      </c>
      <c r="BL470" s="44">
        <f t="shared" si="231"/>
        <v>5</v>
      </c>
      <c r="BM470" s="11">
        <f t="shared" si="231"/>
        <v>8</v>
      </c>
      <c r="BN470" s="642">
        <v>0</v>
      </c>
      <c r="BO470" s="642">
        <v>0</v>
      </c>
      <c r="BP470" s="642">
        <v>0</v>
      </c>
      <c r="BQ470" s="642">
        <v>0</v>
      </c>
      <c r="BR470" s="642">
        <v>0</v>
      </c>
      <c r="BS470" s="642">
        <v>1</v>
      </c>
      <c r="BT470" s="642">
        <v>0</v>
      </c>
      <c r="BU470" s="642">
        <v>0</v>
      </c>
      <c r="BV470" s="644">
        <f t="shared" si="232"/>
        <v>0</v>
      </c>
      <c r="BW470" s="644">
        <f t="shared" si="232"/>
        <v>1</v>
      </c>
      <c r="BX470" s="44">
        <f t="shared" si="218"/>
        <v>0</v>
      </c>
      <c r="BY470" s="44">
        <f t="shared" si="218"/>
        <v>1</v>
      </c>
      <c r="BZ470" s="11">
        <f t="shared" si="219"/>
        <v>1</v>
      </c>
      <c r="CA470" s="14">
        <f t="shared" si="220"/>
        <v>2</v>
      </c>
      <c r="CB470" s="14">
        <f t="shared" si="220"/>
        <v>6</v>
      </c>
      <c r="CC470" s="13">
        <f t="shared" si="221"/>
        <v>0</v>
      </c>
      <c r="CD470" s="13">
        <f t="shared" si="221"/>
        <v>1</v>
      </c>
      <c r="CE470" s="13">
        <f t="shared" si="222"/>
        <v>2</v>
      </c>
      <c r="CF470" s="13">
        <f t="shared" si="222"/>
        <v>7</v>
      </c>
      <c r="CG470" s="289">
        <f t="shared" si="223"/>
        <v>9</v>
      </c>
      <c r="CJ470" s="1">
        <v>1</v>
      </c>
      <c r="CK470" s="6">
        <f t="shared" si="236"/>
        <v>4</v>
      </c>
      <c r="CL470" s="6">
        <v>1</v>
      </c>
      <c r="CM470" s="6">
        <v>0</v>
      </c>
      <c r="CN470" s="6">
        <f t="shared" si="237"/>
        <v>4</v>
      </c>
      <c r="CO470" s="6">
        <f t="shared" si="238"/>
        <v>5</v>
      </c>
    </row>
    <row r="471" spans="1:93" ht="15" x14ac:dyDescent="0.25">
      <c r="A471" s="1" t="s">
        <v>1826</v>
      </c>
      <c r="B471" s="6">
        <v>458</v>
      </c>
      <c r="C471" s="9">
        <v>458</v>
      </c>
      <c r="D471" s="641" t="s">
        <v>6</v>
      </c>
      <c r="E471" s="37" t="s">
        <v>26</v>
      </c>
      <c r="F471" s="645">
        <v>20319077</v>
      </c>
      <c r="G471" s="646" t="s">
        <v>726</v>
      </c>
      <c r="H471" s="9" t="s">
        <v>52</v>
      </c>
      <c r="I471" s="642">
        <v>1</v>
      </c>
      <c r="J471" s="642">
        <v>1</v>
      </c>
      <c r="K471" s="642">
        <v>0</v>
      </c>
      <c r="L471" s="642">
        <v>0</v>
      </c>
      <c r="M471" s="642">
        <v>1</v>
      </c>
      <c r="N471" s="642">
        <v>0</v>
      </c>
      <c r="O471" s="642">
        <v>0</v>
      </c>
      <c r="P471" s="642">
        <v>2</v>
      </c>
      <c r="Q471" s="14">
        <f t="shared" si="224"/>
        <v>2</v>
      </c>
      <c r="R471" s="14">
        <f t="shared" si="224"/>
        <v>3</v>
      </c>
      <c r="S471" s="10">
        <f t="shared" si="225"/>
        <v>5</v>
      </c>
      <c r="T471" s="642">
        <v>0</v>
      </c>
      <c r="U471" s="642">
        <v>0</v>
      </c>
      <c r="V471" s="642">
        <v>1</v>
      </c>
      <c r="W471" s="642">
        <v>3</v>
      </c>
      <c r="X471" s="642">
        <v>0</v>
      </c>
      <c r="Y471" s="642">
        <v>0</v>
      </c>
      <c r="Z471" s="623">
        <f t="shared" si="233"/>
        <v>1</v>
      </c>
      <c r="AA471" s="623">
        <f t="shared" si="233"/>
        <v>3</v>
      </c>
      <c r="AB471" s="10">
        <f t="shared" si="212"/>
        <v>4</v>
      </c>
      <c r="AC471" s="44">
        <f t="shared" si="226"/>
        <v>3</v>
      </c>
      <c r="AD471" s="44">
        <f t="shared" si="226"/>
        <v>6</v>
      </c>
      <c r="AE471" s="44">
        <f t="shared" si="213"/>
        <v>9</v>
      </c>
      <c r="AF471" s="12">
        <f t="shared" si="234"/>
        <v>2</v>
      </c>
      <c r="AG471" s="12">
        <f t="shared" si="235"/>
        <v>4</v>
      </c>
      <c r="AH471" s="10">
        <f t="shared" si="214"/>
        <v>6</v>
      </c>
      <c r="AI471" s="12">
        <f>VLOOKUP($F471,'Guru SertifikaSi'!$C$6:$G$675,'Guru SertifikaSi'!E$3,FALSE)</f>
        <v>1</v>
      </c>
      <c r="AJ471" s="12">
        <f>VLOOKUP($F471,'Guru SertifikaSi'!$C$6:$G$675,'Guru SertifikaSi'!F$3,FALSE)</f>
        <v>2</v>
      </c>
      <c r="AK471" s="10">
        <f t="shared" si="215"/>
        <v>3</v>
      </c>
      <c r="AL471" s="44">
        <f t="shared" si="216"/>
        <v>3</v>
      </c>
      <c r="AM471" s="44">
        <f t="shared" si="216"/>
        <v>6</v>
      </c>
      <c r="AN471" s="11">
        <f t="shared" si="217"/>
        <v>9</v>
      </c>
      <c r="AO471" s="642">
        <v>0</v>
      </c>
      <c r="AP471" s="642">
        <v>0</v>
      </c>
      <c r="AQ471" s="642">
        <v>0</v>
      </c>
      <c r="AR471" s="642">
        <v>0</v>
      </c>
      <c r="AS471" s="642">
        <v>0</v>
      </c>
      <c r="AT471" s="642">
        <v>0</v>
      </c>
      <c r="AU471" s="642">
        <v>0</v>
      </c>
      <c r="AV471" s="642">
        <v>0</v>
      </c>
      <c r="AW471" s="643">
        <v>0</v>
      </c>
      <c r="AX471" s="643">
        <v>0</v>
      </c>
      <c r="AY471" s="642">
        <v>3</v>
      </c>
      <c r="AZ471" s="642">
        <v>6</v>
      </c>
      <c r="BA471" s="642">
        <v>0</v>
      </c>
      <c r="BB471" s="642">
        <v>0</v>
      </c>
      <c r="BC471" s="642">
        <v>0</v>
      </c>
      <c r="BD471" s="642">
        <v>0</v>
      </c>
      <c r="BE471" s="13">
        <f t="shared" si="227"/>
        <v>0</v>
      </c>
      <c r="BF471" s="13">
        <f t="shared" si="227"/>
        <v>0</v>
      </c>
      <c r="BG471" s="10">
        <f t="shared" si="228"/>
        <v>0</v>
      </c>
      <c r="BH471" s="13">
        <f t="shared" si="229"/>
        <v>3</v>
      </c>
      <c r="BI471" s="13">
        <f t="shared" si="229"/>
        <v>6</v>
      </c>
      <c r="BJ471" s="10">
        <f t="shared" si="230"/>
        <v>9</v>
      </c>
      <c r="BK471" s="44">
        <f t="shared" si="231"/>
        <v>3</v>
      </c>
      <c r="BL471" s="44">
        <f t="shared" si="231"/>
        <v>6</v>
      </c>
      <c r="BM471" s="11">
        <f t="shared" si="231"/>
        <v>9</v>
      </c>
      <c r="BN471" s="642">
        <v>0</v>
      </c>
      <c r="BO471" s="642">
        <v>0</v>
      </c>
      <c r="BP471" s="642">
        <v>0</v>
      </c>
      <c r="BQ471" s="642">
        <v>0</v>
      </c>
      <c r="BR471" s="642">
        <v>0</v>
      </c>
      <c r="BS471" s="642">
        <v>0</v>
      </c>
      <c r="BT471" s="642">
        <v>0</v>
      </c>
      <c r="BU471" s="642">
        <v>0</v>
      </c>
      <c r="BV471" s="644">
        <f t="shared" si="232"/>
        <v>0</v>
      </c>
      <c r="BW471" s="644">
        <f t="shared" si="232"/>
        <v>0</v>
      </c>
      <c r="BX471" s="44">
        <f t="shared" si="218"/>
        <v>0</v>
      </c>
      <c r="BY471" s="44">
        <f t="shared" si="218"/>
        <v>0</v>
      </c>
      <c r="BZ471" s="11">
        <f t="shared" si="219"/>
        <v>0</v>
      </c>
      <c r="CA471" s="14">
        <f t="shared" si="220"/>
        <v>3</v>
      </c>
      <c r="CB471" s="14">
        <f t="shared" si="220"/>
        <v>6</v>
      </c>
      <c r="CC471" s="13">
        <f t="shared" si="221"/>
        <v>0</v>
      </c>
      <c r="CD471" s="13">
        <f t="shared" si="221"/>
        <v>0</v>
      </c>
      <c r="CE471" s="13">
        <f t="shared" si="222"/>
        <v>3</v>
      </c>
      <c r="CF471" s="13">
        <f t="shared" si="222"/>
        <v>6</v>
      </c>
      <c r="CG471" s="289">
        <f t="shared" si="223"/>
        <v>9</v>
      </c>
      <c r="CJ471" s="1">
        <v>1</v>
      </c>
      <c r="CK471" s="6">
        <f t="shared" si="236"/>
        <v>3</v>
      </c>
      <c r="CL471" s="6">
        <v>0</v>
      </c>
      <c r="CM471" s="6">
        <v>1</v>
      </c>
      <c r="CN471" s="6">
        <f t="shared" si="237"/>
        <v>3</v>
      </c>
      <c r="CO471" s="6">
        <f t="shared" si="238"/>
        <v>7</v>
      </c>
    </row>
    <row r="472" spans="1:93" ht="15" x14ac:dyDescent="0.25">
      <c r="A472" s="1" t="s">
        <v>1827</v>
      </c>
      <c r="B472" s="6">
        <v>459</v>
      </c>
      <c r="C472" s="9">
        <v>459</v>
      </c>
      <c r="D472" s="641" t="s">
        <v>6</v>
      </c>
      <c r="E472" s="37" t="s">
        <v>26</v>
      </c>
      <c r="F472" s="645">
        <v>20319076</v>
      </c>
      <c r="G472" s="646" t="s">
        <v>727</v>
      </c>
      <c r="H472" s="9" t="s">
        <v>52</v>
      </c>
      <c r="I472" s="642">
        <v>0</v>
      </c>
      <c r="J472" s="642">
        <v>0</v>
      </c>
      <c r="K472" s="642">
        <v>0</v>
      </c>
      <c r="L472" s="642">
        <v>0</v>
      </c>
      <c r="M472" s="642">
        <v>0</v>
      </c>
      <c r="N472" s="642">
        <v>1</v>
      </c>
      <c r="O472" s="642">
        <v>1</v>
      </c>
      <c r="P472" s="642">
        <v>3</v>
      </c>
      <c r="Q472" s="14">
        <f t="shared" si="224"/>
        <v>1</v>
      </c>
      <c r="R472" s="14">
        <f t="shared" si="224"/>
        <v>4</v>
      </c>
      <c r="S472" s="10">
        <f t="shared" si="225"/>
        <v>5</v>
      </c>
      <c r="T472" s="642">
        <v>0</v>
      </c>
      <c r="U472" s="642">
        <v>0</v>
      </c>
      <c r="V472" s="642">
        <v>1</v>
      </c>
      <c r="W472" s="642">
        <v>4</v>
      </c>
      <c r="X472" s="642">
        <v>1</v>
      </c>
      <c r="Y472" s="642">
        <v>0</v>
      </c>
      <c r="Z472" s="623">
        <f t="shared" si="233"/>
        <v>2</v>
      </c>
      <c r="AA472" s="623">
        <f t="shared" si="233"/>
        <v>4</v>
      </c>
      <c r="AB472" s="10">
        <f t="shared" si="212"/>
        <v>6</v>
      </c>
      <c r="AC472" s="44">
        <f t="shared" si="226"/>
        <v>3</v>
      </c>
      <c r="AD472" s="44">
        <f t="shared" si="226"/>
        <v>8</v>
      </c>
      <c r="AE472" s="44">
        <f t="shared" si="213"/>
        <v>11</v>
      </c>
      <c r="AF472" s="12">
        <f t="shared" si="234"/>
        <v>1</v>
      </c>
      <c r="AG472" s="12">
        <f t="shared" si="235"/>
        <v>5</v>
      </c>
      <c r="AH472" s="10">
        <f t="shared" si="214"/>
        <v>6</v>
      </c>
      <c r="AI472" s="12">
        <f>VLOOKUP($F472,'Guru SertifikaSi'!$C$6:$G$675,'Guru SertifikaSi'!E$3,FALSE)</f>
        <v>2</v>
      </c>
      <c r="AJ472" s="12">
        <f>VLOOKUP($F472,'Guru SertifikaSi'!$C$6:$G$675,'Guru SertifikaSi'!F$3,FALSE)</f>
        <v>3</v>
      </c>
      <c r="AK472" s="10">
        <f t="shared" si="215"/>
        <v>5</v>
      </c>
      <c r="AL472" s="44">
        <f t="shared" si="216"/>
        <v>3</v>
      </c>
      <c r="AM472" s="44">
        <f t="shared" si="216"/>
        <v>8</v>
      </c>
      <c r="AN472" s="11">
        <f t="shared" si="217"/>
        <v>11</v>
      </c>
      <c r="AO472" s="642">
        <v>0</v>
      </c>
      <c r="AP472" s="642">
        <v>0</v>
      </c>
      <c r="AQ472" s="642">
        <v>0</v>
      </c>
      <c r="AR472" s="642">
        <v>0</v>
      </c>
      <c r="AS472" s="642">
        <v>0</v>
      </c>
      <c r="AT472" s="642">
        <v>0</v>
      </c>
      <c r="AU472" s="642">
        <v>0</v>
      </c>
      <c r="AV472" s="642">
        <v>0</v>
      </c>
      <c r="AW472" s="643">
        <v>0</v>
      </c>
      <c r="AX472" s="643">
        <v>0</v>
      </c>
      <c r="AY472" s="642">
        <v>3</v>
      </c>
      <c r="AZ472" s="642">
        <v>8</v>
      </c>
      <c r="BA472" s="642">
        <v>0</v>
      </c>
      <c r="BB472" s="642">
        <v>0</v>
      </c>
      <c r="BC472" s="642">
        <v>0</v>
      </c>
      <c r="BD472" s="642">
        <v>0</v>
      </c>
      <c r="BE472" s="13">
        <f t="shared" si="227"/>
        <v>0</v>
      </c>
      <c r="BF472" s="13">
        <f t="shared" si="227"/>
        <v>0</v>
      </c>
      <c r="BG472" s="10">
        <f t="shared" si="228"/>
        <v>0</v>
      </c>
      <c r="BH472" s="13">
        <f t="shared" si="229"/>
        <v>3</v>
      </c>
      <c r="BI472" s="13">
        <f t="shared" si="229"/>
        <v>8</v>
      </c>
      <c r="BJ472" s="10">
        <f t="shared" si="230"/>
        <v>11</v>
      </c>
      <c r="BK472" s="44">
        <f t="shared" si="231"/>
        <v>3</v>
      </c>
      <c r="BL472" s="44">
        <f t="shared" si="231"/>
        <v>8</v>
      </c>
      <c r="BM472" s="11">
        <f t="shared" si="231"/>
        <v>11</v>
      </c>
      <c r="BN472" s="642">
        <v>0</v>
      </c>
      <c r="BO472" s="642">
        <v>0</v>
      </c>
      <c r="BP472" s="642">
        <v>0</v>
      </c>
      <c r="BQ472" s="642">
        <v>0</v>
      </c>
      <c r="BR472" s="642">
        <v>0</v>
      </c>
      <c r="BS472" s="642">
        <v>0</v>
      </c>
      <c r="BT472" s="642">
        <v>0</v>
      </c>
      <c r="BU472" s="642">
        <v>0</v>
      </c>
      <c r="BV472" s="644">
        <f t="shared" si="232"/>
        <v>0</v>
      </c>
      <c r="BW472" s="644">
        <f t="shared" si="232"/>
        <v>0</v>
      </c>
      <c r="BX472" s="44">
        <f t="shared" si="218"/>
        <v>0</v>
      </c>
      <c r="BY472" s="44">
        <f t="shared" si="218"/>
        <v>0</v>
      </c>
      <c r="BZ472" s="11">
        <f t="shared" si="219"/>
        <v>0</v>
      </c>
      <c r="CA472" s="14">
        <f t="shared" si="220"/>
        <v>3</v>
      </c>
      <c r="CB472" s="14">
        <f t="shared" si="220"/>
        <v>8</v>
      </c>
      <c r="CC472" s="13">
        <f t="shared" si="221"/>
        <v>0</v>
      </c>
      <c r="CD472" s="13">
        <f t="shared" si="221"/>
        <v>0</v>
      </c>
      <c r="CE472" s="13">
        <f t="shared" si="222"/>
        <v>3</v>
      </c>
      <c r="CF472" s="13">
        <f t="shared" si="222"/>
        <v>8</v>
      </c>
      <c r="CG472" s="289">
        <f t="shared" si="223"/>
        <v>11</v>
      </c>
      <c r="CJ472" s="1">
        <v>1</v>
      </c>
      <c r="CK472" s="6">
        <f t="shared" si="236"/>
        <v>4</v>
      </c>
      <c r="CL472" s="6">
        <v>0</v>
      </c>
      <c r="CM472" s="6">
        <v>1</v>
      </c>
      <c r="CN472" s="6">
        <f t="shared" si="237"/>
        <v>3</v>
      </c>
      <c r="CO472" s="6">
        <f t="shared" si="238"/>
        <v>9</v>
      </c>
    </row>
    <row r="473" spans="1:93" ht="15" x14ac:dyDescent="0.25">
      <c r="A473" s="1" t="s">
        <v>1828</v>
      </c>
      <c r="B473" s="6">
        <v>460</v>
      </c>
      <c r="C473" s="9">
        <v>460</v>
      </c>
      <c r="D473" s="641" t="s">
        <v>6</v>
      </c>
      <c r="E473" s="37" t="s">
        <v>26</v>
      </c>
      <c r="F473" s="645">
        <v>20319074</v>
      </c>
      <c r="G473" s="646" t="s">
        <v>728</v>
      </c>
      <c r="H473" s="9" t="s">
        <v>52</v>
      </c>
      <c r="I473" s="642">
        <v>0</v>
      </c>
      <c r="J473" s="642">
        <v>0</v>
      </c>
      <c r="K473" s="642">
        <v>0</v>
      </c>
      <c r="L473" s="642">
        <v>0</v>
      </c>
      <c r="M473" s="642">
        <v>1</v>
      </c>
      <c r="N473" s="642">
        <v>1</v>
      </c>
      <c r="O473" s="642">
        <v>0</v>
      </c>
      <c r="P473" s="642">
        <v>2</v>
      </c>
      <c r="Q473" s="14">
        <f t="shared" si="224"/>
        <v>1</v>
      </c>
      <c r="R473" s="14">
        <f t="shared" si="224"/>
        <v>3</v>
      </c>
      <c r="S473" s="10">
        <f t="shared" si="225"/>
        <v>4</v>
      </c>
      <c r="T473" s="642">
        <v>0</v>
      </c>
      <c r="U473" s="642">
        <v>0</v>
      </c>
      <c r="V473" s="642">
        <v>2</v>
      </c>
      <c r="W473" s="642">
        <v>3</v>
      </c>
      <c r="X473" s="642">
        <v>0</v>
      </c>
      <c r="Y473" s="642">
        <v>0</v>
      </c>
      <c r="Z473" s="623">
        <f t="shared" si="233"/>
        <v>2</v>
      </c>
      <c r="AA473" s="623">
        <f t="shared" si="233"/>
        <v>3</v>
      </c>
      <c r="AB473" s="10">
        <f t="shared" si="212"/>
        <v>5</v>
      </c>
      <c r="AC473" s="44">
        <f t="shared" si="226"/>
        <v>3</v>
      </c>
      <c r="AD473" s="44">
        <f t="shared" si="226"/>
        <v>6</v>
      </c>
      <c r="AE473" s="44">
        <f t="shared" si="213"/>
        <v>9</v>
      </c>
      <c r="AF473" s="12">
        <f t="shared" si="234"/>
        <v>2</v>
      </c>
      <c r="AG473" s="12">
        <f t="shared" si="235"/>
        <v>4</v>
      </c>
      <c r="AH473" s="10">
        <f t="shared" si="214"/>
        <v>6</v>
      </c>
      <c r="AI473" s="12">
        <f>VLOOKUP($F473,'Guru SertifikaSi'!$C$6:$G$675,'Guru SertifikaSi'!E$3,FALSE)</f>
        <v>1</v>
      </c>
      <c r="AJ473" s="12">
        <f>VLOOKUP($F473,'Guru SertifikaSi'!$C$6:$G$675,'Guru SertifikaSi'!F$3,FALSE)</f>
        <v>2</v>
      </c>
      <c r="AK473" s="10">
        <f t="shared" si="215"/>
        <v>3</v>
      </c>
      <c r="AL473" s="44">
        <f t="shared" si="216"/>
        <v>3</v>
      </c>
      <c r="AM473" s="44">
        <f t="shared" si="216"/>
        <v>6</v>
      </c>
      <c r="AN473" s="11">
        <f t="shared" si="217"/>
        <v>9</v>
      </c>
      <c r="AO473" s="642">
        <v>0</v>
      </c>
      <c r="AP473" s="642">
        <v>0</v>
      </c>
      <c r="AQ473" s="642">
        <v>0</v>
      </c>
      <c r="AR473" s="642">
        <v>0</v>
      </c>
      <c r="AS473" s="642">
        <v>0</v>
      </c>
      <c r="AT473" s="642">
        <v>0</v>
      </c>
      <c r="AU473" s="642">
        <v>0</v>
      </c>
      <c r="AV473" s="642">
        <v>0</v>
      </c>
      <c r="AW473" s="643">
        <v>0</v>
      </c>
      <c r="AX473" s="643">
        <v>0</v>
      </c>
      <c r="AY473" s="642">
        <v>3</v>
      </c>
      <c r="AZ473" s="642">
        <v>6</v>
      </c>
      <c r="BA473" s="642">
        <v>0</v>
      </c>
      <c r="BB473" s="642">
        <v>0</v>
      </c>
      <c r="BC473" s="642">
        <v>0</v>
      </c>
      <c r="BD473" s="642">
        <v>0</v>
      </c>
      <c r="BE473" s="13">
        <f t="shared" si="227"/>
        <v>0</v>
      </c>
      <c r="BF473" s="13">
        <f t="shared" si="227"/>
        <v>0</v>
      </c>
      <c r="BG473" s="10">
        <f t="shared" si="228"/>
        <v>0</v>
      </c>
      <c r="BH473" s="13">
        <f t="shared" si="229"/>
        <v>3</v>
      </c>
      <c r="BI473" s="13">
        <f t="shared" si="229"/>
        <v>6</v>
      </c>
      <c r="BJ473" s="10">
        <f t="shared" si="230"/>
        <v>9</v>
      </c>
      <c r="BK473" s="44">
        <f t="shared" si="231"/>
        <v>3</v>
      </c>
      <c r="BL473" s="44">
        <f t="shared" si="231"/>
        <v>6</v>
      </c>
      <c r="BM473" s="11">
        <f t="shared" si="231"/>
        <v>9</v>
      </c>
      <c r="BN473" s="642">
        <v>0</v>
      </c>
      <c r="BO473" s="642">
        <v>0</v>
      </c>
      <c r="BP473" s="642">
        <v>0</v>
      </c>
      <c r="BQ473" s="642">
        <v>0</v>
      </c>
      <c r="BR473" s="642">
        <v>0</v>
      </c>
      <c r="BS473" s="642">
        <v>0</v>
      </c>
      <c r="BT473" s="642">
        <v>0</v>
      </c>
      <c r="BU473" s="642">
        <v>0</v>
      </c>
      <c r="BV473" s="644">
        <f t="shared" si="232"/>
        <v>0</v>
      </c>
      <c r="BW473" s="644">
        <f t="shared" si="232"/>
        <v>0</v>
      </c>
      <c r="BX473" s="44">
        <f t="shared" si="218"/>
        <v>0</v>
      </c>
      <c r="BY473" s="44">
        <f t="shared" si="218"/>
        <v>0</v>
      </c>
      <c r="BZ473" s="11">
        <f t="shared" si="219"/>
        <v>0</v>
      </c>
      <c r="CA473" s="14">
        <f t="shared" si="220"/>
        <v>3</v>
      </c>
      <c r="CB473" s="14">
        <f t="shared" si="220"/>
        <v>6</v>
      </c>
      <c r="CC473" s="13">
        <f t="shared" si="221"/>
        <v>0</v>
      </c>
      <c r="CD473" s="13">
        <f t="shared" si="221"/>
        <v>0</v>
      </c>
      <c r="CE473" s="13">
        <f t="shared" si="222"/>
        <v>3</v>
      </c>
      <c r="CF473" s="13">
        <f t="shared" si="222"/>
        <v>6</v>
      </c>
      <c r="CG473" s="289">
        <f t="shared" si="223"/>
        <v>9</v>
      </c>
      <c r="CJ473" s="1">
        <v>1</v>
      </c>
      <c r="CK473" s="6">
        <f t="shared" si="236"/>
        <v>3</v>
      </c>
      <c r="CL473" s="6">
        <v>0</v>
      </c>
      <c r="CM473" s="6">
        <v>1</v>
      </c>
      <c r="CN473" s="6">
        <f t="shared" si="237"/>
        <v>3</v>
      </c>
      <c r="CO473" s="6">
        <f t="shared" si="238"/>
        <v>7</v>
      </c>
    </row>
    <row r="474" spans="1:93" ht="15" x14ac:dyDescent="0.25">
      <c r="A474" s="1" t="s">
        <v>1829</v>
      </c>
      <c r="B474" s="6">
        <v>461</v>
      </c>
      <c r="C474" s="9">
        <v>461</v>
      </c>
      <c r="D474" s="641" t="s">
        <v>6</v>
      </c>
      <c r="E474" s="37" t="s">
        <v>26</v>
      </c>
      <c r="F474" s="645">
        <v>20340322</v>
      </c>
      <c r="G474" s="646" t="s">
        <v>729</v>
      </c>
      <c r="H474" s="9" t="s">
        <v>52</v>
      </c>
      <c r="I474" s="642">
        <v>0</v>
      </c>
      <c r="J474" s="642">
        <v>0</v>
      </c>
      <c r="K474" s="642">
        <v>0</v>
      </c>
      <c r="L474" s="642">
        <v>0</v>
      </c>
      <c r="M474" s="642">
        <v>1</v>
      </c>
      <c r="N474" s="642">
        <v>2</v>
      </c>
      <c r="O474" s="642">
        <v>1</v>
      </c>
      <c r="P474" s="642">
        <v>1</v>
      </c>
      <c r="Q474" s="14">
        <f t="shared" si="224"/>
        <v>2</v>
      </c>
      <c r="R474" s="14">
        <f t="shared" si="224"/>
        <v>3</v>
      </c>
      <c r="S474" s="10">
        <f t="shared" si="225"/>
        <v>5</v>
      </c>
      <c r="T474" s="642">
        <v>0</v>
      </c>
      <c r="U474" s="642">
        <v>0</v>
      </c>
      <c r="V474" s="642">
        <v>1</v>
      </c>
      <c r="W474" s="642">
        <v>3</v>
      </c>
      <c r="X474" s="642">
        <v>0</v>
      </c>
      <c r="Y474" s="642">
        <v>0</v>
      </c>
      <c r="Z474" s="623">
        <f t="shared" si="233"/>
        <v>1</v>
      </c>
      <c r="AA474" s="623">
        <f t="shared" si="233"/>
        <v>3</v>
      </c>
      <c r="AB474" s="10">
        <f t="shared" si="212"/>
        <v>4</v>
      </c>
      <c r="AC474" s="44">
        <f t="shared" si="226"/>
        <v>3</v>
      </c>
      <c r="AD474" s="44">
        <f t="shared" si="226"/>
        <v>6</v>
      </c>
      <c r="AE474" s="44">
        <f t="shared" si="213"/>
        <v>9</v>
      </c>
      <c r="AF474" s="12">
        <f t="shared" si="234"/>
        <v>2</v>
      </c>
      <c r="AG474" s="12">
        <f t="shared" si="235"/>
        <v>3</v>
      </c>
      <c r="AH474" s="10">
        <f t="shared" si="214"/>
        <v>5</v>
      </c>
      <c r="AI474" s="12">
        <f>VLOOKUP($F474,'Guru SertifikaSi'!$C$6:$G$675,'Guru SertifikaSi'!E$3,FALSE)</f>
        <v>1</v>
      </c>
      <c r="AJ474" s="12">
        <f>VLOOKUP($F474,'Guru SertifikaSi'!$C$6:$G$675,'Guru SertifikaSi'!F$3,FALSE)</f>
        <v>3</v>
      </c>
      <c r="AK474" s="10">
        <f t="shared" si="215"/>
        <v>4</v>
      </c>
      <c r="AL474" s="44">
        <f t="shared" si="216"/>
        <v>3</v>
      </c>
      <c r="AM474" s="44">
        <f t="shared" si="216"/>
        <v>6</v>
      </c>
      <c r="AN474" s="11">
        <f t="shared" si="217"/>
        <v>9</v>
      </c>
      <c r="AO474" s="642">
        <v>0</v>
      </c>
      <c r="AP474" s="642">
        <v>0</v>
      </c>
      <c r="AQ474" s="642">
        <v>0</v>
      </c>
      <c r="AR474" s="642">
        <v>0</v>
      </c>
      <c r="AS474" s="642">
        <v>0</v>
      </c>
      <c r="AT474" s="642">
        <v>0</v>
      </c>
      <c r="AU474" s="642">
        <v>0</v>
      </c>
      <c r="AV474" s="642">
        <v>0</v>
      </c>
      <c r="AW474" s="643">
        <v>0</v>
      </c>
      <c r="AX474" s="643">
        <v>0</v>
      </c>
      <c r="AY474" s="642">
        <v>3</v>
      </c>
      <c r="AZ474" s="642">
        <v>6</v>
      </c>
      <c r="BA474" s="642">
        <v>0</v>
      </c>
      <c r="BB474" s="642">
        <v>0</v>
      </c>
      <c r="BC474" s="642">
        <v>0</v>
      </c>
      <c r="BD474" s="642">
        <v>0</v>
      </c>
      <c r="BE474" s="13">
        <f t="shared" si="227"/>
        <v>0</v>
      </c>
      <c r="BF474" s="13">
        <f t="shared" si="227"/>
        <v>0</v>
      </c>
      <c r="BG474" s="10">
        <f t="shared" si="228"/>
        <v>0</v>
      </c>
      <c r="BH474" s="13">
        <f t="shared" si="229"/>
        <v>3</v>
      </c>
      <c r="BI474" s="13">
        <f t="shared" si="229"/>
        <v>6</v>
      </c>
      <c r="BJ474" s="10">
        <f t="shared" si="230"/>
        <v>9</v>
      </c>
      <c r="BK474" s="44">
        <f t="shared" si="231"/>
        <v>3</v>
      </c>
      <c r="BL474" s="44">
        <f t="shared" si="231"/>
        <v>6</v>
      </c>
      <c r="BM474" s="11">
        <f t="shared" si="231"/>
        <v>9</v>
      </c>
      <c r="BN474" s="642">
        <v>1</v>
      </c>
      <c r="BO474" s="642">
        <v>0</v>
      </c>
      <c r="BP474" s="642">
        <v>0</v>
      </c>
      <c r="BQ474" s="642">
        <v>0</v>
      </c>
      <c r="BR474" s="642">
        <v>0</v>
      </c>
      <c r="BS474" s="642">
        <v>0</v>
      </c>
      <c r="BT474" s="642">
        <v>0</v>
      </c>
      <c r="BU474" s="642">
        <v>0</v>
      </c>
      <c r="BV474" s="644">
        <f t="shared" si="232"/>
        <v>0</v>
      </c>
      <c r="BW474" s="644">
        <f t="shared" si="232"/>
        <v>0</v>
      </c>
      <c r="BX474" s="44">
        <f t="shared" si="218"/>
        <v>1</v>
      </c>
      <c r="BY474" s="44">
        <f t="shared" si="218"/>
        <v>0</v>
      </c>
      <c r="BZ474" s="11">
        <f t="shared" si="219"/>
        <v>1</v>
      </c>
      <c r="CA474" s="14">
        <f t="shared" si="220"/>
        <v>3</v>
      </c>
      <c r="CB474" s="14">
        <f t="shared" si="220"/>
        <v>6</v>
      </c>
      <c r="CC474" s="13">
        <f t="shared" si="221"/>
        <v>1</v>
      </c>
      <c r="CD474" s="13">
        <f t="shared" si="221"/>
        <v>0</v>
      </c>
      <c r="CE474" s="13">
        <f t="shared" si="222"/>
        <v>4</v>
      </c>
      <c r="CF474" s="13">
        <f t="shared" si="222"/>
        <v>6</v>
      </c>
      <c r="CG474" s="289">
        <f t="shared" si="223"/>
        <v>10</v>
      </c>
      <c r="CJ474" s="1">
        <v>1</v>
      </c>
      <c r="CK474" s="6">
        <f t="shared" si="236"/>
        <v>2</v>
      </c>
      <c r="CL474" s="6">
        <v>0</v>
      </c>
      <c r="CM474" s="6">
        <v>1</v>
      </c>
      <c r="CN474" s="6">
        <f t="shared" si="237"/>
        <v>3</v>
      </c>
      <c r="CO474" s="6">
        <f t="shared" si="238"/>
        <v>7</v>
      </c>
    </row>
    <row r="475" spans="1:93" ht="15" x14ac:dyDescent="0.25">
      <c r="A475" s="1" t="s">
        <v>1830</v>
      </c>
      <c r="B475" s="6">
        <v>462</v>
      </c>
      <c r="C475" s="9">
        <v>462</v>
      </c>
      <c r="D475" s="641" t="s">
        <v>6</v>
      </c>
      <c r="E475" s="37" t="s">
        <v>26</v>
      </c>
      <c r="F475" s="645">
        <v>20340323</v>
      </c>
      <c r="G475" s="646" t="s">
        <v>730</v>
      </c>
      <c r="H475" s="9" t="s">
        <v>52</v>
      </c>
      <c r="I475" s="642">
        <v>0</v>
      </c>
      <c r="J475" s="642">
        <v>0</v>
      </c>
      <c r="K475" s="642">
        <v>0</v>
      </c>
      <c r="L475" s="642">
        <v>0</v>
      </c>
      <c r="M475" s="642">
        <v>0</v>
      </c>
      <c r="N475" s="642">
        <v>2</v>
      </c>
      <c r="O475" s="642">
        <v>0</v>
      </c>
      <c r="P475" s="642">
        <v>4</v>
      </c>
      <c r="Q475" s="14">
        <f t="shared" si="224"/>
        <v>0</v>
      </c>
      <c r="R475" s="14">
        <f t="shared" si="224"/>
        <v>6</v>
      </c>
      <c r="S475" s="10">
        <f t="shared" si="225"/>
        <v>6</v>
      </c>
      <c r="T475" s="642">
        <v>0</v>
      </c>
      <c r="U475" s="642">
        <v>0</v>
      </c>
      <c r="V475" s="642">
        <v>1</v>
      </c>
      <c r="W475" s="642">
        <v>3</v>
      </c>
      <c r="X475" s="642">
        <v>0</v>
      </c>
      <c r="Y475" s="642">
        <v>0</v>
      </c>
      <c r="Z475" s="623">
        <f t="shared" si="233"/>
        <v>1</v>
      </c>
      <c r="AA475" s="623">
        <f t="shared" si="233"/>
        <v>3</v>
      </c>
      <c r="AB475" s="10">
        <f t="shared" si="212"/>
        <v>4</v>
      </c>
      <c r="AC475" s="44">
        <f t="shared" si="226"/>
        <v>1</v>
      </c>
      <c r="AD475" s="44">
        <f t="shared" si="226"/>
        <v>9</v>
      </c>
      <c r="AE475" s="44">
        <f t="shared" si="213"/>
        <v>10</v>
      </c>
      <c r="AF475" s="12">
        <f t="shared" si="234"/>
        <v>0</v>
      </c>
      <c r="AG475" s="12">
        <f t="shared" si="235"/>
        <v>5</v>
      </c>
      <c r="AH475" s="10">
        <f t="shared" si="214"/>
        <v>5</v>
      </c>
      <c r="AI475" s="12">
        <f>VLOOKUP($F475,'Guru SertifikaSi'!$C$6:$G$675,'Guru SertifikaSi'!E$3,FALSE)</f>
        <v>1</v>
      </c>
      <c r="AJ475" s="12">
        <f>VLOOKUP($F475,'Guru SertifikaSi'!$C$6:$G$675,'Guru SertifikaSi'!F$3,FALSE)</f>
        <v>4</v>
      </c>
      <c r="AK475" s="10">
        <f t="shared" si="215"/>
        <v>5</v>
      </c>
      <c r="AL475" s="44">
        <f t="shared" si="216"/>
        <v>1</v>
      </c>
      <c r="AM475" s="44">
        <f t="shared" si="216"/>
        <v>9</v>
      </c>
      <c r="AN475" s="11">
        <f t="shared" si="217"/>
        <v>10</v>
      </c>
      <c r="AO475" s="642">
        <v>0</v>
      </c>
      <c r="AP475" s="642">
        <v>0</v>
      </c>
      <c r="AQ475" s="642">
        <v>0</v>
      </c>
      <c r="AR475" s="642">
        <v>0</v>
      </c>
      <c r="AS475" s="642">
        <v>0</v>
      </c>
      <c r="AT475" s="642">
        <v>0</v>
      </c>
      <c r="AU475" s="642">
        <v>0</v>
      </c>
      <c r="AV475" s="642">
        <v>0</v>
      </c>
      <c r="AW475" s="643">
        <v>0</v>
      </c>
      <c r="AX475" s="643">
        <v>0</v>
      </c>
      <c r="AY475" s="642">
        <v>1</v>
      </c>
      <c r="AZ475" s="642">
        <v>9</v>
      </c>
      <c r="BA475" s="642">
        <v>0</v>
      </c>
      <c r="BB475" s="642">
        <v>0</v>
      </c>
      <c r="BC475" s="642">
        <v>0</v>
      </c>
      <c r="BD475" s="642">
        <v>0</v>
      </c>
      <c r="BE475" s="13">
        <f t="shared" si="227"/>
        <v>0</v>
      </c>
      <c r="BF475" s="13">
        <f t="shared" si="227"/>
        <v>0</v>
      </c>
      <c r="BG475" s="10">
        <f t="shared" si="228"/>
        <v>0</v>
      </c>
      <c r="BH475" s="13">
        <f t="shared" si="229"/>
        <v>1</v>
      </c>
      <c r="BI475" s="13">
        <f t="shared" si="229"/>
        <v>9</v>
      </c>
      <c r="BJ475" s="10">
        <f t="shared" si="230"/>
        <v>10</v>
      </c>
      <c r="BK475" s="44">
        <f t="shared" si="231"/>
        <v>1</v>
      </c>
      <c r="BL475" s="44">
        <f t="shared" si="231"/>
        <v>9</v>
      </c>
      <c r="BM475" s="11">
        <f t="shared" si="231"/>
        <v>10</v>
      </c>
      <c r="BN475" s="642">
        <v>0</v>
      </c>
      <c r="BO475" s="642">
        <v>0</v>
      </c>
      <c r="BP475" s="642">
        <v>0</v>
      </c>
      <c r="BQ475" s="642">
        <v>0</v>
      </c>
      <c r="BR475" s="642">
        <v>0</v>
      </c>
      <c r="BS475" s="642">
        <v>0</v>
      </c>
      <c r="BT475" s="642">
        <v>0</v>
      </c>
      <c r="BU475" s="642">
        <v>0</v>
      </c>
      <c r="BV475" s="644">
        <f t="shared" si="232"/>
        <v>0</v>
      </c>
      <c r="BW475" s="644">
        <f t="shared" si="232"/>
        <v>0</v>
      </c>
      <c r="BX475" s="44">
        <f t="shared" si="218"/>
        <v>0</v>
      </c>
      <c r="BY475" s="44">
        <f t="shared" si="218"/>
        <v>0</v>
      </c>
      <c r="BZ475" s="11">
        <f t="shared" si="219"/>
        <v>0</v>
      </c>
      <c r="CA475" s="14">
        <f t="shared" si="220"/>
        <v>1</v>
      </c>
      <c r="CB475" s="14">
        <f t="shared" si="220"/>
        <v>9</v>
      </c>
      <c r="CC475" s="13">
        <f t="shared" si="221"/>
        <v>0</v>
      </c>
      <c r="CD475" s="13">
        <f t="shared" si="221"/>
        <v>0</v>
      </c>
      <c r="CE475" s="13">
        <f t="shared" si="222"/>
        <v>1</v>
      </c>
      <c r="CF475" s="13">
        <f t="shared" si="222"/>
        <v>9</v>
      </c>
      <c r="CG475" s="289">
        <f t="shared" si="223"/>
        <v>10</v>
      </c>
      <c r="CJ475" s="1">
        <v>1</v>
      </c>
      <c r="CK475" s="6">
        <f t="shared" si="236"/>
        <v>5</v>
      </c>
      <c r="CL475" s="6">
        <v>0</v>
      </c>
      <c r="CM475" s="6">
        <v>1</v>
      </c>
      <c r="CN475" s="6">
        <f t="shared" si="237"/>
        <v>1</v>
      </c>
      <c r="CO475" s="6">
        <f t="shared" si="238"/>
        <v>10</v>
      </c>
    </row>
    <row r="476" spans="1:93" ht="15" x14ac:dyDescent="0.25">
      <c r="A476" s="1" t="s">
        <v>1831</v>
      </c>
      <c r="B476" s="6">
        <v>463</v>
      </c>
      <c r="C476" s="9">
        <v>463</v>
      </c>
      <c r="D476" s="641" t="s">
        <v>6</v>
      </c>
      <c r="E476" s="37" t="s">
        <v>26</v>
      </c>
      <c r="F476" s="645">
        <v>20340324</v>
      </c>
      <c r="G476" s="646" t="s">
        <v>731</v>
      </c>
      <c r="H476" s="9" t="s">
        <v>52</v>
      </c>
      <c r="I476" s="642">
        <v>0</v>
      </c>
      <c r="J476" s="642">
        <v>0</v>
      </c>
      <c r="K476" s="642">
        <v>0</v>
      </c>
      <c r="L476" s="642">
        <v>0</v>
      </c>
      <c r="M476" s="642">
        <v>1</v>
      </c>
      <c r="N476" s="642">
        <v>2</v>
      </c>
      <c r="O476" s="642">
        <v>0</v>
      </c>
      <c r="P476" s="642">
        <v>1</v>
      </c>
      <c r="Q476" s="14">
        <f t="shared" si="224"/>
        <v>1</v>
      </c>
      <c r="R476" s="14">
        <f t="shared" si="224"/>
        <v>3</v>
      </c>
      <c r="S476" s="10">
        <f t="shared" si="225"/>
        <v>4</v>
      </c>
      <c r="T476" s="642">
        <v>0</v>
      </c>
      <c r="U476" s="642">
        <v>0</v>
      </c>
      <c r="V476" s="642">
        <v>0</v>
      </c>
      <c r="W476" s="642">
        <v>5</v>
      </c>
      <c r="X476" s="642">
        <v>0</v>
      </c>
      <c r="Y476" s="642">
        <v>0</v>
      </c>
      <c r="Z476" s="623">
        <f t="shared" si="233"/>
        <v>0</v>
      </c>
      <c r="AA476" s="623">
        <f t="shared" si="233"/>
        <v>5</v>
      </c>
      <c r="AB476" s="10">
        <f t="shared" si="212"/>
        <v>5</v>
      </c>
      <c r="AC476" s="44">
        <f t="shared" si="226"/>
        <v>1</v>
      </c>
      <c r="AD476" s="44">
        <f t="shared" si="226"/>
        <v>8</v>
      </c>
      <c r="AE476" s="44">
        <f t="shared" si="213"/>
        <v>9</v>
      </c>
      <c r="AF476" s="12">
        <f t="shared" si="234"/>
        <v>1</v>
      </c>
      <c r="AG476" s="12">
        <f t="shared" si="235"/>
        <v>5</v>
      </c>
      <c r="AH476" s="10">
        <f t="shared" si="214"/>
        <v>6</v>
      </c>
      <c r="AI476" s="12">
        <f>VLOOKUP($F476,'Guru SertifikaSi'!$C$6:$G$675,'Guru SertifikaSi'!E$3,FALSE)</f>
        <v>0</v>
      </c>
      <c r="AJ476" s="12">
        <f>VLOOKUP($F476,'Guru SertifikaSi'!$C$6:$G$675,'Guru SertifikaSi'!F$3,FALSE)</f>
        <v>3</v>
      </c>
      <c r="AK476" s="10">
        <f t="shared" si="215"/>
        <v>3</v>
      </c>
      <c r="AL476" s="44">
        <f t="shared" si="216"/>
        <v>1</v>
      </c>
      <c r="AM476" s="44">
        <f t="shared" si="216"/>
        <v>8</v>
      </c>
      <c r="AN476" s="11">
        <f t="shared" si="217"/>
        <v>9</v>
      </c>
      <c r="AO476" s="642">
        <v>0</v>
      </c>
      <c r="AP476" s="642">
        <v>0</v>
      </c>
      <c r="AQ476" s="642">
        <v>0</v>
      </c>
      <c r="AR476" s="642">
        <v>0</v>
      </c>
      <c r="AS476" s="642">
        <v>0</v>
      </c>
      <c r="AT476" s="642">
        <v>0</v>
      </c>
      <c r="AU476" s="642">
        <v>0</v>
      </c>
      <c r="AV476" s="642">
        <v>0</v>
      </c>
      <c r="AW476" s="643">
        <v>0</v>
      </c>
      <c r="AX476" s="643">
        <v>0</v>
      </c>
      <c r="AY476" s="642">
        <v>1</v>
      </c>
      <c r="AZ476" s="642">
        <v>8</v>
      </c>
      <c r="BA476" s="642">
        <v>0</v>
      </c>
      <c r="BB476" s="642">
        <v>0</v>
      </c>
      <c r="BC476" s="642">
        <v>0</v>
      </c>
      <c r="BD476" s="642">
        <v>0</v>
      </c>
      <c r="BE476" s="13">
        <f t="shared" si="227"/>
        <v>0</v>
      </c>
      <c r="BF476" s="13">
        <f t="shared" si="227"/>
        <v>0</v>
      </c>
      <c r="BG476" s="10">
        <f t="shared" si="228"/>
        <v>0</v>
      </c>
      <c r="BH476" s="13">
        <f t="shared" si="229"/>
        <v>1</v>
      </c>
      <c r="BI476" s="13">
        <f t="shared" si="229"/>
        <v>8</v>
      </c>
      <c r="BJ476" s="10">
        <f t="shared" si="230"/>
        <v>9</v>
      </c>
      <c r="BK476" s="44">
        <f t="shared" si="231"/>
        <v>1</v>
      </c>
      <c r="BL476" s="44">
        <f t="shared" si="231"/>
        <v>8</v>
      </c>
      <c r="BM476" s="11">
        <f t="shared" si="231"/>
        <v>9</v>
      </c>
      <c r="BN476" s="642">
        <v>0</v>
      </c>
      <c r="BO476" s="642">
        <v>0</v>
      </c>
      <c r="BP476" s="642">
        <v>0</v>
      </c>
      <c r="BQ476" s="642">
        <v>0</v>
      </c>
      <c r="BR476" s="642">
        <v>0</v>
      </c>
      <c r="BS476" s="642">
        <v>0</v>
      </c>
      <c r="BT476" s="642">
        <v>0</v>
      </c>
      <c r="BU476" s="642">
        <v>0</v>
      </c>
      <c r="BV476" s="644">
        <f t="shared" si="232"/>
        <v>0</v>
      </c>
      <c r="BW476" s="644">
        <f t="shared" si="232"/>
        <v>0</v>
      </c>
      <c r="BX476" s="44">
        <f t="shared" si="218"/>
        <v>0</v>
      </c>
      <c r="BY476" s="44">
        <f t="shared" si="218"/>
        <v>0</v>
      </c>
      <c r="BZ476" s="11">
        <f t="shared" si="219"/>
        <v>0</v>
      </c>
      <c r="CA476" s="14">
        <f t="shared" si="220"/>
        <v>1</v>
      </c>
      <c r="CB476" s="14">
        <f t="shared" si="220"/>
        <v>8</v>
      </c>
      <c r="CC476" s="13">
        <f t="shared" si="221"/>
        <v>0</v>
      </c>
      <c r="CD476" s="13">
        <f t="shared" si="221"/>
        <v>0</v>
      </c>
      <c r="CE476" s="13">
        <f t="shared" si="222"/>
        <v>1</v>
      </c>
      <c r="CF476" s="13">
        <f t="shared" si="222"/>
        <v>8</v>
      </c>
      <c r="CG476" s="289">
        <f t="shared" si="223"/>
        <v>9</v>
      </c>
      <c r="CJ476" s="1">
        <v>0</v>
      </c>
      <c r="CK476" s="6">
        <f t="shared" si="236"/>
        <v>1</v>
      </c>
      <c r="CL476" s="6">
        <v>0</v>
      </c>
      <c r="CM476" s="6">
        <v>0</v>
      </c>
      <c r="CN476" s="6">
        <f t="shared" si="237"/>
        <v>1</v>
      </c>
      <c r="CO476" s="6">
        <f t="shared" si="238"/>
        <v>8</v>
      </c>
    </row>
    <row r="477" spans="1:93" ht="15" x14ac:dyDescent="0.25">
      <c r="A477" s="1" t="s">
        <v>1832</v>
      </c>
      <c r="B477" s="6">
        <v>464</v>
      </c>
      <c r="C477" s="9">
        <v>464</v>
      </c>
      <c r="D477" s="641" t="s">
        <v>6</v>
      </c>
      <c r="E477" s="37" t="s">
        <v>26</v>
      </c>
      <c r="F477" s="645">
        <v>20319503</v>
      </c>
      <c r="G477" s="646" t="s">
        <v>732</v>
      </c>
      <c r="H477" s="9" t="s">
        <v>52</v>
      </c>
      <c r="I477" s="642">
        <v>0</v>
      </c>
      <c r="J477" s="642">
        <v>0</v>
      </c>
      <c r="K477" s="642">
        <v>0</v>
      </c>
      <c r="L477" s="642">
        <v>0</v>
      </c>
      <c r="M477" s="642">
        <v>1</v>
      </c>
      <c r="N477" s="642">
        <v>1</v>
      </c>
      <c r="O477" s="642">
        <v>0</v>
      </c>
      <c r="P477" s="642">
        <v>2</v>
      </c>
      <c r="Q477" s="14">
        <f t="shared" si="224"/>
        <v>1</v>
      </c>
      <c r="R477" s="14">
        <f t="shared" si="224"/>
        <v>3</v>
      </c>
      <c r="S477" s="10">
        <f t="shared" si="225"/>
        <v>4</v>
      </c>
      <c r="T477" s="642">
        <v>0</v>
      </c>
      <c r="U477" s="642">
        <v>0</v>
      </c>
      <c r="V477" s="642">
        <v>0</v>
      </c>
      <c r="W477" s="642">
        <v>3</v>
      </c>
      <c r="X477" s="642">
        <v>1</v>
      </c>
      <c r="Y477" s="642">
        <v>0</v>
      </c>
      <c r="Z477" s="623">
        <f t="shared" si="233"/>
        <v>1</v>
      </c>
      <c r="AA477" s="623">
        <f t="shared" si="233"/>
        <v>3</v>
      </c>
      <c r="AB477" s="10">
        <f t="shared" si="212"/>
        <v>4</v>
      </c>
      <c r="AC477" s="44">
        <f t="shared" si="226"/>
        <v>2</v>
      </c>
      <c r="AD477" s="44">
        <f t="shared" si="226"/>
        <v>6</v>
      </c>
      <c r="AE477" s="44">
        <f t="shared" si="213"/>
        <v>8</v>
      </c>
      <c r="AF477" s="12">
        <f t="shared" si="234"/>
        <v>0</v>
      </c>
      <c r="AG477" s="12">
        <f t="shared" si="235"/>
        <v>5</v>
      </c>
      <c r="AH477" s="10">
        <f t="shared" si="214"/>
        <v>5</v>
      </c>
      <c r="AI477" s="12">
        <f>VLOOKUP($F477,'Guru SertifikaSi'!$C$6:$G$675,'Guru SertifikaSi'!E$3,FALSE)</f>
        <v>2</v>
      </c>
      <c r="AJ477" s="12">
        <f>VLOOKUP($F477,'Guru SertifikaSi'!$C$6:$G$675,'Guru SertifikaSi'!F$3,FALSE)</f>
        <v>1</v>
      </c>
      <c r="AK477" s="10">
        <f t="shared" si="215"/>
        <v>3</v>
      </c>
      <c r="AL477" s="44">
        <f t="shared" si="216"/>
        <v>2</v>
      </c>
      <c r="AM477" s="44">
        <f t="shared" si="216"/>
        <v>6</v>
      </c>
      <c r="AN477" s="11">
        <f t="shared" si="217"/>
        <v>8</v>
      </c>
      <c r="AO477" s="642">
        <v>0</v>
      </c>
      <c r="AP477" s="642">
        <v>0</v>
      </c>
      <c r="AQ477" s="642">
        <v>0</v>
      </c>
      <c r="AR477" s="642">
        <v>0</v>
      </c>
      <c r="AS477" s="642">
        <v>0</v>
      </c>
      <c r="AT477" s="642">
        <v>0</v>
      </c>
      <c r="AU477" s="642">
        <v>0</v>
      </c>
      <c r="AV477" s="642">
        <v>0</v>
      </c>
      <c r="AW477" s="643">
        <v>0</v>
      </c>
      <c r="AX477" s="643">
        <v>0</v>
      </c>
      <c r="AY477" s="642">
        <v>2</v>
      </c>
      <c r="AZ477" s="642">
        <v>6</v>
      </c>
      <c r="BA477" s="642">
        <v>0</v>
      </c>
      <c r="BB477" s="642">
        <v>0</v>
      </c>
      <c r="BC477" s="642">
        <v>0</v>
      </c>
      <c r="BD477" s="642">
        <v>0</v>
      </c>
      <c r="BE477" s="13">
        <f t="shared" si="227"/>
        <v>0</v>
      </c>
      <c r="BF477" s="13">
        <f t="shared" si="227"/>
        <v>0</v>
      </c>
      <c r="BG477" s="10">
        <f t="shared" si="228"/>
        <v>0</v>
      </c>
      <c r="BH477" s="13">
        <f t="shared" si="229"/>
        <v>2</v>
      </c>
      <c r="BI477" s="13">
        <f t="shared" si="229"/>
        <v>6</v>
      </c>
      <c r="BJ477" s="10">
        <f t="shared" si="230"/>
        <v>8</v>
      </c>
      <c r="BK477" s="44">
        <f t="shared" si="231"/>
        <v>2</v>
      </c>
      <c r="BL477" s="44">
        <f t="shared" si="231"/>
        <v>6</v>
      </c>
      <c r="BM477" s="11">
        <f t="shared" si="231"/>
        <v>8</v>
      </c>
      <c r="BN477" s="642">
        <v>0</v>
      </c>
      <c r="BO477" s="642">
        <v>0</v>
      </c>
      <c r="BP477" s="642">
        <v>0</v>
      </c>
      <c r="BQ477" s="642">
        <v>0</v>
      </c>
      <c r="BR477" s="642">
        <v>0</v>
      </c>
      <c r="BS477" s="642">
        <v>0</v>
      </c>
      <c r="BT477" s="642">
        <v>0</v>
      </c>
      <c r="BU477" s="642">
        <v>0</v>
      </c>
      <c r="BV477" s="644">
        <f t="shared" si="232"/>
        <v>0</v>
      </c>
      <c r="BW477" s="644">
        <f t="shared" si="232"/>
        <v>0</v>
      </c>
      <c r="BX477" s="44">
        <f t="shared" si="218"/>
        <v>0</v>
      </c>
      <c r="BY477" s="44">
        <f t="shared" si="218"/>
        <v>0</v>
      </c>
      <c r="BZ477" s="11">
        <f t="shared" si="219"/>
        <v>0</v>
      </c>
      <c r="CA477" s="14">
        <f t="shared" si="220"/>
        <v>2</v>
      </c>
      <c r="CB477" s="14">
        <f t="shared" si="220"/>
        <v>6</v>
      </c>
      <c r="CC477" s="13">
        <f t="shared" si="221"/>
        <v>0</v>
      </c>
      <c r="CD477" s="13">
        <f t="shared" si="221"/>
        <v>0</v>
      </c>
      <c r="CE477" s="13">
        <f t="shared" si="222"/>
        <v>2</v>
      </c>
      <c r="CF477" s="13">
        <f t="shared" si="222"/>
        <v>6</v>
      </c>
      <c r="CG477" s="289">
        <f t="shared" si="223"/>
        <v>8</v>
      </c>
      <c r="CJ477" s="1">
        <v>1</v>
      </c>
      <c r="CK477" s="6">
        <f t="shared" si="236"/>
        <v>3</v>
      </c>
      <c r="CL477" s="6">
        <v>0</v>
      </c>
      <c r="CM477" s="6">
        <v>1</v>
      </c>
      <c r="CN477" s="6">
        <f t="shared" si="237"/>
        <v>2</v>
      </c>
      <c r="CO477" s="6">
        <f t="shared" si="238"/>
        <v>7</v>
      </c>
    </row>
    <row r="478" spans="1:93" ht="15" x14ac:dyDescent="0.25">
      <c r="A478" s="1" t="s">
        <v>1833</v>
      </c>
      <c r="B478" s="6">
        <v>465</v>
      </c>
      <c r="C478" s="9">
        <v>465</v>
      </c>
      <c r="D478" s="641" t="s">
        <v>6</v>
      </c>
      <c r="E478" s="37" t="s">
        <v>26</v>
      </c>
      <c r="F478" s="645">
        <v>20319488</v>
      </c>
      <c r="G478" s="646" t="s">
        <v>733</v>
      </c>
      <c r="H478" s="9" t="s">
        <v>52</v>
      </c>
      <c r="I478" s="642">
        <v>0</v>
      </c>
      <c r="J478" s="642">
        <v>0</v>
      </c>
      <c r="K478" s="642">
        <v>0</v>
      </c>
      <c r="L478" s="642">
        <v>0</v>
      </c>
      <c r="M478" s="642">
        <v>1</v>
      </c>
      <c r="N478" s="642">
        <v>2</v>
      </c>
      <c r="O478" s="642">
        <v>0</v>
      </c>
      <c r="P478" s="642">
        <v>2</v>
      </c>
      <c r="Q478" s="14">
        <f t="shared" si="224"/>
        <v>1</v>
      </c>
      <c r="R478" s="14">
        <f t="shared" si="224"/>
        <v>4</v>
      </c>
      <c r="S478" s="10">
        <f t="shared" si="225"/>
        <v>5</v>
      </c>
      <c r="T478" s="642">
        <v>0</v>
      </c>
      <c r="U478" s="642">
        <v>0</v>
      </c>
      <c r="V478" s="642">
        <v>1</v>
      </c>
      <c r="W478" s="642">
        <v>3</v>
      </c>
      <c r="X478" s="642">
        <v>0</v>
      </c>
      <c r="Y478" s="642">
        <v>0</v>
      </c>
      <c r="Z478" s="623">
        <f t="shared" si="233"/>
        <v>1</v>
      </c>
      <c r="AA478" s="623">
        <f t="shared" si="233"/>
        <v>3</v>
      </c>
      <c r="AB478" s="10">
        <f t="shared" si="212"/>
        <v>4</v>
      </c>
      <c r="AC478" s="44">
        <f t="shared" si="226"/>
        <v>2</v>
      </c>
      <c r="AD478" s="44">
        <f t="shared" si="226"/>
        <v>7</v>
      </c>
      <c r="AE478" s="44">
        <f t="shared" si="213"/>
        <v>9</v>
      </c>
      <c r="AF478" s="12">
        <f t="shared" si="234"/>
        <v>2</v>
      </c>
      <c r="AG478" s="12">
        <f t="shared" si="235"/>
        <v>4</v>
      </c>
      <c r="AH478" s="10">
        <f t="shared" si="214"/>
        <v>6</v>
      </c>
      <c r="AI478" s="12">
        <f>VLOOKUP($F478,'Guru SertifikaSi'!$C$6:$G$675,'Guru SertifikaSi'!E$3,FALSE)</f>
        <v>0</v>
      </c>
      <c r="AJ478" s="12">
        <f>VLOOKUP($F478,'Guru SertifikaSi'!$C$6:$G$675,'Guru SertifikaSi'!F$3,FALSE)</f>
        <v>3</v>
      </c>
      <c r="AK478" s="10">
        <f t="shared" si="215"/>
        <v>3</v>
      </c>
      <c r="AL478" s="44">
        <f t="shared" si="216"/>
        <v>2</v>
      </c>
      <c r="AM478" s="44">
        <f t="shared" si="216"/>
        <v>7</v>
      </c>
      <c r="AN478" s="11">
        <f t="shared" si="217"/>
        <v>9</v>
      </c>
      <c r="AO478" s="642">
        <v>0</v>
      </c>
      <c r="AP478" s="642">
        <v>0</v>
      </c>
      <c r="AQ478" s="642">
        <v>0</v>
      </c>
      <c r="AR478" s="642">
        <v>0</v>
      </c>
      <c r="AS478" s="642">
        <v>0</v>
      </c>
      <c r="AT478" s="642">
        <v>0</v>
      </c>
      <c r="AU478" s="642">
        <v>0</v>
      </c>
      <c r="AV478" s="642">
        <v>0</v>
      </c>
      <c r="AW478" s="643">
        <v>0</v>
      </c>
      <c r="AX478" s="643">
        <v>0</v>
      </c>
      <c r="AY478" s="642">
        <v>2</v>
      </c>
      <c r="AZ478" s="642">
        <v>7</v>
      </c>
      <c r="BA478" s="642">
        <v>0</v>
      </c>
      <c r="BB478" s="642">
        <v>0</v>
      </c>
      <c r="BC478" s="642">
        <v>0</v>
      </c>
      <c r="BD478" s="642">
        <v>0</v>
      </c>
      <c r="BE478" s="13">
        <f t="shared" si="227"/>
        <v>0</v>
      </c>
      <c r="BF478" s="13">
        <f t="shared" si="227"/>
        <v>0</v>
      </c>
      <c r="BG478" s="10">
        <f t="shared" si="228"/>
        <v>0</v>
      </c>
      <c r="BH478" s="13">
        <f t="shared" si="229"/>
        <v>2</v>
      </c>
      <c r="BI478" s="13">
        <f t="shared" si="229"/>
        <v>7</v>
      </c>
      <c r="BJ478" s="10">
        <f t="shared" si="230"/>
        <v>9</v>
      </c>
      <c r="BK478" s="44">
        <f t="shared" si="231"/>
        <v>2</v>
      </c>
      <c r="BL478" s="44">
        <f t="shared" si="231"/>
        <v>7</v>
      </c>
      <c r="BM478" s="11">
        <f t="shared" si="231"/>
        <v>9</v>
      </c>
      <c r="BN478" s="642">
        <v>0</v>
      </c>
      <c r="BO478" s="642">
        <v>0</v>
      </c>
      <c r="BP478" s="642">
        <v>0</v>
      </c>
      <c r="BQ478" s="642">
        <v>0</v>
      </c>
      <c r="BR478" s="642">
        <v>0</v>
      </c>
      <c r="BS478" s="642">
        <v>0</v>
      </c>
      <c r="BT478" s="642">
        <v>0</v>
      </c>
      <c r="BU478" s="642">
        <v>0</v>
      </c>
      <c r="BV478" s="644">
        <f t="shared" si="232"/>
        <v>0</v>
      </c>
      <c r="BW478" s="644">
        <f t="shared" si="232"/>
        <v>0</v>
      </c>
      <c r="BX478" s="44">
        <f t="shared" si="218"/>
        <v>0</v>
      </c>
      <c r="BY478" s="44">
        <f t="shared" si="218"/>
        <v>0</v>
      </c>
      <c r="BZ478" s="11">
        <f t="shared" si="219"/>
        <v>0</v>
      </c>
      <c r="CA478" s="14">
        <f t="shared" si="220"/>
        <v>2</v>
      </c>
      <c r="CB478" s="14">
        <f t="shared" si="220"/>
        <v>7</v>
      </c>
      <c r="CC478" s="13">
        <f t="shared" si="221"/>
        <v>0</v>
      </c>
      <c r="CD478" s="13">
        <f t="shared" si="221"/>
        <v>0</v>
      </c>
      <c r="CE478" s="13">
        <f t="shared" si="222"/>
        <v>2</v>
      </c>
      <c r="CF478" s="13">
        <f t="shared" si="222"/>
        <v>7</v>
      </c>
      <c r="CG478" s="289">
        <f t="shared" si="223"/>
        <v>9</v>
      </c>
      <c r="CJ478" s="1">
        <v>1</v>
      </c>
      <c r="CK478" s="6">
        <f t="shared" si="236"/>
        <v>3</v>
      </c>
      <c r="CL478" s="6">
        <v>0</v>
      </c>
      <c r="CM478" s="6">
        <v>1</v>
      </c>
      <c r="CN478" s="6">
        <f t="shared" si="237"/>
        <v>2</v>
      </c>
      <c r="CO478" s="6">
        <f t="shared" si="238"/>
        <v>8</v>
      </c>
    </row>
    <row r="479" spans="1:93" ht="15" x14ac:dyDescent="0.25">
      <c r="A479" s="1" t="s">
        <v>1834</v>
      </c>
      <c r="B479" s="6">
        <v>466</v>
      </c>
      <c r="C479" s="9">
        <v>466</v>
      </c>
      <c r="D479" s="641" t="s">
        <v>6</v>
      </c>
      <c r="E479" s="37" t="s">
        <v>26</v>
      </c>
      <c r="F479" s="645">
        <v>20319208</v>
      </c>
      <c r="G479" s="646" t="s">
        <v>734</v>
      </c>
      <c r="H479" s="9" t="s">
        <v>52</v>
      </c>
      <c r="I479" s="642">
        <v>0</v>
      </c>
      <c r="J479" s="642">
        <v>0</v>
      </c>
      <c r="K479" s="642">
        <v>0</v>
      </c>
      <c r="L479" s="642">
        <v>0</v>
      </c>
      <c r="M479" s="642">
        <v>1</v>
      </c>
      <c r="N479" s="642">
        <v>1</v>
      </c>
      <c r="O479" s="642">
        <v>2</v>
      </c>
      <c r="P479" s="642">
        <v>1</v>
      </c>
      <c r="Q479" s="14">
        <f t="shared" si="224"/>
        <v>3</v>
      </c>
      <c r="R479" s="14">
        <f t="shared" si="224"/>
        <v>2</v>
      </c>
      <c r="S479" s="10">
        <f t="shared" si="225"/>
        <v>5</v>
      </c>
      <c r="T479" s="642">
        <v>0</v>
      </c>
      <c r="U479" s="642">
        <v>0</v>
      </c>
      <c r="V479" s="642">
        <v>1</v>
      </c>
      <c r="W479" s="642">
        <v>3</v>
      </c>
      <c r="X479" s="642">
        <v>0</v>
      </c>
      <c r="Y479" s="642">
        <v>0</v>
      </c>
      <c r="Z479" s="623">
        <f t="shared" si="233"/>
        <v>1</v>
      </c>
      <c r="AA479" s="623">
        <f t="shared" si="233"/>
        <v>3</v>
      </c>
      <c r="AB479" s="10">
        <f t="shared" si="212"/>
        <v>4</v>
      </c>
      <c r="AC479" s="44">
        <f t="shared" si="226"/>
        <v>4</v>
      </c>
      <c r="AD479" s="44">
        <f t="shared" si="226"/>
        <v>5</v>
      </c>
      <c r="AE479" s="44">
        <f t="shared" si="213"/>
        <v>9</v>
      </c>
      <c r="AF479" s="12">
        <f t="shared" si="234"/>
        <v>1</v>
      </c>
      <c r="AG479" s="12">
        <f t="shared" si="235"/>
        <v>3</v>
      </c>
      <c r="AH479" s="10">
        <f t="shared" si="214"/>
        <v>4</v>
      </c>
      <c r="AI479" s="12">
        <f>VLOOKUP($F479,'Guru SertifikaSi'!$C$6:$G$675,'Guru SertifikaSi'!E$3,FALSE)</f>
        <v>3</v>
      </c>
      <c r="AJ479" s="12">
        <f>VLOOKUP($F479,'Guru SertifikaSi'!$C$6:$G$675,'Guru SertifikaSi'!F$3,FALSE)</f>
        <v>2</v>
      </c>
      <c r="AK479" s="10">
        <f t="shared" si="215"/>
        <v>5</v>
      </c>
      <c r="AL479" s="44">
        <f t="shared" si="216"/>
        <v>4</v>
      </c>
      <c r="AM479" s="44">
        <f t="shared" si="216"/>
        <v>5</v>
      </c>
      <c r="AN479" s="11">
        <f t="shared" si="217"/>
        <v>9</v>
      </c>
      <c r="AO479" s="642">
        <v>0</v>
      </c>
      <c r="AP479" s="642">
        <v>0</v>
      </c>
      <c r="AQ479" s="642">
        <v>0</v>
      </c>
      <c r="AR479" s="642">
        <v>0</v>
      </c>
      <c r="AS479" s="642">
        <v>0</v>
      </c>
      <c r="AT479" s="642">
        <v>0</v>
      </c>
      <c r="AU479" s="642">
        <v>0</v>
      </c>
      <c r="AV479" s="642">
        <v>0</v>
      </c>
      <c r="AW479" s="643">
        <v>0</v>
      </c>
      <c r="AX479" s="643">
        <v>0</v>
      </c>
      <c r="AY479" s="642">
        <v>4</v>
      </c>
      <c r="AZ479" s="642">
        <v>5</v>
      </c>
      <c r="BA479" s="642">
        <v>0</v>
      </c>
      <c r="BB479" s="642">
        <v>0</v>
      </c>
      <c r="BC479" s="642">
        <v>0</v>
      </c>
      <c r="BD479" s="642">
        <v>0</v>
      </c>
      <c r="BE479" s="13">
        <f t="shared" si="227"/>
        <v>0</v>
      </c>
      <c r="BF479" s="13">
        <f t="shared" si="227"/>
        <v>0</v>
      </c>
      <c r="BG479" s="10">
        <f t="shared" si="228"/>
        <v>0</v>
      </c>
      <c r="BH479" s="13">
        <f t="shared" si="229"/>
        <v>4</v>
      </c>
      <c r="BI479" s="13">
        <f t="shared" si="229"/>
        <v>5</v>
      </c>
      <c r="BJ479" s="10">
        <f t="shared" si="230"/>
        <v>9</v>
      </c>
      <c r="BK479" s="44">
        <f t="shared" si="231"/>
        <v>4</v>
      </c>
      <c r="BL479" s="44">
        <f t="shared" si="231"/>
        <v>5</v>
      </c>
      <c r="BM479" s="11">
        <f t="shared" si="231"/>
        <v>9</v>
      </c>
      <c r="BN479" s="642">
        <v>0</v>
      </c>
      <c r="BO479" s="642">
        <v>0</v>
      </c>
      <c r="BP479" s="642">
        <v>0</v>
      </c>
      <c r="BQ479" s="642">
        <v>0</v>
      </c>
      <c r="BR479" s="642">
        <v>0</v>
      </c>
      <c r="BS479" s="642">
        <v>0</v>
      </c>
      <c r="BT479" s="642">
        <v>1</v>
      </c>
      <c r="BU479" s="642">
        <v>0</v>
      </c>
      <c r="BV479" s="644">
        <f t="shared" si="232"/>
        <v>1</v>
      </c>
      <c r="BW479" s="644">
        <f t="shared" si="232"/>
        <v>0</v>
      </c>
      <c r="BX479" s="44">
        <f t="shared" si="218"/>
        <v>1</v>
      </c>
      <c r="BY479" s="44">
        <f t="shared" si="218"/>
        <v>0</v>
      </c>
      <c r="BZ479" s="11">
        <f t="shared" si="219"/>
        <v>1</v>
      </c>
      <c r="CA479" s="14">
        <f t="shared" si="220"/>
        <v>4</v>
      </c>
      <c r="CB479" s="14">
        <f t="shared" si="220"/>
        <v>5</v>
      </c>
      <c r="CC479" s="13">
        <f t="shared" si="221"/>
        <v>1</v>
      </c>
      <c r="CD479" s="13">
        <f t="shared" si="221"/>
        <v>0</v>
      </c>
      <c r="CE479" s="13">
        <f t="shared" si="222"/>
        <v>5</v>
      </c>
      <c r="CF479" s="13">
        <f t="shared" si="222"/>
        <v>5</v>
      </c>
      <c r="CG479" s="289">
        <f t="shared" si="223"/>
        <v>10</v>
      </c>
      <c r="CJ479" s="1">
        <v>1</v>
      </c>
      <c r="CK479" s="6">
        <f t="shared" si="236"/>
        <v>2</v>
      </c>
      <c r="CL479" s="6">
        <v>0</v>
      </c>
      <c r="CM479" s="6">
        <v>1</v>
      </c>
      <c r="CN479" s="6">
        <f t="shared" si="237"/>
        <v>4</v>
      </c>
      <c r="CO479" s="6">
        <f t="shared" si="238"/>
        <v>6</v>
      </c>
    </row>
    <row r="480" spans="1:93" ht="15" x14ac:dyDescent="0.25">
      <c r="A480" s="1" t="s">
        <v>1835</v>
      </c>
      <c r="B480" s="6">
        <v>467</v>
      </c>
      <c r="C480" s="9">
        <v>467</v>
      </c>
      <c r="D480" s="641" t="s">
        <v>6</v>
      </c>
      <c r="E480" s="37" t="s">
        <v>26</v>
      </c>
      <c r="F480" s="645">
        <v>20319490</v>
      </c>
      <c r="G480" s="646" t="s">
        <v>735</v>
      </c>
      <c r="H480" s="9" t="s">
        <v>52</v>
      </c>
      <c r="I480" s="642">
        <v>0</v>
      </c>
      <c r="J480" s="642">
        <v>0</v>
      </c>
      <c r="K480" s="642">
        <v>0</v>
      </c>
      <c r="L480" s="642">
        <v>0</v>
      </c>
      <c r="M480" s="642">
        <v>1</v>
      </c>
      <c r="N480" s="642">
        <v>1</v>
      </c>
      <c r="O480" s="642">
        <v>2</v>
      </c>
      <c r="P480" s="642">
        <v>2</v>
      </c>
      <c r="Q480" s="14">
        <f t="shared" si="224"/>
        <v>3</v>
      </c>
      <c r="R480" s="14">
        <f t="shared" si="224"/>
        <v>3</v>
      </c>
      <c r="S480" s="10">
        <f t="shared" si="225"/>
        <v>6</v>
      </c>
      <c r="T480" s="642">
        <v>0</v>
      </c>
      <c r="U480" s="642">
        <v>0</v>
      </c>
      <c r="V480" s="642">
        <v>2</v>
      </c>
      <c r="W480" s="642">
        <v>0</v>
      </c>
      <c r="X480" s="642">
        <v>0</v>
      </c>
      <c r="Y480" s="642">
        <v>1</v>
      </c>
      <c r="Z480" s="623">
        <f t="shared" si="233"/>
        <v>2</v>
      </c>
      <c r="AA480" s="623">
        <f t="shared" si="233"/>
        <v>1</v>
      </c>
      <c r="AB480" s="10">
        <f t="shared" si="212"/>
        <v>3</v>
      </c>
      <c r="AC480" s="44">
        <f t="shared" si="226"/>
        <v>5</v>
      </c>
      <c r="AD480" s="44">
        <f t="shared" si="226"/>
        <v>4</v>
      </c>
      <c r="AE480" s="44">
        <f t="shared" si="213"/>
        <v>9</v>
      </c>
      <c r="AF480" s="12">
        <f t="shared" si="234"/>
        <v>3</v>
      </c>
      <c r="AG480" s="12">
        <f t="shared" si="235"/>
        <v>1</v>
      </c>
      <c r="AH480" s="10">
        <f t="shared" si="214"/>
        <v>4</v>
      </c>
      <c r="AI480" s="12">
        <f>VLOOKUP($F480,'Guru SertifikaSi'!$C$6:$G$675,'Guru SertifikaSi'!E$3,FALSE)</f>
        <v>2</v>
      </c>
      <c r="AJ480" s="12">
        <f>VLOOKUP($F480,'Guru SertifikaSi'!$C$6:$G$675,'Guru SertifikaSi'!F$3,FALSE)</f>
        <v>3</v>
      </c>
      <c r="AK480" s="10">
        <f t="shared" si="215"/>
        <v>5</v>
      </c>
      <c r="AL480" s="44">
        <f t="shared" si="216"/>
        <v>5</v>
      </c>
      <c r="AM480" s="44">
        <f t="shared" si="216"/>
        <v>4</v>
      </c>
      <c r="AN480" s="11">
        <f t="shared" si="217"/>
        <v>9</v>
      </c>
      <c r="AO480" s="642">
        <v>0</v>
      </c>
      <c r="AP480" s="642">
        <v>0</v>
      </c>
      <c r="AQ480" s="642">
        <v>0</v>
      </c>
      <c r="AR480" s="642">
        <v>0</v>
      </c>
      <c r="AS480" s="642">
        <v>0</v>
      </c>
      <c r="AT480" s="642">
        <v>0</v>
      </c>
      <c r="AU480" s="642">
        <v>0</v>
      </c>
      <c r="AV480" s="642">
        <v>0</v>
      </c>
      <c r="AW480" s="643">
        <v>0</v>
      </c>
      <c r="AX480" s="643">
        <v>0</v>
      </c>
      <c r="AY480" s="642">
        <v>5</v>
      </c>
      <c r="AZ480" s="642">
        <v>4</v>
      </c>
      <c r="BA480" s="642">
        <v>0</v>
      </c>
      <c r="BB480" s="642">
        <v>0</v>
      </c>
      <c r="BC480" s="642">
        <v>0</v>
      </c>
      <c r="BD480" s="642">
        <v>0</v>
      </c>
      <c r="BE480" s="13">
        <f t="shared" si="227"/>
        <v>0</v>
      </c>
      <c r="BF480" s="13">
        <f t="shared" si="227"/>
        <v>0</v>
      </c>
      <c r="BG480" s="10">
        <f t="shared" si="228"/>
        <v>0</v>
      </c>
      <c r="BH480" s="13">
        <f t="shared" si="229"/>
        <v>5</v>
      </c>
      <c r="BI480" s="13">
        <f t="shared" si="229"/>
        <v>4</v>
      </c>
      <c r="BJ480" s="10">
        <f t="shared" si="230"/>
        <v>9</v>
      </c>
      <c r="BK480" s="44">
        <f t="shared" si="231"/>
        <v>5</v>
      </c>
      <c r="BL480" s="44">
        <f t="shared" si="231"/>
        <v>4</v>
      </c>
      <c r="BM480" s="11">
        <f t="shared" si="231"/>
        <v>9</v>
      </c>
      <c r="BN480" s="642">
        <v>0</v>
      </c>
      <c r="BO480" s="642">
        <v>0</v>
      </c>
      <c r="BP480" s="642">
        <v>0</v>
      </c>
      <c r="BQ480" s="642">
        <v>0</v>
      </c>
      <c r="BR480" s="642">
        <v>0</v>
      </c>
      <c r="BS480" s="642">
        <v>0</v>
      </c>
      <c r="BT480" s="642">
        <v>0</v>
      </c>
      <c r="BU480" s="642">
        <v>0</v>
      </c>
      <c r="BV480" s="644">
        <f t="shared" si="232"/>
        <v>0</v>
      </c>
      <c r="BW480" s="644">
        <f t="shared" si="232"/>
        <v>0</v>
      </c>
      <c r="BX480" s="44">
        <f t="shared" si="218"/>
        <v>0</v>
      </c>
      <c r="BY480" s="44">
        <f t="shared" si="218"/>
        <v>0</v>
      </c>
      <c r="BZ480" s="11">
        <f t="shared" si="219"/>
        <v>0</v>
      </c>
      <c r="CA480" s="14">
        <f t="shared" si="220"/>
        <v>5</v>
      </c>
      <c r="CB480" s="14">
        <f t="shared" si="220"/>
        <v>4</v>
      </c>
      <c r="CC480" s="13">
        <f t="shared" si="221"/>
        <v>0</v>
      </c>
      <c r="CD480" s="13">
        <f t="shared" si="221"/>
        <v>0</v>
      </c>
      <c r="CE480" s="13">
        <f t="shared" si="222"/>
        <v>5</v>
      </c>
      <c r="CF480" s="13">
        <f t="shared" si="222"/>
        <v>4</v>
      </c>
      <c r="CG480" s="289">
        <f t="shared" si="223"/>
        <v>9</v>
      </c>
      <c r="CJ480" s="1">
        <v>1</v>
      </c>
      <c r="CK480" s="6">
        <f t="shared" si="236"/>
        <v>3</v>
      </c>
      <c r="CL480" s="6">
        <v>0</v>
      </c>
      <c r="CM480" s="6">
        <v>1</v>
      </c>
      <c r="CN480" s="6">
        <f t="shared" si="237"/>
        <v>5</v>
      </c>
      <c r="CO480" s="6">
        <f t="shared" si="238"/>
        <v>5</v>
      </c>
    </row>
    <row r="481" spans="1:93" ht="15" x14ac:dyDescent="0.25">
      <c r="A481" s="1" t="s">
        <v>1836</v>
      </c>
      <c r="B481" s="6">
        <v>468</v>
      </c>
      <c r="C481" s="9">
        <v>468</v>
      </c>
      <c r="D481" s="641" t="s">
        <v>6</v>
      </c>
      <c r="E481" s="37" t="s">
        <v>26</v>
      </c>
      <c r="F481" s="645">
        <v>20319502</v>
      </c>
      <c r="G481" s="646" t="s">
        <v>736</v>
      </c>
      <c r="H481" s="9" t="s">
        <v>52</v>
      </c>
      <c r="I481" s="642">
        <v>0</v>
      </c>
      <c r="J481" s="642">
        <v>1</v>
      </c>
      <c r="K481" s="642">
        <v>0</v>
      </c>
      <c r="L481" s="642">
        <v>0</v>
      </c>
      <c r="M481" s="642">
        <v>0</v>
      </c>
      <c r="N481" s="642">
        <v>0</v>
      </c>
      <c r="O481" s="642">
        <v>2</v>
      </c>
      <c r="P481" s="642">
        <v>2</v>
      </c>
      <c r="Q481" s="14">
        <f t="shared" si="224"/>
        <v>2</v>
      </c>
      <c r="R481" s="14">
        <f t="shared" si="224"/>
        <v>3</v>
      </c>
      <c r="S481" s="10">
        <f t="shared" si="225"/>
        <v>5</v>
      </c>
      <c r="T481" s="642">
        <v>0</v>
      </c>
      <c r="U481" s="642">
        <v>0</v>
      </c>
      <c r="V481" s="642">
        <v>1</v>
      </c>
      <c r="W481" s="642">
        <v>1</v>
      </c>
      <c r="X481" s="642">
        <v>0</v>
      </c>
      <c r="Y481" s="642">
        <v>3</v>
      </c>
      <c r="Z481" s="623">
        <f t="shared" si="233"/>
        <v>1</v>
      </c>
      <c r="AA481" s="623">
        <f t="shared" si="233"/>
        <v>4</v>
      </c>
      <c r="AB481" s="10">
        <f t="shared" si="212"/>
        <v>5</v>
      </c>
      <c r="AC481" s="44">
        <f t="shared" si="226"/>
        <v>3</v>
      </c>
      <c r="AD481" s="44">
        <f t="shared" si="226"/>
        <v>7</v>
      </c>
      <c r="AE481" s="44">
        <f t="shared" si="213"/>
        <v>10</v>
      </c>
      <c r="AF481" s="12">
        <f t="shared" si="234"/>
        <v>1</v>
      </c>
      <c r="AG481" s="12">
        <f t="shared" si="235"/>
        <v>5</v>
      </c>
      <c r="AH481" s="10">
        <f t="shared" si="214"/>
        <v>6</v>
      </c>
      <c r="AI481" s="12">
        <f>VLOOKUP($F481,'Guru SertifikaSi'!$C$6:$G$675,'Guru SertifikaSi'!E$3,FALSE)</f>
        <v>2</v>
      </c>
      <c r="AJ481" s="12">
        <f>VLOOKUP($F481,'Guru SertifikaSi'!$C$6:$G$675,'Guru SertifikaSi'!F$3,FALSE)</f>
        <v>2</v>
      </c>
      <c r="AK481" s="10">
        <f t="shared" si="215"/>
        <v>4</v>
      </c>
      <c r="AL481" s="44">
        <f t="shared" si="216"/>
        <v>3</v>
      </c>
      <c r="AM481" s="44">
        <f t="shared" si="216"/>
        <v>7</v>
      </c>
      <c r="AN481" s="11">
        <f t="shared" si="217"/>
        <v>10</v>
      </c>
      <c r="AO481" s="642">
        <v>0</v>
      </c>
      <c r="AP481" s="642">
        <v>1</v>
      </c>
      <c r="AQ481" s="642">
        <v>0</v>
      </c>
      <c r="AR481" s="642">
        <v>0</v>
      </c>
      <c r="AS481" s="642">
        <v>0</v>
      </c>
      <c r="AT481" s="642">
        <v>0</v>
      </c>
      <c r="AU481" s="642">
        <v>0</v>
      </c>
      <c r="AV481" s="642">
        <v>0</v>
      </c>
      <c r="AW481" s="643">
        <v>0</v>
      </c>
      <c r="AX481" s="643">
        <v>0</v>
      </c>
      <c r="AY481" s="642">
        <v>3</v>
      </c>
      <c r="AZ481" s="642">
        <v>6</v>
      </c>
      <c r="BA481" s="642">
        <v>0</v>
      </c>
      <c r="BB481" s="642">
        <v>0</v>
      </c>
      <c r="BC481" s="642">
        <v>0</v>
      </c>
      <c r="BD481" s="642">
        <v>0</v>
      </c>
      <c r="BE481" s="13">
        <f t="shared" si="227"/>
        <v>0</v>
      </c>
      <c r="BF481" s="13">
        <f t="shared" si="227"/>
        <v>1</v>
      </c>
      <c r="BG481" s="10">
        <f t="shared" si="228"/>
        <v>1</v>
      </c>
      <c r="BH481" s="13">
        <f t="shared" si="229"/>
        <v>3</v>
      </c>
      <c r="BI481" s="13">
        <f t="shared" si="229"/>
        <v>6</v>
      </c>
      <c r="BJ481" s="10">
        <f t="shared" si="230"/>
        <v>9</v>
      </c>
      <c r="BK481" s="44">
        <f t="shared" si="231"/>
        <v>3</v>
      </c>
      <c r="BL481" s="44">
        <f t="shared" si="231"/>
        <v>7</v>
      </c>
      <c r="BM481" s="11">
        <f t="shared" si="231"/>
        <v>10</v>
      </c>
      <c r="BN481" s="642">
        <v>0</v>
      </c>
      <c r="BO481" s="642">
        <v>0</v>
      </c>
      <c r="BP481" s="642">
        <v>0</v>
      </c>
      <c r="BQ481" s="642">
        <v>0</v>
      </c>
      <c r="BR481" s="642">
        <v>0</v>
      </c>
      <c r="BS481" s="642">
        <v>0</v>
      </c>
      <c r="BT481" s="642">
        <v>1</v>
      </c>
      <c r="BU481" s="642">
        <v>0</v>
      </c>
      <c r="BV481" s="644">
        <f t="shared" si="232"/>
        <v>1</v>
      </c>
      <c r="BW481" s="644">
        <f t="shared" si="232"/>
        <v>0</v>
      </c>
      <c r="BX481" s="44">
        <f t="shared" si="218"/>
        <v>1</v>
      </c>
      <c r="BY481" s="44">
        <f t="shared" si="218"/>
        <v>0</v>
      </c>
      <c r="BZ481" s="11">
        <f t="shared" si="219"/>
        <v>1</v>
      </c>
      <c r="CA481" s="14">
        <f t="shared" si="220"/>
        <v>3</v>
      </c>
      <c r="CB481" s="14">
        <f t="shared" si="220"/>
        <v>7</v>
      </c>
      <c r="CC481" s="13">
        <f t="shared" si="221"/>
        <v>1</v>
      </c>
      <c r="CD481" s="13">
        <f t="shared" si="221"/>
        <v>0</v>
      </c>
      <c r="CE481" s="13">
        <f t="shared" si="222"/>
        <v>4</v>
      </c>
      <c r="CF481" s="13">
        <f t="shared" si="222"/>
        <v>7</v>
      </c>
      <c r="CG481" s="289">
        <f t="shared" si="223"/>
        <v>11</v>
      </c>
      <c r="CJ481" s="1">
        <v>1</v>
      </c>
      <c r="CK481" s="6">
        <f t="shared" si="236"/>
        <v>3</v>
      </c>
      <c r="CL481" s="6">
        <v>0</v>
      </c>
      <c r="CM481" s="6">
        <v>1</v>
      </c>
      <c r="CN481" s="6">
        <f t="shared" si="237"/>
        <v>3</v>
      </c>
      <c r="CO481" s="6">
        <f t="shared" si="238"/>
        <v>7</v>
      </c>
    </row>
    <row r="482" spans="1:93" ht="15" x14ac:dyDescent="0.25">
      <c r="A482" s="1" t="s">
        <v>1837</v>
      </c>
      <c r="B482" s="6">
        <v>469</v>
      </c>
      <c r="C482" s="9">
        <v>469</v>
      </c>
      <c r="D482" s="641" t="s">
        <v>6</v>
      </c>
      <c r="E482" s="37" t="s">
        <v>26</v>
      </c>
      <c r="F482" s="645">
        <v>20319313</v>
      </c>
      <c r="G482" s="646" t="s">
        <v>737</v>
      </c>
      <c r="H482" s="9" t="s">
        <v>52</v>
      </c>
      <c r="I482" s="642">
        <v>0</v>
      </c>
      <c r="J482" s="642">
        <v>1</v>
      </c>
      <c r="K482" s="642">
        <v>0</v>
      </c>
      <c r="L482" s="642">
        <v>0</v>
      </c>
      <c r="M482" s="642">
        <v>0</v>
      </c>
      <c r="N482" s="642">
        <v>1</v>
      </c>
      <c r="O482" s="642">
        <v>0</v>
      </c>
      <c r="P482" s="642">
        <v>1</v>
      </c>
      <c r="Q482" s="14">
        <f t="shared" si="224"/>
        <v>0</v>
      </c>
      <c r="R482" s="14">
        <f t="shared" si="224"/>
        <v>3</v>
      </c>
      <c r="S482" s="10">
        <f t="shared" si="225"/>
        <v>3</v>
      </c>
      <c r="T482" s="642">
        <v>0</v>
      </c>
      <c r="U482" s="642">
        <v>0</v>
      </c>
      <c r="V482" s="642">
        <v>3</v>
      </c>
      <c r="W482" s="642">
        <v>2</v>
      </c>
      <c r="X482" s="642">
        <v>0</v>
      </c>
      <c r="Y482" s="642">
        <v>0</v>
      </c>
      <c r="Z482" s="623">
        <f t="shared" si="233"/>
        <v>3</v>
      </c>
      <c r="AA482" s="623">
        <f t="shared" si="233"/>
        <v>2</v>
      </c>
      <c r="AB482" s="10">
        <f t="shared" si="212"/>
        <v>5</v>
      </c>
      <c r="AC482" s="44">
        <f t="shared" si="226"/>
        <v>3</v>
      </c>
      <c r="AD482" s="44">
        <f t="shared" si="226"/>
        <v>5</v>
      </c>
      <c r="AE482" s="44">
        <f t="shared" si="213"/>
        <v>8</v>
      </c>
      <c r="AF482" s="12">
        <f t="shared" si="234"/>
        <v>2</v>
      </c>
      <c r="AG482" s="12">
        <f t="shared" si="235"/>
        <v>4</v>
      </c>
      <c r="AH482" s="10">
        <f t="shared" si="214"/>
        <v>6</v>
      </c>
      <c r="AI482" s="12">
        <f>VLOOKUP($F482,'Guru SertifikaSi'!$C$6:$G$675,'Guru SertifikaSi'!E$3,FALSE)</f>
        <v>1</v>
      </c>
      <c r="AJ482" s="12">
        <f>VLOOKUP($F482,'Guru SertifikaSi'!$C$6:$G$675,'Guru SertifikaSi'!F$3,FALSE)</f>
        <v>1</v>
      </c>
      <c r="AK482" s="10">
        <f t="shared" si="215"/>
        <v>2</v>
      </c>
      <c r="AL482" s="44">
        <f t="shared" si="216"/>
        <v>3</v>
      </c>
      <c r="AM482" s="44">
        <f t="shared" si="216"/>
        <v>5</v>
      </c>
      <c r="AN482" s="11">
        <f t="shared" si="217"/>
        <v>8</v>
      </c>
      <c r="AO482" s="642">
        <v>1</v>
      </c>
      <c r="AP482" s="642">
        <v>0</v>
      </c>
      <c r="AQ482" s="642">
        <v>0</v>
      </c>
      <c r="AR482" s="642">
        <v>0</v>
      </c>
      <c r="AS482" s="642">
        <v>0</v>
      </c>
      <c r="AT482" s="642">
        <v>0</v>
      </c>
      <c r="AU482" s="642">
        <v>0</v>
      </c>
      <c r="AV482" s="642">
        <v>0</v>
      </c>
      <c r="AW482" s="643">
        <v>0</v>
      </c>
      <c r="AX482" s="643">
        <v>0</v>
      </c>
      <c r="AY482" s="642">
        <v>2</v>
      </c>
      <c r="AZ482" s="642">
        <v>5</v>
      </c>
      <c r="BA482" s="642">
        <v>0</v>
      </c>
      <c r="BB482" s="642">
        <v>0</v>
      </c>
      <c r="BC482" s="642">
        <v>0</v>
      </c>
      <c r="BD482" s="642">
        <v>0</v>
      </c>
      <c r="BE482" s="13">
        <f t="shared" si="227"/>
        <v>1</v>
      </c>
      <c r="BF482" s="13">
        <f t="shared" si="227"/>
        <v>0</v>
      </c>
      <c r="BG482" s="10">
        <f t="shared" si="228"/>
        <v>1</v>
      </c>
      <c r="BH482" s="13">
        <f t="shared" si="229"/>
        <v>2</v>
      </c>
      <c r="BI482" s="13">
        <f t="shared" si="229"/>
        <v>5</v>
      </c>
      <c r="BJ482" s="10">
        <f t="shared" si="230"/>
        <v>7</v>
      </c>
      <c r="BK482" s="44">
        <f t="shared" si="231"/>
        <v>3</v>
      </c>
      <c r="BL482" s="44">
        <f t="shared" si="231"/>
        <v>5</v>
      </c>
      <c r="BM482" s="11">
        <f t="shared" si="231"/>
        <v>8</v>
      </c>
      <c r="BN482" s="642">
        <v>0</v>
      </c>
      <c r="BO482" s="642">
        <v>0</v>
      </c>
      <c r="BP482" s="642">
        <v>0</v>
      </c>
      <c r="BQ482" s="642">
        <v>0</v>
      </c>
      <c r="BR482" s="642">
        <v>0</v>
      </c>
      <c r="BS482" s="642">
        <v>0</v>
      </c>
      <c r="BT482" s="642">
        <v>0</v>
      </c>
      <c r="BU482" s="642">
        <v>0</v>
      </c>
      <c r="BV482" s="644">
        <f t="shared" si="232"/>
        <v>0</v>
      </c>
      <c r="BW482" s="644">
        <f t="shared" si="232"/>
        <v>0</v>
      </c>
      <c r="BX482" s="44">
        <f t="shared" si="218"/>
        <v>0</v>
      </c>
      <c r="BY482" s="44">
        <f t="shared" si="218"/>
        <v>0</v>
      </c>
      <c r="BZ482" s="11">
        <f t="shared" si="219"/>
        <v>0</v>
      </c>
      <c r="CA482" s="14">
        <f t="shared" si="220"/>
        <v>3</v>
      </c>
      <c r="CB482" s="14">
        <f t="shared" si="220"/>
        <v>5</v>
      </c>
      <c r="CC482" s="13">
        <f t="shared" si="221"/>
        <v>0</v>
      </c>
      <c r="CD482" s="13">
        <f t="shared" si="221"/>
        <v>0</v>
      </c>
      <c r="CE482" s="13">
        <f t="shared" si="222"/>
        <v>3</v>
      </c>
      <c r="CF482" s="13">
        <f t="shared" si="222"/>
        <v>5</v>
      </c>
      <c r="CG482" s="289">
        <f t="shared" si="223"/>
        <v>8</v>
      </c>
      <c r="CJ482" s="1">
        <v>1</v>
      </c>
      <c r="CK482" s="6">
        <f t="shared" si="236"/>
        <v>2</v>
      </c>
      <c r="CL482" s="6">
        <v>0</v>
      </c>
      <c r="CM482" s="6">
        <v>1</v>
      </c>
      <c r="CN482" s="6">
        <f t="shared" si="237"/>
        <v>2</v>
      </c>
      <c r="CO482" s="6">
        <f t="shared" si="238"/>
        <v>6</v>
      </c>
    </row>
    <row r="483" spans="1:93" ht="15" x14ac:dyDescent="0.25">
      <c r="A483" s="1" t="s">
        <v>1838</v>
      </c>
      <c r="B483" s="6">
        <v>470</v>
      </c>
      <c r="C483" s="9">
        <v>470</v>
      </c>
      <c r="D483" s="641" t="s">
        <v>6</v>
      </c>
      <c r="E483" s="37" t="s">
        <v>25</v>
      </c>
      <c r="F483" s="645">
        <v>20340676</v>
      </c>
      <c r="G483" s="646" t="s">
        <v>738</v>
      </c>
      <c r="H483" s="9" t="s">
        <v>53</v>
      </c>
      <c r="I483" s="642">
        <v>0</v>
      </c>
      <c r="J483" s="642">
        <v>0</v>
      </c>
      <c r="K483" s="642">
        <v>0</v>
      </c>
      <c r="L483" s="642">
        <v>0</v>
      </c>
      <c r="M483" s="642">
        <v>0</v>
      </c>
      <c r="N483" s="642">
        <v>0</v>
      </c>
      <c r="O483" s="642">
        <v>0</v>
      </c>
      <c r="P483" s="642">
        <v>0</v>
      </c>
      <c r="Q483" s="14">
        <f t="shared" si="224"/>
        <v>0</v>
      </c>
      <c r="R483" s="14">
        <f t="shared" si="224"/>
        <v>0</v>
      </c>
      <c r="S483" s="10">
        <f t="shared" si="225"/>
        <v>0</v>
      </c>
      <c r="T483" s="642">
        <v>14</v>
      </c>
      <c r="U483" s="642">
        <v>15</v>
      </c>
      <c r="V483" s="642">
        <v>0</v>
      </c>
      <c r="W483" s="642">
        <v>0</v>
      </c>
      <c r="X483" s="642">
        <v>4</v>
      </c>
      <c r="Y483" s="642">
        <v>8</v>
      </c>
      <c r="Z483" s="623">
        <f t="shared" si="233"/>
        <v>18</v>
      </c>
      <c r="AA483" s="623">
        <f t="shared" si="233"/>
        <v>23</v>
      </c>
      <c r="AB483" s="10">
        <f t="shared" si="212"/>
        <v>41</v>
      </c>
      <c r="AC483" s="44">
        <f t="shared" si="226"/>
        <v>18</v>
      </c>
      <c r="AD483" s="44">
        <f t="shared" si="226"/>
        <v>23</v>
      </c>
      <c r="AE483" s="44">
        <f t="shared" si="213"/>
        <v>41</v>
      </c>
      <c r="AF483" s="12">
        <f t="shared" si="234"/>
        <v>17</v>
      </c>
      <c r="AG483" s="12">
        <f t="shared" si="235"/>
        <v>19</v>
      </c>
      <c r="AH483" s="10">
        <f t="shared" si="214"/>
        <v>36</v>
      </c>
      <c r="AI483" s="12">
        <f>VLOOKUP($F483,'Guru SertifikaSi'!$C$6:$G$675,'Guru SertifikaSi'!E$3,FALSE)</f>
        <v>1</v>
      </c>
      <c r="AJ483" s="12">
        <f>VLOOKUP($F483,'Guru SertifikaSi'!$C$6:$G$675,'Guru SertifikaSi'!F$3,FALSE)</f>
        <v>4</v>
      </c>
      <c r="AK483" s="10">
        <f t="shared" si="215"/>
        <v>5</v>
      </c>
      <c r="AL483" s="44">
        <f t="shared" si="216"/>
        <v>18</v>
      </c>
      <c r="AM483" s="44">
        <f t="shared" si="216"/>
        <v>23</v>
      </c>
      <c r="AN483" s="11">
        <f t="shared" si="217"/>
        <v>41</v>
      </c>
      <c r="AO483" s="642">
        <v>9</v>
      </c>
      <c r="AP483" s="642">
        <v>10</v>
      </c>
      <c r="AQ483" s="642">
        <v>0</v>
      </c>
      <c r="AR483" s="642">
        <v>0</v>
      </c>
      <c r="AS483" s="642">
        <v>0</v>
      </c>
      <c r="AT483" s="642">
        <v>0</v>
      </c>
      <c r="AU483" s="642">
        <v>0</v>
      </c>
      <c r="AV483" s="642">
        <v>0</v>
      </c>
      <c r="AW483" s="643">
        <v>0</v>
      </c>
      <c r="AX483" s="643">
        <v>0</v>
      </c>
      <c r="AY483" s="642">
        <v>9</v>
      </c>
      <c r="AZ483" s="642">
        <v>12</v>
      </c>
      <c r="BA483" s="642">
        <v>0</v>
      </c>
      <c r="BB483" s="642">
        <v>1</v>
      </c>
      <c r="BC483" s="642">
        <v>0</v>
      </c>
      <c r="BD483" s="642">
        <v>0</v>
      </c>
      <c r="BE483" s="13">
        <f t="shared" si="227"/>
        <v>9</v>
      </c>
      <c r="BF483" s="13">
        <f t="shared" si="227"/>
        <v>10</v>
      </c>
      <c r="BG483" s="10">
        <f t="shared" si="228"/>
        <v>19</v>
      </c>
      <c r="BH483" s="13">
        <f t="shared" si="229"/>
        <v>9</v>
      </c>
      <c r="BI483" s="13">
        <f t="shared" si="229"/>
        <v>13</v>
      </c>
      <c r="BJ483" s="10">
        <f t="shared" si="230"/>
        <v>22</v>
      </c>
      <c r="BK483" s="44">
        <f t="shared" si="231"/>
        <v>18</v>
      </c>
      <c r="BL483" s="44">
        <f t="shared" si="231"/>
        <v>23</v>
      </c>
      <c r="BM483" s="11">
        <f t="shared" si="231"/>
        <v>41</v>
      </c>
      <c r="BN483" s="642">
        <v>0</v>
      </c>
      <c r="BO483" s="642">
        <v>0</v>
      </c>
      <c r="BP483" s="642">
        <v>1</v>
      </c>
      <c r="BQ483" s="642">
        <v>1</v>
      </c>
      <c r="BR483" s="642">
        <v>0</v>
      </c>
      <c r="BS483" s="642">
        <v>0</v>
      </c>
      <c r="BT483" s="642">
        <v>0</v>
      </c>
      <c r="BU483" s="642">
        <v>0</v>
      </c>
      <c r="BV483" s="644">
        <f t="shared" si="232"/>
        <v>1</v>
      </c>
      <c r="BW483" s="644">
        <f t="shared" si="232"/>
        <v>1</v>
      </c>
      <c r="BX483" s="44">
        <f t="shared" si="218"/>
        <v>1</v>
      </c>
      <c r="BY483" s="44">
        <f t="shared" si="218"/>
        <v>1</v>
      </c>
      <c r="BZ483" s="11">
        <f t="shared" si="219"/>
        <v>2</v>
      </c>
      <c r="CA483" s="14">
        <f t="shared" si="220"/>
        <v>18</v>
      </c>
      <c r="CB483" s="14">
        <f t="shared" si="220"/>
        <v>23</v>
      </c>
      <c r="CC483" s="13">
        <f t="shared" si="221"/>
        <v>1</v>
      </c>
      <c r="CD483" s="13">
        <f t="shared" si="221"/>
        <v>1</v>
      </c>
      <c r="CE483" s="13">
        <f t="shared" si="222"/>
        <v>19</v>
      </c>
      <c r="CF483" s="13">
        <f t="shared" si="222"/>
        <v>24</v>
      </c>
      <c r="CG483" s="289">
        <f t="shared" si="223"/>
        <v>43</v>
      </c>
      <c r="CJ483" s="1">
        <v>0</v>
      </c>
      <c r="CK483" s="6">
        <f t="shared" si="236"/>
        <v>0</v>
      </c>
      <c r="CL483" s="6">
        <v>0</v>
      </c>
      <c r="CM483" s="6">
        <v>0</v>
      </c>
      <c r="CN483" s="6">
        <f t="shared" si="237"/>
        <v>9</v>
      </c>
      <c r="CO483" s="6">
        <f t="shared" si="238"/>
        <v>12</v>
      </c>
    </row>
    <row r="484" spans="1:93" ht="15" x14ac:dyDescent="0.25">
      <c r="A484" s="1" t="s">
        <v>1839</v>
      </c>
      <c r="B484" s="6">
        <v>471</v>
      </c>
      <c r="C484" s="9">
        <v>471</v>
      </c>
      <c r="D484" s="641" t="s">
        <v>6</v>
      </c>
      <c r="E484" s="37" t="s">
        <v>25</v>
      </c>
      <c r="F484" s="645">
        <v>20340305</v>
      </c>
      <c r="G484" s="648" t="s">
        <v>739</v>
      </c>
      <c r="H484" s="9" t="s">
        <v>53</v>
      </c>
      <c r="I484" s="642">
        <v>0</v>
      </c>
      <c r="J484" s="642">
        <v>0</v>
      </c>
      <c r="K484" s="642">
        <v>0</v>
      </c>
      <c r="L484" s="642">
        <v>0</v>
      </c>
      <c r="M484" s="642">
        <v>0</v>
      </c>
      <c r="N484" s="642">
        <v>0</v>
      </c>
      <c r="O484" s="642">
        <v>0</v>
      </c>
      <c r="P484" s="642">
        <v>0</v>
      </c>
      <c r="Q484" s="14">
        <f t="shared" si="224"/>
        <v>0</v>
      </c>
      <c r="R484" s="14">
        <f t="shared" si="224"/>
        <v>0</v>
      </c>
      <c r="S484" s="10">
        <f t="shared" si="225"/>
        <v>0</v>
      </c>
      <c r="T484" s="642">
        <v>2</v>
      </c>
      <c r="U484" s="642">
        <v>7</v>
      </c>
      <c r="V484" s="642">
        <v>0</v>
      </c>
      <c r="W484" s="642">
        <v>0</v>
      </c>
      <c r="X484" s="642">
        <v>1</v>
      </c>
      <c r="Y484" s="642">
        <v>6</v>
      </c>
      <c r="Z484" s="623">
        <f t="shared" si="233"/>
        <v>3</v>
      </c>
      <c r="AA484" s="623">
        <f t="shared" si="233"/>
        <v>13</v>
      </c>
      <c r="AB484" s="10">
        <f t="shared" si="212"/>
        <v>16</v>
      </c>
      <c r="AC484" s="44">
        <f t="shared" si="226"/>
        <v>3</v>
      </c>
      <c r="AD484" s="44">
        <f t="shared" si="226"/>
        <v>13</v>
      </c>
      <c r="AE484" s="44">
        <f t="shared" si="213"/>
        <v>16</v>
      </c>
      <c r="AF484" s="12">
        <f t="shared" si="234"/>
        <v>3</v>
      </c>
      <c r="AG484" s="12">
        <f t="shared" si="235"/>
        <v>12</v>
      </c>
      <c r="AH484" s="10">
        <f t="shared" si="214"/>
        <v>15</v>
      </c>
      <c r="AI484" s="12">
        <f>VLOOKUP($F484,'Guru SertifikaSi'!$C$6:$G$675,'Guru SertifikaSi'!E$3,FALSE)</f>
        <v>0</v>
      </c>
      <c r="AJ484" s="12">
        <f>VLOOKUP($F484,'Guru SertifikaSi'!$C$6:$G$675,'Guru SertifikaSi'!F$3,FALSE)</f>
        <v>1</v>
      </c>
      <c r="AK484" s="10">
        <f t="shared" si="215"/>
        <v>1</v>
      </c>
      <c r="AL484" s="44">
        <f t="shared" si="216"/>
        <v>3</v>
      </c>
      <c r="AM484" s="44">
        <f t="shared" si="216"/>
        <v>13</v>
      </c>
      <c r="AN484" s="11">
        <f t="shared" si="217"/>
        <v>16</v>
      </c>
      <c r="AO484" s="642">
        <v>0</v>
      </c>
      <c r="AP484" s="642">
        <v>0</v>
      </c>
      <c r="AQ484" s="642">
        <v>0</v>
      </c>
      <c r="AR484" s="642">
        <v>0</v>
      </c>
      <c r="AS484" s="642">
        <v>0</v>
      </c>
      <c r="AT484" s="642">
        <v>0</v>
      </c>
      <c r="AU484" s="642">
        <v>0</v>
      </c>
      <c r="AV484" s="642">
        <v>0</v>
      </c>
      <c r="AW484" s="643">
        <v>0</v>
      </c>
      <c r="AX484" s="643">
        <v>0</v>
      </c>
      <c r="AY484" s="642">
        <v>3</v>
      </c>
      <c r="AZ484" s="642">
        <v>13</v>
      </c>
      <c r="BA484" s="642">
        <v>0</v>
      </c>
      <c r="BB484" s="642">
        <v>0</v>
      </c>
      <c r="BC484" s="642">
        <v>0</v>
      </c>
      <c r="BD484" s="642">
        <v>0</v>
      </c>
      <c r="BE484" s="13">
        <f t="shared" si="227"/>
        <v>0</v>
      </c>
      <c r="BF484" s="13">
        <f t="shared" si="227"/>
        <v>0</v>
      </c>
      <c r="BG484" s="10">
        <f t="shared" si="228"/>
        <v>0</v>
      </c>
      <c r="BH484" s="13">
        <f t="shared" si="229"/>
        <v>3</v>
      </c>
      <c r="BI484" s="13">
        <f t="shared" si="229"/>
        <v>13</v>
      </c>
      <c r="BJ484" s="10">
        <f t="shared" si="230"/>
        <v>16</v>
      </c>
      <c r="BK484" s="44">
        <f t="shared" si="231"/>
        <v>3</v>
      </c>
      <c r="BL484" s="44">
        <f t="shared" si="231"/>
        <v>13</v>
      </c>
      <c r="BM484" s="11">
        <f t="shared" si="231"/>
        <v>16</v>
      </c>
      <c r="BN484" s="642">
        <v>0</v>
      </c>
      <c r="BO484" s="642">
        <v>0</v>
      </c>
      <c r="BP484" s="642">
        <v>0</v>
      </c>
      <c r="BQ484" s="642">
        <v>0</v>
      </c>
      <c r="BR484" s="642">
        <v>0</v>
      </c>
      <c r="BS484" s="642">
        <v>0</v>
      </c>
      <c r="BT484" s="642">
        <v>0</v>
      </c>
      <c r="BU484" s="642">
        <v>2</v>
      </c>
      <c r="BV484" s="644">
        <f t="shared" si="232"/>
        <v>0</v>
      </c>
      <c r="BW484" s="644">
        <f t="shared" si="232"/>
        <v>2</v>
      </c>
      <c r="BX484" s="44">
        <f t="shared" si="218"/>
        <v>0</v>
      </c>
      <c r="BY484" s="44">
        <f t="shared" si="218"/>
        <v>2</v>
      </c>
      <c r="BZ484" s="11">
        <f t="shared" si="219"/>
        <v>2</v>
      </c>
      <c r="CA484" s="14">
        <f t="shared" si="220"/>
        <v>3</v>
      </c>
      <c r="CB484" s="14">
        <f t="shared" si="220"/>
        <v>13</v>
      </c>
      <c r="CC484" s="13">
        <f t="shared" si="221"/>
        <v>0</v>
      </c>
      <c r="CD484" s="13">
        <f t="shared" si="221"/>
        <v>2</v>
      </c>
      <c r="CE484" s="13">
        <f t="shared" si="222"/>
        <v>3</v>
      </c>
      <c r="CF484" s="13">
        <f t="shared" si="222"/>
        <v>15</v>
      </c>
      <c r="CG484" s="289">
        <f t="shared" si="223"/>
        <v>18</v>
      </c>
      <c r="CJ484" s="1">
        <v>0</v>
      </c>
      <c r="CK484" s="6">
        <f t="shared" si="236"/>
        <v>0</v>
      </c>
      <c r="CL484" s="6">
        <v>0</v>
      </c>
      <c r="CM484" s="6">
        <v>0</v>
      </c>
      <c r="CN484" s="6">
        <f t="shared" si="237"/>
        <v>3</v>
      </c>
      <c r="CO484" s="6">
        <f t="shared" si="238"/>
        <v>13</v>
      </c>
    </row>
    <row r="485" spans="1:93" ht="15" x14ac:dyDescent="0.25">
      <c r="A485" s="1" t="s">
        <v>1840</v>
      </c>
      <c r="B485" s="6">
        <v>472</v>
      </c>
      <c r="C485" s="9">
        <v>472</v>
      </c>
      <c r="D485" s="641" t="s">
        <v>6</v>
      </c>
      <c r="E485" s="37" t="s">
        <v>25</v>
      </c>
      <c r="F485" s="645">
        <v>20319886</v>
      </c>
      <c r="G485" s="646" t="s">
        <v>740</v>
      </c>
      <c r="H485" s="9" t="s">
        <v>53</v>
      </c>
      <c r="I485" s="642">
        <v>0</v>
      </c>
      <c r="J485" s="642">
        <v>0</v>
      </c>
      <c r="K485" s="642">
        <v>0</v>
      </c>
      <c r="L485" s="642">
        <v>0</v>
      </c>
      <c r="M485" s="642">
        <v>0</v>
      </c>
      <c r="N485" s="642">
        <v>0</v>
      </c>
      <c r="O485" s="642">
        <v>0</v>
      </c>
      <c r="P485" s="642">
        <v>0</v>
      </c>
      <c r="Q485" s="14">
        <f t="shared" si="224"/>
        <v>0</v>
      </c>
      <c r="R485" s="14">
        <f t="shared" si="224"/>
        <v>0</v>
      </c>
      <c r="S485" s="10">
        <f t="shared" si="225"/>
        <v>0</v>
      </c>
      <c r="T485" s="642">
        <v>9</v>
      </c>
      <c r="U485" s="642">
        <v>8</v>
      </c>
      <c r="V485" s="642">
        <v>0</v>
      </c>
      <c r="W485" s="642">
        <v>1</v>
      </c>
      <c r="X485" s="642">
        <v>0</v>
      </c>
      <c r="Y485" s="642">
        <v>0</v>
      </c>
      <c r="Z485" s="623">
        <f t="shared" si="233"/>
        <v>9</v>
      </c>
      <c r="AA485" s="623">
        <f t="shared" si="233"/>
        <v>9</v>
      </c>
      <c r="AB485" s="10">
        <f t="shared" si="212"/>
        <v>18</v>
      </c>
      <c r="AC485" s="44">
        <f t="shared" si="226"/>
        <v>9</v>
      </c>
      <c r="AD485" s="44">
        <f t="shared" si="226"/>
        <v>9</v>
      </c>
      <c r="AE485" s="44">
        <f t="shared" si="213"/>
        <v>18</v>
      </c>
      <c r="AF485" s="12">
        <f t="shared" si="234"/>
        <v>4</v>
      </c>
      <c r="AG485" s="12">
        <f t="shared" si="235"/>
        <v>7</v>
      </c>
      <c r="AH485" s="10">
        <f t="shared" si="214"/>
        <v>11</v>
      </c>
      <c r="AI485" s="12">
        <f>VLOOKUP($F485,'Guru SertifikaSi'!$C$6:$G$675,'Guru SertifikaSi'!E$3,FALSE)</f>
        <v>5</v>
      </c>
      <c r="AJ485" s="12">
        <f>VLOOKUP($F485,'Guru SertifikaSi'!$C$6:$G$675,'Guru SertifikaSi'!F$3,FALSE)</f>
        <v>2</v>
      </c>
      <c r="AK485" s="10">
        <f t="shared" si="215"/>
        <v>7</v>
      </c>
      <c r="AL485" s="44">
        <f t="shared" si="216"/>
        <v>9</v>
      </c>
      <c r="AM485" s="44">
        <f t="shared" si="216"/>
        <v>9</v>
      </c>
      <c r="AN485" s="11">
        <f t="shared" si="217"/>
        <v>18</v>
      </c>
      <c r="AO485" s="642">
        <v>1</v>
      </c>
      <c r="AP485" s="642">
        <v>0</v>
      </c>
      <c r="AQ485" s="642">
        <v>0</v>
      </c>
      <c r="AR485" s="642">
        <v>0</v>
      </c>
      <c r="AS485" s="642">
        <v>0</v>
      </c>
      <c r="AT485" s="642">
        <v>0</v>
      </c>
      <c r="AU485" s="642">
        <v>0</v>
      </c>
      <c r="AV485" s="642">
        <v>0</v>
      </c>
      <c r="AW485" s="643">
        <v>0</v>
      </c>
      <c r="AX485" s="643">
        <v>0</v>
      </c>
      <c r="AY485" s="642">
        <v>8</v>
      </c>
      <c r="AZ485" s="642">
        <v>9</v>
      </c>
      <c r="BA485" s="642">
        <v>0</v>
      </c>
      <c r="BB485" s="642">
        <v>0</v>
      </c>
      <c r="BC485" s="642">
        <v>0</v>
      </c>
      <c r="BD485" s="642">
        <v>0</v>
      </c>
      <c r="BE485" s="13">
        <f t="shared" si="227"/>
        <v>1</v>
      </c>
      <c r="BF485" s="13">
        <f t="shared" si="227"/>
        <v>0</v>
      </c>
      <c r="BG485" s="10">
        <f t="shared" si="228"/>
        <v>1</v>
      </c>
      <c r="BH485" s="13">
        <f t="shared" si="229"/>
        <v>8</v>
      </c>
      <c r="BI485" s="13">
        <f t="shared" si="229"/>
        <v>9</v>
      </c>
      <c r="BJ485" s="10">
        <f t="shared" si="230"/>
        <v>17</v>
      </c>
      <c r="BK485" s="44">
        <f t="shared" si="231"/>
        <v>9</v>
      </c>
      <c r="BL485" s="44">
        <f t="shared" si="231"/>
        <v>9</v>
      </c>
      <c r="BM485" s="11">
        <f t="shared" si="231"/>
        <v>18</v>
      </c>
      <c r="BN485" s="642">
        <v>0</v>
      </c>
      <c r="BO485" s="642">
        <v>0</v>
      </c>
      <c r="BP485" s="642">
        <v>0</v>
      </c>
      <c r="BQ485" s="642">
        <v>0</v>
      </c>
      <c r="BR485" s="642">
        <v>0</v>
      </c>
      <c r="BS485" s="642">
        <v>0</v>
      </c>
      <c r="BT485" s="642">
        <v>1</v>
      </c>
      <c r="BU485" s="642">
        <v>0</v>
      </c>
      <c r="BV485" s="644">
        <f t="shared" si="232"/>
        <v>1</v>
      </c>
      <c r="BW485" s="644">
        <f t="shared" si="232"/>
        <v>0</v>
      </c>
      <c r="BX485" s="44">
        <f t="shared" si="218"/>
        <v>1</v>
      </c>
      <c r="BY485" s="44">
        <f t="shared" si="218"/>
        <v>0</v>
      </c>
      <c r="BZ485" s="11">
        <f t="shared" si="219"/>
        <v>1</v>
      </c>
      <c r="CA485" s="14">
        <f t="shared" si="220"/>
        <v>9</v>
      </c>
      <c r="CB485" s="14">
        <f t="shared" si="220"/>
        <v>9</v>
      </c>
      <c r="CC485" s="13">
        <f t="shared" si="221"/>
        <v>1</v>
      </c>
      <c r="CD485" s="13">
        <f t="shared" si="221"/>
        <v>0</v>
      </c>
      <c r="CE485" s="13">
        <f t="shared" si="222"/>
        <v>10</v>
      </c>
      <c r="CF485" s="13">
        <f t="shared" si="222"/>
        <v>9</v>
      </c>
      <c r="CG485" s="289">
        <f t="shared" si="223"/>
        <v>19</v>
      </c>
      <c r="CJ485" s="1">
        <v>0</v>
      </c>
      <c r="CK485" s="6">
        <f t="shared" si="236"/>
        <v>0</v>
      </c>
      <c r="CL485" s="6">
        <v>0</v>
      </c>
      <c r="CM485" s="6">
        <v>0</v>
      </c>
      <c r="CN485" s="6">
        <f t="shared" si="237"/>
        <v>8</v>
      </c>
      <c r="CO485" s="6">
        <f t="shared" si="238"/>
        <v>9</v>
      </c>
    </row>
    <row r="486" spans="1:93" ht="15" x14ac:dyDescent="0.25">
      <c r="A486" s="1" t="s">
        <v>1841</v>
      </c>
      <c r="B486" s="6">
        <v>473</v>
      </c>
      <c r="C486" s="9">
        <v>473</v>
      </c>
      <c r="D486" s="641" t="s">
        <v>6</v>
      </c>
      <c r="E486" s="37" t="s">
        <v>25</v>
      </c>
      <c r="F486" s="645">
        <v>69893237</v>
      </c>
      <c r="G486" s="646" t="s">
        <v>741</v>
      </c>
      <c r="H486" s="9" t="s">
        <v>53</v>
      </c>
      <c r="I486" s="642">
        <v>0</v>
      </c>
      <c r="J486" s="642">
        <v>0</v>
      </c>
      <c r="K486" s="642">
        <v>0</v>
      </c>
      <c r="L486" s="642">
        <v>0</v>
      </c>
      <c r="M486" s="642">
        <v>0</v>
      </c>
      <c r="N486" s="642">
        <v>0</v>
      </c>
      <c r="O486" s="642">
        <v>0</v>
      </c>
      <c r="P486" s="642">
        <v>0</v>
      </c>
      <c r="Q486" s="14">
        <f t="shared" si="224"/>
        <v>0</v>
      </c>
      <c r="R486" s="14">
        <f t="shared" si="224"/>
        <v>0</v>
      </c>
      <c r="S486" s="10">
        <f t="shared" si="225"/>
        <v>0</v>
      </c>
      <c r="T486" s="642">
        <v>3</v>
      </c>
      <c r="U486" s="642">
        <v>3</v>
      </c>
      <c r="V486" s="642">
        <v>0</v>
      </c>
      <c r="W486" s="642">
        <v>0</v>
      </c>
      <c r="X486" s="642">
        <v>1</v>
      </c>
      <c r="Y486" s="642">
        <v>1</v>
      </c>
      <c r="Z486" s="623">
        <f t="shared" si="233"/>
        <v>4</v>
      </c>
      <c r="AA486" s="623">
        <f t="shared" si="233"/>
        <v>4</v>
      </c>
      <c r="AB486" s="10">
        <f t="shared" si="212"/>
        <v>8</v>
      </c>
      <c r="AC486" s="44">
        <f t="shared" si="226"/>
        <v>4</v>
      </c>
      <c r="AD486" s="44">
        <f t="shared" si="226"/>
        <v>4</v>
      </c>
      <c r="AE486" s="44">
        <f t="shared" si="213"/>
        <v>8</v>
      </c>
      <c r="AF486" s="12">
        <f t="shared" si="234"/>
        <v>4</v>
      </c>
      <c r="AG486" s="12">
        <f t="shared" si="235"/>
        <v>4</v>
      </c>
      <c r="AH486" s="10">
        <f t="shared" si="214"/>
        <v>8</v>
      </c>
      <c r="AI486" s="12">
        <f>VLOOKUP($F486,'Guru SertifikaSi'!$C$6:$G$675,'Guru SertifikaSi'!E$3,FALSE)</f>
        <v>0</v>
      </c>
      <c r="AJ486" s="12">
        <f>VLOOKUP($F486,'Guru SertifikaSi'!$C$6:$G$675,'Guru SertifikaSi'!F$3,FALSE)</f>
        <v>0</v>
      </c>
      <c r="AK486" s="10">
        <f t="shared" si="215"/>
        <v>0</v>
      </c>
      <c r="AL486" s="44">
        <f t="shared" si="216"/>
        <v>4</v>
      </c>
      <c r="AM486" s="44">
        <f t="shared" si="216"/>
        <v>4</v>
      </c>
      <c r="AN486" s="11">
        <f t="shared" si="217"/>
        <v>8</v>
      </c>
      <c r="AO486" s="642">
        <v>0</v>
      </c>
      <c r="AP486" s="642">
        <v>0</v>
      </c>
      <c r="AQ486" s="642">
        <v>0</v>
      </c>
      <c r="AR486" s="642">
        <v>0</v>
      </c>
      <c r="AS486" s="642">
        <v>0</v>
      </c>
      <c r="AT486" s="642">
        <v>0</v>
      </c>
      <c r="AU486" s="642">
        <v>0</v>
      </c>
      <c r="AV486" s="642">
        <v>0</v>
      </c>
      <c r="AW486" s="643">
        <v>0</v>
      </c>
      <c r="AX486" s="643">
        <v>0</v>
      </c>
      <c r="AY486" s="642">
        <v>4</v>
      </c>
      <c r="AZ486" s="642">
        <v>4</v>
      </c>
      <c r="BA486" s="642">
        <v>0</v>
      </c>
      <c r="BB486" s="642">
        <v>0</v>
      </c>
      <c r="BC486" s="642">
        <v>0</v>
      </c>
      <c r="BD486" s="642">
        <v>0</v>
      </c>
      <c r="BE486" s="13">
        <f t="shared" si="227"/>
        <v>0</v>
      </c>
      <c r="BF486" s="13">
        <f t="shared" si="227"/>
        <v>0</v>
      </c>
      <c r="BG486" s="10">
        <f t="shared" si="228"/>
        <v>0</v>
      </c>
      <c r="BH486" s="13">
        <f t="shared" si="229"/>
        <v>4</v>
      </c>
      <c r="BI486" s="13">
        <f t="shared" si="229"/>
        <v>4</v>
      </c>
      <c r="BJ486" s="10">
        <f t="shared" si="230"/>
        <v>8</v>
      </c>
      <c r="BK486" s="44">
        <f t="shared" si="231"/>
        <v>4</v>
      </c>
      <c r="BL486" s="44">
        <f t="shared" si="231"/>
        <v>4</v>
      </c>
      <c r="BM486" s="11">
        <f t="shared" si="231"/>
        <v>8</v>
      </c>
      <c r="BN486" s="642">
        <v>0</v>
      </c>
      <c r="BO486" s="642">
        <v>0</v>
      </c>
      <c r="BP486" s="642">
        <v>0</v>
      </c>
      <c r="BQ486" s="642">
        <v>0</v>
      </c>
      <c r="BR486" s="642">
        <v>0</v>
      </c>
      <c r="BS486" s="642">
        <v>0</v>
      </c>
      <c r="BT486" s="642">
        <v>0</v>
      </c>
      <c r="BU486" s="642">
        <v>0</v>
      </c>
      <c r="BV486" s="644">
        <f t="shared" si="232"/>
        <v>0</v>
      </c>
      <c r="BW486" s="644">
        <f t="shared" si="232"/>
        <v>0</v>
      </c>
      <c r="BX486" s="44">
        <f t="shared" si="218"/>
        <v>0</v>
      </c>
      <c r="BY486" s="44">
        <f t="shared" si="218"/>
        <v>0</v>
      </c>
      <c r="BZ486" s="11">
        <f t="shared" si="219"/>
        <v>0</v>
      </c>
      <c r="CA486" s="14">
        <f t="shared" si="220"/>
        <v>4</v>
      </c>
      <c r="CB486" s="14">
        <f t="shared" si="220"/>
        <v>4</v>
      </c>
      <c r="CC486" s="13">
        <f t="shared" si="221"/>
        <v>0</v>
      </c>
      <c r="CD486" s="13">
        <f t="shared" si="221"/>
        <v>0</v>
      </c>
      <c r="CE486" s="13">
        <f t="shared" si="222"/>
        <v>4</v>
      </c>
      <c r="CF486" s="13">
        <f t="shared" si="222"/>
        <v>4</v>
      </c>
      <c r="CG486" s="289">
        <f t="shared" si="223"/>
        <v>8</v>
      </c>
      <c r="CJ486" s="1">
        <v>0</v>
      </c>
      <c r="CK486" s="6">
        <f t="shared" si="236"/>
        <v>0</v>
      </c>
      <c r="CL486" s="6">
        <v>0</v>
      </c>
      <c r="CM486" s="6">
        <v>0</v>
      </c>
      <c r="CN486" s="6">
        <f t="shared" si="237"/>
        <v>4</v>
      </c>
      <c r="CO486" s="6">
        <f t="shared" si="238"/>
        <v>4</v>
      </c>
    </row>
    <row r="487" spans="1:93" ht="15" x14ac:dyDescent="0.25">
      <c r="A487" s="1" t="s">
        <v>1842</v>
      </c>
      <c r="B487" s="6">
        <v>474</v>
      </c>
      <c r="C487" s="9">
        <v>474</v>
      </c>
      <c r="D487" s="641" t="s">
        <v>6</v>
      </c>
      <c r="E487" s="37" t="s">
        <v>25</v>
      </c>
      <c r="F487" s="645">
        <v>69958799</v>
      </c>
      <c r="G487" s="646" t="s">
        <v>742</v>
      </c>
      <c r="H487" s="9" t="s">
        <v>53</v>
      </c>
      <c r="I487" s="642">
        <v>0</v>
      </c>
      <c r="J487" s="642">
        <v>0</v>
      </c>
      <c r="K487" s="642">
        <v>0</v>
      </c>
      <c r="L487" s="642">
        <v>0</v>
      </c>
      <c r="M487" s="642">
        <v>0</v>
      </c>
      <c r="N487" s="642">
        <v>0</v>
      </c>
      <c r="O487" s="642">
        <v>0</v>
      </c>
      <c r="P487" s="642">
        <v>0</v>
      </c>
      <c r="Q487" s="14">
        <f t="shared" si="224"/>
        <v>0</v>
      </c>
      <c r="R487" s="14">
        <f t="shared" si="224"/>
        <v>0</v>
      </c>
      <c r="S487" s="10">
        <f t="shared" si="225"/>
        <v>0</v>
      </c>
      <c r="T487" s="642">
        <v>2</v>
      </c>
      <c r="U487" s="642">
        <v>11</v>
      </c>
      <c r="V487" s="642">
        <v>0</v>
      </c>
      <c r="W487" s="642">
        <v>0</v>
      </c>
      <c r="X487" s="642">
        <v>0</v>
      </c>
      <c r="Y487" s="642">
        <v>0</v>
      </c>
      <c r="Z487" s="623">
        <f t="shared" si="233"/>
        <v>2</v>
      </c>
      <c r="AA487" s="623">
        <f t="shared" si="233"/>
        <v>11</v>
      </c>
      <c r="AB487" s="10">
        <f t="shared" si="212"/>
        <v>13</v>
      </c>
      <c r="AC487" s="44">
        <f t="shared" si="226"/>
        <v>2</v>
      </c>
      <c r="AD487" s="44">
        <f t="shared" si="226"/>
        <v>11</v>
      </c>
      <c r="AE487" s="44">
        <f t="shared" si="213"/>
        <v>13</v>
      </c>
      <c r="AF487" s="12">
        <f t="shared" si="234"/>
        <v>2</v>
      </c>
      <c r="AG487" s="12">
        <f t="shared" si="235"/>
        <v>11</v>
      </c>
      <c r="AH487" s="10">
        <f t="shared" si="214"/>
        <v>13</v>
      </c>
      <c r="AI487" s="12">
        <f>VLOOKUP($F487,'Guru SertifikaSi'!$C$6:$G$675,'Guru SertifikaSi'!E$3,FALSE)</f>
        <v>0</v>
      </c>
      <c r="AJ487" s="12">
        <f>VLOOKUP($F487,'Guru SertifikaSi'!$C$6:$G$675,'Guru SertifikaSi'!F$3,FALSE)</f>
        <v>0</v>
      </c>
      <c r="AK487" s="10">
        <f t="shared" si="215"/>
        <v>0</v>
      </c>
      <c r="AL487" s="44">
        <f t="shared" si="216"/>
        <v>2</v>
      </c>
      <c r="AM487" s="44">
        <f t="shared" si="216"/>
        <v>11</v>
      </c>
      <c r="AN487" s="11">
        <f t="shared" si="217"/>
        <v>13</v>
      </c>
      <c r="AO487" s="642">
        <v>0</v>
      </c>
      <c r="AP487" s="642">
        <v>0</v>
      </c>
      <c r="AQ487" s="642">
        <v>0</v>
      </c>
      <c r="AR487" s="642">
        <v>0</v>
      </c>
      <c r="AS487" s="642">
        <v>0</v>
      </c>
      <c r="AT487" s="642">
        <v>0</v>
      </c>
      <c r="AU487" s="642">
        <v>0</v>
      </c>
      <c r="AV487" s="642">
        <v>0</v>
      </c>
      <c r="AW487" s="643">
        <v>0</v>
      </c>
      <c r="AX487" s="643">
        <v>0</v>
      </c>
      <c r="AY487" s="642">
        <v>2</v>
      </c>
      <c r="AZ487" s="642">
        <v>11</v>
      </c>
      <c r="BA487" s="642">
        <v>0</v>
      </c>
      <c r="BB487" s="642">
        <v>0</v>
      </c>
      <c r="BC487" s="642">
        <v>0</v>
      </c>
      <c r="BD487" s="642">
        <v>0</v>
      </c>
      <c r="BE487" s="13">
        <f t="shared" si="227"/>
        <v>0</v>
      </c>
      <c r="BF487" s="13">
        <f t="shared" si="227"/>
        <v>0</v>
      </c>
      <c r="BG487" s="10">
        <f t="shared" si="228"/>
        <v>0</v>
      </c>
      <c r="BH487" s="13">
        <f t="shared" si="229"/>
        <v>2</v>
      </c>
      <c r="BI487" s="13">
        <f t="shared" si="229"/>
        <v>11</v>
      </c>
      <c r="BJ487" s="10">
        <f t="shared" si="230"/>
        <v>13</v>
      </c>
      <c r="BK487" s="44">
        <f t="shared" si="231"/>
        <v>2</v>
      </c>
      <c r="BL487" s="44">
        <f t="shared" si="231"/>
        <v>11</v>
      </c>
      <c r="BM487" s="11">
        <f t="shared" si="231"/>
        <v>13</v>
      </c>
      <c r="BN487" s="642">
        <v>0</v>
      </c>
      <c r="BO487" s="642">
        <v>0</v>
      </c>
      <c r="BP487" s="642">
        <v>1</v>
      </c>
      <c r="BQ487" s="642">
        <v>1</v>
      </c>
      <c r="BR487" s="642">
        <v>0</v>
      </c>
      <c r="BS487" s="642">
        <v>0</v>
      </c>
      <c r="BT487" s="642">
        <v>0</v>
      </c>
      <c r="BU487" s="642">
        <v>0</v>
      </c>
      <c r="BV487" s="644">
        <f t="shared" si="232"/>
        <v>1</v>
      </c>
      <c r="BW487" s="644">
        <f t="shared" si="232"/>
        <v>1</v>
      </c>
      <c r="BX487" s="44">
        <f t="shared" si="218"/>
        <v>1</v>
      </c>
      <c r="BY487" s="44">
        <f t="shared" si="218"/>
        <v>1</v>
      </c>
      <c r="BZ487" s="11">
        <f t="shared" si="219"/>
        <v>2</v>
      </c>
      <c r="CA487" s="14">
        <f t="shared" si="220"/>
        <v>2</v>
      </c>
      <c r="CB487" s="14">
        <f t="shared" si="220"/>
        <v>11</v>
      </c>
      <c r="CC487" s="13">
        <f t="shared" si="221"/>
        <v>1</v>
      </c>
      <c r="CD487" s="13">
        <f t="shared" si="221"/>
        <v>1</v>
      </c>
      <c r="CE487" s="13">
        <f t="shared" si="222"/>
        <v>3</v>
      </c>
      <c r="CF487" s="13">
        <f t="shared" si="222"/>
        <v>12</v>
      </c>
      <c r="CG487" s="289">
        <f t="shared" si="223"/>
        <v>15</v>
      </c>
      <c r="CJ487" s="1">
        <v>0</v>
      </c>
      <c r="CK487" s="6">
        <f t="shared" si="236"/>
        <v>0</v>
      </c>
      <c r="CL487" s="6">
        <v>0</v>
      </c>
      <c r="CM487" s="6">
        <v>0</v>
      </c>
      <c r="CN487" s="6">
        <f t="shared" si="237"/>
        <v>2</v>
      </c>
      <c r="CO487" s="6">
        <f t="shared" si="238"/>
        <v>11</v>
      </c>
    </row>
    <row r="488" spans="1:93" ht="15" x14ac:dyDescent="0.25">
      <c r="A488" s="1" t="s">
        <v>1843</v>
      </c>
      <c r="B488" s="6">
        <v>475</v>
      </c>
      <c r="C488" s="9">
        <v>475</v>
      </c>
      <c r="D488" s="641" t="s">
        <v>6</v>
      </c>
      <c r="E488" s="37" t="s">
        <v>20</v>
      </c>
      <c r="F488" s="645">
        <v>20340673</v>
      </c>
      <c r="G488" s="646" t="s">
        <v>743</v>
      </c>
      <c r="H488" s="9" t="s">
        <v>53</v>
      </c>
      <c r="I488" s="642">
        <v>0</v>
      </c>
      <c r="J488" s="642">
        <v>0</v>
      </c>
      <c r="K488" s="642">
        <v>0</v>
      </c>
      <c r="L488" s="642">
        <v>0</v>
      </c>
      <c r="M488" s="642">
        <v>0</v>
      </c>
      <c r="N488" s="642">
        <v>0</v>
      </c>
      <c r="O488" s="642">
        <v>0</v>
      </c>
      <c r="P488" s="642">
        <v>0</v>
      </c>
      <c r="Q488" s="14">
        <f t="shared" si="224"/>
        <v>0</v>
      </c>
      <c r="R488" s="14">
        <f t="shared" si="224"/>
        <v>0</v>
      </c>
      <c r="S488" s="10">
        <f t="shared" si="225"/>
        <v>0</v>
      </c>
      <c r="T488" s="642">
        <v>0</v>
      </c>
      <c r="U488" s="642">
        <v>6</v>
      </c>
      <c r="V488" s="642">
        <v>0</v>
      </c>
      <c r="W488" s="642">
        <v>0</v>
      </c>
      <c r="X488" s="642">
        <v>0</v>
      </c>
      <c r="Y488" s="642">
        <v>0</v>
      </c>
      <c r="Z488" s="623">
        <f t="shared" si="233"/>
        <v>0</v>
      </c>
      <c r="AA488" s="623">
        <f t="shared" si="233"/>
        <v>6</v>
      </c>
      <c r="AB488" s="10">
        <f t="shared" si="212"/>
        <v>6</v>
      </c>
      <c r="AC488" s="44">
        <f t="shared" si="226"/>
        <v>0</v>
      </c>
      <c r="AD488" s="44">
        <f t="shared" si="226"/>
        <v>6</v>
      </c>
      <c r="AE488" s="44">
        <f t="shared" si="213"/>
        <v>6</v>
      </c>
      <c r="AF488" s="12">
        <f t="shared" si="234"/>
        <v>0</v>
      </c>
      <c r="AG488" s="12">
        <f t="shared" si="235"/>
        <v>5</v>
      </c>
      <c r="AH488" s="10">
        <f t="shared" si="214"/>
        <v>5</v>
      </c>
      <c r="AI488" s="12">
        <f>VLOOKUP($F488,'Guru SertifikaSi'!$C$6:$G$675,'Guru SertifikaSi'!E$3,FALSE)</f>
        <v>0</v>
      </c>
      <c r="AJ488" s="12">
        <f>VLOOKUP($F488,'Guru SertifikaSi'!$C$6:$G$675,'Guru SertifikaSi'!F$3,FALSE)</f>
        <v>1</v>
      </c>
      <c r="AK488" s="10">
        <f t="shared" si="215"/>
        <v>1</v>
      </c>
      <c r="AL488" s="44">
        <f t="shared" si="216"/>
        <v>0</v>
      </c>
      <c r="AM488" s="44">
        <f t="shared" si="216"/>
        <v>6</v>
      </c>
      <c r="AN488" s="11">
        <f t="shared" si="217"/>
        <v>6</v>
      </c>
      <c r="AO488" s="642">
        <v>0</v>
      </c>
      <c r="AP488" s="642">
        <v>0</v>
      </c>
      <c r="AQ488" s="642">
        <v>0</v>
      </c>
      <c r="AR488" s="642">
        <v>0</v>
      </c>
      <c r="AS488" s="642">
        <v>0</v>
      </c>
      <c r="AT488" s="642">
        <v>0</v>
      </c>
      <c r="AU488" s="642">
        <v>0</v>
      </c>
      <c r="AV488" s="642">
        <v>0</v>
      </c>
      <c r="AW488" s="643">
        <v>0</v>
      </c>
      <c r="AX488" s="643">
        <v>0</v>
      </c>
      <c r="AY488" s="642">
        <v>0</v>
      </c>
      <c r="AZ488" s="642">
        <v>6</v>
      </c>
      <c r="BA488" s="642">
        <v>0</v>
      </c>
      <c r="BB488" s="642">
        <v>0</v>
      </c>
      <c r="BC488" s="642">
        <v>0</v>
      </c>
      <c r="BD488" s="642">
        <v>0</v>
      </c>
      <c r="BE488" s="13">
        <f t="shared" si="227"/>
        <v>0</v>
      </c>
      <c r="BF488" s="13">
        <f t="shared" si="227"/>
        <v>0</v>
      </c>
      <c r="BG488" s="10">
        <f t="shared" si="228"/>
        <v>0</v>
      </c>
      <c r="BH488" s="13">
        <f t="shared" si="229"/>
        <v>0</v>
      </c>
      <c r="BI488" s="13">
        <f t="shared" si="229"/>
        <v>6</v>
      </c>
      <c r="BJ488" s="10">
        <f t="shared" si="230"/>
        <v>6</v>
      </c>
      <c r="BK488" s="44">
        <f t="shared" si="231"/>
        <v>0</v>
      </c>
      <c r="BL488" s="44">
        <f t="shared" si="231"/>
        <v>6</v>
      </c>
      <c r="BM488" s="11">
        <f t="shared" si="231"/>
        <v>6</v>
      </c>
      <c r="BN488" s="642">
        <v>0</v>
      </c>
      <c r="BO488" s="642">
        <v>0</v>
      </c>
      <c r="BP488" s="642">
        <v>0</v>
      </c>
      <c r="BQ488" s="642">
        <v>0</v>
      </c>
      <c r="BR488" s="642">
        <v>0</v>
      </c>
      <c r="BS488" s="642">
        <v>0</v>
      </c>
      <c r="BT488" s="642">
        <v>0</v>
      </c>
      <c r="BU488" s="642">
        <v>0</v>
      </c>
      <c r="BV488" s="644">
        <f t="shared" si="232"/>
        <v>0</v>
      </c>
      <c r="BW488" s="644">
        <f t="shared" si="232"/>
        <v>0</v>
      </c>
      <c r="BX488" s="44">
        <f t="shared" si="218"/>
        <v>0</v>
      </c>
      <c r="BY488" s="44">
        <f t="shared" si="218"/>
        <v>0</v>
      </c>
      <c r="BZ488" s="11">
        <f t="shared" si="219"/>
        <v>0</v>
      </c>
      <c r="CA488" s="14">
        <f t="shared" si="220"/>
        <v>0</v>
      </c>
      <c r="CB488" s="14">
        <f t="shared" si="220"/>
        <v>6</v>
      </c>
      <c r="CC488" s="13">
        <f t="shared" si="221"/>
        <v>0</v>
      </c>
      <c r="CD488" s="13">
        <f t="shared" si="221"/>
        <v>0</v>
      </c>
      <c r="CE488" s="13">
        <f t="shared" si="222"/>
        <v>0</v>
      </c>
      <c r="CF488" s="13">
        <f t="shared" si="222"/>
        <v>6</v>
      </c>
      <c r="CG488" s="289">
        <f t="shared" si="223"/>
        <v>6</v>
      </c>
      <c r="CJ488" s="1">
        <v>0</v>
      </c>
      <c r="CK488" s="6">
        <f t="shared" si="236"/>
        <v>0</v>
      </c>
      <c r="CL488" s="6">
        <v>0</v>
      </c>
      <c r="CM488" s="6">
        <v>0</v>
      </c>
      <c r="CN488" s="6">
        <f t="shared" si="237"/>
        <v>0</v>
      </c>
      <c r="CO488" s="6">
        <f t="shared" si="238"/>
        <v>6</v>
      </c>
    </row>
    <row r="489" spans="1:93" ht="15" x14ac:dyDescent="0.25">
      <c r="A489" s="1" t="s">
        <v>1844</v>
      </c>
      <c r="B489" s="6">
        <v>476</v>
      </c>
      <c r="C489" s="9">
        <v>476</v>
      </c>
      <c r="D489" s="641" t="s">
        <v>6</v>
      </c>
      <c r="E489" s="37" t="s">
        <v>19</v>
      </c>
      <c r="F489" s="645">
        <v>20319877</v>
      </c>
      <c r="G489" s="646" t="s">
        <v>744</v>
      </c>
      <c r="H489" s="9" t="s">
        <v>53</v>
      </c>
      <c r="I489" s="642">
        <v>0</v>
      </c>
      <c r="J489" s="642">
        <v>0</v>
      </c>
      <c r="K489" s="642">
        <v>0</v>
      </c>
      <c r="L489" s="642">
        <v>0</v>
      </c>
      <c r="M489" s="642">
        <v>0</v>
      </c>
      <c r="N489" s="642">
        <v>0</v>
      </c>
      <c r="O489" s="642">
        <v>0</v>
      </c>
      <c r="P489" s="642">
        <v>0</v>
      </c>
      <c r="Q489" s="14">
        <f t="shared" si="224"/>
        <v>0</v>
      </c>
      <c r="R489" s="14">
        <f t="shared" si="224"/>
        <v>0</v>
      </c>
      <c r="S489" s="10">
        <f t="shared" si="225"/>
        <v>0</v>
      </c>
      <c r="T489" s="642">
        <v>2</v>
      </c>
      <c r="U489" s="642">
        <v>5</v>
      </c>
      <c r="V489" s="642">
        <v>0</v>
      </c>
      <c r="W489" s="642">
        <v>0</v>
      </c>
      <c r="X489" s="642">
        <v>0</v>
      </c>
      <c r="Y489" s="642">
        <v>0</v>
      </c>
      <c r="Z489" s="623">
        <f t="shared" si="233"/>
        <v>2</v>
      </c>
      <c r="AA489" s="623">
        <f t="shared" si="233"/>
        <v>5</v>
      </c>
      <c r="AB489" s="10">
        <f t="shared" si="212"/>
        <v>7</v>
      </c>
      <c r="AC489" s="44">
        <f t="shared" si="226"/>
        <v>2</v>
      </c>
      <c r="AD489" s="44">
        <f t="shared" si="226"/>
        <v>5</v>
      </c>
      <c r="AE489" s="44">
        <f t="shared" si="213"/>
        <v>7</v>
      </c>
      <c r="AF489" s="12">
        <f t="shared" si="234"/>
        <v>1</v>
      </c>
      <c r="AG489" s="12">
        <f t="shared" si="235"/>
        <v>1</v>
      </c>
      <c r="AH489" s="10">
        <f t="shared" si="214"/>
        <v>2</v>
      </c>
      <c r="AI489" s="12">
        <f>VLOOKUP($F489,'Guru SertifikaSi'!$C$6:$G$675,'Guru SertifikaSi'!E$3,FALSE)</f>
        <v>1</v>
      </c>
      <c r="AJ489" s="12">
        <f>VLOOKUP($F489,'Guru SertifikaSi'!$C$6:$G$675,'Guru SertifikaSi'!F$3,FALSE)</f>
        <v>4</v>
      </c>
      <c r="AK489" s="10">
        <f t="shared" si="215"/>
        <v>5</v>
      </c>
      <c r="AL489" s="44">
        <f t="shared" si="216"/>
        <v>2</v>
      </c>
      <c r="AM489" s="44">
        <f t="shared" si="216"/>
        <v>5</v>
      </c>
      <c r="AN489" s="11">
        <f t="shared" si="217"/>
        <v>7</v>
      </c>
      <c r="AO489" s="642">
        <v>0</v>
      </c>
      <c r="AP489" s="642">
        <v>0</v>
      </c>
      <c r="AQ489" s="642">
        <v>0</v>
      </c>
      <c r="AR489" s="642">
        <v>0</v>
      </c>
      <c r="AS489" s="642">
        <v>0</v>
      </c>
      <c r="AT489" s="642">
        <v>0</v>
      </c>
      <c r="AU489" s="642">
        <v>0</v>
      </c>
      <c r="AV489" s="642">
        <v>0</v>
      </c>
      <c r="AW489" s="643">
        <v>0</v>
      </c>
      <c r="AX489" s="643">
        <v>0</v>
      </c>
      <c r="AY489" s="642">
        <v>2</v>
      </c>
      <c r="AZ489" s="642">
        <v>5</v>
      </c>
      <c r="BA489" s="642">
        <v>0</v>
      </c>
      <c r="BB489" s="642">
        <v>0</v>
      </c>
      <c r="BC489" s="642">
        <v>0</v>
      </c>
      <c r="BD489" s="642">
        <v>0</v>
      </c>
      <c r="BE489" s="13">
        <f t="shared" si="227"/>
        <v>0</v>
      </c>
      <c r="BF489" s="13">
        <f t="shared" si="227"/>
        <v>0</v>
      </c>
      <c r="BG489" s="10">
        <f t="shared" si="228"/>
        <v>0</v>
      </c>
      <c r="BH489" s="13">
        <f t="shared" si="229"/>
        <v>2</v>
      </c>
      <c r="BI489" s="13">
        <f t="shared" si="229"/>
        <v>5</v>
      </c>
      <c r="BJ489" s="10">
        <f t="shared" si="230"/>
        <v>7</v>
      </c>
      <c r="BK489" s="44">
        <f t="shared" si="231"/>
        <v>2</v>
      </c>
      <c r="BL489" s="44">
        <f t="shared" si="231"/>
        <v>5</v>
      </c>
      <c r="BM489" s="11">
        <f t="shared" si="231"/>
        <v>7</v>
      </c>
      <c r="BN489" s="642">
        <v>0</v>
      </c>
      <c r="BO489" s="642">
        <v>0</v>
      </c>
      <c r="BP489" s="642">
        <v>0</v>
      </c>
      <c r="BQ489" s="642">
        <v>0</v>
      </c>
      <c r="BR489" s="642">
        <v>0</v>
      </c>
      <c r="BS489" s="642">
        <v>0</v>
      </c>
      <c r="BT489" s="642">
        <v>0</v>
      </c>
      <c r="BU489" s="642">
        <v>0</v>
      </c>
      <c r="BV489" s="644">
        <f t="shared" si="232"/>
        <v>0</v>
      </c>
      <c r="BW489" s="644">
        <f t="shared" si="232"/>
        <v>0</v>
      </c>
      <c r="BX489" s="44">
        <f t="shared" si="218"/>
        <v>0</v>
      </c>
      <c r="BY489" s="44">
        <f t="shared" si="218"/>
        <v>0</v>
      </c>
      <c r="BZ489" s="11">
        <f t="shared" si="219"/>
        <v>0</v>
      </c>
      <c r="CA489" s="14">
        <f t="shared" si="220"/>
        <v>2</v>
      </c>
      <c r="CB489" s="14">
        <f t="shared" si="220"/>
        <v>5</v>
      </c>
      <c r="CC489" s="13">
        <f t="shared" si="221"/>
        <v>0</v>
      </c>
      <c r="CD489" s="13">
        <f t="shared" si="221"/>
        <v>0</v>
      </c>
      <c r="CE489" s="13">
        <f t="shared" si="222"/>
        <v>2</v>
      </c>
      <c r="CF489" s="13">
        <f t="shared" si="222"/>
        <v>5</v>
      </c>
      <c r="CG489" s="289">
        <f t="shared" si="223"/>
        <v>7</v>
      </c>
      <c r="CJ489" s="1">
        <v>0</v>
      </c>
      <c r="CK489" s="6">
        <f t="shared" si="236"/>
        <v>0</v>
      </c>
      <c r="CL489" s="6">
        <v>0</v>
      </c>
      <c r="CM489" s="6">
        <v>0</v>
      </c>
      <c r="CN489" s="6">
        <f t="shared" si="237"/>
        <v>2</v>
      </c>
      <c r="CO489" s="6">
        <f t="shared" si="238"/>
        <v>5</v>
      </c>
    </row>
    <row r="490" spans="1:93" ht="15" x14ac:dyDescent="0.25">
      <c r="A490" s="1" t="s">
        <v>1845</v>
      </c>
      <c r="B490" s="6">
        <v>477</v>
      </c>
      <c r="C490" s="9">
        <v>477</v>
      </c>
      <c r="D490" s="641" t="s">
        <v>6</v>
      </c>
      <c r="E490" s="37" t="s">
        <v>19</v>
      </c>
      <c r="F490" s="645">
        <v>20340304</v>
      </c>
      <c r="G490" s="646" t="s">
        <v>745</v>
      </c>
      <c r="H490" s="9" t="s">
        <v>53</v>
      </c>
      <c r="I490" s="642">
        <v>0</v>
      </c>
      <c r="J490" s="642">
        <v>0</v>
      </c>
      <c r="K490" s="642">
        <v>0</v>
      </c>
      <c r="L490" s="642">
        <v>0</v>
      </c>
      <c r="M490" s="642">
        <v>0</v>
      </c>
      <c r="N490" s="642">
        <v>0</v>
      </c>
      <c r="O490" s="642">
        <v>0</v>
      </c>
      <c r="P490" s="642">
        <v>0</v>
      </c>
      <c r="Q490" s="14">
        <f t="shared" si="224"/>
        <v>0</v>
      </c>
      <c r="R490" s="14">
        <f t="shared" si="224"/>
        <v>0</v>
      </c>
      <c r="S490" s="10">
        <f t="shared" si="225"/>
        <v>0</v>
      </c>
      <c r="T490" s="642">
        <v>2</v>
      </c>
      <c r="U490" s="642">
        <v>6</v>
      </c>
      <c r="V490" s="642">
        <v>0</v>
      </c>
      <c r="W490" s="642">
        <v>0</v>
      </c>
      <c r="X490" s="642">
        <v>0</v>
      </c>
      <c r="Y490" s="642">
        <v>0</v>
      </c>
      <c r="Z490" s="623">
        <f t="shared" si="233"/>
        <v>2</v>
      </c>
      <c r="AA490" s="623">
        <f t="shared" si="233"/>
        <v>6</v>
      </c>
      <c r="AB490" s="10">
        <f t="shared" si="212"/>
        <v>8</v>
      </c>
      <c r="AC490" s="44">
        <f t="shared" si="226"/>
        <v>2</v>
      </c>
      <c r="AD490" s="44">
        <f t="shared" si="226"/>
        <v>6</v>
      </c>
      <c r="AE490" s="44">
        <f t="shared" si="213"/>
        <v>8</v>
      </c>
      <c r="AF490" s="12">
        <f t="shared" si="234"/>
        <v>0</v>
      </c>
      <c r="AG490" s="12">
        <f t="shared" si="235"/>
        <v>2</v>
      </c>
      <c r="AH490" s="10">
        <f t="shared" si="214"/>
        <v>2</v>
      </c>
      <c r="AI490" s="12">
        <f>VLOOKUP($F490,'Guru SertifikaSi'!$C$6:$G$675,'Guru SertifikaSi'!E$3,FALSE)</f>
        <v>3</v>
      </c>
      <c r="AJ490" s="12">
        <f>VLOOKUP($F490,'Guru SertifikaSi'!$C$6:$G$675,'Guru SertifikaSi'!F$3,FALSE)</f>
        <v>3</v>
      </c>
      <c r="AK490" s="10">
        <f t="shared" si="215"/>
        <v>6</v>
      </c>
      <c r="AL490" s="44">
        <f t="shared" si="216"/>
        <v>3</v>
      </c>
      <c r="AM490" s="44">
        <f t="shared" si="216"/>
        <v>5</v>
      </c>
      <c r="AN490" s="11">
        <f t="shared" si="217"/>
        <v>8</v>
      </c>
      <c r="AO490" s="642">
        <v>0</v>
      </c>
      <c r="AP490" s="642">
        <v>0</v>
      </c>
      <c r="AQ490" s="642">
        <v>0</v>
      </c>
      <c r="AR490" s="642">
        <v>0</v>
      </c>
      <c r="AS490" s="642">
        <v>0</v>
      </c>
      <c r="AT490" s="642">
        <v>0</v>
      </c>
      <c r="AU490" s="642">
        <v>0</v>
      </c>
      <c r="AV490" s="642">
        <v>0</v>
      </c>
      <c r="AW490" s="643">
        <v>0</v>
      </c>
      <c r="AX490" s="643">
        <v>0</v>
      </c>
      <c r="AY490" s="642">
        <v>3</v>
      </c>
      <c r="AZ490" s="642">
        <v>5</v>
      </c>
      <c r="BA490" s="642">
        <v>0</v>
      </c>
      <c r="BB490" s="642">
        <v>0</v>
      </c>
      <c r="BC490" s="642">
        <v>0</v>
      </c>
      <c r="BD490" s="642">
        <v>0</v>
      </c>
      <c r="BE490" s="13">
        <f t="shared" si="227"/>
        <v>0</v>
      </c>
      <c r="BF490" s="13">
        <f t="shared" si="227"/>
        <v>0</v>
      </c>
      <c r="BG490" s="10">
        <f t="shared" si="228"/>
        <v>0</v>
      </c>
      <c r="BH490" s="13">
        <f t="shared" si="229"/>
        <v>3</v>
      </c>
      <c r="BI490" s="13">
        <f t="shared" si="229"/>
        <v>5</v>
      </c>
      <c r="BJ490" s="10">
        <f t="shared" si="230"/>
        <v>8</v>
      </c>
      <c r="BK490" s="44">
        <f t="shared" si="231"/>
        <v>3</v>
      </c>
      <c r="BL490" s="44">
        <f t="shared" si="231"/>
        <v>5</v>
      </c>
      <c r="BM490" s="11">
        <f t="shared" si="231"/>
        <v>8</v>
      </c>
      <c r="BN490" s="642">
        <v>0</v>
      </c>
      <c r="BO490" s="642">
        <v>0</v>
      </c>
      <c r="BP490" s="642">
        <v>1</v>
      </c>
      <c r="BQ490" s="642">
        <v>0</v>
      </c>
      <c r="BR490" s="642">
        <v>0</v>
      </c>
      <c r="BS490" s="642">
        <v>0</v>
      </c>
      <c r="BT490" s="642">
        <v>0</v>
      </c>
      <c r="BU490" s="642">
        <v>0</v>
      </c>
      <c r="BV490" s="644">
        <f t="shared" si="232"/>
        <v>1</v>
      </c>
      <c r="BW490" s="644">
        <f t="shared" si="232"/>
        <v>0</v>
      </c>
      <c r="BX490" s="44">
        <f t="shared" si="218"/>
        <v>1</v>
      </c>
      <c r="BY490" s="44">
        <f t="shared" si="218"/>
        <v>0</v>
      </c>
      <c r="BZ490" s="11">
        <f t="shared" si="219"/>
        <v>1</v>
      </c>
      <c r="CA490" s="14">
        <f t="shared" si="220"/>
        <v>2</v>
      </c>
      <c r="CB490" s="14">
        <f t="shared" si="220"/>
        <v>6</v>
      </c>
      <c r="CC490" s="13">
        <f t="shared" si="221"/>
        <v>1</v>
      </c>
      <c r="CD490" s="13">
        <f t="shared" si="221"/>
        <v>0</v>
      </c>
      <c r="CE490" s="13">
        <f t="shared" si="222"/>
        <v>3</v>
      </c>
      <c r="CF490" s="13">
        <f t="shared" si="222"/>
        <v>6</v>
      </c>
      <c r="CG490" s="289">
        <f t="shared" si="223"/>
        <v>9</v>
      </c>
      <c r="CJ490" s="1">
        <v>0</v>
      </c>
      <c r="CK490" s="6">
        <f t="shared" si="236"/>
        <v>0</v>
      </c>
      <c r="CL490" s="6">
        <v>1</v>
      </c>
      <c r="CM490" s="6">
        <v>-1</v>
      </c>
      <c r="CN490" s="6">
        <f t="shared" si="237"/>
        <v>4</v>
      </c>
      <c r="CO490" s="6">
        <f t="shared" si="238"/>
        <v>4</v>
      </c>
    </row>
    <row r="491" spans="1:93" ht="15" x14ac:dyDescent="0.25">
      <c r="A491" s="1" t="s">
        <v>1846</v>
      </c>
      <c r="B491" s="6">
        <v>478</v>
      </c>
      <c r="C491" s="9">
        <v>478</v>
      </c>
      <c r="D491" s="641" t="s">
        <v>6</v>
      </c>
      <c r="E491" s="37" t="s">
        <v>19</v>
      </c>
      <c r="F491" s="645">
        <v>20360173</v>
      </c>
      <c r="G491" s="647" t="s">
        <v>746</v>
      </c>
      <c r="H491" s="9" t="s">
        <v>53</v>
      </c>
      <c r="I491" s="642">
        <v>0</v>
      </c>
      <c r="J491" s="642">
        <v>0</v>
      </c>
      <c r="K491" s="642">
        <v>0</v>
      </c>
      <c r="L491" s="642">
        <v>0</v>
      </c>
      <c r="M491" s="642">
        <v>0</v>
      </c>
      <c r="N491" s="642">
        <v>0</v>
      </c>
      <c r="O491" s="642">
        <v>0</v>
      </c>
      <c r="P491" s="642">
        <v>0</v>
      </c>
      <c r="Q491" s="14">
        <f t="shared" si="224"/>
        <v>0</v>
      </c>
      <c r="R491" s="14">
        <f t="shared" si="224"/>
        <v>0</v>
      </c>
      <c r="S491" s="10">
        <f t="shared" si="225"/>
        <v>0</v>
      </c>
      <c r="T491" s="642">
        <v>1</v>
      </c>
      <c r="U491" s="642">
        <v>9</v>
      </c>
      <c r="V491" s="642">
        <v>0</v>
      </c>
      <c r="W491" s="642">
        <v>1</v>
      </c>
      <c r="X491" s="642">
        <v>0</v>
      </c>
      <c r="Y491" s="642">
        <v>1</v>
      </c>
      <c r="Z491" s="623">
        <f t="shared" si="233"/>
        <v>1</v>
      </c>
      <c r="AA491" s="623">
        <f t="shared" si="233"/>
        <v>11</v>
      </c>
      <c r="AB491" s="10">
        <f t="shared" si="212"/>
        <v>12</v>
      </c>
      <c r="AC491" s="44">
        <f t="shared" si="226"/>
        <v>1</v>
      </c>
      <c r="AD491" s="44">
        <f t="shared" si="226"/>
        <v>11</v>
      </c>
      <c r="AE491" s="44">
        <f t="shared" si="213"/>
        <v>12</v>
      </c>
      <c r="AF491" s="12">
        <f t="shared" si="234"/>
        <v>0</v>
      </c>
      <c r="AG491" s="12">
        <f t="shared" si="235"/>
        <v>10</v>
      </c>
      <c r="AH491" s="10">
        <f t="shared" si="214"/>
        <v>10</v>
      </c>
      <c r="AI491" s="12">
        <f>VLOOKUP($F491,'Guru SertifikaSi'!$C$6:$G$675,'Guru SertifikaSi'!E$3,FALSE)</f>
        <v>1</v>
      </c>
      <c r="AJ491" s="12">
        <f>VLOOKUP($F491,'Guru SertifikaSi'!$C$6:$G$675,'Guru SertifikaSi'!F$3,FALSE)</f>
        <v>1</v>
      </c>
      <c r="AK491" s="10">
        <f t="shared" si="215"/>
        <v>2</v>
      </c>
      <c r="AL491" s="44">
        <f t="shared" si="216"/>
        <v>1</v>
      </c>
      <c r="AM491" s="44">
        <f t="shared" si="216"/>
        <v>11</v>
      </c>
      <c r="AN491" s="11">
        <f t="shared" si="217"/>
        <v>12</v>
      </c>
      <c r="AO491" s="642">
        <v>0</v>
      </c>
      <c r="AP491" s="642">
        <v>0</v>
      </c>
      <c r="AQ491" s="642">
        <v>0</v>
      </c>
      <c r="AR491" s="642">
        <v>0</v>
      </c>
      <c r="AS491" s="642">
        <v>0</v>
      </c>
      <c r="AT491" s="642">
        <v>0</v>
      </c>
      <c r="AU491" s="642">
        <v>0</v>
      </c>
      <c r="AV491" s="642">
        <v>0</v>
      </c>
      <c r="AW491" s="643">
        <v>0</v>
      </c>
      <c r="AX491" s="643">
        <v>0</v>
      </c>
      <c r="AY491" s="642">
        <v>1</v>
      </c>
      <c r="AZ491" s="642">
        <v>11</v>
      </c>
      <c r="BA491" s="642">
        <v>0</v>
      </c>
      <c r="BB491" s="642">
        <v>0</v>
      </c>
      <c r="BC491" s="642">
        <v>0</v>
      </c>
      <c r="BD491" s="642">
        <v>0</v>
      </c>
      <c r="BE491" s="13">
        <f t="shared" si="227"/>
        <v>0</v>
      </c>
      <c r="BF491" s="13">
        <f t="shared" si="227"/>
        <v>0</v>
      </c>
      <c r="BG491" s="10">
        <f t="shared" si="228"/>
        <v>0</v>
      </c>
      <c r="BH491" s="13">
        <f t="shared" si="229"/>
        <v>1</v>
      </c>
      <c r="BI491" s="13">
        <f t="shared" si="229"/>
        <v>11</v>
      </c>
      <c r="BJ491" s="10">
        <f t="shared" si="230"/>
        <v>12</v>
      </c>
      <c r="BK491" s="44">
        <f t="shared" si="231"/>
        <v>1</v>
      </c>
      <c r="BL491" s="44">
        <f t="shared" si="231"/>
        <v>11</v>
      </c>
      <c r="BM491" s="11">
        <f t="shared" si="231"/>
        <v>12</v>
      </c>
      <c r="BN491" s="642">
        <v>0</v>
      </c>
      <c r="BO491" s="642">
        <v>0</v>
      </c>
      <c r="BP491" s="642">
        <v>0</v>
      </c>
      <c r="BQ491" s="642">
        <v>0</v>
      </c>
      <c r="BR491" s="642">
        <v>0</v>
      </c>
      <c r="BS491" s="642">
        <v>0</v>
      </c>
      <c r="BT491" s="642">
        <v>0</v>
      </c>
      <c r="BU491" s="642">
        <v>0</v>
      </c>
      <c r="BV491" s="644">
        <f t="shared" si="232"/>
        <v>0</v>
      </c>
      <c r="BW491" s="644">
        <f t="shared" si="232"/>
        <v>0</v>
      </c>
      <c r="BX491" s="44">
        <f t="shared" si="218"/>
        <v>0</v>
      </c>
      <c r="BY491" s="44">
        <f t="shared" si="218"/>
        <v>0</v>
      </c>
      <c r="BZ491" s="11">
        <f t="shared" si="219"/>
        <v>0</v>
      </c>
      <c r="CA491" s="14">
        <f t="shared" si="220"/>
        <v>1</v>
      </c>
      <c r="CB491" s="14">
        <f t="shared" si="220"/>
        <v>11</v>
      </c>
      <c r="CC491" s="13">
        <f t="shared" si="221"/>
        <v>0</v>
      </c>
      <c r="CD491" s="13">
        <f t="shared" si="221"/>
        <v>0</v>
      </c>
      <c r="CE491" s="13">
        <f t="shared" si="222"/>
        <v>1</v>
      </c>
      <c r="CF491" s="13">
        <f t="shared" si="222"/>
        <v>11</v>
      </c>
      <c r="CG491" s="289">
        <f t="shared" si="223"/>
        <v>12</v>
      </c>
      <c r="CJ491" s="1">
        <v>0</v>
      </c>
      <c r="CK491" s="6">
        <f t="shared" si="236"/>
        <v>0</v>
      </c>
      <c r="CL491" s="6">
        <v>0</v>
      </c>
      <c r="CM491" s="6">
        <v>0</v>
      </c>
      <c r="CN491" s="6">
        <f t="shared" si="237"/>
        <v>1</v>
      </c>
      <c r="CO491" s="6">
        <f t="shared" si="238"/>
        <v>11</v>
      </c>
    </row>
    <row r="492" spans="1:93" ht="15" x14ac:dyDescent="0.25">
      <c r="A492" s="1" t="s">
        <v>1847</v>
      </c>
      <c r="B492" s="6">
        <v>479</v>
      </c>
      <c r="C492" s="9">
        <v>479</v>
      </c>
      <c r="D492" s="641" t="s">
        <v>6</v>
      </c>
      <c r="E492" s="37" t="s">
        <v>19</v>
      </c>
      <c r="F492" s="645">
        <v>20319875</v>
      </c>
      <c r="G492" s="646" t="s">
        <v>747</v>
      </c>
      <c r="H492" s="9" t="s">
        <v>53</v>
      </c>
      <c r="I492" s="642">
        <v>0</v>
      </c>
      <c r="J492" s="642">
        <v>0</v>
      </c>
      <c r="K492" s="642">
        <v>0</v>
      </c>
      <c r="L492" s="642">
        <v>0</v>
      </c>
      <c r="M492" s="642">
        <v>0</v>
      </c>
      <c r="N492" s="642">
        <v>0</v>
      </c>
      <c r="O492" s="642">
        <v>0</v>
      </c>
      <c r="P492" s="642">
        <v>0</v>
      </c>
      <c r="Q492" s="14">
        <f t="shared" si="224"/>
        <v>0</v>
      </c>
      <c r="R492" s="14">
        <f t="shared" si="224"/>
        <v>0</v>
      </c>
      <c r="S492" s="10">
        <f t="shared" si="225"/>
        <v>0</v>
      </c>
      <c r="T492" s="642">
        <v>8</v>
      </c>
      <c r="U492" s="642">
        <v>21</v>
      </c>
      <c r="V492" s="642">
        <v>0</v>
      </c>
      <c r="W492" s="642">
        <v>0</v>
      </c>
      <c r="X492" s="642">
        <v>2</v>
      </c>
      <c r="Y492" s="642">
        <v>3</v>
      </c>
      <c r="Z492" s="623">
        <f t="shared" si="233"/>
        <v>10</v>
      </c>
      <c r="AA492" s="623">
        <f t="shared" si="233"/>
        <v>24</v>
      </c>
      <c r="AB492" s="10">
        <f t="shared" si="212"/>
        <v>34</v>
      </c>
      <c r="AC492" s="44">
        <f t="shared" si="226"/>
        <v>10</v>
      </c>
      <c r="AD492" s="44">
        <f t="shared" si="226"/>
        <v>24</v>
      </c>
      <c r="AE492" s="44">
        <f t="shared" si="213"/>
        <v>34</v>
      </c>
      <c r="AF492" s="12">
        <f t="shared" si="234"/>
        <v>9</v>
      </c>
      <c r="AG492" s="12">
        <f t="shared" si="235"/>
        <v>15</v>
      </c>
      <c r="AH492" s="10">
        <f t="shared" si="214"/>
        <v>24</v>
      </c>
      <c r="AI492" s="12">
        <f>VLOOKUP($F492,'Guru SertifikaSi'!$C$6:$G$675,'Guru SertifikaSi'!E$3,FALSE)</f>
        <v>1</v>
      </c>
      <c r="AJ492" s="12">
        <f>VLOOKUP($F492,'Guru SertifikaSi'!$C$6:$G$675,'Guru SertifikaSi'!F$3,FALSE)</f>
        <v>9</v>
      </c>
      <c r="AK492" s="10">
        <f t="shared" si="215"/>
        <v>10</v>
      </c>
      <c r="AL492" s="44">
        <f t="shared" si="216"/>
        <v>10</v>
      </c>
      <c r="AM492" s="44">
        <f t="shared" si="216"/>
        <v>24</v>
      </c>
      <c r="AN492" s="11">
        <f t="shared" si="217"/>
        <v>34</v>
      </c>
      <c r="AO492" s="642">
        <v>2</v>
      </c>
      <c r="AP492" s="642">
        <v>0</v>
      </c>
      <c r="AQ492" s="642">
        <v>0</v>
      </c>
      <c r="AR492" s="642">
        <v>3</v>
      </c>
      <c r="AS492" s="642">
        <v>0</v>
      </c>
      <c r="AT492" s="642">
        <v>0</v>
      </c>
      <c r="AU492" s="642">
        <v>0</v>
      </c>
      <c r="AV492" s="642">
        <v>0</v>
      </c>
      <c r="AW492" s="643">
        <v>0</v>
      </c>
      <c r="AX492" s="643">
        <v>0</v>
      </c>
      <c r="AY492" s="642">
        <v>8</v>
      </c>
      <c r="AZ492" s="642">
        <v>21</v>
      </c>
      <c r="BA492" s="642">
        <v>0</v>
      </c>
      <c r="BB492" s="642">
        <v>0</v>
      </c>
      <c r="BC492" s="642">
        <v>0</v>
      </c>
      <c r="BD492" s="642">
        <v>0</v>
      </c>
      <c r="BE492" s="13">
        <f t="shared" si="227"/>
        <v>2</v>
      </c>
      <c r="BF492" s="13">
        <f t="shared" si="227"/>
        <v>3</v>
      </c>
      <c r="BG492" s="10">
        <f t="shared" si="228"/>
        <v>5</v>
      </c>
      <c r="BH492" s="13">
        <f t="shared" si="229"/>
        <v>8</v>
      </c>
      <c r="BI492" s="13">
        <f t="shared" si="229"/>
        <v>21</v>
      </c>
      <c r="BJ492" s="10">
        <f t="shared" si="230"/>
        <v>29</v>
      </c>
      <c r="BK492" s="44">
        <f t="shared" si="231"/>
        <v>10</v>
      </c>
      <c r="BL492" s="44">
        <f t="shared" si="231"/>
        <v>24</v>
      </c>
      <c r="BM492" s="11">
        <f t="shared" si="231"/>
        <v>34</v>
      </c>
      <c r="BN492" s="642">
        <v>0</v>
      </c>
      <c r="BO492" s="642">
        <v>0</v>
      </c>
      <c r="BP492" s="642">
        <v>0</v>
      </c>
      <c r="BQ492" s="642">
        <v>2</v>
      </c>
      <c r="BR492" s="642">
        <v>0</v>
      </c>
      <c r="BS492" s="642">
        <v>0</v>
      </c>
      <c r="BT492" s="642">
        <v>0</v>
      </c>
      <c r="BU492" s="642">
        <v>1</v>
      </c>
      <c r="BV492" s="644">
        <f t="shared" si="232"/>
        <v>0</v>
      </c>
      <c r="BW492" s="644">
        <f t="shared" si="232"/>
        <v>3</v>
      </c>
      <c r="BX492" s="44">
        <f t="shared" si="218"/>
        <v>0</v>
      </c>
      <c r="BY492" s="44">
        <f t="shared" si="218"/>
        <v>3</v>
      </c>
      <c r="BZ492" s="11">
        <f t="shared" si="219"/>
        <v>3</v>
      </c>
      <c r="CA492" s="14">
        <f t="shared" si="220"/>
        <v>10</v>
      </c>
      <c r="CB492" s="14">
        <f t="shared" si="220"/>
        <v>24</v>
      </c>
      <c r="CC492" s="13">
        <f t="shared" si="221"/>
        <v>0</v>
      </c>
      <c r="CD492" s="13">
        <f t="shared" si="221"/>
        <v>3</v>
      </c>
      <c r="CE492" s="13">
        <f t="shared" si="222"/>
        <v>10</v>
      </c>
      <c r="CF492" s="13">
        <f t="shared" si="222"/>
        <v>27</v>
      </c>
      <c r="CG492" s="289">
        <f t="shared" si="223"/>
        <v>37</v>
      </c>
      <c r="CJ492" s="1">
        <v>0</v>
      </c>
      <c r="CK492" s="6">
        <f t="shared" si="236"/>
        <v>0</v>
      </c>
      <c r="CL492" s="6">
        <v>0</v>
      </c>
      <c r="CM492" s="6">
        <v>0</v>
      </c>
      <c r="CN492" s="6">
        <f t="shared" si="237"/>
        <v>8</v>
      </c>
      <c r="CO492" s="6">
        <f t="shared" si="238"/>
        <v>21</v>
      </c>
    </row>
    <row r="493" spans="1:93" ht="15" x14ac:dyDescent="0.25">
      <c r="A493" s="1" t="s">
        <v>1848</v>
      </c>
      <c r="B493" s="6">
        <v>480</v>
      </c>
      <c r="C493" s="9">
        <v>480</v>
      </c>
      <c r="D493" s="641" t="s">
        <v>6</v>
      </c>
      <c r="E493" s="37" t="s">
        <v>19</v>
      </c>
      <c r="F493" s="645">
        <v>20319879</v>
      </c>
      <c r="G493" s="646" t="s">
        <v>748</v>
      </c>
      <c r="H493" s="9" t="s">
        <v>53</v>
      </c>
      <c r="I493" s="642">
        <v>0</v>
      </c>
      <c r="J493" s="642">
        <v>0</v>
      </c>
      <c r="K493" s="642">
        <v>0</v>
      </c>
      <c r="L493" s="642">
        <v>0</v>
      </c>
      <c r="M493" s="642">
        <v>0</v>
      </c>
      <c r="N493" s="642">
        <v>0</v>
      </c>
      <c r="O493" s="642">
        <v>0</v>
      </c>
      <c r="P493" s="642">
        <v>0</v>
      </c>
      <c r="Q493" s="14">
        <f t="shared" si="224"/>
        <v>0</v>
      </c>
      <c r="R493" s="14">
        <f t="shared" si="224"/>
        <v>0</v>
      </c>
      <c r="S493" s="10">
        <f t="shared" si="225"/>
        <v>0</v>
      </c>
      <c r="T493" s="642">
        <v>4</v>
      </c>
      <c r="U493" s="642">
        <v>11</v>
      </c>
      <c r="V493" s="642">
        <v>0</v>
      </c>
      <c r="W493" s="642">
        <v>0</v>
      </c>
      <c r="X493" s="642">
        <v>0</v>
      </c>
      <c r="Y493" s="642">
        <v>0</v>
      </c>
      <c r="Z493" s="623">
        <f t="shared" si="233"/>
        <v>4</v>
      </c>
      <c r="AA493" s="623">
        <f t="shared" si="233"/>
        <v>11</v>
      </c>
      <c r="AB493" s="10">
        <f t="shared" si="212"/>
        <v>15</v>
      </c>
      <c r="AC493" s="44">
        <f t="shared" si="226"/>
        <v>4</v>
      </c>
      <c r="AD493" s="44">
        <f t="shared" si="226"/>
        <v>11</v>
      </c>
      <c r="AE493" s="44">
        <f t="shared" si="213"/>
        <v>15</v>
      </c>
      <c r="AF493" s="12">
        <f t="shared" si="234"/>
        <v>2</v>
      </c>
      <c r="AG493" s="12">
        <f t="shared" si="235"/>
        <v>3</v>
      </c>
      <c r="AH493" s="10">
        <f t="shared" si="214"/>
        <v>5</v>
      </c>
      <c r="AI493" s="12">
        <f>VLOOKUP($F493,'Guru SertifikaSi'!$C$6:$G$675,'Guru SertifikaSi'!E$3,FALSE)</f>
        <v>2</v>
      </c>
      <c r="AJ493" s="12">
        <f>VLOOKUP($F493,'Guru SertifikaSi'!$C$6:$G$675,'Guru SertifikaSi'!F$3,FALSE)</f>
        <v>8</v>
      </c>
      <c r="AK493" s="10">
        <f t="shared" si="215"/>
        <v>10</v>
      </c>
      <c r="AL493" s="44">
        <f t="shared" si="216"/>
        <v>4</v>
      </c>
      <c r="AM493" s="44">
        <f t="shared" si="216"/>
        <v>11</v>
      </c>
      <c r="AN493" s="11">
        <f t="shared" si="217"/>
        <v>15</v>
      </c>
      <c r="AO493" s="642">
        <v>0</v>
      </c>
      <c r="AP493" s="642">
        <v>0</v>
      </c>
      <c r="AQ493" s="642">
        <v>0</v>
      </c>
      <c r="AR493" s="642">
        <v>0</v>
      </c>
      <c r="AS493" s="642">
        <v>0</v>
      </c>
      <c r="AT493" s="642">
        <v>0</v>
      </c>
      <c r="AU493" s="642">
        <v>0</v>
      </c>
      <c r="AV493" s="642">
        <v>0</v>
      </c>
      <c r="AW493" s="643">
        <v>0</v>
      </c>
      <c r="AX493" s="643">
        <v>0</v>
      </c>
      <c r="AY493" s="642">
        <v>4</v>
      </c>
      <c r="AZ493" s="642">
        <v>11</v>
      </c>
      <c r="BA493" s="642">
        <v>0</v>
      </c>
      <c r="BB493" s="642">
        <v>0</v>
      </c>
      <c r="BC493" s="642">
        <v>0</v>
      </c>
      <c r="BD493" s="642">
        <v>0</v>
      </c>
      <c r="BE493" s="13">
        <f t="shared" si="227"/>
        <v>0</v>
      </c>
      <c r="BF493" s="13">
        <f t="shared" si="227"/>
        <v>0</v>
      </c>
      <c r="BG493" s="10">
        <f t="shared" si="228"/>
        <v>0</v>
      </c>
      <c r="BH493" s="13">
        <f t="shared" si="229"/>
        <v>4</v>
      </c>
      <c r="BI493" s="13">
        <f t="shared" si="229"/>
        <v>11</v>
      </c>
      <c r="BJ493" s="10">
        <f t="shared" si="230"/>
        <v>15</v>
      </c>
      <c r="BK493" s="44">
        <f t="shared" si="231"/>
        <v>4</v>
      </c>
      <c r="BL493" s="44">
        <f t="shared" si="231"/>
        <v>11</v>
      </c>
      <c r="BM493" s="11">
        <f t="shared" si="231"/>
        <v>15</v>
      </c>
      <c r="BN493" s="642">
        <v>0</v>
      </c>
      <c r="BO493" s="642">
        <v>0</v>
      </c>
      <c r="BP493" s="642">
        <v>0</v>
      </c>
      <c r="BQ493" s="642">
        <v>3</v>
      </c>
      <c r="BR493" s="642">
        <v>0</v>
      </c>
      <c r="BS493" s="642">
        <v>0</v>
      </c>
      <c r="BT493" s="642">
        <v>0</v>
      </c>
      <c r="BU493" s="642">
        <v>0</v>
      </c>
      <c r="BV493" s="644">
        <f t="shared" si="232"/>
        <v>0</v>
      </c>
      <c r="BW493" s="644">
        <f t="shared" si="232"/>
        <v>3</v>
      </c>
      <c r="BX493" s="44">
        <f t="shared" si="218"/>
        <v>0</v>
      </c>
      <c r="BY493" s="44">
        <f t="shared" si="218"/>
        <v>3</v>
      </c>
      <c r="BZ493" s="11">
        <f t="shared" si="219"/>
        <v>3</v>
      </c>
      <c r="CA493" s="14">
        <f t="shared" si="220"/>
        <v>4</v>
      </c>
      <c r="CB493" s="14">
        <f t="shared" si="220"/>
        <v>11</v>
      </c>
      <c r="CC493" s="13">
        <f t="shared" si="221"/>
        <v>0</v>
      </c>
      <c r="CD493" s="13">
        <f t="shared" si="221"/>
        <v>3</v>
      </c>
      <c r="CE493" s="13">
        <f t="shared" si="222"/>
        <v>4</v>
      </c>
      <c r="CF493" s="13">
        <f t="shared" si="222"/>
        <v>14</v>
      </c>
      <c r="CG493" s="289">
        <f t="shared" si="223"/>
        <v>18</v>
      </c>
      <c r="CJ493" s="1">
        <v>0</v>
      </c>
      <c r="CK493" s="6">
        <f t="shared" si="236"/>
        <v>0</v>
      </c>
      <c r="CL493" s="6">
        <v>0</v>
      </c>
      <c r="CM493" s="6">
        <v>0</v>
      </c>
      <c r="CN493" s="6">
        <f t="shared" si="237"/>
        <v>4</v>
      </c>
      <c r="CO493" s="6">
        <f t="shared" si="238"/>
        <v>11</v>
      </c>
    </row>
    <row r="494" spans="1:93" ht="15" x14ac:dyDescent="0.25">
      <c r="A494" s="1" t="s">
        <v>1849</v>
      </c>
      <c r="B494" s="6">
        <v>481</v>
      </c>
      <c r="C494" s="9">
        <v>481</v>
      </c>
      <c r="D494" s="641" t="s">
        <v>6</v>
      </c>
      <c r="E494" s="37" t="s">
        <v>19</v>
      </c>
      <c r="F494" s="645">
        <v>20319873</v>
      </c>
      <c r="G494" s="646" t="s">
        <v>749</v>
      </c>
      <c r="H494" s="9" t="s">
        <v>53</v>
      </c>
      <c r="I494" s="642">
        <v>0</v>
      </c>
      <c r="J494" s="642">
        <v>0</v>
      </c>
      <c r="K494" s="642">
        <v>0</v>
      </c>
      <c r="L494" s="642">
        <v>0</v>
      </c>
      <c r="M494" s="642">
        <v>0</v>
      </c>
      <c r="N494" s="642">
        <v>0</v>
      </c>
      <c r="O494" s="642">
        <v>0</v>
      </c>
      <c r="P494" s="642">
        <v>0</v>
      </c>
      <c r="Q494" s="14">
        <f t="shared" si="224"/>
        <v>0</v>
      </c>
      <c r="R494" s="14">
        <f t="shared" si="224"/>
        <v>0</v>
      </c>
      <c r="S494" s="10">
        <f t="shared" si="225"/>
        <v>0</v>
      </c>
      <c r="T494" s="642">
        <v>6</v>
      </c>
      <c r="U494" s="642">
        <v>2</v>
      </c>
      <c r="V494" s="642">
        <v>0</v>
      </c>
      <c r="W494" s="642">
        <v>0</v>
      </c>
      <c r="X494" s="642">
        <v>0</v>
      </c>
      <c r="Y494" s="642">
        <v>0</v>
      </c>
      <c r="Z494" s="623">
        <f t="shared" si="233"/>
        <v>6</v>
      </c>
      <c r="AA494" s="623">
        <f t="shared" si="233"/>
        <v>2</v>
      </c>
      <c r="AB494" s="10">
        <f t="shared" si="212"/>
        <v>8</v>
      </c>
      <c r="AC494" s="44">
        <f t="shared" si="226"/>
        <v>6</v>
      </c>
      <c r="AD494" s="44">
        <f t="shared" si="226"/>
        <v>2</v>
      </c>
      <c r="AE494" s="44">
        <f t="shared" si="213"/>
        <v>8</v>
      </c>
      <c r="AF494" s="12">
        <f t="shared" si="234"/>
        <v>5</v>
      </c>
      <c r="AG494" s="12">
        <f t="shared" si="235"/>
        <v>0</v>
      </c>
      <c r="AH494" s="10">
        <f t="shared" si="214"/>
        <v>5</v>
      </c>
      <c r="AI494" s="12">
        <f>VLOOKUP($F494,'Guru SertifikaSi'!$C$6:$G$675,'Guru SertifikaSi'!E$3,FALSE)</f>
        <v>1</v>
      </c>
      <c r="AJ494" s="12">
        <f>VLOOKUP($F494,'Guru SertifikaSi'!$C$6:$G$675,'Guru SertifikaSi'!F$3,FALSE)</f>
        <v>2</v>
      </c>
      <c r="AK494" s="10">
        <f t="shared" si="215"/>
        <v>3</v>
      </c>
      <c r="AL494" s="44">
        <f t="shared" si="216"/>
        <v>6</v>
      </c>
      <c r="AM494" s="44">
        <f t="shared" si="216"/>
        <v>2</v>
      </c>
      <c r="AN494" s="11">
        <f t="shared" si="217"/>
        <v>8</v>
      </c>
      <c r="AO494" s="642">
        <v>2</v>
      </c>
      <c r="AP494" s="642">
        <v>0</v>
      </c>
      <c r="AQ494" s="642">
        <v>0</v>
      </c>
      <c r="AR494" s="642">
        <v>0</v>
      </c>
      <c r="AS494" s="642">
        <v>0</v>
      </c>
      <c r="AT494" s="642">
        <v>0</v>
      </c>
      <c r="AU494" s="642">
        <v>0</v>
      </c>
      <c r="AV494" s="642">
        <v>0</v>
      </c>
      <c r="AW494" s="643">
        <v>0</v>
      </c>
      <c r="AX494" s="643">
        <v>0</v>
      </c>
      <c r="AY494" s="642">
        <v>4</v>
      </c>
      <c r="AZ494" s="642">
        <v>2</v>
      </c>
      <c r="BA494" s="642">
        <v>0</v>
      </c>
      <c r="BB494" s="642">
        <v>0</v>
      </c>
      <c r="BC494" s="642">
        <v>0</v>
      </c>
      <c r="BD494" s="642">
        <v>0</v>
      </c>
      <c r="BE494" s="13">
        <f t="shared" si="227"/>
        <v>2</v>
      </c>
      <c r="BF494" s="13">
        <f t="shared" si="227"/>
        <v>0</v>
      </c>
      <c r="BG494" s="10">
        <f t="shared" si="228"/>
        <v>2</v>
      </c>
      <c r="BH494" s="13">
        <f t="shared" si="229"/>
        <v>4</v>
      </c>
      <c r="BI494" s="13">
        <f t="shared" si="229"/>
        <v>2</v>
      </c>
      <c r="BJ494" s="10">
        <f t="shared" si="230"/>
        <v>6</v>
      </c>
      <c r="BK494" s="44">
        <f t="shared" si="231"/>
        <v>6</v>
      </c>
      <c r="BL494" s="44">
        <f t="shared" si="231"/>
        <v>2</v>
      </c>
      <c r="BM494" s="11">
        <f t="shared" si="231"/>
        <v>8</v>
      </c>
      <c r="BN494" s="642">
        <v>0</v>
      </c>
      <c r="BO494" s="642">
        <v>0</v>
      </c>
      <c r="BP494" s="642">
        <v>0</v>
      </c>
      <c r="BQ494" s="642">
        <v>0</v>
      </c>
      <c r="BR494" s="642">
        <v>0</v>
      </c>
      <c r="BS494" s="642">
        <v>0</v>
      </c>
      <c r="BT494" s="642">
        <v>0</v>
      </c>
      <c r="BU494" s="642">
        <v>0</v>
      </c>
      <c r="BV494" s="644">
        <f t="shared" si="232"/>
        <v>0</v>
      </c>
      <c r="BW494" s="644">
        <f t="shared" si="232"/>
        <v>0</v>
      </c>
      <c r="BX494" s="44">
        <f t="shared" si="218"/>
        <v>0</v>
      </c>
      <c r="BY494" s="44">
        <f t="shared" si="218"/>
        <v>0</v>
      </c>
      <c r="BZ494" s="11">
        <f t="shared" si="219"/>
        <v>0</v>
      </c>
      <c r="CA494" s="14">
        <f t="shared" si="220"/>
        <v>6</v>
      </c>
      <c r="CB494" s="14">
        <f t="shared" si="220"/>
        <v>2</v>
      </c>
      <c r="CC494" s="13">
        <f t="shared" si="221"/>
        <v>0</v>
      </c>
      <c r="CD494" s="13">
        <f t="shared" si="221"/>
        <v>0</v>
      </c>
      <c r="CE494" s="13">
        <f t="shared" si="222"/>
        <v>6</v>
      </c>
      <c r="CF494" s="13">
        <f t="shared" si="222"/>
        <v>2</v>
      </c>
      <c r="CG494" s="289">
        <f t="shared" si="223"/>
        <v>8</v>
      </c>
      <c r="CJ494" s="1">
        <v>0</v>
      </c>
      <c r="CK494" s="6">
        <f t="shared" si="236"/>
        <v>0</v>
      </c>
      <c r="CL494" s="6">
        <v>0</v>
      </c>
      <c r="CM494" s="6">
        <v>0</v>
      </c>
      <c r="CN494" s="6">
        <f t="shared" si="237"/>
        <v>4</v>
      </c>
      <c r="CO494" s="6">
        <f t="shared" si="238"/>
        <v>2</v>
      </c>
    </row>
    <row r="495" spans="1:93" ht="15" x14ac:dyDescent="0.25">
      <c r="A495" s="1" t="s">
        <v>1850</v>
      </c>
      <c r="B495" s="6">
        <v>482</v>
      </c>
      <c r="C495" s="9">
        <v>482</v>
      </c>
      <c r="D495" s="641" t="s">
        <v>6</v>
      </c>
      <c r="E495" s="37" t="s">
        <v>19</v>
      </c>
      <c r="F495" s="645">
        <v>20319884</v>
      </c>
      <c r="G495" s="646" t="s">
        <v>750</v>
      </c>
      <c r="H495" s="9" t="s">
        <v>53</v>
      </c>
      <c r="I495" s="642">
        <v>0</v>
      </c>
      <c r="J495" s="642">
        <v>0</v>
      </c>
      <c r="K495" s="642">
        <v>0</v>
      </c>
      <c r="L495" s="642">
        <v>0</v>
      </c>
      <c r="M495" s="642">
        <v>0</v>
      </c>
      <c r="N495" s="642">
        <v>0</v>
      </c>
      <c r="O495" s="642">
        <v>0</v>
      </c>
      <c r="P495" s="642">
        <v>0</v>
      </c>
      <c r="Q495" s="14">
        <f t="shared" si="224"/>
        <v>0</v>
      </c>
      <c r="R495" s="14">
        <f t="shared" si="224"/>
        <v>0</v>
      </c>
      <c r="S495" s="10">
        <f t="shared" si="225"/>
        <v>0</v>
      </c>
      <c r="T495" s="642">
        <v>2</v>
      </c>
      <c r="U495" s="642">
        <v>6</v>
      </c>
      <c r="V495" s="642">
        <v>0</v>
      </c>
      <c r="W495" s="642">
        <v>0</v>
      </c>
      <c r="X495" s="642">
        <v>0</v>
      </c>
      <c r="Y495" s="642">
        <v>0</v>
      </c>
      <c r="Z495" s="623">
        <f t="shared" si="233"/>
        <v>2</v>
      </c>
      <c r="AA495" s="623">
        <f t="shared" si="233"/>
        <v>6</v>
      </c>
      <c r="AB495" s="10">
        <f t="shared" si="212"/>
        <v>8</v>
      </c>
      <c r="AC495" s="44">
        <f t="shared" si="226"/>
        <v>2</v>
      </c>
      <c r="AD495" s="44">
        <f t="shared" si="226"/>
        <v>6</v>
      </c>
      <c r="AE495" s="44">
        <f t="shared" si="213"/>
        <v>8</v>
      </c>
      <c r="AF495" s="12">
        <f t="shared" si="234"/>
        <v>0</v>
      </c>
      <c r="AG495" s="12">
        <f t="shared" si="235"/>
        <v>1</v>
      </c>
      <c r="AH495" s="10">
        <f t="shared" si="214"/>
        <v>1</v>
      </c>
      <c r="AI495" s="12">
        <f>VLOOKUP($F495,'Guru SertifikaSi'!$C$6:$G$675,'Guru SertifikaSi'!E$3,FALSE)</f>
        <v>2</v>
      </c>
      <c r="AJ495" s="12">
        <f>VLOOKUP($F495,'Guru SertifikaSi'!$C$6:$G$675,'Guru SertifikaSi'!F$3,FALSE)</f>
        <v>5</v>
      </c>
      <c r="AK495" s="10">
        <f t="shared" si="215"/>
        <v>7</v>
      </c>
      <c r="AL495" s="44">
        <f t="shared" si="216"/>
        <v>2</v>
      </c>
      <c r="AM495" s="44">
        <f t="shared" si="216"/>
        <v>6</v>
      </c>
      <c r="AN495" s="11">
        <f t="shared" si="217"/>
        <v>8</v>
      </c>
      <c r="AO495" s="642">
        <v>0</v>
      </c>
      <c r="AP495" s="642">
        <v>0</v>
      </c>
      <c r="AQ495" s="642">
        <v>0</v>
      </c>
      <c r="AR495" s="642">
        <v>0</v>
      </c>
      <c r="AS495" s="642">
        <v>0</v>
      </c>
      <c r="AT495" s="642">
        <v>0</v>
      </c>
      <c r="AU495" s="642">
        <v>0</v>
      </c>
      <c r="AV495" s="642">
        <v>0</v>
      </c>
      <c r="AW495" s="643">
        <v>0</v>
      </c>
      <c r="AX495" s="643">
        <v>0</v>
      </c>
      <c r="AY495" s="642">
        <v>2</v>
      </c>
      <c r="AZ495" s="642">
        <v>6</v>
      </c>
      <c r="BA495" s="642">
        <v>0</v>
      </c>
      <c r="BB495" s="642">
        <v>0</v>
      </c>
      <c r="BC495" s="642">
        <v>0</v>
      </c>
      <c r="BD495" s="642">
        <v>0</v>
      </c>
      <c r="BE495" s="13">
        <f t="shared" si="227"/>
        <v>0</v>
      </c>
      <c r="BF495" s="13">
        <f t="shared" si="227"/>
        <v>0</v>
      </c>
      <c r="BG495" s="10">
        <f t="shared" si="228"/>
        <v>0</v>
      </c>
      <c r="BH495" s="13">
        <f t="shared" si="229"/>
        <v>2</v>
      </c>
      <c r="BI495" s="13">
        <f t="shared" si="229"/>
        <v>6</v>
      </c>
      <c r="BJ495" s="10">
        <f t="shared" si="230"/>
        <v>8</v>
      </c>
      <c r="BK495" s="44">
        <f t="shared" si="231"/>
        <v>2</v>
      </c>
      <c r="BL495" s="44">
        <f t="shared" si="231"/>
        <v>6</v>
      </c>
      <c r="BM495" s="11">
        <f t="shared" si="231"/>
        <v>8</v>
      </c>
      <c r="BN495" s="642">
        <v>0</v>
      </c>
      <c r="BO495" s="642">
        <v>0</v>
      </c>
      <c r="BP495" s="642">
        <v>0</v>
      </c>
      <c r="BQ495" s="642">
        <v>0</v>
      </c>
      <c r="BR495" s="642">
        <v>0</v>
      </c>
      <c r="BS495" s="642">
        <v>0</v>
      </c>
      <c r="BT495" s="642">
        <v>0</v>
      </c>
      <c r="BU495" s="642">
        <v>0</v>
      </c>
      <c r="BV495" s="644">
        <f t="shared" si="232"/>
        <v>0</v>
      </c>
      <c r="BW495" s="644">
        <f t="shared" si="232"/>
        <v>0</v>
      </c>
      <c r="BX495" s="44">
        <f t="shared" si="218"/>
        <v>0</v>
      </c>
      <c r="BY495" s="44">
        <f t="shared" si="218"/>
        <v>0</v>
      </c>
      <c r="BZ495" s="11">
        <f t="shared" si="219"/>
        <v>0</v>
      </c>
      <c r="CA495" s="14">
        <f t="shared" si="220"/>
        <v>2</v>
      </c>
      <c r="CB495" s="14">
        <f t="shared" si="220"/>
        <v>6</v>
      </c>
      <c r="CC495" s="13">
        <f t="shared" si="221"/>
        <v>0</v>
      </c>
      <c r="CD495" s="13">
        <f t="shared" si="221"/>
        <v>0</v>
      </c>
      <c r="CE495" s="13">
        <f t="shared" si="222"/>
        <v>2</v>
      </c>
      <c r="CF495" s="13">
        <f t="shared" si="222"/>
        <v>6</v>
      </c>
      <c r="CG495" s="289">
        <f t="shared" si="223"/>
        <v>8</v>
      </c>
      <c r="CJ495" s="1">
        <v>0</v>
      </c>
      <c r="CK495" s="6">
        <f t="shared" si="236"/>
        <v>0</v>
      </c>
      <c r="CL495" s="6">
        <v>0</v>
      </c>
      <c r="CM495" s="6">
        <v>0</v>
      </c>
      <c r="CN495" s="6">
        <f t="shared" si="237"/>
        <v>2</v>
      </c>
      <c r="CO495" s="6">
        <f t="shared" si="238"/>
        <v>6</v>
      </c>
    </row>
    <row r="496" spans="1:93" ht="15" x14ac:dyDescent="0.25">
      <c r="A496" s="1" t="s">
        <v>1851</v>
      </c>
      <c r="B496" s="6">
        <v>483</v>
      </c>
      <c r="C496" s="9">
        <v>483</v>
      </c>
      <c r="D496" s="641" t="s">
        <v>6</v>
      </c>
      <c r="E496" s="37" t="s">
        <v>19</v>
      </c>
      <c r="F496" s="645">
        <v>20340772</v>
      </c>
      <c r="G496" s="646" t="s">
        <v>751</v>
      </c>
      <c r="H496" s="9" t="s">
        <v>53</v>
      </c>
      <c r="I496" s="642">
        <v>0</v>
      </c>
      <c r="J496" s="642">
        <v>0</v>
      </c>
      <c r="K496" s="642">
        <v>0</v>
      </c>
      <c r="L496" s="642">
        <v>0</v>
      </c>
      <c r="M496" s="642">
        <v>0</v>
      </c>
      <c r="N496" s="642">
        <v>0</v>
      </c>
      <c r="O496" s="642">
        <v>0</v>
      </c>
      <c r="P496" s="642">
        <v>0</v>
      </c>
      <c r="Q496" s="14">
        <f t="shared" si="224"/>
        <v>0</v>
      </c>
      <c r="R496" s="14">
        <f t="shared" si="224"/>
        <v>0</v>
      </c>
      <c r="S496" s="10">
        <f t="shared" si="225"/>
        <v>0</v>
      </c>
      <c r="T496" s="642">
        <v>3</v>
      </c>
      <c r="U496" s="642">
        <v>7</v>
      </c>
      <c r="V496" s="642">
        <v>0</v>
      </c>
      <c r="W496" s="642">
        <v>0</v>
      </c>
      <c r="X496" s="642">
        <v>0</v>
      </c>
      <c r="Y496" s="642">
        <v>0</v>
      </c>
      <c r="Z496" s="623">
        <f t="shared" si="233"/>
        <v>3</v>
      </c>
      <c r="AA496" s="623">
        <f t="shared" si="233"/>
        <v>7</v>
      </c>
      <c r="AB496" s="10">
        <f t="shared" si="212"/>
        <v>10</v>
      </c>
      <c r="AC496" s="44">
        <f t="shared" si="226"/>
        <v>3</v>
      </c>
      <c r="AD496" s="44">
        <f t="shared" si="226"/>
        <v>7</v>
      </c>
      <c r="AE496" s="44">
        <f t="shared" si="213"/>
        <v>10</v>
      </c>
      <c r="AF496" s="12">
        <f t="shared" si="234"/>
        <v>3</v>
      </c>
      <c r="AG496" s="12">
        <f t="shared" si="235"/>
        <v>6</v>
      </c>
      <c r="AH496" s="10">
        <f t="shared" si="214"/>
        <v>9</v>
      </c>
      <c r="AI496" s="12">
        <f>VLOOKUP($F496,'Guru SertifikaSi'!$C$6:$G$675,'Guru SertifikaSi'!E$3,FALSE)</f>
        <v>0</v>
      </c>
      <c r="AJ496" s="12">
        <f>VLOOKUP($F496,'Guru SertifikaSi'!$C$6:$G$675,'Guru SertifikaSi'!F$3,FALSE)</f>
        <v>1</v>
      </c>
      <c r="AK496" s="10">
        <f t="shared" si="215"/>
        <v>1</v>
      </c>
      <c r="AL496" s="44">
        <f t="shared" si="216"/>
        <v>3</v>
      </c>
      <c r="AM496" s="44">
        <f t="shared" si="216"/>
        <v>7</v>
      </c>
      <c r="AN496" s="11">
        <f t="shared" si="217"/>
        <v>10</v>
      </c>
      <c r="AO496" s="642">
        <v>0</v>
      </c>
      <c r="AP496" s="642">
        <v>0</v>
      </c>
      <c r="AQ496" s="642">
        <v>0</v>
      </c>
      <c r="AR496" s="642">
        <v>0</v>
      </c>
      <c r="AS496" s="642">
        <v>1</v>
      </c>
      <c r="AT496" s="642">
        <v>0</v>
      </c>
      <c r="AU496" s="642">
        <v>0</v>
      </c>
      <c r="AV496" s="642">
        <v>0</v>
      </c>
      <c r="AW496" s="643">
        <v>0</v>
      </c>
      <c r="AX496" s="643">
        <v>0</v>
      </c>
      <c r="AY496" s="642">
        <v>2</v>
      </c>
      <c r="AZ496" s="642">
        <v>7</v>
      </c>
      <c r="BA496" s="642">
        <v>0</v>
      </c>
      <c r="BB496" s="642">
        <v>0</v>
      </c>
      <c r="BC496" s="642">
        <v>0</v>
      </c>
      <c r="BD496" s="642">
        <v>0</v>
      </c>
      <c r="BE496" s="13">
        <f t="shared" si="227"/>
        <v>1</v>
      </c>
      <c r="BF496" s="13">
        <f t="shared" si="227"/>
        <v>0</v>
      </c>
      <c r="BG496" s="10">
        <f t="shared" si="228"/>
        <v>1</v>
      </c>
      <c r="BH496" s="13">
        <f t="shared" si="229"/>
        <v>2</v>
      </c>
      <c r="BI496" s="13">
        <f t="shared" si="229"/>
        <v>7</v>
      </c>
      <c r="BJ496" s="10">
        <f t="shared" si="230"/>
        <v>9</v>
      </c>
      <c r="BK496" s="44">
        <f t="shared" si="231"/>
        <v>3</v>
      </c>
      <c r="BL496" s="44">
        <f t="shared" si="231"/>
        <v>7</v>
      </c>
      <c r="BM496" s="11">
        <f t="shared" si="231"/>
        <v>10</v>
      </c>
      <c r="BN496" s="642">
        <v>0</v>
      </c>
      <c r="BO496" s="642">
        <v>0</v>
      </c>
      <c r="BP496" s="642">
        <v>0</v>
      </c>
      <c r="BQ496" s="642">
        <v>2</v>
      </c>
      <c r="BR496" s="642">
        <v>0</v>
      </c>
      <c r="BS496" s="642">
        <v>0</v>
      </c>
      <c r="BT496" s="642">
        <v>0</v>
      </c>
      <c r="BU496" s="642">
        <v>0</v>
      </c>
      <c r="BV496" s="644">
        <f t="shared" si="232"/>
        <v>0</v>
      </c>
      <c r="BW496" s="644">
        <f t="shared" si="232"/>
        <v>2</v>
      </c>
      <c r="BX496" s="44">
        <f t="shared" si="218"/>
        <v>0</v>
      </c>
      <c r="BY496" s="44">
        <f t="shared" si="218"/>
        <v>2</v>
      </c>
      <c r="BZ496" s="11">
        <f t="shared" si="219"/>
        <v>2</v>
      </c>
      <c r="CA496" s="14">
        <f t="shared" si="220"/>
        <v>3</v>
      </c>
      <c r="CB496" s="14">
        <f t="shared" si="220"/>
        <v>7</v>
      </c>
      <c r="CC496" s="13">
        <f t="shared" si="221"/>
        <v>0</v>
      </c>
      <c r="CD496" s="13">
        <f t="shared" si="221"/>
        <v>2</v>
      </c>
      <c r="CE496" s="13">
        <f t="shared" si="222"/>
        <v>3</v>
      </c>
      <c r="CF496" s="13">
        <f t="shared" si="222"/>
        <v>9</v>
      </c>
      <c r="CG496" s="289">
        <f t="shared" si="223"/>
        <v>12</v>
      </c>
      <c r="CJ496" s="1">
        <v>0</v>
      </c>
      <c r="CK496" s="6">
        <f t="shared" si="236"/>
        <v>0</v>
      </c>
      <c r="CL496" s="6">
        <v>0</v>
      </c>
      <c r="CM496" s="6">
        <v>0</v>
      </c>
      <c r="CN496" s="6">
        <f t="shared" si="237"/>
        <v>2</v>
      </c>
      <c r="CO496" s="6">
        <f t="shared" si="238"/>
        <v>7</v>
      </c>
    </row>
    <row r="497" spans="1:93" ht="15" x14ac:dyDescent="0.25">
      <c r="A497" s="1" t="s">
        <v>1852</v>
      </c>
      <c r="B497" s="6">
        <v>484</v>
      </c>
      <c r="C497" s="9">
        <v>484</v>
      </c>
      <c r="D497" s="641" t="s">
        <v>6</v>
      </c>
      <c r="E497" s="37" t="s">
        <v>19</v>
      </c>
      <c r="F497" s="649">
        <v>69958901</v>
      </c>
      <c r="G497" s="650" t="s">
        <v>752</v>
      </c>
      <c r="H497" s="9" t="s">
        <v>53</v>
      </c>
      <c r="I497" s="642">
        <v>0</v>
      </c>
      <c r="J497" s="642">
        <v>0</v>
      </c>
      <c r="K497" s="642">
        <v>0</v>
      </c>
      <c r="L497" s="642">
        <v>0</v>
      </c>
      <c r="M497" s="642">
        <v>0</v>
      </c>
      <c r="N497" s="642">
        <v>0</v>
      </c>
      <c r="O497" s="642">
        <v>0</v>
      </c>
      <c r="P497" s="642">
        <v>0</v>
      </c>
      <c r="Q497" s="14">
        <f t="shared" si="224"/>
        <v>0</v>
      </c>
      <c r="R497" s="14">
        <f t="shared" si="224"/>
        <v>0</v>
      </c>
      <c r="S497" s="10">
        <f t="shared" si="225"/>
        <v>0</v>
      </c>
      <c r="T497" s="642">
        <v>0</v>
      </c>
      <c r="U497" s="642">
        <v>8</v>
      </c>
      <c r="V497" s="642">
        <v>0</v>
      </c>
      <c r="W497" s="642">
        <v>0</v>
      </c>
      <c r="X497" s="642">
        <v>0</v>
      </c>
      <c r="Y497" s="642">
        <v>0</v>
      </c>
      <c r="Z497" s="623">
        <f t="shared" si="233"/>
        <v>0</v>
      </c>
      <c r="AA497" s="623">
        <f t="shared" si="233"/>
        <v>8</v>
      </c>
      <c r="AB497" s="10">
        <f t="shared" si="212"/>
        <v>8</v>
      </c>
      <c r="AC497" s="44">
        <f t="shared" si="226"/>
        <v>0</v>
      </c>
      <c r="AD497" s="44">
        <f t="shared" si="226"/>
        <v>8</v>
      </c>
      <c r="AE497" s="44">
        <f t="shared" si="213"/>
        <v>8</v>
      </c>
      <c r="AF497" s="12">
        <f t="shared" si="234"/>
        <v>0</v>
      </c>
      <c r="AG497" s="12">
        <f t="shared" si="235"/>
        <v>7</v>
      </c>
      <c r="AH497" s="10">
        <f t="shared" si="214"/>
        <v>7</v>
      </c>
      <c r="AI497" s="12">
        <f>VLOOKUP($F497,'Guru SertifikaSi'!$C$6:$G$675,'Guru SertifikaSi'!E$3,FALSE)</f>
        <v>0</v>
      </c>
      <c r="AJ497" s="12">
        <f>VLOOKUP($F497,'Guru SertifikaSi'!$C$6:$G$675,'Guru SertifikaSi'!F$3,FALSE)</f>
        <v>1</v>
      </c>
      <c r="AK497" s="10">
        <f t="shared" si="215"/>
        <v>1</v>
      </c>
      <c r="AL497" s="44">
        <f t="shared" si="216"/>
        <v>0</v>
      </c>
      <c r="AM497" s="44">
        <f t="shared" si="216"/>
        <v>8</v>
      </c>
      <c r="AN497" s="11">
        <f t="shared" si="217"/>
        <v>8</v>
      </c>
      <c r="AO497" s="642">
        <v>0</v>
      </c>
      <c r="AP497" s="642">
        <v>0</v>
      </c>
      <c r="AQ497" s="642">
        <v>0</v>
      </c>
      <c r="AR497" s="642">
        <v>0</v>
      </c>
      <c r="AS497" s="642">
        <v>0</v>
      </c>
      <c r="AT497" s="642">
        <v>0</v>
      </c>
      <c r="AU497" s="642">
        <v>0</v>
      </c>
      <c r="AV497" s="642">
        <v>0</v>
      </c>
      <c r="AW497" s="643">
        <v>0</v>
      </c>
      <c r="AX497" s="643">
        <v>0</v>
      </c>
      <c r="AY497" s="642">
        <v>0</v>
      </c>
      <c r="AZ497" s="642">
        <v>8</v>
      </c>
      <c r="BA497" s="642">
        <v>0</v>
      </c>
      <c r="BB497" s="642">
        <v>0</v>
      </c>
      <c r="BC497" s="642">
        <v>0</v>
      </c>
      <c r="BD497" s="642">
        <v>0</v>
      </c>
      <c r="BE497" s="13">
        <f t="shared" si="227"/>
        <v>0</v>
      </c>
      <c r="BF497" s="13">
        <f t="shared" si="227"/>
        <v>0</v>
      </c>
      <c r="BG497" s="10">
        <f t="shared" si="228"/>
        <v>0</v>
      </c>
      <c r="BH497" s="13">
        <f t="shared" si="229"/>
        <v>0</v>
      </c>
      <c r="BI497" s="13">
        <f t="shared" si="229"/>
        <v>8</v>
      </c>
      <c r="BJ497" s="10">
        <f t="shared" si="230"/>
        <v>8</v>
      </c>
      <c r="BK497" s="44">
        <f t="shared" si="231"/>
        <v>0</v>
      </c>
      <c r="BL497" s="44">
        <f t="shared" si="231"/>
        <v>8</v>
      </c>
      <c r="BM497" s="11">
        <f t="shared" si="231"/>
        <v>8</v>
      </c>
      <c r="BN497" s="642">
        <v>0</v>
      </c>
      <c r="BO497" s="642">
        <v>0</v>
      </c>
      <c r="BP497" s="642">
        <v>0</v>
      </c>
      <c r="BQ497" s="642">
        <v>0</v>
      </c>
      <c r="BR497" s="642">
        <v>0</v>
      </c>
      <c r="BS497" s="642">
        <v>0</v>
      </c>
      <c r="BT497" s="642">
        <v>0</v>
      </c>
      <c r="BU497" s="642">
        <v>0</v>
      </c>
      <c r="BV497" s="644">
        <f t="shared" si="232"/>
        <v>0</v>
      </c>
      <c r="BW497" s="644">
        <f t="shared" si="232"/>
        <v>0</v>
      </c>
      <c r="BX497" s="44">
        <f t="shared" si="218"/>
        <v>0</v>
      </c>
      <c r="BY497" s="44">
        <f t="shared" si="218"/>
        <v>0</v>
      </c>
      <c r="BZ497" s="11">
        <f t="shared" si="219"/>
        <v>0</v>
      </c>
      <c r="CA497" s="14">
        <f t="shared" si="220"/>
        <v>0</v>
      </c>
      <c r="CB497" s="14">
        <f t="shared" si="220"/>
        <v>8</v>
      </c>
      <c r="CC497" s="13">
        <f t="shared" si="221"/>
        <v>0</v>
      </c>
      <c r="CD497" s="13">
        <f t="shared" si="221"/>
        <v>0</v>
      </c>
      <c r="CE497" s="13">
        <f t="shared" si="222"/>
        <v>0</v>
      </c>
      <c r="CF497" s="13">
        <f t="shared" si="222"/>
        <v>8</v>
      </c>
      <c r="CG497" s="289">
        <f t="shared" si="223"/>
        <v>8</v>
      </c>
      <c r="CJ497" s="1">
        <v>0</v>
      </c>
      <c r="CK497" s="6">
        <f t="shared" si="236"/>
        <v>0</v>
      </c>
      <c r="CL497" s="6">
        <v>0</v>
      </c>
      <c r="CM497" s="6">
        <v>0</v>
      </c>
      <c r="CN497" s="6">
        <f t="shared" si="237"/>
        <v>0</v>
      </c>
      <c r="CO497" s="6">
        <f t="shared" si="238"/>
        <v>8</v>
      </c>
    </row>
    <row r="498" spans="1:93" ht="15" x14ac:dyDescent="0.25">
      <c r="A498" s="1" t="s">
        <v>1853</v>
      </c>
      <c r="B498" s="6">
        <v>485</v>
      </c>
      <c r="C498" s="9">
        <v>485</v>
      </c>
      <c r="D498" s="641" t="s">
        <v>6</v>
      </c>
      <c r="E498" s="37" t="s">
        <v>19</v>
      </c>
      <c r="F498" s="645">
        <v>69971835</v>
      </c>
      <c r="G498" s="646" t="s">
        <v>753</v>
      </c>
      <c r="H498" s="9" t="s">
        <v>53</v>
      </c>
      <c r="I498" s="642">
        <v>0</v>
      </c>
      <c r="J498" s="642">
        <v>0</v>
      </c>
      <c r="K498" s="642">
        <v>0</v>
      </c>
      <c r="L498" s="642">
        <v>0</v>
      </c>
      <c r="M498" s="642">
        <v>0</v>
      </c>
      <c r="N498" s="642">
        <v>0</v>
      </c>
      <c r="O498" s="642">
        <v>0</v>
      </c>
      <c r="P498" s="642">
        <v>0</v>
      </c>
      <c r="Q498" s="14">
        <f t="shared" si="224"/>
        <v>0</v>
      </c>
      <c r="R498" s="14">
        <f t="shared" si="224"/>
        <v>0</v>
      </c>
      <c r="S498" s="10">
        <f t="shared" si="225"/>
        <v>0</v>
      </c>
      <c r="T498" s="642">
        <v>1</v>
      </c>
      <c r="U498" s="642">
        <v>6</v>
      </c>
      <c r="V498" s="642">
        <v>0</v>
      </c>
      <c r="W498" s="642">
        <v>0</v>
      </c>
      <c r="X498" s="642">
        <v>0</v>
      </c>
      <c r="Y498" s="642">
        <v>1</v>
      </c>
      <c r="Z498" s="623">
        <f t="shared" si="233"/>
        <v>1</v>
      </c>
      <c r="AA498" s="623">
        <f t="shared" si="233"/>
        <v>7</v>
      </c>
      <c r="AB498" s="10">
        <f t="shared" si="212"/>
        <v>8</v>
      </c>
      <c r="AC498" s="44">
        <f t="shared" si="226"/>
        <v>1</v>
      </c>
      <c r="AD498" s="44">
        <f t="shared" si="226"/>
        <v>7</v>
      </c>
      <c r="AE498" s="44">
        <f t="shared" si="213"/>
        <v>8</v>
      </c>
      <c r="AF498" s="12">
        <f t="shared" si="234"/>
        <v>1</v>
      </c>
      <c r="AG498" s="12">
        <f t="shared" si="235"/>
        <v>5</v>
      </c>
      <c r="AH498" s="10">
        <f t="shared" si="214"/>
        <v>6</v>
      </c>
      <c r="AI498" s="12">
        <f>VLOOKUP($F498,'Guru SertifikaSi'!$C$6:$G$675,'Guru SertifikaSi'!E$3,FALSE)</f>
        <v>0</v>
      </c>
      <c r="AJ498" s="12">
        <f>VLOOKUP($F498,'Guru SertifikaSi'!$C$6:$G$675,'Guru SertifikaSi'!F$3,FALSE)</f>
        <v>2</v>
      </c>
      <c r="AK498" s="10">
        <f t="shared" si="215"/>
        <v>2</v>
      </c>
      <c r="AL498" s="44">
        <f t="shared" si="216"/>
        <v>1</v>
      </c>
      <c r="AM498" s="44">
        <f t="shared" si="216"/>
        <v>7</v>
      </c>
      <c r="AN498" s="11">
        <f t="shared" si="217"/>
        <v>8</v>
      </c>
      <c r="AO498" s="642">
        <v>0</v>
      </c>
      <c r="AP498" s="642">
        <v>1</v>
      </c>
      <c r="AQ498" s="642">
        <v>0</v>
      </c>
      <c r="AR498" s="642">
        <v>0</v>
      </c>
      <c r="AS498" s="642">
        <v>0</v>
      </c>
      <c r="AT498" s="642">
        <v>0</v>
      </c>
      <c r="AU498" s="642">
        <v>0</v>
      </c>
      <c r="AV498" s="642">
        <v>0</v>
      </c>
      <c r="AW498" s="643">
        <v>0</v>
      </c>
      <c r="AX498" s="643">
        <v>0</v>
      </c>
      <c r="AY498" s="642">
        <v>1</v>
      </c>
      <c r="AZ498" s="642">
        <v>6</v>
      </c>
      <c r="BA498" s="642">
        <v>0</v>
      </c>
      <c r="BB498" s="642">
        <v>0</v>
      </c>
      <c r="BC498" s="642">
        <v>0</v>
      </c>
      <c r="BD498" s="642">
        <v>0</v>
      </c>
      <c r="BE498" s="13">
        <f t="shared" si="227"/>
        <v>0</v>
      </c>
      <c r="BF498" s="13">
        <f t="shared" si="227"/>
        <v>1</v>
      </c>
      <c r="BG498" s="10">
        <f t="shared" si="228"/>
        <v>1</v>
      </c>
      <c r="BH498" s="13">
        <f t="shared" si="229"/>
        <v>1</v>
      </c>
      <c r="BI498" s="13">
        <f t="shared" si="229"/>
        <v>6</v>
      </c>
      <c r="BJ498" s="10">
        <f t="shared" si="230"/>
        <v>7</v>
      </c>
      <c r="BK498" s="44">
        <f t="shared" si="231"/>
        <v>1</v>
      </c>
      <c r="BL498" s="44">
        <f t="shared" si="231"/>
        <v>7</v>
      </c>
      <c r="BM498" s="11">
        <f t="shared" si="231"/>
        <v>8</v>
      </c>
      <c r="BN498" s="642">
        <v>0</v>
      </c>
      <c r="BO498" s="642">
        <v>0</v>
      </c>
      <c r="BP498" s="642">
        <v>0</v>
      </c>
      <c r="BQ498" s="642">
        <v>0</v>
      </c>
      <c r="BR498" s="642">
        <v>0</v>
      </c>
      <c r="BS498" s="642">
        <v>0</v>
      </c>
      <c r="BT498" s="642">
        <v>0</v>
      </c>
      <c r="BU498" s="642">
        <v>0</v>
      </c>
      <c r="BV498" s="644">
        <f t="shared" si="232"/>
        <v>0</v>
      </c>
      <c r="BW498" s="644">
        <f t="shared" si="232"/>
        <v>0</v>
      </c>
      <c r="BX498" s="44">
        <f t="shared" si="218"/>
        <v>0</v>
      </c>
      <c r="BY498" s="44">
        <f t="shared" si="218"/>
        <v>0</v>
      </c>
      <c r="BZ498" s="11">
        <f t="shared" si="219"/>
        <v>0</v>
      </c>
      <c r="CA498" s="14">
        <f t="shared" si="220"/>
        <v>1</v>
      </c>
      <c r="CB498" s="14">
        <f t="shared" si="220"/>
        <v>7</v>
      </c>
      <c r="CC498" s="13">
        <f t="shared" si="221"/>
        <v>0</v>
      </c>
      <c r="CD498" s="13">
        <f t="shared" si="221"/>
        <v>0</v>
      </c>
      <c r="CE498" s="13">
        <f t="shared" si="222"/>
        <v>1</v>
      </c>
      <c r="CF498" s="13">
        <f t="shared" si="222"/>
        <v>7</v>
      </c>
      <c r="CG498" s="289">
        <f t="shared" si="223"/>
        <v>8</v>
      </c>
      <c r="CJ498" s="1">
        <v>0</v>
      </c>
      <c r="CK498" s="6">
        <f t="shared" si="236"/>
        <v>0</v>
      </c>
      <c r="CL498" s="6">
        <v>0</v>
      </c>
      <c r="CM498" s="6">
        <v>0</v>
      </c>
      <c r="CN498" s="6">
        <f t="shared" si="237"/>
        <v>1</v>
      </c>
      <c r="CO498" s="6">
        <f t="shared" si="238"/>
        <v>6</v>
      </c>
    </row>
    <row r="499" spans="1:93" ht="15" x14ac:dyDescent="0.25">
      <c r="A499" s="1" t="s">
        <v>1854</v>
      </c>
      <c r="B499" s="6">
        <v>486</v>
      </c>
      <c r="C499" s="9">
        <v>486</v>
      </c>
      <c r="D499" s="641" t="s">
        <v>6</v>
      </c>
      <c r="E499" s="37" t="s">
        <v>22</v>
      </c>
      <c r="F499" s="645">
        <v>20319878</v>
      </c>
      <c r="G499" s="646" t="s">
        <v>754</v>
      </c>
      <c r="H499" s="9" t="s">
        <v>53</v>
      </c>
      <c r="I499" s="642">
        <v>0</v>
      </c>
      <c r="J499" s="642">
        <v>0</v>
      </c>
      <c r="K499" s="642">
        <v>0</v>
      </c>
      <c r="L499" s="642">
        <v>0</v>
      </c>
      <c r="M499" s="642">
        <v>0</v>
      </c>
      <c r="N499" s="642">
        <v>0</v>
      </c>
      <c r="O499" s="642">
        <v>0</v>
      </c>
      <c r="P499" s="642">
        <v>0</v>
      </c>
      <c r="Q499" s="14">
        <f t="shared" si="224"/>
        <v>0</v>
      </c>
      <c r="R499" s="14">
        <f t="shared" si="224"/>
        <v>0</v>
      </c>
      <c r="S499" s="10">
        <f t="shared" si="225"/>
        <v>0</v>
      </c>
      <c r="T499" s="642">
        <v>0</v>
      </c>
      <c r="U499" s="642">
        <v>3</v>
      </c>
      <c r="V499" s="642">
        <v>0</v>
      </c>
      <c r="W499" s="642">
        <v>0</v>
      </c>
      <c r="X499" s="642">
        <v>0</v>
      </c>
      <c r="Y499" s="642">
        <v>0</v>
      </c>
      <c r="Z499" s="623">
        <f t="shared" si="233"/>
        <v>0</v>
      </c>
      <c r="AA499" s="623">
        <f t="shared" si="233"/>
        <v>3</v>
      </c>
      <c r="AB499" s="10">
        <f t="shared" si="212"/>
        <v>3</v>
      </c>
      <c r="AC499" s="44">
        <f t="shared" si="226"/>
        <v>0</v>
      </c>
      <c r="AD499" s="44">
        <f t="shared" si="226"/>
        <v>3</v>
      </c>
      <c r="AE499" s="44">
        <f t="shared" si="213"/>
        <v>3</v>
      </c>
      <c r="AF499" s="12">
        <f t="shared" si="234"/>
        <v>0</v>
      </c>
      <c r="AG499" s="12">
        <f>AE499-AK499-AF499</f>
        <v>0</v>
      </c>
      <c r="AH499" s="10">
        <f t="shared" si="214"/>
        <v>0</v>
      </c>
      <c r="AI499" s="12">
        <f>VLOOKUP($F499,'Guru SertifikaSi'!$C$6:$G$675,'Guru SertifikaSi'!E$3,FALSE)</f>
        <v>1</v>
      </c>
      <c r="AJ499" s="12">
        <f>VLOOKUP($F499,'Guru SertifikaSi'!$C$6:$G$675,'Guru SertifikaSi'!F$3,FALSE)</f>
        <v>2</v>
      </c>
      <c r="AK499" s="10">
        <f t="shared" si="215"/>
        <v>3</v>
      </c>
      <c r="AL499" s="44">
        <f t="shared" si="216"/>
        <v>1</v>
      </c>
      <c r="AM499" s="44">
        <f t="shared" si="216"/>
        <v>2</v>
      </c>
      <c r="AN499" s="11">
        <f t="shared" si="217"/>
        <v>3</v>
      </c>
      <c r="AO499" s="642">
        <v>0</v>
      </c>
      <c r="AP499" s="642">
        <v>0</v>
      </c>
      <c r="AQ499" s="642">
        <v>0</v>
      </c>
      <c r="AR499" s="642">
        <v>0</v>
      </c>
      <c r="AS499" s="642">
        <v>0</v>
      </c>
      <c r="AT499" s="642">
        <v>0</v>
      </c>
      <c r="AU499" s="642">
        <v>0</v>
      </c>
      <c r="AV499" s="642">
        <v>0</v>
      </c>
      <c r="AW499" s="643">
        <v>0</v>
      </c>
      <c r="AX499" s="643">
        <v>0</v>
      </c>
      <c r="AY499" s="642">
        <v>1</v>
      </c>
      <c r="AZ499" s="642">
        <v>2</v>
      </c>
      <c r="BA499" s="642">
        <v>0</v>
      </c>
      <c r="BB499" s="642">
        <v>0</v>
      </c>
      <c r="BC499" s="642">
        <v>0</v>
      </c>
      <c r="BD499" s="642">
        <v>0</v>
      </c>
      <c r="BE499" s="13">
        <f t="shared" si="227"/>
        <v>0</v>
      </c>
      <c r="BF499" s="13">
        <f t="shared" si="227"/>
        <v>0</v>
      </c>
      <c r="BG499" s="10">
        <f t="shared" si="228"/>
        <v>0</v>
      </c>
      <c r="BH499" s="13">
        <f t="shared" si="229"/>
        <v>1</v>
      </c>
      <c r="BI499" s="13">
        <f t="shared" si="229"/>
        <v>2</v>
      </c>
      <c r="BJ499" s="10">
        <f t="shared" si="230"/>
        <v>3</v>
      </c>
      <c r="BK499" s="44">
        <f t="shared" si="231"/>
        <v>1</v>
      </c>
      <c r="BL499" s="44">
        <f t="shared" si="231"/>
        <v>2</v>
      </c>
      <c r="BM499" s="11">
        <f t="shared" si="231"/>
        <v>3</v>
      </c>
      <c r="BN499" s="642">
        <v>0</v>
      </c>
      <c r="BO499" s="642">
        <v>0</v>
      </c>
      <c r="BP499" s="642">
        <v>0</v>
      </c>
      <c r="BQ499" s="642">
        <v>0</v>
      </c>
      <c r="BR499" s="642">
        <v>0</v>
      </c>
      <c r="BS499" s="642">
        <v>0</v>
      </c>
      <c r="BT499" s="642">
        <v>0</v>
      </c>
      <c r="BU499" s="642">
        <v>0</v>
      </c>
      <c r="BV499" s="644">
        <f t="shared" si="232"/>
        <v>0</v>
      </c>
      <c r="BW499" s="644">
        <f t="shared" si="232"/>
        <v>0</v>
      </c>
      <c r="BX499" s="44">
        <f t="shared" si="218"/>
        <v>0</v>
      </c>
      <c r="BY499" s="44">
        <f t="shared" si="218"/>
        <v>0</v>
      </c>
      <c r="BZ499" s="11">
        <f t="shared" si="219"/>
        <v>0</v>
      </c>
      <c r="CA499" s="14">
        <f t="shared" si="220"/>
        <v>0</v>
      </c>
      <c r="CB499" s="14">
        <f t="shared" si="220"/>
        <v>3</v>
      </c>
      <c r="CC499" s="13">
        <f t="shared" si="221"/>
        <v>0</v>
      </c>
      <c r="CD499" s="13">
        <f t="shared" si="221"/>
        <v>0</v>
      </c>
      <c r="CE499" s="13">
        <f t="shared" si="222"/>
        <v>0</v>
      </c>
      <c r="CF499" s="13">
        <f t="shared" si="222"/>
        <v>3</v>
      </c>
      <c r="CG499" s="289">
        <f t="shared" si="223"/>
        <v>3</v>
      </c>
      <c r="CJ499" s="1">
        <v>0</v>
      </c>
      <c r="CK499" s="6">
        <f t="shared" si="236"/>
        <v>0</v>
      </c>
      <c r="CL499" s="6">
        <v>1</v>
      </c>
      <c r="CM499" s="6">
        <v>-1</v>
      </c>
      <c r="CN499" s="6">
        <f t="shared" si="237"/>
        <v>2</v>
      </c>
      <c r="CO499" s="6">
        <f t="shared" si="238"/>
        <v>1</v>
      </c>
    </row>
    <row r="500" spans="1:93" ht="15" x14ac:dyDescent="0.25">
      <c r="A500" s="1" t="s">
        <v>1855</v>
      </c>
      <c r="B500" s="6">
        <v>487</v>
      </c>
      <c r="C500" s="9">
        <v>487</v>
      </c>
      <c r="D500" s="641" t="s">
        <v>6</v>
      </c>
      <c r="E500" s="37" t="s">
        <v>22</v>
      </c>
      <c r="F500" s="645">
        <v>20319876</v>
      </c>
      <c r="G500" s="646" t="s">
        <v>755</v>
      </c>
      <c r="H500" s="9" t="s">
        <v>53</v>
      </c>
      <c r="I500" s="642">
        <v>0</v>
      </c>
      <c r="J500" s="642">
        <v>0</v>
      </c>
      <c r="K500" s="642">
        <v>0</v>
      </c>
      <c r="L500" s="642">
        <v>0</v>
      </c>
      <c r="M500" s="642">
        <v>0</v>
      </c>
      <c r="N500" s="642">
        <v>2</v>
      </c>
      <c r="O500" s="642">
        <v>0</v>
      </c>
      <c r="P500" s="642">
        <v>0</v>
      </c>
      <c r="Q500" s="14">
        <f t="shared" si="224"/>
        <v>0</v>
      </c>
      <c r="R500" s="14">
        <f t="shared" si="224"/>
        <v>2</v>
      </c>
      <c r="S500" s="10">
        <f t="shared" si="225"/>
        <v>2</v>
      </c>
      <c r="T500" s="642">
        <v>0</v>
      </c>
      <c r="U500" s="642">
        <v>4</v>
      </c>
      <c r="V500" s="642">
        <v>0</v>
      </c>
      <c r="W500" s="642">
        <v>0</v>
      </c>
      <c r="X500" s="642">
        <v>0</v>
      </c>
      <c r="Y500" s="642">
        <v>0</v>
      </c>
      <c r="Z500" s="623">
        <f t="shared" si="233"/>
        <v>0</v>
      </c>
      <c r="AA500" s="623">
        <f t="shared" si="233"/>
        <v>4</v>
      </c>
      <c r="AB500" s="10">
        <f t="shared" si="212"/>
        <v>4</v>
      </c>
      <c r="AC500" s="44">
        <f t="shared" si="226"/>
        <v>0</v>
      </c>
      <c r="AD500" s="44">
        <f t="shared" si="226"/>
        <v>6</v>
      </c>
      <c r="AE500" s="44">
        <f t="shared" si="213"/>
        <v>6</v>
      </c>
      <c r="AF500" s="12">
        <f t="shared" si="234"/>
        <v>0</v>
      </c>
      <c r="AG500" s="12">
        <f t="shared" si="235"/>
        <v>0</v>
      </c>
      <c r="AH500" s="10">
        <f t="shared" si="214"/>
        <v>0</v>
      </c>
      <c r="AI500" s="12">
        <f>VLOOKUP($F500,'Guru SertifikaSi'!$C$6:$G$675,'Guru SertifikaSi'!E$3,FALSE)</f>
        <v>0</v>
      </c>
      <c r="AJ500" s="12">
        <f>VLOOKUP($F500,'Guru SertifikaSi'!$C$6:$G$675,'Guru SertifikaSi'!F$3,FALSE)</f>
        <v>6</v>
      </c>
      <c r="AK500" s="10">
        <f t="shared" si="215"/>
        <v>6</v>
      </c>
      <c r="AL500" s="44">
        <f t="shared" si="216"/>
        <v>0</v>
      </c>
      <c r="AM500" s="44">
        <f t="shared" si="216"/>
        <v>6</v>
      </c>
      <c r="AN500" s="11">
        <f t="shared" si="217"/>
        <v>6</v>
      </c>
      <c r="AO500" s="642">
        <v>0</v>
      </c>
      <c r="AP500" s="642">
        <v>0</v>
      </c>
      <c r="AQ500" s="642">
        <v>0</v>
      </c>
      <c r="AR500" s="642">
        <v>0</v>
      </c>
      <c r="AS500" s="642">
        <v>0</v>
      </c>
      <c r="AT500" s="642">
        <v>0</v>
      </c>
      <c r="AU500" s="642">
        <v>0</v>
      </c>
      <c r="AV500" s="642">
        <v>0</v>
      </c>
      <c r="AW500" s="643">
        <v>0</v>
      </c>
      <c r="AX500" s="643">
        <v>0</v>
      </c>
      <c r="AY500" s="642">
        <v>0</v>
      </c>
      <c r="AZ500" s="642">
        <v>6</v>
      </c>
      <c r="BA500" s="642">
        <v>0</v>
      </c>
      <c r="BB500" s="642">
        <v>0</v>
      </c>
      <c r="BC500" s="642">
        <v>0</v>
      </c>
      <c r="BD500" s="642">
        <v>0</v>
      </c>
      <c r="BE500" s="13">
        <f t="shared" si="227"/>
        <v>0</v>
      </c>
      <c r="BF500" s="13">
        <f t="shared" si="227"/>
        <v>0</v>
      </c>
      <c r="BG500" s="10">
        <f t="shared" si="228"/>
        <v>0</v>
      </c>
      <c r="BH500" s="13">
        <f t="shared" si="229"/>
        <v>0</v>
      </c>
      <c r="BI500" s="13">
        <f t="shared" si="229"/>
        <v>6</v>
      </c>
      <c r="BJ500" s="10">
        <f t="shared" si="230"/>
        <v>6</v>
      </c>
      <c r="BK500" s="44">
        <f t="shared" si="231"/>
        <v>0</v>
      </c>
      <c r="BL500" s="44">
        <f t="shared" si="231"/>
        <v>6</v>
      </c>
      <c r="BM500" s="11">
        <f t="shared" si="231"/>
        <v>6</v>
      </c>
      <c r="BN500" s="642">
        <v>0</v>
      </c>
      <c r="BO500" s="642">
        <v>0</v>
      </c>
      <c r="BP500" s="642">
        <v>0</v>
      </c>
      <c r="BQ500" s="642">
        <v>0</v>
      </c>
      <c r="BR500" s="642">
        <v>0</v>
      </c>
      <c r="BS500" s="642">
        <v>0</v>
      </c>
      <c r="BT500" s="642">
        <v>0</v>
      </c>
      <c r="BU500" s="642">
        <v>0</v>
      </c>
      <c r="BV500" s="644">
        <f t="shared" si="232"/>
        <v>0</v>
      </c>
      <c r="BW500" s="644">
        <f t="shared" si="232"/>
        <v>0</v>
      </c>
      <c r="BX500" s="44">
        <f t="shared" si="218"/>
        <v>0</v>
      </c>
      <c r="BY500" s="44">
        <f t="shared" si="218"/>
        <v>0</v>
      </c>
      <c r="BZ500" s="11">
        <f t="shared" si="219"/>
        <v>0</v>
      </c>
      <c r="CA500" s="14">
        <f t="shared" si="220"/>
        <v>0</v>
      </c>
      <c r="CB500" s="14">
        <f t="shared" si="220"/>
        <v>6</v>
      </c>
      <c r="CC500" s="13">
        <f t="shared" si="221"/>
        <v>0</v>
      </c>
      <c r="CD500" s="13">
        <f t="shared" si="221"/>
        <v>0</v>
      </c>
      <c r="CE500" s="13">
        <f t="shared" si="222"/>
        <v>0</v>
      </c>
      <c r="CF500" s="13">
        <f t="shared" si="222"/>
        <v>6</v>
      </c>
      <c r="CG500" s="289">
        <f t="shared" si="223"/>
        <v>6</v>
      </c>
      <c r="CJ500" s="1">
        <v>0</v>
      </c>
      <c r="CK500" s="6">
        <f t="shared" si="236"/>
        <v>0</v>
      </c>
      <c r="CL500" s="6">
        <v>0</v>
      </c>
      <c r="CM500" s="6">
        <v>0</v>
      </c>
      <c r="CN500" s="6">
        <f t="shared" si="237"/>
        <v>0</v>
      </c>
      <c r="CO500" s="6">
        <f t="shared" si="238"/>
        <v>6</v>
      </c>
    </row>
    <row r="501" spans="1:93" ht="15" x14ac:dyDescent="0.25">
      <c r="A501" s="1" t="s">
        <v>1856</v>
      </c>
      <c r="B501" s="6">
        <v>488</v>
      </c>
      <c r="C501" s="9">
        <v>488</v>
      </c>
      <c r="D501" s="641" t="s">
        <v>6</v>
      </c>
      <c r="E501" s="37" t="s">
        <v>31</v>
      </c>
      <c r="F501" s="645">
        <v>20353907</v>
      </c>
      <c r="G501" s="646" t="s">
        <v>756</v>
      </c>
      <c r="H501" s="9" t="s">
        <v>53</v>
      </c>
      <c r="I501" s="642">
        <v>0</v>
      </c>
      <c r="J501" s="642">
        <v>0</v>
      </c>
      <c r="K501" s="642">
        <v>0</v>
      </c>
      <c r="L501" s="642">
        <v>0</v>
      </c>
      <c r="M501" s="642">
        <v>0</v>
      </c>
      <c r="N501" s="642">
        <v>0</v>
      </c>
      <c r="O501" s="642">
        <v>0</v>
      </c>
      <c r="P501" s="642">
        <v>0</v>
      </c>
      <c r="Q501" s="14">
        <f t="shared" si="224"/>
        <v>0</v>
      </c>
      <c r="R501" s="14">
        <f t="shared" si="224"/>
        <v>0</v>
      </c>
      <c r="S501" s="10">
        <f t="shared" si="225"/>
        <v>0</v>
      </c>
      <c r="T501" s="642">
        <v>3</v>
      </c>
      <c r="U501" s="642">
        <v>4</v>
      </c>
      <c r="V501" s="642">
        <v>0</v>
      </c>
      <c r="W501" s="642">
        <v>0</v>
      </c>
      <c r="X501" s="642">
        <v>0</v>
      </c>
      <c r="Y501" s="642">
        <v>0</v>
      </c>
      <c r="Z501" s="623">
        <f t="shared" si="233"/>
        <v>3</v>
      </c>
      <c r="AA501" s="623">
        <f t="shared" si="233"/>
        <v>4</v>
      </c>
      <c r="AB501" s="10">
        <f t="shared" si="212"/>
        <v>7</v>
      </c>
      <c r="AC501" s="44">
        <f t="shared" si="226"/>
        <v>3</v>
      </c>
      <c r="AD501" s="44">
        <f t="shared" si="226"/>
        <v>4</v>
      </c>
      <c r="AE501" s="44">
        <f t="shared" si="213"/>
        <v>7</v>
      </c>
      <c r="AF501" s="12">
        <f t="shared" si="234"/>
        <v>2</v>
      </c>
      <c r="AG501" s="12">
        <f t="shared" si="235"/>
        <v>4</v>
      </c>
      <c r="AH501" s="10">
        <f t="shared" si="214"/>
        <v>6</v>
      </c>
      <c r="AI501" s="12">
        <f>VLOOKUP($F501,'Guru SertifikaSi'!$C$6:$G$675,'Guru SertifikaSi'!E$3,FALSE)</f>
        <v>1</v>
      </c>
      <c r="AJ501" s="12">
        <f>VLOOKUP($F501,'Guru SertifikaSi'!$C$6:$G$675,'Guru SertifikaSi'!F$3,FALSE)</f>
        <v>0</v>
      </c>
      <c r="AK501" s="10">
        <f t="shared" si="215"/>
        <v>1</v>
      </c>
      <c r="AL501" s="44">
        <f t="shared" si="216"/>
        <v>3</v>
      </c>
      <c r="AM501" s="44">
        <f t="shared" si="216"/>
        <v>4</v>
      </c>
      <c r="AN501" s="11">
        <f t="shared" si="217"/>
        <v>7</v>
      </c>
      <c r="AO501" s="642">
        <v>0</v>
      </c>
      <c r="AP501" s="642">
        <v>0</v>
      </c>
      <c r="AQ501" s="642">
        <v>0</v>
      </c>
      <c r="AR501" s="642">
        <v>0</v>
      </c>
      <c r="AS501" s="642">
        <v>0</v>
      </c>
      <c r="AT501" s="642">
        <v>0</v>
      </c>
      <c r="AU501" s="642">
        <v>0</v>
      </c>
      <c r="AV501" s="642">
        <v>0</v>
      </c>
      <c r="AW501" s="643">
        <v>0</v>
      </c>
      <c r="AX501" s="643">
        <v>0</v>
      </c>
      <c r="AY501" s="642">
        <v>3</v>
      </c>
      <c r="AZ501" s="642">
        <v>4</v>
      </c>
      <c r="BA501" s="642">
        <v>0</v>
      </c>
      <c r="BB501" s="642">
        <v>0</v>
      </c>
      <c r="BC501" s="642">
        <v>0</v>
      </c>
      <c r="BD501" s="642">
        <v>0</v>
      </c>
      <c r="BE501" s="13">
        <f t="shared" si="227"/>
        <v>0</v>
      </c>
      <c r="BF501" s="13">
        <f t="shared" si="227"/>
        <v>0</v>
      </c>
      <c r="BG501" s="10">
        <f t="shared" si="228"/>
        <v>0</v>
      </c>
      <c r="BH501" s="13">
        <f t="shared" si="229"/>
        <v>3</v>
      </c>
      <c r="BI501" s="13">
        <f t="shared" si="229"/>
        <v>4</v>
      </c>
      <c r="BJ501" s="10">
        <f t="shared" si="230"/>
        <v>7</v>
      </c>
      <c r="BK501" s="44">
        <f t="shared" si="231"/>
        <v>3</v>
      </c>
      <c r="BL501" s="44">
        <f t="shared" si="231"/>
        <v>4</v>
      </c>
      <c r="BM501" s="11">
        <f t="shared" si="231"/>
        <v>7</v>
      </c>
      <c r="BN501" s="642">
        <v>0</v>
      </c>
      <c r="BO501" s="642">
        <v>0</v>
      </c>
      <c r="BP501" s="642">
        <v>0</v>
      </c>
      <c r="BQ501" s="642">
        <v>0</v>
      </c>
      <c r="BR501" s="642">
        <v>0</v>
      </c>
      <c r="BS501" s="642">
        <v>0</v>
      </c>
      <c r="BT501" s="642">
        <v>0</v>
      </c>
      <c r="BU501" s="642">
        <v>0</v>
      </c>
      <c r="BV501" s="644">
        <f t="shared" si="232"/>
        <v>0</v>
      </c>
      <c r="BW501" s="644">
        <f t="shared" si="232"/>
        <v>0</v>
      </c>
      <c r="BX501" s="44">
        <f t="shared" si="218"/>
        <v>0</v>
      </c>
      <c r="BY501" s="44">
        <f t="shared" si="218"/>
        <v>0</v>
      </c>
      <c r="BZ501" s="11">
        <f t="shared" si="219"/>
        <v>0</v>
      </c>
      <c r="CA501" s="14">
        <f t="shared" si="220"/>
        <v>3</v>
      </c>
      <c r="CB501" s="14">
        <f t="shared" si="220"/>
        <v>4</v>
      </c>
      <c r="CC501" s="13">
        <f t="shared" si="221"/>
        <v>0</v>
      </c>
      <c r="CD501" s="13">
        <f t="shared" si="221"/>
        <v>0</v>
      </c>
      <c r="CE501" s="13">
        <f t="shared" si="222"/>
        <v>3</v>
      </c>
      <c r="CF501" s="13">
        <f t="shared" si="222"/>
        <v>4</v>
      </c>
      <c r="CG501" s="289">
        <f t="shared" si="223"/>
        <v>7</v>
      </c>
      <c r="CJ501" s="1">
        <v>0</v>
      </c>
      <c r="CK501" s="6">
        <f t="shared" si="236"/>
        <v>0</v>
      </c>
      <c r="CL501" s="6">
        <v>0</v>
      </c>
      <c r="CM501" s="6">
        <v>0</v>
      </c>
      <c r="CN501" s="6">
        <f t="shared" si="237"/>
        <v>3</v>
      </c>
      <c r="CO501" s="6">
        <f t="shared" si="238"/>
        <v>4</v>
      </c>
    </row>
    <row r="502" spans="1:93" ht="15" x14ac:dyDescent="0.25">
      <c r="A502" s="1" t="s">
        <v>1857</v>
      </c>
      <c r="B502" s="6">
        <v>489</v>
      </c>
      <c r="C502" s="9">
        <v>489</v>
      </c>
      <c r="D502" s="641" t="s">
        <v>6</v>
      </c>
      <c r="E502" s="37" t="s">
        <v>26</v>
      </c>
      <c r="F502" s="645">
        <v>69762732</v>
      </c>
      <c r="G502" s="646" t="s">
        <v>757</v>
      </c>
      <c r="H502" s="9" t="s">
        <v>53</v>
      </c>
      <c r="I502" s="642">
        <v>0</v>
      </c>
      <c r="J502" s="642">
        <v>0</v>
      </c>
      <c r="K502" s="642">
        <v>0</v>
      </c>
      <c r="L502" s="642">
        <v>0</v>
      </c>
      <c r="M502" s="642">
        <v>0</v>
      </c>
      <c r="N502" s="642">
        <v>0</v>
      </c>
      <c r="O502" s="642">
        <v>0</v>
      </c>
      <c r="P502" s="642">
        <v>0</v>
      </c>
      <c r="Q502" s="14">
        <f t="shared" si="224"/>
        <v>0</v>
      </c>
      <c r="R502" s="14">
        <f t="shared" si="224"/>
        <v>0</v>
      </c>
      <c r="S502" s="10">
        <f t="shared" si="225"/>
        <v>0</v>
      </c>
      <c r="T502" s="642">
        <v>5</v>
      </c>
      <c r="U502" s="642">
        <v>10</v>
      </c>
      <c r="V502" s="642">
        <v>1</v>
      </c>
      <c r="W502" s="642">
        <v>0</v>
      </c>
      <c r="X502" s="642">
        <v>0</v>
      </c>
      <c r="Y502" s="642">
        <v>0</v>
      </c>
      <c r="Z502" s="623">
        <f t="shared" si="233"/>
        <v>6</v>
      </c>
      <c r="AA502" s="623">
        <f t="shared" si="233"/>
        <v>10</v>
      </c>
      <c r="AB502" s="10">
        <f t="shared" si="212"/>
        <v>16</v>
      </c>
      <c r="AC502" s="44">
        <f t="shared" si="226"/>
        <v>6</v>
      </c>
      <c r="AD502" s="44">
        <f t="shared" si="226"/>
        <v>10</v>
      </c>
      <c r="AE502" s="44">
        <f t="shared" si="213"/>
        <v>16</v>
      </c>
      <c r="AF502" s="12">
        <f t="shared" si="234"/>
        <v>6</v>
      </c>
      <c r="AG502" s="12">
        <f t="shared" si="235"/>
        <v>10</v>
      </c>
      <c r="AH502" s="10">
        <f t="shared" si="214"/>
        <v>16</v>
      </c>
      <c r="AI502" s="12">
        <f>VLOOKUP($F502,'Guru SertifikaSi'!$C$6:$G$675,'Guru SertifikaSi'!E$3,FALSE)</f>
        <v>0</v>
      </c>
      <c r="AJ502" s="12">
        <f>VLOOKUP($F502,'Guru SertifikaSi'!$C$6:$G$675,'Guru SertifikaSi'!F$3,FALSE)</f>
        <v>0</v>
      </c>
      <c r="AK502" s="10">
        <f t="shared" si="215"/>
        <v>0</v>
      </c>
      <c r="AL502" s="44">
        <f t="shared" si="216"/>
        <v>6</v>
      </c>
      <c r="AM502" s="44">
        <f t="shared" si="216"/>
        <v>10</v>
      </c>
      <c r="AN502" s="11">
        <f t="shared" si="217"/>
        <v>16</v>
      </c>
      <c r="AO502" s="642">
        <v>0</v>
      </c>
      <c r="AP502" s="642">
        <v>0</v>
      </c>
      <c r="AQ502" s="642">
        <v>0</v>
      </c>
      <c r="AR502" s="642">
        <v>0</v>
      </c>
      <c r="AS502" s="642">
        <v>0</v>
      </c>
      <c r="AT502" s="642">
        <v>0</v>
      </c>
      <c r="AU502" s="642">
        <v>0</v>
      </c>
      <c r="AV502" s="642">
        <v>0</v>
      </c>
      <c r="AW502" s="643">
        <v>0</v>
      </c>
      <c r="AX502" s="643">
        <v>0</v>
      </c>
      <c r="AY502" s="642">
        <v>6</v>
      </c>
      <c r="AZ502" s="642">
        <v>10</v>
      </c>
      <c r="BA502" s="642">
        <v>0</v>
      </c>
      <c r="BB502" s="642">
        <v>0</v>
      </c>
      <c r="BC502" s="642">
        <v>0</v>
      </c>
      <c r="BD502" s="642">
        <v>0</v>
      </c>
      <c r="BE502" s="13">
        <f t="shared" si="227"/>
        <v>0</v>
      </c>
      <c r="BF502" s="13">
        <f t="shared" si="227"/>
        <v>0</v>
      </c>
      <c r="BG502" s="10">
        <f t="shared" si="228"/>
        <v>0</v>
      </c>
      <c r="BH502" s="13">
        <f t="shared" si="229"/>
        <v>6</v>
      </c>
      <c r="BI502" s="13">
        <f t="shared" si="229"/>
        <v>10</v>
      </c>
      <c r="BJ502" s="10">
        <f t="shared" si="230"/>
        <v>16</v>
      </c>
      <c r="BK502" s="44">
        <f t="shared" si="231"/>
        <v>6</v>
      </c>
      <c r="BL502" s="44">
        <f t="shared" si="231"/>
        <v>10</v>
      </c>
      <c r="BM502" s="11">
        <f t="shared" si="231"/>
        <v>16</v>
      </c>
      <c r="BN502" s="642">
        <v>0</v>
      </c>
      <c r="BO502" s="642">
        <v>0</v>
      </c>
      <c r="BP502" s="642">
        <v>0</v>
      </c>
      <c r="BQ502" s="642">
        <v>1</v>
      </c>
      <c r="BR502" s="642">
        <v>0</v>
      </c>
      <c r="BS502" s="642">
        <v>0</v>
      </c>
      <c r="BT502" s="642">
        <v>0</v>
      </c>
      <c r="BU502" s="642">
        <v>0</v>
      </c>
      <c r="BV502" s="644">
        <f t="shared" si="232"/>
        <v>0</v>
      </c>
      <c r="BW502" s="644">
        <f t="shared" si="232"/>
        <v>1</v>
      </c>
      <c r="BX502" s="44">
        <f t="shared" si="218"/>
        <v>0</v>
      </c>
      <c r="BY502" s="44">
        <f t="shared" si="218"/>
        <v>1</v>
      </c>
      <c r="BZ502" s="11">
        <f t="shared" si="219"/>
        <v>1</v>
      </c>
      <c r="CA502" s="14">
        <f t="shared" si="220"/>
        <v>6</v>
      </c>
      <c r="CB502" s="14">
        <f t="shared" si="220"/>
        <v>10</v>
      </c>
      <c r="CC502" s="13">
        <f t="shared" si="221"/>
        <v>0</v>
      </c>
      <c r="CD502" s="13">
        <f t="shared" si="221"/>
        <v>1</v>
      </c>
      <c r="CE502" s="13">
        <f t="shared" si="222"/>
        <v>6</v>
      </c>
      <c r="CF502" s="13">
        <f t="shared" si="222"/>
        <v>11</v>
      </c>
      <c r="CG502" s="289">
        <f t="shared" si="223"/>
        <v>17</v>
      </c>
      <c r="CJ502" s="1">
        <v>0</v>
      </c>
      <c r="CK502" s="6">
        <f t="shared" si="236"/>
        <v>0</v>
      </c>
      <c r="CL502" s="6">
        <v>0</v>
      </c>
      <c r="CM502" s="6">
        <v>0</v>
      </c>
      <c r="CN502" s="6">
        <f t="shared" si="237"/>
        <v>6</v>
      </c>
      <c r="CO502" s="6">
        <f t="shared" si="238"/>
        <v>10</v>
      </c>
    </row>
    <row r="503" spans="1:93" ht="15" x14ac:dyDescent="0.25">
      <c r="A503" s="1" t="s">
        <v>1858</v>
      </c>
      <c r="B503" s="6">
        <v>490</v>
      </c>
      <c r="C503" s="659">
        <v>490</v>
      </c>
      <c r="D503" s="660" t="s">
        <v>6</v>
      </c>
      <c r="E503" s="661" t="s">
        <v>26</v>
      </c>
      <c r="F503" s="662">
        <v>69974830</v>
      </c>
      <c r="G503" s="663" t="s">
        <v>758</v>
      </c>
      <c r="H503" s="659" t="s">
        <v>53</v>
      </c>
      <c r="I503" s="664">
        <v>0</v>
      </c>
      <c r="J503" s="664">
        <v>0</v>
      </c>
      <c r="K503" s="664">
        <v>0</v>
      </c>
      <c r="L503" s="664">
        <v>0</v>
      </c>
      <c r="M503" s="664">
        <v>0</v>
      </c>
      <c r="N503" s="664">
        <v>0</v>
      </c>
      <c r="O503" s="664">
        <v>0</v>
      </c>
      <c r="P503" s="664">
        <v>0</v>
      </c>
      <c r="Q503" s="665">
        <f t="shared" ref="Q503" si="239">SUM(I503,K503,M503,O503)</f>
        <v>0</v>
      </c>
      <c r="R503" s="665">
        <f t="shared" ref="R503" si="240">SUM(J503,L503,N503,P503)</f>
        <v>0</v>
      </c>
      <c r="S503" s="666">
        <f t="shared" ref="S503:S506" si="241">SUM(Q503:R503)</f>
        <v>0</v>
      </c>
      <c r="T503" s="664">
        <v>2</v>
      </c>
      <c r="U503" s="664">
        <v>5</v>
      </c>
      <c r="V503" s="664">
        <v>0</v>
      </c>
      <c r="W503" s="664">
        <v>0</v>
      </c>
      <c r="X503" s="664">
        <v>1</v>
      </c>
      <c r="Y503" s="664">
        <v>0</v>
      </c>
      <c r="Z503" s="666">
        <f t="shared" ref="Z503" si="242">SUM(T503,V503,X503)</f>
        <v>3</v>
      </c>
      <c r="AA503" s="666">
        <f t="shared" ref="AA503" si="243">SUM(U503,W503,Y503)</f>
        <v>5</v>
      </c>
      <c r="AB503" s="666">
        <f t="shared" ref="AB503:AB568" si="244">SUM(Z503:AA503)</f>
        <v>8</v>
      </c>
      <c r="AC503" s="666">
        <f t="shared" ref="AC503" si="245">SUM(Q503,Z503)</f>
        <v>3</v>
      </c>
      <c r="AD503" s="666">
        <f t="shared" ref="AD503:AD568" si="246">SUM(R503,AA503)</f>
        <v>5</v>
      </c>
      <c r="AE503" s="666">
        <f t="shared" ref="AE503:AE568" si="247">SUM(AC503:AD503)</f>
        <v>8</v>
      </c>
      <c r="AF503" s="12">
        <f t="shared" si="234"/>
        <v>3</v>
      </c>
      <c r="AG503" s="12">
        <f t="shared" si="235"/>
        <v>5</v>
      </c>
      <c r="AH503" s="666">
        <f t="shared" ref="AH503:AH568" si="248">SUM(AF503:AG503)</f>
        <v>8</v>
      </c>
      <c r="AI503" s="12">
        <f>VLOOKUP($F503,'Guru SertifikaSi'!$C$6:$G$675,'Guru SertifikaSi'!E$3,FALSE)</f>
        <v>0</v>
      </c>
      <c r="AJ503" s="12">
        <f>VLOOKUP($F503,'Guru SertifikaSi'!$C$6:$G$675,'Guru SertifikaSi'!F$3,FALSE)</f>
        <v>0</v>
      </c>
      <c r="AK503" s="666">
        <f t="shared" ref="AK503:AK568" si="249">SUM(AI503:AJ503)</f>
        <v>0</v>
      </c>
      <c r="AL503" s="666">
        <f t="shared" ref="AL503:AL568" si="250">SUM(AF503,AI503)</f>
        <v>3</v>
      </c>
      <c r="AM503" s="666">
        <f t="shared" ref="AM503:AM568" si="251">SUM(AG503,AJ503)</f>
        <v>5</v>
      </c>
      <c r="AN503" s="666">
        <f t="shared" ref="AN503:AN568" si="252">SUM(AL503:AM503)</f>
        <v>8</v>
      </c>
      <c r="AO503" s="664">
        <v>0</v>
      </c>
      <c r="AP503" s="664">
        <v>0</v>
      </c>
      <c r="AQ503" s="664">
        <v>0</v>
      </c>
      <c r="AR503" s="664">
        <v>0</v>
      </c>
      <c r="AS503" s="664">
        <v>0</v>
      </c>
      <c r="AT503" s="664">
        <v>0</v>
      </c>
      <c r="AU503" s="664">
        <v>0</v>
      </c>
      <c r="AV503" s="664">
        <v>0</v>
      </c>
      <c r="AW503" s="664">
        <v>0</v>
      </c>
      <c r="AX503" s="664">
        <v>0</v>
      </c>
      <c r="AY503" s="664">
        <v>3</v>
      </c>
      <c r="AZ503" s="664">
        <v>5</v>
      </c>
      <c r="BA503" s="664">
        <v>0</v>
      </c>
      <c r="BB503" s="664">
        <v>0</v>
      </c>
      <c r="BC503" s="664">
        <v>0</v>
      </c>
      <c r="BD503" s="664">
        <v>0</v>
      </c>
      <c r="BE503" s="665">
        <f t="shared" ref="BE503" si="253">SUM(AO503,AQ503,AS503,AU503)</f>
        <v>0</v>
      </c>
      <c r="BF503" s="665">
        <f t="shared" ref="BF503" si="254">SUM(AP503,AR503,AT503,AV503)</f>
        <v>0</v>
      </c>
      <c r="BG503" s="666">
        <f t="shared" ref="BG503" si="255">SUM(BE503:BF503)</f>
        <v>0</v>
      </c>
      <c r="BH503" s="665">
        <f t="shared" ref="BH503" si="256">SUM(AW503,AY503,BA503,BC503)</f>
        <v>3</v>
      </c>
      <c r="BI503" s="665">
        <f t="shared" ref="BI503" si="257">SUM(AX503,AZ503,BB503,BD503)</f>
        <v>5</v>
      </c>
      <c r="BJ503" s="666">
        <f t="shared" ref="BJ503" si="258">SUM(BH503:BI503)</f>
        <v>8</v>
      </c>
      <c r="BK503" s="666">
        <f t="shared" ref="BK503" si="259">SUM(BE503,BH503)</f>
        <v>3</v>
      </c>
      <c r="BL503" s="666">
        <f t="shared" ref="BL503:BL568" si="260">SUM(BF503,BI503)</f>
        <v>5</v>
      </c>
      <c r="BM503" s="666">
        <f t="shared" ref="BM503:BM568" si="261">SUM(BG503,BJ503)</f>
        <v>8</v>
      </c>
      <c r="BN503" s="664">
        <v>0</v>
      </c>
      <c r="BO503" s="664">
        <v>0</v>
      </c>
      <c r="BP503" s="664">
        <v>0</v>
      </c>
      <c r="BQ503" s="664">
        <v>0</v>
      </c>
      <c r="BR503" s="664">
        <v>0</v>
      </c>
      <c r="BS503" s="664">
        <v>0</v>
      </c>
      <c r="BT503" s="664">
        <v>0</v>
      </c>
      <c r="BU503" s="664">
        <v>0</v>
      </c>
      <c r="BV503" s="664">
        <f t="shared" ref="BV503:BV504" si="262">SUM(BP503,BR503,BT503)</f>
        <v>0</v>
      </c>
      <c r="BW503" s="664">
        <f t="shared" ref="BW503:BW504" si="263">SUM(BQ503,BS503,BU503)</f>
        <v>0</v>
      </c>
      <c r="BX503" s="666">
        <f t="shared" ref="BX503" si="264">SUM(BN503,BV503)</f>
        <v>0</v>
      </c>
      <c r="BY503" s="666">
        <f t="shared" ref="BY503:BY568" si="265">SUM(BO503,BW503)</f>
        <v>0</v>
      </c>
      <c r="BZ503" s="666">
        <f t="shared" ref="BZ503:BZ568" si="266">SUM(BX503:BY503)</f>
        <v>0</v>
      </c>
      <c r="CA503" s="665">
        <f t="shared" ref="CA503:CA568" si="267">SUM(Q503,Z503)</f>
        <v>3</v>
      </c>
      <c r="CB503" s="665">
        <f t="shared" ref="CB503:CB568" si="268">SUM(R503,AA503)</f>
        <v>5</v>
      </c>
      <c r="CC503" s="665">
        <f t="shared" ref="CC503:CC568" si="269">SUM(BN503,BV503)</f>
        <v>0</v>
      </c>
      <c r="CD503" s="665">
        <f t="shared" ref="CD503:CD568" si="270">SUM(BO503,BW503)</f>
        <v>0</v>
      </c>
      <c r="CE503" s="665">
        <f t="shared" ref="CE503:CE568" si="271">SUM(CA503,CC503)</f>
        <v>3</v>
      </c>
      <c r="CF503" s="665">
        <f t="shared" ref="CF503:CF568" si="272">SUM(CB503,CD503)</f>
        <v>5</v>
      </c>
      <c r="CG503" s="666">
        <f t="shared" ref="CG503:CG568" si="273">SUM(CE503:CF503)</f>
        <v>8</v>
      </c>
      <c r="CJ503" s="1">
        <v>0</v>
      </c>
      <c r="CK503" s="6">
        <f t="shared" si="236"/>
        <v>0</v>
      </c>
      <c r="CL503" s="6">
        <v>0</v>
      </c>
      <c r="CM503" s="6">
        <v>0</v>
      </c>
      <c r="CN503" s="6">
        <f t="shared" si="237"/>
        <v>3</v>
      </c>
      <c r="CO503" s="6">
        <f t="shared" si="238"/>
        <v>5</v>
      </c>
    </row>
    <row r="504" spans="1:93" ht="15" x14ac:dyDescent="0.25">
      <c r="A504" s="1" t="s">
        <v>1859</v>
      </c>
      <c r="B504" s="6">
        <v>491</v>
      </c>
      <c r="C504" s="651">
        <v>1</v>
      </c>
      <c r="D504" s="652" t="s">
        <v>10</v>
      </c>
      <c r="E504" s="653" t="s">
        <v>25</v>
      </c>
      <c r="F504" s="654">
        <v>20340587</v>
      </c>
      <c r="G504" s="655" t="s">
        <v>1218</v>
      </c>
      <c r="H504" s="651" t="s">
        <v>53</v>
      </c>
      <c r="I504" s="656">
        <v>0</v>
      </c>
      <c r="J504" s="656">
        <v>0</v>
      </c>
      <c r="K504" s="656">
        <v>0</v>
      </c>
      <c r="L504" s="656">
        <v>0</v>
      </c>
      <c r="M504" s="656">
        <v>1</v>
      </c>
      <c r="N504" s="656">
        <v>0</v>
      </c>
      <c r="O504" s="656">
        <v>2</v>
      </c>
      <c r="P504" s="656">
        <v>0</v>
      </c>
      <c r="Q504" s="310">
        <f t="shared" ref="Q504:Q505" si="274">SUM(I504,K504,M504,O504)</f>
        <v>3</v>
      </c>
      <c r="R504" s="310">
        <f t="shared" ref="R504:R505" si="275">SUM(J504,L504,N504,P504)</f>
        <v>0</v>
      </c>
      <c r="S504" s="657">
        <f t="shared" si="241"/>
        <v>3</v>
      </c>
      <c r="T504" s="656">
        <v>0</v>
      </c>
      <c r="U504" s="656">
        <v>9</v>
      </c>
      <c r="V504" s="656">
        <v>0</v>
      </c>
      <c r="W504" s="656">
        <v>0</v>
      </c>
      <c r="X504" s="656">
        <v>0</v>
      </c>
      <c r="Y504" s="656">
        <v>0</v>
      </c>
      <c r="Z504" s="657">
        <f t="shared" ref="Z504:Z505" si="276">SUM(T504,V504,X504)</f>
        <v>0</v>
      </c>
      <c r="AA504" s="657">
        <f t="shared" ref="AA504:AA505" si="277">SUM(U504,W504,Y504)</f>
        <v>9</v>
      </c>
      <c r="AB504" s="657">
        <f t="shared" ref="AB504:AB505" si="278">SUM(Z504:AA504)</f>
        <v>9</v>
      </c>
      <c r="AC504" s="657">
        <f t="shared" ref="AC504:AC505" si="279">SUM(Q504,Z504)</f>
        <v>3</v>
      </c>
      <c r="AD504" s="657">
        <f t="shared" ref="AD504:AD505" si="280">SUM(R504,AA504)</f>
        <v>9</v>
      </c>
      <c r="AE504" s="657">
        <f t="shared" ref="AE504:AE505" si="281">SUM(AC504:AD504)</f>
        <v>12</v>
      </c>
      <c r="AF504" s="12">
        <f t="shared" si="234"/>
        <v>1</v>
      </c>
      <c r="AG504" s="12">
        <f t="shared" si="235"/>
        <v>7</v>
      </c>
      <c r="AH504" s="657">
        <f t="shared" si="248"/>
        <v>8</v>
      </c>
      <c r="AI504" s="12">
        <f>VLOOKUP($F504,'Guru SertifikaSi'!$C$6:$G$675,'Guru SertifikaSi'!E$3,FALSE)</f>
        <v>2</v>
      </c>
      <c r="AJ504" s="12">
        <f>VLOOKUP($F504,'Guru SertifikaSi'!$C$6:$G$675,'Guru SertifikaSi'!F$3,FALSE)</f>
        <v>2</v>
      </c>
      <c r="AK504" s="657">
        <f t="shared" si="249"/>
        <v>4</v>
      </c>
      <c r="AL504" s="657">
        <f t="shared" ref="AL504:AL505" si="282">SUM(AF504,AI504)</f>
        <v>3</v>
      </c>
      <c r="AM504" s="657">
        <f t="shared" ref="AM504:AM505" si="283">SUM(AG504,AJ504)</f>
        <v>9</v>
      </c>
      <c r="AN504" s="657">
        <f t="shared" ref="AN504:AN505" si="284">SUM(AL504:AM504)</f>
        <v>12</v>
      </c>
      <c r="AO504" s="656">
        <v>0</v>
      </c>
      <c r="AP504" s="656">
        <v>0</v>
      </c>
      <c r="AQ504" s="656">
        <v>0</v>
      </c>
      <c r="AR504" s="656">
        <v>0</v>
      </c>
      <c r="AS504" s="656">
        <v>0</v>
      </c>
      <c r="AT504" s="656">
        <v>0</v>
      </c>
      <c r="AU504" s="656">
        <v>0</v>
      </c>
      <c r="AV504" s="656">
        <v>0</v>
      </c>
      <c r="AW504" s="643">
        <v>0</v>
      </c>
      <c r="AX504" s="643">
        <v>0</v>
      </c>
      <c r="AY504" s="656">
        <v>3</v>
      </c>
      <c r="AZ504" s="656">
        <v>9</v>
      </c>
      <c r="BA504" s="656">
        <v>0</v>
      </c>
      <c r="BB504" s="656">
        <v>0</v>
      </c>
      <c r="BC504" s="656">
        <v>0</v>
      </c>
      <c r="BD504" s="656">
        <v>0</v>
      </c>
      <c r="BE504" s="665">
        <f t="shared" ref="BE504:BE505" si="285">SUM(AO504,AQ504,AS504,AU504)</f>
        <v>0</v>
      </c>
      <c r="BF504" s="665">
        <f t="shared" ref="BF504:BF505" si="286">SUM(AP504,AR504,AT504,AV504)</f>
        <v>0</v>
      </c>
      <c r="BG504" s="657">
        <f t="shared" ref="BG504:BG505" si="287">SUM(BE504:BF504)</f>
        <v>0</v>
      </c>
      <c r="BH504" s="310">
        <f t="shared" ref="BH504:BH505" si="288">SUM(AW504,AY504,BA504,BC504)</f>
        <v>3</v>
      </c>
      <c r="BI504" s="310">
        <f t="shared" ref="BI504:BI505" si="289">SUM(AX504,AZ504,BB504,BD504)</f>
        <v>9</v>
      </c>
      <c r="BJ504" s="657">
        <f t="shared" ref="BJ504:BJ505" si="290">SUM(BH504:BI504)</f>
        <v>12</v>
      </c>
      <c r="BK504" s="657">
        <f t="shared" ref="BK504:BK505" si="291">SUM(BE504,BH504)</f>
        <v>3</v>
      </c>
      <c r="BL504" s="657">
        <f t="shared" ref="BL504:BL505" si="292">SUM(BF504,BI504)</f>
        <v>9</v>
      </c>
      <c r="BM504" s="657">
        <f t="shared" ref="BM504:BM505" si="293">SUM(BG504,BJ504)</f>
        <v>12</v>
      </c>
      <c r="BN504" s="656">
        <v>1</v>
      </c>
      <c r="BO504" s="656">
        <v>0</v>
      </c>
      <c r="BP504" s="656">
        <v>0</v>
      </c>
      <c r="BQ504" s="656">
        <v>1</v>
      </c>
      <c r="BR504" s="656">
        <v>0</v>
      </c>
      <c r="BS504" s="656">
        <v>0</v>
      </c>
      <c r="BT504" s="656">
        <v>0</v>
      </c>
      <c r="BU504" s="656">
        <v>0</v>
      </c>
      <c r="BV504" s="644">
        <f t="shared" si="262"/>
        <v>0</v>
      </c>
      <c r="BW504" s="644">
        <f t="shared" si="263"/>
        <v>1</v>
      </c>
      <c r="BX504" s="657">
        <f t="shared" ref="BX504:BX505" si="294">SUM(BN504,BV504)</f>
        <v>1</v>
      </c>
      <c r="BY504" s="657">
        <f t="shared" ref="BY504:BY505" si="295">SUM(BO504,BW504)</f>
        <v>1</v>
      </c>
      <c r="BZ504" s="657">
        <f t="shared" ref="BZ504:BZ505" si="296">SUM(BX504:BY504)</f>
        <v>2</v>
      </c>
      <c r="CA504" s="310">
        <f t="shared" ref="CA504:CA505" si="297">SUM(Q504,Z504)</f>
        <v>3</v>
      </c>
      <c r="CB504" s="310">
        <f t="shared" ref="CB504:CB505" si="298">SUM(R504,AA504)</f>
        <v>9</v>
      </c>
      <c r="CC504" s="310">
        <f t="shared" ref="CC504:CC505" si="299">SUM(BN504,BV504)</f>
        <v>1</v>
      </c>
      <c r="CD504" s="310">
        <f t="shared" ref="CD504:CD505" si="300">SUM(BO504,BW504)</f>
        <v>1</v>
      </c>
      <c r="CE504" s="310">
        <f t="shared" ref="CE504:CE505" si="301">SUM(CA504,CC504)</f>
        <v>4</v>
      </c>
      <c r="CF504" s="310">
        <f t="shared" ref="CF504:CF505" si="302">SUM(CB504,CD504)</f>
        <v>10</v>
      </c>
      <c r="CG504" s="657">
        <f t="shared" ref="CG504:CG505" si="303">SUM(CE504:CF504)</f>
        <v>14</v>
      </c>
      <c r="CJ504" s="1">
        <v>0</v>
      </c>
      <c r="CK504" s="6">
        <f t="shared" si="236"/>
        <v>0</v>
      </c>
      <c r="CL504" s="6">
        <v>0</v>
      </c>
      <c r="CM504" s="6">
        <v>0</v>
      </c>
      <c r="CN504" s="6">
        <f t="shared" si="237"/>
        <v>3</v>
      </c>
      <c r="CO504" s="6">
        <f t="shared" si="238"/>
        <v>9</v>
      </c>
    </row>
    <row r="505" spans="1:93" ht="15" x14ac:dyDescent="0.25">
      <c r="A505" s="1" t="s">
        <v>1860</v>
      </c>
      <c r="B505" s="6">
        <v>492</v>
      </c>
      <c r="C505" s="651">
        <v>2</v>
      </c>
      <c r="D505" s="652" t="s">
        <v>10</v>
      </c>
      <c r="E505" s="653" t="s">
        <v>25</v>
      </c>
      <c r="F505" s="654">
        <v>20319329</v>
      </c>
      <c r="G505" s="655" t="s">
        <v>1219</v>
      </c>
      <c r="H505" s="651" t="s">
        <v>53</v>
      </c>
      <c r="I505" s="656">
        <v>0</v>
      </c>
      <c r="J505" s="656">
        <v>0</v>
      </c>
      <c r="K505" s="656">
        <v>0</v>
      </c>
      <c r="L505" s="656">
        <v>0</v>
      </c>
      <c r="M505" s="656">
        <v>0</v>
      </c>
      <c r="N505" s="656">
        <v>3</v>
      </c>
      <c r="O505" s="656">
        <v>2</v>
      </c>
      <c r="P505" s="656">
        <v>1</v>
      </c>
      <c r="Q505" s="310">
        <f t="shared" si="274"/>
        <v>2</v>
      </c>
      <c r="R505" s="310">
        <f t="shared" si="275"/>
        <v>4</v>
      </c>
      <c r="S505" s="657">
        <f t="shared" si="241"/>
        <v>6</v>
      </c>
      <c r="T505" s="656">
        <v>0</v>
      </c>
      <c r="U505" s="656">
        <v>11</v>
      </c>
      <c r="V505" s="656">
        <v>0</v>
      </c>
      <c r="W505" s="656">
        <v>0</v>
      </c>
      <c r="X505" s="656">
        <v>0</v>
      </c>
      <c r="Y505" s="656">
        <v>0</v>
      </c>
      <c r="Z505" s="657">
        <f t="shared" si="276"/>
        <v>0</v>
      </c>
      <c r="AA505" s="657">
        <f t="shared" si="277"/>
        <v>11</v>
      </c>
      <c r="AB505" s="657">
        <f t="shared" si="278"/>
        <v>11</v>
      </c>
      <c r="AC505" s="657">
        <f t="shared" si="279"/>
        <v>2</v>
      </c>
      <c r="AD505" s="657">
        <f t="shared" si="280"/>
        <v>15</v>
      </c>
      <c r="AE505" s="657">
        <f t="shared" si="281"/>
        <v>17</v>
      </c>
      <c r="AF505" s="12">
        <f t="shared" si="234"/>
        <v>0</v>
      </c>
      <c r="AG505" s="12">
        <f t="shared" si="235"/>
        <v>11</v>
      </c>
      <c r="AH505" s="657">
        <f t="shared" si="248"/>
        <v>11</v>
      </c>
      <c r="AI505" s="12">
        <f>VLOOKUP($F505,'Guru SertifikaSi'!$C$6:$G$675,'Guru SertifikaSi'!E$3,FALSE)</f>
        <v>4</v>
      </c>
      <c r="AJ505" s="12">
        <f>VLOOKUP($F505,'Guru SertifikaSi'!$C$6:$G$675,'Guru SertifikaSi'!F$3,FALSE)</f>
        <v>2</v>
      </c>
      <c r="AK505" s="657">
        <f t="shared" si="249"/>
        <v>6</v>
      </c>
      <c r="AL505" s="657">
        <f t="shared" si="282"/>
        <v>4</v>
      </c>
      <c r="AM505" s="657">
        <f t="shared" si="283"/>
        <v>13</v>
      </c>
      <c r="AN505" s="657">
        <f t="shared" si="284"/>
        <v>17</v>
      </c>
      <c r="AO505" s="656">
        <v>0</v>
      </c>
      <c r="AP505" s="656">
        <v>0</v>
      </c>
      <c r="AQ505" s="656">
        <v>0</v>
      </c>
      <c r="AR505" s="656">
        <v>0</v>
      </c>
      <c r="AS505" s="656">
        <v>0</v>
      </c>
      <c r="AT505" s="656">
        <v>0</v>
      </c>
      <c r="AU505" s="656">
        <v>0</v>
      </c>
      <c r="AV505" s="656">
        <v>0</v>
      </c>
      <c r="AW505" s="643">
        <v>0</v>
      </c>
      <c r="AX505" s="643">
        <v>0</v>
      </c>
      <c r="AY505" s="656">
        <v>4</v>
      </c>
      <c r="AZ505" s="656">
        <v>13</v>
      </c>
      <c r="BA505" s="656">
        <v>0</v>
      </c>
      <c r="BB505" s="656">
        <v>0</v>
      </c>
      <c r="BC505" s="656">
        <v>0</v>
      </c>
      <c r="BD505" s="656">
        <v>0</v>
      </c>
      <c r="BE505" s="665">
        <f t="shared" si="285"/>
        <v>0</v>
      </c>
      <c r="BF505" s="665">
        <f t="shared" si="286"/>
        <v>0</v>
      </c>
      <c r="BG505" s="657">
        <f t="shared" si="287"/>
        <v>0</v>
      </c>
      <c r="BH505" s="310">
        <f t="shared" si="288"/>
        <v>4</v>
      </c>
      <c r="BI505" s="310">
        <f t="shared" si="289"/>
        <v>13</v>
      </c>
      <c r="BJ505" s="657">
        <f t="shared" si="290"/>
        <v>17</v>
      </c>
      <c r="BK505" s="657">
        <f t="shared" si="291"/>
        <v>4</v>
      </c>
      <c r="BL505" s="657">
        <f t="shared" si="292"/>
        <v>13</v>
      </c>
      <c r="BM505" s="657">
        <f t="shared" si="293"/>
        <v>17</v>
      </c>
      <c r="BN505" s="656">
        <v>0</v>
      </c>
      <c r="BO505" s="656">
        <v>0</v>
      </c>
      <c r="BP505" s="656">
        <v>0</v>
      </c>
      <c r="BQ505" s="656">
        <v>0</v>
      </c>
      <c r="BR505" s="656">
        <v>0</v>
      </c>
      <c r="BS505" s="656">
        <v>0</v>
      </c>
      <c r="BT505" s="656">
        <v>0</v>
      </c>
      <c r="BU505" s="656">
        <v>0</v>
      </c>
      <c r="BV505" s="644">
        <f t="shared" ref="BV505" si="304">SUM(BP505,BR505,BT505)</f>
        <v>0</v>
      </c>
      <c r="BW505" s="644">
        <f t="shared" ref="BW505" si="305">SUM(BQ505,BS505,BU505)</f>
        <v>0</v>
      </c>
      <c r="BX505" s="657">
        <f t="shared" si="294"/>
        <v>0</v>
      </c>
      <c r="BY505" s="657">
        <f t="shared" si="295"/>
        <v>0</v>
      </c>
      <c r="BZ505" s="657">
        <f t="shared" si="296"/>
        <v>0</v>
      </c>
      <c r="CA505" s="310">
        <f t="shared" si="297"/>
        <v>2</v>
      </c>
      <c r="CB505" s="310">
        <f t="shared" si="298"/>
        <v>15</v>
      </c>
      <c r="CC505" s="310">
        <f t="shared" si="299"/>
        <v>0</v>
      </c>
      <c r="CD505" s="310">
        <f t="shared" si="300"/>
        <v>0</v>
      </c>
      <c r="CE505" s="310">
        <f t="shared" si="301"/>
        <v>2</v>
      </c>
      <c r="CF505" s="310">
        <f t="shared" si="302"/>
        <v>15</v>
      </c>
      <c r="CG505" s="657">
        <f t="shared" si="303"/>
        <v>17</v>
      </c>
      <c r="CJ505" s="1">
        <v>0</v>
      </c>
      <c r="CK505" s="6">
        <f t="shared" si="236"/>
        <v>1</v>
      </c>
      <c r="CL505" s="6">
        <v>-1</v>
      </c>
      <c r="CM505" s="6">
        <v>1</v>
      </c>
      <c r="CN505" s="6">
        <f t="shared" si="237"/>
        <v>3</v>
      </c>
      <c r="CO505" s="6">
        <f t="shared" si="238"/>
        <v>14</v>
      </c>
    </row>
    <row r="506" spans="1:93" ht="14.25" x14ac:dyDescent="0.25">
      <c r="A506" s="1" t="s">
        <v>1861</v>
      </c>
      <c r="B506" s="6">
        <v>493</v>
      </c>
      <c r="C506" s="9">
        <v>1</v>
      </c>
      <c r="D506" s="9" t="s">
        <v>7</v>
      </c>
      <c r="E506" s="37" t="s">
        <v>19</v>
      </c>
      <c r="F506" s="9">
        <v>20319342</v>
      </c>
      <c r="G506" s="37" t="s">
        <v>759</v>
      </c>
      <c r="H506" s="9" t="s">
        <v>52</v>
      </c>
      <c r="I506" s="642">
        <v>0</v>
      </c>
      <c r="J506" s="642">
        <v>1</v>
      </c>
      <c r="K506" s="642">
        <v>0</v>
      </c>
      <c r="L506" s="642">
        <v>0</v>
      </c>
      <c r="M506" s="642">
        <v>8</v>
      </c>
      <c r="N506" s="642">
        <v>14</v>
      </c>
      <c r="O506" s="642">
        <v>6</v>
      </c>
      <c r="P506" s="642">
        <v>17</v>
      </c>
      <c r="Q506" s="14">
        <f t="shared" ref="Q506:Q569" si="306">SUM(I506,K506,M506,O506)</f>
        <v>14</v>
      </c>
      <c r="R506" s="14">
        <f t="shared" ref="R506:R569" si="307">SUM(J506,L506,N506,P506)</f>
        <v>32</v>
      </c>
      <c r="S506" s="657">
        <f t="shared" si="241"/>
        <v>46</v>
      </c>
      <c r="T506" s="642">
        <v>0</v>
      </c>
      <c r="U506" s="642">
        <v>0</v>
      </c>
      <c r="V506" s="642">
        <v>0</v>
      </c>
      <c r="W506" s="642">
        <v>2</v>
      </c>
      <c r="X506" s="642">
        <v>2</v>
      </c>
      <c r="Y506" s="642">
        <v>2</v>
      </c>
      <c r="Z506" s="623">
        <f>SUM(T506,V506,X506)</f>
        <v>2</v>
      </c>
      <c r="AA506" s="623">
        <f>SUM(U506,W506,Y506)</f>
        <v>4</v>
      </c>
      <c r="AB506" s="10">
        <f t="shared" si="244"/>
        <v>6</v>
      </c>
      <c r="AC506" s="44">
        <f>SUM(Q506,Z506)</f>
        <v>16</v>
      </c>
      <c r="AD506" s="44">
        <f t="shared" si="246"/>
        <v>36</v>
      </c>
      <c r="AE506" s="44">
        <f t="shared" si="247"/>
        <v>52</v>
      </c>
      <c r="AF506" s="12">
        <f t="shared" si="234"/>
        <v>4</v>
      </c>
      <c r="AG506" s="12">
        <f t="shared" si="235"/>
        <v>7</v>
      </c>
      <c r="AH506" s="10">
        <f t="shared" si="248"/>
        <v>11</v>
      </c>
      <c r="AI506" s="12">
        <f>VLOOKUP($F506,'Guru SertifikaSi'!$C$6:$G$675,'Guru SertifikaSi'!E$3,FALSE)</f>
        <v>12</v>
      </c>
      <c r="AJ506" s="12">
        <f>VLOOKUP($F506,'Guru SertifikaSi'!$C$6:$G$675,'Guru SertifikaSi'!F$3,FALSE)</f>
        <v>29</v>
      </c>
      <c r="AK506" s="10">
        <f t="shared" si="249"/>
        <v>41</v>
      </c>
      <c r="AL506" s="44">
        <f t="shared" si="250"/>
        <v>16</v>
      </c>
      <c r="AM506" s="44">
        <f t="shared" si="251"/>
        <v>36</v>
      </c>
      <c r="AN506" s="11">
        <f t="shared" si="252"/>
        <v>52</v>
      </c>
      <c r="AO506" s="642">
        <v>2</v>
      </c>
      <c r="AP506" s="642">
        <v>0</v>
      </c>
      <c r="AQ506" s="642">
        <v>0</v>
      </c>
      <c r="AR506" s="642">
        <v>0</v>
      </c>
      <c r="AS506" s="642">
        <v>0</v>
      </c>
      <c r="AT506" s="642">
        <v>0</v>
      </c>
      <c r="AU506" s="642">
        <v>0</v>
      </c>
      <c r="AV506" s="642">
        <v>0</v>
      </c>
      <c r="AW506" s="643">
        <v>0</v>
      </c>
      <c r="AX506" s="643">
        <v>0</v>
      </c>
      <c r="AY506" s="642">
        <v>12</v>
      </c>
      <c r="AZ506" s="642">
        <v>30</v>
      </c>
      <c r="BA506" s="642">
        <v>2</v>
      </c>
      <c r="BB506" s="642">
        <v>6</v>
      </c>
      <c r="BC506" s="642">
        <v>0</v>
      </c>
      <c r="BD506" s="642">
        <v>0</v>
      </c>
      <c r="BE506" s="13">
        <f>SUM(AO506,AQ506,AS506,AU506)</f>
        <v>2</v>
      </c>
      <c r="BF506" s="13">
        <f>SUM(AP506,AR506,AT506,AV506)</f>
        <v>0</v>
      </c>
      <c r="BG506" s="10">
        <f>SUM(BE506:BF506)</f>
        <v>2</v>
      </c>
      <c r="BH506" s="13">
        <f>SUM(AW506,AY506,BA506,BC506)</f>
        <v>14</v>
      </c>
      <c r="BI506" s="13">
        <f>SUM(AX506,AZ506,BB506,BD506)</f>
        <v>36</v>
      </c>
      <c r="BJ506" s="10">
        <f>SUM(BH506:BI506)</f>
        <v>50</v>
      </c>
      <c r="BK506" s="44">
        <f>SUM(BE506,BH506)</f>
        <v>16</v>
      </c>
      <c r="BL506" s="44">
        <f t="shared" si="260"/>
        <v>36</v>
      </c>
      <c r="BM506" s="11">
        <f t="shared" si="261"/>
        <v>52</v>
      </c>
      <c r="BN506" s="642">
        <v>0</v>
      </c>
      <c r="BO506" s="642">
        <v>2</v>
      </c>
      <c r="BP506" s="642">
        <v>0</v>
      </c>
      <c r="BQ506" s="642">
        <v>0</v>
      </c>
      <c r="BR506" s="642">
        <v>1</v>
      </c>
      <c r="BS506" s="642">
        <v>1</v>
      </c>
      <c r="BT506" s="642">
        <v>1</v>
      </c>
      <c r="BU506" s="642">
        <v>1</v>
      </c>
      <c r="BV506" s="644">
        <f>SUM(BP506,BR506,BT506)</f>
        <v>2</v>
      </c>
      <c r="BW506" s="644">
        <f>SUM(BQ506,BS506,BU506)</f>
        <v>2</v>
      </c>
      <c r="BX506" s="44">
        <f>SUM(BN506,BV506)</f>
        <v>2</v>
      </c>
      <c r="BY506" s="44">
        <f t="shared" si="265"/>
        <v>4</v>
      </c>
      <c r="BZ506" s="11">
        <f t="shared" si="266"/>
        <v>6</v>
      </c>
      <c r="CA506" s="14">
        <f t="shared" si="267"/>
        <v>16</v>
      </c>
      <c r="CB506" s="14">
        <f t="shared" si="268"/>
        <v>36</v>
      </c>
      <c r="CC506" s="13">
        <f t="shared" si="269"/>
        <v>2</v>
      </c>
      <c r="CD506" s="13">
        <f t="shared" si="270"/>
        <v>4</v>
      </c>
      <c r="CE506" s="13">
        <f t="shared" si="271"/>
        <v>18</v>
      </c>
      <c r="CF506" s="13">
        <f t="shared" si="272"/>
        <v>40</v>
      </c>
      <c r="CG506" s="289">
        <f t="shared" si="273"/>
        <v>58</v>
      </c>
      <c r="CJ506" s="1">
        <v>1</v>
      </c>
      <c r="CK506" s="6">
        <f t="shared" si="236"/>
        <v>18</v>
      </c>
      <c r="CL506" s="6">
        <v>0</v>
      </c>
      <c r="CM506" s="6">
        <v>1</v>
      </c>
      <c r="CN506" s="6">
        <f t="shared" si="237"/>
        <v>12</v>
      </c>
      <c r="CO506" s="6">
        <f t="shared" si="238"/>
        <v>31</v>
      </c>
    </row>
    <row r="507" spans="1:93" ht="14.25" x14ac:dyDescent="0.25">
      <c r="A507" s="1" t="s">
        <v>1862</v>
      </c>
      <c r="B507" s="6">
        <v>494</v>
      </c>
      <c r="C507" s="9">
        <v>2</v>
      </c>
      <c r="D507" s="9" t="s">
        <v>7</v>
      </c>
      <c r="E507" s="37" t="s">
        <v>19</v>
      </c>
      <c r="F507" s="9">
        <v>20319359</v>
      </c>
      <c r="G507" s="37" t="s">
        <v>760</v>
      </c>
      <c r="H507" s="9" t="s">
        <v>52</v>
      </c>
      <c r="I507" s="642">
        <v>0</v>
      </c>
      <c r="J507" s="642">
        <v>0</v>
      </c>
      <c r="K507" s="642">
        <v>0</v>
      </c>
      <c r="L507" s="642">
        <v>0</v>
      </c>
      <c r="M507" s="642">
        <v>6</v>
      </c>
      <c r="N507" s="642">
        <v>9</v>
      </c>
      <c r="O507" s="642">
        <v>9</v>
      </c>
      <c r="P507" s="642">
        <v>15</v>
      </c>
      <c r="Q507" s="14">
        <f t="shared" si="306"/>
        <v>15</v>
      </c>
      <c r="R507" s="14">
        <f t="shared" si="307"/>
        <v>24</v>
      </c>
      <c r="S507" s="10">
        <f t="shared" ref="S507:S570" si="308">SUM(Q507:R507)</f>
        <v>39</v>
      </c>
      <c r="T507" s="642">
        <v>0</v>
      </c>
      <c r="U507" s="642">
        <v>0</v>
      </c>
      <c r="V507" s="642">
        <v>4</v>
      </c>
      <c r="W507" s="642">
        <v>0</v>
      </c>
      <c r="X507" s="642">
        <v>0</v>
      </c>
      <c r="Y507" s="642">
        <v>1</v>
      </c>
      <c r="Z507" s="623">
        <f t="shared" ref="Z507:AA570" si="309">SUM(T507,V507,X507)</f>
        <v>4</v>
      </c>
      <c r="AA507" s="623">
        <f t="shared" si="309"/>
        <v>1</v>
      </c>
      <c r="AB507" s="10">
        <f t="shared" si="244"/>
        <v>5</v>
      </c>
      <c r="AC507" s="44">
        <f t="shared" ref="AC507:AD569" si="310">SUM(Q507,Z507)</f>
        <v>19</v>
      </c>
      <c r="AD507" s="44">
        <f t="shared" si="246"/>
        <v>25</v>
      </c>
      <c r="AE507" s="44">
        <f t="shared" si="247"/>
        <v>44</v>
      </c>
      <c r="AF507" s="12">
        <f t="shared" si="234"/>
        <v>3</v>
      </c>
      <c r="AG507" s="12">
        <f t="shared" si="235"/>
        <v>4</v>
      </c>
      <c r="AH507" s="10">
        <f t="shared" si="248"/>
        <v>7</v>
      </c>
      <c r="AI507" s="12">
        <f>VLOOKUP($F507,'Guru SertifikaSi'!$C$6:$G$675,'Guru SertifikaSi'!E$3,FALSE)</f>
        <v>16</v>
      </c>
      <c r="AJ507" s="12">
        <f>VLOOKUP($F507,'Guru SertifikaSi'!$C$6:$G$675,'Guru SertifikaSi'!F$3,FALSE)</f>
        <v>21</v>
      </c>
      <c r="AK507" s="10">
        <f t="shared" si="249"/>
        <v>37</v>
      </c>
      <c r="AL507" s="44">
        <f t="shared" si="250"/>
        <v>19</v>
      </c>
      <c r="AM507" s="44">
        <f t="shared" si="251"/>
        <v>25</v>
      </c>
      <c r="AN507" s="11">
        <f t="shared" si="252"/>
        <v>44</v>
      </c>
      <c r="AO507" s="642">
        <v>0</v>
      </c>
      <c r="AP507" s="642">
        <v>0</v>
      </c>
      <c r="AQ507" s="642">
        <v>0</v>
      </c>
      <c r="AR507" s="642">
        <v>0</v>
      </c>
      <c r="AS507" s="642">
        <v>0</v>
      </c>
      <c r="AT507" s="642">
        <v>0</v>
      </c>
      <c r="AU507" s="642">
        <v>0</v>
      </c>
      <c r="AV507" s="642">
        <v>0</v>
      </c>
      <c r="AW507" s="643">
        <v>0</v>
      </c>
      <c r="AX507" s="643">
        <v>0</v>
      </c>
      <c r="AY507" s="642">
        <v>16</v>
      </c>
      <c r="AZ507" s="642">
        <v>24</v>
      </c>
      <c r="BA507" s="642">
        <v>3</v>
      </c>
      <c r="BB507" s="642">
        <v>1</v>
      </c>
      <c r="BC507" s="642">
        <v>0</v>
      </c>
      <c r="BD507" s="642">
        <v>0</v>
      </c>
      <c r="BE507" s="13">
        <f t="shared" ref="BE507:BF570" si="311">SUM(AO507,AQ507,AS507,AU507)</f>
        <v>0</v>
      </c>
      <c r="BF507" s="13">
        <f t="shared" si="311"/>
        <v>0</v>
      </c>
      <c r="BG507" s="10">
        <f t="shared" ref="BG507:BG570" si="312">SUM(BE507:BF507)</f>
        <v>0</v>
      </c>
      <c r="BH507" s="13">
        <f t="shared" ref="BH507:BI570" si="313">SUM(AW507,AY507,BA507,BC507)</f>
        <v>19</v>
      </c>
      <c r="BI507" s="13">
        <f t="shared" si="313"/>
        <v>25</v>
      </c>
      <c r="BJ507" s="10">
        <f t="shared" ref="BJ507:BJ570" si="314">SUM(BH507:BI507)</f>
        <v>44</v>
      </c>
      <c r="BK507" s="44">
        <f t="shared" ref="BK507:BM569" si="315">SUM(BE507,BH507)</f>
        <v>19</v>
      </c>
      <c r="BL507" s="44">
        <f t="shared" si="260"/>
        <v>25</v>
      </c>
      <c r="BM507" s="11">
        <f t="shared" si="261"/>
        <v>44</v>
      </c>
      <c r="BN507" s="642">
        <v>2</v>
      </c>
      <c r="BO507" s="642">
        <v>2</v>
      </c>
      <c r="BP507" s="642">
        <v>0</v>
      </c>
      <c r="BQ507" s="642">
        <v>0</v>
      </c>
      <c r="BR507" s="642">
        <v>2</v>
      </c>
      <c r="BS507" s="642">
        <v>0</v>
      </c>
      <c r="BT507" s="642">
        <v>4</v>
      </c>
      <c r="BU507" s="642">
        <v>2</v>
      </c>
      <c r="BV507" s="644">
        <f t="shared" ref="BV507:BW570" si="316">SUM(BP507,BR507,BT507)</f>
        <v>6</v>
      </c>
      <c r="BW507" s="644">
        <f t="shared" si="316"/>
        <v>2</v>
      </c>
      <c r="BX507" s="44">
        <f t="shared" ref="BX507:BY569" si="317">SUM(BN507,BV507)</f>
        <v>8</v>
      </c>
      <c r="BY507" s="44">
        <f t="shared" si="265"/>
        <v>4</v>
      </c>
      <c r="BZ507" s="11">
        <f t="shared" si="266"/>
        <v>12</v>
      </c>
      <c r="CA507" s="14">
        <f t="shared" si="267"/>
        <v>19</v>
      </c>
      <c r="CB507" s="14">
        <f t="shared" si="268"/>
        <v>25</v>
      </c>
      <c r="CC507" s="13">
        <f t="shared" si="269"/>
        <v>8</v>
      </c>
      <c r="CD507" s="13">
        <f t="shared" si="270"/>
        <v>4</v>
      </c>
      <c r="CE507" s="13">
        <f t="shared" si="271"/>
        <v>27</v>
      </c>
      <c r="CF507" s="13">
        <f t="shared" si="272"/>
        <v>29</v>
      </c>
      <c r="CG507" s="289">
        <f t="shared" si="273"/>
        <v>56</v>
      </c>
      <c r="CJ507" s="1">
        <v>1</v>
      </c>
      <c r="CK507" s="6">
        <f t="shared" si="236"/>
        <v>16</v>
      </c>
      <c r="CL507" s="6">
        <v>0</v>
      </c>
      <c r="CM507" s="6">
        <v>1</v>
      </c>
      <c r="CN507" s="6">
        <f t="shared" si="237"/>
        <v>16</v>
      </c>
      <c r="CO507" s="6">
        <f t="shared" si="238"/>
        <v>25</v>
      </c>
    </row>
    <row r="508" spans="1:93" ht="14.25" x14ac:dyDescent="0.25">
      <c r="A508" s="1" t="s">
        <v>1863</v>
      </c>
      <c r="B508" s="6">
        <v>495</v>
      </c>
      <c r="C508" s="9">
        <v>3</v>
      </c>
      <c r="D508" s="9" t="s">
        <v>7</v>
      </c>
      <c r="E508" s="37" t="s">
        <v>19</v>
      </c>
      <c r="F508" s="9">
        <v>20339141</v>
      </c>
      <c r="G508" s="37" t="s">
        <v>761</v>
      </c>
      <c r="H508" s="9" t="s">
        <v>52</v>
      </c>
      <c r="I508" s="642">
        <v>0</v>
      </c>
      <c r="J508" s="642">
        <v>0</v>
      </c>
      <c r="K508" s="642">
        <v>0</v>
      </c>
      <c r="L508" s="642">
        <v>0</v>
      </c>
      <c r="M508" s="642">
        <v>2</v>
      </c>
      <c r="N508" s="642">
        <v>11</v>
      </c>
      <c r="O508" s="642">
        <v>14</v>
      </c>
      <c r="P508" s="642">
        <v>19</v>
      </c>
      <c r="Q508" s="14">
        <f t="shared" si="306"/>
        <v>16</v>
      </c>
      <c r="R508" s="14">
        <f t="shared" si="307"/>
        <v>30</v>
      </c>
      <c r="S508" s="10">
        <f t="shared" si="308"/>
        <v>46</v>
      </c>
      <c r="T508" s="642">
        <v>0</v>
      </c>
      <c r="U508" s="642">
        <v>0</v>
      </c>
      <c r="V508" s="642">
        <v>2</v>
      </c>
      <c r="W508" s="642">
        <v>2</v>
      </c>
      <c r="X508" s="642">
        <v>1</v>
      </c>
      <c r="Y508" s="642">
        <v>3</v>
      </c>
      <c r="Z508" s="623">
        <f t="shared" si="309"/>
        <v>3</v>
      </c>
      <c r="AA508" s="623">
        <f t="shared" si="309"/>
        <v>5</v>
      </c>
      <c r="AB508" s="10">
        <f t="shared" si="244"/>
        <v>8</v>
      </c>
      <c r="AC508" s="44">
        <f t="shared" si="310"/>
        <v>19</v>
      </c>
      <c r="AD508" s="44">
        <f t="shared" si="246"/>
        <v>35</v>
      </c>
      <c r="AE508" s="44">
        <f t="shared" si="247"/>
        <v>54</v>
      </c>
      <c r="AF508" s="12">
        <f t="shared" si="234"/>
        <v>4</v>
      </c>
      <c r="AG508" s="12">
        <f t="shared" si="235"/>
        <v>6</v>
      </c>
      <c r="AH508" s="10">
        <f t="shared" si="248"/>
        <v>10</v>
      </c>
      <c r="AI508" s="12">
        <f>VLOOKUP($F508,'Guru SertifikaSi'!$C$6:$G$675,'Guru SertifikaSi'!E$3,FALSE)</f>
        <v>15</v>
      </c>
      <c r="AJ508" s="12">
        <f>VLOOKUP($F508,'Guru SertifikaSi'!$C$6:$G$675,'Guru SertifikaSi'!F$3,FALSE)</f>
        <v>29</v>
      </c>
      <c r="AK508" s="10">
        <f t="shared" si="249"/>
        <v>44</v>
      </c>
      <c r="AL508" s="44">
        <f t="shared" si="250"/>
        <v>19</v>
      </c>
      <c r="AM508" s="44">
        <f t="shared" si="251"/>
        <v>35</v>
      </c>
      <c r="AN508" s="11">
        <f t="shared" si="252"/>
        <v>54</v>
      </c>
      <c r="AO508" s="642">
        <v>0</v>
      </c>
      <c r="AP508" s="642">
        <v>0</v>
      </c>
      <c r="AQ508" s="642">
        <v>0</v>
      </c>
      <c r="AR508" s="642">
        <v>0</v>
      </c>
      <c r="AS508" s="642">
        <v>0</v>
      </c>
      <c r="AT508" s="642">
        <v>0</v>
      </c>
      <c r="AU508" s="642">
        <v>0</v>
      </c>
      <c r="AV508" s="642">
        <v>0</v>
      </c>
      <c r="AW508" s="643">
        <v>0</v>
      </c>
      <c r="AX508" s="643">
        <v>0</v>
      </c>
      <c r="AY508" s="642">
        <v>12</v>
      </c>
      <c r="AZ508" s="642">
        <v>25</v>
      </c>
      <c r="BA508" s="642">
        <v>7</v>
      </c>
      <c r="BB508" s="642">
        <v>10</v>
      </c>
      <c r="BC508" s="642">
        <v>0</v>
      </c>
      <c r="BD508" s="642">
        <v>0</v>
      </c>
      <c r="BE508" s="13">
        <f t="shared" si="311"/>
        <v>0</v>
      </c>
      <c r="BF508" s="13">
        <f t="shared" si="311"/>
        <v>0</v>
      </c>
      <c r="BG508" s="10">
        <f t="shared" si="312"/>
        <v>0</v>
      </c>
      <c r="BH508" s="13">
        <f t="shared" si="313"/>
        <v>19</v>
      </c>
      <c r="BI508" s="13">
        <f t="shared" si="313"/>
        <v>35</v>
      </c>
      <c r="BJ508" s="10">
        <f t="shared" si="314"/>
        <v>54</v>
      </c>
      <c r="BK508" s="44">
        <f t="shared" si="315"/>
        <v>19</v>
      </c>
      <c r="BL508" s="44">
        <f t="shared" si="260"/>
        <v>35</v>
      </c>
      <c r="BM508" s="11">
        <f t="shared" si="261"/>
        <v>54</v>
      </c>
      <c r="BN508" s="642">
        <v>1</v>
      </c>
      <c r="BO508" s="642">
        <v>2</v>
      </c>
      <c r="BP508" s="642">
        <v>0</v>
      </c>
      <c r="BQ508" s="642">
        <v>0</v>
      </c>
      <c r="BR508" s="642">
        <v>2</v>
      </c>
      <c r="BS508" s="642">
        <v>2</v>
      </c>
      <c r="BT508" s="642">
        <v>2</v>
      </c>
      <c r="BU508" s="642">
        <v>1</v>
      </c>
      <c r="BV508" s="644">
        <f t="shared" si="316"/>
        <v>4</v>
      </c>
      <c r="BW508" s="644">
        <f t="shared" si="316"/>
        <v>3</v>
      </c>
      <c r="BX508" s="44">
        <f t="shared" si="317"/>
        <v>5</v>
      </c>
      <c r="BY508" s="44">
        <f t="shared" si="265"/>
        <v>5</v>
      </c>
      <c r="BZ508" s="11">
        <f t="shared" si="266"/>
        <v>10</v>
      </c>
      <c r="CA508" s="14">
        <f t="shared" si="267"/>
        <v>19</v>
      </c>
      <c r="CB508" s="14">
        <f t="shared" si="268"/>
        <v>35</v>
      </c>
      <c r="CC508" s="13">
        <f t="shared" si="269"/>
        <v>5</v>
      </c>
      <c r="CD508" s="13">
        <f t="shared" si="270"/>
        <v>5</v>
      </c>
      <c r="CE508" s="13">
        <f t="shared" si="271"/>
        <v>24</v>
      </c>
      <c r="CF508" s="13">
        <f t="shared" si="272"/>
        <v>40</v>
      </c>
      <c r="CG508" s="289">
        <f t="shared" si="273"/>
        <v>64</v>
      </c>
      <c r="CJ508" s="1">
        <v>1</v>
      </c>
      <c r="CK508" s="6">
        <f t="shared" si="236"/>
        <v>20</v>
      </c>
      <c r="CL508" s="6">
        <v>0</v>
      </c>
      <c r="CM508" s="6">
        <v>1</v>
      </c>
      <c r="CN508" s="6">
        <f t="shared" si="237"/>
        <v>12</v>
      </c>
      <c r="CO508" s="6">
        <f t="shared" si="238"/>
        <v>26</v>
      </c>
    </row>
    <row r="509" spans="1:93" ht="14.25" x14ac:dyDescent="0.25">
      <c r="A509" s="1" t="s">
        <v>1864</v>
      </c>
      <c r="B509" s="6">
        <v>496</v>
      </c>
      <c r="C509" s="9">
        <v>4</v>
      </c>
      <c r="D509" s="9" t="s">
        <v>7</v>
      </c>
      <c r="E509" s="37" t="s">
        <v>20</v>
      </c>
      <c r="F509" s="9">
        <v>20319344</v>
      </c>
      <c r="G509" s="37" t="s">
        <v>762</v>
      </c>
      <c r="H509" s="9" t="s">
        <v>52</v>
      </c>
      <c r="I509" s="642">
        <v>1</v>
      </c>
      <c r="J509" s="642">
        <v>0</v>
      </c>
      <c r="K509" s="642">
        <v>0</v>
      </c>
      <c r="L509" s="642">
        <v>0</v>
      </c>
      <c r="M509" s="642">
        <v>2</v>
      </c>
      <c r="N509" s="642">
        <v>9</v>
      </c>
      <c r="O509" s="642">
        <v>11</v>
      </c>
      <c r="P509" s="642">
        <v>15</v>
      </c>
      <c r="Q509" s="14">
        <f t="shared" si="306"/>
        <v>14</v>
      </c>
      <c r="R509" s="14">
        <f t="shared" si="307"/>
        <v>24</v>
      </c>
      <c r="S509" s="10">
        <f t="shared" si="308"/>
        <v>38</v>
      </c>
      <c r="T509" s="642">
        <v>0</v>
      </c>
      <c r="U509" s="642">
        <v>0</v>
      </c>
      <c r="V509" s="642">
        <v>0</v>
      </c>
      <c r="W509" s="642">
        <v>2</v>
      </c>
      <c r="X509" s="642">
        <v>3</v>
      </c>
      <c r="Y509" s="642">
        <v>3</v>
      </c>
      <c r="Z509" s="623">
        <f t="shared" si="309"/>
        <v>3</v>
      </c>
      <c r="AA509" s="623">
        <f t="shared" si="309"/>
        <v>5</v>
      </c>
      <c r="AB509" s="10">
        <f t="shared" si="244"/>
        <v>8</v>
      </c>
      <c r="AC509" s="44">
        <f t="shared" si="310"/>
        <v>17</v>
      </c>
      <c r="AD509" s="44">
        <f t="shared" si="246"/>
        <v>29</v>
      </c>
      <c r="AE509" s="44">
        <f t="shared" si="247"/>
        <v>46</v>
      </c>
      <c r="AF509" s="12">
        <f t="shared" si="234"/>
        <v>2</v>
      </c>
      <c r="AG509" s="12">
        <f t="shared" si="235"/>
        <v>8</v>
      </c>
      <c r="AH509" s="10">
        <f t="shared" si="248"/>
        <v>10</v>
      </c>
      <c r="AI509" s="12">
        <f>VLOOKUP($F509,'Guru SertifikaSi'!$C$6:$G$675,'Guru SertifikaSi'!E$3,FALSE)</f>
        <v>15</v>
      </c>
      <c r="AJ509" s="12">
        <f>VLOOKUP($F509,'Guru SertifikaSi'!$C$6:$G$675,'Guru SertifikaSi'!F$3,FALSE)</f>
        <v>21</v>
      </c>
      <c r="AK509" s="10">
        <f t="shared" si="249"/>
        <v>36</v>
      </c>
      <c r="AL509" s="44">
        <f t="shared" si="250"/>
        <v>17</v>
      </c>
      <c r="AM509" s="44">
        <f t="shared" si="251"/>
        <v>29</v>
      </c>
      <c r="AN509" s="11">
        <f t="shared" si="252"/>
        <v>46</v>
      </c>
      <c r="AO509" s="642">
        <v>0</v>
      </c>
      <c r="AP509" s="642">
        <v>0</v>
      </c>
      <c r="AQ509" s="642">
        <v>0</v>
      </c>
      <c r="AR509" s="642">
        <v>0</v>
      </c>
      <c r="AS509" s="642">
        <v>0</v>
      </c>
      <c r="AT509" s="642">
        <v>0</v>
      </c>
      <c r="AU509" s="642">
        <v>0</v>
      </c>
      <c r="AV509" s="642">
        <v>0</v>
      </c>
      <c r="AW509" s="643">
        <v>0</v>
      </c>
      <c r="AX509" s="643">
        <v>0</v>
      </c>
      <c r="AY509" s="642">
        <v>17</v>
      </c>
      <c r="AZ509" s="642">
        <v>26</v>
      </c>
      <c r="BA509" s="642">
        <v>0</v>
      </c>
      <c r="BB509" s="642">
        <v>3</v>
      </c>
      <c r="BC509" s="642">
        <v>0</v>
      </c>
      <c r="BD509" s="642">
        <v>0</v>
      </c>
      <c r="BE509" s="13">
        <f t="shared" si="311"/>
        <v>0</v>
      </c>
      <c r="BF509" s="13">
        <f t="shared" si="311"/>
        <v>0</v>
      </c>
      <c r="BG509" s="10">
        <f t="shared" si="312"/>
        <v>0</v>
      </c>
      <c r="BH509" s="13">
        <f t="shared" si="313"/>
        <v>17</v>
      </c>
      <c r="BI509" s="13">
        <f t="shared" si="313"/>
        <v>29</v>
      </c>
      <c r="BJ509" s="10">
        <f t="shared" si="314"/>
        <v>46</v>
      </c>
      <c r="BK509" s="44">
        <f t="shared" si="315"/>
        <v>17</v>
      </c>
      <c r="BL509" s="44">
        <f t="shared" si="260"/>
        <v>29</v>
      </c>
      <c r="BM509" s="11">
        <f t="shared" si="261"/>
        <v>46</v>
      </c>
      <c r="BN509" s="642">
        <v>1</v>
      </c>
      <c r="BO509" s="642">
        <v>0</v>
      </c>
      <c r="BP509" s="642">
        <v>0</v>
      </c>
      <c r="BQ509" s="642">
        <v>0</v>
      </c>
      <c r="BR509" s="642">
        <v>6</v>
      </c>
      <c r="BS509" s="642">
        <v>3</v>
      </c>
      <c r="BT509" s="642">
        <v>1</v>
      </c>
      <c r="BU509" s="642">
        <v>0</v>
      </c>
      <c r="BV509" s="644">
        <f t="shared" si="316"/>
        <v>7</v>
      </c>
      <c r="BW509" s="644">
        <f t="shared" si="316"/>
        <v>3</v>
      </c>
      <c r="BX509" s="44">
        <f t="shared" si="317"/>
        <v>8</v>
      </c>
      <c r="BY509" s="44">
        <f t="shared" si="265"/>
        <v>3</v>
      </c>
      <c r="BZ509" s="11">
        <f t="shared" si="266"/>
        <v>11</v>
      </c>
      <c r="CA509" s="14">
        <f t="shared" si="267"/>
        <v>17</v>
      </c>
      <c r="CB509" s="14">
        <f t="shared" si="268"/>
        <v>29</v>
      </c>
      <c r="CC509" s="13">
        <f t="shared" si="269"/>
        <v>8</v>
      </c>
      <c r="CD509" s="13">
        <f t="shared" si="270"/>
        <v>3</v>
      </c>
      <c r="CE509" s="13">
        <f t="shared" si="271"/>
        <v>25</v>
      </c>
      <c r="CF509" s="13">
        <f t="shared" si="272"/>
        <v>32</v>
      </c>
      <c r="CG509" s="289">
        <f t="shared" si="273"/>
        <v>57</v>
      </c>
      <c r="CJ509" s="1">
        <v>1</v>
      </c>
      <c r="CK509" s="6">
        <f t="shared" si="236"/>
        <v>16</v>
      </c>
      <c r="CL509" s="6">
        <v>0</v>
      </c>
      <c r="CM509" s="6">
        <v>1</v>
      </c>
      <c r="CN509" s="6">
        <f t="shared" si="237"/>
        <v>17</v>
      </c>
      <c r="CO509" s="6">
        <f t="shared" si="238"/>
        <v>27</v>
      </c>
    </row>
    <row r="510" spans="1:93" ht="14.25" x14ac:dyDescent="0.25">
      <c r="A510" s="1" t="s">
        <v>1865</v>
      </c>
      <c r="B510" s="6">
        <v>497</v>
      </c>
      <c r="C510" s="9">
        <v>5</v>
      </c>
      <c r="D510" s="9" t="s">
        <v>7</v>
      </c>
      <c r="E510" s="37" t="s">
        <v>20</v>
      </c>
      <c r="F510" s="9">
        <v>20319361</v>
      </c>
      <c r="G510" s="37" t="s">
        <v>763</v>
      </c>
      <c r="H510" s="9" t="s">
        <v>52</v>
      </c>
      <c r="I510" s="642">
        <v>0</v>
      </c>
      <c r="J510" s="642">
        <v>0</v>
      </c>
      <c r="K510" s="642">
        <v>0</v>
      </c>
      <c r="L510" s="642">
        <v>0</v>
      </c>
      <c r="M510" s="642">
        <v>3</v>
      </c>
      <c r="N510" s="642">
        <v>7</v>
      </c>
      <c r="O510" s="642">
        <v>11</v>
      </c>
      <c r="P510" s="642">
        <v>4</v>
      </c>
      <c r="Q510" s="14">
        <f t="shared" si="306"/>
        <v>14</v>
      </c>
      <c r="R510" s="14">
        <f t="shared" si="307"/>
        <v>11</v>
      </c>
      <c r="S510" s="10">
        <f t="shared" si="308"/>
        <v>25</v>
      </c>
      <c r="T510" s="642">
        <v>0</v>
      </c>
      <c r="U510" s="642">
        <v>0</v>
      </c>
      <c r="V510" s="642">
        <v>2</v>
      </c>
      <c r="W510" s="642">
        <v>4</v>
      </c>
      <c r="X510" s="642">
        <v>1</v>
      </c>
      <c r="Y510" s="642">
        <v>0</v>
      </c>
      <c r="Z510" s="623">
        <f t="shared" si="309"/>
        <v>3</v>
      </c>
      <c r="AA510" s="623">
        <f t="shared" si="309"/>
        <v>4</v>
      </c>
      <c r="AB510" s="10">
        <f t="shared" si="244"/>
        <v>7</v>
      </c>
      <c r="AC510" s="44">
        <f t="shared" si="310"/>
        <v>17</v>
      </c>
      <c r="AD510" s="44">
        <f t="shared" si="246"/>
        <v>15</v>
      </c>
      <c r="AE510" s="44">
        <f t="shared" si="247"/>
        <v>32</v>
      </c>
      <c r="AF510" s="12">
        <f t="shared" si="234"/>
        <v>3</v>
      </c>
      <c r="AG510" s="12">
        <f t="shared" si="235"/>
        <v>4</v>
      </c>
      <c r="AH510" s="10">
        <f t="shared" si="248"/>
        <v>7</v>
      </c>
      <c r="AI510" s="12">
        <f>VLOOKUP($F510,'Guru SertifikaSi'!$C$6:$G$675,'Guru SertifikaSi'!E$3,FALSE)</f>
        <v>14</v>
      </c>
      <c r="AJ510" s="12">
        <f>VLOOKUP($F510,'Guru SertifikaSi'!$C$6:$G$675,'Guru SertifikaSi'!F$3,FALSE)</f>
        <v>11</v>
      </c>
      <c r="AK510" s="10">
        <f t="shared" si="249"/>
        <v>25</v>
      </c>
      <c r="AL510" s="44">
        <f t="shared" si="250"/>
        <v>17</v>
      </c>
      <c r="AM510" s="44">
        <f t="shared" si="251"/>
        <v>15</v>
      </c>
      <c r="AN510" s="11">
        <f t="shared" si="252"/>
        <v>32</v>
      </c>
      <c r="AO510" s="642">
        <v>0</v>
      </c>
      <c r="AP510" s="642">
        <v>0</v>
      </c>
      <c r="AQ510" s="642">
        <v>0</v>
      </c>
      <c r="AR510" s="642">
        <v>0</v>
      </c>
      <c r="AS510" s="642">
        <v>0</v>
      </c>
      <c r="AT510" s="642">
        <v>0</v>
      </c>
      <c r="AU510" s="642">
        <v>0</v>
      </c>
      <c r="AV510" s="642">
        <v>0</v>
      </c>
      <c r="AW510" s="643">
        <v>0</v>
      </c>
      <c r="AX510" s="643">
        <v>0</v>
      </c>
      <c r="AY510" s="642">
        <v>15</v>
      </c>
      <c r="AZ510" s="642">
        <v>15</v>
      </c>
      <c r="BA510" s="642">
        <v>2</v>
      </c>
      <c r="BB510" s="642">
        <v>0</v>
      </c>
      <c r="BC510" s="642">
        <v>0</v>
      </c>
      <c r="BD510" s="642">
        <v>0</v>
      </c>
      <c r="BE510" s="13">
        <f t="shared" si="311"/>
        <v>0</v>
      </c>
      <c r="BF510" s="13">
        <f t="shared" si="311"/>
        <v>0</v>
      </c>
      <c r="BG510" s="10">
        <f t="shared" si="312"/>
        <v>0</v>
      </c>
      <c r="BH510" s="13">
        <f t="shared" si="313"/>
        <v>17</v>
      </c>
      <c r="BI510" s="13">
        <f t="shared" si="313"/>
        <v>15</v>
      </c>
      <c r="BJ510" s="10">
        <f t="shared" si="314"/>
        <v>32</v>
      </c>
      <c r="BK510" s="44">
        <f t="shared" si="315"/>
        <v>17</v>
      </c>
      <c r="BL510" s="44">
        <f t="shared" si="260"/>
        <v>15</v>
      </c>
      <c r="BM510" s="11">
        <f t="shared" si="261"/>
        <v>32</v>
      </c>
      <c r="BN510" s="642">
        <v>1</v>
      </c>
      <c r="BO510" s="642">
        <v>1</v>
      </c>
      <c r="BP510" s="642">
        <v>0</v>
      </c>
      <c r="BQ510" s="642">
        <v>0</v>
      </c>
      <c r="BR510" s="642">
        <v>1</v>
      </c>
      <c r="BS510" s="642">
        <v>1</v>
      </c>
      <c r="BT510" s="642">
        <v>0</v>
      </c>
      <c r="BU510" s="642">
        <v>0</v>
      </c>
      <c r="BV510" s="644">
        <f t="shared" si="316"/>
        <v>1</v>
      </c>
      <c r="BW510" s="644">
        <f t="shared" si="316"/>
        <v>1</v>
      </c>
      <c r="BX510" s="44">
        <f t="shared" si="317"/>
        <v>2</v>
      </c>
      <c r="BY510" s="44">
        <f t="shared" si="265"/>
        <v>2</v>
      </c>
      <c r="BZ510" s="11">
        <f t="shared" si="266"/>
        <v>4</v>
      </c>
      <c r="CA510" s="14">
        <f t="shared" si="267"/>
        <v>17</v>
      </c>
      <c r="CB510" s="14">
        <f t="shared" si="268"/>
        <v>15</v>
      </c>
      <c r="CC510" s="13">
        <f t="shared" si="269"/>
        <v>2</v>
      </c>
      <c r="CD510" s="13">
        <f t="shared" si="270"/>
        <v>2</v>
      </c>
      <c r="CE510" s="13">
        <f t="shared" si="271"/>
        <v>19</v>
      </c>
      <c r="CF510" s="13">
        <f t="shared" si="272"/>
        <v>17</v>
      </c>
      <c r="CG510" s="289">
        <f t="shared" si="273"/>
        <v>36</v>
      </c>
      <c r="CJ510" s="1">
        <v>1</v>
      </c>
      <c r="CK510" s="6">
        <f t="shared" si="236"/>
        <v>5</v>
      </c>
      <c r="CL510" s="6">
        <v>0</v>
      </c>
      <c r="CM510" s="6">
        <v>1</v>
      </c>
      <c r="CN510" s="6">
        <f t="shared" si="237"/>
        <v>15</v>
      </c>
      <c r="CO510" s="6">
        <f t="shared" si="238"/>
        <v>16</v>
      </c>
    </row>
    <row r="511" spans="1:93" ht="14.25" x14ac:dyDescent="0.25">
      <c r="A511" s="1" t="s">
        <v>1866</v>
      </c>
      <c r="B511" s="6">
        <v>498</v>
      </c>
      <c r="C511" s="9">
        <v>6</v>
      </c>
      <c r="D511" s="9" t="s">
        <v>7</v>
      </c>
      <c r="E511" s="37" t="s">
        <v>21</v>
      </c>
      <c r="F511" s="9">
        <v>20319362</v>
      </c>
      <c r="G511" s="37" t="s">
        <v>764</v>
      </c>
      <c r="H511" s="9" t="s">
        <v>52</v>
      </c>
      <c r="I511" s="642">
        <v>0</v>
      </c>
      <c r="J511" s="642">
        <v>0</v>
      </c>
      <c r="K511" s="642">
        <v>0</v>
      </c>
      <c r="L511" s="642">
        <v>0</v>
      </c>
      <c r="M511" s="642">
        <v>5</v>
      </c>
      <c r="N511" s="642">
        <v>10</v>
      </c>
      <c r="O511" s="642">
        <v>8</v>
      </c>
      <c r="P511" s="642">
        <v>4</v>
      </c>
      <c r="Q511" s="14">
        <f t="shared" si="306"/>
        <v>13</v>
      </c>
      <c r="R511" s="14">
        <f t="shared" si="307"/>
        <v>14</v>
      </c>
      <c r="S511" s="10">
        <f t="shared" si="308"/>
        <v>27</v>
      </c>
      <c r="T511" s="642">
        <v>0</v>
      </c>
      <c r="U511" s="642">
        <v>0</v>
      </c>
      <c r="V511" s="642">
        <v>2</v>
      </c>
      <c r="W511" s="642">
        <v>4</v>
      </c>
      <c r="X511" s="642">
        <v>1</v>
      </c>
      <c r="Y511" s="642">
        <v>2</v>
      </c>
      <c r="Z511" s="623">
        <f t="shared" si="309"/>
        <v>3</v>
      </c>
      <c r="AA511" s="623">
        <f t="shared" si="309"/>
        <v>6</v>
      </c>
      <c r="AB511" s="10">
        <f t="shared" si="244"/>
        <v>9</v>
      </c>
      <c r="AC511" s="44">
        <f t="shared" si="310"/>
        <v>16</v>
      </c>
      <c r="AD511" s="44">
        <f t="shared" si="246"/>
        <v>20</v>
      </c>
      <c r="AE511" s="44">
        <f t="shared" si="247"/>
        <v>36</v>
      </c>
      <c r="AF511" s="12">
        <f t="shared" si="234"/>
        <v>5</v>
      </c>
      <c r="AG511" s="12">
        <f t="shared" si="235"/>
        <v>9</v>
      </c>
      <c r="AH511" s="10">
        <f t="shared" si="248"/>
        <v>14</v>
      </c>
      <c r="AI511" s="12">
        <f>VLOOKUP($F511,'Guru SertifikaSi'!$C$6:$G$675,'Guru SertifikaSi'!E$3,FALSE)</f>
        <v>11</v>
      </c>
      <c r="AJ511" s="12">
        <f>VLOOKUP($F511,'Guru SertifikaSi'!$C$6:$G$675,'Guru SertifikaSi'!F$3,FALSE)</f>
        <v>11</v>
      </c>
      <c r="AK511" s="10">
        <f t="shared" si="249"/>
        <v>22</v>
      </c>
      <c r="AL511" s="44">
        <f t="shared" si="250"/>
        <v>16</v>
      </c>
      <c r="AM511" s="44">
        <f t="shared" si="251"/>
        <v>20</v>
      </c>
      <c r="AN511" s="11">
        <f t="shared" si="252"/>
        <v>36</v>
      </c>
      <c r="AO511" s="642">
        <v>0</v>
      </c>
      <c r="AP511" s="642">
        <v>1</v>
      </c>
      <c r="AQ511" s="642">
        <v>0</v>
      </c>
      <c r="AR511" s="642">
        <v>0</v>
      </c>
      <c r="AS511" s="642">
        <v>0</v>
      </c>
      <c r="AT511" s="642">
        <v>0</v>
      </c>
      <c r="AU511" s="642">
        <v>0</v>
      </c>
      <c r="AV511" s="642">
        <v>0</v>
      </c>
      <c r="AW511" s="643">
        <v>0</v>
      </c>
      <c r="AX511" s="643">
        <v>0</v>
      </c>
      <c r="AY511" s="642">
        <v>15</v>
      </c>
      <c r="AZ511" s="642">
        <v>18</v>
      </c>
      <c r="BA511" s="642">
        <v>1</v>
      </c>
      <c r="BB511" s="642">
        <v>1</v>
      </c>
      <c r="BC511" s="642">
        <v>0</v>
      </c>
      <c r="BD511" s="642">
        <v>0</v>
      </c>
      <c r="BE511" s="13">
        <f t="shared" si="311"/>
        <v>0</v>
      </c>
      <c r="BF511" s="13">
        <f t="shared" si="311"/>
        <v>1</v>
      </c>
      <c r="BG511" s="10">
        <f t="shared" si="312"/>
        <v>1</v>
      </c>
      <c r="BH511" s="13">
        <f t="shared" si="313"/>
        <v>16</v>
      </c>
      <c r="BI511" s="13">
        <f t="shared" si="313"/>
        <v>19</v>
      </c>
      <c r="BJ511" s="10">
        <f t="shared" si="314"/>
        <v>35</v>
      </c>
      <c r="BK511" s="44">
        <f t="shared" si="315"/>
        <v>16</v>
      </c>
      <c r="BL511" s="44">
        <f t="shared" si="260"/>
        <v>20</v>
      </c>
      <c r="BM511" s="11">
        <f t="shared" si="261"/>
        <v>36</v>
      </c>
      <c r="BN511" s="642">
        <v>2</v>
      </c>
      <c r="BO511" s="642">
        <v>2</v>
      </c>
      <c r="BP511" s="642">
        <v>0</v>
      </c>
      <c r="BQ511" s="642">
        <v>0</v>
      </c>
      <c r="BR511" s="642">
        <v>2</v>
      </c>
      <c r="BS511" s="642">
        <v>1</v>
      </c>
      <c r="BT511" s="642">
        <v>0</v>
      </c>
      <c r="BU511" s="642">
        <v>0</v>
      </c>
      <c r="BV511" s="644">
        <f t="shared" si="316"/>
        <v>2</v>
      </c>
      <c r="BW511" s="644">
        <f t="shared" si="316"/>
        <v>1</v>
      </c>
      <c r="BX511" s="44">
        <f t="shared" si="317"/>
        <v>4</v>
      </c>
      <c r="BY511" s="44">
        <f t="shared" si="265"/>
        <v>3</v>
      </c>
      <c r="BZ511" s="11">
        <f t="shared" si="266"/>
        <v>7</v>
      </c>
      <c r="CA511" s="14">
        <f t="shared" si="267"/>
        <v>16</v>
      </c>
      <c r="CB511" s="14">
        <f t="shared" si="268"/>
        <v>20</v>
      </c>
      <c r="CC511" s="13">
        <f t="shared" si="269"/>
        <v>4</v>
      </c>
      <c r="CD511" s="13">
        <f t="shared" si="270"/>
        <v>3</v>
      </c>
      <c r="CE511" s="13">
        <f t="shared" si="271"/>
        <v>20</v>
      </c>
      <c r="CF511" s="13">
        <f t="shared" si="272"/>
        <v>23</v>
      </c>
      <c r="CG511" s="289">
        <f t="shared" si="273"/>
        <v>43</v>
      </c>
      <c r="CJ511" s="1">
        <v>1</v>
      </c>
      <c r="CK511" s="6">
        <f t="shared" si="236"/>
        <v>5</v>
      </c>
      <c r="CL511" s="6">
        <v>0</v>
      </c>
      <c r="CM511" s="6">
        <v>1</v>
      </c>
      <c r="CN511" s="6">
        <f t="shared" si="237"/>
        <v>15</v>
      </c>
      <c r="CO511" s="6">
        <f t="shared" si="238"/>
        <v>19</v>
      </c>
    </row>
    <row r="512" spans="1:93" ht="14.25" x14ac:dyDescent="0.25">
      <c r="A512" s="1" t="s">
        <v>1867</v>
      </c>
      <c r="B512" s="6">
        <v>499</v>
      </c>
      <c r="C512" s="9">
        <v>7</v>
      </c>
      <c r="D512" s="9" t="s">
        <v>7</v>
      </c>
      <c r="E512" s="37" t="s">
        <v>21</v>
      </c>
      <c r="F512" s="9">
        <v>20319348</v>
      </c>
      <c r="G512" s="37" t="s">
        <v>765</v>
      </c>
      <c r="H512" s="9" t="s">
        <v>52</v>
      </c>
      <c r="I512" s="642">
        <v>0</v>
      </c>
      <c r="J512" s="642">
        <v>0</v>
      </c>
      <c r="K512" s="642">
        <v>0</v>
      </c>
      <c r="L512" s="642">
        <v>0</v>
      </c>
      <c r="M512" s="642">
        <v>5</v>
      </c>
      <c r="N512" s="642">
        <v>7</v>
      </c>
      <c r="O512" s="642">
        <v>0</v>
      </c>
      <c r="P512" s="642">
        <v>1</v>
      </c>
      <c r="Q512" s="14">
        <f t="shared" si="306"/>
        <v>5</v>
      </c>
      <c r="R512" s="14">
        <f t="shared" si="307"/>
        <v>8</v>
      </c>
      <c r="S512" s="10">
        <f t="shared" si="308"/>
        <v>13</v>
      </c>
      <c r="T512" s="642">
        <v>0</v>
      </c>
      <c r="U512" s="642">
        <v>0</v>
      </c>
      <c r="V512" s="642">
        <v>0</v>
      </c>
      <c r="W512" s="642">
        <v>0</v>
      </c>
      <c r="X512" s="642">
        <v>2</v>
      </c>
      <c r="Y512" s="642">
        <v>0</v>
      </c>
      <c r="Z512" s="623">
        <f t="shared" si="309"/>
        <v>2</v>
      </c>
      <c r="AA512" s="623">
        <f t="shared" si="309"/>
        <v>0</v>
      </c>
      <c r="AB512" s="10">
        <f t="shared" si="244"/>
        <v>2</v>
      </c>
      <c r="AC512" s="44">
        <f t="shared" si="310"/>
        <v>7</v>
      </c>
      <c r="AD512" s="44">
        <f t="shared" si="246"/>
        <v>8</v>
      </c>
      <c r="AE512" s="44">
        <f t="shared" si="247"/>
        <v>15</v>
      </c>
      <c r="AF512" s="12">
        <f t="shared" si="234"/>
        <v>2</v>
      </c>
      <c r="AG512" s="12">
        <f t="shared" si="235"/>
        <v>0</v>
      </c>
      <c r="AH512" s="10">
        <f t="shared" si="248"/>
        <v>2</v>
      </c>
      <c r="AI512" s="12">
        <f>VLOOKUP($F512,'Guru SertifikaSi'!$C$6:$G$675,'Guru SertifikaSi'!E$3,FALSE)</f>
        <v>5</v>
      </c>
      <c r="AJ512" s="12">
        <f>VLOOKUP($F512,'Guru SertifikaSi'!$C$6:$G$675,'Guru SertifikaSi'!F$3,FALSE)</f>
        <v>8</v>
      </c>
      <c r="AK512" s="10">
        <f t="shared" si="249"/>
        <v>13</v>
      </c>
      <c r="AL512" s="44">
        <f t="shared" si="250"/>
        <v>7</v>
      </c>
      <c r="AM512" s="44">
        <f t="shared" si="251"/>
        <v>8</v>
      </c>
      <c r="AN512" s="11">
        <f t="shared" si="252"/>
        <v>15</v>
      </c>
      <c r="AO512" s="642">
        <v>0</v>
      </c>
      <c r="AP512" s="642">
        <v>0</v>
      </c>
      <c r="AQ512" s="642">
        <v>0</v>
      </c>
      <c r="AR512" s="642">
        <v>0</v>
      </c>
      <c r="AS512" s="642">
        <v>0</v>
      </c>
      <c r="AT512" s="642">
        <v>0</v>
      </c>
      <c r="AU512" s="642">
        <v>0</v>
      </c>
      <c r="AV512" s="642">
        <v>0</v>
      </c>
      <c r="AW512" s="643">
        <v>0</v>
      </c>
      <c r="AX512" s="643">
        <v>0</v>
      </c>
      <c r="AY512" s="642">
        <v>7</v>
      </c>
      <c r="AZ512" s="642">
        <v>8</v>
      </c>
      <c r="BA512" s="642">
        <v>0</v>
      </c>
      <c r="BB512" s="642">
        <v>0</v>
      </c>
      <c r="BC512" s="642">
        <v>0</v>
      </c>
      <c r="BD512" s="642">
        <v>0</v>
      </c>
      <c r="BE512" s="13">
        <f t="shared" si="311"/>
        <v>0</v>
      </c>
      <c r="BF512" s="13">
        <f t="shared" si="311"/>
        <v>0</v>
      </c>
      <c r="BG512" s="10">
        <f t="shared" si="312"/>
        <v>0</v>
      </c>
      <c r="BH512" s="13">
        <f t="shared" si="313"/>
        <v>7</v>
      </c>
      <c r="BI512" s="13">
        <f t="shared" si="313"/>
        <v>8</v>
      </c>
      <c r="BJ512" s="10">
        <f t="shared" si="314"/>
        <v>15</v>
      </c>
      <c r="BK512" s="44">
        <f t="shared" si="315"/>
        <v>7</v>
      </c>
      <c r="BL512" s="44">
        <f t="shared" si="260"/>
        <v>8</v>
      </c>
      <c r="BM512" s="11">
        <f t="shared" si="261"/>
        <v>15</v>
      </c>
      <c r="BN512" s="642">
        <v>1</v>
      </c>
      <c r="BO512" s="642">
        <v>0</v>
      </c>
      <c r="BP512" s="642">
        <v>0</v>
      </c>
      <c r="BQ512" s="642">
        <v>0</v>
      </c>
      <c r="BR512" s="642">
        <v>0</v>
      </c>
      <c r="BS512" s="642">
        <v>1</v>
      </c>
      <c r="BT512" s="642">
        <v>0</v>
      </c>
      <c r="BU512" s="642">
        <v>0</v>
      </c>
      <c r="BV512" s="644">
        <f t="shared" si="316"/>
        <v>0</v>
      </c>
      <c r="BW512" s="644">
        <f t="shared" si="316"/>
        <v>1</v>
      </c>
      <c r="BX512" s="44">
        <f t="shared" si="317"/>
        <v>1</v>
      </c>
      <c r="BY512" s="44">
        <f t="shared" si="265"/>
        <v>1</v>
      </c>
      <c r="BZ512" s="11">
        <f t="shared" si="266"/>
        <v>2</v>
      </c>
      <c r="CA512" s="14">
        <f t="shared" si="267"/>
        <v>7</v>
      </c>
      <c r="CB512" s="14">
        <f t="shared" si="268"/>
        <v>8</v>
      </c>
      <c r="CC512" s="13">
        <f t="shared" si="269"/>
        <v>1</v>
      </c>
      <c r="CD512" s="13">
        <f t="shared" si="270"/>
        <v>1</v>
      </c>
      <c r="CE512" s="13">
        <f t="shared" si="271"/>
        <v>8</v>
      </c>
      <c r="CF512" s="13">
        <f t="shared" si="272"/>
        <v>9</v>
      </c>
      <c r="CG512" s="289">
        <f t="shared" si="273"/>
        <v>17</v>
      </c>
      <c r="CJ512" s="1">
        <v>1</v>
      </c>
      <c r="CK512" s="6">
        <f t="shared" si="236"/>
        <v>2</v>
      </c>
      <c r="CL512" s="6">
        <v>0</v>
      </c>
      <c r="CM512" s="6">
        <v>1</v>
      </c>
      <c r="CN512" s="6">
        <f t="shared" si="237"/>
        <v>7</v>
      </c>
      <c r="CO512" s="6">
        <f t="shared" si="238"/>
        <v>9</v>
      </c>
    </row>
    <row r="513" spans="1:93" ht="14.25" x14ac:dyDescent="0.25">
      <c r="A513" s="1" t="s">
        <v>1868</v>
      </c>
      <c r="B513" s="6">
        <v>500</v>
      </c>
      <c r="C513" s="9">
        <v>8</v>
      </c>
      <c r="D513" s="9" t="s">
        <v>7</v>
      </c>
      <c r="E513" s="37" t="s">
        <v>21</v>
      </c>
      <c r="F513" s="9">
        <v>20319352</v>
      </c>
      <c r="G513" s="37" t="s">
        <v>766</v>
      </c>
      <c r="H513" s="9" t="s">
        <v>52</v>
      </c>
      <c r="I513" s="642">
        <v>0</v>
      </c>
      <c r="J513" s="642">
        <v>0</v>
      </c>
      <c r="K513" s="642">
        <v>0</v>
      </c>
      <c r="L513" s="642">
        <v>0</v>
      </c>
      <c r="M513" s="642">
        <v>2</v>
      </c>
      <c r="N513" s="642">
        <v>4</v>
      </c>
      <c r="O513" s="642">
        <v>2</v>
      </c>
      <c r="P513" s="642">
        <v>2</v>
      </c>
      <c r="Q513" s="14">
        <f t="shared" si="306"/>
        <v>4</v>
      </c>
      <c r="R513" s="14">
        <f t="shared" si="307"/>
        <v>6</v>
      </c>
      <c r="S513" s="10">
        <f t="shared" si="308"/>
        <v>10</v>
      </c>
      <c r="T513" s="642">
        <v>0</v>
      </c>
      <c r="U513" s="642">
        <v>0</v>
      </c>
      <c r="V513" s="642">
        <v>1</v>
      </c>
      <c r="W513" s="642">
        <v>5</v>
      </c>
      <c r="X513" s="642">
        <v>0</v>
      </c>
      <c r="Y513" s="642">
        <v>1</v>
      </c>
      <c r="Z513" s="623">
        <f t="shared" si="309"/>
        <v>1</v>
      </c>
      <c r="AA513" s="623">
        <f t="shared" si="309"/>
        <v>6</v>
      </c>
      <c r="AB513" s="10">
        <f t="shared" si="244"/>
        <v>7</v>
      </c>
      <c r="AC513" s="44">
        <f t="shared" si="310"/>
        <v>5</v>
      </c>
      <c r="AD513" s="44">
        <f t="shared" si="246"/>
        <v>12</v>
      </c>
      <c r="AE513" s="44">
        <f t="shared" si="247"/>
        <v>17</v>
      </c>
      <c r="AF513" s="12">
        <f t="shared" si="234"/>
        <v>1</v>
      </c>
      <c r="AG513" s="12">
        <f t="shared" si="235"/>
        <v>7</v>
      </c>
      <c r="AH513" s="10">
        <f t="shared" si="248"/>
        <v>8</v>
      </c>
      <c r="AI513" s="12">
        <f>VLOOKUP($F513,'Guru SertifikaSi'!$C$6:$G$675,'Guru SertifikaSi'!E$3,FALSE)</f>
        <v>4</v>
      </c>
      <c r="AJ513" s="12">
        <f>VLOOKUP($F513,'Guru SertifikaSi'!$C$6:$G$675,'Guru SertifikaSi'!F$3,FALSE)</f>
        <v>5</v>
      </c>
      <c r="AK513" s="10">
        <f t="shared" si="249"/>
        <v>9</v>
      </c>
      <c r="AL513" s="44">
        <f t="shared" si="250"/>
        <v>5</v>
      </c>
      <c r="AM513" s="44">
        <f t="shared" si="251"/>
        <v>12</v>
      </c>
      <c r="AN513" s="11">
        <f t="shared" si="252"/>
        <v>17</v>
      </c>
      <c r="AO513" s="642">
        <v>0</v>
      </c>
      <c r="AP513" s="642">
        <v>0</v>
      </c>
      <c r="AQ513" s="642">
        <v>0</v>
      </c>
      <c r="AR513" s="642">
        <v>0</v>
      </c>
      <c r="AS513" s="642">
        <v>0</v>
      </c>
      <c r="AT513" s="642">
        <v>0</v>
      </c>
      <c r="AU513" s="642">
        <v>0</v>
      </c>
      <c r="AV513" s="642">
        <v>0</v>
      </c>
      <c r="AW513" s="643">
        <v>0</v>
      </c>
      <c r="AX513" s="643">
        <v>0</v>
      </c>
      <c r="AY513" s="642">
        <v>4</v>
      </c>
      <c r="AZ513" s="642">
        <v>11</v>
      </c>
      <c r="BA513" s="642">
        <v>1</v>
      </c>
      <c r="BB513" s="642">
        <v>1</v>
      </c>
      <c r="BC513" s="642">
        <v>0</v>
      </c>
      <c r="BD513" s="642">
        <v>0</v>
      </c>
      <c r="BE513" s="13">
        <f t="shared" si="311"/>
        <v>0</v>
      </c>
      <c r="BF513" s="13">
        <f t="shared" si="311"/>
        <v>0</v>
      </c>
      <c r="BG513" s="10">
        <f t="shared" si="312"/>
        <v>0</v>
      </c>
      <c r="BH513" s="13">
        <f t="shared" si="313"/>
        <v>5</v>
      </c>
      <c r="BI513" s="13">
        <f t="shared" si="313"/>
        <v>12</v>
      </c>
      <c r="BJ513" s="10">
        <f t="shared" si="314"/>
        <v>17</v>
      </c>
      <c r="BK513" s="44">
        <f t="shared" si="315"/>
        <v>5</v>
      </c>
      <c r="BL513" s="44">
        <f t="shared" si="260"/>
        <v>12</v>
      </c>
      <c r="BM513" s="11">
        <f t="shared" si="261"/>
        <v>17</v>
      </c>
      <c r="BN513" s="642">
        <v>0</v>
      </c>
      <c r="BO513" s="642">
        <v>0</v>
      </c>
      <c r="BP513" s="642">
        <v>0</v>
      </c>
      <c r="BQ513" s="642">
        <v>0</v>
      </c>
      <c r="BR513" s="642">
        <v>2</v>
      </c>
      <c r="BS513" s="642">
        <v>1</v>
      </c>
      <c r="BT513" s="642">
        <v>0</v>
      </c>
      <c r="BU513" s="642">
        <v>0</v>
      </c>
      <c r="BV513" s="644">
        <f t="shared" si="316"/>
        <v>2</v>
      </c>
      <c r="BW513" s="644">
        <f t="shared" si="316"/>
        <v>1</v>
      </c>
      <c r="BX513" s="44">
        <f t="shared" si="317"/>
        <v>2</v>
      </c>
      <c r="BY513" s="44">
        <f t="shared" si="265"/>
        <v>1</v>
      </c>
      <c r="BZ513" s="11">
        <f t="shared" si="266"/>
        <v>3</v>
      </c>
      <c r="CA513" s="14">
        <f t="shared" si="267"/>
        <v>5</v>
      </c>
      <c r="CB513" s="14">
        <f t="shared" si="268"/>
        <v>12</v>
      </c>
      <c r="CC513" s="13">
        <f t="shared" si="269"/>
        <v>2</v>
      </c>
      <c r="CD513" s="13">
        <f t="shared" si="270"/>
        <v>1</v>
      </c>
      <c r="CE513" s="13">
        <f t="shared" si="271"/>
        <v>7</v>
      </c>
      <c r="CF513" s="13">
        <f t="shared" si="272"/>
        <v>13</v>
      </c>
      <c r="CG513" s="289">
        <f t="shared" si="273"/>
        <v>20</v>
      </c>
      <c r="CJ513" s="1">
        <v>1</v>
      </c>
      <c r="CK513" s="6">
        <f t="shared" si="236"/>
        <v>3</v>
      </c>
      <c r="CL513" s="6">
        <v>0</v>
      </c>
      <c r="CM513" s="6">
        <v>1</v>
      </c>
      <c r="CN513" s="6">
        <f t="shared" si="237"/>
        <v>4</v>
      </c>
      <c r="CO513" s="6">
        <f t="shared" si="238"/>
        <v>12</v>
      </c>
    </row>
    <row r="514" spans="1:93" ht="14.25" x14ac:dyDescent="0.25">
      <c r="A514" s="1" t="s">
        <v>1869</v>
      </c>
      <c r="B514" s="6">
        <v>501</v>
      </c>
      <c r="C514" s="9">
        <v>9</v>
      </c>
      <c r="D514" s="9" t="s">
        <v>7</v>
      </c>
      <c r="E514" s="37" t="s">
        <v>22</v>
      </c>
      <c r="F514" s="9">
        <v>20319341</v>
      </c>
      <c r="G514" s="37" t="s">
        <v>767</v>
      </c>
      <c r="H514" s="9" t="s">
        <v>52</v>
      </c>
      <c r="I514" s="642">
        <v>0</v>
      </c>
      <c r="J514" s="642">
        <v>0</v>
      </c>
      <c r="K514" s="642">
        <v>0</v>
      </c>
      <c r="L514" s="642">
        <v>0</v>
      </c>
      <c r="M514" s="642">
        <v>5</v>
      </c>
      <c r="N514" s="642">
        <v>12</v>
      </c>
      <c r="O514" s="642">
        <v>10</v>
      </c>
      <c r="P514" s="642">
        <v>10</v>
      </c>
      <c r="Q514" s="14">
        <f t="shared" si="306"/>
        <v>15</v>
      </c>
      <c r="R514" s="14">
        <f t="shared" si="307"/>
        <v>22</v>
      </c>
      <c r="S514" s="10">
        <f t="shared" si="308"/>
        <v>37</v>
      </c>
      <c r="T514" s="642">
        <v>0</v>
      </c>
      <c r="U514" s="642">
        <v>0</v>
      </c>
      <c r="V514" s="642">
        <v>1</v>
      </c>
      <c r="W514" s="642">
        <v>1</v>
      </c>
      <c r="X514" s="642">
        <v>1</v>
      </c>
      <c r="Y514" s="642">
        <v>2</v>
      </c>
      <c r="Z514" s="623">
        <f t="shared" si="309"/>
        <v>2</v>
      </c>
      <c r="AA514" s="623">
        <f t="shared" si="309"/>
        <v>3</v>
      </c>
      <c r="AB514" s="10">
        <f t="shared" si="244"/>
        <v>5</v>
      </c>
      <c r="AC514" s="44">
        <f t="shared" si="310"/>
        <v>17</v>
      </c>
      <c r="AD514" s="44">
        <f t="shared" si="246"/>
        <v>25</v>
      </c>
      <c r="AE514" s="44">
        <f t="shared" si="247"/>
        <v>42</v>
      </c>
      <c r="AF514" s="12">
        <f t="shared" si="234"/>
        <v>1</v>
      </c>
      <c r="AG514" s="12">
        <f t="shared" si="235"/>
        <v>5</v>
      </c>
      <c r="AH514" s="10">
        <f t="shared" si="248"/>
        <v>6</v>
      </c>
      <c r="AI514" s="12">
        <f>VLOOKUP($F514,'Guru SertifikaSi'!$C$6:$G$675,'Guru SertifikaSi'!E$3,FALSE)</f>
        <v>16</v>
      </c>
      <c r="AJ514" s="12">
        <f>VLOOKUP($F514,'Guru SertifikaSi'!$C$6:$G$675,'Guru SertifikaSi'!F$3,FALSE)</f>
        <v>20</v>
      </c>
      <c r="AK514" s="10">
        <f t="shared" si="249"/>
        <v>36</v>
      </c>
      <c r="AL514" s="44">
        <f t="shared" si="250"/>
        <v>17</v>
      </c>
      <c r="AM514" s="44">
        <f t="shared" si="251"/>
        <v>25</v>
      </c>
      <c r="AN514" s="11">
        <f t="shared" si="252"/>
        <v>42</v>
      </c>
      <c r="AO514" s="642">
        <v>0</v>
      </c>
      <c r="AP514" s="642">
        <v>0</v>
      </c>
      <c r="AQ514" s="642">
        <v>0</v>
      </c>
      <c r="AR514" s="642">
        <v>0</v>
      </c>
      <c r="AS514" s="642">
        <v>0</v>
      </c>
      <c r="AT514" s="642">
        <v>0</v>
      </c>
      <c r="AU514" s="642">
        <v>0</v>
      </c>
      <c r="AV514" s="642">
        <v>0</v>
      </c>
      <c r="AW514" s="643">
        <v>0</v>
      </c>
      <c r="AX514" s="643">
        <v>0</v>
      </c>
      <c r="AY514" s="642">
        <v>15</v>
      </c>
      <c r="AZ514" s="642">
        <v>24</v>
      </c>
      <c r="BA514" s="642">
        <v>2</v>
      </c>
      <c r="BB514" s="642">
        <v>1</v>
      </c>
      <c r="BC514" s="642">
        <v>0</v>
      </c>
      <c r="BD514" s="642">
        <v>0</v>
      </c>
      <c r="BE514" s="13">
        <f t="shared" si="311"/>
        <v>0</v>
      </c>
      <c r="BF514" s="13">
        <f t="shared" si="311"/>
        <v>0</v>
      </c>
      <c r="BG514" s="10">
        <f t="shared" si="312"/>
        <v>0</v>
      </c>
      <c r="BH514" s="13">
        <f t="shared" si="313"/>
        <v>17</v>
      </c>
      <c r="BI514" s="13">
        <f t="shared" si="313"/>
        <v>25</v>
      </c>
      <c r="BJ514" s="10">
        <f t="shared" si="314"/>
        <v>42</v>
      </c>
      <c r="BK514" s="44">
        <f t="shared" si="315"/>
        <v>17</v>
      </c>
      <c r="BL514" s="44">
        <f t="shared" si="260"/>
        <v>25</v>
      </c>
      <c r="BM514" s="11">
        <f t="shared" si="261"/>
        <v>42</v>
      </c>
      <c r="BN514" s="642">
        <v>0</v>
      </c>
      <c r="BO514" s="642">
        <v>0</v>
      </c>
      <c r="BP514" s="642">
        <v>0</v>
      </c>
      <c r="BQ514" s="642">
        <v>0</v>
      </c>
      <c r="BR514" s="642">
        <v>0</v>
      </c>
      <c r="BS514" s="642">
        <v>0</v>
      </c>
      <c r="BT514" s="642">
        <v>6</v>
      </c>
      <c r="BU514" s="642">
        <v>3</v>
      </c>
      <c r="BV514" s="644">
        <f t="shared" si="316"/>
        <v>6</v>
      </c>
      <c r="BW514" s="644">
        <f t="shared" si="316"/>
        <v>3</v>
      </c>
      <c r="BX514" s="44">
        <f t="shared" si="317"/>
        <v>6</v>
      </c>
      <c r="BY514" s="44">
        <f t="shared" si="265"/>
        <v>3</v>
      </c>
      <c r="BZ514" s="11">
        <f t="shared" si="266"/>
        <v>9</v>
      </c>
      <c r="CA514" s="14">
        <f t="shared" si="267"/>
        <v>17</v>
      </c>
      <c r="CB514" s="14">
        <f t="shared" si="268"/>
        <v>25</v>
      </c>
      <c r="CC514" s="13">
        <f t="shared" si="269"/>
        <v>6</v>
      </c>
      <c r="CD514" s="13">
        <f t="shared" si="270"/>
        <v>3</v>
      </c>
      <c r="CE514" s="13">
        <f t="shared" si="271"/>
        <v>23</v>
      </c>
      <c r="CF514" s="13">
        <f t="shared" si="272"/>
        <v>28</v>
      </c>
      <c r="CG514" s="289">
        <f t="shared" si="273"/>
        <v>51</v>
      </c>
      <c r="CJ514" s="1">
        <v>1</v>
      </c>
      <c r="CK514" s="6">
        <f t="shared" si="236"/>
        <v>11</v>
      </c>
      <c r="CL514" s="6">
        <v>0</v>
      </c>
      <c r="CM514" s="6">
        <v>1</v>
      </c>
      <c r="CN514" s="6">
        <f t="shared" si="237"/>
        <v>15</v>
      </c>
      <c r="CO514" s="6">
        <f t="shared" si="238"/>
        <v>25</v>
      </c>
    </row>
    <row r="515" spans="1:93" ht="14.25" x14ac:dyDescent="0.25">
      <c r="A515" s="1" t="s">
        <v>1870</v>
      </c>
      <c r="B515" s="6">
        <v>502</v>
      </c>
      <c r="C515" s="9">
        <v>10</v>
      </c>
      <c r="D515" s="9" t="s">
        <v>7</v>
      </c>
      <c r="E515" s="37" t="s">
        <v>22</v>
      </c>
      <c r="F515" s="9">
        <v>20319358</v>
      </c>
      <c r="G515" s="37" t="s">
        <v>768</v>
      </c>
      <c r="H515" s="9" t="s">
        <v>52</v>
      </c>
      <c r="I515" s="642">
        <v>0</v>
      </c>
      <c r="J515" s="642">
        <v>0</v>
      </c>
      <c r="K515" s="642">
        <v>0</v>
      </c>
      <c r="L515" s="642">
        <v>0</v>
      </c>
      <c r="M515" s="642">
        <v>5</v>
      </c>
      <c r="N515" s="642">
        <v>9</v>
      </c>
      <c r="O515" s="642">
        <v>7</v>
      </c>
      <c r="P515" s="642">
        <v>9</v>
      </c>
      <c r="Q515" s="14">
        <f t="shared" si="306"/>
        <v>12</v>
      </c>
      <c r="R515" s="14">
        <f t="shared" si="307"/>
        <v>18</v>
      </c>
      <c r="S515" s="10">
        <f t="shared" si="308"/>
        <v>30</v>
      </c>
      <c r="T515" s="642">
        <v>0</v>
      </c>
      <c r="U515" s="642">
        <v>0</v>
      </c>
      <c r="V515" s="642">
        <v>0</v>
      </c>
      <c r="W515" s="642">
        <v>3</v>
      </c>
      <c r="X515" s="642">
        <v>1</v>
      </c>
      <c r="Y515" s="642">
        <v>0</v>
      </c>
      <c r="Z515" s="623">
        <f t="shared" si="309"/>
        <v>1</v>
      </c>
      <c r="AA515" s="623">
        <f t="shared" si="309"/>
        <v>3</v>
      </c>
      <c r="AB515" s="10">
        <f t="shared" si="244"/>
        <v>4</v>
      </c>
      <c r="AC515" s="44">
        <f t="shared" si="310"/>
        <v>13</v>
      </c>
      <c r="AD515" s="44">
        <f t="shared" si="246"/>
        <v>21</v>
      </c>
      <c r="AE515" s="44">
        <f t="shared" si="247"/>
        <v>34</v>
      </c>
      <c r="AF515" s="12">
        <f t="shared" si="234"/>
        <v>0</v>
      </c>
      <c r="AG515" s="12">
        <f t="shared" si="235"/>
        <v>3</v>
      </c>
      <c r="AH515" s="10">
        <f t="shared" si="248"/>
        <v>3</v>
      </c>
      <c r="AI515" s="12">
        <f>VLOOKUP($F515,'Guru SertifikaSi'!$C$6:$G$675,'Guru SertifikaSi'!E$3,FALSE)</f>
        <v>13</v>
      </c>
      <c r="AJ515" s="12">
        <f>VLOOKUP($F515,'Guru SertifikaSi'!$C$6:$G$675,'Guru SertifikaSi'!F$3,FALSE)</f>
        <v>18</v>
      </c>
      <c r="AK515" s="10">
        <f t="shared" si="249"/>
        <v>31</v>
      </c>
      <c r="AL515" s="44">
        <f t="shared" si="250"/>
        <v>13</v>
      </c>
      <c r="AM515" s="44">
        <f t="shared" si="251"/>
        <v>21</v>
      </c>
      <c r="AN515" s="11">
        <f t="shared" si="252"/>
        <v>34</v>
      </c>
      <c r="AO515" s="642">
        <v>0</v>
      </c>
      <c r="AP515" s="642">
        <v>0</v>
      </c>
      <c r="AQ515" s="642">
        <v>0</v>
      </c>
      <c r="AR515" s="642">
        <v>0</v>
      </c>
      <c r="AS515" s="642">
        <v>0</v>
      </c>
      <c r="AT515" s="642">
        <v>1</v>
      </c>
      <c r="AU515" s="642">
        <v>0</v>
      </c>
      <c r="AV515" s="642">
        <v>0</v>
      </c>
      <c r="AW515" s="643">
        <v>0</v>
      </c>
      <c r="AX515" s="643">
        <v>0</v>
      </c>
      <c r="AY515" s="642">
        <v>13</v>
      </c>
      <c r="AZ515" s="642">
        <v>19</v>
      </c>
      <c r="BA515" s="642">
        <v>0</v>
      </c>
      <c r="BB515" s="642">
        <v>1</v>
      </c>
      <c r="BC515" s="642">
        <v>0</v>
      </c>
      <c r="BD515" s="642">
        <v>0</v>
      </c>
      <c r="BE515" s="13">
        <f t="shared" si="311"/>
        <v>0</v>
      </c>
      <c r="BF515" s="13">
        <f t="shared" si="311"/>
        <v>1</v>
      </c>
      <c r="BG515" s="10">
        <f t="shared" si="312"/>
        <v>1</v>
      </c>
      <c r="BH515" s="13">
        <f t="shared" si="313"/>
        <v>13</v>
      </c>
      <c r="BI515" s="13">
        <f t="shared" si="313"/>
        <v>20</v>
      </c>
      <c r="BJ515" s="10">
        <f t="shared" si="314"/>
        <v>33</v>
      </c>
      <c r="BK515" s="44">
        <f t="shared" si="315"/>
        <v>13</v>
      </c>
      <c r="BL515" s="44">
        <f t="shared" si="260"/>
        <v>21</v>
      </c>
      <c r="BM515" s="11">
        <f t="shared" si="261"/>
        <v>34</v>
      </c>
      <c r="BN515" s="642">
        <v>0</v>
      </c>
      <c r="BO515" s="642">
        <v>1</v>
      </c>
      <c r="BP515" s="642">
        <v>0</v>
      </c>
      <c r="BQ515" s="642">
        <v>0</v>
      </c>
      <c r="BR515" s="642">
        <v>3</v>
      </c>
      <c r="BS515" s="642">
        <v>2</v>
      </c>
      <c r="BT515" s="642">
        <v>1</v>
      </c>
      <c r="BU515" s="642">
        <v>1</v>
      </c>
      <c r="BV515" s="644">
        <f t="shared" si="316"/>
        <v>4</v>
      </c>
      <c r="BW515" s="644">
        <f t="shared" si="316"/>
        <v>3</v>
      </c>
      <c r="BX515" s="44">
        <f t="shared" si="317"/>
        <v>4</v>
      </c>
      <c r="BY515" s="44">
        <f t="shared" si="265"/>
        <v>4</v>
      </c>
      <c r="BZ515" s="11">
        <f t="shared" si="266"/>
        <v>8</v>
      </c>
      <c r="CA515" s="14">
        <f t="shared" si="267"/>
        <v>13</v>
      </c>
      <c r="CB515" s="14">
        <f t="shared" si="268"/>
        <v>21</v>
      </c>
      <c r="CC515" s="13">
        <f t="shared" si="269"/>
        <v>4</v>
      </c>
      <c r="CD515" s="13">
        <f t="shared" si="270"/>
        <v>4</v>
      </c>
      <c r="CE515" s="13">
        <f t="shared" si="271"/>
        <v>17</v>
      </c>
      <c r="CF515" s="13">
        <f t="shared" si="272"/>
        <v>25</v>
      </c>
      <c r="CG515" s="289">
        <f t="shared" si="273"/>
        <v>42</v>
      </c>
      <c r="CJ515" s="1">
        <v>1</v>
      </c>
      <c r="CK515" s="6">
        <f t="shared" si="236"/>
        <v>10</v>
      </c>
      <c r="CL515" s="6">
        <v>0</v>
      </c>
      <c r="CM515" s="6">
        <v>1</v>
      </c>
      <c r="CN515" s="6">
        <f t="shared" si="237"/>
        <v>13</v>
      </c>
      <c r="CO515" s="6">
        <f t="shared" si="238"/>
        <v>20</v>
      </c>
    </row>
    <row r="516" spans="1:93" ht="14.25" x14ac:dyDescent="0.25">
      <c r="A516" s="1" t="s">
        <v>1871</v>
      </c>
      <c r="B516" s="6">
        <v>503</v>
      </c>
      <c r="C516" s="9">
        <v>11</v>
      </c>
      <c r="D516" s="9" t="s">
        <v>7</v>
      </c>
      <c r="E516" s="37" t="s">
        <v>22</v>
      </c>
      <c r="F516" s="9">
        <v>20340337</v>
      </c>
      <c r="G516" s="37" t="s">
        <v>769</v>
      </c>
      <c r="H516" s="9" t="s">
        <v>52</v>
      </c>
      <c r="I516" s="642">
        <v>0</v>
      </c>
      <c r="J516" s="642">
        <v>0</v>
      </c>
      <c r="K516" s="642">
        <v>0</v>
      </c>
      <c r="L516" s="642">
        <v>0</v>
      </c>
      <c r="M516" s="642">
        <v>0</v>
      </c>
      <c r="N516" s="642">
        <v>0</v>
      </c>
      <c r="O516" s="642">
        <v>0</v>
      </c>
      <c r="P516" s="642">
        <v>0</v>
      </c>
      <c r="Q516" s="14">
        <f t="shared" si="306"/>
        <v>0</v>
      </c>
      <c r="R516" s="14">
        <f t="shared" si="307"/>
        <v>0</v>
      </c>
      <c r="S516" s="10">
        <f t="shared" si="308"/>
        <v>0</v>
      </c>
      <c r="T516" s="642">
        <v>0</v>
      </c>
      <c r="U516" s="642">
        <v>0</v>
      </c>
      <c r="V516" s="642">
        <v>3</v>
      </c>
      <c r="W516" s="642">
        <v>6</v>
      </c>
      <c r="X516" s="642">
        <v>0</v>
      </c>
      <c r="Y516" s="642">
        <v>0</v>
      </c>
      <c r="Z516" s="623">
        <f t="shared" si="309"/>
        <v>3</v>
      </c>
      <c r="AA516" s="623">
        <f t="shared" si="309"/>
        <v>6</v>
      </c>
      <c r="AB516" s="10">
        <f t="shared" si="244"/>
        <v>9</v>
      </c>
      <c r="AC516" s="44">
        <f t="shared" si="310"/>
        <v>3</v>
      </c>
      <c r="AD516" s="44">
        <f t="shared" si="246"/>
        <v>6</v>
      </c>
      <c r="AE516" s="44">
        <f t="shared" si="247"/>
        <v>9</v>
      </c>
      <c r="AF516" s="12">
        <f t="shared" si="234"/>
        <v>3</v>
      </c>
      <c r="AG516" s="12">
        <f t="shared" si="235"/>
        <v>5</v>
      </c>
      <c r="AH516" s="10">
        <f t="shared" si="248"/>
        <v>8</v>
      </c>
      <c r="AI516" s="12">
        <f>VLOOKUP($F516,'Guru SertifikaSi'!$C$6:$G$675,'Guru SertifikaSi'!E$3,FALSE)</f>
        <v>0</v>
      </c>
      <c r="AJ516" s="12">
        <f>VLOOKUP($F516,'Guru SertifikaSi'!$C$6:$G$675,'Guru SertifikaSi'!F$3,FALSE)</f>
        <v>1</v>
      </c>
      <c r="AK516" s="10">
        <f t="shared" si="249"/>
        <v>1</v>
      </c>
      <c r="AL516" s="44">
        <f t="shared" si="250"/>
        <v>3</v>
      </c>
      <c r="AM516" s="44">
        <f t="shared" si="251"/>
        <v>6</v>
      </c>
      <c r="AN516" s="11">
        <f t="shared" si="252"/>
        <v>9</v>
      </c>
      <c r="AO516" s="642">
        <v>0</v>
      </c>
      <c r="AP516" s="642">
        <v>0</v>
      </c>
      <c r="AQ516" s="642">
        <v>0</v>
      </c>
      <c r="AR516" s="642">
        <v>0</v>
      </c>
      <c r="AS516" s="642">
        <v>0</v>
      </c>
      <c r="AT516" s="642">
        <v>0</v>
      </c>
      <c r="AU516" s="642">
        <v>0</v>
      </c>
      <c r="AV516" s="642">
        <v>0</v>
      </c>
      <c r="AW516" s="643">
        <v>0</v>
      </c>
      <c r="AX516" s="643">
        <v>0</v>
      </c>
      <c r="AY516" s="642">
        <v>3</v>
      </c>
      <c r="AZ516" s="642">
        <v>5</v>
      </c>
      <c r="BA516" s="642">
        <v>0</v>
      </c>
      <c r="BB516" s="642">
        <v>1</v>
      </c>
      <c r="BC516" s="642">
        <v>0</v>
      </c>
      <c r="BD516" s="642">
        <v>0</v>
      </c>
      <c r="BE516" s="13">
        <f t="shared" si="311"/>
        <v>0</v>
      </c>
      <c r="BF516" s="13">
        <f t="shared" si="311"/>
        <v>0</v>
      </c>
      <c r="BG516" s="10">
        <f t="shared" si="312"/>
        <v>0</v>
      </c>
      <c r="BH516" s="13">
        <f t="shared" si="313"/>
        <v>3</v>
      </c>
      <c r="BI516" s="13">
        <f t="shared" si="313"/>
        <v>6</v>
      </c>
      <c r="BJ516" s="10">
        <f t="shared" si="314"/>
        <v>9</v>
      </c>
      <c r="BK516" s="44">
        <f t="shared" si="315"/>
        <v>3</v>
      </c>
      <c r="BL516" s="44">
        <f t="shared" si="260"/>
        <v>6</v>
      </c>
      <c r="BM516" s="11">
        <f t="shared" si="261"/>
        <v>9</v>
      </c>
      <c r="BN516" s="642">
        <v>0</v>
      </c>
      <c r="BO516" s="642">
        <v>0</v>
      </c>
      <c r="BP516" s="642">
        <v>0</v>
      </c>
      <c r="BQ516" s="642">
        <v>0</v>
      </c>
      <c r="BR516" s="642">
        <v>2</v>
      </c>
      <c r="BS516" s="642">
        <v>1</v>
      </c>
      <c r="BT516" s="642">
        <v>0</v>
      </c>
      <c r="BU516" s="642">
        <v>0</v>
      </c>
      <c r="BV516" s="644">
        <f t="shared" si="316"/>
        <v>2</v>
      </c>
      <c r="BW516" s="644">
        <f t="shared" si="316"/>
        <v>1</v>
      </c>
      <c r="BX516" s="44">
        <f t="shared" si="317"/>
        <v>2</v>
      </c>
      <c r="BY516" s="44">
        <f t="shared" si="265"/>
        <v>1</v>
      </c>
      <c r="BZ516" s="11">
        <f t="shared" si="266"/>
        <v>3</v>
      </c>
      <c r="CA516" s="14">
        <f t="shared" si="267"/>
        <v>3</v>
      </c>
      <c r="CB516" s="14">
        <f t="shared" si="268"/>
        <v>6</v>
      </c>
      <c r="CC516" s="13">
        <f t="shared" si="269"/>
        <v>2</v>
      </c>
      <c r="CD516" s="13">
        <f t="shared" si="270"/>
        <v>1</v>
      </c>
      <c r="CE516" s="13">
        <f t="shared" si="271"/>
        <v>5</v>
      </c>
      <c r="CF516" s="13">
        <f t="shared" si="272"/>
        <v>7</v>
      </c>
      <c r="CG516" s="289">
        <f t="shared" si="273"/>
        <v>12</v>
      </c>
      <c r="CJ516" s="1">
        <v>0</v>
      </c>
      <c r="CK516" s="6">
        <f t="shared" si="236"/>
        <v>0</v>
      </c>
      <c r="CL516" s="6">
        <v>0</v>
      </c>
      <c r="CM516" s="6">
        <v>0</v>
      </c>
      <c r="CN516" s="6">
        <f t="shared" si="237"/>
        <v>3</v>
      </c>
      <c r="CO516" s="6">
        <f t="shared" si="238"/>
        <v>5</v>
      </c>
    </row>
    <row r="517" spans="1:93" ht="14.25" x14ac:dyDescent="0.25">
      <c r="A517" s="1" t="s">
        <v>1872</v>
      </c>
      <c r="B517" s="6">
        <v>504</v>
      </c>
      <c r="C517" s="9">
        <v>12</v>
      </c>
      <c r="D517" s="9" t="s">
        <v>7</v>
      </c>
      <c r="E517" s="37" t="s">
        <v>23</v>
      </c>
      <c r="F517" s="9">
        <v>20319346</v>
      </c>
      <c r="G517" s="37" t="s">
        <v>770</v>
      </c>
      <c r="H517" s="9" t="s">
        <v>52</v>
      </c>
      <c r="I517" s="642">
        <v>0</v>
      </c>
      <c r="J517" s="642">
        <v>0</v>
      </c>
      <c r="K517" s="642">
        <v>0</v>
      </c>
      <c r="L517" s="642">
        <v>0</v>
      </c>
      <c r="M517" s="642">
        <v>6</v>
      </c>
      <c r="N517" s="642">
        <v>6</v>
      </c>
      <c r="O517" s="642">
        <v>7</v>
      </c>
      <c r="P517" s="642">
        <v>18</v>
      </c>
      <c r="Q517" s="14">
        <f t="shared" si="306"/>
        <v>13</v>
      </c>
      <c r="R517" s="14">
        <f t="shared" si="307"/>
        <v>24</v>
      </c>
      <c r="S517" s="10">
        <f t="shared" si="308"/>
        <v>37</v>
      </c>
      <c r="T517" s="642">
        <v>0</v>
      </c>
      <c r="U517" s="642">
        <v>0</v>
      </c>
      <c r="V517" s="642">
        <v>1</v>
      </c>
      <c r="W517" s="642">
        <v>4</v>
      </c>
      <c r="X517" s="642">
        <v>0</v>
      </c>
      <c r="Y517" s="642">
        <v>2</v>
      </c>
      <c r="Z517" s="623">
        <f t="shared" si="309"/>
        <v>1</v>
      </c>
      <c r="AA517" s="623">
        <f t="shared" si="309"/>
        <v>6</v>
      </c>
      <c r="AB517" s="10">
        <f t="shared" si="244"/>
        <v>7</v>
      </c>
      <c r="AC517" s="44">
        <f t="shared" si="310"/>
        <v>14</v>
      </c>
      <c r="AD517" s="44">
        <f t="shared" si="246"/>
        <v>30</v>
      </c>
      <c r="AE517" s="44">
        <f t="shared" si="247"/>
        <v>44</v>
      </c>
      <c r="AF517" s="12">
        <f t="shared" si="234"/>
        <v>2</v>
      </c>
      <c r="AG517" s="12">
        <f t="shared" si="235"/>
        <v>7</v>
      </c>
      <c r="AH517" s="10">
        <f t="shared" si="248"/>
        <v>9</v>
      </c>
      <c r="AI517" s="12">
        <f>VLOOKUP($F517,'Guru SertifikaSi'!$C$6:$G$675,'Guru SertifikaSi'!E$3,FALSE)</f>
        <v>12</v>
      </c>
      <c r="AJ517" s="12">
        <f>VLOOKUP($F517,'Guru SertifikaSi'!$C$6:$G$675,'Guru SertifikaSi'!F$3,FALSE)</f>
        <v>23</v>
      </c>
      <c r="AK517" s="10">
        <f t="shared" si="249"/>
        <v>35</v>
      </c>
      <c r="AL517" s="44">
        <f t="shared" si="250"/>
        <v>14</v>
      </c>
      <c r="AM517" s="44">
        <f t="shared" si="251"/>
        <v>30</v>
      </c>
      <c r="AN517" s="11">
        <f t="shared" si="252"/>
        <v>44</v>
      </c>
      <c r="AO517" s="642">
        <v>0</v>
      </c>
      <c r="AP517" s="642">
        <v>0</v>
      </c>
      <c r="AQ517" s="642">
        <v>0</v>
      </c>
      <c r="AR517" s="642">
        <v>0</v>
      </c>
      <c r="AS517" s="642">
        <v>0</v>
      </c>
      <c r="AT517" s="642">
        <v>0</v>
      </c>
      <c r="AU517" s="642">
        <v>1</v>
      </c>
      <c r="AV517" s="642">
        <v>0</v>
      </c>
      <c r="AW517" s="643">
        <v>0</v>
      </c>
      <c r="AX517" s="643">
        <v>0</v>
      </c>
      <c r="AY517" s="642">
        <v>13</v>
      </c>
      <c r="AZ517" s="642">
        <v>29</v>
      </c>
      <c r="BA517" s="642">
        <v>0</v>
      </c>
      <c r="BB517" s="642">
        <v>1</v>
      </c>
      <c r="BC517" s="642">
        <v>0</v>
      </c>
      <c r="BD517" s="642">
        <v>0</v>
      </c>
      <c r="BE517" s="13">
        <f t="shared" si="311"/>
        <v>1</v>
      </c>
      <c r="BF517" s="13">
        <f t="shared" si="311"/>
        <v>0</v>
      </c>
      <c r="BG517" s="10">
        <f t="shared" si="312"/>
        <v>1</v>
      </c>
      <c r="BH517" s="13">
        <f t="shared" si="313"/>
        <v>13</v>
      </c>
      <c r="BI517" s="13">
        <f t="shared" si="313"/>
        <v>30</v>
      </c>
      <c r="BJ517" s="10">
        <f t="shared" si="314"/>
        <v>43</v>
      </c>
      <c r="BK517" s="44">
        <f t="shared" si="315"/>
        <v>14</v>
      </c>
      <c r="BL517" s="44">
        <f t="shared" si="260"/>
        <v>30</v>
      </c>
      <c r="BM517" s="11">
        <f t="shared" si="261"/>
        <v>44</v>
      </c>
      <c r="BN517" s="642">
        <v>1</v>
      </c>
      <c r="BO517" s="642">
        <v>1</v>
      </c>
      <c r="BP517" s="642">
        <v>0</v>
      </c>
      <c r="BQ517" s="642">
        <v>0</v>
      </c>
      <c r="BR517" s="642">
        <v>2</v>
      </c>
      <c r="BS517" s="642">
        <v>3</v>
      </c>
      <c r="BT517" s="642">
        <v>0</v>
      </c>
      <c r="BU517" s="642">
        <v>0</v>
      </c>
      <c r="BV517" s="644">
        <f t="shared" si="316"/>
        <v>2</v>
      </c>
      <c r="BW517" s="644">
        <f t="shared" si="316"/>
        <v>3</v>
      </c>
      <c r="BX517" s="44">
        <f t="shared" si="317"/>
        <v>3</v>
      </c>
      <c r="BY517" s="44">
        <f t="shared" si="265"/>
        <v>4</v>
      </c>
      <c r="BZ517" s="11">
        <f t="shared" si="266"/>
        <v>7</v>
      </c>
      <c r="CA517" s="14">
        <f t="shared" si="267"/>
        <v>14</v>
      </c>
      <c r="CB517" s="14">
        <f t="shared" si="268"/>
        <v>30</v>
      </c>
      <c r="CC517" s="13">
        <f t="shared" si="269"/>
        <v>3</v>
      </c>
      <c r="CD517" s="13">
        <f t="shared" si="270"/>
        <v>4</v>
      </c>
      <c r="CE517" s="13">
        <f t="shared" si="271"/>
        <v>17</v>
      </c>
      <c r="CF517" s="13">
        <f t="shared" si="272"/>
        <v>34</v>
      </c>
      <c r="CG517" s="289">
        <f t="shared" si="273"/>
        <v>51</v>
      </c>
      <c r="CJ517" s="1">
        <v>1</v>
      </c>
      <c r="CK517" s="6">
        <f t="shared" si="236"/>
        <v>19</v>
      </c>
      <c r="CL517" s="6">
        <v>0</v>
      </c>
      <c r="CM517" s="6">
        <v>1</v>
      </c>
      <c r="CN517" s="6">
        <f t="shared" si="237"/>
        <v>13</v>
      </c>
      <c r="CO517" s="6">
        <f t="shared" si="238"/>
        <v>30</v>
      </c>
    </row>
    <row r="518" spans="1:93" ht="14.25" x14ac:dyDescent="0.25">
      <c r="A518" s="1" t="s">
        <v>1873</v>
      </c>
      <c r="B518" s="6">
        <v>505</v>
      </c>
      <c r="C518" s="9">
        <v>13</v>
      </c>
      <c r="D518" s="9" t="s">
        <v>7</v>
      </c>
      <c r="E518" s="37" t="s">
        <v>23</v>
      </c>
      <c r="F518" s="9">
        <v>20319350</v>
      </c>
      <c r="G518" s="37" t="s">
        <v>771</v>
      </c>
      <c r="H518" s="9" t="s">
        <v>52</v>
      </c>
      <c r="I518" s="642">
        <v>0</v>
      </c>
      <c r="J518" s="642">
        <v>0</v>
      </c>
      <c r="K518" s="642">
        <v>0</v>
      </c>
      <c r="L518" s="642">
        <v>0</v>
      </c>
      <c r="M518" s="642">
        <v>3</v>
      </c>
      <c r="N518" s="642">
        <v>9</v>
      </c>
      <c r="O518" s="642">
        <v>7</v>
      </c>
      <c r="P518" s="642">
        <v>4</v>
      </c>
      <c r="Q518" s="14">
        <f t="shared" si="306"/>
        <v>10</v>
      </c>
      <c r="R518" s="14">
        <f t="shared" si="307"/>
        <v>13</v>
      </c>
      <c r="S518" s="10">
        <f t="shared" si="308"/>
        <v>23</v>
      </c>
      <c r="T518" s="642">
        <v>0</v>
      </c>
      <c r="U518" s="642">
        <v>0</v>
      </c>
      <c r="V518" s="642">
        <v>0</v>
      </c>
      <c r="W518" s="642">
        <v>0</v>
      </c>
      <c r="X518" s="642">
        <v>1</v>
      </c>
      <c r="Y518" s="642">
        <v>4</v>
      </c>
      <c r="Z518" s="623">
        <f t="shared" si="309"/>
        <v>1</v>
      </c>
      <c r="AA518" s="623">
        <f t="shared" si="309"/>
        <v>4</v>
      </c>
      <c r="AB518" s="10">
        <f t="shared" si="244"/>
        <v>5</v>
      </c>
      <c r="AC518" s="44">
        <f t="shared" si="310"/>
        <v>11</v>
      </c>
      <c r="AD518" s="44">
        <f t="shared" si="246"/>
        <v>17</v>
      </c>
      <c r="AE518" s="44">
        <f t="shared" si="247"/>
        <v>28</v>
      </c>
      <c r="AF518" s="12">
        <f t="shared" si="234"/>
        <v>0</v>
      </c>
      <c r="AG518" s="12">
        <f t="shared" si="235"/>
        <v>9</v>
      </c>
      <c r="AH518" s="10">
        <f t="shared" si="248"/>
        <v>9</v>
      </c>
      <c r="AI518" s="12">
        <f>VLOOKUP($F518,'Guru SertifikaSi'!$C$6:$G$675,'Guru SertifikaSi'!E$3,FALSE)</f>
        <v>11</v>
      </c>
      <c r="AJ518" s="12">
        <f>VLOOKUP($F518,'Guru SertifikaSi'!$C$6:$G$675,'Guru SertifikaSi'!F$3,FALSE)</f>
        <v>8</v>
      </c>
      <c r="AK518" s="10">
        <f t="shared" si="249"/>
        <v>19</v>
      </c>
      <c r="AL518" s="44">
        <f t="shared" si="250"/>
        <v>11</v>
      </c>
      <c r="AM518" s="44">
        <f t="shared" si="251"/>
        <v>17</v>
      </c>
      <c r="AN518" s="11">
        <f t="shared" si="252"/>
        <v>28</v>
      </c>
      <c r="AO518" s="642">
        <v>0</v>
      </c>
      <c r="AP518" s="642">
        <v>0</v>
      </c>
      <c r="AQ518" s="642">
        <v>0</v>
      </c>
      <c r="AR518" s="642">
        <v>0</v>
      </c>
      <c r="AS518" s="642">
        <v>0</v>
      </c>
      <c r="AT518" s="642">
        <v>0</v>
      </c>
      <c r="AU518" s="642">
        <v>0</v>
      </c>
      <c r="AV518" s="642">
        <v>0</v>
      </c>
      <c r="AW518" s="643">
        <v>0</v>
      </c>
      <c r="AX518" s="643">
        <v>0</v>
      </c>
      <c r="AY518" s="642">
        <v>11</v>
      </c>
      <c r="AZ518" s="642">
        <v>15</v>
      </c>
      <c r="BA518" s="642">
        <v>0</v>
      </c>
      <c r="BB518" s="642">
        <v>2</v>
      </c>
      <c r="BC518" s="642">
        <v>0</v>
      </c>
      <c r="BD518" s="642">
        <v>0</v>
      </c>
      <c r="BE518" s="13">
        <f t="shared" si="311"/>
        <v>0</v>
      </c>
      <c r="BF518" s="13">
        <f t="shared" si="311"/>
        <v>0</v>
      </c>
      <c r="BG518" s="10">
        <f t="shared" si="312"/>
        <v>0</v>
      </c>
      <c r="BH518" s="13">
        <f t="shared" si="313"/>
        <v>11</v>
      </c>
      <c r="BI518" s="13">
        <f t="shared" si="313"/>
        <v>17</v>
      </c>
      <c r="BJ518" s="10">
        <f t="shared" si="314"/>
        <v>28</v>
      </c>
      <c r="BK518" s="44">
        <f t="shared" si="315"/>
        <v>11</v>
      </c>
      <c r="BL518" s="44">
        <f t="shared" si="260"/>
        <v>17</v>
      </c>
      <c r="BM518" s="11">
        <f t="shared" si="261"/>
        <v>28</v>
      </c>
      <c r="BN518" s="642">
        <v>1</v>
      </c>
      <c r="BO518" s="642">
        <v>1</v>
      </c>
      <c r="BP518" s="642">
        <v>0</v>
      </c>
      <c r="BQ518" s="642">
        <v>0</v>
      </c>
      <c r="BR518" s="642">
        <v>1</v>
      </c>
      <c r="BS518" s="642">
        <v>1</v>
      </c>
      <c r="BT518" s="642">
        <v>1</v>
      </c>
      <c r="BU518" s="642">
        <v>0</v>
      </c>
      <c r="BV518" s="644">
        <f t="shared" si="316"/>
        <v>2</v>
      </c>
      <c r="BW518" s="644">
        <f t="shared" si="316"/>
        <v>1</v>
      </c>
      <c r="BX518" s="44">
        <f t="shared" si="317"/>
        <v>3</v>
      </c>
      <c r="BY518" s="44">
        <f t="shared" si="265"/>
        <v>2</v>
      </c>
      <c r="BZ518" s="11">
        <f t="shared" si="266"/>
        <v>5</v>
      </c>
      <c r="CA518" s="14">
        <f t="shared" si="267"/>
        <v>11</v>
      </c>
      <c r="CB518" s="14">
        <f t="shared" si="268"/>
        <v>17</v>
      </c>
      <c r="CC518" s="13">
        <f t="shared" si="269"/>
        <v>3</v>
      </c>
      <c r="CD518" s="13">
        <f t="shared" si="270"/>
        <v>2</v>
      </c>
      <c r="CE518" s="13">
        <f t="shared" si="271"/>
        <v>14</v>
      </c>
      <c r="CF518" s="13">
        <f t="shared" si="272"/>
        <v>19</v>
      </c>
      <c r="CG518" s="289">
        <f t="shared" si="273"/>
        <v>33</v>
      </c>
      <c r="CJ518" s="1">
        <v>1</v>
      </c>
      <c r="CK518" s="6">
        <f t="shared" si="236"/>
        <v>5</v>
      </c>
      <c r="CL518" s="6">
        <v>0</v>
      </c>
      <c r="CM518" s="6">
        <v>1</v>
      </c>
      <c r="CN518" s="6">
        <f t="shared" si="237"/>
        <v>11</v>
      </c>
      <c r="CO518" s="6">
        <f t="shared" si="238"/>
        <v>16</v>
      </c>
    </row>
    <row r="519" spans="1:93" ht="14.25" x14ac:dyDescent="0.25">
      <c r="A519" s="1" t="s">
        <v>1874</v>
      </c>
      <c r="B519" s="6">
        <v>506</v>
      </c>
      <c r="C519" s="9">
        <v>14</v>
      </c>
      <c r="D519" s="9" t="s">
        <v>7</v>
      </c>
      <c r="E519" s="37" t="s">
        <v>24</v>
      </c>
      <c r="F519" s="9">
        <v>20319380</v>
      </c>
      <c r="G519" s="37" t="s">
        <v>772</v>
      </c>
      <c r="H519" s="9" t="s">
        <v>52</v>
      </c>
      <c r="I519" s="642">
        <v>0</v>
      </c>
      <c r="J519" s="642">
        <v>0</v>
      </c>
      <c r="K519" s="642">
        <v>0</v>
      </c>
      <c r="L519" s="642">
        <v>0</v>
      </c>
      <c r="M519" s="642">
        <v>4</v>
      </c>
      <c r="N519" s="642">
        <v>3</v>
      </c>
      <c r="O519" s="642">
        <v>8</v>
      </c>
      <c r="P519" s="642">
        <v>7</v>
      </c>
      <c r="Q519" s="14">
        <f t="shared" si="306"/>
        <v>12</v>
      </c>
      <c r="R519" s="14">
        <f t="shared" si="307"/>
        <v>10</v>
      </c>
      <c r="S519" s="10">
        <f t="shared" si="308"/>
        <v>22</v>
      </c>
      <c r="T519" s="642">
        <v>0</v>
      </c>
      <c r="U519" s="642">
        <v>0</v>
      </c>
      <c r="V519" s="642">
        <v>1</v>
      </c>
      <c r="W519" s="642">
        <v>2</v>
      </c>
      <c r="X519" s="642">
        <v>2</v>
      </c>
      <c r="Y519" s="642">
        <v>10</v>
      </c>
      <c r="Z519" s="623">
        <f t="shared" si="309"/>
        <v>3</v>
      </c>
      <c r="AA519" s="623">
        <f t="shared" si="309"/>
        <v>12</v>
      </c>
      <c r="AB519" s="10">
        <f t="shared" si="244"/>
        <v>15</v>
      </c>
      <c r="AC519" s="44">
        <f t="shared" si="310"/>
        <v>15</v>
      </c>
      <c r="AD519" s="44">
        <f t="shared" si="246"/>
        <v>22</v>
      </c>
      <c r="AE519" s="44">
        <f t="shared" si="247"/>
        <v>37</v>
      </c>
      <c r="AF519" s="12">
        <f t="shared" si="234"/>
        <v>2</v>
      </c>
      <c r="AG519" s="12">
        <f t="shared" si="235"/>
        <v>14</v>
      </c>
      <c r="AH519" s="10">
        <f t="shared" si="248"/>
        <v>16</v>
      </c>
      <c r="AI519" s="12">
        <f>VLOOKUP($F519,'Guru SertifikaSi'!$C$6:$G$675,'Guru SertifikaSi'!E$3,FALSE)</f>
        <v>13</v>
      </c>
      <c r="AJ519" s="12">
        <f>VLOOKUP($F519,'Guru SertifikaSi'!$C$6:$G$675,'Guru SertifikaSi'!F$3,FALSE)</f>
        <v>8</v>
      </c>
      <c r="AK519" s="10">
        <f t="shared" si="249"/>
        <v>21</v>
      </c>
      <c r="AL519" s="44">
        <f t="shared" si="250"/>
        <v>15</v>
      </c>
      <c r="AM519" s="44">
        <f t="shared" si="251"/>
        <v>22</v>
      </c>
      <c r="AN519" s="11">
        <f t="shared" si="252"/>
        <v>37</v>
      </c>
      <c r="AO519" s="642">
        <v>0</v>
      </c>
      <c r="AP519" s="642">
        <v>0</v>
      </c>
      <c r="AQ519" s="642">
        <v>1</v>
      </c>
      <c r="AR519" s="642">
        <v>0</v>
      </c>
      <c r="AS519" s="642">
        <v>0</v>
      </c>
      <c r="AT519" s="642">
        <v>0</v>
      </c>
      <c r="AU519" s="642">
        <v>0</v>
      </c>
      <c r="AV519" s="642">
        <v>0</v>
      </c>
      <c r="AW519" s="643">
        <v>0</v>
      </c>
      <c r="AX519" s="643">
        <v>0</v>
      </c>
      <c r="AY519" s="642">
        <v>14</v>
      </c>
      <c r="AZ519" s="642">
        <v>20</v>
      </c>
      <c r="BA519" s="642">
        <v>0</v>
      </c>
      <c r="BB519" s="642">
        <v>2</v>
      </c>
      <c r="BC519" s="642">
        <v>0</v>
      </c>
      <c r="BD519" s="642">
        <v>0</v>
      </c>
      <c r="BE519" s="13">
        <f t="shared" si="311"/>
        <v>1</v>
      </c>
      <c r="BF519" s="13">
        <f t="shared" si="311"/>
        <v>0</v>
      </c>
      <c r="BG519" s="10">
        <f t="shared" si="312"/>
        <v>1</v>
      </c>
      <c r="BH519" s="13">
        <f t="shared" si="313"/>
        <v>14</v>
      </c>
      <c r="BI519" s="13">
        <f t="shared" si="313"/>
        <v>22</v>
      </c>
      <c r="BJ519" s="10">
        <f t="shared" si="314"/>
        <v>36</v>
      </c>
      <c r="BK519" s="44">
        <f t="shared" si="315"/>
        <v>15</v>
      </c>
      <c r="BL519" s="44">
        <f t="shared" si="260"/>
        <v>22</v>
      </c>
      <c r="BM519" s="11">
        <f t="shared" si="261"/>
        <v>37</v>
      </c>
      <c r="BN519" s="642">
        <v>2</v>
      </c>
      <c r="BO519" s="642">
        <v>1</v>
      </c>
      <c r="BP519" s="642">
        <v>0</v>
      </c>
      <c r="BQ519" s="642">
        <v>0</v>
      </c>
      <c r="BR519" s="642">
        <v>0</v>
      </c>
      <c r="BS519" s="642">
        <v>0</v>
      </c>
      <c r="BT519" s="642">
        <v>4</v>
      </c>
      <c r="BU519" s="642">
        <v>1</v>
      </c>
      <c r="BV519" s="644">
        <f t="shared" si="316"/>
        <v>4</v>
      </c>
      <c r="BW519" s="644">
        <f t="shared" si="316"/>
        <v>1</v>
      </c>
      <c r="BX519" s="44">
        <f t="shared" si="317"/>
        <v>6</v>
      </c>
      <c r="BY519" s="44">
        <f t="shared" si="265"/>
        <v>2</v>
      </c>
      <c r="BZ519" s="11">
        <f t="shared" si="266"/>
        <v>8</v>
      </c>
      <c r="CA519" s="14">
        <f t="shared" si="267"/>
        <v>15</v>
      </c>
      <c r="CB519" s="14">
        <f t="shared" si="268"/>
        <v>22</v>
      </c>
      <c r="CC519" s="13">
        <f t="shared" si="269"/>
        <v>6</v>
      </c>
      <c r="CD519" s="13">
        <f t="shared" si="270"/>
        <v>2</v>
      </c>
      <c r="CE519" s="13">
        <f t="shared" si="271"/>
        <v>21</v>
      </c>
      <c r="CF519" s="13">
        <f t="shared" si="272"/>
        <v>24</v>
      </c>
      <c r="CG519" s="289">
        <f t="shared" si="273"/>
        <v>45</v>
      </c>
      <c r="CJ519" s="1">
        <v>1</v>
      </c>
      <c r="CK519" s="6">
        <f t="shared" si="236"/>
        <v>8</v>
      </c>
      <c r="CL519" s="6">
        <v>0</v>
      </c>
      <c r="CM519" s="6">
        <v>1</v>
      </c>
      <c r="CN519" s="6">
        <f t="shared" si="237"/>
        <v>14</v>
      </c>
      <c r="CO519" s="6">
        <f t="shared" si="238"/>
        <v>21</v>
      </c>
    </row>
    <row r="520" spans="1:93" ht="14.25" x14ac:dyDescent="0.25">
      <c r="A520" s="1" t="s">
        <v>1875</v>
      </c>
      <c r="B520" s="6">
        <v>507</v>
      </c>
      <c r="C520" s="9">
        <v>15</v>
      </c>
      <c r="D520" s="9" t="s">
        <v>7</v>
      </c>
      <c r="E520" s="37" t="s">
        <v>24</v>
      </c>
      <c r="F520" s="9">
        <v>20319338</v>
      </c>
      <c r="G520" s="37" t="s">
        <v>773</v>
      </c>
      <c r="H520" s="9" t="s">
        <v>52</v>
      </c>
      <c r="I520" s="642">
        <v>0</v>
      </c>
      <c r="J520" s="642">
        <v>0</v>
      </c>
      <c r="K520" s="642">
        <v>0</v>
      </c>
      <c r="L520" s="642">
        <v>0</v>
      </c>
      <c r="M520" s="642">
        <v>3</v>
      </c>
      <c r="N520" s="642">
        <v>6</v>
      </c>
      <c r="O520" s="642">
        <v>4</v>
      </c>
      <c r="P520" s="642">
        <v>4</v>
      </c>
      <c r="Q520" s="14">
        <f t="shared" si="306"/>
        <v>7</v>
      </c>
      <c r="R520" s="14">
        <f t="shared" si="307"/>
        <v>10</v>
      </c>
      <c r="S520" s="10">
        <f t="shared" si="308"/>
        <v>17</v>
      </c>
      <c r="T520" s="642">
        <v>0</v>
      </c>
      <c r="U520" s="642">
        <v>0</v>
      </c>
      <c r="V520" s="642">
        <v>0</v>
      </c>
      <c r="W520" s="642">
        <v>1</v>
      </c>
      <c r="X520" s="642">
        <v>3</v>
      </c>
      <c r="Y520" s="642">
        <v>4</v>
      </c>
      <c r="Z520" s="623">
        <f t="shared" si="309"/>
        <v>3</v>
      </c>
      <c r="AA520" s="623">
        <f t="shared" si="309"/>
        <v>5</v>
      </c>
      <c r="AB520" s="10">
        <f t="shared" si="244"/>
        <v>8</v>
      </c>
      <c r="AC520" s="44">
        <f t="shared" si="310"/>
        <v>10</v>
      </c>
      <c r="AD520" s="44">
        <f t="shared" si="246"/>
        <v>15</v>
      </c>
      <c r="AE520" s="44">
        <f t="shared" si="247"/>
        <v>25</v>
      </c>
      <c r="AF520" s="12">
        <f t="shared" si="234"/>
        <v>2</v>
      </c>
      <c r="AG520" s="12">
        <f t="shared" si="235"/>
        <v>7</v>
      </c>
      <c r="AH520" s="10">
        <f t="shared" si="248"/>
        <v>9</v>
      </c>
      <c r="AI520" s="12">
        <f>VLOOKUP($F520,'Guru SertifikaSi'!$C$6:$G$675,'Guru SertifikaSi'!E$3,FALSE)</f>
        <v>8</v>
      </c>
      <c r="AJ520" s="12">
        <f>VLOOKUP($F520,'Guru SertifikaSi'!$C$6:$G$675,'Guru SertifikaSi'!F$3,FALSE)</f>
        <v>8</v>
      </c>
      <c r="AK520" s="10">
        <f t="shared" si="249"/>
        <v>16</v>
      </c>
      <c r="AL520" s="44">
        <f t="shared" si="250"/>
        <v>10</v>
      </c>
      <c r="AM520" s="44">
        <f t="shared" si="251"/>
        <v>15</v>
      </c>
      <c r="AN520" s="11">
        <f t="shared" si="252"/>
        <v>25</v>
      </c>
      <c r="AO520" s="642">
        <v>0</v>
      </c>
      <c r="AP520" s="642">
        <v>0</v>
      </c>
      <c r="AQ520" s="642">
        <v>0</v>
      </c>
      <c r="AR520" s="642">
        <v>0</v>
      </c>
      <c r="AS520" s="642">
        <v>0</v>
      </c>
      <c r="AT520" s="642">
        <v>0</v>
      </c>
      <c r="AU520" s="642">
        <v>0</v>
      </c>
      <c r="AV520" s="642">
        <v>0</v>
      </c>
      <c r="AW520" s="643">
        <v>0</v>
      </c>
      <c r="AX520" s="643">
        <v>0</v>
      </c>
      <c r="AY520" s="642">
        <v>8</v>
      </c>
      <c r="AZ520" s="642">
        <v>15</v>
      </c>
      <c r="BA520" s="642">
        <v>2</v>
      </c>
      <c r="BB520" s="642">
        <v>0</v>
      </c>
      <c r="BC520" s="642">
        <v>0</v>
      </c>
      <c r="BD520" s="642">
        <v>0</v>
      </c>
      <c r="BE520" s="13">
        <f t="shared" si="311"/>
        <v>0</v>
      </c>
      <c r="BF520" s="13">
        <f t="shared" si="311"/>
        <v>0</v>
      </c>
      <c r="BG520" s="10">
        <f t="shared" si="312"/>
        <v>0</v>
      </c>
      <c r="BH520" s="13">
        <f t="shared" si="313"/>
        <v>10</v>
      </c>
      <c r="BI520" s="13">
        <f t="shared" si="313"/>
        <v>15</v>
      </c>
      <c r="BJ520" s="10">
        <f t="shared" si="314"/>
        <v>25</v>
      </c>
      <c r="BK520" s="44">
        <f t="shared" si="315"/>
        <v>10</v>
      </c>
      <c r="BL520" s="44">
        <f t="shared" si="260"/>
        <v>15</v>
      </c>
      <c r="BM520" s="11">
        <f t="shared" si="261"/>
        <v>25</v>
      </c>
      <c r="BN520" s="642">
        <v>1</v>
      </c>
      <c r="BO520" s="642">
        <v>1</v>
      </c>
      <c r="BP520" s="642">
        <v>0</v>
      </c>
      <c r="BQ520" s="642">
        <v>0</v>
      </c>
      <c r="BR520" s="642">
        <v>0</v>
      </c>
      <c r="BS520" s="642">
        <v>1</v>
      </c>
      <c r="BT520" s="642">
        <v>0</v>
      </c>
      <c r="BU520" s="642">
        <v>2</v>
      </c>
      <c r="BV520" s="644">
        <f t="shared" si="316"/>
        <v>0</v>
      </c>
      <c r="BW520" s="644">
        <f t="shared" si="316"/>
        <v>3</v>
      </c>
      <c r="BX520" s="44">
        <f t="shared" si="317"/>
        <v>1</v>
      </c>
      <c r="BY520" s="44">
        <f t="shared" si="265"/>
        <v>4</v>
      </c>
      <c r="BZ520" s="11">
        <f t="shared" si="266"/>
        <v>5</v>
      </c>
      <c r="CA520" s="14">
        <f t="shared" si="267"/>
        <v>10</v>
      </c>
      <c r="CB520" s="14">
        <f t="shared" si="268"/>
        <v>15</v>
      </c>
      <c r="CC520" s="13">
        <f t="shared" si="269"/>
        <v>1</v>
      </c>
      <c r="CD520" s="13">
        <f t="shared" si="270"/>
        <v>4</v>
      </c>
      <c r="CE520" s="13">
        <f t="shared" si="271"/>
        <v>11</v>
      </c>
      <c r="CF520" s="13">
        <f t="shared" si="272"/>
        <v>19</v>
      </c>
      <c r="CG520" s="289">
        <f t="shared" si="273"/>
        <v>30</v>
      </c>
      <c r="CJ520" s="1">
        <v>1</v>
      </c>
      <c r="CK520" s="6">
        <f t="shared" si="236"/>
        <v>5</v>
      </c>
      <c r="CL520" s="6">
        <v>0</v>
      </c>
      <c r="CM520" s="6">
        <v>1</v>
      </c>
      <c r="CN520" s="6">
        <f t="shared" si="237"/>
        <v>8</v>
      </c>
      <c r="CO520" s="6">
        <f t="shared" si="238"/>
        <v>16</v>
      </c>
    </row>
    <row r="521" spans="1:93" ht="14.25" x14ac:dyDescent="0.25">
      <c r="A521" s="1" t="s">
        <v>1876</v>
      </c>
      <c r="B521" s="6">
        <v>508</v>
      </c>
      <c r="C521" s="9">
        <v>16</v>
      </c>
      <c r="D521" s="9" t="s">
        <v>7</v>
      </c>
      <c r="E521" s="37" t="s">
        <v>24</v>
      </c>
      <c r="F521" s="9">
        <v>20319355</v>
      </c>
      <c r="G521" s="37" t="s">
        <v>774</v>
      </c>
      <c r="H521" s="9" t="s">
        <v>52</v>
      </c>
      <c r="I521" s="642">
        <v>0</v>
      </c>
      <c r="J521" s="642">
        <v>0</v>
      </c>
      <c r="K521" s="642">
        <v>0</v>
      </c>
      <c r="L521" s="642">
        <v>0</v>
      </c>
      <c r="M521" s="642">
        <v>3</v>
      </c>
      <c r="N521" s="642">
        <v>7</v>
      </c>
      <c r="O521" s="642">
        <v>1</v>
      </c>
      <c r="P521" s="642">
        <v>6</v>
      </c>
      <c r="Q521" s="14">
        <f t="shared" si="306"/>
        <v>4</v>
      </c>
      <c r="R521" s="14">
        <f t="shared" si="307"/>
        <v>13</v>
      </c>
      <c r="S521" s="10">
        <f t="shared" si="308"/>
        <v>17</v>
      </c>
      <c r="T521" s="642">
        <v>0</v>
      </c>
      <c r="U521" s="642">
        <v>0</v>
      </c>
      <c r="V521" s="642">
        <v>2</v>
      </c>
      <c r="W521" s="642">
        <v>1</v>
      </c>
      <c r="X521" s="642">
        <v>0</v>
      </c>
      <c r="Y521" s="642">
        <v>5</v>
      </c>
      <c r="Z521" s="623">
        <f t="shared" si="309"/>
        <v>2</v>
      </c>
      <c r="AA521" s="623">
        <f t="shared" si="309"/>
        <v>6</v>
      </c>
      <c r="AB521" s="10">
        <f t="shared" si="244"/>
        <v>8</v>
      </c>
      <c r="AC521" s="44">
        <f t="shared" si="310"/>
        <v>6</v>
      </c>
      <c r="AD521" s="44">
        <f t="shared" si="246"/>
        <v>19</v>
      </c>
      <c r="AE521" s="44">
        <f t="shared" si="247"/>
        <v>25</v>
      </c>
      <c r="AF521" s="12">
        <f t="shared" si="234"/>
        <v>1</v>
      </c>
      <c r="AG521" s="12">
        <f t="shared" si="235"/>
        <v>5</v>
      </c>
      <c r="AH521" s="10">
        <f t="shared" si="248"/>
        <v>6</v>
      </c>
      <c r="AI521" s="12">
        <f>VLOOKUP($F521,'Guru SertifikaSi'!$C$6:$G$675,'Guru SertifikaSi'!E$3,FALSE)</f>
        <v>5</v>
      </c>
      <c r="AJ521" s="12">
        <f>VLOOKUP($F521,'Guru SertifikaSi'!$C$6:$G$675,'Guru SertifikaSi'!F$3,FALSE)</f>
        <v>14</v>
      </c>
      <c r="AK521" s="10">
        <f t="shared" si="249"/>
        <v>19</v>
      </c>
      <c r="AL521" s="44">
        <f t="shared" si="250"/>
        <v>6</v>
      </c>
      <c r="AM521" s="44">
        <f t="shared" si="251"/>
        <v>19</v>
      </c>
      <c r="AN521" s="11">
        <f t="shared" si="252"/>
        <v>25</v>
      </c>
      <c r="AO521" s="642">
        <v>1</v>
      </c>
      <c r="AP521" s="642">
        <v>0</v>
      </c>
      <c r="AQ521" s="642">
        <v>0</v>
      </c>
      <c r="AR521" s="642">
        <v>0</v>
      </c>
      <c r="AS521" s="642">
        <v>0</v>
      </c>
      <c r="AT521" s="642">
        <v>0</v>
      </c>
      <c r="AU521" s="642">
        <v>0</v>
      </c>
      <c r="AV521" s="642">
        <v>0</v>
      </c>
      <c r="AW521" s="643">
        <v>0</v>
      </c>
      <c r="AX521" s="643">
        <v>0</v>
      </c>
      <c r="AY521" s="642">
        <v>5</v>
      </c>
      <c r="AZ521" s="642">
        <v>19</v>
      </c>
      <c r="BA521" s="642">
        <v>0</v>
      </c>
      <c r="BB521" s="642">
        <v>0</v>
      </c>
      <c r="BC521" s="642">
        <v>0</v>
      </c>
      <c r="BD521" s="642">
        <v>0</v>
      </c>
      <c r="BE521" s="13">
        <f t="shared" si="311"/>
        <v>1</v>
      </c>
      <c r="BF521" s="13">
        <f t="shared" si="311"/>
        <v>0</v>
      </c>
      <c r="BG521" s="10">
        <f t="shared" si="312"/>
        <v>1</v>
      </c>
      <c r="BH521" s="13">
        <f t="shared" si="313"/>
        <v>5</v>
      </c>
      <c r="BI521" s="13">
        <f t="shared" si="313"/>
        <v>19</v>
      </c>
      <c r="BJ521" s="10">
        <f t="shared" si="314"/>
        <v>24</v>
      </c>
      <c r="BK521" s="44">
        <f t="shared" si="315"/>
        <v>6</v>
      </c>
      <c r="BL521" s="44">
        <f t="shared" si="260"/>
        <v>19</v>
      </c>
      <c r="BM521" s="11">
        <f t="shared" si="261"/>
        <v>25</v>
      </c>
      <c r="BN521" s="642">
        <v>1</v>
      </c>
      <c r="BO521" s="642">
        <v>0</v>
      </c>
      <c r="BP521" s="642">
        <v>0</v>
      </c>
      <c r="BQ521" s="642">
        <v>0</v>
      </c>
      <c r="BR521" s="642">
        <v>2</v>
      </c>
      <c r="BS521" s="642">
        <v>0</v>
      </c>
      <c r="BT521" s="642">
        <v>0</v>
      </c>
      <c r="BU521" s="642">
        <v>1</v>
      </c>
      <c r="BV521" s="644">
        <f t="shared" si="316"/>
        <v>2</v>
      </c>
      <c r="BW521" s="644">
        <f t="shared" si="316"/>
        <v>1</v>
      </c>
      <c r="BX521" s="44">
        <f t="shared" si="317"/>
        <v>3</v>
      </c>
      <c r="BY521" s="44">
        <f t="shared" si="265"/>
        <v>1</v>
      </c>
      <c r="BZ521" s="11">
        <f t="shared" si="266"/>
        <v>4</v>
      </c>
      <c r="CA521" s="14">
        <f t="shared" si="267"/>
        <v>6</v>
      </c>
      <c r="CB521" s="14">
        <f t="shared" si="268"/>
        <v>19</v>
      </c>
      <c r="CC521" s="13">
        <f t="shared" si="269"/>
        <v>3</v>
      </c>
      <c r="CD521" s="13">
        <f t="shared" si="270"/>
        <v>1</v>
      </c>
      <c r="CE521" s="13">
        <f t="shared" si="271"/>
        <v>9</v>
      </c>
      <c r="CF521" s="13">
        <f t="shared" si="272"/>
        <v>20</v>
      </c>
      <c r="CG521" s="289">
        <f t="shared" si="273"/>
        <v>29</v>
      </c>
      <c r="CJ521" s="1">
        <v>1</v>
      </c>
      <c r="CK521" s="6">
        <f t="shared" si="236"/>
        <v>7</v>
      </c>
      <c r="CL521" s="6">
        <v>0</v>
      </c>
      <c r="CM521" s="6">
        <v>1</v>
      </c>
      <c r="CN521" s="6">
        <f t="shared" si="237"/>
        <v>5</v>
      </c>
      <c r="CO521" s="6">
        <f t="shared" si="238"/>
        <v>20</v>
      </c>
    </row>
    <row r="522" spans="1:93" ht="14.25" x14ac:dyDescent="0.25">
      <c r="A522" s="1" t="s">
        <v>1877</v>
      </c>
      <c r="B522" s="6">
        <v>509</v>
      </c>
      <c r="C522" s="9">
        <v>17</v>
      </c>
      <c r="D522" s="9" t="s">
        <v>7</v>
      </c>
      <c r="E522" s="37" t="s">
        <v>25</v>
      </c>
      <c r="F522" s="9">
        <v>20319379</v>
      </c>
      <c r="G522" s="37" t="s">
        <v>775</v>
      </c>
      <c r="H522" s="9" t="s">
        <v>52</v>
      </c>
      <c r="I522" s="642">
        <v>0</v>
      </c>
      <c r="J522" s="642">
        <v>0</v>
      </c>
      <c r="K522" s="642">
        <v>0</v>
      </c>
      <c r="L522" s="642">
        <v>0</v>
      </c>
      <c r="M522" s="642">
        <v>3</v>
      </c>
      <c r="N522" s="642">
        <v>10</v>
      </c>
      <c r="O522" s="642">
        <v>11</v>
      </c>
      <c r="P522" s="642">
        <v>22</v>
      </c>
      <c r="Q522" s="14">
        <f t="shared" si="306"/>
        <v>14</v>
      </c>
      <c r="R522" s="14">
        <f t="shared" si="307"/>
        <v>32</v>
      </c>
      <c r="S522" s="10">
        <f t="shared" si="308"/>
        <v>46</v>
      </c>
      <c r="T522" s="642">
        <v>0</v>
      </c>
      <c r="U522" s="642">
        <v>0</v>
      </c>
      <c r="V522" s="642">
        <v>1</v>
      </c>
      <c r="W522" s="642">
        <v>2</v>
      </c>
      <c r="X522" s="642">
        <v>1</v>
      </c>
      <c r="Y522" s="642">
        <v>8</v>
      </c>
      <c r="Z522" s="623">
        <f t="shared" si="309"/>
        <v>2</v>
      </c>
      <c r="AA522" s="623">
        <f t="shared" si="309"/>
        <v>10</v>
      </c>
      <c r="AB522" s="10">
        <f t="shared" si="244"/>
        <v>12</v>
      </c>
      <c r="AC522" s="44">
        <f t="shared" si="310"/>
        <v>16</v>
      </c>
      <c r="AD522" s="44">
        <f t="shared" si="246"/>
        <v>42</v>
      </c>
      <c r="AE522" s="44">
        <f t="shared" si="247"/>
        <v>58</v>
      </c>
      <c r="AF522" s="12">
        <f t="shared" si="234"/>
        <v>2</v>
      </c>
      <c r="AG522" s="12">
        <f t="shared" si="235"/>
        <v>12</v>
      </c>
      <c r="AH522" s="10">
        <f t="shared" si="248"/>
        <v>14</v>
      </c>
      <c r="AI522" s="12">
        <f>VLOOKUP($F522,'Guru SertifikaSi'!$C$6:$G$675,'Guru SertifikaSi'!E$3,FALSE)</f>
        <v>14</v>
      </c>
      <c r="AJ522" s="12">
        <f>VLOOKUP($F522,'Guru SertifikaSi'!$C$6:$G$675,'Guru SertifikaSi'!F$3,FALSE)</f>
        <v>30</v>
      </c>
      <c r="AK522" s="10">
        <f t="shared" si="249"/>
        <v>44</v>
      </c>
      <c r="AL522" s="44">
        <f t="shared" si="250"/>
        <v>16</v>
      </c>
      <c r="AM522" s="44">
        <f t="shared" si="251"/>
        <v>42</v>
      </c>
      <c r="AN522" s="11">
        <f t="shared" si="252"/>
        <v>58</v>
      </c>
      <c r="AO522" s="642">
        <v>0</v>
      </c>
      <c r="AP522" s="642">
        <v>0</v>
      </c>
      <c r="AQ522" s="642">
        <v>0</v>
      </c>
      <c r="AR522" s="642">
        <v>0</v>
      </c>
      <c r="AS522" s="642">
        <v>0</v>
      </c>
      <c r="AT522" s="642">
        <v>0</v>
      </c>
      <c r="AU522" s="642">
        <v>0</v>
      </c>
      <c r="AV522" s="642">
        <v>0</v>
      </c>
      <c r="AW522" s="643">
        <v>0</v>
      </c>
      <c r="AX522" s="643">
        <v>0</v>
      </c>
      <c r="AY522" s="642">
        <v>12</v>
      </c>
      <c r="AZ522" s="642">
        <v>33</v>
      </c>
      <c r="BA522" s="642">
        <v>4</v>
      </c>
      <c r="BB522" s="642">
        <v>9</v>
      </c>
      <c r="BC522" s="642">
        <v>0</v>
      </c>
      <c r="BD522" s="642">
        <v>0</v>
      </c>
      <c r="BE522" s="13">
        <f t="shared" si="311"/>
        <v>0</v>
      </c>
      <c r="BF522" s="13">
        <f t="shared" si="311"/>
        <v>0</v>
      </c>
      <c r="BG522" s="10">
        <f t="shared" si="312"/>
        <v>0</v>
      </c>
      <c r="BH522" s="13">
        <f t="shared" si="313"/>
        <v>16</v>
      </c>
      <c r="BI522" s="13">
        <f t="shared" si="313"/>
        <v>42</v>
      </c>
      <c r="BJ522" s="10">
        <f t="shared" si="314"/>
        <v>58</v>
      </c>
      <c r="BK522" s="44">
        <f t="shared" si="315"/>
        <v>16</v>
      </c>
      <c r="BL522" s="44">
        <f t="shared" si="260"/>
        <v>42</v>
      </c>
      <c r="BM522" s="11">
        <f t="shared" si="261"/>
        <v>58</v>
      </c>
      <c r="BN522" s="642">
        <v>2</v>
      </c>
      <c r="BO522" s="642">
        <v>0</v>
      </c>
      <c r="BP522" s="642">
        <v>0</v>
      </c>
      <c r="BQ522" s="642">
        <v>0</v>
      </c>
      <c r="BR522" s="642">
        <v>0</v>
      </c>
      <c r="BS522" s="642">
        <v>2</v>
      </c>
      <c r="BT522" s="642">
        <v>6</v>
      </c>
      <c r="BU522" s="642">
        <v>3</v>
      </c>
      <c r="BV522" s="644">
        <f t="shared" si="316"/>
        <v>6</v>
      </c>
      <c r="BW522" s="644">
        <f t="shared" si="316"/>
        <v>5</v>
      </c>
      <c r="BX522" s="44">
        <f t="shared" si="317"/>
        <v>8</v>
      </c>
      <c r="BY522" s="44">
        <f t="shared" si="265"/>
        <v>5</v>
      </c>
      <c r="BZ522" s="11">
        <f t="shared" si="266"/>
        <v>13</v>
      </c>
      <c r="CA522" s="14">
        <f t="shared" si="267"/>
        <v>16</v>
      </c>
      <c r="CB522" s="14">
        <f t="shared" si="268"/>
        <v>42</v>
      </c>
      <c r="CC522" s="13">
        <f t="shared" si="269"/>
        <v>8</v>
      </c>
      <c r="CD522" s="13">
        <f t="shared" si="270"/>
        <v>5</v>
      </c>
      <c r="CE522" s="13">
        <f t="shared" si="271"/>
        <v>24</v>
      </c>
      <c r="CF522" s="13">
        <f t="shared" si="272"/>
        <v>47</v>
      </c>
      <c r="CG522" s="289">
        <f t="shared" si="273"/>
        <v>71</v>
      </c>
      <c r="CJ522" s="1">
        <v>1</v>
      </c>
      <c r="CK522" s="6">
        <f t="shared" si="236"/>
        <v>23</v>
      </c>
      <c r="CL522" s="6">
        <v>0</v>
      </c>
      <c r="CM522" s="6">
        <v>1</v>
      </c>
      <c r="CN522" s="6">
        <f t="shared" si="237"/>
        <v>12</v>
      </c>
      <c r="CO522" s="6">
        <f t="shared" si="238"/>
        <v>34</v>
      </c>
    </row>
    <row r="523" spans="1:93" ht="14.25" x14ac:dyDescent="0.25">
      <c r="A523" s="1" t="s">
        <v>1878</v>
      </c>
      <c r="B523" s="6">
        <v>510</v>
      </c>
      <c r="C523" s="9">
        <v>18</v>
      </c>
      <c r="D523" s="9" t="s">
        <v>7</v>
      </c>
      <c r="E523" s="37" t="s">
        <v>25</v>
      </c>
      <c r="F523" s="9">
        <v>20319337</v>
      </c>
      <c r="G523" s="37" t="s">
        <v>776</v>
      </c>
      <c r="H523" s="9" t="s">
        <v>52</v>
      </c>
      <c r="I523" s="642">
        <v>0</v>
      </c>
      <c r="J523" s="642">
        <v>0</v>
      </c>
      <c r="K523" s="642">
        <v>0</v>
      </c>
      <c r="L523" s="642">
        <v>0</v>
      </c>
      <c r="M523" s="642">
        <v>9</v>
      </c>
      <c r="N523" s="642">
        <v>4</v>
      </c>
      <c r="O523" s="642">
        <v>10</v>
      </c>
      <c r="P523" s="642">
        <v>17</v>
      </c>
      <c r="Q523" s="14">
        <f t="shared" si="306"/>
        <v>19</v>
      </c>
      <c r="R523" s="14">
        <f t="shared" si="307"/>
        <v>21</v>
      </c>
      <c r="S523" s="10">
        <f t="shared" si="308"/>
        <v>40</v>
      </c>
      <c r="T523" s="642">
        <v>0</v>
      </c>
      <c r="U523" s="642">
        <v>0</v>
      </c>
      <c r="V523" s="642">
        <v>1</v>
      </c>
      <c r="W523" s="642">
        <v>7</v>
      </c>
      <c r="X523" s="642">
        <v>2</v>
      </c>
      <c r="Y523" s="642">
        <v>9</v>
      </c>
      <c r="Z523" s="623">
        <f t="shared" si="309"/>
        <v>3</v>
      </c>
      <c r="AA523" s="623">
        <f t="shared" si="309"/>
        <v>16</v>
      </c>
      <c r="AB523" s="10">
        <f t="shared" si="244"/>
        <v>19</v>
      </c>
      <c r="AC523" s="44">
        <f t="shared" si="310"/>
        <v>22</v>
      </c>
      <c r="AD523" s="44">
        <f t="shared" si="246"/>
        <v>37</v>
      </c>
      <c r="AE523" s="44">
        <f t="shared" si="247"/>
        <v>59</v>
      </c>
      <c r="AF523" s="12">
        <f t="shared" si="234"/>
        <v>3</v>
      </c>
      <c r="AG523" s="12">
        <f t="shared" si="235"/>
        <v>15</v>
      </c>
      <c r="AH523" s="10">
        <f t="shared" si="248"/>
        <v>18</v>
      </c>
      <c r="AI523" s="12">
        <f>VLOOKUP($F523,'Guru SertifikaSi'!$C$6:$G$675,'Guru SertifikaSi'!E$3,FALSE)</f>
        <v>19</v>
      </c>
      <c r="AJ523" s="12">
        <f>VLOOKUP($F523,'Guru SertifikaSi'!$C$6:$G$675,'Guru SertifikaSi'!F$3,FALSE)</f>
        <v>22</v>
      </c>
      <c r="AK523" s="10">
        <f t="shared" si="249"/>
        <v>41</v>
      </c>
      <c r="AL523" s="44">
        <f t="shared" si="250"/>
        <v>22</v>
      </c>
      <c r="AM523" s="44">
        <f t="shared" si="251"/>
        <v>37</v>
      </c>
      <c r="AN523" s="11">
        <f t="shared" si="252"/>
        <v>59</v>
      </c>
      <c r="AO523" s="642">
        <v>0</v>
      </c>
      <c r="AP523" s="642">
        <v>0</v>
      </c>
      <c r="AQ523" s="642">
        <v>0</v>
      </c>
      <c r="AR523" s="642">
        <v>0</v>
      </c>
      <c r="AS523" s="642">
        <v>0</v>
      </c>
      <c r="AT523" s="642">
        <v>0</v>
      </c>
      <c r="AU523" s="642">
        <v>0</v>
      </c>
      <c r="AV523" s="642">
        <v>0</v>
      </c>
      <c r="AW523" s="643">
        <v>0</v>
      </c>
      <c r="AX523" s="643">
        <v>0</v>
      </c>
      <c r="AY523" s="642">
        <v>17</v>
      </c>
      <c r="AZ523" s="642">
        <v>30</v>
      </c>
      <c r="BA523" s="642">
        <v>4</v>
      </c>
      <c r="BB523" s="642">
        <v>6</v>
      </c>
      <c r="BC523" s="642">
        <v>1</v>
      </c>
      <c r="BD523" s="642">
        <v>1</v>
      </c>
      <c r="BE523" s="13">
        <f t="shared" si="311"/>
        <v>0</v>
      </c>
      <c r="BF523" s="13">
        <f t="shared" si="311"/>
        <v>0</v>
      </c>
      <c r="BG523" s="10">
        <f t="shared" si="312"/>
        <v>0</v>
      </c>
      <c r="BH523" s="13">
        <f t="shared" si="313"/>
        <v>22</v>
      </c>
      <c r="BI523" s="13">
        <f t="shared" si="313"/>
        <v>37</v>
      </c>
      <c r="BJ523" s="10">
        <f t="shared" si="314"/>
        <v>59</v>
      </c>
      <c r="BK523" s="44">
        <f t="shared" si="315"/>
        <v>22</v>
      </c>
      <c r="BL523" s="44">
        <f t="shared" si="260"/>
        <v>37</v>
      </c>
      <c r="BM523" s="11">
        <f t="shared" si="261"/>
        <v>59</v>
      </c>
      <c r="BN523" s="642">
        <v>1</v>
      </c>
      <c r="BO523" s="642">
        <v>0</v>
      </c>
      <c r="BP523" s="642">
        <v>0</v>
      </c>
      <c r="BQ523" s="642">
        <v>0</v>
      </c>
      <c r="BR523" s="642">
        <v>0</v>
      </c>
      <c r="BS523" s="642">
        <v>2</v>
      </c>
      <c r="BT523" s="642">
        <v>7</v>
      </c>
      <c r="BU523" s="642">
        <v>2</v>
      </c>
      <c r="BV523" s="644">
        <f t="shared" si="316"/>
        <v>7</v>
      </c>
      <c r="BW523" s="644">
        <f t="shared" si="316"/>
        <v>4</v>
      </c>
      <c r="BX523" s="44">
        <f t="shared" si="317"/>
        <v>8</v>
      </c>
      <c r="BY523" s="44">
        <f t="shared" si="265"/>
        <v>4</v>
      </c>
      <c r="BZ523" s="11">
        <f t="shared" si="266"/>
        <v>12</v>
      </c>
      <c r="CA523" s="14">
        <f t="shared" si="267"/>
        <v>22</v>
      </c>
      <c r="CB523" s="14">
        <f t="shared" si="268"/>
        <v>37</v>
      </c>
      <c r="CC523" s="13">
        <f t="shared" si="269"/>
        <v>8</v>
      </c>
      <c r="CD523" s="13">
        <f t="shared" si="270"/>
        <v>4</v>
      </c>
      <c r="CE523" s="13">
        <f t="shared" si="271"/>
        <v>30</v>
      </c>
      <c r="CF523" s="13">
        <f t="shared" si="272"/>
        <v>41</v>
      </c>
      <c r="CG523" s="289">
        <f t="shared" si="273"/>
        <v>71</v>
      </c>
      <c r="CJ523" s="1">
        <v>1</v>
      </c>
      <c r="CK523" s="6">
        <f t="shared" si="236"/>
        <v>18</v>
      </c>
      <c r="CL523" s="6">
        <v>0</v>
      </c>
      <c r="CM523" s="6">
        <v>1</v>
      </c>
      <c r="CN523" s="6">
        <f t="shared" si="237"/>
        <v>17</v>
      </c>
      <c r="CO523" s="6">
        <f t="shared" si="238"/>
        <v>31</v>
      </c>
    </row>
    <row r="524" spans="1:93" ht="14.25" x14ac:dyDescent="0.25">
      <c r="A524" s="1" t="s">
        <v>1879</v>
      </c>
      <c r="B524" s="6">
        <v>511</v>
      </c>
      <c r="C524" s="9">
        <v>19</v>
      </c>
      <c r="D524" s="9" t="s">
        <v>7</v>
      </c>
      <c r="E524" s="37" t="s">
        <v>25</v>
      </c>
      <c r="F524" s="9">
        <v>20319354</v>
      </c>
      <c r="G524" s="37" t="s">
        <v>777</v>
      </c>
      <c r="H524" s="9" t="s">
        <v>52</v>
      </c>
      <c r="I524" s="642">
        <v>0</v>
      </c>
      <c r="J524" s="642">
        <v>0</v>
      </c>
      <c r="K524" s="642">
        <v>0</v>
      </c>
      <c r="L524" s="642">
        <v>0</v>
      </c>
      <c r="M524" s="642">
        <v>1</v>
      </c>
      <c r="N524" s="642">
        <v>11</v>
      </c>
      <c r="O524" s="642">
        <v>9</v>
      </c>
      <c r="P524" s="642">
        <v>14</v>
      </c>
      <c r="Q524" s="14">
        <f t="shared" si="306"/>
        <v>10</v>
      </c>
      <c r="R524" s="14">
        <f t="shared" si="307"/>
        <v>25</v>
      </c>
      <c r="S524" s="10">
        <f t="shared" si="308"/>
        <v>35</v>
      </c>
      <c r="T524" s="642">
        <v>0</v>
      </c>
      <c r="U524" s="642">
        <v>0</v>
      </c>
      <c r="V524" s="642">
        <v>0</v>
      </c>
      <c r="W524" s="642">
        <v>1</v>
      </c>
      <c r="X524" s="642">
        <v>5</v>
      </c>
      <c r="Y524" s="642">
        <v>4</v>
      </c>
      <c r="Z524" s="623">
        <f t="shared" si="309"/>
        <v>5</v>
      </c>
      <c r="AA524" s="623">
        <f t="shared" si="309"/>
        <v>5</v>
      </c>
      <c r="AB524" s="10">
        <f t="shared" si="244"/>
        <v>10</v>
      </c>
      <c r="AC524" s="44">
        <f t="shared" si="310"/>
        <v>15</v>
      </c>
      <c r="AD524" s="44">
        <f t="shared" si="246"/>
        <v>30</v>
      </c>
      <c r="AE524" s="44">
        <f t="shared" si="247"/>
        <v>45</v>
      </c>
      <c r="AF524" s="12">
        <f t="shared" si="234"/>
        <v>2</v>
      </c>
      <c r="AG524" s="12">
        <f t="shared" si="235"/>
        <v>5</v>
      </c>
      <c r="AH524" s="10">
        <f t="shared" si="248"/>
        <v>7</v>
      </c>
      <c r="AI524" s="12">
        <f>VLOOKUP($F524,'Guru SertifikaSi'!$C$6:$G$675,'Guru SertifikaSi'!E$3,FALSE)</f>
        <v>13</v>
      </c>
      <c r="AJ524" s="12">
        <f>VLOOKUP($F524,'Guru SertifikaSi'!$C$6:$G$675,'Guru SertifikaSi'!F$3,FALSE)</f>
        <v>25</v>
      </c>
      <c r="AK524" s="10">
        <f t="shared" si="249"/>
        <v>38</v>
      </c>
      <c r="AL524" s="44">
        <f t="shared" si="250"/>
        <v>15</v>
      </c>
      <c r="AM524" s="44">
        <f t="shared" si="251"/>
        <v>30</v>
      </c>
      <c r="AN524" s="11">
        <f t="shared" si="252"/>
        <v>45</v>
      </c>
      <c r="AO524" s="642">
        <v>0</v>
      </c>
      <c r="AP524" s="642">
        <v>0</v>
      </c>
      <c r="AQ524" s="642">
        <v>0</v>
      </c>
      <c r="AR524" s="642">
        <v>0</v>
      </c>
      <c r="AS524" s="642">
        <v>0</v>
      </c>
      <c r="AT524" s="642">
        <v>0</v>
      </c>
      <c r="AU524" s="642">
        <v>1</v>
      </c>
      <c r="AV524" s="642">
        <v>0</v>
      </c>
      <c r="AW524" s="643">
        <v>0</v>
      </c>
      <c r="AX524" s="643">
        <v>0</v>
      </c>
      <c r="AY524" s="642">
        <v>12</v>
      </c>
      <c r="AZ524" s="642">
        <v>28</v>
      </c>
      <c r="BA524" s="642">
        <v>2</v>
      </c>
      <c r="BB524" s="642">
        <v>2</v>
      </c>
      <c r="BC524" s="642">
        <v>0</v>
      </c>
      <c r="BD524" s="642">
        <v>0</v>
      </c>
      <c r="BE524" s="13">
        <f t="shared" si="311"/>
        <v>1</v>
      </c>
      <c r="BF524" s="13">
        <f t="shared" si="311"/>
        <v>0</v>
      </c>
      <c r="BG524" s="10">
        <f t="shared" si="312"/>
        <v>1</v>
      </c>
      <c r="BH524" s="13">
        <f t="shared" si="313"/>
        <v>14</v>
      </c>
      <c r="BI524" s="13">
        <f t="shared" si="313"/>
        <v>30</v>
      </c>
      <c r="BJ524" s="10">
        <f t="shared" si="314"/>
        <v>44</v>
      </c>
      <c r="BK524" s="44">
        <f t="shared" si="315"/>
        <v>15</v>
      </c>
      <c r="BL524" s="44">
        <f t="shared" si="260"/>
        <v>30</v>
      </c>
      <c r="BM524" s="11">
        <f t="shared" si="261"/>
        <v>45</v>
      </c>
      <c r="BN524" s="642">
        <v>1</v>
      </c>
      <c r="BO524" s="642">
        <v>1</v>
      </c>
      <c r="BP524" s="642">
        <v>0</v>
      </c>
      <c r="BQ524" s="642">
        <v>0</v>
      </c>
      <c r="BR524" s="642">
        <v>2</v>
      </c>
      <c r="BS524" s="642">
        <v>1</v>
      </c>
      <c r="BT524" s="642">
        <v>0</v>
      </c>
      <c r="BU524" s="642">
        <v>0</v>
      </c>
      <c r="BV524" s="644">
        <f t="shared" si="316"/>
        <v>2</v>
      </c>
      <c r="BW524" s="644">
        <f t="shared" si="316"/>
        <v>1</v>
      </c>
      <c r="BX524" s="44">
        <f t="shared" si="317"/>
        <v>3</v>
      </c>
      <c r="BY524" s="44">
        <f t="shared" si="265"/>
        <v>2</v>
      </c>
      <c r="BZ524" s="11">
        <f t="shared" si="266"/>
        <v>5</v>
      </c>
      <c r="CA524" s="14">
        <f t="shared" si="267"/>
        <v>15</v>
      </c>
      <c r="CB524" s="14">
        <f t="shared" si="268"/>
        <v>30</v>
      </c>
      <c r="CC524" s="13">
        <f t="shared" si="269"/>
        <v>3</v>
      </c>
      <c r="CD524" s="13">
        <f t="shared" si="270"/>
        <v>2</v>
      </c>
      <c r="CE524" s="13">
        <f t="shared" si="271"/>
        <v>18</v>
      </c>
      <c r="CF524" s="13">
        <f t="shared" si="272"/>
        <v>32</v>
      </c>
      <c r="CG524" s="289">
        <f t="shared" si="273"/>
        <v>50</v>
      </c>
      <c r="CJ524" s="1">
        <v>1</v>
      </c>
      <c r="CK524" s="6">
        <f t="shared" si="236"/>
        <v>15</v>
      </c>
      <c r="CL524" s="6">
        <v>0</v>
      </c>
      <c r="CM524" s="6">
        <v>1</v>
      </c>
      <c r="CN524" s="6">
        <f t="shared" si="237"/>
        <v>12</v>
      </c>
      <c r="CO524" s="6">
        <f t="shared" si="238"/>
        <v>29</v>
      </c>
    </row>
    <row r="525" spans="1:93" ht="14.25" x14ac:dyDescent="0.25">
      <c r="A525" s="1" t="s">
        <v>1880</v>
      </c>
      <c r="B525" s="6">
        <v>512</v>
      </c>
      <c r="C525" s="9">
        <v>20</v>
      </c>
      <c r="D525" s="9" t="s">
        <v>7</v>
      </c>
      <c r="E525" s="37" t="s">
        <v>25</v>
      </c>
      <c r="F525" s="9">
        <v>20319351</v>
      </c>
      <c r="G525" s="37" t="s">
        <v>778</v>
      </c>
      <c r="H525" s="9" t="s">
        <v>52</v>
      </c>
      <c r="I525" s="642">
        <v>0</v>
      </c>
      <c r="J525" s="642">
        <v>0</v>
      </c>
      <c r="K525" s="642">
        <v>0</v>
      </c>
      <c r="L525" s="642">
        <v>0</v>
      </c>
      <c r="M525" s="642">
        <v>3</v>
      </c>
      <c r="N525" s="642">
        <v>6</v>
      </c>
      <c r="O525" s="642">
        <v>12</v>
      </c>
      <c r="P525" s="642">
        <v>10</v>
      </c>
      <c r="Q525" s="14">
        <f t="shared" si="306"/>
        <v>15</v>
      </c>
      <c r="R525" s="14">
        <f t="shared" si="307"/>
        <v>16</v>
      </c>
      <c r="S525" s="10">
        <f t="shared" si="308"/>
        <v>31</v>
      </c>
      <c r="T525" s="642">
        <v>0</v>
      </c>
      <c r="U525" s="642">
        <v>1</v>
      </c>
      <c r="V525" s="642">
        <v>0</v>
      </c>
      <c r="W525" s="642">
        <v>0</v>
      </c>
      <c r="X525" s="642">
        <v>3</v>
      </c>
      <c r="Y525" s="642">
        <v>8</v>
      </c>
      <c r="Z525" s="623">
        <f t="shared" si="309"/>
        <v>3</v>
      </c>
      <c r="AA525" s="623">
        <f t="shared" si="309"/>
        <v>9</v>
      </c>
      <c r="AB525" s="10">
        <f t="shared" si="244"/>
        <v>12</v>
      </c>
      <c r="AC525" s="44">
        <f t="shared" si="310"/>
        <v>18</v>
      </c>
      <c r="AD525" s="44">
        <f t="shared" si="246"/>
        <v>25</v>
      </c>
      <c r="AE525" s="44">
        <f t="shared" si="247"/>
        <v>43</v>
      </c>
      <c r="AF525" s="12">
        <f t="shared" si="234"/>
        <v>3</v>
      </c>
      <c r="AG525" s="12">
        <f t="shared" si="235"/>
        <v>8</v>
      </c>
      <c r="AH525" s="10">
        <f t="shared" si="248"/>
        <v>11</v>
      </c>
      <c r="AI525" s="12">
        <f>VLOOKUP($F525,'Guru SertifikaSi'!$C$6:$G$675,'Guru SertifikaSi'!E$3,FALSE)</f>
        <v>15</v>
      </c>
      <c r="AJ525" s="12">
        <f>VLOOKUP($F525,'Guru SertifikaSi'!$C$6:$G$675,'Guru SertifikaSi'!F$3,FALSE)</f>
        <v>17</v>
      </c>
      <c r="AK525" s="10">
        <f t="shared" si="249"/>
        <v>32</v>
      </c>
      <c r="AL525" s="44">
        <f t="shared" si="250"/>
        <v>18</v>
      </c>
      <c r="AM525" s="44">
        <f t="shared" si="251"/>
        <v>25</v>
      </c>
      <c r="AN525" s="11">
        <f t="shared" si="252"/>
        <v>43</v>
      </c>
      <c r="AO525" s="642">
        <v>0</v>
      </c>
      <c r="AP525" s="642">
        <v>0</v>
      </c>
      <c r="AQ525" s="642">
        <v>0</v>
      </c>
      <c r="AR525" s="642">
        <v>0</v>
      </c>
      <c r="AS525" s="642">
        <v>0</v>
      </c>
      <c r="AT525" s="642">
        <v>0</v>
      </c>
      <c r="AU525" s="642">
        <v>0</v>
      </c>
      <c r="AV525" s="642">
        <v>0</v>
      </c>
      <c r="AW525" s="643">
        <v>0</v>
      </c>
      <c r="AX525" s="643">
        <v>0</v>
      </c>
      <c r="AY525" s="642">
        <v>17</v>
      </c>
      <c r="AZ525" s="642">
        <v>23</v>
      </c>
      <c r="BA525" s="642">
        <v>1</v>
      </c>
      <c r="BB525" s="642">
        <v>2</v>
      </c>
      <c r="BC525" s="642">
        <v>0</v>
      </c>
      <c r="BD525" s="642">
        <v>0</v>
      </c>
      <c r="BE525" s="13">
        <f t="shared" si="311"/>
        <v>0</v>
      </c>
      <c r="BF525" s="13">
        <f t="shared" si="311"/>
        <v>0</v>
      </c>
      <c r="BG525" s="10">
        <f t="shared" si="312"/>
        <v>0</v>
      </c>
      <c r="BH525" s="13">
        <f t="shared" si="313"/>
        <v>18</v>
      </c>
      <c r="BI525" s="13">
        <f t="shared" si="313"/>
        <v>25</v>
      </c>
      <c r="BJ525" s="10">
        <f t="shared" si="314"/>
        <v>43</v>
      </c>
      <c r="BK525" s="44">
        <f t="shared" si="315"/>
        <v>18</v>
      </c>
      <c r="BL525" s="44">
        <f t="shared" si="260"/>
        <v>25</v>
      </c>
      <c r="BM525" s="11">
        <f t="shared" si="261"/>
        <v>43</v>
      </c>
      <c r="BN525" s="642">
        <v>2</v>
      </c>
      <c r="BO525" s="642">
        <v>2</v>
      </c>
      <c r="BP525" s="642">
        <v>0</v>
      </c>
      <c r="BQ525" s="642">
        <v>0</v>
      </c>
      <c r="BR525" s="642">
        <v>4</v>
      </c>
      <c r="BS525" s="642">
        <v>3</v>
      </c>
      <c r="BT525" s="642">
        <v>1</v>
      </c>
      <c r="BU525" s="642">
        <v>0</v>
      </c>
      <c r="BV525" s="644">
        <f t="shared" si="316"/>
        <v>5</v>
      </c>
      <c r="BW525" s="644">
        <f t="shared" si="316"/>
        <v>3</v>
      </c>
      <c r="BX525" s="44">
        <f t="shared" si="317"/>
        <v>7</v>
      </c>
      <c r="BY525" s="44">
        <f t="shared" si="265"/>
        <v>5</v>
      </c>
      <c r="BZ525" s="11">
        <f t="shared" si="266"/>
        <v>12</v>
      </c>
      <c r="CA525" s="14">
        <f t="shared" si="267"/>
        <v>18</v>
      </c>
      <c r="CB525" s="14">
        <f t="shared" si="268"/>
        <v>25</v>
      </c>
      <c r="CC525" s="13">
        <f t="shared" si="269"/>
        <v>7</v>
      </c>
      <c r="CD525" s="13">
        <f t="shared" si="270"/>
        <v>5</v>
      </c>
      <c r="CE525" s="13">
        <f t="shared" si="271"/>
        <v>25</v>
      </c>
      <c r="CF525" s="13">
        <f t="shared" si="272"/>
        <v>30</v>
      </c>
      <c r="CG525" s="289">
        <f t="shared" si="273"/>
        <v>55</v>
      </c>
      <c r="CJ525" s="1">
        <v>1</v>
      </c>
      <c r="CK525" s="6">
        <f t="shared" si="236"/>
        <v>11</v>
      </c>
      <c r="CL525" s="6">
        <v>0</v>
      </c>
      <c r="CM525" s="6">
        <v>1</v>
      </c>
      <c r="CN525" s="6">
        <f t="shared" si="237"/>
        <v>17</v>
      </c>
      <c r="CO525" s="6">
        <f t="shared" si="238"/>
        <v>24</v>
      </c>
    </row>
    <row r="526" spans="1:93" ht="14.25" x14ac:dyDescent="0.25">
      <c r="A526" s="1" t="s">
        <v>1881</v>
      </c>
      <c r="B526" s="6">
        <v>513</v>
      </c>
      <c r="C526" s="9">
        <v>21</v>
      </c>
      <c r="D526" s="9" t="s">
        <v>7</v>
      </c>
      <c r="E526" s="37" t="s">
        <v>25</v>
      </c>
      <c r="F526" s="9">
        <v>20319335</v>
      </c>
      <c r="G526" s="37" t="s">
        <v>779</v>
      </c>
      <c r="H526" s="9" t="s">
        <v>52</v>
      </c>
      <c r="I526" s="642">
        <v>0</v>
      </c>
      <c r="J526" s="642">
        <v>0</v>
      </c>
      <c r="K526" s="642">
        <v>0</v>
      </c>
      <c r="L526" s="642">
        <v>0</v>
      </c>
      <c r="M526" s="642">
        <v>2</v>
      </c>
      <c r="N526" s="642">
        <v>10</v>
      </c>
      <c r="O526" s="642">
        <v>9</v>
      </c>
      <c r="P526" s="642">
        <v>12</v>
      </c>
      <c r="Q526" s="14">
        <f t="shared" si="306"/>
        <v>11</v>
      </c>
      <c r="R526" s="14">
        <f t="shared" si="307"/>
        <v>22</v>
      </c>
      <c r="S526" s="10">
        <f t="shared" si="308"/>
        <v>33</v>
      </c>
      <c r="T526" s="642">
        <v>0</v>
      </c>
      <c r="U526" s="642">
        <v>0</v>
      </c>
      <c r="V526" s="642">
        <v>0</v>
      </c>
      <c r="W526" s="642">
        <v>7</v>
      </c>
      <c r="X526" s="642">
        <v>0</v>
      </c>
      <c r="Y526" s="642">
        <v>0</v>
      </c>
      <c r="Z526" s="623">
        <f t="shared" si="309"/>
        <v>0</v>
      </c>
      <c r="AA526" s="623">
        <f t="shared" si="309"/>
        <v>7</v>
      </c>
      <c r="AB526" s="10">
        <f t="shared" si="244"/>
        <v>7</v>
      </c>
      <c r="AC526" s="44">
        <f t="shared" si="310"/>
        <v>11</v>
      </c>
      <c r="AD526" s="44">
        <f t="shared" si="246"/>
        <v>29</v>
      </c>
      <c r="AE526" s="44">
        <f t="shared" si="247"/>
        <v>40</v>
      </c>
      <c r="AF526" s="12">
        <f t="shared" si="234"/>
        <v>0</v>
      </c>
      <c r="AG526" s="12">
        <f t="shared" si="235"/>
        <v>7</v>
      </c>
      <c r="AH526" s="10">
        <f t="shared" si="248"/>
        <v>7</v>
      </c>
      <c r="AI526" s="12">
        <f>VLOOKUP($F526,'Guru SertifikaSi'!$C$6:$G$675,'Guru SertifikaSi'!E$3,FALSE)</f>
        <v>12</v>
      </c>
      <c r="AJ526" s="12">
        <f>VLOOKUP($F526,'Guru SertifikaSi'!$C$6:$G$675,'Guru SertifikaSi'!F$3,FALSE)</f>
        <v>21</v>
      </c>
      <c r="AK526" s="10">
        <f t="shared" si="249"/>
        <v>33</v>
      </c>
      <c r="AL526" s="44">
        <f t="shared" si="250"/>
        <v>12</v>
      </c>
      <c r="AM526" s="44">
        <f t="shared" si="251"/>
        <v>28</v>
      </c>
      <c r="AN526" s="11">
        <f t="shared" si="252"/>
        <v>40</v>
      </c>
      <c r="AO526" s="642">
        <v>0</v>
      </c>
      <c r="AP526" s="642">
        <v>0</v>
      </c>
      <c r="AQ526" s="642">
        <v>0</v>
      </c>
      <c r="AR526" s="642">
        <v>0</v>
      </c>
      <c r="AS526" s="642">
        <v>0</v>
      </c>
      <c r="AT526" s="642">
        <v>0</v>
      </c>
      <c r="AU526" s="642">
        <v>0</v>
      </c>
      <c r="AV526" s="642">
        <v>0</v>
      </c>
      <c r="AW526" s="643">
        <v>0</v>
      </c>
      <c r="AX526" s="643">
        <v>0</v>
      </c>
      <c r="AY526" s="642">
        <v>11</v>
      </c>
      <c r="AZ526" s="642">
        <v>28</v>
      </c>
      <c r="BA526" s="642">
        <v>1</v>
      </c>
      <c r="BB526" s="642">
        <v>0</v>
      </c>
      <c r="BC526" s="642">
        <v>0</v>
      </c>
      <c r="BD526" s="642">
        <v>0</v>
      </c>
      <c r="BE526" s="13">
        <f t="shared" si="311"/>
        <v>0</v>
      </c>
      <c r="BF526" s="13">
        <f t="shared" si="311"/>
        <v>0</v>
      </c>
      <c r="BG526" s="10">
        <f t="shared" si="312"/>
        <v>0</v>
      </c>
      <c r="BH526" s="13">
        <f t="shared" si="313"/>
        <v>12</v>
      </c>
      <c r="BI526" s="13">
        <f t="shared" si="313"/>
        <v>28</v>
      </c>
      <c r="BJ526" s="10">
        <f t="shared" si="314"/>
        <v>40</v>
      </c>
      <c r="BK526" s="44">
        <f t="shared" si="315"/>
        <v>12</v>
      </c>
      <c r="BL526" s="44">
        <f t="shared" si="260"/>
        <v>28</v>
      </c>
      <c r="BM526" s="11">
        <f t="shared" si="261"/>
        <v>40</v>
      </c>
      <c r="BN526" s="642">
        <v>1</v>
      </c>
      <c r="BO526" s="642">
        <v>5</v>
      </c>
      <c r="BP526" s="642">
        <v>0</v>
      </c>
      <c r="BQ526" s="642">
        <v>0</v>
      </c>
      <c r="BR526" s="642">
        <v>3</v>
      </c>
      <c r="BS526" s="642">
        <v>1</v>
      </c>
      <c r="BT526" s="642">
        <v>1</v>
      </c>
      <c r="BU526" s="642">
        <v>1</v>
      </c>
      <c r="BV526" s="644">
        <f t="shared" si="316"/>
        <v>4</v>
      </c>
      <c r="BW526" s="644">
        <f t="shared" si="316"/>
        <v>2</v>
      </c>
      <c r="BX526" s="44">
        <f t="shared" si="317"/>
        <v>5</v>
      </c>
      <c r="BY526" s="44">
        <f t="shared" si="265"/>
        <v>7</v>
      </c>
      <c r="BZ526" s="11">
        <f t="shared" si="266"/>
        <v>12</v>
      </c>
      <c r="CA526" s="14">
        <f t="shared" si="267"/>
        <v>11</v>
      </c>
      <c r="CB526" s="14">
        <f t="shared" si="268"/>
        <v>29</v>
      </c>
      <c r="CC526" s="13">
        <f t="shared" si="269"/>
        <v>5</v>
      </c>
      <c r="CD526" s="13">
        <f t="shared" si="270"/>
        <v>7</v>
      </c>
      <c r="CE526" s="13">
        <f t="shared" si="271"/>
        <v>16</v>
      </c>
      <c r="CF526" s="13">
        <f t="shared" si="272"/>
        <v>36</v>
      </c>
      <c r="CG526" s="289">
        <f t="shared" si="273"/>
        <v>52</v>
      </c>
      <c r="CJ526" s="1">
        <v>1</v>
      </c>
      <c r="CK526" s="6">
        <f t="shared" si="236"/>
        <v>13</v>
      </c>
      <c r="CL526" s="6">
        <v>1</v>
      </c>
      <c r="CM526" s="6">
        <v>0</v>
      </c>
      <c r="CN526" s="6">
        <f t="shared" si="237"/>
        <v>12</v>
      </c>
      <c r="CO526" s="6">
        <f t="shared" si="238"/>
        <v>28</v>
      </c>
    </row>
    <row r="527" spans="1:93" ht="14.25" x14ac:dyDescent="0.25">
      <c r="A527" s="1" t="s">
        <v>1882</v>
      </c>
      <c r="B527" s="6">
        <v>514</v>
      </c>
      <c r="C527" s="9">
        <v>22</v>
      </c>
      <c r="D527" s="9" t="s">
        <v>7</v>
      </c>
      <c r="E527" s="37" t="s">
        <v>26</v>
      </c>
      <c r="F527" s="9">
        <v>20319339</v>
      </c>
      <c r="G527" s="37" t="s">
        <v>780</v>
      </c>
      <c r="H527" s="9" t="s">
        <v>52</v>
      </c>
      <c r="I527" s="642">
        <v>0</v>
      </c>
      <c r="J527" s="642">
        <v>1</v>
      </c>
      <c r="K527" s="642">
        <v>0</v>
      </c>
      <c r="L527" s="642">
        <v>0</v>
      </c>
      <c r="M527" s="642">
        <v>3</v>
      </c>
      <c r="N527" s="642">
        <v>8</v>
      </c>
      <c r="O527" s="642">
        <v>14</v>
      </c>
      <c r="P527" s="642">
        <v>2</v>
      </c>
      <c r="Q527" s="14">
        <f t="shared" si="306"/>
        <v>17</v>
      </c>
      <c r="R527" s="14">
        <f t="shared" si="307"/>
        <v>11</v>
      </c>
      <c r="S527" s="10">
        <f t="shared" si="308"/>
        <v>28</v>
      </c>
      <c r="T527" s="642">
        <v>0</v>
      </c>
      <c r="U527" s="642">
        <v>0</v>
      </c>
      <c r="V527" s="642">
        <v>0</v>
      </c>
      <c r="W527" s="642">
        <v>1</v>
      </c>
      <c r="X527" s="642">
        <v>4</v>
      </c>
      <c r="Y527" s="642">
        <v>4</v>
      </c>
      <c r="Z527" s="623">
        <f t="shared" si="309"/>
        <v>4</v>
      </c>
      <c r="AA527" s="623">
        <f t="shared" si="309"/>
        <v>5</v>
      </c>
      <c r="AB527" s="10">
        <f t="shared" si="244"/>
        <v>9</v>
      </c>
      <c r="AC527" s="44">
        <f t="shared" si="310"/>
        <v>21</v>
      </c>
      <c r="AD527" s="44">
        <f t="shared" si="246"/>
        <v>16</v>
      </c>
      <c r="AE527" s="44">
        <f t="shared" si="247"/>
        <v>37</v>
      </c>
      <c r="AF527" s="12">
        <f t="shared" ref="AF527:AF590" si="318">IF(AC527-AI527&lt;1,0,AC527-AI527)</f>
        <v>4</v>
      </c>
      <c r="AG527" s="12">
        <f t="shared" ref="AG527:AG590" si="319">AE527-AK527-AF527</f>
        <v>4</v>
      </c>
      <c r="AH527" s="10">
        <f t="shared" si="248"/>
        <v>8</v>
      </c>
      <c r="AI527" s="12">
        <f>VLOOKUP($F527,'Guru SertifikaSi'!$C$6:$G$675,'Guru SertifikaSi'!E$3,FALSE)</f>
        <v>17</v>
      </c>
      <c r="AJ527" s="12">
        <f>VLOOKUP($F527,'Guru SertifikaSi'!$C$6:$G$675,'Guru SertifikaSi'!F$3,FALSE)</f>
        <v>12</v>
      </c>
      <c r="AK527" s="10">
        <f t="shared" si="249"/>
        <v>29</v>
      </c>
      <c r="AL527" s="44">
        <f t="shared" si="250"/>
        <v>21</v>
      </c>
      <c r="AM527" s="44">
        <f t="shared" si="251"/>
        <v>16</v>
      </c>
      <c r="AN527" s="11">
        <f t="shared" si="252"/>
        <v>37</v>
      </c>
      <c r="AO527" s="642">
        <v>1</v>
      </c>
      <c r="AP527" s="642">
        <v>0</v>
      </c>
      <c r="AQ527" s="642">
        <v>0</v>
      </c>
      <c r="AR527" s="642">
        <v>0</v>
      </c>
      <c r="AS527" s="642">
        <v>0</v>
      </c>
      <c r="AT527" s="642">
        <v>0</v>
      </c>
      <c r="AU527" s="642">
        <v>0</v>
      </c>
      <c r="AV527" s="642">
        <v>0</v>
      </c>
      <c r="AW527" s="643">
        <v>0</v>
      </c>
      <c r="AX527" s="643">
        <v>0</v>
      </c>
      <c r="AY527" s="642">
        <v>18</v>
      </c>
      <c r="AZ527" s="642">
        <v>16</v>
      </c>
      <c r="BA527" s="642">
        <v>2</v>
      </c>
      <c r="BB527" s="642">
        <v>0</v>
      </c>
      <c r="BC527" s="642">
        <v>0</v>
      </c>
      <c r="BD527" s="642">
        <v>0</v>
      </c>
      <c r="BE527" s="13">
        <f t="shared" si="311"/>
        <v>1</v>
      </c>
      <c r="BF527" s="13">
        <f t="shared" si="311"/>
        <v>0</v>
      </c>
      <c r="BG527" s="10">
        <f t="shared" si="312"/>
        <v>1</v>
      </c>
      <c r="BH527" s="13">
        <f t="shared" si="313"/>
        <v>20</v>
      </c>
      <c r="BI527" s="13">
        <f t="shared" si="313"/>
        <v>16</v>
      </c>
      <c r="BJ527" s="10">
        <f t="shared" si="314"/>
        <v>36</v>
      </c>
      <c r="BK527" s="44">
        <f t="shared" si="315"/>
        <v>21</v>
      </c>
      <c r="BL527" s="44">
        <f t="shared" si="260"/>
        <v>16</v>
      </c>
      <c r="BM527" s="11">
        <f t="shared" si="261"/>
        <v>37</v>
      </c>
      <c r="BN527" s="642">
        <v>2</v>
      </c>
      <c r="BO527" s="642">
        <v>1</v>
      </c>
      <c r="BP527" s="642">
        <v>0</v>
      </c>
      <c r="BQ527" s="642">
        <v>0</v>
      </c>
      <c r="BR527" s="642">
        <v>1</v>
      </c>
      <c r="BS527" s="642">
        <v>2</v>
      </c>
      <c r="BT527" s="642">
        <v>1</v>
      </c>
      <c r="BU527" s="642">
        <v>0</v>
      </c>
      <c r="BV527" s="644">
        <f t="shared" si="316"/>
        <v>2</v>
      </c>
      <c r="BW527" s="644">
        <f t="shared" si="316"/>
        <v>2</v>
      </c>
      <c r="BX527" s="44">
        <f t="shared" si="317"/>
        <v>4</v>
      </c>
      <c r="BY527" s="44">
        <f t="shared" si="265"/>
        <v>3</v>
      </c>
      <c r="BZ527" s="11">
        <f t="shared" si="266"/>
        <v>7</v>
      </c>
      <c r="CA527" s="14">
        <f t="shared" si="267"/>
        <v>21</v>
      </c>
      <c r="CB527" s="14">
        <f t="shared" si="268"/>
        <v>16</v>
      </c>
      <c r="CC527" s="13">
        <f t="shared" si="269"/>
        <v>4</v>
      </c>
      <c r="CD527" s="13">
        <f t="shared" si="270"/>
        <v>3</v>
      </c>
      <c r="CE527" s="13">
        <f t="shared" si="271"/>
        <v>25</v>
      </c>
      <c r="CF527" s="13">
        <f t="shared" si="272"/>
        <v>19</v>
      </c>
      <c r="CG527" s="289">
        <f t="shared" si="273"/>
        <v>44</v>
      </c>
      <c r="CJ527" s="1">
        <v>1</v>
      </c>
      <c r="CK527" s="6">
        <f t="shared" ref="CK527:CK590" si="320">CJ527+P527</f>
        <v>3</v>
      </c>
      <c r="CL527" s="6">
        <v>0</v>
      </c>
      <c r="CM527" s="6">
        <v>1</v>
      </c>
      <c r="CN527" s="6">
        <f t="shared" ref="CN527:CN590" si="321">AY527+CL527</f>
        <v>18</v>
      </c>
      <c r="CO527" s="6">
        <f t="shared" ref="CO527:CO590" si="322">AZ527+CM527</f>
        <v>17</v>
      </c>
    </row>
    <row r="528" spans="1:93" ht="14.25" x14ac:dyDescent="0.25">
      <c r="A528" s="1" t="s">
        <v>1883</v>
      </c>
      <c r="B528" s="6">
        <v>515</v>
      </c>
      <c r="C528" s="9">
        <v>23</v>
      </c>
      <c r="D528" s="9" t="s">
        <v>7</v>
      </c>
      <c r="E528" s="37" t="s">
        <v>26</v>
      </c>
      <c r="F528" s="9">
        <v>20319356</v>
      </c>
      <c r="G528" s="37" t="s">
        <v>781</v>
      </c>
      <c r="H528" s="9" t="s">
        <v>52</v>
      </c>
      <c r="I528" s="642">
        <v>0</v>
      </c>
      <c r="J528" s="642">
        <v>0</v>
      </c>
      <c r="K528" s="642">
        <v>0</v>
      </c>
      <c r="L528" s="642">
        <v>0</v>
      </c>
      <c r="M528" s="642">
        <v>2</v>
      </c>
      <c r="N528" s="642">
        <v>8</v>
      </c>
      <c r="O528" s="642">
        <v>2</v>
      </c>
      <c r="P528" s="642">
        <v>3</v>
      </c>
      <c r="Q528" s="14">
        <f t="shared" si="306"/>
        <v>4</v>
      </c>
      <c r="R528" s="14">
        <f t="shared" si="307"/>
        <v>11</v>
      </c>
      <c r="S528" s="10">
        <f t="shared" si="308"/>
        <v>15</v>
      </c>
      <c r="T528" s="642">
        <v>0</v>
      </c>
      <c r="U528" s="642">
        <v>0</v>
      </c>
      <c r="V528" s="642">
        <v>0</v>
      </c>
      <c r="W528" s="642">
        <v>0</v>
      </c>
      <c r="X528" s="642">
        <v>3</v>
      </c>
      <c r="Y528" s="642">
        <v>3</v>
      </c>
      <c r="Z528" s="623">
        <f t="shared" si="309"/>
        <v>3</v>
      </c>
      <c r="AA528" s="623">
        <f t="shared" si="309"/>
        <v>3</v>
      </c>
      <c r="AB528" s="10">
        <f t="shared" si="244"/>
        <v>6</v>
      </c>
      <c r="AC528" s="44">
        <f t="shared" si="310"/>
        <v>7</v>
      </c>
      <c r="AD528" s="44">
        <f t="shared" si="246"/>
        <v>14</v>
      </c>
      <c r="AE528" s="44">
        <f t="shared" si="247"/>
        <v>21</v>
      </c>
      <c r="AF528" s="12">
        <f t="shared" si="318"/>
        <v>2</v>
      </c>
      <c r="AG528" s="12">
        <f t="shared" si="319"/>
        <v>6</v>
      </c>
      <c r="AH528" s="10">
        <f t="shared" si="248"/>
        <v>8</v>
      </c>
      <c r="AI528" s="12">
        <f>VLOOKUP($F528,'Guru SertifikaSi'!$C$6:$G$675,'Guru SertifikaSi'!E$3,FALSE)</f>
        <v>5</v>
      </c>
      <c r="AJ528" s="12">
        <f>VLOOKUP($F528,'Guru SertifikaSi'!$C$6:$G$675,'Guru SertifikaSi'!F$3,FALSE)</f>
        <v>8</v>
      </c>
      <c r="AK528" s="10">
        <f t="shared" si="249"/>
        <v>13</v>
      </c>
      <c r="AL528" s="44">
        <f t="shared" si="250"/>
        <v>7</v>
      </c>
      <c r="AM528" s="44">
        <f t="shared" si="251"/>
        <v>14</v>
      </c>
      <c r="AN528" s="11">
        <f t="shared" si="252"/>
        <v>21</v>
      </c>
      <c r="AO528" s="642">
        <v>0</v>
      </c>
      <c r="AP528" s="642">
        <v>0</v>
      </c>
      <c r="AQ528" s="642">
        <v>0</v>
      </c>
      <c r="AR528" s="642">
        <v>0</v>
      </c>
      <c r="AS528" s="642">
        <v>0</v>
      </c>
      <c r="AT528" s="642">
        <v>0</v>
      </c>
      <c r="AU528" s="642">
        <v>0</v>
      </c>
      <c r="AV528" s="642">
        <v>0</v>
      </c>
      <c r="AW528" s="643">
        <v>0</v>
      </c>
      <c r="AX528" s="643">
        <v>0</v>
      </c>
      <c r="AY528" s="642">
        <v>7</v>
      </c>
      <c r="AZ528" s="642">
        <v>13</v>
      </c>
      <c r="BA528" s="642">
        <v>0</v>
      </c>
      <c r="BB528" s="642">
        <v>1</v>
      </c>
      <c r="BC528" s="642">
        <v>0</v>
      </c>
      <c r="BD528" s="642">
        <v>0</v>
      </c>
      <c r="BE528" s="13">
        <f t="shared" si="311"/>
        <v>0</v>
      </c>
      <c r="BF528" s="13">
        <f t="shared" si="311"/>
        <v>0</v>
      </c>
      <c r="BG528" s="10">
        <f t="shared" si="312"/>
        <v>0</v>
      </c>
      <c r="BH528" s="13">
        <f t="shared" si="313"/>
        <v>7</v>
      </c>
      <c r="BI528" s="13">
        <f t="shared" si="313"/>
        <v>14</v>
      </c>
      <c r="BJ528" s="10">
        <f t="shared" si="314"/>
        <v>21</v>
      </c>
      <c r="BK528" s="44">
        <f t="shared" si="315"/>
        <v>7</v>
      </c>
      <c r="BL528" s="44">
        <f t="shared" si="260"/>
        <v>14</v>
      </c>
      <c r="BM528" s="11">
        <f t="shared" si="261"/>
        <v>21</v>
      </c>
      <c r="BN528" s="642">
        <v>0</v>
      </c>
      <c r="BO528" s="642">
        <v>1</v>
      </c>
      <c r="BP528" s="642">
        <v>0</v>
      </c>
      <c r="BQ528" s="642">
        <v>0</v>
      </c>
      <c r="BR528" s="642">
        <v>0</v>
      </c>
      <c r="BS528" s="642">
        <v>0</v>
      </c>
      <c r="BT528" s="642">
        <v>2</v>
      </c>
      <c r="BU528" s="642">
        <v>3</v>
      </c>
      <c r="BV528" s="644">
        <f t="shared" si="316"/>
        <v>2</v>
      </c>
      <c r="BW528" s="644">
        <f t="shared" si="316"/>
        <v>3</v>
      </c>
      <c r="BX528" s="44">
        <f t="shared" si="317"/>
        <v>2</v>
      </c>
      <c r="BY528" s="44">
        <f t="shared" si="265"/>
        <v>4</v>
      </c>
      <c r="BZ528" s="11">
        <f t="shared" si="266"/>
        <v>6</v>
      </c>
      <c r="CA528" s="14">
        <f t="shared" si="267"/>
        <v>7</v>
      </c>
      <c r="CB528" s="14">
        <f t="shared" si="268"/>
        <v>14</v>
      </c>
      <c r="CC528" s="13">
        <f t="shared" si="269"/>
        <v>2</v>
      </c>
      <c r="CD528" s="13">
        <f t="shared" si="270"/>
        <v>4</v>
      </c>
      <c r="CE528" s="13">
        <f t="shared" si="271"/>
        <v>9</v>
      </c>
      <c r="CF528" s="13">
        <f t="shared" si="272"/>
        <v>18</v>
      </c>
      <c r="CG528" s="289">
        <f t="shared" si="273"/>
        <v>27</v>
      </c>
      <c r="CJ528" s="1">
        <v>1</v>
      </c>
      <c r="CK528" s="6">
        <f t="shared" si="320"/>
        <v>4</v>
      </c>
      <c r="CL528" s="6">
        <v>0</v>
      </c>
      <c r="CM528" s="6">
        <v>1</v>
      </c>
      <c r="CN528" s="6">
        <f t="shared" si="321"/>
        <v>7</v>
      </c>
      <c r="CO528" s="6">
        <f t="shared" si="322"/>
        <v>14</v>
      </c>
    </row>
    <row r="529" spans="1:93" ht="14.25" x14ac:dyDescent="0.25">
      <c r="A529" s="1" t="s">
        <v>1884</v>
      </c>
      <c r="B529" s="6">
        <v>516</v>
      </c>
      <c r="C529" s="9">
        <v>24</v>
      </c>
      <c r="D529" s="9" t="s">
        <v>7</v>
      </c>
      <c r="E529" s="37" t="s">
        <v>27</v>
      </c>
      <c r="F529" s="9">
        <v>20339140</v>
      </c>
      <c r="G529" s="37" t="s">
        <v>782</v>
      </c>
      <c r="H529" s="9" t="s">
        <v>52</v>
      </c>
      <c r="I529" s="642">
        <v>0</v>
      </c>
      <c r="J529" s="642">
        <v>0</v>
      </c>
      <c r="K529" s="642">
        <v>0</v>
      </c>
      <c r="L529" s="642">
        <v>0</v>
      </c>
      <c r="M529" s="642">
        <v>2</v>
      </c>
      <c r="N529" s="642">
        <v>11</v>
      </c>
      <c r="O529" s="642">
        <v>8</v>
      </c>
      <c r="P529" s="642">
        <v>16</v>
      </c>
      <c r="Q529" s="14">
        <f t="shared" si="306"/>
        <v>10</v>
      </c>
      <c r="R529" s="14">
        <f t="shared" si="307"/>
        <v>27</v>
      </c>
      <c r="S529" s="10">
        <f t="shared" si="308"/>
        <v>37</v>
      </c>
      <c r="T529" s="642">
        <v>0</v>
      </c>
      <c r="U529" s="642">
        <v>0</v>
      </c>
      <c r="V529" s="642">
        <v>2</v>
      </c>
      <c r="W529" s="642">
        <v>4</v>
      </c>
      <c r="X529" s="642">
        <v>4</v>
      </c>
      <c r="Y529" s="642">
        <v>7</v>
      </c>
      <c r="Z529" s="623">
        <f t="shared" si="309"/>
        <v>6</v>
      </c>
      <c r="AA529" s="623">
        <f t="shared" si="309"/>
        <v>11</v>
      </c>
      <c r="AB529" s="10">
        <f t="shared" si="244"/>
        <v>17</v>
      </c>
      <c r="AC529" s="44">
        <f t="shared" si="310"/>
        <v>16</v>
      </c>
      <c r="AD529" s="44">
        <f t="shared" si="246"/>
        <v>38</v>
      </c>
      <c r="AE529" s="44">
        <f t="shared" si="247"/>
        <v>54</v>
      </c>
      <c r="AF529" s="12">
        <f t="shared" si="318"/>
        <v>5</v>
      </c>
      <c r="AG529" s="12">
        <f t="shared" si="319"/>
        <v>16</v>
      </c>
      <c r="AH529" s="10">
        <f t="shared" si="248"/>
        <v>21</v>
      </c>
      <c r="AI529" s="12">
        <f>VLOOKUP($F529,'Guru SertifikaSi'!$C$6:$G$675,'Guru SertifikaSi'!E$3,FALSE)</f>
        <v>11</v>
      </c>
      <c r="AJ529" s="12">
        <f>VLOOKUP($F529,'Guru SertifikaSi'!$C$6:$G$675,'Guru SertifikaSi'!F$3,FALSE)</f>
        <v>22</v>
      </c>
      <c r="AK529" s="10">
        <f t="shared" si="249"/>
        <v>33</v>
      </c>
      <c r="AL529" s="44">
        <f t="shared" si="250"/>
        <v>16</v>
      </c>
      <c r="AM529" s="44">
        <f t="shared" si="251"/>
        <v>38</v>
      </c>
      <c r="AN529" s="11">
        <f t="shared" si="252"/>
        <v>54</v>
      </c>
      <c r="AO529" s="642">
        <v>0</v>
      </c>
      <c r="AP529" s="642">
        <v>0</v>
      </c>
      <c r="AQ529" s="642">
        <v>0</v>
      </c>
      <c r="AR529" s="642">
        <v>0</v>
      </c>
      <c r="AS529" s="642">
        <v>0</v>
      </c>
      <c r="AT529" s="642">
        <v>0</v>
      </c>
      <c r="AU529" s="642">
        <v>1</v>
      </c>
      <c r="AV529" s="642">
        <v>0</v>
      </c>
      <c r="AW529" s="643">
        <v>0</v>
      </c>
      <c r="AX529" s="643">
        <v>0</v>
      </c>
      <c r="AY529" s="642">
        <v>14</v>
      </c>
      <c r="AZ529" s="642">
        <v>35</v>
      </c>
      <c r="BA529" s="642">
        <v>1</v>
      </c>
      <c r="BB529" s="642">
        <v>3</v>
      </c>
      <c r="BC529" s="642">
        <v>0</v>
      </c>
      <c r="BD529" s="642">
        <v>0</v>
      </c>
      <c r="BE529" s="13">
        <f t="shared" si="311"/>
        <v>1</v>
      </c>
      <c r="BF529" s="13">
        <f t="shared" si="311"/>
        <v>0</v>
      </c>
      <c r="BG529" s="10">
        <f t="shared" si="312"/>
        <v>1</v>
      </c>
      <c r="BH529" s="13">
        <f t="shared" si="313"/>
        <v>15</v>
      </c>
      <c r="BI529" s="13">
        <f t="shared" si="313"/>
        <v>38</v>
      </c>
      <c r="BJ529" s="10">
        <f t="shared" si="314"/>
        <v>53</v>
      </c>
      <c r="BK529" s="44">
        <f t="shared" si="315"/>
        <v>16</v>
      </c>
      <c r="BL529" s="44">
        <f t="shared" si="260"/>
        <v>38</v>
      </c>
      <c r="BM529" s="11">
        <f t="shared" si="261"/>
        <v>54</v>
      </c>
      <c r="BN529" s="642">
        <v>2</v>
      </c>
      <c r="BO529" s="642">
        <v>1</v>
      </c>
      <c r="BP529" s="642">
        <v>0</v>
      </c>
      <c r="BQ529" s="642">
        <v>0</v>
      </c>
      <c r="BR529" s="642">
        <v>5</v>
      </c>
      <c r="BS529" s="642">
        <v>3</v>
      </c>
      <c r="BT529" s="642">
        <v>3</v>
      </c>
      <c r="BU529" s="642">
        <v>0</v>
      </c>
      <c r="BV529" s="644">
        <f t="shared" si="316"/>
        <v>8</v>
      </c>
      <c r="BW529" s="644">
        <f t="shared" si="316"/>
        <v>3</v>
      </c>
      <c r="BX529" s="44">
        <f t="shared" si="317"/>
        <v>10</v>
      </c>
      <c r="BY529" s="44">
        <f t="shared" si="265"/>
        <v>4</v>
      </c>
      <c r="BZ529" s="11">
        <f t="shared" si="266"/>
        <v>14</v>
      </c>
      <c r="CA529" s="14">
        <f t="shared" si="267"/>
        <v>16</v>
      </c>
      <c r="CB529" s="14">
        <f t="shared" si="268"/>
        <v>38</v>
      </c>
      <c r="CC529" s="13">
        <f t="shared" si="269"/>
        <v>10</v>
      </c>
      <c r="CD529" s="13">
        <f t="shared" si="270"/>
        <v>4</v>
      </c>
      <c r="CE529" s="13">
        <f t="shared" si="271"/>
        <v>26</v>
      </c>
      <c r="CF529" s="13">
        <f t="shared" si="272"/>
        <v>42</v>
      </c>
      <c r="CG529" s="289">
        <f t="shared" si="273"/>
        <v>68</v>
      </c>
      <c r="CJ529" s="1">
        <v>1</v>
      </c>
      <c r="CK529" s="6">
        <f t="shared" si="320"/>
        <v>17</v>
      </c>
      <c r="CL529" s="6">
        <v>0</v>
      </c>
      <c r="CM529" s="6">
        <v>1</v>
      </c>
      <c r="CN529" s="6">
        <f t="shared" si="321"/>
        <v>14</v>
      </c>
      <c r="CO529" s="6">
        <f t="shared" si="322"/>
        <v>36</v>
      </c>
    </row>
    <row r="530" spans="1:93" ht="14.25" x14ac:dyDescent="0.25">
      <c r="A530" s="1" t="s">
        <v>1885</v>
      </c>
      <c r="B530" s="6">
        <v>517</v>
      </c>
      <c r="C530" s="9">
        <v>25</v>
      </c>
      <c r="D530" s="9" t="s">
        <v>7</v>
      </c>
      <c r="E530" s="37" t="s">
        <v>27</v>
      </c>
      <c r="F530" s="9">
        <v>20319353</v>
      </c>
      <c r="G530" s="37" t="s">
        <v>783</v>
      </c>
      <c r="H530" s="9" t="s">
        <v>52</v>
      </c>
      <c r="I530" s="642">
        <v>0</v>
      </c>
      <c r="J530" s="642">
        <v>0</v>
      </c>
      <c r="K530" s="642">
        <v>0</v>
      </c>
      <c r="L530" s="642">
        <v>0</v>
      </c>
      <c r="M530" s="642">
        <v>2</v>
      </c>
      <c r="N530" s="642">
        <v>5</v>
      </c>
      <c r="O530" s="642">
        <v>8</v>
      </c>
      <c r="P530" s="642">
        <v>3</v>
      </c>
      <c r="Q530" s="14">
        <f t="shared" si="306"/>
        <v>10</v>
      </c>
      <c r="R530" s="14">
        <f t="shared" si="307"/>
        <v>8</v>
      </c>
      <c r="S530" s="10">
        <f t="shared" si="308"/>
        <v>18</v>
      </c>
      <c r="T530" s="642">
        <v>0</v>
      </c>
      <c r="U530" s="642">
        <v>0</v>
      </c>
      <c r="V530" s="642">
        <v>1</v>
      </c>
      <c r="W530" s="642">
        <v>0</v>
      </c>
      <c r="X530" s="642">
        <v>0</v>
      </c>
      <c r="Y530" s="642">
        <v>2</v>
      </c>
      <c r="Z530" s="623">
        <f t="shared" si="309"/>
        <v>1</v>
      </c>
      <c r="AA530" s="623">
        <f t="shared" si="309"/>
        <v>2</v>
      </c>
      <c r="AB530" s="10">
        <f t="shared" si="244"/>
        <v>3</v>
      </c>
      <c r="AC530" s="44">
        <f t="shared" si="310"/>
        <v>11</v>
      </c>
      <c r="AD530" s="44">
        <f t="shared" si="246"/>
        <v>10</v>
      </c>
      <c r="AE530" s="44">
        <f t="shared" si="247"/>
        <v>21</v>
      </c>
      <c r="AF530" s="12">
        <f t="shared" si="318"/>
        <v>2</v>
      </c>
      <c r="AG530" s="12">
        <f t="shared" si="319"/>
        <v>3</v>
      </c>
      <c r="AH530" s="10">
        <f t="shared" si="248"/>
        <v>5</v>
      </c>
      <c r="AI530" s="12">
        <f>VLOOKUP($F530,'Guru SertifikaSi'!$C$6:$G$675,'Guru SertifikaSi'!E$3,FALSE)</f>
        <v>9</v>
      </c>
      <c r="AJ530" s="12">
        <f>VLOOKUP($F530,'Guru SertifikaSi'!$C$6:$G$675,'Guru SertifikaSi'!F$3,FALSE)</f>
        <v>7</v>
      </c>
      <c r="AK530" s="10">
        <f t="shared" si="249"/>
        <v>16</v>
      </c>
      <c r="AL530" s="44">
        <f t="shared" si="250"/>
        <v>11</v>
      </c>
      <c r="AM530" s="44">
        <f t="shared" si="251"/>
        <v>10</v>
      </c>
      <c r="AN530" s="11">
        <f t="shared" si="252"/>
        <v>21</v>
      </c>
      <c r="AO530" s="642">
        <v>1</v>
      </c>
      <c r="AP530" s="642">
        <v>0</v>
      </c>
      <c r="AQ530" s="642">
        <v>1</v>
      </c>
      <c r="AR530" s="642">
        <v>0</v>
      </c>
      <c r="AS530" s="642">
        <v>0</v>
      </c>
      <c r="AT530" s="642">
        <v>0</v>
      </c>
      <c r="AU530" s="642">
        <v>0</v>
      </c>
      <c r="AV530" s="642">
        <v>0</v>
      </c>
      <c r="AW530" s="643">
        <v>0</v>
      </c>
      <c r="AX530" s="643">
        <v>0</v>
      </c>
      <c r="AY530" s="642">
        <v>8</v>
      </c>
      <c r="AZ530" s="642">
        <v>10</v>
      </c>
      <c r="BA530" s="642">
        <v>1</v>
      </c>
      <c r="BB530" s="642">
        <v>0</v>
      </c>
      <c r="BC530" s="642">
        <v>0</v>
      </c>
      <c r="BD530" s="642">
        <v>0</v>
      </c>
      <c r="BE530" s="13">
        <f t="shared" si="311"/>
        <v>2</v>
      </c>
      <c r="BF530" s="13">
        <f t="shared" si="311"/>
        <v>0</v>
      </c>
      <c r="BG530" s="10">
        <f t="shared" si="312"/>
        <v>2</v>
      </c>
      <c r="BH530" s="13">
        <f t="shared" si="313"/>
        <v>9</v>
      </c>
      <c r="BI530" s="13">
        <f t="shared" si="313"/>
        <v>10</v>
      </c>
      <c r="BJ530" s="10">
        <f t="shared" si="314"/>
        <v>19</v>
      </c>
      <c r="BK530" s="44">
        <f t="shared" si="315"/>
        <v>11</v>
      </c>
      <c r="BL530" s="44">
        <f t="shared" si="260"/>
        <v>10</v>
      </c>
      <c r="BM530" s="11">
        <f t="shared" si="261"/>
        <v>21</v>
      </c>
      <c r="BN530" s="642">
        <v>1</v>
      </c>
      <c r="BO530" s="642">
        <v>2</v>
      </c>
      <c r="BP530" s="642">
        <v>0</v>
      </c>
      <c r="BQ530" s="642">
        <v>0</v>
      </c>
      <c r="BR530" s="642">
        <v>3</v>
      </c>
      <c r="BS530" s="642">
        <v>1</v>
      </c>
      <c r="BT530" s="642">
        <v>1</v>
      </c>
      <c r="BU530" s="642">
        <v>0</v>
      </c>
      <c r="BV530" s="644">
        <f t="shared" si="316"/>
        <v>4</v>
      </c>
      <c r="BW530" s="644">
        <f t="shared" si="316"/>
        <v>1</v>
      </c>
      <c r="BX530" s="44">
        <f t="shared" si="317"/>
        <v>5</v>
      </c>
      <c r="BY530" s="44">
        <f t="shared" si="265"/>
        <v>3</v>
      </c>
      <c r="BZ530" s="11">
        <f t="shared" si="266"/>
        <v>8</v>
      </c>
      <c r="CA530" s="14">
        <f t="shared" si="267"/>
        <v>11</v>
      </c>
      <c r="CB530" s="14">
        <f t="shared" si="268"/>
        <v>10</v>
      </c>
      <c r="CC530" s="13">
        <f t="shared" si="269"/>
        <v>5</v>
      </c>
      <c r="CD530" s="13">
        <f t="shared" si="270"/>
        <v>3</v>
      </c>
      <c r="CE530" s="13">
        <f t="shared" si="271"/>
        <v>16</v>
      </c>
      <c r="CF530" s="13">
        <f t="shared" si="272"/>
        <v>13</v>
      </c>
      <c r="CG530" s="289">
        <f t="shared" si="273"/>
        <v>29</v>
      </c>
      <c r="CJ530" s="1">
        <v>1</v>
      </c>
      <c r="CK530" s="6">
        <f t="shared" si="320"/>
        <v>4</v>
      </c>
      <c r="CL530" s="6">
        <v>0</v>
      </c>
      <c r="CM530" s="6">
        <v>1</v>
      </c>
      <c r="CN530" s="6">
        <f t="shared" si="321"/>
        <v>8</v>
      </c>
      <c r="CO530" s="6">
        <f t="shared" si="322"/>
        <v>11</v>
      </c>
    </row>
    <row r="531" spans="1:93" ht="14.25" x14ac:dyDescent="0.25">
      <c r="A531" s="1" t="s">
        <v>1886</v>
      </c>
      <c r="B531" s="6">
        <v>518</v>
      </c>
      <c r="C531" s="9">
        <v>26</v>
      </c>
      <c r="D531" s="9" t="s">
        <v>7</v>
      </c>
      <c r="E531" s="37" t="s">
        <v>28</v>
      </c>
      <c r="F531" s="9">
        <v>20319363</v>
      </c>
      <c r="G531" s="37" t="s">
        <v>784</v>
      </c>
      <c r="H531" s="9" t="s">
        <v>52</v>
      </c>
      <c r="I531" s="642">
        <v>0</v>
      </c>
      <c r="J531" s="642">
        <v>0</v>
      </c>
      <c r="K531" s="642">
        <v>0</v>
      </c>
      <c r="L531" s="642">
        <v>0</v>
      </c>
      <c r="M531" s="642">
        <v>0</v>
      </c>
      <c r="N531" s="642">
        <v>7</v>
      </c>
      <c r="O531" s="642">
        <v>6</v>
      </c>
      <c r="P531" s="642">
        <v>9</v>
      </c>
      <c r="Q531" s="14">
        <f t="shared" si="306"/>
        <v>6</v>
      </c>
      <c r="R531" s="14">
        <f t="shared" si="307"/>
        <v>16</v>
      </c>
      <c r="S531" s="10">
        <f t="shared" si="308"/>
        <v>22</v>
      </c>
      <c r="T531" s="642">
        <v>0</v>
      </c>
      <c r="U531" s="642">
        <v>0</v>
      </c>
      <c r="V531" s="642">
        <v>2</v>
      </c>
      <c r="W531" s="642">
        <v>0</v>
      </c>
      <c r="X531" s="642">
        <v>1</v>
      </c>
      <c r="Y531" s="642">
        <v>9</v>
      </c>
      <c r="Z531" s="623">
        <f t="shared" si="309"/>
        <v>3</v>
      </c>
      <c r="AA531" s="623">
        <f t="shared" si="309"/>
        <v>9</v>
      </c>
      <c r="AB531" s="10">
        <f t="shared" si="244"/>
        <v>12</v>
      </c>
      <c r="AC531" s="44">
        <f t="shared" si="310"/>
        <v>9</v>
      </c>
      <c r="AD531" s="44">
        <f t="shared" si="246"/>
        <v>25</v>
      </c>
      <c r="AE531" s="44">
        <f t="shared" si="247"/>
        <v>34</v>
      </c>
      <c r="AF531" s="12">
        <f t="shared" si="318"/>
        <v>2</v>
      </c>
      <c r="AG531" s="12">
        <f t="shared" si="319"/>
        <v>11</v>
      </c>
      <c r="AH531" s="10">
        <f t="shared" si="248"/>
        <v>13</v>
      </c>
      <c r="AI531" s="12">
        <f>VLOOKUP($F531,'Guru SertifikaSi'!$C$6:$G$675,'Guru SertifikaSi'!E$3,FALSE)</f>
        <v>7</v>
      </c>
      <c r="AJ531" s="12">
        <f>VLOOKUP($F531,'Guru SertifikaSi'!$C$6:$G$675,'Guru SertifikaSi'!F$3,FALSE)</f>
        <v>14</v>
      </c>
      <c r="AK531" s="10">
        <f t="shared" si="249"/>
        <v>21</v>
      </c>
      <c r="AL531" s="44">
        <f t="shared" si="250"/>
        <v>9</v>
      </c>
      <c r="AM531" s="44">
        <f t="shared" si="251"/>
        <v>25</v>
      </c>
      <c r="AN531" s="11">
        <f t="shared" si="252"/>
        <v>34</v>
      </c>
      <c r="AO531" s="642">
        <v>0</v>
      </c>
      <c r="AP531" s="642">
        <v>0</v>
      </c>
      <c r="AQ531" s="642">
        <v>0</v>
      </c>
      <c r="AR531" s="642">
        <v>0</v>
      </c>
      <c r="AS531" s="642">
        <v>1</v>
      </c>
      <c r="AT531" s="642">
        <v>0</v>
      </c>
      <c r="AU531" s="642">
        <v>0</v>
      </c>
      <c r="AV531" s="642">
        <v>0</v>
      </c>
      <c r="AW531" s="643">
        <v>0</v>
      </c>
      <c r="AX531" s="643">
        <v>0</v>
      </c>
      <c r="AY531" s="642">
        <v>8</v>
      </c>
      <c r="AZ531" s="642">
        <v>25</v>
      </c>
      <c r="BA531" s="642">
        <v>0</v>
      </c>
      <c r="BB531" s="642">
        <v>0</v>
      </c>
      <c r="BC531" s="642">
        <v>0</v>
      </c>
      <c r="BD531" s="642">
        <v>0</v>
      </c>
      <c r="BE531" s="13">
        <f t="shared" si="311"/>
        <v>1</v>
      </c>
      <c r="BF531" s="13">
        <f t="shared" si="311"/>
        <v>0</v>
      </c>
      <c r="BG531" s="10">
        <f t="shared" si="312"/>
        <v>1</v>
      </c>
      <c r="BH531" s="13">
        <f t="shared" si="313"/>
        <v>8</v>
      </c>
      <c r="BI531" s="13">
        <f t="shared" si="313"/>
        <v>25</v>
      </c>
      <c r="BJ531" s="10">
        <f t="shared" si="314"/>
        <v>33</v>
      </c>
      <c r="BK531" s="44">
        <f t="shared" si="315"/>
        <v>9</v>
      </c>
      <c r="BL531" s="44">
        <f t="shared" si="260"/>
        <v>25</v>
      </c>
      <c r="BM531" s="11">
        <f t="shared" si="261"/>
        <v>34</v>
      </c>
      <c r="BN531" s="642">
        <v>0</v>
      </c>
      <c r="BO531" s="642">
        <v>2</v>
      </c>
      <c r="BP531" s="642">
        <v>0</v>
      </c>
      <c r="BQ531" s="642">
        <v>0</v>
      </c>
      <c r="BR531" s="642">
        <v>0</v>
      </c>
      <c r="BS531" s="642">
        <v>0</v>
      </c>
      <c r="BT531" s="642">
        <v>4</v>
      </c>
      <c r="BU531" s="642">
        <v>2</v>
      </c>
      <c r="BV531" s="644">
        <f t="shared" si="316"/>
        <v>4</v>
      </c>
      <c r="BW531" s="644">
        <f t="shared" si="316"/>
        <v>2</v>
      </c>
      <c r="BX531" s="44">
        <f t="shared" si="317"/>
        <v>4</v>
      </c>
      <c r="BY531" s="44">
        <f t="shared" si="265"/>
        <v>4</v>
      </c>
      <c r="BZ531" s="11">
        <f t="shared" si="266"/>
        <v>8</v>
      </c>
      <c r="CA531" s="14">
        <f t="shared" si="267"/>
        <v>9</v>
      </c>
      <c r="CB531" s="14">
        <f t="shared" si="268"/>
        <v>25</v>
      </c>
      <c r="CC531" s="13">
        <f t="shared" si="269"/>
        <v>4</v>
      </c>
      <c r="CD531" s="13">
        <f t="shared" si="270"/>
        <v>4</v>
      </c>
      <c r="CE531" s="13">
        <f t="shared" si="271"/>
        <v>13</v>
      </c>
      <c r="CF531" s="13">
        <f t="shared" si="272"/>
        <v>29</v>
      </c>
      <c r="CG531" s="289">
        <f t="shared" si="273"/>
        <v>42</v>
      </c>
      <c r="CJ531" s="1">
        <v>1</v>
      </c>
      <c r="CK531" s="6">
        <f t="shared" si="320"/>
        <v>10</v>
      </c>
      <c r="CL531" s="6">
        <v>0</v>
      </c>
      <c r="CM531" s="6">
        <v>1</v>
      </c>
      <c r="CN531" s="6">
        <f t="shared" si="321"/>
        <v>8</v>
      </c>
      <c r="CO531" s="6">
        <f t="shared" si="322"/>
        <v>26</v>
      </c>
    </row>
    <row r="532" spans="1:93" ht="14.25" x14ac:dyDescent="0.25">
      <c r="A532" s="1" t="s">
        <v>1887</v>
      </c>
      <c r="B532" s="6">
        <v>519</v>
      </c>
      <c r="C532" s="9">
        <v>27</v>
      </c>
      <c r="D532" s="9" t="s">
        <v>7</v>
      </c>
      <c r="E532" s="37" t="s">
        <v>28</v>
      </c>
      <c r="F532" s="9">
        <v>20319336</v>
      </c>
      <c r="G532" s="37" t="s">
        <v>785</v>
      </c>
      <c r="H532" s="9" t="s">
        <v>52</v>
      </c>
      <c r="I532" s="642">
        <v>0</v>
      </c>
      <c r="J532" s="642">
        <v>0</v>
      </c>
      <c r="K532" s="642">
        <v>0</v>
      </c>
      <c r="L532" s="642">
        <v>0</v>
      </c>
      <c r="M532" s="642">
        <v>1</v>
      </c>
      <c r="N532" s="642">
        <v>2</v>
      </c>
      <c r="O532" s="642">
        <v>5</v>
      </c>
      <c r="P532" s="642">
        <v>2</v>
      </c>
      <c r="Q532" s="14">
        <f t="shared" si="306"/>
        <v>6</v>
      </c>
      <c r="R532" s="14">
        <f t="shared" si="307"/>
        <v>4</v>
      </c>
      <c r="S532" s="10">
        <f t="shared" si="308"/>
        <v>10</v>
      </c>
      <c r="T532" s="642">
        <v>0</v>
      </c>
      <c r="U532" s="642">
        <v>0</v>
      </c>
      <c r="V532" s="642">
        <v>0</v>
      </c>
      <c r="W532" s="642">
        <v>2</v>
      </c>
      <c r="X532" s="642">
        <v>2</v>
      </c>
      <c r="Y532" s="642">
        <v>1</v>
      </c>
      <c r="Z532" s="623">
        <f t="shared" si="309"/>
        <v>2</v>
      </c>
      <c r="AA532" s="623">
        <f t="shared" si="309"/>
        <v>3</v>
      </c>
      <c r="AB532" s="10">
        <f t="shared" si="244"/>
        <v>5</v>
      </c>
      <c r="AC532" s="44">
        <f t="shared" si="310"/>
        <v>8</v>
      </c>
      <c r="AD532" s="44">
        <f t="shared" si="246"/>
        <v>7</v>
      </c>
      <c r="AE532" s="44">
        <f t="shared" si="247"/>
        <v>15</v>
      </c>
      <c r="AF532" s="12">
        <f t="shared" si="318"/>
        <v>1</v>
      </c>
      <c r="AG532" s="12">
        <f t="shared" si="319"/>
        <v>4</v>
      </c>
      <c r="AH532" s="10">
        <f t="shared" si="248"/>
        <v>5</v>
      </c>
      <c r="AI532" s="12">
        <f>VLOOKUP($F532,'Guru SertifikaSi'!$C$6:$G$675,'Guru SertifikaSi'!E$3,FALSE)</f>
        <v>7</v>
      </c>
      <c r="AJ532" s="12">
        <f>VLOOKUP($F532,'Guru SertifikaSi'!$C$6:$G$675,'Guru SertifikaSi'!F$3,FALSE)</f>
        <v>3</v>
      </c>
      <c r="AK532" s="10">
        <f t="shared" si="249"/>
        <v>10</v>
      </c>
      <c r="AL532" s="44">
        <f t="shared" si="250"/>
        <v>8</v>
      </c>
      <c r="AM532" s="44">
        <f t="shared" si="251"/>
        <v>7</v>
      </c>
      <c r="AN532" s="11">
        <f t="shared" si="252"/>
        <v>15</v>
      </c>
      <c r="AO532" s="642">
        <v>0</v>
      </c>
      <c r="AP532" s="642">
        <v>0</v>
      </c>
      <c r="AQ532" s="642">
        <v>0</v>
      </c>
      <c r="AR532" s="642">
        <v>0</v>
      </c>
      <c r="AS532" s="642">
        <v>0</v>
      </c>
      <c r="AT532" s="642">
        <v>0</v>
      </c>
      <c r="AU532" s="642">
        <v>0</v>
      </c>
      <c r="AV532" s="642">
        <v>0</v>
      </c>
      <c r="AW532" s="643">
        <v>0</v>
      </c>
      <c r="AX532" s="643">
        <v>0</v>
      </c>
      <c r="AY532" s="642">
        <v>7</v>
      </c>
      <c r="AZ532" s="642">
        <v>7</v>
      </c>
      <c r="BA532" s="642">
        <v>1</v>
      </c>
      <c r="BB532" s="642">
        <v>0</v>
      </c>
      <c r="BC532" s="642">
        <v>0</v>
      </c>
      <c r="BD532" s="642">
        <v>0</v>
      </c>
      <c r="BE532" s="13">
        <f t="shared" si="311"/>
        <v>0</v>
      </c>
      <c r="BF532" s="13">
        <f t="shared" si="311"/>
        <v>0</v>
      </c>
      <c r="BG532" s="10">
        <f t="shared" si="312"/>
        <v>0</v>
      </c>
      <c r="BH532" s="13">
        <f t="shared" si="313"/>
        <v>8</v>
      </c>
      <c r="BI532" s="13">
        <f t="shared" si="313"/>
        <v>7</v>
      </c>
      <c r="BJ532" s="10">
        <f t="shared" si="314"/>
        <v>15</v>
      </c>
      <c r="BK532" s="44">
        <f t="shared" si="315"/>
        <v>8</v>
      </c>
      <c r="BL532" s="44">
        <f t="shared" si="260"/>
        <v>7</v>
      </c>
      <c r="BM532" s="11">
        <f t="shared" si="261"/>
        <v>15</v>
      </c>
      <c r="BN532" s="642">
        <v>2</v>
      </c>
      <c r="BO532" s="642">
        <v>0</v>
      </c>
      <c r="BP532" s="642">
        <v>0</v>
      </c>
      <c r="BQ532" s="642">
        <v>0</v>
      </c>
      <c r="BR532" s="642">
        <v>1</v>
      </c>
      <c r="BS532" s="642">
        <v>1</v>
      </c>
      <c r="BT532" s="642">
        <v>0</v>
      </c>
      <c r="BU532" s="642">
        <v>0</v>
      </c>
      <c r="BV532" s="644">
        <f t="shared" si="316"/>
        <v>1</v>
      </c>
      <c r="BW532" s="644">
        <f t="shared" si="316"/>
        <v>1</v>
      </c>
      <c r="BX532" s="44">
        <f t="shared" si="317"/>
        <v>3</v>
      </c>
      <c r="BY532" s="44">
        <f t="shared" si="265"/>
        <v>1</v>
      </c>
      <c r="BZ532" s="11">
        <f t="shared" si="266"/>
        <v>4</v>
      </c>
      <c r="CA532" s="14">
        <f t="shared" si="267"/>
        <v>8</v>
      </c>
      <c r="CB532" s="14">
        <f t="shared" si="268"/>
        <v>7</v>
      </c>
      <c r="CC532" s="13">
        <f t="shared" si="269"/>
        <v>3</v>
      </c>
      <c r="CD532" s="13">
        <f t="shared" si="270"/>
        <v>1</v>
      </c>
      <c r="CE532" s="13">
        <f t="shared" si="271"/>
        <v>11</v>
      </c>
      <c r="CF532" s="13">
        <f t="shared" si="272"/>
        <v>8</v>
      </c>
      <c r="CG532" s="289">
        <f t="shared" si="273"/>
        <v>19</v>
      </c>
      <c r="CJ532" s="1">
        <v>1</v>
      </c>
      <c r="CK532" s="6">
        <f t="shared" si="320"/>
        <v>3</v>
      </c>
      <c r="CL532" s="6">
        <v>0</v>
      </c>
      <c r="CM532" s="6">
        <v>1</v>
      </c>
      <c r="CN532" s="6">
        <f t="shared" si="321"/>
        <v>7</v>
      </c>
      <c r="CO532" s="6">
        <f t="shared" si="322"/>
        <v>8</v>
      </c>
    </row>
    <row r="533" spans="1:93" ht="14.25" x14ac:dyDescent="0.25">
      <c r="A533" s="1" t="s">
        <v>1888</v>
      </c>
      <c r="B533" s="6">
        <v>520</v>
      </c>
      <c r="C533" s="9">
        <v>28</v>
      </c>
      <c r="D533" s="9" t="s">
        <v>7</v>
      </c>
      <c r="E533" s="37" t="s">
        <v>28</v>
      </c>
      <c r="F533" s="9">
        <v>20362011</v>
      </c>
      <c r="G533" s="37" t="s">
        <v>786</v>
      </c>
      <c r="H533" s="9" t="s">
        <v>52</v>
      </c>
      <c r="I533" s="642">
        <v>0</v>
      </c>
      <c r="J533" s="642">
        <v>0</v>
      </c>
      <c r="K533" s="642">
        <v>0</v>
      </c>
      <c r="L533" s="642">
        <v>0</v>
      </c>
      <c r="M533" s="642">
        <v>0</v>
      </c>
      <c r="N533" s="642">
        <v>0</v>
      </c>
      <c r="O533" s="642">
        <v>0</v>
      </c>
      <c r="P533" s="642">
        <v>0</v>
      </c>
      <c r="Q533" s="14">
        <f t="shared" si="306"/>
        <v>0</v>
      </c>
      <c r="R533" s="14">
        <f t="shared" si="307"/>
        <v>0</v>
      </c>
      <c r="S533" s="10">
        <f t="shared" si="308"/>
        <v>0</v>
      </c>
      <c r="T533" s="642">
        <v>0</v>
      </c>
      <c r="U533" s="642">
        <v>0</v>
      </c>
      <c r="V533" s="642">
        <v>0</v>
      </c>
      <c r="W533" s="642">
        <v>0</v>
      </c>
      <c r="X533" s="642">
        <v>0</v>
      </c>
      <c r="Y533" s="642">
        <v>6</v>
      </c>
      <c r="Z533" s="623">
        <f t="shared" si="309"/>
        <v>0</v>
      </c>
      <c r="AA533" s="623">
        <f t="shared" si="309"/>
        <v>6</v>
      </c>
      <c r="AB533" s="10">
        <f t="shared" si="244"/>
        <v>6</v>
      </c>
      <c r="AC533" s="44">
        <f t="shared" si="310"/>
        <v>0</v>
      </c>
      <c r="AD533" s="44">
        <f t="shared" si="246"/>
        <v>6</v>
      </c>
      <c r="AE533" s="44">
        <f t="shared" si="247"/>
        <v>6</v>
      </c>
      <c r="AF533" s="12">
        <f t="shared" si="318"/>
        <v>0</v>
      </c>
      <c r="AG533" s="12">
        <f t="shared" si="319"/>
        <v>6</v>
      </c>
      <c r="AH533" s="10">
        <f t="shared" si="248"/>
        <v>6</v>
      </c>
      <c r="AI533" s="12">
        <f>VLOOKUP($F533,'Guru SertifikaSi'!$C$6:$G$675,'Guru SertifikaSi'!E$3,FALSE)</f>
        <v>0</v>
      </c>
      <c r="AJ533" s="12">
        <f>VLOOKUP($F533,'Guru SertifikaSi'!$C$6:$G$675,'Guru SertifikaSi'!F$3,FALSE)</f>
        <v>0</v>
      </c>
      <c r="AK533" s="10">
        <f t="shared" si="249"/>
        <v>0</v>
      </c>
      <c r="AL533" s="44">
        <f t="shared" si="250"/>
        <v>0</v>
      </c>
      <c r="AM533" s="44">
        <f t="shared" si="251"/>
        <v>6</v>
      </c>
      <c r="AN533" s="11">
        <f t="shared" si="252"/>
        <v>6</v>
      </c>
      <c r="AO533" s="642">
        <v>0</v>
      </c>
      <c r="AP533" s="642">
        <v>0</v>
      </c>
      <c r="AQ533" s="642">
        <v>0</v>
      </c>
      <c r="AR533" s="642">
        <v>0</v>
      </c>
      <c r="AS533" s="642">
        <v>0</v>
      </c>
      <c r="AT533" s="642">
        <v>0</v>
      </c>
      <c r="AU533" s="642">
        <v>0</v>
      </c>
      <c r="AV533" s="642">
        <v>0</v>
      </c>
      <c r="AW533" s="643">
        <v>0</v>
      </c>
      <c r="AX533" s="643">
        <v>0</v>
      </c>
      <c r="AY533" s="642">
        <v>0</v>
      </c>
      <c r="AZ533" s="642">
        <v>6</v>
      </c>
      <c r="BA533" s="642">
        <v>0</v>
      </c>
      <c r="BB533" s="642">
        <v>0</v>
      </c>
      <c r="BC533" s="642">
        <v>0</v>
      </c>
      <c r="BD533" s="642">
        <v>0</v>
      </c>
      <c r="BE533" s="13">
        <f t="shared" si="311"/>
        <v>0</v>
      </c>
      <c r="BF533" s="13">
        <f t="shared" si="311"/>
        <v>0</v>
      </c>
      <c r="BG533" s="10">
        <f t="shared" si="312"/>
        <v>0</v>
      </c>
      <c r="BH533" s="13">
        <f t="shared" si="313"/>
        <v>0</v>
      </c>
      <c r="BI533" s="13">
        <f t="shared" si="313"/>
        <v>6</v>
      </c>
      <c r="BJ533" s="10">
        <f t="shared" si="314"/>
        <v>6</v>
      </c>
      <c r="BK533" s="44">
        <f t="shared" si="315"/>
        <v>0</v>
      </c>
      <c r="BL533" s="44">
        <f t="shared" si="260"/>
        <v>6</v>
      </c>
      <c r="BM533" s="11">
        <f t="shared" si="261"/>
        <v>6</v>
      </c>
      <c r="BN533" s="642">
        <v>0</v>
      </c>
      <c r="BO533" s="642">
        <v>0</v>
      </c>
      <c r="BP533" s="642">
        <v>0</v>
      </c>
      <c r="BQ533" s="642">
        <v>0</v>
      </c>
      <c r="BR533" s="642">
        <v>0</v>
      </c>
      <c r="BS533" s="642">
        <v>0</v>
      </c>
      <c r="BT533" s="642">
        <v>1</v>
      </c>
      <c r="BU533" s="642">
        <v>0</v>
      </c>
      <c r="BV533" s="644">
        <f t="shared" si="316"/>
        <v>1</v>
      </c>
      <c r="BW533" s="644">
        <f t="shared" si="316"/>
        <v>0</v>
      </c>
      <c r="BX533" s="44">
        <f t="shared" si="317"/>
        <v>1</v>
      </c>
      <c r="BY533" s="44">
        <f t="shared" si="265"/>
        <v>0</v>
      </c>
      <c r="BZ533" s="11">
        <f t="shared" si="266"/>
        <v>1</v>
      </c>
      <c r="CA533" s="14">
        <f t="shared" si="267"/>
        <v>0</v>
      </c>
      <c r="CB533" s="14">
        <f t="shared" si="268"/>
        <v>6</v>
      </c>
      <c r="CC533" s="13">
        <f t="shared" si="269"/>
        <v>1</v>
      </c>
      <c r="CD533" s="13">
        <f t="shared" si="270"/>
        <v>0</v>
      </c>
      <c r="CE533" s="13">
        <f t="shared" si="271"/>
        <v>1</v>
      </c>
      <c r="CF533" s="13">
        <f t="shared" si="272"/>
        <v>6</v>
      </c>
      <c r="CG533" s="289">
        <f t="shared" si="273"/>
        <v>7</v>
      </c>
      <c r="CJ533" s="1">
        <v>0</v>
      </c>
      <c r="CK533" s="6">
        <f t="shared" si="320"/>
        <v>0</v>
      </c>
      <c r="CL533" s="6">
        <v>0</v>
      </c>
      <c r="CM533" s="6">
        <v>0</v>
      </c>
      <c r="CN533" s="6">
        <f t="shared" si="321"/>
        <v>0</v>
      </c>
      <c r="CO533" s="6">
        <f t="shared" si="322"/>
        <v>6</v>
      </c>
    </row>
    <row r="534" spans="1:93" ht="14.25" x14ac:dyDescent="0.25">
      <c r="A534" s="1" t="s">
        <v>1889</v>
      </c>
      <c r="B534" s="6">
        <v>521</v>
      </c>
      <c r="C534" s="9">
        <v>29</v>
      </c>
      <c r="D534" s="9" t="s">
        <v>7</v>
      </c>
      <c r="E534" s="37" t="s">
        <v>29</v>
      </c>
      <c r="F534" s="9">
        <v>20319347</v>
      </c>
      <c r="G534" s="37" t="s">
        <v>787</v>
      </c>
      <c r="H534" s="9" t="s">
        <v>52</v>
      </c>
      <c r="I534" s="642">
        <v>0</v>
      </c>
      <c r="J534" s="642">
        <v>0</v>
      </c>
      <c r="K534" s="642">
        <v>0</v>
      </c>
      <c r="L534" s="642">
        <v>0</v>
      </c>
      <c r="M534" s="642">
        <v>0</v>
      </c>
      <c r="N534" s="642">
        <v>2</v>
      </c>
      <c r="O534" s="642">
        <v>7</v>
      </c>
      <c r="P534" s="642">
        <v>8</v>
      </c>
      <c r="Q534" s="14">
        <f t="shared" si="306"/>
        <v>7</v>
      </c>
      <c r="R534" s="14">
        <f t="shared" si="307"/>
        <v>10</v>
      </c>
      <c r="S534" s="10">
        <f t="shared" si="308"/>
        <v>17</v>
      </c>
      <c r="T534" s="642">
        <v>0</v>
      </c>
      <c r="U534" s="642">
        <v>0</v>
      </c>
      <c r="V534" s="642">
        <v>1</v>
      </c>
      <c r="W534" s="642">
        <v>1</v>
      </c>
      <c r="X534" s="642">
        <v>1</v>
      </c>
      <c r="Y534" s="642">
        <v>1</v>
      </c>
      <c r="Z534" s="623">
        <f t="shared" si="309"/>
        <v>2</v>
      </c>
      <c r="AA534" s="623">
        <f t="shared" si="309"/>
        <v>2</v>
      </c>
      <c r="AB534" s="10">
        <f t="shared" si="244"/>
        <v>4</v>
      </c>
      <c r="AC534" s="44">
        <f t="shared" si="310"/>
        <v>9</v>
      </c>
      <c r="AD534" s="44">
        <f t="shared" si="246"/>
        <v>12</v>
      </c>
      <c r="AE534" s="44">
        <f t="shared" si="247"/>
        <v>21</v>
      </c>
      <c r="AF534" s="12">
        <f t="shared" si="318"/>
        <v>1</v>
      </c>
      <c r="AG534" s="12">
        <f t="shared" si="319"/>
        <v>4</v>
      </c>
      <c r="AH534" s="10">
        <f t="shared" si="248"/>
        <v>5</v>
      </c>
      <c r="AI534" s="12">
        <f>VLOOKUP($F534,'Guru SertifikaSi'!$C$6:$G$675,'Guru SertifikaSi'!E$3,FALSE)</f>
        <v>8</v>
      </c>
      <c r="AJ534" s="12">
        <f>VLOOKUP($F534,'Guru SertifikaSi'!$C$6:$G$675,'Guru SertifikaSi'!F$3,FALSE)</f>
        <v>8</v>
      </c>
      <c r="AK534" s="10">
        <f t="shared" si="249"/>
        <v>16</v>
      </c>
      <c r="AL534" s="44">
        <f t="shared" si="250"/>
        <v>9</v>
      </c>
      <c r="AM534" s="44">
        <f t="shared" si="251"/>
        <v>12</v>
      </c>
      <c r="AN534" s="11">
        <f t="shared" si="252"/>
        <v>21</v>
      </c>
      <c r="AO534" s="642">
        <v>0</v>
      </c>
      <c r="AP534" s="642">
        <v>0</v>
      </c>
      <c r="AQ534" s="642">
        <v>0</v>
      </c>
      <c r="AR534" s="642">
        <v>0</v>
      </c>
      <c r="AS534" s="642">
        <v>0</v>
      </c>
      <c r="AT534" s="642">
        <v>0</v>
      </c>
      <c r="AU534" s="642">
        <v>0</v>
      </c>
      <c r="AV534" s="642">
        <v>0</v>
      </c>
      <c r="AW534" s="643">
        <v>0</v>
      </c>
      <c r="AX534" s="643">
        <v>0</v>
      </c>
      <c r="AY534" s="642">
        <v>9</v>
      </c>
      <c r="AZ534" s="642">
        <v>12</v>
      </c>
      <c r="BA534" s="642">
        <v>0</v>
      </c>
      <c r="BB534" s="642">
        <v>0</v>
      </c>
      <c r="BC534" s="642">
        <v>0</v>
      </c>
      <c r="BD534" s="642">
        <v>0</v>
      </c>
      <c r="BE534" s="13">
        <f t="shared" si="311"/>
        <v>0</v>
      </c>
      <c r="BF534" s="13">
        <f t="shared" si="311"/>
        <v>0</v>
      </c>
      <c r="BG534" s="10">
        <f t="shared" si="312"/>
        <v>0</v>
      </c>
      <c r="BH534" s="13">
        <f t="shared" si="313"/>
        <v>9</v>
      </c>
      <c r="BI534" s="13">
        <f t="shared" si="313"/>
        <v>12</v>
      </c>
      <c r="BJ534" s="10">
        <f t="shared" si="314"/>
        <v>21</v>
      </c>
      <c r="BK534" s="44">
        <f t="shared" si="315"/>
        <v>9</v>
      </c>
      <c r="BL534" s="44">
        <f t="shared" si="260"/>
        <v>12</v>
      </c>
      <c r="BM534" s="11">
        <f t="shared" si="261"/>
        <v>21</v>
      </c>
      <c r="BN534" s="642">
        <v>1</v>
      </c>
      <c r="BO534" s="642">
        <v>2</v>
      </c>
      <c r="BP534" s="642">
        <v>0</v>
      </c>
      <c r="BQ534" s="642">
        <v>0</v>
      </c>
      <c r="BR534" s="642">
        <v>0</v>
      </c>
      <c r="BS534" s="642">
        <v>2</v>
      </c>
      <c r="BT534" s="642">
        <v>3</v>
      </c>
      <c r="BU534" s="642">
        <v>2</v>
      </c>
      <c r="BV534" s="644">
        <f t="shared" si="316"/>
        <v>3</v>
      </c>
      <c r="BW534" s="644">
        <f t="shared" si="316"/>
        <v>4</v>
      </c>
      <c r="BX534" s="44">
        <f t="shared" si="317"/>
        <v>4</v>
      </c>
      <c r="BY534" s="44">
        <f t="shared" si="265"/>
        <v>6</v>
      </c>
      <c r="BZ534" s="11">
        <f t="shared" si="266"/>
        <v>10</v>
      </c>
      <c r="CA534" s="14">
        <f t="shared" si="267"/>
        <v>9</v>
      </c>
      <c r="CB534" s="14">
        <f t="shared" si="268"/>
        <v>12</v>
      </c>
      <c r="CC534" s="13">
        <f t="shared" si="269"/>
        <v>4</v>
      </c>
      <c r="CD534" s="13">
        <f t="shared" si="270"/>
        <v>6</v>
      </c>
      <c r="CE534" s="13">
        <f t="shared" si="271"/>
        <v>13</v>
      </c>
      <c r="CF534" s="13">
        <f t="shared" si="272"/>
        <v>18</v>
      </c>
      <c r="CG534" s="289">
        <f t="shared" si="273"/>
        <v>31</v>
      </c>
      <c r="CJ534" s="1">
        <v>1</v>
      </c>
      <c r="CK534" s="6">
        <f t="shared" si="320"/>
        <v>9</v>
      </c>
      <c r="CL534" s="6">
        <v>0</v>
      </c>
      <c r="CM534" s="6">
        <v>1</v>
      </c>
      <c r="CN534" s="6">
        <f t="shared" si="321"/>
        <v>9</v>
      </c>
      <c r="CO534" s="6">
        <f t="shared" si="322"/>
        <v>13</v>
      </c>
    </row>
    <row r="535" spans="1:93" ht="14.25" x14ac:dyDescent="0.25">
      <c r="A535" s="1" t="s">
        <v>1890</v>
      </c>
      <c r="B535" s="6">
        <v>522</v>
      </c>
      <c r="C535" s="9">
        <v>30</v>
      </c>
      <c r="D535" s="9" t="s">
        <v>7</v>
      </c>
      <c r="E535" s="37" t="s">
        <v>29</v>
      </c>
      <c r="F535" s="9">
        <v>20319349</v>
      </c>
      <c r="G535" s="37" t="s">
        <v>788</v>
      </c>
      <c r="H535" s="9" t="s">
        <v>52</v>
      </c>
      <c r="I535" s="642">
        <v>0</v>
      </c>
      <c r="J535" s="642">
        <v>0</v>
      </c>
      <c r="K535" s="642">
        <v>0</v>
      </c>
      <c r="L535" s="642">
        <v>0</v>
      </c>
      <c r="M535" s="642">
        <v>2</v>
      </c>
      <c r="N535" s="642">
        <v>7</v>
      </c>
      <c r="O535" s="642">
        <v>6</v>
      </c>
      <c r="P535" s="642">
        <v>8</v>
      </c>
      <c r="Q535" s="14">
        <f t="shared" si="306"/>
        <v>8</v>
      </c>
      <c r="R535" s="14">
        <f t="shared" si="307"/>
        <v>15</v>
      </c>
      <c r="S535" s="10">
        <f t="shared" si="308"/>
        <v>23</v>
      </c>
      <c r="T535" s="642">
        <v>0</v>
      </c>
      <c r="U535" s="642">
        <v>0</v>
      </c>
      <c r="V535" s="642">
        <v>0</v>
      </c>
      <c r="W535" s="642">
        <v>0</v>
      </c>
      <c r="X535" s="642">
        <v>0</v>
      </c>
      <c r="Y535" s="642">
        <v>5</v>
      </c>
      <c r="Z535" s="623">
        <f t="shared" si="309"/>
        <v>0</v>
      </c>
      <c r="AA535" s="623">
        <f t="shared" si="309"/>
        <v>5</v>
      </c>
      <c r="AB535" s="10">
        <f t="shared" si="244"/>
        <v>5</v>
      </c>
      <c r="AC535" s="44">
        <f t="shared" si="310"/>
        <v>8</v>
      </c>
      <c r="AD535" s="44">
        <f t="shared" si="246"/>
        <v>20</v>
      </c>
      <c r="AE535" s="44">
        <f t="shared" si="247"/>
        <v>28</v>
      </c>
      <c r="AF535" s="12">
        <f t="shared" si="318"/>
        <v>0</v>
      </c>
      <c r="AG535" s="12">
        <f t="shared" si="319"/>
        <v>7</v>
      </c>
      <c r="AH535" s="10">
        <f t="shared" si="248"/>
        <v>7</v>
      </c>
      <c r="AI535" s="12">
        <f>VLOOKUP($F535,'Guru SertifikaSi'!$C$6:$G$675,'Guru SertifikaSi'!E$3,FALSE)</f>
        <v>8</v>
      </c>
      <c r="AJ535" s="12">
        <f>VLOOKUP($F535,'Guru SertifikaSi'!$C$6:$G$675,'Guru SertifikaSi'!F$3,FALSE)</f>
        <v>13</v>
      </c>
      <c r="AK535" s="10">
        <f t="shared" si="249"/>
        <v>21</v>
      </c>
      <c r="AL535" s="44">
        <f t="shared" si="250"/>
        <v>8</v>
      </c>
      <c r="AM535" s="44">
        <f t="shared" si="251"/>
        <v>20</v>
      </c>
      <c r="AN535" s="11">
        <f t="shared" si="252"/>
        <v>28</v>
      </c>
      <c r="AO535" s="642">
        <v>0</v>
      </c>
      <c r="AP535" s="642">
        <v>0</v>
      </c>
      <c r="AQ535" s="642">
        <v>0</v>
      </c>
      <c r="AR535" s="642">
        <v>0</v>
      </c>
      <c r="AS535" s="642">
        <v>0</v>
      </c>
      <c r="AT535" s="642">
        <v>0</v>
      </c>
      <c r="AU535" s="642">
        <v>0</v>
      </c>
      <c r="AV535" s="642">
        <v>0</v>
      </c>
      <c r="AW535" s="643">
        <v>0</v>
      </c>
      <c r="AX535" s="643">
        <v>0</v>
      </c>
      <c r="AY535" s="642">
        <v>6</v>
      </c>
      <c r="AZ535" s="642">
        <v>20</v>
      </c>
      <c r="BA535" s="642">
        <v>2</v>
      </c>
      <c r="BB535" s="642">
        <v>0</v>
      </c>
      <c r="BC535" s="642">
        <v>0</v>
      </c>
      <c r="BD535" s="642">
        <v>0</v>
      </c>
      <c r="BE535" s="13">
        <f t="shared" si="311"/>
        <v>0</v>
      </c>
      <c r="BF535" s="13">
        <f t="shared" si="311"/>
        <v>0</v>
      </c>
      <c r="BG535" s="10">
        <f t="shared" si="312"/>
        <v>0</v>
      </c>
      <c r="BH535" s="13">
        <f t="shared" si="313"/>
        <v>8</v>
      </c>
      <c r="BI535" s="13">
        <f t="shared" si="313"/>
        <v>20</v>
      </c>
      <c r="BJ535" s="10">
        <f t="shared" si="314"/>
        <v>28</v>
      </c>
      <c r="BK535" s="44">
        <f t="shared" si="315"/>
        <v>8</v>
      </c>
      <c r="BL535" s="44">
        <f t="shared" si="260"/>
        <v>20</v>
      </c>
      <c r="BM535" s="11">
        <f t="shared" si="261"/>
        <v>28</v>
      </c>
      <c r="BN535" s="642">
        <v>1</v>
      </c>
      <c r="BO535" s="642">
        <v>1</v>
      </c>
      <c r="BP535" s="642">
        <v>0</v>
      </c>
      <c r="BQ535" s="642">
        <v>0</v>
      </c>
      <c r="BR535" s="642">
        <v>0</v>
      </c>
      <c r="BS535" s="642">
        <v>0</v>
      </c>
      <c r="BT535" s="642">
        <v>2</v>
      </c>
      <c r="BU535" s="642">
        <v>4</v>
      </c>
      <c r="BV535" s="644">
        <f t="shared" si="316"/>
        <v>2</v>
      </c>
      <c r="BW535" s="644">
        <f t="shared" si="316"/>
        <v>4</v>
      </c>
      <c r="BX535" s="44">
        <f t="shared" si="317"/>
        <v>3</v>
      </c>
      <c r="BY535" s="44">
        <f t="shared" si="265"/>
        <v>5</v>
      </c>
      <c r="BZ535" s="11">
        <f t="shared" si="266"/>
        <v>8</v>
      </c>
      <c r="CA535" s="14">
        <f t="shared" si="267"/>
        <v>8</v>
      </c>
      <c r="CB535" s="14">
        <f t="shared" si="268"/>
        <v>20</v>
      </c>
      <c r="CC535" s="13">
        <f t="shared" si="269"/>
        <v>3</v>
      </c>
      <c r="CD535" s="13">
        <f t="shared" si="270"/>
        <v>5</v>
      </c>
      <c r="CE535" s="13">
        <f t="shared" si="271"/>
        <v>11</v>
      </c>
      <c r="CF535" s="13">
        <f t="shared" si="272"/>
        <v>25</v>
      </c>
      <c r="CG535" s="289">
        <f t="shared" si="273"/>
        <v>36</v>
      </c>
      <c r="CJ535" s="1">
        <v>1</v>
      </c>
      <c r="CK535" s="6">
        <f t="shared" si="320"/>
        <v>9</v>
      </c>
      <c r="CL535" s="6">
        <v>0</v>
      </c>
      <c r="CM535" s="6">
        <v>1</v>
      </c>
      <c r="CN535" s="6">
        <f t="shared" si="321"/>
        <v>6</v>
      </c>
      <c r="CO535" s="6">
        <f t="shared" si="322"/>
        <v>21</v>
      </c>
    </row>
    <row r="536" spans="1:93" ht="14.25" x14ac:dyDescent="0.25">
      <c r="A536" s="1" t="s">
        <v>1891</v>
      </c>
      <c r="B536" s="6">
        <v>523</v>
      </c>
      <c r="C536" s="9">
        <v>31</v>
      </c>
      <c r="D536" s="9" t="s">
        <v>7</v>
      </c>
      <c r="E536" s="37" t="s">
        <v>30</v>
      </c>
      <c r="F536" s="9">
        <v>20319343</v>
      </c>
      <c r="G536" s="37" t="s">
        <v>789</v>
      </c>
      <c r="H536" s="9" t="s">
        <v>52</v>
      </c>
      <c r="I536" s="642">
        <v>0</v>
      </c>
      <c r="J536" s="642">
        <v>0</v>
      </c>
      <c r="K536" s="642">
        <v>0</v>
      </c>
      <c r="L536" s="642">
        <v>0</v>
      </c>
      <c r="M536" s="642">
        <v>4</v>
      </c>
      <c r="N536" s="642">
        <v>6</v>
      </c>
      <c r="O536" s="642">
        <v>12</v>
      </c>
      <c r="P536" s="642">
        <v>7</v>
      </c>
      <c r="Q536" s="14">
        <f t="shared" si="306"/>
        <v>16</v>
      </c>
      <c r="R536" s="14">
        <f t="shared" si="307"/>
        <v>13</v>
      </c>
      <c r="S536" s="10">
        <f t="shared" si="308"/>
        <v>29</v>
      </c>
      <c r="T536" s="642">
        <v>0</v>
      </c>
      <c r="U536" s="642">
        <v>0</v>
      </c>
      <c r="V536" s="642">
        <v>2</v>
      </c>
      <c r="W536" s="642">
        <v>4</v>
      </c>
      <c r="X536" s="642">
        <v>1</v>
      </c>
      <c r="Y536" s="642">
        <v>6</v>
      </c>
      <c r="Z536" s="623">
        <f t="shared" si="309"/>
        <v>3</v>
      </c>
      <c r="AA536" s="623">
        <f t="shared" si="309"/>
        <v>10</v>
      </c>
      <c r="AB536" s="10">
        <f t="shared" si="244"/>
        <v>13</v>
      </c>
      <c r="AC536" s="44">
        <f t="shared" si="310"/>
        <v>19</v>
      </c>
      <c r="AD536" s="44">
        <f t="shared" si="246"/>
        <v>23</v>
      </c>
      <c r="AE536" s="44">
        <f t="shared" si="247"/>
        <v>42</v>
      </c>
      <c r="AF536" s="12">
        <f t="shared" si="318"/>
        <v>3</v>
      </c>
      <c r="AG536" s="12">
        <f t="shared" si="319"/>
        <v>11</v>
      </c>
      <c r="AH536" s="10">
        <f t="shared" si="248"/>
        <v>14</v>
      </c>
      <c r="AI536" s="12">
        <f>VLOOKUP($F536,'Guru SertifikaSi'!$C$6:$G$675,'Guru SertifikaSi'!E$3,FALSE)</f>
        <v>16</v>
      </c>
      <c r="AJ536" s="12">
        <f>VLOOKUP($F536,'Guru SertifikaSi'!$C$6:$G$675,'Guru SertifikaSi'!F$3,FALSE)</f>
        <v>12</v>
      </c>
      <c r="AK536" s="10">
        <f t="shared" si="249"/>
        <v>28</v>
      </c>
      <c r="AL536" s="44">
        <f t="shared" si="250"/>
        <v>19</v>
      </c>
      <c r="AM536" s="44">
        <f t="shared" si="251"/>
        <v>23</v>
      </c>
      <c r="AN536" s="11">
        <f t="shared" si="252"/>
        <v>42</v>
      </c>
      <c r="AO536" s="642">
        <v>0</v>
      </c>
      <c r="AP536" s="642">
        <v>0</v>
      </c>
      <c r="AQ536" s="642">
        <v>0</v>
      </c>
      <c r="AR536" s="642">
        <v>0</v>
      </c>
      <c r="AS536" s="642">
        <v>0</v>
      </c>
      <c r="AT536" s="642">
        <v>0</v>
      </c>
      <c r="AU536" s="642">
        <v>0</v>
      </c>
      <c r="AV536" s="642">
        <v>0</v>
      </c>
      <c r="AW536" s="643">
        <v>0</v>
      </c>
      <c r="AX536" s="643">
        <v>0</v>
      </c>
      <c r="AY536" s="642">
        <v>15</v>
      </c>
      <c r="AZ536" s="642">
        <v>22</v>
      </c>
      <c r="BA536" s="642">
        <v>4</v>
      </c>
      <c r="BB536" s="642">
        <v>1</v>
      </c>
      <c r="BC536" s="642">
        <v>0</v>
      </c>
      <c r="BD536" s="642">
        <v>0</v>
      </c>
      <c r="BE536" s="13">
        <f t="shared" si="311"/>
        <v>0</v>
      </c>
      <c r="BF536" s="13">
        <f t="shared" si="311"/>
        <v>0</v>
      </c>
      <c r="BG536" s="10">
        <f t="shared" si="312"/>
        <v>0</v>
      </c>
      <c r="BH536" s="13">
        <f t="shared" si="313"/>
        <v>19</v>
      </c>
      <c r="BI536" s="13">
        <f t="shared" si="313"/>
        <v>23</v>
      </c>
      <c r="BJ536" s="10">
        <f t="shared" si="314"/>
        <v>42</v>
      </c>
      <c r="BK536" s="44">
        <f t="shared" si="315"/>
        <v>19</v>
      </c>
      <c r="BL536" s="44">
        <f t="shared" si="260"/>
        <v>23</v>
      </c>
      <c r="BM536" s="11">
        <f t="shared" si="261"/>
        <v>42</v>
      </c>
      <c r="BN536" s="642">
        <v>2</v>
      </c>
      <c r="BO536" s="642">
        <v>2</v>
      </c>
      <c r="BP536" s="642">
        <v>0</v>
      </c>
      <c r="BQ536" s="642">
        <v>0</v>
      </c>
      <c r="BR536" s="642">
        <v>2</v>
      </c>
      <c r="BS536" s="642">
        <v>1</v>
      </c>
      <c r="BT536" s="642">
        <v>0</v>
      </c>
      <c r="BU536" s="642">
        <v>1</v>
      </c>
      <c r="BV536" s="644">
        <f t="shared" si="316"/>
        <v>2</v>
      </c>
      <c r="BW536" s="644">
        <f t="shared" si="316"/>
        <v>2</v>
      </c>
      <c r="BX536" s="44">
        <f t="shared" si="317"/>
        <v>4</v>
      </c>
      <c r="BY536" s="44">
        <f t="shared" si="265"/>
        <v>4</v>
      </c>
      <c r="BZ536" s="11">
        <f t="shared" si="266"/>
        <v>8</v>
      </c>
      <c r="CA536" s="14">
        <f t="shared" si="267"/>
        <v>19</v>
      </c>
      <c r="CB536" s="14">
        <f t="shared" si="268"/>
        <v>23</v>
      </c>
      <c r="CC536" s="13">
        <f t="shared" si="269"/>
        <v>4</v>
      </c>
      <c r="CD536" s="13">
        <f t="shared" si="270"/>
        <v>4</v>
      </c>
      <c r="CE536" s="13">
        <f t="shared" si="271"/>
        <v>23</v>
      </c>
      <c r="CF536" s="13">
        <f t="shared" si="272"/>
        <v>27</v>
      </c>
      <c r="CG536" s="289">
        <f t="shared" si="273"/>
        <v>50</v>
      </c>
      <c r="CJ536" s="1">
        <v>1</v>
      </c>
      <c r="CK536" s="6">
        <f t="shared" si="320"/>
        <v>8</v>
      </c>
      <c r="CL536" s="6">
        <v>0</v>
      </c>
      <c r="CM536" s="6">
        <v>1</v>
      </c>
      <c r="CN536" s="6">
        <f t="shared" si="321"/>
        <v>15</v>
      </c>
      <c r="CO536" s="6">
        <f t="shared" si="322"/>
        <v>23</v>
      </c>
    </row>
    <row r="537" spans="1:93" ht="14.25" x14ac:dyDescent="0.25">
      <c r="A537" s="1" t="s">
        <v>1892</v>
      </c>
      <c r="B537" s="6">
        <v>524</v>
      </c>
      <c r="C537" s="9">
        <v>32</v>
      </c>
      <c r="D537" s="9" t="s">
        <v>7</v>
      </c>
      <c r="E537" s="37" t="s">
        <v>30</v>
      </c>
      <c r="F537" s="9">
        <v>20319360</v>
      </c>
      <c r="G537" s="37" t="s">
        <v>790</v>
      </c>
      <c r="H537" s="9" t="s">
        <v>52</v>
      </c>
      <c r="I537" s="642">
        <v>0</v>
      </c>
      <c r="J537" s="642">
        <v>0</v>
      </c>
      <c r="K537" s="642">
        <v>0</v>
      </c>
      <c r="L537" s="642">
        <v>0</v>
      </c>
      <c r="M537" s="642">
        <v>3</v>
      </c>
      <c r="N537" s="642">
        <v>6</v>
      </c>
      <c r="O537" s="642">
        <v>4</v>
      </c>
      <c r="P537" s="642">
        <v>2</v>
      </c>
      <c r="Q537" s="14">
        <f t="shared" si="306"/>
        <v>7</v>
      </c>
      <c r="R537" s="14">
        <f t="shared" si="307"/>
        <v>8</v>
      </c>
      <c r="S537" s="10">
        <f t="shared" si="308"/>
        <v>15</v>
      </c>
      <c r="T537" s="642">
        <v>0</v>
      </c>
      <c r="U537" s="642">
        <v>0</v>
      </c>
      <c r="V537" s="642">
        <v>0</v>
      </c>
      <c r="W537" s="642">
        <v>4</v>
      </c>
      <c r="X537" s="642">
        <v>2</v>
      </c>
      <c r="Y537" s="642">
        <v>4</v>
      </c>
      <c r="Z537" s="623">
        <f t="shared" si="309"/>
        <v>2</v>
      </c>
      <c r="AA537" s="623">
        <f t="shared" si="309"/>
        <v>8</v>
      </c>
      <c r="AB537" s="10">
        <f t="shared" si="244"/>
        <v>10</v>
      </c>
      <c r="AC537" s="44">
        <f t="shared" si="310"/>
        <v>9</v>
      </c>
      <c r="AD537" s="44">
        <f t="shared" si="246"/>
        <v>16</v>
      </c>
      <c r="AE537" s="44">
        <f t="shared" si="247"/>
        <v>25</v>
      </c>
      <c r="AF537" s="12">
        <f t="shared" si="318"/>
        <v>2</v>
      </c>
      <c r="AG537" s="12">
        <f t="shared" si="319"/>
        <v>6</v>
      </c>
      <c r="AH537" s="10">
        <f t="shared" si="248"/>
        <v>8</v>
      </c>
      <c r="AI537" s="12">
        <f>VLOOKUP($F537,'Guru SertifikaSi'!$C$6:$G$675,'Guru SertifikaSi'!E$3,FALSE)</f>
        <v>7</v>
      </c>
      <c r="AJ537" s="12">
        <f>VLOOKUP($F537,'Guru SertifikaSi'!$C$6:$G$675,'Guru SertifikaSi'!F$3,FALSE)</f>
        <v>10</v>
      </c>
      <c r="AK537" s="10">
        <f t="shared" si="249"/>
        <v>17</v>
      </c>
      <c r="AL537" s="44">
        <f t="shared" si="250"/>
        <v>9</v>
      </c>
      <c r="AM537" s="44">
        <f t="shared" si="251"/>
        <v>16</v>
      </c>
      <c r="AN537" s="11">
        <f t="shared" si="252"/>
        <v>25</v>
      </c>
      <c r="AO537" s="642">
        <v>0</v>
      </c>
      <c r="AP537" s="642">
        <v>0</v>
      </c>
      <c r="AQ537" s="642">
        <v>0</v>
      </c>
      <c r="AR537" s="642">
        <v>0</v>
      </c>
      <c r="AS537" s="642">
        <v>0</v>
      </c>
      <c r="AT537" s="642">
        <v>0</v>
      </c>
      <c r="AU537" s="642">
        <v>0</v>
      </c>
      <c r="AV537" s="642">
        <v>0</v>
      </c>
      <c r="AW537" s="643">
        <v>0</v>
      </c>
      <c r="AX537" s="643">
        <v>0</v>
      </c>
      <c r="AY537" s="642">
        <v>7</v>
      </c>
      <c r="AZ537" s="642">
        <v>16</v>
      </c>
      <c r="BA537" s="642">
        <v>2</v>
      </c>
      <c r="BB537" s="642">
        <v>0</v>
      </c>
      <c r="BC537" s="642">
        <v>0</v>
      </c>
      <c r="BD537" s="642">
        <v>0</v>
      </c>
      <c r="BE537" s="13">
        <f t="shared" si="311"/>
        <v>0</v>
      </c>
      <c r="BF537" s="13">
        <f t="shared" si="311"/>
        <v>0</v>
      </c>
      <c r="BG537" s="10">
        <f t="shared" si="312"/>
        <v>0</v>
      </c>
      <c r="BH537" s="13">
        <f t="shared" si="313"/>
        <v>9</v>
      </c>
      <c r="BI537" s="13">
        <f t="shared" si="313"/>
        <v>16</v>
      </c>
      <c r="BJ537" s="10">
        <f t="shared" si="314"/>
        <v>25</v>
      </c>
      <c r="BK537" s="44">
        <f t="shared" si="315"/>
        <v>9</v>
      </c>
      <c r="BL537" s="44">
        <f t="shared" si="260"/>
        <v>16</v>
      </c>
      <c r="BM537" s="11">
        <f t="shared" si="261"/>
        <v>25</v>
      </c>
      <c r="BN537" s="642">
        <v>1</v>
      </c>
      <c r="BO537" s="642">
        <v>2</v>
      </c>
      <c r="BP537" s="642">
        <v>0</v>
      </c>
      <c r="BQ537" s="642">
        <v>0</v>
      </c>
      <c r="BR537" s="642">
        <v>4</v>
      </c>
      <c r="BS537" s="642">
        <v>0</v>
      </c>
      <c r="BT537" s="642">
        <v>0</v>
      </c>
      <c r="BU537" s="642">
        <v>0</v>
      </c>
      <c r="BV537" s="644">
        <f t="shared" si="316"/>
        <v>4</v>
      </c>
      <c r="BW537" s="644">
        <f t="shared" si="316"/>
        <v>0</v>
      </c>
      <c r="BX537" s="44">
        <f t="shared" si="317"/>
        <v>5</v>
      </c>
      <c r="BY537" s="44">
        <f t="shared" si="265"/>
        <v>2</v>
      </c>
      <c r="BZ537" s="11">
        <f t="shared" si="266"/>
        <v>7</v>
      </c>
      <c r="CA537" s="14">
        <f t="shared" si="267"/>
        <v>9</v>
      </c>
      <c r="CB537" s="14">
        <f t="shared" si="268"/>
        <v>16</v>
      </c>
      <c r="CC537" s="13">
        <f t="shared" si="269"/>
        <v>5</v>
      </c>
      <c r="CD537" s="13">
        <f t="shared" si="270"/>
        <v>2</v>
      </c>
      <c r="CE537" s="13">
        <f t="shared" si="271"/>
        <v>14</v>
      </c>
      <c r="CF537" s="13">
        <f t="shared" si="272"/>
        <v>18</v>
      </c>
      <c r="CG537" s="289">
        <f t="shared" si="273"/>
        <v>32</v>
      </c>
      <c r="CJ537" s="1">
        <v>1</v>
      </c>
      <c r="CK537" s="6">
        <f t="shared" si="320"/>
        <v>3</v>
      </c>
      <c r="CL537" s="6">
        <v>0</v>
      </c>
      <c r="CM537" s="6">
        <v>1</v>
      </c>
      <c r="CN537" s="6">
        <f t="shared" si="321"/>
        <v>7</v>
      </c>
      <c r="CO537" s="6">
        <f t="shared" si="322"/>
        <v>17</v>
      </c>
    </row>
    <row r="538" spans="1:93" ht="14.25" x14ac:dyDescent="0.25">
      <c r="A538" s="1" t="s">
        <v>1893</v>
      </c>
      <c r="B538" s="6">
        <v>525</v>
      </c>
      <c r="C538" s="9">
        <v>33</v>
      </c>
      <c r="D538" s="9" t="s">
        <v>7</v>
      </c>
      <c r="E538" s="37" t="s">
        <v>30</v>
      </c>
      <c r="F538" s="9">
        <v>69883267</v>
      </c>
      <c r="G538" s="37" t="s">
        <v>791</v>
      </c>
      <c r="H538" s="9" t="s">
        <v>52</v>
      </c>
      <c r="I538" s="642">
        <v>0</v>
      </c>
      <c r="J538" s="642">
        <v>0</v>
      </c>
      <c r="K538" s="642">
        <v>0</v>
      </c>
      <c r="L538" s="642">
        <v>0</v>
      </c>
      <c r="M538" s="642">
        <v>0</v>
      </c>
      <c r="N538" s="642">
        <v>0</v>
      </c>
      <c r="O538" s="642">
        <v>0</v>
      </c>
      <c r="P538" s="642">
        <v>0</v>
      </c>
      <c r="Q538" s="14">
        <f t="shared" si="306"/>
        <v>0</v>
      </c>
      <c r="R538" s="14">
        <f t="shared" si="307"/>
        <v>0</v>
      </c>
      <c r="S538" s="10">
        <f t="shared" si="308"/>
        <v>0</v>
      </c>
      <c r="T538" s="642">
        <v>0</v>
      </c>
      <c r="U538" s="642">
        <v>0</v>
      </c>
      <c r="V538" s="642">
        <v>2</v>
      </c>
      <c r="W538" s="642">
        <v>3</v>
      </c>
      <c r="X538" s="642">
        <v>1</v>
      </c>
      <c r="Y538" s="642">
        <v>3</v>
      </c>
      <c r="Z538" s="623">
        <f t="shared" si="309"/>
        <v>3</v>
      </c>
      <c r="AA538" s="623">
        <f t="shared" si="309"/>
        <v>6</v>
      </c>
      <c r="AB538" s="10">
        <f t="shared" si="244"/>
        <v>9</v>
      </c>
      <c r="AC538" s="44">
        <f t="shared" si="310"/>
        <v>3</v>
      </c>
      <c r="AD538" s="44">
        <f t="shared" si="246"/>
        <v>6</v>
      </c>
      <c r="AE538" s="44">
        <f t="shared" si="247"/>
        <v>9</v>
      </c>
      <c r="AF538" s="12">
        <f t="shared" si="318"/>
        <v>3</v>
      </c>
      <c r="AG538" s="12">
        <f t="shared" si="319"/>
        <v>6</v>
      </c>
      <c r="AH538" s="10">
        <f t="shared" si="248"/>
        <v>9</v>
      </c>
      <c r="AI538" s="12">
        <f>VLOOKUP($F538,'Guru SertifikaSi'!$C$6:$G$675,'Guru SertifikaSi'!E$3,FALSE)</f>
        <v>0</v>
      </c>
      <c r="AJ538" s="12">
        <f>VLOOKUP($F538,'Guru SertifikaSi'!$C$6:$G$675,'Guru SertifikaSi'!F$3,FALSE)</f>
        <v>0</v>
      </c>
      <c r="AK538" s="10">
        <f t="shared" si="249"/>
        <v>0</v>
      </c>
      <c r="AL538" s="44">
        <f t="shared" si="250"/>
        <v>3</v>
      </c>
      <c r="AM538" s="44">
        <f t="shared" si="251"/>
        <v>6</v>
      </c>
      <c r="AN538" s="11">
        <f t="shared" si="252"/>
        <v>9</v>
      </c>
      <c r="AO538" s="642">
        <v>0</v>
      </c>
      <c r="AP538" s="642">
        <v>0</v>
      </c>
      <c r="AQ538" s="642">
        <v>0</v>
      </c>
      <c r="AR538" s="642">
        <v>0</v>
      </c>
      <c r="AS538" s="642">
        <v>0</v>
      </c>
      <c r="AT538" s="642">
        <v>0</v>
      </c>
      <c r="AU538" s="642">
        <v>0</v>
      </c>
      <c r="AV538" s="642">
        <v>0</v>
      </c>
      <c r="AW538" s="643">
        <v>0</v>
      </c>
      <c r="AX538" s="643">
        <v>0</v>
      </c>
      <c r="AY538" s="642">
        <v>3</v>
      </c>
      <c r="AZ538" s="642">
        <v>6</v>
      </c>
      <c r="BA538" s="642">
        <v>0</v>
      </c>
      <c r="BB538" s="642">
        <v>0</v>
      </c>
      <c r="BC538" s="642">
        <v>0</v>
      </c>
      <c r="BD538" s="642">
        <v>0</v>
      </c>
      <c r="BE538" s="13">
        <f t="shared" si="311"/>
        <v>0</v>
      </c>
      <c r="BF538" s="13">
        <f t="shared" si="311"/>
        <v>0</v>
      </c>
      <c r="BG538" s="10">
        <f t="shared" si="312"/>
        <v>0</v>
      </c>
      <c r="BH538" s="13">
        <f t="shared" si="313"/>
        <v>3</v>
      </c>
      <c r="BI538" s="13">
        <f t="shared" si="313"/>
        <v>6</v>
      </c>
      <c r="BJ538" s="10">
        <f t="shared" si="314"/>
        <v>9</v>
      </c>
      <c r="BK538" s="44">
        <f t="shared" si="315"/>
        <v>3</v>
      </c>
      <c r="BL538" s="44">
        <f t="shared" si="260"/>
        <v>6</v>
      </c>
      <c r="BM538" s="11">
        <f t="shared" si="261"/>
        <v>9</v>
      </c>
      <c r="BN538" s="642">
        <v>0</v>
      </c>
      <c r="BO538" s="642">
        <v>0</v>
      </c>
      <c r="BP538" s="642">
        <v>0</v>
      </c>
      <c r="BQ538" s="642">
        <v>0</v>
      </c>
      <c r="BR538" s="642">
        <v>0</v>
      </c>
      <c r="BS538" s="642">
        <v>0</v>
      </c>
      <c r="BT538" s="642">
        <v>0</v>
      </c>
      <c r="BU538" s="642">
        <v>0</v>
      </c>
      <c r="BV538" s="644">
        <f t="shared" si="316"/>
        <v>0</v>
      </c>
      <c r="BW538" s="644">
        <f t="shared" si="316"/>
        <v>0</v>
      </c>
      <c r="BX538" s="44">
        <f t="shared" si="317"/>
        <v>0</v>
      </c>
      <c r="BY538" s="44">
        <f t="shared" si="265"/>
        <v>0</v>
      </c>
      <c r="BZ538" s="11">
        <f t="shared" si="266"/>
        <v>0</v>
      </c>
      <c r="CA538" s="14">
        <f t="shared" si="267"/>
        <v>3</v>
      </c>
      <c r="CB538" s="14">
        <f t="shared" si="268"/>
        <v>6</v>
      </c>
      <c r="CC538" s="13">
        <f t="shared" si="269"/>
        <v>0</v>
      </c>
      <c r="CD538" s="13">
        <f t="shared" si="270"/>
        <v>0</v>
      </c>
      <c r="CE538" s="13">
        <f t="shared" si="271"/>
        <v>3</v>
      </c>
      <c r="CF538" s="13">
        <f t="shared" si="272"/>
        <v>6</v>
      </c>
      <c r="CG538" s="289">
        <f t="shared" si="273"/>
        <v>9</v>
      </c>
      <c r="CJ538" s="1">
        <v>0</v>
      </c>
      <c r="CK538" s="6">
        <f t="shared" si="320"/>
        <v>0</v>
      </c>
      <c r="CL538" s="6">
        <v>0</v>
      </c>
      <c r="CM538" s="6">
        <v>0</v>
      </c>
      <c r="CN538" s="6">
        <f t="shared" si="321"/>
        <v>3</v>
      </c>
      <c r="CO538" s="6">
        <f t="shared" si="322"/>
        <v>6</v>
      </c>
    </row>
    <row r="539" spans="1:93" ht="14.25" x14ac:dyDescent="0.25">
      <c r="A539" s="1" t="s">
        <v>1894</v>
      </c>
      <c r="B539" s="6">
        <v>526</v>
      </c>
      <c r="C539" s="9">
        <v>34</v>
      </c>
      <c r="D539" s="9" t="s">
        <v>7</v>
      </c>
      <c r="E539" s="37" t="s">
        <v>31</v>
      </c>
      <c r="F539" s="9">
        <v>20319340</v>
      </c>
      <c r="G539" s="37" t="s">
        <v>792</v>
      </c>
      <c r="H539" s="9" t="s">
        <v>52</v>
      </c>
      <c r="I539" s="642">
        <v>0</v>
      </c>
      <c r="J539" s="642">
        <v>0</v>
      </c>
      <c r="K539" s="642">
        <v>0</v>
      </c>
      <c r="L539" s="642">
        <v>0</v>
      </c>
      <c r="M539" s="642">
        <v>3</v>
      </c>
      <c r="N539" s="642">
        <v>3</v>
      </c>
      <c r="O539" s="642">
        <v>4</v>
      </c>
      <c r="P539" s="642">
        <v>5</v>
      </c>
      <c r="Q539" s="14">
        <f t="shared" si="306"/>
        <v>7</v>
      </c>
      <c r="R539" s="14">
        <f t="shared" si="307"/>
        <v>8</v>
      </c>
      <c r="S539" s="10">
        <f t="shared" si="308"/>
        <v>15</v>
      </c>
      <c r="T539" s="642">
        <v>0</v>
      </c>
      <c r="U539" s="642">
        <v>0</v>
      </c>
      <c r="V539" s="642">
        <v>0</v>
      </c>
      <c r="W539" s="642">
        <v>0</v>
      </c>
      <c r="X539" s="642">
        <v>0</v>
      </c>
      <c r="Y539" s="642">
        <v>5</v>
      </c>
      <c r="Z539" s="623">
        <f t="shared" si="309"/>
        <v>0</v>
      </c>
      <c r="AA539" s="623">
        <f t="shared" si="309"/>
        <v>5</v>
      </c>
      <c r="AB539" s="10">
        <f t="shared" si="244"/>
        <v>5</v>
      </c>
      <c r="AC539" s="44">
        <f t="shared" si="310"/>
        <v>7</v>
      </c>
      <c r="AD539" s="44">
        <f t="shared" si="246"/>
        <v>13</v>
      </c>
      <c r="AE539" s="44">
        <f t="shared" si="247"/>
        <v>20</v>
      </c>
      <c r="AF539" s="12">
        <f t="shared" si="318"/>
        <v>0</v>
      </c>
      <c r="AG539" s="12">
        <f t="shared" si="319"/>
        <v>7</v>
      </c>
      <c r="AH539" s="10">
        <f t="shared" si="248"/>
        <v>7</v>
      </c>
      <c r="AI539" s="12">
        <f>VLOOKUP($F539,'Guru SertifikaSi'!$C$6:$G$675,'Guru SertifikaSi'!E$3,FALSE)</f>
        <v>7</v>
      </c>
      <c r="AJ539" s="12">
        <f>VLOOKUP($F539,'Guru SertifikaSi'!$C$6:$G$675,'Guru SertifikaSi'!F$3,FALSE)</f>
        <v>6</v>
      </c>
      <c r="AK539" s="10">
        <f t="shared" si="249"/>
        <v>13</v>
      </c>
      <c r="AL539" s="44">
        <f t="shared" si="250"/>
        <v>7</v>
      </c>
      <c r="AM539" s="44">
        <f t="shared" si="251"/>
        <v>13</v>
      </c>
      <c r="AN539" s="11">
        <f t="shared" si="252"/>
        <v>20</v>
      </c>
      <c r="AO539" s="642">
        <v>0</v>
      </c>
      <c r="AP539" s="642">
        <v>0</v>
      </c>
      <c r="AQ539" s="642">
        <v>0</v>
      </c>
      <c r="AR539" s="642">
        <v>0</v>
      </c>
      <c r="AS539" s="642">
        <v>0</v>
      </c>
      <c r="AT539" s="642">
        <v>0</v>
      </c>
      <c r="AU539" s="642">
        <v>0</v>
      </c>
      <c r="AV539" s="642">
        <v>0</v>
      </c>
      <c r="AW539" s="643">
        <v>0</v>
      </c>
      <c r="AX539" s="643">
        <v>0</v>
      </c>
      <c r="AY539" s="642">
        <v>6</v>
      </c>
      <c r="AZ539" s="642">
        <v>12</v>
      </c>
      <c r="BA539" s="642">
        <v>1</v>
      </c>
      <c r="BB539" s="642">
        <v>1</v>
      </c>
      <c r="BC539" s="642">
        <v>0</v>
      </c>
      <c r="BD539" s="642">
        <v>0</v>
      </c>
      <c r="BE539" s="13">
        <f t="shared" si="311"/>
        <v>0</v>
      </c>
      <c r="BF539" s="13">
        <f t="shared" si="311"/>
        <v>0</v>
      </c>
      <c r="BG539" s="10">
        <f t="shared" si="312"/>
        <v>0</v>
      </c>
      <c r="BH539" s="13">
        <f t="shared" si="313"/>
        <v>7</v>
      </c>
      <c r="BI539" s="13">
        <f t="shared" si="313"/>
        <v>13</v>
      </c>
      <c r="BJ539" s="10">
        <f t="shared" si="314"/>
        <v>20</v>
      </c>
      <c r="BK539" s="44">
        <f t="shared" si="315"/>
        <v>7</v>
      </c>
      <c r="BL539" s="44">
        <f t="shared" si="260"/>
        <v>13</v>
      </c>
      <c r="BM539" s="11">
        <f t="shared" si="261"/>
        <v>20</v>
      </c>
      <c r="BN539" s="642">
        <v>1</v>
      </c>
      <c r="BO539" s="642">
        <v>0</v>
      </c>
      <c r="BP539" s="642">
        <v>0</v>
      </c>
      <c r="BQ539" s="642">
        <v>0</v>
      </c>
      <c r="BR539" s="642">
        <v>0</v>
      </c>
      <c r="BS539" s="642">
        <v>0</v>
      </c>
      <c r="BT539" s="642">
        <v>2</v>
      </c>
      <c r="BU539" s="642">
        <v>0</v>
      </c>
      <c r="BV539" s="644">
        <f t="shared" si="316"/>
        <v>2</v>
      </c>
      <c r="BW539" s="644">
        <f t="shared" si="316"/>
        <v>0</v>
      </c>
      <c r="BX539" s="44">
        <f t="shared" si="317"/>
        <v>3</v>
      </c>
      <c r="BY539" s="44">
        <f t="shared" si="265"/>
        <v>0</v>
      </c>
      <c r="BZ539" s="11">
        <f t="shared" si="266"/>
        <v>3</v>
      </c>
      <c r="CA539" s="14">
        <f t="shared" si="267"/>
        <v>7</v>
      </c>
      <c r="CB539" s="14">
        <f t="shared" si="268"/>
        <v>13</v>
      </c>
      <c r="CC539" s="13">
        <f t="shared" si="269"/>
        <v>3</v>
      </c>
      <c r="CD539" s="13">
        <f t="shared" si="270"/>
        <v>0</v>
      </c>
      <c r="CE539" s="13">
        <f t="shared" si="271"/>
        <v>10</v>
      </c>
      <c r="CF539" s="13">
        <f t="shared" si="272"/>
        <v>13</v>
      </c>
      <c r="CG539" s="289">
        <f t="shared" si="273"/>
        <v>23</v>
      </c>
      <c r="CJ539" s="1">
        <v>1</v>
      </c>
      <c r="CK539" s="6">
        <f t="shared" si="320"/>
        <v>6</v>
      </c>
      <c r="CL539" s="6">
        <v>0</v>
      </c>
      <c r="CM539" s="6">
        <v>1</v>
      </c>
      <c r="CN539" s="6">
        <f t="shared" si="321"/>
        <v>6</v>
      </c>
      <c r="CO539" s="6">
        <f t="shared" si="322"/>
        <v>13</v>
      </c>
    </row>
    <row r="540" spans="1:93" ht="14.25" x14ac:dyDescent="0.25">
      <c r="A540" s="1" t="s">
        <v>1895</v>
      </c>
      <c r="B540" s="6">
        <v>527</v>
      </c>
      <c r="C540" s="9">
        <v>35</v>
      </c>
      <c r="D540" s="9" t="s">
        <v>7</v>
      </c>
      <c r="E540" s="37" t="s">
        <v>31</v>
      </c>
      <c r="F540" s="9">
        <v>20319357</v>
      </c>
      <c r="G540" s="37" t="s">
        <v>793</v>
      </c>
      <c r="H540" s="9" t="s">
        <v>52</v>
      </c>
      <c r="I540" s="642">
        <v>0</v>
      </c>
      <c r="J540" s="642">
        <v>0</v>
      </c>
      <c r="K540" s="642">
        <v>0</v>
      </c>
      <c r="L540" s="642">
        <v>0</v>
      </c>
      <c r="M540" s="642">
        <v>2</v>
      </c>
      <c r="N540" s="642">
        <v>2</v>
      </c>
      <c r="O540" s="642">
        <v>2</v>
      </c>
      <c r="P540" s="642">
        <v>0</v>
      </c>
      <c r="Q540" s="14">
        <f t="shared" si="306"/>
        <v>4</v>
      </c>
      <c r="R540" s="14">
        <f t="shared" si="307"/>
        <v>2</v>
      </c>
      <c r="S540" s="10">
        <f t="shared" si="308"/>
        <v>6</v>
      </c>
      <c r="T540" s="642">
        <v>0</v>
      </c>
      <c r="U540" s="642">
        <v>0</v>
      </c>
      <c r="V540" s="642">
        <v>0</v>
      </c>
      <c r="W540" s="642">
        <v>0</v>
      </c>
      <c r="X540" s="642">
        <v>4</v>
      </c>
      <c r="Y540" s="642">
        <v>4</v>
      </c>
      <c r="Z540" s="623">
        <f t="shared" si="309"/>
        <v>4</v>
      </c>
      <c r="AA540" s="623">
        <f t="shared" si="309"/>
        <v>4</v>
      </c>
      <c r="AB540" s="10">
        <f t="shared" si="244"/>
        <v>8</v>
      </c>
      <c r="AC540" s="44">
        <f t="shared" si="310"/>
        <v>8</v>
      </c>
      <c r="AD540" s="44">
        <f t="shared" si="246"/>
        <v>6</v>
      </c>
      <c r="AE540" s="44">
        <f t="shared" si="247"/>
        <v>14</v>
      </c>
      <c r="AF540" s="12">
        <f t="shared" si="318"/>
        <v>4</v>
      </c>
      <c r="AG540" s="12">
        <f t="shared" si="319"/>
        <v>4</v>
      </c>
      <c r="AH540" s="10">
        <f t="shared" si="248"/>
        <v>8</v>
      </c>
      <c r="AI540" s="12">
        <f>VLOOKUP($F540,'Guru SertifikaSi'!$C$6:$G$675,'Guru SertifikaSi'!E$3,FALSE)</f>
        <v>4</v>
      </c>
      <c r="AJ540" s="12">
        <f>VLOOKUP($F540,'Guru SertifikaSi'!$C$6:$G$675,'Guru SertifikaSi'!F$3,FALSE)</f>
        <v>2</v>
      </c>
      <c r="AK540" s="10">
        <f t="shared" si="249"/>
        <v>6</v>
      </c>
      <c r="AL540" s="44">
        <f t="shared" si="250"/>
        <v>8</v>
      </c>
      <c r="AM540" s="44">
        <f t="shared" si="251"/>
        <v>6</v>
      </c>
      <c r="AN540" s="11">
        <f t="shared" si="252"/>
        <v>14</v>
      </c>
      <c r="AO540" s="642">
        <v>0</v>
      </c>
      <c r="AP540" s="642">
        <v>0</v>
      </c>
      <c r="AQ540" s="642">
        <v>0</v>
      </c>
      <c r="AR540" s="642">
        <v>0</v>
      </c>
      <c r="AS540" s="642">
        <v>0</v>
      </c>
      <c r="AT540" s="642">
        <v>0</v>
      </c>
      <c r="AU540" s="642">
        <v>0</v>
      </c>
      <c r="AV540" s="642">
        <v>0</v>
      </c>
      <c r="AW540" s="643">
        <v>0</v>
      </c>
      <c r="AX540" s="643">
        <v>0</v>
      </c>
      <c r="AY540" s="642">
        <v>8</v>
      </c>
      <c r="AZ540" s="642">
        <v>6</v>
      </c>
      <c r="BA540" s="642">
        <v>0</v>
      </c>
      <c r="BB540" s="642">
        <v>0</v>
      </c>
      <c r="BC540" s="642">
        <v>0</v>
      </c>
      <c r="BD540" s="642">
        <v>0</v>
      </c>
      <c r="BE540" s="13">
        <f t="shared" si="311"/>
        <v>0</v>
      </c>
      <c r="BF540" s="13">
        <f t="shared" si="311"/>
        <v>0</v>
      </c>
      <c r="BG540" s="10">
        <f t="shared" si="312"/>
        <v>0</v>
      </c>
      <c r="BH540" s="13">
        <f t="shared" si="313"/>
        <v>8</v>
      </c>
      <c r="BI540" s="13">
        <f t="shared" si="313"/>
        <v>6</v>
      </c>
      <c r="BJ540" s="10">
        <f t="shared" si="314"/>
        <v>14</v>
      </c>
      <c r="BK540" s="44">
        <f t="shared" si="315"/>
        <v>8</v>
      </c>
      <c r="BL540" s="44">
        <f t="shared" si="260"/>
        <v>6</v>
      </c>
      <c r="BM540" s="11">
        <f t="shared" si="261"/>
        <v>14</v>
      </c>
      <c r="BN540" s="642">
        <v>2</v>
      </c>
      <c r="BO540" s="642">
        <v>0</v>
      </c>
      <c r="BP540" s="642">
        <v>0</v>
      </c>
      <c r="BQ540" s="642">
        <v>0</v>
      </c>
      <c r="BR540" s="642">
        <v>0</v>
      </c>
      <c r="BS540" s="642">
        <v>0</v>
      </c>
      <c r="BT540" s="642">
        <v>1</v>
      </c>
      <c r="BU540" s="642">
        <v>0</v>
      </c>
      <c r="BV540" s="644">
        <f t="shared" si="316"/>
        <v>1</v>
      </c>
      <c r="BW540" s="644">
        <f t="shared" si="316"/>
        <v>0</v>
      </c>
      <c r="BX540" s="44">
        <f t="shared" si="317"/>
        <v>3</v>
      </c>
      <c r="BY540" s="44">
        <f t="shared" si="265"/>
        <v>0</v>
      </c>
      <c r="BZ540" s="11">
        <f t="shared" si="266"/>
        <v>3</v>
      </c>
      <c r="CA540" s="14">
        <f t="shared" si="267"/>
        <v>8</v>
      </c>
      <c r="CB540" s="14">
        <f t="shared" si="268"/>
        <v>6</v>
      </c>
      <c r="CC540" s="13">
        <f t="shared" si="269"/>
        <v>3</v>
      </c>
      <c r="CD540" s="13">
        <f t="shared" si="270"/>
        <v>0</v>
      </c>
      <c r="CE540" s="13">
        <f t="shared" si="271"/>
        <v>11</v>
      </c>
      <c r="CF540" s="13">
        <f t="shared" si="272"/>
        <v>6</v>
      </c>
      <c r="CG540" s="289">
        <f t="shared" si="273"/>
        <v>17</v>
      </c>
      <c r="CJ540" s="1">
        <v>0</v>
      </c>
      <c r="CK540" s="6">
        <f t="shared" si="320"/>
        <v>0</v>
      </c>
      <c r="CL540" s="6">
        <v>0</v>
      </c>
      <c r="CM540" s="6">
        <v>0</v>
      </c>
      <c r="CN540" s="6">
        <f t="shared" si="321"/>
        <v>8</v>
      </c>
      <c r="CO540" s="6">
        <f t="shared" si="322"/>
        <v>6</v>
      </c>
    </row>
    <row r="541" spans="1:93" ht="14.25" x14ac:dyDescent="0.25">
      <c r="A541" s="1" t="s">
        <v>1896</v>
      </c>
      <c r="B541" s="6">
        <v>528</v>
      </c>
      <c r="C541" s="9">
        <v>36</v>
      </c>
      <c r="D541" s="9" t="s">
        <v>7</v>
      </c>
      <c r="E541" s="37" t="s">
        <v>31</v>
      </c>
      <c r="F541" s="9">
        <v>69756203</v>
      </c>
      <c r="G541" s="37" t="s">
        <v>794</v>
      </c>
      <c r="H541" s="9" t="s">
        <v>52</v>
      </c>
      <c r="I541" s="642">
        <v>0</v>
      </c>
      <c r="J541" s="642">
        <v>0</v>
      </c>
      <c r="K541" s="642">
        <v>0</v>
      </c>
      <c r="L541" s="642">
        <v>0</v>
      </c>
      <c r="M541" s="642">
        <v>4</v>
      </c>
      <c r="N541" s="642">
        <v>0</v>
      </c>
      <c r="O541" s="642">
        <v>0</v>
      </c>
      <c r="P541" s="642">
        <v>0</v>
      </c>
      <c r="Q541" s="14">
        <f t="shared" si="306"/>
        <v>4</v>
      </c>
      <c r="R541" s="14">
        <f t="shared" si="307"/>
        <v>0</v>
      </c>
      <c r="S541" s="10">
        <f t="shared" si="308"/>
        <v>4</v>
      </c>
      <c r="T541" s="642">
        <v>0</v>
      </c>
      <c r="U541" s="642">
        <v>0</v>
      </c>
      <c r="V541" s="642">
        <v>0</v>
      </c>
      <c r="W541" s="642">
        <v>0</v>
      </c>
      <c r="X541" s="642">
        <v>2</v>
      </c>
      <c r="Y541" s="642">
        <v>3</v>
      </c>
      <c r="Z541" s="623">
        <f t="shared" si="309"/>
        <v>2</v>
      </c>
      <c r="AA541" s="623">
        <f t="shared" si="309"/>
        <v>3</v>
      </c>
      <c r="AB541" s="10">
        <f t="shared" si="244"/>
        <v>5</v>
      </c>
      <c r="AC541" s="44">
        <f t="shared" si="310"/>
        <v>6</v>
      </c>
      <c r="AD541" s="44">
        <f t="shared" si="246"/>
        <v>3</v>
      </c>
      <c r="AE541" s="44">
        <f t="shared" si="247"/>
        <v>9</v>
      </c>
      <c r="AF541" s="12">
        <f t="shared" si="318"/>
        <v>5</v>
      </c>
      <c r="AG541" s="12">
        <f t="shared" si="319"/>
        <v>3</v>
      </c>
      <c r="AH541" s="10">
        <f t="shared" si="248"/>
        <v>8</v>
      </c>
      <c r="AI541" s="12">
        <f>VLOOKUP($F541,'Guru SertifikaSi'!$C$6:$G$675,'Guru SertifikaSi'!E$3,FALSE)</f>
        <v>1</v>
      </c>
      <c r="AJ541" s="12">
        <f>VLOOKUP($F541,'Guru SertifikaSi'!$C$6:$G$675,'Guru SertifikaSi'!F$3,FALSE)</f>
        <v>0</v>
      </c>
      <c r="AK541" s="10">
        <f t="shared" si="249"/>
        <v>1</v>
      </c>
      <c r="AL541" s="44">
        <f t="shared" si="250"/>
        <v>6</v>
      </c>
      <c r="AM541" s="44">
        <f t="shared" si="251"/>
        <v>3</v>
      </c>
      <c r="AN541" s="11">
        <f t="shared" si="252"/>
        <v>9</v>
      </c>
      <c r="AO541" s="642">
        <v>0</v>
      </c>
      <c r="AP541" s="642">
        <v>0</v>
      </c>
      <c r="AQ541" s="642">
        <v>0</v>
      </c>
      <c r="AR541" s="642">
        <v>0</v>
      </c>
      <c r="AS541" s="642">
        <v>0</v>
      </c>
      <c r="AT541" s="642">
        <v>0</v>
      </c>
      <c r="AU541" s="642">
        <v>1</v>
      </c>
      <c r="AV541" s="642">
        <v>0</v>
      </c>
      <c r="AW541" s="643">
        <v>0</v>
      </c>
      <c r="AX541" s="643">
        <v>0</v>
      </c>
      <c r="AY541" s="642">
        <v>5</v>
      </c>
      <c r="AZ541" s="642">
        <v>3</v>
      </c>
      <c r="BA541" s="642">
        <v>0</v>
      </c>
      <c r="BB541" s="642">
        <v>0</v>
      </c>
      <c r="BC541" s="642">
        <v>0</v>
      </c>
      <c r="BD541" s="642">
        <v>0</v>
      </c>
      <c r="BE541" s="13">
        <f t="shared" si="311"/>
        <v>1</v>
      </c>
      <c r="BF541" s="13">
        <f t="shared" si="311"/>
        <v>0</v>
      </c>
      <c r="BG541" s="10">
        <f t="shared" si="312"/>
        <v>1</v>
      </c>
      <c r="BH541" s="13">
        <f t="shared" si="313"/>
        <v>5</v>
      </c>
      <c r="BI541" s="13">
        <f t="shared" si="313"/>
        <v>3</v>
      </c>
      <c r="BJ541" s="10">
        <f t="shared" si="314"/>
        <v>8</v>
      </c>
      <c r="BK541" s="44">
        <f t="shared" si="315"/>
        <v>6</v>
      </c>
      <c r="BL541" s="44">
        <f t="shared" si="260"/>
        <v>3</v>
      </c>
      <c r="BM541" s="11">
        <f t="shared" si="261"/>
        <v>9</v>
      </c>
      <c r="BN541" s="642">
        <v>1</v>
      </c>
      <c r="BO541" s="642">
        <v>0</v>
      </c>
      <c r="BP541" s="642">
        <v>0</v>
      </c>
      <c r="BQ541" s="642">
        <v>0</v>
      </c>
      <c r="BR541" s="642">
        <v>0</v>
      </c>
      <c r="BS541" s="642">
        <v>0</v>
      </c>
      <c r="BT541" s="642">
        <v>1</v>
      </c>
      <c r="BU541" s="642">
        <v>0</v>
      </c>
      <c r="BV541" s="644">
        <f t="shared" si="316"/>
        <v>1</v>
      </c>
      <c r="BW541" s="644">
        <f t="shared" si="316"/>
        <v>0</v>
      </c>
      <c r="BX541" s="44">
        <f t="shared" si="317"/>
        <v>2</v>
      </c>
      <c r="BY541" s="44">
        <f t="shared" si="265"/>
        <v>0</v>
      </c>
      <c r="BZ541" s="11">
        <f t="shared" si="266"/>
        <v>2</v>
      </c>
      <c r="CA541" s="14">
        <f t="shared" si="267"/>
        <v>6</v>
      </c>
      <c r="CB541" s="14">
        <f t="shared" si="268"/>
        <v>3</v>
      </c>
      <c r="CC541" s="13">
        <f t="shared" si="269"/>
        <v>2</v>
      </c>
      <c r="CD541" s="13">
        <f t="shared" si="270"/>
        <v>0</v>
      </c>
      <c r="CE541" s="13">
        <f t="shared" si="271"/>
        <v>8</v>
      </c>
      <c r="CF541" s="13">
        <f t="shared" si="272"/>
        <v>3</v>
      </c>
      <c r="CG541" s="289">
        <f t="shared" si="273"/>
        <v>11</v>
      </c>
      <c r="CJ541" s="1">
        <v>0</v>
      </c>
      <c r="CK541" s="6">
        <f t="shared" si="320"/>
        <v>0</v>
      </c>
      <c r="CL541" s="6">
        <v>0</v>
      </c>
      <c r="CM541" s="6">
        <v>0</v>
      </c>
      <c r="CN541" s="6">
        <f t="shared" si="321"/>
        <v>5</v>
      </c>
      <c r="CO541" s="6">
        <f t="shared" si="322"/>
        <v>3</v>
      </c>
    </row>
    <row r="542" spans="1:93" ht="14.25" x14ac:dyDescent="0.25">
      <c r="A542" s="1" t="s">
        <v>1897</v>
      </c>
      <c r="B542" s="6">
        <v>529</v>
      </c>
      <c r="C542" s="9">
        <v>37</v>
      </c>
      <c r="D542" s="9" t="s">
        <v>7</v>
      </c>
      <c r="E542" s="37" t="s">
        <v>31</v>
      </c>
      <c r="F542" s="9">
        <v>20360519</v>
      </c>
      <c r="G542" s="37" t="s">
        <v>795</v>
      </c>
      <c r="H542" s="9" t="s">
        <v>52</v>
      </c>
      <c r="I542" s="642">
        <v>0</v>
      </c>
      <c r="J542" s="642">
        <v>0</v>
      </c>
      <c r="K542" s="642">
        <v>0</v>
      </c>
      <c r="L542" s="642">
        <v>0</v>
      </c>
      <c r="M542" s="642">
        <v>0</v>
      </c>
      <c r="N542" s="642">
        <v>0</v>
      </c>
      <c r="O542" s="642">
        <v>0</v>
      </c>
      <c r="P542" s="642">
        <v>0</v>
      </c>
      <c r="Q542" s="14">
        <f t="shared" si="306"/>
        <v>0</v>
      </c>
      <c r="R542" s="14">
        <f t="shared" si="307"/>
        <v>0</v>
      </c>
      <c r="S542" s="10">
        <f t="shared" si="308"/>
        <v>0</v>
      </c>
      <c r="T542" s="642">
        <v>0</v>
      </c>
      <c r="U542" s="642">
        <v>0</v>
      </c>
      <c r="V542" s="642">
        <v>0</v>
      </c>
      <c r="W542" s="642">
        <v>0</v>
      </c>
      <c r="X542" s="642">
        <v>1</v>
      </c>
      <c r="Y542" s="642">
        <v>4</v>
      </c>
      <c r="Z542" s="623">
        <f t="shared" si="309"/>
        <v>1</v>
      </c>
      <c r="AA542" s="623">
        <f t="shared" si="309"/>
        <v>4</v>
      </c>
      <c r="AB542" s="10">
        <f t="shared" si="244"/>
        <v>5</v>
      </c>
      <c r="AC542" s="44">
        <f t="shared" si="310"/>
        <v>1</v>
      </c>
      <c r="AD542" s="44">
        <f t="shared" si="246"/>
        <v>4</v>
      </c>
      <c r="AE542" s="44">
        <f t="shared" si="247"/>
        <v>5</v>
      </c>
      <c r="AF542" s="12">
        <f t="shared" si="318"/>
        <v>1</v>
      </c>
      <c r="AG542" s="12">
        <f t="shared" si="319"/>
        <v>4</v>
      </c>
      <c r="AH542" s="10">
        <f t="shared" si="248"/>
        <v>5</v>
      </c>
      <c r="AI542" s="12">
        <f>VLOOKUP($F542,'Guru SertifikaSi'!$C$6:$G$675,'Guru SertifikaSi'!E$3,FALSE)</f>
        <v>0</v>
      </c>
      <c r="AJ542" s="12">
        <f>VLOOKUP($F542,'Guru SertifikaSi'!$C$6:$G$675,'Guru SertifikaSi'!F$3,FALSE)</f>
        <v>0</v>
      </c>
      <c r="AK542" s="10">
        <f t="shared" si="249"/>
        <v>0</v>
      </c>
      <c r="AL542" s="44">
        <f t="shared" si="250"/>
        <v>1</v>
      </c>
      <c r="AM542" s="44">
        <f t="shared" si="251"/>
        <v>4</v>
      </c>
      <c r="AN542" s="11">
        <f t="shared" si="252"/>
        <v>5</v>
      </c>
      <c r="AO542" s="642">
        <v>0</v>
      </c>
      <c r="AP542" s="642">
        <v>0</v>
      </c>
      <c r="AQ542" s="642">
        <v>0</v>
      </c>
      <c r="AR542" s="642">
        <v>0</v>
      </c>
      <c r="AS542" s="642">
        <v>0</v>
      </c>
      <c r="AT542" s="642">
        <v>0</v>
      </c>
      <c r="AU542" s="642">
        <v>0</v>
      </c>
      <c r="AV542" s="642">
        <v>0</v>
      </c>
      <c r="AW542" s="643">
        <v>0</v>
      </c>
      <c r="AX542" s="643">
        <v>0</v>
      </c>
      <c r="AY542" s="642">
        <v>1</v>
      </c>
      <c r="AZ542" s="642">
        <v>4</v>
      </c>
      <c r="BA542" s="642">
        <v>0</v>
      </c>
      <c r="BB542" s="642">
        <v>0</v>
      </c>
      <c r="BC542" s="642">
        <v>0</v>
      </c>
      <c r="BD542" s="642">
        <v>0</v>
      </c>
      <c r="BE542" s="13">
        <f t="shared" si="311"/>
        <v>0</v>
      </c>
      <c r="BF542" s="13">
        <f t="shared" si="311"/>
        <v>0</v>
      </c>
      <c r="BG542" s="10">
        <f t="shared" si="312"/>
        <v>0</v>
      </c>
      <c r="BH542" s="13">
        <f t="shared" si="313"/>
        <v>1</v>
      </c>
      <c r="BI542" s="13">
        <f t="shared" si="313"/>
        <v>4</v>
      </c>
      <c r="BJ542" s="10">
        <f t="shared" si="314"/>
        <v>5</v>
      </c>
      <c r="BK542" s="44">
        <f t="shared" si="315"/>
        <v>1</v>
      </c>
      <c r="BL542" s="44">
        <f t="shared" si="260"/>
        <v>4</v>
      </c>
      <c r="BM542" s="11">
        <f t="shared" si="261"/>
        <v>5</v>
      </c>
      <c r="BN542" s="642">
        <v>0</v>
      </c>
      <c r="BO542" s="642">
        <v>0</v>
      </c>
      <c r="BP542" s="642">
        <v>0</v>
      </c>
      <c r="BQ542" s="642">
        <v>0</v>
      </c>
      <c r="BR542" s="642">
        <v>0</v>
      </c>
      <c r="BS542" s="642">
        <v>0</v>
      </c>
      <c r="BT542" s="642">
        <v>0</v>
      </c>
      <c r="BU542" s="642">
        <v>0</v>
      </c>
      <c r="BV542" s="644">
        <f t="shared" si="316"/>
        <v>0</v>
      </c>
      <c r="BW542" s="644">
        <f t="shared" si="316"/>
        <v>0</v>
      </c>
      <c r="BX542" s="44">
        <f t="shared" si="317"/>
        <v>0</v>
      </c>
      <c r="BY542" s="44">
        <f t="shared" si="265"/>
        <v>0</v>
      </c>
      <c r="BZ542" s="11">
        <f t="shared" si="266"/>
        <v>0</v>
      </c>
      <c r="CA542" s="14">
        <f t="shared" si="267"/>
        <v>1</v>
      </c>
      <c r="CB542" s="14">
        <f t="shared" si="268"/>
        <v>4</v>
      </c>
      <c r="CC542" s="13">
        <f t="shared" si="269"/>
        <v>0</v>
      </c>
      <c r="CD542" s="13">
        <f t="shared" si="270"/>
        <v>0</v>
      </c>
      <c r="CE542" s="13">
        <f t="shared" si="271"/>
        <v>1</v>
      </c>
      <c r="CF542" s="13">
        <f t="shared" si="272"/>
        <v>4</v>
      </c>
      <c r="CG542" s="289">
        <f t="shared" si="273"/>
        <v>5</v>
      </c>
      <c r="CJ542" s="1">
        <v>0</v>
      </c>
      <c r="CK542" s="6">
        <f t="shared" si="320"/>
        <v>0</v>
      </c>
      <c r="CL542" s="6">
        <v>0</v>
      </c>
      <c r="CM542" s="6">
        <v>0</v>
      </c>
      <c r="CN542" s="6">
        <f t="shared" si="321"/>
        <v>1</v>
      </c>
      <c r="CO542" s="6">
        <f t="shared" si="322"/>
        <v>4</v>
      </c>
    </row>
    <row r="543" spans="1:93" ht="14.25" x14ac:dyDescent="0.25">
      <c r="A543" s="1" t="s">
        <v>1898</v>
      </c>
      <c r="B543" s="6">
        <v>530</v>
      </c>
      <c r="C543" s="9">
        <v>38</v>
      </c>
      <c r="D543" s="9" t="s">
        <v>7</v>
      </c>
      <c r="E543" s="37" t="s">
        <v>32</v>
      </c>
      <c r="F543" s="9">
        <v>20319364</v>
      </c>
      <c r="G543" s="37" t="s">
        <v>796</v>
      </c>
      <c r="H543" s="9" t="s">
        <v>52</v>
      </c>
      <c r="I543" s="642">
        <v>0</v>
      </c>
      <c r="J543" s="642">
        <v>0</v>
      </c>
      <c r="K543" s="642">
        <v>0</v>
      </c>
      <c r="L543" s="642">
        <v>0</v>
      </c>
      <c r="M543" s="642">
        <v>8</v>
      </c>
      <c r="N543" s="642">
        <v>8</v>
      </c>
      <c r="O543" s="642">
        <v>7</v>
      </c>
      <c r="P543" s="642">
        <v>7</v>
      </c>
      <c r="Q543" s="14">
        <f t="shared" si="306"/>
        <v>15</v>
      </c>
      <c r="R543" s="14">
        <f t="shared" si="307"/>
        <v>15</v>
      </c>
      <c r="S543" s="10">
        <f t="shared" si="308"/>
        <v>30</v>
      </c>
      <c r="T543" s="642">
        <v>1</v>
      </c>
      <c r="U543" s="642">
        <v>0</v>
      </c>
      <c r="V543" s="642">
        <v>2</v>
      </c>
      <c r="W543" s="642">
        <v>4</v>
      </c>
      <c r="X543" s="642">
        <v>1</v>
      </c>
      <c r="Y543" s="642">
        <v>3</v>
      </c>
      <c r="Z543" s="623">
        <f t="shared" si="309"/>
        <v>4</v>
      </c>
      <c r="AA543" s="623">
        <f t="shared" si="309"/>
        <v>7</v>
      </c>
      <c r="AB543" s="10">
        <f t="shared" si="244"/>
        <v>11</v>
      </c>
      <c r="AC543" s="44">
        <f t="shared" si="310"/>
        <v>19</v>
      </c>
      <c r="AD543" s="44">
        <f t="shared" si="246"/>
        <v>22</v>
      </c>
      <c r="AE543" s="44">
        <f t="shared" si="247"/>
        <v>41</v>
      </c>
      <c r="AF543" s="12">
        <f t="shared" si="318"/>
        <v>5</v>
      </c>
      <c r="AG543" s="12">
        <f t="shared" si="319"/>
        <v>10</v>
      </c>
      <c r="AH543" s="10">
        <f t="shared" si="248"/>
        <v>15</v>
      </c>
      <c r="AI543" s="12">
        <f>VLOOKUP($F543,'Guru SertifikaSi'!$C$6:$G$675,'Guru SertifikaSi'!E$3,FALSE)</f>
        <v>14</v>
      </c>
      <c r="AJ543" s="12">
        <f>VLOOKUP($F543,'Guru SertifikaSi'!$C$6:$G$675,'Guru SertifikaSi'!F$3,FALSE)</f>
        <v>12</v>
      </c>
      <c r="AK543" s="10">
        <f t="shared" si="249"/>
        <v>26</v>
      </c>
      <c r="AL543" s="44">
        <f t="shared" si="250"/>
        <v>19</v>
      </c>
      <c r="AM543" s="44">
        <f t="shared" si="251"/>
        <v>22</v>
      </c>
      <c r="AN543" s="11">
        <f t="shared" si="252"/>
        <v>41</v>
      </c>
      <c r="AO543" s="642">
        <v>0</v>
      </c>
      <c r="AP543" s="642">
        <v>0</v>
      </c>
      <c r="AQ543" s="642">
        <v>0</v>
      </c>
      <c r="AR543" s="642">
        <v>0</v>
      </c>
      <c r="AS543" s="642">
        <v>0</v>
      </c>
      <c r="AT543" s="642">
        <v>0</v>
      </c>
      <c r="AU543" s="642">
        <v>0</v>
      </c>
      <c r="AV543" s="642">
        <v>0</v>
      </c>
      <c r="AW543" s="643">
        <v>0</v>
      </c>
      <c r="AX543" s="643">
        <v>0</v>
      </c>
      <c r="AY543" s="642">
        <v>16</v>
      </c>
      <c r="AZ543" s="642">
        <v>22</v>
      </c>
      <c r="BA543" s="642">
        <v>3</v>
      </c>
      <c r="BB543" s="642">
        <v>0</v>
      </c>
      <c r="BC543" s="642">
        <v>0</v>
      </c>
      <c r="BD543" s="642">
        <v>0</v>
      </c>
      <c r="BE543" s="13">
        <f t="shared" si="311"/>
        <v>0</v>
      </c>
      <c r="BF543" s="13">
        <f t="shared" si="311"/>
        <v>0</v>
      </c>
      <c r="BG543" s="10">
        <f t="shared" si="312"/>
        <v>0</v>
      </c>
      <c r="BH543" s="13">
        <f t="shared" si="313"/>
        <v>19</v>
      </c>
      <c r="BI543" s="13">
        <f t="shared" si="313"/>
        <v>22</v>
      </c>
      <c r="BJ543" s="10">
        <f t="shared" si="314"/>
        <v>41</v>
      </c>
      <c r="BK543" s="44">
        <f t="shared" si="315"/>
        <v>19</v>
      </c>
      <c r="BL543" s="44">
        <f t="shared" si="260"/>
        <v>22</v>
      </c>
      <c r="BM543" s="11">
        <f t="shared" si="261"/>
        <v>41</v>
      </c>
      <c r="BN543" s="642">
        <v>2</v>
      </c>
      <c r="BO543" s="642">
        <v>0</v>
      </c>
      <c r="BP543" s="642">
        <v>0</v>
      </c>
      <c r="BQ543" s="642">
        <v>0</v>
      </c>
      <c r="BR543" s="642">
        <v>2</v>
      </c>
      <c r="BS543" s="642">
        <v>1</v>
      </c>
      <c r="BT543" s="642">
        <v>0</v>
      </c>
      <c r="BU543" s="642">
        <v>0</v>
      </c>
      <c r="BV543" s="644">
        <f t="shared" si="316"/>
        <v>2</v>
      </c>
      <c r="BW543" s="644">
        <f t="shared" si="316"/>
        <v>1</v>
      </c>
      <c r="BX543" s="44">
        <f t="shared" si="317"/>
        <v>4</v>
      </c>
      <c r="BY543" s="44">
        <f t="shared" si="265"/>
        <v>1</v>
      </c>
      <c r="BZ543" s="11">
        <f t="shared" si="266"/>
        <v>5</v>
      </c>
      <c r="CA543" s="14">
        <f t="shared" si="267"/>
        <v>19</v>
      </c>
      <c r="CB543" s="14">
        <f t="shared" si="268"/>
        <v>22</v>
      </c>
      <c r="CC543" s="13">
        <f t="shared" si="269"/>
        <v>4</v>
      </c>
      <c r="CD543" s="13">
        <f t="shared" si="270"/>
        <v>1</v>
      </c>
      <c r="CE543" s="13">
        <f t="shared" si="271"/>
        <v>23</v>
      </c>
      <c r="CF543" s="13">
        <f t="shared" si="272"/>
        <v>23</v>
      </c>
      <c r="CG543" s="289">
        <f t="shared" si="273"/>
        <v>46</v>
      </c>
      <c r="CJ543" s="1">
        <v>1</v>
      </c>
      <c r="CK543" s="6">
        <f t="shared" si="320"/>
        <v>8</v>
      </c>
      <c r="CL543" s="6">
        <v>0</v>
      </c>
      <c r="CM543" s="6">
        <v>1</v>
      </c>
      <c r="CN543" s="6">
        <f t="shared" si="321"/>
        <v>16</v>
      </c>
      <c r="CO543" s="6">
        <f t="shared" si="322"/>
        <v>23</v>
      </c>
    </row>
    <row r="544" spans="1:93" ht="14.25" x14ac:dyDescent="0.25">
      <c r="A544" s="1" t="s">
        <v>1899</v>
      </c>
      <c r="B544" s="6">
        <v>531</v>
      </c>
      <c r="C544" s="9">
        <v>39</v>
      </c>
      <c r="D544" s="9" t="s">
        <v>7</v>
      </c>
      <c r="E544" s="37" t="s">
        <v>24</v>
      </c>
      <c r="F544" s="9">
        <v>20319381</v>
      </c>
      <c r="G544" s="37" t="s">
        <v>1226</v>
      </c>
      <c r="H544" s="9" t="s">
        <v>53</v>
      </c>
      <c r="I544" s="642">
        <v>0</v>
      </c>
      <c r="J544" s="642">
        <v>0</v>
      </c>
      <c r="K544" s="642">
        <v>0</v>
      </c>
      <c r="L544" s="642">
        <v>0</v>
      </c>
      <c r="M544" s="642">
        <v>0</v>
      </c>
      <c r="N544" s="642">
        <v>0</v>
      </c>
      <c r="O544" s="642">
        <v>0</v>
      </c>
      <c r="P544" s="642">
        <v>0</v>
      </c>
      <c r="Q544" s="14">
        <f t="shared" si="306"/>
        <v>0</v>
      </c>
      <c r="R544" s="14">
        <f t="shared" si="307"/>
        <v>0</v>
      </c>
      <c r="S544" s="10">
        <f t="shared" si="308"/>
        <v>0</v>
      </c>
      <c r="T544" s="642">
        <v>2</v>
      </c>
      <c r="U544" s="642">
        <v>4</v>
      </c>
      <c r="V544" s="642">
        <v>0</v>
      </c>
      <c r="W544" s="642">
        <v>0</v>
      </c>
      <c r="X544" s="642">
        <v>0</v>
      </c>
      <c r="Y544" s="642">
        <v>0</v>
      </c>
      <c r="Z544" s="623">
        <f t="shared" si="309"/>
        <v>2</v>
      </c>
      <c r="AA544" s="623">
        <f t="shared" si="309"/>
        <v>4</v>
      </c>
      <c r="AB544" s="10">
        <f t="shared" si="244"/>
        <v>6</v>
      </c>
      <c r="AC544" s="44">
        <f t="shared" si="310"/>
        <v>2</v>
      </c>
      <c r="AD544" s="44">
        <f t="shared" si="246"/>
        <v>4</v>
      </c>
      <c r="AE544" s="44">
        <f t="shared" si="247"/>
        <v>6</v>
      </c>
      <c r="AF544" s="12">
        <f t="shared" si="318"/>
        <v>1</v>
      </c>
      <c r="AG544" s="12">
        <f t="shared" si="319"/>
        <v>2</v>
      </c>
      <c r="AH544" s="10">
        <f t="shared" si="248"/>
        <v>3</v>
      </c>
      <c r="AI544" s="12">
        <f>VLOOKUP($F544,'Guru SertifikaSi'!$C$6:$G$675,'Guru SertifikaSi'!E$3,FALSE)</f>
        <v>1</v>
      </c>
      <c r="AJ544" s="12">
        <f>VLOOKUP($F544,'Guru SertifikaSi'!$C$6:$G$675,'Guru SertifikaSi'!F$3,FALSE)</f>
        <v>2</v>
      </c>
      <c r="AK544" s="10">
        <f t="shared" si="249"/>
        <v>3</v>
      </c>
      <c r="AL544" s="44">
        <f t="shared" si="250"/>
        <v>2</v>
      </c>
      <c r="AM544" s="44">
        <f t="shared" si="251"/>
        <v>4</v>
      </c>
      <c r="AN544" s="11">
        <f t="shared" si="252"/>
        <v>6</v>
      </c>
      <c r="AO544" s="642">
        <v>0</v>
      </c>
      <c r="AP544" s="642">
        <v>0</v>
      </c>
      <c r="AQ544" s="642">
        <v>0</v>
      </c>
      <c r="AR544" s="642">
        <v>0</v>
      </c>
      <c r="AS544" s="642">
        <v>0</v>
      </c>
      <c r="AT544" s="642">
        <v>0</v>
      </c>
      <c r="AU544" s="642">
        <v>0</v>
      </c>
      <c r="AV544" s="642">
        <v>0</v>
      </c>
      <c r="AW544" s="643">
        <v>0</v>
      </c>
      <c r="AX544" s="643">
        <v>0</v>
      </c>
      <c r="AY544" s="642">
        <v>2</v>
      </c>
      <c r="AZ544" s="642">
        <v>4</v>
      </c>
      <c r="BA544" s="642">
        <v>0</v>
      </c>
      <c r="BB544" s="642">
        <v>0</v>
      </c>
      <c r="BC544" s="642">
        <v>0</v>
      </c>
      <c r="BD544" s="642">
        <v>0</v>
      </c>
      <c r="BE544" s="13">
        <f t="shared" si="311"/>
        <v>0</v>
      </c>
      <c r="BF544" s="13">
        <f t="shared" si="311"/>
        <v>0</v>
      </c>
      <c r="BG544" s="10">
        <f t="shared" si="312"/>
        <v>0</v>
      </c>
      <c r="BH544" s="13">
        <f t="shared" si="313"/>
        <v>2</v>
      </c>
      <c r="BI544" s="13">
        <f t="shared" si="313"/>
        <v>4</v>
      </c>
      <c r="BJ544" s="10">
        <f t="shared" si="314"/>
        <v>6</v>
      </c>
      <c r="BK544" s="44">
        <f t="shared" si="315"/>
        <v>2</v>
      </c>
      <c r="BL544" s="44">
        <f t="shared" si="260"/>
        <v>4</v>
      </c>
      <c r="BM544" s="11">
        <f t="shared" si="261"/>
        <v>6</v>
      </c>
      <c r="BN544" s="642">
        <v>0</v>
      </c>
      <c r="BO544" s="642">
        <v>0</v>
      </c>
      <c r="BP544" s="642">
        <v>1</v>
      </c>
      <c r="BQ544" s="642">
        <v>1</v>
      </c>
      <c r="BR544" s="642">
        <v>0</v>
      </c>
      <c r="BS544" s="642">
        <v>0</v>
      </c>
      <c r="BT544" s="642">
        <v>0</v>
      </c>
      <c r="BU544" s="642">
        <v>0</v>
      </c>
      <c r="BV544" s="644">
        <f t="shared" si="316"/>
        <v>1</v>
      </c>
      <c r="BW544" s="644">
        <f t="shared" si="316"/>
        <v>1</v>
      </c>
      <c r="BX544" s="44">
        <f t="shared" si="317"/>
        <v>1</v>
      </c>
      <c r="BY544" s="44">
        <f t="shared" si="265"/>
        <v>1</v>
      </c>
      <c r="BZ544" s="11">
        <f t="shared" si="266"/>
        <v>2</v>
      </c>
      <c r="CA544" s="14">
        <f t="shared" si="267"/>
        <v>2</v>
      </c>
      <c r="CB544" s="14">
        <f t="shared" si="268"/>
        <v>4</v>
      </c>
      <c r="CC544" s="13">
        <f t="shared" si="269"/>
        <v>1</v>
      </c>
      <c r="CD544" s="13">
        <f t="shared" si="270"/>
        <v>1</v>
      </c>
      <c r="CE544" s="13">
        <f t="shared" si="271"/>
        <v>3</v>
      </c>
      <c r="CF544" s="13">
        <f t="shared" si="272"/>
        <v>5</v>
      </c>
      <c r="CG544" s="289">
        <f t="shared" si="273"/>
        <v>8</v>
      </c>
      <c r="CJ544" s="1">
        <v>0</v>
      </c>
      <c r="CK544" s="6">
        <f t="shared" si="320"/>
        <v>0</v>
      </c>
      <c r="CL544" s="6">
        <v>0</v>
      </c>
      <c r="CM544" s="6">
        <v>0</v>
      </c>
      <c r="CN544" s="6">
        <f t="shared" si="321"/>
        <v>2</v>
      </c>
      <c r="CO544" s="6">
        <f t="shared" si="322"/>
        <v>4</v>
      </c>
    </row>
    <row r="545" spans="1:93" ht="14.25" x14ac:dyDescent="0.25">
      <c r="A545" s="1" t="s">
        <v>1900</v>
      </c>
      <c r="B545" s="6">
        <v>532</v>
      </c>
      <c r="C545" s="9">
        <v>40</v>
      </c>
      <c r="D545" s="9" t="s">
        <v>7</v>
      </c>
      <c r="E545" s="37" t="s">
        <v>24</v>
      </c>
      <c r="F545" s="9">
        <v>20360628</v>
      </c>
      <c r="G545" s="37" t="s">
        <v>1229</v>
      </c>
      <c r="H545" s="9" t="s">
        <v>53</v>
      </c>
      <c r="I545" s="642">
        <v>0</v>
      </c>
      <c r="J545" s="642">
        <v>0</v>
      </c>
      <c r="K545" s="642">
        <v>0</v>
      </c>
      <c r="L545" s="642">
        <v>0</v>
      </c>
      <c r="M545" s="642">
        <v>0</v>
      </c>
      <c r="N545" s="642">
        <v>0</v>
      </c>
      <c r="O545" s="642">
        <v>0</v>
      </c>
      <c r="P545" s="642">
        <v>0</v>
      </c>
      <c r="Q545" s="14">
        <f t="shared" si="306"/>
        <v>0</v>
      </c>
      <c r="R545" s="14">
        <f t="shared" si="307"/>
        <v>0</v>
      </c>
      <c r="S545" s="10">
        <f t="shared" si="308"/>
        <v>0</v>
      </c>
      <c r="T545" s="642">
        <v>3</v>
      </c>
      <c r="U545" s="642">
        <v>9</v>
      </c>
      <c r="V545" s="642">
        <v>0</v>
      </c>
      <c r="W545" s="642">
        <v>1</v>
      </c>
      <c r="X545" s="642">
        <v>0</v>
      </c>
      <c r="Y545" s="642">
        <v>0</v>
      </c>
      <c r="Z545" s="623">
        <f t="shared" si="309"/>
        <v>3</v>
      </c>
      <c r="AA545" s="623">
        <f t="shared" si="309"/>
        <v>10</v>
      </c>
      <c r="AB545" s="10">
        <f t="shared" si="244"/>
        <v>13</v>
      </c>
      <c r="AC545" s="44">
        <f t="shared" si="310"/>
        <v>3</v>
      </c>
      <c r="AD545" s="44">
        <f t="shared" si="246"/>
        <v>10</v>
      </c>
      <c r="AE545" s="44">
        <f t="shared" si="247"/>
        <v>13</v>
      </c>
      <c r="AF545" s="12">
        <f t="shared" si="318"/>
        <v>3</v>
      </c>
      <c r="AG545" s="12">
        <f t="shared" si="319"/>
        <v>8</v>
      </c>
      <c r="AH545" s="10">
        <f t="shared" si="248"/>
        <v>11</v>
      </c>
      <c r="AI545" s="12">
        <f>VLOOKUP($F545,'Guru SertifikaSi'!$C$6:$G$675,'Guru SertifikaSi'!E$3,FALSE)</f>
        <v>0</v>
      </c>
      <c r="AJ545" s="12">
        <f>VLOOKUP($F545,'Guru SertifikaSi'!$C$6:$G$675,'Guru SertifikaSi'!F$3,FALSE)</f>
        <v>2</v>
      </c>
      <c r="AK545" s="10">
        <f t="shared" si="249"/>
        <v>2</v>
      </c>
      <c r="AL545" s="44">
        <f t="shared" si="250"/>
        <v>3</v>
      </c>
      <c r="AM545" s="44">
        <f t="shared" si="251"/>
        <v>10</v>
      </c>
      <c r="AN545" s="11">
        <f t="shared" si="252"/>
        <v>13</v>
      </c>
      <c r="AO545" s="642">
        <v>0</v>
      </c>
      <c r="AP545" s="642">
        <v>0</v>
      </c>
      <c r="AQ545" s="642">
        <v>0</v>
      </c>
      <c r="AR545" s="642">
        <v>0</v>
      </c>
      <c r="AS545" s="642">
        <v>0</v>
      </c>
      <c r="AT545" s="642">
        <v>0</v>
      </c>
      <c r="AU545" s="642">
        <v>0</v>
      </c>
      <c r="AV545" s="642">
        <v>0</v>
      </c>
      <c r="AW545" s="643">
        <v>0</v>
      </c>
      <c r="AX545" s="643">
        <v>0</v>
      </c>
      <c r="AY545" s="642">
        <v>2</v>
      </c>
      <c r="AZ545" s="642">
        <v>10</v>
      </c>
      <c r="BA545" s="642">
        <v>1</v>
      </c>
      <c r="BB545" s="642">
        <v>0</v>
      </c>
      <c r="BC545" s="642">
        <v>0</v>
      </c>
      <c r="BD545" s="642">
        <v>0</v>
      </c>
      <c r="BE545" s="13">
        <f t="shared" si="311"/>
        <v>0</v>
      </c>
      <c r="BF545" s="13">
        <f t="shared" si="311"/>
        <v>0</v>
      </c>
      <c r="BG545" s="10">
        <f t="shared" si="312"/>
        <v>0</v>
      </c>
      <c r="BH545" s="13">
        <f t="shared" si="313"/>
        <v>3</v>
      </c>
      <c r="BI545" s="13">
        <f t="shared" si="313"/>
        <v>10</v>
      </c>
      <c r="BJ545" s="10">
        <f t="shared" si="314"/>
        <v>13</v>
      </c>
      <c r="BK545" s="44">
        <f t="shared" si="315"/>
        <v>3</v>
      </c>
      <c r="BL545" s="44">
        <f t="shared" si="260"/>
        <v>10</v>
      </c>
      <c r="BM545" s="11">
        <f t="shared" si="261"/>
        <v>13</v>
      </c>
      <c r="BN545" s="642">
        <v>0</v>
      </c>
      <c r="BO545" s="642">
        <v>0</v>
      </c>
      <c r="BP545" s="642">
        <v>0</v>
      </c>
      <c r="BQ545" s="642">
        <v>0</v>
      </c>
      <c r="BR545" s="642">
        <v>0</v>
      </c>
      <c r="BS545" s="642">
        <v>0</v>
      </c>
      <c r="BT545" s="642">
        <v>0</v>
      </c>
      <c r="BU545" s="642">
        <v>0</v>
      </c>
      <c r="BV545" s="644">
        <f t="shared" si="316"/>
        <v>0</v>
      </c>
      <c r="BW545" s="644">
        <f t="shared" si="316"/>
        <v>0</v>
      </c>
      <c r="BX545" s="44">
        <f t="shared" si="317"/>
        <v>0</v>
      </c>
      <c r="BY545" s="44">
        <f t="shared" si="265"/>
        <v>0</v>
      </c>
      <c r="BZ545" s="11">
        <f t="shared" si="266"/>
        <v>0</v>
      </c>
      <c r="CA545" s="14">
        <f t="shared" si="267"/>
        <v>3</v>
      </c>
      <c r="CB545" s="14">
        <f t="shared" si="268"/>
        <v>10</v>
      </c>
      <c r="CC545" s="13">
        <f t="shared" si="269"/>
        <v>0</v>
      </c>
      <c r="CD545" s="13">
        <f t="shared" si="270"/>
        <v>0</v>
      </c>
      <c r="CE545" s="13">
        <f t="shared" si="271"/>
        <v>3</v>
      </c>
      <c r="CF545" s="13">
        <f t="shared" si="272"/>
        <v>10</v>
      </c>
      <c r="CG545" s="289">
        <f t="shared" si="273"/>
        <v>13</v>
      </c>
      <c r="CJ545" s="1">
        <v>0</v>
      </c>
      <c r="CK545" s="6">
        <f t="shared" si="320"/>
        <v>0</v>
      </c>
      <c r="CL545" s="6">
        <v>0</v>
      </c>
      <c r="CM545" s="6">
        <v>0</v>
      </c>
      <c r="CN545" s="6">
        <f t="shared" si="321"/>
        <v>2</v>
      </c>
      <c r="CO545" s="6">
        <f t="shared" si="322"/>
        <v>10</v>
      </c>
    </row>
    <row r="546" spans="1:93" ht="14.25" x14ac:dyDescent="0.25">
      <c r="A546" s="1" t="s">
        <v>1901</v>
      </c>
      <c r="B546" s="6">
        <v>533</v>
      </c>
      <c r="C546" s="9">
        <v>41</v>
      </c>
      <c r="D546" s="9" t="s">
        <v>7</v>
      </c>
      <c r="E546" s="37" t="s">
        <v>24</v>
      </c>
      <c r="F546" s="9">
        <v>20340330</v>
      </c>
      <c r="G546" s="37" t="s">
        <v>1225</v>
      </c>
      <c r="H546" s="9" t="s">
        <v>53</v>
      </c>
      <c r="I546" s="642">
        <v>0</v>
      </c>
      <c r="J546" s="642">
        <v>0</v>
      </c>
      <c r="K546" s="642">
        <v>0</v>
      </c>
      <c r="L546" s="642">
        <v>0</v>
      </c>
      <c r="M546" s="642">
        <v>0</v>
      </c>
      <c r="N546" s="642">
        <v>0</v>
      </c>
      <c r="O546" s="642">
        <v>0</v>
      </c>
      <c r="P546" s="642">
        <v>0</v>
      </c>
      <c r="Q546" s="14">
        <f t="shared" si="306"/>
        <v>0</v>
      </c>
      <c r="R546" s="14">
        <f t="shared" si="307"/>
        <v>0</v>
      </c>
      <c r="S546" s="10">
        <f t="shared" si="308"/>
        <v>0</v>
      </c>
      <c r="T546" s="642">
        <v>3</v>
      </c>
      <c r="U546" s="642">
        <v>4</v>
      </c>
      <c r="V546" s="642">
        <v>0</v>
      </c>
      <c r="W546" s="642">
        <v>0</v>
      </c>
      <c r="X546" s="642">
        <v>0</v>
      </c>
      <c r="Y546" s="642">
        <v>0</v>
      </c>
      <c r="Z546" s="623">
        <f t="shared" si="309"/>
        <v>3</v>
      </c>
      <c r="AA546" s="623">
        <f t="shared" si="309"/>
        <v>4</v>
      </c>
      <c r="AB546" s="10">
        <f t="shared" si="244"/>
        <v>7</v>
      </c>
      <c r="AC546" s="44">
        <f t="shared" si="310"/>
        <v>3</v>
      </c>
      <c r="AD546" s="44">
        <f t="shared" si="246"/>
        <v>4</v>
      </c>
      <c r="AE546" s="44">
        <f t="shared" si="247"/>
        <v>7</v>
      </c>
      <c r="AF546" s="12">
        <f t="shared" si="318"/>
        <v>2</v>
      </c>
      <c r="AG546" s="12">
        <f t="shared" si="319"/>
        <v>3</v>
      </c>
      <c r="AH546" s="10">
        <f t="shared" si="248"/>
        <v>5</v>
      </c>
      <c r="AI546" s="12">
        <f>VLOOKUP($F546,'Guru SertifikaSi'!$C$6:$G$675,'Guru SertifikaSi'!E$3,FALSE)</f>
        <v>1</v>
      </c>
      <c r="AJ546" s="12">
        <f>VLOOKUP($F546,'Guru SertifikaSi'!$C$6:$G$675,'Guru SertifikaSi'!F$3,FALSE)</f>
        <v>1</v>
      </c>
      <c r="AK546" s="10">
        <f t="shared" si="249"/>
        <v>2</v>
      </c>
      <c r="AL546" s="44">
        <f t="shared" si="250"/>
        <v>3</v>
      </c>
      <c r="AM546" s="44">
        <f t="shared" si="251"/>
        <v>4</v>
      </c>
      <c r="AN546" s="11">
        <f t="shared" si="252"/>
        <v>7</v>
      </c>
      <c r="AO546" s="642">
        <v>0</v>
      </c>
      <c r="AP546" s="642">
        <v>0</v>
      </c>
      <c r="AQ546" s="642">
        <v>0</v>
      </c>
      <c r="AR546" s="642">
        <v>0</v>
      </c>
      <c r="AS546" s="642">
        <v>0</v>
      </c>
      <c r="AT546" s="642">
        <v>0</v>
      </c>
      <c r="AU546" s="642">
        <v>0</v>
      </c>
      <c r="AV546" s="642">
        <v>0</v>
      </c>
      <c r="AW546" s="643">
        <v>0</v>
      </c>
      <c r="AX546" s="643">
        <v>0</v>
      </c>
      <c r="AY546" s="642">
        <v>3</v>
      </c>
      <c r="AZ546" s="642">
        <v>4</v>
      </c>
      <c r="BA546" s="642">
        <v>0</v>
      </c>
      <c r="BB546" s="642">
        <v>0</v>
      </c>
      <c r="BC546" s="642">
        <v>0</v>
      </c>
      <c r="BD546" s="642">
        <v>0</v>
      </c>
      <c r="BE546" s="13">
        <f t="shared" si="311"/>
        <v>0</v>
      </c>
      <c r="BF546" s="13">
        <f t="shared" si="311"/>
        <v>0</v>
      </c>
      <c r="BG546" s="10">
        <f t="shared" si="312"/>
        <v>0</v>
      </c>
      <c r="BH546" s="13">
        <f t="shared" si="313"/>
        <v>3</v>
      </c>
      <c r="BI546" s="13">
        <f t="shared" si="313"/>
        <v>4</v>
      </c>
      <c r="BJ546" s="10">
        <f t="shared" si="314"/>
        <v>7</v>
      </c>
      <c r="BK546" s="44">
        <f t="shared" si="315"/>
        <v>3</v>
      </c>
      <c r="BL546" s="44">
        <f t="shared" si="260"/>
        <v>4</v>
      </c>
      <c r="BM546" s="11">
        <f t="shared" si="261"/>
        <v>7</v>
      </c>
      <c r="BN546" s="642">
        <v>0</v>
      </c>
      <c r="BO546" s="642">
        <v>0</v>
      </c>
      <c r="BP546" s="642">
        <v>0</v>
      </c>
      <c r="BQ546" s="642">
        <v>0</v>
      </c>
      <c r="BR546" s="642">
        <v>0</v>
      </c>
      <c r="BS546" s="642">
        <v>0</v>
      </c>
      <c r="BT546" s="642">
        <v>0</v>
      </c>
      <c r="BU546" s="642">
        <v>0</v>
      </c>
      <c r="BV546" s="644">
        <f t="shared" si="316"/>
        <v>0</v>
      </c>
      <c r="BW546" s="644">
        <f t="shared" si="316"/>
        <v>0</v>
      </c>
      <c r="BX546" s="44">
        <f t="shared" si="317"/>
        <v>0</v>
      </c>
      <c r="BY546" s="44">
        <f t="shared" si="265"/>
        <v>0</v>
      </c>
      <c r="BZ546" s="11">
        <f t="shared" si="266"/>
        <v>0</v>
      </c>
      <c r="CA546" s="14">
        <f t="shared" si="267"/>
        <v>3</v>
      </c>
      <c r="CB546" s="14">
        <f t="shared" si="268"/>
        <v>4</v>
      </c>
      <c r="CC546" s="13">
        <f t="shared" si="269"/>
        <v>0</v>
      </c>
      <c r="CD546" s="13">
        <f t="shared" si="270"/>
        <v>0</v>
      </c>
      <c r="CE546" s="13">
        <f t="shared" si="271"/>
        <v>3</v>
      </c>
      <c r="CF546" s="13">
        <f t="shared" si="272"/>
        <v>4</v>
      </c>
      <c r="CG546" s="289">
        <f t="shared" si="273"/>
        <v>7</v>
      </c>
      <c r="CJ546" s="1">
        <v>0</v>
      </c>
      <c r="CK546" s="6">
        <f t="shared" si="320"/>
        <v>0</v>
      </c>
      <c r="CL546" s="6">
        <v>0</v>
      </c>
      <c r="CM546" s="6">
        <v>0</v>
      </c>
      <c r="CN546" s="6">
        <f t="shared" si="321"/>
        <v>3</v>
      </c>
      <c r="CO546" s="6">
        <f t="shared" si="322"/>
        <v>4</v>
      </c>
    </row>
    <row r="547" spans="1:93" ht="14.25" x14ac:dyDescent="0.25">
      <c r="A547" s="1" t="s">
        <v>1902</v>
      </c>
      <c r="B547" s="6">
        <v>534</v>
      </c>
      <c r="C547" s="9">
        <v>42</v>
      </c>
      <c r="D547" s="9" t="s">
        <v>7</v>
      </c>
      <c r="E547" s="37" t="s">
        <v>24</v>
      </c>
      <c r="F547" s="9">
        <v>60725443</v>
      </c>
      <c r="G547" s="37" t="s">
        <v>1231</v>
      </c>
      <c r="H547" s="9" t="s">
        <v>53</v>
      </c>
      <c r="I547" s="642">
        <v>0</v>
      </c>
      <c r="J547" s="642">
        <v>0</v>
      </c>
      <c r="K547" s="642">
        <v>0</v>
      </c>
      <c r="L547" s="642">
        <v>0</v>
      </c>
      <c r="M547" s="642">
        <v>0</v>
      </c>
      <c r="N547" s="642">
        <v>0</v>
      </c>
      <c r="O547" s="642">
        <v>0</v>
      </c>
      <c r="P547" s="642">
        <v>0</v>
      </c>
      <c r="Q547" s="14">
        <f t="shared" si="306"/>
        <v>0</v>
      </c>
      <c r="R547" s="14">
        <f t="shared" si="307"/>
        <v>0</v>
      </c>
      <c r="S547" s="10">
        <f t="shared" si="308"/>
        <v>0</v>
      </c>
      <c r="T547" s="642">
        <v>3</v>
      </c>
      <c r="U547" s="642">
        <v>6</v>
      </c>
      <c r="V547" s="642">
        <v>0</v>
      </c>
      <c r="W547" s="642">
        <v>0</v>
      </c>
      <c r="X547" s="642">
        <v>0</v>
      </c>
      <c r="Y547" s="642">
        <v>0</v>
      </c>
      <c r="Z547" s="623">
        <f t="shared" si="309"/>
        <v>3</v>
      </c>
      <c r="AA547" s="623">
        <f t="shared" si="309"/>
        <v>6</v>
      </c>
      <c r="AB547" s="10">
        <f t="shared" si="244"/>
        <v>9</v>
      </c>
      <c r="AC547" s="44">
        <f t="shared" si="310"/>
        <v>3</v>
      </c>
      <c r="AD547" s="44">
        <f t="shared" si="246"/>
        <v>6</v>
      </c>
      <c r="AE547" s="44">
        <f t="shared" si="247"/>
        <v>9</v>
      </c>
      <c r="AF547" s="12">
        <f t="shared" si="318"/>
        <v>2</v>
      </c>
      <c r="AG547" s="12">
        <f t="shared" si="319"/>
        <v>6</v>
      </c>
      <c r="AH547" s="10">
        <f t="shared" si="248"/>
        <v>8</v>
      </c>
      <c r="AI547" s="12">
        <f>VLOOKUP($F547,'Guru SertifikaSi'!$C$6:$G$675,'Guru SertifikaSi'!E$3,FALSE)</f>
        <v>1</v>
      </c>
      <c r="AJ547" s="12">
        <f>VLOOKUP($F547,'Guru SertifikaSi'!$C$6:$G$675,'Guru SertifikaSi'!F$3,FALSE)</f>
        <v>0</v>
      </c>
      <c r="AK547" s="10">
        <f t="shared" si="249"/>
        <v>1</v>
      </c>
      <c r="AL547" s="44">
        <f t="shared" si="250"/>
        <v>3</v>
      </c>
      <c r="AM547" s="44">
        <f t="shared" si="251"/>
        <v>6</v>
      </c>
      <c r="AN547" s="11">
        <f t="shared" si="252"/>
        <v>9</v>
      </c>
      <c r="AO547" s="642">
        <v>1</v>
      </c>
      <c r="AP547" s="642">
        <v>0</v>
      </c>
      <c r="AQ547" s="642">
        <v>0</v>
      </c>
      <c r="AR547" s="642">
        <v>0</v>
      </c>
      <c r="AS547" s="642">
        <v>0</v>
      </c>
      <c r="AT547" s="642">
        <v>0</v>
      </c>
      <c r="AU547" s="642">
        <v>0</v>
      </c>
      <c r="AV547" s="642">
        <v>0</v>
      </c>
      <c r="AW547" s="643">
        <v>0</v>
      </c>
      <c r="AX547" s="643">
        <v>0</v>
      </c>
      <c r="AY547" s="642">
        <v>2</v>
      </c>
      <c r="AZ547" s="642">
        <v>6</v>
      </c>
      <c r="BA547" s="642">
        <v>0</v>
      </c>
      <c r="BB547" s="642">
        <v>0</v>
      </c>
      <c r="BC547" s="642">
        <v>0</v>
      </c>
      <c r="BD547" s="642">
        <v>0</v>
      </c>
      <c r="BE547" s="13">
        <f t="shared" si="311"/>
        <v>1</v>
      </c>
      <c r="BF547" s="13">
        <f t="shared" si="311"/>
        <v>0</v>
      </c>
      <c r="BG547" s="10">
        <f t="shared" si="312"/>
        <v>1</v>
      </c>
      <c r="BH547" s="13">
        <f t="shared" si="313"/>
        <v>2</v>
      </c>
      <c r="BI547" s="13">
        <f t="shared" si="313"/>
        <v>6</v>
      </c>
      <c r="BJ547" s="10">
        <f t="shared" si="314"/>
        <v>8</v>
      </c>
      <c r="BK547" s="44">
        <f t="shared" si="315"/>
        <v>3</v>
      </c>
      <c r="BL547" s="44">
        <f t="shared" si="260"/>
        <v>6</v>
      </c>
      <c r="BM547" s="11">
        <f t="shared" si="261"/>
        <v>9</v>
      </c>
      <c r="BN547" s="642">
        <v>0</v>
      </c>
      <c r="BO547" s="642">
        <v>0</v>
      </c>
      <c r="BP547" s="642">
        <v>0</v>
      </c>
      <c r="BQ547" s="642">
        <v>0</v>
      </c>
      <c r="BR547" s="642">
        <v>0</v>
      </c>
      <c r="BS547" s="642">
        <v>0</v>
      </c>
      <c r="BT547" s="642">
        <v>0</v>
      </c>
      <c r="BU547" s="642">
        <v>0</v>
      </c>
      <c r="BV547" s="644">
        <f t="shared" si="316"/>
        <v>0</v>
      </c>
      <c r="BW547" s="644">
        <f t="shared" si="316"/>
        <v>0</v>
      </c>
      <c r="BX547" s="44">
        <f t="shared" si="317"/>
        <v>0</v>
      </c>
      <c r="BY547" s="44">
        <f t="shared" si="265"/>
        <v>0</v>
      </c>
      <c r="BZ547" s="11">
        <f t="shared" si="266"/>
        <v>0</v>
      </c>
      <c r="CA547" s="14">
        <f t="shared" si="267"/>
        <v>3</v>
      </c>
      <c r="CB547" s="14">
        <f t="shared" si="268"/>
        <v>6</v>
      </c>
      <c r="CC547" s="13">
        <f t="shared" si="269"/>
        <v>0</v>
      </c>
      <c r="CD547" s="13">
        <f t="shared" si="270"/>
        <v>0</v>
      </c>
      <c r="CE547" s="13">
        <f t="shared" si="271"/>
        <v>3</v>
      </c>
      <c r="CF547" s="13">
        <f t="shared" si="272"/>
        <v>6</v>
      </c>
      <c r="CG547" s="289">
        <f t="shared" si="273"/>
        <v>9</v>
      </c>
      <c r="CJ547" s="1">
        <v>0</v>
      </c>
      <c r="CK547" s="6">
        <f t="shared" si="320"/>
        <v>0</v>
      </c>
      <c r="CL547" s="6">
        <v>0</v>
      </c>
      <c r="CM547" s="6">
        <v>0</v>
      </c>
      <c r="CN547" s="6">
        <f t="shared" si="321"/>
        <v>2</v>
      </c>
      <c r="CO547" s="6">
        <f t="shared" si="322"/>
        <v>6</v>
      </c>
    </row>
    <row r="548" spans="1:93" ht="14.25" x14ac:dyDescent="0.25">
      <c r="A548" s="1" t="s">
        <v>1903</v>
      </c>
      <c r="B548" s="6">
        <v>535</v>
      </c>
      <c r="C548" s="9">
        <v>43</v>
      </c>
      <c r="D548" s="9" t="s">
        <v>7</v>
      </c>
      <c r="E548" s="37" t="s">
        <v>25</v>
      </c>
      <c r="F548" s="9">
        <v>20319387</v>
      </c>
      <c r="G548" s="37" t="s">
        <v>1241</v>
      </c>
      <c r="H548" s="9" t="s">
        <v>53</v>
      </c>
      <c r="I548" s="642">
        <v>0</v>
      </c>
      <c r="J548" s="642">
        <v>0</v>
      </c>
      <c r="K548" s="642">
        <v>0</v>
      </c>
      <c r="L548" s="642">
        <v>0</v>
      </c>
      <c r="M548" s="642">
        <v>0</v>
      </c>
      <c r="N548" s="642">
        <v>0</v>
      </c>
      <c r="O548" s="642">
        <v>0</v>
      </c>
      <c r="P548" s="642">
        <v>0</v>
      </c>
      <c r="Q548" s="14">
        <f t="shared" si="306"/>
        <v>0</v>
      </c>
      <c r="R548" s="14">
        <f t="shared" si="307"/>
        <v>0</v>
      </c>
      <c r="S548" s="10">
        <f t="shared" si="308"/>
        <v>0</v>
      </c>
      <c r="T548" s="642">
        <v>4</v>
      </c>
      <c r="U548" s="642">
        <v>5</v>
      </c>
      <c r="V548" s="642">
        <v>0</v>
      </c>
      <c r="W548" s="642">
        <v>0</v>
      </c>
      <c r="X548" s="642">
        <v>0</v>
      </c>
      <c r="Y548" s="642">
        <v>0</v>
      </c>
      <c r="Z548" s="623">
        <f t="shared" si="309"/>
        <v>4</v>
      </c>
      <c r="AA548" s="623">
        <f t="shared" si="309"/>
        <v>5</v>
      </c>
      <c r="AB548" s="10">
        <f t="shared" si="244"/>
        <v>9</v>
      </c>
      <c r="AC548" s="44">
        <f t="shared" si="310"/>
        <v>4</v>
      </c>
      <c r="AD548" s="44">
        <f t="shared" si="246"/>
        <v>5</v>
      </c>
      <c r="AE548" s="44">
        <f t="shared" si="247"/>
        <v>9</v>
      </c>
      <c r="AF548" s="12">
        <f t="shared" si="318"/>
        <v>3</v>
      </c>
      <c r="AG548" s="12">
        <f t="shared" si="319"/>
        <v>1</v>
      </c>
      <c r="AH548" s="10">
        <f t="shared" si="248"/>
        <v>4</v>
      </c>
      <c r="AI548" s="12">
        <f>VLOOKUP($F548,'Guru SertifikaSi'!$C$6:$G$675,'Guru SertifikaSi'!E$3,FALSE)</f>
        <v>1</v>
      </c>
      <c r="AJ548" s="12">
        <f>VLOOKUP($F548,'Guru SertifikaSi'!$C$6:$G$675,'Guru SertifikaSi'!F$3,FALSE)</f>
        <v>4</v>
      </c>
      <c r="AK548" s="10">
        <f t="shared" si="249"/>
        <v>5</v>
      </c>
      <c r="AL548" s="44">
        <f t="shared" si="250"/>
        <v>4</v>
      </c>
      <c r="AM548" s="44">
        <f t="shared" si="251"/>
        <v>5</v>
      </c>
      <c r="AN548" s="11">
        <f t="shared" si="252"/>
        <v>9</v>
      </c>
      <c r="AO548" s="642">
        <v>0</v>
      </c>
      <c r="AP548" s="642">
        <v>0</v>
      </c>
      <c r="AQ548" s="642">
        <v>0</v>
      </c>
      <c r="AR548" s="642">
        <v>0</v>
      </c>
      <c r="AS548" s="642">
        <v>0</v>
      </c>
      <c r="AT548" s="642">
        <v>1</v>
      </c>
      <c r="AU548" s="642">
        <v>0</v>
      </c>
      <c r="AV548" s="642">
        <v>0</v>
      </c>
      <c r="AW548" s="643">
        <v>0</v>
      </c>
      <c r="AX548" s="643">
        <v>0</v>
      </c>
      <c r="AY548" s="642">
        <v>4</v>
      </c>
      <c r="AZ548" s="642">
        <v>4</v>
      </c>
      <c r="BA548" s="642">
        <v>0</v>
      </c>
      <c r="BB548" s="642">
        <v>0</v>
      </c>
      <c r="BC548" s="642">
        <v>0</v>
      </c>
      <c r="BD548" s="642">
        <v>0</v>
      </c>
      <c r="BE548" s="13">
        <f t="shared" si="311"/>
        <v>0</v>
      </c>
      <c r="BF548" s="13">
        <f t="shared" si="311"/>
        <v>1</v>
      </c>
      <c r="BG548" s="10">
        <f t="shared" si="312"/>
        <v>1</v>
      </c>
      <c r="BH548" s="13">
        <f t="shared" si="313"/>
        <v>4</v>
      </c>
      <c r="BI548" s="13">
        <f t="shared" si="313"/>
        <v>4</v>
      </c>
      <c r="BJ548" s="10">
        <f t="shared" si="314"/>
        <v>8</v>
      </c>
      <c r="BK548" s="44">
        <f t="shared" si="315"/>
        <v>4</v>
      </c>
      <c r="BL548" s="44">
        <f t="shared" si="260"/>
        <v>5</v>
      </c>
      <c r="BM548" s="11">
        <f t="shared" si="261"/>
        <v>9</v>
      </c>
      <c r="BN548" s="642">
        <v>0</v>
      </c>
      <c r="BO548" s="642">
        <v>0</v>
      </c>
      <c r="BP548" s="642">
        <v>0</v>
      </c>
      <c r="BQ548" s="642">
        <v>0</v>
      </c>
      <c r="BR548" s="642">
        <v>0</v>
      </c>
      <c r="BS548" s="642">
        <v>0</v>
      </c>
      <c r="BT548" s="642">
        <v>0</v>
      </c>
      <c r="BU548" s="642">
        <v>0</v>
      </c>
      <c r="BV548" s="644">
        <f t="shared" si="316"/>
        <v>0</v>
      </c>
      <c r="BW548" s="644">
        <f t="shared" si="316"/>
        <v>0</v>
      </c>
      <c r="BX548" s="44">
        <f t="shared" si="317"/>
        <v>0</v>
      </c>
      <c r="BY548" s="44">
        <f t="shared" si="265"/>
        <v>0</v>
      </c>
      <c r="BZ548" s="11">
        <f t="shared" si="266"/>
        <v>0</v>
      </c>
      <c r="CA548" s="14">
        <f t="shared" si="267"/>
        <v>4</v>
      </c>
      <c r="CB548" s="14">
        <f t="shared" si="268"/>
        <v>5</v>
      </c>
      <c r="CC548" s="13">
        <f t="shared" si="269"/>
        <v>0</v>
      </c>
      <c r="CD548" s="13">
        <f t="shared" si="270"/>
        <v>0</v>
      </c>
      <c r="CE548" s="13">
        <f t="shared" si="271"/>
        <v>4</v>
      </c>
      <c r="CF548" s="13">
        <f t="shared" si="272"/>
        <v>5</v>
      </c>
      <c r="CG548" s="289">
        <f t="shared" si="273"/>
        <v>9</v>
      </c>
      <c r="CJ548" s="1">
        <v>0</v>
      </c>
      <c r="CK548" s="6">
        <f t="shared" si="320"/>
        <v>0</v>
      </c>
      <c r="CL548" s="6">
        <v>0</v>
      </c>
      <c r="CM548" s="6">
        <v>0</v>
      </c>
      <c r="CN548" s="6">
        <f t="shared" si="321"/>
        <v>4</v>
      </c>
      <c r="CO548" s="6">
        <f t="shared" si="322"/>
        <v>4</v>
      </c>
    </row>
    <row r="549" spans="1:93" ht="14.25" x14ac:dyDescent="0.25">
      <c r="A549" s="1" t="s">
        <v>1904</v>
      </c>
      <c r="B549" s="6">
        <v>536</v>
      </c>
      <c r="C549" s="9">
        <v>44</v>
      </c>
      <c r="D549" s="9" t="s">
        <v>7</v>
      </c>
      <c r="E549" s="37" t="s">
        <v>25</v>
      </c>
      <c r="F549" s="9">
        <v>20319385</v>
      </c>
      <c r="G549" s="37" t="s">
        <v>1235</v>
      </c>
      <c r="H549" s="9" t="s">
        <v>53</v>
      </c>
      <c r="I549" s="642">
        <v>0</v>
      </c>
      <c r="J549" s="642">
        <v>0</v>
      </c>
      <c r="K549" s="642">
        <v>0</v>
      </c>
      <c r="L549" s="642">
        <v>0</v>
      </c>
      <c r="M549" s="642">
        <v>0</v>
      </c>
      <c r="N549" s="642">
        <v>2</v>
      </c>
      <c r="O549" s="642">
        <v>0</v>
      </c>
      <c r="P549" s="642">
        <v>0</v>
      </c>
      <c r="Q549" s="14">
        <f t="shared" si="306"/>
        <v>0</v>
      </c>
      <c r="R549" s="14">
        <f t="shared" si="307"/>
        <v>2</v>
      </c>
      <c r="S549" s="10">
        <f t="shared" si="308"/>
        <v>2</v>
      </c>
      <c r="T549" s="642">
        <v>2</v>
      </c>
      <c r="U549" s="642">
        <v>3</v>
      </c>
      <c r="V549" s="642">
        <v>0</v>
      </c>
      <c r="W549" s="642">
        <v>0</v>
      </c>
      <c r="X549" s="642">
        <v>0</v>
      </c>
      <c r="Y549" s="642">
        <v>1</v>
      </c>
      <c r="Z549" s="623">
        <f t="shared" si="309"/>
        <v>2</v>
      </c>
      <c r="AA549" s="623">
        <f t="shared" si="309"/>
        <v>4</v>
      </c>
      <c r="AB549" s="10">
        <f t="shared" si="244"/>
        <v>6</v>
      </c>
      <c r="AC549" s="44">
        <f t="shared" si="310"/>
        <v>2</v>
      </c>
      <c r="AD549" s="44">
        <f t="shared" si="246"/>
        <v>6</v>
      </c>
      <c r="AE549" s="44">
        <f t="shared" si="247"/>
        <v>8</v>
      </c>
      <c r="AF549" s="12">
        <f t="shared" si="318"/>
        <v>1</v>
      </c>
      <c r="AG549" s="12">
        <f t="shared" si="319"/>
        <v>1</v>
      </c>
      <c r="AH549" s="10">
        <f t="shared" si="248"/>
        <v>2</v>
      </c>
      <c r="AI549" s="12">
        <f>VLOOKUP($F549,'Guru SertifikaSi'!$C$6:$G$675,'Guru SertifikaSi'!E$3,FALSE)</f>
        <v>1</v>
      </c>
      <c r="AJ549" s="12">
        <f>VLOOKUP($F549,'Guru SertifikaSi'!$C$6:$G$675,'Guru SertifikaSi'!F$3,FALSE)</f>
        <v>5</v>
      </c>
      <c r="AK549" s="10">
        <f t="shared" si="249"/>
        <v>6</v>
      </c>
      <c r="AL549" s="44">
        <f t="shared" si="250"/>
        <v>2</v>
      </c>
      <c r="AM549" s="44">
        <f t="shared" si="251"/>
        <v>6</v>
      </c>
      <c r="AN549" s="11">
        <f t="shared" si="252"/>
        <v>8</v>
      </c>
      <c r="AO549" s="642">
        <v>0</v>
      </c>
      <c r="AP549" s="642">
        <v>0</v>
      </c>
      <c r="AQ549" s="642">
        <v>0</v>
      </c>
      <c r="AR549" s="642">
        <v>0</v>
      </c>
      <c r="AS549" s="642">
        <v>0</v>
      </c>
      <c r="AT549" s="642">
        <v>0</v>
      </c>
      <c r="AU549" s="642">
        <v>0</v>
      </c>
      <c r="AV549" s="642">
        <v>0</v>
      </c>
      <c r="AW549" s="643">
        <v>0</v>
      </c>
      <c r="AX549" s="643">
        <v>0</v>
      </c>
      <c r="AY549" s="642">
        <v>2</v>
      </c>
      <c r="AZ549" s="642">
        <v>6</v>
      </c>
      <c r="BA549" s="642">
        <v>0</v>
      </c>
      <c r="BB549" s="642">
        <v>0</v>
      </c>
      <c r="BC549" s="642">
        <v>0</v>
      </c>
      <c r="BD549" s="642">
        <v>0</v>
      </c>
      <c r="BE549" s="13">
        <f t="shared" si="311"/>
        <v>0</v>
      </c>
      <c r="BF549" s="13">
        <f t="shared" si="311"/>
        <v>0</v>
      </c>
      <c r="BG549" s="10">
        <f t="shared" si="312"/>
        <v>0</v>
      </c>
      <c r="BH549" s="13">
        <f t="shared" si="313"/>
        <v>2</v>
      </c>
      <c r="BI549" s="13">
        <f t="shared" si="313"/>
        <v>6</v>
      </c>
      <c r="BJ549" s="10">
        <f t="shared" si="314"/>
        <v>8</v>
      </c>
      <c r="BK549" s="44">
        <f t="shared" si="315"/>
        <v>2</v>
      </c>
      <c r="BL549" s="44">
        <f t="shared" si="260"/>
        <v>6</v>
      </c>
      <c r="BM549" s="11">
        <f t="shared" si="261"/>
        <v>8</v>
      </c>
      <c r="BN549" s="642">
        <v>0</v>
      </c>
      <c r="BO549" s="642">
        <v>0</v>
      </c>
      <c r="BP549" s="642">
        <v>0</v>
      </c>
      <c r="BQ549" s="642">
        <v>1</v>
      </c>
      <c r="BR549" s="642">
        <v>0</v>
      </c>
      <c r="BS549" s="642">
        <v>0</v>
      </c>
      <c r="BT549" s="642">
        <v>0</v>
      </c>
      <c r="BU549" s="642">
        <v>0</v>
      </c>
      <c r="BV549" s="644">
        <f t="shared" si="316"/>
        <v>0</v>
      </c>
      <c r="BW549" s="644">
        <f t="shared" si="316"/>
        <v>1</v>
      </c>
      <c r="BX549" s="44">
        <f t="shared" si="317"/>
        <v>0</v>
      </c>
      <c r="BY549" s="44">
        <f t="shared" si="265"/>
        <v>1</v>
      </c>
      <c r="BZ549" s="11">
        <f t="shared" si="266"/>
        <v>1</v>
      </c>
      <c r="CA549" s="14">
        <f t="shared" si="267"/>
        <v>2</v>
      </c>
      <c r="CB549" s="14">
        <f t="shared" si="268"/>
        <v>6</v>
      </c>
      <c r="CC549" s="13">
        <f t="shared" si="269"/>
        <v>0</v>
      </c>
      <c r="CD549" s="13">
        <f t="shared" si="270"/>
        <v>1</v>
      </c>
      <c r="CE549" s="13">
        <f t="shared" si="271"/>
        <v>2</v>
      </c>
      <c r="CF549" s="13">
        <f t="shared" si="272"/>
        <v>7</v>
      </c>
      <c r="CG549" s="289">
        <f t="shared" si="273"/>
        <v>9</v>
      </c>
      <c r="CJ549" s="1">
        <v>0</v>
      </c>
      <c r="CK549" s="6">
        <f t="shared" si="320"/>
        <v>0</v>
      </c>
      <c r="CL549" s="6">
        <v>0</v>
      </c>
      <c r="CM549" s="6">
        <v>0</v>
      </c>
      <c r="CN549" s="6">
        <f t="shared" si="321"/>
        <v>2</v>
      </c>
      <c r="CO549" s="6">
        <f t="shared" si="322"/>
        <v>6</v>
      </c>
    </row>
    <row r="550" spans="1:93" ht="14.25" x14ac:dyDescent="0.25">
      <c r="A550" s="1" t="s">
        <v>1905</v>
      </c>
      <c r="B550" s="6">
        <v>537</v>
      </c>
      <c r="C550" s="9">
        <v>45</v>
      </c>
      <c r="D550" s="9" t="s">
        <v>7</v>
      </c>
      <c r="E550" s="37" t="s">
        <v>25</v>
      </c>
      <c r="F550" s="9">
        <v>20319382</v>
      </c>
      <c r="G550" s="37" t="s">
        <v>1233</v>
      </c>
      <c r="H550" s="9" t="s">
        <v>53</v>
      </c>
      <c r="I550" s="642">
        <v>0</v>
      </c>
      <c r="J550" s="642">
        <v>0</v>
      </c>
      <c r="K550" s="642">
        <v>0</v>
      </c>
      <c r="L550" s="642">
        <v>0</v>
      </c>
      <c r="M550" s="642">
        <v>0</v>
      </c>
      <c r="N550" s="642">
        <v>0</v>
      </c>
      <c r="O550" s="642">
        <v>0</v>
      </c>
      <c r="P550" s="642">
        <v>0</v>
      </c>
      <c r="Q550" s="14">
        <f t="shared" si="306"/>
        <v>0</v>
      </c>
      <c r="R550" s="14">
        <f t="shared" si="307"/>
        <v>0</v>
      </c>
      <c r="S550" s="10">
        <f t="shared" si="308"/>
        <v>0</v>
      </c>
      <c r="T550" s="642">
        <v>4</v>
      </c>
      <c r="U550" s="642">
        <v>6</v>
      </c>
      <c r="V550" s="642">
        <v>0</v>
      </c>
      <c r="W550" s="642">
        <v>0</v>
      </c>
      <c r="X550" s="642">
        <v>1</v>
      </c>
      <c r="Y550" s="642">
        <v>2</v>
      </c>
      <c r="Z550" s="623">
        <f t="shared" si="309"/>
        <v>5</v>
      </c>
      <c r="AA550" s="623">
        <f t="shared" si="309"/>
        <v>8</v>
      </c>
      <c r="AB550" s="10">
        <f t="shared" si="244"/>
        <v>13</v>
      </c>
      <c r="AC550" s="44">
        <f t="shared" si="310"/>
        <v>5</v>
      </c>
      <c r="AD550" s="44">
        <f t="shared" si="246"/>
        <v>8</v>
      </c>
      <c r="AE550" s="44">
        <f t="shared" si="247"/>
        <v>13</v>
      </c>
      <c r="AF550" s="12">
        <f t="shared" si="318"/>
        <v>3</v>
      </c>
      <c r="AG550" s="12">
        <f t="shared" si="319"/>
        <v>4</v>
      </c>
      <c r="AH550" s="10">
        <f t="shared" si="248"/>
        <v>7</v>
      </c>
      <c r="AI550" s="12">
        <f>VLOOKUP($F550,'Guru SertifikaSi'!$C$6:$G$675,'Guru SertifikaSi'!E$3,FALSE)</f>
        <v>2</v>
      </c>
      <c r="AJ550" s="12">
        <f>VLOOKUP($F550,'Guru SertifikaSi'!$C$6:$G$675,'Guru SertifikaSi'!F$3,FALSE)</f>
        <v>4</v>
      </c>
      <c r="AK550" s="10">
        <f t="shared" si="249"/>
        <v>6</v>
      </c>
      <c r="AL550" s="44">
        <f t="shared" si="250"/>
        <v>5</v>
      </c>
      <c r="AM550" s="44">
        <f t="shared" si="251"/>
        <v>8</v>
      </c>
      <c r="AN550" s="11">
        <f t="shared" si="252"/>
        <v>13</v>
      </c>
      <c r="AO550" s="642">
        <v>0</v>
      </c>
      <c r="AP550" s="642">
        <v>0</v>
      </c>
      <c r="AQ550" s="642">
        <v>0</v>
      </c>
      <c r="AR550" s="642">
        <v>0</v>
      </c>
      <c r="AS550" s="642">
        <v>0</v>
      </c>
      <c r="AT550" s="642">
        <v>0</v>
      </c>
      <c r="AU550" s="642">
        <v>0</v>
      </c>
      <c r="AV550" s="642">
        <v>0</v>
      </c>
      <c r="AW550" s="643">
        <v>0</v>
      </c>
      <c r="AX550" s="643">
        <v>0</v>
      </c>
      <c r="AY550" s="642">
        <v>5</v>
      </c>
      <c r="AZ550" s="642">
        <v>8</v>
      </c>
      <c r="BA550" s="642">
        <v>0</v>
      </c>
      <c r="BB550" s="642">
        <v>0</v>
      </c>
      <c r="BC550" s="642">
        <v>0</v>
      </c>
      <c r="BD550" s="642">
        <v>0</v>
      </c>
      <c r="BE550" s="13">
        <f t="shared" si="311"/>
        <v>0</v>
      </c>
      <c r="BF550" s="13">
        <f t="shared" si="311"/>
        <v>0</v>
      </c>
      <c r="BG550" s="10">
        <f t="shared" si="312"/>
        <v>0</v>
      </c>
      <c r="BH550" s="13">
        <f t="shared" si="313"/>
        <v>5</v>
      </c>
      <c r="BI550" s="13">
        <f t="shared" si="313"/>
        <v>8</v>
      </c>
      <c r="BJ550" s="10">
        <f t="shared" si="314"/>
        <v>13</v>
      </c>
      <c r="BK550" s="44">
        <f t="shared" si="315"/>
        <v>5</v>
      </c>
      <c r="BL550" s="44">
        <f t="shared" si="260"/>
        <v>8</v>
      </c>
      <c r="BM550" s="11">
        <f t="shared" si="261"/>
        <v>13</v>
      </c>
      <c r="BN550" s="642">
        <v>0</v>
      </c>
      <c r="BO550" s="642">
        <v>0</v>
      </c>
      <c r="BP550" s="642">
        <v>2</v>
      </c>
      <c r="BQ550" s="642">
        <v>0</v>
      </c>
      <c r="BR550" s="642">
        <v>0</v>
      </c>
      <c r="BS550" s="642">
        <v>0</v>
      </c>
      <c r="BT550" s="642">
        <v>0</v>
      </c>
      <c r="BU550" s="642">
        <v>0</v>
      </c>
      <c r="BV550" s="644">
        <f t="shared" si="316"/>
        <v>2</v>
      </c>
      <c r="BW550" s="644">
        <f t="shared" si="316"/>
        <v>0</v>
      </c>
      <c r="BX550" s="44">
        <f t="shared" si="317"/>
        <v>2</v>
      </c>
      <c r="BY550" s="44">
        <f t="shared" si="265"/>
        <v>0</v>
      </c>
      <c r="BZ550" s="11">
        <f t="shared" si="266"/>
        <v>2</v>
      </c>
      <c r="CA550" s="14">
        <f t="shared" si="267"/>
        <v>5</v>
      </c>
      <c r="CB550" s="14">
        <f t="shared" si="268"/>
        <v>8</v>
      </c>
      <c r="CC550" s="13">
        <f t="shared" si="269"/>
        <v>2</v>
      </c>
      <c r="CD550" s="13">
        <f t="shared" si="270"/>
        <v>0</v>
      </c>
      <c r="CE550" s="13">
        <f t="shared" si="271"/>
        <v>7</v>
      </c>
      <c r="CF550" s="13">
        <f t="shared" si="272"/>
        <v>8</v>
      </c>
      <c r="CG550" s="289">
        <f t="shared" si="273"/>
        <v>15</v>
      </c>
      <c r="CJ550" s="1">
        <v>0</v>
      </c>
      <c r="CK550" s="6">
        <f t="shared" si="320"/>
        <v>0</v>
      </c>
      <c r="CL550" s="6">
        <v>0</v>
      </c>
      <c r="CM550" s="6">
        <v>0</v>
      </c>
      <c r="CN550" s="6">
        <f t="shared" si="321"/>
        <v>5</v>
      </c>
      <c r="CO550" s="6">
        <f t="shared" si="322"/>
        <v>8</v>
      </c>
    </row>
    <row r="551" spans="1:93" ht="14.25" x14ac:dyDescent="0.25">
      <c r="A551" s="1" t="s">
        <v>1906</v>
      </c>
      <c r="B551" s="6">
        <v>538</v>
      </c>
      <c r="C551" s="9">
        <v>46</v>
      </c>
      <c r="D551" s="9" t="s">
        <v>7</v>
      </c>
      <c r="E551" s="37" t="s">
        <v>25</v>
      </c>
      <c r="F551" s="9">
        <v>20360368</v>
      </c>
      <c r="G551" s="37" t="s">
        <v>1234</v>
      </c>
      <c r="H551" s="9" t="s">
        <v>53</v>
      </c>
      <c r="I551" s="642">
        <v>0</v>
      </c>
      <c r="J551" s="642">
        <v>0</v>
      </c>
      <c r="K551" s="642">
        <v>0</v>
      </c>
      <c r="L551" s="642">
        <v>0</v>
      </c>
      <c r="M551" s="642">
        <v>0</v>
      </c>
      <c r="N551" s="642">
        <v>0</v>
      </c>
      <c r="O551" s="642">
        <v>0</v>
      </c>
      <c r="P551" s="642">
        <v>0</v>
      </c>
      <c r="Q551" s="14">
        <f t="shared" si="306"/>
        <v>0</v>
      </c>
      <c r="R551" s="14">
        <f t="shared" si="307"/>
        <v>0</v>
      </c>
      <c r="S551" s="10">
        <f t="shared" si="308"/>
        <v>0</v>
      </c>
      <c r="T551" s="642">
        <v>5</v>
      </c>
      <c r="U551" s="642">
        <v>4</v>
      </c>
      <c r="V551" s="642">
        <v>0</v>
      </c>
      <c r="W551" s="642">
        <v>0</v>
      </c>
      <c r="X551" s="642">
        <v>0</v>
      </c>
      <c r="Y551" s="642">
        <v>1</v>
      </c>
      <c r="Z551" s="623">
        <f t="shared" si="309"/>
        <v>5</v>
      </c>
      <c r="AA551" s="623">
        <f t="shared" si="309"/>
        <v>5</v>
      </c>
      <c r="AB551" s="10">
        <f t="shared" si="244"/>
        <v>10</v>
      </c>
      <c r="AC551" s="44">
        <f t="shared" si="310"/>
        <v>5</v>
      </c>
      <c r="AD551" s="44">
        <f t="shared" si="246"/>
        <v>5</v>
      </c>
      <c r="AE551" s="44">
        <f t="shared" si="247"/>
        <v>10</v>
      </c>
      <c r="AF551" s="12">
        <f t="shared" si="318"/>
        <v>5</v>
      </c>
      <c r="AG551" s="12">
        <f t="shared" si="319"/>
        <v>5</v>
      </c>
      <c r="AH551" s="10">
        <f t="shared" si="248"/>
        <v>10</v>
      </c>
      <c r="AI551" s="12">
        <f>VLOOKUP($F551,'Guru SertifikaSi'!$C$6:$G$675,'Guru SertifikaSi'!E$3,FALSE)</f>
        <v>0</v>
      </c>
      <c r="AJ551" s="12">
        <f>VLOOKUP($F551,'Guru SertifikaSi'!$C$6:$G$675,'Guru SertifikaSi'!F$3,FALSE)</f>
        <v>0</v>
      </c>
      <c r="AK551" s="10">
        <f t="shared" si="249"/>
        <v>0</v>
      </c>
      <c r="AL551" s="44">
        <f t="shared" si="250"/>
        <v>5</v>
      </c>
      <c r="AM551" s="44">
        <f t="shared" si="251"/>
        <v>5</v>
      </c>
      <c r="AN551" s="11">
        <f t="shared" si="252"/>
        <v>10</v>
      </c>
      <c r="AO551" s="642">
        <v>3</v>
      </c>
      <c r="AP551" s="642">
        <v>0</v>
      </c>
      <c r="AQ551" s="642">
        <v>0</v>
      </c>
      <c r="AR551" s="642">
        <v>0</v>
      </c>
      <c r="AS551" s="642">
        <v>0</v>
      </c>
      <c r="AT551" s="642">
        <v>0</v>
      </c>
      <c r="AU551" s="642">
        <v>0</v>
      </c>
      <c r="AV551" s="642">
        <v>0</v>
      </c>
      <c r="AW551" s="643">
        <v>0</v>
      </c>
      <c r="AX551" s="643">
        <v>0</v>
      </c>
      <c r="AY551" s="642">
        <v>2</v>
      </c>
      <c r="AZ551" s="642">
        <v>5</v>
      </c>
      <c r="BA551" s="642">
        <v>0</v>
      </c>
      <c r="BB551" s="642">
        <v>0</v>
      </c>
      <c r="BC551" s="642">
        <v>0</v>
      </c>
      <c r="BD551" s="642">
        <v>0</v>
      </c>
      <c r="BE551" s="13">
        <f t="shared" si="311"/>
        <v>3</v>
      </c>
      <c r="BF551" s="13">
        <f t="shared" si="311"/>
        <v>0</v>
      </c>
      <c r="BG551" s="10">
        <f t="shared" si="312"/>
        <v>3</v>
      </c>
      <c r="BH551" s="13">
        <f t="shared" si="313"/>
        <v>2</v>
      </c>
      <c r="BI551" s="13">
        <f t="shared" si="313"/>
        <v>5</v>
      </c>
      <c r="BJ551" s="10">
        <f t="shared" si="314"/>
        <v>7</v>
      </c>
      <c r="BK551" s="44">
        <f t="shared" si="315"/>
        <v>5</v>
      </c>
      <c r="BL551" s="44">
        <f t="shared" si="260"/>
        <v>5</v>
      </c>
      <c r="BM551" s="11">
        <f t="shared" si="261"/>
        <v>10</v>
      </c>
      <c r="BN551" s="642">
        <v>0</v>
      </c>
      <c r="BO551" s="642">
        <v>0</v>
      </c>
      <c r="BP551" s="642">
        <v>1</v>
      </c>
      <c r="BQ551" s="642">
        <v>0</v>
      </c>
      <c r="BR551" s="642">
        <v>0</v>
      </c>
      <c r="BS551" s="642">
        <v>0</v>
      </c>
      <c r="BT551" s="642">
        <v>1</v>
      </c>
      <c r="BU551" s="642">
        <v>0</v>
      </c>
      <c r="BV551" s="644">
        <f t="shared" si="316"/>
        <v>2</v>
      </c>
      <c r="BW551" s="644">
        <f t="shared" si="316"/>
        <v>0</v>
      </c>
      <c r="BX551" s="44">
        <f t="shared" si="317"/>
        <v>2</v>
      </c>
      <c r="BY551" s="44">
        <f t="shared" si="265"/>
        <v>0</v>
      </c>
      <c r="BZ551" s="11">
        <f t="shared" si="266"/>
        <v>2</v>
      </c>
      <c r="CA551" s="14">
        <f t="shared" si="267"/>
        <v>5</v>
      </c>
      <c r="CB551" s="14">
        <f t="shared" si="268"/>
        <v>5</v>
      </c>
      <c r="CC551" s="13">
        <f t="shared" si="269"/>
        <v>2</v>
      </c>
      <c r="CD551" s="13">
        <f t="shared" si="270"/>
        <v>0</v>
      </c>
      <c r="CE551" s="13">
        <f t="shared" si="271"/>
        <v>7</v>
      </c>
      <c r="CF551" s="13">
        <f t="shared" si="272"/>
        <v>5</v>
      </c>
      <c r="CG551" s="289">
        <f t="shared" si="273"/>
        <v>12</v>
      </c>
      <c r="CJ551" s="1">
        <v>0</v>
      </c>
      <c r="CK551" s="6">
        <f t="shared" si="320"/>
        <v>0</v>
      </c>
      <c r="CL551" s="6">
        <v>0</v>
      </c>
      <c r="CM551" s="6">
        <v>0</v>
      </c>
      <c r="CN551" s="6">
        <f t="shared" si="321"/>
        <v>2</v>
      </c>
      <c r="CO551" s="6">
        <f t="shared" si="322"/>
        <v>5</v>
      </c>
    </row>
    <row r="552" spans="1:93" ht="14.25" x14ac:dyDescent="0.25">
      <c r="A552" s="1" t="s">
        <v>1907</v>
      </c>
      <c r="B552" s="6">
        <v>539</v>
      </c>
      <c r="C552" s="9">
        <v>47</v>
      </c>
      <c r="D552" s="9" t="s">
        <v>7</v>
      </c>
      <c r="E552" s="37" t="s">
        <v>25</v>
      </c>
      <c r="F552" s="9">
        <v>69973019</v>
      </c>
      <c r="G552" s="37" t="s">
        <v>1324</v>
      </c>
      <c r="H552" s="9" t="s">
        <v>53</v>
      </c>
      <c r="I552" s="642">
        <v>0</v>
      </c>
      <c r="J552" s="642">
        <v>0</v>
      </c>
      <c r="K552" s="642">
        <v>0</v>
      </c>
      <c r="L552" s="642">
        <v>0</v>
      </c>
      <c r="M552" s="642">
        <v>0</v>
      </c>
      <c r="N552" s="642">
        <v>0</v>
      </c>
      <c r="O552" s="642">
        <v>0</v>
      </c>
      <c r="P552" s="642">
        <v>0</v>
      </c>
      <c r="Q552" s="14">
        <f t="shared" si="306"/>
        <v>0</v>
      </c>
      <c r="R552" s="14">
        <f t="shared" si="307"/>
        <v>0</v>
      </c>
      <c r="S552" s="10">
        <f t="shared" si="308"/>
        <v>0</v>
      </c>
      <c r="T552" s="642">
        <v>2</v>
      </c>
      <c r="U552" s="642">
        <v>2</v>
      </c>
      <c r="V552" s="642">
        <v>0</v>
      </c>
      <c r="W552" s="642">
        <v>0</v>
      </c>
      <c r="X552" s="642">
        <v>0</v>
      </c>
      <c r="Y552" s="642">
        <v>0</v>
      </c>
      <c r="Z552" s="623">
        <f t="shared" si="309"/>
        <v>2</v>
      </c>
      <c r="AA552" s="623">
        <f t="shared" si="309"/>
        <v>2</v>
      </c>
      <c r="AB552" s="10">
        <f t="shared" si="244"/>
        <v>4</v>
      </c>
      <c r="AC552" s="44">
        <f t="shared" si="310"/>
        <v>2</v>
      </c>
      <c r="AD552" s="44">
        <f t="shared" si="246"/>
        <v>2</v>
      </c>
      <c r="AE552" s="44">
        <f t="shared" si="247"/>
        <v>4</v>
      </c>
      <c r="AF552" s="12">
        <f t="shared" si="318"/>
        <v>2</v>
      </c>
      <c r="AG552" s="12">
        <f t="shared" si="319"/>
        <v>2</v>
      </c>
      <c r="AH552" s="10">
        <f t="shared" si="248"/>
        <v>4</v>
      </c>
      <c r="AI552" s="12">
        <f>VLOOKUP($F552,'Guru SertifikaSi'!$C$6:$G$675,'Guru SertifikaSi'!E$3,FALSE)</f>
        <v>0</v>
      </c>
      <c r="AJ552" s="12">
        <f>VLOOKUP($F552,'Guru SertifikaSi'!$C$6:$G$675,'Guru SertifikaSi'!F$3,FALSE)</f>
        <v>0</v>
      </c>
      <c r="AK552" s="10">
        <f t="shared" si="249"/>
        <v>0</v>
      </c>
      <c r="AL552" s="44">
        <f t="shared" si="250"/>
        <v>2</v>
      </c>
      <c r="AM552" s="44">
        <f t="shared" si="251"/>
        <v>2</v>
      </c>
      <c r="AN552" s="11">
        <f t="shared" si="252"/>
        <v>4</v>
      </c>
      <c r="AO552" s="642">
        <v>0</v>
      </c>
      <c r="AP552" s="642">
        <v>0</v>
      </c>
      <c r="AQ552" s="642">
        <v>0</v>
      </c>
      <c r="AR552" s="642">
        <v>0</v>
      </c>
      <c r="AS552" s="642">
        <v>0</v>
      </c>
      <c r="AT552" s="642">
        <v>0</v>
      </c>
      <c r="AU552" s="642">
        <v>0</v>
      </c>
      <c r="AV552" s="642">
        <v>0</v>
      </c>
      <c r="AW552" s="643">
        <v>0</v>
      </c>
      <c r="AX552" s="643">
        <v>0</v>
      </c>
      <c r="AY552" s="642">
        <v>2</v>
      </c>
      <c r="AZ552" s="642">
        <v>2</v>
      </c>
      <c r="BA552" s="642">
        <v>0</v>
      </c>
      <c r="BB552" s="642">
        <v>0</v>
      </c>
      <c r="BC552" s="642">
        <v>0</v>
      </c>
      <c r="BD552" s="642">
        <v>0</v>
      </c>
      <c r="BE552" s="13">
        <f t="shared" si="311"/>
        <v>0</v>
      </c>
      <c r="BF552" s="13">
        <f t="shared" si="311"/>
        <v>0</v>
      </c>
      <c r="BG552" s="10">
        <f t="shared" si="312"/>
        <v>0</v>
      </c>
      <c r="BH552" s="13">
        <f t="shared" si="313"/>
        <v>2</v>
      </c>
      <c r="BI552" s="13">
        <f t="shared" si="313"/>
        <v>2</v>
      </c>
      <c r="BJ552" s="10">
        <f t="shared" si="314"/>
        <v>4</v>
      </c>
      <c r="BK552" s="44">
        <f t="shared" si="315"/>
        <v>2</v>
      </c>
      <c r="BL552" s="44">
        <f t="shared" si="260"/>
        <v>2</v>
      </c>
      <c r="BM552" s="11">
        <f t="shared" si="261"/>
        <v>4</v>
      </c>
      <c r="BN552" s="642">
        <v>0</v>
      </c>
      <c r="BO552" s="642">
        <v>0</v>
      </c>
      <c r="BP552" s="642">
        <v>0</v>
      </c>
      <c r="BQ552" s="642">
        <v>1</v>
      </c>
      <c r="BR552" s="642">
        <v>0</v>
      </c>
      <c r="BS552" s="642">
        <v>0</v>
      </c>
      <c r="BT552" s="642">
        <v>0</v>
      </c>
      <c r="BU552" s="642">
        <v>0</v>
      </c>
      <c r="BV552" s="644">
        <f t="shared" si="316"/>
        <v>0</v>
      </c>
      <c r="BW552" s="644">
        <f t="shared" si="316"/>
        <v>1</v>
      </c>
      <c r="BX552" s="44">
        <f t="shared" si="317"/>
        <v>0</v>
      </c>
      <c r="BY552" s="44">
        <f t="shared" si="265"/>
        <v>1</v>
      </c>
      <c r="BZ552" s="11">
        <f t="shared" si="266"/>
        <v>1</v>
      </c>
      <c r="CA552" s="14">
        <f t="shared" si="267"/>
        <v>2</v>
      </c>
      <c r="CB552" s="14">
        <f t="shared" si="268"/>
        <v>2</v>
      </c>
      <c r="CC552" s="13">
        <f t="shared" si="269"/>
        <v>0</v>
      </c>
      <c r="CD552" s="13">
        <f t="shared" si="270"/>
        <v>1</v>
      </c>
      <c r="CE552" s="13">
        <f t="shared" si="271"/>
        <v>2</v>
      </c>
      <c r="CF552" s="13">
        <f t="shared" si="272"/>
        <v>3</v>
      </c>
      <c r="CG552" s="289">
        <f t="shared" si="273"/>
        <v>5</v>
      </c>
      <c r="CJ552" s="1">
        <v>0</v>
      </c>
      <c r="CK552" s="6">
        <f t="shared" si="320"/>
        <v>0</v>
      </c>
      <c r="CL552" s="6">
        <v>0</v>
      </c>
      <c r="CM552" s="6">
        <v>0</v>
      </c>
      <c r="CN552" s="6">
        <f t="shared" si="321"/>
        <v>2</v>
      </c>
      <c r="CO552" s="6">
        <f t="shared" si="322"/>
        <v>2</v>
      </c>
    </row>
    <row r="553" spans="1:93" ht="14.25" x14ac:dyDescent="0.25">
      <c r="A553" s="1" t="s">
        <v>1908</v>
      </c>
      <c r="B553" s="6">
        <v>540</v>
      </c>
      <c r="C553" s="9">
        <v>48</v>
      </c>
      <c r="D553" s="9" t="s">
        <v>7</v>
      </c>
      <c r="E553" s="37" t="s">
        <v>28</v>
      </c>
      <c r="F553" s="9">
        <v>20341248</v>
      </c>
      <c r="G553" s="37" t="s">
        <v>1247</v>
      </c>
      <c r="H553" s="9" t="s">
        <v>53</v>
      </c>
      <c r="I553" s="642">
        <v>0</v>
      </c>
      <c r="J553" s="642">
        <v>0</v>
      </c>
      <c r="K553" s="642">
        <v>0</v>
      </c>
      <c r="L553" s="642">
        <v>0</v>
      </c>
      <c r="M553" s="642">
        <v>0</v>
      </c>
      <c r="N553" s="642">
        <v>0</v>
      </c>
      <c r="O553" s="642">
        <v>0</v>
      </c>
      <c r="P553" s="642">
        <v>0</v>
      </c>
      <c r="Q553" s="14">
        <f t="shared" si="306"/>
        <v>0</v>
      </c>
      <c r="R553" s="14">
        <f t="shared" si="307"/>
        <v>0</v>
      </c>
      <c r="S553" s="10">
        <f t="shared" si="308"/>
        <v>0</v>
      </c>
      <c r="T553" s="642">
        <v>4</v>
      </c>
      <c r="U553" s="642">
        <v>4</v>
      </c>
      <c r="V553" s="642">
        <v>0</v>
      </c>
      <c r="W553" s="642">
        <v>0</v>
      </c>
      <c r="X553" s="642">
        <v>0</v>
      </c>
      <c r="Y553" s="642">
        <v>0</v>
      </c>
      <c r="Z553" s="623">
        <f t="shared" si="309"/>
        <v>4</v>
      </c>
      <c r="AA553" s="623">
        <f t="shared" si="309"/>
        <v>4</v>
      </c>
      <c r="AB553" s="10">
        <f t="shared" si="244"/>
        <v>8</v>
      </c>
      <c r="AC553" s="44">
        <f t="shared" si="310"/>
        <v>4</v>
      </c>
      <c r="AD553" s="44">
        <f t="shared" si="246"/>
        <v>4</v>
      </c>
      <c r="AE553" s="44">
        <f t="shared" si="247"/>
        <v>8</v>
      </c>
      <c r="AF553" s="12">
        <f t="shared" si="318"/>
        <v>4</v>
      </c>
      <c r="AG553" s="12">
        <f t="shared" si="319"/>
        <v>4</v>
      </c>
      <c r="AH553" s="10">
        <f t="shared" si="248"/>
        <v>8</v>
      </c>
      <c r="AI553" s="12">
        <f>VLOOKUP($F553,'Guru SertifikaSi'!$C$6:$G$675,'Guru SertifikaSi'!E$3,FALSE)</f>
        <v>0</v>
      </c>
      <c r="AJ553" s="12">
        <f>VLOOKUP($F553,'Guru SertifikaSi'!$C$6:$G$675,'Guru SertifikaSi'!F$3,FALSE)</f>
        <v>0</v>
      </c>
      <c r="AK553" s="10">
        <f t="shared" si="249"/>
        <v>0</v>
      </c>
      <c r="AL553" s="44">
        <f t="shared" si="250"/>
        <v>4</v>
      </c>
      <c r="AM553" s="44">
        <f t="shared" si="251"/>
        <v>4</v>
      </c>
      <c r="AN553" s="11">
        <f t="shared" si="252"/>
        <v>8</v>
      </c>
      <c r="AO553" s="642">
        <v>1</v>
      </c>
      <c r="AP553" s="642">
        <v>2</v>
      </c>
      <c r="AQ553" s="642">
        <v>0</v>
      </c>
      <c r="AR553" s="642">
        <v>0</v>
      </c>
      <c r="AS553" s="642">
        <v>0</v>
      </c>
      <c r="AT553" s="642">
        <v>1</v>
      </c>
      <c r="AU553" s="642">
        <v>0</v>
      </c>
      <c r="AV553" s="642">
        <v>0</v>
      </c>
      <c r="AW553" s="643">
        <v>0</v>
      </c>
      <c r="AX553" s="643">
        <v>0</v>
      </c>
      <c r="AY553" s="642">
        <v>3</v>
      </c>
      <c r="AZ553" s="642">
        <v>1</v>
      </c>
      <c r="BA553" s="642">
        <v>0</v>
      </c>
      <c r="BB553" s="642">
        <v>0</v>
      </c>
      <c r="BC553" s="642">
        <v>0</v>
      </c>
      <c r="BD553" s="642">
        <v>0</v>
      </c>
      <c r="BE553" s="13">
        <f t="shared" si="311"/>
        <v>1</v>
      </c>
      <c r="BF553" s="13">
        <f t="shared" si="311"/>
        <v>3</v>
      </c>
      <c r="BG553" s="10">
        <f t="shared" si="312"/>
        <v>4</v>
      </c>
      <c r="BH553" s="13">
        <f t="shared" si="313"/>
        <v>3</v>
      </c>
      <c r="BI553" s="13">
        <f t="shared" si="313"/>
        <v>1</v>
      </c>
      <c r="BJ553" s="10">
        <f t="shared" si="314"/>
        <v>4</v>
      </c>
      <c r="BK553" s="44">
        <f t="shared" si="315"/>
        <v>4</v>
      </c>
      <c r="BL553" s="44">
        <f t="shared" si="260"/>
        <v>4</v>
      </c>
      <c r="BM553" s="11">
        <f t="shared" si="261"/>
        <v>8</v>
      </c>
      <c r="BN553" s="642">
        <v>0</v>
      </c>
      <c r="BO553" s="642">
        <v>0</v>
      </c>
      <c r="BP553" s="642">
        <v>1</v>
      </c>
      <c r="BQ553" s="642">
        <v>0</v>
      </c>
      <c r="BR553" s="642">
        <v>0</v>
      </c>
      <c r="BS553" s="642">
        <v>0</v>
      </c>
      <c r="BT553" s="642">
        <v>0</v>
      </c>
      <c r="BU553" s="642">
        <v>0</v>
      </c>
      <c r="BV553" s="644">
        <f t="shared" si="316"/>
        <v>1</v>
      </c>
      <c r="BW553" s="644">
        <f t="shared" si="316"/>
        <v>0</v>
      </c>
      <c r="BX553" s="44">
        <f t="shared" si="317"/>
        <v>1</v>
      </c>
      <c r="BY553" s="44">
        <f t="shared" si="265"/>
        <v>0</v>
      </c>
      <c r="BZ553" s="11">
        <f t="shared" si="266"/>
        <v>1</v>
      </c>
      <c r="CA553" s="14">
        <f t="shared" si="267"/>
        <v>4</v>
      </c>
      <c r="CB553" s="14">
        <f t="shared" si="268"/>
        <v>4</v>
      </c>
      <c r="CC553" s="13">
        <f t="shared" si="269"/>
        <v>1</v>
      </c>
      <c r="CD553" s="13">
        <f t="shared" si="270"/>
        <v>0</v>
      </c>
      <c r="CE553" s="13">
        <f t="shared" si="271"/>
        <v>5</v>
      </c>
      <c r="CF553" s="13">
        <f t="shared" si="272"/>
        <v>4</v>
      </c>
      <c r="CG553" s="289">
        <f t="shared" si="273"/>
        <v>9</v>
      </c>
      <c r="CJ553" s="1">
        <v>0</v>
      </c>
      <c r="CK553" s="6">
        <f t="shared" si="320"/>
        <v>0</v>
      </c>
      <c r="CL553" s="6">
        <v>0</v>
      </c>
      <c r="CM553" s="6">
        <v>0</v>
      </c>
      <c r="CN553" s="6">
        <f t="shared" si="321"/>
        <v>3</v>
      </c>
      <c r="CO553" s="6">
        <f t="shared" si="322"/>
        <v>1</v>
      </c>
    </row>
    <row r="554" spans="1:93" ht="14.25" x14ac:dyDescent="0.25">
      <c r="A554" s="1" t="s">
        <v>1909</v>
      </c>
      <c r="B554" s="6">
        <v>541</v>
      </c>
      <c r="C554" s="9">
        <v>49</v>
      </c>
      <c r="D554" s="9" t="s">
        <v>7</v>
      </c>
      <c r="E554" s="37" t="s">
        <v>28</v>
      </c>
      <c r="F554" s="9">
        <v>20360522</v>
      </c>
      <c r="G554" s="37" t="s">
        <v>1325</v>
      </c>
      <c r="H554" s="9" t="s">
        <v>53</v>
      </c>
      <c r="I554" s="642">
        <v>0</v>
      </c>
      <c r="J554" s="642">
        <v>0</v>
      </c>
      <c r="K554" s="642">
        <v>0</v>
      </c>
      <c r="L554" s="642">
        <v>0</v>
      </c>
      <c r="M554" s="642">
        <v>0</v>
      </c>
      <c r="N554" s="642">
        <v>0</v>
      </c>
      <c r="O554" s="642">
        <v>0</v>
      </c>
      <c r="P554" s="642">
        <v>0</v>
      </c>
      <c r="Q554" s="14">
        <f t="shared" si="306"/>
        <v>0</v>
      </c>
      <c r="R554" s="14">
        <f t="shared" si="307"/>
        <v>0</v>
      </c>
      <c r="S554" s="10">
        <f t="shared" si="308"/>
        <v>0</v>
      </c>
      <c r="T554" s="642">
        <v>3</v>
      </c>
      <c r="U554" s="642">
        <v>8</v>
      </c>
      <c r="V554" s="642">
        <v>0</v>
      </c>
      <c r="W554" s="642">
        <v>0</v>
      </c>
      <c r="X554" s="642">
        <v>0</v>
      </c>
      <c r="Y554" s="642">
        <v>0</v>
      </c>
      <c r="Z554" s="623">
        <f t="shared" si="309"/>
        <v>3</v>
      </c>
      <c r="AA554" s="623">
        <f t="shared" si="309"/>
        <v>8</v>
      </c>
      <c r="AB554" s="10">
        <f t="shared" si="244"/>
        <v>11</v>
      </c>
      <c r="AC554" s="44">
        <f t="shared" si="310"/>
        <v>3</v>
      </c>
      <c r="AD554" s="44">
        <f t="shared" si="246"/>
        <v>8</v>
      </c>
      <c r="AE554" s="44">
        <f t="shared" si="247"/>
        <v>11</v>
      </c>
      <c r="AF554" s="12">
        <f t="shared" si="318"/>
        <v>3</v>
      </c>
      <c r="AG554" s="12">
        <f t="shared" si="319"/>
        <v>7</v>
      </c>
      <c r="AH554" s="10">
        <f t="shared" si="248"/>
        <v>10</v>
      </c>
      <c r="AI554" s="12">
        <f>VLOOKUP($F554,'Guru SertifikaSi'!$C$6:$G$675,'Guru SertifikaSi'!E$3,FALSE)</f>
        <v>0</v>
      </c>
      <c r="AJ554" s="12">
        <f>VLOOKUP($F554,'Guru SertifikaSi'!$C$6:$G$675,'Guru SertifikaSi'!F$3,FALSE)</f>
        <v>1</v>
      </c>
      <c r="AK554" s="10">
        <f t="shared" si="249"/>
        <v>1</v>
      </c>
      <c r="AL554" s="44">
        <f t="shared" si="250"/>
        <v>3</v>
      </c>
      <c r="AM554" s="44">
        <f t="shared" si="251"/>
        <v>8</v>
      </c>
      <c r="AN554" s="11">
        <f t="shared" si="252"/>
        <v>11</v>
      </c>
      <c r="AO554" s="642">
        <v>1</v>
      </c>
      <c r="AP554" s="642">
        <v>0</v>
      </c>
      <c r="AQ554" s="642">
        <v>0</v>
      </c>
      <c r="AR554" s="642">
        <v>0</v>
      </c>
      <c r="AS554" s="642">
        <v>0</v>
      </c>
      <c r="AT554" s="642">
        <v>0</v>
      </c>
      <c r="AU554" s="642">
        <v>0</v>
      </c>
      <c r="AV554" s="642">
        <v>0</v>
      </c>
      <c r="AW554" s="643">
        <v>0</v>
      </c>
      <c r="AX554" s="643">
        <v>0</v>
      </c>
      <c r="AY554" s="642">
        <v>2</v>
      </c>
      <c r="AZ554" s="642">
        <v>8</v>
      </c>
      <c r="BA554" s="642">
        <v>0</v>
      </c>
      <c r="BB554" s="642">
        <v>0</v>
      </c>
      <c r="BC554" s="642">
        <v>0</v>
      </c>
      <c r="BD554" s="642">
        <v>0</v>
      </c>
      <c r="BE554" s="13">
        <f t="shared" si="311"/>
        <v>1</v>
      </c>
      <c r="BF554" s="13">
        <f t="shared" si="311"/>
        <v>0</v>
      </c>
      <c r="BG554" s="10">
        <f t="shared" si="312"/>
        <v>1</v>
      </c>
      <c r="BH554" s="13">
        <f t="shared" si="313"/>
        <v>2</v>
      </c>
      <c r="BI554" s="13">
        <f t="shared" si="313"/>
        <v>8</v>
      </c>
      <c r="BJ554" s="10">
        <f t="shared" si="314"/>
        <v>10</v>
      </c>
      <c r="BK554" s="44">
        <f t="shared" si="315"/>
        <v>3</v>
      </c>
      <c r="BL554" s="44">
        <f t="shared" si="260"/>
        <v>8</v>
      </c>
      <c r="BM554" s="11">
        <f t="shared" si="261"/>
        <v>11</v>
      </c>
      <c r="BN554" s="642">
        <v>0</v>
      </c>
      <c r="BO554" s="642">
        <v>0</v>
      </c>
      <c r="BP554" s="642">
        <v>0</v>
      </c>
      <c r="BQ554" s="642">
        <v>0</v>
      </c>
      <c r="BR554" s="642">
        <v>0</v>
      </c>
      <c r="BS554" s="642">
        <v>0</v>
      </c>
      <c r="BT554" s="642">
        <v>0</v>
      </c>
      <c r="BU554" s="642">
        <v>0</v>
      </c>
      <c r="BV554" s="644">
        <f t="shared" si="316"/>
        <v>0</v>
      </c>
      <c r="BW554" s="644">
        <f t="shared" si="316"/>
        <v>0</v>
      </c>
      <c r="BX554" s="44">
        <f t="shared" si="317"/>
        <v>0</v>
      </c>
      <c r="BY554" s="44">
        <f t="shared" si="265"/>
        <v>0</v>
      </c>
      <c r="BZ554" s="11">
        <f t="shared" si="266"/>
        <v>0</v>
      </c>
      <c r="CA554" s="14">
        <f t="shared" si="267"/>
        <v>3</v>
      </c>
      <c r="CB554" s="14">
        <f t="shared" si="268"/>
        <v>8</v>
      </c>
      <c r="CC554" s="13">
        <f t="shared" si="269"/>
        <v>0</v>
      </c>
      <c r="CD554" s="13">
        <f t="shared" si="270"/>
        <v>0</v>
      </c>
      <c r="CE554" s="13">
        <f t="shared" si="271"/>
        <v>3</v>
      </c>
      <c r="CF554" s="13">
        <f t="shared" si="272"/>
        <v>8</v>
      </c>
      <c r="CG554" s="289">
        <f t="shared" si="273"/>
        <v>11</v>
      </c>
      <c r="CJ554" s="1">
        <v>0</v>
      </c>
      <c r="CK554" s="6">
        <f t="shared" si="320"/>
        <v>0</v>
      </c>
      <c r="CL554" s="6">
        <v>0</v>
      </c>
      <c r="CM554" s="6">
        <v>0</v>
      </c>
      <c r="CN554" s="6">
        <f t="shared" si="321"/>
        <v>2</v>
      </c>
      <c r="CO554" s="6">
        <f t="shared" si="322"/>
        <v>8</v>
      </c>
    </row>
    <row r="555" spans="1:93" ht="14.25" x14ac:dyDescent="0.25">
      <c r="A555" s="1" t="s">
        <v>1910</v>
      </c>
      <c r="B555" s="6">
        <v>542</v>
      </c>
      <c r="C555" s="9">
        <v>50</v>
      </c>
      <c r="D555" s="9" t="s">
        <v>7</v>
      </c>
      <c r="E555" s="37" t="s">
        <v>21</v>
      </c>
      <c r="F555" s="9">
        <v>20319371</v>
      </c>
      <c r="G555" s="37" t="s">
        <v>1253</v>
      </c>
      <c r="H555" s="9" t="s">
        <v>53</v>
      </c>
      <c r="I555" s="642">
        <v>0</v>
      </c>
      <c r="J555" s="642">
        <v>0</v>
      </c>
      <c r="K555" s="642">
        <v>0</v>
      </c>
      <c r="L555" s="642">
        <v>0</v>
      </c>
      <c r="M555" s="642">
        <v>0</v>
      </c>
      <c r="N555" s="642">
        <v>0</v>
      </c>
      <c r="O555" s="642">
        <v>0</v>
      </c>
      <c r="P555" s="642">
        <v>0</v>
      </c>
      <c r="Q555" s="14">
        <f t="shared" si="306"/>
        <v>0</v>
      </c>
      <c r="R555" s="14">
        <f t="shared" si="307"/>
        <v>0</v>
      </c>
      <c r="S555" s="10">
        <f t="shared" si="308"/>
        <v>0</v>
      </c>
      <c r="T555" s="642">
        <v>6</v>
      </c>
      <c r="U555" s="642">
        <v>3</v>
      </c>
      <c r="V555" s="642">
        <v>0</v>
      </c>
      <c r="W555" s="642">
        <v>0</v>
      </c>
      <c r="X555" s="642">
        <v>0</v>
      </c>
      <c r="Y555" s="642">
        <v>0</v>
      </c>
      <c r="Z555" s="623">
        <f t="shared" si="309"/>
        <v>6</v>
      </c>
      <c r="AA555" s="623">
        <f t="shared" si="309"/>
        <v>3</v>
      </c>
      <c r="AB555" s="10">
        <f t="shared" si="244"/>
        <v>9</v>
      </c>
      <c r="AC555" s="44">
        <f t="shared" si="310"/>
        <v>6</v>
      </c>
      <c r="AD555" s="44">
        <f t="shared" si="246"/>
        <v>3</v>
      </c>
      <c r="AE555" s="44">
        <f t="shared" si="247"/>
        <v>9</v>
      </c>
      <c r="AF555" s="12">
        <f t="shared" si="318"/>
        <v>2</v>
      </c>
      <c r="AG555" s="12">
        <f t="shared" si="319"/>
        <v>3</v>
      </c>
      <c r="AH555" s="10">
        <f t="shared" si="248"/>
        <v>5</v>
      </c>
      <c r="AI555" s="12">
        <f>VLOOKUP($F555,'Guru SertifikaSi'!$C$6:$G$675,'Guru SertifikaSi'!E$3,FALSE)</f>
        <v>4</v>
      </c>
      <c r="AJ555" s="12">
        <f>VLOOKUP($F555,'Guru SertifikaSi'!$C$6:$G$675,'Guru SertifikaSi'!F$3,FALSE)</f>
        <v>0</v>
      </c>
      <c r="AK555" s="10">
        <f t="shared" si="249"/>
        <v>4</v>
      </c>
      <c r="AL555" s="44">
        <f t="shared" si="250"/>
        <v>6</v>
      </c>
      <c r="AM555" s="44">
        <f t="shared" si="251"/>
        <v>3</v>
      </c>
      <c r="AN555" s="11">
        <f t="shared" si="252"/>
        <v>9</v>
      </c>
      <c r="AO555" s="642">
        <v>2</v>
      </c>
      <c r="AP555" s="642">
        <v>0</v>
      </c>
      <c r="AQ555" s="642">
        <v>0</v>
      </c>
      <c r="AR555" s="642">
        <v>0</v>
      </c>
      <c r="AS555" s="642">
        <v>0</v>
      </c>
      <c r="AT555" s="642">
        <v>0</v>
      </c>
      <c r="AU555" s="642">
        <v>0</v>
      </c>
      <c r="AV555" s="642">
        <v>0</v>
      </c>
      <c r="AW555" s="643">
        <v>0</v>
      </c>
      <c r="AX555" s="643">
        <v>0</v>
      </c>
      <c r="AY555" s="642">
        <v>3</v>
      </c>
      <c r="AZ555" s="642">
        <v>3</v>
      </c>
      <c r="BA555" s="642">
        <v>1</v>
      </c>
      <c r="BB555" s="642">
        <v>0</v>
      </c>
      <c r="BC555" s="642">
        <v>0</v>
      </c>
      <c r="BD555" s="642">
        <v>0</v>
      </c>
      <c r="BE555" s="13">
        <f t="shared" si="311"/>
        <v>2</v>
      </c>
      <c r="BF555" s="13">
        <f t="shared" si="311"/>
        <v>0</v>
      </c>
      <c r="BG555" s="10">
        <f t="shared" si="312"/>
        <v>2</v>
      </c>
      <c r="BH555" s="13">
        <f t="shared" si="313"/>
        <v>4</v>
      </c>
      <c r="BI555" s="13">
        <f t="shared" si="313"/>
        <v>3</v>
      </c>
      <c r="BJ555" s="10">
        <f t="shared" si="314"/>
        <v>7</v>
      </c>
      <c r="BK555" s="44">
        <f t="shared" si="315"/>
        <v>6</v>
      </c>
      <c r="BL555" s="44">
        <f t="shared" si="260"/>
        <v>3</v>
      </c>
      <c r="BM555" s="11">
        <f t="shared" si="261"/>
        <v>9</v>
      </c>
      <c r="BN555" s="642">
        <v>0</v>
      </c>
      <c r="BO555" s="642">
        <v>0</v>
      </c>
      <c r="BP555" s="642">
        <v>0</v>
      </c>
      <c r="BQ555" s="642">
        <v>0</v>
      </c>
      <c r="BR555" s="642">
        <v>0</v>
      </c>
      <c r="BS555" s="642">
        <v>0</v>
      </c>
      <c r="BT555" s="642">
        <v>0</v>
      </c>
      <c r="BU555" s="642">
        <v>0</v>
      </c>
      <c r="BV555" s="644">
        <f t="shared" si="316"/>
        <v>0</v>
      </c>
      <c r="BW555" s="644">
        <f t="shared" si="316"/>
        <v>0</v>
      </c>
      <c r="BX555" s="44">
        <f t="shared" si="317"/>
        <v>0</v>
      </c>
      <c r="BY555" s="44">
        <f t="shared" si="265"/>
        <v>0</v>
      </c>
      <c r="BZ555" s="11">
        <f t="shared" si="266"/>
        <v>0</v>
      </c>
      <c r="CA555" s="14">
        <f t="shared" si="267"/>
        <v>6</v>
      </c>
      <c r="CB555" s="14">
        <f t="shared" si="268"/>
        <v>3</v>
      </c>
      <c r="CC555" s="13">
        <f t="shared" si="269"/>
        <v>0</v>
      </c>
      <c r="CD555" s="13">
        <f t="shared" si="270"/>
        <v>0</v>
      </c>
      <c r="CE555" s="13">
        <f t="shared" si="271"/>
        <v>6</v>
      </c>
      <c r="CF555" s="13">
        <f t="shared" si="272"/>
        <v>3</v>
      </c>
      <c r="CG555" s="289">
        <f t="shared" si="273"/>
        <v>9</v>
      </c>
      <c r="CJ555" s="1">
        <v>0</v>
      </c>
      <c r="CK555" s="6">
        <f t="shared" si="320"/>
        <v>0</v>
      </c>
      <c r="CL555" s="6">
        <v>0</v>
      </c>
      <c r="CM555" s="6">
        <v>0</v>
      </c>
      <c r="CN555" s="6">
        <f t="shared" si="321"/>
        <v>3</v>
      </c>
      <c r="CO555" s="6">
        <f t="shared" si="322"/>
        <v>3</v>
      </c>
    </row>
    <row r="556" spans="1:93" ht="14.25" x14ac:dyDescent="0.25">
      <c r="A556" s="1" t="s">
        <v>1911</v>
      </c>
      <c r="B556" s="6">
        <v>543</v>
      </c>
      <c r="C556" s="9">
        <v>51</v>
      </c>
      <c r="D556" s="9" t="s">
        <v>7</v>
      </c>
      <c r="E556" s="37" t="s">
        <v>21</v>
      </c>
      <c r="F556" s="9">
        <v>20319369</v>
      </c>
      <c r="G556" s="37" t="s">
        <v>1254</v>
      </c>
      <c r="H556" s="9" t="s">
        <v>53</v>
      </c>
      <c r="I556" s="642">
        <v>0</v>
      </c>
      <c r="J556" s="642">
        <v>0</v>
      </c>
      <c r="K556" s="642">
        <v>0</v>
      </c>
      <c r="L556" s="642">
        <v>0</v>
      </c>
      <c r="M556" s="642">
        <v>0</v>
      </c>
      <c r="N556" s="642">
        <v>0</v>
      </c>
      <c r="O556" s="642">
        <v>0</v>
      </c>
      <c r="P556" s="642">
        <v>0</v>
      </c>
      <c r="Q556" s="14">
        <f t="shared" si="306"/>
        <v>0</v>
      </c>
      <c r="R556" s="14">
        <f t="shared" si="307"/>
        <v>0</v>
      </c>
      <c r="S556" s="10">
        <f t="shared" si="308"/>
        <v>0</v>
      </c>
      <c r="T556" s="642">
        <v>1</v>
      </c>
      <c r="U556" s="642">
        <v>2</v>
      </c>
      <c r="V556" s="642">
        <v>0</v>
      </c>
      <c r="W556" s="642">
        <v>0</v>
      </c>
      <c r="X556" s="642">
        <v>0</v>
      </c>
      <c r="Y556" s="642">
        <v>0</v>
      </c>
      <c r="Z556" s="623">
        <f t="shared" si="309"/>
        <v>1</v>
      </c>
      <c r="AA556" s="623">
        <f t="shared" si="309"/>
        <v>2</v>
      </c>
      <c r="AB556" s="10">
        <f t="shared" si="244"/>
        <v>3</v>
      </c>
      <c r="AC556" s="44">
        <f t="shared" si="310"/>
        <v>1</v>
      </c>
      <c r="AD556" s="44">
        <f t="shared" si="246"/>
        <v>2</v>
      </c>
      <c r="AE556" s="44">
        <f t="shared" si="247"/>
        <v>3</v>
      </c>
      <c r="AF556" s="12">
        <f t="shared" si="318"/>
        <v>0</v>
      </c>
      <c r="AG556" s="12">
        <f t="shared" si="319"/>
        <v>0</v>
      </c>
      <c r="AH556" s="10">
        <f t="shared" si="248"/>
        <v>0</v>
      </c>
      <c r="AI556" s="12">
        <f>VLOOKUP($F556,'Guru SertifikaSi'!$C$6:$G$675,'Guru SertifikaSi'!E$3,FALSE)</f>
        <v>1</v>
      </c>
      <c r="AJ556" s="12">
        <f>VLOOKUP($F556,'Guru SertifikaSi'!$C$6:$G$675,'Guru SertifikaSi'!F$3,FALSE)</f>
        <v>2</v>
      </c>
      <c r="AK556" s="10">
        <f t="shared" si="249"/>
        <v>3</v>
      </c>
      <c r="AL556" s="44">
        <f t="shared" si="250"/>
        <v>1</v>
      </c>
      <c r="AM556" s="44">
        <f t="shared" si="251"/>
        <v>2</v>
      </c>
      <c r="AN556" s="11">
        <f t="shared" si="252"/>
        <v>3</v>
      </c>
      <c r="AO556" s="642">
        <v>0</v>
      </c>
      <c r="AP556" s="642">
        <v>0</v>
      </c>
      <c r="AQ556" s="642">
        <v>0</v>
      </c>
      <c r="AR556" s="642">
        <v>0</v>
      </c>
      <c r="AS556" s="642">
        <v>0</v>
      </c>
      <c r="AT556" s="642">
        <v>0</v>
      </c>
      <c r="AU556" s="642">
        <v>0</v>
      </c>
      <c r="AV556" s="642">
        <v>0</v>
      </c>
      <c r="AW556" s="643">
        <v>0</v>
      </c>
      <c r="AX556" s="643">
        <v>0</v>
      </c>
      <c r="AY556" s="642">
        <v>1</v>
      </c>
      <c r="AZ556" s="642">
        <v>2</v>
      </c>
      <c r="BA556" s="642">
        <v>0</v>
      </c>
      <c r="BB556" s="642">
        <v>0</v>
      </c>
      <c r="BC556" s="642">
        <v>0</v>
      </c>
      <c r="BD556" s="642">
        <v>0</v>
      </c>
      <c r="BE556" s="13">
        <f t="shared" si="311"/>
        <v>0</v>
      </c>
      <c r="BF556" s="13">
        <f t="shared" si="311"/>
        <v>0</v>
      </c>
      <c r="BG556" s="10">
        <f t="shared" si="312"/>
        <v>0</v>
      </c>
      <c r="BH556" s="13">
        <f t="shared" si="313"/>
        <v>1</v>
      </c>
      <c r="BI556" s="13">
        <f t="shared" si="313"/>
        <v>2</v>
      </c>
      <c r="BJ556" s="10">
        <f t="shared" si="314"/>
        <v>3</v>
      </c>
      <c r="BK556" s="44">
        <f t="shared" si="315"/>
        <v>1</v>
      </c>
      <c r="BL556" s="44">
        <f t="shared" si="260"/>
        <v>2</v>
      </c>
      <c r="BM556" s="11">
        <f t="shared" si="261"/>
        <v>3</v>
      </c>
      <c r="BN556" s="642">
        <v>0</v>
      </c>
      <c r="BO556" s="642">
        <v>0</v>
      </c>
      <c r="BP556" s="642">
        <v>1</v>
      </c>
      <c r="BQ556" s="642">
        <v>1</v>
      </c>
      <c r="BR556" s="642">
        <v>0</v>
      </c>
      <c r="BS556" s="642">
        <v>0</v>
      </c>
      <c r="BT556" s="642">
        <v>1</v>
      </c>
      <c r="BU556" s="642">
        <v>0</v>
      </c>
      <c r="BV556" s="644">
        <f t="shared" si="316"/>
        <v>2</v>
      </c>
      <c r="BW556" s="644">
        <f t="shared" si="316"/>
        <v>1</v>
      </c>
      <c r="BX556" s="44">
        <f t="shared" si="317"/>
        <v>2</v>
      </c>
      <c r="BY556" s="44">
        <f t="shared" si="265"/>
        <v>1</v>
      </c>
      <c r="BZ556" s="11">
        <f t="shared" si="266"/>
        <v>3</v>
      </c>
      <c r="CA556" s="14">
        <f t="shared" si="267"/>
        <v>1</v>
      </c>
      <c r="CB556" s="14">
        <f t="shared" si="268"/>
        <v>2</v>
      </c>
      <c r="CC556" s="13">
        <f t="shared" si="269"/>
        <v>2</v>
      </c>
      <c r="CD556" s="13">
        <f t="shared" si="270"/>
        <v>1</v>
      </c>
      <c r="CE556" s="13">
        <f t="shared" si="271"/>
        <v>3</v>
      </c>
      <c r="CF556" s="13">
        <f t="shared" si="272"/>
        <v>3</v>
      </c>
      <c r="CG556" s="289">
        <f t="shared" si="273"/>
        <v>6</v>
      </c>
      <c r="CJ556" s="1">
        <v>0</v>
      </c>
      <c r="CK556" s="6">
        <f t="shared" si="320"/>
        <v>0</v>
      </c>
      <c r="CL556" s="6">
        <v>0</v>
      </c>
      <c r="CM556" s="6">
        <v>0</v>
      </c>
      <c r="CN556" s="6">
        <f t="shared" si="321"/>
        <v>1</v>
      </c>
      <c r="CO556" s="6">
        <f t="shared" si="322"/>
        <v>2</v>
      </c>
    </row>
    <row r="557" spans="1:93" ht="14.25" x14ac:dyDescent="0.25">
      <c r="A557" s="1" t="s">
        <v>1912</v>
      </c>
      <c r="B557" s="6">
        <v>544</v>
      </c>
      <c r="C557" s="9">
        <v>52</v>
      </c>
      <c r="D557" s="9" t="s">
        <v>7</v>
      </c>
      <c r="E557" s="37" t="s">
        <v>23</v>
      </c>
      <c r="F557" s="9">
        <v>20340335</v>
      </c>
      <c r="G557" s="37" t="s">
        <v>1260</v>
      </c>
      <c r="H557" s="9" t="s">
        <v>53</v>
      </c>
      <c r="I557" s="642">
        <v>0</v>
      </c>
      <c r="J557" s="642">
        <v>0</v>
      </c>
      <c r="K557" s="642">
        <v>0</v>
      </c>
      <c r="L557" s="642">
        <v>0</v>
      </c>
      <c r="M557" s="642">
        <v>0</v>
      </c>
      <c r="N557" s="642">
        <v>0</v>
      </c>
      <c r="O557" s="642">
        <v>0</v>
      </c>
      <c r="P557" s="642">
        <v>0</v>
      </c>
      <c r="Q557" s="14">
        <f t="shared" si="306"/>
        <v>0</v>
      </c>
      <c r="R557" s="14">
        <f t="shared" si="307"/>
        <v>0</v>
      </c>
      <c r="S557" s="10">
        <f t="shared" si="308"/>
        <v>0</v>
      </c>
      <c r="T557" s="642">
        <v>4</v>
      </c>
      <c r="U557" s="642">
        <v>2</v>
      </c>
      <c r="V557" s="642">
        <v>0</v>
      </c>
      <c r="W557" s="642">
        <v>0</v>
      </c>
      <c r="X557" s="642">
        <v>0</v>
      </c>
      <c r="Y557" s="642">
        <v>0</v>
      </c>
      <c r="Z557" s="623">
        <f t="shared" si="309"/>
        <v>4</v>
      </c>
      <c r="AA557" s="623">
        <f t="shared" si="309"/>
        <v>2</v>
      </c>
      <c r="AB557" s="10">
        <f t="shared" si="244"/>
        <v>6</v>
      </c>
      <c r="AC557" s="44">
        <f t="shared" si="310"/>
        <v>4</v>
      </c>
      <c r="AD557" s="44">
        <f t="shared" si="246"/>
        <v>2</v>
      </c>
      <c r="AE557" s="44">
        <f t="shared" si="247"/>
        <v>6</v>
      </c>
      <c r="AF557" s="12">
        <f t="shared" si="318"/>
        <v>3</v>
      </c>
      <c r="AG557" s="12">
        <f t="shared" si="319"/>
        <v>1</v>
      </c>
      <c r="AH557" s="10">
        <f t="shared" si="248"/>
        <v>4</v>
      </c>
      <c r="AI557" s="12">
        <f>VLOOKUP($F557,'Guru SertifikaSi'!$C$6:$G$675,'Guru SertifikaSi'!E$3,FALSE)</f>
        <v>1</v>
      </c>
      <c r="AJ557" s="12">
        <f>VLOOKUP($F557,'Guru SertifikaSi'!$C$6:$G$675,'Guru SertifikaSi'!F$3,FALSE)</f>
        <v>1</v>
      </c>
      <c r="AK557" s="10">
        <f t="shared" si="249"/>
        <v>2</v>
      </c>
      <c r="AL557" s="44">
        <f t="shared" si="250"/>
        <v>4</v>
      </c>
      <c r="AM557" s="44">
        <f t="shared" si="251"/>
        <v>2</v>
      </c>
      <c r="AN557" s="11">
        <f t="shared" si="252"/>
        <v>6</v>
      </c>
      <c r="AO557" s="642">
        <v>0</v>
      </c>
      <c r="AP557" s="642">
        <v>0</v>
      </c>
      <c r="AQ557" s="642">
        <v>0</v>
      </c>
      <c r="AR557" s="642">
        <v>0</v>
      </c>
      <c r="AS557" s="642">
        <v>0</v>
      </c>
      <c r="AT557" s="642">
        <v>0</v>
      </c>
      <c r="AU557" s="642">
        <v>0</v>
      </c>
      <c r="AV557" s="642">
        <v>0</v>
      </c>
      <c r="AW557" s="643">
        <v>0</v>
      </c>
      <c r="AX557" s="643">
        <v>0</v>
      </c>
      <c r="AY557" s="642">
        <v>4</v>
      </c>
      <c r="AZ557" s="642">
        <v>2</v>
      </c>
      <c r="BA557" s="642">
        <v>0</v>
      </c>
      <c r="BB557" s="642">
        <v>0</v>
      </c>
      <c r="BC557" s="642">
        <v>0</v>
      </c>
      <c r="BD557" s="642">
        <v>0</v>
      </c>
      <c r="BE557" s="13">
        <f t="shared" si="311"/>
        <v>0</v>
      </c>
      <c r="BF557" s="13">
        <f t="shared" si="311"/>
        <v>0</v>
      </c>
      <c r="BG557" s="10">
        <f t="shared" si="312"/>
        <v>0</v>
      </c>
      <c r="BH557" s="13">
        <f t="shared" si="313"/>
        <v>4</v>
      </c>
      <c r="BI557" s="13">
        <f t="shared" si="313"/>
        <v>2</v>
      </c>
      <c r="BJ557" s="10">
        <f t="shared" si="314"/>
        <v>6</v>
      </c>
      <c r="BK557" s="44">
        <f t="shared" si="315"/>
        <v>4</v>
      </c>
      <c r="BL557" s="44">
        <f t="shared" si="260"/>
        <v>2</v>
      </c>
      <c r="BM557" s="11">
        <f t="shared" si="261"/>
        <v>6</v>
      </c>
      <c r="BN557" s="642">
        <v>0</v>
      </c>
      <c r="BO557" s="642">
        <v>0</v>
      </c>
      <c r="BP557" s="642">
        <v>0</v>
      </c>
      <c r="BQ557" s="642">
        <v>1</v>
      </c>
      <c r="BR557" s="642">
        <v>0</v>
      </c>
      <c r="BS557" s="642">
        <v>0</v>
      </c>
      <c r="BT557" s="642">
        <v>1</v>
      </c>
      <c r="BU557" s="642">
        <v>1</v>
      </c>
      <c r="BV557" s="644">
        <f t="shared" si="316"/>
        <v>1</v>
      </c>
      <c r="BW557" s="644">
        <f t="shared" si="316"/>
        <v>2</v>
      </c>
      <c r="BX557" s="44">
        <f t="shared" si="317"/>
        <v>1</v>
      </c>
      <c r="BY557" s="44">
        <f t="shared" si="265"/>
        <v>2</v>
      </c>
      <c r="BZ557" s="11">
        <f t="shared" si="266"/>
        <v>3</v>
      </c>
      <c r="CA557" s="14">
        <f t="shared" si="267"/>
        <v>4</v>
      </c>
      <c r="CB557" s="14">
        <f t="shared" si="268"/>
        <v>2</v>
      </c>
      <c r="CC557" s="13">
        <f t="shared" si="269"/>
        <v>1</v>
      </c>
      <c r="CD557" s="13">
        <f t="shared" si="270"/>
        <v>2</v>
      </c>
      <c r="CE557" s="13">
        <f t="shared" si="271"/>
        <v>5</v>
      </c>
      <c r="CF557" s="13">
        <f t="shared" si="272"/>
        <v>4</v>
      </c>
      <c r="CG557" s="289">
        <f t="shared" si="273"/>
        <v>9</v>
      </c>
      <c r="CJ557" s="1">
        <v>0</v>
      </c>
      <c r="CK557" s="6">
        <f t="shared" si="320"/>
        <v>0</v>
      </c>
      <c r="CL557" s="6">
        <v>0</v>
      </c>
      <c r="CM557" s="6">
        <v>0</v>
      </c>
      <c r="CN557" s="6">
        <f t="shared" si="321"/>
        <v>4</v>
      </c>
      <c r="CO557" s="6">
        <f t="shared" si="322"/>
        <v>2</v>
      </c>
    </row>
    <row r="558" spans="1:93" ht="14.25" x14ac:dyDescent="0.25">
      <c r="A558" s="1" t="s">
        <v>1913</v>
      </c>
      <c r="B558" s="6">
        <v>545</v>
      </c>
      <c r="C558" s="9">
        <v>53</v>
      </c>
      <c r="D558" s="9" t="s">
        <v>7</v>
      </c>
      <c r="E558" s="37" t="s">
        <v>23</v>
      </c>
      <c r="F558" s="9">
        <v>20319372</v>
      </c>
      <c r="G558" s="37" t="s">
        <v>1262</v>
      </c>
      <c r="H558" s="9" t="s">
        <v>53</v>
      </c>
      <c r="I558" s="642">
        <v>0</v>
      </c>
      <c r="J558" s="642">
        <v>0</v>
      </c>
      <c r="K558" s="642">
        <v>0</v>
      </c>
      <c r="L558" s="642">
        <v>0</v>
      </c>
      <c r="M558" s="642">
        <v>0</v>
      </c>
      <c r="N558" s="642">
        <v>0</v>
      </c>
      <c r="O558" s="642">
        <v>0</v>
      </c>
      <c r="P558" s="642">
        <v>0</v>
      </c>
      <c r="Q558" s="14">
        <f t="shared" si="306"/>
        <v>0</v>
      </c>
      <c r="R558" s="14">
        <f t="shared" si="307"/>
        <v>0</v>
      </c>
      <c r="S558" s="10">
        <f t="shared" si="308"/>
        <v>0</v>
      </c>
      <c r="T558" s="642">
        <v>7</v>
      </c>
      <c r="U558" s="642">
        <v>4</v>
      </c>
      <c r="V558" s="642">
        <v>0</v>
      </c>
      <c r="W558" s="642">
        <v>0</v>
      </c>
      <c r="X558" s="642">
        <v>0</v>
      </c>
      <c r="Y558" s="642">
        <v>1</v>
      </c>
      <c r="Z558" s="623">
        <f t="shared" si="309"/>
        <v>7</v>
      </c>
      <c r="AA558" s="623">
        <f t="shared" si="309"/>
        <v>5</v>
      </c>
      <c r="AB558" s="10">
        <f t="shared" si="244"/>
        <v>12</v>
      </c>
      <c r="AC558" s="44">
        <f t="shared" si="310"/>
        <v>7</v>
      </c>
      <c r="AD558" s="44">
        <f t="shared" si="246"/>
        <v>5</v>
      </c>
      <c r="AE558" s="44">
        <f t="shared" si="247"/>
        <v>12</v>
      </c>
      <c r="AF558" s="12">
        <f t="shared" si="318"/>
        <v>0</v>
      </c>
      <c r="AG558" s="12">
        <f t="shared" si="319"/>
        <v>0</v>
      </c>
      <c r="AH558" s="10">
        <f t="shared" si="248"/>
        <v>0</v>
      </c>
      <c r="AI558" s="12">
        <f>VLOOKUP($F558,'Guru SertifikaSi'!$C$6:$G$675,'Guru SertifikaSi'!E$3,FALSE)</f>
        <v>7</v>
      </c>
      <c r="AJ558" s="12">
        <f>VLOOKUP($F558,'Guru SertifikaSi'!$C$6:$G$675,'Guru SertifikaSi'!F$3,FALSE)</f>
        <v>5</v>
      </c>
      <c r="AK558" s="10">
        <f t="shared" si="249"/>
        <v>12</v>
      </c>
      <c r="AL558" s="44">
        <f t="shared" si="250"/>
        <v>7</v>
      </c>
      <c r="AM558" s="44">
        <f t="shared" si="251"/>
        <v>5</v>
      </c>
      <c r="AN558" s="11">
        <f t="shared" si="252"/>
        <v>12</v>
      </c>
      <c r="AO558" s="642">
        <v>1</v>
      </c>
      <c r="AP558" s="642">
        <v>0</v>
      </c>
      <c r="AQ558" s="642">
        <v>0</v>
      </c>
      <c r="AR558" s="642">
        <v>0</v>
      </c>
      <c r="AS558" s="642">
        <v>0</v>
      </c>
      <c r="AT558" s="642">
        <v>0</v>
      </c>
      <c r="AU558" s="642">
        <v>0</v>
      </c>
      <c r="AV558" s="642">
        <v>0</v>
      </c>
      <c r="AW558" s="643">
        <v>0</v>
      </c>
      <c r="AX558" s="643">
        <v>0</v>
      </c>
      <c r="AY558" s="642">
        <v>6</v>
      </c>
      <c r="AZ558" s="642">
        <v>5</v>
      </c>
      <c r="BA558" s="642">
        <v>0</v>
      </c>
      <c r="BB558" s="642">
        <v>0</v>
      </c>
      <c r="BC558" s="642">
        <v>0</v>
      </c>
      <c r="BD558" s="642">
        <v>0</v>
      </c>
      <c r="BE558" s="13">
        <f t="shared" si="311"/>
        <v>1</v>
      </c>
      <c r="BF558" s="13">
        <f t="shared" si="311"/>
        <v>0</v>
      </c>
      <c r="BG558" s="10">
        <f t="shared" si="312"/>
        <v>1</v>
      </c>
      <c r="BH558" s="13">
        <f t="shared" si="313"/>
        <v>6</v>
      </c>
      <c r="BI558" s="13">
        <f t="shared" si="313"/>
        <v>5</v>
      </c>
      <c r="BJ558" s="10">
        <f t="shared" si="314"/>
        <v>11</v>
      </c>
      <c r="BK558" s="44">
        <f t="shared" si="315"/>
        <v>7</v>
      </c>
      <c r="BL558" s="44">
        <f t="shared" si="260"/>
        <v>5</v>
      </c>
      <c r="BM558" s="11">
        <f t="shared" si="261"/>
        <v>12</v>
      </c>
      <c r="BN558" s="642">
        <v>0</v>
      </c>
      <c r="BO558" s="642">
        <v>0</v>
      </c>
      <c r="BP558" s="642">
        <v>1</v>
      </c>
      <c r="BQ558" s="642">
        <v>1</v>
      </c>
      <c r="BR558" s="642">
        <v>0</v>
      </c>
      <c r="BS558" s="642">
        <v>0</v>
      </c>
      <c r="BT558" s="642">
        <v>0</v>
      </c>
      <c r="BU558" s="642">
        <v>0</v>
      </c>
      <c r="BV558" s="644">
        <f t="shared" si="316"/>
        <v>1</v>
      </c>
      <c r="BW558" s="644">
        <f t="shared" si="316"/>
        <v>1</v>
      </c>
      <c r="BX558" s="44">
        <f t="shared" si="317"/>
        <v>1</v>
      </c>
      <c r="BY558" s="44">
        <f t="shared" si="265"/>
        <v>1</v>
      </c>
      <c r="BZ558" s="11">
        <f t="shared" si="266"/>
        <v>2</v>
      </c>
      <c r="CA558" s="14">
        <f t="shared" si="267"/>
        <v>7</v>
      </c>
      <c r="CB558" s="14">
        <f t="shared" si="268"/>
        <v>5</v>
      </c>
      <c r="CC558" s="13">
        <f t="shared" si="269"/>
        <v>1</v>
      </c>
      <c r="CD558" s="13">
        <f t="shared" si="270"/>
        <v>1</v>
      </c>
      <c r="CE558" s="13">
        <f t="shared" si="271"/>
        <v>8</v>
      </c>
      <c r="CF558" s="13">
        <f t="shared" si="272"/>
        <v>6</v>
      </c>
      <c r="CG558" s="289">
        <f t="shared" si="273"/>
        <v>14</v>
      </c>
      <c r="CJ558" s="1">
        <v>0</v>
      </c>
      <c r="CK558" s="6">
        <f t="shared" si="320"/>
        <v>0</v>
      </c>
      <c r="CL558" s="6">
        <v>0</v>
      </c>
      <c r="CM558" s="6">
        <v>0</v>
      </c>
      <c r="CN558" s="6">
        <f t="shared" si="321"/>
        <v>6</v>
      </c>
      <c r="CO558" s="6">
        <f t="shared" si="322"/>
        <v>5</v>
      </c>
    </row>
    <row r="559" spans="1:93" ht="14.25" x14ac:dyDescent="0.25">
      <c r="A559" s="1" t="s">
        <v>1914</v>
      </c>
      <c r="B559" s="6">
        <v>546</v>
      </c>
      <c r="C559" s="9">
        <v>54</v>
      </c>
      <c r="D559" s="9" t="s">
        <v>7</v>
      </c>
      <c r="E559" s="37" t="s">
        <v>20</v>
      </c>
      <c r="F559" s="9">
        <v>20319386</v>
      </c>
      <c r="G559" s="37" t="s">
        <v>1276</v>
      </c>
      <c r="H559" s="9" t="s">
        <v>53</v>
      </c>
      <c r="I559" s="642">
        <v>0</v>
      </c>
      <c r="J559" s="642">
        <v>0</v>
      </c>
      <c r="K559" s="642">
        <v>0</v>
      </c>
      <c r="L559" s="642">
        <v>0</v>
      </c>
      <c r="M559" s="642">
        <v>0</v>
      </c>
      <c r="N559" s="642">
        <v>0</v>
      </c>
      <c r="O559" s="642">
        <v>0</v>
      </c>
      <c r="P559" s="642">
        <v>0</v>
      </c>
      <c r="Q559" s="14">
        <f t="shared" si="306"/>
        <v>0</v>
      </c>
      <c r="R559" s="14">
        <f t="shared" si="307"/>
        <v>0</v>
      </c>
      <c r="S559" s="10">
        <f t="shared" si="308"/>
        <v>0</v>
      </c>
      <c r="T559" s="642">
        <v>1</v>
      </c>
      <c r="U559" s="642">
        <v>0</v>
      </c>
      <c r="V559" s="642">
        <v>1</v>
      </c>
      <c r="W559" s="642">
        <v>2</v>
      </c>
      <c r="X559" s="642">
        <v>0</v>
      </c>
      <c r="Y559" s="642">
        <v>0</v>
      </c>
      <c r="Z559" s="623">
        <f t="shared" si="309"/>
        <v>2</v>
      </c>
      <c r="AA559" s="623">
        <f t="shared" si="309"/>
        <v>2</v>
      </c>
      <c r="AB559" s="10">
        <f t="shared" si="244"/>
        <v>4</v>
      </c>
      <c r="AC559" s="44">
        <f t="shared" si="310"/>
        <v>2</v>
      </c>
      <c r="AD559" s="44">
        <f t="shared" si="246"/>
        <v>2</v>
      </c>
      <c r="AE559" s="44">
        <f t="shared" si="247"/>
        <v>4</v>
      </c>
      <c r="AF559" s="12">
        <f t="shared" si="318"/>
        <v>0</v>
      </c>
      <c r="AG559" s="12">
        <f t="shared" si="319"/>
        <v>2</v>
      </c>
      <c r="AH559" s="10">
        <f t="shared" si="248"/>
        <v>2</v>
      </c>
      <c r="AI559" s="12">
        <f>VLOOKUP($F559,'Guru SertifikaSi'!$C$6:$G$675,'Guru SertifikaSi'!E$3,FALSE)</f>
        <v>2</v>
      </c>
      <c r="AJ559" s="12">
        <f>VLOOKUP($F559,'Guru SertifikaSi'!$C$6:$G$675,'Guru SertifikaSi'!F$3,FALSE)</f>
        <v>0</v>
      </c>
      <c r="AK559" s="10">
        <f t="shared" si="249"/>
        <v>2</v>
      </c>
      <c r="AL559" s="44">
        <f t="shared" si="250"/>
        <v>2</v>
      </c>
      <c r="AM559" s="44">
        <f t="shared" si="251"/>
        <v>2</v>
      </c>
      <c r="AN559" s="11">
        <f t="shared" si="252"/>
        <v>4</v>
      </c>
      <c r="AO559" s="642">
        <v>1</v>
      </c>
      <c r="AP559" s="642">
        <v>0</v>
      </c>
      <c r="AQ559" s="642">
        <v>0</v>
      </c>
      <c r="AR559" s="642">
        <v>0</v>
      </c>
      <c r="AS559" s="642">
        <v>0</v>
      </c>
      <c r="AT559" s="642">
        <v>0</v>
      </c>
      <c r="AU559" s="642">
        <v>0</v>
      </c>
      <c r="AV559" s="642">
        <v>0</v>
      </c>
      <c r="AW559" s="643">
        <v>0</v>
      </c>
      <c r="AX559" s="643">
        <v>0</v>
      </c>
      <c r="AY559" s="642">
        <v>1</v>
      </c>
      <c r="AZ559" s="642">
        <v>2</v>
      </c>
      <c r="BA559" s="642">
        <v>0</v>
      </c>
      <c r="BB559" s="642">
        <v>0</v>
      </c>
      <c r="BC559" s="642">
        <v>0</v>
      </c>
      <c r="BD559" s="642">
        <v>0</v>
      </c>
      <c r="BE559" s="13">
        <f t="shared" si="311"/>
        <v>1</v>
      </c>
      <c r="BF559" s="13">
        <f t="shared" si="311"/>
        <v>0</v>
      </c>
      <c r="BG559" s="10">
        <f t="shared" si="312"/>
        <v>1</v>
      </c>
      <c r="BH559" s="13">
        <f t="shared" si="313"/>
        <v>1</v>
      </c>
      <c r="BI559" s="13">
        <f t="shared" si="313"/>
        <v>2</v>
      </c>
      <c r="BJ559" s="10">
        <f t="shared" si="314"/>
        <v>3</v>
      </c>
      <c r="BK559" s="44">
        <f t="shared" si="315"/>
        <v>2</v>
      </c>
      <c r="BL559" s="44">
        <f t="shared" si="260"/>
        <v>2</v>
      </c>
      <c r="BM559" s="11">
        <f t="shared" si="261"/>
        <v>4</v>
      </c>
      <c r="BN559" s="642">
        <v>0</v>
      </c>
      <c r="BO559" s="642">
        <v>0</v>
      </c>
      <c r="BP559" s="642">
        <v>0</v>
      </c>
      <c r="BQ559" s="642">
        <v>1</v>
      </c>
      <c r="BR559" s="642">
        <v>0</v>
      </c>
      <c r="BS559" s="642">
        <v>1</v>
      </c>
      <c r="BT559" s="642">
        <v>0</v>
      </c>
      <c r="BU559" s="642">
        <v>0</v>
      </c>
      <c r="BV559" s="644">
        <f t="shared" si="316"/>
        <v>0</v>
      </c>
      <c r="BW559" s="644">
        <f t="shared" si="316"/>
        <v>2</v>
      </c>
      <c r="BX559" s="44">
        <f t="shared" si="317"/>
        <v>0</v>
      </c>
      <c r="BY559" s="44">
        <f t="shared" si="265"/>
        <v>2</v>
      </c>
      <c r="BZ559" s="11">
        <f t="shared" si="266"/>
        <v>2</v>
      </c>
      <c r="CA559" s="14">
        <f t="shared" si="267"/>
        <v>2</v>
      </c>
      <c r="CB559" s="14">
        <f t="shared" si="268"/>
        <v>2</v>
      </c>
      <c r="CC559" s="13">
        <f t="shared" si="269"/>
        <v>0</v>
      </c>
      <c r="CD559" s="13">
        <f t="shared" si="270"/>
        <v>2</v>
      </c>
      <c r="CE559" s="13">
        <f t="shared" si="271"/>
        <v>2</v>
      </c>
      <c r="CF559" s="13">
        <f t="shared" si="272"/>
        <v>4</v>
      </c>
      <c r="CG559" s="289">
        <f t="shared" si="273"/>
        <v>6</v>
      </c>
      <c r="CJ559" s="1">
        <v>0</v>
      </c>
      <c r="CK559" s="6">
        <f t="shared" si="320"/>
        <v>0</v>
      </c>
      <c r="CL559" s="6">
        <v>0</v>
      </c>
      <c r="CM559" s="6">
        <v>0</v>
      </c>
      <c r="CN559" s="6">
        <f t="shared" si="321"/>
        <v>1</v>
      </c>
      <c r="CO559" s="6">
        <f t="shared" si="322"/>
        <v>2</v>
      </c>
    </row>
    <row r="560" spans="1:93" ht="14.25" x14ac:dyDescent="0.25">
      <c r="A560" s="1" t="s">
        <v>1915</v>
      </c>
      <c r="B560" s="6">
        <v>547</v>
      </c>
      <c r="C560" s="9">
        <v>55</v>
      </c>
      <c r="D560" s="9" t="s">
        <v>7</v>
      </c>
      <c r="E560" s="37" t="s">
        <v>20</v>
      </c>
      <c r="F560" s="9">
        <v>20339142</v>
      </c>
      <c r="G560" s="37" t="s">
        <v>1272</v>
      </c>
      <c r="H560" s="9" t="s">
        <v>53</v>
      </c>
      <c r="I560" s="642">
        <v>0</v>
      </c>
      <c r="J560" s="642">
        <v>0</v>
      </c>
      <c r="K560" s="642">
        <v>0</v>
      </c>
      <c r="L560" s="642">
        <v>0</v>
      </c>
      <c r="M560" s="642">
        <v>0</v>
      </c>
      <c r="N560" s="642">
        <v>0</v>
      </c>
      <c r="O560" s="642">
        <v>0</v>
      </c>
      <c r="P560" s="642">
        <v>0</v>
      </c>
      <c r="Q560" s="14">
        <f t="shared" si="306"/>
        <v>0</v>
      </c>
      <c r="R560" s="14">
        <f t="shared" si="307"/>
        <v>0</v>
      </c>
      <c r="S560" s="10">
        <f t="shared" si="308"/>
        <v>0</v>
      </c>
      <c r="T560" s="642">
        <v>0</v>
      </c>
      <c r="U560" s="642">
        <v>3</v>
      </c>
      <c r="V560" s="642">
        <v>0</v>
      </c>
      <c r="W560" s="642">
        <v>0</v>
      </c>
      <c r="X560" s="642">
        <v>3</v>
      </c>
      <c r="Y560" s="642">
        <v>5</v>
      </c>
      <c r="Z560" s="623">
        <f t="shared" si="309"/>
        <v>3</v>
      </c>
      <c r="AA560" s="623">
        <f t="shared" si="309"/>
        <v>8</v>
      </c>
      <c r="AB560" s="10">
        <f t="shared" si="244"/>
        <v>11</v>
      </c>
      <c r="AC560" s="44">
        <f t="shared" si="310"/>
        <v>3</v>
      </c>
      <c r="AD560" s="44">
        <f t="shared" si="246"/>
        <v>8</v>
      </c>
      <c r="AE560" s="44">
        <f t="shared" si="247"/>
        <v>11</v>
      </c>
      <c r="AF560" s="12">
        <f t="shared" si="318"/>
        <v>1</v>
      </c>
      <c r="AG560" s="12">
        <f t="shared" si="319"/>
        <v>7</v>
      </c>
      <c r="AH560" s="10">
        <f t="shared" si="248"/>
        <v>8</v>
      </c>
      <c r="AI560" s="12">
        <f>VLOOKUP($F560,'Guru SertifikaSi'!$C$6:$G$675,'Guru SertifikaSi'!E$3,FALSE)</f>
        <v>2</v>
      </c>
      <c r="AJ560" s="12">
        <f>VLOOKUP($F560,'Guru SertifikaSi'!$C$6:$G$675,'Guru SertifikaSi'!F$3,FALSE)</f>
        <v>1</v>
      </c>
      <c r="AK560" s="10">
        <f t="shared" si="249"/>
        <v>3</v>
      </c>
      <c r="AL560" s="44">
        <f t="shared" si="250"/>
        <v>3</v>
      </c>
      <c r="AM560" s="44">
        <f t="shared" si="251"/>
        <v>8</v>
      </c>
      <c r="AN560" s="11">
        <f t="shared" si="252"/>
        <v>11</v>
      </c>
      <c r="AO560" s="642">
        <v>0</v>
      </c>
      <c r="AP560" s="642">
        <v>0</v>
      </c>
      <c r="AQ560" s="642">
        <v>0</v>
      </c>
      <c r="AR560" s="642">
        <v>0</v>
      </c>
      <c r="AS560" s="642">
        <v>0</v>
      </c>
      <c r="AT560" s="642">
        <v>0</v>
      </c>
      <c r="AU560" s="642">
        <v>0</v>
      </c>
      <c r="AV560" s="642">
        <v>0</v>
      </c>
      <c r="AW560" s="643">
        <v>0</v>
      </c>
      <c r="AX560" s="643">
        <v>0</v>
      </c>
      <c r="AY560" s="642">
        <v>3</v>
      </c>
      <c r="AZ560" s="642">
        <v>8</v>
      </c>
      <c r="BA560" s="642">
        <v>0</v>
      </c>
      <c r="BB560" s="642">
        <v>0</v>
      </c>
      <c r="BC560" s="642">
        <v>0</v>
      </c>
      <c r="BD560" s="642">
        <v>0</v>
      </c>
      <c r="BE560" s="13">
        <f t="shared" si="311"/>
        <v>0</v>
      </c>
      <c r="BF560" s="13">
        <f t="shared" si="311"/>
        <v>0</v>
      </c>
      <c r="BG560" s="10">
        <f t="shared" si="312"/>
        <v>0</v>
      </c>
      <c r="BH560" s="13">
        <f t="shared" si="313"/>
        <v>3</v>
      </c>
      <c r="BI560" s="13">
        <f t="shared" si="313"/>
        <v>8</v>
      </c>
      <c r="BJ560" s="10">
        <f t="shared" si="314"/>
        <v>11</v>
      </c>
      <c r="BK560" s="44">
        <f t="shared" si="315"/>
        <v>3</v>
      </c>
      <c r="BL560" s="44">
        <f t="shared" si="260"/>
        <v>8</v>
      </c>
      <c r="BM560" s="11">
        <f t="shared" si="261"/>
        <v>11</v>
      </c>
      <c r="BN560" s="642">
        <v>0</v>
      </c>
      <c r="BO560" s="642">
        <v>0</v>
      </c>
      <c r="BP560" s="642">
        <v>0</v>
      </c>
      <c r="BQ560" s="642">
        <v>0</v>
      </c>
      <c r="BR560" s="642">
        <v>0</v>
      </c>
      <c r="BS560" s="642">
        <v>0</v>
      </c>
      <c r="BT560" s="642">
        <v>0</v>
      </c>
      <c r="BU560" s="642">
        <v>0</v>
      </c>
      <c r="BV560" s="644">
        <f t="shared" si="316"/>
        <v>0</v>
      </c>
      <c r="BW560" s="644">
        <f t="shared" si="316"/>
        <v>0</v>
      </c>
      <c r="BX560" s="44">
        <f t="shared" si="317"/>
        <v>0</v>
      </c>
      <c r="BY560" s="44">
        <f t="shared" si="265"/>
        <v>0</v>
      </c>
      <c r="BZ560" s="11">
        <f t="shared" si="266"/>
        <v>0</v>
      </c>
      <c r="CA560" s="14">
        <f t="shared" si="267"/>
        <v>3</v>
      </c>
      <c r="CB560" s="14">
        <f t="shared" si="268"/>
        <v>8</v>
      </c>
      <c r="CC560" s="13">
        <f t="shared" si="269"/>
        <v>0</v>
      </c>
      <c r="CD560" s="13">
        <f t="shared" si="270"/>
        <v>0</v>
      </c>
      <c r="CE560" s="13">
        <f t="shared" si="271"/>
        <v>3</v>
      </c>
      <c r="CF560" s="13">
        <f t="shared" si="272"/>
        <v>8</v>
      </c>
      <c r="CG560" s="289">
        <f t="shared" si="273"/>
        <v>11</v>
      </c>
      <c r="CJ560" s="1">
        <v>0</v>
      </c>
      <c r="CK560" s="6">
        <f t="shared" si="320"/>
        <v>0</v>
      </c>
      <c r="CL560" s="6">
        <v>0</v>
      </c>
      <c r="CM560" s="6">
        <v>0</v>
      </c>
      <c r="CN560" s="6">
        <f t="shared" si="321"/>
        <v>3</v>
      </c>
      <c r="CO560" s="6">
        <f t="shared" si="322"/>
        <v>8</v>
      </c>
    </row>
    <row r="561" spans="1:93" ht="14.25" x14ac:dyDescent="0.25">
      <c r="A561" s="1" t="s">
        <v>1916</v>
      </c>
      <c r="B561" s="6">
        <v>548</v>
      </c>
      <c r="C561" s="9">
        <v>56</v>
      </c>
      <c r="D561" s="9" t="s">
        <v>7</v>
      </c>
      <c r="E561" s="37" t="s">
        <v>20</v>
      </c>
      <c r="F561" s="9">
        <v>20319370</v>
      </c>
      <c r="G561" s="37" t="s">
        <v>1275</v>
      </c>
      <c r="H561" s="9" t="s">
        <v>53</v>
      </c>
      <c r="I561" s="642">
        <v>0</v>
      </c>
      <c r="J561" s="642">
        <v>0</v>
      </c>
      <c r="K561" s="642">
        <v>0</v>
      </c>
      <c r="L561" s="642">
        <v>0</v>
      </c>
      <c r="M561" s="642">
        <v>0</v>
      </c>
      <c r="N561" s="642">
        <v>0</v>
      </c>
      <c r="O561" s="642">
        <v>0</v>
      </c>
      <c r="P561" s="642">
        <v>0</v>
      </c>
      <c r="Q561" s="14">
        <f t="shared" si="306"/>
        <v>0</v>
      </c>
      <c r="R561" s="14">
        <f t="shared" si="307"/>
        <v>0</v>
      </c>
      <c r="S561" s="10">
        <f t="shared" si="308"/>
        <v>0</v>
      </c>
      <c r="T561" s="642">
        <v>7</v>
      </c>
      <c r="U561" s="642">
        <v>10</v>
      </c>
      <c r="V561" s="642">
        <v>0</v>
      </c>
      <c r="W561" s="642">
        <v>0</v>
      </c>
      <c r="X561" s="642">
        <v>0</v>
      </c>
      <c r="Y561" s="642">
        <v>0</v>
      </c>
      <c r="Z561" s="623">
        <f t="shared" si="309"/>
        <v>7</v>
      </c>
      <c r="AA561" s="623">
        <f t="shared" si="309"/>
        <v>10</v>
      </c>
      <c r="AB561" s="10">
        <f t="shared" si="244"/>
        <v>17</v>
      </c>
      <c r="AC561" s="44">
        <f t="shared" si="310"/>
        <v>7</v>
      </c>
      <c r="AD561" s="44">
        <f t="shared" si="246"/>
        <v>10</v>
      </c>
      <c r="AE561" s="44">
        <f t="shared" si="247"/>
        <v>17</v>
      </c>
      <c r="AF561" s="12">
        <f t="shared" si="318"/>
        <v>3</v>
      </c>
      <c r="AG561" s="12">
        <f t="shared" si="319"/>
        <v>5</v>
      </c>
      <c r="AH561" s="10">
        <f t="shared" si="248"/>
        <v>8</v>
      </c>
      <c r="AI561" s="12">
        <f>VLOOKUP($F561,'Guru SertifikaSi'!$C$6:$G$675,'Guru SertifikaSi'!E$3,FALSE)</f>
        <v>4</v>
      </c>
      <c r="AJ561" s="12">
        <f>VLOOKUP($F561,'Guru SertifikaSi'!$C$6:$G$675,'Guru SertifikaSi'!F$3,FALSE)</f>
        <v>5</v>
      </c>
      <c r="AK561" s="10">
        <f t="shared" si="249"/>
        <v>9</v>
      </c>
      <c r="AL561" s="44">
        <f t="shared" si="250"/>
        <v>7</v>
      </c>
      <c r="AM561" s="44">
        <f t="shared" si="251"/>
        <v>10</v>
      </c>
      <c r="AN561" s="11">
        <f t="shared" si="252"/>
        <v>17</v>
      </c>
      <c r="AO561" s="642">
        <v>2</v>
      </c>
      <c r="AP561" s="642">
        <v>2</v>
      </c>
      <c r="AQ561" s="642">
        <v>0</v>
      </c>
      <c r="AR561" s="642">
        <v>0</v>
      </c>
      <c r="AS561" s="642">
        <v>0</v>
      </c>
      <c r="AT561" s="642">
        <v>0</v>
      </c>
      <c r="AU561" s="642">
        <v>0</v>
      </c>
      <c r="AV561" s="642">
        <v>0</v>
      </c>
      <c r="AW561" s="643">
        <v>0</v>
      </c>
      <c r="AX561" s="643">
        <v>0</v>
      </c>
      <c r="AY561" s="642">
        <v>5</v>
      </c>
      <c r="AZ561" s="642">
        <v>7</v>
      </c>
      <c r="BA561" s="642">
        <v>0</v>
      </c>
      <c r="BB561" s="642">
        <v>1</v>
      </c>
      <c r="BC561" s="642">
        <v>0</v>
      </c>
      <c r="BD561" s="642">
        <v>0</v>
      </c>
      <c r="BE561" s="13">
        <f t="shared" si="311"/>
        <v>2</v>
      </c>
      <c r="BF561" s="13">
        <f t="shared" si="311"/>
        <v>2</v>
      </c>
      <c r="BG561" s="10">
        <f t="shared" si="312"/>
        <v>4</v>
      </c>
      <c r="BH561" s="13">
        <f t="shared" si="313"/>
        <v>5</v>
      </c>
      <c r="BI561" s="13">
        <f t="shared" si="313"/>
        <v>8</v>
      </c>
      <c r="BJ561" s="10">
        <f t="shared" si="314"/>
        <v>13</v>
      </c>
      <c r="BK561" s="44">
        <f t="shared" si="315"/>
        <v>7</v>
      </c>
      <c r="BL561" s="44">
        <f t="shared" si="260"/>
        <v>10</v>
      </c>
      <c r="BM561" s="11">
        <f t="shared" si="261"/>
        <v>17</v>
      </c>
      <c r="BN561" s="642">
        <v>0</v>
      </c>
      <c r="BO561" s="642">
        <v>0</v>
      </c>
      <c r="BP561" s="642">
        <v>1</v>
      </c>
      <c r="BQ561" s="642">
        <v>0</v>
      </c>
      <c r="BR561" s="642">
        <v>0</v>
      </c>
      <c r="BS561" s="642">
        <v>0</v>
      </c>
      <c r="BT561" s="642">
        <v>0</v>
      </c>
      <c r="BU561" s="642">
        <v>0</v>
      </c>
      <c r="BV561" s="644">
        <f t="shared" si="316"/>
        <v>1</v>
      </c>
      <c r="BW561" s="644">
        <f t="shared" si="316"/>
        <v>0</v>
      </c>
      <c r="BX561" s="44">
        <f t="shared" si="317"/>
        <v>1</v>
      </c>
      <c r="BY561" s="44">
        <f t="shared" si="265"/>
        <v>0</v>
      </c>
      <c r="BZ561" s="11">
        <f t="shared" si="266"/>
        <v>1</v>
      </c>
      <c r="CA561" s="14">
        <f t="shared" si="267"/>
        <v>7</v>
      </c>
      <c r="CB561" s="14">
        <f t="shared" si="268"/>
        <v>10</v>
      </c>
      <c r="CC561" s="13">
        <f t="shared" si="269"/>
        <v>1</v>
      </c>
      <c r="CD561" s="13">
        <f t="shared" si="270"/>
        <v>0</v>
      </c>
      <c r="CE561" s="13">
        <f t="shared" si="271"/>
        <v>8</v>
      </c>
      <c r="CF561" s="13">
        <f t="shared" si="272"/>
        <v>10</v>
      </c>
      <c r="CG561" s="289">
        <f t="shared" si="273"/>
        <v>18</v>
      </c>
      <c r="CJ561" s="1">
        <v>0</v>
      </c>
      <c r="CK561" s="6">
        <f t="shared" si="320"/>
        <v>0</v>
      </c>
      <c r="CL561" s="6">
        <v>0</v>
      </c>
      <c r="CM561" s="6">
        <v>0</v>
      </c>
      <c r="CN561" s="6">
        <f t="shared" si="321"/>
        <v>5</v>
      </c>
      <c r="CO561" s="6">
        <f t="shared" si="322"/>
        <v>7</v>
      </c>
    </row>
    <row r="562" spans="1:93" ht="14.25" x14ac:dyDescent="0.25">
      <c r="A562" s="1" t="s">
        <v>1917</v>
      </c>
      <c r="B562" s="6">
        <v>549</v>
      </c>
      <c r="C562" s="9">
        <v>57</v>
      </c>
      <c r="D562" s="9" t="s">
        <v>7</v>
      </c>
      <c r="E562" s="37" t="s">
        <v>20</v>
      </c>
      <c r="F562" s="9">
        <v>20341210</v>
      </c>
      <c r="G562" s="37" t="s">
        <v>1271</v>
      </c>
      <c r="H562" s="9" t="s">
        <v>53</v>
      </c>
      <c r="I562" s="642">
        <v>0</v>
      </c>
      <c r="J562" s="642">
        <v>0</v>
      </c>
      <c r="K562" s="642">
        <v>0</v>
      </c>
      <c r="L562" s="642">
        <v>0</v>
      </c>
      <c r="M562" s="642">
        <v>0</v>
      </c>
      <c r="N562" s="642">
        <v>0</v>
      </c>
      <c r="O562" s="642">
        <v>0</v>
      </c>
      <c r="P562" s="642">
        <v>0</v>
      </c>
      <c r="Q562" s="14">
        <f t="shared" si="306"/>
        <v>0</v>
      </c>
      <c r="R562" s="14">
        <f t="shared" si="307"/>
        <v>0</v>
      </c>
      <c r="S562" s="10">
        <f t="shared" si="308"/>
        <v>0</v>
      </c>
      <c r="T562" s="642">
        <v>2</v>
      </c>
      <c r="U562" s="642">
        <v>2</v>
      </c>
      <c r="V562" s="642">
        <v>0</v>
      </c>
      <c r="W562" s="642">
        <v>0</v>
      </c>
      <c r="X562" s="642">
        <v>0</v>
      </c>
      <c r="Y562" s="642">
        <v>0</v>
      </c>
      <c r="Z562" s="623">
        <f t="shared" si="309"/>
        <v>2</v>
      </c>
      <c r="AA562" s="623">
        <f t="shared" si="309"/>
        <v>2</v>
      </c>
      <c r="AB562" s="10">
        <f t="shared" si="244"/>
        <v>4</v>
      </c>
      <c r="AC562" s="44">
        <f t="shared" si="310"/>
        <v>2</v>
      </c>
      <c r="AD562" s="44">
        <f t="shared" si="246"/>
        <v>2</v>
      </c>
      <c r="AE562" s="44">
        <f t="shared" si="247"/>
        <v>4</v>
      </c>
      <c r="AF562" s="12">
        <f t="shared" si="318"/>
        <v>2</v>
      </c>
      <c r="AG562" s="12">
        <f t="shared" si="319"/>
        <v>2</v>
      </c>
      <c r="AH562" s="10">
        <f t="shared" si="248"/>
        <v>4</v>
      </c>
      <c r="AI562" s="12">
        <f>VLOOKUP($F562,'Guru SertifikaSi'!$C$6:$G$675,'Guru SertifikaSi'!E$3,FALSE)</f>
        <v>0</v>
      </c>
      <c r="AJ562" s="12">
        <f>VLOOKUP($F562,'Guru SertifikaSi'!$C$6:$G$675,'Guru SertifikaSi'!F$3,FALSE)</f>
        <v>0</v>
      </c>
      <c r="AK562" s="10">
        <f t="shared" si="249"/>
        <v>0</v>
      </c>
      <c r="AL562" s="44">
        <f t="shared" si="250"/>
        <v>2</v>
      </c>
      <c r="AM562" s="44">
        <f t="shared" si="251"/>
        <v>2</v>
      </c>
      <c r="AN562" s="11">
        <f t="shared" si="252"/>
        <v>4</v>
      </c>
      <c r="AO562" s="642">
        <v>0</v>
      </c>
      <c r="AP562" s="642">
        <v>0</v>
      </c>
      <c r="AQ562" s="642">
        <v>0</v>
      </c>
      <c r="AR562" s="642">
        <v>0</v>
      </c>
      <c r="AS562" s="642">
        <v>0</v>
      </c>
      <c r="AT562" s="642">
        <v>0</v>
      </c>
      <c r="AU562" s="642">
        <v>0</v>
      </c>
      <c r="AV562" s="642">
        <v>0</v>
      </c>
      <c r="AW562" s="643">
        <v>0</v>
      </c>
      <c r="AX562" s="643">
        <v>0</v>
      </c>
      <c r="AY562" s="642">
        <v>2</v>
      </c>
      <c r="AZ562" s="642">
        <v>2</v>
      </c>
      <c r="BA562" s="642">
        <v>0</v>
      </c>
      <c r="BB562" s="642">
        <v>0</v>
      </c>
      <c r="BC562" s="642">
        <v>0</v>
      </c>
      <c r="BD562" s="642">
        <v>0</v>
      </c>
      <c r="BE562" s="13">
        <f t="shared" si="311"/>
        <v>0</v>
      </c>
      <c r="BF562" s="13">
        <f t="shared" si="311"/>
        <v>0</v>
      </c>
      <c r="BG562" s="10">
        <f t="shared" si="312"/>
        <v>0</v>
      </c>
      <c r="BH562" s="13">
        <f t="shared" si="313"/>
        <v>2</v>
      </c>
      <c r="BI562" s="13">
        <f t="shared" si="313"/>
        <v>2</v>
      </c>
      <c r="BJ562" s="10">
        <f t="shared" si="314"/>
        <v>4</v>
      </c>
      <c r="BK562" s="44">
        <f t="shared" si="315"/>
        <v>2</v>
      </c>
      <c r="BL562" s="44">
        <f t="shared" si="260"/>
        <v>2</v>
      </c>
      <c r="BM562" s="11">
        <f t="shared" si="261"/>
        <v>4</v>
      </c>
      <c r="BN562" s="642">
        <v>0</v>
      </c>
      <c r="BO562" s="642">
        <v>0</v>
      </c>
      <c r="BP562" s="642">
        <v>0</v>
      </c>
      <c r="BQ562" s="642">
        <v>0</v>
      </c>
      <c r="BR562" s="642">
        <v>0</v>
      </c>
      <c r="BS562" s="642">
        <v>0</v>
      </c>
      <c r="BT562" s="642">
        <v>0</v>
      </c>
      <c r="BU562" s="642">
        <v>0</v>
      </c>
      <c r="BV562" s="644">
        <f t="shared" si="316"/>
        <v>0</v>
      </c>
      <c r="BW562" s="644">
        <f t="shared" si="316"/>
        <v>0</v>
      </c>
      <c r="BX562" s="44">
        <f t="shared" si="317"/>
        <v>0</v>
      </c>
      <c r="BY562" s="44">
        <f t="shared" si="265"/>
        <v>0</v>
      </c>
      <c r="BZ562" s="11">
        <f t="shared" si="266"/>
        <v>0</v>
      </c>
      <c r="CA562" s="14">
        <f t="shared" si="267"/>
        <v>2</v>
      </c>
      <c r="CB562" s="14">
        <f t="shared" si="268"/>
        <v>2</v>
      </c>
      <c r="CC562" s="13">
        <f t="shared" si="269"/>
        <v>0</v>
      </c>
      <c r="CD562" s="13">
        <f t="shared" si="270"/>
        <v>0</v>
      </c>
      <c r="CE562" s="13">
        <f t="shared" si="271"/>
        <v>2</v>
      </c>
      <c r="CF562" s="13">
        <f t="shared" si="272"/>
        <v>2</v>
      </c>
      <c r="CG562" s="289">
        <f t="shared" si="273"/>
        <v>4</v>
      </c>
      <c r="CJ562" s="1">
        <v>0</v>
      </c>
      <c r="CK562" s="6">
        <f t="shared" si="320"/>
        <v>0</v>
      </c>
      <c r="CL562" s="6">
        <v>0</v>
      </c>
      <c r="CM562" s="6">
        <v>0</v>
      </c>
      <c r="CN562" s="6">
        <f t="shared" si="321"/>
        <v>2</v>
      </c>
      <c r="CO562" s="6">
        <f t="shared" si="322"/>
        <v>2</v>
      </c>
    </row>
    <row r="563" spans="1:93" ht="14.25" x14ac:dyDescent="0.25">
      <c r="A563" s="1" t="s">
        <v>1918</v>
      </c>
      <c r="B563" s="6">
        <v>550</v>
      </c>
      <c r="C563" s="9">
        <v>58</v>
      </c>
      <c r="D563" s="9" t="s">
        <v>7</v>
      </c>
      <c r="E563" s="37" t="s">
        <v>20</v>
      </c>
      <c r="F563" s="9">
        <v>69830117</v>
      </c>
      <c r="G563" s="37" t="s">
        <v>1326</v>
      </c>
      <c r="H563" s="9" t="s">
        <v>53</v>
      </c>
      <c r="I563" s="642">
        <v>0</v>
      </c>
      <c r="J563" s="642">
        <v>0</v>
      </c>
      <c r="K563" s="642">
        <v>0</v>
      </c>
      <c r="L563" s="642">
        <v>0</v>
      </c>
      <c r="M563" s="642">
        <v>0</v>
      </c>
      <c r="N563" s="642">
        <v>0</v>
      </c>
      <c r="O563" s="642">
        <v>0</v>
      </c>
      <c r="P563" s="642">
        <v>0</v>
      </c>
      <c r="Q563" s="14">
        <f t="shared" si="306"/>
        <v>0</v>
      </c>
      <c r="R563" s="14">
        <f t="shared" si="307"/>
        <v>0</v>
      </c>
      <c r="S563" s="10">
        <f t="shared" si="308"/>
        <v>0</v>
      </c>
      <c r="T563" s="642">
        <v>5</v>
      </c>
      <c r="U563" s="642">
        <v>6</v>
      </c>
      <c r="V563" s="642">
        <v>0</v>
      </c>
      <c r="W563" s="642">
        <v>0</v>
      </c>
      <c r="X563" s="642">
        <v>0</v>
      </c>
      <c r="Y563" s="642">
        <v>0</v>
      </c>
      <c r="Z563" s="623">
        <f t="shared" si="309"/>
        <v>5</v>
      </c>
      <c r="AA563" s="623">
        <f t="shared" si="309"/>
        <v>6</v>
      </c>
      <c r="AB563" s="10">
        <f t="shared" si="244"/>
        <v>11</v>
      </c>
      <c r="AC563" s="44">
        <f t="shared" si="310"/>
        <v>5</v>
      </c>
      <c r="AD563" s="44">
        <f t="shared" si="246"/>
        <v>6</v>
      </c>
      <c r="AE563" s="44">
        <f t="shared" si="247"/>
        <v>11</v>
      </c>
      <c r="AF563" s="12">
        <f t="shared" si="318"/>
        <v>2</v>
      </c>
      <c r="AG563" s="12">
        <f t="shared" si="319"/>
        <v>4</v>
      </c>
      <c r="AH563" s="10">
        <f t="shared" si="248"/>
        <v>6</v>
      </c>
      <c r="AI563" s="12">
        <f>VLOOKUP($F563,'Guru SertifikaSi'!$C$6:$G$675,'Guru SertifikaSi'!E$3,FALSE)</f>
        <v>3</v>
      </c>
      <c r="AJ563" s="12">
        <f>VLOOKUP($F563,'Guru SertifikaSi'!$C$6:$G$675,'Guru SertifikaSi'!F$3,FALSE)</f>
        <v>2</v>
      </c>
      <c r="AK563" s="10">
        <f t="shared" si="249"/>
        <v>5</v>
      </c>
      <c r="AL563" s="44">
        <f t="shared" si="250"/>
        <v>5</v>
      </c>
      <c r="AM563" s="44">
        <f t="shared" si="251"/>
        <v>6</v>
      </c>
      <c r="AN563" s="11">
        <f t="shared" si="252"/>
        <v>11</v>
      </c>
      <c r="AO563" s="642">
        <v>1</v>
      </c>
      <c r="AP563" s="642">
        <v>1</v>
      </c>
      <c r="AQ563" s="642">
        <v>0</v>
      </c>
      <c r="AR563" s="642">
        <v>0</v>
      </c>
      <c r="AS563" s="642">
        <v>0</v>
      </c>
      <c r="AT563" s="642">
        <v>0</v>
      </c>
      <c r="AU563" s="642">
        <v>0</v>
      </c>
      <c r="AV563" s="642">
        <v>0</v>
      </c>
      <c r="AW563" s="643">
        <v>0</v>
      </c>
      <c r="AX563" s="643">
        <v>0</v>
      </c>
      <c r="AY563" s="642">
        <v>4</v>
      </c>
      <c r="AZ563" s="642">
        <v>5</v>
      </c>
      <c r="BA563" s="642">
        <v>0</v>
      </c>
      <c r="BB563" s="642">
        <v>0</v>
      </c>
      <c r="BC563" s="642">
        <v>0</v>
      </c>
      <c r="BD563" s="642">
        <v>0</v>
      </c>
      <c r="BE563" s="13">
        <f t="shared" si="311"/>
        <v>1</v>
      </c>
      <c r="BF563" s="13">
        <f t="shared" si="311"/>
        <v>1</v>
      </c>
      <c r="BG563" s="10">
        <f t="shared" si="312"/>
        <v>2</v>
      </c>
      <c r="BH563" s="13">
        <f t="shared" si="313"/>
        <v>4</v>
      </c>
      <c r="BI563" s="13">
        <f t="shared" si="313"/>
        <v>5</v>
      </c>
      <c r="BJ563" s="10">
        <f t="shared" si="314"/>
        <v>9</v>
      </c>
      <c r="BK563" s="44">
        <f t="shared" si="315"/>
        <v>5</v>
      </c>
      <c r="BL563" s="44">
        <f t="shared" si="260"/>
        <v>6</v>
      </c>
      <c r="BM563" s="11">
        <f t="shared" si="261"/>
        <v>11</v>
      </c>
      <c r="BN563" s="642">
        <v>0</v>
      </c>
      <c r="BO563" s="642">
        <v>0</v>
      </c>
      <c r="BP563" s="642">
        <v>0</v>
      </c>
      <c r="BQ563" s="642">
        <v>1</v>
      </c>
      <c r="BR563" s="642">
        <v>0</v>
      </c>
      <c r="BS563" s="642">
        <v>0</v>
      </c>
      <c r="BT563" s="642">
        <v>0</v>
      </c>
      <c r="BU563" s="642">
        <v>0</v>
      </c>
      <c r="BV563" s="644">
        <f t="shared" si="316"/>
        <v>0</v>
      </c>
      <c r="BW563" s="644">
        <f t="shared" si="316"/>
        <v>1</v>
      </c>
      <c r="BX563" s="44">
        <f t="shared" si="317"/>
        <v>0</v>
      </c>
      <c r="BY563" s="44">
        <f t="shared" si="265"/>
        <v>1</v>
      </c>
      <c r="BZ563" s="11">
        <f t="shared" si="266"/>
        <v>1</v>
      </c>
      <c r="CA563" s="14">
        <f t="shared" si="267"/>
        <v>5</v>
      </c>
      <c r="CB563" s="14">
        <f t="shared" si="268"/>
        <v>6</v>
      </c>
      <c r="CC563" s="13">
        <f t="shared" si="269"/>
        <v>0</v>
      </c>
      <c r="CD563" s="13">
        <f t="shared" si="270"/>
        <v>1</v>
      </c>
      <c r="CE563" s="13">
        <f t="shared" si="271"/>
        <v>5</v>
      </c>
      <c r="CF563" s="13">
        <f t="shared" si="272"/>
        <v>7</v>
      </c>
      <c r="CG563" s="289">
        <f t="shared" si="273"/>
        <v>12</v>
      </c>
      <c r="CJ563" s="1">
        <v>0</v>
      </c>
      <c r="CK563" s="6">
        <f t="shared" si="320"/>
        <v>0</v>
      </c>
      <c r="CL563" s="6">
        <v>0</v>
      </c>
      <c r="CM563" s="6">
        <v>0</v>
      </c>
      <c r="CN563" s="6">
        <f t="shared" si="321"/>
        <v>4</v>
      </c>
      <c r="CO563" s="6">
        <f t="shared" si="322"/>
        <v>5</v>
      </c>
    </row>
    <row r="564" spans="1:93" ht="14.25" x14ac:dyDescent="0.25">
      <c r="A564" s="1" t="s">
        <v>1919</v>
      </c>
      <c r="B564" s="6">
        <v>551</v>
      </c>
      <c r="C564" s="9">
        <v>59</v>
      </c>
      <c r="D564" s="9" t="s">
        <v>7</v>
      </c>
      <c r="E564" s="37" t="s">
        <v>32</v>
      </c>
      <c r="F564" s="9">
        <v>60725445</v>
      </c>
      <c r="G564" s="37" t="s">
        <v>1279</v>
      </c>
      <c r="H564" s="9" t="s">
        <v>53</v>
      </c>
      <c r="I564" s="642">
        <v>0</v>
      </c>
      <c r="J564" s="642">
        <v>0</v>
      </c>
      <c r="K564" s="642">
        <v>0</v>
      </c>
      <c r="L564" s="642">
        <v>0</v>
      </c>
      <c r="M564" s="642">
        <v>0</v>
      </c>
      <c r="N564" s="642">
        <v>0</v>
      </c>
      <c r="O564" s="642">
        <v>0</v>
      </c>
      <c r="P564" s="642">
        <v>0</v>
      </c>
      <c r="Q564" s="14">
        <f t="shared" si="306"/>
        <v>0</v>
      </c>
      <c r="R564" s="14">
        <f t="shared" si="307"/>
        <v>0</v>
      </c>
      <c r="S564" s="10">
        <f t="shared" si="308"/>
        <v>0</v>
      </c>
      <c r="T564" s="642">
        <v>2</v>
      </c>
      <c r="U564" s="642">
        <v>2</v>
      </c>
      <c r="V564" s="642">
        <v>0</v>
      </c>
      <c r="W564" s="642">
        <v>0</v>
      </c>
      <c r="X564" s="642">
        <v>1</v>
      </c>
      <c r="Y564" s="642">
        <v>2</v>
      </c>
      <c r="Z564" s="623">
        <f t="shared" si="309"/>
        <v>3</v>
      </c>
      <c r="AA564" s="623">
        <f t="shared" si="309"/>
        <v>4</v>
      </c>
      <c r="AB564" s="10">
        <f t="shared" si="244"/>
        <v>7</v>
      </c>
      <c r="AC564" s="44">
        <f t="shared" si="310"/>
        <v>3</v>
      </c>
      <c r="AD564" s="44">
        <f t="shared" si="246"/>
        <v>4</v>
      </c>
      <c r="AE564" s="44">
        <f t="shared" si="247"/>
        <v>7</v>
      </c>
      <c r="AF564" s="12">
        <f t="shared" si="318"/>
        <v>3</v>
      </c>
      <c r="AG564" s="12">
        <f t="shared" si="319"/>
        <v>4</v>
      </c>
      <c r="AH564" s="10">
        <f t="shared" si="248"/>
        <v>7</v>
      </c>
      <c r="AI564" s="12">
        <f>VLOOKUP($F564,'Guru SertifikaSi'!$C$6:$G$675,'Guru SertifikaSi'!E$3,FALSE)</f>
        <v>0</v>
      </c>
      <c r="AJ564" s="12">
        <f>VLOOKUP($F564,'Guru SertifikaSi'!$C$6:$G$675,'Guru SertifikaSi'!F$3,FALSE)</f>
        <v>0</v>
      </c>
      <c r="AK564" s="10">
        <f t="shared" si="249"/>
        <v>0</v>
      </c>
      <c r="AL564" s="44">
        <f t="shared" si="250"/>
        <v>3</v>
      </c>
      <c r="AM564" s="44">
        <f t="shared" si="251"/>
        <v>4</v>
      </c>
      <c r="AN564" s="11">
        <f t="shared" si="252"/>
        <v>7</v>
      </c>
      <c r="AO564" s="642">
        <v>0</v>
      </c>
      <c r="AP564" s="642">
        <v>0</v>
      </c>
      <c r="AQ564" s="642">
        <v>0</v>
      </c>
      <c r="AR564" s="642">
        <v>0</v>
      </c>
      <c r="AS564" s="642">
        <v>0</v>
      </c>
      <c r="AT564" s="642">
        <v>0</v>
      </c>
      <c r="AU564" s="642">
        <v>0</v>
      </c>
      <c r="AV564" s="642">
        <v>0</v>
      </c>
      <c r="AW564" s="643">
        <v>0</v>
      </c>
      <c r="AX564" s="643">
        <v>0</v>
      </c>
      <c r="AY564" s="642">
        <v>3</v>
      </c>
      <c r="AZ564" s="642">
        <v>3</v>
      </c>
      <c r="BA564" s="642">
        <v>0</v>
      </c>
      <c r="BB564" s="642">
        <v>1</v>
      </c>
      <c r="BC564" s="642">
        <v>0</v>
      </c>
      <c r="BD564" s="642">
        <v>0</v>
      </c>
      <c r="BE564" s="13">
        <f t="shared" si="311"/>
        <v>0</v>
      </c>
      <c r="BF564" s="13">
        <f t="shared" si="311"/>
        <v>0</v>
      </c>
      <c r="BG564" s="10">
        <f t="shared" si="312"/>
        <v>0</v>
      </c>
      <c r="BH564" s="13">
        <f t="shared" si="313"/>
        <v>3</v>
      </c>
      <c r="BI564" s="13">
        <f t="shared" si="313"/>
        <v>4</v>
      </c>
      <c r="BJ564" s="10">
        <f t="shared" si="314"/>
        <v>7</v>
      </c>
      <c r="BK564" s="44">
        <f t="shared" si="315"/>
        <v>3</v>
      </c>
      <c r="BL564" s="44">
        <f t="shared" si="260"/>
        <v>4</v>
      </c>
      <c r="BM564" s="11">
        <f t="shared" si="261"/>
        <v>7</v>
      </c>
      <c r="BN564" s="642">
        <v>0</v>
      </c>
      <c r="BO564" s="642">
        <v>0</v>
      </c>
      <c r="BP564" s="642">
        <v>0</v>
      </c>
      <c r="BQ564" s="642">
        <v>0</v>
      </c>
      <c r="BR564" s="642">
        <v>0</v>
      </c>
      <c r="BS564" s="642">
        <v>0</v>
      </c>
      <c r="BT564" s="642">
        <v>0</v>
      </c>
      <c r="BU564" s="642">
        <v>0</v>
      </c>
      <c r="BV564" s="644">
        <f t="shared" si="316"/>
        <v>0</v>
      </c>
      <c r="BW564" s="644">
        <f t="shared" si="316"/>
        <v>0</v>
      </c>
      <c r="BX564" s="44">
        <f t="shared" si="317"/>
        <v>0</v>
      </c>
      <c r="BY564" s="44">
        <f t="shared" si="265"/>
        <v>0</v>
      </c>
      <c r="BZ564" s="11">
        <f t="shared" si="266"/>
        <v>0</v>
      </c>
      <c r="CA564" s="14">
        <f t="shared" si="267"/>
        <v>3</v>
      </c>
      <c r="CB564" s="14">
        <f t="shared" si="268"/>
        <v>4</v>
      </c>
      <c r="CC564" s="13">
        <f t="shared" si="269"/>
        <v>0</v>
      </c>
      <c r="CD564" s="13">
        <f t="shared" si="270"/>
        <v>0</v>
      </c>
      <c r="CE564" s="13">
        <f t="shared" si="271"/>
        <v>3</v>
      </c>
      <c r="CF564" s="13">
        <f t="shared" si="272"/>
        <v>4</v>
      </c>
      <c r="CG564" s="289">
        <f t="shared" si="273"/>
        <v>7</v>
      </c>
      <c r="CJ564" s="1">
        <v>0</v>
      </c>
      <c r="CK564" s="6">
        <f t="shared" si="320"/>
        <v>0</v>
      </c>
      <c r="CL564" s="6">
        <v>0</v>
      </c>
      <c r="CM564" s="6">
        <v>0</v>
      </c>
      <c r="CN564" s="6">
        <f t="shared" si="321"/>
        <v>3</v>
      </c>
      <c r="CO564" s="6">
        <f t="shared" si="322"/>
        <v>3</v>
      </c>
    </row>
    <row r="565" spans="1:93" ht="14.25" x14ac:dyDescent="0.25">
      <c r="A565" s="1" t="s">
        <v>1920</v>
      </c>
      <c r="B565" s="6">
        <v>552</v>
      </c>
      <c r="C565" s="9">
        <v>60</v>
      </c>
      <c r="D565" s="9" t="s">
        <v>7</v>
      </c>
      <c r="E565" s="37" t="s">
        <v>30</v>
      </c>
      <c r="F565" s="9">
        <v>20319373</v>
      </c>
      <c r="G565" s="37" t="s">
        <v>1280</v>
      </c>
      <c r="H565" s="9" t="s">
        <v>53</v>
      </c>
      <c r="I565" s="642">
        <v>0</v>
      </c>
      <c r="J565" s="642">
        <v>0</v>
      </c>
      <c r="K565" s="642">
        <v>0</v>
      </c>
      <c r="L565" s="642">
        <v>0</v>
      </c>
      <c r="M565" s="642">
        <v>0</v>
      </c>
      <c r="N565" s="642">
        <v>0</v>
      </c>
      <c r="O565" s="642">
        <v>0</v>
      </c>
      <c r="P565" s="642">
        <v>0</v>
      </c>
      <c r="Q565" s="14">
        <f t="shared" si="306"/>
        <v>0</v>
      </c>
      <c r="R565" s="14">
        <f t="shared" si="307"/>
        <v>0</v>
      </c>
      <c r="S565" s="10">
        <f t="shared" si="308"/>
        <v>0</v>
      </c>
      <c r="T565" s="642">
        <v>0</v>
      </c>
      <c r="U565" s="642">
        <v>5</v>
      </c>
      <c r="V565" s="642">
        <v>0</v>
      </c>
      <c r="W565" s="642">
        <v>0</v>
      </c>
      <c r="X565" s="642">
        <v>0</v>
      </c>
      <c r="Y565" s="642">
        <v>0</v>
      </c>
      <c r="Z565" s="623">
        <f t="shared" si="309"/>
        <v>0</v>
      </c>
      <c r="AA565" s="623">
        <f t="shared" si="309"/>
        <v>5</v>
      </c>
      <c r="AB565" s="10">
        <f t="shared" si="244"/>
        <v>5</v>
      </c>
      <c r="AC565" s="44">
        <f t="shared" si="310"/>
        <v>0</v>
      </c>
      <c r="AD565" s="44">
        <f t="shared" si="246"/>
        <v>5</v>
      </c>
      <c r="AE565" s="44">
        <f t="shared" si="247"/>
        <v>5</v>
      </c>
      <c r="AF565" s="12">
        <f t="shared" si="318"/>
        <v>0</v>
      </c>
      <c r="AG565" s="12">
        <f t="shared" si="319"/>
        <v>2</v>
      </c>
      <c r="AH565" s="10">
        <f t="shared" si="248"/>
        <v>2</v>
      </c>
      <c r="AI565" s="12">
        <f>VLOOKUP($F565,'Guru SertifikaSi'!$C$6:$G$675,'Guru SertifikaSi'!E$3,FALSE)</f>
        <v>0</v>
      </c>
      <c r="AJ565" s="12">
        <f>VLOOKUP($F565,'Guru SertifikaSi'!$C$6:$G$675,'Guru SertifikaSi'!F$3,FALSE)</f>
        <v>3</v>
      </c>
      <c r="AK565" s="10">
        <f t="shared" si="249"/>
        <v>3</v>
      </c>
      <c r="AL565" s="44">
        <f t="shared" si="250"/>
        <v>0</v>
      </c>
      <c r="AM565" s="44">
        <f t="shared" si="251"/>
        <v>5</v>
      </c>
      <c r="AN565" s="11">
        <f t="shared" si="252"/>
        <v>5</v>
      </c>
      <c r="AO565" s="642">
        <v>0</v>
      </c>
      <c r="AP565" s="642">
        <v>0</v>
      </c>
      <c r="AQ565" s="642">
        <v>0</v>
      </c>
      <c r="AR565" s="642">
        <v>0</v>
      </c>
      <c r="AS565" s="642">
        <v>0</v>
      </c>
      <c r="AT565" s="642">
        <v>0</v>
      </c>
      <c r="AU565" s="642">
        <v>0</v>
      </c>
      <c r="AV565" s="642">
        <v>0</v>
      </c>
      <c r="AW565" s="643">
        <v>0</v>
      </c>
      <c r="AX565" s="643">
        <v>0</v>
      </c>
      <c r="AY565" s="642">
        <v>0</v>
      </c>
      <c r="AZ565" s="642">
        <v>5</v>
      </c>
      <c r="BA565" s="642">
        <v>0</v>
      </c>
      <c r="BB565" s="642">
        <v>0</v>
      </c>
      <c r="BC565" s="642">
        <v>0</v>
      </c>
      <c r="BD565" s="642">
        <v>0</v>
      </c>
      <c r="BE565" s="13">
        <f t="shared" si="311"/>
        <v>0</v>
      </c>
      <c r="BF565" s="13">
        <f t="shared" si="311"/>
        <v>0</v>
      </c>
      <c r="BG565" s="10">
        <f t="shared" si="312"/>
        <v>0</v>
      </c>
      <c r="BH565" s="13">
        <f t="shared" si="313"/>
        <v>0</v>
      </c>
      <c r="BI565" s="13">
        <f t="shared" si="313"/>
        <v>5</v>
      </c>
      <c r="BJ565" s="10">
        <f t="shared" si="314"/>
        <v>5</v>
      </c>
      <c r="BK565" s="44">
        <f t="shared" si="315"/>
        <v>0</v>
      </c>
      <c r="BL565" s="44">
        <f t="shared" si="260"/>
        <v>5</v>
      </c>
      <c r="BM565" s="11">
        <f t="shared" si="261"/>
        <v>5</v>
      </c>
      <c r="BN565" s="642">
        <v>0</v>
      </c>
      <c r="BO565" s="642">
        <v>0</v>
      </c>
      <c r="BP565" s="642">
        <v>0</v>
      </c>
      <c r="BQ565" s="642">
        <v>0</v>
      </c>
      <c r="BR565" s="642">
        <v>0</v>
      </c>
      <c r="BS565" s="642">
        <v>0</v>
      </c>
      <c r="BT565" s="642">
        <v>0</v>
      </c>
      <c r="BU565" s="642">
        <v>0</v>
      </c>
      <c r="BV565" s="644">
        <f t="shared" si="316"/>
        <v>0</v>
      </c>
      <c r="BW565" s="644">
        <f t="shared" si="316"/>
        <v>0</v>
      </c>
      <c r="BX565" s="44">
        <f t="shared" si="317"/>
        <v>0</v>
      </c>
      <c r="BY565" s="44">
        <f t="shared" si="265"/>
        <v>0</v>
      </c>
      <c r="BZ565" s="11">
        <f t="shared" si="266"/>
        <v>0</v>
      </c>
      <c r="CA565" s="14">
        <f t="shared" si="267"/>
        <v>0</v>
      </c>
      <c r="CB565" s="14">
        <f t="shared" si="268"/>
        <v>5</v>
      </c>
      <c r="CC565" s="13">
        <f t="shared" si="269"/>
        <v>0</v>
      </c>
      <c r="CD565" s="13">
        <f t="shared" si="270"/>
        <v>0</v>
      </c>
      <c r="CE565" s="13">
        <f t="shared" si="271"/>
        <v>0</v>
      </c>
      <c r="CF565" s="13">
        <f t="shared" si="272"/>
        <v>5</v>
      </c>
      <c r="CG565" s="289">
        <f t="shared" si="273"/>
        <v>5</v>
      </c>
      <c r="CJ565" s="1">
        <v>0</v>
      </c>
      <c r="CK565" s="6">
        <f t="shared" si="320"/>
        <v>0</v>
      </c>
      <c r="CL565" s="6">
        <v>0</v>
      </c>
      <c r="CM565" s="6">
        <v>0</v>
      </c>
      <c r="CN565" s="6">
        <f t="shared" si="321"/>
        <v>0</v>
      </c>
      <c r="CO565" s="6">
        <f t="shared" si="322"/>
        <v>5</v>
      </c>
    </row>
    <row r="566" spans="1:93" ht="14.25" x14ac:dyDescent="0.25">
      <c r="A566" s="1" t="s">
        <v>1921</v>
      </c>
      <c r="B566" s="6">
        <v>553</v>
      </c>
      <c r="C566" s="9">
        <v>61</v>
      </c>
      <c r="D566" s="9" t="s">
        <v>7</v>
      </c>
      <c r="E566" s="37" t="s">
        <v>19</v>
      </c>
      <c r="F566" s="9">
        <v>20319374</v>
      </c>
      <c r="G566" s="37" t="s">
        <v>1297</v>
      </c>
      <c r="H566" s="9" t="s">
        <v>53</v>
      </c>
      <c r="I566" s="642">
        <v>0</v>
      </c>
      <c r="J566" s="642">
        <v>0</v>
      </c>
      <c r="K566" s="642">
        <v>0</v>
      </c>
      <c r="L566" s="642">
        <v>0</v>
      </c>
      <c r="M566" s="642">
        <v>0</v>
      </c>
      <c r="N566" s="642">
        <v>0</v>
      </c>
      <c r="O566" s="642">
        <v>0</v>
      </c>
      <c r="P566" s="642">
        <v>0</v>
      </c>
      <c r="Q566" s="14">
        <f t="shared" si="306"/>
        <v>0</v>
      </c>
      <c r="R566" s="14">
        <f t="shared" si="307"/>
        <v>0</v>
      </c>
      <c r="S566" s="10">
        <f t="shared" si="308"/>
        <v>0</v>
      </c>
      <c r="T566" s="642">
        <v>1</v>
      </c>
      <c r="U566" s="642">
        <v>6</v>
      </c>
      <c r="V566" s="642">
        <v>0</v>
      </c>
      <c r="W566" s="642">
        <v>0</v>
      </c>
      <c r="X566" s="642">
        <v>1</v>
      </c>
      <c r="Y566" s="642">
        <v>0</v>
      </c>
      <c r="Z566" s="623">
        <f t="shared" si="309"/>
        <v>2</v>
      </c>
      <c r="AA566" s="623">
        <f t="shared" si="309"/>
        <v>6</v>
      </c>
      <c r="AB566" s="10">
        <f t="shared" si="244"/>
        <v>8</v>
      </c>
      <c r="AC566" s="44">
        <f t="shared" si="310"/>
        <v>2</v>
      </c>
      <c r="AD566" s="44">
        <f t="shared" si="246"/>
        <v>6</v>
      </c>
      <c r="AE566" s="44">
        <f t="shared" si="247"/>
        <v>8</v>
      </c>
      <c r="AF566" s="12">
        <f t="shared" si="318"/>
        <v>2</v>
      </c>
      <c r="AG566" s="12">
        <f t="shared" si="319"/>
        <v>1</v>
      </c>
      <c r="AH566" s="10">
        <f t="shared" si="248"/>
        <v>3</v>
      </c>
      <c r="AI566" s="12">
        <f>VLOOKUP($F566,'Guru SertifikaSi'!$C$6:$G$675,'Guru SertifikaSi'!E$3,FALSE)</f>
        <v>0</v>
      </c>
      <c r="AJ566" s="12">
        <f>VLOOKUP($F566,'Guru SertifikaSi'!$C$6:$G$675,'Guru SertifikaSi'!F$3,FALSE)</f>
        <v>5</v>
      </c>
      <c r="AK566" s="10">
        <f t="shared" si="249"/>
        <v>5</v>
      </c>
      <c r="AL566" s="44">
        <f t="shared" si="250"/>
        <v>2</v>
      </c>
      <c r="AM566" s="44">
        <f t="shared" si="251"/>
        <v>6</v>
      </c>
      <c r="AN566" s="11">
        <f t="shared" si="252"/>
        <v>8</v>
      </c>
      <c r="AO566" s="642">
        <v>0</v>
      </c>
      <c r="AP566" s="642">
        <v>0</v>
      </c>
      <c r="AQ566" s="642">
        <v>0</v>
      </c>
      <c r="AR566" s="642">
        <v>1</v>
      </c>
      <c r="AS566" s="642">
        <v>0</v>
      </c>
      <c r="AT566" s="642">
        <v>0</v>
      </c>
      <c r="AU566" s="642">
        <v>0</v>
      </c>
      <c r="AV566" s="642">
        <v>0</v>
      </c>
      <c r="AW566" s="643">
        <v>0</v>
      </c>
      <c r="AX566" s="643">
        <v>0</v>
      </c>
      <c r="AY566" s="642">
        <v>2</v>
      </c>
      <c r="AZ566" s="642">
        <v>5</v>
      </c>
      <c r="BA566" s="642">
        <v>0</v>
      </c>
      <c r="BB566" s="642">
        <v>0</v>
      </c>
      <c r="BC566" s="642">
        <v>0</v>
      </c>
      <c r="BD566" s="642">
        <v>0</v>
      </c>
      <c r="BE566" s="13">
        <f t="shared" si="311"/>
        <v>0</v>
      </c>
      <c r="BF566" s="13">
        <f t="shared" si="311"/>
        <v>1</v>
      </c>
      <c r="BG566" s="10">
        <f t="shared" si="312"/>
        <v>1</v>
      </c>
      <c r="BH566" s="13">
        <f t="shared" si="313"/>
        <v>2</v>
      </c>
      <c r="BI566" s="13">
        <f t="shared" si="313"/>
        <v>5</v>
      </c>
      <c r="BJ566" s="10">
        <f t="shared" si="314"/>
        <v>7</v>
      </c>
      <c r="BK566" s="44">
        <f t="shared" si="315"/>
        <v>2</v>
      </c>
      <c r="BL566" s="44">
        <f t="shared" si="260"/>
        <v>6</v>
      </c>
      <c r="BM566" s="11">
        <f t="shared" si="261"/>
        <v>8</v>
      </c>
      <c r="BN566" s="642">
        <v>0</v>
      </c>
      <c r="BO566" s="642">
        <v>0</v>
      </c>
      <c r="BP566" s="642">
        <v>0</v>
      </c>
      <c r="BQ566" s="642">
        <v>0</v>
      </c>
      <c r="BR566" s="642">
        <v>0</v>
      </c>
      <c r="BS566" s="642">
        <v>0</v>
      </c>
      <c r="BT566" s="642">
        <v>1</v>
      </c>
      <c r="BU566" s="642">
        <v>0</v>
      </c>
      <c r="BV566" s="644">
        <f t="shared" si="316"/>
        <v>1</v>
      </c>
      <c r="BW566" s="644">
        <f t="shared" si="316"/>
        <v>0</v>
      </c>
      <c r="BX566" s="44">
        <f t="shared" si="317"/>
        <v>1</v>
      </c>
      <c r="BY566" s="44">
        <f t="shared" si="265"/>
        <v>0</v>
      </c>
      <c r="BZ566" s="11">
        <f t="shared" si="266"/>
        <v>1</v>
      </c>
      <c r="CA566" s="14">
        <f t="shared" si="267"/>
        <v>2</v>
      </c>
      <c r="CB566" s="14">
        <f t="shared" si="268"/>
        <v>6</v>
      </c>
      <c r="CC566" s="13">
        <f t="shared" si="269"/>
        <v>1</v>
      </c>
      <c r="CD566" s="13">
        <f t="shared" si="270"/>
        <v>0</v>
      </c>
      <c r="CE566" s="13">
        <f t="shared" si="271"/>
        <v>3</v>
      </c>
      <c r="CF566" s="13">
        <f t="shared" si="272"/>
        <v>6</v>
      </c>
      <c r="CG566" s="289">
        <f t="shared" si="273"/>
        <v>9</v>
      </c>
      <c r="CJ566" s="1">
        <v>0</v>
      </c>
      <c r="CK566" s="6">
        <f t="shared" si="320"/>
        <v>0</v>
      </c>
      <c r="CL566" s="6">
        <v>0</v>
      </c>
      <c r="CM566" s="6">
        <v>0</v>
      </c>
      <c r="CN566" s="6">
        <f t="shared" si="321"/>
        <v>2</v>
      </c>
      <c r="CO566" s="6">
        <f t="shared" si="322"/>
        <v>5</v>
      </c>
    </row>
    <row r="567" spans="1:93" ht="14.25" x14ac:dyDescent="0.25">
      <c r="A567" s="1" t="s">
        <v>1922</v>
      </c>
      <c r="B567" s="6">
        <v>554</v>
      </c>
      <c r="C567" s="9">
        <v>62</v>
      </c>
      <c r="D567" s="9" t="s">
        <v>7</v>
      </c>
      <c r="E567" s="37" t="s">
        <v>19</v>
      </c>
      <c r="F567" s="9">
        <v>20340336</v>
      </c>
      <c r="G567" s="37" t="s">
        <v>1287</v>
      </c>
      <c r="H567" s="9" t="s">
        <v>53</v>
      </c>
      <c r="I567" s="642">
        <v>0</v>
      </c>
      <c r="J567" s="642">
        <v>0</v>
      </c>
      <c r="K567" s="642">
        <v>0</v>
      </c>
      <c r="L567" s="642">
        <v>0</v>
      </c>
      <c r="M567" s="642">
        <v>0</v>
      </c>
      <c r="N567" s="642">
        <v>0</v>
      </c>
      <c r="O567" s="642">
        <v>0</v>
      </c>
      <c r="P567" s="642">
        <v>0</v>
      </c>
      <c r="Q567" s="14">
        <f t="shared" si="306"/>
        <v>0</v>
      </c>
      <c r="R567" s="14">
        <f t="shared" si="307"/>
        <v>0</v>
      </c>
      <c r="S567" s="10">
        <f t="shared" si="308"/>
        <v>0</v>
      </c>
      <c r="T567" s="642">
        <v>2</v>
      </c>
      <c r="U567" s="642">
        <v>1</v>
      </c>
      <c r="V567" s="642">
        <v>0</v>
      </c>
      <c r="W567" s="642">
        <v>0</v>
      </c>
      <c r="X567" s="642">
        <v>0</v>
      </c>
      <c r="Y567" s="642">
        <v>1</v>
      </c>
      <c r="Z567" s="623">
        <f t="shared" si="309"/>
        <v>2</v>
      </c>
      <c r="AA567" s="623">
        <f t="shared" si="309"/>
        <v>2</v>
      </c>
      <c r="AB567" s="10">
        <f t="shared" si="244"/>
        <v>4</v>
      </c>
      <c r="AC567" s="44">
        <f t="shared" si="310"/>
        <v>2</v>
      </c>
      <c r="AD567" s="44">
        <f t="shared" si="246"/>
        <v>2</v>
      </c>
      <c r="AE567" s="44">
        <f t="shared" si="247"/>
        <v>4</v>
      </c>
      <c r="AF567" s="12">
        <f t="shared" si="318"/>
        <v>2</v>
      </c>
      <c r="AG567" s="12">
        <f t="shared" si="319"/>
        <v>2</v>
      </c>
      <c r="AH567" s="10">
        <f t="shared" si="248"/>
        <v>4</v>
      </c>
      <c r="AI567" s="12">
        <f>VLOOKUP($F567,'Guru SertifikaSi'!$C$6:$G$675,'Guru SertifikaSi'!E$3,FALSE)</f>
        <v>0</v>
      </c>
      <c r="AJ567" s="12">
        <f>VLOOKUP($F567,'Guru SertifikaSi'!$C$6:$G$675,'Guru SertifikaSi'!F$3,FALSE)</f>
        <v>0</v>
      </c>
      <c r="AK567" s="10">
        <f t="shared" si="249"/>
        <v>0</v>
      </c>
      <c r="AL567" s="44">
        <f t="shared" si="250"/>
        <v>2</v>
      </c>
      <c r="AM567" s="44">
        <f t="shared" si="251"/>
        <v>2</v>
      </c>
      <c r="AN567" s="11">
        <f t="shared" si="252"/>
        <v>4</v>
      </c>
      <c r="AO567" s="642">
        <v>2</v>
      </c>
      <c r="AP567" s="642">
        <v>0</v>
      </c>
      <c r="AQ567" s="642">
        <v>0</v>
      </c>
      <c r="AR567" s="642">
        <v>0</v>
      </c>
      <c r="AS567" s="642">
        <v>0</v>
      </c>
      <c r="AT567" s="642">
        <v>0</v>
      </c>
      <c r="AU567" s="642">
        <v>0</v>
      </c>
      <c r="AV567" s="642">
        <v>0</v>
      </c>
      <c r="AW567" s="643">
        <v>0</v>
      </c>
      <c r="AX567" s="643">
        <v>0</v>
      </c>
      <c r="AY567" s="642">
        <v>0</v>
      </c>
      <c r="AZ567" s="642">
        <v>2</v>
      </c>
      <c r="BA567" s="642">
        <v>0</v>
      </c>
      <c r="BB567" s="642">
        <v>0</v>
      </c>
      <c r="BC567" s="642">
        <v>0</v>
      </c>
      <c r="BD567" s="642">
        <v>0</v>
      </c>
      <c r="BE567" s="13">
        <f t="shared" si="311"/>
        <v>2</v>
      </c>
      <c r="BF567" s="13">
        <f t="shared" si="311"/>
        <v>0</v>
      </c>
      <c r="BG567" s="10">
        <f t="shared" si="312"/>
        <v>2</v>
      </c>
      <c r="BH567" s="13">
        <f t="shared" si="313"/>
        <v>0</v>
      </c>
      <c r="BI567" s="13">
        <f t="shared" si="313"/>
        <v>2</v>
      </c>
      <c r="BJ567" s="10">
        <f t="shared" si="314"/>
        <v>2</v>
      </c>
      <c r="BK567" s="44">
        <f t="shared" si="315"/>
        <v>2</v>
      </c>
      <c r="BL567" s="44">
        <f t="shared" si="260"/>
        <v>2</v>
      </c>
      <c r="BM567" s="11">
        <f t="shared" si="261"/>
        <v>4</v>
      </c>
      <c r="BN567" s="642">
        <v>0</v>
      </c>
      <c r="BO567" s="642">
        <v>0</v>
      </c>
      <c r="BP567" s="642">
        <v>0</v>
      </c>
      <c r="BQ567" s="642">
        <v>0</v>
      </c>
      <c r="BR567" s="642">
        <v>0</v>
      </c>
      <c r="BS567" s="642">
        <v>0</v>
      </c>
      <c r="BT567" s="642">
        <v>0</v>
      </c>
      <c r="BU567" s="642">
        <v>0</v>
      </c>
      <c r="BV567" s="644">
        <f t="shared" si="316"/>
        <v>0</v>
      </c>
      <c r="BW567" s="644">
        <f t="shared" si="316"/>
        <v>0</v>
      </c>
      <c r="BX567" s="44">
        <f t="shared" si="317"/>
        <v>0</v>
      </c>
      <c r="BY567" s="44">
        <f t="shared" si="265"/>
        <v>0</v>
      </c>
      <c r="BZ567" s="11">
        <f t="shared" si="266"/>
        <v>0</v>
      </c>
      <c r="CA567" s="14">
        <f t="shared" si="267"/>
        <v>2</v>
      </c>
      <c r="CB567" s="14">
        <f t="shared" si="268"/>
        <v>2</v>
      </c>
      <c r="CC567" s="13">
        <f t="shared" si="269"/>
        <v>0</v>
      </c>
      <c r="CD567" s="13">
        <f t="shared" si="270"/>
        <v>0</v>
      </c>
      <c r="CE567" s="13">
        <f t="shared" si="271"/>
        <v>2</v>
      </c>
      <c r="CF567" s="13">
        <f t="shared" si="272"/>
        <v>2</v>
      </c>
      <c r="CG567" s="289">
        <f t="shared" si="273"/>
        <v>4</v>
      </c>
      <c r="CJ567" s="1">
        <v>0</v>
      </c>
      <c r="CK567" s="6">
        <f t="shared" si="320"/>
        <v>0</v>
      </c>
      <c r="CL567" s="6">
        <v>0</v>
      </c>
      <c r="CM567" s="6">
        <v>0</v>
      </c>
      <c r="CN567" s="6">
        <f t="shared" si="321"/>
        <v>0</v>
      </c>
      <c r="CO567" s="6">
        <f t="shared" si="322"/>
        <v>2</v>
      </c>
    </row>
    <row r="568" spans="1:93" ht="14.25" x14ac:dyDescent="0.25">
      <c r="A568" s="1" t="s">
        <v>1923</v>
      </c>
      <c r="B568" s="6">
        <v>555</v>
      </c>
      <c r="C568" s="9">
        <v>63</v>
      </c>
      <c r="D568" s="9" t="s">
        <v>7</v>
      </c>
      <c r="E568" s="37" t="s">
        <v>19</v>
      </c>
      <c r="F568" s="9">
        <v>20319384</v>
      </c>
      <c r="G568" s="37" t="s">
        <v>1284</v>
      </c>
      <c r="H568" s="9" t="s">
        <v>53</v>
      </c>
      <c r="I568" s="642">
        <v>0</v>
      </c>
      <c r="J568" s="642">
        <v>0</v>
      </c>
      <c r="K568" s="642">
        <v>0</v>
      </c>
      <c r="L568" s="642">
        <v>0</v>
      </c>
      <c r="M568" s="642">
        <v>0</v>
      </c>
      <c r="N568" s="642">
        <v>0</v>
      </c>
      <c r="O568" s="642">
        <v>0</v>
      </c>
      <c r="P568" s="642">
        <v>0</v>
      </c>
      <c r="Q568" s="14">
        <f t="shared" si="306"/>
        <v>0</v>
      </c>
      <c r="R568" s="14">
        <f t="shared" si="307"/>
        <v>0</v>
      </c>
      <c r="S568" s="10">
        <f t="shared" si="308"/>
        <v>0</v>
      </c>
      <c r="T568" s="642">
        <v>1</v>
      </c>
      <c r="U568" s="642">
        <v>1</v>
      </c>
      <c r="V568" s="642">
        <v>0</v>
      </c>
      <c r="W568" s="642">
        <v>0</v>
      </c>
      <c r="X568" s="642">
        <v>0</v>
      </c>
      <c r="Y568" s="642">
        <v>1</v>
      </c>
      <c r="Z568" s="623">
        <f t="shared" si="309"/>
        <v>1</v>
      </c>
      <c r="AA568" s="623">
        <f t="shared" si="309"/>
        <v>2</v>
      </c>
      <c r="AB568" s="10">
        <f t="shared" si="244"/>
        <v>3</v>
      </c>
      <c r="AC568" s="44">
        <f t="shared" si="310"/>
        <v>1</v>
      </c>
      <c r="AD568" s="44">
        <f t="shared" si="246"/>
        <v>2</v>
      </c>
      <c r="AE568" s="44">
        <f t="shared" si="247"/>
        <v>3</v>
      </c>
      <c r="AF568" s="12">
        <f t="shared" si="318"/>
        <v>0</v>
      </c>
      <c r="AG568" s="12">
        <f t="shared" si="319"/>
        <v>1</v>
      </c>
      <c r="AH568" s="10">
        <f t="shared" si="248"/>
        <v>1</v>
      </c>
      <c r="AI568" s="12">
        <f>VLOOKUP($F568,'Guru SertifikaSi'!$C$6:$G$675,'Guru SertifikaSi'!E$3,FALSE)</f>
        <v>1</v>
      </c>
      <c r="AJ568" s="12">
        <f>VLOOKUP($F568,'Guru SertifikaSi'!$C$6:$G$675,'Guru SertifikaSi'!F$3,FALSE)</f>
        <v>1</v>
      </c>
      <c r="AK568" s="10">
        <f t="shared" si="249"/>
        <v>2</v>
      </c>
      <c r="AL568" s="44">
        <f t="shared" si="250"/>
        <v>1</v>
      </c>
      <c r="AM568" s="44">
        <f t="shared" si="251"/>
        <v>2</v>
      </c>
      <c r="AN568" s="11">
        <f t="shared" si="252"/>
        <v>3</v>
      </c>
      <c r="AO568" s="642">
        <v>0</v>
      </c>
      <c r="AP568" s="642">
        <v>0</v>
      </c>
      <c r="AQ568" s="642">
        <v>0</v>
      </c>
      <c r="AR568" s="642">
        <v>0</v>
      </c>
      <c r="AS568" s="642">
        <v>0</v>
      </c>
      <c r="AT568" s="642">
        <v>0</v>
      </c>
      <c r="AU568" s="642">
        <v>0</v>
      </c>
      <c r="AV568" s="642">
        <v>0</v>
      </c>
      <c r="AW568" s="643">
        <v>0</v>
      </c>
      <c r="AX568" s="643">
        <v>0</v>
      </c>
      <c r="AY568" s="642">
        <v>1</v>
      </c>
      <c r="AZ568" s="642">
        <v>2</v>
      </c>
      <c r="BA568" s="642">
        <v>0</v>
      </c>
      <c r="BB568" s="642">
        <v>0</v>
      </c>
      <c r="BC568" s="642">
        <v>0</v>
      </c>
      <c r="BD568" s="642">
        <v>0</v>
      </c>
      <c r="BE568" s="13">
        <f t="shared" si="311"/>
        <v>0</v>
      </c>
      <c r="BF568" s="13">
        <f t="shared" si="311"/>
        <v>0</v>
      </c>
      <c r="BG568" s="10">
        <f t="shared" si="312"/>
        <v>0</v>
      </c>
      <c r="BH568" s="13">
        <f t="shared" si="313"/>
        <v>1</v>
      </c>
      <c r="BI568" s="13">
        <f t="shared" si="313"/>
        <v>2</v>
      </c>
      <c r="BJ568" s="10">
        <f t="shared" si="314"/>
        <v>3</v>
      </c>
      <c r="BK568" s="44">
        <f t="shared" si="315"/>
        <v>1</v>
      </c>
      <c r="BL568" s="44">
        <f t="shared" si="260"/>
        <v>2</v>
      </c>
      <c r="BM568" s="11">
        <f t="shared" si="261"/>
        <v>3</v>
      </c>
      <c r="BN568" s="642">
        <v>0</v>
      </c>
      <c r="BO568" s="642">
        <v>0</v>
      </c>
      <c r="BP568" s="642">
        <v>0</v>
      </c>
      <c r="BQ568" s="642">
        <v>0</v>
      </c>
      <c r="BR568" s="642">
        <v>1</v>
      </c>
      <c r="BS568" s="642">
        <v>0</v>
      </c>
      <c r="BT568" s="642">
        <v>0</v>
      </c>
      <c r="BU568" s="642">
        <v>0</v>
      </c>
      <c r="BV568" s="644">
        <f t="shared" si="316"/>
        <v>1</v>
      </c>
      <c r="BW568" s="644">
        <f t="shared" si="316"/>
        <v>0</v>
      </c>
      <c r="BX568" s="44">
        <f t="shared" si="317"/>
        <v>1</v>
      </c>
      <c r="BY568" s="44">
        <f t="shared" si="265"/>
        <v>0</v>
      </c>
      <c r="BZ568" s="11">
        <f t="shared" si="266"/>
        <v>1</v>
      </c>
      <c r="CA568" s="14">
        <f t="shared" si="267"/>
        <v>1</v>
      </c>
      <c r="CB568" s="14">
        <f t="shared" si="268"/>
        <v>2</v>
      </c>
      <c r="CC568" s="13">
        <f t="shared" si="269"/>
        <v>1</v>
      </c>
      <c r="CD568" s="13">
        <f t="shared" si="270"/>
        <v>0</v>
      </c>
      <c r="CE568" s="13">
        <f t="shared" si="271"/>
        <v>2</v>
      </c>
      <c r="CF568" s="13">
        <f t="shared" si="272"/>
        <v>2</v>
      </c>
      <c r="CG568" s="289">
        <f t="shared" si="273"/>
        <v>4</v>
      </c>
      <c r="CJ568" s="1">
        <v>0</v>
      </c>
      <c r="CK568" s="6">
        <f t="shared" si="320"/>
        <v>0</v>
      </c>
      <c r="CL568" s="6">
        <v>0</v>
      </c>
      <c r="CM568" s="6">
        <v>0</v>
      </c>
      <c r="CN568" s="6">
        <f t="shared" si="321"/>
        <v>1</v>
      </c>
      <c r="CO568" s="6">
        <f t="shared" si="322"/>
        <v>2</v>
      </c>
    </row>
    <row r="569" spans="1:93" ht="14.25" x14ac:dyDescent="0.25">
      <c r="A569" s="1" t="s">
        <v>1924</v>
      </c>
      <c r="B569" s="6">
        <v>556</v>
      </c>
      <c r="C569" s="9">
        <v>64</v>
      </c>
      <c r="D569" s="9" t="s">
        <v>7</v>
      </c>
      <c r="E569" s="37" t="s">
        <v>19</v>
      </c>
      <c r="F569" s="9">
        <v>20348925</v>
      </c>
      <c r="G569" s="37" t="s">
        <v>1327</v>
      </c>
      <c r="H569" s="9" t="s">
        <v>53</v>
      </c>
      <c r="I569" s="642">
        <v>0</v>
      </c>
      <c r="J569" s="642">
        <v>0</v>
      </c>
      <c r="K569" s="642">
        <v>0</v>
      </c>
      <c r="L569" s="642">
        <v>0</v>
      </c>
      <c r="M569" s="642">
        <v>0</v>
      </c>
      <c r="N569" s="642">
        <v>0</v>
      </c>
      <c r="O569" s="642">
        <v>0</v>
      </c>
      <c r="P569" s="642">
        <v>0</v>
      </c>
      <c r="Q569" s="14">
        <f t="shared" si="306"/>
        <v>0</v>
      </c>
      <c r="R569" s="14">
        <f t="shared" si="307"/>
        <v>0</v>
      </c>
      <c r="S569" s="10">
        <f t="shared" si="308"/>
        <v>0</v>
      </c>
      <c r="T569" s="642">
        <v>2</v>
      </c>
      <c r="U569" s="642">
        <v>0</v>
      </c>
      <c r="V569" s="642">
        <v>0</v>
      </c>
      <c r="W569" s="642">
        <v>0</v>
      </c>
      <c r="X569" s="642">
        <v>1</v>
      </c>
      <c r="Y569" s="642">
        <v>2</v>
      </c>
      <c r="Z569" s="623">
        <f t="shared" si="309"/>
        <v>3</v>
      </c>
      <c r="AA569" s="623">
        <f t="shared" si="309"/>
        <v>2</v>
      </c>
      <c r="AB569" s="10">
        <f t="shared" ref="AB569:AB632" si="323">SUM(Z569:AA569)</f>
        <v>5</v>
      </c>
      <c r="AC569" s="44">
        <f t="shared" si="310"/>
        <v>3</v>
      </c>
      <c r="AD569" s="44">
        <f t="shared" si="310"/>
        <v>2</v>
      </c>
      <c r="AE569" s="44">
        <f t="shared" ref="AE569:AE632" si="324">SUM(AC569:AD569)</f>
        <v>5</v>
      </c>
      <c r="AF569" s="12">
        <f t="shared" si="318"/>
        <v>3</v>
      </c>
      <c r="AG569" s="12">
        <f t="shared" si="319"/>
        <v>2</v>
      </c>
      <c r="AH569" s="10">
        <f t="shared" ref="AH569:AH632" si="325">SUM(AF569:AG569)</f>
        <v>5</v>
      </c>
      <c r="AI569" s="12">
        <f>VLOOKUP($F569,'Guru SertifikaSi'!$C$6:$G$675,'Guru SertifikaSi'!E$3,FALSE)</f>
        <v>0</v>
      </c>
      <c r="AJ569" s="12">
        <f>VLOOKUP($F569,'Guru SertifikaSi'!$C$6:$G$675,'Guru SertifikaSi'!F$3,FALSE)</f>
        <v>0</v>
      </c>
      <c r="AK569" s="10">
        <f t="shared" ref="AK569:AK632" si="326">SUM(AI569:AJ569)</f>
        <v>0</v>
      </c>
      <c r="AL569" s="44">
        <f t="shared" ref="AL569:AM590" si="327">SUM(AF569,AI569)</f>
        <v>3</v>
      </c>
      <c r="AM569" s="44">
        <f t="shared" si="327"/>
        <v>2</v>
      </c>
      <c r="AN569" s="11">
        <f t="shared" ref="AN569:AN632" si="328">SUM(AL569:AM569)</f>
        <v>5</v>
      </c>
      <c r="AO569" s="642">
        <v>0</v>
      </c>
      <c r="AP569" s="642">
        <v>0</v>
      </c>
      <c r="AQ569" s="642">
        <v>0</v>
      </c>
      <c r="AR569" s="642">
        <v>0</v>
      </c>
      <c r="AS569" s="642">
        <v>0</v>
      </c>
      <c r="AT569" s="642">
        <v>0</v>
      </c>
      <c r="AU569" s="642">
        <v>1</v>
      </c>
      <c r="AV569" s="642">
        <v>0</v>
      </c>
      <c r="AW569" s="643">
        <v>0</v>
      </c>
      <c r="AX569" s="643">
        <v>0</v>
      </c>
      <c r="AY569" s="642">
        <v>2</v>
      </c>
      <c r="AZ569" s="642">
        <v>2</v>
      </c>
      <c r="BA569" s="642">
        <v>0</v>
      </c>
      <c r="BB569" s="642">
        <v>0</v>
      </c>
      <c r="BC569" s="642">
        <v>0</v>
      </c>
      <c r="BD569" s="642">
        <v>0</v>
      </c>
      <c r="BE569" s="13">
        <f t="shared" si="311"/>
        <v>1</v>
      </c>
      <c r="BF569" s="13">
        <f t="shared" si="311"/>
        <v>0</v>
      </c>
      <c r="BG569" s="10">
        <f t="shared" si="312"/>
        <v>1</v>
      </c>
      <c r="BH569" s="13">
        <f t="shared" si="313"/>
        <v>2</v>
      </c>
      <c r="BI569" s="13">
        <f t="shared" si="313"/>
        <v>2</v>
      </c>
      <c r="BJ569" s="10">
        <f t="shared" si="314"/>
        <v>4</v>
      </c>
      <c r="BK569" s="44">
        <f t="shared" si="315"/>
        <v>3</v>
      </c>
      <c r="BL569" s="44">
        <f t="shared" si="315"/>
        <v>2</v>
      </c>
      <c r="BM569" s="11">
        <f t="shared" si="315"/>
        <v>5</v>
      </c>
      <c r="BN569" s="642">
        <v>0</v>
      </c>
      <c r="BO569" s="642">
        <v>0</v>
      </c>
      <c r="BP569" s="642">
        <v>0</v>
      </c>
      <c r="BQ569" s="642">
        <v>0</v>
      </c>
      <c r="BR569" s="642">
        <v>0</v>
      </c>
      <c r="BS569" s="642">
        <v>0</v>
      </c>
      <c r="BT569" s="642">
        <v>0</v>
      </c>
      <c r="BU569" s="642">
        <v>0</v>
      </c>
      <c r="BV569" s="644">
        <f t="shared" si="316"/>
        <v>0</v>
      </c>
      <c r="BW569" s="644">
        <f t="shared" si="316"/>
        <v>0</v>
      </c>
      <c r="BX569" s="44">
        <f t="shared" si="317"/>
        <v>0</v>
      </c>
      <c r="BY569" s="44">
        <f t="shared" si="317"/>
        <v>0</v>
      </c>
      <c r="BZ569" s="11">
        <f t="shared" ref="BZ569:BZ632" si="329">SUM(BX569:BY569)</f>
        <v>0</v>
      </c>
      <c r="CA569" s="14">
        <f t="shared" ref="CA569:CB590" si="330">SUM(Q569,Z569)</f>
        <v>3</v>
      </c>
      <c r="CB569" s="14">
        <f t="shared" si="330"/>
        <v>2</v>
      </c>
      <c r="CC569" s="13">
        <f t="shared" ref="CC569:CD590" si="331">SUM(BN569,BV569)</f>
        <v>0</v>
      </c>
      <c r="CD569" s="13">
        <f t="shared" si="331"/>
        <v>0</v>
      </c>
      <c r="CE569" s="13">
        <f t="shared" ref="CE569:CF590" si="332">SUM(CA569,CC569)</f>
        <v>3</v>
      </c>
      <c r="CF569" s="13">
        <f t="shared" si="332"/>
        <v>2</v>
      </c>
      <c r="CG569" s="289">
        <f t="shared" ref="CG569:CG632" si="333">SUM(CE569:CF569)</f>
        <v>5</v>
      </c>
      <c r="CJ569" s="1">
        <v>0</v>
      </c>
      <c r="CK569" s="6">
        <f t="shared" si="320"/>
        <v>0</v>
      </c>
      <c r="CL569" s="6">
        <v>0</v>
      </c>
      <c r="CM569" s="6">
        <v>0</v>
      </c>
      <c r="CN569" s="6">
        <f t="shared" si="321"/>
        <v>2</v>
      </c>
      <c r="CO569" s="6">
        <f t="shared" si="322"/>
        <v>2</v>
      </c>
    </row>
    <row r="570" spans="1:93" ht="14.25" x14ac:dyDescent="0.25">
      <c r="A570" s="1" t="s">
        <v>1925</v>
      </c>
      <c r="B570" s="6">
        <v>557</v>
      </c>
      <c r="C570" s="9">
        <v>65</v>
      </c>
      <c r="D570" s="9" t="s">
        <v>7</v>
      </c>
      <c r="E570" s="37" t="s">
        <v>19</v>
      </c>
      <c r="F570" s="9">
        <v>20348923</v>
      </c>
      <c r="G570" s="37" t="s">
        <v>1294</v>
      </c>
      <c r="H570" s="9" t="s">
        <v>53</v>
      </c>
      <c r="I570" s="642">
        <v>0</v>
      </c>
      <c r="J570" s="642">
        <v>0</v>
      </c>
      <c r="K570" s="642">
        <v>0</v>
      </c>
      <c r="L570" s="642">
        <v>0</v>
      </c>
      <c r="M570" s="642">
        <v>0</v>
      </c>
      <c r="N570" s="642">
        <v>0</v>
      </c>
      <c r="O570" s="642">
        <v>0</v>
      </c>
      <c r="P570" s="642">
        <v>0</v>
      </c>
      <c r="Q570" s="14">
        <f t="shared" ref="Q570:Q590" si="334">SUM(I570,K570,M570,O570)</f>
        <v>0</v>
      </c>
      <c r="R570" s="14">
        <f t="shared" ref="R570:R590" si="335">SUM(J570,L570,N570,P570)</f>
        <v>0</v>
      </c>
      <c r="S570" s="10">
        <f t="shared" si="308"/>
        <v>0</v>
      </c>
      <c r="T570" s="642">
        <v>3</v>
      </c>
      <c r="U570" s="642">
        <v>3</v>
      </c>
      <c r="V570" s="642">
        <v>0</v>
      </c>
      <c r="W570" s="642">
        <v>0</v>
      </c>
      <c r="X570" s="642">
        <v>0</v>
      </c>
      <c r="Y570" s="642">
        <v>0</v>
      </c>
      <c r="Z570" s="623">
        <f t="shared" si="309"/>
        <v>3</v>
      </c>
      <c r="AA570" s="623">
        <f t="shared" si="309"/>
        <v>3</v>
      </c>
      <c r="AB570" s="10">
        <f t="shared" si="323"/>
        <v>6</v>
      </c>
      <c r="AC570" s="44">
        <f t="shared" ref="AC570:AD588" si="336">SUM(Q570,Z570)</f>
        <v>3</v>
      </c>
      <c r="AD570" s="44">
        <f t="shared" si="336"/>
        <v>3</v>
      </c>
      <c r="AE570" s="44">
        <f t="shared" si="324"/>
        <v>6</v>
      </c>
      <c r="AF570" s="12">
        <f t="shared" si="318"/>
        <v>0</v>
      </c>
      <c r="AG570" s="12">
        <f t="shared" si="319"/>
        <v>1</v>
      </c>
      <c r="AH570" s="10">
        <f t="shared" si="325"/>
        <v>1</v>
      </c>
      <c r="AI570" s="12">
        <f>VLOOKUP($F570,'Guru SertifikaSi'!$C$6:$G$675,'Guru SertifikaSi'!E$3,FALSE)</f>
        <v>3</v>
      </c>
      <c r="AJ570" s="12">
        <f>VLOOKUP($F570,'Guru SertifikaSi'!$C$6:$G$675,'Guru SertifikaSi'!F$3,FALSE)</f>
        <v>2</v>
      </c>
      <c r="AK570" s="10">
        <f t="shared" si="326"/>
        <v>5</v>
      </c>
      <c r="AL570" s="44">
        <f t="shared" si="327"/>
        <v>3</v>
      </c>
      <c r="AM570" s="44">
        <f t="shared" si="327"/>
        <v>3</v>
      </c>
      <c r="AN570" s="11">
        <f t="shared" si="328"/>
        <v>6</v>
      </c>
      <c r="AO570" s="642">
        <v>0</v>
      </c>
      <c r="AP570" s="642">
        <v>0</v>
      </c>
      <c r="AQ570" s="642">
        <v>0</v>
      </c>
      <c r="AR570" s="642">
        <v>0</v>
      </c>
      <c r="AS570" s="642">
        <v>0</v>
      </c>
      <c r="AT570" s="642">
        <v>0</v>
      </c>
      <c r="AU570" s="642">
        <v>0</v>
      </c>
      <c r="AV570" s="642">
        <v>0</v>
      </c>
      <c r="AW570" s="643">
        <v>0</v>
      </c>
      <c r="AX570" s="643">
        <v>0</v>
      </c>
      <c r="AY570" s="642">
        <v>2</v>
      </c>
      <c r="AZ570" s="642">
        <v>3</v>
      </c>
      <c r="BA570" s="642">
        <v>1</v>
      </c>
      <c r="BB570" s="642">
        <v>0</v>
      </c>
      <c r="BC570" s="642">
        <v>0</v>
      </c>
      <c r="BD570" s="642">
        <v>0</v>
      </c>
      <c r="BE570" s="13">
        <f t="shared" si="311"/>
        <v>0</v>
      </c>
      <c r="BF570" s="13">
        <f t="shared" si="311"/>
        <v>0</v>
      </c>
      <c r="BG570" s="10">
        <f t="shared" si="312"/>
        <v>0</v>
      </c>
      <c r="BH570" s="13">
        <f t="shared" si="313"/>
        <v>3</v>
      </c>
      <c r="BI570" s="13">
        <f t="shared" si="313"/>
        <v>3</v>
      </c>
      <c r="BJ570" s="10">
        <f t="shared" si="314"/>
        <v>6</v>
      </c>
      <c r="BK570" s="44">
        <f t="shared" ref="BK570:BM588" si="337">SUM(BE570,BH570)</f>
        <v>3</v>
      </c>
      <c r="BL570" s="44">
        <f t="shared" si="337"/>
        <v>3</v>
      </c>
      <c r="BM570" s="11">
        <f t="shared" si="337"/>
        <v>6</v>
      </c>
      <c r="BN570" s="642">
        <v>0</v>
      </c>
      <c r="BO570" s="642">
        <v>0</v>
      </c>
      <c r="BP570" s="642">
        <v>1</v>
      </c>
      <c r="BQ570" s="642">
        <v>1</v>
      </c>
      <c r="BR570" s="642">
        <v>0</v>
      </c>
      <c r="BS570" s="642">
        <v>0</v>
      </c>
      <c r="BT570" s="642">
        <v>0</v>
      </c>
      <c r="BU570" s="642">
        <v>0</v>
      </c>
      <c r="BV570" s="644">
        <f t="shared" si="316"/>
        <v>1</v>
      </c>
      <c r="BW570" s="644">
        <f t="shared" si="316"/>
        <v>1</v>
      </c>
      <c r="BX570" s="44">
        <f t="shared" ref="BX570:BY588" si="338">SUM(BN570,BV570)</f>
        <v>1</v>
      </c>
      <c r="BY570" s="44">
        <f t="shared" si="338"/>
        <v>1</v>
      </c>
      <c r="BZ570" s="11">
        <f t="shared" si="329"/>
        <v>2</v>
      </c>
      <c r="CA570" s="14">
        <f t="shared" si="330"/>
        <v>3</v>
      </c>
      <c r="CB570" s="14">
        <f t="shared" si="330"/>
        <v>3</v>
      </c>
      <c r="CC570" s="13">
        <f t="shared" si="331"/>
        <v>1</v>
      </c>
      <c r="CD570" s="13">
        <f t="shared" si="331"/>
        <v>1</v>
      </c>
      <c r="CE570" s="13">
        <f t="shared" si="332"/>
        <v>4</v>
      </c>
      <c r="CF570" s="13">
        <f t="shared" si="332"/>
        <v>4</v>
      </c>
      <c r="CG570" s="289">
        <f t="shared" si="333"/>
        <v>8</v>
      </c>
      <c r="CJ570" s="1">
        <v>0</v>
      </c>
      <c r="CK570" s="6">
        <f t="shared" si="320"/>
        <v>0</v>
      </c>
      <c r="CL570" s="6">
        <v>0</v>
      </c>
      <c r="CM570" s="6">
        <v>0</v>
      </c>
      <c r="CN570" s="6">
        <f t="shared" si="321"/>
        <v>2</v>
      </c>
      <c r="CO570" s="6">
        <f t="shared" si="322"/>
        <v>3</v>
      </c>
    </row>
    <row r="571" spans="1:93" ht="14.25" x14ac:dyDescent="0.25">
      <c r="A571" s="1" t="s">
        <v>1926</v>
      </c>
      <c r="B571" s="6">
        <v>558</v>
      </c>
      <c r="C571" s="9">
        <v>66</v>
      </c>
      <c r="D571" s="9" t="s">
        <v>7</v>
      </c>
      <c r="E571" s="37" t="s">
        <v>19</v>
      </c>
      <c r="F571" s="9">
        <v>20319378</v>
      </c>
      <c r="G571" s="37" t="s">
        <v>1298</v>
      </c>
      <c r="H571" s="9" t="s">
        <v>53</v>
      </c>
      <c r="I571" s="642">
        <v>0</v>
      </c>
      <c r="J571" s="642">
        <v>0</v>
      </c>
      <c r="K571" s="642">
        <v>0</v>
      </c>
      <c r="L571" s="642">
        <v>0</v>
      </c>
      <c r="M571" s="642">
        <v>0</v>
      </c>
      <c r="N571" s="642">
        <v>0</v>
      </c>
      <c r="O571" s="642">
        <v>0</v>
      </c>
      <c r="P571" s="642">
        <v>0</v>
      </c>
      <c r="Q571" s="14">
        <f t="shared" si="334"/>
        <v>0</v>
      </c>
      <c r="R571" s="14">
        <f t="shared" si="335"/>
        <v>0</v>
      </c>
      <c r="S571" s="10">
        <f t="shared" ref="S571:S590" si="339">SUM(Q571:R571)</f>
        <v>0</v>
      </c>
      <c r="T571" s="642">
        <v>1</v>
      </c>
      <c r="U571" s="642">
        <v>4</v>
      </c>
      <c r="V571" s="642">
        <v>0</v>
      </c>
      <c r="W571" s="642">
        <v>0</v>
      </c>
      <c r="X571" s="642">
        <v>0</v>
      </c>
      <c r="Y571" s="642">
        <v>0</v>
      </c>
      <c r="Z571" s="623">
        <f t="shared" ref="Z571:AA588" si="340">SUM(T571,V571,X571)</f>
        <v>1</v>
      </c>
      <c r="AA571" s="623">
        <f t="shared" si="340"/>
        <v>4</v>
      </c>
      <c r="AB571" s="10">
        <f t="shared" si="323"/>
        <v>5</v>
      </c>
      <c r="AC571" s="44">
        <f t="shared" si="336"/>
        <v>1</v>
      </c>
      <c r="AD571" s="44">
        <f t="shared" si="336"/>
        <v>4</v>
      </c>
      <c r="AE571" s="44">
        <f t="shared" si="324"/>
        <v>5</v>
      </c>
      <c r="AF571" s="12">
        <f t="shared" si="318"/>
        <v>1</v>
      </c>
      <c r="AG571" s="12">
        <f t="shared" si="319"/>
        <v>0</v>
      </c>
      <c r="AH571" s="10">
        <f t="shared" si="325"/>
        <v>1</v>
      </c>
      <c r="AI571" s="12">
        <f>VLOOKUP($F571,'Guru SertifikaSi'!$C$6:$G$675,'Guru SertifikaSi'!E$3,FALSE)</f>
        <v>0</v>
      </c>
      <c r="AJ571" s="12">
        <f>VLOOKUP($F571,'Guru SertifikaSi'!$C$6:$G$675,'Guru SertifikaSi'!F$3,FALSE)</f>
        <v>4</v>
      </c>
      <c r="AK571" s="10">
        <f t="shared" si="326"/>
        <v>4</v>
      </c>
      <c r="AL571" s="44">
        <f t="shared" si="327"/>
        <v>1</v>
      </c>
      <c r="AM571" s="44">
        <f t="shared" si="327"/>
        <v>4</v>
      </c>
      <c r="AN571" s="11">
        <f t="shared" si="328"/>
        <v>5</v>
      </c>
      <c r="AO571" s="642">
        <v>0</v>
      </c>
      <c r="AP571" s="642">
        <v>0</v>
      </c>
      <c r="AQ571" s="642">
        <v>0</v>
      </c>
      <c r="AR571" s="642">
        <v>0</v>
      </c>
      <c r="AS571" s="642">
        <v>0</v>
      </c>
      <c r="AT571" s="642">
        <v>0</v>
      </c>
      <c r="AU571" s="642">
        <v>0</v>
      </c>
      <c r="AV571" s="642">
        <v>0</v>
      </c>
      <c r="AW571" s="643">
        <v>0</v>
      </c>
      <c r="AX571" s="643">
        <v>0</v>
      </c>
      <c r="AY571" s="642">
        <v>1</v>
      </c>
      <c r="AZ571" s="642">
        <v>4</v>
      </c>
      <c r="BA571" s="642">
        <v>0</v>
      </c>
      <c r="BB571" s="642">
        <v>0</v>
      </c>
      <c r="BC571" s="642">
        <v>0</v>
      </c>
      <c r="BD571" s="642">
        <v>0</v>
      </c>
      <c r="BE571" s="13">
        <f t="shared" ref="BE571:BF588" si="341">SUM(AO571,AQ571,AS571,AU571)</f>
        <v>0</v>
      </c>
      <c r="BF571" s="13">
        <f t="shared" si="341"/>
        <v>0</v>
      </c>
      <c r="BG571" s="10">
        <f t="shared" ref="BG571:BG590" si="342">SUM(BE571:BF571)</f>
        <v>0</v>
      </c>
      <c r="BH571" s="13">
        <f t="shared" ref="BH571:BI588" si="343">SUM(AW571,AY571,BA571,BC571)</f>
        <v>1</v>
      </c>
      <c r="BI571" s="13">
        <f t="shared" si="343"/>
        <v>4</v>
      </c>
      <c r="BJ571" s="10">
        <f t="shared" ref="BJ571:BJ590" si="344">SUM(BH571:BI571)</f>
        <v>5</v>
      </c>
      <c r="BK571" s="44">
        <f t="shared" si="337"/>
        <v>1</v>
      </c>
      <c r="BL571" s="44">
        <f t="shared" si="337"/>
        <v>4</v>
      </c>
      <c r="BM571" s="11">
        <f t="shared" si="337"/>
        <v>5</v>
      </c>
      <c r="BN571" s="642">
        <v>0</v>
      </c>
      <c r="BO571" s="642">
        <v>0</v>
      </c>
      <c r="BP571" s="642">
        <v>1</v>
      </c>
      <c r="BQ571" s="642">
        <v>0</v>
      </c>
      <c r="BR571" s="642">
        <v>0</v>
      </c>
      <c r="BS571" s="642">
        <v>0</v>
      </c>
      <c r="BT571" s="642">
        <v>0</v>
      </c>
      <c r="BU571" s="642">
        <v>0</v>
      </c>
      <c r="BV571" s="644">
        <f t="shared" ref="BV571:BW588" si="345">SUM(BP571,BR571,BT571)</f>
        <v>1</v>
      </c>
      <c r="BW571" s="644">
        <f t="shared" si="345"/>
        <v>0</v>
      </c>
      <c r="BX571" s="44">
        <f t="shared" si="338"/>
        <v>1</v>
      </c>
      <c r="BY571" s="44">
        <f t="shared" si="338"/>
        <v>0</v>
      </c>
      <c r="BZ571" s="11">
        <f t="shared" si="329"/>
        <v>1</v>
      </c>
      <c r="CA571" s="14">
        <f t="shared" si="330"/>
        <v>1</v>
      </c>
      <c r="CB571" s="14">
        <f t="shared" si="330"/>
        <v>4</v>
      </c>
      <c r="CC571" s="13">
        <f t="shared" si="331"/>
        <v>1</v>
      </c>
      <c r="CD571" s="13">
        <f t="shared" si="331"/>
        <v>0</v>
      </c>
      <c r="CE571" s="13">
        <f t="shared" si="332"/>
        <v>2</v>
      </c>
      <c r="CF571" s="13">
        <f t="shared" si="332"/>
        <v>4</v>
      </c>
      <c r="CG571" s="289">
        <f t="shared" si="333"/>
        <v>6</v>
      </c>
      <c r="CJ571" s="1">
        <v>0</v>
      </c>
      <c r="CK571" s="6">
        <f t="shared" si="320"/>
        <v>0</v>
      </c>
      <c r="CL571" s="6">
        <v>0</v>
      </c>
      <c r="CM571" s="6">
        <v>0</v>
      </c>
      <c r="CN571" s="6">
        <f t="shared" si="321"/>
        <v>1</v>
      </c>
      <c r="CO571" s="6">
        <f t="shared" si="322"/>
        <v>4</v>
      </c>
    </row>
    <row r="572" spans="1:93" ht="14.25" x14ac:dyDescent="0.25">
      <c r="A572" s="1" t="s">
        <v>1927</v>
      </c>
      <c r="B572" s="6">
        <v>559</v>
      </c>
      <c r="C572" s="9">
        <v>67</v>
      </c>
      <c r="D572" s="9" t="s">
        <v>7</v>
      </c>
      <c r="E572" s="37" t="s">
        <v>19</v>
      </c>
      <c r="F572" s="9">
        <v>20319376</v>
      </c>
      <c r="G572" s="37" t="s">
        <v>1286</v>
      </c>
      <c r="H572" s="9" t="s">
        <v>53</v>
      </c>
      <c r="I572" s="642">
        <v>0</v>
      </c>
      <c r="J572" s="642">
        <v>0</v>
      </c>
      <c r="K572" s="642">
        <v>0</v>
      </c>
      <c r="L572" s="642">
        <v>0</v>
      </c>
      <c r="M572" s="642">
        <v>0</v>
      </c>
      <c r="N572" s="642">
        <v>0</v>
      </c>
      <c r="O572" s="642">
        <v>0</v>
      </c>
      <c r="P572" s="642">
        <v>0</v>
      </c>
      <c r="Q572" s="14">
        <f t="shared" si="334"/>
        <v>0</v>
      </c>
      <c r="R572" s="14">
        <f t="shared" si="335"/>
        <v>0</v>
      </c>
      <c r="S572" s="10">
        <f t="shared" si="339"/>
        <v>0</v>
      </c>
      <c r="T572" s="642">
        <v>10</v>
      </c>
      <c r="U572" s="642">
        <v>13</v>
      </c>
      <c r="V572" s="642">
        <v>0</v>
      </c>
      <c r="W572" s="642">
        <v>0</v>
      </c>
      <c r="X572" s="642">
        <v>2</v>
      </c>
      <c r="Y572" s="642">
        <v>4</v>
      </c>
      <c r="Z572" s="623">
        <f t="shared" si="340"/>
        <v>12</v>
      </c>
      <c r="AA572" s="623">
        <f t="shared" si="340"/>
        <v>17</v>
      </c>
      <c r="AB572" s="10">
        <f t="shared" si="323"/>
        <v>29</v>
      </c>
      <c r="AC572" s="44">
        <f t="shared" si="336"/>
        <v>12</v>
      </c>
      <c r="AD572" s="44">
        <f t="shared" si="336"/>
        <v>17</v>
      </c>
      <c r="AE572" s="44">
        <f t="shared" si="324"/>
        <v>29</v>
      </c>
      <c r="AF572" s="12">
        <f t="shared" si="318"/>
        <v>6</v>
      </c>
      <c r="AG572" s="12">
        <f t="shared" si="319"/>
        <v>12</v>
      </c>
      <c r="AH572" s="10">
        <f t="shared" si="325"/>
        <v>18</v>
      </c>
      <c r="AI572" s="12">
        <f>VLOOKUP($F572,'Guru SertifikaSi'!$C$6:$G$675,'Guru SertifikaSi'!E$3,FALSE)</f>
        <v>6</v>
      </c>
      <c r="AJ572" s="12">
        <f>VLOOKUP($F572,'Guru SertifikaSi'!$C$6:$G$675,'Guru SertifikaSi'!F$3,FALSE)</f>
        <v>5</v>
      </c>
      <c r="AK572" s="10">
        <f t="shared" si="326"/>
        <v>11</v>
      </c>
      <c r="AL572" s="44">
        <f t="shared" si="327"/>
        <v>12</v>
      </c>
      <c r="AM572" s="44">
        <f t="shared" si="327"/>
        <v>17</v>
      </c>
      <c r="AN572" s="11">
        <f t="shared" si="328"/>
        <v>29</v>
      </c>
      <c r="AO572" s="642">
        <v>1</v>
      </c>
      <c r="AP572" s="642">
        <v>1</v>
      </c>
      <c r="AQ572" s="642">
        <v>0</v>
      </c>
      <c r="AR572" s="642">
        <v>1</v>
      </c>
      <c r="AS572" s="642">
        <v>1</v>
      </c>
      <c r="AT572" s="642">
        <v>0</v>
      </c>
      <c r="AU572" s="642">
        <v>0</v>
      </c>
      <c r="AV572" s="642">
        <v>0</v>
      </c>
      <c r="AW572" s="643">
        <v>0</v>
      </c>
      <c r="AX572" s="643">
        <v>0</v>
      </c>
      <c r="AY572" s="642">
        <v>10</v>
      </c>
      <c r="AZ572" s="642">
        <v>14</v>
      </c>
      <c r="BA572" s="642">
        <v>0</v>
      </c>
      <c r="BB572" s="642">
        <v>1</v>
      </c>
      <c r="BC572" s="642">
        <v>0</v>
      </c>
      <c r="BD572" s="642">
        <v>0</v>
      </c>
      <c r="BE572" s="13">
        <f t="shared" si="341"/>
        <v>2</v>
      </c>
      <c r="BF572" s="13">
        <f t="shared" si="341"/>
        <v>2</v>
      </c>
      <c r="BG572" s="10">
        <f t="shared" si="342"/>
        <v>4</v>
      </c>
      <c r="BH572" s="13">
        <f t="shared" si="343"/>
        <v>10</v>
      </c>
      <c r="BI572" s="13">
        <f t="shared" si="343"/>
        <v>15</v>
      </c>
      <c r="BJ572" s="10">
        <f t="shared" si="344"/>
        <v>25</v>
      </c>
      <c r="BK572" s="44">
        <f t="shared" si="337"/>
        <v>12</v>
      </c>
      <c r="BL572" s="44">
        <f t="shared" si="337"/>
        <v>17</v>
      </c>
      <c r="BM572" s="11">
        <f t="shared" si="337"/>
        <v>29</v>
      </c>
      <c r="BN572" s="642">
        <v>0</v>
      </c>
      <c r="BO572" s="642">
        <v>0</v>
      </c>
      <c r="BP572" s="642">
        <v>2</v>
      </c>
      <c r="BQ572" s="642">
        <v>3</v>
      </c>
      <c r="BR572" s="642">
        <v>0</v>
      </c>
      <c r="BS572" s="642">
        <v>0</v>
      </c>
      <c r="BT572" s="642">
        <v>2</v>
      </c>
      <c r="BU572" s="642">
        <v>1</v>
      </c>
      <c r="BV572" s="644">
        <f t="shared" si="345"/>
        <v>4</v>
      </c>
      <c r="BW572" s="644">
        <f t="shared" si="345"/>
        <v>4</v>
      </c>
      <c r="BX572" s="44">
        <f t="shared" si="338"/>
        <v>4</v>
      </c>
      <c r="BY572" s="44">
        <f t="shared" si="338"/>
        <v>4</v>
      </c>
      <c r="BZ572" s="11">
        <f t="shared" si="329"/>
        <v>8</v>
      </c>
      <c r="CA572" s="14">
        <f t="shared" si="330"/>
        <v>12</v>
      </c>
      <c r="CB572" s="14">
        <f t="shared" si="330"/>
        <v>17</v>
      </c>
      <c r="CC572" s="13">
        <f t="shared" si="331"/>
        <v>4</v>
      </c>
      <c r="CD572" s="13">
        <f t="shared" si="331"/>
        <v>4</v>
      </c>
      <c r="CE572" s="13">
        <f t="shared" si="332"/>
        <v>16</v>
      </c>
      <c r="CF572" s="13">
        <f t="shared" si="332"/>
        <v>21</v>
      </c>
      <c r="CG572" s="289">
        <f t="shared" si="333"/>
        <v>37</v>
      </c>
      <c r="CJ572" s="1">
        <v>0</v>
      </c>
      <c r="CK572" s="6">
        <f t="shared" si="320"/>
        <v>0</v>
      </c>
      <c r="CL572" s="6">
        <v>0</v>
      </c>
      <c r="CM572" s="6">
        <v>0</v>
      </c>
      <c r="CN572" s="6">
        <f t="shared" si="321"/>
        <v>10</v>
      </c>
      <c r="CO572" s="6">
        <f t="shared" si="322"/>
        <v>14</v>
      </c>
    </row>
    <row r="573" spans="1:93" ht="14.25" x14ac:dyDescent="0.25">
      <c r="A573" s="1" t="s">
        <v>1928</v>
      </c>
      <c r="B573" s="6">
        <v>560</v>
      </c>
      <c r="C573" s="9">
        <v>68</v>
      </c>
      <c r="D573" s="9" t="s">
        <v>7</v>
      </c>
      <c r="E573" s="37" t="s">
        <v>19</v>
      </c>
      <c r="F573" s="9">
        <v>69760708</v>
      </c>
      <c r="G573" s="37" t="s">
        <v>1285</v>
      </c>
      <c r="H573" s="9" t="s">
        <v>53</v>
      </c>
      <c r="I573" s="642">
        <v>0</v>
      </c>
      <c r="J573" s="642">
        <v>0</v>
      </c>
      <c r="K573" s="642">
        <v>0</v>
      </c>
      <c r="L573" s="642">
        <v>0</v>
      </c>
      <c r="M573" s="642">
        <v>0</v>
      </c>
      <c r="N573" s="642">
        <v>0</v>
      </c>
      <c r="O573" s="642">
        <v>0</v>
      </c>
      <c r="P573" s="642">
        <v>0</v>
      </c>
      <c r="Q573" s="14">
        <f t="shared" si="334"/>
        <v>0</v>
      </c>
      <c r="R573" s="14">
        <f t="shared" si="335"/>
        <v>0</v>
      </c>
      <c r="S573" s="10">
        <f t="shared" si="339"/>
        <v>0</v>
      </c>
      <c r="T573" s="642">
        <v>4</v>
      </c>
      <c r="U573" s="642">
        <v>5</v>
      </c>
      <c r="V573" s="642">
        <v>0</v>
      </c>
      <c r="W573" s="642">
        <v>0</v>
      </c>
      <c r="X573" s="642">
        <v>0</v>
      </c>
      <c r="Y573" s="642">
        <v>0</v>
      </c>
      <c r="Z573" s="623">
        <f t="shared" si="340"/>
        <v>4</v>
      </c>
      <c r="AA573" s="623">
        <f t="shared" si="340"/>
        <v>5</v>
      </c>
      <c r="AB573" s="10">
        <f t="shared" si="323"/>
        <v>9</v>
      </c>
      <c r="AC573" s="44">
        <f t="shared" si="336"/>
        <v>4</v>
      </c>
      <c r="AD573" s="44">
        <f t="shared" si="336"/>
        <v>5</v>
      </c>
      <c r="AE573" s="44">
        <f t="shared" si="324"/>
        <v>9</v>
      </c>
      <c r="AF573" s="12">
        <f t="shared" si="318"/>
        <v>3</v>
      </c>
      <c r="AG573" s="12">
        <f t="shared" si="319"/>
        <v>4</v>
      </c>
      <c r="AH573" s="10">
        <f t="shared" si="325"/>
        <v>7</v>
      </c>
      <c r="AI573" s="12">
        <f>VLOOKUP($F573,'Guru SertifikaSi'!$C$6:$G$675,'Guru SertifikaSi'!E$3,FALSE)</f>
        <v>1</v>
      </c>
      <c r="AJ573" s="12">
        <f>VLOOKUP($F573,'Guru SertifikaSi'!$C$6:$G$675,'Guru SertifikaSi'!F$3,FALSE)</f>
        <v>1</v>
      </c>
      <c r="AK573" s="10">
        <f t="shared" si="326"/>
        <v>2</v>
      </c>
      <c r="AL573" s="44">
        <f t="shared" si="327"/>
        <v>4</v>
      </c>
      <c r="AM573" s="44">
        <f t="shared" si="327"/>
        <v>5</v>
      </c>
      <c r="AN573" s="11">
        <f t="shared" si="328"/>
        <v>9</v>
      </c>
      <c r="AO573" s="642">
        <v>0</v>
      </c>
      <c r="AP573" s="642">
        <v>0</v>
      </c>
      <c r="AQ573" s="642">
        <v>0</v>
      </c>
      <c r="AR573" s="642">
        <v>0</v>
      </c>
      <c r="AS573" s="642">
        <v>0</v>
      </c>
      <c r="AT573" s="642">
        <v>0</v>
      </c>
      <c r="AU573" s="642">
        <v>0</v>
      </c>
      <c r="AV573" s="642">
        <v>0</v>
      </c>
      <c r="AW573" s="643">
        <v>0</v>
      </c>
      <c r="AX573" s="643">
        <v>0</v>
      </c>
      <c r="AY573" s="642">
        <v>4</v>
      </c>
      <c r="AZ573" s="642">
        <v>5</v>
      </c>
      <c r="BA573" s="642">
        <v>0</v>
      </c>
      <c r="BB573" s="642">
        <v>0</v>
      </c>
      <c r="BC573" s="642">
        <v>0</v>
      </c>
      <c r="BD573" s="642">
        <v>0</v>
      </c>
      <c r="BE573" s="13">
        <f t="shared" si="341"/>
        <v>0</v>
      </c>
      <c r="BF573" s="13">
        <f t="shared" si="341"/>
        <v>0</v>
      </c>
      <c r="BG573" s="10">
        <f t="shared" si="342"/>
        <v>0</v>
      </c>
      <c r="BH573" s="13">
        <f t="shared" si="343"/>
        <v>4</v>
      </c>
      <c r="BI573" s="13">
        <f t="shared" si="343"/>
        <v>5</v>
      </c>
      <c r="BJ573" s="10">
        <f t="shared" si="344"/>
        <v>9</v>
      </c>
      <c r="BK573" s="44">
        <f t="shared" si="337"/>
        <v>4</v>
      </c>
      <c r="BL573" s="44">
        <f t="shared" si="337"/>
        <v>5</v>
      </c>
      <c r="BM573" s="11">
        <f t="shared" si="337"/>
        <v>9</v>
      </c>
      <c r="BN573" s="642">
        <v>0</v>
      </c>
      <c r="BO573" s="642">
        <v>0</v>
      </c>
      <c r="BP573" s="642">
        <v>0</v>
      </c>
      <c r="BQ573" s="642">
        <v>0</v>
      </c>
      <c r="BR573" s="642">
        <v>0</v>
      </c>
      <c r="BS573" s="642">
        <v>0</v>
      </c>
      <c r="BT573" s="642">
        <v>0</v>
      </c>
      <c r="BU573" s="642">
        <v>1</v>
      </c>
      <c r="BV573" s="644">
        <f t="shared" si="345"/>
        <v>0</v>
      </c>
      <c r="BW573" s="644">
        <f t="shared" si="345"/>
        <v>1</v>
      </c>
      <c r="BX573" s="44">
        <f t="shared" si="338"/>
        <v>0</v>
      </c>
      <c r="BY573" s="44">
        <f t="shared" si="338"/>
        <v>1</v>
      </c>
      <c r="BZ573" s="11">
        <f t="shared" si="329"/>
        <v>1</v>
      </c>
      <c r="CA573" s="14">
        <f t="shared" si="330"/>
        <v>4</v>
      </c>
      <c r="CB573" s="14">
        <f t="shared" si="330"/>
        <v>5</v>
      </c>
      <c r="CC573" s="13">
        <f t="shared" si="331"/>
        <v>0</v>
      </c>
      <c r="CD573" s="13">
        <f t="shared" si="331"/>
        <v>1</v>
      </c>
      <c r="CE573" s="13">
        <f t="shared" si="332"/>
        <v>4</v>
      </c>
      <c r="CF573" s="13">
        <f t="shared" si="332"/>
        <v>6</v>
      </c>
      <c r="CG573" s="289">
        <f t="shared" si="333"/>
        <v>10</v>
      </c>
      <c r="CJ573" s="1">
        <v>0</v>
      </c>
      <c r="CK573" s="6">
        <f t="shared" si="320"/>
        <v>0</v>
      </c>
      <c r="CL573" s="6">
        <v>0</v>
      </c>
      <c r="CM573" s="6">
        <v>0</v>
      </c>
      <c r="CN573" s="6">
        <f t="shared" si="321"/>
        <v>4</v>
      </c>
      <c r="CO573" s="6">
        <f t="shared" si="322"/>
        <v>5</v>
      </c>
    </row>
    <row r="574" spans="1:93" ht="14.25" x14ac:dyDescent="0.25">
      <c r="A574" s="1" t="s">
        <v>1929</v>
      </c>
      <c r="B574" s="6">
        <v>561</v>
      </c>
      <c r="C574" s="9">
        <v>69</v>
      </c>
      <c r="D574" s="9" t="s">
        <v>7</v>
      </c>
      <c r="E574" s="37" t="s">
        <v>19</v>
      </c>
      <c r="F574" s="9">
        <v>20339143</v>
      </c>
      <c r="G574" s="37" t="s">
        <v>1295</v>
      </c>
      <c r="H574" s="9" t="s">
        <v>53</v>
      </c>
      <c r="I574" s="642">
        <v>0</v>
      </c>
      <c r="J574" s="642">
        <v>0</v>
      </c>
      <c r="K574" s="642">
        <v>0</v>
      </c>
      <c r="L574" s="642">
        <v>0</v>
      </c>
      <c r="M574" s="642">
        <v>0</v>
      </c>
      <c r="N574" s="642">
        <v>0</v>
      </c>
      <c r="O574" s="642">
        <v>0</v>
      </c>
      <c r="P574" s="642">
        <v>1</v>
      </c>
      <c r="Q574" s="14">
        <f t="shared" si="334"/>
        <v>0</v>
      </c>
      <c r="R574" s="14">
        <f t="shared" si="335"/>
        <v>1</v>
      </c>
      <c r="S574" s="10">
        <f t="shared" si="339"/>
        <v>1</v>
      </c>
      <c r="T574" s="642">
        <v>11</v>
      </c>
      <c r="U574" s="642">
        <v>8</v>
      </c>
      <c r="V574" s="642">
        <v>0</v>
      </c>
      <c r="W574" s="642">
        <v>0</v>
      </c>
      <c r="X574" s="642">
        <v>3</v>
      </c>
      <c r="Y574" s="642">
        <v>2</v>
      </c>
      <c r="Z574" s="623">
        <f t="shared" si="340"/>
        <v>14</v>
      </c>
      <c r="AA574" s="623">
        <f t="shared" si="340"/>
        <v>10</v>
      </c>
      <c r="AB574" s="10">
        <f t="shared" si="323"/>
        <v>24</v>
      </c>
      <c r="AC574" s="44">
        <f t="shared" si="336"/>
        <v>14</v>
      </c>
      <c r="AD574" s="44">
        <f t="shared" si="336"/>
        <v>11</v>
      </c>
      <c r="AE574" s="44">
        <f t="shared" si="324"/>
        <v>25</v>
      </c>
      <c r="AF574" s="12">
        <f t="shared" si="318"/>
        <v>7</v>
      </c>
      <c r="AG574" s="12">
        <f t="shared" si="319"/>
        <v>6</v>
      </c>
      <c r="AH574" s="10">
        <f t="shared" si="325"/>
        <v>13</v>
      </c>
      <c r="AI574" s="12">
        <f>VLOOKUP($F574,'Guru SertifikaSi'!$C$6:$G$675,'Guru SertifikaSi'!E$3,FALSE)</f>
        <v>7</v>
      </c>
      <c r="AJ574" s="12">
        <f>VLOOKUP($F574,'Guru SertifikaSi'!$C$6:$G$675,'Guru SertifikaSi'!F$3,FALSE)</f>
        <v>5</v>
      </c>
      <c r="AK574" s="10">
        <f t="shared" si="326"/>
        <v>12</v>
      </c>
      <c r="AL574" s="44">
        <f t="shared" si="327"/>
        <v>14</v>
      </c>
      <c r="AM574" s="44">
        <f t="shared" si="327"/>
        <v>11</v>
      </c>
      <c r="AN574" s="11">
        <f t="shared" si="328"/>
        <v>25</v>
      </c>
      <c r="AO574" s="642">
        <v>0</v>
      </c>
      <c r="AP574" s="642">
        <v>3</v>
      </c>
      <c r="AQ574" s="642">
        <v>0</v>
      </c>
      <c r="AR574" s="642">
        <v>0</v>
      </c>
      <c r="AS574" s="642">
        <v>2</v>
      </c>
      <c r="AT574" s="642">
        <v>0</v>
      </c>
      <c r="AU574" s="642">
        <v>0</v>
      </c>
      <c r="AV574" s="642">
        <v>0</v>
      </c>
      <c r="AW574" s="643">
        <v>0</v>
      </c>
      <c r="AX574" s="643">
        <v>0</v>
      </c>
      <c r="AY574" s="642">
        <v>10</v>
      </c>
      <c r="AZ574" s="642">
        <v>8</v>
      </c>
      <c r="BA574" s="642">
        <v>2</v>
      </c>
      <c r="BB574" s="642">
        <v>0</v>
      </c>
      <c r="BC574" s="642">
        <v>0</v>
      </c>
      <c r="BD574" s="642">
        <v>0</v>
      </c>
      <c r="BE574" s="13">
        <f t="shared" si="341"/>
        <v>2</v>
      </c>
      <c r="BF574" s="13">
        <f t="shared" si="341"/>
        <v>3</v>
      </c>
      <c r="BG574" s="10">
        <f t="shared" si="342"/>
        <v>5</v>
      </c>
      <c r="BH574" s="13">
        <f t="shared" si="343"/>
        <v>12</v>
      </c>
      <c r="BI574" s="13">
        <f t="shared" si="343"/>
        <v>8</v>
      </c>
      <c r="BJ574" s="10">
        <f t="shared" si="344"/>
        <v>20</v>
      </c>
      <c r="BK574" s="44">
        <f t="shared" si="337"/>
        <v>14</v>
      </c>
      <c r="BL574" s="44">
        <f t="shared" si="337"/>
        <v>11</v>
      </c>
      <c r="BM574" s="11">
        <f t="shared" si="337"/>
        <v>25</v>
      </c>
      <c r="BN574" s="642">
        <v>0</v>
      </c>
      <c r="BO574" s="642">
        <v>0</v>
      </c>
      <c r="BP574" s="642">
        <v>1</v>
      </c>
      <c r="BQ574" s="642">
        <v>0</v>
      </c>
      <c r="BR574" s="642">
        <v>0</v>
      </c>
      <c r="BS574" s="642">
        <v>0</v>
      </c>
      <c r="BT574" s="642">
        <v>0</v>
      </c>
      <c r="BU574" s="642">
        <v>2</v>
      </c>
      <c r="BV574" s="644">
        <f t="shared" si="345"/>
        <v>1</v>
      </c>
      <c r="BW574" s="644">
        <f t="shared" si="345"/>
        <v>2</v>
      </c>
      <c r="BX574" s="44">
        <f t="shared" si="338"/>
        <v>1</v>
      </c>
      <c r="BY574" s="44">
        <f t="shared" si="338"/>
        <v>2</v>
      </c>
      <c r="BZ574" s="11">
        <f t="shared" si="329"/>
        <v>3</v>
      </c>
      <c r="CA574" s="14">
        <f t="shared" si="330"/>
        <v>14</v>
      </c>
      <c r="CB574" s="14">
        <f t="shared" si="330"/>
        <v>11</v>
      </c>
      <c r="CC574" s="13">
        <f t="shared" si="331"/>
        <v>1</v>
      </c>
      <c r="CD574" s="13">
        <f t="shared" si="331"/>
        <v>2</v>
      </c>
      <c r="CE574" s="13">
        <f t="shared" si="332"/>
        <v>15</v>
      </c>
      <c r="CF574" s="13">
        <f t="shared" si="332"/>
        <v>13</v>
      </c>
      <c r="CG574" s="289">
        <f t="shared" si="333"/>
        <v>28</v>
      </c>
      <c r="CJ574" s="1">
        <v>0</v>
      </c>
      <c r="CK574" s="6">
        <f t="shared" si="320"/>
        <v>1</v>
      </c>
      <c r="CL574" s="6">
        <v>0</v>
      </c>
      <c r="CM574" s="6">
        <v>0</v>
      </c>
      <c r="CN574" s="6">
        <f t="shared" si="321"/>
        <v>10</v>
      </c>
      <c r="CO574" s="6">
        <f t="shared" si="322"/>
        <v>8</v>
      </c>
    </row>
    <row r="575" spans="1:93" ht="14.25" x14ac:dyDescent="0.25">
      <c r="A575" s="1" t="s">
        <v>1930</v>
      </c>
      <c r="B575" s="6">
        <v>562</v>
      </c>
      <c r="C575" s="9">
        <v>70</v>
      </c>
      <c r="D575" s="9" t="s">
        <v>7</v>
      </c>
      <c r="E575" s="37" t="s">
        <v>19</v>
      </c>
      <c r="F575" s="9">
        <v>20362042</v>
      </c>
      <c r="G575" s="37" t="s">
        <v>1290</v>
      </c>
      <c r="H575" s="9" t="s">
        <v>53</v>
      </c>
      <c r="I575" s="642">
        <v>0</v>
      </c>
      <c r="J575" s="642">
        <v>0</v>
      </c>
      <c r="K575" s="642">
        <v>0</v>
      </c>
      <c r="L575" s="642">
        <v>0</v>
      </c>
      <c r="M575" s="642">
        <v>0</v>
      </c>
      <c r="N575" s="642">
        <v>0</v>
      </c>
      <c r="O575" s="642">
        <v>0</v>
      </c>
      <c r="P575" s="642">
        <v>0</v>
      </c>
      <c r="Q575" s="14">
        <f t="shared" si="334"/>
        <v>0</v>
      </c>
      <c r="R575" s="14">
        <f t="shared" si="335"/>
        <v>0</v>
      </c>
      <c r="S575" s="10">
        <f t="shared" si="339"/>
        <v>0</v>
      </c>
      <c r="T575" s="642">
        <v>7</v>
      </c>
      <c r="U575" s="642">
        <v>5</v>
      </c>
      <c r="V575" s="642">
        <v>0</v>
      </c>
      <c r="W575" s="642">
        <v>0</v>
      </c>
      <c r="X575" s="642">
        <v>0</v>
      </c>
      <c r="Y575" s="642">
        <v>0</v>
      </c>
      <c r="Z575" s="623">
        <f t="shared" si="340"/>
        <v>7</v>
      </c>
      <c r="AA575" s="623">
        <f t="shared" si="340"/>
        <v>5</v>
      </c>
      <c r="AB575" s="10">
        <f t="shared" si="323"/>
        <v>12</v>
      </c>
      <c r="AC575" s="44">
        <f t="shared" si="336"/>
        <v>7</v>
      </c>
      <c r="AD575" s="44">
        <f t="shared" si="336"/>
        <v>5</v>
      </c>
      <c r="AE575" s="44">
        <f t="shared" si="324"/>
        <v>12</v>
      </c>
      <c r="AF575" s="12">
        <f t="shared" si="318"/>
        <v>6</v>
      </c>
      <c r="AG575" s="12">
        <f t="shared" si="319"/>
        <v>4</v>
      </c>
      <c r="AH575" s="10">
        <f t="shared" si="325"/>
        <v>10</v>
      </c>
      <c r="AI575" s="12">
        <f>VLOOKUP($F575,'Guru SertifikaSi'!$C$6:$G$675,'Guru SertifikaSi'!E$3,FALSE)</f>
        <v>1</v>
      </c>
      <c r="AJ575" s="12">
        <f>VLOOKUP($F575,'Guru SertifikaSi'!$C$6:$G$675,'Guru SertifikaSi'!F$3,FALSE)</f>
        <v>1</v>
      </c>
      <c r="AK575" s="10">
        <f t="shared" si="326"/>
        <v>2</v>
      </c>
      <c r="AL575" s="44">
        <f t="shared" si="327"/>
        <v>7</v>
      </c>
      <c r="AM575" s="44">
        <f t="shared" si="327"/>
        <v>5</v>
      </c>
      <c r="AN575" s="11">
        <f t="shared" si="328"/>
        <v>12</v>
      </c>
      <c r="AO575" s="642">
        <v>0</v>
      </c>
      <c r="AP575" s="642">
        <v>1</v>
      </c>
      <c r="AQ575" s="642">
        <v>0</v>
      </c>
      <c r="AR575" s="642">
        <v>0</v>
      </c>
      <c r="AS575" s="642">
        <v>0</v>
      </c>
      <c r="AT575" s="642">
        <v>0</v>
      </c>
      <c r="AU575" s="642">
        <v>0</v>
      </c>
      <c r="AV575" s="642">
        <v>0</v>
      </c>
      <c r="AW575" s="643">
        <v>0</v>
      </c>
      <c r="AX575" s="643">
        <v>0</v>
      </c>
      <c r="AY575" s="642">
        <v>7</v>
      </c>
      <c r="AZ575" s="642">
        <v>4</v>
      </c>
      <c r="BA575" s="642">
        <v>0</v>
      </c>
      <c r="BB575" s="642">
        <v>0</v>
      </c>
      <c r="BC575" s="642">
        <v>0</v>
      </c>
      <c r="BD575" s="642">
        <v>0</v>
      </c>
      <c r="BE575" s="13">
        <f t="shared" si="341"/>
        <v>0</v>
      </c>
      <c r="BF575" s="13">
        <f t="shared" si="341"/>
        <v>1</v>
      </c>
      <c r="BG575" s="10">
        <f t="shared" si="342"/>
        <v>1</v>
      </c>
      <c r="BH575" s="13">
        <f t="shared" si="343"/>
        <v>7</v>
      </c>
      <c r="BI575" s="13">
        <f t="shared" si="343"/>
        <v>4</v>
      </c>
      <c r="BJ575" s="10">
        <f t="shared" si="344"/>
        <v>11</v>
      </c>
      <c r="BK575" s="44">
        <f t="shared" si="337"/>
        <v>7</v>
      </c>
      <c r="BL575" s="44">
        <f t="shared" si="337"/>
        <v>5</v>
      </c>
      <c r="BM575" s="11">
        <f t="shared" si="337"/>
        <v>12</v>
      </c>
      <c r="BN575" s="642">
        <v>0</v>
      </c>
      <c r="BO575" s="642">
        <v>0</v>
      </c>
      <c r="BP575" s="642">
        <v>0</v>
      </c>
      <c r="BQ575" s="642">
        <v>0</v>
      </c>
      <c r="BR575" s="642">
        <v>0</v>
      </c>
      <c r="BS575" s="642">
        <v>0</v>
      </c>
      <c r="BT575" s="642">
        <v>0</v>
      </c>
      <c r="BU575" s="642">
        <v>0</v>
      </c>
      <c r="BV575" s="644">
        <f t="shared" si="345"/>
        <v>0</v>
      </c>
      <c r="BW575" s="644">
        <f t="shared" si="345"/>
        <v>0</v>
      </c>
      <c r="BX575" s="44">
        <f t="shared" si="338"/>
        <v>0</v>
      </c>
      <c r="BY575" s="44">
        <f t="shared" si="338"/>
        <v>0</v>
      </c>
      <c r="BZ575" s="11">
        <f t="shared" si="329"/>
        <v>0</v>
      </c>
      <c r="CA575" s="14">
        <f t="shared" si="330"/>
        <v>7</v>
      </c>
      <c r="CB575" s="14">
        <f t="shared" si="330"/>
        <v>5</v>
      </c>
      <c r="CC575" s="13">
        <f t="shared" si="331"/>
        <v>0</v>
      </c>
      <c r="CD575" s="13">
        <f t="shared" si="331"/>
        <v>0</v>
      </c>
      <c r="CE575" s="13">
        <f t="shared" si="332"/>
        <v>7</v>
      </c>
      <c r="CF575" s="13">
        <f t="shared" si="332"/>
        <v>5</v>
      </c>
      <c r="CG575" s="289">
        <f t="shared" si="333"/>
        <v>12</v>
      </c>
      <c r="CJ575" s="1">
        <v>0</v>
      </c>
      <c r="CK575" s="6">
        <f t="shared" si="320"/>
        <v>0</v>
      </c>
      <c r="CL575" s="6">
        <v>0</v>
      </c>
      <c r="CM575" s="6">
        <v>0</v>
      </c>
      <c r="CN575" s="6">
        <f t="shared" si="321"/>
        <v>7</v>
      </c>
      <c r="CO575" s="6">
        <f t="shared" si="322"/>
        <v>4</v>
      </c>
    </row>
    <row r="576" spans="1:93" ht="14.25" x14ac:dyDescent="0.25">
      <c r="A576" s="1" t="s">
        <v>1931</v>
      </c>
      <c r="B576" s="6">
        <v>563</v>
      </c>
      <c r="C576" s="9">
        <v>71</v>
      </c>
      <c r="D576" s="9" t="s">
        <v>7</v>
      </c>
      <c r="E576" s="37" t="s">
        <v>19</v>
      </c>
      <c r="F576" s="9">
        <v>20319388</v>
      </c>
      <c r="G576" s="37" t="s">
        <v>1296</v>
      </c>
      <c r="H576" s="9" t="s">
        <v>53</v>
      </c>
      <c r="I576" s="642">
        <v>0</v>
      </c>
      <c r="J576" s="642">
        <v>0</v>
      </c>
      <c r="K576" s="642">
        <v>0</v>
      </c>
      <c r="L576" s="642">
        <v>0</v>
      </c>
      <c r="M576" s="642">
        <v>0</v>
      </c>
      <c r="N576" s="642">
        <v>0</v>
      </c>
      <c r="O576" s="642">
        <v>0</v>
      </c>
      <c r="P576" s="642">
        <v>0</v>
      </c>
      <c r="Q576" s="14">
        <f t="shared" si="334"/>
        <v>0</v>
      </c>
      <c r="R576" s="14">
        <f t="shared" si="335"/>
        <v>0</v>
      </c>
      <c r="S576" s="10">
        <f t="shared" si="339"/>
        <v>0</v>
      </c>
      <c r="T576" s="642">
        <v>3</v>
      </c>
      <c r="U576" s="642">
        <v>3</v>
      </c>
      <c r="V576" s="642">
        <v>0</v>
      </c>
      <c r="W576" s="642">
        <v>0</v>
      </c>
      <c r="X576" s="642">
        <v>0</v>
      </c>
      <c r="Y576" s="642">
        <v>1</v>
      </c>
      <c r="Z576" s="623">
        <f t="shared" si="340"/>
        <v>3</v>
      </c>
      <c r="AA576" s="623">
        <f t="shared" si="340"/>
        <v>4</v>
      </c>
      <c r="AB576" s="10">
        <f t="shared" si="323"/>
        <v>7</v>
      </c>
      <c r="AC576" s="44">
        <f t="shared" si="336"/>
        <v>3</v>
      </c>
      <c r="AD576" s="44">
        <f t="shared" si="336"/>
        <v>4</v>
      </c>
      <c r="AE576" s="44">
        <f t="shared" si="324"/>
        <v>7</v>
      </c>
      <c r="AF576" s="12">
        <f t="shared" si="318"/>
        <v>1</v>
      </c>
      <c r="AG576" s="12">
        <f t="shared" si="319"/>
        <v>2</v>
      </c>
      <c r="AH576" s="10">
        <f t="shared" si="325"/>
        <v>3</v>
      </c>
      <c r="AI576" s="12">
        <f>VLOOKUP($F576,'Guru SertifikaSi'!$C$6:$G$675,'Guru SertifikaSi'!E$3,FALSE)</f>
        <v>2</v>
      </c>
      <c r="AJ576" s="12">
        <f>VLOOKUP($F576,'Guru SertifikaSi'!$C$6:$G$675,'Guru SertifikaSi'!F$3,FALSE)</f>
        <v>2</v>
      </c>
      <c r="AK576" s="10">
        <f t="shared" si="326"/>
        <v>4</v>
      </c>
      <c r="AL576" s="44">
        <f t="shared" si="327"/>
        <v>3</v>
      </c>
      <c r="AM576" s="44">
        <f t="shared" si="327"/>
        <v>4</v>
      </c>
      <c r="AN576" s="11">
        <f t="shared" si="328"/>
        <v>7</v>
      </c>
      <c r="AO576" s="642">
        <v>0</v>
      </c>
      <c r="AP576" s="642">
        <v>0</v>
      </c>
      <c r="AQ576" s="642">
        <v>0</v>
      </c>
      <c r="AR576" s="642">
        <v>0</v>
      </c>
      <c r="AS576" s="642">
        <v>0</v>
      </c>
      <c r="AT576" s="642">
        <v>0</v>
      </c>
      <c r="AU576" s="642">
        <v>0</v>
      </c>
      <c r="AV576" s="642">
        <v>0</v>
      </c>
      <c r="AW576" s="643">
        <v>0</v>
      </c>
      <c r="AX576" s="643">
        <v>0</v>
      </c>
      <c r="AY576" s="642">
        <v>3</v>
      </c>
      <c r="AZ576" s="642">
        <v>4</v>
      </c>
      <c r="BA576" s="642">
        <v>0</v>
      </c>
      <c r="BB576" s="642">
        <v>0</v>
      </c>
      <c r="BC576" s="642">
        <v>0</v>
      </c>
      <c r="BD576" s="642">
        <v>0</v>
      </c>
      <c r="BE576" s="13">
        <f t="shared" si="341"/>
        <v>0</v>
      </c>
      <c r="BF576" s="13">
        <f t="shared" si="341"/>
        <v>0</v>
      </c>
      <c r="BG576" s="10">
        <f t="shared" si="342"/>
        <v>0</v>
      </c>
      <c r="BH576" s="13">
        <f t="shared" si="343"/>
        <v>3</v>
      </c>
      <c r="BI576" s="13">
        <f t="shared" si="343"/>
        <v>4</v>
      </c>
      <c r="BJ576" s="10">
        <f t="shared" si="344"/>
        <v>7</v>
      </c>
      <c r="BK576" s="44">
        <f t="shared" si="337"/>
        <v>3</v>
      </c>
      <c r="BL576" s="44">
        <f t="shared" si="337"/>
        <v>4</v>
      </c>
      <c r="BM576" s="11">
        <f t="shared" si="337"/>
        <v>7</v>
      </c>
      <c r="BN576" s="642">
        <v>0</v>
      </c>
      <c r="BO576" s="642">
        <v>0</v>
      </c>
      <c r="BP576" s="642">
        <v>0</v>
      </c>
      <c r="BQ576" s="642">
        <v>0</v>
      </c>
      <c r="BR576" s="642">
        <v>0</v>
      </c>
      <c r="BS576" s="642">
        <v>0</v>
      </c>
      <c r="BT576" s="642">
        <v>0</v>
      </c>
      <c r="BU576" s="642">
        <v>0</v>
      </c>
      <c r="BV576" s="644">
        <f t="shared" si="345"/>
        <v>0</v>
      </c>
      <c r="BW576" s="644">
        <f t="shared" si="345"/>
        <v>0</v>
      </c>
      <c r="BX576" s="44">
        <f t="shared" si="338"/>
        <v>0</v>
      </c>
      <c r="BY576" s="44">
        <f t="shared" si="338"/>
        <v>0</v>
      </c>
      <c r="BZ576" s="11">
        <f t="shared" si="329"/>
        <v>0</v>
      </c>
      <c r="CA576" s="14">
        <f t="shared" si="330"/>
        <v>3</v>
      </c>
      <c r="CB576" s="14">
        <f t="shared" si="330"/>
        <v>4</v>
      </c>
      <c r="CC576" s="13">
        <f t="shared" si="331"/>
        <v>0</v>
      </c>
      <c r="CD576" s="13">
        <f t="shared" si="331"/>
        <v>0</v>
      </c>
      <c r="CE576" s="13">
        <f t="shared" si="332"/>
        <v>3</v>
      </c>
      <c r="CF576" s="13">
        <f t="shared" si="332"/>
        <v>4</v>
      </c>
      <c r="CG576" s="289">
        <f t="shared" si="333"/>
        <v>7</v>
      </c>
      <c r="CJ576" s="1">
        <v>0</v>
      </c>
      <c r="CK576" s="6">
        <f t="shared" si="320"/>
        <v>0</v>
      </c>
      <c r="CL576" s="6">
        <v>0</v>
      </c>
      <c r="CM576" s="6">
        <v>0</v>
      </c>
      <c r="CN576" s="6">
        <f t="shared" si="321"/>
        <v>3</v>
      </c>
      <c r="CO576" s="6">
        <f t="shared" si="322"/>
        <v>4</v>
      </c>
    </row>
    <row r="577" spans="1:93" ht="14.25" x14ac:dyDescent="0.25">
      <c r="A577" s="1" t="s">
        <v>1932</v>
      </c>
      <c r="B577" s="6">
        <v>564</v>
      </c>
      <c r="C577" s="9">
        <v>72</v>
      </c>
      <c r="D577" s="9" t="s">
        <v>7</v>
      </c>
      <c r="E577" s="37" t="s">
        <v>19</v>
      </c>
      <c r="F577" s="9">
        <v>20360447</v>
      </c>
      <c r="G577" s="37" t="s">
        <v>1293</v>
      </c>
      <c r="H577" s="9" t="s">
        <v>53</v>
      </c>
      <c r="I577" s="642">
        <v>0</v>
      </c>
      <c r="J577" s="642">
        <v>0</v>
      </c>
      <c r="K577" s="642">
        <v>0</v>
      </c>
      <c r="L577" s="642">
        <v>0</v>
      </c>
      <c r="M577" s="642">
        <v>0</v>
      </c>
      <c r="N577" s="642">
        <v>0</v>
      </c>
      <c r="O577" s="642">
        <v>0</v>
      </c>
      <c r="P577" s="642">
        <v>0</v>
      </c>
      <c r="Q577" s="14">
        <f t="shared" si="334"/>
        <v>0</v>
      </c>
      <c r="R577" s="14">
        <f t="shared" si="335"/>
        <v>0</v>
      </c>
      <c r="S577" s="10">
        <f t="shared" si="339"/>
        <v>0</v>
      </c>
      <c r="T577" s="642">
        <v>3</v>
      </c>
      <c r="U577" s="642">
        <v>7</v>
      </c>
      <c r="V577" s="642">
        <v>0</v>
      </c>
      <c r="W577" s="642">
        <v>0</v>
      </c>
      <c r="X577" s="642">
        <v>0</v>
      </c>
      <c r="Y577" s="642">
        <v>0</v>
      </c>
      <c r="Z577" s="623">
        <f t="shared" si="340"/>
        <v>3</v>
      </c>
      <c r="AA577" s="623">
        <f t="shared" si="340"/>
        <v>7</v>
      </c>
      <c r="AB577" s="10">
        <f t="shared" si="323"/>
        <v>10</v>
      </c>
      <c r="AC577" s="44">
        <f t="shared" si="336"/>
        <v>3</v>
      </c>
      <c r="AD577" s="44">
        <f t="shared" si="336"/>
        <v>7</v>
      </c>
      <c r="AE577" s="44">
        <f t="shared" si="324"/>
        <v>10</v>
      </c>
      <c r="AF577" s="12">
        <f t="shared" si="318"/>
        <v>3</v>
      </c>
      <c r="AG577" s="12">
        <f t="shared" si="319"/>
        <v>5</v>
      </c>
      <c r="AH577" s="10">
        <f t="shared" si="325"/>
        <v>8</v>
      </c>
      <c r="AI577" s="12">
        <f>VLOOKUP($F577,'Guru SertifikaSi'!$C$6:$G$675,'Guru SertifikaSi'!E$3,FALSE)</f>
        <v>0</v>
      </c>
      <c r="AJ577" s="12">
        <f>VLOOKUP($F577,'Guru SertifikaSi'!$C$6:$G$675,'Guru SertifikaSi'!F$3,FALSE)</f>
        <v>2</v>
      </c>
      <c r="AK577" s="10">
        <f t="shared" si="326"/>
        <v>2</v>
      </c>
      <c r="AL577" s="44">
        <f t="shared" si="327"/>
        <v>3</v>
      </c>
      <c r="AM577" s="44">
        <f t="shared" si="327"/>
        <v>7</v>
      </c>
      <c r="AN577" s="11">
        <f t="shared" si="328"/>
        <v>10</v>
      </c>
      <c r="AO577" s="642">
        <v>0</v>
      </c>
      <c r="AP577" s="642">
        <v>0</v>
      </c>
      <c r="AQ577" s="642">
        <v>0</v>
      </c>
      <c r="AR577" s="642">
        <v>0</v>
      </c>
      <c r="AS577" s="642">
        <v>0</v>
      </c>
      <c r="AT577" s="642">
        <v>0</v>
      </c>
      <c r="AU577" s="642">
        <v>0</v>
      </c>
      <c r="AV577" s="642">
        <v>0</v>
      </c>
      <c r="AW577" s="643">
        <v>0</v>
      </c>
      <c r="AX577" s="643">
        <v>0</v>
      </c>
      <c r="AY577" s="642">
        <v>3</v>
      </c>
      <c r="AZ577" s="642">
        <v>7</v>
      </c>
      <c r="BA577" s="642">
        <v>0</v>
      </c>
      <c r="BB577" s="642">
        <v>0</v>
      </c>
      <c r="BC577" s="642">
        <v>0</v>
      </c>
      <c r="BD577" s="642">
        <v>0</v>
      </c>
      <c r="BE577" s="13">
        <f t="shared" si="341"/>
        <v>0</v>
      </c>
      <c r="BF577" s="13">
        <f t="shared" si="341"/>
        <v>0</v>
      </c>
      <c r="BG577" s="10">
        <f t="shared" si="342"/>
        <v>0</v>
      </c>
      <c r="BH577" s="13">
        <f t="shared" si="343"/>
        <v>3</v>
      </c>
      <c r="BI577" s="13">
        <f t="shared" si="343"/>
        <v>7</v>
      </c>
      <c r="BJ577" s="10">
        <f t="shared" si="344"/>
        <v>10</v>
      </c>
      <c r="BK577" s="44">
        <f t="shared" si="337"/>
        <v>3</v>
      </c>
      <c r="BL577" s="44">
        <f t="shared" si="337"/>
        <v>7</v>
      </c>
      <c r="BM577" s="11">
        <f t="shared" si="337"/>
        <v>10</v>
      </c>
      <c r="BN577" s="642">
        <v>0</v>
      </c>
      <c r="BO577" s="642">
        <v>0</v>
      </c>
      <c r="BP577" s="642">
        <v>1</v>
      </c>
      <c r="BQ577" s="642">
        <v>1</v>
      </c>
      <c r="BR577" s="642">
        <v>0</v>
      </c>
      <c r="BS577" s="642">
        <v>0</v>
      </c>
      <c r="BT577" s="642">
        <v>0</v>
      </c>
      <c r="BU577" s="642">
        <v>0</v>
      </c>
      <c r="BV577" s="644">
        <f t="shared" si="345"/>
        <v>1</v>
      </c>
      <c r="BW577" s="644">
        <f t="shared" si="345"/>
        <v>1</v>
      </c>
      <c r="BX577" s="44">
        <f t="shared" si="338"/>
        <v>1</v>
      </c>
      <c r="BY577" s="44">
        <f t="shared" si="338"/>
        <v>1</v>
      </c>
      <c r="BZ577" s="11">
        <f t="shared" si="329"/>
        <v>2</v>
      </c>
      <c r="CA577" s="14">
        <f t="shared" si="330"/>
        <v>3</v>
      </c>
      <c r="CB577" s="14">
        <f t="shared" si="330"/>
        <v>7</v>
      </c>
      <c r="CC577" s="13">
        <f t="shared" si="331"/>
        <v>1</v>
      </c>
      <c r="CD577" s="13">
        <f t="shared" si="331"/>
        <v>1</v>
      </c>
      <c r="CE577" s="13">
        <f t="shared" si="332"/>
        <v>4</v>
      </c>
      <c r="CF577" s="13">
        <f t="shared" si="332"/>
        <v>8</v>
      </c>
      <c r="CG577" s="289">
        <f t="shared" si="333"/>
        <v>12</v>
      </c>
      <c r="CJ577" s="1">
        <v>0</v>
      </c>
      <c r="CK577" s="6">
        <f t="shared" si="320"/>
        <v>0</v>
      </c>
      <c r="CL577" s="6">
        <v>0</v>
      </c>
      <c r="CM577" s="6">
        <v>0</v>
      </c>
      <c r="CN577" s="6">
        <f t="shared" si="321"/>
        <v>3</v>
      </c>
      <c r="CO577" s="6">
        <f t="shared" si="322"/>
        <v>7</v>
      </c>
    </row>
    <row r="578" spans="1:93" ht="14.25" x14ac:dyDescent="0.25">
      <c r="A578" s="1" t="s">
        <v>1933</v>
      </c>
      <c r="B578" s="6">
        <v>565</v>
      </c>
      <c r="C578" s="9">
        <v>73</v>
      </c>
      <c r="D578" s="9" t="s">
        <v>7</v>
      </c>
      <c r="E578" s="37" t="s">
        <v>22</v>
      </c>
      <c r="F578" s="9">
        <v>20340331</v>
      </c>
      <c r="G578" s="37" t="s">
        <v>1302</v>
      </c>
      <c r="H578" s="9" t="s">
        <v>53</v>
      </c>
      <c r="I578" s="642">
        <v>0</v>
      </c>
      <c r="J578" s="642">
        <v>0</v>
      </c>
      <c r="K578" s="642">
        <v>0</v>
      </c>
      <c r="L578" s="642">
        <v>0</v>
      </c>
      <c r="M578" s="642">
        <v>0</v>
      </c>
      <c r="N578" s="642">
        <v>0</v>
      </c>
      <c r="O578" s="642">
        <v>0</v>
      </c>
      <c r="P578" s="642">
        <v>0</v>
      </c>
      <c r="Q578" s="14">
        <f t="shared" si="334"/>
        <v>0</v>
      </c>
      <c r="R578" s="14">
        <f t="shared" si="335"/>
        <v>0</v>
      </c>
      <c r="S578" s="10">
        <f t="shared" si="339"/>
        <v>0</v>
      </c>
      <c r="T578" s="642">
        <v>6</v>
      </c>
      <c r="U578" s="642">
        <v>5</v>
      </c>
      <c r="V578" s="642">
        <v>0</v>
      </c>
      <c r="W578" s="642">
        <v>0</v>
      </c>
      <c r="X578" s="642">
        <v>0</v>
      </c>
      <c r="Y578" s="642">
        <v>0</v>
      </c>
      <c r="Z578" s="623">
        <f t="shared" si="340"/>
        <v>6</v>
      </c>
      <c r="AA578" s="623">
        <f t="shared" si="340"/>
        <v>5</v>
      </c>
      <c r="AB578" s="10">
        <f t="shared" si="323"/>
        <v>11</v>
      </c>
      <c r="AC578" s="44">
        <f t="shared" si="336"/>
        <v>6</v>
      </c>
      <c r="AD578" s="44">
        <f t="shared" si="336"/>
        <v>5</v>
      </c>
      <c r="AE578" s="44">
        <f t="shared" si="324"/>
        <v>11</v>
      </c>
      <c r="AF578" s="12">
        <f t="shared" si="318"/>
        <v>4</v>
      </c>
      <c r="AG578" s="12">
        <f t="shared" si="319"/>
        <v>3</v>
      </c>
      <c r="AH578" s="10">
        <f t="shared" si="325"/>
        <v>7</v>
      </c>
      <c r="AI578" s="12">
        <f>VLOOKUP($F578,'Guru SertifikaSi'!$C$6:$G$675,'Guru SertifikaSi'!E$3,FALSE)</f>
        <v>2</v>
      </c>
      <c r="AJ578" s="12">
        <f>VLOOKUP($F578,'Guru SertifikaSi'!$C$6:$G$675,'Guru SertifikaSi'!F$3,FALSE)</f>
        <v>2</v>
      </c>
      <c r="AK578" s="10">
        <f t="shared" si="326"/>
        <v>4</v>
      </c>
      <c r="AL578" s="44">
        <f t="shared" si="327"/>
        <v>6</v>
      </c>
      <c r="AM578" s="44">
        <f t="shared" si="327"/>
        <v>5</v>
      </c>
      <c r="AN578" s="11">
        <f t="shared" si="328"/>
        <v>11</v>
      </c>
      <c r="AO578" s="642">
        <v>0</v>
      </c>
      <c r="AP578" s="642">
        <v>0</v>
      </c>
      <c r="AQ578" s="642">
        <v>0</v>
      </c>
      <c r="AR578" s="642">
        <v>0</v>
      </c>
      <c r="AS578" s="642">
        <v>0</v>
      </c>
      <c r="AT578" s="642">
        <v>0</v>
      </c>
      <c r="AU578" s="642">
        <v>0</v>
      </c>
      <c r="AV578" s="642">
        <v>0</v>
      </c>
      <c r="AW578" s="643">
        <v>0</v>
      </c>
      <c r="AX578" s="643">
        <v>0</v>
      </c>
      <c r="AY578" s="642">
        <v>5</v>
      </c>
      <c r="AZ578" s="642">
        <v>5</v>
      </c>
      <c r="BA578" s="642">
        <v>1</v>
      </c>
      <c r="BB578" s="642">
        <v>0</v>
      </c>
      <c r="BC578" s="642">
        <v>0</v>
      </c>
      <c r="BD578" s="642">
        <v>0</v>
      </c>
      <c r="BE578" s="13">
        <f t="shared" si="341"/>
        <v>0</v>
      </c>
      <c r="BF578" s="13">
        <f t="shared" si="341"/>
        <v>0</v>
      </c>
      <c r="BG578" s="10">
        <f t="shared" si="342"/>
        <v>0</v>
      </c>
      <c r="BH578" s="13">
        <f t="shared" si="343"/>
        <v>6</v>
      </c>
      <c r="BI578" s="13">
        <f t="shared" si="343"/>
        <v>5</v>
      </c>
      <c r="BJ578" s="10">
        <f t="shared" si="344"/>
        <v>11</v>
      </c>
      <c r="BK578" s="44">
        <f t="shared" si="337"/>
        <v>6</v>
      </c>
      <c r="BL578" s="44">
        <f t="shared" si="337"/>
        <v>5</v>
      </c>
      <c r="BM578" s="11">
        <f t="shared" si="337"/>
        <v>11</v>
      </c>
      <c r="BN578" s="642">
        <v>0</v>
      </c>
      <c r="BO578" s="642">
        <v>0</v>
      </c>
      <c r="BP578" s="642">
        <v>3</v>
      </c>
      <c r="BQ578" s="642">
        <v>0</v>
      </c>
      <c r="BR578" s="642">
        <v>0</v>
      </c>
      <c r="BS578" s="642">
        <v>0</v>
      </c>
      <c r="BT578" s="642">
        <v>0</v>
      </c>
      <c r="BU578" s="642">
        <v>0</v>
      </c>
      <c r="BV578" s="644">
        <f t="shared" si="345"/>
        <v>3</v>
      </c>
      <c r="BW578" s="644">
        <f t="shared" si="345"/>
        <v>0</v>
      </c>
      <c r="BX578" s="44">
        <f t="shared" si="338"/>
        <v>3</v>
      </c>
      <c r="BY578" s="44">
        <f t="shared" si="338"/>
        <v>0</v>
      </c>
      <c r="BZ578" s="11">
        <f t="shared" si="329"/>
        <v>3</v>
      </c>
      <c r="CA578" s="14">
        <f t="shared" si="330"/>
        <v>6</v>
      </c>
      <c r="CB578" s="14">
        <f t="shared" si="330"/>
        <v>5</v>
      </c>
      <c r="CC578" s="13">
        <f t="shared" si="331"/>
        <v>3</v>
      </c>
      <c r="CD578" s="13">
        <f t="shared" si="331"/>
        <v>0</v>
      </c>
      <c r="CE578" s="13">
        <f t="shared" si="332"/>
        <v>9</v>
      </c>
      <c r="CF578" s="13">
        <f t="shared" si="332"/>
        <v>5</v>
      </c>
      <c r="CG578" s="289">
        <f t="shared" si="333"/>
        <v>14</v>
      </c>
      <c r="CJ578" s="1">
        <v>0</v>
      </c>
      <c r="CK578" s="6">
        <f t="shared" si="320"/>
        <v>0</v>
      </c>
      <c r="CL578" s="6">
        <v>0</v>
      </c>
      <c r="CM578" s="6">
        <v>0</v>
      </c>
      <c r="CN578" s="6">
        <f t="shared" si="321"/>
        <v>5</v>
      </c>
      <c r="CO578" s="6">
        <f t="shared" si="322"/>
        <v>5</v>
      </c>
    </row>
    <row r="579" spans="1:93" ht="14.25" x14ac:dyDescent="0.25">
      <c r="A579" s="1" t="s">
        <v>1934</v>
      </c>
      <c r="B579" s="6">
        <v>566</v>
      </c>
      <c r="C579" s="9">
        <v>74</v>
      </c>
      <c r="D579" s="9" t="s">
        <v>7</v>
      </c>
      <c r="E579" s="37" t="s">
        <v>22</v>
      </c>
      <c r="F579" s="9">
        <v>20340332</v>
      </c>
      <c r="G579" s="37" t="s">
        <v>1300</v>
      </c>
      <c r="H579" s="9" t="s">
        <v>53</v>
      </c>
      <c r="I579" s="642">
        <v>0</v>
      </c>
      <c r="J579" s="642">
        <v>0</v>
      </c>
      <c r="K579" s="642">
        <v>0</v>
      </c>
      <c r="L579" s="642">
        <v>0</v>
      </c>
      <c r="M579" s="642">
        <v>0</v>
      </c>
      <c r="N579" s="642">
        <v>0</v>
      </c>
      <c r="O579" s="642">
        <v>0</v>
      </c>
      <c r="P579" s="642">
        <v>0</v>
      </c>
      <c r="Q579" s="14">
        <f t="shared" si="334"/>
        <v>0</v>
      </c>
      <c r="R579" s="14">
        <f t="shared" si="335"/>
        <v>0</v>
      </c>
      <c r="S579" s="10">
        <f t="shared" si="339"/>
        <v>0</v>
      </c>
      <c r="T579" s="642">
        <v>6</v>
      </c>
      <c r="U579" s="642">
        <v>4</v>
      </c>
      <c r="V579" s="642">
        <v>0</v>
      </c>
      <c r="W579" s="642">
        <v>0</v>
      </c>
      <c r="X579" s="642">
        <v>0</v>
      </c>
      <c r="Y579" s="642">
        <v>0</v>
      </c>
      <c r="Z579" s="623">
        <f t="shared" si="340"/>
        <v>6</v>
      </c>
      <c r="AA579" s="623">
        <f t="shared" si="340"/>
        <v>4</v>
      </c>
      <c r="AB579" s="10">
        <f t="shared" si="323"/>
        <v>10</v>
      </c>
      <c r="AC579" s="44">
        <f t="shared" si="336"/>
        <v>6</v>
      </c>
      <c r="AD579" s="44">
        <f t="shared" si="336"/>
        <v>4</v>
      </c>
      <c r="AE579" s="44">
        <f t="shared" si="324"/>
        <v>10</v>
      </c>
      <c r="AF579" s="12">
        <f t="shared" si="318"/>
        <v>5</v>
      </c>
      <c r="AG579" s="12">
        <f t="shared" si="319"/>
        <v>4</v>
      </c>
      <c r="AH579" s="10">
        <f t="shared" si="325"/>
        <v>9</v>
      </c>
      <c r="AI579" s="12">
        <f>VLOOKUP($F579,'Guru SertifikaSi'!$C$6:$G$675,'Guru SertifikaSi'!E$3,FALSE)</f>
        <v>1</v>
      </c>
      <c r="AJ579" s="12">
        <f>VLOOKUP($F579,'Guru SertifikaSi'!$C$6:$G$675,'Guru SertifikaSi'!F$3,FALSE)</f>
        <v>0</v>
      </c>
      <c r="AK579" s="10">
        <f t="shared" si="326"/>
        <v>1</v>
      </c>
      <c r="AL579" s="44">
        <f t="shared" si="327"/>
        <v>6</v>
      </c>
      <c r="AM579" s="44">
        <f t="shared" si="327"/>
        <v>4</v>
      </c>
      <c r="AN579" s="11">
        <f t="shared" si="328"/>
        <v>10</v>
      </c>
      <c r="AO579" s="642">
        <v>0</v>
      </c>
      <c r="AP579" s="642">
        <v>0</v>
      </c>
      <c r="AQ579" s="642">
        <v>0</v>
      </c>
      <c r="AR579" s="642">
        <v>0</v>
      </c>
      <c r="AS579" s="642">
        <v>0</v>
      </c>
      <c r="AT579" s="642">
        <v>0</v>
      </c>
      <c r="AU579" s="642">
        <v>0</v>
      </c>
      <c r="AV579" s="642">
        <v>0</v>
      </c>
      <c r="AW579" s="643">
        <v>0</v>
      </c>
      <c r="AX579" s="643">
        <v>0</v>
      </c>
      <c r="AY579" s="642">
        <v>6</v>
      </c>
      <c r="AZ579" s="642">
        <v>3</v>
      </c>
      <c r="BA579" s="642">
        <v>0</v>
      </c>
      <c r="BB579" s="642">
        <v>1</v>
      </c>
      <c r="BC579" s="642">
        <v>0</v>
      </c>
      <c r="BD579" s="642">
        <v>0</v>
      </c>
      <c r="BE579" s="13">
        <f t="shared" si="341"/>
        <v>0</v>
      </c>
      <c r="BF579" s="13">
        <f t="shared" si="341"/>
        <v>0</v>
      </c>
      <c r="BG579" s="10">
        <f t="shared" si="342"/>
        <v>0</v>
      </c>
      <c r="BH579" s="13">
        <f t="shared" si="343"/>
        <v>6</v>
      </c>
      <c r="BI579" s="13">
        <f t="shared" si="343"/>
        <v>4</v>
      </c>
      <c r="BJ579" s="10">
        <f t="shared" si="344"/>
        <v>10</v>
      </c>
      <c r="BK579" s="44">
        <f t="shared" si="337"/>
        <v>6</v>
      </c>
      <c r="BL579" s="44">
        <f t="shared" si="337"/>
        <v>4</v>
      </c>
      <c r="BM579" s="11">
        <f t="shared" si="337"/>
        <v>10</v>
      </c>
      <c r="BN579" s="642">
        <v>0</v>
      </c>
      <c r="BO579" s="642">
        <v>0</v>
      </c>
      <c r="BP579" s="642">
        <v>0</v>
      </c>
      <c r="BQ579" s="642">
        <v>0</v>
      </c>
      <c r="BR579" s="642">
        <v>0</v>
      </c>
      <c r="BS579" s="642">
        <v>0</v>
      </c>
      <c r="BT579" s="642">
        <v>0</v>
      </c>
      <c r="BU579" s="642">
        <v>0</v>
      </c>
      <c r="BV579" s="644">
        <f t="shared" si="345"/>
        <v>0</v>
      </c>
      <c r="BW579" s="644">
        <f t="shared" si="345"/>
        <v>0</v>
      </c>
      <c r="BX579" s="44">
        <f t="shared" si="338"/>
        <v>0</v>
      </c>
      <c r="BY579" s="44">
        <f t="shared" si="338"/>
        <v>0</v>
      </c>
      <c r="BZ579" s="11">
        <f t="shared" si="329"/>
        <v>0</v>
      </c>
      <c r="CA579" s="14">
        <f t="shared" si="330"/>
        <v>6</v>
      </c>
      <c r="CB579" s="14">
        <f t="shared" si="330"/>
        <v>4</v>
      </c>
      <c r="CC579" s="13">
        <f t="shared" si="331"/>
        <v>0</v>
      </c>
      <c r="CD579" s="13">
        <f t="shared" si="331"/>
        <v>0</v>
      </c>
      <c r="CE579" s="13">
        <f t="shared" si="332"/>
        <v>6</v>
      </c>
      <c r="CF579" s="13">
        <f t="shared" si="332"/>
        <v>4</v>
      </c>
      <c r="CG579" s="289">
        <f t="shared" si="333"/>
        <v>10</v>
      </c>
      <c r="CJ579" s="1">
        <v>0</v>
      </c>
      <c r="CK579" s="6">
        <f t="shared" si="320"/>
        <v>0</v>
      </c>
      <c r="CL579" s="6">
        <v>0</v>
      </c>
      <c r="CM579" s="6">
        <v>0</v>
      </c>
      <c r="CN579" s="6">
        <f t="shared" si="321"/>
        <v>6</v>
      </c>
      <c r="CO579" s="6">
        <f t="shared" si="322"/>
        <v>3</v>
      </c>
    </row>
    <row r="580" spans="1:93" ht="14.25" x14ac:dyDescent="0.25">
      <c r="A580" s="1" t="s">
        <v>1935</v>
      </c>
      <c r="B580" s="6">
        <v>567</v>
      </c>
      <c r="C580" s="9">
        <v>75</v>
      </c>
      <c r="D580" s="9" t="s">
        <v>7</v>
      </c>
      <c r="E580" s="37" t="s">
        <v>22</v>
      </c>
      <c r="F580" s="9">
        <v>20319366</v>
      </c>
      <c r="G580" s="37" t="s">
        <v>1305</v>
      </c>
      <c r="H580" s="9" t="s">
        <v>53</v>
      </c>
      <c r="I580" s="642">
        <v>0</v>
      </c>
      <c r="J580" s="642">
        <v>0</v>
      </c>
      <c r="K580" s="642">
        <v>0</v>
      </c>
      <c r="L580" s="642">
        <v>0</v>
      </c>
      <c r="M580" s="642">
        <v>0</v>
      </c>
      <c r="N580" s="642">
        <v>0</v>
      </c>
      <c r="O580" s="642">
        <v>0</v>
      </c>
      <c r="P580" s="642">
        <v>0</v>
      </c>
      <c r="Q580" s="14">
        <f t="shared" si="334"/>
        <v>0</v>
      </c>
      <c r="R580" s="14">
        <f t="shared" si="335"/>
        <v>0</v>
      </c>
      <c r="S580" s="10">
        <f t="shared" si="339"/>
        <v>0</v>
      </c>
      <c r="T580" s="642">
        <v>1</v>
      </c>
      <c r="U580" s="642">
        <v>3</v>
      </c>
      <c r="V580" s="642">
        <v>0</v>
      </c>
      <c r="W580" s="642">
        <v>0</v>
      </c>
      <c r="X580" s="642">
        <v>0</v>
      </c>
      <c r="Y580" s="642">
        <v>0</v>
      </c>
      <c r="Z580" s="623">
        <f t="shared" si="340"/>
        <v>1</v>
      </c>
      <c r="AA580" s="623">
        <f t="shared" si="340"/>
        <v>3</v>
      </c>
      <c r="AB580" s="10">
        <f t="shared" si="323"/>
        <v>4</v>
      </c>
      <c r="AC580" s="44">
        <f t="shared" si="336"/>
        <v>1</v>
      </c>
      <c r="AD580" s="44">
        <f t="shared" si="336"/>
        <v>3</v>
      </c>
      <c r="AE580" s="44">
        <f t="shared" si="324"/>
        <v>4</v>
      </c>
      <c r="AF580" s="12">
        <f t="shared" si="318"/>
        <v>0</v>
      </c>
      <c r="AG580" s="12">
        <f t="shared" si="319"/>
        <v>0</v>
      </c>
      <c r="AH580" s="10">
        <f t="shared" si="325"/>
        <v>0</v>
      </c>
      <c r="AI580" s="12">
        <f>VLOOKUP($F580,'Guru SertifikaSi'!$C$6:$G$675,'Guru SertifikaSi'!E$3,FALSE)</f>
        <v>1</v>
      </c>
      <c r="AJ580" s="12">
        <f>VLOOKUP($F580,'Guru SertifikaSi'!$C$6:$G$675,'Guru SertifikaSi'!F$3,FALSE)</f>
        <v>3</v>
      </c>
      <c r="AK580" s="10">
        <f t="shared" si="326"/>
        <v>4</v>
      </c>
      <c r="AL580" s="44">
        <f t="shared" si="327"/>
        <v>1</v>
      </c>
      <c r="AM580" s="44">
        <f t="shared" si="327"/>
        <v>3</v>
      </c>
      <c r="AN580" s="11">
        <f t="shared" si="328"/>
        <v>4</v>
      </c>
      <c r="AO580" s="642">
        <v>0</v>
      </c>
      <c r="AP580" s="642">
        <v>0</v>
      </c>
      <c r="AQ580" s="642">
        <v>0</v>
      </c>
      <c r="AR580" s="642">
        <v>0</v>
      </c>
      <c r="AS580" s="642">
        <v>0</v>
      </c>
      <c r="AT580" s="642">
        <v>0</v>
      </c>
      <c r="AU580" s="642">
        <v>0</v>
      </c>
      <c r="AV580" s="642">
        <v>0</v>
      </c>
      <c r="AW580" s="643">
        <v>0</v>
      </c>
      <c r="AX580" s="643">
        <v>0</v>
      </c>
      <c r="AY580" s="642">
        <v>1</v>
      </c>
      <c r="AZ580" s="642">
        <v>3</v>
      </c>
      <c r="BA580" s="642">
        <v>0</v>
      </c>
      <c r="BB580" s="642">
        <v>0</v>
      </c>
      <c r="BC580" s="642">
        <v>0</v>
      </c>
      <c r="BD580" s="642">
        <v>0</v>
      </c>
      <c r="BE580" s="13">
        <f t="shared" si="341"/>
        <v>0</v>
      </c>
      <c r="BF580" s="13">
        <f t="shared" si="341"/>
        <v>0</v>
      </c>
      <c r="BG580" s="10">
        <f t="shared" si="342"/>
        <v>0</v>
      </c>
      <c r="BH580" s="13">
        <f t="shared" si="343"/>
        <v>1</v>
      </c>
      <c r="BI580" s="13">
        <f t="shared" si="343"/>
        <v>3</v>
      </c>
      <c r="BJ580" s="10">
        <f t="shared" si="344"/>
        <v>4</v>
      </c>
      <c r="BK580" s="44">
        <f t="shared" si="337"/>
        <v>1</v>
      </c>
      <c r="BL580" s="44">
        <f t="shared" si="337"/>
        <v>3</v>
      </c>
      <c r="BM580" s="11">
        <f t="shared" si="337"/>
        <v>4</v>
      </c>
      <c r="BN580" s="642">
        <v>0</v>
      </c>
      <c r="BO580" s="642">
        <v>0</v>
      </c>
      <c r="BP580" s="642">
        <v>0</v>
      </c>
      <c r="BQ580" s="642">
        <v>1</v>
      </c>
      <c r="BR580" s="642">
        <v>0</v>
      </c>
      <c r="BS580" s="642">
        <v>0</v>
      </c>
      <c r="BT580" s="642">
        <v>0</v>
      </c>
      <c r="BU580" s="642">
        <v>0</v>
      </c>
      <c r="BV580" s="644">
        <f t="shared" si="345"/>
        <v>0</v>
      </c>
      <c r="BW580" s="644">
        <f t="shared" si="345"/>
        <v>1</v>
      </c>
      <c r="BX580" s="44">
        <f t="shared" si="338"/>
        <v>0</v>
      </c>
      <c r="BY580" s="44">
        <f t="shared" si="338"/>
        <v>1</v>
      </c>
      <c r="BZ580" s="11">
        <f t="shared" si="329"/>
        <v>1</v>
      </c>
      <c r="CA580" s="14">
        <f t="shared" si="330"/>
        <v>1</v>
      </c>
      <c r="CB580" s="14">
        <f t="shared" si="330"/>
        <v>3</v>
      </c>
      <c r="CC580" s="13">
        <f t="shared" si="331"/>
        <v>0</v>
      </c>
      <c r="CD580" s="13">
        <f t="shared" si="331"/>
        <v>1</v>
      </c>
      <c r="CE580" s="13">
        <f t="shared" si="332"/>
        <v>1</v>
      </c>
      <c r="CF580" s="13">
        <f t="shared" si="332"/>
        <v>4</v>
      </c>
      <c r="CG580" s="289">
        <f t="shared" si="333"/>
        <v>5</v>
      </c>
      <c r="CJ580" s="1">
        <v>0</v>
      </c>
      <c r="CK580" s="6">
        <f t="shared" si="320"/>
        <v>0</v>
      </c>
      <c r="CL580" s="6">
        <v>0</v>
      </c>
      <c r="CM580" s="6">
        <v>0</v>
      </c>
      <c r="CN580" s="6">
        <f t="shared" si="321"/>
        <v>1</v>
      </c>
      <c r="CO580" s="6">
        <f t="shared" si="322"/>
        <v>3</v>
      </c>
    </row>
    <row r="581" spans="1:93" ht="14.25" x14ac:dyDescent="0.25">
      <c r="A581" s="1" t="s">
        <v>1936</v>
      </c>
      <c r="B581" s="6">
        <v>568</v>
      </c>
      <c r="C581" s="9">
        <v>76</v>
      </c>
      <c r="D581" s="9" t="s">
        <v>7</v>
      </c>
      <c r="E581" s="37" t="s">
        <v>22</v>
      </c>
      <c r="F581" s="9">
        <v>60725433</v>
      </c>
      <c r="G581" s="37" t="s">
        <v>1299</v>
      </c>
      <c r="H581" s="9" t="s">
        <v>53</v>
      </c>
      <c r="I581" s="642">
        <v>0</v>
      </c>
      <c r="J581" s="642">
        <v>0</v>
      </c>
      <c r="K581" s="642">
        <v>0</v>
      </c>
      <c r="L581" s="642">
        <v>0</v>
      </c>
      <c r="M581" s="642">
        <v>0</v>
      </c>
      <c r="N581" s="642">
        <v>0</v>
      </c>
      <c r="O581" s="642">
        <v>0</v>
      </c>
      <c r="P581" s="642">
        <v>0</v>
      </c>
      <c r="Q581" s="14">
        <f t="shared" si="334"/>
        <v>0</v>
      </c>
      <c r="R581" s="14">
        <f t="shared" si="335"/>
        <v>0</v>
      </c>
      <c r="S581" s="10">
        <f t="shared" si="339"/>
        <v>0</v>
      </c>
      <c r="T581" s="642">
        <v>6</v>
      </c>
      <c r="U581" s="642">
        <v>3</v>
      </c>
      <c r="V581" s="642">
        <v>0</v>
      </c>
      <c r="W581" s="642">
        <v>1</v>
      </c>
      <c r="X581" s="642">
        <v>1</v>
      </c>
      <c r="Y581" s="642">
        <v>0</v>
      </c>
      <c r="Z581" s="623">
        <f t="shared" si="340"/>
        <v>7</v>
      </c>
      <c r="AA581" s="623">
        <f t="shared" si="340"/>
        <v>4</v>
      </c>
      <c r="AB581" s="10">
        <f t="shared" si="323"/>
        <v>11</v>
      </c>
      <c r="AC581" s="44">
        <f t="shared" si="336"/>
        <v>7</v>
      </c>
      <c r="AD581" s="44">
        <f t="shared" si="336"/>
        <v>4</v>
      </c>
      <c r="AE581" s="44">
        <f t="shared" si="324"/>
        <v>11</v>
      </c>
      <c r="AF581" s="12">
        <f t="shared" si="318"/>
        <v>7</v>
      </c>
      <c r="AG581" s="12">
        <f t="shared" si="319"/>
        <v>4</v>
      </c>
      <c r="AH581" s="10">
        <f t="shared" si="325"/>
        <v>11</v>
      </c>
      <c r="AI581" s="12">
        <f>VLOOKUP($F581,'Guru SertifikaSi'!$C$6:$G$675,'Guru SertifikaSi'!E$3,FALSE)</f>
        <v>0</v>
      </c>
      <c r="AJ581" s="12">
        <f>VLOOKUP($F581,'Guru SertifikaSi'!$C$6:$G$675,'Guru SertifikaSi'!F$3,FALSE)</f>
        <v>0</v>
      </c>
      <c r="AK581" s="10">
        <f t="shared" si="326"/>
        <v>0</v>
      </c>
      <c r="AL581" s="44">
        <f t="shared" si="327"/>
        <v>7</v>
      </c>
      <c r="AM581" s="44">
        <f t="shared" si="327"/>
        <v>4</v>
      </c>
      <c r="AN581" s="11">
        <f t="shared" si="328"/>
        <v>11</v>
      </c>
      <c r="AO581" s="642">
        <v>1</v>
      </c>
      <c r="AP581" s="642">
        <v>0</v>
      </c>
      <c r="AQ581" s="642">
        <v>0</v>
      </c>
      <c r="AR581" s="642">
        <v>0</v>
      </c>
      <c r="AS581" s="642">
        <v>1</v>
      </c>
      <c r="AT581" s="642">
        <v>0</v>
      </c>
      <c r="AU581" s="642">
        <v>0</v>
      </c>
      <c r="AV581" s="642">
        <v>0</v>
      </c>
      <c r="AW581" s="643">
        <v>0</v>
      </c>
      <c r="AX581" s="643">
        <v>0</v>
      </c>
      <c r="AY581" s="642">
        <v>5</v>
      </c>
      <c r="AZ581" s="642">
        <v>4</v>
      </c>
      <c r="BA581" s="642">
        <v>0</v>
      </c>
      <c r="BB581" s="642">
        <v>0</v>
      </c>
      <c r="BC581" s="642">
        <v>0</v>
      </c>
      <c r="BD581" s="642">
        <v>0</v>
      </c>
      <c r="BE581" s="13">
        <f t="shared" si="341"/>
        <v>2</v>
      </c>
      <c r="BF581" s="13">
        <f t="shared" si="341"/>
        <v>0</v>
      </c>
      <c r="BG581" s="10">
        <f t="shared" si="342"/>
        <v>2</v>
      </c>
      <c r="BH581" s="13">
        <f t="shared" si="343"/>
        <v>5</v>
      </c>
      <c r="BI581" s="13">
        <f t="shared" si="343"/>
        <v>4</v>
      </c>
      <c r="BJ581" s="10">
        <f t="shared" si="344"/>
        <v>9</v>
      </c>
      <c r="BK581" s="44">
        <f t="shared" si="337"/>
        <v>7</v>
      </c>
      <c r="BL581" s="44">
        <f t="shared" si="337"/>
        <v>4</v>
      </c>
      <c r="BM581" s="11">
        <f t="shared" si="337"/>
        <v>11</v>
      </c>
      <c r="BN581" s="642">
        <v>0</v>
      </c>
      <c r="BO581" s="642">
        <v>0</v>
      </c>
      <c r="BP581" s="642">
        <v>0</v>
      </c>
      <c r="BQ581" s="642">
        <v>1</v>
      </c>
      <c r="BR581" s="642">
        <v>0</v>
      </c>
      <c r="BS581" s="642">
        <v>0</v>
      </c>
      <c r="BT581" s="642">
        <v>0</v>
      </c>
      <c r="BU581" s="642">
        <v>0</v>
      </c>
      <c r="BV581" s="644">
        <f t="shared" si="345"/>
        <v>0</v>
      </c>
      <c r="BW581" s="644">
        <f t="shared" si="345"/>
        <v>1</v>
      </c>
      <c r="BX581" s="44">
        <f t="shared" si="338"/>
        <v>0</v>
      </c>
      <c r="BY581" s="44">
        <f t="shared" si="338"/>
        <v>1</v>
      </c>
      <c r="BZ581" s="11">
        <f t="shared" si="329"/>
        <v>1</v>
      </c>
      <c r="CA581" s="14">
        <f t="shared" si="330"/>
        <v>7</v>
      </c>
      <c r="CB581" s="14">
        <f t="shared" si="330"/>
        <v>4</v>
      </c>
      <c r="CC581" s="13">
        <f t="shared" si="331"/>
        <v>0</v>
      </c>
      <c r="CD581" s="13">
        <f t="shared" si="331"/>
        <v>1</v>
      </c>
      <c r="CE581" s="13">
        <f t="shared" si="332"/>
        <v>7</v>
      </c>
      <c r="CF581" s="13">
        <f t="shared" si="332"/>
        <v>5</v>
      </c>
      <c r="CG581" s="289">
        <f t="shared" si="333"/>
        <v>12</v>
      </c>
      <c r="CJ581" s="1">
        <v>0</v>
      </c>
      <c r="CK581" s="6">
        <f t="shared" si="320"/>
        <v>0</v>
      </c>
      <c r="CL581" s="6">
        <v>0</v>
      </c>
      <c r="CM581" s="6">
        <v>0</v>
      </c>
      <c r="CN581" s="6">
        <f t="shared" si="321"/>
        <v>5</v>
      </c>
      <c r="CO581" s="6">
        <f t="shared" si="322"/>
        <v>4</v>
      </c>
    </row>
    <row r="582" spans="1:93" ht="14.25" x14ac:dyDescent="0.25">
      <c r="A582" s="1" t="s">
        <v>1937</v>
      </c>
      <c r="B582" s="6">
        <v>569</v>
      </c>
      <c r="C582" s="9">
        <v>77</v>
      </c>
      <c r="D582" s="9" t="s">
        <v>7</v>
      </c>
      <c r="E582" s="37" t="s">
        <v>22</v>
      </c>
      <c r="F582" s="9">
        <v>69973001</v>
      </c>
      <c r="G582" s="37" t="s">
        <v>1301</v>
      </c>
      <c r="H582" s="9" t="s">
        <v>53</v>
      </c>
      <c r="I582" s="642">
        <v>0</v>
      </c>
      <c r="J582" s="642">
        <v>0</v>
      </c>
      <c r="K582" s="642">
        <v>0</v>
      </c>
      <c r="L582" s="642">
        <v>0</v>
      </c>
      <c r="M582" s="642">
        <v>0</v>
      </c>
      <c r="N582" s="642">
        <v>0</v>
      </c>
      <c r="O582" s="642">
        <v>0</v>
      </c>
      <c r="P582" s="642">
        <v>0</v>
      </c>
      <c r="Q582" s="14">
        <f t="shared" si="334"/>
        <v>0</v>
      </c>
      <c r="R582" s="14">
        <f t="shared" si="335"/>
        <v>0</v>
      </c>
      <c r="S582" s="10">
        <f t="shared" si="339"/>
        <v>0</v>
      </c>
      <c r="T582" s="642">
        <v>0</v>
      </c>
      <c r="U582" s="642">
        <v>6</v>
      </c>
      <c r="V582" s="642">
        <v>0</v>
      </c>
      <c r="W582" s="642">
        <v>0</v>
      </c>
      <c r="X582" s="642">
        <v>0</v>
      </c>
      <c r="Y582" s="642">
        <v>1</v>
      </c>
      <c r="Z582" s="623">
        <f t="shared" si="340"/>
        <v>0</v>
      </c>
      <c r="AA582" s="623">
        <f t="shared" si="340"/>
        <v>7</v>
      </c>
      <c r="AB582" s="10">
        <f t="shared" si="323"/>
        <v>7</v>
      </c>
      <c r="AC582" s="44">
        <f t="shared" si="336"/>
        <v>0</v>
      </c>
      <c r="AD582" s="44">
        <f t="shared" si="336"/>
        <v>7</v>
      </c>
      <c r="AE582" s="44">
        <f t="shared" si="324"/>
        <v>7</v>
      </c>
      <c r="AF582" s="12">
        <f t="shared" si="318"/>
        <v>0</v>
      </c>
      <c r="AG582" s="12">
        <f t="shared" si="319"/>
        <v>7</v>
      </c>
      <c r="AH582" s="10">
        <f t="shared" si="325"/>
        <v>7</v>
      </c>
      <c r="AI582" s="12">
        <f>VLOOKUP($F582,'Guru SertifikaSi'!$C$6:$G$675,'Guru SertifikaSi'!E$3,FALSE)</f>
        <v>0</v>
      </c>
      <c r="AJ582" s="12">
        <f>VLOOKUP($F582,'Guru SertifikaSi'!$C$6:$G$675,'Guru SertifikaSi'!F$3,FALSE)</f>
        <v>0</v>
      </c>
      <c r="AK582" s="10">
        <f t="shared" si="326"/>
        <v>0</v>
      </c>
      <c r="AL582" s="44">
        <f t="shared" si="327"/>
        <v>0</v>
      </c>
      <c r="AM582" s="44">
        <f t="shared" si="327"/>
        <v>7</v>
      </c>
      <c r="AN582" s="11">
        <f t="shared" si="328"/>
        <v>7</v>
      </c>
      <c r="AO582" s="642">
        <v>0</v>
      </c>
      <c r="AP582" s="642">
        <v>0</v>
      </c>
      <c r="AQ582" s="642">
        <v>0</v>
      </c>
      <c r="AR582" s="642">
        <v>0</v>
      </c>
      <c r="AS582" s="642">
        <v>0</v>
      </c>
      <c r="AT582" s="642">
        <v>0</v>
      </c>
      <c r="AU582" s="642">
        <v>0</v>
      </c>
      <c r="AV582" s="642">
        <v>0</v>
      </c>
      <c r="AW582" s="643">
        <v>0</v>
      </c>
      <c r="AX582" s="643">
        <v>0</v>
      </c>
      <c r="AY582" s="642">
        <v>0</v>
      </c>
      <c r="AZ582" s="642">
        <v>7</v>
      </c>
      <c r="BA582" s="642">
        <v>0</v>
      </c>
      <c r="BB582" s="642">
        <v>0</v>
      </c>
      <c r="BC582" s="642">
        <v>0</v>
      </c>
      <c r="BD582" s="642">
        <v>0</v>
      </c>
      <c r="BE582" s="13">
        <f t="shared" si="341"/>
        <v>0</v>
      </c>
      <c r="BF582" s="13">
        <f t="shared" si="341"/>
        <v>0</v>
      </c>
      <c r="BG582" s="10">
        <f t="shared" si="342"/>
        <v>0</v>
      </c>
      <c r="BH582" s="13">
        <f t="shared" si="343"/>
        <v>0</v>
      </c>
      <c r="BI582" s="13">
        <f t="shared" si="343"/>
        <v>7</v>
      </c>
      <c r="BJ582" s="10">
        <f t="shared" si="344"/>
        <v>7</v>
      </c>
      <c r="BK582" s="44">
        <f t="shared" si="337"/>
        <v>0</v>
      </c>
      <c r="BL582" s="44">
        <f t="shared" si="337"/>
        <v>7</v>
      </c>
      <c r="BM582" s="11">
        <f t="shared" si="337"/>
        <v>7</v>
      </c>
      <c r="BN582" s="642">
        <v>0</v>
      </c>
      <c r="BO582" s="642">
        <v>0</v>
      </c>
      <c r="BP582" s="642">
        <v>1</v>
      </c>
      <c r="BQ582" s="642">
        <v>1</v>
      </c>
      <c r="BR582" s="642">
        <v>0</v>
      </c>
      <c r="BS582" s="642">
        <v>0</v>
      </c>
      <c r="BT582" s="642">
        <v>0</v>
      </c>
      <c r="BU582" s="642">
        <v>0</v>
      </c>
      <c r="BV582" s="644">
        <f t="shared" si="345"/>
        <v>1</v>
      </c>
      <c r="BW582" s="644">
        <f t="shared" si="345"/>
        <v>1</v>
      </c>
      <c r="BX582" s="44">
        <f t="shared" si="338"/>
        <v>1</v>
      </c>
      <c r="BY582" s="44">
        <f t="shared" si="338"/>
        <v>1</v>
      </c>
      <c r="BZ582" s="11">
        <f t="shared" si="329"/>
        <v>2</v>
      </c>
      <c r="CA582" s="14">
        <f t="shared" si="330"/>
        <v>0</v>
      </c>
      <c r="CB582" s="14">
        <f t="shared" si="330"/>
        <v>7</v>
      </c>
      <c r="CC582" s="13">
        <f t="shared" si="331"/>
        <v>1</v>
      </c>
      <c r="CD582" s="13">
        <f t="shared" si="331"/>
        <v>1</v>
      </c>
      <c r="CE582" s="13">
        <f t="shared" si="332"/>
        <v>1</v>
      </c>
      <c r="CF582" s="13">
        <f t="shared" si="332"/>
        <v>8</v>
      </c>
      <c r="CG582" s="289">
        <f t="shared" si="333"/>
        <v>9</v>
      </c>
      <c r="CJ582" s="1">
        <v>0</v>
      </c>
      <c r="CK582" s="6">
        <f t="shared" si="320"/>
        <v>0</v>
      </c>
      <c r="CL582" s="6">
        <v>0</v>
      </c>
      <c r="CM582" s="6">
        <v>0</v>
      </c>
      <c r="CN582" s="6">
        <f t="shared" si="321"/>
        <v>0</v>
      </c>
      <c r="CO582" s="6">
        <f t="shared" si="322"/>
        <v>7</v>
      </c>
    </row>
    <row r="583" spans="1:93" ht="14.25" x14ac:dyDescent="0.25">
      <c r="A583" s="1" t="s">
        <v>1938</v>
      </c>
      <c r="B583" s="6">
        <v>570</v>
      </c>
      <c r="C583" s="9">
        <v>78</v>
      </c>
      <c r="D583" s="9" t="s">
        <v>7</v>
      </c>
      <c r="E583" s="37" t="s">
        <v>31</v>
      </c>
      <c r="F583" s="9">
        <v>20319367</v>
      </c>
      <c r="G583" s="37" t="s">
        <v>1309</v>
      </c>
      <c r="H583" s="9" t="s">
        <v>53</v>
      </c>
      <c r="I583" s="642">
        <v>0</v>
      </c>
      <c r="J583" s="642">
        <v>0</v>
      </c>
      <c r="K583" s="642">
        <v>0</v>
      </c>
      <c r="L583" s="642">
        <v>0</v>
      </c>
      <c r="M583" s="642">
        <v>0</v>
      </c>
      <c r="N583" s="642">
        <v>0</v>
      </c>
      <c r="O583" s="642">
        <v>0</v>
      </c>
      <c r="P583" s="642">
        <v>0</v>
      </c>
      <c r="Q583" s="14">
        <f t="shared" si="334"/>
        <v>0</v>
      </c>
      <c r="R583" s="14">
        <f t="shared" si="335"/>
        <v>0</v>
      </c>
      <c r="S583" s="10">
        <f t="shared" si="339"/>
        <v>0</v>
      </c>
      <c r="T583" s="642">
        <v>2</v>
      </c>
      <c r="U583" s="642">
        <v>2</v>
      </c>
      <c r="V583" s="642">
        <v>0</v>
      </c>
      <c r="W583" s="642">
        <v>0</v>
      </c>
      <c r="X583" s="642">
        <v>2</v>
      </c>
      <c r="Y583" s="642">
        <v>1</v>
      </c>
      <c r="Z583" s="623">
        <f t="shared" si="340"/>
        <v>4</v>
      </c>
      <c r="AA583" s="623">
        <f t="shared" si="340"/>
        <v>3</v>
      </c>
      <c r="AB583" s="10">
        <f t="shared" si="323"/>
        <v>7</v>
      </c>
      <c r="AC583" s="44">
        <f t="shared" si="336"/>
        <v>4</v>
      </c>
      <c r="AD583" s="44">
        <f t="shared" si="336"/>
        <v>3</v>
      </c>
      <c r="AE583" s="44">
        <f t="shared" si="324"/>
        <v>7</v>
      </c>
      <c r="AF583" s="12">
        <f t="shared" si="318"/>
        <v>3</v>
      </c>
      <c r="AG583" s="12">
        <f t="shared" si="319"/>
        <v>2</v>
      </c>
      <c r="AH583" s="10">
        <f t="shared" si="325"/>
        <v>5</v>
      </c>
      <c r="AI583" s="12">
        <f>VLOOKUP($F583,'Guru SertifikaSi'!$C$6:$G$675,'Guru SertifikaSi'!E$3,FALSE)</f>
        <v>1</v>
      </c>
      <c r="AJ583" s="12">
        <f>VLOOKUP($F583,'Guru SertifikaSi'!$C$6:$G$675,'Guru SertifikaSi'!F$3,FALSE)</f>
        <v>1</v>
      </c>
      <c r="AK583" s="10">
        <f t="shared" si="326"/>
        <v>2</v>
      </c>
      <c r="AL583" s="44">
        <f t="shared" si="327"/>
        <v>4</v>
      </c>
      <c r="AM583" s="44">
        <f t="shared" si="327"/>
        <v>3</v>
      </c>
      <c r="AN583" s="11">
        <f t="shared" si="328"/>
        <v>7</v>
      </c>
      <c r="AO583" s="642">
        <v>0</v>
      </c>
      <c r="AP583" s="642">
        <v>0</v>
      </c>
      <c r="AQ583" s="642">
        <v>0</v>
      </c>
      <c r="AR583" s="642">
        <v>0</v>
      </c>
      <c r="AS583" s="642">
        <v>0</v>
      </c>
      <c r="AT583" s="642">
        <v>1</v>
      </c>
      <c r="AU583" s="642">
        <v>0</v>
      </c>
      <c r="AV583" s="642">
        <v>0</v>
      </c>
      <c r="AW583" s="643">
        <v>0</v>
      </c>
      <c r="AX583" s="643">
        <v>0</v>
      </c>
      <c r="AY583" s="642">
        <v>4</v>
      </c>
      <c r="AZ583" s="642">
        <v>2</v>
      </c>
      <c r="BA583" s="642">
        <v>0</v>
      </c>
      <c r="BB583" s="642">
        <v>0</v>
      </c>
      <c r="BC583" s="642">
        <v>0</v>
      </c>
      <c r="BD583" s="642">
        <v>0</v>
      </c>
      <c r="BE583" s="13">
        <f t="shared" si="341"/>
        <v>0</v>
      </c>
      <c r="BF583" s="13">
        <f t="shared" si="341"/>
        <v>1</v>
      </c>
      <c r="BG583" s="10">
        <f t="shared" si="342"/>
        <v>1</v>
      </c>
      <c r="BH583" s="13">
        <f t="shared" si="343"/>
        <v>4</v>
      </c>
      <c r="BI583" s="13">
        <f t="shared" si="343"/>
        <v>2</v>
      </c>
      <c r="BJ583" s="10">
        <f t="shared" si="344"/>
        <v>6</v>
      </c>
      <c r="BK583" s="44">
        <f t="shared" si="337"/>
        <v>4</v>
      </c>
      <c r="BL583" s="44">
        <f t="shared" si="337"/>
        <v>3</v>
      </c>
      <c r="BM583" s="11">
        <f t="shared" si="337"/>
        <v>7</v>
      </c>
      <c r="BN583" s="642">
        <v>0</v>
      </c>
      <c r="BO583" s="642">
        <v>0</v>
      </c>
      <c r="BP583" s="642">
        <v>0</v>
      </c>
      <c r="BQ583" s="642">
        <v>0</v>
      </c>
      <c r="BR583" s="642">
        <v>0</v>
      </c>
      <c r="BS583" s="642">
        <v>0</v>
      </c>
      <c r="BT583" s="642">
        <v>0</v>
      </c>
      <c r="BU583" s="642">
        <v>1</v>
      </c>
      <c r="BV583" s="644">
        <f t="shared" si="345"/>
        <v>0</v>
      </c>
      <c r="BW583" s="644">
        <f t="shared" si="345"/>
        <v>1</v>
      </c>
      <c r="BX583" s="44">
        <f t="shared" si="338"/>
        <v>0</v>
      </c>
      <c r="BY583" s="44">
        <f t="shared" si="338"/>
        <v>1</v>
      </c>
      <c r="BZ583" s="11">
        <f t="shared" si="329"/>
        <v>1</v>
      </c>
      <c r="CA583" s="14">
        <f t="shared" si="330"/>
        <v>4</v>
      </c>
      <c r="CB583" s="14">
        <f t="shared" si="330"/>
        <v>3</v>
      </c>
      <c r="CC583" s="13">
        <f t="shared" si="331"/>
        <v>0</v>
      </c>
      <c r="CD583" s="13">
        <f t="shared" si="331"/>
        <v>1</v>
      </c>
      <c r="CE583" s="13">
        <f t="shared" si="332"/>
        <v>4</v>
      </c>
      <c r="CF583" s="13">
        <f t="shared" si="332"/>
        <v>4</v>
      </c>
      <c r="CG583" s="289">
        <f t="shared" si="333"/>
        <v>8</v>
      </c>
      <c r="CJ583" s="1">
        <v>0</v>
      </c>
      <c r="CK583" s="6">
        <f t="shared" si="320"/>
        <v>0</v>
      </c>
      <c r="CL583" s="6">
        <v>0</v>
      </c>
      <c r="CM583" s="6">
        <v>0</v>
      </c>
      <c r="CN583" s="6">
        <f t="shared" si="321"/>
        <v>4</v>
      </c>
      <c r="CO583" s="6">
        <f t="shared" si="322"/>
        <v>2</v>
      </c>
    </row>
    <row r="584" spans="1:93" ht="14.25" x14ac:dyDescent="0.25">
      <c r="A584" s="1" t="s">
        <v>1939</v>
      </c>
      <c r="B584" s="6">
        <v>571</v>
      </c>
      <c r="C584" s="9">
        <v>79</v>
      </c>
      <c r="D584" s="9" t="s">
        <v>7</v>
      </c>
      <c r="E584" s="37" t="s">
        <v>26</v>
      </c>
      <c r="F584" s="9">
        <v>20319389</v>
      </c>
      <c r="G584" s="37" t="s">
        <v>1314</v>
      </c>
      <c r="H584" s="9" t="s">
        <v>53</v>
      </c>
      <c r="I584" s="642">
        <v>0</v>
      </c>
      <c r="J584" s="642">
        <v>0</v>
      </c>
      <c r="K584" s="642">
        <v>0</v>
      </c>
      <c r="L584" s="642">
        <v>0</v>
      </c>
      <c r="M584" s="642">
        <v>0</v>
      </c>
      <c r="N584" s="642">
        <v>0</v>
      </c>
      <c r="O584" s="642">
        <v>0</v>
      </c>
      <c r="P584" s="642">
        <v>0</v>
      </c>
      <c r="Q584" s="14">
        <f t="shared" si="334"/>
        <v>0</v>
      </c>
      <c r="R584" s="14">
        <f t="shared" si="335"/>
        <v>0</v>
      </c>
      <c r="S584" s="10">
        <f t="shared" si="339"/>
        <v>0</v>
      </c>
      <c r="T584" s="642">
        <v>2</v>
      </c>
      <c r="U584" s="642">
        <v>5</v>
      </c>
      <c r="V584" s="642">
        <v>0</v>
      </c>
      <c r="W584" s="642">
        <v>0</v>
      </c>
      <c r="X584" s="642">
        <v>0</v>
      </c>
      <c r="Y584" s="642">
        <v>0</v>
      </c>
      <c r="Z584" s="623">
        <f t="shared" si="340"/>
        <v>2</v>
      </c>
      <c r="AA584" s="623">
        <f t="shared" si="340"/>
        <v>5</v>
      </c>
      <c r="AB584" s="10">
        <f t="shared" si="323"/>
        <v>7</v>
      </c>
      <c r="AC584" s="44">
        <f t="shared" si="336"/>
        <v>2</v>
      </c>
      <c r="AD584" s="44">
        <f t="shared" si="336"/>
        <v>5</v>
      </c>
      <c r="AE584" s="44">
        <f t="shared" si="324"/>
        <v>7</v>
      </c>
      <c r="AF584" s="12">
        <f t="shared" si="318"/>
        <v>2</v>
      </c>
      <c r="AG584" s="12">
        <f t="shared" si="319"/>
        <v>3</v>
      </c>
      <c r="AH584" s="10">
        <f t="shared" si="325"/>
        <v>5</v>
      </c>
      <c r="AI584" s="12">
        <f>VLOOKUP($F584,'Guru SertifikaSi'!$C$6:$G$675,'Guru SertifikaSi'!E$3,FALSE)</f>
        <v>0</v>
      </c>
      <c r="AJ584" s="12">
        <f>VLOOKUP($F584,'Guru SertifikaSi'!$C$6:$G$675,'Guru SertifikaSi'!F$3,FALSE)</f>
        <v>2</v>
      </c>
      <c r="AK584" s="10">
        <f t="shared" si="326"/>
        <v>2</v>
      </c>
      <c r="AL584" s="44">
        <f t="shared" si="327"/>
        <v>2</v>
      </c>
      <c r="AM584" s="44">
        <f t="shared" si="327"/>
        <v>5</v>
      </c>
      <c r="AN584" s="11">
        <f t="shared" si="328"/>
        <v>7</v>
      </c>
      <c r="AO584" s="642">
        <v>0</v>
      </c>
      <c r="AP584" s="642">
        <v>0</v>
      </c>
      <c r="AQ584" s="642">
        <v>0</v>
      </c>
      <c r="AR584" s="642">
        <v>0</v>
      </c>
      <c r="AS584" s="642">
        <v>0</v>
      </c>
      <c r="AT584" s="642">
        <v>0</v>
      </c>
      <c r="AU584" s="642">
        <v>0</v>
      </c>
      <c r="AV584" s="642">
        <v>0</v>
      </c>
      <c r="AW584" s="643">
        <v>0</v>
      </c>
      <c r="AX584" s="643">
        <v>0</v>
      </c>
      <c r="AY584" s="642">
        <v>2</v>
      </c>
      <c r="AZ584" s="642">
        <v>5</v>
      </c>
      <c r="BA584" s="642">
        <v>0</v>
      </c>
      <c r="BB584" s="642">
        <v>0</v>
      </c>
      <c r="BC584" s="642">
        <v>0</v>
      </c>
      <c r="BD584" s="642">
        <v>0</v>
      </c>
      <c r="BE584" s="13">
        <f t="shared" si="341"/>
        <v>0</v>
      </c>
      <c r="BF584" s="13">
        <f t="shared" si="341"/>
        <v>0</v>
      </c>
      <c r="BG584" s="10">
        <f t="shared" si="342"/>
        <v>0</v>
      </c>
      <c r="BH584" s="13">
        <f t="shared" si="343"/>
        <v>2</v>
      </c>
      <c r="BI584" s="13">
        <f t="shared" si="343"/>
        <v>5</v>
      </c>
      <c r="BJ584" s="10">
        <f t="shared" si="344"/>
        <v>7</v>
      </c>
      <c r="BK584" s="44">
        <f t="shared" si="337"/>
        <v>2</v>
      </c>
      <c r="BL584" s="44">
        <f t="shared" si="337"/>
        <v>5</v>
      </c>
      <c r="BM584" s="11">
        <f t="shared" si="337"/>
        <v>7</v>
      </c>
      <c r="BN584" s="642">
        <v>0</v>
      </c>
      <c r="BO584" s="642">
        <v>0</v>
      </c>
      <c r="BP584" s="642">
        <v>0</v>
      </c>
      <c r="BQ584" s="642">
        <v>0</v>
      </c>
      <c r="BR584" s="642">
        <v>0</v>
      </c>
      <c r="BS584" s="642">
        <v>0</v>
      </c>
      <c r="BT584" s="642">
        <v>0</v>
      </c>
      <c r="BU584" s="642">
        <v>0</v>
      </c>
      <c r="BV584" s="644">
        <f t="shared" si="345"/>
        <v>0</v>
      </c>
      <c r="BW584" s="644">
        <f t="shared" si="345"/>
        <v>0</v>
      </c>
      <c r="BX584" s="44">
        <f t="shared" si="338"/>
        <v>0</v>
      </c>
      <c r="BY584" s="44">
        <f t="shared" si="338"/>
        <v>0</v>
      </c>
      <c r="BZ584" s="11">
        <f t="shared" si="329"/>
        <v>0</v>
      </c>
      <c r="CA584" s="14">
        <f t="shared" si="330"/>
        <v>2</v>
      </c>
      <c r="CB584" s="14">
        <f t="shared" si="330"/>
        <v>5</v>
      </c>
      <c r="CC584" s="13">
        <f t="shared" si="331"/>
        <v>0</v>
      </c>
      <c r="CD584" s="13">
        <f t="shared" si="331"/>
        <v>0</v>
      </c>
      <c r="CE584" s="13">
        <f t="shared" si="332"/>
        <v>2</v>
      </c>
      <c r="CF584" s="13">
        <f t="shared" si="332"/>
        <v>5</v>
      </c>
      <c r="CG584" s="289">
        <f t="shared" si="333"/>
        <v>7</v>
      </c>
      <c r="CJ584" s="1">
        <v>0</v>
      </c>
      <c r="CK584" s="6">
        <f t="shared" si="320"/>
        <v>0</v>
      </c>
      <c r="CL584" s="6">
        <v>0</v>
      </c>
      <c r="CM584" s="6">
        <v>0</v>
      </c>
      <c r="CN584" s="6">
        <f t="shared" si="321"/>
        <v>2</v>
      </c>
      <c r="CO584" s="6">
        <f t="shared" si="322"/>
        <v>5</v>
      </c>
    </row>
    <row r="585" spans="1:93" ht="14.25" x14ac:dyDescent="0.25">
      <c r="A585" s="1" t="s">
        <v>1940</v>
      </c>
      <c r="B585" s="6">
        <v>572</v>
      </c>
      <c r="C585" s="9">
        <v>80</v>
      </c>
      <c r="D585" s="9" t="s">
        <v>7</v>
      </c>
      <c r="E585" s="37" t="s">
        <v>26</v>
      </c>
      <c r="F585" s="9">
        <v>20340334</v>
      </c>
      <c r="G585" s="37" t="s">
        <v>1316</v>
      </c>
      <c r="H585" s="9" t="s">
        <v>53</v>
      </c>
      <c r="I585" s="642">
        <v>0</v>
      </c>
      <c r="J585" s="642">
        <v>0</v>
      </c>
      <c r="K585" s="642">
        <v>0</v>
      </c>
      <c r="L585" s="642">
        <v>0</v>
      </c>
      <c r="M585" s="642">
        <v>0</v>
      </c>
      <c r="N585" s="642">
        <v>0</v>
      </c>
      <c r="O585" s="642">
        <v>0</v>
      </c>
      <c r="P585" s="642">
        <v>0</v>
      </c>
      <c r="Q585" s="14">
        <f t="shared" si="334"/>
        <v>0</v>
      </c>
      <c r="R585" s="14">
        <f t="shared" si="335"/>
        <v>0</v>
      </c>
      <c r="S585" s="10">
        <f t="shared" si="339"/>
        <v>0</v>
      </c>
      <c r="T585" s="642">
        <v>3</v>
      </c>
      <c r="U585" s="642">
        <v>9</v>
      </c>
      <c r="V585" s="642">
        <v>0</v>
      </c>
      <c r="W585" s="642">
        <v>0</v>
      </c>
      <c r="X585" s="642">
        <v>1</v>
      </c>
      <c r="Y585" s="642">
        <v>1</v>
      </c>
      <c r="Z585" s="623">
        <f t="shared" si="340"/>
        <v>4</v>
      </c>
      <c r="AA585" s="623">
        <f t="shared" si="340"/>
        <v>10</v>
      </c>
      <c r="AB585" s="10">
        <f t="shared" si="323"/>
        <v>14</v>
      </c>
      <c r="AC585" s="44">
        <f t="shared" si="336"/>
        <v>4</v>
      </c>
      <c r="AD585" s="44">
        <f t="shared" si="336"/>
        <v>10</v>
      </c>
      <c r="AE585" s="44">
        <f t="shared" si="324"/>
        <v>14</v>
      </c>
      <c r="AF585" s="12">
        <f t="shared" si="318"/>
        <v>3</v>
      </c>
      <c r="AG585" s="12">
        <f t="shared" si="319"/>
        <v>8</v>
      </c>
      <c r="AH585" s="10">
        <f t="shared" si="325"/>
        <v>11</v>
      </c>
      <c r="AI585" s="12">
        <f>VLOOKUP($F585,'Guru SertifikaSi'!$C$6:$G$675,'Guru SertifikaSi'!E$3,FALSE)</f>
        <v>1</v>
      </c>
      <c r="AJ585" s="12">
        <f>VLOOKUP($F585,'Guru SertifikaSi'!$C$6:$G$675,'Guru SertifikaSi'!F$3,FALSE)</f>
        <v>2</v>
      </c>
      <c r="AK585" s="10">
        <f t="shared" si="326"/>
        <v>3</v>
      </c>
      <c r="AL585" s="44">
        <f t="shared" si="327"/>
        <v>4</v>
      </c>
      <c r="AM585" s="44">
        <f t="shared" si="327"/>
        <v>10</v>
      </c>
      <c r="AN585" s="11">
        <f t="shared" si="328"/>
        <v>14</v>
      </c>
      <c r="AO585" s="642">
        <v>0</v>
      </c>
      <c r="AP585" s="642">
        <v>0</v>
      </c>
      <c r="AQ585" s="642">
        <v>0</v>
      </c>
      <c r="AR585" s="642">
        <v>0</v>
      </c>
      <c r="AS585" s="642">
        <v>0</v>
      </c>
      <c r="AT585" s="642">
        <v>0</v>
      </c>
      <c r="AU585" s="642">
        <v>0</v>
      </c>
      <c r="AV585" s="642">
        <v>0</v>
      </c>
      <c r="AW585" s="643">
        <v>0</v>
      </c>
      <c r="AX585" s="643">
        <v>0</v>
      </c>
      <c r="AY585" s="642">
        <v>4</v>
      </c>
      <c r="AZ585" s="642">
        <v>10</v>
      </c>
      <c r="BA585" s="642">
        <v>0</v>
      </c>
      <c r="BB585" s="642">
        <v>0</v>
      </c>
      <c r="BC585" s="642">
        <v>0</v>
      </c>
      <c r="BD585" s="642">
        <v>0</v>
      </c>
      <c r="BE585" s="13">
        <f t="shared" si="341"/>
        <v>0</v>
      </c>
      <c r="BF585" s="13">
        <f t="shared" si="341"/>
        <v>0</v>
      </c>
      <c r="BG585" s="10">
        <f t="shared" si="342"/>
        <v>0</v>
      </c>
      <c r="BH585" s="13">
        <f t="shared" si="343"/>
        <v>4</v>
      </c>
      <c r="BI585" s="13">
        <f t="shared" si="343"/>
        <v>10</v>
      </c>
      <c r="BJ585" s="10">
        <f t="shared" si="344"/>
        <v>14</v>
      </c>
      <c r="BK585" s="44">
        <f t="shared" si="337"/>
        <v>4</v>
      </c>
      <c r="BL585" s="44">
        <f t="shared" si="337"/>
        <v>10</v>
      </c>
      <c r="BM585" s="11">
        <f t="shared" si="337"/>
        <v>14</v>
      </c>
      <c r="BN585" s="642">
        <v>0</v>
      </c>
      <c r="BO585" s="642">
        <v>0</v>
      </c>
      <c r="BP585" s="642">
        <v>1</v>
      </c>
      <c r="BQ585" s="642">
        <v>0</v>
      </c>
      <c r="BR585" s="642">
        <v>0</v>
      </c>
      <c r="BS585" s="642">
        <v>0</v>
      </c>
      <c r="BT585" s="642">
        <v>0</v>
      </c>
      <c r="BU585" s="642">
        <v>1</v>
      </c>
      <c r="BV585" s="644">
        <f t="shared" si="345"/>
        <v>1</v>
      </c>
      <c r="BW585" s="644">
        <f t="shared" si="345"/>
        <v>1</v>
      </c>
      <c r="BX585" s="44">
        <f t="shared" si="338"/>
        <v>1</v>
      </c>
      <c r="BY585" s="44">
        <f t="shared" si="338"/>
        <v>1</v>
      </c>
      <c r="BZ585" s="11">
        <f t="shared" si="329"/>
        <v>2</v>
      </c>
      <c r="CA585" s="14">
        <f t="shared" si="330"/>
        <v>4</v>
      </c>
      <c r="CB585" s="14">
        <f t="shared" si="330"/>
        <v>10</v>
      </c>
      <c r="CC585" s="13">
        <f t="shared" si="331"/>
        <v>1</v>
      </c>
      <c r="CD585" s="13">
        <f t="shared" si="331"/>
        <v>1</v>
      </c>
      <c r="CE585" s="13">
        <f t="shared" si="332"/>
        <v>5</v>
      </c>
      <c r="CF585" s="13">
        <f t="shared" si="332"/>
        <v>11</v>
      </c>
      <c r="CG585" s="289">
        <f t="shared" si="333"/>
        <v>16</v>
      </c>
      <c r="CJ585" s="1">
        <v>0</v>
      </c>
      <c r="CK585" s="6">
        <f t="shared" si="320"/>
        <v>0</v>
      </c>
      <c r="CL585" s="6">
        <v>0</v>
      </c>
      <c r="CM585" s="6">
        <v>0</v>
      </c>
      <c r="CN585" s="6">
        <f t="shared" si="321"/>
        <v>4</v>
      </c>
      <c r="CO585" s="6">
        <f t="shared" si="322"/>
        <v>10</v>
      </c>
    </row>
    <row r="586" spans="1:93" ht="14.25" x14ac:dyDescent="0.25">
      <c r="A586" s="1" t="s">
        <v>1941</v>
      </c>
      <c r="B586" s="6">
        <v>573</v>
      </c>
      <c r="C586" s="9">
        <v>81</v>
      </c>
      <c r="D586" s="9" t="s">
        <v>7</v>
      </c>
      <c r="E586" s="37" t="s">
        <v>26</v>
      </c>
      <c r="F586" s="9">
        <v>69888822</v>
      </c>
      <c r="G586" s="37" t="s">
        <v>1318</v>
      </c>
      <c r="H586" s="9" t="s">
        <v>53</v>
      </c>
      <c r="I586" s="642">
        <v>0</v>
      </c>
      <c r="J586" s="642">
        <v>0</v>
      </c>
      <c r="K586" s="642">
        <v>0</v>
      </c>
      <c r="L586" s="642">
        <v>0</v>
      </c>
      <c r="M586" s="642">
        <v>0</v>
      </c>
      <c r="N586" s="642">
        <v>0</v>
      </c>
      <c r="O586" s="642">
        <v>0</v>
      </c>
      <c r="P586" s="642">
        <v>0</v>
      </c>
      <c r="Q586" s="14">
        <f t="shared" si="334"/>
        <v>0</v>
      </c>
      <c r="R586" s="14">
        <f t="shared" si="335"/>
        <v>0</v>
      </c>
      <c r="S586" s="10">
        <f t="shared" si="339"/>
        <v>0</v>
      </c>
      <c r="T586" s="642">
        <v>1</v>
      </c>
      <c r="U586" s="642">
        <v>5</v>
      </c>
      <c r="V586" s="642">
        <v>0</v>
      </c>
      <c r="W586" s="642">
        <v>0</v>
      </c>
      <c r="X586" s="642">
        <v>0</v>
      </c>
      <c r="Y586" s="642">
        <v>0</v>
      </c>
      <c r="Z586" s="623">
        <f t="shared" si="340"/>
        <v>1</v>
      </c>
      <c r="AA586" s="623">
        <f t="shared" si="340"/>
        <v>5</v>
      </c>
      <c r="AB586" s="10">
        <f t="shared" si="323"/>
        <v>6</v>
      </c>
      <c r="AC586" s="44">
        <f t="shared" si="336"/>
        <v>1</v>
      </c>
      <c r="AD586" s="44">
        <f t="shared" si="336"/>
        <v>5</v>
      </c>
      <c r="AE586" s="44">
        <f t="shared" si="324"/>
        <v>6</v>
      </c>
      <c r="AF586" s="12">
        <f t="shared" si="318"/>
        <v>1</v>
      </c>
      <c r="AG586" s="12">
        <f t="shared" si="319"/>
        <v>5</v>
      </c>
      <c r="AH586" s="10">
        <f t="shared" si="325"/>
        <v>6</v>
      </c>
      <c r="AI586" s="12">
        <f>VLOOKUP($F586,'Guru SertifikaSi'!$C$6:$G$675,'Guru SertifikaSi'!E$3,FALSE)</f>
        <v>0</v>
      </c>
      <c r="AJ586" s="12">
        <f>VLOOKUP($F586,'Guru SertifikaSi'!$C$6:$G$675,'Guru SertifikaSi'!F$3,FALSE)</f>
        <v>0</v>
      </c>
      <c r="AK586" s="10">
        <f t="shared" si="326"/>
        <v>0</v>
      </c>
      <c r="AL586" s="44">
        <f t="shared" si="327"/>
        <v>1</v>
      </c>
      <c r="AM586" s="44">
        <f t="shared" si="327"/>
        <v>5</v>
      </c>
      <c r="AN586" s="11">
        <f t="shared" si="328"/>
        <v>6</v>
      </c>
      <c r="AO586" s="642">
        <v>0</v>
      </c>
      <c r="AP586" s="642">
        <v>0</v>
      </c>
      <c r="AQ586" s="642">
        <v>0</v>
      </c>
      <c r="AR586" s="642">
        <v>0</v>
      </c>
      <c r="AS586" s="642">
        <v>0</v>
      </c>
      <c r="AT586" s="642">
        <v>0</v>
      </c>
      <c r="AU586" s="642">
        <v>0</v>
      </c>
      <c r="AV586" s="642">
        <v>0</v>
      </c>
      <c r="AW586" s="643">
        <v>0</v>
      </c>
      <c r="AX586" s="643">
        <v>0</v>
      </c>
      <c r="AY586" s="642">
        <v>1</v>
      </c>
      <c r="AZ586" s="642">
        <v>5</v>
      </c>
      <c r="BA586" s="642">
        <v>0</v>
      </c>
      <c r="BB586" s="642">
        <v>0</v>
      </c>
      <c r="BC586" s="642">
        <v>0</v>
      </c>
      <c r="BD586" s="642">
        <v>0</v>
      </c>
      <c r="BE586" s="13">
        <f t="shared" si="341"/>
        <v>0</v>
      </c>
      <c r="BF586" s="13">
        <f t="shared" si="341"/>
        <v>0</v>
      </c>
      <c r="BG586" s="10">
        <f t="shared" si="342"/>
        <v>0</v>
      </c>
      <c r="BH586" s="13">
        <f t="shared" si="343"/>
        <v>1</v>
      </c>
      <c r="BI586" s="13">
        <f t="shared" si="343"/>
        <v>5</v>
      </c>
      <c r="BJ586" s="10">
        <f t="shared" si="344"/>
        <v>6</v>
      </c>
      <c r="BK586" s="44">
        <f t="shared" si="337"/>
        <v>1</v>
      </c>
      <c r="BL586" s="44">
        <f t="shared" si="337"/>
        <v>5</v>
      </c>
      <c r="BM586" s="11">
        <f t="shared" si="337"/>
        <v>6</v>
      </c>
      <c r="BN586" s="642">
        <v>0</v>
      </c>
      <c r="BO586" s="642">
        <v>0</v>
      </c>
      <c r="BP586" s="642">
        <v>0</v>
      </c>
      <c r="BQ586" s="642">
        <v>0</v>
      </c>
      <c r="BR586" s="642">
        <v>0</v>
      </c>
      <c r="BS586" s="642">
        <v>0</v>
      </c>
      <c r="BT586" s="642">
        <v>0</v>
      </c>
      <c r="BU586" s="642">
        <v>0</v>
      </c>
      <c r="BV586" s="644">
        <f t="shared" si="345"/>
        <v>0</v>
      </c>
      <c r="BW586" s="644">
        <f t="shared" si="345"/>
        <v>0</v>
      </c>
      <c r="BX586" s="44">
        <f t="shared" si="338"/>
        <v>0</v>
      </c>
      <c r="BY586" s="44">
        <f t="shared" si="338"/>
        <v>0</v>
      </c>
      <c r="BZ586" s="11">
        <f t="shared" si="329"/>
        <v>0</v>
      </c>
      <c r="CA586" s="14">
        <f t="shared" si="330"/>
        <v>1</v>
      </c>
      <c r="CB586" s="14">
        <f t="shared" si="330"/>
        <v>5</v>
      </c>
      <c r="CC586" s="13">
        <f t="shared" si="331"/>
        <v>0</v>
      </c>
      <c r="CD586" s="13">
        <f t="shared" si="331"/>
        <v>0</v>
      </c>
      <c r="CE586" s="13">
        <f t="shared" si="332"/>
        <v>1</v>
      </c>
      <c r="CF586" s="13">
        <f t="shared" si="332"/>
        <v>5</v>
      </c>
      <c r="CG586" s="289">
        <f t="shared" si="333"/>
        <v>6</v>
      </c>
      <c r="CJ586" s="1">
        <v>0</v>
      </c>
      <c r="CK586" s="6">
        <f t="shared" si="320"/>
        <v>0</v>
      </c>
      <c r="CL586" s="6">
        <v>0</v>
      </c>
      <c r="CM586" s="6">
        <v>0</v>
      </c>
      <c r="CN586" s="6">
        <f t="shared" si="321"/>
        <v>1</v>
      </c>
      <c r="CO586" s="6">
        <f t="shared" si="322"/>
        <v>5</v>
      </c>
    </row>
    <row r="587" spans="1:93" ht="14.25" x14ac:dyDescent="0.25">
      <c r="A587" s="1" t="s">
        <v>1942</v>
      </c>
      <c r="B587" s="6">
        <v>574</v>
      </c>
      <c r="C587" s="9">
        <v>82</v>
      </c>
      <c r="D587" s="9" t="s">
        <v>7</v>
      </c>
      <c r="E587" s="37" t="s">
        <v>26</v>
      </c>
      <c r="F587" s="9">
        <v>20348737</v>
      </c>
      <c r="G587" s="37" t="s">
        <v>1319</v>
      </c>
      <c r="H587" s="9" t="s">
        <v>53</v>
      </c>
      <c r="I587" s="642">
        <v>0</v>
      </c>
      <c r="J587" s="642">
        <v>0</v>
      </c>
      <c r="K587" s="642">
        <v>0</v>
      </c>
      <c r="L587" s="642">
        <v>0</v>
      </c>
      <c r="M587" s="642">
        <v>0</v>
      </c>
      <c r="N587" s="642">
        <v>0</v>
      </c>
      <c r="O587" s="642">
        <v>0</v>
      </c>
      <c r="P587" s="642">
        <v>0</v>
      </c>
      <c r="Q587" s="14">
        <f t="shared" si="334"/>
        <v>0</v>
      </c>
      <c r="R587" s="14">
        <f t="shared" si="335"/>
        <v>0</v>
      </c>
      <c r="S587" s="10">
        <f t="shared" si="339"/>
        <v>0</v>
      </c>
      <c r="T587" s="642">
        <v>0</v>
      </c>
      <c r="U587" s="642">
        <v>4</v>
      </c>
      <c r="V587" s="642">
        <v>0</v>
      </c>
      <c r="W587" s="642">
        <v>0</v>
      </c>
      <c r="X587" s="642">
        <v>0</v>
      </c>
      <c r="Y587" s="642">
        <v>0</v>
      </c>
      <c r="Z587" s="623">
        <f t="shared" si="340"/>
        <v>0</v>
      </c>
      <c r="AA587" s="623">
        <f t="shared" si="340"/>
        <v>4</v>
      </c>
      <c r="AB587" s="10">
        <f t="shared" si="323"/>
        <v>4</v>
      </c>
      <c r="AC587" s="44">
        <f t="shared" si="336"/>
        <v>0</v>
      </c>
      <c r="AD587" s="44">
        <f t="shared" si="336"/>
        <v>4</v>
      </c>
      <c r="AE587" s="44">
        <f t="shared" si="324"/>
        <v>4</v>
      </c>
      <c r="AF587" s="12">
        <f t="shared" si="318"/>
        <v>0</v>
      </c>
      <c r="AG587" s="12">
        <f t="shared" si="319"/>
        <v>3</v>
      </c>
      <c r="AH587" s="10">
        <f t="shared" si="325"/>
        <v>3</v>
      </c>
      <c r="AI587" s="12">
        <f>VLOOKUP($F587,'Guru SertifikaSi'!$C$6:$G$675,'Guru SertifikaSi'!E$3,FALSE)</f>
        <v>0</v>
      </c>
      <c r="AJ587" s="12">
        <f>VLOOKUP($F587,'Guru SertifikaSi'!$C$6:$G$675,'Guru SertifikaSi'!F$3,FALSE)</f>
        <v>1</v>
      </c>
      <c r="AK587" s="10">
        <f t="shared" si="326"/>
        <v>1</v>
      </c>
      <c r="AL587" s="44">
        <f t="shared" si="327"/>
        <v>0</v>
      </c>
      <c r="AM587" s="44">
        <f t="shared" si="327"/>
        <v>4</v>
      </c>
      <c r="AN587" s="11">
        <f t="shared" si="328"/>
        <v>4</v>
      </c>
      <c r="AO587" s="642">
        <v>0</v>
      </c>
      <c r="AP587" s="642">
        <v>0</v>
      </c>
      <c r="AQ587" s="642">
        <v>0</v>
      </c>
      <c r="AR587" s="642">
        <v>0</v>
      </c>
      <c r="AS587" s="642">
        <v>0</v>
      </c>
      <c r="AT587" s="642">
        <v>0</v>
      </c>
      <c r="AU587" s="642">
        <v>0</v>
      </c>
      <c r="AV587" s="642">
        <v>0</v>
      </c>
      <c r="AW587" s="643">
        <v>0</v>
      </c>
      <c r="AX587" s="643">
        <v>0</v>
      </c>
      <c r="AY587" s="642">
        <v>0</v>
      </c>
      <c r="AZ587" s="642">
        <v>4</v>
      </c>
      <c r="BA587" s="642">
        <v>0</v>
      </c>
      <c r="BB587" s="642">
        <v>0</v>
      </c>
      <c r="BC587" s="642">
        <v>0</v>
      </c>
      <c r="BD587" s="642">
        <v>0</v>
      </c>
      <c r="BE587" s="13">
        <f t="shared" si="341"/>
        <v>0</v>
      </c>
      <c r="BF587" s="13">
        <f t="shared" si="341"/>
        <v>0</v>
      </c>
      <c r="BG587" s="10">
        <f t="shared" si="342"/>
        <v>0</v>
      </c>
      <c r="BH587" s="13">
        <f t="shared" si="343"/>
        <v>0</v>
      </c>
      <c r="BI587" s="13">
        <f t="shared" si="343"/>
        <v>4</v>
      </c>
      <c r="BJ587" s="10">
        <f t="shared" si="344"/>
        <v>4</v>
      </c>
      <c r="BK587" s="44">
        <f t="shared" si="337"/>
        <v>0</v>
      </c>
      <c r="BL587" s="44">
        <f t="shared" si="337"/>
        <v>4</v>
      </c>
      <c r="BM587" s="11">
        <f t="shared" si="337"/>
        <v>4</v>
      </c>
      <c r="BN587" s="642">
        <v>0</v>
      </c>
      <c r="BO587" s="642">
        <v>0</v>
      </c>
      <c r="BP587" s="642">
        <v>1</v>
      </c>
      <c r="BQ587" s="642">
        <v>0</v>
      </c>
      <c r="BR587" s="642">
        <v>0</v>
      </c>
      <c r="BS587" s="642">
        <v>0</v>
      </c>
      <c r="BT587" s="642">
        <v>0</v>
      </c>
      <c r="BU587" s="642">
        <v>0</v>
      </c>
      <c r="BV587" s="644">
        <f t="shared" si="345"/>
        <v>1</v>
      </c>
      <c r="BW587" s="644">
        <f t="shared" si="345"/>
        <v>0</v>
      </c>
      <c r="BX587" s="44">
        <f t="shared" si="338"/>
        <v>1</v>
      </c>
      <c r="BY587" s="44">
        <f t="shared" si="338"/>
        <v>0</v>
      </c>
      <c r="BZ587" s="11">
        <f t="shared" si="329"/>
        <v>1</v>
      </c>
      <c r="CA587" s="14">
        <f t="shared" si="330"/>
        <v>0</v>
      </c>
      <c r="CB587" s="14">
        <f t="shared" si="330"/>
        <v>4</v>
      </c>
      <c r="CC587" s="13">
        <f t="shared" si="331"/>
        <v>1</v>
      </c>
      <c r="CD587" s="13">
        <f t="shared" si="331"/>
        <v>0</v>
      </c>
      <c r="CE587" s="13">
        <f t="shared" si="332"/>
        <v>1</v>
      </c>
      <c r="CF587" s="13">
        <f t="shared" si="332"/>
        <v>4</v>
      </c>
      <c r="CG587" s="289">
        <f t="shared" si="333"/>
        <v>5</v>
      </c>
      <c r="CJ587" s="1">
        <v>0</v>
      </c>
      <c r="CK587" s="6">
        <f t="shared" si="320"/>
        <v>0</v>
      </c>
      <c r="CL587" s="6">
        <v>0</v>
      </c>
      <c r="CM587" s="6">
        <v>0</v>
      </c>
      <c r="CN587" s="6">
        <f t="shared" si="321"/>
        <v>0</v>
      </c>
      <c r="CO587" s="6">
        <f t="shared" si="322"/>
        <v>4</v>
      </c>
    </row>
    <row r="588" spans="1:93" ht="14.25" x14ac:dyDescent="0.25">
      <c r="A588" s="1" t="s">
        <v>1943</v>
      </c>
      <c r="B588" s="6">
        <v>575</v>
      </c>
      <c r="C588" s="9">
        <v>83</v>
      </c>
      <c r="D588" s="9" t="s">
        <v>7</v>
      </c>
      <c r="E588" s="37" t="s">
        <v>26</v>
      </c>
      <c r="F588" s="9">
        <v>60725474</v>
      </c>
      <c r="G588" s="37" t="s">
        <v>1322</v>
      </c>
      <c r="H588" s="9" t="s">
        <v>53</v>
      </c>
      <c r="I588" s="642">
        <v>0</v>
      </c>
      <c r="J588" s="642">
        <v>0</v>
      </c>
      <c r="K588" s="642">
        <v>0</v>
      </c>
      <c r="L588" s="642">
        <v>0</v>
      </c>
      <c r="M588" s="642">
        <v>0</v>
      </c>
      <c r="N588" s="642">
        <v>0</v>
      </c>
      <c r="O588" s="642">
        <v>0</v>
      </c>
      <c r="P588" s="642">
        <v>0</v>
      </c>
      <c r="Q588" s="14">
        <f t="shared" si="334"/>
        <v>0</v>
      </c>
      <c r="R588" s="14">
        <f t="shared" si="335"/>
        <v>0</v>
      </c>
      <c r="S588" s="10">
        <f t="shared" si="339"/>
        <v>0</v>
      </c>
      <c r="T588" s="642">
        <v>5</v>
      </c>
      <c r="U588" s="642">
        <v>11</v>
      </c>
      <c r="V588" s="642">
        <v>0</v>
      </c>
      <c r="W588" s="642">
        <v>0</v>
      </c>
      <c r="X588" s="642">
        <v>0</v>
      </c>
      <c r="Y588" s="642">
        <v>0</v>
      </c>
      <c r="Z588" s="623">
        <f t="shared" si="340"/>
        <v>5</v>
      </c>
      <c r="AA588" s="623">
        <f t="shared" si="340"/>
        <v>11</v>
      </c>
      <c r="AB588" s="10">
        <f t="shared" si="323"/>
        <v>16</v>
      </c>
      <c r="AC588" s="44">
        <f t="shared" si="336"/>
        <v>5</v>
      </c>
      <c r="AD588" s="44">
        <f t="shared" si="336"/>
        <v>11</v>
      </c>
      <c r="AE588" s="44">
        <f t="shared" si="324"/>
        <v>16</v>
      </c>
      <c r="AF588" s="12">
        <f t="shared" si="318"/>
        <v>5</v>
      </c>
      <c r="AG588" s="12">
        <f t="shared" si="319"/>
        <v>10</v>
      </c>
      <c r="AH588" s="10">
        <f t="shared" si="325"/>
        <v>15</v>
      </c>
      <c r="AI588" s="12">
        <f>VLOOKUP($F588,'Guru SertifikaSi'!$C$6:$G$675,'Guru SertifikaSi'!E$3,FALSE)</f>
        <v>0</v>
      </c>
      <c r="AJ588" s="12">
        <f>VLOOKUP($F588,'Guru SertifikaSi'!$C$6:$G$675,'Guru SertifikaSi'!F$3,FALSE)</f>
        <v>1</v>
      </c>
      <c r="AK588" s="10">
        <f t="shared" si="326"/>
        <v>1</v>
      </c>
      <c r="AL588" s="44">
        <f t="shared" si="327"/>
        <v>5</v>
      </c>
      <c r="AM588" s="44">
        <f t="shared" si="327"/>
        <v>11</v>
      </c>
      <c r="AN588" s="11">
        <f t="shared" si="328"/>
        <v>16</v>
      </c>
      <c r="AO588" s="642">
        <v>1</v>
      </c>
      <c r="AP588" s="642">
        <v>0</v>
      </c>
      <c r="AQ588" s="642">
        <v>0</v>
      </c>
      <c r="AR588" s="642">
        <v>0</v>
      </c>
      <c r="AS588" s="642">
        <v>0</v>
      </c>
      <c r="AT588" s="642">
        <v>0</v>
      </c>
      <c r="AU588" s="642">
        <v>0</v>
      </c>
      <c r="AV588" s="642">
        <v>0</v>
      </c>
      <c r="AW588" s="643">
        <v>0</v>
      </c>
      <c r="AX588" s="643">
        <v>0</v>
      </c>
      <c r="AY588" s="642">
        <v>4</v>
      </c>
      <c r="AZ588" s="642">
        <v>11</v>
      </c>
      <c r="BA588" s="642">
        <v>0</v>
      </c>
      <c r="BB588" s="642">
        <v>0</v>
      </c>
      <c r="BC588" s="642">
        <v>0</v>
      </c>
      <c r="BD588" s="642">
        <v>0</v>
      </c>
      <c r="BE588" s="13">
        <f>SUM(AO588,AQ588,AS588,AU588)</f>
        <v>1</v>
      </c>
      <c r="BF588" s="13">
        <f t="shared" si="341"/>
        <v>0</v>
      </c>
      <c r="BG588" s="10">
        <f t="shared" si="342"/>
        <v>1</v>
      </c>
      <c r="BH588" s="13">
        <f t="shared" si="343"/>
        <v>4</v>
      </c>
      <c r="BI588" s="13">
        <f t="shared" si="343"/>
        <v>11</v>
      </c>
      <c r="BJ588" s="10">
        <f t="shared" si="344"/>
        <v>15</v>
      </c>
      <c r="BK588" s="44">
        <f t="shared" si="337"/>
        <v>5</v>
      </c>
      <c r="BL588" s="44">
        <f t="shared" si="337"/>
        <v>11</v>
      </c>
      <c r="BM588" s="11">
        <f t="shared" si="337"/>
        <v>16</v>
      </c>
      <c r="BN588" s="642">
        <v>0</v>
      </c>
      <c r="BO588" s="642">
        <v>0</v>
      </c>
      <c r="BP588" s="642">
        <v>0</v>
      </c>
      <c r="BQ588" s="642">
        <v>1</v>
      </c>
      <c r="BR588" s="642">
        <v>0</v>
      </c>
      <c r="BS588" s="642">
        <v>0</v>
      </c>
      <c r="BT588" s="642">
        <v>0</v>
      </c>
      <c r="BU588" s="642">
        <v>0</v>
      </c>
      <c r="BV588" s="644">
        <f t="shared" si="345"/>
        <v>0</v>
      </c>
      <c r="BW588" s="644">
        <f t="shared" si="345"/>
        <v>1</v>
      </c>
      <c r="BX588" s="44">
        <f t="shared" si="338"/>
        <v>0</v>
      </c>
      <c r="BY588" s="44">
        <f t="shared" si="338"/>
        <v>1</v>
      </c>
      <c r="BZ588" s="11">
        <f t="shared" si="329"/>
        <v>1</v>
      </c>
      <c r="CA588" s="14">
        <f t="shared" si="330"/>
        <v>5</v>
      </c>
      <c r="CB588" s="14">
        <f t="shared" si="330"/>
        <v>11</v>
      </c>
      <c r="CC588" s="13">
        <f t="shared" si="331"/>
        <v>0</v>
      </c>
      <c r="CD588" s="13">
        <f t="shared" si="331"/>
        <v>1</v>
      </c>
      <c r="CE588" s="13">
        <f t="shared" si="332"/>
        <v>5</v>
      </c>
      <c r="CF588" s="13">
        <f t="shared" si="332"/>
        <v>12</v>
      </c>
      <c r="CG588" s="289">
        <f t="shared" si="333"/>
        <v>17</v>
      </c>
      <c r="CJ588" s="1">
        <v>0</v>
      </c>
      <c r="CK588" s="6">
        <f t="shared" si="320"/>
        <v>0</v>
      </c>
      <c r="CL588" s="6">
        <v>0</v>
      </c>
      <c r="CM588" s="6">
        <v>0</v>
      </c>
      <c r="CN588" s="6">
        <f t="shared" si="321"/>
        <v>4</v>
      </c>
      <c r="CO588" s="6">
        <f t="shared" si="322"/>
        <v>11</v>
      </c>
    </row>
    <row r="589" spans="1:93" ht="14.25" x14ac:dyDescent="0.25">
      <c r="A589" s="1" t="s">
        <v>1944</v>
      </c>
      <c r="B589" s="6">
        <v>576</v>
      </c>
      <c r="C589" s="9">
        <v>84</v>
      </c>
      <c r="D589" s="9" t="s">
        <v>7</v>
      </c>
      <c r="E589" s="37" t="s">
        <v>26</v>
      </c>
      <c r="F589" s="9">
        <v>20360243</v>
      </c>
      <c r="G589" s="37" t="s">
        <v>1315</v>
      </c>
      <c r="H589" s="9" t="s">
        <v>53</v>
      </c>
      <c r="I589" s="642">
        <v>0</v>
      </c>
      <c r="J589" s="642">
        <v>0</v>
      </c>
      <c r="K589" s="642">
        <v>0</v>
      </c>
      <c r="L589" s="642">
        <v>0</v>
      </c>
      <c r="M589" s="642">
        <v>0</v>
      </c>
      <c r="N589" s="642">
        <v>0</v>
      </c>
      <c r="O589" s="642">
        <v>0</v>
      </c>
      <c r="P589" s="642">
        <v>0</v>
      </c>
      <c r="Q589" s="14">
        <f t="shared" si="334"/>
        <v>0</v>
      </c>
      <c r="R589" s="14">
        <f t="shared" si="335"/>
        <v>0</v>
      </c>
      <c r="S589" s="10">
        <f t="shared" si="339"/>
        <v>0</v>
      </c>
      <c r="T589" s="642">
        <v>0</v>
      </c>
      <c r="U589" s="642">
        <v>0</v>
      </c>
      <c r="V589" s="642">
        <v>0</v>
      </c>
      <c r="W589" s="642">
        <v>0</v>
      </c>
      <c r="X589" s="642">
        <v>0</v>
      </c>
      <c r="Y589" s="642">
        <v>0</v>
      </c>
      <c r="Z589" s="623">
        <f t="shared" ref="Z589:AA590" si="346">SUM(T589,V589,X589)</f>
        <v>0</v>
      </c>
      <c r="AA589" s="623">
        <f t="shared" si="346"/>
        <v>0</v>
      </c>
      <c r="AB589" s="10">
        <f t="shared" si="323"/>
        <v>0</v>
      </c>
      <c r="AC589" s="44">
        <f t="shared" ref="AC589:AD604" si="347">SUM(Q589,Z589)</f>
        <v>0</v>
      </c>
      <c r="AD589" s="44">
        <f t="shared" si="347"/>
        <v>0</v>
      </c>
      <c r="AE589" s="44">
        <f t="shared" si="324"/>
        <v>0</v>
      </c>
      <c r="AF589" s="12">
        <f t="shared" si="318"/>
        <v>0</v>
      </c>
      <c r="AG589" s="12">
        <f t="shared" si="319"/>
        <v>0</v>
      </c>
      <c r="AH589" s="10">
        <f t="shared" si="325"/>
        <v>0</v>
      </c>
      <c r="AI589" s="12">
        <f>VLOOKUP($F589,'Guru SertifikaSi'!$C$6:$G$675,'Guru SertifikaSi'!E$3,FALSE)</f>
        <v>0</v>
      </c>
      <c r="AJ589" s="12">
        <f>VLOOKUP($F589,'Guru SertifikaSi'!$C$6:$G$675,'Guru SertifikaSi'!F$3,FALSE)</f>
        <v>0</v>
      </c>
      <c r="AK589" s="10">
        <f t="shared" si="326"/>
        <v>0</v>
      </c>
      <c r="AL589" s="44">
        <f t="shared" si="327"/>
        <v>0</v>
      </c>
      <c r="AM589" s="44">
        <f t="shared" si="327"/>
        <v>0</v>
      </c>
      <c r="AN589" s="11">
        <f t="shared" si="328"/>
        <v>0</v>
      </c>
      <c r="AO589" s="642">
        <v>0</v>
      </c>
      <c r="AP589" s="642">
        <v>0</v>
      </c>
      <c r="AQ589" s="642">
        <v>0</v>
      </c>
      <c r="AR589" s="642">
        <v>0</v>
      </c>
      <c r="AS589" s="642">
        <v>0</v>
      </c>
      <c r="AT589" s="642">
        <v>0</v>
      </c>
      <c r="AU589" s="642">
        <v>0</v>
      </c>
      <c r="AV589" s="642">
        <v>0</v>
      </c>
      <c r="AW589" s="643">
        <v>0</v>
      </c>
      <c r="AX589" s="643">
        <v>0</v>
      </c>
      <c r="AY589" s="642">
        <v>0</v>
      </c>
      <c r="AZ589" s="642">
        <v>0</v>
      </c>
      <c r="BA589" s="642">
        <v>0</v>
      </c>
      <c r="BB589" s="642">
        <v>0</v>
      </c>
      <c r="BC589" s="642">
        <v>0</v>
      </c>
      <c r="BD589" s="642">
        <v>0</v>
      </c>
      <c r="BE589" s="13">
        <f t="shared" ref="BE589:BF590" si="348">SUM(AO589,AQ589,AS589,AU589)</f>
        <v>0</v>
      </c>
      <c r="BF589" s="13">
        <f t="shared" si="348"/>
        <v>0</v>
      </c>
      <c r="BG589" s="10">
        <f t="shared" si="342"/>
        <v>0</v>
      </c>
      <c r="BH589" s="13">
        <f t="shared" ref="BH589:BI590" si="349">SUM(AW589,AY589,BA589,BC589)</f>
        <v>0</v>
      </c>
      <c r="BI589" s="13">
        <f t="shared" si="349"/>
        <v>0</v>
      </c>
      <c r="BJ589" s="10">
        <f t="shared" si="344"/>
        <v>0</v>
      </c>
      <c r="BK589" s="44">
        <f t="shared" ref="BK589:BM604" si="350">SUM(BE589,BH589)</f>
        <v>0</v>
      </c>
      <c r="BL589" s="44">
        <f t="shared" si="350"/>
        <v>0</v>
      </c>
      <c r="BM589" s="11">
        <f t="shared" si="350"/>
        <v>0</v>
      </c>
      <c r="BN589" s="642">
        <v>0</v>
      </c>
      <c r="BO589" s="642">
        <v>0</v>
      </c>
      <c r="BP589" s="642">
        <v>0</v>
      </c>
      <c r="BQ589" s="642">
        <v>0</v>
      </c>
      <c r="BR589" s="642">
        <v>0</v>
      </c>
      <c r="BS589" s="642">
        <v>0</v>
      </c>
      <c r="BT589" s="642">
        <v>0</v>
      </c>
      <c r="BU589" s="642">
        <v>0</v>
      </c>
      <c r="BV589" s="644">
        <f t="shared" ref="BV589:BW590" si="351">SUM(BP589,BR589,BT589)</f>
        <v>0</v>
      </c>
      <c r="BW589" s="644">
        <f t="shared" si="351"/>
        <v>0</v>
      </c>
      <c r="BX589" s="44">
        <f t="shared" ref="BX589:BY604" si="352">SUM(BN589,BV589)</f>
        <v>0</v>
      </c>
      <c r="BY589" s="44">
        <f t="shared" si="352"/>
        <v>0</v>
      </c>
      <c r="BZ589" s="11">
        <f t="shared" si="329"/>
        <v>0</v>
      </c>
      <c r="CA589" s="14">
        <f t="shared" si="330"/>
        <v>0</v>
      </c>
      <c r="CB589" s="14">
        <f t="shared" si="330"/>
        <v>0</v>
      </c>
      <c r="CC589" s="13">
        <f t="shared" si="331"/>
        <v>0</v>
      </c>
      <c r="CD589" s="13">
        <f t="shared" si="331"/>
        <v>0</v>
      </c>
      <c r="CE589" s="13">
        <f t="shared" si="332"/>
        <v>0</v>
      </c>
      <c r="CF589" s="13">
        <f t="shared" si="332"/>
        <v>0</v>
      </c>
      <c r="CG589" s="289">
        <f t="shared" si="333"/>
        <v>0</v>
      </c>
      <c r="CJ589" s="1">
        <v>0</v>
      </c>
      <c r="CK589" s="6">
        <f t="shared" si="320"/>
        <v>0</v>
      </c>
      <c r="CL589" s="6">
        <v>0</v>
      </c>
      <c r="CM589" s="6">
        <v>0</v>
      </c>
      <c r="CN589" s="6">
        <f t="shared" si="321"/>
        <v>0</v>
      </c>
      <c r="CO589" s="6">
        <f t="shared" si="322"/>
        <v>0</v>
      </c>
    </row>
    <row r="590" spans="1:93" ht="14.25" x14ac:dyDescent="0.25">
      <c r="A590" s="1" t="s">
        <v>1945</v>
      </c>
      <c r="B590" s="6">
        <v>577</v>
      </c>
      <c r="C590" s="9">
        <v>85</v>
      </c>
      <c r="D590" s="9" t="s">
        <v>7</v>
      </c>
      <c r="E590" s="37" t="s">
        <v>25</v>
      </c>
      <c r="F590" s="9">
        <v>69990963</v>
      </c>
      <c r="G590" s="37" t="s">
        <v>1355</v>
      </c>
      <c r="H590" s="9" t="s">
        <v>53</v>
      </c>
      <c r="I590" s="642">
        <v>0</v>
      </c>
      <c r="J590" s="642">
        <v>0</v>
      </c>
      <c r="K590" s="642">
        <v>0</v>
      </c>
      <c r="L590" s="642">
        <v>0</v>
      </c>
      <c r="M590" s="642">
        <v>0</v>
      </c>
      <c r="N590" s="642">
        <v>0</v>
      </c>
      <c r="O590" s="642">
        <v>0</v>
      </c>
      <c r="P590" s="642">
        <v>0</v>
      </c>
      <c r="Q590" s="14">
        <f t="shared" si="334"/>
        <v>0</v>
      </c>
      <c r="R590" s="14">
        <f t="shared" si="335"/>
        <v>0</v>
      </c>
      <c r="S590" s="10">
        <f t="shared" si="339"/>
        <v>0</v>
      </c>
      <c r="T590" s="642">
        <v>6</v>
      </c>
      <c r="U590" s="642">
        <v>0</v>
      </c>
      <c r="V590" s="642">
        <v>0</v>
      </c>
      <c r="W590" s="642">
        <v>0</v>
      </c>
      <c r="X590" s="642">
        <v>0</v>
      </c>
      <c r="Y590" s="642">
        <v>0</v>
      </c>
      <c r="Z590" s="623">
        <f t="shared" si="346"/>
        <v>6</v>
      </c>
      <c r="AA590" s="623">
        <f t="shared" si="346"/>
        <v>0</v>
      </c>
      <c r="AB590" s="10">
        <f t="shared" si="323"/>
        <v>6</v>
      </c>
      <c r="AC590" s="44">
        <f t="shared" si="347"/>
        <v>6</v>
      </c>
      <c r="AD590" s="44">
        <f t="shared" si="347"/>
        <v>0</v>
      </c>
      <c r="AE590" s="44">
        <f t="shared" si="324"/>
        <v>6</v>
      </c>
      <c r="AF590" s="12">
        <f t="shared" si="318"/>
        <v>6</v>
      </c>
      <c r="AG590" s="12">
        <f t="shared" si="319"/>
        <v>0</v>
      </c>
      <c r="AH590" s="10">
        <f t="shared" si="325"/>
        <v>6</v>
      </c>
      <c r="AI590" s="12">
        <f>VLOOKUP($F590,'Guru SertifikaSi'!$C$6:$G$675,'Guru SertifikaSi'!E$3,FALSE)</f>
        <v>0</v>
      </c>
      <c r="AJ590" s="12">
        <f>VLOOKUP($F590,'Guru SertifikaSi'!$C$6:$G$675,'Guru SertifikaSi'!F$3,FALSE)</f>
        <v>0</v>
      </c>
      <c r="AK590" s="10">
        <f t="shared" si="326"/>
        <v>0</v>
      </c>
      <c r="AL590" s="44">
        <f t="shared" si="327"/>
        <v>6</v>
      </c>
      <c r="AM590" s="44">
        <f t="shared" si="327"/>
        <v>0</v>
      </c>
      <c r="AN590" s="11">
        <f t="shared" si="328"/>
        <v>6</v>
      </c>
      <c r="AO590" s="642">
        <v>0</v>
      </c>
      <c r="AP590" s="642">
        <v>0</v>
      </c>
      <c r="AQ590" s="642">
        <v>0</v>
      </c>
      <c r="AR590" s="642">
        <v>0</v>
      </c>
      <c r="AS590" s="642">
        <v>0</v>
      </c>
      <c r="AT590" s="642">
        <v>0</v>
      </c>
      <c r="AU590" s="642">
        <v>0</v>
      </c>
      <c r="AV590" s="642">
        <v>0</v>
      </c>
      <c r="AW590" s="643">
        <v>0</v>
      </c>
      <c r="AX590" s="643">
        <v>0</v>
      </c>
      <c r="AY590" s="642">
        <v>5</v>
      </c>
      <c r="AZ590" s="642">
        <v>0</v>
      </c>
      <c r="BA590" s="642">
        <v>1</v>
      </c>
      <c r="BB590" s="642">
        <v>0</v>
      </c>
      <c r="BC590" s="642">
        <v>0</v>
      </c>
      <c r="BD590" s="642">
        <v>0</v>
      </c>
      <c r="BE590" s="13">
        <f t="shared" si="348"/>
        <v>0</v>
      </c>
      <c r="BF590" s="13">
        <f t="shared" si="348"/>
        <v>0</v>
      </c>
      <c r="BG590" s="10">
        <f t="shared" si="342"/>
        <v>0</v>
      </c>
      <c r="BH590" s="13">
        <f t="shared" si="349"/>
        <v>6</v>
      </c>
      <c r="BI590" s="13">
        <f t="shared" si="349"/>
        <v>0</v>
      </c>
      <c r="BJ590" s="10">
        <f t="shared" si="344"/>
        <v>6</v>
      </c>
      <c r="BK590" s="44">
        <f t="shared" si="350"/>
        <v>6</v>
      </c>
      <c r="BL590" s="44">
        <f t="shared" si="350"/>
        <v>0</v>
      </c>
      <c r="BM590" s="11">
        <f t="shared" si="350"/>
        <v>6</v>
      </c>
      <c r="BN590" s="642">
        <v>0</v>
      </c>
      <c r="BO590" s="642">
        <v>0</v>
      </c>
      <c r="BP590" s="642">
        <v>1</v>
      </c>
      <c r="BQ590" s="642">
        <v>0</v>
      </c>
      <c r="BR590" s="642">
        <v>0</v>
      </c>
      <c r="BS590" s="642">
        <v>0</v>
      </c>
      <c r="BT590" s="642">
        <v>0</v>
      </c>
      <c r="BU590" s="642">
        <v>0</v>
      </c>
      <c r="BV590" s="644">
        <f t="shared" si="351"/>
        <v>1</v>
      </c>
      <c r="BW590" s="644">
        <f t="shared" si="351"/>
        <v>0</v>
      </c>
      <c r="BX590" s="44">
        <f t="shared" si="352"/>
        <v>1</v>
      </c>
      <c r="BY590" s="44">
        <f t="shared" si="352"/>
        <v>0</v>
      </c>
      <c r="BZ590" s="11">
        <f t="shared" si="329"/>
        <v>1</v>
      </c>
      <c r="CA590" s="14">
        <f t="shared" si="330"/>
        <v>6</v>
      </c>
      <c r="CB590" s="14">
        <f t="shared" si="330"/>
        <v>0</v>
      </c>
      <c r="CC590" s="13">
        <f t="shared" si="331"/>
        <v>1</v>
      </c>
      <c r="CD590" s="13">
        <f t="shared" si="331"/>
        <v>0</v>
      </c>
      <c r="CE590" s="13">
        <f t="shared" si="332"/>
        <v>7</v>
      </c>
      <c r="CF590" s="13">
        <f t="shared" si="332"/>
        <v>0</v>
      </c>
      <c r="CG590" s="289">
        <f t="shared" si="333"/>
        <v>7</v>
      </c>
      <c r="CJ590" s="1">
        <v>0</v>
      </c>
      <c r="CK590" s="6">
        <f t="shared" si="320"/>
        <v>0</v>
      </c>
      <c r="CL590" s="6">
        <v>0</v>
      </c>
      <c r="CM590" s="6">
        <v>0</v>
      </c>
      <c r="CN590" s="6">
        <f t="shared" si="321"/>
        <v>5</v>
      </c>
      <c r="CO590" s="6">
        <f t="shared" si="322"/>
        <v>0</v>
      </c>
    </row>
    <row r="591" spans="1:93" ht="14.25" x14ac:dyDescent="0.25">
      <c r="A591" s="1" t="s">
        <v>1946</v>
      </c>
      <c r="B591" s="6">
        <v>578</v>
      </c>
      <c r="C591" s="9">
        <v>1</v>
      </c>
      <c r="D591" s="9" t="s">
        <v>8</v>
      </c>
      <c r="E591" s="37" t="s">
        <v>25</v>
      </c>
      <c r="F591" s="9">
        <v>20319280</v>
      </c>
      <c r="G591" s="524" t="s">
        <v>1049</v>
      </c>
      <c r="H591" s="9" t="s">
        <v>52</v>
      </c>
      <c r="I591" s="642">
        <v>0</v>
      </c>
      <c r="J591" s="642">
        <v>2</v>
      </c>
      <c r="K591" s="642">
        <v>0</v>
      </c>
      <c r="L591" s="642">
        <v>0</v>
      </c>
      <c r="M591" s="642">
        <v>10</v>
      </c>
      <c r="N591" s="642">
        <v>12</v>
      </c>
      <c r="O591" s="642">
        <v>5</v>
      </c>
      <c r="P591" s="642">
        <v>11</v>
      </c>
      <c r="Q591" s="13">
        <f>SUM(I591,K591,M591,O591)</f>
        <v>15</v>
      </c>
      <c r="R591" s="13">
        <f>SUM(J591,L591,N591,P591)</f>
        <v>25</v>
      </c>
      <c r="S591" s="10">
        <f>SUM(Q591:R591)</f>
        <v>40</v>
      </c>
      <c r="T591" s="642">
        <v>0</v>
      </c>
      <c r="U591" s="642">
        <v>0</v>
      </c>
      <c r="V591" s="642">
        <v>0</v>
      </c>
      <c r="W591" s="642">
        <v>0</v>
      </c>
      <c r="X591" s="642">
        <v>4</v>
      </c>
      <c r="Y591" s="642">
        <v>12</v>
      </c>
      <c r="Z591" s="623">
        <f>SUM(T591,V591,X591)</f>
        <v>4</v>
      </c>
      <c r="AA591" s="623">
        <f>SUM(U591,W591,Y591)</f>
        <v>12</v>
      </c>
      <c r="AB591" s="10">
        <f t="shared" si="323"/>
        <v>16</v>
      </c>
      <c r="AC591" s="44">
        <f>SUM(Q591,Z591)</f>
        <v>19</v>
      </c>
      <c r="AD591" s="44">
        <f t="shared" si="347"/>
        <v>37</v>
      </c>
      <c r="AE591" s="44">
        <f t="shared" si="324"/>
        <v>56</v>
      </c>
      <c r="AF591" s="12">
        <f t="shared" ref="AF591:AF654" si="353">IF(AC591-AI591&lt;1,0,AC591-AI591)</f>
        <v>5</v>
      </c>
      <c r="AG591" s="12">
        <f t="shared" ref="AG591:AG654" si="354">AE591-AK591-AF591</f>
        <v>14</v>
      </c>
      <c r="AH591" s="10">
        <f t="shared" si="325"/>
        <v>19</v>
      </c>
      <c r="AI591" s="12">
        <f>VLOOKUP($F591,'Guru SertifikaSi'!$C$6:$G$675,'Guru SertifikaSi'!E$3,FALSE)</f>
        <v>14</v>
      </c>
      <c r="AJ591" s="12">
        <f>VLOOKUP($F591,'Guru SertifikaSi'!$C$6:$G$675,'Guru SertifikaSi'!F$3,FALSE)</f>
        <v>23</v>
      </c>
      <c r="AK591" s="10">
        <f t="shared" si="326"/>
        <v>37</v>
      </c>
      <c r="AL591" s="44">
        <f t="shared" ref="AL591:AM624" si="355">SUM(AF591,AI591)</f>
        <v>19</v>
      </c>
      <c r="AM591" s="44">
        <f t="shared" si="355"/>
        <v>37</v>
      </c>
      <c r="AN591" s="11">
        <f t="shared" si="328"/>
        <v>56</v>
      </c>
      <c r="AO591" s="642">
        <v>0</v>
      </c>
      <c r="AP591" s="642">
        <v>0</v>
      </c>
      <c r="AQ591" s="642">
        <v>0</v>
      </c>
      <c r="AR591" s="642">
        <v>0</v>
      </c>
      <c r="AS591" s="642">
        <v>0</v>
      </c>
      <c r="AT591" s="642">
        <v>0</v>
      </c>
      <c r="AU591" s="642">
        <v>0</v>
      </c>
      <c r="AV591" s="642">
        <v>0</v>
      </c>
      <c r="AW591" s="643">
        <v>0</v>
      </c>
      <c r="AX591" s="643">
        <v>0</v>
      </c>
      <c r="AY591" s="642">
        <v>11</v>
      </c>
      <c r="AZ591" s="642">
        <v>23</v>
      </c>
      <c r="BA591" s="642">
        <v>8</v>
      </c>
      <c r="BB591" s="642">
        <v>14</v>
      </c>
      <c r="BC591" s="642">
        <v>0</v>
      </c>
      <c r="BD591" s="642">
        <v>0</v>
      </c>
      <c r="BE591" s="13">
        <f>SUM(AO591,AQ591,AS591,AU591)</f>
        <v>0</v>
      </c>
      <c r="BF591" s="13">
        <f>SUM(AP591,AR591,AT591,AV591)</f>
        <v>0</v>
      </c>
      <c r="BG591" s="10">
        <f>SUM(BE591:BF591)</f>
        <v>0</v>
      </c>
      <c r="BH591" s="13">
        <f>SUM(AW591,AY591,BA591,BC591)</f>
        <v>19</v>
      </c>
      <c r="BI591" s="13">
        <f>SUM(AX591,AZ591,BB591,BD591)</f>
        <v>37</v>
      </c>
      <c r="BJ591" s="10">
        <f>SUM(BH591:BI591)</f>
        <v>56</v>
      </c>
      <c r="BK591" s="44">
        <f>SUM(BE591,BH591)</f>
        <v>19</v>
      </c>
      <c r="BL591" s="44">
        <f t="shared" si="350"/>
        <v>37</v>
      </c>
      <c r="BM591" s="11">
        <f t="shared" si="350"/>
        <v>56</v>
      </c>
      <c r="BN591" s="642">
        <v>3</v>
      </c>
      <c r="BO591" s="642">
        <v>0</v>
      </c>
      <c r="BP591" s="642">
        <v>0</v>
      </c>
      <c r="BQ591" s="642">
        <v>0</v>
      </c>
      <c r="BR591" s="642">
        <v>0</v>
      </c>
      <c r="BS591" s="642">
        <v>0</v>
      </c>
      <c r="BT591" s="642">
        <v>7</v>
      </c>
      <c r="BU591" s="642">
        <v>10</v>
      </c>
      <c r="BV591" s="644">
        <f t="shared" ref="BV591:BV654" si="356">SUM(BP591,BR591,BT591)</f>
        <v>7</v>
      </c>
      <c r="BW591" s="644">
        <f t="shared" ref="BW591:BW654" si="357">SUM(BQ591,BS591,BU591)</f>
        <v>10</v>
      </c>
      <c r="BX591" s="44">
        <f>SUM(BN591,BV591)</f>
        <v>10</v>
      </c>
      <c r="BY591" s="44">
        <f t="shared" si="352"/>
        <v>10</v>
      </c>
      <c r="BZ591" s="11">
        <f t="shared" si="329"/>
        <v>20</v>
      </c>
      <c r="CA591" s="14">
        <f t="shared" ref="CA591:CB624" si="358">SUM(Q591,Z591)</f>
        <v>19</v>
      </c>
      <c r="CB591" s="14">
        <f t="shared" si="358"/>
        <v>37</v>
      </c>
      <c r="CC591" s="13">
        <f t="shared" ref="CC591:CD624" si="359">SUM(BN591,BV591)</f>
        <v>10</v>
      </c>
      <c r="CD591" s="13">
        <f t="shared" si="359"/>
        <v>10</v>
      </c>
      <c r="CE591" s="13">
        <f t="shared" ref="CE591:CF624" si="360">SUM(CA591,CC591)</f>
        <v>29</v>
      </c>
      <c r="CF591" s="13">
        <f t="shared" si="360"/>
        <v>47</v>
      </c>
      <c r="CG591" s="289">
        <f t="shared" si="333"/>
        <v>76</v>
      </c>
    </row>
    <row r="592" spans="1:93" ht="14.25" x14ac:dyDescent="0.25">
      <c r="A592" s="1" t="s">
        <v>1947</v>
      </c>
      <c r="B592" s="6">
        <v>579</v>
      </c>
      <c r="C592" s="9">
        <v>2</v>
      </c>
      <c r="D592" s="9" t="s">
        <v>8</v>
      </c>
      <c r="E592" s="37" t="s">
        <v>25</v>
      </c>
      <c r="F592" s="9">
        <v>20319301</v>
      </c>
      <c r="G592" s="524" t="s">
        <v>1050</v>
      </c>
      <c r="H592" s="9" t="s">
        <v>52</v>
      </c>
      <c r="I592" s="642">
        <v>0</v>
      </c>
      <c r="J592" s="642">
        <v>0</v>
      </c>
      <c r="K592" s="642">
        <v>0</v>
      </c>
      <c r="L592" s="642">
        <v>0</v>
      </c>
      <c r="M592" s="642">
        <v>6</v>
      </c>
      <c r="N592" s="642">
        <v>16</v>
      </c>
      <c r="O592" s="642">
        <v>5</v>
      </c>
      <c r="P592" s="642">
        <v>9</v>
      </c>
      <c r="Q592" s="13">
        <f t="shared" ref="Q592:R624" si="361">SUM(I592,K592,M592,O592)</f>
        <v>11</v>
      </c>
      <c r="R592" s="13">
        <f t="shared" si="361"/>
        <v>25</v>
      </c>
      <c r="S592" s="10">
        <f t="shared" ref="S592:S624" si="362">SUM(Q592:R592)</f>
        <v>36</v>
      </c>
      <c r="T592" s="642">
        <v>0</v>
      </c>
      <c r="U592" s="642">
        <v>0</v>
      </c>
      <c r="V592" s="642">
        <v>0</v>
      </c>
      <c r="W592" s="642">
        <v>2</v>
      </c>
      <c r="X592" s="642">
        <v>7</v>
      </c>
      <c r="Y592" s="642">
        <v>7</v>
      </c>
      <c r="Z592" s="623">
        <f t="shared" ref="Z592:AA624" si="363">SUM(T592,V592,X592)</f>
        <v>7</v>
      </c>
      <c r="AA592" s="623">
        <f t="shared" si="363"/>
        <v>9</v>
      </c>
      <c r="AB592" s="10">
        <f t="shared" si="323"/>
        <v>16</v>
      </c>
      <c r="AC592" s="44">
        <f t="shared" ref="AC592:AD624" si="364">SUM(Q592,Z592)</f>
        <v>18</v>
      </c>
      <c r="AD592" s="44">
        <f t="shared" si="347"/>
        <v>34</v>
      </c>
      <c r="AE592" s="44">
        <f t="shared" si="324"/>
        <v>52</v>
      </c>
      <c r="AF592" s="12">
        <f t="shared" si="353"/>
        <v>8</v>
      </c>
      <c r="AG592" s="12">
        <f t="shared" si="354"/>
        <v>8</v>
      </c>
      <c r="AH592" s="10">
        <f t="shared" si="325"/>
        <v>16</v>
      </c>
      <c r="AI592" s="12">
        <f>VLOOKUP($F592,'Guru SertifikaSi'!$C$6:$G$675,'Guru SertifikaSi'!E$3,FALSE)</f>
        <v>10</v>
      </c>
      <c r="AJ592" s="12">
        <f>VLOOKUP($F592,'Guru SertifikaSi'!$C$6:$G$675,'Guru SertifikaSi'!F$3,FALSE)</f>
        <v>26</v>
      </c>
      <c r="AK592" s="10">
        <f t="shared" si="326"/>
        <v>36</v>
      </c>
      <c r="AL592" s="44">
        <f t="shared" si="355"/>
        <v>18</v>
      </c>
      <c r="AM592" s="44">
        <f t="shared" si="355"/>
        <v>34</v>
      </c>
      <c r="AN592" s="11">
        <f t="shared" si="328"/>
        <v>52</v>
      </c>
      <c r="AO592" s="642">
        <v>0</v>
      </c>
      <c r="AP592" s="642">
        <v>0</v>
      </c>
      <c r="AQ592" s="642">
        <v>0</v>
      </c>
      <c r="AR592" s="642">
        <v>0</v>
      </c>
      <c r="AS592" s="642">
        <v>0</v>
      </c>
      <c r="AT592" s="642">
        <v>0</v>
      </c>
      <c r="AU592" s="642">
        <v>0</v>
      </c>
      <c r="AV592" s="642">
        <v>0</v>
      </c>
      <c r="AW592" s="643">
        <v>0</v>
      </c>
      <c r="AX592" s="643">
        <v>0</v>
      </c>
      <c r="AY592" s="642">
        <v>13</v>
      </c>
      <c r="AZ592" s="642">
        <v>31</v>
      </c>
      <c r="BA592" s="642">
        <v>5</v>
      </c>
      <c r="BB592" s="642">
        <v>3</v>
      </c>
      <c r="BC592" s="642">
        <v>0</v>
      </c>
      <c r="BD592" s="642">
        <v>0</v>
      </c>
      <c r="BE592" s="13">
        <f t="shared" ref="BE592:BF624" si="365">SUM(AO592,AQ592,AS592,AU592)</f>
        <v>0</v>
      </c>
      <c r="BF592" s="13">
        <f t="shared" si="365"/>
        <v>0</v>
      </c>
      <c r="BG592" s="10">
        <f t="shared" ref="BG592:BG624" si="366">SUM(BE592:BF592)</f>
        <v>0</v>
      </c>
      <c r="BH592" s="13">
        <f t="shared" ref="BH592:BI624" si="367">SUM(AW592,AY592,BA592,BC592)</f>
        <v>18</v>
      </c>
      <c r="BI592" s="13">
        <f t="shared" si="367"/>
        <v>34</v>
      </c>
      <c r="BJ592" s="10">
        <f t="shared" ref="BJ592:BJ624" si="368">SUM(BH592:BI592)</f>
        <v>52</v>
      </c>
      <c r="BK592" s="44">
        <f t="shared" ref="BK592:BM624" si="369">SUM(BE592,BH592)</f>
        <v>18</v>
      </c>
      <c r="BL592" s="44">
        <f t="shared" si="350"/>
        <v>34</v>
      </c>
      <c r="BM592" s="11">
        <f t="shared" si="350"/>
        <v>52</v>
      </c>
      <c r="BN592" s="642">
        <v>2</v>
      </c>
      <c r="BO592" s="642">
        <v>0</v>
      </c>
      <c r="BP592" s="642">
        <v>0</v>
      </c>
      <c r="BQ592" s="642">
        <v>0</v>
      </c>
      <c r="BR592" s="642">
        <v>0</v>
      </c>
      <c r="BS592" s="642">
        <v>0</v>
      </c>
      <c r="BT592" s="642">
        <v>4</v>
      </c>
      <c r="BU592" s="642">
        <v>7</v>
      </c>
      <c r="BV592" s="644">
        <f t="shared" si="356"/>
        <v>4</v>
      </c>
      <c r="BW592" s="644">
        <f t="shared" si="357"/>
        <v>7</v>
      </c>
      <c r="BX592" s="44">
        <f t="shared" ref="BX592:BY624" si="370">SUM(BN592,BV592)</f>
        <v>6</v>
      </c>
      <c r="BY592" s="44">
        <f t="shared" si="352"/>
        <v>7</v>
      </c>
      <c r="BZ592" s="11">
        <f t="shared" si="329"/>
        <v>13</v>
      </c>
      <c r="CA592" s="14">
        <f t="shared" si="358"/>
        <v>18</v>
      </c>
      <c r="CB592" s="14">
        <f t="shared" si="358"/>
        <v>34</v>
      </c>
      <c r="CC592" s="13">
        <f t="shared" si="359"/>
        <v>6</v>
      </c>
      <c r="CD592" s="13">
        <f t="shared" si="359"/>
        <v>7</v>
      </c>
      <c r="CE592" s="13">
        <f t="shared" si="360"/>
        <v>24</v>
      </c>
      <c r="CF592" s="13">
        <f t="shared" si="360"/>
        <v>41</v>
      </c>
      <c r="CG592" s="289">
        <f t="shared" si="333"/>
        <v>65</v>
      </c>
    </row>
    <row r="593" spans="1:85" ht="14.25" x14ac:dyDescent="0.25">
      <c r="A593" s="1" t="s">
        <v>1948</v>
      </c>
      <c r="B593" s="6">
        <v>580</v>
      </c>
      <c r="C593" s="9">
        <v>3</v>
      </c>
      <c r="D593" s="9" t="s">
        <v>8</v>
      </c>
      <c r="E593" s="37" t="s">
        <v>25</v>
      </c>
      <c r="F593" s="9">
        <v>20319299</v>
      </c>
      <c r="G593" s="524" t="s">
        <v>1051</v>
      </c>
      <c r="H593" s="9" t="s">
        <v>52</v>
      </c>
      <c r="I593" s="642">
        <v>0</v>
      </c>
      <c r="J593" s="642">
        <v>0</v>
      </c>
      <c r="K593" s="642">
        <v>0</v>
      </c>
      <c r="L593" s="642">
        <v>0</v>
      </c>
      <c r="M593" s="642">
        <v>5</v>
      </c>
      <c r="N593" s="642">
        <v>13</v>
      </c>
      <c r="O593" s="642">
        <v>11</v>
      </c>
      <c r="P593" s="642">
        <v>9</v>
      </c>
      <c r="Q593" s="13">
        <f t="shared" si="361"/>
        <v>16</v>
      </c>
      <c r="R593" s="13">
        <f t="shared" si="361"/>
        <v>22</v>
      </c>
      <c r="S593" s="10">
        <f t="shared" si="362"/>
        <v>38</v>
      </c>
      <c r="T593" s="642">
        <v>0</v>
      </c>
      <c r="U593" s="642">
        <v>0</v>
      </c>
      <c r="V593" s="642">
        <v>4</v>
      </c>
      <c r="W593" s="642">
        <v>1</v>
      </c>
      <c r="X593" s="642">
        <v>3</v>
      </c>
      <c r="Y593" s="642">
        <v>7</v>
      </c>
      <c r="Z593" s="623">
        <f t="shared" si="363"/>
        <v>7</v>
      </c>
      <c r="AA593" s="623">
        <f t="shared" si="363"/>
        <v>8</v>
      </c>
      <c r="AB593" s="10">
        <f t="shared" si="323"/>
        <v>15</v>
      </c>
      <c r="AC593" s="44">
        <f t="shared" si="364"/>
        <v>23</v>
      </c>
      <c r="AD593" s="44">
        <f t="shared" si="347"/>
        <v>30</v>
      </c>
      <c r="AE593" s="44">
        <f t="shared" si="324"/>
        <v>53</v>
      </c>
      <c r="AF593" s="12">
        <f t="shared" si="353"/>
        <v>5</v>
      </c>
      <c r="AG593" s="12">
        <f t="shared" si="354"/>
        <v>7</v>
      </c>
      <c r="AH593" s="10">
        <f t="shared" si="325"/>
        <v>12</v>
      </c>
      <c r="AI593" s="12">
        <f>VLOOKUP($F593,'Guru SertifikaSi'!$C$6:$G$675,'Guru SertifikaSi'!E$3,FALSE)</f>
        <v>18</v>
      </c>
      <c r="AJ593" s="12">
        <f>VLOOKUP($F593,'Guru SertifikaSi'!$C$6:$G$675,'Guru SertifikaSi'!F$3,FALSE)</f>
        <v>23</v>
      </c>
      <c r="AK593" s="10">
        <f t="shared" si="326"/>
        <v>41</v>
      </c>
      <c r="AL593" s="44">
        <f t="shared" si="355"/>
        <v>23</v>
      </c>
      <c r="AM593" s="44">
        <f t="shared" si="355"/>
        <v>30</v>
      </c>
      <c r="AN593" s="11">
        <f t="shared" si="328"/>
        <v>53</v>
      </c>
      <c r="AO593" s="642">
        <v>0</v>
      </c>
      <c r="AP593" s="642">
        <v>0</v>
      </c>
      <c r="AQ593" s="642">
        <v>0</v>
      </c>
      <c r="AR593" s="642">
        <v>0</v>
      </c>
      <c r="AS593" s="642">
        <v>0</v>
      </c>
      <c r="AT593" s="642">
        <v>0</v>
      </c>
      <c r="AU593" s="642">
        <v>0</v>
      </c>
      <c r="AV593" s="642">
        <v>0</v>
      </c>
      <c r="AW593" s="643">
        <v>0</v>
      </c>
      <c r="AX593" s="643">
        <v>0</v>
      </c>
      <c r="AY593" s="642">
        <v>14</v>
      </c>
      <c r="AZ593" s="642">
        <v>19</v>
      </c>
      <c r="BA593" s="642">
        <v>9</v>
      </c>
      <c r="BB593" s="642">
        <v>11</v>
      </c>
      <c r="BC593" s="642">
        <v>0</v>
      </c>
      <c r="BD593" s="642">
        <v>0</v>
      </c>
      <c r="BE593" s="13">
        <f t="shared" si="365"/>
        <v>0</v>
      </c>
      <c r="BF593" s="13">
        <f t="shared" si="365"/>
        <v>0</v>
      </c>
      <c r="BG593" s="10">
        <f t="shared" si="366"/>
        <v>0</v>
      </c>
      <c r="BH593" s="13">
        <f t="shared" si="367"/>
        <v>23</v>
      </c>
      <c r="BI593" s="13">
        <f t="shared" si="367"/>
        <v>30</v>
      </c>
      <c r="BJ593" s="10">
        <f t="shared" si="368"/>
        <v>53</v>
      </c>
      <c r="BK593" s="44">
        <f t="shared" si="369"/>
        <v>23</v>
      </c>
      <c r="BL593" s="44">
        <f t="shared" si="350"/>
        <v>30</v>
      </c>
      <c r="BM593" s="11">
        <f t="shared" si="350"/>
        <v>53</v>
      </c>
      <c r="BN593" s="642">
        <v>0</v>
      </c>
      <c r="BO593" s="642">
        <v>1</v>
      </c>
      <c r="BP593" s="642">
        <v>0</v>
      </c>
      <c r="BQ593" s="642">
        <v>0</v>
      </c>
      <c r="BR593" s="642">
        <v>2</v>
      </c>
      <c r="BS593" s="642">
        <v>2</v>
      </c>
      <c r="BT593" s="642">
        <v>2</v>
      </c>
      <c r="BU593" s="642">
        <v>2</v>
      </c>
      <c r="BV593" s="644">
        <f t="shared" si="356"/>
        <v>4</v>
      </c>
      <c r="BW593" s="644">
        <f t="shared" si="357"/>
        <v>4</v>
      </c>
      <c r="BX593" s="44">
        <f t="shared" si="370"/>
        <v>4</v>
      </c>
      <c r="BY593" s="44">
        <f t="shared" si="352"/>
        <v>5</v>
      </c>
      <c r="BZ593" s="11">
        <f t="shared" si="329"/>
        <v>9</v>
      </c>
      <c r="CA593" s="14">
        <f t="shared" si="358"/>
        <v>23</v>
      </c>
      <c r="CB593" s="14">
        <f t="shared" si="358"/>
        <v>30</v>
      </c>
      <c r="CC593" s="13">
        <f t="shared" si="359"/>
        <v>4</v>
      </c>
      <c r="CD593" s="13">
        <f t="shared" si="359"/>
        <v>5</v>
      </c>
      <c r="CE593" s="13">
        <f t="shared" si="360"/>
        <v>27</v>
      </c>
      <c r="CF593" s="13">
        <f t="shared" si="360"/>
        <v>35</v>
      </c>
      <c r="CG593" s="289">
        <f t="shared" si="333"/>
        <v>62</v>
      </c>
    </row>
    <row r="594" spans="1:85" ht="14.25" x14ac:dyDescent="0.25">
      <c r="A594" s="1" t="s">
        <v>1949</v>
      </c>
      <c r="B594" s="6">
        <v>581</v>
      </c>
      <c r="C594" s="9">
        <v>4</v>
      </c>
      <c r="D594" s="9" t="s">
        <v>8</v>
      </c>
      <c r="E594" s="37" t="s">
        <v>27</v>
      </c>
      <c r="F594" s="9">
        <v>20319279</v>
      </c>
      <c r="G594" s="524" t="s">
        <v>1052</v>
      </c>
      <c r="H594" s="9" t="s">
        <v>52</v>
      </c>
      <c r="I594" s="642">
        <v>0</v>
      </c>
      <c r="J594" s="642">
        <v>0</v>
      </c>
      <c r="K594" s="642">
        <v>0</v>
      </c>
      <c r="L594" s="642">
        <v>0</v>
      </c>
      <c r="M594" s="642">
        <v>10</v>
      </c>
      <c r="N594" s="642">
        <v>14</v>
      </c>
      <c r="O594" s="642">
        <v>8</v>
      </c>
      <c r="P594" s="642">
        <v>0</v>
      </c>
      <c r="Q594" s="13">
        <f t="shared" si="361"/>
        <v>18</v>
      </c>
      <c r="R594" s="13">
        <f t="shared" si="361"/>
        <v>14</v>
      </c>
      <c r="S594" s="10">
        <f t="shared" si="362"/>
        <v>32</v>
      </c>
      <c r="T594" s="642">
        <v>0</v>
      </c>
      <c r="U594" s="642">
        <v>0</v>
      </c>
      <c r="V594" s="642">
        <v>0</v>
      </c>
      <c r="W594" s="642">
        <v>0</v>
      </c>
      <c r="X594" s="642">
        <v>8</v>
      </c>
      <c r="Y594" s="642">
        <v>14</v>
      </c>
      <c r="Z594" s="623">
        <f t="shared" si="363"/>
        <v>8</v>
      </c>
      <c r="AA594" s="623">
        <f t="shared" si="363"/>
        <v>14</v>
      </c>
      <c r="AB594" s="10">
        <f t="shared" si="323"/>
        <v>22</v>
      </c>
      <c r="AC594" s="44">
        <f t="shared" si="364"/>
        <v>26</v>
      </c>
      <c r="AD594" s="44">
        <f t="shared" si="347"/>
        <v>28</v>
      </c>
      <c r="AE594" s="44">
        <f t="shared" si="324"/>
        <v>54</v>
      </c>
      <c r="AF594" s="12">
        <f t="shared" si="353"/>
        <v>8</v>
      </c>
      <c r="AG594" s="12">
        <f t="shared" si="354"/>
        <v>18</v>
      </c>
      <c r="AH594" s="10">
        <f t="shared" si="325"/>
        <v>26</v>
      </c>
      <c r="AI594" s="12">
        <f>VLOOKUP($F594,'Guru SertifikaSi'!$C$6:$G$675,'Guru SertifikaSi'!E$3,FALSE)</f>
        <v>18</v>
      </c>
      <c r="AJ594" s="12">
        <f>VLOOKUP($F594,'Guru SertifikaSi'!$C$6:$G$675,'Guru SertifikaSi'!F$3,FALSE)</f>
        <v>10</v>
      </c>
      <c r="AK594" s="10">
        <f t="shared" si="326"/>
        <v>28</v>
      </c>
      <c r="AL594" s="44">
        <f t="shared" si="355"/>
        <v>26</v>
      </c>
      <c r="AM594" s="44">
        <f t="shared" si="355"/>
        <v>28</v>
      </c>
      <c r="AN594" s="11">
        <f t="shared" si="328"/>
        <v>54</v>
      </c>
      <c r="AO594" s="642">
        <v>0</v>
      </c>
      <c r="AP594" s="642">
        <v>0</v>
      </c>
      <c r="AQ594" s="642">
        <v>0</v>
      </c>
      <c r="AR594" s="642">
        <v>0</v>
      </c>
      <c r="AS594" s="642">
        <v>0</v>
      </c>
      <c r="AT594" s="642">
        <v>0</v>
      </c>
      <c r="AU594" s="642">
        <v>0</v>
      </c>
      <c r="AV594" s="642">
        <v>0</v>
      </c>
      <c r="AW594" s="643">
        <v>0</v>
      </c>
      <c r="AX594" s="643">
        <v>0</v>
      </c>
      <c r="AY594" s="642">
        <v>16</v>
      </c>
      <c r="AZ594" s="642">
        <v>26</v>
      </c>
      <c r="BA594" s="642">
        <v>10</v>
      </c>
      <c r="BB594" s="642">
        <v>2</v>
      </c>
      <c r="BC594" s="642">
        <v>0</v>
      </c>
      <c r="BD594" s="642">
        <v>0</v>
      </c>
      <c r="BE594" s="13">
        <f t="shared" si="365"/>
        <v>0</v>
      </c>
      <c r="BF594" s="13">
        <f t="shared" si="365"/>
        <v>0</v>
      </c>
      <c r="BG594" s="10">
        <f t="shared" si="366"/>
        <v>0</v>
      </c>
      <c r="BH594" s="13">
        <f t="shared" si="367"/>
        <v>26</v>
      </c>
      <c r="BI594" s="13">
        <f t="shared" si="367"/>
        <v>28</v>
      </c>
      <c r="BJ594" s="10">
        <f t="shared" si="368"/>
        <v>54</v>
      </c>
      <c r="BK594" s="44">
        <f t="shared" si="369"/>
        <v>26</v>
      </c>
      <c r="BL594" s="44">
        <f t="shared" si="350"/>
        <v>28</v>
      </c>
      <c r="BM594" s="11">
        <f t="shared" si="350"/>
        <v>54</v>
      </c>
      <c r="BN594" s="642">
        <v>1</v>
      </c>
      <c r="BO594" s="642">
        <v>0</v>
      </c>
      <c r="BP594" s="642">
        <v>0</v>
      </c>
      <c r="BQ594" s="642">
        <v>0</v>
      </c>
      <c r="BR594" s="642">
        <v>0</v>
      </c>
      <c r="BS594" s="642">
        <v>0</v>
      </c>
      <c r="BT594" s="642">
        <v>9</v>
      </c>
      <c r="BU594" s="642">
        <v>4</v>
      </c>
      <c r="BV594" s="644">
        <f t="shared" si="356"/>
        <v>9</v>
      </c>
      <c r="BW594" s="644">
        <f t="shared" si="357"/>
        <v>4</v>
      </c>
      <c r="BX594" s="44">
        <f t="shared" si="370"/>
        <v>10</v>
      </c>
      <c r="BY594" s="44">
        <f t="shared" si="352"/>
        <v>4</v>
      </c>
      <c r="BZ594" s="11">
        <f t="shared" si="329"/>
        <v>14</v>
      </c>
      <c r="CA594" s="14">
        <f t="shared" si="358"/>
        <v>26</v>
      </c>
      <c r="CB594" s="14">
        <f t="shared" si="358"/>
        <v>28</v>
      </c>
      <c r="CC594" s="13">
        <f t="shared" si="359"/>
        <v>10</v>
      </c>
      <c r="CD594" s="13">
        <f t="shared" si="359"/>
        <v>4</v>
      </c>
      <c r="CE594" s="13">
        <f t="shared" si="360"/>
        <v>36</v>
      </c>
      <c r="CF594" s="13">
        <f t="shared" si="360"/>
        <v>32</v>
      </c>
      <c r="CG594" s="289">
        <f t="shared" si="333"/>
        <v>68</v>
      </c>
    </row>
    <row r="595" spans="1:85" ht="14.25" x14ac:dyDescent="0.25">
      <c r="A595" s="1" t="s">
        <v>1950</v>
      </c>
      <c r="B595" s="6">
        <v>582</v>
      </c>
      <c r="C595" s="9">
        <v>5</v>
      </c>
      <c r="D595" s="9" t="s">
        <v>8</v>
      </c>
      <c r="E595" s="37" t="s">
        <v>21</v>
      </c>
      <c r="F595" s="9">
        <v>20319290</v>
      </c>
      <c r="G595" s="524" t="s">
        <v>1053</v>
      </c>
      <c r="H595" s="9" t="s">
        <v>52</v>
      </c>
      <c r="I595" s="642">
        <v>0</v>
      </c>
      <c r="J595" s="642">
        <v>0</v>
      </c>
      <c r="K595" s="642">
        <v>0</v>
      </c>
      <c r="L595" s="642">
        <v>0</v>
      </c>
      <c r="M595" s="642">
        <v>6</v>
      </c>
      <c r="N595" s="642">
        <v>14</v>
      </c>
      <c r="O595" s="642">
        <v>4</v>
      </c>
      <c r="P595" s="642">
        <v>1</v>
      </c>
      <c r="Q595" s="13">
        <f t="shared" si="361"/>
        <v>10</v>
      </c>
      <c r="R595" s="13">
        <f t="shared" si="361"/>
        <v>15</v>
      </c>
      <c r="S595" s="10">
        <f t="shared" si="362"/>
        <v>25</v>
      </c>
      <c r="T595" s="642">
        <v>0</v>
      </c>
      <c r="U595" s="642">
        <v>0</v>
      </c>
      <c r="V595" s="642">
        <v>6</v>
      </c>
      <c r="W595" s="642">
        <v>10</v>
      </c>
      <c r="X595" s="642">
        <v>1</v>
      </c>
      <c r="Y595" s="642">
        <v>0</v>
      </c>
      <c r="Z595" s="623">
        <f t="shared" si="363"/>
        <v>7</v>
      </c>
      <c r="AA595" s="623">
        <f t="shared" si="363"/>
        <v>10</v>
      </c>
      <c r="AB595" s="10">
        <f t="shared" si="323"/>
        <v>17</v>
      </c>
      <c r="AC595" s="44">
        <f t="shared" si="364"/>
        <v>17</v>
      </c>
      <c r="AD595" s="44">
        <f t="shared" si="347"/>
        <v>25</v>
      </c>
      <c r="AE595" s="44">
        <f t="shared" si="324"/>
        <v>42</v>
      </c>
      <c r="AF595" s="12">
        <f t="shared" si="353"/>
        <v>8</v>
      </c>
      <c r="AG595" s="12">
        <f t="shared" si="354"/>
        <v>11</v>
      </c>
      <c r="AH595" s="10">
        <f t="shared" si="325"/>
        <v>19</v>
      </c>
      <c r="AI595" s="12">
        <f>VLOOKUP($F595,'Guru SertifikaSi'!$C$6:$G$675,'Guru SertifikaSi'!E$3,FALSE)</f>
        <v>9</v>
      </c>
      <c r="AJ595" s="12">
        <f>VLOOKUP($F595,'Guru SertifikaSi'!$C$6:$G$675,'Guru SertifikaSi'!F$3,FALSE)</f>
        <v>14</v>
      </c>
      <c r="AK595" s="10">
        <f t="shared" si="326"/>
        <v>23</v>
      </c>
      <c r="AL595" s="44">
        <f t="shared" si="355"/>
        <v>17</v>
      </c>
      <c r="AM595" s="44">
        <f t="shared" si="355"/>
        <v>25</v>
      </c>
      <c r="AN595" s="11">
        <f t="shared" si="328"/>
        <v>42</v>
      </c>
      <c r="AO595" s="642">
        <v>0</v>
      </c>
      <c r="AP595" s="642">
        <v>0</v>
      </c>
      <c r="AQ595" s="642">
        <v>0</v>
      </c>
      <c r="AR595" s="642">
        <v>0</v>
      </c>
      <c r="AS595" s="642">
        <v>0</v>
      </c>
      <c r="AT595" s="642">
        <v>0</v>
      </c>
      <c r="AU595" s="642">
        <v>0</v>
      </c>
      <c r="AV595" s="642">
        <v>0</v>
      </c>
      <c r="AW595" s="643">
        <v>0</v>
      </c>
      <c r="AX595" s="643">
        <v>0</v>
      </c>
      <c r="AY595" s="642">
        <v>10</v>
      </c>
      <c r="AZ595" s="642">
        <v>21</v>
      </c>
      <c r="BA595" s="642">
        <v>7</v>
      </c>
      <c r="BB595" s="642">
        <v>4</v>
      </c>
      <c r="BC595" s="642">
        <v>0</v>
      </c>
      <c r="BD595" s="642">
        <v>0</v>
      </c>
      <c r="BE595" s="13">
        <f t="shared" si="365"/>
        <v>0</v>
      </c>
      <c r="BF595" s="13">
        <f t="shared" si="365"/>
        <v>0</v>
      </c>
      <c r="BG595" s="10">
        <f t="shared" si="366"/>
        <v>0</v>
      </c>
      <c r="BH595" s="13">
        <f t="shared" si="367"/>
        <v>17</v>
      </c>
      <c r="BI595" s="13">
        <f t="shared" si="367"/>
        <v>25</v>
      </c>
      <c r="BJ595" s="10">
        <f t="shared" si="368"/>
        <v>42</v>
      </c>
      <c r="BK595" s="44">
        <f t="shared" si="369"/>
        <v>17</v>
      </c>
      <c r="BL595" s="44">
        <f t="shared" si="350"/>
        <v>25</v>
      </c>
      <c r="BM595" s="11">
        <f t="shared" si="350"/>
        <v>42</v>
      </c>
      <c r="BN595" s="642">
        <v>0</v>
      </c>
      <c r="BO595" s="642">
        <v>0</v>
      </c>
      <c r="BP595" s="642">
        <v>0</v>
      </c>
      <c r="BQ595" s="642">
        <v>0</v>
      </c>
      <c r="BR595" s="642">
        <v>3</v>
      </c>
      <c r="BS595" s="642">
        <v>5</v>
      </c>
      <c r="BT595" s="642">
        <v>1</v>
      </c>
      <c r="BU595" s="642">
        <v>0</v>
      </c>
      <c r="BV595" s="644">
        <f t="shared" si="356"/>
        <v>4</v>
      </c>
      <c r="BW595" s="644">
        <f t="shared" si="357"/>
        <v>5</v>
      </c>
      <c r="BX595" s="44">
        <f t="shared" si="370"/>
        <v>4</v>
      </c>
      <c r="BY595" s="44">
        <f t="shared" si="352"/>
        <v>5</v>
      </c>
      <c r="BZ595" s="11">
        <f t="shared" si="329"/>
        <v>9</v>
      </c>
      <c r="CA595" s="14">
        <f t="shared" si="358"/>
        <v>17</v>
      </c>
      <c r="CB595" s="14">
        <f t="shared" si="358"/>
        <v>25</v>
      </c>
      <c r="CC595" s="13">
        <f t="shared" si="359"/>
        <v>4</v>
      </c>
      <c r="CD595" s="13">
        <f t="shared" si="359"/>
        <v>5</v>
      </c>
      <c r="CE595" s="13">
        <f t="shared" si="360"/>
        <v>21</v>
      </c>
      <c r="CF595" s="13">
        <f t="shared" si="360"/>
        <v>30</v>
      </c>
      <c r="CG595" s="289">
        <f t="shared" si="333"/>
        <v>51</v>
      </c>
    </row>
    <row r="596" spans="1:85" ht="14.25" x14ac:dyDescent="0.25">
      <c r="A596" s="1" t="s">
        <v>1951</v>
      </c>
      <c r="B596" s="6">
        <v>583</v>
      </c>
      <c r="C596" s="9">
        <v>6</v>
      </c>
      <c r="D596" s="9" t="s">
        <v>8</v>
      </c>
      <c r="E596" s="37" t="s">
        <v>23</v>
      </c>
      <c r="F596" s="9">
        <v>20319291</v>
      </c>
      <c r="G596" s="524" t="s">
        <v>1054</v>
      </c>
      <c r="H596" s="9" t="s">
        <v>52</v>
      </c>
      <c r="I596" s="642">
        <v>0</v>
      </c>
      <c r="J596" s="642">
        <v>0</v>
      </c>
      <c r="K596" s="642">
        <v>0</v>
      </c>
      <c r="L596" s="642">
        <v>0</v>
      </c>
      <c r="M596" s="642">
        <v>4</v>
      </c>
      <c r="N596" s="642">
        <v>9</v>
      </c>
      <c r="O596" s="642">
        <v>8</v>
      </c>
      <c r="P596" s="642">
        <v>6</v>
      </c>
      <c r="Q596" s="13">
        <f t="shared" si="361"/>
        <v>12</v>
      </c>
      <c r="R596" s="13">
        <f t="shared" si="361"/>
        <v>15</v>
      </c>
      <c r="S596" s="10">
        <f t="shared" si="362"/>
        <v>27</v>
      </c>
      <c r="T596" s="642">
        <v>0</v>
      </c>
      <c r="U596" s="642">
        <v>0</v>
      </c>
      <c r="V596" s="642">
        <v>3</v>
      </c>
      <c r="W596" s="642">
        <v>12</v>
      </c>
      <c r="X596" s="642">
        <v>0</v>
      </c>
      <c r="Y596" s="642">
        <v>0</v>
      </c>
      <c r="Z596" s="623">
        <f t="shared" si="363"/>
        <v>3</v>
      </c>
      <c r="AA596" s="623">
        <f t="shared" si="363"/>
        <v>12</v>
      </c>
      <c r="AB596" s="10">
        <f t="shared" si="323"/>
        <v>15</v>
      </c>
      <c r="AC596" s="44">
        <f t="shared" si="364"/>
        <v>15</v>
      </c>
      <c r="AD596" s="44">
        <f t="shared" si="347"/>
        <v>27</v>
      </c>
      <c r="AE596" s="44">
        <f t="shared" si="324"/>
        <v>42</v>
      </c>
      <c r="AF596" s="12">
        <f t="shared" si="353"/>
        <v>3</v>
      </c>
      <c r="AG596" s="12">
        <f t="shared" si="354"/>
        <v>9</v>
      </c>
      <c r="AH596" s="10">
        <f t="shared" si="325"/>
        <v>12</v>
      </c>
      <c r="AI596" s="12">
        <f>VLOOKUP($F596,'Guru SertifikaSi'!$C$6:$G$675,'Guru SertifikaSi'!E$3,FALSE)</f>
        <v>12</v>
      </c>
      <c r="AJ596" s="12">
        <f>VLOOKUP($F596,'Guru SertifikaSi'!$C$6:$G$675,'Guru SertifikaSi'!F$3,FALSE)</f>
        <v>18</v>
      </c>
      <c r="AK596" s="10">
        <f t="shared" si="326"/>
        <v>30</v>
      </c>
      <c r="AL596" s="44">
        <f t="shared" si="355"/>
        <v>15</v>
      </c>
      <c r="AM596" s="44">
        <f t="shared" si="355"/>
        <v>27</v>
      </c>
      <c r="AN596" s="11">
        <f t="shared" si="328"/>
        <v>42</v>
      </c>
      <c r="AO596" s="642">
        <v>0</v>
      </c>
      <c r="AP596" s="642">
        <v>0</v>
      </c>
      <c r="AQ596" s="642">
        <v>0</v>
      </c>
      <c r="AR596" s="642">
        <v>0</v>
      </c>
      <c r="AS596" s="642">
        <v>0</v>
      </c>
      <c r="AT596" s="642">
        <v>0</v>
      </c>
      <c r="AU596" s="642">
        <v>0</v>
      </c>
      <c r="AV596" s="642">
        <v>0</v>
      </c>
      <c r="AW596" s="643">
        <v>0</v>
      </c>
      <c r="AX596" s="643">
        <v>0</v>
      </c>
      <c r="AY596" s="642">
        <v>13</v>
      </c>
      <c r="AZ596" s="642">
        <v>23</v>
      </c>
      <c r="BA596" s="642">
        <v>2</v>
      </c>
      <c r="BB596" s="642">
        <v>4</v>
      </c>
      <c r="BC596" s="642">
        <v>0</v>
      </c>
      <c r="BD596" s="642">
        <v>0</v>
      </c>
      <c r="BE596" s="13">
        <f t="shared" si="365"/>
        <v>0</v>
      </c>
      <c r="BF596" s="13">
        <f t="shared" si="365"/>
        <v>0</v>
      </c>
      <c r="BG596" s="10">
        <f t="shared" si="366"/>
        <v>0</v>
      </c>
      <c r="BH596" s="13">
        <f t="shared" si="367"/>
        <v>15</v>
      </c>
      <c r="BI596" s="13">
        <f t="shared" si="367"/>
        <v>27</v>
      </c>
      <c r="BJ596" s="10">
        <f t="shared" si="368"/>
        <v>42</v>
      </c>
      <c r="BK596" s="44">
        <f t="shared" si="369"/>
        <v>15</v>
      </c>
      <c r="BL596" s="44">
        <f t="shared" si="350"/>
        <v>27</v>
      </c>
      <c r="BM596" s="11">
        <f t="shared" si="350"/>
        <v>42</v>
      </c>
      <c r="BN596" s="642">
        <v>0</v>
      </c>
      <c r="BO596" s="642">
        <v>2</v>
      </c>
      <c r="BP596" s="642">
        <v>0</v>
      </c>
      <c r="BQ596" s="642">
        <v>0</v>
      </c>
      <c r="BR596" s="642">
        <v>2</v>
      </c>
      <c r="BS596" s="642">
        <v>2</v>
      </c>
      <c r="BT596" s="642">
        <v>0</v>
      </c>
      <c r="BU596" s="642">
        <v>0</v>
      </c>
      <c r="BV596" s="644">
        <f t="shared" si="356"/>
        <v>2</v>
      </c>
      <c r="BW596" s="644">
        <f t="shared" si="357"/>
        <v>2</v>
      </c>
      <c r="BX596" s="44">
        <f t="shared" si="370"/>
        <v>2</v>
      </c>
      <c r="BY596" s="44">
        <f t="shared" si="352"/>
        <v>4</v>
      </c>
      <c r="BZ596" s="11">
        <f t="shared" si="329"/>
        <v>6</v>
      </c>
      <c r="CA596" s="14">
        <f t="shared" si="358"/>
        <v>15</v>
      </c>
      <c r="CB596" s="14">
        <f t="shared" si="358"/>
        <v>27</v>
      </c>
      <c r="CC596" s="13">
        <f t="shared" si="359"/>
        <v>2</v>
      </c>
      <c r="CD596" s="13">
        <f t="shared" si="359"/>
        <v>4</v>
      </c>
      <c r="CE596" s="13">
        <f t="shared" si="360"/>
        <v>17</v>
      </c>
      <c r="CF596" s="13">
        <f t="shared" si="360"/>
        <v>31</v>
      </c>
      <c r="CG596" s="289">
        <f t="shared" si="333"/>
        <v>48</v>
      </c>
    </row>
    <row r="597" spans="1:85" ht="14.25" x14ac:dyDescent="0.25">
      <c r="A597" s="1" t="s">
        <v>1952</v>
      </c>
      <c r="B597" s="6">
        <v>584</v>
      </c>
      <c r="C597" s="9">
        <v>7</v>
      </c>
      <c r="D597" s="9" t="s">
        <v>8</v>
      </c>
      <c r="E597" s="37" t="s">
        <v>29</v>
      </c>
      <c r="F597" s="9">
        <v>20319298</v>
      </c>
      <c r="G597" s="524" t="s">
        <v>1055</v>
      </c>
      <c r="H597" s="9" t="s">
        <v>52</v>
      </c>
      <c r="I597" s="642">
        <v>1</v>
      </c>
      <c r="J597" s="642">
        <v>1</v>
      </c>
      <c r="K597" s="642">
        <v>0</v>
      </c>
      <c r="L597" s="642">
        <v>0</v>
      </c>
      <c r="M597" s="642">
        <v>4</v>
      </c>
      <c r="N597" s="642">
        <v>7</v>
      </c>
      <c r="O597" s="642">
        <v>7</v>
      </c>
      <c r="P597" s="642">
        <v>2</v>
      </c>
      <c r="Q597" s="13">
        <f t="shared" si="361"/>
        <v>12</v>
      </c>
      <c r="R597" s="13">
        <f t="shared" si="361"/>
        <v>10</v>
      </c>
      <c r="S597" s="10">
        <f t="shared" si="362"/>
        <v>22</v>
      </c>
      <c r="T597" s="642">
        <v>0</v>
      </c>
      <c r="U597" s="642">
        <v>0</v>
      </c>
      <c r="V597" s="642">
        <v>4</v>
      </c>
      <c r="W597" s="642">
        <v>12</v>
      </c>
      <c r="X597" s="642">
        <v>0</v>
      </c>
      <c r="Y597" s="642">
        <v>0</v>
      </c>
      <c r="Z597" s="623">
        <f t="shared" si="363"/>
        <v>4</v>
      </c>
      <c r="AA597" s="623">
        <f t="shared" si="363"/>
        <v>12</v>
      </c>
      <c r="AB597" s="10">
        <f t="shared" si="323"/>
        <v>16</v>
      </c>
      <c r="AC597" s="44">
        <f t="shared" si="364"/>
        <v>16</v>
      </c>
      <c r="AD597" s="44">
        <f t="shared" si="347"/>
        <v>22</v>
      </c>
      <c r="AE597" s="44">
        <f t="shared" si="324"/>
        <v>38</v>
      </c>
      <c r="AF597" s="12">
        <f t="shared" si="353"/>
        <v>2</v>
      </c>
      <c r="AG597" s="12">
        <f t="shared" si="354"/>
        <v>12</v>
      </c>
      <c r="AH597" s="10">
        <f t="shared" si="325"/>
        <v>14</v>
      </c>
      <c r="AI597" s="12">
        <f>VLOOKUP($F597,'Guru SertifikaSi'!$C$6:$G$675,'Guru SertifikaSi'!E$3,FALSE)</f>
        <v>14</v>
      </c>
      <c r="AJ597" s="12">
        <f>VLOOKUP($F597,'Guru SertifikaSi'!$C$6:$G$675,'Guru SertifikaSi'!F$3,FALSE)</f>
        <v>10</v>
      </c>
      <c r="AK597" s="10">
        <f t="shared" si="326"/>
        <v>24</v>
      </c>
      <c r="AL597" s="44">
        <f t="shared" si="355"/>
        <v>16</v>
      </c>
      <c r="AM597" s="44">
        <f t="shared" si="355"/>
        <v>22</v>
      </c>
      <c r="AN597" s="11">
        <f t="shared" si="328"/>
        <v>38</v>
      </c>
      <c r="AO597" s="642">
        <v>0</v>
      </c>
      <c r="AP597" s="642">
        <v>0</v>
      </c>
      <c r="AQ597" s="642">
        <v>0</v>
      </c>
      <c r="AR597" s="642">
        <v>0</v>
      </c>
      <c r="AS597" s="642">
        <v>0</v>
      </c>
      <c r="AT597" s="642">
        <v>0</v>
      </c>
      <c r="AU597" s="642">
        <v>1</v>
      </c>
      <c r="AV597" s="642">
        <v>1</v>
      </c>
      <c r="AW597" s="643">
        <v>0</v>
      </c>
      <c r="AX597" s="643">
        <v>0</v>
      </c>
      <c r="AY597" s="642">
        <v>15</v>
      </c>
      <c r="AZ597" s="642">
        <v>20</v>
      </c>
      <c r="BA597" s="642">
        <v>0</v>
      </c>
      <c r="BB597" s="642">
        <v>1</v>
      </c>
      <c r="BC597" s="642">
        <v>0</v>
      </c>
      <c r="BD597" s="642">
        <v>0</v>
      </c>
      <c r="BE597" s="13">
        <f t="shared" si="365"/>
        <v>1</v>
      </c>
      <c r="BF597" s="13">
        <f t="shared" si="365"/>
        <v>1</v>
      </c>
      <c r="BG597" s="10">
        <f t="shared" si="366"/>
        <v>2</v>
      </c>
      <c r="BH597" s="13">
        <f t="shared" si="367"/>
        <v>15</v>
      </c>
      <c r="BI597" s="13">
        <f t="shared" si="367"/>
        <v>21</v>
      </c>
      <c r="BJ597" s="10">
        <f t="shared" si="368"/>
        <v>36</v>
      </c>
      <c r="BK597" s="44">
        <f t="shared" si="369"/>
        <v>16</v>
      </c>
      <c r="BL597" s="44">
        <f t="shared" si="350"/>
        <v>22</v>
      </c>
      <c r="BM597" s="11">
        <f t="shared" si="350"/>
        <v>38</v>
      </c>
      <c r="BN597" s="642">
        <v>1</v>
      </c>
      <c r="BO597" s="642">
        <v>2</v>
      </c>
      <c r="BP597" s="642">
        <v>0</v>
      </c>
      <c r="BQ597" s="642">
        <v>0</v>
      </c>
      <c r="BR597" s="642">
        <v>0</v>
      </c>
      <c r="BS597" s="642">
        <v>0</v>
      </c>
      <c r="BT597" s="642">
        <v>0</v>
      </c>
      <c r="BU597" s="642">
        <v>4</v>
      </c>
      <c r="BV597" s="644">
        <f t="shared" si="356"/>
        <v>0</v>
      </c>
      <c r="BW597" s="644">
        <f t="shared" si="357"/>
        <v>4</v>
      </c>
      <c r="BX597" s="44">
        <f t="shared" si="370"/>
        <v>1</v>
      </c>
      <c r="BY597" s="44">
        <f t="shared" si="352"/>
        <v>6</v>
      </c>
      <c r="BZ597" s="11">
        <f t="shared" si="329"/>
        <v>7</v>
      </c>
      <c r="CA597" s="14">
        <f t="shared" si="358"/>
        <v>16</v>
      </c>
      <c r="CB597" s="14">
        <f t="shared" si="358"/>
        <v>22</v>
      </c>
      <c r="CC597" s="13">
        <f t="shared" si="359"/>
        <v>1</v>
      </c>
      <c r="CD597" s="13">
        <f t="shared" si="359"/>
        <v>6</v>
      </c>
      <c r="CE597" s="13">
        <f t="shared" si="360"/>
        <v>17</v>
      </c>
      <c r="CF597" s="13">
        <f t="shared" si="360"/>
        <v>28</v>
      </c>
      <c r="CG597" s="289">
        <f t="shared" si="333"/>
        <v>45</v>
      </c>
    </row>
    <row r="598" spans="1:85" ht="14.25" x14ac:dyDescent="0.25">
      <c r="A598" s="1" t="s">
        <v>1953</v>
      </c>
      <c r="B598" s="6">
        <v>585</v>
      </c>
      <c r="C598" s="9">
        <v>8</v>
      </c>
      <c r="D598" s="9" t="s">
        <v>8</v>
      </c>
      <c r="E598" s="37" t="s">
        <v>30</v>
      </c>
      <c r="F598" s="9">
        <v>20319292</v>
      </c>
      <c r="G598" s="524" t="s">
        <v>1056</v>
      </c>
      <c r="H598" s="9" t="s">
        <v>52</v>
      </c>
      <c r="I598" s="642">
        <v>0</v>
      </c>
      <c r="J598" s="642">
        <v>0</v>
      </c>
      <c r="K598" s="642">
        <v>0</v>
      </c>
      <c r="L598" s="642">
        <v>0</v>
      </c>
      <c r="M598" s="642">
        <v>7</v>
      </c>
      <c r="N598" s="642">
        <v>3</v>
      </c>
      <c r="O598" s="642">
        <v>7</v>
      </c>
      <c r="P598" s="642">
        <v>4</v>
      </c>
      <c r="Q598" s="13">
        <f t="shared" si="361"/>
        <v>14</v>
      </c>
      <c r="R598" s="13">
        <f t="shared" si="361"/>
        <v>7</v>
      </c>
      <c r="S598" s="10">
        <f t="shared" si="362"/>
        <v>21</v>
      </c>
      <c r="T598" s="642">
        <v>0</v>
      </c>
      <c r="U598" s="642">
        <v>0</v>
      </c>
      <c r="V598" s="642">
        <v>5</v>
      </c>
      <c r="W598" s="642">
        <v>12</v>
      </c>
      <c r="X598" s="642">
        <v>0</v>
      </c>
      <c r="Y598" s="642">
        <v>0</v>
      </c>
      <c r="Z598" s="623">
        <f t="shared" si="363"/>
        <v>5</v>
      </c>
      <c r="AA598" s="623">
        <f t="shared" si="363"/>
        <v>12</v>
      </c>
      <c r="AB598" s="10">
        <f t="shared" si="323"/>
        <v>17</v>
      </c>
      <c r="AC598" s="44">
        <f t="shared" si="364"/>
        <v>19</v>
      </c>
      <c r="AD598" s="44">
        <f t="shared" si="347"/>
        <v>19</v>
      </c>
      <c r="AE598" s="44">
        <f t="shared" si="324"/>
        <v>38</v>
      </c>
      <c r="AF598" s="12">
        <f t="shared" si="353"/>
        <v>3</v>
      </c>
      <c r="AG598" s="12">
        <f t="shared" si="354"/>
        <v>10</v>
      </c>
      <c r="AH598" s="10">
        <f t="shared" si="325"/>
        <v>13</v>
      </c>
      <c r="AI598" s="12">
        <f>VLOOKUP($F598,'Guru SertifikaSi'!$C$6:$G$675,'Guru SertifikaSi'!E$3,FALSE)</f>
        <v>16</v>
      </c>
      <c r="AJ598" s="12">
        <f>VLOOKUP($F598,'Guru SertifikaSi'!$C$6:$G$675,'Guru SertifikaSi'!F$3,FALSE)</f>
        <v>9</v>
      </c>
      <c r="AK598" s="10">
        <f t="shared" si="326"/>
        <v>25</v>
      </c>
      <c r="AL598" s="44">
        <f t="shared" si="355"/>
        <v>19</v>
      </c>
      <c r="AM598" s="44">
        <f t="shared" si="355"/>
        <v>19</v>
      </c>
      <c r="AN598" s="11">
        <f t="shared" si="328"/>
        <v>38</v>
      </c>
      <c r="AO598" s="642">
        <v>0</v>
      </c>
      <c r="AP598" s="642">
        <v>0</v>
      </c>
      <c r="AQ598" s="642">
        <v>0</v>
      </c>
      <c r="AR598" s="642">
        <v>0</v>
      </c>
      <c r="AS598" s="642">
        <v>0</v>
      </c>
      <c r="AT598" s="642">
        <v>0</v>
      </c>
      <c r="AU598" s="642">
        <v>0</v>
      </c>
      <c r="AV598" s="642">
        <v>0</v>
      </c>
      <c r="AW598" s="643">
        <v>0</v>
      </c>
      <c r="AX598" s="643">
        <v>0</v>
      </c>
      <c r="AY598" s="642">
        <v>17</v>
      </c>
      <c r="AZ598" s="642">
        <v>18</v>
      </c>
      <c r="BA598" s="642">
        <v>2</v>
      </c>
      <c r="BB598" s="642">
        <v>1</v>
      </c>
      <c r="BC598" s="642">
        <v>0</v>
      </c>
      <c r="BD598" s="642">
        <v>0</v>
      </c>
      <c r="BE598" s="13">
        <f t="shared" si="365"/>
        <v>0</v>
      </c>
      <c r="BF598" s="13">
        <f t="shared" si="365"/>
        <v>0</v>
      </c>
      <c r="BG598" s="10">
        <f t="shared" si="366"/>
        <v>0</v>
      </c>
      <c r="BH598" s="13">
        <f t="shared" si="367"/>
        <v>19</v>
      </c>
      <c r="BI598" s="13">
        <f t="shared" si="367"/>
        <v>19</v>
      </c>
      <c r="BJ598" s="10">
        <f t="shared" si="368"/>
        <v>38</v>
      </c>
      <c r="BK598" s="44">
        <f t="shared" si="369"/>
        <v>19</v>
      </c>
      <c r="BL598" s="44">
        <f t="shared" si="350"/>
        <v>19</v>
      </c>
      <c r="BM598" s="11">
        <f t="shared" si="350"/>
        <v>38</v>
      </c>
      <c r="BN598" s="642">
        <v>2</v>
      </c>
      <c r="BO598" s="642">
        <v>0</v>
      </c>
      <c r="BP598" s="642">
        <v>0</v>
      </c>
      <c r="BQ598" s="642">
        <v>0</v>
      </c>
      <c r="BR598" s="642">
        <v>0</v>
      </c>
      <c r="BS598" s="642">
        <v>0</v>
      </c>
      <c r="BT598" s="642">
        <v>3</v>
      </c>
      <c r="BU598" s="642">
        <v>2</v>
      </c>
      <c r="BV598" s="644">
        <f t="shared" si="356"/>
        <v>3</v>
      </c>
      <c r="BW598" s="644">
        <f t="shared" si="357"/>
        <v>2</v>
      </c>
      <c r="BX598" s="44">
        <f t="shared" si="370"/>
        <v>5</v>
      </c>
      <c r="BY598" s="44">
        <f t="shared" si="352"/>
        <v>2</v>
      </c>
      <c r="BZ598" s="11">
        <f t="shared" si="329"/>
        <v>7</v>
      </c>
      <c r="CA598" s="14">
        <f t="shared" si="358"/>
        <v>19</v>
      </c>
      <c r="CB598" s="14">
        <f t="shared" si="358"/>
        <v>19</v>
      </c>
      <c r="CC598" s="13">
        <f t="shared" si="359"/>
        <v>5</v>
      </c>
      <c r="CD598" s="13">
        <f t="shared" si="359"/>
        <v>2</v>
      </c>
      <c r="CE598" s="13">
        <f t="shared" si="360"/>
        <v>24</v>
      </c>
      <c r="CF598" s="13">
        <f t="shared" si="360"/>
        <v>21</v>
      </c>
      <c r="CG598" s="289">
        <f t="shared" si="333"/>
        <v>45</v>
      </c>
    </row>
    <row r="599" spans="1:85" ht="14.25" x14ac:dyDescent="0.25">
      <c r="A599" s="1" t="s">
        <v>1954</v>
      </c>
      <c r="B599" s="6">
        <v>586</v>
      </c>
      <c r="C599" s="9">
        <v>9</v>
      </c>
      <c r="D599" s="9" t="s">
        <v>8</v>
      </c>
      <c r="E599" s="37" t="s">
        <v>19</v>
      </c>
      <c r="F599" s="9">
        <v>20319303</v>
      </c>
      <c r="G599" s="524" t="s">
        <v>1057</v>
      </c>
      <c r="H599" s="9" t="s">
        <v>52</v>
      </c>
      <c r="I599" s="642">
        <v>0</v>
      </c>
      <c r="J599" s="642">
        <v>0</v>
      </c>
      <c r="K599" s="642">
        <v>0</v>
      </c>
      <c r="L599" s="642">
        <v>0</v>
      </c>
      <c r="M599" s="642">
        <v>5</v>
      </c>
      <c r="N599" s="642">
        <v>11</v>
      </c>
      <c r="O599" s="642">
        <v>5</v>
      </c>
      <c r="P599" s="642">
        <v>7</v>
      </c>
      <c r="Q599" s="13">
        <f t="shared" si="361"/>
        <v>10</v>
      </c>
      <c r="R599" s="13">
        <f t="shared" si="361"/>
        <v>18</v>
      </c>
      <c r="S599" s="10">
        <f t="shared" si="362"/>
        <v>28</v>
      </c>
      <c r="T599" s="642">
        <v>0</v>
      </c>
      <c r="U599" s="642">
        <v>0</v>
      </c>
      <c r="V599" s="642">
        <v>8</v>
      </c>
      <c r="W599" s="642">
        <v>7</v>
      </c>
      <c r="X599" s="642">
        <v>1</v>
      </c>
      <c r="Y599" s="642">
        <v>1</v>
      </c>
      <c r="Z599" s="623">
        <f t="shared" si="363"/>
        <v>9</v>
      </c>
      <c r="AA599" s="623">
        <f t="shared" si="363"/>
        <v>8</v>
      </c>
      <c r="AB599" s="10">
        <f t="shared" si="323"/>
        <v>17</v>
      </c>
      <c r="AC599" s="44">
        <f t="shared" si="364"/>
        <v>19</v>
      </c>
      <c r="AD599" s="44">
        <f t="shared" si="347"/>
        <v>26</v>
      </c>
      <c r="AE599" s="44">
        <f t="shared" si="324"/>
        <v>45</v>
      </c>
      <c r="AF599" s="12">
        <f t="shared" si="353"/>
        <v>8</v>
      </c>
      <c r="AG599" s="12">
        <f t="shared" si="354"/>
        <v>8</v>
      </c>
      <c r="AH599" s="10">
        <f t="shared" si="325"/>
        <v>16</v>
      </c>
      <c r="AI599" s="12">
        <f>VLOOKUP($F599,'Guru SertifikaSi'!$C$6:$G$675,'Guru SertifikaSi'!E$3,FALSE)</f>
        <v>11</v>
      </c>
      <c r="AJ599" s="12">
        <f>VLOOKUP($F599,'Guru SertifikaSi'!$C$6:$G$675,'Guru SertifikaSi'!F$3,FALSE)</f>
        <v>18</v>
      </c>
      <c r="AK599" s="10">
        <f t="shared" si="326"/>
        <v>29</v>
      </c>
      <c r="AL599" s="44">
        <f t="shared" si="355"/>
        <v>19</v>
      </c>
      <c r="AM599" s="44">
        <f t="shared" si="355"/>
        <v>26</v>
      </c>
      <c r="AN599" s="11">
        <f t="shared" si="328"/>
        <v>45</v>
      </c>
      <c r="AO599" s="642">
        <v>0</v>
      </c>
      <c r="AP599" s="642">
        <v>0</v>
      </c>
      <c r="AQ599" s="642">
        <v>0</v>
      </c>
      <c r="AR599" s="642">
        <v>0</v>
      </c>
      <c r="AS599" s="642">
        <v>0</v>
      </c>
      <c r="AT599" s="642">
        <v>0</v>
      </c>
      <c r="AU599" s="642">
        <v>0</v>
      </c>
      <c r="AV599" s="642">
        <v>0</v>
      </c>
      <c r="AW599" s="643">
        <v>0</v>
      </c>
      <c r="AX599" s="643">
        <v>0</v>
      </c>
      <c r="AY599" s="642">
        <v>16</v>
      </c>
      <c r="AZ599" s="642">
        <v>24</v>
      </c>
      <c r="BA599" s="642">
        <v>3</v>
      </c>
      <c r="BB599" s="642">
        <v>2</v>
      </c>
      <c r="BC599" s="642">
        <v>0</v>
      </c>
      <c r="BD599" s="642">
        <v>0</v>
      </c>
      <c r="BE599" s="13">
        <f t="shared" si="365"/>
        <v>0</v>
      </c>
      <c r="BF599" s="13">
        <f t="shared" si="365"/>
        <v>0</v>
      </c>
      <c r="BG599" s="10">
        <f t="shared" si="366"/>
        <v>0</v>
      </c>
      <c r="BH599" s="13">
        <f t="shared" si="367"/>
        <v>19</v>
      </c>
      <c r="BI599" s="13">
        <f t="shared" si="367"/>
        <v>26</v>
      </c>
      <c r="BJ599" s="10">
        <f t="shared" si="368"/>
        <v>45</v>
      </c>
      <c r="BK599" s="44">
        <f t="shared" si="369"/>
        <v>19</v>
      </c>
      <c r="BL599" s="44">
        <f t="shared" si="350"/>
        <v>26</v>
      </c>
      <c r="BM599" s="11">
        <f t="shared" si="350"/>
        <v>45</v>
      </c>
      <c r="BN599" s="642">
        <v>1</v>
      </c>
      <c r="BO599" s="642">
        <v>1</v>
      </c>
      <c r="BP599" s="642">
        <v>0</v>
      </c>
      <c r="BQ599" s="642">
        <v>0</v>
      </c>
      <c r="BR599" s="642">
        <v>5</v>
      </c>
      <c r="BS599" s="642">
        <v>0</v>
      </c>
      <c r="BT599" s="642">
        <v>1</v>
      </c>
      <c r="BU599" s="642">
        <v>0</v>
      </c>
      <c r="BV599" s="644">
        <f t="shared" si="356"/>
        <v>6</v>
      </c>
      <c r="BW599" s="644">
        <f t="shared" si="357"/>
        <v>0</v>
      </c>
      <c r="BX599" s="44">
        <f t="shared" si="370"/>
        <v>7</v>
      </c>
      <c r="BY599" s="44">
        <f t="shared" si="352"/>
        <v>1</v>
      </c>
      <c r="BZ599" s="11">
        <f t="shared" si="329"/>
        <v>8</v>
      </c>
      <c r="CA599" s="14">
        <f t="shared" si="358"/>
        <v>19</v>
      </c>
      <c r="CB599" s="14">
        <f t="shared" si="358"/>
        <v>26</v>
      </c>
      <c r="CC599" s="13">
        <f t="shared" si="359"/>
        <v>7</v>
      </c>
      <c r="CD599" s="13">
        <f t="shared" si="359"/>
        <v>1</v>
      </c>
      <c r="CE599" s="13">
        <f t="shared" si="360"/>
        <v>26</v>
      </c>
      <c r="CF599" s="13">
        <f t="shared" si="360"/>
        <v>27</v>
      </c>
      <c r="CG599" s="289">
        <f t="shared" si="333"/>
        <v>53</v>
      </c>
    </row>
    <row r="600" spans="1:85" ht="14.25" x14ac:dyDescent="0.25">
      <c r="A600" s="1" t="s">
        <v>1955</v>
      </c>
      <c r="B600" s="6">
        <v>587</v>
      </c>
      <c r="C600" s="9">
        <v>10</v>
      </c>
      <c r="D600" s="9" t="s">
        <v>8</v>
      </c>
      <c r="E600" s="37" t="s">
        <v>19</v>
      </c>
      <c r="F600" s="9">
        <v>20319300</v>
      </c>
      <c r="G600" s="524" t="s">
        <v>1058</v>
      </c>
      <c r="H600" s="9" t="s">
        <v>52</v>
      </c>
      <c r="I600" s="642">
        <v>0</v>
      </c>
      <c r="J600" s="642">
        <v>1</v>
      </c>
      <c r="K600" s="642">
        <v>0</v>
      </c>
      <c r="L600" s="642">
        <v>0</v>
      </c>
      <c r="M600" s="642">
        <v>10</v>
      </c>
      <c r="N600" s="642">
        <v>11</v>
      </c>
      <c r="O600" s="642">
        <v>6</v>
      </c>
      <c r="P600" s="642">
        <v>14</v>
      </c>
      <c r="Q600" s="13">
        <f t="shared" si="361"/>
        <v>16</v>
      </c>
      <c r="R600" s="13">
        <f t="shared" si="361"/>
        <v>26</v>
      </c>
      <c r="S600" s="10">
        <f t="shared" si="362"/>
        <v>42</v>
      </c>
      <c r="T600" s="642">
        <v>0</v>
      </c>
      <c r="U600" s="642">
        <v>0</v>
      </c>
      <c r="V600" s="642">
        <v>0</v>
      </c>
      <c r="W600" s="642">
        <v>1</v>
      </c>
      <c r="X600" s="642">
        <v>4</v>
      </c>
      <c r="Y600" s="642">
        <v>9</v>
      </c>
      <c r="Z600" s="623">
        <f t="shared" si="363"/>
        <v>4</v>
      </c>
      <c r="AA600" s="623">
        <f t="shared" si="363"/>
        <v>10</v>
      </c>
      <c r="AB600" s="10">
        <f t="shared" si="323"/>
        <v>14</v>
      </c>
      <c r="AC600" s="44">
        <f t="shared" si="364"/>
        <v>20</v>
      </c>
      <c r="AD600" s="44">
        <f t="shared" si="347"/>
        <v>36</v>
      </c>
      <c r="AE600" s="44">
        <f t="shared" si="324"/>
        <v>56</v>
      </c>
      <c r="AF600" s="12">
        <f t="shared" si="353"/>
        <v>3</v>
      </c>
      <c r="AG600" s="12">
        <f t="shared" si="354"/>
        <v>14</v>
      </c>
      <c r="AH600" s="10">
        <f t="shared" si="325"/>
        <v>17</v>
      </c>
      <c r="AI600" s="12">
        <f>VLOOKUP($F600,'Guru SertifikaSi'!$C$6:$G$675,'Guru SertifikaSi'!E$3,FALSE)</f>
        <v>17</v>
      </c>
      <c r="AJ600" s="12">
        <f>VLOOKUP($F600,'Guru SertifikaSi'!$C$6:$G$675,'Guru SertifikaSi'!F$3,FALSE)</f>
        <v>22</v>
      </c>
      <c r="AK600" s="10">
        <f t="shared" si="326"/>
        <v>39</v>
      </c>
      <c r="AL600" s="44">
        <f t="shared" si="355"/>
        <v>20</v>
      </c>
      <c r="AM600" s="44">
        <f t="shared" si="355"/>
        <v>36</v>
      </c>
      <c r="AN600" s="11">
        <f t="shared" si="328"/>
        <v>56</v>
      </c>
      <c r="AO600" s="642">
        <v>0</v>
      </c>
      <c r="AP600" s="642">
        <v>0</v>
      </c>
      <c r="AQ600" s="642">
        <v>0</v>
      </c>
      <c r="AR600" s="642">
        <v>0</v>
      </c>
      <c r="AS600" s="642">
        <v>0</v>
      </c>
      <c r="AT600" s="642">
        <v>0</v>
      </c>
      <c r="AU600" s="642">
        <v>0</v>
      </c>
      <c r="AV600" s="642">
        <v>0</v>
      </c>
      <c r="AW600" s="643">
        <v>0</v>
      </c>
      <c r="AX600" s="643">
        <v>0</v>
      </c>
      <c r="AY600" s="642">
        <v>18</v>
      </c>
      <c r="AZ600" s="642">
        <v>29</v>
      </c>
      <c r="BA600" s="642">
        <v>2</v>
      </c>
      <c r="BB600" s="642">
        <v>7</v>
      </c>
      <c r="BC600" s="642">
        <v>0</v>
      </c>
      <c r="BD600" s="642">
        <v>0</v>
      </c>
      <c r="BE600" s="13">
        <f t="shared" si="365"/>
        <v>0</v>
      </c>
      <c r="BF600" s="13">
        <f t="shared" si="365"/>
        <v>0</v>
      </c>
      <c r="BG600" s="10">
        <f t="shared" si="366"/>
        <v>0</v>
      </c>
      <c r="BH600" s="13">
        <f t="shared" si="367"/>
        <v>20</v>
      </c>
      <c r="BI600" s="13">
        <f t="shared" si="367"/>
        <v>36</v>
      </c>
      <c r="BJ600" s="10">
        <f t="shared" si="368"/>
        <v>56</v>
      </c>
      <c r="BK600" s="44">
        <f t="shared" si="369"/>
        <v>20</v>
      </c>
      <c r="BL600" s="44">
        <f t="shared" si="350"/>
        <v>36</v>
      </c>
      <c r="BM600" s="11">
        <f t="shared" si="350"/>
        <v>56</v>
      </c>
      <c r="BN600" s="642">
        <v>0</v>
      </c>
      <c r="BO600" s="642">
        <v>2</v>
      </c>
      <c r="BP600" s="642">
        <v>0</v>
      </c>
      <c r="BQ600" s="642">
        <v>0</v>
      </c>
      <c r="BR600" s="642">
        <v>3</v>
      </c>
      <c r="BS600" s="642">
        <v>2</v>
      </c>
      <c r="BT600" s="642">
        <v>1</v>
      </c>
      <c r="BU600" s="642">
        <v>0</v>
      </c>
      <c r="BV600" s="644">
        <f t="shared" si="356"/>
        <v>4</v>
      </c>
      <c r="BW600" s="644">
        <f t="shared" si="357"/>
        <v>2</v>
      </c>
      <c r="BX600" s="44">
        <f t="shared" si="370"/>
        <v>4</v>
      </c>
      <c r="BY600" s="44">
        <f t="shared" si="352"/>
        <v>4</v>
      </c>
      <c r="BZ600" s="11">
        <f t="shared" si="329"/>
        <v>8</v>
      </c>
      <c r="CA600" s="14">
        <f t="shared" si="358"/>
        <v>20</v>
      </c>
      <c r="CB600" s="14">
        <f t="shared" si="358"/>
        <v>36</v>
      </c>
      <c r="CC600" s="13">
        <f t="shared" si="359"/>
        <v>4</v>
      </c>
      <c r="CD600" s="13">
        <f t="shared" si="359"/>
        <v>4</v>
      </c>
      <c r="CE600" s="13">
        <f t="shared" si="360"/>
        <v>24</v>
      </c>
      <c r="CF600" s="13">
        <f t="shared" si="360"/>
        <v>40</v>
      </c>
      <c r="CG600" s="289">
        <f t="shared" si="333"/>
        <v>64</v>
      </c>
    </row>
    <row r="601" spans="1:85" ht="14.25" x14ac:dyDescent="0.25">
      <c r="A601" s="1" t="s">
        <v>1956</v>
      </c>
      <c r="B601" s="6">
        <v>588</v>
      </c>
      <c r="C601" s="9">
        <v>11</v>
      </c>
      <c r="D601" s="9" t="s">
        <v>8</v>
      </c>
      <c r="E601" s="37" t="s">
        <v>22</v>
      </c>
      <c r="F601" s="9">
        <v>20319302</v>
      </c>
      <c r="G601" s="524" t="s">
        <v>1059</v>
      </c>
      <c r="H601" s="9" t="s">
        <v>52</v>
      </c>
      <c r="I601" s="642">
        <v>0</v>
      </c>
      <c r="J601" s="642">
        <v>0</v>
      </c>
      <c r="K601" s="642">
        <v>0</v>
      </c>
      <c r="L601" s="642">
        <v>0</v>
      </c>
      <c r="M601" s="642">
        <v>3</v>
      </c>
      <c r="N601" s="642">
        <v>5</v>
      </c>
      <c r="O601" s="642">
        <v>3</v>
      </c>
      <c r="P601" s="642">
        <v>5</v>
      </c>
      <c r="Q601" s="13">
        <f t="shared" si="361"/>
        <v>6</v>
      </c>
      <c r="R601" s="13">
        <f t="shared" si="361"/>
        <v>10</v>
      </c>
      <c r="S601" s="10">
        <f t="shared" si="362"/>
        <v>16</v>
      </c>
      <c r="T601" s="642">
        <v>0</v>
      </c>
      <c r="U601" s="642">
        <v>0</v>
      </c>
      <c r="V601" s="642">
        <v>0</v>
      </c>
      <c r="W601" s="642">
        <v>0</v>
      </c>
      <c r="X601" s="642">
        <v>4</v>
      </c>
      <c r="Y601" s="642">
        <v>6</v>
      </c>
      <c r="Z601" s="623">
        <f t="shared" si="363"/>
        <v>4</v>
      </c>
      <c r="AA601" s="623">
        <f t="shared" si="363"/>
        <v>6</v>
      </c>
      <c r="AB601" s="10">
        <f t="shared" si="323"/>
        <v>10</v>
      </c>
      <c r="AC601" s="44">
        <f t="shared" si="364"/>
        <v>10</v>
      </c>
      <c r="AD601" s="44">
        <f t="shared" si="347"/>
        <v>16</v>
      </c>
      <c r="AE601" s="44">
        <f t="shared" si="324"/>
        <v>26</v>
      </c>
      <c r="AF601" s="12">
        <f t="shared" si="353"/>
        <v>4</v>
      </c>
      <c r="AG601" s="12">
        <f t="shared" si="354"/>
        <v>6</v>
      </c>
      <c r="AH601" s="10">
        <f t="shared" si="325"/>
        <v>10</v>
      </c>
      <c r="AI601" s="12">
        <f>VLOOKUP($F601,'Guru SertifikaSi'!$C$6:$G$675,'Guru SertifikaSi'!E$3,FALSE)</f>
        <v>6</v>
      </c>
      <c r="AJ601" s="12">
        <f>VLOOKUP($F601,'Guru SertifikaSi'!$C$6:$G$675,'Guru SertifikaSi'!F$3,FALSE)</f>
        <v>10</v>
      </c>
      <c r="AK601" s="10">
        <f t="shared" si="326"/>
        <v>16</v>
      </c>
      <c r="AL601" s="44">
        <f t="shared" si="355"/>
        <v>10</v>
      </c>
      <c r="AM601" s="44">
        <f t="shared" si="355"/>
        <v>16</v>
      </c>
      <c r="AN601" s="11">
        <f t="shared" si="328"/>
        <v>26</v>
      </c>
      <c r="AO601" s="642">
        <v>0</v>
      </c>
      <c r="AP601" s="642">
        <v>0</v>
      </c>
      <c r="AQ601" s="642">
        <v>0</v>
      </c>
      <c r="AR601" s="642">
        <v>0</v>
      </c>
      <c r="AS601" s="642">
        <v>0</v>
      </c>
      <c r="AT601" s="642">
        <v>0</v>
      </c>
      <c r="AU601" s="642">
        <v>0</v>
      </c>
      <c r="AV601" s="642">
        <v>0</v>
      </c>
      <c r="AW601" s="643">
        <v>0</v>
      </c>
      <c r="AX601" s="643">
        <v>0</v>
      </c>
      <c r="AY601" s="642">
        <v>10</v>
      </c>
      <c r="AZ601" s="642">
        <v>16</v>
      </c>
      <c r="BA601" s="642">
        <v>0</v>
      </c>
      <c r="BB601" s="642">
        <v>0</v>
      </c>
      <c r="BC601" s="642">
        <v>0</v>
      </c>
      <c r="BD601" s="642">
        <v>0</v>
      </c>
      <c r="BE601" s="13">
        <f t="shared" si="365"/>
        <v>0</v>
      </c>
      <c r="BF601" s="13">
        <f t="shared" si="365"/>
        <v>0</v>
      </c>
      <c r="BG601" s="10">
        <f t="shared" si="366"/>
        <v>0</v>
      </c>
      <c r="BH601" s="13">
        <f t="shared" si="367"/>
        <v>10</v>
      </c>
      <c r="BI601" s="13">
        <f t="shared" si="367"/>
        <v>16</v>
      </c>
      <c r="BJ601" s="10">
        <f t="shared" si="368"/>
        <v>26</v>
      </c>
      <c r="BK601" s="44">
        <f t="shared" si="369"/>
        <v>10</v>
      </c>
      <c r="BL601" s="44">
        <f t="shared" si="350"/>
        <v>16</v>
      </c>
      <c r="BM601" s="11">
        <f t="shared" si="350"/>
        <v>26</v>
      </c>
      <c r="BN601" s="642">
        <v>1</v>
      </c>
      <c r="BO601" s="642">
        <v>1</v>
      </c>
      <c r="BP601" s="642">
        <v>0</v>
      </c>
      <c r="BQ601" s="642">
        <v>0</v>
      </c>
      <c r="BR601" s="642">
        <v>0</v>
      </c>
      <c r="BS601" s="642">
        <v>0</v>
      </c>
      <c r="BT601" s="642">
        <v>2</v>
      </c>
      <c r="BU601" s="642">
        <v>1</v>
      </c>
      <c r="BV601" s="644">
        <f t="shared" si="356"/>
        <v>2</v>
      </c>
      <c r="BW601" s="644">
        <f t="shared" si="357"/>
        <v>1</v>
      </c>
      <c r="BX601" s="44">
        <f t="shared" si="370"/>
        <v>3</v>
      </c>
      <c r="BY601" s="44">
        <f t="shared" si="352"/>
        <v>2</v>
      </c>
      <c r="BZ601" s="11">
        <f t="shared" si="329"/>
        <v>5</v>
      </c>
      <c r="CA601" s="14">
        <f t="shared" si="358"/>
        <v>10</v>
      </c>
      <c r="CB601" s="14">
        <f t="shared" si="358"/>
        <v>16</v>
      </c>
      <c r="CC601" s="13">
        <f t="shared" si="359"/>
        <v>3</v>
      </c>
      <c r="CD601" s="13">
        <f t="shared" si="359"/>
        <v>2</v>
      </c>
      <c r="CE601" s="13">
        <f t="shared" si="360"/>
        <v>13</v>
      </c>
      <c r="CF601" s="13">
        <f t="shared" si="360"/>
        <v>18</v>
      </c>
      <c r="CG601" s="289">
        <f t="shared" si="333"/>
        <v>31</v>
      </c>
    </row>
    <row r="602" spans="1:85" ht="14.25" x14ac:dyDescent="0.25">
      <c r="A602" s="1" t="s">
        <v>1957</v>
      </c>
      <c r="B602" s="6">
        <v>589</v>
      </c>
      <c r="C602" s="9">
        <v>12</v>
      </c>
      <c r="D602" s="9" t="s">
        <v>8</v>
      </c>
      <c r="E602" s="37" t="s">
        <v>31</v>
      </c>
      <c r="F602" s="9">
        <v>69786248</v>
      </c>
      <c r="G602" s="524" t="s">
        <v>1060</v>
      </c>
      <c r="H602" s="9" t="s">
        <v>52</v>
      </c>
      <c r="I602" s="642">
        <v>0</v>
      </c>
      <c r="J602" s="642">
        <v>0</v>
      </c>
      <c r="K602" s="642">
        <v>0</v>
      </c>
      <c r="L602" s="642">
        <v>0</v>
      </c>
      <c r="M602" s="642">
        <v>1</v>
      </c>
      <c r="N602" s="642">
        <v>3</v>
      </c>
      <c r="O602" s="642">
        <v>0</v>
      </c>
      <c r="P602" s="642">
        <v>1</v>
      </c>
      <c r="Q602" s="13">
        <f t="shared" si="361"/>
        <v>1</v>
      </c>
      <c r="R602" s="13">
        <f t="shared" si="361"/>
        <v>4</v>
      </c>
      <c r="S602" s="10">
        <f t="shared" si="362"/>
        <v>5</v>
      </c>
      <c r="T602" s="642">
        <v>0</v>
      </c>
      <c r="U602" s="642">
        <v>0</v>
      </c>
      <c r="V602" s="642">
        <v>0</v>
      </c>
      <c r="W602" s="642">
        <v>0</v>
      </c>
      <c r="X602" s="642">
        <v>4</v>
      </c>
      <c r="Y602" s="642">
        <v>5</v>
      </c>
      <c r="Z602" s="623">
        <f t="shared" si="363"/>
        <v>4</v>
      </c>
      <c r="AA602" s="623">
        <f t="shared" si="363"/>
        <v>5</v>
      </c>
      <c r="AB602" s="10">
        <f t="shared" si="323"/>
        <v>9</v>
      </c>
      <c r="AC602" s="44">
        <f t="shared" si="364"/>
        <v>5</v>
      </c>
      <c r="AD602" s="44">
        <f t="shared" si="347"/>
        <v>9</v>
      </c>
      <c r="AE602" s="44">
        <f t="shared" si="324"/>
        <v>14</v>
      </c>
      <c r="AF602" s="12">
        <f t="shared" si="353"/>
        <v>4</v>
      </c>
      <c r="AG602" s="12">
        <f t="shared" si="354"/>
        <v>6</v>
      </c>
      <c r="AH602" s="10">
        <f t="shared" si="325"/>
        <v>10</v>
      </c>
      <c r="AI602" s="12">
        <f>VLOOKUP($F602,'Guru SertifikaSi'!$C$6:$G$675,'Guru SertifikaSi'!E$3,FALSE)</f>
        <v>1</v>
      </c>
      <c r="AJ602" s="12">
        <f>VLOOKUP($F602,'Guru SertifikaSi'!$C$6:$G$675,'Guru SertifikaSi'!F$3,FALSE)</f>
        <v>3</v>
      </c>
      <c r="AK602" s="10">
        <f t="shared" si="326"/>
        <v>4</v>
      </c>
      <c r="AL602" s="44">
        <f t="shared" si="355"/>
        <v>5</v>
      </c>
      <c r="AM602" s="44">
        <f t="shared" si="355"/>
        <v>9</v>
      </c>
      <c r="AN602" s="11">
        <f t="shared" si="328"/>
        <v>14</v>
      </c>
      <c r="AO602" s="642">
        <v>0</v>
      </c>
      <c r="AP602" s="642">
        <v>0</v>
      </c>
      <c r="AQ602" s="642">
        <v>0</v>
      </c>
      <c r="AR602" s="642">
        <v>0</v>
      </c>
      <c r="AS602" s="642">
        <v>0</v>
      </c>
      <c r="AT602" s="642">
        <v>0</v>
      </c>
      <c r="AU602" s="642">
        <v>0</v>
      </c>
      <c r="AV602" s="642">
        <v>0</v>
      </c>
      <c r="AW602" s="643">
        <v>0</v>
      </c>
      <c r="AX602" s="643">
        <v>0</v>
      </c>
      <c r="AY602" s="642">
        <v>4</v>
      </c>
      <c r="AZ602" s="642">
        <v>9</v>
      </c>
      <c r="BA602" s="642">
        <v>1</v>
      </c>
      <c r="BB602" s="642">
        <v>0</v>
      </c>
      <c r="BC602" s="642">
        <v>0</v>
      </c>
      <c r="BD602" s="642">
        <v>0</v>
      </c>
      <c r="BE602" s="13">
        <f t="shared" si="365"/>
        <v>0</v>
      </c>
      <c r="BF602" s="13">
        <f t="shared" si="365"/>
        <v>0</v>
      </c>
      <c r="BG602" s="10">
        <f t="shared" si="366"/>
        <v>0</v>
      </c>
      <c r="BH602" s="13">
        <f t="shared" si="367"/>
        <v>5</v>
      </c>
      <c r="BI602" s="13">
        <f t="shared" si="367"/>
        <v>9</v>
      </c>
      <c r="BJ602" s="10">
        <f t="shared" si="368"/>
        <v>14</v>
      </c>
      <c r="BK602" s="44">
        <f t="shared" si="369"/>
        <v>5</v>
      </c>
      <c r="BL602" s="44">
        <f t="shared" si="350"/>
        <v>9</v>
      </c>
      <c r="BM602" s="11">
        <f t="shared" si="350"/>
        <v>14</v>
      </c>
      <c r="BN602" s="642">
        <v>0</v>
      </c>
      <c r="BO602" s="642">
        <v>0</v>
      </c>
      <c r="BP602" s="642">
        <v>0</v>
      </c>
      <c r="BQ602" s="642">
        <v>0</v>
      </c>
      <c r="BR602" s="642">
        <v>0</v>
      </c>
      <c r="BS602" s="642">
        <v>0</v>
      </c>
      <c r="BT602" s="642">
        <v>0</v>
      </c>
      <c r="BU602" s="642">
        <v>3</v>
      </c>
      <c r="BV602" s="644">
        <f t="shared" si="356"/>
        <v>0</v>
      </c>
      <c r="BW602" s="644">
        <f t="shared" si="357"/>
        <v>3</v>
      </c>
      <c r="BX602" s="44">
        <f t="shared" si="370"/>
        <v>0</v>
      </c>
      <c r="BY602" s="44">
        <f t="shared" si="352"/>
        <v>3</v>
      </c>
      <c r="BZ602" s="11">
        <f t="shared" si="329"/>
        <v>3</v>
      </c>
      <c r="CA602" s="14">
        <f t="shared" si="358"/>
        <v>5</v>
      </c>
      <c r="CB602" s="14">
        <f t="shared" si="358"/>
        <v>9</v>
      </c>
      <c r="CC602" s="13">
        <f t="shared" si="359"/>
        <v>0</v>
      </c>
      <c r="CD602" s="13">
        <f t="shared" si="359"/>
        <v>3</v>
      </c>
      <c r="CE602" s="13">
        <f t="shared" si="360"/>
        <v>5</v>
      </c>
      <c r="CF602" s="13">
        <f t="shared" si="360"/>
        <v>12</v>
      </c>
      <c r="CG602" s="289">
        <f t="shared" si="333"/>
        <v>17</v>
      </c>
    </row>
    <row r="603" spans="1:85" ht="14.25" x14ac:dyDescent="0.25">
      <c r="A603" s="1" t="s">
        <v>1958</v>
      </c>
      <c r="B603" s="6">
        <v>590</v>
      </c>
      <c r="C603" s="9">
        <v>13</v>
      </c>
      <c r="D603" s="9" t="s">
        <v>8</v>
      </c>
      <c r="E603" s="37" t="s">
        <v>24</v>
      </c>
      <c r="F603" s="9">
        <v>20319281</v>
      </c>
      <c r="G603" s="524" t="s">
        <v>1061</v>
      </c>
      <c r="H603" s="9" t="s">
        <v>53</v>
      </c>
      <c r="I603" s="642">
        <v>0</v>
      </c>
      <c r="J603" s="642">
        <v>0</v>
      </c>
      <c r="K603" s="642">
        <v>0</v>
      </c>
      <c r="L603" s="642">
        <v>0</v>
      </c>
      <c r="M603" s="642">
        <v>0</v>
      </c>
      <c r="N603" s="642">
        <v>0</v>
      </c>
      <c r="O603" s="642">
        <v>0</v>
      </c>
      <c r="P603" s="642">
        <v>0</v>
      </c>
      <c r="Q603" s="13">
        <f t="shared" si="361"/>
        <v>0</v>
      </c>
      <c r="R603" s="13">
        <f t="shared" si="361"/>
        <v>0</v>
      </c>
      <c r="S603" s="10">
        <f t="shared" si="362"/>
        <v>0</v>
      </c>
      <c r="T603" s="642">
        <v>10</v>
      </c>
      <c r="U603" s="642">
        <v>10</v>
      </c>
      <c r="V603" s="642">
        <v>0</v>
      </c>
      <c r="W603" s="642">
        <v>0</v>
      </c>
      <c r="X603" s="642">
        <v>0</v>
      </c>
      <c r="Y603" s="642">
        <v>0</v>
      </c>
      <c r="Z603" s="623">
        <f t="shared" si="363"/>
        <v>10</v>
      </c>
      <c r="AA603" s="623">
        <f t="shared" si="363"/>
        <v>10</v>
      </c>
      <c r="AB603" s="10">
        <f t="shared" si="323"/>
        <v>20</v>
      </c>
      <c r="AC603" s="44">
        <f t="shared" si="364"/>
        <v>10</v>
      </c>
      <c r="AD603" s="44">
        <f t="shared" si="347"/>
        <v>10</v>
      </c>
      <c r="AE603" s="44">
        <f t="shared" si="324"/>
        <v>20</v>
      </c>
      <c r="AF603" s="12">
        <f t="shared" si="353"/>
        <v>6</v>
      </c>
      <c r="AG603" s="12">
        <f t="shared" si="354"/>
        <v>9</v>
      </c>
      <c r="AH603" s="10">
        <f t="shared" si="325"/>
        <v>15</v>
      </c>
      <c r="AI603" s="12">
        <f>VLOOKUP($F603,'Guru SertifikaSi'!$C$6:$G$675,'Guru SertifikaSi'!E$3,FALSE)</f>
        <v>4</v>
      </c>
      <c r="AJ603" s="12">
        <f>VLOOKUP($F603,'Guru SertifikaSi'!$C$6:$G$675,'Guru SertifikaSi'!F$3,FALSE)</f>
        <v>1</v>
      </c>
      <c r="AK603" s="10">
        <f t="shared" si="326"/>
        <v>5</v>
      </c>
      <c r="AL603" s="44">
        <f t="shared" si="355"/>
        <v>10</v>
      </c>
      <c r="AM603" s="44">
        <f t="shared" si="355"/>
        <v>10</v>
      </c>
      <c r="AN603" s="11">
        <f t="shared" si="328"/>
        <v>20</v>
      </c>
      <c r="AO603" s="642">
        <v>1</v>
      </c>
      <c r="AP603" s="642">
        <v>0</v>
      </c>
      <c r="AQ603" s="642">
        <v>0</v>
      </c>
      <c r="AR603" s="642">
        <v>0</v>
      </c>
      <c r="AS603" s="642">
        <v>0</v>
      </c>
      <c r="AT603" s="642">
        <v>0</v>
      </c>
      <c r="AU603" s="642">
        <v>0</v>
      </c>
      <c r="AV603" s="642">
        <v>0</v>
      </c>
      <c r="AW603" s="643">
        <v>0</v>
      </c>
      <c r="AX603" s="643">
        <v>0</v>
      </c>
      <c r="AY603" s="642">
        <v>8</v>
      </c>
      <c r="AZ603" s="642">
        <v>10</v>
      </c>
      <c r="BA603" s="642">
        <v>1</v>
      </c>
      <c r="BB603" s="642">
        <v>0</v>
      </c>
      <c r="BC603" s="642">
        <v>0</v>
      </c>
      <c r="BD603" s="642">
        <v>0</v>
      </c>
      <c r="BE603" s="13">
        <f t="shared" si="365"/>
        <v>1</v>
      </c>
      <c r="BF603" s="13">
        <f t="shared" si="365"/>
        <v>0</v>
      </c>
      <c r="BG603" s="10">
        <f t="shared" si="366"/>
        <v>1</v>
      </c>
      <c r="BH603" s="13">
        <f t="shared" si="367"/>
        <v>9</v>
      </c>
      <c r="BI603" s="13">
        <f t="shared" si="367"/>
        <v>10</v>
      </c>
      <c r="BJ603" s="10">
        <f t="shared" si="368"/>
        <v>19</v>
      </c>
      <c r="BK603" s="44">
        <f t="shared" si="369"/>
        <v>10</v>
      </c>
      <c r="BL603" s="44">
        <f t="shared" si="350"/>
        <v>10</v>
      </c>
      <c r="BM603" s="11">
        <f t="shared" si="350"/>
        <v>20</v>
      </c>
      <c r="BN603" s="642">
        <v>0</v>
      </c>
      <c r="BO603" s="642">
        <v>0</v>
      </c>
      <c r="BP603" s="642">
        <v>2</v>
      </c>
      <c r="BQ603" s="642">
        <v>1</v>
      </c>
      <c r="BR603" s="642">
        <v>0</v>
      </c>
      <c r="BS603" s="642">
        <v>0</v>
      </c>
      <c r="BT603" s="642">
        <v>0</v>
      </c>
      <c r="BU603" s="642">
        <v>0</v>
      </c>
      <c r="BV603" s="644">
        <f t="shared" si="356"/>
        <v>2</v>
      </c>
      <c r="BW603" s="644">
        <f t="shared" si="357"/>
        <v>1</v>
      </c>
      <c r="BX603" s="44">
        <f t="shared" si="370"/>
        <v>2</v>
      </c>
      <c r="BY603" s="44">
        <f t="shared" si="352"/>
        <v>1</v>
      </c>
      <c r="BZ603" s="11">
        <f t="shared" si="329"/>
        <v>3</v>
      </c>
      <c r="CA603" s="14">
        <f t="shared" si="358"/>
        <v>10</v>
      </c>
      <c r="CB603" s="14">
        <f t="shared" si="358"/>
        <v>10</v>
      </c>
      <c r="CC603" s="13">
        <f t="shared" si="359"/>
        <v>2</v>
      </c>
      <c r="CD603" s="13">
        <f t="shared" si="359"/>
        <v>1</v>
      </c>
      <c r="CE603" s="13">
        <f t="shared" si="360"/>
        <v>12</v>
      </c>
      <c r="CF603" s="13">
        <f t="shared" si="360"/>
        <v>11</v>
      </c>
      <c r="CG603" s="289">
        <f t="shared" si="333"/>
        <v>23</v>
      </c>
    </row>
    <row r="604" spans="1:85" ht="14.25" x14ac:dyDescent="0.25">
      <c r="A604" s="1" t="s">
        <v>1959</v>
      </c>
      <c r="B604" s="6">
        <v>591</v>
      </c>
      <c r="C604" s="9">
        <v>14</v>
      </c>
      <c r="D604" s="9" t="s">
        <v>8</v>
      </c>
      <c r="E604" s="37" t="s">
        <v>24</v>
      </c>
      <c r="F604" s="9">
        <v>69830074</v>
      </c>
      <c r="G604" s="524" t="s">
        <v>1062</v>
      </c>
      <c r="H604" s="9" t="s">
        <v>53</v>
      </c>
      <c r="I604" s="642">
        <v>0</v>
      </c>
      <c r="J604" s="642">
        <v>0</v>
      </c>
      <c r="K604" s="642">
        <v>0</v>
      </c>
      <c r="L604" s="642">
        <v>0</v>
      </c>
      <c r="M604" s="642">
        <v>0</v>
      </c>
      <c r="N604" s="642">
        <v>0</v>
      </c>
      <c r="O604" s="642">
        <v>0</v>
      </c>
      <c r="P604" s="642">
        <v>0</v>
      </c>
      <c r="Q604" s="13">
        <f t="shared" si="361"/>
        <v>0</v>
      </c>
      <c r="R604" s="13">
        <f t="shared" si="361"/>
        <v>0</v>
      </c>
      <c r="S604" s="10">
        <f t="shared" si="362"/>
        <v>0</v>
      </c>
      <c r="T604" s="642">
        <v>2</v>
      </c>
      <c r="U604" s="642">
        <v>5</v>
      </c>
      <c r="V604" s="642">
        <v>0</v>
      </c>
      <c r="W604" s="642">
        <v>0</v>
      </c>
      <c r="X604" s="642">
        <v>0</v>
      </c>
      <c r="Y604" s="642">
        <v>0</v>
      </c>
      <c r="Z604" s="623">
        <f t="shared" si="363"/>
        <v>2</v>
      </c>
      <c r="AA604" s="623">
        <f t="shared" si="363"/>
        <v>5</v>
      </c>
      <c r="AB604" s="10">
        <f t="shared" si="323"/>
        <v>7</v>
      </c>
      <c r="AC604" s="44">
        <f t="shared" si="364"/>
        <v>2</v>
      </c>
      <c r="AD604" s="44">
        <f t="shared" si="347"/>
        <v>5</v>
      </c>
      <c r="AE604" s="44">
        <f t="shared" si="324"/>
        <v>7</v>
      </c>
      <c r="AF604" s="12">
        <f t="shared" si="353"/>
        <v>2</v>
      </c>
      <c r="AG604" s="12">
        <f t="shared" si="354"/>
        <v>5</v>
      </c>
      <c r="AH604" s="10">
        <f t="shared" si="325"/>
        <v>7</v>
      </c>
      <c r="AI604" s="12">
        <f>VLOOKUP($F604,'Guru SertifikaSi'!$C$6:$G$675,'Guru SertifikaSi'!E$3,FALSE)</f>
        <v>0</v>
      </c>
      <c r="AJ604" s="12">
        <f>VLOOKUP($F604,'Guru SertifikaSi'!$C$6:$G$675,'Guru SertifikaSi'!F$3,FALSE)</f>
        <v>0</v>
      </c>
      <c r="AK604" s="10">
        <f t="shared" si="326"/>
        <v>0</v>
      </c>
      <c r="AL604" s="44">
        <f t="shared" si="355"/>
        <v>2</v>
      </c>
      <c r="AM604" s="44">
        <f t="shared" si="355"/>
        <v>5</v>
      </c>
      <c r="AN604" s="11">
        <f t="shared" si="328"/>
        <v>7</v>
      </c>
      <c r="AO604" s="642">
        <v>0</v>
      </c>
      <c r="AP604" s="642">
        <v>0</v>
      </c>
      <c r="AQ604" s="642">
        <v>0</v>
      </c>
      <c r="AR604" s="642">
        <v>0</v>
      </c>
      <c r="AS604" s="642">
        <v>0</v>
      </c>
      <c r="AT604" s="642">
        <v>0</v>
      </c>
      <c r="AU604" s="642">
        <v>0</v>
      </c>
      <c r="AV604" s="642">
        <v>0</v>
      </c>
      <c r="AW604" s="643">
        <v>0</v>
      </c>
      <c r="AX604" s="643">
        <v>0</v>
      </c>
      <c r="AY604" s="642">
        <v>2</v>
      </c>
      <c r="AZ604" s="642">
        <v>5</v>
      </c>
      <c r="BA604" s="642">
        <v>0</v>
      </c>
      <c r="BB604" s="642">
        <v>0</v>
      </c>
      <c r="BC604" s="642">
        <v>0</v>
      </c>
      <c r="BD604" s="642">
        <v>0</v>
      </c>
      <c r="BE604" s="13">
        <f t="shared" si="365"/>
        <v>0</v>
      </c>
      <c r="BF604" s="13">
        <f t="shared" si="365"/>
        <v>0</v>
      </c>
      <c r="BG604" s="10">
        <f t="shared" si="366"/>
        <v>0</v>
      </c>
      <c r="BH604" s="13">
        <f t="shared" si="367"/>
        <v>2</v>
      </c>
      <c r="BI604" s="13">
        <f t="shared" si="367"/>
        <v>5</v>
      </c>
      <c r="BJ604" s="10">
        <f t="shared" si="368"/>
        <v>7</v>
      </c>
      <c r="BK604" s="44">
        <f t="shared" si="369"/>
        <v>2</v>
      </c>
      <c r="BL604" s="44">
        <f t="shared" si="350"/>
        <v>5</v>
      </c>
      <c r="BM604" s="11">
        <f t="shared" si="350"/>
        <v>7</v>
      </c>
      <c r="BN604" s="642">
        <v>0</v>
      </c>
      <c r="BO604" s="642">
        <v>0</v>
      </c>
      <c r="BP604" s="642">
        <v>1</v>
      </c>
      <c r="BQ604" s="642">
        <v>1</v>
      </c>
      <c r="BR604" s="642">
        <v>0</v>
      </c>
      <c r="BS604" s="642">
        <v>0</v>
      </c>
      <c r="BT604" s="642">
        <v>0</v>
      </c>
      <c r="BU604" s="642">
        <v>0</v>
      </c>
      <c r="BV604" s="644">
        <f t="shared" si="356"/>
        <v>1</v>
      </c>
      <c r="BW604" s="644">
        <f t="shared" si="357"/>
        <v>1</v>
      </c>
      <c r="BX604" s="44">
        <f t="shared" si="370"/>
        <v>1</v>
      </c>
      <c r="BY604" s="44">
        <f t="shared" si="352"/>
        <v>1</v>
      </c>
      <c r="BZ604" s="11">
        <f t="shared" si="329"/>
        <v>2</v>
      </c>
      <c r="CA604" s="14">
        <f t="shared" si="358"/>
        <v>2</v>
      </c>
      <c r="CB604" s="14">
        <f t="shared" si="358"/>
        <v>5</v>
      </c>
      <c r="CC604" s="13">
        <f t="shared" si="359"/>
        <v>1</v>
      </c>
      <c r="CD604" s="13">
        <f t="shared" si="359"/>
        <v>1</v>
      </c>
      <c r="CE604" s="13">
        <f t="shared" si="360"/>
        <v>3</v>
      </c>
      <c r="CF604" s="13">
        <f t="shared" si="360"/>
        <v>6</v>
      </c>
      <c r="CG604" s="289">
        <f t="shared" si="333"/>
        <v>9</v>
      </c>
    </row>
    <row r="605" spans="1:85" ht="14.25" x14ac:dyDescent="0.25">
      <c r="A605" s="1" t="s">
        <v>1960</v>
      </c>
      <c r="B605" s="6">
        <v>592</v>
      </c>
      <c r="C605" s="9">
        <v>15</v>
      </c>
      <c r="D605" s="9" t="s">
        <v>8</v>
      </c>
      <c r="E605" s="37" t="s">
        <v>25</v>
      </c>
      <c r="F605" s="9">
        <v>20319282</v>
      </c>
      <c r="G605" s="524" t="s">
        <v>1063</v>
      </c>
      <c r="H605" s="9" t="s">
        <v>53</v>
      </c>
      <c r="I605" s="642">
        <v>0</v>
      </c>
      <c r="J605" s="642">
        <v>0</v>
      </c>
      <c r="K605" s="642">
        <v>0</v>
      </c>
      <c r="L605" s="642">
        <v>0</v>
      </c>
      <c r="M605" s="642">
        <v>0</v>
      </c>
      <c r="N605" s="642">
        <v>0</v>
      </c>
      <c r="O605" s="642">
        <v>0</v>
      </c>
      <c r="P605" s="642">
        <v>0</v>
      </c>
      <c r="Q605" s="13">
        <f t="shared" si="361"/>
        <v>0</v>
      </c>
      <c r="R605" s="13">
        <f t="shared" si="361"/>
        <v>0</v>
      </c>
      <c r="S605" s="10">
        <f t="shared" si="362"/>
        <v>0</v>
      </c>
      <c r="T605" s="642">
        <v>1</v>
      </c>
      <c r="U605" s="642">
        <v>7</v>
      </c>
      <c r="V605" s="642">
        <v>0</v>
      </c>
      <c r="W605" s="642">
        <v>0</v>
      </c>
      <c r="X605" s="642">
        <v>2</v>
      </c>
      <c r="Y605" s="642">
        <v>2</v>
      </c>
      <c r="Z605" s="623">
        <f t="shared" si="363"/>
        <v>3</v>
      </c>
      <c r="AA605" s="623">
        <f t="shared" si="363"/>
        <v>9</v>
      </c>
      <c r="AB605" s="10">
        <f t="shared" si="323"/>
        <v>12</v>
      </c>
      <c r="AC605" s="44">
        <f t="shared" si="364"/>
        <v>3</v>
      </c>
      <c r="AD605" s="44">
        <f t="shared" si="364"/>
        <v>9</v>
      </c>
      <c r="AE605" s="44">
        <f t="shared" si="324"/>
        <v>12</v>
      </c>
      <c r="AF605" s="12">
        <f t="shared" si="353"/>
        <v>3</v>
      </c>
      <c r="AG605" s="12">
        <f t="shared" si="354"/>
        <v>2</v>
      </c>
      <c r="AH605" s="10">
        <f t="shared" si="325"/>
        <v>5</v>
      </c>
      <c r="AI605" s="12">
        <f>VLOOKUP($F605,'Guru SertifikaSi'!$C$6:$G$675,'Guru SertifikaSi'!E$3,FALSE)</f>
        <v>0</v>
      </c>
      <c r="AJ605" s="12">
        <f>VLOOKUP($F605,'Guru SertifikaSi'!$C$6:$G$675,'Guru SertifikaSi'!F$3,FALSE)</f>
        <v>7</v>
      </c>
      <c r="AK605" s="10">
        <f t="shared" si="326"/>
        <v>7</v>
      </c>
      <c r="AL605" s="44">
        <f t="shared" si="355"/>
        <v>3</v>
      </c>
      <c r="AM605" s="44">
        <f t="shared" si="355"/>
        <v>9</v>
      </c>
      <c r="AN605" s="11">
        <f t="shared" si="328"/>
        <v>12</v>
      </c>
      <c r="AO605" s="642">
        <v>0</v>
      </c>
      <c r="AP605" s="642">
        <v>0</v>
      </c>
      <c r="AQ605" s="642">
        <v>0</v>
      </c>
      <c r="AR605" s="642">
        <v>0</v>
      </c>
      <c r="AS605" s="642">
        <v>0</v>
      </c>
      <c r="AT605" s="642">
        <v>0</v>
      </c>
      <c r="AU605" s="642">
        <v>1</v>
      </c>
      <c r="AV605" s="642">
        <v>0</v>
      </c>
      <c r="AW605" s="643">
        <v>0</v>
      </c>
      <c r="AX605" s="643">
        <v>0</v>
      </c>
      <c r="AY605" s="642">
        <v>2</v>
      </c>
      <c r="AZ605" s="642">
        <v>9</v>
      </c>
      <c r="BA605" s="642">
        <v>0</v>
      </c>
      <c r="BB605" s="642">
        <v>0</v>
      </c>
      <c r="BC605" s="642">
        <v>0</v>
      </c>
      <c r="BD605" s="642">
        <v>0</v>
      </c>
      <c r="BE605" s="13">
        <f t="shared" si="365"/>
        <v>1</v>
      </c>
      <c r="BF605" s="13">
        <f t="shared" si="365"/>
        <v>0</v>
      </c>
      <c r="BG605" s="10">
        <f t="shared" si="366"/>
        <v>1</v>
      </c>
      <c r="BH605" s="13">
        <f t="shared" si="367"/>
        <v>2</v>
      </c>
      <c r="BI605" s="13">
        <f t="shared" si="367"/>
        <v>9</v>
      </c>
      <c r="BJ605" s="10">
        <f t="shared" si="368"/>
        <v>11</v>
      </c>
      <c r="BK605" s="44">
        <f t="shared" si="369"/>
        <v>3</v>
      </c>
      <c r="BL605" s="44">
        <f t="shared" si="369"/>
        <v>9</v>
      </c>
      <c r="BM605" s="11">
        <f t="shared" si="369"/>
        <v>12</v>
      </c>
      <c r="BN605" s="642">
        <v>0</v>
      </c>
      <c r="BO605" s="642">
        <v>0</v>
      </c>
      <c r="BP605" s="642">
        <v>0</v>
      </c>
      <c r="BQ605" s="642">
        <v>0</v>
      </c>
      <c r="BR605" s="642">
        <v>0</v>
      </c>
      <c r="BS605" s="642">
        <v>0</v>
      </c>
      <c r="BT605" s="642">
        <v>0</v>
      </c>
      <c r="BU605" s="642">
        <v>1</v>
      </c>
      <c r="BV605" s="644">
        <f t="shared" si="356"/>
        <v>0</v>
      </c>
      <c r="BW605" s="644">
        <f t="shared" si="357"/>
        <v>1</v>
      </c>
      <c r="BX605" s="44">
        <f t="shared" si="370"/>
        <v>0</v>
      </c>
      <c r="BY605" s="44">
        <f t="shared" si="370"/>
        <v>1</v>
      </c>
      <c r="BZ605" s="11">
        <f t="shared" si="329"/>
        <v>1</v>
      </c>
      <c r="CA605" s="14">
        <f t="shared" si="358"/>
        <v>3</v>
      </c>
      <c r="CB605" s="14">
        <f t="shared" si="358"/>
        <v>9</v>
      </c>
      <c r="CC605" s="13">
        <f t="shared" si="359"/>
        <v>0</v>
      </c>
      <c r="CD605" s="13">
        <f t="shared" si="359"/>
        <v>1</v>
      </c>
      <c r="CE605" s="13">
        <f t="shared" si="360"/>
        <v>3</v>
      </c>
      <c r="CF605" s="13">
        <f t="shared" si="360"/>
        <v>10</v>
      </c>
      <c r="CG605" s="289">
        <f t="shared" si="333"/>
        <v>13</v>
      </c>
    </row>
    <row r="606" spans="1:85" ht="14.25" x14ac:dyDescent="0.25">
      <c r="A606" s="1" t="s">
        <v>1961</v>
      </c>
      <c r="B606" s="6">
        <v>593</v>
      </c>
      <c r="C606" s="9">
        <v>16</v>
      </c>
      <c r="D606" s="9" t="s">
        <v>8</v>
      </c>
      <c r="E606" s="37" t="s">
        <v>25</v>
      </c>
      <c r="F606" s="9">
        <v>20319284</v>
      </c>
      <c r="G606" s="524" t="s">
        <v>1064</v>
      </c>
      <c r="H606" s="9" t="s">
        <v>53</v>
      </c>
      <c r="I606" s="642">
        <v>0</v>
      </c>
      <c r="J606" s="642">
        <v>0</v>
      </c>
      <c r="K606" s="642">
        <v>0</v>
      </c>
      <c r="L606" s="642">
        <v>0</v>
      </c>
      <c r="M606" s="642">
        <v>0</v>
      </c>
      <c r="N606" s="642">
        <v>0</v>
      </c>
      <c r="O606" s="642">
        <v>0</v>
      </c>
      <c r="P606" s="642">
        <v>0</v>
      </c>
      <c r="Q606" s="13">
        <f t="shared" si="361"/>
        <v>0</v>
      </c>
      <c r="R606" s="13">
        <f t="shared" si="361"/>
        <v>0</v>
      </c>
      <c r="S606" s="10">
        <f t="shared" si="362"/>
        <v>0</v>
      </c>
      <c r="T606" s="642">
        <v>0</v>
      </c>
      <c r="U606" s="642">
        <v>0</v>
      </c>
      <c r="V606" s="642">
        <v>0</v>
      </c>
      <c r="W606" s="642">
        <v>0</v>
      </c>
      <c r="X606" s="642">
        <v>0</v>
      </c>
      <c r="Y606" s="642">
        <v>0</v>
      </c>
      <c r="Z606" s="623">
        <f t="shared" si="363"/>
        <v>0</v>
      </c>
      <c r="AA606" s="623">
        <f t="shared" si="363"/>
        <v>0</v>
      </c>
      <c r="AB606" s="10">
        <f t="shared" si="323"/>
        <v>0</v>
      </c>
      <c r="AC606" s="44">
        <f t="shared" si="364"/>
        <v>0</v>
      </c>
      <c r="AD606" s="44">
        <f t="shared" si="364"/>
        <v>0</v>
      </c>
      <c r="AE606" s="44">
        <f t="shared" si="324"/>
        <v>0</v>
      </c>
      <c r="AF606" s="12">
        <f t="shared" si="353"/>
        <v>0</v>
      </c>
      <c r="AG606" s="12">
        <f t="shared" si="354"/>
        <v>0</v>
      </c>
      <c r="AH606" s="10">
        <f t="shared" si="325"/>
        <v>0</v>
      </c>
      <c r="AI606" s="12">
        <f>VLOOKUP($F606,'Guru SertifikaSi'!$C$6:$G$675,'Guru SertifikaSi'!E$3,FALSE)</f>
        <v>0</v>
      </c>
      <c r="AJ606" s="12">
        <f>VLOOKUP($F606,'Guru SertifikaSi'!$C$6:$G$675,'Guru SertifikaSi'!F$3,FALSE)</f>
        <v>0</v>
      </c>
      <c r="AK606" s="10">
        <f t="shared" si="326"/>
        <v>0</v>
      </c>
      <c r="AL606" s="44">
        <f t="shared" si="355"/>
        <v>0</v>
      </c>
      <c r="AM606" s="44">
        <f t="shared" si="355"/>
        <v>0</v>
      </c>
      <c r="AN606" s="11">
        <f t="shared" si="328"/>
        <v>0</v>
      </c>
      <c r="AO606" s="642">
        <v>0</v>
      </c>
      <c r="AP606" s="642">
        <v>0</v>
      </c>
      <c r="AQ606" s="642">
        <v>0</v>
      </c>
      <c r="AR606" s="642">
        <v>0</v>
      </c>
      <c r="AS606" s="642">
        <v>0</v>
      </c>
      <c r="AT606" s="642">
        <v>0</v>
      </c>
      <c r="AU606" s="642">
        <v>0</v>
      </c>
      <c r="AV606" s="642">
        <v>0</v>
      </c>
      <c r="AW606" s="643">
        <v>0</v>
      </c>
      <c r="AX606" s="643">
        <v>0</v>
      </c>
      <c r="AY606" s="642">
        <v>0</v>
      </c>
      <c r="AZ606" s="642">
        <v>0</v>
      </c>
      <c r="BA606" s="642">
        <v>0</v>
      </c>
      <c r="BB606" s="642">
        <v>0</v>
      </c>
      <c r="BC606" s="642">
        <v>0</v>
      </c>
      <c r="BD606" s="642">
        <v>0</v>
      </c>
      <c r="BE606" s="13">
        <f t="shared" si="365"/>
        <v>0</v>
      </c>
      <c r="BF606" s="13">
        <f t="shared" si="365"/>
        <v>0</v>
      </c>
      <c r="BG606" s="10">
        <f t="shared" si="366"/>
        <v>0</v>
      </c>
      <c r="BH606" s="13">
        <f t="shared" si="367"/>
        <v>0</v>
      </c>
      <c r="BI606" s="13">
        <f t="shared" si="367"/>
        <v>0</v>
      </c>
      <c r="BJ606" s="10">
        <f t="shared" si="368"/>
        <v>0</v>
      </c>
      <c r="BK606" s="44">
        <f t="shared" si="369"/>
        <v>0</v>
      </c>
      <c r="BL606" s="44">
        <f t="shared" si="369"/>
        <v>0</v>
      </c>
      <c r="BM606" s="11">
        <f t="shared" si="369"/>
        <v>0</v>
      </c>
      <c r="BN606" s="642">
        <v>0</v>
      </c>
      <c r="BO606" s="642">
        <v>0</v>
      </c>
      <c r="BP606" s="642">
        <v>0</v>
      </c>
      <c r="BQ606" s="642">
        <v>0</v>
      </c>
      <c r="BR606" s="642">
        <v>0</v>
      </c>
      <c r="BS606" s="642">
        <v>0</v>
      </c>
      <c r="BT606" s="642">
        <v>0</v>
      </c>
      <c r="BU606" s="642">
        <v>0</v>
      </c>
      <c r="BV606" s="644">
        <f t="shared" si="356"/>
        <v>0</v>
      </c>
      <c r="BW606" s="644">
        <f t="shared" si="357"/>
        <v>0</v>
      </c>
      <c r="BX606" s="44">
        <f t="shared" si="370"/>
        <v>0</v>
      </c>
      <c r="BY606" s="44">
        <f t="shared" si="370"/>
        <v>0</v>
      </c>
      <c r="BZ606" s="11">
        <f t="shared" si="329"/>
        <v>0</v>
      </c>
      <c r="CA606" s="14">
        <f t="shared" si="358"/>
        <v>0</v>
      </c>
      <c r="CB606" s="14">
        <f t="shared" si="358"/>
        <v>0</v>
      </c>
      <c r="CC606" s="13">
        <f t="shared" si="359"/>
        <v>0</v>
      </c>
      <c r="CD606" s="13">
        <f t="shared" si="359"/>
        <v>0</v>
      </c>
      <c r="CE606" s="13">
        <f t="shared" si="360"/>
        <v>0</v>
      </c>
      <c r="CF606" s="13">
        <f t="shared" si="360"/>
        <v>0</v>
      </c>
      <c r="CG606" s="289">
        <f t="shared" si="333"/>
        <v>0</v>
      </c>
    </row>
    <row r="607" spans="1:85" ht="14.25" x14ac:dyDescent="0.25">
      <c r="A607" s="1" t="s">
        <v>1962</v>
      </c>
      <c r="B607" s="6">
        <v>594</v>
      </c>
      <c r="C607" s="9">
        <v>17</v>
      </c>
      <c r="D607" s="9" t="s">
        <v>8</v>
      </c>
      <c r="E607" s="37" t="s">
        <v>25</v>
      </c>
      <c r="F607" s="9">
        <v>20319326</v>
      </c>
      <c r="G607" s="524" t="s">
        <v>1065</v>
      </c>
      <c r="H607" s="9" t="s">
        <v>53</v>
      </c>
      <c r="I607" s="642">
        <v>0</v>
      </c>
      <c r="J607" s="642">
        <v>0</v>
      </c>
      <c r="K607" s="642">
        <v>0</v>
      </c>
      <c r="L607" s="642">
        <v>0</v>
      </c>
      <c r="M607" s="642">
        <v>1</v>
      </c>
      <c r="N607" s="642">
        <v>0</v>
      </c>
      <c r="O607" s="642">
        <v>0</v>
      </c>
      <c r="P607" s="642">
        <v>0</v>
      </c>
      <c r="Q607" s="13">
        <f t="shared" si="361"/>
        <v>1</v>
      </c>
      <c r="R607" s="13">
        <f t="shared" si="361"/>
        <v>0</v>
      </c>
      <c r="S607" s="10">
        <f t="shared" si="362"/>
        <v>1</v>
      </c>
      <c r="T607" s="642">
        <v>3</v>
      </c>
      <c r="U607" s="642">
        <v>6</v>
      </c>
      <c r="V607" s="642">
        <v>0</v>
      </c>
      <c r="W607" s="642">
        <v>0</v>
      </c>
      <c r="X607" s="642">
        <v>0</v>
      </c>
      <c r="Y607" s="642">
        <v>0</v>
      </c>
      <c r="Z607" s="623">
        <f t="shared" si="363"/>
        <v>3</v>
      </c>
      <c r="AA607" s="623">
        <f t="shared" si="363"/>
        <v>6</v>
      </c>
      <c r="AB607" s="10">
        <f t="shared" si="323"/>
        <v>9</v>
      </c>
      <c r="AC607" s="44">
        <f t="shared" si="364"/>
        <v>4</v>
      </c>
      <c r="AD607" s="44">
        <f t="shared" si="364"/>
        <v>6</v>
      </c>
      <c r="AE607" s="44">
        <f t="shared" si="324"/>
        <v>10</v>
      </c>
      <c r="AF607" s="12">
        <f t="shared" si="353"/>
        <v>1</v>
      </c>
      <c r="AG607" s="12">
        <f t="shared" si="354"/>
        <v>5</v>
      </c>
      <c r="AH607" s="10">
        <f t="shared" si="325"/>
        <v>6</v>
      </c>
      <c r="AI607" s="12">
        <f>VLOOKUP($F607,'Guru SertifikaSi'!$C$6:$G$675,'Guru SertifikaSi'!E$3,FALSE)</f>
        <v>3</v>
      </c>
      <c r="AJ607" s="12">
        <f>VLOOKUP($F607,'Guru SertifikaSi'!$C$6:$G$675,'Guru SertifikaSi'!F$3,FALSE)</f>
        <v>1</v>
      </c>
      <c r="AK607" s="10">
        <f t="shared" si="326"/>
        <v>4</v>
      </c>
      <c r="AL607" s="44">
        <f t="shared" si="355"/>
        <v>4</v>
      </c>
      <c r="AM607" s="44">
        <f t="shared" si="355"/>
        <v>6</v>
      </c>
      <c r="AN607" s="11">
        <f t="shared" si="328"/>
        <v>10</v>
      </c>
      <c r="AO607" s="642">
        <v>0</v>
      </c>
      <c r="AP607" s="642">
        <v>0</v>
      </c>
      <c r="AQ607" s="642">
        <v>0</v>
      </c>
      <c r="AR607" s="642">
        <v>0</v>
      </c>
      <c r="AS607" s="642">
        <v>0</v>
      </c>
      <c r="AT607" s="642">
        <v>0</v>
      </c>
      <c r="AU607" s="642">
        <v>0</v>
      </c>
      <c r="AV607" s="642">
        <v>0</v>
      </c>
      <c r="AW607" s="643">
        <v>0</v>
      </c>
      <c r="AX607" s="643">
        <v>0</v>
      </c>
      <c r="AY607" s="642">
        <v>3</v>
      </c>
      <c r="AZ607" s="642">
        <v>6</v>
      </c>
      <c r="BA607" s="642">
        <v>1</v>
      </c>
      <c r="BB607" s="642">
        <v>0</v>
      </c>
      <c r="BC607" s="642">
        <v>0</v>
      </c>
      <c r="BD607" s="642">
        <v>0</v>
      </c>
      <c r="BE607" s="13">
        <f t="shared" si="365"/>
        <v>0</v>
      </c>
      <c r="BF607" s="13">
        <f t="shared" si="365"/>
        <v>0</v>
      </c>
      <c r="BG607" s="10">
        <f t="shared" si="366"/>
        <v>0</v>
      </c>
      <c r="BH607" s="13">
        <f t="shared" si="367"/>
        <v>4</v>
      </c>
      <c r="BI607" s="13">
        <f t="shared" si="367"/>
        <v>6</v>
      </c>
      <c r="BJ607" s="10">
        <f t="shared" si="368"/>
        <v>10</v>
      </c>
      <c r="BK607" s="44">
        <f t="shared" si="369"/>
        <v>4</v>
      </c>
      <c r="BL607" s="44">
        <f t="shared" si="369"/>
        <v>6</v>
      </c>
      <c r="BM607" s="11">
        <f t="shared" si="369"/>
        <v>10</v>
      </c>
      <c r="BN607" s="642">
        <v>0</v>
      </c>
      <c r="BO607" s="642">
        <v>0</v>
      </c>
      <c r="BP607" s="642">
        <v>1</v>
      </c>
      <c r="BQ607" s="642">
        <v>0</v>
      </c>
      <c r="BR607" s="642">
        <v>0</v>
      </c>
      <c r="BS607" s="642">
        <v>0</v>
      </c>
      <c r="BT607" s="642">
        <v>0</v>
      </c>
      <c r="BU607" s="642">
        <v>0</v>
      </c>
      <c r="BV607" s="644">
        <f t="shared" si="356"/>
        <v>1</v>
      </c>
      <c r="BW607" s="644">
        <f t="shared" si="357"/>
        <v>0</v>
      </c>
      <c r="BX607" s="44">
        <f t="shared" si="370"/>
        <v>1</v>
      </c>
      <c r="BY607" s="44">
        <f t="shared" si="370"/>
        <v>0</v>
      </c>
      <c r="BZ607" s="11">
        <f t="shared" si="329"/>
        <v>1</v>
      </c>
      <c r="CA607" s="14">
        <f t="shared" si="358"/>
        <v>4</v>
      </c>
      <c r="CB607" s="14">
        <f t="shared" si="358"/>
        <v>6</v>
      </c>
      <c r="CC607" s="13">
        <f t="shared" si="359"/>
        <v>1</v>
      </c>
      <c r="CD607" s="13">
        <f t="shared" si="359"/>
        <v>0</v>
      </c>
      <c r="CE607" s="13">
        <f t="shared" si="360"/>
        <v>5</v>
      </c>
      <c r="CF607" s="13">
        <f t="shared" si="360"/>
        <v>6</v>
      </c>
      <c r="CG607" s="289">
        <f t="shared" si="333"/>
        <v>11</v>
      </c>
    </row>
    <row r="608" spans="1:85" ht="14.25" x14ac:dyDescent="0.25">
      <c r="A608" s="1" t="s">
        <v>1963</v>
      </c>
      <c r="B608" s="6">
        <v>595</v>
      </c>
      <c r="C608" s="9">
        <v>18</v>
      </c>
      <c r="D608" s="9" t="s">
        <v>8</v>
      </c>
      <c r="E608" s="37" t="s">
        <v>25</v>
      </c>
      <c r="F608" s="9">
        <v>20319288</v>
      </c>
      <c r="G608" s="524" t="s">
        <v>1066</v>
      </c>
      <c r="H608" s="9" t="s">
        <v>53</v>
      </c>
      <c r="I608" s="642">
        <v>0</v>
      </c>
      <c r="J608" s="642">
        <v>0</v>
      </c>
      <c r="K608" s="642">
        <v>0</v>
      </c>
      <c r="L608" s="642">
        <v>0</v>
      </c>
      <c r="M608" s="642">
        <v>0</v>
      </c>
      <c r="N608" s="642">
        <v>0</v>
      </c>
      <c r="O608" s="642">
        <v>0</v>
      </c>
      <c r="P608" s="642">
        <v>0</v>
      </c>
      <c r="Q608" s="13">
        <f t="shared" si="361"/>
        <v>0</v>
      </c>
      <c r="R608" s="13">
        <f t="shared" si="361"/>
        <v>0</v>
      </c>
      <c r="S608" s="10">
        <f t="shared" si="362"/>
        <v>0</v>
      </c>
      <c r="T608" s="642">
        <v>1</v>
      </c>
      <c r="U608" s="642">
        <v>0</v>
      </c>
      <c r="V608" s="642">
        <v>0</v>
      </c>
      <c r="W608" s="642">
        <v>0</v>
      </c>
      <c r="X608" s="642">
        <v>1</v>
      </c>
      <c r="Y608" s="642">
        <v>1</v>
      </c>
      <c r="Z608" s="623">
        <f t="shared" si="363"/>
        <v>2</v>
      </c>
      <c r="AA608" s="623">
        <f t="shared" si="363"/>
        <v>1</v>
      </c>
      <c r="AB608" s="10">
        <f t="shared" si="323"/>
        <v>3</v>
      </c>
      <c r="AC608" s="44">
        <f t="shared" si="364"/>
        <v>2</v>
      </c>
      <c r="AD608" s="44">
        <f t="shared" si="364"/>
        <v>1</v>
      </c>
      <c r="AE608" s="44">
        <f t="shared" si="324"/>
        <v>3</v>
      </c>
      <c r="AF608" s="12">
        <f t="shared" si="353"/>
        <v>0</v>
      </c>
      <c r="AG608" s="12">
        <f t="shared" si="354"/>
        <v>0</v>
      </c>
      <c r="AH608" s="10">
        <f t="shared" si="325"/>
        <v>0</v>
      </c>
      <c r="AI608" s="12">
        <f>VLOOKUP($F608,'Guru SertifikaSi'!$C$6:$G$675,'Guru SertifikaSi'!E$3,FALSE)</f>
        <v>3</v>
      </c>
      <c r="AJ608" s="12">
        <f>VLOOKUP($F608,'Guru SertifikaSi'!$C$6:$G$675,'Guru SertifikaSi'!F$3,FALSE)</f>
        <v>0</v>
      </c>
      <c r="AK608" s="10">
        <f t="shared" si="326"/>
        <v>3</v>
      </c>
      <c r="AL608" s="44">
        <f t="shared" si="355"/>
        <v>3</v>
      </c>
      <c r="AM608" s="44">
        <f t="shared" si="355"/>
        <v>0</v>
      </c>
      <c r="AN608" s="11">
        <f t="shared" si="328"/>
        <v>3</v>
      </c>
      <c r="AO608" s="642">
        <v>0</v>
      </c>
      <c r="AP608" s="642">
        <v>0</v>
      </c>
      <c r="AQ608" s="642">
        <v>0</v>
      </c>
      <c r="AR608" s="642">
        <v>0</v>
      </c>
      <c r="AS608" s="642">
        <v>0</v>
      </c>
      <c r="AT608" s="642">
        <v>0</v>
      </c>
      <c r="AU608" s="642">
        <v>0</v>
      </c>
      <c r="AV608" s="642">
        <v>0</v>
      </c>
      <c r="AW608" s="643">
        <v>0</v>
      </c>
      <c r="AX608" s="643">
        <v>0</v>
      </c>
      <c r="AY608" s="642">
        <v>2</v>
      </c>
      <c r="AZ608" s="642">
        <v>1</v>
      </c>
      <c r="BA608" s="642">
        <v>0</v>
      </c>
      <c r="BB608" s="642">
        <v>0</v>
      </c>
      <c r="BC608" s="642">
        <v>0</v>
      </c>
      <c r="BD608" s="642">
        <v>0</v>
      </c>
      <c r="BE608" s="13">
        <f t="shared" si="365"/>
        <v>0</v>
      </c>
      <c r="BF608" s="13">
        <f t="shared" si="365"/>
        <v>0</v>
      </c>
      <c r="BG608" s="10">
        <f t="shared" si="366"/>
        <v>0</v>
      </c>
      <c r="BH608" s="13">
        <f t="shared" si="367"/>
        <v>2</v>
      </c>
      <c r="BI608" s="13">
        <f t="shared" si="367"/>
        <v>1</v>
      </c>
      <c r="BJ608" s="10">
        <f t="shared" si="368"/>
        <v>3</v>
      </c>
      <c r="BK608" s="44">
        <f t="shared" si="369"/>
        <v>2</v>
      </c>
      <c r="BL608" s="44">
        <f t="shared" si="369"/>
        <v>1</v>
      </c>
      <c r="BM608" s="11">
        <f t="shared" si="369"/>
        <v>3</v>
      </c>
      <c r="BN608" s="642">
        <v>0</v>
      </c>
      <c r="BO608" s="642">
        <v>0</v>
      </c>
      <c r="BP608" s="642">
        <v>0</v>
      </c>
      <c r="BQ608" s="642">
        <v>0</v>
      </c>
      <c r="BR608" s="642">
        <v>0</v>
      </c>
      <c r="BS608" s="642">
        <v>0</v>
      </c>
      <c r="BT608" s="642">
        <v>1</v>
      </c>
      <c r="BU608" s="642">
        <v>0</v>
      </c>
      <c r="BV608" s="644">
        <f t="shared" si="356"/>
        <v>1</v>
      </c>
      <c r="BW608" s="644">
        <f t="shared" si="357"/>
        <v>0</v>
      </c>
      <c r="BX608" s="44">
        <f t="shared" si="370"/>
        <v>1</v>
      </c>
      <c r="BY608" s="44">
        <f t="shared" si="370"/>
        <v>0</v>
      </c>
      <c r="BZ608" s="11">
        <f t="shared" si="329"/>
        <v>1</v>
      </c>
      <c r="CA608" s="14">
        <f t="shared" si="358"/>
        <v>2</v>
      </c>
      <c r="CB608" s="14">
        <f t="shared" si="358"/>
        <v>1</v>
      </c>
      <c r="CC608" s="13">
        <f t="shared" si="359"/>
        <v>1</v>
      </c>
      <c r="CD608" s="13">
        <f t="shared" si="359"/>
        <v>0</v>
      </c>
      <c r="CE608" s="13">
        <f t="shared" si="360"/>
        <v>3</v>
      </c>
      <c r="CF608" s="13">
        <f t="shared" si="360"/>
        <v>1</v>
      </c>
      <c r="CG608" s="289">
        <f t="shared" si="333"/>
        <v>4</v>
      </c>
    </row>
    <row r="609" spans="1:85" ht="14.25" x14ac:dyDescent="0.25">
      <c r="A609" s="1" t="s">
        <v>1964</v>
      </c>
      <c r="B609" s="6">
        <v>596</v>
      </c>
      <c r="C609" s="9">
        <v>19</v>
      </c>
      <c r="D609" s="9" t="s">
        <v>8</v>
      </c>
      <c r="E609" s="37" t="s">
        <v>28</v>
      </c>
      <c r="F609" s="9">
        <v>20319289</v>
      </c>
      <c r="G609" s="524" t="s">
        <v>1067</v>
      </c>
      <c r="H609" s="9" t="s">
        <v>53</v>
      </c>
      <c r="I609" s="642">
        <v>0</v>
      </c>
      <c r="J609" s="642">
        <v>0</v>
      </c>
      <c r="K609" s="642">
        <v>0</v>
      </c>
      <c r="L609" s="642">
        <v>0</v>
      </c>
      <c r="M609" s="642">
        <v>0</v>
      </c>
      <c r="N609" s="642">
        <v>0</v>
      </c>
      <c r="O609" s="642">
        <v>0</v>
      </c>
      <c r="P609" s="642">
        <v>0</v>
      </c>
      <c r="Q609" s="13">
        <f t="shared" si="361"/>
        <v>0</v>
      </c>
      <c r="R609" s="13">
        <f t="shared" si="361"/>
        <v>0</v>
      </c>
      <c r="S609" s="10">
        <f t="shared" si="362"/>
        <v>0</v>
      </c>
      <c r="T609" s="642">
        <v>8</v>
      </c>
      <c r="U609" s="642">
        <v>5</v>
      </c>
      <c r="V609" s="642">
        <v>0</v>
      </c>
      <c r="W609" s="642">
        <v>0</v>
      </c>
      <c r="X609" s="642">
        <v>0</v>
      </c>
      <c r="Y609" s="642">
        <v>0</v>
      </c>
      <c r="Z609" s="623">
        <f t="shared" si="363"/>
        <v>8</v>
      </c>
      <c r="AA609" s="623">
        <f t="shared" si="363"/>
        <v>5</v>
      </c>
      <c r="AB609" s="10">
        <f t="shared" si="323"/>
        <v>13</v>
      </c>
      <c r="AC609" s="44">
        <f t="shared" si="364"/>
        <v>8</v>
      </c>
      <c r="AD609" s="44">
        <f t="shared" si="364"/>
        <v>5</v>
      </c>
      <c r="AE609" s="44">
        <f t="shared" si="324"/>
        <v>13</v>
      </c>
      <c r="AF609" s="12">
        <f t="shared" si="353"/>
        <v>6</v>
      </c>
      <c r="AG609" s="12">
        <f t="shared" si="354"/>
        <v>2</v>
      </c>
      <c r="AH609" s="10">
        <f t="shared" si="325"/>
        <v>8</v>
      </c>
      <c r="AI609" s="12">
        <f>VLOOKUP($F609,'Guru SertifikaSi'!$C$6:$G$675,'Guru SertifikaSi'!E$3,FALSE)</f>
        <v>2</v>
      </c>
      <c r="AJ609" s="12">
        <f>VLOOKUP($F609,'Guru SertifikaSi'!$C$6:$G$675,'Guru SertifikaSi'!F$3,FALSE)</f>
        <v>3</v>
      </c>
      <c r="AK609" s="10">
        <f t="shared" si="326"/>
        <v>5</v>
      </c>
      <c r="AL609" s="44">
        <f t="shared" si="355"/>
        <v>8</v>
      </c>
      <c r="AM609" s="44">
        <f t="shared" si="355"/>
        <v>5</v>
      </c>
      <c r="AN609" s="11">
        <f t="shared" si="328"/>
        <v>13</v>
      </c>
      <c r="AO609" s="642">
        <v>0</v>
      </c>
      <c r="AP609" s="642">
        <v>0</v>
      </c>
      <c r="AQ609" s="642">
        <v>0</v>
      </c>
      <c r="AR609" s="642">
        <v>0</v>
      </c>
      <c r="AS609" s="642">
        <v>0</v>
      </c>
      <c r="AT609" s="642">
        <v>0</v>
      </c>
      <c r="AU609" s="642">
        <v>0</v>
      </c>
      <c r="AV609" s="642">
        <v>0</v>
      </c>
      <c r="AW609" s="643">
        <v>0</v>
      </c>
      <c r="AX609" s="643">
        <v>0</v>
      </c>
      <c r="AY609" s="642">
        <v>8</v>
      </c>
      <c r="AZ609" s="642">
        <v>5</v>
      </c>
      <c r="BA609" s="642">
        <v>0</v>
      </c>
      <c r="BB609" s="642">
        <v>0</v>
      </c>
      <c r="BC609" s="642">
        <v>0</v>
      </c>
      <c r="BD609" s="642">
        <v>0</v>
      </c>
      <c r="BE609" s="13">
        <f t="shared" si="365"/>
        <v>0</v>
      </c>
      <c r="BF609" s="13">
        <f t="shared" si="365"/>
        <v>0</v>
      </c>
      <c r="BG609" s="10">
        <f t="shared" si="366"/>
        <v>0</v>
      </c>
      <c r="BH609" s="13">
        <f t="shared" si="367"/>
        <v>8</v>
      </c>
      <c r="BI609" s="13">
        <f t="shared" si="367"/>
        <v>5</v>
      </c>
      <c r="BJ609" s="10">
        <f t="shared" si="368"/>
        <v>13</v>
      </c>
      <c r="BK609" s="44">
        <f t="shared" si="369"/>
        <v>8</v>
      </c>
      <c r="BL609" s="44">
        <f t="shared" si="369"/>
        <v>5</v>
      </c>
      <c r="BM609" s="11">
        <f t="shared" si="369"/>
        <v>13</v>
      </c>
      <c r="BN609" s="642">
        <v>0</v>
      </c>
      <c r="BO609" s="642">
        <v>0</v>
      </c>
      <c r="BP609" s="642">
        <v>0</v>
      </c>
      <c r="BQ609" s="642">
        <v>0</v>
      </c>
      <c r="BR609" s="642">
        <v>0</v>
      </c>
      <c r="BS609" s="642">
        <v>0</v>
      </c>
      <c r="BT609" s="642">
        <v>0</v>
      </c>
      <c r="BU609" s="642">
        <v>0</v>
      </c>
      <c r="BV609" s="644">
        <f t="shared" si="356"/>
        <v>0</v>
      </c>
      <c r="BW609" s="644">
        <f t="shared" si="357"/>
        <v>0</v>
      </c>
      <c r="BX609" s="44">
        <f t="shared" si="370"/>
        <v>0</v>
      </c>
      <c r="BY609" s="44">
        <f t="shared" si="370"/>
        <v>0</v>
      </c>
      <c r="BZ609" s="11">
        <f t="shared" si="329"/>
        <v>0</v>
      </c>
      <c r="CA609" s="14">
        <f t="shared" si="358"/>
        <v>8</v>
      </c>
      <c r="CB609" s="14">
        <f t="shared" si="358"/>
        <v>5</v>
      </c>
      <c r="CC609" s="13">
        <f t="shared" si="359"/>
        <v>0</v>
      </c>
      <c r="CD609" s="13">
        <f t="shared" si="359"/>
        <v>0</v>
      </c>
      <c r="CE609" s="13">
        <f t="shared" si="360"/>
        <v>8</v>
      </c>
      <c r="CF609" s="13">
        <f t="shared" si="360"/>
        <v>5</v>
      </c>
      <c r="CG609" s="289">
        <f t="shared" si="333"/>
        <v>13</v>
      </c>
    </row>
    <row r="610" spans="1:85" ht="14.25" x14ac:dyDescent="0.25">
      <c r="A610" s="1" t="s">
        <v>1965</v>
      </c>
      <c r="B610" s="6">
        <v>597</v>
      </c>
      <c r="C610" s="9">
        <v>20</v>
      </c>
      <c r="D610" s="9" t="s">
        <v>8</v>
      </c>
      <c r="E610" s="37" t="s">
        <v>23</v>
      </c>
      <c r="F610" s="9">
        <v>20319328</v>
      </c>
      <c r="G610" s="524" t="s">
        <v>1068</v>
      </c>
      <c r="H610" s="9" t="s">
        <v>53</v>
      </c>
      <c r="I610" s="642">
        <v>0</v>
      </c>
      <c r="J610" s="642">
        <v>0</v>
      </c>
      <c r="K610" s="642">
        <v>0</v>
      </c>
      <c r="L610" s="642">
        <v>0</v>
      </c>
      <c r="M610" s="642">
        <v>0</v>
      </c>
      <c r="N610" s="642">
        <v>0</v>
      </c>
      <c r="O610" s="642">
        <v>0</v>
      </c>
      <c r="P610" s="642">
        <v>0</v>
      </c>
      <c r="Q610" s="13">
        <f t="shared" si="361"/>
        <v>0</v>
      </c>
      <c r="R610" s="13">
        <f t="shared" si="361"/>
        <v>0</v>
      </c>
      <c r="S610" s="10">
        <f t="shared" si="362"/>
        <v>0</v>
      </c>
      <c r="T610" s="642">
        <v>0</v>
      </c>
      <c r="U610" s="642">
        <v>3</v>
      </c>
      <c r="V610" s="642">
        <v>0</v>
      </c>
      <c r="W610" s="642">
        <v>1</v>
      </c>
      <c r="X610" s="642">
        <v>0</v>
      </c>
      <c r="Y610" s="642">
        <v>3</v>
      </c>
      <c r="Z610" s="623">
        <f t="shared" si="363"/>
        <v>0</v>
      </c>
      <c r="AA610" s="623">
        <f t="shared" si="363"/>
        <v>7</v>
      </c>
      <c r="AB610" s="10">
        <f t="shared" si="323"/>
        <v>7</v>
      </c>
      <c r="AC610" s="44">
        <f t="shared" si="364"/>
        <v>0</v>
      </c>
      <c r="AD610" s="44">
        <f t="shared" si="364"/>
        <v>7</v>
      </c>
      <c r="AE610" s="44">
        <f t="shared" si="324"/>
        <v>7</v>
      </c>
      <c r="AF610" s="12">
        <f t="shared" si="353"/>
        <v>0</v>
      </c>
      <c r="AG610" s="12">
        <f t="shared" si="354"/>
        <v>5</v>
      </c>
      <c r="AH610" s="10">
        <f t="shared" si="325"/>
        <v>5</v>
      </c>
      <c r="AI610" s="12">
        <f>VLOOKUP($F610,'Guru SertifikaSi'!$C$6:$G$675,'Guru SertifikaSi'!E$3,FALSE)</f>
        <v>0</v>
      </c>
      <c r="AJ610" s="12">
        <f>VLOOKUP($F610,'Guru SertifikaSi'!$C$6:$G$675,'Guru SertifikaSi'!F$3,FALSE)</f>
        <v>2</v>
      </c>
      <c r="AK610" s="10">
        <f t="shared" si="326"/>
        <v>2</v>
      </c>
      <c r="AL610" s="44">
        <f t="shared" si="355"/>
        <v>0</v>
      </c>
      <c r="AM610" s="44">
        <f t="shared" si="355"/>
        <v>7</v>
      </c>
      <c r="AN610" s="11">
        <f t="shared" si="328"/>
        <v>7</v>
      </c>
      <c r="AO610" s="642">
        <v>0</v>
      </c>
      <c r="AP610" s="642">
        <v>0</v>
      </c>
      <c r="AQ610" s="642">
        <v>0</v>
      </c>
      <c r="AR610" s="642">
        <v>0</v>
      </c>
      <c r="AS610" s="642">
        <v>0</v>
      </c>
      <c r="AT610" s="642">
        <v>0</v>
      </c>
      <c r="AU610" s="642">
        <v>0</v>
      </c>
      <c r="AV610" s="642">
        <v>0</v>
      </c>
      <c r="AW610" s="643">
        <v>0</v>
      </c>
      <c r="AX610" s="643">
        <v>0</v>
      </c>
      <c r="AY610" s="642">
        <v>0</v>
      </c>
      <c r="AZ610" s="642">
        <v>7</v>
      </c>
      <c r="BA610" s="642">
        <v>0</v>
      </c>
      <c r="BB610" s="642">
        <v>0</v>
      </c>
      <c r="BC610" s="642">
        <v>0</v>
      </c>
      <c r="BD610" s="642">
        <v>0</v>
      </c>
      <c r="BE610" s="13">
        <f t="shared" si="365"/>
        <v>0</v>
      </c>
      <c r="BF610" s="13">
        <f t="shared" si="365"/>
        <v>0</v>
      </c>
      <c r="BG610" s="10">
        <f t="shared" si="366"/>
        <v>0</v>
      </c>
      <c r="BH610" s="13">
        <f t="shared" si="367"/>
        <v>0</v>
      </c>
      <c r="BI610" s="13">
        <f t="shared" si="367"/>
        <v>7</v>
      </c>
      <c r="BJ610" s="10">
        <f t="shared" si="368"/>
        <v>7</v>
      </c>
      <c r="BK610" s="44">
        <f t="shared" si="369"/>
        <v>0</v>
      </c>
      <c r="BL610" s="44">
        <f t="shared" si="369"/>
        <v>7</v>
      </c>
      <c r="BM610" s="11">
        <f t="shared" si="369"/>
        <v>7</v>
      </c>
      <c r="BN610" s="642">
        <v>0</v>
      </c>
      <c r="BO610" s="642">
        <v>0</v>
      </c>
      <c r="BP610" s="642">
        <v>0</v>
      </c>
      <c r="BQ610" s="642">
        <v>1</v>
      </c>
      <c r="BR610" s="642">
        <v>0</v>
      </c>
      <c r="BS610" s="642">
        <v>1</v>
      </c>
      <c r="BT610" s="642">
        <v>0</v>
      </c>
      <c r="BU610" s="642">
        <v>0</v>
      </c>
      <c r="BV610" s="644">
        <f t="shared" si="356"/>
        <v>0</v>
      </c>
      <c r="BW610" s="644">
        <f t="shared" si="357"/>
        <v>2</v>
      </c>
      <c r="BX610" s="44">
        <f t="shared" si="370"/>
        <v>0</v>
      </c>
      <c r="BY610" s="44">
        <f t="shared" si="370"/>
        <v>2</v>
      </c>
      <c r="BZ610" s="11">
        <f t="shared" si="329"/>
        <v>2</v>
      </c>
      <c r="CA610" s="14">
        <f t="shared" si="358"/>
        <v>0</v>
      </c>
      <c r="CB610" s="14">
        <f t="shared" si="358"/>
        <v>7</v>
      </c>
      <c r="CC610" s="13">
        <f t="shared" si="359"/>
        <v>0</v>
      </c>
      <c r="CD610" s="13">
        <f t="shared" si="359"/>
        <v>2</v>
      </c>
      <c r="CE610" s="13">
        <f t="shared" si="360"/>
        <v>0</v>
      </c>
      <c r="CF610" s="13">
        <f t="shared" si="360"/>
        <v>9</v>
      </c>
      <c r="CG610" s="289">
        <f t="shared" si="333"/>
        <v>9</v>
      </c>
    </row>
    <row r="611" spans="1:85" ht="14.25" x14ac:dyDescent="0.25">
      <c r="A611" s="1" t="s">
        <v>1966</v>
      </c>
      <c r="B611" s="6">
        <v>598</v>
      </c>
      <c r="C611" s="9">
        <v>21</v>
      </c>
      <c r="D611" s="9" t="s">
        <v>8</v>
      </c>
      <c r="E611" s="37" t="s">
        <v>23</v>
      </c>
      <c r="F611" s="9">
        <v>20319286</v>
      </c>
      <c r="G611" s="524" t="s">
        <v>1069</v>
      </c>
      <c r="H611" s="9" t="s">
        <v>53</v>
      </c>
      <c r="I611" s="642">
        <v>0</v>
      </c>
      <c r="J611" s="642">
        <v>0</v>
      </c>
      <c r="K611" s="642">
        <v>0</v>
      </c>
      <c r="L611" s="642">
        <v>0</v>
      </c>
      <c r="M611" s="642">
        <v>0</v>
      </c>
      <c r="N611" s="642">
        <v>0</v>
      </c>
      <c r="O611" s="642">
        <v>0</v>
      </c>
      <c r="P611" s="642">
        <v>0</v>
      </c>
      <c r="Q611" s="13">
        <f t="shared" si="361"/>
        <v>0</v>
      </c>
      <c r="R611" s="13">
        <f t="shared" si="361"/>
        <v>0</v>
      </c>
      <c r="S611" s="10">
        <f t="shared" si="362"/>
        <v>0</v>
      </c>
      <c r="T611" s="642">
        <v>5</v>
      </c>
      <c r="U611" s="642">
        <v>6</v>
      </c>
      <c r="V611" s="642">
        <v>0</v>
      </c>
      <c r="W611" s="642">
        <v>0</v>
      </c>
      <c r="X611" s="642">
        <v>0</v>
      </c>
      <c r="Y611" s="642">
        <v>0</v>
      </c>
      <c r="Z611" s="623">
        <f t="shared" si="363"/>
        <v>5</v>
      </c>
      <c r="AA611" s="623">
        <f t="shared" si="363"/>
        <v>6</v>
      </c>
      <c r="AB611" s="10">
        <f t="shared" si="323"/>
        <v>11</v>
      </c>
      <c r="AC611" s="44">
        <f t="shared" si="364"/>
        <v>5</v>
      </c>
      <c r="AD611" s="44">
        <f t="shared" si="364"/>
        <v>6</v>
      </c>
      <c r="AE611" s="44">
        <f t="shared" si="324"/>
        <v>11</v>
      </c>
      <c r="AF611" s="12">
        <f t="shared" si="353"/>
        <v>2</v>
      </c>
      <c r="AG611" s="12">
        <f t="shared" si="354"/>
        <v>3</v>
      </c>
      <c r="AH611" s="10">
        <f t="shared" si="325"/>
        <v>5</v>
      </c>
      <c r="AI611" s="12">
        <f>VLOOKUP($F611,'Guru SertifikaSi'!$C$6:$G$675,'Guru SertifikaSi'!E$3,FALSE)</f>
        <v>3</v>
      </c>
      <c r="AJ611" s="12">
        <f>VLOOKUP($F611,'Guru SertifikaSi'!$C$6:$G$675,'Guru SertifikaSi'!F$3,FALSE)</f>
        <v>3</v>
      </c>
      <c r="AK611" s="10">
        <f t="shared" si="326"/>
        <v>6</v>
      </c>
      <c r="AL611" s="44">
        <f t="shared" si="355"/>
        <v>5</v>
      </c>
      <c r="AM611" s="44">
        <f t="shared" si="355"/>
        <v>6</v>
      </c>
      <c r="AN611" s="11">
        <f t="shared" si="328"/>
        <v>11</v>
      </c>
      <c r="AO611" s="642">
        <v>0</v>
      </c>
      <c r="AP611" s="642">
        <v>0</v>
      </c>
      <c r="AQ611" s="642">
        <v>0</v>
      </c>
      <c r="AR611" s="642">
        <v>0</v>
      </c>
      <c r="AS611" s="642">
        <v>0</v>
      </c>
      <c r="AT611" s="642">
        <v>0</v>
      </c>
      <c r="AU611" s="642">
        <v>0</v>
      </c>
      <c r="AV611" s="642">
        <v>0</v>
      </c>
      <c r="AW611" s="643">
        <v>0</v>
      </c>
      <c r="AX611" s="643">
        <v>0</v>
      </c>
      <c r="AY611" s="642">
        <v>5</v>
      </c>
      <c r="AZ611" s="642">
        <v>6</v>
      </c>
      <c r="BA611" s="642">
        <v>0</v>
      </c>
      <c r="BB611" s="642">
        <v>0</v>
      </c>
      <c r="BC611" s="642">
        <v>0</v>
      </c>
      <c r="BD611" s="642">
        <v>0</v>
      </c>
      <c r="BE611" s="13">
        <f t="shared" si="365"/>
        <v>0</v>
      </c>
      <c r="BF611" s="13">
        <f t="shared" si="365"/>
        <v>0</v>
      </c>
      <c r="BG611" s="10">
        <f t="shared" si="366"/>
        <v>0</v>
      </c>
      <c r="BH611" s="13">
        <f t="shared" si="367"/>
        <v>5</v>
      </c>
      <c r="BI611" s="13">
        <f t="shared" si="367"/>
        <v>6</v>
      </c>
      <c r="BJ611" s="10">
        <f t="shared" si="368"/>
        <v>11</v>
      </c>
      <c r="BK611" s="44">
        <f t="shared" si="369"/>
        <v>5</v>
      </c>
      <c r="BL611" s="44">
        <f t="shared" si="369"/>
        <v>6</v>
      </c>
      <c r="BM611" s="11">
        <f t="shared" si="369"/>
        <v>11</v>
      </c>
      <c r="BN611" s="642">
        <v>0</v>
      </c>
      <c r="BO611" s="642">
        <v>0</v>
      </c>
      <c r="BP611" s="642">
        <v>1</v>
      </c>
      <c r="BQ611" s="642">
        <v>1</v>
      </c>
      <c r="BR611" s="642">
        <v>0</v>
      </c>
      <c r="BS611" s="642">
        <v>0</v>
      </c>
      <c r="BT611" s="642">
        <v>0</v>
      </c>
      <c r="BU611" s="642">
        <v>0</v>
      </c>
      <c r="BV611" s="644">
        <f t="shared" si="356"/>
        <v>1</v>
      </c>
      <c r="BW611" s="644">
        <f t="shared" si="357"/>
        <v>1</v>
      </c>
      <c r="BX611" s="44">
        <f t="shared" si="370"/>
        <v>1</v>
      </c>
      <c r="BY611" s="44">
        <f t="shared" si="370"/>
        <v>1</v>
      </c>
      <c r="BZ611" s="11">
        <f t="shared" si="329"/>
        <v>2</v>
      </c>
      <c r="CA611" s="14">
        <f t="shared" si="358"/>
        <v>5</v>
      </c>
      <c r="CB611" s="14">
        <f t="shared" si="358"/>
        <v>6</v>
      </c>
      <c r="CC611" s="13">
        <f t="shared" si="359"/>
        <v>1</v>
      </c>
      <c r="CD611" s="13">
        <f t="shared" si="359"/>
        <v>1</v>
      </c>
      <c r="CE611" s="13">
        <f t="shared" si="360"/>
        <v>6</v>
      </c>
      <c r="CF611" s="13">
        <f t="shared" si="360"/>
        <v>7</v>
      </c>
      <c r="CG611" s="289">
        <f t="shared" si="333"/>
        <v>13</v>
      </c>
    </row>
    <row r="612" spans="1:85" ht="14.25" x14ac:dyDescent="0.25">
      <c r="A612" s="1" t="s">
        <v>1967</v>
      </c>
      <c r="B612" s="6">
        <v>599</v>
      </c>
      <c r="C612" s="9">
        <v>22</v>
      </c>
      <c r="D612" s="9" t="s">
        <v>8</v>
      </c>
      <c r="E612" s="37" t="s">
        <v>20</v>
      </c>
      <c r="F612" s="9">
        <v>20319327</v>
      </c>
      <c r="G612" s="524" t="s">
        <v>1070</v>
      </c>
      <c r="H612" s="9" t="s">
        <v>53</v>
      </c>
      <c r="I612" s="642">
        <v>0</v>
      </c>
      <c r="J612" s="642">
        <v>0</v>
      </c>
      <c r="K612" s="642">
        <v>0</v>
      </c>
      <c r="L612" s="642">
        <v>0</v>
      </c>
      <c r="M612" s="642">
        <v>0</v>
      </c>
      <c r="N612" s="642">
        <v>0</v>
      </c>
      <c r="O612" s="642">
        <v>0</v>
      </c>
      <c r="P612" s="642">
        <v>0</v>
      </c>
      <c r="Q612" s="13">
        <f t="shared" si="361"/>
        <v>0</v>
      </c>
      <c r="R612" s="13">
        <f t="shared" si="361"/>
        <v>0</v>
      </c>
      <c r="S612" s="10">
        <f t="shared" si="362"/>
        <v>0</v>
      </c>
      <c r="T612" s="642">
        <v>5</v>
      </c>
      <c r="U612" s="642">
        <v>6</v>
      </c>
      <c r="V612" s="642">
        <v>0</v>
      </c>
      <c r="W612" s="642">
        <v>0</v>
      </c>
      <c r="X612" s="642">
        <v>0</v>
      </c>
      <c r="Y612" s="642">
        <v>0</v>
      </c>
      <c r="Z612" s="623">
        <f t="shared" si="363"/>
        <v>5</v>
      </c>
      <c r="AA612" s="623">
        <f t="shared" si="363"/>
        <v>6</v>
      </c>
      <c r="AB612" s="10">
        <f t="shared" si="323"/>
        <v>11</v>
      </c>
      <c r="AC612" s="44">
        <f t="shared" si="364"/>
        <v>5</v>
      </c>
      <c r="AD612" s="44">
        <f t="shared" si="364"/>
        <v>6</v>
      </c>
      <c r="AE612" s="44">
        <f t="shared" si="324"/>
        <v>11</v>
      </c>
      <c r="AF612" s="12">
        <f t="shared" si="353"/>
        <v>4</v>
      </c>
      <c r="AG612" s="12">
        <f t="shared" si="354"/>
        <v>6</v>
      </c>
      <c r="AH612" s="10">
        <f t="shared" si="325"/>
        <v>10</v>
      </c>
      <c r="AI612" s="12">
        <f>VLOOKUP($F612,'Guru SertifikaSi'!$C$6:$G$675,'Guru SertifikaSi'!E$3,FALSE)</f>
        <v>1</v>
      </c>
      <c r="AJ612" s="12">
        <f>VLOOKUP($F612,'Guru SertifikaSi'!$C$6:$G$675,'Guru SertifikaSi'!F$3,FALSE)</f>
        <v>0</v>
      </c>
      <c r="AK612" s="10">
        <f t="shared" si="326"/>
        <v>1</v>
      </c>
      <c r="AL612" s="44">
        <f t="shared" si="355"/>
        <v>5</v>
      </c>
      <c r="AM612" s="44">
        <f t="shared" si="355"/>
        <v>6</v>
      </c>
      <c r="AN612" s="11">
        <f t="shared" si="328"/>
        <v>11</v>
      </c>
      <c r="AO612" s="642">
        <v>0</v>
      </c>
      <c r="AP612" s="642">
        <v>0</v>
      </c>
      <c r="AQ612" s="642">
        <v>0</v>
      </c>
      <c r="AR612" s="642">
        <v>0</v>
      </c>
      <c r="AS612" s="642">
        <v>1</v>
      </c>
      <c r="AT612" s="642">
        <v>0</v>
      </c>
      <c r="AU612" s="642">
        <v>0</v>
      </c>
      <c r="AV612" s="642">
        <v>0</v>
      </c>
      <c r="AW612" s="643">
        <v>0</v>
      </c>
      <c r="AX612" s="643">
        <v>0</v>
      </c>
      <c r="AY612" s="642">
        <v>4</v>
      </c>
      <c r="AZ612" s="642">
        <v>6</v>
      </c>
      <c r="BA612" s="642">
        <v>0</v>
      </c>
      <c r="BB612" s="642">
        <v>0</v>
      </c>
      <c r="BC612" s="642">
        <v>0</v>
      </c>
      <c r="BD612" s="642">
        <v>0</v>
      </c>
      <c r="BE612" s="13">
        <f t="shared" si="365"/>
        <v>1</v>
      </c>
      <c r="BF612" s="13">
        <f t="shared" si="365"/>
        <v>0</v>
      </c>
      <c r="BG612" s="10">
        <f t="shared" si="366"/>
        <v>1</v>
      </c>
      <c r="BH612" s="13">
        <f t="shared" si="367"/>
        <v>4</v>
      </c>
      <c r="BI612" s="13">
        <f t="shared" si="367"/>
        <v>6</v>
      </c>
      <c r="BJ612" s="10">
        <f t="shared" si="368"/>
        <v>10</v>
      </c>
      <c r="BK612" s="44">
        <f t="shared" si="369"/>
        <v>5</v>
      </c>
      <c r="BL612" s="44">
        <f t="shared" si="369"/>
        <v>6</v>
      </c>
      <c r="BM612" s="11">
        <f t="shared" si="369"/>
        <v>11</v>
      </c>
      <c r="BN612" s="642">
        <v>0</v>
      </c>
      <c r="BO612" s="642">
        <v>0</v>
      </c>
      <c r="BP612" s="642">
        <v>1</v>
      </c>
      <c r="BQ612" s="642">
        <v>1</v>
      </c>
      <c r="BR612" s="642">
        <v>0</v>
      </c>
      <c r="BS612" s="642">
        <v>0</v>
      </c>
      <c r="BT612" s="642">
        <v>0</v>
      </c>
      <c r="BU612" s="642">
        <v>0</v>
      </c>
      <c r="BV612" s="644">
        <f t="shared" si="356"/>
        <v>1</v>
      </c>
      <c r="BW612" s="644">
        <f t="shared" si="357"/>
        <v>1</v>
      </c>
      <c r="BX612" s="44">
        <f t="shared" si="370"/>
        <v>1</v>
      </c>
      <c r="BY612" s="44">
        <f t="shared" si="370"/>
        <v>1</v>
      </c>
      <c r="BZ612" s="11">
        <f t="shared" si="329"/>
        <v>2</v>
      </c>
      <c r="CA612" s="14">
        <f t="shared" si="358"/>
        <v>5</v>
      </c>
      <c r="CB612" s="14">
        <f t="shared" si="358"/>
        <v>6</v>
      </c>
      <c r="CC612" s="13">
        <f t="shared" si="359"/>
        <v>1</v>
      </c>
      <c r="CD612" s="13">
        <f t="shared" si="359"/>
        <v>1</v>
      </c>
      <c r="CE612" s="13">
        <f t="shared" si="360"/>
        <v>6</v>
      </c>
      <c r="CF612" s="13">
        <f t="shared" si="360"/>
        <v>7</v>
      </c>
      <c r="CG612" s="289">
        <f t="shared" si="333"/>
        <v>13</v>
      </c>
    </row>
    <row r="613" spans="1:85" ht="14.25" x14ac:dyDescent="0.25">
      <c r="A613" s="1" t="s">
        <v>1968</v>
      </c>
      <c r="B613" s="6">
        <v>600</v>
      </c>
      <c r="C613" s="9">
        <v>23</v>
      </c>
      <c r="D613" s="9" t="s">
        <v>8</v>
      </c>
      <c r="E613" s="37" t="s">
        <v>20</v>
      </c>
      <c r="F613" s="9">
        <v>20319304</v>
      </c>
      <c r="G613" s="524" t="s">
        <v>1071</v>
      </c>
      <c r="H613" s="9" t="s">
        <v>53</v>
      </c>
      <c r="I613" s="642">
        <v>0</v>
      </c>
      <c r="J613" s="642">
        <v>0</v>
      </c>
      <c r="K613" s="642">
        <v>0</v>
      </c>
      <c r="L613" s="642">
        <v>0</v>
      </c>
      <c r="M613" s="642">
        <v>0</v>
      </c>
      <c r="N613" s="642">
        <v>0</v>
      </c>
      <c r="O613" s="642">
        <v>0</v>
      </c>
      <c r="P613" s="642">
        <v>0</v>
      </c>
      <c r="Q613" s="13">
        <f t="shared" si="361"/>
        <v>0</v>
      </c>
      <c r="R613" s="13">
        <f t="shared" si="361"/>
        <v>0</v>
      </c>
      <c r="S613" s="10">
        <f t="shared" si="362"/>
        <v>0</v>
      </c>
      <c r="T613" s="642">
        <v>7</v>
      </c>
      <c r="U613" s="642">
        <v>9</v>
      </c>
      <c r="V613" s="642">
        <v>0</v>
      </c>
      <c r="W613" s="642">
        <v>0</v>
      </c>
      <c r="X613" s="642">
        <v>0</v>
      </c>
      <c r="Y613" s="642">
        <v>1</v>
      </c>
      <c r="Z613" s="623">
        <f t="shared" si="363"/>
        <v>7</v>
      </c>
      <c r="AA613" s="623">
        <f t="shared" si="363"/>
        <v>10</v>
      </c>
      <c r="AB613" s="10">
        <f t="shared" si="323"/>
        <v>17</v>
      </c>
      <c r="AC613" s="44">
        <f t="shared" si="364"/>
        <v>7</v>
      </c>
      <c r="AD613" s="44">
        <f t="shared" si="364"/>
        <v>10</v>
      </c>
      <c r="AE613" s="44">
        <f t="shared" si="324"/>
        <v>17</v>
      </c>
      <c r="AF613" s="12">
        <f t="shared" si="353"/>
        <v>7</v>
      </c>
      <c r="AG613" s="12">
        <f t="shared" si="354"/>
        <v>9</v>
      </c>
      <c r="AH613" s="10">
        <f t="shared" si="325"/>
        <v>16</v>
      </c>
      <c r="AI613" s="12">
        <f>VLOOKUP($F613,'Guru SertifikaSi'!$C$6:$G$675,'Guru SertifikaSi'!E$3,FALSE)</f>
        <v>0</v>
      </c>
      <c r="AJ613" s="12">
        <f>VLOOKUP($F613,'Guru SertifikaSi'!$C$6:$G$675,'Guru SertifikaSi'!F$3,FALSE)</f>
        <v>1</v>
      </c>
      <c r="AK613" s="10">
        <f t="shared" si="326"/>
        <v>1</v>
      </c>
      <c r="AL613" s="44">
        <f t="shared" si="355"/>
        <v>7</v>
      </c>
      <c r="AM613" s="44">
        <f t="shared" si="355"/>
        <v>10</v>
      </c>
      <c r="AN613" s="11">
        <f t="shared" si="328"/>
        <v>17</v>
      </c>
      <c r="AO613" s="642">
        <v>2</v>
      </c>
      <c r="AP613" s="642">
        <v>0</v>
      </c>
      <c r="AQ613" s="642">
        <v>0</v>
      </c>
      <c r="AR613" s="642">
        <v>0</v>
      </c>
      <c r="AS613" s="642">
        <v>0</v>
      </c>
      <c r="AT613" s="642">
        <v>0</v>
      </c>
      <c r="AU613" s="642">
        <v>0</v>
      </c>
      <c r="AV613" s="642">
        <v>0</v>
      </c>
      <c r="AW613" s="643">
        <v>0</v>
      </c>
      <c r="AX613" s="643">
        <v>0</v>
      </c>
      <c r="AY613" s="642">
        <v>5</v>
      </c>
      <c r="AZ613" s="642">
        <v>10</v>
      </c>
      <c r="BA613" s="642">
        <v>0</v>
      </c>
      <c r="BB613" s="642">
        <v>0</v>
      </c>
      <c r="BC613" s="642">
        <v>0</v>
      </c>
      <c r="BD613" s="642">
        <v>0</v>
      </c>
      <c r="BE613" s="13">
        <f t="shared" si="365"/>
        <v>2</v>
      </c>
      <c r="BF613" s="13">
        <f t="shared" si="365"/>
        <v>0</v>
      </c>
      <c r="BG613" s="10">
        <f t="shared" si="366"/>
        <v>2</v>
      </c>
      <c r="BH613" s="13">
        <f t="shared" si="367"/>
        <v>5</v>
      </c>
      <c r="BI613" s="13">
        <f t="shared" si="367"/>
        <v>10</v>
      </c>
      <c r="BJ613" s="10">
        <f t="shared" si="368"/>
        <v>15</v>
      </c>
      <c r="BK613" s="44">
        <f t="shared" si="369"/>
        <v>7</v>
      </c>
      <c r="BL613" s="44">
        <f t="shared" si="369"/>
        <v>10</v>
      </c>
      <c r="BM613" s="11">
        <f t="shared" si="369"/>
        <v>17</v>
      </c>
      <c r="BN613" s="642">
        <v>0</v>
      </c>
      <c r="BO613" s="642">
        <v>0</v>
      </c>
      <c r="BP613" s="642">
        <v>1</v>
      </c>
      <c r="BQ613" s="642">
        <v>0</v>
      </c>
      <c r="BR613" s="642">
        <v>0</v>
      </c>
      <c r="BS613" s="642">
        <v>0</v>
      </c>
      <c r="BT613" s="642">
        <v>1</v>
      </c>
      <c r="BU613" s="642">
        <v>0</v>
      </c>
      <c r="BV613" s="644">
        <f t="shared" si="356"/>
        <v>2</v>
      </c>
      <c r="BW613" s="644">
        <f t="shared" si="357"/>
        <v>0</v>
      </c>
      <c r="BX613" s="44">
        <f t="shared" si="370"/>
        <v>2</v>
      </c>
      <c r="BY613" s="44">
        <f t="shared" si="370"/>
        <v>0</v>
      </c>
      <c r="BZ613" s="11">
        <f t="shared" si="329"/>
        <v>2</v>
      </c>
      <c r="CA613" s="14">
        <f t="shared" si="358"/>
        <v>7</v>
      </c>
      <c r="CB613" s="14">
        <f t="shared" si="358"/>
        <v>10</v>
      </c>
      <c r="CC613" s="13">
        <f t="shared" si="359"/>
        <v>2</v>
      </c>
      <c r="CD613" s="13">
        <f t="shared" si="359"/>
        <v>0</v>
      </c>
      <c r="CE613" s="13">
        <f t="shared" si="360"/>
        <v>9</v>
      </c>
      <c r="CF613" s="13">
        <f t="shared" si="360"/>
        <v>10</v>
      </c>
      <c r="CG613" s="289">
        <f t="shared" si="333"/>
        <v>19</v>
      </c>
    </row>
    <row r="614" spans="1:85" ht="14.25" x14ac:dyDescent="0.25">
      <c r="A614" s="1" t="s">
        <v>1969</v>
      </c>
      <c r="B614" s="6">
        <v>601</v>
      </c>
      <c r="C614" s="9">
        <v>24</v>
      </c>
      <c r="D614" s="9" t="s">
        <v>8</v>
      </c>
      <c r="E614" s="37" t="s">
        <v>30</v>
      </c>
      <c r="F614" s="9">
        <v>20319323</v>
      </c>
      <c r="G614" s="524" t="s">
        <v>1072</v>
      </c>
      <c r="H614" s="9" t="s">
        <v>53</v>
      </c>
      <c r="I614" s="642">
        <v>0</v>
      </c>
      <c r="J614" s="642">
        <v>0</v>
      </c>
      <c r="K614" s="642">
        <v>0</v>
      </c>
      <c r="L614" s="642">
        <v>0</v>
      </c>
      <c r="M614" s="642">
        <v>0</v>
      </c>
      <c r="N614" s="642">
        <v>0</v>
      </c>
      <c r="O614" s="642">
        <v>0</v>
      </c>
      <c r="P614" s="642">
        <v>0</v>
      </c>
      <c r="Q614" s="13">
        <f t="shared" si="361"/>
        <v>0</v>
      </c>
      <c r="R614" s="13">
        <f t="shared" si="361"/>
        <v>0</v>
      </c>
      <c r="S614" s="10">
        <f t="shared" si="362"/>
        <v>0</v>
      </c>
      <c r="T614" s="642">
        <v>4</v>
      </c>
      <c r="U614" s="642">
        <v>3</v>
      </c>
      <c r="V614" s="642">
        <v>0</v>
      </c>
      <c r="W614" s="642">
        <v>0</v>
      </c>
      <c r="X614" s="642">
        <v>0</v>
      </c>
      <c r="Y614" s="642">
        <v>0</v>
      </c>
      <c r="Z614" s="623">
        <f t="shared" si="363"/>
        <v>4</v>
      </c>
      <c r="AA614" s="623">
        <f t="shared" si="363"/>
        <v>3</v>
      </c>
      <c r="AB614" s="10">
        <f t="shared" si="323"/>
        <v>7</v>
      </c>
      <c r="AC614" s="44">
        <f t="shared" si="364"/>
        <v>4</v>
      </c>
      <c r="AD614" s="44">
        <f t="shared" si="364"/>
        <v>3</v>
      </c>
      <c r="AE614" s="44">
        <f t="shared" si="324"/>
        <v>7</v>
      </c>
      <c r="AF614" s="12">
        <f t="shared" si="353"/>
        <v>3</v>
      </c>
      <c r="AG614" s="12">
        <f t="shared" si="354"/>
        <v>0</v>
      </c>
      <c r="AH614" s="10">
        <f t="shared" si="325"/>
        <v>3</v>
      </c>
      <c r="AI614" s="12">
        <f>VLOOKUP($F614,'Guru SertifikaSi'!$C$6:$G$675,'Guru SertifikaSi'!E$3,FALSE)</f>
        <v>1</v>
      </c>
      <c r="AJ614" s="12">
        <f>VLOOKUP($F614,'Guru SertifikaSi'!$C$6:$G$675,'Guru SertifikaSi'!F$3,FALSE)</f>
        <v>3</v>
      </c>
      <c r="AK614" s="10">
        <f t="shared" si="326"/>
        <v>4</v>
      </c>
      <c r="AL614" s="44">
        <f t="shared" si="355"/>
        <v>4</v>
      </c>
      <c r="AM614" s="44">
        <f t="shared" si="355"/>
        <v>3</v>
      </c>
      <c r="AN614" s="11">
        <f t="shared" si="328"/>
        <v>7</v>
      </c>
      <c r="AO614" s="642">
        <v>0</v>
      </c>
      <c r="AP614" s="642">
        <v>0</v>
      </c>
      <c r="AQ614" s="642">
        <v>0</v>
      </c>
      <c r="AR614" s="642">
        <v>0</v>
      </c>
      <c r="AS614" s="642">
        <v>0</v>
      </c>
      <c r="AT614" s="642">
        <v>0</v>
      </c>
      <c r="AU614" s="642">
        <v>0</v>
      </c>
      <c r="AV614" s="642">
        <v>0</v>
      </c>
      <c r="AW614" s="643">
        <v>0</v>
      </c>
      <c r="AX614" s="643">
        <v>0</v>
      </c>
      <c r="AY614" s="642">
        <v>4</v>
      </c>
      <c r="AZ614" s="642">
        <v>3</v>
      </c>
      <c r="BA614" s="642">
        <v>0</v>
      </c>
      <c r="BB614" s="642">
        <v>0</v>
      </c>
      <c r="BC614" s="642">
        <v>0</v>
      </c>
      <c r="BD614" s="642">
        <v>0</v>
      </c>
      <c r="BE614" s="13">
        <f t="shared" si="365"/>
        <v>0</v>
      </c>
      <c r="BF614" s="13">
        <f t="shared" si="365"/>
        <v>0</v>
      </c>
      <c r="BG614" s="10">
        <f t="shared" si="366"/>
        <v>0</v>
      </c>
      <c r="BH614" s="13">
        <f t="shared" si="367"/>
        <v>4</v>
      </c>
      <c r="BI614" s="13">
        <f t="shared" si="367"/>
        <v>3</v>
      </c>
      <c r="BJ614" s="10">
        <f t="shared" si="368"/>
        <v>7</v>
      </c>
      <c r="BK614" s="44">
        <f t="shared" si="369"/>
        <v>4</v>
      </c>
      <c r="BL614" s="44">
        <f t="shared" si="369"/>
        <v>3</v>
      </c>
      <c r="BM614" s="11">
        <f t="shared" si="369"/>
        <v>7</v>
      </c>
      <c r="BN614" s="642">
        <v>0</v>
      </c>
      <c r="BO614" s="642">
        <v>0</v>
      </c>
      <c r="BP614" s="642">
        <v>1</v>
      </c>
      <c r="BQ614" s="642">
        <v>2</v>
      </c>
      <c r="BR614" s="642">
        <v>0</v>
      </c>
      <c r="BS614" s="642">
        <v>0</v>
      </c>
      <c r="BT614" s="642">
        <v>0</v>
      </c>
      <c r="BU614" s="642">
        <v>0</v>
      </c>
      <c r="BV614" s="644">
        <f t="shared" si="356"/>
        <v>1</v>
      </c>
      <c r="BW614" s="644">
        <f t="shared" si="357"/>
        <v>2</v>
      </c>
      <c r="BX614" s="44">
        <f t="shared" si="370"/>
        <v>1</v>
      </c>
      <c r="BY614" s="44">
        <f t="shared" si="370"/>
        <v>2</v>
      </c>
      <c r="BZ614" s="11">
        <f t="shared" si="329"/>
        <v>3</v>
      </c>
      <c r="CA614" s="14">
        <f t="shared" si="358"/>
        <v>4</v>
      </c>
      <c r="CB614" s="14">
        <f t="shared" si="358"/>
        <v>3</v>
      </c>
      <c r="CC614" s="13">
        <f t="shared" si="359"/>
        <v>1</v>
      </c>
      <c r="CD614" s="13">
        <f t="shared" si="359"/>
        <v>2</v>
      </c>
      <c r="CE614" s="13">
        <f t="shared" si="360"/>
        <v>5</v>
      </c>
      <c r="CF614" s="13">
        <f t="shared" si="360"/>
        <v>5</v>
      </c>
      <c r="CG614" s="289">
        <f t="shared" si="333"/>
        <v>10</v>
      </c>
    </row>
    <row r="615" spans="1:85" ht="14.25" x14ac:dyDescent="0.25">
      <c r="A615" s="1" t="s">
        <v>1970</v>
      </c>
      <c r="B615" s="6">
        <v>602</v>
      </c>
      <c r="C615" s="9">
        <v>25</v>
      </c>
      <c r="D615" s="9" t="s">
        <v>8</v>
      </c>
      <c r="E615" s="37" t="s">
        <v>19</v>
      </c>
      <c r="F615" s="9">
        <v>20319324</v>
      </c>
      <c r="G615" s="524" t="s">
        <v>1073</v>
      </c>
      <c r="H615" s="9" t="s">
        <v>53</v>
      </c>
      <c r="I615" s="642">
        <v>0</v>
      </c>
      <c r="J615" s="642">
        <v>0</v>
      </c>
      <c r="K615" s="642">
        <v>0</v>
      </c>
      <c r="L615" s="642">
        <v>0</v>
      </c>
      <c r="M615" s="642">
        <v>0</v>
      </c>
      <c r="N615" s="642">
        <v>0</v>
      </c>
      <c r="O615" s="642">
        <v>0</v>
      </c>
      <c r="P615" s="642">
        <v>0</v>
      </c>
      <c r="Q615" s="13">
        <f t="shared" si="361"/>
        <v>0</v>
      </c>
      <c r="R615" s="13">
        <f t="shared" si="361"/>
        <v>0</v>
      </c>
      <c r="S615" s="10">
        <f t="shared" si="362"/>
        <v>0</v>
      </c>
      <c r="T615" s="642">
        <v>12</v>
      </c>
      <c r="U615" s="642">
        <v>23</v>
      </c>
      <c r="V615" s="642">
        <v>0</v>
      </c>
      <c r="W615" s="642">
        <v>0</v>
      </c>
      <c r="X615" s="642">
        <v>1</v>
      </c>
      <c r="Y615" s="642">
        <v>1</v>
      </c>
      <c r="Z615" s="623">
        <f t="shared" si="363"/>
        <v>13</v>
      </c>
      <c r="AA615" s="623">
        <f t="shared" si="363"/>
        <v>24</v>
      </c>
      <c r="AB615" s="10">
        <f t="shared" si="323"/>
        <v>37</v>
      </c>
      <c r="AC615" s="44">
        <f t="shared" si="364"/>
        <v>13</v>
      </c>
      <c r="AD615" s="44">
        <f t="shared" si="364"/>
        <v>24</v>
      </c>
      <c r="AE615" s="44">
        <f t="shared" si="324"/>
        <v>37</v>
      </c>
      <c r="AF615" s="12">
        <f t="shared" si="353"/>
        <v>5</v>
      </c>
      <c r="AG615" s="12">
        <f t="shared" si="354"/>
        <v>6</v>
      </c>
      <c r="AH615" s="10">
        <f t="shared" si="325"/>
        <v>11</v>
      </c>
      <c r="AI615" s="12">
        <f>VLOOKUP($F615,'Guru SertifikaSi'!$C$6:$G$675,'Guru SertifikaSi'!E$3,FALSE)</f>
        <v>8</v>
      </c>
      <c r="AJ615" s="12">
        <f>VLOOKUP($F615,'Guru SertifikaSi'!$C$6:$G$675,'Guru SertifikaSi'!F$3,FALSE)</f>
        <v>18</v>
      </c>
      <c r="AK615" s="10">
        <f t="shared" si="326"/>
        <v>26</v>
      </c>
      <c r="AL615" s="44">
        <f t="shared" si="355"/>
        <v>13</v>
      </c>
      <c r="AM615" s="44">
        <f t="shared" si="355"/>
        <v>24</v>
      </c>
      <c r="AN615" s="11">
        <f t="shared" si="328"/>
        <v>37</v>
      </c>
      <c r="AO615" s="642">
        <v>0</v>
      </c>
      <c r="AP615" s="642">
        <v>0</v>
      </c>
      <c r="AQ615" s="642">
        <v>0</v>
      </c>
      <c r="AR615" s="642">
        <v>0</v>
      </c>
      <c r="AS615" s="642">
        <v>0</v>
      </c>
      <c r="AT615" s="642">
        <v>0</v>
      </c>
      <c r="AU615" s="642">
        <v>0</v>
      </c>
      <c r="AV615" s="642">
        <v>0</v>
      </c>
      <c r="AW615" s="643">
        <v>0</v>
      </c>
      <c r="AX615" s="643">
        <v>0</v>
      </c>
      <c r="AY615" s="642">
        <v>12</v>
      </c>
      <c r="AZ615" s="642">
        <v>20</v>
      </c>
      <c r="BA615" s="642">
        <v>1</v>
      </c>
      <c r="BB615" s="642">
        <v>4</v>
      </c>
      <c r="BC615" s="642">
        <v>0</v>
      </c>
      <c r="BD615" s="642">
        <v>0</v>
      </c>
      <c r="BE615" s="13">
        <f t="shared" si="365"/>
        <v>0</v>
      </c>
      <c r="BF615" s="13">
        <f t="shared" si="365"/>
        <v>0</v>
      </c>
      <c r="BG615" s="10">
        <f t="shared" si="366"/>
        <v>0</v>
      </c>
      <c r="BH615" s="13">
        <f t="shared" si="367"/>
        <v>13</v>
      </c>
      <c r="BI615" s="13">
        <f t="shared" si="367"/>
        <v>24</v>
      </c>
      <c r="BJ615" s="10">
        <f t="shared" si="368"/>
        <v>37</v>
      </c>
      <c r="BK615" s="44">
        <f t="shared" si="369"/>
        <v>13</v>
      </c>
      <c r="BL615" s="44">
        <f t="shared" si="369"/>
        <v>24</v>
      </c>
      <c r="BM615" s="11">
        <f t="shared" si="369"/>
        <v>37</v>
      </c>
      <c r="BN615" s="642">
        <v>0</v>
      </c>
      <c r="BO615" s="642">
        <v>0</v>
      </c>
      <c r="BP615" s="642">
        <v>0</v>
      </c>
      <c r="BQ615" s="642">
        <v>0</v>
      </c>
      <c r="BR615" s="642">
        <v>0</v>
      </c>
      <c r="BS615" s="642">
        <v>0</v>
      </c>
      <c r="BT615" s="642">
        <v>0</v>
      </c>
      <c r="BU615" s="642">
        <v>6</v>
      </c>
      <c r="BV615" s="644">
        <f t="shared" si="356"/>
        <v>0</v>
      </c>
      <c r="BW615" s="644">
        <f t="shared" si="357"/>
        <v>6</v>
      </c>
      <c r="BX615" s="44">
        <f t="shared" si="370"/>
        <v>0</v>
      </c>
      <c r="BY615" s="44">
        <f t="shared" si="370"/>
        <v>6</v>
      </c>
      <c r="BZ615" s="11">
        <f t="shared" si="329"/>
        <v>6</v>
      </c>
      <c r="CA615" s="14">
        <f t="shared" si="358"/>
        <v>13</v>
      </c>
      <c r="CB615" s="14">
        <f t="shared" si="358"/>
        <v>24</v>
      </c>
      <c r="CC615" s="13">
        <f t="shared" si="359"/>
        <v>0</v>
      </c>
      <c r="CD615" s="13">
        <f t="shared" si="359"/>
        <v>6</v>
      </c>
      <c r="CE615" s="13">
        <f t="shared" si="360"/>
        <v>13</v>
      </c>
      <c r="CF615" s="13">
        <f t="shared" si="360"/>
        <v>30</v>
      </c>
      <c r="CG615" s="289">
        <f t="shared" si="333"/>
        <v>43</v>
      </c>
    </row>
    <row r="616" spans="1:85" ht="14.25" x14ac:dyDescent="0.25">
      <c r="A616" s="1" t="s">
        <v>1971</v>
      </c>
      <c r="B616" s="6">
        <v>603</v>
      </c>
      <c r="C616" s="9">
        <v>26</v>
      </c>
      <c r="D616" s="9" t="s">
        <v>8</v>
      </c>
      <c r="E616" s="37" t="s">
        <v>19</v>
      </c>
      <c r="F616" s="9">
        <v>20319283</v>
      </c>
      <c r="G616" s="524" t="s">
        <v>1074</v>
      </c>
      <c r="H616" s="9" t="s">
        <v>53</v>
      </c>
      <c r="I616" s="642">
        <v>0</v>
      </c>
      <c r="J616" s="642">
        <v>0</v>
      </c>
      <c r="K616" s="642">
        <v>0</v>
      </c>
      <c r="L616" s="642">
        <v>0</v>
      </c>
      <c r="M616" s="642">
        <v>0</v>
      </c>
      <c r="N616" s="642">
        <v>0</v>
      </c>
      <c r="O616" s="642">
        <v>0</v>
      </c>
      <c r="P616" s="642">
        <v>0</v>
      </c>
      <c r="Q616" s="13">
        <f t="shared" si="361"/>
        <v>0</v>
      </c>
      <c r="R616" s="13">
        <f t="shared" si="361"/>
        <v>0</v>
      </c>
      <c r="S616" s="10">
        <f t="shared" si="362"/>
        <v>0</v>
      </c>
      <c r="T616" s="642">
        <v>2</v>
      </c>
      <c r="U616" s="642">
        <v>3</v>
      </c>
      <c r="V616" s="642">
        <v>0</v>
      </c>
      <c r="W616" s="642">
        <v>0</v>
      </c>
      <c r="X616" s="642">
        <v>2</v>
      </c>
      <c r="Y616" s="642">
        <v>1</v>
      </c>
      <c r="Z616" s="623">
        <f t="shared" si="363"/>
        <v>4</v>
      </c>
      <c r="AA616" s="623">
        <f t="shared" si="363"/>
        <v>4</v>
      </c>
      <c r="AB616" s="10">
        <f t="shared" si="323"/>
        <v>8</v>
      </c>
      <c r="AC616" s="44">
        <f t="shared" si="364"/>
        <v>4</v>
      </c>
      <c r="AD616" s="44">
        <f t="shared" si="364"/>
        <v>4</v>
      </c>
      <c r="AE616" s="44">
        <f t="shared" si="324"/>
        <v>8</v>
      </c>
      <c r="AF616" s="12">
        <f t="shared" si="353"/>
        <v>2</v>
      </c>
      <c r="AG616" s="12">
        <f t="shared" si="354"/>
        <v>1</v>
      </c>
      <c r="AH616" s="10">
        <f t="shared" si="325"/>
        <v>3</v>
      </c>
      <c r="AI616" s="12">
        <f>VLOOKUP($F616,'Guru SertifikaSi'!$C$6:$G$675,'Guru SertifikaSi'!E$3,FALSE)</f>
        <v>2</v>
      </c>
      <c r="AJ616" s="12">
        <f>VLOOKUP($F616,'Guru SertifikaSi'!$C$6:$G$675,'Guru SertifikaSi'!F$3,FALSE)</f>
        <v>3</v>
      </c>
      <c r="AK616" s="10">
        <f t="shared" si="326"/>
        <v>5</v>
      </c>
      <c r="AL616" s="44">
        <f t="shared" si="355"/>
        <v>4</v>
      </c>
      <c r="AM616" s="44">
        <f t="shared" si="355"/>
        <v>4</v>
      </c>
      <c r="AN616" s="11">
        <f t="shared" si="328"/>
        <v>8</v>
      </c>
      <c r="AO616" s="642">
        <v>0</v>
      </c>
      <c r="AP616" s="642">
        <v>0</v>
      </c>
      <c r="AQ616" s="642">
        <v>0</v>
      </c>
      <c r="AR616" s="642">
        <v>0</v>
      </c>
      <c r="AS616" s="642">
        <v>0</v>
      </c>
      <c r="AT616" s="642">
        <v>0</v>
      </c>
      <c r="AU616" s="642">
        <v>0</v>
      </c>
      <c r="AV616" s="642">
        <v>0</v>
      </c>
      <c r="AW616" s="643">
        <v>0</v>
      </c>
      <c r="AX616" s="643">
        <v>0</v>
      </c>
      <c r="AY616" s="642">
        <v>4</v>
      </c>
      <c r="AZ616" s="642">
        <v>4</v>
      </c>
      <c r="BA616" s="642">
        <v>0</v>
      </c>
      <c r="BB616" s="642">
        <v>0</v>
      </c>
      <c r="BC616" s="642">
        <v>0</v>
      </c>
      <c r="BD616" s="642">
        <v>0</v>
      </c>
      <c r="BE616" s="13">
        <f t="shared" si="365"/>
        <v>0</v>
      </c>
      <c r="BF616" s="13">
        <f t="shared" si="365"/>
        <v>0</v>
      </c>
      <c r="BG616" s="10">
        <f t="shared" si="366"/>
        <v>0</v>
      </c>
      <c r="BH616" s="13">
        <f t="shared" si="367"/>
        <v>4</v>
      </c>
      <c r="BI616" s="13">
        <f t="shared" si="367"/>
        <v>4</v>
      </c>
      <c r="BJ616" s="10">
        <f t="shared" si="368"/>
        <v>8</v>
      </c>
      <c r="BK616" s="44">
        <f t="shared" si="369"/>
        <v>4</v>
      </c>
      <c r="BL616" s="44">
        <f t="shared" si="369"/>
        <v>4</v>
      </c>
      <c r="BM616" s="11">
        <f t="shared" si="369"/>
        <v>8</v>
      </c>
      <c r="BN616" s="642">
        <v>0</v>
      </c>
      <c r="BO616" s="642">
        <v>0</v>
      </c>
      <c r="BP616" s="642">
        <v>0</v>
      </c>
      <c r="BQ616" s="642">
        <v>0</v>
      </c>
      <c r="BR616" s="642">
        <v>0</v>
      </c>
      <c r="BS616" s="642">
        <v>0</v>
      </c>
      <c r="BT616" s="642">
        <v>1</v>
      </c>
      <c r="BU616" s="642">
        <v>2</v>
      </c>
      <c r="BV616" s="644">
        <f t="shared" si="356"/>
        <v>1</v>
      </c>
      <c r="BW616" s="644">
        <f t="shared" si="357"/>
        <v>2</v>
      </c>
      <c r="BX616" s="44">
        <f t="shared" si="370"/>
        <v>1</v>
      </c>
      <c r="BY616" s="44">
        <f t="shared" si="370"/>
        <v>2</v>
      </c>
      <c r="BZ616" s="11">
        <f t="shared" si="329"/>
        <v>3</v>
      </c>
      <c r="CA616" s="14">
        <f t="shared" si="358"/>
        <v>4</v>
      </c>
      <c r="CB616" s="14">
        <f t="shared" si="358"/>
        <v>4</v>
      </c>
      <c r="CC616" s="13">
        <f t="shared" si="359"/>
        <v>1</v>
      </c>
      <c r="CD616" s="13">
        <f t="shared" si="359"/>
        <v>2</v>
      </c>
      <c r="CE616" s="13">
        <f t="shared" si="360"/>
        <v>5</v>
      </c>
      <c r="CF616" s="13">
        <f t="shared" si="360"/>
        <v>6</v>
      </c>
      <c r="CG616" s="289">
        <f t="shared" si="333"/>
        <v>11</v>
      </c>
    </row>
    <row r="617" spans="1:85" ht="14.25" x14ac:dyDescent="0.25">
      <c r="A617" s="1" t="s">
        <v>1972</v>
      </c>
      <c r="B617" s="6">
        <v>604</v>
      </c>
      <c r="C617" s="9">
        <v>27</v>
      </c>
      <c r="D617" s="9" t="s">
        <v>8</v>
      </c>
      <c r="E617" s="37" t="s">
        <v>19</v>
      </c>
      <c r="F617" s="9">
        <v>20319305</v>
      </c>
      <c r="G617" s="524" t="s">
        <v>1075</v>
      </c>
      <c r="H617" s="9" t="s">
        <v>53</v>
      </c>
      <c r="I617" s="642">
        <v>0</v>
      </c>
      <c r="J617" s="642">
        <v>0</v>
      </c>
      <c r="K617" s="642">
        <v>0</v>
      </c>
      <c r="L617" s="642">
        <v>0</v>
      </c>
      <c r="M617" s="642">
        <v>0</v>
      </c>
      <c r="N617" s="642">
        <v>0</v>
      </c>
      <c r="O617" s="642">
        <v>0</v>
      </c>
      <c r="P617" s="642">
        <v>0</v>
      </c>
      <c r="Q617" s="13">
        <f t="shared" si="361"/>
        <v>0</v>
      </c>
      <c r="R617" s="13">
        <f t="shared" si="361"/>
        <v>0</v>
      </c>
      <c r="S617" s="10">
        <f t="shared" si="362"/>
        <v>0</v>
      </c>
      <c r="T617" s="642">
        <v>12</v>
      </c>
      <c r="U617" s="642">
        <v>8</v>
      </c>
      <c r="V617" s="642">
        <v>0</v>
      </c>
      <c r="W617" s="642">
        <v>0</v>
      </c>
      <c r="X617" s="642">
        <v>3</v>
      </c>
      <c r="Y617" s="642">
        <v>2</v>
      </c>
      <c r="Z617" s="623">
        <f t="shared" si="363"/>
        <v>15</v>
      </c>
      <c r="AA617" s="623">
        <f t="shared" si="363"/>
        <v>10</v>
      </c>
      <c r="AB617" s="10">
        <f t="shared" si="323"/>
        <v>25</v>
      </c>
      <c r="AC617" s="44">
        <f t="shared" si="364"/>
        <v>15</v>
      </c>
      <c r="AD617" s="44">
        <f t="shared" si="364"/>
        <v>10</v>
      </c>
      <c r="AE617" s="44">
        <f t="shared" si="324"/>
        <v>25</v>
      </c>
      <c r="AF617" s="12">
        <f t="shared" si="353"/>
        <v>6</v>
      </c>
      <c r="AG617" s="12">
        <f t="shared" si="354"/>
        <v>1</v>
      </c>
      <c r="AH617" s="10">
        <f t="shared" si="325"/>
        <v>7</v>
      </c>
      <c r="AI617" s="12">
        <f>VLOOKUP($F617,'Guru SertifikaSi'!$C$6:$G$675,'Guru SertifikaSi'!E$3,FALSE)</f>
        <v>9</v>
      </c>
      <c r="AJ617" s="12">
        <f>VLOOKUP($F617,'Guru SertifikaSi'!$C$6:$G$675,'Guru SertifikaSi'!F$3,FALSE)</f>
        <v>9</v>
      </c>
      <c r="AK617" s="10">
        <f t="shared" si="326"/>
        <v>18</v>
      </c>
      <c r="AL617" s="44">
        <f t="shared" si="355"/>
        <v>15</v>
      </c>
      <c r="AM617" s="44">
        <f t="shared" si="355"/>
        <v>10</v>
      </c>
      <c r="AN617" s="11">
        <f t="shared" si="328"/>
        <v>25</v>
      </c>
      <c r="AO617" s="642">
        <v>0</v>
      </c>
      <c r="AP617" s="642">
        <v>0</v>
      </c>
      <c r="AQ617" s="642">
        <v>0</v>
      </c>
      <c r="AR617" s="642">
        <v>0</v>
      </c>
      <c r="AS617" s="642">
        <v>0</v>
      </c>
      <c r="AT617" s="642">
        <v>0</v>
      </c>
      <c r="AU617" s="642">
        <v>0</v>
      </c>
      <c r="AV617" s="642">
        <v>0</v>
      </c>
      <c r="AW617" s="643">
        <v>0</v>
      </c>
      <c r="AX617" s="643">
        <v>0</v>
      </c>
      <c r="AY617" s="642">
        <v>15</v>
      </c>
      <c r="AZ617" s="642">
        <v>10</v>
      </c>
      <c r="BA617" s="642">
        <v>0</v>
      </c>
      <c r="BB617" s="642">
        <v>0</v>
      </c>
      <c r="BC617" s="642">
        <v>0</v>
      </c>
      <c r="BD617" s="642">
        <v>0</v>
      </c>
      <c r="BE617" s="13">
        <f t="shared" si="365"/>
        <v>0</v>
      </c>
      <c r="BF617" s="13">
        <f t="shared" si="365"/>
        <v>0</v>
      </c>
      <c r="BG617" s="10">
        <f t="shared" si="366"/>
        <v>0</v>
      </c>
      <c r="BH617" s="13">
        <f t="shared" si="367"/>
        <v>15</v>
      </c>
      <c r="BI617" s="13">
        <f t="shared" si="367"/>
        <v>10</v>
      </c>
      <c r="BJ617" s="10">
        <f t="shared" si="368"/>
        <v>25</v>
      </c>
      <c r="BK617" s="44">
        <f t="shared" si="369"/>
        <v>15</v>
      </c>
      <c r="BL617" s="44">
        <f t="shared" si="369"/>
        <v>10</v>
      </c>
      <c r="BM617" s="11">
        <f t="shared" si="369"/>
        <v>25</v>
      </c>
      <c r="BN617" s="642">
        <v>0</v>
      </c>
      <c r="BO617" s="642">
        <v>0</v>
      </c>
      <c r="BP617" s="642">
        <v>0</v>
      </c>
      <c r="BQ617" s="642">
        <v>1</v>
      </c>
      <c r="BR617" s="642">
        <v>0</v>
      </c>
      <c r="BS617" s="642">
        <v>0</v>
      </c>
      <c r="BT617" s="642">
        <v>1</v>
      </c>
      <c r="BU617" s="642">
        <v>1</v>
      </c>
      <c r="BV617" s="644">
        <f t="shared" si="356"/>
        <v>1</v>
      </c>
      <c r="BW617" s="644">
        <f t="shared" si="357"/>
        <v>2</v>
      </c>
      <c r="BX617" s="44">
        <f t="shared" si="370"/>
        <v>1</v>
      </c>
      <c r="BY617" s="44">
        <f t="shared" si="370"/>
        <v>2</v>
      </c>
      <c r="BZ617" s="11">
        <f t="shared" si="329"/>
        <v>3</v>
      </c>
      <c r="CA617" s="14">
        <f t="shared" si="358"/>
        <v>15</v>
      </c>
      <c r="CB617" s="14">
        <f t="shared" si="358"/>
        <v>10</v>
      </c>
      <c r="CC617" s="13">
        <f t="shared" si="359"/>
        <v>1</v>
      </c>
      <c r="CD617" s="13">
        <f t="shared" si="359"/>
        <v>2</v>
      </c>
      <c r="CE617" s="13">
        <f t="shared" si="360"/>
        <v>16</v>
      </c>
      <c r="CF617" s="13">
        <f t="shared" si="360"/>
        <v>12</v>
      </c>
      <c r="CG617" s="289">
        <f t="shared" si="333"/>
        <v>28</v>
      </c>
    </row>
    <row r="618" spans="1:85" ht="14.25" x14ac:dyDescent="0.25">
      <c r="A618" s="1" t="s">
        <v>1973</v>
      </c>
      <c r="B618" s="6">
        <v>605</v>
      </c>
      <c r="C618" s="9">
        <v>28</v>
      </c>
      <c r="D618" s="9" t="s">
        <v>8</v>
      </c>
      <c r="E618" s="37" t="s">
        <v>19</v>
      </c>
      <c r="F618" s="9">
        <v>69888656</v>
      </c>
      <c r="G618" s="524" t="s">
        <v>1076</v>
      </c>
      <c r="H618" s="9" t="s">
        <v>53</v>
      </c>
      <c r="I618" s="642">
        <v>0</v>
      </c>
      <c r="J618" s="642">
        <v>0</v>
      </c>
      <c r="K618" s="642">
        <v>0</v>
      </c>
      <c r="L618" s="642">
        <v>0</v>
      </c>
      <c r="M618" s="642">
        <v>0</v>
      </c>
      <c r="N618" s="642">
        <v>0</v>
      </c>
      <c r="O618" s="642">
        <v>0</v>
      </c>
      <c r="P618" s="642">
        <v>0</v>
      </c>
      <c r="Q618" s="13">
        <f t="shared" si="361"/>
        <v>0</v>
      </c>
      <c r="R618" s="13">
        <f t="shared" si="361"/>
        <v>0</v>
      </c>
      <c r="S618" s="10">
        <f t="shared" si="362"/>
        <v>0</v>
      </c>
      <c r="T618" s="642">
        <v>0</v>
      </c>
      <c r="U618" s="642">
        <v>0</v>
      </c>
      <c r="V618" s="642">
        <v>0</v>
      </c>
      <c r="W618" s="642">
        <v>0</v>
      </c>
      <c r="X618" s="642">
        <v>0</v>
      </c>
      <c r="Y618" s="642">
        <v>0</v>
      </c>
      <c r="Z618" s="623">
        <f t="shared" si="363"/>
        <v>0</v>
      </c>
      <c r="AA618" s="623">
        <f t="shared" si="363"/>
        <v>0</v>
      </c>
      <c r="AB618" s="10">
        <f t="shared" si="323"/>
        <v>0</v>
      </c>
      <c r="AC618" s="44">
        <f t="shared" si="364"/>
        <v>0</v>
      </c>
      <c r="AD618" s="44">
        <f t="shared" si="364"/>
        <v>0</v>
      </c>
      <c r="AE618" s="44">
        <f t="shared" si="324"/>
        <v>0</v>
      </c>
      <c r="AF618" s="12">
        <f t="shared" si="353"/>
        <v>0</v>
      </c>
      <c r="AG618" s="12">
        <f t="shared" si="354"/>
        <v>0</v>
      </c>
      <c r="AH618" s="10">
        <f t="shared" si="325"/>
        <v>0</v>
      </c>
      <c r="AI618" s="12">
        <f>VLOOKUP($F618,'Guru SertifikaSi'!$C$6:$G$675,'Guru SertifikaSi'!E$3,FALSE)</f>
        <v>0</v>
      </c>
      <c r="AJ618" s="12">
        <f>VLOOKUP($F618,'Guru SertifikaSi'!$C$6:$G$675,'Guru SertifikaSi'!F$3,FALSE)</f>
        <v>0</v>
      </c>
      <c r="AK618" s="10">
        <f t="shared" si="326"/>
        <v>0</v>
      </c>
      <c r="AL618" s="44">
        <f t="shared" si="355"/>
        <v>0</v>
      </c>
      <c r="AM618" s="44">
        <f t="shared" si="355"/>
        <v>0</v>
      </c>
      <c r="AN618" s="11">
        <f t="shared" si="328"/>
        <v>0</v>
      </c>
      <c r="AO618" s="642">
        <v>0</v>
      </c>
      <c r="AP618" s="642">
        <v>0</v>
      </c>
      <c r="AQ618" s="642">
        <v>0</v>
      </c>
      <c r="AR618" s="642">
        <v>0</v>
      </c>
      <c r="AS618" s="642">
        <v>0</v>
      </c>
      <c r="AT618" s="642">
        <v>0</v>
      </c>
      <c r="AU618" s="642">
        <v>0</v>
      </c>
      <c r="AV618" s="642">
        <v>0</v>
      </c>
      <c r="AW618" s="643">
        <v>0</v>
      </c>
      <c r="AX618" s="643">
        <v>0</v>
      </c>
      <c r="AY618" s="642">
        <v>0</v>
      </c>
      <c r="AZ618" s="642">
        <v>0</v>
      </c>
      <c r="BA618" s="642">
        <v>0</v>
      </c>
      <c r="BB618" s="642">
        <v>0</v>
      </c>
      <c r="BC618" s="642">
        <v>0</v>
      </c>
      <c r="BD618" s="642">
        <v>0</v>
      </c>
      <c r="BE618" s="13">
        <f t="shared" si="365"/>
        <v>0</v>
      </c>
      <c r="BF618" s="13">
        <f t="shared" si="365"/>
        <v>0</v>
      </c>
      <c r="BG618" s="10">
        <f t="shared" si="366"/>
        <v>0</v>
      </c>
      <c r="BH618" s="13">
        <f t="shared" si="367"/>
        <v>0</v>
      </c>
      <c r="BI618" s="13">
        <f t="shared" si="367"/>
        <v>0</v>
      </c>
      <c r="BJ618" s="10">
        <f t="shared" si="368"/>
        <v>0</v>
      </c>
      <c r="BK618" s="44">
        <f t="shared" si="369"/>
        <v>0</v>
      </c>
      <c r="BL618" s="44">
        <f t="shared" si="369"/>
        <v>0</v>
      </c>
      <c r="BM618" s="11">
        <f t="shared" si="369"/>
        <v>0</v>
      </c>
      <c r="BN618" s="642">
        <v>0</v>
      </c>
      <c r="BO618" s="642">
        <v>0</v>
      </c>
      <c r="BP618" s="642">
        <v>0</v>
      </c>
      <c r="BQ618" s="642">
        <v>0</v>
      </c>
      <c r="BR618" s="642">
        <v>0</v>
      </c>
      <c r="BS618" s="642">
        <v>0</v>
      </c>
      <c r="BT618" s="642">
        <v>0</v>
      </c>
      <c r="BU618" s="642">
        <v>0</v>
      </c>
      <c r="BV618" s="644">
        <f t="shared" si="356"/>
        <v>0</v>
      </c>
      <c r="BW618" s="644">
        <f t="shared" si="357"/>
        <v>0</v>
      </c>
      <c r="BX618" s="44">
        <f t="shared" si="370"/>
        <v>0</v>
      </c>
      <c r="BY618" s="44">
        <f t="shared" si="370"/>
        <v>0</v>
      </c>
      <c r="BZ618" s="11">
        <f t="shared" si="329"/>
        <v>0</v>
      </c>
      <c r="CA618" s="14">
        <f t="shared" si="358"/>
        <v>0</v>
      </c>
      <c r="CB618" s="14">
        <f t="shared" si="358"/>
        <v>0</v>
      </c>
      <c r="CC618" s="13">
        <f t="shared" si="359"/>
        <v>0</v>
      </c>
      <c r="CD618" s="13">
        <f t="shared" si="359"/>
        <v>0</v>
      </c>
      <c r="CE618" s="13">
        <f t="shared" si="360"/>
        <v>0</v>
      </c>
      <c r="CF618" s="13">
        <f t="shared" si="360"/>
        <v>0</v>
      </c>
      <c r="CG618" s="289">
        <f t="shared" si="333"/>
        <v>0</v>
      </c>
    </row>
    <row r="619" spans="1:85" ht="14.25" x14ac:dyDescent="0.25">
      <c r="A619" s="1" t="s">
        <v>1974</v>
      </c>
      <c r="B619" s="6">
        <v>606</v>
      </c>
      <c r="C619" s="9">
        <v>29</v>
      </c>
      <c r="D619" s="9" t="s">
        <v>8</v>
      </c>
      <c r="E619" s="37" t="s">
        <v>22</v>
      </c>
      <c r="F619" s="9">
        <v>20319287</v>
      </c>
      <c r="G619" s="524" t="s">
        <v>1077</v>
      </c>
      <c r="H619" s="9" t="s">
        <v>53</v>
      </c>
      <c r="I619" s="642">
        <v>0</v>
      </c>
      <c r="J619" s="642">
        <v>0</v>
      </c>
      <c r="K619" s="642">
        <v>0</v>
      </c>
      <c r="L619" s="642">
        <v>0</v>
      </c>
      <c r="M619" s="642">
        <v>0</v>
      </c>
      <c r="N619" s="642">
        <v>0</v>
      </c>
      <c r="O619" s="642">
        <v>0</v>
      </c>
      <c r="P619" s="642">
        <v>0</v>
      </c>
      <c r="Q619" s="13">
        <f t="shared" si="361"/>
        <v>0</v>
      </c>
      <c r="R619" s="13">
        <f t="shared" si="361"/>
        <v>0</v>
      </c>
      <c r="S619" s="10">
        <f t="shared" si="362"/>
        <v>0</v>
      </c>
      <c r="T619" s="642">
        <v>3</v>
      </c>
      <c r="U619" s="642">
        <v>0</v>
      </c>
      <c r="V619" s="642">
        <v>0</v>
      </c>
      <c r="W619" s="642">
        <v>0</v>
      </c>
      <c r="X619" s="642">
        <v>0</v>
      </c>
      <c r="Y619" s="642">
        <v>0</v>
      </c>
      <c r="Z619" s="623">
        <f t="shared" si="363"/>
        <v>3</v>
      </c>
      <c r="AA619" s="623">
        <f t="shared" si="363"/>
        <v>0</v>
      </c>
      <c r="AB619" s="10">
        <f t="shared" si="323"/>
        <v>3</v>
      </c>
      <c r="AC619" s="44">
        <f t="shared" si="364"/>
        <v>3</v>
      </c>
      <c r="AD619" s="44">
        <f t="shared" si="364"/>
        <v>0</v>
      </c>
      <c r="AE619" s="44">
        <f t="shared" si="324"/>
        <v>3</v>
      </c>
      <c r="AF619" s="12">
        <f t="shared" si="353"/>
        <v>1</v>
      </c>
      <c r="AG619" s="12">
        <f t="shared" si="354"/>
        <v>-1</v>
      </c>
      <c r="AH619" s="10">
        <f t="shared" si="325"/>
        <v>0</v>
      </c>
      <c r="AI619" s="12">
        <f>VLOOKUP($F619,'Guru SertifikaSi'!$C$6:$G$675,'Guru SertifikaSi'!E$3,FALSE)</f>
        <v>2</v>
      </c>
      <c r="AJ619" s="12">
        <f>VLOOKUP($F619,'Guru SertifikaSi'!$C$6:$G$675,'Guru SertifikaSi'!F$3,FALSE)</f>
        <v>1</v>
      </c>
      <c r="AK619" s="10">
        <f t="shared" si="326"/>
        <v>3</v>
      </c>
      <c r="AL619" s="44">
        <f t="shared" si="355"/>
        <v>3</v>
      </c>
      <c r="AM619" s="44">
        <f t="shared" si="355"/>
        <v>0</v>
      </c>
      <c r="AN619" s="11">
        <f t="shared" si="328"/>
        <v>3</v>
      </c>
      <c r="AO619" s="642">
        <v>0</v>
      </c>
      <c r="AP619" s="642">
        <v>0</v>
      </c>
      <c r="AQ619" s="642">
        <v>0</v>
      </c>
      <c r="AR619" s="642">
        <v>0</v>
      </c>
      <c r="AS619" s="642">
        <v>0</v>
      </c>
      <c r="AT619" s="642">
        <v>0</v>
      </c>
      <c r="AU619" s="642">
        <v>0</v>
      </c>
      <c r="AV619" s="642">
        <v>0</v>
      </c>
      <c r="AW619" s="643">
        <v>0</v>
      </c>
      <c r="AX619" s="643">
        <v>0</v>
      </c>
      <c r="AY619" s="642">
        <v>3</v>
      </c>
      <c r="AZ619" s="642">
        <v>0</v>
      </c>
      <c r="BA619" s="642">
        <v>0</v>
      </c>
      <c r="BB619" s="642">
        <v>0</v>
      </c>
      <c r="BC619" s="642">
        <v>0</v>
      </c>
      <c r="BD619" s="642">
        <v>0</v>
      </c>
      <c r="BE619" s="13">
        <f t="shared" si="365"/>
        <v>0</v>
      </c>
      <c r="BF619" s="13">
        <f t="shared" si="365"/>
        <v>0</v>
      </c>
      <c r="BG619" s="10">
        <f t="shared" si="366"/>
        <v>0</v>
      </c>
      <c r="BH619" s="13">
        <f t="shared" si="367"/>
        <v>3</v>
      </c>
      <c r="BI619" s="13">
        <f t="shared" si="367"/>
        <v>0</v>
      </c>
      <c r="BJ619" s="10">
        <f t="shared" si="368"/>
        <v>3</v>
      </c>
      <c r="BK619" s="44">
        <f t="shared" si="369"/>
        <v>3</v>
      </c>
      <c r="BL619" s="44">
        <f t="shared" si="369"/>
        <v>0</v>
      </c>
      <c r="BM619" s="11">
        <f t="shared" si="369"/>
        <v>3</v>
      </c>
      <c r="BN619" s="642">
        <v>0</v>
      </c>
      <c r="BO619" s="642">
        <v>0</v>
      </c>
      <c r="BP619" s="642">
        <v>0</v>
      </c>
      <c r="BQ619" s="642">
        <v>0</v>
      </c>
      <c r="BR619" s="642">
        <v>0</v>
      </c>
      <c r="BS619" s="642">
        <v>0</v>
      </c>
      <c r="BT619" s="642">
        <v>0</v>
      </c>
      <c r="BU619" s="642">
        <v>0</v>
      </c>
      <c r="BV619" s="644">
        <f t="shared" si="356"/>
        <v>0</v>
      </c>
      <c r="BW619" s="644">
        <f t="shared" si="357"/>
        <v>0</v>
      </c>
      <c r="BX619" s="44">
        <f t="shared" si="370"/>
        <v>0</v>
      </c>
      <c r="BY619" s="44">
        <f t="shared" si="370"/>
        <v>0</v>
      </c>
      <c r="BZ619" s="11">
        <f t="shared" si="329"/>
        <v>0</v>
      </c>
      <c r="CA619" s="14">
        <f t="shared" si="358"/>
        <v>3</v>
      </c>
      <c r="CB619" s="14">
        <f t="shared" si="358"/>
        <v>0</v>
      </c>
      <c r="CC619" s="13">
        <f t="shared" si="359"/>
        <v>0</v>
      </c>
      <c r="CD619" s="13">
        <f t="shared" si="359"/>
        <v>0</v>
      </c>
      <c r="CE619" s="13">
        <f t="shared" si="360"/>
        <v>3</v>
      </c>
      <c r="CF619" s="13">
        <f t="shared" si="360"/>
        <v>0</v>
      </c>
      <c r="CG619" s="289">
        <f t="shared" si="333"/>
        <v>3</v>
      </c>
    </row>
    <row r="620" spans="1:85" ht="14.25" x14ac:dyDescent="0.25">
      <c r="A620" s="1" t="s">
        <v>1975</v>
      </c>
      <c r="B620" s="6">
        <v>607</v>
      </c>
      <c r="C620" s="9">
        <v>30</v>
      </c>
      <c r="D620" s="9" t="s">
        <v>8</v>
      </c>
      <c r="E620" s="37" t="s">
        <v>31</v>
      </c>
      <c r="F620" s="9">
        <v>20319322</v>
      </c>
      <c r="G620" s="524" t="s">
        <v>1078</v>
      </c>
      <c r="H620" s="9" t="s">
        <v>53</v>
      </c>
      <c r="I620" s="642">
        <v>0</v>
      </c>
      <c r="J620" s="642">
        <v>0</v>
      </c>
      <c r="K620" s="642">
        <v>0</v>
      </c>
      <c r="L620" s="642">
        <v>0</v>
      </c>
      <c r="M620" s="642">
        <v>0</v>
      </c>
      <c r="N620" s="642">
        <v>0</v>
      </c>
      <c r="O620" s="642">
        <v>0</v>
      </c>
      <c r="P620" s="642">
        <v>0</v>
      </c>
      <c r="Q620" s="13">
        <f t="shared" si="361"/>
        <v>0</v>
      </c>
      <c r="R620" s="13">
        <f t="shared" si="361"/>
        <v>0</v>
      </c>
      <c r="S620" s="10">
        <f t="shared" si="362"/>
        <v>0</v>
      </c>
      <c r="T620" s="642">
        <v>5</v>
      </c>
      <c r="U620" s="642">
        <v>6</v>
      </c>
      <c r="V620" s="642">
        <v>0</v>
      </c>
      <c r="W620" s="642">
        <v>0</v>
      </c>
      <c r="X620" s="642">
        <v>0</v>
      </c>
      <c r="Y620" s="642">
        <v>1</v>
      </c>
      <c r="Z620" s="623">
        <f t="shared" si="363"/>
        <v>5</v>
      </c>
      <c r="AA620" s="623">
        <f t="shared" si="363"/>
        <v>7</v>
      </c>
      <c r="AB620" s="10">
        <f t="shared" si="323"/>
        <v>12</v>
      </c>
      <c r="AC620" s="44">
        <f t="shared" si="364"/>
        <v>5</v>
      </c>
      <c r="AD620" s="44">
        <f t="shared" si="364"/>
        <v>7</v>
      </c>
      <c r="AE620" s="44">
        <f t="shared" si="324"/>
        <v>12</v>
      </c>
      <c r="AF620" s="12">
        <f t="shared" si="353"/>
        <v>4</v>
      </c>
      <c r="AG620" s="12">
        <f t="shared" si="354"/>
        <v>5</v>
      </c>
      <c r="AH620" s="10">
        <f t="shared" si="325"/>
        <v>9</v>
      </c>
      <c r="AI620" s="12">
        <f>VLOOKUP($F620,'Guru SertifikaSi'!$C$6:$G$675,'Guru SertifikaSi'!E$3,FALSE)</f>
        <v>1</v>
      </c>
      <c r="AJ620" s="12">
        <f>VLOOKUP($F620,'Guru SertifikaSi'!$C$6:$G$675,'Guru SertifikaSi'!F$3,FALSE)</f>
        <v>2</v>
      </c>
      <c r="AK620" s="10">
        <f t="shared" si="326"/>
        <v>3</v>
      </c>
      <c r="AL620" s="44">
        <f t="shared" si="355"/>
        <v>5</v>
      </c>
      <c r="AM620" s="44">
        <f t="shared" si="355"/>
        <v>7</v>
      </c>
      <c r="AN620" s="11">
        <f t="shared" si="328"/>
        <v>12</v>
      </c>
      <c r="AO620" s="642">
        <v>0</v>
      </c>
      <c r="AP620" s="642">
        <v>0</v>
      </c>
      <c r="AQ620" s="642">
        <v>0</v>
      </c>
      <c r="AR620" s="642">
        <v>0</v>
      </c>
      <c r="AS620" s="642">
        <v>0</v>
      </c>
      <c r="AT620" s="642">
        <v>0</v>
      </c>
      <c r="AU620" s="642">
        <v>0</v>
      </c>
      <c r="AV620" s="642">
        <v>0</v>
      </c>
      <c r="AW620" s="643">
        <v>0</v>
      </c>
      <c r="AX620" s="643">
        <v>0</v>
      </c>
      <c r="AY620" s="642">
        <v>4</v>
      </c>
      <c r="AZ620" s="642">
        <v>7</v>
      </c>
      <c r="BA620" s="642">
        <v>1</v>
      </c>
      <c r="BB620" s="642">
        <v>0</v>
      </c>
      <c r="BC620" s="642">
        <v>0</v>
      </c>
      <c r="BD620" s="642">
        <v>0</v>
      </c>
      <c r="BE620" s="13">
        <f t="shared" si="365"/>
        <v>0</v>
      </c>
      <c r="BF620" s="13">
        <f t="shared" si="365"/>
        <v>0</v>
      </c>
      <c r="BG620" s="10">
        <f t="shared" si="366"/>
        <v>0</v>
      </c>
      <c r="BH620" s="13">
        <f t="shared" si="367"/>
        <v>5</v>
      </c>
      <c r="BI620" s="13">
        <f t="shared" si="367"/>
        <v>7</v>
      </c>
      <c r="BJ620" s="10">
        <f t="shared" si="368"/>
        <v>12</v>
      </c>
      <c r="BK620" s="44">
        <f t="shared" si="369"/>
        <v>5</v>
      </c>
      <c r="BL620" s="44">
        <f t="shared" si="369"/>
        <v>7</v>
      </c>
      <c r="BM620" s="11">
        <f t="shared" si="369"/>
        <v>12</v>
      </c>
      <c r="BN620" s="642">
        <v>0</v>
      </c>
      <c r="BO620" s="642">
        <v>0</v>
      </c>
      <c r="BP620" s="642">
        <v>0</v>
      </c>
      <c r="BQ620" s="642">
        <v>2</v>
      </c>
      <c r="BR620" s="642">
        <v>0</v>
      </c>
      <c r="BS620" s="642">
        <v>0</v>
      </c>
      <c r="BT620" s="642">
        <v>1</v>
      </c>
      <c r="BU620" s="642">
        <v>0</v>
      </c>
      <c r="BV620" s="644">
        <f t="shared" si="356"/>
        <v>1</v>
      </c>
      <c r="BW620" s="644">
        <f t="shared" si="357"/>
        <v>2</v>
      </c>
      <c r="BX620" s="44">
        <f t="shared" si="370"/>
        <v>1</v>
      </c>
      <c r="BY620" s="44">
        <f t="shared" si="370"/>
        <v>2</v>
      </c>
      <c r="BZ620" s="11">
        <f t="shared" si="329"/>
        <v>3</v>
      </c>
      <c r="CA620" s="14">
        <f t="shared" si="358"/>
        <v>5</v>
      </c>
      <c r="CB620" s="14">
        <f t="shared" si="358"/>
        <v>7</v>
      </c>
      <c r="CC620" s="13">
        <f t="shared" si="359"/>
        <v>1</v>
      </c>
      <c r="CD620" s="13">
        <f t="shared" si="359"/>
        <v>2</v>
      </c>
      <c r="CE620" s="13">
        <f t="shared" si="360"/>
        <v>6</v>
      </c>
      <c r="CF620" s="13">
        <f t="shared" si="360"/>
        <v>9</v>
      </c>
      <c r="CG620" s="289">
        <f t="shared" si="333"/>
        <v>15</v>
      </c>
    </row>
    <row r="621" spans="1:85" ht="14.25" x14ac:dyDescent="0.25">
      <c r="A621" s="1" t="s">
        <v>1976</v>
      </c>
      <c r="B621" s="6">
        <v>608</v>
      </c>
      <c r="C621" s="9">
        <v>31</v>
      </c>
      <c r="D621" s="9" t="s">
        <v>8</v>
      </c>
      <c r="E621" s="37" t="s">
        <v>31</v>
      </c>
      <c r="F621" s="9">
        <v>20319321</v>
      </c>
      <c r="G621" s="524" t="s">
        <v>1079</v>
      </c>
      <c r="H621" s="9" t="s">
        <v>53</v>
      </c>
      <c r="I621" s="642">
        <v>0</v>
      </c>
      <c r="J621" s="642">
        <v>0</v>
      </c>
      <c r="K621" s="642">
        <v>0</v>
      </c>
      <c r="L621" s="642">
        <v>0</v>
      </c>
      <c r="M621" s="642">
        <v>0</v>
      </c>
      <c r="N621" s="642">
        <v>0</v>
      </c>
      <c r="O621" s="642">
        <v>0</v>
      </c>
      <c r="P621" s="642">
        <v>0</v>
      </c>
      <c r="Q621" s="13">
        <f t="shared" si="361"/>
        <v>0</v>
      </c>
      <c r="R621" s="13">
        <f t="shared" si="361"/>
        <v>0</v>
      </c>
      <c r="S621" s="10">
        <f t="shared" si="362"/>
        <v>0</v>
      </c>
      <c r="T621" s="642">
        <v>7</v>
      </c>
      <c r="U621" s="642">
        <v>7</v>
      </c>
      <c r="V621" s="642">
        <v>0</v>
      </c>
      <c r="W621" s="642">
        <v>0</v>
      </c>
      <c r="X621" s="642">
        <v>1</v>
      </c>
      <c r="Y621" s="642">
        <v>0</v>
      </c>
      <c r="Z621" s="623">
        <f t="shared" si="363"/>
        <v>8</v>
      </c>
      <c r="AA621" s="623">
        <f t="shared" si="363"/>
        <v>7</v>
      </c>
      <c r="AB621" s="10">
        <f t="shared" si="323"/>
        <v>15</v>
      </c>
      <c r="AC621" s="44">
        <f t="shared" si="364"/>
        <v>8</v>
      </c>
      <c r="AD621" s="44">
        <f t="shared" si="364"/>
        <v>7</v>
      </c>
      <c r="AE621" s="44">
        <f t="shared" si="324"/>
        <v>15</v>
      </c>
      <c r="AF621" s="12">
        <f t="shared" si="353"/>
        <v>6</v>
      </c>
      <c r="AG621" s="12">
        <f t="shared" si="354"/>
        <v>1</v>
      </c>
      <c r="AH621" s="10">
        <f t="shared" si="325"/>
        <v>7</v>
      </c>
      <c r="AI621" s="12">
        <f>VLOOKUP($F621,'Guru SertifikaSi'!$C$6:$G$675,'Guru SertifikaSi'!E$3,FALSE)</f>
        <v>2</v>
      </c>
      <c r="AJ621" s="12">
        <f>VLOOKUP($F621,'Guru SertifikaSi'!$C$6:$G$675,'Guru SertifikaSi'!F$3,FALSE)</f>
        <v>6</v>
      </c>
      <c r="AK621" s="10">
        <f t="shared" si="326"/>
        <v>8</v>
      </c>
      <c r="AL621" s="44">
        <f t="shared" si="355"/>
        <v>8</v>
      </c>
      <c r="AM621" s="44">
        <f t="shared" si="355"/>
        <v>7</v>
      </c>
      <c r="AN621" s="11">
        <f t="shared" si="328"/>
        <v>15</v>
      </c>
      <c r="AO621" s="642">
        <v>1</v>
      </c>
      <c r="AP621" s="642">
        <v>0</v>
      </c>
      <c r="AQ621" s="642">
        <v>0</v>
      </c>
      <c r="AR621" s="642">
        <v>0</v>
      </c>
      <c r="AS621" s="642">
        <v>0</v>
      </c>
      <c r="AT621" s="642">
        <v>0</v>
      </c>
      <c r="AU621" s="642">
        <v>1</v>
      </c>
      <c r="AV621" s="642">
        <v>0</v>
      </c>
      <c r="AW621" s="643">
        <v>0</v>
      </c>
      <c r="AX621" s="643">
        <v>0</v>
      </c>
      <c r="AY621" s="642">
        <v>6</v>
      </c>
      <c r="AZ621" s="642">
        <v>7</v>
      </c>
      <c r="BA621" s="642">
        <v>0</v>
      </c>
      <c r="BB621" s="642">
        <v>0</v>
      </c>
      <c r="BC621" s="642">
        <v>0</v>
      </c>
      <c r="BD621" s="642">
        <v>0</v>
      </c>
      <c r="BE621" s="13">
        <f t="shared" si="365"/>
        <v>2</v>
      </c>
      <c r="BF621" s="13">
        <f t="shared" si="365"/>
        <v>0</v>
      </c>
      <c r="BG621" s="10">
        <f t="shared" si="366"/>
        <v>2</v>
      </c>
      <c r="BH621" s="13">
        <f t="shared" si="367"/>
        <v>6</v>
      </c>
      <c r="BI621" s="13">
        <f t="shared" si="367"/>
        <v>7</v>
      </c>
      <c r="BJ621" s="10">
        <f t="shared" si="368"/>
        <v>13</v>
      </c>
      <c r="BK621" s="44">
        <f t="shared" si="369"/>
        <v>8</v>
      </c>
      <c r="BL621" s="44">
        <f t="shared" si="369"/>
        <v>7</v>
      </c>
      <c r="BM621" s="11">
        <f t="shared" si="369"/>
        <v>15</v>
      </c>
      <c r="BN621" s="642">
        <v>0</v>
      </c>
      <c r="BO621" s="642">
        <v>0</v>
      </c>
      <c r="BP621" s="642">
        <v>1</v>
      </c>
      <c r="BQ621" s="642">
        <v>1</v>
      </c>
      <c r="BR621" s="642">
        <v>0</v>
      </c>
      <c r="BS621" s="642">
        <v>0</v>
      </c>
      <c r="BT621" s="642">
        <v>0</v>
      </c>
      <c r="BU621" s="642">
        <v>1</v>
      </c>
      <c r="BV621" s="644">
        <f t="shared" si="356"/>
        <v>1</v>
      </c>
      <c r="BW621" s="644">
        <f t="shared" si="357"/>
        <v>2</v>
      </c>
      <c r="BX621" s="44">
        <f t="shared" si="370"/>
        <v>1</v>
      </c>
      <c r="BY621" s="44">
        <f t="shared" si="370"/>
        <v>2</v>
      </c>
      <c r="BZ621" s="11">
        <f t="shared" si="329"/>
        <v>3</v>
      </c>
      <c r="CA621" s="14">
        <f t="shared" si="358"/>
        <v>8</v>
      </c>
      <c r="CB621" s="14">
        <f t="shared" si="358"/>
        <v>7</v>
      </c>
      <c r="CC621" s="13">
        <f t="shared" si="359"/>
        <v>1</v>
      </c>
      <c r="CD621" s="13">
        <f t="shared" si="359"/>
        <v>2</v>
      </c>
      <c r="CE621" s="13">
        <f t="shared" si="360"/>
        <v>9</v>
      </c>
      <c r="CF621" s="13">
        <f t="shared" si="360"/>
        <v>9</v>
      </c>
      <c r="CG621" s="289">
        <f t="shared" si="333"/>
        <v>18</v>
      </c>
    </row>
    <row r="622" spans="1:85" ht="14.25" x14ac:dyDescent="0.25">
      <c r="A622" s="1" t="s">
        <v>1977</v>
      </c>
      <c r="B622" s="6">
        <v>609</v>
      </c>
      <c r="C622" s="9">
        <v>32</v>
      </c>
      <c r="D622" s="9" t="s">
        <v>8</v>
      </c>
      <c r="E622" s="37" t="s">
        <v>26</v>
      </c>
      <c r="F622" s="9">
        <v>20319285</v>
      </c>
      <c r="G622" s="524" t="s">
        <v>1080</v>
      </c>
      <c r="H622" s="9" t="s">
        <v>53</v>
      </c>
      <c r="I622" s="642">
        <v>0</v>
      </c>
      <c r="J622" s="642">
        <v>0</v>
      </c>
      <c r="K622" s="642">
        <v>0</v>
      </c>
      <c r="L622" s="642">
        <v>0</v>
      </c>
      <c r="M622" s="642">
        <v>0</v>
      </c>
      <c r="N622" s="642">
        <v>0</v>
      </c>
      <c r="O622" s="642">
        <v>0</v>
      </c>
      <c r="P622" s="642">
        <v>0</v>
      </c>
      <c r="Q622" s="13">
        <f t="shared" si="361"/>
        <v>0</v>
      </c>
      <c r="R622" s="13">
        <f t="shared" si="361"/>
        <v>0</v>
      </c>
      <c r="S622" s="10">
        <f t="shared" si="362"/>
        <v>0</v>
      </c>
      <c r="T622" s="642">
        <v>3</v>
      </c>
      <c r="U622" s="642">
        <v>4</v>
      </c>
      <c r="V622" s="642">
        <v>0</v>
      </c>
      <c r="W622" s="642">
        <v>0</v>
      </c>
      <c r="X622" s="642">
        <v>0</v>
      </c>
      <c r="Y622" s="642">
        <v>0</v>
      </c>
      <c r="Z622" s="623">
        <f t="shared" si="363"/>
        <v>3</v>
      </c>
      <c r="AA622" s="623">
        <f t="shared" si="363"/>
        <v>4</v>
      </c>
      <c r="AB622" s="10">
        <f t="shared" si="323"/>
        <v>7</v>
      </c>
      <c r="AC622" s="44">
        <f t="shared" si="364"/>
        <v>3</v>
      </c>
      <c r="AD622" s="44">
        <f t="shared" si="364"/>
        <v>4</v>
      </c>
      <c r="AE622" s="44">
        <f t="shared" si="324"/>
        <v>7</v>
      </c>
      <c r="AF622" s="12">
        <f t="shared" si="353"/>
        <v>3</v>
      </c>
      <c r="AG622" s="12">
        <f t="shared" si="354"/>
        <v>0</v>
      </c>
      <c r="AH622" s="10">
        <f t="shared" si="325"/>
        <v>3</v>
      </c>
      <c r="AI622" s="12">
        <f>VLOOKUP($F622,'Guru SertifikaSi'!$C$6:$G$675,'Guru SertifikaSi'!E$3,FALSE)</f>
        <v>0</v>
      </c>
      <c r="AJ622" s="12">
        <f>VLOOKUP($F622,'Guru SertifikaSi'!$C$6:$G$675,'Guru SertifikaSi'!F$3,FALSE)</f>
        <v>4</v>
      </c>
      <c r="AK622" s="10">
        <f t="shared" si="326"/>
        <v>4</v>
      </c>
      <c r="AL622" s="44">
        <f t="shared" si="355"/>
        <v>3</v>
      </c>
      <c r="AM622" s="44">
        <f t="shared" si="355"/>
        <v>4</v>
      </c>
      <c r="AN622" s="11">
        <f t="shared" si="328"/>
        <v>7</v>
      </c>
      <c r="AO622" s="642">
        <v>0</v>
      </c>
      <c r="AP622" s="642">
        <v>0</v>
      </c>
      <c r="AQ622" s="642">
        <v>0</v>
      </c>
      <c r="AR622" s="642">
        <v>0</v>
      </c>
      <c r="AS622" s="642">
        <v>0</v>
      </c>
      <c r="AT622" s="642">
        <v>0</v>
      </c>
      <c r="AU622" s="642">
        <v>0</v>
      </c>
      <c r="AV622" s="642">
        <v>0</v>
      </c>
      <c r="AW622" s="643">
        <v>0</v>
      </c>
      <c r="AX622" s="643">
        <v>0</v>
      </c>
      <c r="AY622" s="642">
        <v>3</v>
      </c>
      <c r="AZ622" s="642">
        <v>3</v>
      </c>
      <c r="BA622" s="642">
        <v>0</v>
      </c>
      <c r="BB622" s="642">
        <v>1</v>
      </c>
      <c r="BC622" s="642">
        <v>0</v>
      </c>
      <c r="BD622" s="642">
        <v>0</v>
      </c>
      <c r="BE622" s="13">
        <f t="shared" si="365"/>
        <v>0</v>
      </c>
      <c r="BF622" s="13">
        <f t="shared" si="365"/>
        <v>0</v>
      </c>
      <c r="BG622" s="10">
        <f t="shared" si="366"/>
        <v>0</v>
      </c>
      <c r="BH622" s="13">
        <f t="shared" si="367"/>
        <v>3</v>
      </c>
      <c r="BI622" s="13">
        <f t="shared" si="367"/>
        <v>4</v>
      </c>
      <c r="BJ622" s="10">
        <f t="shared" si="368"/>
        <v>7</v>
      </c>
      <c r="BK622" s="44">
        <f t="shared" si="369"/>
        <v>3</v>
      </c>
      <c r="BL622" s="44">
        <f t="shared" si="369"/>
        <v>4</v>
      </c>
      <c r="BM622" s="11">
        <f t="shared" si="369"/>
        <v>7</v>
      </c>
      <c r="BN622" s="642">
        <v>0</v>
      </c>
      <c r="BO622" s="642">
        <v>0</v>
      </c>
      <c r="BP622" s="642">
        <v>0</v>
      </c>
      <c r="BQ622" s="642">
        <v>1</v>
      </c>
      <c r="BR622" s="642">
        <v>0</v>
      </c>
      <c r="BS622" s="642">
        <v>0</v>
      </c>
      <c r="BT622" s="642">
        <v>0</v>
      </c>
      <c r="BU622" s="642">
        <v>0</v>
      </c>
      <c r="BV622" s="644">
        <f t="shared" si="356"/>
        <v>0</v>
      </c>
      <c r="BW622" s="644">
        <f t="shared" si="357"/>
        <v>1</v>
      </c>
      <c r="BX622" s="44">
        <f t="shared" si="370"/>
        <v>0</v>
      </c>
      <c r="BY622" s="44">
        <f t="shared" si="370"/>
        <v>1</v>
      </c>
      <c r="BZ622" s="11">
        <f t="shared" si="329"/>
        <v>1</v>
      </c>
      <c r="CA622" s="14">
        <f t="shared" si="358"/>
        <v>3</v>
      </c>
      <c r="CB622" s="14">
        <f t="shared" si="358"/>
        <v>4</v>
      </c>
      <c r="CC622" s="13">
        <f t="shared" si="359"/>
        <v>0</v>
      </c>
      <c r="CD622" s="13">
        <f t="shared" si="359"/>
        <v>1</v>
      </c>
      <c r="CE622" s="13">
        <f t="shared" si="360"/>
        <v>3</v>
      </c>
      <c r="CF622" s="13">
        <f t="shared" si="360"/>
        <v>5</v>
      </c>
      <c r="CG622" s="289">
        <f t="shared" si="333"/>
        <v>8</v>
      </c>
    </row>
    <row r="623" spans="1:85" ht="14.25" x14ac:dyDescent="0.25">
      <c r="A623" s="1" t="s">
        <v>1978</v>
      </c>
      <c r="B623" s="6">
        <v>610</v>
      </c>
      <c r="C623" s="9">
        <v>33</v>
      </c>
      <c r="D623" s="9" t="s">
        <v>8</v>
      </c>
      <c r="E623" s="37" t="s">
        <v>26</v>
      </c>
      <c r="F623" s="9">
        <v>20340338</v>
      </c>
      <c r="G623" s="524" t="s">
        <v>1081</v>
      </c>
      <c r="H623" s="9" t="s">
        <v>53</v>
      </c>
      <c r="I623" s="642">
        <v>0</v>
      </c>
      <c r="J623" s="642">
        <v>0</v>
      </c>
      <c r="K623" s="642">
        <v>0</v>
      </c>
      <c r="L623" s="642">
        <v>0</v>
      </c>
      <c r="M623" s="642">
        <v>0</v>
      </c>
      <c r="N623" s="642">
        <v>0</v>
      </c>
      <c r="O623" s="642">
        <v>0</v>
      </c>
      <c r="P623" s="642">
        <v>0</v>
      </c>
      <c r="Q623" s="13">
        <f t="shared" si="361"/>
        <v>0</v>
      </c>
      <c r="R623" s="13">
        <f t="shared" si="361"/>
        <v>0</v>
      </c>
      <c r="S623" s="10">
        <f t="shared" si="362"/>
        <v>0</v>
      </c>
      <c r="T623" s="642">
        <v>10</v>
      </c>
      <c r="U623" s="642">
        <v>16</v>
      </c>
      <c r="V623" s="642">
        <v>0</v>
      </c>
      <c r="W623" s="642">
        <v>0</v>
      </c>
      <c r="X623" s="642">
        <v>0</v>
      </c>
      <c r="Y623" s="642">
        <v>0</v>
      </c>
      <c r="Z623" s="623">
        <f t="shared" si="363"/>
        <v>10</v>
      </c>
      <c r="AA623" s="623">
        <f t="shared" si="363"/>
        <v>16</v>
      </c>
      <c r="AB623" s="10">
        <f t="shared" si="323"/>
        <v>26</v>
      </c>
      <c r="AC623" s="44">
        <f t="shared" si="364"/>
        <v>10</v>
      </c>
      <c r="AD623" s="44">
        <f t="shared" si="364"/>
        <v>16</v>
      </c>
      <c r="AE623" s="44">
        <f t="shared" si="324"/>
        <v>26</v>
      </c>
      <c r="AF623" s="12">
        <f t="shared" si="353"/>
        <v>10</v>
      </c>
      <c r="AG623" s="12">
        <f t="shared" si="354"/>
        <v>13</v>
      </c>
      <c r="AH623" s="10">
        <f t="shared" si="325"/>
        <v>23</v>
      </c>
      <c r="AI623" s="12">
        <f>VLOOKUP($F623,'Guru SertifikaSi'!$C$6:$G$675,'Guru SertifikaSi'!E$3,FALSE)</f>
        <v>0</v>
      </c>
      <c r="AJ623" s="12">
        <f>VLOOKUP($F623,'Guru SertifikaSi'!$C$6:$G$675,'Guru SertifikaSi'!F$3,FALSE)</f>
        <v>3</v>
      </c>
      <c r="AK623" s="10">
        <f t="shared" si="326"/>
        <v>3</v>
      </c>
      <c r="AL623" s="44">
        <f t="shared" si="355"/>
        <v>10</v>
      </c>
      <c r="AM623" s="44">
        <f t="shared" si="355"/>
        <v>16</v>
      </c>
      <c r="AN623" s="11">
        <f t="shared" si="328"/>
        <v>26</v>
      </c>
      <c r="AO623" s="642">
        <v>6</v>
      </c>
      <c r="AP623" s="642">
        <v>0</v>
      </c>
      <c r="AQ623" s="642">
        <v>0</v>
      </c>
      <c r="AR623" s="642">
        <v>0</v>
      </c>
      <c r="AS623" s="642">
        <v>0</v>
      </c>
      <c r="AT623" s="642">
        <v>1</v>
      </c>
      <c r="AU623" s="642">
        <v>0</v>
      </c>
      <c r="AV623" s="642">
        <v>0</v>
      </c>
      <c r="AW623" s="643">
        <v>0</v>
      </c>
      <c r="AX623" s="643">
        <v>0</v>
      </c>
      <c r="AY623" s="642">
        <v>3</v>
      </c>
      <c r="AZ623" s="642">
        <v>15</v>
      </c>
      <c r="BA623" s="642">
        <v>1</v>
      </c>
      <c r="BB623" s="642">
        <v>0</v>
      </c>
      <c r="BC623" s="642">
        <v>0</v>
      </c>
      <c r="BD623" s="642">
        <v>0</v>
      </c>
      <c r="BE623" s="13">
        <f t="shared" si="365"/>
        <v>6</v>
      </c>
      <c r="BF623" s="13">
        <f t="shared" si="365"/>
        <v>1</v>
      </c>
      <c r="BG623" s="10">
        <f t="shared" si="366"/>
        <v>7</v>
      </c>
      <c r="BH623" s="13">
        <f t="shared" si="367"/>
        <v>4</v>
      </c>
      <c r="BI623" s="13">
        <f t="shared" si="367"/>
        <v>15</v>
      </c>
      <c r="BJ623" s="10">
        <f t="shared" si="368"/>
        <v>19</v>
      </c>
      <c r="BK623" s="44">
        <f t="shared" si="369"/>
        <v>10</v>
      </c>
      <c r="BL623" s="44">
        <f t="shared" si="369"/>
        <v>16</v>
      </c>
      <c r="BM623" s="11">
        <f t="shared" si="369"/>
        <v>26</v>
      </c>
      <c r="BN623" s="642">
        <v>0</v>
      </c>
      <c r="BO623" s="642">
        <v>0</v>
      </c>
      <c r="BP623" s="642">
        <v>0</v>
      </c>
      <c r="BQ623" s="642">
        <v>2</v>
      </c>
      <c r="BR623" s="642">
        <v>0</v>
      </c>
      <c r="BS623" s="642">
        <v>0</v>
      </c>
      <c r="BT623" s="642">
        <v>0</v>
      </c>
      <c r="BU623" s="642">
        <v>0</v>
      </c>
      <c r="BV623" s="644">
        <f t="shared" si="356"/>
        <v>0</v>
      </c>
      <c r="BW623" s="644">
        <f t="shared" si="357"/>
        <v>2</v>
      </c>
      <c r="BX623" s="44">
        <f t="shared" si="370"/>
        <v>0</v>
      </c>
      <c r="BY623" s="44">
        <f t="shared" si="370"/>
        <v>2</v>
      </c>
      <c r="BZ623" s="11">
        <f t="shared" si="329"/>
        <v>2</v>
      </c>
      <c r="CA623" s="14">
        <f t="shared" si="358"/>
        <v>10</v>
      </c>
      <c r="CB623" s="14">
        <f t="shared" si="358"/>
        <v>16</v>
      </c>
      <c r="CC623" s="13">
        <f t="shared" si="359"/>
        <v>0</v>
      </c>
      <c r="CD623" s="13">
        <f t="shared" si="359"/>
        <v>2</v>
      </c>
      <c r="CE623" s="13">
        <f t="shared" si="360"/>
        <v>10</v>
      </c>
      <c r="CF623" s="13">
        <f t="shared" si="360"/>
        <v>18</v>
      </c>
      <c r="CG623" s="289">
        <f t="shared" si="333"/>
        <v>28</v>
      </c>
    </row>
    <row r="624" spans="1:85" ht="14.25" x14ac:dyDescent="0.25">
      <c r="A624" s="1" t="s">
        <v>1979</v>
      </c>
      <c r="B624" s="6">
        <v>611</v>
      </c>
      <c r="C624" s="9">
        <v>34</v>
      </c>
      <c r="D624" s="9" t="s">
        <v>8</v>
      </c>
      <c r="E624" s="37" t="s">
        <v>26</v>
      </c>
      <c r="F624" s="9">
        <v>20340665</v>
      </c>
      <c r="G624" s="524" t="s">
        <v>1082</v>
      </c>
      <c r="H624" s="9" t="s">
        <v>53</v>
      </c>
      <c r="I624" s="642">
        <v>0</v>
      </c>
      <c r="J624" s="642">
        <v>0</v>
      </c>
      <c r="K624" s="642">
        <v>0</v>
      </c>
      <c r="L624" s="642">
        <v>0</v>
      </c>
      <c r="M624" s="642">
        <v>0</v>
      </c>
      <c r="N624" s="642">
        <v>0</v>
      </c>
      <c r="O624" s="642">
        <v>0</v>
      </c>
      <c r="P624" s="642">
        <v>0</v>
      </c>
      <c r="Q624" s="13">
        <f t="shared" si="361"/>
        <v>0</v>
      </c>
      <c r="R624" s="13">
        <f t="shared" si="361"/>
        <v>0</v>
      </c>
      <c r="S624" s="10">
        <f t="shared" si="362"/>
        <v>0</v>
      </c>
      <c r="T624" s="642">
        <v>8</v>
      </c>
      <c r="U624" s="642">
        <v>6</v>
      </c>
      <c r="V624" s="642">
        <v>0</v>
      </c>
      <c r="W624" s="642">
        <v>0</v>
      </c>
      <c r="X624" s="642">
        <v>0</v>
      </c>
      <c r="Y624" s="642">
        <v>0</v>
      </c>
      <c r="Z624" s="623">
        <f t="shared" si="363"/>
        <v>8</v>
      </c>
      <c r="AA624" s="623">
        <f t="shared" si="363"/>
        <v>6</v>
      </c>
      <c r="AB624" s="10">
        <f t="shared" si="323"/>
        <v>14</v>
      </c>
      <c r="AC624" s="44">
        <f t="shared" si="364"/>
        <v>8</v>
      </c>
      <c r="AD624" s="44">
        <f t="shared" si="364"/>
        <v>6</v>
      </c>
      <c r="AE624" s="44">
        <f t="shared" si="324"/>
        <v>14</v>
      </c>
      <c r="AF624" s="12">
        <f t="shared" si="353"/>
        <v>4</v>
      </c>
      <c r="AG624" s="12">
        <f t="shared" si="354"/>
        <v>4</v>
      </c>
      <c r="AH624" s="10">
        <f t="shared" si="325"/>
        <v>8</v>
      </c>
      <c r="AI624" s="12">
        <f>VLOOKUP($F624,'Guru SertifikaSi'!$C$6:$G$675,'Guru SertifikaSi'!E$3,FALSE)</f>
        <v>4</v>
      </c>
      <c r="AJ624" s="12">
        <f>VLOOKUP($F624,'Guru SertifikaSi'!$C$6:$G$675,'Guru SertifikaSi'!F$3,FALSE)</f>
        <v>2</v>
      </c>
      <c r="AK624" s="10">
        <f t="shared" si="326"/>
        <v>6</v>
      </c>
      <c r="AL624" s="44">
        <f t="shared" si="355"/>
        <v>8</v>
      </c>
      <c r="AM624" s="44">
        <f t="shared" si="355"/>
        <v>6</v>
      </c>
      <c r="AN624" s="11">
        <f t="shared" si="328"/>
        <v>14</v>
      </c>
      <c r="AO624" s="642">
        <v>0</v>
      </c>
      <c r="AP624" s="642">
        <v>0</v>
      </c>
      <c r="AQ624" s="642">
        <v>0</v>
      </c>
      <c r="AR624" s="642">
        <v>0</v>
      </c>
      <c r="AS624" s="642">
        <v>0</v>
      </c>
      <c r="AT624" s="642">
        <v>0</v>
      </c>
      <c r="AU624" s="642">
        <v>0</v>
      </c>
      <c r="AV624" s="642">
        <v>0</v>
      </c>
      <c r="AW624" s="643">
        <v>0</v>
      </c>
      <c r="AX624" s="643">
        <v>0</v>
      </c>
      <c r="AY624" s="642">
        <v>8</v>
      </c>
      <c r="AZ624" s="642">
        <v>6</v>
      </c>
      <c r="BA624" s="642">
        <v>0</v>
      </c>
      <c r="BB624" s="642">
        <v>0</v>
      </c>
      <c r="BC624" s="642">
        <v>0</v>
      </c>
      <c r="BD624" s="642">
        <v>0</v>
      </c>
      <c r="BE624" s="13">
        <f t="shared" si="365"/>
        <v>0</v>
      </c>
      <c r="BF624" s="13">
        <f t="shared" si="365"/>
        <v>0</v>
      </c>
      <c r="BG624" s="10">
        <f t="shared" si="366"/>
        <v>0</v>
      </c>
      <c r="BH624" s="13">
        <f t="shared" si="367"/>
        <v>8</v>
      </c>
      <c r="BI624" s="13">
        <f t="shared" si="367"/>
        <v>6</v>
      </c>
      <c r="BJ624" s="10">
        <f t="shared" si="368"/>
        <v>14</v>
      </c>
      <c r="BK624" s="44">
        <f t="shared" si="369"/>
        <v>8</v>
      </c>
      <c r="BL624" s="44">
        <f t="shared" si="369"/>
        <v>6</v>
      </c>
      <c r="BM624" s="11">
        <f t="shared" si="369"/>
        <v>14</v>
      </c>
      <c r="BN624" s="642">
        <v>0</v>
      </c>
      <c r="BO624" s="642">
        <v>0</v>
      </c>
      <c r="BP624" s="642">
        <v>0</v>
      </c>
      <c r="BQ624" s="642">
        <v>0</v>
      </c>
      <c r="BR624" s="642">
        <v>0</v>
      </c>
      <c r="BS624" s="642">
        <v>0</v>
      </c>
      <c r="BT624" s="642">
        <v>0</v>
      </c>
      <c r="BU624" s="642">
        <v>0</v>
      </c>
      <c r="BV624" s="644">
        <f t="shared" si="356"/>
        <v>0</v>
      </c>
      <c r="BW624" s="644">
        <f t="shared" si="357"/>
        <v>0</v>
      </c>
      <c r="BX624" s="44">
        <f t="shared" si="370"/>
        <v>0</v>
      </c>
      <c r="BY624" s="44">
        <f t="shared" si="370"/>
        <v>0</v>
      </c>
      <c r="BZ624" s="11">
        <f t="shared" si="329"/>
        <v>0</v>
      </c>
      <c r="CA624" s="14">
        <f t="shared" si="358"/>
        <v>8</v>
      </c>
      <c r="CB624" s="14">
        <f t="shared" si="358"/>
        <v>6</v>
      </c>
      <c r="CC624" s="13">
        <f t="shared" si="359"/>
        <v>0</v>
      </c>
      <c r="CD624" s="13">
        <f t="shared" si="359"/>
        <v>0</v>
      </c>
      <c r="CE624" s="13">
        <f t="shared" si="360"/>
        <v>8</v>
      </c>
      <c r="CF624" s="13">
        <f t="shared" si="360"/>
        <v>6</v>
      </c>
      <c r="CG624" s="289">
        <f t="shared" si="333"/>
        <v>14</v>
      </c>
    </row>
    <row r="625" spans="1:85" ht="14.25" x14ac:dyDescent="0.25">
      <c r="A625" s="1" t="s">
        <v>1980</v>
      </c>
      <c r="B625" s="6">
        <v>612</v>
      </c>
      <c r="C625" s="9">
        <v>1</v>
      </c>
      <c r="D625" s="9" t="s">
        <v>9</v>
      </c>
      <c r="E625" s="37" t="s">
        <v>25</v>
      </c>
      <c r="F625" s="495">
        <v>20319296</v>
      </c>
      <c r="G625" s="524" t="s">
        <v>1083</v>
      </c>
      <c r="H625" s="9" t="s">
        <v>52</v>
      </c>
      <c r="I625" s="642">
        <v>0</v>
      </c>
      <c r="J625" s="642">
        <v>1</v>
      </c>
      <c r="K625" s="642">
        <v>0</v>
      </c>
      <c r="L625" s="642">
        <v>0</v>
      </c>
      <c r="M625" s="642">
        <v>9</v>
      </c>
      <c r="N625" s="642">
        <v>13</v>
      </c>
      <c r="O625" s="642">
        <v>6</v>
      </c>
      <c r="P625" s="642">
        <v>10</v>
      </c>
      <c r="Q625" s="658">
        <f>SUM(I625,K625,M625,O625)</f>
        <v>15</v>
      </c>
      <c r="R625" s="658">
        <f>SUM(J625,L625,N625,P625)</f>
        <v>24</v>
      </c>
      <c r="S625" s="10">
        <f>SUM(Q625:R625)</f>
        <v>39</v>
      </c>
      <c r="T625" s="642">
        <v>0</v>
      </c>
      <c r="U625" s="642">
        <v>0</v>
      </c>
      <c r="V625" s="642">
        <v>0</v>
      </c>
      <c r="W625" s="642">
        <v>3</v>
      </c>
      <c r="X625" s="642">
        <v>10</v>
      </c>
      <c r="Y625" s="642">
        <v>11</v>
      </c>
      <c r="Z625" s="623">
        <f>SUM(T625,V625,X625)</f>
        <v>10</v>
      </c>
      <c r="AA625" s="623">
        <f>SUM(U625,W625,Y625)</f>
        <v>14</v>
      </c>
      <c r="AB625" s="10">
        <f t="shared" si="323"/>
        <v>24</v>
      </c>
      <c r="AC625" s="44">
        <f>SUM(Q625,Z625)</f>
        <v>25</v>
      </c>
      <c r="AD625" s="44">
        <f t="shared" ref="AD625:AD683" si="371">SUM(R625,AA625)</f>
        <v>38</v>
      </c>
      <c r="AE625" s="44">
        <f t="shared" si="324"/>
        <v>63</v>
      </c>
      <c r="AF625" s="12">
        <f t="shared" si="353"/>
        <v>9</v>
      </c>
      <c r="AG625" s="12">
        <f t="shared" si="354"/>
        <v>18</v>
      </c>
      <c r="AH625" s="10">
        <f t="shared" si="325"/>
        <v>27</v>
      </c>
      <c r="AI625" s="12">
        <f>VLOOKUP($F625,'Guru SertifikaSi'!$C$6:$G$675,'Guru SertifikaSi'!E$3,FALSE)</f>
        <v>16</v>
      </c>
      <c r="AJ625" s="12">
        <f>VLOOKUP($F625,'Guru SertifikaSi'!$C$6:$G$675,'Guru SertifikaSi'!F$3,FALSE)</f>
        <v>20</v>
      </c>
      <c r="AK625" s="10">
        <f t="shared" si="326"/>
        <v>36</v>
      </c>
      <c r="AL625" s="44">
        <f t="shared" ref="AL625:AM658" si="372">SUM(AF625,AI625)</f>
        <v>25</v>
      </c>
      <c r="AM625" s="44">
        <f t="shared" si="372"/>
        <v>38</v>
      </c>
      <c r="AN625" s="11">
        <f t="shared" si="328"/>
        <v>63</v>
      </c>
      <c r="AO625" s="642">
        <v>0</v>
      </c>
      <c r="AP625" s="642">
        <v>0</v>
      </c>
      <c r="AQ625" s="642">
        <v>0</v>
      </c>
      <c r="AR625" s="642">
        <v>0</v>
      </c>
      <c r="AS625" s="642">
        <v>0</v>
      </c>
      <c r="AT625" s="642">
        <v>0</v>
      </c>
      <c r="AU625" s="642">
        <v>1</v>
      </c>
      <c r="AV625" s="642">
        <v>0</v>
      </c>
      <c r="AW625" s="643">
        <v>0</v>
      </c>
      <c r="AX625" s="643">
        <v>0</v>
      </c>
      <c r="AY625" s="642">
        <v>16</v>
      </c>
      <c r="AZ625" s="642">
        <v>29</v>
      </c>
      <c r="BA625" s="642">
        <v>8</v>
      </c>
      <c r="BB625" s="642">
        <v>9</v>
      </c>
      <c r="BC625" s="642">
        <v>0</v>
      </c>
      <c r="BD625" s="642">
        <v>0</v>
      </c>
      <c r="BE625" s="13">
        <f>SUM(AO625,AQ625,AS625,AU625)</f>
        <v>1</v>
      </c>
      <c r="BF625" s="13">
        <f>SUM(AP625,AR625,AT625,AV625)</f>
        <v>0</v>
      </c>
      <c r="BG625" s="10">
        <f>SUM(BE625:BF625)</f>
        <v>1</v>
      </c>
      <c r="BH625" s="13">
        <f>SUM(AW625,AY625,BA625,BC625)</f>
        <v>24</v>
      </c>
      <c r="BI625" s="13">
        <f>SUM(AX625,AZ625,BB625,BD625)</f>
        <v>38</v>
      </c>
      <c r="BJ625" s="10">
        <f>SUM(BH625:BI625)</f>
        <v>62</v>
      </c>
      <c r="BK625" s="44">
        <f>SUM(BE625,BH625)</f>
        <v>25</v>
      </c>
      <c r="BL625" s="44">
        <f t="shared" ref="BL625:BM640" si="373">SUM(BF625,BI625)</f>
        <v>38</v>
      </c>
      <c r="BM625" s="11">
        <f t="shared" si="373"/>
        <v>63</v>
      </c>
      <c r="BN625" s="642">
        <v>1</v>
      </c>
      <c r="BO625" s="642">
        <v>3</v>
      </c>
      <c r="BP625" s="642">
        <v>0</v>
      </c>
      <c r="BQ625" s="642">
        <v>0</v>
      </c>
      <c r="BR625" s="642">
        <v>2</v>
      </c>
      <c r="BS625" s="642">
        <v>0</v>
      </c>
      <c r="BT625" s="642">
        <v>7</v>
      </c>
      <c r="BU625" s="642">
        <v>7</v>
      </c>
      <c r="BV625" s="644">
        <f t="shared" si="356"/>
        <v>9</v>
      </c>
      <c r="BW625" s="644">
        <f t="shared" si="357"/>
        <v>7</v>
      </c>
      <c r="BX625" s="44">
        <f>SUM(BN625,BV625)</f>
        <v>10</v>
      </c>
      <c r="BY625" s="44">
        <f t="shared" ref="BY625:BY683" si="374">SUM(BO625,BW625)</f>
        <v>10</v>
      </c>
      <c r="BZ625" s="11">
        <f t="shared" si="329"/>
        <v>20</v>
      </c>
      <c r="CA625" s="14">
        <f t="shared" ref="CA625:CB658" si="375">SUM(Q625,Z625)</f>
        <v>25</v>
      </c>
      <c r="CB625" s="14">
        <f t="shared" si="375"/>
        <v>38</v>
      </c>
      <c r="CC625" s="13">
        <f t="shared" ref="CC625:CD658" si="376">SUM(BN625,BV625)</f>
        <v>10</v>
      </c>
      <c r="CD625" s="13">
        <f t="shared" si="376"/>
        <v>10</v>
      </c>
      <c r="CE625" s="13">
        <f t="shared" ref="CE625:CF658" si="377">SUM(CA625,CC625)</f>
        <v>35</v>
      </c>
      <c r="CF625" s="13">
        <f t="shared" si="377"/>
        <v>48</v>
      </c>
      <c r="CG625" s="289">
        <f t="shared" si="333"/>
        <v>83</v>
      </c>
    </row>
    <row r="626" spans="1:85" ht="14.25" x14ac:dyDescent="0.25">
      <c r="A626" s="1" t="s">
        <v>1981</v>
      </c>
      <c r="B626" s="6">
        <v>613</v>
      </c>
      <c r="C626" s="9">
        <v>2</v>
      </c>
      <c r="D626" s="9" t="s">
        <v>9</v>
      </c>
      <c r="E626" s="37" t="s">
        <v>25</v>
      </c>
      <c r="F626" s="495">
        <v>20319334</v>
      </c>
      <c r="G626" s="524" t="s">
        <v>1084</v>
      </c>
      <c r="H626" s="9" t="s">
        <v>52</v>
      </c>
      <c r="I626" s="642">
        <v>1</v>
      </c>
      <c r="J626" s="642">
        <v>1</v>
      </c>
      <c r="K626" s="642">
        <v>0</v>
      </c>
      <c r="L626" s="642">
        <v>0</v>
      </c>
      <c r="M626" s="642">
        <v>15</v>
      </c>
      <c r="N626" s="642">
        <v>8</v>
      </c>
      <c r="O626" s="642">
        <v>4</v>
      </c>
      <c r="P626" s="642">
        <v>0</v>
      </c>
      <c r="Q626" s="658">
        <f t="shared" ref="Q626:R658" si="378">SUM(I626,K626,M626,O626)</f>
        <v>20</v>
      </c>
      <c r="R626" s="658">
        <f t="shared" si="378"/>
        <v>9</v>
      </c>
      <c r="S626" s="10">
        <f t="shared" ref="S626:S683" si="379">SUM(Q626:R626)</f>
        <v>29</v>
      </c>
      <c r="T626" s="642">
        <v>0</v>
      </c>
      <c r="U626" s="642">
        <v>0</v>
      </c>
      <c r="V626" s="642">
        <v>0</v>
      </c>
      <c r="W626" s="642">
        <v>0</v>
      </c>
      <c r="X626" s="642">
        <v>15</v>
      </c>
      <c r="Y626" s="642">
        <v>14</v>
      </c>
      <c r="Z626" s="623">
        <f t="shared" ref="Z626:AA658" si="380">SUM(T626,V626,X626)</f>
        <v>15</v>
      </c>
      <c r="AA626" s="623">
        <f t="shared" si="380"/>
        <v>14</v>
      </c>
      <c r="AB626" s="10">
        <f t="shared" si="323"/>
        <v>29</v>
      </c>
      <c r="AC626" s="44">
        <f t="shared" ref="AC626:AC683" si="381">SUM(Q626,Z626)</f>
        <v>35</v>
      </c>
      <c r="AD626" s="44">
        <f t="shared" si="371"/>
        <v>23</v>
      </c>
      <c r="AE626" s="44">
        <f t="shared" si="324"/>
        <v>58</v>
      </c>
      <c r="AF626" s="12">
        <f t="shared" si="353"/>
        <v>21</v>
      </c>
      <c r="AG626" s="12">
        <f t="shared" si="354"/>
        <v>15</v>
      </c>
      <c r="AH626" s="10">
        <f t="shared" si="325"/>
        <v>36</v>
      </c>
      <c r="AI626" s="12">
        <f>VLOOKUP($F626,'Guru SertifikaSi'!$C$6:$G$675,'Guru SertifikaSi'!E$3,FALSE)</f>
        <v>14</v>
      </c>
      <c r="AJ626" s="12">
        <f>VLOOKUP($F626,'Guru SertifikaSi'!$C$6:$G$675,'Guru SertifikaSi'!F$3,FALSE)</f>
        <v>8</v>
      </c>
      <c r="AK626" s="10">
        <f t="shared" si="326"/>
        <v>22</v>
      </c>
      <c r="AL626" s="44">
        <f t="shared" si="372"/>
        <v>35</v>
      </c>
      <c r="AM626" s="44">
        <f t="shared" si="372"/>
        <v>23</v>
      </c>
      <c r="AN626" s="11">
        <f t="shared" si="328"/>
        <v>58</v>
      </c>
      <c r="AO626" s="642">
        <v>0</v>
      </c>
      <c r="AP626" s="642">
        <v>0</v>
      </c>
      <c r="AQ626" s="642">
        <v>0</v>
      </c>
      <c r="AR626" s="642">
        <v>0</v>
      </c>
      <c r="AS626" s="642">
        <v>0</v>
      </c>
      <c r="AT626" s="642">
        <v>0</v>
      </c>
      <c r="AU626" s="642">
        <v>0</v>
      </c>
      <c r="AV626" s="642">
        <v>0</v>
      </c>
      <c r="AW626" s="643">
        <v>0</v>
      </c>
      <c r="AX626" s="643">
        <v>0</v>
      </c>
      <c r="AY626" s="642">
        <v>32</v>
      </c>
      <c r="AZ626" s="642">
        <v>21</v>
      </c>
      <c r="BA626" s="642">
        <v>3</v>
      </c>
      <c r="BB626" s="642">
        <v>2</v>
      </c>
      <c r="BC626" s="642">
        <v>0</v>
      </c>
      <c r="BD626" s="642">
        <v>0</v>
      </c>
      <c r="BE626" s="13">
        <f t="shared" ref="BE626:BF683" si="382">SUM(AO626,AQ626,AS626,AU626)</f>
        <v>0</v>
      </c>
      <c r="BF626" s="13">
        <f t="shared" si="382"/>
        <v>0</v>
      </c>
      <c r="BG626" s="10">
        <f t="shared" ref="BG626:BG683" si="383">SUM(BE626:BF626)</f>
        <v>0</v>
      </c>
      <c r="BH626" s="13">
        <f t="shared" ref="BH626:BI683" si="384">SUM(AW626,AY626,BA626,BC626)</f>
        <v>35</v>
      </c>
      <c r="BI626" s="13">
        <f t="shared" si="384"/>
        <v>23</v>
      </c>
      <c r="BJ626" s="10">
        <f t="shared" ref="BJ626:BJ683" si="385">SUM(BH626:BI626)</f>
        <v>58</v>
      </c>
      <c r="BK626" s="44">
        <f t="shared" ref="BK626:BM683" si="386">SUM(BE626,BH626)</f>
        <v>35</v>
      </c>
      <c r="BL626" s="44">
        <f t="shared" si="373"/>
        <v>23</v>
      </c>
      <c r="BM626" s="11">
        <f t="shared" si="373"/>
        <v>58</v>
      </c>
      <c r="BN626" s="642">
        <v>1</v>
      </c>
      <c r="BO626" s="642">
        <v>2</v>
      </c>
      <c r="BP626" s="642">
        <v>0</v>
      </c>
      <c r="BQ626" s="642">
        <v>0</v>
      </c>
      <c r="BR626" s="642">
        <v>0</v>
      </c>
      <c r="BS626" s="642">
        <v>0</v>
      </c>
      <c r="BT626" s="642">
        <v>2</v>
      </c>
      <c r="BU626" s="642">
        <v>2</v>
      </c>
      <c r="BV626" s="644">
        <f t="shared" si="356"/>
        <v>2</v>
      </c>
      <c r="BW626" s="644">
        <f t="shared" si="357"/>
        <v>2</v>
      </c>
      <c r="BX626" s="44">
        <f t="shared" ref="BX626:BX683" si="387">SUM(BN626,BV626)</f>
        <v>3</v>
      </c>
      <c r="BY626" s="44">
        <f t="shared" si="374"/>
        <v>4</v>
      </c>
      <c r="BZ626" s="11">
        <f t="shared" si="329"/>
        <v>7</v>
      </c>
      <c r="CA626" s="14">
        <f t="shared" si="375"/>
        <v>35</v>
      </c>
      <c r="CB626" s="14">
        <f t="shared" si="375"/>
        <v>23</v>
      </c>
      <c r="CC626" s="13">
        <f t="shared" si="376"/>
        <v>3</v>
      </c>
      <c r="CD626" s="13">
        <f t="shared" si="376"/>
        <v>4</v>
      </c>
      <c r="CE626" s="13">
        <f t="shared" si="377"/>
        <v>38</v>
      </c>
      <c r="CF626" s="13">
        <f t="shared" si="377"/>
        <v>27</v>
      </c>
      <c r="CG626" s="289">
        <f t="shared" si="333"/>
        <v>65</v>
      </c>
    </row>
    <row r="627" spans="1:85" ht="14.25" x14ac:dyDescent="0.25">
      <c r="A627" s="1" t="s">
        <v>1982</v>
      </c>
      <c r="B627" s="6">
        <v>614</v>
      </c>
      <c r="C627" s="9">
        <v>3</v>
      </c>
      <c r="D627" s="9" t="s">
        <v>9</v>
      </c>
      <c r="E627" s="37" t="s">
        <v>20</v>
      </c>
      <c r="F627" s="495">
        <v>60725432</v>
      </c>
      <c r="G627" s="524" t="s">
        <v>1085</v>
      </c>
      <c r="H627" s="9" t="s">
        <v>52</v>
      </c>
      <c r="I627" s="642">
        <v>0</v>
      </c>
      <c r="J627" s="642">
        <v>1</v>
      </c>
      <c r="K627" s="642">
        <v>1</v>
      </c>
      <c r="L627" s="642">
        <v>0</v>
      </c>
      <c r="M627" s="642">
        <v>4</v>
      </c>
      <c r="N627" s="642">
        <v>8</v>
      </c>
      <c r="O627" s="642">
        <v>2</v>
      </c>
      <c r="P627" s="642">
        <v>1</v>
      </c>
      <c r="Q627" s="658">
        <f t="shared" si="378"/>
        <v>7</v>
      </c>
      <c r="R627" s="658">
        <f t="shared" si="378"/>
        <v>10</v>
      </c>
      <c r="S627" s="10">
        <f t="shared" si="379"/>
        <v>17</v>
      </c>
      <c r="T627" s="642">
        <v>0</v>
      </c>
      <c r="U627" s="642">
        <v>0</v>
      </c>
      <c r="V627" s="642">
        <v>8</v>
      </c>
      <c r="W627" s="642">
        <v>8</v>
      </c>
      <c r="X627" s="642">
        <v>7</v>
      </c>
      <c r="Y627" s="642">
        <v>2</v>
      </c>
      <c r="Z627" s="623">
        <f t="shared" si="380"/>
        <v>15</v>
      </c>
      <c r="AA627" s="623">
        <f t="shared" si="380"/>
        <v>10</v>
      </c>
      <c r="AB627" s="10">
        <f t="shared" si="323"/>
        <v>25</v>
      </c>
      <c r="AC627" s="44">
        <f t="shared" si="381"/>
        <v>22</v>
      </c>
      <c r="AD627" s="44">
        <f t="shared" si="371"/>
        <v>20</v>
      </c>
      <c r="AE627" s="44">
        <f t="shared" si="324"/>
        <v>42</v>
      </c>
      <c r="AF627" s="12">
        <f t="shared" si="353"/>
        <v>12</v>
      </c>
      <c r="AG627" s="12">
        <f t="shared" si="354"/>
        <v>13</v>
      </c>
      <c r="AH627" s="10">
        <f t="shared" si="325"/>
        <v>25</v>
      </c>
      <c r="AI627" s="12">
        <f>VLOOKUP($F627,'Guru SertifikaSi'!$C$6:$G$675,'Guru SertifikaSi'!E$3,FALSE)</f>
        <v>10</v>
      </c>
      <c r="AJ627" s="12">
        <f>VLOOKUP($F627,'Guru SertifikaSi'!$C$6:$G$675,'Guru SertifikaSi'!F$3,FALSE)</f>
        <v>7</v>
      </c>
      <c r="AK627" s="10">
        <f t="shared" si="326"/>
        <v>17</v>
      </c>
      <c r="AL627" s="44">
        <f t="shared" si="372"/>
        <v>22</v>
      </c>
      <c r="AM627" s="44">
        <f t="shared" si="372"/>
        <v>20</v>
      </c>
      <c r="AN627" s="11">
        <f t="shared" si="328"/>
        <v>42</v>
      </c>
      <c r="AO627" s="642">
        <v>0</v>
      </c>
      <c r="AP627" s="642">
        <v>0</v>
      </c>
      <c r="AQ627" s="642">
        <v>0</v>
      </c>
      <c r="AR627" s="642">
        <v>0</v>
      </c>
      <c r="AS627" s="642">
        <v>0</v>
      </c>
      <c r="AT627" s="642">
        <v>0</v>
      </c>
      <c r="AU627" s="642">
        <v>0</v>
      </c>
      <c r="AV627" s="642">
        <v>0</v>
      </c>
      <c r="AW627" s="643">
        <v>0</v>
      </c>
      <c r="AX627" s="643">
        <v>0</v>
      </c>
      <c r="AY627" s="642">
        <v>22</v>
      </c>
      <c r="AZ627" s="642">
        <v>20</v>
      </c>
      <c r="BA627" s="642">
        <v>0</v>
      </c>
      <c r="BB627" s="642">
        <v>0</v>
      </c>
      <c r="BC627" s="642">
        <v>0</v>
      </c>
      <c r="BD627" s="642">
        <v>0</v>
      </c>
      <c r="BE627" s="13">
        <f t="shared" si="382"/>
        <v>0</v>
      </c>
      <c r="BF627" s="13">
        <f t="shared" si="382"/>
        <v>0</v>
      </c>
      <c r="BG627" s="10">
        <f t="shared" si="383"/>
        <v>0</v>
      </c>
      <c r="BH627" s="13">
        <f t="shared" si="384"/>
        <v>22</v>
      </c>
      <c r="BI627" s="13">
        <f t="shared" si="384"/>
        <v>20</v>
      </c>
      <c r="BJ627" s="10">
        <f t="shared" si="385"/>
        <v>42</v>
      </c>
      <c r="BK627" s="44">
        <f t="shared" si="386"/>
        <v>22</v>
      </c>
      <c r="BL627" s="44">
        <f t="shared" si="373"/>
        <v>20</v>
      </c>
      <c r="BM627" s="11">
        <f t="shared" si="373"/>
        <v>42</v>
      </c>
      <c r="BN627" s="642">
        <v>0</v>
      </c>
      <c r="BO627" s="642">
        <v>0</v>
      </c>
      <c r="BP627" s="642">
        <v>0</v>
      </c>
      <c r="BQ627" s="642">
        <v>0</v>
      </c>
      <c r="BR627" s="642">
        <v>0</v>
      </c>
      <c r="BS627" s="642">
        <v>0</v>
      </c>
      <c r="BT627" s="642">
        <v>2</v>
      </c>
      <c r="BU627" s="642">
        <v>0</v>
      </c>
      <c r="BV627" s="644">
        <f t="shared" si="356"/>
        <v>2</v>
      </c>
      <c r="BW627" s="644">
        <f t="shared" si="357"/>
        <v>0</v>
      </c>
      <c r="BX627" s="44">
        <f t="shared" si="387"/>
        <v>2</v>
      </c>
      <c r="BY627" s="44">
        <f t="shared" si="374"/>
        <v>0</v>
      </c>
      <c r="BZ627" s="11">
        <f t="shared" si="329"/>
        <v>2</v>
      </c>
      <c r="CA627" s="14">
        <f t="shared" si="375"/>
        <v>22</v>
      </c>
      <c r="CB627" s="14">
        <f t="shared" si="375"/>
        <v>20</v>
      </c>
      <c r="CC627" s="13">
        <f t="shared" si="376"/>
        <v>2</v>
      </c>
      <c r="CD627" s="13">
        <f t="shared" si="376"/>
        <v>0</v>
      </c>
      <c r="CE627" s="13">
        <f t="shared" si="377"/>
        <v>24</v>
      </c>
      <c r="CF627" s="13">
        <f t="shared" si="377"/>
        <v>20</v>
      </c>
      <c r="CG627" s="289">
        <f t="shared" si="333"/>
        <v>44</v>
      </c>
    </row>
    <row r="628" spans="1:85" ht="14.25" x14ac:dyDescent="0.25">
      <c r="A628" s="1" t="s">
        <v>1983</v>
      </c>
      <c r="B628" s="6">
        <v>615</v>
      </c>
      <c r="C628" s="9">
        <v>4</v>
      </c>
      <c r="D628" s="9" t="s">
        <v>9</v>
      </c>
      <c r="E628" s="37" t="s">
        <v>22</v>
      </c>
      <c r="F628" s="495">
        <v>20340339</v>
      </c>
      <c r="G628" s="524" t="s">
        <v>1086</v>
      </c>
      <c r="H628" s="9" t="s">
        <v>52</v>
      </c>
      <c r="I628" s="642">
        <v>1</v>
      </c>
      <c r="J628" s="642">
        <v>0</v>
      </c>
      <c r="K628" s="642">
        <v>0</v>
      </c>
      <c r="L628" s="642">
        <v>0</v>
      </c>
      <c r="M628" s="642">
        <v>7</v>
      </c>
      <c r="N628" s="642">
        <v>11</v>
      </c>
      <c r="O628" s="642">
        <v>1</v>
      </c>
      <c r="P628" s="642">
        <v>0</v>
      </c>
      <c r="Q628" s="658">
        <f t="shared" si="378"/>
        <v>9</v>
      </c>
      <c r="R628" s="658">
        <f t="shared" si="378"/>
        <v>11</v>
      </c>
      <c r="S628" s="10">
        <f t="shared" si="379"/>
        <v>20</v>
      </c>
      <c r="T628" s="642">
        <v>0</v>
      </c>
      <c r="U628" s="642">
        <v>0</v>
      </c>
      <c r="V628" s="642">
        <v>12</v>
      </c>
      <c r="W628" s="642">
        <v>5</v>
      </c>
      <c r="X628" s="642">
        <v>0</v>
      </c>
      <c r="Y628" s="642">
        <v>0</v>
      </c>
      <c r="Z628" s="623">
        <f t="shared" si="380"/>
        <v>12</v>
      </c>
      <c r="AA628" s="623">
        <f t="shared" si="380"/>
        <v>5</v>
      </c>
      <c r="AB628" s="10">
        <f t="shared" si="323"/>
        <v>17</v>
      </c>
      <c r="AC628" s="44">
        <f t="shared" si="381"/>
        <v>21</v>
      </c>
      <c r="AD628" s="44">
        <f t="shared" si="371"/>
        <v>16</v>
      </c>
      <c r="AE628" s="44">
        <f t="shared" si="324"/>
        <v>37</v>
      </c>
      <c r="AF628" s="12">
        <f t="shared" si="353"/>
        <v>7</v>
      </c>
      <c r="AG628" s="12">
        <f t="shared" si="354"/>
        <v>3</v>
      </c>
      <c r="AH628" s="10">
        <f t="shared" si="325"/>
        <v>10</v>
      </c>
      <c r="AI628" s="12">
        <f>VLOOKUP($F628,'Guru SertifikaSi'!$C$6:$G$675,'Guru SertifikaSi'!E$3,FALSE)</f>
        <v>14</v>
      </c>
      <c r="AJ628" s="12">
        <f>VLOOKUP($F628,'Guru SertifikaSi'!$C$6:$G$675,'Guru SertifikaSi'!F$3,FALSE)</f>
        <v>13</v>
      </c>
      <c r="AK628" s="10">
        <f t="shared" si="326"/>
        <v>27</v>
      </c>
      <c r="AL628" s="44">
        <f t="shared" si="372"/>
        <v>21</v>
      </c>
      <c r="AM628" s="44">
        <f t="shared" si="372"/>
        <v>16</v>
      </c>
      <c r="AN628" s="11">
        <f t="shared" si="328"/>
        <v>37</v>
      </c>
      <c r="AO628" s="642">
        <v>1</v>
      </c>
      <c r="AP628" s="642">
        <v>0</v>
      </c>
      <c r="AQ628" s="642">
        <v>0</v>
      </c>
      <c r="AR628" s="642">
        <v>0</v>
      </c>
      <c r="AS628" s="642">
        <v>0</v>
      </c>
      <c r="AT628" s="642">
        <v>0</v>
      </c>
      <c r="AU628" s="642">
        <v>0</v>
      </c>
      <c r="AV628" s="642">
        <v>0</v>
      </c>
      <c r="AW628" s="643">
        <v>0</v>
      </c>
      <c r="AX628" s="643">
        <v>0</v>
      </c>
      <c r="AY628" s="642">
        <v>16</v>
      </c>
      <c r="AZ628" s="642">
        <v>12</v>
      </c>
      <c r="BA628" s="642">
        <v>4</v>
      </c>
      <c r="BB628" s="642">
        <v>4</v>
      </c>
      <c r="BC628" s="642">
        <v>0</v>
      </c>
      <c r="BD628" s="642">
        <v>0</v>
      </c>
      <c r="BE628" s="13">
        <f t="shared" si="382"/>
        <v>1</v>
      </c>
      <c r="BF628" s="13">
        <f t="shared" si="382"/>
        <v>0</v>
      </c>
      <c r="BG628" s="10">
        <f t="shared" si="383"/>
        <v>1</v>
      </c>
      <c r="BH628" s="13">
        <f t="shared" si="384"/>
        <v>20</v>
      </c>
      <c r="BI628" s="13">
        <f t="shared" si="384"/>
        <v>16</v>
      </c>
      <c r="BJ628" s="10">
        <f t="shared" si="385"/>
        <v>36</v>
      </c>
      <c r="BK628" s="44">
        <f t="shared" si="386"/>
        <v>21</v>
      </c>
      <c r="BL628" s="44">
        <f t="shared" si="373"/>
        <v>16</v>
      </c>
      <c r="BM628" s="11">
        <f t="shared" si="373"/>
        <v>37</v>
      </c>
      <c r="BN628" s="642">
        <v>2</v>
      </c>
      <c r="BO628" s="642">
        <v>2</v>
      </c>
      <c r="BP628" s="642">
        <v>0</v>
      </c>
      <c r="BQ628" s="642">
        <v>0</v>
      </c>
      <c r="BR628" s="642">
        <v>1</v>
      </c>
      <c r="BS628" s="642">
        <v>1</v>
      </c>
      <c r="BT628" s="642">
        <v>1</v>
      </c>
      <c r="BU628" s="642">
        <v>0</v>
      </c>
      <c r="BV628" s="644">
        <f t="shared" si="356"/>
        <v>2</v>
      </c>
      <c r="BW628" s="644">
        <f t="shared" si="357"/>
        <v>1</v>
      </c>
      <c r="BX628" s="44">
        <f t="shared" si="387"/>
        <v>4</v>
      </c>
      <c r="BY628" s="44">
        <f t="shared" si="374"/>
        <v>3</v>
      </c>
      <c r="BZ628" s="11">
        <f t="shared" si="329"/>
        <v>7</v>
      </c>
      <c r="CA628" s="14">
        <f t="shared" si="375"/>
        <v>21</v>
      </c>
      <c r="CB628" s="14">
        <f t="shared" si="375"/>
        <v>16</v>
      </c>
      <c r="CC628" s="13">
        <f t="shared" si="376"/>
        <v>4</v>
      </c>
      <c r="CD628" s="13">
        <f t="shared" si="376"/>
        <v>3</v>
      </c>
      <c r="CE628" s="13">
        <f t="shared" si="377"/>
        <v>25</v>
      </c>
      <c r="CF628" s="13">
        <f t="shared" si="377"/>
        <v>19</v>
      </c>
      <c r="CG628" s="289">
        <f t="shared" si="333"/>
        <v>44</v>
      </c>
    </row>
    <row r="629" spans="1:85" ht="14.25" x14ac:dyDescent="0.25">
      <c r="A629" s="1" t="s">
        <v>1984</v>
      </c>
      <c r="B629" s="6">
        <v>616</v>
      </c>
      <c r="C629" s="9">
        <v>5</v>
      </c>
      <c r="D629" s="9" t="s">
        <v>9</v>
      </c>
      <c r="E629" s="37" t="s">
        <v>24</v>
      </c>
      <c r="F629" s="495">
        <v>69787364</v>
      </c>
      <c r="G629" s="524" t="s">
        <v>1087</v>
      </c>
      <c r="H629" s="9" t="s">
        <v>53</v>
      </c>
      <c r="I629" s="642">
        <v>0</v>
      </c>
      <c r="J629" s="642">
        <v>0</v>
      </c>
      <c r="K629" s="642">
        <v>0</v>
      </c>
      <c r="L629" s="642">
        <v>0</v>
      </c>
      <c r="M629" s="642">
        <v>0</v>
      </c>
      <c r="N629" s="642">
        <v>0</v>
      </c>
      <c r="O629" s="642">
        <v>0</v>
      </c>
      <c r="P629" s="642">
        <v>0</v>
      </c>
      <c r="Q629" s="658">
        <f t="shared" si="378"/>
        <v>0</v>
      </c>
      <c r="R629" s="658">
        <f t="shared" si="378"/>
        <v>0</v>
      </c>
      <c r="S629" s="10">
        <f t="shared" si="379"/>
        <v>0</v>
      </c>
      <c r="T629" s="642">
        <v>4</v>
      </c>
      <c r="U629" s="642">
        <v>8</v>
      </c>
      <c r="V629" s="642">
        <v>0</v>
      </c>
      <c r="W629" s="642">
        <v>0</v>
      </c>
      <c r="X629" s="642">
        <v>0</v>
      </c>
      <c r="Y629" s="642">
        <v>0</v>
      </c>
      <c r="Z629" s="623">
        <f t="shared" si="380"/>
        <v>4</v>
      </c>
      <c r="AA629" s="623">
        <f t="shared" si="380"/>
        <v>8</v>
      </c>
      <c r="AB629" s="10">
        <f t="shared" si="323"/>
        <v>12</v>
      </c>
      <c r="AC629" s="44">
        <f t="shared" si="381"/>
        <v>4</v>
      </c>
      <c r="AD629" s="44">
        <f t="shared" si="371"/>
        <v>8</v>
      </c>
      <c r="AE629" s="44">
        <f t="shared" si="324"/>
        <v>12</v>
      </c>
      <c r="AF629" s="12">
        <f t="shared" si="353"/>
        <v>4</v>
      </c>
      <c r="AG629" s="12">
        <f t="shared" si="354"/>
        <v>5</v>
      </c>
      <c r="AH629" s="10">
        <f t="shared" si="325"/>
        <v>9</v>
      </c>
      <c r="AI629" s="12">
        <f>VLOOKUP($F629,'Guru SertifikaSi'!$C$6:$G$675,'Guru SertifikaSi'!E$3,FALSE)</f>
        <v>0</v>
      </c>
      <c r="AJ629" s="12">
        <f>VLOOKUP($F629,'Guru SertifikaSi'!$C$6:$G$675,'Guru SertifikaSi'!F$3,FALSE)</f>
        <v>3</v>
      </c>
      <c r="AK629" s="10">
        <f t="shared" si="326"/>
        <v>3</v>
      </c>
      <c r="AL629" s="44">
        <f t="shared" si="372"/>
        <v>4</v>
      </c>
      <c r="AM629" s="44">
        <f t="shared" si="372"/>
        <v>8</v>
      </c>
      <c r="AN629" s="11">
        <f t="shared" si="328"/>
        <v>12</v>
      </c>
      <c r="AO629" s="642">
        <v>0</v>
      </c>
      <c r="AP629" s="642">
        <v>0</v>
      </c>
      <c r="AQ629" s="642">
        <v>0</v>
      </c>
      <c r="AR629" s="642">
        <v>0</v>
      </c>
      <c r="AS629" s="642">
        <v>0</v>
      </c>
      <c r="AT629" s="642">
        <v>0</v>
      </c>
      <c r="AU629" s="642">
        <v>1</v>
      </c>
      <c r="AV629" s="642">
        <v>0</v>
      </c>
      <c r="AW629" s="643">
        <v>0</v>
      </c>
      <c r="AX629" s="643">
        <v>0</v>
      </c>
      <c r="AY629" s="642">
        <v>3</v>
      </c>
      <c r="AZ629" s="642">
        <v>8</v>
      </c>
      <c r="BA629" s="642">
        <v>0</v>
      </c>
      <c r="BB629" s="642">
        <v>0</v>
      </c>
      <c r="BC629" s="642">
        <v>0</v>
      </c>
      <c r="BD629" s="642">
        <v>0</v>
      </c>
      <c r="BE629" s="13">
        <f t="shared" si="382"/>
        <v>1</v>
      </c>
      <c r="BF629" s="13">
        <f t="shared" si="382"/>
        <v>0</v>
      </c>
      <c r="BG629" s="10">
        <f t="shared" si="383"/>
        <v>1</v>
      </c>
      <c r="BH629" s="13">
        <f t="shared" si="384"/>
        <v>3</v>
      </c>
      <c r="BI629" s="13">
        <f t="shared" si="384"/>
        <v>8</v>
      </c>
      <c r="BJ629" s="10">
        <f t="shared" si="385"/>
        <v>11</v>
      </c>
      <c r="BK629" s="44">
        <f t="shared" si="386"/>
        <v>4</v>
      </c>
      <c r="BL629" s="44">
        <f t="shared" si="373"/>
        <v>8</v>
      </c>
      <c r="BM629" s="11">
        <f t="shared" si="373"/>
        <v>12</v>
      </c>
      <c r="BN629" s="642">
        <v>0</v>
      </c>
      <c r="BO629" s="642">
        <v>0</v>
      </c>
      <c r="BP629" s="642">
        <v>0</v>
      </c>
      <c r="BQ629" s="642">
        <v>0</v>
      </c>
      <c r="BR629" s="642">
        <v>0</v>
      </c>
      <c r="BS629" s="642">
        <v>0</v>
      </c>
      <c r="BT629" s="642">
        <v>0</v>
      </c>
      <c r="BU629" s="642">
        <v>0</v>
      </c>
      <c r="BV629" s="644">
        <f t="shared" si="356"/>
        <v>0</v>
      </c>
      <c r="BW629" s="644">
        <f t="shared" si="357"/>
        <v>0</v>
      </c>
      <c r="BX629" s="44">
        <f t="shared" si="387"/>
        <v>0</v>
      </c>
      <c r="BY629" s="44">
        <f t="shared" si="374"/>
        <v>0</v>
      </c>
      <c r="BZ629" s="11">
        <f t="shared" si="329"/>
        <v>0</v>
      </c>
      <c r="CA629" s="14">
        <f t="shared" si="375"/>
        <v>4</v>
      </c>
      <c r="CB629" s="14">
        <f t="shared" si="375"/>
        <v>8</v>
      </c>
      <c r="CC629" s="13">
        <f t="shared" si="376"/>
        <v>0</v>
      </c>
      <c r="CD629" s="13">
        <f t="shared" si="376"/>
        <v>0</v>
      </c>
      <c r="CE629" s="13">
        <f t="shared" si="377"/>
        <v>4</v>
      </c>
      <c r="CF629" s="13">
        <f t="shared" si="377"/>
        <v>8</v>
      </c>
      <c r="CG629" s="289">
        <f t="shared" si="333"/>
        <v>12</v>
      </c>
    </row>
    <row r="630" spans="1:85" ht="14.25" x14ac:dyDescent="0.25">
      <c r="A630" s="1" t="s">
        <v>1985</v>
      </c>
      <c r="B630" s="6">
        <v>617</v>
      </c>
      <c r="C630" s="9">
        <v>6</v>
      </c>
      <c r="D630" s="9" t="s">
        <v>9</v>
      </c>
      <c r="E630" s="37" t="s">
        <v>24</v>
      </c>
      <c r="F630" s="495">
        <v>20341392</v>
      </c>
      <c r="G630" s="524" t="s">
        <v>1088</v>
      </c>
      <c r="H630" s="9" t="s">
        <v>53</v>
      </c>
      <c r="I630" s="642">
        <v>0</v>
      </c>
      <c r="J630" s="642">
        <v>0</v>
      </c>
      <c r="K630" s="642">
        <v>0</v>
      </c>
      <c r="L630" s="642">
        <v>0</v>
      </c>
      <c r="M630" s="642">
        <v>0</v>
      </c>
      <c r="N630" s="642">
        <v>0</v>
      </c>
      <c r="O630" s="642">
        <v>0</v>
      </c>
      <c r="P630" s="642">
        <v>0</v>
      </c>
      <c r="Q630" s="658">
        <f t="shared" si="378"/>
        <v>0</v>
      </c>
      <c r="R630" s="658">
        <f t="shared" si="378"/>
        <v>0</v>
      </c>
      <c r="S630" s="10">
        <f t="shared" si="379"/>
        <v>0</v>
      </c>
      <c r="T630" s="642">
        <v>8</v>
      </c>
      <c r="U630" s="642">
        <v>1</v>
      </c>
      <c r="V630" s="642">
        <v>1</v>
      </c>
      <c r="W630" s="642">
        <v>0</v>
      </c>
      <c r="X630" s="642">
        <v>0</v>
      </c>
      <c r="Y630" s="642">
        <v>0</v>
      </c>
      <c r="Z630" s="623">
        <f t="shared" si="380"/>
        <v>9</v>
      </c>
      <c r="AA630" s="623">
        <f t="shared" si="380"/>
        <v>1</v>
      </c>
      <c r="AB630" s="10">
        <f t="shared" si="323"/>
        <v>10</v>
      </c>
      <c r="AC630" s="44">
        <f t="shared" si="381"/>
        <v>9</v>
      </c>
      <c r="AD630" s="44">
        <f t="shared" si="371"/>
        <v>1</v>
      </c>
      <c r="AE630" s="44">
        <f t="shared" si="324"/>
        <v>10</v>
      </c>
      <c r="AF630" s="12">
        <f t="shared" si="353"/>
        <v>8</v>
      </c>
      <c r="AG630" s="12">
        <f t="shared" si="354"/>
        <v>1</v>
      </c>
      <c r="AH630" s="10">
        <f t="shared" si="325"/>
        <v>9</v>
      </c>
      <c r="AI630" s="12">
        <f>VLOOKUP($F630,'Guru SertifikaSi'!$C$6:$G$675,'Guru SertifikaSi'!E$3,FALSE)</f>
        <v>1</v>
      </c>
      <c r="AJ630" s="12">
        <f>VLOOKUP($F630,'Guru SertifikaSi'!$C$6:$G$675,'Guru SertifikaSi'!F$3,FALSE)</f>
        <v>0</v>
      </c>
      <c r="AK630" s="10">
        <f t="shared" si="326"/>
        <v>1</v>
      </c>
      <c r="AL630" s="44">
        <f t="shared" si="372"/>
        <v>9</v>
      </c>
      <c r="AM630" s="44">
        <f t="shared" si="372"/>
        <v>1</v>
      </c>
      <c r="AN630" s="11">
        <f t="shared" si="328"/>
        <v>10</v>
      </c>
      <c r="AO630" s="642">
        <v>1</v>
      </c>
      <c r="AP630" s="642">
        <v>0</v>
      </c>
      <c r="AQ630" s="642">
        <v>0</v>
      </c>
      <c r="AR630" s="642">
        <v>0</v>
      </c>
      <c r="AS630" s="642">
        <v>0</v>
      </c>
      <c r="AT630" s="642">
        <v>0</v>
      </c>
      <c r="AU630" s="642">
        <v>0</v>
      </c>
      <c r="AV630" s="642">
        <v>0</v>
      </c>
      <c r="AW630" s="643">
        <v>0</v>
      </c>
      <c r="AX630" s="643">
        <v>0</v>
      </c>
      <c r="AY630" s="642">
        <v>8</v>
      </c>
      <c r="AZ630" s="642">
        <v>1</v>
      </c>
      <c r="BA630" s="642">
        <v>0</v>
      </c>
      <c r="BB630" s="642">
        <v>0</v>
      </c>
      <c r="BC630" s="642">
        <v>0</v>
      </c>
      <c r="BD630" s="642">
        <v>0</v>
      </c>
      <c r="BE630" s="13">
        <f t="shared" si="382"/>
        <v>1</v>
      </c>
      <c r="BF630" s="13">
        <f t="shared" si="382"/>
        <v>0</v>
      </c>
      <c r="BG630" s="10">
        <f t="shared" si="383"/>
        <v>1</v>
      </c>
      <c r="BH630" s="13">
        <f t="shared" si="384"/>
        <v>8</v>
      </c>
      <c r="BI630" s="13">
        <f t="shared" si="384"/>
        <v>1</v>
      </c>
      <c r="BJ630" s="10">
        <f t="shared" si="385"/>
        <v>9</v>
      </c>
      <c r="BK630" s="44">
        <f t="shared" si="386"/>
        <v>9</v>
      </c>
      <c r="BL630" s="44">
        <f t="shared" si="373"/>
        <v>1</v>
      </c>
      <c r="BM630" s="11">
        <f t="shared" si="373"/>
        <v>10</v>
      </c>
      <c r="BN630" s="642">
        <v>0</v>
      </c>
      <c r="BO630" s="642">
        <v>0</v>
      </c>
      <c r="BP630" s="642">
        <v>0</v>
      </c>
      <c r="BQ630" s="642">
        <v>0</v>
      </c>
      <c r="BR630" s="642">
        <v>0</v>
      </c>
      <c r="BS630" s="642">
        <v>0</v>
      </c>
      <c r="BT630" s="642">
        <v>0</v>
      </c>
      <c r="BU630" s="642">
        <v>0</v>
      </c>
      <c r="BV630" s="644">
        <f t="shared" si="356"/>
        <v>0</v>
      </c>
      <c r="BW630" s="644">
        <f t="shared" si="357"/>
        <v>0</v>
      </c>
      <c r="BX630" s="44">
        <f t="shared" si="387"/>
        <v>0</v>
      </c>
      <c r="BY630" s="44">
        <f t="shared" si="374"/>
        <v>0</v>
      </c>
      <c r="BZ630" s="11">
        <f t="shared" si="329"/>
        <v>0</v>
      </c>
      <c r="CA630" s="14">
        <f t="shared" si="375"/>
        <v>9</v>
      </c>
      <c r="CB630" s="14">
        <f t="shared" si="375"/>
        <v>1</v>
      </c>
      <c r="CC630" s="13">
        <f t="shared" si="376"/>
        <v>0</v>
      </c>
      <c r="CD630" s="13">
        <f t="shared" si="376"/>
        <v>0</v>
      </c>
      <c r="CE630" s="13">
        <f t="shared" si="377"/>
        <v>9</v>
      </c>
      <c r="CF630" s="13">
        <f t="shared" si="377"/>
        <v>1</v>
      </c>
      <c r="CG630" s="289">
        <f t="shared" si="333"/>
        <v>10</v>
      </c>
    </row>
    <row r="631" spans="1:85" ht="14.25" x14ac:dyDescent="0.25">
      <c r="A631" s="1" t="s">
        <v>1986</v>
      </c>
      <c r="B631" s="6">
        <v>618</v>
      </c>
      <c r="C631" s="9">
        <v>7</v>
      </c>
      <c r="D631" s="9" t="s">
        <v>9</v>
      </c>
      <c r="E631" s="37" t="s">
        <v>24</v>
      </c>
      <c r="F631" s="495">
        <v>20360373</v>
      </c>
      <c r="G631" s="524" t="s">
        <v>1089</v>
      </c>
      <c r="H631" s="9" t="s">
        <v>53</v>
      </c>
      <c r="I631" s="642">
        <v>0</v>
      </c>
      <c r="J631" s="642">
        <v>0</v>
      </c>
      <c r="K631" s="642">
        <v>0</v>
      </c>
      <c r="L631" s="642">
        <v>0</v>
      </c>
      <c r="M631" s="642">
        <v>0</v>
      </c>
      <c r="N631" s="642">
        <v>0</v>
      </c>
      <c r="O631" s="642">
        <v>0</v>
      </c>
      <c r="P631" s="642">
        <v>0</v>
      </c>
      <c r="Q631" s="658">
        <f t="shared" si="378"/>
        <v>0</v>
      </c>
      <c r="R631" s="658">
        <f t="shared" si="378"/>
        <v>0</v>
      </c>
      <c r="S631" s="10">
        <f t="shared" si="379"/>
        <v>0</v>
      </c>
      <c r="T631" s="642">
        <v>8</v>
      </c>
      <c r="U631" s="642">
        <v>3</v>
      </c>
      <c r="V631" s="642">
        <v>0</v>
      </c>
      <c r="W631" s="642">
        <v>0</v>
      </c>
      <c r="X631" s="642">
        <v>0</v>
      </c>
      <c r="Y631" s="642">
        <v>1</v>
      </c>
      <c r="Z631" s="623">
        <f t="shared" si="380"/>
        <v>8</v>
      </c>
      <c r="AA631" s="623">
        <f t="shared" si="380"/>
        <v>4</v>
      </c>
      <c r="AB631" s="10">
        <f t="shared" si="323"/>
        <v>12</v>
      </c>
      <c r="AC631" s="44">
        <f t="shared" si="381"/>
        <v>8</v>
      </c>
      <c r="AD631" s="44">
        <f t="shared" si="371"/>
        <v>4</v>
      </c>
      <c r="AE631" s="44">
        <f t="shared" si="324"/>
        <v>12</v>
      </c>
      <c r="AF631" s="12">
        <f t="shared" si="353"/>
        <v>7</v>
      </c>
      <c r="AG631" s="12">
        <f t="shared" si="354"/>
        <v>3</v>
      </c>
      <c r="AH631" s="10">
        <f t="shared" si="325"/>
        <v>10</v>
      </c>
      <c r="AI631" s="12">
        <f>VLOOKUP($F631,'Guru SertifikaSi'!$C$6:$G$675,'Guru SertifikaSi'!E$3,FALSE)</f>
        <v>1</v>
      </c>
      <c r="AJ631" s="12">
        <f>VLOOKUP($F631,'Guru SertifikaSi'!$C$6:$G$675,'Guru SertifikaSi'!F$3,FALSE)</f>
        <v>1</v>
      </c>
      <c r="AK631" s="10">
        <f t="shared" si="326"/>
        <v>2</v>
      </c>
      <c r="AL631" s="44">
        <f t="shared" si="372"/>
        <v>8</v>
      </c>
      <c r="AM631" s="44">
        <f t="shared" si="372"/>
        <v>4</v>
      </c>
      <c r="AN631" s="11">
        <f t="shared" si="328"/>
        <v>12</v>
      </c>
      <c r="AO631" s="642">
        <v>1</v>
      </c>
      <c r="AP631" s="642">
        <v>0</v>
      </c>
      <c r="AQ631" s="642">
        <v>0</v>
      </c>
      <c r="AR631" s="642">
        <v>0</v>
      </c>
      <c r="AS631" s="642">
        <v>1</v>
      </c>
      <c r="AT631" s="642">
        <v>0</v>
      </c>
      <c r="AU631" s="642">
        <v>0</v>
      </c>
      <c r="AV631" s="642">
        <v>0</v>
      </c>
      <c r="AW631" s="643">
        <v>0</v>
      </c>
      <c r="AX631" s="643">
        <v>0</v>
      </c>
      <c r="AY631" s="642">
        <v>6</v>
      </c>
      <c r="AZ631" s="642">
        <v>4</v>
      </c>
      <c r="BA631" s="642">
        <v>0</v>
      </c>
      <c r="BB631" s="642">
        <v>0</v>
      </c>
      <c r="BC631" s="642">
        <v>0</v>
      </c>
      <c r="BD631" s="642">
        <v>0</v>
      </c>
      <c r="BE631" s="13">
        <f t="shared" si="382"/>
        <v>2</v>
      </c>
      <c r="BF631" s="13">
        <f t="shared" si="382"/>
        <v>0</v>
      </c>
      <c r="BG631" s="10">
        <f t="shared" si="383"/>
        <v>2</v>
      </c>
      <c r="BH631" s="13">
        <f t="shared" si="384"/>
        <v>6</v>
      </c>
      <c r="BI631" s="13">
        <f t="shared" si="384"/>
        <v>4</v>
      </c>
      <c r="BJ631" s="10">
        <f t="shared" si="385"/>
        <v>10</v>
      </c>
      <c r="BK631" s="44">
        <f t="shared" si="386"/>
        <v>8</v>
      </c>
      <c r="BL631" s="44">
        <f t="shared" si="373"/>
        <v>4</v>
      </c>
      <c r="BM631" s="11">
        <f t="shared" si="373"/>
        <v>12</v>
      </c>
      <c r="BN631" s="642">
        <v>0</v>
      </c>
      <c r="BO631" s="642">
        <v>0</v>
      </c>
      <c r="BP631" s="642">
        <v>1</v>
      </c>
      <c r="BQ631" s="642">
        <v>0</v>
      </c>
      <c r="BR631" s="642">
        <v>0</v>
      </c>
      <c r="BS631" s="642">
        <v>0</v>
      </c>
      <c r="BT631" s="642">
        <v>0</v>
      </c>
      <c r="BU631" s="642">
        <v>0</v>
      </c>
      <c r="BV631" s="644">
        <f t="shared" si="356"/>
        <v>1</v>
      </c>
      <c r="BW631" s="644">
        <f t="shared" si="357"/>
        <v>0</v>
      </c>
      <c r="BX631" s="44">
        <f t="shared" si="387"/>
        <v>1</v>
      </c>
      <c r="BY631" s="44">
        <f t="shared" si="374"/>
        <v>0</v>
      </c>
      <c r="BZ631" s="11">
        <f t="shared" si="329"/>
        <v>1</v>
      </c>
      <c r="CA631" s="14">
        <f t="shared" si="375"/>
        <v>8</v>
      </c>
      <c r="CB631" s="14">
        <f t="shared" si="375"/>
        <v>4</v>
      </c>
      <c r="CC631" s="13">
        <f t="shared" si="376"/>
        <v>1</v>
      </c>
      <c r="CD631" s="13">
        <f t="shared" si="376"/>
        <v>0</v>
      </c>
      <c r="CE631" s="13">
        <f t="shared" si="377"/>
        <v>9</v>
      </c>
      <c r="CF631" s="13">
        <f t="shared" si="377"/>
        <v>4</v>
      </c>
      <c r="CG631" s="289">
        <f t="shared" si="333"/>
        <v>13</v>
      </c>
    </row>
    <row r="632" spans="1:85" ht="14.25" x14ac:dyDescent="0.25">
      <c r="A632" s="1" t="s">
        <v>1987</v>
      </c>
      <c r="B632" s="6">
        <v>619</v>
      </c>
      <c r="C632" s="9">
        <v>8</v>
      </c>
      <c r="D632" s="9" t="s">
        <v>9</v>
      </c>
      <c r="E632" s="37" t="s">
        <v>25</v>
      </c>
      <c r="F632" s="495">
        <v>20341389</v>
      </c>
      <c r="G632" s="524" t="s">
        <v>1090</v>
      </c>
      <c r="H632" s="9" t="s">
        <v>53</v>
      </c>
      <c r="I632" s="642">
        <v>0</v>
      </c>
      <c r="J632" s="642">
        <v>0</v>
      </c>
      <c r="K632" s="642">
        <v>0</v>
      </c>
      <c r="L632" s="642">
        <v>0</v>
      </c>
      <c r="M632" s="642">
        <v>0</v>
      </c>
      <c r="N632" s="642">
        <v>0</v>
      </c>
      <c r="O632" s="642">
        <v>0</v>
      </c>
      <c r="P632" s="642">
        <v>0</v>
      </c>
      <c r="Q632" s="658">
        <f t="shared" si="378"/>
        <v>0</v>
      </c>
      <c r="R632" s="658">
        <f t="shared" si="378"/>
        <v>0</v>
      </c>
      <c r="S632" s="10">
        <f t="shared" si="379"/>
        <v>0</v>
      </c>
      <c r="T632" s="642">
        <v>3</v>
      </c>
      <c r="U632" s="642">
        <v>5</v>
      </c>
      <c r="V632" s="642">
        <v>0</v>
      </c>
      <c r="W632" s="642">
        <v>0</v>
      </c>
      <c r="X632" s="642">
        <v>0</v>
      </c>
      <c r="Y632" s="642">
        <v>0</v>
      </c>
      <c r="Z632" s="623">
        <f t="shared" si="380"/>
        <v>3</v>
      </c>
      <c r="AA632" s="623">
        <f t="shared" si="380"/>
        <v>5</v>
      </c>
      <c r="AB632" s="10">
        <f t="shared" si="323"/>
        <v>8</v>
      </c>
      <c r="AC632" s="44">
        <f t="shared" si="381"/>
        <v>3</v>
      </c>
      <c r="AD632" s="44">
        <f t="shared" si="371"/>
        <v>5</v>
      </c>
      <c r="AE632" s="44">
        <f t="shared" si="324"/>
        <v>8</v>
      </c>
      <c r="AF632" s="12">
        <f t="shared" si="353"/>
        <v>3</v>
      </c>
      <c r="AG632" s="12">
        <f t="shared" si="354"/>
        <v>5</v>
      </c>
      <c r="AH632" s="10">
        <f t="shared" si="325"/>
        <v>8</v>
      </c>
      <c r="AI632" s="12">
        <f>VLOOKUP($F632,'Guru SertifikaSi'!$C$6:$G$675,'Guru SertifikaSi'!E$3,FALSE)</f>
        <v>0</v>
      </c>
      <c r="AJ632" s="12">
        <f>VLOOKUP($F632,'Guru SertifikaSi'!$C$6:$G$675,'Guru SertifikaSi'!F$3,FALSE)</f>
        <v>0</v>
      </c>
      <c r="AK632" s="10">
        <f t="shared" si="326"/>
        <v>0</v>
      </c>
      <c r="AL632" s="44">
        <f t="shared" si="372"/>
        <v>3</v>
      </c>
      <c r="AM632" s="44">
        <f t="shared" si="372"/>
        <v>5</v>
      </c>
      <c r="AN632" s="11">
        <f t="shared" si="328"/>
        <v>8</v>
      </c>
      <c r="AO632" s="642">
        <v>0</v>
      </c>
      <c r="AP632" s="642">
        <v>1</v>
      </c>
      <c r="AQ632" s="642">
        <v>0</v>
      </c>
      <c r="AR632" s="642">
        <v>0</v>
      </c>
      <c r="AS632" s="642">
        <v>0</v>
      </c>
      <c r="AT632" s="642">
        <v>0</v>
      </c>
      <c r="AU632" s="642">
        <v>0</v>
      </c>
      <c r="AV632" s="642">
        <v>1</v>
      </c>
      <c r="AW632" s="643">
        <v>0</v>
      </c>
      <c r="AX632" s="643">
        <v>0</v>
      </c>
      <c r="AY632" s="642">
        <v>3</v>
      </c>
      <c r="AZ632" s="642">
        <v>2</v>
      </c>
      <c r="BA632" s="642">
        <v>0</v>
      </c>
      <c r="BB632" s="642">
        <v>1</v>
      </c>
      <c r="BC632" s="642">
        <v>0</v>
      </c>
      <c r="BD632" s="642">
        <v>0</v>
      </c>
      <c r="BE632" s="13">
        <f t="shared" si="382"/>
        <v>0</v>
      </c>
      <c r="BF632" s="13">
        <f t="shared" si="382"/>
        <v>2</v>
      </c>
      <c r="BG632" s="10">
        <f t="shared" si="383"/>
        <v>2</v>
      </c>
      <c r="BH632" s="13">
        <f t="shared" si="384"/>
        <v>3</v>
      </c>
      <c r="BI632" s="13">
        <f t="shared" si="384"/>
        <v>3</v>
      </c>
      <c r="BJ632" s="10">
        <f t="shared" si="385"/>
        <v>6</v>
      </c>
      <c r="BK632" s="44">
        <f t="shared" si="386"/>
        <v>3</v>
      </c>
      <c r="BL632" s="44">
        <f t="shared" si="373"/>
        <v>5</v>
      </c>
      <c r="BM632" s="11">
        <f t="shared" si="373"/>
        <v>8</v>
      </c>
      <c r="BN632" s="642">
        <v>0</v>
      </c>
      <c r="BO632" s="642">
        <v>0</v>
      </c>
      <c r="BP632" s="642">
        <v>0</v>
      </c>
      <c r="BQ632" s="642">
        <v>0</v>
      </c>
      <c r="BR632" s="642">
        <v>0</v>
      </c>
      <c r="BS632" s="642">
        <v>0</v>
      </c>
      <c r="BT632" s="642">
        <v>0</v>
      </c>
      <c r="BU632" s="642">
        <v>0</v>
      </c>
      <c r="BV632" s="644">
        <f t="shared" si="356"/>
        <v>0</v>
      </c>
      <c r="BW632" s="644">
        <f t="shared" si="357"/>
        <v>0</v>
      </c>
      <c r="BX632" s="44">
        <f t="shared" si="387"/>
        <v>0</v>
      </c>
      <c r="BY632" s="44">
        <f t="shared" si="374"/>
        <v>0</v>
      </c>
      <c r="BZ632" s="11">
        <f t="shared" si="329"/>
        <v>0</v>
      </c>
      <c r="CA632" s="14">
        <f t="shared" si="375"/>
        <v>3</v>
      </c>
      <c r="CB632" s="14">
        <f t="shared" si="375"/>
        <v>5</v>
      </c>
      <c r="CC632" s="13">
        <f t="shared" si="376"/>
        <v>0</v>
      </c>
      <c r="CD632" s="13">
        <f t="shared" si="376"/>
        <v>0</v>
      </c>
      <c r="CE632" s="13">
        <f t="shared" si="377"/>
        <v>3</v>
      </c>
      <c r="CF632" s="13">
        <f t="shared" si="377"/>
        <v>5</v>
      </c>
      <c r="CG632" s="289">
        <f t="shared" si="333"/>
        <v>8</v>
      </c>
    </row>
    <row r="633" spans="1:85" ht="14.25" x14ac:dyDescent="0.25">
      <c r="A633" s="1" t="s">
        <v>1988</v>
      </c>
      <c r="B633" s="6">
        <v>620</v>
      </c>
      <c r="C633" s="9">
        <v>9</v>
      </c>
      <c r="D633" s="9" t="s">
        <v>9</v>
      </c>
      <c r="E633" s="37" t="s">
        <v>25</v>
      </c>
      <c r="F633" s="495">
        <v>20360382</v>
      </c>
      <c r="G633" s="524" t="s">
        <v>1091</v>
      </c>
      <c r="H633" s="9" t="s">
        <v>53</v>
      </c>
      <c r="I633" s="642">
        <v>0</v>
      </c>
      <c r="J633" s="642">
        <v>0</v>
      </c>
      <c r="K633" s="642">
        <v>0</v>
      </c>
      <c r="L633" s="642">
        <v>0</v>
      </c>
      <c r="M633" s="642">
        <v>0</v>
      </c>
      <c r="N633" s="642">
        <v>0</v>
      </c>
      <c r="O633" s="642">
        <v>0</v>
      </c>
      <c r="P633" s="642">
        <v>0</v>
      </c>
      <c r="Q633" s="658">
        <f t="shared" si="378"/>
        <v>0</v>
      </c>
      <c r="R633" s="658">
        <f t="shared" si="378"/>
        <v>0</v>
      </c>
      <c r="S633" s="10">
        <f t="shared" si="379"/>
        <v>0</v>
      </c>
      <c r="T633" s="642">
        <v>5</v>
      </c>
      <c r="U633" s="642">
        <v>4</v>
      </c>
      <c r="V633" s="642">
        <v>0</v>
      </c>
      <c r="W633" s="642">
        <v>0</v>
      </c>
      <c r="X633" s="642">
        <v>0</v>
      </c>
      <c r="Y633" s="642">
        <v>0</v>
      </c>
      <c r="Z633" s="623">
        <f t="shared" si="380"/>
        <v>5</v>
      </c>
      <c r="AA633" s="623">
        <f t="shared" si="380"/>
        <v>4</v>
      </c>
      <c r="AB633" s="10">
        <f t="shared" ref="AB633:AB683" si="388">SUM(Z633:AA633)</f>
        <v>9</v>
      </c>
      <c r="AC633" s="44">
        <f t="shared" si="381"/>
        <v>5</v>
      </c>
      <c r="AD633" s="44">
        <f t="shared" si="371"/>
        <v>4</v>
      </c>
      <c r="AE633" s="44">
        <f t="shared" ref="AE633:AE683" si="389">SUM(AC633:AD633)</f>
        <v>9</v>
      </c>
      <c r="AF633" s="12">
        <f t="shared" si="353"/>
        <v>5</v>
      </c>
      <c r="AG633" s="12">
        <f t="shared" si="354"/>
        <v>3</v>
      </c>
      <c r="AH633" s="10">
        <f t="shared" ref="AH633:AH683" si="390">SUM(AF633:AG633)</f>
        <v>8</v>
      </c>
      <c r="AI633" s="12">
        <f>VLOOKUP($F633,'Guru SertifikaSi'!$C$6:$G$675,'Guru SertifikaSi'!E$3,FALSE)</f>
        <v>0</v>
      </c>
      <c r="AJ633" s="12">
        <f>VLOOKUP($F633,'Guru SertifikaSi'!$C$6:$G$675,'Guru SertifikaSi'!F$3,FALSE)</f>
        <v>1</v>
      </c>
      <c r="AK633" s="10">
        <f t="shared" ref="AK633:AK683" si="391">SUM(AI633:AJ633)</f>
        <v>1</v>
      </c>
      <c r="AL633" s="44">
        <f t="shared" si="372"/>
        <v>5</v>
      </c>
      <c r="AM633" s="44">
        <f t="shared" si="372"/>
        <v>4</v>
      </c>
      <c r="AN633" s="11">
        <f t="shared" ref="AN633:AN683" si="392">SUM(AL633:AM633)</f>
        <v>9</v>
      </c>
      <c r="AO633" s="642">
        <v>0</v>
      </c>
      <c r="AP633" s="642">
        <v>0</v>
      </c>
      <c r="AQ633" s="642">
        <v>0</v>
      </c>
      <c r="AR633" s="642">
        <v>0</v>
      </c>
      <c r="AS633" s="642">
        <v>0</v>
      </c>
      <c r="AT633" s="642">
        <v>0</v>
      </c>
      <c r="AU633" s="642">
        <v>0</v>
      </c>
      <c r="AV633" s="642">
        <v>0</v>
      </c>
      <c r="AW633" s="643">
        <v>0</v>
      </c>
      <c r="AX633" s="643">
        <v>0</v>
      </c>
      <c r="AY633" s="642">
        <v>5</v>
      </c>
      <c r="AZ633" s="642">
        <v>4</v>
      </c>
      <c r="BA633" s="642">
        <v>0</v>
      </c>
      <c r="BB633" s="642">
        <v>0</v>
      </c>
      <c r="BC633" s="642">
        <v>0</v>
      </c>
      <c r="BD633" s="642">
        <v>0</v>
      </c>
      <c r="BE633" s="13">
        <f t="shared" si="382"/>
        <v>0</v>
      </c>
      <c r="BF633" s="13">
        <f t="shared" si="382"/>
        <v>0</v>
      </c>
      <c r="BG633" s="10">
        <f t="shared" si="383"/>
        <v>0</v>
      </c>
      <c r="BH633" s="13">
        <f t="shared" si="384"/>
        <v>5</v>
      </c>
      <c r="BI633" s="13">
        <f t="shared" si="384"/>
        <v>4</v>
      </c>
      <c r="BJ633" s="10">
        <f t="shared" si="385"/>
        <v>9</v>
      </c>
      <c r="BK633" s="44">
        <f t="shared" si="386"/>
        <v>5</v>
      </c>
      <c r="BL633" s="44">
        <f t="shared" si="373"/>
        <v>4</v>
      </c>
      <c r="BM633" s="11">
        <f t="shared" si="373"/>
        <v>9</v>
      </c>
      <c r="BN633" s="642">
        <v>0</v>
      </c>
      <c r="BO633" s="642">
        <v>0</v>
      </c>
      <c r="BP633" s="642">
        <v>2</v>
      </c>
      <c r="BQ633" s="642">
        <v>1</v>
      </c>
      <c r="BR633" s="642">
        <v>0</v>
      </c>
      <c r="BS633" s="642">
        <v>0</v>
      </c>
      <c r="BT633" s="642">
        <v>1</v>
      </c>
      <c r="BU633" s="642">
        <v>0</v>
      </c>
      <c r="BV633" s="644">
        <f t="shared" si="356"/>
        <v>3</v>
      </c>
      <c r="BW633" s="644">
        <f t="shared" si="357"/>
        <v>1</v>
      </c>
      <c r="BX633" s="44">
        <f t="shared" si="387"/>
        <v>3</v>
      </c>
      <c r="BY633" s="44">
        <f t="shared" si="374"/>
        <v>1</v>
      </c>
      <c r="BZ633" s="11">
        <f t="shared" ref="BZ633:BZ683" si="393">SUM(BX633:BY633)</f>
        <v>4</v>
      </c>
      <c r="CA633" s="14">
        <f t="shared" si="375"/>
        <v>5</v>
      </c>
      <c r="CB633" s="14">
        <f t="shared" si="375"/>
        <v>4</v>
      </c>
      <c r="CC633" s="13">
        <f t="shared" si="376"/>
        <v>3</v>
      </c>
      <c r="CD633" s="13">
        <f t="shared" si="376"/>
        <v>1</v>
      </c>
      <c r="CE633" s="13">
        <f t="shared" si="377"/>
        <v>8</v>
      </c>
      <c r="CF633" s="13">
        <f t="shared" si="377"/>
        <v>5</v>
      </c>
      <c r="CG633" s="289">
        <f t="shared" ref="CG633:CG683" si="394">SUM(CE633:CF633)</f>
        <v>13</v>
      </c>
    </row>
    <row r="634" spans="1:85" ht="14.25" x14ac:dyDescent="0.25">
      <c r="A634" s="1" t="s">
        <v>1989</v>
      </c>
      <c r="B634" s="6">
        <v>621</v>
      </c>
      <c r="C634" s="9">
        <v>10</v>
      </c>
      <c r="D634" s="9" t="s">
        <v>9</v>
      </c>
      <c r="E634" s="37" t="s">
        <v>25</v>
      </c>
      <c r="F634" s="495">
        <v>20319390</v>
      </c>
      <c r="G634" s="524" t="s">
        <v>1092</v>
      </c>
      <c r="H634" s="9" t="s">
        <v>53</v>
      </c>
      <c r="I634" s="642">
        <v>0</v>
      </c>
      <c r="J634" s="642">
        <v>0</v>
      </c>
      <c r="K634" s="642">
        <v>0</v>
      </c>
      <c r="L634" s="642">
        <v>0</v>
      </c>
      <c r="M634" s="642">
        <v>0</v>
      </c>
      <c r="N634" s="642">
        <v>0</v>
      </c>
      <c r="O634" s="642">
        <v>0</v>
      </c>
      <c r="P634" s="642">
        <v>0</v>
      </c>
      <c r="Q634" s="658">
        <f t="shared" si="378"/>
        <v>0</v>
      </c>
      <c r="R634" s="658">
        <f t="shared" si="378"/>
        <v>0</v>
      </c>
      <c r="S634" s="10">
        <f t="shared" si="379"/>
        <v>0</v>
      </c>
      <c r="T634" s="642">
        <v>10</v>
      </c>
      <c r="U634" s="642">
        <v>5</v>
      </c>
      <c r="V634" s="642">
        <v>3</v>
      </c>
      <c r="W634" s="642">
        <v>1</v>
      </c>
      <c r="X634" s="642">
        <v>0</v>
      </c>
      <c r="Y634" s="642">
        <v>0</v>
      </c>
      <c r="Z634" s="623">
        <f t="shared" si="380"/>
        <v>13</v>
      </c>
      <c r="AA634" s="623">
        <f t="shared" si="380"/>
        <v>6</v>
      </c>
      <c r="AB634" s="10">
        <f t="shared" si="388"/>
        <v>19</v>
      </c>
      <c r="AC634" s="44">
        <f t="shared" si="381"/>
        <v>13</v>
      </c>
      <c r="AD634" s="44">
        <f t="shared" si="371"/>
        <v>6</v>
      </c>
      <c r="AE634" s="44">
        <f t="shared" si="389"/>
        <v>19</v>
      </c>
      <c r="AF634" s="12">
        <f t="shared" si="353"/>
        <v>12</v>
      </c>
      <c r="AG634" s="12">
        <f t="shared" si="354"/>
        <v>1</v>
      </c>
      <c r="AH634" s="10">
        <f t="shared" si="390"/>
        <v>13</v>
      </c>
      <c r="AI634" s="12">
        <f>VLOOKUP($F634,'Guru SertifikaSi'!$C$6:$G$675,'Guru SertifikaSi'!E$3,FALSE)</f>
        <v>1</v>
      </c>
      <c r="AJ634" s="12">
        <f>VLOOKUP($F634,'Guru SertifikaSi'!$C$6:$G$675,'Guru SertifikaSi'!F$3,FALSE)</f>
        <v>5</v>
      </c>
      <c r="AK634" s="10">
        <f t="shared" si="391"/>
        <v>6</v>
      </c>
      <c r="AL634" s="44">
        <f t="shared" si="372"/>
        <v>13</v>
      </c>
      <c r="AM634" s="44">
        <f t="shared" si="372"/>
        <v>6</v>
      </c>
      <c r="AN634" s="11">
        <f t="shared" si="392"/>
        <v>19</v>
      </c>
      <c r="AO634" s="642">
        <v>0</v>
      </c>
      <c r="AP634" s="642">
        <v>0</v>
      </c>
      <c r="AQ634" s="642">
        <v>0</v>
      </c>
      <c r="AR634" s="642">
        <v>0</v>
      </c>
      <c r="AS634" s="642">
        <v>0</v>
      </c>
      <c r="AT634" s="642">
        <v>0</v>
      </c>
      <c r="AU634" s="642">
        <v>0</v>
      </c>
      <c r="AV634" s="642">
        <v>0</v>
      </c>
      <c r="AW634" s="643">
        <v>0</v>
      </c>
      <c r="AX634" s="643">
        <v>0</v>
      </c>
      <c r="AY634" s="642">
        <v>12</v>
      </c>
      <c r="AZ634" s="642">
        <v>5</v>
      </c>
      <c r="BA634" s="642">
        <v>1</v>
      </c>
      <c r="BB634" s="642">
        <v>1</v>
      </c>
      <c r="BC634" s="642">
        <v>0</v>
      </c>
      <c r="BD634" s="642">
        <v>0</v>
      </c>
      <c r="BE634" s="13">
        <f t="shared" si="382"/>
        <v>0</v>
      </c>
      <c r="BF634" s="13">
        <f t="shared" si="382"/>
        <v>0</v>
      </c>
      <c r="BG634" s="10">
        <f t="shared" si="383"/>
        <v>0</v>
      </c>
      <c r="BH634" s="13">
        <f t="shared" si="384"/>
        <v>13</v>
      </c>
      <c r="BI634" s="13">
        <f t="shared" si="384"/>
        <v>6</v>
      </c>
      <c r="BJ634" s="10">
        <f t="shared" si="385"/>
        <v>19</v>
      </c>
      <c r="BK634" s="44">
        <f t="shared" si="386"/>
        <v>13</v>
      </c>
      <c r="BL634" s="44">
        <f t="shared" si="373"/>
        <v>6</v>
      </c>
      <c r="BM634" s="11">
        <f t="shared" si="373"/>
        <v>19</v>
      </c>
      <c r="BN634" s="642">
        <v>0</v>
      </c>
      <c r="BO634" s="642">
        <v>0</v>
      </c>
      <c r="BP634" s="642">
        <v>1</v>
      </c>
      <c r="BQ634" s="642">
        <v>0</v>
      </c>
      <c r="BR634" s="642">
        <v>0</v>
      </c>
      <c r="BS634" s="642">
        <v>2</v>
      </c>
      <c r="BT634" s="642">
        <v>0</v>
      </c>
      <c r="BU634" s="642">
        <v>0</v>
      </c>
      <c r="BV634" s="644">
        <f t="shared" si="356"/>
        <v>1</v>
      </c>
      <c r="BW634" s="644">
        <f t="shared" si="357"/>
        <v>2</v>
      </c>
      <c r="BX634" s="44">
        <f t="shared" si="387"/>
        <v>1</v>
      </c>
      <c r="BY634" s="44">
        <f t="shared" si="374"/>
        <v>2</v>
      </c>
      <c r="BZ634" s="11">
        <f t="shared" si="393"/>
        <v>3</v>
      </c>
      <c r="CA634" s="14">
        <f t="shared" si="375"/>
        <v>13</v>
      </c>
      <c r="CB634" s="14">
        <f t="shared" si="375"/>
        <v>6</v>
      </c>
      <c r="CC634" s="13">
        <f t="shared" si="376"/>
        <v>1</v>
      </c>
      <c r="CD634" s="13">
        <f t="shared" si="376"/>
        <v>2</v>
      </c>
      <c r="CE634" s="13">
        <f t="shared" si="377"/>
        <v>14</v>
      </c>
      <c r="CF634" s="13">
        <f t="shared" si="377"/>
        <v>8</v>
      </c>
      <c r="CG634" s="289">
        <f t="shared" si="394"/>
        <v>22</v>
      </c>
    </row>
    <row r="635" spans="1:85" ht="14.25" x14ac:dyDescent="0.25">
      <c r="A635" s="1" t="s">
        <v>1990</v>
      </c>
      <c r="B635" s="6">
        <v>622</v>
      </c>
      <c r="C635" s="9">
        <v>11</v>
      </c>
      <c r="D635" s="9" t="s">
        <v>9</v>
      </c>
      <c r="E635" s="37" t="s">
        <v>25</v>
      </c>
      <c r="F635" s="495">
        <v>20341173</v>
      </c>
      <c r="G635" s="524" t="s">
        <v>1093</v>
      </c>
      <c r="H635" s="9" t="s">
        <v>53</v>
      </c>
      <c r="I635" s="642">
        <v>0</v>
      </c>
      <c r="J635" s="642">
        <v>0</v>
      </c>
      <c r="K635" s="642">
        <v>0</v>
      </c>
      <c r="L635" s="642">
        <v>0</v>
      </c>
      <c r="M635" s="642">
        <v>0</v>
      </c>
      <c r="N635" s="642">
        <v>0</v>
      </c>
      <c r="O635" s="642">
        <v>0</v>
      </c>
      <c r="P635" s="642">
        <v>0</v>
      </c>
      <c r="Q635" s="658">
        <f t="shared" si="378"/>
        <v>0</v>
      </c>
      <c r="R635" s="658">
        <f t="shared" si="378"/>
        <v>0</v>
      </c>
      <c r="S635" s="10">
        <f t="shared" si="379"/>
        <v>0</v>
      </c>
      <c r="T635" s="642">
        <v>4</v>
      </c>
      <c r="U635" s="642">
        <v>3</v>
      </c>
      <c r="V635" s="642">
        <v>1</v>
      </c>
      <c r="W635" s="642">
        <v>0</v>
      </c>
      <c r="X635" s="642">
        <v>2</v>
      </c>
      <c r="Y635" s="642">
        <v>1</v>
      </c>
      <c r="Z635" s="623">
        <f t="shared" si="380"/>
        <v>7</v>
      </c>
      <c r="AA635" s="623">
        <f t="shared" si="380"/>
        <v>4</v>
      </c>
      <c r="AB635" s="10">
        <f t="shared" si="388"/>
        <v>11</v>
      </c>
      <c r="AC635" s="44">
        <f t="shared" si="381"/>
        <v>7</v>
      </c>
      <c r="AD635" s="44">
        <f t="shared" si="371"/>
        <v>4</v>
      </c>
      <c r="AE635" s="44">
        <f t="shared" si="389"/>
        <v>11</v>
      </c>
      <c r="AF635" s="12">
        <f t="shared" si="353"/>
        <v>4</v>
      </c>
      <c r="AG635" s="12">
        <f t="shared" si="354"/>
        <v>3</v>
      </c>
      <c r="AH635" s="10">
        <f t="shared" si="390"/>
        <v>7</v>
      </c>
      <c r="AI635" s="12">
        <f>VLOOKUP($F635,'Guru SertifikaSi'!$C$6:$G$675,'Guru SertifikaSi'!E$3,FALSE)</f>
        <v>3</v>
      </c>
      <c r="AJ635" s="12">
        <f>VLOOKUP($F635,'Guru SertifikaSi'!$C$6:$G$675,'Guru SertifikaSi'!F$3,FALSE)</f>
        <v>1</v>
      </c>
      <c r="AK635" s="10">
        <f t="shared" si="391"/>
        <v>4</v>
      </c>
      <c r="AL635" s="44">
        <f t="shared" si="372"/>
        <v>7</v>
      </c>
      <c r="AM635" s="44">
        <f t="shared" si="372"/>
        <v>4</v>
      </c>
      <c r="AN635" s="11">
        <f t="shared" si="392"/>
        <v>11</v>
      </c>
      <c r="AO635" s="642">
        <v>0</v>
      </c>
      <c r="AP635" s="642">
        <v>0</v>
      </c>
      <c r="AQ635" s="642">
        <v>0</v>
      </c>
      <c r="AR635" s="642">
        <v>0</v>
      </c>
      <c r="AS635" s="642">
        <v>0</v>
      </c>
      <c r="AT635" s="642">
        <v>0</v>
      </c>
      <c r="AU635" s="642">
        <v>0</v>
      </c>
      <c r="AV635" s="642">
        <v>0</v>
      </c>
      <c r="AW635" s="643">
        <v>0</v>
      </c>
      <c r="AX635" s="643">
        <v>0</v>
      </c>
      <c r="AY635" s="642">
        <v>7</v>
      </c>
      <c r="AZ635" s="642">
        <v>4</v>
      </c>
      <c r="BA635" s="642">
        <v>0</v>
      </c>
      <c r="BB635" s="642">
        <v>0</v>
      </c>
      <c r="BC635" s="642">
        <v>0</v>
      </c>
      <c r="BD635" s="642">
        <v>0</v>
      </c>
      <c r="BE635" s="13">
        <f t="shared" si="382"/>
        <v>0</v>
      </c>
      <c r="BF635" s="13">
        <f t="shared" si="382"/>
        <v>0</v>
      </c>
      <c r="BG635" s="10">
        <f t="shared" si="383"/>
        <v>0</v>
      </c>
      <c r="BH635" s="13">
        <f t="shared" si="384"/>
        <v>7</v>
      </c>
      <c r="BI635" s="13">
        <f t="shared" si="384"/>
        <v>4</v>
      </c>
      <c r="BJ635" s="10">
        <f t="shared" si="385"/>
        <v>11</v>
      </c>
      <c r="BK635" s="44">
        <f t="shared" si="386"/>
        <v>7</v>
      </c>
      <c r="BL635" s="44">
        <f t="shared" si="373"/>
        <v>4</v>
      </c>
      <c r="BM635" s="11">
        <f t="shared" si="373"/>
        <v>11</v>
      </c>
      <c r="BN635" s="642">
        <v>0</v>
      </c>
      <c r="BO635" s="642">
        <v>0</v>
      </c>
      <c r="BP635" s="642">
        <v>1</v>
      </c>
      <c r="BQ635" s="642">
        <v>0</v>
      </c>
      <c r="BR635" s="642">
        <v>0</v>
      </c>
      <c r="BS635" s="642">
        <v>0</v>
      </c>
      <c r="BT635" s="642">
        <v>0</v>
      </c>
      <c r="BU635" s="642">
        <v>0</v>
      </c>
      <c r="BV635" s="644">
        <f t="shared" si="356"/>
        <v>1</v>
      </c>
      <c r="BW635" s="644">
        <f t="shared" si="357"/>
        <v>0</v>
      </c>
      <c r="BX635" s="44">
        <f t="shared" si="387"/>
        <v>1</v>
      </c>
      <c r="BY635" s="44">
        <f t="shared" si="374"/>
        <v>0</v>
      </c>
      <c r="BZ635" s="11">
        <f t="shared" si="393"/>
        <v>1</v>
      </c>
      <c r="CA635" s="14">
        <f t="shared" si="375"/>
        <v>7</v>
      </c>
      <c r="CB635" s="14">
        <f t="shared" si="375"/>
        <v>4</v>
      </c>
      <c r="CC635" s="13">
        <f t="shared" si="376"/>
        <v>1</v>
      </c>
      <c r="CD635" s="13">
        <f t="shared" si="376"/>
        <v>0</v>
      </c>
      <c r="CE635" s="13">
        <f t="shared" si="377"/>
        <v>8</v>
      </c>
      <c r="CF635" s="13">
        <f t="shared" si="377"/>
        <v>4</v>
      </c>
      <c r="CG635" s="289">
        <f t="shared" si="394"/>
        <v>12</v>
      </c>
    </row>
    <row r="636" spans="1:85" ht="14.25" x14ac:dyDescent="0.25">
      <c r="A636" s="1" t="s">
        <v>1991</v>
      </c>
      <c r="B636" s="6">
        <v>623</v>
      </c>
      <c r="C636" s="9">
        <v>12</v>
      </c>
      <c r="D636" s="9" t="s">
        <v>9</v>
      </c>
      <c r="E636" s="37" t="s">
        <v>25</v>
      </c>
      <c r="F636" s="495">
        <v>69888497</v>
      </c>
      <c r="G636" s="524" t="s">
        <v>1094</v>
      </c>
      <c r="H636" s="9" t="s">
        <v>53</v>
      </c>
      <c r="I636" s="642">
        <v>0</v>
      </c>
      <c r="J636" s="642">
        <v>0</v>
      </c>
      <c r="K636" s="642">
        <v>0</v>
      </c>
      <c r="L636" s="642">
        <v>0</v>
      </c>
      <c r="M636" s="642">
        <v>0</v>
      </c>
      <c r="N636" s="642">
        <v>0</v>
      </c>
      <c r="O636" s="642">
        <v>0</v>
      </c>
      <c r="P636" s="642">
        <v>0</v>
      </c>
      <c r="Q636" s="658">
        <f t="shared" si="378"/>
        <v>0</v>
      </c>
      <c r="R636" s="658">
        <f t="shared" si="378"/>
        <v>0</v>
      </c>
      <c r="S636" s="10">
        <f t="shared" si="379"/>
        <v>0</v>
      </c>
      <c r="T636" s="642">
        <v>6</v>
      </c>
      <c r="U636" s="642">
        <v>4</v>
      </c>
      <c r="V636" s="642">
        <v>0</v>
      </c>
      <c r="W636" s="642">
        <v>0</v>
      </c>
      <c r="X636" s="642">
        <v>0</v>
      </c>
      <c r="Y636" s="642">
        <v>0</v>
      </c>
      <c r="Z636" s="623">
        <f t="shared" si="380"/>
        <v>6</v>
      </c>
      <c r="AA636" s="623">
        <f t="shared" si="380"/>
        <v>4</v>
      </c>
      <c r="AB636" s="10">
        <f t="shared" si="388"/>
        <v>10</v>
      </c>
      <c r="AC636" s="44">
        <f t="shared" si="381"/>
        <v>6</v>
      </c>
      <c r="AD636" s="44">
        <f t="shared" si="371"/>
        <v>4</v>
      </c>
      <c r="AE636" s="44">
        <f t="shared" si="389"/>
        <v>10</v>
      </c>
      <c r="AF636" s="12">
        <f t="shared" si="353"/>
        <v>4</v>
      </c>
      <c r="AG636" s="12">
        <f t="shared" si="354"/>
        <v>4</v>
      </c>
      <c r="AH636" s="10">
        <f t="shared" si="390"/>
        <v>8</v>
      </c>
      <c r="AI636" s="12">
        <f>VLOOKUP($F636,'Guru SertifikaSi'!$C$6:$G$675,'Guru SertifikaSi'!E$3,FALSE)</f>
        <v>2</v>
      </c>
      <c r="AJ636" s="12">
        <f>VLOOKUP($F636,'Guru SertifikaSi'!$C$6:$G$675,'Guru SertifikaSi'!F$3,FALSE)</f>
        <v>0</v>
      </c>
      <c r="AK636" s="10">
        <f t="shared" si="391"/>
        <v>2</v>
      </c>
      <c r="AL636" s="44">
        <f t="shared" si="372"/>
        <v>6</v>
      </c>
      <c r="AM636" s="44">
        <f t="shared" si="372"/>
        <v>4</v>
      </c>
      <c r="AN636" s="11">
        <f t="shared" si="392"/>
        <v>10</v>
      </c>
      <c r="AO636" s="642">
        <v>0</v>
      </c>
      <c r="AP636" s="642">
        <v>0</v>
      </c>
      <c r="AQ636" s="642">
        <v>0</v>
      </c>
      <c r="AR636" s="642">
        <v>0</v>
      </c>
      <c r="AS636" s="642">
        <v>0</v>
      </c>
      <c r="AT636" s="642">
        <v>0</v>
      </c>
      <c r="AU636" s="642">
        <v>0</v>
      </c>
      <c r="AV636" s="642">
        <v>0</v>
      </c>
      <c r="AW636" s="643">
        <v>0</v>
      </c>
      <c r="AX636" s="643">
        <v>0</v>
      </c>
      <c r="AY636" s="642">
        <v>5</v>
      </c>
      <c r="AZ636" s="642">
        <v>4</v>
      </c>
      <c r="BA636" s="642">
        <v>1</v>
      </c>
      <c r="BB636" s="642">
        <v>0</v>
      </c>
      <c r="BC636" s="642">
        <v>0</v>
      </c>
      <c r="BD636" s="642">
        <v>0</v>
      </c>
      <c r="BE636" s="13">
        <f t="shared" si="382"/>
        <v>0</v>
      </c>
      <c r="BF636" s="13">
        <f t="shared" si="382"/>
        <v>0</v>
      </c>
      <c r="BG636" s="10">
        <f t="shared" si="383"/>
        <v>0</v>
      </c>
      <c r="BH636" s="13">
        <f t="shared" si="384"/>
        <v>6</v>
      </c>
      <c r="BI636" s="13">
        <f t="shared" si="384"/>
        <v>4</v>
      </c>
      <c r="BJ636" s="10">
        <f t="shared" si="385"/>
        <v>10</v>
      </c>
      <c r="BK636" s="44">
        <f t="shared" si="386"/>
        <v>6</v>
      </c>
      <c r="BL636" s="44">
        <f t="shared" si="373"/>
        <v>4</v>
      </c>
      <c r="BM636" s="11">
        <f t="shared" si="373"/>
        <v>10</v>
      </c>
      <c r="BN636" s="642">
        <v>0</v>
      </c>
      <c r="BO636" s="642">
        <v>0</v>
      </c>
      <c r="BP636" s="642">
        <v>0</v>
      </c>
      <c r="BQ636" s="642">
        <v>1</v>
      </c>
      <c r="BR636" s="642">
        <v>0</v>
      </c>
      <c r="BS636" s="642">
        <v>0</v>
      </c>
      <c r="BT636" s="642">
        <v>0</v>
      </c>
      <c r="BU636" s="642">
        <v>0</v>
      </c>
      <c r="BV636" s="644">
        <f t="shared" si="356"/>
        <v>0</v>
      </c>
      <c r="BW636" s="644">
        <f t="shared" si="357"/>
        <v>1</v>
      </c>
      <c r="BX636" s="44">
        <f t="shared" si="387"/>
        <v>0</v>
      </c>
      <c r="BY636" s="44">
        <f t="shared" si="374"/>
        <v>1</v>
      </c>
      <c r="BZ636" s="11">
        <f t="shared" si="393"/>
        <v>1</v>
      </c>
      <c r="CA636" s="14">
        <f t="shared" si="375"/>
        <v>6</v>
      </c>
      <c r="CB636" s="14">
        <f t="shared" si="375"/>
        <v>4</v>
      </c>
      <c r="CC636" s="13">
        <f t="shared" si="376"/>
        <v>0</v>
      </c>
      <c r="CD636" s="13">
        <f t="shared" si="376"/>
        <v>1</v>
      </c>
      <c r="CE636" s="13">
        <f t="shared" si="377"/>
        <v>6</v>
      </c>
      <c r="CF636" s="13">
        <f t="shared" si="377"/>
        <v>5</v>
      </c>
      <c r="CG636" s="289">
        <f t="shared" si="394"/>
        <v>11</v>
      </c>
    </row>
    <row r="637" spans="1:85" ht="14.25" x14ac:dyDescent="0.25">
      <c r="A637" s="1" t="s">
        <v>1992</v>
      </c>
      <c r="B637" s="6">
        <v>624</v>
      </c>
      <c r="C637" s="9">
        <v>13</v>
      </c>
      <c r="D637" s="9" t="s">
        <v>9</v>
      </c>
      <c r="E637" s="37" t="s">
        <v>25</v>
      </c>
      <c r="F637" s="495">
        <v>20319375</v>
      </c>
      <c r="G637" s="524" t="s">
        <v>1095</v>
      </c>
      <c r="H637" s="9" t="s">
        <v>53</v>
      </c>
      <c r="I637" s="642">
        <v>0</v>
      </c>
      <c r="J637" s="642">
        <v>0</v>
      </c>
      <c r="K637" s="642">
        <v>0</v>
      </c>
      <c r="L637" s="642">
        <v>0</v>
      </c>
      <c r="M637" s="642">
        <v>0</v>
      </c>
      <c r="N637" s="642">
        <v>0</v>
      </c>
      <c r="O637" s="642">
        <v>0</v>
      </c>
      <c r="P637" s="642">
        <v>0</v>
      </c>
      <c r="Q637" s="658">
        <f t="shared" si="378"/>
        <v>0</v>
      </c>
      <c r="R637" s="658">
        <f t="shared" si="378"/>
        <v>0</v>
      </c>
      <c r="S637" s="10">
        <f t="shared" si="379"/>
        <v>0</v>
      </c>
      <c r="T637" s="642">
        <v>8</v>
      </c>
      <c r="U637" s="642">
        <v>6</v>
      </c>
      <c r="V637" s="642">
        <v>0</v>
      </c>
      <c r="W637" s="642">
        <v>0</v>
      </c>
      <c r="X637" s="642">
        <v>0</v>
      </c>
      <c r="Y637" s="642">
        <v>0</v>
      </c>
      <c r="Z637" s="623">
        <f t="shared" si="380"/>
        <v>8</v>
      </c>
      <c r="AA637" s="623">
        <f t="shared" si="380"/>
        <v>6</v>
      </c>
      <c r="AB637" s="10">
        <f t="shared" si="388"/>
        <v>14</v>
      </c>
      <c r="AC637" s="44">
        <f t="shared" si="381"/>
        <v>8</v>
      </c>
      <c r="AD637" s="44">
        <f t="shared" si="371"/>
        <v>6</v>
      </c>
      <c r="AE637" s="44">
        <f t="shared" si="389"/>
        <v>14</v>
      </c>
      <c r="AF637" s="12">
        <f t="shared" si="353"/>
        <v>4</v>
      </c>
      <c r="AG637" s="12">
        <f t="shared" si="354"/>
        <v>4</v>
      </c>
      <c r="AH637" s="10">
        <f t="shared" si="390"/>
        <v>8</v>
      </c>
      <c r="AI637" s="12">
        <f>VLOOKUP($F637,'Guru SertifikaSi'!$C$6:$G$675,'Guru SertifikaSi'!E$3,FALSE)</f>
        <v>4</v>
      </c>
      <c r="AJ637" s="12">
        <f>VLOOKUP($F637,'Guru SertifikaSi'!$C$6:$G$675,'Guru SertifikaSi'!F$3,FALSE)</f>
        <v>2</v>
      </c>
      <c r="AK637" s="10">
        <f t="shared" si="391"/>
        <v>6</v>
      </c>
      <c r="AL637" s="44">
        <f t="shared" si="372"/>
        <v>8</v>
      </c>
      <c r="AM637" s="44">
        <f t="shared" si="372"/>
        <v>6</v>
      </c>
      <c r="AN637" s="11">
        <f t="shared" si="392"/>
        <v>14</v>
      </c>
      <c r="AO637" s="642">
        <v>0</v>
      </c>
      <c r="AP637" s="642">
        <v>0</v>
      </c>
      <c r="AQ637" s="642">
        <v>0</v>
      </c>
      <c r="AR637" s="642">
        <v>0</v>
      </c>
      <c r="AS637" s="642">
        <v>0</v>
      </c>
      <c r="AT637" s="642">
        <v>0</v>
      </c>
      <c r="AU637" s="642">
        <v>0</v>
      </c>
      <c r="AV637" s="642">
        <v>0</v>
      </c>
      <c r="AW637" s="643">
        <v>0</v>
      </c>
      <c r="AX637" s="643">
        <v>0</v>
      </c>
      <c r="AY637" s="642">
        <v>7</v>
      </c>
      <c r="AZ637" s="642">
        <v>5</v>
      </c>
      <c r="BA637" s="642">
        <v>1</v>
      </c>
      <c r="BB637" s="642">
        <v>1</v>
      </c>
      <c r="BC637" s="642">
        <v>0</v>
      </c>
      <c r="BD637" s="642">
        <v>0</v>
      </c>
      <c r="BE637" s="13">
        <f t="shared" si="382"/>
        <v>0</v>
      </c>
      <c r="BF637" s="13">
        <f t="shared" si="382"/>
        <v>0</v>
      </c>
      <c r="BG637" s="10">
        <f t="shared" si="383"/>
        <v>0</v>
      </c>
      <c r="BH637" s="13">
        <f t="shared" si="384"/>
        <v>8</v>
      </c>
      <c r="BI637" s="13">
        <f t="shared" si="384"/>
        <v>6</v>
      </c>
      <c r="BJ637" s="10">
        <f t="shared" si="385"/>
        <v>14</v>
      </c>
      <c r="BK637" s="44">
        <f t="shared" si="386"/>
        <v>8</v>
      </c>
      <c r="BL637" s="44">
        <f t="shared" si="373"/>
        <v>6</v>
      </c>
      <c r="BM637" s="11">
        <f t="shared" si="373"/>
        <v>14</v>
      </c>
      <c r="BN637" s="642">
        <v>0</v>
      </c>
      <c r="BO637" s="642">
        <v>0</v>
      </c>
      <c r="BP637" s="642">
        <v>2</v>
      </c>
      <c r="BQ637" s="642">
        <v>0</v>
      </c>
      <c r="BR637" s="642">
        <v>0</v>
      </c>
      <c r="BS637" s="642">
        <v>0</v>
      </c>
      <c r="BT637" s="642">
        <v>0</v>
      </c>
      <c r="BU637" s="642">
        <v>0</v>
      </c>
      <c r="BV637" s="644">
        <f t="shared" si="356"/>
        <v>2</v>
      </c>
      <c r="BW637" s="644">
        <f t="shared" si="357"/>
        <v>0</v>
      </c>
      <c r="BX637" s="44">
        <f t="shared" si="387"/>
        <v>2</v>
      </c>
      <c r="BY637" s="44">
        <f t="shared" si="374"/>
        <v>0</v>
      </c>
      <c r="BZ637" s="11">
        <f t="shared" si="393"/>
        <v>2</v>
      </c>
      <c r="CA637" s="14">
        <f t="shared" si="375"/>
        <v>8</v>
      </c>
      <c r="CB637" s="14">
        <f t="shared" si="375"/>
        <v>6</v>
      </c>
      <c r="CC637" s="13">
        <f t="shared" si="376"/>
        <v>2</v>
      </c>
      <c r="CD637" s="13">
        <f t="shared" si="376"/>
        <v>0</v>
      </c>
      <c r="CE637" s="13">
        <f t="shared" si="377"/>
        <v>10</v>
      </c>
      <c r="CF637" s="13">
        <f t="shared" si="377"/>
        <v>6</v>
      </c>
      <c r="CG637" s="289">
        <f t="shared" si="394"/>
        <v>16</v>
      </c>
    </row>
    <row r="638" spans="1:85" ht="14.25" x14ac:dyDescent="0.25">
      <c r="A638" s="1" t="s">
        <v>1993</v>
      </c>
      <c r="B638" s="6">
        <v>625</v>
      </c>
      <c r="C638" s="9">
        <v>14</v>
      </c>
      <c r="D638" s="9" t="s">
        <v>9</v>
      </c>
      <c r="E638" s="37" t="s">
        <v>25</v>
      </c>
      <c r="F638" s="495">
        <v>20340340</v>
      </c>
      <c r="G638" s="524" t="s">
        <v>1096</v>
      </c>
      <c r="H638" s="9" t="s">
        <v>53</v>
      </c>
      <c r="I638" s="642">
        <v>0</v>
      </c>
      <c r="J638" s="642">
        <v>0</v>
      </c>
      <c r="K638" s="642">
        <v>0</v>
      </c>
      <c r="L638" s="642">
        <v>0</v>
      </c>
      <c r="M638" s="642">
        <v>0</v>
      </c>
      <c r="N638" s="642">
        <v>0</v>
      </c>
      <c r="O638" s="642">
        <v>0</v>
      </c>
      <c r="P638" s="642">
        <v>0</v>
      </c>
      <c r="Q638" s="658">
        <f t="shared" si="378"/>
        <v>0</v>
      </c>
      <c r="R638" s="658">
        <f t="shared" si="378"/>
        <v>0</v>
      </c>
      <c r="S638" s="10">
        <f t="shared" si="379"/>
        <v>0</v>
      </c>
      <c r="T638" s="642">
        <v>11</v>
      </c>
      <c r="U638" s="642">
        <v>23</v>
      </c>
      <c r="V638" s="642">
        <v>0</v>
      </c>
      <c r="W638" s="642">
        <v>0</v>
      </c>
      <c r="X638" s="642">
        <v>0</v>
      </c>
      <c r="Y638" s="642">
        <v>1</v>
      </c>
      <c r="Z638" s="623">
        <f t="shared" si="380"/>
        <v>11</v>
      </c>
      <c r="AA638" s="623">
        <f t="shared" si="380"/>
        <v>24</v>
      </c>
      <c r="AB638" s="10">
        <f t="shared" si="388"/>
        <v>35</v>
      </c>
      <c r="AC638" s="44">
        <f t="shared" si="381"/>
        <v>11</v>
      </c>
      <c r="AD638" s="44">
        <f t="shared" si="371"/>
        <v>24</v>
      </c>
      <c r="AE638" s="44">
        <f t="shared" si="389"/>
        <v>35</v>
      </c>
      <c r="AF638" s="12">
        <f t="shared" si="353"/>
        <v>8</v>
      </c>
      <c r="AG638" s="12">
        <f t="shared" si="354"/>
        <v>19</v>
      </c>
      <c r="AH638" s="10">
        <f t="shared" si="390"/>
        <v>27</v>
      </c>
      <c r="AI638" s="12">
        <f>VLOOKUP($F638,'Guru SertifikaSi'!$C$6:$G$675,'Guru SertifikaSi'!E$3,FALSE)</f>
        <v>3</v>
      </c>
      <c r="AJ638" s="12">
        <f>VLOOKUP($F638,'Guru SertifikaSi'!$C$6:$G$675,'Guru SertifikaSi'!F$3,FALSE)</f>
        <v>5</v>
      </c>
      <c r="AK638" s="10">
        <f t="shared" si="391"/>
        <v>8</v>
      </c>
      <c r="AL638" s="44">
        <f t="shared" si="372"/>
        <v>11</v>
      </c>
      <c r="AM638" s="44">
        <f t="shared" si="372"/>
        <v>24</v>
      </c>
      <c r="AN638" s="11">
        <f t="shared" si="392"/>
        <v>35</v>
      </c>
      <c r="AO638" s="642">
        <v>0</v>
      </c>
      <c r="AP638" s="642">
        <v>0</v>
      </c>
      <c r="AQ638" s="642">
        <v>0</v>
      </c>
      <c r="AR638" s="642">
        <v>0</v>
      </c>
      <c r="AS638" s="642">
        <v>0</v>
      </c>
      <c r="AT638" s="642">
        <v>0</v>
      </c>
      <c r="AU638" s="642">
        <v>0</v>
      </c>
      <c r="AV638" s="642">
        <v>0</v>
      </c>
      <c r="AW638" s="643">
        <v>0</v>
      </c>
      <c r="AX638" s="643">
        <v>0</v>
      </c>
      <c r="AY638" s="642">
        <v>9</v>
      </c>
      <c r="AZ638" s="642">
        <v>23</v>
      </c>
      <c r="BA638" s="642">
        <v>2</v>
      </c>
      <c r="BB638" s="642">
        <v>1</v>
      </c>
      <c r="BC638" s="642">
        <v>0</v>
      </c>
      <c r="BD638" s="642">
        <v>0</v>
      </c>
      <c r="BE638" s="13">
        <f t="shared" si="382"/>
        <v>0</v>
      </c>
      <c r="BF638" s="13">
        <f t="shared" si="382"/>
        <v>0</v>
      </c>
      <c r="BG638" s="10">
        <f t="shared" si="383"/>
        <v>0</v>
      </c>
      <c r="BH638" s="13">
        <f t="shared" si="384"/>
        <v>11</v>
      </c>
      <c r="BI638" s="13">
        <f t="shared" si="384"/>
        <v>24</v>
      </c>
      <c r="BJ638" s="10">
        <f t="shared" si="385"/>
        <v>35</v>
      </c>
      <c r="BK638" s="44">
        <f t="shared" si="386"/>
        <v>11</v>
      </c>
      <c r="BL638" s="44">
        <f t="shared" si="373"/>
        <v>24</v>
      </c>
      <c r="BM638" s="11">
        <f t="shared" si="373"/>
        <v>35</v>
      </c>
      <c r="BN638" s="642">
        <v>0</v>
      </c>
      <c r="BO638" s="642">
        <v>0</v>
      </c>
      <c r="BP638" s="642">
        <v>0</v>
      </c>
      <c r="BQ638" s="642">
        <v>0</v>
      </c>
      <c r="BR638" s="642">
        <v>0</v>
      </c>
      <c r="BS638" s="642">
        <v>1</v>
      </c>
      <c r="BT638" s="642">
        <v>0</v>
      </c>
      <c r="BU638" s="642">
        <v>0</v>
      </c>
      <c r="BV638" s="644">
        <f t="shared" si="356"/>
        <v>0</v>
      </c>
      <c r="BW638" s="644">
        <f t="shared" si="357"/>
        <v>1</v>
      </c>
      <c r="BX638" s="44">
        <f t="shared" si="387"/>
        <v>0</v>
      </c>
      <c r="BY638" s="44">
        <f t="shared" si="374"/>
        <v>1</v>
      </c>
      <c r="BZ638" s="11">
        <f t="shared" si="393"/>
        <v>1</v>
      </c>
      <c r="CA638" s="14">
        <f t="shared" si="375"/>
        <v>11</v>
      </c>
      <c r="CB638" s="14">
        <f t="shared" si="375"/>
        <v>24</v>
      </c>
      <c r="CC638" s="13">
        <f t="shared" si="376"/>
        <v>0</v>
      </c>
      <c r="CD638" s="13">
        <f t="shared" si="376"/>
        <v>1</v>
      </c>
      <c r="CE638" s="13">
        <f t="shared" si="377"/>
        <v>11</v>
      </c>
      <c r="CF638" s="13">
        <f t="shared" si="377"/>
        <v>25</v>
      </c>
      <c r="CG638" s="289">
        <f t="shared" si="394"/>
        <v>36</v>
      </c>
    </row>
    <row r="639" spans="1:85" ht="14.25" x14ac:dyDescent="0.25">
      <c r="A639" s="1" t="s">
        <v>1994</v>
      </c>
      <c r="B639" s="6">
        <v>626</v>
      </c>
      <c r="C639" s="9">
        <v>15</v>
      </c>
      <c r="D639" s="9" t="s">
        <v>9</v>
      </c>
      <c r="E639" s="37" t="s">
        <v>28</v>
      </c>
      <c r="F639" s="495">
        <v>20319293</v>
      </c>
      <c r="G639" s="524" t="s">
        <v>1097</v>
      </c>
      <c r="H639" s="9" t="s">
        <v>53</v>
      </c>
      <c r="I639" s="642">
        <v>0</v>
      </c>
      <c r="J639" s="642">
        <v>0</v>
      </c>
      <c r="K639" s="642">
        <v>0</v>
      </c>
      <c r="L639" s="642">
        <v>0</v>
      </c>
      <c r="M639" s="642">
        <v>0</v>
      </c>
      <c r="N639" s="642">
        <v>0</v>
      </c>
      <c r="O639" s="642">
        <v>0</v>
      </c>
      <c r="P639" s="642">
        <v>0</v>
      </c>
      <c r="Q639" s="658">
        <f t="shared" si="378"/>
        <v>0</v>
      </c>
      <c r="R639" s="658">
        <f t="shared" si="378"/>
        <v>0</v>
      </c>
      <c r="S639" s="10">
        <f t="shared" si="379"/>
        <v>0</v>
      </c>
      <c r="T639" s="642">
        <v>13</v>
      </c>
      <c r="U639" s="642">
        <v>22</v>
      </c>
      <c r="V639" s="642">
        <v>0</v>
      </c>
      <c r="W639" s="642">
        <v>0</v>
      </c>
      <c r="X639" s="642">
        <v>0</v>
      </c>
      <c r="Y639" s="642">
        <v>1</v>
      </c>
      <c r="Z639" s="623">
        <f t="shared" si="380"/>
        <v>13</v>
      </c>
      <c r="AA639" s="623">
        <f t="shared" si="380"/>
        <v>23</v>
      </c>
      <c r="AB639" s="10">
        <f t="shared" si="388"/>
        <v>36</v>
      </c>
      <c r="AC639" s="44">
        <f t="shared" si="381"/>
        <v>13</v>
      </c>
      <c r="AD639" s="44">
        <f t="shared" si="371"/>
        <v>23</v>
      </c>
      <c r="AE639" s="44">
        <f t="shared" si="389"/>
        <v>36</v>
      </c>
      <c r="AF639" s="12">
        <f t="shared" si="353"/>
        <v>6</v>
      </c>
      <c r="AG639" s="12">
        <f t="shared" si="354"/>
        <v>14</v>
      </c>
      <c r="AH639" s="10">
        <f t="shared" si="390"/>
        <v>20</v>
      </c>
      <c r="AI639" s="12">
        <f>VLOOKUP($F639,'Guru SertifikaSi'!$C$6:$G$675,'Guru SertifikaSi'!E$3,FALSE)</f>
        <v>7</v>
      </c>
      <c r="AJ639" s="12">
        <f>VLOOKUP($F639,'Guru SertifikaSi'!$C$6:$G$675,'Guru SertifikaSi'!F$3,FALSE)</f>
        <v>9</v>
      </c>
      <c r="AK639" s="10">
        <f t="shared" si="391"/>
        <v>16</v>
      </c>
      <c r="AL639" s="44">
        <f t="shared" si="372"/>
        <v>13</v>
      </c>
      <c r="AM639" s="44">
        <f t="shared" si="372"/>
        <v>23</v>
      </c>
      <c r="AN639" s="11">
        <f t="shared" si="392"/>
        <v>36</v>
      </c>
      <c r="AO639" s="642">
        <v>0</v>
      </c>
      <c r="AP639" s="642">
        <v>0</v>
      </c>
      <c r="AQ639" s="642">
        <v>0</v>
      </c>
      <c r="AR639" s="642">
        <v>0</v>
      </c>
      <c r="AS639" s="642">
        <v>0</v>
      </c>
      <c r="AT639" s="642">
        <v>0</v>
      </c>
      <c r="AU639" s="642">
        <v>0</v>
      </c>
      <c r="AV639" s="642">
        <v>0</v>
      </c>
      <c r="AW639" s="643">
        <v>0</v>
      </c>
      <c r="AX639" s="643">
        <v>0</v>
      </c>
      <c r="AY639" s="642">
        <v>12</v>
      </c>
      <c r="AZ639" s="642">
        <v>23</v>
      </c>
      <c r="BA639" s="642">
        <v>1</v>
      </c>
      <c r="BB639" s="642">
        <v>0</v>
      </c>
      <c r="BC639" s="642">
        <v>0</v>
      </c>
      <c r="BD639" s="642">
        <v>0</v>
      </c>
      <c r="BE639" s="13">
        <f t="shared" si="382"/>
        <v>0</v>
      </c>
      <c r="BF639" s="13">
        <f t="shared" si="382"/>
        <v>0</v>
      </c>
      <c r="BG639" s="10">
        <f t="shared" si="383"/>
        <v>0</v>
      </c>
      <c r="BH639" s="13">
        <f t="shared" si="384"/>
        <v>13</v>
      </c>
      <c r="BI639" s="13">
        <f t="shared" si="384"/>
        <v>23</v>
      </c>
      <c r="BJ639" s="10">
        <f t="shared" si="385"/>
        <v>36</v>
      </c>
      <c r="BK639" s="44">
        <f t="shared" si="386"/>
        <v>13</v>
      </c>
      <c r="BL639" s="44">
        <f t="shared" si="373"/>
        <v>23</v>
      </c>
      <c r="BM639" s="11">
        <f t="shared" si="373"/>
        <v>36</v>
      </c>
      <c r="BN639" s="642">
        <v>0</v>
      </c>
      <c r="BO639" s="642">
        <v>0</v>
      </c>
      <c r="BP639" s="642">
        <v>0</v>
      </c>
      <c r="BQ639" s="642">
        <v>2</v>
      </c>
      <c r="BR639" s="642">
        <v>0</v>
      </c>
      <c r="BS639" s="642">
        <v>0</v>
      </c>
      <c r="BT639" s="642">
        <v>0</v>
      </c>
      <c r="BU639" s="642">
        <v>0</v>
      </c>
      <c r="BV639" s="644">
        <f t="shared" si="356"/>
        <v>0</v>
      </c>
      <c r="BW639" s="644">
        <f t="shared" si="357"/>
        <v>2</v>
      </c>
      <c r="BX639" s="44">
        <f t="shared" si="387"/>
        <v>0</v>
      </c>
      <c r="BY639" s="44">
        <f t="shared" si="374"/>
        <v>2</v>
      </c>
      <c r="BZ639" s="11">
        <f t="shared" si="393"/>
        <v>2</v>
      </c>
      <c r="CA639" s="14">
        <f t="shared" si="375"/>
        <v>13</v>
      </c>
      <c r="CB639" s="14">
        <f t="shared" si="375"/>
        <v>23</v>
      </c>
      <c r="CC639" s="13">
        <f t="shared" si="376"/>
        <v>0</v>
      </c>
      <c r="CD639" s="13">
        <f t="shared" si="376"/>
        <v>2</v>
      </c>
      <c r="CE639" s="13">
        <f t="shared" si="377"/>
        <v>13</v>
      </c>
      <c r="CF639" s="13">
        <f t="shared" si="377"/>
        <v>25</v>
      </c>
      <c r="CG639" s="289">
        <f t="shared" si="394"/>
        <v>38</v>
      </c>
    </row>
    <row r="640" spans="1:85" ht="14.25" x14ac:dyDescent="0.25">
      <c r="A640" s="1" t="s">
        <v>1995</v>
      </c>
      <c r="B640" s="6">
        <v>627</v>
      </c>
      <c r="C640" s="9">
        <v>16</v>
      </c>
      <c r="D640" s="9" t="s">
        <v>9</v>
      </c>
      <c r="E640" s="37" t="s">
        <v>28</v>
      </c>
      <c r="F640" s="495">
        <v>20362122</v>
      </c>
      <c r="G640" s="524" t="s">
        <v>1098</v>
      </c>
      <c r="H640" s="9" t="s">
        <v>53</v>
      </c>
      <c r="I640" s="642">
        <v>0</v>
      </c>
      <c r="J640" s="642">
        <v>0</v>
      </c>
      <c r="K640" s="642">
        <v>0</v>
      </c>
      <c r="L640" s="642">
        <v>0</v>
      </c>
      <c r="M640" s="642">
        <v>0</v>
      </c>
      <c r="N640" s="642">
        <v>0</v>
      </c>
      <c r="O640" s="642">
        <v>1</v>
      </c>
      <c r="P640" s="642">
        <v>0</v>
      </c>
      <c r="Q640" s="658">
        <f t="shared" si="378"/>
        <v>1</v>
      </c>
      <c r="R640" s="658">
        <f t="shared" si="378"/>
        <v>0</v>
      </c>
      <c r="S640" s="10">
        <f t="shared" si="379"/>
        <v>1</v>
      </c>
      <c r="T640" s="642">
        <v>1</v>
      </c>
      <c r="U640" s="642">
        <v>3</v>
      </c>
      <c r="V640" s="642">
        <v>0</v>
      </c>
      <c r="W640" s="642">
        <v>1</v>
      </c>
      <c r="X640" s="642">
        <v>1</v>
      </c>
      <c r="Y640" s="642">
        <v>2</v>
      </c>
      <c r="Z640" s="623">
        <f t="shared" si="380"/>
        <v>2</v>
      </c>
      <c r="AA640" s="623">
        <f t="shared" si="380"/>
        <v>6</v>
      </c>
      <c r="AB640" s="10">
        <f t="shared" si="388"/>
        <v>8</v>
      </c>
      <c r="AC640" s="44">
        <f t="shared" si="381"/>
        <v>3</v>
      </c>
      <c r="AD640" s="44">
        <f t="shared" si="371"/>
        <v>6</v>
      </c>
      <c r="AE640" s="44">
        <f t="shared" si="389"/>
        <v>9</v>
      </c>
      <c r="AF640" s="12">
        <f t="shared" si="353"/>
        <v>2</v>
      </c>
      <c r="AG640" s="12">
        <f t="shared" si="354"/>
        <v>6</v>
      </c>
      <c r="AH640" s="10">
        <f t="shared" si="390"/>
        <v>8</v>
      </c>
      <c r="AI640" s="12">
        <f>VLOOKUP($F640,'Guru SertifikaSi'!$C$6:$G$675,'Guru SertifikaSi'!E$3,FALSE)</f>
        <v>1</v>
      </c>
      <c r="AJ640" s="12">
        <f>VLOOKUP($F640,'Guru SertifikaSi'!$C$6:$G$675,'Guru SertifikaSi'!F$3,FALSE)</f>
        <v>0</v>
      </c>
      <c r="AK640" s="10">
        <f t="shared" si="391"/>
        <v>1</v>
      </c>
      <c r="AL640" s="44">
        <f t="shared" si="372"/>
        <v>3</v>
      </c>
      <c r="AM640" s="44">
        <f t="shared" si="372"/>
        <v>6</v>
      </c>
      <c r="AN640" s="11">
        <f t="shared" si="392"/>
        <v>9</v>
      </c>
      <c r="AO640" s="642">
        <v>0</v>
      </c>
      <c r="AP640" s="642">
        <v>0</v>
      </c>
      <c r="AQ640" s="642">
        <v>0</v>
      </c>
      <c r="AR640" s="642">
        <v>0</v>
      </c>
      <c r="AS640" s="642">
        <v>0</v>
      </c>
      <c r="AT640" s="642">
        <v>0</v>
      </c>
      <c r="AU640" s="642">
        <v>0</v>
      </c>
      <c r="AV640" s="642">
        <v>0</v>
      </c>
      <c r="AW640" s="643">
        <v>0</v>
      </c>
      <c r="AX640" s="643">
        <v>0</v>
      </c>
      <c r="AY640" s="642">
        <v>2</v>
      </c>
      <c r="AZ640" s="642">
        <v>6</v>
      </c>
      <c r="BA640" s="642">
        <v>1</v>
      </c>
      <c r="BB640" s="642">
        <v>0</v>
      </c>
      <c r="BC640" s="642">
        <v>0</v>
      </c>
      <c r="BD640" s="642">
        <v>0</v>
      </c>
      <c r="BE640" s="13">
        <f t="shared" si="382"/>
        <v>0</v>
      </c>
      <c r="BF640" s="13">
        <f t="shared" si="382"/>
        <v>0</v>
      </c>
      <c r="BG640" s="10">
        <f t="shared" si="383"/>
        <v>0</v>
      </c>
      <c r="BH640" s="13">
        <f t="shared" si="384"/>
        <v>3</v>
      </c>
      <c r="BI640" s="13">
        <f t="shared" si="384"/>
        <v>6</v>
      </c>
      <c r="BJ640" s="10">
        <f t="shared" si="385"/>
        <v>9</v>
      </c>
      <c r="BK640" s="44">
        <f t="shared" si="386"/>
        <v>3</v>
      </c>
      <c r="BL640" s="44">
        <f t="shared" si="373"/>
        <v>6</v>
      </c>
      <c r="BM640" s="11">
        <f t="shared" si="373"/>
        <v>9</v>
      </c>
      <c r="BN640" s="642">
        <v>0</v>
      </c>
      <c r="BO640" s="642">
        <v>0</v>
      </c>
      <c r="BP640" s="642">
        <v>0</v>
      </c>
      <c r="BQ640" s="642">
        <v>1</v>
      </c>
      <c r="BR640" s="642">
        <v>0</v>
      </c>
      <c r="BS640" s="642">
        <v>0</v>
      </c>
      <c r="BT640" s="642">
        <v>0</v>
      </c>
      <c r="BU640" s="642">
        <v>0</v>
      </c>
      <c r="BV640" s="644">
        <f t="shared" si="356"/>
        <v>0</v>
      </c>
      <c r="BW640" s="644">
        <f t="shared" si="357"/>
        <v>1</v>
      </c>
      <c r="BX640" s="44">
        <f t="shared" si="387"/>
        <v>0</v>
      </c>
      <c r="BY640" s="44">
        <f t="shared" si="374"/>
        <v>1</v>
      </c>
      <c r="BZ640" s="11">
        <f t="shared" si="393"/>
        <v>1</v>
      </c>
      <c r="CA640" s="14">
        <f t="shared" si="375"/>
        <v>3</v>
      </c>
      <c r="CB640" s="14">
        <f t="shared" si="375"/>
        <v>6</v>
      </c>
      <c r="CC640" s="13">
        <f t="shared" si="376"/>
        <v>0</v>
      </c>
      <c r="CD640" s="13">
        <f t="shared" si="376"/>
        <v>1</v>
      </c>
      <c r="CE640" s="13">
        <f t="shared" si="377"/>
        <v>3</v>
      </c>
      <c r="CF640" s="13">
        <f t="shared" si="377"/>
        <v>7</v>
      </c>
      <c r="CG640" s="289">
        <f t="shared" si="394"/>
        <v>10</v>
      </c>
    </row>
    <row r="641" spans="1:85" ht="14.25" x14ac:dyDescent="0.25">
      <c r="A641" s="1" t="s">
        <v>1996</v>
      </c>
      <c r="B641" s="6">
        <v>628</v>
      </c>
      <c r="C641" s="9">
        <v>17</v>
      </c>
      <c r="D641" s="9" t="s">
        <v>9</v>
      </c>
      <c r="E641" s="37" t="s">
        <v>21</v>
      </c>
      <c r="F641" s="495">
        <v>69756200</v>
      </c>
      <c r="G641" s="524" t="s">
        <v>1099</v>
      </c>
      <c r="H641" s="9" t="s">
        <v>53</v>
      </c>
      <c r="I641" s="642">
        <v>0</v>
      </c>
      <c r="J641" s="642">
        <v>0</v>
      </c>
      <c r="K641" s="642">
        <v>0</v>
      </c>
      <c r="L641" s="642">
        <v>0</v>
      </c>
      <c r="M641" s="642">
        <v>0</v>
      </c>
      <c r="N641" s="642">
        <v>0</v>
      </c>
      <c r="O641" s="642">
        <v>0</v>
      </c>
      <c r="P641" s="642">
        <v>0</v>
      </c>
      <c r="Q641" s="658">
        <f t="shared" si="378"/>
        <v>0</v>
      </c>
      <c r="R641" s="658">
        <f t="shared" si="378"/>
        <v>0</v>
      </c>
      <c r="S641" s="10">
        <f t="shared" si="379"/>
        <v>0</v>
      </c>
      <c r="T641" s="642">
        <v>6</v>
      </c>
      <c r="U641" s="642">
        <v>5</v>
      </c>
      <c r="V641" s="642">
        <v>1</v>
      </c>
      <c r="W641" s="642">
        <v>0</v>
      </c>
      <c r="X641" s="642">
        <v>1</v>
      </c>
      <c r="Y641" s="642">
        <v>1</v>
      </c>
      <c r="Z641" s="623">
        <f t="shared" si="380"/>
        <v>8</v>
      </c>
      <c r="AA641" s="623">
        <f t="shared" si="380"/>
        <v>6</v>
      </c>
      <c r="AB641" s="10">
        <f t="shared" si="388"/>
        <v>14</v>
      </c>
      <c r="AC641" s="44">
        <f t="shared" si="381"/>
        <v>8</v>
      </c>
      <c r="AD641" s="44">
        <f t="shared" si="371"/>
        <v>6</v>
      </c>
      <c r="AE641" s="44">
        <f t="shared" si="389"/>
        <v>14</v>
      </c>
      <c r="AF641" s="12">
        <f t="shared" si="353"/>
        <v>8</v>
      </c>
      <c r="AG641" s="12">
        <f t="shared" si="354"/>
        <v>6</v>
      </c>
      <c r="AH641" s="10">
        <f t="shared" si="390"/>
        <v>14</v>
      </c>
      <c r="AI641" s="12">
        <f>VLOOKUP($F641,'Guru SertifikaSi'!$C$6:$G$675,'Guru SertifikaSi'!E$3,FALSE)</f>
        <v>0</v>
      </c>
      <c r="AJ641" s="12">
        <f>VLOOKUP($F641,'Guru SertifikaSi'!$C$6:$G$675,'Guru SertifikaSi'!F$3,FALSE)</f>
        <v>0</v>
      </c>
      <c r="AK641" s="10">
        <f t="shared" si="391"/>
        <v>0</v>
      </c>
      <c r="AL641" s="44">
        <f t="shared" si="372"/>
        <v>8</v>
      </c>
      <c r="AM641" s="44">
        <f t="shared" si="372"/>
        <v>6</v>
      </c>
      <c r="AN641" s="11">
        <f t="shared" si="392"/>
        <v>14</v>
      </c>
      <c r="AO641" s="642">
        <v>0</v>
      </c>
      <c r="AP641" s="642">
        <v>0</v>
      </c>
      <c r="AQ641" s="642">
        <v>0</v>
      </c>
      <c r="AR641" s="642">
        <v>0</v>
      </c>
      <c r="AS641" s="642">
        <v>0</v>
      </c>
      <c r="AT641" s="642">
        <v>0</v>
      </c>
      <c r="AU641" s="642">
        <v>0</v>
      </c>
      <c r="AV641" s="642">
        <v>0</v>
      </c>
      <c r="AW641" s="643">
        <v>0</v>
      </c>
      <c r="AX641" s="643">
        <v>0</v>
      </c>
      <c r="AY641" s="642">
        <v>8</v>
      </c>
      <c r="AZ641" s="642">
        <v>6</v>
      </c>
      <c r="BA641" s="642">
        <v>0</v>
      </c>
      <c r="BB641" s="642">
        <v>0</v>
      </c>
      <c r="BC641" s="642">
        <v>0</v>
      </c>
      <c r="BD641" s="642">
        <v>0</v>
      </c>
      <c r="BE641" s="13">
        <f t="shared" si="382"/>
        <v>0</v>
      </c>
      <c r="BF641" s="13">
        <f t="shared" si="382"/>
        <v>0</v>
      </c>
      <c r="BG641" s="10">
        <f t="shared" si="383"/>
        <v>0</v>
      </c>
      <c r="BH641" s="13">
        <f t="shared" si="384"/>
        <v>8</v>
      </c>
      <c r="BI641" s="13">
        <f t="shared" si="384"/>
        <v>6</v>
      </c>
      <c r="BJ641" s="10">
        <f t="shared" si="385"/>
        <v>14</v>
      </c>
      <c r="BK641" s="44">
        <f t="shared" si="386"/>
        <v>8</v>
      </c>
      <c r="BL641" s="44">
        <f t="shared" si="386"/>
        <v>6</v>
      </c>
      <c r="BM641" s="11">
        <f t="shared" si="386"/>
        <v>14</v>
      </c>
      <c r="BN641" s="642">
        <v>0</v>
      </c>
      <c r="BO641" s="642">
        <v>0</v>
      </c>
      <c r="BP641" s="642">
        <v>0</v>
      </c>
      <c r="BQ641" s="642">
        <v>0</v>
      </c>
      <c r="BR641" s="642">
        <v>0</v>
      </c>
      <c r="BS641" s="642">
        <v>0</v>
      </c>
      <c r="BT641" s="642">
        <v>0</v>
      </c>
      <c r="BU641" s="642">
        <v>0</v>
      </c>
      <c r="BV641" s="644">
        <f t="shared" si="356"/>
        <v>0</v>
      </c>
      <c r="BW641" s="644">
        <f t="shared" si="357"/>
        <v>0</v>
      </c>
      <c r="BX641" s="44">
        <f t="shared" si="387"/>
        <v>0</v>
      </c>
      <c r="BY641" s="44">
        <f t="shared" si="374"/>
        <v>0</v>
      </c>
      <c r="BZ641" s="11">
        <f t="shared" si="393"/>
        <v>0</v>
      </c>
      <c r="CA641" s="14">
        <f t="shared" si="375"/>
        <v>8</v>
      </c>
      <c r="CB641" s="14">
        <f t="shared" si="375"/>
        <v>6</v>
      </c>
      <c r="CC641" s="13">
        <f t="shared" si="376"/>
        <v>0</v>
      </c>
      <c r="CD641" s="13">
        <f t="shared" si="376"/>
        <v>0</v>
      </c>
      <c r="CE641" s="13">
        <f t="shared" si="377"/>
        <v>8</v>
      </c>
      <c r="CF641" s="13">
        <f t="shared" si="377"/>
        <v>6</v>
      </c>
      <c r="CG641" s="289">
        <f t="shared" si="394"/>
        <v>14</v>
      </c>
    </row>
    <row r="642" spans="1:85" ht="14.25" x14ac:dyDescent="0.25">
      <c r="A642" s="1" t="s">
        <v>1997</v>
      </c>
      <c r="B642" s="6">
        <v>629</v>
      </c>
      <c r="C642" s="9">
        <v>18</v>
      </c>
      <c r="D642" s="9" t="s">
        <v>9</v>
      </c>
      <c r="E642" s="37" t="s">
        <v>21</v>
      </c>
      <c r="F642" s="495">
        <v>69888701</v>
      </c>
      <c r="G642" s="524" t="s">
        <v>1100</v>
      </c>
      <c r="H642" s="9" t="s">
        <v>53</v>
      </c>
      <c r="I642" s="642">
        <v>0</v>
      </c>
      <c r="J642" s="642">
        <v>0</v>
      </c>
      <c r="K642" s="642">
        <v>0</v>
      </c>
      <c r="L642" s="642">
        <v>0</v>
      </c>
      <c r="M642" s="642">
        <v>0</v>
      </c>
      <c r="N642" s="642">
        <v>0</v>
      </c>
      <c r="O642" s="642">
        <v>0</v>
      </c>
      <c r="P642" s="642">
        <v>0</v>
      </c>
      <c r="Q642" s="658">
        <f t="shared" si="378"/>
        <v>0</v>
      </c>
      <c r="R642" s="658">
        <f t="shared" si="378"/>
        <v>0</v>
      </c>
      <c r="S642" s="10">
        <f t="shared" si="379"/>
        <v>0</v>
      </c>
      <c r="T642" s="642">
        <v>6</v>
      </c>
      <c r="U642" s="642">
        <v>4</v>
      </c>
      <c r="V642" s="642">
        <v>0</v>
      </c>
      <c r="W642" s="642">
        <v>0</v>
      </c>
      <c r="X642" s="642">
        <v>0</v>
      </c>
      <c r="Y642" s="642">
        <v>0</v>
      </c>
      <c r="Z642" s="623">
        <f t="shared" si="380"/>
        <v>6</v>
      </c>
      <c r="AA642" s="623">
        <f t="shared" si="380"/>
        <v>4</v>
      </c>
      <c r="AB642" s="10">
        <f t="shared" si="388"/>
        <v>10</v>
      </c>
      <c r="AC642" s="44">
        <f t="shared" si="381"/>
        <v>6</v>
      </c>
      <c r="AD642" s="44">
        <f t="shared" si="371"/>
        <v>4</v>
      </c>
      <c r="AE642" s="44">
        <f t="shared" si="389"/>
        <v>10</v>
      </c>
      <c r="AF642" s="12">
        <f t="shared" si="353"/>
        <v>6</v>
      </c>
      <c r="AG642" s="12">
        <f t="shared" si="354"/>
        <v>3</v>
      </c>
      <c r="AH642" s="10">
        <f t="shared" si="390"/>
        <v>9</v>
      </c>
      <c r="AI642" s="12">
        <f>VLOOKUP($F642,'Guru SertifikaSi'!$C$6:$G$675,'Guru SertifikaSi'!E$3,FALSE)</f>
        <v>0</v>
      </c>
      <c r="AJ642" s="12">
        <f>VLOOKUP($F642,'Guru SertifikaSi'!$C$6:$G$675,'Guru SertifikaSi'!F$3,FALSE)</f>
        <v>1</v>
      </c>
      <c r="AK642" s="10">
        <f t="shared" si="391"/>
        <v>1</v>
      </c>
      <c r="AL642" s="44">
        <f t="shared" si="372"/>
        <v>6</v>
      </c>
      <c r="AM642" s="44">
        <f t="shared" si="372"/>
        <v>4</v>
      </c>
      <c r="AN642" s="11">
        <f t="shared" si="392"/>
        <v>10</v>
      </c>
      <c r="AO642" s="642">
        <v>0</v>
      </c>
      <c r="AP642" s="642">
        <v>0</v>
      </c>
      <c r="AQ642" s="642">
        <v>0</v>
      </c>
      <c r="AR642" s="642">
        <v>0</v>
      </c>
      <c r="AS642" s="642">
        <v>0</v>
      </c>
      <c r="AT642" s="642">
        <v>0</v>
      </c>
      <c r="AU642" s="642">
        <v>0</v>
      </c>
      <c r="AV642" s="642">
        <v>0</v>
      </c>
      <c r="AW642" s="643">
        <v>0</v>
      </c>
      <c r="AX642" s="643">
        <v>0</v>
      </c>
      <c r="AY642" s="642">
        <v>6</v>
      </c>
      <c r="AZ642" s="642">
        <v>4</v>
      </c>
      <c r="BA642" s="642">
        <v>0</v>
      </c>
      <c r="BB642" s="642">
        <v>0</v>
      </c>
      <c r="BC642" s="642">
        <v>0</v>
      </c>
      <c r="BD642" s="642">
        <v>0</v>
      </c>
      <c r="BE642" s="13">
        <f t="shared" si="382"/>
        <v>0</v>
      </c>
      <c r="BF642" s="13">
        <f t="shared" si="382"/>
        <v>0</v>
      </c>
      <c r="BG642" s="10">
        <f t="shared" si="383"/>
        <v>0</v>
      </c>
      <c r="BH642" s="13">
        <f t="shared" si="384"/>
        <v>6</v>
      </c>
      <c r="BI642" s="13">
        <f t="shared" si="384"/>
        <v>4</v>
      </c>
      <c r="BJ642" s="10">
        <f t="shared" si="385"/>
        <v>10</v>
      </c>
      <c r="BK642" s="44">
        <f t="shared" si="386"/>
        <v>6</v>
      </c>
      <c r="BL642" s="44">
        <f t="shared" si="386"/>
        <v>4</v>
      </c>
      <c r="BM642" s="11">
        <f t="shared" si="386"/>
        <v>10</v>
      </c>
      <c r="BN642" s="642">
        <v>0</v>
      </c>
      <c r="BO642" s="642">
        <v>0</v>
      </c>
      <c r="BP642" s="642">
        <v>3</v>
      </c>
      <c r="BQ642" s="642">
        <v>0</v>
      </c>
      <c r="BR642" s="642">
        <v>0</v>
      </c>
      <c r="BS642" s="642">
        <v>0</v>
      </c>
      <c r="BT642" s="642">
        <v>0</v>
      </c>
      <c r="BU642" s="642">
        <v>0</v>
      </c>
      <c r="BV642" s="644">
        <f t="shared" si="356"/>
        <v>3</v>
      </c>
      <c r="BW642" s="644">
        <f t="shared" si="357"/>
        <v>0</v>
      </c>
      <c r="BX642" s="44">
        <f t="shared" si="387"/>
        <v>3</v>
      </c>
      <c r="BY642" s="44">
        <f t="shared" si="374"/>
        <v>0</v>
      </c>
      <c r="BZ642" s="11">
        <f t="shared" si="393"/>
        <v>3</v>
      </c>
      <c r="CA642" s="14">
        <f t="shared" si="375"/>
        <v>6</v>
      </c>
      <c r="CB642" s="14">
        <f t="shared" si="375"/>
        <v>4</v>
      </c>
      <c r="CC642" s="13">
        <f t="shared" si="376"/>
        <v>3</v>
      </c>
      <c r="CD642" s="13">
        <f t="shared" si="376"/>
        <v>0</v>
      </c>
      <c r="CE642" s="13">
        <f t="shared" si="377"/>
        <v>9</v>
      </c>
      <c r="CF642" s="13">
        <f t="shared" si="377"/>
        <v>4</v>
      </c>
      <c r="CG642" s="289">
        <f t="shared" si="394"/>
        <v>13</v>
      </c>
    </row>
    <row r="643" spans="1:85" ht="14.25" x14ac:dyDescent="0.25">
      <c r="A643" s="1" t="s">
        <v>1998</v>
      </c>
      <c r="B643" s="6">
        <v>630</v>
      </c>
      <c r="C643" s="9">
        <v>19</v>
      </c>
      <c r="D643" s="9" t="s">
        <v>9</v>
      </c>
      <c r="E643" s="37" t="s">
        <v>21</v>
      </c>
      <c r="F643" s="495">
        <v>20341264</v>
      </c>
      <c r="G643" s="524" t="s">
        <v>1101</v>
      </c>
      <c r="H643" s="9" t="s">
        <v>53</v>
      </c>
      <c r="I643" s="642">
        <v>0</v>
      </c>
      <c r="J643" s="642">
        <v>0</v>
      </c>
      <c r="K643" s="642">
        <v>0</v>
      </c>
      <c r="L643" s="642">
        <v>0</v>
      </c>
      <c r="M643" s="642">
        <v>0</v>
      </c>
      <c r="N643" s="642">
        <v>0</v>
      </c>
      <c r="O643" s="642">
        <v>0</v>
      </c>
      <c r="P643" s="642">
        <v>0</v>
      </c>
      <c r="Q643" s="658">
        <f t="shared" si="378"/>
        <v>0</v>
      </c>
      <c r="R643" s="658">
        <f t="shared" si="378"/>
        <v>0</v>
      </c>
      <c r="S643" s="10">
        <f t="shared" si="379"/>
        <v>0</v>
      </c>
      <c r="T643" s="642">
        <v>4</v>
      </c>
      <c r="U643" s="642">
        <v>1</v>
      </c>
      <c r="V643" s="642">
        <v>0</v>
      </c>
      <c r="W643" s="642">
        <v>0</v>
      </c>
      <c r="X643" s="642">
        <v>3</v>
      </c>
      <c r="Y643" s="642">
        <v>1</v>
      </c>
      <c r="Z643" s="623">
        <f t="shared" si="380"/>
        <v>7</v>
      </c>
      <c r="AA643" s="623">
        <f t="shared" si="380"/>
        <v>2</v>
      </c>
      <c r="AB643" s="10">
        <f t="shared" si="388"/>
        <v>9</v>
      </c>
      <c r="AC643" s="44">
        <f t="shared" si="381"/>
        <v>7</v>
      </c>
      <c r="AD643" s="44">
        <f t="shared" si="371"/>
        <v>2</v>
      </c>
      <c r="AE643" s="44">
        <f t="shared" si="389"/>
        <v>9</v>
      </c>
      <c r="AF643" s="12">
        <f t="shared" si="353"/>
        <v>6</v>
      </c>
      <c r="AG643" s="12">
        <f t="shared" si="354"/>
        <v>1</v>
      </c>
      <c r="AH643" s="10">
        <f t="shared" si="390"/>
        <v>7</v>
      </c>
      <c r="AI643" s="12">
        <f>VLOOKUP($F643,'Guru SertifikaSi'!$C$6:$G$675,'Guru SertifikaSi'!E$3,FALSE)</f>
        <v>1</v>
      </c>
      <c r="AJ643" s="12">
        <f>VLOOKUP($F643,'Guru SertifikaSi'!$C$6:$G$675,'Guru SertifikaSi'!F$3,FALSE)</f>
        <v>1</v>
      </c>
      <c r="AK643" s="10">
        <f t="shared" si="391"/>
        <v>2</v>
      </c>
      <c r="AL643" s="44">
        <f t="shared" si="372"/>
        <v>7</v>
      </c>
      <c r="AM643" s="44">
        <f t="shared" si="372"/>
        <v>2</v>
      </c>
      <c r="AN643" s="11">
        <f t="shared" si="392"/>
        <v>9</v>
      </c>
      <c r="AO643" s="642">
        <v>0</v>
      </c>
      <c r="AP643" s="642">
        <v>0</v>
      </c>
      <c r="AQ643" s="642">
        <v>0</v>
      </c>
      <c r="AR643" s="642">
        <v>0</v>
      </c>
      <c r="AS643" s="642">
        <v>0</v>
      </c>
      <c r="AT643" s="642">
        <v>0</v>
      </c>
      <c r="AU643" s="642">
        <v>0</v>
      </c>
      <c r="AV643" s="642">
        <v>0</v>
      </c>
      <c r="AW643" s="643">
        <v>0</v>
      </c>
      <c r="AX643" s="643">
        <v>0</v>
      </c>
      <c r="AY643" s="642">
        <v>7</v>
      </c>
      <c r="AZ643" s="642">
        <v>2</v>
      </c>
      <c r="BA643" s="642">
        <v>0</v>
      </c>
      <c r="BB643" s="642">
        <v>0</v>
      </c>
      <c r="BC643" s="642">
        <v>0</v>
      </c>
      <c r="BD643" s="642">
        <v>0</v>
      </c>
      <c r="BE643" s="13">
        <f t="shared" si="382"/>
        <v>0</v>
      </c>
      <c r="BF643" s="13">
        <f t="shared" si="382"/>
        <v>0</v>
      </c>
      <c r="BG643" s="10">
        <f t="shared" si="383"/>
        <v>0</v>
      </c>
      <c r="BH643" s="13">
        <f t="shared" si="384"/>
        <v>7</v>
      </c>
      <c r="BI643" s="13">
        <f t="shared" si="384"/>
        <v>2</v>
      </c>
      <c r="BJ643" s="10">
        <f t="shared" si="385"/>
        <v>9</v>
      </c>
      <c r="BK643" s="44">
        <f t="shared" si="386"/>
        <v>7</v>
      </c>
      <c r="BL643" s="44">
        <f t="shared" si="386"/>
        <v>2</v>
      </c>
      <c r="BM643" s="11">
        <f t="shared" si="386"/>
        <v>9</v>
      </c>
      <c r="BN643" s="642">
        <v>0</v>
      </c>
      <c r="BO643" s="642">
        <v>0</v>
      </c>
      <c r="BP643" s="642">
        <v>1</v>
      </c>
      <c r="BQ643" s="642">
        <v>1</v>
      </c>
      <c r="BR643" s="642">
        <v>0</v>
      </c>
      <c r="BS643" s="642">
        <v>0</v>
      </c>
      <c r="BT643" s="642">
        <v>0</v>
      </c>
      <c r="BU643" s="642">
        <v>1</v>
      </c>
      <c r="BV643" s="644">
        <f t="shared" si="356"/>
        <v>1</v>
      </c>
      <c r="BW643" s="644">
        <f t="shared" si="357"/>
        <v>2</v>
      </c>
      <c r="BX643" s="44">
        <f t="shared" si="387"/>
        <v>1</v>
      </c>
      <c r="BY643" s="44">
        <f t="shared" si="374"/>
        <v>2</v>
      </c>
      <c r="BZ643" s="11">
        <f t="shared" si="393"/>
        <v>3</v>
      </c>
      <c r="CA643" s="14">
        <f t="shared" si="375"/>
        <v>7</v>
      </c>
      <c r="CB643" s="14">
        <f t="shared" si="375"/>
        <v>2</v>
      </c>
      <c r="CC643" s="13">
        <f t="shared" si="376"/>
        <v>1</v>
      </c>
      <c r="CD643" s="13">
        <f t="shared" si="376"/>
        <v>2</v>
      </c>
      <c r="CE643" s="13">
        <f t="shared" si="377"/>
        <v>8</v>
      </c>
      <c r="CF643" s="13">
        <f t="shared" si="377"/>
        <v>4</v>
      </c>
      <c r="CG643" s="289">
        <f t="shared" si="394"/>
        <v>12</v>
      </c>
    </row>
    <row r="644" spans="1:85" ht="14.25" x14ac:dyDescent="0.25">
      <c r="A644" s="1" t="s">
        <v>1999</v>
      </c>
      <c r="B644" s="6">
        <v>631</v>
      </c>
      <c r="C644" s="9">
        <v>20</v>
      </c>
      <c r="D644" s="9" t="s">
        <v>9</v>
      </c>
      <c r="E644" s="37" t="s">
        <v>23</v>
      </c>
      <c r="F644" s="495">
        <v>20360521</v>
      </c>
      <c r="G644" s="524" t="s">
        <v>1102</v>
      </c>
      <c r="H644" s="9" t="s">
        <v>53</v>
      </c>
      <c r="I644" s="642">
        <v>0</v>
      </c>
      <c r="J644" s="642">
        <v>0</v>
      </c>
      <c r="K644" s="642">
        <v>0</v>
      </c>
      <c r="L644" s="642">
        <v>0</v>
      </c>
      <c r="M644" s="642">
        <v>0</v>
      </c>
      <c r="N644" s="642">
        <v>0</v>
      </c>
      <c r="O644" s="642">
        <v>0</v>
      </c>
      <c r="P644" s="642">
        <v>0</v>
      </c>
      <c r="Q644" s="658">
        <f t="shared" si="378"/>
        <v>0</v>
      </c>
      <c r="R644" s="658">
        <f t="shared" si="378"/>
        <v>0</v>
      </c>
      <c r="S644" s="10">
        <f t="shared" si="379"/>
        <v>0</v>
      </c>
      <c r="T644" s="642">
        <v>3</v>
      </c>
      <c r="U644" s="642">
        <v>7</v>
      </c>
      <c r="V644" s="642">
        <v>0</v>
      </c>
      <c r="W644" s="642">
        <v>0</v>
      </c>
      <c r="X644" s="642">
        <v>0</v>
      </c>
      <c r="Y644" s="642">
        <v>0</v>
      </c>
      <c r="Z644" s="623">
        <f t="shared" si="380"/>
        <v>3</v>
      </c>
      <c r="AA644" s="623">
        <f t="shared" si="380"/>
        <v>7</v>
      </c>
      <c r="AB644" s="10">
        <f t="shared" si="388"/>
        <v>10</v>
      </c>
      <c r="AC644" s="44">
        <f t="shared" si="381"/>
        <v>3</v>
      </c>
      <c r="AD644" s="44">
        <f t="shared" si="371"/>
        <v>7</v>
      </c>
      <c r="AE644" s="44">
        <f t="shared" si="389"/>
        <v>10</v>
      </c>
      <c r="AF644" s="12">
        <f t="shared" si="353"/>
        <v>2</v>
      </c>
      <c r="AG644" s="12">
        <f t="shared" si="354"/>
        <v>3</v>
      </c>
      <c r="AH644" s="10">
        <f t="shared" si="390"/>
        <v>5</v>
      </c>
      <c r="AI644" s="12">
        <f>VLOOKUP($F644,'Guru SertifikaSi'!$C$6:$G$675,'Guru SertifikaSi'!E$3,FALSE)</f>
        <v>1</v>
      </c>
      <c r="AJ644" s="12">
        <f>VLOOKUP($F644,'Guru SertifikaSi'!$C$6:$G$675,'Guru SertifikaSi'!F$3,FALSE)</f>
        <v>4</v>
      </c>
      <c r="AK644" s="10">
        <f t="shared" si="391"/>
        <v>5</v>
      </c>
      <c r="AL644" s="44">
        <f t="shared" si="372"/>
        <v>3</v>
      </c>
      <c r="AM644" s="44">
        <f t="shared" si="372"/>
        <v>7</v>
      </c>
      <c r="AN644" s="11">
        <f t="shared" si="392"/>
        <v>10</v>
      </c>
      <c r="AO644" s="642">
        <v>0</v>
      </c>
      <c r="AP644" s="642">
        <v>0</v>
      </c>
      <c r="AQ644" s="642">
        <v>0</v>
      </c>
      <c r="AR644" s="642">
        <v>0</v>
      </c>
      <c r="AS644" s="642">
        <v>0</v>
      </c>
      <c r="AT644" s="642">
        <v>0</v>
      </c>
      <c r="AU644" s="642">
        <v>0</v>
      </c>
      <c r="AV644" s="642">
        <v>0</v>
      </c>
      <c r="AW644" s="643">
        <v>0</v>
      </c>
      <c r="AX644" s="643">
        <v>0</v>
      </c>
      <c r="AY644" s="642">
        <v>3</v>
      </c>
      <c r="AZ644" s="642">
        <v>7</v>
      </c>
      <c r="BA644" s="642">
        <v>0</v>
      </c>
      <c r="BB644" s="642">
        <v>0</v>
      </c>
      <c r="BC644" s="642">
        <v>0</v>
      </c>
      <c r="BD644" s="642">
        <v>0</v>
      </c>
      <c r="BE644" s="13">
        <f t="shared" si="382"/>
        <v>0</v>
      </c>
      <c r="BF644" s="13">
        <f t="shared" si="382"/>
        <v>0</v>
      </c>
      <c r="BG644" s="10">
        <f t="shared" si="383"/>
        <v>0</v>
      </c>
      <c r="BH644" s="13">
        <f t="shared" si="384"/>
        <v>3</v>
      </c>
      <c r="BI644" s="13">
        <f t="shared" si="384"/>
        <v>7</v>
      </c>
      <c r="BJ644" s="10">
        <f t="shared" si="385"/>
        <v>10</v>
      </c>
      <c r="BK644" s="44">
        <f t="shared" si="386"/>
        <v>3</v>
      </c>
      <c r="BL644" s="44">
        <f t="shared" si="386"/>
        <v>7</v>
      </c>
      <c r="BM644" s="11">
        <f t="shared" si="386"/>
        <v>10</v>
      </c>
      <c r="BN644" s="642">
        <v>0</v>
      </c>
      <c r="BO644" s="642">
        <v>0</v>
      </c>
      <c r="BP644" s="642">
        <v>0</v>
      </c>
      <c r="BQ644" s="642">
        <v>1</v>
      </c>
      <c r="BR644" s="642">
        <v>0</v>
      </c>
      <c r="BS644" s="642">
        <v>0</v>
      </c>
      <c r="BT644" s="642">
        <v>0</v>
      </c>
      <c r="BU644" s="642">
        <v>0</v>
      </c>
      <c r="BV644" s="644">
        <f t="shared" si="356"/>
        <v>0</v>
      </c>
      <c r="BW644" s="644">
        <f t="shared" si="357"/>
        <v>1</v>
      </c>
      <c r="BX644" s="44">
        <f t="shared" si="387"/>
        <v>0</v>
      </c>
      <c r="BY644" s="44">
        <f t="shared" si="374"/>
        <v>1</v>
      </c>
      <c r="BZ644" s="11">
        <f t="shared" si="393"/>
        <v>1</v>
      </c>
      <c r="CA644" s="14">
        <f t="shared" si="375"/>
        <v>3</v>
      </c>
      <c r="CB644" s="14">
        <f t="shared" si="375"/>
        <v>7</v>
      </c>
      <c r="CC644" s="13">
        <f t="shared" si="376"/>
        <v>0</v>
      </c>
      <c r="CD644" s="13">
        <f t="shared" si="376"/>
        <v>1</v>
      </c>
      <c r="CE644" s="13">
        <f t="shared" si="377"/>
        <v>3</v>
      </c>
      <c r="CF644" s="13">
        <f t="shared" si="377"/>
        <v>8</v>
      </c>
      <c r="CG644" s="289">
        <f t="shared" si="394"/>
        <v>11</v>
      </c>
    </row>
    <row r="645" spans="1:85" ht="14.25" x14ac:dyDescent="0.25">
      <c r="A645" s="1" t="s">
        <v>2000</v>
      </c>
      <c r="B645" s="6">
        <v>632</v>
      </c>
      <c r="C645" s="9">
        <v>21</v>
      </c>
      <c r="D645" s="9" t="s">
        <v>9</v>
      </c>
      <c r="E645" s="37" t="s">
        <v>23</v>
      </c>
      <c r="F645" s="495">
        <v>60725470</v>
      </c>
      <c r="G645" s="524" t="s">
        <v>1103</v>
      </c>
      <c r="H645" s="9" t="s">
        <v>53</v>
      </c>
      <c r="I645" s="642">
        <v>0</v>
      </c>
      <c r="J645" s="642">
        <v>0</v>
      </c>
      <c r="K645" s="642">
        <v>0</v>
      </c>
      <c r="L645" s="642">
        <v>0</v>
      </c>
      <c r="M645" s="642">
        <v>0</v>
      </c>
      <c r="N645" s="642">
        <v>0</v>
      </c>
      <c r="O645" s="642">
        <v>0</v>
      </c>
      <c r="P645" s="642">
        <v>0</v>
      </c>
      <c r="Q645" s="658">
        <f t="shared" si="378"/>
        <v>0</v>
      </c>
      <c r="R645" s="658">
        <f t="shared" si="378"/>
        <v>0</v>
      </c>
      <c r="S645" s="10">
        <f t="shared" si="379"/>
        <v>0</v>
      </c>
      <c r="T645" s="642">
        <v>3</v>
      </c>
      <c r="U645" s="642">
        <v>9</v>
      </c>
      <c r="V645" s="642">
        <v>0</v>
      </c>
      <c r="W645" s="642">
        <v>0</v>
      </c>
      <c r="X645" s="642">
        <v>0</v>
      </c>
      <c r="Y645" s="642">
        <v>0</v>
      </c>
      <c r="Z645" s="623">
        <f t="shared" si="380"/>
        <v>3</v>
      </c>
      <c r="AA645" s="623">
        <f t="shared" si="380"/>
        <v>9</v>
      </c>
      <c r="AB645" s="10">
        <f t="shared" si="388"/>
        <v>12</v>
      </c>
      <c r="AC645" s="44">
        <f t="shared" si="381"/>
        <v>3</v>
      </c>
      <c r="AD645" s="44">
        <f t="shared" si="371"/>
        <v>9</v>
      </c>
      <c r="AE645" s="44">
        <f t="shared" si="389"/>
        <v>12</v>
      </c>
      <c r="AF645" s="12">
        <f t="shared" si="353"/>
        <v>3</v>
      </c>
      <c r="AG645" s="12">
        <f t="shared" si="354"/>
        <v>9</v>
      </c>
      <c r="AH645" s="10">
        <f t="shared" si="390"/>
        <v>12</v>
      </c>
      <c r="AI645" s="12">
        <f>VLOOKUP($F645,'Guru SertifikaSi'!$C$6:$G$675,'Guru SertifikaSi'!E$3,FALSE)</f>
        <v>0</v>
      </c>
      <c r="AJ645" s="12">
        <f>VLOOKUP($F645,'Guru SertifikaSi'!$C$6:$G$675,'Guru SertifikaSi'!F$3,FALSE)</f>
        <v>0</v>
      </c>
      <c r="AK645" s="10">
        <f t="shared" si="391"/>
        <v>0</v>
      </c>
      <c r="AL645" s="44">
        <f t="shared" si="372"/>
        <v>3</v>
      </c>
      <c r="AM645" s="44">
        <f t="shared" si="372"/>
        <v>9</v>
      </c>
      <c r="AN645" s="11">
        <f t="shared" si="392"/>
        <v>12</v>
      </c>
      <c r="AO645" s="642">
        <v>1</v>
      </c>
      <c r="AP645" s="642">
        <v>0</v>
      </c>
      <c r="AQ645" s="642">
        <v>0</v>
      </c>
      <c r="AR645" s="642">
        <v>0</v>
      </c>
      <c r="AS645" s="642">
        <v>0</v>
      </c>
      <c r="AT645" s="642">
        <v>0</v>
      </c>
      <c r="AU645" s="642">
        <v>0</v>
      </c>
      <c r="AV645" s="642">
        <v>0</v>
      </c>
      <c r="AW645" s="643">
        <v>0</v>
      </c>
      <c r="AX645" s="643">
        <v>0</v>
      </c>
      <c r="AY645" s="642">
        <v>2</v>
      </c>
      <c r="AZ645" s="642">
        <v>9</v>
      </c>
      <c r="BA645" s="642">
        <v>0</v>
      </c>
      <c r="BB645" s="642">
        <v>0</v>
      </c>
      <c r="BC645" s="642">
        <v>0</v>
      </c>
      <c r="BD645" s="642">
        <v>0</v>
      </c>
      <c r="BE645" s="13">
        <f t="shared" si="382"/>
        <v>1</v>
      </c>
      <c r="BF645" s="13">
        <f t="shared" si="382"/>
        <v>0</v>
      </c>
      <c r="BG645" s="10">
        <f t="shared" si="383"/>
        <v>1</v>
      </c>
      <c r="BH645" s="13">
        <f t="shared" si="384"/>
        <v>2</v>
      </c>
      <c r="BI645" s="13">
        <f t="shared" si="384"/>
        <v>9</v>
      </c>
      <c r="BJ645" s="10">
        <f t="shared" si="385"/>
        <v>11</v>
      </c>
      <c r="BK645" s="44">
        <f t="shared" si="386"/>
        <v>3</v>
      </c>
      <c r="BL645" s="44">
        <f t="shared" si="386"/>
        <v>9</v>
      </c>
      <c r="BM645" s="11">
        <f t="shared" si="386"/>
        <v>12</v>
      </c>
      <c r="BN645" s="642">
        <v>0</v>
      </c>
      <c r="BO645" s="642">
        <v>0</v>
      </c>
      <c r="BP645" s="642">
        <v>0</v>
      </c>
      <c r="BQ645" s="642">
        <v>0</v>
      </c>
      <c r="BR645" s="642">
        <v>0</v>
      </c>
      <c r="BS645" s="642">
        <v>0</v>
      </c>
      <c r="BT645" s="642">
        <v>0</v>
      </c>
      <c r="BU645" s="642">
        <v>0</v>
      </c>
      <c r="BV645" s="644">
        <f t="shared" si="356"/>
        <v>0</v>
      </c>
      <c r="BW645" s="644">
        <f t="shared" si="357"/>
        <v>0</v>
      </c>
      <c r="BX645" s="44">
        <f t="shared" si="387"/>
        <v>0</v>
      </c>
      <c r="BY645" s="44">
        <f t="shared" si="374"/>
        <v>0</v>
      </c>
      <c r="BZ645" s="11">
        <f t="shared" si="393"/>
        <v>0</v>
      </c>
      <c r="CA645" s="14">
        <f t="shared" si="375"/>
        <v>3</v>
      </c>
      <c r="CB645" s="14">
        <f t="shared" si="375"/>
        <v>9</v>
      </c>
      <c r="CC645" s="13">
        <f t="shared" si="376"/>
        <v>0</v>
      </c>
      <c r="CD645" s="13">
        <f t="shared" si="376"/>
        <v>0</v>
      </c>
      <c r="CE645" s="13">
        <f t="shared" si="377"/>
        <v>3</v>
      </c>
      <c r="CF645" s="13">
        <f t="shared" si="377"/>
        <v>9</v>
      </c>
      <c r="CG645" s="289">
        <f t="shared" si="394"/>
        <v>12</v>
      </c>
    </row>
    <row r="646" spans="1:85" ht="14.25" x14ac:dyDescent="0.25">
      <c r="A646" s="1" t="s">
        <v>2001</v>
      </c>
      <c r="B646" s="6">
        <v>633</v>
      </c>
      <c r="C646" s="9">
        <v>22</v>
      </c>
      <c r="D646" s="9" t="s">
        <v>9</v>
      </c>
      <c r="E646" s="37" t="s">
        <v>23</v>
      </c>
      <c r="F646" s="495">
        <v>20362281</v>
      </c>
      <c r="G646" s="524" t="s">
        <v>1104</v>
      </c>
      <c r="H646" s="9" t="s">
        <v>53</v>
      </c>
      <c r="I646" s="642">
        <v>0</v>
      </c>
      <c r="J646" s="642">
        <v>0</v>
      </c>
      <c r="K646" s="642">
        <v>0</v>
      </c>
      <c r="L646" s="642">
        <v>0</v>
      </c>
      <c r="M646" s="642">
        <v>0</v>
      </c>
      <c r="N646" s="642">
        <v>0</v>
      </c>
      <c r="O646" s="642">
        <v>0</v>
      </c>
      <c r="P646" s="642">
        <v>0</v>
      </c>
      <c r="Q646" s="658">
        <f t="shared" si="378"/>
        <v>0</v>
      </c>
      <c r="R646" s="658">
        <f t="shared" si="378"/>
        <v>0</v>
      </c>
      <c r="S646" s="10">
        <f t="shared" si="379"/>
        <v>0</v>
      </c>
      <c r="T646" s="642">
        <v>2</v>
      </c>
      <c r="U646" s="642">
        <v>4</v>
      </c>
      <c r="V646" s="642">
        <v>0</v>
      </c>
      <c r="W646" s="642">
        <v>0</v>
      </c>
      <c r="X646" s="642">
        <v>0</v>
      </c>
      <c r="Y646" s="642">
        <v>0</v>
      </c>
      <c r="Z646" s="623">
        <f t="shared" si="380"/>
        <v>2</v>
      </c>
      <c r="AA646" s="623">
        <f t="shared" si="380"/>
        <v>4</v>
      </c>
      <c r="AB646" s="10">
        <f t="shared" si="388"/>
        <v>6</v>
      </c>
      <c r="AC646" s="44">
        <f t="shared" si="381"/>
        <v>2</v>
      </c>
      <c r="AD646" s="44">
        <f t="shared" si="371"/>
        <v>4</v>
      </c>
      <c r="AE646" s="44">
        <f t="shared" si="389"/>
        <v>6</v>
      </c>
      <c r="AF646" s="12">
        <f t="shared" si="353"/>
        <v>2</v>
      </c>
      <c r="AG646" s="12">
        <f t="shared" si="354"/>
        <v>3</v>
      </c>
      <c r="AH646" s="10">
        <f t="shared" si="390"/>
        <v>5</v>
      </c>
      <c r="AI646" s="12">
        <f>VLOOKUP($F646,'Guru SertifikaSi'!$C$6:$G$675,'Guru SertifikaSi'!E$3,FALSE)</f>
        <v>0</v>
      </c>
      <c r="AJ646" s="12">
        <f>VLOOKUP($F646,'Guru SertifikaSi'!$C$6:$G$675,'Guru SertifikaSi'!F$3,FALSE)</f>
        <v>1</v>
      </c>
      <c r="AK646" s="10">
        <f t="shared" si="391"/>
        <v>1</v>
      </c>
      <c r="AL646" s="44">
        <f t="shared" si="372"/>
        <v>2</v>
      </c>
      <c r="AM646" s="44">
        <f t="shared" si="372"/>
        <v>4</v>
      </c>
      <c r="AN646" s="11">
        <f t="shared" si="392"/>
        <v>6</v>
      </c>
      <c r="AO646" s="642">
        <v>0</v>
      </c>
      <c r="AP646" s="642">
        <v>0</v>
      </c>
      <c r="AQ646" s="642">
        <v>0</v>
      </c>
      <c r="AR646" s="642">
        <v>0</v>
      </c>
      <c r="AS646" s="642">
        <v>0</v>
      </c>
      <c r="AT646" s="642">
        <v>0</v>
      </c>
      <c r="AU646" s="642">
        <v>0</v>
      </c>
      <c r="AV646" s="642">
        <v>0</v>
      </c>
      <c r="AW646" s="643">
        <v>0</v>
      </c>
      <c r="AX646" s="643">
        <v>0</v>
      </c>
      <c r="AY646" s="642">
        <v>2</v>
      </c>
      <c r="AZ646" s="642">
        <v>4</v>
      </c>
      <c r="BA646" s="642">
        <v>0</v>
      </c>
      <c r="BB646" s="642">
        <v>0</v>
      </c>
      <c r="BC646" s="642">
        <v>0</v>
      </c>
      <c r="BD646" s="642">
        <v>0</v>
      </c>
      <c r="BE646" s="13">
        <f t="shared" si="382"/>
        <v>0</v>
      </c>
      <c r="BF646" s="13">
        <f t="shared" si="382"/>
        <v>0</v>
      </c>
      <c r="BG646" s="10">
        <f t="shared" si="383"/>
        <v>0</v>
      </c>
      <c r="BH646" s="13">
        <f t="shared" si="384"/>
        <v>2</v>
      </c>
      <c r="BI646" s="13">
        <f t="shared" si="384"/>
        <v>4</v>
      </c>
      <c r="BJ646" s="10">
        <f t="shared" si="385"/>
        <v>6</v>
      </c>
      <c r="BK646" s="44">
        <f t="shared" si="386"/>
        <v>2</v>
      </c>
      <c r="BL646" s="44">
        <f t="shared" si="386"/>
        <v>4</v>
      </c>
      <c r="BM646" s="11">
        <f t="shared" si="386"/>
        <v>6</v>
      </c>
      <c r="BN646" s="642">
        <v>0</v>
      </c>
      <c r="BO646" s="642">
        <v>0</v>
      </c>
      <c r="BP646" s="642">
        <v>0</v>
      </c>
      <c r="BQ646" s="642">
        <v>0</v>
      </c>
      <c r="BR646" s="642">
        <v>0</v>
      </c>
      <c r="BS646" s="642">
        <v>0</v>
      </c>
      <c r="BT646" s="642">
        <v>0</v>
      </c>
      <c r="BU646" s="642">
        <v>0</v>
      </c>
      <c r="BV646" s="644">
        <f t="shared" si="356"/>
        <v>0</v>
      </c>
      <c r="BW646" s="644">
        <f t="shared" si="357"/>
        <v>0</v>
      </c>
      <c r="BX646" s="44">
        <f t="shared" si="387"/>
        <v>0</v>
      </c>
      <c r="BY646" s="44">
        <f t="shared" si="374"/>
        <v>0</v>
      </c>
      <c r="BZ646" s="11">
        <f t="shared" si="393"/>
        <v>0</v>
      </c>
      <c r="CA646" s="14">
        <f t="shared" si="375"/>
        <v>2</v>
      </c>
      <c r="CB646" s="14">
        <f t="shared" si="375"/>
        <v>4</v>
      </c>
      <c r="CC646" s="13">
        <f t="shared" si="376"/>
        <v>0</v>
      </c>
      <c r="CD646" s="13">
        <f t="shared" si="376"/>
        <v>0</v>
      </c>
      <c r="CE646" s="13">
        <f t="shared" si="377"/>
        <v>2</v>
      </c>
      <c r="CF646" s="13">
        <f t="shared" si="377"/>
        <v>4</v>
      </c>
      <c r="CG646" s="289">
        <f t="shared" si="394"/>
        <v>6</v>
      </c>
    </row>
    <row r="647" spans="1:85" ht="14.25" x14ac:dyDescent="0.25">
      <c r="A647" s="1" t="s">
        <v>2002</v>
      </c>
      <c r="B647" s="6">
        <v>634</v>
      </c>
      <c r="C647" s="9">
        <v>23</v>
      </c>
      <c r="D647" s="9" t="s">
        <v>9</v>
      </c>
      <c r="E647" s="37" t="s">
        <v>23</v>
      </c>
      <c r="F647" s="495">
        <v>20354590</v>
      </c>
      <c r="G647" s="524" t="s">
        <v>1105</v>
      </c>
      <c r="H647" s="9" t="s">
        <v>53</v>
      </c>
      <c r="I647" s="642">
        <v>0</v>
      </c>
      <c r="J647" s="642">
        <v>0</v>
      </c>
      <c r="K647" s="642">
        <v>0</v>
      </c>
      <c r="L647" s="642">
        <v>0</v>
      </c>
      <c r="M647" s="642">
        <v>0</v>
      </c>
      <c r="N647" s="642">
        <v>0</v>
      </c>
      <c r="O647" s="642">
        <v>0</v>
      </c>
      <c r="P647" s="642">
        <v>0</v>
      </c>
      <c r="Q647" s="658">
        <f t="shared" si="378"/>
        <v>0</v>
      </c>
      <c r="R647" s="658">
        <f t="shared" si="378"/>
        <v>0</v>
      </c>
      <c r="S647" s="10">
        <f t="shared" si="379"/>
        <v>0</v>
      </c>
      <c r="T647" s="642">
        <v>10</v>
      </c>
      <c r="U647" s="642">
        <v>6</v>
      </c>
      <c r="V647" s="642">
        <v>0</v>
      </c>
      <c r="W647" s="642">
        <v>0</v>
      </c>
      <c r="X647" s="642">
        <v>0</v>
      </c>
      <c r="Y647" s="642">
        <v>0</v>
      </c>
      <c r="Z647" s="623">
        <f t="shared" si="380"/>
        <v>10</v>
      </c>
      <c r="AA647" s="623">
        <f t="shared" si="380"/>
        <v>6</v>
      </c>
      <c r="AB647" s="10">
        <f t="shared" si="388"/>
        <v>16</v>
      </c>
      <c r="AC647" s="44">
        <f t="shared" si="381"/>
        <v>10</v>
      </c>
      <c r="AD647" s="44">
        <f t="shared" si="371"/>
        <v>6</v>
      </c>
      <c r="AE647" s="44">
        <f t="shared" si="389"/>
        <v>16</v>
      </c>
      <c r="AF647" s="12">
        <f t="shared" si="353"/>
        <v>9</v>
      </c>
      <c r="AG647" s="12">
        <f t="shared" si="354"/>
        <v>4</v>
      </c>
      <c r="AH647" s="10">
        <f t="shared" si="390"/>
        <v>13</v>
      </c>
      <c r="AI647" s="12">
        <f>VLOOKUP($F647,'Guru SertifikaSi'!$C$6:$G$675,'Guru SertifikaSi'!E$3,FALSE)</f>
        <v>1</v>
      </c>
      <c r="AJ647" s="12">
        <f>VLOOKUP($F647,'Guru SertifikaSi'!$C$6:$G$675,'Guru SertifikaSi'!F$3,FALSE)</f>
        <v>2</v>
      </c>
      <c r="AK647" s="10">
        <f t="shared" si="391"/>
        <v>3</v>
      </c>
      <c r="AL647" s="44">
        <f t="shared" si="372"/>
        <v>10</v>
      </c>
      <c r="AM647" s="44">
        <f t="shared" si="372"/>
        <v>6</v>
      </c>
      <c r="AN647" s="11">
        <f t="shared" si="392"/>
        <v>16</v>
      </c>
      <c r="AO647" s="642">
        <v>1</v>
      </c>
      <c r="AP647" s="642">
        <v>0</v>
      </c>
      <c r="AQ647" s="642">
        <v>0</v>
      </c>
      <c r="AR647" s="642">
        <v>0</v>
      </c>
      <c r="AS647" s="642">
        <v>0</v>
      </c>
      <c r="AT647" s="642">
        <v>0</v>
      </c>
      <c r="AU647" s="642">
        <v>0</v>
      </c>
      <c r="AV647" s="642">
        <v>0</v>
      </c>
      <c r="AW647" s="643">
        <v>0</v>
      </c>
      <c r="AX647" s="643">
        <v>0</v>
      </c>
      <c r="AY647" s="642">
        <v>9</v>
      </c>
      <c r="AZ647" s="642">
        <v>5</v>
      </c>
      <c r="BA647" s="642">
        <v>0</v>
      </c>
      <c r="BB647" s="642">
        <v>1</v>
      </c>
      <c r="BC647" s="642">
        <v>0</v>
      </c>
      <c r="BD647" s="642">
        <v>0</v>
      </c>
      <c r="BE647" s="13">
        <f t="shared" si="382"/>
        <v>1</v>
      </c>
      <c r="BF647" s="13">
        <f t="shared" si="382"/>
        <v>0</v>
      </c>
      <c r="BG647" s="10">
        <f t="shared" si="383"/>
        <v>1</v>
      </c>
      <c r="BH647" s="13">
        <f t="shared" si="384"/>
        <v>9</v>
      </c>
      <c r="BI647" s="13">
        <f t="shared" si="384"/>
        <v>6</v>
      </c>
      <c r="BJ647" s="10">
        <f t="shared" si="385"/>
        <v>15</v>
      </c>
      <c r="BK647" s="44">
        <f t="shared" si="386"/>
        <v>10</v>
      </c>
      <c r="BL647" s="44">
        <f t="shared" si="386"/>
        <v>6</v>
      </c>
      <c r="BM647" s="11">
        <f t="shared" si="386"/>
        <v>16</v>
      </c>
      <c r="BN647" s="642">
        <v>0</v>
      </c>
      <c r="BO647" s="642">
        <v>0</v>
      </c>
      <c r="BP647" s="642">
        <v>0</v>
      </c>
      <c r="BQ647" s="642">
        <v>0</v>
      </c>
      <c r="BR647" s="642">
        <v>0</v>
      </c>
      <c r="BS647" s="642">
        <v>0</v>
      </c>
      <c r="BT647" s="642">
        <v>0</v>
      </c>
      <c r="BU647" s="642">
        <v>0</v>
      </c>
      <c r="BV647" s="644">
        <f t="shared" si="356"/>
        <v>0</v>
      </c>
      <c r="BW647" s="644">
        <f t="shared" si="357"/>
        <v>0</v>
      </c>
      <c r="BX647" s="44">
        <f t="shared" si="387"/>
        <v>0</v>
      </c>
      <c r="BY647" s="44">
        <f t="shared" si="374"/>
        <v>0</v>
      </c>
      <c r="BZ647" s="11">
        <f t="shared" si="393"/>
        <v>0</v>
      </c>
      <c r="CA647" s="14">
        <f t="shared" si="375"/>
        <v>10</v>
      </c>
      <c r="CB647" s="14">
        <f t="shared" si="375"/>
        <v>6</v>
      </c>
      <c r="CC647" s="13">
        <f t="shared" si="376"/>
        <v>0</v>
      </c>
      <c r="CD647" s="13">
        <f t="shared" si="376"/>
        <v>0</v>
      </c>
      <c r="CE647" s="13">
        <f t="shared" si="377"/>
        <v>10</v>
      </c>
      <c r="CF647" s="13">
        <f t="shared" si="377"/>
        <v>6</v>
      </c>
      <c r="CG647" s="289">
        <f t="shared" si="394"/>
        <v>16</v>
      </c>
    </row>
    <row r="648" spans="1:85" ht="14.25" x14ac:dyDescent="0.25">
      <c r="A648" s="1" t="s">
        <v>2003</v>
      </c>
      <c r="B648" s="6">
        <v>635</v>
      </c>
      <c r="C648" s="9">
        <v>24</v>
      </c>
      <c r="D648" s="9" t="s">
        <v>9</v>
      </c>
      <c r="E648" s="37" t="s">
        <v>29</v>
      </c>
      <c r="F648" s="495">
        <v>20340342</v>
      </c>
      <c r="G648" s="524" t="s">
        <v>1106</v>
      </c>
      <c r="H648" s="9" t="s">
        <v>53</v>
      </c>
      <c r="I648" s="642">
        <v>0</v>
      </c>
      <c r="J648" s="642">
        <v>0</v>
      </c>
      <c r="K648" s="642">
        <v>0</v>
      </c>
      <c r="L648" s="642">
        <v>0</v>
      </c>
      <c r="M648" s="642">
        <v>0</v>
      </c>
      <c r="N648" s="642">
        <v>0</v>
      </c>
      <c r="O648" s="642">
        <v>0</v>
      </c>
      <c r="P648" s="642">
        <v>0</v>
      </c>
      <c r="Q648" s="658">
        <f t="shared" si="378"/>
        <v>0</v>
      </c>
      <c r="R648" s="658">
        <f t="shared" si="378"/>
        <v>0</v>
      </c>
      <c r="S648" s="10">
        <f t="shared" si="379"/>
        <v>0</v>
      </c>
      <c r="T648" s="642">
        <v>6</v>
      </c>
      <c r="U648" s="642">
        <v>5</v>
      </c>
      <c r="V648" s="642">
        <v>0</v>
      </c>
      <c r="W648" s="642">
        <v>0</v>
      </c>
      <c r="X648" s="642">
        <v>4</v>
      </c>
      <c r="Y648" s="642">
        <v>1</v>
      </c>
      <c r="Z648" s="623">
        <f t="shared" si="380"/>
        <v>10</v>
      </c>
      <c r="AA648" s="623">
        <f t="shared" si="380"/>
        <v>6</v>
      </c>
      <c r="AB648" s="10">
        <f t="shared" si="388"/>
        <v>16</v>
      </c>
      <c r="AC648" s="44">
        <f t="shared" si="381"/>
        <v>10</v>
      </c>
      <c r="AD648" s="44">
        <f t="shared" si="371"/>
        <v>6</v>
      </c>
      <c r="AE648" s="44">
        <f t="shared" si="389"/>
        <v>16</v>
      </c>
      <c r="AF648" s="12">
        <f t="shared" si="353"/>
        <v>8</v>
      </c>
      <c r="AG648" s="12">
        <f t="shared" si="354"/>
        <v>2</v>
      </c>
      <c r="AH648" s="10">
        <f t="shared" si="390"/>
        <v>10</v>
      </c>
      <c r="AI648" s="12">
        <f>VLOOKUP($F648,'Guru SertifikaSi'!$C$6:$G$675,'Guru SertifikaSi'!E$3,FALSE)</f>
        <v>2</v>
      </c>
      <c r="AJ648" s="12">
        <f>VLOOKUP($F648,'Guru SertifikaSi'!$C$6:$G$675,'Guru SertifikaSi'!F$3,FALSE)</f>
        <v>4</v>
      </c>
      <c r="AK648" s="10">
        <f t="shared" si="391"/>
        <v>6</v>
      </c>
      <c r="AL648" s="44">
        <f t="shared" si="372"/>
        <v>10</v>
      </c>
      <c r="AM648" s="44">
        <f t="shared" si="372"/>
        <v>6</v>
      </c>
      <c r="AN648" s="11">
        <f t="shared" si="392"/>
        <v>16</v>
      </c>
      <c r="AO648" s="642">
        <v>1</v>
      </c>
      <c r="AP648" s="642">
        <v>0</v>
      </c>
      <c r="AQ648" s="642">
        <v>0</v>
      </c>
      <c r="AR648" s="642">
        <v>0</v>
      </c>
      <c r="AS648" s="642">
        <v>1</v>
      </c>
      <c r="AT648" s="642">
        <v>0</v>
      </c>
      <c r="AU648" s="642">
        <v>0</v>
      </c>
      <c r="AV648" s="642">
        <v>0</v>
      </c>
      <c r="AW648" s="643">
        <v>0</v>
      </c>
      <c r="AX648" s="643">
        <v>0</v>
      </c>
      <c r="AY648" s="642">
        <v>8</v>
      </c>
      <c r="AZ648" s="642">
        <v>6</v>
      </c>
      <c r="BA648" s="642">
        <v>0</v>
      </c>
      <c r="BB648" s="642">
        <v>0</v>
      </c>
      <c r="BC648" s="642">
        <v>0</v>
      </c>
      <c r="BD648" s="642">
        <v>0</v>
      </c>
      <c r="BE648" s="13">
        <f t="shared" si="382"/>
        <v>2</v>
      </c>
      <c r="BF648" s="13">
        <f t="shared" si="382"/>
        <v>0</v>
      </c>
      <c r="BG648" s="10">
        <f t="shared" si="383"/>
        <v>2</v>
      </c>
      <c r="BH648" s="13">
        <f t="shared" si="384"/>
        <v>8</v>
      </c>
      <c r="BI648" s="13">
        <f t="shared" si="384"/>
        <v>6</v>
      </c>
      <c r="BJ648" s="10">
        <f t="shared" si="385"/>
        <v>14</v>
      </c>
      <c r="BK648" s="44">
        <f t="shared" si="386"/>
        <v>10</v>
      </c>
      <c r="BL648" s="44">
        <f t="shared" si="386"/>
        <v>6</v>
      </c>
      <c r="BM648" s="11">
        <f t="shared" si="386"/>
        <v>16</v>
      </c>
      <c r="BN648" s="642">
        <v>0</v>
      </c>
      <c r="BO648" s="642">
        <v>0</v>
      </c>
      <c r="BP648" s="642">
        <v>0</v>
      </c>
      <c r="BQ648" s="642">
        <v>0</v>
      </c>
      <c r="BR648" s="642">
        <v>0</v>
      </c>
      <c r="BS648" s="642">
        <v>0</v>
      </c>
      <c r="BT648" s="642">
        <v>0</v>
      </c>
      <c r="BU648" s="642">
        <v>1</v>
      </c>
      <c r="BV648" s="644">
        <f t="shared" si="356"/>
        <v>0</v>
      </c>
      <c r="BW648" s="644">
        <f t="shared" si="357"/>
        <v>1</v>
      </c>
      <c r="BX648" s="44">
        <f t="shared" si="387"/>
        <v>0</v>
      </c>
      <c r="BY648" s="44">
        <f t="shared" si="374"/>
        <v>1</v>
      </c>
      <c r="BZ648" s="11">
        <f t="shared" si="393"/>
        <v>1</v>
      </c>
      <c r="CA648" s="14">
        <f t="shared" si="375"/>
        <v>10</v>
      </c>
      <c r="CB648" s="14">
        <f t="shared" si="375"/>
        <v>6</v>
      </c>
      <c r="CC648" s="13">
        <f t="shared" si="376"/>
        <v>0</v>
      </c>
      <c r="CD648" s="13">
        <f t="shared" si="376"/>
        <v>1</v>
      </c>
      <c r="CE648" s="13">
        <f t="shared" si="377"/>
        <v>10</v>
      </c>
      <c r="CF648" s="13">
        <f t="shared" si="377"/>
        <v>7</v>
      </c>
      <c r="CG648" s="289">
        <f t="shared" si="394"/>
        <v>17</v>
      </c>
    </row>
    <row r="649" spans="1:85" ht="14.25" x14ac:dyDescent="0.25">
      <c r="A649" s="1" t="s">
        <v>2004</v>
      </c>
      <c r="B649" s="6">
        <v>636</v>
      </c>
      <c r="C649" s="9">
        <v>25</v>
      </c>
      <c r="D649" s="9" t="s">
        <v>9</v>
      </c>
      <c r="E649" s="37" t="s">
        <v>20</v>
      </c>
      <c r="F649" s="495">
        <v>20350979</v>
      </c>
      <c r="G649" s="524" t="s">
        <v>1107</v>
      </c>
      <c r="H649" s="9" t="s">
        <v>53</v>
      </c>
      <c r="I649" s="642">
        <v>0</v>
      </c>
      <c r="J649" s="642">
        <v>0</v>
      </c>
      <c r="K649" s="642">
        <v>0</v>
      </c>
      <c r="L649" s="642">
        <v>0</v>
      </c>
      <c r="M649" s="642">
        <v>0</v>
      </c>
      <c r="N649" s="642">
        <v>0</v>
      </c>
      <c r="O649" s="642">
        <v>0</v>
      </c>
      <c r="P649" s="642">
        <v>0</v>
      </c>
      <c r="Q649" s="658">
        <f t="shared" si="378"/>
        <v>0</v>
      </c>
      <c r="R649" s="658">
        <f t="shared" si="378"/>
        <v>0</v>
      </c>
      <c r="S649" s="10">
        <f t="shared" si="379"/>
        <v>0</v>
      </c>
      <c r="T649" s="642">
        <v>23</v>
      </c>
      <c r="U649" s="642">
        <v>17</v>
      </c>
      <c r="V649" s="642">
        <v>0</v>
      </c>
      <c r="W649" s="642">
        <v>0</v>
      </c>
      <c r="X649" s="642">
        <v>1</v>
      </c>
      <c r="Y649" s="642">
        <v>3</v>
      </c>
      <c r="Z649" s="623">
        <f t="shared" si="380"/>
        <v>24</v>
      </c>
      <c r="AA649" s="623">
        <f t="shared" si="380"/>
        <v>20</v>
      </c>
      <c r="AB649" s="10">
        <f t="shared" si="388"/>
        <v>44</v>
      </c>
      <c r="AC649" s="44">
        <f t="shared" si="381"/>
        <v>24</v>
      </c>
      <c r="AD649" s="44">
        <f t="shared" si="371"/>
        <v>20</v>
      </c>
      <c r="AE649" s="44">
        <f t="shared" si="389"/>
        <v>44</v>
      </c>
      <c r="AF649" s="12">
        <f t="shared" si="353"/>
        <v>13</v>
      </c>
      <c r="AG649" s="12">
        <f t="shared" si="354"/>
        <v>14</v>
      </c>
      <c r="AH649" s="10">
        <f t="shared" si="390"/>
        <v>27</v>
      </c>
      <c r="AI649" s="12">
        <f>VLOOKUP($F649,'Guru SertifikaSi'!$C$6:$G$675,'Guru SertifikaSi'!E$3,FALSE)</f>
        <v>11</v>
      </c>
      <c r="AJ649" s="12">
        <f>VLOOKUP($F649,'Guru SertifikaSi'!$C$6:$G$675,'Guru SertifikaSi'!F$3,FALSE)</f>
        <v>6</v>
      </c>
      <c r="AK649" s="10">
        <f t="shared" si="391"/>
        <v>17</v>
      </c>
      <c r="AL649" s="44">
        <f t="shared" si="372"/>
        <v>24</v>
      </c>
      <c r="AM649" s="44">
        <f t="shared" si="372"/>
        <v>20</v>
      </c>
      <c r="AN649" s="11">
        <f t="shared" si="392"/>
        <v>44</v>
      </c>
      <c r="AO649" s="642">
        <v>0</v>
      </c>
      <c r="AP649" s="642">
        <v>0</v>
      </c>
      <c r="AQ649" s="642">
        <v>0</v>
      </c>
      <c r="AR649" s="642">
        <v>0</v>
      </c>
      <c r="AS649" s="642">
        <v>0</v>
      </c>
      <c r="AT649" s="642">
        <v>0</v>
      </c>
      <c r="AU649" s="642">
        <v>0</v>
      </c>
      <c r="AV649" s="642">
        <v>0</v>
      </c>
      <c r="AW649" s="643">
        <v>0</v>
      </c>
      <c r="AX649" s="643">
        <v>0</v>
      </c>
      <c r="AY649" s="642">
        <v>22</v>
      </c>
      <c r="AZ649" s="642">
        <v>19</v>
      </c>
      <c r="BA649" s="642">
        <v>2</v>
      </c>
      <c r="BB649" s="642">
        <v>1</v>
      </c>
      <c r="BC649" s="642">
        <v>0</v>
      </c>
      <c r="BD649" s="642">
        <v>0</v>
      </c>
      <c r="BE649" s="13">
        <f t="shared" si="382"/>
        <v>0</v>
      </c>
      <c r="BF649" s="13">
        <f t="shared" si="382"/>
        <v>0</v>
      </c>
      <c r="BG649" s="10">
        <f t="shared" si="383"/>
        <v>0</v>
      </c>
      <c r="BH649" s="13">
        <f t="shared" si="384"/>
        <v>24</v>
      </c>
      <c r="BI649" s="13">
        <f t="shared" si="384"/>
        <v>20</v>
      </c>
      <c r="BJ649" s="10">
        <f t="shared" si="385"/>
        <v>44</v>
      </c>
      <c r="BK649" s="44">
        <f t="shared" si="386"/>
        <v>24</v>
      </c>
      <c r="BL649" s="44">
        <f t="shared" si="386"/>
        <v>20</v>
      </c>
      <c r="BM649" s="11">
        <f t="shared" si="386"/>
        <v>44</v>
      </c>
      <c r="BN649" s="642">
        <v>0</v>
      </c>
      <c r="BO649" s="642">
        <v>0</v>
      </c>
      <c r="BP649" s="642">
        <v>3</v>
      </c>
      <c r="BQ649" s="642">
        <v>2</v>
      </c>
      <c r="BR649" s="642">
        <v>0</v>
      </c>
      <c r="BS649" s="642">
        <v>0</v>
      </c>
      <c r="BT649" s="642">
        <v>0</v>
      </c>
      <c r="BU649" s="642">
        <v>0</v>
      </c>
      <c r="BV649" s="644">
        <f t="shared" si="356"/>
        <v>3</v>
      </c>
      <c r="BW649" s="644">
        <f t="shared" si="357"/>
        <v>2</v>
      </c>
      <c r="BX649" s="44">
        <f t="shared" si="387"/>
        <v>3</v>
      </c>
      <c r="BY649" s="44">
        <f t="shared" si="374"/>
        <v>2</v>
      </c>
      <c r="BZ649" s="11">
        <f t="shared" si="393"/>
        <v>5</v>
      </c>
      <c r="CA649" s="14">
        <f t="shared" si="375"/>
        <v>24</v>
      </c>
      <c r="CB649" s="14">
        <f t="shared" si="375"/>
        <v>20</v>
      </c>
      <c r="CC649" s="13">
        <f t="shared" si="376"/>
        <v>3</v>
      </c>
      <c r="CD649" s="13">
        <f t="shared" si="376"/>
        <v>2</v>
      </c>
      <c r="CE649" s="13">
        <f t="shared" si="377"/>
        <v>27</v>
      </c>
      <c r="CF649" s="13">
        <f t="shared" si="377"/>
        <v>22</v>
      </c>
      <c r="CG649" s="289">
        <f t="shared" si="394"/>
        <v>49</v>
      </c>
    </row>
    <row r="650" spans="1:85" ht="14.25" x14ac:dyDescent="0.25">
      <c r="A650" s="1" t="s">
        <v>2005</v>
      </c>
      <c r="B650" s="6">
        <v>637</v>
      </c>
      <c r="C650" s="9">
        <v>26</v>
      </c>
      <c r="D650" s="9" t="s">
        <v>9</v>
      </c>
      <c r="E650" s="37" t="s">
        <v>20</v>
      </c>
      <c r="F650" s="495">
        <v>20319295</v>
      </c>
      <c r="G650" s="524" t="s">
        <v>1108</v>
      </c>
      <c r="H650" s="9" t="s">
        <v>53</v>
      </c>
      <c r="I650" s="642">
        <v>0</v>
      </c>
      <c r="J650" s="642">
        <v>0</v>
      </c>
      <c r="K650" s="642">
        <v>0</v>
      </c>
      <c r="L650" s="642">
        <v>0</v>
      </c>
      <c r="M650" s="642">
        <v>0</v>
      </c>
      <c r="N650" s="642">
        <v>0</v>
      </c>
      <c r="O650" s="642">
        <v>0</v>
      </c>
      <c r="P650" s="642">
        <v>0</v>
      </c>
      <c r="Q650" s="658">
        <f t="shared" si="378"/>
        <v>0</v>
      </c>
      <c r="R650" s="658">
        <f t="shared" si="378"/>
        <v>0</v>
      </c>
      <c r="S650" s="10">
        <f t="shared" si="379"/>
        <v>0</v>
      </c>
      <c r="T650" s="642">
        <v>7</v>
      </c>
      <c r="U650" s="642">
        <v>9</v>
      </c>
      <c r="V650" s="642">
        <v>0</v>
      </c>
      <c r="W650" s="642">
        <v>0</v>
      </c>
      <c r="X650" s="642">
        <v>0</v>
      </c>
      <c r="Y650" s="642">
        <v>2</v>
      </c>
      <c r="Z650" s="623">
        <f t="shared" si="380"/>
        <v>7</v>
      </c>
      <c r="AA650" s="623">
        <f t="shared" si="380"/>
        <v>11</v>
      </c>
      <c r="AB650" s="10">
        <f t="shared" si="388"/>
        <v>18</v>
      </c>
      <c r="AC650" s="44">
        <f t="shared" si="381"/>
        <v>7</v>
      </c>
      <c r="AD650" s="44">
        <f t="shared" si="371"/>
        <v>11</v>
      </c>
      <c r="AE650" s="44">
        <f t="shared" si="389"/>
        <v>18</v>
      </c>
      <c r="AF650" s="12">
        <f t="shared" si="353"/>
        <v>3</v>
      </c>
      <c r="AG650" s="12">
        <f t="shared" si="354"/>
        <v>2</v>
      </c>
      <c r="AH650" s="10">
        <f t="shared" si="390"/>
        <v>5</v>
      </c>
      <c r="AI650" s="12">
        <f>VLOOKUP($F650,'Guru SertifikaSi'!$C$6:$G$675,'Guru SertifikaSi'!E$3,FALSE)</f>
        <v>4</v>
      </c>
      <c r="AJ650" s="12">
        <f>VLOOKUP($F650,'Guru SertifikaSi'!$C$6:$G$675,'Guru SertifikaSi'!F$3,FALSE)</f>
        <v>9</v>
      </c>
      <c r="AK650" s="10">
        <f t="shared" si="391"/>
        <v>13</v>
      </c>
      <c r="AL650" s="44">
        <f t="shared" si="372"/>
        <v>7</v>
      </c>
      <c r="AM650" s="44">
        <f t="shared" si="372"/>
        <v>11</v>
      </c>
      <c r="AN650" s="11">
        <f t="shared" si="392"/>
        <v>18</v>
      </c>
      <c r="AO650" s="642">
        <v>0</v>
      </c>
      <c r="AP650" s="642">
        <v>0</v>
      </c>
      <c r="AQ650" s="642">
        <v>0</v>
      </c>
      <c r="AR650" s="642">
        <v>0</v>
      </c>
      <c r="AS650" s="642">
        <v>0</v>
      </c>
      <c r="AT650" s="642">
        <v>0</v>
      </c>
      <c r="AU650" s="642">
        <v>0</v>
      </c>
      <c r="AV650" s="642">
        <v>0</v>
      </c>
      <c r="AW650" s="643">
        <v>0</v>
      </c>
      <c r="AX650" s="643">
        <v>0</v>
      </c>
      <c r="AY650" s="642">
        <v>7</v>
      </c>
      <c r="AZ650" s="642">
        <v>11</v>
      </c>
      <c r="BA650" s="642">
        <v>0</v>
      </c>
      <c r="BB650" s="642">
        <v>0</v>
      </c>
      <c r="BC650" s="642">
        <v>0</v>
      </c>
      <c r="BD650" s="642">
        <v>0</v>
      </c>
      <c r="BE650" s="13">
        <f t="shared" si="382"/>
        <v>0</v>
      </c>
      <c r="BF650" s="13">
        <f t="shared" si="382"/>
        <v>0</v>
      </c>
      <c r="BG650" s="10">
        <f t="shared" si="383"/>
        <v>0</v>
      </c>
      <c r="BH650" s="13">
        <f t="shared" si="384"/>
        <v>7</v>
      </c>
      <c r="BI650" s="13">
        <f t="shared" si="384"/>
        <v>11</v>
      </c>
      <c r="BJ650" s="10">
        <f t="shared" si="385"/>
        <v>18</v>
      </c>
      <c r="BK650" s="44">
        <f t="shared" si="386"/>
        <v>7</v>
      </c>
      <c r="BL650" s="44">
        <f t="shared" si="386"/>
        <v>11</v>
      </c>
      <c r="BM650" s="11">
        <f t="shared" si="386"/>
        <v>18</v>
      </c>
      <c r="BN650" s="642">
        <v>0</v>
      </c>
      <c r="BO650" s="642">
        <v>0</v>
      </c>
      <c r="BP650" s="642">
        <v>0</v>
      </c>
      <c r="BQ650" s="642">
        <v>0</v>
      </c>
      <c r="BR650" s="642">
        <v>0</v>
      </c>
      <c r="BS650" s="642">
        <v>0</v>
      </c>
      <c r="BT650" s="642">
        <v>2</v>
      </c>
      <c r="BU650" s="642">
        <v>1</v>
      </c>
      <c r="BV650" s="644">
        <f t="shared" si="356"/>
        <v>2</v>
      </c>
      <c r="BW650" s="644">
        <f t="shared" si="357"/>
        <v>1</v>
      </c>
      <c r="BX650" s="44">
        <f t="shared" si="387"/>
        <v>2</v>
      </c>
      <c r="BY650" s="44">
        <f t="shared" si="374"/>
        <v>1</v>
      </c>
      <c r="BZ650" s="11">
        <f t="shared" si="393"/>
        <v>3</v>
      </c>
      <c r="CA650" s="14">
        <f t="shared" si="375"/>
        <v>7</v>
      </c>
      <c r="CB650" s="14">
        <f t="shared" si="375"/>
        <v>11</v>
      </c>
      <c r="CC650" s="13">
        <f t="shared" si="376"/>
        <v>2</v>
      </c>
      <c r="CD650" s="13">
        <f t="shared" si="376"/>
        <v>1</v>
      </c>
      <c r="CE650" s="13">
        <f t="shared" si="377"/>
        <v>9</v>
      </c>
      <c r="CF650" s="13">
        <f t="shared" si="377"/>
        <v>12</v>
      </c>
      <c r="CG650" s="289">
        <f t="shared" si="394"/>
        <v>21</v>
      </c>
    </row>
    <row r="651" spans="1:85" ht="14.25" x14ac:dyDescent="0.25">
      <c r="A651" s="1" t="s">
        <v>2006</v>
      </c>
      <c r="B651" s="6">
        <v>638</v>
      </c>
      <c r="C651" s="9">
        <v>27</v>
      </c>
      <c r="D651" s="9" t="s">
        <v>9</v>
      </c>
      <c r="E651" s="37" t="s">
        <v>20</v>
      </c>
      <c r="F651" s="495">
        <v>69964197</v>
      </c>
      <c r="G651" s="524" t="s">
        <v>1109</v>
      </c>
      <c r="H651" s="9" t="s">
        <v>53</v>
      </c>
      <c r="I651" s="642">
        <v>0</v>
      </c>
      <c r="J651" s="642">
        <v>0</v>
      </c>
      <c r="K651" s="642">
        <v>0</v>
      </c>
      <c r="L651" s="642">
        <v>0</v>
      </c>
      <c r="M651" s="642">
        <v>0</v>
      </c>
      <c r="N651" s="642">
        <v>0</v>
      </c>
      <c r="O651" s="642">
        <v>0</v>
      </c>
      <c r="P651" s="642">
        <v>0</v>
      </c>
      <c r="Q651" s="658">
        <f t="shared" si="378"/>
        <v>0</v>
      </c>
      <c r="R651" s="658">
        <f t="shared" si="378"/>
        <v>0</v>
      </c>
      <c r="S651" s="10">
        <f t="shared" si="379"/>
        <v>0</v>
      </c>
      <c r="T651" s="642">
        <v>2</v>
      </c>
      <c r="U651" s="642">
        <v>6</v>
      </c>
      <c r="V651" s="642">
        <v>0</v>
      </c>
      <c r="W651" s="642">
        <v>0</v>
      </c>
      <c r="X651" s="642">
        <v>0</v>
      </c>
      <c r="Y651" s="642">
        <v>0</v>
      </c>
      <c r="Z651" s="623">
        <f t="shared" si="380"/>
        <v>2</v>
      </c>
      <c r="AA651" s="623">
        <f t="shared" si="380"/>
        <v>6</v>
      </c>
      <c r="AB651" s="10">
        <f t="shared" si="388"/>
        <v>8</v>
      </c>
      <c r="AC651" s="44">
        <f t="shared" si="381"/>
        <v>2</v>
      </c>
      <c r="AD651" s="44">
        <f t="shared" si="371"/>
        <v>6</v>
      </c>
      <c r="AE651" s="44">
        <f t="shared" si="389"/>
        <v>8</v>
      </c>
      <c r="AF651" s="12">
        <f t="shared" si="353"/>
        <v>2</v>
      </c>
      <c r="AG651" s="12">
        <f t="shared" si="354"/>
        <v>6</v>
      </c>
      <c r="AH651" s="10">
        <f t="shared" si="390"/>
        <v>8</v>
      </c>
      <c r="AI651" s="12">
        <f>VLOOKUP($F651,'Guru SertifikaSi'!$C$6:$G$675,'Guru SertifikaSi'!E$3,FALSE)</f>
        <v>0</v>
      </c>
      <c r="AJ651" s="12">
        <f>VLOOKUP($F651,'Guru SertifikaSi'!$C$6:$G$675,'Guru SertifikaSi'!F$3,FALSE)</f>
        <v>0</v>
      </c>
      <c r="AK651" s="10">
        <f t="shared" si="391"/>
        <v>0</v>
      </c>
      <c r="AL651" s="44">
        <f t="shared" si="372"/>
        <v>2</v>
      </c>
      <c r="AM651" s="44">
        <f t="shared" si="372"/>
        <v>6</v>
      </c>
      <c r="AN651" s="11">
        <f t="shared" si="392"/>
        <v>8</v>
      </c>
      <c r="AO651" s="642">
        <v>0</v>
      </c>
      <c r="AP651" s="642">
        <v>0</v>
      </c>
      <c r="AQ651" s="642">
        <v>0</v>
      </c>
      <c r="AR651" s="642">
        <v>0</v>
      </c>
      <c r="AS651" s="642">
        <v>0</v>
      </c>
      <c r="AT651" s="642">
        <v>0</v>
      </c>
      <c r="AU651" s="642">
        <v>0</v>
      </c>
      <c r="AV651" s="642">
        <v>0</v>
      </c>
      <c r="AW651" s="643">
        <v>0</v>
      </c>
      <c r="AX651" s="643">
        <v>0</v>
      </c>
      <c r="AY651" s="642">
        <v>2</v>
      </c>
      <c r="AZ651" s="642">
        <v>6</v>
      </c>
      <c r="BA651" s="642">
        <v>0</v>
      </c>
      <c r="BB651" s="642">
        <v>0</v>
      </c>
      <c r="BC651" s="642">
        <v>0</v>
      </c>
      <c r="BD651" s="642">
        <v>0</v>
      </c>
      <c r="BE651" s="13">
        <f t="shared" si="382"/>
        <v>0</v>
      </c>
      <c r="BF651" s="13">
        <f t="shared" si="382"/>
        <v>0</v>
      </c>
      <c r="BG651" s="10">
        <f t="shared" si="383"/>
        <v>0</v>
      </c>
      <c r="BH651" s="13">
        <f t="shared" si="384"/>
        <v>2</v>
      </c>
      <c r="BI651" s="13">
        <f t="shared" si="384"/>
        <v>6</v>
      </c>
      <c r="BJ651" s="10">
        <f t="shared" si="385"/>
        <v>8</v>
      </c>
      <c r="BK651" s="44">
        <f t="shared" si="386"/>
        <v>2</v>
      </c>
      <c r="BL651" s="44">
        <f t="shared" si="386"/>
        <v>6</v>
      </c>
      <c r="BM651" s="11">
        <f t="shared" si="386"/>
        <v>8</v>
      </c>
      <c r="BN651" s="642">
        <v>0</v>
      </c>
      <c r="BO651" s="642">
        <v>0</v>
      </c>
      <c r="BP651" s="642">
        <v>0</v>
      </c>
      <c r="BQ651" s="642">
        <v>0</v>
      </c>
      <c r="BR651" s="642">
        <v>0</v>
      </c>
      <c r="BS651" s="642">
        <v>0</v>
      </c>
      <c r="BT651" s="642">
        <v>0</v>
      </c>
      <c r="BU651" s="642">
        <v>0</v>
      </c>
      <c r="BV651" s="644">
        <f t="shared" si="356"/>
        <v>0</v>
      </c>
      <c r="BW651" s="644">
        <f t="shared" si="357"/>
        <v>0</v>
      </c>
      <c r="BX651" s="44">
        <f t="shared" si="387"/>
        <v>0</v>
      </c>
      <c r="BY651" s="44">
        <f t="shared" si="374"/>
        <v>0</v>
      </c>
      <c r="BZ651" s="11">
        <f t="shared" si="393"/>
        <v>0</v>
      </c>
      <c r="CA651" s="14">
        <f t="shared" si="375"/>
        <v>2</v>
      </c>
      <c r="CB651" s="14">
        <f t="shared" si="375"/>
        <v>6</v>
      </c>
      <c r="CC651" s="13">
        <f t="shared" si="376"/>
        <v>0</v>
      </c>
      <c r="CD651" s="13">
        <f t="shared" si="376"/>
        <v>0</v>
      </c>
      <c r="CE651" s="13">
        <f t="shared" si="377"/>
        <v>2</v>
      </c>
      <c r="CF651" s="13">
        <f t="shared" si="377"/>
        <v>6</v>
      </c>
      <c r="CG651" s="289">
        <f t="shared" si="394"/>
        <v>8</v>
      </c>
    </row>
    <row r="652" spans="1:85" ht="14.25" x14ac:dyDescent="0.25">
      <c r="A652" s="1" t="s">
        <v>2007</v>
      </c>
      <c r="B652" s="6">
        <v>639</v>
      </c>
      <c r="C652" s="9">
        <v>28</v>
      </c>
      <c r="D652" s="9" t="s">
        <v>9</v>
      </c>
      <c r="E652" s="37" t="s">
        <v>32</v>
      </c>
      <c r="F652" s="495">
        <v>20341386</v>
      </c>
      <c r="G652" s="524" t="s">
        <v>1110</v>
      </c>
      <c r="H652" s="9" t="s">
        <v>53</v>
      </c>
      <c r="I652" s="642">
        <v>0</v>
      </c>
      <c r="J652" s="642">
        <v>0</v>
      </c>
      <c r="K652" s="642">
        <v>0</v>
      </c>
      <c r="L652" s="642">
        <v>0</v>
      </c>
      <c r="M652" s="642">
        <v>0</v>
      </c>
      <c r="N652" s="642">
        <v>0</v>
      </c>
      <c r="O652" s="642">
        <v>0</v>
      </c>
      <c r="P652" s="642">
        <v>0</v>
      </c>
      <c r="Q652" s="658">
        <f t="shared" si="378"/>
        <v>0</v>
      </c>
      <c r="R652" s="658">
        <f t="shared" si="378"/>
        <v>0</v>
      </c>
      <c r="S652" s="10">
        <f t="shared" si="379"/>
        <v>0</v>
      </c>
      <c r="T652" s="642">
        <v>3</v>
      </c>
      <c r="U652" s="642">
        <v>8</v>
      </c>
      <c r="V652" s="642">
        <v>0</v>
      </c>
      <c r="W652" s="642">
        <v>0</v>
      </c>
      <c r="X652" s="642">
        <v>3</v>
      </c>
      <c r="Y652" s="642">
        <v>0</v>
      </c>
      <c r="Z652" s="623">
        <f t="shared" si="380"/>
        <v>6</v>
      </c>
      <c r="AA652" s="623">
        <f t="shared" si="380"/>
        <v>8</v>
      </c>
      <c r="AB652" s="10">
        <f t="shared" si="388"/>
        <v>14</v>
      </c>
      <c r="AC652" s="44">
        <f t="shared" si="381"/>
        <v>6</v>
      </c>
      <c r="AD652" s="44">
        <f t="shared" si="371"/>
        <v>8</v>
      </c>
      <c r="AE652" s="44">
        <f t="shared" si="389"/>
        <v>14</v>
      </c>
      <c r="AF652" s="12">
        <f t="shared" si="353"/>
        <v>3</v>
      </c>
      <c r="AG652" s="12">
        <f t="shared" si="354"/>
        <v>7</v>
      </c>
      <c r="AH652" s="10">
        <f t="shared" si="390"/>
        <v>10</v>
      </c>
      <c r="AI652" s="12">
        <f>VLOOKUP($F652,'Guru SertifikaSi'!$C$6:$G$675,'Guru SertifikaSi'!E$3,FALSE)</f>
        <v>3</v>
      </c>
      <c r="AJ652" s="12">
        <f>VLOOKUP($F652,'Guru SertifikaSi'!$C$6:$G$675,'Guru SertifikaSi'!F$3,FALSE)</f>
        <v>1</v>
      </c>
      <c r="AK652" s="10">
        <f t="shared" si="391"/>
        <v>4</v>
      </c>
      <c r="AL652" s="44">
        <f t="shared" si="372"/>
        <v>6</v>
      </c>
      <c r="AM652" s="44">
        <f t="shared" si="372"/>
        <v>8</v>
      </c>
      <c r="AN652" s="11">
        <f t="shared" si="392"/>
        <v>14</v>
      </c>
      <c r="AO652" s="642">
        <v>0</v>
      </c>
      <c r="AP652" s="642">
        <v>0</v>
      </c>
      <c r="AQ652" s="642">
        <v>0</v>
      </c>
      <c r="AR652" s="642">
        <v>0</v>
      </c>
      <c r="AS652" s="642">
        <v>0</v>
      </c>
      <c r="AT652" s="642">
        <v>0</v>
      </c>
      <c r="AU652" s="642">
        <v>0</v>
      </c>
      <c r="AV652" s="642">
        <v>0</v>
      </c>
      <c r="AW652" s="643">
        <v>0</v>
      </c>
      <c r="AX652" s="643">
        <v>0</v>
      </c>
      <c r="AY652" s="642">
        <v>6</v>
      </c>
      <c r="AZ652" s="642">
        <v>8</v>
      </c>
      <c r="BA652" s="642">
        <v>0</v>
      </c>
      <c r="BB652" s="642">
        <v>0</v>
      </c>
      <c r="BC652" s="642">
        <v>0</v>
      </c>
      <c r="BD652" s="642">
        <v>0</v>
      </c>
      <c r="BE652" s="13">
        <f t="shared" si="382"/>
        <v>0</v>
      </c>
      <c r="BF652" s="13">
        <f t="shared" si="382"/>
        <v>0</v>
      </c>
      <c r="BG652" s="10">
        <f t="shared" si="383"/>
        <v>0</v>
      </c>
      <c r="BH652" s="13">
        <f t="shared" si="384"/>
        <v>6</v>
      </c>
      <c r="BI652" s="13">
        <f t="shared" si="384"/>
        <v>8</v>
      </c>
      <c r="BJ652" s="10">
        <f t="shared" si="385"/>
        <v>14</v>
      </c>
      <c r="BK652" s="44">
        <f t="shared" si="386"/>
        <v>6</v>
      </c>
      <c r="BL652" s="44">
        <f t="shared" si="386"/>
        <v>8</v>
      </c>
      <c r="BM652" s="11">
        <f t="shared" si="386"/>
        <v>14</v>
      </c>
      <c r="BN652" s="642">
        <v>0</v>
      </c>
      <c r="BO652" s="642">
        <v>0</v>
      </c>
      <c r="BP652" s="642">
        <v>1</v>
      </c>
      <c r="BQ652" s="642">
        <v>0</v>
      </c>
      <c r="BR652" s="642">
        <v>0</v>
      </c>
      <c r="BS652" s="642">
        <v>0</v>
      </c>
      <c r="BT652" s="642">
        <v>0</v>
      </c>
      <c r="BU652" s="642">
        <v>1</v>
      </c>
      <c r="BV652" s="644">
        <f t="shared" si="356"/>
        <v>1</v>
      </c>
      <c r="BW652" s="644">
        <f t="shared" si="357"/>
        <v>1</v>
      </c>
      <c r="BX652" s="44">
        <f t="shared" si="387"/>
        <v>1</v>
      </c>
      <c r="BY652" s="44">
        <f t="shared" si="374"/>
        <v>1</v>
      </c>
      <c r="BZ652" s="11">
        <f t="shared" si="393"/>
        <v>2</v>
      </c>
      <c r="CA652" s="14">
        <f t="shared" si="375"/>
        <v>6</v>
      </c>
      <c r="CB652" s="14">
        <f t="shared" si="375"/>
        <v>8</v>
      </c>
      <c r="CC652" s="13">
        <f t="shared" si="376"/>
        <v>1</v>
      </c>
      <c r="CD652" s="13">
        <f t="shared" si="376"/>
        <v>1</v>
      </c>
      <c r="CE652" s="13">
        <f t="shared" si="377"/>
        <v>7</v>
      </c>
      <c r="CF652" s="13">
        <f t="shared" si="377"/>
        <v>9</v>
      </c>
      <c r="CG652" s="289">
        <f t="shared" si="394"/>
        <v>16</v>
      </c>
    </row>
    <row r="653" spans="1:85" ht="14.25" x14ac:dyDescent="0.25">
      <c r="A653" s="1" t="s">
        <v>2008</v>
      </c>
      <c r="B653" s="6">
        <v>640</v>
      </c>
      <c r="C653" s="9">
        <v>29</v>
      </c>
      <c r="D653" s="9" t="s">
        <v>9</v>
      </c>
      <c r="E653" s="37" t="s">
        <v>32</v>
      </c>
      <c r="F653" s="495">
        <v>69888747</v>
      </c>
      <c r="G653" s="524" t="s">
        <v>1111</v>
      </c>
      <c r="H653" s="9" t="s">
        <v>53</v>
      </c>
      <c r="I653" s="642">
        <v>0</v>
      </c>
      <c r="J653" s="642">
        <v>0</v>
      </c>
      <c r="K653" s="642">
        <v>0</v>
      </c>
      <c r="L653" s="642">
        <v>0</v>
      </c>
      <c r="M653" s="642">
        <v>0</v>
      </c>
      <c r="N653" s="642">
        <v>0</v>
      </c>
      <c r="O653" s="642">
        <v>0</v>
      </c>
      <c r="P653" s="642">
        <v>0</v>
      </c>
      <c r="Q653" s="658">
        <f t="shared" si="378"/>
        <v>0</v>
      </c>
      <c r="R653" s="658">
        <f t="shared" si="378"/>
        <v>0</v>
      </c>
      <c r="S653" s="10">
        <f t="shared" si="379"/>
        <v>0</v>
      </c>
      <c r="T653" s="642">
        <v>4</v>
      </c>
      <c r="U653" s="642">
        <v>1</v>
      </c>
      <c r="V653" s="642">
        <v>0</v>
      </c>
      <c r="W653" s="642">
        <v>0</v>
      </c>
      <c r="X653" s="642">
        <v>0</v>
      </c>
      <c r="Y653" s="642">
        <v>0</v>
      </c>
      <c r="Z653" s="623">
        <f t="shared" si="380"/>
        <v>4</v>
      </c>
      <c r="AA653" s="623">
        <f t="shared" si="380"/>
        <v>1</v>
      </c>
      <c r="AB653" s="10">
        <f t="shared" si="388"/>
        <v>5</v>
      </c>
      <c r="AC653" s="44">
        <f t="shared" si="381"/>
        <v>4</v>
      </c>
      <c r="AD653" s="44">
        <f t="shared" si="371"/>
        <v>1</v>
      </c>
      <c r="AE653" s="44">
        <f t="shared" si="389"/>
        <v>5</v>
      </c>
      <c r="AF653" s="12">
        <f t="shared" si="353"/>
        <v>3</v>
      </c>
      <c r="AG653" s="12">
        <f t="shared" si="354"/>
        <v>1</v>
      </c>
      <c r="AH653" s="10">
        <f t="shared" si="390"/>
        <v>4</v>
      </c>
      <c r="AI653" s="12">
        <f>VLOOKUP($F653,'Guru SertifikaSi'!$C$6:$G$675,'Guru SertifikaSi'!E$3,FALSE)</f>
        <v>1</v>
      </c>
      <c r="AJ653" s="12">
        <f>VLOOKUP($F653,'Guru SertifikaSi'!$C$6:$G$675,'Guru SertifikaSi'!F$3,FALSE)</f>
        <v>0</v>
      </c>
      <c r="AK653" s="10">
        <f t="shared" si="391"/>
        <v>1</v>
      </c>
      <c r="AL653" s="44">
        <f t="shared" si="372"/>
        <v>4</v>
      </c>
      <c r="AM653" s="44">
        <f t="shared" si="372"/>
        <v>1</v>
      </c>
      <c r="AN653" s="11">
        <f t="shared" si="392"/>
        <v>5</v>
      </c>
      <c r="AO653" s="642">
        <v>1</v>
      </c>
      <c r="AP653" s="642">
        <v>0</v>
      </c>
      <c r="AQ653" s="642">
        <v>0</v>
      </c>
      <c r="AR653" s="642">
        <v>0</v>
      </c>
      <c r="AS653" s="642">
        <v>0</v>
      </c>
      <c r="AT653" s="642">
        <v>0</v>
      </c>
      <c r="AU653" s="642">
        <v>0</v>
      </c>
      <c r="AV653" s="642">
        <v>0</v>
      </c>
      <c r="AW653" s="643">
        <v>0</v>
      </c>
      <c r="AX653" s="643">
        <v>0</v>
      </c>
      <c r="AY653" s="642">
        <v>3</v>
      </c>
      <c r="AZ653" s="642">
        <v>1</v>
      </c>
      <c r="BA653" s="642">
        <v>0</v>
      </c>
      <c r="BB653" s="642">
        <v>0</v>
      </c>
      <c r="BC653" s="642">
        <v>0</v>
      </c>
      <c r="BD653" s="642">
        <v>0</v>
      </c>
      <c r="BE653" s="13">
        <f t="shared" si="382"/>
        <v>1</v>
      </c>
      <c r="BF653" s="13">
        <f t="shared" si="382"/>
        <v>0</v>
      </c>
      <c r="BG653" s="10">
        <f t="shared" si="383"/>
        <v>1</v>
      </c>
      <c r="BH653" s="13">
        <f t="shared" si="384"/>
        <v>3</v>
      </c>
      <c r="BI653" s="13">
        <f t="shared" si="384"/>
        <v>1</v>
      </c>
      <c r="BJ653" s="10">
        <f t="shared" si="385"/>
        <v>4</v>
      </c>
      <c r="BK653" s="44">
        <f t="shared" si="386"/>
        <v>4</v>
      </c>
      <c r="BL653" s="44">
        <f t="shared" si="386"/>
        <v>1</v>
      </c>
      <c r="BM653" s="11">
        <f t="shared" si="386"/>
        <v>5</v>
      </c>
      <c r="BN653" s="642">
        <v>0</v>
      </c>
      <c r="BO653" s="642">
        <v>0</v>
      </c>
      <c r="BP653" s="642">
        <v>0</v>
      </c>
      <c r="BQ653" s="642">
        <v>0</v>
      </c>
      <c r="BR653" s="642">
        <v>0</v>
      </c>
      <c r="BS653" s="642">
        <v>0</v>
      </c>
      <c r="BT653" s="642">
        <v>0</v>
      </c>
      <c r="BU653" s="642">
        <v>0</v>
      </c>
      <c r="BV653" s="644">
        <f t="shared" si="356"/>
        <v>0</v>
      </c>
      <c r="BW653" s="644">
        <f t="shared" si="357"/>
        <v>0</v>
      </c>
      <c r="BX653" s="44">
        <f t="shared" si="387"/>
        <v>0</v>
      </c>
      <c r="BY653" s="44">
        <f t="shared" si="374"/>
        <v>0</v>
      </c>
      <c r="BZ653" s="11">
        <f t="shared" si="393"/>
        <v>0</v>
      </c>
      <c r="CA653" s="14">
        <f t="shared" si="375"/>
        <v>4</v>
      </c>
      <c r="CB653" s="14">
        <f t="shared" si="375"/>
        <v>1</v>
      </c>
      <c r="CC653" s="13">
        <f t="shared" si="376"/>
        <v>0</v>
      </c>
      <c r="CD653" s="13">
        <f t="shared" si="376"/>
        <v>0</v>
      </c>
      <c r="CE653" s="13">
        <f t="shared" si="377"/>
        <v>4</v>
      </c>
      <c r="CF653" s="13">
        <f t="shared" si="377"/>
        <v>1</v>
      </c>
      <c r="CG653" s="289">
        <f t="shared" si="394"/>
        <v>5</v>
      </c>
    </row>
    <row r="654" spans="1:85" ht="14.25" x14ac:dyDescent="0.25">
      <c r="A654" s="1" t="s">
        <v>2009</v>
      </c>
      <c r="B654" s="6">
        <v>641</v>
      </c>
      <c r="C654" s="9">
        <v>30</v>
      </c>
      <c r="D654" s="9" t="s">
        <v>9</v>
      </c>
      <c r="E654" s="37" t="s">
        <v>30</v>
      </c>
      <c r="F654" s="495">
        <v>60725431</v>
      </c>
      <c r="G654" s="524" t="s">
        <v>1112</v>
      </c>
      <c r="H654" s="9" t="s">
        <v>53</v>
      </c>
      <c r="I654" s="642">
        <v>0</v>
      </c>
      <c r="J654" s="642">
        <v>0</v>
      </c>
      <c r="K654" s="642">
        <v>0</v>
      </c>
      <c r="L654" s="642">
        <v>0</v>
      </c>
      <c r="M654" s="642">
        <v>0</v>
      </c>
      <c r="N654" s="642">
        <v>0</v>
      </c>
      <c r="O654" s="642">
        <v>0</v>
      </c>
      <c r="P654" s="642">
        <v>0</v>
      </c>
      <c r="Q654" s="658">
        <f t="shared" si="378"/>
        <v>0</v>
      </c>
      <c r="R654" s="658">
        <f t="shared" si="378"/>
        <v>0</v>
      </c>
      <c r="S654" s="10">
        <f t="shared" si="379"/>
        <v>0</v>
      </c>
      <c r="T654" s="642">
        <v>0</v>
      </c>
      <c r="U654" s="642">
        <v>4</v>
      </c>
      <c r="V654" s="642">
        <v>0</v>
      </c>
      <c r="W654" s="642">
        <v>1</v>
      </c>
      <c r="X654" s="642">
        <v>5</v>
      </c>
      <c r="Y654" s="642">
        <v>8</v>
      </c>
      <c r="Z654" s="623">
        <f t="shared" si="380"/>
        <v>5</v>
      </c>
      <c r="AA654" s="623">
        <f t="shared" si="380"/>
        <v>13</v>
      </c>
      <c r="AB654" s="10">
        <f t="shared" si="388"/>
        <v>18</v>
      </c>
      <c r="AC654" s="44">
        <f t="shared" si="381"/>
        <v>5</v>
      </c>
      <c r="AD654" s="44">
        <f t="shared" si="371"/>
        <v>13</v>
      </c>
      <c r="AE654" s="44">
        <f t="shared" si="389"/>
        <v>18</v>
      </c>
      <c r="AF654" s="12">
        <f t="shared" si="353"/>
        <v>4</v>
      </c>
      <c r="AG654" s="12">
        <f t="shared" si="354"/>
        <v>11</v>
      </c>
      <c r="AH654" s="10">
        <f t="shared" si="390"/>
        <v>15</v>
      </c>
      <c r="AI654" s="12">
        <f>VLOOKUP($F654,'Guru SertifikaSi'!$C$6:$G$675,'Guru SertifikaSi'!E$3,FALSE)</f>
        <v>1</v>
      </c>
      <c r="AJ654" s="12">
        <f>VLOOKUP($F654,'Guru SertifikaSi'!$C$6:$G$675,'Guru SertifikaSi'!F$3,FALSE)</f>
        <v>2</v>
      </c>
      <c r="AK654" s="10">
        <f t="shared" si="391"/>
        <v>3</v>
      </c>
      <c r="AL654" s="44">
        <f t="shared" si="372"/>
        <v>5</v>
      </c>
      <c r="AM654" s="44">
        <f t="shared" si="372"/>
        <v>13</v>
      </c>
      <c r="AN654" s="11">
        <f t="shared" si="392"/>
        <v>18</v>
      </c>
      <c r="AO654" s="642">
        <v>0</v>
      </c>
      <c r="AP654" s="642">
        <v>0</v>
      </c>
      <c r="AQ654" s="642">
        <v>0</v>
      </c>
      <c r="AR654" s="642">
        <v>0</v>
      </c>
      <c r="AS654" s="642">
        <v>0</v>
      </c>
      <c r="AT654" s="642">
        <v>0</v>
      </c>
      <c r="AU654" s="642">
        <v>1</v>
      </c>
      <c r="AV654" s="642">
        <v>0</v>
      </c>
      <c r="AW654" s="643">
        <v>0</v>
      </c>
      <c r="AX654" s="643">
        <v>0</v>
      </c>
      <c r="AY654" s="642">
        <v>4</v>
      </c>
      <c r="AZ654" s="642">
        <v>12</v>
      </c>
      <c r="BA654" s="642">
        <v>0</v>
      </c>
      <c r="BB654" s="642">
        <v>1</v>
      </c>
      <c r="BC654" s="642">
        <v>0</v>
      </c>
      <c r="BD654" s="642">
        <v>0</v>
      </c>
      <c r="BE654" s="13">
        <f t="shared" si="382"/>
        <v>1</v>
      </c>
      <c r="BF654" s="13">
        <f t="shared" si="382"/>
        <v>0</v>
      </c>
      <c r="BG654" s="10">
        <f t="shared" si="383"/>
        <v>1</v>
      </c>
      <c r="BH654" s="13">
        <f t="shared" si="384"/>
        <v>4</v>
      </c>
      <c r="BI654" s="13">
        <f t="shared" si="384"/>
        <v>13</v>
      </c>
      <c r="BJ654" s="10">
        <f t="shared" si="385"/>
        <v>17</v>
      </c>
      <c r="BK654" s="44">
        <f t="shared" si="386"/>
        <v>5</v>
      </c>
      <c r="BL654" s="44">
        <f t="shared" si="386"/>
        <v>13</v>
      </c>
      <c r="BM654" s="11">
        <f t="shared" si="386"/>
        <v>18</v>
      </c>
      <c r="BN654" s="642">
        <v>0</v>
      </c>
      <c r="BO654" s="642">
        <v>0</v>
      </c>
      <c r="BP654" s="642">
        <v>0</v>
      </c>
      <c r="BQ654" s="642">
        <v>2</v>
      </c>
      <c r="BR654" s="642">
        <v>0</v>
      </c>
      <c r="BS654" s="642">
        <v>0</v>
      </c>
      <c r="BT654" s="642">
        <v>0</v>
      </c>
      <c r="BU654" s="642">
        <v>0</v>
      </c>
      <c r="BV654" s="644">
        <f t="shared" si="356"/>
        <v>0</v>
      </c>
      <c r="BW654" s="644">
        <f t="shared" si="357"/>
        <v>2</v>
      </c>
      <c r="BX654" s="44">
        <f t="shared" si="387"/>
        <v>0</v>
      </c>
      <c r="BY654" s="44">
        <f t="shared" si="374"/>
        <v>2</v>
      </c>
      <c r="BZ654" s="11">
        <f t="shared" si="393"/>
        <v>2</v>
      </c>
      <c r="CA654" s="14">
        <f t="shared" si="375"/>
        <v>5</v>
      </c>
      <c r="CB654" s="14">
        <f t="shared" si="375"/>
        <v>13</v>
      </c>
      <c r="CC654" s="13">
        <f t="shared" si="376"/>
        <v>0</v>
      </c>
      <c r="CD654" s="13">
        <f t="shared" si="376"/>
        <v>2</v>
      </c>
      <c r="CE654" s="13">
        <f t="shared" si="377"/>
        <v>5</v>
      </c>
      <c r="CF654" s="13">
        <f t="shared" si="377"/>
        <v>15</v>
      </c>
      <c r="CG654" s="289">
        <f t="shared" si="394"/>
        <v>20</v>
      </c>
    </row>
    <row r="655" spans="1:85" ht="14.25" x14ac:dyDescent="0.25">
      <c r="A655" s="1" t="s">
        <v>2010</v>
      </c>
      <c r="B655" s="6">
        <v>642</v>
      </c>
      <c r="C655" s="9">
        <v>31</v>
      </c>
      <c r="D655" s="9" t="s">
        <v>9</v>
      </c>
      <c r="E655" s="37" t="s">
        <v>30</v>
      </c>
      <c r="F655" s="495">
        <v>20362096</v>
      </c>
      <c r="G655" s="524" t="s">
        <v>1113</v>
      </c>
      <c r="H655" s="9" t="s">
        <v>53</v>
      </c>
      <c r="I655" s="642">
        <v>0</v>
      </c>
      <c r="J655" s="642">
        <v>0</v>
      </c>
      <c r="K655" s="642">
        <v>0</v>
      </c>
      <c r="L655" s="642">
        <v>0</v>
      </c>
      <c r="M655" s="642">
        <v>0</v>
      </c>
      <c r="N655" s="642">
        <v>0</v>
      </c>
      <c r="O655" s="642">
        <v>0</v>
      </c>
      <c r="P655" s="642">
        <v>0</v>
      </c>
      <c r="Q655" s="658">
        <f t="shared" si="378"/>
        <v>0</v>
      </c>
      <c r="R655" s="658">
        <f t="shared" si="378"/>
        <v>0</v>
      </c>
      <c r="S655" s="10">
        <f t="shared" si="379"/>
        <v>0</v>
      </c>
      <c r="T655" s="642">
        <v>10</v>
      </c>
      <c r="U655" s="642">
        <v>7</v>
      </c>
      <c r="V655" s="642">
        <v>0</v>
      </c>
      <c r="W655" s="642">
        <v>0</v>
      </c>
      <c r="X655" s="642">
        <v>0</v>
      </c>
      <c r="Y655" s="642">
        <v>0</v>
      </c>
      <c r="Z655" s="623">
        <f t="shared" si="380"/>
        <v>10</v>
      </c>
      <c r="AA655" s="623">
        <f t="shared" si="380"/>
        <v>7</v>
      </c>
      <c r="AB655" s="10">
        <f t="shared" si="388"/>
        <v>17</v>
      </c>
      <c r="AC655" s="44">
        <f t="shared" si="381"/>
        <v>10</v>
      </c>
      <c r="AD655" s="44">
        <f t="shared" si="371"/>
        <v>7</v>
      </c>
      <c r="AE655" s="44">
        <f t="shared" si="389"/>
        <v>17</v>
      </c>
      <c r="AF655" s="12">
        <f t="shared" ref="AF655:AF683" si="395">IF(AC655-AI655&lt;1,0,AC655-AI655)</f>
        <v>9</v>
      </c>
      <c r="AG655" s="12">
        <f t="shared" ref="AG655:AG683" si="396">AE655-AK655-AF655</f>
        <v>5</v>
      </c>
      <c r="AH655" s="10">
        <f t="shared" si="390"/>
        <v>14</v>
      </c>
      <c r="AI655" s="12">
        <f>VLOOKUP($F655,'Guru SertifikaSi'!$C$6:$G$675,'Guru SertifikaSi'!E$3,FALSE)</f>
        <v>1</v>
      </c>
      <c r="AJ655" s="12">
        <f>VLOOKUP($F655,'Guru SertifikaSi'!$C$6:$G$675,'Guru SertifikaSi'!F$3,FALSE)</f>
        <v>2</v>
      </c>
      <c r="AK655" s="10">
        <f t="shared" si="391"/>
        <v>3</v>
      </c>
      <c r="AL655" s="44">
        <f t="shared" si="372"/>
        <v>10</v>
      </c>
      <c r="AM655" s="44">
        <f t="shared" si="372"/>
        <v>7</v>
      </c>
      <c r="AN655" s="11">
        <f t="shared" si="392"/>
        <v>17</v>
      </c>
      <c r="AO655" s="642">
        <v>1</v>
      </c>
      <c r="AP655" s="642">
        <v>0</v>
      </c>
      <c r="AQ655" s="642">
        <v>0</v>
      </c>
      <c r="AR655" s="642">
        <v>0</v>
      </c>
      <c r="AS655" s="642">
        <v>0</v>
      </c>
      <c r="AT655" s="642">
        <v>0</v>
      </c>
      <c r="AU655" s="642">
        <v>0</v>
      </c>
      <c r="AV655" s="642">
        <v>0</v>
      </c>
      <c r="AW655" s="643">
        <v>0</v>
      </c>
      <c r="AX655" s="643">
        <v>0</v>
      </c>
      <c r="AY655" s="642">
        <v>9</v>
      </c>
      <c r="AZ655" s="642">
        <v>7</v>
      </c>
      <c r="BA655" s="642">
        <v>0</v>
      </c>
      <c r="BB655" s="642">
        <v>0</v>
      </c>
      <c r="BC655" s="642">
        <v>0</v>
      </c>
      <c r="BD655" s="642">
        <v>0</v>
      </c>
      <c r="BE655" s="13">
        <f t="shared" si="382"/>
        <v>1</v>
      </c>
      <c r="BF655" s="13">
        <f t="shared" si="382"/>
        <v>0</v>
      </c>
      <c r="BG655" s="10">
        <f t="shared" si="383"/>
        <v>1</v>
      </c>
      <c r="BH655" s="13">
        <f t="shared" si="384"/>
        <v>9</v>
      </c>
      <c r="BI655" s="13">
        <f t="shared" si="384"/>
        <v>7</v>
      </c>
      <c r="BJ655" s="10">
        <f t="shared" si="385"/>
        <v>16</v>
      </c>
      <c r="BK655" s="44">
        <f t="shared" si="386"/>
        <v>10</v>
      </c>
      <c r="BL655" s="44">
        <f t="shared" si="386"/>
        <v>7</v>
      </c>
      <c r="BM655" s="11">
        <f t="shared" si="386"/>
        <v>17</v>
      </c>
      <c r="BN655" s="642">
        <v>0</v>
      </c>
      <c r="BO655" s="642">
        <v>0</v>
      </c>
      <c r="BP655" s="642">
        <v>1</v>
      </c>
      <c r="BQ655" s="642">
        <v>1</v>
      </c>
      <c r="BR655" s="642">
        <v>0</v>
      </c>
      <c r="BS655" s="642">
        <v>0</v>
      </c>
      <c r="BT655" s="642">
        <v>0</v>
      </c>
      <c r="BU655" s="642">
        <v>0</v>
      </c>
      <c r="BV655" s="644">
        <f t="shared" ref="BV655:BV683" si="397">SUM(BP655,BR655,BT655)</f>
        <v>1</v>
      </c>
      <c r="BW655" s="644">
        <f t="shared" ref="BW655:BW683" si="398">SUM(BQ655,BS655,BU655)</f>
        <v>1</v>
      </c>
      <c r="BX655" s="44">
        <f t="shared" si="387"/>
        <v>1</v>
      </c>
      <c r="BY655" s="44">
        <f t="shared" si="374"/>
        <v>1</v>
      </c>
      <c r="BZ655" s="11">
        <f t="shared" si="393"/>
        <v>2</v>
      </c>
      <c r="CA655" s="14">
        <f t="shared" si="375"/>
        <v>10</v>
      </c>
      <c r="CB655" s="14">
        <f t="shared" si="375"/>
        <v>7</v>
      </c>
      <c r="CC655" s="13">
        <f t="shared" si="376"/>
        <v>1</v>
      </c>
      <c r="CD655" s="13">
        <f t="shared" si="376"/>
        <v>1</v>
      </c>
      <c r="CE655" s="13">
        <f t="shared" si="377"/>
        <v>11</v>
      </c>
      <c r="CF655" s="13">
        <f t="shared" si="377"/>
        <v>8</v>
      </c>
      <c r="CG655" s="289">
        <f t="shared" si="394"/>
        <v>19</v>
      </c>
    </row>
    <row r="656" spans="1:85" ht="14.25" x14ac:dyDescent="0.25">
      <c r="A656" s="1" t="s">
        <v>2011</v>
      </c>
      <c r="B656" s="6">
        <v>643</v>
      </c>
      <c r="C656" s="9">
        <v>32</v>
      </c>
      <c r="D656" s="9" t="s">
        <v>9</v>
      </c>
      <c r="E656" s="37" t="s">
        <v>30</v>
      </c>
      <c r="F656" s="495">
        <v>69888671</v>
      </c>
      <c r="G656" s="524" t="s">
        <v>1114</v>
      </c>
      <c r="H656" s="9" t="s">
        <v>53</v>
      </c>
      <c r="I656" s="642">
        <v>0</v>
      </c>
      <c r="J656" s="642">
        <v>0</v>
      </c>
      <c r="K656" s="642">
        <v>0</v>
      </c>
      <c r="L656" s="642">
        <v>0</v>
      </c>
      <c r="M656" s="642">
        <v>0</v>
      </c>
      <c r="N656" s="642">
        <v>0</v>
      </c>
      <c r="O656" s="642">
        <v>0</v>
      </c>
      <c r="P656" s="642">
        <v>0</v>
      </c>
      <c r="Q656" s="658">
        <f t="shared" si="378"/>
        <v>0</v>
      </c>
      <c r="R656" s="658">
        <f t="shared" si="378"/>
        <v>0</v>
      </c>
      <c r="S656" s="10">
        <f t="shared" si="379"/>
        <v>0</v>
      </c>
      <c r="T656" s="642">
        <v>12</v>
      </c>
      <c r="U656" s="642">
        <v>4</v>
      </c>
      <c r="V656" s="642">
        <v>0</v>
      </c>
      <c r="W656" s="642">
        <v>0</v>
      </c>
      <c r="X656" s="642">
        <v>1</v>
      </c>
      <c r="Y656" s="642">
        <v>0</v>
      </c>
      <c r="Z656" s="623">
        <f t="shared" si="380"/>
        <v>13</v>
      </c>
      <c r="AA656" s="623">
        <f t="shared" si="380"/>
        <v>4</v>
      </c>
      <c r="AB656" s="10">
        <f t="shared" si="388"/>
        <v>17</v>
      </c>
      <c r="AC656" s="44">
        <f t="shared" si="381"/>
        <v>13</v>
      </c>
      <c r="AD656" s="44">
        <f t="shared" si="371"/>
        <v>4</v>
      </c>
      <c r="AE656" s="44">
        <f t="shared" si="389"/>
        <v>17</v>
      </c>
      <c r="AF656" s="12">
        <f t="shared" si="395"/>
        <v>10</v>
      </c>
      <c r="AG656" s="12">
        <f t="shared" si="396"/>
        <v>3</v>
      </c>
      <c r="AH656" s="10">
        <f t="shared" si="390"/>
        <v>13</v>
      </c>
      <c r="AI656" s="12">
        <f>VLOOKUP($F656,'Guru SertifikaSi'!$C$6:$G$675,'Guru SertifikaSi'!E$3,FALSE)</f>
        <v>3</v>
      </c>
      <c r="AJ656" s="12">
        <f>VLOOKUP($F656,'Guru SertifikaSi'!$C$6:$G$675,'Guru SertifikaSi'!F$3,FALSE)</f>
        <v>1</v>
      </c>
      <c r="AK656" s="10">
        <f t="shared" si="391"/>
        <v>4</v>
      </c>
      <c r="AL656" s="44">
        <f t="shared" si="372"/>
        <v>13</v>
      </c>
      <c r="AM656" s="44">
        <f t="shared" si="372"/>
        <v>4</v>
      </c>
      <c r="AN656" s="11">
        <f t="shared" si="392"/>
        <v>17</v>
      </c>
      <c r="AO656" s="642">
        <v>0</v>
      </c>
      <c r="AP656" s="642">
        <v>0</v>
      </c>
      <c r="AQ656" s="642">
        <v>0</v>
      </c>
      <c r="AR656" s="642">
        <v>0</v>
      </c>
      <c r="AS656" s="642">
        <v>0</v>
      </c>
      <c r="AT656" s="642">
        <v>0</v>
      </c>
      <c r="AU656" s="642">
        <v>1</v>
      </c>
      <c r="AV656" s="642">
        <v>0</v>
      </c>
      <c r="AW656" s="643">
        <v>0</v>
      </c>
      <c r="AX656" s="643">
        <v>0</v>
      </c>
      <c r="AY656" s="642">
        <v>12</v>
      </c>
      <c r="AZ656" s="642">
        <v>4</v>
      </c>
      <c r="BA656" s="642">
        <v>0</v>
      </c>
      <c r="BB656" s="642">
        <v>0</v>
      </c>
      <c r="BC656" s="642">
        <v>0</v>
      </c>
      <c r="BD656" s="642">
        <v>0</v>
      </c>
      <c r="BE656" s="13">
        <f t="shared" si="382"/>
        <v>1</v>
      </c>
      <c r="BF656" s="13">
        <f t="shared" si="382"/>
        <v>0</v>
      </c>
      <c r="BG656" s="10">
        <f t="shared" si="383"/>
        <v>1</v>
      </c>
      <c r="BH656" s="13">
        <f t="shared" si="384"/>
        <v>12</v>
      </c>
      <c r="BI656" s="13">
        <f t="shared" si="384"/>
        <v>4</v>
      </c>
      <c r="BJ656" s="10">
        <f t="shared" si="385"/>
        <v>16</v>
      </c>
      <c r="BK656" s="44">
        <f t="shared" si="386"/>
        <v>13</v>
      </c>
      <c r="BL656" s="44">
        <f t="shared" si="386"/>
        <v>4</v>
      </c>
      <c r="BM656" s="11">
        <f t="shared" si="386"/>
        <v>17</v>
      </c>
      <c r="BN656" s="642">
        <v>0</v>
      </c>
      <c r="BO656" s="642">
        <v>0</v>
      </c>
      <c r="BP656" s="642">
        <v>1</v>
      </c>
      <c r="BQ656" s="642">
        <v>2</v>
      </c>
      <c r="BR656" s="642">
        <v>0</v>
      </c>
      <c r="BS656" s="642">
        <v>0</v>
      </c>
      <c r="BT656" s="642">
        <v>0</v>
      </c>
      <c r="BU656" s="642">
        <v>0</v>
      </c>
      <c r="BV656" s="644">
        <f t="shared" si="397"/>
        <v>1</v>
      </c>
      <c r="BW656" s="644">
        <f t="shared" si="398"/>
        <v>2</v>
      </c>
      <c r="BX656" s="44">
        <f t="shared" si="387"/>
        <v>1</v>
      </c>
      <c r="BY656" s="44">
        <f t="shared" si="374"/>
        <v>2</v>
      </c>
      <c r="BZ656" s="11">
        <f t="shared" si="393"/>
        <v>3</v>
      </c>
      <c r="CA656" s="14">
        <f t="shared" si="375"/>
        <v>13</v>
      </c>
      <c r="CB656" s="14">
        <f t="shared" si="375"/>
        <v>4</v>
      </c>
      <c r="CC656" s="13">
        <f t="shared" si="376"/>
        <v>1</v>
      </c>
      <c r="CD656" s="13">
        <f t="shared" si="376"/>
        <v>2</v>
      </c>
      <c r="CE656" s="13">
        <f t="shared" si="377"/>
        <v>14</v>
      </c>
      <c r="CF656" s="13">
        <f t="shared" si="377"/>
        <v>6</v>
      </c>
      <c r="CG656" s="289">
        <f t="shared" si="394"/>
        <v>20</v>
      </c>
    </row>
    <row r="657" spans="1:85" ht="14.25" x14ac:dyDescent="0.25">
      <c r="A657" s="1" t="s">
        <v>2012</v>
      </c>
      <c r="B657" s="6">
        <v>644</v>
      </c>
      <c r="C657" s="9">
        <v>33</v>
      </c>
      <c r="D657" s="9" t="s">
        <v>9</v>
      </c>
      <c r="E657" s="37" t="s">
        <v>30</v>
      </c>
      <c r="F657" s="495">
        <v>20353887</v>
      </c>
      <c r="G657" s="524" t="s">
        <v>1115</v>
      </c>
      <c r="H657" s="9" t="s">
        <v>53</v>
      </c>
      <c r="I657" s="642">
        <v>0</v>
      </c>
      <c r="J657" s="642">
        <v>0</v>
      </c>
      <c r="K657" s="642">
        <v>0</v>
      </c>
      <c r="L657" s="642">
        <v>0</v>
      </c>
      <c r="M657" s="642">
        <v>0</v>
      </c>
      <c r="N657" s="642">
        <v>0</v>
      </c>
      <c r="O657" s="642">
        <v>0</v>
      </c>
      <c r="P657" s="642">
        <v>0</v>
      </c>
      <c r="Q657" s="658">
        <f t="shared" si="378"/>
        <v>0</v>
      </c>
      <c r="R657" s="658">
        <f t="shared" si="378"/>
        <v>0</v>
      </c>
      <c r="S657" s="10">
        <f t="shared" si="379"/>
        <v>0</v>
      </c>
      <c r="T657" s="642">
        <v>4</v>
      </c>
      <c r="U657" s="642">
        <v>1</v>
      </c>
      <c r="V657" s="642">
        <v>0</v>
      </c>
      <c r="W657" s="642">
        <v>0</v>
      </c>
      <c r="X657" s="642">
        <v>0</v>
      </c>
      <c r="Y657" s="642">
        <v>0</v>
      </c>
      <c r="Z657" s="623">
        <f t="shared" si="380"/>
        <v>4</v>
      </c>
      <c r="AA657" s="623">
        <f t="shared" si="380"/>
        <v>1</v>
      </c>
      <c r="AB657" s="10">
        <f t="shared" si="388"/>
        <v>5</v>
      </c>
      <c r="AC657" s="44">
        <f t="shared" si="381"/>
        <v>4</v>
      </c>
      <c r="AD657" s="44">
        <f t="shared" si="371"/>
        <v>1</v>
      </c>
      <c r="AE657" s="44">
        <f t="shared" si="389"/>
        <v>5</v>
      </c>
      <c r="AF657" s="12">
        <f t="shared" si="395"/>
        <v>4</v>
      </c>
      <c r="AG657" s="12">
        <f t="shared" si="396"/>
        <v>1</v>
      </c>
      <c r="AH657" s="10">
        <f t="shared" si="390"/>
        <v>5</v>
      </c>
      <c r="AI657" s="12">
        <f>VLOOKUP($F657,'Guru SertifikaSi'!$C$6:$G$675,'Guru SertifikaSi'!E$3,FALSE)</f>
        <v>0</v>
      </c>
      <c r="AJ657" s="12">
        <f>VLOOKUP($F657,'Guru SertifikaSi'!$C$6:$G$675,'Guru SertifikaSi'!F$3,FALSE)</f>
        <v>0</v>
      </c>
      <c r="AK657" s="10">
        <f t="shared" si="391"/>
        <v>0</v>
      </c>
      <c r="AL657" s="44">
        <f t="shared" si="372"/>
        <v>4</v>
      </c>
      <c r="AM657" s="44">
        <f t="shared" si="372"/>
        <v>1</v>
      </c>
      <c r="AN657" s="11">
        <f t="shared" si="392"/>
        <v>5</v>
      </c>
      <c r="AO657" s="642">
        <v>1</v>
      </c>
      <c r="AP657" s="642">
        <v>0</v>
      </c>
      <c r="AQ657" s="642">
        <v>0</v>
      </c>
      <c r="AR657" s="642">
        <v>0</v>
      </c>
      <c r="AS657" s="642">
        <v>0</v>
      </c>
      <c r="AT657" s="642">
        <v>0</v>
      </c>
      <c r="AU657" s="642">
        <v>0</v>
      </c>
      <c r="AV657" s="642">
        <v>0</v>
      </c>
      <c r="AW657" s="643">
        <v>0</v>
      </c>
      <c r="AX657" s="643">
        <v>0</v>
      </c>
      <c r="AY657" s="642">
        <v>3</v>
      </c>
      <c r="AZ657" s="642">
        <v>1</v>
      </c>
      <c r="BA657" s="642">
        <v>0</v>
      </c>
      <c r="BB657" s="642">
        <v>0</v>
      </c>
      <c r="BC657" s="642">
        <v>0</v>
      </c>
      <c r="BD657" s="642">
        <v>0</v>
      </c>
      <c r="BE657" s="13">
        <f t="shared" si="382"/>
        <v>1</v>
      </c>
      <c r="BF657" s="13">
        <f t="shared" si="382"/>
        <v>0</v>
      </c>
      <c r="BG657" s="10">
        <f t="shared" si="383"/>
        <v>1</v>
      </c>
      <c r="BH657" s="13">
        <f t="shared" si="384"/>
        <v>3</v>
      </c>
      <c r="BI657" s="13">
        <f t="shared" si="384"/>
        <v>1</v>
      </c>
      <c r="BJ657" s="10">
        <f t="shared" si="385"/>
        <v>4</v>
      </c>
      <c r="BK657" s="44">
        <f t="shared" si="386"/>
        <v>4</v>
      </c>
      <c r="BL657" s="44">
        <f t="shared" si="386"/>
        <v>1</v>
      </c>
      <c r="BM657" s="11">
        <f t="shared" si="386"/>
        <v>5</v>
      </c>
      <c r="BN657" s="642">
        <v>0</v>
      </c>
      <c r="BO657" s="642">
        <v>0</v>
      </c>
      <c r="BP657" s="642">
        <v>1</v>
      </c>
      <c r="BQ657" s="642">
        <v>1</v>
      </c>
      <c r="BR657" s="642">
        <v>0</v>
      </c>
      <c r="BS657" s="642">
        <v>0</v>
      </c>
      <c r="BT657" s="642">
        <v>0</v>
      </c>
      <c r="BU657" s="642">
        <v>0</v>
      </c>
      <c r="BV657" s="644">
        <f t="shared" si="397"/>
        <v>1</v>
      </c>
      <c r="BW657" s="644">
        <f t="shared" si="398"/>
        <v>1</v>
      </c>
      <c r="BX657" s="44">
        <f t="shared" si="387"/>
        <v>1</v>
      </c>
      <c r="BY657" s="44">
        <f t="shared" si="374"/>
        <v>1</v>
      </c>
      <c r="BZ657" s="11">
        <f t="shared" si="393"/>
        <v>2</v>
      </c>
      <c r="CA657" s="14">
        <f t="shared" si="375"/>
        <v>4</v>
      </c>
      <c r="CB657" s="14">
        <f t="shared" si="375"/>
        <v>1</v>
      </c>
      <c r="CC657" s="13">
        <f t="shared" si="376"/>
        <v>1</v>
      </c>
      <c r="CD657" s="13">
        <f t="shared" si="376"/>
        <v>1</v>
      </c>
      <c r="CE657" s="13">
        <f t="shared" si="377"/>
        <v>5</v>
      </c>
      <c r="CF657" s="13">
        <f t="shared" si="377"/>
        <v>2</v>
      </c>
      <c r="CG657" s="289">
        <f t="shared" si="394"/>
        <v>7</v>
      </c>
    </row>
    <row r="658" spans="1:85" ht="14.25" x14ac:dyDescent="0.25">
      <c r="A658" s="1" t="s">
        <v>2013</v>
      </c>
      <c r="B658" s="6">
        <v>645</v>
      </c>
      <c r="C658" s="9">
        <v>34</v>
      </c>
      <c r="D658" s="9" t="s">
        <v>9</v>
      </c>
      <c r="E658" s="37" t="s">
        <v>19</v>
      </c>
      <c r="F658" s="495">
        <v>20360448</v>
      </c>
      <c r="G658" s="524" t="s">
        <v>1116</v>
      </c>
      <c r="H658" s="9" t="s">
        <v>53</v>
      </c>
      <c r="I658" s="642">
        <v>0</v>
      </c>
      <c r="J658" s="642">
        <v>0</v>
      </c>
      <c r="K658" s="642">
        <v>0</v>
      </c>
      <c r="L658" s="642">
        <v>0</v>
      </c>
      <c r="M658" s="642">
        <v>0</v>
      </c>
      <c r="N658" s="642">
        <v>0</v>
      </c>
      <c r="O658" s="642">
        <v>0</v>
      </c>
      <c r="P658" s="642">
        <v>0</v>
      </c>
      <c r="Q658" s="658">
        <f t="shared" si="378"/>
        <v>0</v>
      </c>
      <c r="R658" s="658">
        <f t="shared" si="378"/>
        <v>0</v>
      </c>
      <c r="S658" s="10">
        <f t="shared" si="379"/>
        <v>0</v>
      </c>
      <c r="T658" s="642">
        <v>7</v>
      </c>
      <c r="U658" s="642">
        <v>5</v>
      </c>
      <c r="V658" s="642">
        <v>0</v>
      </c>
      <c r="W658" s="642">
        <v>0</v>
      </c>
      <c r="X658" s="642">
        <v>0</v>
      </c>
      <c r="Y658" s="642">
        <v>0</v>
      </c>
      <c r="Z658" s="623">
        <f t="shared" si="380"/>
        <v>7</v>
      </c>
      <c r="AA658" s="623">
        <f t="shared" si="380"/>
        <v>5</v>
      </c>
      <c r="AB658" s="10">
        <f t="shared" si="388"/>
        <v>12</v>
      </c>
      <c r="AC658" s="44">
        <f t="shared" si="381"/>
        <v>7</v>
      </c>
      <c r="AD658" s="44">
        <f t="shared" si="371"/>
        <v>5</v>
      </c>
      <c r="AE658" s="44">
        <f t="shared" si="389"/>
        <v>12</v>
      </c>
      <c r="AF658" s="12">
        <f t="shared" si="395"/>
        <v>7</v>
      </c>
      <c r="AG658" s="12">
        <f t="shared" si="396"/>
        <v>4</v>
      </c>
      <c r="AH658" s="10">
        <f t="shared" si="390"/>
        <v>11</v>
      </c>
      <c r="AI658" s="12">
        <f>VLOOKUP($F658,'Guru SertifikaSi'!$C$6:$G$675,'Guru SertifikaSi'!E$3,FALSE)</f>
        <v>0</v>
      </c>
      <c r="AJ658" s="12">
        <f>VLOOKUP($F658,'Guru SertifikaSi'!$C$6:$G$675,'Guru SertifikaSi'!F$3,FALSE)</f>
        <v>1</v>
      </c>
      <c r="AK658" s="10">
        <f t="shared" si="391"/>
        <v>1</v>
      </c>
      <c r="AL658" s="44">
        <f t="shared" si="372"/>
        <v>7</v>
      </c>
      <c r="AM658" s="44">
        <f t="shared" si="372"/>
        <v>5</v>
      </c>
      <c r="AN658" s="11">
        <f t="shared" si="392"/>
        <v>12</v>
      </c>
      <c r="AO658" s="642">
        <v>1</v>
      </c>
      <c r="AP658" s="642">
        <v>0</v>
      </c>
      <c r="AQ658" s="642">
        <v>0</v>
      </c>
      <c r="AR658" s="642">
        <v>0</v>
      </c>
      <c r="AS658" s="642">
        <v>0</v>
      </c>
      <c r="AT658" s="642">
        <v>0</v>
      </c>
      <c r="AU658" s="642">
        <v>0</v>
      </c>
      <c r="AV658" s="642">
        <v>0</v>
      </c>
      <c r="AW658" s="643">
        <v>0</v>
      </c>
      <c r="AX658" s="643">
        <v>0</v>
      </c>
      <c r="AY658" s="642">
        <v>6</v>
      </c>
      <c r="AZ658" s="642">
        <v>5</v>
      </c>
      <c r="BA658" s="642">
        <v>0</v>
      </c>
      <c r="BB658" s="642">
        <v>0</v>
      </c>
      <c r="BC658" s="642">
        <v>0</v>
      </c>
      <c r="BD658" s="642">
        <v>0</v>
      </c>
      <c r="BE658" s="13">
        <f t="shared" si="382"/>
        <v>1</v>
      </c>
      <c r="BF658" s="13">
        <f t="shared" si="382"/>
        <v>0</v>
      </c>
      <c r="BG658" s="10">
        <f t="shared" si="383"/>
        <v>1</v>
      </c>
      <c r="BH658" s="13">
        <f t="shared" si="384"/>
        <v>6</v>
      </c>
      <c r="BI658" s="13">
        <f t="shared" si="384"/>
        <v>5</v>
      </c>
      <c r="BJ658" s="10">
        <f t="shared" si="385"/>
        <v>11</v>
      </c>
      <c r="BK658" s="44">
        <f t="shared" si="386"/>
        <v>7</v>
      </c>
      <c r="BL658" s="44">
        <f t="shared" si="386"/>
        <v>5</v>
      </c>
      <c r="BM658" s="11">
        <f t="shared" si="386"/>
        <v>12</v>
      </c>
      <c r="BN658" s="642">
        <v>0</v>
      </c>
      <c r="BO658" s="642">
        <v>0</v>
      </c>
      <c r="BP658" s="642">
        <v>0</v>
      </c>
      <c r="BQ658" s="642">
        <v>0</v>
      </c>
      <c r="BR658" s="642">
        <v>0</v>
      </c>
      <c r="BS658" s="642">
        <v>0</v>
      </c>
      <c r="BT658" s="642">
        <v>0</v>
      </c>
      <c r="BU658" s="642">
        <v>0</v>
      </c>
      <c r="BV658" s="644">
        <f t="shared" si="397"/>
        <v>0</v>
      </c>
      <c r="BW658" s="644">
        <f t="shared" si="398"/>
        <v>0</v>
      </c>
      <c r="BX658" s="44">
        <f t="shared" si="387"/>
        <v>0</v>
      </c>
      <c r="BY658" s="44">
        <f t="shared" si="374"/>
        <v>0</v>
      </c>
      <c r="BZ658" s="11">
        <f t="shared" si="393"/>
        <v>0</v>
      </c>
      <c r="CA658" s="14">
        <f t="shared" si="375"/>
        <v>7</v>
      </c>
      <c r="CB658" s="14">
        <f t="shared" si="375"/>
        <v>5</v>
      </c>
      <c r="CC658" s="13">
        <f t="shared" si="376"/>
        <v>0</v>
      </c>
      <c r="CD658" s="13">
        <f t="shared" si="376"/>
        <v>0</v>
      </c>
      <c r="CE658" s="13">
        <f t="shared" si="377"/>
        <v>7</v>
      </c>
      <c r="CF658" s="13">
        <f t="shared" si="377"/>
        <v>5</v>
      </c>
      <c r="CG658" s="289">
        <f t="shared" si="394"/>
        <v>12</v>
      </c>
    </row>
    <row r="659" spans="1:85" ht="14.25" x14ac:dyDescent="0.25">
      <c r="A659" s="1" t="s">
        <v>2014</v>
      </c>
      <c r="B659" s="6">
        <v>646</v>
      </c>
      <c r="C659" s="9">
        <v>35</v>
      </c>
      <c r="D659" s="9" t="s">
        <v>9</v>
      </c>
      <c r="E659" s="37" t="s">
        <v>19</v>
      </c>
      <c r="F659" s="495">
        <v>20341388</v>
      </c>
      <c r="G659" s="524" t="s">
        <v>1117</v>
      </c>
      <c r="H659" s="9" t="s">
        <v>53</v>
      </c>
      <c r="I659" s="642">
        <v>0</v>
      </c>
      <c r="J659" s="642">
        <v>0</v>
      </c>
      <c r="K659" s="642">
        <v>0</v>
      </c>
      <c r="L659" s="642">
        <v>0</v>
      </c>
      <c r="M659" s="642">
        <v>0</v>
      </c>
      <c r="N659" s="642">
        <v>0</v>
      </c>
      <c r="O659" s="642">
        <v>0</v>
      </c>
      <c r="P659" s="642">
        <v>0</v>
      </c>
      <c r="Q659" s="658">
        <f t="shared" ref="Q659:R683" si="399">SUM(I659,K659,M659,O659)</f>
        <v>0</v>
      </c>
      <c r="R659" s="658">
        <f t="shared" si="399"/>
        <v>0</v>
      </c>
      <c r="S659" s="10">
        <f t="shared" si="379"/>
        <v>0</v>
      </c>
      <c r="T659" s="642">
        <v>6</v>
      </c>
      <c r="U659" s="642">
        <v>7</v>
      </c>
      <c r="V659" s="642">
        <v>0</v>
      </c>
      <c r="W659" s="642">
        <v>0</v>
      </c>
      <c r="X659" s="642">
        <v>1</v>
      </c>
      <c r="Y659" s="642">
        <v>0</v>
      </c>
      <c r="Z659" s="623">
        <f t="shared" ref="Z659:AA683" si="400">SUM(T659,V659,X659)</f>
        <v>7</v>
      </c>
      <c r="AA659" s="623">
        <f t="shared" si="400"/>
        <v>7</v>
      </c>
      <c r="AB659" s="10">
        <f t="shared" si="388"/>
        <v>14</v>
      </c>
      <c r="AC659" s="44">
        <f t="shared" si="381"/>
        <v>7</v>
      </c>
      <c r="AD659" s="44">
        <f t="shared" si="371"/>
        <v>7</v>
      </c>
      <c r="AE659" s="44">
        <f t="shared" si="389"/>
        <v>14</v>
      </c>
      <c r="AF659" s="12">
        <f t="shared" si="395"/>
        <v>7</v>
      </c>
      <c r="AG659" s="12">
        <f t="shared" si="396"/>
        <v>7</v>
      </c>
      <c r="AH659" s="10">
        <f t="shared" si="390"/>
        <v>14</v>
      </c>
      <c r="AI659" s="12">
        <f>VLOOKUP($F659,'Guru SertifikaSi'!$C$6:$G$675,'Guru SertifikaSi'!E$3,FALSE)</f>
        <v>0</v>
      </c>
      <c r="AJ659" s="12">
        <f>VLOOKUP($F659,'Guru SertifikaSi'!$C$6:$G$675,'Guru SertifikaSi'!F$3,FALSE)</f>
        <v>0</v>
      </c>
      <c r="AK659" s="10">
        <f t="shared" si="391"/>
        <v>0</v>
      </c>
      <c r="AL659" s="44">
        <f t="shared" ref="AL659:AM683" si="401">SUM(AF659,AI659)</f>
        <v>7</v>
      </c>
      <c r="AM659" s="44">
        <f t="shared" si="401"/>
        <v>7</v>
      </c>
      <c r="AN659" s="11">
        <f t="shared" si="392"/>
        <v>14</v>
      </c>
      <c r="AO659" s="642">
        <v>2</v>
      </c>
      <c r="AP659" s="642">
        <v>1</v>
      </c>
      <c r="AQ659" s="642">
        <v>0</v>
      </c>
      <c r="AR659" s="642">
        <v>0</v>
      </c>
      <c r="AS659" s="642">
        <v>0</v>
      </c>
      <c r="AT659" s="642">
        <v>0</v>
      </c>
      <c r="AU659" s="642">
        <v>0</v>
      </c>
      <c r="AV659" s="642">
        <v>0</v>
      </c>
      <c r="AW659" s="643">
        <v>0</v>
      </c>
      <c r="AX659" s="643">
        <v>0</v>
      </c>
      <c r="AY659" s="642">
        <v>4</v>
      </c>
      <c r="AZ659" s="642">
        <v>6</v>
      </c>
      <c r="BA659" s="642">
        <v>1</v>
      </c>
      <c r="BB659" s="642">
        <v>0</v>
      </c>
      <c r="BC659" s="642">
        <v>0</v>
      </c>
      <c r="BD659" s="642">
        <v>0</v>
      </c>
      <c r="BE659" s="13">
        <f t="shared" si="382"/>
        <v>2</v>
      </c>
      <c r="BF659" s="13">
        <f>SUM(AP659,AR659,AT659,AV659)</f>
        <v>1</v>
      </c>
      <c r="BG659" s="10">
        <f>SUM(BE659:BF659)</f>
        <v>3</v>
      </c>
      <c r="BH659" s="13">
        <f t="shared" si="384"/>
        <v>5</v>
      </c>
      <c r="BI659" s="13">
        <f t="shared" si="384"/>
        <v>6</v>
      </c>
      <c r="BJ659" s="10">
        <f t="shared" si="385"/>
        <v>11</v>
      </c>
      <c r="BK659" s="44">
        <f t="shared" si="386"/>
        <v>7</v>
      </c>
      <c r="BL659" s="44">
        <f t="shared" si="386"/>
        <v>7</v>
      </c>
      <c r="BM659" s="11">
        <f t="shared" si="386"/>
        <v>14</v>
      </c>
      <c r="BN659" s="642">
        <v>0</v>
      </c>
      <c r="BO659" s="642">
        <v>0</v>
      </c>
      <c r="BP659" s="642">
        <v>1</v>
      </c>
      <c r="BQ659" s="642">
        <v>0</v>
      </c>
      <c r="BR659" s="642">
        <v>0</v>
      </c>
      <c r="BS659" s="642">
        <v>0</v>
      </c>
      <c r="BT659" s="642">
        <v>0</v>
      </c>
      <c r="BU659" s="642">
        <v>0</v>
      </c>
      <c r="BV659" s="644">
        <f t="shared" si="397"/>
        <v>1</v>
      </c>
      <c r="BW659" s="644">
        <f t="shared" si="398"/>
        <v>0</v>
      </c>
      <c r="BX659" s="44">
        <f t="shared" si="387"/>
        <v>1</v>
      </c>
      <c r="BY659" s="44">
        <f t="shared" si="374"/>
        <v>0</v>
      </c>
      <c r="BZ659" s="11">
        <f t="shared" si="393"/>
        <v>1</v>
      </c>
      <c r="CA659" s="14">
        <f t="shared" ref="CA659:CB683" si="402">SUM(Q659,Z659)</f>
        <v>7</v>
      </c>
      <c r="CB659" s="14">
        <f t="shared" si="402"/>
        <v>7</v>
      </c>
      <c r="CC659" s="13">
        <f t="shared" ref="CC659:CD683" si="403">SUM(BN659,BV659)</f>
        <v>1</v>
      </c>
      <c r="CD659" s="13">
        <f t="shared" si="403"/>
        <v>0</v>
      </c>
      <c r="CE659" s="13">
        <f t="shared" ref="CE659:CF683" si="404">SUM(CA659,CC659)</f>
        <v>8</v>
      </c>
      <c r="CF659" s="13">
        <f t="shared" si="404"/>
        <v>7</v>
      </c>
      <c r="CG659" s="289">
        <f t="shared" si="394"/>
        <v>15</v>
      </c>
    </row>
    <row r="660" spans="1:85" ht="14.25" x14ac:dyDescent="0.25">
      <c r="A660" s="1" t="s">
        <v>2015</v>
      </c>
      <c r="B660" s="6">
        <v>647</v>
      </c>
      <c r="C660" s="9">
        <v>36</v>
      </c>
      <c r="D660" s="9" t="s">
        <v>9</v>
      </c>
      <c r="E660" s="37" t="s">
        <v>19</v>
      </c>
      <c r="F660" s="495">
        <v>20360476</v>
      </c>
      <c r="G660" s="524" t="s">
        <v>1118</v>
      </c>
      <c r="H660" s="9" t="s">
        <v>53</v>
      </c>
      <c r="I660" s="642">
        <v>0</v>
      </c>
      <c r="J660" s="642">
        <v>0</v>
      </c>
      <c r="K660" s="642">
        <v>0</v>
      </c>
      <c r="L660" s="642">
        <v>0</v>
      </c>
      <c r="M660" s="642">
        <v>0</v>
      </c>
      <c r="N660" s="642">
        <v>0</v>
      </c>
      <c r="O660" s="642">
        <v>0</v>
      </c>
      <c r="P660" s="642">
        <v>0</v>
      </c>
      <c r="Q660" s="658">
        <f t="shared" si="399"/>
        <v>0</v>
      </c>
      <c r="R660" s="658">
        <f t="shared" si="399"/>
        <v>0</v>
      </c>
      <c r="S660" s="10">
        <f t="shared" si="379"/>
        <v>0</v>
      </c>
      <c r="T660" s="642">
        <v>4</v>
      </c>
      <c r="U660" s="642">
        <v>6</v>
      </c>
      <c r="V660" s="642">
        <v>1</v>
      </c>
      <c r="W660" s="642">
        <v>0</v>
      </c>
      <c r="X660" s="642">
        <v>2</v>
      </c>
      <c r="Y660" s="642">
        <v>0</v>
      </c>
      <c r="Z660" s="623">
        <f t="shared" si="400"/>
        <v>7</v>
      </c>
      <c r="AA660" s="623">
        <f t="shared" si="400"/>
        <v>6</v>
      </c>
      <c r="AB660" s="10">
        <f t="shared" si="388"/>
        <v>13</v>
      </c>
      <c r="AC660" s="44">
        <f t="shared" si="381"/>
        <v>7</v>
      </c>
      <c r="AD660" s="44">
        <f t="shared" si="371"/>
        <v>6</v>
      </c>
      <c r="AE660" s="44">
        <f t="shared" si="389"/>
        <v>13</v>
      </c>
      <c r="AF660" s="12">
        <f t="shared" si="395"/>
        <v>6</v>
      </c>
      <c r="AG660" s="12">
        <f t="shared" si="396"/>
        <v>5</v>
      </c>
      <c r="AH660" s="10">
        <f t="shared" si="390"/>
        <v>11</v>
      </c>
      <c r="AI660" s="12">
        <f>VLOOKUP($F660,'Guru SertifikaSi'!$C$6:$G$675,'Guru SertifikaSi'!E$3,FALSE)</f>
        <v>1</v>
      </c>
      <c r="AJ660" s="12">
        <f>VLOOKUP($F660,'Guru SertifikaSi'!$C$6:$G$675,'Guru SertifikaSi'!F$3,FALSE)</f>
        <v>1</v>
      </c>
      <c r="AK660" s="10">
        <f t="shared" si="391"/>
        <v>2</v>
      </c>
      <c r="AL660" s="44">
        <f t="shared" si="401"/>
        <v>7</v>
      </c>
      <c r="AM660" s="44">
        <f t="shared" si="401"/>
        <v>6</v>
      </c>
      <c r="AN660" s="11">
        <f t="shared" si="392"/>
        <v>13</v>
      </c>
      <c r="AO660" s="642">
        <v>0</v>
      </c>
      <c r="AP660" s="642">
        <v>0</v>
      </c>
      <c r="AQ660" s="642">
        <v>0</v>
      </c>
      <c r="AR660" s="642">
        <v>0</v>
      </c>
      <c r="AS660" s="642">
        <v>0</v>
      </c>
      <c r="AT660" s="642">
        <v>0</v>
      </c>
      <c r="AU660" s="642">
        <v>1</v>
      </c>
      <c r="AV660" s="642">
        <v>1</v>
      </c>
      <c r="AW660" s="643">
        <v>0</v>
      </c>
      <c r="AX660" s="643">
        <v>0</v>
      </c>
      <c r="AY660" s="642">
        <v>5</v>
      </c>
      <c r="AZ660" s="642">
        <v>3</v>
      </c>
      <c r="BA660" s="642">
        <v>1</v>
      </c>
      <c r="BB660" s="642">
        <v>2</v>
      </c>
      <c r="BC660" s="642">
        <v>0</v>
      </c>
      <c r="BD660" s="642">
        <v>0</v>
      </c>
      <c r="BE660" s="13">
        <f t="shared" si="382"/>
        <v>1</v>
      </c>
      <c r="BF660" s="13">
        <f t="shared" si="382"/>
        <v>1</v>
      </c>
      <c r="BG660" s="10">
        <f t="shared" si="383"/>
        <v>2</v>
      </c>
      <c r="BH660" s="13">
        <f t="shared" si="384"/>
        <v>6</v>
      </c>
      <c r="BI660" s="13">
        <f t="shared" si="384"/>
        <v>5</v>
      </c>
      <c r="BJ660" s="10">
        <f t="shared" si="385"/>
        <v>11</v>
      </c>
      <c r="BK660" s="44">
        <f t="shared" si="386"/>
        <v>7</v>
      </c>
      <c r="BL660" s="44">
        <f t="shared" si="386"/>
        <v>6</v>
      </c>
      <c r="BM660" s="11">
        <f t="shared" si="386"/>
        <v>13</v>
      </c>
      <c r="BN660" s="642">
        <v>0</v>
      </c>
      <c r="BO660" s="642">
        <v>0</v>
      </c>
      <c r="BP660" s="642">
        <v>0</v>
      </c>
      <c r="BQ660" s="642">
        <v>0</v>
      </c>
      <c r="BR660" s="642">
        <v>0</v>
      </c>
      <c r="BS660" s="642">
        <v>0</v>
      </c>
      <c r="BT660" s="642">
        <v>0</v>
      </c>
      <c r="BU660" s="642">
        <v>0</v>
      </c>
      <c r="BV660" s="644">
        <f t="shared" si="397"/>
        <v>0</v>
      </c>
      <c r="BW660" s="644">
        <f t="shared" si="398"/>
        <v>0</v>
      </c>
      <c r="BX660" s="44">
        <f t="shared" si="387"/>
        <v>0</v>
      </c>
      <c r="BY660" s="44">
        <f t="shared" si="374"/>
        <v>0</v>
      </c>
      <c r="BZ660" s="11">
        <f t="shared" si="393"/>
        <v>0</v>
      </c>
      <c r="CA660" s="14">
        <f t="shared" si="402"/>
        <v>7</v>
      </c>
      <c r="CB660" s="14">
        <f t="shared" si="402"/>
        <v>6</v>
      </c>
      <c r="CC660" s="13">
        <f t="shared" si="403"/>
        <v>0</v>
      </c>
      <c r="CD660" s="13">
        <f t="shared" si="403"/>
        <v>0</v>
      </c>
      <c r="CE660" s="13">
        <f t="shared" si="404"/>
        <v>7</v>
      </c>
      <c r="CF660" s="13">
        <f t="shared" si="404"/>
        <v>6</v>
      </c>
      <c r="CG660" s="289">
        <f t="shared" si="394"/>
        <v>13</v>
      </c>
    </row>
    <row r="661" spans="1:85" ht="14.25" x14ac:dyDescent="0.25">
      <c r="A661" s="1" t="s">
        <v>2016</v>
      </c>
      <c r="B661" s="6">
        <v>648</v>
      </c>
      <c r="C661" s="9">
        <v>37</v>
      </c>
      <c r="D661" s="9" t="s">
        <v>9</v>
      </c>
      <c r="E661" s="37" t="s">
        <v>19</v>
      </c>
      <c r="F661" s="495">
        <v>69756202</v>
      </c>
      <c r="G661" s="524" t="s">
        <v>1119</v>
      </c>
      <c r="H661" s="9" t="s">
        <v>53</v>
      </c>
      <c r="I661" s="642">
        <v>0</v>
      </c>
      <c r="J661" s="642">
        <v>0</v>
      </c>
      <c r="K661" s="642">
        <v>0</v>
      </c>
      <c r="L661" s="642">
        <v>0</v>
      </c>
      <c r="M661" s="642">
        <v>0</v>
      </c>
      <c r="N661" s="642">
        <v>0</v>
      </c>
      <c r="O661" s="642">
        <v>0</v>
      </c>
      <c r="P661" s="642">
        <v>0</v>
      </c>
      <c r="Q661" s="658">
        <f t="shared" si="399"/>
        <v>0</v>
      </c>
      <c r="R661" s="658">
        <f t="shared" si="399"/>
        <v>0</v>
      </c>
      <c r="S661" s="10">
        <f t="shared" si="379"/>
        <v>0</v>
      </c>
      <c r="T661" s="642">
        <v>4</v>
      </c>
      <c r="U661" s="642">
        <v>5</v>
      </c>
      <c r="V661" s="642">
        <v>0</v>
      </c>
      <c r="W661" s="642">
        <v>0</v>
      </c>
      <c r="X661" s="642">
        <v>1</v>
      </c>
      <c r="Y661" s="642">
        <v>6</v>
      </c>
      <c r="Z661" s="623">
        <f t="shared" si="400"/>
        <v>5</v>
      </c>
      <c r="AA661" s="623">
        <f t="shared" si="400"/>
        <v>11</v>
      </c>
      <c r="AB661" s="10">
        <f t="shared" si="388"/>
        <v>16</v>
      </c>
      <c r="AC661" s="44">
        <f t="shared" si="381"/>
        <v>5</v>
      </c>
      <c r="AD661" s="44">
        <f t="shared" si="371"/>
        <v>11</v>
      </c>
      <c r="AE661" s="44">
        <f t="shared" si="389"/>
        <v>16</v>
      </c>
      <c r="AF661" s="12">
        <f t="shared" si="395"/>
        <v>4</v>
      </c>
      <c r="AG661" s="12">
        <f t="shared" si="396"/>
        <v>10</v>
      </c>
      <c r="AH661" s="10">
        <f t="shared" si="390"/>
        <v>14</v>
      </c>
      <c r="AI661" s="12">
        <f>VLOOKUP($F661,'Guru SertifikaSi'!$C$6:$G$675,'Guru SertifikaSi'!E$3,FALSE)</f>
        <v>1</v>
      </c>
      <c r="AJ661" s="12">
        <f>VLOOKUP($F661,'Guru SertifikaSi'!$C$6:$G$675,'Guru SertifikaSi'!F$3,FALSE)</f>
        <v>1</v>
      </c>
      <c r="AK661" s="10">
        <f t="shared" si="391"/>
        <v>2</v>
      </c>
      <c r="AL661" s="44">
        <f t="shared" si="401"/>
        <v>5</v>
      </c>
      <c r="AM661" s="44">
        <f t="shared" si="401"/>
        <v>11</v>
      </c>
      <c r="AN661" s="11">
        <f t="shared" si="392"/>
        <v>16</v>
      </c>
      <c r="AO661" s="642">
        <v>0</v>
      </c>
      <c r="AP661" s="642">
        <v>0</v>
      </c>
      <c r="AQ661" s="642">
        <v>0</v>
      </c>
      <c r="AR661" s="642">
        <v>0</v>
      </c>
      <c r="AS661" s="642">
        <v>0</v>
      </c>
      <c r="AT661" s="642">
        <v>0</v>
      </c>
      <c r="AU661" s="642">
        <v>0</v>
      </c>
      <c r="AV661" s="642">
        <v>0</v>
      </c>
      <c r="AW661" s="643">
        <v>0</v>
      </c>
      <c r="AX661" s="643">
        <v>0</v>
      </c>
      <c r="AY661" s="642">
        <v>5</v>
      </c>
      <c r="AZ661" s="642">
        <v>11</v>
      </c>
      <c r="BA661" s="642">
        <v>0</v>
      </c>
      <c r="BB661" s="642">
        <v>0</v>
      </c>
      <c r="BC661" s="642">
        <v>0</v>
      </c>
      <c r="BD661" s="642">
        <v>0</v>
      </c>
      <c r="BE661" s="13">
        <f t="shared" si="382"/>
        <v>0</v>
      </c>
      <c r="BF661" s="13">
        <f t="shared" si="382"/>
        <v>0</v>
      </c>
      <c r="BG661" s="10">
        <f t="shared" si="383"/>
        <v>0</v>
      </c>
      <c r="BH661" s="13">
        <f t="shared" si="384"/>
        <v>5</v>
      </c>
      <c r="BI661" s="13">
        <f t="shared" si="384"/>
        <v>11</v>
      </c>
      <c r="BJ661" s="10">
        <f t="shared" si="385"/>
        <v>16</v>
      </c>
      <c r="BK661" s="44">
        <f t="shared" si="386"/>
        <v>5</v>
      </c>
      <c r="BL661" s="44">
        <f t="shared" si="386"/>
        <v>11</v>
      </c>
      <c r="BM661" s="11">
        <f t="shared" si="386"/>
        <v>16</v>
      </c>
      <c r="BN661" s="642">
        <v>0</v>
      </c>
      <c r="BO661" s="642">
        <v>0</v>
      </c>
      <c r="BP661" s="642">
        <v>0</v>
      </c>
      <c r="BQ661" s="642">
        <v>0</v>
      </c>
      <c r="BR661" s="642">
        <v>0</v>
      </c>
      <c r="BS661" s="642">
        <v>0</v>
      </c>
      <c r="BT661" s="642">
        <v>0</v>
      </c>
      <c r="BU661" s="642">
        <v>0</v>
      </c>
      <c r="BV661" s="644">
        <f t="shared" si="397"/>
        <v>0</v>
      </c>
      <c r="BW661" s="644">
        <f t="shared" si="398"/>
        <v>0</v>
      </c>
      <c r="BX661" s="44">
        <f t="shared" si="387"/>
        <v>0</v>
      </c>
      <c r="BY661" s="44">
        <f t="shared" si="374"/>
        <v>0</v>
      </c>
      <c r="BZ661" s="11">
        <f t="shared" si="393"/>
        <v>0</v>
      </c>
      <c r="CA661" s="14">
        <f t="shared" si="402"/>
        <v>5</v>
      </c>
      <c r="CB661" s="14">
        <f t="shared" si="402"/>
        <v>11</v>
      </c>
      <c r="CC661" s="13">
        <f t="shared" si="403"/>
        <v>0</v>
      </c>
      <c r="CD661" s="13">
        <f t="shared" si="403"/>
        <v>0</v>
      </c>
      <c r="CE661" s="13">
        <f t="shared" si="404"/>
        <v>5</v>
      </c>
      <c r="CF661" s="13">
        <f t="shared" si="404"/>
        <v>11</v>
      </c>
      <c r="CG661" s="289">
        <f t="shared" si="394"/>
        <v>16</v>
      </c>
    </row>
    <row r="662" spans="1:85" ht="14.25" x14ac:dyDescent="0.25">
      <c r="A662" s="1" t="s">
        <v>2017</v>
      </c>
      <c r="B662" s="6">
        <v>649</v>
      </c>
      <c r="C662" s="9">
        <v>38</v>
      </c>
      <c r="D662" s="9" t="s">
        <v>9</v>
      </c>
      <c r="E662" s="37" t="s">
        <v>19</v>
      </c>
      <c r="F662" s="495">
        <v>20361943</v>
      </c>
      <c r="G662" s="524" t="s">
        <v>1120</v>
      </c>
      <c r="H662" s="9" t="s">
        <v>53</v>
      </c>
      <c r="I662" s="642">
        <v>0</v>
      </c>
      <c r="J662" s="642">
        <v>0</v>
      </c>
      <c r="K662" s="642">
        <v>0</v>
      </c>
      <c r="L662" s="642">
        <v>0</v>
      </c>
      <c r="M662" s="642">
        <v>0</v>
      </c>
      <c r="N662" s="642">
        <v>0</v>
      </c>
      <c r="O662" s="642">
        <v>0</v>
      </c>
      <c r="P662" s="642">
        <v>0</v>
      </c>
      <c r="Q662" s="658">
        <f t="shared" si="399"/>
        <v>0</v>
      </c>
      <c r="R662" s="658">
        <f t="shared" si="399"/>
        <v>0</v>
      </c>
      <c r="S662" s="10">
        <f t="shared" si="379"/>
        <v>0</v>
      </c>
      <c r="T662" s="642">
        <v>5</v>
      </c>
      <c r="U662" s="642">
        <v>9</v>
      </c>
      <c r="V662" s="642">
        <v>0</v>
      </c>
      <c r="W662" s="642">
        <v>0</v>
      </c>
      <c r="X662" s="642">
        <v>0</v>
      </c>
      <c r="Y662" s="642">
        <v>0</v>
      </c>
      <c r="Z662" s="623">
        <f t="shared" si="400"/>
        <v>5</v>
      </c>
      <c r="AA662" s="623">
        <f t="shared" si="400"/>
        <v>9</v>
      </c>
      <c r="AB662" s="10">
        <f t="shared" si="388"/>
        <v>14</v>
      </c>
      <c r="AC662" s="44">
        <f t="shared" si="381"/>
        <v>5</v>
      </c>
      <c r="AD662" s="44">
        <f t="shared" si="371"/>
        <v>9</v>
      </c>
      <c r="AE662" s="44">
        <f t="shared" si="389"/>
        <v>14</v>
      </c>
      <c r="AF662" s="12">
        <f t="shared" si="395"/>
        <v>4</v>
      </c>
      <c r="AG662" s="12">
        <f t="shared" si="396"/>
        <v>8</v>
      </c>
      <c r="AH662" s="10">
        <f t="shared" si="390"/>
        <v>12</v>
      </c>
      <c r="AI662" s="12">
        <f>VLOOKUP($F662,'Guru SertifikaSi'!$C$6:$G$675,'Guru SertifikaSi'!E$3,FALSE)</f>
        <v>1</v>
      </c>
      <c r="AJ662" s="12">
        <f>VLOOKUP($F662,'Guru SertifikaSi'!$C$6:$G$675,'Guru SertifikaSi'!F$3,FALSE)</f>
        <v>1</v>
      </c>
      <c r="AK662" s="10">
        <f t="shared" si="391"/>
        <v>2</v>
      </c>
      <c r="AL662" s="44">
        <f t="shared" si="401"/>
        <v>5</v>
      </c>
      <c r="AM662" s="44">
        <f t="shared" si="401"/>
        <v>9</v>
      </c>
      <c r="AN662" s="11">
        <f t="shared" si="392"/>
        <v>14</v>
      </c>
      <c r="AO662" s="642">
        <v>1</v>
      </c>
      <c r="AP662" s="642">
        <v>0</v>
      </c>
      <c r="AQ662" s="642">
        <v>0</v>
      </c>
      <c r="AR662" s="642">
        <v>0</v>
      </c>
      <c r="AS662" s="642">
        <v>0</v>
      </c>
      <c r="AT662" s="642">
        <v>0</v>
      </c>
      <c r="AU662" s="642">
        <v>0</v>
      </c>
      <c r="AV662" s="642">
        <v>0</v>
      </c>
      <c r="AW662" s="643">
        <v>0</v>
      </c>
      <c r="AX662" s="643">
        <v>0</v>
      </c>
      <c r="AY662" s="642">
        <v>4</v>
      </c>
      <c r="AZ662" s="642">
        <v>8</v>
      </c>
      <c r="BA662" s="642">
        <v>0</v>
      </c>
      <c r="BB662" s="642">
        <v>1</v>
      </c>
      <c r="BC662" s="642">
        <v>0</v>
      </c>
      <c r="BD662" s="642">
        <v>0</v>
      </c>
      <c r="BE662" s="13">
        <f t="shared" si="382"/>
        <v>1</v>
      </c>
      <c r="BF662" s="13">
        <f t="shared" si="382"/>
        <v>0</v>
      </c>
      <c r="BG662" s="10">
        <f t="shared" si="383"/>
        <v>1</v>
      </c>
      <c r="BH662" s="13">
        <f t="shared" si="384"/>
        <v>4</v>
      </c>
      <c r="BI662" s="13">
        <f t="shared" si="384"/>
        <v>9</v>
      </c>
      <c r="BJ662" s="10">
        <f t="shared" si="385"/>
        <v>13</v>
      </c>
      <c r="BK662" s="44">
        <f t="shared" si="386"/>
        <v>5</v>
      </c>
      <c r="BL662" s="44">
        <f t="shared" si="386"/>
        <v>9</v>
      </c>
      <c r="BM662" s="11">
        <f t="shared" si="386"/>
        <v>14</v>
      </c>
      <c r="BN662" s="642">
        <v>0</v>
      </c>
      <c r="BO662" s="642">
        <v>0</v>
      </c>
      <c r="BP662" s="642">
        <v>1</v>
      </c>
      <c r="BQ662" s="642">
        <v>1</v>
      </c>
      <c r="BR662" s="642">
        <v>0</v>
      </c>
      <c r="BS662" s="642">
        <v>0</v>
      </c>
      <c r="BT662" s="642">
        <v>0</v>
      </c>
      <c r="BU662" s="642">
        <v>0</v>
      </c>
      <c r="BV662" s="644">
        <f t="shared" si="397"/>
        <v>1</v>
      </c>
      <c r="BW662" s="644">
        <f t="shared" si="398"/>
        <v>1</v>
      </c>
      <c r="BX662" s="44">
        <f t="shared" si="387"/>
        <v>1</v>
      </c>
      <c r="BY662" s="44">
        <f t="shared" si="374"/>
        <v>1</v>
      </c>
      <c r="BZ662" s="11">
        <f t="shared" si="393"/>
        <v>2</v>
      </c>
      <c r="CA662" s="14">
        <f t="shared" si="402"/>
        <v>5</v>
      </c>
      <c r="CB662" s="14">
        <f t="shared" si="402"/>
        <v>9</v>
      </c>
      <c r="CC662" s="13">
        <f t="shared" si="403"/>
        <v>1</v>
      </c>
      <c r="CD662" s="13">
        <f t="shared" si="403"/>
        <v>1</v>
      </c>
      <c r="CE662" s="13">
        <f t="shared" si="404"/>
        <v>6</v>
      </c>
      <c r="CF662" s="13">
        <f t="shared" si="404"/>
        <v>10</v>
      </c>
      <c r="CG662" s="289">
        <f t="shared" si="394"/>
        <v>16</v>
      </c>
    </row>
    <row r="663" spans="1:85" ht="14.25" x14ac:dyDescent="0.25">
      <c r="A663" s="1" t="s">
        <v>2018</v>
      </c>
      <c r="B663" s="6">
        <v>650</v>
      </c>
      <c r="C663" s="9">
        <v>39</v>
      </c>
      <c r="D663" s="9" t="s">
        <v>9</v>
      </c>
      <c r="E663" s="37" t="s">
        <v>19</v>
      </c>
      <c r="F663" s="495">
        <v>20341390</v>
      </c>
      <c r="G663" s="524" t="s">
        <v>1121</v>
      </c>
      <c r="H663" s="9" t="s">
        <v>53</v>
      </c>
      <c r="I663" s="642">
        <v>0</v>
      </c>
      <c r="J663" s="642">
        <v>0</v>
      </c>
      <c r="K663" s="642">
        <v>0</v>
      </c>
      <c r="L663" s="642">
        <v>0</v>
      </c>
      <c r="M663" s="642">
        <v>0</v>
      </c>
      <c r="N663" s="642">
        <v>0</v>
      </c>
      <c r="O663" s="642">
        <v>0</v>
      </c>
      <c r="P663" s="642">
        <v>0</v>
      </c>
      <c r="Q663" s="658">
        <f t="shared" si="399"/>
        <v>0</v>
      </c>
      <c r="R663" s="658">
        <f t="shared" si="399"/>
        <v>0</v>
      </c>
      <c r="S663" s="10">
        <f t="shared" si="379"/>
        <v>0</v>
      </c>
      <c r="T663" s="642">
        <v>13</v>
      </c>
      <c r="U663" s="642">
        <v>14</v>
      </c>
      <c r="V663" s="642">
        <v>0</v>
      </c>
      <c r="W663" s="642">
        <v>0</v>
      </c>
      <c r="X663" s="642">
        <v>2</v>
      </c>
      <c r="Y663" s="642">
        <v>2</v>
      </c>
      <c r="Z663" s="623">
        <f t="shared" si="400"/>
        <v>15</v>
      </c>
      <c r="AA663" s="623">
        <f t="shared" si="400"/>
        <v>16</v>
      </c>
      <c r="AB663" s="10">
        <f t="shared" si="388"/>
        <v>31</v>
      </c>
      <c r="AC663" s="44">
        <f t="shared" si="381"/>
        <v>15</v>
      </c>
      <c r="AD663" s="44">
        <f t="shared" si="371"/>
        <v>16</v>
      </c>
      <c r="AE663" s="44">
        <f t="shared" si="389"/>
        <v>31</v>
      </c>
      <c r="AF663" s="12">
        <f t="shared" si="395"/>
        <v>9</v>
      </c>
      <c r="AG663" s="12">
        <f t="shared" si="396"/>
        <v>9</v>
      </c>
      <c r="AH663" s="10">
        <f t="shared" si="390"/>
        <v>18</v>
      </c>
      <c r="AI663" s="12">
        <f>VLOOKUP($F663,'Guru SertifikaSi'!$C$6:$G$675,'Guru SertifikaSi'!E$3,FALSE)</f>
        <v>6</v>
      </c>
      <c r="AJ663" s="12">
        <f>VLOOKUP($F663,'Guru SertifikaSi'!$C$6:$G$675,'Guru SertifikaSi'!F$3,FALSE)</f>
        <v>7</v>
      </c>
      <c r="AK663" s="10">
        <f t="shared" si="391"/>
        <v>13</v>
      </c>
      <c r="AL663" s="44">
        <f t="shared" si="401"/>
        <v>15</v>
      </c>
      <c r="AM663" s="44">
        <f t="shared" si="401"/>
        <v>16</v>
      </c>
      <c r="AN663" s="11">
        <f t="shared" si="392"/>
        <v>31</v>
      </c>
      <c r="AO663" s="642">
        <v>0</v>
      </c>
      <c r="AP663" s="642">
        <v>0</v>
      </c>
      <c r="AQ663" s="642">
        <v>0</v>
      </c>
      <c r="AR663" s="642">
        <v>0</v>
      </c>
      <c r="AS663" s="642">
        <v>0</v>
      </c>
      <c r="AT663" s="642">
        <v>0</v>
      </c>
      <c r="AU663" s="642">
        <v>2</v>
      </c>
      <c r="AV663" s="642">
        <v>0</v>
      </c>
      <c r="AW663" s="643">
        <v>0</v>
      </c>
      <c r="AX663" s="643">
        <v>0</v>
      </c>
      <c r="AY663" s="642">
        <v>12</v>
      </c>
      <c r="AZ663" s="642">
        <v>14</v>
      </c>
      <c r="BA663" s="642">
        <v>1</v>
      </c>
      <c r="BB663" s="642">
        <v>2</v>
      </c>
      <c r="BC663" s="642">
        <v>0</v>
      </c>
      <c r="BD663" s="642">
        <v>0</v>
      </c>
      <c r="BE663" s="13">
        <f t="shared" si="382"/>
        <v>2</v>
      </c>
      <c r="BF663" s="13">
        <f t="shared" si="382"/>
        <v>0</v>
      </c>
      <c r="BG663" s="10">
        <f t="shared" si="383"/>
        <v>2</v>
      </c>
      <c r="BH663" s="13">
        <f t="shared" si="384"/>
        <v>13</v>
      </c>
      <c r="BI663" s="13">
        <f t="shared" si="384"/>
        <v>16</v>
      </c>
      <c r="BJ663" s="10">
        <f t="shared" si="385"/>
        <v>29</v>
      </c>
      <c r="BK663" s="44">
        <f t="shared" si="386"/>
        <v>15</v>
      </c>
      <c r="BL663" s="44">
        <f t="shared" si="386"/>
        <v>16</v>
      </c>
      <c r="BM663" s="11">
        <f t="shared" si="386"/>
        <v>31</v>
      </c>
      <c r="BN663" s="642">
        <v>0</v>
      </c>
      <c r="BO663" s="642">
        <v>0</v>
      </c>
      <c r="BP663" s="642">
        <v>0</v>
      </c>
      <c r="BQ663" s="642">
        <v>0</v>
      </c>
      <c r="BR663" s="642">
        <v>0</v>
      </c>
      <c r="BS663" s="642">
        <v>0</v>
      </c>
      <c r="BT663" s="642">
        <v>1</v>
      </c>
      <c r="BU663" s="642">
        <v>0</v>
      </c>
      <c r="BV663" s="644">
        <f t="shared" si="397"/>
        <v>1</v>
      </c>
      <c r="BW663" s="644">
        <f t="shared" si="398"/>
        <v>0</v>
      </c>
      <c r="BX663" s="44">
        <f t="shared" si="387"/>
        <v>1</v>
      </c>
      <c r="BY663" s="44">
        <f t="shared" si="374"/>
        <v>0</v>
      </c>
      <c r="BZ663" s="11">
        <f t="shared" si="393"/>
        <v>1</v>
      </c>
      <c r="CA663" s="14">
        <f t="shared" si="402"/>
        <v>15</v>
      </c>
      <c r="CB663" s="14">
        <f t="shared" si="402"/>
        <v>16</v>
      </c>
      <c r="CC663" s="13">
        <f t="shared" si="403"/>
        <v>1</v>
      </c>
      <c r="CD663" s="13">
        <f t="shared" si="403"/>
        <v>0</v>
      </c>
      <c r="CE663" s="13">
        <f t="shared" si="404"/>
        <v>16</v>
      </c>
      <c r="CF663" s="13">
        <f t="shared" si="404"/>
        <v>16</v>
      </c>
      <c r="CG663" s="289">
        <f t="shared" si="394"/>
        <v>32</v>
      </c>
    </row>
    <row r="664" spans="1:85" ht="14.25" x14ac:dyDescent="0.25">
      <c r="A664" s="1" t="s">
        <v>2019</v>
      </c>
      <c r="B664" s="6">
        <v>651</v>
      </c>
      <c r="C664" s="9">
        <v>40</v>
      </c>
      <c r="D664" s="9" t="s">
        <v>9</v>
      </c>
      <c r="E664" s="37" t="s">
        <v>19</v>
      </c>
      <c r="F664" s="495">
        <v>20340343</v>
      </c>
      <c r="G664" s="524" t="s">
        <v>1122</v>
      </c>
      <c r="H664" s="9" t="s">
        <v>53</v>
      </c>
      <c r="I664" s="642">
        <v>0</v>
      </c>
      <c r="J664" s="642">
        <v>0</v>
      </c>
      <c r="K664" s="642">
        <v>0</v>
      </c>
      <c r="L664" s="642">
        <v>0</v>
      </c>
      <c r="M664" s="642">
        <v>0</v>
      </c>
      <c r="N664" s="642">
        <v>0</v>
      </c>
      <c r="O664" s="642">
        <v>0</v>
      </c>
      <c r="P664" s="642">
        <v>0</v>
      </c>
      <c r="Q664" s="658">
        <f t="shared" si="399"/>
        <v>0</v>
      </c>
      <c r="R664" s="658">
        <f t="shared" si="399"/>
        <v>0</v>
      </c>
      <c r="S664" s="10">
        <f t="shared" si="379"/>
        <v>0</v>
      </c>
      <c r="T664" s="642">
        <v>5</v>
      </c>
      <c r="U664" s="642">
        <v>5</v>
      </c>
      <c r="V664" s="642">
        <v>1</v>
      </c>
      <c r="W664" s="642">
        <v>1</v>
      </c>
      <c r="X664" s="642">
        <v>0</v>
      </c>
      <c r="Y664" s="642">
        <v>1</v>
      </c>
      <c r="Z664" s="623">
        <f t="shared" si="400"/>
        <v>6</v>
      </c>
      <c r="AA664" s="623">
        <f t="shared" si="400"/>
        <v>7</v>
      </c>
      <c r="AB664" s="10">
        <f t="shared" si="388"/>
        <v>13</v>
      </c>
      <c r="AC664" s="44">
        <f t="shared" si="381"/>
        <v>6</v>
      </c>
      <c r="AD664" s="44">
        <f t="shared" si="371"/>
        <v>7</v>
      </c>
      <c r="AE664" s="44">
        <f t="shared" si="389"/>
        <v>13</v>
      </c>
      <c r="AF664" s="12">
        <f t="shared" si="395"/>
        <v>5</v>
      </c>
      <c r="AG664" s="12">
        <f t="shared" si="396"/>
        <v>5</v>
      </c>
      <c r="AH664" s="10">
        <f t="shared" si="390"/>
        <v>10</v>
      </c>
      <c r="AI664" s="12">
        <f>VLOOKUP($F664,'Guru SertifikaSi'!$C$6:$G$675,'Guru SertifikaSi'!E$3,FALSE)</f>
        <v>1</v>
      </c>
      <c r="AJ664" s="12">
        <f>VLOOKUP($F664,'Guru SertifikaSi'!$C$6:$G$675,'Guru SertifikaSi'!F$3,FALSE)</f>
        <v>2</v>
      </c>
      <c r="AK664" s="10">
        <f t="shared" si="391"/>
        <v>3</v>
      </c>
      <c r="AL664" s="44">
        <f t="shared" si="401"/>
        <v>6</v>
      </c>
      <c r="AM664" s="44">
        <f t="shared" si="401"/>
        <v>7</v>
      </c>
      <c r="AN664" s="11">
        <f t="shared" si="392"/>
        <v>13</v>
      </c>
      <c r="AO664" s="642">
        <v>0</v>
      </c>
      <c r="AP664" s="642">
        <v>0</v>
      </c>
      <c r="AQ664" s="642">
        <v>0</v>
      </c>
      <c r="AR664" s="642">
        <v>0</v>
      </c>
      <c r="AS664" s="642">
        <v>0</v>
      </c>
      <c r="AT664" s="642">
        <v>0</v>
      </c>
      <c r="AU664" s="642">
        <v>0</v>
      </c>
      <c r="AV664" s="642">
        <v>0</v>
      </c>
      <c r="AW664" s="643">
        <v>0</v>
      </c>
      <c r="AX664" s="643">
        <v>0</v>
      </c>
      <c r="AY664" s="642">
        <v>6</v>
      </c>
      <c r="AZ664" s="642">
        <v>7</v>
      </c>
      <c r="BA664" s="642">
        <v>0</v>
      </c>
      <c r="BB664" s="642">
        <v>0</v>
      </c>
      <c r="BC664" s="642">
        <v>0</v>
      </c>
      <c r="BD664" s="642">
        <v>0</v>
      </c>
      <c r="BE664" s="13">
        <f t="shared" si="382"/>
        <v>0</v>
      </c>
      <c r="BF664" s="13">
        <f t="shared" si="382"/>
        <v>0</v>
      </c>
      <c r="BG664" s="10">
        <f t="shared" si="383"/>
        <v>0</v>
      </c>
      <c r="BH664" s="13">
        <f t="shared" si="384"/>
        <v>6</v>
      </c>
      <c r="BI664" s="13">
        <f t="shared" si="384"/>
        <v>7</v>
      </c>
      <c r="BJ664" s="10">
        <f t="shared" si="385"/>
        <v>13</v>
      </c>
      <c r="BK664" s="44">
        <f t="shared" si="386"/>
        <v>6</v>
      </c>
      <c r="BL664" s="44">
        <f t="shared" si="386"/>
        <v>7</v>
      </c>
      <c r="BM664" s="11">
        <f t="shared" si="386"/>
        <v>13</v>
      </c>
      <c r="BN664" s="642">
        <v>0</v>
      </c>
      <c r="BO664" s="642">
        <v>0</v>
      </c>
      <c r="BP664" s="642">
        <v>3</v>
      </c>
      <c r="BQ664" s="642">
        <v>0</v>
      </c>
      <c r="BR664" s="642">
        <v>0</v>
      </c>
      <c r="BS664" s="642">
        <v>0</v>
      </c>
      <c r="BT664" s="642">
        <v>0</v>
      </c>
      <c r="BU664" s="642">
        <v>0</v>
      </c>
      <c r="BV664" s="644">
        <f t="shared" si="397"/>
        <v>3</v>
      </c>
      <c r="BW664" s="644">
        <f t="shared" si="398"/>
        <v>0</v>
      </c>
      <c r="BX664" s="44">
        <f t="shared" si="387"/>
        <v>3</v>
      </c>
      <c r="BY664" s="44">
        <f t="shared" si="374"/>
        <v>0</v>
      </c>
      <c r="BZ664" s="11">
        <f t="shared" si="393"/>
        <v>3</v>
      </c>
      <c r="CA664" s="14">
        <f t="shared" si="402"/>
        <v>6</v>
      </c>
      <c r="CB664" s="14">
        <f t="shared" si="402"/>
        <v>7</v>
      </c>
      <c r="CC664" s="13">
        <f t="shared" si="403"/>
        <v>3</v>
      </c>
      <c r="CD664" s="13">
        <f t="shared" si="403"/>
        <v>0</v>
      </c>
      <c r="CE664" s="13">
        <f t="shared" si="404"/>
        <v>9</v>
      </c>
      <c r="CF664" s="13">
        <f t="shared" si="404"/>
        <v>7</v>
      </c>
      <c r="CG664" s="289">
        <f t="shared" si="394"/>
        <v>16</v>
      </c>
    </row>
    <row r="665" spans="1:85" ht="14.25" x14ac:dyDescent="0.25">
      <c r="A665" s="1" t="s">
        <v>2020</v>
      </c>
      <c r="B665" s="6">
        <v>652</v>
      </c>
      <c r="C665" s="9">
        <v>41</v>
      </c>
      <c r="D665" s="9" t="s">
        <v>9</v>
      </c>
      <c r="E665" s="37" t="s">
        <v>19</v>
      </c>
      <c r="F665" s="495">
        <v>20362388</v>
      </c>
      <c r="G665" s="524" t="s">
        <v>1123</v>
      </c>
      <c r="H665" s="9" t="s">
        <v>53</v>
      </c>
      <c r="I665" s="642">
        <v>0</v>
      </c>
      <c r="J665" s="642">
        <v>0</v>
      </c>
      <c r="K665" s="642">
        <v>0</v>
      </c>
      <c r="L665" s="642">
        <v>0</v>
      </c>
      <c r="M665" s="642">
        <v>0</v>
      </c>
      <c r="N665" s="642">
        <v>0</v>
      </c>
      <c r="O665" s="642">
        <v>0</v>
      </c>
      <c r="P665" s="642">
        <v>0</v>
      </c>
      <c r="Q665" s="658">
        <f t="shared" si="399"/>
        <v>0</v>
      </c>
      <c r="R665" s="658">
        <f t="shared" si="399"/>
        <v>0</v>
      </c>
      <c r="S665" s="10">
        <f t="shared" si="379"/>
        <v>0</v>
      </c>
      <c r="T665" s="642">
        <v>1</v>
      </c>
      <c r="U665" s="642">
        <v>2</v>
      </c>
      <c r="V665" s="642">
        <v>0</v>
      </c>
      <c r="W665" s="642">
        <v>0</v>
      </c>
      <c r="X665" s="642">
        <v>2</v>
      </c>
      <c r="Y665" s="642">
        <v>1</v>
      </c>
      <c r="Z665" s="623">
        <f t="shared" si="400"/>
        <v>3</v>
      </c>
      <c r="AA665" s="623">
        <f t="shared" si="400"/>
        <v>3</v>
      </c>
      <c r="AB665" s="10">
        <f t="shared" si="388"/>
        <v>6</v>
      </c>
      <c r="AC665" s="44">
        <f t="shared" si="381"/>
        <v>3</v>
      </c>
      <c r="AD665" s="44">
        <f t="shared" si="371"/>
        <v>3</v>
      </c>
      <c r="AE665" s="44">
        <f t="shared" si="389"/>
        <v>6</v>
      </c>
      <c r="AF665" s="12">
        <f t="shared" si="395"/>
        <v>3</v>
      </c>
      <c r="AG665" s="12">
        <f t="shared" si="396"/>
        <v>2</v>
      </c>
      <c r="AH665" s="10">
        <f t="shared" si="390"/>
        <v>5</v>
      </c>
      <c r="AI665" s="12">
        <f>VLOOKUP($F665,'Guru SertifikaSi'!$C$6:$G$675,'Guru SertifikaSi'!E$3,FALSE)</f>
        <v>0</v>
      </c>
      <c r="AJ665" s="12">
        <f>VLOOKUP($F665,'Guru SertifikaSi'!$C$6:$G$675,'Guru SertifikaSi'!F$3,FALSE)</f>
        <v>1</v>
      </c>
      <c r="AK665" s="10">
        <f t="shared" si="391"/>
        <v>1</v>
      </c>
      <c r="AL665" s="44">
        <f t="shared" si="401"/>
        <v>3</v>
      </c>
      <c r="AM665" s="44">
        <f t="shared" si="401"/>
        <v>3</v>
      </c>
      <c r="AN665" s="11">
        <f t="shared" si="392"/>
        <v>6</v>
      </c>
      <c r="AO665" s="642">
        <v>0</v>
      </c>
      <c r="AP665" s="642">
        <v>0</v>
      </c>
      <c r="AQ665" s="642">
        <v>0</v>
      </c>
      <c r="AR665" s="642">
        <v>0</v>
      </c>
      <c r="AS665" s="642">
        <v>0</v>
      </c>
      <c r="AT665" s="642">
        <v>0</v>
      </c>
      <c r="AU665" s="642">
        <v>0</v>
      </c>
      <c r="AV665" s="642">
        <v>0</v>
      </c>
      <c r="AW665" s="643">
        <v>0</v>
      </c>
      <c r="AX665" s="643">
        <v>0</v>
      </c>
      <c r="AY665" s="642">
        <v>3</v>
      </c>
      <c r="AZ665" s="642">
        <v>3</v>
      </c>
      <c r="BA665" s="642">
        <v>0</v>
      </c>
      <c r="BB665" s="642">
        <v>0</v>
      </c>
      <c r="BC665" s="642">
        <v>0</v>
      </c>
      <c r="BD665" s="642">
        <v>0</v>
      </c>
      <c r="BE665" s="13">
        <f t="shared" si="382"/>
        <v>0</v>
      </c>
      <c r="BF665" s="13">
        <f t="shared" si="382"/>
        <v>0</v>
      </c>
      <c r="BG665" s="10">
        <f t="shared" si="383"/>
        <v>0</v>
      </c>
      <c r="BH665" s="13">
        <f t="shared" si="384"/>
        <v>3</v>
      </c>
      <c r="BI665" s="13">
        <f t="shared" si="384"/>
        <v>3</v>
      </c>
      <c r="BJ665" s="10">
        <f t="shared" si="385"/>
        <v>6</v>
      </c>
      <c r="BK665" s="44">
        <f t="shared" si="386"/>
        <v>3</v>
      </c>
      <c r="BL665" s="44">
        <f t="shared" si="386"/>
        <v>3</v>
      </c>
      <c r="BM665" s="11">
        <f t="shared" si="386"/>
        <v>6</v>
      </c>
      <c r="BN665" s="642">
        <v>0</v>
      </c>
      <c r="BO665" s="642">
        <v>0</v>
      </c>
      <c r="BP665" s="642">
        <v>1</v>
      </c>
      <c r="BQ665" s="642">
        <v>0</v>
      </c>
      <c r="BR665" s="642">
        <v>0</v>
      </c>
      <c r="BS665" s="642">
        <v>0</v>
      </c>
      <c r="BT665" s="642">
        <v>0</v>
      </c>
      <c r="BU665" s="642">
        <v>0</v>
      </c>
      <c r="BV665" s="644">
        <f t="shared" si="397"/>
        <v>1</v>
      </c>
      <c r="BW665" s="644">
        <f t="shared" si="398"/>
        <v>0</v>
      </c>
      <c r="BX665" s="44">
        <f t="shared" si="387"/>
        <v>1</v>
      </c>
      <c r="BY665" s="44">
        <f t="shared" si="374"/>
        <v>0</v>
      </c>
      <c r="BZ665" s="11">
        <f t="shared" si="393"/>
        <v>1</v>
      </c>
      <c r="CA665" s="14">
        <f t="shared" si="402"/>
        <v>3</v>
      </c>
      <c r="CB665" s="14">
        <f t="shared" si="402"/>
        <v>3</v>
      </c>
      <c r="CC665" s="13">
        <f t="shared" si="403"/>
        <v>1</v>
      </c>
      <c r="CD665" s="13">
        <f t="shared" si="403"/>
        <v>0</v>
      </c>
      <c r="CE665" s="13">
        <f t="shared" si="404"/>
        <v>4</v>
      </c>
      <c r="CF665" s="13">
        <f t="shared" si="404"/>
        <v>3</v>
      </c>
      <c r="CG665" s="289">
        <f t="shared" si="394"/>
        <v>7</v>
      </c>
    </row>
    <row r="666" spans="1:85" ht="14.25" x14ac:dyDescent="0.25">
      <c r="A666" s="1" t="s">
        <v>2021</v>
      </c>
      <c r="B666" s="6">
        <v>653</v>
      </c>
      <c r="C666" s="9">
        <v>42</v>
      </c>
      <c r="D666" s="9" t="s">
        <v>9</v>
      </c>
      <c r="E666" s="37" t="s">
        <v>19</v>
      </c>
      <c r="F666" s="495">
        <v>69756199</v>
      </c>
      <c r="G666" s="524" t="s">
        <v>1124</v>
      </c>
      <c r="H666" s="9" t="s">
        <v>53</v>
      </c>
      <c r="I666" s="642">
        <v>0</v>
      </c>
      <c r="J666" s="642">
        <v>0</v>
      </c>
      <c r="K666" s="642">
        <v>0</v>
      </c>
      <c r="L666" s="642">
        <v>0</v>
      </c>
      <c r="M666" s="642">
        <v>0</v>
      </c>
      <c r="N666" s="642">
        <v>0</v>
      </c>
      <c r="O666" s="642">
        <v>0</v>
      </c>
      <c r="P666" s="642">
        <v>0</v>
      </c>
      <c r="Q666" s="658">
        <f t="shared" si="399"/>
        <v>0</v>
      </c>
      <c r="R666" s="658">
        <f t="shared" si="399"/>
        <v>0</v>
      </c>
      <c r="S666" s="10">
        <f t="shared" si="379"/>
        <v>0</v>
      </c>
      <c r="T666" s="642">
        <v>0</v>
      </c>
      <c r="U666" s="642">
        <v>0</v>
      </c>
      <c r="V666" s="642">
        <v>0</v>
      </c>
      <c r="W666" s="642">
        <v>0</v>
      </c>
      <c r="X666" s="642">
        <v>0</v>
      </c>
      <c r="Y666" s="642">
        <v>0</v>
      </c>
      <c r="Z666" s="623">
        <f t="shared" si="400"/>
        <v>0</v>
      </c>
      <c r="AA666" s="623">
        <f t="shared" si="400"/>
        <v>0</v>
      </c>
      <c r="AB666" s="10">
        <f t="shared" si="388"/>
        <v>0</v>
      </c>
      <c r="AC666" s="44">
        <f t="shared" si="381"/>
        <v>0</v>
      </c>
      <c r="AD666" s="44">
        <f t="shared" si="371"/>
        <v>0</v>
      </c>
      <c r="AE666" s="44">
        <f t="shared" si="389"/>
        <v>0</v>
      </c>
      <c r="AF666" s="12">
        <f t="shared" si="395"/>
        <v>0</v>
      </c>
      <c r="AG666" s="12">
        <f t="shared" si="396"/>
        <v>0</v>
      </c>
      <c r="AH666" s="10">
        <f t="shared" si="390"/>
        <v>0</v>
      </c>
      <c r="AI666" s="12">
        <f>VLOOKUP($F666,'Guru SertifikaSi'!$C$6:$G$675,'Guru SertifikaSi'!E$3,FALSE)</f>
        <v>0</v>
      </c>
      <c r="AJ666" s="12">
        <f>VLOOKUP($F666,'Guru SertifikaSi'!$C$6:$G$675,'Guru SertifikaSi'!F$3,FALSE)</f>
        <v>0</v>
      </c>
      <c r="AK666" s="10">
        <f t="shared" si="391"/>
        <v>0</v>
      </c>
      <c r="AL666" s="44">
        <f t="shared" si="401"/>
        <v>0</v>
      </c>
      <c r="AM666" s="44">
        <f t="shared" si="401"/>
        <v>0</v>
      </c>
      <c r="AN666" s="11">
        <f t="shared" si="392"/>
        <v>0</v>
      </c>
      <c r="AO666" s="642">
        <v>0</v>
      </c>
      <c r="AP666" s="642">
        <v>0</v>
      </c>
      <c r="AQ666" s="642">
        <v>0</v>
      </c>
      <c r="AR666" s="642">
        <v>0</v>
      </c>
      <c r="AS666" s="642">
        <v>0</v>
      </c>
      <c r="AT666" s="642">
        <v>0</v>
      </c>
      <c r="AU666" s="642">
        <v>0</v>
      </c>
      <c r="AV666" s="642">
        <v>0</v>
      </c>
      <c r="AW666" s="643">
        <v>0</v>
      </c>
      <c r="AX666" s="643">
        <v>0</v>
      </c>
      <c r="AY666" s="642">
        <v>0</v>
      </c>
      <c r="AZ666" s="642">
        <v>0</v>
      </c>
      <c r="BA666" s="642">
        <v>0</v>
      </c>
      <c r="BB666" s="642">
        <v>0</v>
      </c>
      <c r="BC666" s="642">
        <v>0</v>
      </c>
      <c r="BD666" s="642">
        <v>0</v>
      </c>
      <c r="BE666" s="13">
        <f t="shared" si="382"/>
        <v>0</v>
      </c>
      <c r="BF666" s="13">
        <f t="shared" si="382"/>
        <v>0</v>
      </c>
      <c r="BG666" s="10">
        <f t="shared" si="383"/>
        <v>0</v>
      </c>
      <c r="BH666" s="13">
        <f t="shared" si="384"/>
        <v>0</v>
      </c>
      <c r="BI666" s="13">
        <f t="shared" si="384"/>
        <v>0</v>
      </c>
      <c r="BJ666" s="10">
        <f t="shared" si="385"/>
        <v>0</v>
      </c>
      <c r="BK666" s="44">
        <f t="shared" si="386"/>
        <v>0</v>
      </c>
      <c r="BL666" s="44">
        <f t="shared" si="386"/>
        <v>0</v>
      </c>
      <c r="BM666" s="11">
        <f t="shared" si="386"/>
        <v>0</v>
      </c>
      <c r="BN666" s="642">
        <v>0</v>
      </c>
      <c r="BO666" s="642">
        <v>0</v>
      </c>
      <c r="BP666" s="642">
        <v>0</v>
      </c>
      <c r="BQ666" s="642">
        <v>0</v>
      </c>
      <c r="BR666" s="642">
        <v>0</v>
      </c>
      <c r="BS666" s="642">
        <v>0</v>
      </c>
      <c r="BT666" s="642">
        <v>0</v>
      </c>
      <c r="BU666" s="642">
        <v>0</v>
      </c>
      <c r="BV666" s="644">
        <f t="shared" si="397"/>
        <v>0</v>
      </c>
      <c r="BW666" s="644">
        <f t="shared" si="398"/>
        <v>0</v>
      </c>
      <c r="BX666" s="44">
        <f t="shared" si="387"/>
        <v>0</v>
      </c>
      <c r="BY666" s="44">
        <f t="shared" si="374"/>
        <v>0</v>
      </c>
      <c r="BZ666" s="11">
        <f t="shared" si="393"/>
        <v>0</v>
      </c>
      <c r="CA666" s="14">
        <f t="shared" si="402"/>
        <v>0</v>
      </c>
      <c r="CB666" s="14">
        <f t="shared" si="402"/>
        <v>0</v>
      </c>
      <c r="CC666" s="13">
        <f t="shared" si="403"/>
        <v>0</v>
      </c>
      <c r="CD666" s="13">
        <f t="shared" si="403"/>
        <v>0</v>
      </c>
      <c r="CE666" s="13">
        <f t="shared" si="404"/>
        <v>0</v>
      </c>
      <c r="CF666" s="13">
        <f t="shared" si="404"/>
        <v>0</v>
      </c>
      <c r="CG666" s="289">
        <f t="shared" si="394"/>
        <v>0</v>
      </c>
    </row>
    <row r="667" spans="1:85" ht="14.25" x14ac:dyDescent="0.25">
      <c r="A667" s="1" t="s">
        <v>2022</v>
      </c>
      <c r="B667" s="6">
        <v>654</v>
      </c>
      <c r="C667" s="9">
        <v>43</v>
      </c>
      <c r="D667" s="9" t="s">
        <v>9</v>
      </c>
      <c r="E667" s="37" t="s">
        <v>19</v>
      </c>
      <c r="F667" s="495">
        <v>20319294</v>
      </c>
      <c r="G667" s="524" t="s">
        <v>1125</v>
      </c>
      <c r="H667" s="9" t="s">
        <v>53</v>
      </c>
      <c r="I667" s="642">
        <v>0</v>
      </c>
      <c r="J667" s="642">
        <v>0</v>
      </c>
      <c r="K667" s="642">
        <v>0</v>
      </c>
      <c r="L667" s="642">
        <v>0</v>
      </c>
      <c r="M667" s="642">
        <v>0</v>
      </c>
      <c r="N667" s="642">
        <v>0</v>
      </c>
      <c r="O667" s="642">
        <v>0</v>
      </c>
      <c r="P667" s="642">
        <v>0</v>
      </c>
      <c r="Q667" s="658">
        <f t="shared" si="399"/>
        <v>0</v>
      </c>
      <c r="R667" s="658">
        <f t="shared" si="399"/>
        <v>0</v>
      </c>
      <c r="S667" s="10">
        <f t="shared" si="379"/>
        <v>0</v>
      </c>
      <c r="T667" s="642">
        <v>29</v>
      </c>
      <c r="U667" s="642">
        <v>8</v>
      </c>
      <c r="V667" s="642">
        <v>0</v>
      </c>
      <c r="W667" s="642">
        <v>0</v>
      </c>
      <c r="X667" s="642">
        <v>0</v>
      </c>
      <c r="Y667" s="642">
        <v>0</v>
      </c>
      <c r="Z667" s="623">
        <f t="shared" si="400"/>
        <v>29</v>
      </c>
      <c r="AA667" s="623">
        <f t="shared" si="400"/>
        <v>8</v>
      </c>
      <c r="AB667" s="10">
        <f t="shared" si="388"/>
        <v>37</v>
      </c>
      <c r="AC667" s="44">
        <f t="shared" si="381"/>
        <v>29</v>
      </c>
      <c r="AD667" s="44">
        <f t="shared" si="371"/>
        <v>8</v>
      </c>
      <c r="AE667" s="44">
        <f t="shared" si="389"/>
        <v>37</v>
      </c>
      <c r="AF667" s="12">
        <f t="shared" si="395"/>
        <v>11</v>
      </c>
      <c r="AG667" s="12">
        <f t="shared" si="396"/>
        <v>3</v>
      </c>
      <c r="AH667" s="10">
        <f t="shared" si="390"/>
        <v>14</v>
      </c>
      <c r="AI667" s="12">
        <f>VLOOKUP($F667,'Guru SertifikaSi'!$C$6:$G$675,'Guru SertifikaSi'!E$3,FALSE)</f>
        <v>18</v>
      </c>
      <c r="AJ667" s="12">
        <f>VLOOKUP($F667,'Guru SertifikaSi'!$C$6:$G$675,'Guru SertifikaSi'!F$3,FALSE)</f>
        <v>5</v>
      </c>
      <c r="AK667" s="10">
        <f t="shared" si="391"/>
        <v>23</v>
      </c>
      <c r="AL667" s="44">
        <f t="shared" si="401"/>
        <v>29</v>
      </c>
      <c r="AM667" s="44">
        <f t="shared" si="401"/>
        <v>8</v>
      </c>
      <c r="AN667" s="11">
        <f t="shared" si="392"/>
        <v>37</v>
      </c>
      <c r="AO667" s="642">
        <v>1</v>
      </c>
      <c r="AP667" s="642">
        <v>0</v>
      </c>
      <c r="AQ667" s="642">
        <v>0</v>
      </c>
      <c r="AR667" s="642">
        <v>0</v>
      </c>
      <c r="AS667" s="642">
        <v>0</v>
      </c>
      <c r="AT667" s="642">
        <v>0</v>
      </c>
      <c r="AU667" s="642">
        <v>0</v>
      </c>
      <c r="AV667" s="642">
        <v>0</v>
      </c>
      <c r="AW667" s="643">
        <v>0</v>
      </c>
      <c r="AX667" s="643">
        <v>0</v>
      </c>
      <c r="AY667" s="642">
        <v>25</v>
      </c>
      <c r="AZ667" s="642">
        <v>7</v>
      </c>
      <c r="BA667" s="642">
        <v>3</v>
      </c>
      <c r="BB667" s="642">
        <v>1</v>
      </c>
      <c r="BC667" s="642">
        <v>0</v>
      </c>
      <c r="BD667" s="642">
        <v>0</v>
      </c>
      <c r="BE667" s="13">
        <f t="shared" si="382"/>
        <v>1</v>
      </c>
      <c r="BF667" s="13">
        <f t="shared" si="382"/>
        <v>0</v>
      </c>
      <c r="BG667" s="10">
        <f t="shared" si="383"/>
        <v>1</v>
      </c>
      <c r="BH667" s="13">
        <f t="shared" si="384"/>
        <v>28</v>
      </c>
      <c r="BI667" s="13">
        <f t="shared" si="384"/>
        <v>8</v>
      </c>
      <c r="BJ667" s="10">
        <f t="shared" si="385"/>
        <v>36</v>
      </c>
      <c r="BK667" s="44">
        <f t="shared" si="386"/>
        <v>29</v>
      </c>
      <c r="BL667" s="44">
        <f t="shared" si="386"/>
        <v>8</v>
      </c>
      <c r="BM667" s="11">
        <f t="shared" si="386"/>
        <v>37</v>
      </c>
      <c r="BN667" s="642">
        <v>0</v>
      </c>
      <c r="BO667" s="642">
        <v>0</v>
      </c>
      <c r="BP667" s="642">
        <v>9</v>
      </c>
      <c r="BQ667" s="642">
        <v>1</v>
      </c>
      <c r="BR667" s="642">
        <v>0</v>
      </c>
      <c r="BS667" s="642">
        <v>0</v>
      </c>
      <c r="BT667" s="642">
        <v>0</v>
      </c>
      <c r="BU667" s="642">
        <v>0</v>
      </c>
      <c r="BV667" s="644">
        <f t="shared" si="397"/>
        <v>9</v>
      </c>
      <c r="BW667" s="644">
        <f t="shared" si="398"/>
        <v>1</v>
      </c>
      <c r="BX667" s="44">
        <f t="shared" si="387"/>
        <v>9</v>
      </c>
      <c r="BY667" s="44">
        <f t="shared" si="374"/>
        <v>1</v>
      </c>
      <c r="BZ667" s="11">
        <f t="shared" si="393"/>
        <v>10</v>
      </c>
      <c r="CA667" s="14">
        <f t="shared" si="402"/>
        <v>29</v>
      </c>
      <c r="CB667" s="14">
        <f t="shared" si="402"/>
        <v>8</v>
      </c>
      <c r="CC667" s="13">
        <f t="shared" si="403"/>
        <v>9</v>
      </c>
      <c r="CD667" s="13">
        <f t="shared" si="403"/>
        <v>1</v>
      </c>
      <c r="CE667" s="13">
        <f t="shared" si="404"/>
        <v>38</v>
      </c>
      <c r="CF667" s="13">
        <f t="shared" si="404"/>
        <v>9</v>
      </c>
      <c r="CG667" s="289">
        <f t="shared" si="394"/>
        <v>47</v>
      </c>
    </row>
    <row r="668" spans="1:85" ht="14.25" x14ac:dyDescent="0.25">
      <c r="A668" s="1" t="s">
        <v>2023</v>
      </c>
      <c r="B668" s="6">
        <v>655</v>
      </c>
      <c r="C668" s="9">
        <v>44</v>
      </c>
      <c r="D668" s="9" t="s">
        <v>9</v>
      </c>
      <c r="E668" s="37" t="s">
        <v>19</v>
      </c>
      <c r="F668" s="495">
        <v>20341391</v>
      </c>
      <c r="G668" s="524" t="s">
        <v>1126</v>
      </c>
      <c r="H668" s="9" t="s">
        <v>53</v>
      </c>
      <c r="I668" s="642">
        <v>0</v>
      </c>
      <c r="J668" s="642">
        <v>0</v>
      </c>
      <c r="K668" s="642">
        <v>0</v>
      </c>
      <c r="L668" s="642">
        <v>0</v>
      </c>
      <c r="M668" s="642">
        <v>0</v>
      </c>
      <c r="N668" s="642">
        <v>0</v>
      </c>
      <c r="O668" s="642">
        <v>0</v>
      </c>
      <c r="P668" s="642">
        <v>0</v>
      </c>
      <c r="Q668" s="658">
        <f t="shared" si="399"/>
        <v>0</v>
      </c>
      <c r="R668" s="658">
        <f t="shared" si="399"/>
        <v>0</v>
      </c>
      <c r="S668" s="10">
        <f t="shared" si="379"/>
        <v>0</v>
      </c>
      <c r="T668" s="642">
        <v>11</v>
      </c>
      <c r="U668" s="642">
        <v>8</v>
      </c>
      <c r="V668" s="642">
        <v>0</v>
      </c>
      <c r="W668" s="642">
        <v>0</v>
      </c>
      <c r="X668" s="642">
        <v>0</v>
      </c>
      <c r="Y668" s="642">
        <v>0</v>
      </c>
      <c r="Z668" s="623">
        <f t="shared" si="400"/>
        <v>11</v>
      </c>
      <c r="AA668" s="623">
        <f t="shared" si="400"/>
        <v>8</v>
      </c>
      <c r="AB668" s="10">
        <f t="shared" si="388"/>
        <v>19</v>
      </c>
      <c r="AC668" s="44">
        <f t="shared" si="381"/>
        <v>11</v>
      </c>
      <c r="AD668" s="44">
        <f t="shared" si="371"/>
        <v>8</v>
      </c>
      <c r="AE668" s="44">
        <f t="shared" si="389"/>
        <v>19</v>
      </c>
      <c r="AF668" s="12">
        <f t="shared" si="395"/>
        <v>5</v>
      </c>
      <c r="AG668" s="12">
        <f t="shared" si="396"/>
        <v>3</v>
      </c>
      <c r="AH668" s="10">
        <f t="shared" si="390"/>
        <v>8</v>
      </c>
      <c r="AI668" s="12">
        <f>VLOOKUP($F668,'Guru SertifikaSi'!$C$6:$G$675,'Guru SertifikaSi'!E$3,FALSE)</f>
        <v>6</v>
      </c>
      <c r="AJ668" s="12">
        <f>VLOOKUP($F668,'Guru SertifikaSi'!$C$6:$G$675,'Guru SertifikaSi'!F$3,FALSE)</f>
        <v>5</v>
      </c>
      <c r="AK668" s="10">
        <f t="shared" si="391"/>
        <v>11</v>
      </c>
      <c r="AL668" s="44">
        <f t="shared" si="401"/>
        <v>11</v>
      </c>
      <c r="AM668" s="44">
        <f t="shared" si="401"/>
        <v>8</v>
      </c>
      <c r="AN668" s="11">
        <f t="shared" si="392"/>
        <v>19</v>
      </c>
      <c r="AO668" s="642">
        <v>0</v>
      </c>
      <c r="AP668" s="642">
        <v>0</v>
      </c>
      <c r="AQ668" s="642">
        <v>0</v>
      </c>
      <c r="AR668" s="642">
        <v>0</v>
      </c>
      <c r="AS668" s="642">
        <v>0</v>
      </c>
      <c r="AT668" s="642">
        <v>0</v>
      </c>
      <c r="AU668" s="642">
        <v>0</v>
      </c>
      <c r="AV668" s="642">
        <v>0</v>
      </c>
      <c r="AW668" s="643">
        <v>0</v>
      </c>
      <c r="AX668" s="643">
        <v>0</v>
      </c>
      <c r="AY668" s="642">
        <v>10</v>
      </c>
      <c r="AZ668" s="642">
        <v>8</v>
      </c>
      <c r="BA668" s="642">
        <v>1</v>
      </c>
      <c r="BB668" s="642">
        <v>0</v>
      </c>
      <c r="BC668" s="642">
        <v>0</v>
      </c>
      <c r="BD668" s="642">
        <v>0</v>
      </c>
      <c r="BE668" s="13">
        <f t="shared" si="382"/>
        <v>0</v>
      </c>
      <c r="BF668" s="13">
        <f t="shared" si="382"/>
        <v>0</v>
      </c>
      <c r="BG668" s="10">
        <f t="shared" si="383"/>
        <v>0</v>
      </c>
      <c r="BH668" s="13">
        <f t="shared" si="384"/>
        <v>11</v>
      </c>
      <c r="BI668" s="13">
        <f t="shared" si="384"/>
        <v>8</v>
      </c>
      <c r="BJ668" s="10">
        <f t="shared" si="385"/>
        <v>19</v>
      </c>
      <c r="BK668" s="44">
        <f t="shared" si="386"/>
        <v>11</v>
      </c>
      <c r="BL668" s="44">
        <f t="shared" si="386"/>
        <v>8</v>
      </c>
      <c r="BM668" s="11">
        <f t="shared" si="386"/>
        <v>19</v>
      </c>
      <c r="BN668" s="642">
        <v>0</v>
      </c>
      <c r="BO668" s="642">
        <v>0</v>
      </c>
      <c r="BP668" s="642">
        <v>1</v>
      </c>
      <c r="BQ668" s="642">
        <v>1</v>
      </c>
      <c r="BR668" s="642">
        <v>0</v>
      </c>
      <c r="BS668" s="642">
        <v>0</v>
      </c>
      <c r="BT668" s="642">
        <v>0</v>
      </c>
      <c r="BU668" s="642">
        <v>0</v>
      </c>
      <c r="BV668" s="644">
        <f t="shared" si="397"/>
        <v>1</v>
      </c>
      <c r="BW668" s="644">
        <f t="shared" si="398"/>
        <v>1</v>
      </c>
      <c r="BX668" s="44">
        <f t="shared" si="387"/>
        <v>1</v>
      </c>
      <c r="BY668" s="44">
        <f t="shared" si="374"/>
        <v>1</v>
      </c>
      <c r="BZ668" s="11">
        <f t="shared" si="393"/>
        <v>2</v>
      </c>
      <c r="CA668" s="14">
        <f t="shared" si="402"/>
        <v>11</v>
      </c>
      <c r="CB668" s="14">
        <f t="shared" si="402"/>
        <v>8</v>
      </c>
      <c r="CC668" s="13">
        <f t="shared" si="403"/>
        <v>1</v>
      </c>
      <c r="CD668" s="13">
        <f t="shared" si="403"/>
        <v>1</v>
      </c>
      <c r="CE668" s="13">
        <f t="shared" si="404"/>
        <v>12</v>
      </c>
      <c r="CF668" s="13">
        <f t="shared" si="404"/>
        <v>9</v>
      </c>
      <c r="CG668" s="289">
        <f t="shared" si="394"/>
        <v>21</v>
      </c>
    </row>
    <row r="669" spans="1:85" ht="14.25" x14ac:dyDescent="0.25">
      <c r="A669" s="1" t="s">
        <v>2024</v>
      </c>
      <c r="B669" s="6">
        <v>656</v>
      </c>
      <c r="C669" s="9">
        <v>45</v>
      </c>
      <c r="D669" s="9" t="s">
        <v>9</v>
      </c>
      <c r="E669" s="37" t="s">
        <v>19</v>
      </c>
      <c r="F669" s="495">
        <v>20319297</v>
      </c>
      <c r="G669" s="524" t="s">
        <v>1127</v>
      </c>
      <c r="H669" s="9" t="s">
        <v>53</v>
      </c>
      <c r="I669" s="642">
        <v>0</v>
      </c>
      <c r="J669" s="642">
        <v>0</v>
      </c>
      <c r="K669" s="642">
        <v>0</v>
      </c>
      <c r="L669" s="642">
        <v>0</v>
      </c>
      <c r="M669" s="642">
        <v>0</v>
      </c>
      <c r="N669" s="642">
        <v>0</v>
      </c>
      <c r="O669" s="642">
        <v>0</v>
      </c>
      <c r="P669" s="642">
        <v>0</v>
      </c>
      <c r="Q669" s="658">
        <f t="shared" si="399"/>
        <v>0</v>
      </c>
      <c r="R669" s="658">
        <f t="shared" si="399"/>
        <v>0</v>
      </c>
      <c r="S669" s="10">
        <f t="shared" si="379"/>
        <v>0</v>
      </c>
      <c r="T669" s="642">
        <v>16</v>
      </c>
      <c r="U669" s="642">
        <v>15</v>
      </c>
      <c r="V669" s="642">
        <v>0</v>
      </c>
      <c r="W669" s="642">
        <v>1</v>
      </c>
      <c r="X669" s="642">
        <v>1</v>
      </c>
      <c r="Y669" s="642">
        <v>2</v>
      </c>
      <c r="Z669" s="623">
        <f t="shared" si="400"/>
        <v>17</v>
      </c>
      <c r="AA669" s="623">
        <f t="shared" si="400"/>
        <v>18</v>
      </c>
      <c r="AB669" s="10">
        <f t="shared" si="388"/>
        <v>35</v>
      </c>
      <c r="AC669" s="44">
        <f t="shared" si="381"/>
        <v>17</v>
      </c>
      <c r="AD669" s="44">
        <f t="shared" si="371"/>
        <v>18</v>
      </c>
      <c r="AE669" s="44">
        <f t="shared" si="389"/>
        <v>35</v>
      </c>
      <c r="AF669" s="12">
        <f t="shared" si="395"/>
        <v>9</v>
      </c>
      <c r="AG669" s="12">
        <f t="shared" si="396"/>
        <v>8</v>
      </c>
      <c r="AH669" s="10">
        <f t="shared" si="390"/>
        <v>17</v>
      </c>
      <c r="AI669" s="12">
        <f>VLOOKUP($F669,'Guru SertifikaSi'!$C$6:$G$675,'Guru SertifikaSi'!E$3,FALSE)</f>
        <v>8</v>
      </c>
      <c r="AJ669" s="12">
        <f>VLOOKUP($F669,'Guru SertifikaSi'!$C$6:$G$675,'Guru SertifikaSi'!F$3,FALSE)</f>
        <v>10</v>
      </c>
      <c r="AK669" s="10">
        <f t="shared" si="391"/>
        <v>18</v>
      </c>
      <c r="AL669" s="44">
        <f t="shared" si="401"/>
        <v>17</v>
      </c>
      <c r="AM669" s="44">
        <f t="shared" si="401"/>
        <v>18</v>
      </c>
      <c r="AN669" s="11">
        <f t="shared" si="392"/>
        <v>35</v>
      </c>
      <c r="AO669" s="642">
        <v>1</v>
      </c>
      <c r="AP669" s="642">
        <v>2</v>
      </c>
      <c r="AQ669" s="642">
        <v>0</v>
      </c>
      <c r="AR669" s="642">
        <v>0</v>
      </c>
      <c r="AS669" s="642">
        <v>0</v>
      </c>
      <c r="AT669" s="642">
        <v>0</v>
      </c>
      <c r="AU669" s="642">
        <v>1</v>
      </c>
      <c r="AV669" s="642">
        <v>0</v>
      </c>
      <c r="AW669" s="643">
        <v>0</v>
      </c>
      <c r="AX669" s="643">
        <v>0</v>
      </c>
      <c r="AY669" s="642">
        <v>15</v>
      </c>
      <c r="AZ669" s="642">
        <v>16</v>
      </c>
      <c r="BA669" s="642">
        <v>0</v>
      </c>
      <c r="BB669" s="642">
        <v>0</v>
      </c>
      <c r="BC669" s="642">
        <v>0</v>
      </c>
      <c r="BD669" s="642">
        <v>0</v>
      </c>
      <c r="BE669" s="13">
        <f t="shared" si="382"/>
        <v>2</v>
      </c>
      <c r="BF669" s="13">
        <f t="shared" si="382"/>
        <v>2</v>
      </c>
      <c r="BG669" s="10">
        <f t="shared" si="383"/>
        <v>4</v>
      </c>
      <c r="BH669" s="13">
        <f t="shared" si="384"/>
        <v>15</v>
      </c>
      <c r="BI669" s="13">
        <f t="shared" si="384"/>
        <v>16</v>
      </c>
      <c r="BJ669" s="10">
        <f t="shared" si="385"/>
        <v>31</v>
      </c>
      <c r="BK669" s="44">
        <f t="shared" si="386"/>
        <v>17</v>
      </c>
      <c r="BL669" s="44">
        <f t="shared" si="386"/>
        <v>18</v>
      </c>
      <c r="BM669" s="11">
        <f t="shared" si="386"/>
        <v>35</v>
      </c>
      <c r="BN669" s="642">
        <v>0</v>
      </c>
      <c r="BO669" s="642">
        <v>0</v>
      </c>
      <c r="BP669" s="642">
        <v>3</v>
      </c>
      <c r="BQ669" s="642">
        <v>0</v>
      </c>
      <c r="BR669" s="642">
        <v>1</v>
      </c>
      <c r="BS669" s="642">
        <v>0</v>
      </c>
      <c r="BT669" s="642">
        <v>3</v>
      </c>
      <c r="BU669" s="642">
        <v>1</v>
      </c>
      <c r="BV669" s="644">
        <f t="shared" si="397"/>
        <v>7</v>
      </c>
      <c r="BW669" s="644">
        <f t="shared" si="398"/>
        <v>1</v>
      </c>
      <c r="BX669" s="44">
        <f t="shared" si="387"/>
        <v>7</v>
      </c>
      <c r="BY669" s="44">
        <f t="shared" si="374"/>
        <v>1</v>
      </c>
      <c r="BZ669" s="11">
        <f t="shared" si="393"/>
        <v>8</v>
      </c>
      <c r="CA669" s="14">
        <f t="shared" si="402"/>
        <v>17</v>
      </c>
      <c r="CB669" s="14">
        <f t="shared" si="402"/>
        <v>18</v>
      </c>
      <c r="CC669" s="13">
        <f t="shared" si="403"/>
        <v>7</v>
      </c>
      <c r="CD669" s="13">
        <f t="shared" si="403"/>
        <v>1</v>
      </c>
      <c r="CE669" s="13">
        <f t="shared" si="404"/>
        <v>24</v>
      </c>
      <c r="CF669" s="13">
        <f t="shared" si="404"/>
        <v>19</v>
      </c>
      <c r="CG669" s="289">
        <f t="shared" si="394"/>
        <v>43</v>
      </c>
    </row>
    <row r="670" spans="1:85" ht="14.25" x14ac:dyDescent="0.25">
      <c r="A670" s="1" t="s">
        <v>2025</v>
      </c>
      <c r="B670" s="6">
        <v>657</v>
      </c>
      <c r="C670" s="9">
        <v>46</v>
      </c>
      <c r="D670" s="9" t="s">
        <v>9</v>
      </c>
      <c r="E670" s="37" t="s">
        <v>19</v>
      </c>
      <c r="F670" s="495">
        <v>20360477</v>
      </c>
      <c r="G670" s="524" t="s">
        <v>1128</v>
      </c>
      <c r="H670" s="9" t="s">
        <v>53</v>
      </c>
      <c r="I670" s="642">
        <v>0</v>
      </c>
      <c r="J670" s="642">
        <v>0</v>
      </c>
      <c r="K670" s="642">
        <v>0</v>
      </c>
      <c r="L670" s="642">
        <v>0</v>
      </c>
      <c r="M670" s="642">
        <v>0</v>
      </c>
      <c r="N670" s="642">
        <v>0</v>
      </c>
      <c r="O670" s="642">
        <v>0</v>
      </c>
      <c r="P670" s="642">
        <v>0</v>
      </c>
      <c r="Q670" s="658">
        <f t="shared" si="399"/>
        <v>0</v>
      </c>
      <c r="R670" s="658">
        <f t="shared" si="399"/>
        <v>0</v>
      </c>
      <c r="S670" s="10">
        <f t="shared" si="379"/>
        <v>0</v>
      </c>
      <c r="T670" s="642">
        <v>8</v>
      </c>
      <c r="U670" s="642">
        <v>2</v>
      </c>
      <c r="V670" s="642">
        <v>0</v>
      </c>
      <c r="W670" s="642">
        <v>0</v>
      </c>
      <c r="X670" s="642">
        <v>0</v>
      </c>
      <c r="Y670" s="642">
        <v>1</v>
      </c>
      <c r="Z670" s="623">
        <f t="shared" si="400"/>
        <v>8</v>
      </c>
      <c r="AA670" s="623">
        <f t="shared" si="400"/>
        <v>3</v>
      </c>
      <c r="AB670" s="10">
        <f t="shared" si="388"/>
        <v>11</v>
      </c>
      <c r="AC670" s="44">
        <f t="shared" si="381"/>
        <v>8</v>
      </c>
      <c r="AD670" s="44">
        <f t="shared" si="371"/>
        <v>3</v>
      </c>
      <c r="AE670" s="44">
        <f t="shared" si="389"/>
        <v>11</v>
      </c>
      <c r="AF670" s="12">
        <f t="shared" si="395"/>
        <v>6</v>
      </c>
      <c r="AG670" s="12">
        <f t="shared" si="396"/>
        <v>2</v>
      </c>
      <c r="AH670" s="10">
        <f t="shared" si="390"/>
        <v>8</v>
      </c>
      <c r="AI670" s="12">
        <f>VLOOKUP($F670,'Guru SertifikaSi'!$C$6:$G$675,'Guru SertifikaSi'!E$3,FALSE)</f>
        <v>2</v>
      </c>
      <c r="AJ670" s="12">
        <f>VLOOKUP($F670,'Guru SertifikaSi'!$C$6:$G$675,'Guru SertifikaSi'!F$3,FALSE)</f>
        <v>1</v>
      </c>
      <c r="AK670" s="10">
        <f t="shared" si="391"/>
        <v>3</v>
      </c>
      <c r="AL670" s="44">
        <f t="shared" si="401"/>
        <v>8</v>
      </c>
      <c r="AM670" s="44">
        <f t="shared" si="401"/>
        <v>3</v>
      </c>
      <c r="AN670" s="11">
        <f t="shared" si="392"/>
        <v>11</v>
      </c>
      <c r="AO670" s="642">
        <v>2</v>
      </c>
      <c r="AP670" s="642">
        <v>0</v>
      </c>
      <c r="AQ670" s="642">
        <v>0</v>
      </c>
      <c r="AR670" s="642">
        <v>0</v>
      </c>
      <c r="AS670" s="642">
        <v>0</v>
      </c>
      <c r="AT670" s="642">
        <v>0</v>
      </c>
      <c r="AU670" s="642">
        <v>0</v>
      </c>
      <c r="AV670" s="642">
        <v>0</v>
      </c>
      <c r="AW670" s="643">
        <v>0</v>
      </c>
      <c r="AX670" s="643">
        <v>0</v>
      </c>
      <c r="AY670" s="642">
        <v>4</v>
      </c>
      <c r="AZ670" s="642">
        <v>3</v>
      </c>
      <c r="BA670" s="642">
        <v>2</v>
      </c>
      <c r="BB670" s="642">
        <v>0</v>
      </c>
      <c r="BC670" s="642">
        <v>0</v>
      </c>
      <c r="BD670" s="642">
        <v>0</v>
      </c>
      <c r="BE670" s="13">
        <f t="shared" si="382"/>
        <v>2</v>
      </c>
      <c r="BF670" s="13">
        <f t="shared" si="382"/>
        <v>0</v>
      </c>
      <c r="BG670" s="10">
        <f t="shared" si="383"/>
        <v>2</v>
      </c>
      <c r="BH670" s="13">
        <f t="shared" si="384"/>
        <v>6</v>
      </c>
      <c r="BI670" s="13">
        <f t="shared" si="384"/>
        <v>3</v>
      </c>
      <c r="BJ670" s="10">
        <f t="shared" si="385"/>
        <v>9</v>
      </c>
      <c r="BK670" s="44">
        <f t="shared" si="386"/>
        <v>8</v>
      </c>
      <c r="BL670" s="44">
        <f t="shared" si="386"/>
        <v>3</v>
      </c>
      <c r="BM670" s="11">
        <f t="shared" si="386"/>
        <v>11</v>
      </c>
      <c r="BN670" s="642">
        <v>0</v>
      </c>
      <c r="BO670" s="642">
        <v>0</v>
      </c>
      <c r="BP670" s="642">
        <v>0</v>
      </c>
      <c r="BQ670" s="642">
        <v>0</v>
      </c>
      <c r="BR670" s="642">
        <v>0</v>
      </c>
      <c r="BS670" s="642">
        <v>0</v>
      </c>
      <c r="BT670" s="642">
        <v>0</v>
      </c>
      <c r="BU670" s="642">
        <v>0</v>
      </c>
      <c r="BV670" s="644">
        <f t="shared" si="397"/>
        <v>0</v>
      </c>
      <c r="BW670" s="644">
        <f t="shared" si="398"/>
        <v>0</v>
      </c>
      <c r="BX670" s="44">
        <f t="shared" si="387"/>
        <v>0</v>
      </c>
      <c r="BY670" s="44">
        <f t="shared" si="374"/>
        <v>0</v>
      </c>
      <c r="BZ670" s="11">
        <f t="shared" si="393"/>
        <v>0</v>
      </c>
      <c r="CA670" s="14">
        <f t="shared" si="402"/>
        <v>8</v>
      </c>
      <c r="CB670" s="14">
        <f t="shared" si="402"/>
        <v>3</v>
      </c>
      <c r="CC670" s="13">
        <f t="shared" si="403"/>
        <v>0</v>
      </c>
      <c r="CD670" s="13">
        <f t="shared" si="403"/>
        <v>0</v>
      </c>
      <c r="CE670" s="13">
        <f t="shared" si="404"/>
        <v>8</v>
      </c>
      <c r="CF670" s="13">
        <f t="shared" si="404"/>
        <v>3</v>
      </c>
      <c r="CG670" s="289">
        <f t="shared" si="394"/>
        <v>11</v>
      </c>
    </row>
    <row r="671" spans="1:85" ht="14.25" x14ac:dyDescent="0.25">
      <c r="A671" s="1" t="s">
        <v>2026</v>
      </c>
      <c r="B671" s="6">
        <v>658</v>
      </c>
      <c r="C671" s="9">
        <v>47</v>
      </c>
      <c r="D671" s="9" t="s">
        <v>9</v>
      </c>
      <c r="E671" s="37" t="s">
        <v>22</v>
      </c>
      <c r="F671" s="495">
        <v>20319278</v>
      </c>
      <c r="G671" s="524" t="s">
        <v>1129</v>
      </c>
      <c r="H671" s="9" t="s">
        <v>53</v>
      </c>
      <c r="I671" s="642">
        <v>0</v>
      </c>
      <c r="J671" s="642">
        <v>0</v>
      </c>
      <c r="K671" s="642">
        <v>0</v>
      </c>
      <c r="L671" s="642">
        <v>0</v>
      </c>
      <c r="M671" s="642">
        <v>0</v>
      </c>
      <c r="N671" s="642">
        <v>0</v>
      </c>
      <c r="O671" s="642">
        <v>0</v>
      </c>
      <c r="P671" s="642">
        <v>0</v>
      </c>
      <c r="Q671" s="658">
        <f t="shared" si="399"/>
        <v>0</v>
      </c>
      <c r="R671" s="658">
        <f t="shared" si="399"/>
        <v>0</v>
      </c>
      <c r="S671" s="10">
        <f t="shared" si="379"/>
        <v>0</v>
      </c>
      <c r="T671" s="642">
        <v>1</v>
      </c>
      <c r="U671" s="642">
        <v>2</v>
      </c>
      <c r="V671" s="642">
        <v>0</v>
      </c>
      <c r="W671" s="642">
        <v>1</v>
      </c>
      <c r="X671" s="642">
        <v>0</v>
      </c>
      <c r="Y671" s="642">
        <v>0</v>
      </c>
      <c r="Z671" s="623">
        <f t="shared" si="400"/>
        <v>1</v>
      </c>
      <c r="AA671" s="623">
        <f t="shared" si="400"/>
        <v>3</v>
      </c>
      <c r="AB671" s="10">
        <f t="shared" si="388"/>
        <v>4</v>
      </c>
      <c r="AC671" s="44">
        <f t="shared" si="381"/>
        <v>1</v>
      </c>
      <c r="AD671" s="44">
        <f t="shared" si="371"/>
        <v>3</v>
      </c>
      <c r="AE671" s="44">
        <f t="shared" si="389"/>
        <v>4</v>
      </c>
      <c r="AF671" s="12">
        <f t="shared" si="395"/>
        <v>0</v>
      </c>
      <c r="AG671" s="12">
        <f t="shared" si="396"/>
        <v>3</v>
      </c>
      <c r="AH671" s="10">
        <f t="shared" si="390"/>
        <v>3</v>
      </c>
      <c r="AI671" s="12">
        <f>VLOOKUP($F671,'Guru SertifikaSi'!$C$6:$G$675,'Guru SertifikaSi'!E$3,FALSE)</f>
        <v>1</v>
      </c>
      <c r="AJ671" s="12">
        <f>VLOOKUP($F671,'Guru SertifikaSi'!$C$6:$G$675,'Guru SertifikaSi'!F$3,FALSE)</f>
        <v>0</v>
      </c>
      <c r="AK671" s="10">
        <f t="shared" si="391"/>
        <v>1</v>
      </c>
      <c r="AL671" s="44">
        <f t="shared" si="401"/>
        <v>1</v>
      </c>
      <c r="AM671" s="44">
        <f t="shared" si="401"/>
        <v>3</v>
      </c>
      <c r="AN671" s="11">
        <f t="shared" si="392"/>
        <v>4</v>
      </c>
      <c r="AO671" s="642">
        <v>0</v>
      </c>
      <c r="AP671" s="642">
        <v>0</v>
      </c>
      <c r="AQ671" s="642">
        <v>0</v>
      </c>
      <c r="AR671" s="642">
        <v>0</v>
      </c>
      <c r="AS671" s="642">
        <v>0</v>
      </c>
      <c r="AT671" s="642">
        <v>0</v>
      </c>
      <c r="AU671" s="642">
        <v>0</v>
      </c>
      <c r="AV671" s="642">
        <v>0</v>
      </c>
      <c r="AW671" s="643">
        <v>0</v>
      </c>
      <c r="AX671" s="643">
        <v>0</v>
      </c>
      <c r="AY671" s="642">
        <v>1</v>
      </c>
      <c r="AZ671" s="642">
        <v>3</v>
      </c>
      <c r="BA671" s="642">
        <v>0</v>
      </c>
      <c r="BB671" s="642">
        <v>0</v>
      </c>
      <c r="BC671" s="642">
        <v>0</v>
      </c>
      <c r="BD671" s="642">
        <v>0</v>
      </c>
      <c r="BE671" s="13">
        <f t="shared" si="382"/>
        <v>0</v>
      </c>
      <c r="BF671" s="13">
        <f t="shared" si="382"/>
        <v>0</v>
      </c>
      <c r="BG671" s="10">
        <f t="shared" si="383"/>
        <v>0</v>
      </c>
      <c r="BH671" s="13">
        <f t="shared" si="384"/>
        <v>1</v>
      </c>
      <c r="BI671" s="13">
        <f t="shared" si="384"/>
        <v>3</v>
      </c>
      <c r="BJ671" s="10">
        <f t="shared" si="385"/>
        <v>4</v>
      </c>
      <c r="BK671" s="44">
        <f t="shared" si="386"/>
        <v>1</v>
      </c>
      <c r="BL671" s="44">
        <f t="shared" si="386"/>
        <v>3</v>
      </c>
      <c r="BM671" s="11">
        <f t="shared" si="386"/>
        <v>4</v>
      </c>
      <c r="BN671" s="642">
        <v>0</v>
      </c>
      <c r="BO671" s="642">
        <v>0</v>
      </c>
      <c r="BP671" s="642">
        <v>1</v>
      </c>
      <c r="BQ671" s="642">
        <v>0</v>
      </c>
      <c r="BR671" s="642">
        <v>0</v>
      </c>
      <c r="BS671" s="642">
        <v>0</v>
      </c>
      <c r="BT671" s="642">
        <v>0</v>
      </c>
      <c r="BU671" s="642">
        <v>0</v>
      </c>
      <c r="BV671" s="644">
        <f t="shared" si="397"/>
        <v>1</v>
      </c>
      <c r="BW671" s="644">
        <f t="shared" si="398"/>
        <v>0</v>
      </c>
      <c r="BX671" s="44">
        <f t="shared" si="387"/>
        <v>1</v>
      </c>
      <c r="BY671" s="44">
        <f t="shared" si="374"/>
        <v>0</v>
      </c>
      <c r="BZ671" s="11">
        <f t="shared" si="393"/>
        <v>1</v>
      </c>
      <c r="CA671" s="14">
        <f t="shared" si="402"/>
        <v>1</v>
      </c>
      <c r="CB671" s="14">
        <f t="shared" si="402"/>
        <v>3</v>
      </c>
      <c r="CC671" s="13">
        <f t="shared" si="403"/>
        <v>1</v>
      </c>
      <c r="CD671" s="13">
        <f t="shared" si="403"/>
        <v>0</v>
      </c>
      <c r="CE671" s="13">
        <f t="shared" si="404"/>
        <v>2</v>
      </c>
      <c r="CF671" s="13">
        <f t="shared" si="404"/>
        <v>3</v>
      </c>
      <c r="CG671" s="289">
        <f t="shared" si="394"/>
        <v>5</v>
      </c>
    </row>
    <row r="672" spans="1:85" ht="14.25" x14ac:dyDescent="0.25">
      <c r="A672" s="1" t="s">
        <v>2027</v>
      </c>
      <c r="B672" s="6">
        <v>659</v>
      </c>
      <c r="C672" s="9">
        <v>48</v>
      </c>
      <c r="D672" s="9" t="s">
        <v>9</v>
      </c>
      <c r="E672" s="37" t="s">
        <v>22</v>
      </c>
      <c r="F672" s="495">
        <v>69888736</v>
      </c>
      <c r="G672" s="524" t="s">
        <v>1130</v>
      </c>
      <c r="H672" s="9" t="s">
        <v>53</v>
      </c>
      <c r="I672" s="642">
        <v>0</v>
      </c>
      <c r="J672" s="642">
        <v>0</v>
      </c>
      <c r="K672" s="642">
        <v>0</v>
      </c>
      <c r="L672" s="642">
        <v>0</v>
      </c>
      <c r="M672" s="642">
        <v>0</v>
      </c>
      <c r="N672" s="642">
        <v>0</v>
      </c>
      <c r="O672" s="642">
        <v>0</v>
      </c>
      <c r="P672" s="642">
        <v>0</v>
      </c>
      <c r="Q672" s="658">
        <f t="shared" si="399"/>
        <v>0</v>
      </c>
      <c r="R672" s="658">
        <f t="shared" si="399"/>
        <v>0</v>
      </c>
      <c r="S672" s="10">
        <f t="shared" si="379"/>
        <v>0</v>
      </c>
      <c r="T672" s="642">
        <v>0</v>
      </c>
      <c r="U672" s="642">
        <v>0</v>
      </c>
      <c r="V672" s="642">
        <v>0</v>
      </c>
      <c r="W672" s="642">
        <v>0</v>
      </c>
      <c r="X672" s="642">
        <v>0</v>
      </c>
      <c r="Y672" s="642">
        <v>0</v>
      </c>
      <c r="Z672" s="623">
        <f t="shared" si="400"/>
        <v>0</v>
      </c>
      <c r="AA672" s="623">
        <f t="shared" si="400"/>
        <v>0</v>
      </c>
      <c r="AB672" s="10">
        <f t="shared" si="388"/>
        <v>0</v>
      </c>
      <c r="AC672" s="44">
        <f t="shared" si="381"/>
        <v>0</v>
      </c>
      <c r="AD672" s="44">
        <f t="shared" si="371"/>
        <v>0</v>
      </c>
      <c r="AE672" s="44">
        <f t="shared" si="389"/>
        <v>0</v>
      </c>
      <c r="AF672" s="12">
        <f t="shared" si="395"/>
        <v>0</v>
      </c>
      <c r="AG672" s="12">
        <f t="shared" si="396"/>
        <v>0</v>
      </c>
      <c r="AH672" s="10">
        <f t="shared" si="390"/>
        <v>0</v>
      </c>
      <c r="AI672" s="12">
        <f>VLOOKUP($F672,'Guru SertifikaSi'!$C$6:$G$675,'Guru SertifikaSi'!E$3,FALSE)</f>
        <v>0</v>
      </c>
      <c r="AJ672" s="12">
        <f>VLOOKUP($F672,'Guru SertifikaSi'!$C$6:$G$675,'Guru SertifikaSi'!F$3,FALSE)</f>
        <v>0</v>
      </c>
      <c r="AK672" s="10">
        <f t="shared" si="391"/>
        <v>0</v>
      </c>
      <c r="AL672" s="44">
        <f t="shared" si="401"/>
        <v>0</v>
      </c>
      <c r="AM672" s="44">
        <f t="shared" si="401"/>
        <v>0</v>
      </c>
      <c r="AN672" s="11">
        <f t="shared" si="392"/>
        <v>0</v>
      </c>
      <c r="AO672" s="642">
        <v>0</v>
      </c>
      <c r="AP672" s="642">
        <v>0</v>
      </c>
      <c r="AQ672" s="642">
        <v>0</v>
      </c>
      <c r="AR672" s="642">
        <v>0</v>
      </c>
      <c r="AS672" s="642">
        <v>0</v>
      </c>
      <c r="AT672" s="642">
        <v>0</v>
      </c>
      <c r="AU672" s="642">
        <v>0</v>
      </c>
      <c r="AV672" s="642">
        <v>0</v>
      </c>
      <c r="AW672" s="643">
        <v>0</v>
      </c>
      <c r="AX672" s="643">
        <v>0</v>
      </c>
      <c r="AY672" s="642">
        <v>0</v>
      </c>
      <c r="AZ672" s="642">
        <v>0</v>
      </c>
      <c r="BA672" s="642">
        <v>0</v>
      </c>
      <c r="BB672" s="642">
        <v>0</v>
      </c>
      <c r="BC672" s="642">
        <v>0</v>
      </c>
      <c r="BD672" s="642">
        <v>0</v>
      </c>
      <c r="BE672" s="13">
        <f t="shared" si="382"/>
        <v>0</v>
      </c>
      <c r="BF672" s="13">
        <f t="shared" si="382"/>
        <v>0</v>
      </c>
      <c r="BG672" s="10">
        <f t="shared" si="383"/>
        <v>0</v>
      </c>
      <c r="BH672" s="13">
        <f t="shared" si="384"/>
        <v>0</v>
      </c>
      <c r="BI672" s="13">
        <f t="shared" si="384"/>
        <v>0</v>
      </c>
      <c r="BJ672" s="10">
        <f t="shared" si="385"/>
        <v>0</v>
      </c>
      <c r="BK672" s="44">
        <f t="shared" si="386"/>
        <v>0</v>
      </c>
      <c r="BL672" s="44">
        <f t="shared" si="386"/>
        <v>0</v>
      </c>
      <c r="BM672" s="11">
        <f t="shared" si="386"/>
        <v>0</v>
      </c>
      <c r="BN672" s="642">
        <v>0</v>
      </c>
      <c r="BO672" s="642">
        <v>0</v>
      </c>
      <c r="BP672" s="642">
        <v>0</v>
      </c>
      <c r="BQ672" s="642">
        <v>0</v>
      </c>
      <c r="BR672" s="642">
        <v>0</v>
      </c>
      <c r="BS672" s="642">
        <v>0</v>
      </c>
      <c r="BT672" s="642">
        <v>0</v>
      </c>
      <c r="BU672" s="642">
        <v>0</v>
      </c>
      <c r="BV672" s="644">
        <f t="shared" si="397"/>
        <v>0</v>
      </c>
      <c r="BW672" s="644">
        <f t="shared" si="398"/>
        <v>0</v>
      </c>
      <c r="BX672" s="44">
        <f t="shared" si="387"/>
        <v>0</v>
      </c>
      <c r="BY672" s="44">
        <f t="shared" si="374"/>
        <v>0</v>
      </c>
      <c r="BZ672" s="11">
        <f t="shared" si="393"/>
        <v>0</v>
      </c>
      <c r="CA672" s="14">
        <f t="shared" si="402"/>
        <v>0</v>
      </c>
      <c r="CB672" s="14">
        <f t="shared" si="402"/>
        <v>0</v>
      </c>
      <c r="CC672" s="13">
        <f t="shared" si="403"/>
        <v>0</v>
      </c>
      <c r="CD672" s="13">
        <f t="shared" si="403"/>
        <v>0</v>
      </c>
      <c r="CE672" s="13">
        <f t="shared" si="404"/>
        <v>0</v>
      </c>
      <c r="CF672" s="13">
        <f t="shared" si="404"/>
        <v>0</v>
      </c>
      <c r="CG672" s="289">
        <f t="shared" si="394"/>
        <v>0</v>
      </c>
    </row>
    <row r="673" spans="1:85" ht="14.25" x14ac:dyDescent="0.25">
      <c r="A673" s="1" t="s">
        <v>2028</v>
      </c>
      <c r="B673" s="6">
        <v>660</v>
      </c>
      <c r="C673" s="9">
        <v>49</v>
      </c>
      <c r="D673" s="9" t="s">
        <v>9</v>
      </c>
      <c r="E673" s="37" t="s">
        <v>22</v>
      </c>
      <c r="F673" s="495">
        <v>69756897</v>
      </c>
      <c r="G673" s="524" t="s">
        <v>1131</v>
      </c>
      <c r="H673" s="9" t="s">
        <v>53</v>
      </c>
      <c r="I673" s="642">
        <v>0</v>
      </c>
      <c r="J673" s="642">
        <v>0</v>
      </c>
      <c r="K673" s="642">
        <v>0</v>
      </c>
      <c r="L673" s="642">
        <v>0</v>
      </c>
      <c r="M673" s="642">
        <v>0</v>
      </c>
      <c r="N673" s="642">
        <v>0</v>
      </c>
      <c r="O673" s="642">
        <v>0</v>
      </c>
      <c r="P673" s="642">
        <v>0</v>
      </c>
      <c r="Q673" s="658">
        <f t="shared" si="399"/>
        <v>0</v>
      </c>
      <c r="R673" s="658">
        <f t="shared" si="399"/>
        <v>0</v>
      </c>
      <c r="S673" s="10">
        <f t="shared" si="379"/>
        <v>0</v>
      </c>
      <c r="T673" s="642">
        <v>8</v>
      </c>
      <c r="U673" s="642">
        <v>10</v>
      </c>
      <c r="V673" s="642">
        <v>0</v>
      </c>
      <c r="W673" s="642">
        <v>0</v>
      </c>
      <c r="X673" s="642">
        <v>0</v>
      </c>
      <c r="Y673" s="642">
        <v>0</v>
      </c>
      <c r="Z673" s="623">
        <f t="shared" si="400"/>
        <v>8</v>
      </c>
      <c r="AA673" s="623">
        <f t="shared" si="400"/>
        <v>10</v>
      </c>
      <c r="AB673" s="10">
        <f t="shared" si="388"/>
        <v>18</v>
      </c>
      <c r="AC673" s="44">
        <f t="shared" si="381"/>
        <v>8</v>
      </c>
      <c r="AD673" s="44">
        <f t="shared" si="371"/>
        <v>10</v>
      </c>
      <c r="AE673" s="44">
        <f t="shared" si="389"/>
        <v>18</v>
      </c>
      <c r="AF673" s="12">
        <f t="shared" si="395"/>
        <v>7</v>
      </c>
      <c r="AG673" s="12">
        <f t="shared" si="396"/>
        <v>8</v>
      </c>
      <c r="AH673" s="10">
        <f t="shared" si="390"/>
        <v>15</v>
      </c>
      <c r="AI673" s="12">
        <f>VLOOKUP($F673,'Guru SertifikaSi'!$C$6:$G$675,'Guru SertifikaSi'!E$3,FALSE)</f>
        <v>1</v>
      </c>
      <c r="AJ673" s="12">
        <f>VLOOKUP($F673,'Guru SertifikaSi'!$C$6:$G$675,'Guru SertifikaSi'!F$3,FALSE)</f>
        <v>2</v>
      </c>
      <c r="AK673" s="10">
        <f t="shared" si="391"/>
        <v>3</v>
      </c>
      <c r="AL673" s="44">
        <f t="shared" si="401"/>
        <v>8</v>
      </c>
      <c r="AM673" s="44">
        <f t="shared" si="401"/>
        <v>10</v>
      </c>
      <c r="AN673" s="11">
        <f t="shared" si="392"/>
        <v>18</v>
      </c>
      <c r="AO673" s="642">
        <v>0</v>
      </c>
      <c r="AP673" s="642">
        <v>0</v>
      </c>
      <c r="AQ673" s="642">
        <v>0</v>
      </c>
      <c r="AR673" s="642">
        <v>0</v>
      </c>
      <c r="AS673" s="642">
        <v>0</v>
      </c>
      <c r="AT673" s="642">
        <v>0</v>
      </c>
      <c r="AU673" s="642">
        <v>0</v>
      </c>
      <c r="AV673" s="642">
        <v>0</v>
      </c>
      <c r="AW673" s="643">
        <v>0</v>
      </c>
      <c r="AX673" s="643">
        <v>0</v>
      </c>
      <c r="AY673" s="642">
        <v>8</v>
      </c>
      <c r="AZ673" s="642">
        <v>10</v>
      </c>
      <c r="BA673" s="642">
        <v>0</v>
      </c>
      <c r="BB673" s="642">
        <v>0</v>
      </c>
      <c r="BC673" s="642">
        <v>0</v>
      </c>
      <c r="BD673" s="642">
        <v>0</v>
      </c>
      <c r="BE673" s="13">
        <f t="shared" si="382"/>
        <v>0</v>
      </c>
      <c r="BF673" s="13">
        <f t="shared" si="382"/>
        <v>0</v>
      </c>
      <c r="BG673" s="10">
        <f t="shared" si="383"/>
        <v>0</v>
      </c>
      <c r="BH673" s="13">
        <f t="shared" si="384"/>
        <v>8</v>
      </c>
      <c r="BI673" s="13">
        <f t="shared" si="384"/>
        <v>10</v>
      </c>
      <c r="BJ673" s="10">
        <f t="shared" si="385"/>
        <v>18</v>
      </c>
      <c r="BK673" s="44">
        <f t="shared" si="386"/>
        <v>8</v>
      </c>
      <c r="BL673" s="44">
        <f t="shared" si="386"/>
        <v>10</v>
      </c>
      <c r="BM673" s="11">
        <f t="shared" si="386"/>
        <v>18</v>
      </c>
      <c r="BN673" s="642">
        <v>0</v>
      </c>
      <c r="BO673" s="642">
        <v>0</v>
      </c>
      <c r="BP673" s="642">
        <v>0</v>
      </c>
      <c r="BQ673" s="642">
        <v>2</v>
      </c>
      <c r="BR673" s="642">
        <v>0</v>
      </c>
      <c r="BS673" s="642">
        <v>0</v>
      </c>
      <c r="BT673" s="642">
        <v>0</v>
      </c>
      <c r="BU673" s="642">
        <v>0</v>
      </c>
      <c r="BV673" s="644">
        <f t="shared" si="397"/>
        <v>0</v>
      </c>
      <c r="BW673" s="644">
        <f t="shared" si="398"/>
        <v>2</v>
      </c>
      <c r="BX673" s="44">
        <f t="shared" si="387"/>
        <v>0</v>
      </c>
      <c r="BY673" s="44">
        <f t="shared" si="374"/>
        <v>2</v>
      </c>
      <c r="BZ673" s="11">
        <f t="shared" si="393"/>
        <v>2</v>
      </c>
      <c r="CA673" s="14">
        <f t="shared" si="402"/>
        <v>8</v>
      </c>
      <c r="CB673" s="14">
        <f t="shared" si="402"/>
        <v>10</v>
      </c>
      <c r="CC673" s="13">
        <f t="shared" si="403"/>
        <v>0</v>
      </c>
      <c r="CD673" s="13">
        <f t="shared" si="403"/>
        <v>2</v>
      </c>
      <c r="CE673" s="13">
        <f t="shared" si="404"/>
        <v>8</v>
      </c>
      <c r="CF673" s="13">
        <f t="shared" si="404"/>
        <v>12</v>
      </c>
      <c r="CG673" s="289">
        <f t="shared" si="394"/>
        <v>20</v>
      </c>
    </row>
    <row r="674" spans="1:85" ht="14.25" x14ac:dyDescent="0.25">
      <c r="A674" s="1" t="s">
        <v>2029</v>
      </c>
      <c r="B674" s="6">
        <v>661</v>
      </c>
      <c r="C674" s="9">
        <v>50</v>
      </c>
      <c r="D674" s="9" t="s">
        <v>9</v>
      </c>
      <c r="E674" s="37" t="s">
        <v>22</v>
      </c>
      <c r="F674" s="495">
        <v>69964029</v>
      </c>
      <c r="G674" s="524" t="s">
        <v>1132</v>
      </c>
      <c r="H674" s="9" t="s">
        <v>53</v>
      </c>
      <c r="I674" s="642">
        <v>0</v>
      </c>
      <c r="J674" s="642">
        <v>0</v>
      </c>
      <c r="K674" s="642">
        <v>0</v>
      </c>
      <c r="L674" s="642">
        <v>0</v>
      </c>
      <c r="M674" s="642">
        <v>0</v>
      </c>
      <c r="N674" s="642">
        <v>0</v>
      </c>
      <c r="O674" s="642">
        <v>0</v>
      </c>
      <c r="P674" s="642">
        <v>0</v>
      </c>
      <c r="Q674" s="658">
        <f t="shared" si="399"/>
        <v>0</v>
      </c>
      <c r="R674" s="658">
        <f t="shared" si="399"/>
        <v>0</v>
      </c>
      <c r="S674" s="10">
        <f t="shared" si="379"/>
        <v>0</v>
      </c>
      <c r="T674" s="642">
        <v>2</v>
      </c>
      <c r="U674" s="642">
        <v>7</v>
      </c>
      <c r="V674" s="642">
        <v>0</v>
      </c>
      <c r="W674" s="642">
        <v>0</v>
      </c>
      <c r="X674" s="642">
        <v>0</v>
      </c>
      <c r="Y674" s="642">
        <v>0</v>
      </c>
      <c r="Z674" s="623">
        <f t="shared" si="400"/>
        <v>2</v>
      </c>
      <c r="AA674" s="623">
        <f t="shared" si="400"/>
        <v>7</v>
      </c>
      <c r="AB674" s="10">
        <f t="shared" si="388"/>
        <v>9</v>
      </c>
      <c r="AC674" s="44">
        <f t="shared" si="381"/>
        <v>2</v>
      </c>
      <c r="AD674" s="44">
        <f t="shared" si="371"/>
        <v>7</v>
      </c>
      <c r="AE674" s="44">
        <f t="shared" si="389"/>
        <v>9</v>
      </c>
      <c r="AF674" s="12">
        <f t="shared" si="395"/>
        <v>2</v>
      </c>
      <c r="AG674" s="12">
        <f t="shared" si="396"/>
        <v>7</v>
      </c>
      <c r="AH674" s="10">
        <f t="shared" si="390"/>
        <v>9</v>
      </c>
      <c r="AI674" s="12">
        <f>VLOOKUP($F674,'Guru SertifikaSi'!$C$6:$G$675,'Guru SertifikaSi'!E$3,FALSE)</f>
        <v>0</v>
      </c>
      <c r="AJ674" s="12">
        <f>VLOOKUP($F674,'Guru SertifikaSi'!$C$6:$G$675,'Guru SertifikaSi'!F$3,FALSE)</f>
        <v>0</v>
      </c>
      <c r="AK674" s="10">
        <f t="shared" si="391"/>
        <v>0</v>
      </c>
      <c r="AL674" s="44">
        <f t="shared" si="401"/>
        <v>2</v>
      </c>
      <c r="AM674" s="44">
        <f t="shared" si="401"/>
        <v>7</v>
      </c>
      <c r="AN674" s="11">
        <f t="shared" si="392"/>
        <v>9</v>
      </c>
      <c r="AO674" s="642">
        <v>0</v>
      </c>
      <c r="AP674" s="642">
        <v>0</v>
      </c>
      <c r="AQ674" s="642">
        <v>0</v>
      </c>
      <c r="AR674" s="642">
        <v>0</v>
      </c>
      <c r="AS674" s="642">
        <v>0</v>
      </c>
      <c r="AT674" s="642">
        <v>0</v>
      </c>
      <c r="AU674" s="642">
        <v>0</v>
      </c>
      <c r="AV674" s="642">
        <v>0</v>
      </c>
      <c r="AW674" s="643">
        <v>0</v>
      </c>
      <c r="AX674" s="643">
        <v>0</v>
      </c>
      <c r="AY674" s="642">
        <v>2</v>
      </c>
      <c r="AZ674" s="642">
        <v>6</v>
      </c>
      <c r="BA674" s="642">
        <v>0</v>
      </c>
      <c r="BB674" s="642">
        <v>1</v>
      </c>
      <c r="BC674" s="642">
        <v>0</v>
      </c>
      <c r="BD674" s="642">
        <v>0</v>
      </c>
      <c r="BE674" s="13">
        <f t="shared" si="382"/>
        <v>0</v>
      </c>
      <c r="BF674" s="13">
        <f t="shared" si="382"/>
        <v>0</v>
      </c>
      <c r="BG674" s="10">
        <f t="shared" si="383"/>
        <v>0</v>
      </c>
      <c r="BH674" s="13">
        <f t="shared" si="384"/>
        <v>2</v>
      </c>
      <c r="BI674" s="13">
        <f t="shared" si="384"/>
        <v>7</v>
      </c>
      <c r="BJ674" s="10">
        <f t="shared" si="385"/>
        <v>9</v>
      </c>
      <c r="BK674" s="44">
        <f t="shared" si="386"/>
        <v>2</v>
      </c>
      <c r="BL674" s="44">
        <f t="shared" si="386"/>
        <v>7</v>
      </c>
      <c r="BM674" s="11">
        <f t="shared" si="386"/>
        <v>9</v>
      </c>
      <c r="BN674" s="642">
        <v>0</v>
      </c>
      <c r="BO674" s="642">
        <v>0</v>
      </c>
      <c r="BP674" s="642">
        <v>0</v>
      </c>
      <c r="BQ674" s="642">
        <v>1</v>
      </c>
      <c r="BR674" s="642">
        <v>0</v>
      </c>
      <c r="BS674" s="642">
        <v>0</v>
      </c>
      <c r="BT674" s="642">
        <v>0</v>
      </c>
      <c r="BU674" s="642">
        <v>0</v>
      </c>
      <c r="BV674" s="644">
        <f t="shared" si="397"/>
        <v>0</v>
      </c>
      <c r="BW674" s="644">
        <f t="shared" si="398"/>
        <v>1</v>
      </c>
      <c r="BX674" s="44">
        <f t="shared" si="387"/>
        <v>0</v>
      </c>
      <c r="BY674" s="44">
        <f t="shared" si="374"/>
        <v>1</v>
      </c>
      <c r="BZ674" s="11">
        <f t="shared" si="393"/>
        <v>1</v>
      </c>
      <c r="CA674" s="14">
        <f t="shared" si="402"/>
        <v>2</v>
      </c>
      <c r="CB674" s="14">
        <f t="shared" si="402"/>
        <v>7</v>
      </c>
      <c r="CC674" s="13">
        <f t="shared" si="403"/>
        <v>0</v>
      </c>
      <c r="CD674" s="13">
        <f t="shared" si="403"/>
        <v>1</v>
      </c>
      <c r="CE674" s="13">
        <f t="shared" si="404"/>
        <v>2</v>
      </c>
      <c r="CF674" s="13">
        <f t="shared" si="404"/>
        <v>8</v>
      </c>
      <c r="CG674" s="289">
        <f t="shared" si="394"/>
        <v>10</v>
      </c>
    </row>
    <row r="675" spans="1:85" ht="14.25" x14ac:dyDescent="0.25">
      <c r="A675" s="1" t="s">
        <v>2030</v>
      </c>
      <c r="B675" s="6">
        <v>662</v>
      </c>
      <c r="C675" s="9">
        <v>51</v>
      </c>
      <c r="D675" s="9" t="s">
        <v>9</v>
      </c>
      <c r="E675" s="37" t="s">
        <v>31</v>
      </c>
      <c r="F675" s="495">
        <v>20361620</v>
      </c>
      <c r="G675" s="524" t="s">
        <v>1133</v>
      </c>
      <c r="H675" s="9" t="s">
        <v>53</v>
      </c>
      <c r="I675" s="642">
        <v>0</v>
      </c>
      <c r="J675" s="642">
        <v>0</v>
      </c>
      <c r="K675" s="642">
        <v>0</v>
      </c>
      <c r="L675" s="642">
        <v>0</v>
      </c>
      <c r="M675" s="642">
        <v>0</v>
      </c>
      <c r="N675" s="642">
        <v>0</v>
      </c>
      <c r="O675" s="642">
        <v>0</v>
      </c>
      <c r="P675" s="642">
        <v>0</v>
      </c>
      <c r="Q675" s="658">
        <f t="shared" si="399"/>
        <v>0</v>
      </c>
      <c r="R675" s="658">
        <f t="shared" si="399"/>
        <v>0</v>
      </c>
      <c r="S675" s="10">
        <f t="shared" si="379"/>
        <v>0</v>
      </c>
      <c r="T675" s="642">
        <v>6</v>
      </c>
      <c r="U675" s="642">
        <v>7</v>
      </c>
      <c r="V675" s="642">
        <v>0</v>
      </c>
      <c r="W675" s="642">
        <v>0</v>
      </c>
      <c r="X675" s="642">
        <v>0</v>
      </c>
      <c r="Y675" s="642">
        <v>0</v>
      </c>
      <c r="Z675" s="623">
        <f t="shared" si="400"/>
        <v>6</v>
      </c>
      <c r="AA675" s="623">
        <f t="shared" si="400"/>
        <v>7</v>
      </c>
      <c r="AB675" s="10">
        <f t="shared" si="388"/>
        <v>13</v>
      </c>
      <c r="AC675" s="44">
        <f t="shared" si="381"/>
        <v>6</v>
      </c>
      <c r="AD675" s="44">
        <f t="shared" si="371"/>
        <v>7</v>
      </c>
      <c r="AE675" s="44">
        <f t="shared" si="389"/>
        <v>13</v>
      </c>
      <c r="AF675" s="12">
        <f t="shared" si="395"/>
        <v>4</v>
      </c>
      <c r="AG675" s="12">
        <f t="shared" si="396"/>
        <v>4</v>
      </c>
      <c r="AH675" s="10">
        <f t="shared" si="390"/>
        <v>8</v>
      </c>
      <c r="AI675" s="12">
        <f>VLOOKUP($F675,'Guru SertifikaSi'!$C$6:$G$675,'Guru SertifikaSi'!E$3,FALSE)</f>
        <v>2</v>
      </c>
      <c r="AJ675" s="12">
        <f>VLOOKUP($F675,'Guru SertifikaSi'!$C$6:$G$675,'Guru SertifikaSi'!F$3,FALSE)</f>
        <v>3</v>
      </c>
      <c r="AK675" s="10">
        <f t="shared" si="391"/>
        <v>5</v>
      </c>
      <c r="AL675" s="44">
        <f t="shared" si="401"/>
        <v>6</v>
      </c>
      <c r="AM675" s="44">
        <f t="shared" si="401"/>
        <v>7</v>
      </c>
      <c r="AN675" s="11">
        <f t="shared" si="392"/>
        <v>13</v>
      </c>
      <c r="AO675" s="642">
        <v>0</v>
      </c>
      <c r="AP675" s="642">
        <v>0</v>
      </c>
      <c r="AQ675" s="642">
        <v>0</v>
      </c>
      <c r="AR675" s="642">
        <v>0</v>
      </c>
      <c r="AS675" s="642">
        <v>0</v>
      </c>
      <c r="AT675" s="642">
        <v>0</v>
      </c>
      <c r="AU675" s="642">
        <v>0</v>
      </c>
      <c r="AV675" s="642">
        <v>0</v>
      </c>
      <c r="AW675" s="643">
        <v>0</v>
      </c>
      <c r="AX675" s="643">
        <v>0</v>
      </c>
      <c r="AY675" s="642">
        <v>5</v>
      </c>
      <c r="AZ675" s="642">
        <v>7</v>
      </c>
      <c r="BA675" s="642">
        <v>1</v>
      </c>
      <c r="BB675" s="642">
        <v>0</v>
      </c>
      <c r="BC675" s="642">
        <v>0</v>
      </c>
      <c r="BD675" s="642">
        <v>0</v>
      </c>
      <c r="BE675" s="13">
        <f t="shared" si="382"/>
        <v>0</v>
      </c>
      <c r="BF675" s="13">
        <f t="shared" si="382"/>
        <v>0</v>
      </c>
      <c r="BG675" s="10">
        <f t="shared" si="383"/>
        <v>0</v>
      </c>
      <c r="BH675" s="13">
        <f t="shared" si="384"/>
        <v>6</v>
      </c>
      <c r="BI675" s="13">
        <f t="shared" si="384"/>
        <v>7</v>
      </c>
      <c r="BJ675" s="10">
        <f t="shared" si="385"/>
        <v>13</v>
      </c>
      <c r="BK675" s="44">
        <f t="shared" si="386"/>
        <v>6</v>
      </c>
      <c r="BL675" s="44">
        <f t="shared" si="386"/>
        <v>7</v>
      </c>
      <c r="BM675" s="11">
        <f t="shared" si="386"/>
        <v>13</v>
      </c>
      <c r="BN675" s="642">
        <v>0</v>
      </c>
      <c r="BO675" s="642">
        <v>0</v>
      </c>
      <c r="BP675" s="642">
        <v>2</v>
      </c>
      <c r="BQ675" s="642">
        <v>1</v>
      </c>
      <c r="BR675" s="642">
        <v>0</v>
      </c>
      <c r="BS675" s="642">
        <v>0</v>
      </c>
      <c r="BT675" s="642">
        <v>3</v>
      </c>
      <c r="BU675" s="642">
        <v>0</v>
      </c>
      <c r="BV675" s="644">
        <f t="shared" si="397"/>
        <v>5</v>
      </c>
      <c r="BW675" s="644">
        <f t="shared" si="398"/>
        <v>1</v>
      </c>
      <c r="BX675" s="44">
        <f t="shared" si="387"/>
        <v>5</v>
      </c>
      <c r="BY675" s="44">
        <f t="shared" si="374"/>
        <v>1</v>
      </c>
      <c r="BZ675" s="11">
        <f t="shared" si="393"/>
        <v>6</v>
      </c>
      <c r="CA675" s="14">
        <f t="shared" si="402"/>
        <v>6</v>
      </c>
      <c r="CB675" s="14">
        <f t="shared" si="402"/>
        <v>7</v>
      </c>
      <c r="CC675" s="13">
        <f t="shared" si="403"/>
        <v>5</v>
      </c>
      <c r="CD675" s="13">
        <f t="shared" si="403"/>
        <v>1</v>
      </c>
      <c r="CE675" s="13">
        <f t="shared" si="404"/>
        <v>11</v>
      </c>
      <c r="CF675" s="13">
        <f t="shared" si="404"/>
        <v>8</v>
      </c>
      <c r="CG675" s="289">
        <f t="shared" si="394"/>
        <v>19</v>
      </c>
    </row>
    <row r="676" spans="1:85" ht="14.25" x14ac:dyDescent="0.25">
      <c r="A676" s="1" t="s">
        <v>2031</v>
      </c>
      <c r="B676" s="6">
        <v>663</v>
      </c>
      <c r="C676" s="9">
        <v>52</v>
      </c>
      <c r="D676" s="9" t="s">
        <v>9</v>
      </c>
      <c r="E676" s="37" t="s">
        <v>31</v>
      </c>
      <c r="F676" s="495">
        <v>20362282</v>
      </c>
      <c r="G676" s="524" t="s">
        <v>1134</v>
      </c>
      <c r="H676" s="9" t="s">
        <v>53</v>
      </c>
      <c r="I676" s="642">
        <v>0</v>
      </c>
      <c r="J676" s="642">
        <v>0</v>
      </c>
      <c r="K676" s="642">
        <v>0</v>
      </c>
      <c r="L676" s="642">
        <v>0</v>
      </c>
      <c r="M676" s="642">
        <v>0</v>
      </c>
      <c r="N676" s="642">
        <v>0</v>
      </c>
      <c r="O676" s="642">
        <v>0</v>
      </c>
      <c r="P676" s="642">
        <v>0</v>
      </c>
      <c r="Q676" s="658">
        <f t="shared" si="399"/>
        <v>0</v>
      </c>
      <c r="R676" s="658">
        <f t="shared" si="399"/>
        <v>0</v>
      </c>
      <c r="S676" s="10">
        <f t="shared" si="379"/>
        <v>0</v>
      </c>
      <c r="T676" s="642">
        <v>9</v>
      </c>
      <c r="U676" s="642">
        <v>8</v>
      </c>
      <c r="V676" s="642">
        <v>0</v>
      </c>
      <c r="W676" s="642">
        <v>0</v>
      </c>
      <c r="X676" s="642">
        <v>0</v>
      </c>
      <c r="Y676" s="642">
        <v>0</v>
      </c>
      <c r="Z676" s="623">
        <f t="shared" si="400"/>
        <v>9</v>
      </c>
      <c r="AA676" s="623">
        <f t="shared" si="400"/>
        <v>8</v>
      </c>
      <c r="AB676" s="10">
        <f t="shared" si="388"/>
        <v>17</v>
      </c>
      <c r="AC676" s="44">
        <f t="shared" si="381"/>
        <v>9</v>
      </c>
      <c r="AD676" s="44">
        <f t="shared" si="371"/>
        <v>8</v>
      </c>
      <c r="AE676" s="44">
        <f t="shared" si="389"/>
        <v>17</v>
      </c>
      <c r="AF676" s="12">
        <f t="shared" si="395"/>
        <v>7</v>
      </c>
      <c r="AG676" s="12">
        <f t="shared" si="396"/>
        <v>8</v>
      </c>
      <c r="AH676" s="10">
        <f t="shared" si="390"/>
        <v>15</v>
      </c>
      <c r="AI676" s="12">
        <f>VLOOKUP($F676,'Guru SertifikaSi'!$C$6:$G$675,'Guru SertifikaSi'!E$3,FALSE)</f>
        <v>2</v>
      </c>
      <c r="AJ676" s="12">
        <f>VLOOKUP($F676,'Guru SertifikaSi'!$C$6:$G$675,'Guru SertifikaSi'!F$3,FALSE)</f>
        <v>0</v>
      </c>
      <c r="AK676" s="10">
        <f t="shared" si="391"/>
        <v>2</v>
      </c>
      <c r="AL676" s="44">
        <f t="shared" si="401"/>
        <v>9</v>
      </c>
      <c r="AM676" s="44">
        <f t="shared" si="401"/>
        <v>8</v>
      </c>
      <c r="AN676" s="11">
        <f t="shared" si="392"/>
        <v>17</v>
      </c>
      <c r="AO676" s="642">
        <v>0</v>
      </c>
      <c r="AP676" s="642">
        <v>0</v>
      </c>
      <c r="AQ676" s="642">
        <v>0</v>
      </c>
      <c r="AR676" s="642">
        <v>0</v>
      </c>
      <c r="AS676" s="642">
        <v>0</v>
      </c>
      <c r="AT676" s="642">
        <v>0</v>
      </c>
      <c r="AU676" s="642">
        <v>0</v>
      </c>
      <c r="AV676" s="642">
        <v>0</v>
      </c>
      <c r="AW676" s="643">
        <v>0</v>
      </c>
      <c r="AX676" s="643">
        <v>0</v>
      </c>
      <c r="AY676" s="642">
        <v>9</v>
      </c>
      <c r="AZ676" s="642">
        <v>8</v>
      </c>
      <c r="BA676" s="642">
        <v>0</v>
      </c>
      <c r="BB676" s="642">
        <v>0</v>
      </c>
      <c r="BC676" s="642">
        <v>0</v>
      </c>
      <c r="BD676" s="642">
        <v>0</v>
      </c>
      <c r="BE676" s="13">
        <f t="shared" si="382"/>
        <v>0</v>
      </c>
      <c r="BF676" s="13">
        <f t="shared" si="382"/>
        <v>0</v>
      </c>
      <c r="BG676" s="10">
        <f t="shared" si="383"/>
        <v>0</v>
      </c>
      <c r="BH676" s="13">
        <f t="shared" si="384"/>
        <v>9</v>
      </c>
      <c r="BI676" s="13">
        <f t="shared" si="384"/>
        <v>8</v>
      </c>
      <c r="BJ676" s="10">
        <f t="shared" si="385"/>
        <v>17</v>
      </c>
      <c r="BK676" s="44">
        <f t="shared" si="386"/>
        <v>9</v>
      </c>
      <c r="BL676" s="44">
        <f t="shared" si="386"/>
        <v>8</v>
      </c>
      <c r="BM676" s="11">
        <f t="shared" si="386"/>
        <v>17</v>
      </c>
      <c r="BN676" s="642">
        <v>0</v>
      </c>
      <c r="BO676" s="642">
        <v>0</v>
      </c>
      <c r="BP676" s="642">
        <v>1</v>
      </c>
      <c r="BQ676" s="642">
        <v>0</v>
      </c>
      <c r="BR676" s="642">
        <v>0</v>
      </c>
      <c r="BS676" s="642">
        <v>0</v>
      </c>
      <c r="BT676" s="642">
        <v>0</v>
      </c>
      <c r="BU676" s="642">
        <v>1</v>
      </c>
      <c r="BV676" s="644">
        <f t="shared" si="397"/>
        <v>1</v>
      </c>
      <c r="BW676" s="644">
        <f t="shared" si="398"/>
        <v>1</v>
      </c>
      <c r="BX676" s="44">
        <f t="shared" si="387"/>
        <v>1</v>
      </c>
      <c r="BY676" s="44">
        <f t="shared" si="374"/>
        <v>1</v>
      </c>
      <c r="BZ676" s="11">
        <f t="shared" si="393"/>
        <v>2</v>
      </c>
      <c r="CA676" s="14">
        <f t="shared" si="402"/>
        <v>9</v>
      </c>
      <c r="CB676" s="14">
        <f t="shared" si="402"/>
        <v>8</v>
      </c>
      <c r="CC676" s="13">
        <f t="shared" si="403"/>
        <v>1</v>
      </c>
      <c r="CD676" s="13">
        <f t="shared" si="403"/>
        <v>1</v>
      </c>
      <c r="CE676" s="13">
        <f t="shared" si="404"/>
        <v>10</v>
      </c>
      <c r="CF676" s="13">
        <f t="shared" si="404"/>
        <v>9</v>
      </c>
      <c r="CG676" s="289">
        <f t="shared" si="394"/>
        <v>19</v>
      </c>
    </row>
    <row r="677" spans="1:85" ht="14.25" x14ac:dyDescent="0.25">
      <c r="A677" s="1" t="s">
        <v>2032</v>
      </c>
      <c r="B677" s="6">
        <v>664</v>
      </c>
      <c r="C677" s="9">
        <v>53</v>
      </c>
      <c r="D677" s="9" t="s">
        <v>9</v>
      </c>
      <c r="E677" s="37" t="s">
        <v>26</v>
      </c>
      <c r="F677" s="495">
        <v>69760707</v>
      </c>
      <c r="G677" s="524" t="s">
        <v>1135</v>
      </c>
      <c r="H677" s="9" t="s">
        <v>53</v>
      </c>
      <c r="I677" s="642">
        <v>0</v>
      </c>
      <c r="J677" s="642">
        <v>0</v>
      </c>
      <c r="K677" s="642">
        <v>0</v>
      </c>
      <c r="L677" s="642">
        <v>0</v>
      </c>
      <c r="M677" s="642">
        <v>0</v>
      </c>
      <c r="N677" s="642">
        <v>0</v>
      </c>
      <c r="O677" s="642">
        <v>0</v>
      </c>
      <c r="P677" s="642">
        <v>0</v>
      </c>
      <c r="Q677" s="658">
        <f t="shared" si="399"/>
        <v>0</v>
      </c>
      <c r="R677" s="658">
        <f t="shared" si="399"/>
        <v>0</v>
      </c>
      <c r="S677" s="10">
        <f t="shared" si="379"/>
        <v>0</v>
      </c>
      <c r="T677" s="642">
        <v>4</v>
      </c>
      <c r="U677" s="642">
        <v>4</v>
      </c>
      <c r="V677" s="642">
        <v>0</v>
      </c>
      <c r="W677" s="642">
        <v>0</v>
      </c>
      <c r="X677" s="642">
        <v>0</v>
      </c>
      <c r="Y677" s="642">
        <v>0</v>
      </c>
      <c r="Z677" s="623">
        <f t="shared" si="400"/>
        <v>4</v>
      </c>
      <c r="AA677" s="623">
        <f t="shared" si="400"/>
        <v>4</v>
      </c>
      <c r="AB677" s="10">
        <f t="shared" si="388"/>
        <v>8</v>
      </c>
      <c r="AC677" s="44">
        <f t="shared" si="381"/>
        <v>4</v>
      </c>
      <c r="AD677" s="44">
        <f t="shared" si="371"/>
        <v>4</v>
      </c>
      <c r="AE677" s="44">
        <f t="shared" si="389"/>
        <v>8</v>
      </c>
      <c r="AF677" s="12">
        <f t="shared" si="395"/>
        <v>4</v>
      </c>
      <c r="AG677" s="12">
        <f t="shared" si="396"/>
        <v>4</v>
      </c>
      <c r="AH677" s="10">
        <f t="shared" si="390"/>
        <v>8</v>
      </c>
      <c r="AI677" s="12">
        <f>VLOOKUP($F677,'Guru SertifikaSi'!$C$6:$G$675,'Guru SertifikaSi'!E$3,FALSE)</f>
        <v>0</v>
      </c>
      <c r="AJ677" s="12">
        <f>VLOOKUP($F677,'Guru SertifikaSi'!$C$6:$G$675,'Guru SertifikaSi'!F$3,FALSE)</f>
        <v>0</v>
      </c>
      <c r="AK677" s="10">
        <f t="shared" si="391"/>
        <v>0</v>
      </c>
      <c r="AL677" s="44">
        <f t="shared" si="401"/>
        <v>4</v>
      </c>
      <c r="AM677" s="44">
        <f t="shared" si="401"/>
        <v>4</v>
      </c>
      <c r="AN677" s="11">
        <f t="shared" si="392"/>
        <v>8</v>
      </c>
      <c r="AO677" s="642">
        <v>0</v>
      </c>
      <c r="AP677" s="642">
        <v>0</v>
      </c>
      <c r="AQ677" s="642">
        <v>0</v>
      </c>
      <c r="AR677" s="642">
        <v>0</v>
      </c>
      <c r="AS677" s="642">
        <v>0</v>
      </c>
      <c r="AT677" s="642">
        <v>0</v>
      </c>
      <c r="AU677" s="642">
        <v>0</v>
      </c>
      <c r="AV677" s="642">
        <v>0</v>
      </c>
      <c r="AW677" s="643">
        <v>0</v>
      </c>
      <c r="AX677" s="643">
        <v>0</v>
      </c>
      <c r="AY677" s="642">
        <v>3</v>
      </c>
      <c r="AZ677" s="642">
        <v>4</v>
      </c>
      <c r="BA677" s="642">
        <v>1</v>
      </c>
      <c r="BB677" s="642">
        <v>0</v>
      </c>
      <c r="BC677" s="642">
        <v>0</v>
      </c>
      <c r="BD677" s="642">
        <v>0</v>
      </c>
      <c r="BE677" s="13">
        <f t="shared" si="382"/>
        <v>0</v>
      </c>
      <c r="BF677" s="13">
        <f t="shared" si="382"/>
        <v>0</v>
      </c>
      <c r="BG677" s="10">
        <f t="shared" si="383"/>
        <v>0</v>
      </c>
      <c r="BH677" s="13">
        <f t="shared" si="384"/>
        <v>4</v>
      </c>
      <c r="BI677" s="13">
        <f t="shared" si="384"/>
        <v>4</v>
      </c>
      <c r="BJ677" s="10">
        <f t="shared" si="385"/>
        <v>8</v>
      </c>
      <c r="BK677" s="44">
        <f t="shared" si="386"/>
        <v>4</v>
      </c>
      <c r="BL677" s="44">
        <f t="shared" si="386"/>
        <v>4</v>
      </c>
      <c r="BM677" s="11">
        <f t="shared" si="386"/>
        <v>8</v>
      </c>
      <c r="BN677" s="642">
        <v>0</v>
      </c>
      <c r="BO677" s="642">
        <v>0</v>
      </c>
      <c r="BP677" s="642">
        <v>0</v>
      </c>
      <c r="BQ677" s="642">
        <v>1</v>
      </c>
      <c r="BR677" s="642">
        <v>0</v>
      </c>
      <c r="BS677" s="642">
        <v>0</v>
      </c>
      <c r="BT677" s="642">
        <v>0</v>
      </c>
      <c r="BU677" s="642">
        <v>0</v>
      </c>
      <c r="BV677" s="644">
        <f t="shared" si="397"/>
        <v>0</v>
      </c>
      <c r="BW677" s="644">
        <f t="shared" si="398"/>
        <v>1</v>
      </c>
      <c r="BX677" s="44">
        <f t="shared" si="387"/>
        <v>0</v>
      </c>
      <c r="BY677" s="44">
        <f t="shared" si="374"/>
        <v>1</v>
      </c>
      <c r="BZ677" s="11">
        <f t="shared" si="393"/>
        <v>1</v>
      </c>
      <c r="CA677" s="14">
        <f t="shared" si="402"/>
        <v>4</v>
      </c>
      <c r="CB677" s="14">
        <f t="shared" si="402"/>
        <v>4</v>
      </c>
      <c r="CC677" s="13">
        <f t="shared" si="403"/>
        <v>0</v>
      </c>
      <c r="CD677" s="13">
        <f t="shared" si="403"/>
        <v>1</v>
      </c>
      <c r="CE677" s="13">
        <f t="shared" si="404"/>
        <v>4</v>
      </c>
      <c r="CF677" s="13">
        <f t="shared" si="404"/>
        <v>5</v>
      </c>
      <c r="CG677" s="289">
        <f t="shared" si="394"/>
        <v>9</v>
      </c>
    </row>
    <row r="678" spans="1:85" ht="14.25" x14ac:dyDescent="0.25">
      <c r="A678" s="1" t="s">
        <v>2033</v>
      </c>
      <c r="B678" s="6">
        <v>665</v>
      </c>
      <c r="C678" s="9">
        <v>54</v>
      </c>
      <c r="D678" s="9" t="s">
        <v>9</v>
      </c>
      <c r="E678" s="37" t="s">
        <v>26</v>
      </c>
      <c r="F678" s="495">
        <v>69756197</v>
      </c>
      <c r="G678" s="524" t="s">
        <v>1136</v>
      </c>
      <c r="H678" s="9" t="s">
        <v>53</v>
      </c>
      <c r="I678" s="642">
        <v>0</v>
      </c>
      <c r="J678" s="642">
        <v>0</v>
      </c>
      <c r="K678" s="642">
        <v>0</v>
      </c>
      <c r="L678" s="642">
        <v>0</v>
      </c>
      <c r="M678" s="642">
        <v>0</v>
      </c>
      <c r="N678" s="642">
        <v>0</v>
      </c>
      <c r="O678" s="642">
        <v>0</v>
      </c>
      <c r="P678" s="642">
        <v>0</v>
      </c>
      <c r="Q678" s="658">
        <f t="shared" si="399"/>
        <v>0</v>
      </c>
      <c r="R678" s="658">
        <f t="shared" si="399"/>
        <v>0</v>
      </c>
      <c r="S678" s="10">
        <f t="shared" si="379"/>
        <v>0</v>
      </c>
      <c r="T678" s="642">
        <v>8</v>
      </c>
      <c r="U678" s="642">
        <v>8</v>
      </c>
      <c r="V678" s="642">
        <v>0</v>
      </c>
      <c r="W678" s="642">
        <v>0</v>
      </c>
      <c r="X678" s="642">
        <v>1</v>
      </c>
      <c r="Y678" s="642">
        <v>0</v>
      </c>
      <c r="Z678" s="623">
        <f t="shared" si="400"/>
        <v>9</v>
      </c>
      <c r="AA678" s="623">
        <f t="shared" si="400"/>
        <v>8</v>
      </c>
      <c r="AB678" s="10">
        <f t="shared" si="388"/>
        <v>17</v>
      </c>
      <c r="AC678" s="44">
        <f t="shared" si="381"/>
        <v>9</v>
      </c>
      <c r="AD678" s="44">
        <f t="shared" si="371"/>
        <v>8</v>
      </c>
      <c r="AE678" s="44">
        <f t="shared" si="389"/>
        <v>17</v>
      </c>
      <c r="AF678" s="12">
        <f t="shared" si="395"/>
        <v>8</v>
      </c>
      <c r="AG678" s="12">
        <f t="shared" si="396"/>
        <v>8</v>
      </c>
      <c r="AH678" s="10">
        <f t="shared" si="390"/>
        <v>16</v>
      </c>
      <c r="AI678" s="12">
        <f>VLOOKUP($F678,'Guru SertifikaSi'!$C$6:$G$675,'Guru SertifikaSi'!E$3,FALSE)</f>
        <v>1</v>
      </c>
      <c r="AJ678" s="12">
        <f>VLOOKUP($F678,'Guru SertifikaSi'!$C$6:$G$675,'Guru SertifikaSi'!F$3,FALSE)</f>
        <v>0</v>
      </c>
      <c r="AK678" s="10">
        <f t="shared" si="391"/>
        <v>1</v>
      </c>
      <c r="AL678" s="44">
        <f t="shared" si="401"/>
        <v>9</v>
      </c>
      <c r="AM678" s="44">
        <f t="shared" si="401"/>
        <v>8</v>
      </c>
      <c r="AN678" s="11">
        <f t="shared" si="392"/>
        <v>17</v>
      </c>
      <c r="AO678" s="642">
        <v>3</v>
      </c>
      <c r="AP678" s="642">
        <v>0</v>
      </c>
      <c r="AQ678" s="642">
        <v>0</v>
      </c>
      <c r="AR678" s="642">
        <v>0</v>
      </c>
      <c r="AS678" s="642">
        <v>0</v>
      </c>
      <c r="AT678" s="642">
        <v>0</v>
      </c>
      <c r="AU678" s="642">
        <v>0</v>
      </c>
      <c r="AV678" s="642">
        <v>1</v>
      </c>
      <c r="AW678" s="643">
        <v>0</v>
      </c>
      <c r="AX678" s="643">
        <v>0</v>
      </c>
      <c r="AY678" s="642">
        <v>6</v>
      </c>
      <c r="AZ678" s="642">
        <v>7</v>
      </c>
      <c r="BA678" s="642">
        <v>0</v>
      </c>
      <c r="BB678" s="642">
        <v>0</v>
      </c>
      <c r="BC678" s="642">
        <v>0</v>
      </c>
      <c r="BD678" s="642">
        <v>0</v>
      </c>
      <c r="BE678" s="13">
        <f t="shared" si="382"/>
        <v>3</v>
      </c>
      <c r="BF678" s="13">
        <f t="shared" si="382"/>
        <v>1</v>
      </c>
      <c r="BG678" s="10">
        <f t="shared" si="383"/>
        <v>4</v>
      </c>
      <c r="BH678" s="13">
        <f t="shared" si="384"/>
        <v>6</v>
      </c>
      <c r="BI678" s="13">
        <f t="shared" si="384"/>
        <v>7</v>
      </c>
      <c r="BJ678" s="10">
        <f t="shared" si="385"/>
        <v>13</v>
      </c>
      <c r="BK678" s="44">
        <f t="shared" si="386"/>
        <v>9</v>
      </c>
      <c r="BL678" s="44">
        <f t="shared" si="386"/>
        <v>8</v>
      </c>
      <c r="BM678" s="11">
        <f t="shared" si="386"/>
        <v>17</v>
      </c>
      <c r="BN678" s="642">
        <v>0</v>
      </c>
      <c r="BO678" s="642">
        <v>0</v>
      </c>
      <c r="BP678" s="642">
        <v>1</v>
      </c>
      <c r="BQ678" s="642">
        <v>0</v>
      </c>
      <c r="BR678" s="642">
        <v>0</v>
      </c>
      <c r="BS678" s="642">
        <v>0</v>
      </c>
      <c r="BT678" s="642">
        <v>0</v>
      </c>
      <c r="BU678" s="642">
        <v>0</v>
      </c>
      <c r="BV678" s="644">
        <f t="shared" si="397"/>
        <v>1</v>
      </c>
      <c r="BW678" s="644">
        <f t="shared" si="398"/>
        <v>0</v>
      </c>
      <c r="BX678" s="44">
        <f t="shared" si="387"/>
        <v>1</v>
      </c>
      <c r="BY678" s="44">
        <f t="shared" si="374"/>
        <v>0</v>
      </c>
      <c r="BZ678" s="11">
        <f t="shared" si="393"/>
        <v>1</v>
      </c>
      <c r="CA678" s="14">
        <f t="shared" si="402"/>
        <v>9</v>
      </c>
      <c r="CB678" s="14">
        <f t="shared" si="402"/>
        <v>8</v>
      </c>
      <c r="CC678" s="13">
        <f t="shared" si="403"/>
        <v>1</v>
      </c>
      <c r="CD678" s="13">
        <f t="shared" si="403"/>
        <v>0</v>
      </c>
      <c r="CE678" s="13">
        <f t="shared" si="404"/>
        <v>10</v>
      </c>
      <c r="CF678" s="13">
        <f t="shared" si="404"/>
        <v>8</v>
      </c>
      <c r="CG678" s="289">
        <f t="shared" si="394"/>
        <v>18</v>
      </c>
    </row>
    <row r="679" spans="1:85" ht="14.25" x14ac:dyDescent="0.25">
      <c r="A679" s="1" t="s">
        <v>2034</v>
      </c>
      <c r="B679" s="6">
        <v>666</v>
      </c>
      <c r="C679" s="9">
        <v>55</v>
      </c>
      <c r="D679" s="9" t="s">
        <v>9</v>
      </c>
      <c r="E679" s="37" t="s">
        <v>26</v>
      </c>
      <c r="F679" s="495">
        <v>69756201</v>
      </c>
      <c r="G679" s="524" t="s">
        <v>1137</v>
      </c>
      <c r="H679" s="9" t="s">
        <v>53</v>
      </c>
      <c r="I679" s="642">
        <v>0</v>
      </c>
      <c r="J679" s="642">
        <v>0</v>
      </c>
      <c r="K679" s="642">
        <v>0</v>
      </c>
      <c r="L679" s="642">
        <v>0</v>
      </c>
      <c r="M679" s="642">
        <v>0</v>
      </c>
      <c r="N679" s="642">
        <v>0</v>
      </c>
      <c r="O679" s="642">
        <v>0</v>
      </c>
      <c r="P679" s="642">
        <v>0</v>
      </c>
      <c r="Q679" s="658">
        <f t="shared" si="399"/>
        <v>0</v>
      </c>
      <c r="R679" s="658">
        <f t="shared" si="399"/>
        <v>0</v>
      </c>
      <c r="S679" s="10">
        <f t="shared" si="379"/>
        <v>0</v>
      </c>
      <c r="T679" s="642">
        <v>1</v>
      </c>
      <c r="U679" s="642">
        <v>3</v>
      </c>
      <c r="V679" s="642">
        <v>0</v>
      </c>
      <c r="W679" s="642">
        <v>0</v>
      </c>
      <c r="X679" s="642">
        <v>0</v>
      </c>
      <c r="Y679" s="642">
        <v>0</v>
      </c>
      <c r="Z679" s="623">
        <f t="shared" si="400"/>
        <v>1</v>
      </c>
      <c r="AA679" s="623">
        <f t="shared" si="400"/>
        <v>3</v>
      </c>
      <c r="AB679" s="10">
        <f t="shared" si="388"/>
        <v>4</v>
      </c>
      <c r="AC679" s="44">
        <f t="shared" si="381"/>
        <v>1</v>
      </c>
      <c r="AD679" s="44">
        <f t="shared" si="371"/>
        <v>3</v>
      </c>
      <c r="AE679" s="44">
        <f t="shared" si="389"/>
        <v>4</v>
      </c>
      <c r="AF679" s="12">
        <f t="shared" si="395"/>
        <v>1</v>
      </c>
      <c r="AG679" s="12">
        <f t="shared" si="396"/>
        <v>3</v>
      </c>
      <c r="AH679" s="10">
        <f t="shared" si="390"/>
        <v>4</v>
      </c>
      <c r="AI679" s="12">
        <f>VLOOKUP($F679,'Guru SertifikaSi'!$C$6:$G$675,'Guru SertifikaSi'!E$3,FALSE)</f>
        <v>0</v>
      </c>
      <c r="AJ679" s="12">
        <f>VLOOKUP($F679,'Guru SertifikaSi'!$C$6:$G$675,'Guru SertifikaSi'!F$3,FALSE)</f>
        <v>0</v>
      </c>
      <c r="AK679" s="10">
        <f t="shared" si="391"/>
        <v>0</v>
      </c>
      <c r="AL679" s="44">
        <f t="shared" si="401"/>
        <v>1</v>
      </c>
      <c r="AM679" s="44">
        <f t="shared" si="401"/>
        <v>3</v>
      </c>
      <c r="AN679" s="11">
        <f t="shared" si="392"/>
        <v>4</v>
      </c>
      <c r="AO679" s="642">
        <v>0</v>
      </c>
      <c r="AP679" s="642">
        <v>0</v>
      </c>
      <c r="AQ679" s="642">
        <v>0</v>
      </c>
      <c r="AR679" s="642">
        <v>0</v>
      </c>
      <c r="AS679" s="642">
        <v>0</v>
      </c>
      <c r="AT679" s="642">
        <v>0</v>
      </c>
      <c r="AU679" s="642">
        <v>0</v>
      </c>
      <c r="AV679" s="642">
        <v>0</v>
      </c>
      <c r="AW679" s="643">
        <v>0</v>
      </c>
      <c r="AX679" s="643">
        <v>0</v>
      </c>
      <c r="AY679" s="642">
        <v>1</v>
      </c>
      <c r="AZ679" s="642">
        <v>3</v>
      </c>
      <c r="BA679" s="642">
        <v>0</v>
      </c>
      <c r="BB679" s="642">
        <v>0</v>
      </c>
      <c r="BC679" s="642">
        <v>0</v>
      </c>
      <c r="BD679" s="642">
        <v>0</v>
      </c>
      <c r="BE679" s="13">
        <f t="shared" si="382"/>
        <v>0</v>
      </c>
      <c r="BF679" s="13">
        <f t="shared" si="382"/>
        <v>0</v>
      </c>
      <c r="BG679" s="10">
        <f t="shared" si="383"/>
        <v>0</v>
      </c>
      <c r="BH679" s="13">
        <f t="shared" si="384"/>
        <v>1</v>
      </c>
      <c r="BI679" s="13">
        <f t="shared" si="384"/>
        <v>3</v>
      </c>
      <c r="BJ679" s="10">
        <f t="shared" si="385"/>
        <v>4</v>
      </c>
      <c r="BK679" s="44">
        <f t="shared" si="386"/>
        <v>1</v>
      </c>
      <c r="BL679" s="44">
        <f t="shared" si="386"/>
        <v>3</v>
      </c>
      <c r="BM679" s="11">
        <f t="shared" si="386"/>
        <v>4</v>
      </c>
      <c r="BN679" s="642">
        <v>0</v>
      </c>
      <c r="BO679" s="642">
        <v>0</v>
      </c>
      <c r="BP679" s="642">
        <v>0</v>
      </c>
      <c r="BQ679" s="642">
        <v>0</v>
      </c>
      <c r="BR679" s="642">
        <v>0</v>
      </c>
      <c r="BS679" s="642">
        <v>0</v>
      </c>
      <c r="BT679" s="642">
        <v>0</v>
      </c>
      <c r="BU679" s="642">
        <v>0</v>
      </c>
      <c r="BV679" s="644">
        <f t="shared" si="397"/>
        <v>0</v>
      </c>
      <c r="BW679" s="644">
        <f t="shared" si="398"/>
        <v>0</v>
      </c>
      <c r="BX679" s="44">
        <f t="shared" si="387"/>
        <v>0</v>
      </c>
      <c r="BY679" s="44">
        <f t="shared" si="374"/>
        <v>0</v>
      </c>
      <c r="BZ679" s="11">
        <f t="shared" si="393"/>
        <v>0</v>
      </c>
      <c r="CA679" s="14">
        <f t="shared" si="402"/>
        <v>1</v>
      </c>
      <c r="CB679" s="14">
        <f t="shared" si="402"/>
        <v>3</v>
      </c>
      <c r="CC679" s="13">
        <f t="shared" si="403"/>
        <v>0</v>
      </c>
      <c r="CD679" s="13">
        <f t="shared" si="403"/>
        <v>0</v>
      </c>
      <c r="CE679" s="13">
        <f t="shared" si="404"/>
        <v>1</v>
      </c>
      <c r="CF679" s="13">
        <f t="shared" si="404"/>
        <v>3</v>
      </c>
      <c r="CG679" s="289">
        <f t="shared" si="394"/>
        <v>4</v>
      </c>
    </row>
    <row r="680" spans="1:85" ht="14.25" x14ac:dyDescent="0.25">
      <c r="A680" s="1" t="s">
        <v>2035</v>
      </c>
      <c r="B680" s="6">
        <v>667</v>
      </c>
      <c r="C680" s="9">
        <v>56</v>
      </c>
      <c r="D680" s="9" t="s">
        <v>9</v>
      </c>
      <c r="E680" s="37" t="s">
        <v>26</v>
      </c>
      <c r="F680" s="495">
        <v>20340341</v>
      </c>
      <c r="G680" s="524" t="s">
        <v>1138</v>
      </c>
      <c r="H680" s="9" t="s">
        <v>53</v>
      </c>
      <c r="I680" s="642">
        <v>0</v>
      </c>
      <c r="J680" s="642">
        <v>0</v>
      </c>
      <c r="K680" s="642">
        <v>0</v>
      </c>
      <c r="L680" s="642">
        <v>0</v>
      </c>
      <c r="M680" s="642">
        <v>0</v>
      </c>
      <c r="N680" s="642">
        <v>0</v>
      </c>
      <c r="O680" s="642">
        <v>0</v>
      </c>
      <c r="P680" s="642">
        <v>0</v>
      </c>
      <c r="Q680" s="658">
        <f t="shared" si="399"/>
        <v>0</v>
      </c>
      <c r="R680" s="658">
        <f t="shared" si="399"/>
        <v>0</v>
      </c>
      <c r="S680" s="10">
        <f t="shared" si="379"/>
        <v>0</v>
      </c>
      <c r="T680" s="642">
        <v>13</v>
      </c>
      <c r="U680" s="642">
        <v>4</v>
      </c>
      <c r="V680" s="642">
        <v>0</v>
      </c>
      <c r="W680" s="642">
        <v>0</v>
      </c>
      <c r="X680" s="642">
        <v>0</v>
      </c>
      <c r="Y680" s="642">
        <v>0</v>
      </c>
      <c r="Z680" s="623">
        <f t="shared" si="400"/>
        <v>13</v>
      </c>
      <c r="AA680" s="623">
        <f t="shared" si="400"/>
        <v>4</v>
      </c>
      <c r="AB680" s="10">
        <f t="shared" si="388"/>
        <v>17</v>
      </c>
      <c r="AC680" s="44">
        <f t="shared" si="381"/>
        <v>13</v>
      </c>
      <c r="AD680" s="44">
        <f t="shared" si="371"/>
        <v>4</v>
      </c>
      <c r="AE680" s="44">
        <f t="shared" si="389"/>
        <v>17</v>
      </c>
      <c r="AF680" s="12">
        <f t="shared" si="395"/>
        <v>12</v>
      </c>
      <c r="AG680" s="12">
        <f t="shared" si="396"/>
        <v>1</v>
      </c>
      <c r="AH680" s="10">
        <f t="shared" si="390"/>
        <v>13</v>
      </c>
      <c r="AI680" s="12">
        <f>VLOOKUP($F680,'Guru SertifikaSi'!$C$6:$G$675,'Guru SertifikaSi'!E$3,FALSE)</f>
        <v>1</v>
      </c>
      <c r="AJ680" s="12">
        <f>VLOOKUP($F680,'Guru SertifikaSi'!$C$6:$G$675,'Guru SertifikaSi'!F$3,FALSE)</f>
        <v>3</v>
      </c>
      <c r="AK680" s="10">
        <f t="shared" si="391"/>
        <v>4</v>
      </c>
      <c r="AL680" s="44">
        <f t="shared" si="401"/>
        <v>13</v>
      </c>
      <c r="AM680" s="44">
        <f t="shared" si="401"/>
        <v>4</v>
      </c>
      <c r="AN680" s="11">
        <f t="shared" si="392"/>
        <v>17</v>
      </c>
      <c r="AO680" s="642">
        <v>0</v>
      </c>
      <c r="AP680" s="642">
        <v>0</v>
      </c>
      <c r="AQ680" s="642">
        <v>0</v>
      </c>
      <c r="AR680" s="642">
        <v>0</v>
      </c>
      <c r="AS680" s="642">
        <v>0</v>
      </c>
      <c r="AT680" s="642">
        <v>0</v>
      </c>
      <c r="AU680" s="642">
        <v>1</v>
      </c>
      <c r="AV680" s="642">
        <v>0</v>
      </c>
      <c r="AW680" s="643">
        <v>0</v>
      </c>
      <c r="AX680" s="643">
        <v>0</v>
      </c>
      <c r="AY680" s="642">
        <v>9</v>
      </c>
      <c r="AZ680" s="642">
        <v>4</v>
      </c>
      <c r="BA680" s="642">
        <v>3</v>
      </c>
      <c r="BB680" s="642">
        <v>0</v>
      </c>
      <c r="BC680" s="642">
        <v>0</v>
      </c>
      <c r="BD680" s="642">
        <v>0</v>
      </c>
      <c r="BE680" s="13">
        <f t="shared" si="382"/>
        <v>1</v>
      </c>
      <c r="BF680" s="13">
        <f t="shared" si="382"/>
        <v>0</v>
      </c>
      <c r="BG680" s="10">
        <f t="shared" si="383"/>
        <v>1</v>
      </c>
      <c r="BH680" s="13">
        <f t="shared" si="384"/>
        <v>12</v>
      </c>
      <c r="BI680" s="13">
        <f t="shared" si="384"/>
        <v>4</v>
      </c>
      <c r="BJ680" s="10">
        <f t="shared" si="385"/>
        <v>16</v>
      </c>
      <c r="BK680" s="44">
        <f t="shared" si="386"/>
        <v>13</v>
      </c>
      <c r="BL680" s="44">
        <f t="shared" si="386"/>
        <v>4</v>
      </c>
      <c r="BM680" s="11">
        <f t="shared" si="386"/>
        <v>17</v>
      </c>
      <c r="BN680" s="642">
        <v>0</v>
      </c>
      <c r="BO680" s="642">
        <v>0</v>
      </c>
      <c r="BP680" s="642">
        <v>3</v>
      </c>
      <c r="BQ680" s="642">
        <v>1</v>
      </c>
      <c r="BR680" s="642">
        <v>0</v>
      </c>
      <c r="BS680" s="642">
        <v>0</v>
      </c>
      <c r="BT680" s="642">
        <v>0</v>
      </c>
      <c r="BU680" s="642">
        <v>0</v>
      </c>
      <c r="BV680" s="644">
        <f t="shared" si="397"/>
        <v>3</v>
      </c>
      <c r="BW680" s="644">
        <f t="shared" si="398"/>
        <v>1</v>
      </c>
      <c r="BX680" s="44">
        <f t="shared" si="387"/>
        <v>3</v>
      </c>
      <c r="BY680" s="44">
        <f t="shared" si="374"/>
        <v>1</v>
      </c>
      <c r="BZ680" s="11">
        <f t="shared" si="393"/>
        <v>4</v>
      </c>
      <c r="CA680" s="14">
        <f t="shared" si="402"/>
        <v>13</v>
      </c>
      <c r="CB680" s="14">
        <f t="shared" si="402"/>
        <v>4</v>
      </c>
      <c r="CC680" s="13">
        <f t="shared" si="403"/>
        <v>3</v>
      </c>
      <c r="CD680" s="13">
        <f t="shared" si="403"/>
        <v>1</v>
      </c>
      <c r="CE680" s="13">
        <f t="shared" si="404"/>
        <v>16</v>
      </c>
      <c r="CF680" s="13">
        <f t="shared" si="404"/>
        <v>5</v>
      </c>
      <c r="CG680" s="289">
        <f t="shared" si="394"/>
        <v>21</v>
      </c>
    </row>
    <row r="681" spans="1:85" ht="14.25" x14ac:dyDescent="0.25">
      <c r="A681" s="1" t="s">
        <v>2036</v>
      </c>
      <c r="B681" s="6">
        <v>668</v>
      </c>
      <c r="C681" s="9">
        <v>57</v>
      </c>
      <c r="D681" s="9" t="s">
        <v>9</v>
      </c>
      <c r="E681" s="37" t="s">
        <v>26</v>
      </c>
      <c r="F681" s="495">
        <v>20362083</v>
      </c>
      <c r="G681" s="524" t="s">
        <v>1139</v>
      </c>
      <c r="H681" s="9" t="s">
        <v>53</v>
      </c>
      <c r="I681" s="642">
        <v>0</v>
      </c>
      <c r="J681" s="642">
        <v>0</v>
      </c>
      <c r="K681" s="642">
        <v>0</v>
      </c>
      <c r="L681" s="642">
        <v>0</v>
      </c>
      <c r="M681" s="642">
        <v>0</v>
      </c>
      <c r="N681" s="642">
        <v>0</v>
      </c>
      <c r="O681" s="642">
        <v>0</v>
      </c>
      <c r="P681" s="642">
        <v>0</v>
      </c>
      <c r="Q681" s="658">
        <f t="shared" si="399"/>
        <v>0</v>
      </c>
      <c r="R681" s="658">
        <f t="shared" si="399"/>
        <v>0</v>
      </c>
      <c r="S681" s="10">
        <f t="shared" si="379"/>
        <v>0</v>
      </c>
      <c r="T681" s="642">
        <v>5</v>
      </c>
      <c r="U681" s="642">
        <v>8</v>
      </c>
      <c r="V681" s="642">
        <v>1</v>
      </c>
      <c r="W681" s="642">
        <v>0</v>
      </c>
      <c r="X681" s="642">
        <v>1</v>
      </c>
      <c r="Y681" s="642">
        <v>4</v>
      </c>
      <c r="Z681" s="623">
        <f t="shared" si="400"/>
        <v>7</v>
      </c>
      <c r="AA681" s="623">
        <f t="shared" si="400"/>
        <v>12</v>
      </c>
      <c r="AB681" s="10">
        <f t="shared" si="388"/>
        <v>19</v>
      </c>
      <c r="AC681" s="44">
        <f t="shared" si="381"/>
        <v>7</v>
      </c>
      <c r="AD681" s="44">
        <f t="shared" si="371"/>
        <v>12</v>
      </c>
      <c r="AE681" s="44">
        <f t="shared" si="389"/>
        <v>19</v>
      </c>
      <c r="AF681" s="12">
        <f t="shared" si="395"/>
        <v>7</v>
      </c>
      <c r="AG681" s="12">
        <f t="shared" si="396"/>
        <v>11</v>
      </c>
      <c r="AH681" s="10">
        <f t="shared" si="390"/>
        <v>18</v>
      </c>
      <c r="AI681" s="12">
        <f>VLOOKUP($F681,'Guru SertifikaSi'!$C$6:$G$675,'Guru SertifikaSi'!E$3,FALSE)</f>
        <v>0</v>
      </c>
      <c r="AJ681" s="12">
        <f>VLOOKUP($F681,'Guru SertifikaSi'!$C$6:$G$675,'Guru SertifikaSi'!F$3,FALSE)</f>
        <v>1</v>
      </c>
      <c r="AK681" s="10">
        <f t="shared" si="391"/>
        <v>1</v>
      </c>
      <c r="AL681" s="44">
        <f t="shared" si="401"/>
        <v>7</v>
      </c>
      <c r="AM681" s="44">
        <f t="shared" si="401"/>
        <v>12</v>
      </c>
      <c r="AN681" s="11">
        <f t="shared" si="392"/>
        <v>19</v>
      </c>
      <c r="AO681" s="642">
        <v>0</v>
      </c>
      <c r="AP681" s="642">
        <v>0</v>
      </c>
      <c r="AQ681" s="642">
        <v>0</v>
      </c>
      <c r="AR681" s="642">
        <v>0</v>
      </c>
      <c r="AS681" s="642">
        <v>0</v>
      </c>
      <c r="AT681" s="642">
        <v>0</v>
      </c>
      <c r="AU681" s="642">
        <v>1</v>
      </c>
      <c r="AV681" s="642">
        <v>1</v>
      </c>
      <c r="AW681" s="643">
        <v>0</v>
      </c>
      <c r="AX681" s="643">
        <v>0</v>
      </c>
      <c r="AY681" s="642">
        <v>6</v>
      </c>
      <c r="AZ681" s="642">
        <v>11</v>
      </c>
      <c r="BA681" s="642">
        <v>0</v>
      </c>
      <c r="BB681" s="642">
        <v>0</v>
      </c>
      <c r="BC681" s="642">
        <v>0</v>
      </c>
      <c r="BD681" s="642">
        <v>0</v>
      </c>
      <c r="BE681" s="13">
        <f t="shared" si="382"/>
        <v>1</v>
      </c>
      <c r="BF681" s="13">
        <f t="shared" si="382"/>
        <v>1</v>
      </c>
      <c r="BG681" s="10">
        <f t="shared" si="383"/>
        <v>2</v>
      </c>
      <c r="BH681" s="13">
        <f t="shared" si="384"/>
        <v>6</v>
      </c>
      <c r="BI681" s="13">
        <f t="shared" si="384"/>
        <v>11</v>
      </c>
      <c r="BJ681" s="10">
        <f t="shared" si="385"/>
        <v>17</v>
      </c>
      <c r="BK681" s="44">
        <f t="shared" si="386"/>
        <v>7</v>
      </c>
      <c r="BL681" s="44">
        <f t="shared" si="386"/>
        <v>12</v>
      </c>
      <c r="BM681" s="11">
        <f t="shared" si="386"/>
        <v>19</v>
      </c>
      <c r="BN681" s="642">
        <v>0</v>
      </c>
      <c r="BO681" s="642">
        <v>0</v>
      </c>
      <c r="BP681" s="642">
        <v>1</v>
      </c>
      <c r="BQ681" s="642">
        <v>1</v>
      </c>
      <c r="BR681" s="642">
        <v>0</v>
      </c>
      <c r="BS681" s="642">
        <v>0</v>
      </c>
      <c r="BT681" s="642">
        <v>0</v>
      </c>
      <c r="BU681" s="642">
        <v>0</v>
      </c>
      <c r="BV681" s="644">
        <f t="shared" si="397"/>
        <v>1</v>
      </c>
      <c r="BW681" s="644">
        <f t="shared" si="398"/>
        <v>1</v>
      </c>
      <c r="BX681" s="44">
        <f t="shared" si="387"/>
        <v>1</v>
      </c>
      <c r="BY681" s="44">
        <f t="shared" si="374"/>
        <v>1</v>
      </c>
      <c r="BZ681" s="11">
        <f t="shared" si="393"/>
        <v>2</v>
      </c>
      <c r="CA681" s="14">
        <f t="shared" si="402"/>
        <v>7</v>
      </c>
      <c r="CB681" s="14">
        <f t="shared" si="402"/>
        <v>12</v>
      </c>
      <c r="CC681" s="13">
        <f t="shared" si="403"/>
        <v>1</v>
      </c>
      <c r="CD681" s="13">
        <f t="shared" si="403"/>
        <v>1</v>
      </c>
      <c r="CE681" s="13">
        <f t="shared" si="404"/>
        <v>8</v>
      </c>
      <c r="CF681" s="13">
        <f t="shared" si="404"/>
        <v>13</v>
      </c>
      <c r="CG681" s="289">
        <f t="shared" si="394"/>
        <v>21</v>
      </c>
    </row>
    <row r="682" spans="1:85" ht="14.25" x14ac:dyDescent="0.25">
      <c r="A682" s="1" t="s">
        <v>2037</v>
      </c>
      <c r="B682" s="6">
        <v>669</v>
      </c>
      <c r="C682" s="9">
        <v>58</v>
      </c>
      <c r="D682" s="9" t="s">
        <v>9</v>
      </c>
      <c r="E682" s="37" t="s">
        <v>26</v>
      </c>
      <c r="F682" s="495">
        <v>20360242</v>
      </c>
      <c r="G682" s="524" t="s">
        <v>1140</v>
      </c>
      <c r="H682" s="9" t="s">
        <v>53</v>
      </c>
      <c r="I682" s="642">
        <v>0</v>
      </c>
      <c r="J682" s="642">
        <v>0</v>
      </c>
      <c r="K682" s="642">
        <v>0</v>
      </c>
      <c r="L682" s="642">
        <v>0</v>
      </c>
      <c r="M682" s="642">
        <v>0</v>
      </c>
      <c r="N682" s="642">
        <v>0</v>
      </c>
      <c r="O682" s="642">
        <v>0</v>
      </c>
      <c r="P682" s="642">
        <v>0</v>
      </c>
      <c r="Q682" s="658">
        <f t="shared" si="399"/>
        <v>0</v>
      </c>
      <c r="R682" s="658">
        <f t="shared" si="399"/>
        <v>0</v>
      </c>
      <c r="S682" s="10">
        <f t="shared" si="379"/>
        <v>0</v>
      </c>
      <c r="T682" s="642">
        <v>0</v>
      </c>
      <c r="U682" s="642">
        <v>0</v>
      </c>
      <c r="V682" s="642">
        <v>0</v>
      </c>
      <c r="W682" s="642">
        <v>0</v>
      </c>
      <c r="X682" s="642">
        <v>0</v>
      </c>
      <c r="Y682" s="642">
        <v>0</v>
      </c>
      <c r="Z682" s="623">
        <f t="shared" si="400"/>
        <v>0</v>
      </c>
      <c r="AA682" s="623">
        <f t="shared" si="400"/>
        <v>0</v>
      </c>
      <c r="AB682" s="10">
        <f t="shared" si="388"/>
        <v>0</v>
      </c>
      <c r="AC682" s="44">
        <f t="shared" si="381"/>
        <v>0</v>
      </c>
      <c r="AD682" s="44">
        <f t="shared" si="371"/>
        <v>0</v>
      </c>
      <c r="AE682" s="44">
        <f t="shared" si="389"/>
        <v>0</v>
      </c>
      <c r="AF682" s="12">
        <f t="shared" si="395"/>
        <v>0</v>
      </c>
      <c r="AG682" s="12">
        <f t="shared" si="396"/>
        <v>0</v>
      </c>
      <c r="AH682" s="10">
        <f t="shared" si="390"/>
        <v>0</v>
      </c>
      <c r="AI682" s="12">
        <f>VLOOKUP($F682,'Guru SertifikaSi'!$C$6:$G$675,'Guru SertifikaSi'!E$3,FALSE)</f>
        <v>0</v>
      </c>
      <c r="AJ682" s="12">
        <f>VLOOKUP($F682,'Guru SertifikaSi'!$C$6:$G$675,'Guru SertifikaSi'!F$3,FALSE)</f>
        <v>0</v>
      </c>
      <c r="AK682" s="10">
        <f t="shared" si="391"/>
        <v>0</v>
      </c>
      <c r="AL682" s="44">
        <f t="shared" si="401"/>
        <v>0</v>
      </c>
      <c r="AM682" s="44">
        <f t="shared" si="401"/>
        <v>0</v>
      </c>
      <c r="AN682" s="11">
        <f t="shared" si="392"/>
        <v>0</v>
      </c>
      <c r="AO682" s="642">
        <v>0</v>
      </c>
      <c r="AP682" s="642">
        <v>0</v>
      </c>
      <c r="AQ682" s="642">
        <v>0</v>
      </c>
      <c r="AR682" s="642">
        <v>0</v>
      </c>
      <c r="AS682" s="642">
        <v>0</v>
      </c>
      <c r="AT682" s="642">
        <v>0</v>
      </c>
      <c r="AU682" s="642">
        <v>0</v>
      </c>
      <c r="AV682" s="642">
        <v>0</v>
      </c>
      <c r="AW682" s="643">
        <v>0</v>
      </c>
      <c r="AX682" s="643">
        <v>0</v>
      </c>
      <c r="AY682" s="642">
        <v>0</v>
      </c>
      <c r="AZ682" s="642">
        <v>0</v>
      </c>
      <c r="BA682" s="642">
        <v>0</v>
      </c>
      <c r="BB682" s="642">
        <v>0</v>
      </c>
      <c r="BC682" s="642">
        <v>0</v>
      </c>
      <c r="BD682" s="642">
        <v>0</v>
      </c>
      <c r="BE682" s="13">
        <f t="shared" si="382"/>
        <v>0</v>
      </c>
      <c r="BF682" s="13">
        <f t="shared" si="382"/>
        <v>0</v>
      </c>
      <c r="BG682" s="10">
        <f t="shared" si="383"/>
        <v>0</v>
      </c>
      <c r="BH682" s="13">
        <f t="shared" si="384"/>
        <v>0</v>
      </c>
      <c r="BI682" s="13">
        <f t="shared" si="384"/>
        <v>0</v>
      </c>
      <c r="BJ682" s="10">
        <f t="shared" si="385"/>
        <v>0</v>
      </c>
      <c r="BK682" s="44">
        <f t="shared" si="386"/>
        <v>0</v>
      </c>
      <c r="BL682" s="44">
        <f t="shared" si="386"/>
        <v>0</v>
      </c>
      <c r="BM682" s="11">
        <f t="shared" si="386"/>
        <v>0</v>
      </c>
      <c r="BN682" s="642">
        <v>0</v>
      </c>
      <c r="BO682" s="642">
        <v>0</v>
      </c>
      <c r="BP682" s="642">
        <v>0</v>
      </c>
      <c r="BQ682" s="642">
        <v>0</v>
      </c>
      <c r="BR682" s="642">
        <v>0</v>
      </c>
      <c r="BS682" s="642">
        <v>0</v>
      </c>
      <c r="BT682" s="642">
        <v>0</v>
      </c>
      <c r="BU682" s="642">
        <v>0</v>
      </c>
      <c r="BV682" s="644">
        <f t="shared" si="397"/>
        <v>0</v>
      </c>
      <c r="BW682" s="644">
        <f t="shared" si="398"/>
        <v>0</v>
      </c>
      <c r="BX682" s="44">
        <f t="shared" si="387"/>
        <v>0</v>
      </c>
      <c r="BY682" s="44">
        <f t="shared" si="374"/>
        <v>0</v>
      </c>
      <c r="BZ682" s="11">
        <f t="shared" si="393"/>
        <v>0</v>
      </c>
      <c r="CA682" s="14">
        <f t="shared" si="402"/>
        <v>0</v>
      </c>
      <c r="CB682" s="14">
        <f t="shared" si="402"/>
        <v>0</v>
      </c>
      <c r="CC682" s="13">
        <f t="shared" si="403"/>
        <v>0</v>
      </c>
      <c r="CD682" s="13">
        <f t="shared" si="403"/>
        <v>0</v>
      </c>
      <c r="CE682" s="13">
        <f t="shared" si="404"/>
        <v>0</v>
      </c>
      <c r="CF682" s="13">
        <f t="shared" si="404"/>
        <v>0</v>
      </c>
      <c r="CG682" s="289">
        <f t="shared" si="394"/>
        <v>0</v>
      </c>
    </row>
    <row r="683" spans="1:85" ht="14.25" x14ac:dyDescent="0.25">
      <c r="A683" s="1" t="s">
        <v>2038</v>
      </c>
      <c r="B683" s="6">
        <v>670</v>
      </c>
      <c r="C683" s="9">
        <v>59</v>
      </c>
      <c r="D683" s="9" t="s">
        <v>9</v>
      </c>
      <c r="E683" s="37" t="s">
        <v>26</v>
      </c>
      <c r="F683" s="495">
        <v>20341387</v>
      </c>
      <c r="G683" s="524" t="s">
        <v>1141</v>
      </c>
      <c r="H683" s="9" t="s">
        <v>53</v>
      </c>
      <c r="I683" s="642">
        <v>0</v>
      </c>
      <c r="J683" s="642">
        <v>0</v>
      </c>
      <c r="K683" s="642">
        <v>0</v>
      </c>
      <c r="L683" s="642">
        <v>0</v>
      </c>
      <c r="M683" s="642">
        <v>0</v>
      </c>
      <c r="N683" s="642">
        <v>0</v>
      </c>
      <c r="O683" s="642">
        <v>0</v>
      </c>
      <c r="P683" s="642">
        <v>0</v>
      </c>
      <c r="Q683" s="658">
        <f t="shared" si="399"/>
        <v>0</v>
      </c>
      <c r="R683" s="658">
        <f t="shared" si="399"/>
        <v>0</v>
      </c>
      <c r="S683" s="10">
        <f t="shared" si="379"/>
        <v>0</v>
      </c>
      <c r="T683" s="642">
        <v>13</v>
      </c>
      <c r="U683" s="642">
        <v>17</v>
      </c>
      <c r="V683" s="642">
        <v>0</v>
      </c>
      <c r="W683" s="642">
        <v>0</v>
      </c>
      <c r="X683" s="642">
        <v>0</v>
      </c>
      <c r="Y683" s="642">
        <v>0</v>
      </c>
      <c r="Z683" s="623">
        <f t="shared" si="400"/>
        <v>13</v>
      </c>
      <c r="AA683" s="623">
        <f t="shared" si="400"/>
        <v>17</v>
      </c>
      <c r="AB683" s="10">
        <f t="shared" si="388"/>
        <v>30</v>
      </c>
      <c r="AC683" s="44">
        <f t="shared" si="381"/>
        <v>13</v>
      </c>
      <c r="AD683" s="44">
        <f t="shared" si="371"/>
        <v>17</v>
      </c>
      <c r="AE683" s="44">
        <f t="shared" si="389"/>
        <v>30</v>
      </c>
      <c r="AF683" s="12">
        <f t="shared" si="395"/>
        <v>9</v>
      </c>
      <c r="AG683" s="12">
        <f t="shared" si="396"/>
        <v>16</v>
      </c>
      <c r="AH683" s="10">
        <f t="shared" si="390"/>
        <v>25</v>
      </c>
      <c r="AI683" s="12">
        <f>VLOOKUP($F683,'Guru SertifikaSi'!$C$6:$G$675,'Guru SertifikaSi'!E$3,FALSE)</f>
        <v>4</v>
      </c>
      <c r="AJ683" s="12">
        <f>VLOOKUP($F683,'Guru SertifikaSi'!$C$6:$G$675,'Guru SertifikaSi'!F$3,FALSE)</f>
        <v>1</v>
      </c>
      <c r="AK683" s="10">
        <f t="shared" si="391"/>
        <v>5</v>
      </c>
      <c r="AL683" s="44">
        <f t="shared" si="401"/>
        <v>13</v>
      </c>
      <c r="AM683" s="44">
        <f t="shared" si="401"/>
        <v>17</v>
      </c>
      <c r="AN683" s="11">
        <f t="shared" si="392"/>
        <v>30</v>
      </c>
      <c r="AO683" s="642">
        <v>0</v>
      </c>
      <c r="AP683" s="642">
        <v>0</v>
      </c>
      <c r="AQ683" s="642">
        <v>0</v>
      </c>
      <c r="AR683" s="642">
        <v>0</v>
      </c>
      <c r="AS683" s="642">
        <v>0</v>
      </c>
      <c r="AT683" s="642">
        <v>0</v>
      </c>
      <c r="AU683" s="642">
        <v>0</v>
      </c>
      <c r="AV683" s="642">
        <v>0</v>
      </c>
      <c r="AW683" s="643">
        <v>0</v>
      </c>
      <c r="AX683" s="643">
        <v>0</v>
      </c>
      <c r="AY683" s="642">
        <v>13</v>
      </c>
      <c r="AZ683" s="642">
        <v>17</v>
      </c>
      <c r="BA683" s="642">
        <v>0</v>
      </c>
      <c r="BB683" s="642">
        <v>0</v>
      </c>
      <c r="BC683" s="642">
        <v>0</v>
      </c>
      <c r="BD683" s="642">
        <v>0</v>
      </c>
      <c r="BE683" s="13">
        <f t="shared" si="382"/>
        <v>0</v>
      </c>
      <c r="BF683" s="13">
        <f t="shared" si="382"/>
        <v>0</v>
      </c>
      <c r="BG683" s="10">
        <f t="shared" si="383"/>
        <v>0</v>
      </c>
      <c r="BH683" s="13">
        <f t="shared" si="384"/>
        <v>13</v>
      </c>
      <c r="BI683" s="13">
        <f t="shared" si="384"/>
        <v>17</v>
      </c>
      <c r="BJ683" s="10">
        <f t="shared" si="385"/>
        <v>30</v>
      </c>
      <c r="BK683" s="44">
        <f t="shared" si="386"/>
        <v>13</v>
      </c>
      <c r="BL683" s="44">
        <f t="shared" si="386"/>
        <v>17</v>
      </c>
      <c r="BM683" s="11">
        <f t="shared" si="386"/>
        <v>30</v>
      </c>
      <c r="BN683" s="642">
        <v>0</v>
      </c>
      <c r="BO683" s="642">
        <v>0</v>
      </c>
      <c r="BP683" s="642">
        <v>4</v>
      </c>
      <c r="BQ683" s="642">
        <v>1</v>
      </c>
      <c r="BR683" s="642">
        <v>0</v>
      </c>
      <c r="BS683" s="642">
        <v>0</v>
      </c>
      <c r="BT683" s="642">
        <v>0</v>
      </c>
      <c r="BU683" s="642">
        <v>1</v>
      </c>
      <c r="BV683" s="644">
        <f t="shared" si="397"/>
        <v>4</v>
      </c>
      <c r="BW683" s="644">
        <f t="shared" si="398"/>
        <v>2</v>
      </c>
      <c r="BX683" s="44">
        <f t="shared" si="387"/>
        <v>4</v>
      </c>
      <c r="BY683" s="44">
        <f t="shared" si="374"/>
        <v>2</v>
      </c>
      <c r="BZ683" s="11">
        <f t="shared" si="393"/>
        <v>6</v>
      </c>
      <c r="CA683" s="14">
        <f t="shared" si="402"/>
        <v>13</v>
      </c>
      <c r="CB683" s="14">
        <f t="shared" si="402"/>
        <v>17</v>
      </c>
      <c r="CC683" s="13">
        <f t="shared" si="403"/>
        <v>4</v>
      </c>
      <c r="CD683" s="13">
        <f t="shared" si="403"/>
        <v>2</v>
      </c>
      <c r="CE683" s="13">
        <f t="shared" si="404"/>
        <v>17</v>
      </c>
      <c r="CF683" s="13">
        <f t="shared" si="404"/>
        <v>19</v>
      </c>
      <c r="CG683" s="289">
        <f t="shared" si="394"/>
        <v>36</v>
      </c>
    </row>
    <row r="684" spans="1:85" ht="15" x14ac:dyDescent="0.25">
      <c r="A684" s="1" t="s">
        <v>2039</v>
      </c>
      <c r="B684" s="6">
        <v>671</v>
      </c>
      <c r="C684" s="9"/>
      <c r="D684" s="641"/>
      <c r="E684" s="37"/>
      <c r="F684" s="645"/>
      <c r="G684" s="646"/>
      <c r="H684" s="9"/>
      <c r="I684" s="642"/>
      <c r="J684" s="642"/>
      <c r="K684" s="642"/>
      <c r="L684" s="642"/>
      <c r="M684" s="642"/>
      <c r="N684" s="642"/>
      <c r="O684" s="642"/>
      <c r="P684" s="642"/>
      <c r="Q684" s="14"/>
      <c r="R684" s="14"/>
      <c r="S684" s="10"/>
      <c r="T684" s="642"/>
      <c r="U684" s="642"/>
      <c r="V684" s="642"/>
      <c r="W684" s="642"/>
      <c r="X684" s="642"/>
      <c r="Y684" s="642"/>
      <c r="Z684" s="623"/>
      <c r="AA684" s="623"/>
      <c r="AB684" s="10"/>
      <c r="AC684" s="44"/>
      <c r="AD684" s="44"/>
      <c r="AE684" s="44"/>
      <c r="AF684" s="12"/>
      <c r="AG684" s="12"/>
      <c r="AH684" s="10"/>
      <c r="AI684" s="12"/>
      <c r="AJ684" s="12"/>
      <c r="AK684" s="10"/>
      <c r="AL684" s="44"/>
      <c r="AM684" s="44"/>
      <c r="AN684" s="11"/>
      <c r="AO684" s="642"/>
      <c r="AP684" s="642"/>
      <c r="AQ684" s="642"/>
      <c r="AR684" s="642"/>
      <c r="AS684" s="642"/>
      <c r="AT684" s="642"/>
      <c r="AU684" s="642"/>
      <c r="AV684" s="642"/>
      <c r="AW684" s="643">
        <v>0</v>
      </c>
      <c r="AX684" s="643">
        <v>0</v>
      </c>
      <c r="AY684" s="642"/>
      <c r="AZ684" s="642"/>
      <c r="BA684" s="642"/>
      <c r="BB684" s="642"/>
      <c r="BC684" s="642"/>
      <c r="BD684" s="642"/>
      <c r="BE684" s="13"/>
      <c r="BF684" s="13"/>
      <c r="BG684" s="10"/>
      <c r="BH684" s="13"/>
      <c r="BI684" s="13"/>
      <c r="BJ684" s="10"/>
      <c r="BK684" s="44"/>
      <c r="BL684" s="44"/>
      <c r="BM684" s="11"/>
      <c r="BN684" s="642"/>
      <c r="BO684" s="642"/>
      <c r="BP684" s="642"/>
      <c r="BQ684" s="642"/>
      <c r="BR684" s="642"/>
      <c r="BS684" s="642"/>
      <c r="BT684" s="642"/>
      <c r="BU684" s="642"/>
      <c r="BV684" s="644"/>
      <c r="BW684" s="644"/>
      <c r="BX684" s="44"/>
      <c r="BY684" s="44"/>
      <c r="BZ684" s="11"/>
      <c r="CA684" s="14"/>
      <c r="CB684" s="14"/>
      <c r="CC684" s="13"/>
      <c r="CD684" s="13"/>
      <c r="CE684" s="13"/>
      <c r="CF684" s="13"/>
      <c r="CG684" s="289"/>
    </row>
    <row r="685" spans="1:85" ht="15" x14ac:dyDescent="0.25">
      <c r="A685" s="1" t="s">
        <v>2039</v>
      </c>
      <c r="B685" s="6">
        <v>672</v>
      </c>
      <c r="C685" s="9"/>
      <c r="D685" s="641"/>
      <c r="E685" s="37"/>
      <c r="F685" s="645"/>
      <c r="G685" s="646"/>
      <c r="H685" s="9"/>
      <c r="I685" s="642"/>
      <c r="J685" s="642"/>
      <c r="K685" s="642"/>
      <c r="L685" s="642"/>
      <c r="M685" s="642"/>
      <c r="N685" s="642"/>
      <c r="O685" s="642"/>
      <c r="P685" s="642"/>
      <c r="Q685" s="14"/>
      <c r="R685" s="14"/>
      <c r="S685" s="10"/>
      <c r="T685" s="642"/>
      <c r="U685" s="642"/>
      <c r="V685" s="642"/>
      <c r="W685" s="642"/>
      <c r="X685" s="642"/>
      <c r="Y685" s="642"/>
      <c r="Z685" s="623"/>
      <c r="AA685" s="623"/>
      <c r="AB685" s="10"/>
      <c r="AC685" s="44"/>
      <c r="AD685" s="44"/>
      <c r="AE685" s="44"/>
      <c r="AF685" s="12"/>
      <c r="AG685" s="12"/>
      <c r="AH685" s="10"/>
      <c r="AI685" s="12"/>
      <c r="AJ685" s="12"/>
      <c r="AK685" s="10"/>
      <c r="AL685" s="44"/>
      <c r="AM685" s="44"/>
      <c r="AN685" s="11"/>
      <c r="AO685" s="642"/>
      <c r="AP685" s="642"/>
      <c r="AQ685" s="642"/>
      <c r="AR685" s="642"/>
      <c r="AS685" s="642"/>
      <c r="AT685" s="642"/>
      <c r="AU685" s="642"/>
      <c r="AV685" s="642"/>
      <c r="AW685" s="643">
        <v>0</v>
      </c>
      <c r="AX685" s="643">
        <v>0</v>
      </c>
      <c r="AY685" s="642"/>
      <c r="AZ685" s="642"/>
      <c r="BA685" s="642"/>
      <c r="BB685" s="642"/>
      <c r="BC685" s="642"/>
      <c r="BD685" s="642"/>
      <c r="BE685" s="13"/>
      <c r="BF685" s="13"/>
      <c r="BG685" s="10"/>
      <c r="BH685" s="13"/>
      <c r="BI685" s="13"/>
      <c r="BJ685" s="10"/>
      <c r="BK685" s="44"/>
      <c r="BL685" s="44"/>
      <c r="BM685" s="11"/>
      <c r="BN685" s="642"/>
      <c r="BO685" s="642"/>
      <c r="BP685" s="642"/>
      <c r="BQ685" s="642"/>
      <c r="BR685" s="642"/>
      <c r="BS685" s="642"/>
      <c r="BT685" s="642"/>
      <c r="BU685" s="642"/>
      <c r="BV685" s="644"/>
      <c r="BW685" s="644"/>
      <c r="BX685" s="44"/>
      <c r="BY685" s="44"/>
      <c r="BZ685" s="11"/>
      <c r="CA685" s="14"/>
      <c r="CB685" s="14"/>
      <c r="CC685" s="13"/>
      <c r="CD685" s="13"/>
      <c r="CE685" s="13"/>
      <c r="CF685" s="13"/>
      <c r="CG685" s="289"/>
    </row>
    <row r="686" spans="1:85" ht="15" x14ac:dyDescent="0.25">
      <c r="A686" s="1" t="s">
        <v>2039</v>
      </c>
      <c r="B686" s="6">
        <v>673</v>
      </c>
      <c r="C686" s="9"/>
      <c r="D686" s="641"/>
      <c r="E686" s="37"/>
      <c r="F686" s="645"/>
      <c r="G686" s="646"/>
      <c r="H686" s="9"/>
      <c r="I686" s="642"/>
      <c r="J686" s="642"/>
      <c r="K686" s="642"/>
      <c r="L686" s="642"/>
      <c r="M686" s="642"/>
      <c r="N686" s="642"/>
      <c r="O686" s="642"/>
      <c r="P686" s="642"/>
      <c r="Q686" s="14"/>
      <c r="R686" s="14"/>
      <c r="S686" s="10"/>
      <c r="T686" s="642"/>
      <c r="U686" s="642"/>
      <c r="V686" s="642"/>
      <c r="W686" s="642"/>
      <c r="X686" s="642"/>
      <c r="Y686" s="642"/>
      <c r="Z686" s="623"/>
      <c r="AA686" s="623"/>
      <c r="AB686" s="10"/>
      <c r="AC686" s="44"/>
      <c r="AD686" s="44"/>
      <c r="AE686" s="44"/>
      <c r="AF686" s="12"/>
      <c r="AG686" s="12"/>
      <c r="AH686" s="10"/>
      <c r="AI686" s="12"/>
      <c r="AJ686" s="12"/>
      <c r="AK686" s="10"/>
      <c r="AL686" s="44"/>
      <c r="AM686" s="44"/>
      <c r="AN686" s="11"/>
      <c r="AO686" s="642"/>
      <c r="AP686" s="642"/>
      <c r="AQ686" s="642"/>
      <c r="AR686" s="642"/>
      <c r="AS686" s="642"/>
      <c r="AT686" s="642"/>
      <c r="AU686" s="642"/>
      <c r="AV686" s="642"/>
      <c r="AW686" s="643">
        <v>0</v>
      </c>
      <c r="AX686" s="643">
        <v>0</v>
      </c>
      <c r="AY686" s="642"/>
      <c r="AZ686" s="642"/>
      <c r="BA686" s="642"/>
      <c r="BB686" s="642"/>
      <c r="BC686" s="642"/>
      <c r="BD686" s="642"/>
      <c r="BE686" s="13"/>
      <c r="BF686" s="13"/>
      <c r="BG686" s="10"/>
      <c r="BH686" s="13"/>
      <c r="BI686" s="13"/>
      <c r="BJ686" s="10"/>
      <c r="BK686" s="44"/>
      <c r="BL686" s="44"/>
      <c r="BM686" s="11"/>
      <c r="BN686" s="642"/>
      <c r="BO686" s="642"/>
      <c r="BP686" s="642"/>
      <c r="BQ686" s="642"/>
      <c r="BR686" s="642"/>
      <c r="BS686" s="642"/>
      <c r="BT686" s="642"/>
      <c r="BU686" s="642"/>
      <c r="BV686" s="644"/>
      <c r="BW686" s="644"/>
      <c r="BX686" s="44"/>
      <c r="BY686" s="44"/>
      <c r="BZ686" s="11"/>
      <c r="CA686" s="14"/>
      <c r="CB686" s="14"/>
      <c r="CC686" s="13"/>
      <c r="CD686" s="13"/>
      <c r="CE686" s="13"/>
      <c r="CF686" s="13"/>
      <c r="CG686" s="289"/>
    </row>
    <row r="687" spans="1:85" ht="15" x14ac:dyDescent="0.25">
      <c r="A687" s="1" t="s">
        <v>2039</v>
      </c>
      <c r="B687" s="6">
        <v>674</v>
      </c>
      <c r="C687" s="9"/>
      <c r="D687" s="641"/>
      <c r="E687" s="37"/>
      <c r="F687" s="645"/>
      <c r="G687" s="646"/>
      <c r="H687" s="9"/>
      <c r="I687" s="642"/>
      <c r="J687" s="642"/>
      <c r="K687" s="642"/>
      <c r="L687" s="642"/>
      <c r="M687" s="642"/>
      <c r="N687" s="642"/>
      <c r="O687" s="642"/>
      <c r="P687" s="642"/>
      <c r="Q687" s="14"/>
      <c r="R687" s="14"/>
      <c r="S687" s="10"/>
      <c r="T687" s="642"/>
      <c r="U687" s="642"/>
      <c r="V687" s="642"/>
      <c r="W687" s="642"/>
      <c r="X687" s="642"/>
      <c r="Y687" s="642"/>
      <c r="Z687" s="623"/>
      <c r="AA687" s="623"/>
      <c r="AB687" s="10"/>
      <c r="AC687" s="44"/>
      <c r="AD687" s="44"/>
      <c r="AE687" s="44"/>
      <c r="AF687" s="12"/>
      <c r="AG687" s="12"/>
      <c r="AH687" s="10"/>
      <c r="AI687" s="12"/>
      <c r="AJ687" s="12"/>
      <c r="AK687" s="10"/>
      <c r="AL687" s="44"/>
      <c r="AM687" s="44"/>
      <c r="AN687" s="11"/>
      <c r="AO687" s="642"/>
      <c r="AP687" s="642"/>
      <c r="AQ687" s="642"/>
      <c r="AR687" s="642"/>
      <c r="AS687" s="642"/>
      <c r="AT687" s="642"/>
      <c r="AU687" s="642"/>
      <c r="AV687" s="642"/>
      <c r="AW687" s="643">
        <v>0</v>
      </c>
      <c r="AX687" s="643">
        <v>0</v>
      </c>
      <c r="AY687" s="642"/>
      <c r="AZ687" s="642"/>
      <c r="BA687" s="642"/>
      <c r="BB687" s="642"/>
      <c r="BC687" s="642"/>
      <c r="BD687" s="642"/>
      <c r="BE687" s="13"/>
      <c r="BF687" s="13"/>
      <c r="BG687" s="10"/>
      <c r="BH687" s="13"/>
      <c r="BI687" s="13"/>
      <c r="BJ687" s="10"/>
      <c r="BK687" s="44"/>
      <c r="BL687" s="44"/>
      <c r="BM687" s="11"/>
      <c r="BN687" s="642"/>
      <c r="BO687" s="642"/>
      <c r="BP687" s="642"/>
      <c r="BQ687" s="642"/>
      <c r="BR687" s="642"/>
      <c r="BS687" s="642"/>
      <c r="BT687" s="642"/>
      <c r="BU687" s="642"/>
      <c r="BV687" s="644"/>
      <c r="BW687" s="644"/>
      <c r="BX687" s="44"/>
      <c r="BY687" s="44"/>
      <c r="BZ687" s="11"/>
      <c r="CA687" s="14"/>
      <c r="CB687" s="14"/>
      <c r="CC687" s="13"/>
      <c r="CD687" s="13"/>
      <c r="CE687" s="13"/>
      <c r="CF687" s="13"/>
      <c r="CG687" s="289"/>
    </row>
    <row r="688" spans="1:85" ht="15" x14ac:dyDescent="0.25">
      <c r="A688" s="1" t="s">
        <v>2039</v>
      </c>
      <c r="B688" s="6">
        <v>675</v>
      </c>
      <c r="C688" s="9"/>
      <c r="D688" s="641"/>
      <c r="E688" s="37"/>
      <c r="F688" s="645"/>
      <c r="G688" s="646"/>
      <c r="H688" s="9"/>
      <c r="I688" s="642"/>
      <c r="J688" s="642"/>
      <c r="K688" s="642"/>
      <c r="L688" s="642"/>
      <c r="M688" s="642"/>
      <c r="N688" s="642"/>
      <c r="O688" s="642"/>
      <c r="P688" s="642"/>
      <c r="Q688" s="14"/>
      <c r="R688" s="14"/>
      <c r="S688" s="10"/>
      <c r="T688" s="642"/>
      <c r="U688" s="642"/>
      <c r="V688" s="642"/>
      <c r="W688" s="642"/>
      <c r="X688" s="642"/>
      <c r="Y688" s="642"/>
      <c r="Z688" s="623"/>
      <c r="AA688" s="623"/>
      <c r="AB688" s="10"/>
      <c r="AC688" s="44"/>
      <c r="AD688" s="44"/>
      <c r="AE688" s="44"/>
      <c r="AF688" s="12"/>
      <c r="AG688" s="12"/>
      <c r="AH688" s="10"/>
      <c r="AI688" s="12"/>
      <c r="AJ688" s="12"/>
      <c r="AK688" s="10"/>
      <c r="AL688" s="44"/>
      <c r="AM688" s="44"/>
      <c r="AN688" s="11"/>
      <c r="AO688" s="642"/>
      <c r="AP688" s="642"/>
      <c r="AQ688" s="642"/>
      <c r="AR688" s="642"/>
      <c r="AS688" s="642"/>
      <c r="AT688" s="642"/>
      <c r="AU688" s="642"/>
      <c r="AV688" s="642"/>
      <c r="AW688" s="643">
        <v>0</v>
      </c>
      <c r="AX688" s="643">
        <v>0</v>
      </c>
      <c r="AY688" s="642"/>
      <c r="AZ688" s="642"/>
      <c r="BA688" s="642"/>
      <c r="BB688" s="642"/>
      <c r="BC688" s="642"/>
      <c r="BD688" s="642"/>
      <c r="BE688" s="13"/>
      <c r="BF688" s="13"/>
      <c r="BG688" s="10"/>
      <c r="BH688" s="13"/>
      <c r="BI688" s="13"/>
      <c r="BJ688" s="10"/>
      <c r="BK688" s="44"/>
      <c r="BL688" s="44"/>
      <c r="BM688" s="11"/>
      <c r="BN688" s="642"/>
      <c r="BO688" s="642"/>
      <c r="BP688" s="642"/>
      <c r="BQ688" s="642"/>
      <c r="BR688" s="642"/>
      <c r="BS688" s="642"/>
      <c r="BT688" s="642"/>
      <c r="BU688" s="642"/>
      <c r="BV688" s="644"/>
      <c r="BW688" s="644"/>
      <c r="BX688" s="44"/>
      <c r="BY688" s="44"/>
      <c r="BZ688" s="11"/>
      <c r="CA688" s="14"/>
      <c r="CB688" s="14"/>
      <c r="CC688" s="13"/>
      <c r="CD688" s="13"/>
      <c r="CE688" s="13"/>
      <c r="CF688" s="13"/>
      <c r="CG688" s="289"/>
    </row>
    <row r="689" spans="1:85" ht="15" x14ac:dyDescent="0.25">
      <c r="A689" s="1" t="s">
        <v>2039</v>
      </c>
      <c r="B689" s="6">
        <v>676</v>
      </c>
      <c r="C689" s="9"/>
      <c r="D689" s="641"/>
      <c r="E689" s="37"/>
      <c r="F689" s="645"/>
      <c r="G689" s="646"/>
      <c r="H689" s="9"/>
      <c r="I689" s="642"/>
      <c r="J689" s="642"/>
      <c r="K689" s="642"/>
      <c r="L689" s="642"/>
      <c r="M689" s="642"/>
      <c r="N689" s="642"/>
      <c r="O689" s="642"/>
      <c r="P689" s="642"/>
      <c r="Q689" s="14"/>
      <c r="R689" s="14"/>
      <c r="S689" s="10"/>
      <c r="T689" s="642"/>
      <c r="U689" s="642"/>
      <c r="V689" s="642"/>
      <c r="W689" s="642"/>
      <c r="X689" s="642"/>
      <c r="Y689" s="642"/>
      <c r="Z689" s="623"/>
      <c r="AA689" s="623"/>
      <c r="AB689" s="10"/>
      <c r="AC689" s="44"/>
      <c r="AD689" s="44"/>
      <c r="AE689" s="44"/>
      <c r="AF689" s="12"/>
      <c r="AG689" s="12"/>
      <c r="AH689" s="10"/>
      <c r="AI689" s="12"/>
      <c r="AJ689" s="12"/>
      <c r="AK689" s="10"/>
      <c r="AL689" s="44"/>
      <c r="AM689" s="44"/>
      <c r="AN689" s="11"/>
      <c r="AO689" s="642"/>
      <c r="AP689" s="642"/>
      <c r="AQ689" s="642"/>
      <c r="AR689" s="642"/>
      <c r="AS689" s="642"/>
      <c r="AT689" s="642"/>
      <c r="AU689" s="642"/>
      <c r="AV689" s="642"/>
      <c r="AW689" s="643">
        <v>0</v>
      </c>
      <c r="AX689" s="643">
        <v>0</v>
      </c>
      <c r="AY689" s="642"/>
      <c r="AZ689" s="642"/>
      <c r="BA689" s="642"/>
      <c r="BB689" s="642"/>
      <c r="BC689" s="642"/>
      <c r="BD689" s="642"/>
      <c r="BE689" s="13"/>
      <c r="BF689" s="13"/>
      <c r="BG689" s="10"/>
      <c r="BH689" s="13"/>
      <c r="BI689" s="13"/>
      <c r="BJ689" s="10"/>
      <c r="BK689" s="44"/>
      <c r="BL689" s="44"/>
      <c r="BM689" s="11"/>
      <c r="BN689" s="642"/>
      <c r="BO689" s="642"/>
      <c r="BP689" s="642"/>
      <c r="BQ689" s="642"/>
      <c r="BR689" s="642"/>
      <c r="BS689" s="642"/>
      <c r="BT689" s="642"/>
      <c r="BU689" s="642"/>
      <c r="BV689" s="644"/>
      <c r="BW689" s="644"/>
      <c r="BX689" s="44"/>
      <c r="BY689" s="44"/>
      <c r="BZ689" s="11"/>
      <c r="CA689" s="14"/>
      <c r="CB689" s="14"/>
      <c r="CC689" s="13"/>
      <c r="CD689" s="13"/>
      <c r="CE689" s="13"/>
      <c r="CF689" s="13"/>
      <c r="CG689" s="289"/>
    </row>
    <row r="690" spans="1:85" ht="15" x14ac:dyDescent="0.25">
      <c r="A690" s="1" t="s">
        <v>2039</v>
      </c>
      <c r="B690" s="6">
        <v>677</v>
      </c>
      <c r="C690" s="9"/>
      <c r="D690" s="641"/>
      <c r="E690" s="37"/>
      <c r="F690" s="645"/>
      <c r="G690" s="646"/>
      <c r="H690" s="9"/>
      <c r="I690" s="642"/>
      <c r="J690" s="642"/>
      <c r="K690" s="642"/>
      <c r="L690" s="642"/>
      <c r="M690" s="642"/>
      <c r="N690" s="642"/>
      <c r="O690" s="642"/>
      <c r="P690" s="642"/>
      <c r="Q690" s="14"/>
      <c r="R690" s="14"/>
      <c r="S690" s="10"/>
      <c r="T690" s="642"/>
      <c r="U690" s="642"/>
      <c r="V690" s="642"/>
      <c r="W690" s="642"/>
      <c r="X690" s="642"/>
      <c r="Y690" s="642"/>
      <c r="Z690" s="623"/>
      <c r="AA690" s="623"/>
      <c r="AB690" s="10"/>
      <c r="AC690" s="44"/>
      <c r="AD690" s="44"/>
      <c r="AE690" s="44"/>
      <c r="AF690" s="12"/>
      <c r="AG690" s="12"/>
      <c r="AH690" s="10"/>
      <c r="AI690" s="12"/>
      <c r="AJ690" s="12"/>
      <c r="AK690" s="10"/>
      <c r="AL690" s="44"/>
      <c r="AM690" s="44"/>
      <c r="AN690" s="11"/>
      <c r="AO690" s="642"/>
      <c r="AP690" s="642"/>
      <c r="AQ690" s="642"/>
      <c r="AR690" s="642"/>
      <c r="AS690" s="642"/>
      <c r="AT690" s="642"/>
      <c r="AU690" s="642"/>
      <c r="AV690" s="642"/>
      <c r="AW690" s="643">
        <v>0</v>
      </c>
      <c r="AX690" s="643">
        <v>0</v>
      </c>
      <c r="AY690" s="642"/>
      <c r="AZ690" s="642"/>
      <c r="BA690" s="642"/>
      <c r="BB690" s="642"/>
      <c r="BC690" s="642"/>
      <c r="BD690" s="642"/>
      <c r="BE690" s="13"/>
      <c r="BF690" s="13"/>
      <c r="BG690" s="10"/>
      <c r="BH690" s="13"/>
      <c r="BI690" s="13"/>
      <c r="BJ690" s="10"/>
      <c r="BK690" s="44"/>
      <c r="BL690" s="44"/>
      <c r="BM690" s="11"/>
      <c r="BN690" s="642"/>
      <c r="BO690" s="642"/>
      <c r="BP690" s="642"/>
      <c r="BQ690" s="642"/>
      <c r="BR690" s="642"/>
      <c r="BS690" s="642"/>
      <c r="BT690" s="642"/>
      <c r="BU690" s="642"/>
      <c r="BV690" s="644"/>
      <c r="BW690" s="644"/>
      <c r="BX690" s="44"/>
      <c r="BY690" s="44"/>
      <c r="BZ690" s="11"/>
      <c r="CA690" s="14"/>
      <c r="CB690" s="14"/>
      <c r="CC690" s="13"/>
      <c r="CD690" s="13"/>
      <c r="CE690" s="13"/>
      <c r="CF690" s="13"/>
      <c r="CG690" s="289"/>
    </row>
    <row r="691" spans="1:85" ht="15" x14ac:dyDescent="0.25">
      <c r="A691" s="1" t="s">
        <v>2039</v>
      </c>
      <c r="B691" s="6">
        <v>678</v>
      </c>
      <c r="C691" s="9"/>
      <c r="D691" s="641"/>
      <c r="E691" s="37"/>
      <c r="F691" s="645"/>
      <c r="G691" s="646"/>
      <c r="H691" s="9"/>
      <c r="I691" s="642"/>
      <c r="J691" s="642"/>
      <c r="K691" s="642"/>
      <c r="L691" s="642"/>
      <c r="M691" s="642"/>
      <c r="N691" s="642"/>
      <c r="O691" s="642"/>
      <c r="P691" s="642"/>
      <c r="Q691" s="14"/>
      <c r="R691" s="14"/>
      <c r="S691" s="10"/>
      <c r="T691" s="642"/>
      <c r="U691" s="642"/>
      <c r="V691" s="642"/>
      <c r="W691" s="642"/>
      <c r="X691" s="642"/>
      <c r="Y691" s="642"/>
      <c r="Z691" s="623"/>
      <c r="AA691" s="623"/>
      <c r="AB691" s="10"/>
      <c r="AC691" s="44"/>
      <c r="AD691" s="44"/>
      <c r="AE691" s="44"/>
      <c r="AF691" s="12"/>
      <c r="AG691" s="12"/>
      <c r="AH691" s="10"/>
      <c r="AI691" s="12"/>
      <c r="AJ691" s="12"/>
      <c r="AK691" s="10"/>
      <c r="AL691" s="44"/>
      <c r="AM691" s="44"/>
      <c r="AN691" s="11"/>
      <c r="AO691" s="642"/>
      <c r="AP691" s="642"/>
      <c r="AQ691" s="642"/>
      <c r="AR691" s="642"/>
      <c r="AS691" s="642"/>
      <c r="AT691" s="642"/>
      <c r="AU691" s="642"/>
      <c r="AV691" s="642"/>
      <c r="AW691" s="643">
        <v>0</v>
      </c>
      <c r="AX691" s="643">
        <v>0</v>
      </c>
      <c r="AY691" s="642"/>
      <c r="AZ691" s="642"/>
      <c r="BA691" s="642"/>
      <c r="BB691" s="642"/>
      <c r="BC691" s="642"/>
      <c r="BD691" s="642"/>
      <c r="BE691" s="13"/>
      <c r="BF691" s="13"/>
      <c r="BG691" s="10"/>
      <c r="BH691" s="13"/>
      <c r="BI691" s="13"/>
      <c r="BJ691" s="10"/>
      <c r="BK691" s="44"/>
      <c r="BL691" s="44"/>
      <c r="BM691" s="11"/>
      <c r="BN691" s="642"/>
      <c r="BO691" s="642"/>
      <c r="BP691" s="642"/>
      <c r="BQ691" s="642"/>
      <c r="BR691" s="642"/>
      <c r="BS691" s="642"/>
      <c r="BT691" s="642"/>
      <c r="BU691" s="642"/>
      <c r="BV691" s="644"/>
      <c r="BW691" s="644"/>
      <c r="BX691" s="44"/>
      <c r="BY691" s="44"/>
      <c r="BZ691" s="11"/>
      <c r="CA691" s="14"/>
      <c r="CB691" s="14"/>
      <c r="CC691" s="13"/>
      <c r="CD691" s="13"/>
      <c r="CE691" s="13"/>
      <c r="CF691" s="13"/>
      <c r="CG691" s="289"/>
    </row>
    <row r="692" spans="1:85" ht="15" x14ac:dyDescent="0.25">
      <c r="A692" s="1" t="s">
        <v>2039</v>
      </c>
      <c r="B692" s="6">
        <v>679</v>
      </c>
      <c r="C692" s="9"/>
      <c r="D692" s="641"/>
      <c r="E692" s="37"/>
      <c r="F692" s="645"/>
      <c r="G692" s="646"/>
      <c r="H692" s="9"/>
      <c r="I692" s="642"/>
      <c r="J692" s="642"/>
      <c r="K692" s="642"/>
      <c r="L692" s="642"/>
      <c r="M692" s="642"/>
      <c r="N692" s="642"/>
      <c r="O692" s="642"/>
      <c r="P692" s="642"/>
      <c r="Q692" s="14"/>
      <c r="R692" s="14"/>
      <c r="S692" s="10"/>
      <c r="T692" s="642"/>
      <c r="U692" s="642"/>
      <c r="V692" s="642"/>
      <c r="W692" s="642"/>
      <c r="X692" s="642"/>
      <c r="Y692" s="642"/>
      <c r="Z692" s="623"/>
      <c r="AA692" s="623"/>
      <c r="AB692" s="10"/>
      <c r="AC692" s="44"/>
      <c r="AD692" s="44"/>
      <c r="AE692" s="44"/>
      <c r="AF692" s="12"/>
      <c r="AG692" s="12"/>
      <c r="AH692" s="10"/>
      <c r="AI692" s="12"/>
      <c r="AJ692" s="12"/>
      <c r="AK692" s="10"/>
      <c r="AL692" s="44"/>
      <c r="AM692" s="44"/>
      <c r="AN692" s="11"/>
      <c r="AO692" s="642"/>
      <c r="AP692" s="642"/>
      <c r="AQ692" s="642"/>
      <c r="AR692" s="642"/>
      <c r="AS692" s="642"/>
      <c r="AT692" s="642"/>
      <c r="AU692" s="642"/>
      <c r="AV692" s="642"/>
      <c r="AW692" s="643">
        <v>0</v>
      </c>
      <c r="AX692" s="643">
        <v>0</v>
      </c>
      <c r="AY692" s="642"/>
      <c r="AZ692" s="642"/>
      <c r="BA692" s="642"/>
      <c r="BB692" s="642"/>
      <c r="BC692" s="642"/>
      <c r="BD692" s="642"/>
      <c r="BE692" s="13"/>
      <c r="BF692" s="13"/>
      <c r="BG692" s="10"/>
      <c r="BH692" s="13"/>
      <c r="BI692" s="13"/>
      <c r="BJ692" s="10"/>
      <c r="BK692" s="44"/>
      <c r="BL692" s="44"/>
      <c r="BM692" s="11"/>
      <c r="BN692" s="642"/>
      <c r="BO692" s="642"/>
      <c r="BP692" s="642"/>
      <c r="BQ692" s="642"/>
      <c r="BR692" s="642"/>
      <c r="BS692" s="642"/>
      <c r="BT692" s="642"/>
      <c r="BU692" s="642"/>
      <c r="BV692" s="644"/>
      <c r="BW692" s="644"/>
      <c r="BX692" s="44"/>
      <c r="BY692" s="44"/>
      <c r="BZ692" s="11"/>
      <c r="CA692" s="14"/>
      <c r="CB692" s="14"/>
      <c r="CC692" s="13"/>
      <c r="CD692" s="13"/>
      <c r="CE692" s="13"/>
      <c r="CF692" s="13"/>
      <c r="CG692" s="289"/>
    </row>
    <row r="693" spans="1:85" ht="15" x14ac:dyDescent="0.25">
      <c r="A693" s="1" t="s">
        <v>2039</v>
      </c>
      <c r="B693" s="6">
        <v>680</v>
      </c>
      <c r="C693" s="9"/>
      <c r="D693" s="641"/>
      <c r="E693" s="37"/>
      <c r="F693" s="645"/>
      <c r="G693" s="646"/>
      <c r="H693" s="9"/>
      <c r="I693" s="642"/>
      <c r="J693" s="642"/>
      <c r="K693" s="642"/>
      <c r="L693" s="642"/>
      <c r="M693" s="642"/>
      <c r="N693" s="642"/>
      <c r="O693" s="642"/>
      <c r="P693" s="642"/>
      <c r="Q693" s="14"/>
      <c r="R693" s="14"/>
      <c r="S693" s="10"/>
      <c r="T693" s="642"/>
      <c r="U693" s="642"/>
      <c r="V693" s="642"/>
      <c r="W693" s="642"/>
      <c r="X693" s="642"/>
      <c r="Y693" s="642"/>
      <c r="Z693" s="623"/>
      <c r="AA693" s="623"/>
      <c r="AB693" s="10"/>
      <c r="AC693" s="44"/>
      <c r="AD693" s="44"/>
      <c r="AE693" s="44"/>
      <c r="AF693" s="12"/>
      <c r="AG693" s="12"/>
      <c r="AH693" s="10"/>
      <c r="AI693" s="12"/>
      <c r="AJ693" s="12"/>
      <c r="AK693" s="10"/>
      <c r="AL693" s="44"/>
      <c r="AM693" s="44"/>
      <c r="AN693" s="11"/>
      <c r="AO693" s="642"/>
      <c r="AP693" s="642"/>
      <c r="AQ693" s="642"/>
      <c r="AR693" s="642"/>
      <c r="AS693" s="642"/>
      <c r="AT693" s="642"/>
      <c r="AU693" s="642"/>
      <c r="AV693" s="642"/>
      <c r="AW693" s="643">
        <v>0</v>
      </c>
      <c r="AX693" s="643">
        <v>0</v>
      </c>
      <c r="AY693" s="642"/>
      <c r="AZ693" s="642"/>
      <c r="BA693" s="642"/>
      <c r="BB693" s="642"/>
      <c r="BC693" s="642"/>
      <c r="BD693" s="642"/>
      <c r="BE693" s="13"/>
      <c r="BF693" s="13"/>
      <c r="BG693" s="10"/>
      <c r="BH693" s="13"/>
      <c r="BI693" s="13"/>
      <c r="BJ693" s="10"/>
      <c r="BK693" s="44"/>
      <c r="BL693" s="44"/>
      <c r="BM693" s="11"/>
      <c r="BN693" s="642"/>
      <c r="BO693" s="642"/>
      <c r="BP693" s="642"/>
      <c r="BQ693" s="642"/>
      <c r="BR693" s="642"/>
      <c r="BS693" s="642"/>
      <c r="BT693" s="642"/>
      <c r="BU693" s="642"/>
      <c r="BV693" s="644"/>
      <c r="BW693" s="644"/>
      <c r="BX693" s="44"/>
      <c r="BY693" s="44"/>
      <c r="BZ693" s="11"/>
      <c r="CA693" s="14"/>
      <c r="CB693" s="14"/>
      <c r="CC693" s="13"/>
      <c r="CD693" s="13"/>
      <c r="CE693" s="13"/>
      <c r="CF693" s="13"/>
      <c r="CG693" s="289"/>
    </row>
    <row r="694" spans="1:85" ht="15" x14ac:dyDescent="0.25">
      <c r="A694" s="1" t="s">
        <v>2039</v>
      </c>
      <c r="B694" s="6">
        <v>681</v>
      </c>
      <c r="C694" s="9"/>
      <c r="D694" s="641"/>
      <c r="E694" s="37"/>
      <c r="F694" s="645"/>
      <c r="G694" s="646"/>
      <c r="H694" s="9"/>
      <c r="I694" s="642"/>
      <c r="J694" s="642"/>
      <c r="K694" s="642"/>
      <c r="L694" s="642"/>
      <c r="M694" s="642"/>
      <c r="N694" s="642"/>
      <c r="O694" s="642"/>
      <c r="P694" s="642"/>
      <c r="Q694" s="14"/>
      <c r="R694" s="14"/>
      <c r="S694" s="10"/>
      <c r="T694" s="642"/>
      <c r="U694" s="642"/>
      <c r="V694" s="642"/>
      <c r="W694" s="642"/>
      <c r="X694" s="642"/>
      <c r="Y694" s="642"/>
      <c r="Z694" s="623"/>
      <c r="AA694" s="623"/>
      <c r="AB694" s="10"/>
      <c r="AC694" s="44"/>
      <c r="AD694" s="44"/>
      <c r="AE694" s="44"/>
      <c r="AF694" s="12"/>
      <c r="AG694" s="12"/>
      <c r="AH694" s="10"/>
      <c r="AI694" s="12"/>
      <c r="AJ694" s="12"/>
      <c r="AK694" s="10"/>
      <c r="AL694" s="44"/>
      <c r="AM694" s="44"/>
      <c r="AN694" s="11"/>
      <c r="AO694" s="642"/>
      <c r="AP694" s="642"/>
      <c r="AQ694" s="642"/>
      <c r="AR694" s="642"/>
      <c r="AS694" s="642"/>
      <c r="AT694" s="642"/>
      <c r="AU694" s="642"/>
      <c r="AV694" s="642"/>
      <c r="AW694" s="643">
        <v>0</v>
      </c>
      <c r="AX694" s="643">
        <v>0</v>
      </c>
      <c r="AY694" s="642"/>
      <c r="AZ694" s="642"/>
      <c r="BA694" s="642"/>
      <c r="BB694" s="642"/>
      <c r="BC694" s="642"/>
      <c r="BD694" s="642"/>
      <c r="BE694" s="13"/>
      <c r="BF694" s="13"/>
      <c r="BG694" s="10"/>
      <c r="BH694" s="13"/>
      <c r="BI694" s="13"/>
      <c r="BJ694" s="10"/>
      <c r="BK694" s="44"/>
      <c r="BL694" s="44"/>
      <c r="BM694" s="11"/>
      <c r="BN694" s="642"/>
      <c r="BO694" s="642"/>
      <c r="BP694" s="642"/>
      <c r="BQ694" s="642"/>
      <c r="BR694" s="642"/>
      <c r="BS694" s="642"/>
      <c r="BT694" s="642"/>
      <c r="BU694" s="642"/>
      <c r="BV694" s="644"/>
      <c r="BW694" s="644"/>
      <c r="BX694" s="44"/>
      <c r="BY694" s="44"/>
      <c r="BZ694" s="11"/>
      <c r="CA694" s="14"/>
      <c r="CB694" s="14"/>
      <c r="CC694" s="13"/>
      <c r="CD694" s="13"/>
      <c r="CE694" s="13"/>
      <c r="CF694" s="13"/>
      <c r="CG694" s="289"/>
    </row>
    <row r="695" spans="1:85" ht="15" x14ac:dyDescent="0.25">
      <c r="A695" s="1" t="s">
        <v>2039</v>
      </c>
      <c r="B695" s="6">
        <v>682</v>
      </c>
      <c r="C695" s="9"/>
      <c r="D695" s="641"/>
      <c r="E695" s="37"/>
      <c r="F695" s="645"/>
      <c r="G695" s="646"/>
      <c r="H695" s="9"/>
      <c r="I695" s="642"/>
      <c r="J695" s="642"/>
      <c r="K695" s="642"/>
      <c r="L695" s="642"/>
      <c r="M695" s="642"/>
      <c r="N695" s="642"/>
      <c r="O695" s="642"/>
      <c r="P695" s="642"/>
      <c r="Q695" s="14"/>
      <c r="R695" s="14"/>
      <c r="S695" s="10"/>
      <c r="T695" s="642"/>
      <c r="U695" s="642"/>
      <c r="V695" s="642"/>
      <c r="W695" s="642"/>
      <c r="X695" s="642"/>
      <c r="Y695" s="642"/>
      <c r="Z695" s="623"/>
      <c r="AA695" s="623"/>
      <c r="AB695" s="10"/>
      <c r="AC695" s="44"/>
      <c r="AD695" s="44"/>
      <c r="AE695" s="44"/>
      <c r="AF695" s="12"/>
      <c r="AG695" s="12"/>
      <c r="AH695" s="10"/>
      <c r="AI695" s="12"/>
      <c r="AJ695" s="12"/>
      <c r="AK695" s="10"/>
      <c r="AL695" s="44"/>
      <c r="AM695" s="44"/>
      <c r="AN695" s="11"/>
      <c r="AO695" s="642"/>
      <c r="AP695" s="642"/>
      <c r="AQ695" s="642"/>
      <c r="AR695" s="642"/>
      <c r="AS695" s="642"/>
      <c r="AT695" s="642"/>
      <c r="AU695" s="642"/>
      <c r="AV695" s="642"/>
      <c r="AW695" s="643">
        <v>0</v>
      </c>
      <c r="AX695" s="643">
        <v>0</v>
      </c>
      <c r="AY695" s="642"/>
      <c r="AZ695" s="642"/>
      <c r="BA695" s="642"/>
      <c r="BB695" s="642"/>
      <c r="BC695" s="642"/>
      <c r="BD695" s="642"/>
      <c r="BE695" s="13"/>
      <c r="BF695" s="13"/>
      <c r="BG695" s="10"/>
      <c r="BH695" s="13"/>
      <c r="BI695" s="13"/>
      <c r="BJ695" s="10"/>
      <c r="BK695" s="44"/>
      <c r="BL695" s="44"/>
      <c r="BM695" s="11"/>
      <c r="BN695" s="642"/>
      <c r="BO695" s="642"/>
      <c r="BP695" s="642"/>
      <c r="BQ695" s="642"/>
      <c r="BR695" s="642"/>
      <c r="BS695" s="642"/>
      <c r="BT695" s="642"/>
      <c r="BU695" s="642"/>
      <c r="BV695" s="644"/>
      <c r="BW695" s="644"/>
      <c r="BX695" s="44"/>
      <c r="BY695" s="44"/>
      <c r="BZ695" s="11"/>
      <c r="CA695" s="14"/>
      <c r="CB695" s="14"/>
      <c r="CC695" s="13"/>
      <c r="CD695" s="13"/>
      <c r="CE695" s="13"/>
      <c r="CF695" s="13"/>
      <c r="CG695" s="289"/>
    </row>
    <row r="696" spans="1:85" ht="15" x14ac:dyDescent="0.25">
      <c r="A696" s="1" t="s">
        <v>2039</v>
      </c>
      <c r="B696" s="6">
        <v>683</v>
      </c>
      <c r="C696" s="9"/>
      <c r="D696" s="641"/>
      <c r="E696" s="37"/>
      <c r="F696" s="645"/>
      <c r="G696" s="646"/>
      <c r="H696" s="9"/>
      <c r="I696" s="642"/>
      <c r="J696" s="642"/>
      <c r="K696" s="642"/>
      <c r="L696" s="642"/>
      <c r="M696" s="642"/>
      <c r="N696" s="642"/>
      <c r="O696" s="642"/>
      <c r="P696" s="642"/>
      <c r="Q696" s="14"/>
      <c r="R696" s="14"/>
      <c r="S696" s="10"/>
      <c r="T696" s="642"/>
      <c r="U696" s="642"/>
      <c r="V696" s="642"/>
      <c r="W696" s="642"/>
      <c r="X696" s="642"/>
      <c r="Y696" s="642"/>
      <c r="Z696" s="623"/>
      <c r="AA696" s="623"/>
      <c r="AB696" s="10"/>
      <c r="AC696" s="44"/>
      <c r="AD696" s="44"/>
      <c r="AE696" s="44"/>
      <c r="AF696" s="12"/>
      <c r="AG696" s="12"/>
      <c r="AH696" s="10"/>
      <c r="AI696" s="12"/>
      <c r="AJ696" s="12"/>
      <c r="AK696" s="10"/>
      <c r="AL696" s="44"/>
      <c r="AM696" s="44"/>
      <c r="AN696" s="11"/>
      <c r="AO696" s="642"/>
      <c r="AP696" s="642"/>
      <c r="AQ696" s="642"/>
      <c r="AR696" s="642"/>
      <c r="AS696" s="642"/>
      <c r="AT696" s="642"/>
      <c r="AU696" s="642"/>
      <c r="AV696" s="642"/>
      <c r="AW696" s="643">
        <v>0</v>
      </c>
      <c r="AX696" s="643">
        <v>0</v>
      </c>
      <c r="AY696" s="642"/>
      <c r="AZ696" s="642"/>
      <c r="BA696" s="642"/>
      <c r="BB696" s="642"/>
      <c r="BC696" s="642"/>
      <c r="BD696" s="642"/>
      <c r="BE696" s="13"/>
      <c r="BF696" s="13"/>
      <c r="BG696" s="10"/>
      <c r="BH696" s="13"/>
      <c r="BI696" s="13"/>
      <c r="BJ696" s="10"/>
      <c r="BK696" s="44"/>
      <c r="BL696" s="44"/>
      <c r="BM696" s="11"/>
      <c r="BN696" s="642"/>
      <c r="BO696" s="642"/>
      <c r="BP696" s="642"/>
      <c r="BQ696" s="642"/>
      <c r="BR696" s="642"/>
      <c r="BS696" s="642"/>
      <c r="BT696" s="642"/>
      <c r="BU696" s="642"/>
      <c r="BV696" s="644"/>
      <c r="BW696" s="644"/>
      <c r="BX696" s="44"/>
      <c r="BY696" s="44"/>
      <c r="BZ696" s="11"/>
      <c r="CA696" s="14"/>
      <c r="CB696" s="14"/>
      <c r="CC696" s="13"/>
      <c r="CD696" s="13"/>
      <c r="CE696" s="13"/>
      <c r="CF696" s="13"/>
      <c r="CG696" s="289"/>
    </row>
    <row r="697" spans="1:85" ht="15" x14ac:dyDescent="0.25">
      <c r="A697" s="1" t="s">
        <v>2039</v>
      </c>
      <c r="B697" s="6">
        <v>684</v>
      </c>
      <c r="C697" s="9"/>
      <c r="D697" s="641"/>
      <c r="E697" s="37"/>
      <c r="F697" s="645"/>
      <c r="G697" s="646"/>
      <c r="H697" s="9"/>
      <c r="I697" s="642"/>
      <c r="J697" s="642"/>
      <c r="K697" s="642"/>
      <c r="L697" s="642"/>
      <c r="M697" s="642"/>
      <c r="N697" s="642"/>
      <c r="O697" s="642"/>
      <c r="P697" s="642"/>
      <c r="Q697" s="14"/>
      <c r="R697" s="14"/>
      <c r="S697" s="10"/>
      <c r="T697" s="642"/>
      <c r="U697" s="642"/>
      <c r="V697" s="642"/>
      <c r="W697" s="642"/>
      <c r="X697" s="642"/>
      <c r="Y697" s="642"/>
      <c r="Z697" s="623"/>
      <c r="AA697" s="623"/>
      <c r="AB697" s="10"/>
      <c r="AC697" s="44"/>
      <c r="AD697" s="44"/>
      <c r="AE697" s="44"/>
      <c r="AF697" s="12"/>
      <c r="AG697" s="12"/>
      <c r="AH697" s="10"/>
      <c r="AI697" s="12"/>
      <c r="AJ697" s="12"/>
      <c r="AK697" s="10"/>
      <c r="AL697" s="44"/>
      <c r="AM697" s="44"/>
      <c r="AN697" s="11"/>
      <c r="AO697" s="642"/>
      <c r="AP697" s="642"/>
      <c r="AQ697" s="642"/>
      <c r="AR697" s="642"/>
      <c r="AS697" s="642"/>
      <c r="AT697" s="642"/>
      <c r="AU697" s="642"/>
      <c r="AV697" s="642"/>
      <c r="AW697" s="643">
        <v>0</v>
      </c>
      <c r="AX697" s="643">
        <v>0</v>
      </c>
      <c r="AY697" s="642"/>
      <c r="AZ697" s="642"/>
      <c r="BA697" s="642"/>
      <c r="BB697" s="642"/>
      <c r="BC697" s="642"/>
      <c r="BD697" s="642"/>
      <c r="BE697" s="13"/>
      <c r="BF697" s="13"/>
      <c r="BG697" s="10"/>
      <c r="BH697" s="13"/>
      <c r="BI697" s="13"/>
      <c r="BJ697" s="10"/>
      <c r="BK697" s="44"/>
      <c r="BL697" s="44"/>
      <c r="BM697" s="11"/>
      <c r="BN697" s="642"/>
      <c r="BO697" s="642"/>
      <c r="BP697" s="642"/>
      <c r="BQ697" s="642"/>
      <c r="BR697" s="642"/>
      <c r="BS697" s="642"/>
      <c r="BT697" s="642"/>
      <c r="BU697" s="642"/>
      <c r="BV697" s="644"/>
      <c r="BW697" s="644"/>
      <c r="BX697" s="44"/>
      <c r="BY697" s="44"/>
      <c r="BZ697" s="11"/>
      <c r="CA697" s="14"/>
      <c r="CB697" s="14"/>
      <c r="CC697" s="13"/>
      <c r="CD697" s="13"/>
      <c r="CE697" s="13"/>
      <c r="CF697" s="13"/>
      <c r="CG697" s="289"/>
    </row>
    <row r="698" spans="1:85" ht="15" x14ac:dyDescent="0.25">
      <c r="A698" s="1" t="s">
        <v>2039</v>
      </c>
      <c r="B698" s="6">
        <v>685</v>
      </c>
      <c r="C698" s="9"/>
      <c r="D698" s="641"/>
      <c r="E698" s="37"/>
      <c r="F698" s="645"/>
      <c r="G698" s="646"/>
      <c r="H698" s="9"/>
      <c r="I698" s="642"/>
      <c r="J698" s="642"/>
      <c r="K698" s="642"/>
      <c r="L698" s="642"/>
      <c r="M698" s="642"/>
      <c r="N698" s="642"/>
      <c r="O698" s="642"/>
      <c r="P698" s="642"/>
      <c r="Q698" s="14"/>
      <c r="R698" s="14"/>
      <c r="S698" s="10"/>
      <c r="T698" s="642"/>
      <c r="U698" s="642"/>
      <c r="V698" s="642"/>
      <c r="W698" s="642"/>
      <c r="X698" s="642"/>
      <c r="Y698" s="642"/>
      <c r="Z698" s="623"/>
      <c r="AA698" s="623"/>
      <c r="AB698" s="10"/>
      <c r="AC698" s="44"/>
      <c r="AD698" s="44"/>
      <c r="AE698" s="44"/>
      <c r="AF698" s="12"/>
      <c r="AG698" s="12"/>
      <c r="AH698" s="10"/>
      <c r="AI698" s="12"/>
      <c r="AJ698" s="12"/>
      <c r="AK698" s="10"/>
      <c r="AL698" s="44"/>
      <c r="AM698" s="44"/>
      <c r="AN698" s="11"/>
      <c r="AO698" s="642"/>
      <c r="AP698" s="642"/>
      <c r="AQ698" s="642"/>
      <c r="AR698" s="642"/>
      <c r="AS698" s="642"/>
      <c r="AT698" s="642"/>
      <c r="AU698" s="642"/>
      <c r="AV698" s="642"/>
      <c r="AW698" s="643">
        <v>0</v>
      </c>
      <c r="AX698" s="643">
        <v>0</v>
      </c>
      <c r="AY698" s="642"/>
      <c r="AZ698" s="642"/>
      <c r="BA698" s="642"/>
      <c r="BB698" s="642"/>
      <c r="BC698" s="642"/>
      <c r="BD698" s="642"/>
      <c r="BE698" s="13"/>
      <c r="BF698" s="13"/>
      <c r="BG698" s="10"/>
      <c r="BH698" s="13"/>
      <c r="BI698" s="13"/>
      <c r="BJ698" s="10"/>
      <c r="BK698" s="44"/>
      <c r="BL698" s="44"/>
      <c r="BM698" s="11"/>
      <c r="BN698" s="642"/>
      <c r="BO698" s="642"/>
      <c r="BP698" s="642"/>
      <c r="BQ698" s="642"/>
      <c r="BR698" s="642"/>
      <c r="BS698" s="642"/>
      <c r="BT698" s="642"/>
      <c r="BU698" s="642"/>
      <c r="BV698" s="644"/>
      <c r="BW698" s="644"/>
      <c r="BX698" s="44"/>
      <c r="BY698" s="44"/>
      <c r="BZ698" s="11"/>
      <c r="CA698" s="14"/>
      <c r="CB698" s="14"/>
      <c r="CC698" s="13"/>
      <c r="CD698" s="13"/>
      <c r="CE698" s="13"/>
      <c r="CF698" s="13"/>
      <c r="CG698" s="289"/>
    </row>
    <row r="699" spans="1:85" ht="15" x14ac:dyDescent="0.25">
      <c r="A699" s="1" t="s">
        <v>2039</v>
      </c>
      <c r="B699" s="6">
        <v>686</v>
      </c>
      <c r="C699" s="9"/>
      <c r="D699" s="641"/>
      <c r="E699" s="37"/>
      <c r="F699" s="645"/>
      <c r="G699" s="646"/>
      <c r="H699" s="9"/>
      <c r="I699" s="642"/>
      <c r="J699" s="642"/>
      <c r="K699" s="642"/>
      <c r="L699" s="642"/>
      <c r="M699" s="642"/>
      <c r="N699" s="642"/>
      <c r="O699" s="642"/>
      <c r="P699" s="642"/>
      <c r="Q699" s="14"/>
      <c r="R699" s="14"/>
      <c r="S699" s="10"/>
      <c r="T699" s="642"/>
      <c r="U699" s="642"/>
      <c r="V699" s="642"/>
      <c r="W699" s="642"/>
      <c r="X699" s="642"/>
      <c r="Y699" s="642"/>
      <c r="Z699" s="623"/>
      <c r="AA699" s="623"/>
      <c r="AB699" s="10"/>
      <c r="AC699" s="44"/>
      <c r="AD699" s="44"/>
      <c r="AE699" s="44"/>
      <c r="AF699" s="12"/>
      <c r="AG699" s="12"/>
      <c r="AH699" s="10"/>
      <c r="AI699" s="12"/>
      <c r="AJ699" s="12"/>
      <c r="AK699" s="10"/>
      <c r="AL699" s="44"/>
      <c r="AM699" s="44"/>
      <c r="AN699" s="11"/>
      <c r="AO699" s="642"/>
      <c r="AP699" s="642"/>
      <c r="AQ699" s="642"/>
      <c r="AR699" s="642"/>
      <c r="AS699" s="642"/>
      <c r="AT699" s="642"/>
      <c r="AU699" s="642"/>
      <c r="AV699" s="642"/>
      <c r="AW699" s="643">
        <v>0</v>
      </c>
      <c r="AX699" s="643">
        <v>0</v>
      </c>
      <c r="AY699" s="642"/>
      <c r="AZ699" s="642"/>
      <c r="BA699" s="642"/>
      <c r="BB699" s="642"/>
      <c r="BC699" s="642"/>
      <c r="BD699" s="642"/>
      <c r="BE699" s="13"/>
      <c r="BF699" s="13"/>
      <c r="BG699" s="10"/>
      <c r="BH699" s="13"/>
      <c r="BI699" s="13"/>
      <c r="BJ699" s="10"/>
      <c r="BK699" s="44"/>
      <c r="BL699" s="44"/>
      <c r="BM699" s="11"/>
      <c r="BN699" s="642"/>
      <c r="BO699" s="642"/>
      <c r="BP699" s="642"/>
      <c r="BQ699" s="642"/>
      <c r="BR699" s="642"/>
      <c r="BS699" s="642"/>
      <c r="BT699" s="642"/>
      <c r="BU699" s="642"/>
      <c r="BV699" s="644"/>
      <c r="BW699" s="644"/>
      <c r="BX699" s="44"/>
      <c r="BY699" s="44"/>
      <c r="BZ699" s="11"/>
      <c r="CA699" s="14"/>
      <c r="CB699" s="14"/>
      <c r="CC699" s="13"/>
      <c r="CD699" s="13"/>
      <c r="CE699" s="13"/>
      <c r="CF699" s="13"/>
      <c r="CG699" s="289"/>
    </row>
    <row r="700" spans="1:85" ht="15" x14ac:dyDescent="0.25">
      <c r="A700" s="1" t="s">
        <v>2039</v>
      </c>
      <c r="B700" s="6">
        <v>687</v>
      </c>
      <c r="C700" s="9"/>
      <c r="D700" s="641"/>
      <c r="E700" s="37"/>
      <c r="F700" s="645"/>
      <c r="G700" s="646"/>
      <c r="H700" s="9"/>
      <c r="I700" s="642"/>
      <c r="J700" s="642"/>
      <c r="K700" s="642"/>
      <c r="L700" s="642"/>
      <c r="M700" s="642"/>
      <c r="N700" s="642"/>
      <c r="O700" s="642"/>
      <c r="P700" s="642"/>
      <c r="Q700" s="14"/>
      <c r="R700" s="14"/>
      <c r="S700" s="10"/>
      <c r="T700" s="642"/>
      <c r="U700" s="642"/>
      <c r="V700" s="642"/>
      <c r="W700" s="642"/>
      <c r="X700" s="642"/>
      <c r="Y700" s="642"/>
      <c r="Z700" s="623"/>
      <c r="AA700" s="623"/>
      <c r="AB700" s="10"/>
      <c r="AC700" s="44"/>
      <c r="AD700" s="44"/>
      <c r="AE700" s="44"/>
      <c r="AF700" s="12"/>
      <c r="AG700" s="12"/>
      <c r="AH700" s="10"/>
      <c r="AI700" s="12"/>
      <c r="AJ700" s="12"/>
      <c r="AK700" s="10"/>
      <c r="AL700" s="44"/>
      <c r="AM700" s="44"/>
      <c r="AN700" s="11"/>
      <c r="AO700" s="642"/>
      <c r="AP700" s="642"/>
      <c r="AQ700" s="642"/>
      <c r="AR700" s="642"/>
      <c r="AS700" s="642"/>
      <c r="AT700" s="642"/>
      <c r="AU700" s="642"/>
      <c r="AV700" s="642"/>
      <c r="AW700" s="643">
        <v>0</v>
      </c>
      <c r="AX700" s="643">
        <v>0</v>
      </c>
      <c r="AY700" s="642"/>
      <c r="AZ700" s="642"/>
      <c r="BA700" s="642"/>
      <c r="BB700" s="642"/>
      <c r="BC700" s="642"/>
      <c r="BD700" s="642"/>
      <c r="BE700" s="13"/>
      <c r="BF700" s="13"/>
      <c r="BG700" s="10"/>
      <c r="BH700" s="13"/>
      <c r="BI700" s="13"/>
      <c r="BJ700" s="10"/>
      <c r="BK700" s="44"/>
      <c r="BL700" s="44"/>
      <c r="BM700" s="11"/>
      <c r="BN700" s="642"/>
      <c r="BO700" s="642"/>
      <c r="BP700" s="642"/>
      <c r="BQ700" s="642"/>
      <c r="BR700" s="642"/>
      <c r="BS700" s="642"/>
      <c r="BT700" s="642"/>
      <c r="BU700" s="642"/>
      <c r="BV700" s="644"/>
      <c r="BW700" s="644"/>
      <c r="BX700" s="44"/>
      <c r="BY700" s="44"/>
      <c r="BZ700" s="11"/>
      <c r="CA700" s="14"/>
      <c r="CB700" s="14"/>
      <c r="CC700" s="13"/>
      <c r="CD700" s="13"/>
      <c r="CE700" s="13"/>
      <c r="CF700" s="13"/>
      <c r="CG700" s="289"/>
    </row>
    <row r="701" spans="1:85" ht="15" x14ac:dyDescent="0.25">
      <c r="A701" s="1" t="s">
        <v>2039</v>
      </c>
      <c r="B701" s="6">
        <v>688</v>
      </c>
      <c r="C701" s="9"/>
      <c r="D701" s="641"/>
      <c r="E701" s="37"/>
      <c r="F701" s="645"/>
      <c r="G701" s="646"/>
      <c r="H701" s="9"/>
      <c r="I701" s="642"/>
      <c r="J701" s="642"/>
      <c r="K701" s="642"/>
      <c r="L701" s="642"/>
      <c r="M701" s="642"/>
      <c r="N701" s="642"/>
      <c r="O701" s="642"/>
      <c r="P701" s="642"/>
      <c r="Q701" s="14"/>
      <c r="R701" s="14"/>
      <c r="S701" s="10"/>
      <c r="T701" s="642"/>
      <c r="U701" s="642"/>
      <c r="V701" s="642"/>
      <c r="W701" s="642"/>
      <c r="X701" s="642"/>
      <c r="Y701" s="642"/>
      <c r="Z701" s="623"/>
      <c r="AA701" s="623"/>
      <c r="AB701" s="10"/>
      <c r="AC701" s="44"/>
      <c r="AD701" s="44"/>
      <c r="AE701" s="44"/>
      <c r="AF701" s="12"/>
      <c r="AG701" s="12"/>
      <c r="AH701" s="10"/>
      <c r="AI701" s="12"/>
      <c r="AJ701" s="12"/>
      <c r="AK701" s="10"/>
      <c r="AL701" s="44"/>
      <c r="AM701" s="44"/>
      <c r="AN701" s="11"/>
      <c r="AO701" s="642"/>
      <c r="AP701" s="642"/>
      <c r="AQ701" s="642"/>
      <c r="AR701" s="642"/>
      <c r="AS701" s="642"/>
      <c r="AT701" s="642"/>
      <c r="AU701" s="642"/>
      <c r="AV701" s="642"/>
      <c r="AW701" s="643">
        <v>0</v>
      </c>
      <c r="AX701" s="643">
        <v>0</v>
      </c>
      <c r="AY701" s="642"/>
      <c r="AZ701" s="642"/>
      <c r="BA701" s="642"/>
      <c r="BB701" s="642"/>
      <c r="BC701" s="642"/>
      <c r="BD701" s="642"/>
      <c r="BE701" s="13"/>
      <c r="BF701" s="13"/>
      <c r="BG701" s="10"/>
      <c r="BH701" s="13"/>
      <c r="BI701" s="13"/>
      <c r="BJ701" s="10"/>
      <c r="BK701" s="44"/>
      <c r="BL701" s="44"/>
      <c r="BM701" s="11"/>
      <c r="BN701" s="642"/>
      <c r="BO701" s="642"/>
      <c r="BP701" s="642"/>
      <c r="BQ701" s="642"/>
      <c r="BR701" s="642"/>
      <c r="BS701" s="642"/>
      <c r="BT701" s="642"/>
      <c r="BU701" s="642"/>
      <c r="BV701" s="644"/>
      <c r="BW701" s="644"/>
      <c r="BX701" s="44"/>
      <c r="BY701" s="44"/>
      <c r="BZ701" s="11"/>
      <c r="CA701" s="14"/>
      <c r="CB701" s="14"/>
      <c r="CC701" s="13"/>
      <c r="CD701" s="13"/>
      <c r="CE701" s="13"/>
      <c r="CF701" s="13"/>
      <c r="CG701" s="289"/>
    </row>
    <row r="702" spans="1:85" ht="15" x14ac:dyDescent="0.25">
      <c r="A702" s="1" t="s">
        <v>2039</v>
      </c>
      <c r="B702" s="6">
        <v>689</v>
      </c>
      <c r="C702" s="9"/>
      <c r="D702" s="641"/>
      <c r="E702" s="37"/>
      <c r="F702" s="645"/>
      <c r="G702" s="646"/>
      <c r="H702" s="9"/>
      <c r="I702" s="642"/>
      <c r="J702" s="642"/>
      <c r="K702" s="642"/>
      <c r="L702" s="642"/>
      <c r="M702" s="642"/>
      <c r="N702" s="642"/>
      <c r="O702" s="642"/>
      <c r="P702" s="642"/>
      <c r="Q702" s="14"/>
      <c r="R702" s="14"/>
      <c r="S702" s="10"/>
      <c r="T702" s="642"/>
      <c r="U702" s="642"/>
      <c r="V702" s="642"/>
      <c r="W702" s="642"/>
      <c r="X702" s="642"/>
      <c r="Y702" s="642"/>
      <c r="Z702" s="623"/>
      <c r="AA702" s="623"/>
      <c r="AB702" s="10"/>
      <c r="AC702" s="44"/>
      <c r="AD702" s="44"/>
      <c r="AE702" s="44"/>
      <c r="AF702" s="12"/>
      <c r="AG702" s="12"/>
      <c r="AH702" s="10"/>
      <c r="AI702" s="12"/>
      <c r="AJ702" s="12"/>
      <c r="AK702" s="10"/>
      <c r="AL702" s="44"/>
      <c r="AM702" s="44"/>
      <c r="AN702" s="11"/>
      <c r="AO702" s="642"/>
      <c r="AP702" s="642"/>
      <c r="AQ702" s="642"/>
      <c r="AR702" s="642"/>
      <c r="AS702" s="642"/>
      <c r="AT702" s="642"/>
      <c r="AU702" s="642"/>
      <c r="AV702" s="642"/>
      <c r="AW702" s="643">
        <v>0</v>
      </c>
      <c r="AX702" s="643">
        <v>0</v>
      </c>
      <c r="AY702" s="642"/>
      <c r="AZ702" s="642"/>
      <c r="BA702" s="642"/>
      <c r="BB702" s="642"/>
      <c r="BC702" s="642"/>
      <c r="BD702" s="642"/>
      <c r="BE702" s="13"/>
      <c r="BF702" s="13"/>
      <c r="BG702" s="10"/>
      <c r="BH702" s="13"/>
      <c r="BI702" s="13"/>
      <c r="BJ702" s="10"/>
      <c r="BK702" s="44"/>
      <c r="BL702" s="44"/>
      <c r="BM702" s="11"/>
      <c r="BN702" s="642"/>
      <c r="BO702" s="642"/>
      <c r="BP702" s="642"/>
      <c r="BQ702" s="642"/>
      <c r="BR702" s="642"/>
      <c r="BS702" s="642"/>
      <c r="BT702" s="642"/>
      <c r="BU702" s="642"/>
      <c r="BV702" s="644"/>
      <c r="BW702" s="644"/>
      <c r="BX702" s="44"/>
      <c r="BY702" s="44"/>
      <c r="BZ702" s="11"/>
      <c r="CA702" s="14"/>
      <c r="CB702" s="14"/>
      <c r="CC702" s="13"/>
      <c r="CD702" s="13"/>
      <c r="CE702" s="13"/>
      <c r="CF702" s="13"/>
      <c r="CG702" s="289"/>
    </row>
    <row r="703" spans="1:85" ht="15" x14ac:dyDescent="0.25">
      <c r="A703" s="1" t="s">
        <v>2039</v>
      </c>
      <c r="B703" s="6">
        <v>690</v>
      </c>
      <c r="C703" s="9"/>
      <c r="D703" s="641"/>
      <c r="E703" s="37"/>
      <c r="F703" s="645"/>
      <c r="G703" s="646"/>
      <c r="H703" s="9"/>
      <c r="I703" s="642"/>
      <c r="J703" s="642"/>
      <c r="K703" s="642"/>
      <c r="L703" s="642"/>
      <c r="M703" s="642"/>
      <c r="N703" s="642"/>
      <c r="O703" s="642"/>
      <c r="P703" s="642"/>
      <c r="Q703" s="14"/>
      <c r="R703" s="14"/>
      <c r="S703" s="10"/>
      <c r="T703" s="642"/>
      <c r="U703" s="642"/>
      <c r="V703" s="642"/>
      <c r="W703" s="642"/>
      <c r="X703" s="642"/>
      <c r="Y703" s="642"/>
      <c r="Z703" s="623"/>
      <c r="AA703" s="623"/>
      <c r="AB703" s="10"/>
      <c r="AC703" s="44"/>
      <c r="AD703" s="44"/>
      <c r="AE703" s="44"/>
      <c r="AF703" s="12"/>
      <c r="AG703" s="12"/>
      <c r="AH703" s="10"/>
      <c r="AI703" s="12"/>
      <c r="AJ703" s="12"/>
      <c r="AK703" s="10"/>
      <c r="AL703" s="44"/>
      <c r="AM703" s="44"/>
      <c r="AN703" s="11"/>
      <c r="AO703" s="642"/>
      <c r="AP703" s="642"/>
      <c r="AQ703" s="642"/>
      <c r="AR703" s="642"/>
      <c r="AS703" s="642"/>
      <c r="AT703" s="642"/>
      <c r="AU703" s="642"/>
      <c r="AV703" s="642"/>
      <c r="AW703" s="643">
        <v>0</v>
      </c>
      <c r="AX703" s="643">
        <v>0</v>
      </c>
      <c r="AY703" s="642"/>
      <c r="AZ703" s="642"/>
      <c r="BA703" s="642"/>
      <c r="BB703" s="642"/>
      <c r="BC703" s="642"/>
      <c r="BD703" s="642"/>
      <c r="BE703" s="13"/>
      <c r="BF703" s="13"/>
      <c r="BG703" s="10"/>
      <c r="BH703" s="13"/>
      <c r="BI703" s="13"/>
      <c r="BJ703" s="10"/>
      <c r="BK703" s="44"/>
      <c r="BL703" s="44"/>
      <c r="BM703" s="11"/>
      <c r="BN703" s="642"/>
      <c r="BO703" s="642"/>
      <c r="BP703" s="642"/>
      <c r="BQ703" s="642"/>
      <c r="BR703" s="642"/>
      <c r="BS703" s="642"/>
      <c r="BT703" s="642"/>
      <c r="BU703" s="642"/>
      <c r="BV703" s="644"/>
      <c r="BW703" s="644"/>
      <c r="BX703" s="44"/>
      <c r="BY703" s="44"/>
      <c r="BZ703" s="11"/>
      <c r="CA703" s="14"/>
      <c r="CB703" s="14"/>
      <c r="CC703" s="13"/>
      <c r="CD703" s="13"/>
      <c r="CE703" s="13"/>
      <c r="CF703" s="13"/>
      <c r="CG703" s="289"/>
    </row>
    <row r="704" spans="1:85" ht="15" x14ac:dyDescent="0.25">
      <c r="A704" s="1" t="s">
        <v>2039</v>
      </c>
      <c r="B704" s="6">
        <v>691</v>
      </c>
      <c r="C704" s="9"/>
      <c r="D704" s="641"/>
      <c r="E704" s="37"/>
      <c r="F704" s="645"/>
      <c r="G704" s="646"/>
      <c r="H704" s="9"/>
      <c r="I704" s="642"/>
      <c r="J704" s="642"/>
      <c r="K704" s="642"/>
      <c r="L704" s="642"/>
      <c r="M704" s="642"/>
      <c r="N704" s="642"/>
      <c r="O704" s="642"/>
      <c r="P704" s="642"/>
      <c r="Q704" s="14"/>
      <c r="R704" s="14"/>
      <c r="S704" s="10"/>
      <c r="T704" s="642"/>
      <c r="U704" s="642"/>
      <c r="V704" s="642"/>
      <c r="W704" s="642"/>
      <c r="X704" s="642"/>
      <c r="Y704" s="642"/>
      <c r="Z704" s="623"/>
      <c r="AA704" s="623"/>
      <c r="AB704" s="10"/>
      <c r="AC704" s="44"/>
      <c r="AD704" s="44"/>
      <c r="AE704" s="44"/>
      <c r="AF704" s="12"/>
      <c r="AG704" s="12"/>
      <c r="AH704" s="10"/>
      <c r="AI704" s="12"/>
      <c r="AJ704" s="12"/>
      <c r="AK704" s="10"/>
      <c r="AL704" s="44"/>
      <c r="AM704" s="44"/>
      <c r="AN704" s="11"/>
      <c r="AO704" s="642"/>
      <c r="AP704" s="642"/>
      <c r="AQ704" s="642"/>
      <c r="AR704" s="642"/>
      <c r="AS704" s="642"/>
      <c r="AT704" s="642"/>
      <c r="AU704" s="642"/>
      <c r="AV704" s="642"/>
      <c r="AW704" s="643">
        <v>0</v>
      </c>
      <c r="AX704" s="643">
        <v>0</v>
      </c>
      <c r="AY704" s="642"/>
      <c r="AZ704" s="642"/>
      <c r="BA704" s="642"/>
      <c r="BB704" s="642"/>
      <c r="BC704" s="642"/>
      <c r="BD704" s="642"/>
      <c r="BE704" s="13"/>
      <c r="BF704" s="13"/>
      <c r="BG704" s="10"/>
      <c r="BH704" s="13"/>
      <c r="BI704" s="13"/>
      <c r="BJ704" s="10"/>
      <c r="BK704" s="44"/>
      <c r="BL704" s="44"/>
      <c r="BM704" s="11"/>
      <c r="BN704" s="642"/>
      <c r="BO704" s="642"/>
      <c r="BP704" s="642"/>
      <c r="BQ704" s="642"/>
      <c r="BR704" s="642"/>
      <c r="BS704" s="642"/>
      <c r="BT704" s="642"/>
      <c r="BU704" s="642"/>
      <c r="BV704" s="644"/>
      <c r="BW704" s="644"/>
      <c r="BX704" s="44"/>
      <c r="BY704" s="44"/>
      <c r="BZ704" s="11"/>
      <c r="CA704" s="14"/>
      <c r="CB704" s="14"/>
      <c r="CC704" s="13"/>
      <c r="CD704" s="13"/>
      <c r="CE704" s="13"/>
      <c r="CF704" s="13"/>
      <c r="CG704" s="289"/>
    </row>
    <row r="705" spans="1:85" ht="15" x14ac:dyDescent="0.25">
      <c r="A705" s="1" t="s">
        <v>2039</v>
      </c>
      <c r="B705" s="6">
        <v>692</v>
      </c>
      <c r="C705" s="9"/>
      <c r="D705" s="641"/>
      <c r="E705" s="37"/>
      <c r="F705" s="645"/>
      <c r="G705" s="646"/>
      <c r="H705" s="9"/>
      <c r="I705" s="642"/>
      <c r="J705" s="642"/>
      <c r="K705" s="642"/>
      <c r="L705" s="642"/>
      <c r="M705" s="642"/>
      <c r="N705" s="642"/>
      <c r="O705" s="642"/>
      <c r="P705" s="642"/>
      <c r="Q705" s="14"/>
      <c r="R705" s="14"/>
      <c r="S705" s="10"/>
      <c r="T705" s="642"/>
      <c r="U705" s="642"/>
      <c r="V705" s="642"/>
      <c r="W705" s="642"/>
      <c r="X705" s="642"/>
      <c r="Y705" s="642"/>
      <c r="Z705" s="623"/>
      <c r="AA705" s="623"/>
      <c r="AB705" s="10"/>
      <c r="AC705" s="44"/>
      <c r="AD705" s="44"/>
      <c r="AE705" s="44"/>
      <c r="AF705" s="12"/>
      <c r="AG705" s="12"/>
      <c r="AH705" s="10"/>
      <c r="AI705" s="12"/>
      <c r="AJ705" s="12"/>
      <c r="AK705" s="10"/>
      <c r="AL705" s="44"/>
      <c r="AM705" s="44"/>
      <c r="AN705" s="11"/>
      <c r="AO705" s="642"/>
      <c r="AP705" s="642"/>
      <c r="AQ705" s="642"/>
      <c r="AR705" s="642"/>
      <c r="AS705" s="642"/>
      <c r="AT705" s="642"/>
      <c r="AU705" s="642"/>
      <c r="AV705" s="642"/>
      <c r="AW705" s="643">
        <v>0</v>
      </c>
      <c r="AX705" s="643">
        <v>0</v>
      </c>
      <c r="AY705" s="642"/>
      <c r="AZ705" s="642"/>
      <c r="BA705" s="642"/>
      <c r="BB705" s="642"/>
      <c r="BC705" s="642"/>
      <c r="BD705" s="642"/>
      <c r="BE705" s="13"/>
      <c r="BF705" s="13"/>
      <c r="BG705" s="10"/>
      <c r="BH705" s="13"/>
      <c r="BI705" s="13"/>
      <c r="BJ705" s="10"/>
      <c r="BK705" s="44"/>
      <c r="BL705" s="44"/>
      <c r="BM705" s="11"/>
      <c r="BN705" s="642"/>
      <c r="BO705" s="642"/>
      <c r="BP705" s="642"/>
      <c r="BQ705" s="642"/>
      <c r="BR705" s="642"/>
      <c r="BS705" s="642"/>
      <c r="BT705" s="642"/>
      <c r="BU705" s="642"/>
      <c r="BV705" s="644"/>
      <c r="BW705" s="644"/>
      <c r="BX705" s="44"/>
      <c r="BY705" s="44"/>
      <c r="BZ705" s="11"/>
      <c r="CA705" s="14"/>
      <c r="CB705" s="14"/>
      <c r="CC705" s="13"/>
      <c r="CD705" s="13"/>
      <c r="CE705" s="13"/>
      <c r="CF705" s="13"/>
      <c r="CG705" s="289"/>
    </row>
    <row r="706" spans="1:85" ht="15" x14ac:dyDescent="0.25">
      <c r="A706" s="1" t="s">
        <v>2039</v>
      </c>
      <c r="B706" s="6">
        <v>693</v>
      </c>
      <c r="C706" s="9"/>
      <c r="D706" s="641"/>
      <c r="E706" s="37"/>
      <c r="F706" s="645"/>
      <c r="G706" s="646"/>
      <c r="H706" s="9"/>
      <c r="I706" s="642"/>
      <c r="J706" s="642"/>
      <c r="K706" s="642"/>
      <c r="L706" s="642"/>
      <c r="M706" s="642"/>
      <c r="N706" s="642"/>
      <c r="O706" s="642"/>
      <c r="P706" s="642"/>
      <c r="Q706" s="14"/>
      <c r="R706" s="14"/>
      <c r="S706" s="10"/>
      <c r="T706" s="642"/>
      <c r="U706" s="642"/>
      <c r="V706" s="642"/>
      <c r="W706" s="642"/>
      <c r="X706" s="642"/>
      <c r="Y706" s="642"/>
      <c r="Z706" s="623"/>
      <c r="AA706" s="623"/>
      <c r="AB706" s="10"/>
      <c r="AC706" s="44"/>
      <c r="AD706" s="44"/>
      <c r="AE706" s="44"/>
      <c r="AF706" s="12"/>
      <c r="AG706" s="12"/>
      <c r="AH706" s="10"/>
      <c r="AI706" s="12"/>
      <c r="AJ706" s="12"/>
      <c r="AK706" s="10"/>
      <c r="AL706" s="44"/>
      <c r="AM706" s="44"/>
      <c r="AN706" s="11"/>
      <c r="AO706" s="642"/>
      <c r="AP706" s="642"/>
      <c r="AQ706" s="642"/>
      <c r="AR706" s="642"/>
      <c r="AS706" s="642"/>
      <c r="AT706" s="642"/>
      <c r="AU706" s="642"/>
      <c r="AV706" s="642"/>
      <c r="AW706" s="643">
        <v>0</v>
      </c>
      <c r="AX706" s="643">
        <v>0</v>
      </c>
      <c r="AY706" s="642"/>
      <c r="AZ706" s="642"/>
      <c r="BA706" s="642"/>
      <c r="BB706" s="642"/>
      <c r="BC706" s="642"/>
      <c r="BD706" s="642"/>
      <c r="BE706" s="13"/>
      <c r="BF706" s="13"/>
      <c r="BG706" s="10"/>
      <c r="BH706" s="13"/>
      <c r="BI706" s="13"/>
      <c r="BJ706" s="10"/>
      <c r="BK706" s="44"/>
      <c r="BL706" s="44"/>
      <c r="BM706" s="11"/>
      <c r="BN706" s="642"/>
      <c r="BO706" s="642"/>
      <c r="BP706" s="642"/>
      <c r="BQ706" s="642"/>
      <c r="BR706" s="642"/>
      <c r="BS706" s="642"/>
      <c r="BT706" s="642"/>
      <c r="BU706" s="642"/>
      <c r="BV706" s="644"/>
      <c r="BW706" s="644"/>
      <c r="BX706" s="44"/>
      <c r="BY706" s="44"/>
      <c r="BZ706" s="11"/>
      <c r="CA706" s="14"/>
      <c r="CB706" s="14"/>
      <c r="CC706" s="13"/>
      <c r="CD706" s="13"/>
      <c r="CE706" s="13"/>
      <c r="CF706" s="13"/>
      <c r="CG706" s="289"/>
    </row>
    <row r="707" spans="1:85" ht="15" x14ac:dyDescent="0.25">
      <c r="A707" s="1" t="s">
        <v>2039</v>
      </c>
      <c r="B707" s="6">
        <v>694</v>
      </c>
      <c r="C707" s="9"/>
      <c r="D707" s="641"/>
      <c r="E707" s="37"/>
      <c r="F707" s="645"/>
      <c r="G707" s="646"/>
      <c r="H707" s="9"/>
      <c r="I707" s="642"/>
      <c r="J707" s="642"/>
      <c r="K707" s="642"/>
      <c r="L707" s="642"/>
      <c r="M707" s="642"/>
      <c r="N707" s="642"/>
      <c r="O707" s="642"/>
      <c r="P707" s="642"/>
      <c r="Q707" s="14"/>
      <c r="R707" s="14"/>
      <c r="S707" s="10"/>
      <c r="T707" s="642"/>
      <c r="U707" s="642"/>
      <c r="V707" s="642"/>
      <c r="W707" s="642"/>
      <c r="X707" s="642"/>
      <c r="Y707" s="642"/>
      <c r="Z707" s="623"/>
      <c r="AA707" s="623"/>
      <c r="AB707" s="10"/>
      <c r="AC707" s="44"/>
      <c r="AD707" s="44"/>
      <c r="AE707" s="44"/>
      <c r="AF707" s="12"/>
      <c r="AG707" s="12"/>
      <c r="AH707" s="10"/>
      <c r="AI707" s="12"/>
      <c r="AJ707" s="12"/>
      <c r="AK707" s="10"/>
      <c r="AL707" s="44"/>
      <c r="AM707" s="44"/>
      <c r="AN707" s="11"/>
      <c r="AO707" s="642"/>
      <c r="AP707" s="642"/>
      <c r="AQ707" s="642"/>
      <c r="AR707" s="642"/>
      <c r="AS707" s="642"/>
      <c r="AT707" s="642"/>
      <c r="AU707" s="642"/>
      <c r="AV707" s="642"/>
      <c r="AW707" s="643">
        <v>0</v>
      </c>
      <c r="AX707" s="643">
        <v>0</v>
      </c>
      <c r="AY707" s="642"/>
      <c r="AZ707" s="642"/>
      <c r="BA707" s="642"/>
      <c r="BB707" s="642"/>
      <c r="BC707" s="642"/>
      <c r="BD707" s="642"/>
      <c r="BE707" s="13"/>
      <c r="BF707" s="13"/>
      <c r="BG707" s="10"/>
      <c r="BH707" s="13"/>
      <c r="BI707" s="13"/>
      <c r="BJ707" s="10"/>
      <c r="BK707" s="44"/>
      <c r="BL707" s="44"/>
      <c r="BM707" s="11"/>
      <c r="BN707" s="642"/>
      <c r="BO707" s="642"/>
      <c r="BP707" s="642"/>
      <c r="BQ707" s="642"/>
      <c r="BR707" s="642"/>
      <c r="BS707" s="642"/>
      <c r="BT707" s="642"/>
      <c r="BU707" s="642"/>
      <c r="BV707" s="644"/>
      <c r="BW707" s="644"/>
      <c r="BX707" s="44"/>
      <c r="BY707" s="44"/>
      <c r="BZ707" s="11"/>
      <c r="CA707" s="14"/>
      <c r="CB707" s="14"/>
      <c r="CC707" s="13"/>
      <c r="CD707" s="13"/>
      <c r="CE707" s="13"/>
      <c r="CF707" s="13"/>
      <c r="CG707" s="289"/>
    </row>
    <row r="708" spans="1:85" ht="15" x14ac:dyDescent="0.25">
      <c r="A708" s="1" t="s">
        <v>2039</v>
      </c>
      <c r="B708" s="6">
        <v>695</v>
      </c>
      <c r="C708" s="9"/>
      <c r="D708" s="641"/>
      <c r="E708" s="37"/>
      <c r="F708" s="645"/>
      <c r="G708" s="646"/>
      <c r="H708" s="9"/>
      <c r="I708" s="642"/>
      <c r="J708" s="642"/>
      <c r="K708" s="642"/>
      <c r="L708" s="642"/>
      <c r="M708" s="642"/>
      <c r="N708" s="642"/>
      <c r="O708" s="642"/>
      <c r="P708" s="642"/>
      <c r="Q708" s="14"/>
      <c r="R708" s="14"/>
      <c r="S708" s="10"/>
      <c r="T708" s="642"/>
      <c r="U708" s="642"/>
      <c r="V708" s="642"/>
      <c r="W708" s="642"/>
      <c r="X708" s="642"/>
      <c r="Y708" s="642"/>
      <c r="Z708" s="623"/>
      <c r="AA708" s="623"/>
      <c r="AB708" s="10"/>
      <c r="AC708" s="44"/>
      <c r="AD708" s="44"/>
      <c r="AE708" s="44"/>
      <c r="AF708" s="12"/>
      <c r="AG708" s="12"/>
      <c r="AH708" s="10"/>
      <c r="AI708" s="12"/>
      <c r="AJ708" s="12"/>
      <c r="AK708" s="10"/>
      <c r="AL708" s="44"/>
      <c r="AM708" s="44"/>
      <c r="AN708" s="11"/>
      <c r="AO708" s="642"/>
      <c r="AP708" s="642"/>
      <c r="AQ708" s="642"/>
      <c r="AR708" s="642"/>
      <c r="AS708" s="642"/>
      <c r="AT708" s="642"/>
      <c r="AU708" s="642"/>
      <c r="AV708" s="642"/>
      <c r="AW708" s="643">
        <v>0</v>
      </c>
      <c r="AX708" s="643">
        <v>0</v>
      </c>
      <c r="AY708" s="642"/>
      <c r="AZ708" s="642"/>
      <c r="BA708" s="642"/>
      <c r="BB708" s="642"/>
      <c r="BC708" s="642"/>
      <c r="BD708" s="642"/>
      <c r="BE708" s="13"/>
      <c r="BF708" s="13"/>
      <c r="BG708" s="10"/>
      <c r="BH708" s="13"/>
      <c r="BI708" s="13"/>
      <c r="BJ708" s="10"/>
      <c r="BK708" s="44"/>
      <c r="BL708" s="44"/>
      <c r="BM708" s="11"/>
      <c r="BN708" s="642"/>
      <c r="BO708" s="642"/>
      <c r="BP708" s="642"/>
      <c r="BQ708" s="642"/>
      <c r="BR708" s="642"/>
      <c r="BS708" s="642"/>
      <c r="BT708" s="642"/>
      <c r="BU708" s="642"/>
      <c r="BV708" s="644"/>
      <c r="BW708" s="644"/>
      <c r="BX708" s="44"/>
      <c r="BY708" s="44"/>
      <c r="BZ708" s="11"/>
      <c r="CA708" s="14"/>
      <c r="CB708" s="14"/>
      <c r="CC708" s="13"/>
      <c r="CD708" s="13"/>
      <c r="CE708" s="13"/>
      <c r="CF708" s="13"/>
      <c r="CG708" s="289"/>
    </row>
    <row r="709" spans="1:85" ht="15" x14ac:dyDescent="0.25">
      <c r="A709" s="1" t="s">
        <v>2039</v>
      </c>
      <c r="B709" s="6">
        <v>696</v>
      </c>
      <c r="C709" s="9"/>
      <c r="D709" s="641"/>
      <c r="E709" s="37"/>
      <c r="F709" s="645"/>
      <c r="G709" s="646"/>
      <c r="H709" s="9"/>
      <c r="I709" s="642"/>
      <c r="J709" s="642"/>
      <c r="K709" s="642"/>
      <c r="L709" s="642"/>
      <c r="M709" s="642"/>
      <c r="N709" s="642"/>
      <c r="O709" s="642"/>
      <c r="P709" s="642"/>
      <c r="Q709" s="14"/>
      <c r="R709" s="14"/>
      <c r="S709" s="10"/>
      <c r="T709" s="642"/>
      <c r="U709" s="642"/>
      <c r="V709" s="642"/>
      <c r="W709" s="642"/>
      <c r="X709" s="642"/>
      <c r="Y709" s="642"/>
      <c r="Z709" s="623"/>
      <c r="AA709" s="623"/>
      <c r="AB709" s="10"/>
      <c r="AC709" s="44"/>
      <c r="AD709" s="44"/>
      <c r="AE709" s="44"/>
      <c r="AF709" s="12"/>
      <c r="AG709" s="12"/>
      <c r="AH709" s="10"/>
      <c r="AI709" s="12"/>
      <c r="AJ709" s="12"/>
      <c r="AK709" s="10"/>
      <c r="AL709" s="44"/>
      <c r="AM709" s="44"/>
      <c r="AN709" s="11"/>
      <c r="AO709" s="642"/>
      <c r="AP709" s="642"/>
      <c r="AQ709" s="642"/>
      <c r="AR709" s="642"/>
      <c r="AS709" s="642"/>
      <c r="AT709" s="642"/>
      <c r="AU709" s="642"/>
      <c r="AV709" s="642"/>
      <c r="AW709" s="643">
        <v>0</v>
      </c>
      <c r="AX709" s="643">
        <v>0</v>
      </c>
      <c r="AY709" s="642"/>
      <c r="AZ709" s="642"/>
      <c r="BA709" s="642"/>
      <c r="BB709" s="642"/>
      <c r="BC709" s="642"/>
      <c r="BD709" s="642"/>
      <c r="BE709" s="13"/>
      <c r="BF709" s="13"/>
      <c r="BG709" s="10"/>
      <c r="BH709" s="13"/>
      <c r="BI709" s="13"/>
      <c r="BJ709" s="10"/>
      <c r="BK709" s="44"/>
      <c r="BL709" s="44"/>
      <c r="BM709" s="11"/>
      <c r="BN709" s="642"/>
      <c r="BO709" s="642"/>
      <c r="BP709" s="642"/>
      <c r="BQ709" s="642"/>
      <c r="BR709" s="642"/>
      <c r="BS709" s="642"/>
      <c r="BT709" s="642"/>
      <c r="BU709" s="642"/>
      <c r="BV709" s="644"/>
      <c r="BW709" s="644"/>
      <c r="BX709" s="44"/>
      <c r="BY709" s="44"/>
      <c r="BZ709" s="11"/>
      <c r="CA709" s="14"/>
      <c r="CB709" s="14"/>
      <c r="CC709" s="13"/>
      <c r="CD709" s="13"/>
      <c r="CE709" s="13"/>
      <c r="CF709" s="13"/>
      <c r="CG709" s="289"/>
    </row>
    <row r="710" spans="1:85" ht="15" x14ac:dyDescent="0.25">
      <c r="A710" s="1" t="s">
        <v>2039</v>
      </c>
      <c r="B710" s="6">
        <v>697</v>
      </c>
      <c r="C710" s="9"/>
      <c r="D710" s="641"/>
      <c r="E710" s="37"/>
      <c r="F710" s="645"/>
      <c r="G710" s="646"/>
      <c r="H710" s="9"/>
      <c r="I710" s="642"/>
      <c r="J710" s="642"/>
      <c r="K710" s="642"/>
      <c r="L710" s="642"/>
      <c r="M710" s="642"/>
      <c r="N710" s="642"/>
      <c r="O710" s="642"/>
      <c r="P710" s="642"/>
      <c r="Q710" s="14"/>
      <c r="R710" s="14"/>
      <c r="S710" s="10"/>
      <c r="T710" s="642"/>
      <c r="U710" s="642"/>
      <c r="V710" s="642"/>
      <c r="W710" s="642"/>
      <c r="X710" s="642"/>
      <c r="Y710" s="642"/>
      <c r="Z710" s="623"/>
      <c r="AA710" s="623"/>
      <c r="AB710" s="10"/>
      <c r="AC710" s="44"/>
      <c r="AD710" s="44"/>
      <c r="AE710" s="44"/>
      <c r="AF710" s="12"/>
      <c r="AG710" s="12"/>
      <c r="AH710" s="10"/>
      <c r="AI710" s="12"/>
      <c r="AJ710" s="12"/>
      <c r="AK710" s="10"/>
      <c r="AL710" s="44"/>
      <c r="AM710" s="44"/>
      <c r="AN710" s="11"/>
      <c r="AO710" s="642"/>
      <c r="AP710" s="642"/>
      <c r="AQ710" s="642"/>
      <c r="AR710" s="642"/>
      <c r="AS710" s="642"/>
      <c r="AT710" s="642"/>
      <c r="AU710" s="642"/>
      <c r="AV710" s="642"/>
      <c r="AW710" s="643">
        <v>0</v>
      </c>
      <c r="AX710" s="643">
        <v>0</v>
      </c>
      <c r="AY710" s="642"/>
      <c r="AZ710" s="642"/>
      <c r="BA710" s="642"/>
      <c r="BB710" s="642"/>
      <c r="BC710" s="642"/>
      <c r="BD710" s="642"/>
      <c r="BE710" s="13"/>
      <c r="BF710" s="13"/>
      <c r="BG710" s="10"/>
      <c r="BH710" s="13"/>
      <c r="BI710" s="13"/>
      <c r="BJ710" s="10"/>
      <c r="BK710" s="44"/>
      <c r="BL710" s="44"/>
      <c r="BM710" s="11"/>
      <c r="BN710" s="642"/>
      <c r="BO710" s="642"/>
      <c r="BP710" s="642"/>
      <c r="BQ710" s="642"/>
      <c r="BR710" s="642"/>
      <c r="BS710" s="642"/>
      <c r="BT710" s="642"/>
      <c r="BU710" s="642"/>
      <c r="BV710" s="644"/>
      <c r="BW710" s="644"/>
      <c r="BX710" s="44"/>
      <c r="BY710" s="44"/>
      <c r="BZ710" s="11"/>
      <c r="CA710" s="14"/>
      <c r="CB710" s="14"/>
      <c r="CC710" s="13"/>
      <c r="CD710" s="13"/>
      <c r="CE710" s="13"/>
      <c r="CF710" s="13"/>
      <c r="CG710" s="289"/>
    </row>
    <row r="711" spans="1:85" ht="15" x14ac:dyDescent="0.25">
      <c r="A711" s="1" t="s">
        <v>2039</v>
      </c>
      <c r="B711" s="6">
        <v>698</v>
      </c>
      <c r="C711" s="9"/>
      <c r="D711" s="641"/>
      <c r="E711" s="37"/>
      <c r="F711" s="645"/>
      <c r="G711" s="646"/>
      <c r="H711" s="9"/>
      <c r="I711" s="642"/>
      <c r="J711" s="642"/>
      <c r="K711" s="642"/>
      <c r="L711" s="642"/>
      <c r="M711" s="642"/>
      <c r="N711" s="642"/>
      <c r="O711" s="642"/>
      <c r="P711" s="642"/>
      <c r="Q711" s="14"/>
      <c r="R711" s="14"/>
      <c r="S711" s="10"/>
      <c r="T711" s="642"/>
      <c r="U711" s="642"/>
      <c r="V711" s="642"/>
      <c r="W711" s="642"/>
      <c r="X711" s="642"/>
      <c r="Y711" s="642"/>
      <c r="Z711" s="623"/>
      <c r="AA711" s="623"/>
      <c r="AB711" s="10"/>
      <c r="AC711" s="44"/>
      <c r="AD711" s="44"/>
      <c r="AE711" s="44"/>
      <c r="AF711" s="12"/>
      <c r="AG711" s="12"/>
      <c r="AH711" s="10"/>
      <c r="AI711" s="12"/>
      <c r="AJ711" s="12"/>
      <c r="AK711" s="10"/>
      <c r="AL711" s="44"/>
      <c r="AM711" s="44"/>
      <c r="AN711" s="11"/>
      <c r="AO711" s="642"/>
      <c r="AP711" s="642"/>
      <c r="AQ711" s="642"/>
      <c r="AR711" s="642"/>
      <c r="AS711" s="642"/>
      <c r="AT711" s="642"/>
      <c r="AU711" s="642"/>
      <c r="AV711" s="642"/>
      <c r="AW711" s="643">
        <v>0</v>
      </c>
      <c r="AX711" s="643">
        <v>0</v>
      </c>
      <c r="AY711" s="642"/>
      <c r="AZ711" s="642"/>
      <c r="BA711" s="642"/>
      <c r="BB711" s="642"/>
      <c r="BC711" s="642"/>
      <c r="BD711" s="642"/>
      <c r="BE711" s="13"/>
      <c r="BF711" s="13"/>
      <c r="BG711" s="10"/>
      <c r="BH711" s="13"/>
      <c r="BI711" s="13"/>
      <c r="BJ711" s="10"/>
      <c r="BK711" s="44"/>
      <c r="BL711" s="44"/>
      <c r="BM711" s="11"/>
      <c r="BN711" s="642"/>
      <c r="BO711" s="642"/>
      <c r="BP711" s="642"/>
      <c r="BQ711" s="642"/>
      <c r="BR711" s="642"/>
      <c r="BS711" s="642"/>
      <c r="BT711" s="642"/>
      <c r="BU711" s="642"/>
      <c r="BV711" s="644"/>
      <c r="BW711" s="644"/>
      <c r="BX711" s="44"/>
      <c r="BY711" s="44"/>
      <c r="BZ711" s="11"/>
      <c r="CA711" s="14"/>
      <c r="CB711" s="14"/>
      <c r="CC711" s="13"/>
      <c r="CD711" s="13"/>
      <c r="CE711" s="13"/>
      <c r="CF711" s="13"/>
      <c r="CG711" s="289"/>
    </row>
    <row r="712" spans="1:85" ht="15" x14ac:dyDescent="0.25">
      <c r="A712" s="1" t="s">
        <v>2039</v>
      </c>
      <c r="B712" s="6">
        <v>699</v>
      </c>
      <c r="C712" s="9"/>
      <c r="D712" s="641"/>
      <c r="E712" s="37"/>
      <c r="F712" s="645"/>
      <c r="G712" s="646"/>
      <c r="H712" s="9"/>
      <c r="I712" s="642"/>
      <c r="J712" s="642"/>
      <c r="K712" s="642"/>
      <c r="L712" s="642"/>
      <c r="M712" s="642"/>
      <c r="N712" s="642"/>
      <c r="O712" s="642"/>
      <c r="P712" s="642"/>
      <c r="Q712" s="14"/>
      <c r="R712" s="14"/>
      <c r="S712" s="10"/>
      <c r="T712" s="642"/>
      <c r="U712" s="642"/>
      <c r="V712" s="642"/>
      <c r="W712" s="642"/>
      <c r="X712" s="642"/>
      <c r="Y712" s="642"/>
      <c r="Z712" s="623"/>
      <c r="AA712" s="623"/>
      <c r="AB712" s="10"/>
      <c r="AC712" s="44"/>
      <c r="AD712" s="44"/>
      <c r="AE712" s="44"/>
      <c r="AF712" s="12"/>
      <c r="AG712" s="12"/>
      <c r="AH712" s="10"/>
      <c r="AI712" s="12"/>
      <c r="AJ712" s="12"/>
      <c r="AK712" s="10"/>
      <c r="AL712" s="44"/>
      <c r="AM712" s="44"/>
      <c r="AN712" s="11"/>
      <c r="AO712" s="642"/>
      <c r="AP712" s="642"/>
      <c r="AQ712" s="642"/>
      <c r="AR712" s="642"/>
      <c r="AS712" s="642"/>
      <c r="AT712" s="642"/>
      <c r="AU712" s="642"/>
      <c r="AV712" s="642"/>
      <c r="AW712" s="643">
        <v>0</v>
      </c>
      <c r="AX712" s="643">
        <v>0</v>
      </c>
      <c r="AY712" s="642"/>
      <c r="AZ712" s="642"/>
      <c r="BA712" s="642"/>
      <c r="BB712" s="642"/>
      <c r="BC712" s="642"/>
      <c r="BD712" s="642"/>
      <c r="BE712" s="13"/>
      <c r="BF712" s="13"/>
      <c r="BG712" s="10"/>
      <c r="BH712" s="13"/>
      <c r="BI712" s="13"/>
      <c r="BJ712" s="10"/>
      <c r="BK712" s="44"/>
      <c r="BL712" s="44"/>
      <c r="BM712" s="11"/>
      <c r="BN712" s="642"/>
      <c r="BO712" s="642"/>
      <c r="BP712" s="642"/>
      <c r="BQ712" s="642"/>
      <c r="BR712" s="642"/>
      <c r="BS712" s="642"/>
      <c r="BT712" s="642"/>
      <c r="BU712" s="642"/>
      <c r="BV712" s="644"/>
      <c r="BW712" s="644"/>
      <c r="BX712" s="44"/>
      <c r="BY712" s="44"/>
      <c r="BZ712" s="11"/>
      <c r="CA712" s="14"/>
      <c r="CB712" s="14"/>
      <c r="CC712" s="13"/>
      <c r="CD712" s="13"/>
      <c r="CE712" s="13"/>
      <c r="CF712" s="13"/>
      <c r="CG712" s="289"/>
    </row>
    <row r="713" spans="1:85" ht="15" x14ac:dyDescent="0.25">
      <c r="A713" s="1" t="s">
        <v>2039</v>
      </c>
      <c r="B713" s="6">
        <v>700</v>
      </c>
      <c r="C713" s="9"/>
      <c r="D713" s="641"/>
      <c r="E713" s="37"/>
      <c r="F713" s="645"/>
      <c r="G713" s="646"/>
      <c r="H713" s="9"/>
      <c r="I713" s="642"/>
      <c r="J713" s="642"/>
      <c r="K713" s="642"/>
      <c r="L713" s="642"/>
      <c r="M713" s="642"/>
      <c r="N713" s="642"/>
      <c r="O713" s="642"/>
      <c r="P713" s="642"/>
      <c r="Q713" s="14"/>
      <c r="R713" s="14"/>
      <c r="S713" s="10"/>
      <c r="T713" s="642"/>
      <c r="U713" s="642"/>
      <c r="V713" s="642"/>
      <c r="W713" s="642"/>
      <c r="X713" s="642"/>
      <c r="Y713" s="642"/>
      <c r="Z713" s="623"/>
      <c r="AA713" s="623"/>
      <c r="AB713" s="10"/>
      <c r="AC713" s="44"/>
      <c r="AD713" s="44"/>
      <c r="AE713" s="44"/>
      <c r="AF713" s="12"/>
      <c r="AG713" s="12"/>
      <c r="AH713" s="10"/>
      <c r="AI713" s="12"/>
      <c r="AJ713" s="12"/>
      <c r="AK713" s="10"/>
      <c r="AL713" s="44"/>
      <c r="AM713" s="44"/>
      <c r="AN713" s="11"/>
      <c r="AO713" s="642"/>
      <c r="AP713" s="642"/>
      <c r="AQ713" s="642"/>
      <c r="AR713" s="642"/>
      <c r="AS713" s="642"/>
      <c r="AT713" s="642"/>
      <c r="AU713" s="642"/>
      <c r="AV713" s="642"/>
      <c r="AW713" s="643">
        <v>0</v>
      </c>
      <c r="AX713" s="643">
        <v>0</v>
      </c>
      <c r="AY713" s="642"/>
      <c r="AZ713" s="642"/>
      <c r="BA713" s="642"/>
      <c r="BB713" s="642"/>
      <c r="BC713" s="642"/>
      <c r="BD713" s="642"/>
      <c r="BE713" s="13"/>
      <c r="BF713" s="13"/>
      <c r="BG713" s="10"/>
      <c r="BH713" s="13"/>
      <c r="BI713" s="13"/>
      <c r="BJ713" s="10"/>
      <c r="BK713" s="44"/>
      <c r="BL713" s="44"/>
      <c r="BM713" s="11"/>
      <c r="BN713" s="642"/>
      <c r="BO713" s="642"/>
      <c r="BP713" s="642"/>
      <c r="BQ713" s="642"/>
      <c r="BR713" s="642"/>
      <c r="BS713" s="642"/>
      <c r="BT713" s="642"/>
      <c r="BU713" s="642"/>
      <c r="BV713" s="644"/>
      <c r="BW713" s="644"/>
      <c r="BX713" s="44"/>
      <c r="BY713" s="44"/>
      <c r="BZ713" s="11"/>
      <c r="CA713" s="14"/>
      <c r="CB713" s="14"/>
      <c r="CC713" s="13"/>
      <c r="CD713" s="13"/>
      <c r="CE713" s="13"/>
      <c r="CF713" s="13"/>
      <c r="CG713" s="289"/>
    </row>
    <row r="715" spans="1:85" ht="15" customHeight="1" thickBot="1" x14ac:dyDescent="0.25">
      <c r="H715" s="15" t="s">
        <v>12</v>
      </c>
      <c r="I715" s="16">
        <f t="shared" ref="I715:AV715" si="405">SUM(I14:I713)</f>
        <v>35</v>
      </c>
      <c r="J715" s="16">
        <f t="shared" si="405"/>
        <v>64</v>
      </c>
      <c r="K715" s="16">
        <f t="shared" si="405"/>
        <v>36</v>
      </c>
      <c r="L715" s="16">
        <f t="shared" si="405"/>
        <v>41</v>
      </c>
      <c r="M715" s="16">
        <f t="shared" si="405"/>
        <v>619</v>
      </c>
      <c r="N715" s="16">
        <f t="shared" si="405"/>
        <v>1070</v>
      </c>
      <c r="O715" s="16">
        <f t="shared" si="405"/>
        <v>808</v>
      </c>
      <c r="P715" s="16">
        <f t="shared" si="405"/>
        <v>1568</v>
      </c>
      <c r="Q715" s="16">
        <f t="shared" si="405"/>
        <v>1498</v>
      </c>
      <c r="R715" s="16">
        <f t="shared" si="405"/>
        <v>2743</v>
      </c>
      <c r="S715" s="16">
        <f t="shared" si="405"/>
        <v>4241</v>
      </c>
      <c r="T715" s="16">
        <f t="shared" si="405"/>
        <v>701</v>
      </c>
      <c r="U715" s="16">
        <f t="shared" si="405"/>
        <v>870</v>
      </c>
      <c r="V715" s="16">
        <f t="shared" si="405"/>
        <v>391</v>
      </c>
      <c r="W715" s="16">
        <f t="shared" si="405"/>
        <v>758</v>
      </c>
      <c r="X715" s="16">
        <f t="shared" si="405"/>
        <v>506</v>
      </c>
      <c r="Y715" s="16">
        <f t="shared" si="405"/>
        <v>1047</v>
      </c>
      <c r="Z715" s="16">
        <f t="shared" si="405"/>
        <v>1598</v>
      </c>
      <c r="AA715" s="16">
        <f t="shared" si="405"/>
        <v>2675</v>
      </c>
      <c r="AB715" s="16">
        <f t="shared" si="405"/>
        <v>4273</v>
      </c>
      <c r="AC715" s="16">
        <f t="shared" si="405"/>
        <v>3096</v>
      </c>
      <c r="AD715" s="16">
        <f t="shared" si="405"/>
        <v>5418</v>
      </c>
      <c r="AE715" s="700">
        <f t="shared" si="405"/>
        <v>8514</v>
      </c>
      <c r="AF715" s="16">
        <f t="shared" si="405"/>
        <v>1327</v>
      </c>
      <c r="AG715" s="16">
        <f t="shared" si="405"/>
        <v>3004</v>
      </c>
      <c r="AH715" s="16">
        <f t="shared" si="405"/>
        <v>4331</v>
      </c>
      <c r="AI715" s="16">
        <f t="shared" si="405"/>
        <v>1821</v>
      </c>
      <c r="AJ715" s="16">
        <f t="shared" si="405"/>
        <v>2362</v>
      </c>
      <c r="AK715" s="16">
        <f t="shared" si="405"/>
        <v>4183</v>
      </c>
      <c r="AL715" s="16">
        <f t="shared" si="405"/>
        <v>3148</v>
      </c>
      <c r="AM715" s="16">
        <f t="shared" si="405"/>
        <v>5366</v>
      </c>
      <c r="AN715" s="16">
        <f t="shared" si="405"/>
        <v>8514</v>
      </c>
      <c r="AO715" s="16">
        <f t="shared" si="405"/>
        <v>92</v>
      </c>
      <c r="AP715" s="16">
        <f t="shared" si="405"/>
        <v>56</v>
      </c>
      <c r="AQ715" s="16">
        <f t="shared" si="405"/>
        <v>3</v>
      </c>
      <c r="AR715" s="16">
        <f t="shared" si="405"/>
        <v>5</v>
      </c>
      <c r="AS715" s="16">
        <f t="shared" si="405"/>
        <v>87</v>
      </c>
      <c r="AT715" s="16">
        <f t="shared" si="405"/>
        <v>65</v>
      </c>
      <c r="AU715" s="16">
        <f t="shared" si="405"/>
        <v>22</v>
      </c>
      <c r="AV715" s="16">
        <f t="shared" si="405"/>
        <v>7</v>
      </c>
      <c r="AW715" s="16">
        <f t="shared" ref="AW715:AX715" si="406">SUM(AW14:AW713)</f>
        <v>0</v>
      </c>
      <c r="AX715" s="16">
        <f t="shared" si="406"/>
        <v>0</v>
      </c>
      <c r="AY715" s="16">
        <f t="shared" ref="AY715:CG715" si="407">SUM(AY14:AY713)</f>
        <v>2727</v>
      </c>
      <c r="AZ715" s="16">
        <f t="shared" si="407"/>
        <v>5053</v>
      </c>
      <c r="BA715" s="16">
        <f t="shared" si="407"/>
        <v>215</v>
      </c>
      <c r="BB715" s="16">
        <f t="shared" si="407"/>
        <v>180</v>
      </c>
      <c r="BC715" s="16">
        <f t="shared" si="407"/>
        <v>1</v>
      </c>
      <c r="BD715" s="16">
        <f t="shared" si="407"/>
        <v>1</v>
      </c>
      <c r="BE715" s="16">
        <f t="shared" si="407"/>
        <v>204</v>
      </c>
      <c r="BF715" s="16">
        <f t="shared" si="407"/>
        <v>133</v>
      </c>
      <c r="BG715" s="16">
        <f t="shared" si="407"/>
        <v>337</v>
      </c>
      <c r="BH715" s="16">
        <f t="shared" si="407"/>
        <v>2943</v>
      </c>
      <c r="BI715" s="16">
        <f t="shared" si="407"/>
        <v>5234</v>
      </c>
      <c r="BJ715" s="16">
        <f t="shared" si="407"/>
        <v>8177</v>
      </c>
      <c r="BK715" s="16">
        <f t="shared" si="407"/>
        <v>3147</v>
      </c>
      <c r="BL715" s="16">
        <f t="shared" si="407"/>
        <v>5367</v>
      </c>
      <c r="BM715" s="16">
        <f t="shared" si="407"/>
        <v>8514</v>
      </c>
      <c r="BN715" s="16">
        <f t="shared" si="407"/>
        <v>78</v>
      </c>
      <c r="BO715" s="16">
        <f t="shared" si="407"/>
        <v>53</v>
      </c>
      <c r="BP715" s="16">
        <f t="shared" si="407"/>
        <v>83</v>
      </c>
      <c r="BQ715" s="16">
        <f t="shared" si="407"/>
        <v>68</v>
      </c>
      <c r="BR715" s="16">
        <f t="shared" si="407"/>
        <v>101</v>
      </c>
      <c r="BS715" s="16">
        <f t="shared" si="407"/>
        <v>58</v>
      </c>
      <c r="BT715" s="16">
        <f t="shared" si="407"/>
        <v>212</v>
      </c>
      <c r="BU715" s="16">
        <f t="shared" si="407"/>
        <v>135</v>
      </c>
      <c r="BV715" s="16">
        <f t="shared" si="407"/>
        <v>396</v>
      </c>
      <c r="BW715" s="16">
        <f t="shared" si="407"/>
        <v>261</v>
      </c>
      <c r="BX715" s="16">
        <f t="shared" si="407"/>
        <v>474</v>
      </c>
      <c r="BY715" s="16">
        <f t="shared" si="407"/>
        <v>314</v>
      </c>
      <c r="BZ715" s="16">
        <f t="shared" si="407"/>
        <v>788</v>
      </c>
      <c r="CA715" s="16">
        <f t="shared" si="407"/>
        <v>3096</v>
      </c>
      <c r="CB715" s="16">
        <f t="shared" si="407"/>
        <v>5418</v>
      </c>
      <c r="CC715" s="16">
        <f t="shared" si="407"/>
        <v>474</v>
      </c>
      <c r="CD715" s="16">
        <f t="shared" si="407"/>
        <v>314</v>
      </c>
      <c r="CE715" s="16">
        <f t="shared" si="407"/>
        <v>3570</v>
      </c>
      <c r="CF715" s="16">
        <f t="shared" si="407"/>
        <v>5732</v>
      </c>
      <c r="CG715" s="16">
        <f t="shared" si="407"/>
        <v>9302</v>
      </c>
    </row>
    <row r="716" spans="1:85" ht="14.25" thickTop="1" thickBot="1" x14ac:dyDescent="0.25">
      <c r="H716" s="531" t="s">
        <v>52</v>
      </c>
      <c r="I716" s="532">
        <f t="shared" ref="I716:R717" si="408">SUMIFS(I$14:I$713,$H$14:$H$713,$H716)</f>
        <v>35</v>
      </c>
      <c r="J716" s="532">
        <f t="shared" si="408"/>
        <v>64</v>
      </c>
      <c r="K716" s="532">
        <f t="shared" si="408"/>
        <v>36</v>
      </c>
      <c r="L716" s="532">
        <f t="shared" si="408"/>
        <v>41</v>
      </c>
      <c r="M716" s="532">
        <f t="shared" si="408"/>
        <v>617</v>
      </c>
      <c r="N716" s="532">
        <f t="shared" si="408"/>
        <v>1063</v>
      </c>
      <c r="O716" s="532">
        <f t="shared" si="408"/>
        <v>803</v>
      </c>
      <c r="P716" s="532">
        <f t="shared" si="408"/>
        <v>1566</v>
      </c>
      <c r="Q716" s="532">
        <f t="shared" si="408"/>
        <v>1491</v>
      </c>
      <c r="R716" s="532">
        <f t="shared" si="408"/>
        <v>2734</v>
      </c>
      <c r="S716" s="532">
        <f t="shared" ref="S716:AB717" si="409">SUMIFS(S$14:S$713,$H$14:$H$713,$H716)</f>
        <v>4225</v>
      </c>
      <c r="T716" s="532">
        <f t="shared" si="409"/>
        <v>3</v>
      </c>
      <c r="U716" s="532">
        <f t="shared" si="409"/>
        <v>4</v>
      </c>
      <c r="V716" s="532">
        <f t="shared" si="409"/>
        <v>380</v>
      </c>
      <c r="W716" s="532">
        <f t="shared" si="409"/>
        <v>745</v>
      </c>
      <c r="X716" s="532">
        <f t="shared" si="409"/>
        <v>439</v>
      </c>
      <c r="Y716" s="532">
        <f t="shared" si="409"/>
        <v>950</v>
      </c>
      <c r="Z716" s="532">
        <f t="shared" si="409"/>
        <v>822</v>
      </c>
      <c r="AA716" s="532">
        <f t="shared" si="409"/>
        <v>1699</v>
      </c>
      <c r="AB716" s="532">
        <f t="shared" si="409"/>
        <v>2521</v>
      </c>
      <c r="AC716" s="532">
        <f t="shared" ref="AC716:AL717" si="410">SUMIFS(AC$14:AC$713,$H$14:$H$713,$H716)</f>
        <v>2313</v>
      </c>
      <c r="AD716" s="532">
        <f t="shared" si="410"/>
        <v>4433</v>
      </c>
      <c r="AE716" s="701">
        <f t="shared" si="410"/>
        <v>6746</v>
      </c>
      <c r="AF716" s="532">
        <f t="shared" si="410"/>
        <v>775</v>
      </c>
      <c r="AG716" s="532">
        <f t="shared" si="410"/>
        <v>2333</v>
      </c>
      <c r="AH716" s="532">
        <f t="shared" si="410"/>
        <v>3108</v>
      </c>
      <c r="AI716" s="532">
        <f t="shared" si="410"/>
        <v>1585</v>
      </c>
      <c r="AJ716" s="532">
        <f t="shared" si="410"/>
        <v>2053</v>
      </c>
      <c r="AK716" s="532">
        <f t="shared" si="410"/>
        <v>3638</v>
      </c>
      <c r="AL716" s="532">
        <f t="shared" si="410"/>
        <v>2360</v>
      </c>
      <c r="AM716" s="532">
        <f t="shared" ref="AM716:AV717" si="411">SUMIFS(AM$14:AM$713,$H$14:$H$713,$H716)</f>
        <v>4386</v>
      </c>
      <c r="AN716" s="532">
        <f t="shared" si="411"/>
        <v>6746</v>
      </c>
      <c r="AO716" s="532">
        <f t="shared" si="411"/>
        <v>31</v>
      </c>
      <c r="AP716" s="532">
        <f t="shared" si="411"/>
        <v>31</v>
      </c>
      <c r="AQ716" s="532">
        <f t="shared" si="411"/>
        <v>3</v>
      </c>
      <c r="AR716" s="532">
        <f t="shared" si="411"/>
        <v>0</v>
      </c>
      <c r="AS716" s="532">
        <f t="shared" si="411"/>
        <v>79</v>
      </c>
      <c r="AT716" s="532">
        <f t="shared" si="411"/>
        <v>61</v>
      </c>
      <c r="AU716" s="532">
        <f t="shared" si="411"/>
        <v>10</v>
      </c>
      <c r="AV716" s="532">
        <f t="shared" si="411"/>
        <v>3</v>
      </c>
      <c r="AW716" s="532">
        <f t="shared" ref="AW716:AX717" si="412">SUMIFS(AW$14:AW$713,$H$14:$H$713,$H716)</f>
        <v>0</v>
      </c>
      <c r="AX716" s="532">
        <f t="shared" si="412"/>
        <v>0</v>
      </c>
      <c r="AY716" s="532">
        <f t="shared" ref="AY716:BH717" si="413">SUMIFS(AY$14:AY$713,$H$14:$H$713,$H716)</f>
        <v>2056</v>
      </c>
      <c r="AZ716" s="532">
        <f t="shared" si="413"/>
        <v>4134</v>
      </c>
      <c r="BA716" s="532">
        <f t="shared" si="413"/>
        <v>180</v>
      </c>
      <c r="BB716" s="532">
        <f t="shared" si="413"/>
        <v>156</v>
      </c>
      <c r="BC716" s="532">
        <f t="shared" si="413"/>
        <v>1</v>
      </c>
      <c r="BD716" s="532">
        <f t="shared" si="413"/>
        <v>1</v>
      </c>
      <c r="BE716" s="532">
        <f t="shared" si="413"/>
        <v>123</v>
      </c>
      <c r="BF716" s="532">
        <f t="shared" si="413"/>
        <v>95</v>
      </c>
      <c r="BG716" s="532">
        <f t="shared" si="413"/>
        <v>218</v>
      </c>
      <c r="BH716" s="532">
        <f t="shared" si="413"/>
        <v>2237</v>
      </c>
      <c r="BI716" s="532">
        <f t="shared" ref="BI716:BR717" si="414">SUMIFS(BI$14:BI$713,$H$14:$H$713,$H716)</f>
        <v>4291</v>
      </c>
      <c r="BJ716" s="532">
        <f t="shared" si="414"/>
        <v>6528</v>
      </c>
      <c r="BK716" s="532">
        <f t="shared" si="414"/>
        <v>2360</v>
      </c>
      <c r="BL716" s="532">
        <f t="shared" si="414"/>
        <v>4386</v>
      </c>
      <c r="BM716" s="533">
        <f t="shared" si="414"/>
        <v>6746</v>
      </c>
      <c r="BN716" s="532">
        <f t="shared" si="414"/>
        <v>77</v>
      </c>
      <c r="BO716" s="532">
        <f t="shared" si="414"/>
        <v>53</v>
      </c>
      <c r="BP716" s="532">
        <f t="shared" si="414"/>
        <v>0</v>
      </c>
      <c r="BQ716" s="532">
        <f t="shared" si="414"/>
        <v>0</v>
      </c>
      <c r="BR716" s="532">
        <f t="shared" si="414"/>
        <v>99</v>
      </c>
      <c r="BS716" s="532">
        <f t="shared" ref="BS716:CG717" si="415">SUMIFS(BS$14:BS$713,$H$14:$H$713,$H716)</f>
        <v>53</v>
      </c>
      <c r="BT716" s="532">
        <f t="shared" si="415"/>
        <v>190</v>
      </c>
      <c r="BU716" s="532">
        <f t="shared" si="415"/>
        <v>107</v>
      </c>
      <c r="BV716" s="532">
        <f t="shared" si="415"/>
        <v>289</v>
      </c>
      <c r="BW716" s="532">
        <f t="shared" si="415"/>
        <v>160</v>
      </c>
      <c r="BX716" s="532">
        <f t="shared" si="415"/>
        <v>366</v>
      </c>
      <c r="BY716" s="532">
        <f t="shared" si="415"/>
        <v>213</v>
      </c>
      <c r="BZ716" s="532">
        <f t="shared" si="415"/>
        <v>579</v>
      </c>
      <c r="CA716" s="532">
        <f t="shared" si="415"/>
        <v>2313</v>
      </c>
      <c r="CB716" s="532">
        <f t="shared" si="415"/>
        <v>4433</v>
      </c>
      <c r="CC716" s="532">
        <f t="shared" si="415"/>
        <v>366</v>
      </c>
      <c r="CD716" s="532">
        <f t="shared" si="415"/>
        <v>213</v>
      </c>
      <c r="CE716" s="532">
        <f t="shared" si="415"/>
        <v>2679</v>
      </c>
      <c r="CF716" s="532">
        <f t="shared" si="415"/>
        <v>4646</v>
      </c>
      <c r="CG716" s="534">
        <f t="shared" si="415"/>
        <v>7325</v>
      </c>
    </row>
    <row r="717" spans="1:85" ht="14.25" thickTop="1" thickBot="1" x14ac:dyDescent="0.25">
      <c r="H717" s="17" t="s">
        <v>53</v>
      </c>
      <c r="I717" s="41">
        <f t="shared" si="408"/>
        <v>0</v>
      </c>
      <c r="J717" s="41">
        <f t="shared" si="408"/>
        <v>0</v>
      </c>
      <c r="K717" s="41">
        <f t="shared" si="408"/>
        <v>0</v>
      </c>
      <c r="L717" s="41">
        <f t="shared" si="408"/>
        <v>0</v>
      </c>
      <c r="M717" s="41">
        <f t="shared" si="408"/>
        <v>2</v>
      </c>
      <c r="N717" s="41">
        <f t="shared" si="408"/>
        <v>7</v>
      </c>
      <c r="O717" s="41">
        <f t="shared" si="408"/>
        <v>5</v>
      </c>
      <c r="P717" s="41">
        <f t="shared" si="408"/>
        <v>2</v>
      </c>
      <c r="Q717" s="41">
        <f t="shared" si="408"/>
        <v>7</v>
      </c>
      <c r="R717" s="41">
        <f t="shared" si="408"/>
        <v>9</v>
      </c>
      <c r="S717" s="41">
        <f t="shared" si="409"/>
        <v>16</v>
      </c>
      <c r="T717" s="41">
        <f t="shared" si="409"/>
        <v>698</v>
      </c>
      <c r="U717" s="41">
        <f t="shared" si="409"/>
        <v>866</v>
      </c>
      <c r="V717" s="41">
        <f t="shared" si="409"/>
        <v>11</v>
      </c>
      <c r="W717" s="41">
        <f t="shared" si="409"/>
        <v>13</v>
      </c>
      <c r="X717" s="41">
        <f t="shared" si="409"/>
        <v>67</v>
      </c>
      <c r="Y717" s="41">
        <f t="shared" si="409"/>
        <v>97</v>
      </c>
      <c r="Z717" s="41">
        <f t="shared" si="409"/>
        <v>776</v>
      </c>
      <c r="AA717" s="41">
        <f t="shared" si="409"/>
        <v>976</v>
      </c>
      <c r="AB717" s="41">
        <f t="shared" si="409"/>
        <v>1752</v>
      </c>
      <c r="AC717" s="41">
        <f t="shared" si="410"/>
        <v>783</v>
      </c>
      <c r="AD717" s="41">
        <f t="shared" si="410"/>
        <v>985</v>
      </c>
      <c r="AE717" s="701">
        <f t="shared" si="410"/>
        <v>1768</v>
      </c>
      <c r="AF717" s="41">
        <f t="shared" si="410"/>
        <v>552</v>
      </c>
      <c r="AG717" s="41">
        <f t="shared" si="410"/>
        <v>671</v>
      </c>
      <c r="AH717" s="41">
        <f t="shared" si="410"/>
        <v>1223</v>
      </c>
      <c r="AI717" s="41">
        <f t="shared" si="410"/>
        <v>236</v>
      </c>
      <c r="AJ717" s="41">
        <f t="shared" si="410"/>
        <v>309</v>
      </c>
      <c r="AK717" s="41">
        <f t="shared" si="410"/>
        <v>545</v>
      </c>
      <c r="AL717" s="41">
        <f t="shared" si="410"/>
        <v>788</v>
      </c>
      <c r="AM717" s="41">
        <f t="shared" si="411"/>
        <v>980</v>
      </c>
      <c r="AN717" s="41">
        <f t="shared" si="411"/>
        <v>1768</v>
      </c>
      <c r="AO717" s="41">
        <f t="shared" si="411"/>
        <v>61</v>
      </c>
      <c r="AP717" s="41">
        <f t="shared" si="411"/>
        <v>25</v>
      </c>
      <c r="AQ717" s="41">
        <f t="shared" si="411"/>
        <v>0</v>
      </c>
      <c r="AR717" s="41">
        <f t="shared" si="411"/>
        <v>5</v>
      </c>
      <c r="AS717" s="41">
        <f t="shared" si="411"/>
        <v>8</v>
      </c>
      <c r="AT717" s="41">
        <f t="shared" si="411"/>
        <v>4</v>
      </c>
      <c r="AU717" s="41">
        <f t="shared" si="411"/>
        <v>12</v>
      </c>
      <c r="AV717" s="41">
        <f t="shared" si="411"/>
        <v>4</v>
      </c>
      <c r="AW717" s="41">
        <f t="shared" si="412"/>
        <v>0</v>
      </c>
      <c r="AX717" s="41">
        <f t="shared" si="412"/>
        <v>0</v>
      </c>
      <c r="AY717" s="41">
        <f t="shared" si="413"/>
        <v>671</v>
      </c>
      <c r="AZ717" s="41">
        <f t="shared" si="413"/>
        <v>919</v>
      </c>
      <c r="BA717" s="41">
        <f t="shared" si="413"/>
        <v>35</v>
      </c>
      <c r="BB717" s="41">
        <f t="shared" si="413"/>
        <v>24</v>
      </c>
      <c r="BC717" s="41">
        <f t="shared" si="413"/>
        <v>0</v>
      </c>
      <c r="BD717" s="41">
        <f t="shared" si="413"/>
        <v>0</v>
      </c>
      <c r="BE717" s="41">
        <f t="shared" si="413"/>
        <v>81</v>
      </c>
      <c r="BF717" s="41">
        <f t="shared" si="413"/>
        <v>38</v>
      </c>
      <c r="BG717" s="41">
        <f t="shared" si="413"/>
        <v>119</v>
      </c>
      <c r="BH717" s="41">
        <f t="shared" si="413"/>
        <v>706</v>
      </c>
      <c r="BI717" s="41">
        <f t="shared" si="414"/>
        <v>943</v>
      </c>
      <c r="BJ717" s="41">
        <f t="shared" si="414"/>
        <v>1649</v>
      </c>
      <c r="BK717" s="41">
        <f t="shared" si="414"/>
        <v>787</v>
      </c>
      <c r="BL717" s="41">
        <f t="shared" si="414"/>
        <v>981</v>
      </c>
      <c r="BM717" s="42">
        <f t="shared" si="414"/>
        <v>1768</v>
      </c>
      <c r="BN717" s="41">
        <f t="shared" si="414"/>
        <v>1</v>
      </c>
      <c r="BO717" s="41">
        <f t="shared" si="414"/>
        <v>0</v>
      </c>
      <c r="BP717" s="41">
        <f t="shared" si="414"/>
        <v>83</v>
      </c>
      <c r="BQ717" s="41">
        <f t="shared" si="414"/>
        <v>68</v>
      </c>
      <c r="BR717" s="41">
        <f t="shared" si="414"/>
        <v>2</v>
      </c>
      <c r="BS717" s="41">
        <f t="shared" si="415"/>
        <v>5</v>
      </c>
      <c r="BT717" s="41">
        <f t="shared" si="415"/>
        <v>22</v>
      </c>
      <c r="BU717" s="41">
        <f t="shared" si="415"/>
        <v>28</v>
      </c>
      <c r="BV717" s="41">
        <f t="shared" si="415"/>
        <v>107</v>
      </c>
      <c r="BW717" s="41">
        <f t="shared" si="415"/>
        <v>101</v>
      </c>
      <c r="BX717" s="41">
        <f t="shared" si="415"/>
        <v>108</v>
      </c>
      <c r="BY717" s="41">
        <f t="shared" si="415"/>
        <v>101</v>
      </c>
      <c r="BZ717" s="41">
        <f t="shared" si="415"/>
        <v>209</v>
      </c>
      <c r="CA717" s="41">
        <f t="shared" si="415"/>
        <v>783</v>
      </c>
      <c r="CB717" s="41">
        <f t="shared" si="415"/>
        <v>985</v>
      </c>
      <c r="CC717" s="41">
        <f t="shared" si="415"/>
        <v>108</v>
      </c>
      <c r="CD717" s="41">
        <f t="shared" si="415"/>
        <v>101</v>
      </c>
      <c r="CE717" s="41">
        <f t="shared" si="415"/>
        <v>891</v>
      </c>
      <c r="CF717" s="41">
        <f t="shared" si="415"/>
        <v>1086</v>
      </c>
      <c r="CG717" s="43">
        <f t="shared" si="415"/>
        <v>1977</v>
      </c>
    </row>
    <row r="718" spans="1:85" ht="13.5" thickTop="1" x14ac:dyDescent="0.2">
      <c r="AE718" s="6"/>
    </row>
  </sheetData>
  <mergeCells count="60">
    <mergeCell ref="BZ9:BZ11"/>
    <mergeCell ref="CA9:CB10"/>
    <mergeCell ref="CC9:CD10"/>
    <mergeCell ref="CE9:CF10"/>
    <mergeCell ref="CG9:CG11"/>
    <mergeCell ref="T10:U10"/>
    <mergeCell ref="V10:W10"/>
    <mergeCell ref="X10:Y10"/>
    <mergeCell ref="Z10:AA10"/>
    <mergeCell ref="BP10:BQ10"/>
    <mergeCell ref="BJ9:BJ11"/>
    <mergeCell ref="BK9:BL10"/>
    <mergeCell ref="BM9:BM11"/>
    <mergeCell ref="BN9:BO10"/>
    <mergeCell ref="BP9:BW9"/>
    <mergeCell ref="AY9:AZ9"/>
    <mergeCell ref="BA9:BB9"/>
    <mergeCell ref="BC9:BD9"/>
    <mergeCell ref="BE9:BF10"/>
    <mergeCell ref="BG9:BG11"/>
    <mergeCell ref="BH9:BI10"/>
    <mergeCell ref="BX9:BY9"/>
    <mergeCell ref="BR10:BS10"/>
    <mergeCell ref="BT10:BU10"/>
    <mergeCell ref="BV10:BW10"/>
    <mergeCell ref="BX10:BY10"/>
    <mergeCell ref="AW9:AX9"/>
    <mergeCell ref="AE9:AE11"/>
    <mergeCell ref="AF9:AG10"/>
    <mergeCell ref="AH9:AH11"/>
    <mergeCell ref="AI9:AJ10"/>
    <mergeCell ref="AK9:AK11"/>
    <mergeCell ref="AL9:AM10"/>
    <mergeCell ref="AN9:AN11"/>
    <mergeCell ref="AO9:AP9"/>
    <mergeCell ref="AQ9:AR9"/>
    <mergeCell ref="AS9:AT9"/>
    <mergeCell ref="AU9:AV9"/>
    <mergeCell ref="CA8:CG8"/>
    <mergeCell ref="I9:J9"/>
    <mergeCell ref="K9:L9"/>
    <mergeCell ref="M9:N9"/>
    <mergeCell ref="O9:P9"/>
    <mergeCell ref="Q9:R10"/>
    <mergeCell ref="S9:S11"/>
    <mergeCell ref="T9:AA9"/>
    <mergeCell ref="AB9:AB11"/>
    <mergeCell ref="AC9:AD10"/>
    <mergeCell ref="I8:P8"/>
    <mergeCell ref="Q8:AE8"/>
    <mergeCell ref="AF8:AN8"/>
    <mergeCell ref="AO8:BD8"/>
    <mergeCell ref="BE8:BM8"/>
    <mergeCell ref="BN8:BZ8"/>
    <mergeCell ref="H8:H11"/>
    <mergeCell ref="C8:C11"/>
    <mergeCell ref="D8:D11"/>
    <mergeCell ref="E8:E11"/>
    <mergeCell ref="F8:F11"/>
    <mergeCell ref="G8:G11"/>
  </mergeCells>
  <pageMargins left="0.39370078740157483" right="1.1811023622047245" top="0.51181102362204722" bottom="0.43307086614173229" header="0.31496062992125984" footer="0.23622047244094491"/>
  <pageSetup paperSize="5" scale="75" orientation="landscape" horizontalDpi="4294967293" r:id="rId1"/>
  <colBreaks count="1" manualBreakCount="1">
    <brk id="56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7A6C8-190D-4762-B4DD-C071F6478FE3}">
  <sheetPr>
    <tabColor rgb="FF00B050"/>
  </sheetPr>
  <dimension ref="B1:CH366"/>
  <sheetViews>
    <sheetView view="pageBreakPreview" topLeftCell="A91" zoomScale="90" zoomScaleNormal="85" zoomScaleSheetLayoutView="90" workbookViewId="0">
      <selection activeCell="E13" sqref="E13"/>
    </sheetView>
  </sheetViews>
  <sheetFormatPr defaultColWidth="8.85546875" defaultRowHeight="12.75" x14ac:dyDescent="0.2"/>
  <cols>
    <col min="1" max="1" width="8.85546875" style="1" customWidth="1"/>
    <col min="2" max="2" width="4.5703125" style="1" customWidth="1"/>
    <col min="3" max="3" width="12.140625" style="1" customWidth="1"/>
    <col min="4" max="4" width="18" style="1" customWidth="1"/>
    <col min="5" max="5" width="9" style="1" customWidth="1"/>
    <col min="6" max="6" width="31.7109375" style="1" customWidth="1"/>
    <col min="7" max="7" width="9.7109375" style="1" customWidth="1"/>
    <col min="8" max="8" width="5.140625" style="1" customWidth="1"/>
    <col min="9" max="12" width="5.28515625" style="1" customWidth="1"/>
    <col min="13" max="13" width="6" style="1" bestFit="1" customWidth="1"/>
    <col min="14" max="14" width="5.28515625" style="1" customWidth="1"/>
    <col min="15" max="15" width="6" style="1" bestFit="1" customWidth="1"/>
    <col min="16" max="17" width="5.7109375" style="1" customWidth="1"/>
    <col min="18" max="18" width="8.5703125" style="1" customWidth="1"/>
    <col min="19" max="26" width="5.7109375" style="1" customWidth="1"/>
    <col min="27" max="29" width="8.5703125" style="1" customWidth="1"/>
    <col min="30" max="30" width="14.85546875" style="1" bestFit="1" customWidth="1"/>
    <col min="31" max="32" width="5.7109375" style="1" customWidth="1"/>
    <col min="33" max="33" width="8.140625" style="1" customWidth="1"/>
    <col min="34" max="35" width="5.7109375" style="1" customWidth="1"/>
    <col min="36" max="38" width="8.140625" style="1" customWidth="1"/>
    <col min="39" max="39" width="9" style="1" customWidth="1"/>
    <col min="40" max="57" width="5.7109375" style="1" customWidth="1"/>
    <col min="58" max="58" width="8.140625" style="1" customWidth="1"/>
    <col min="59" max="60" width="5.7109375" style="1" customWidth="1"/>
    <col min="61" max="63" width="8.140625" style="1" customWidth="1"/>
    <col min="64" max="64" width="8.7109375" style="1" customWidth="1"/>
    <col min="65" max="76" width="6.42578125" style="1" customWidth="1"/>
    <col min="77" max="77" width="9.140625" style="1" customWidth="1"/>
    <col min="78" max="81" width="8.85546875" style="1"/>
    <col min="82" max="83" width="6" style="1" bestFit="1" customWidth="1"/>
    <col min="84" max="16384" width="8.85546875" style="1"/>
  </cols>
  <sheetData>
    <row r="1" spans="2:86" ht="24" thickBot="1" x14ac:dyDescent="0.4">
      <c r="E1" s="629" t="s">
        <v>1362</v>
      </c>
      <c r="F1" s="630"/>
      <c r="G1" s="630"/>
      <c r="H1" s="630"/>
      <c r="I1" s="630"/>
      <c r="J1" s="2"/>
      <c r="L1"/>
      <c r="M1"/>
      <c r="N1"/>
      <c r="O1"/>
      <c r="P1"/>
      <c r="Q1"/>
      <c r="R1"/>
      <c r="S1" s="46"/>
      <c r="T1" s="46"/>
      <c r="U1" s="46"/>
      <c r="V1" s="46"/>
      <c r="W1" s="46"/>
      <c r="X1" s="46"/>
    </row>
    <row r="2" spans="2:86" ht="23.25" x14ac:dyDescent="0.35">
      <c r="E2" s="632" t="s">
        <v>1337</v>
      </c>
      <c r="G2" s="632"/>
      <c r="H2" s="632"/>
      <c r="I2" s="632"/>
      <c r="J2" s="46"/>
      <c r="L2"/>
      <c r="M2"/>
      <c r="N2"/>
      <c r="O2"/>
      <c r="P2"/>
      <c r="Q2"/>
      <c r="R2"/>
      <c r="S2" s="46"/>
      <c r="T2" s="46"/>
      <c r="U2" s="46"/>
      <c r="V2" s="46"/>
      <c r="W2" s="46"/>
      <c r="X2" s="46"/>
    </row>
    <row r="3" spans="2:86" ht="18.75" x14ac:dyDescent="0.3">
      <c r="B3" s="3"/>
      <c r="C3" s="3"/>
      <c r="D3" s="3"/>
      <c r="E3" s="633" t="s">
        <v>1368</v>
      </c>
      <c r="G3" s="3"/>
      <c r="H3" s="3"/>
      <c r="I3" s="3"/>
      <c r="J3" s="3"/>
      <c r="L3"/>
      <c r="M3"/>
      <c r="N3"/>
      <c r="O3"/>
      <c r="P3"/>
      <c r="Q3"/>
      <c r="R3"/>
    </row>
    <row r="4" spans="2:86" ht="18.75" x14ac:dyDescent="0.3">
      <c r="B4" s="3"/>
      <c r="C4" s="3"/>
      <c r="D4" s="3"/>
      <c r="E4" s="634" t="s">
        <v>149</v>
      </c>
      <c r="G4" s="3"/>
      <c r="H4" s="3"/>
      <c r="I4" s="3"/>
      <c r="J4" s="3"/>
      <c r="L4" s="3"/>
      <c r="M4" s="3"/>
      <c r="N4" s="3"/>
      <c r="O4" s="3"/>
    </row>
    <row r="5" spans="2:86" ht="18" x14ac:dyDescent="0.25">
      <c r="B5" s="3"/>
      <c r="C5" s="3"/>
      <c r="D5" s="3"/>
      <c r="E5" s="635" t="s">
        <v>13</v>
      </c>
      <c r="G5" s="3"/>
      <c r="H5" s="3"/>
      <c r="I5" s="3"/>
      <c r="J5" s="3"/>
      <c r="L5" s="3"/>
      <c r="M5" s="3"/>
      <c r="N5" s="3"/>
      <c r="O5" s="3"/>
      <c r="Y5" s="6"/>
      <c r="Z5" s="6"/>
      <c r="AA5" s="6"/>
      <c r="AB5" s="6"/>
      <c r="AC5" s="6"/>
      <c r="AD5" s="6"/>
    </row>
    <row r="6" spans="2:86" ht="18" x14ac:dyDescent="0.25">
      <c r="B6" s="3"/>
      <c r="C6" s="3"/>
      <c r="D6" s="3"/>
      <c r="E6" s="535">
        <v>1</v>
      </c>
      <c r="F6" s="535">
        <v>2</v>
      </c>
      <c r="G6" s="535">
        <v>3</v>
      </c>
      <c r="H6" s="535">
        <v>4</v>
      </c>
      <c r="I6" s="535">
        <v>5</v>
      </c>
      <c r="J6" s="535">
        <v>6</v>
      </c>
      <c r="K6" s="535">
        <v>7</v>
      </c>
      <c r="L6" s="535">
        <v>8</v>
      </c>
      <c r="M6" s="535">
        <v>9</v>
      </c>
      <c r="N6" s="535">
        <v>10</v>
      </c>
      <c r="O6" s="535">
        <v>11</v>
      </c>
      <c r="P6" s="535">
        <v>12</v>
      </c>
      <c r="Q6" s="535">
        <v>13</v>
      </c>
      <c r="R6" s="535">
        <v>14</v>
      </c>
      <c r="S6" s="535">
        <v>15</v>
      </c>
      <c r="T6" s="535">
        <v>16</v>
      </c>
      <c r="U6" s="535">
        <v>17</v>
      </c>
      <c r="V6" s="535">
        <v>18</v>
      </c>
      <c r="W6" s="535">
        <v>19</v>
      </c>
      <c r="X6" s="535">
        <v>20</v>
      </c>
      <c r="Y6" s="535">
        <v>21</v>
      </c>
      <c r="Z6" s="535">
        <v>22</v>
      </c>
      <c r="AA6" s="535">
        <v>23</v>
      </c>
      <c r="AB6" s="535">
        <v>24</v>
      </c>
      <c r="AC6" s="535">
        <v>25</v>
      </c>
      <c r="AD6" s="535">
        <v>26</v>
      </c>
      <c r="AE6" s="535">
        <v>27</v>
      </c>
      <c r="AF6" s="535">
        <v>28</v>
      </c>
      <c r="AG6" s="535">
        <v>29</v>
      </c>
      <c r="AH6" s="535">
        <v>30</v>
      </c>
      <c r="AI6" s="535">
        <v>31</v>
      </c>
      <c r="AJ6" s="535">
        <v>32</v>
      </c>
      <c r="AK6" s="535">
        <v>33</v>
      </c>
      <c r="AL6" s="535">
        <v>34</v>
      </c>
      <c r="AM6" s="535">
        <v>35</v>
      </c>
      <c r="AN6" s="535">
        <v>36</v>
      </c>
      <c r="AO6" s="535">
        <v>37</v>
      </c>
      <c r="AP6" s="535">
        <v>38</v>
      </c>
      <c r="AQ6" s="535">
        <v>39</v>
      </c>
      <c r="AR6" s="535">
        <v>40</v>
      </c>
      <c r="AS6" s="535">
        <v>41</v>
      </c>
      <c r="AT6" s="535">
        <v>42</v>
      </c>
      <c r="AU6" s="535">
        <v>43</v>
      </c>
      <c r="AV6" s="535">
        <v>44</v>
      </c>
      <c r="AW6" s="535">
        <v>45</v>
      </c>
      <c r="AX6" s="535">
        <v>46</v>
      </c>
      <c r="AY6" s="535">
        <v>47</v>
      </c>
      <c r="AZ6" s="535">
        <v>48</v>
      </c>
      <c r="BA6" s="535">
        <v>49</v>
      </c>
      <c r="BB6" s="535">
        <v>50</v>
      </c>
      <c r="BC6" s="535">
        <v>51</v>
      </c>
      <c r="BD6" s="535">
        <v>52</v>
      </c>
      <c r="BE6" s="535">
        <v>53</v>
      </c>
      <c r="BF6" s="535">
        <v>54</v>
      </c>
      <c r="BG6" s="535">
        <v>55</v>
      </c>
      <c r="BH6" s="535">
        <v>56</v>
      </c>
      <c r="BI6" s="535">
        <v>57</v>
      </c>
      <c r="BJ6" s="535">
        <v>58</v>
      </c>
      <c r="BK6" s="535">
        <v>59</v>
      </c>
      <c r="BL6" s="535">
        <v>60</v>
      </c>
      <c r="BM6" s="535">
        <v>61</v>
      </c>
      <c r="BN6" s="535">
        <v>62</v>
      </c>
      <c r="BO6" s="535">
        <v>63</v>
      </c>
      <c r="BP6" s="535">
        <v>64</v>
      </c>
      <c r="BQ6" s="535">
        <v>65</v>
      </c>
      <c r="BR6" s="535">
        <v>66</v>
      </c>
      <c r="BS6" s="535">
        <v>67</v>
      </c>
      <c r="BT6" s="535">
        <v>68</v>
      </c>
      <c r="BU6" s="535">
        <v>69</v>
      </c>
      <c r="BV6" s="535">
        <v>70</v>
      </c>
      <c r="BW6" s="535">
        <v>71</v>
      </c>
      <c r="BX6" s="535">
        <v>72</v>
      </c>
      <c r="BY6" s="535">
        <v>73</v>
      </c>
      <c r="BZ6" s="535">
        <v>74</v>
      </c>
      <c r="CA6" s="535">
        <v>75</v>
      </c>
      <c r="CB6" s="535">
        <v>76</v>
      </c>
      <c r="CC6" s="535">
        <v>77</v>
      </c>
      <c r="CD6" s="535">
        <v>78</v>
      </c>
      <c r="CE6" s="535">
        <v>79</v>
      </c>
      <c r="CF6" s="535">
        <v>80</v>
      </c>
    </row>
    <row r="7" spans="2:86" ht="15" customHeight="1" x14ac:dyDescent="0.25">
      <c r="B7" s="1023" t="s">
        <v>0</v>
      </c>
      <c r="C7" s="1024" t="s">
        <v>193</v>
      </c>
      <c r="D7" s="1023" t="s">
        <v>38</v>
      </c>
      <c r="E7" s="1023" t="s">
        <v>39</v>
      </c>
      <c r="F7" s="1023" t="s">
        <v>40</v>
      </c>
      <c r="G7" s="992" t="s">
        <v>41</v>
      </c>
      <c r="H7" s="1011" t="s">
        <v>194</v>
      </c>
      <c r="I7" s="1012"/>
      <c r="J7" s="1012"/>
      <c r="K7" s="1012"/>
      <c r="L7" s="1012"/>
      <c r="M7" s="1012"/>
      <c r="N7" s="1012"/>
      <c r="O7" s="1013"/>
      <c r="P7" s="995" t="s">
        <v>42</v>
      </c>
      <c r="Q7" s="995"/>
      <c r="R7" s="995"/>
      <c r="S7" s="995"/>
      <c r="T7" s="995"/>
      <c r="U7" s="995"/>
      <c r="V7" s="995"/>
      <c r="W7" s="995"/>
      <c r="X7" s="995"/>
      <c r="Y7" s="995"/>
      <c r="Z7" s="995"/>
      <c r="AA7" s="995"/>
      <c r="AB7" s="995"/>
      <c r="AC7" s="995"/>
      <c r="AD7" s="995"/>
      <c r="AE7" s="1002" t="s">
        <v>43</v>
      </c>
      <c r="AF7" s="1003"/>
      <c r="AG7" s="1003"/>
      <c r="AH7" s="1003"/>
      <c r="AI7" s="1003"/>
      <c r="AJ7" s="1003"/>
      <c r="AK7" s="1003"/>
      <c r="AL7" s="1003"/>
      <c r="AM7" s="1004"/>
      <c r="AN7" s="999" t="s">
        <v>204</v>
      </c>
      <c r="AO7" s="1000"/>
      <c r="AP7" s="1000"/>
      <c r="AQ7" s="1000"/>
      <c r="AR7" s="1000"/>
      <c r="AS7" s="1000"/>
      <c r="AT7" s="1000"/>
      <c r="AU7" s="1000"/>
      <c r="AV7" s="1000"/>
      <c r="AW7" s="1000"/>
      <c r="AX7" s="1000"/>
      <c r="AY7" s="1000"/>
      <c r="AZ7" s="1000"/>
      <c r="BA7" s="1000"/>
      <c r="BB7" s="1000"/>
      <c r="BC7" s="1001"/>
      <c r="BD7" s="996" t="s">
        <v>44</v>
      </c>
      <c r="BE7" s="997"/>
      <c r="BF7" s="997"/>
      <c r="BG7" s="997"/>
      <c r="BH7" s="997"/>
      <c r="BI7" s="997"/>
      <c r="BJ7" s="997"/>
      <c r="BK7" s="997"/>
      <c r="BL7" s="998"/>
      <c r="BM7" s="999" t="s">
        <v>45</v>
      </c>
      <c r="BN7" s="1000"/>
      <c r="BO7" s="1000"/>
      <c r="BP7" s="1000"/>
      <c r="BQ7" s="1000"/>
      <c r="BR7" s="1000"/>
      <c r="BS7" s="1000"/>
      <c r="BT7" s="1000"/>
      <c r="BU7" s="1000"/>
      <c r="BV7" s="1000"/>
      <c r="BW7" s="1000"/>
      <c r="BX7" s="1000"/>
      <c r="BY7" s="1001"/>
      <c r="BZ7" s="993" t="s">
        <v>213</v>
      </c>
      <c r="CA7" s="994"/>
      <c r="CB7" s="994"/>
      <c r="CC7" s="994"/>
      <c r="CD7" s="994"/>
      <c r="CE7" s="994"/>
      <c r="CF7" s="994"/>
      <c r="CG7"/>
    </row>
    <row r="8" spans="2:86" ht="15" customHeight="1" x14ac:dyDescent="0.25">
      <c r="B8" s="1023"/>
      <c r="C8" s="1025"/>
      <c r="D8" s="1023"/>
      <c r="E8" s="1023"/>
      <c r="F8" s="1023"/>
      <c r="G8" s="992"/>
      <c r="H8" s="1014" t="s">
        <v>195</v>
      </c>
      <c r="I8" s="1015"/>
      <c r="J8" s="1014" t="s">
        <v>196</v>
      </c>
      <c r="K8" s="1015"/>
      <c r="L8" s="1014" t="s">
        <v>197</v>
      </c>
      <c r="M8" s="1015"/>
      <c r="N8" s="1014" t="s">
        <v>198</v>
      </c>
      <c r="O8" s="1015"/>
      <c r="P8" s="1014" t="s">
        <v>2</v>
      </c>
      <c r="Q8" s="1015"/>
      <c r="R8" s="1018" t="s">
        <v>199</v>
      </c>
      <c r="S8" s="1020" t="s">
        <v>3</v>
      </c>
      <c r="T8" s="1021"/>
      <c r="U8" s="1021"/>
      <c r="V8" s="1021"/>
      <c r="W8" s="1021"/>
      <c r="X8" s="1021"/>
      <c r="Y8" s="1021"/>
      <c r="Z8" s="1022"/>
      <c r="AA8" s="1027" t="s">
        <v>200</v>
      </c>
      <c r="AB8" s="1007" t="s">
        <v>56</v>
      </c>
      <c r="AC8" s="1008"/>
      <c r="AD8" s="1033" t="s">
        <v>203</v>
      </c>
      <c r="AE8" s="1029" t="s">
        <v>47</v>
      </c>
      <c r="AF8" s="1035"/>
      <c r="AG8" s="1027" t="s">
        <v>4</v>
      </c>
      <c r="AH8" s="1038" t="s">
        <v>48</v>
      </c>
      <c r="AI8" s="1039"/>
      <c r="AJ8" s="1042" t="s">
        <v>4</v>
      </c>
      <c r="AK8" s="1053" t="s">
        <v>65</v>
      </c>
      <c r="AL8" s="1054"/>
      <c r="AM8" s="1034" t="s">
        <v>46</v>
      </c>
      <c r="AN8" s="1029" t="s">
        <v>8</v>
      </c>
      <c r="AO8" s="1030"/>
      <c r="AP8" s="1045" t="s">
        <v>100</v>
      </c>
      <c r="AQ8" s="1030"/>
      <c r="AR8" s="1045" t="s">
        <v>101</v>
      </c>
      <c r="AS8" s="1030"/>
      <c r="AT8" s="1045" t="s">
        <v>102</v>
      </c>
      <c r="AU8" s="1030"/>
      <c r="AV8" s="1043" t="s">
        <v>205</v>
      </c>
      <c r="AW8" s="1044"/>
      <c r="AX8" s="1046" t="s">
        <v>103</v>
      </c>
      <c r="AY8" s="1047"/>
      <c r="AZ8" s="1046" t="s">
        <v>104</v>
      </c>
      <c r="BA8" s="1047"/>
      <c r="BB8" s="1046" t="s">
        <v>105</v>
      </c>
      <c r="BC8" s="1047"/>
      <c r="BD8" s="1029" t="s">
        <v>49</v>
      </c>
      <c r="BE8" s="1035"/>
      <c r="BF8" s="1081" t="s">
        <v>4</v>
      </c>
      <c r="BG8" s="1048" t="s">
        <v>50</v>
      </c>
      <c r="BH8" s="1049"/>
      <c r="BI8" s="1052" t="s">
        <v>4</v>
      </c>
      <c r="BJ8" s="1053" t="s">
        <v>206</v>
      </c>
      <c r="BK8" s="1054"/>
      <c r="BL8" s="1073" t="s">
        <v>46</v>
      </c>
      <c r="BM8" s="1074" t="s">
        <v>2</v>
      </c>
      <c r="BN8" s="1075"/>
      <c r="BO8" s="1045" t="s">
        <v>207</v>
      </c>
      <c r="BP8" s="1078"/>
      <c r="BQ8" s="1078"/>
      <c r="BR8" s="1078"/>
      <c r="BS8" s="1078"/>
      <c r="BT8" s="1078"/>
      <c r="BU8" s="1078"/>
      <c r="BV8" s="1030"/>
      <c r="BW8" s="1005" t="s">
        <v>4</v>
      </c>
      <c r="BX8" s="1006"/>
      <c r="BY8" s="1034" t="s">
        <v>212</v>
      </c>
      <c r="BZ8" s="1093" t="s">
        <v>51</v>
      </c>
      <c r="CA8" s="1094"/>
      <c r="CB8" s="1097" t="s">
        <v>214</v>
      </c>
      <c r="CC8" s="1098"/>
      <c r="CD8" s="1067" t="s">
        <v>215</v>
      </c>
      <c r="CE8" s="1068"/>
      <c r="CF8" s="1071" t="s">
        <v>216</v>
      </c>
      <c r="CG8"/>
      <c r="CH8" s="7"/>
    </row>
    <row r="9" spans="2:86" ht="26.25" x14ac:dyDescent="0.25">
      <c r="B9" s="1023"/>
      <c r="C9" s="1025"/>
      <c r="D9" s="1023"/>
      <c r="E9" s="1023"/>
      <c r="F9" s="1023"/>
      <c r="G9" s="992"/>
      <c r="H9" s="286"/>
      <c r="I9" s="287"/>
      <c r="J9" s="286"/>
      <c r="K9" s="287"/>
      <c r="L9" s="286"/>
      <c r="M9" s="287"/>
      <c r="N9" s="286"/>
      <c r="O9" s="287"/>
      <c r="P9" s="1016"/>
      <c r="Q9" s="1017"/>
      <c r="R9" s="1019"/>
      <c r="S9" s="1020" t="s">
        <v>201</v>
      </c>
      <c r="T9" s="1022"/>
      <c r="U9" s="1020" t="s">
        <v>202</v>
      </c>
      <c r="V9" s="1022"/>
      <c r="W9" s="1029" t="s">
        <v>1332</v>
      </c>
      <c r="X9" s="1030"/>
      <c r="Y9" s="1031" t="s">
        <v>3</v>
      </c>
      <c r="Z9" s="1032"/>
      <c r="AA9" s="1028"/>
      <c r="AB9" s="1009"/>
      <c r="AC9" s="1010"/>
      <c r="AD9" s="1034"/>
      <c r="AE9" s="1036"/>
      <c r="AF9" s="1037"/>
      <c r="AG9" s="1028"/>
      <c r="AH9" s="1040"/>
      <c r="AI9" s="1041"/>
      <c r="AJ9" s="1042"/>
      <c r="AK9" s="1055"/>
      <c r="AL9" s="1056"/>
      <c r="AM9" s="1034"/>
      <c r="AN9" s="291"/>
      <c r="AO9" s="292"/>
      <c r="AP9" s="291"/>
      <c r="AQ9" s="292"/>
      <c r="AR9" s="291"/>
      <c r="AS9" s="292"/>
      <c r="AT9" s="291"/>
      <c r="AU9" s="292"/>
      <c r="AV9" s="293"/>
      <c r="AW9" s="294"/>
      <c r="AX9" s="295"/>
      <c r="AY9" s="296"/>
      <c r="AZ9" s="295"/>
      <c r="BA9" s="296"/>
      <c r="BB9" s="295"/>
      <c r="BC9" s="296"/>
      <c r="BD9" s="1036"/>
      <c r="BE9" s="1037"/>
      <c r="BF9" s="1081"/>
      <c r="BG9" s="1050"/>
      <c r="BH9" s="1051"/>
      <c r="BI9" s="1052"/>
      <c r="BJ9" s="1055"/>
      <c r="BK9" s="1056"/>
      <c r="BL9" s="1073"/>
      <c r="BM9" s="1076"/>
      <c r="BN9" s="1077"/>
      <c r="BO9" s="1079" t="s">
        <v>208</v>
      </c>
      <c r="BP9" s="1079"/>
      <c r="BQ9" s="1079" t="s">
        <v>209</v>
      </c>
      <c r="BR9" s="1079"/>
      <c r="BS9" s="1080" t="s">
        <v>210</v>
      </c>
      <c r="BT9" s="1079"/>
      <c r="BU9" s="1079" t="s">
        <v>11</v>
      </c>
      <c r="BV9" s="1079"/>
      <c r="BW9" s="1005" t="s">
        <v>211</v>
      </c>
      <c r="BX9" s="1006"/>
      <c r="BY9" s="1034"/>
      <c r="BZ9" s="1095"/>
      <c r="CA9" s="1096"/>
      <c r="CB9" s="1099"/>
      <c r="CC9" s="1100"/>
      <c r="CD9" s="1069"/>
      <c r="CE9" s="1070"/>
      <c r="CF9" s="1072"/>
      <c r="CG9"/>
      <c r="CH9" s="301" t="s">
        <v>217</v>
      </c>
    </row>
    <row r="10" spans="2:86" ht="15" x14ac:dyDescent="0.25">
      <c r="B10" s="1023"/>
      <c r="C10" s="1026"/>
      <c r="D10" s="1023"/>
      <c r="E10" s="1023"/>
      <c r="F10" s="1023"/>
      <c r="G10" s="992"/>
      <c r="H10" s="280" t="s">
        <v>34</v>
      </c>
      <c r="I10" s="280" t="s">
        <v>35</v>
      </c>
      <c r="J10" s="280" t="s">
        <v>34</v>
      </c>
      <c r="K10" s="280" t="s">
        <v>35</v>
      </c>
      <c r="L10" s="280" t="s">
        <v>34</v>
      </c>
      <c r="M10" s="280" t="s">
        <v>35</v>
      </c>
      <c r="N10" s="280" t="s">
        <v>34</v>
      </c>
      <c r="O10" s="280" t="s">
        <v>35</v>
      </c>
      <c r="P10" s="281" t="s">
        <v>34</v>
      </c>
      <c r="Q10" s="281" t="s">
        <v>35</v>
      </c>
      <c r="R10" s="1019"/>
      <c r="S10" s="288" t="s">
        <v>34</v>
      </c>
      <c r="T10" s="288" t="s">
        <v>35</v>
      </c>
      <c r="U10" s="288" t="s">
        <v>34</v>
      </c>
      <c r="V10" s="288" t="s">
        <v>35</v>
      </c>
      <c r="W10" s="288" t="s">
        <v>34</v>
      </c>
      <c r="X10" s="288" t="s">
        <v>35</v>
      </c>
      <c r="Y10" s="288" t="s">
        <v>34</v>
      </c>
      <c r="Z10" s="288" t="s">
        <v>35</v>
      </c>
      <c r="AA10" s="1028"/>
      <c r="AB10" s="45" t="s">
        <v>34</v>
      </c>
      <c r="AC10" s="45" t="s">
        <v>35</v>
      </c>
      <c r="AD10" s="1034"/>
      <c r="AE10" s="282" t="s">
        <v>34</v>
      </c>
      <c r="AF10" s="282" t="s">
        <v>35</v>
      </c>
      <c r="AG10" s="1028"/>
      <c r="AH10" s="290" t="s">
        <v>34</v>
      </c>
      <c r="AI10" s="290" t="s">
        <v>35</v>
      </c>
      <c r="AJ10" s="1042"/>
      <c r="AK10" s="45" t="s">
        <v>34</v>
      </c>
      <c r="AL10" s="45" t="s">
        <v>35</v>
      </c>
      <c r="AM10" s="1034"/>
      <c r="AN10" s="297" t="s">
        <v>34</v>
      </c>
      <c r="AO10" s="297" t="s">
        <v>35</v>
      </c>
      <c r="AP10" s="297" t="s">
        <v>34</v>
      </c>
      <c r="AQ10" s="297" t="s">
        <v>35</v>
      </c>
      <c r="AR10" s="297" t="s">
        <v>34</v>
      </c>
      <c r="AS10" s="297" t="s">
        <v>35</v>
      </c>
      <c r="AT10" s="297" t="s">
        <v>34</v>
      </c>
      <c r="AU10" s="297" t="s">
        <v>35</v>
      </c>
      <c r="AV10" s="297" t="s">
        <v>34</v>
      </c>
      <c r="AW10" s="297" t="s">
        <v>35</v>
      </c>
      <c r="AX10" s="297" t="s">
        <v>34</v>
      </c>
      <c r="AY10" s="297" t="s">
        <v>35</v>
      </c>
      <c r="AZ10" s="297" t="s">
        <v>34</v>
      </c>
      <c r="BA10" s="297"/>
      <c r="BB10" s="297" t="s">
        <v>35</v>
      </c>
      <c r="BC10" s="297" t="s">
        <v>34</v>
      </c>
      <c r="BD10" s="281" t="s">
        <v>34</v>
      </c>
      <c r="BE10" s="281" t="s">
        <v>35</v>
      </c>
      <c r="BF10" s="1081"/>
      <c r="BG10" s="281" t="s">
        <v>34</v>
      </c>
      <c r="BH10" s="281" t="s">
        <v>35</v>
      </c>
      <c r="BI10" s="1052"/>
      <c r="BJ10" s="45" t="s">
        <v>34</v>
      </c>
      <c r="BK10" s="45" t="s">
        <v>35</v>
      </c>
      <c r="BL10" s="1073"/>
      <c r="BM10" s="298" t="s">
        <v>34</v>
      </c>
      <c r="BN10" s="298" t="s">
        <v>35</v>
      </c>
      <c r="BO10" s="288" t="s">
        <v>34</v>
      </c>
      <c r="BP10" s="288" t="s">
        <v>35</v>
      </c>
      <c r="BQ10" s="288" t="s">
        <v>34</v>
      </c>
      <c r="BR10" s="288" t="s">
        <v>35</v>
      </c>
      <c r="BS10" s="288" t="s">
        <v>34</v>
      </c>
      <c r="BT10" s="288" t="s">
        <v>35</v>
      </c>
      <c r="BU10" s="281" t="s">
        <v>34</v>
      </c>
      <c r="BV10" s="281" t="s">
        <v>35</v>
      </c>
      <c r="BW10" s="45" t="s">
        <v>34</v>
      </c>
      <c r="BX10" s="45" t="s">
        <v>35</v>
      </c>
      <c r="BY10" s="1034"/>
      <c r="BZ10" s="521" t="s">
        <v>34</v>
      </c>
      <c r="CA10" s="521" t="s">
        <v>35</v>
      </c>
      <c r="CB10" s="522" t="s">
        <v>34</v>
      </c>
      <c r="CC10" s="522" t="s">
        <v>35</v>
      </c>
      <c r="CD10" s="45" t="s">
        <v>34</v>
      </c>
      <c r="CE10" s="45" t="s">
        <v>35</v>
      </c>
      <c r="CF10" s="1072"/>
      <c r="CG10"/>
    </row>
    <row r="11" spans="2:86" s="8" customFormat="1" ht="15" x14ac:dyDescent="0.25">
      <c r="B11" s="285">
        <v>1</v>
      </c>
      <c r="C11" s="285">
        <v>2</v>
      </c>
      <c r="D11" s="285">
        <v>3</v>
      </c>
      <c r="E11" s="285">
        <v>4</v>
      </c>
      <c r="F11" s="285">
        <v>5</v>
      </c>
      <c r="G11" s="285">
        <v>6</v>
      </c>
      <c r="H11" s="285">
        <v>7</v>
      </c>
      <c r="I11" s="285">
        <v>8</v>
      </c>
      <c r="J11" s="285">
        <v>9</v>
      </c>
      <c r="K11" s="285">
        <v>10</v>
      </c>
      <c r="L11" s="285">
        <v>11</v>
      </c>
      <c r="M11" s="285">
        <v>12</v>
      </c>
      <c r="N11" s="285">
        <v>13</v>
      </c>
      <c r="O11" s="285">
        <v>14</v>
      </c>
      <c r="P11" s="285">
        <v>15</v>
      </c>
      <c r="Q11" s="285">
        <v>16</v>
      </c>
      <c r="R11" s="285">
        <v>17</v>
      </c>
      <c r="S11" s="285">
        <v>18</v>
      </c>
      <c r="T11" s="285">
        <v>19</v>
      </c>
      <c r="U11" s="285">
        <v>20</v>
      </c>
      <c r="V11" s="285">
        <v>21</v>
      </c>
      <c r="W11" s="285">
        <v>22</v>
      </c>
      <c r="X11" s="285">
        <v>23</v>
      </c>
      <c r="Y11" s="285">
        <v>24</v>
      </c>
      <c r="Z11" s="285">
        <v>25</v>
      </c>
      <c r="AA11" s="285">
        <v>26</v>
      </c>
      <c r="AB11" s="285">
        <v>27</v>
      </c>
      <c r="AC11" s="285">
        <v>28</v>
      </c>
      <c r="AD11" s="285">
        <v>29</v>
      </c>
      <c r="AE11" s="285">
        <v>30</v>
      </c>
      <c r="AF11" s="285">
        <v>31</v>
      </c>
      <c r="AG11" s="285">
        <v>32</v>
      </c>
      <c r="AH11" s="285">
        <v>33</v>
      </c>
      <c r="AI11" s="285">
        <v>34</v>
      </c>
      <c r="AJ11" s="285">
        <v>35</v>
      </c>
      <c r="AK11" s="285">
        <v>36</v>
      </c>
      <c r="AL11" s="285">
        <v>37</v>
      </c>
      <c r="AM11" s="285">
        <v>38</v>
      </c>
      <c r="AN11" s="285">
        <v>39</v>
      </c>
      <c r="AO11" s="285">
        <v>40</v>
      </c>
      <c r="AP11" s="285">
        <v>41</v>
      </c>
      <c r="AQ11" s="285">
        <v>42</v>
      </c>
      <c r="AR11" s="285">
        <v>43</v>
      </c>
      <c r="AS11" s="285">
        <v>44</v>
      </c>
      <c r="AT11" s="285">
        <v>45</v>
      </c>
      <c r="AU11" s="285">
        <v>46</v>
      </c>
      <c r="AV11" s="285">
        <v>47</v>
      </c>
      <c r="AW11" s="285">
        <v>48</v>
      </c>
      <c r="AX11" s="285">
        <v>49</v>
      </c>
      <c r="AY11" s="285">
        <v>50</v>
      </c>
      <c r="AZ11" s="285">
        <v>51</v>
      </c>
      <c r="BA11" s="285">
        <v>52</v>
      </c>
      <c r="BB11" s="285">
        <v>53</v>
      </c>
      <c r="BC11" s="285">
        <v>54</v>
      </c>
      <c r="BD11" s="285">
        <v>55</v>
      </c>
      <c r="BE11" s="285">
        <v>56</v>
      </c>
      <c r="BF11" s="285">
        <v>57</v>
      </c>
      <c r="BG11" s="285">
        <v>58</v>
      </c>
      <c r="BH11" s="285">
        <v>59</v>
      </c>
      <c r="BI11" s="285">
        <v>60</v>
      </c>
      <c r="BJ11" s="285">
        <v>61</v>
      </c>
      <c r="BK11" s="285">
        <v>62</v>
      </c>
      <c r="BL11" s="285">
        <v>63</v>
      </c>
      <c r="BM11" s="285">
        <v>64</v>
      </c>
      <c r="BN11" s="285">
        <v>65</v>
      </c>
      <c r="BO11" s="285">
        <v>66</v>
      </c>
      <c r="BP11" s="285">
        <v>67</v>
      </c>
      <c r="BQ11" s="285">
        <v>68</v>
      </c>
      <c r="BR11" s="285">
        <v>69</v>
      </c>
      <c r="BS11" s="285">
        <v>70</v>
      </c>
      <c r="BT11" s="285">
        <v>71</v>
      </c>
      <c r="BU11" s="285">
        <v>72</v>
      </c>
      <c r="BV11" s="285">
        <v>73</v>
      </c>
      <c r="BW11" s="285">
        <v>74</v>
      </c>
      <c r="BX11" s="285">
        <v>75</v>
      </c>
      <c r="BY11" s="285">
        <v>76</v>
      </c>
      <c r="BZ11" s="285">
        <v>77</v>
      </c>
      <c r="CA11" s="285">
        <v>78</v>
      </c>
      <c r="CB11" s="285">
        <v>79</v>
      </c>
      <c r="CC11" s="285">
        <v>80</v>
      </c>
      <c r="CD11" s="285">
        <v>81</v>
      </c>
      <c r="CE11" s="285">
        <v>82</v>
      </c>
      <c r="CF11" s="285">
        <v>83</v>
      </c>
      <c r="CG11"/>
    </row>
    <row r="12" spans="2:86" s="8" customFormat="1" ht="15" x14ac:dyDescent="0.25">
      <c r="B12" s="283"/>
      <c r="C12" s="283"/>
      <c r="D12" s="283" t="s">
        <v>62</v>
      </c>
      <c r="E12" s="283"/>
      <c r="F12" s="283"/>
      <c r="G12" s="283"/>
      <c r="H12" s="523">
        <f t="shared" ref="H12:BS12" si="0">SUM(H13:H361)</f>
        <v>0</v>
      </c>
      <c r="I12" s="523">
        <f t="shared" si="0"/>
        <v>0</v>
      </c>
      <c r="J12" s="523">
        <f t="shared" si="0"/>
        <v>0</v>
      </c>
      <c r="K12" s="523">
        <f t="shared" si="0"/>
        <v>0</v>
      </c>
      <c r="L12" s="523">
        <f t="shared" si="0"/>
        <v>0</v>
      </c>
      <c r="M12" s="523">
        <f t="shared" si="0"/>
        <v>0</v>
      </c>
      <c r="N12" s="523">
        <f t="shared" si="0"/>
        <v>491</v>
      </c>
      <c r="O12" s="523">
        <f t="shared" si="0"/>
        <v>482</v>
      </c>
      <c r="P12" s="523">
        <f t="shared" si="0"/>
        <v>491</v>
      </c>
      <c r="Q12" s="523">
        <f t="shared" si="0"/>
        <v>482</v>
      </c>
      <c r="R12" s="523">
        <f t="shared" si="0"/>
        <v>973</v>
      </c>
      <c r="S12" s="523">
        <f t="shared" si="0"/>
        <v>2375</v>
      </c>
      <c r="T12" s="523">
        <f t="shared" si="0"/>
        <v>1570</v>
      </c>
      <c r="U12" s="523">
        <f t="shared" si="0"/>
        <v>0</v>
      </c>
      <c r="V12" s="523">
        <f t="shared" si="0"/>
        <v>0</v>
      </c>
      <c r="W12" s="523">
        <f t="shared" si="0"/>
        <v>0</v>
      </c>
      <c r="X12" s="523">
        <f t="shared" si="0"/>
        <v>0</v>
      </c>
      <c r="Y12" s="523">
        <f t="shared" si="0"/>
        <v>2375</v>
      </c>
      <c r="Z12" s="523">
        <f t="shared" si="0"/>
        <v>1570</v>
      </c>
      <c r="AA12" s="523">
        <f t="shared" si="0"/>
        <v>3945</v>
      </c>
      <c r="AB12" s="523">
        <f t="shared" si="0"/>
        <v>2866</v>
      </c>
      <c r="AC12" s="523">
        <f t="shared" si="0"/>
        <v>2052</v>
      </c>
      <c r="AD12" s="523">
        <f t="shared" si="0"/>
        <v>4918</v>
      </c>
      <c r="AE12" s="523">
        <f t="shared" si="0"/>
        <v>1265</v>
      </c>
      <c r="AF12" s="523">
        <f t="shared" si="0"/>
        <v>853</v>
      </c>
      <c r="AG12" s="523">
        <f t="shared" si="0"/>
        <v>2118</v>
      </c>
      <c r="AH12" s="523">
        <f t="shared" si="0"/>
        <v>1601</v>
      </c>
      <c r="AI12" s="523">
        <f t="shared" si="0"/>
        <v>1199</v>
      </c>
      <c r="AJ12" s="523">
        <f t="shared" si="0"/>
        <v>2800</v>
      </c>
      <c r="AK12" s="523">
        <f t="shared" si="0"/>
        <v>2866</v>
      </c>
      <c r="AL12" s="523">
        <f t="shared" si="0"/>
        <v>2052</v>
      </c>
      <c r="AM12" s="523">
        <f t="shared" si="0"/>
        <v>4918</v>
      </c>
      <c r="AN12" s="523">
        <f t="shared" si="0"/>
        <v>0</v>
      </c>
      <c r="AO12" s="523">
        <f t="shared" si="0"/>
        <v>0</v>
      </c>
      <c r="AP12" s="523">
        <f t="shared" si="0"/>
        <v>0</v>
      </c>
      <c r="AQ12" s="523">
        <f t="shared" si="0"/>
        <v>0</v>
      </c>
      <c r="AR12" s="523">
        <f t="shared" si="0"/>
        <v>0</v>
      </c>
      <c r="AS12" s="523">
        <f t="shared" si="0"/>
        <v>0</v>
      </c>
      <c r="AT12" s="523">
        <f t="shared" si="0"/>
        <v>363</v>
      </c>
      <c r="AU12" s="523">
        <f t="shared" si="0"/>
        <v>88</v>
      </c>
      <c r="AV12" s="523">
        <f t="shared" si="0"/>
        <v>0</v>
      </c>
      <c r="AW12" s="523">
        <f t="shared" si="0"/>
        <v>0</v>
      </c>
      <c r="AX12" s="523">
        <f t="shared" si="0"/>
        <v>2336</v>
      </c>
      <c r="AY12" s="523">
        <f t="shared" si="0"/>
        <v>1911</v>
      </c>
      <c r="AZ12" s="523">
        <f t="shared" si="0"/>
        <v>167</v>
      </c>
      <c r="BA12" s="523">
        <f t="shared" si="0"/>
        <v>53</v>
      </c>
      <c r="BB12" s="523">
        <f t="shared" si="0"/>
        <v>0</v>
      </c>
      <c r="BC12" s="523">
        <f t="shared" si="0"/>
        <v>0</v>
      </c>
      <c r="BD12" s="523">
        <f t="shared" si="0"/>
        <v>363</v>
      </c>
      <c r="BE12" s="523">
        <f t="shared" si="0"/>
        <v>88</v>
      </c>
      <c r="BF12" s="523">
        <f t="shared" si="0"/>
        <v>451</v>
      </c>
      <c r="BG12" s="523">
        <f t="shared" si="0"/>
        <v>2503</v>
      </c>
      <c r="BH12" s="523">
        <f t="shared" si="0"/>
        <v>1964</v>
      </c>
      <c r="BI12" s="523">
        <f t="shared" si="0"/>
        <v>4467</v>
      </c>
      <c r="BJ12" s="523">
        <f t="shared" si="0"/>
        <v>2866</v>
      </c>
      <c r="BK12" s="523">
        <f t="shared" si="0"/>
        <v>2052</v>
      </c>
      <c r="BL12" s="523">
        <f t="shared" si="0"/>
        <v>4918</v>
      </c>
      <c r="BM12" s="523">
        <f t="shared" si="0"/>
        <v>15</v>
      </c>
      <c r="BN12" s="523">
        <f t="shared" si="0"/>
        <v>14</v>
      </c>
      <c r="BO12" s="523">
        <f t="shared" si="0"/>
        <v>325</v>
      </c>
      <c r="BP12" s="523">
        <f t="shared" si="0"/>
        <v>193</v>
      </c>
      <c r="BQ12" s="523">
        <f t="shared" si="0"/>
        <v>0</v>
      </c>
      <c r="BR12" s="523">
        <f t="shared" si="0"/>
        <v>0</v>
      </c>
      <c r="BS12" s="523">
        <f t="shared" si="0"/>
        <v>0</v>
      </c>
      <c r="BT12" s="523">
        <f t="shared" ref="BT12:CF12" si="1">SUM(BT13:BT361)</f>
        <v>0</v>
      </c>
      <c r="BU12" s="523">
        <f t="shared" si="1"/>
        <v>325</v>
      </c>
      <c r="BV12" s="523">
        <f t="shared" si="1"/>
        <v>193</v>
      </c>
      <c r="BW12" s="523">
        <f t="shared" si="1"/>
        <v>340</v>
      </c>
      <c r="BX12" s="523">
        <f t="shared" si="1"/>
        <v>207</v>
      </c>
      <c r="BY12" s="523">
        <f t="shared" si="1"/>
        <v>547</v>
      </c>
      <c r="BZ12" s="523">
        <f t="shared" si="1"/>
        <v>2866</v>
      </c>
      <c r="CA12" s="523">
        <f t="shared" si="1"/>
        <v>2052</v>
      </c>
      <c r="CB12" s="523">
        <f t="shared" si="1"/>
        <v>340</v>
      </c>
      <c r="CC12" s="523">
        <f t="shared" si="1"/>
        <v>207</v>
      </c>
      <c r="CD12" s="523">
        <f t="shared" si="1"/>
        <v>3206</v>
      </c>
      <c r="CE12" s="523">
        <f t="shared" si="1"/>
        <v>2259</v>
      </c>
      <c r="CF12" s="523">
        <f t="shared" si="1"/>
        <v>5465</v>
      </c>
      <c r="CG12" s="400"/>
    </row>
    <row r="13" spans="2:86" ht="14.25" x14ac:dyDescent="0.25">
      <c r="B13" s="9">
        <v>1</v>
      </c>
      <c r="C13" s="9" t="s">
        <v>265</v>
      </c>
      <c r="D13" s="37" t="s">
        <v>21</v>
      </c>
      <c r="E13" s="9">
        <v>60712646</v>
      </c>
      <c r="F13" s="524" t="s">
        <v>797</v>
      </c>
      <c r="G13" s="9" t="s">
        <v>52</v>
      </c>
      <c r="H13" s="9"/>
      <c r="I13" s="9"/>
      <c r="J13" s="9"/>
      <c r="K13" s="9"/>
      <c r="L13" s="9"/>
      <c r="M13" s="9"/>
      <c r="N13" s="9">
        <v>6</v>
      </c>
      <c r="O13" s="9">
        <v>8</v>
      </c>
      <c r="P13" s="299">
        <f>SUM(H13,J13,L13,N13)</f>
        <v>6</v>
      </c>
      <c r="Q13" s="299">
        <f>SUM(I13,K13,M13,O13)</f>
        <v>8</v>
      </c>
      <c r="R13" s="300">
        <f>SUM(P13:Q13)</f>
        <v>14</v>
      </c>
      <c r="S13" s="289">
        <v>0</v>
      </c>
      <c r="T13" s="289">
        <v>0</v>
      </c>
      <c r="U13" s="289"/>
      <c r="V13" s="289"/>
      <c r="W13" s="289"/>
      <c r="X13" s="289"/>
      <c r="Y13" s="299">
        <f>SUM(S13,U13,W13)</f>
        <v>0</v>
      </c>
      <c r="Z13" s="299">
        <f>SUM(T13,V13,X13)</f>
        <v>0</v>
      </c>
      <c r="AA13" s="10">
        <f>SUM(Y13:Z13)</f>
        <v>0</v>
      </c>
      <c r="AB13" s="44">
        <f>SUM(P13,Y13)</f>
        <v>6</v>
      </c>
      <c r="AC13" s="44">
        <f>SUM(Q13,Z13)</f>
        <v>8</v>
      </c>
      <c r="AD13" s="11">
        <f>SUM(AB13:AC13)</f>
        <v>14</v>
      </c>
      <c r="AE13" s="12">
        <v>0</v>
      </c>
      <c r="AF13" s="12">
        <v>0</v>
      </c>
      <c r="AG13" s="10">
        <f t="shared" ref="AG13:AG76" si="2">SUM(AE13:AF13)</f>
        <v>0</v>
      </c>
      <c r="AH13" s="12">
        <v>6</v>
      </c>
      <c r="AI13" s="12">
        <v>8</v>
      </c>
      <c r="AJ13" s="10">
        <f t="shared" ref="AJ13:AJ76" si="3">SUM(AH13:AI13)</f>
        <v>14</v>
      </c>
      <c r="AK13" s="44">
        <f>SUM(AE13,AH13)</f>
        <v>6</v>
      </c>
      <c r="AL13" s="44">
        <f>SUM(AF13,AI13)</f>
        <v>8</v>
      </c>
      <c r="AM13" s="11">
        <f>SUM(AK13:AL13)</f>
        <v>14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589">
        <v>0</v>
      </c>
      <c r="AW13" s="589">
        <v>0</v>
      </c>
      <c r="AX13" s="13">
        <v>4</v>
      </c>
      <c r="AY13" s="13">
        <v>7</v>
      </c>
      <c r="AZ13" s="13">
        <v>2</v>
      </c>
      <c r="BA13" s="13">
        <v>1</v>
      </c>
      <c r="BB13" s="13">
        <v>0</v>
      </c>
      <c r="BC13" s="13">
        <v>0</v>
      </c>
      <c r="BD13" s="310">
        <f>SUM(AN13,AP13,AR13,AT13)</f>
        <v>0</v>
      </c>
      <c r="BE13" s="310">
        <f>SUM(AO13,AQ13,AS13,AU13)</f>
        <v>0</v>
      </c>
      <c r="BF13" s="10">
        <f>SUM(BD13:BE13)</f>
        <v>0</v>
      </c>
      <c r="BG13" s="311">
        <f>SUM(AV13,AX13,AZ13,BB13)</f>
        <v>6</v>
      </c>
      <c r="BH13" s="311">
        <f>SUM(AW13,AY13,BA13,BC13)</f>
        <v>8</v>
      </c>
      <c r="BI13" s="10">
        <f>SUM(BG13:BH13)</f>
        <v>14</v>
      </c>
      <c r="BJ13" s="44">
        <f>SUM(BD13,BG13)</f>
        <v>6</v>
      </c>
      <c r="BK13" s="44">
        <f t="shared" ref="BK13:BL28" si="4">SUM(BE13,BH13)</f>
        <v>8</v>
      </c>
      <c r="BL13" s="11">
        <f t="shared" si="4"/>
        <v>14</v>
      </c>
      <c r="BM13" s="13">
        <v>0</v>
      </c>
      <c r="BN13" s="13">
        <v>0</v>
      </c>
      <c r="BO13" s="13">
        <v>2</v>
      </c>
      <c r="BP13" s="13">
        <v>0</v>
      </c>
      <c r="BQ13" s="13"/>
      <c r="BR13" s="13"/>
      <c r="BS13" s="13"/>
      <c r="BT13" s="13"/>
      <c r="BU13" s="299">
        <f>SUM(BO13,BQ13,BS13)</f>
        <v>2</v>
      </c>
      <c r="BV13" s="299">
        <f>SUM(BP13,BR13,BT13)</f>
        <v>0</v>
      </c>
      <c r="BW13" s="44">
        <f>SUM(BM13,BU13)</f>
        <v>2</v>
      </c>
      <c r="BX13" s="44">
        <f>SUM(BN13,BV13)</f>
        <v>0</v>
      </c>
      <c r="BY13" s="11">
        <f>SUM(BW13:BX13)</f>
        <v>2</v>
      </c>
      <c r="BZ13" s="14">
        <f>SUM(P13,Y13)</f>
        <v>6</v>
      </c>
      <c r="CA13" s="14">
        <f t="shared" ref="CA13:CA76" si="5">SUM(Q13,Z13)</f>
        <v>8</v>
      </c>
      <c r="CB13" s="525">
        <f>SUM(BM13,BU13)</f>
        <v>2</v>
      </c>
      <c r="CC13" s="525">
        <f>SUM(BN13,BV13)</f>
        <v>0</v>
      </c>
      <c r="CD13" s="312">
        <f>SUM(BZ13,CB13)</f>
        <v>8</v>
      </c>
      <c r="CE13" s="312">
        <f>SUM(CA13,CC13)</f>
        <v>8</v>
      </c>
      <c r="CF13" s="313">
        <f>SUM(CD13:CE13)</f>
        <v>16</v>
      </c>
      <c r="CG13" s="302"/>
    </row>
    <row r="14" spans="2:86" ht="14.25" x14ac:dyDescent="0.25">
      <c r="B14" s="9">
        <v>2</v>
      </c>
      <c r="C14" s="9" t="s">
        <v>265</v>
      </c>
      <c r="D14" s="37" t="s">
        <v>21</v>
      </c>
      <c r="E14" s="9">
        <v>60712647</v>
      </c>
      <c r="F14" s="524" t="s">
        <v>798</v>
      </c>
      <c r="G14" s="9" t="s">
        <v>52</v>
      </c>
      <c r="H14" s="9"/>
      <c r="I14" s="9"/>
      <c r="J14" s="9"/>
      <c r="K14" s="9"/>
      <c r="L14" s="9"/>
      <c r="M14" s="9"/>
      <c r="N14" s="9">
        <v>8</v>
      </c>
      <c r="O14" s="9">
        <v>7</v>
      </c>
      <c r="P14" s="299">
        <f t="shared" ref="P14:Q77" si="6">SUM(H14,J14,L14,N14)</f>
        <v>8</v>
      </c>
      <c r="Q14" s="299">
        <f t="shared" si="6"/>
        <v>7</v>
      </c>
      <c r="R14" s="300">
        <f t="shared" ref="R14:R77" si="7">SUM(P14:Q14)</f>
        <v>15</v>
      </c>
      <c r="S14" s="289">
        <v>1</v>
      </c>
      <c r="T14" s="289">
        <v>1</v>
      </c>
      <c r="U14" s="289"/>
      <c r="V14" s="289"/>
      <c r="W14" s="289"/>
      <c r="X14" s="289"/>
      <c r="Y14" s="299">
        <f t="shared" ref="Y14:Z77" si="8">SUM(S14,U14,W14)</f>
        <v>1</v>
      </c>
      <c r="Z14" s="299">
        <f t="shared" si="8"/>
        <v>1</v>
      </c>
      <c r="AA14" s="10">
        <f t="shared" ref="AA14:AA77" si="9">SUM(Y14:Z14)</f>
        <v>2</v>
      </c>
      <c r="AB14" s="44">
        <f t="shared" ref="AB14:AC77" si="10">SUM(P14,Y14)</f>
        <v>9</v>
      </c>
      <c r="AC14" s="44">
        <f t="shared" si="10"/>
        <v>8</v>
      </c>
      <c r="AD14" s="11">
        <f t="shared" ref="AD14:AD77" si="11">SUM(AB14:AC14)</f>
        <v>17</v>
      </c>
      <c r="AE14" s="12">
        <v>1</v>
      </c>
      <c r="AF14" s="12">
        <v>0</v>
      </c>
      <c r="AG14" s="10">
        <f t="shared" si="2"/>
        <v>1</v>
      </c>
      <c r="AH14" s="12">
        <v>8</v>
      </c>
      <c r="AI14" s="12">
        <v>8</v>
      </c>
      <c r="AJ14" s="10">
        <f t="shared" si="3"/>
        <v>16</v>
      </c>
      <c r="AK14" s="44">
        <f t="shared" ref="AK14:AL77" si="12">SUM(AE14,AH14)</f>
        <v>9</v>
      </c>
      <c r="AL14" s="44">
        <f t="shared" si="12"/>
        <v>8</v>
      </c>
      <c r="AM14" s="11">
        <f t="shared" ref="AM14:AM77" si="13">SUM(AK14:AL14)</f>
        <v>17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589">
        <v>0</v>
      </c>
      <c r="AW14" s="589">
        <v>0</v>
      </c>
      <c r="AX14" s="13">
        <v>8</v>
      </c>
      <c r="AY14" s="13">
        <v>8</v>
      </c>
      <c r="AZ14" s="13">
        <v>1</v>
      </c>
      <c r="BA14" s="13">
        <v>0</v>
      </c>
      <c r="BB14" s="13">
        <v>0</v>
      </c>
      <c r="BC14" s="13">
        <v>0</v>
      </c>
      <c r="BD14" s="310">
        <f t="shared" ref="BD14:BE77" si="14">SUM(AN14,AP14,AR14,AT14)</f>
        <v>0</v>
      </c>
      <c r="BE14" s="310">
        <f t="shared" si="14"/>
        <v>0</v>
      </c>
      <c r="BF14" s="10">
        <f t="shared" ref="BF14:BF77" si="15">SUM(BD14:BE14)</f>
        <v>0</v>
      </c>
      <c r="BG14" s="311">
        <f t="shared" ref="BG14:BH77" si="16">SUM(AV14,AX14,AZ14,BB14)</f>
        <v>9</v>
      </c>
      <c r="BH14" s="311">
        <f t="shared" si="16"/>
        <v>8</v>
      </c>
      <c r="BI14" s="10">
        <f t="shared" ref="BI14:BI77" si="17">SUM(BG14:BH14)</f>
        <v>17</v>
      </c>
      <c r="BJ14" s="44">
        <f t="shared" ref="BJ14:BL77" si="18">SUM(BD14,BG14)</f>
        <v>9</v>
      </c>
      <c r="BK14" s="44">
        <f t="shared" si="4"/>
        <v>8</v>
      </c>
      <c r="BL14" s="11">
        <f t="shared" si="4"/>
        <v>17</v>
      </c>
      <c r="BM14" s="13">
        <v>0</v>
      </c>
      <c r="BN14" s="13">
        <v>1</v>
      </c>
      <c r="BO14" s="13">
        <v>0</v>
      </c>
      <c r="BP14" s="13">
        <v>0</v>
      </c>
      <c r="BQ14" s="13"/>
      <c r="BR14" s="13"/>
      <c r="BS14" s="13"/>
      <c r="BT14" s="13"/>
      <c r="BU14" s="299">
        <f t="shared" ref="BU14:BV77" si="19">SUM(BO14,BQ14,BS14)</f>
        <v>0</v>
      </c>
      <c r="BV14" s="299">
        <f t="shared" si="19"/>
        <v>0</v>
      </c>
      <c r="BW14" s="44">
        <f t="shared" ref="BW14:BX77" si="20">SUM(BM14,BU14)</f>
        <v>0</v>
      </c>
      <c r="BX14" s="44">
        <f t="shared" si="20"/>
        <v>1</v>
      </c>
      <c r="BY14" s="11">
        <f t="shared" ref="BY14:BY77" si="21">SUM(BW14:BX14)</f>
        <v>1</v>
      </c>
      <c r="BZ14" s="14">
        <f t="shared" ref="BZ14:CA77" si="22">SUM(P14,Y14)</f>
        <v>9</v>
      </c>
      <c r="CA14" s="14">
        <f t="shared" si="5"/>
        <v>8</v>
      </c>
      <c r="CB14" s="525">
        <f t="shared" ref="CB14:CC77" si="23">SUM(BM14,BU14)</f>
        <v>0</v>
      </c>
      <c r="CC14" s="525">
        <f t="shared" si="23"/>
        <v>1</v>
      </c>
      <c r="CD14" s="312">
        <f t="shared" ref="CD14:CE77" si="24">SUM(BZ14,CB14)</f>
        <v>9</v>
      </c>
      <c r="CE14" s="312">
        <f t="shared" si="24"/>
        <v>9</v>
      </c>
      <c r="CF14" s="313">
        <f t="shared" ref="CF14:CF77" si="25">SUM(CD14:CE14)</f>
        <v>18</v>
      </c>
      <c r="CG14" s="302"/>
    </row>
    <row r="15" spans="2:86" ht="14.25" x14ac:dyDescent="0.25">
      <c r="B15" s="9">
        <v>3</v>
      </c>
      <c r="C15" s="9" t="s">
        <v>265</v>
      </c>
      <c r="D15" s="37" t="s">
        <v>27</v>
      </c>
      <c r="E15" s="9">
        <v>60712640</v>
      </c>
      <c r="F15" s="524" t="s">
        <v>799</v>
      </c>
      <c r="G15" s="9" t="s">
        <v>52</v>
      </c>
      <c r="H15" s="9"/>
      <c r="I15" s="9"/>
      <c r="J15" s="9"/>
      <c r="K15" s="9"/>
      <c r="L15" s="9"/>
      <c r="M15" s="9"/>
      <c r="N15" s="9">
        <v>4</v>
      </c>
      <c r="O15" s="9">
        <v>5</v>
      </c>
      <c r="P15" s="299">
        <f t="shared" si="6"/>
        <v>4</v>
      </c>
      <c r="Q15" s="299">
        <f t="shared" si="6"/>
        <v>5</v>
      </c>
      <c r="R15" s="300">
        <f t="shared" si="7"/>
        <v>9</v>
      </c>
      <c r="S15" s="289">
        <v>3</v>
      </c>
      <c r="T15" s="289">
        <v>0</v>
      </c>
      <c r="U15" s="289"/>
      <c r="V15" s="289"/>
      <c r="W15" s="289"/>
      <c r="X15" s="289"/>
      <c r="Y15" s="299">
        <f t="shared" si="8"/>
        <v>3</v>
      </c>
      <c r="Z15" s="299">
        <f t="shared" si="8"/>
        <v>0</v>
      </c>
      <c r="AA15" s="10">
        <f t="shared" si="9"/>
        <v>3</v>
      </c>
      <c r="AB15" s="44">
        <f t="shared" si="10"/>
        <v>7</v>
      </c>
      <c r="AC15" s="44">
        <f t="shared" si="10"/>
        <v>5</v>
      </c>
      <c r="AD15" s="11">
        <f t="shared" si="11"/>
        <v>12</v>
      </c>
      <c r="AE15" s="12">
        <v>0</v>
      </c>
      <c r="AF15" s="12">
        <v>0</v>
      </c>
      <c r="AG15" s="10">
        <f t="shared" si="2"/>
        <v>0</v>
      </c>
      <c r="AH15" s="12">
        <v>7</v>
      </c>
      <c r="AI15" s="12">
        <v>5</v>
      </c>
      <c r="AJ15" s="10">
        <f t="shared" si="3"/>
        <v>12</v>
      </c>
      <c r="AK15" s="44">
        <f t="shared" si="12"/>
        <v>7</v>
      </c>
      <c r="AL15" s="44">
        <f t="shared" si="12"/>
        <v>5</v>
      </c>
      <c r="AM15" s="11">
        <f t="shared" si="13"/>
        <v>12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589">
        <v>0</v>
      </c>
      <c r="AW15" s="589">
        <v>0</v>
      </c>
      <c r="AX15" s="13">
        <v>6</v>
      </c>
      <c r="AY15" s="13">
        <v>4</v>
      </c>
      <c r="AZ15" s="13">
        <v>1</v>
      </c>
      <c r="BA15" s="13">
        <v>1</v>
      </c>
      <c r="BB15" s="13">
        <v>0</v>
      </c>
      <c r="BC15" s="13">
        <v>0</v>
      </c>
      <c r="BD15" s="310">
        <f t="shared" si="14"/>
        <v>0</v>
      </c>
      <c r="BE15" s="310">
        <f t="shared" si="14"/>
        <v>0</v>
      </c>
      <c r="BF15" s="10">
        <f t="shared" si="15"/>
        <v>0</v>
      </c>
      <c r="BG15" s="311">
        <f t="shared" si="16"/>
        <v>7</v>
      </c>
      <c r="BH15" s="311">
        <f t="shared" si="16"/>
        <v>5</v>
      </c>
      <c r="BI15" s="10">
        <f t="shared" si="17"/>
        <v>12</v>
      </c>
      <c r="BJ15" s="44">
        <f t="shared" si="18"/>
        <v>7</v>
      </c>
      <c r="BK15" s="44">
        <f t="shared" si="4"/>
        <v>5</v>
      </c>
      <c r="BL15" s="11">
        <f t="shared" si="4"/>
        <v>12</v>
      </c>
      <c r="BM15" s="13">
        <v>0</v>
      </c>
      <c r="BN15" s="13">
        <v>0</v>
      </c>
      <c r="BO15" s="13">
        <v>2</v>
      </c>
      <c r="BP15" s="13">
        <v>1</v>
      </c>
      <c r="BQ15" s="13"/>
      <c r="BR15" s="13"/>
      <c r="BS15" s="13"/>
      <c r="BT15" s="13"/>
      <c r="BU15" s="299">
        <f t="shared" si="19"/>
        <v>2</v>
      </c>
      <c r="BV15" s="299">
        <f t="shared" si="19"/>
        <v>1</v>
      </c>
      <c r="BW15" s="44">
        <f t="shared" si="20"/>
        <v>2</v>
      </c>
      <c r="BX15" s="44">
        <f t="shared" si="20"/>
        <v>1</v>
      </c>
      <c r="BY15" s="11">
        <f t="shared" si="21"/>
        <v>3</v>
      </c>
      <c r="BZ15" s="14">
        <f t="shared" si="22"/>
        <v>7</v>
      </c>
      <c r="CA15" s="14">
        <f t="shared" si="5"/>
        <v>5</v>
      </c>
      <c r="CB15" s="525">
        <f t="shared" si="23"/>
        <v>2</v>
      </c>
      <c r="CC15" s="525">
        <f t="shared" si="23"/>
        <v>1</v>
      </c>
      <c r="CD15" s="312">
        <f t="shared" si="24"/>
        <v>9</v>
      </c>
      <c r="CE15" s="312">
        <f t="shared" si="24"/>
        <v>6</v>
      </c>
      <c r="CF15" s="313">
        <f t="shared" si="25"/>
        <v>15</v>
      </c>
      <c r="CG15" s="302"/>
    </row>
    <row r="16" spans="2:86" ht="14.25" x14ac:dyDescent="0.25">
      <c r="B16" s="9">
        <v>4</v>
      </c>
      <c r="C16" s="9" t="s">
        <v>265</v>
      </c>
      <c r="D16" s="37" t="s">
        <v>29</v>
      </c>
      <c r="E16" s="9">
        <v>60712658</v>
      </c>
      <c r="F16" s="524" t="s">
        <v>800</v>
      </c>
      <c r="G16" s="9" t="s">
        <v>52</v>
      </c>
      <c r="H16" s="9"/>
      <c r="I16" s="9"/>
      <c r="J16" s="9"/>
      <c r="K16" s="9"/>
      <c r="L16" s="9"/>
      <c r="M16" s="9"/>
      <c r="N16" s="9">
        <v>8</v>
      </c>
      <c r="O16" s="9">
        <v>10</v>
      </c>
      <c r="P16" s="299">
        <f t="shared" si="6"/>
        <v>8</v>
      </c>
      <c r="Q16" s="299">
        <f t="shared" si="6"/>
        <v>10</v>
      </c>
      <c r="R16" s="300">
        <f t="shared" si="7"/>
        <v>18</v>
      </c>
      <c r="S16" s="289">
        <v>0</v>
      </c>
      <c r="T16" s="289">
        <v>3</v>
      </c>
      <c r="U16" s="289"/>
      <c r="V16" s="289"/>
      <c r="W16" s="289"/>
      <c r="X16" s="289"/>
      <c r="Y16" s="299">
        <f t="shared" si="8"/>
        <v>0</v>
      </c>
      <c r="Z16" s="299">
        <f t="shared" si="8"/>
        <v>3</v>
      </c>
      <c r="AA16" s="10">
        <f t="shared" si="9"/>
        <v>3</v>
      </c>
      <c r="AB16" s="44">
        <f t="shared" si="10"/>
        <v>8</v>
      </c>
      <c r="AC16" s="44">
        <f t="shared" si="10"/>
        <v>13</v>
      </c>
      <c r="AD16" s="11">
        <f t="shared" si="11"/>
        <v>21</v>
      </c>
      <c r="AE16" s="12">
        <v>0</v>
      </c>
      <c r="AF16" s="12">
        <v>1</v>
      </c>
      <c r="AG16" s="10">
        <f t="shared" si="2"/>
        <v>1</v>
      </c>
      <c r="AH16" s="12">
        <v>8</v>
      </c>
      <c r="AI16" s="12">
        <v>12</v>
      </c>
      <c r="AJ16" s="10">
        <f t="shared" si="3"/>
        <v>20</v>
      </c>
      <c r="AK16" s="44">
        <f t="shared" si="12"/>
        <v>8</v>
      </c>
      <c r="AL16" s="44">
        <f t="shared" si="12"/>
        <v>13</v>
      </c>
      <c r="AM16" s="11">
        <f t="shared" si="13"/>
        <v>21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589">
        <v>0</v>
      </c>
      <c r="AW16" s="589">
        <v>0</v>
      </c>
      <c r="AX16" s="13">
        <v>5</v>
      </c>
      <c r="AY16" s="13">
        <v>11</v>
      </c>
      <c r="AZ16" s="13">
        <v>3</v>
      </c>
      <c r="BA16" s="13">
        <v>2</v>
      </c>
      <c r="BB16" s="13">
        <v>0</v>
      </c>
      <c r="BC16" s="13">
        <v>0</v>
      </c>
      <c r="BD16" s="310">
        <f t="shared" si="14"/>
        <v>0</v>
      </c>
      <c r="BE16" s="310">
        <f t="shared" si="14"/>
        <v>0</v>
      </c>
      <c r="BF16" s="10">
        <f t="shared" si="15"/>
        <v>0</v>
      </c>
      <c r="BG16" s="311">
        <f t="shared" si="16"/>
        <v>8</v>
      </c>
      <c r="BH16" s="311">
        <f t="shared" si="16"/>
        <v>13</v>
      </c>
      <c r="BI16" s="10">
        <f t="shared" si="17"/>
        <v>21</v>
      </c>
      <c r="BJ16" s="44">
        <f t="shared" si="18"/>
        <v>8</v>
      </c>
      <c r="BK16" s="44">
        <f t="shared" si="4"/>
        <v>13</v>
      </c>
      <c r="BL16" s="11">
        <f t="shared" si="4"/>
        <v>21</v>
      </c>
      <c r="BM16" s="13">
        <v>0</v>
      </c>
      <c r="BN16" s="13">
        <v>1</v>
      </c>
      <c r="BO16" s="13">
        <v>4</v>
      </c>
      <c r="BP16" s="13">
        <v>0</v>
      </c>
      <c r="BQ16" s="13"/>
      <c r="BR16" s="13"/>
      <c r="BS16" s="13"/>
      <c r="BT16" s="13"/>
      <c r="BU16" s="299">
        <f t="shared" si="19"/>
        <v>4</v>
      </c>
      <c r="BV16" s="299">
        <f t="shared" si="19"/>
        <v>0</v>
      </c>
      <c r="BW16" s="44">
        <f t="shared" si="20"/>
        <v>4</v>
      </c>
      <c r="BX16" s="44">
        <f t="shared" si="20"/>
        <v>1</v>
      </c>
      <c r="BY16" s="11">
        <f t="shared" si="21"/>
        <v>5</v>
      </c>
      <c r="BZ16" s="14">
        <f t="shared" si="22"/>
        <v>8</v>
      </c>
      <c r="CA16" s="14">
        <f t="shared" si="5"/>
        <v>13</v>
      </c>
      <c r="CB16" s="525">
        <f t="shared" si="23"/>
        <v>4</v>
      </c>
      <c r="CC16" s="525">
        <f t="shared" si="23"/>
        <v>1</v>
      </c>
      <c r="CD16" s="312">
        <f t="shared" si="24"/>
        <v>12</v>
      </c>
      <c r="CE16" s="312">
        <f t="shared" si="24"/>
        <v>14</v>
      </c>
      <c r="CF16" s="313">
        <f t="shared" si="25"/>
        <v>26</v>
      </c>
      <c r="CG16" s="302"/>
    </row>
    <row r="17" spans="2:85" ht="14.25" x14ac:dyDescent="0.25">
      <c r="B17" s="9">
        <v>5</v>
      </c>
      <c r="C17" s="9" t="s">
        <v>265</v>
      </c>
      <c r="D17" s="37" t="s">
        <v>29</v>
      </c>
      <c r="E17" s="9">
        <v>60712659</v>
      </c>
      <c r="F17" s="524" t="s">
        <v>801</v>
      </c>
      <c r="G17" s="9" t="s">
        <v>52</v>
      </c>
      <c r="H17" s="9"/>
      <c r="I17" s="9"/>
      <c r="J17" s="9"/>
      <c r="K17" s="9"/>
      <c r="L17" s="9"/>
      <c r="M17" s="9"/>
      <c r="N17" s="9">
        <v>7</v>
      </c>
      <c r="O17" s="9">
        <v>9</v>
      </c>
      <c r="P17" s="299">
        <f t="shared" si="6"/>
        <v>7</v>
      </c>
      <c r="Q17" s="299">
        <f t="shared" si="6"/>
        <v>9</v>
      </c>
      <c r="R17" s="300">
        <f t="shared" si="7"/>
        <v>16</v>
      </c>
      <c r="S17" s="289">
        <v>1</v>
      </c>
      <c r="T17" s="289">
        <v>2</v>
      </c>
      <c r="U17" s="289"/>
      <c r="V17" s="289"/>
      <c r="W17" s="289"/>
      <c r="X17" s="289"/>
      <c r="Y17" s="299">
        <f t="shared" si="8"/>
        <v>1</v>
      </c>
      <c r="Z17" s="299">
        <f t="shared" si="8"/>
        <v>2</v>
      </c>
      <c r="AA17" s="10">
        <f t="shared" si="9"/>
        <v>3</v>
      </c>
      <c r="AB17" s="44">
        <f t="shared" si="10"/>
        <v>8</v>
      </c>
      <c r="AC17" s="44">
        <f t="shared" si="10"/>
        <v>11</v>
      </c>
      <c r="AD17" s="11">
        <f t="shared" si="11"/>
        <v>19</v>
      </c>
      <c r="AE17" s="12">
        <v>1</v>
      </c>
      <c r="AF17" s="12">
        <v>1</v>
      </c>
      <c r="AG17" s="10">
        <f t="shared" si="2"/>
        <v>2</v>
      </c>
      <c r="AH17" s="12">
        <v>7</v>
      </c>
      <c r="AI17" s="12">
        <v>10</v>
      </c>
      <c r="AJ17" s="10">
        <f t="shared" si="3"/>
        <v>17</v>
      </c>
      <c r="AK17" s="44">
        <f t="shared" si="12"/>
        <v>8</v>
      </c>
      <c r="AL17" s="44">
        <f t="shared" si="12"/>
        <v>11</v>
      </c>
      <c r="AM17" s="11">
        <f t="shared" si="13"/>
        <v>19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589">
        <v>0</v>
      </c>
      <c r="AW17" s="589">
        <v>0</v>
      </c>
      <c r="AX17" s="13">
        <v>6</v>
      </c>
      <c r="AY17" s="13">
        <v>11</v>
      </c>
      <c r="AZ17" s="13">
        <v>2</v>
      </c>
      <c r="BA17" s="13">
        <v>0</v>
      </c>
      <c r="BB17" s="13">
        <v>0</v>
      </c>
      <c r="BC17" s="13">
        <v>0</v>
      </c>
      <c r="BD17" s="310">
        <f t="shared" si="14"/>
        <v>0</v>
      </c>
      <c r="BE17" s="310">
        <f t="shared" si="14"/>
        <v>0</v>
      </c>
      <c r="BF17" s="10">
        <f t="shared" si="15"/>
        <v>0</v>
      </c>
      <c r="BG17" s="311">
        <f t="shared" si="16"/>
        <v>8</v>
      </c>
      <c r="BH17" s="311">
        <f t="shared" si="16"/>
        <v>11</v>
      </c>
      <c r="BI17" s="10">
        <f t="shared" si="17"/>
        <v>19</v>
      </c>
      <c r="BJ17" s="44">
        <f t="shared" si="18"/>
        <v>8</v>
      </c>
      <c r="BK17" s="44">
        <f t="shared" si="4"/>
        <v>11</v>
      </c>
      <c r="BL17" s="11">
        <f t="shared" si="4"/>
        <v>19</v>
      </c>
      <c r="BM17" s="13">
        <v>1</v>
      </c>
      <c r="BN17" s="13">
        <v>0</v>
      </c>
      <c r="BO17" s="13">
        <v>1</v>
      </c>
      <c r="BP17" s="13">
        <v>0</v>
      </c>
      <c r="BQ17" s="13"/>
      <c r="BR17" s="13"/>
      <c r="BS17" s="13"/>
      <c r="BT17" s="13"/>
      <c r="BU17" s="299">
        <f t="shared" si="19"/>
        <v>1</v>
      </c>
      <c r="BV17" s="299">
        <f t="shared" si="19"/>
        <v>0</v>
      </c>
      <c r="BW17" s="44">
        <f t="shared" si="20"/>
        <v>2</v>
      </c>
      <c r="BX17" s="44">
        <f t="shared" si="20"/>
        <v>0</v>
      </c>
      <c r="BY17" s="11">
        <f t="shared" si="21"/>
        <v>2</v>
      </c>
      <c r="BZ17" s="14">
        <f t="shared" si="22"/>
        <v>8</v>
      </c>
      <c r="CA17" s="14">
        <f t="shared" si="5"/>
        <v>11</v>
      </c>
      <c r="CB17" s="525">
        <f t="shared" si="23"/>
        <v>2</v>
      </c>
      <c r="CC17" s="525">
        <f t="shared" si="23"/>
        <v>0</v>
      </c>
      <c r="CD17" s="312">
        <f t="shared" si="24"/>
        <v>10</v>
      </c>
      <c r="CE17" s="312">
        <f t="shared" si="24"/>
        <v>11</v>
      </c>
      <c r="CF17" s="313">
        <f t="shared" si="25"/>
        <v>21</v>
      </c>
      <c r="CG17" s="302"/>
    </row>
    <row r="18" spans="2:85" ht="14.25" x14ac:dyDescent="0.25">
      <c r="B18" s="9">
        <v>6</v>
      </c>
      <c r="C18" s="9" t="s">
        <v>265</v>
      </c>
      <c r="D18" s="37" t="s">
        <v>30</v>
      </c>
      <c r="E18" s="9">
        <v>60712681</v>
      </c>
      <c r="F18" s="524" t="s">
        <v>802</v>
      </c>
      <c r="G18" s="9" t="s">
        <v>52</v>
      </c>
      <c r="H18" s="9"/>
      <c r="I18" s="9"/>
      <c r="J18" s="9"/>
      <c r="K18" s="9"/>
      <c r="L18" s="9"/>
      <c r="M18" s="9"/>
      <c r="N18" s="9">
        <v>10</v>
      </c>
      <c r="O18" s="9">
        <v>8</v>
      </c>
      <c r="P18" s="299">
        <f t="shared" si="6"/>
        <v>10</v>
      </c>
      <c r="Q18" s="299">
        <f t="shared" si="6"/>
        <v>8</v>
      </c>
      <c r="R18" s="300">
        <f t="shared" si="7"/>
        <v>18</v>
      </c>
      <c r="S18" s="289">
        <v>0</v>
      </c>
      <c r="T18" s="289">
        <v>0</v>
      </c>
      <c r="U18" s="289"/>
      <c r="V18" s="289"/>
      <c r="W18" s="289"/>
      <c r="X18" s="289"/>
      <c r="Y18" s="299">
        <f t="shared" si="8"/>
        <v>0</v>
      </c>
      <c r="Z18" s="299">
        <f t="shared" si="8"/>
        <v>0</v>
      </c>
      <c r="AA18" s="10">
        <f t="shared" si="9"/>
        <v>0</v>
      </c>
      <c r="AB18" s="44">
        <f t="shared" si="10"/>
        <v>10</v>
      </c>
      <c r="AC18" s="44">
        <f t="shared" si="10"/>
        <v>8</v>
      </c>
      <c r="AD18" s="11">
        <f t="shared" si="11"/>
        <v>18</v>
      </c>
      <c r="AE18" s="12">
        <v>1</v>
      </c>
      <c r="AF18" s="12">
        <v>0</v>
      </c>
      <c r="AG18" s="10">
        <f t="shared" si="2"/>
        <v>1</v>
      </c>
      <c r="AH18" s="12">
        <v>9</v>
      </c>
      <c r="AI18" s="12">
        <v>8</v>
      </c>
      <c r="AJ18" s="10">
        <f t="shared" si="3"/>
        <v>17</v>
      </c>
      <c r="AK18" s="44">
        <f t="shared" si="12"/>
        <v>10</v>
      </c>
      <c r="AL18" s="44">
        <f t="shared" si="12"/>
        <v>8</v>
      </c>
      <c r="AM18" s="11">
        <f t="shared" si="13"/>
        <v>18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589">
        <v>0</v>
      </c>
      <c r="AW18" s="589">
        <v>0</v>
      </c>
      <c r="AX18" s="13">
        <v>8</v>
      </c>
      <c r="AY18" s="13">
        <v>8</v>
      </c>
      <c r="AZ18" s="13">
        <v>2</v>
      </c>
      <c r="BA18" s="13">
        <v>0</v>
      </c>
      <c r="BB18" s="13">
        <v>0</v>
      </c>
      <c r="BC18" s="13">
        <v>0</v>
      </c>
      <c r="BD18" s="310">
        <f t="shared" si="14"/>
        <v>0</v>
      </c>
      <c r="BE18" s="310">
        <f t="shared" si="14"/>
        <v>0</v>
      </c>
      <c r="BF18" s="10">
        <f t="shared" si="15"/>
        <v>0</v>
      </c>
      <c r="BG18" s="311">
        <f t="shared" si="16"/>
        <v>10</v>
      </c>
      <c r="BH18" s="311">
        <f t="shared" si="16"/>
        <v>8</v>
      </c>
      <c r="BI18" s="10">
        <f t="shared" si="17"/>
        <v>18</v>
      </c>
      <c r="BJ18" s="44">
        <f t="shared" si="18"/>
        <v>10</v>
      </c>
      <c r="BK18" s="44">
        <f t="shared" si="4"/>
        <v>8</v>
      </c>
      <c r="BL18" s="11">
        <f t="shared" si="4"/>
        <v>18</v>
      </c>
      <c r="BM18" s="13">
        <v>1</v>
      </c>
      <c r="BN18" s="13">
        <v>1</v>
      </c>
      <c r="BO18" s="13">
        <v>5</v>
      </c>
      <c r="BP18" s="13">
        <v>1</v>
      </c>
      <c r="BQ18" s="13"/>
      <c r="BR18" s="13"/>
      <c r="BS18" s="13"/>
      <c r="BT18" s="13"/>
      <c r="BU18" s="299">
        <f t="shared" si="19"/>
        <v>5</v>
      </c>
      <c r="BV18" s="299">
        <f t="shared" si="19"/>
        <v>1</v>
      </c>
      <c r="BW18" s="44">
        <f t="shared" si="20"/>
        <v>6</v>
      </c>
      <c r="BX18" s="44">
        <f t="shared" si="20"/>
        <v>2</v>
      </c>
      <c r="BY18" s="11">
        <f t="shared" si="21"/>
        <v>8</v>
      </c>
      <c r="BZ18" s="14">
        <f t="shared" si="22"/>
        <v>10</v>
      </c>
      <c r="CA18" s="14">
        <f t="shared" si="5"/>
        <v>8</v>
      </c>
      <c r="CB18" s="525">
        <f t="shared" si="23"/>
        <v>6</v>
      </c>
      <c r="CC18" s="525">
        <f t="shared" si="23"/>
        <v>2</v>
      </c>
      <c r="CD18" s="312">
        <f t="shared" si="24"/>
        <v>16</v>
      </c>
      <c r="CE18" s="312">
        <f t="shared" si="24"/>
        <v>10</v>
      </c>
      <c r="CF18" s="313">
        <f t="shared" si="25"/>
        <v>26</v>
      </c>
      <c r="CG18" s="302"/>
    </row>
    <row r="19" spans="2:85" ht="14.25" x14ac:dyDescent="0.25">
      <c r="B19" s="9">
        <v>7</v>
      </c>
      <c r="C19" s="9" t="s">
        <v>265</v>
      </c>
      <c r="D19" s="37" t="s">
        <v>31</v>
      </c>
      <c r="E19" s="9">
        <v>60712715</v>
      </c>
      <c r="F19" s="524" t="s">
        <v>803</v>
      </c>
      <c r="G19" s="9" t="s">
        <v>52</v>
      </c>
      <c r="H19" s="9"/>
      <c r="I19" s="9"/>
      <c r="J19" s="9"/>
      <c r="K19" s="9"/>
      <c r="L19" s="9"/>
      <c r="M19" s="9"/>
      <c r="N19" s="9">
        <v>4</v>
      </c>
      <c r="O19" s="9">
        <v>11</v>
      </c>
      <c r="P19" s="299">
        <f t="shared" si="6"/>
        <v>4</v>
      </c>
      <c r="Q19" s="299">
        <f t="shared" si="6"/>
        <v>11</v>
      </c>
      <c r="R19" s="300">
        <f t="shared" si="7"/>
        <v>15</v>
      </c>
      <c r="S19" s="289">
        <v>3</v>
      </c>
      <c r="T19" s="289">
        <v>2</v>
      </c>
      <c r="U19" s="289"/>
      <c r="V19" s="289"/>
      <c r="W19" s="289"/>
      <c r="X19" s="289"/>
      <c r="Y19" s="299">
        <f t="shared" si="8"/>
        <v>3</v>
      </c>
      <c r="Z19" s="299">
        <f t="shared" si="8"/>
        <v>2</v>
      </c>
      <c r="AA19" s="10">
        <f t="shared" si="9"/>
        <v>5</v>
      </c>
      <c r="AB19" s="44">
        <f t="shared" si="10"/>
        <v>7</v>
      </c>
      <c r="AC19" s="44">
        <f t="shared" si="10"/>
        <v>13</v>
      </c>
      <c r="AD19" s="11">
        <f t="shared" si="11"/>
        <v>20</v>
      </c>
      <c r="AE19" s="12">
        <v>0</v>
      </c>
      <c r="AF19" s="12">
        <v>0</v>
      </c>
      <c r="AG19" s="10">
        <f t="shared" si="2"/>
        <v>0</v>
      </c>
      <c r="AH19" s="12">
        <v>7</v>
      </c>
      <c r="AI19" s="12">
        <v>13</v>
      </c>
      <c r="AJ19" s="10">
        <f t="shared" si="3"/>
        <v>20</v>
      </c>
      <c r="AK19" s="44">
        <f t="shared" si="12"/>
        <v>7</v>
      </c>
      <c r="AL19" s="44">
        <f t="shared" si="12"/>
        <v>13</v>
      </c>
      <c r="AM19" s="11">
        <f t="shared" si="13"/>
        <v>20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589">
        <v>0</v>
      </c>
      <c r="AW19" s="589">
        <v>0</v>
      </c>
      <c r="AX19" s="13">
        <v>6</v>
      </c>
      <c r="AY19" s="13">
        <v>12</v>
      </c>
      <c r="AZ19" s="13">
        <v>1</v>
      </c>
      <c r="BA19" s="13">
        <v>1</v>
      </c>
      <c r="BB19" s="13">
        <v>0</v>
      </c>
      <c r="BC19" s="13">
        <v>0</v>
      </c>
      <c r="BD19" s="310">
        <f t="shared" si="14"/>
        <v>0</v>
      </c>
      <c r="BE19" s="310">
        <f t="shared" si="14"/>
        <v>0</v>
      </c>
      <c r="BF19" s="10">
        <f t="shared" si="15"/>
        <v>0</v>
      </c>
      <c r="BG19" s="311">
        <f t="shared" si="16"/>
        <v>7</v>
      </c>
      <c r="BH19" s="311">
        <f t="shared" si="16"/>
        <v>13</v>
      </c>
      <c r="BI19" s="10">
        <f t="shared" si="17"/>
        <v>20</v>
      </c>
      <c r="BJ19" s="44">
        <f t="shared" si="18"/>
        <v>7</v>
      </c>
      <c r="BK19" s="44">
        <f t="shared" si="4"/>
        <v>13</v>
      </c>
      <c r="BL19" s="11">
        <f t="shared" si="4"/>
        <v>20</v>
      </c>
      <c r="BM19" s="13">
        <v>0</v>
      </c>
      <c r="BN19" s="13">
        <v>0</v>
      </c>
      <c r="BO19" s="13">
        <v>6</v>
      </c>
      <c r="BP19" s="13">
        <v>0</v>
      </c>
      <c r="BQ19" s="13"/>
      <c r="BR19" s="13"/>
      <c r="BS19" s="13"/>
      <c r="BT19" s="13"/>
      <c r="BU19" s="299">
        <f t="shared" si="19"/>
        <v>6</v>
      </c>
      <c r="BV19" s="299">
        <f t="shared" si="19"/>
        <v>0</v>
      </c>
      <c r="BW19" s="44">
        <f t="shared" si="20"/>
        <v>6</v>
      </c>
      <c r="BX19" s="44">
        <f t="shared" si="20"/>
        <v>0</v>
      </c>
      <c r="BY19" s="11">
        <f t="shared" si="21"/>
        <v>6</v>
      </c>
      <c r="BZ19" s="14">
        <f t="shared" si="22"/>
        <v>7</v>
      </c>
      <c r="CA19" s="14">
        <f t="shared" si="5"/>
        <v>13</v>
      </c>
      <c r="CB19" s="525">
        <f t="shared" si="23"/>
        <v>6</v>
      </c>
      <c r="CC19" s="525">
        <f t="shared" si="23"/>
        <v>0</v>
      </c>
      <c r="CD19" s="312">
        <f t="shared" si="24"/>
        <v>13</v>
      </c>
      <c r="CE19" s="312">
        <f t="shared" si="24"/>
        <v>13</v>
      </c>
      <c r="CF19" s="313">
        <f t="shared" si="25"/>
        <v>26</v>
      </c>
      <c r="CG19" s="302"/>
    </row>
    <row r="20" spans="2:85" ht="14.25" x14ac:dyDescent="0.25">
      <c r="B20" s="9">
        <v>8</v>
      </c>
      <c r="C20" s="9" t="s">
        <v>265</v>
      </c>
      <c r="D20" s="37" t="s">
        <v>19</v>
      </c>
      <c r="E20" s="9">
        <v>60712685</v>
      </c>
      <c r="F20" s="524" t="s">
        <v>804</v>
      </c>
      <c r="G20" s="9" t="s">
        <v>53</v>
      </c>
      <c r="H20" s="9"/>
      <c r="I20" s="9"/>
      <c r="J20" s="9"/>
      <c r="K20" s="9"/>
      <c r="L20" s="9"/>
      <c r="M20" s="9"/>
      <c r="N20" s="9">
        <v>1</v>
      </c>
      <c r="O20" s="9">
        <v>3</v>
      </c>
      <c r="P20" s="299">
        <f t="shared" si="6"/>
        <v>1</v>
      </c>
      <c r="Q20" s="299">
        <f t="shared" si="6"/>
        <v>3</v>
      </c>
      <c r="R20" s="300">
        <f t="shared" si="7"/>
        <v>4</v>
      </c>
      <c r="S20" s="289">
        <v>1</v>
      </c>
      <c r="T20" s="289">
        <v>3</v>
      </c>
      <c r="U20" s="289"/>
      <c r="V20" s="289"/>
      <c r="W20" s="289"/>
      <c r="X20" s="289"/>
      <c r="Y20" s="299">
        <f t="shared" si="8"/>
        <v>1</v>
      </c>
      <c r="Z20" s="299">
        <f t="shared" si="8"/>
        <v>3</v>
      </c>
      <c r="AA20" s="10">
        <f t="shared" si="9"/>
        <v>4</v>
      </c>
      <c r="AB20" s="44">
        <f t="shared" si="10"/>
        <v>2</v>
      </c>
      <c r="AC20" s="44">
        <f t="shared" si="10"/>
        <v>6</v>
      </c>
      <c r="AD20" s="11">
        <f t="shared" si="11"/>
        <v>8</v>
      </c>
      <c r="AE20" s="12">
        <v>1</v>
      </c>
      <c r="AF20" s="12">
        <v>0</v>
      </c>
      <c r="AG20" s="10">
        <f t="shared" si="2"/>
        <v>1</v>
      </c>
      <c r="AH20" s="12">
        <v>1</v>
      </c>
      <c r="AI20" s="12">
        <v>6</v>
      </c>
      <c r="AJ20" s="10">
        <f t="shared" si="3"/>
        <v>7</v>
      </c>
      <c r="AK20" s="44">
        <f t="shared" si="12"/>
        <v>2</v>
      </c>
      <c r="AL20" s="44">
        <f t="shared" si="12"/>
        <v>6</v>
      </c>
      <c r="AM20" s="11">
        <f t="shared" si="13"/>
        <v>8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589">
        <v>0</v>
      </c>
      <c r="AW20" s="589">
        <v>0</v>
      </c>
      <c r="AX20" s="13">
        <v>2</v>
      </c>
      <c r="AY20" s="13">
        <v>6</v>
      </c>
      <c r="AZ20" s="13">
        <v>0</v>
      </c>
      <c r="BA20" s="13">
        <v>0</v>
      </c>
      <c r="BB20" s="13">
        <v>0</v>
      </c>
      <c r="BC20" s="13">
        <v>0</v>
      </c>
      <c r="BD20" s="310">
        <f t="shared" si="14"/>
        <v>0</v>
      </c>
      <c r="BE20" s="310">
        <f t="shared" si="14"/>
        <v>0</v>
      </c>
      <c r="BF20" s="10">
        <f t="shared" si="15"/>
        <v>0</v>
      </c>
      <c r="BG20" s="311">
        <f t="shared" si="16"/>
        <v>2</v>
      </c>
      <c r="BH20" s="311">
        <f t="shared" si="16"/>
        <v>6</v>
      </c>
      <c r="BI20" s="10">
        <f t="shared" si="17"/>
        <v>8</v>
      </c>
      <c r="BJ20" s="44">
        <f t="shared" si="18"/>
        <v>2</v>
      </c>
      <c r="BK20" s="44">
        <f t="shared" si="4"/>
        <v>6</v>
      </c>
      <c r="BL20" s="11">
        <f t="shared" si="4"/>
        <v>8</v>
      </c>
      <c r="BM20" s="13">
        <v>0</v>
      </c>
      <c r="BN20" s="13">
        <v>0</v>
      </c>
      <c r="BO20" s="13">
        <v>0</v>
      </c>
      <c r="BP20" s="13">
        <v>0</v>
      </c>
      <c r="BQ20" s="13"/>
      <c r="BR20" s="13"/>
      <c r="BS20" s="13"/>
      <c r="BT20" s="13"/>
      <c r="BU20" s="299">
        <f t="shared" si="19"/>
        <v>0</v>
      </c>
      <c r="BV20" s="299">
        <f t="shared" si="19"/>
        <v>0</v>
      </c>
      <c r="BW20" s="44">
        <f t="shared" si="20"/>
        <v>0</v>
      </c>
      <c r="BX20" s="44">
        <f t="shared" si="20"/>
        <v>0</v>
      </c>
      <c r="BY20" s="11">
        <f t="shared" si="21"/>
        <v>0</v>
      </c>
      <c r="BZ20" s="14">
        <f t="shared" si="22"/>
        <v>2</v>
      </c>
      <c r="CA20" s="14">
        <f t="shared" si="5"/>
        <v>6</v>
      </c>
      <c r="CB20" s="525">
        <f t="shared" si="23"/>
        <v>0</v>
      </c>
      <c r="CC20" s="525">
        <f t="shared" si="23"/>
        <v>0</v>
      </c>
      <c r="CD20" s="312">
        <f t="shared" si="24"/>
        <v>2</v>
      </c>
      <c r="CE20" s="312">
        <f t="shared" si="24"/>
        <v>6</v>
      </c>
      <c r="CF20" s="313">
        <f t="shared" si="25"/>
        <v>8</v>
      </c>
      <c r="CG20" s="302"/>
    </row>
    <row r="21" spans="2:85" ht="14.25" x14ac:dyDescent="0.25">
      <c r="B21" s="9">
        <v>9</v>
      </c>
      <c r="C21" s="9" t="s">
        <v>265</v>
      </c>
      <c r="D21" s="37" t="s">
        <v>19</v>
      </c>
      <c r="E21" s="9">
        <v>60712686</v>
      </c>
      <c r="F21" s="524" t="s">
        <v>805</v>
      </c>
      <c r="G21" s="9" t="s">
        <v>53</v>
      </c>
      <c r="H21" s="9"/>
      <c r="I21" s="9"/>
      <c r="J21" s="9"/>
      <c r="K21" s="9"/>
      <c r="L21" s="9"/>
      <c r="M21" s="9"/>
      <c r="N21" s="9">
        <v>1</v>
      </c>
      <c r="O21" s="9">
        <v>1</v>
      </c>
      <c r="P21" s="299">
        <f t="shared" si="6"/>
        <v>1</v>
      </c>
      <c r="Q21" s="299">
        <f t="shared" si="6"/>
        <v>1</v>
      </c>
      <c r="R21" s="300">
        <f t="shared" si="7"/>
        <v>2</v>
      </c>
      <c r="S21" s="289">
        <v>4</v>
      </c>
      <c r="T21" s="289">
        <v>4</v>
      </c>
      <c r="U21" s="289"/>
      <c r="V21" s="289"/>
      <c r="W21" s="289"/>
      <c r="X21" s="289"/>
      <c r="Y21" s="299">
        <f t="shared" si="8"/>
        <v>4</v>
      </c>
      <c r="Z21" s="299">
        <f t="shared" si="8"/>
        <v>4</v>
      </c>
      <c r="AA21" s="10">
        <f t="shared" si="9"/>
        <v>8</v>
      </c>
      <c r="AB21" s="44">
        <f t="shared" si="10"/>
        <v>5</v>
      </c>
      <c r="AC21" s="44">
        <f t="shared" si="10"/>
        <v>5</v>
      </c>
      <c r="AD21" s="11">
        <f t="shared" si="11"/>
        <v>10</v>
      </c>
      <c r="AE21" s="12">
        <v>0</v>
      </c>
      <c r="AF21" s="12">
        <v>0</v>
      </c>
      <c r="AG21" s="10">
        <f t="shared" si="2"/>
        <v>0</v>
      </c>
      <c r="AH21" s="12">
        <v>5</v>
      </c>
      <c r="AI21" s="12">
        <v>5</v>
      </c>
      <c r="AJ21" s="10">
        <f t="shared" si="3"/>
        <v>10</v>
      </c>
      <c r="AK21" s="44">
        <f t="shared" si="12"/>
        <v>5</v>
      </c>
      <c r="AL21" s="44">
        <f t="shared" si="12"/>
        <v>5</v>
      </c>
      <c r="AM21" s="11">
        <f t="shared" si="13"/>
        <v>10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589">
        <v>0</v>
      </c>
      <c r="AW21" s="589">
        <v>0</v>
      </c>
      <c r="AX21" s="13">
        <v>5</v>
      </c>
      <c r="AY21" s="13">
        <v>5</v>
      </c>
      <c r="AZ21" s="13">
        <v>0</v>
      </c>
      <c r="BA21" s="13">
        <v>0</v>
      </c>
      <c r="BB21" s="13">
        <v>0</v>
      </c>
      <c r="BC21" s="13">
        <v>0</v>
      </c>
      <c r="BD21" s="310">
        <f t="shared" si="14"/>
        <v>0</v>
      </c>
      <c r="BE21" s="310">
        <f t="shared" si="14"/>
        <v>0</v>
      </c>
      <c r="BF21" s="10">
        <f t="shared" si="15"/>
        <v>0</v>
      </c>
      <c r="BG21" s="311">
        <f t="shared" si="16"/>
        <v>5</v>
      </c>
      <c r="BH21" s="311">
        <f t="shared" si="16"/>
        <v>5</v>
      </c>
      <c r="BI21" s="10">
        <f t="shared" si="17"/>
        <v>10</v>
      </c>
      <c r="BJ21" s="44">
        <f t="shared" si="18"/>
        <v>5</v>
      </c>
      <c r="BK21" s="44">
        <f t="shared" si="4"/>
        <v>5</v>
      </c>
      <c r="BL21" s="11">
        <f t="shared" si="4"/>
        <v>10</v>
      </c>
      <c r="BM21" s="13">
        <v>0</v>
      </c>
      <c r="BN21" s="13">
        <v>0</v>
      </c>
      <c r="BO21" s="13">
        <v>0</v>
      </c>
      <c r="BP21" s="13">
        <v>0</v>
      </c>
      <c r="BQ21" s="13"/>
      <c r="BR21" s="13"/>
      <c r="BS21" s="13"/>
      <c r="BT21" s="13"/>
      <c r="BU21" s="299">
        <f t="shared" si="19"/>
        <v>0</v>
      </c>
      <c r="BV21" s="299">
        <f t="shared" si="19"/>
        <v>0</v>
      </c>
      <c r="BW21" s="44">
        <f t="shared" si="20"/>
        <v>0</v>
      </c>
      <c r="BX21" s="44">
        <f t="shared" si="20"/>
        <v>0</v>
      </c>
      <c r="BY21" s="11">
        <f t="shared" si="21"/>
        <v>0</v>
      </c>
      <c r="BZ21" s="14">
        <f t="shared" si="22"/>
        <v>5</v>
      </c>
      <c r="CA21" s="14">
        <f t="shared" si="5"/>
        <v>5</v>
      </c>
      <c r="CB21" s="525">
        <f t="shared" si="23"/>
        <v>0</v>
      </c>
      <c r="CC21" s="525">
        <f t="shared" si="23"/>
        <v>0</v>
      </c>
      <c r="CD21" s="312">
        <f t="shared" si="24"/>
        <v>5</v>
      </c>
      <c r="CE21" s="312">
        <f t="shared" si="24"/>
        <v>5</v>
      </c>
      <c r="CF21" s="313">
        <f t="shared" si="25"/>
        <v>10</v>
      </c>
      <c r="CG21" s="302"/>
    </row>
    <row r="22" spans="2:85" ht="14.25" x14ac:dyDescent="0.25">
      <c r="B22" s="9">
        <v>10</v>
      </c>
      <c r="C22" s="9" t="s">
        <v>265</v>
      </c>
      <c r="D22" s="37" t="s">
        <v>19</v>
      </c>
      <c r="E22" s="9">
        <v>60712687</v>
      </c>
      <c r="F22" s="524" t="s">
        <v>806</v>
      </c>
      <c r="G22" s="9" t="s">
        <v>53</v>
      </c>
      <c r="H22" s="9"/>
      <c r="I22" s="9"/>
      <c r="J22" s="9"/>
      <c r="K22" s="9"/>
      <c r="L22" s="9"/>
      <c r="M22" s="9"/>
      <c r="N22" s="9">
        <v>3</v>
      </c>
      <c r="O22" s="9">
        <v>2</v>
      </c>
      <c r="P22" s="299">
        <f t="shared" si="6"/>
        <v>3</v>
      </c>
      <c r="Q22" s="299">
        <f t="shared" si="6"/>
        <v>2</v>
      </c>
      <c r="R22" s="300">
        <f t="shared" si="7"/>
        <v>5</v>
      </c>
      <c r="S22" s="289">
        <v>3</v>
      </c>
      <c r="T22" s="289">
        <v>4</v>
      </c>
      <c r="U22" s="289"/>
      <c r="V22" s="289"/>
      <c r="W22" s="289"/>
      <c r="X22" s="289"/>
      <c r="Y22" s="299">
        <f t="shared" si="8"/>
        <v>3</v>
      </c>
      <c r="Z22" s="299">
        <f t="shared" si="8"/>
        <v>4</v>
      </c>
      <c r="AA22" s="10">
        <f t="shared" si="9"/>
        <v>7</v>
      </c>
      <c r="AB22" s="44">
        <f t="shared" si="10"/>
        <v>6</v>
      </c>
      <c r="AC22" s="44">
        <f t="shared" si="10"/>
        <v>6</v>
      </c>
      <c r="AD22" s="11">
        <f t="shared" si="11"/>
        <v>12</v>
      </c>
      <c r="AE22" s="12">
        <v>0</v>
      </c>
      <c r="AF22" s="12">
        <v>0</v>
      </c>
      <c r="AG22" s="10">
        <f t="shared" si="2"/>
        <v>0</v>
      </c>
      <c r="AH22" s="12">
        <v>6</v>
      </c>
      <c r="AI22" s="12">
        <v>6</v>
      </c>
      <c r="AJ22" s="10">
        <f t="shared" si="3"/>
        <v>12</v>
      </c>
      <c r="AK22" s="44">
        <f t="shared" si="12"/>
        <v>6</v>
      </c>
      <c r="AL22" s="44">
        <f t="shared" si="12"/>
        <v>6</v>
      </c>
      <c r="AM22" s="11">
        <f t="shared" si="13"/>
        <v>12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589">
        <v>0</v>
      </c>
      <c r="AW22" s="589">
        <v>0</v>
      </c>
      <c r="AX22" s="13">
        <v>6</v>
      </c>
      <c r="AY22" s="13">
        <v>6</v>
      </c>
      <c r="AZ22" s="13">
        <v>0</v>
      </c>
      <c r="BA22" s="13">
        <v>0</v>
      </c>
      <c r="BB22" s="13">
        <v>0</v>
      </c>
      <c r="BC22" s="13">
        <v>0</v>
      </c>
      <c r="BD22" s="310">
        <f t="shared" si="14"/>
        <v>0</v>
      </c>
      <c r="BE22" s="310">
        <f t="shared" si="14"/>
        <v>0</v>
      </c>
      <c r="BF22" s="10">
        <f t="shared" si="15"/>
        <v>0</v>
      </c>
      <c r="BG22" s="311">
        <f t="shared" si="16"/>
        <v>6</v>
      </c>
      <c r="BH22" s="311">
        <f t="shared" si="16"/>
        <v>6</v>
      </c>
      <c r="BI22" s="10">
        <f t="shared" si="17"/>
        <v>12</v>
      </c>
      <c r="BJ22" s="44">
        <f t="shared" si="18"/>
        <v>6</v>
      </c>
      <c r="BK22" s="44">
        <f t="shared" si="4"/>
        <v>6</v>
      </c>
      <c r="BL22" s="11">
        <f t="shared" si="4"/>
        <v>12</v>
      </c>
      <c r="BM22" s="13">
        <v>0</v>
      </c>
      <c r="BN22" s="13">
        <v>0</v>
      </c>
      <c r="BO22" s="13">
        <v>0</v>
      </c>
      <c r="BP22" s="13">
        <v>0</v>
      </c>
      <c r="BQ22" s="13"/>
      <c r="BR22" s="13"/>
      <c r="BS22" s="13"/>
      <c r="BT22" s="13"/>
      <c r="BU22" s="299">
        <f t="shared" si="19"/>
        <v>0</v>
      </c>
      <c r="BV22" s="299">
        <f t="shared" si="19"/>
        <v>0</v>
      </c>
      <c r="BW22" s="44">
        <f t="shared" si="20"/>
        <v>0</v>
      </c>
      <c r="BX22" s="44">
        <f t="shared" si="20"/>
        <v>0</v>
      </c>
      <c r="BY22" s="11">
        <f t="shared" si="21"/>
        <v>0</v>
      </c>
      <c r="BZ22" s="14">
        <f t="shared" si="22"/>
        <v>6</v>
      </c>
      <c r="CA22" s="14">
        <f t="shared" si="5"/>
        <v>6</v>
      </c>
      <c r="CB22" s="525">
        <f t="shared" si="23"/>
        <v>0</v>
      </c>
      <c r="CC22" s="525">
        <f t="shared" si="23"/>
        <v>0</v>
      </c>
      <c r="CD22" s="312">
        <f t="shared" si="24"/>
        <v>6</v>
      </c>
      <c r="CE22" s="312">
        <f t="shared" si="24"/>
        <v>6</v>
      </c>
      <c r="CF22" s="313">
        <f t="shared" si="25"/>
        <v>12</v>
      </c>
      <c r="CG22" s="302"/>
    </row>
    <row r="23" spans="2:85" ht="14.25" x14ac:dyDescent="0.25">
      <c r="B23" s="9">
        <v>11</v>
      </c>
      <c r="C23" s="9" t="s">
        <v>265</v>
      </c>
      <c r="D23" s="37" t="s">
        <v>19</v>
      </c>
      <c r="E23" s="9">
        <v>60712688</v>
      </c>
      <c r="F23" s="524" t="s">
        <v>807</v>
      </c>
      <c r="G23" s="9" t="s">
        <v>53</v>
      </c>
      <c r="H23" s="9"/>
      <c r="I23" s="9"/>
      <c r="J23" s="9"/>
      <c r="K23" s="9"/>
      <c r="L23" s="9"/>
      <c r="M23" s="9"/>
      <c r="N23" s="9">
        <v>3</v>
      </c>
      <c r="O23" s="9">
        <v>1</v>
      </c>
      <c r="P23" s="299">
        <f t="shared" si="6"/>
        <v>3</v>
      </c>
      <c r="Q23" s="299">
        <f t="shared" si="6"/>
        <v>1</v>
      </c>
      <c r="R23" s="300">
        <f t="shared" si="7"/>
        <v>4</v>
      </c>
      <c r="S23" s="289">
        <v>1</v>
      </c>
      <c r="T23" s="289">
        <v>1</v>
      </c>
      <c r="U23" s="289"/>
      <c r="V23" s="289"/>
      <c r="W23" s="289"/>
      <c r="X23" s="289"/>
      <c r="Y23" s="299">
        <f t="shared" si="8"/>
        <v>1</v>
      </c>
      <c r="Z23" s="299">
        <f t="shared" si="8"/>
        <v>1</v>
      </c>
      <c r="AA23" s="10">
        <f t="shared" si="9"/>
        <v>2</v>
      </c>
      <c r="AB23" s="44">
        <f t="shared" si="10"/>
        <v>4</v>
      </c>
      <c r="AC23" s="44">
        <f t="shared" si="10"/>
        <v>2</v>
      </c>
      <c r="AD23" s="11">
        <f t="shared" si="11"/>
        <v>6</v>
      </c>
      <c r="AE23" s="12">
        <v>0</v>
      </c>
      <c r="AF23" s="12">
        <v>0</v>
      </c>
      <c r="AG23" s="10">
        <f t="shared" si="2"/>
        <v>0</v>
      </c>
      <c r="AH23" s="12">
        <v>4</v>
      </c>
      <c r="AI23" s="12">
        <v>2</v>
      </c>
      <c r="AJ23" s="10">
        <f t="shared" si="3"/>
        <v>6</v>
      </c>
      <c r="AK23" s="44">
        <f t="shared" si="12"/>
        <v>4</v>
      </c>
      <c r="AL23" s="44">
        <f t="shared" si="12"/>
        <v>2</v>
      </c>
      <c r="AM23" s="11">
        <f t="shared" si="13"/>
        <v>6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589">
        <v>0</v>
      </c>
      <c r="AW23" s="589">
        <v>0</v>
      </c>
      <c r="AX23" s="13">
        <v>4</v>
      </c>
      <c r="AY23" s="13">
        <v>2</v>
      </c>
      <c r="AZ23" s="13">
        <v>0</v>
      </c>
      <c r="BA23" s="13">
        <v>0</v>
      </c>
      <c r="BB23" s="13">
        <v>0</v>
      </c>
      <c r="BC23" s="13">
        <v>0</v>
      </c>
      <c r="BD23" s="310">
        <f t="shared" si="14"/>
        <v>0</v>
      </c>
      <c r="BE23" s="310">
        <f t="shared" si="14"/>
        <v>0</v>
      </c>
      <c r="BF23" s="10">
        <f t="shared" si="15"/>
        <v>0</v>
      </c>
      <c r="BG23" s="311">
        <f t="shared" si="16"/>
        <v>4</v>
      </c>
      <c r="BH23" s="311">
        <f t="shared" si="16"/>
        <v>2</v>
      </c>
      <c r="BI23" s="10">
        <f t="shared" si="17"/>
        <v>6</v>
      </c>
      <c r="BJ23" s="44">
        <f t="shared" si="18"/>
        <v>4</v>
      </c>
      <c r="BK23" s="44">
        <f t="shared" si="4"/>
        <v>2</v>
      </c>
      <c r="BL23" s="11">
        <f t="shared" si="4"/>
        <v>6</v>
      </c>
      <c r="BM23" s="13">
        <v>0</v>
      </c>
      <c r="BN23" s="13">
        <v>0</v>
      </c>
      <c r="BO23" s="13">
        <v>1</v>
      </c>
      <c r="BP23" s="13">
        <v>1</v>
      </c>
      <c r="BQ23" s="13"/>
      <c r="BR23" s="13"/>
      <c r="BS23" s="13"/>
      <c r="BT23" s="13"/>
      <c r="BU23" s="299">
        <f t="shared" si="19"/>
        <v>1</v>
      </c>
      <c r="BV23" s="299">
        <f t="shared" si="19"/>
        <v>1</v>
      </c>
      <c r="BW23" s="44">
        <f t="shared" si="20"/>
        <v>1</v>
      </c>
      <c r="BX23" s="44">
        <f t="shared" si="20"/>
        <v>1</v>
      </c>
      <c r="BY23" s="11">
        <f t="shared" si="21"/>
        <v>2</v>
      </c>
      <c r="BZ23" s="14">
        <f t="shared" si="22"/>
        <v>4</v>
      </c>
      <c r="CA23" s="14">
        <f t="shared" si="5"/>
        <v>2</v>
      </c>
      <c r="CB23" s="525">
        <f t="shared" si="23"/>
        <v>1</v>
      </c>
      <c r="CC23" s="525">
        <f t="shared" si="23"/>
        <v>1</v>
      </c>
      <c r="CD23" s="312">
        <f t="shared" si="24"/>
        <v>5</v>
      </c>
      <c r="CE23" s="312">
        <f t="shared" si="24"/>
        <v>3</v>
      </c>
      <c r="CF23" s="313">
        <f t="shared" si="25"/>
        <v>8</v>
      </c>
      <c r="CG23" s="302"/>
    </row>
    <row r="24" spans="2:85" ht="14.25" x14ac:dyDescent="0.25">
      <c r="B24" s="9">
        <v>12</v>
      </c>
      <c r="C24" s="9" t="s">
        <v>265</v>
      </c>
      <c r="D24" s="37" t="s">
        <v>19</v>
      </c>
      <c r="E24" s="9">
        <v>60712689</v>
      </c>
      <c r="F24" s="524" t="s">
        <v>808</v>
      </c>
      <c r="G24" s="9" t="s">
        <v>53</v>
      </c>
      <c r="H24" s="9"/>
      <c r="I24" s="9"/>
      <c r="J24" s="9"/>
      <c r="K24" s="9"/>
      <c r="L24" s="9"/>
      <c r="M24" s="9"/>
      <c r="N24" s="9">
        <v>3</v>
      </c>
      <c r="O24" s="9">
        <v>1</v>
      </c>
      <c r="P24" s="299">
        <f t="shared" si="6"/>
        <v>3</v>
      </c>
      <c r="Q24" s="299">
        <f t="shared" si="6"/>
        <v>1</v>
      </c>
      <c r="R24" s="300">
        <f t="shared" si="7"/>
        <v>4</v>
      </c>
      <c r="S24" s="289">
        <v>1</v>
      </c>
      <c r="T24" s="289">
        <v>4</v>
      </c>
      <c r="U24" s="289"/>
      <c r="V24" s="289"/>
      <c r="W24" s="289"/>
      <c r="X24" s="289"/>
      <c r="Y24" s="299">
        <f t="shared" si="8"/>
        <v>1</v>
      </c>
      <c r="Z24" s="299">
        <f t="shared" si="8"/>
        <v>4</v>
      </c>
      <c r="AA24" s="10">
        <f t="shared" si="9"/>
        <v>5</v>
      </c>
      <c r="AB24" s="44">
        <f t="shared" si="10"/>
        <v>4</v>
      </c>
      <c r="AC24" s="44">
        <f t="shared" si="10"/>
        <v>5</v>
      </c>
      <c r="AD24" s="11">
        <f t="shared" si="11"/>
        <v>9</v>
      </c>
      <c r="AE24" s="12">
        <v>1</v>
      </c>
      <c r="AF24" s="12">
        <v>1</v>
      </c>
      <c r="AG24" s="10">
        <f t="shared" si="2"/>
        <v>2</v>
      </c>
      <c r="AH24" s="12">
        <v>3</v>
      </c>
      <c r="AI24" s="12">
        <v>4</v>
      </c>
      <c r="AJ24" s="10">
        <f t="shared" si="3"/>
        <v>7</v>
      </c>
      <c r="AK24" s="44">
        <f t="shared" si="12"/>
        <v>4</v>
      </c>
      <c r="AL24" s="44">
        <f t="shared" si="12"/>
        <v>5</v>
      </c>
      <c r="AM24" s="11">
        <f t="shared" si="13"/>
        <v>9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589">
        <v>0</v>
      </c>
      <c r="AW24" s="589">
        <v>0</v>
      </c>
      <c r="AX24" s="13">
        <v>4</v>
      </c>
      <c r="AY24" s="13">
        <v>4</v>
      </c>
      <c r="AZ24" s="13">
        <v>0</v>
      </c>
      <c r="BA24" s="13">
        <v>1</v>
      </c>
      <c r="BB24" s="13">
        <v>0</v>
      </c>
      <c r="BC24" s="13">
        <v>0</v>
      </c>
      <c r="BD24" s="310">
        <f t="shared" si="14"/>
        <v>0</v>
      </c>
      <c r="BE24" s="310">
        <f t="shared" si="14"/>
        <v>0</v>
      </c>
      <c r="BF24" s="10">
        <f t="shared" si="15"/>
        <v>0</v>
      </c>
      <c r="BG24" s="311">
        <f t="shared" si="16"/>
        <v>4</v>
      </c>
      <c r="BH24" s="311">
        <f t="shared" si="16"/>
        <v>5</v>
      </c>
      <c r="BI24" s="10">
        <f t="shared" si="17"/>
        <v>9</v>
      </c>
      <c r="BJ24" s="44">
        <f t="shared" si="18"/>
        <v>4</v>
      </c>
      <c r="BK24" s="44">
        <f t="shared" si="4"/>
        <v>5</v>
      </c>
      <c r="BL24" s="11">
        <f t="shared" si="4"/>
        <v>9</v>
      </c>
      <c r="BM24" s="13">
        <v>0</v>
      </c>
      <c r="BN24" s="13">
        <v>0</v>
      </c>
      <c r="BO24" s="13">
        <v>1</v>
      </c>
      <c r="BP24" s="13">
        <v>0</v>
      </c>
      <c r="BQ24" s="13"/>
      <c r="BR24" s="13"/>
      <c r="BS24" s="13"/>
      <c r="BT24" s="13"/>
      <c r="BU24" s="299">
        <f t="shared" si="19"/>
        <v>1</v>
      </c>
      <c r="BV24" s="299">
        <f t="shared" si="19"/>
        <v>0</v>
      </c>
      <c r="BW24" s="44">
        <f t="shared" si="20"/>
        <v>1</v>
      </c>
      <c r="BX24" s="44">
        <f t="shared" si="20"/>
        <v>0</v>
      </c>
      <c r="BY24" s="11">
        <f t="shared" si="21"/>
        <v>1</v>
      </c>
      <c r="BZ24" s="14">
        <f t="shared" si="22"/>
        <v>4</v>
      </c>
      <c r="CA24" s="14">
        <f t="shared" si="5"/>
        <v>5</v>
      </c>
      <c r="CB24" s="525">
        <f t="shared" si="23"/>
        <v>1</v>
      </c>
      <c r="CC24" s="525">
        <f t="shared" si="23"/>
        <v>0</v>
      </c>
      <c r="CD24" s="312">
        <f t="shared" si="24"/>
        <v>5</v>
      </c>
      <c r="CE24" s="312">
        <f t="shared" si="24"/>
        <v>5</v>
      </c>
      <c r="CF24" s="313">
        <f t="shared" si="25"/>
        <v>10</v>
      </c>
      <c r="CG24" s="302"/>
    </row>
    <row r="25" spans="2:85" ht="14.25" x14ac:dyDescent="0.25">
      <c r="B25" s="9">
        <v>13</v>
      </c>
      <c r="C25" s="9" t="s">
        <v>265</v>
      </c>
      <c r="D25" s="37" t="s">
        <v>19</v>
      </c>
      <c r="E25" s="9">
        <v>60712690</v>
      </c>
      <c r="F25" s="524" t="s">
        <v>809</v>
      </c>
      <c r="G25" s="9" t="s">
        <v>53</v>
      </c>
      <c r="H25" s="9"/>
      <c r="I25" s="9"/>
      <c r="J25" s="9"/>
      <c r="K25" s="9"/>
      <c r="L25" s="9"/>
      <c r="M25" s="9"/>
      <c r="N25" s="9">
        <v>0</v>
      </c>
      <c r="O25" s="9">
        <v>1</v>
      </c>
      <c r="P25" s="299">
        <f t="shared" si="6"/>
        <v>0</v>
      </c>
      <c r="Q25" s="299">
        <f t="shared" si="6"/>
        <v>1</v>
      </c>
      <c r="R25" s="300">
        <f t="shared" si="7"/>
        <v>1</v>
      </c>
      <c r="S25" s="289">
        <v>1</v>
      </c>
      <c r="T25" s="289">
        <v>4</v>
      </c>
      <c r="U25" s="289"/>
      <c r="V25" s="289"/>
      <c r="W25" s="289"/>
      <c r="X25" s="289"/>
      <c r="Y25" s="299">
        <f t="shared" si="8"/>
        <v>1</v>
      </c>
      <c r="Z25" s="299">
        <f t="shared" si="8"/>
        <v>4</v>
      </c>
      <c r="AA25" s="10">
        <f t="shared" si="9"/>
        <v>5</v>
      </c>
      <c r="AB25" s="44">
        <f t="shared" si="10"/>
        <v>1</v>
      </c>
      <c r="AC25" s="44">
        <f t="shared" si="10"/>
        <v>5</v>
      </c>
      <c r="AD25" s="11">
        <f t="shared" si="11"/>
        <v>6</v>
      </c>
      <c r="AE25" s="12">
        <v>0</v>
      </c>
      <c r="AF25" s="12">
        <v>0</v>
      </c>
      <c r="AG25" s="10">
        <f t="shared" si="2"/>
        <v>0</v>
      </c>
      <c r="AH25" s="12">
        <v>1</v>
      </c>
      <c r="AI25" s="12">
        <v>5</v>
      </c>
      <c r="AJ25" s="10">
        <f t="shared" si="3"/>
        <v>6</v>
      </c>
      <c r="AK25" s="44">
        <f t="shared" si="12"/>
        <v>1</v>
      </c>
      <c r="AL25" s="44">
        <f t="shared" si="12"/>
        <v>5</v>
      </c>
      <c r="AM25" s="11">
        <f t="shared" si="13"/>
        <v>6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589">
        <v>0</v>
      </c>
      <c r="AW25" s="589">
        <v>0</v>
      </c>
      <c r="AX25" s="13">
        <v>0</v>
      </c>
      <c r="AY25" s="13">
        <v>5</v>
      </c>
      <c r="AZ25" s="13">
        <v>1</v>
      </c>
      <c r="BA25" s="13">
        <v>0</v>
      </c>
      <c r="BB25" s="13">
        <v>0</v>
      </c>
      <c r="BC25" s="13">
        <v>0</v>
      </c>
      <c r="BD25" s="310">
        <f t="shared" si="14"/>
        <v>0</v>
      </c>
      <c r="BE25" s="310">
        <f t="shared" si="14"/>
        <v>0</v>
      </c>
      <c r="BF25" s="10">
        <f t="shared" si="15"/>
        <v>0</v>
      </c>
      <c r="BG25" s="311">
        <f t="shared" si="16"/>
        <v>1</v>
      </c>
      <c r="BH25" s="311">
        <f t="shared" si="16"/>
        <v>5</v>
      </c>
      <c r="BI25" s="10">
        <f t="shared" si="17"/>
        <v>6</v>
      </c>
      <c r="BJ25" s="44">
        <f t="shared" si="18"/>
        <v>1</v>
      </c>
      <c r="BK25" s="44">
        <f t="shared" si="4"/>
        <v>5</v>
      </c>
      <c r="BL25" s="11">
        <f t="shared" si="4"/>
        <v>6</v>
      </c>
      <c r="BM25" s="13">
        <v>0</v>
      </c>
      <c r="BN25" s="13">
        <v>0</v>
      </c>
      <c r="BO25" s="13">
        <v>1</v>
      </c>
      <c r="BP25" s="13">
        <v>1</v>
      </c>
      <c r="BQ25" s="13"/>
      <c r="BR25" s="13"/>
      <c r="BS25" s="13"/>
      <c r="BT25" s="13"/>
      <c r="BU25" s="299">
        <f t="shared" si="19"/>
        <v>1</v>
      </c>
      <c r="BV25" s="299">
        <f t="shared" si="19"/>
        <v>1</v>
      </c>
      <c r="BW25" s="44">
        <f t="shared" si="20"/>
        <v>1</v>
      </c>
      <c r="BX25" s="44">
        <f t="shared" si="20"/>
        <v>1</v>
      </c>
      <c r="BY25" s="11">
        <f t="shared" si="21"/>
        <v>2</v>
      </c>
      <c r="BZ25" s="14">
        <f t="shared" si="22"/>
        <v>1</v>
      </c>
      <c r="CA25" s="14">
        <f t="shared" si="5"/>
        <v>5</v>
      </c>
      <c r="CB25" s="525">
        <f t="shared" si="23"/>
        <v>1</v>
      </c>
      <c r="CC25" s="525">
        <f t="shared" si="23"/>
        <v>1</v>
      </c>
      <c r="CD25" s="312">
        <f t="shared" si="24"/>
        <v>2</v>
      </c>
      <c r="CE25" s="312">
        <f t="shared" si="24"/>
        <v>6</v>
      </c>
      <c r="CF25" s="313">
        <f t="shared" si="25"/>
        <v>8</v>
      </c>
      <c r="CG25" s="302"/>
    </row>
    <row r="26" spans="2:85" ht="14.25" x14ac:dyDescent="0.25">
      <c r="B26" s="9">
        <v>14</v>
      </c>
      <c r="C26" s="9" t="s">
        <v>265</v>
      </c>
      <c r="D26" s="37" t="s">
        <v>19</v>
      </c>
      <c r="E26" s="9">
        <v>60712691</v>
      </c>
      <c r="F26" s="524" t="s">
        <v>810</v>
      </c>
      <c r="G26" s="9" t="s">
        <v>53</v>
      </c>
      <c r="H26" s="9"/>
      <c r="I26" s="9"/>
      <c r="J26" s="9"/>
      <c r="K26" s="9"/>
      <c r="L26" s="9"/>
      <c r="M26" s="9"/>
      <c r="N26" s="9">
        <v>0</v>
      </c>
      <c r="O26" s="9">
        <v>2</v>
      </c>
      <c r="P26" s="299">
        <f t="shared" si="6"/>
        <v>0</v>
      </c>
      <c r="Q26" s="299">
        <f t="shared" si="6"/>
        <v>2</v>
      </c>
      <c r="R26" s="300">
        <f t="shared" si="7"/>
        <v>2</v>
      </c>
      <c r="S26" s="289">
        <v>10</v>
      </c>
      <c r="T26" s="289">
        <v>4</v>
      </c>
      <c r="U26" s="289"/>
      <c r="V26" s="289"/>
      <c r="W26" s="289"/>
      <c r="X26" s="289"/>
      <c r="Y26" s="299">
        <f t="shared" si="8"/>
        <v>10</v>
      </c>
      <c r="Z26" s="299">
        <f t="shared" si="8"/>
        <v>4</v>
      </c>
      <c r="AA26" s="10">
        <f t="shared" si="9"/>
        <v>14</v>
      </c>
      <c r="AB26" s="44">
        <f t="shared" si="10"/>
        <v>10</v>
      </c>
      <c r="AC26" s="44">
        <f t="shared" si="10"/>
        <v>6</v>
      </c>
      <c r="AD26" s="11">
        <f t="shared" si="11"/>
        <v>16</v>
      </c>
      <c r="AE26" s="12">
        <v>3</v>
      </c>
      <c r="AF26" s="12">
        <v>2</v>
      </c>
      <c r="AG26" s="10">
        <f t="shared" si="2"/>
        <v>5</v>
      </c>
      <c r="AH26" s="12">
        <v>7</v>
      </c>
      <c r="AI26" s="12">
        <v>4</v>
      </c>
      <c r="AJ26" s="10">
        <f t="shared" si="3"/>
        <v>11</v>
      </c>
      <c r="AK26" s="44">
        <f t="shared" si="12"/>
        <v>10</v>
      </c>
      <c r="AL26" s="44">
        <f t="shared" si="12"/>
        <v>6</v>
      </c>
      <c r="AM26" s="11">
        <f t="shared" si="13"/>
        <v>16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589">
        <v>0</v>
      </c>
      <c r="AW26" s="589">
        <v>0</v>
      </c>
      <c r="AX26" s="13">
        <v>10</v>
      </c>
      <c r="AY26" s="13">
        <v>5</v>
      </c>
      <c r="AZ26" s="13">
        <v>0</v>
      </c>
      <c r="BA26" s="13">
        <v>1</v>
      </c>
      <c r="BB26" s="13">
        <v>0</v>
      </c>
      <c r="BC26" s="13">
        <v>0</v>
      </c>
      <c r="BD26" s="310">
        <f t="shared" si="14"/>
        <v>0</v>
      </c>
      <c r="BE26" s="310">
        <f t="shared" si="14"/>
        <v>0</v>
      </c>
      <c r="BF26" s="10">
        <f t="shared" si="15"/>
        <v>0</v>
      </c>
      <c r="BG26" s="311">
        <f t="shared" si="16"/>
        <v>10</v>
      </c>
      <c r="BH26" s="311">
        <f t="shared" si="16"/>
        <v>6</v>
      </c>
      <c r="BI26" s="10">
        <f t="shared" si="17"/>
        <v>16</v>
      </c>
      <c r="BJ26" s="44">
        <f t="shared" si="18"/>
        <v>10</v>
      </c>
      <c r="BK26" s="44">
        <f t="shared" si="4"/>
        <v>6</v>
      </c>
      <c r="BL26" s="11">
        <f t="shared" si="4"/>
        <v>16</v>
      </c>
      <c r="BM26" s="13">
        <v>0</v>
      </c>
      <c r="BN26" s="13">
        <v>0</v>
      </c>
      <c r="BO26" s="13">
        <v>0</v>
      </c>
      <c r="BP26" s="13">
        <v>0</v>
      </c>
      <c r="BQ26" s="13"/>
      <c r="BR26" s="13"/>
      <c r="BS26" s="13"/>
      <c r="BT26" s="13"/>
      <c r="BU26" s="299">
        <f t="shared" si="19"/>
        <v>0</v>
      </c>
      <c r="BV26" s="299">
        <f t="shared" si="19"/>
        <v>0</v>
      </c>
      <c r="BW26" s="44">
        <f t="shared" si="20"/>
        <v>0</v>
      </c>
      <c r="BX26" s="44">
        <f t="shared" si="20"/>
        <v>0</v>
      </c>
      <c r="BY26" s="11">
        <f t="shared" si="21"/>
        <v>0</v>
      </c>
      <c r="BZ26" s="14">
        <f t="shared" si="22"/>
        <v>10</v>
      </c>
      <c r="CA26" s="14">
        <f t="shared" si="5"/>
        <v>6</v>
      </c>
      <c r="CB26" s="525">
        <f t="shared" si="23"/>
        <v>0</v>
      </c>
      <c r="CC26" s="525">
        <f t="shared" si="23"/>
        <v>0</v>
      </c>
      <c r="CD26" s="312">
        <f t="shared" si="24"/>
        <v>10</v>
      </c>
      <c r="CE26" s="312">
        <f t="shared" si="24"/>
        <v>6</v>
      </c>
      <c r="CF26" s="313">
        <f t="shared" si="25"/>
        <v>16</v>
      </c>
      <c r="CG26" s="302"/>
    </row>
    <row r="27" spans="2:85" ht="14.25" x14ac:dyDescent="0.25">
      <c r="B27" s="9">
        <v>15</v>
      </c>
      <c r="C27" s="9" t="s">
        <v>265</v>
      </c>
      <c r="D27" s="37" t="s">
        <v>19</v>
      </c>
      <c r="E27" s="9">
        <v>60712692</v>
      </c>
      <c r="F27" s="524" t="s">
        <v>811</v>
      </c>
      <c r="G27" s="9" t="s">
        <v>53</v>
      </c>
      <c r="H27" s="9"/>
      <c r="I27" s="9"/>
      <c r="J27" s="9"/>
      <c r="K27" s="9"/>
      <c r="L27" s="9"/>
      <c r="M27" s="9"/>
      <c r="N27" s="9">
        <v>2</v>
      </c>
      <c r="O27" s="9">
        <v>2</v>
      </c>
      <c r="P27" s="299">
        <f t="shared" si="6"/>
        <v>2</v>
      </c>
      <c r="Q27" s="299">
        <f t="shared" si="6"/>
        <v>2</v>
      </c>
      <c r="R27" s="300">
        <f t="shared" si="7"/>
        <v>4</v>
      </c>
      <c r="S27" s="289">
        <v>3</v>
      </c>
      <c r="T27" s="289">
        <v>3</v>
      </c>
      <c r="U27" s="289"/>
      <c r="V27" s="289"/>
      <c r="W27" s="289"/>
      <c r="X27" s="289"/>
      <c r="Y27" s="299">
        <f t="shared" si="8"/>
        <v>3</v>
      </c>
      <c r="Z27" s="299">
        <f t="shared" si="8"/>
        <v>3</v>
      </c>
      <c r="AA27" s="10">
        <f t="shared" si="9"/>
        <v>6</v>
      </c>
      <c r="AB27" s="44">
        <f t="shared" si="10"/>
        <v>5</v>
      </c>
      <c r="AC27" s="44">
        <f t="shared" si="10"/>
        <v>5</v>
      </c>
      <c r="AD27" s="11">
        <f t="shared" si="11"/>
        <v>10</v>
      </c>
      <c r="AE27" s="12">
        <v>1</v>
      </c>
      <c r="AF27" s="12">
        <v>2</v>
      </c>
      <c r="AG27" s="10">
        <f t="shared" si="2"/>
        <v>3</v>
      </c>
      <c r="AH27" s="12">
        <v>4</v>
      </c>
      <c r="AI27" s="12">
        <v>3</v>
      </c>
      <c r="AJ27" s="10">
        <f t="shared" si="3"/>
        <v>7</v>
      </c>
      <c r="AK27" s="44">
        <f t="shared" si="12"/>
        <v>5</v>
      </c>
      <c r="AL27" s="44">
        <f t="shared" si="12"/>
        <v>5</v>
      </c>
      <c r="AM27" s="11">
        <f t="shared" si="13"/>
        <v>10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1</v>
      </c>
      <c r="AU27" s="13">
        <v>0</v>
      </c>
      <c r="AV27" s="589">
        <v>0</v>
      </c>
      <c r="AW27" s="589">
        <v>0</v>
      </c>
      <c r="AX27" s="13">
        <v>4</v>
      </c>
      <c r="AY27" s="13">
        <v>5</v>
      </c>
      <c r="AZ27" s="13">
        <v>0</v>
      </c>
      <c r="BA27" s="13">
        <v>0</v>
      </c>
      <c r="BB27" s="13">
        <v>0</v>
      </c>
      <c r="BC27" s="13">
        <v>0</v>
      </c>
      <c r="BD27" s="310">
        <f t="shared" si="14"/>
        <v>1</v>
      </c>
      <c r="BE27" s="310">
        <f t="shared" si="14"/>
        <v>0</v>
      </c>
      <c r="BF27" s="10">
        <f t="shared" si="15"/>
        <v>1</v>
      </c>
      <c r="BG27" s="311">
        <f t="shared" si="16"/>
        <v>4</v>
      </c>
      <c r="BH27" s="311">
        <f t="shared" si="16"/>
        <v>5</v>
      </c>
      <c r="BI27" s="10">
        <f t="shared" si="17"/>
        <v>9</v>
      </c>
      <c r="BJ27" s="44">
        <f t="shared" si="18"/>
        <v>5</v>
      </c>
      <c r="BK27" s="44">
        <f t="shared" si="4"/>
        <v>5</v>
      </c>
      <c r="BL27" s="11">
        <f t="shared" si="4"/>
        <v>10</v>
      </c>
      <c r="BM27" s="13">
        <v>0</v>
      </c>
      <c r="BN27" s="13">
        <v>0</v>
      </c>
      <c r="BO27" s="13">
        <v>1</v>
      </c>
      <c r="BP27" s="13">
        <v>0</v>
      </c>
      <c r="BQ27" s="13"/>
      <c r="BR27" s="13"/>
      <c r="BS27" s="13"/>
      <c r="BT27" s="13"/>
      <c r="BU27" s="299">
        <f t="shared" si="19"/>
        <v>1</v>
      </c>
      <c r="BV27" s="299">
        <f t="shared" si="19"/>
        <v>0</v>
      </c>
      <c r="BW27" s="44">
        <f t="shared" si="20"/>
        <v>1</v>
      </c>
      <c r="BX27" s="44">
        <f t="shared" si="20"/>
        <v>0</v>
      </c>
      <c r="BY27" s="11">
        <f t="shared" si="21"/>
        <v>1</v>
      </c>
      <c r="BZ27" s="14">
        <f t="shared" si="22"/>
        <v>5</v>
      </c>
      <c r="CA27" s="14">
        <f t="shared" si="5"/>
        <v>5</v>
      </c>
      <c r="CB27" s="525">
        <f t="shared" si="23"/>
        <v>1</v>
      </c>
      <c r="CC27" s="525">
        <f t="shared" si="23"/>
        <v>0</v>
      </c>
      <c r="CD27" s="312">
        <f t="shared" si="24"/>
        <v>6</v>
      </c>
      <c r="CE27" s="312">
        <f t="shared" si="24"/>
        <v>5</v>
      </c>
      <c r="CF27" s="313">
        <f t="shared" si="25"/>
        <v>11</v>
      </c>
      <c r="CG27" s="302"/>
    </row>
    <row r="28" spans="2:85" ht="14.25" x14ac:dyDescent="0.25">
      <c r="B28" s="9">
        <v>16</v>
      </c>
      <c r="C28" s="9" t="s">
        <v>265</v>
      </c>
      <c r="D28" s="37" t="s">
        <v>19</v>
      </c>
      <c r="E28" s="9">
        <v>60712693</v>
      </c>
      <c r="F28" s="524" t="s">
        <v>812</v>
      </c>
      <c r="G28" s="9" t="s">
        <v>53</v>
      </c>
      <c r="H28" s="9"/>
      <c r="I28" s="9"/>
      <c r="J28" s="9"/>
      <c r="K28" s="9"/>
      <c r="L28" s="9"/>
      <c r="M28" s="9"/>
      <c r="N28" s="9">
        <v>1</v>
      </c>
      <c r="O28" s="9">
        <v>2</v>
      </c>
      <c r="P28" s="299">
        <f t="shared" si="6"/>
        <v>1</v>
      </c>
      <c r="Q28" s="299">
        <f t="shared" si="6"/>
        <v>2</v>
      </c>
      <c r="R28" s="300">
        <f t="shared" si="7"/>
        <v>3</v>
      </c>
      <c r="S28" s="289">
        <v>4</v>
      </c>
      <c r="T28" s="289">
        <v>2</v>
      </c>
      <c r="U28" s="289"/>
      <c r="V28" s="289"/>
      <c r="W28" s="289"/>
      <c r="X28" s="289"/>
      <c r="Y28" s="299">
        <f t="shared" si="8"/>
        <v>4</v>
      </c>
      <c r="Z28" s="299">
        <f t="shared" si="8"/>
        <v>2</v>
      </c>
      <c r="AA28" s="10">
        <f t="shared" si="9"/>
        <v>6</v>
      </c>
      <c r="AB28" s="44">
        <f t="shared" si="10"/>
        <v>5</v>
      </c>
      <c r="AC28" s="44">
        <f t="shared" si="10"/>
        <v>4</v>
      </c>
      <c r="AD28" s="11">
        <f t="shared" si="11"/>
        <v>9</v>
      </c>
      <c r="AE28" s="12">
        <v>1</v>
      </c>
      <c r="AF28" s="12">
        <v>2</v>
      </c>
      <c r="AG28" s="10">
        <f t="shared" si="2"/>
        <v>3</v>
      </c>
      <c r="AH28" s="12">
        <v>4</v>
      </c>
      <c r="AI28" s="12">
        <v>2</v>
      </c>
      <c r="AJ28" s="10">
        <f t="shared" si="3"/>
        <v>6</v>
      </c>
      <c r="AK28" s="44">
        <f t="shared" si="12"/>
        <v>5</v>
      </c>
      <c r="AL28" s="44">
        <f t="shared" si="12"/>
        <v>4</v>
      </c>
      <c r="AM28" s="11">
        <f t="shared" si="13"/>
        <v>9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1</v>
      </c>
      <c r="AU28" s="13">
        <v>0</v>
      </c>
      <c r="AV28" s="589">
        <v>0</v>
      </c>
      <c r="AW28" s="589">
        <v>0</v>
      </c>
      <c r="AX28" s="13">
        <v>4</v>
      </c>
      <c r="AY28" s="13">
        <v>4</v>
      </c>
      <c r="AZ28" s="13">
        <v>0</v>
      </c>
      <c r="BA28" s="13">
        <v>0</v>
      </c>
      <c r="BB28" s="13">
        <v>0</v>
      </c>
      <c r="BC28" s="13">
        <v>0</v>
      </c>
      <c r="BD28" s="310">
        <f t="shared" si="14"/>
        <v>1</v>
      </c>
      <c r="BE28" s="310">
        <f t="shared" si="14"/>
        <v>0</v>
      </c>
      <c r="BF28" s="10">
        <f t="shared" si="15"/>
        <v>1</v>
      </c>
      <c r="BG28" s="311">
        <f t="shared" si="16"/>
        <v>4</v>
      </c>
      <c r="BH28" s="311">
        <f t="shared" si="16"/>
        <v>4</v>
      </c>
      <c r="BI28" s="10">
        <f t="shared" si="17"/>
        <v>8</v>
      </c>
      <c r="BJ28" s="44">
        <f t="shared" si="18"/>
        <v>5</v>
      </c>
      <c r="BK28" s="44">
        <f t="shared" si="4"/>
        <v>4</v>
      </c>
      <c r="BL28" s="11">
        <f t="shared" si="4"/>
        <v>9</v>
      </c>
      <c r="BM28" s="13">
        <v>0</v>
      </c>
      <c r="BN28" s="13">
        <v>0</v>
      </c>
      <c r="BO28" s="13">
        <v>0</v>
      </c>
      <c r="BP28" s="13">
        <v>0</v>
      </c>
      <c r="BQ28" s="13"/>
      <c r="BR28" s="13"/>
      <c r="BS28" s="13"/>
      <c r="BT28" s="13"/>
      <c r="BU28" s="299">
        <f t="shared" si="19"/>
        <v>0</v>
      </c>
      <c r="BV28" s="299">
        <f t="shared" si="19"/>
        <v>0</v>
      </c>
      <c r="BW28" s="44">
        <f t="shared" si="20"/>
        <v>0</v>
      </c>
      <c r="BX28" s="44">
        <f t="shared" si="20"/>
        <v>0</v>
      </c>
      <c r="BY28" s="11">
        <f t="shared" si="21"/>
        <v>0</v>
      </c>
      <c r="BZ28" s="14">
        <f t="shared" si="22"/>
        <v>5</v>
      </c>
      <c r="CA28" s="14">
        <f t="shared" si="5"/>
        <v>4</v>
      </c>
      <c r="CB28" s="525">
        <f t="shared" si="23"/>
        <v>0</v>
      </c>
      <c r="CC28" s="525">
        <f t="shared" si="23"/>
        <v>0</v>
      </c>
      <c r="CD28" s="312">
        <f t="shared" si="24"/>
        <v>5</v>
      </c>
      <c r="CE28" s="312">
        <f t="shared" si="24"/>
        <v>4</v>
      </c>
      <c r="CF28" s="313">
        <f t="shared" si="25"/>
        <v>9</v>
      </c>
      <c r="CG28" s="302"/>
    </row>
    <row r="29" spans="2:85" ht="14.25" x14ac:dyDescent="0.25">
      <c r="B29" s="9">
        <v>17</v>
      </c>
      <c r="C29" s="9" t="s">
        <v>265</v>
      </c>
      <c r="D29" s="37" t="s">
        <v>19</v>
      </c>
      <c r="E29" s="9">
        <v>60712694</v>
      </c>
      <c r="F29" s="524" t="s">
        <v>813</v>
      </c>
      <c r="G29" s="9" t="s">
        <v>53</v>
      </c>
      <c r="H29" s="9"/>
      <c r="I29" s="9"/>
      <c r="J29" s="9"/>
      <c r="K29" s="9"/>
      <c r="L29" s="9"/>
      <c r="M29" s="9"/>
      <c r="N29" s="9">
        <v>2</v>
      </c>
      <c r="O29" s="9">
        <v>1</v>
      </c>
      <c r="P29" s="299">
        <f t="shared" si="6"/>
        <v>2</v>
      </c>
      <c r="Q29" s="299">
        <f t="shared" si="6"/>
        <v>1</v>
      </c>
      <c r="R29" s="300">
        <f t="shared" si="7"/>
        <v>3</v>
      </c>
      <c r="S29" s="289">
        <v>4</v>
      </c>
      <c r="T29" s="289">
        <v>3</v>
      </c>
      <c r="U29" s="289"/>
      <c r="V29" s="289"/>
      <c r="W29" s="289"/>
      <c r="X29" s="289"/>
      <c r="Y29" s="299">
        <f t="shared" si="8"/>
        <v>4</v>
      </c>
      <c r="Z29" s="299">
        <f t="shared" si="8"/>
        <v>3</v>
      </c>
      <c r="AA29" s="10">
        <f t="shared" si="9"/>
        <v>7</v>
      </c>
      <c r="AB29" s="44">
        <f t="shared" si="10"/>
        <v>6</v>
      </c>
      <c r="AC29" s="44">
        <f t="shared" si="10"/>
        <v>4</v>
      </c>
      <c r="AD29" s="11">
        <f t="shared" si="11"/>
        <v>10</v>
      </c>
      <c r="AE29" s="12">
        <v>2</v>
      </c>
      <c r="AF29" s="12">
        <v>1</v>
      </c>
      <c r="AG29" s="10">
        <f t="shared" si="2"/>
        <v>3</v>
      </c>
      <c r="AH29" s="12">
        <v>4</v>
      </c>
      <c r="AI29" s="12">
        <v>3</v>
      </c>
      <c r="AJ29" s="10">
        <f t="shared" si="3"/>
        <v>7</v>
      </c>
      <c r="AK29" s="44">
        <f t="shared" si="12"/>
        <v>6</v>
      </c>
      <c r="AL29" s="44">
        <f t="shared" si="12"/>
        <v>4</v>
      </c>
      <c r="AM29" s="11">
        <f t="shared" si="13"/>
        <v>10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589">
        <v>0</v>
      </c>
      <c r="AW29" s="589">
        <v>0</v>
      </c>
      <c r="AX29" s="13">
        <v>5</v>
      </c>
      <c r="AY29" s="13">
        <v>4</v>
      </c>
      <c r="AZ29" s="13">
        <v>1</v>
      </c>
      <c r="BA29" s="13">
        <v>0</v>
      </c>
      <c r="BB29" s="13">
        <v>0</v>
      </c>
      <c r="BC29" s="13">
        <v>0</v>
      </c>
      <c r="BD29" s="310">
        <f t="shared" si="14"/>
        <v>0</v>
      </c>
      <c r="BE29" s="310">
        <f t="shared" si="14"/>
        <v>0</v>
      </c>
      <c r="BF29" s="10">
        <f t="shared" si="15"/>
        <v>0</v>
      </c>
      <c r="BG29" s="311">
        <f t="shared" si="16"/>
        <v>6</v>
      </c>
      <c r="BH29" s="311">
        <f t="shared" si="16"/>
        <v>4</v>
      </c>
      <c r="BI29" s="10">
        <f t="shared" si="17"/>
        <v>10</v>
      </c>
      <c r="BJ29" s="44">
        <f t="shared" si="18"/>
        <v>6</v>
      </c>
      <c r="BK29" s="44">
        <f t="shared" si="18"/>
        <v>4</v>
      </c>
      <c r="BL29" s="11">
        <f t="shared" si="18"/>
        <v>10</v>
      </c>
      <c r="BM29" s="13">
        <v>0</v>
      </c>
      <c r="BN29" s="13">
        <v>0</v>
      </c>
      <c r="BO29" s="13">
        <v>0</v>
      </c>
      <c r="BP29" s="13">
        <v>0</v>
      </c>
      <c r="BQ29" s="13"/>
      <c r="BR29" s="13"/>
      <c r="BS29" s="13"/>
      <c r="BT29" s="13"/>
      <c r="BU29" s="299">
        <f t="shared" si="19"/>
        <v>0</v>
      </c>
      <c r="BV29" s="299">
        <f t="shared" si="19"/>
        <v>0</v>
      </c>
      <c r="BW29" s="44">
        <f t="shared" si="20"/>
        <v>0</v>
      </c>
      <c r="BX29" s="44">
        <f t="shared" si="20"/>
        <v>0</v>
      </c>
      <c r="BY29" s="11">
        <f t="shared" si="21"/>
        <v>0</v>
      </c>
      <c r="BZ29" s="14">
        <f t="shared" si="22"/>
        <v>6</v>
      </c>
      <c r="CA29" s="14">
        <f t="shared" si="5"/>
        <v>4</v>
      </c>
      <c r="CB29" s="525">
        <f t="shared" si="23"/>
        <v>0</v>
      </c>
      <c r="CC29" s="525">
        <f t="shared" si="23"/>
        <v>0</v>
      </c>
      <c r="CD29" s="312">
        <f t="shared" si="24"/>
        <v>6</v>
      </c>
      <c r="CE29" s="312">
        <f t="shared" si="24"/>
        <v>4</v>
      </c>
      <c r="CF29" s="313">
        <f t="shared" si="25"/>
        <v>10</v>
      </c>
      <c r="CG29" s="302"/>
    </row>
    <row r="30" spans="2:85" ht="14.25" x14ac:dyDescent="0.25">
      <c r="B30" s="9">
        <v>18</v>
      </c>
      <c r="C30" s="9" t="s">
        <v>265</v>
      </c>
      <c r="D30" s="37" t="s">
        <v>19</v>
      </c>
      <c r="E30" s="9">
        <v>60712695</v>
      </c>
      <c r="F30" s="524" t="s">
        <v>814</v>
      </c>
      <c r="G30" s="9" t="s">
        <v>53</v>
      </c>
      <c r="H30" s="9"/>
      <c r="I30" s="9"/>
      <c r="J30" s="9"/>
      <c r="K30" s="9"/>
      <c r="L30" s="9"/>
      <c r="M30" s="9"/>
      <c r="N30" s="9">
        <v>0</v>
      </c>
      <c r="O30" s="9">
        <v>1</v>
      </c>
      <c r="P30" s="299">
        <f t="shared" si="6"/>
        <v>0</v>
      </c>
      <c r="Q30" s="299">
        <f t="shared" si="6"/>
        <v>1</v>
      </c>
      <c r="R30" s="300">
        <f t="shared" si="7"/>
        <v>1</v>
      </c>
      <c r="S30" s="289">
        <v>5</v>
      </c>
      <c r="T30" s="289">
        <v>3</v>
      </c>
      <c r="U30" s="289"/>
      <c r="V30" s="289"/>
      <c r="W30" s="289"/>
      <c r="X30" s="289"/>
      <c r="Y30" s="299">
        <f t="shared" si="8"/>
        <v>5</v>
      </c>
      <c r="Z30" s="299">
        <f t="shared" si="8"/>
        <v>3</v>
      </c>
      <c r="AA30" s="10">
        <f t="shared" si="9"/>
        <v>8</v>
      </c>
      <c r="AB30" s="44">
        <f t="shared" si="10"/>
        <v>5</v>
      </c>
      <c r="AC30" s="44">
        <f t="shared" si="10"/>
        <v>4</v>
      </c>
      <c r="AD30" s="11">
        <f t="shared" si="11"/>
        <v>9</v>
      </c>
      <c r="AE30" s="12">
        <v>3</v>
      </c>
      <c r="AF30" s="12">
        <v>2</v>
      </c>
      <c r="AG30" s="10">
        <f t="shared" si="2"/>
        <v>5</v>
      </c>
      <c r="AH30" s="12">
        <v>2</v>
      </c>
      <c r="AI30" s="12">
        <v>2</v>
      </c>
      <c r="AJ30" s="10">
        <f t="shared" si="3"/>
        <v>4</v>
      </c>
      <c r="AK30" s="44">
        <f t="shared" si="12"/>
        <v>5</v>
      </c>
      <c r="AL30" s="44">
        <f t="shared" si="12"/>
        <v>4</v>
      </c>
      <c r="AM30" s="11">
        <f t="shared" si="13"/>
        <v>9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589">
        <v>0</v>
      </c>
      <c r="AW30" s="589">
        <v>0</v>
      </c>
      <c r="AX30" s="13">
        <v>5</v>
      </c>
      <c r="AY30" s="13">
        <v>4</v>
      </c>
      <c r="AZ30" s="13">
        <v>0</v>
      </c>
      <c r="BA30" s="13">
        <v>0</v>
      </c>
      <c r="BB30" s="13">
        <v>0</v>
      </c>
      <c r="BC30" s="13">
        <v>0</v>
      </c>
      <c r="BD30" s="310">
        <f t="shared" si="14"/>
        <v>0</v>
      </c>
      <c r="BE30" s="310">
        <f t="shared" si="14"/>
        <v>0</v>
      </c>
      <c r="BF30" s="10">
        <f t="shared" si="15"/>
        <v>0</v>
      </c>
      <c r="BG30" s="311">
        <f t="shared" si="16"/>
        <v>5</v>
      </c>
      <c r="BH30" s="311">
        <f t="shared" si="16"/>
        <v>4</v>
      </c>
      <c r="BI30" s="10">
        <f t="shared" si="17"/>
        <v>9</v>
      </c>
      <c r="BJ30" s="44">
        <f t="shared" si="18"/>
        <v>5</v>
      </c>
      <c r="BK30" s="44">
        <f t="shared" si="18"/>
        <v>4</v>
      </c>
      <c r="BL30" s="11">
        <f t="shared" si="18"/>
        <v>9</v>
      </c>
      <c r="BM30" s="13">
        <v>0</v>
      </c>
      <c r="BN30" s="13">
        <v>0</v>
      </c>
      <c r="BO30" s="13">
        <v>0</v>
      </c>
      <c r="BP30" s="13">
        <v>0</v>
      </c>
      <c r="BQ30" s="13"/>
      <c r="BR30" s="13"/>
      <c r="BS30" s="13"/>
      <c r="BT30" s="13"/>
      <c r="BU30" s="299">
        <f t="shared" si="19"/>
        <v>0</v>
      </c>
      <c r="BV30" s="299">
        <f t="shared" si="19"/>
        <v>0</v>
      </c>
      <c r="BW30" s="44">
        <f t="shared" si="20"/>
        <v>0</v>
      </c>
      <c r="BX30" s="44">
        <f t="shared" si="20"/>
        <v>0</v>
      </c>
      <c r="BY30" s="11">
        <f t="shared" si="21"/>
        <v>0</v>
      </c>
      <c r="BZ30" s="14">
        <f t="shared" si="22"/>
        <v>5</v>
      </c>
      <c r="CA30" s="14">
        <f t="shared" si="5"/>
        <v>4</v>
      </c>
      <c r="CB30" s="525">
        <f t="shared" si="23"/>
        <v>0</v>
      </c>
      <c r="CC30" s="525">
        <f t="shared" si="23"/>
        <v>0</v>
      </c>
      <c r="CD30" s="312">
        <f t="shared" si="24"/>
        <v>5</v>
      </c>
      <c r="CE30" s="312">
        <f t="shared" si="24"/>
        <v>4</v>
      </c>
      <c r="CF30" s="313">
        <f t="shared" si="25"/>
        <v>9</v>
      </c>
      <c r="CG30" s="302"/>
    </row>
    <row r="31" spans="2:85" ht="14.25" x14ac:dyDescent="0.25">
      <c r="B31" s="9">
        <v>19</v>
      </c>
      <c r="C31" s="9" t="s">
        <v>265</v>
      </c>
      <c r="D31" s="37" t="s">
        <v>19</v>
      </c>
      <c r="E31" s="9">
        <v>60712696</v>
      </c>
      <c r="F31" s="524" t="s">
        <v>815</v>
      </c>
      <c r="G31" s="9" t="s">
        <v>53</v>
      </c>
      <c r="H31" s="9"/>
      <c r="I31" s="9"/>
      <c r="J31" s="9"/>
      <c r="K31" s="9"/>
      <c r="L31" s="9"/>
      <c r="M31" s="9"/>
      <c r="N31" s="9">
        <v>1</v>
      </c>
      <c r="O31" s="9">
        <v>0</v>
      </c>
      <c r="P31" s="299">
        <f t="shared" si="6"/>
        <v>1</v>
      </c>
      <c r="Q31" s="299">
        <f t="shared" si="6"/>
        <v>0</v>
      </c>
      <c r="R31" s="300">
        <f t="shared" si="7"/>
        <v>1</v>
      </c>
      <c r="S31" s="289">
        <v>2</v>
      </c>
      <c r="T31" s="289">
        <v>4</v>
      </c>
      <c r="U31" s="289"/>
      <c r="V31" s="289"/>
      <c r="W31" s="289"/>
      <c r="X31" s="289"/>
      <c r="Y31" s="299">
        <f t="shared" si="8"/>
        <v>2</v>
      </c>
      <c r="Z31" s="299">
        <f t="shared" si="8"/>
        <v>4</v>
      </c>
      <c r="AA31" s="10">
        <f t="shared" si="9"/>
        <v>6</v>
      </c>
      <c r="AB31" s="44">
        <f t="shared" si="10"/>
        <v>3</v>
      </c>
      <c r="AC31" s="44">
        <f t="shared" si="10"/>
        <v>4</v>
      </c>
      <c r="AD31" s="11">
        <f t="shared" si="11"/>
        <v>7</v>
      </c>
      <c r="AE31" s="12">
        <v>1</v>
      </c>
      <c r="AF31" s="12">
        <v>1</v>
      </c>
      <c r="AG31" s="10">
        <f t="shared" si="2"/>
        <v>2</v>
      </c>
      <c r="AH31" s="12">
        <v>2</v>
      </c>
      <c r="AI31" s="12">
        <v>3</v>
      </c>
      <c r="AJ31" s="10">
        <f t="shared" si="3"/>
        <v>5</v>
      </c>
      <c r="AK31" s="44">
        <f t="shared" si="12"/>
        <v>3</v>
      </c>
      <c r="AL31" s="44">
        <f t="shared" si="12"/>
        <v>4</v>
      </c>
      <c r="AM31" s="11">
        <f t="shared" si="13"/>
        <v>7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589">
        <v>0</v>
      </c>
      <c r="AW31" s="589">
        <v>0</v>
      </c>
      <c r="AX31" s="13">
        <v>1</v>
      </c>
      <c r="AY31" s="13">
        <v>4</v>
      </c>
      <c r="AZ31" s="13">
        <v>1</v>
      </c>
      <c r="BA31" s="13">
        <v>0</v>
      </c>
      <c r="BB31" s="13">
        <v>0</v>
      </c>
      <c r="BC31" s="13">
        <v>0</v>
      </c>
      <c r="BD31" s="310">
        <f t="shared" si="14"/>
        <v>1</v>
      </c>
      <c r="BE31" s="310">
        <f t="shared" si="14"/>
        <v>0</v>
      </c>
      <c r="BF31" s="10">
        <f t="shared" si="15"/>
        <v>1</v>
      </c>
      <c r="BG31" s="311">
        <f t="shared" si="16"/>
        <v>2</v>
      </c>
      <c r="BH31" s="311">
        <f t="shared" si="16"/>
        <v>4</v>
      </c>
      <c r="BI31" s="10">
        <f t="shared" si="17"/>
        <v>6</v>
      </c>
      <c r="BJ31" s="44">
        <f t="shared" si="18"/>
        <v>3</v>
      </c>
      <c r="BK31" s="44">
        <f t="shared" si="18"/>
        <v>4</v>
      </c>
      <c r="BL31" s="11">
        <f t="shared" si="18"/>
        <v>7</v>
      </c>
      <c r="BM31" s="13">
        <v>0</v>
      </c>
      <c r="BN31" s="13">
        <v>0</v>
      </c>
      <c r="BO31" s="13">
        <v>0</v>
      </c>
      <c r="BP31" s="13">
        <v>0</v>
      </c>
      <c r="BQ31" s="13"/>
      <c r="BR31" s="13"/>
      <c r="BS31" s="13"/>
      <c r="BT31" s="13"/>
      <c r="BU31" s="299">
        <f t="shared" si="19"/>
        <v>0</v>
      </c>
      <c r="BV31" s="299">
        <f t="shared" si="19"/>
        <v>0</v>
      </c>
      <c r="BW31" s="44">
        <f t="shared" si="20"/>
        <v>0</v>
      </c>
      <c r="BX31" s="44">
        <f t="shared" si="20"/>
        <v>0</v>
      </c>
      <c r="BY31" s="11">
        <f t="shared" si="21"/>
        <v>0</v>
      </c>
      <c r="BZ31" s="14">
        <f t="shared" si="22"/>
        <v>3</v>
      </c>
      <c r="CA31" s="14">
        <f t="shared" si="5"/>
        <v>4</v>
      </c>
      <c r="CB31" s="525">
        <f t="shared" si="23"/>
        <v>0</v>
      </c>
      <c r="CC31" s="525">
        <f t="shared" si="23"/>
        <v>0</v>
      </c>
      <c r="CD31" s="312">
        <f t="shared" si="24"/>
        <v>3</v>
      </c>
      <c r="CE31" s="312">
        <f t="shared" si="24"/>
        <v>4</v>
      </c>
      <c r="CF31" s="313">
        <f t="shared" si="25"/>
        <v>7</v>
      </c>
      <c r="CG31" s="302"/>
    </row>
    <row r="32" spans="2:85" ht="14.25" x14ac:dyDescent="0.25">
      <c r="B32" s="9">
        <v>20</v>
      </c>
      <c r="C32" s="9" t="s">
        <v>265</v>
      </c>
      <c r="D32" s="37" t="s">
        <v>19</v>
      </c>
      <c r="E32" s="9">
        <v>60712697</v>
      </c>
      <c r="F32" s="524" t="s">
        <v>816</v>
      </c>
      <c r="G32" s="9" t="s">
        <v>53</v>
      </c>
      <c r="H32" s="9"/>
      <c r="I32" s="9"/>
      <c r="J32" s="9"/>
      <c r="K32" s="9"/>
      <c r="L32" s="9"/>
      <c r="M32" s="9"/>
      <c r="N32" s="9">
        <v>0</v>
      </c>
      <c r="O32" s="9">
        <v>2</v>
      </c>
      <c r="P32" s="299">
        <f t="shared" si="6"/>
        <v>0</v>
      </c>
      <c r="Q32" s="299">
        <f t="shared" si="6"/>
        <v>2</v>
      </c>
      <c r="R32" s="300">
        <f t="shared" si="7"/>
        <v>2</v>
      </c>
      <c r="S32" s="289">
        <v>2</v>
      </c>
      <c r="T32" s="289">
        <v>5</v>
      </c>
      <c r="U32" s="289"/>
      <c r="V32" s="289"/>
      <c r="W32" s="289"/>
      <c r="X32" s="289"/>
      <c r="Y32" s="299">
        <f t="shared" si="8"/>
        <v>2</v>
      </c>
      <c r="Z32" s="299">
        <f t="shared" si="8"/>
        <v>5</v>
      </c>
      <c r="AA32" s="10">
        <f t="shared" si="9"/>
        <v>7</v>
      </c>
      <c r="AB32" s="44">
        <f t="shared" si="10"/>
        <v>2</v>
      </c>
      <c r="AC32" s="44">
        <f t="shared" si="10"/>
        <v>7</v>
      </c>
      <c r="AD32" s="11">
        <f t="shared" si="11"/>
        <v>9</v>
      </c>
      <c r="AE32" s="12">
        <v>1</v>
      </c>
      <c r="AF32" s="12">
        <v>0</v>
      </c>
      <c r="AG32" s="10">
        <f t="shared" si="2"/>
        <v>1</v>
      </c>
      <c r="AH32" s="12">
        <v>1</v>
      </c>
      <c r="AI32" s="12">
        <v>7</v>
      </c>
      <c r="AJ32" s="10">
        <f t="shared" si="3"/>
        <v>8</v>
      </c>
      <c r="AK32" s="44">
        <f t="shared" si="12"/>
        <v>2</v>
      </c>
      <c r="AL32" s="44">
        <f t="shared" si="12"/>
        <v>7</v>
      </c>
      <c r="AM32" s="11">
        <f t="shared" si="13"/>
        <v>9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589">
        <v>0</v>
      </c>
      <c r="AW32" s="589">
        <v>0</v>
      </c>
      <c r="AX32" s="13">
        <v>2</v>
      </c>
      <c r="AY32" s="13">
        <v>7</v>
      </c>
      <c r="AZ32" s="13">
        <v>0</v>
      </c>
      <c r="BA32" s="13">
        <v>0</v>
      </c>
      <c r="BB32" s="13">
        <v>0</v>
      </c>
      <c r="BC32" s="13">
        <v>0</v>
      </c>
      <c r="BD32" s="310">
        <f t="shared" si="14"/>
        <v>0</v>
      </c>
      <c r="BE32" s="310">
        <f t="shared" si="14"/>
        <v>0</v>
      </c>
      <c r="BF32" s="10">
        <f t="shared" si="15"/>
        <v>0</v>
      </c>
      <c r="BG32" s="311">
        <f t="shared" si="16"/>
        <v>2</v>
      </c>
      <c r="BH32" s="311">
        <f t="shared" si="16"/>
        <v>7</v>
      </c>
      <c r="BI32" s="10">
        <f t="shared" si="17"/>
        <v>9</v>
      </c>
      <c r="BJ32" s="44">
        <f t="shared" si="18"/>
        <v>2</v>
      </c>
      <c r="BK32" s="44">
        <f t="shared" si="18"/>
        <v>7</v>
      </c>
      <c r="BL32" s="11">
        <f t="shared" si="18"/>
        <v>9</v>
      </c>
      <c r="BM32" s="13">
        <v>0</v>
      </c>
      <c r="BN32" s="13">
        <v>0</v>
      </c>
      <c r="BO32" s="13">
        <v>0</v>
      </c>
      <c r="BP32" s="13">
        <v>0</v>
      </c>
      <c r="BQ32" s="13"/>
      <c r="BR32" s="13"/>
      <c r="BS32" s="13"/>
      <c r="BT32" s="13"/>
      <c r="BU32" s="299">
        <f t="shared" si="19"/>
        <v>0</v>
      </c>
      <c r="BV32" s="299">
        <f t="shared" si="19"/>
        <v>0</v>
      </c>
      <c r="BW32" s="44">
        <f t="shared" si="20"/>
        <v>0</v>
      </c>
      <c r="BX32" s="44">
        <f t="shared" si="20"/>
        <v>0</v>
      </c>
      <c r="BY32" s="11">
        <f t="shared" si="21"/>
        <v>0</v>
      </c>
      <c r="BZ32" s="14">
        <f t="shared" si="22"/>
        <v>2</v>
      </c>
      <c r="CA32" s="14">
        <f t="shared" si="5"/>
        <v>7</v>
      </c>
      <c r="CB32" s="525">
        <f t="shared" si="23"/>
        <v>0</v>
      </c>
      <c r="CC32" s="525">
        <f t="shared" si="23"/>
        <v>0</v>
      </c>
      <c r="CD32" s="312">
        <f t="shared" si="24"/>
        <v>2</v>
      </c>
      <c r="CE32" s="312">
        <f t="shared" si="24"/>
        <v>7</v>
      </c>
      <c r="CF32" s="313">
        <f t="shared" si="25"/>
        <v>9</v>
      </c>
      <c r="CG32" s="302"/>
    </row>
    <row r="33" spans="2:85" ht="14.25" x14ac:dyDescent="0.25">
      <c r="B33" s="9">
        <v>21</v>
      </c>
      <c r="C33" s="9" t="s">
        <v>265</v>
      </c>
      <c r="D33" s="37" t="s">
        <v>19</v>
      </c>
      <c r="E33" s="9">
        <v>60712698</v>
      </c>
      <c r="F33" s="524" t="s">
        <v>817</v>
      </c>
      <c r="G33" s="9" t="s">
        <v>53</v>
      </c>
      <c r="H33" s="9"/>
      <c r="I33" s="9"/>
      <c r="J33" s="9"/>
      <c r="K33" s="9"/>
      <c r="L33" s="9"/>
      <c r="M33" s="9"/>
      <c r="N33" s="9">
        <v>1</v>
      </c>
      <c r="O33" s="9">
        <v>1</v>
      </c>
      <c r="P33" s="299">
        <f t="shared" si="6"/>
        <v>1</v>
      </c>
      <c r="Q33" s="299">
        <f t="shared" si="6"/>
        <v>1</v>
      </c>
      <c r="R33" s="300">
        <f t="shared" si="7"/>
        <v>2</v>
      </c>
      <c r="S33" s="289">
        <v>5</v>
      </c>
      <c r="T33" s="289">
        <v>2</v>
      </c>
      <c r="U33" s="289"/>
      <c r="V33" s="289"/>
      <c r="W33" s="289"/>
      <c r="X33" s="289"/>
      <c r="Y33" s="299">
        <f t="shared" si="8"/>
        <v>5</v>
      </c>
      <c r="Z33" s="299">
        <f t="shared" si="8"/>
        <v>2</v>
      </c>
      <c r="AA33" s="10">
        <f t="shared" si="9"/>
        <v>7</v>
      </c>
      <c r="AB33" s="44">
        <f t="shared" si="10"/>
        <v>6</v>
      </c>
      <c r="AC33" s="44">
        <f t="shared" si="10"/>
        <v>3</v>
      </c>
      <c r="AD33" s="11">
        <f t="shared" si="11"/>
        <v>9</v>
      </c>
      <c r="AE33" s="12">
        <v>2</v>
      </c>
      <c r="AF33" s="12">
        <v>1</v>
      </c>
      <c r="AG33" s="10">
        <f t="shared" si="2"/>
        <v>3</v>
      </c>
      <c r="AH33" s="12">
        <v>4</v>
      </c>
      <c r="AI33" s="12">
        <v>2</v>
      </c>
      <c r="AJ33" s="10">
        <f t="shared" si="3"/>
        <v>6</v>
      </c>
      <c r="AK33" s="44">
        <f t="shared" si="12"/>
        <v>6</v>
      </c>
      <c r="AL33" s="44">
        <f t="shared" si="12"/>
        <v>3</v>
      </c>
      <c r="AM33" s="11">
        <f t="shared" si="13"/>
        <v>9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589">
        <v>0</v>
      </c>
      <c r="AW33" s="589">
        <v>0</v>
      </c>
      <c r="AX33" s="13">
        <v>5</v>
      </c>
      <c r="AY33" s="13">
        <v>2</v>
      </c>
      <c r="AZ33" s="13">
        <v>1</v>
      </c>
      <c r="BA33" s="13">
        <v>0</v>
      </c>
      <c r="BB33" s="13">
        <v>0</v>
      </c>
      <c r="BC33" s="13">
        <v>0</v>
      </c>
      <c r="BD33" s="310">
        <f t="shared" si="14"/>
        <v>0</v>
      </c>
      <c r="BE33" s="310">
        <f t="shared" si="14"/>
        <v>1</v>
      </c>
      <c r="BF33" s="10">
        <f t="shared" si="15"/>
        <v>1</v>
      </c>
      <c r="BG33" s="311">
        <f t="shared" si="16"/>
        <v>6</v>
      </c>
      <c r="BH33" s="311">
        <f t="shared" si="16"/>
        <v>2</v>
      </c>
      <c r="BI33" s="10">
        <f t="shared" si="17"/>
        <v>8</v>
      </c>
      <c r="BJ33" s="44">
        <f t="shared" si="18"/>
        <v>6</v>
      </c>
      <c r="BK33" s="44">
        <f t="shared" si="18"/>
        <v>3</v>
      </c>
      <c r="BL33" s="11">
        <f t="shared" si="18"/>
        <v>9</v>
      </c>
      <c r="BM33" s="13">
        <v>0</v>
      </c>
      <c r="BN33" s="13">
        <v>0</v>
      </c>
      <c r="BO33" s="13">
        <v>1</v>
      </c>
      <c r="BP33" s="13">
        <v>0</v>
      </c>
      <c r="BQ33" s="13"/>
      <c r="BR33" s="13"/>
      <c r="BS33" s="13"/>
      <c r="BT33" s="13"/>
      <c r="BU33" s="299">
        <f t="shared" si="19"/>
        <v>1</v>
      </c>
      <c r="BV33" s="299">
        <f t="shared" si="19"/>
        <v>0</v>
      </c>
      <c r="BW33" s="44">
        <f t="shared" si="20"/>
        <v>1</v>
      </c>
      <c r="BX33" s="44">
        <f t="shared" si="20"/>
        <v>0</v>
      </c>
      <c r="BY33" s="11">
        <f t="shared" si="21"/>
        <v>1</v>
      </c>
      <c r="BZ33" s="14">
        <f t="shared" si="22"/>
        <v>6</v>
      </c>
      <c r="CA33" s="14">
        <f t="shared" si="5"/>
        <v>3</v>
      </c>
      <c r="CB33" s="525">
        <f t="shared" si="23"/>
        <v>1</v>
      </c>
      <c r="CC33" s="525">
        <f t="shared" si="23"/>
        <v>0</v>
      </c>
      <c r="CD33" s="312">
        <f t="shared" si="24"/>
        <v>7</v>
      </c>
      <c r="CE33" s="312">
        <f t="shared" si="24"/>
        <v>3</v>
      </c>
      <c r="CF33" s="313">
        <f t="shared" si="25"/>
        <v>10</v>
      </c>
      <c r="CG33" s="302"/>
    </row>
    <row r="34" spans="2:85" ht="14.25" x14ac:dyDescent="0.25">
      <c r="B34" s="9">
        <v>22</v>
      </c>
      <c r="C34" s="9" t="s">
        <v>265</v>
      </c>
      <c r="D34" s="37" t="s">
        <v>19</v>
      </c>
      <c r="E34" s="9">
        <v>60712699</v>
      </c>
      <c r="F34" s="524" t="s">
        <v>818</v>
      </c>
      <c r="G34" s="9" t="s">
        <v>53</v>
      </c>
      <c r="H34" s="9"/>
      <c r="I34" s="9"/>
      <c r="J34" s="9"/>
      <c r="K34" s="9"/>
      <c r="L34" s="9"/>
      <c r="M34" s="9"/>
      <c r="N34" s="9">
        <v>1</v>
      </c>
      <c r="O34" s="9">
        <v>0</v>
      </c>
      <c r="P34" s="299">
        <f t="shared" si="6"/>
        <v>1</v>
      </c>
      <c r="Q34" s="299">
        <f t="shared" si="6"/>
        <v>0</v>
      </c>
      <c r="R34" s="300">
        <f t="shared" si="7"/>
        <v>1</v>
      </c>
      <c r="S34" s="289">
        <v>4</v>
      </c>
      <c r="T34" s="289">
        <v>4</v>
      </c>
      <c r="U34" s="289"/>
      <c r="V34" s="289"/>
      <c r="W34" s="289"/>
      <c r="X34" s="289"/>
      <c r="Y34" s="299">
        <f t="shared" si="8"/>
        <v>4</v>
      </c>
      <c r="Z34" s="299">
        <f t="shared" si="8"/>
        <v>4</v>
      </c>
      <c r="AA34" s="10">
        <f t="shared" si="9"/>
        <v>8</v>
      </c>
      <c r="AB34" s="44">
        <f t="shared" si="10"/>
        <v>5</v>
      </c>
      <c r="AC34" s="44">
        <f t="shared" si="10"/>
        <v>4</v>
      </c>
      <c r="AD34" s="11">
        <f t="shared" si="11"/>
        <v>9</v>
      </c>
      <c r="AE34" s="12">
        <v>3</v>
      </c>
      <c r="AF34" s="12">
        <v>4</v>
      </c>
      <c r="AG34" s="10">
        <f t="shared" si="2"/>
        <v>7</v>
      </c>
      <c r="AH34" s="12">
        <v>2</v>
      </c>
      <c r="AI34" s="12">
        <v>0</v>
      </c>
      <c r="AJ34" s="10">
        <f t="shared" si="3"/>
        <v>2</v>
      </c>
      <c r="AK34" s="44">
        <f t="shared" si="12"/>
        <v>5</v>
      </c>
      <c r="AL34" s="44">
        <f t="shared" si="12"/>
        <v>4</v>
      </c>
      <c r="AM34" s="11">
        <f t="shared" si="13"/>
        <v>9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1</v>
      </c>
      <c r="AU34" s="13">
        <v>1</v>
      </c>
      <c r="AV34" s="589">
        <v>0</v>
      </c>
      <c r="AW34" s="589">
        <v>0</v>
      </c>
      <c r="AX34" s="13">
        <v>3</v>
      </c>
      <c r="AY34" s="13">
        <v>3</v>
      </c>
      <c r="AZ34" s="13">
        <v>1</v>
      </c>
      <c r="BA34" s="13">
        <v>0</v>
      </c>
      <c r="BB34" s="13">
        <v>0</v>
      </c>
      <c r="BC34" s="13">
        <v>0</v>
      </c>
      <c r="BD34" s="310">
        <f t="shared" si="14"/>
        <v>1</v>
      </c>
      <c r="BE34" s="310">
        <f t="shared" si="14"/>
        <v>1</v>
      </c>
      <c r="BF34" s="10">
        <f t="shared" si="15"/>
        <v>2</v>
      </c>
      <c r="BG34" s="311">
        <f t="shared" si="16"/>
        <v>4</v>
      </c>
      <c r="BH34" s="311">
        <f t="shared" si="16"/>
        <v>3</v>
      </c>
      <c r="BI34" s="10">
        <f t="shared" si="17"/>
        <v>7</v>
      </c>
      <c r="BJ34" s="44">
        <f t="shared" si="18"/>
        <v>5</v>
      </c>
      <c r="BK34" s="44">
        <f t="shared" si="18"/>
        <v>4</v>
      </c>
      <c r="BL34" s="11">
        <f t="shared" si="18"/>
        <v>9</v>
      </c>
      <c r="BM34" s="13">
        <v>0</v>
      </c>
      <c r="BN34" s="13">
        <v>0</v>
      </c>
      <c r="BO34" s="13">
        <v>0</v>
      </c>
      <c r="BP34" s="13">
        <v>0</v>
      </c>
      <c r="BQ34" s="13"/>
      <c r="BR34" s="13"/>
      <c r="BS34" s="13"/>
      <c r="BT34" s="13"/>
      <c r="BU34" s="299">
        <f t="shared" si="19"/>
        <v>0</v>
      </c>
      <c r="BV34" s="299">
        <f t="shared" si="19"/>
        <v>0</v>
      </c>
      <c r="BW34" s="44">
        <f t="shared" si="20"/>
        <v>0</v>
      </c>
      <c r="BX34" s="44">
        <f t="shared" si="20"/>
        <v>0</v>
      </c>
      <c r="BY34" s="11">
        <f t="shared" si="21"/>
        <v>0</v>
      </c>
      <c r="BZ34" s="14">
        <f t="shared" si="22"/>
        <v>5</v>
      </c>
      <c r="CA34" s="14">
        <f t="shared" si="5"/>
        <v>4</v>
      </c>
      <c r="CB34" s="525">
        <f t="shared" si="23"/>
        <v>0</v>
      </c>
      <c r="CC34" s="525">
        <f t="shared" si="23"/>
        <v>0</v>
      </c>
      <c r="CD34" s="312">
        <f t="shared" si="24"/>
        <v>5</v>
      </c>
      <c r="CE34" s="312">
        <f t="shared" si="24"/>
        <v>4</v>
      </c>
      <c r="CF34" s="313">
        <f t="shared" si="25"/>
        <v>9</v>
      </c>
      <c r="CG34" s="302"/>
    </row>
    <row r="35" spans="2:85" ht="14.25" x14ac:dyDescent="0.25">
      <c r="B35" s="9">
        <v>23</v>
      </c>
      <c r="C35" s="9" t="s">
        <v>265</v>
      </c>
      <c r="D35" s="37" t="s">
        <v>19</v>
      </c>
      <c r="E35" s="9">
        <v>60712700</v>
      </c>
      <c r="F35" s="524" t="s">
        <v>819</v>
      </c>
      <c r="G35" s="9" t="s">
        <v>53</v>
      </c>
      <c r="H35" s="9"/>
      <c r="I35" s="9"/>
      <c r="J35" s="9"/>
      <c r="K35" s="9"/>
      <c r="L35" s="9"/>
      <c r="M35" s="9"/>
      <c r="N35" s="9">
        <v>2</v>
      </c>
      <c r="O35" s="9">
        <v>0</v>
      </c>
      <c r="P35" s="299">
        <f t="shared" si="6"/>
        <v>2</v>
      </c>
      <c r="Q35" s="299">
        <f t="shared" si="6"/>
        <v>0</v>
      </c>
      <c r="R35" s="300">
        <f t="shared" si="7"/>
        <v>2</v>
      </c>
      <c r="S35" s="289">
        <v>3</v>
      </c>
      <c r="T35" s="289">
        <v>3</v>
      </c>
      <c r="U35" s="289"/>
      <c r="V35" s="289"/>
      <c r="W35" s="289"/>
      <c r="X35" s="289"/>
      <c r="Y35" s="299">
        <f t="shared" si="8"/>
        <v>3</v>
      </c>
      <c r="Z35" s="299">
        <f t="shared" si="8"/>
        <v>3</v>
      </c>
      <c r="AA35" s="10">
        <f t="shared" si="9"/>
        <v>6</v>
      </c>
      <c r="AB35" s="44">
        <f t="shared" si="10"/>
        <v>5</v>
      </c>
      <c r="AC35" s="44">
        <f t="shared" si="10"/>
        <v>3</v>
      </c>
      <c r="AD35" s="11">
        <f t="shared" si="11"/>
        <v>8</v>
      </c>
      <c r="AE35" s="12">
        <v>2</v>
      </c>
      <c r="AF35" s="12">
        <v>0</v>
      </c>
      <c r="AG35" s="10">
        <f t="shared" si="2"/>
        <v>2</v>
      </c>
      <c r="AH35" s="12">
        <v>3</v>
      </c>
      <c r="AI35" s="12">
        <v>3</v>
      </c>
      <c r="AJ35" s="10">
        <f t="shared" si="3"/>
        <v>6</v>
      </c>
      <c r="AK35" s="44">
        <f t="shared" si="12"/>
        <v>5</v>
      </c>
      <c r="AL35" s="44">
        <f t="shared" si="12"/>
        <v>3</v>
      </c>
      <c r="AM35" s="11">
        <f t="shared" si="13"/>
        <v>8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1</v>
      </c>
      <c r="AU35" s="13">
        <v>0</v>
      </c>
      <c r="AV35" s="589">
        <v>0</v>
      </c>
      <c r="AW35" s="589">
        <v>0</v>
      </c>
      <c r="AX35" s="13">
        <v>3</v>
      </c>
      <c r="AY35" s="13">
        <v>3</v>
      </c>
      <c r="AZ35" s="13">
        <v>1</v>
      </c>
      <c r="BA35" s="13">
        <v>0</v>
      </c>
      <c r="BB35" s="13">
        <v>0</v>
      </c>
      <c r="BC35" s="13">
        <v>0</v>
      </c>
      <c r="BD35" s="310">
        <f t="shared" si="14"/>
        <v>1</v>
      </c>
      <c r="BE35" s="310">
        <f t="shared" si="14"/>
        <v>0</v>
      </c>
      <c r="BF35" s="10">
        <f t="shared" si="15"/>
        <v>1</v>
      </c>
      <c r="BG35" s="311">
        <f t="shared" si="16"/>
        <v>4</v>
      </c>
      <c r="BH35" s="311">
        <f t="shared" si="16"/>
        <v>3</v>
      </c>
      <c r="BI35" s="10">
        <f t="shared" si="17"/>
        <v>7</v>
      </c>
      <c r="BJ35" s="44">
        <f t="shared" si="18"/>
        <v>5</v>
      </c>
      <c r="BK35" s="44">
        <f t="shared" si="18"/>
        <v>3</v>
      </c>
      <c r="BL35" s="11">
        <f t="shared" si="18"/>
        <v>8</v>
      </c>
      <c r="BM35" s="13">
        <v>0</v>
      </c>
      <c r="BN35" s="13">
        <v>0</v>
      </c>
      <c r="BO35" s="13">
        <v>0</v>
      </c>
      <c r="BP35" s="13">
        <v>0</v>
      </c>
      <c r="BQ35" s="13"/>
      <c r="BR35" s="13"/>
      <c r="BS35" s="13"/>
      <c r="BT35" s="13"/>
      <c r="BU35" s="299">
        <f t="shared" si="19"/>
        <v>0</v>
      </c>
      <c r="BV35" s="299">
        <f t="shared" si="19"/>
        <v>0</v>
      </c>
      <c r="BW35" s="44">
        <f t="shared" si="20"/>
        <v>0</v>
      </c>
      <c r="BX35" s="44">
        <f t="shared" si="20"/>
        <v>0</v>
      </c>
      <c r="BY35" s="11">
        <f t="shared" si="21"/>
        <v>0</v>
      </c>
      <c r="BZ35" s="14">
        <f t="shared" si="22"/>
        <v>5</v>
      </c>
      <c r="CA35" s="14">
        <f t="shared" si="5"/>
        <v>3</v>
      </c>
      <c r="CB35" s="525">
        <f t="shared" si="23"/>
        <v>0</v>
      </c>
      <c r="CC35" s="525">
        <f t="shared" si="23"/>
        <v>0</v>
      </c>
      <c r="CD35" s="312">
        <f t="shared" si="24"/>
        <v>5</v>
      </c>
      <c r="CE35" s="312">
        <f t="shared" si="24"/>
        <v>3</v>
      </c>
      <c r="CF35" s="313">
        <f t="shared" si="25"/>
        <v>8</v>
      </c>
      <c r="CG35" s="302"/>
    </row>
    <row r="36" spans="2:85" ht="14.25" x14ac:dyDescent="0.25">
      <c r="B36" s="9">
        <v>24</v>
      </c>
      <c r="C36" s="9" t="s">
        <v>265</v>
      </c>
      <c r="D36" s="37" t="s">
        <v>19</v>
      </c>
      <c r="E36" s="9">
        <v>60712701</v>
      </c>
      <c r="F36" s="524" t="s">
        <v>820</v>
      </c>
      <c r="G36" s="9" t="s">
        <v>53</v>
      </c>
      <c r="H36" s="9"/>
      <c r="I36" s="9"/>
      <c r="J36" s="9"/>
      <c r="K36" s="9"/>
      <c r="L36" s="9"/>
      <c r="M36" s="9"/>
      <c r="N36" s="9">
        <v>1</v>
      </c>
      <c r="O36" s="9">
        <v>1</v>
      </c>
      <c r="P36" s="299">
        <f t="shared" si="6"/>
        <v>1</v>
      </c>
      <c r="Q36" s="299">
        <f t="shared" si="6"/>
        <v>1</v>
      </c>
      <c r="R36" s="300">
        <f t="shared" si="7"/>
        <v>2</v>
      </c>
      <c r="S36" s="289">
        <v>5</v>
      </c>
      <c r="T36" s="289">
        <v>2</v>
      </c>
      <c r="U36" s="289"/>
      <c r="V36" s="289"/>
      <c r="W36" s="289"/>
      <c r="X36" s="289"/>
      <c r="Y36" s="299">
        <f t="shared" si="8"/>
        <v>5</v>
      </c>
      <c r="Z36" s="299">
        <f t="shared" si="8"/>
        <v>2</v>
      </c>
      <c r="AA36" s="10">
        <f t="shared" si="9"/>
        <v>7</v>
      </c>
      <c r="AB36" s="44">
        <f t="shared" si="10"/>
        <v>6</v>
      </c>
      <c r="AC36" s="44">
        <f t="shared" si="10"/>
        <v>3</v>
      </c>
      <c r="AD36" s="11">
        <f t="shared" si="11"/>
        <v>9</v>
      </c>
      <c r="AE36" s="12">
        <v>3</v>
      </c>
      <c r="AF36" s="12">
        <v>1</v>
      </c>
      <c r="AG36" s="10">
        <f t="shared" si="2"/>
        <v>4</v>
      </c>
      <c r="AH36" s="12">
        <v>3</v>
      </c>
      <c r="AI36" s="12">
        <v>2</v>
      </c>
      <c r="AJ36" s="10">
        <f t="shared" si="3"/>
        <v>5</v>
      </c>
      <c r="AK36" s="44">
        <f t="shared" si="12"/>
        <v>6</v>
      </c>
      <c r="AL36" s="44">
        <f t="shared" si="12"/>
        <v>3</v>
      </c>
      <c r="AM36" s="11">
        <f t="shared" si="13"/>
        <v>9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2</v>
      </c>
      <c r="AU36" s="13">
        <v>0</v>
      </c>
      <c r="AV36" s="589">
        <v>0</v>
      </c>
      <c r="AW36" s="589">
        <v>0</v>
      </c>
      <c r="AX36" s="13">
        <v>3</v>
      </c>
      <c r="AY36" s="13">
        <v>3</v>
      </c>
      <c r="AZ36" s="13">
        <v>1</v>
      </c>
      <c r="BA36" s="13">
        <v>0</v>
      </c>
      <c r="BB36" s="13">
        <v>0</v>
      </c>
      <c r="BC36" s="13">
        <v>0</v>
      </c>
      <c r="BD36" s="310">
        <f t="shared" si="14"/>
        <v>2</v>
      </c>
      <c r="BE36" s="310">
        <f t="shared" si="14"/>
        <v>0</v>
      </c>
      <c r="BF36" s="10">
        <f t="shared" si="15"/>
        <v>2</v>
      </c>
      <c r="BG36" s="311">
        <f t="shared" si="16"/>
        <v>4</v>
      </c>
      <c r="BH36" s="311">
        <f t="shared" si="16"/>
        <v>3</v>
      </c>
      <c r="BI36" s="10">
        <f t="shared" si="17"/>
        <v>7</v>
      </c>
      <c r="BJ36" s="44">
        <f t="shared" si="18"/>
        <v>6</v>
      </c>
      <c r="BK36" s="44">
        <f t="shared" si="18"/>
        <v>3</v>
      </c>
      <c r="BL36" s="11">
        <f t="shared" si="18"/>
        <v>9</v>
      </c>
      <c r="BM36" s="13">
        <v>0</v>
      </c>
      <c r="BN36" s="13">
        <v>0</v>
      </c>
      <c r="BO36" s="13">
        <v>0</v>
      </c>
      <c r="BP36" s="13">
        <v>0</v>
      </c>
      <c r="BQ36" s="13"/>
      <c r="BR36" s="13"/>
      <c r="BS36" s="13"/>
      <c r="BT36" s="13"/>
      <c r="BU36" s="299">
        <f t="shared" si="19"/>
        <v>0</v>
      </c>
      <c r="BV36" s="299">
        <f t="shared" si="19"/>
        <v>0</v>
      </c>
      <c r="BW36" s="44">
        <f t="shared" si="20"/>
        <v>0</v>
      </c>
      <c r="BX36" s="44">
        <f t="shared" si="20"/>
        <v>0</v>
      </c>
      <c r="BY36" s="11">
        <f t="shared" si="21"/>
        <v>0</v>
      </c>
      <c r="BZ36" s="14">
        <f t="shared" si="22"/>
        <v>6</v>
      </c>
      <c r="CA36" s="14">
        <f t="shared" si="5"/>
        <v>3</v>
      </c>
      <c r="CB36" s="525">
        <f t="shared" si="23"/>
        <v>0</v>
      </c>
      <c r="CC36" s="525">
        <f t="shared" si="23"/>
        <v>0</v>
      </c>
      <c r="CD36" s="312">
        <f t="shared" si="24"/>
        <v>6</v>
      </c>
      <c r="CE36" s="312">
        <f t="shared" si="24"/>
        <v>3</v>
      </c>
      <c r="CF36" s="313">
        <f t="shared" si="25"/>
        <v>9</v>
      </c>
      <c r="CG36" s="302"/>
    </row>
    <row r="37" spans="2:85" ht="14.25" x14ac:dyDescent="0.25">
      <c r="B37" s="9">
        <v>25</v>
      </c>
      <c r="C37" s="9" t="s">
        <v>265</v>
      </c>
      <c r="D37" s="37" t="s">
        <v>19</v>
      </c>
      <c r="E37" s="9">
        <v>60712702</v>
      </c>
      <c r="F37" s="524" t="s">
        <v>821</v>
      </c>
      <c r="G37" s="9" t="s">
        <v>53</v>
      </c>
      <c r="H37" s="9"/>
      <c r="I37" s="9"/>
      <c r="J37" s="9"/>
      <c r="K37" s="9"/>
      <c r="L37" s="9"/>
      <c r="M37" s="9"/>
      <c r="N37" s="9">
        <v>0</v>
      </c>
      <c r="O37" s="9">
        <v>4</v>
      </c>
      <c r="P37" s="299">
        <f t="shared" si="6"/>
        <v>0</v>
      </c>
      <c r="Q37" s="299">
        <f t="shared" si="6"/>
        <v>4</v>
      </c>
      <c r="R37" s="300">
        <f t="shared" si="7"/>
        <v>4</v>
      </c>
      <c r="S37" s="289">
        <v>5</v>
      </c>
      <c r="T37" s="289">
        <v>1</v>
      </c>
      <c r="U37" s="289"/>
      <c r="V37" s="289"/>
      <c r="W37" s="289"/>
      <c r="X37" s="289"/>
      <c r="Y37" s="299">
        <f t="shared" si="8"/>
        <v>5</v>
      </c>
      <c r="Z37" s="299">
        <f t="shared" si="8"/>
        <v>1</v>
      </c>
      <c r="AA37" s="10">
        <f t="shared" si="9"/>
        <v>6</v>
      </c>
      <c r="AB37" s="44">
        <f t="shared" si="10"/>
        <v>5</v>
      </c>
      <c r="AC37" s="44">
        <f t="shared" si="10"/>
        <v>5</v>
      </c>
      <c r="AD37" s="11">
        <f t="shared" si="11"/>
        <v>10</v>
      </c>
      <c r="AE37" s="12">
        <v>1</v>
      </c>
      <c r="AF37" s="12">
        <v>1</v>
      </c>
      <c r="AG37" s="10">
        <f t="shared" si="2"/>
        <v>2</v>
      </c>
      <c r="AH37" s="12">
        <v>4</v>
      </c>
      <c r="AI37" s="12">
        <v>4</v>
      </c>
      <c r="AJ37" s="10">
        <f t="shared" si="3"/>
        <v>8</v>
      </c>
      <c r="AK37" s="44">
        <f t="shared" si="12"/>
        <v>5</v>
      </c>
      <c r="AL37" s="44">
        <f t="shared" si="12"/>
        <v>5</v>
      </c>
      <c r="AM37" s="11">
        <f t="shared" si="13"/>
        <v>10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589">
        <v>0</v>
      </c>
      <c r="AW37" s="589">
        <v>0</v>
      </c>
      <c r="AX37" s="13">
        <v>5</v>
      </c>
      <c r="AY37" s="13">
        <v>5</v>
      </c>
      <c r="AZ37" s="13">
        <v>0</v>
      </c>
      <c r="BA37" s="13">
        <v>0</v>
      </c>
      <c r="BB37" s="13">
        <v>0</v>
      </c>
      <c r="BC37" s="13">
        <v>0</v>
      </c>
      <c r="BD37" s="310">
        <f t="shared" si="14"/>
        <v>0</v>
      </c>
      <c r="BE37" s="310">
        <f t="shared" si="14"/>
        <v>0</v>
      </c>
      <c r="BF37" s="10">
        <f t="shared" si="15"/>
        <v>0</v>
      </c>
      <c r="BG37" s="311">
        <f t="shared" si="16"/>
        <v>5</v>
      </c>
      <c r="BH37" s="311">
        <f t="shared" si="16"/>
        <v>5</v>
      </c>
      <c r="BI37" s="10">
        <f t="shared" si="17"/>
        <v>10</v>
      </c>
      <c r="BJ37" s="44">
        <f t="shared" si="18"/>
        <v>5</v>
      </c>
      <c r="BK37" s="44">
        <f t="shared" si="18"/>
        <v>5</v>
      </c>
      <c r="BL37" s="11">
        <f t="shared" si="18"/>
        <v>10</v>
      </c>
      <c r="BM37" s="13">
        <v>0</v>
      </c>
      <c r="BN37" s="13">
        <v>0</v>
      </c>
      <c r="BO37" s="13">
        <v>0</v>
      </c>
      <c r="BP37" s="13">
        <v>0</v>
      </c>
      <c r="BQ37" s="13"/>
      <c r="BR37" s="13"/>
      <c r="BS37" s="13"/>
      <c r="BT37" s="13"/>
      <c r="BU37" s="299">
        <f t="shared" si="19"/>
        <v>0</v>
      </c>
      <c r="BV37" s="299">
        <f t="shared" si="19"/>
        <v>0</v>
      </c>
      <c r="BW37" s="44">
        <f t="shared" si="20"/>
        <v>0</v>
      </c>
      <c r="BX37" s="44">
        <f t="shared" si="20"/>
        <v>0</v>
      </c>
      <c r="BY37" s="11">
        <f t="shared" si="21"/>
        <v>0</v>
      </c>
      <c r="BZ37" s="14">
        <f t="shared" si="22"/>
        <v>5</v>
      </c>
      <c r="CA37" s="14">
        <f t="shared" si="5"/>
        <v>5</v>
      </c>
      <c r="CB37" s="525">
        <f t="shared" si="23"/>
        <v>0</v>
      </c>
      <c r="CC37" s="525">
        <f t="shared" si="23"/>
        <v>0</v>
      </c>
      <c r="CD37" s="312">
        <f t="shared" si="24"/>
        <v>5</v>
      </c>
      <c r="CE37" s="312">
        <f t="shared" si="24"/>
        <v>5</v>
      </c>
      <c r="CF37" s="313">
        <f t="shared" si="25"/>
        <v>10</v>
      </c>
      <c r="CG37" s="302"/>
    </row>
    <row r="38" spans="2:85" ht="14.25" x14ac:dyDescent="0.25">
      <c r="B38" s="9">
        <v>26</v>
      </c>
      <c r="C38" s="9" t="s">
        <v>265</v>
      </c>
      <c r="D38" s="37" t="s">
        <v>19</v>
      </c>
      <c r="E38" s="9">
        <v>60712703</v>
      </c>
      <c r="F38" s="524" t="s">
        <v>822</v>
      </c>
      <c r="G38" s="9" t="s">
        <v>53</v>
      </c>
      <c r="H38" s="9"/>
      <c r="I38" s="9"/>
      <c r="J38" s="9"/>
      <c r="K38" s="9"/>
      <c r="L38" s="9"/>
      <c r="M38" s="9"/>
      <c r="N38" s="9">
        <v>2</v>
      </c>
      <c r="O38" s="9">
        <v>1</v>
      </c>
      <c r="P38" s="299">
        <f t="shared" si="6"/>
        <v>2</v>
      </c>
      <c r="Q38" s="299">
        <f t="shared" si="6"/>
        <v>1</v>
      </c>
      <c r="R38" s="300">
        <f t="shared" si="7"/>
        <v>3</v>
      </c>
      <c r="S38" s="289">
        <v>5</v>
      </c>
      <c r="T38" s="289">
        <v>2</v>
      </c>
      <c r="U38" s="289"/>
      <c r="V38" s="289"/>
      <c r="W38" s="289"/>
      <c r="X38" s="289"/>
      <c r="Y38" s="299">
        <f t="shared" si="8"/>
        <v>5</v>
      </c>
      <c r="Z38" s="299">
        <f t="shared" si="8"/>
        <v>2</v>
      </c>
      <c r="AA38" s="10">
        <f t="shared" si="9"/>
        <v>7</v>
      </c>
      <c r="AB38" s="44">
        <f t="shared" si="10"/>
        <v>7</v>
      </c>
      <c r="AC38" s="44">
        <f t="shared" si="10"/>
        <v>3</v>
      </c>
      <c r="AD38" s="11">
        <f t="shared" si="11"/>
        <v>10</v>
      </c>
      <c r="AE38" s="12">
        <v>2</v>
      </c>
      <c r="AF38" s="12">
        <v>2</v>
      </c>
      <c r="AG38" s="10">
        <f t="shared" si="2"/>
        <v>4</v>
      </c>
      <c r="AH38" s="12">
        <v>5</v>
      </c>
      <c r="AI38" s="12">
        <v>1</v>
      </c>
      <c r="AJ38" s="10">
        <f t="shared" si="3"/>
        <v>6</v>
      </c>
      <c r="AK38" s="44">
        <f t="shared" si="12"/>
        <v>7</v>
      </c>
      <c r="AL38" s="44">
        <f t="shared" si="12"/>
        <v>3</v>
      </c>
      <c r="AM38" s="11">
        <f t="shared" si="13"/>
        <v>10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</v>
      </c>
      <c r="AV38" s="589">
        <v>0</v>
      </c>
      <c r="AW38" s="589">
        <v>0</v>
      </c>
      <c r="AX38" s="13">
        <v>7</v>
      </c>
      <c r="AY38" s="13">
        <v>2</v>
      </c>
      <c r="AZ38" s="13">
        <v>0</v>
      </c>
      <c r="BA38" s="13">
        <v>0</v>
      </c>
      <c r="BB38" s="13">
        <v>0</v>
      </c>
      <c r="BC38" s="13">
        <v>0</v>
      </c>
      <c r="BD38" s="310">
        <f t="shared" si="14"/>
        <v>0</v>
      </c>
      <c r="BE38" s="310">
        <f t="shared" si="14"/>
        <v>1</v>
      </c>
      <c r="BF38" s="10">
        <f t="shared" si="15"/>
        <v>1</v>
      </c>
      <c r="BG38" s="311">
        <f t="shared" si="16"/>
        <v>7</v>
      </c>
      <c r="BH38" s="311">
        <f t="shared" si="16"/>
        <v>2</v>
      </c>
      <c r="BI38" s="10">
        <f t="shared" si="17"/>
        <v>9</v>
      </c>
      <c r="BJ38" s="44">
        <f t="shared" si="18"/>
        <v>7</v>
      </c>
      <c r="BK38" s="44">
        <f t="shared" si="18"/>
        <v>3</v>
      </c>
      <c r="BL38" s="11">
        <f t="shared" si="18"/>
        <v>10</v>
      </c>
      <c r="BM38" s="13">
        <v>0</v>
      </c>
      <c r="BN38" s="13">
        <v>0</v>
      </c>
      <c r="BO38" s="13">
        <v>2</v>
      </c>
      <c r="BP38" s="13">
        <v>0</v>
      </c>
      <c r="BQ38" s="13"/>
      <c r="BR38" s="13"/>
      <c r="BS38" s="13"/>
      <c r="BT38" s="13"/>
      <c r="BU38" s="299">
        <f t="shared" si="19"/>
        <v>2</v>
      </c>
      <c r="BV38" s="299">
        <f t="shared" si="19"/>
        <v>0</v>
      </c>
      <c r="BW38" s="44">
        <f t="shared" si="20"/>
        <v>2</v>
      </c>
      <c r="BX38" s="44">
        <f t="shared" si="20"/>
        <v>0</v>
      </c>
      <c r="BY38" s="11">
        <f t="shared" si="21"/>
        <v>2</v>
      </c>
      <c r="BZ38" s="14">
        <f t="shared" si="22"/>
        <v>7</v>
      </c>
      <c r="CA38" s="14">
        <f t="shared" si="5"/>
        <v>3</v>
      </c>
      <c r="CB38" s="525">
        <f t="shared" si="23"/>
        <v>2</v>
      </c>
      <c r="CC38" s="525">
        <f t="shared" si="23"/>
        <v>0</v>
      </c>
      <c r="CD38" s="312">
        <f t="shared" si="24"/>
        <v>9</v>
      </c>
      <c r="CE38" s="312">
        <f t="shared" si="24"/>
        <v>3</v>
      </c>
      <c r="CF38" s="313">
        <f t="shared" si="25"/>
        <v>12</v>
      </c>
      <c r="CG38" s="302"/>
    </row>
    <row r="39" spans="2:85" ht="14.25" x14ac:dyDescent="0.25">
      <c r="B39" s="9">
        <v>27</v>
      </c>
      <c r="C39" s="9" t="s">
        <v>265</v>
      </c>
      <c r="D39" s="37" t="s">
        <v>19</v>
      </c>
      <c r="E39" s="9">
        <v>60712704</v>
      </c>
      <c r="F39" s="524" t="s">
        <v>823</v>
      </c>
      <c r="G39" s="9" t="s">
        <v>53</v>
      </c>
      <c r="H39" s="9"/>
      <c r="I39" s="9"/>
      <c r="J39" s="9"/>
      <c r="K39" s="9"/>
      <c r="L39" s="9"/>
      <c r="M39" s="9"/>
      <c r="N39" s="9">
        <v>3</v>
      </c>
      <c r="O39" s="9">
        <v>2</v>
      </c>
      <c r="P39" s="299">
        <f t="shared" si="6"/>
        <v>3</v>
      </c>
      <c r="Q39" s="299">
        <f t="shared" si="6"/>
        <v>2</v>
      </c>
      <c r="R39" s="300">
        <f t="shared" si="7"/>
        <v>5</v>
      </c>
      <c r="S39" s="289">
        <v>2</v>
      </c>
      <c r="T39" s="289">
        <v>2</v>
      </c>
      <c r="U39" s="289"/>
      <c r="V39" s="289"/>
      <c r="W39" s="289"/>
      <c r="X39" s="289"/>
      <c r="Y39" s="299">
        <f t="shared" si="8"/>
        <v>2</v>
      </c>
      <c r="Z39" s="299">
        <f t="shared" si="8"/>
        <v>2</v>
      </c>
      <c r="AA39" s="10">
        <f t="shared" si="9"/>
        <v>4</v>
      </c>
      <c r="AB39" s="44">
        <f t="shared" si="10"/>
        <v>5</v>
      </c>
      <c r="AC39" s="44">
        <f t="shared" si="10"/>
        <v>4</v>
      </c>
      <c r="AD39" s="11">
        <f t="shared" si="11"/>
        <v>9</v>
      </c>
      <c r="AE39" s="12">
        <v>1</v>
      </c>
      <c r="AF39" s="12">
        <v>1</v>
      </c>
      <c r="AG39" s="10">
        <f t="shared" si="2"/>
        <v>2</v>
      </c>
      <c r="AH39" s="12">
        <v>4</v>
      </c>
      <c r="AI39" s="12">
        <v>3</v>
      </c>
      <c r="AJ39" s="10">
        <f t="shared" si="3"/>
        <v>7</v>
      </c>
      <c r="AK39" s="44">
        <f t="shared" si="12"/>
        <v>5</v>
      </c>
      <c r="AL39" s="44">
        <f t="shared" si="12"/>
        <v>4</v>
      </c>
      <c r="AM39" s="11">
        <f t="shared" si="13"/>
        <v>9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589">
        <v>0</v>
      </c>
      <c r="AW39" s="589">
        <v>0</v>
      </c>
      <c r="AX39" s="13">
        <v>5</v>
      </c>
      <c r="AY39" s="13">
        <v>4</v>
      </c>
      <c r="AZ39" s="13">
        <v>0</v>
      </c>
      <c r="BA39" s="13">
        <v>0</v>
      </c>
      <c r="BB39" s="13">
        <v>0</v>
      </c>
      <c r="BC39" s="13">
        <v>0</v>
      </c>
      <c r="BD39" s="310">
        <f t="shared" si="14"/>
        <v>0</v>
      </c>
      <c r="BE39" s="310">
        <f t="shared" si="14"/>
        <v>0</v>
      </c>
      <c r="BF39" s="10">
        <f t="shared" si="15"/>
        <v>0</v>
      </c>
      <c r="BG39" s="311">
        <f t="shared" si="16"/>
        <v>5</v>
      </c>
      <c r="BH39" s="311">
        <f t="shared" si="16"/>
        <v>4</v>
      </c>
      <c r="BI39" s="10">
        <f t="shared" si="17"/>
        <v>9</v>
      </c>
      <c r="BJ39" s="44">
        <f t="shared" si="18"/>
        <v>5</v>
      </c>
      <c r="BK39" s="44">
        <f t="shared" si="18"/>
        <v>4</v>
      </c>
      <c r="BL39" s="11">
        <f t="shared" si="18"/>
        <v>9</v>
      </c>
      <c r="BM39" s="13">
        <v>0</v>
      </c>
      <c r="BN39" s="13">
        <v>0</v>
      </c>
      <c r="BO39" s="13">
        <v>0</v>
      </c>
      <c r="BP39" s="13">
        <v>0</v>
      </c>
      <c r="BQ39" s="13"/>
      <c r="BR39" s="13"/>
      <c r="BS39" s="13"/>
      <c r="BT39" s="13"/>
      <c r="BU39" s="299">
        <f t="shared" si="19"/>
        <v>0</v>
      </c>
      <c r="BV39" s="299">
        <f t="shared" si="19"/>
        <v>0</v>
      </c>
      <c r="BW39" s="44">
        <f t="shared" si="20"/>
        <v>0</v>
      </c>
      <c r="BX39" s="44">
        <f t="shared" si="20"/>
        <v>0</v>
      </c>
      <c r="BY39" s="11">
        <f t="shared" si="21"/>
        <v>0</v>
      </c>
      <c r="BZ39" s="14">
        <f t="shared" si="22"/>
        <v>5</v>
      </c>
      <c r="CA39" s="14">
        <f t="shared" si="5"/>
        <v>4</v>
      </c>
      <c r="CB39" s="525">
        <f t="shared" si="23"/>
        <v>0</v>
      </c>
      <c r="CC39" s="525">
        <f t="shared" si="23"/>
        <v>0</v>
      </c>
      <c r="CD39" s="312">
        <f t="shared" si="24"/>
        <v>5</v>
      </c>
      <c r="CE39" s="312">
        <f t="shared" si="24"/>
        <v>4</v>
      </c>
      <c r="CF39" s="313">
        <f t="shared" si="25"/>
        <v>9</v>
      </c>
      <c r="CG39" s="302"/>
    </row>
    <row r="40" spans="2:85" ht="14.25" x14ac:dyDescent="0.25">
      <c r="B40" s="9">
        <v>28</v>
      </c>
      <c r="C40" s="9" t="s">
        <v>265</v>
      </c>
      <c r="D40" s="37" t="s">
        <v>19</v>
      </c>
      <c r="E40" s="9">
        <v>60712705</v>
      </c>
      <c r="F40" s="524" t="s">
        <v>824</v>
      </c>
      <c r="G40" s="9" t="s">
        <v>53</v>
      </c>
      <c r="H40" s="9"/>
      <c r="I40" s="9"/>
      <c r="J40" s="9"/>
      <c r="K40" s="9"/>
      <c r="L40" s="9"/>
      <c r="M40" s="9"/>
      <c r="N40" s="9">
        <v>0</v>
      </c>
      <c r="O40" s="9">
        <v>0</v>
      </c>
      <c r="P40" s="299">
        <f t="shared" si="6"/>
        <v>0</v>
      </c>
      <c r="Q40" s="299">
        <f t="shared" si="6"/>
        <v>0</v>
      </c>
      <c r="R40" s="300">
        <f t="shared" si="7"/>
        <v>0</v>
      </c>
      <c r="S40" s="289">
        <v>7</v>
      </c>
      <c r="T40" s="289">
        <v>3</v>
      </c>
      <c r="U40" s="289"/>
      <c r="V40" s="289"/>
      <c r="W40" s="289"/>
      <c r="X40" s="289"/>
      <c r="Y40" s="299">
        <f t="shared" si="8"/>
        <v>7</v>
      </c>
      <c r="Z40" s="299">
        <f t="shared" si="8"/>
        <v>3</v>
      </c>
      <c r="AA40" s="10">
        <f t="shared" si="9"/>
        <v>10</v>
      </c>
      <c r="AB40" s="44">
        <f t="shared" si="10"/>
        <v>7</v>
      </c>
      <c r="AC40" s="44">
        <f t="shared" si="10"/>
        <v>3</v>
      </c>
      <c r="AD40" s="11">
        <f t="shared" si="11"/>
        <v>10</v>
      </c>
      <c r="AE40" s="12">
        <v>5</v>
      </c>
      <c r="AF40" s="12">
        <v>3</v>
      </c>
      <c r="AG40" s="10">
        <f t="shared" si="2"/>
        <v>8</v>
      </c>
      <c r="AH40" s="12">
        <v>2</v>
      </c>
      <c r="AI40" s="12">
        <v>0</v>
      </c>
      <c r="AJ40" s="10">
        <f t="shared" si="3"/>
        <v>2</v>
      </c>
      <c r="AK40" s="44">
        <f t="shared" si="12"/>
        <v>7</v>
      </c>
      <c r="AL40" s="44">
        <f t="shared" si="12"/>
        <v>3</v>
      </c>
      <c r="AM40" s="11">
        <f t="shared" si="13"/>
        <v>10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1</v>
      </c>
      <c r="AU40" s="13">
        <v>0</v>
      </c>
      <c r="AV40" s="589">
        <v>0</v>
      </c>
      <c r="AW40" s="589">
        <v>0</v>
      </c>
      <c r="AX40" s="13">
        <v>6</v>
      </c>
      <c r="AY40" s="13">
        <v>3</v>
      </c>
      <c r="AZ40" s="13">
        <v>0</v>
      </c>
      <c r="BA40" s="13">
        <v>0</v>
      </c>
      <c r="BB40" s="13">
        <v>0</v>
      </c>
      <c r="BC40" s="13">
        <v>0</v>
      </c>
      <c r="BD40" s="310">
        <f t="shared" si="14"/>
        <v>1</v>
      </c>
      <c r="BE40" s="310">
        <f t="shared" si="14"/>
        <v>0</v>
      </c>
      <c r="BF40" s="10">
        <f t="shared" si="15"/>
        <v>1</v>
      </c>
      <c r="BG40" s="311">
        <f t="shared" si="16"/>
        <v>6</v>
      </c>
      <c r="BH40" s="311">
        <f t="shared" si="16"/>
        <v>3</v>
      </c>
      <c r="BI40" s="10">
        <f t="shared" si="17"/>
        <v>9</v>
      </c>
      <c r="BJ40" s="44">
        <f t="shared" si="18"/>
        <v>7</v>
      </c>
      <c r="BK40" s="44">
        <f t="shared" si="18"/>
        <v>3</v>
      </c>
      <c r="BL40" s="11">
        <f t="shared" si="18"/>
        <v>10</v>
      </c>
      <c r="BM40" s="13">
        <v>0</v>
      </c>
      <c r="BN40" s="13">
        <v>0</v>
      </c>
      <c r="BO40" s="13">
        <v>0</v>
      </c>
      <c r="BP40" s="13">
        <v>0</v>
      </c>
      <c r="BQ40" s="13"/>
      <c r="BR40" s="13"/>
      <c r="BS40" s="13"/>
      <c r="BT40" s="13"/>
      <c r="BU40" s="299">
        <f t="shared" si="19"/>
        <v>0</v>
      </c>
      <c r="BV40" s="299">
        <f t="shared" si="19"/>
        <v>0</v>
      </c>
      <c r="BW40" s="44">
        <f t="shared" si="20"/>
        <v>0</v>
      </c>
      <c r="BX40" s="44">
        <f t="shared" si="20"/>
        <v>0</v>
      </c>
      <c r="BY40" s="11">
        <f t="shared" si="21"/>
        <v>0</v>
      </c>
      <c r="BZ40" s="14">
        <f t="shared" si="22"/>
        <v>7</v>
      </c>
      <c r="CA40" s="14">
        <f t="shared" si="5"/>
        <v>3</v>
      </c>
      <c r="CB40" s="525">
        <f t="shared" si="23"/>
        <v>0</v>
      </c>
      <c r="CC40" s="525">
        <f t="shared" si="23"/>
        <v>0</v>
      </c>
      <c r="CD40" s="312">
        <f t="shared" si="24"/>
        <v>7</v>
      </c>
      <c r="CE40" s="312">
        <f t="shared" si="24"/>
        <v>3</v>
      </c>
      <c r="CF40" s="313">
        <f t="shared" si="25"/>
        <v>10</v>
      </c>
      <c r="CG40" s="302"/>
    </row>
    <row r="41" spans="2:85" ht="14.25" x14ac:dyDescent="0.25">
      <c r="B41" s="9">
        <v>29</v>
      </c>
      <c r="C41" s="9" t="s">
        <v>265</v>
      </c>
      <c r="D41" s="37" t="s">
        <v>20</v>
      </c>
      <c r="E41" s="9">
        <v>60712662</v>
      </c>
      <c r="F41" s="524" t="s">
        <v>825</v>
      </c>
      <c r="G41" s="9" t="s">
        <v>53</v>
      </c>
      <c r="H41" s="9"/>
      <c r="I41" s="9"/>
      <c r="J41" s="9"/>
      <c r="K41" s="9"/>
      <c r="L41" s="9"/>
      <c r="M41" s="9"/>
      <c r="N41" s="9">
        <v>0</v>
      </c>
      <c r="O41" s="9">
        <v>0</v>
      </c>
      <c r="P41" s="299">
        <f t="shared" si="6"/>
        <v>0</v>
      </c>
      <c r="Q41" s="299">
        <f t="shared" si="6"/>
        <v>0</v>
      </c>
      <c r="R41" s="300">
        <f t="shared" si="7"/>
        <v>0</v>
      </c>
      <c r="S41" s="289">
        <v>4</v>
      </c>
      <c r="T41" s="289">
        <v>5</v>
      </c>
      <c r="U41" s="289"/>
      <c r="V41" s="289"/>
      <c r="W41" s="289"/>
      <c r="X41" s="289"/>
      <c r="Y41" s="299">
        <f t="shared" si="8"/>
        <v>4</v>
      </c>
      <c r="Z41" s="299">
        <f t="shared" si="8"/>
        <v>5</v>
      </c>
      <c r="AA41" s="10">
        <f t="shared" si="9"/>
        <v>9</v>
      </c>
      <c r="AB41" s="44">
        <f t="shared" si="10"/>
        <v>4</v>
      </c>
      <c r="AC41" s="44">
        <f t="shared" si="10"/>
        <v>5</v>
      </c>
      <c r="AD41" s="11">
        <f t="shared" si="11"/>
        <v>9</v>
      </c>
      <c r="AE41" s="12">
        <v>2</v>
      </c>
      <c r="AF41" s="12">
        <v>3</v>
      </c>
      <c r="AG41" s="10">
        <f t="shared" si="2"/>
        <v>5</v>
      </c>
      <c r="AH41" s="12">
        <v>2</v>
      </c>
      <c r="AI41" s="12">
        <v>2</v>
      </c>
      <c r="AJ41" s="10">
        <f t="shared" si="3"/>
        <v>4</v>
      </c>
      <c r="AK41" s="44">
        <f t="shared" si="12"/>
        <v>4</v>
      </c>
      <c r="AL41" s="44">
        <f t="shared" si="12"/>
        <v>5</v>
      </c>
      <c r="AM41" s="11">
        <f t="shared" si="13"/>
        <v>9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1</v>
      </c>
      <c r="AU41" s="13">
        <v>0</v>
      </c>
      <c r="AV41" s="589">
        <v>0</v>
      </c>
      <c r="AW41" s="589">
        <v>0</v>
      </c>
      <c r="AX41" s="13">
        <v>3</v>
      </c>
      <c r="AY41" s="13">
        <v>5</v>
      </c>
      <c r="AZ41" s="13">
        <v>0</v>
      </c>
      <c r="BA41" s="13">
        <v>0</v>
      </c>
      <c r="BB41" s="13">
        <v>0</v>
      </c>
      <c r="BC41" s="13">
        <v>0</v>
      </c>
      <c r="BD41" s="310">
        <f t="shared" si="14"/>
        <v>1</v>
      </c>
      <c r="BE41" s="310">
        <f t="shared" si="14"/>
        <v>0</v>
      </c>
      <c r="BF41" s="10">
        <f t="shared" si="15"/>
        <v>1</v>
      </c>
      <c r="BG41" s="311">
        <f t="shared" si="16"/>
        <v>3</v>
      </c>
      <c r="BH41" s="311">
        <f t="shared" si="16"/>
        <v>5</v>
      </c>
      <c r="BI41" s="10">
        <f t="shared" si="17"/>
        <v>8</v>
      </c>
      <c r="BJ41" s="44">
        <f t="shared" si="18"/>
        <v>4</v>
      </c>
      <c r="BK41" s="44">
        <f t="shared" si="18"/>
        <v>5</v>
      </c>
      <c r="BL41" s="11">
        <f t="shared" si="18"/>
        <v>9</v>
      </c>
      <c r="BM41" s="13">
        <v>0</v>
      </c>
      <c r="BN41" s="13">
        <v>0</v>
      </c>
      <c r="BO41" s="13">
        <v>0</v>
      </c>
      <c r="BP41" s="13">
        <v>0</v>
      </c>
      <c r="BQ41" s="13"/>
      <c r="BR41" s="13"/>
      <c r="BS41" s="13"/>
      <c r="BT41" s="13"/>
      <c r="BU41" s="299">
        <f t="shared" si="19"/>
        <v>0</v>
      </c>
      <c r="BV41" s="299">
        <f t="shared" si="19"/>
        <v>0</v>
      </c>
      <c r="BW41" s="44">
        <f t="shared" si="20"/>
        <v>0</v>
      </c>
      <c r="BX41" s="44">
        <f t="shared" si="20"/>
        <v>0</v>
      </c>
      <c r="BY41" s="11">
        <f t="shared" si="21"/>
        <v>0</v>
      </c>
      <c r="BZ41" s="14">
        <f t="shared" si="22"/>
        <v>4</v>
      </c>
      <c r="CA41" s="14">
        <f t="shared" si="5"/>
        <v>5</v>
      </c>
      <c r="CB41" s="525">
        <f t="shared" si="23"/>
        <v>0</v>
      </c>
      <c r="CC41" s="525">
        <f t="shared" si="23"/>
        <v>0</v>
      </c>
      <c r="CD41" s="312">
        <f t="shared" si="24"/>
        <v>4</v>
      </c>
      <c r="CE41" s="312">
        <f t="shared" si="24"/>
        <v>5</v>
      </c>
      <c r="CF41" s="313">
        <f t="shared" si="25"/>
        <v>9</v>
      </c>
      <c r="CG41" s="302"/>
    </row>
    <row r="42" spans="2:85" ht="14.25" x14ac:dyDescent="0.25">
      <c r="B42" s="9">
        <v>30</v>
      </c>
      <c r="C42" s="9" t="s">
        <v>265</v>
      </c>
      <c r="D42" s="37" t="s">
        <v>20</v>
      </c>
      <c r="E42" s="9">
        <v>60712663</v>
      </c>
      <c r="F42" s="524" t="s">
        <v>826</v>
      </c>
      <c r="G42" s="9" t="s">
        <v>53</v>
      </c>
      <c r="H42" s="9"/>
      <c r="I42" s="9"/>
      <c r="J42" s="9"/>
      <c r="K42" s="9"/>
      <c r="L42" s="9"/>
      <c r="M42" s="9"/>
      <c r="N42" s="9">
        <v>2</v>
      </c>
      <c r="O42" s="9">
        <v>0</v>
      </c>
      <c r="P42" s="299">
        <f t="shared" si="6"/>
        <v>2</v>
      </c>
      <c r="Q42" s="299">
        <f t="shared" si="6"/>
        <v>0</v>
      </c>
      <c r="R42" s="300">
        <f t="shared" si="7"/>
        <v>2</v>
      </c>
      <c r="S42" s="289">
        <v>7</v>
      </c>
      <c r="T42" s="289">
        <v>11</v>
      </c>
      <c r="U42" s="289"/>
      <c r="V42" s="289"/>
      <c r="W42" s="289"/>
      <c r="X42" s="289"/>
      <c r="Y42" s="299">
        <f t="shared" si="8"/>
        <v>7</v>
      </c>
      <c r="Z42" s="299">
        <f t="shared" si="8"/>
        <v>11</v>
      </c>
      <c r="AA42" s="10">
        <f t="shared" si="9"/>
        <v>18</v>
      </c>
      <c r="AB42" s="44">
        <f t="shared" si="10"/>
        <v>9</v>
      </c>
      <c r="AC42" s="44">
        <f t="shared" si="10"/>
        <v>11</v>
      </c>
      <c r="AD42" s="11">
        <f t="shared" si="11"/>
        <v>20</v>
      </c>
      <c r="AE42" s="12">
        <v>5</v>
      </c>
      <c r="AF42" s="12">
        <v>4</v>
      </c>
      <c r="AG42" s="10">
        <f t="shared" si="2"/>
        <v>9</v>
      </c>
      <c r="AH42" s="12">
        <v>4</v>
      </c>
      <c r="AI42" s="12">
        <v>7</v>
      </c>
      <c r="AJ42" s="10">
        <f t="shared" si="3"/>
        <v>11</v>
      </c>
      <c r="AK42" s="44">
        <f t="shared" si="12"/>
        <v>9</v>
      </c>
      <c r="AL42" s="44">
        <f t="shared" si="12"/>
        <v>11</v>
      </c>
      <c r="AM42" s="11">
        <f t="shared" si="13"/>
        <v>20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1</v>
      </c>
      <c r="AU42" s="13">
        <v>0</v>
      </c>
      <c r="AV42" s="589">
        <v>0</v>
      </c>
      <c r="AW42" s="589">
        <v>0</v>
      </c>
      <c r="AX42" s="13">
        <v>7</v>
      </c>
      <c r="AY42" s="13">
        <v>11</v>
      </c>
      <c r="AZ42" s="13">
        <v>1</v>
      </c>
      <c r="BA42" s="13">
        <v>0</v>
      </c>
      <c r="BB42" s="13">
        <v>0</v>
      </c>
      <c r="BC42" s="13">
        <v>0</v>
      </c>
      <c r="BD42" s="310">
        <f t="shared" si="14"/>
        <v>1</v>
      </c>
      <c r="BE42" s="310">
        <f t="shared" si="14"/>
        <v>0</v>
      </c>
      <c r="BF42" s="10">
        <f t="shared" si="15"/>
        <v>1</v>
      </c>
      <c r="BG42" s="311">
        <f t="shared" si="16"/>
        <v>8</v>
      </c>
      <c r="BH42" s="311">
        <f t="shared" si="16"/>
        <v>11</v>
      </c>
      <c r="BI42" s="10">
        <f t="shared" si="17"/>
        <v>19</v>
      </c>
      <c r="BJ42" s="44">
        <f t="shared" si="18"/>
        <v>9</v>
      </c>
      <c r="BK42" s="44">
        <f t="shared" si="18"/>
        <v>11</v>
      </c>
      <c r="BL42" s="11">
        <f t="shared" si="18"/>
        <v>20</v>
      </c>
      <c r="BM42" s="13">
        <v>0</v>
      </c>
      <c r="BN42" s="13">
        <v>0</v>
      </c>
      <c r="BO42" s="13">
        <v>0</v>
      </c>
      <c r="BP42" s="13">
        <v>0</v>
      </c>
      <c r="BQ42" s="13"/>
      <c r="BR42" s="13"/>
      <c r="BS42" s="13"/>
      <c r="BT42" s="13"/>
      <c r="BU42" s="299">
        <f t="shared" si="19"/>
        <v>0</v>
      </c>
      <c r="BV42" s="299">
        <f t="shared" si="19"/>
        <v>0</v>
      </c>
      <c r="BW42" s="44">
        <f t="shared" si="20"/>
        <v>0</v>
      </c>
      <c r="BX42" s="44">
        <f t="shared" si="20"/>
        <v>0</v>
      </c>
      <c r="BY42" s="11">
        <f t="shared" si="21"/>
        <v>0</v>
      </c>
      <c r="BZ42" s="14">
        <f t="shared" si="22"/>
        <v>9</v>
      </c>
      <c r="CA42" s="14">
        <f t="shared" si="5"/>
        <v>11</v>
      </c>
      <c r="CB42" s="525">
        <f t="shared" si="23"/>
        <v>0</v>
      </c>
      <c r="CC42" s="525">
        <f t="shared" si="23"/>
        <v>0</v>
      </c>
      <c r="CD42" s="312">
        <f t="shared" si="24"/>
        <v>9</v>
      </c>
      <c r="CE42" s="312">
        <f t="shared" si="24"/>
        <v>11</v>
      </c>
      <c r="CF42" s="313">
        <f t="shared" si="25"/>
        <v>20</v>
      </c>
      <c r="CG42" s="302"/>
    </row>
    <row r="43" spans="2:85" ht="14.25" x14ac:dyDescent="0.25">
      <c r="B43" s="9">
        <v>31</v>
      </c>
      <c r="C43" s="9" t="s">
        <v>265</v>
      </c>
      <c r="D43" s="37" t="s">
        <v>20</v>
      </c>
      <c r="E43" s="9">
        <v>60712664</v>
      </c>
      <c r="F43" s="524" t="s">
        <v>827</v>
      </c>
      <c r="G43" s="9" t="s">
        <v>53</v>
      </c>
      <c r="H43" s="9"/>
      <c r="I43" s="9"/>
      <c r="J43" s="9"/>
      <c r="K43" s="9"/>
      <c r="L43" s="9"/>
      <c r="M43" s="9"/>
      <c r="N43" s="9">
        <v>2</v>
      </c>
      <c r="O43" s="9">
        <v>1</v>
      </c>
      <c r="P43" s="299">
        <f t="shared" si="6"/>
        <v>2</v>
      </c>
      <c r="Q43" s="299">
        <f t="shared" si="6"/>
        <v>1</v>
      </c>
      <c r="R43" s="300">
        <f t="shared" si="7"/>
        <v>3</v>
      </c>
      <c r="S43" s="289">
        <v>4</v>
      </c>
      <c r="T43" s="289">
        <v>2</v>
      </c>
      <c r="U43" s="289"/>
      <c r="V43" s="289"/>
      <c r="W43" s="289"/>
      <c r="X43" s="289"/>
      <c r="Y43" s="299">
        <f t="shared" si="8"/>
        <v>4</v>
      </c>
      <c r="Z43" s="299">
        <f t="shared" si="8"/>
        <v>2</v>
      </c>
      <c r="AA43" s="10">
        <f t="shared" si="9"/>
        <v>6</v>
      </c>
      <c r="AB43" s="44">
        <f t="shared" si="10"/>
        <v>6</v>
      </c>
      <c r="AC43" s="44">
        <f t="shared" si="10"/>
        <v>3</v>
      </c>
      <c r="AD43" s="11">
        <f t="shared" si="11"/>
        <v>9</v>
      </c>
      <c r="AE43" s="12">
        <v>2</v>
      </c>
      <c r="AF43" s="12">
        <v>0</v>
      </c>
      <c r="AG43" s="10">
        <f t="shared" si="2"/>
        <v>2</v>
      </c>
      <c r="AH43" s="12">
        <v>4</v>
      </c>
      <c r="AI43" s="12">
        <v>3</v>
      </c>
      <c r="AJ43" s="10">
        <f t="shared" si="3"/>
        <v>7</v>
      </c>
      <c r="AK43" s="44">
        <f t="shared" si="12"/>
        <v>6</v>
      </c>
      <c r="AL43" s="44">
        <f t="shared" si="12"/>
        <v>3</v>
      </c>
      <c r="AM43" s="11">
        <f t="shared" si="13"/>
        <v>9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589">
        <v>0</v>
      </c>
      <c r="AW43" s="589">
        <v>0</v>
      </c>
      <c r="AX43" s="13">
        <v>6</v>
      </c>
      <c r="AY43" s="13">
        <v>3</v>
      </c>
      <c r="AZ43" s="13">
        <v>0</v>
      </c>
      <c r="BA43" s="13">
        <v>0</v>
      </c>
      <c r="BB43" s="13">
        <v>0</v>
      </c>
      <c r="BC43" s="13">
        <v>0</v>
      </c>
      <c r="BD43" s="310">
        <f t="shared" si="14"/>
        <v>0</v>
      </c>
      <c r="BE43" s="310">
        <f t="shared" si="14"/>
        <v>0</v>
      </c>
      <c r="BF43" s="10">
        <f t="shared" si="15"/>
        <v>0</v>
      </c>
      <c r="BG43" s="311">
        <f t="shared" si="16"/>
        <v>6</v>
      </c>
      <c r="BH43" s="311">
        <f t="shared" si="16"/>
        <v>3</v>
      </c>
      <c r="BI43" s="10">
        <f t="shared" si="17"/>
        <v>9</v>
      </c>
      <c r="BJ43" s="44">
        <f t="shared" si="18"/>
        <v>6</v>
      </c>
      <c r="BK43" s="44">
        <f t="shared" si="18"/>
        <v>3</v>
      </c>
      <c r="BL43" s="11">
        <f t="shared" si="18"/>
        <v>9</v>
      </c>
      <c r="BM43" s="13">
        <v>0</v>
      </c>
      <c r="BN43" s="13">
        <v>0</v>
      </c>
      <c r="BO43" s="13">
        <v>0</v>
      </c>
      <c r="BP43" s="13">
        <v>0</v>
      </c>
      <c r="BQ43" s="13"/>
      <c r="BR43" s="13"/>
      <c r="BS43" s="13"/>
      <c r="BT43" s="13"/>
      <c r="BU43" s="299">
        <f t="shared" si="19"/>
        <v>0</v>
      </c>
      <c r="BV43" s="299">
        <f t="shared" si="19"/>
        <v>0</v>
      </c>
      <c r="BW43" s="44">
        <f t="shared" si="20"/>
        <v>0</v>
      </c>
      <c r="BX43" s="44">
        <f t="shared" si="20"/>
        <v>0</v>
      </c>
      <c r="BY43" s="11">
        <f t="shared" si="21"/>
        <v>0</v>
      </c>
      <c r="BZ43" s="14">
        <f t="shared" si="22"/>
        <v>6</v>
      </c>
      <c r="CA43" s="14">
        <f t="shared" si="5"/>
        <v>3</v>
      </c>
      <c r="CB43" s="525">
        <f t="shared" si="23"/>
        <v>0</v>
      </c>
      <c r="CC43" s="525">
        <f t="shared" si="23"/>
        <v>0</v>
      </c>
      <c r="CD43" s="312">
        <f t="shared" si="24"/>
        <v>6</v>
      </c>
      <c r="CE43" s="312">
        <f t="shared" si="24"/>
        <v>3</v>
      </c>
      <c r="CF43" s="313">
        <f t="shared" si="25"/>
        <v>9</v>
      </c>
      <c r="CG43" s="302"/>
    </row>
    <row r="44" spans="2:85" ht="14.25" x14ac:dyDescent="0.25">
      <c r="B44" s="9">
        <v>32</v>
      </c>
      <c r="C44" s="9" t="s">
        <v>265</v>
      </c>
      <c r="D44" s="37" t="s">
        <v>20</v>
      </c>
      <c r="E44" s="9">
        <v>60712665</v>
      </c>
      <c r="F44" s="524" t="s">
        <v>828</v>
      </c>
      <c r="G44" s="9" t="s">
        <v>53</v>
      </c>
      <c r="H44" s="9"/>
      <c r="I44" s="9"/>
      <c r="J44" s="9"/>
      <c r="K44" s="9"/>
      <c r="L44" s="9"/>
      <c r="M44" s="9"/>
      <c r="N44" s="9">
        <v>1</v>
      </c>
      <c r="O44" s="9">
        <v>1</v>
      </c>
      <c r="P44" s="299">
        <f t="shared" si="6"/>
        <v>1</v>
      </c>
      <c r="Q44" s="299">
        <f t="shared" si="6"/>
        <v>1</v>
      </c>
      <c r="R44" s="300">
        <f t="shared" si="7"/>
        <v>2</v>
      </c>
      <c r="S44" s="289">
        <v>3</v>
      </c>
      <c r="T44" s="289">
        <v>4</v>
      </c>
      <c r="U44" s="289"/>
      <c r="V44" s="289"/>
      <c r="W44" s="289"/>
      <c r="X44" s="289"/>
      <c r="Y44" s="299">
        <f t="shared" si="8"/>
        <v>3</v>
      </c>
      <c r="Z44" s="299">
        <f t="shared" si="8"/>
        <v>4</v>
      </c>
      <c r="AA44" s="10">
        <f t="shared" si="9"/>
        <v>7</v>
      </c>
      <c r="AB44" s="44">
        <f t="shared" si="10"/>
        <v>4</v>
      </c>
      <c r="AC44" s="44">
        <f t="shared" si="10"/>
        <v>5</v>
      </c>
      <c r="AD44" s="11">
        <f t="shared" si="11"/>
        <v>9</v>
      </c>
      <c r="AE44" s="12">
        <v>0</v>
      </c>
      <c r="AF44" s="12">
        <v>0</v>
      </c>
      <c r="AG44" s="10">
        <f t="shared" si="2"/>
        <v>0</v>
      </c>
      <c r="AH44" s="12">
        <v>4</v>
      </c>
      <c r="AI44" s="12">
        <v>5</v>
      </c>
      <c r="AJ44" s="10">
        <f t="shared" si="3"/>
        <v>9</v>
      </c>
      <c r="AK44" s="44">
        <f t="shared" si="12"/>
        <v>4</v>
      </c>
      <c r="AL44" s="44">
        <f t="shared" si="12"/>
        <v>5</v>
      </c>
      <c r="AM44" s="11">
        <f t="shared" si="13"/>
        <v>9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589">
        <v>0</v>
      </c>
      <c r="AW44" s="589">
        <v>0</v>
      </c>
      <c r="AX44" s="13">
        <v>4</v>
      </c>
      <c r="AY44" s="13">
        <v>5</v>
      </c>
      <c r="AZ44" s="13">
        <v>0</v>
      </c>
      <c r="BA44" s="13">
        <v>0</v>
      </c>
      <c r="BB44" s="13">
        <v>0</v>
      </c>
      <c r="BC44" s="13">
        <v>0</v>
      </c>
      <c r="BD44" s="310">
        <f t="shared" si="14"/>
        <v>0</v>
      </c>
      <c r="BE44" s="310">
        <f t="shared" si="14"/>
        <v>0</v>
      </c>
      <c r="BF44" s="10">
        <f t="shared" si="15"/>
        <v>0</v>
      </c>
      <c r="BG44" s="311">
        <f t="shared" si="16"/>
        <v>4</v>
      </c>
      <c r="BH44" s="311">
        <f t="shared" si="16"/>
        <v>5</v>
      </c>
      <c r="BI44" s="10">
        <f t="shared" si="17"/>
        <v>9</v>
      </c>
      <c r="BJ44" s="44">
        <f t="shared" si="18"/>
        <v>4</v>
      </c>
      <c r="BK44" s="44">
        <f t="shared" si="18"/>
        <v>5</v>
      </c>
      <c r="BL44" s="11">
        <f t="shared" si="18"/>
        <v>9</v>
      </c>
      <c r="BM44" s="13">
        <v>0</v>
      </c>
      <c r="BN44" s="13">
        <v>0</v>
      </c>
      <c r="BO44" s="13">
        <v>2</v>
      </c>
      <c r="BP44" s="13">
        <v>0</v>
      </c>
      <c r="BQ44" s="13"/>
      <c r="BR44" s="13"/>
      <c r="BS44" s="13"/>
      <c r="BT44" s="13"/>
      <c r="BU44" s="299">
        <f t="shared" si="19"/>
        <v>2</v>
      </c>
      <c r="BV44" s="299">
        <f t="shared" si="19"/>
        <v>0</v>
      </c>
      <c r="BW44" s="44">
        <f t="shared" si="20"/>
        <v>2</v>
      </c>
      <c r="BX44" s="44">
        <f t="shared" si="20"/>
        <v>0</v>
      </c>
      <c r="BY44" s="11">
        <f t="shared" si="21"/>
        <v>2</v>
      </c>
      <c r="BZ44" s="14">
        <f t="shared" si="22"/>
        <v>4</v>
      </c>
      <c r="CA44" s="14">
        <f t="shared" si="5"/>
        <v>5</v>
      </c>
      <c r="CB44" s="525">
        <f t="shared" si="23"/>
        <v>2</v>
      </c>
      <c r="CC44" s="525">
        <f t="shared" si="23"/>
        <v>0</v>
      </c>
      <c r="CD44" s="312">
        <f t="shared" si="24"/>
        <v>6</v>
      </c>
      <c r="CE44" s="312">
        <f t="shared" si="24"/>
        <v>5</v>
      </c>
      <c r="CF44" s="313">
        <f t="shared" si="25"/>
        <v>11</v>
      </c>
      <c r="CG44" s="302"/>
    </row>
    <row r="45" spans="2:85" ht="14.25" x14ac:dyDescent="0.25">
      <c r="B45" s="9">
        <v>33</v>
      </c>
      <c r="C45" s="9" t="s">
        <v>265</v>
      </c>
      <c r="D45" s="37" t="s">
        <v>20</v>
      </c>
      <c r="E45" s="9">
        <v>60712666</v>
      </c>
      <c r="F45" s="524" t="s">
        <v>829</v>
      </c>
      <c r="G45" s="9" t="s">
        <v>53</v>
      </c>
      <c r="H45" s="9"/>
      <c r="I45" s="9"/>
      <c r="J45" s="9"/>
      <c r="K45" s="9"/>
      <c r="L45" s="9"/>
      <c r="M45" s="9"/>
      <c r="N45" s="9">
        <v>3</v>
      </c>
      <c r="O45" s="9">
        <v>1</v>
      </c>
      <c r="P45" s="299">
        <f t="shared" si="6"/>
        <v>3</v>
      </c>
      <c r="Q45" s="299">
        <f t="shared" si="6"/>
        <v>1</v>
      </c>
      <c r="R45" s="300">
        <f t="shared" si="7"/>
        <v>4</v>
      </c>
      <c r="S45" s="289">
        <v>8</v>
      </c>
      <c r="T45" s="289">
        <v>2</v>
      </c>
      <c r="U45" s="289"/>
      <c r="V45" s="289"/>
      <c r="W45" s="289"/>
      <c r="X45" s="289"/>
      <c r="Y45" s="299">
        <f t="shared" si="8"/>
        <v>8</v>
      </c>
      <c r="Z45" s="299">
        <f t="shared" si="8"/>
        <v>2</v>
      </c>
      <c r="AA45" s="10">
        <f t="shared" si="9"/>
        <v>10</v>
      </c>
      <c r="AB45" s="44">
        <f t="shared" si="10"/>
        <v>11</v>
      </c>
      <c r="AC45" s="44">
        <f t="shared" si="10"/>
        <v>3</v>
      </c>
      <c r="AD45" s="11">
        <f t="shared" si="11"/>
        <v>14</v>
      </c>
      <c r="AE45" s="12">
        <v>1</v>
      </c>
      <c r="AF45" s="12">
        <v>1</v>
      </c>
      <c r="AG45" s="10">
        <f t="shared" si="2"/>
        <v>2</v>
      </c>
      <c r="AH45" s="12">
        <v>10</v>
      </c>
      <c r="AI45" s="12">
        <v>2</v>
      </c>
      <c r="AJ45" s="10">
        <f t="shared" si="3"/>
        <v>12</v>
      </c>
      <c r="AK45" s="44">
        <f t="shared" si="12"/>
        <v>11</v>
      </c>
      <c r="AL45" s="44">
        <f t="shared" si="12"/>
        <v>3</v>
      </c>
      <c r="AM45" s="11">
        <f t="shared" si="13"/>
        <v>14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1</v>
      </c>
      <c r="AU45" s="13">
        <v>0</v>
      </c>
      <c r="AV45" s="589">
        <v>0</v>
      </c>
      <c r="AW45" s="589">
        <v>0</v>
      </c>
      <c r="AX45" s="13">
        <v>8</v>
      </c>
      <c r="AY45" s="13">
        <v>3</v>
      </c>
      <c r="AZ45" s="13">
        <v>2</v>
      </c>
      <c r="BA45" s="13">
        <v>0</v>
      </c>
      <c r="BB45" s="13">
        <v>0</v>
      </c>
      <c r="BC45" s="13">
        <v>0</v>
      </c>
      <c r="BD45" s="310">
        <f t="shared" si="14"/>
        <v>1</v>
      </c>
      <c r="BE45" s="310">
        <f t="shared" si="14"/>
        <v>0</v>
      </c>
      <c r="BF45" s="10">
        <f t="shared" si="15"/>
        <v>1</v>
      </c>
      <c r="BG45" s="311">
        <f t="shared" si="16"/>
        <v>10</v>
      </c>
      <c r="BH45" s="311">
        <f t="shared" si="16"/>
        <v>3</v>
      </c>
      <c r="BI45" s="10">
        <f t="shared" si="17"/>
        <v>13</v>
      </c>
      <c r="BJ45" s="44">
        <f t="shared" si="18"/>
        <v>11</v>
      </c>
      <c r="BK45" s="44">
        <f t="shared" si="18"/>
        <v>3</v>
      </c>
      <c r="BL45" s="11">
        <f t="shared" si="18"/>
        <v>14</v>
      </c>
      <c r="BM45" s="13">
        <v>0</v>
      </c>
      <c r="BN45" s="13">
        <v>0</v>
      </c>
      <c r="BO45" s="13">
        <v>0</v>
      </c>
      <c r="BP45" s="13">
        <v>0</v>
      </c>
      <c r="BQ45" s="13"/>
      <c r="BR45" s="13"/>
      <c r="BS45" s="13"/>
      <c r="BT45" s="13"/>
      <c r="BU45" s="299">
        <f t="shared" si="19"/>
        <v>0</v>
      </c>
      <c r="BV45" s="299">
        <f t="shared" si="19"/>
        <v>0</v>
      </c>
      <c r="BW45" s="44">
        <f t="shared" si="20"/>
        <v>0</v>
      </c>
      <c r="BX45" s="44">
        <f t="shared" si="20"/>
        <v>0</v>
      </c>
      <c r="BY45" s="11">
        <f t="shared" si="21"/>
        <v>0</v>
      </c>
      <c r="BZ45" s="14">
        <f t="shared" si="22"/>
        <v>11</v>
      </c>
      <c r="CA45" s="14">
        <f t="shared" si="5"/>
        <v>3</v>
      </c>
      <c r="CB45" s="525">
        <f t="shared" si="23"/>
        <v>0</v>
      </c>
      <c r="CC45" s="525">
        <f t="shared" si="23"/>
        <v>0</v>
      </c>
      <c r="CD45" s="312">
        <f t="shared" si="24"/>
        <v>11</v>
      </c>
      <c r="CE45" s="312">
        <f t="shared" si="24"/>
        <v>3</v>
      </c>
      <c r="CF45" s="313">
        <f t="shared" si="25"/>
        <v>14</v>
      </c>
      <c r="CG45" s="302"/>
    </row>
    <row r="46" spans="2:85" ht="14.25" x14ac:dyDescent="0.25">
      <c r="B46" s="9">
        <v>34</v>
      </c>
      <c r="C46" s="9" t="s">
        <v>265</v>
      </c>
      <c r="D46" s="37" t="s">
        <v>20</v>
      </c>
      <c r="E46" s="9">
        <v>60712667</v>
      </c>
      <c r="F46" s="524" t="s">
        <v>830</v>
      </c>
      <c r="G46" s="9" t="s">
        <v>53</v>
      </c>
      <c r="H46" s="9"/>
      <c r="I46" s="9"/>
      <c r="J46" s="9"/>
      <c r="K46" s="9"/>
      <c r="L46" s="9"/>
      <c r="M46" s="9"/>
      <c r="N46" s="9">
        <v>2</v>
      </c>
      <c r="O46" s="9">
        <v>0</v>
      </c>
      <c r="P46" s="299">
        <f t="shared" si="6"/>
        <v>2</v>
      </c>
      <c r="Q46" s="299">
        <f t="shared" si="6"/>
        <v>0</v>
      </c>
      <c r="R46" s="300">
        <f t="shared" si="7"/>
        <v>2</v>
      </c>
      <c r="S46" s="289">
        <v>2</v>
      </c>
      <c r="T46" s="289">
        <v>3</v>
      </c>
      <c r="U46" s="289"/>
      <c r="V46" s="289"/>
      <c r="W46" s="289"/>
      <c r="X46" s="289"/>
      <c r="Y46" s="299">
        <f t="shared" si="8"/>
        <v>2</v>
      </c>
      <c r="Z46" s="299">
        <f t="shared" si="8"/>
        <v>3</v>
      </c>
      <c r="AA46" s="10">
        <f t="shared" si="9"/>
        <v>5</v>
      </c>
      <c r="AB46" s="44">
        <f t="shared" si="10"/>
        <v>4</v>
      </c>
      <c r="AC46" s="44">
        <f t="shared" si="10"/>
        <v>3</v>
      </c>
      <c r="AD46" s="11">
        <f t="shared" si="11"/>
        <v>7</v>
      </c>
      <c r="AE46" s="12">
        <v>1</v>
      </c>
      <c r="AF46" s="12">
        <v>1</v>
      </c>
      <c r="AG46" s="10">
        <f t="shared" si="2"/>
        <v>2</v>
      </c>
      <c r="AH46" s="12">
        <v>3</v>
      </c>
      <c r="AI46" s="12">
        <v>2</v>
      </c>
      <c r="AJ46" s="10">
        <f t="shared" si="3"/>
        <v>5</v>
      </c>
      <c r="AK46" s="44">
        <f t="shared" si="12"/>
        <v>4</v>
      </c>
      <c r="AL46" s="44">
        <f t="shared" si="12"/>
        <v>3</v>
      </c>
      <c r="AM46" s="11">
        <f t="shared" si="13"/>
        <v>7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1</v>
      </c>
      <c r="AV46" s="589">
        <v>0</v>
      </c>
      <c r="AW46" s="589">
        <v>0</v>
      </c>
      <c r="AX46" s="13">
        <v>4</v>
      </c>
      <c r="AY46" s="13">
        <v>2</v>
      </c>
      <c r="AZ46" s="13">
        <v>0</v>
      </c>
      <c r="BA46" s="13">
        <v>0</v>
      </c>
      <c r="BB46" s="13">
        <v>0</v>
      </c>
      <c r="BC46" s="13">
        <v>0</v>
      </c>
      <c r="BD46" s="310">
        <f t="shared" si="14"/>
        <v>0</v>
      </c>
      <c r="BE46" s="310">
        <f t="shared" si="14"/>
        <v>1</v>
      </c>
      <c r="BF46" s="10">
        <f t="shared" si="15"/>
        <v>1</v>
      </c>
      <c r="BG46" s="311">
        <f t="shared" si="16"/>
        <v>4</v>
      </c>
      <c r="BH46" s="311">
        <f t="shared" si="16"/>
        <v>2</v>
      </c>
      <c r="BI46" s="10">
        <f t="shared" si="17"/>
        <v>6</v>
      </c>
      <c r="BJ46" s="44">
        <f t="shared" si="18"/>
        <v>4</v>
      </c>
      <c r="BK46" s="44">
        <f t="shared" si="18"/>
        <v>3</v>
      </c>
      <c r="BL46" s="11">
        <f t="shared" si="18"/>
        <v>7</v>
      </c>
      <c r="BM46" s="13">
        <v>0</v>
      </c>
      <c r="BN46" s="13">
        <v>0</v>
      </c>
      <c r="BO46" s="13">
        <v>0</v>
      </c>
      <c r="BP46" s="13">
        <v>2</v>
      </c>
      <c r="BQ46" s="13"/>
      <c r="BR46" s="13"/>
      <c r="BS46" s="13"/>
      <c r="BT46" s="13"/>
      <c r="BU46" s="299">
        <f t="shared" si="19"/>
        <v>0</v>
      </c>
      <c r="BV46" s="299">
        <f t="shared" si="19"/>
        <v>2</v>
      </c>
      <c r="BW46" s="44">
        <f t="shared" si="20"/>
        <v>0</v>
      </c>
      <c r="BX46" s="44">
        <f t="shared" si="20"/>
        <v>2</v>
      </c>
      <c r="BY46" s="11">
        <f t="shared" si="21"/>
        <v>2</v>
      </c>
      <c r="BZ46" s="14">
        <f t="shared" si="22"/>
        <v>4</v>
      </c>
      <c r="CA46" s="14">
        <f t="shared" si="5"/>
        <v>3</v>
      </c>
      <c r="CB46" s="525">
        <f t="shared" si="23"/>
        <v>0</v>
      </c>
      <c r="CC46" s="525">
        <f t="shared" si="23"/>
        <v>2</v>
      </c>
      <c r="CD46" s="312">
        <f t="shared" si="24"/>
        <v>4</v>
      </c>
      <c r="CE46" s="312">
        <f t="shared" si="24"/>
        <v>5</v>
      </c>
      <c r="CF46" s="313">
        <f t="shared" si="25"/>
        <v>9</v>
      </c>
      <c r="CG46" s="302"/>
    </row>
    <row r="47" spans="2:85" ht="14.25" x14ac:dyDescent="0.25">
      <c r="B47" s="9">
        <v>35</v>
      </c>
      <c r="C47" s="9" t="s">
        <v>265</v>
      </c>
      <c r="D47" s="37" t="s">
        <v>20</v>
      </c>
      <c r="E47" s="9">
        <v>60712668</v>
      </c>
      <c r="F47" s="524" t="s">
        <v>831</v>
      </c>
      <c r="G47" s="9" t="s">
        <v>53</v>
      </c>
      <c r="H47" s="9"/>
      <c r="I47" s="9"/>
      <c r="J47" s="9"/>
      <c r="K47" s="9"/>
      <c r="L47" s="9"/>
      <c r="M47" s="9"/>
      <c r="N47" s="9">
        <v>1</v>
      </c>
      <c r="O47" s="9">
        <v>0</v>
      </c>
      <c r="P47" s="299">
        <f t="shared" si="6"/>
        <v>1</v>
      </c>
      <c r="Q47" s="299">
        <f t="shared" si="6"/>
        <v>0</v>
      </c>
      <c r="R47" s="300">
        <f t="shared" si="7"/>
        <v>1</v>
      </c>
      <c r="S47" s="289">
        <v>3</v>
      </c>
      <c r="T47" s="289">
        <v>4</v>
      </c>
      <c r="U47" s="289"/>
      <c r="V47" s="289"/>
      <c r="W47" s="289"/>
      <c r="X47" s="289"/>
      <c r="Y47" s="299">
        <f t="shared" si="8"/>
        <v>3</v>
      </c>
      <c r="Z47" s="299">
        <f t="shared" si="8"/>
        <v>4</v>
      </c>
      <c r="AA47" s="10">
        <f t="shared" si="9"/>
        <v>7</v>
      </c>
      <c r="AB47" s="44">
        <f t="shared" si="10"/>
        <v>4</v>
      </c>
      <c r="AC47" s="44">
        <f t="shared" si="10"/>
        <v>4</v>
      </c>
      <c r="AD47" s="11">
        <f t="shared" si="11"/>
        <v>8</v>
      </c>
      <c r="AE47" s="12">
        <v>1</v>
      </c>
      <c r="AF47" s="12">
        <v>2</v>
      </c>
      <c r="AG47" s="10">
        <f t="shared" si="2"/>
        <v>3</v>
      </c>
      <c r="AH47" s="12">
        <v>3</v>
      </c>
      <c r="AI47" s="12">
        <v>2</v>
      </c>
      <c r="AJ47" s="10">
        <f t="shared" si="3"/>
        <v>5</v>
      </c>
      <c r="AK47" s="44">
        <f t="shared" si="12"/>
        <v>4</v>
      </c>
      <c r="AL47" s="44">
        <f t="shared" si="12"/>
        <v>4</v>
      </c>
      <c r="AM47" s="11">
        <f t="shared" si="13"/>
        <v>8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589">
        <v>0</v>
      </c>
      <c r="AW47" s="589">
        <v>0</v>
      </c>
      <c r="AX47" s="13">
        <v>4</v>
      </c>
      <c r="AY47" s="13">
        <v>4</v>
      </c>
      <c r="AZ47" s="13">
        <v>0</v>
      </c>
      <c r="BA47" s="13">
        <v>0</v>
      </c>
      <c r="BB47" s="13">
        <v>0</v>
      </c>
      <c r="BC47" s="13">
        <v>0</v>
      </c>
      <c r="BD47" s="310">
        <f t="shared" si="14"/>
        <v>0</v>
      </c>
      <c r="BE47" s="310">
        <f t="shared" si="14"/>
        <v>0</v>
      </c>
      <c r="BF47" s="10">
        <f t="shared" si="15"/>
        <v>0</v>
      </c>
      <c r="BG47" s="311">
        <f t="shared" si="16"/>
        <v>4</v>
      </c>
      <c r="BH47" s="311">
        <f t="shared" si="16"/>
        <v>4</v>
      </c>
      <c r="BI47" s="10">
        <f t="shared" si="17"/>
        <v>8</v>
      </c>
      <c r="BJ47" s="44">
        <f t="shared" si="18"/>
        <v>4</v>
      </c>
      <c r="BK47" s="44">
        <f t="shared" si="18"/>
        <v>4</v>
      </c>
      <c r="BL47" s="11">
        <f t="shared" si="18"/>
        <v>8</v>
      </c>
      <c r="BM47" s="13">
        <v>0</v>
      </c>
      <c r="BN47" s="13">
        <v>0</v>
      </c>
      <c r="BO47" s="13">
        <v>0</v>
      </c>
      <c r="BP47" s="13">
        <v>0</v>
      </c>
      <c r="BQ47" s="13"/>
      <c r="BR47" s="13"/>
      <c r="BS47" s="13"/>
      <c r="BT47" s="13"/>
      <c r="BU47" s="299">
        <f t="shared" si="19"/>
        <v>0</v>
      </c>
      <c r="BV47" s="299">
        <f t="shared" si="19"/>
        <v>0</v>
      </c>
      <c r="BW47" s="44">
        <f t="shared" si="20"/>
        <v>0</v>
      </c>
      <c r="BX47" s="44">
        <f t="shared" si="20"/>
        <v>0</v>
      </c>
      <c r="BY47" s="11">
        <f t="shared" si="21"/>
        <v>0</v>
      </c>
      <c r="BZ47" s="14">
        <f t="shared" si="22"/>
        <v>4</v>
      </c>
      <c r="CA47" s="14">
        <f t="shared" si="5"/>
        <v>4</v>
      </c>
      <c r="CB47" s="525">
        <f t="shared" si="23"/>
        <v>0</v>
      </c>
      <c r="CC47" s="525">
        <f t="shared" si="23"/>
        <v>0</v>
      </c>
      <c r="CD47" s="312">
        <f t="shared" si="24"/>
        <v>4</v>
      </c>
      <c r="CE47" s="312">
        <f t="shared" si="24"/>
        <v>4</v>
      </c>
      <c r="CF47" s="313">
        <f t="shared" si="25"/>
        <v>8</v>
      </c>
      <c r="CG47" s="302"/>
    </row>
    <row r="48" spans="2:85" ht="14.25" x14ac:dyDescent="0.25">
      <c r="B48" s="9">
        <v>36</v>
      </c>
      <c r="C48" s="9" t="s">
        <v>265</v>
      </c>
      <c r="D48" s="37" t="s">
        <v>20</v>
      </c>
      <c r="E48" s="9">
        <v>60712669</v>
      </c>
      <c r="F48" s="524" t="s">
        <v>832</v>
      </c>
      <c r="G48" s="9" t="s">
        <v>53</v>
      </c>
      <c r="H48" s="9"/>
      <c r="I48" s="9"/>
      <c r="J48" s="9"/>
      <c r="K48" s="9"/>
      <c r="L48" s="9"/>
      <c r="M48" s="9"/>
      <c r="N48" s="9">
        <v>0</v>
      </c>
      <c r="O48" s="9">
        <v>1</v>
      </c>
      <c r="P48" s="299">
        <f t="shared" si="6"/>
        <v>0</v>
      </c>
      <c r="Q48" s="299">
        <f t="shared" si="6"/>
        <v>1</v>
      </c>
      <c r="R48" s="300">
        <f t="shared" si="7"/>
        <v>1</v>
      </c>
      <c r="S48" s="289">
        <v>5</v>
      </c>
      <c r="T48" s="289">
        <v>3</v>
      </c>
      <c r="U48" s="289"/>
      <c r="V48" s="289"/>
      <c r="W48" s="289"/>
      <c r="X48" s="289"/>
      <c r="Y48" s="299">
        <f t="shared" si="8"/>
        <v>5</v>
      </c>
      <c r="Z48" s="299">
        <f t="shared" si="8"/>
        <v>3</v>
      </c>
      <c r="AA48" s="10">
        <f t="shared" si="9"/>
        <v>8</v>
      </c>
      <c r="AB48" s="44">
        <f t="shared" si="10"/>
        <v>5</v>
      </c>
      <c r="AC48" s="44">
        <f t="shared" si="10"/>
        <v>4</v>
      </c>
      <c r="AD48" s="11">
        <f t="shared" si="11"/>
        <v>9</v>
      </c>
      <c r="AE48" s="12">
        <v>3</v>
      </c>
      <c r="AF48" s="12">
        <v>2</v>
      </c>
      <c r="AG48" s="10">
        <f t="shared" si="2"/>
        <v>5</v>
      </c>
      <c r="AH48" s="12">
        <v>2</v>
      </c>
      <c r="AI48" s="12">
        <v>2</v>
      </c>
      <c r="AJ48" s="10">
        <f t="shared" si="3"/>
        <v>4</v>
      </c>
      <c r="AK48" s="44">
        <f t="shared" si="12"/>
        <v>5</v>
      </c>
      <c r="AL48" s="44">
        <f t="shared" si="12"/>
        <v>4</v>
      </c>
      <c r="AM48" s="11">
        <f t="shared" si="13"/>
        <v>9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589">
        <v>0</v>
      </c>
      <c r="AW48" s="589">
        <v>0</v>
      </c>
      <c r="AX48" s="13">
        <v>4</v>
      </c>
      <c r="AY48" s="13">
        <v>4</v>
      </c>
      <c r="AZ48" s="13">
        <v>1</v>
      </c>
      <c r="BA48" s="13">
        <v>0</v>
      </c>
      <c r="BB48" s="13">
        <v>0</v>
      </c>
      <c r="BC48" s="13">
        <v>0</v>
      </c>
      <c r="BD48" s="310">
        <f t="shared" si="14"/>
        <v>0</v>
      </c>
      <c r="BE48" s="310">
        <f t="shared" si="14"/>
        <v>0</v>
      </c>
      <c r="BF48" s="10">
        <f t="shared" si="15"/>
        <v>0</v>
      </c>
      <c r="BG48" s="311">
        <f t="shared" si="16"/>
        <v>5</v>
      </c>
      <c r="BH48" s="311">
        <f t="shared" si="16"/>
        <v>4</v>
      </c>
      <c r="BI48" s="10">
        <f t="shared" si="17"/>
        <v>9</v>
      </c>
      <c r="BJ48" s="44">
        <f t="shared" si="18"/>
        <v>5</v>
      </c>
      <c r="BK48" s="44">
        <f t="shared" si="18"/>
        <v>4</v>
      </c>
      <c r="BL48" s="11">
        <f t="shared" si="18"/>
        <v>9</v>
      </c>
      <c r="BM48" s="13">
        <v>0</v>
      </c>
      <c r="BN48" s="13">
        <v>0</v>
      </c>
      <c r="BO48" s="13">
        <v>0</v>
      </c>
      <c r="BP48" s="13">
        <v>0</v>
      </c>
      <c r="BQ48" s="13"/>
      <c r="BR48" s="13"/>
      <c r="BS48" s="13"/>
      <c r="BT48" s="13"/>
      <c r="BU48" s="299">
        <f t="shared" si="19"/>
        <v>0</v>
      </c>
      <c r="BV48" s="299">
        <f t="shared" si="19"/>
        <v>0</v>
      </c>
      <c r="BW48" s="44">
        <f t="shared" si="20"/>
        <v>0</v>
      </c>
      <c r="BX48" s="44">
        <f t="shared" si="20"/>
        <v>0</v>
      </c>
      <c r="BY48" s="11">
        <f t="shared" si="21"/>
        <v>0</v>
      </c>
      <c r="BZ48" s="14">
        <f t="shared" si="22"/>
        <v>5</v>
      </c>
      <c r="CA48" s="14">
        <f t="shared" si="5"/>
        <v>4</v>
      </c>
      <c r="CB48" s="525">
        <f t="shared" si="23"/>
        <v>0</v>
      </c>
      <c r="CC48" s="525">
        <f t="shared" si="23"/>
        <v>0</v>
      </c>
      <c r="CD48" s="312">
        <f t="shared" si="24"/>
        <v>5</v>
      </c>
      <c r="CE48" s="312">
        <f t="shared" si="24"/>
        <v>4</v>
      </c>
      <c r="CF48" s="313">
        <f t="shared" si="25"/>
        <v>9</v>
      </c>
      <c r="CG48" s="302"/>
    </row>
    <row r="49" spans="2:85" ht="14.25" x14ac:dyDescent="0.25">
      <c r="B49" s="9">
        <v>37</v>
      </c>
      <c r="C49" s="9" t="s">
        <v>265</v>
      </c>
      <c r="D49" s="37" t="s">
        <v>21</v>
      </c>
      <c r="E49" s="9">
        <v>60712648</v>
      </c>
      <c r="F49" s="524" t="s">
        <v>833</v>
      </c>
      <c r="G49" s="9" t="s">
        <v>53</v>
      </c>
      <c r="H49" s="9"/>
      <c r="I49" s="9"/>
      <c r="J49" s="9"/>
      <c r="K49" s="9"/>
      <c r="L49" s="9"/>
      <c r="M49" s="9"/>
      <c r="N49" s="9">
        <v>1</v>
      </c>
      <c r="O49" s="9">
        <v>2</v>
      </c>
      <c r="P49" s="299">
        <f t="shared" si="6"/>
        <v>1</v>
      </c>
      <c r="Q49" s="299">
        <f t="shared" si="6"/>
        <v>2</v>
      </c>
      <c r="R49" s="300">
        <f t="shared" si="7"/>
        <v>3</v>
      </c>
      <c r="S49" s="289">
        <v>4</v>
      </c>
      <c r="T49" s="289">
        <v>2</v>
      </c>
      <c r="U49" s="289"/>
      <c r="V49" s="289"/>
      <c r="W49" s="289"/>
      <c r="X49" s="289"/>
      <c r="Y49" s="299">
        <f t="shared" si="8"/>
        <v>4</v>
      </c>
      <c r="Z49" s="299">
        <f t="shared" si="8"/>
        <v>2</v>
      </c>
      <c r="AA49" s="10">
        <f t="shared" si="9"/>
        <v>6</v>
      </c>
      <c r="AB49" s="44">
        <f t="shared" si="10"/>
        <v>5</v>
      </c>
      <c r="AC49" s="44">
        <f t="shared" si="10"/>
        <v>4</v>
      </c>
      <c r="AD49" s="11">
        <f t="shared" si="11"/>
        <v>9</v>
      </c>
      <c r="AE49" s="12">
        <v>1</v>
      </c>
      <c r="AF49" s="12">
        <v>0</v>
      </c>
      <c r="AG49" s="10">
        <f t="shared" si="2"/>
        <v>1</v>
      </c>
      <c r="AH49" s="12">
        <v>4</v>
      </c>
      <c r="AI49" s="12">
        <v>4</v>
      </c>
      <c r="AJ49" s="10">
        <f t="shared" si="3"/>
        <v>8</v>
      </c>
      <c r="AK49" s="44">
        <f t="shared" si="12"/>
        <v>5</v>
      </c>
      <c r="AL49" s="44">
        <f t="shared" si="12"/>
        <v>4</v>
      </c>
      <c r="AM49" s="11">
        <f t="shared" si="13"/>
        <v>9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589">
        <v>0</v>
      </c>
      <c r="AW49" s="589">
        <v>0</v>
      </c>
      <c r="AX49" s="13">
        <v>4</v>
      </c>
      <c r="AY49" s="13">
        <v>4</v>
      </c>
      <c r="AZ49" s="13">
        <v>1</v>
      </c>
      <c r="BA49" s="13">
        <v>0</v>
      </c>
      <c r="BB49" s="13">
        <v>0</v>
      </c>
      <c r="BC49" s="13">
        <v>0</v>
      </c>
      <c r="BD49" s="310">
        <f t="shared" si="14"/>
        <v>0</v>
      </c>
      <c r="BE49" s="310">
        <f t="shared" si="14"/>
        <v>0</v>
      </c>
      <c r="BF49" s="10">
        <f t="shared" si="15"/>
        <v>0</v>
      </c>
      <c r="BG49" s="311">
        <f t="shared" si="16"/>
        <v>5</v>
      </c>
      <c r="BH49" s="311">
        <f t="shared" si="16"/>
        <v>4</v>
      </c>
      <c r="BI49" s="10">
        <f t="shared" si="17"/>
        <v>9</v>
      </c>
      <c r="BJ49" s="44">
        <f t="shared" si="18"/>
        <v>5</v>
      </c>
      <c r="BK49" s="44">
        <f t="shared" si="18"/>
        <v>4</v>
      </c>
      <c r="BL49" s="11">
        <f t="shared" si="18"/>
        <v>9</v>
      </c>
      <c r="BM49" s="13">
        <v>0</v>
      </c>
      <c r="BN49" s="13">
        <v>0</v>
      </c>
      <c r="BO49" s="13">
        <v>2</v>
      </c>
      <c r="BP49" s="13">
        <v>0</v>
      </c>
      <c r="BQ49" s="13"/>
      <c r="BR49" s="13"/>
      <c r="BS49" s="13"/>
      <c r="BT49" s="13"/>
      <c r="BU49" s="299">
        <f t="shared" si="19"/>
        <v>2</v>
      </c>
      <c r="BV49" s="299">
        <f t="shared" si="19"/>
        <v>0</v>
      </c>
      <c r="BW49" s="44">
        <f t="shared" si="20"/>
        <v>2</v>
      </c>
      <c r="BX49" s="44">
        <f t="shared" si="20"/>
        <v>0</v>
      </c>
      <c r="BY49" s="11">
        <f t="shared" si="21"/>
        <v>2</v>
      </c>
      <c r="BZ49" s="14">
        <f t="shared" si="22"/>
        <v>5</v>
      </c>
      <c r="CA49" s="14">
        <f t="shared" si="5"/>
        <v>4</v>
      </c>
      <c r="CB49" s="525">
        <f t="shared" si="23"/>
        <v>2</v>
      </c>
      <c r="CC49" s="525">
        <f t="shared" si="23"/>
        <v>0</v>
      </c>
      <c r="CD49" s="312">
        <f t="shared" si="24"/>
        <v>7</v>
      </c>
      <c r="CE49" s="312">
        <f t="shared" si="24"/>
        <v>4</v>
      </c>
      <c r="CF49" s="313">
        <f t="shared" si="25"/>
        <v>11</v>
      </c>
      <c r="CG49" s="302"/>
    </row>
    <row r="50" spans="2:85" ht="14.25" x14ac:dyDescent="0.25">
      <c r="B50" s="9">
        <v>38</v>
      </c>
      <c r="C50" s="9" t="s">
        <v>265</v>
      </c>
      <c r="D50" s="37" t="s">
        <v>21</v>
      </c>
      <c r="E50" s="9">
        <v>60712649</v>
      </c>
      <c r="F50" s="524" t="s">
        <v>834</v>
      </c>
      <c r="G50" s="9" t="s">
        <v>53</v>
      </c>
      <c r="H50" s="9"/>
      <c r="I50" s="9"/>
      <c r="J50" s="9"/>
      <c r="K50" s="9"/>
      <c r="L50" s="9"/>
      <c r="M50" s="9"/>
      <c r="N50" s="9">
        <v>4</v>
      </c>
      <c r="O50" s="9">
        <v>1</v>
      </c>
      <c r="P50" s="299">
        <f t="shared" si="6"/>
        <v>4</v>
      </c>
      <c r="Q50" s="299">
        <f t="shared" si="6"/>
        <v>1</v>
      </c>
      <c r="R50" s="300">
        <f t="shared" si="7"/>
        <v>5</v>
      </c>
      <c r="S50" s="289">
        <v>6</v>
      </c>
      <c r="T50" s="289">
        <v>2</v>
      </c>
      <c r="U50" s="289"/>
      <c r="V50" s="289"/>
      <c r="W50" s="289"/>
      <c r="X50" s="289"/>
      <c r="Y50" s="299">
        <f t="shared" si="8"/>
        <v>6</v>
      </c>
      <c r="Z50" s="299">
        <f t="shared" si="8"/>
        <v>2</v>
      </c>
      <c r="AA50" s="10">
        <f t="shared" si="9"/>
        <v>8</v>
      </c>
      <c r="AB50" s="44">
        <f t="shared" si="10"/>
        <v>10</v>
      </c>
      <c r="AC50" s="44">
        <f t="shared" si="10"/>
        <v>3</v>
      </c>
      <c r="AD50" s="11">
        <f t="shared" si="11"/>
        <v>13</v>
      </c>
      <c r="AE50" s="12">
        <v>1</v>
      </c>
      <c r="AF50" s="12">
        <v>1</v>
      </c>
      <c r="AG50" s="10">
        <f t="shared" si="2"/>
        <v>2</v>
      </c>
      <c r="AH50" s="12">
        <v>9</v>
      </c>
      <c r="AI50" s="12">
        <v>2</v>
      </c>
      <c r="AJ50" s="10">
        <f t="shared" si="3"/>
        <v>11</v>
      </c>
      <c r="AK50" s="44">
        <f t="shared" si="12"/>
        <v>10</v>
      </c>
      <c r="AL50" s="44">
        <f t="shared" si="12"/>
        <v>3</v>
      </c>
      <c r="AM50" s="11">
        <f t="shared" si="13"/>
        <v>13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589">
        <v>0</v>
      </c>
      <c r="AW50" s="589">
        <v>0</v>
      </c>
      <c r="AX50" s="13">
        <v>9</v>
      </c>
      <c r="AY50" s="13">
        <v>2</v>
      </c>
      <c r="AZ50" s="13">
        <v>1</v>
      </c>
      <c r="BA50" s="13">
        <v>1</v>
      </c>
      <c r="BB50" s="13">
        <v>0</v>
      </c>
      <c r="BC50" s="13">
        <v>0</v>
      </c>
      <c r="BD50" s="310">
        <f t="shared" si="14"/>
        <v>0</v>
      </c>
      <c r="BE50" s="310">
        <f t="shared" si="14"/>
        <v>0</v>
      </c>
      <c r="BF50" s="10">
        <f t="shared" si="15"/>
        <v>0</v>
      </c>
      <c r="BG50" s="311">
        <f t="shared" si="16"/>
        <v>10</v>
      </c>
      <c r="BH50" s="311">
        <f t="shared" si="16"/>
        <v>3</v>
      </c>
      <c r="BI50" s="10">
        <f t="shared" si="17"/>
        <v>13</v>
      </c>
      <c r="BJ50" s="44">
        <f t="shared" si="18"/>
        <v>10</v>
      </c>
      <c r="BK50" s="44">
        <f t="shared" si="18"/>
        <v>3</v>
      </c>
      <c r="BL50" s="11">
        <f t="shared" si="18"/>
        <v>13</v>
      </c>
      <c r="BM50" s="13">
        <v>0</v>
      </c>
      <c r="BN50" s="13">
        <v>0</v>
      </c>
      <c r="BO50" s="13">
        <v>0</v>
      </c>
      <c r="BP50" s="13">
        <v>0</v>
      </c>
      <c r="BQ50" s="13"/>
      <c r="BR50" s="13"/>
      <c r="BS50" s="13"/>
      <c r="BT50" s="13"/>
      <c r="BU50" s="299">
        <f t="shared" si="19"/>
        <v>0</v>
      </c>
      <c r="BV50" s="299">
        <f t="shared" si="19"/>
        <v>0</v>
      </c>
      <c r="BW50" s="44">
        <f t="shared" si="20"/>
        <v>0</v>
      </c>
      <c r="BX50" s="44">
        <f t="shared" si="20"/>
        <v>0</v>
      </c>
      <c r="BY50" s="11">
        <f t="shared" si="21"/>
        <v>0</v>
      </c>
      <c r="BZ50" s="14">
        <f t="shared" si="22"/>
        <v>10</v>
      </c>
      <c r="CA50" s="14">
        <f t="shared" si="5"/>
        <v>3</v>
      </c>
      <c r="CB50" s="525">
        <f t="shared" si="23"/>
        <v>0</v>
      </c>
      <c r="CC50" s="525">
        <f t="shared" si="23"/>
        <v>0</v>
      </c>
      <c r="CD50" s="312">
        <f t="shared" si="24"/>
        <v>10</v>
      </c>
      <c r="CE50" s="312">
        <f t="shared" si="24"/>
        <v>3</v>
      </c>
      <c r="CF50" s="313">
        <f t="shared" si="25"/>
        <v>13</v>
      </c>
      <c r="CG50" s="302"/>
    </row>
    <row r="51" spans="2:85" ht="14.25" x14ac:dyDescent="0.25">
      <c r="B51" s="9">
        <v>39</v>
      </c>
      <c r="C51" s="9" t="s">
        <v>265</v>
      </c>
      <c r="D51" s="37" t="s">
        <v>21</v>
      </c>
      <c r="E51" s="526">
        <v>60712650</v>
      </c>
      <c r="F51" s="527" t="s">
        <v>835</v>
      </c>
      <c r="G51" s="9" t="s">
        <v>53</v>
      </c>
      <c r="H51" s="9"/>
      <c r="I51" s="9"/>
      <c r="J51" s="9"/>
      <c r="K51" s="9"/>
      <c r="L51" s="9"/>
      <c r="M51" s="9"/>
      <c r="N51" s="9">
        <v>2</v>
      </c>
      <c r="O51" s="9">
        <v>2</v>
      </c>
      <c r="P51" s="299">
        <f t="shared" si="6"/>
        <v>2</v>
      </c>
      <c r="Q51" s="299">
        <f t="shared" si="6"/>
        <v>2</v>
      </c>
      <c r="R51" s="300">
        <f t="shared" si="7"/>
        <v>4</v>
      </c>
      <c r="S51" s="289">
        <v>3</v>
      </c>
      <c r="T51" s="289">
        <v>1</v>
      </c>
      <c r="U51" s="289"/>
      <c r="V51" s="289"/>
      <c r="W51" s="289"/>
      <c r="X51" s="289"/>
      <c r="Y51" s="299">
        <f t="shared" si="8"/>
        <v>3</v>
      </c>
      <c r="Z51" s="299">
        <f t="shared" si="8"/>
        <v>1</v>
      </c>
      <c r="AA51" s="10">
        <f t="shared" si="9"/>
        <v>4</v>
      </c>
      <c r="AB51" s="44">
        <f t="shared" si="10"/>
        <v>5</v>
      </c>
      <c r="AC51" s="44">
        <f t="shared" si="10"/>
        <v>3</v>
      </c>
      <c r="AD51" s="11">
        <f t="shared" si="11"/>
        <v>8</v>
      </c>
      <c r="AE51" s="12">
        <v>1</v>
      </c>
      <c r="AF51" s="12">
        <v>0</v>
      </c>
      <c r="AG51" s="10">
        <f t="shared" si="2"/>
        <v>1</v>
      </c>
      <c r="AH51" s="12">
        <v>4</v>
      </c>
      <c r="AI51" s="12">
        <v>3</v>
      </c>
      <c r="AJ51" s="10">
        <f t="shared" si="3"/>
        <v>7</v>
      </c>
      <c r="AK51" s="44">
        <f t="shared" si="12"/>
        <v>5</v>
      </c>
      <c r="AL51" s="44">
        <f t="shared" si="12"/>
        <v>3</v>
      </c>
      <c r="AM51" s="11">
        <f t="shared" si="13"/>
        <v>8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589">
        <v>0</v>
      </c>
      <c r="AW51" s="589">
        <v>0</v>
      </c>
      <c r="AX51" s="13">
        <v>5</v>
      </c>
      <c r="AY51" s="13">
        <v>3</v>
      </c>
      <c r="AZ51" s="13">
        <v>0</v>
      </c>
      <c r="BA51" s="13">
        <v>0</v>
      </c>
      <c r="BB51" s="13">
        <v>0</v>
      </c>
      <c r="BC51" s="13">
        <v>0</v>
      </c>
      <c r="BD51" s="310">
        <f t="shared" si="14"/>
        <v>0</v>
      </c>
      <c r="BE51" s="310">
        <f t="shared" si="14"/>
        <v>0</v>
      </c>
      <c r="BF51" s="10">
        <f t="shared" si="15"/>
        <v>0</v>
      </c>
      <c r="BG51" s="311">
        <f t="shared" si="16"/>
        <v>5</v>
      </c>
      <c r="BH51" s="311">
        <f t="shared" si="16"/>
        <v>3</v>
      </c>
      <c r="BI51" s="10">
        <f t="shared" si="17"/>
        <v>8</v>
      </c>
      <c r="BJ51" s="44">
        <f t="shared" si="18"/>
        <v>5</v>
      </c>
      <c r="BK51" s="44">
        <f t="shared" si="18"/>
        <v>3</v>
      </c>
      <c r="BL51" s="11">
        <f t="shared" si="18"/>
        <v>8</v>
      </c>
      <c r="BM51" s="13">
        <v>0</v>
      </c>
      <c r="BN51" s="13">
        <v>0</v>
      </c>
      <c r="BO51" s="13">
        <v>1</v>
      </c>
      <c r="BP51" s="13">
        <v>0</v>
      </c>
      <c r="BQ51" s="13"/>
      <c r="BR51" s="13"/>
      <c r="BS51" s="13"/>
      <c r="BT51" s="13"/>
      <c r="BU51" s="299">
        <f t="shared" si="19"/>
        <v>1</v>
      </c>
      <c r="BV51" s="299">
        <f t="shared" si="19"/>
        <v>0</v>
      </c>
      <c r="BW51" s="44">
        <f t="shared" si="20"/>
        <v>1</v>
      </c>
      <c r="BX51" s="44">
        <f t="shared" si="20"/>
        <v>0</v>
      </c>
      <c r="BY51" s="11">
        <f t="shared" si="21"/>
        <v>1</v>
      </c>
      <c r="BZ51" s="14">
        <f t="shared" si="22"/>
        <v>5</v>
      </c>
      <c r="CA51" s="14">
        <f t="shared" si="5"/>
        <v>3</v>
      </c>
      <c r="CB51" s="525">
        <f t="shared" si="23"/>
        <v>1</v>
      </c>
      <c r="CC51" s="525">
        <f t="shared" si="23"/>
        <v>0</v>
      </c>
      <c r="CD51" s="312">
        <f t="shared" si="24"/>
        <v>6</v>
      </c>
      <c r="CE51" s="312">
        <f t="shared" si="24"/>
        <v>3</v>
      </c>
      <c r="CF51" s="313">
        <f t="shared" si="25"/>
        <v>9</v>
      </c>
      <c r="CG51" s="302"/>
    </row>
    <row r="52" spans="2:85" ht="14.25" x14ac:dyDescent="0.25">
      <c r="B52" s="9">
        <v>40</v>
      </c>
      <c r="C52" s="9" t="s">
        <v>265</v>
      </c>
      <c r="D52" s="37" t="s">
        <v>21</v>
      </c>
      <c r="E52" s="526">
        <v>60712651</v>
      </c>
      <c r="F52" s="527" t="s">
        <v>836</v>
      </c>
      <c r="G52" s="9" t="s">
        <v>53</v>
      </c>
      <c r="H52" s="9"/>
      <c r="I52" s="9"/>
      <c r="J52" s="9"/>
      <c r="K52" s="9"/>
      <c r="L52" s="9"/>
      <c r="M52" s="9"/>
      <c r="N52" s="9">
        <v>2</v>
      </c>
      <c r="O52" s="9">
        <v>2</v>
      </c>
      <c r="P52" s="299">
        <f t="shared" si="6"/>
        <v>2</v>
      </c>
      <c r="Q52" s="299">
        <f t="shared" si="6"/>
        <v>2</v>
      </c>
      <c r="R52" s="300">
        <f t="shared" si="7"/>
        <v>4</v>
      </c>
      <c r="S52" s="289">
        <v>3</v>
      </c>
      <c r="T52" s="289">
        <v>2</v>
      </c>
      <c r="U52" s="289"/>
      <c r="V52" s="289"/>
      <c r="W52" s="289"/>
      <c r="X52" s="289"/>
      <c r="Y52" s="299">
        <f t="shared" si="8"/>
        <v>3</v>
      </c>
      <c r="Z52" s="299">
        <f t="shared" si="8"/>
        <v>2</v>
      </c>
      <c r="AA52" s="10">
        <f t="shared" si="9"/>
        <v>5</v>
      </c>
      <c r="AB52" s="44">
        <f t="shared" si="10"/>
        <v>5</v>
      </c>
      <c r="AC52" s="44">
        <f t="shared" si="10"/>
        <v>4</v>
      </c>
      <c r="AD52" s="11">
        <f t="shared" si="11"/>
        <v>9</v>
      </c>
      <c r="AE52" s="12">
        <v>2</v>
      </c>
      <c r="AF52" s="12">
        <v>1</v>
      </c>
      <c r="AG52" s="10">
        <f t="shared" si="2"/>
        <v>3</v>
      </c>
      <c r="AH52" s="12">
        <v>3</v>
      </c>
      <c r="AI52" s="12">
        <v>3</v>
      </c>
      <c r="AJ52" s="10">
        <f t="shared" si="3"/>
        <v>6</v>
      </c>
      <c r="AK52" s="44">
        <f t="shared" si="12"/>
        <v>5</v>
      </c>
      <c r="AL52" s="44">
        <f t="shared" si="12"/>
        <v>4</v>
      </c>
      <c r="AM52" s="11">
        <f t="shared" si="13"/>
        <v>9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589">
        <v>0</v>
      </c>
      <c r="AW52" s="589">
        <v>0</v>
      </c>
      <c r="AX52" s="13">
        <v>5</v>
      </c>
      <c r="AY52" s="13">
        <v>4</v>
      </c>
      <c r="AZ52" s="13">
        <v>0</v>
      </c>
      <c r="BA52" s="13">
        <v>0</v>
      </c>
      <c r="BB52" s="13">
        <v>0</v>
      </c>
      <c r="BC52" s="13">
        <v>0</v>
      </c>
      <c r="BD52" s="310">
        <f t="shared" si="14"/>
        <v>0</v>
      </c>
      <c r="BE52" s="310">
        <f t="shared" si="14"/>
        <v>0</v>
      </c>
      <c r="BF52" s="10">
        <f t="shared" si="15"/>
        <v>0</v>
      </c>
      <c r="BG52" s="311">
        <f t="shared" si="16"/>
        <v>5</v>
      </c>
      <c r="BH52" s="311">
        <f t="shared" si="16"/>
        <v>4</v>
      </c>
      <c r="BI52" s="10">
        <f t="shared" si="17"/>
        <v>9</v>
      </c>
      <c r="BJ52" s="44">
        <f t="shared" si="18"/>
        <v>5</v>
      </c>
      <c r="BK52" s="44">
        <f t="shared" si="18"/>
        <v>4</v>
      </c>
      <c r="BL52" s="11">
        <f t="shared" si="18"/>
        <v>9</v>
      </c>
      <c r="BM52" s="13">
        <v>0</v>
      </c>
      <c r="BN52" s="13">
        <v>0</v>
      </c>
      <c r="BO52" s="13">
        <v>0</v>
      </c>
      <c r="BP52" s="13">
        <v>0</v>
      </c>
      <c r="BQ52" s="13"/>
      <c r="BR52" s="13"/>
      <c r="BS52" s="13"/>
      <c r="BT52" s="13"/>
      <c r="BU52" s="299">
        <f t="shared" si="19"/>
        <v>0</v>
      </c>
      <c r="BV52" s="299">
        <f t="shared" si="19"/>
        <v>0</v>
      </c>
      <c r="BW52" s="44">
        <f t="shared" si="20"/>
        <v>0</v>
      </c>
      <c r="BX52" s="44">
        <f t="shared" si="20"/>
        <v>0</v>
      </c>
      <c r="BY52" s="11">
        <f t="shared" si="21"/>
        <v>0</v>
      </c>
      <c r="BZ52" s="14">
        <f t="shared" si="22"/>
        <v>5</v>
      </c>
      <c r="CA52" s="14">
        <f t="shared" si="5"/>
        <v>4</v>
      </c>
      <c r="CB52" s="525">
        <f t="shared" si="23"/>
        <v>0</v>
      </c>
      <c r="CC52" s="525">
        <f t="shared" si="23"/>
        <v>0</v>
      </c>
      <c r="CD52" s="312">
        <f t="shared" si="24"/>
        <v>5</v>
      </c>
      <c r="CE52" s="312">
        <f t="shared" si="24"/>
        <v>4</v>
      </c>
      <c r="CF52" s="313">
        <f t="shared" si="25"/>
        <v>9</v>
      </c>
      <c r="CG52" s="302"/>
    </row>
    <row r="53" spans="2:85" ht="14.25" x14ac:dyDescent="0.25">
      <c r="B53" s="9">
        <v>41</v>
      </c>
      <c r="C53" s="9" t="s">
        <v>265</v>
      </c>
      <c r="D53" s="37" t="s">
        <v>21</v>
      </c>
      <c r="E53" s="526">
        <v>60712652</v>
      </c>
      <c r="F53" s="528" t="s">
        <v>837</v>
      </c>
      <c r="G53" s="9" t="s">
        <v>53</v>
      </c>
      <c r="H53" s="9"/>
      <c r="I53" s="9"/>
      <c r="J53" s="9"/>
      <c r="K53" s="9"/>
      <c r="L53" s="9"/>
      <c r="M53" s="9"/>
      <c r="N53" s="9">
        <v>3</v>
      </c>
      <c r="O53" s="9">
        <v>2</v>
      </c>
      <c r="P53" s="299">
        <f t="shared" si="6"/>
        <v>3</v>
      </c>
      <c r="Q53" s="299">
        <f t="shared" si="6"/>
        <v>2</v>
      </c>
      <c r="R53" s="300">
        <f t="shared" si="7"/>
        <v>5</v>
      </c>
      <c r="S53" s="289">
        <v>3</v>
      </c>
      <c r="T53" s="289">
        <v>1</v>
      </c>
      <c r="U53" s="289"/>
      <c r="V53" s="289"/>
      <c r="W53" s="289"/>
      <c r="X53" s="289"/>
      <c r="Y53" s="299">
        <f t="shared" si="8"/>
        <v>3</v>
      </c>
      <c r="Z53" s="299">
        <f t="shared" si="8"/>
        <v>1</v>
      </c>
      <c r="AA53" s="10">
        <f t="shared" si="9"/>
        <v>4</v>
      </c>
      <c r="AB53" s="44">
        <f t="shared" si="10"/>
        <v>6</v>
      </c>
      <c r="AC53" s="44">
        <f t="shared" si="10"/>
        <v>3</v>
      </c>
      <c r="AD53" s="11">
        <f t="shared" si="11"/>
        <v>9</v>
      </c>
      <c r="AE53" s="12">
        <v>4</v>
      </c>
      <c r="AF53" s="12">
        <v>1</v>
      </c>
      <c r="AG53" s="10">
        <f t="shared" si="2"/>
        <v>5</v>
      </c>
      <c r="AH53" s="12">
        <v>2</v>
      </c>
      <c r="AI53" s="12">
        <v>2</v>
      </c>
      <c r="AJ53" s="10">
        <f t="shared" si="3"/>
        <v>4</v>
      </c>
      <c r="AK53" s="44">
        <f t="shared" si="12"/>
        <v>6</v>
      </c>
      <c r="AL53" s="44">
        <f t="shared" si="12"/>
        <v>3</v>
      </c>
      <c r="AM53" s="11">
        <f t="shared" si="13"/>
        <v>9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589">
        <v>0</v>
      </c>
      <c r="AW53" s="589">
        <v>0</v>
      </c>
      <c r="AX53" s="13">
        <v>6</v>
      </c>
      <c r="AY53" s="13">
        <v>3</v>
      </c>
      <c r="AZ53" s="13">
        <v>0</v>
      </c>
      <c r="BA53" s="13">
        <v>0</v>
      </c>
      <c r="BB53" s="13">
        <v>0</v>
      </c>
      <c r="BC53" s="13">
        <v>0</v>
      </c>
      <c r="BD53" s="310">
        <f t="shared" si="14"/>
        <v>0</v>
      </c>
      <c r="BE53" s="310">
        <f t="shared" si="14"/>
        <v>0</v>
      </c>
      <c r="BF53" s="10">
        <f t="shared" si="15"/>
        <v>0</v>
      </c>
      <c r="BG53" s="311">
        <f t="shared" si="16"/>
        <v>6</v>
      </c>
      <c r="BH53" s="311">
        <f t="shared" si="16"/>
        <v>3</v>
      </c>
      <c r="BI53" s="10">
        <f t="shared" si="17"/>
        <v>9</v>
      </c>
      <c r="BJ53" s="44">
        <f t="shared" si="18"/>
        <v>6</v>
      </c>
      <c r="BK53" s="44">
        <f t="shared" si="18"/>
        <v>3</v>
      </c>
      <c r="BL53" s="11">
        <f t="shared" si="18"/>
        <v>9</v>
      </c>
      <c r="BM53" s="13">
        <v>0</v>
      </c>
      <c r="BN53" s="13">
        <v>0</v>
      </c>
      <c r="BO53" s="13">
        <v>0</v>
      </c>
      <c r="BP53" s="13">
        <v>0</v>
      </c>
      <c r="BQ53" s="13"/>
      <c r="BR53" s="13"/>
      <c r="BS53" s="13"/>
      <c r="BT53" s="13"/>
      <c r="BU53" s="299">
        <f t="shared" si="19"/>
        <v>0</v>
      </c>
      <c r="BV53" s="299">
        <f t="shared" si="19"/>
        <v>0</v>
      </c>
      <c r="BW53" s="44">
        <f t="shared" si="20"/>
        <v>0</v>
      </c>
      <c r="BX53" s="44">
        <f t="shared" si="20"/>
        <v>0</v>
      </c>
      <c r="BY53" s="11">
        <f t="shared" si="21"/>
        <v>0</v>
      </c>
      <c r="BZ53" s="14">
        <f t="shared" si="22"/>
        <v>6</v>
      </c>
      <c r="CA53" s="14">
        <f t="shared" si="5"/>
        <v>3</v>
      </c>
      <c r="CB53" s="525">
        <f t="shared" si="23"/>
        <v>0</v>
      </c>
      <c r="CC53" s="525">
        <f t="shared" si="23"/>
        <v>0</v>
      </c>
      <c r="CD53" s="312">
        <f t="shared" si="24"/>
        <v>6</v>
      </c>
      <c r="CE53" s="312">
        <f t="shared" si="24"/>
        <v>3</v>
      </c>
      <c r="CF53" s="313">
        <f t="shared" si="25"/>
        <v>9</v>
      </c>
      <c r="CG53" s="302"/>
    </row>
    <row r="54" spans="2:85" ht="14.25" x14ac:dyDescent="0.25">
      <c r="B54" s="9">
        <v>42</v>
      </c>
      <c r="C54" s="9" t="s">
        <v>265</v>
      </c>
      <c r="D54" s="37" t="s">
        <v>21</v>
      </c>
      <c r="E54" s="526">
        <v>60712653</v>
      </c>
      <c r="F54" s="527" t="s">
        <v>838</v>
      </c>
      <c r="G54" s="9" t="s">
        <v>53</v>
      </c>
      <c r="H54" s="9"/>
      <c r="I54" s="9"/>
      <c r="J54" s="9"/>
      <c r="K54" s="9"/>
      <c r="L54" s="9"/>
      <c r="M54" s="9"/>
      <c r="N54" s="9">
        <v>1</v>
      </c>
      <c r="O54" s="9">
        <v>4</v>
      </c>
      <c r="P54" s="299">
        <f t="shared" si="6"/>
        <v>1</v>
      </c>
      <c r="Q54" s="299">
        <f t="shared" si="6"/>
        <v>4</v>
      </c>
      <c r="R54" s="300">
        <f t="shared" si="7"/>
        <v>5</v>
      </c>
      <c r="S54" s="289">
        <v>6</v>
      </c>
      <c r="T54" s="289">
        <v>0</v>
      </c>
      <c r="U54" s="289"/>
      <c r="V54" s="289"/>
      <c r="W54" s="289"/>
      <c r="X54" s="289"/>
      <c r="Y54" s="299">
        <f t="shared" si="8"/>
        <v>6</v>
      </c>
      <c r="Z54" s="299">
        <f t="shared" si="8"/>
        <v>0</v>
      </c>
      <c r="AA54" s="10">
        <f t="shared" si="9"/>
        <v>6</v>
      </c>
      <c r="AB54" s="44">
        <f t="shared" si="10"/>
        <v>7</v>
      </c>
      <c r="AC54" s="44">
        <f t="shared" si="10"/>
        <v>4</v>
      </c>
      <c r="AD54" s="11">
        <f t="shared" si="11"/>
        <v>11</v>
      </c>
      <c r="AE54" s="12">
        <v>3</v>
      </c>
      <c r="AF54" s="12">
        <v>0</v>
      </c>
      <c r="AG54" s="10">
        <f t="shared" si="2"/>
        <v>3</v>
      </c>
      <c r="AH54" s="12">
        <v>4</v>
      </c>
      <c r="AI54" s="12">
        <v>4</v>
      </c>
      <c r="AJ54" s="10">
        <f t="shared" si="3"/>
        <v>8</v>
      </c>
      <c r="AK54" s="44">
        <f t="shared" si="12"/>
        <v>7</v>
      </c>
      <c r="AL54" s="44">
        <f t="shared" si="12"/>
        <v>4</v>
      </c>
      <c r="AM54" s="11">
        <f t="shared" si="13"/>
        <v>11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589">
        <v>0</v>
      </c>
      <c r="AW54" s="589">
        <v>0</v>
      </c>
      <c r="AX54" s="13">
        <v>7</v>
      </c>
      <c r="AY54" s="13">
        <v>4</v>
      </c>
      <c r="AZ54" s="13">
        <v>0</v>
      </c>
      <c r="BA54" s="13">
        <v>0</v>
      </c>
      <c r="BB54" s="13">
        <v>0</v>
      </c>
      <c r="BC54" s="13">
        <v>0</v>
      </c>
      <c r="BD54" s="310">
        <f t="shared" si="14"/>
        <v>0</v>
      </c>
      <c r="BE54" s="310">
        <f t="shared" si="14"/>
        <v>0</v>
      </c>
      <c r="BF54" s="10">
        <f t="shared" si="15"/>
        <v>0</v>
      </c>
      <c r="BG54" s="311">
        <f t="shared" si="16"/>
        <v>7</v>
      </c>
      <c r="BH54" s="311">
        <f t="shared" si="16"/>
        <v>4</v>
      </c>
      <c r="BI54" s="10">
        <f t="shared" si="17"/>
        <v>11</v>
      </c>
      <c r="BJ54" s="44">
        <f t="shared" si="18"/>
        <v>7</v>
      </c>
      <c r="BK54" s="44">
        <f t="shared" si="18"/>
        <v>4</v>
      </c>
      <c r="BL54" s="11">
        <f t="shared" si="18"/>
        <v>11</v>
      </c>
      <c r="BM54" s="13">
        <v>0</v>
      </c>
      <c r="BN54" s="13">
        <v>0</v>
      </c>
      <c r="BO54" s="13">
        <v>0</v>
      </c>
      <c r="BP54" s="13">
        <v>0</v>
      </c>
      <c r="BQ54" s="13"/>
      <c r="BR54" s="13"/>
      <c r="BS54" s="13"/>
      <c r="BT54" s="13"/>
      <c r="BU54" s="299">
        <f t="shared" si="19"/>
        <v>0</v>
      </c>
      <c r="BV54" s="299">
        <f t="shared" si="19"/>
        <v>0</v>
      </c>
      <c r="BW54" s="44">
        <f t="shared" si="20"/>
        <v>0</v>
      </c>
      <c r="BX54" s="44">
        <f t="shared" si="20"/>
        <v>0</v>
      </c>
      <c r="BY54" s="11">
        <f t="shared" si="21"/>
        <v>0</v>
      </c>
      <c r="BZ54" s="14">
        <f t="shared" si="22"/>
        <v>7</v>
      </c>
      <c r="CA54" s="14">
        <f t="shared" si="5"/>
        <v>4</v>
      </c>
      <c r="CB54" s="525">
        <f t="shared" si="23"/>
        <v>0</v>
      </c>
      <c r="CC54" s="525">
        <f t="shared" si="23"/>
        <v>0</v>
      </c>
      <c r="CD54" s="312">
        <f t="shared" si="24"/>
        <v>7</v>
      </c>
      <c r="CE54" s="312">
        <f t="shared" si="24"/>
        <v>4</v>
      </c>
      <c r="CF54" s="313">
        <f t="shared" si="25"/>
        <v>11</v>
      </c>
      <c r="CG54" s="302"/>
    </row>
    <row r="55" spans="2:85" ht="14.25" x14ac:dyDescent="0.25">
      <c r="B55" s="9">
        <v>43</v>
      </c>
      <c r="C55" s="9" t="s">
        <v>265</v>
      </c>
      <c r="D55" s="37" t="s">
        <v>21</v>
      </c>
      <c r="E55" s="526">
        <v>60712654</v>
      </c>
      <c r="F55" s="527" t="s">
        <v>839</v>
      </c>
      <c r="G55" s="9" t="s">
        <v>53</v>
      </c>
      <c r="H55" s="9"/>
      <c r="I55" s="9"/>
      <c r="J55" s="9"/>
      <c r="K55" s="9"/>
      <c r="L55" s="9"/>
      <c r="M55" s="9"/>
      <c r="N55" s="9">
        <v>1</v>
      </c>
      <c r="O55" s="9">
        <v>1</v>
      </c>
      <c r="P55" s="299">
        <f t="shared" si="6"/>
        <v>1</v>
      </c>
      <c r="Q55" s="299">
        <f t="shared" si="6"/>
        <v>1</v>
      </c>
      <c r="R55" s="300">
        <f t="shared" si="7"/>
        <v>2</v>
      </c>
      <c r="S55" s="289">
        <v>3</v>
      </c>
      <c r="T55" s="289">
        <v>4</v>
      </c>
      <c r="U55" s="289"/>
      <c r="V55" s="289"/>
      <c r="W55" s="289"/>
      <c r="X55" s="289"/>
      <c r="Y55" s="299">
        <f t="shared" si="8"/>
        <v>3</v>
      </c>
      <c r="Z55" s="299">
        <f t="shared" si="8"/>
        <v>4</v>
      </c>
      <c r="AA55" s="10">
        <f t="shared" si="9"/>
        <v>7</v>
      </c>
      <c r="AB55" s="44">
        <f t="shared" si="10"/>
        <v>4</v>
      </c>
      <c r="AC55" s="44">
        <f t="shared" si="10"/>
        <v>5</v>
      </c>
      <c r="AD55" s="11">
        <f t="shared" si="11"/>
        <v>9</v>
      </c>
      <c r="AE55" s="12">
        <v>3</v>
      </c>
      <c r="AF55" s="12">
        <v>3</v>
      </c>
      <c r="AG55" s="10">
        <f t="shared" si="2"/>
        <v>6</v>
      </c>
      <c r="AH55" s="12">
        <v>1</v>
      </c>
      <c r="AI55" s="12">
        <v>2</v>
      </c>
      <c r="AJ55" s="10">
        <f t="shared" si="3"/>
        <v>3</v>
      </c>
      <c r="AK55" s="44">
        <f t="shared" si="12"/>
        <v>4</v>
      </c>
      <c r="AL55" s="44">
        <f t="shared" si="12"/>
        <v>5</v>
      </c>
      <c r="AM55" s="11">
        <f t="shared" si="13"/>
        <v>9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1</v>
      </c>
      <c r="AV55" s="589">
        <v>0</v>
      </c>
      <c r="AW55" s="589">
        <v>0</v>
      </c>
      <c r="AX55" s="13">
        <v>3</v>
      </c>
      <c r="AY55" s="13">
        <v>4</v>
      </c>
      <c r="AZ55" s="13">
        <v>1</v>
      </c>
      <c r="BA55" s="13">
        <v>0</v>
      </c>
      <c r="BB55" s="13">
        <v>0</v>
      </c>
      <c r="BC55" s="13">
        <v>0</v>
      </c>
      <c r="BD55" s="310">
        <f t="shared" si="14"/>
        <v>0</v>
      </c>
      <c r="BE55" s="310">
        <f t="shared" si="14"/>
        <v>1</v>
      </c>
      <c r="BF55" s="10">
        <f t="shared" si="15"/>
        <v>1</v>
      </c>
      <c r="BG55" s="311">
        <f t="shared" si="16"/>
        <v>4</v>
      </c>
      <c r="BH55" s="311">
        <f t="shared" si="16"/>
        <v>4</v>
      </c>
      <c r="BI55" s="10">
        <f t="shared" si="17"/>
        <v>8</v>
      </c>
      <c r="BJ55" s="44">
        <f t="shared" si="18"/>
        <v>4</v>
      </c>
      <c r="BK55" s="44">
        <f t="shared" si="18"/>
        <v>5</v>
      </c>
      <c r="BL55" s="11">
        <f t="shared" si="18"/>
        <v>9</v>
      </c>
      <c r="BM55" s="13">
        <v>0</v>
      </c>
      <c r="BN55" s="13">
        <v>0</v>
      </c>
      <c r="BO55" s="13">
        <v>1</v>
      </c>
      <c r="BP55" s="13">
        <v>0</v>
      </c>
      <c r="BQ55" s="13"/>
      <c r="BR55" s="13"/>
      <c r="BS55" s="13"/>
      <c r="BT55" s="13"/>
      <c r="BU55" s="299">
        <f t="shared" si="19"/>
        <v>1</v>
      </c>
      <c r="BV55" s="299">
        <f t="shared" si="19"/>
        <v>0</v>
      </c>
      <c r="BW55" s="44">
        <f t="shared" si="20"/>
        <v>1</v>
      </c>
      <c r="BX55" s="44">
        <f t="shared" si="20"/>
        <v>0</v>
      </c>
      <c r="BY55" s="11">
        <f t="shared" si="21"/>
        <v>1</v>
      </c>
      <c r="BZ55" s="14">
        <f t="shared" si="22"/>
        <v>4</v>
      </c>
      <c r="CA55" s="14">
        <f t="shared" si="5"/>
        <v>5</v>
      </c>
      <c r="CB55" s="525">
        <f t="shared" si="23"/>
        <v>1</v>
      </c>
      <c r="CC55" s="525">
        <f t="shared" si="23"/>
        <v>0</v>
      </c>
      <c r="CD55" s="312">
        <f t="shared" si="24"/>
        <v>5</v>
      </c>
      <c r="CE55" s="312">
        <f t="shared" si="24"/>
        <v>5</v>
      </c>
      <c r="CF55" s="313">
        <f t="shared" si="25"/>
        <v>10</v>
      </c>
      <c r="CG55" s="302"/>
    </row>
    <row r="56" spans="2:85" ht="14.25" x14ac:dyDescent="0.25">
      <c r="B56" s="9">
        <v>44</v>
      </c>
      <c r="C56" s="9" t="s">
        <v>265</v>
      </c>
      <c r="D56" s="37" t="s">
        <v>21</v>
      </c>
      <c r="E56" s="526">
        <v>60712655</v>
      </c>
      <c r="F56" s="527" t="s">
        <v>840</v>
      </c>
      <c r="G56" s="9" t="s">
        <v>53</v>
      </c>
      <c r="H56" s="9"/>
      <c r="I56" s="9"/>
      <c r="J56" s="9"/>
      <c r="K56" s="9"/>
      <c r="L56" s="9"/>
      <c r="M56" s="9"/>
      <c r="N56" s="9">
        <v>0</v>
      </c>
      <c r="O56" s="9">
        <v>1</v>
      </c>
      <c r="P56" s="299">
        <f t="shared" si="6"/>
        <v>0</v>
      </c>
      <c r="Q56" s="299">
        <f t="shared" si="6"/>
        <v>1</v>
      </c>
      <c r="R56" s="300">
        <f t="shared" si="7"/>
        <v>1</v>
      </c>
      <c r="S56" s="289">
        <v>5</v>
      </c>
      <c r="T56" s="289">
        <v>2</v>
      </c>
      <c r="U56" s="289"/>
      <c r="V56" s="289"/>
      <c r="W56" s="289"/>
      <c r="X56" s="289"/>
      <c r="Y56" s="299">
        <f t="shared" si="8"/>
        <v>5</v>
      </c>
      <c r="Z56" s="299">
        <f t="shared" si="8"/>
        <v>2</v>
      </c>
      <c r="AA56" s="10">
        <f t="shared" si="9"/>
        <v>7</v>
      </c>
      <c r="AB56" s="44">
        <f t="shared" si="10"/>
        <v>5</v>
      </c>
      <c r="AC56" s="44">
        <f t="shared" si="10"/>
        <v>3</v>
      </c>
      <c r="AD56" s="11">
        <f t="shared" si="11"/>
        <v>8</v>
      </c>
      <c r="AE56" s="12">
        <v>0</v>
      </c>
      <c r="AF56" s="12">
        <v>1</v>
      </c>
      <c r="AG56" s="10">
        <f t="shared" si="2"/>
        <v>1</v>
      </c>
      <c r="AH56" s="12">
        <v>5</v>
      </c>
      <c r="AI56" s="12">
        <v>2</v>
      </c>
      <c r="AJ56" s="10">
        <f t="shared" si="3"/>
        <v>7</v>
      </c>
      <c r="AK56" s="44">
        <f t="shared" si="12"/>
        <v>5</v>
      </c>
      <c r="AL56" s="44">
        <f t="shared" si="12"/>
        <v>3</v>
      </c>
      <c r="AM56" s="11">
        <f t="shared" si="13"/>
        <v>8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589">
        <v>0</v>
      </c>
      <c r="AW56" s="589">
        <v>0</v>
      </c>
      <c r="AX56" s="13">
        <v>5</v>
      </c>
      <c r="AY56" s="13">
        <v>3</v>
      </c>
      <c r="AZ56" s="13">
        <v>0</v>
      </c>
      <c r="BA56" s="13">
        <v>0</v>
      </c>
      <c r="BB56" s="13">
        <v>0</v>
      </c>
      <c r="BC56" s="13">
        <v>0</v>
      </c>
      <c r="BD56" s="310">
        <f t="shared" si="14"/>
        <v>0</v>
      </c>
      <c r="BE56" s="310">
        <f t="shared" si="14"/>
        <v>0</v>
      </c>
      <c r="BF56" s="10">
        <f t="shared" si="15"/>
        <v>0</v>
      </c>
      <c r="BG56" s="311">
        <f t="shared" si="16"/>
        <v>5</v>
      </c>
      <c r="BH56" s="311">
        <f t="shared" si="16"/>
        <v>3</v>
      </c>
      <c r="BI56" s="10">
        <f t="shared" si="17"/>
        <v>8</v>
      </c>
      <c r="BJ56" s="44">
        <f t="shared" si="18"/>
        <v>5</v>
      </c>
      <c r="BK56" s="44">
        <f t="shared" si="18"/>
        <v>3</v>
      </c>
      <c r="BL56" s="11">
        <f t="shared" si="18"/>
        <v>8</v>
      </c>
      <c r="BM56" s="13">
        <v>0</v>
      </c>
      <c r="BN56" s="13">
        <v>0</v>
      </c>
      <c r="BO56" s="13">
        <v>1</v>
      </c>
      <c r="BP56" s="13">
        <v>0</v>
      </c>
      <c r="BQ56" s="13"/>
      <c r="BR56" s="13"/>
      <c r="BS56" s="13"/>
      <c r="BT56" s="13"/>
      <c r="BU56" s="299">
        <f t="shared" si="19"/>
        <v>1</v>
      </c>
      <c r="BV56" s="299">
        <f t="shared" si="19"/>
        <v>0</v>
      </c>
      <c r="BW56" s="44">
        <f t="shared" si="20"/>
        <v>1</v>
      </c>
      <c r="BX56" s="44">
        <f t="shared" si="20"/>
        <v>0</v>
      </c>
      <c r="BY56" s="11">
        <f t="shared" si="21"/>
        <v>1</v>
      </c>
      <c r="BZ56" s="14">
        <f t="shared" si="22"/>
        <v>5</v>
      </c>
      <c r="CA56" s="14">
        <f t="shared" si="5"/>
        <v>3</v>
      </c>
      <c r="CB56" s="525">
        <f t="shared" si="23"/>
        <v>1</v>
      </c>
      <c r="CC56" s="525">
        <f t="shared" si="23"/>
        <v>0</v>
      </c>
      <c r="CD56" s="312">
        <f t="shared" si="24"/>
        <v>6</v>
      </c>
      <c r="CE56" s="312">
        <f t="shared" si="24"/>
        <v>3</v>
      </c>
      <c r="CF56" s="313">
        <f t="shared" si="25"/>
        <v>9</v>
      </c>
      <c r="CG56" s="302"/>
    </row>
    <row r="57" spans="2:85" ht="14.25" x14ac:dyDescent="0.25">
      <c r="B57" s="9">
        <v>45</v>
      </c>
      <c r="C57" s="9" t="s">
        <v>265</v>
      </c>
      <c r="D57" s="37" t="s">
        <v>21</v>
      </c>
      <c r="E57" s="526">
        <v>60712656</v>
      </c>
      <c r="F57" s="527" t="s">
        <v>841</v>
      </c>
      <c r="G57" s="9" t="s">
        <v>53</v>
      </c>
      <c r="H57" s="9"/>
      <c r="I57" s="9"/>
      <c r="J57" s="9"/>
      <c r="K57" s="9"/>
      <c r="L57" s="9"/>
      <c r="M57" s="9"/>
      <c r="N57" s="9">
        <v>3</v>
      </c>
      <c r="O57" s="9">
        <v>0</v>
      </c>
      <c r="P57" s="299">
        <f t="shared" si="6"/>
        <v>3</v>
      </c>
      <c r="Q57" s="299">
        <f t="shared" si="6"/>
        <v>0</v>
      </c>
      <c r="R57" s="300">
        <f t="shared" si="7"/>
        <v>3</v>
      </c>
      <c r="S57" s="289">
        <v>1</v>
      </c>
      <c r="T57" s="289">
        <v>5</v>
      </c>
      <c r="U57" s="289"/>
      <c r="V57" s="289"/>
      <c r="W57" s="289"/>
      <c r="X57" s="289"/>
      <c r="Y57" s="299">
        <f t="shared" si="8"/>
        <v>1</v>
      </c>
      <c r="Z57" s="299">
        <f t="shared" si="8"/>
        <v>5</v>
      </c>
      <c r="AA57" s="10">
        <f t="shared" si="9"/>
        <v>6</v>
      </c>
      <c r="AB57" s="44">
        <f t="shared" si="10"/>
        <v>4</v>
      </c>
      <c r="AC57" s="44">
        <f t="shared" si="10"/>
        <v>5</v>
      </c>
      <c r="AD57" s="11">
        <f t="shared" si="11"/>
        <v>9</v>
      </c>
      <c r="AE57" s="12">
        <v>0</v>
      </c>
      <c r="AF57" s="12">
        <v>3</v>
      </c>
      <c r="AG57" s="10">
        <f t="shared" si="2"/>
        <v>3</v>
      </c>
      <c r="AH57" s="12">
        <v>4</v>
      </c>
      <c r="AI57" s="12">
        <v>2</v>
      </c>
      <c r="AJ57" s="10">
        <f t="shared" si="3"/>
        <v>6</v>
      </c>
      <c r="AK57" s="44">
        <f t="shared" si="12"/>
        <v>4</v>
      </c>
      <c r="AL57" s="44">
        <f t="shared" si="12"/>
        <v>5</v>
      </c>
      <c r="AM57" s="11">
        <f t="shared" si="13"/>
        <v>9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1</v>
      </c>
      <c r="AV57" s="589">
        <v>0</v>
      </c>
      <c r="AW57" s="589">
        <v>0</v>
      </c>
      <c r="AX57" s="13">
        <v>1</v>
      </c>
      <c r="AY57" s="13">
        <v>4</v>
      </c>
      <c r="AZ57" s="13">
        <v>3</v>
      </c>
      <c r="BA57" s="13">
        <v>0</v>
      </c>
      <c r="BB57" s="13">
        <v>0</v>
      </c>
      <c r="BC57" s="13">
        <v>0</v>
      </c>
      <c r="BD57" s="310">
        <f t="shared" si="14"/>
        <v>0</v>
      </c>
      <c r="BE57" s="310">
        <f t="shared" si="14"/>
        <v>1</v>
      </c>
      <c r="BF57" s="10">
        <f t="shared" si="15"/>
        <v>1</v>
      </c>
      <c r="BG57" s="311">
        <f t="shared" si="16"/>
        <v>4</v>
      </c>
      <c r="BH57" s="311">
        <f t="shared" si="16"/>
        <v>4</v>
      </c>
      <c r="BI57" s="10">
        <f t="shared" si="17"/>
        <v>8</v>
      </c>
      <c r="BJ57" s="44">
        <f t="shared" si="18"/>
        <v>4</v>
      </c>
      <c r="BK57" s="44">
        <f t="shared" si="18"/>
        <v>5</v>
      </c>
      <c r="BL57" s="11">
        <f t="shared" si="18"/>
        <v>9</v>
      </c>
      <c r="BM57" s="13">
        <v>0</v>
      </c>
      <c r="BN57" s="13">
        <v>0</v>
      </c>
      <c r="BO57" s="13">
        <v>0</v>
      </c>
      <c r="BP57" s="13">
        <v>0</v>
      </c>
      <c r="BQ57" s="13"/>
      <c r="BR57" s="13"/>
      <c r="BS57" s="13"/>
      <c r="BT57" s="13"/>
      <c r="BU57" s="299">
        <f t="shared" si="19"/>
        <v>0</v>
      </c>
      <c r="BV57" s="299">
        <f t="shared" si="19"/>
        <v>0</v>
      </c>
      <c r="BW57" s="44">
        <f t="shared" si="20"/>
        <v>0</v>
      </c>
      <c r="BX57" s="44">
        <f t="shared" si="20"/>
        <v>0</v>
      </c>
      <c r="BY57" s="11">
        <f t="shared" si="21"/>
        <v>0</v>
      </c>
      <c r="BZ57" s="14">
        <f t="shared" si="22"/>
        <v>4</v>
      </c>
      <c r="CA57" s="14">
        <f t="shared" si="5"/>
        <v>5</v>
      </c>
      <c r="CB57" s="525">
        <f t="shared" si="23"/>
        <v>0</v>
      </c>
      <c r="CC57" s="525">
        <f t="shared" si="23"/>
        <v>0</v>
      </c>
      <c r="CD57" s="312">
        <f t="shared" si="24"/>
        <v>4</v>
      </c>
      <c r="CE57" s="312">
        <f t="shared" si="24"/>
        <v>5</v>
      </c>
      <c r="CF57" s="313">
        <f t="shared" si="25"/>
        <v>9</v>
      </c>
      <c r="CG57" s="302"/>
    </row>
    <row r="58" spans="2:85" ht="14.25" x14ac:dyDescent="0.25">
      <c r="B58" s="9">
        <v>46</v>
      </c>
      <c r="C58" s="9" t="s">
        <v>265</v>
      </c>
      <c r="D58" s="37" t="s">
        <v>22</v>
      </c>
      <c r="E58" s="526">
        <v>60712706</v>
      </c>
      <c r="F58" s="527" t="s">
        <v>842</v>
      </c>
      <c r="G58" s="9" t="s">
        <v>53</v>
      </c>
      <c r="H58" s="9"/>
      <c r="I58" s="9"/>
      <c r="J58" s="9"/>
      <c r="K58" s="9"/>
      <c r="L58" s="9"/>
      <c r="M58" s="9"/>
      <c r="N58" s="9">
        <v>1</v>
      </c>
      <c r="O58" s="9">
        <v>0</v>
      </c>
      <c r="P58" s="299">
        <f t="shared" si="6"/>
        <v>1</v>
      </c>
      <c r="Q58" s="299">
        <f t="shared" si="6"/>
        <v>0</v>
      </c>
      <c r="R58" s="300">
        <f t="shared" si="7"/>
        <v>1</v>
      </c>
      <c r="S58" s="289">
        <v>7</v>
      </c>
      <c r="T58" s="289">
        <v>1</v>
      </c>
      <c r="U58" s="289"/>
      <c r="V58" s="289"/>
      <c r="W58" s="289"/>
      <c r="X58" s="289"/>
      <c r="Y58" s="299">
        <f t="shared" si="8"/>
        <v>7</v>
      </c>
      <c r="Z58" s="299">
        <f t="shared" si="8"/>
        <v>1</v>
      </c>
      <c r="AA58" s="10">
        <f t="shared" si="9"/>
        <v>8</v>
      </c>
      <c r="AB58" s="44">
        <f t="shared" si="10"/>
        <v>8</v>
      </c>
      <c r="AC58" s="44">
        <f t="shared" si="10"/>
        <v>1</v>
      </c>
      <c r="AD58" s="11">
        <f t="shared" si="11"/>
        <v>9</v>
      </c>
      <c r="AE58" s="12">
        <v>4</v>
      </c>
      <c r="AF58" s="12">
        <v>0</v>
      </c>
      <c r="AG58" s="10">
        <f t="shared" si="2"/>
        <v>4</v>
      </c>
      <c r="AH58" s="12">
        <v>4</v>
      </c>
      <c r="AI58" s="12">
        <v>1</v>
      </c>
      <c r="AJ58" s="10">
        <f t="shared" si="3"/>
        <v>5</v>
      </c>
      <c r="AK58" s="44">
        <f t="shared" si="12"/>
        <v>8</v>
      </c>
      <c r="AL58" s="44">
        <f t="shared" si="12"/>
        <v>1</v>
      </c>
      <c r="AM58" s="11">
        <f t="shared" si="13"/>
        <v>9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589">
        <v>0</v>
      </c>
      <c r="AW58" s="589">
        <v>0</v>
      </c>
      <c r="AX58" s="13">
        <v>8</v>
      </c>
      <c r="AY58" s="13">
        <v>1</v>
      </c>
      <c r="AZ58" s="13">
        <v>0</v>
      </c>
      <c r="BA58" s="13">
        <v>0</v>
      </c>
      <c r="BB58" s="13">
        <v>0</v>
      </c>
      <c r="BC58" s="13">
        <v>0</v>
      </c>
      <c r="BD58" s="310">
        <f t="shared" si="14"/>
        <v>0</v>
      </c>
      <c r="BE58" s="310">
        <f t="shared" si="14"/>
        <v>0</v>
      </c>
      <c r="BF58" s="10">
        <f t="shared" si="15"/>
        <v>0</v>
      </c>
      <c r="BG58" s="311">
        <f t="shared" si="16"/>
        <v>8</v>
      </c>
      <c r="BH58" s="311">
        <f t="shared" si="16"/>
        <v>1</v>
      </c>
      <c r="BI58" s="10">
        <f t="shared" si="17"/>
        <v>9</v>
      </c>
      <c r="BJ58" s="44">
        <f t="shared" si="18"/>
        <v>8</v>
      </c>
      <c r="BK58" s="44">
        <f t="shared" si="18"/>
        <v>1</v>
      </c>
      <c r="BL58" s="11">
        <f t="shared" si="18"/>
        <v>9</v>
      </c>
      <c r="BM58" s="13">
        <v>0</v>
      </c>
      <c r="BN58" s="13">
        <v>0</v>
      </c>
      <c r="BO58" s="13">
        <v>2</v>
      </c>
      <c r="BP58" s="13">
        <v>0</v>
      </c>
      <c r="BQ58" s="13"/>
      <c r="BR58" s="13"/>
      <c r="BS58" s="13"/>
      <c r="BT58" s="13"/>
      <c r="BU58" s="299">
        <f t="shared" si="19"/>
        <v>2</v>
      </c>
      <c r="BV58" s="299">
        <f t="shared" si="19"/>
        <v>0</v>
      </c>
      <c r="BW58" s="44">
        <f t="shared" si="20"/>
        <v>2</v>
      </c>
      <c r="BX58" s="44">
        <f t="shared" si="20"/>
        <v>0</v>
      </c>
      <c r="BY58" s="11">
        <f t="shared" si="21"/>
        <v>2</v>
      </c>
      <c r="BZ58" s="14">
        <f t="shared" si="22"/>
        <v>8</v>
      </c>
      <c r="CA58" s="14">
        <f t="shared" si="5"/>
        <v>1</v>
      </c>
      <c r="CB58" s="525">
        <f t="shared" si="23"/>
        <v>2</v>
      </c>
      <c r="CC58" s="525">
        <f t="shared" si="23"/>
        <v>0</v>
      </c>
      <c r="CD58" s="312">
        <f t="shared" si="24"/>
        <v>10</v>
      </c>
      <c r="CE58" s="312">
        <f t="shared" si="24"/>
        <v>1</v>
      </c>
      <c r="CF58" s="313">
        <f t="shared" si="25"/>
        <v>11</v>
      </c>
      <c r="CG58" s="302"/>
    </row>
    <row r="59" spans="2:85" ht="14.25" x14ac:dyDescent="0.25">
      <c r="B59" s="9">
        <v>47</v>
      </c>
      <c r="C59" s="9" t="s">
        <v>265</v>
      </c>
      <c r="D59" s="37" t="s">
        <v>22</v>
      </c>
      <c r="E59" s="526">
        <v>60712707</v>
      </c>
      <c r="F59" s="527" t="s">
        <v>843</v>
      </c>
      <c r="G59" s="9" t="s">
        <v>53</v>
      </c>
      <c r="H59" s="9"/>
      <c r="I59" s="9"/>
      <c r="J59" s="9"/>
      <c r="K59" s="9"/>
      <c r="L59" s="9"/>
      <c r="M59" s="9"/>
      <c r="N59" s="9">
        <v>3</v>
      </c>
      <c r="O59" s="9">
        <v>3</v>
      </c>
      <c r="P59" s="299">
        <f t="shared" si="6"/>
        <v>3</v>
      </c>
      <c r="Q59" s="299">
        <f t="shared" si="6"/>
        <v>3</v>
      </c>
      <c r="R59" s="300">
        <f t="shared" si="7"/>
        <v>6</v>
      </c>
      <c r="S59" s="289">
        <v>3</v>
      </c>
      <c r="T59" s="289">
        <v>1</v>
      </c>
      <c r="U59" s="289"/>
      <c r="V59" s="289"/>
      <c r="W59" s="289"/>
      <c r="X59" s="289"/>
      <c r="Y59" s="299">
        <f t="shared" si="8"/>
        <v>3</v>
      </c>
      <c r="Z59" s="299">
        <f t="shared" si="8"/>
        <v>1</v>
      </c>
      <c r="AA59" s="10">
        <f t="shared" si="9"/>
        <v>4</v>
      </c>
      <c r="AB59" s="44">
        <f t="shared" si="10"/>
        <v>6</v>
      </c>
      <c r="AC59" s="44">
        <f t="shared" si="10"/>
        <v>4</v>
      </c>
      <c r="AD59" s="11">
        <f t="shared" si="11"/>
        <v>10</v>
      </c>
      <c r="AE59" s="12">
        <v>2</v>
      </c>
      <c r="AF59" s="12">
        <v>0</v>
      </c>
      <c r="AG59" s="10">
        <f t="shared" si="2"/>
        <v>2</v>
      </c>
      <c r="AH59" s="12">
        <v>4</v>
      </c>
      <c r="AI59" s="12">
        <v>4</v>
      </c>
      <c r="AJ59" s="10">
        <f t="shared" si="3"/>
        <v>8</v>
      </c>
      <c r="AK59" s="44">
        <f t="shared" si="12"/>
        <v>6</v>
      </c>
      <c r="AL59" s="44">
        <f t="shared" si="12"/>
        <v>4</v>
      </c>
      <c r="AM59" s="11">
        <f t="shared" si="13"/>
        <v>10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589">
        <v>0</v>
      </c>
      <c r="AW59" s="589">
        <v>0</v>
      </c>
      <c r="AX59" s="13">
        <v>4</v>
      </c>
      <c r="AY59" s="13">
        <v>4</v>
      </c>
      <c r="AZ59" s="13">
        <v>2</v>
      </c>
      <c r="BA59" s="13">
        <v>0</v>
      </c>
      <c r="BB59" s="13">
        <v>0</v>
      </c>
      <c r="BC59" s="13">
        <v>0</v>
      </c>
      <c r="BD59" s="310">
        <f t="shared" si="14"/>
        <v>0</v>
      </c>
      <c r="BE59" s="310">
        <f t="shared" si="14"/>
        <v>0</v>
      </c>
      <c r="BF59" s="10">
        <f t="shared" si="15"/>
        <v>0</v>
      </c>
      <c r="BG59" s="311">
        <f t="shared" si="16"/>
        <v>6</v>
      </c>
      <c r="BH59" s="311">
        <f t="shared" si="16"/>
        <v>4</v>
      </c>
      <c r="BI59" s="10">
        <f t="shared" si="17"/>
        <v>10</v>
      </c>
      <c r="BJ59" s="44">
        <f t="shared" si="18"/>
        <v>6</v>
      </c>
      <c r="BK59" s="44">
        <f t="shared" si="18"/>
        <v>4</v>
      </c>
      <c r="BL59" s="11">
        <f t="shared" si="18"/>
        <v>10</v>
      </c>
      <c r="BM59" s="13">
        <v>0</v>
      </c>
      <c r="BN59" s="13">
        <v>0</v>
      </c>
      <c r="BO59" s="13">
        <v>0</v>
      </c>
      <c r="BP59" s="13">
        <v>1</v>
      </c>
      <c r="BQ59" s="13"/>
      <c r="BR59" s="13"/>
      <c r="BS59" s="13"/>
      <c r="BT59" s="13"/>
      <c r="BU59" s="299">
        <f t="shared" si="19"/>
        <v>0</v>
      </c>
      <c r="BV59" s="299">
        <f t="shared" si="19"/>
        <v>1</v>
      </c>
      <c r="BW59" s="44">
        <f t="shared" si="20"/>
        <v>0</v>
      </c>
      <c r="BX59" s="44">
        <f t="shared" si="20"/>
        <v>1</v>
      </c>
      <c r="BY59" s="11">
        <f t="shared" si="21"/>
        <v>1</v>
      </c>
      <c r="BZ59" s="14">
        <f t="shared" si="22"/>
        <v>6</v>
      </c>
      <c r="CA59" s="14">
        <f t="shared" si="5"/>
        <v>4</v>
      </c>
      <c r="CB59" s="525">
        <f t="shared" si="23"/>
        <v>0</v>
      </c>
      <c r="CC59" s="525">
        <f t="shared" si="23"/>
        <v>1</v>
      </c>
      <c r="CD59" s="312">
        <f t="shared" si="24"/>
        <v>6</v>
      </c>
      <c r="CE59" s="312">
        <f t="shared" si="24"/>
        <v>5</v>
      </c>
      <c r="CF59" s="313">
        <f t="shared" si="25"/>
        <v>11</v>
      </c>
      <c r="CG59" s="302"/>
    </row>
    <row r="60" spans="2:85" ht="14.25" x14ac:dyDescent="0.25">
      <c r="B60" s="9">
        <v>48</v>
      </c>
      <c r="C60" s="9" t="s">
        <v>265</v>
      </c>
      <c r="D60" s="37" t="s">
        <v>22</v>
      </c>
      <c r="E60" s="526">
        <v>60712708</v>
      </c>
      <c r="F60" s="527" t="s">
        <v>844</v>
      </c>
      <c r="G60" s="9" t="s">
        <v>53</v>
      </c>
      <c r="H60" s="9"/>
      <c r="I60" s="9"/>
      <c r="J60" s="9"/>
      <c r="K60" s="9"/>
      <c r="L60" s="9"/>
      <c r="M60" s="9"/>
      <c r="N60" s="9">
        <v>1</v>
      </c>
      <c r="O60" s="9">
        <v>0</v>
      </c>
      <c r="P60" s="299">
        <f t="shared" si="6"/>
        <v>1</v>
      </c>
      <c r="Q60" s="299">
        <f t="shared" si="6"/>
        <v>0</v>
      </c>
      <c r="R60" s="300">
        <f t="shared" si="7"/>
        <v>1</v>
      </c>
      <c r="S60" s="289">
        <v>1</v>
      </c>
      <c r="T60" s="289">
        <v>6</v>
      </c>
      <c r="U60" s="289"/>
      <c r="V60" s="289"/>
      <c r="W60" s="289"/>
      <c r="X60" s="289"/>
      <c r="Y60" s="299">
        <f t="shared" si="8"/>
        <v>1</v>
      </c>
      <c r="Z60" s="299">
        <f t="shared" si="8"/>
        <v>6</v>
      </c>
      <c r="AA60" s="10">
        <f t="shared" si="9"/>
        <v>7</v>
      </c>
      <c r="AB60" s="44">
        <f t="shared" si="10"/>
        <v>2</v>
      </c>
      <c r="AC60" s="44">
        <f t="shared" si="10"/>
        <v>6</v>
      </c>
      <c r="AD60" s="11">
        <f t="shared" si="11"/>
        <v>8</v>
      </c>
      <c r="AE60" s="12">
        <v>1</v>
      </c>
      <c r="AF60" s="12">
        <v>4</v>
      </c>
      <c r="AG60" s="10">
        <f t="shared" si="2"/>
        <v>5</v>
      </c>
      <c r="AH60" s="12">
        <v>1</v>
      </c>
      <c r="AI60" s="12">
        <v>2</v>
      </c>
      <c r="AJ60" s="10">
        <f t="shared" si="3"/>
        <v>3</v>
      </c>
      <c r="AK60" s="44">
        <f t="shared" si="12"/>
        <v>2</v>
      </c>
      <c r="AL60" s="44">
        <f t="shared" si="12"/>
        <v>6</v>
      </c>
      <c r="AM60" s="11">
        <f t="shared" si="13"/>
        <v>8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1</v>
      </c>
      <c r="AU60" s="13">
        <v>1</v>
      </c>
      <c r="AV60" s="589">
        <v>0</v>
      </c>
      <c r="AW60" s="589">
        <v>0</v>
      </c>
      <c r="AX60" s="13">
        <v>1</v>
      </c>
      <c r="AY60" s="13">
        <v>5</v>
      </c>
      <c r="AZ60" s="13">
        <v>0</v>
      </c>
      <c r="BA60" s="13">
        <v>0</v>
      </c>
      <c r="BB60" s="13">
        <v>0</v>
      </c>
      <c r="BC60" s="13">
        <v>0</v>
      </c>
      <c r="BD60" s="310">
        <f t="shared" si="14"/>
        <v>1</v>
      </c>
      <c r="BE60" s="310">
        <f t="shared" si="14"/>
        <v>1</v>
      </c>
      <c r="BF60" s="10">
        <f t="shared" si="15"/>
        <v>2</v>
      </c>
      <c r="BG60" s="311">
        <f t="shared" si="16"/>
        <v>1</v>
      </c>
      <c r="BH60" s="311">
        <f t="shared" si="16"/>
        <v>5</v>
      </c>
      <c r="BI60" s="10">
        <f t="shared" si="17"/>
        <v>6</v>
      </c>
      <c r="BJ60" s="44">
        <f t="shared" si="18"/>
        <v>2</v>
      </c>
      <c r="BK60" s="44">
        <f t="shared" si="18"/>
        <v>6</v>
      </c>
      <c r="BL60" s="11">
        <f t="shared" si="18"/>
        <v>8</v>
      </c>
      <c r="BM60" s="13">
        <v>0</v>
      </c>
      <c r="BN60" s="13">
        <v>0</v>
      </c>
      <c r="BO60" s="13">
        <v>0</v>
      </c>
      <c r="BP60" s="13">
        <v>0</v>
      </c>
      <c r="BQ60" s="13"/>
      <c r="BR60" s="13"/>
      <c r="BS60" s="13"/>
      <c r="BT60" s="13"/>
      <c r="BU60" s="299">
        <f t="shared" si="19"/>
        <v>0</v>
      </c>
      <c r="BV60" s="299">
        <f t="shared" si="19"/>
        <v>0</v>
      </c>
      <c r="BW60" s="44">
        <f t="shared" si="20"/>
        <v>0</v>
      </c>
      <c r="BX60" s="44">
        <f t="shared" si="20"/>
        <v>0</v>
      </c>
      <c r="BY60" s="11">
        <f t="shared" si="21"/>
        <v>0</v>
      </c>
      <c r="BZ60" s="14">
        <f t="shared" si="22"/>
        <v>2</v>
      </c>
      <c r="CA60" s="14">
        <f t="shared" si="5"/>
        <v>6</v>
      </c>
      <c r="CB60" s="525">
        <f t="shared" si="23"/>
        <v>0</v>
      </c>
      <c r="CC60" s="525">
        <f t="shared" si="23"/>
        <v>0</v>
      </c>
      <c r="CD60" s="312">
        <f t="shared" si="24"/>
        <v>2</v>
      </c>
      <c r="CE60" s="312">
        <f t="shared" si="24"/>
        <v>6</v>
      </c>
      <c r="CF60" s="313">
        <f t="shared" si="25"/>
        <v>8</v>
      </c>
      <c r="CG60" s="302"/>
    </row>
    <row r="61" spans="2:85" ht="14.25" x14ac:dyDescent="0.25">
      <c r="B61" s="9">
        <v>49</v>
      </c>
      <c r="C61" s="9" t="s">
        <v>265</v>
      </c>
      <c r="D61" s="37" t="s">
        <v>22</v>
      </c>
      <c r="E61" s="526">
        <v>60712709</v>
      </c>
      <c r="F61" s="527" t="s">
        <v>845</v>
      </c>
      <c r="G61" s="9" t="s">
        <v>53</v>
      </c>
      <c r="H61" s="9"/>
      <c r="I61" s="9"/>
      <c r="J61" s="9"/>
      <c r="K61" s="9"/>
      <c r="L61" s="9"/>
      <c r="M61" s="9"/>
      <c r="N61" s="9">
        <v>1</v>
      </c>
      <c r="O61" s="9">
        <v>1</v>
      </c>
      <c r="P61" s="299">
        <f t="shared" si="6"/>
        <v>1</v>
      </c>
      <c r="Q61" s="299">
        <f t="shared" si="6"/>
        <v>1</v>
      </c>
      <c r="R61" s="300">
        <f t="shared" si="7"/>
        <v>2</v>
      </c>
      <c r="S61" s="289">
        <v>5</v>
      </c>
      <c r="T61" s="289">
        <v>4</v>
      </c>
      <c r="U61" s="289"/>
      <c r="V61" s="289"/>
      <c r="W61" s="289"/>
      <c r="X61" s="289"/>
      <c r="Y61" s="299">
        <f t="shared" si="8"/>
        <v>5</v>
      </c>
      <c r="Z61" s="299">
        <f t="shared" si="8"/>
        <v>4</v>
      </c>
      <c r="AA61" s="10">
        <f t="shared" si="9"/>
        <v>9</v>
      </c>
      <c r="AB61" s="44">
        <f t="shared" si="10"/>
        <v>6</v>
      </c>
      <c r="AC61" s="44">
        <f t="shared" si="10"/>
        <v>5</v>
      </c>
      <c r="AD61" s="11">
        <f t="shared" si="11"/>
        <v>11</v>
      </c>
      <c r="AE61" s="12">
        <v>1</v>
      </c>
      <c r="AF61" s="12">
        <v>2</v>
      </c>
      <c r="AG61" s="10">
        <f t="shared" si="2"/>
        <v>3</v>
      </c>
      <c r="AH61" s="12">
        <v>5</v>
      </c>
      <c r="AI61" s="12">
        <v>3</v>
      </c>
      <c r="AJ61" s="10">
        <f t="shared" si="3"/>
        <v>8</v>
      </c>
      <c r="AK61" s="44">
        <f t="shared" si="12"/>
        <v>6</v>
      </c>
      <c r="AL61" s="44">
        <f t="shared" si="12"/>
        <v>5</v>
      </c>
      <c r="AM61" s="11">
        <f t="shared" si="13"/>
        <v>11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589">
        <v>0</v>
      </c>
      <c r="AW61" s="589">
        <v>0</v>
      </c>
      <c r="AX61" s="13">
        <v>6</v>
      </c>
      <c r="AY61" s="13">
        <v>5</v>
      </c>
      <c r="AZ61" s="13">
        <v>0</v>
      </c>
      <c r="BA61" s="13">
        <v>0</v>
      </c>
      <c r="BB61" s="13">
        <v>0</v>
      </c>
      <c r="BC61" s="13">
        <v>0</v>
      </c>
      <c r="BD61" s="310">
        <f t="shared" si="14"/>
        <v>0</v>
      </c>
      <c r="BE61" s="310">
        <f t="shared" si="14"/>
        <v>0</v>
      </c>
      <c r="BF61" s="10">
        <f t="shared" si="15"/>
        <v>0</v>
      </c>
      <c r="BG61" s="311">
        <f t="shared" si="16"/>
        <v>6</v>
      </c>
      <c r="BH61" s="311">
        <f t="shared" si="16"/>
        <v>5</v>
      </c>
      <c r="BI61" s="10">
        <f t="shared" si="17"/>
        <v>11</v>
      </c>
      <c r="BJ61" s="44">
        <f t="shared" si="18"/>
        <v>6</v>
      </c>
      <c r="BK61" s="44">
        <f t="shared" si="18"/>
        <v>5</v>
      </c>
      <c r="BL61" s="11">
        <f t="shared" si="18"/>
        <v>11</v>
      </c>
      <c r="BM61" s="13">
        <v>0</v>
      </c>
      <c r="BN61" s="13">
        <v>0</v>
      </c>
      <c r="BO61" s="13">
        <v>2</v>
      </c>
      <c r="BP61" s="13">
        <v>0</v>
      </c>
      <c r="BQ61" s="13"/>
      <c r="BR61" s="13"/>
      <c r="BS61" s="13"/>
      <c r="BT61" s="13"/>
      <c r="BU61" s="299">
        <f t="shared" si="19"/>
        <v>2</v>
      </c>
      <c r="BV61" s="299">
        <f t="shared" si="19"/>
        <v>0</v>
      </c>
      <c r="BW61" s="44">
        <f t="shared" si="20"/>
        <v>2</v>
      </c>
      <c r="BX61" s="44">
        <f t="shared" si="20"/>
        <v>0</v>
      </c>
      <c r="BY61" s="11">
        <f t="shared" si="21"/>
        <v>2</v>
      </c>
      <c r="BZ61" s="14">
        <f t="shared" si="22"/>
        <v>6</v>
      </c>
      <c r="CA61" s="14">
        <f t="shared" si="5"/>
        <v>5</v>
      </c>
      <c r="CB61" s="525">
        <f t="shared" si="23"/>
        <v>2</v>
      </c>
      <c r="CC61" s="525">
        <f t="shared" si="23"/>
        <v>0</v>
      </c>
      <c r="CD61" s="312">
        <f t="shared" si="24"/>
        <v>8</v>
      </c>
      <c r="CE61" s="312">
        <f t="shared" si="24"/>
        <v>5</v>
      </c>
      <c r="CF61" s="313">
        <f t="shared" si="25"/>
        <v>13</v>
      </c>
      <c r="CG61" s="302"/>
    </row>
    <row r="62" spans="2:85" ht="14.25" x14ac:dyDescent="0.25">
      <c r="B62" s="9">
        <v>50</v>
      </c>
      <c r="C62" s="9" t="s">
        <v>265</v>
      </c>
      <c r="D62" s="37" t="s">
        <v>22</v>
      </c>
      <c r="E62" s="526">
        <v>60712710</v>
      </c>
      <c r="F62" s="527" t="s">
        <v>846</v>
      </c>
      <c r="G62" s="9" t="s">
        <v>53</v>
      </c>
      <c r="H62" s="9"/>
      <c r="I62" s="9"/>
      <c r="J62" s="9"/>
      <c r="K62" s="9"/>
      <c r="L62" s="9"/>
      <c r="M62" s="9"/>
      <c r="N62" s="9">
        <v>0</v>
      </c>
      <c r="O62" s="9">
        <v>0</v>
      </c>
      <c r="P62" s="299">
        <f t="shared" si="6"/>
        <v>0</v>
      </c>
      <c r="Q62" s="299">
        <f t="shared" si="6"/>
        <v>0</v>
      </c>
      <c r="R62" s="300">
        <f t="shared" si="7"/>
        <v>0</v>
      </c>
      <c r="S62" s="289">
        <v>5</v>
      </c>
      <c r="T62" s="289">
        <v>3</v>
      </c>
      <c r="U62" s="289"/>
      <c r="V62" s="289"/>
      <c r="W62" s="289"/>
      <c r="X62" s="289"/>
      <c r="Y62" s="299">
        <f t="shared" si="8"/>
        <v>5</v>
      </c>
      <c r="Z62" s="299">
        <f t="shared" si="8"/>
        <v>3</v>
      </c>
      <c r="AA62" s="10">
        <f t="shared" si="9"/>
        <v>8</v>
      </c>
      <c r="AB62" s="44">
        <f t="shared" si="10"/>
        <v>5</v>
      </c>
      <c r="AC62" s="44">
        <f t="shared" si="10"/>
        <v>3</v>
      </c>
      <c r="AD62" s="11">
        <f t="shared" si="11"/>
        <v>8</v>
      </c>
      <c r="AE62" s="12">
        <v>1</v>
      </c>
      <c r="AF62" s="12">
        <v>3</v>
      </c>
      <c r="AG62" s="10">
        <f t="shared" si="2"/>
        <v>4</v>
      </c>
      <c r="AH62" s="12">
        <v>4</v>
      </c>
      <c r="AI62" s="12">
        <v>0</v>
      </c>
      <c r="AJ62" s="10">
        <f t="shared" si="3"/>
        <v>4</v>
      </c>
      <c r="AK62" s="44">
        <f t="shared" si="12"/>
        <v>5</v>
      </c>
      <c r="AL62" s="44">
        <f t="shared" si="12"/>
        <v>3</v>
      </c>
      <c r="AM62" s="11">
        <f t="shared" si="13"/>
        <v>8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589">
        <v>0</v>
      </c>
      <c r="AW62" s="589">
        <v>0</v>
      </c>
      <c r="AX62" s="13">
        <v>5</v>
      </c>
      <c r="AY62" s="13">
        <v>3</v>
      </c>
      <c r="AZ62" s="13">
        <v>0</v>
      </c>
      <c r="BA62" s="13">
        <v>0</v>
      </c>
      <c r="BB62" s="13">
        <v>0</v>
      </c>
      <c r="BC62" s="13">
        <v>0</v>
      </c>
      <c r="BD62" s="310">
        <f t="shared" si="14"/>
        <v>0</v>
      </c>
      <c r="BE62" s="310">
        <f t="shared" si="14"/>
        <v>0</v>
      </c>
      <c r="BF62" s="10">
        <f t="shared" si="15"/>
        <v>0</v>
      </c>
      <c r="BG62" s="311">
        <f t="shared" si="16"/>
        <v>5</v>
      </c>
      <c r="BH62" s="311">
        <f t="shared" si="16"/>
        <v>3</v>
      </c>
      <c r="BI62" s="10">
        <f t="shared" si="17"/>
        <v>8</v>
      </c>
      <c r="BJ62" s="44">
        <f t="shared" si="18"/>
        <v>5</v>
      </c>
      <c r="BK62" s="44">
        <f t="shared" si="18"/>
        <v>3</v>
      </c>
      <c r="BL62" s="11">
        <f t="shared" si="18"/>
        <v>8</v>
      </c>
      <c r="BM62" s="13">
        <v>0</v>
      </c>
      <c r="BN62" s="13">
        <v>0</v>
      </c>
      <c r="BO62" s="13">
        <v>0</v>
      </c>
      <c r="BP62" s="13">
        <v>0</v>
      </c>
      <c r="BQ62" s="13"/>
      <c r="BR62" s="13"/>
      <c r="BS62" s="13"/>
      <c r="BT62" s="13"/>
      <c r="BU62" s="299">
        <f t="shared" si="19"/>
        <v>0</v>
      </c>
      <c r="BV62" s="299">
        <f t="shared" si="19"/>
        <v>0</v>
      </c>
      <c r="BW62" s="44">
        <f t="shared" si="20"/>
        <v>0</v>
      </c>
      <c r="BX62" s="44">
        <f t="shared" si="20"/>
        <v>0</v>
      </c>
      <c r="BY62" s="11">
        <f t="shared" si="21"/>
        <v>0</v>
      </c>
      <c r="BZ62" s="14">
        <f t="shared" si="22"/>
        <v>5</v>
      </c>
      <c r="CA62" s="14">
        <f t="shared" si="5"/>
        <v>3</v>
      </c>
      <c r="CB62" s="525">
        <f t="shared" si="23"/>
        <v>0</v>
      </c>
      <c r="CC62" s="525">
        <f t="shared" si="23"/>
        <v>0</v>
      </c>
      <c r="CD62" s="312">
        <f t="shared" si="24"/>
        <v>5</v>
      </c>
      <c r="CE62" s="312">
        <f t="shared" si="24"/>
        <v>3</v>
      </c>
      <c r="CF62" s="313">
        <f t="shared" si="25"/>
        <v>8</v>
      </c>
      <c r="CG62" s="302"/>
    </row>
    <row r="63" spans="2:85" ht="14.25" x14ac:dyDescent="0.25">
      <c r="B63" s="9">
        <v>51</v>
      </c>
      <c r="C63" s="9" t="s">
        <v>265</v>
      </c>
      <c r="D63" s="37" t="s">
        <v>22</v>
      </c>
      <c r="E63" s="526">
        <v>60712711</v>
      </c>
      <c r="F63" s="528" t="s">
        <v>847</v>
      </c>
      <c r="G63" s="9" t="s">
        <v>53</v>
      </c>
      <c r="H63" s="9"/>
      <c r="I63" s="9"/>
      <c r="J63" s="9"/>
      <c r="K63" s="9"/>
      <c r="L63" s="9"/>
      <c r="M63" s="9"/>
      <c r="N63" s="9">
        <v>2</v>
      </c>
      <c r="O63" s="9">
        <v>0</v>
      </c>
      <c r="P63" s="299">
        <f t="shared" si="6"/>
        <v>2</v>
      </c>
      <c r="Q63" s="299">
        <f t="shared" si="6"/>
        <v>0</v>
      </c>
      <c r="R63" s="300">
        <f t="shared" si="7"/>
        <v>2</v>
      </c>
      <c r="S63" s="289">
        <v>4</v>
      </c>
      <c r="T63" s="289">
        <v>1</v>
      </c>
      <c r="U63" s="289"/>
      <c r="V63" s="289"/>
      <c r="W63" s="289"/>
      <c r="X63" s="289"/>
      <c r="Y63" s="299">
        <f t="shared" si="8"/>
        <v>4</v>
      </c>
      <c r="Z63" s="299">
        <f t="shared" si="8"/>
        <v>1</v>
      </c>
      <c r="AA63" s="10">
        <f t="shared" si="9"/>
        <v>5</v>
      </c>
      <c r="AB63" s="44">
        <f t="shared" si="10"/>
        <v>6</v>
      </c>
      <c r="AC63" s="44">
        <f t="shared" si="10"/>
        <v>1</v>
      </c>
      <c r="AD63" s="11">
        <f t="shared" si="11"/>
        <v>7</v>
      </c>
      <c r="AE63" s="12">
        <v>4</v>
      </c>
      <c r="AF63" s="12">
        <v>0</v>
      </c>
      <c r="AG63" s="10">
        <f t="shared" si="2"/>
        <v>4</v>
      </c>
      <c r="AH63" s="12">
        <v>2</v>
      </c>
      <c r="AI63" s="12">
        <v>1</v>
      </c>
      <c r="AJ63" s="10">
        <f t="shared" si="3"/>
        <v>3</v>
      </c>
      <c r="AK63" s="44">
        <f t="shared" si="12"/>
        <v>6</v>
      </c>
      <c r="AL63" s="44">
        <f t="shared" si="12"/>
        <v>1</v>
      </c>
      <c r="AM63" s="11">
        <f t="shared" si="13"/>
        <v>7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1</v>
      </c>
      <c r="AU63" s="13">
        <v>0</v>
      </c>
      <c r="AV63" s="589">
        <v>0</v>
      </c>
      <c r="AW63" s="589">
        <v>0</v>
      </c>
      <c r="AX63" s="13">
        <v>5</v>
      </c>
      <c r="AY63" s="13">
        <v>1</v>
      </c>
      <c r="AZ63" s="13">
        <v>0</v>
      </c>
      <c r="BA63" s="13">
        <v>0</v>
      </c>
      <c r="BB63" s="13">
        <v>0</v>
      </c>
      <c r="BC63" s="13">
        <v>0</v>
      </c>
      <c r="BD63" s="310">
        <f t="shared" si="14"/>
        <v>1</v>
      </c>
      <c r="BE63" s="310">
        <f t="shared" si="14"/>
        <v>0</v>
      </c>
      <c r="BF63" s="10">
        <f t="shared" si="15"/>
        <v>1</v>
      </c>
      <c r="BG63" s="311">
        <f t="shared" si="16"/>
        <v>5</v>
      </c>
      <c r="BH63" s="311">
        <f t="shared" si="16"/>
        <v>1</v>
      </c>
      <c r="BI63" s="10">
        <f t="shared" si="17"/>
        <v>6</v>
      </c>
      <c r="BJ63" s="44">
        <f t="shared" si="18"/>
        <v>6</v>
      </c>
      <c r="BK63" s="44">
        <f t="shared" si="18"/>
        <v>1</v>
      </c>
      <c r="BL63" s="11">
        <f t="shared" si="18"/>
        <v>7</v>
      </c>
      <c r="BM63" s="13">
        <v>0</v>
      </c>
      <c r="BN63" s="13">
        <v>0</v>
      </c>
      <c r="BO63" s="13">
        <v>0</v>
      </c>
      <c r="BP63" s="13">
        <v>2</v>
      </c>
      <c r="BQ63" s="13"/>
      <c r="BR63" s="13"/>
      <c r="BS63" s="13"/>
      <c r="BT63" s="13"/>
      <c r="BU63" s="299">
        <f t="shared" si="19"/>
        <v>0</v>
      </c>
      <c r="BV63" s="299">
        <f t="shared" si="19"/>
        <v>2</v>
      </c>
      <c r="BW63" s="44">
        <f t="shared" si="20"/>
        <v>0</v>
      </c>
      <c r="BX63" s="44">
        <f t="shared" si="20"/>
        <v>2</v>
      </c>
      <c r="BY63" s="11">
        <f t="shared" si="21"/>
        <v>2</v>
      </c>
      <c r="BZ63" s="14">
        <f t="shared" si="22"/>
        <v>6</v>
      </c>
      <c r="CA63" s="14">
        <f t="shared" si="5"/>
        <v>1</v>
      </c>
      <c r="CB63" s="525">
        <f t="shared" si="23"/>
        <v>0</v>
      </c>
      <c r="CC63" s="525">
        <f t="shared" si="23"/>
        <v>2</v>
      </c>
      <c r="CD63" s="312">
        <f t="shared" si="24"/>
        <v>6</v>
      </c>
      <c r="CE63" s="312">
        <f t="shared" si="24"/>
        <v>3</v>
      </c>
      <c r="CF63" s="313">
        <f t="shared" si="25"/>
        <v>9</v>
      </c>
      <c r="CG63" s="302"/>
    </row>
    <row r="64" spans="2:85" ht="14.25" x14ac:dyDescent="0.25">
      <c r="B64" s="9">
        <v>52</v>
      </c>
      <c r="C64" s="9" t="s">
        <v>265</v>
      </c>
      <c r="D64" s="37" t="s">
        <v>22</v>
      </c>
      <c r="E64" s="526">
        <v>60712712</v>
      </c>
      <c r="F64" s="527" t="s">
        <v>848</v>
      </c>
      <c r="G64" s="9" t="s">
        <v>53</v>
      </c>
      <c r="H64" s="9"/>
      <c r="I64" s="9"/>
      <c r="J64" s="9"/>
      <c r="K64" s="9"/>
      <c r="L64" s="9"/>
      <c r="M64" s="9"/>
      <c r="N64" s="9">
        <v>0</v>
      </c>
      <c r="O64" s="9">
        <v>0</v>
      </c>
      <c r="P64" s="299">
        <f t="shared" si="6"/>
        <v>0</v>
      </c>
      <c r="Q64" s="299">
        <f t="shared" si="6"/>
        <v>0</v>
      </c>
      <c r="R64" s="300">
        <f t="shared" si="7"/>
        <v>0</v>
      </c>
      <c r="S64" s="289">
        <v>3</v>
      </c>
      <c r="T64" s="289">
        <v>5</v>
      </c>
      <c r="U64" s="289"/>
      <c r="V64" s="289"/>
      <c r="W64" s="289"/>
      <c r="X64" s="289"/>
      <c r="Y64" s="299">
        <f t="shared" si="8"/>
        <v>3</v>
      </c>
      <c r="Z64" s="299">
        <f t="shared" si="8"/>
        <v>5</v>
      </c>
      <c r="AA64" s="10">
        <f t="shared" si="9"/>
        <v>8</v>
      </c>
      <c r="AB64" s="44">
        <f t="shared" si="10"/>
        <v>3</v>
      </c>
      <c r="AC64" s="44">
        <f t="shared" si="10"/>
        <v>5</v>
      </c>
      <c r="AD64" s="11">
        <f t="shared" si="11"/>
        <v>8</v>
      </c>
      <c r="AE64" s="12">
        <v>1</v>
      </c>
      <c r="AF64" s="12">
        <v>3</v>
      </c>
      <c r="AG64" s="10">
        <f t="shared" si="2"/>
        <v>4</v>
      </c>
      <c r="AH64" s="12">
        <v>2</v>
      </c>
      <c r="AI64" s="12">
        <v>2</v>
      </c>
      <c r="AJ64" s="10">
        <f t="shared" si="3"/>
        <v>4</v>
      </c>
      <c r="AK64" s="44">
        <f t="shared" si="12"/>
        <v>3</v>
      </c>
      <c r="AL64" s="44">
        <f t="shared" si="12"/>
        <v>5</v>
      </c>
      <c r="AM64" s="11">
        <f t="shared" si="13"/>
        <v>8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589">
        <v>0</v>
      </c>
      <c r="AW64" s="589">
        <v>0</v>
      </c>
      <c r="AX64" s="13">
        <v>2</v>
      </c>
      <c r="AY64" s="13">
        <v>5</v>
      </c>
      <c r="AZ64" s="13">
        <v>1</v>
      </c>
      <c r="BA64" s="13">
        <v>0</v>
      </c>
      <c r="BB64" s="13">
        <v>0</v>
      </c>
      <c r="BC64" s="13">
        <v>0</v>
      </c>
      <c r="BD64" s="310">
        <f t="shared" si="14"/>
        <v>0</v>
      </c>
      <c r="BE64" s="310">
        <f t="shared" si="14"/>
        <v>0</v>
      </c>
      <c r="BF64" s="10">
        <f t="shared" si="15"/>
        <v>0</v>
      </c>
      <c r="BG64" s="311">
        <f t="shared" si="16"/>
        <v>3</v>
      </c>
      <c r="BH64" s="311">
        <f t="shared" si="16"/>
        <v>5</v>
      </c>
      <c r="BI64" s="10">
        <f t="shared" si="17"/>
        <v>8</v>
      </c>
      <c r="BJ64" s="44">
        <f t="shared" si="18"/>
        <v>3</v>
      </c>
      <c r="BK64" s="44">
        <f t="shared" si="18"/>
        <v>5</v>
      </c>
      <c r="BL64" s="11">
        <f t="shared" si="18"/>
        <v>8</v>
      </c>
      <c r="BM64" s="13">
        <v>0</v>
      </c>
      <c r="BN64" s="13">
        <v>0</v>
      </c>
      <c r="BO64" s="13">
        <v>2</v>
      </c>
      <c r="BP64" s="13">
        <v>1</v>
      </c>
      <c r="BQ64" s="13"/>
      <c r="BR64" s="13"/>
      <c r="BS64" s="13"/>
      <c r="BT64" s="13"/>
      <c r="BU64" s="299">
        <f t="shared" si="19"/>
        <v>2</v>
      </c>
      <c r="BV64" s="299">
        <f t="shared" si="19"/>
        <v>1</v>
      </c>
      <c r="BW64" s="44">
        <f t="shared" si="20"/>
        <v>2</v>
      </c>
      <c r="BX64" s="44">
        <f t="shared" si="20"/>
        <v>1</v>
      </c>
      <c r="BY64" s="11">
        <f t="shared" si="21"/>
        <v>3</v>
      </c>
      <c r="BZ64" s="14">
        <f t="shared" si="22"/>
        <v>3</v>
      </c>
      <c r="CA64" s="14">
        <f t="shared" si="5"/>
        <v>5</v>
      </c>
      <c r="CB64" s="525">
        <f t="shared" si="23"/>
        <v>2</v>
      </c>
      <c r="CC64" s="525">
        <f t="shared" si="23"/>
        <v>1</v>
      </c>
      <c r="CD64" s="312">
        <f t="shared" si="24"/>
        <v>5</v>
      </c>
      <c r="CE64" s="312">
        <f t="shared" si="24"/>
        <v>6</v>
      </c>
      <c r="CF64" s="313">
        <f t="shared" si="25"/>
        <v>11</v>
      </c>
      <c r="CG64" s="302"/>
    </row>
    <row r="65" spans="2:85" ht="14.25" x14ac:dyDescent="0.25">
      <c r="B65" s="9">
        <v>53</v>
      </c>
      <c r="C65" s="9" t="s">
        <v>265</v>
      </c>
      <c r="D65" s="37" t="s">
        <v>23</v>
      </c>
      <c r="E65" s="526">
        <v>60712675</v>
      </c>
      <c r="F65" s="527" t="s">
        <v>849</v>
      </c>
      <c r="G65" s="9" t="s">
        <v>53</v>
      </c>
      <c r="H65" s="9"/>
      <c r="I65" s="9"/>
      <c r="J65" s="9"/>
      <c r="K65" s="9"/>
      <c r="L65" s="9"/>
      <c r="M65" s="9"/>
      <c r="N65" s="9">
        <v>1</v>
      </c>
      <c r="O65" s="9">
        <v>1</v>
      </c>
      <c r="P65" s="299">
        <f t="shared" si="6"/>
        <v>1</v>
      </c>
      <c r="Q65" s="299">
        <f t="shared" si="6"/>
        <v>1</v>
      </c>
      <c r="R65" s="300">
        <f t="shared" si="7"/>
        <v>2</v>
      </c>
      <c r="S65" s="289">
        <v>7</v>
      </c>
      <c r="T65" s="289">
        <v>2</v>
      </c>
      <c r="U65" s="289"/>
      <c r="V65" s="289"/>
      <c r="W65" s="289"/>
      <c r="X65" s="289"/>
      <c r="Y65" s="299">
        <f t="shared" si="8"/>
        <v>7</v>
      </c>
      <c r="Z65" s="299">
        <f t="shared" si="8"/>
        <v>2</v>
      </c>
      <c r="AA65" s="10">
        <f t="shared" si="9"/>
        <v>9</v>
      </c>
      <c r="AB65" s="44">
        <f t="shared" si="10"/>
        <v>8</v>
      </c>
      <c r="AC65" s="44">
        <f t="shared" si="10"/>
        <v>3</v>
      </c>
      <c r="AD65" s="11">
        <f t="shared" si="11"/>
        <v>11</v>
      </c>
      <c r="AE65" s="12">
        <v>3</v>
      </c>
      <c r="AF65" s="12">
        <v>1</v>
      </c>
      <c r="AG65" s="10">
        <f t="shared" si="2"/>
        <v>4</v>
      </c>
      <c r="AH65" s="12">
        <v>5</v>
      </c>
      <c r="AI65" s="12">
        <v>2</v>
      </c>
      <c r="AJ65" s="10">
        <f t="shared" si="3"/>
        <v>7</v>
      </c>
      <c r="AK65" s="44">
        <f t="shared" si="12"/>
        <v>8</v>
      </c>
      <c r="AL65" s="44">
        <f t="shared" si="12"/>
        <v>3</v>
      </c>
      <c r="AM65" s="11">
        <f t="shared" si="13"/>
        <v>11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3</v>
      </c>
      <c r="AU65" s="13">
        <v>0</v>
      </c>
      <c r="AV65" s="589">
        <v>0</v>
      </c>
      <c r="AW65" s="589">
        <v>0</v>
      </c>
      <c r="AX65" s="13">
        <v>5</v>
      </c>
      <c r="AY65" s="13">
        <v>2</v>
      </c>
      <c r="AZ65" s="13">
        <v>0</v>
      </c>
      <c r="BA65" s="13">
        <v>1</v>
      </c>
      <c r="BB65" s="13">
        <v>0</v>
      </c>
      <c r="BC65" s="13">
        <v>0</v>
      </c>
      <c r="BD65" s="310">
        <f t="shared" si="14"/>
        <v>3</v>
      </c>
      <c r="BE65" s="310">
        <f t="shared" si="14"/>
        <v>0</v>
      </c>
      <c r="BF65" s="10">
        <f t="shared" si="15"/>
        <v>3</v>
      </c>
      <c r="BG65" s="311">
        <f t="shared" si="16"/>
        <v>5</v>
      </c>
      <c r="BH65" s="311">
        <f t="shared" si="16"/>
        <v>3</v>
      </c>
      <c r="BI65" s="10">
        <f t="shared" si="17"/>
        <v>8</v>
      </c>
      <c r="BJ65" s="44">
        <f t="shared" si="18"/>
        <v>8</v>
      </c>
      <c r="BK65" s="44">
        <f t="shared" si="18"/>
        <v>3</v>
      </c>
      <c r="BL65" s="11">
        <f t="shared" si="18"/>
        <v>11</v>
      </c>
      <c r="BM65" s="13">
        <v>0</v>
      </c>
      <c r="BN65" s="13">
        <v>0</v>
      </c>
      <c r="BO65" s="13">
        <v>0</v>
      </c>
      <c r="BP65" s="13">
        <v>0</v>
      </c>
      <c r="BQ65" s="13"/>
      <c r="BR65" s="13"/>
      <c r="BS65" s="13"/>
      <c r="BT65" s="13"/>
      <c r="BU65" s="299">
        <f t="shared" si="19"/>
        <v>0</v>
      </c>
      <c r="BV65" s="299">
        <f t="shared" si="19"/>
        <v>0</v>
      </c>
      <c r="BW65" s="44">
        <f t="shared" si="20"/>
        <v>0</v>
      </c>
      <c r="BX65" s="44">
        <f t="shared" si="20"/>
        <v>0</v>
      </c>
      <c r="BY65" s="11">
        <f t="shared" si="21"/>
        <v>0</v>
      </c>
      <c r="BZ65" s="14">
        <f t="shared" si="22"/>
        <v>8</v>
      </c>
      <c r="CA65" s="14">
        <f t="shared" si="5"/>
        <v>3</v>
      </c>
      <c r="CB65" s="525">
        <f t="shared" si="23"/>
        <v>0</v>
      </c>
      <c r="CC65" s="525">
        <f t="shared" si="23"/>
        <v>0</v>
      </c>
      <c r="CD65" s="312">
        <f t="shared" si="24"/>
        <v>8</v>
      </c>
      <c r="CE65" s="312">
        <f t="shared" si="24"/>
        <v>3</v>
      </c>
      <c r="CF65" s="313">
        <f t="shared" si="25"/>
        <v>11</v>
      </c>
      <c r="CG65" s="302"/>
    </row>
    <row r="66" spans="2:85" ht="14.25" x14ac:dyDescent="0.25">
      <c r="B66" s="9">
        <v>54</v>
      </c>
      <c r="C66" s="9" t="s">
        <v>265</v>
      </c>
      <c r="D66" s="37" t="s">
        <v>23</v>
      </c>
      <c r="E66" s="526">
        <v>60712676</v>
      </c>
      <c r="F66" s="527" t="s">
        <v>850</v>
      </c>
      <c r="G66" s="9" t="s">
        <v>53</v>
      </c>
      <c r="H66" s="9"/>
      <c r="I66" s="9"/>
      <c r="J66" s="9"/>
      <c r="K66" s="9"/>
      <c r="L66" s="9"/>
      <c r="M66" s="9"/>
      <c r="N66" s="9">
        <v>2</v>
      </c>
      <c r="O66" s="9">
        <v>0</v>
      </c>
      <c r="P66" s="299">
        <f t="shared" si="6"/>
        <v>2</v>
      </c>
      <c r="Q66" s="299">
        <f t="shared" si="6"/>
        <v>0</v>
      </c>
      <c r="R66" s="300">
        <f t="shared" si="7"/>
        <v>2</v>
      </c>
      <c r="S66" s="289">
        <v>3</v>
      </c>
      <c r="T66" s="289">
        <v>3</v>
      </c>
      <c r="U66" s="289"/>
      <c r="V66" s="289"/>
      <c r="W66" s="289"/>
      <c r="X66" s="289"/>
      <c r="Y66" s="299">
        <f t="shared" si="8"/>
        <v>3</v>
      </c>
      <c r="Z66" s="299">
        <f t="shared" si="8"/>
        <v>3</v>
      </c>
      <c r="AA66" s="10">
        <f t="shared" si="9"/>
        <v>6</v>
      </c>
      <c r="AB66" s="44">
        <f t="shared" si="10"/>
        <v>5</v>
      </c>
      <c r="AC66" s="44">
        <f t="shared" si="10"/>
        <v>3</v>
      </c>
      <c r="AD66" s="11">
        <f t="shared" si="11"/>
        <v>8</v>
      </c>
      <c r="AE66" s="12">
        <v>0</v>
      </c>
      <c r="AF66" s="12">
        <v>1</v>
      </c>
      <c r="AG66" s="10">
        <f t="shared" si="2"/>
        <v>1</v>
      </c>
      <c r="AH66" s="12">
        <v>5</v>
      </c>
      <c r="AI66" s="12">
        <v>2</v>
      </c>
      <c r="AJ66" s="10">
        <f t="shared" si="3"/>
        <v>7</v>
      </c>
      <c r="AK66" s="44">
        <f t="shared" si="12"/>
        <v>5</v>
      </c>
      <c r="AL66" s="44">
        <f t="shared" si="12"/>
        <v>3</v>
      </c>
      <c r="AM66" s="11">
        <f t="shared" si="13"/>
        <v>8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589">
        <v>0</v>
      </c>
      <c r="AW66" s="589">
        <v>0</v>
      </c>
      <c r="AX66" s="13">
        <v>4</v>
      </c>
      <c r="AY66" s="13">
        <v>3</v>
      </c>
      <c r="AZ66" s="13">
        <v>1</v>
      </c>
      <c r="BA66" s="13">
        <v>0</v>
      </c>
      <c r="BB66" s="13">
        <v>0</v>
      </c>
      <c r="BC66" s="13">
        <v>0</v>
      </c>
      <c r="BD66" s="310">
        <f t="shared" si="14"/>
        <v>0</v>
      </c>
      <c r="BE66" s="310">
        <f t="shared" si="14"/>
        <v>0</v>
      </c>
      <c r="BF66" s="10">
        <f t="shared" si="15"/>
        <v>0</v>
      </c>
      <c r="BG66" s="311">
        <f t="shared" si="16"/>
        <v>5</v>
      </c>
      <c r="BH66" s="311">
        <f t="shared" si="16"/>
        <v>3</v>
      </c>
      <c r="BI66" s="10">
        <f t="shared" si="17"/>
        <v>8</v>
      </c>
      <c r="BJ66" s="44">
        <f t="shared" si="18"/>
        <v>5</v>
      </c>
      <c r="BK66" s="44">
        <f t="shared" si="18"/>
        <v>3</v>
      </c>
      <c r="BL66" s="11">
        <f t="shared" si="18"/>
        <v>8</v>
      </c>
      <c r="BM66" s="13">
        <v>0</v>
      </c>
      <c r="BN66" s="13">
        <v>0</v>
      </c>
      <c r="BO66" s="13">
        <v>0</v>
      </c>
      <c r="BP66" s="13">
        <v>1</v>
      </c>
      <c r="BQ66" s="13"/>
      <c r="BR66" s="13"/>
      <c r="BS66" s="13"/>
      <c r="BT66" s="13"/>
      <c r="BU66" s="299">
        <f t="shared" si="19"/>
        <v>0</v>
      </c>
      <c r="BV66" s="299">
        <f t="shared" si="19"/>
        <v>1</v>
      </c>
      <c r="BW66" s="44">
        <f t="shared" si="20"/>
        <v>0</v>
      </c>
      <c r="BX66" s="44">
        <f t="shared" si="20"/>
        <v>1</v>
      </c>
      <c r="BY66" s="11">
        <f t="shared" si="21"/>
        <v>1</v>
      </c>
      <c r="BZ66" s="14">
        <f t="shared" si="22"/>
        <v>5</v>
      </c>
      <c r="CA66" s="14">
        <f t="shared" si="5"/>
        <v>3</v>
      </c>
      <c r="CB66" s="525">
        <f t="shared" si="23"/>
        <v>0</v>
      </c>
      <c r="CC66" s="525">
        <f t="shared" si="23"/>
        <v>1</v>
      </c>
      <c r="CD66" s="312">
        <f t="shared" si="24"/>
        <v>5</v>
      </c>
      <c r="CE66" s="312">
        <f t="shared" si="24"/>
        <v>4</v>
      </c>
      <c r="CF66" s="313">
        <f t="shared" si="25"/>
        <v>9</v>
      </c>
      <c r="CG66" s="302"/>
    </row>
    <row r="67" spans="2:85" ht="14.25" x14ac:dyDescent="0.25">
      <c r="B67" s="9">
        <v>55</v>
      </c>
      <c r="C67" s="9" t="s">
        <v>265</v>
      </c>
      <c r="D67" s="37" t="s">
        <v>23</v>
      </c>
      <c r="E67" s="526">
        <v>60712677</v>
      </c>
      <c r="F67" s="527" t="s">
        <v>851</v>
      </c>
      <c r="G67" s="9" t="s">
        <v>53</v>
      </c>
      <c r="H67" s="9"/>
      <c r="I67" s="9"/>
      <c r="J67" s="9"/>
      <c r="K67" s="9"/>
      <c r="L67" s="9"/>
      <c r="M67" s="9"/>
      <c r="N67" s="9">
        <v>1</v>
      </c>
      <c r="O67" s="9">
        <v>1</v>
      </c>
      <c r="P67" s="299">
        <f t="shared" si="6"/>
        <v>1</v>
      </c>
      <c r="Q67" s="299">
        <f t="shared" si="6"/>
        <v>1</v>
      </c>
      <c r="R67" s="300">
        <f t="shared" si="7"/>
        <v>2</v>
      </c>
      <c r="S67" s="289">
        <v>2</v>
      </c>
      <c r="T67" s="289">
        <v>3</v>
      </c>
      <c r="U67" s="289"/>
      <c r="V67" s="289"/>
      <c r="W67" s="289"/>
      <c r="X67" s="289"/>
      <c r="Y67" s="299">
        <f t="shared" si="8"/>
        <v>2</v>
      </c>
      <c r="Z67" s="299">
        <f t="shared" si="8"/>
        <v>3</v>
      </c>
      <c r="AA67" s="10">
        <f t="shared" si="9"/>
        <v>5</v>
      </c>
      <c r="AB67" s="44">
        <f t="shared" si="10"/>
        <v>3</v>
      </c>
      <c r="AC67" s="44">
        <f t="shared" si="10"/>
        <v>4</v>
      </c>
      <c r="AD67" s="11">
        <f t="shared" si="11"/>
        <v>7</v>
      </c>
      <c r="AE67" s="12">
        <v>0</v>
      </c>
      <c r="AF67" s="12">
        <v>2</v>
      </c>
      <c r="AG67" s="10">
        <f t="shared" si="2"/>
        <v>2</v>
      </c>
      <c r="AH67" s="12">
        <v>3</v>
      </c>
      <c r="AI67" s="12">
        <v>2</v>
      </c>
      <c r="AJ67" s="10">
        <f t="shared" si="3"/>
        <v>5</v>
      </c>
      <c r="AK67" s="44">
        <f t="shared" si="12"/>
        <v>3</v>
      </c>
      <c r="AL67" s="44">
        <f t="shared" si="12"/>
        <v>4</v>
      </c>
      <c r="AM67" s="11">
        <f t="shared" si="13"/>
        <v>7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1</v>
      </c>
      <c r="AU67" s="13">
        <v>1</v>
      </c>
      <c r="AV67" s="589">
        <v>0</v>
      </c>
      <c r="AW67" s="589">
        <v>0</v>
      </c>
      <c r="AX67" s="13">
        <v>2</v>
      </c>
      <c r="AY67" s="13">
        <v>3</v>
      </c>
      <c r="AZ67" s="13">
        <v>0</v>
      </c>
      <c r="BA67" s="13">
        <v>0</v>
      </c>
      <c r="BB67" s="13">
        <v>0</v>
      </c>
      <c r="BC67" s="13">
        <v>0</v>
      </c>
      <c r="BD67" s="310">
        <f t="shared" si="14"/>
        <v>1</v>
      </c>
      <c r="BE67" s="310">
        <f t="shared" si="14"/>
        <v>1</v>
      </c>
      <c r="BF67" s="10">
        <f t="shared" si="15"/>
        <v>2</v>
      </c>
      <c r="BG67" s="311">
        <f t="shared" si="16"/>
        <v>2</v>
      </c>
      <c r="BH67" s="311">
        <f t="shared" si="16"/>
        <v>3</v>
      </c>
      <c r="BI67" s="10">
        <f t="shared" si="17"/>
        <v>5</v>
      </c>
      <c r="BJ67" s="44">
        <f t="shared" si="18"/>
        <v>3</v>
      </c>
      <c r="BK67" s="44">
        <f t="shared" si="18"/>
        <v>4</v>
      </c>
      <c r="BL67" s="11">
        <f t="shared" si="18"/>
        <v>7</v>
      </c>
      <c r="BM67" s="13">
        <v>0</v>
      </c>
      <c r="BN67" s="13">
        <v>0</v>
      </c>
      <c r="BO67" s="13">
        <v>0</v>
      </c>
      <c r="BP67" s="13">
        <v>1</v>
      </c>
      <c r="BQ67" s="13"/>
      <c r="BR67" s="13"/>
      <c r="BS67" s="13"/>
      <c r="BT67" s="13"/>
      <c r="BU67" s="299">
        <f t="shared" si="19"/>
        <v>0</v>
      </c>
      <c r="BV67" s="299">
        <f t="shared" si="19"/>
        <v>1</v>
      </c>
      <c r="BW67" s="44">
        <f t="shared" si="20"/>
        <v>0</v>
      </c>
      <c r="BX67" s="44">
        <f t="shared" si="20"/>
        <v>1</v>
      </c>
      <c r="BY67" s="11">
        <f t="shared" si="21"/>
        <v>1</v>
      </c>
      <c r="BZ67" s="14">
        <f t="shared" si="22"/>
        <v>3</v>
      </c>
      <c r="CA67" s="14">
        <f t="shared" si="5"/>
        <v>4</v>
      </c>
      <c r="CB67" s="525">
        <f t="shared" si="23"/>
        <v>0</v>
      </c>
      <c r="CC67" s="525">
        <f t="shared" si="23"/>
        <v>1</v>
      </c>
      <c r="CD67" s="312">
        <f t="shared" si="24"/>
        <v>3</v>
      </c>
      <c r="CE67" s="312">
        <f t="shared" si="24"/>
        <v>5</v>
      </c>
      <c r="CF67" s="313">
        <f t="shared" si="25"/>
        <v>8</v>
      </c>
      <c r="CG67" s="302"/>
    </row>
    <row r="68" spans="2:85" ht="14.25" x14ac:dyDescent="0.25">
      <c r="B68" s="9">
        <v>56</v>
      </c>
      <c r="C68" s="9" t="s">
        <v>265</v>
      </c>
      <c r="D68" s="37" t="s">
        <v>26</v>
      </c>
      <c r="E68" s="526">
        <v>60712734</v>
      </c>
      <c r="F68" s="527" t="s">
        <v>852</v>
      </c>
      <c r="G68" s="9" t="s">
        <v>53</v>
      </c>
      <c r="H68" s="9"/>
      <c r="I68" s="9"/>
      <c r="J68" s="9"/>
      <c r="K68" s="9"/>
      <c r="L68" s="9"/>
      <c r="M68" s="9"/>
      <c r="N68" s="9">
        <v>2</v>
      </c>
      <c r="O68" s="9">
        <v>3</v>
      </c>
      <c r="P68" s="299">
        <f t="shared" si="6"/>
        <v>2</v>
      </c>
      <c r="Q68" s="299">
        <f t="shared" si="6"/>
        <v>3</v>
      </c>
      <c r="R68" s="300">
        <f t="shared" si="7"/>
        <v>5</v>
      </c>
      <c r="S68" s="289">
        <v>3</v>
      </c>
      <c r="T68" s="289">
        <v>2</v>
      </c>
      <c r="U68" s="289"/>
      <c r="V68" s="289"/>
      <c r="W68" s="289"/>
      <c r="X68" s="289"/>
      <c r="Y68" s="299">
        <f t="shared" si="8"/>
        <v>3</v>
      </c>
      <c r="Z68" s="299">
        <f t="shared" si="8"/>
        <v>2</v>
      </c>
      <c r="AA68" s="10">
        <f t="shared" si="9"/>
        <v>5</v>
      </c>
      <c r="AB68" s="44">
        <f t="shared" si="10"/>
        <v>5</v>
      </c>
      <c r="AC68" s="44">
        <f t="shared" si="10"/>
        <v>5</v>
      </c>
      <c r="AD68" s="11">
        <f t="shared" si="11"/>
        <v>10</v>
      </c>
      <c r="AE68" s="12">
        <v>3</v>
      </c>
      <c r="AF68" s="12">
        <v>0</v>
      </c>
      <c r="AG68" s="10">
        <f t="shared" si="2"/>
        <v>3</v>
      </c>
      <c r="AH68" s="12">
        <v>2</v>
      </c>
      <c r="AI68" s="12">
        <v>5</v>
      </c>
      <c r="AJ68" s="10">
        <f t="shared" si="3"/>
        <v>7</v>
      </c>
      <c r="AK68" s="44">
        <f t="shared" si="12"/>
        <v>5</v>
      </c>
      <c r="AL68" s="44">
        <f t="shared" si="12"/>
        <v>5</v>
      </c>
      <c r="AM68" s="11">
        <f t="shared" si="13"/>
        <v>10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1</v>
      </c>
      <c r="AU68" s="13">
        <v>0</v>
      </c>
      <c r="AV68" s="589">
        <v>0</v>
      </c>
      <c r="AW68" s="589">
        <v>0</v>
      </c>
      <c r="AX68" s="13">
        <v>3</v>
      </c>
      <c r="AY68" s="13">
        <v>5</v>
      </c>
      <c r="AZ68" s="13">
        <v>1</v>
      </c>
      <c r="BA68" s="13">
        <v>0</v>
      </c>
      <c r="BB68" s="13">
        <v>0</v>
      </c>
      <c r="BC68" s="13">
        <v>0</v>
      </c>
      <c r="BD68" s="310">
        <f t="shared" si="14"/>
        <v>1</v>
      </c>
      <c r="BE68" s="310">
        <f t="shared" si="14"/>
        <v>0</v>
      </c>
      <c r="BF68" s="10">
        <f t="shared" si="15"/>
        <v>1</v>
      </c>
      <c r="BG68" s="311">
        <f t="shared" si="16"/>
        <v>4</v>
      </c>
      <c r="BH68" s="311">
        <f t="shared" si="16"/>
        <v>5</v>
      </c>
      <c r="BI68" s="10">
        <f t="shared" si="17"/>
        <v>9</v>
      </c>
      <c r="BJ68" s="44">
        <f t="shared" si="18"/>
        <v>5</v>
      </c>
      <c r="BK68" s="44">
        <f t="shared" si="18"/>
        <v>5</v>
      </c>
      <c r="BL68" s="11">
        <f t="shared" si="18"/>
        <v>10</v>
      </c>
      <c r="BM68" s="13">
        <v>0</v>
      </c>
      <c r="BN68" s="13">
        <v>0</v>
      </c>
      <c r="BO68" s="13">
        <v>1</v>
      </c>
      <c r="BP68" s="13">
        <v>1</v>
      </c>
      <c r="BQ68" s="13"/>
      <c r="BR68" s="13"/>
      <c r="BS68" s="13"/>
      <c r="BT68" s="13"/>
      <c r="BU68" s="299">
        <f t="shared" si="19"/>
        <v>1</v>
      </c>
      <c r="BV68" s="299">
        <f t="shared" si="19"/>
        <v>1</v>
      </c>
      <c r="BW68" s="44">
        <f t="shared" si="20"/>
        <v>1</v>
      </c>
      <c r="BX68" s="44">
        <f t="shared" si="20"/>
        <v>1</v>
      </c>
      <c r="BY68" s="11">
        <f t="shared" si="21"/>
        <v>2</v>
      </c>
      <c r="BZ68" s="14">
        <f t="shared" si="22"/>
        <v>5</v>
      </c>
      <c r="CA68" s="14">
        <f t="shared" si="5"/>
        <v>5</v>
      </c>
      <c r="CB68" s="525">
        <f t="shared" si="23"/>
        <v>1</v>
      </c>
      <c r="CC68" s="525">
        <f t="shared" si="23"/>
        <v>1</v>
      </c>
      <c r="CD68" s="312">
        <f t="shared" si="24"/>
        <v>6</v>
      </c>
      <c r="CE68" s="312">
        <f t="shared" si="24"/>
        <v>6</v>
      </c>
      <c r="CF68" s="313">
        <f t="shared" si="25"/>
        <v>12</v>
      </c>
      <c r="CG68" s="302"/>
    </row>
    <row r="69" spans="2:85" ht="14.25" x14ac:dyDescent="0.25">
      <c r="B69" s="9">
        <v>57</v>
      </c>
      <c r="C69" s="9" t="s">
        <v>265</v>
      </c>
      <c r="D69" s="37" t="s">
        <v>26</v>
      </c>
      <c r="E69" s="526">
        <v>60712735</v>
      </c>
      <c r="F69" s="527" t="s">
        <v>853</v>
      </c>
      <c r="G69" s="9" t="s">
        <v>53</v>
      </c>
      <c r="H69" s="9"/>
      <c r="I69" s="9"/>
      <c r="J69" s="9"/>
      <c r="K69" s="9"/>
      <c r="L69" s="9"/>
      <c r="M69" s="9"/>
      <c r="N69" s="9">
        <v>0</v>
      </c>
      <c r="O69" s="9">
        <v>4</v>
      </c>
      <c r="P69" s="299">
        <f t="shared" si="6"/>
        <v>0</v>
      </c>
      <c r="Q69" s="299">
        <f t="shared" si="6"/>
        <v>4</v>
      </c>
      <c r="R69" s="300">
        <f t="shared" si="7"/>
        <v>4</v>
      </c>
      <c r="S69" s="289">
        <v>3</v>
      </c>
      <c r="T69" s="289">
        <v>4</v>
      </c>
      <c r="U69" s="289"/>
      <c r="V69" s="289"/>
      <c r="W69" s="289"/>
      <c r="X69" s="289"/>
      <c r="Y69" s="299">
        <f t="shared" si="8"/>
        <v>3</v>
      </c>
      <c r="Z69" s="299">
        <f t="shared" si="8"/>
        <v>4</v>
      </c>
      <c r="AA69" s="10">
        <f t="shared" si="9"/>
        <v>7</v>
      </c>
      <c r="AB69" s="44">
        <f t="shared" si="10"/>
        <v>3</v>
      </c>
      <c r="AC69" s="44">
        <f t="shared" si="10"/>
        <v>8</v>
      </c>
      <c r="AD69" s="11">
        <f t="shared" si="11"/>
        <v>11</v>
      </c>
      <c r="AE69" s="12">
        <v>2</v>
      </c>
      <c r="AF69" s="12">
        <v>1</v>
      </c>
      <c r="AG69" s="10">
        <f t="shared" si="2"/>
        <v>3</v>
      </c>
      <c r="AH69" s="12">
        <v>1</v>
      </c>
      <c r="AI69" s="12">
        <v>7</v>
      </c>
      <c r="AJ69" s="10">
        <f t="shared" si="3"/>
        <v>8</v>
      </c>
      <c r="AK69" s="44">
        <f t="shared" si="12"/>
        <v>3</v>
      </c>
      <c r="AL69" s="44">
        <f t="shared" si="12"/>
        <v>8</v>
      </c>
      <c r="AM69" s="11">
        <f t="shared" si="13"/>
        <v>11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589">
        <v>0</v>
      </c>
      <c r="AW69" s="589">
        <v>0</v>
      </c>
      <c r="AX69" s="13">
        <v>3</v>
      </c>
      <c r="AY69" s="13">
        <v>8</v>
      </c>
      <c r="AZ69" s="13">
        <v>0</v>
      </c>
      <c r="BA69" s="13">
        <v>0</v>
      </c>
      <c r="BB69" s="13">
        <v>0</v>
      </c>
      <c r="BC69" s="13">
        <v>0</v>
      </c>
      <c r="BD69" s="310">
        <f t="shared" si="14"/>
        <v>0</v>
      </c>
      <c r="BE69" s="310">
        <f t="shared" si="14"/>
        <v>0</v>
      </c>
      <c r="BF69" s="10">
        <f t="shared" si="15"/>
        <v>0</v>
      </c>
      <c r="BG69" s="311">
        <f t="shared" si="16"/>
        <v>3</v>
      </c>
      <c r="BH69" s="311">
        <f t="shared" si="16"/>
        <v>8</v>
      </c>
      <c r="BI69" s="10">
        <f t="shared" si="17"/>
        <v>11</v>
      </c>
      <c r="BJ69" s="44">
        <f t="shared" si="18"/>
        <v>3</v>
      </c>
      <c r="BK69" s="44">
        <f t="shared" si="18"/>
        <v>8</v>
      </c>
      <c r="BL69" s="11">
        <f t="shared" si="18"/>
        <v>11</v>
      </c>
      <c r="BM69" s="13">
        <v>0</v>
      </c>
      <c r="BN69" s="13">
        <v>0</v>
      </c>
      <c r="BO69" s="13">
        <v>1</v>
      </c>
      <c r="BP69" s="13">
        <v>0</v>
      </c>
      <c r="BQ69" s="13"/>
      <c r="BR69" s="13"/>
      <c r="BS69" s="13"/>
      <c r="BT69" s="13"/>
      <c r="BU69" s="299">
        <f t="shared" si="19"/>
        <v>1</v>
      </c>
      <c r="BV69" s="299">
        <f t="shared" si="19"/>
        <v>0</v>
      </c>
      <c r="BW69" s="44">
        <f t="shared" si="20"/>
        <v>1</v>
      </c>
      <c r="BX69" s="44">
        <f t="shared" si="20"/>
        <v>0</v>
      </c>
      <c r="BY69" s="11">
        <f t="shared" si="21"/>
        <v>1</v>
      </c>
      <c r="BZ69" s="14">
        <f t="shared" si="22"/>
        <v>3</v>
      </c>
      <c r="CA69" s="14">
        <f t="shared" si="5"/>
        <v>8</v>
      </c>
      <c r="CB69" s="525">
        <f t="shared" si="23"/>
        <v>1</v>
      </c>
      <c r="CC69" s="525">
        <f t="shared" si="23"/>
        <v>0</v>
      </c>
      <c r="CD69" s="312">
        <f t="shared" si="24"/>
        <v>4</v>
      </c>
      <c r="CE69" s="312">
        <f t="shared" si="24"/>
        <v>8</v>
      </c>
      <c r="CF69" s="313">
        <f t="shared" si="25"/>
        <v>12</v>
      </c>
      <c r="CG69" s="302"/>
    </row>
    <row r="70" spans="2:85" ht="14.25" x14ac:dyDescent="0.25">
      <c r="B70" s="9">
        <v>58</v>
      </c>
      <c r="C70" s="9" t="s">
        <v>265</v>
      </c>
      <c r="D70" s="37" t="s">
        <v>26</v>
      </c>
      <c r="E70" s="526">
        <v>60712736</v>
      </c>
      <c r="F70" s="527" t="s">
        <v>854</v>
      </c>
      <c r="G70" s="9" t="s">
        <v>53</v>
      </c>
      <c r="H70" s="9"/>
      <c r="I70" s="9"/>
      <c r="J70" s="9"/>
      <c r="K70" s="9"/>
      <c r="L70" s="9"/>
      <c r="M70" s="9"/>
      <c r="N70" s="9">
        <v>2</v>
      </c>
      <c r="O70" s="9">
        <v>2</v>
      </c>
      <c r="P70" s="299">
        <f t="shared" si="6"/>
        <v>2</v>
      </c>
      <c r="Q70" s="299">
        <f t="shared" si="6"/>
        <v>2</v>
      </c>
      <c r="R70" s="300">
        <f t="shared" si="7"/>
        <v>4</v>
      </c>
      <c r="S70" s="289">
        <v>1</v>
      </c>
      <c r="T70" s="289">
        <v>4</v>
      </c>
      <c r="U70" s="289"/>
      <c r="V70" s="289"/>
      <c r="W70" s="289"/>
      <c r="X70" s="289"/>
      <c r="Y70" s="299">
        <f t="shared" si="8"/>
        <v>1</v>
      </c>
      <c r="Z70" s="299">
        <f t="shared" si="8"/>
        <v>4</v>
      </c>
      <c r="AA70" s="10">
        <f t="shared" si="9"/>
        <v>5</v>
      </c>
      <c r="AB70" s="44">
        <f t="shared" si="10"/>
        <v>3</v>
      </c>
      <c r="AC70" s="44">
        <f t="shared" si="10"/>
        <v>6</v>
      </c>
      <c r="AD70" s="11">
        <f t="shared" si="11"/>
        <v>9</v>
      </c>
      <c r="AE70" s="12">
        <v>1</v>
      </c>
      <c r="AF70" s="12">
        <v>3</v>
      </c>
      <c r="AG70" s="10">
        <f t="shared" si="2"/>
        <v>4</v>
      </c>
      <c r="AH70" s="12">
        <v>2</v>
      </c>
      <c r="AI70" s="12">
        <v>3</v>
      </c>
      <c r="AJ70" s="10">
        <f t="shared" si="3"/>
        <v>5</v>
      </c>
      <c r="AK70" s="44">
        <f t="shared" si="12"/>
        <v>3</v>
      </c>
      <c r="AL70" s="44">
        <f t="shared" si="12"/>
        <v>6</v>
      </c>
      <c r="AM70" s="11">
        <f t="shared" si="13"/>
        <v>9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1</v>
      </c>
      <c r="AV70" s="589">
        <v>0</v>
      </c>
      <c r="AW70" s="589">
        <v>0</v>
      </c>
      <c r="AX70" s="13">
        <v>2</v>
      </c>
      <c r="AY70" s="13">
        <v>4</v>
      </c>
      <c r="AZ70" s="13">
        <v>1</v>
      </c>
      <c r="BA70" s="13">
        <v>1</v>
      </c>
      <c r="BB70" s="13">
        <v>0</v>
      </c>
      <c r="BC70" s="13">
        <v>0</v>
      </c>
      <c r="BD70" s="310">
        <f t="shared" si="14"/>
        <v>0</v>
      </c>
      <c r="BE70" s="310">
        <f t="shared" si="14"/>
        <v>1</v>
      </c>
      <c r="BF70" s="10">
        <f t="shared" si="15"/>
        <v>1</v>
      </c>
      <c r="BG70" s="311">
        <f t="shared" si="16"/>
        <v>3</v>
      </c>
      <c r="BH70" s="311">
        <f t="shared" si="16"/>
        <v>5</v>
      </c>
      <c r="BI70" s="10">
        <f t="shared" si="17"/>
        <v>8</v>
      </c>
      <c r="BJ70" s="44">
        <f t="shared" si="18"/>
        <v>3</v>
      </c>
      <c r="BK70" s="44">
        <f t="shared" si="18"/>
        <v>6</v>
      </c>
      <c r="BL70" s="11">
        <f t="shared" si="18"/>
        <v>9</v>
      </c>
      <c r="BM70" s="13">
        <v>0</v>
      </c>
      <c r="BN70" s="13">
        <v>0</v>
      </c>
      <c r="BO70" s="13">
        <v>1</v>
      </c>
      <c r="BP70" s="13">
        <v>1</v>
      </c>
      <c r="BQ70" s="13"/>
      <c r="BR70" s="13"/>
      <c r="BS70" s="13"/>
      <c r="BT70" s="13"/>
      <c r="BU70" s="299">
        <f t="shared" si="19"/>
        <v>1</v>
      </c>
      <c r="BV70" s="299">
        <f t="shared" si="19"/>
        <v>1</v>
      </c>
      <c r="BW70" s="44">
        <f t="shared" si="20"/>
        <v>1</v>
      </c>
      <c r="BX70" s="44">
        <f t="shared" si="20"/>
        <v>1</v>
      </c>
      <c r="BY70" s="11">
        <f t="shared" si="21"/>
        <v>2</v>
      </c>
      <c r="BZ70" s="14">
        <f t="shared" si="22"/>
        <v>3</v>
      </c>
      <c r="CA70" s="14">
        <f t="shared" si="5"/>
        <v>6</v>
      </c>
      <c r="CB70" s="525">
        <f t="shared" si="23"/>
        <v>1</v>
      </c>
      <c r="CC70" s="525">
        <f t="shared" si="23"/>
        <v>1</v>
      </c>
      <c r="CD70" s="312">
        <f t="shared" si="24"/>
        <v>4</v>
      </c>
      <c r="CE70" s="312">
        <f t="shared" si="24"/>
        <v>7</v>
      </c>
      <c r="CF70" s="313">
        <f t="shared" si="25"/>
        <v>11</v>
      </c>
      <c r="CG70" s="302"/>
    </row>
    <row r="71" spans="2:85" ht="14.25" x14ac:dyDescent="0.25">
      <c r="B71" s="9">
        <v>59</v>
      </c>
      <c r="C71" s="9" t="s">
        <v>265</v>
      </c>
      <c r="D71" s="37" t="s">
        <v>27</v>
      </c>
      <c r="E71" s="526">
        <v>60712641</v>
      </c>
      <c r="F71" s="527" t="s">
        <v>855</v>
      </c>
      <c r="G71" s="9" t="s">
        <v>53</v>
      </c>
      <c r="H71" s="9"/>
      <c r="I71" s="9"/>
      <c r="J71" s="9"/>
      <c r="K71" s="9"/>
      <c r="L71" s="9"/>
      <c r="M71" s="9"/>
      <c r="N71" s="9">
        <v>1</v>
      </c>
      <c r="O71" s="9">
        <v>1</v>
      </c>
      <c r="P71" s="299">
        <f t="shared" si="6"/>
        <v>1</v>
      </c>
      <c r="Q71" s="299">
        <f t="shared" si="6"/>
        <v>1</v>
      </c>
      <c r="R71" s="300">
        <f t="shared" si="7"/>
        <v>2</v>
      </c>
      <c r="S71" s="289">
        <v>5</v>
      </c>
      <c r="T71" s="289">
        <v>3</v>
      </c>
      <c r="U71" s="289"/>
      <c r="V71" s="289"/>
      <c r="W71" s="289"/>
      <c r="X71" s="289"/>
      <c r="Y71" s="299">
        <f t="shared" si="8"/>
        <v>5</v>
      </c>
      <c r="Z71" s="299">
        <f t="shared" si="8"/>
        <v>3</v>
      </c>
      <c r="AA71" s="10">
        <f t="shared" si="9"/>
        <v>8</v>
      </c>
      <c r="AB71" s="44">
        <f t="shared" si="10"/>
        <v>6</v>
      </c>
      <c r="AC71" s="44">
        <f t="shared" si="10"/>
        <v>4</v>
      </c>
      <c r="AD71" s="11">
        <f t="shared" si="11"/>
        <v>10</v>
      </c>
      <c r="AE71" s="12">
        <v>4</v>
      </c>
      <c r="AF71" s="12">
        <v>1</v>
      </c>
      <c r="AG71" s="10">
        <f t="shared" si="2"/>
        <v>5</v>
      </c>
      <c r="AH71" s="12">
        <v>2</v>
      </c>
      <c r="AI71" s="12">
        <v>3</v>
      </c>
      <c r="AJ71" s="10">
        <f t="shared" si="3"/>
        <v>5</v>
      </c>
      <c r="AK71" s="44">
        <f t="shared" si="12"/>
        <v>6</v>
      </c>
      <c r="AL71" s="44">
        <f t="shared" si="12"/>
        <v>4</v>
      </c>
      <c r="AM71" s="11">
        <f t="shared" si="13"/>
        <v>10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2</v>
      </c>
      <c r="AU71" s="13">
        <v>1</v>
      </c>
      <c r="AV71" s="589">
        <v>0</v>
      </c>
      <c r="AW71" s="589">
        <v>0</v>
      </c>
      <c r="AX71" s="13">
        <v>4</v>
      </c>
      <c r="AY71" s="13">
        <v>3</v>
      </c>
      <c r="AZ71" s="13">
        <v>0</v>
      </c>
      <c r="BA71" s="13">
        <v>0</v>
      </c>
      <c r="BB71" s="13">
        <v>0</v>
      </c>
      <c r="BC71" s="13">
        <v>0</v>
      </c>
      <c r="BD71" s="310">
        <f t="shared" si="14"/>
        <v>2</v>
      </c>
      <c r="BE71" s="310">
        <f t="shared" si="14"/>
        <v>1</v>
      </c>
      <c r="BF71" s="10">
        <f t="shared" si="15"/>
        <v>3</v>
      </c>
      <c r="BG71" s="311">
        <f t="shared" si="16"/>
        <v>4</v>
      </c>
      <c r="BH71" s="311">
        <f t="shared" si="16"/>
        <v>3</v>
      </c>
      <c r="BI71" s="10">
        <f t="shared" si="17"/>
        <v>7</v>
      </c>
      <c r="BJ71" s="44">
        <f t="shared" si="18"/>
        <v>6</v>
      </c>
      <c r="BK71" s="44">
        <f t="shared" si="18"/>
        <v>4</v>
      </c>
      <c r="BL71" s="11">
        <f t="shared" si="18"/>
        <v>10</v>
      </c>
      <c r="BM71" s="13">
        <v>0</v>
      </c>
      <c r="BN71" s="13">
        <v>0</v>
      </c>
      <c r="BO71" s="13">
        <v>0</v>
      </c>
      <c r="BP71" s="13">
        <v>0</v>
      </c>
      <c r="BQ71" s="13"/>
      <c r="BR71" s="13"/>
      <c r="BS71" s="13"/>
      <c r="BT71" s="13"/>
      <c r="BU71" s="299">
        <f t="shared" si="19"/>
        <v>0</v>
      </c>
      <c r="BV71" s="299">
        <f t="shared" si="19"/>
        <v>0</v>
      </c>
      <c r="BW71" s="44">
        <f t="shared" si="20"/>
        <v>0</v>
      </c>
      <c r="BX71" s="44">
        <f t="shared" si="20"/>
        <v>0</v>
      </c>
      <c r="BY71" s="11">
        <f t="shared" si="21"/>
        <v>0</v>
      </c>
      <c r="BZ71" s="14">
        <f t="shared" si="22"/>
        <v>6</v>
      </c>
      <c r="CA71" s="14">
        <f t="shared" si="5"/>
        <v>4</v>
      </c>
      <c r="CB71" s="525">
        <f t="shared" si="23"/>
        <v>0</v>
      </c>
      <c r="CC71" s="525">
        <f t="shared" si="23"/>
        <v>0</v>
      </c>
      <c r="CD71" s="312">
        <f t="shared" si="24"/>
        <v>6</v>
      </c>
      <c r="CE71" s="312">
        <f t="shared" si="24"/>
        <v>4</v>
      </c>
      <c r="CF71" s="313">
        <f t="shared" si="25"/>
        <v>10</v>
      </c>
      <c r="CG71" s="302"/>
    </row>
    <row r="72" spans="2:85" ht="14.25" x14ac:dyDescent="0.25">
      <c r="B72" s="9">
        <v>60</v>
      </c>
      <c r="C72" s="9" t="s">
        <v>265</v>
      </c>
      <c r="D72" s="37" t="s">
        <v>27</v>
      </c>
      <c r="E72" s="526">
        <v>60712642</v>
      </c>
      <c r="F72" s="527" t="s">
        <v>856</v>
      </c>
      <c r="G72" s="9" t="s">
        <v>53</v>
      </c>
      <c r="H72" s="9"/>
      <c r="I72" s="9"/>
      <c r="J72" s="9"/>
      <c r="K72" s="9"/>
      <c r="L72" s="9"/>
      <c r="M72" s="9"/>
      <c r="N72" s="9">
        <v>3</v>
      </c>
      <c r="O72" s="9">
        <v>1</v>
      </c>
      <c r="P72" s="299">
        <f t="shared" si="6"/>
        <v>3</v>
      </c>
      <c r="Q72" s="299">
        <f t="shared" si="6"/>
        <v>1</v>
      </c>
      <c r="R72" s="300">
        <f t="shared" si="7"/>
        <v>4</v>
      </c>
      <c r="S72" s="289">
        <v>4</v>
      </c>
      <c r="T72" s="289">
        <v>2</v>
      </c>
      <c r="U72" s="289"/>
      <c r="V72" s="289"/>
      <c r="W72" s="289"/>
      <c r="X72" s="289"/>
      <c r="Y72" s="299">
        <f t="shared" si="8"/>
        <v>4</v>
      </c>
      <c r="Z72" s="299">
        <f t="shared" si="8"/>
        <v>2</v>
      </c>
      <c r="AA72" s="10">
        <f t="shared" si="9"/>
        <v>6</v>
      </c>
      <c r="AB72" s="44">
        <f t="shared" si="10"/>
        <v>7</v>
      </c>
      <c r="AC72" s="44">
        <f t="shared" si="10"/>
        <v>3</v>
      </c>
      <c r="AD72" s="11">
        <f t="shared" si="11"/>
        <v>10</v>
      </c>
      <c r="AE72" s="12">
        <v>2</v>
      </c>
      <c r="AF72" s="12">
        <v>1</v>
      </c>
      <c r="AG72" s="10">
        <f t="shared" si="2"/>
        <v>3</v>
      </c>
      <c r="AH72" s="12">
        <v>5</v>
      </c>
      <c r="AI72" s="12">
        <v>2</v>
      </c>
      <c r="AJ72" s="10">
        <f t="shared" si="3"/>
        <v>7</v>
      </c>
      <c r="AK72" s="44">
        <f t="shared" si="12"/>
        <v>7</v>
      </c>
      <c r="AL72" s="44">
        <f t="shared" si="12"/>
        <v>3</v>
      </c>
      <c r="AM72" s="11">
        <f t="shared" si="13"/>
        <v>10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1</v>
      </c>
      <c r="AU72" s="13">
        <v>0</v>
      </c>
      <c r="AV72" s="589">
        <v>0</v>
      </c>
      <c r="AW72" s="589">
        <v>0</v>
      </c>
      <c r="AX72" s="13">
        <v>4</v>
      </c>
      <c r="AY72" s="13">
        <v>3</v>
      </c>
      <c r="AZ72" s="13">
        <v>2</v>
      </c>
      <c r="BA72" s="13">
        <v>0</v>
      </c>
      <c r="BB72" s="13">
        <v>0</v>
      </c>
      <c r="BC72" s="13">
        <v>0</v>
      </c>
      <c r="BD72" s="310">
        <f t="shared" si="14"/>
        <v>1</v>
      </c>
      <c r="BE72" s="310">
        <f t="shared" si="14"/>
        <v>0</v>
      </c>
      <c r="BF72" s="10">
        <f t="shared" si="15"/>
        <v>1</v>
      </c>
      <c r="BG72" s="311">
        <f t="shared" si="16"/>
        <v>6</v>
      </c>
      <c r="BH72" s="311">
        <f t="shared" si="16"/>
        <v>3</v>
      </c>
      <c r="BI72" s="10">
        <f t="shared" si="17"/>
        <v>9</v>
      </c>
      <c r="BJ72" s="44">
        <f t="shared" si="18"/>
        <v>7</v>
      </c>
      <c r="BK72" s="44">
        <f t="shared" si="18"/>
        <v>3</v>
      </c>
      <c r="BL72" s="11">
        <f t="shared" si="18"/>
        <v>10</v>
      </c>
      <c r="BM72" s="13">
        <v>0</v>
      </c>
      <c r="BN72" s="13">
        <v>0</v>
      </c>
      <c r="BO72" s="13">
        <v>0</v>
      </c>
      <c r="BP72" s="13">
        <v>1</v>
      </c>
      <c r="BQ72" s="13"/>
      <c r="BR72" s="13"/>
      <c r="BS72" s="13"/>
      <c r="BT72" s="13"/>
      <c r="BU72" s="299">
        <f t="shared" si="19"/>
        <v>0</v>
      </c>
      <c r="BV72" s="299">
        <f t="shared" si="19"/>
        <v>1</v>
      </c>
      <c r="BW72" s="44">
        <f t="shared" si="20"/>
        <v>0</v>
      </c>
      <c r="BX72" s="44">
        <f t="shared" si="20"/>
        <v>1</v>
      </c>
      <c r="BY72" s="11">
        <f t="shared" si="21"/>
        <v>1</v>
      </c>
      <c r="BZ72" s="14">
        <f t="shared" si="22"/>
        <v>7</v>
      </c>
      <c r="CA72" s="14">
        <f t="shared" si="5"/>
        <v>3</v>
      </c>
      <c r="CB72" s="525">
        <f t="shared" si="23"/>
        <v>0</v>
      </c>
      <c r="CC72" s="525">
        <f t="shared" si="23"/>
        <v>1</v>
      </c>
      <c r="CD72" s="312">
        <f t="shared" si="24"/>
        <v>7</v>
      </c>
      <c r="CE72" s="312">
        <f t="shared" si="24"/>
        <v>4</v>
      </c>
      <c r="CF72" s="313">
        <f t="shared" si="25"/>
        <v>11</v>
      </c>
      <c r="CG72" s="302"/>
    </row>
    <row r="73" spans="2:85" ht="14.25" x14ac:dyDescent="0.25">
      <c r="B73" s="9">
        <v>61</v>
      </c>
      <c r="C73" s="9" t="s">
        <v>265</v>
      </c>
      <c r="D73" s="37" t="s">
        <v>27</v>
      </c>
      <c r="E73" s="526">
        <v>60712643</v>
      </c>
      <c r="F73" s="527" t="s">
        <v>857</v>
      </c>
      <c r="G73" s="9" t="s">
        <v>53</v>
      </c>
      <c r="H73" s="9"/>
      <c r="I73" s="9"/>
      <c r="J73" s="9"/>
      <c r="K73" s="9"/>
      <c r="L73" s="9"/>
      <c r="M73" s="9"/>
      <c r="N73" s="9">
        <v>2</v>
      </c>
      <c r="O73" s="9">
        <v>1</v>
      </c>
      <c r="P73" s="299">
        <f t="shared" si="6"/>
        <v>2</v>
      </c>
      <c r="Q73" s="299">
        <f t="shared" si="6"/>
        <v>1</v>
      </c>
      <c r="R73" s="300">
        <f t="shared" si="7"/>
        <v>3</v>
      </c>
      <c r="S73" s="289">
        <v>1</v>
      </c>
      <c r="T73" s="289">
        <v>5</v>
      </c>
      <c r="U73" s="289"/>
      <c r="V73" s="289"/>
      <c r="W73" s="289"/>
      <c r="X73" s="289"/>
      <c r="Y73" s="299">
        <f t="shared" si="8"/>
        <v>1</v>
      </c>
      <c r="Z73" s="299">
        <f t="shared" si="8"/>
        <v>5</v>
      </c>
      <c r="AA73" s="10">
        <f t="shared" si="9"/>
        <v>6</v>
      </c>
      <c r="AB73" s="44">
        <f t="shared" si="10"/>
        <v>3</v>
      </c>
      <c r="AC73" s="44">
        <f t="shared" si="10"/>
        <v>6</v>
      </c>
      <c r="AD73" s="11">
        <f t="shared" si="11"/>
        <v>9</v>
      </c>
      <c r="AE73" s="12">
        <v>1</v>
      </c>
      <c r="AF73" s="12">
        <v>3</v>
      </c>
      <c r="AG73" s="10">
        <f t="shared" si="2"/>
        <v>4</v>
      </c>
      <c r="AH73" s="12">
        <v>2</v>
      </c>
      <c r="AI73" s="12">
        <v>3</v>
      </c>
      <c r="AJ73" s="10">
        <f t="shared" si="3"/>
        <v>5</v>
      </c>
      <c r="AK73" s="44">
        <f t="shared" si="12"/>
        <v>3</v>
      </c>
      <c r="AL73" s="44">
        <f t="shared" si="12"/>
        <v>6</v>
      </c>
      <c r="AM73" s="11">
        <f t="shared" si="13"/>
        <v>9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589">
        <v>0</v>
      </c>
      <c r="AW73" s="589">
        <v>0</v>
      </c>
      <c r="AX73" s="13">
        <v>2</v>
      </c>
      <c r="AY73" s="13">
        <v>6</v>
      </c>
      <c r="AZ73" s="13">
        <v>1</v>
      </c>
      <c r="BA73" s="13">
        <v>0</v>
      </c>
      <c r="BB73" s="13">
        <v>0</v>
      </c>
      <c r="BC73" s="13">
        <v>0</v>
      </c>
      <c r="BD73" s="310">
        <f t="shared" si="14"/>
        <v>0</v>
      </c>
      <c r="BE73" s="310">
        <f t="shared" si="14"/>
        <v>0</v>
      </c>
      <c r="BF73" s="10">
        <f t="shared" si="15"/>
        <v>0</v>
      </c>
      <c r="BG73" s="311">
        <f t="shared" si="16"/>
        <v>3</v>
      </c>
      <c r="BH73" s="311">
        <f t="shared" si="16"/>
        <v>6</v>
      </c>
      <c r="BI73" s="10">
        <f t="shared" si="17"/>
        <v>9</v>
      </c>
      <c r="BJ73" s="44">
        <f t="shared" si="18"/>
        <v>3</v>
      </c>
      <c r="BK73" s="44">
        <f t="shared" si="18"/>
        <v>6</v>
      </c>
      <c r="BL73" s="11">
        <f t="shared" si="18"/>
        <v>9</v>
      </c>
      <c r="BM73" s="13">
        <v>0</v>
      </c>
      <c r="BN73" s="13">
        <v>0</v>
      </c>
      <c r="BO73" s="13">
        <v>0</v>
      </c>
      <c r="BP73" s="13">
        <v>1</v>
      </c>
      <c r="BQ73" s="13"/>
      <c r="BR73" s="13"/>
      <c r="BS73" s="13"/>
      <c r="BT73" s="13"/>
      <c r="BU73" s="299">
        <f t="shared" si="19"/>
        <v>0</v>
      </c>
      <c r="BV73" s="299">
        <f t="shared" si="19"/>
        <v>1</v>
      </c>
      <c r="BW73" s="44">
        <f t="shared" si="20"/>
        <v>0</v>
      </c>
      <c r="BX73" s="44">
        <f t="shared" si="20"/>
        <v>1</v>
      </c>
      <c r="BY73" s="11">
        <f t="shared" si="21"/>
        <v>1</v>
      </c>
      <c r="BZ73" s="14">
        <f t="shared" si="22"/>
        <v>3</v>
      </c>
      <c r="CA73" s="14">
        <f t="shared" si="5"/>
        <v>6</v>
      </c>
      <c r="CB73" s="525">
        <f t="shared" si="23"/>
        <v>0</v>
      </c>
      <c r="CC73" s="525">
        <f t="shared" si="23"/>
        <v>1</v>
      </c>
      <c r="CD73" s="312">
        <f t="shared" si="24"/>
        <v>3</v>
      </c>
      <c r="CE73" s="312">
        <f t="shared" si="24"/>
        <v>7</v>
      </c>
      <c r="CF73" s="313">
        <f t="shared" si="25"/>
        <v>10</v>
      </c>
      <c r="CG73" s="302"/>
    </row>
    <row r="74" spans="2:85" ht="14.25" x14ac:dyDescent="0.25">
      <c r="B74" s="9">
        <v>62</v>
      </c>
      <c r="C74" s="9" t="s">
        <v>265</v>
      </c>
      <c r="D74" s="37" t="s">
        <v>28</v>
      </c>
      <c r="E74" s="526">
        <v>60712644</v>
      </c>
      <c r="F74" s="527" t="s">
        <v>858</v>
      </c>
      <c r="G74" s="9" t="s">
        <v>53</v>
      </c>
      <c r="H74" s="9"/>
      <c r="I74" s="9"/>
      <c r="J74" s="9"/>
      <c r="K74" s="9"/>
      <c r="L74" s="9"/>
      <c r="M74" s="9"/>
      <c r="N74" s="9">
        <v>2</v>
      </c>
      <c r="O74" s="9">
        <v>3</v>
      </c>
      <c r="P74" s="299">
        <f t="shared" si="6"/>
        <v>2</v>
      </c>
      <c r="Q74" s="299">
        <f t="shared" si="6"/>
        <v>3</v>
      </c>
      <c r="R74" s="300">
        <f t="shared" si="7"/>
        <v>5</v>
      </c>
      <c r="S74" s="289">
        <v>2</v>
      </c>
      <c r="T74" s="289">
        <v>3</v>
      </c>
      <c r="U74" s="289"/>
      <c r="V74" s="289"/>
      <c r="W74" s="289"/>
      <c r="X74" s="289"/>
      <c r="Y74" s="299">
        <f t="shared" si="8"/>
        <v>2</v>
      </c>
      <c r="Z74" s="299">
        <f t="shared" si="8"/>
        <v>3</v>
      </c>
      <c r="AA74" s="10">
        <f t="shared" si="9"/>
        <v>5</v>
      </c>
      <c r="AB74" s="44">
        <f t="shared" si="10"/>
        <v>4</v>
      </c>
      <c r="AC74" s="44">
        <f t="shared" si="10"/>
        <v>6</v>
      </c>
      <c r="AD74" s="11">
        <f t="shared" si="11"/>
        <v>10</v>
      </c>
      <c r="AE74" s="12">
        <v>2</v>
      </c>
      <c r="AF74" s="12">
        <v>1</v>
      </c>
      <c r="AG74" s="10">
        <f t="shared" si="2"/>
        <v>3</v>
      </c>
      <c r="AH74" s="12">
        <v>2</v>
      </c>
      <c r="AI74" s="12">
        <v>5</v>
      </c>
      <c r="AJ74" s="10">
        <f t="shared" si="3"/>
        <v>7</v>
      </c>
      <c r="AK74" s="44">
        <f t="shared" si="12"/>
        <v>4</v>
      </c>
      <c r="AL74" s="44">
        <f t="shared" si="12"/>
        <v>6</v>
      </c>
      <c r="AM74" s="11">
        <f t="shared" si="13"/>
        <v>10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1</v>
      </c>
      <c r="AU74" s="13">
        <v>1</v>
      </c>
      <c r="AV74" s="589">
        <v>0</v>
      </c>
      <c r="AW74" s="589">
        <v>0</v>
      </c>
      <c r="AX74" s="13">
        <v>3</v>
      </c>
      <c r="AY74" s="13">
        <v>5</v>
      </c>
      <c r="AZ74" s="13">
        <v>0</v>
      </c>
      <c r="BA74" s="13">
        <v>0</v>
      </c>
      <c r="BB74" s="13">
        <v>0</v>
      </c>
      <c r="BC74" s="13">
        <v>0</v>
      </c>
      <c r="BD74" s="310">
        <f t="shared" si="14"/>
        <v>1</v>
      </c>
      <c r="BE74" s="310">
        <f t="shared" si="14"/>
        <v>1</v>
      </c>
      <c r="BF74" s="10">
        <f t="shared" si="15"/>
        <v>2</v>
      </c>
      <c r="BG74" s="311">
        <f t="shared" si="16"/>
        <v>3</v>
      </c>
      <c r="BH74" s="311">
        <f t="shared" si="16"/>
        <v>5</v>
      </c>
      <c r="BI74" s="10">
        <f t="shared" si="17"/>
        <v>8</v>
      </c>
      <c r="BJ74" s="44">
        <f t="shared" si="18"/>
        <v>4</v>
      </c>
      <c r="BK74" s="44">
        <f t="shared" si="18"/>
        <v>6</v>
      </c>
      <c r="BL74" s="11">
        <f t="shared" si="18"/>
        <v>10</v>
      </c>
      <c r="BM74" s="13">
        <v>0</v>
      </c>
      <c r="BN74" s="13">
        <v>0</v>
      </c>
      <c r="BO74" s="13">
        <v>0</v>
      </c>
      <c r="BP74" s="13">
        <v>1</v>
      </c>
      <c r="BQ74" s="13"/>
      <c r="BR74" s="13"/>
      <c r="BS74" s="13"/>
      <c r="BT74" s="13"/>
      <c r="BU74" s="299">
        <f t="shared" si="19"/>
        <v>0</v>
      </c>
      <c r="BV74" s="299">
        <f t="shared" si="19"/>
        <v>1</v>
      </c>
      <c r="BW74" s="44">
        <f t="shared" si="20"/>
        <v>0</v>
      </c>
      <c r="BX74" s="44">
        <f t="shared" si="20"/>
        <v>1</v>
      </c>
      <c r="BY74" s="11">
        <f t="shared" si="21"/>
        <v>1</v>
      </c>
      <c r="BZ74" s="14">
        <f t="shared" si="22"/>
        <v>4</v>
      </c>
      <c r="CA74" s="14">
        <f t="shared" si="5"/>
        <v>6</v>
      </c>
      <c r="CB74" s="525">
        <f t="shared" si="23"/>
        <v>0</v>
      </c>
      <c r="CC74" s="525">
        <f t="shared" si="23"/>
        <v>1</v>
      </c>
      <c r="CD74" s="312">
        <f t="shared" si="24"/>
        <v>4</v>
      </c>
      <c r="CE74" s="312">
        <f t="shared" si="24"/>
        <v>7</v>
      </c>
      <c r="CF74" s="313">
        <f t="shared" si="25"/>
        <v>11</v>
      </c>
      <c r="CG74" s="302"/>
    </row>
    <row r="75" spans="2:85" ht="14.25" x14ac:dyDescent="0.25">
      <c r="B75" s="9">
        <v>63</v>
      </c>
      <c r="C75" s="9" t="s">
        <v>265</v>
      </c>
      <c r="D75" s="37" t="s">
        <v>28</v>
      </c>
      <c r="E75" s="526">
        <v>60712645</v>
      </c>
      <c r="F75" s="527" t="s">
        <v>841</v>
      </c>
      <c r="G75" s="9" t="s">
        <v>53</v>
      </c>
      <c r="H75" s="9"/>
      <c r="I75" s="9"/>
      <c r="J75" s="9"/>
      <c r="K75" s="9"/>
      <c r="L75" s="9"/>
      <c r="M75" s="9"/>
      <c r="N75" s="9">
        <v>1</v>
      </c>
      <c r="O75" s="9">
        <v>3</v>
      </c>
      <c r="P75" s="299">
        <f t="shared" si="6"/>
        <v>1</v>
      </c>
      <c r="Q75" s="299">
        <f t="shared" si="6"/>
        <v>3</v>
      </c>
      <c r="R75" s="300">
        <f t="shared" si="7"/>
        <v>4</v>
      </c>
      <c r="S75" s="289">
        <v>3</v>
      </c>
      <c r="T75" s="289">
        <v>1</v>
      </c>
      <c r="U75" s="289"/>
      <c r="V75" s="289"/>
      <c r="W75" s="289"/>
      <c r="X75" s="289"/>
      <c r="Y75" s="299">
        <f t="shared" si="8"/>
        <v>3</v>
      </c>
      <c r="Z75" s="299">
        <f t="shared" si="8"/>
        <v>1</v>
      </c>
      <c r="AA75" s="10">
        <f t="shared" si="9"/>
        <v>4</v>
      </c>
      <c r="AB75" s="44">
        <f t="shared" si="10"/>
        <v>4</v>
      </c>
      <c r="AC75" s="44">
        <f t="shared" si="10"/>
        <v>4</v>
      </c>
      <c r="AD75" s="11">
        <f t="shared" si="11"/>
        <v>8</v>
      </c>
      <c r="AE75" s="12">
        <v>1</v>
      </c>
      <c r="AF75" s="12">
        <v>0</v>
      </c>
      <c r="AG75" s="10">
        <f t="shared" si="2"/>
        <v>1</v>
      </c>
      <c r="AH75" s="12">
        <v>3</v>
      </c>
      <c r="AI75" s="12">
        <v>4</v>
      </c>
      <c r="AJ75" s="10">
        <f t="shared" si="3"/>
        <v>7</v>
      </c>
      <c r="AK75" s="44">
        <f t="shared" si="12"/>
        <v>4</v>
      </c>
      <c r="AL75" s="44">
        <f t="shared" si="12"/>
        <v>4</v>
      </c>
      <c r="AM75" s="11">
        <f t="shared" si="13"/>
        <v>8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589">
        <v>0</v>
      </c>
      <c r="AW75" s="589">
        <v>0</v>
      </c>
      <c r="AX75" s="13">
        <v>4</v>
      </c>
      <c r="AY75" s="13">
        <v>4</v>
      </c>
      <c r="AZ75" s="13">
        <v>0</v>
      </c>
      <c r="BA75" s="13">
        <v>0</v>
      </c>
      <c r="BB75" s="13">
        <v>0</v>
      </c>
      <c r="BC75" s="13">
        <v>0</v>
      </c>
      <c r="BD75" s="310">
        <f t="shared" si="14"/>
        <v>0</v>
      </c>
      <c r="BE75" s="310">
        <f t="shared" si="14"/>
        <v>0</v>
      </c>
      <c r="BF75" s="10">
        <f t="shared" si="15"/>
        <v>0</v>
      </c>
      <c r="BG75" s="311">
        <f t="shared" si="16"/>
        <v>4</v>
      </c>
      <c r="BH75" s="311">
        <f t="shared" si="16"/>
        <v>4</v>
      </c>
      <c r="BI75" s="10">
        <f t="shared" si="17"/>
        <v>8</v>
      </c>
      <c r="BJ75" s="44">
        <f t="shared" si="18"/>
        <v>4</v>
      </c>
      <c r="BK75" s="44">
        <f t="shared" si="18"/>
        <v>4</v>
      </c>
      <c r="BL75" s="11">
        <f t="shared" si="18"/>
        <v>8</v>
      </c>
      <c r="BM75" s="13">
        <v>0</v>
      </c>
      <c r="BN75" s="13">
        <v>0</v>
      </c>
      <c r="BO75" s="13">
        <v>1</v>
      </c>
      <c r="BP75" s="13">
        <v>1</v>
      </c>
      <c r="BQ75" s="13"/>
      <c r="BR75" s="13"/>
      <c r="BS75" s="13"/>
      <c r="BT75" s="13"/>
      <c r="BU75" s="299">
        <f t="shared" si="19"/>
        <v>1</v>
      </c>
      <c r="BV75" s="299">
        <f t="shared" si="19"/>
        <v>1</v>
      </c>
      <c r="BW75" s="44">
        <f t="shared" si="20"/>
        <v>1</v>
      </c>
      <c r="BX75" s="44">
        <f t="shared" si="20"/>
        <v>1</v>
      </c>
      <c r="BY75" s="11">
        <f t="shared" si="21"/>
        <v>2</v>
      </c>
      <c r="BZ75" s="14">
        <f t="shared" si="22"/>
        <v>4</v>
      </c>
      <c r="CA75" s="14">
        <f t="shared" si="5"/>
        <v>4</v>
      </c>
      <c r="CB75" s="525">
        <f t="shared" si="23"/>
        <v>1</v>
      </c>
      <c r="CC75" s="525">
        <f t="shared" si="23"/>
        <v>1</v>
      </c>
      <c r="CD75" s="312">
        <f t="shared" si="24"/>
        <v>5</v>
      </c>
      <c r="CE75" s="312">
        <f t="shared" si="24"/>
        <v>5</v>
      </c>
      <c r="CF75" s="313">
        <f t="shared" si="25"/>
        <v>10</v>
      </c>
      <c r="CG75" s="302"/>
    </row>
    <row r="76" spans="2:85" ht="14.25" x14ac:dyDescent="0.25">
      <c r="B76" s="9">
        <v>64</v>
      </c>
      <c r="C76" s="9" t="s">
        <v>265</v>
      </c>
      <c r="D76" s="37" t="s">
        <v>29</v>
      </c>
      <c r="E76" s="526">
        <v>60712660</v>
      </c>
      <c r="F76" s="527" t="s">
        <v>859</v>
      </c>
      <c r="G76" s="9" t="s">
        <v>53</v>
      </c>
      <c r="H76" s="9"/>
      <c r="I76" s="9"/>
      <c r="J76" s="9"/>
      <c r="K76" s="9"/>
      <c r="L76" s="9"/>
      <c r="M76" s="9"/>
      <c r="N76" s="9">
        <v>2</v>
      </c>
      <c r="O76" s="9">
        <v>3</v>
      </c>
      <c r="P76" s="299">
        <f t="shared" si="6"/>
        <v>2</v>
      </c>
      <c r="Q76" s="299">
        <f t="shared" si="6"/>
        <v>3</v>
      </c>
      <c r="R76" s="300">
        <f t="shared" si="7"/>
        <v>5</v>
      </c>
      <c r="S76" s="289">
        <v>3</v>
      </c>
      <c r="T76" s="289">
        <v>1</v>
      </c>
      <c r="U76" s="289"/>
      <c r="V76" s="289"/>
      <c r="W76" s="289"/>
      <c r="X76" s="289"/>
      <c r="Y76" s="299">
        <f t="shared" si="8"/>
        <v>3</v>
      </c>
      <c r="Z76" s="299">
        <f t="shared" si="8"/>
        <v>1</v>
      </c>
      <c r="AA76" s="10">
        <f t="shared" si="9"/>
        <v>4</v>
      </c>
      <c r="AB76" s="44">
        <f t="shared" si="10"/>
        <v>5</v>
      </c>
      <c r="AC76" s="44">
        <f t="shared" si="10"/>
        <v>4</v>
      </c>
      <c r="AD76" s="11">
        <f t="shared" si="11"/>
        <v>9</v>
      </c>
      <c r="AE76" s="12">
        <v>0</v>
      </c>
      <c r="AF76" s="12">
        <v>0</v>
      </c>
      <c r="AG76" s="10">
        <f t="shared" si="2"/>
        <v>0</v>
      </c>
      <c r="AH76" s="12">
        <v>5</v>
      </c>
      <c r="AI76" s="12">
        <v>4</v>
      </c>
      <c r="AJ76" s="10">
        <f t="shared" si="3"/>
        <v>9</v>
      </c>
      <c r="AK76" s="44">
        <f t="shared" si="12"/>
        <v>5</v>
      </c>
      <c r="AL76" s="44">
        <f t="shared" si="12"/>
        <v>4</v>
      </c>
      <c r="AM76" s="11">
        <f t="shared" si="13"/>
        <v>9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589">
        <v>0</v>
      </c>
      <c r="AW76" s="589">
        <v>0</v>
      </c>
      <c r="AX76" s="13">
        <v>5</v>
      </c>
      <c r="AY76" s="13">
        <v>4</v>
      </c>
      <c r="AZ76" s="13">
        <v>0</v>
      </c>
      <c r="BA76" s="13">
        <v>0</v>
      </c>
      <c r="BB76" s="13">
        <v>0</v>
      </c>
      <c r="BC76" s="13">
        <v>0</v>
      </c>
      <c r="BD76" s="310">
        <f t="shared" si="14"/>
        <v>0</v>
      </c>
      <c r="BE76" s="310">
        <f t="shared" si="14"/>
        <v>0</v>
      </c>
      <c r="BF76" s="10">
        <f t="shared" si="15"/>
        <v>0</v>
      </c>
      <c r="BG76" s="311">
        <f t="shared" si="16"/>
        <v>5</v>
      </c>
      <c r="BH76" s="311">
        <f t="shared" si="16"/>
        <v>4</v>
      </c>
      <c r="BI76" s="10">
        <f t="shared" si="17"/>
        <v>9</v>
      </c>
      <c r="BJ76" s="44">
        <f t="shared" si="18"/>
        <v>5</v>
      </c>
      <c r="BK76" s="44">
        <f t="shared" si="18"/>
        <v>4</v>
      </c>
      <c r="BL76" s="11">
        <f t="shared" si="18"/>
        <v>9</v>
      </c>
      <c r="BM76" s="13">
        <v>0</v>
      </c>
      <c r="BN76" s="13">
        <v>0</v>
      </c>
      <c r="BO76" s="13">
        <v>0</v>
      </c>
      <c r="BP76" s="13">
        <v>1</v>
      </c>
      <c r="BQ76" s="13"/>
      <c r="BR76" s="13"/>
      <c r="BS76" s="13"/>
      <c r="BT76" s="13"/>
      <c r="BU76" s="299">
        <f t="shared" si="19"/>
        <v>0</v>
      </c>
      <c r="BV76" s="299">
        <f t="shared" si="19"/>
        <v>1</v>
      </c>
      <c r="BW76" s="44">
        <f t="shared" si="20"/>
        <v>0</v>
      </c>
      <c r="BX76" s="44">
        <f t="shared" si="20"/>
        <v>1</v>
      </c>
      <c r="BY76" s="11">
        <f t="shared" si="21"/>
        <v>1</v>
      </c>
      <c r="BZ76" s="14">
        <f t="shared" si="22"/>
        <v>5</v>
      </c>
      <c r="CA76" s="14">
        <f t="shared" si="5"/>
        <v>4</v>
      </c>
      <c r="CB76" s="525">
        <f t="shared" si="23"/>
        <v>0</v>
      </c>
      <c r="CC76" s="525">
        <f t="shared" si="23"/>
        <v>1</v>
      </c>
      <c r="CD76" s="312">
        <f t="shared" si="24"/>
        <v>5</v>
      </c>
      <c r="CE76" s="312">
        <f t="shared" si="24"/>
        <v>5</v>
      </c>
      <c r="CF76" s="313">
        <f t="shared" si="25"/>
        <v>10</v>
      </c>
      <c r="CG76" s="302"/>
    </row>
    <row r="77" spans="2:85" ht="14.25" x14ac:dyDescent="0.25">
      <c r="B77" s="9">
        <v>65</v>
      </c>
      <c r="C77" s="9" t="s">
        <v>265</v>
      </c>
      <c r="D77" s="37" t="s">
        <v>29</v>
      </c>
      <c r="E77" s="526">
        <v>60712661</v>
      </c>
      <c r="F77" s="527" t="s">
        <v>860</v>
      </c>
      <c r="G77" s="9" t="s">
        <v>53</v>
      </c>
      <c r="H77" s="9"/>
      <c r="I77" s="9"/>
      <c r="J77" s="9"/>
      <c r="K77" s="9"/>
      <c r="L77" s="9"/>
      <c r="M77" s="9"/>
      <c r="N77" s="9">
        <v>5</v>
      </c>
      <c r="O77" s="9">
        <v>3</v>
      </c>
      <c r="P77" s="299">
        <f t="shared" si="6"/>
        <v>5</v>
      </c>
      <c r="Q77" s="299">
        <f t="shared" si="6"/>
        <v>3</v>
      </c>
      <c r="R77" s="300">
        <f t="shared" si="7"/>
        <v>8</v>
      </c>
      <c r="S77" s="289">
        <v>2</v>
      </c>
      <c r="T77" s="289">
        <v>6</v>
      </c>
      <c r="U77" s="289"/>
      <c r="V77" s="289"/>
      <c r="W77" s="289"/>
      <c r="X77" s="289"/>
      <c r="Y77" s="299">
        <f t="shared" si="8"/>
        <v>2</v>
      </c>
      <c r="Z77" s="299">
        <f t="shared" si="8"/>
        <v>6</v>
      </c>
      <c r="AA77" s="10">
        <f t="shared" si="9"/>
        <v>8</v>
      </c>
      <c r="AB77" s="44">
        <f t="shared" si="10"/>
        <v>7</v>
      </c>
      <c r="AC77" s="44">
        <f t="shared" si="10"/>
        <v>9</v>
      </c>
      <c r="AD77" s="11">
        <f t="shared" si="11"/>
        <v>16</v>
      </c>
      <c r="AE77" s="12">
        <v>1</v>
      </c>
      <c r="AF77" s="12">
        <v>1</v>
      </c>
      <c r="AG77" s="10">
        <f t="shared" ref="AG77:AG140" si="26">SUM(AE77:AF77)</f>
        <v>2</v>
      </c>
      <c r="AH77" s="12">
        <v>6</v>
      </c>
      <c r="AI77" s="12">
        <v>8</v>
      </c>
      <c r="AJ77" s="10">
        <f t="shared" ref="AJ77:AJ140" si="27">SUM(AH77:AI77)</f>
        <v>14</v>
      </c>
      <c r="AK77" s="44">
        <f t="shared" si="12"/>
        <v>7</v>
      </c>
      <c r="AL77" s="44">
        <f t="shared" si="12"/>
        <v>9</v>
      </c>
      <c r="AM77" s="11">
        <f t="shared" si="13"/>
        <v>16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1</v>
      </c>
      <c r="AV77" s="589">
        <v>0</v>
      </c>
      <c r="AW77" s="589">
        <v>0</v>
      </c>
      <c r="AX77" s="13">
        <v>6</v>
      </c>
      <c r="AY77" s="13">
        <v>8</v>
      </c>
      <c r="AZ77" s="13">
        <v>1</v>
      </c>
      <c r="BA77" s="13">
        <v>0</v>
      </c>
      <c r="BB77" s="13">
        <v>0</v>
      </c>
      <c r="BC77" s="13">
        <v>0</v>
      </c>
      <c r="BD77" s="310">
        <f t="shared" si="14"/>
        <v>0</v>
      </c>
      <c r="BE77" s="310">
        <f t="shared" si="14"/>
        <v>1</v>
      </c>
      <c r="BF77" s="10">
        <f t="shared" si="15"/>
        <v>1</v>
      </c>
      <c r="BG77" s="311">
        <f t="shared" si="16"/>
        <v>7</v>
      </c>
      <c r="BH77" s="311">
        <f t="shared" si="16"/>
        <v>8</v>
      </c>
      <c r="BI77" s="10">
        <f t="shared" si="17"/>
        <v>15</v>
      </c>
      <c r="BJ77" s="44">
        <f t="shared" si="18"/>
        <v>7</v>
      </c>
      <c r="BK77" s="44">
        <f t="shared" si="18"/>
        <v>9</v>
      </c>
      <c r="BL77" s="11">
        <f t="shared" si="18"/>
        <v>16</v>
      </c>
      <c r="BM77" s="13">
        <v>0</v>
      </c>
      <c r="BN77" s="13">
        <v>0</v>
      </c>
      <c r="BO77" s="13">
        <v>0</v>
      </c>
      <c r="BP77" s="13">
        <v>0</v>
      </c>
      <c r="BQ77" s="13"/>
      <c r="BR77" s="13"/>
      <c r="BS77" s="13"/>
      <c r="BT77" s="13"/>
      <c r="BU77" s="299">
        <f t="shared" si="19"/>
        <v>0</v>
      </c>
      <c r="BV77" s="299">
        <f t="shared" si="19"/>
        <v>0</v>
      </c>
      <c r="BW77" s="44">
        <f t="shared" si="20"/>
        <v>0</v>
      </c>
      <c r="BX77" s="44">
        <f t="shared" si="20"/>
        <v>0</v>
      </c>
      <c r="BY77" s="11">
        <f t="shared" si="21"/>
        <v>0</v>
      </c>
      <c r="BZ77" s="14">
        <f t="shared" si="22"/>
        <v>7</v>
      </c>
      <c r="CA77" s="14">
        <f t="shared" si="22"/>
        <v>9</v>
      </c>
      <c r="CB77" s="525">
        <f t="shared" si="23"/>
        <v>0</v>
      </c>
      <c r="CC77" s="525">
        <f t="shared" si="23"/>
        <v>0</v>
      </c>
      <c r="CD77" s="312">
        <f t="shared" si="24"/>
        <v>7</v>
      </c>
      <c r="CE77" s="312">
        <f t="shared" si="24"/>
        <v>9</v>
      </c>
      <c r="CF77" s="313">
        <f t="shared" si="25"/>
        <v>16</v>
      </c>
      <c r="CG77" s="302"/>
    </row>
    <row r="78" spans="2:85" ht="14.25" x14ac:dyDescent="0.25">
      <c r="B78" s="9">
        <v>66</v>
      </c>
      <c r="C78" s="9" t="s">
        <v>265</v>
      </c>
      <c r="D78" s="37" t="s">
        <v>30</v>
      </c>
      <c r="E78" s="526">
        <v>60712682</v>
      </c>
      <c r="F78" s="527" t="s">
        <v>861</v>
      </c>
      <c r="G78" s="9" t="s">
        <v>53</v>
      </c>
      <c r="H78" s="9"/>
      <c r="I78" s="9"/>
      <c r="J78" s="9"/>
      <c r="K78" s="9"/>
      <c r="L78" s="9"/>
      <c r="M78" s="9"/>
      <c r="N78" s="9">
        <v>1</v>
      </c>
      <c r="O78" s="9">
        <v>2</v>
      </c>
      <c r="P78" s="299">
        <f t="shared" ref="P78:Q141" si="28">SUM(H78,J78,L78,N78)</f>
        <v>1</v>
      </c>
      <c r="Q78" s="299">
        <f t="shared" si="28"/>
        <v>2</v>
      </c>
      <c r="R78" s="300">
        <f t="shared" ref="R78:R141" si="29">SUM(P78:Q78)</f>
        <v>3</v>
      </c>
      <c r="S78" s="289">
        <v>2</v>
      </c>
      <c r="T78" s="289">
        <v>6</v>
      </c>
      <c r="U78" s="289"/>
      <c r="V78" s="289"/>
      <c r="W78" s="289"/>
      <c r="X78" s="289"/>
      <c r="Y78" s="299">
        <f t="shared" ref="Y78:Z141" si="30">SUM(S78,U78,W78)</f>
        <v>2</v>
      </c>
      <c r="Z78" s="299">
        <f t="shared" si="30"/>
        <v>6</v>
      </c>
      <c r="AA78" s="10">
        <f t="shared" ref="AA78:AA141" si="31">SUM(Y78:Z78)</f>
        <v>8</v>
      </c>
      <c r="AB78" s="44">
        <f t="shared" ref="AB78:AC141" si="32">SUM(P78,Y78)</f>
        <v>3</v>
      </c>
      <c r="AC78" s="44">
        <f t="shared" si="32"/>
        <v>8</v>
      </c>
      <c r="AD78" s="11">
        <f t="shared" ref="AD78:AD141" si="33">SUM(AB78:AC78)</f>
        <v>11</v>
      </c>
      <c r="AE78" s="12">
        <v>0</v>
      </c>
      <c r="AF78" s="12">
        <v>1</v>
      </c>
      <c r="AG78" s="10">
        <f t="shared" si="26"/>
        <v>1</v>
      </c>
      <c r="AH78" s="12">
        <v>3</v>
      </c>
      <c r="AI78" s="12">
        <v>7</v>
      </c>
      <c r="AJ78" s="10">
        <f t="shared" si="27"/>
        <v>10</v>
      </c>
      <c r="AK78" s="44">
        <f t="shared" ref="AK78:AL141" si="34">SUM(AE78,AH78)</f>
        <v>3</v>
      </c>
      <c r="AL78" s="44">
        <f t="shared" si="34"/>
        <v>8</v>
      </c>
      <c r="AM78" s="11">
        <f t="shared" ref="AM78:AM141" si="35">SUM(AK78:AL78)</f>
        <v>11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589">
        <v>0</v>
      </c>
      <c r="AW78" s="589">
        <v>0</v>
      </c>
      <c r="AX78" s="13">
        <v>2</v>
      </c>
      <c r="AY78" s="13">
        <v>8</v>
      </c>
      <c r="AZ78" s="13">
        <v>1</v>
      </c>
      <c r="BA78" s="13">
        <v>0</v>
      </c>
      <c r="BB78" s="13">
        <v>0</v>
      </c>
      <c r="BC78" s="13">
        <v>0</v>
      </c>
      <c r="BD78" s="310">
        <f t="shared" ref="BD78:BE141" si="36">SUM(AN78,AP78,AR78,AT78)</f>
        <v>0</v>
      </c>
      <c r="BE78" s="310">
        <f t="shared" si="36"/>
        <v>0</v>
      </c>
      <c r="BF78" s="10">
        <f t="shared" ref="BF78:BF141" si="37">SUM(BD78:BE78)</f>
        <v>0</v>
      </c>
      <c r="BG78" s="311">
        <f t="shared" ref="BG78:BH141" si="38">SUM(AV78,AX78,AZ78,BB78)</f>
        <v>3</v>
      </c>
      <c r="BH78" s="311">
        <f t="shared" si="38"/>
        <v>8</v>
      </c>
      <c r="BI78" s="10">
        <f t="shared" ref="BI78:BI141" si="39">SUM(BG78:BH78)</f>
        <v>11</v>
      </c>
      <c r="BJ78" s="44">
        <f t="shared" ref="BJ78:BL141" si="40">SUM(BD78,BG78)</f>
        <v>3</v>
      </c>
      <c r="BK78" s="44">
        <f t="shared" si="40"/>
        <v>8</v>
      </c>
      <c r="BL78" s="11">
        <f t="shared" si="40"/>
        <v>11</v>
      </c>
      <c r="BM78" s="13">
        <v>0</v>
      </c>
      <c r="BN78" s="13">
        <v>0</v>
      </c>
      <c r="BO78" s="13">
        <v>1</v>
      </c>
      <c r="BP78" s="13">
        <v>0</v>
      </c>
      <c r="BQ78" s="13"/>
      <c r="BR78" s="13"/>
      <c r="BS78" s="13"/>
      <c r="BT78" s="13"/>
      <c r="BU78" s="299">
        <f t="shared" ref="BU78:BV141" si="41">SUM(BO78,BQ78,BS78)</f>
        <v>1</v>
      </c>
      <c r="BV78" s="299">
        <f t="shared" si="41"/>
        <v>0</v>
      </c>
      <c r="BW78" s="44">
        <f t="shared" ref="BW78:BX141" si="42">SUM(BM78,BU78)</f>
        <v>1</v>
      </c>
      <c r="BX78" s="44">
        <f t="shared" si="42"/>
        <v>0</v>
      </c>
      <c r="BY78" s="11">
        <f t="shared" ref="BY78:BY141" si="43">SUM(BW78:BX78)</f>
        <v>1</v>
      </c>
      <c r="BZ78" s="14">
        <f t="shared" ref="BZ78:CA141" si="44">SUM(P78,Y78)</f>
        <v>3</v>
      </c>
      <c r="CA78" s="14">
        <f t="shared" si="44"/>
        <v>8</v>
      </c>
      <c r="CB78" s="525">
        <f t="shared" ref="CB78:CC141" si="45">SUM(BM78,BU78)</f>
        <v>1</v>
      </c>
      <c r="CC78" s="525">
        <f t="shared" si="45"/>
        <v>0</v>
      </c>
      <c r="CD78" s="312">
        <f t="shared" ref="CD78:CE141" si="46">SUM(BZ78,CB78)</f>
        <v>4</v>
      </c>
      <c r="CE78" s="312">
        <f t="shared" si="46"/>
        <v>8</v>
      </c>
      <c r="CF78" s="313">
        <f t="shared" ref="CF78:CF141" si="47">SUM(CD78:CE78)</f>
        <v>12</v>
      </c>
      <c r="CG78" s="302"/>
    </row>
    <row r="79" spans="2:85" ht="14.25" x14ac:dyDescent="0.25">
      <c r="B79" s="9">
        <v>67</v>
      </c>
      <c r="C79" s="9" t="s">
        <v>265</v>
      </c>
      <c r="D79" s="37" t="s">
        <v>30</v>
      </c>
      <c r="E79" s="526">
        <v>60712683</v>
      </c>
      <c r="F79" s="527" t="s">
        <v>862</v>
      </c>
      <c r="G79" s="9" t="s">
        <v>53</v>
      </c>
      <c r="H79" s="9"/>
      <c r="I79" s="9"/>
      <c r="J79" s="9"/>
      <c r="K79" s="9"/>
      <c r="L79" s="9"/>
      <c r="M79" s="9"/>
      <c r="N79" s="9">
        <v>1</v>
      </c>
      <c r="O79" s="9">
        <v>1</v>
      </c>
      <c r="P79" s="299">
        <f t="shared" si="28"/>
        <v>1</v>
      </c>
      <c r="Q79" s="299">
        <f t="shared" si="28"/>
        <v>1</v>
      </c>
      <c r="R79" s="300">
        <f t="shared" si="29"/>
        <v>2</v>
      </c>
      <c r="S79" s="289">
        <v>8</v>
      </c>
      <c r="T79" s="289">
        <v>8</v>
      </c>
      <c r="U79" s="289"/>
      <c r="V79" s="289"/>
      <c r="W79" s="289"/>
      <c r="X79" s="289"/>
      <c r="Y79" s="299">
        <f t="shared" si="30"/>
        <v>8</v>
      </c>
      <c r="Z79" s="299">
        <f t="shared" si="30"/>
        <v>8</v>
      </c>
      <c r="AA79" s="10">
        <f t="shared" si="31"/>
        <v>16</v>
      </c>
      <c r="AB79" s="44">
        <f t="shared" si="32"/>
        <v>9</v>
      </c>
      <c r="AC79" s="44">
        <f t="shared" si="32"/>
        <v>9</v>
      </c>
      <c r="AD79" s="11">
        <f t="shared" si="33"/>
        <v>18</v>
      </c>
      <c r="AE79" s="12">
        <v>6</v>
      </c>
      <c r="AF79" s="12">
        <v>4</v>
      </c>
      <c r="AG79" s="10">
        <f t="shared" si="26"/>
        <v>10</v>
      </c>
      <c r="AH79" s="12">
        <v>3</v>
      </c>
      <c r="AI79" s="12">
        <v>5</v>
      </c>
      <c r="AJ79" s="10">
        <f t="shared" si="27"/>
        <v>8</v>
      </c>
      <c r="AK79" s="44">
        <f t="shared" si="34"/>
        <v>9</v>
      </c>
      <c r="AL79" s="44">
        <f t="shared" si="34"/>
        <v>9</v>
      </c>
      <c r="AM79" s="11">
        <f t="shared" si="35"/>
        <v>18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2</v>
      </c>
      <c r="AU79" s="13">
        <v>2</v>
      </c>
      <c r="AV79" s="589">
        <v>0</v>
      </c>
      <c r="AW79" s="589">
        <v>0</v>
      </c>
      <c r="AX79" s="13">
        <v>6</v>
      </c>
      <c r="AY79" s="13">
        <v>6</v>
      </c>
      <c r="AZ79" s="13">
        <v>1</v>
      </c>
      <c r="BA79" s="13">
        <v>1</v>
      </c>
      <c r="BB79" s="13">
        <v>0</v>
      </c>
      <c r="BC79" s="13">
        <v>0</v>
      </c>
      <c r="BD79" s="310">
        <f t="shared" si="36"/>
        <v>2</v>
      </c>
      <c r="BE79" s="310">
        <f t="shared" si="36"/>
        <v>2</v>
      </c>
      <c r="BF79" s="10">
        <f t="shared" si="37"/>
        <v>4</v>
      </c>
      <c r="BG79" s="311">
        <f t="shared" si="38"/>
        <v>7</v>
      </c>
      <c r="BH79" s="311">
        <f t="shared" si="38"/>
        <v>7</v>
      </c>
      <c r="BI79" s="10">
        <f t="shared" si="39"/>
        <v>14</v>
      </c>
      <c r="BJ79" s="44">
        <f t="shared" si="40"/>
        <v>9</v>
      </c>
      <c r="BK79" s="44">
        <f t="shared" si="40"/>
        <v>9</v>
      </c>
      <c r="BL79" s="11">
        <f t="shared" si="40"/>
        <v>18</v>
      </c>
      <c r="BM79" s="13">
        <v>0</v>
      </c>
      <c r="BN79" s="13">
        <v>0</v>
      </c>
      <c r="BO79" s="13">
        <v>0</v>
      </c>
      <c r="BP79" s="13">
        <v>0</v>
      </c>
      <c r="BQ79" s="13"/>
      <c r="BR79" s="13"/>
      <c r="BS79" s="13"/>
      <c r="BT79" s="13"/>
      <c r="BU79" s="299">
        <f t="shared" si="41"/>
        <v>0</v>
      </c>
      <c r="BV79" s="299">
        <f t="shared" si="41"/>
        <v>0</v>
      </c>
      <c r="BW79" s="44">
        <f t="shared" si="42"/>
        <v>0</v>
      </c>
      <c r="BX79" s="44">
        <f t="shared" si="42"/>
        <v>0</v>
      </c>
      <c r="BY79" s="11">
        <f t="shared" si="43"/>
        <v>0</v>
      </c>
      <c r="BZ79" s="14">
        <f t="shared" si="44"/>
        <v>9</v>
      </c>
      <c r="CA79" s="14">
        <f t="shared" si="44"/>
        <v>9</v>
      </c>
      <c r="CB79" s="525">
        <f t="shared" si="45"/>
        <v>0</v>
      </c>
      <c r="CC79" s="525">
        <f t="shared" si="45"/>
        <v>0</v>
      </c>
      <c r="CD79" s="312">
        <f t="shared" si="46"/>
        <v>9</v>
      </c>
      <c r="CE79" s="312">
        <f t="shared" si="46"/>
        <v>9</v>
      </c>
      <c r="CF79" s="313">
        <f t="shared" si="47"/>
        <v>18</v>
      </c>
      <c r="CG79" s="302"/>
    </row>
    <row r="80" spans="2:85" ht="14.25" x14ac:dyDescent="0.25">
      <c r="B80" s="9">
        <v>68</v>
      </c>
      <c r="C80" s="9" t="s">
        <v>265</v>
      </c>
      <c r="D80" s="37" t="s">
        <v>30</v>
      </c>
      <c r="E80" s="526">
        <v>60712684</v>
      </c>
      <c r="F80" s="527" t="s">
        <v>863</v>
      </c>
      <c r="G80" s="9" t="s">
        <v>53</v>
      </c>
      <c r="H80" s="9"/>
      <c r="I80" s="9"/>
      <c r="J80" s="9"/>
      <c r="K80" s="9"/>
      <c r="L80" s="9"/>
      <c r="M80" s="9"/>
      <c r="N80" s="9">
        <v>1</v>
      </c>
      <c r="O80" s="9">
        <v>3</v>
      </c>
      <c r="P80" s="299">
        <f t="shared" si="28"/>
        <v>1</v>
      </c>
      <c r="Q80" s="299">
        <f t="shared" si="28"/>
        <v>3</v>
      </c>
      <c r="R80" s="300">
        <f t="shared" si="29"/>
        <v>4</v>
      </c>
      <c r="S80" s="289">
        <v>8</v>
      </c>
      <c r="T80" s="289">
        <v>2</v>
      </c>
      <c r="U80" s="289"/>
      <c r="V80" s="289"/>
      <c r="W80" s="289"/>
      <c r="X80" s="289"/>
      <c r="Y80" s="299">
        <f t="shared" si="30"/>
        <v>8</v>
      </c>
      <c r="Z80" s="299">
        <f t="shared" si="30"/>
        <v>2</v>
      </c>
      <c r="AA80" s="10">
        <f t="shared" si="31"/>
        <v>10</v>
      </c>
      <c r="AB80" s="44">
        <f t="shared" si="32"/>
        <v>9</v>
      </c>
      <c r="AC80" s="44">
        <f t="shared" si="32"/>
        <v>5</v>
      </c>
      <c r="AD80" s="11">
        <f t="shared" si="33"/>
        <v>14</v>
      </c>
      <c r="AE80" s="12">
        <v>7</v>
      </c>
      <c r="AF80" s="12">
        <v>1</v>
      </c>
      <c r="AG80" s="10">
        <f t="shared" si="26"/>
        <v>8</v>
      </c>
      <c r="AH80" s="12">
        <v>2</v>
      </c>
      <c r="AI80" s="12">
        <v>4</v>
      </c>
      <c r="AJ80" s="10">
        <f t="shared" si="27"/>
        <v>6</v>
      </c>
      <c r="AK80" s="44">
        <f t="shared" si="34"/>
        <v>9</v>
      </c>
      <c r="AL80" s="44">
        <f t="shared" si="34"/>
        <v>5</v>
      </c>
      <c r="AM80" s="11">
        <f t="shared" si="35"/>
        <v>14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2</v>
      </c>
      <c r="AU80" s="13">
        <v>0</v>
      </c>
      <c r="AV80" s="589">
        <v>0</v>
      </c>
      <c r="AW80" s="589">
        <v>0</v>
      </c>
      <c r="AX80" s="13">
        <v>7</v>
      </c>
      <c r="AY80" s="13">
        <v>5</v>
      </c>
      <c r="AZ80" s="13">
        <v>0</v>
      </c>
      <c r="BA80" s="13">
        <v>0</v>
      </c>
      <c r="BB80" s="13">
        <v>0</v>
      </c>
      <c r="BC80" s="13">
        <v>0</v>
      </c>
      <c r="BD80" s="310">
        <f t="shared" si="36"/>
        <v>2</v>
      </c>
      <c r="BE80" s="310">
        <f t="shared" si="36"/>
        <v>0</v>
      </c>
      <c r="BF80" s="10">
        <f t="shared" si="37"/>
        <v>2</v>
      </c>
      <c r="BG80" s="311">
        <f t="shared" si="38"/>
        <v>7</v>
      </c>
      <c r="BH80" s="311">
        <f t="shared" si="38"/>
        <v>5</v>
      </c>
      <c r="BI80" s="10">
        <f t="shared" si="39"/>
        <v>12</v>
      </c>
      <c r="BJ80" s="44">
        <f t="shared" si="40"/>
        <v>9</v>
      </c>
      <c r="BK80" s="44">
        <f t="shared" si="40"/>
        <v>5</v>
      </c>
      <c r="BL80" s="11">
        <f t="shared" si="40"/>
        <v>14</v>
      </c>
      <c r="BM80" s="13">
        <v>0</v>
      </c>
      <c r="BN80" s="13">
        <v>0</v>
      </c>
      <c r="BO80" s="13">
        <v>0</v>
      </c>
      <c r="BP80" s="13">
        <v>0</v>
      </c>
      <c r="BQ80" s="13"/>
      <c r="BR80" s="13"/>
      <c r="BS80" s="13"/>
      <c r="BT80" s="13"/>
      <c r="BU80" s="299">
        <f t="shared" si="41"/>
        <v>0</v>
      </c>
      <c r="BV80" s="299">
        <f t="shared" si="41"/>
        <v>0</v>
      </c>
      <c r="BW80" s="44">
        <f t="shared" si="42"/>
        <v>0</v>
      </c>
      <c r="BX80" s="44">
        <f t="shared" si="42"/>
        <v>0</v>
      </c>
      <c r="BY80" s="11">
        <f t="shared" si="43"/>
        <v>0</v>
      </c>
      <c r="BZ80" s="14">
        <f t="shared" si="44"/>
        <v>9</v>
      </c>
      <c r="CA80" s="14">
        <f t="shared" si="44"/>
        <v>5</v>
      </c>
      <c r="CB80" s="525">
        <f t="shared" si="45"/>
        <v>0</v>
      </c>
      <c r="CC80" s="525">
        <f t="shared" si="45"/>
        <v>0</v>
      </c>
      <c r="CD80" s="312">
        <f t="shared" si="46"/>
        <v>9</v>
      </c>
      <c r="CE80" s="312">
        <f t="shared" si="46"/>
        <v>5</v>
      </c>
      <c r="CF80" s="313">
        <f t="shared" si="47"/>
        <v>14</v>
      </c>
      <c r="CG80" s="302"/>
    </row>
    <row r="81" spans="2:85" ht="14.25" x14ac:dyDescent="0.25">
      <c r="B81" s="9">
        <v>69</v>
      </c>
      <c r="C81" s="9" t="s">
        <v>265</v>
      </c>
      <c r="D81" s="37" t="s">
        <v>25</v>
      </c>
      <c r="E81" s="526">
        <v>60712634</v>
      </c>
      <c r="F81" s="527" t="s">
        <v>864</v>
      </c>
      <c r="G81" s="9" t="s">
        <v>53</v>
      </c>
      <c r="H81" s="9"/>
      <c r="I81" s="9"/>
      <c r="J81" s="9"/>
      <c r="K81" s="9"/>
      <c r="L81" s="9"/>
      <c r="M81" s="9"/>
      <c r="N81" s="9">
        <v>1</v>
      </c>
      <c r="O81" s="9">
        <v>1</v>
      </c>
      <c r="P81" s="299">
        <f t="shared" si="28"/>
        <v>1</v>
      </c>
      <c r="Q81" s="299">
        <f t="shared" si="28"/>
        <v>1</v>
      </c>
      <c r="R81" s="300">
        <f t="shared" si="29"/>
        <v>2</v>
      </c>
      <c r="S81" s="289">
        <v>2</v>
      </c>
      <c r="T81" s="289">
        <v>4</v>
      </c>
      <c r="U81" s="289"/>
      <c r="V81" s="289"/>
      <c r="W81" s="289"/>
      <c r="X81" s="289"/>
      <c r="Y81" s="299">
        <f t="shared" si="30"/>
        <v>2</v>
      </c>
      <c r="Z81" s="299">
        <f t="shared" si="30"/>
        <v>4</v>
      </c>
      <c r="AA81" s="10">
        <f t="shared" si="31"/>
        <v>6</v>
      </c>
      <c r="AB81" s="44">
        <f t="shared" si="32"/>
        <v>3</v>
      </c>
      <c r="AC81" s="44">
        <f t="shared" si="32"/>
        <v>5</v>
      </c>
      <c r="AD81" s="11">
        <f t="shared" si="33"/>
        <v>8</v>
      </c>
      <c r="AE81" s="12">
        <v>1</v>
      </c>
      <c r="AF81" s="12">
        <v>2</v>
      </c>
      <c r="AG81" s="10">
        <f t="shared" si="26"/>
        <v>3</v>
      </c>
      <c r="AH81" s="12">
        <v>2</v>
      </c>
      <c r="AI81" s="12">
        <v>3</v>
      </c>
      <c r="AJ81" s="10">
        <f t="shared" si="27"/>
        <v>5</v>
      </c>
      <c r="AK81" s="44">
        <f t="shared" si="34"/>
        <v>3</v>
      </c>
      <c r="AL81" s="44">
        <f t="shared" si="34"/>
        <v>5</v>
      </c>
      <c r="AM81" s="11">
        <f t="shared" si="35"/>
        <v>8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1</v>
      </c>
      <c r="AU81" s="13">
        <v>1</v>
      </c>
      <c r="AV81" s="589">
        <v>0</v>
      </c>
      <c r="AW81" s="589">
        <v>0</v>
      </c>
      <c r="AX81" s="13">
        <v>2</v>
      </c>
      <c r="AY81" s="13">
        <v>4</v>
      </c>
      <c r="AZ81" s="13">
        <v>0</v>
      </c>
      <c r="BA81" s="13">
        <v>0</v>
      </c>
      <c r="BB81" s="13">
        <v>0</v>
      </c>
      <c r="BC81" s="13">
        <v>0</v>
      </c>
      <c r="BD81" s="310">
        <f t="shared" si="36"/>
        <v>1</v>
      </c>
      <c r="BE81" s="310">
        <f t="shared" si="36"/>
        <v>1</v>
      </c>
      <c r="BF81" s="10">
        <f t="shared" si="37"/>
        <v>2</v>
      </c>
      <c r="BG81" s="311">
        <f t="shared" si="38"/>
        <v>2</v>
      </c>
      <c r="BH81" s="311">
        <f t="shared" si="38"/>
        <v>4</v>
      </c>
      <c r="BI81" s="10">
        <f t="shared" si="39"/>
        <v>6</v>
      </c>
      <c r="BJ81" s="44">
        <f t="shared" si="40"/>
        <v>3</v>
      </c>
      <c r="BK81" s="44">
        <f t="shared" si="40"/>
        <v>5</v>
      </c>
      <c r="BL81" s="11">
        <f t="shared" si="40"/>
        <v>8</v>
      </c>
      <c r="BM81" s="13">
        <v>0</v>
      </c>
      <c r="BN81" s="13">
        <v>0</v>
      </c>
      <c r="BO81" s="13">
        <v>0</v>
      </c>
      <c r="BP81" s="13">
        <v>0</v>
      </c>
      <c r="BQ81" s="13"/>
      <c r="BR81" s="13"/>
      <c r="BS81" s="13"/>
      <c r="BT81" s="13"/>
      <c r="BU81" s="299">
        <f t="shared" si="41"/>
        <v>0</v>
      </c>
      <c r="BV81" s="299">
        <f t="shared" si="41"/>
        <v>0</v>
      </c>
      <c r="BW81" s="44">
        <f t="shared" si="42"/>
        <v>0</v>
      </c>
      <c r="BX81" s="44">
        <f t="shared" si="42"/>
        <v>0</v>
      </c>
      <c r="BY81" s="11">
        <f t="shared" si="43"/>
        <v>0</v>
      </c>
      <c r="BZ81" s="14">
        <f t="shared" si="44"/>
        <v>3</v>
      </c>
      <c r="CA81" s="14">
        <f t="shared" si="44"/>
        <v>5</v>
      </c>
      <c r="CB81" s="525">
        <f t="shared" si="45"/>
        <v>0</v>
      </c>
      <c r="CC81" s="525">
        <f t="shared" si="45"/>
        <v>0</v>
      </c>
      <c r="CD81" s="312">
        <f t="shared" si="46"/>
        <v>3</v>
      </c>
      <c r="CE81" s="312">
        <f t="shared" si="46"/>
        <v>5</v>
      </c>
      <c r="CF81" s="313">
        <f t="shared" si="47"/>
        <v>8</v>
      </c>
      <c r="CG81" s="302"/>
    </row>
    <row r="82" spans="2:85" ht="14.25" x14ac:dyDescent="0.25">
      <c r="B82" s="9">
        <v>70</v>
      </c>
      <c r="C82" s="9" t="s">
        <v>265</v>
      </c>
      <c r="D82" s="37" t="s">
        <v>25</v>
      </c>
      <c r="E82" s="526">
        <v>60712635</v>
      </c>
      <c r="F82" s="527" t="s">
        <v>865</v>
      </c>
      <c r="G82" s="9" t="s">
        <v>53</v>
      </c>
      <c r="H82" s="9"/>
      <c r="I82" s="9"/>
      <c r="J82" s="9"/>
      <c r="K82" s="9"/>
      <c r="L82" s="9"/>
      <c r="M82" s="9"/>
      <c r="N82" s="9">
        <v>1</v>
      </c>
      <c r="O82" s="9">
        <v>2</v>
      </c>
      <c r="P82" s="299">
        <f t="shared" si="28"/>
        <v>1</v>
      </c>
      <c r="Q82" s="299">
        <f t="shared" si="28"/>
        <v>2</v>
      </c>
      <c r="R82" s="300">
        <f t="shared" si="29"/>
        <v>3</v>
      </c>
      <c r="S82" s="289">
        <v>2</v>
      </c>
      <c r="T82" s="289">
        <v>3</v>
      </c>
      <c r="U82" s="289"/>
      <c r="V82" s="289"/>
      <c r="W82" s="289"/>
      <c r="X82" s="289"/>
      <c r="Y82" s="299">
        <f t="shared" si="30"/>
        <v>2</v>
      </c>
      <c r="Z82" s="299">
        <f t="shared" si="30"/>
        <v>3</v>
      </c>
      <c r="AA82" s="10">
        <f t="shared" si="31"/>
        <v>5</v>
      </c>
      <c r="AB82" s="44">
        <f t="shared" si="32"/>
        <v>3</v>
      </c>
      <c r="AC82" s="44">
        <f t="shared" si="32"/>
        <v>5</v>
      </c>
      <c r="AD82" s="11">
        <f t="shared" si="33"/>
        <v>8</v>
      </c>
      <c r="AE82" s="12">
        <v>1</v>
      </c>
      <c r="AF82" s="12">
        <v>0</v>
      </c>
      <c r="AG82" s="10">
        <f t="shared" si="26"/>
        <v>1</v>
      </c>
      <c r="AH82" s="12">
        <v>2</v>
      </c>
      <c r="AI82" s="12">
        <v>5</v>
      </c>
      <c r="AJ82" s="10">
        <f t="shared" si="27"/>
        <v>7</v>
      </c>
      <c r="AK82" s="44">
        <f t="shared" si="34"/>
        <v>3</v>
      </c>
      <c r="AL82" s="44">
        <f t="shared" si="34"/>
        <v>5</v>
      </c>
      <c r="AM82" s="11">
        <f t="shared" si="35"/>
        <v>8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589">
        <v>0</v>
      </c>
      <c r="AW82" s="589">
        <v>0</v>
      </c>
      <c r="AX82" s="13">
        <v>3</v>
      </c>
      <c r="AY82" s="13">
        <v>5</v>
      </c>
      <c r="AZ82" s="13">
        <v>0</v>
      </c>
      <c r="BA82" s="13">
        <v>0</v>
      </c>
      <c r="BB82" s="13">
        <v>0</v>
      </c>
      <c r="BC82" s="13">
        <v>0</v>
      </c>
      <c r="BD82" s="310">
        <f t="shared" si="36"/>
        <v>0</v>
      </c>
      <c r="BE82" s="310">
        <f t="shared" si="36"/>
        <v>0</v>
      </c>
      <c r="BF82" s="10">
        <f t="shared" si="37"/>
        <v>0</v>
      </c>
      <c r="BG82" s="311">
        <f t="shared" si="38"/>
        <v>3</v>
      </c>
      <c r="BH82" s="311">
        <f t="shared" si="38"/>
        <v>5</v>
      </c>
      <c r="BI82" s="10">
        <f t="shared" si="39"/>
        <v>8</v>
      </c>
      <c r="BJ82" s="44">
        <f t="shared" si="40"/>
        <v>3</v>
      </c>
      <c r="BK82" s="44">
        <f t="shared" si="40"/>
        <v>5</v>
      </c>
      <c r="BL82" s="11">
        <f t="shared" si="40"/>
        <v>8</v>
      </c>
      <c r="BM82" s="13">
        <v>0</v>
      </c>
      <c r="BN82" s="13">
        <v>0</v>
      </c>
      <c r="BO82" s="13">
        <v>1</v>
      </c>
      <c r="BP82" s="13">
        <v>0</v>
      </c>
      <c r="BQ82" s="13"/>
      <c r="BR82" s="13"/>
      <c r="BS82" s="13"/>
      <c r="BT82" s="13"/>
      <c r="BU82" s="299">
        <f t="shared" si="41"/>
        <v>1</v>
      </c>
      <c r="BV82" s="299">
        <f t="shared" si="41"/>
        <v>0</v>
      </c>
      <c r="BW82" s="44">
        <f t="shared" si="42"/>
        <v>1</v>
      </c>
      <c r="BX82" s="44">
        <f t="shared" si="42"/>
        <v>0</v>
      </c>
      <c r="BY82" s="11">
        <f t="shared" si="43"/>
        <v>1</v>
      </c>
      <c r="BZ82" s="14">
        <f t="shared" si="44"/>
        <v>3</v>
      </c>
      <c r="CA82" s="14">
        <f t="shared" si="44"/>
        <v>5</v>
      </c>
      <c r="CB82" s="525">
        <f t="shared" si="45"/>
        <v>1</v>
      </c>
      <c r="CC82" s="525">
        <f t="shared" si="45"/>
        <v>0</v>
      </c>
      <c r="CD82" s="312">
        <f t="shared" si="46"/>
        <v>4</v>
      </c>
      <c r="CE82" s="312">
        <f t="shared" si="46"/>
        <v>5</v>
      </c>
      <c r="CF82" s="313">
        <f t="shared" si="47"/>
        <v>9</v>
      </c>
      <c r="CG82" s="302"/>
    </row>
    <row r="83" spans="2:85" ht="14.25" x14ac:dyDescent="0.25">
      <c r="B83" s="9">
        <v>71</v>
      </c>
      <c r="C83" s="9" t="s">
        <v>265</v>
      </c>
      <c r="D83" s="37" t="s">
        <v>25</v>
      </c>
      <c r="E83" s="526">
        <v>60712636</v>
      </c>
      <c r="F83" s="527" t="s">
        <v>866</v>
      </c>
      <c r="G83" s="9" t="s">
        <v>53</v>
      </c>
      <c r="H83" s="9"/>
      <c r="I83" s="9"/>
      <c r="J83" s="9"/>
      <c r="K83" s="9"/>
      <c r="L83" s="9"/>
      <c r="M83" s="9"/>
      <c r="N83" s="9">
        <v>2</v>
      </c>
      <c r="O83" s="9">
        <v>1</v>
      </c>
      <c r="P83" s="299">
        <f t="shared" si="28"/>
        <v>2</v>
      </c>
      <c r="Q83" s="299">
        <f t="shared" si="28"/>
        <v>1</v>
      </c>
      <c r="R83" s="300">
        <f t="shared" si="29"/>
        <v>3</v>
      </c>
      <c r="S83" s="289">
        <v>3</v>
      </c>
      <c r="T83" s="289">
        <v>2</v>
      </c>
      <c r="U83" s="289"/>
      <c r="V83" s="289"/>
      <c r="W83" s="289"/>
      <c r="X83" s="289"/>
      <c r="Y83" s="299">
        <f t="shared" si="30"/>
        <v>3</v>
      </c>
      <c r="Z83" s="299">
        <f t="shared" si="30"/>
        <v>2</v>
      </c>
      <c r="AA83" s="10">
        <f t="shared" si="31"/>
        <v>5</v>
      </c>
      <c r="AB83" s="44">
        <f t="shared" si="32"/>
        <v>5</v>
      </c>
      <c r="AC83" s="44">
        <f t="shared" si="32"/>
        <v>3</v>
      </c>
      <c r="AD83" s="11">
        <f t="shared" si="33"/>
        <v>8</v>
      </c>
      <c r="AE83" s="12">
        <v>1</v>
      </c>
      <c r="AF83" s="12">
        <v>2</v>
      </c>
      <c r="AG83" s="10">
        <f t="shared" si="26"/>
        <v>3</v>
      </c>
      <c r="AH83" s="12">
        <v>4</v>
      </c>
      <c r="AI83" s="12">
        <v>1</v>
      </c>
      <c r="AJ83" s="10">
        <f t="shared" si="27"/>
        <v>5</v>
      </c>
      <c r="AK83" s="44">
        <f t="shared" si="34"/>
        <v>5</v>
      </c>
      <c r="AL83" s="44">
        <f t="shared" si="34"/>
        <v>3</v>
      </c>
      <c r="AM83" s="11">
        <f t="shared" si="35"/>
        <v>8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589">
        <v>0</v>
      </c>
      <c r="AW83" s="589">
        <v>0</v>
      </c>
      <c r="AX83" s="13">
        <v>4</v>
      </c>
      <c r="AY83" s="13">
        <v>3</v>
      </c>
      <c r="AZ83" s="13">
        <v>1</v>
      </c>
      <c r="BA83" s="13">
        <v>0</v>
      </c>
      <c r="BB83" s="13">
        <v>0</v>
      </c>
      <c r="BC83" s="13">
        <v>0</v>
      </c>
      <c r="BD83" s="310">
        <f t="shared" si="36"/>
        <v>0</v>
      </c>
      <c r="BE83" s="310">
        <f t="shared" si="36"/>
        <v>0</v>
      </c>
      <c r="BF83" s="10">
        <f t="shared" si="37"/>
        <v>0</v>
      </c>
      <c r="BG83" s="311">
        <f t="shared" si="38"/>
        <v>5</v>
      </c>
      <c r="BH83" s="311">
        <f t="shared" si="38"/>
        <v>3</v>
      </c>
      <c r="BI83" s="10">
        <f t="shared" si="39"/>
        <v>8</v>
      </c>
      <c r="BJ83" s="44">
        <f t="shared" si="40"/>
        <v>5</v>
      </c>
      <c r="BK83" s="44">
        <f t="shared" si="40"/>
        <v>3</v>
      </c>
      <c r="BL83" s="11">
        <f t="shared" si="40"/>
        <v>8</v>
      </c>
      <c r="BM83" s="13">
        <v>0</v>
      </c>
      <c r="BN83" s="13">
        <v>0</v>
      </c>
      <c r="BO83" s="13">
        <v>1</v>
      </c>
      <c r="BP83" s="13">
        <v>2</v>
      </c>
      <c r="BQ83" s="13"/>
      <c r="BR83" s="13"/>
      <c r="BS83" s="13"/>
      <c r="BT83" s="13"/>
      <c r="BU83" s="299">
        <f t="shared" si="41"/>
        <v>1</v>
      </c>
      <c r="BV83" s="299">
        <f t="shared" si="41"/>
        <v>2</v>
      </c>
      <c r="BW83" s="44">
        <f t="shared" si="42"/>
        <v>1</v>
      </c>
      <c r="BX83" s="44">
        <f t="shared" si="42"/>
        <v>2</v>
      </c>
      <c r="BY83" s="11">
        <f t="shared" si="43"/>
        <v>3</v>
      </c>
      <c r="BZ83" s="14">
        <f t="shared" si="44"/>
        <v>5</v>
      </c>
      <c r="CA83" s="14">
        <f t="shared" si="44"/>
        <v>3</v>
      </c>
      <c r="CB83" s="525">
        <f t="shared" si="45"/>
        <v>1</v>
      </c>
      <c r="CC83" s="525">
        <f t="shared" si="45"/>
        <v>2</v>
      </c>
      <c r="CD83" s="312">
        <f t="shared" si="46"/>
        <v>6</v>
      </c>
      <c r="CE83" s="312">
        <f t="shared" si="46"/>
        <v>5</v>
      </c>
      <c r="CF83" s="313">
        <f t="shared" si="47"/>
        <v>11</v>
      </c>
      <c r="CG83" s="302"/>
    </row>
    <row r="84" spans="2:85" ht="14.25" x14ac:dyDescent="0.25">
      <c r="B84" s="9">
        <v>72</v>
      </c>
      <c r="C84" s="9" t="s">
        <v>265</v>
      </c>
      <c r="D84" s="37" t="s">
        <v>25</v>
      </c>
      <c r="E84" s="526">
        <v>60712637</v>
      </c>
      <c r="F84" s="527" t="s">
        <v>867</v>
      </c>
      <c r="G84" s="9" t="s">
        <v>53</v>
      </c>
      <c r="H84" s="9"/>
      <c r="I84" s="9"/>
      <c r="J84" s="9"/>
      <c r="K84" s="9"/>
      <c r="L84" s="9"/>
      <c r="M84" s="9"/>
      <c r="N84" s="9">
        <v>4</v>
      </c>
      <c r="O84" s="9">
        <v>6</v>
      </c>
      <c r="P84" s="299">
        <f t="shared" si="28"/>
        <v>4</v>
      </c>
      <c r="Q84" s="299">
        <f t="shared" si="28"/>
        <v>6</v>
      </c>
      <c r="R84" s="300">
        <f t="shared" si="29"/>
        <v>10</v>
      </c>
      <c r="S84" s="289">
        <v>7</v>
      </c>
      <c r="T84" s="289">
        <v>7</v>
      </c>
      <c r="U84" s="289"/>
      <c r="V84" s="289"/>
      <c r="W84" s="289"/>
      <c r="X84" s="289"/>
      <c r="Y84" s="299">
        <f t="shared" si="30"/>
        <v>7</v>
      </c>
      <c r="Z84" s="299">
        <f t="shared" si="30"/>
        <v>7</v>
      </c>
      <c r="AA84" s="10">
        <f t="shared" si="31"/>
        <v>14</v>
      </c>
      <c r="AB84" s="44">
        <f t="shared" si="32"/>
        <v>11</v>
      </c>
      <c r="AC84" s="44">
        <f t="shared" si="32"/>
        <v>13</v>
      </c>
      <c r="AD84" s="11">
        <f t="shared" si="33"/>
        <v>24</v>
      </c>
      <c r="AE84" s="12">
        <v>5</v>
      </c>
      <c r="AF84" s="12">
        <v>1</v>
      </c>
      <c r="AG84" s="10">
        <f t="shared" si="26"/>
        <v>6</v>
      </c>
      <c r="AH84" s="12">
        <v>6</v>
      </c>
      <c r="AI84" s="12">
        <v>12</v>
      </c>
      <c r="AJ84" s="10">
        <f t="shared" si="27"/>
        <v>18</v>
      </c>
      <c r="AK84" s="44">
        <f t="shared" si="34"/>
        <v>11</v>
      </c>
      <c r="AL84" s="44">
        <f t="shared" si="34"/>
        <v>13</v>
      </c>
      <c r="AM84" s="11">
        <f t="shared" si="35"/>
        <v>24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589">
        <v>0</v>
      </c>
      <c r="AW84" s="589">
        <v>0</v>
      </c>
      <c r="AX84" s="13">
        <v>6</v>
      </c>
      <c r="AY84" s="13">
        <v>13</v>
      </c>
      <c r="AZ84" s="13">
        <v>5</v>
      </c>
      <c r="BA84" s="13">
        <v>0</v>
      </c>
      <c r="BB84" s="13">
        <v>0</v>
      </c>
      <c r="BC84" s="13">
        <v>0</v>
      </c>
      <c r="BD84" s="310">
        <f t="shared" si="36"/>
        <v>0</v>
      </c>
      <c r="BE84" s="310">
        <f t="shared" si="36"/>
        <v>0</v>
      </c>
      <c r="BF84" s="10">
        <f t="shared" si="37"/>
        <v>0</v>
      </c>
      <c r="BG84" s="311">
        <f t="shared" si="38"/>
        <v>11</v>
      </c>
      <c r="BH84" s="311">
        <f t="shared" si="38"/>
        <v>13</v>
      </c>
      <c r="BI84" s="10">
        <f t="shared" si="39"/>
        <v>24</v>
      </c>
      <c r="BJ84" s="44">
        <f t="shared" si="40"/>
        <v>11</v>
      </c>
      <c r="BK84" s="44">
        <f t="shared" si="40"/>
        <v>13</v>
      </c>
      <c r="BL84" s="11">
        <f t="shared" si="40"/>
        <v>24</v>
      </c>
      <c r="BM84" s="13">
        <v>0</v>
      </c>
      <c r="BN84" s="13">
        <v>0</v>
      </c>
      <c r="BO84" s="13">
        <v>5</v>
      </c>
      <c r="BP84" s="13">
        <v>2</v>
      </c>
      <c r="BQ84" s="13"/>
      <c r="BR84" s="13"/>
      <c r="BS84" s="13"/>
      <c r="BT84" s="13"/>
      <c r="BU84" s="299">
        <f t="shared" si="41"/>
        <v>5</v>
      </c>
      <c r="BV84" s="299">
        <f t="shared" si="41"/>
        <v>2</v>
      </c>
      <c r="BW84" s="44">
        <f t="shared" si="42"/>
        <v>5</v>
      </c>
      <c r="BX84" s="44">
        <f t="shared" si="42"/>
        <v>2</v>
      </c>
      <c r="BY84" s="11">
        <f t="shared" si="43"/>
        <v>7</v>
      </c>
      <c r="BZ84" s="14">
        <f t="shared" si="44"/>
        <v>11</v>
      </c>
      <c r="CA84" s="14">
        <f t="shared" si="44"/>
        <v>13</v>
      </c>
      <c r="CB84" s="525">
        <f t="shared" si="45"/>
        <v>5</v>
      </c>
      <c r="CC84" s="525">
        <f t="shared" si="45"/>
        <v>2</v>
      </c>
      <c r="CD84" s="312">
        <f t="shared" si="46"/>
        <v>16</v>
      </c>
      <c r="CE84" s="312">
        <f t="shared" si="46"/>
        <v>15</v>
      </c>
      <c r="CF84" s="313">
        <f t="shared" si="47"/>
        <v>31</v>
      </c>
      <c r="CG84" s="302"/>
    </row>
    <row r="85" spans="2:85" ht="14.25" x14ac:dyDescent="0.25">
      <c r="B85" s="9">
        <v>73</v>
      </c>
      <c r="C85" s="9" t="s">
        <v>265</v>
      </c>
      <c r="D85" s="37" t="s">
        <v>25</v>
      </c>
      <c r="E85" s="526">
        <v>60712638</v>
      </c>
      <c r="F85" s="527" t="s">
        <v>868</v>
      </c>
      <c r="G85" s="9" t="s">
        <v>53</v>
      </c>
      <c r="H85" s="9"/>
      <c r="I85" s="9"/>
      <c r="J85" s="9"/>
      <c r="K85" s="9"/>
      <c r="L85" s="9"/>
      <c r="M85" s="9"/>
      <c r="N85" s="9">
        <v>1</v>
      </c>
      <c r="O85" s="9">
        <v>2</v>
      </c>
      <c r="P85" s="299">
        <f t="shared" si="28"/>
        <v>1</v>
      </c>
      <c r="Q85" s="299">
        <f t="shared" si="28"/>
        <v>2</v>
      </c>
      <c r="R85" s="300">
        <f t="shared" si="29"/>
        <v>3</v>
      </c>
      <c r="S85" s="289">
        <v>3</v>
      </c>
      <c r="T85" s="289">
        <v>3</v>
      </c>
      <c r="U85" s="289"/>
      <c r="V85" s="289"/>
      <c r="W85" s="289"/>
      <c r="X85" s="289"/>
      <c r="Y85" s="299">
        <f t="shared" si="30"/>
        <v>3</v>
      </c>
      <c r="Z85" s="299">
        <f t="shared" si="30"/>
        <v>3</v>
      </c>
      <c r="AA85" s="10">
        <f t="shared" si="31"/>
        <v>6</v>
      </c>
      <c r="AB85" s="44">
        <f t="shared" si="32"/>
        <v>4</v>
      </c>
      <c r="AC85" s="44">
        <f t="shared" si="32"/>
        <v>5</v>
      </c>
      <c r="AD85" s="11">
        <f t="shared" si="33"/>
        <v>9</v>
      </c>
      <c r="AE85" s="12">
        <v>1</v>
      </c>
      <c r="AF85" s="12">
        <v>0</v>
      </c>
      <c r="AG85" s="10">
        <f t="shared" si="26"/>
        <v>1</v>
      </c>
      <c r="AH85" s="12">
        <v>3</v>
      </c>
      <c r="AI85" s="12">
        <v>5</v>
      </c>
      <c r="AJ85" s="10">
        <f t="shared" si="27"/>
        <v>8</v>
      </c>
      <c r="AK85" s="44">
        <f t="shared" si="34"/>
        <v>4</v>
      </c>
      <c r="AL85" s="44">
        <f t="shared" si="34"/>
        <v>5</v>
      </c>
      <c r="AM85" s="11">
        <f t="shared" si="35"/>
        <v>9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589">
        <v>0</v>
      </c>
      <c r="AW85" s="589">
        <v>0</v>
      </c>
      <c r="AX85" s="13">
        <v>4</v>
      </c>
      <c r="AY85" s="13">
        <v>5</v>
      </c>
      <c r="AZ85" s="13">
        <v>0</v>
      </c>
      <c r="BA85" s="13">
        <v>0</v>
      </c>
      <c r="BB85" s="13">
        <v>0</v>
      </c>
      <c r="BC85" s="13">
        <v>0</v>
      </c>
      <c r="BD85" s="310">
        <f t="shared" si="36"/>
        <v>0</v>
      </c>
      <c r="BE85" s="310">
        <f t="shared" si="36"/>
        <v>0</v>
      </c>
      <c r="BF85" s="10">
        <f t="shared" si="37"/>
        <v>0</v>
      </c>
      <c r="BG85" s="311">
        <f t="shared" si="38"/>
        <v>4</v>
      </c>
      <c r="BH85" s="311">
        <f t="shared" si="38"/>
        <v>5</v>
      </c>
      <c r="BI85" s="10">
        <f t="shared" si="39"/>
        <v>9</v>
      </c>
      <c r="BJ85" s="44">
        <f t="shared" si="40"/>
        <v>4</v>
      </c>
      <c r="BK85" s="44">
        <f t="shared" si="40"/>
        <v>5</v>
      </c>
      <c r="BL85" s="11">
        <f t="shared" si="40"/>
        <v>9</v>
      </c>
      <c r="BM85" s="13">
        <v>0</v>
      </c>
      <c r="BN85" s="13">
        <v>0</v>
      </c>
      <c r="BO85" s="13">
        <v>0</v>
      </c>
      <c r="BP85" s="13">
        <v>0</v>
      </c>
      <c r="BQ85" s="13"/>
      <c r="BR85" s="13"/>
      <c r="BS85" s="13"/>
      <c r="BT85" s="13"/>
      <c r="BU85" s="299">
        <f t="shared" si="41"/>
        <v>0</v>
      </c>
      <c r="BV85" s="299">
        <f t="shared" si="41"/>
        <v>0</v>
      </c>
      <c r="BW85" s="44">
        <f t="shared" si="42"/>
        <v>0</v>
      </c>
      <c r="BX85" s="44">
        <f t="shared" si="42"/>
        <v>0</v>
      </c>
      <c r="BY85" s="11">
        <f t="shared" si="43"/>
        <v>0</v>
      </c>
      <c r="BZ85" s="14">
        <f t="shared" si="44"/>
        <v>4</v>
      </c>
      <c r="CA85" s="14">
        <f t="shared" si="44"/>
        <v>5</v>
      </c>
      <c r="CB85" s="525">
        <f t="shared" si="45"/>
        <v>0</v>
      </c>
      <c r="CC85" s="525">
        <f t="shared" si="45"/>
        <v>0</v>
      </c>
      <c r="CD85" s="312">
        <f t="shared" si="46"/>
        <v>4</v>
      </c>
      <c r="CE85" s="312">
        <f t="shared" si="46"/>
        <v>5</v>
      </c>
      <c r="CF85" s="313">
        <f t="shared" si="47"/>
        <v>9</v>
      </c>
      <c r="CG85" s="302"/>
    </row>
    <row r="86" spans="2:85" ht="14.25" x14ac:dyDescent="0.25">
      <c r="B86" s="9">
        <v>74</v>
      </c>
      <c r="C86" s="9" t="s">
        <v>265</v>
      </c>
      <c r="D86" s="37" t="s">
        <v>25</v>
      </c>
      <c r="E86" s="526">
        <v>60712639</v>
      </c>
      <c r="F86" s="527" t="s">
        <v>869</v>
      </c>
      <c r="G86" s="9" t="s">
        <v>53</v>
      </c>
      <c r="H86" s="9"/>
      <c r="I86" s="9"/>
      <c r="J86" s="9"/>
      <c r="K86" s="9"/>
      <c r="L86" s="9"/>
      <c r="M86" s="9"/>
      <c r="N86" s="9">
        <v>1</v>
      </c>
      <c r="O86" s="9">
        <v>3</v>
      </c>
      <c r="P86" s="299">
        <f t="shared" si="28"/>
        <v>1</v>
      </c>
      <c r="Q86" s="299">
        <f t="shared" si="28"/>
        <v>3</v>
      </c>
      <c r="R86" s="300">
        <f t="shared" si="29"/>
        <v>4</v>
      </c>
      <c r="S86" s="289">
        <v>2</v>
      </c>
      <c r="T86" s="289">
        <v>2</v>
      </c>
      <c r="U86" s="289"/>
      <c r="V86" s="289"/>
      <c r="W86" s="289"/>
      <c r="X86" s="289"/>
      <c r="Y86" s="299">
        <f t="shared" si="30"/>
        <v>2</v>
      </c>
      <c r="Z86" s="299">
        <f t="shared" si="30"/>
        <v>2</v>
      </c>
      <c r="AA86" s="10">
        <f t="shared" si="31"/>
        <v>4</v>
      </c>
      <c r="AB86" s="44">
        <f t="shared" si="32"/>
        <v>3</v>
      </c>
      <c r="AC86" s="44">
        <f t="shared" si="32"/>
        <v>5</v>
      </c>
      <c r="AD86" s="11">
        <f t="shared" si="33"/>
        <v>8</v>
      </c>
      <c r="AE86" s="12">
        <v>1</v>
      </c>
      <c r="AF86" s="12">
        <v>0</v>
      </c>
      <c r="AG86" s="10">
        <f t="shared" si="26"/>
        <v>1</v>
      </c>
      <c r="AH86" s="12">
        <v>2</v>
      </c>
      <c r="AI86" s="12">
        <v>5</v>
      </c>
      <c r="AJ86" s="10">
        <f t="shared" si="27"/>
        <v>7</v>
      </c>
      <c r="AK86" s="44">
        <f t="shared" si="34"/>
        <v>3</v>
      </c>
      <c r="AL86" s="44">
        <f t="shared" si="34"/>
        <v>5</v>
      </c>
      <c r="AM86" s="11">
        <f t="shared" si="35"/>
        <v>8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589">
        <v>0</v>
      </c>
      <c r="AW86" s="589">
        <v>0</v>
      </c>
      <c r="AX86" s="13">
        <v>3</v>
      </c>
      <c r="AY86" s="13">
        <v>5</v>
      </c>
      <c r="AZ86" s="13">
        <v>0</v>
      </c>
      <c r="BA86" s="13">
        <v>0</v>
      </c>
      <c r="BB86" s="13">
        <v>0</v>
      </c>
      <c r="BC86" s="13">
        <v>0</v>
      </c>
      <c r="BD86" s="310">
        <f t="shared" si="36"/>
        <v>0</v>
      </c>
      <c r="BE86" s="310">
        <f t="shared" si="36"/>
        <v>0</v>
      </c>
      <c r="BF86" s="10">
        <f t="shared" si="37"/>
        <v>0</v>
      </c>
      <c r="BG86" s="311">
        <f t="shared" si="38"/>
        <v>3</v>
      </c>
      <c r="BH86" s="311">
        <f t="shared" si="38"/>
        <v>5</v>
      </c>
      <c r="BI86" s="10">
        <f t="shared" si="39"/>
        <v>8</v>
      </c>
      <c r="BJ86" s="44">
        <f t="shared" si="40"/>
        <v>3</v>
      </c>
      <c r="BK86" s="44">
        <f t="shared" si="40"/>
        <v>5</v>
      </c>
      <c r="BL86" s="11">
        <f t="shared" si="40"/>
        <v>8</v>
      </c>
      <c r="BM86" s="13">
        <v>0</v>
      </c>
      <c r="BN86" s="13">
        <v>0</v>
      </c>
      <c r="BO86" s="13">
        <v>0</v>
      </c>
      <c r="BP86" s="13">
        <v>0</v>
      </c>
      <c r="BQ86" s="13"/>
      <c r="BR86" s="13"/>
      <c r="BS86" s="13"/>
      <c r="BT86" s="13"/>
      <c r="BU86" s="299">
        <f t="shared" si="41"/>
        <v>0</v>
      </c>
      <c r="BV86" s="299">
        <f t="shared" si="41"/>
        <v>0</v>
      </c>
      <c r="BW86" s="44">
        <f t="shared" si="42"/>
        <v>0</v>
      </c>
      <c r="BX86" s="44">
        <f t="shared" si="42"/>
        <v>0</v>
      </c>
      <c r="BY86" s="11">
        <f t="shared" si="43"/>
        <v>0</v>
      </c>
      <c r="BZ86" s="14">
        <f t="shared" si="44"/>
        <v>3</v>
      </c>
      <c r="CA86" s="14">
        <f t="shared" si="44"/>
        <v>5</v>
      </c>
      <c r="CB86" s="525">
        <f t="shared" si="45"/>
        <v>0</v>
      </c>
      <c r="CC86" s="525">
        <f t="shared" si="45"/>
        <v>0</v>
      </c>
      <c r="CD86" s="312">
        <f t="shared" si="46"/>
        <v>3</v>
      </c>
      <c r="CE86" s="312">
        <f t="shared" si="46"/>
        <v>5</v>
      </c>
      <c r="CF86" s="313">
        <f t="shared" si="47"/>
        <v>8</v>
      </c>
      <c r="CG86" s="302"/>
    </row>
    <row r="87" spans="2:85" ht="14.25" x14ac:dyDescent="0.25">
      <c r="B87" s="9">
        <v>75</v>
      </c>
      <c r="C87" s="9" t="s">
        <v>265</v>
      </c>
      <c r="D87" s="37" t="s">
        <v>24</v>
      </c>
      <c r="E87" s="526">
        <v>60712616</v>
      </c>
      <c r="F87" s="527" t="s">
        <v>870</v>
      </c>
      <c r="G87" s="9" t="s">
        <v>53</v>
      </c>
      <c r="H87" s="9"/>
      <c r="I87" s="9"/>
      <c r="J87" s="9"/>
      <c r="K87" s="9"/>
      <c r="L87" s="9"/>
      <c r="M87" s="9"/>
      <c r="N87" s="9">
        <v>2</v>
      </c>
      <c r="O87" s="9">
        <v>1</v>
      </c>
      <c r="P87" s="299">
        <f t="shared" si="28"/>
        <v>2</v>
      </c>
      <c r="Q87" s="299">
        <f t="shared" si="28"/>
        <v>1</v>
      </c>
      <c r="R87" s="300">
        <f t="shared" si="29"/>
        <v>3</v>
      </c>
      <c r="S87" s="289">
        <v>6</v>
      </c>
      <c r="T87" s="289">
        <v>0</v>
      </c>
      <c r="U87" s="289"/>
      <c r="V87" s="289"/>
      <c r="W87" s="289"/>
      <c r="X87" s="289"/>
      <c r="Y87" s="299">
        <f t="shared" si="30"/>
        <v>6</v>
      </c>
      <c r="Z87" s="299">
        <f t="shared" si="30"/>
        <v>0</v>
      </c>
      <c r="AA87" s="10">
        <f t="shared" si="31"/>
        <v>6</v>
      </c>
      <c r="AB87" s="44">
        <f t="shared" si="32"/>
        <v>8</v>
      </c>
      <c r="AC87" s="44">
        <f t="shared" si="32"/>
        <v>1</v>
      </c>
      <c r="AD87" s="11">
        <f t="shared" si="33"/>
        <v>9</v>
      </c>
      <c r="AE87" s="12">
        <v>1</v>
      </c>
      <c r="AF87" s="12">
        <v>0</v>
      </c>
      <c r="AG87" s="10">
        <f t="shared" si="26"/>
        <v>1</v>
      </c>
      <c r="AH87" s="12">
        <v>7</v>
      </c>
      <c r="AI87" s="12">
        <v>1</v>
      </c>
      <c r="AJ87" s="10">
        <f t="shared" si="27"/>
        <v>8</v>
      </c>
      <c r="AK87" s="44">
        <f t="shared" si="34"/>
        <v>8</v>
      </c>
      <c r="AL87" s="44">
        <f t="shared" si="34"/>
        <v>1</v>
      </c>
      <c r="AM87" s="11">
        <f t="shared" si="35"/>
        <v>9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589">
        <v>0</v>
      </c>
      <c r="AW87" s="589">
        <v>0</v>
      </c>
      <c r="AX87" s="13">
        <v>8</v>
      </c>
      <c r="AY87" s="13">
        <v>0</v>
      </c>
      <c r="AZ87" s="13">
        <v>0</v>
      </c>
      <c r="BA87" s="13">
        <v>1</v>
      </c>
      <c r="BB87" s="13">
        <v>0</v>
      </c>
      <c r="BC87" s="13">
        <v>0</v>
      </c>
      <c r="BD87" s="310">
        <f t="shared" si="36"/>
        <v>0</v>
      </c>
      <c r="BE87" s="310">
        <f t="shared" si="36"/>
        <v>0</v>
      </c>
      <c r="BF87" s="10">
        <f t="shared" si="37"/>
        <v>0</v>
      </c>
      <c r="BG87" s="311">
        <f t="shared" si="38"/>
        <v>8</v>
      </c>
      <c r="BH87" s="311">
        <f t="shared" si="38"/>
        <v>1</v>
      </c>
      <c r="BI87" s="10">
        <f t="shared" si="39"/>
        <v>9</v>
      </c>
      <c r="BJ87" s="44">
        <f t="shared" si="40"/>
        <v>8</v>
      </c>
      <c r="BK87" s="44">
        <f t="shared" si="40"/>
        <v>1</v>
      </c>
      <c r="BL87" s="11">
        <f t="shared" si="40"/>
        <v>9</v>
      </c>
      <c r="BM87" s="13">
        <v>0</v>
      </c>
      <c r="BN87" s="13">
        <v>0</v>
      </c>
      <c r="BO87" s="13">
        <v>0</v>
      </c>
      <c r="BP87" s="13">
        <v>0</v>
      </c>
      <c r="BQ87" s="13"/>
      <c r="BR87" s="13"/>
      <c r="BS87" s="13"/>
      <c r="BT87" s="13"/>
      <c r="BU87" s="299">
        <f t="shared" si="41"/>
        <v>0</v>
      </c>
      <c r="BV87" s="299">
        <f t="shared" si="41"/>
        <v>0</v>
      </c>
      <c r="BW87" s="44">
        <f t="shared" si="42"/>
        <v>0</v>
      </c>
      <c r="BX87" s="44">
        <f t="shared" si="42"/>
        <v>0</v>
      </c>
      <c r="BY87" s="11">
        <f t="shared" si="43"/>
        <v>0</v>
      </c>
      <c r="BZ87" s="14">
        <f t="shared" si="44"/>
        <v>8</v>
      </c>
      <c r="CA87" s="14">
        <f t="shared" si="44"/>
        <v>1</v>
      </c>
      <c r="CB87" s="525">
        <f t="shared" si="45"/>
        <v>0</v>
      </c>
      <c r="CC87" s="525">
        <f t="shared" si="45"/>
        <v>0</v>
      </c>
      <c r="CD87" s="312">
        <f t="shared" si="46"/>
        <v>8</v>
      </c>
      <c r="CE87" s="312">
        <f t="shared" si="46"/>
        <v>1</v>
      </c>
      <c r="CF87" s="313">
        <f t="shared" si="47"/>
        <v>9</v>
      </c>
      <c r="CG87" s="302"/>
    </row>
    <row r="88" spans="2:85" ht="14.25" x14ac:dyDescent="0.25">
      <c r="B88" s="9">
        <v>76</v>
      </c>
      <c r="C88" s="9" t="s">
        <v>265</v>
      </c>
      <c r="D88" s="37" t="s">
        <v>24</v>
      </c>
      <c r="E88" s="526">
        <v>60712617</v>
      </c>
      <c r="F88" s="527" t="s">
        <v>871</v>
      </c>
      <c r="G88" s="9" t="s">
        <v>53</v>
      </c>
      <c r="H88" s="9"/>
      <c r="I88" s="9"/>
      <c r="J88" s="9"/>
      <c r="K88" s="9"/>
      <c r="L88" s="9"/>
      <c r="M88" s="9"/>
      <c r="N88" s="9">
        <v>4</v>
      </c>
      <c r="O88" s="9">
        <v>4</v>
      </c>
      <c r="P88" s="299">
        <f t="shared" si="28"/>
        <v>4</v>
      </c>
      <c r="Q88" s="299">
        <f t="shared" si="28"/>
        <v>4</v>
      </c>
      <c r="R88" s="300">
        <f t="shared" si="29"/>
        <v>8</v>
      </c>
      <c r="S88" s="289">
        <v>3</v>
      </c>
      <c r="T88" s="289">
        <v>3</v>
      </c>
      <c r="U88" s="289"/>
      <c r="V88" s="289"/>
      <c r="W88" s="289"/>
      <c r="X88" s="289"/>
      <c r="Y88" s="299">
        <f t="shared" si="30"/>
        <v>3</v>
      </c>
      <c r="Z88" s="299">
        <f t="shared" si="30"/>
        <v>3</v>
      </c>
      <c r="AA88" s="10">
        <f t="shared" si="31"/>
        <v>6</v>
      </c>
      <c r="AB88" s="44">
        <f t="shared" si="32"/>
        <v>7</v>
      </c>
      <c r="AC88" s="44">
        <f t="shared" si="32"/>
        <v>7</v>
      </c>
      <c r="AD88" s="11">
        <f t="shared" si="33"/>
        <v>14</v>
      </c>
      <c r="AE88" s="12">
        <v>1</v>
      </c>
      <c r="AF88" s="12">
        <v>1</v>
      </c>
      <c r="AG88" s="10">
        <f t="shared" si="26"/>
        <v>2</v>
      </c>
      <c r="AH88" s="12">
        <v>6</v>
      </c>
      <c r="AI88" s="12">
        <v>6</v>
      </c>
      <c r="AJ88" s="10">
        <f t="shared" si="27"/>
        <v>12</v>
      </c>
      <c r="AK88" s="44">
        <f t="shared" si="34"/>
        <v>7</v>
      </c>
      <c r="AL88" s="44">
        <f t="shared" si="34"/>
        <v>7</v>
      </c>
      <c r="AM88" s="11">
        <f t="shared" si="35"/>
        <v>14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589">
        <v>0</v>
      </c>
      <c r="AW88" s="589">
        <v>0</v>
      </c>
      <c r="AX88" s="13">
        <v>6</v>
      </c>
      <c r="AY88" s="13">
        <v>7</v>
      </c>
      <c r="AZ88" s="13">
        <v>1</v>
      </c>
      <c r="BA88" s="13">
        <v>0</v>
      </c>
      <c r="BB88" s="13">
        <v>0</v>
      </c>
      <c r="BC88" s="13">
        <v>0</v>
      </c>
      <c r="BD88" s="310">
        <f t="shared" si="36"/>
        <v>0</v>
      </c>
      <c r="BE88" s="310">
        <f t="shared" si="36"/>
        <v>0</v>
      </c>
      <c r="BF88" s="10">
        <f t="shared" si="37"/>
        <v>0</v>
      </c>
      <c r="BG88" s="311">
        <f t="shared" si="38"/>
        <v>7</v>
      </c>
      <c r="BH88" s="311">
        <f t="shared" si="38"/>
        <v>7</v>
      </c>
      <c r="BI88" s="10">
        <f t="shared" si="39"/>
        <v>14</v>
      </c>
      <c r="BJ88" s="44">
        <f t="shared" si="40"/>
        <v>7</v>
      </c>
      <c r="BK88" s="44">
        <f t="shared" si="40"/>
        <v>7</v>
      </c>
      <c r="BL88" s="11">
        <f t="shared" si="40"/>
        <v>14</v>
      </c>
      <c r="BM88" s="13">
        <v>0</v>
      </c>
      <c r="BN88" s="13">
        <v>0</v>
      </c>
      <c r="BO88" s="13">
        <v>0</v>
      </c>
      <c r="BP88" s="13">
        <v>2</v>
      </c>
      <c r="BQ88" s="13"/>
      <c r="BR88" s="13"/>
      <c r="BS88" s="13"/>
      <c r="BT88" s="13"/>
      <c r="BU88" s="299">
        <f t="shared" si="41"/>
        <v>0</v>
      </c>
      <c r="BV88" s="299">
        <f t="shared" si="41"/>
        <v>2</v>
      </c>
      <c r="BW88" s="44">
        <f t="shared" si="42"/>
        <v>0</v>
      </c>
      <c r="BX88" s="44">
        <f t="shared" si="42"/>
        <v>2</v>
      </c>
      <c r="BY88" s="11">
        <f t="shared" si="43"/>
        <v>2</v>
      </c>
      <c r="BZ88" s="14">
        <f t="shared" si="44"/>
        <v>7</v>
      </c>
      <c r="CA88" s="14">
        <f t="shared" si="44"/>
        <v>7</v>
      </c>
      <c r="CB88" s="525">
        <f t="shared" si="45"/>
        <v>0</v>
      </c>
      <c r="CC88" s="525">
        <f t="shared" si="45"/>
        <v>2</v>
      </c>
      <c r="CD88" s="312">
        <f t="shared" si="46"/>
        <v>7</v>
      </c>
      <c r="CE88" s="312">
        <f t="shared" si="46"/>
        <v>9</v>
      </c>
      <c r="CF88" s="313">
        <f t="shared" si="47"/>
        <v>16</v>
      </c>
      <c r="CG88" s="302"/>
    </row>
    <row r="89" spans="2:85" ht="14.25" x14ac:dyDescent="0.25">
      <c r="B89" s="9">
        <v>77</v>
      </c>
      <c r="C89" s="9" t="s">
        <v>265</v>
      </c>
      <c r="D89" s="37" t="s">
        <v>24</v>
      </c>
      <c r="E89" s="526">
        <v>60712618</v>
      </c>
      <c r="F89" s="527" t="s">
        <v>872</v>
      </c>
      <c r="G89" s="9" t="s">
        <v>53</v>
      </c>
      <c r="H89" s="9"/>
      <c r="I89" s="9"/>
      <c r="J89" s="9"/>
      <c r="K89" s="9"/>
      <c r="L89" s="9"/>
      <c r="M89" s="9"/>
      <c r="N89" s="9">
        <v>1</v>
      </c>
      <c r="O89" s="9">
        <v>1</v>
      </c>
      <c r="P89" s="299">
        <f t="shared" si="28"/>
        <v>1</v>
      </c>
      <c r="Q89" s="299">
        <f t="shared" si="28"/>
        <v>1</v>
      </c>
      <c r="R89" s="300">
        <f t="shared" si="29"/>
        <v>2</v>
      </c>
      <c r="S89" s="289">
        <v>6</v>
      </c>
      <c r="T89" s="289">
        <v>7</v>
      </c>
      <c r="U89" s="289"/>
      <c r="V89" s="289"/>
      <c r="W89" s="289"/>
      <c r="X89" s="289"/>
      <c r="Y89" s="299">
        <f t="shared" si="30"/>
        <v>6</v>
      </c>
      <c r="Z89" s="299">
        <f t="shared" si="30"/>
        <v>7</v>
      </c>
      <c r="AA89" s="10">
        <f t="shared" si="31"/>
        <v>13</v>
      </c>
      <c r="AB89" s="44">
        <f t="shared" si="32"/>
        <v>7</v>
      </c>
      <c r="AC89" s="44">
        <f t="shared" si="32"/>
        <v>8</v>
      </c>
      <c r="AD89" s="11">
        <f t="shared" si="33"/>
        <v>15</v>
      </c>
      <c r="AE89" s="12">
        <v>2</v>
      </c>
      <c r="AF89" s="12">
        <v>1</v>
      </c>
      <c r="AG89" s="10">
        <f t="shared" si="26"/>
        <v>3</v>
      </c>
      <c r="AH89" s="12">
        <v>5</v>
      </c>
      <c r="AI89" s="12">
        <v>7</v>
      </c>
      <c r="AJ89" s="10">
        <f t="shared" si="27"/>
        <v>12</v>
      </c>
      <c r="AK89" s="44">
        <f t="shared" si="34"/>
        <v>7</v>
      </c>
      <c r="AL89" s="44">
        <f t="shared" si="34"/>
        <v>8</v>
      </c>
      <c r="AM89" s="11">
        <f t="shared" si="35"/>
        <v>15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589">
        <v>0</v>
      </c>
      <c r="AW89" s="589">
        <v>0</v>
      </c>
      <c r="AX89" s="13">
        <v>7</v>
      </c>
      <c r="AY89" s="13">
        <v>8</v>
      </c>
      <c r="AZ89" s="13">
        <v>0</v>
      </c>
      <c r="BA89" s="13">
        <v>0</v>
      </c>
      <c r="BB89" s="13">
        <v>0</v>
      </c>
      <c r="BC89" s="13">
        <v>0</v>
      </c>
      <c r="BD89" s="310">
        <f t="shared" si="36"/>
        <v>0</v>
      </c>
      <c r="BE89" s="310">
        <f t="shared" si="36"/>
        <v>0</v>
      </c>
      <c r="BF89" s="10">
        <f t="shared" si="37"/>
        <v>0</v>
      </c>
      <c r="BG89" s="311">
        <f t="shared" si="38"/>
        <v>7</v>
      </c>
      <c r="BH89" s="311">
        <f t="shared" si="38"/>
        <v>8</v>
      </c>
      <c r="BI89" s="10">
        <f t="shared" si="39"/>
        <v>15</v>
      </c>
      <c r="BJ89" s="44">
        <f t="shared" si="40"/>
        <v>7</v>
      </c>
      <c r="BK89" s="44">
        <f t="shared" si="40"/>
        <v>8</v>
      </c>
      <c r="BL89" s="11">
        <f t="shared" si="40"/>
        <v>15</v>
      </c>
      <c r="BM89" s="13">
        <v>0</v>
      </c>
      <c r="BN89" s="13">
        <v>0</v>
      </c>
      <c r="BO89" s="13">
        <v>0</v>
      </c>
      <c r="BP89" s="13">
        <v>0</v>
      </c>
      <c r="BQ89" s="13"/>
      <c r="BR89" s="13"/>
      <c r="BS89" s="13"/>
      <c r="BT89" s="13"/>
      <c r="BU89" s="299">
        <f t="shared" si="41"/>
        <v>0</v>
      </c>
      <c r="BV89" s="299">
        <f t="shared" si="41"/>
        <v>0</v>
      </c>
      <c r="BW89" s="44">
        <f t="shared" si="42"/>
        <v>0</v>
      </c>
      <c r="BX89" s="44">
        <f t="shared" si="42"/>
        <v>0</v>
      </c>
      <c r="BY89" s="11">
        <f t="shared" si="43"/>
        <v>0</v>
      </c>
      <c r="BZ89" s="14">
        <f t="shared" si="44"/>
        <v>7</v>
      </c>
      <c r="CA89" s="14">
        <f t="shared" si="44"/>
        <v>8</v>
      </c>
      <c r="CB89" s="525">
        <f t="shared" si="45"/>
        <v>0</v>
      </c>
      <c r="CC89" s="525">
        <f t="shared" si="45"/>
        <v>0</v>
      </c>
      <c r="CD89" s="312">
        <f t="shared" si="46"/>
        <v>7</v>
      </c>
      <c r="CE89" s="312">
        <f t="shared" si="46"/>
        <v>8</v>
      </c>
      <c r="CF89" s="313">
        <f t="shared" si="47"/>
        <v>15</v>
      </c>
      <c r="CG89" s="302"/>
    </row>
    <row r="90" spans="2:85" ht="14.25" x14ac:dyDescent="0.25">
      <c r="B90" s="9">
        <v>78</v>
      </c>
      <c r="C90" s="9" t="s">
        <v>265</v>
      </c>
      <c r="D90" s="37" t="s">
        <v>24</v>
      </c>
      <c r="E90" s="526">
        <v>60712619</v>
      </c>
      <c r="F90" s="527" t="s">
        <v>873</v>
      </c>
      <c r="G90" s="9" t="s">
        <v>53</v>
      </c>
      <c r="H90" s="9"/>
      <c r="I90" s="9"/>
      <c r="J90" s="9"/>
      <c r="K90" s="9"/>
      <c r="L90" s="9"/>
      <c r="M90" s="9"/>
      <c r="N90" s="9">
        <v>0</v>
      </c>
      <c r="O90" s="9">
        <v>1</v>
      </c>
      <c r="P90" s="299">
        <f t="shared" si="28"/>
        <v>0</v>
      </c>
      <c r="Q90" s="299">
        <f t="shared" si="28"/>
        <v>1</v>
      </c>
      <c r="R90" s="300">
        <f t="shared" si="29"/>
        <v>1</v>
      </c>
      <c r="S90" s="289">
        <v>5</v>
      </c>
      <c r="T90" s="289">
        <v>3</v>
      </c>
      <c r="U90" s="289"/>
      <c r="V90" s="289"/>
      <c r="W90" s="289"/>
      <c r="X90" s="289"/>
      <c r="Y90" s="299">
        <f t="shared" si="30"/>
        <v>5</v>
      </c>
      <c r="Z90" s="299">
        <f t="shared" si="30"/>
        <v>3</v>
      </c>
      <c r="AA90" s="10">
        <f t="shared" si="31"/>
        <v>8</v>
      </c>
      <c r="AB90" s="44">
        <f t="shared" si="32"/>
        <v>5</v>
      </c>
      <c r="AC90" s="44">
        <f t="shared" si="32"/>
        <v>4</v>
      </c>
      <c r="AD90" s="11">
        <f t="shared" si="33"/>
        <v>9</v>
      </c>
      <c r="AE90" s="12">
        <v>2</v>
      </c>
      <c r="AF90" s="12">
        <v>1</v>
      </c>
      <c r="AG90" s="10">
        <f t="shared" si="26"/>
        <v>3</v>
      </c>
      <c r="AH90" s="12">
        <v>3</v>
      </c>
      <c r="AI90" s="12">
        <v>3</v>
      </c>
      <c r="AJ90" s="10">
        <f t="shared" si="27"/>
        <v>6</v>
      </c>
      <c r="AK90" s="44">
        <f t="shared" si="34"/>
        <v>5</v>
      </c>
      <c r="AL90" s="44">
        <f t="shared" si="34"/>
        <v>4</v>
      </c>
      <c r="AM90" s="11">
        <f t="shared" si="35"/>
        <v>9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589">
        <v>0</v>
      </c>
      <c r="AW90" s="589">
        <v>0</v>
      </c>
      <c r="AX90" s="13">
        <v>5</v>
      </c>
      <c r="AY90" s="13">
        <v>4</v>
      </c>
      <c r="AZ90" s="13">
        <v>0</v>
      </c>
      <c r="BA90" s="13">
        <v>0</v>
      </c>
      <c r="BB90" s="13">
        <v>0</v>
      </c>
      <c r="BC90" s="13">
        <v>0</v>
      </c>
      <c r="BD90" s="310">
        <f t="shared" si="36"/>
        <v>0</v>
      </c>
      <c r="BE90" s="310">
        <f t="shared" si="36"/>
        <v>0</v>
      </c>
      <c r="BF90" s="10">
        <f t="shared" si="37"/>
        <v>0</v>
      </c>
      <c r="BG90" s="311">
        <f t="shared" si="38"/>
        <v>5</v>
      </c>
      <c r="BH90" s="311">
        <f t="shared" si="38"/>
        <v>4</v>
      </c>
      <c r="BI90" s="10">
        <f t="shared" si="39"/>
        <v>9</v>
      </c>
      <c r="BJ90" s="44">
        <f t="shared" si="40"/>
        <v>5</v>
      </c>
      <c r="BK90" s="44">
        <f t="shared" si="40"/>
        <v>4</v>
      </c>
      <c r="BL90" s="11">
        <f t="shared" si="40"/>
        <v>9</v>
      </c>
      <c r="BM90" s="13">
        <v>0</v>
      </c>
      <c r="BN90" s="13">
        <v>0</v>
      </c>
      <c r="BO90" s="13">
        <v>0</v>
      </c>
      <c r="BP90" s="13">
        <v>0</v>
      </c>
      <c r="BQ90" s="13"/>
      <c r="BR90" s="13"/>
      <c r="BS90" s="13"/>
      <c r="BT90" s="13"/>
      <c r="BU90" s="299">
        <f t="shared" si="41"/>
        <v>0</v>
      </c>
      <c r="BV90" s="299">
        <f t="shared" si="41"/>
        <v>0</v>
      </c>
      <c r="BW90" s="44">
        <f t="shared" si="42"/>
        <v>0</v>
      </c>
      <c r="BX90" s="44">
        <f t="shared" si="42"/>
        <v>0</v>
      </c>
      <c r="BY90" s="11">
        <f t="shared" si="43"/>
        <v>0</v>
      </c>
      <c r="BZ90" s="14">
        <f t="shared" si="44"/>
        <v>5</v>
      </c>
      <c r="CA90" s="14">
        <f t="shared" si="44"/>
        <v>4</v>
      </c>
      <c r="CB90" s="525">
        <f t="shared" si="45"/>
        <v>0</v>
      </c>
      <c r="CC90" s="525">
        <f t="shared" si="45"/>
        <v>0</v>
      </c>
      <c r="CD90" s="312">
        <f t="shared" si="46"/>
        <v>5</v>
      </c>
      <c r="CE90" s="312">
        <f t="shared" si="46"/>
        <v>4</v>
      </c>
      <c r="CF90" s="313">
        <f t="shared" si="47"/>
        <v>9</v>
      </c>
      <c r="CG90" s="302"/>
    </row>
    <row r="91" spans="2:85" ht="14.25" x14ac:dyDescent="0.25">
      <c r="B91" s="9">
        <v>79</v>
      </c>
      <c r="C91" s="9" t="s">
        <v>265</v>
      </c>
      <c r="D91" s="37" t="s">
        <v>24</v>
      </c>
      <c r="E91" s="526">
        <v>60712620</v>
      </c>
      <c r="F91" s="527" t="s">
        <v>874</v>
      </c>
      <c r="G91" s="9" t="s">
        <v>53</v>
      </c>
      <c r="H91" s="9"/>
      <c r="I91" s="9"/>
      <c r="J91" s="9"/>
      <c r="K91" s="9"/>
      <c r="L91" s="9"/>
      <c r="M91" s="9"/>
      <c r="N91" s="9">
        <v>0</v>
      </c>
      <c r="O91" s="9">
        <v>1</v>
      </c>
      <c r="P91" s="299">
        <f t="shared" si="28"/>
        <v>0</v>
      </c>
      <c r="Q91" s="299">
        <f t="shared" si="28"/>
        <v>1</v>
      </c>
      <c r="R91" s="300">
        <f t="shared" si="29"/>
        <v>1</v>
      </c>
      <c r="S91" s="289">
        <v>3</v>
      </c>
      <c r="T91" s="289">
        <v>3</v>
      </c>
      <c r="U91" s="289"/>
      <c r="V91" s="289"/>
      <c r="W91" s="289"/>
      <c r="X91" s="289"/>
      <c r="Y91" s="299">
        <f t="shared" si="30"/>
        <v>3</v>
      </c>
      <c r="Z91" s="299">
        <f t="shared" si="30"/>
        <v>3</v>
      </c>
      <c r="AA91" s="10">
        <f t="shared" si="31"/>
        <v>6</v>
      </c>
      <c r="AB91" s="44">
        <f t="shared" si="32"/>
        <v>3</v>
      </c>
      <c r="AC91" s="44">
        <f t="shared" si="32"/>
        <v>4</v>
      </c>
      <c r="AD91" s="11">
        <f t="shared" si="33"/>
        <v>7</v>
      </c>
      <c r="AE91" s="12">
        <v>0</v>
      </c>
      <c r="AF91" s="12">
        <v>1</v>
      </c>
      <c r="AG91" s="10">
        <f t="shared" si="26"/>
        <v>1</v>
      </c>
      <c r="AH91" s="12">
        <v>3</v>
      </c>
      <c r="AI91" s="12">
        <v>3</v>
      </c>
      <c r="AJ91" s="10">
        <f t="shared" si="27"/>
        <v>6</v>
      </c>
      <c r="AK91" s="44">
        <f t="shared" si="34"/>
        <v>3</v>
      </c>
      <c r="AL91" s="44">
        <f t="shared" si="34"/>
        <v>4</v>
      </c>
      <c r="AM91" s="11">
        <f t="shared" si="35"/>
        <v>7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589">
        <v>0</v>
      </c>
      <c r="AW91" s="589">
        <v>0</v>
      </c>
      <c r="AX91" s="13">
        <v>2</v>
      </c>
      <c r="AY91" s="13">
        <v>4</v>
      </c>
      <c r="AZ91" s="13">
        <v>1</v>
      </c>
      <c r="BA91" s="13">
        <v>0</v>
      </c>
      <c r="BB91" s="13">
        <v>0</v>
      </c>
      <c r="BC91" s="13">
        <v>0</v>
      </c>
      <c r="BD91" s="310">
        <f t="shared" si="36"/>
        <v>0</v>
      </c>
      <c r="BE91" s="310">
        <f t="shared" si="36"/>
        <v>0</v>
      </c>
      <c r="BF91" s="10">
        <f t="shared" si="37"/>
        <v>0</v>
      </c>
      <c r="BG91" s="311">
        <f t="shared" si="38"/>
        <v>3</v>
      </c>
      <c r="BH91" s="311">
        <f t="shared" si="38"/>
        <v>4</v>
      </c>
      <c r="BI91" s="10">
        <f t="shared" si="39"/>
        <v>7</v>
      </c>
      <c r="BJ91" s="44">
        <f t="shared" si="40"/>
        <v>3</v>
      </c>
      <c r="BK91" s="44">
        <f t="shared" si="40"/>
        <v>4</v>
      </c>
      <c r="BL91" s="11">
        <f t="shared" si="40"/>
        <v>7</v>
      </c>
      <c r="BM91" s="13">
        <v>0</v>
      </c>
      <c r="BN91" s="13">
        <v>0</v>
      </c>
      <c r="BO91" s="13">
        <v>0</v>
      </c>
      <c r="BP91" s="13">
        <v>2</v>
      </c>
      <c r="BQ91" s="13"/>
      <c r="BR91" s="13"/>
      <c r="BS91" s="13"/>
      <c r="BT91" s="13"/>
      <c r="BU91" s="299">
        <f t="shared" si="41"/>
        <v>0</v>
      </c>
      <c r="BV91" s="299">
        <f t="shared" si="41"/>
        <v>2</v>
      </c>
      <c r="BW91" s="44">
        <f t="shared" si="42"/>
        <v>0</v>
      </c>
      <c r="BX91" s="44">
        <f t="shared" si="42"/>
        <v>2</v>
      </c>
      <c r="BY91" s="11">
        <f t="shared" si="43"/>
        <v>2</v>
      </c>
      <c r="BZ91" s="14">
        <f t="shared" si="44"/>
        <v>3</v>
      </c>
      <c r="CA91" s="14">
        <f t="shared" si="44"/>
        <v>4</v>
      </c>
      <c r="CB91" s="525">
        <f t="shared" si="45"/>
        <v>0</v>
      </c>
      <c r="CC91" s="525">
        <f t="shared" si="45"/>
        <v>2</v>
      </c>
      <c r="CD91" s="312">
        <f t="shared" si="46"/>
        <v>3</v>
      </c>
      <c r="CE91" s="312">
        <f t="shared" si="46"/>
        <v>6</v>
      </c>
      <c r="CF91" s="313">
        <f t="shared" si="47"/>
        <v>9</v>
      </c>
      <c r="CG91" s="302"/>
    </row>
    <row r="92" spans="2:85" ht="14.25" x14ac:dyDescent="0.25">
      <c r="B92" s="9">
        <v>80</v>
      </c>
      <c r="C92" s="9" t="s">
        <v>265</v>
      </c>
      <c r="D92" s="37" t="s">
        <v>24</v>
      </c>
      <c r="E92" s="526">
        <v>60712621</v>
      </c>
      <c r="F92" s="527" t="s">
        <v>875</v>
      </c>
      <c r="G92" s="9" t="s">
        <v>53</v>
      </c>
      <c r="H92" s="9"/>
      <c r="I92" s="9"/>
      <c r="J92" s="9"/>
      <c r="K92" s="9"/>
      <c r="L92" s="9"/>
      <c r="M92" s="9"/>
      <c r="N92" s="9">
        <v>1</v>
      </c>
      <c r="O92" s="9">
        <v>1</v>
      </c>
      <c r="P92" s="299">
        <f t="shared" si="28"/>
        <v>1</v>
      </c>
      <c r="Q92" s="299">
        <f t="shared" si="28"/>
        <v>1</v>
      </c>
      <c r="R92" s="300">
        <f t="shared" si="29"/>
        <v>2</v>
      </c>
      <c r="S92" s="289">
        <v>3</v>
      </c>
      <c r="T92" s="289">
        <v>6</v>
      </c>
      <c r="U92" s="289"/>
      <c r="V92" s="289"/>
      <c r="W92" s="289"/>
      <c r="X92" s="289"/>
      <c r="Y92" s="299">
        <f t="shared" si="30"/>
        <v>3</v>
      </c>
      <c r="Z92" s="299">
        <f t="shared" si="30"/>
        <v>6</v>
      </c>
      <c r="AA92" s="10">
        <f t="shared" si="31"/>
        <v>9</v>
      </c>
      <c r="AB92" s="44">
        <f t="shared" si="32"/>
        <v>4</v>
      </c>
      <c r="AC92" s="44">
        <f t="shared" si="32"/>
        <v>7</v>
      </c>
      <c r="AD92" s="11">
        <f t="shared" si="33"/>
        <v>11</v>
      </c>
      <c r="AE92" s="12">
        <v>3</v>
      </c>
      <c r="AF92" s="12">
        <v>4</v>
      </c>
      <c r="AG92" s="10">
        <f t="shared" si="26"/>
        <v>7</v>
      </c>
      <c r="AH92" s="12">
        <v>1</v>
      </c>
      <c r="AI92" s="12">
        <v>3</v>
      </c>
      <c r="AJ92" s="10">
        <f t="shared" si="27"/>
        <v>4</v>
      </c>
      <c r="AK92" s="44">
        <f t="shared" si="34"/>
        <v>4</v>
      </c>
      <c r="AL92" s="44">
        <f t="shared" si="34"/>
        <v>7</v>
      </c>
      <c r="AM92" s="11">
        <f t="shared" si="35"/>
        <v>11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589">
        <v>0</v>
      </c>
      <c r="AW92" s="589">
        <v>0</v>
      </c>
      <c r="AX92" s="13">
        <v>4</v>
      </c>
      <c r="AY92" s="13">
        <v>7</v>
      </c>
      <c r="AZ92" s="13">
        <v>0</v>
      </c>
      <c r="BA92" s="13">
        <v>0</v>
      </c>
      <c r="BB92" s="13">
        <v>0</v>
      </c>
      <c r="BC92" s="13">
        <v>0</v>
      </c>
      <c r="BD92" s="310">
        <f t="shared" si="36"/>
        <v>0</v>
      </c>
      <c r="BE92" s="310">
        <f t="shared" si="36"/>
        <v>0</v>
      </c>
      <c r="BF92" s="10">
        <f t="shared" si="37"/>
        <v>0</v>
      </c>
      <c r="BG92" s="311">
        <f t="shared" si="38"/>
        <v>4</v>
      </c>
      <c r="BH92" s="311">
        <f t="shared" si="38"/>
        <v>7</v>
      </c>
      <c r="BI92" s="10">
        <f t="shared" si="39"/>
        <v>11</v>
      </c>
      <c r="BJ92" s="44">
        <f t="shared" si="40"/>
        <v>4</v>
      </c>
      <c r="BK92" s="44">
        <f t="shared" si="40"/>
        <v>7</v>
      </c>
      <c r="BL92" s="11">
        <f t="shared" si="40"/>
        <v>11</v>
      </c>
      <c r="BM92" s="13">
        <v>0</v>
      </c>
      <c r="BN92" s="13">
        <v>0</v>
      </c>
      <c r="BO92" s="13">
        <v>0</v>
      </c>
      <c r="BP92" s="13">
        <v>0</v>
      </c>
      <c r="BQ92" s="13"/>
      <c r="BR92" s="13"/>
      <c r="BS92" s="13"/>
      <c r="BT92" s="13"/>
      <c r="BU92" s="299">
        <f t="shared" si="41"/>
        <v>0</v>
      </c>
      <c r="BV92" s="299">
        <f t="shared" si="41"/>
        <v>0</v>
      </c>
      <c r="BW92" s="44">
        <f t="shared" si="42"/>
        <v>0</v>
      </c>
      <c r="BX92" s="44">
        <f t="shared" si="42"/>
        <v>0</v>
      </c>
      <c r="BY92" s="11">
        <f t="shared" si="43"/>
        <v>0</v>
      </c>
      <c r="BZ92" s="14">
        <f t="shared" si="44"/>
        <v>4</v>
      </c>
      <c r="CA92" s="14">
        <f t="shared" si="44"/>
        <v>7</v>
      </c>
      <c r="CB92" s="525">
        <f t="shared" si="45"/>
        <v>0</v>
      </c>
      <c r="CC92" s="525">
        <f t="shared" si="45"/>
        <v>0</v>
      </c>
      <c r="CD92" s="312">
        <f t="shared" si="46"/>
        <v>4</v>
      </c>
      <c r="CE92" s="312">
        <f t="shared" si="46"/>
        <v>7</v>
      </c>
      <c r="CF92" s="313">
        <f t="shared" si="47"/>
        <v>11</v>
      </c>
      <c r="CG92" s="302"/>
    </row>
    <row r="93" spans="2:85" ht="14.25" x14ac:dyDescent="0.25">
      <c r="B93" s="9">
        <v>81</v>
      </c>
      <c r="C93" s="9" t="s">
        <v>265</v>
      </c>
      <c r="D93" s="37" t="s">
        <v>24</v>
      </c>
      <c r="E93" s="526">
        <v>60712622</v>
      </c>
      <c r="F93" s="527" t="s">
        <v>876</v>
      </c>
      <c r="G93" s="9" t="s">
        <v>53</v>
      </c>
      <c r="H93" s="9"/>
      <c r="I93" s="9"/>
      <c r="J93" s="9"/>
      <c r="K93" s="9"/>
      <c r="L93" s="9"/>
      <c r="M93" s="9"/>
      <c r="N93" s="9">
        <v>1</v>
      </c>
      <c r="O93" s="9">
        <v>1</v>
      </c>
      <c r="P93" s="299">
        <f t="shared" si="28"/>
        <v>1</v>
      </c>
      <c r="Q93" s="299">
        <f t="shared" si="28"/>
        <v>1</v>
      </c>
      <c r="R93" s="300">
        <f t="shared" si="29"/>
        <v>2</v>
      </c>
      <c r="S93" s="289">
        <v>3</v>
      </c>
      <c r="T93" s="289">
        <v>4</v>
      </c>
      <c r="U93" s="289"/>
      <c r="V93" s="289"/>
      <c r="W93" s="289"/>
      <c r="X93" s="289"/>
      <c r="Y93" s="299">
        <f t="shared" si="30"/>
        <v>3</v>
      </c>
      <c r="Z93" s="299">
        <f t="shared" si="30"/>
        <v>4</v>
      </c>
      <c r="AA93" s="10">
        <f t="shared" si="31"/>
        <v>7</v>
      </c>
      <c r="AB93" s="44">
        <f t="shared" si="32"/>
        <v>4</v>
      </c>
      <c r="AC93" s="44">
        <f t="shared" si="32"/>
        <v>5</v>
      </c>
      <c r="AD93" s="11">
        <f t="shared" si="33"/>
        <v>9</v>
      </c>
      <c r="AE93" s="12">
        <v>1</v>
      </c>
      <c r="AF93" s="12">
        <v>2</v>
      </c>
      <c r="AG93" s="10">
        <f t="shared" si="26"/>
        <v>3</v>
      </c>
      <c r="AH93" s="12">
        <v>3</v>
      </c>
      <c r="AI93" s="12">
        <v>3</v>
      </c>
      <c r="AJ93" s="10">
        <f t="shared" si="27"/>
        <v>6</v>
      </c>
      <c r="AK93" s="44">
        <f t="shared" si="34"/>
        <v>4</v>
      </c>
      <c r="AL93" s="44">
        <f t="shared" si="34"/>
        <v>5</v>
      </c>
      <c r="AM93" s="11">
        <f t="shared" si="35"/>
        <v>9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589">
        <v>0</v>
      </c>
      <c r="AW93" s="589">
        <v>0</v>
      </c>
      <c r="AX93" s="13">
        <v>4</v>
      </c>
      <c r="AY93" s="13">
        <v>5</v>
      </c>
      <c r="AZ93" s="13">
        <v>0</v>
      </c>
      <c r="BA93" s="13">
        <v>0</v>
      </c>
      <c r="BB93" s="13">
        <v>0</v>
      </c>
      <c r="BC93" s="13">
        <v>0</v>
      </c>
      <c r="BD93" s="310">
        <f t="shared" si="36"/>
        <v>0</v>
      </c>
      <c r="BE93" s="310">
        <f t="shared" si="36"/>
        <v>0</v>
      </c>
      <c r="BF93" s="10">
        <f t="shared" si="37"/>
        <v>0</v>
      </c>
      <c r="BG93" s="311">
        <f t="shared" si="38"/>
        <v>4</v>
      </c>
      <c r="BH93" s="311">
        <f t="shared" si="38"/>
        <v>5</v>
      </c>
      <c r="BI93" s="10">
        <f t="shared" si="39"/>
        <v>9</v>
      </c>
      <c r="BJ93" s="44">
        <f t="shared" si="40"/>
        <v>4</v>
      </c>
      <c r="BK93" s="44">
        <f t="shared" si="40"/>
        <v>5</v>
      </c>
      <c r="BL93" s="11">
        <f t="shared" si="40"/>
        <v>9</v>
      </c>
      <c r="BM93" s="13">
        <v>0</v>
      </c>
      <c r="BN93" s="13">
        <v>0</v>
      </c>
      <c r="BO93" s="13">
        <v>1</v>
      </c>
      <c r="BP93" s="13">
        <v>0</v>
      </c>
      <c r="BQ93" s="13"/>
      <c r="BR93" s="13"/>
      <c r="BS93" s="13"/>
      <c r="BT93" s="13"/>
      <c r="BU93" s="299">
        <f t="shared" si="41"/>
        <v>1</v>
      </c>
      <c r="BV93" s="299">
        <f t="shared" si="41"/>
        <v>0</v>
      </c>
      <c r="BW93" s="44">
        <f t="shared" si="42"/>
        <v>1</v>
      </c>
      <c r="BX93" s="44">
        <f t="shared" si="42"/>
        <v>0</v>
      </c>
      <c r="BY93" s="11">
        <f t="shared" si="43"/>
        <v>1</v>
      </c>
      <c r="BZ93" s="14">
        <f t="shared" si="44"/>
        <v>4</v>
      </c>
      <c r="CA93" s="14">
        <f t="shared" si="44"/>
        <v>5</v>
      </c>
      <c r="CB93" s="525">
        <f t="shared" si="45"/>
        <v>1</v>
      </c>
      <c r="CC93" s="525">
        <f t="shared" si="45"/>
        <v>0</v>
      </c>
      <c r="CD93" s="312">
        <f t="shared" si="46"/>
        <v>5</v>
      </c>
      <c r="CE93" s="312">
        <f t="shared" si="46"/>
        <v>5</v>
      </c>
      <c r="CF93" s="313">
        <f t="shared" si="47"/>
        <v>10</v>
      </c>
      <c r="CG93" s="302"/>
    </row>
    <row r="94" spans="2:85" ht="14.25" x14ac:dyDescent="0.25">
      <c r="B94" s="9">
        <v>82</v>
      </c>
      <c r="C94" s="9" t="s">
        <v>265</v>
      </c>
      <c r="D94" s="37" t="s">
        <v>24</v>
      </c>
      <c r="E94" s="526">
        <v>60712623</v>
      </c>
      <c r="F94" s="527" t="s">
        <v>859</v>
      </c>
      <c r="G94" s="9" t="s">
        <v>53</v>
      </c>
      <c r="H94" s="9"/>
      <c r="I94" s="9"/>
      <c r="J94" s="9"/>
      <c r="K94" s="9"/>
      <c r="L94" s="9"/>
      <c r="M94" s="9"/>
      <c r="N94" s="9">
        <v>1</v>
      </c>
      <c r="O94" s="9">
        <v>2</v>
      </c>
      <c r="P94" s="299">
        <f t="shared" si="28"/>
        <v>1</v>
      </c>
      <c r="Q94" s="299">
        <f t="shared" si="28"/>
        <v>2</v>
      </c>
      <c r="R94" s="300">
        <f t="shared" si="29"/>
        <v>3</v>
      </c>
      <c r="S94" s="289">
        <v>3</v>
      </c>
      <c r="T94" s="289">
        <v>2</v>
      </c>
      <c r="U94" s="289"/>
      <c r="V94" s="289"/>
      <c r="W94" s="289"/>
      <c r="X94" s="289"/>
      <c r="Y94" s="299">
        <f t="shared" si="30"/>
        <v>3</v>
      </c>
      <c r="Z94" s="299">
        <f t="shared" si="30"/>
        <v>2</v>
      </c>
      <c r="AA94" s="10">
        <f t="shared" si="31"/>
        <v>5</v>
      </c>
      <c r="AB94" s="44">
        <f t="shared" si="32"/>
        <v>4</v>
      </c>
      <c r="AC94" s="44">
        <f t="shared" si="32"/>
        <v>4</v>
      </c>
      <c r="AD94" s="11">
        <f t="shared" si="33"/>
        <v>8</v>
      </c>
      <c r="AE94" s="12">
        <v>0</v>
      </c>
      <c r="AF94" s="12">
        <v>1</v>
      </c>
      <c r="AG94" s="10">
        <f t="shared" si="26"/>
        <v>1</v>
      </c>
      <c r="AH94" s="12">
        <v>4</v>
      </c>
      <c r="AI94" s="12">
        <v>3</v>
      </c>
      <c r="AJ94" s="10">
        <f t="shared" si="27"/>
        <v>7</v>
      </c>
      <c r="AK94" s="44">
        <f t="shared" si="34"/>
        <v>4</v>
      </c>
      <c r="AL94" s="44">
        <f t="shared" si="34"/>
        <v>4</v>
      </c>
      <c r="AM94" s="11">
        <f t="shared" si="35"/>
        <v>8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589">
        <v>0</v>
      </c>
      <c r="AW94" s="589">
        <v>0</v>
      </c>
      <c r="AX94" s="13">
        <v>4</v>
      </c>
      <c r="AY94" s="13">
        <v>4</v>
      </c>
      <c r="AZ94" s="13">
        <v>0</v>
      </c>
      <c r="BA94" s="13">
        <v>0</v>
      </c>
      <c r="BB94" s="13">
        <v>0</v>
      </c>
      <c r="BC94" s="13">
        <v>0</v>
      </c>
      <c r="BD94" s="310">
        <f t="shared" si="36"/>
        <v>0</v>
      </c>
      <c r="BE94" s="310">
        <f t="shared" si="36"/>
        <v>0</v>
      </c>
      <c r="BF94" s="10">
        <f t="shared" si="37"/>
        <v>0</v>
      </c>
      <c r="BG94" s="311">
        <f t="shared" si="38"/>
        <v>4</v>
      </c>
      <c r="BH94" s="311">
        <f t="shared" si="38"/>
        <v>4</v>
      </c>
      <c r="BI94" s="10">
        <f t="shared" si="39"/>
        <v>8</v>
      </c>
      <c r="BJ94" s="44">
        <f t="shared" si="40"/>
        <v>4</v>
      </c>
      <c r="BK94" s="44">
        <f t="shared" si="40"/>
        <v>4</v>
      </c>
      <c r="BL94" s="11">
        <f t="shared" si="40"/>
        <v>8</v>
      </c>
      <c r="BM94" s="13">
        <v>0</v>
      </c>
      <c r="BN94" s="13">
        <v>0</v>
      </c>
      <c r="BO94" s="13">
        <v>0</v>
      </c>
      <c r="BP94" s="13">
        <v>0</v>
      </c>
      <c r="BQ94" s="13"/>
      <c r="BR94" s="13"/>
      <c r="BS94" s="13"/>
      <c r="BT94" s="13"/>
      <c r="BU94" s="299">
        <f t="shared" si="41"/>
        <v>0</v>
      </c>
      <c r="BV94" s="299">
        <f t="shared" si="41"/>
        <v>0</v>
      </c>
      <c r="BW94" s="44">
        <f t="shared" si="42"/>
        <v>0</v>
      </c>
      <c r="BX94" s="44">
        <f t="shared" si="42"/>
        <v>0</v>
      </c>
      <c r="BY94" s="11">
        <f t="shared" si="43"/>
        <v>0</v>
      </c>
      <c r="BZ94" s="14">
        <f t="shared" si="44"/>
        <v>4</v>
      </c>
      <c r="CA94" s="14">
        <f t="shared" si="44"/>
        <v>4</v>
      </c>
      <c r="CB94" s="525">
        <f t="shared" si="45"/>
        <v>0</v>
      </c>
      <c r="CC94" s="525">
        <f t="shared" si="45"/>
        <v>0</v>
      </c>
      <c r="CD94" s="312">
        <f t="shared" si="46"/>
        <v>4</v>
      </c>
      <c r="CE94" s="312">
        <f t="shared" si="46"/>
        <v>4</v>
      </c>
      <c r="CF94" s="313">
        <f t="shared" si="47"/>
        <v>8</v>
      </c>
      <c r="CG94" s="302"/>
    </row>
    <row r="95" spans="2:85" ht="14.25" x14ac:dyDescent="0.25">
      <c r="B95" s="9">
        <v>83</v>
      </c>
      <c r="C95" s="9" t="s">
        <v>265</v>
      </c>
      <c r="D95" s="37" t="s">
        <v>24</v>
      </c>
      <c r="E95" s="526">
        <v>60712624</v>
      </c>
      <c r="F95" s="527" t="s">
        <v>877</v>
      </c>
      <c r="G95" s="9" t="s">
        <v>53</v>
      </c>
      <c r="H95" s="9"/>
      <c r="I95" s="9"/>
      <c r="J95" s="9"/>
      <c r="K95" s="9"/>
      <c r="L95" s="9"/>
      <c r="M95" s="9"/>
      <c r="N95" s="9">
        <v>1</v>
      </c>
      <c r="O95" s="9">
        <v>3</v>
      </c>
      <c r="P95" s="299">
        <f t="shared" si="28"/>
        <v>1</v>
      </c>
      <c r="Q95" s="299">
        <f t="shared" si="28"/>
        <v>3</v>
      </c>
      <c r="R95" s="300">
        <f t="shared" si="29"/>
        <v>4</v>
      </c>
      <c r="S95" s="289">
        <v>3</v>
      </c>
      <c r="T95" s="289">
        <v>6</v>
      </c>
      <c r="U95" s="289"/>
      <c r="V95" s="289"/>
      <c r="W95" s="289"/>
      <c r="X95" s="289"/>
      <c r="Y95" s="299">
        <f t="shared" si="30"/>
        <v>3</v>
      </c>
      <c r="Z95" s="299">
        <f t="shared" si="30"/>
        <v>6</v>
      </c>
      <c r="AA95" s="10">
        <f t="shared" si="31"/>
        <v>9</v>
      </c>
      <c r="AB95" s="44">
        <f t="shared" si="32"/>
        <v>4</v>
      </c>
      <c r="AC95" s="44">
        <f t="shared" si="32"/>
        <v>9</v>
      </c>
      <c r="AD95" s="11">
        <f t="shared" si="33"/>
        <v>13</v>
      </c>
      <c r="AE95" s="12">
        <v>2</v>
      </c>
      <c r="AF95" s="12">
        <v>3</v>
      </c>
      <c r="AG95" s="10">
        <f t="shared" si="26"/>
        <v>5</v>
      </c>
      <c r="AH95" s="12">
        <v>2</v>
      </c>
      <c r="AI95" s="12">
        <v>6</v>
      </c>
      <c r="AJ95" s="10">
        <f t="shared" si="27"/>
        <v>8</v>
      </c>
      <c r="AK95" s="44">
        <f t="shared" si="34"/>
        <v>4</v>
      </c>
      <c r="AL95" s="44">
        <f t="shared" si="34"/>
        <v>9</v>
      </c>
      <c r="AM95" s="11">
        <f t="shared" si="35"/>
        <v>13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1</v>
      </c>
      <c r="AU95" s="13">
        <v>0</v>
      </c>
      <c r="AV95" s="589">
        <v>0</v>
      </c>
      <c r="AW95" s="589">
        <v>0</v>
      </c>
      <c r="AX95" s="13">
        <v>3</v>
      </c>
      <c r="AY95" s="13">
        <v>9</v>
      </c>
      <c r="AZ95" s="13">
        <v>0</v>
      </c>
      <c r="BA95" s="13">
        <v>0</v>
      </c>
      <c r="BB95" s="13">
        <v>0</v>
      </c>
      <c r="BC95" s="13">
        <v>0</v>
      </c>
      <c r="BD95" s="310">
        <f t="shared" si="36"/>
        <v>1</v>
      </c>
      <c r="BE95" s="310">
        <f t="shared" si="36"/>
        <v>0</v>
      </c>
      <c r="BF95" s="10">
        <f t="shared" si="37"/>
        <v>1</v>
      </c>
      <c r="BG95" s="311">
        <f t="shared" si="38"/>
        <v>3</v>
      </c>
      <c r="BH95" s="311">
        <f t="shared" si="38"/>
        <v>9</v>
      </c>
      <c r="BI95" s="10">
        <f t="shared" si="39"/>
        <v>12</v>
      </c>
      <c r="BJ95" s="44">
        <f t="shared" si="40"/>
        <v>4</v>
      </c>
      <c r="BK95" s="44">
        <f t="shared" si="40"/>
        <v>9</v>
      </c>
      <c r="BL95" s="11">
        <f t="shared" si="40"/>
        <v>13</v>
      </c>
      <c r="BM95" s="13">
        <v>0</v>
      </c>
      <c r="BN95" s="13">
        <v>0</v>
      </c>
      <c r="BO95" s="13">
        <v>2</v>
      </c>
      <c r="BP95" s="13">
        <v>1</v>
      </c>
      <c r="BQ95" s="13"/>
      <c r="BR95" s="13"/>
      <c r="BS95" s="13"/>
      <c r="BT95" s="13"/>
      <c r="BU95" s="299">
        <f t="shared" si="41"/>
        <v>2</v>
      </c>
      <c r="BV95" s="299">
        <f t="shared" si="41"/>
        <v>1</v>
      </c>
      <c r="BW95" s="44">
        <f t="shared" si="42"/>
        <v>2</v>
      </c>
      <c r="BX95" s="44">
        <f t="shared" si="42"/>
        <v>1</v>
      </c>
      <c r="BY95" s="11">
        <f t="shared" si="43"/>
        <v>3</v>
      </c>
      <c r="BZ95" s="14">
        <f t="shared" si="44"/>
        <v>4</v>
      </c>
      <c r="CA95" s="14">
        <f t="shared" si="44"/>
        <v>9</v>
      </c>
      <c r="CB95" s="525">
        <f t="shared" si="45"/>
        <v>2</v>
      </c>
      <c r="CC95" s="525">
        <f t="shared" si="45"/>
        <v>1</v>
      </c>
      <c r="CD95" s="312">
        <f t="shared" si="46"/>
        <v>6</v>
      </c>
      <c r="CE95" s="312">
        <f t="shared" si="46"/>
        <v>10</v>
      </c>
      <c r="CF95" s="313">
        <f t="shared" si="47"/>
        <v>16</v>
      </c>
      <c r="CG95" s="302"/>
    </row>
    <row r="96" spans="2:85" ht="14.25" x14ac:dyDescent="0.25">
      <c r="B96" s="9">
        <v>84</v>
      </c>
      <c r="C96" s="9" t="s">
        <v>265</v>
      </c>
      <c r="D96" s="37" t="s">
        <v>24</v>
      </c>
      <c r="E96" s="526">
        <v>60712625</v>
      </c>
      <c r="F96" s="527" t="s">
        <v>878</v>
      </c>
      <c r="G96" s="9" t="s">
        <v>53</v>
      </c>
      <c r="H96" s="9"/>
      <c r="I96" s="9"/>
      <c r="J96" s="9"/>
      <c r="K96" s="9"/>
      <c r="L96" s="9"/>
      <c r="M96" s="9"/>
      <c r="N96" s="9">
        <v>2</v>
      </c>
      <c r="O96" s="9">
        <v>0</v>
      </c>
      <c r="P96" s="299">
        <f t="shared" si="28"/>
        <v>2</v>
      </c>
      <c r="Q96" s="299">
        <f t="shared" si="28"/>
        <v>0</v>
      </c>
      <c r="R96" s="300">
        <f t="shared" si="29"/>
        <v>2</v>
      </c>
      <c r="S96" s="289">
        <v>4</v>
      </c>
      <c r="T96" s="289">
        <v>2</v>
      </c>
      <c r="U96" s="289"/>
      <c r="V96" s="289"/>
      <c r="W96" s="289"/>
      <c r="X96" s="289"/>
      <c r="Y96" s="299">
        <f t="shared" si="30"/>
        <v>4</v>
      </c>
      <c r="Z96" s="299">
        <f t="shared" si="30"/>
        <v>2</v>
      </c>
      <c r="AA96" s="10">
        <f t="shared" si="31"/>
        <v>6</v>
      </c>
      <c r="AB96" s="44">
        <f t="shared" si="32"/>
        <v>6</v>
      </c>
      <c r="AC96" s="44">
        <f t="shared" si="32"/>
        <v>2</v>
      </c>
      <c r="AD96" s="11">
        <f t="shared" si="33"/>
        <v>8</v>
      </c>
      <c r="AE96" s="12">
        <v>3</v>
      </c>
      <c r="AF96" s="12">
        <v>1</v>
      </c>
      <c r="AG96" s="10">
        <f t="shared" si="26"/>
        <v>4</v>
      </c>
      <c r="AH96" s="12">
        <v>3</v>
      </c>
      <c r="AI96" s="12">
        <v>1</v>
      </c>
      <c r="AJ96" s="10">
        <f t="shared" si="27"/>
        <v>4</v>
      </c>
      <c r="AK96" s="44">
        <f t="shared" si="34"/>
        <v>6</v>
      </c>
      <c r="AL96" s="44">
        <f t="shared" si="34"/>
        <v>2</v>
      </c>
      <c r="AM96" s="11">
        <f t="shared" si="35"/>
        <v>8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1</v>
      </c>
      <c r="AU96" s="13">
        <v>0</v>
      </c>
      <c r="AV96" s="589">
        <v>0</v>
      </c>
      <c r="AW96" s="589">
        <v>0</v>
      </c>
      <c r="AX96" s="13">
        <v>5</v>
      </c>
      <c r="AY96" s="13">
        <v>2</v>
      </c>
      <c r="AZ96" s="13">
        <v>0</v>
      </c>
      <c r="BA96" s="13">
        <v>0</v>
      </c>
      <c r="BB96" s="13">
        <v>0</v>
      </c>
      <c r="BC96" s="13">
        <v>0</v>
      </c>
      <c r="BD96" s="310">
        <f t="shared" si="36"/>
        <v>1</v>
      </c>
      <c r="BE96" s="310">
        <f t="shared" si="36"/>
        <v>0</v>
      </c>
      <c r="BF96" s="10">
        <f t="shared" si="37"/>
        <v>1</v>
      </c>
      <c r="BG96" s="311">
        <f t="shared" si="38"/>
        <v>5</v>
      </c>
      <c r="BH96" s="311">
        <f t="shared" si="38"/>
        <v>2</v>
      </c>
      <c r="BI96" s="10">
        <f t="shared" si="39"/>
        <v>7</v>
      </c>
      <c r="BJ96" s="44">
        <f t="shared" si="40"/>
        <v>6</v>
      </c>
      <c r="BK96" s="44">
        <f t="shared" si="40"/>
        <v>2</v>
      </c>
      <c r="BL96" s="11">
        <f t="shared" si="40"/>
        <v>8</v>
      </c>
      <c r="BM96" s="13">
        <v>0</v>
      </c>
      <c r="BN96" s="13">
        <v>0</v>
      </c>
      <c r="BO96" s="13">
        <v>1</v>
      </c>
      <c r="BP96" s="13">
        <v>1</v>
      </c>
      <c r="BQ96" s="13"/>
      <c r="BR96" s="13"/>
      <c r="BS96" s="13"/>
      <c r="BT96" s="13"/>
      <c r="BU96" s="299">
        <f t="shared" si="41"/>
        <v>1</v>
      </c>
      <c r="BV96" s="299">
        <f t="shared" si="41"/>
        <v>1</v>
      </c>
      <c r="BW96" s="44">
        <f t="shared" si="42"/>
        <v>1</v>
      </c>
      <c r="BX96" s="44">
        <f t="shared" si="42"/>
        <v>1</v>
      </c>
      <c r="BY96" s="11">
        <f t="shared" si="43"/>
        <v>2</v>
      </c>
      <c r="BZ96" s="14">
        <f t="shared" si="44"/>
        <v>6</v>
      </c>
      <c r="CA96" s="14">
        <f t="shared" si="44"/>
        <v>2</v>
      </c>
      <c r="CB96" s="525">
        <f t="shared" si="45"/>
        <v>1</v>
      </c>
      <c r="CC96" s="525">
        <f t="shared" si="45"/>
        <v>1</v>
      </c>
      <c r="CD96" s="312">
        <f t="shared" si="46"/>
        <v>7</v>
      </c>
      <c r="CE96" s="312">
        <f t="shared" si="46"/>
        <v>3</v>
      </c>
      <c r="CF96" s="313">
        <f t="shared" si="47"/>
        <v>10</v>
      </c>
      <c r="CG96" s="302"/>
    </row>
    <row r="97" spans="2:85" ht="14.25" x14ac:dyDescent="0.25">
      <c r="B97" s="9">
        <v>85</v>
      </c>
      <c r="C97" s="9" t="s">
        <v>265</v>
      </c>
      <c r="D97" s="37" t="s">
        <v>24</v>
      </c>
      <c r="E97" s="526">
        <v>60712626</v>
      </c>
      <c r="F97" s="527" t="s">
        <v>879</v>
      </c>
      <c r="G97" s="9" t="s">
        <v>53</v>
      </c>
      <c r="H97" s="9"/>
      <c r="I97" s="9"/>
      <c r="J97" s="9"/>
      <c r="K97" s="9"/>
      <c r="L97" s="9"/>
      <c r="M97" s="9"/>
      <c r="N97" s="9">
        <v>1</v>
      </c>
      <c r="O97" s="9">
        <v>1</v>
      </c>
      <c r="P97" s="299">
        <f t="shared" si="28"/>
        <v>1</v>
      </c>
      <c r="Q97" s="299">
        <f t="shared" si="28"/>
        <v>1</v>
      </c>
      <c r="R97" s="300">
        <f t="shared" si="29"/>
        <v>2</v>
      </c>
      <c r="S97" s="289">
        <v>5</v>
      </c>
      <c r="T97" s="289">
        <v>2</v>
      </c>
      <c r="U97" s="289"/>
      <c r="V97" s="289"/>
      <c r="W97" s="289"/>
      <c r="X97" s="289"/>
      <c r="Y97" s="299">
        <f t="shared" si="30"/>
        <v>5</v>
      </c>
      <c r="Z97" s="299">
        <f t="shared" si="30"/>
        <v>2</v>
      </c>
      <c r="AA97" s="10">
        <f t="shared" si="31"/>
        <v>7</v>
      </c>
      <c r="AB97" s="44">
        <f t="shared" si="32"/>
        <v>6</v>
      </c>
      <c r="AC97" s="44">
        <f t="shared" si="32"/>
        <v>3</v>
      </c>
      <c r="AD97" s="11">
        <f t="shared" si="33"/>
        <v>9</v>
      </c>
      <c r="AE97" s="12">
        <v>3</v>
      </c>
      <c r="AF97" s="12">
        <v>1</v>
      </c>
      <c r="AG97" s="10">
        <f t="shared" si="26"/>
        <v>4</v>
      </c>
      <c r="AH97" s="12">
        <v>3</v>
      </c>
      <c r="AI97" s="12">
        <v>2</v>
      </c>
      <c r="AJ97" s="10">
        <f t="shared" si="27"/>
        <v>5</v>
      </c>
      <c r="AK97" s="44">
        <f t="shared" si="34"/>
        <v>6</v>
      </c>
      <c r="AL97" s="44">
        <f t="shared" si="34"/>
        <v>3</v>
      </c>
      <c r="AM97" s="11">
        <f t="shared" si="35"/>
        <v>9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1</v>
      </c>
      <c r="AU97" s="13">
        <v>1</v>
      </c>
      <c r="AV97" s="589">
        <v>0</v>
      </c>
      <c r="AW97" s="589">
        <v>0</v>
      </c>
      <c r="AX97" s="13">
        <v>5</v>
      </c>
      <c r="AY97" s="13">
        <v>2</v>
      </c>
      <c r="AZ97" s="13">
        <v>0</v>
      </c>
      <c r="BA97" s="13">
        <v>0</v>
      </c>
      <c r="BB97" s="13">
        <v>0</v>
      </c>
      <c r="BC97" s="13">
        <v>0</v>
      </c>
      <c r="BD97" s="310">
        <f t="shared" si="36"/>
        <v>1</v>
      </c>
      <c r="BE97" s="310">
        <f t="shared" si="36"/>
        <v>1</v>
      </c>
      <c r="BF97" s="10">
        <f t="shared" si="37"/>
        <v>2</v>
      </c>
      <c r="BG97" s="311">
        <f t="shared" si="38"/>
        <v>5</v>
      </c>
      <c r="BH97" s="311">
        <f t="shared" si="38"/>
        <v>2</v>
      </c>
      <c r="BI97" s="10">
        <f t="shared" si="39"/>
        <v>7</v>
      </c>
      <c r="BJ97" s="44">
        <f t="shared" si="40"/>
        <v>6</v>
      </c>
      <c r="BK97" s="44">
        <f t="shared" si="40"/>
        <v>3</v>
      </c>
      <c r="BL97" s="11">
        <f t="shared" si="40"/>
        <v>9</v>
      </c>
      <c r="BM97" s="13">
        <v>0</v>
      </c>
      <c r="BN97" s="13">
        <v>0</v>
      </c>
      <c r="BO97" s="13">
        <v>0</v>
      </c>
      <c r="BP97" s="13">
        <v>2</v>
      </c>
      <c r="BQ97" s="13"/>
      <c r="BR97" s="13"/>
      <c r="BS97" s="13"/>
      <c r="BT97" s="13"/>
      <c r="BU97" s="299">
        <f t="shared" si="41"/>
        <v>0</v>
      </c>
      <c r="BV97" s="299">
        <f t="shared" si="41"/>
        <v>2</v>
      </c>
      <c r="BW97" s="44">
        <f t="shared" si="42"/>
        <v>0</v>
      </c>
      <c r="BX97" s="44">
        <f t="shared" si="42"/>
        <v>2</v>
      </c>
      <c r="BY97" s="11">
        <f t="shared" si="43"/>
        <v>2</v>
      </c>
      <c r="BZ97" s="14">
        <f t="shared" si="44"/>
        <v>6</v>
      </c>
      <c r="CA97" s="14">
        <f t="shared" si="44"/>
        <v>3</v>
      </c>
      <c r="CB97" s="525">
        <f t="shared" si="45"/>
        <v>0</v>
      </c>
      <c r="CC97" s="525">
        <f t="shared" si="45"/>
        <v>2</v>
      </c>
      <c r="CD97" s="312">
        <f t="shared" si="46"/>
        <v>6</v>
      </c>
      <c r="CE97" s="312">
        <f t="shared" si="46"/>
        <v>5</v>
      </c>
      <c r="CF97" s="313">
        <f t="shared" si="47"/>
        <v>11</v>
      </c>
      <c r="CG97" s="302"/>
    </row>
    <row r="98" spans="2:85" ht="14.25" x14ac:dyDescent="0.25">
      <c r="B98" s="9">
        <v>86</v>
      </c>
      <c r="C98" s="9" t="s">
        <v>265</v>
      </c>
      <c r="D98" s="37" t="s">
        <v>24</v>
      </c>
      <c r="E98" s="526">
        <v>60712627</v>
      </c>
      <c r="F98" s="527" t="s">
        <v>880</v>
      </c>
      <c r="G98" s="9" t="s">
        <v>53</v>
      </c>
      <c r="H98" s="9"/>
      <c r="I98" s="9"/>
      <c r="J98" s="9"/>
      <c r="K98" s="9"/>
      <c r="L98" s="9"/>
      <c r="M98" s="9"/>
      <c r="N98" s="9">
        <v>0</v>
      </c>
      <c r="O98" s="9">
        <v>2</v>
      </c>
      <c r="P98" s="299">
        <f t="shared" si="28"/>
        <v>0</v>
      </c>
      <c r="Q98" s="299">
        <f t="shared" si="28"/>
        <v>2</v>
      </c>
      <c r="R98" s="300">
        <f t="shared" si="29"/>
        <v>2</v>
      </c>
      <c r="S98" s="289">
        <v>3</v>
      </c>
      <c r="T98" s="289">
        <v>3</v>
      </c>
      <c r="U98" s="289"/>
      <c r="V98" s="289"/>
      <c r="W98" s="289"/>
      <c r="X98" s="289"/>
      <c r="Y98" s="299">
        <f t="shared" si="30"/>
        <v>3</v>
      </c>
      <c r="Z98" s="299">
        <f t="shared" si="30"/>
        <v>3</v>
      </c>
      <c r="AA98" s="10">
        <f t="shared" si="31"/>
        <v>6</v>
      </c>
      <c r="AB98" s="44">
        <f t="shared" si="32"/>
        <v>3</v>
      </c>
      <c r="AC98" s="44">
        <f t="shared" si="32"/>
        <v>5</v>
      </c>
      <c r="AD98" s="11">
        <f t="shared" si="33"/>
        <v>8</v>
      </c>
      <c r="AE98" s="12">
        <v>1</v>
      </c>
      <c r="AF98" s="12">
        <v>0</v>
      </c>
      <c r="AG98" s="10">
        <f t="shared" si="26"/>
        <v>1</v>
      </c>
      <c r="AH98" s="12">
        <v>2</v>
      </c>
      <c r="AI98" s="12">
        <v>5</v>
      </c>
      <c r="AJ98" s="10">
        <f t="shared" si="27"/>
        <v>7</v>
      </c>
      <c r="AK98" s="44">
        <f t="shared" si="34"/>
        <v>3</v>
      </c>
      <c r="AL98" s="44">
        <f t="shared" si="34"/>
        <v>5</v>
      </c>
      <c r="AM98" s="11">
        <f t="shared" si="35"/>
        <v>8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589">
        <v>0</v>
      </c>
      <c r="AW98" s="589">
        <v>0</v>
      </c>
      <c r="AX98" s="13">
        <v>3</v>
      </c>
      <c r="AY98" s="13">
        <v>5</v>
      </c>
      <c r="AZ98" s="13">
        <v>0</v>
      </c>
      <c r="BA98" s="13">
        <v>0</v>
      </c>
      <c r="BB98" s="13">
        <v>0</v>
      </c>
      <c r="BC98" s="13">
        <v>0</v>
      </c>
      <c r="BD98" s="310">
        <f t="shared" si="36"/>
        <v>0</v>
      </c>
      <c r="BE98" s="310">
        <f t="shared" si="36"/>
        <v>0</v>
      </c>
      <c r="BF98" s="10">
        <f t="shared" si="37"/>
        <v>0</v>
      </c>
      <c r="BG98" s="311">
        <f t="shared" si="38"/>
        <v>3</v>
      </c>
      <c r="BH98" s="311">
        <f t="shared" si="38"/>
        <v>5</v>
      </c>
      <c r="BI98" s="10">
        <f t="shared" si="39"/>
        <v>8</v>
      </c>
      <c r="BJ98" s="44">
        <f t="shared" si="40"/>
        <v>3</v>
      </c>
      <c r="BK98" s="44">
        <f t="shared" si="40"/>
        <v>5</v>
      </c>
      <c r="BL98" s="11">
        <f t="shared" si="40"/>
        <v>8</v>
      </c>
      <c r="BM98" s="13">
        <v>0</v>
      </c>
      <c r="BN98" s="13">
        <v>0</v>
      </c>
      <c r="BO98" s="13">
        <v>0</v>
      </c>
      <c r="BP98" s="13">
        <v>0</v>
      </c>
      <c r="BQ98" s="13"/>
      <c r="BR98" s="13"/>
      <c r="BS98" s="13"/>
      <c r="BT98" s="13"/>
      <c r="BU98" s="299">
        <f t="shared" si="41"/>
        <v>0</v>
      </c>
      <c r="BV98" s="299">
        <f t="shared" si="41"/>
        <v>0</v>
      </c>
      <c r="BW98" s="44">
        <f t="shared" si="42"/>
        <v>0</v>
      </c>
      <c r="BX98" s="44">
        <f t="shared" si="42"/>
        <v>0</v>
      </c>
      <c r="BY98" s="11">
        <f t="shared" si="43"/>
        <v>0</v>
      </c>
      <c r="BZ98" s="14">
        <f t="shared" si="44"/>
        <v>3</v>
      </c>
      <c r="CA98" s="14">
        <f t="shared" si="44"/>
        <v>5</v>
      </c>
      <c r="CB98" s="525">
        <f t="shared" si="45"/>
        <v>0</v>
      </c>
      <c r="CC98" s="525">
        <f t="shared" si="45"/>
        <v>0</v>
      </c>
      <c r="CD98" s="312">
        <f t="shared" si="46"/>
        <v>3</v>
      </c>
      <c r="CE98" s="312">
        <f t="shared" si="46"/>
        <v>5</v>
      </c>
      <c r="CF98" s="313">
        <f t="shared" si="47"/>
        <v>8</v>
      </c>
      <c r="CG98" s="302"/>
    </row>
    <row r="99" spans="2:85" ht="14.25" x14ac:dyDescent="0.25">
      <c r="B99" s="9">
        <v>87</v>
      </c>
      <c r="C99" s="9" t="s">
        <v>265</v>
      </c>
      <c r="D99" s="37" t="s">
        <v>24</v>
      </c>
      <c r="E99" s="526">
        <v>60712628</v>
      </c>
      <c r="F99" s="527" t="s">
        <v>881</v>
      </c>
      <c r="G99" s="9" t="s">
        <v>53</v>
      </c>
      <c r="H99" s="9"/>
      <c r="I99" s="9"/>
      <c r="J99" s="9"/>
      <c r="K99" s="9"/>
      <c r="L99" s="9"/>
      <c r="M99" s="9"/>
      <c r="N99" s="9">
        <v>1</v>
      </c>
      <c r="O99" s="9">
        <v>2</v>
      </c>
      <c r="P99" s="299">
        <f t="shared" si="28"/>
        <v>1</v>
      </c>
      <c r="Q99" s="299">
        <f t="shared" si="28"/>
        <v>2</v>
      </c>
      <c r="R99" s="300">
        <f t="shared" si="29"/>
        <v>3</v>
      </c>
      <c r="S99" s="289">
        <v>5</v>
      </c>
      <c r="T99" s="289">
        <v>2</v>
      </c>
      <c r="U99" s="289"/>
      <c r="V99" s="289"/>
      <c r="W99" s="289"/>
      <c r="X99" s="289"/>
      <c r="Y99" s="299">
        <f t="shared" si="30"/>
        <v>5</v>
      </c>
      <c r="Z99" s="299">
        <f t="shared" si="30"/>
        <v>2</v>
      </c>
      <c r="AA99" s="10">
        <f t="shared" si="31"/>
        <v>7</v>
      </c>
      <c r="AB99" s="44">
        <f t="shared" si="32"/>
        <v>6</v>
      </c>
      <c r="AC99" s="44">
        <f t="shared" si="32"/>
        <v>4</v>
      </c>
      <c r="AD99" s="11">
        <f t="shared" si="33"/>
        <v>10</v>
      </c>
      <c r="AE99" s="12">
        <v>2</v>
      </c>
      <c r="AF99" s="12">
        <v>2</v>
      </c>
      <c r="AG99" s="10">
        <f t="shared" si="26"/>
        <v>4</v>
      </c>
      <c r="AH99" s="12">
        <v>4</v>
      </c>
      <c r="AI99" s="12">
        <v>2</v>
      </c>
      <c r="AJ99" s="10">
        <f t="shared" si="27"/>
        <v>6</v>
      </c>
      <c r="AK99" s="44">
        <f t="shared" si="34"/>
        <v>6</v>
      </c>
      <c r="AL99" s="44">
        <f t="shared" si="34"/>
        <v>4</v>
      </c>
      <c r="AM99" s="11">
        <f t="shared" si="35"/>
        <v>10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589">
        <v>0</v>
      </c>
      <c r="AW99" s="589">
        <v>0</v>
      </c>
      <c r="AX99" s="13">
        <v>5</v>
      </c>
      <c r="AY99" s="13">
        <v>4</v>
      </c>
      <c r="AZ99" s="13">
        <v>1</v>
      </c>
      <c r="BA99" s="13">
        <v>0</v>
      </c>
      <c r="BB99" s="13">
        <v>0</v>
      </c>
      <c r="BC99" s="13">
        <v>0</v>
      </c>
      <c r="BD99" s="310">
        <f t="shared" si="36"/>
        <v>0</v>
      </c>
      <c r="BE99" s="310">
        <f t="shared" si="36"/>
        <v>0</v>
      </c>
      <c r="BF99" s="10">
        <f t="shared" si="37"/>
        <v>0</v>
      </c>
      <c r="BG99" s="311">
        <f t="shared" si="38"/>
        <v>6</v>
      </c>
      <c r="BH99" s="311">
        <f t="shared" si="38"/>
        <v>4</v>
      </c>
      <c r="BI99" s="10">
        <f t="shared" si="39"/>
        <v>10</v>
      </c>
      <c r="BJ99" s="44">
        <f t="shared" si="40"/>
        <v>6</v>
      </c>
      <c r="BK99" s="44">
        <f t="shared" si="40"/>
        <v>4</v>
      </c>
      <c r="BL99" s="11">
        <f t="shared" si="40"/>
        <v>10</v>
      </c>
      <c r="BM99" s="13">
        <v>0</v>
      </c>
      <c r="BN99" s="13">
        <v>0</v>
      </c>
      <c r="BO99" s="13">
        <v>1</v>
      </c>
      <c r="BP99" s="13">
        <v>1</v>
      </c>
      <c r="BQ99" s="13"/>
      <c r="BR99" s="13"/>
      <c r="BS99" s="13"/>
      <c r="BT99" s="13"/>
      <c r="BU99" s="299">
        <f t="shared" si="41"/>
        <v>1</v>
      </c>
      <c r="BV99" s="299">
        <f t="shared" si="41"/>
        <v>1</v>
      </c>
      <c r="BW99" s="44">
        <f t="shared" si="42"/>
        <v>1</v>
      </c>
      <c r="BX99" s="44">
        <f t="shared" si="42"/>
        <v>1</v>
      </c>
      <c r="BY99" s="11">
        <f t="shared" si="43"/>
        <v>2</v>
      </c>
      <c r="BZ99" s="14">
        <f t="shared" si="44"/>
        <v>6</v>
      </c>
      <c r="CA99" s="14">
        <f t="shared" si="44"/>
        <v>4</v>
      </c>
      <c r="CB99" s="525">
        <f t="shared" si="45"/>
        <v>1</v>
      </c>
      <c r="CC99" s="525">
        <f t="shared" si="45"/>
        <v>1</v>
      </c>
      <c r="CD99" s="312">
        <f t="shared" si="46"/>
        <v>7</v>
      </c>
      <c r="CE99" s="312">
        <f t="shared" si="46"/>
        <v>5</v>
      </c>
      <c r="CF99" s="313">
        <f t="shared" si="47"/>
        <v>12</v>
      </c>
      <c r="CG99" s="302"/>
    </row>
    <row r="100" spans="2:85" ht="14.25" x14ac:dyDescent="0.25">
      <c r="B100" s="9">
        <v>88</v>
      </c>
      <c r="C100" s="9" t="s">
        <v>265</v>
      </c>
      <c r="D100" s="37" t="s">
        <v>24</v>
      </c>
      <c r="E100" s="526">
        <v>60712629</v>
      </c>
      <c r="F100" s="527" t="s">
        <v>882</v>
      </c>
      <c r="G100" s="9" t="s">
        <v>53</v>
      </c>
      <c r="H100" s="9"/>
      <c r="I100" s="9"/>
      <c r="J100" s="9"/>
      <c r="K100" s="9"/>
      <c r="L100" s="9"/>
      <c r="M100" s="9"/>
      <c r="N100" s="9">
        <v>1</v>
      </c>
      <c r="O100" s="9">
        <v>0</v>
      </c>
      <c r="P100" s="299">
        <f t="shared" si="28"/>
        <v>1</v>
      </c>
      <c r="Q100" s="299">
        <f t="shared" si="28"/>
        <v>0</v>
      </c>
      <c r="R100" s="300">
        <f t="shared" si="29"/>
        <v>1</v>
      </c>
      <c r="S100" s="289">
        <v>6</v>
      </c>
      <c r="T100" s="289">
        <v>2</v>
      </c>
      <c r="U100" s="289"/>
      <c r="V100" s="289"/>
      <c r="W100" s="289"/>
      <c r="X100" s="289"/>
      <c r="Y100" s="299">
        <f t="shared" si="30"/>
        <v>6</v>
      </c>
      <c r="Z100" s="299">
        <f t="shared" si="30"/>
        <v>2</v>
      </c>
      <c r="AA100" s="10">
        <f t="shared" si="31"/>
        <v>8</v>
      </c>
      <c r="AB100" s="44">
        <f t="shared" si="32"/>
        <v>7</v>
      </c>
      <c r="AC100" s="44">
        <f t="shared" si="32"/>
        <v>2</v>
      </c>
      <c r="AD100" s="11">
        <f t="shared" si="33"/>
        <v>9</v>
      </c>
      <c r="AE100" s="12">
        <v>2</v>
      </c>
      <c r="AF100" s="12">
        <v>0</v>
      </c>
      <c r="AG100" s="10">
        <f t="shared" si="26"/>
        <v>2</v>
      </c>
      <c r="AH100" s="12">
        <v>5</v>
      </c>
      <c r="AI100" s="12">
        <v>2</v>
      </c>
      <c r="AJ100" s="10">
        <f t="shared" si="27"/>
        <v>7</v>
      </c>
      <c r="AK100" s="44">
        <f t="shared" si="34"/>
        <v>7</v>
      </c>
      <c r="AL100" s="44">
        <f t="shared" si="34"/>
        <v>2</v>
      </c>
      <c r="AM100" s="11">
        <f t="shared" si="35"/>
        <v>9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2</v>
      </c>
      <c r="AU100" s="13">
        <v>0</v>
      </c>
      <c r="AV100" s="589">
        <v>0</v>
      </c>
      <c r="AW100" s="589">
        <v>0</v>
      </c>
      <c r="AX100" s="13">
        <v>5</v>
      </c>
      <c r="AY100" s="13">
        <v>2</v>
      </c>
      <c r="AZ100" s="13">
        <v>0</v>
      </c>
      <c r="BA100" s="13">
        <v>0</v>
      </c>
      <c r="BB100" s="13">
        <v>0</v>
      </c>
      <c r="BC100" s="13">
        <v>0</v>
      </c>
      <c r="BD100" s="310">
        <f t="shared" si="36"/>
        <v>2</v>
      </c>
      <c r="BE100" s="310">
        <f t="shared" si="36"/>
        <v>0</v>
      </c>
      <c r="BF100" s="10">
        <f t="shared" si="37"/>
        <v>2</v>
      </c>
      <c r="BG100" s="311">
        <f t="shared" si="38"/>
        <v>5</v>
      </c>
      <c r="BH100" s="311">
        <f t="shared" si="38"/>
        <v>2</v>
      </c>
      <c r="BI100" s="10">
        <f t="shared" si="39"/>
        <v>7</v>
      </c>
      <c r="BJ100" s="44">
        <f t="shared" si="40"/>
        <v>7</v>
      </c>
      <c r="BK100" s="44">
        <f t="shared" si="40"/>
        <v>2</v>
      </c>
      <c r="BL100" s="11">
        <f t="shared" si="40"/>
        <v>9</v>
      </c>
      <c r="BM100" s="13">
        <v>0</v>
      </c>
      <c r="BN100" s="13">
        <v>0</v>
      </c>
      <c r="BO100" s="13">
        <v>0</v>
      </c>
      <c r="BP100" s="13">
        <v>0</v>
      </c>
      <c r="BQ100" s="13"/>
      <c r="BR100" s="13"/>
      <c r="BS100" s="13"/>
      <c r="BT100" s="13"/>
      <c r="BU100" s="299">
        <f t="shared" si="41"/>
        <v>0</v>
      </c>
      <c r="BV100" s="299">
        <f t="shared" si="41"/>
        <v>0</v>
      </c>
      <c r="BW100" s="44">
        <f t="shared" si="42"/>
        <v>0</v>
      </c>
      <c r="BX100" s="44">
        <f t="shared" si="42"/>
        <v>0</v>
      </c>
      <c r="BY100" s="11">
        <f t="shared" si="43"/>
        <v>0</v>
      </c>
      <c r="BZ100" s="14">
        <f t="shared" si="44"/>
        <v>7</v>
      </c>
      <c r="CA100" s="14">
        <f t="shared" si="44"/>
        <v>2</v>
      </c>
      <c r="CB100" s="525">
        <f t="shared" si="45"/>
        <v>0</v>
      </c>
      <c r="CC100" s="525">
        <f t="shared" si="45"/>
        <v>0</v>
      </c>
      <c r="CD100" s="312">
        <f t="shared" si="46"/>
        <v>7</v>
      </c>
      <c r="CE100" s="312">
        <f t="shared" si="46"/>
        <v>2</v>
      </c>
      <c r="CF100" s="313">
        <f t="shared" si="47"/>
        <v>9</v>
      </c>
      <c r="CG100" s="302"/>
    </row>
    <row r="101" spans="2:85" ht="14.25" x14ac:dyDescent="0.25">
      <c r="B101" s="9">
        <v>89</v>
      </c>
      <c r="C101" s="9" t="s">
        <v>265</v>
      </c>
      <c r="D101" s="37" t="s">
        <v>24</v>
      </c>
      <c r="E101" s="526">
        <v>60712630</v>
      </c>
      <c r="F101" s="527" t="s">
        <v>883</v>
      </c>
      <c r="G101" s="9" t="s">
        <v>53</v>
      </c>
      <c r="H101" s="9"/>
      <c r="I101" s="9"/>
      <c r="J101" s="9"/>
      <c r="K101" s="9"/>
      <c r="L101" s="9"/>
      <c r="M101" s="9"/>
      <c r="N101" s="9">
        <v>0</v>
      </c>
      <c r="O101" s="9">
        <v>0</v>
      </c>
      <c r="P101" s="299">
        <f t="shared" si="28"/>
        <v>0</v>
      </c>
      <c r="Q101" s="299">
        <f t="shared" si="28"/>
        <v>0</v>
      </c>
      <c r="R101" s="300">
        <f t="shared" si="29"/>
        <v>0</v>
      </c>
      <c r="S101" s="289">
        <v>5</v>
      </c>
      <c r="T101" s="289">
        <v>4</v>
      </c>
      <c r="U101" s="289"/>
      <c r="V101" s="289"/>
      <c r="W101" s="289"/>
      <c r="X101" s="289"/>
      <c r="Y101" s="299">
        <f t="shared" si="30"/>
        <v>5</v>
      </c>
      <c r="Z101" s="299">
        <f t="shared" si="30"/>
        <v>4</v>
      </c>
      <c r="AA101" s="10">
        <f t="shared" si="31"/>
        <v>9</v>
      </c>
      <c r="AB101" s="44">
        <f t="shared" si="32"/>
        <v>5</v>
      </c>
      <c r="AC101" s="44">
        <f t="shared" si="32"/>
        <v>4</v>
      </c>
      <c r="AD101" s="11">
        <f t="shared" si="33"/>
        <v>9</v>
      </c>
      <c r="AE101" s="12">
        <v>0</v>
      </c>
      <c r="AF101" s="12">
        <v>2</v>
      </c>
      <c r="AG101" s="10">
        <f t="shared" si="26"/>
        <v>2</v>
      </c>
      <c r="AH101" s="12">
        <v>5</v>
      </c>
      <c r="AI101" s="12">
        <v>2</v>
      </c>
      <c r="AJ101" s="10">
        <f t="shared" si="27"/>
        <v>7</v>
      </c>
      <c r="AK101" s="44">
        <f t="shared" si="34"/>
        <v>5</v>
      </c>
      <c r="AL101" s="44">
        <f t="shared" si="34"/>
        <v>4</v>
      </c>
      <c r="AM101" s="11">
        <f t="shared" si="35"/>
        <v>9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589">
        <v>0</v>
      </c>
      <c r="AW101" s="589">
        <v>0</v>
      </c>
      <c r="AX101" s="13">
        <v>4</v>
      </c>
      <c r="AY101" s="13">
        <v>4</v>
      </c>
      <c r="AZ101" s="13">
        <v>1</v>
      </c>
      <c r="BA101" s="13">
        <v>0</v>
      </c>
      <c r="BB101" s="13">
        <v>0</v>
      </c>
      <c r="BC101" s="13">
        <v>0</v>
      </c>
      <c r="BD101" s="310">
        <f t="shared" si="36"/>
        <v>0</v>
      </c>
      <c r="BE101" s="310">
        <f t="shared" si="36"/>
        <v>0</v>
      </c>
      <c r="BF101" s="10">
        <f t="shared" si="37"/>
        <v>0</v>
      </c>
      <c r="BG101" s="311">
        <f t="shared" si="38"/>
        <v>5</v>
      </c>
      <c r="BH101" s="311">
        <f t="shared" si="38"/>
        <v>4</v>
      </c>
      <c r="BI101" s="10">
        <f t="shared" si="39"/>
        <v>9</v>
      </c>
      <c r="BJ101" s="44">
        <f t="shared" si="40"/>
        <v>5</v>
      </c>
      <c r="BK101" s="44">
        <f t="shared" si="40"/>
        <v>4</v>
      </c>
      <c r="BL101" s="11">
        <f t="shared" si="40"/>
        <v>9</v>
      </c>
      <c r="BM101" s="13">
        <v>0</v>
      </c>
      <c r="BN101" s="13">
        <v>0</v>
      </c>
      <c r="BO101" s="13">
        <v>1</v>
      </c>
      <c r="BP101" s="13">
        <v>0</v>
      </c>
      <c r="BQ101" s="13"/>
      <c r="BR101" s="13"/>
      <c r="BS101" s="13"/>
      <c r="BT101" s="13"/>
      <c r="BU101" s="299">
        <f t="shared" si="41"/>
        <v>1</v>
      </c>
      <c r="BV101" s="299">
        <f t="shared" si="41"/>
        <v>0</v>
      </c>
      <c r="BW101" s="44">
        <f t="shared" si="42"/>
        <v>1</v>
      </c>
      <c r="BX101" s="44">
        <f t="shared" si="42"/>
        <v>0</v>
      </c>
      <c r="BY101" s="11">
        <f t="shared" si="43"/>
        <v>1</v>
      </c>
      <c r="BZ101" s="14">
        <f t="shared" si="44"/>
        <v>5</v>
      </c>
      <c r="CA101" s="14">
        <f t="shared" si="44"/>
        <v>4</v>
      </c>
      <c r="CB101" s="525">
        <f t="shared" si="45"/>
        <v>1</v>
      </c>
      <c r="CC101" s="525">
        <f t="shared" si="45"/>
        <v>0</v>
      </c>
      <c r="CD101" s="312">
        <f t="shared" si="46"/>
        <v>6</v>
      </c>
      <c r="CE101" s="312">
        <f t="shared" si="46"/>
        <v>4</v>
      </c>
      <c r="CF101" s="313">
        <f t="shared" si="47"/>
        <v>10</v>
      </c>
      <c r="CG101" s="302"/>
    </row>
    <row r="102" spans="2:85" ht="14.25" x14ac:dyDescent="0.25">
      <c r="B102" s="9">
        <v>90</v>
      </c>
      <c r="C102" s="9" t="s">
        <v>265</v>
      </c>
      <c r="D102" s="37" t="s">
        <v>24</v>
      </c>
      <c r="E102" s="526">
        <v>60712631</v>
      </c>
      <c r="F102" s="527" t="s">
        <v>884</v>
      </c>
      <c r="G102" s="9" t="s">
        <v>53</v>
      </c>
      <c r="H102" s="9"/>
      <c r="I102" s="9"/>
      <c r="J102" s="9"/>
      <c r="K102" s="9"/>
      <c r="L102" s="9"/>
      <c r="M102" s="9"/>
      <c r="N102" s="9">
        <v>0</v>
      </c>
      <c r="O102" s="9">
        <v>1</v>
      </c>
      <c r="P102" s="299">
        <f t="shared" si="28"/>
        <v>0</v>
      </c>
      <c r="Q102" s="299">
        <f t="shared" si="28"/>
        <v>1</v>
      </c>
      <c r="R102" s="300">
        <f t="shared" si="29"/>
        <v>1</v>
      </c>
      <c r="S102" s="289">
        <v>4</v>
      </c>
      <c r="T102" s="289">
        <v>5</v>
      </c>
      <c r="U102" s="289"/>
      <c r="V102" s="289"/>
      <c r="W102" s="289"/>
      <c r="X102" s="289"/>
      <c r="Y102" s="299">
        <f t="shared" si="30"/>
        <v>4</v>
      </c>
      <c r="Z102" s="299">
        <f t="shared" si="30"/>
        <v>5</v>
      </c>
      <c r="AA102" s="10">
        <f t="shared" si="31"/>
        <v>9</v>
      </c>
      <c r="AB102" s="44">
        <f t="shared" si="32"/>
        <v>4</v>
      </c>
      <c r="AC102" s="44">
        <f t="shared" si="32"/>
        <v>6</v>
      </c>
      <c r="AD102" s="11">
        <f t="shared" si="33"/>
        <v>10</v>
      </c>
      <c r="AE102" s="12">
        <v>1</v>
      </c>
      <c r="AF102" s="12">
        <v>1</v>
      </c>
      <c r="AG102" s="10">
        <f t="shared" si="26"/>
        <v>2</v>
      </c>
      <c r="AH102" s="12">
        <v>3</v>
      </c>
      <c r="AI102" s="12">
        <v>5</v>
      </c>
      <c r="AJ102" s="10">
        <f t="shared" si="27"/>
        <v>8</v>
      </c>
      <c r="AK102" s="44">
        <f t="shared" si="34"/>
        <v>4</v>
      </c>
      <c r="AL102" s="44">
        <f t="shared" si="34"/>
        <v>6</v>
      </c>
      <c r="AM102" s="11">
        <f t="shared" si="35"/>
        <v>10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1</v>
      </c>
      <c r="AU102" s="13">
        <v>0</v>
      </c>
      <c r="AV102" s="589">
        <v>0</v>
      </c>
      <c r="AW102" s="589">
        <v>0</v>
      </c>
      <c r="AX102" s="13">
        <v>3</v>
      </c>
      <c r="AY102" s="13">
        <v>6</v>
      </c>
      <c r="AZ102" s="13">
        <v>0</v>
      </c>
      <c r="BA102" s="13">
        <v>0</v>
      </c>
      <c r="BB102" s="13">
        <v>0</v>
      </c>
      <c r="BC102" s="13">
        <v>0</v>
      </c>
      <c r="BD102" s="310">
        <f t="shared" si="36"/>
        <v>1</v>
      </c>
      <c r="BE102" s="310">
        <f t="shared" si="36"/>
        <v>0</v>
      </c>
      <c r="BF102" s="10">
        <f t="shared" si="37"/>
        <v>1</v>
      </c>
      <c r="BG102" s="311">
        <f t="shared" si="38"/>
        <v>3</v>
      </c>
      <c r="BH102" s="311">
        <f t="shared" si="38"/>
        <v>6</v>
      </c>
      <c r="BI102" s="10">
        <f t="shared" si="39"/>
        <v>9</v>
      </c>
      <c r="BJ102" s="44">
        <f t="shared" si="40"/>
        <v>4</v>
      </c>
      <c r="BK102" s="44">
        <f t="shared" si="40"/>
        <v>6</v>
      </c>
      <c r="BL102" s="11">
        <f t="shared" si="40"/>
        <v>10</v>
      </c>
      <c r="BM102" s="13">
        <v>0</v>
      </c>
      <c r="BN102" s="13">
        <v>0</v>
      </c>
      <c r="BO102" s="13">
        <v>0</v>
      </c>
      <c r="BP102" s="13">
        <v>0</v>
      </c>
      <c r="BQ102" s="13"/>
      <c r="BR102" s="13"/>
      <c r="BS102" s="13"/>
      <c r="BT102" s="13"/>
      <c r="BU102" s="299">
        <f t="shared" si="41"/>
        <v>0</v>
      </c>
      <c r="BV102" s="299">
        <f t="shared" si="41"/>
        <v>0</v>
      </c>
      <c r="BW102" s="44">
        <f t="shared" si="42"/>
        <v>0</v>
      </c>
      <c r="BX102" s="44">
        <f t="shared" si="42"/>
        <v>0</v>
      </c>
      <c r="BY102" s="11">
        <f t="shared" si="43"/>
        <v>0</v>
      </c>
      <c r="BZ102" s="14">
        <f t="shared" si="44"/>
        <v>4</v>
      </c>
      <c r="CA102" s="14">
        <f t="shared" si="44"/>
        <v>6</v>
      </c>
      <c r="CB102" s="525">
        <f t="shared" si="45"/>
        <v>0</v>
      </c>
      <c r="CC102" s="525">
        <f t="shared" si="45"/>
        <v>0</v>
      </c>
      <c r="CD102" s="312">
        <f t="shared" si="46"/>
        <v>4</v>
      </c>
      <c r="CE102" s="312">
        <f t="shared" si="46"/>
        <v>6</v>
      </c>
      <c r="CF102" s="313">
        <f t="shared" si="47"/>
        <v>10</v>
      </c>
      <c r="CG102" s="302"/>
    </row>
    <row r="103" spans="2:85" ht="14.25" x14ac:dyDescent="0.25">
      <c r="B103" s="9">
        <v>91</v>
      </c>
      <c r="C103" s="9" t="s">
        <v>265</v>
      </c>
      <c r="D103" s="37" t="s">
        <v>31</v>
      </c>
      <c r="E103" s="526">
        <v>60712716</v>
      </c>
      <c r="F103" s="527" t="s">
        <v>885</v>
      </c>
      <c r="G103" s="9" t="s">
        <v>53</v>
      </c>
      <c r="H103" s="9"/>
      <c r="I103" s="9"/>
      <c r="J103" s="9"/>
      <c r="K103" s="9"/>
      <c r="L103" s="9"/>
      <c r="M103" s="9"/>
      <c r="N103" s="9">
        <v>0</v>
      </c>
      <c r="O103" s="9">
        <v>0</v>
      </c>
      <c r="P103" s="299">
        <f t="shared" si="28"/>
        <v>0</v>
      </c>
      <c r="Q103" s="299">
        <f t="shared" si="28"/>
        <v>0</v>
      </c>
      <c r="R103" s="300">
        <f t="shared" si="29"/>
        <v>0</v>
      </c>
      <c r="S103" s="289">
        <v>5</v>
      </c>
      <c r="T103" s="289">
        <v>5</v>
      </c>
      <c r="U103" s="289"/>
      <c r="V103" s="289"/>
      <c r="W103" s="289"/>
      <c r="X103" s="289"/>
      <c r="Y103" s="299">
        <f t="shared" si="30"/>
        <v>5</v>
      </c>
      <c r="Z103" s="299">
        <f t="shared" si="30"/>
        <v>5</v>
      </c>
      <c r="AA103" s="10">
        <f t="shared" si="31"/>
        <v>10</v>
      </c>
      <c r="AB103" s="44">
        <f t="shared" si="32"/>
        <v>5</v>
      </c>
      <c r="AC103" s="44">
        <f t="shared" si="32"/>
        <v>5</v>
      </c>
      <c r="AD103" s="11">
        <f t="shared" si="33"/>
        <v>10</v>
      </c>
      <c r="AE103" s="12">
        <v>1</v>
      </c>
      <c r="AF103" s="12">
        <v>2</v>
      </c>
      <c r="AG103" s="10">
        <f t="shared" si="26"/>
        <v>3</v>
      </c>
      <c r="AH103" s="12">
        <v>4</v>
      </c>
      <c r="AI103" s="12">
        <v>3</v>
      </c>
      <c r="AJ103" s="10">
        <f t="shared" si="27"/>
        <v>7</v>
      </c>
      <c r="AK103" s="44">
        <f t="shared" si="34"/>
        <v>5</v>
      </c>
      <c r="AL103" s="44">
        <f t="shared" si="34"/>
        <v>5</v>
      </c>
      <c r="AM103" s="11">
        <f t="shared" si="35"/>
        <v>10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589">
        <v>0</v>
      </c>
      <c r="AW103" s="589">
        <v>0</v>
      </c>
      <c r="AX103" s="13">
        <v>5</v>
      </c>
      <c r="AY103" s="13">
        <v>5</v>
      </c>
      <c r="AZ103" s="13">
        <v>0</v>
      </c>
      <c r="BA103" s="13">
        <v>0</v>
      </c>
      <c r="BB103" s="13">
        <v>0</v>
      </c>
      <c r="BC103" s="13">
        <v>0</v>
      </c>
      <c r="BD103" s="310">
        <f t="shared" si="36"/>
        <v>0</v>
      </c>
      <c r="BE103" s="310">
        <f t="shared" si="36"/>
        <v>0</v>
      </c>
      <c r="BF103" s="10">
        <f t="shared" si="37"/>
        <v>0</v>
      </c>
      <c r="BG103" s="311">
        <f t="shared" si="38"/>
        <v>5</v>
      </c>
      <c r="BH103" s="311">
        <f t="shared" si="38"/>
        <v>5</v>
      </c>
      <c r="BI103" s="10">
        <f t="shared" si="39"/>
        <v>10</v>
      </c>
      <c r="BJ103" s="44">
        <f t="shared" si="40"/>
        <v>5</v>
      </c>
      <c r="BK103" s="44">
        <f t="shared" si="40"/>
        <v>5</v>
      </c>
      <c r="BL103" s="11">
        <f t="shared" si="40"/>
        <v>10</v>
      </c>
      <c r="BM103" s="13">
        <v>0</v>
      </c>
      <c r="BN103" s="13">
        <v>0</v>
      </c>
      <c r="BO103" s="13">
        <v>3</v>
      </c>
      <c r="BP103" s="13">
        <v>1</v>
      </c>
      <c r="BQ103" s="13"/>
      <c r="BR103" s="13"/>
      <c r="BS103" s="13"/>
      <c r="BT103" s="13"/>
      <c r="BU103" s="299">
        <f t="shared" si="41"/>
        <v>3</v>
      </c>
      <c r="BV103" s="299">
        <f t="shared" si="41"/>
        <v>1</v>
      </c>
      <c r="BW103" s="44">
        <f t="shared" si="42"/>
        <v>3</v>
      </c>
      <c r="BX103" s="44">
        <f t="shared" si="42"/>
        <v>1</v>
      </c>
      <c r="BY103" s="11">
        <f t="shared" si="43"/>
        <v>4</v>
      </c>
      <c r="BZ103" s="14">
        <f t="shared" si="44"/>
        <v>5</v>
      </c>
      <c r="CA103" s="14">
        <f t="shared" si="44"/>
        <v>5</v>
      </c>
      <c r="CB103" s="525">
        <f t="shared" si="45"/>
        <v>3</v>
      </c>
      <c r="CC103" s="525">
        <f t="shared" si="45"/>
        <v>1</v>
      </c>
      <c r="CD103" s="312">
        <f t="shared" si="46"/>
        <v>8</v>
      </c>
      <c r="CE103" s="312">
        <f t="shared" si="46"/>
        <v>6</v>
      </c>
      <c r="CF103" s="313">
        <f t="shared" si="47"/>
        <v>14</v>
      </c>
      <c r="CG103" s="302"/>
    </row>
    <row r="104" spans="2:85" ht="14.25" x14ac:dyDescent="0.25">
      <c r="B104" s="9">
        <v>92</v>
      </c>
      <c r="C104" s="9" t="s">
        <v>265</v>
      </c>
      <c r="D104" s="37" t="s">
        <v>31</v>
      </c>
      <c r="E104" s="526">
        <v>60712717</v>
      </c>
      <c r="F104" s="527" t="s">
        <v>886</v>
      </c>
      <c r="G104" s="9" t="s">
        <v>53</v>
      </c>
      <c r="H104" s="9"/>
      <c r="I104" s="9"/>
      <c r="J104" s="9"/>
      <c r="K104" s="9"/>
      <c r="L104" s="9"/>
      <c r="M104" s="9"/>
      <c r="N104" s="9">
        <v>0</v>
      </c>
      <c r="O104" s="9">
        <v>0</v>
      </c>
      <c r="P104" s="299">
        <f t="shared" si="28"/>
        <v>0</v>
      </c>
      <c r="Q104" s="299">
        <f t="shared" si="28"/>
        <v>0</v>
      </c>
      <c r="R104" s="300">
        <f t="shared" si="29"/>
        <v>0</v>
      </c>
      <c r="S104" s="289">
        <v>4</v>
      </c>
      <c r="T104" s="289">
        <v>3</v>
      </c>
      <c r="U104" s="289"/>
      <c r="V104" s="289"/>
      <c r="W104" s="289"/>
      <c r="X104" s="289"/>
      <c r="Y104" s="299">
        <f t="shared" si="30"/>
        <v>4</v>
      </c>
      <c r="Z104" s="299">
        <f t="shared" si="30"/>
        <v>3</v>
      </c>
      <c r="AA104" s="10">
        <f t="shared" si="31"/>
        <v>7</v>
      </c>
      <c r="AB104" s="44">
        <f t="shared" si="32"/>
        <v>4</v>
      </c>
      <c r="AC104" s="44">
        <f t="shared" si="32"/>
        <v>3</v>
      </c>
      <c r="AD104" s="11">
        <f t="shared" si="33"/>
        <v>7</v>
      </c>
      <c r="AE104" s="12">
        <v>0</v>
      </c>
      <c r="AF104" s="12">
        <v>0</v>
      </c>
      <c r="AG104" s="10">
        <f t="shared" si="26"/>
        <v>0</v>
      </c>
      <c r="AH104" s="12">
        <v>4</v>
      </c>
      <c r="AI104" s="12">
        <v>3</v>
      </c>
      <c r="AJ104" s="10">
        <f t="shared" si="27"/>
        <v>7</v>
      </c>
      <c r="AK104" s="44">
        <f t="shared" si="34"/>
        <v>4</v>
      </c>
      <c r="AL104" s="44">
        <f t="shared" si="34"/>
        <v>3</v>
      </c>
      <c r="AM104" s="11">
        <f t="shared" si="35"/>
        <v>7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589">
        <v>0</v>
      </c>
      <c r="AW104" s="589">
        <v>0</v>
      </c>
      <c r="AX104" s="13">
        <v>4</v>
      </c>
      <c r="AY104" s="13">
        <v>3</v>
      </c>
      <c r="AZ104" s="13">
        <v>0</v>
      </c>
      <c r="BA104" s="13">
        <v>0</v>
      </c>
      <c r="BB104" s="13">
        <v>0</v>
      </c>
      <c r="BC104" s="13">
        <v>0</v>
      </c>
      <c r="BD104" s="310">
        <f t="shared" si="36"/>
        <v>0</v>
      </c>
      <c r="BE104" s="310">
        <f t="shared" si="36"/>
        <v>0</v>
      </c>
      <c r="BF104" s="10">
        <f t="shared" si="37"/>
        <v>0</v>
      </c>
      <c r="BG104" s="311">
        <f t="shared" si="38"/>
        <v>4</v>
      </c>
      <c r="BH104" s="311">
        <f t="shared" si="38"/>
        <v>3</v>
      </c>
      <c r="BI104" s="10">
        <f t="shared" si="39"/>
        <v>7</v>
      </c>
      <c r="BJ104" s="44">
        <f t="shared" si="40"/>
        <v>4</v>
      </c>
      <c r="BK104" s="44">
        <f t="shared" si="40"/>
        <v>3</v>
      </c>
      <c r="BL104" s="11">
        <f t="shared" si="40"/>
        <v>7</v>
      </c>
      <c r="BM104" s="13">
        <v>0</v>
      </c>
      <c r="BN104" s="13">
        <v>0</v>
      </c>
      <c r="BO104" s="13">
        <v>0</v>
      </c>
      <c r="BP104" s="13">
        <v>0</v>
      </c>
      <c r="BQ104" s="13"/>
      <c r="BR104" s="13"/>
      <c r="BS104" s="13"/>
      <c r="BT104" s="13"/>
      <c r="BU104" s="299">
        <f t="shared" si="41"/>
        <v>0</v>
      </c>
      <c r="BV104" s="299">
        <f t="shared" si="41"/>
        <v>0</v>
      </c>
      <c r="BW104" s="44">
        <f t="shared" si="42"/>
        <v>0</v>
      </c>
      <c r="BX104" s="44">
        <f t="shared" si="42"/>
        <v>0</v>
      </c>
      <c r="BY104" s="11">
        <f t="shared" si="43"/>
        <v>0</v>
      </c>
      <c r="BZ104" s="14">
        <f t="shared" si="44"/>
        <v>4</v>
      </c>
      <c r="CA104" s="14">
        <f t="shared" si="44"/>
        <v>3</v>
      </c>
      <c r="CB104" s="525">
        <f t="shared" si="45"/>
        <v>0</v>
      </c>
      <c r="CC104" s="525">
        <f t="shared" si="45"/>
        <v>0</v>
      </c>
      <c r="CD104" s="312">
        <f t="shared" si="46"/>
        <v>4</v>
      </c>
      <c r="CE104" s="312">
        <f t="shared" si="46"/>
        <v>3</v>
      </c>
      <c r="CF104" s="313">
        <f t="shared" si="47"/>
        <v>7</v>
      </c>
      <c r="CG104" s="302"/>
    </row>
    <row r="105" spans="2:85" ht="14.25" x14ac:dyDescent="0.25">
      <c r="B105" s="9">
        <v>93</v>
      </c>
      <c r="C105" s="9" t="s">
        <v>265</v>
      </c>
      <c r="D105" s="37" t="s">
        <v>31</v>
      </c>
      <c r="E105" s="526">
        <v>60712718</v>
      </c>
      <c r="F105" s="527" t="s">
        <v>887</v>
      </c>
      <c r="G105" s="9" t="s">
        <v>53</v>
      </c>
      <c r="H105" s="9"/>
      <c r="I105" s="9"/>
      <c r="J105" s="9"/>
      <c r="K105" s="9"/>
      <c r="L105" s="9"/>
      <c r="M105" s="9"/>
      <c r="N105" s="9">
        <v>0</v>
      </c>
      <c r="O105" s="9">
        <v>1</v>
      </c>
      <c r="P105" s="299">
        <f t="shared" si="28"/>
        <v>0</v>
      </c>
      <c r="Q105" s="299">
        <f t="shared" si="28"/>
        <v>1</v>
      </c>
      <c r="R105" s="300">
        <f t="shared" si="29"/>
        <v>1</v>
      </c>
      <c r="S105" s="289">
        <v>6</v>
      </c>
      <c r="T105" s="289">
        <v>1</v>
      </c>
      <c r="U105" s="289"/>
      <c r="V105" s="289"/>
      <c r="W105" s="289"/>
      <c r="X105" s="289"/>
      <c r="Y105" s="299">
        <f t="shared" si="30"/>
        <v>6</v>
      </c>
      <c r="Z105" s="299">
        <f t="shared" si="30"/>
        <v>1</v>
      </c>
      <c r="AA105" s="10">
        <f t="shared" si="31"/>
        <v>7</v>
      </c>
      <c r="AB105" s="44">
        <f t="shared" si="32"/>
        <v>6</v>
      </c>
      <c r="AC105" s="44">
        <f t="shared" si="32"/>
        <v>2</v>
      </c>
      <c r="AD105" s="11">
        <f t="shared" si="33"/>
        <v>8</v>
      </c>
      <c r="AE105" s="12">
        <v>4</v>
      </c>
      <c r="AF105" s="12">
        <v>0</v>
      </c>
      <c r="AG105" s="10">
        <f t="shared" si="26"/>
        <v>4</v>
      </c>
      <c r="AH105" s="12">
        <v>2</v>
      </c>
      <c r="AI105" s="12">
        <v>2</v>
      </c>
      <c r="AJ105" s="10">
        <f t="shared" si="27"/>
        <v>4</v>
      </c>
      <c r="AK105" s="44">
        <f t="shared" si="34"/>
        <v>6</v>
      </c>
      <c r="AL105" s="44">
        <f t="shared" si="34"/>
        <v>2</v>
      </c>
      <c r="AM105" s="11">
        <f t="shared" si="35"/>
        <v>8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589">
        <v>0</v>
      </c>
      <c r="AW105" s="589">
        <v>0</v>
      </c>
      <c r="AX105" s="13">
        <v>6</v>
      </c>
      <c r="AY105" s="13">
        <v>2</v>
      </c>
      <c r="AZ105" s="13">
        <v>0</v>
      </c>
      <c r="BA105" s="13">
        <v>0</v>
      </c>
      <c r="BB105" s="13">
        <v>0</v>
      </c>
      <c r="BC105" s="13">
        <v>0</v>
      </c>
      <c r="BD105" s="310">
        <f t="shared" si="36"/>
        <v>0</v>
      </c>
      <c r="BE105" s="310">
        <f t="shared" si="36"/>
        <v>0</v>
      </c>
      <c r="BF105" s="10">
        <f t="shared" si="37"/>
        <v>0</v>
      </c>
      <c r="BG105" s="311">
        <f t="shared" si="38"/>
        <v>6</v>
      </c>
      <c r="BH105" s="311">
        <f t="shared" si="38"/>
        <v>2</v>
      </c>
      <c r="BI105" s="10">
        <f t="shared" si="39"/>
        <v>8</v>
      </c>
      <c r="BJ105" s="44">
        <f t="shared" si="40"/>
        <v>6</v>
      </c>
      <c r="BK105" s="44">
        <f t="shared" si="40"/>
        <v>2</v>
      </c>
      <c r="BL105" s="11">
        <f t="shared" si="40"/>
        <v>8</v>
      </c>
      <c r="BM105" s="13">
        <v>0</v>
      </c>
      <c r="BN105" s="13">
        <v>0</v>
      </c>
      <c r="BO105" s="13">
        <v>0</v>
      </c>
      <c r="BP105" s="13">
        <v>0</v>
      </c>
      <c r="BQ105" s="13"/>
      <c r="BR105" s="13"/>
      <c r="BS105" s="13"/>
      <c r="BT105" s="13"/>
      <c r="BU105" s="299">
        <f t="shared" si="41"/>
        <v>0</v>
      </c>
      <c r="BV105" s="299">
        <f t="shared" si="41"/>
        <v>0</v>
      </c>
      <c r="BW105" s="44">
        <f t="shared" si="42"/>
        <v>0</v>
      </c>
      <c r="BX105" s="44">
        <f t="shared" si="42"/>
        <v>0</v>
      </c>
      <c r="BY105" s="11">
        <f t="shared" si="43"/>
        <v>0</v>
      </c>
      <c r="BZ105" s="14">
        <f t="shared" si="44"/>
        <v>6</v>
      </c>
      <c r="CA105" s="14">
        <f t="shared" si="44"/>
        <v>2</v>
      </c>
      <c r="CB105" s="525">
        <f t="shared" si="45"/>
        <v>0</v>
      </c>
      <c r="CC105" s="525">
        <f t="shared" si="45"/>
        <v>0</v>
      </c>
      <c r="CD105" s="312">
        <f t="shared" si="46"/>
        <v>6</v>
      </c>
      <c r="CE105" s="312">
        <f t="shared" si="46"/>
        <v>2</v>
      </c>
      <c r="CF105" s="313">
        <f t="shared" si="47"/>
        <v>8</v>
      </c>
      <c r="CG105" s="302"/>
    </row>
    <row r="106" spans="2:85" ht="14.25" x14ac:dyDescent="0.25">
      <c r="B106" s="9">
        <v>94</v>
      </c>
      <c r="C106" s="9" t="s">
        <v>265</v>
      </c>
      <c r="D106" s="37" t="s">
        <v>31</v>
      </c>
      <c r="E106" s="526">
        <v>60712719</v>
      </c>
      <c r="F106" s="527" t="s">
        <v>888</v>
      </c>
      <c r="G106" s="9" t="s">
        <v>53</v>
      </c>
      <c r="H106" s="9"/>
      <c r="I106" s="9"/>
      <c r="J106" s="9"/>
      <c r="K106" s="9"/>
      <c r="L106" s="9"/>
      <c r="M106" s="9"/>
      <c r="N106" s="9">
        <v>0</v>
      </c>
      <c r="O106" s="9">
        <v>0</v>
      </c>
      <c r="P106" s="299">
        <f t="shared" si="28"/>
        <v>0</v>
      </c>
      <c r="Q106" s="299">
        <f t="shared" si="28"/>
        <v>0</v>
      </c>
      <c r="R106" s="300">
        <f t="shared" si="29"/>
        <v>0</v>
      </c>
      <c r="S106" s="289">
        <v>6</v>
      </c>
      <c r="T106" s="289">
        <v>8</v>
      </c>
      <c r="U106" s="289"/>
      <c r="V106" s="289"/>
      <c r="W106" s="289"/>
      <c r="X106" s="289"/>
      <c r="Y106" s="299">
        <f t="shared" si="30"/>
        <v>6</v>
      </c>
      <c r="Z106" s="299">
        <f t="shared" si="30"/>
        <v>8</v>
      </c>
      <c r="AA106" s="10">
        <f t="shared" si="31"/>
        <v>14</v>
      </c>
      <c r="AB106" s="44">
        <f t="shared" si="32"/>
        <v>6</v>
      </c>
      <c r="AC106" s="44">
        <f t="shared" si="32"/>
        <v>8</v>
      </c>
      <c r="AD106" s="11">
        <f t="shared" si="33"/>
        <v>14</v>
      </c>
      <c r="AE106" s="12">
        <v>2</v>
      </c>
      <c r="AF106" s="12">
        <v>2</v>
      </c>
      <c r="AG106" s="10">
        <f t="shared" si="26"/>
        <v>4</v>
      </c>
      <c r="AH106" s="12">
        <v>4</v>
      </c>
      <c r="AI106" s="12">
        <v>6</v>
      </c>
      <c r="AJ106" s="10">
        <f t="shared" si="27"/>
        <v>10</v>
      </c>
      <c r="AK106" s="44">
        <f t="shared" si="34"/>
        <v>6</v>
      </c>
      <c r="AL106" s="44">
        <f t="shared" si="34"/>
        <v>8</v>
      </c>
      <c r="AM106" s="11">
        <f t="shared" si="35"/>
        <v>14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1</v>
      </c>
      <c r="AU106" s="13">
        <v>0</v>
      </c>
      <c r="AV106" s="589">
        <v>0</v>
      </c>
      <c r="AW106" s="589">
        <v>0</v>
      </c>
      <c r="AX106" s="13">
        <v>5</v>
      </c>
      <c r="AY106" s="13">
        <v>8</v>
      </c>
      <c r="AZ106" s="13">
        <v>0</v>
      </c>
      <c r="BA106" s="13">
        <v>0</v>
      </c>
      <c r="BB106" s="13">
        <v>0</v>
      </c>
      <c r="BC106" s="13">
        <v>0</v>
      </c>
      <c r="BD106" s="310">
        <f t="shared" si="36"/>
        <v>1</v>
      </c>
      <c r="BE106" s="310">
        <f t="shared" si="36"/>
        <v>0</v>
      </c>
      <c r="BF106" s="10">
        <f t="shared" si="37"/>
        <v>1</v>
      </c>
      <c r="BG106" s="311">
        <f t="shared" si="38"/>
        <v>5</v>
      </c>
      <c r="BH106" s="311">
        <f t="shared" si="38"/>
        <v>8</v>
      </c>
      <c r="BI106" s="10">
        <f t="shared" si="39"/>
        <v>13</v>
      </c>
      <c r="BJ106" s="44">
        <f t="shared" si="40"/>
        <v>6</v>
      </c>
      <c r="BK106" s="44">
        <f t="shared" si="40"/>
        <v>8</v>
      </c>
      <c r="BL106" s="11">
        <f t="shared" si="40"/>
        <v>14</v>
      </c>
      <c r="BM106" s="13">
        <v>0</v>
      </c>
      <c r="BN106" s="13">
        <v>0</v>
      </c>
      <c r="BO106" s="13">
        <v>0</v>
      </c>
      <c r="BP106" s="13">
        <v>1</v>
      </c>
      <c r="BQ106" s="13"/>
      <c r="BR106" s="13"/>
      <c r="BS106" s="13"/>
      <c r="BT106" s="13"/>
      <c r="BU106" s="299">
        <f t="shared" si="41"/>
        <v>0</v>
      </c>
      <c r="BV106" s="299">
        <f t="shared" si="41"/>
        <v>1</v>
      </c>
      <c r="BW106" s="44">
        <f t="shared" si="42"/>
        <v>0</v>
      </c>
      <c r="BX106" s="44">
        <f t="shared" si="42"/>
        <v>1</v>
      </c>
      <c r="BY106" s="11">
        <f t="shared" si="43"/>
        <v>1</v>
      </c>
      <c r="BZ106" s="14">
        <f t="shared" si="44"/>
        <v>6</v>
      </c>
      <c r="CA106" s="14">
        <f t="shared" si="44"/>
        <v>8</v>
      </c>
      <c r="CB106" s="525">
        <f t="shared" si="45"/>
        <v>0</v>
      </c>
      <c r="CC106" s="525">
        <f t="shared" si="45"/>
        <v>1</v>
      </c>
      <c r="CD106" s="312">
        <f t="shared" si="46"/>
        <v>6</v>
      </c>
      <c r="CE106" s="312">
        <f t="shared" si="46"/>
        <v>9</v>
      </c>
      <c r="CF106" s="313">
        <f t="shared" si="47"/>
        <v>15</v>
      </c>
      <c r="CG106" s="302"/>
    </row>
    <row r="107" spans="2:85" ht="14.25" x14ac:dyDescent="0.25">
      <c r="B107" s="9">
        <v>95</v>
      </c>
      <c r="C107" s="9" t="s">
        <v>265</v>
      </c>
      <c r="D107" s="37" t="s">
        <v>31</v>
      </c>
      <c r="E107" s="526">
        <v>60712720</v>
      </c>
      <c r="F107" s="527" t="s">
        <v>889</v>
      </c>
      <c r="G107" s="9" t="s">
        <v>53</v>
      </c>
      <c r="H107" s="9"/>
      <c r="I107" s="9"/>
      <c r="J107" s="9"/>
      <c r="K107" s="9"/>
      <c r="L107" s="9"/>
      <c r="M107" s="9"/>
      <c r="N107" s="9">
        <v>0</v>
      </c>
      <c r="O107" s="9">
        <v>0</v>
      </c>
      <c r="P107" s="299">
        <f t="shared" si="28"/>
        <v>0</v>
      </c>
      <c r="Q107" s="299">
        <f t="shared" si="28"/>
        <v>0</v>
      </c>
      <c r="R107" s="300">
        <f t="shared" si="29"/>
        <v>0</v>
      </c>
      <c r="S107" s="289">
        <v>7</v>
      </c>
      <c r="T107" s="289">
        <v>7</v>
      </c>
      <c r="U107" s="289"/>
      <c r="V107" s="289"/>
      <c r="W107" s="289"/>
      <c r="X107" s="289"/>
      <c r="Y107" s="299">
        <f t="shared" si="30"/>
        <v>7</v>
      </c>
      <c r="Z107" s="299">
        <f t="shared" si="30"/>
        <v>7</v>
      </c>
      <c r="AA107" s="10">
        <f t="shared" si="31"/>
        <v>14</v>
      </c>
      <c r="AB107" s="44">
        <f t="shared" si="32"/>
        <v>7</v>
      </c>
      <c r="AC107" s="44">
        <f t="shared" si="32"/>
        <v>7</v>
      </c>
      <c r="AD107" s="11">
        <f t="shared" si="33"/>
        <v>14</v>
      </c>
      <c r="AE107" s="12">
        <v>6</v>
      </c>
      <c r="AF107" s="12">
        <v>6</v>
      </c>
      <c r="AG107" s="10">
        <f t="shared" si="26"/>
        <v>12</v>
      </c>
      <c r="AH107" s="12">
        <v>1</v>
      </c>
      <c r="AI107" s="12">
        <v>1</v>
      </c>
      <c r="AJ107" s="10">
        <f t="shared" si="27"/>
        <v>2</v>
      </c>
      <c r="AK107" s="44">
        <f t="shared" si="34"/>
        <v>7</v>
      </c>
      <c r="AL107" s="44">
        <f t="shared" si="34"/>
        <v>7</v>
      </c>
      <c r="AM107" s="11">
        <f t="shared" si="35"/>
        <v>14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4</v>
      </c>
      <c r="AU107" s="13">
        <v>5</v>
      </c>
      <c r="AV107" s="589">
        <v>0</v>
      </c>
      <c r="AW107" s="589">
        <v>0</v>
      </c>
      <c r="AX107" s="13">
        <v>3</v>
      </c>
      <c r="AY107" s="13">
        <v>2</v>
      </c>
      <c r="AZ107" s="13">
        <v>0</v>
      </c>
      <c r="BA107" s="13">
        <v>0</v>
      </c>
      <c r="BB107" s="13">
        <v>0</v>
      </c>
      <c r="BC107" s="13">
        <v>0</v>
      </c>
      <c r="BD107" s="310">
        <f t="shared" si="36"/>
        <v>4</v>
      </c>
      <c r="BE107" s="310">
        <f t="shared" si="36"/>
        <v>5</v>
      </c>
      <c r="BF107" s="10">
        <f t="shared" si="37"/>
        <v>9</v>
      </c>
      <c r="BG107" s="311">
        <f t="shared" si="38"/>
        <v>3</v>
      </c>
      <c r="BH107" s="311">
        <f t="shared" si="38"/>
        <v>2</v>
      </c>
      <c r="BI107" s="10">
        <f t="shared" si="39"/>
        <v>5</v>
      </c>
      <c r="BJ107" s="44">
        <f t="shared" si="40"/>
        <v>7</v>
      </c>
      <c r="BK107" s="44">
        <f t="shared" si="40"/>
        <v>7</v>
      </c>
      <c r="BL107" s="11">
        <f t="shared" si="40"/>
        <v>14</v>
      </c>
      <c r="BM107" s="13">
        <v>0</v>
      </c>
      <c r="BN107" s="13">
        <v>0</v>
      </c>
      <c r="BO107" s="13">
        <v>0</v>
      </c>
      <c r="BP107" s="13">
        <v>0</v>
      </c>
      <c r="BQ107" s="13"/>
      <c r="BR107" s="13"/>
      <c r="BS107" s="13"/>
      <c r="BT107" s="13"/>
      <c r="BU107" s="299">
        <f t="shared" si="41"/>
        <v>0</v>
      </c>
      <c r="BV107" s="299">
        <f t="shared" si="41"/>
        <v>0</v>
      </c>
      <c r="BW107" s="44">
        <f t="shared" si="42"/>
        <v>0</v>
      </c>
      <c r="BX107" s="44">
        <f t="shared" si="42"/>
        <v>0</v>
      </c>
      <c r="BY107" s="11">
        <f t="shared" si="43"/>
        <v>0</v>
      </c>
      <c r="BZ107" s="14">
        <f t="shared" si="44"/>
        <v>7</v>
      </c>
      <c r="CA107" s="14">
        <f t="shared" si="44"/>
        <v>7</v>
      </c>
      <c r="CB107" s="525">
        <f t="shared" si="45"/>
        <v>0</v>
      </c>
      <c r="CC107" s="525">
        <f t="shared" si="45"/>
        <v>0</v>
      </c>
      <c r="CD107" s="312">
        <f t="shared" si="46"/>
        <v>7</v>
      </c>
      <c r="CE107" s="312">
        <f t="shared" si="46"/>
        <v>7</v>
      </c>
      <c r="CF107" s="313">
        <f t="shared" si="47"/>
        <v>14</v>
      </c>
      <c r="CG107" s="302"/>
    </row>
    <row r="108" spans="2:85" ht="14.25" x14ac:dyDescent="0.25">
      <c r="B108" s="9">
        <v>96</v>
      </c>
      <c r="C108" s="9" t="s">
        <v>265</v>
      </c>
      <c r="D108" s="37" t="s">
        <v>31</v>
      </c>
      <c r="E108" s="526">
        <v>60712721</v>
      </c>
      <c r="F108" s="527" t="s">
        <v>890</v>
      </c>
      <c r="G108" s="9" t="s">
        <v>53</v>
      </c>
      <c r="H108" s="9"/>
      <c r="I108" s="9"/>
      <c r="J108" s="9"/>
      <c r="K108" s="9"/>
      <c r="L108" s="9"/>
      <c r="M108" s="9"/>
      <c r="N108" s="9">
        <v>0</v>
      </c>
      <c r="O108" s="9">
        <v>0</v>
      </c>
      <c r="P108" s="299">
        <f t="shared" si="28"/>
        <v>0</v>
      </c>
      <c r="Q108" s="299">
        <f t="shared" si="28"/>
        <v>0</v>
      </c>
      <c r="R108" s="300">
        <f t="shared" si="29"/>
        <v>0</v>
      </c>
      <c r="S108" s="289">
        <v>8</v>
      </c>
      <c r="T108" s="289">
        <v>1</v>
      </c>
      <c r="U108" s="289"/>
      <c r="V108" s="289"/>
      <c r="W108" s="289"/>
      <c r="X108" s="289"/>
      <c r="Y108" s="299">
        <f t="shared" si="30"/>
        <v>8</v>
      </c>
      <c r="Z108" s="299">
        <f t="shared" si="30"/>
        <v>1</v>
      </c>
      <c r="AA108" s="10">
        <f t="shared" si="31"/>
        <v>9</v>
      </c>
      <c r="AB108" s="44">
        <f t="shared" si="32"/>
        <v>8</v>
      </c>
      <c r="AC108" s="44">
        <f t="shared" si="32"/>
        <v>1</v>
      </c>
      <c r="AD108" s="11">
        <f t="shared" si="33"/>
        <v>9</v>
      </c>
      <c r="AE108" s="12">
        <v>1</v>
      </c>
      <c r="AF108" s="12">
        <v>1</v>
      </c>
      <c r="AG108" s="10">
        <f t="shared" si="26"/>
        <v>2</v>
      </c>
      <c r="AH108" s="12">
        <v>7</v>
      </c>
      <c r="AI108" s="12">
        <v>0</v>
      </c>
      <c r="AJ108" s="10">
        <f t="shared" si="27"/>
        <v>7</v>
      </c>
      <c r="AK108" s="44">
        <f t="shared" si="34"/>
        <v>8</v>
      </c>
      <c r="AL108" s="44">
        <f t="shared" si="34"/>
        <v>1</v>
      </c>
      <c r="AM108" s="11">
        <f t="shared" si="35"/>
        <v>9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1</v>
      </c>
      <c r="AU108" s="13">
        <v>0</v>
      </c>
      <c r="AV108" s="589">
        <v>0</v>
      </c>
      <c r="AW108" s="589">
        <v>0</v>
      </c>
      <c r="AX108" s="13">
        <v>7</v>
      </c>
      <c r="AY108" s="13">
        <v>1</v>
      </c>
      <c r="AZ108" s="13">
        <v>0</v>
      </c>
      <c r="BA108" s="13">
        <v>0</v>
      </c>
      <c r="BB108" s="13">
        <v>0</v>
      </c>
      <c r="BC108" s="13">
        <v>0</v>
      </c>
      <c r="BD108" s="310">
        <f t="shared" si="36"/>
        <v>1</v>
      </c>
      <c r="BE108" s="310">
        <f t="shared" si="36"/>
        <v>0</v>
      </c>
      <c r="BF108" s="10">
        <f t="shared" si="37"/>
        <v>1</v>
      </c>
      <c r="BG108" s="311">
        <f t="shared" si="38"/>
        <v>7</v>
      </c>
      <c r="BH108" s="311">
        <f t="shared" si="38"/>
        <v>1</v>
      </c>
      <c r="BI108" s="10">
        <f t="shared" si="39"/>
        <v>8</v>
      </c>
      <c r="BJ108" s="44">
        <f t="shared" si="40"/>
        <v>8</v>
      </c>
      <c r="BK108" s="44">
        <f t="shared" si="40"/>
        <v>1</v>
      </c>
      <c r="BL108" s="11">
        <f t="shared" si="40"/>
        <v>9</v>
      </c>
      <c r="BM108" s="13">
        <v>0</v>
      </c>
      <c r="BN108" s="13">
        <v>0</v>
      </c>
      <c r="BO108" s="13">
        <v>0</v>
      </c>
      <c r="BP108" s="13">
        <v>0</v>
      </c>
      <c r="BQ108" s="13"/>
      <c r="BR108" s="13"/>
      <c r="BS108" s="13"/>
      <c r="BT108" s="13"/>
      <c r="BU108" s="299">
        <f t="shared" si="41"/>
        <v>0</v>
      </c>
      <c r="BV108" s="299">
        <f t="shared" si="41"/>
        <v>0</v>
      </c>
      <c r="BW108" s="44">
        <f t="shared" si="42"/>
        <v>0</v>
      </c>
      <c r="BX108" s="44">
        <f t="shared" si="42"/>
        <v>0</v>
      </c>
      <c r="BY108" s="11">
        <f t="shared" si="43"/>
        <v>0</v>
      </c>
      <c r="BZ108" s="14">
        <f t="shared" si="44"/>
        <v>8</v>
      </c>
      <c r="CA108" s="14">
        <f t="shared" si="44"/>
        <v>1</v>
      </c>
      <c r="CB108" s="525">
        <f t="shared" si="45"/>
        <v>0</v>
      </c>
      <c r="CC108" s="525">
        <f t="shared" si="45"/>
        <v>0</v>
      </c>
      <c r="CD108" s="312">
        <f t="shared" si="46"/>
        <v>8</v>
      </c>
      <c r="CE108" s="312">
        <f t="shared" si="46"/>
        <v>1</v>
      </c>
      <c r="CF108" s="313">
        <f t="shared" si="47"/>
        <v>9</v>
      </c>
      <c r="CG108" s="302"/>
    </row>
    <row r="109" spans="2:85" ht="14.25" x14ac:dyDescent="0.25">
      <c r="B109" s="9">
        <v>97</v>
      </c>
      <c r="C109" s="9" t="s">
        <v>265</v>
      </c>
      <c r="D109" s="37" t="s">
        <v>31</v>
      </c>
      <c r="E109" s="526">
        <v>60712722</v>
      </c>
      <c r="F109" s="527" t="s">
        <v>891</v>
      </c>
      <c r="G109" s="9" t="s">
        <v>53</v>
      </c>
      <c r="H109" s="9"/>
      <c r="I109" s="9"/>
      <c r="J109" s="9"/>
      <c r="K109" s="9"/>
      <c r="L109" s="9"/>
      <c r="M109" s="9"/>
      <c r="N109" s="9">
        <v>1</v>
      </c>
      <c r="O109" s="9">
        <v>2</v>
      </c>
      <c r="P109" s="299">
        <f t="shared" si="28"/>
        <v>1</v>
      </c>
      <c r="Q109" s="299">
        <f t="shared" si="28"/>
        <v>2</v>
      </c>
      <c r="R109" s="300">
        <f t="shared" si="29"/>
        <v>3</v>
      </c>
      <c r="S109" s="289">
        <v>3</v>
      </c>
      <c r="T109" s="289">
        <v>2</v>
      </c>
      <c r="U109" s="289"/>
      <c r="V109" s="289"/>
      <c r="W109" s="289"/>
      <c r="X109" s="289"/>
      <c r="Y109" s="299">
        <f t="shared" si="30"/>
        <v>3</v>
      </c>
      <c r="Z109" s="299">
        <f t="shared" si="30"/>
        <v>2</v>
      </c>
      <c r="AA109" s="10">
        <f t="shared" si="31"/>
        <v>5</v>
      </c>
      <c r="AB109" s="44">
        <f t="shared" si="32"/>
        <v>4</v>
      </c>
      <c r="AC109" s="44">
        <f t="shared" si="32"/>
        <v>4</v>
      </c>
      <c r="AD109" s="11">
        <f t="shared" si="33"/>
        <v>8</v>
      </c>
      <c r="AE109" s="12">
        <v>2</v>
      </c>
      <c r="AF109" s="12">
        <v>1</v>
      </c>
      <c r="AG109" s="10">
        <f t="shared" si="26"/>
        <v>3</v>
      </c>
      <c r="AH109" s="12">
        <v>2</v>
      </c>
      <c r="AI109" s="12">
        <v>3</v>
      </c>
      <c r="AJ109" s="10">
        <f t="shared" si="27"/>
        <v>5</v>
      </c>
      <c r="AK109" s="44">
        <f t="shared" si="34"/>
        <v>4</v>
      </c>
      <c r="AL109" s="44">
        <f t="shared" si="34"/>
        <v>4</v>
      </c>
      <c r="AM109" s="11">
        <f t="shared" si="35"/>
        <v>8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589">
        <v>0</v>
      </c>
      <c r="AW109" s="589">
        <v>0</v>
      </c>
      <c r="AX109" s="13">
        <v>3</v>
      </c>
      <c r="AY109" s="13">
        <v>4</v>
      </c>
      <c r="AZ109" s="13">
        <v>1</v>
      </c>
      <c r="BA109" s="13">
        <v>0</v>
      </c>
      <c r="BB109" s="13">
        <v>0</v>
      </c>
      <c r="BC109" s="13">
        <v>0</v>
      </c>
      <c r="BD109" s="310">
        <f t="shared" si="36"/>
        <v>0</v>
      </c>
      <c r="BE109" s="310">
        <f t="shared" si="36"/>
        <v>0</v>
      </c>
      <c r="BF109" s="10">
        <f t="shared" si="37"/>
        <v>0</v>
      </c>
      <c r="BG109" s="311">
        <f t="shared" si="38"/>
        <v>4</v>
      </c>
      <c r="BH109" s="311">
        <f t="shared" si="38"/>
        <v>4</v>
      </c>
      <c r="BI109" s="10">
        <f t="shared" si="39"/>
        <v>8</v>
      </c>
      <c r="BJ109" s="44">
        <f t="shared" si="40"/>
        <v>4</v>
      </c>
      <c r="BK109" s="44">
        <f t="shared" si="40"/>
        <v>4</v>
      </c>
      <c r="BL109" s="11">
        <f t="shared" si="40"/>
        <v>8</v>
      </c>
      <c r="BM109" s="13">
        <v>0</v>
      </c>
      <c r="BN109" s="13">
        <v>0</v>
      </c>
      <c r="BO109" s="13">
        <v>1</v>
      </c>
      <c r="BP109" s="13">
        <v>0</v>
      </c>
      <c r="BQ109" s="13"/>
      <c r="BR109" s="13"/>
      <c r="BS109" s="13"/>
      <c r="BT109" s="13"/>
      <c r="BU109" s="299">
        <f t="shared" si="41"/>
        <v>1</v>
      </c>
      <c r="BV109" s="299">
        <f t="shared" si="41"/>
        <v>0</v>
      </c>
      <c r="BW109" s="44">
        <f t="shared" si="42"/>
        <v>1</v>
      </c>
      <c r="BX109" s="44">
        <f t="shared" si="42"/>
        <v>0</v>
      </c>
      <c r="BY109" s="11">
        <f t="shared" si="43"/>
        <v>1</v>
      </c>
      <c r="BZ109" s="14">
        <f t="shared" si="44"/>
        <v>4</v>
      </c>
      <c r="CA109" s="14">
        <f t="shared" si="44"/>
        <v>4</v>
      </c>
      <c r="CB109" s="525">
        <f t="shared" si="45"/>
        <v>1</v>
      </c>
      <c r="CC109" s="525">
        <f t="shared" si="45"/>
        <v>0</v>
      </c>
      <c r="CD109" s="312">
        <f t="shared" si="46"/>
        <v>5</v>
      </c>
      <c r="CE109" s="312">
        <f t="shared" si="46"/>
        <v>4</v>
      </c>
      <c r="CF109" s="313">
        <f t="shared" si="47"/>
        <v>9</v>
      </c>
      <c r="CG109" s="302"/>
    </row>
    <row r="110" spans="2:85" ht="14.25" x14ac:dyDescent="0.25">
      <c r="B110" s="9">
        <v>98</v>
      </c>
      <c r="C110" s="9" t="s">
        <v>265</v>
      </c>
      <c r="D110" s="37" t="s">
        <v>31</v>
      </c>
      <c r="E110" s="526">
        <v>60712723</v>
      </c>
      <c r="F110" s="527" t="s">
        <v>892</v>
      </c>
      <c r="G110" s="9" t="s">
        <v>53</v>
      </c>
      <c r="H110" s="9"/>
      <c r="I110" s="9"/>
      <c r="J110" s="9"/>
      <c r="K110" s="9"/>
      <c r="L110" s="9"/>
      <c r="M110" s="9"/>
      <c r="N110" s="9">
        <v>1</v>
      </c>
      <c r="O110" s="9">
        <v>0</v>
      </c>
      <c r="P110" s="299">
        <f t="shared" si="28"/>
        <v>1</v>
      </c>
      <c r="Q110" s="299">
        <f t="shared" si="28"/>
        <v>0</v>
      </c>
      <c r="R110" s="300">
        <f t="shared" si="29"/>
        <v>1</v>
      </c>
      <c r="S110" s="289">
        <v>5</v>
      </c>
      <c r="T110" s="289">
        <v>5</v>
      </c>
      <c r="U110" s="289"/>
      <c r="V110" s="289"/>
      <c r="W110" s="289"/>
      <c r="X110" s="289"/>
      <c r="Y110" s="299">
        <f t="shared" si="30"/>
        <v>5</v>
      </c>
      <c r="Z110" s="299">
        <f t="shared" si="30"/>
        <v>5</v>
      </c>
      <c r="AA110" s="10">
        <f t="shared" si="31"/>
        <v>10</v>
      </c>
      <c r="AB110" s="44">
        <f t="shared" si="32"/>
        <v>6</v>
      </c>
      <c r="AC110" s="44">
        <f t="shared" si="32"/>
        <v>5</v>
      </c>
      <c r="AD110" s="11">
        <f t="shared" si="33"/>
        <v>11</v>
      </c>
      <c r="AE110" s="12">
        <v>2</v>
      </c>
      <c r="AF110" s="12">
        <v>1</v>
      </c>
      <c r="AG110" s="10">
        <f t="shared" si="26"/>
        <v>3</v>
      </c>
      <c r="AH110" s="12">
        <v>4</v>
      </c>
      <c r="AI110" s="12">
        <v>4</v>
      </c>
      <c r="AJ110" s="10">
        <f t="shared" si="27"/>
        <v>8</v>
      </c>
      <c r="AK110" s="44">
        <f t="shared" si="34"/>
        <v>6</v>
      </c>
      <c r="AL110" s="44">
        <f t="shared" si="34"/>
        <v>5</v>
      </c>
      <c r="AM110" s="11">
        <f t="shared" si="35"/>
        <v>11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2</v>
      </c>
      <c r="AU110" s="13">
        <v>0</v>
      </c>
      <c r="AV110" s="589">
        <v>0</v>
      </c>
      <c r="AW110" s="589">
        <v>0</v>
      </c>
      <c r="AX110" s="13">
        <v>4</v>
      </c>
      <c r="AY110" s="13">
        <v>5</v>
      </c>
      <c r="AZ110" s="13">
        <v>0</v>
      </c>
      <c r="BA110" s="13">
        <v>0</v>
      </c>
      <c r="BB110" s="13">
        <v>0</v>
      </c>
      <c r="BC110" s="13">
        <v>0</v>
      </c>
      <c r="BD110" s="310">
        <f t="shared" si="36"/>
        <v>2</v>
      </c>
      <c r="BE110" s="310">
        <f t="shared" si="36"/>
        <v>0</v>
      </c>
      <c r="BF110" s="10">
        <f t="shared" si="37"/>
        <v>2</v>
      </c>
      <c r="BG110" s="311">
        <f t="shared" si="38"/>
        <v>4</v>
      </c>
      <c r="BH110" s="311">
        <f t="shared" si="38"/>
        <v>5</v>
      </c>
      <c r="BI110" s="10">
        <f t="shared" si="39"/>
        <v>9</v>
      </c>
      <c r="BJ110" s="44">
        <f t="shared" si="40"/>
        <v>6</v>
      </c>
      <c r="BK110" s="44">
        <f t="shared" si="40"/>
        <v>5</v>
      </c>
      <c r="BL110" s="11">
        <f t="shared" si="40"/>
        <v>11</v>
      </c>
      <c r="BM110" s="13">
        <v>0</v>
      </c>
      <c r="BN110" s="13">
        <v>0</v>
      </c>
      <c r="BO110" s="13">
        <v>0</v>
      </c>
      <c r="BP110" s="13">
        <v>1</v>
      </c>
      <c r="BQ110" s="13"/>
      <c r="BR110" s="13"/>
      <c r="BS110" s="13"/>
      <c r="BT110" s="13"/>
      <c r="BU110" s="299">
        <f t="shared" si="41"/>
        <v>0</v>
      </c>
      <c r="BV110" s="299">
        <f t="shared" si="41"/>
        <v>1</v>
      </c>
      <c r="BW110" s="44">
        <f t="shared" si="42"/>
        <v>0</v>
      </c>
      <c r="BX110" s="44">
        <f t="shared" si="42"/>
        <v>1</v>
      </c>
      <c r="BY110" s="11">
        <f t="shared" si="43"/>
        <v>1</v>
      </c>
      <c r="BZ110" s="14">
        <f t="shared" si="44"/>
        <v>6</v>
      </c>
      <c r="CA110" s="14">
        <f t="shared" si="44"/>
        <v>5</v>
      </c>
      <c r="CB110" s="525">
        <f t="shared" si="45"/>
        <v>0</v>
      </c>
      <c r="CC110" s="525">
        <f t="shared" si="45"/>
        <v>1</v>
      </c>
      <c r="CD110" s="312">
        <f t="shared" si="46"/>
        <v>6</v>
      </c>
      <c r="CE110" s="312">
        <f t="shared" si="46"/>
        <v>6</v>
      </c>
      <c r="CF110" s="313">
        <f t="shared" si="47"/>
        <v>12</v>
      </c>
      <c r="CG110" s="302"/>
    </row>
    <row r="111" spans="2:85" ht="14.25" x14ac:dyDescent="0.25">
      <c r="B111" s="9">
        <v>99</v>
      </c>
      <c r="C111" s="9" t="s">
        <v>265</v>
      </c>
      <c r="D111" s="37" t="s">
        <v>31</v>
      </c>
      <c r="E111" s="526">
        <v>60712724</v>
      </c>
      <c r="F111" s="527" t="s">
        <v>893</v>
      </c>
      <c r="G111" s="9" t="s">
        <v>53</v>
      </c>
      <c r="H111" s="9"/>
      <c r="I111" s="9"/>
      <c r="J111" s="9"/>
      <c r="K111" s="9"/>
      <c r="L111" s="9"/>
      <c r="M111" s="9"/>
      <c r="N111" s="9">
        <v>2</v>
      </c>
      <c r="O111" s="9">
        <v>1</v>
      </c>
      <c r="P111" s="299">
        <f t="shared" si="28"/>
        <v>2</v>
      </c>
      <c r="Q111" s="299">
        <f t="shared" si="28"/>
        <v>1</v>
      </c>
      <c r="R111" s="300">
        <f t="shared" si="29"/>
        <v>3</v>
      </c>
      <c r="S111" s="289">
        <v>4</v>
      </c>
      <c r="T111" s="289">
        <v>4</v>
      </c>
      <c r="U111" s="289"/>
      <c r="V111" s="289"/>
      <c r="W111" s="289"/>
      <c r="X111" s="289"/>
      <c r="Y111" s="299">
        <f t="shared" si="30"/>
        <v>4</v>
      </c>
      <c r="Z111" s="299">
        <f t="shared" si="30"/>
        <v>4</v>
      </c>
      <c r="AA111" s="10">
        <f t="shared" si="31"/>
        <v>8</v>
      </c>
      <c r="AB111" s="44">
        <f t="shared" si="32"/>
        <v>6</v>
      </c>
      <c r="AC111" s="44">
        <f t="shared" si="32"/>
        <v>5</v>
      </c>
      <c r="AD111" s="11">
        <f t="shared" si="33"/>
        <v>11</v>
      </c>
      <c r="AE111" s="12">
        <v>2</v>
      </c>
      <c r="AF111" s="12">
        <v>3</v>
      </c>
      <c r="AG111" s="10">
        <f t="shared" si="26"/>
        <v>5</v>
      </c>
      <c r="AH111" s="12">
        <v>4</v>
      </c>
      <c r="AI111" s="12">
        <v>2</v>
      </c>
      <c r="AJ111" s="10">
        <f t="shared" si="27"/>
        <v>6</v>
      </c>
      <c r="AK111" s="44">
        <f t="shared" si="34"/>
        <v>6</v>
      </c>
      <c r="AL111" s="44">
        <f t="shared" si="34"/>
        <v>5</v>
      </c>
      <c r="AM111" s="11">
        <f t="shared" si="35"/>
        <v>11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589">
        <v>0</v>
      </c>
      <c r="AW111" s="589">
        <v>0</v>
      </c>
      <c r="AX111" s="13">
        <v>6</v>
      </c>
      <c r="AY111" s="13">
        <v>5</v>
      </c>
      <c r="AZ111" s="13">
        <v>0</v>
      </c>
      <c r="BA111" s="13">
        <v>0</v>
      </c>
      <c r="BB111" s="13">
        <v>0</v>
      </c>
      <c r="BC111" s="13">
        <v>0</v>
      </c>
      <c r="BD111" s="310">
        <f t="shared" si="36"/>
        <v>0</v>
      </c>
      <c r="BE111" s="310">
        <f t="shared" si="36"/>
        <v>0</v>
      </c>
      <c r="BF111" s="10">
        <f t="shared" si="37"/>
        <v>0</v>
      </c>
      <c r="BG111" s="311">
        <f t="shared" si="38"/>
        <v>6</v>
      </c>
      <c r="BH111" s="311">
        <f t="shared" si="38"/>
        <v>5</v>
      </c>
      <c r="BI111" s="10">
        <f t="shared" si="39"/>
        <v>11</v>
      </c>
      <c r="BJ111" s="44">
        <f t="shared" si="40"/>
        <v>6</v>
      </c>
      <c r="BK111" s="44">
        <f t="shared" si="40"/>
        <v>5</v>
      </c>
      <c r="BL111" s="11">
        <f t="shared" si="40"/>
        <v>11</v>
      </c>
      <c r="BM111" s="13">
        <v>0</v>
      </c>
      <c r="BN111" s="13">
        <v>0</v>
      </c>
      <c r="BO111" s="13">
        <v>2</v>
      </c>
      <c r="BP111" s="13">
        <v>3</v>
      </c>
      <c r="BQ111" s="13"/>
      <c r="BR111" s="13"/>
      <c r="BS111" s="13"/>
      <c r="BT111" s="13"/>
      <c r="BU111" s="299">
        <f t="shared" si="41"/>
        <v>2</v>
      </c>
      <c r="BV111" s="299">
        <f t="shared" si="41"/>
        <v>3</v>
      </c>
      <c r="BW111" s="44">
        <f t="shared" si="42"/>
        <v>2</v>
      </c>
      <c r="BX111" s="44">
        <f t="shared" si="42"/>
        <v>3</v>
      </c>
      <c r="BY111" s="11">
        <f t="shared" si="43"/>
        <v>5</v>
      </c>
      <c r="BZ111" s="14">
        <f t="shared" si="44"/>
        <v>6</v>
      </c>
      <c r="CA111" s="14">
        <f t="shared" si="44"/>
        <v>5</v>
      </c>
      <c r="CB111" s="525">
        <f t="shared" si="45"/>
        <v>2</v>
      </c>
      <c r="CC111" s="525">
        <f t="shared" si="45"/>
        <v>3</v>
      </c>
      <c r="CD111" s="312">
        <f t="shared" si="46"/>
        <v>8</v>
      </c>
      <c r="CE111" s="312">
        <f t="shared" si="46"/>
        <v>8</v>
      </c>
      <c r="CF111" s="313">
        <f t="shared" si="47"/>
        <v>16</v>
      </c>
      <c r="CG111" s="302"/>
    </row>
    <row r="112" spans="2:85" ht="14.25" x14ac:dyDescent="0.25">
      <c r="B112" s="9">
        <v>100</v>
      </c>
      <c r="C112" s="9" t="s">
        <v>265</v>
      </c>
      <c r="D112" s="37" t="s">
        <v>31</v>
      </c>
      <c r="E112" s="526">
        <v>60712725</v>
      </c>
      <c r="F112" s="527" t="s">
        <v>894</v>
      </c>
      <c r="G112" s="9" t="s">
        <v>53</v>
      </c>
      <c r="H112" s="9"/>
      <c r="I112" s="9"/>
      <c r="J112" s="9"/>
      <c r="K112" s="9"/>
      <c r="L112" s="9"/>
      <c r="M112" s="9"/>
      <c r="N112" s="9">
        <v>0</v>
      </c>
      <c r="O112" s="9">
        <v>1</v>
      </c>
      <c r="P112" s="299">
        <f t="shared" si="28"/>
        <v>0</v>
      </c>
      <c r="Q112" s="299">
        <f t="shared" si="28"/>
        <v>1</v>
      </c>
      <c r="R112" s="300">
        <f t="shared" si="29"/>
        <v>1</v>
      </c>
      <c r="S112" s="289">
        <v>8</v>
      </c>
      <c r="T112" s="289">
        <v>5</v>
      </c>
      <c r="U112" s="289"/>
      <c r="V112" s="289"/>
      <c r="W112" s="289"/>
      <c r="X112" s="289"/>
      <c r="Y112" s="299">
        <f t="shared" si="30"/>
        <v>8</v>
      </c>
      <c r="Z112" s="299">
        <f t="shared" si="30"/>
        <v>5</v>
      </c>
      <c r="AA112" s="10">
        <f t="shared" si="31"/>
        <v>13</v>
      </c>
      <c r="AB112" s="44">
        <f t="shared" si="32"/>
        <v>8</v>
      </c>
      <c r="AC112" s="44">
        <f t="shared" si="32"/>
        <v>6</v>
      </c>
      <c r="AD112" s="11">
        <f t="shared" si="33"/>
        <v>14</v>
      </c>
      <c r="AE112" s="12">
        <v>1</v>
      </c>
      <c r="AF112" s="12">
        <v>1</v>
      </c>
      <c r="AG112" s="10">
        <f t="shared" si="26"/>
        <v>2</v>
      </c>
      <c r="AH112" s="12">
        <v>7</v>
      </c>
      <c r="AI112" s="12">
        <v>5</v>
      </c>
      <c r="AJ112" s="10">
        <f t="shared" si="27"/>
        <v>12</v>
      </c>
      <c r="AK112" s="44">
        <f t="shared" si="34"/>
        <v>8</v>
      </c>
      <c r="AL112" s="44">
        <f t="shared" si="34"/>
        <v>6</v>
      </c>
      <c r="AM112" s="11">
        <f t="shared" si="35"/>
        <v>14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589">
        <v>0</v>
      </c>
      <c r="AW112" s="589">
        <v>0</v>
      </c>
      <c r="AX112" s="13">
        <v>8</v>
      </c>
      <c r="AY112" s="13">
        <v>6</v>
      </c>
      <c r="AZ112" s="13">
        <v>0</v>
      </c>
      <c r="BA112" s="13">
        <v>0</v>
      </c>
      <c r="BB112" s="13">
        <v>0</v>
      </c>
      <c r="BC112" s="13">
        <v>0</v>
      </c>
      <c r="BD112" s="310">
        <f t="shared" si="36"/>
        <v>0</v>
      </c>
      <c r="BE112" s="310">
        <f t="shared" si="36"/>
        <v>0</v>
      </c>
      <c r="BF112" s="10">
        <f t="shared" si="37"/>
        <v>0</v>
      </c>
      <c r="BG112" s="311">
        <f t="shared" si="38"/>
        <v>8</v>
      </c>
      <c r="BH112" s="311">
        <f t="shared" si="38"/>
        <v>6</v>
      </c>
      <c r="BI112" s="10">
        <f t="shared" si="39"/>
        <v>14</v>
      </c>
      <c r="BJ112" s="44">
        <f t="shared" si="40"/>
        <v>8</v>
      </c>
      <c r="BK112" s="44">
        <f t="shared" si="40"/>
        <v>6</v>
      </c>
      <c r="BL112" s="11">
        <f t="shared" si="40"/>
        <v>14</v>
      </c>
      <c r="BM112" s="13">
        <v>0</v>
      </c>
      <c r="BN112" s="13">
        <v>0</v>
      </c>
      <c r="BO112" s="13">
        <v>0</v>
      </c>
      <c r="BP112" s="13">
        <v>3</v>
      </c>
      <c r="BQ112" s="13"/>
      <c r="BR112" s="13"/>
      <c r="BS112" s="13"/>
      <c r="BT112" s="13"/>
      <c r="BU112" s="299">
        <f t="shared" si="41"/>
        <v>0</v>
      </c>
      <c r="BV112" s="299">
        <f t="shared" si="41"/>
        <v>3</v>
      </c>
      <c r="BW112" s="44">
        <f t="shared" si="42"/>
        <v>0</v>
      </c>
      <c r="BX112" s="44">
        <f t="shared" si="42"/>
        <v>3</v>
      </c>
      <c r="BY112" s="11">
        <f t="shared" si="43"/>
        <v>3</v>
      </c>
      <c r="BZ112" s="14">
        <f t="shared" si="44"/>
        <v>8</v>
      </c>
      <c r="CA112" s="14">
        <f t="shared" si="44"/>
        <v>6</v>
      </c>
      <c r="CB112" s="525">
        <f t="shared" si="45"/>
        <v>0</v>
      </c>
      <c r="CC112" s="525">
        <f t="shared" si="45"/>
        <v>3</v>
      </c>
      <c r="CD112" s="312">
        <f t="shared" si="46"/>
        <v>8</v>
      </c>
      <c r="CE112" s="312">
        <f t="shared" si="46"/>
        <v>9</v>
      </c>
      <c r="CF112" s="313">
        <f t="shared" si="47"/>
        <v>17</v>
      </c>
      <c r="CG112" s="302"/>
    </row>
    <row r="113" spans="2:85" ht="14.25" x14ac:dyDescent="0.25">
      <c r="B113" s="9">
        <v>101</v>
      </c>
      <c r="C113" s="9" t="s">
        <v>265</v>
      </c>
      <c r="D113" s="37" t="s">
        <v>31</v>
      </c>
      <c r="E113" s="526">
        <v>60712726</v>
      </c>
      <c r="F113" s="527" t="s">
        <v>895</v>
      </c>
      <c r="G113" s="9" t="s">
        <v>53</v>
      </c>
      <c r="H113" s="9"/>
      <c r="I113" s="9"/>
      <c r="J113" s="9"/>
      <c r="K113" s="9"/>
      <c r="L113" s="9"/>
      <c r="M113" s="9"/>
      <c r="N113" s="9">
        <v>0</v>
      </c>
      <c r="O113" s="9">
        <v>1</v>
      </c>
      <c r="P113" s="299">
        <f t="shared" si="28"/>
        <v>0</v>
      </c>
      <c r="Q113" s="299">
        <f t="shared" si="28"/>
        <v>1</v>
      </c>
      <c r="R113" s="300">
        <f t="shared" si="29"/>
        <v>1</v>
      </c>
      <c r="S113" s="289">
        <v>5</v>
      </c>
      <c r="T113" s="289">
        <v>3</v>
      </c>
      <c r="U113" s="289"/>
      <c r="V113" s="289"/>
      <c r="W113" s="289"/>
      <c r="X113" s="289"/>
      <c r="Y113" s="299">
        <f t="shared" si="30"/>
        <v>5</v>
      </c>
      <c r="Z113" s="299">
        <f t="shared" si="30"/>
        <v>3</v>
      </c>
      <c r="AA113" s="10">
        <f t="shared" si="31"/>
        <v>8</v>
      </c>
      <c r="AB113" s="44">
        <f t="shared" si="32"/>
        <v>5</v>
      </c>
      <c r="AC113" s="44">
        <f t="shared" si="32"/>
        <v>4</v>
      </c>
      <c r="AD113" s="11">
        <f t="shared" si="33"/>
        <v>9</v>
      </c>
      <c r="AE113" s="12">
        <v>3</v>
      </c>
      <c r="AF113" s="12">
        <v>0</v>
      </c>
      <c r="AG113" s="10">
        <f t="shared" si="26"/>
        <v>3</v>
      </c>
      <c r="AH113" s="12">
        <v>2</v>
      </c>
      <c r="AI113" s="12">
        <v>4</v>
      </c>
      <c r="AJ113" s="10">
        <f t="shared" si="27"/>
        <v>6</v>
      </c>
      <c r="AK113" s="44">
        <f t="shared" si="34"/>
        <v>5</v>
      </c>
      <c r="AL113" s="44">
        <f t="shared" si="34"/>
        <v>4</v>
      </c>
      <c r="AM113" s="11">
        <f t="shared" si="35"/>
        <v>9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589">
        <v>0</v>
      </c>
      <c r="AW113" s="589">
        <v>0</v>
      </c>
      <c r="AX113" s="13">
        <v>4</v>
      </c>
      <c r="AY113" s="13">
        <v>4</v>
      </c>
      <c r="AZ113" s="13">
        <v>1</v>
      </c>
      <c r="BA113" s="13">
        <v>0</v>
      </c>
      <c r="BB113" s="13">
        <v>0</v>
      </c>
      <c r="BC113" s="13">
        <v>0</v>
      </c>
      <c r="BD113" s="310">
        <f t="shared" si="36"/>
        <v>0</v>
      </c>
      <c r="BE113" s="310">
        <f t="shared" si="36"/>
        <v>0</v>
      </c>
      <c r="BF113" s="10">
        <f t="shared" si="37"/>
        <v>0</v>
      </c>
      <c r="BG113" s="311">
        <f t="shared" si="38"/>
        <v>5</v>
      </c>
      <c r="BH113" s="311">
        <f t="shared" si="38"/>
        <v>4</v>
      </c>
      <c r="BI113" s="10">
        <f t="shared" si="39"/>
        <v>9</v>
      </c>
      <c r="BJ113" s="44">
        <f t="shared" si="40"/>
        <v>5</v>
      </c>
      <c r="BK113" s="44">
        <f t="shared" si="40"/>
        <v>4</v>
      </c>
      <c r="BL113" s="11">
        <f t="shared" si="40"/>
        <v>9</v>
      </c>
      <c r="BM113" s="13">
        <v>0</v>
      </c>
      <c r="BN113" s="13">
        <v>0</v>
      </c>
      <c r="BO113" s="13">
        <v>0</v>
      </c>
      <c r="BP113" s="13">
        <v>1</v>
      </c>
      <c r="BQ113" s="13"/>
      <c r="BR113" s="13"/>
      <c r="BS113" s="13"/>
      <c r="BT113" s="13"/>
      <c r="BU113" s="299">
        <f t="shared" si="41"/>
        <v>0</v>
      </c>
      <c r="BV113" s="299">
        <f t="shared" si="41"/>
        <v>1</v>
      </c>
      <c r="BW113" s="44">
        <f t="shared" si="42"/>
        <v>0</v>
      </c>
      <c r="BX113" s="44">
        <f t="shared" si="42"/>
        <v>1</v>
      </c>
      <c r="BY113" s="11">
        <f t="shared" si="43"/>
        <v>1</v>
      </c>
      <c r="BZ113" s="14">
        <f t="shared" si="44"/>
        <v>5</v>
      </c>
      <c r="CA113" s="14">
        <f t="shared" si="44"/>
        <v>4</v>
      </c>
      <c r="CB113" s="525">
        <f t="shared" si="45"/>
        <v>0</v>
      </c>
      <c r="CC113" s="525">
        <f t="shared" si="45"/>
        <v>1</v>
      </c>
      <c r="CD113" s="312">
        <f t="shared" si="46"/>
        <v>5</v>
      </c>
      <c r="CE113" s="312">
        <f t="shared" si="46"/>
        <v>5</v>
      </c>
      <c r="CF113" s="313">
        <f t="shared" si="47"/>
        <v>10</v>
      </c>
      <c r="CG113" s="302"/>
    </row>
    <row r="114" spans="2:85" ht="14.25" x14ac:dyDescent="0.25">
      <c r="B114" s="9">
        <v>102</v>
      </c>
      <c r="C114" s="9" t="s">
        <v>265</v>
      </c>
      <c r="D114" s="37" t="s">
        <v>31</v>
      </c>
      <c r="E114" s="526">
        <v>60712727</v>
      </c>
      <c r="F114" s="527" t="s">
        <v>896</v>
      </c>
      <c r="G114" s="9" t="s">
        <v>53</v>
      </c>
      <c r="H114" s="9"/>
      <c r="I114" s="9"/>
      <c r="J114" s="9"/>
      <c r="K114" s="9"/>
      <c r="L114" s="9"/>
      <c r="M114" s="9"/>
      <c r="N114" s="9">
        <v>3</v>
      </c>
      <c r="O114" s="9">
        <v>0</v>
      </c>
      <c r="P114" s="299">
        <f t="shared" si="28"/>
        <v>3</v>
      </c>
      <c r="Q114" s="299">
        <f t="shared" si="28"/>
        <v>0</v>
      </c>
      <c r="R114" s="300">
        <f t="shared" si="29"/>
        <v>3</v>
      </c>
      <c r="S114" s="289">
        <v>7</v>
      </c>
      <c r="T114" s="289">
        <v>6</v>
      </c>
      <c r="U114" s="289"/>
      <c r="V114" s="289"/>
      <c r="W114" s="289"/>
      <c r="X114" s="289"/>
      <c r="Y114" s="299">
        <f t="shared" si="30"/>
        <v>7</v>
      </c>
      <c r="Z114" s="299">
        <f t="shared" si="30"/>
        <v>6</v>
      </c>
      <c r="AA114" s="10">
        <f t="shared" si="31"/>
        <v>13</v>
      </c>
      <c r="AB114" s="44">
        <f t="shared" si="32"/>
        <v>10</v>
      </c>
      <c r="AC114" s="44">
        <f t="shared" si="32"/>
        <v>6</v>
      </c>
      <c r="AD114" s="11">
        <f t="shared" si="33"/>
        <v>16</v>
      </c>
      <c r="AE114" s="12">
        <v>6</v>
      </c>
      <c r="AF114" s="12">
        <v>2</v>
      </c>
      <c r="AG114" s="10">
        <f t="shared" si="26"/>
        <v>8</v>
      </c>
      <c r="AH114" s="12">
        <v>4</v>
      </c>
      <c r="AI114" s="12">
        <v>4</v>
      </c>
      <c r="AJ114" s="10">
        <f t="shared" si="27"/>
        <v>8</v>
      </c>
      <c r="AK114" s="44">
        <f t="shared" si="34"/>
        <v>10</v>
      </c>
      <c r="AL114" s="44">
        <f t="shared" si="34"/>
        <v>6</v>
      </c>
      <c r="AM114" s="11">
        <f t="shared" si="35"/>
        <v>16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5</v>
      </c>
      <c r="AU114" s="13">
        <v>2</v>
      </c>
      <c r="AV114" s="589">
        <v>0</v>
      </c>
      <c r="AW114" s="589">
        <v>0</v>
      </c>
      <c r="AX114" s="13">
        <v>5</v>
      </c>
      <c r="AY114" s="13">
        <v>4</v>
      </c>
      <c r="AZ114" s="13">
        <v>0</v>
      </c>
      <c r="BA114" s="13">
        <v>0</v>
      </c>
      <c r="BB114" s="13">
        <v>0</v>
      </c>
      <c r="BC114" s="13">
        <v>0</v>
      </c>
      <c r="BD114" s="310">
        <f t="shared" si="36"/>
        <v>5</v>
      </c>
      <c r="BE114" s="310">
        <f t="shared" si="36"/>
        <v>2</v>
      </c>
      <c r="BF114" s="10">
        <f t="shared" si="37"/>
        <v>7</v>
      </c>
      <c r="BG114" s="311">
        <f t="shared" si="38"/>
        <v>5</v>
      </c>
      <c r="BH114" s="311">
        <f t="shared" si="38"/>
        <v>4</v>
      </c>
      <c r="BI114" s="10">
        <f t="shared" si="39"/>
        <v>9</v>
      </c>
      <c r="BJ114" s="44">
        <f t="shared" si="40"/>
        <v>10</v>
      </c>
      <c r="BK114" s="44">
        <f t="shared" si="40"/>
        <v>6</v>
      </c>
      <c r="BL114" s="11">
        <f t="shared" si="40"/>
        <v>16</v>
      </c>
      <c r="BM114" s="13">
        <v>0</v>
      </c>
      <c r="BN114" s="13">
        <v>0</v>
      </c>
      <c r="BO114" s="13">
        <v>0</v>
      </c>
      <c r="BP114" s="13">
        <v>0</v>
      </c>
      <c r="BQ114" s="13"/>
      <c r="BR114" s="13"/>
      <c r="BS114" s="13"/>
      <c r="BT114" s="13"/>
      <c r="BU114" s="299">
        <f t="shared" si="41"/>
        <v>0</v>
      </c>
      <c r="BV114" s="299">
        <f t="shared" si="41"/>
        <v>0</v>
      </c>
      <c r="BW114" s="44">
        <f t="shared" si="42"/>
        <v>0</v>
      </c>
      <c r="BX114" s="44">
        <f t="shared" si="42"/>
        <v>0</v>
      </c>
      <c r="BY114" s="11">
        <f t="shared" si="43"/>
        <v>0</v>
      </c>
      <c r="BZ114" s="14">
        <f t="shared" si="44"/>
        <v>10</v>
      </c>
      <c r="CA114" s="14">
        <f t="shared" si="44"/>
        <v>6</v>
      </c>
      <c r="CB114" s="525">
        <f t="shared" si="45"/>
        <v>0</v>
      </c>
      <c r="CC114" s="525">
        <f t="shared" si="45"/>
        <v>0</v>
      </c>
      <c r="CD114" s="312">
        <f t="shared" si="46"/>
        <v>10</v>
      </c>
      <c r="CE114" s="312">
        <f t="shared" si="46"/>
        <v>6</v>
      </c>
      <c r="CF114" s="313">
        <f t="shared" si="47"/>
        <v>16</v>
      </c>
      <c r="CG114" s="302"/>
    </row>
    <row r="115" spans="2:85" ht="14.25" x14ac:dyDescent="0.25">
      <c r="B115" s="9">
        <v>103</v>
      </c>
      <c r="C115" s="9" t="s">
        <v>265</v>
      </c>
      <c r="D115" s="37" t="s">
        <v>31</v>
      </c>
      <c r="E115" s="526">
        <v>60712728</v>
      </c>
      <c r="F115" s="527" t="s">
        <v>897</v>
      </c>
      <c r="G115" s="9" t="s">
        <v>53</v>
      </c>
      <c r="H115" s="9"/>
      <c r="I115" s="9"/>
      <c r="J115" s="9"/>
      <c r="K115" s="9"/>
      <c r="L115" s="9"/>
      <c r="M115" s="9"/>
      <c r="N115" s="9">
        <v>1</v>
      </c>
      <c r="O115" s="9">
        <v>1</v>
      </c>
      <c r="P115" s="299">
        <f t="shared" si="28"/>
        <v>1</v>
      </c>
      <c r="Q115" s="299">
        <f t="shared" si="28"/>
        <v>1</v>
      </c>
      <c r="R115" s="300">
        <f t="shared" si="29"/>
        <v>2</v>
      </c>
      <c r="S115" s="289">
        <v>8</v>
      </c>
      <c r="T115" s="289">
        <v>4</v>
      </c>
      <c r="U115" s="289"/>
      <c r="V115" s="289"/>
      <c r="W115" s="289"/>
      <c r="X115" s="289"/>
      <c r="Y115" s="299">
        <f t="shared" si="30"/>
        <v>8</v>
      </c>
      <c r="Z115" s="299">
        <f t="shared" si="30"/>
        <v>4</v>
      </c>
      <c r="AA115" s="10">
        <f t="shared" si="31"/>
        <v>12</v>
      </c>
      <c r="AB115" s="44">
        <f t="shared" si="32"/>
        <v>9</v>
      </c>
      <c r="AC115" s="44">
        <f t="shared" si="32"/>
        <v>5</v>
      </c>
      <c r="AD115" s="11">
        <f t="shared" si="33"/>
        <v>14</v>
      </c>
      <c r="AE115" s="12">
        <v>5</v>
      </c>
      <c r="AF115" s="12">
        <v>1</v>
      </c>
      <c r="AG115" s="10">
        <f t="shared" si="26"/>
        <v>6</v>
      </c>
      <c r="AH115" s="12">
        <v>4</v>
      </c>
      <c r="AI115" s="12">
        <v>4</v>
      </c>
      <c r="AJ115" s="10">
        <f t="shared" si="27"/>
        <v>8</v>
      </c>
      <c r="AK115" s="44">
        <f t="shared" si="34"/>
        <v>9</v>
      </c>
      <c r="AL115" s="44">
        <f t="shared" si="34"/>
        <v>5</v>
      </c>
      <c r="AM115" s="11">
        <f t="shared" si="35"/>
        <v>14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1</v>
      </c>
      <c r="AU115" s="13">
        <v>1</v>
      </c>
      <c r="AV115" s="589">
        <v>0</v>
      </c>
      <c r="AW115" s="589">
        <v>0</v>
      </c>
      <c r="AX115" s="13">
        <v>8</v>
      </c>
      <c r="AY115" s="13">
        <v>3</v>
      </c>
      <c r="AZ115" s="13">
        <v>0</v>
      </c>
      <c r="BA115" s="13">
        <v>1</v>
      </c>
      <c r="BB115" s="13">
        <v>0</v>
      </c>
      <c r="BC115" s="13">
        <v>0</v>
      </c>
      <c r="BD115" s="310">
        <f t="shared" si="36"/>
        <v>1</v>
      </c>
      <c r="BE115" s="310">
        <f t="shared" si="36"/>
        <v>1</v>
      </c>
      <c r="BF115" s="10">
        <f t="shared" si="37"/>
        <v>2</v>
      </c>
      <c r="BG115" s="311">
        <f t="shared" si="38"/>
        <v>8</v>
      </c>
      <c r="BH115" s="311">
        <f t="shared" si="38"/>
        <v>4</v>
      </c>
      <c r="BI115" s="10">
        <f t="shared" si="39"/>
        <v>12</v>
      </c>
      <c r="BJ115" s="44">
        <f t="shared" si="40"/>
        <v>9</v>
      </c>
      <c r="BK115" s="44">
        <f t="shared" si="40"/>
        <v>5</v>
      </c>
      <c r="BL115" s="11">
        <f t="shared" si="40"/>
        <v>14</v>
      </c>
      <c r="BM115" s="13">
        <v>0</v>
      </c>
      <c r="BN115" s="13">
        <v>0</v>
      </c>
      <c r="BO115" s="13">
        <v>1</v>
      </c>
      <c r="BP115" s="13">
        <v>0</v>
      </c>
      <c r="BQ115" s="13"/>
      <c r="BR115" s="13"/>
      <c r="BS115" s="13"/>
      <c r="BT115" s="13"/>
      <c r="BU115" s="299">
        <f t="shared" si="41"/>
        <v>1</v>
      </c>
      <c r="BV115" s="299">
        <f t="shared" si="41"/>
        <v>0</v>
      </c>
      <c r="BW115" s="44">
        <f t="shared" si="42"/>
        <v>1</v>
      </c>
      <c r="BX115" s="44">
        <f t="shared" si="42"/>
        <v>0</v>
      </c>
      <c r="BY115" s="11">
        <f t="shared" si="43"/>
        <v>1</v>
      </c>
      <c r="BZ115" s="14">
        <f t="shared" si="44"/>
        <v>9</v>
      </c>
      <c r="CA115" s="14">
        <f t="shared" si="44"/>
        <v>5</v>
      </c>
      <c r="CB115" s="525">
        <f t="shared" si="45"/>
        <v>1</v>
      </c>
      <c r="CC115" s="525">
        <f t="shared" si="45"/>
        <v>0</v>
      </c>
      <c r="CD115" s="312">
        <f t="shared" si="46"/>
        <v>10</v>
      </c>
      <c r="CE115" s="312">
        <f t="shared" si="46"/>
        <v>5</v>
      </c>
      <c r="CF115" s="313">
        <f t="shared" si="47"/>
        <v>15</v>
      </c>
      <c r="CG115" s="302"/>
    </row>
    <row r="116" spans="2:85" ht="14.25" x14ac:dyDescent="0.25">
      <c r="B116" s="9">
        <v>104</v>
      </c>
      <c r="C116" s="9" t="s">
        <v>265</v>
      </c>
      <c r="D116" s="37" t="s">
        <v>31</v>
      </c>
      <c r="E116" s="526">
        <v>60712729</v>
      </c>
      <c r="F116" s="527" t="s">
        <v>898</v>
      </c>
      <c r="G116" s="9" t="s">
        <v>53</v>
      </c>
      <c r="H116" s="9"/>
      <c r="I116" s="9"/>
      <c r="J116" s="9"/>
      <c r="K116" s="9"/>
      <c r="L116" s="9"/>
      <c r="M116" s="9"/>
      <c r="N116" s="9">
        <v>2</v>
      </c>
      <c r="O116" s="9">
        <v>3</v>
      </c>
      <c r="P116" s="299">
        <f t="shared" si="28"/>
        <v>2</v>
      </c>
      <c r="Q116" s="299">
        <f t="shared" si="28"/>
        <v>3</v>
      </c>
      <c r="R116" s="300">
        <f t="shared" si="29"/>
        <v>5</v>
      </c>
      <c r="S116" s="289">
        <v>3</v>
      </c>
      <c r="T116" s="289">
        <v>3</v>
      </c>
      <c r="U116" s="289"/>
      <c r="V116" s="289"/>
      <c r="W116" s="289"/>
      <c r="X116" s="289"/>
      <c r="Y116" s="299">
        <f t="shared" si="30"/>
        <v>3</v>
      </c>
      <c r="Z116" s="299">
        <f t="shared" si="30"/>
        <v>3</v>
      </c>
      <c r="AA116" s="10">
        <f t="shared" si="31"/>
        <v>6</v>
      </c>
      <c r="AB116" s="44">
        <f t="shared" si="32"/>
        <v>5</v>
      </c>
      <c r="AC116" s="44">
        <f t="shared" si="32"/>
        <v>6</v>
      </c>
      <c r="AD116" s="11">
        <f t="shared" si="33"/>
        <v>11</v>
      </c>
      <c r="AE116" s="12">
        <v>1</v>
      </c>
      <c r="AF116" s="12">
        <v>2</v>
      </c>
      <c r="AG116" s="10">
        <f t="shared" si="26"/>
        <v>3</v>
      </c>
      <c r="AH116" s="12">
        <v>4</v>
      </c>
      <c r="AI116" s="12">
        <v>4</v>
      </c>
      <c r="AJ116" s="10">
        <f t="shared" si="27"/>
        <v>8</v>
      </c>
      <c r="AK116" s="44">
        <f t="shared" si="34"/>
        <v>5</v>
      </c>
      <c r="AL116" s="44">
        <f t="shared" si="34"/>
        <v>6</v>
      </c>
      <c r="AM116" s="11">
        <f t="shared" si="35"/>
        <v>11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1</v>
      </c>
      <c r="AU116" s="13">
        <v>1</v>
      </c>
      <c r="AV116" s="589">
        <v>0</v>
      </c>
      <c r="AW116" s="589">
        <v>0</v>
      </c>
      <c r="AX116" s="13">
        <v>3</v>
      </c>
      <c r="AY116" s="13">
        <v>5</v>
      </c>
      <c r="AZ116" s="13">
        <v>1</v>
      </c>
      <c r="BA116" s="13">
        <v>0</v>
      </c>
      <c r="BB116" s="13">
        <v>0</v>
      </c>
      <c r="BC116" s="13">
        <v>0</v>
      </c>
      <c r="BD116" s="310">
        <f t="shared" si="36"/>
        <v>1</v>
      </c>
      <c r="BE116" s="310">
        <f t="shared" si="36"/>
        <v>1</v>
      </c>
      <c r="BF116" s="10">
        <f t="shared" si="37"/>
        <v>2</v>
      </c>
      <c r="BG116" s="311">
        <f t="shared" si="38"/>
        <v>4</v>
      </c>
      <c r="BH116" s="311">
        <f t="shared" si="38"/>
        <v>5</v>
      </c>
      <c r="BI116" s="10">
        <f t="shared" si="39"/>
        <v>9</v>
      </c>
      <c r="BJ116" s="44">
        <f t="shared" si="40"/>
        <v>5</v>
      </c>
      <c r="BK116" s="44">
        <f t="shared" si="40"/>
        <v>6</v>
      </c>
      <c r="BL116" s="11">
        <f t="shared" si="40"/>
        <v>11</v>
      </c>
      <c r="BM116" s="13">
        <v>0</v>
      </c>
      <c r="BN116" s="13">
        <v>0</v>
      </c>
      <c r="BO116" s="13">
        <v>0</v>
      </c>
      <c r="BP116" s="13">
        <v>0</v>
      </c>
      <c r="BQ116" s="13"/>
      <c r="BR116" s="13"/>
      <c r="BS116" s="13"/>
      <c r="BT116" s="13"/>
      <c r="BU116" s="299">
        <f t="shared" si="41"/>
        <v>0</v>
      </c>
      <c r="BV116" s="299">
        <f t="shared" si="41"/>
        <v>0</v>
      </c>
      <c r="BW116" s="44">
        <f t="shared" si="42"/>
        <v>0</v>
      </c>
      <c r="BX116" s="44">
        <f t="shared" si="42"/>
        <v>0</v>
      </c>
      <c r="BY116" s="11">
        <f t="shared" si="43"/>
        <v>0</v>
      </c>
      <c r="BZ116" s="14">
        <f t="shared" si="44"/>
        <v>5</v>
      </c>
      <c r="CA116" s="14">
        <f t="shared" si="44"/>
        <v>6</v>
      </c>
      <c r="CB116" s="525">
        <f t="shared" si="45"/>
        <v>0</v>
      </c>
      <c r="CC116" s="525">
        <f t="shared" si="45"/>
        <v>0</v>
      </c>
      <c r="CD116" s="312">
        <f t="shared" si="46"/>
        <v>5</v>
      </c>
      <c r="CE116" s="312">
        <f t="shared" si="46"/>
        <v>6</v>
      </c>
      <c r="CF116" s="313">
        <f t="shared" si="47"/>
        <v>11</v>
      </c>
      <c r="CG116" s="302"/>
    </row>
    <row r="117" spans="2:85" ht="14.25" x14ac:dyDescent="0.25">
      <c r="B117" s="9">
        <v>105</v>
      </c>
      <c r="C117" s="9" t="s">
        <v>265</v>
      </c>
      <c r="D117" s="37" t="s">
        <v>31</v>
      </c>
      <c r="E117" s="526">
        <v>60712730</v>
      </c>
      <c r="F117" s="527" t="s">
        <v>899</v>
      </c>
      <c r="G117" s="9" t="s">
        <v>53</v>
      </c>
      <c r="H117" s="9"/>
      <c r="I117" s="9"/>
      <c r="J117" s="9"/>
      <c r="K117" s="9"/>
      <c r="L117" s="9"/>
      <c r="M117" s="9"/>
      <c r="N117" s="9">
        <v>0</v>
      </c>
      <c r="O117" s="9">
        <v>0</v>
      </c>
      <c r="P117" s="299">
        <f t="shared" si="28"/>
        <v>0</v>
      </c>
      <c r="Q117" s="299">
        <f t="shared" si="28"/>
        <v>0</v>
      </c>
      <c r="R117" s="300">
        <f t="shared" si="29"/>
        <v>0</v>
      </c>
      <c r="S117" s="289">
        <v>5</v>
      </c>
      <c r="T117" s="289">
        <v>3</v>
      </c>
      <c r="U117" s="289"/>
      <c r="V117" s="289"/>
      <c r="W117" s="289"/>
      <c r="X117" s="289"/>
      <c r="Y117" s="299">
        <f t="shared" si="30"/>
        <v>5</v>
      </c>
      <c r="Z117" s="299">
        <f t="shared" si="30"/>
        <v>3</v>
      </c>
      <c r="AA117" s="10">
        <f t="shared" si="31"/>
        <v>8</v>
      </c>
      <c r="AB117" s="44">
        <f t="shared" si="32"/>
        <v>5</v>
      </c>
      <c r="AC117" s="44">
        <f t="shared" si="32"/>
        <v>3</v>
      </c>
      <c r="AD117" s="11">
        <f t="shared" si="33"/>
        <v>8</v>
      </c>
      <c r="AE117" s="12">
        <v>2</v>
      </c>
      <c r="AF117" s="12">
        <v>0</v>
      </c>
      <c r="AG117" s="10">
        <f t="shared" si="26"/>
        <v>2</v>
      </c>
      <c r="AH117" s="12">
        <v>3</v>
      </c>
      <c r="AI117" s="12">
        <v>3</v>
      </c>
      <c r="AJ117" s="10">
        <f t="shared" si="27"/>
        <v>6</v>
      </c>
      <c r="AK117" s="44">
        <f t="shared" si="34"/>
        <v>5</v>
      </c>
      <c r="AL117" s="44">
        <f t="shared" si="34"/>
        <v>3</v>
      </c>
      <c r="AM117" s="11">
        <f t="shared" si="35"/>
        <v>8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1</v>
      </c>
      <c r="AU117" s="13">
        <v>0</v>
      </c>
      <c r="AV117" s="589">
        <v>0</v>
      </c>
      <c r="AW117" s="589">
        <v>0</v>
      </c>
      <c r="AX117" s="13">
        <v>4</v>
      </c>
      <c r="AY117" s="13">
        <v>3</v>
      </c>
      <c r="AZ117" s="13">
        <v>0</v>
      </c>
      <c r="BA117" s="13">
        <v>0</v>
      </c>
      <c r="BB117" s="13">
        <v>0</v>
      </c>
      <c r="BC117" s="13">
        <v>0</v>
      </c>
      <c r="BD117" s="310">
        <f t="shared" si="36"/>
        <v>1</v>
      </c>
      <c r="BE117" s="310">
        <f t="shared" si="36"/>
        <v>0</v>
      </c>
      <c r="BF117" s="10">
        <f t="shared" si="37"/>
        <v>1</v>
      </c>
      <c r="BG117" s="311">
        <f t="shared" si="38"/>
        <v>4</v>
      </c>
      <c r="BH117" s="311">
        <f t="shared" si="38"/>
        <v>3</v>
      </c>
      <c r="BI117" s="10">
        <f t="shared" si="39"/>
        <v>7</v>
      </c>
      <c r="BJ117" s="44">
        <f t="shared" si="40"/>
        <v>5</v>
      </c>
      <c r="BK117" s="44">
        <f t="shared" si="40"/>
        <v>3</v>
      </c>
      <c r="BL117" s="11">
        <f t="shared" si="40"/>
        <v>8</v>
      </c>
      <c r="BM117" s="13">
        <v>0</v>
      </c>
      <c r="BN117" s="13">
        <v>0</v>
      </c>
      <c r="BO117" s="13">
        <v>0</v>
      </c>
      <c r="BP117" s="13">
        <v>0</v>
      </c>
      <c r="BQ117" s="13"/>
      <c r="BR117" s="13"/>
      <c r="BS117" s="13"/>
      <c r="BT117" s="13"/>
      <c r="BU117" s="299">
        <f t="shared" si="41"/>
        <v>0</v>
      </c>
      <c r="BV117" s="299">
        <f t="shared" si="41"/>
        <v>0</v>
      </c>
      <c r="BW117" s="44">
        <f t="shared" si="42"/>
        <v>0</v>
      </c>
      <c r="BX117" s="44">
        <f t="shared" si="42"/>
        <v>0</v>
      </c>
      <c r="BY117" s="11">
        <f t="shared" si="43"/>
        <v>0</v>
      </c>
      <c r="BZ117" s="14">
        <f t="shared" si="44"/>
        <v>5</v>
      </c>
      <c r="CA117" s="14">
        <f t="shared" si="44"/>
        <v>3</v>
      </c>
      <c r="CB117" s="525">
        <f t="shared" si="45"/>
        <v>0</v>
      </c>
      <c r="CC117" s="525">
        <f t="shared" si="45"/>
        <v>0</v>
      </c>
      <c r="CD117" s="312">
        <f t="shared" si="46"/>
        <v>5</v>
      </c>
      <c r="CE117" s="312">
        <f t="shared" si="46"/>
        <v>3</v>
      </c>
      <c r="CF117" s="313">
        <f t="shared" si="47"/>
        <v>8</v>
      </c>
      <c r="CG117" s="302"/>
    </row>
    <row r="118" spans="2:85" ht="14.25" x14ac:dyDescent="0.25">
      <c r="B118" s="9">
        <v>106</v>
      </c>
      <c r="C118" s="9" t="s">
        <v>265</v>
      </c>
      <c r="D118" s="37" t="s">
        <v>32</v>
      </c>
      <c r="E118" s="526">
        <v>60712678</v>
      </c>
      <c r="F118" s="527" t="s">
        <v>900</v>
      </c>
      <c r="G118" s="9" t="s">
        <v>53</v>
      </c>
      <c r="H118" s="9"/>
      <c r="I118" s="9"/>
      <c r="J118" s="9"/>
      <c r="K118" s="9"/>
      <c r="L118" s="9"/>
      <c r="M118" s="9"/>
      <c r="N118" s="9">
        <v>1</v>
      </c>
      <c r="O118" s="9">
        <v>1</v>
      </c>
      <c r="P118" s="299">
        <f t="shared" si="28"/>
        <v>1</v>
      </c>
      <c r="Q118" s="299">
        <f t="shared" si="28"/>
        <v>1</v>
      </c>
      <c r="R118" s="300">
        <f t="shared" si="29"/>
        <v>2</v>
      </c>
      <c r="S118" s="289">
        <v>3</v>
      </c>
      <c r="T118" s="289">
        <v>2</v>
      </c>
      <c r="U118" s="289"/>
      <c r="V118" s="289"/>
      <c r="W118" s="289"/>
      <c r="X118" s="289"/>
      <c r="Y118" s="299">
        <f t="shared" si="30"/>
        <v>3</v>
      </c>
      <c r="Z118" s="299">
        <f t="shared" si="30"/>
        <v>2</v>
      </c>
      <c r="AA118" s="10">
        <f t="shared" si="31"/>
        <v>5</v>
      </c>
      <c r="AB118" s="44">
        <f t="shared" si="32"/>
        <v>4</v>
      </c>
      <c r="AC118" s="44">
        <f t="shared" si="32"/>
        <v>3</v>
      </c>
      <c r="AD118" s="11">
        <f t="shared" si="33"/>
        <v>7</v>
      </c>
      <c r="AE118" s="12">
        <v>0</v>
      </c>
      <c r="AF118" s="12">
        <v>1</v>
      </c>
      <c r="AG118" s="10">
        <f t="shared" si="26"/>
        <v>1</v>
      </c>
      <c r="AH118" s="12">
        <v>4</v>
      </c>
      <c r="AI118" s="12">
        <v>2</v>
      </c>
      <c r="AJ118" s="10">
        <f t="shared" si="27"/>
        <v>6</v>
      </c>
      <c r="AK118" s="44">
        <f t="shared" si="34"/>
        <v>4</v>
      </c>
      <c r="AL118" s="44">
        <f t="shared" si="34"/>
        <v>3</v>
      </c>
      <c r="AM118" s="11">
        <f t="shared" si="35"/>
        <v>7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589">
        <v>0</v>
      </c>
      <c r="AW118" s="589">
        <v>0</v>
      </c>
      <c r="AX118" s="13">
        <v>4</v>
      </c>
      <c r="AY118" s="13">
        <v>3</v>
      </c>
      <c r="AZ118" s="13">
        <v>0</v>
      </c>
      <c r="BA118" s="13">
        <v>0</v>
      </c>
      <c r="BB118" s="13">
        <v>0</v>
      </c>
      <c r="BC118" s="13">
        <v>0</v>
      </c>
      <c r="BD118" s="310">
        <f t="shared" si="36"/>
        <v>0</v>
      </c>
      <c r="BE118" s="310">
        <f t="shared" si="36"/>
        <v>0</v>
      </c>
      <c r="BF118" s="10">
        <f t="shared" si="37"/>
        <v>0</v>
      </c>
      <c r="BG118" s="311">
        <f t="shared" si="38"/>
        <v>4</v>
      </c>
      <c r="BH118" s="311">
        <f t="shared" si="38"/>
        <v>3</v>
      </c>
      <c r="BI118" s="10">
        <f t="shared" si="39"/>
        <v>7</v>
      </c>
      <c r="BJ118" s="44">
        <f t="shared" si="40"/>
        <v>4</v>
      </c>
      <c r="BK118" s="44">
        <f t="shared" si="40"/>
        <v>3</v>
      </c>
      <c r="BL118" s="11">
        <f t="shared" si="40"/>
        <v>7</v>
      </c>
      <c r="BM118" s="13">
        <v>0</v>
      </c>
      <c r="BN118" s="13">
        <v>0</v>
      </c>
      <c r="BO118" s="13">
        <v>2</v>
      </c>
      <c r="BP118" s="13">
        <v>1</v>
      </c>
      <c r="BQ118" s="13"/>
      <c r="BR118" s="13"/>
      <c r="BS118" s="13"/>
      <c r="BT118" s="13"/>
      <c r="BU118" s="299">
        <f t="shared" si="41"/>
        <v>2</v>
      </c>
      <c r="BV118" s="299">
        <f t="shared" si="41"/>
        <v>1</v>
      </c>
      <c r="BW118" s="44">
        <f t="shared" si="42"/>
        <v>2</v>
      </c>
      <c r="BX118" s="44">
        <f t="shared" si="42"/>
        <v>1</v>
      </c>
      <c r="BY118" s="11">
        <f t="shared" si="43"/>
        <v>3</v>
      </c>
      <c r="BZ118" s="14">
        <f t="shared" si="44"/>
        <v>4</v>
      </c>
      <c r="CA118" s="14">
        <f t="shared" si="44"/>
        <v>3</v>
      </c>
      <c r="CB118" s="525">
        <f t="shared" si="45"/>
        <v>2</v>
      </c>
      <c r="CC118" s="525">
        <f t="shared" si="45"/>
        <v>1</v>
      </c>
      <c r="CD118" s="312">
        <f t="shared" si="46"/>
        <v>6</v>
      </c>
      <c r="CE118" s="312">
        <f t="shared" si="46"/>
        <v>4</v>
      </c>
      <c r="CF118" s="313">
        <f t="shared" si="47"/>
        <v>10</v>
      </c>
      <c r="CG118" s="302"/>
    </row>
    <row r="119" spans="2:85" ht="14.25" x14ac:dyDescent="0.25">
      <c r="B119" s="9">
        <v>107</v>
      </c>
      <c r="C119" s="9" t="s">
        <v>265</v>
      </c>
      <c r="D119" s="37" t="s">
        <v>32</v>
      </c>
      <c r="E119" s="526">
        <v>60712679</v>
      </c>
      <c r="F119" s="527" t="s">
        <v>901</v>
      </c>
      <c r="G119" s="9" t="s">
        <v>53</v>
      </c>
      <c r="H119" s="9"/>
      <c r="I119" s="9"/>
      <c r="J119" s="9"/>
      <c r="K119" s="9"/>
      <c r="L119" s="9"/>
      <c r="M119" s="9"/>
      <c r="N119" s="9">
        <v>3</v>
      </c>
      <c r="O119" s="9">
        <v>1</v>
      </c>
      <c r="P119" s="299">
        <f t="shared" si="28"/>
        <v>3</v>
      </c>
      <c r="Q119" s="299">
        <f t="shared" si="28"/>
        <v>1</v>
      </c>
      <c r="R119" s="300">
        <f t="shared" si="29"/>
        <v>4</v>
      </c>
      <c r="S119" s="289">
        <v>0</v>
      </c>
      <c r="T119" s="289">
        <v>3</v>
      </c>
      <c r="U119" s="289"/>
      <c r="V119" s="289"/>
      <c r="W119" s="289"/>
      <c r="X119" s="289"/>
      <c r="Y119" s="299">
        <f t="shared" si="30"/>
        <v>0</v>
      </c>
      <c r="Z119" s="299">
        <f t="shared" si="30"/>
        <v>3</v>
      </c>
      <c r="AA119" s="10">
        <f t="shared" si="31"/>
        <v>3</v>
      </c>
      <c r="AB119" s="44">
        <f t="shared" si="32"/>
        <v>3</v>
      </c>
      <c r="AC119" s="44">
        <f t="shared" si="32"/>
        <v>4</v>
      </c>
      <c r="AD119" s="11">
        <f t="shared" si="33"/>
        <v>7</v>
      </c>
      <c r="AE119" s="12">
        <v>0</v>
      </c>
      <c r="AF119" s="12">
        <v>0</v>
      </c>
      <c r="AG119" s="10">
        <f t="shared" si="26"/>
        <v>0</v>
      </c>
      <c r="AH119" s="12">
        <v>3</v>
      </c>
      <c r="AI119" s="12">
        <v>4</v>
      </c>
      <c r="AJ119" s="10">
        <f t="shared" si="27"/>
        <v>7</v>
      </c>
      <c r="AK119" s="44">
        <f t="shared" si="34"/>
        <v>3</v>
      </c>
      <c r="AL119" s="44">
        <f t="shared" si="34"/>
        <v>4</v>
      </c>
      <c r="AM119" s="11">
        <f t="shared" si="35"/>
        <v>7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589">
        <v>0</v>
      </c>
      <c r="AW119" s="589">
        <v>0</v>
      </c>
      <c r="AX119" s="13">
        <v>3</v>
      </c>
      <c r="AY119" s="13">
        <v>4</v>
      </c>
      <c r="AZ119" s="13">
        <v>0</v>
      </c>
      <c r="BA119" s="13">
        <v>0</v>
      </c>
      <c r="BB119" s="13">
        <v>0</v>
      </c>
      <c r="BC119" s="13">
        <v>0</v>
      </c>
      <c r="BD119" s="310">
        <f t="shared" si="36"/>
        <v>0</v>
      </c>
      <c r="BE119" s="310">
        <f t="shared" si="36"/>
        <v>0</v>
      </c>
      <c r="BF119" s="10">
        <f t="shared" si="37"/>
        <v>0</v>
      </c>
      <c r="BG119" s="311">
        <f t="shared" si="38"/>
        <v>3</v>
      </c>
      <c r="BH119" s="311">
        <f t="shared" si="38"/>
        <v>4</v>
      </c>
      <c r="BI119" s="10">
        <f t="shared" si="39"/>
        <v>7</v>
      </c>
      <c r="BJ119" s="44">
        <f t="shared" si="40"/>
        <v>3</v>
      </c>
      <c r="BK119" s="44">
        <f t="shared" si="40"/>
        <v>4</v>
      </c>
      <c r="BL119" s="11">
        <f t="shared" si="40"/>
        <v>7</v>
      </c>
      <c r="BM119" s="13">
        <v>0</v>
      </c>
      <c r="BN119" s="13">
        <v>0</v>
      </c>
      <c r="BO119" s="13">
        <v>0</v>
      </c>
      <c r="BP119" s="13">
        <v>0</v>
      </c>
      <c r="BQ119" s="13"/>
      <c r="BR119" s="13"/>
      <c r="BS119" s="13"/>
      <c r="BT119" s="13"/>
      <c r="BU119" s="299">
        <f t="shared" si="41"/>
        <v>0</v>
      </c>
      <c r="BV119" s="299">
        <f t="shared" si="41"/>
        <v>0</v>
      </c>
      <c r="BW119" s="44">
        <f t="shared" si="42"/>
        <v>0</v>
      </c>
      <c r="BX119" s="44">
        <f t="shared" si="42"/>
        <v>0</v>
      </c>
      <c r="BY119" s="11">
        <f t="shared" si="43"/>
        <v>0</v>
      </c>
      <c r="BZ119" s="14">
        <f t="shared" si="44"/>
        <v>3</v>
      </c>
      <c r="CA119" s="14">
        <f t="shared" si="44"/>
        <v>4</v>
      </c>
      <c r="CB119" s="525">
        <f t="shared" si="45"/>
        <v>0</v>
      </c>
      <c r="CC119" s="525">
        <f t="shared" si="45"/>
        <v>0</v>
      </c>
      <c r="CD119" s="312">
        <f t="shared" si="46"/>
        <v>3</v>
      </c>
      <c r="CE119" s="312">
        <f t="shared" si="46"/>
        <v>4</v>
      </c>
      <c r="CF119" s="313">
        <f t="shared" si="47"/>
        <v>7</v>
      </c>
      <c r="CG119" s="302"/>
    </row>
    <row r="120" spans="2:85" ht="14.25" x14ac:dyDescent="0.25">
      <c r="B120" s="9">
        <v>108</v>
      </c>
      <c r="C120" s="9" t="s">
        <v>265</v>
      </c>
      <c r="D120" s="37" t="s">
        <v>32</v>
      </c>
      <c r="E120" s="526">
        <v>60712680</v>
      </c>
      <c r="F120" s="527" t="s">
        <v>902</v>
      </c>
      <c r="G120" s="9" t="s">
        <v>53</v>
      </c>
      <c r="H120" s="9"/>
      <c r="I120" s="9"/>
      <c r="J120" s="9"/>
      <c r="K120" s="9"/>
      <c r="L120" s="9"/>
      <c r="M120" s="9"/>
      <c r="N120" s="9">
        <v>1</v>
      </c>
      <c r="O120" s="9">
        <v>3</v>
      </c>
      <c r="P120" s="299">
        <f t="shared" si="28"/>
        <v>1</v>
      </c>
      <c r="Q120" s="299">
        <f t="shared" si="28"/>
        <v>3</v>
      </c>
      <c r="R120" s="300">
        <f t="shared" si="29"/>
        <v>4</v>
      </c>
      <c r="S120" s="289">
        <v>4</v>
      </c>
      <c r="T120" s="289">
        <v>1</v>
      </c>
      <c r="U120" s="289"/>
      <c r="V120" s="289"/>
      <c r="W120" s="289"/>
      <c r="X120" s="289"/>
      <c r="Y120" s="299">
        <f t="shared" si="30"/>
        <v>4</v>
      </c>
      <c r="Z120" s="299">
        <f t="shared" si="30"/>
        <v>1</v>
      </c>
      <c r="AA120" s="10">
        <f t="shared" si="31"/>
        <v>5</v>
      </c>
      <c r="AB120" s="44">
        <f t="shared" si="32"/>
        <v>5</v>
      </c>
      <c r="AC120" s="44">
        <f t="shared" si="32"/>
        <v>4</v>
      </c>
      <c r="AD120" s="11">
        <f t="shared" si="33"/>
        <v>9</v>
      </c>
      <c r="AE120" s="12">
        <v>1</v>
      </c>
      <c r="AF120" s="12">
        <v>0</v>
      </c>
      <c r="AG120" s="10">
        <f t="shared" si="26"/>
        <v>1</v>
      </c>
      <c r="AH120" s="12">
        <v>4</v>
      </c>
      <c r="AI120" s="12">
        <v>4</v>
      </c>
      <c r="AJ120" s="10">
        <f t="shared" si="27"/>
        <v>8</v>
      </c>
      <c r="AK120" s="44">
        <f t="shared" si="34"/>
        <v>5</v>
      </c>
      <c r="AL120" s="44">
        <f t="shared" si="34"/>
        <v>4</v>
      </c>
      <c r="AM120" s="11">
        <f t="shared" si="35"/>
        <v>9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589">
        <v>0</v>
      </c>
      <c r="AW120" s="589">
        <v>0</v>
      </c>
      <c r="AX120" s="13">
        <v>5</v>
      </c>
      <c r="AY120" s="13">
        <v>4</v>
      </c>
      <c r="AZ120" s="13">
        <v>0</v>
      </c>
      <c r="BA120" s="13">
        <v>0</v>
      </c>
      <c r="BB120" s="13">
        <v>0</v>
      </c>
      <c r="BC120" s="13">
        <v>0</v>
      </c>
      <c r="BD120" s="310">
        <f t="shared" si="36"/>
        <v>0</v>
      </c>
      <c r="BE120" s="310">
        <f t="shared" si="36"/>
        <v>0</v>
      </c>
      <c r="BF120" s="10">
        <f t="shared" si="37"/>
        <v>0</v>
      </c>
      <c r="BG120" s="311">
        <f t="shared" si="38"/>
        <v>5</v>
      </c>
      <c r="BH120" s="311">
        <f t="shared" si="38"/>
        <v>4</v>
      </c>
      <c r="BI120" s="10">
        <f t="shared" si="39"/>
        <v>9</v>
      </c>
      <c r="BJ120" s="44">
        <f t="shared" si="40"/>
        <v>5</v>
      </c>
      <c r="BK120" s="44">
        <f t="shared" si="40"/>
        <v>4</v>
      </c>
      <c r="BL120" s="11">
        <f t="shared" si="40"/>
        <v>9</v>
      </c>
      <c r="BM120" s="13">
        <v>0</v>
      </c>
      <c r="BN120" s="13">
        <v>0</v>
      </c>
      <c r="BO120" s="13">
        <v>0</v>
      </c>
      <c r="BP120" s="13">
        <v>0</v>
      </c>
      <c r="BQ120" s="13"/>
      <c r="BR120" s="13"/>
      <c r="BS120" s="13"/>
      <c r="BT120" s="13"/>
      <c r="BU120" s="299">
        <f t="shared" si="41"/>
        <v>0</v>
      </c>
      <c r="BV120" s="299">
        <f t="shared" si="41"/>
        <v>0</v>
      </c>
      <c r="BW120" s="44">
        <f t="shared" si="42"/>
        <v>0</v>
      </c>
      <c r="BX120" s="44">
        <f t="shared" si="42"/>
        <v>0</v>
      </c>
      <c r="BY120" s="11">
        <f t="shared" si="43"/>
        <v>0</v>
      </c>
      <c r="BZ120" s="14">
        <f t="shared" si="44"/>
        <v>5</v>
      </c>
      <c r="CA120" s="14">
        <f t="shared" si="44"/>
        <v>4</v>
      </c>
      <c r="CB120" s="525">
        <f t="shared" si="45"/>
        <v>0</v>
      </c>
      <c r="CC120" s="525">
        <f t="shared" si="45"/>
        <v>0</v>
      </c>
      <c r="CD120" s="312">
        <f t="shared" si="46"/>
        <v>5</v>
      </c>
      <c r="CE120" s="312">
        <f t="shared" si="46"/>
        <v>4</v>
      </c>
      <c r="CF120" s="313">
        <f t="shared" si="47"/>
        <v>9</v>
      </c>
      <c r="CG120" s="302"/>
    </row>
    <row r="121" spans="2:85" ht="14.25" x14ac:dyDescent="0.25">
      <c r="B121" s="9">
        <v>109</v>
      </c>
      <c r="C121" s="9" t="s">
        <v>265</v>
      </c>
      <c r="D121" s="37" t="s">
        <v>20</v>
      </c>
      <c r="E121" s="526">
        <v>60712670</v>
      </c>
      <c r="F121" s="527" t="s">
        <v>903</v>
      </c>
      <c r="G121" s="9" t="s">
        <v>53</v>
      </c>
      <c r="H121" s="9"/>
      <c r="I121" s="9"/>
      <c r="J121" s="9"/>
      <c r="K121" s="9"/>
      <c r="L121" s="9"/>
      <c r="M121" s="9"/>
      <c r="N121" s="9">
        <v>1</v>
      </c>
      <c r="O121" s="9">
        <v>0</v>
      </c>
      <c r="P121" s="299">
        <f t="shared" si="28"/>
        <v>1</v>
      </c>
      <c r="Q121" s="299">
        <f t="shared" si="28"/>
        <v>0</v>
      </c>
      <c r="R121" s="300">
        <f t="shared" si="29"/>
        <v>1</v>
      </c>
      <c r="S121" s="289">
        <v>4</v>
      </c>
      <c r="T121" s="289">
        <v>3</v>
      </c>
      <c r="U121" s="289"/>
      <c r="V121" s="289"/>
      <c r="W121" s="289"/>
      <c r="X121" s="289"/>
      <c r="Y121" s="299">
        <f t="shared" si="30"/>
        <v>4</v>
      </c>
      <c r="Z121" s="299">
        <f t="shared" si="30"/>
        <v>3</v>
      </c>
      <c r="AA121" s="10">
        <f t="shared" si="31"/>
        <v>7</v>
      </c>
      <c r="AB121" s="44">
        <f t="shared" si="32"/>
        <v>5</v>
      </c>
      <c r="AC121" s="44">
        <f t="shared" si="32"/>
        <v>3</v>
      </c>
      <c r="AD121" s="11">
        <f t="shared" si="33"/>
        <v>8</v>
      </c>
      <c r="AE121" s="12">
        <v>3</v>
      </c>
      <c r="AF121" s="12">
        <v>3</v>
      </c>
      <c r="AG121" s="10">
        <f t="shared" si="26"/>
        <v>6</v>
      </c>
      <c r="AH121" s="12">
        <v>2</v>
      </c>
      <c r="AI121" s="12">
        <v>0</v>
      </c>
      <c r="AJ121" s="10">
        <f t="shared" si="27"/>
        <v>2</v>
      </c>
      <c r="AK121" s="44">
        <f t="shared" si="34"/>
        <v>5</v>
      </c>
      <c r="AL121" s="44">
        <f t="shared" si="34"/>
        <v>3</v>
      </c>
      <c r="AM121" s="11">
        <f t="shared" si="35"/>
        <v>8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589">
        <v>0</v>
      </c>
      <c r="AW121" s="589">
        <v>0</v>
      </c>
      <c r="AX121" s="13">
        <v>5</v>
      </c>
      <c r="AY121" s="13">
        <v>3</v>
      </c>
      <c r="AZ121" s="13">
        <v>0</v>
      </c>
      <c r="BA121" s="13">
        <v>0</v>
      </c>
      <c r="BB121" s="13">
        <v>0</v>
      </c>
      <c r="BC121" s="13">
        <v>0</v>
      </c>
      <c r="BD121" s="310">
        <f t="shared" si="36"/>
        <v>0</v>
      </c>
      <c r="BE121" s="310">
        <f t="shared" si="36"/>
        <v>0</v>
      </c>
      <c r="BF121" s="10">
        <f t="shared" si="37"/>
        <v>0</v>
      </c>
      <c r="BG121" s="311">
        <f t="shared" si="38"/>
        <v>5</v>
      </c>
      <c r="BH121" s="311">
        <f t="shared" si="38"/>
        <v>3</v>
      </c>
      <c r="BI121" s="10">
        <f t="shared" si="39"/>
        <v>8</v>
      </c>
      <c r="BJ121" s="44">
        <f t="shared" si="40"/>
        <v>5</v>
      </c>
      <c r="BK121" s="44">
        <f t="shared" si="40"/>
        <v>3</v>
      </c>
      <c r="BL121" s="11">
        <f t="shared" si="40"/>
        <v>8</v>
      </c>
      <c r="BM121" s="13">
        <v>0</v>
      </c>
      <c r="BN121" s="13">
        <v>0</v>
      </c>
      <c r="BO121" s="13">
        <v>0</v>
      </c>
      <c r="BP121" s="13">
        <v>0</v>
      </c>
      <c r="BQ121" s="13"/>
      <c r="BR121" s="13"/>
      <c r="BS121" s="13"/>
      <c r="BT121" s="13"/>
      <c r="BU121" s="299">
        <f t="shared" si="41"/>
        <v>0</v>
      </c>
      <c r="BV121" s="299">
        <f t="shared" si="41"/>
        <v>0</v>
      </c>
      <c r="BW121" s="44">
        <f t="shared" si="42"/>
        <v>0</v>
      </c>
      <c r="BX121" s="44">
        <f t="shared" si="42"/>
        <v>0</v>
      </c>
      <c r="BY121" s="11">
        <f t="shared" si="43"/>
        <v>0</v>
      </c>
      <c r="BZ121" s="14">
        <f t="shared" si="44"/>
        <v>5</v>
      </c>
      <c r="CA121" s="14">
        <f t="shared" si="44"/>
        <v>3</v>
      </c>
      <c r="CB121" s="525">
        <f t="shared" si="45"/>
        <v>0</v>
      </c>
      <c r="CC121" s="525">
        <f t="shared" si="45"/>
        <v>0</v>
      </c>
      <c r="CD121" s="312">
        <f t="shared" si="46"/>
        <v>5</v>
      </c>
      <c r="CE121" s="312">
        <f t="shared" si="46"/>
        <v>3</v>
      </c>
      <c r="CF121" s="313">
        <f t="shared" si="47"/>
        <v>8</v>
      </c>
      <c r="CG121" s="302"/>
    </row>
    <row r="122" spans="2:85" ht="14.25" x14ac:dyDescent="0.25">
      <c r="B122" s="9">
        <v>110</v>
      </c>
      <c r="C122" s="9" t="s">
        <v>265</v>
      </c>
      <c r="D122" s="37" t="s">
        <v>20</v>
      </c>
      <c r="E122" s="526">
        <v>60712671</v>
      </c>
      <c r="F122" s="527" t="s">
        <v>892</v>
      </c>
      <c r="G122" s="9" t="s">
        <v>53</v>
      </c>
      <c r="H122" s="9"/>
      <c r="I122" s="9"/>
      <c r="J122" s="9"/>
      <c r="K122" s="9"/>
      <c r="L122" s="9"/>
      <c r="M122" s="9"/>
      <c r="N122" s="9">
        <v>0</v>
      </c>
      <c r="O122" s="9">
        <v>0</v>
      </c>
      <c r="P122" s="299">
        <f t="shared" si="28"/>
        <v>0</v>
      </c>
      <c r="Q122" s="299">
        <f t="shared" si="28"/>
        <v>0</v>
      </c>
      <c r="R122" s="300">
        <f t="shared" si="29"/>
        <v>0</v>
      </c>
      <c r="S122" s="289">
        <v>4</v>
      </c>
      <c r="T122" s="289">
        <v>6</v>
      </c>
      <c r="U122" s="289"/>
      <c r="V122" s="289"/>
      <c r="W122" s="289"/>
      <c r="X122" s="289"/>
      <c r="Y122" s="299">
        <f t="shared" si="30"/>
        <v>4</v>
      </c>
      <c r="Z122" s="299">
        <f t="shared" si="30"/>
        <v>6</v>
      </c>
      <c r="AA122" s="10">
        <f t="shared" si="31"/>
        <v>10</v>
      </c>
      <c r="AB122" s="44">
        <f t="shared" si="32"/>
        <v>4</v>
      </c>
      <c r="AC122" s="44">
        <f t="shared" si="32"/>
        <v>6</v>
      </c>
      <c r="AD122" s="11">
        <f t="shared" si="33"/>
        <v>10</v>
      </c>
      <c r="AE122" s="12">
        <v>4</v>
      </c>
      <c r="AF122" s="12">
        <v>4</v>
      </c>
      <c r="AG122" s="10">
        <f t="shared" si="26"/>
        <v>8</v>
      </c>
      <c r="AH122" s="12">
        <v>0</v>
      </c>
      <c r="AI122" s="12">
        <v>2</v>
      </c>
      <c r="AJ122" s="10">
        <f t="shared" si="27"/>
        <v>2</v>
      </c>
      <c r="AK122" s="44">
        <f t="shared" si="34"/>
        <v>4</v>
      </c>
      <c r="AL122" s="44">
        <f t="shared" si="34"/>
        <v>6</v>
      </c>
      <c r="AM122" s="11">
        <f t="shared" si="35"/>
        <v>10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1</v>
      </c>
      <c r="AV122" s="589">
        <v>0</v>
      </c>
      <c r="AW122" s="589">
        <v>0</v>
      </c>
      <c r="AX122" s="13">
        <v>4</v>
      </c>
      <c r="AY122" s="13">
        <v>5</v>
      </c>
      <c r="AZ122" s="13">
        <v>0</v>
      </c>
      <c r="BA122" s="13">
        <v>0</v>
      </c>
      <c r="BB122" s="13">
        <v>0</v>
      </c>
      <c r="BC122" s="13">
        <v>0</v>
      </c>
      <c r="BD122" s="310">
        <f t="shared" si="36"/>
        <v>0</v>
      </c>
      <c r="BE122" s="310">
        <f t="shared" si="36"/>
        <v>1</v>
      </c>
      <c r="BF122" s="10">
        <f t="shared" si="37"/>
        <v>1</v>
      </c>
      <c r="BG122" s="311">
        <f t="shared" si="38"/>
        <v>4</v>
      </c>
      <c r="BH122" s="311">
        <f t="shared" si="38"/>
        <v>5</v>
      </c>
      <c r="BI122" s="10">
        <f t="shared" si="39"/>
        <v>9</v>
      </c>
      <c r="BJ122" s="44">
        <f t="shared" si="40"/>
        <v>4</v>
      </c>
      <c r="BK122" s="44">
        <f t="shared" si="40"/>
        <v>6</v>
      </c>
      <c r="BL122" s="11">
        <f t="shared" si="40"/>
        <v>10</v>
      </c>
      <c r="BM122" s="13">
        <v>0</v>
      </c>
      <c r="BN122" s="13">
        <v>0</v>
      </c>
      <c r="BO122" s="13">
        <v>0</v>
      </c>
      <c r="BP122" s="13">
        <v>0</v>
      </c>
      <c r="BQ122" s="13"/>
      <c r="BR122" s="13"/>
      <c r="BS122" s="13"/>
      <c r="BT122" s="13"/>
      <c r="BU122" s="299">
        <f t="shared" si="41"/>
        <v>0</v>
      </c>
      <c r="BV122" s="299">
        <f t="shared" si="41"/>
        <v>0</v>
      </c>
      <c r="BW122" s="44">
        <f t="shared" si="42"/>
        <v>0</v>
      </c>
      <c r="BX122" s="44">
        <f t="shared" si="42"/>
        <v>0</v>
      </c>
      <c r="BY122" s="11">
        <f t="shared" si="43"/>
        <v>0</v>
      </c>
      <c r="BZ122" s="14">
        <f t="shared" si="44"/>
        <v>4</v>
      </c>
      <c r="CA122" s="14">
        <f t="shared" si="44"/>
        <v>6</v>
      </c>
      <c r="CB122" s="525">
        <f t="shared" si="45"/>
        <v>0</v>
      </c>
      <c r="CC122" s="525">
        <f t="shared" si="45"/>
        <v>0</v>
      </c>
      <c r="CD122" s="312">
        <f t="shared" si="46"/>
        <v>4</v>
      </c>
      <c r="CE122" s="312">
        <f t="shared" si="46"/>
        <v>6</v>
      </c>
      <c r="CF122" s="313">
        <f t="shared" si="47"/>
        <v>10</v>
      </c>
      <c r="CG122" s="302"/>
    </row>
    <row r="123" spans="2:85" ht="14.25" x14ac:dyDescent="0.25">
      <c r="B123" s="9">
        <v>111</v>
      </c>
      <c r="C123" s="9" t="s">
        <v>265</v>
      </c>
      <c r="D123" s="37" t="s">
        <v>23</v>
      </c>
      <c r="E123" s="526">
        <v>60712657</v>
      </c>
      <c r="F123" s="527" t="s">
        <v>904</v>
      </c>
      <c r="G123" s="9" t="s">
        <v>53</v>
      </c>
      <c r="H123" s="9"/>
      <c r="I123" s="9"/>
      <c r="J123" s="9"/>
      <c r="K123" s="9"/>
      <c r="L123" s="9"/>
      <c r="M123" s="9"/>
      <c r="N123" s="9">
        <v>1</v>
      </c>
      <c r="O123" s="9">
        <v>0</v>
      </c>
      <c r="P123" s="299">
        <f t="shared" si="28"/>
        <v>1</v>
      </c>
      <c r="Q123" s="299">
        <f t="shared" si="28"/>
        <v>0</v>
      </c>
      <c r="R123" s="300">
        <f t="shared" si="29"/>
        <v>1</v>
      </c>
      <c r="S123" s="289">
        <v>5</v>
      </c>
      <c r="T123" s="289">
        <v>4</v>
      </c>
      <c r="U123" s="289"/>
      <c r="V123" s="289"/>
      <c r="W123" s="289"/>
      <c r="X123" s="289"/>
      <c r="Y123" s="299">
        <f t="shared" si="30"/>
        <v>5</v>
      </c>
      <c r="Z123" s="299">
        <f t="shared" si="30"/>
        <v>4</v>
      </c>
      <c r="AA123" s="10">
        <f t="shared" si="31"/>
        <v>9</v>
      </c>
      <c r="AB123" s="44">
        <f t="shared" si="32"/>
        <v>6</v>
      </c>
      <c r="AC123" s="44">
        <f t="shared" si="32"/>
        <v>4</v>
      </c>
      <c r="AD123" s="11">
        <f t="shared" si="33"/>
        <v>10</v>
      </c>
      <c r="AE123" s="12">
        <v>4</v>
      </c>
      <c r="AF123" s="12">
        <v>2</v>
      </c>
      <c r="AG123" s="10">
        <f t="shared" si="26"/>
        <v>6</v>
      </c>
      <c r="AH123" s="12">
        <v>2</v>
      </c>
      <c r="AI123" s="12">
        <v>2</v>
      </c>
      <c r="AJ123" s="10">
        <f t="shared" si="27"/>
        <v>4</v>
      </c>
      <c r="AK123" s="44">
        <f t="shared" si="34"/>
        <v>6</v>
      </c>
      <c r="AL123" s="44">
        <f t="shared" si="34"/>
        <v>4</v>
      </c>
      <c r="AM123" s="11">
        <f t="shared" si="35"/>
        <v>10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589">
        <v>0</v>
      </c>
      <c r="AW123" s="589">
        <v>0</v>
      </c>
      <c r="AX123" s="13">
        <v>6</v>
      </c>
      <c r="AY123" s="13">
        <v>4</v>
      </c>
      <c r="AZ123" s="13">
        <v>0</v>
      </c>
      <c r="BA123" s="13">
        <v>0</v>
      </c>
      <c r="BB123" s="13">
        <v>0</v>
      </c>
      <c r="BC123" s="13">
        <v>0</v>
      </c>
      <c r="BD123" s="310">
        <f t="shared" si="36"/>
        <v>0</v>
      </c>
      <c r="BE123" s="310">
        <f t="shared" si="36"/>
        <v>0</v>
      </c>
      <c r="BF123" s="10">
        <f t="shared" si="37"/>
        <v>0</v>
      </c>
      <c r="BG123" s="311">
        <f t="shared" si="38"/>
        <v>6</v>
      </c>
      <c r="BH123" s="311">
        <f t="shared" si="38"/>
        <v>4</v>
      </c>
      <c r="BI123" s="10">
        <f t="shared" si="39"/>
        <v>10</v>
      </c>
      <c r="BJ123" s="44">
        <f t="shared" si="40"/>
        <v>6</v>
      </c>
      <c r="BK123" s="44">
        <f t="shared" si="40"/>
        <v>4</v>
      </c>
      <c r="BL123" s="11">
        <f t="shared" si="40"/>
        <v>10</v>
      </c>
      <c r="BM123" s="13">
        <v>0</v>
      </c>
      <c r="BN123" s="13">
        <v>0</v>
      </c>
      <c r="BO123" s="13">
        <v>2</v>
      </c>
      <c r="BP123" s="13">
        <v>1</v>
      </c>
      <c r="BQ123" s="13"/>
      <c r="BR123" s="13"/>
      <c r="BS123" s="13"/>
      <c r="BT123" s="13"/>
      <c r="BU123" s="299">
        <f t="shared" si="41"/>
        <v>2</v>
      </c>
      <c r="BV123" s="299">
        <f t="shared" si="41"/>
        <v>1</v>
      </c>
      <c r="BW123" s="44">
        <f t="shared" si="42"/>
        <v>2</v>
      </c>
      <c r="BX123" s="44">
        <f t="shared" si="42"/>
        <v>1</v>
      </c>
      <c r="BY123" s="11">
        <f t="shared" si="43"/>
        <v>3</v>
      </c>
      <c r="BZ123" s="14">
        <f t="shared" si="44"/>
        <v>6</v>
      </c>
      <c r="CA123" s="14">
        <f t="shared" si="44"/>
        <v>4</v>
      </c>
      <c r="CB123" s="525">
        <f t="shared" si="45"/>
        <v>2</v>
      </c>
      <c r="CC123" s="525">
        <f t="shared" si="45"/>
        <v>1</v>
      </c>
      <c r="CD123" s="312">
        <f t="shared" si="46"/>
        <v>8</v>
      </c>
      <c r="CE123" s="312">
        <f t="shared" si="46"/>
        <v>5</v>
      </c>
      <c r="CF123" s="313">
        <f t="shared" si="47"/>
        <v>13</v>
      </c>
      <c r="CG123" s="302"/>
    </row>
    <row r="124" spans="2:85" ht="14.25" x14ac:dyDescent="0.25">
      <c r="B124" s="9">
        <v>112</v>
      </c>
      <c r="C124" s="9" t="s">
        <v>265</v>
      </c>
      <c r="D124" s="37" t="s">
        <v>31</v>
      </c>
      <c r="E124" s="526">
        <v>60712731</v>
      </c>
      <c r="F124" s="527" t="s">
        <v>905</v>
      </c>
      <c r="G124" s="9" t="s">
        <v>53</v>
      </c>
      <c r="H124" s="9"/>
      <c r="I124" s="9"/>
      <c r="J124" s="9"/>
      <c r="K124" s="9"/>
      <c r="L124" s="9"/>
      <c r="M124" s="9"/>
      <c r="N124" s="9">
        <v>1</v>
      </c>
      <c r="O124" s="9">
        <v>0</v>
      </c>
      <c r="P124" s="299">
        <f t="shared" si="28"/>
        <v>1</v>
      </c>
      <c r="Q124" s="299">
        <f t="shared" si="28"/>
        <v>0</v>
      </c>
      <c r="R124" s="300">
        <f t="shared" si="29"/>
        <v>1</v>
      </c>
      <c r="S124" s="289">
        <v>4</v>
      </c>
      <c r="T124" s="289">
        <v>3</v>
      </c>
      <c r="U124" s="289"/>
      <c r="V124" s="289"/>
      <c r="W124" s="289"/>
      <c r="X124" s="289"/>
      <c r="Y124" s="299">
        <f t="shared" si="30"/>
        <v>4</v>
      </c>
      <c r="Z124" s="299">
        <f t="shared" si="30"/>
        <v>3</v>
      </c>
      <c r="AA124" s="10">
        <f t="shared" si="31"/>
        <v>7</v>
      </c>
      <c r="AB124" s="44">
        <f t="shared" si="32"/>
        <v>5</v>
      </c>
      <c r="AC124" s="44">
        <f t="shared" si="32"/>
        <v>3</v>
      </c>
      <c r="AD124" s="11">
        <f t="shared" si="33"/>
        <v>8</v>
      </c>
      <c r="AE124" s="12">
        <v>1</v>
      </c>
      <c r="AF124" s="12">
        <v>1</v>
      </c>
      <c r="AG124" s="10">
        <f t="shared" si="26"/>
        <v>2</v>
      </c>
      <c r="AH124" s="12">
        <v>4</v>
      </c>
      <c r="AI124" s="12">
        <v>2</v>
      </c>
      <c r="AJ124" s="10">
        <f t="shared" si="27"/>
        <v>6</v>
      </c>
      <c r="AK124" s="44">
        <f t="shared" si="34"/>
        <v>5</v>
      </c>
      <c r="AL124" s="44">
        <f t="shared" si="34"/>
        <v>3</v>
      </c>
      <c r="AM124" s="11">
        <f t="shared" si="35"/>
        <v>8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1</v>
      </c>
      <c r="AU124" s="13">
        <v>1</v>
      </c>
      <c r="AV124" s="589">
        <v>0</v>
      </c>
      <c r="AW124" s="589">
        <v>0</v>
      </c>
      <c r="AX124" s="13">
        <v>4</v>
      </c>
      <c r="AY124" s="13">
        <v>2</v>
      </c>
      <c r="AZ124" s="13">
        <v>0</v>
      </c>
      <c r="BA124" s="13">
        <v>0</v>
      </c>
      <c r="BB124" s="13">
        <v>0</v>
      </c>
      <c r="BC124" s="13">
        <v>0</v>
      </c>
      <c r="BD124" s="310">
        <f t="shared" si="36"/>
        <v>1</v>
      </c>
      <c r="BE124" s="310">
        <f t="shared" si="36"/>
        <v>1</v>
      </c>
      <c r="BF124" s="10">
        <f t="shared" si="37"/>
        <v>2</v>
      </c>
      <c r="BG124" s="311">
        <f t="shared" si="38"/>
        <v>4</v>
      </c>
      <c r="BH124" s="311">
        <f t="shared" si="38"/>
        <v>2</v>
      </c>
      <c r="BI124" s="10">
        <f t="shared" si="39"/>
        <v>6</v>
      </c>
      <c r="BJ124" s="44">
        <f t="shared" si="40"/>
        <v>5</v>
      </c>
      <c r="BK124" s="44">
        <f t="shared" si="40"/>
        <v>3</v>
      </c>
      <c r="BL124" s="11">
        <f t="shared" si="40"/>
        <v>8</v>
      </c>
      <c r="BM124" s="13">
        <v>0</v>
      </c>
      <c r="BN124" s="13">
        <v>0</v>
      </c>
      <c r="BO124" s="13">
        <v>1</v>
      </c>
      <c r="BP124" s="13">
        <v>0</v>
      </c>
      <c r="BQ124" s="13"/>
      <c r="BR124" s="13"/>
      <c r="BS124" s="13"/>
      <c r="BT124" s="13"/>
      <c r="BU124" s="299">
        <f t="shared" si="41"/>
        <v>1</v>
      </c>
      <c r="BV124" s="299">
        <f t="shared" si="41"/>
        <v>0</v>
      </c>
      <c r="BW124" s="44">
        <f t="shared" si="42"/>
        <v>1</v>
      </c>
      <c r="BX124" s="44">
        <f t="shared" si="42"/>
        <v>0</v>
      </c>
      <c r="BY124" s="11">
        <f t="shared" si="43"/>
        <v>1</v>
      </c>
      <c r="BZ124" s="14">
        <f t="shared" si="44"/>
        <v>5</v>
      </c>
      <c r="CA124" s="14">
        <f t="shared" si="44"/>
        <v>3</v>
      </c>
      <c r="CB124" s="525">
        <f t="shared" si="45"/>
        <v>1</v>
      </c>
      <c r="CC124" s="525">
        <f t="shared" si="45"/>
        <v>0</v>
      </c>
      <c r="CD124" s="312">
        <f t="shared" si="46"/>
        <v>6</v>
      </c>
      <c r="CE124" s="312">
        <f t="shared" si="46"/>
        <v>3</v>
      </c>
      <c r="CF124" s="313">
        <f t="shared" si="47"/>
        <v>9</v>
      </c>
      <c r="CG124" s="302"/>
    </row>
    <row r="125" spans="2:85" ht="14.25" x14ac:dyDescent="0.25">
      <c r="B125" s="9">
        <v>113</v>
      </c>
      <c r="C125" s="9" t="s">
        <v>265</v>
      </c>
      <c r="D125" s="37" t="s">
        <v>31</v>
      </c>
      <c r="E125" s="526">
        <v>60712732</v>
      </c>
      <c r="F125" s="527" t="s">
        <v>906</v>
      </c>
      <c r="G125" s="9" t="s">
        <v>53</v>
      </c>
      <c r="H125" s="9"/>
      <c r="I125" s="9"/>
      <c r="J125" s="9"/>
      <c r="K125" s="9"/>
      <c r="L125" s="9"/>
      <c r="M125" s="9"/>
      <c r="N125" s="9">
        <v>0</v>
      </c>
      <c r="O125" s="9">
        <v>0</v>
      </c>
      <c r="P125" s="299">
        <f t="shared" si="28"/>
        <v>0</v>
      </c>
      <c r="Q125" s="299">
        <f t="shared" si="28"/>
        <v>0</v>
      </c>
      <c r="R125" s="300">
        <f t="shared" si="29"/>
        <v>0</v>
      </c>
      <c r="S125" s="289">
        <v>2</v>
      </c>
      <c r="T125" s="289">
        <v>5</v>
      </c>
      <c r="U125" s="289"/>
      <c r="V125" s="289"/>
      <c r="W125" s="289"/>
      <c r="X125" s="289"/>
      <c r="Y125" s="299">
        <f t="shared" si="30"/>
        <v>2</v>
      </c>
      <c r="Z125" s="299">
        <f t="shared" si="30"/>
        <v>5</v>
      </c>
      <c r="AA125" s="10">
        <f t="shared" si="31"/>
        <v>7</v>
      </c>
      <c r="AB125" s="44">
        <f t="shared" si="32"/>
        <v>2</v>
      </c>
      <c r="AC125" s="44">
        <f t="shared" si="32"/>
        <v>5</v>
      </c>
      <c r="AD125" s="11">
        <f t="shared" si="33"/>
        <v>7</v>
      </c>
      <c r="AE125" s="12">
        <v>2</v>
      </c>
      <c r="AF125" s="12">
        <v>5</v>
      </c>
      <c r="AG125" s="10">
        <f t="shared" si="26"/>
        <v>7</v>
      </c>
      <c r="AH125" s="12">
        <v>0</v>
      </c>
      <c r="AI125" s="12">
        <v>0</v>
      </c>
      <c r="AJ125" s="10">
        <f t="shared" si="27"/>
        <v>0</v>
      </c>
      <c r="AK125" s="44">
        <f t="shared" si="34"/>
        <v>2</v>
      </c>
      <c r="AL125" s="44">
        <f t="shared" si="34"/>
        <v>5</v>
      </c>
      <c r="AM125" s="11">
        <f t="shared" si="35"/>
        <v>7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1</v>
      </c>
      <c r="AU125" s="13">
        <v>0</v>
      </c>
      <c r="AV125" s="589">
        <v>0</v>
      </c>
      <c r="AW125" s="589">
        <v>0</v>
      </c>
      <c r="AX125" s="13">
        <v>1</v>
      </c>
      <c r="AY125" s="13">
        <v>5</v>
      </c>
      <c r="AZ125" s="13">
        <v>0</v>
      </c>
      <c r="BA125" s="13">
        <v>0</v>
      </c>
      <c r="BB125" s="13">
        <v>0</v>
      </c>
      <c r="BC125" s="13">
        <v>0</v>
      </c>
      <c r="BD125" s="310">
        <f t="shared" si="36"/>
        <v>1</v>
      </c>
      <c r="BE125" s="310">
        <f t="shared" si="36"/>
        <v>0</v>
      </c>
      <c r="BF125" s="10">
        <f t="shared" si="37"/>
        <v>1</v>
      </c>
      <c r="BG125" s="311">
        <f t="shared" si="38"/>
        <v>1</v>
      </c>
      <c r="BH125" s="311">
        <f t="shared" si="38"/>
        <v>5</v>
      </c>
      <c r="BI125" s="10">
        <f t="shared" si="39"/>
        <v>6</v>
      </c>
      <c r="BJ125" s="44">
        <f t="shared" si="40"/>
        <v>2</v>
      </c>
      <c r="BK125" s="44">
        <f t="shared" si="40"/>
        <v>5</v>
      </c>
      <c r="BL125" s="11">
        <f t="shared" si="40"/>
        <v>7</v>
      </c>
      <c r="BM125" s="13">
        <v>0</v>
      </c>
      <c r="BN125" s="13">
        <v>0</v>
      </c>
      <c r="BO125" s="13">
        <v>1</v>
      </c>
      <c r="BP125" s="13">
        <v>0</v>
      </c>
      <c r="BQ125" s="13"/>
      <c r="BR125" s="13"/>
      <c r="BS125" s="13"/>
      <c r="BT125" s="13"/>
      <c r="BU125" s="299">
        <f t="shared" si="41"/>
        <v>1</v>
      </c>
      <c r="BV125" s="299">
        <f t="shared" si="41"/>
        <v>0</v>
      </c>
      <c r="BW125" s="44">
        <f t="shared" si="42"/>
        <v>1</v>
      </c>
      <c r="BX125" s="44">
        <f t="shared" si="42"/>
        <v>0</v>
      </c>
      <c r="BY125" s="11">
        <f t="shared" si="43"/>
        <v>1</v>
      </c>
      <c r="BZ125" s="14">
        <f t="shared" si="44"/>
        <v>2</v>
      </c>
      <c r="CA125" s="14">
        <f t="shared" si="44"/>
        <v>5</v>
      </c>
      <c r="CB125" s="525">
        <f t="shared" si="45"/>
        <v>1</v>
      </c>
      <c r="CC125" s="525">
        <f t="shared" si="45"/>
        <v>0</v>
      </c>
      <c r="CD125" s="312">
        <f t="shared" si="46"/>
        <v>3</v>
      </c>
      <c r="CE125" s="312">
        <f t="shared" si="46"/>
        <v>5</v>
      </c>
      <c r="CF125" s="313">
        <f t="shared" si="47"/>
        <v>8</v>
      </c>
      <c r="CG125" s="302"/>
    </row>
    <row r="126" spans="2:85" ht="14.25" x14ac:dyDescent="0.25">
      <c r="B126" s="9">
        <v>114</v>
      </c>
      <c r="C126" s="9" t="s">
        <v>265</v>
      </c>
      <c r="D126" s="37" t="s">
        <v>22</v>
      </c>
      <c r="E126" s="526">
        <v>60712713</v>
      </c>
      <c r="F126" s="527" t="s">
        <v>907</v>
      </c>
      <c r="G126" s="9" t="s">
        <v>53</v>
      </c>
      <c r="H126" s="9"/>
      <c r="I126" s="9"/>
      <c r="J126" s="9"/>
      <c r="K126" s="9"/>
      <c r="L126" s="9"/>
      <c r="M126" s="9"/>
      <c r="N126" s="9">
        <v>0</v>
      </c>
      <c r="O126" s="9">
        <v>0</v>
      </c>
      <c r="P126" s="299">
        <f t="shared" si="28"/>
        <v>0</v>
      </c>
      <c r="Q126" s="299">
        <f t="shared" si="28"/>
        <v>0</v>
      </c>
      <c r="R126" s="300">
        <f t="shared" si="29"/>
        <v>0</v>
      </c>
      <c r="S126" s="289">
        <v>2</v>
      </c>
      <c r="T126" s="289">
        <v>3</v>
      </c>
      <c r="U126" s="289"/>
      <c r="V126" s="289"/>
      <c r="W126" s="289"/>
      <c r="X126" s="289"/>
      <c r="Y126" s="299">
        <f t="shared" si="30"/>
        <v>2</v>
      </c>
      <c r="Z126" s="299">
        <f t="shared" si="30"/>
        <v>3</v>
      </c>
      <c r="AA126" s="10">
        <f t="shared" si="31"/>
        <v>5</v>
      </c>
      <c r="AB126" s="44">
        <f t="shared" si="32"/>
        <v>2</v>
      </c>
      <c r="AC126" s="44">
        <f t="shared" si="32"/>
        <v>3</v>
      </c>
      <c r="AD126" s="11">
        <f t="shared" si="33"/>
        <v>5</v>
      </c>
      <c r="AE126" s="12">
        <v>2</v>
      </c>
      <c r="AF126" s="12">
        <v>3</v>
      </c>
      <c r="AG126" s="10">
        <f t="shared" si="26"/>
        <v>5</v>
      </c>
      <c r="AH126" s="12">
        <v>0</v>
      </c>
      <c r="AI126" s="12">
        <v>0</v>
      </c>
      <c r="AJ126" s="10">
        <f t="shared" si="27"/>
        <v>0</v>
      </c>
      <c r="AK126" s="44">
        <f t="shared" si="34"/>
        <v>2</v>
      </c>
      <c r="AL126" s="44">
        <f t="shared" si="34"/>
        <v>3</v>
      </c>
      <c r="AM126" s="11">
        <f t="shared" si="35"/>
        <v>5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589">
        <v>0</v>
      </c>
      <c r="AW126" s="589">
        <v>0</v>
      </c>
      <c r="AX126" s="13">
        <v>2</v>
      </c>
      <c r="AY126" s="13">
        <v>3</v>
      </c>
      <c r="AZ126" s="13">
        <v>0</v>
      </c>
      <c r="BA126" s="13">
        <v>0</v>
      </c>
      <c r="BB126" s="13">
        <v>0</v>
      </c>
      <c r="BC126" s="13">
        <v>0</v>
      </c>
      <c r="BD126" s="310">
        <f t="shared" si="36"/>
        <v>0</v>
      </c>
      <c r="BE126" s="310">
        <f t="shared" si="36"/>
        <v>0</v>
      </c>
      <c r="BF126" s="10">
        <f t="shared" si="37"/>
        <v>0</v>
      </c>
      <c r="BG126" s="311">
        <f t="shared" si="38"/>
        <v>2</v>
      </c>
      <c r="BH126" s="311">
        <f t="shared" si="38"/>
        <v>3</v>
      </c>
      <c r="BI126" s="10">
        <f t="shared" si="39"/>
        <v>5</v>
      </c>
      <c r="BJ126" s="44">
        <f t="shared" si="40"/>
        <v>2</v>
      </c>
      <c r="BK126" s="44">
        <f t="shared" si="40"/>
        <v>3</v>
      </c>
      <c r="BL126" s="11">
        <f t="shared" si="40"/>
        <v>5</v>
      </c>
      <c r="BM126" s="13">
        <v>0</v>
      </c>
      <c r="BN126" s="13">
        <v>0</v>
      </c>
      <c r="BO126" s="13">
        <v>1</v>
      </c>
      <c r="BP126" s="13">
        <v>1</v>
      </c>
      <c r="BQ126" s="13"/>
      <c r="BR126" s="13"/>
      <c r="BS126" s="13"/>
      <c r="BT126" s="13"/>
      <c r="BU126" s="299">
        <f t="shared" si="41"/>
        <v>1</v>
      </c>
      <c r="BV126" s="299">
        <f t="shared" si="41"/>
        <v>1</v>
      </c>
      <c r="BW126" s="44">
        <f t="shared" si="42"/>
        <v>1</v>
      </c>
      <c r="BX126" s="44">
        <f t="shared" si="42"/>
        <v>1</v>
      </c>
      <c r="BY126" s="11">
        <f t="shared" si="43"/>
        <v>2</v>
      </c>
      <c r="BZ126" s="14">
        <f t="shared" si="44"/>
        <v>2</v>
      </c>
      <c r="CA126" s="14">
        <f t="shared" si="44"/>
        <v>3</v>
      </c>
      <c r="CB126" s="525">
        <f t="shared" si="45"/>
        <v>1</v>
      </c>
      <c r="CC126" s="525">
        <f t="shared" si="45"/>
        <v>1</v>
      </c>
      <c r="CD126" s="312">
        <f t="shared" si="46"/>
        <v>3</v>
      </c>
      <c r="CE126" s="312">
        <f t="shared" si="46"/>
        <v>4</v>
      </c>
      <c r="CF126" s="313">
        <f t="shared" si="47"/>
        <v>7</v>
      </c>
      <c r="CG126" s="302"/>
    </row>
    <row r="127" spans="2:85" ht="14.25" x14ac:dyDescent="0.25">
      <c r="B127" s="9">
        <v>115</v>
      </c>
      <c r="C127" s="9" t="s">
        <v>265</v>
      </c>
      <c r="D127" s="37" t="s">
        <v>20</v>
      </c>
      <c r="E127" s="526">
        <v>60712672</v>
      </c>
      <c r="F127" s="527" t="s">
        <v>908</v>
      </c>
      <c r="G127" s="9" t="s">
        <v>53</v>
      </c>
      <c r="H127" s="9"/>
      <c r="I127" s="9"/>
      <c r="J127" s="9"/>
      <c r="K127" s="9"/>
      <c r="L127" s="9"/>
      <c r="M127" s="9"/>
      <c r="N127" s="9">
        <v>1</v>
      </c>
      <c r="O127" s="9">
        <v>0</v>
      </c>
      <c r="P127" s="299">
        <f t="shared" si="28"/>
        <v>1</v>
      </c>
      <c r="Q127" s="299">
        <f t="shared" si="28"/>
        <v>0</v>
      </c>
      <c r="R127" s="300">
        <f t="shared" si="29"/>
        <v>1</v>
      </c>
      <c r="S127" s="289">
        <v>2</v>
      </c>
      <c r="T127" s="289">
        <v>6</v>
      </c>
      <c r="U127" s="289"/>
      <c r="V127" s="289"/>
      <c r="W127" s="289"/>
      <c r="X127" s="289"/>
      <c r="Y127" s="299">
        <f t="shared" si="30"/>
        <v>2</v>
      </c>
      <c r="Z127" s="299">
        <f t="shared" si="30"/>
        <v>6</v>
      </c>
      <c r="AA127" s="10">
        <f t="shared" si="31"/>
        <v>8</v>
      </c>
      <c r="AB127" s="44">
        <f t="shared" si="32"/>
        <v>3</v>
      </c>
      <c r="AC127" s="44">
        <f t="shared" si="32"/>
        <v>6</v>
      </c>
      <c r="AD127" s="11">
        <f t="shared" si="33"/>
        <v>9</v>
      </c>
      <c r="AE127" s="12">
        <v>1</v>
      </c>
      <c r="AF127" s="12">
        <v>6</v>
      </c>
      <c r="AG127" s="10">
        <f t="shared" si="26"/>
        <v>7</v>
      </c>
      <c r="AH127" s="12">
        <v>2</v>
      </c>
      <c r="AI127" s="12">
        <v>0</v>
      </c>
      <c r="AJ127" s="10">
        <f t="shared" si="27"/>
        <v>2</v>
      </c>
      <c r="AK127" s="44">
        <f t="shared" si="34"/>
        <v>3</v>
      </c>
      <c r="AL127" s="44">
        <f t="shared" si="34"/>
        <v>6</v>
      </c>
      <c r="AM127" s="11">
        <f t="shared" si="35"/>
        <v>9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589">
        <v>0</v>
      </c>
      <c r="AW127" s="589">
        <v>0</v>
      </c>
      <c r="AX127" s="13">
        <v>3</v>
      </c>
      <c r="AY127" s="13">
        <v>6</v>
      </c>
      <c r="AZ127" s="13">
        <v>0</v>
      </c>
      <c r="BA127" s="13">
        <v>0</v>
      </c>
      <c r="BB127" s="13">
        <v>0</v>
      </c>
      <c r="BC127" s="13">
        <v>0</v>
      </c>
      <c r="BD127" s="310">
        <f t="shared" si="36"/>
        <v>0</v>
      </c>
      <c r="BE127" s="310">
        <f t="shared" si="36"/>
        <v>0</v>
      </c>
      <c r="BF127" s="10">
        <f t="shared" si="37"/>
        <v>0</v>
      </c>
      <c r="BG127" s="311">
        <f t="shared" si="38"/>
        <v>3</v>
      </c>
      <c r="BH127" s="311">
        <f t="shared" si="38"/>
        <v>6</v>
      </c>
      <c r="BI127" s="10">
        <f t="shared" si="39"/>
        <v>9</v>
      </c>
      <c r="BJ127" s="44">
        <f t="shared" si="40"/>
        <v>3</v>
      </c>
      <c r="BK127" s="44">
        <f t="shared" si="40"/>
        <v>6</v>
      </c>
      <c r="BL127" s="11">
        <f t="shared" si="40"/>
        <v>9</v>
      </c>
      <c r="BM127" s="13">
        <v>0</v>
      </c>
      <c r="BN127" s="13">
        <v>0</v>
      </c>
      <c r="BO127" s="13">
        <v>0</v>
      </c>
      <c r="BP127" s="13">
        <v>0</v>
      </c>
      <c r="BQ127" s="13"/>
      <c r="BR127" s="13"/>
      <c r="BS127" s="13"/>
      <c r="BT127" s="13"/>
      <c r="BU127" s="299">
        <f t="shared" si="41"/>
        <v>0</v>
      </c>
      <c r="BV127" s="299">
        <f t="shared" si="41"/>
        <v>0</v>
      </c>
      <c r="BW127" s="44">
        <f t="shared" si="42"/>
        <v>0</v>
      </c>
      <c r="BX127" s="44">
        <f t="shared" si="42"/>
        <v>0</v>
      </c>
      <c r="BY127" s="11">
        <f t="shared" si="43"/>
        <v>0</v>
      </c>
      <c r="BZ127" s="14">
        <f t="shared" si="44"/>
        <v>3</v>
      </c>
      <c r="CA127" s="14">
        <f t="shared" si="44"/>
        <v>6</v>
      </c>
      <c r="CB127" s="525">
        <f t="shared" si="45"/>
        <v>0</v>
      </c>
      <c r="CC127" s="525">
        <f t="shared" si="45"/>
        <v>0</v>
      </c>
      <c r="CD127" s="312">
        <f t="shared" si="46"/>
        <v>3</v>
      </c>
      <c r="CE127" s="312">
        <f t="shared" si="46"/>
        <v>6</v>
      </c>
      <c r="CF127" s="313">
        <f t="shared" si="47"/>
        <v>9</v>
      </c>
      <c r="CG127" s="302"/>
    </row>
    <row r="128" spans="2:85" ht="14.25" x14ac:dyDescent="0.25">
      <c r="B128" s="9">
        <v>116</v>
      </c>
      <c r="C128" s="9" t="s">
        <v>265</v>
      </c>
      <c r="D128" s="37" t="s">
        <v>22</v>
      </c>
      <c r="E128" s="526">
        <v>60712714</v>
      </c>
      <c r="F128" s="527" t="s">
        <v>909</v>
      </c>
      <c r="G128" s="9" t="s">
        <v>53</v>
      </c>
      <c r="H128" s="9"/>
      <c r="I128" s="9"/>
      <c r="J128" s="9"/>
      <c r="K128" s="9"/>
      <c r="L128" s="9"/>
      <c r="M128" s="9"/>
      <c r="N128" s="9">
        <v>2</v>
      </c>
      <c r="O128" s="9">
        <v>0</v>
      </c>
      <c r="P128" s="299">
        <f t="shared" si="28"/>
        <v>2</v>
      </c>
      <c r="Q128" s="299">
        <f t="shared" si="28"/>
        <v>0</v>
      </c>
      <c r="R128" s="300">
        <f t="shared" si="29"/>
        <v>2</v>
      </c>
      <c r="S128" s="289">
        <v>2</v>
      </c>
      <c r="T128" s="289">
        <v>5</v>
      </c>
      <c r="U128" s="289"/>
      <c r="V128" s="289"/>
      <c r="W128" s="289"/>
      <c r="X128" s="289"/>
      <c r="Y128" s="299">
        <f t="shared" si="30"/>
        <v>2</v>
      </c>
      <c r="Z128" s="299">
        <f t="shared" si="30"/>
        <v>5</v>
      </c>
      <c r="AA128" s="10">
        <f t="shared" si="31"/>
        <v>7</v>
      </c>
      <c r="AB128" s="44">
        <f t="shared" si="32"/>
        <v>4</v>
      </c>
      <c r="AC128" s="44">
        <f t="shared" si="32"/>
        <v>5</v>
      </c>
      <c r="AD128" s="11">
        <f t="shared" si="33"/>
        <v>9</v>
      </c>
      <c r="AE128" s="12">
        <v>2</v>
      </c>
      <c r="AF128" s="12">
        <v>5</v>
      </c>
      <c r="AG128" s="10">
        <f t="shared" si="26"/>
        <v>7</v>
      </c>
      <c r="AH128" s="12">
        <v>2</v>
      </c>
      <c r="AI128" s="12">
        <v>0</v>
      </c>
      <c r="AJ128" s="10">
        <f t="shared" si="27"/>
        <v>2</v>
      </c>
      <c r="AK128" s="44">
        <f t="shared" si="34"/>
        <v>4</v>
      </c>
      <c r="AL128" s="44">
        <f t="shared" si="34"/>
        <v>5</v>
      </c>
      <c r="AM128" s="11">
        <f t="shared" si="35"/>
        <v>9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589">
        <v>0</v>
      </c>
      <c r="AW128" s="589">
        <v>0</v>
      </c>
      <c r="AX128" s="13">
        <v>4</v>
      </c>
      <c r="AY128" s="13">
        <v>5</v>
      </c>
      <c r="AZ128" s="13">
        <v>0</v>
      </c>
      <c r="BA128" s="13">
        <v>0</v>
      </c>
      <c r="BB128" s="13">
        <v>0</v>
      </c>
      <c r="BC128" s="13">
        <v>0</v>
      </c>
      <c r="BD128" s="310">
        <f t="shared" si="36"/>
        <v>0</v>
      </c>
      <c r="BE128" s="310">
        <f t="shared" si="36"/>
        <v>0</v>
      </c>
      <c r="BF128" s="10">
        <f t="shared" si="37"/>
        <v>0</v>
      </c>
      <c r="BG128" s="311">
        <f t="shared" si="38"/>
        <v>4</v>
      </c>
      <c r="BH128" s="311">
        <f t="shared" si="38"/>
        <v>5</v>
      </c>
      <c r="BI128" s="10">
        <f t="shared" si="39"/>
        <v>9</v>
      </c>
      <c r="BJ128" s="44">
        <f t="shared" si="40"/>
        <v>4</v>
      </c>
      <c r="BK128" s="44">
        <f t="shared" si="40"/>
        <v>5</v>
      </c>
      <c r="BL128" s="11">
        <f t="shared" si="40"/>
        <v>9</v>
      </c>
      <c r="BM128" s="13">
        <v>0</v>
      </c>
      <c r="BN128" s="13">
        <v>0</v>
      </c>
      <c r="BO128" s="13">
        <v>0</v>
      </c>
      <c r="BP128" s="13">
        <v>1</v>
      </c>
      <c r="BQ128" s="13"/>
      <c r="BR128" s="13"/>
      <c r="BS128" s="13"/>
      <c r="BT128" s="13"/>
      <c r="BU128" s="299">
        <f t="shared" si="41"/>
        <v>0</v>
      </c>
      <c r="BV128" s="299">
        <f t="shared" si="41"/>
        <v>1</v>
      </c>
      <c r="BW128" s="44">
        <f t="shared" si="42"/>
        <v>0</v>
      </c>
      <c r="BX128" s="44">
        <f t="shared" si="42"/>
        <v>1</v>
      </c>
      <c r="BY128" s="11">
        <f t="shared" si="43"/>
        <v>1</v>
      </c>
      <c r="BZ128" s="14">
        <f t="shared" si="44"/>
        <v>4</v>
      </c>
      <c r="CA128" s="14">
        <f t="shared" si="44"/>
        <v>5</v>
      </c>
      <c r="CB128" s="525">
        <f t="shared" si="45"/>
        <v>0</v>
      </c>
      <c r="CC128" s="525">
        <f t="shared" si="45"/>
        <v>1</v>
      </c>
      <c r="CD128" s="312">
        <f t="shared" si="46"/>
        <v>4</v>
      </c>
      <c r="CE128" s="312">
        <f t="shared" si="46"/>
        <v>6</v>
      </c>
      <c r="CF128" s="313">
        <f t="shared" si="47"/>
        <v>10</v>
      </c>
      <c r="CG128" s="302"/>
    </row>
    <row r="129" spans="2:85" ht="14.25" x14ac:dyDescent="0.25">
      <c r="B129" s="9">
        <v>117</v>
      </c>
      <c r="C129" s="9" t="s">
        <v>265</v>
      </c>
      <c r="D129" s="37" t="s">
        <v>31</v>
      </c>
      <c r="E129" s="526">
        <v>60712733</v>
      </c>
      <c r="F129" s="527" t="s">
        <v>910</v>
      </c>
      <c r="G129" s="9" t="s">
        <v>53</v>
      </c>
      <c r="H129" s="9"/>
      <c r="I129" s="9"/>
      <c r="J129" s="9"/>
      <c r="K129" s="9"/>
      <c r="L129" s="9"/>
      <c r="M129" s="9"/>
      <c r="N129" s="9">
        <v>0</v>
      </c>
      <c r="O129" s="9">
        <v>0</v>
      </c>
      <c r="P129" s="299">
        <f t="shared" si="28"/>
        <v>0</v>
      </c>
      <c r="Q129" s="299">
        <f t="shared" si="28"/>
        <v>0</v>
      </c>
      <c r="R129" s="300">
        <f t="shared" si="29"/>
        <v>0</v>
      </c>
      <c r="S129" s="289">
        <v>6</v>
      </c>
      <c r="T129" s="289">
        <v>3</v>
      </c>
      <c r="U129" s="289"/>
      <c r="V129" s="289"/>
      <c r="W129" s="289"/>
      <c r="X129" s="289"/>
      <c r="Y129" s="299">
        <f t="shared" si="30"/>
        <v>6</v>
      </c>
      <c r="Z129" s="299">
        <f t="shared" si="30"/>
        <v>3</v>
      </c>
      <c r="AA129" s="10">
        <f t="shared" si="31"/>
        <v>9</v>
      </c>
      <c r="AB129" s="44">
        <f t="shared" si="32"/>
        <v>6</v>
      </c>
      <c r="AC129" s="44">
        <f t="shared" si="32"/>
        <v>3</v>
      </c>
      <c r="AD129" s="11">
        <f t="shared" si="33"/>
        <v>9</v>
      </c>
      <c r="AE129" s="12">
        <v>5</v>
      </c>
      <c r="AF129" s="12">
        <v>3</v>
      </c>
      <c r="AG129" s="10">
        <f t="shared" si="26"/>
        <v>8</v>
      </c>
      <c r="AH129" s="12">
        <v>1</v>
      </c>
      <c r="AI129" s="12">
        <v>0</v>
      </c>
      <c r="AJ129" s="10">
        <f t="shared" si="27"/>
        <v>1</v>
      </c>
      <c r="AK129" s="44">
        <f t="shared" si="34"/>
        <v>6</v>
      </c>
      <c r="AL129" s="44">
        <f t="shared" si="34"/>
        <v>3</v>
      </c>
      <c r="AM129" s="11">
        <f t="shared" si="35"/>
        <v>9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1</v>
      </c>
      <c r="AU129" s="13">
        <v>0</v>
      </c>
      <c r="AV129" s="589">
        <v>0</v>
      </c>
      <c r="AW129" s="589">
        <v>0</v>
      </c>
      <c r="AX129" s="13">
        <v>5</v>
      </c>
      <c r="AY129" s="13">
        <v>3</v>
      </c>
      <c r="AZ129" s="13">
        <v>0</v>
      </c>
      <c r="BA129" s="13">
        <v>0</v>
      </c>
      <c r="BB129" s="13">
        <v>0</v>
      </c>
      <c r="BC129" s="13">
        <v>0</v>
      </c>
      <c r="BD129" s="310">
        <f t="shared" si="36"/>
        <v>1</v>
      </c>
      <c r="BE129" s="310">
        <f t="shared" si="36"/>
        <v>0</v>
      </c>
      <c r="BF129" s="10">
        <f t="shared" si="37"/>
        <v>1</v>
      </c>
      <c r="BG129" s="311">
        <f t="shared" si="38"/>
        <v>5</v>
      </c>
      <c r="BH129" s="311">
        <f t="shared" si="38"/>
        <v>3</v>
      </c>
      <c r="BI129" s="10">
        <f t="shared" si="39"/>
        <v>8</v>
      </c>
      <c r="BJ129" s="44">
        <f t="shared" si="40"/>
        <v>6</v>
      </c>
      <c r="BK129" s="44">
        <f t="shared" si="40"/>
        <v>3</v>
      </c>
      <c r="BL129" s="11">
        <f t="shared" si="40"/>
        <v>9</v>
      </c>
      <c r="BM129" s="13">
        <v>0</v>
      </c>
      <c r="BN129" s="13">
        <v>0</v>
      </c>
      <c r="BO129" s="13">
        <v>0</v>
      </c>
      <c r="BP129" s="13">
        <v>0</v>
      </c>
      <c r="BQ129" s="13"/>
      <c r="BR129" s="13"/>
      <c r="BS129" s="13"/>
      <c r="BT129" s="13"/>
      <c r="BU129" s="299">
        <f t="shared" si="41"/>
        <v>0</v>
      </c>
      <c r="BV129" s="299">
        <f t="shared" si="41"/>
        <v>0</v>
      </c>
      <c r="BW129" s="44">
        <f t="shared" si="42"/>
        <v>0</v>
      </c>
      <c r="BX129" s="44">
        <f t="shared" si="42"/>
        <v>0</v>
      </c>
      <c r="BY129" s="11">
        <f t="shared" si="43"/>
        <v>0</v>
      </c>
      <c r="BZ129" s="14">
        <f t="shared" si="44"/>
        <v>6</v>
      </c>
      <c r="CA129" s="14">
        <f t="shared" si="44"/>
        <v>3</v>
      </c>
      <c r="CB129" s="525">
        <f t="shared" si="45"/>
        <v>0</v>
      </c>
      <c r="CC129" s="525">
        <f t="shared" si="45"/>
        <v>0</v>
      </c>
      <c r="CD129" s="312">
        <f t="shared" si="46"/>
        <v>6</v>
      </c>
      <c r="CE129" s="312">
        <f t="shared" si="46"/>
        <v>3</v>
      </c>
      <c r="CF129" s="313">
        <f t="shared" si="47"/>
        <v>9</v>
      </c>
      <c r="CG129" s="302"/>
    </row>
    <row r="130" spans="2:85" ht="14.25" x14ac:dyDescent="0.25">
      <c r="B130" s="9">
        <v>118</v>
      </c>
      <c r="C130" s="9" t="s">
        <v>265</v>
      </c>
      <c r="D130" s="37" t="s">
        <v>24</v>
      </c>
      <c r="E130" s="526">
        <v>60712632</v>
      </c>
      <c r="F130" s="527" t="s">
        <v>911</v>
      </c>
      <c r="G130" s="9" t="s">
        <v>53</v>
      </c>
      <c r="H130" s="9"/>
      <c r="I130" s="9"/>
      <c r="J130" s="9"/>
      <c r="K130" s="9"/>
      <c r="L130" s="9"/>
      <c r="M130" s="9"/>
      <c r="N130" s="9">
        <v>0</v>
      </c>
      <c r="O130" s="9">
        <v>1</v>
      </c>
      <c r="P130" s="299">
        <f t="shared" si="28"/>
        <v>0</v>
      </c>
      <c r="Q130" s="299">
        <f t="shared" si="28"/>
        <v>1</v>
      </c>
      <c r="R130" s="300">
        <f t="shared" si="29"/>
        <v>1</v>
      </c>
      <c r="S130" s="289">
        <v>4</v>
      </c>
      <c r="T130" s="289">
        <v>4</v>
      </c>
      <c r="U130" s="289"/>
      <c r="V130" s="289"/>
      <c r="W130" s="289"/>
      <c r="X130" s="289"/>
      <c r="Y130" s="299">
        <f t="shared" si="30"/>
        <v>4</v>
      </c>
      <c r="Z130" s="299">
        <f t="shared" si="30"/>
        <v>4</v>
      </c>
      <c r="AA130" s="10">
        <f t="shared" si="31"/>
        <v>8</v>
      </c>
      <c r="AB130" s="44">
        <f t="shared" si="32"/>
        <v>4</v>
      </c>
      <c r="AC130" s="44">
        <f t="shared" si="32"/>
        <v>5</v>
      </c>
      <c r="AD130" s="11">
        <f t="shared" si="33"/>
        <v>9</v>
      </c>
      <c r="AE130" s="12">
        <v>4</v>
      </c>
      <c r="AF130" s="12">
        <v>4</v>
      </c>
      <c r="AG130" s="10">
        <f t="shared" si="26"/>
        <v>8</v>
      </c>
      <c r="AH130" s="12">
        <v>0</v>
      </c>
      <c r="AI130" s="12">
        <v>1</v>
      </c>
      <c r="AJ130" s="10">
        <f t="shared" si="27"/>
        <v>1</v>
      </c>
      <c r="AK130" s="44">
        <f t="shared" si="34"/>
        <v>4</v>
      </c>
      <c r="AL130" s="44">
        <f t="shared" si="34"/>
        <v>5</v>
      </c>
      <c r="AM130" s="11">
        <f t="shared" si="35"/>
        <v>9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2</v>
      </c>
      <c r="AU130" s="13">
        <v>1</v>
      </c>
      <c r="AV130" s="589">
        <v>0</v>
      </c>
      <c r="AW130" s="589">
        <v>0</v>
      </c>
      <c r="AX130" s="13">
        <v>2</v>
      </c>
      <c r="AY130" s="13">
        <v>3</v>
      </c>
      <c r="AZ130" s="13">
        <v>0</v>
      </c>
      <c r="BA130" s="13">
        <v>1</v>
      </c>
      <c r="BB130" s="13">
        <v>0</v>
      </c>
      <c r="BC130" s="13">
        <v>0</v>
      </c>
      <c r="BD130" s="310">
        <f t="shared" si="36"/>
        <v>2</v>
      </c>
      <c r="BE130" s="310">
        <f t="shared" si="36"/>
        <v>1</v>
      </c>
      <c r="BF130" s="10">
        <f t="shared" si="37"/>
        <v>3</v>
      </c>
      <c r="BG130" s="311">
        <f t="shared" si="38"/>
        <v>2</v>
      </c>
      <c r="BH130" s="311">
        <f t="shared" si="38"/>
        <v>4</v>
      </c>
      <c r="BI130" s="10">
        <f t="shared" si="39"/>
        <v>6</v>
      </c>
      <c r="BJ130" s="44">
        <f t="shared" si="40"/>
        <v>4</v>
      </c>
      <c r="BK130" s="44">
        <f t="shared" si="40"/>
        <v>5</v>
      </c>
      <c r="BL130" s="11">
        <f t="shared" si="40"/>
        <v>9</v>
      </c>
      <c r="BM130" s="13">
        <v>0</v>
      </c>
      <c r="BN130" s="13">
        <v>0</v>
      </c>
      <c r="BO130" s="13">
        <v>0</v>
      </c>
      <c r="BP130" s="13">
        <v>0</v>
      </c>
      <c r="BQ130" s="13"/>
      <c r="BR130" s="13"/>
      <c r="BS130" s="13"/>
      <c r="BT130" s="13"/>
      <c r="BU130" s="299">
        <f t="shared" si="41"/>
        <v>0</v>
      </c>
      <c r="BV130" s="299">
        <f t="shared" si="41"/>
        <v>0</v>
      </c>
      <c r="BW130" s="44">
        <f t="shared" si="42"/>
        <v>0</v>
      </c>
      <c r="BX130" s="44">
        <f t="shared" si="42"/>
        <v>0</v>
      </c>
      <c r="BY130" s="11">
        <f t="shared" si="43"/>
        <v>0</v>
      </c>
      <c r="BZ130" s="14">
        <f t="shared" si="44"/>
        <v>4</v>
      </c>
      <c r="CA130" s="14">
        <f t="shared" si="44"/>
        <v>5</v>
      </c>
      <c r="CB130" s="525">
        <f t="shared" si="45"/>
        <v>0</v>
      </c>
      <c r="CC130" s="525">
        <f t="shared" si="45"/>
        <v>0</v>
      </c>
      <c r="CD130" s="312">
        <f t="shared" si="46"/>
        <v>4</v>
      </c>
      <c r="CE130" s="312">
        <f t="shared" si="46"/>
        <v>5</v>
      </c>
      <c r="CF130" s="313">
        <f t="shared" si="47"/>
        <v>9</v>
      </c>
      <c r="CG130" s="302"/>
    </row>
    <row r="131" spans="2:85" ht="14.25" x14ac:dyDescent="0.25">
      <c r="B131" s="9">
        <v>119</v>
      </c>
      <c r="C131" s="9" t="s">
        <v>265</v>
      </c>
      <c r="D131" s="37" t="s">
        <v>20</v>
      </c>
      <c r="E131" s="526">
        <v>60712673</v>
      </c>
      <c r="F131" s="527" t="s">
        <v>912</v>
      </c>
      <c r="G131" s="9" t="s">
        <v>53</v>
      </c>
      <c r="H131" s="9"/>
      <c r="I131" s="9"/>
      <c r="J131" s="9"/>
      <c r="K131" s="9"/>
      <c r="L131" s="9"/>
      <c r="M131" s="9"/>
      <c r="N131" s="9">
        <v>0</v>
      </c>
      <c r="O131" s="9">
        <v>0</v>
      </c>
      <c r="P131" s="299">
        <f t="shared" si="28"/>
        <v>0</v>
      </c>
      <c r="Q131" s="299">
        <f t="shared" si="28"/>
        <v>0</v>
      </c>
      <c r="R131" s="300">
        <f t="shared" si="29"/>
        <v>0</v>
      </c>
      <c r="S131" s="289">
        <v>5</v>
      </c>
      <c r="T131" s="289">
        <v>2</v>
      </c>
      <c r="U131" s="289"/>
      <c r="V131" s="289"/>
      <c r="W131" s="289"/>
      <c r="X131" s="289"/>
      <c r="Y131" s="299">
        <f t="shared" si="30"/>
        <v>5</v>
      </c>
      <c r="Z131" s="299">
        <f t="shared" si="30"/>
        <v>2</v>
      </c>
      <c r="AA131" s="10">
        <f t="shared" si="31"/>
        <v>7</v>
      </c>
      <c r="AB131" s="44">
        <f t="shared" si="32"/>
        <v>5</v>
      </c>
      <c r="AC131" s="44">
        <f t="shared" si="32"/>
        <v>2</v>
      </c>
      <c r="AD131" s="11">
        <f t="shared" si="33"/>
        <v>7</v>
      </c>
      <c r="AE131" s="12">
        <v>3</v>
      </c>
      <c r="AF131" s="12">
        <v>2</v>
      </c>
      <c r="AG131" s="10">
        <f t="shared" si="26"/>
        <v>5</v>
      </c>
      <c r="AH131" s="12">
        <v>2</v>
      </c>
      <c r="AI131" s="12">
        <v>0</v>
      </c>
      <c r="AJ131" s="10">
        <f t="shared" si="27"/>
        <v>2</v>
      </c>
      <c r="AK131" s="44">
        <f t="shared" si="34"/>
        <v>5</v>
      </c>
      <c r="AL131" s="44">
        <f t="shared" si="34"/>
        <v>2</v>
      </c>
      <c r="AM131" s="11">
        <f t="shared" si="35"/>
        <v>7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2</v>
      </c>
      <c r="AU131" s="13">
        <v>1</v>
      </c>
      <c r="AV131" s="589">
        <v>0</v>
      </c>
      <c r="AW131" s="589">
        <v>0</v>
      </c>
      <c r="AX131" s="13">
        <v>2</v>
      </c>
      <c r="AY131" s="13">
        <v>1</v>
      </c>
      <c r="AZ131" s="13">
        <v>1</v>
      </c>
      <c r="BA131" s="13">
        <v>0</v>
      </c>
      <c r="BB131" s="13">
        <v>0</v>
      </c>
      <c r="BC131" s="13">
        <v>0</v>
      </c>
      <c r="BD131" s="310">
        <f t="shared" si="36"/>
        <v>2</v>
      </c>
      <c r="BE131" s="310">
        <f t="shared" si="36"/>
        <v>1</v>
      </c>
      <c r="BF131" s="10">
        <f t="shared" si="37"/>
        <v>3</v>
      </c>
      <c r="BG131" s="311">
        <f t="shared" si="38"/>
        <v>3</v>
      </c>
      <c r="BH131" s="311">
        <f t="shared" si="38"/>
        <v>1</v>
      </c>
      <c r="BI131" s="10">
        <f t="shared" si="39"/>
        <v>4</v>
      </c>
      <c r="BJ131" s="44">
        <f t="shared" si="40"/>
        <v>5</v>
      </c>
      <c r="BK131" s="44">
        <f t="shared" si="40"/>
        <v>2</v>
      </c>
      <c r="BL131" s="11">
        <f t="shared" si="40"/>
        <v>7</v>
      </c>
      <c r="BM131" s="13">
        <v>0</v>
      </c>
      <c r="BN131" s="13">
        <v>0</v>
      </c>
      <c r="BO131" s="13">
        <v>0</v>
      </c>
      <c r="BP131" s="13">
        <v>0</v>
      </c>
      <c r="BQ131" s="13"/>
      <c r="BR131" s="13"/>
      <c r="BS131" s="13"/>
      <c r="BT131" s="13"/>
      <c r="BU131" s="299">
        <f t="shared" si="41"/>
        <v>0</v>
      </c>
      <c r="BV131" s="299">
        <f t="shared" si="41"/>
        <v>0</v>
      </c>
      <c r="BW131" s="44">
        <f t="shared" si="42"/>
        <v>0</v>
      </c>
      <c r="BX131" s="44">
        <f t="shared" si="42"/>
        <v>0</v>
      </c>
      <c r="BY131" s="11">
        <f t="shared" si="43"/>
        <v>0</v>
      </c>
      <c r="BZ131" s="14">
        <f t="shared" si="44"/>
        <v>5</v>
      </c>
      <c r="CA131" s="14">
        <f t="shared" si="44"/>
        <v>2</v>
      </c>
      <c r="CB131" s="525">
        <f t="shared" si="45"/>
        <v>0</v>
      </c>
      <c r="CC131" s="525">
        <f t="shared" si="45"/>
        <v>0</v>
      </c>
      <c r="CD131" s="312">
        <f t="shared" si="46"/>
        <v>5</v>
      </c>
      <c r="CE131" s="312">
        <f t="shared" si="46"/>
        <v>2</v>
      </c>
      <c r="CF131" s="313">
        <f t="shared" si="47"/>
        <v>7</v>
      </c>
      <c r="CG131" s="302"/>
    </row>
    <row r="132" spans="2:85" ht="14.25" x14ac:dyDescent="0.25">
      <c r="B132" s="9">
        <v>120</v>
      </c>
      <c r="C132" s="9" t="s">
        <v>265</v>
      </c>
      <c r="D132" s="37" t="s">
        <v>21</v>
      </c>
      <c r="E132" s="526">
        <v>69819562</v>
      </c>
      <c r="F132" s="527" t="s">
        <v>913</v>
      </c>
      <c r="G132" s="9" t="s">
        <v>53</v>
      </c>
      <c r="H132" s="9"/>
      <c r="I132" s="9"/>
      <c r="J132" s="9"/>
      <c r="K132" s="9"/>
      <c r="L132" s="9"/>
      <c r="M132" s="9"/>
      <c r="N132" s="9">
        <v>0</v>
      </c>
      <c r="O132" s="9">
        <v>0</v>
      </c>
      <c r="P132" s="299">
        <f t="shared" si="28"/>
        <v>0</v>
      </c>
      <c r="Q132" s="299">
        <f t="shared" si="28"/>
        <v>0</v>
      </c>
      <c r="R132" s="300">
        <f t="shared" si="29"/>
        <v>0</v>
      </c>
      <c r="S132" s="289">
        <v>4</v>
      </c>
      <c r="T132" s="289">
        <v>3</v>
      </c>
      <c r="U132" s="289"/>
      <c r="V132" s="289"/>
      <c r="W132" s="289"/>
      <c r="X132" s="289"/>
      <c r="Y132" s="299">
        <f t="shared" si="30"/>
        <v>4</v>
      </c>
      <c r="Z132" s="299">
        <f t="shared" si="30"/>
        <v>3</v>
      </c>
      <c r="AA132" s="10">
        <f t="shared" si="31"/>
        <v>7</v>
      </c>
      <c r="AB132" s="44">
        <f t="shared" si="32"/>
        <v>4</v>
      </c>
      <c r="AC132" s="44">
        <f t="shared" si="32"/>
        <v>3</v>
      </c>
      <c r="AD132" s="11">
        <f t="shared" si="33"/>
        <v>7</v>
      </c>
      <c r="AE132" s="12">
        <v>4</v>
      </c>
      <c r="AF132" s="12">
        <v>3</v>
      </c>
      <c r="AG132" s="10">
        <f t="shared" si="26"/>
        <v>7</v>
      </c>
      <c r="AH132" s="12">
        <v>0</v>
      </c>
      <c r="AI132" s="12">
        <v>0</v>
      </c>
      <c r="AJ132" s="10">
        <f t="shared" si="27"/>
        <v>0</v>
      </c>
      <c r="AK132" s="44">
        <f t="shared" si="34"/>
        <v>4</v>
      </c>
      <c r="AL132" s="44">
        <f t="shared" si="34"/>
        <v>3</v>
      </c>
      <c r="AM132" s="11">
        <f t="shared" si="35"/>
        <v>7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1</v>
      </c>
      <c r="AU132" s="13">
        <v>0</v>
      </c>
      <c r="AV132" s="589">
        <v>0</v>
      </c>
      <c r="AW132" s="589">
        <v>0</v>
      </c>
      <c r="AX132" s="13">
        <v>3</v>
      </c>
      <c r="AY132" s="13">
        <v>3</v>
      </c>
      <c r="AZ132" s="13">
        <v>0</v>
      </c>
      <c r="BA132" s="13">
        <v>0</v>
      </c>
      <c r="BB132" s="13">
        <v>0</v>
      </c>
      <c r="BC132" s="13">
        <v>0</v>
      </c>
      <c r="BD132" s="310">
        <f t="shared" si="36"/>
        <v>1</v>
      </c>
      <c r="BE132" s="310">
        <f t="shared" si="36"/>
        <v>0</v>
      </c>
      <c r="BF132" s="10">
        <f t="shared" si="37"/>
        <v>1</v>
      </c>
      <c r="BG132" s="311">
        <f t="shared" si="38"/>
        <v>3</v>
      </c>
      <c r="BH132" s="311">
        <f t="shared" si="38"/>
        <v>3</v>
      </c>
      <c r="BI132" s="10">
        <f t="shared" si="39"/>
        <v>6</v>
      </c>
      <c r="BJ132" s="44">
        <f t="shared" si="40"/>
        <v>4</v>
      </c>
      <c r="BK132" s="44">
        <f t="shared" si="40"/>
        <v>3</v>
      </c>
      <c r="BL132" s="11">
        <f t="shared" si="40"/>
        <v>7</v>
      </c>
      <c r="BM132" s="13">
        <v>0</v>
      </c>
      <c r="BN132" s="13">
        <v>0</v>
      </c>
      <c r="BO132" s="13">
        <v>1</v>
      </c>
      <c r="BP132" s="13">
        <v>0</v>
      </c>
      <c r="BQ132" s="13"/>
      <c r="BR132" s="13"/>
      <c r="BS132" s="13"/>
      <c r="BT132" s="13"/>
      <c r="BU132" s="299">
        <f t="shared" si="41"/>
        <v>1</v>
      </c>
      <c r="BV132" s="299">
        <f t="shared" si="41"/>
        <v>0</v>
      </c>
      <c r="BW132" s="44">
        <f t="shared" si="42"/>
        <v>1</v>
      </c>
      <c r="BX132" s="44">
        <f t="shared" si="42"/>
        <v>0</v>
      </c>
      <c r="BY132" s="11">
        <f t="shared" si="43"/>
        <v>1</v>
      </c>
      <c r="BZ132" s="14">
        <f t="shared" si="44"/>
        <v>4</v>
      </c>
      <c r="CA132" s="14">
        <f t="shared" si="44"/>
        <v>3</v>
      </c>
      <c r="CB132" s="525">
        <f t="shared" si="45"/>
        <v>1</v>
      </c>
      <c r="CC132" s="525">
        <f t="shared" si="45"/>
        <v>0</v>
      </c>
      <c r="CD132" s="312">
        <f t="shared" si="46"/>
        <v>5</v>
      </c>
      <c r="CE132" s="312">
        <f t="shared" si="46"/>
        <v>3</v>
      </c>
      <c r="CF132" s="313">
        <f t="shared" si="47"/>
        <v>8</v>
      </c>
      <c r="CG132" s="302"/>
    </row>
    <row r="133" spans="2:85" ht="14.25" x14ac:dyDescent="0.25">
      <c r="B133" s="9">
        <v>121</v>
      </c>
      <c r="C133" s="9" t="s">
        <v>265</v>
      </c>
      <c r="D133" s="37" t="s">
        <v>22</v>
      </c>
      <c r="E133" s="526">
        <v>69819563</v>
      </c>
      <c r="F133" s="527" t="s">
        <v>914</v>
      </c>
      <c r="G133" s="9" t="s">
        <v>53</v>
      </c>
      <c r="H133" s="9"/>
      <c r="I133" s="9"/>
      <c r="J133" s="9"/>
      <c r="K133" s="9"/>
      <c r="L133" s="9"/>
      <c r="M133" s="9"/>
      <c r="N133" s="9">
        <v>0</v>
      </c>
      <c r="O133" s="9">
        <v>0</v>
      </c>
      <c r="P133" s="299">
        <f t="shared" si="28"/>
        <v>0</v>
      </c>
      <c r="Q133" s="299">
        <f t="shared" si="28"/>
        <v>0</v>
      </c>
      <c r="R133" s="300">
        <f t="shared" si="29"/>
        <v>0</v>
      </c>
      <c r="S133" s="289">
        <v>3</v>
      </c>
      <c r="T133" s="289">
        <v>3</v>
      </c>
      <c r="U133" s="289"/>
      <c r="V133" s="289"/>
      <c r="W133" s="289"/>
      <c r="X133" s="289"/>
      <c r="Y133" s="299">
        <f t="shared" si="30"/>
        <v>3</v>
      </c>
      <c r="Z133" s="299">
        <f t="shared" si="30"/>
        <v>3</v>
      </c>
      <c r="AA133" s="10">
        <f t="shared" si="31"/>
        <v>6</v>
      </c>
      <c r="AB133" s="44">
        <f t="shared" si="32"/>
        <v>3</v>
      </c>
      <c r="AC133" s="44">
        <f t="shared" si="32"/>
        <v>3</v>
      </c>
      <c r="AD133" s="11">
        <f t="shared" si="33"/>
        <v>6</v>
      </c>
      <c r="AE133" s="12">
        <v>3</v>
      </c>
      <c r="AF133" s="12">
        <v>3</v>
      </c>
      <c r="AG133" s="10">
        <f t="shared" si="26"/>
        <v>6</v>
      </c>
      <c r="AH133" s="12">
        <v>0</v>
      </c>
      <c r="AI133" s="12">
        <v>0</v>
      </c>
      <c r="AJ133" s="10">
        <f t="shared" si="27"/>
        <v>0</v>
      </c>
      <c r="AK133" s="44">
        <f t="shared" si="34"/>
        <v>3</v>
      </c>
      <c r="AL133" s="44">
        <f t="shared" si="34"/>
        <v>3</v>
      </c>
      <c r="AM133" s="11">
        <f t="shared" si="35"/>
        <v>6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589">
        <v>0</v>
      </c>
      <c r="AW133" s="589">
        <v>0</v>
      </c>
      <c r="AX133" s="13">
        <v>3</v>
      </c>
      <c r="AY133" s="13">
        <v>3</v>
      </c>
      <c r="AZ133" s="13">
        <v>0</v>
      </c>
      <c r="BA133" s="13">
        <v>0</v>
      </c>
      <c r="BB133" s="13">
        <v>0</v>
      </c>
      <c r="BC133" s="13">
        <v>0</v>
      </c>
      <c r="BD133" s="310">
        <f t="shared" si="36"/>
        <v>0</v>
      </c>
      <c r="BE133" s="310">
        <f t="shared" si="36"/>
        <v>0</v>
      </c>
      <c r="BF133" s="10">
        <f t="shared" si="37"/>
        <v>0</v>
      </c>
      <c r="BG133" s="311">
        <f t="shared" si="38"/>
        <v>3</v>
      </c>
      <c r="BH133" s="311">
        <f t="shared" si="38"/>
        <v>3</v>
      </c>
      <c r="BI133" s="10">
        <f t="shared" si="39"/>
        <v>6</v>
      </c>
      <c r="BJ133" s="44">
        <f t="shared" si="40"/>
        <v>3</v>
      </c>
      <c r="BK133" s="44">
        <f t="shared" si="40"/>
        <v>3</v>
      </c>
      <c r="BL133" s="11">
        <f t="shared" si="40"/>
        <v>6</v>
      </c>
      <c r="BM133" s="13">
        <v>0</v>
      </c>
      <c r="BN133" s="13">
        <v>0</v>
      </c>
      <c r="BO133" s="13">
        <v>1</v>
      </c>
      <c r="BP133" s="13">
        <v>1</v>
      </c>
      <c r="BQ133" s="13"/>
      <c r="BR133" s="13"/>
      <c r="BS133" s="13"/>
      <c r="BT133" s="13"/>
      <c r="BU133" s="299">
        <f t="shared" si="41"/>
        <v>1</v>
      </c>
      <c r="BV133" s="299">
        <f t="shared" si="41"/>
        <v>1</v>
      </c>
      <c r="BW133" s="44">
        <f t="shared" si="42"/>
        <v>1</v>
      </c>
      <c r="BX133" s="44">
        <f t="shared" si="42"/>
        <v>1</v>
      </c>
      <c r="BY133" s="11">
        <f t="shared" si="43"/>
        <v>2</v>
      </c>
      <c r="BZ133" s="14">
        <f t="shared" si="44"/>
        <v>3</v>
      </c>
      <c r="CA133" s="14">
        <f t="shared" si="44"/>
        <v>3</v>
      </c>
      <c r="CB133" s="525">
        <f t="shared" si="45"/>
        <v>1</v>
      </c>
      <c r="CC133" s="525">
        <f t="shared" si="45"/>
        <v>1</v>
      </c>
      <c r="CD133" s="312">
        <f t="shared" si="46"/>
        <v>4</v>
      </c>
      <c r="CE133" s="312">
        <f t="shared" si="46"/>
        <v>4</v>
      </c>
      <c r="CF133" s="313">
        <f t="shared" si="47"/>
        <v>8</v>
      </c>
      <c r="CG133" s="302"/>
    </row>
    <row r="134" spans="2:85" ht="14.25" x14ac:dyDescent="0.25">
      <c r="B134" s="9">
        <v>122</v>
      </c>
      <c r="C134" s="9" t="s">
        <v>265</v>
      </c>
      <c r="D134" s="37" t="s">
        <v>23</v>
      </c>
      <c r="E134" s="526">
        <v>69927560</v>
      </c>
      <c r="F134" s="527" t="s">
        <v>915</v>
      </c>
      <c r="G134" s="9" t="s">
        <v>53</v>
      </c>
      <c r="H134" s="9"/>
      <c r="I134" s="9"/>
      <c r="J134" s="9"/>
      <c r="K134" s="9"/>
      <c r="L134" s="9"/>
      <c r="M134" s="9"/>
      <c r="N134" s="9">
        <v>1</v>
      </c>
      <c r="O134" s="9">
        <v>0</v>
      </c>
      <c r="P134" s="299">
        <f t="shared" si="28"/>
        <v>1</v>
      </c>
      <c r="Q134" s="299">
        <f t="shared" si="28"/>
        <v>0</v>
      </c>
      <c r="R134" s="300">
        <f t="shared" si="29"/>
        <v>1</v>
      </c>
      <c r="S134" s="289">
        <v>3</v>
      </c>
      <c r="T134" s="289">
        <v>5</v>
      </c>
      <c r="U134" s="289"/>
      <c r="V134" s="289"/>
      <c r="W134" s="289"/>
      <c r="X134" s="289"/>
      <c r="Y134" s="299">
        <f t="shared" si="30"/>
        <v>3</v>
      </c>
      <c r="Z134" s="299">
        <f t="shared" si="30"/>
        <v>5</v>
      </c>
      <c r="AA134" s="10">
        <f t="shared" si="31"/>
        <v>8</v>
      </c>
      <c r="AB134" s="44">
        <f t="shared" si="32"/>
        <v>4</v>
      </c>
      <c r="AC134" s="44">
        <f t="shared" si="32"/>
        <v>5</v>
      </c>
      <c r="AD134" s="11">
        <f t="shared" si="33"/>
        <v>9</v>
      </c>
      <c r="AE134" s="12">
        <v>3</v>
      </c>
      <c r="AF134" s="12">
        <v>5</v>
      </c>
      <c r="AG134" s="10">
        <f t="shared" si="26"/>
        <v>8</v>
      </c>
      <c r="AH134" s="12">
        <v>1</v>
      </c>
      <c r="AI134" s="12">
        <v>0</v>
      </c>
      <c r="AJ134" s="10">
        <f t="shared" si="27"/>
        <v>1</v>
      </c>
      <c r="AK134" s="44">
        <f t="shared" si="34"/>
        <v>4</v>
      </c>
      <c r="AL134" s="44">
        <f t="shared" si="34"/>
        <v>5</v>
      </c>
      <c r="AM134" s="11">
        <f t="shared" si="35"/>
        <v>9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2</v>
      </c>
      <c r="AU134" s="13">
        <v>2</v>
      </c>
      <c r="AV134" s="589">
        <v>0</v>
      </c>
      <c r="AW134" s="589">
        <v>0</v>
      </c>
      <c r="AX134" s="13">
        <v>1</v>
      </c>
      <c r="AY134" s="13">
        <v>3</v>
      </c>
      <c r="AZ134" s="13">
        <v>1</v>
      </c>
      <c r="BA134" s="13">
        <v>0</v>
      </c>
      <c r="BB134" s="13">
        <v>0</v>
      </c>
      <c r="BC134" s="13">
        <v>0</v>
      </c>
      <c r="BD134" s="310">
        <f t="shared" si="36"/>
        <v>2</v>
      </c>
      <c r="BE134" s="310">
        <f t="shared" si="36"/>
        <v>2</v>
      </c>
      <c r="BF134" s="10">
        <f t="shared" si="37"/>
        <v>4</v>
      </c>
      <c r="BG134" s="311">
        <f t="shared" si="38"/>
        <v>2</v>
      </c>
      <c r="BH134" s="311">
        <f t="shared" si="38"/>
        <v>3</v>
      </c>
      <c r="BI134" s="10">
        <f t="shared" si="39"/>
        <v>5</v>
      </c>
      <c r="BJ134" s="44">
        <f t="shared" si="40"/>
        <v>4</v>
      </c>
      <c r="BK134" s="44">
        <f t="shared" si="40"/>
        <v>5</v>
      </c>
      <c r="BL134" s="11">
        <f t="shared" si="40"/>
        <v>9</v>
      </c>
      <c r="BM134" s="13">
        <v>0</v>
      </c>
      <c r="BN134" s="13">
        <v>0</v>
      </c>
      <c r="BO134" s="13">
        <v>2</v>
      </c>
      <c r="BP134" s="13">
        <v>0</v>
      </c>
      <c r="BQ134" s="13"/>
      <c r="BR134" s="13"/>
      <c r="BS134" s="13"/>
      <c r="BT134" s="13"/>
      <c r="BU134" s="299">
        <f t="shared" si="41"/>
        <v>2</v>
      </c>
      <c r="BV134" s="299">
        <f t="shared" si="41"/>
        <v>0</v>
      </c>
      <c r="BW134" s="44">
        <f t="shared" si="42"/>
        <v>2</v>
      </c>
      <c r="BX134" s="44">
        <f t="shared" si="42"/>
        <v>0</v>
      </c>
      <c r="BY134" s="11">
        <f t="shared" si="43"/>
        <v>2</v>
      </c>
      <c r="BZ134" s="14">
        <f t="shared" si="44"/>
        <v>4</v>
      </c>
      <c r="CA134" s="14">
        <f t="shared" si="44"/>
        <v>5</v>
      </c>
      <c r="CB134" s="525">
        <f t="shared" si="45"/>
        <v>2</v>
      </c>
      <c r="CC134" s="525">
        <f t="shared" si="45"/>
        <v>0</v>
      </c>
      <c r="CD134" s="312">
        <f t="shared" si="46"/>
        <v>6</v>
      </c>
      <c r="CE134" s="312">
        <f t="shared" si="46"/>
        <v>5</v>
      </c>
      <c r="CF134" s="313">
        <f t="shared" si="47"/>
        <v>11</v>
      </c>
      <c r="CG134" s="302"/>
    </row>
    <row r="135" spans="2:85" ht="14.25" x14ac:dyDescent="0.25">
      <c r="B135" s="9">
        <v>123</v>
      </c>
      <c r="C135" s="9" t="s">
        <v>265</v>
      </c>
      <c r="D135" s="37" t="s">
        <v>31</v>
      </c>
      <c r="E135" s="526">
        <v>69927558</v>
      </c>
      <c r="F135" s="527" t="s">
        <v>916</v>
      </c>
      <c r="G135" s="9" t="s">
        <v>53</v>
      </c>
      <c r="H135" s="9"/>
      <c r="I135" s="9"/>
      <c r="J135" s="9"/>
      <c r="K135" s="9"/>
      <c r="L135" s="9"/>
      <c r="M135" s="9"/>
      <c r="N135" s="9">
        <v>0</v>
      </c>
      <c r="O135" s="9">
        <v>0</v>
      </c>
      <c r="P135" s="299">
        <f t="shared" si="28"/>
        <v>0</v>
      </c>
      <c r="Q135" s="299">
        <f t="shared" si="28"/>
        <v>0</v>
      </c>
      <c r="R135" s="300">
        <f t="shared" si="29"/>
        <v>0</v>
      </c>
      <c r="S135" s="289">
        <v>3</v>
      </c>
      <c r="T135" s="289">
        <v>2</v>
      </c>
      <c r="U135" s="289"/>
      <c r="V135" s="289"/>
      <c r="W135" s="289"/>
      <c r="X135" s="289"/>
      <c r="Y135" s="299">
        <f t="shared" si="30"/>
        <v>3</v>
      </c>
      <c r="Z135" s="299">
        <f t="shared" si="30"/>
        <v>2</v>
      </c>
      <c r="AA135" s="10">
        <f t="shared" si="31"/>
        <v>5</v>
      </c>
      <c r="AB135" s="44">
        <f t="shared" si="32"/>
        <v>3</v>
      </c>
      <c r="AC135" s="44">
        <f t="shared" si="32"/>
        <v>2</v>
      </c>
      <c r="AD135" s="11">
        <f t="shared" si="33"/>
        <v>5</v>
      </c>
      <c r="AE135" s="12">
        <v>3</v>
      </c>
      <c r="AF135" s="12">
        <v>2</v>
      </c>
      <c r="AG135" s="10">
        <f t="shared" si="26"/>
        <v>5</v>
      </c>
      <c r="AH135" s="12">
        <v>0</v>
      </c>
      <c r="AI135" s="12">
        <v>0</v>
      </c>
      <c r="AJ135" s="10">
        <f t="shared" si="27"/>
        <v>0</v>
      </c>
      <c r="AK135" s="44">
        <f t="shared" si="34"/>
        <v>3</v>
      </c>
      <c r="AL135" s="44">
        <f t="shared" si="34"/>
        <v>2</v>
      </c>
      <c r="AM135" s="11">
        <f t="shared" si="35"/>
        <v>5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589">
        <v>0</v>
      </c>
      <c r="AW135" s="589">
        <v>0</v>
      </c>
      <c r="AX135" s="13">
        <v>3</v>
      </c>
      <c r="AY135" s="13">
        <v>2</v>
      </c>
      <c r="AZ135" s="13">
        <v>0</v>
      </c>
      <c r="BA135" s="13">
        <v>0</v>
      </c>
      <c r="BB135" s="13">
        <v>0</v>
      </c>
      <c r="BC135" s="13">
        <v>0</v>
      </c>
      <c r="BD135" s="310">
        <f t="shared" si="36"/>
        <v>0</v>
      </c>
      <c r="BE135" s="310">
        <f t="shared" si="36"/>
        <v>0</v>
      </c>
      <c r="BF135" s="10">
        <f t="shared" si="37"/>
        <v>0</v>
      </c>
      <c r="BG135" s="311">
        <f t="shared" si="38"/>
        <v>3</v>
      </c>
      <c r="BH135" s="311">
        <f t="shared" si="38"/>
        <v>2</v>
      </c>
      <c r="BI135" s="10">
        <f t="shared" si="39"/>
        <v>5</v>
      </c>
      <c r="BJ135" s="44">
        <f t="shared" si="40"/>
        <v>3</v>
      </c>
      <c r="BK135" s="44">
        <f t="shared" si="40"/>
        <v>2</v>
      </c>
      <c r="BL135" s="11">
        <f t="shared" si="40"/>
        <v>5</v>
      </c>
      <c r="BM135" s="13">
        <v>0</v>
      </c>
      <c r="BN135" s="13">
        <v>0</v>
      </c>
      <c r="BO135" s="13">
        <v>2</v>
      </c>
      <c r="BP135" s="13">
        <v>2</v>
      </c>
      <c r="BQ135" s="13"/>
      <c r="BR135" s="13"/>
      <c r="BS135" s="13"/>
      <c r="BT135" s="13"/>
      <c r="BU135" s="299">
        <f t="shared" si="41"/>
        <v>2</v>
      </c>
      <c r="BV135" s="299">
        <f t="shared" si="41"/>
        <v>2</v>
      </c>
      <c r="BW135" s="44">
        <f t="shared" si="42"/>
        <v>2</v>
      </c>
      <c r="BX135" s="44">
        <f t="shared" si="42"/>
        <v>2</v>
      </c>
      <c r="BY135" s="11">
        <f t="shared" si="43"/>
        <v>4</v>
      </c>
      <c r="BZ135" s="14">
        <f t="shared" si="44"/>
        <v>3</v>
      </c>
      <c r="CA135" s="14">
        <f t="shared" si="44"/>
        <v>2</v>
      </c>
      <c r="CB135" s="525">
        <f t="shared" si="45"/>
        <v>2</v>
      </c>
      <c r="CC135" s="525">
        <f t="shared" si="45"/>
        <v>2</v>
      </c>
      <c r="CD135" s="312">
        <f t="shared" si="46"/>
        <v>5</v>
      </c>
      <c r="CE135" s="312">
        <f t="shared" si="46"/>
        <v>4</v>
      </c>
      <c r="CF135" s="313">
        <f t="shared" si="47"/>
        <v>9</v>
      </c>
      <c r="CG135" s="302"/>
    </row>
    <row r="136" spans="2:85" ht="14.25" x14ac:dyDescent="0.25">
      <c r="B136" s="9">
        <v>124</v>
      </c>
      <c r="C136" s="9" t="s">
        <v>265</v>
      </c>
      <c r="D136" s="37" t="s">
        <v>24</v>
      </c>
      <c r="E136" s="526">
        <v>69927551</v>
      </c>
      <c r="F136" s="527" t="s">
        <v>917</v>
      </c>
      <c r="G136" s="9" t="s">
        <v>53</v>
      </c>
      <c r="H136" s="9"/>
      <c r="I136" s="9"/>
      <c r="J136" s="9"/>
      <c r="K136" s="9"/>
      <c r="L136" s="9"/>
      <c r="M136" s="9"/>
      <c r="N136" s="9">
        <v>0</v>
      </c>
      <c r="O136" s="9">
        <v>0</v>
      </c>
      <c r="P136" s="299">
        <f t="shared" si="28"/>
        <v>0</v>
      </c>
      <c r="Q136" s="299">
        <f t="shared" si="28"/>
        <v>0</v>
      </c>
      <c r="R136" s="300">
        <f t="shared" si="29"/>
        <v>0</v>
      </c>
      <c r="S136" s="289">
        <v>2</v>
      </c>
      <c r="T136" s="289">
        <v>2</v>
      </c>
      <c r="U136" s="289"/>
      <c r="V136" s="289"/>
      <c r="W136" s="289"/>
      <c r="X136" s="289"/>
      <c r="Y136" s="299">
        <f t="shared" si="30"/>
        <v>2</v>
      </c>
      <c r="Z136" s="299">
        <f t="shared" si="30"/>
        <v>2</v>
      </c>
      <c r="AA136" s="10">
        <f t="shared" si="31"/>
        <v>4</v>
      </c>
      <c r="AB136" s="44">
        <f t="shared" si="32"/>
        <v>2</v>
      </c>
      <c r="AC136" s="44">
        <f t="shared" si="32"/>
        <v>2</v>
      </c>
      <c r="AD136" s="11">
        <f t="shared" si="33"/>
        <v>4</v>
      </c>
      <c r="AE136" s="12">
        <v>2</v>
      </c>
      <c r="AF136" s="12">
        <v>2</v>
      </c>
      <c r="AG136" s="10">
        <f t="shared" si="26"/>
        <v>4</v>
      </c>
      <c r="AH136" s="12">
        <v>0</v>
      </c>
      <c r="AI136" s="12">
        <v>0</v>
      </c>
      <c r="AJ136" s="10">
        <f t="shared" si="27"/>
        <v>0</v>
      </c>
      <c r="AK136" s="44">
        <f t="shared" si="34"/>
        <v>2</v>
      </c>
      <c r="AL136" s="44">
        <f t="shared" si="34"/>
        <v>2</v>
      </c>
      <c r="AM136" s="11">
        <f t="shared" si="35"/>
        <v>4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589">
        <v>0</v>
      </c>
      <c r="AW136" s="589">
        <v>0</v>
      </c>
      <c r="AX136" s="13">
        <v>2</v>
      </c>
      <c r="AY136" s="13">
        <v>2</v>
      </c>
      <c r="AZ136" s="13">
        <v>0</v>
      </c>
      <c r="BA136" s="13">
        <v>0</v>
      </c>
      <c r="BB136" s="13">
        <v>0</v>
      </c>
      <c r="BC136" s="13">
        <v>0</v>
      </c>
      <c r="BD136" s="310">
        <f t="shared" si="36"/>
        <v>0</v>
      </c>
      <c r="BE136" s="310">
        <f t="shared" si="36"/>
        <v>0</v>
      </c>
      <c r="BF136" s="10">
        <f t="shared" si="37"/>
        <v>0</v>
      </c>
      <c r="BG136" s="311">
        <f t="shared" si="38"/>
        <v>2</v>
      </c>
      <c r="BH136" s="311">
        <f t="shared" si="38"/>
        <v>2</v>
      </c>
      <c r="BI136" s="10">
        <f t="shared" si="39"/>
        <v>4</v>
      </c>
      <c r="BJ136" s="44">
        <f t="shared" si="40"/>
        <v>2</v>
      </c>
      <c r="BK136" s="44">
        <f t="shared" si="40"/>
        <v>2</v>
      </c>
      <c r="BL136" s="11">
        <f t="shared" si="40"/>
        <v>4</v>
      </c>
      <c r="BM136" s="13">
        <v>0</v>
      </c>
      <c r="BN136" s="13">
        <v>0</v>
      </c>
      <c r="BO136" s="13">
        <v>0</v>
      </c>
      <c r="BP136" s="13">
        <v>2</v>
      </c>
      <c r="BQ136" s="13"/>
      <c r="BR136" s="13"/>
      <c r="BS136" s="13"/>
      <c r="BT136" s="13"/>
      <c r="BU136" s="299">
        <f t="shared" si="41"/>
        <v>0</v>
      </c>
      <c r="BV136" s="299">
        <f t="shared" si="41"/>
        <v>2</v>
      </c>
      <c r="BW136" s="44">
        <f t="shared" si="42"/>
        <v>0</v>
      </c>
      <c r="BX136" s="44">
        <f t="shared" si="42"/>
        <v>2</v>
      </c>
      <c r="BY136" s="11">
        <f t="shared" si="43"/>
        <v>2</v>
      </c>
      <c r="BZ136" s="14">
        <f t="shared" si="44"/>
        <v>2</v>
      </c>
      <c r="CA136" s="14">
        <f t="shared" si="44"/>
        <v>2</v>
      </c>
      <c r="CB136" s="525">
        <f t="shared" si="45"/>
        <v>0</v>
      </c>
      <c r="CC136" s="525">
        <f t="shared" si="45"/>
        <v>2</v>
      </c>
      <c r="CD136" s="312">
        <f t="shared" si="46"/>
        <v>2</v>
      </c>
      <c r="CE136" s="312">
        <f t="shared" si="46"/>
        <v>4</v>
      </c>
      <c r="CF136" s="313">
        <f t="shared" si="47"/>
        <v>6</v>
      </c>
      <c r="CG136" s="302"/>
    </row>
    <row r="137" spans="2:85" ht="14.25" x14ac:dyDescent="0.25">
      <c r="B137" s="9">
        <v>125</v>
      </c>
      <c r="C137" s="9" t="s">
        <v>265</v>
      </c>
      <c r="D137" s="37" t="s">
        <v>22</v>
      </c>
      <c r="E137" s="526">
        <v>69927542</v>
      </c>
      <c r="F137" s="527" t="s">
        <v>918</v>
      </c>
      <c r="G137" s="9" t="s">
        <v>53</v>
      </c>
      <c r="H137" s="9"/>
      <c r="I137" s="9"/>
      <c r="J137" s="9"/>
      <c r="K137" s="9"/>
      <c r="L137" s="9"/>
      <c r="M137" s="9"/>
      <c r="N137" s="9">
        <v>0</v>
      </c>
      <c r="O137" s="9">
        <v>0</v>
      </c>
      <c r="P137" s="299">
        <f t="shared" si="28"/>
        <v>0</v>
      </c>
      <c r="Q137" s="299">
        <f t="shared" si="28"/>
        <v>0</v>
      </c>
      <c r="R137" s="300">
        <f t="shared" si="29"/>
        <v>0</v>
      </c>
      <c r="S137" s="289">
        <v>6</v>
      </c>
      <c r="T137" s="289">
        <v>3</v>
      </c>
      <c r="U137" s="289"/>
      <c r="V137" s="289"/>
      <c r="W137" s="289"/>
      <c r="X137" s="289"/>
      <c r="Y137" s="299">
        <f t="shared" si="30"/>
        <v>6</v>
      </c>
      <c r="Z137" s="299">
        <f t="shared" si="30"/>
        <v>3</v>
      </c>
      <c r="AA137" s="10">
        <f t="shared" si="31"/>
        <v>9</v>
      </c>
      <c r="AB137" s="44">
        <f t="shared" si="32"/>
        <v>6</v>
      </c>
      <c r="AC137" s="44">
        <f t="shared" si="32"/>
        <v>3</v>
      </c>
      <c r="AD137" s="11">
        <f t="shared" si="33"/>
        <v>9</v>
      </c>
      <c r="AE137" s="12">
        <v>6</v>
      </c>
      <c r="AF137" s="12">
        <v>3</v>
      </c>
      <c r="AG137" s="10">
        <f t="shared" si="26"/>
        <v>9</v>
      </c>
      <c r="AH137" s="12">
        <v>0</v>
      </c>
      <c r="AI137" s="12">
        <v>0</v>
      </c>
      <c r="AJ137" s="10">
        <f t="shared" si="27"/>
        <v>0</v>
      </c>
      <c r="AK137" s="44">
        <f t="shared" si="34"/>
        <v>6</v>
      </c>
      <c r="AL137" s="44">
        <f t="shared" si="34"/>
        <v>3</v>
      </c>
      <c r="AM137" s="11">
        <f t="shared" si="35"/>
        <v>9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3</v>
      </c>
      <c r="AU137" s="13">
        <v>3</v>
      </c>
      <c r="AV137" s="589">
        <v>0</v>
      </c>
      <c r="AW137" s="589">
        <v>0</v>
      </c>
      <c r="AX137" s="13">
        <v>3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10">
        <f t="shared" si="36"/>
        <v>3</v>
      </c>
      <c r="BE137" s="310">
        <f t="shared" si="36"/>
        <v>3</v>
      </c>
      <c r="BF137" s="10">
        <f t="shared" si="37"/>
        <v>6</v>
      </c>
      <c r="BG137" s="311">
        <f t="shared" si="38"/>
        <v>3</v>
      </c>
      <c r="BH137" s="311">
        <f t="shared" si="38"/>
        <v>0</v>
      </c>
      <c r="BI137" s="10">
        <f t="shared" si="39"/>
        <v>3</v>
      </c>
      <c r="BJ137" s="44">
        <f t="shared" si="40"/>
        <v>6</v>
      </c>
      <c r="BK137" s="44">
        <f t="shared" si="40"/>
        <v>3</v>
      </c>
      <c r="BL137" s="11">
        <f t="shared" si="40"/>
        <v>9</v>
      </c>
      <c r="BM137" s="13">
        <v>0</v>
      </c>
      <c r="BN137" s="13">
        <v>0</v>
      </c>
      <c r="BO137" s="13">
        <v>0</v>
      </c>
      <c r="BP137" s="13">
        <v>0</v>
      </c>
      <c r="BQ137" s="13"/>
      <c r="BR137" s="13"/>
      <c r="BS137" s="13"/>
      <c r="BT137" s="13"/>
      <c r="BU137" s="299">
        <f t="shared" si="41"/>
        <v>0</v>
      </c>
      <c r="BV137" s="299">
        <f t="shared" si="41"/>
        <v>0</v>
      </c>
      <c r="BW137" s="44">
        <f t="shared" si="42"/>
        <v>0</v>
      </c>
      <c r="BX137" s="44">
        <f t="shared" si="42"/>
        <v>0</v>
      </c>
      <c r="BY137" s="11">
        <f t="shared" si="43"/>
        <v>0</v>
      </c>
      <c r="BZ137" s="14">
        <f t="shared" si="44"/>
        <v>6</v>
      </c>
      <c r="CA137" s="14">
        <f t="shared" si="44"/>
        <v>3</v>
      </c>
      <c r="CB137" s="525">
        <f t="shared" si="45"/>
        <v>0</v>
      </c>
      <c r="CC137" s="525">
        <f t="shared" si="45"/>
        <v>0</v>
      </c>
      <c r="CD137" s="312">
        <f t="shared" si="46"/>
        <v>6</v>
      </c>
      <c r="CE137" s="312">
        <f t="shared" si="46"/>
        <v>3</v>
      </c>
      <c r="CF137" s="313">
        <f t="shared" si="47"/>
        <v>9</v>
      </c>
      <c r="CG137" s="302"/>
    </row>
    <row r="138" spans="2:85" ht="14.25" x14ac:dyDescent="0.25">
      <c r="B138" s="9">
        <v>126</v>
      </c>
      <c r="C138" s="9" t="s">
        <v>265</v>
      </c>
      <c r="D138" s="37" t="s">
        <v>22</v>
      </c>
      <c r="E138" s="526">
        <v>69927543</v>
      </c>
      <c r="F138" s="527" t="s">
        <v>919</v>
      </c>
      <c r="G138" s="9" t="s">
        <v>53</v>
      </c>
      <c r="H138" s="9"/>
      <c r="I138" s="9"/>
      <c r="J138" s="9"/>
      <c r="K138" s="9"/>
      <c r="L138" s="9"/>
      <c r="M138" s="9"/>
      <c r="N138" s="9">
        <v>0</v>
      </c>
      <c r="O138" s="9">
        <v>0</v>
      </c>
      <c r="P138" s="299">
        <f t="shared" si="28"/>
        <v>0</v>
      </c>
      <c r="Q138" s="299">
        <f t="shared" si="28"/>
        <v>0</v>
      </c>
      <c r="R138" s="300">
        <f t="shared" si="29"/>
        <v>0</v>
      </c>
      <c r="S138" s="289">
        <v>3</v>
      </c>
      <c r="T138" s="289">
        <v>4</v>
      </c>
      <c r="U138" s="289"/>
      <c r="V138" s="289"/>
      <c r="W138" s="289"/>
      <c r="X138" s="289"/>
      <c r="Y138" s="299">
        <f t="shared" si="30"/>
        <v>3</v>
      </c>
      <c r="Z138" s="299">
        <f t="shared" si="30"/>
        <v>4</v>
      </c>
      <c r="AA138" s="10">
        <f t="shared" si="31"/>
        <v>7</v>
      </c>
      <c r="AB138" s="44">
        <f t="shared" si="32"/>
        <v>3</v>
      </c>
      <c r="AC138" s="44">
        <f t="shared" si="32"/>
        <v>4</v>
      </c>
      <c r="AD138" s="11">
        <f t="shared" si="33"/>
        <v>7</v>
      </c>
      <c r="AE138" s="12">
        <v>3</v>
      </c>
      <c r="AF138" s="12">
        <v>4</v>
      </c>
      <c r="AG138" s="10">
        <f t="shared" si="26"/>
        <v>7</v>
      </c>
      <c r="AH138" s="12">
        <v>0</v>
      </c>
      <c r="AI138" s="12">
        <v>0</v>
      </c>
      <c r="AJ138" s="10">
        <f t="shared" si="27"/>
        <v>0</v>
      </c>
      <c r="AK138" s="44">
        <f t="shared" si="34"/>
        <v>3</v>
      </c>
      <c r="AL138" s="44">
        <f t="shared" si="34"/>
        <v>4</v>
      </c>
      <c r="AM138" s="11">
        <f t="shared" si="35"/>
        <v>7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1</v>
      </c>
      <c r="AV138" s="589">
        <v>0</v>
      </c>
      <c r="AW138" s="589">
        <v>0</v>
      </c>
      <c r="AX138" s="13">
        <v>3</v>
      </c>
      <c r="AY138" s="13">
        <v>3</v>
      </c>
      <c r="AZ138" s="13">
        <v>0</v>
      </c>
      <c r="BA138" s="13">
        <v>0</v>
      </c>
      <c r="BB138" s="13">
        <v>0</v>
      </c>
      <c r="BC138" s="13">
        <v>0</v>
      </c>
      <c r="BD138" s="310">
        <f t="shared" si="36"/>
        <v>0</v>
      </c>
      <c r="BE138" s="310">
        <f t="shared" si="36"/>
        <v>1</v>
      </c>
      <c r="BF138" s="10">
        <f t="shared" si="37"/>
        <v>1</v>
      </c>
      <c r="BG138" s="311">
        <f t="shared" si="38"/>
        <v>3</v>
      </c>
      <c r="BH138" s="311">
        <f t="shared" si="38"/>
        <v>3</v>
      </c>
      <c r="BI138" s="10">
        <f t="shared" si="39"/>
        <v>6</v>
      </c>
      <c r="BJ138" s="44">
        <f t="shared" si="40"/>
        <v>3</v>
      </c>
      <c r="BK138" s="44">
        <f t="shared" si="40"/>
        <v>4</v>
      </c>
      <c r="BL138" s="11">
        <f t="shared" si="40"/>
        <v>7</v>
      </c>
      <c r="BM138" s="13">
        <v>0</v>
      </c>
      <c r="BN138" s="13">
        <v>0</v>
      </c>
      <c r="BO138" s="13">
        <v>0</v>
      </c>
      <c r="BP138" s="13">
        <v>0</v>
      </c>
      <c r="BQ138" s="13"/>
      <c r="BR138" s="13"/>
      <c r="BS138" s="13"/>
      <c r="BT138" s="13"/>
      <c r="BU138" s="299">
        <f t="shared" si="41"/>
        <v>0</v>
      </c>
      <c r="BV138" s="299">
        <f t="shared" si="41"/>
        <v>0</v>
      </c>
      <c r="BW138" s="44">
        <f t="shared" si="42"/>
        <v>0</v>
      </c>
      <c r="BX138" s="44">
        <f t="shared" si="42"/>
        <v>0</v>
      </c>
      <c r="BY138" s="11">
        <f t="shared" si="43"/>
        <v>0</v>
      </c>
      <c r="BZ138" s="14">
        <f t="shared" si="44"/>
        <v>3</v>
      </c>
      <c r="CA138" s="14">
        <f t="shared" si="44"/>
        <v>4</v>
      </c>
      <c r="CB138" s="525">
        <f t="shared" si="45"/>
        <v>0</v>
      </c>
      <c r="CC138" s="525">
        <f t="shared" si="45"/>
        <v>0</v>
      </c>
      <c r="CD138" s="312">
        <f t="shared" si="46"/>
        <v>3</v>
      </c>
      <c r="CE138" s="312">
        <f t="shared" si="46"/>
        <v>4</v>
      </c>
      <c r="CF138" s="313">
        <f t="shared" si="47"/>
        <v>7</v>
      </c>
      <c r="CG138" s="302"/>
    </row>
    <row r="139" spans="2:85" ht="14.25" x14ac:dyDescent="0.25">
      <c r="B139" s="9">
        <v>127</v>
      </c>
      <c r="C139" s="9" t="s">
        <v>265</v>
      </c>
      <c r="D139" s="37" t="s">
        <v>22</v>
      </c>
      <c r="E139" s="526">
        <v>69927544</v>
      </c>
      <c r="F139" s="527" t="s">
        <v>920</v>
      </c>
      <c r="G139" s="9" t="s">
        <v>53</v>
      </c>
      <c r="H139" s="9"/>
      <c r="I139" s="9"/>
      <c r="J139" s="9"/>
      <c r="K139" s="9"/>
      <c r="L139" s="9"/>
      <c r="M139" s="9"/>
      <c r="N139" s="9">
        <v>0</v>
      </c>
      <c r="O139" s="9">
        <v>0</v>
      </c>
      <c r="P139" s="299">
        <f t="shared" si="28"/>
        <v>0</v>
      </c>
      <c r="Q139" s="299">
        <f t="shared" si="28"/>
        <v>0</v>
      </c>
      <c r="R139" s="300">
        <f t="shared" si="29"/>
        <v>0</v>
      </c>
      <c r="S139" s="289">
        <v>4</v>
      </c>
      <c r="T139" s="289">
        <v>5</v>
      </c>
      <c r="U139" s="289"/>
      <c r="V139" s="289"/>
      <c r="W139" s="289"/>
      <c r="X139" s="289"/>
      <c r="Y139" s="299">
        <f t="shared" si="30"/>
        <v>4</v>
      </c>
      <c r="Z139" s="299">
        <f t="shared" si="30"/>
        <v>5</v>
      </c>
      <c r="AA139" s="10">
        <f t="shared" si="31"/>
        <v>9</v>
      </c>
      <c r="AB139" s="44">
        <f t="shared" si="32"/>
        <v>4</v>
      </c>
      <c r="AC139" s="44">
        <f t="shared" si="32"/>
        <v>5</v>
      </c>
      <c r="AD139" s="11">
        <f t="shared" si="33"/>
        <v>9</v>
      </c>
      <c r="AE139" s="12">
        <v>4</v>
      </c>
      <c r="AF139" s="12">
        <v>5</v>
      </c>
      <c r="AG139" s="10">
        <f t="shared" si="26"/>
        <v>9</v>
      </c>
      <c r="AH139" s="12">
        <v>0</v>
      </c>
      <c r="AI139" s="12">
        <v>0</v>
      </c>
      <c r="AJ139" s="10">
        <f t="shared" si="27"/>
        <v>0</v>
      </c>
      <c r="AK139" s="44">
        <f t="shared" si="34"/>
        <v>4</v>
      </c>
      <c r="AL139" s="44">
        <f t="shared" si="34"/>
        <v>5</v>
      </c>
      <c r="AM139" s="11">
        <f t="shared" si="35"/>
        <v>9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4</v>
      </c>
      <c r="AU139" s="13">
        <v>3</v>
      </c>
      <c r="AV139" s="589">
        <v>0</v>
      </c>
      <c r="AW139" s="589">
        <v>0</v>
      </c>
      <c r="AX139" s="13">
        <v>0</v>
      </c>
      <c r="AY139" s="13">
        <v>2</v>
      </c>
      <c r="AZ139" s="13">
        <v>0</v>
      </c>
      <c r="BA139" s="13">
        <v>0</v>
      </c>
      <c r="BB139" s="13">
        <v>0</v>
      </c>
      <c r="BC139" s="13">
        <v>0</v>
      </c>
      <c r="BD139" s="310">
        <f t="shared" si="36"/>
        <v>4</v>
      </c>
      <c r="BE139" s="310">
        <f t="shared" si="36"/>
        <v>3</v>
      </c>
      <c r="BF139" s="10">
        <f t="shared" si="37"/>
        <v>7</v>
      </c>
      <c r="BG139" s="311">
        <f t="shared" si="38"/>
        <v>0</v>
      </c>
      <c r="BH139" s="311">
        <f t="shared" si="38"/>
        <v>2</v>
      </c>
      <c r="BI139" s="10">
        <f t="shared" si="39"/>
        <v>2</v>
      </c>
      <c r="BJ139" s="44">
        <f t="shared" si="40"/>
        <v>4</v>
      </c>
      <c r="BK139" s="44">
        <f t="shared" si="40"/>
        <v>5</v>
      </c>
      <c r="BL139" s="11">
        <f t="shared" si="40"/>
        <v>9</v>
      </c>
      <c r="BM139" s="13">
        <v>0</v>
      </c>
      <c r="BN139" s="13">
        <v>0</v>
      </c>
      <c r="BO139" s="13">
        <v>0</v>
      </c>
      <c r="BP139" s="13">
        <v>1</v>
      </c>
      <c r="BQ139" s="13"/>
      <c r="BR139" s="13"/>
      <c r="BS139" s="13"/>
      <c r="BT139" s="13"/>
      <c r="BU139" s="299">
        <f t="shared" si="41"/>
        <v>0</v>
      </c>
      <c r="BV139" s="299">
        <f t="shared" si="41"/>
        <v>1</v>
      </c>
      <c r="BW139" s="44">
        <f t="shared" si="42"/>
        <v>0</v>
      </c>
      <c r="BX139" s="44">
        <f t="shared" si="42"/>
        <v>1</v>
      </c>
      <c r="BY139" s="11">
        <f t="shared" si="43"/>
        <v>1</v>
      </c>
      <c r="BZ139" s="14">
        <f t="shared" si="44"/>
        <v>4</v>
      </c>
      <c r="CA139" s="14">
        <f t="shared" si="44"/>
        <v>5</v>
      </c>
      <c r="CB139" s="525">
        <f t="shared" si="45"/>
        <v>0</v>
      </c>
      <c r="CC139" s="525">
        <f t="shared" si="45"/>
        <v>1</v>
      </c>
      <c r="CD139" s="312">
        <f t="shared" si="46"/>
        <v>4</v>
      </c>
      <c r="CE139" s="312">
        <f t="shared" si="46"/>
        <v>6</v>
      </c>
      <c r="CF139" s="313">
        <f t="shared" si="47"/>
        <v>10</v>
      </c>
      <c r="CG139" s="302"/>
    </row>
    <row r="140" spans="2:85" ht="14.25" x14ac:dyDescent="0.25">
      <c r="B140" s="9">
        <v>128</v>
      </c>
      <c r="C140" s="9" t="s">
        <v>265</v>
      </c>
      <c r="D140" s="37" t="s">
        <v>22</v>
      </c>
      <c r="E140" s="526">
        <v>69927545</v>
      </c>
      <c r="F140" s="527" t="s">
        <v>921</v>
      </c>
      <c r="G140" s="9" t="s">
        <v>53</v>
      </c>
      <c r="H140" s="9"/>
      <c r="I140" s="9"/>
      <c r="J140" s="9"/>
      <c r="K140" s="9"/>
      <c r="L140" s="9"/>
      <c r="M140" s="9"/>
      <c r="N140" s="9">
        <v>0</v>
      </c>
      <c r="O140" s="9">
        <v>0</v>
      </c>
      <c r="P140" s="299">
        <f t="shared" si="28"/>
        <v>0</v>
      </c>
      <c r="Q140" s="299">
        <f t="shared" si="28"/>
        <v>0</v>
      </c>
      <c r="R140" s="300">
        <f t="shared" si="29"/>
        <v>0</v>
      </c>
      <c r="S140" s="289">
        <v>3</v>
      </c>
      <c r="T140" s="289">
        <v>2</v>
      </c>
      <c r="U140" s="289"/>
      <c r="V140" s="289"/>
      <c r="W140" s="289"/>
      <c r="X140" s="289"/>
      <c r="Y140" s="299">
        <f t="shared" si="30"/>
        <v>3</v>
      </c>
      <c r="Z140" s="299">
        <f t="shared" si="30"/>
        <v>2</v>
      </c>
      <c r="AA140" s="10">
        <f t="shared" si="31"/>
        <v>5</v>
      </c>
      <c r="AB140" s="44">
        <f t="shared" si="32"/>
        <v>3</v>
      </c>
      <c r="AC140" s="44">
        <f t="shared" si="32"/>
        <v>2</v>
      </c>
      <c r="AD140" s="11">
        <f t="shared" si="33"/>
        <v>5</v>
      </c>
      <c r="AE140" s="12">
        <v>3</v>
      </c>
      <c r="AF140" s="12">
        <v>2</v>
      </c>
      <c r="AG140" s="10">
        <f t="shared" si="26"/>
        <v>5</v>
      </c>
      <c r="AH140" s="12">
        <v>0</v>
      </c>
      <c r="AI140" s="12">
        <v>0</v>
      </c>
      <c r="AJ140" s="10">
        <f t="shared" si="27"/>
        <v>0</v>
      </c>
      <c r="AK140" s="44">
        <f t="shared" si="34"/>
        <v>3</v>
      </c>
      <c r="AL140" s="44">
        <f t="shared" si="34"/>
        <v>2</v>
      </c>
      <c r="AM140" s="11">
        <f t="shared" si="35"/>
        <v>5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589">
        <v>0</v>
      </c>
      <c r="AW140" s="589">
        <v>0</v>
      </c>
      <c r="AX140" s="13">
        <v>3</v>
      </c>
      <c r="AY140" s="13">
        <v>2</v>
      </c>
      <c r="AZ140" s="13">
        <v>0</v>
      </c>
      <c r="BA140" s="13">
        <v>0</v>
      </c>
      <c r="BB140" s="13">
        <v>0</v>
      </c>
      <c r="BC140" s="13">
        <v>0</v>
      </c>
      <c r="BD140" s="310">
        <f t="shared" si="36"/>
        <v>0</v>
      </c>
      <c r="BE140" s="310">
        <f t="shared" si="36"/>
        <v>0</v>
      </c>
      <c r="BF140" s="10">
        <f t="shared" si="37"/>
        <v>0</v>
      </c>
      <c r="BG140" s="311">
        <f t="shared" si="38"/>
        <v>3</v>
      </c>
      <c r="BH140" s="311">
        <f t="shared" si="38"/>
        <v>2</v>
      </c>
      <c r="BI140" s="10">
        <f t="shared" si="39"/>
        <v>5</v>
      </c>
      <c r="BJ140" s="44">
        <f t="shared" si="40"/>
        <v>3</v>
      </c>
      <c r="BK140" s="44">
        <f t="shared" si="40"/>
        <v>2</v>
      </c>
      <c r="BL140" s="11">
        <f t="shared" si="40"/>
        <v>5</v>
      </c>
      <c r="BM140" s="13">
        <v>0</v>
      </c>
      <c r="BN140" s="13">
        <v>0</v>
      </c>
      <c r="BO140" s="13">
        <v>0</v>
      </c>
      <c r="BP140" s="13">
        <v>1</v>
      </c>
      <c r="BQ140" s="13"/>
      <c r="BR140" s="13"/>
      <c r="BS140" s="13"/>
      <c r="BT140" s="13"/>
      <c r="BU140" s="299">
        <f t="shared" si="41"/>
        <v>0</v>
      </c>
      <c r="BV140" s="299">
        <f t="shared" si="41"/>
        <v>1</v>
      </c>
      <c r="BW140" s="44">
        <f t="shared" si="42"/>
        <v>0</v>
      </c>
      <c r="BX140" s="44">
        <f t="shared" si="42"/>
        <v>1</v>
      </c>
      <c r="BY140" s="11">
        <f t="shared" si="43"/>
        <v>1</v>
      </c>
      <c r="BZ140" s="14">
        <f t="shared" si="44"/>
        <v>3</v>
      </c>
      <c r="CA140" s="14">
        <f t="shared" si="44"/>
        <v>2</v>
      </c>
      <c r="CB140" s="525">
        <f t="shared" si="45"/>
        <v>0</v>
      </c>
      <c r="CC140" s="525">
        <f t="shared" si="45"/>
        <v>1</v>
      </c>
      <c r="CD140" s="312">
        <f t="shared" si="46"/>
        <v>3</v>
      </c>
      <c r="CE140" s="312">
        <f t="shared" si="46"/>
        <v>3</v>
      </c>
      <c r="CF140" s="313">
        <f t="shared" si="47"/>
        <v>6</v>
      </c>
      <c r="CG140" s="302"/>
    </row>
    <row r="141" spans="2:85" ht="14.25" x14ac:dyDescent="0.25">
      <c r="B141" s="9">
        <v>129</v>
      </c>
      <c r="C141" s="9" t="s">
        <v>265</v>
      </c>
      <c r="D141" s="37" t="s">
        <v>22</v>
      </c>
      <c r="E141" s="526">
        <v>69927546</v>
      </c>
      <c r="F141" s="527" t="s">
        <v>922</v>
      </c>
      <c r="G141" s="9" t="s">
        <v>53</v>
      </c>
      <c r="H141" s="9"/>
      <c r="I141" s="9"/>
      <c r="J141" s="9"/>
      <c r="K141" s="9"/>
      <c r="L141" s="9"/>
      <c r="M141" s="9"/>
      <c r="N141" s="9">
        <v>0</v>
      </c>
      <c r="O141" s="9">
        <v>0</v>
      </c>
      <c r="P141" s="299">
        <f t="shared" si="28"/>
        <v>0</v>
      </c>
      <c r="Q141" s="299">
        <f t="shared" si="28"/>
        <v>0</v>
      </c>
      <c r="R141" s="300">
        <f t="shared" si="29"/>
        <v>0</v>
      </c>
      <c r="S141" s="289">
        <v>5</v>
      </c>
      <c r="T141" s="289">
        <v>2</v>
      </c>
      <c r="U141" s="289"/>
      <c r="V141" s="289"/>
      <c r="W141" s="289"/>
      <c r="X141" s="289"/>
      <c r="Y141" s="299">
        <f t="shared" si="30"/>
        <v>5</v>
      </c>
      <c r="Z141" s="299">
        <f t="shared" si="30"/>
        <v>2</v>
      </c>
      <c r="AA141" s="10">
        <f t="shared" si="31"/>
        <v>7</v>
      </c>
      <c r="AB141" s="44">
        <f t="shared" si="32"/>
        <v>5</v>
      </c>
      <c r="AC141" s="44">
        <f t="shared" si="32"/>
        <v>2</v>
      </c>
      <c r="AD141" s="11">
        <f t="shared" si="33"/>
        <v>7</v>
      </c>
      <c r="AE141" s="12">
        <v>5</v>
      </c>
      <c r="AF141" s="12">
        <v>2</v>
      </c>
      <c r="AG141" s="10">
        <f t="shared" ref="AG141:AG205" si="48">SUM(AE141:AF141)</f>
        <v>7</v>
      </c>
      <c r="AH141" s="12">
        <v>0</v>
      </c>
      <c r="AI141" s="12">
        <v>0</v>
      </c>
      <c r="AJ141" s="10">
        <f t="shared" ref="AJ141:AJ205" si="49">SUM(AH141:AI141)</f>
        <v>0</v>
      </c>
      <c r="AK141" s="44">
        <f t="shared" si="34"/>
        <v>5</v>
      </c>
      <c r="AL141" s="44">
        <f t="shared" si="34"/>
        <v>2</v>
      </c>
      <c r="AM141" s="11">
        <f t="shared" si="35"/>
        <v>7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2</v>
      </c>
      <c r="AU141" s="13">
        <v>0</v>
      </c>
      <c r="AV141" s="589">
        <v>0</v>
      </c>
      <c r="AW141" s="589">
        <v>0</v>
      </c>
      <c r="AX141" s="13">
        <v>3</v>
      </c>
      <c r="AY141" s="13">
        <v>2</v>
      </c>
      <c r="AZ141" s="13">
        <v>0</v>
      </c>
      <c r="BA141" s="13">
        <v>0</v>
      </c>
      <c r="BB141" s="13">
        <v>0</v>
      </c>
      <c r="BC141" s="13">
        <v>0</v>
      </c>
      <c r="BD141" s="310">
        <f t="shared" si="36"/>
        <v>2</v>
      </c>
      <c r="BE141" s="310">
        <f t="shared" si="36"/>
        <v>0</v>
      </c>
      <c r="BF141" s="10">
        <f t="shared" si="37"/>
        <v>2</v>
      </c>
      <c r="BG141" s="311">
        <f t="shared" si="38"/>
        <v>3</v>
      </c>
      <c r="BH141" s="311">
        <f t="shared" si="38"/>
        <v>2</v>
      </c>
      <c r="BI141" s="10">
        <f t="shared" si="39"/>
        <v>5</v>
      </c>
      <c r="BJ141" s="44">
        <f t="shared" si="40"/>
        <v>5</v>
      </c>
      <c r="BK141" s="44">
        <f t="shared" si="40"/>
        <v>2</v>
      </c>
      <c r="BL141" s="11">
        <f t="shared" si="40"/>
        <v>7</v>
      </c>
      <c r="BM141" s="13">
        <v>0</v>
      </c>
      <c r="BN141" s="13">
        <v>0</v>
      </c>
      <c r="BO141" s="13">
        <v>0</v>
      </c>
      <c r="BP141" s="13">
        <v>0</v>
      </c>
      <c r="BQ141" s="13"/>
      <c r="BR141" s="13"/>
      <c r="BS141" s="13"/>
      <c r="BT141" s="13"/>
      <c r="BU141" s="299">
        <f t="shared" si="41"/>
        <v>0</v>
      </c>
      <c r="BV141" s="299">
        <f t="shared" si="41"/>
        <v>0</v>
      </c>
      <c r="BW141" s="44">
        <f t="shared" si="42"/>
        <v>0</v>
      </c>
      <c r="BX141" s="44">
        <f t="shared" si="42"/>
        <v>0</v>
      </c>
      <c r="BY141" s="11">
        <f t="shared" si="43"/>
        <v>0</v>
      </c>
      <c r="BZ141" s="14">
        <f t="shared" si="44"/>
        <v>5</v>
      </c>
      <c r="CA141" s="14">
        <f t="shared" si="44"/>
        <v>2</v>
      </c>
      <c r="CB141" s="525">
        <f t="shared" si="45"/>
        <v>0</v>
      </c>
      <c r="CC141" s="525">
        <f t="shared" si="45"/>
        <v>0</v>
      </c>
      <c r="CD141" s="312">
        <f t="shared" si="46"/>
        <v>5</v>
      </c>
      <c r="CE141" s="312">
        <f t="shared" si="46"/>
        <v>2</v>
      </c>
      <c r="CF141" s="313">
        <f t="shared" si="47"/>
        <v>7</v>
      </c>
      <c r="CG141" s="302"/>
    </row>
    <row r="142" spans="2:85" ht="14.25" x14ac:dyDescent="0.25">
      <c r="B142" s="9">
        <v>130</v>
      </c>
      <c r="C142" s="9" t="s">
        <v>265</v>
      </c>
      <c r="D142" s="37" t="s">
        <v>20</v>
      </c>
      <c r="E142" s="526">
        <v>69927532</v>
      </c>
      <c r="F142" s="527" t="s">
        <v>923</v>
      </c>
      <c r="G142" s="9" t="s">
        <v>53</v>
      </c>
      <c r="H142" s="9"/>
      <c r="I142" s="9"/>
      <c r="J142" s="9"/>
      <c r="K142" s="9"/>
      <c r="L142" s="9"/>
      <c r="M142" s="9"/>
      <c r="N142" s="9">
        <v>0</v>
      </c>
      <c r="O142" s="9">
        <v>0</v>
      </c>
      <c r="P142" s="299">
        <f t="shared" ref="P142:Q206" si="50">SUM(H142,J142,L142,N142)</f>
        <v>0</v>
      </c>
      <c r="Q142" s="299">
        <f t="shared" si="50"/>
        <v>0</v>
      </c>
      <c r="R142" s="300">
        <f t="shared" ref="R142:R206" si="51">SUM(P142:Q142)</f>
        <v>0</v>
      </c>
      <c r="S142" s="289">
        <v>1</v>
      </c>
      <c r="T142" s="289">
        <v>5</v>
      </c>
      <c r="U142" s="289"/>
      <c r="V142" s="289"/>
      <c r="W142" s="289"/>
      <c r="X142" s="289"/>
      <c r="Y142" s="299">
        <f t="shared" ref="Y142:Z206" si="52">SUM(S142,U142,W142)</f>
        <v>1</v>
      </c>
      <c r="Z142" s="299">
        <f t="shared" si="52"/>
        <v>5</v>
      </c>
      <c r="AA142" s="10">
        <f t="shared" ref="AA142:AA206" si="53">SUM(Y142:Z142)</f>
        <v>6</v>
      </c>
      <c r="AB142" s="44">
        <f t="shared" ref="AB142:AC206" si="54">SUM(P142,Y142)</f>
        <v>1</v>
      </c>
      <c r="AC142" s="44">
        <f t="shared" si="54"/>
        <v>5</v>
      </c>
      <c r="AD142" s="11">
        <f t="shared" ref="AD142:AD206" si="55">SUM(AB142:AC142)</f>
        <v>6</v>
      </c>
      <c r="AE142" s="12">
        <v>1</v>
      </c>
      <c r="AF142" s="12">
        <v>5</v>
      </c>
      <c r="AG142" s="10">
        <f t="shared" si="48"/>
        <v>6</v>
      </c>
      <c r="AH142" s="12">
        <v>0</v>
      </c>
      <c r="AI142" s="12">
        <v>0</v>
      </c>
      <c r="AJ142" s="10">
        <f t="shared" si="49"/>
        <v>0</v>
      </c>
      <c r="AK142" s="44">
        <f t="shared" ref="AK142:AL206" si="56">SUM(AE142,AH142)</f>
        <v>1</v>
      </c>
      <c r="AL142" s="44">
        <f t="shared" si="56"/>
        <v>5</v>
      </c>
      <c r="AM142" s="11">
        <f t="shared" ref="AM142:AM206" si="57">SUM(AK142:AL142)</f>
        <v>6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1</v>
      </c>
      <c r="AU142" s="13">
        <v>3</v>
      </c>
      <c r="AV142" s="589">
        <v>0</v>
      </c>
      <c r="AW142" s="589">
        <v>0</v>
      </c>
      <c r="AX142" s="13">
        <v>0</v>
      </c>
      <c r="AY142" s="13">
        <v>2</v>
      </c>
      <c r="AZ142" s="13">
        <v>0</v>
      </c>
      <c r="BA142" s="13">
        <v>0</v>
      </c>
      <c r="BB142" s="13">
        <v>0</v>
      </c>
      <c r="BC142" s="13">
        <v>0</v>
      </c>
      <c r="BD142" s="310">
        <f t="shared" ref="BD142:BE206" si="58">SUM(AN142,AP142,AR142,AT142)</f>
        <v>1</v>
      </c>
      <c r="BE142" s="310">
        <f t="shared" si="58"/>
        <v>3</v>
      </c>
      <c r="BF142" s="10">
        <f t="shared" ref="BF142:BF206" si="59">SUM(BD142:BE142)</f>
        <v>4</v>
      </c>
      <c r="BG142" s="311">
        <f t="shared" ref="BG142:BH206" si="60">SUM(AV142,AX142,AZ142,BB142)</f>
        <v>0</v>
      </c>
      <c r="BH142" s="311">
        <f t="shared" si="60"/>
        <v>2</v>
      </c>
      <c r="BI142" s="10">
        <f t="shared" ref="BI142:BI206" si="61">SUM(BG142:BH142)</f>
        <v>2</v>
      </c>
      <c r="BJ142" s="44">
        <f t="shared" ref="BJ142:BL206" si="62">SUM(BD142,BG142)</f>
        <v>1</v>
      </c>
      <c r="BK142" s="44">
        <f t="shared" si="62"/>
        <v>5</v>
      </c>
      <c r="BL142" s="11">
        <f t="shared" si="62"/>
        <v>6</v>
      </c>
      <c r="BM142" s="13">
        <v>0</v>
      </c>
      <c r="BN142" s="13">
        <v>0</v>
      </c>
      <c r="BO142" s="13">
        <v>3</v>
      </c>
      <c r="BP142" s="13">
        <v>0</v>
      </c>
      <c r="BQ142" s="13"/>
      <c r="BR142" s="13"/>
      <c r="BS142" s="13"/>
      <c r="BT142" s="13"/>
      <c r="BU142" s="299">
        <f t="shared" ref="BU142:BV206" si="63">SUM(BO142,BQ142,BS142)</f>
        <v>3</v>
      </c>
      <c r="BV142" s="299">
        <f t="shared" si="63"/>
        <v>0</v>
      </c>
      <c r="BW142" s="44">
        <f t="shared" ref="BW142:BX206" si="64">SUM(BM142,BU142)</f>
        <v>3</v>
      </c>
      <c r="BX142" s="44">
        <f t="shared" si="64"/>
        <v>0</v>
      </c>
      <c r="BY142" s="11">
        <f t="shared" ref="BY142:BY206" si="65">SUM(BW142:BX142)</f>
        <v>3</v>
      </c>
      <c r="BZ142" s="14">
        <f t="shared" ref="BZ142:CA206" si="66">SUM(P142,Y142)</f>
        <v>1</v>
      </c>
      <c r="CA142" s="14">
        <f t="shared" si="66"/>
        <v>5</v>
      </c>
      <c r="CB142" s="525">
        <f t="shared" ref="CB142:CC206" si="67">SUM(BM142,BU142)</f>
        <v>3</v>
      </c>
      <c r="CC142" s="525">
        <f t="shared" si="67"/>
        <v>0</v>
      </c>
      <c r="CD142" s="312">
        <f t="shared" ref="CD142:CE206" si="68">SUM(BZ142,CB142)</f>
        <v>4</v>
      </c>
      <c r="CE142" s="312">
        <f t="shared" si="68"/>
        <v>5</v>
      </c>
      <c r="CF142" s="313">
        <f t="shared" ref="CF142:CF206" si="69">SUM(CD142:CE142)</f>
        <v>9</v>
      </c>
      <c r="CG142" s="302"/>
    </row>
    <row r="143" spans="2:85" ht="14.25" x14ac:dyDescent="0.25">
      <c r="B143" s="9">
        <v>131</v>
      </c>
      <c r="C143" s="9" t="s">
        <v>265</v>
      </c>
      <c r="D143" s="37" t="s">
        <v>19</v>
      </c>
      <c r="E143" s="526">
        <v>69927525</v>
      </c>
      <c r="F143" s="527" t="s">
        <v>924</v>
      </c>
      <c r="G143" s="9" t="s">
        <v>53</v>
      </c>
      <c r="H143" s="9"/>
      <c r="I143" s="9"/>
      <c r="J143" s="9"/>
      <c r="K143" s="9"/>
      <c r="L143" s="9"/>
      <c r="M143" s="9"/>
      <c r="N143" s="9">
        <v>0</v>
      </c>
      <c r="O143" s="9">
        <v>1</v>
      </c>
      <c r="P143" s="299">
        <f t="shared" si="50"/>
        <v>0</v>
      </c>
      <c r="Q143" s="299">
        <f t="shared" si="50"/>
        <v>1</v>
      </c>
      <c r="R143" s="300">
        <f t="shared" si="51"/>
        <v>1</v>
      </c>
      <c r="S143" s="289">
        <v>2</v>
      </c>
      <c r="T143" s="289">
        <v>1</v>
      </c>
      <c r="U143" s="289"/>
      <c r="V143" s="289"/>
      <c r="W143" s="289"/>
      <c r="X143" s="289"/>
      <c r="Y143" s="299">
        <f t="shared" si="52"/>
        <v>2</v>
      </c>
      <c r="Z143" s="299">
        <f t="shared" si="52"/>
        <v>1</v>
      </c>
      <c r="AA143" s="10">
        <f t="shared" si="53"/>
        <v>3</v>
      </c>
      <c r="AB143" s="44">
        <f t="shared" si="54"/>
        <v>2</v>
      </c>
      <c r="AC143" s="44">
        <f t="shared" si="54"/>
        <v>2</v>
      </c>
      <c r="AD143" s="11">
        <f t="shared" si="55"/>
        <v>4</v>
      </c>
      <c r="AE143" s="12">
        <v>2</v>
      </c>
      <c r="AF143" s="12">
        <v>1</v>
      </c>
      <c r="AG143" s="10">
        <f t="shared" si="48"/>
        <v>3</v>
      </c>
      <c r="AH143" s="12">
        <v>0</v>
      </c>
      <c r="AI143" s="12">
        <v>1</v>
      </c>
      <c r="AJ143" s="10">
        <f t="shared" si="49"/>
        <v>1</v>
      </c>
      <c r="AK143" s="44">
        <f t="shared" si="56"/>
        <v>2</v>
      </c>
      <c r="AL143" s="44">
        <f t="shared" si="56"/>
        <v>2</v>
      </c>
      <c r="AM143" s="11">
        <f t="shared" si="57"/>
        <v>4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589">
        <v>0</v>
      </c>
      <c r="AW143" s="589">
        <v>0</v>
      </c>
      <c r="AX143" s="13">
        <v>2</v>
      </c>
      <c r="AY143" s="13">
        <v>2</v>
      </c>
      <c r="AZ143" s="13">
        <v>0</v>
      </c>
      <c r="BA143" s="13">
        <v>0</v>
      </c>
      <c r="BB143" s="13">
        <v>0</v>
      </c>
      <c r="BC143" s="13">
        <v>0</v>
      </c>
      <c r="BD143" s="310">
        <f t="shared" si="58"/>
        <v>0</v>
      </c>
      <c r="BE143" s="310">
        <f t="shared" si="58"/>
        <v>0</v>
      </c>
      <c r="BF143" s="10">
        <f t="shared" si="59"/>
        <v>0</v>
      </c>
      <c r="BG143" s="311">
        <f t="shared" si="60"/>
        <v>2</v>
      </c>
      <c r="BH143" s="311">
        <f t="shared" si="60"/>
        <v>2</v>
      </c>
      <c r="BI143" s="10">
        <f t="shared" si="61"/>
        <v>4</v>
      </c>
      <c r="BJ143" s="44">
        <f t="shared" si="62"/>
        <v>2</v>
      </c>
      <c r="BK143" s="44">
        <f t="shared" si="62"/>
        <v>2</v>
      </c>
      <c r="BL143" s="11">
        <f t="shared" si="62"/>
        <v>4</v>
      </c>
      <c r="BM143" s="13">
        <v>0</v>
      </c>
      <c r="BN143" s="13">
        <v>0</v>
      </c>
      <c r="BO143" s="13">
        <v>0</v>
      </c>
      <c r="BP143" s="13">
        <v>0</v>
      </c>
      <c r="BQ143" s="13"/>
      <c r="BR143" s="13"/>
      <c r="BS143" s="13"/>
      <c r="BT143" s="13"/>
      <c r="BU143" s="299">
        <f t="shared" si="63"/>
        <v>0</v>
      </c>
      <c r="BV143" s="299">
        <f t="shared" si="63"/>
        <v>0</v>
      </c>
      <c r="BW143" s="44">
        <f t="shared" si="64"/>
        <v>0</v>
      </c>
      <c r="BX143" s="44">
        <f t="shared" si="64"/>
        <v>0</v>
      </c>
      <c r="BY143" s="11">
        <f t="shared" si="65"/>
        <v>0</v>
      </c>
      <c r="BZ143" s="14">
        <f t="shared" si="66"/>
        <v>2</v>
      </c>
      <c r="CA143" s="14">
        <f t="shared" si="66"/>
        <v>2</v>
      </c>
      <c r="CB143" s="525">
        <f t="shared" si="67"/>
        <v>0</v>
      </c>
      <c r="CC143" s="525">
        <f t="shared" si="67"/>
        <v>0</v>
      </c>
      <c r="CD143" s="312">
        <f t="shared" si="68"/>
        <v>2</v>
      </c>
      <c r="CE143" s="312">
        <f t="shared" si="68"/>
        <v>2</v>
      </c>
      <c r="CF143" s="313">
        <f t="shared" si="69"/>
        <v>4</v>
      </c>
      <c r="CG143" s="302"/>
    </row>
    <row r="144" spans="2:85" ht="14.25" x14ac:dyDescent="0.25">
      <c r="B144" s="9">
        <v>132</v>
      </c>
      <c r="C144" s="9" t="s">
        <v>265</v>
      </c>
      <c r="D144" s="37" t="s">
        <v>19</v>
      </c>
      <c r="E144" s="526">
        <v>69927526</v>
      </c>
      <c r="F144" s="527" t="s">
        <v>925</v>
      </c>
      <c r="G144" s="9" t="s">
        <v>53</v>
      </c>
      <c r="H144" s="9"/>
      <c r="I144" s="9"/>
      <c r="J144" s="9"/>
      <c r="K144" s="9"/>
      <c r="L144" s="9"/>
      <c r="M144" s="9"/>
      <c r="N144" s="9">
        <v>0</v>
      </c>
      <c r="O144" s="9">
        <v>0</v>
      </c>
      <c r="P144" s="299">
        <f t="shared" si="50"/>
        <v>0</v>
      </c>
      <c r="Q144" s="299">
        <f t="shared" si="50"/>
        <v>0</v>
      </c>
      <c r="R144" s="300">
        <f t="shared" si="51"/>
        <v>0</v>
      </c>
      <c r="S144" s="289">
        <v>4</v>
      </c>
      <c r="T144" s="289">
        <v>1</v>
      </c>
      <c r="U144" s="289"/>
      <c r="V144" s="289"/>
      <c r="W144" s="289"/>
      <c r="X144" s="289"/>
      <c r="Y144" s="299">
        <f t="shared" si="52"/>
        <v>4</v>
      </c>
      <c r="Z144" s="299">
        <f t="shared" si="52"/>
        <v>1</v>
      </c>
      <c r="AA144" s="10">
        <f t="shared" si="53"/>
        <v>5</v>
      </c>
      <c r="AB144" s="44">
        <f t="shared" si="54"/>
        <v>4</v>
      </c>
      <c r="AC144" s="44">
        <f t="shared" si="54"/>
        <v>1</v>
      </c>
      <c r="AD144" s="11">
        <f t="shared" si="55"/>
        <v>5</v>
      </c>
      <c r="AE144" s="12">
        <v>4</v>
      </c>
      <c r="AF144" s="12">
        <v>1</v>
      </c>
      <c r="AG144" s="10">
        <f t="shared" si="48"/>
        <v>5</v>
      </c>
      <c r="AH144" s="12">
        <v>0</v>
      </c>
      <c r="AI144" s="12">
        <v>0</v>
      </c>
      <c r="AJ144" s="10">
        <f t="shared" si="49"/>
        <v>0</v>
      </c>
      <c r="AK144" s="44">
        <f t="shared" si="56"/>
        <v>4</v>
      </c>
      <c r="AL144" s="44">
        <f t="shared" si="56"/>
        <v>1</v>
      </c>
      <c r="AM144" s="11">
        <f t="shared" si="57"/>
        <v>5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1</v>
      </c>
      <c r="AU144" s="13">
        <v>1</v>
      </c>
      <c r="AV144" s="589">
        <v>0</v>
      </c>
      <c r="AW144" s="589">
        <v>0</v>
      </c>
      <c r="AX144" s="13">
        <v>3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10">
        <f t="shared" si="58"/>
        <v>1</v>
      </c>
      <c r="BE144" s="310">
        <f t="shared" si="58"/>
        <v>1</v>
      </c>
      <c r="BF144" s="10">
        <f t="shared" si="59"/>
        <v>2</v>
      </c>
      <c r="BG144" s="311">
        <f t="shared" si="60"/>
        <v>3</v>
      </c>
      <c r="BH144" s="311">
        <f t="shared" si="60"/>
        <v>0</v>
      </c>
      <c r="BI144" s="10">
        <f t="shared" si="61"/>
        <v>3</v>
      </c>
      <c r="BJ144" s="44">
        <f t="shared" si="62"/>
        <v>4</v>
      </c>
      <c r="BK144" s="44">
        <f t="shared" si="62"/>
        <v>1</v>
      </c>
      <c r="BL144" s="11">
        <f t="shared" si="62"/>
        <v>5</v>
      </c>
      <c r="BM144" s="13">
        <v>0</v>
      </c>
      <c r="BN144" s="13">
        <v>0</v>
      </c>
      <c r="BO144" s="13">
        <v>0</v>
      </c>
      <c r="BP144" s="13">
        <v>0</v>
      </c>
      <c r="BQ144" s="13"/>
      <c r="BR144" s="13"/>
      <c r="BS144" s="13"/>
      <c r="BT144" s="13"/>
      <c r="BU144" s="299">
        <f t="shared" si="63"/>
        <v>0</v>
      </c>
      <c r="BV144" s="299">
        <f t="shared" si="63"/>
        <v>0</v>
      </c>
      <c r="BW144" s="44">
        <f t="shared" si="64"/>
        <v>0</v>
      </c>
      <c r="BX144" s="44">
        <f t="shared" si="64"/>
        <v>0</v>
      </c>
      <c r="BY144" s="11">
        <f t="shared" si="65"/>
        <v>0</v>
      </c>
      <c r="BZ144" s="14">
        <f t="shared" si="66"/>
        <v>4</v>
      </c>
      <c r="CA144" s="14">
        <f t="shared" si="66"/>
        <v>1</v>
      </c>
      <c r="CB144" s="525">
        <f t="shared" si="67"/>
        <v>0</v>
      </c>
      <c r="CC144" s="525">
        <f t="shared" si="67"/>
        <v>0</v>
      </c>
      <c r="CD144" s="312">
        <f t="shared" si="68"/>
        <v>4</v>
      </c>
      <c r="CE144" s="312">
        <f t="shared" si="68"/>
        <v>1</v>
      </c>
      <c r="CF144" s="313">
        <f t="shared" si="69"/>
        <v>5</v>
      </c>
      <c r="CG144" s="302"/>
    </row>
    <row r="145" spans="2:85" ht="14.25" x14ac:dyDescent="0.25">
      <c r="B145" s="9">
        <v>133</v>
      </c>
      <c r="C145" s="9" t="s">
        <v>267</v>
      </c>
      <c r="D145" s="37" t="s">
        <v>19</v>
      </c>
      <c r="E145" s="526">
        <v>20364367</v>
      </c>
      <c r="F145" s="527" t="s">
        <v>1356</v>
      </c>
      <c r="G145" s="9" t="s">
        <v>52</v>
      </c>
      <c r="H145" s="9"/>
      <c r="I145" s="9"/>
      <c r="J145" s="9"/>
      <c r="K145" s="9"/>
      <c r="L145" s="9"/>
      <c r="M145" s="9"/>
      <c r="N145" s="9">
        <v>19</v>
      </c>
      <c r="O145" s="9">
        <v>24</v>
      </c>
      <c r="P145" s="299">
        <f t="shared" si="50"/>
        <v>19</v>
      </c>
      <c r="Q145" s="299">
        <f t="shared" si="50"/>
        <v>24</v>
      </c>
      <c r="R145" s="300">
        <f t="shared" si="51"/>
        <v>43</v>
      </c>
      <c r="S145" s="289">
        <v>4</v>
      </c>
      <c r="T145" s="289">
        <v>2</v>
      </c>
      <c r="U145" s="289"/>
      <c r="V145" s="289"/>
      <c r="W145" s="289"/>
      <c r="X145" s="289"/>
      <c r="Y145" s="299">
        <f t="shared" si="52"/>
        <v>4</v>
      </c>
      <c r="Z145" s="299">
        <f t="shared" si="52"/>
        <v>2</v>
      </c>
      <c r="AA145" s="10">
        <f t="shared" si="53"/>
        <v>6</v>
      </c>
      <c r="AB145" s="44">
        <f t="shared" si="54"/>
        <v>23</v>
      </c>
      <c r="AC145" s="44">
        <f t="shared" si="54"/>
        <v>26</v>
      </c>
      <c r="AD145" s="11">
        <f t="shared" si="55"/>
        <v>49</v>
      </c>
      <c r="AE145" s="12">
        <v>1</v>
      </c>
      <c r="AF145" s="12">
        <v>3</v>
      </c>
      <c r="AG145" s="10">
        <f t="shared" si="48"/>
        <v>4</v>
      </c>
      <c r="AH145" s="12">
        <v>22</v>
      </c>
      <c r="AI145" s="12">
        <v>23</v>
      </c>
      <c r="AJ145" s="10">
        <f t="shared" si="49"/>
        <v>45</v>
      </c>
      <c r="AK145" s="44">
        <f t="shared" si="56"/>
        <v>23</v>
      </c>
      <c r="AL145" s="44">
        <f t="shared" si="56"/>
        <v>26</v>
      </c>
      <c r="AM145" s="11">
        <f t="shared" si="57"/>
        <v>49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1</v>
      </c>
      <c r="AU145" s="13">
        <v>0</v>
      </c>
      <c r="AV145" s="589">
        <v>0</v>
      </c>
      <c r="AW145" s="589">
        <v>0</v>
      </c>
      <c r="AX145" s="13">
        <v>18</v>
      </c>
      <c r="AY145" s="13">
        <v>24</v>
      </c>
      <c r="AZ145" s="13">
        <v>4</v>
      </c>
      <c r="BA145" s="13">
        <v>2</v>
      </c>
      <c r="BB145" s="13">
        <v>0</v>
      </c>
      <c r="BC145" s="13">
        <v>0</v>
      </c>
      <c r="BD145" s="310">
        <f t="shared" si="58"/>
        <v>1</v>
      </c>
      <c r="BE145" s="310">
        <f t="shared" si="58"/>
        <v>0</v>
      </c>
      <c r="BF145" s="10">
        <f t="shared" si="59"/>
        <v>1</v>
      </c>
      <c r="BG145" s="311">
        <f t="shared" si="60"/>
        <v>22</v>
      </c>
      <c r="BH145" s="311">
        <f t="shared" si="60"/>
        <v>26</v>
      </c>
      <c r="BI145" s="10">
        <f t="shared" si="61"/>
        <v>48</v>
      </c>
      <c r="BJ145" s="44">
        <f t="shared" si="62"/>
        <v>23</v>
      </c>
      <c r="BK145" s="44">
        <f t="shared" si="62"/>
        <v>26</v>
      </c>
      <c r="BL145" s="11">
        <f t="shared" si="62"/>
        <v>49</v>
      </c>
      <c r="BM145" s="13">
        <v>2</v>
      </c>
      <c r="BN145" s="13">
        <v>3</v>
      </c>
      <c r="BO145" s="13">
        <v>8</v>
      </c>
      <c r="BP145" s="13">
        <v>2</v>
      </c>
      <c r="BQ145" s="13"/>
      <c r="BR145" s="13"/>
      <c r="BS145" s="13"/>
      <c r="BT145" s="13"/>
      <c r="BU145" s="299">
        <f t="shared" si="63"/>
        <v>8</v>
      </c>
      <c r="BV145" s="299">
        <f t="shared" si="63"/>
        <v>2</v>
      </c>
      <c r="BW145" s="44">
        <f t="shared" si="64"/>
        <v>10</v>
      </c>
      <c r="BX145" s="44">
        <f t="shared" si="64"/>
        <v>5</v>
      </c>
      <c r="BY145" s="11">
        <f t="shared" si="65"/>
        <v>15</v>
      </c>
      <c r="BZ145" s="14">
        <f t="shared" si="66"/>
        <v>23</v>
      </c>
      <c r="CA145" s="14">
        <f t="shared" si="66"/>
        <v>26</v>
      </c>
      <c r="CB145" s="525">
        <f t="shared" si="67"/>
        <v>10</v>
      </c>
      <c r="CC145" s="525">
        <f t="shared" si="67"/>
        <v>5</v>
      </c>
      <c r="CD145" s="312">
        <f t="shared" si="68"/>
        <v>33</v>
      </c>
      <c r="CE145" s="312">
        <f t="shared" si="68"/>
        <v>31</v>
      </c>
      <c r="CF145" s="313">
        <f t="shared" si="69"/>
        <v>64</v>
      </c>
      <c r="CG145" s="302"/>
    </row>
    <row r="146" spans="2:85" ht="14.25" x14ac:dyDescent="0.25">
      <c r="B146" s="9">
        <v>134</v>
      </c>
      <c r="C146" s="9" t="s">
        <v>267</v>
      </c>
      <c r="D146" s="37" t="s">
        <v>20</v>
      </c>
      <c r="E146" s="526">
        <v>20364346</v>
      </c>
      <c r="F146" s="527" t="s">
        <v>1357</v>
      </c>
      <c r="G146" s="9" t="s">
        <v>52</v>
      </c>
      <c r="H146" s="9"/>
      <c r="I146" s="9"/>
      <c r="J146" s="9"/>
      <c r="K146" s="9"/>
      <c r="L146" s="9"/>
      <c r="M146" s="9"/>
      <c r="N146" s="9">
        <v>23</v>
      </c>
      <c r="O146" s="9">
        <v>20</v>
      </c>
      <c r="P146" s="299">
        <f t="shared" si="50"/>
        <v>23</v>
      </c>
      <c r="Q146" s="299">
        <f t="shared" si="50"/>
        <v>20</v>
      </c>
      <c r="R146" s="300">
        <f t="shared" si="51"/>
        <v>43</v>
      </c>
      <c r="S146" s="289">
        <v>4</v>
      </c>
      <c r="T146" s="289">
        <v>3</v>
      </c>
      <c r="U146" s="289"/>
      <c r="V146" s="289"/>
      <c r="W146" s="289"/>
      <c r="X146" s="289"/>
      <c r="Y146" s="299">
        <f t="shared" si="52"/>
        <v>4</v>
      </c>
      <c r="Z146" s="299">
        <f t="shared" si="52"/>
        <v>3</v>
      </c>
      <c r="AA146" s="10">
        <f t="shared" si="53"/>
        <v>7</v>
      </c>
      <c r="AB146" s="44">
        <f t="shared" si="54"/>
        <v>27</v>
      </c>
      <c r="AC146" s="44">
        <f t="shared" si="54"/>
        <v>23</v>
      </c>
      <c r="AD146" s="11">
        <f t="shared" si="55"/>
        <v>50</v>
      </c>
      <c r="AE146" s="12">
        <v>2</v>
      </c>
      <c r="AF146" s="12">
        <v>2</v>
      </c>
      <c r="AG146" s="10">
        <f t="shared" si="48"/>
        <v>4</v>
      </c>
      <c r="AH146" s="12">
        <v>25</v>
      </c>
      <c r="AI146" s="12">
        <v>21</v>
      </c>
      <c r="AJ146" s="10">
        <f t="shared" si="49"/>
        <v>46</v>
      </c>
      <c r="AK146" s="44">
        <f t="shared" si="56"/>
        <v>27</v>
      </c>
      <c r="AL146" s="44">
        <f t="shared" si="56"/>
        <v>23</v>
      </c>
      <c r="AM146" s="11">
        <f t="shared" si="57"/>
        <v>50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1</v>
      </c>
      <c r="AU146" s="13">
        <v>0</v>
      </c>
      <c r="AV146" s="589">
        <v>0</v>
      </c>
      <c r="AW146" s="589">
        <v>0</v>
      </c>
      <c r="AX146" s="13">
        <v>24</v>
      </c>
      <c r="AY146" s="13">
        <v>22</v>
      </c>
      <c r="AZ146" s="13">
        <v>2</v>
      </c>
      <c r="BA146" s="13">
        <v>1</v>
      </c>
      <c r="BB146" s="13">
        <v>0</v>
      </c>
      <c r="BC146" s="13">
        <v>0</v>
      </c>
      <c r="BD146" s="310">
        <f t="shared" si="58"/>
        <v>1</v>
      </c>
      <c r="BE146" s="310">
        <f t="shared" si="58"/>
        <v>0</v>
      </c>
      <c r="BF146" s="10">
        <f t="shared" si="59"/>
        <v>1</v>
      </c>
      <c r="BG146" s="311">
        <f t="shared" si="60"/>
        <v>26</v>
      </c>
      <c r="BH146" s="311">
        <f t="shared" si="60"/>
        <v>23</v>
      </c>
      <c r="BI146" s="10">
        <f t="shared" si="61"/>
        <v>49</v>
      </c>
      <c r="BJ146" s="44">
        <f t="shared" si="62"/>
        <v>27</v>
      </c>
      <c r="BK146" s="44">
        <f t="shared" si="62"/>
        <v>23</v>
      </c>
      <c r="BL146" s="11">
        <f t="shared" si="62"/>
        <v>50</v>
      </c>
      <c r="BM146" s="13">
        <v>2</v>
      </c>
      <c r="BN146" s="13">
        <v>4</v>
      </c>
      <c r="BO146" s="13">
        <v>7</v>
      </c>
      <c r="BP146" s="13">
        <v>2</v>
      </c>
      <c r="BQ146" s="13"/>
      <c r="BR146" s="13"/>
      <c r="BS146" s="13"/>
      <c r="BT146" s="13"/>
      <c r="BU146" s="299">
        <f t="shared" si="63"/>
        <v>7</v>
      </c>
      <c r="BV146" s="299">
        <f t="shared" si="63"/>
        <v>2</v>
      </c>
      <c r="BW146" s="44">
        <f t="shared" si="64"/>
        <v>9</v>
      </c>
      <c r="BX146" s="44">
        <f t="shared" si="64"/>
        <v>6</v>
      </c>
      <c r="BY146" s="11">
        <f t="shared" si="65"/>
        <v>15</v>
      </c>
      <c r="BZ146" s="14">
        <f t="shared" si="66"/>
        <v>27</v>
      </c>
      <c r="CA146" s="14">
        <f t="shared" si="66"/>
        <v>23</v>
      </c>
      <c r="CB146" s="525">
        <f t="shared" si="67"/>
        <v>9</v>
      </c>
      <c r="CC146" s="525">
        <f t="shared" si="67"/>
        <v>6</v>
      </c>
      <c r="CD146" s="312">
        <f t="shared" si="68"/>
        <v>36</v>
      </c>
      <c r="CE146" s="312">
        <f t="shared" si="68"/>
        <v>29</v>
      </c>
      <c r="CF146" s="313">
        <f t="shared" si="69"/>
        <v>65</v>
      </c>
      <c r="CG146" s="302"/>
    </row>
    <row r="147" spans="2:85" ht="14.25" x14ac:dyDescent="0.25">
      <c r="B147" s="9">
        <v>135</v>
      </c>
      <c r="C147" s="9" t="s">
        <v>267</v>
      </c>
      <c r="D147" s="37" t="s">
        <v>23</v>
      </c>
      <c r="E147" s="526">
        <v>20364335</v>
      </c>
      <c r="F147" s="527" t="s">
        <v>1358</v>
      </c>
      <c r="G147" s="9" t="s">
        <v>52</v>
      </c>
      <c r="H147" s="9"/>
      <c r="I147" s="9"/>
      <c r="J147" s="9"/>
      <c r="K147" s="9"/>
      <c r="L147" s="9"/>
      <c r="M147" s="9"/>
      <c r="N147" s="9">
        <v>27</v>
      </c>
      <c r="O147" s="9">
        <v>20</v>
      </c>
      <c r="P147" s="299">
        <f t="shared" si="50"/>
        <v>27</v>
      </c>
      <c r="Q147" s="299">
        <f t="shared" si="50"/>
        <v>20</v>
      </c>
      <c r="R147" s="300">
        <f t="shared" si="51"/>
        <v>47</v>
      </c>
      <c r="S147" s="289">
        <v>7</v>
      </c>
      <c r="T147" s="289">
        <v>2</v>
      </c>
      <c r="U147" s="289"/>
      <c r="V147" s="289"/>
      <c r="W147" s="289"/>
      <c r="X147" s="289"/>
      <c r="Y147" s="299">
        <f t="shared" si="52"/>
        <v>7</v>
      </c>
      <c r="Z147" s="299">
        <f t="shared" si="52"/>
        <v>2</v>
      </c>
      <c r="AA147" s="10">
        <f t="shared" si="53"/>
        <v>9</v>
      </c>
      <c r="AB147" s="44">
        <f t="shared" si="54"/>
        <v>34</v>
      </c>
      <c r="AC147" s="44">
        <f t="shared" si="54"/>
        <v>22</v>
      </c>
      <c r="AD147" s="11">
        <f t="shared" si="55"/>
        <v>56</v>
      </c>
      <c r="AE147" s="12">
        <v>7</v>
      </c>
      <c r="AF147" s="12">
        <v>4</v>
      </c>
      <c r="AG147" s="10">
        <f t="shared" si="48"/>
        <v>11</v>
      </c>
      <c r="AH147" s="12">
        <v>27</v>
      </c>
      <c r="AI147" s="12">
        <v>18</v>
      </c>
      <c r="AJ147" s="10">
        <f t="shared" si="49"/>
        <v>45</v>
      </c>
      <c r="AK147" s="44">
        <f t="shared" si="56"/>
        <v>34</v>
      </c>
      <c r="AL147" s="44">
        <f t="shared" si="56"/>
        <v>22</v>
      </c>
      <c r="AM147" s="11">
        <f t="shared" si="57"/>
        <v>56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2</v>
      </c>
      <c r="AU147" s="13">
        <v>0</v>
      </c>
      <c r="AV147" s="589">
        <v>0</v>
      </c>
      <c r="AW147" s="589">
        <v>0</v>
      </c>
      <c r="AX147" s="13">
        <v>30</v>
      </c>
      <c r="AY147" s="13">
        <v>19</v>
      </c>
      <c r="AZ147" s="13">
        <v>2</v>
      </c>
      <c r="BA147" s="13">
        <v>3</v>
      </c>
      <c r="BB147" s="13">
        <v>0</v>
      </c>
      <c r="BC147" s="13">
        <v>0</v>
      </c>
      <c r="BD147" s="310">
        <f t="shared" si="58"/>
        <v>2</v>
      </c>
      <c r="BE147" s="310">
        <f t="shared" si="58"/>
        <v>0</v>
      </c>
      <c r="BF147" s="10">
        <f t="shared" si="59"/>
        <v>2</v>
      </c>
      <c r="BG147" s="311">
        <f t="shared" si="60"/>
        <v>32</v>
      </c>
      <c r="BH147" s="311">
        <f t="shared" si="60"/>
        <v>22</v>
      </c>
      <c r="BI147" s="10">
        <f t="shared" si="61"/>
        <v>54</v>
      </c>
      <c r="BJ147" s="44">
        <f t="shared" si="62"/>
        <v>34</v>
      </c>
      <c r="BK147" s="44">
        <f t="shared" si="62"/>
        <v>22</v>
      </c>
      <c r="BL147" s="11">
        <f t="shared" si="62"/>
        <v>56</v>
      </c>
      <c r="BM147" s="13">
        <v>3</v>
      </c>
      <c r="BN147" s="13">
        <v>1</v>
      </c>
      <c r="BO147" s="13">
        <v>7</v>
      </c>
      <c r="BP147" s="13">
        <v>4</v>
      </c>
      <c r="BQ147" s="13"/>
      <c r="BR147" s="13"/>
      <c r="BS147" s="13"/>
      <c r="BT147" s="13"/>
      <c r="BU147" s="299">
        <f t="shared" si="63"/>
        <v>7</v>
      </c>
      <c r="BV147" s="299">
        <f t="shared" si="63"/>
        <v>4</v>
      </c>
      <c r="BW147" s="44">
        <f t="shared" si="64"/>
        <v>10</v>
      </c>
      <c r="BX147" s="44">
        <f t="shared" si="64"/>
        <v>5</v>
      </c>
      <c r="BY147" s="11">
        <f t="shared" si="65"/>
        <v>15</v>
      </c>
      <c r="BZ147" s="14">
        <f t="shared" si="66"/>
        <v>34</v>
      </c>
      <c r="CA147" s="14">
        <f t="shared" si="66"/>
        <v>22</v>
      </c>
      <c r="CB147" s="525">
        <f t="shared" si="67"/>
        <v>10</v>
      </c>
      <c r="CC147" s="525">
        <f t="shared" si="67"/>
        <v>5</v>
      </c>
      <c r="CD147" s="312">
        <f t="shared" si="68"/>
        <v>44</v>
      </c>
      <c r="CE147" s="312">
        <f t="shared" si="68"/>
        <v>27</v>
      </c>
      <c r="CF147" s="313">
        <f t="shared" si="69"/>
        <v>71</v>
      </c>
      <c r="CG147" s="302"/>
    </row>
    <row r="148" spans="2:85" ht="14.25" x14ac:dyDescent="0.25">
      <c r="B148" s="9">
        <v>136</v>
      </c>
      <c r="C148" s="9" t="s">
        <v>267</v>
      </c>
      <c r="D148" s="37" t="s">
        <v>28</v>
      </c>
      <c r="E148" s="526">
        <v>20364323</v>
      </c>
      <c r="F148" s="527" t="s">
        <v>1359</v>
      </c>
      <c r="G148" s="9" t="s">
        <v>52</v>
      </c>
      <c r="H148" s="9"/>
      <c r="I148" s="9"/>
      <c r="J148" s="9"/>
      <c r="K148" s="9"/>
      <c r="L148" s="9"/>
      <c r="M148" s="9"/>
      <c r="N148" s="9">
        <v>22</v>
      </c>
      <c r="O148" s="9">
        <v>15</v>
      </c>
      <c r="P148" s="299">
        <f t="shared" si="50"/>
        <v>22</v>
      </c>
      <c r="Q148" s="299">
        <f t="shared" si="50"/>
        <v>15</v>
      </c>
      <c r="R148" s="300">
        <f t="shared" si="51"/>
        <v>37</v>
      </c>
      <c r="S148" s="289">
        <v>12</v>
      </c>
      <c r="T148" s="289">
        <v>12</v>
      </c>
      <c r="U148" s="289"/>
      <c r="V148" s="289"/>
      <c r="W148" s="289"/>
      <c r="X148" s="289"/>
      <c r="Y148" s="299">
        <f t="shared" si="52"/>
        <v>12</v>
      </c>
      <c r="Z148" s="299">
        <f t="shared" si="52"/>
        <v>12</v>
      </c>
      <c r="AA148" s="10">
        <f t="shared" si="53"/>
        <v>24</v>
      </c>
      <c r="AB148" s="44">
        <f t="shared" si="54"/>
        <v>34</v>
      </c>
      <c r="AC148" s="44">
        <f t="shared" si="54"/>
        <v>27</v>
      </c>
      <c r="AD148" s="11">
        <f t="shared" si="55"/>
        <v>61</v>
      </c>
      <c r="AE148" s="12">
        <v>11</v>
      </c>
      <c r="AF148" s="12">
        <v>8</v>
      </c>
      <c r="AG148" s="10">
        <f t="shared" si="48"/>
        <v>19</v>
      </c>
      <c r="AH148" s="12">
        <v>23</v>
      </c>
      <c r="AI148" s="12">
        <v>19</v>
      </c>
      <c r="AJ148" s="10">
        <f t="shared" si="49"/>
        <v>42</v>
      </c>
      <c r="AK148" s="44">
        <f t="shared" si="56"/>
        <v>34</v>
      </c>
      <c r="AL148" s="44">
        <f t="shared" si="56"/>
        <v>27</v>
      </c>
      <c r="AM148" s="11">
        <f t="shared" si="57"/>
        <v>61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589">
        <v>0</v>
      </c>
      <c r="AW148" s="589">
        <v>0</v>
      </c>
      <c r="AX148" s="13">
        <v>33</v>
      </c>
      <c r="AY148" s="13">
        <v>25</v>
      </c>
      <c r="AZ148" s="13">
        <v>1</v>
      </c>
      <c r="BA148" s="13">
        <v>2</v>
      </c>
      <c r="BB148" s="13">
        <v>0</v>
      </c>
      <c r="BC148" s="13">
        <v>0</v>
      </c>
      <c r="BD148" s="310">
        <f t="shared" si="58"/>
        <v>0</v>
      </c>
      <c r="BE148" s="310">
        <f t="shared" si="58"/>
        <v>0</v>
      </c>
      <c r="BF148" s="10">
        <f t="shared" si="59"/>
        <v>0</v>
      </c>
      <c r="BG148" s="311">
        <f t="shared" si="60"/>
        <v>34</v>
      </c>
      <c r="BH148" s="311">
        <f t="shared" si="60"/>
        <v>27</v>
      </c>
      <c r="BI148" s="10">
        <f t="shared" si="61"/>
        <v>61</v>
      </c>
      <c r="BJ148" s="44">
        <f t="shared" si="62"/>
        <v>34</v>
      </c>
      <c r="BK148" s="44">
        <f t="shared" si="62"/>
        <v>27</v>
      </c>
      <c r="BL148" s="11">
        <f t="shared" si="62"/>
        <v>61</v>
      </c>
      <c r="BM148" s="13">
        <v>4</v>
      </c>
      <c r="BN148" s="13">
        <v>2</v>
      </c>
      <c r="BO148" s="13">
        <v>7</v>
      </c>
      <c r="BP148" s="13">
        <v>5</v>
      </c>
      <c r="BQ148" s="13"/>
      <c r="BR148" s="13"/>
      <c r="BS148" s="13"/>
      <c r="BT148" s="13"/>
      <c r="BU148" s="299">
        <f t="shared" si="63"/>
        <v>7</v>
      </c>
      <c r="BV148" s="299">
        <f t="shared" si="63"/>
        <v>5</v>
      </c>
      <c r="BW148" s="44">
        <f t="shared" si="64"/>
        <v>11</v>
      </c>
      <c r="BX148" s="44">
        <f t="shared" si="64"/>
        <v>7</v>
      </c>
      <c r="BY148" s="11">
        <f t="shared" si="65"/>
        <v>18</v>
      </c>
      <c r="BZ148" s="14">
        <f t="shared" si="66"/>
        <v>34</v>
      </c>
      <c r="CA148" s="14">
        <f t="shared" si="66"/>
        <v>27</v>
      </c>
      <c r="CB148" s="525">
        <f t="shared" si="67"/>
        <v>11</v>
      </c>
      <c r="CC148" s="525">
        <f t="shared" si="67"/>
        <v>7</v>
      </c>
      <c r="CD148" s="312">
        <f t="shared" si="68"/>
        <v>45</v>
      </c>
      <c r="CE148" s="312">
        <f t="shared" si="68"/>
        <v>34</v>
      </c>
      <c r="CF148" s="313">
        <f t="shared" si="69"/>
        <v>79</v>
      </c>
      <c r="CG148" s="302"/>
    </row>
    <row r="149" spans="2:85" ht="14.25" x14ac:dyDescent="0.25">
      <c r="B149" s="9">
        <v>137</v>
      </c>
      <c r="C149" s="9" t="s">
        <v>267</v>
      </c>
      <c r="D149" s="37" t="s">
        <v>24</v>
      </c>
      <c r="E149" s="526">
        <v>20364298</v>
      </c>
      <c r="F149" s="527" t="s">
        <v>1360</v>
      </c>
      <c r="G149" s="9" t="s">
        <v>52</v>
      </c>
      <c r="H149" s="9"/>
      <c r="I149" s="9"/>
      <c r="J149" s="9"/>
      <c r="K149" s="9"/>
      <c r="L149" s="9"/>
      <c r="M149" s="9"/>
      <c r="N149" s="9">
        <v>16</v>
      </c>
      <c r="O149" s="9">
        <v>18</v>
      </c>
      <c r="P149" s="299">
        <f t="shared" si="50"/>
        <v>16</v>
      </c>
      <c r="Q149" s="299">
        <f t="shared" si="50"/>
        <v>18</v>
      </c>
      <c r="R149" s="300">
        <f t="shared" si="51"/>
        <v>34</v>
      </c>
      <c r="S149" s="289">
        <v>4</v>
      </c>
      <c r="T149" s="289">
        <v>6</v>
      </c>
      <c r="U149" s="289"/>
      <c r="V149" s="289"/>
      <c r="W149" s="289"/>
      <c r="X149" s="289"/>
      <c r="Y149" s="299">
        <f t="shared" si="52"/>
        <v>4</v>
      </c>
      <c r="Z149" s="299">
        <f t="shared" si="52"/>
        <v>6</v>
      </c>
      <c r="AA149" s="10">
        <f t="shared" si="53"/>
        <v>10</v>
      </c>
      <c r="AB149" s="44">
        <f t="shared" si="54"/>
        <v>20</v>
      </c>
      <c r="AC149" s="44">
        <f t="shared" si="54"/>
        <v>24</v>
      </c>
      <c r="AD149" s="11">
        <f t="shared" si="55"/>
        <v>44</v>
      </c>
      <c r="AE149" s="12">
        <v>3</v>
      </c>
      <c r="AF149" s="12">
        <v>1</v>
      </c>
      <c r="AG149" s="10">
        <f t="shared" si="48"/>
        <v>4</v>
      </c>
      <c r="AH149" s="12">
        <v>17</v>
      </c>
      <c r="AI149" s="12">
        <v>23</v>
      </c>
      <c r="AJ149" s="10">
        <f t="shared" si="49"/>
        <v>40</v>
      </c>
      <c r="AK149" s="44">
        <f t="shared" si="56"/>
        <v>20</v>
      </c>
      <c r="AL149" s="44">
        <f t="shared" si="56"/>
        <v>24</v>
      </c>
      <c r="AM149" s="11">
        <f t="shared" si="57"/>
        <v>44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589">
        <v>0</v>
      </c>
      <c r="AW149" s="589">
        <v>0</v>
      </c>
      <c r="AX149" s="13">
        <v>13</v>
      </c>
      <c r="AY149" s="13">
        <v>17</v>
      </c>
      <c r="AZ149" s="13">
        <v>7</v>
      </c>
      <c r="BA149" s="13">
        <v>7</v>
      </c>
      <c r="BB149" s="13">
        <v>0</v>
      </c>
      <c r="BC149" s="13">
        <v>0</v>
      </c>
      <c r="BD149" s="310">
        <f t="shared" si="58"/>
        <v>0</v>
      </c>
      <c r="BE149" s="310">
        <f t="shared" si="58"/>
        <v>0</v>
      </c>
      <c r="BF149" s="10">
        <f t="shared" si="59"/>
        <v>0</v>
      </c>
      <c r="BG149" s="311">
        <f t="shared" si="60"/>
        <v>20</v>
      </c>
      <c r="BH149" s="311">
        <f t="shared" si="60"/>
        <v>24</v>
      </c>
      <c r="BI149" s="10">
        <f t="shared" si="61"/>
        <v>44</v>
      </c>
      <c r="BJ149" s="44">
        <f t="shared" si="62"/>
        <v>20</v>
      </c>
      <c r="BK149" s="44">
        <f t="shared" si="62"/>
        <v>24</v>
      </c>
      <c r="BL149" s="11">
        <f t="shared" si="62"/>
        <v>44</v>
      </c>
      <c r="BM149" s="13">
        <v>2</v>
      </c>
      <c r="BN149" s="13">
        <v>1</v>
      </c>
      <c r="BO149" s="13">
        <v>6</v>
      </c>
      <c r="BP149" s="13">
        <v>7</v>
      </c>
      <c r="BQ149" s="13"/>
      <c r="BR149" s="13"/>
      <c r="BS149" s="13"/>
      <c r="BT149" s="13"/>
      <c r="BU149" s="299">
        <f t="shared" si="63"/>
        <v>6</v>
      </c>
      <c r="BV149" s="299">
        <f t="shared" si="63"/>
        <v>7</v>
      </c>
      <c r="BW149" s="44">
        <f t="shared" si="64"/>
        <v>8</v>
      </c>
      <c r="BX149" s="44">
        <f t="shared" si="64"/>
        <v>8</v>
      </c>
      <c r="BY149" s="11">
        <f t="shared" si="65"/>
        <v>16</v>
      </c>
      <c r="BZ149" s="14">
        <f t="shared" si="66"/>
        <v>20</v>
      </c>
      <c r="CA149" s="14">
        <f t="shared" si="66"/>
        <v>24</v>
      </c>
      <c r="CB149" s="525">
        <f t="shared" si="67"/>
        <v>8</v>
      </c>
      <c r="CC149" s="525">
        <f t="shared" si="67"/>
        <v>8</v>
      </c>
      <c r="CD149" s="312">
        <f t="shared" si="68"/>
        <v>28</v>
      </c>
      <c r="CE149" s="312">
        <f t="shared" si="68"/>
        <v>32</v>
      </c>
      <c r="CF149" s="313">
        <f t="shared" si="69"/>
        <v>60</v>
      </c>
      <c r="CG149" s="302"/>
    </row>
    <row r="150" spans="2:85" ht="14.25" x14ac:dyDescent="0.25">
      <c r="B150" s="9">
        <v>138</v>
      </c>
      <c r="C150" s="9" t="s">
        <v>267</v>
      </c>
      <c r="D150" s="37" t="s">
        <v>29</v>
      </c>
      <c r="E150" s="526">
        <v>69986210</v>
      </c>
      <c r="F150" s="527" t="s">
        <v>1361</v>
      </c>
      <c r="G150" s="9" t="s">
        <v>52</v>
      </c>
      <c r="H150" s="9"/>
      <c r="I150" s="9"/>
      <c r="J150" s="9"/>
      <c r="K150" s="9"/>
      <c r="L150" s="9"/>
      <c r="M150" s="9"/>
      <c r="N150" s="9"/>
      <c r="O150" s="9"/>
      <c r="P150" s="299">
        <f t="shared" ref="P150" si="70">SUM(H150,J150,L150,N150)</f>
        <v>0</v>
      </c>
      <c r="Q150" s="299">
        <f t="shared" ref="Q150" si="71">SUM(I150,K150,M150,O150)</f>
        <v>0</v>
      </c>
      <c r="R150" s="300">
        <f t="shared" ref="R150" si="72">SUM(P150:Q150)</f>
        <v>0</v>
      </c>
      <c r="S150" s="289"/>
      <c r="T150" s="289"/>
      <c r="U150" s="289"/>
      <c r="V150" s="289"/>
      <c r="W150" s="289"/>
      <c r="X150" s="289"/>
      <c r="Y150" s="299">
        <f t="shared" ref="Y150" si="73">SUM(S150,U150,W150)</f>
        <v>0</v>
      </c>
      <c r="Z150" s="299">
        <f t="shared" ref="Z150" si="74">SUM(T150,V150,X150)</f>
        <v>0</v>
      </c>
      <c r="AA150" s="10">
        <f t="shared" ref="AA150" si="75">SUM(Y150:Z150)</f>
        <v>0</v>
      </c>
      <c r="AB150" s="44">
        <f t="shared" ref="AB150" si="76">SUM(P150,Y150)</f>
        <v>0</v>
      </c>
      <c r="AC150" s="44">
        <f t="shared" ref="AC150" si="77">SUM(Q150,Z150)</f>
        <v>0</v>
      </c>
      <c r="AD150" s="11">
        <f t="shared" ref="AD150" si="78">SUM(AB150:AC150)</f>
        <v>0</v>
      </c>
      <c r="AE150" s="12"/>
      <c r="AF150" s="12"/>
      <c r="AG150" s="10">
        <f t="shared" si="48"/>
        <v>0</v>
      </c>
      <c r="AH150" s="12"/>
      <c r="AI150" s="12"/>
      <c r="AJ150" s="10">
        <f t="shared" ref="AJ150" si="79">SUM(AH150:AI150)</f>
        <v>0</v>
      </c>
      <c r="AK150" s="44">
        <f t="shared" ref="AK150" si="80">SUM(AE150,AH150)</f>
        <v>0</v>
      </c>
      <c r="AL150" s="44">
        <f t="shared" ref="AL150" si="81">SUM(AF150,AI150)</f>
        <v>0</v>
      </c>
      <c r="AM150" s="11">
        <f t="shared" ref="AM150" si="82">SUM(AK150:AL150)</f>
        <v>0</v>
      </c>
      <c r="AN150" s="13"/>
      <c r="AO150" s="13"/>
      <c r="AP150" s="13"/>
      <c r="AQ150" s="13"/>
      <c r="AR150" s="13"/>
      <c r="AS150" s="13"/>
      <c r="AT150" s="13"/>
      <c r="AU150" s="13"/>
      <c r="AV150" s="589"/>
      <c r="AW150" s="589"/>
      <c r="AX150" s="13"/>
      <c r="AY150" s="13"/>
      <c r="AZ150" s="13"/>
      <c r="BA150" s="13"/>
      <c r="BB150" s="13"/>
      <c r="BC150" s="13"/>
      <c r="BD150" s="310">
        <f t="shared" ref="BD150" si="83">SUM(AN150,AP150,AR150,AT150)</f>
        <v>0</v>
      </c>
      <c r="BE150" s="310">
        <f t="shared" ref="BE150" si="84">SUM(AO150,AQ150,AS150,AU150)</f>
        <v>0</v>
      </c>
      <c r="BF150" s="10">
        <f t="shared" ref="BF150" si="85">SUM(BD150:BE150)</f>
        <v>0</v>
      </c>
      <c r="BG150" s="311">
        <f t="shared" ref="BG150" si="86">SUM(AV150,AX150,AZ150,BB150)</f>
        <v>0</v>
      </c>
      <c r="BH150" s="311">
        <f t="shared" ref="BH150" si="87">SUM(AW150,AY150,BA150,BC150)</f>
        <v>0</v>
      </c>
      <c r="BI150" s="10">
        <f t="shared" ref="BI150" si="88">SUM(BG150:BH150)</f>
        <v>0</v>
      </c>
      <c r="BJ150" s="44">
        <f t="shared" ref="BJ150" si="89">SUM(BD150,BG150)</f>
        <v>0</v>
      </c>
      <c r="BK150" s="44">
        <f t="shared" ref="BK150" si="90">SUM(BE150,BH150)</f>
        <v>0</v>
      </c>
      <c r="BL150" s="11">
        <f t="shared" ref="BL150" si="91">SUM(BF150,BI150)</f>
        <v>0</v>
      </c>
      <c r="BM150" s="13"/>
      <c r="BN150" s="13"/>
      <c r="BO150" s="13"/>
      <c r="BP150" s="13"/>
      <c r="BQ150" s="13"/>
      <c r="BR150" s="13"/>
      <c r="BS150" s="13"/>
      <c r="BT150" s="13"/>
      <c r="BU150" s="299">
        <f t="shared" ref="BU150" si="92">SUM(BO150,BQ150,BS150)</f>
        <v>0</v>
      </c>
      <c r="BV150" s="299">
        <f t="shared" ref="BV150" si="93">SUM(BP150,BR150,BT150)</f>
        <v>0</v>
      </c>
      <c r="BW150" s="44">
        <f t="shared" ref="BW150" si="94">SUM(BM150,BU150)</f>
        <v>0</v>
      </c>
      <c r="BX150" s="44">
        <f t="shared" ref="BX150" si="95">SUM(BN150,BV150)</f>
        <v>0</v>
      </c>
      <c r="BY150" s="11">
        <f t="shared" ref="BY150" si="96">SUM(BW150:BX150)</f>
        <v>0</v>
      </c>
      <c r="BZ150" s="14">
        <f t="shared" ref="BZ150" si="97">SUM(P150,Y150)</f>
        <v>0</v>
      </c>
      <c r="CA150" s="14">
        <f t="shared" ref="CA150" si="98">SUM(Q150,Z150)</f>
        <v>0</v>
      </c>
      <c r="CB150" s="525">
        <f t="shared" ref="CB150" si="99">SUM(BM150,BU150)</f>
        <v>0</v>
      </c>
      <c r="CC150" s="525">
        <f t="shared" ref="CC150" si="100">SUM(BN150,BV150)</f>
        <v>0</v>
      </c>
      <c r="CD150" s="312">
        <f t="shared" ref="CD150" si="101">SUM(BZ150,CB150)</f>
        <v>0</v>
      </c>
      <c r="CE150" s="312">
        <f t="shared" ref="CE150" si="102">SUM(CA150,CC150)</f>
        <v>0</v>
      </c>
      <c r="CF150" s="313">
        <f t="shared" ref="CF150" si="103">SUM(CD150:CE150)</f>
        <v>0</v>
      </c>
      <c r="CG150" s="302"/>
    </row>
    <row r="151" spans="2:85" ht="14.25" x14ac:dyDescent="0.25">
      <c r="B151" s="9">
        <v>139</v>
      </c>
      <c r="C151" s="9" t="s">
        <v>267</v>
      </c>
      <c r="D151" s="37" t="s">
        <v>19</v>
      </c>
      <c r="E151" s="526">
        <v>20364368</v>
      </c>
      <c r="F151" s="527" t="s">
        <v>926</v>
      </c>
      <c r="G151" s="9" t="s">
        <v>53</v>
      </c>
      <c r="H151" s="9"/>
      <c r="I151" s="9"/>
      <c r="J151" s="9"/>
      <c r="K151" s="9"/>
      <c r="L151" s="9"/>
      <c r="M151" s="9"/>
      <c r="N151" s="9">
        <v>3</v>
      </c>
      <c r="O151" s="9">
        <v>0</v>
      </c>
      <c r="P151" s="299">
        <f t="shared" si="50"/>
        <v>3</v>
      </c>
      <c r="Q151" s="299">
        <f t="shared" si="50"/>
        <v>0</v>
      </c>
      <c r="R151" s="300">
        <f t="shared" si="51"/>
        <v>3</v>
      </c>
      <c r="S151" s="289">
        <v>23</v>
      </c>
      <c r="T151" s="289">
        <v>0</v>
      </c>
      <c r="U151" s="289"/>
      <c r="V151" s="289"/>
      <c r="W151" s="289"/>
      <c r="X151" s="289"/>
      <c r="Y151" s="299">
        <f t="shared" si="52"/>
        <v>23</v>
      </c>
      <c r="Z151" s="299">
        <f t="shared" si="52"/>
        <v>0</v>
      </c>
      <c r="AA151" s="10">
        <f t="shared" si="53"/>
        <v>23</v>
      </c>
      <c r="AB151" s="44">
        <f t="shared" si="54"/>
        <v>26</v>
      </c>
      <c r="AC151" s="44">
        <f t="shared" si="54"/>
        <v>0</v>
      </c>
      <c r="AD151" s="11">
        <f t="shared" si="55"/>
        <v>26</v>
      </c>
      <c r="AE151" s="12">
        <v>8</v>
      </c>
      <c r="AF151" s="12">
        <v>0</v>
      </c>
      <c r="AG151" s="10">
        <f t="shared" si="48"/>
        <v>8</v>
      </c>
      <c r="AH151" s="12">
        <v>18</v>
      </c>
      <c r="AI151" s="12">
        <v>0</v>
      </c>
      <c r="AJ151" s="10">
        <f t="shared" si="49"/>
        <v>18</v>
      </c>
      <c r="AK151" s="44">
        <f t="shared" si="56"/>
        <v>26</v>
      </c>
      <c r="AL151" s="44">
        <f t="shared" si="56"/>
        <v>0</v>
      </c>
      <c r="AM151" s="11">
        <f t="shared" si="57"/>
        <v>26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5</v>
      </c>
      <c r="AU151" s="13">
        <v>0</v>
      </c>
      <c r="AV151" s="589">
        <v>0</v>
      </c>
      <c r="AW151" s="589">
        <v>0</v>
      </c>
      <c r="AX151" s="13">
        <v>16</v>
      </c>
      <c r="AY151" s="13">
        <v>0</v>
      </c>
      <c r="AZ151" s="13">
        <v>5</v>
      </c>
      <c r="BA151" s="13">
        <v>0</v>
      </c>
      <c r="BB151" s="13">
        <v>0</v>
      </c>
      <c r="BC151" s="13">
        <v>0</v>
      </c>
      <c r="BD151" s="310">
        <f t="shared" si="58"/>
        <v>5</v>
      </c>
      <c r="BE151" s="310">
        <f t="shared" si="58"/>
        <v>0</v>
      </c>
      <c r="BF151" s="10">
        <f t="shared" si="59"/>
        <v>5</v>
      </c>
      <c r="BG151" s="311">
        <f t="shared" si="60"/>
        <v>21</v>
      </c>
      <c r="BH151" s="311">
        <f t="shared" si="60"/>
        <v>0</v>
      </c>
      <c r="BI151" s="10">
        <f t="shared" si="61"/>
        <v>21</v>
      </c>
      <c r="BJ151" s="44">
        <f t="shared" si="62"/>
        <v>26</v>
      </c>
      <c r="BK151" s="44">
        <f t="shared" si="62"/>
        <v>0</v>
      </c>
      <c r="BL151" s="11">
        <f t="shared" si="62"/>
        <v>26</v>
      </c>
      <c r="BM151" s="13">
        <v>0</v>
      </c>
      <c r="BN151" s="13">
        <v>0</v>
      </c>
      <c r="BO151" s="13">
        <v>4</v>
      </c>
      <c r="BP151" s="13">
        <v>0</v>
      </c>
      <c r="BQ151" s="13"/>
      <c r="BR151" s="13"/>
      <c r="BS151" s="13"/>
      <c r="BT151" s="13"/>
      <c r="BU151" s="299">
        <f t="shared" si="63"/>
        <v>4</v>
      </c>
      <c r="BV151" s="299">
        <f t="shared" si="63"/>
        <v>0</v>
      </c>
      <c r="BW151" s="44">
        <f t="shared" si="64"/>
        <v>4</v>
      </c>
      <c r="BX151" s="44">
        <f t="shared" si="64"/>
        <v>0</v>
      </c>
      <c r="BY151" s="11">
        <f t="shared" si="65"/>
        <v>4</v>
      </c>
      <c r="BZ151" s="14">
        <f t="shared" si="66"/>
        <v>26</v>
      </c>
      <c r="CA151" s="14">
        <f t="shared" si="66"/>
        <v>0</v>
      </c>
      <c r="CB151" s="525">
        <f t="shared" si="67"/>
        <v>4</v>
      </c>
      <c r="CC151" s="525">
        <f t="shared" si="67"/>
        <v>0</v>
      </c>
      <c r="CD151" s="312">
        <f t="shared" si="68"/>
        <v>30</v>
      </c>
      <c r="CE151" s="312">
        <f t="shared" si="68"/>
        <v>0</v>
      </c>
      <c r="CF151" s="313">
        <f t="shared" si="69"/>
        <v>30</v>
      </c>
      <c r="CG151" s="302"/>
    </row>
    <row r="152" spans="2:85" ht="14.25" x14ac:dyDescent="0.25">
      <c r="B152" s="9">
        <v>140</v>
      </c>
      <c r="C152" s="9" t="s">
        <v>267</v>
      </c>
      <c r="D152" s="37" t="s">
        <v>19</v>
      </c>
      <c r="E152" s="526">
        <v>20364369</v>
      </c>
      <c r="F152" s="527" t="s">
        <v>927</v>
      </c>
      <c r="G152" s="9" t="s">
        <v>53</v>
      </c>
      <c r="H152" s="9"/>
      <c r="I152" s="9"/>
      <c r="J152" s="9"/>
      <c r="K152" s="9"/>
      <c r="L152" s="9"/>
      <c r="M152" s="9"/>
      <c r="N152" s="9">
        <v>0</v>
      </c>
      <c r="O152" s="9">
        <v>2</v>
      </c>
      <c r="P152" s="299">
        <f t="shared" si="50"/>
        <v>0</v>
      </c>
      <c r="Q152" s="299">
        <f t="shared" si="50"/>
        <v>2</v>
      </c>
      <c r="R152" s="300">
        <f t="shared" si="51"/>
        <v>2</v>
      </c>
      <c r="S152" s="289">
        <v>8</v>
      </c>
      <c r="T152" s="289">
        <v>1</v>
      </c>
      <c r="U152" s="289"/>
      <c r="V152" s="289"/>
      <c r="W152" s="289"/>
      <c r="X152" s="289"/>
      <c r="Y152" s="299">
        <f t="shared" si="52"/>
        <v>8</v>
      </c>
      <c r="Z152" s="299">
        <f t="shared" si="52"/>
        <v>1</v>
      </c>
      <c r="AA152" s="10">
        <f t="shared" si="53"/>
        <v>9</v>
      </c>
      <c r="AB152" s="44">
        <f t="shared" si="54"/>
        <v>8</v>
      </c>
      <c r="AC152" s="44">
        <f t="shared" si="54"/>
        <v>3</v>
      </c>
      <c r="AD152" s="11">
        <f t="shared" si="55"/>
        <v>11</v>
      </c>
      <c r="AE152" s="12">
        <v>4</v>
      </c>
      <c r="AF152" s="12">
        <v>0</v>
      </c>
      <c r="AG152" s="10">
        <f t="shared" si="48"/>
        <v>4</v>
      </c>
      <c r="AH152" s="12">
        <v>4</v>
      </c>
      <c r="AI152" s="12">
        <v>3</v>
      </c>
      <c r="AJ152" s="10">
        <f t="shared" si="49"/>
        <v>7</v>
      </c>
      <c r="AK152" s="44">
        <f t="shared" si="56"/>
        <v>8</v>
      </c>
      <c r="AL152" s="44">
        <f t="shared" si="56"/>
        <v>3</v>
      </c>
      <c r="AM152" s="11">
        <f t="shared" si="57"/>
        <v>11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2</v>
      </c>
      <c r="AU152" s="13">
        <v>0</v>
      </c>
      <c r="AV152" s="589">
        <v>0</v>
      </c>
      <c r="AW152" s="589">
        <v>0</v>
      </c>
      <c r="AX152" s="13">
        <v>6</v>
      </c>
      <c r="AY152" s="13">
        <v>2</v>
      </c>
      <c r="AZ152" s="13">
        <v>0</v>
      </c>
      <c r="BA152" s="13">
        <v>1</v>
      </c>
      <c r="BB152" s="13">
        <v>0</v>
      </c>
      <c r="BC152" s="13">
        <v>0</v>
      </c>
      <c r="BD152" s="310">
        <f t="shared" si="58"/>
        <v>2</v>
      </c>
      <c r="BE152" s="310">
        <f t="shared" si="58"/>
        <v>0</v>
      </c>
      <c r="BF152" s="10">
        <f t="shared" si="59"/>
        <v>2</v>
      </c>
      <c r="BG152" s="311">
        <f t="shared" si="60"/>
        <v>6</v>
      </c>
      <c r="BH152" s="311">
        <f t="shared" si="60"/>
        <v>3</v>
      </c>
      <c r="BI152" s="10">
        <f t="shared" si="61"/>
        <v>9</v>
      </c>
      <c r="BJ152" s="44">
        <f t="shared" si="62"/>
        <v>8</v>
      </c>
      <c r="BK152" s="44">
        <f t="shared" si="62"/>
        <v>3</v>
      </c>
      <c r="BL152" s="11">
        <f t="shared" si="62"/>
        <v>11</v>
      </c>
      <c r="BM152" s="13">
        <v>0</v>
      </c>
      <c r="BN152" s="13">
        <v>0</v>
      </c>
      <c r="BO152" s="13">
        <v>3</v>
      </c>
      <c r="BP152" s="13">
        <v>0</v>
      </c>
      <c r="BQ152" s="13"/>
      <c r="BR152" s="13"/>
      <c r="BS152" s="13"/>
      <c r="BT152" s="13"/>
      <c r="BU152" s="299">
        <f t="shared" si="63"/>
        <v>3</v>
      </c>
      <c r="BV152" s="299">
        <f t="shared" si="63"/>
        <v>0</v>
      </c>
      <c r="BW152" s="44">
        <f t="shared" si="64"/>
        <v>3</v>
      </c>
      <c r="BX152" s="44">
        <f t="shared" si="64"/>
        <v>0</v>
      </c>
      <c r="BY152" s="11">
        <f t="shared" si="65"/>
        <v>3</v>
      </c>
      <c r="BZ152" s="14">
        <f t="shared" si="66"/>
        <v>8</v>
      </c>
      <c r="CA152" s="14">
        <f t="shared" si="66"/>
        <v>3</v>
      </c>
      <c r="CB152" s="525">
        <f t="shared" si="67"/>
        <v>3</v>
      </c>
      <c r="CC152" s="525">
        <f t="shared" si="67"/>
        <v>0</v>
      </c>
      <c r="CD152" s="312">
        <f t="shared" si="68"/>
        <v>11</v>
      </c>
      <c r="CE152" s="312">
        <f t="shared" si="68"/>
        <v>3</v>
      </c>
      <c r="CF152" s="313">
        <f t="shared" si="69"/>
        <v>14</v>
      </c>
      <c r="CG152" s="302"/>
    </row>
    <row r="153" spans="2:85" ht="14.25" x14ac:dyDescent="0.25">
      <c r="B153" s="9">
        <v>141</v>
      </c>
      <c r="C153" s="9" t="s">
        <v>267</v>
      </c>
      <c r="D153" s="37" t="s">
        <v>19</v>
      </c>
      <c r="E153" s="526">
        <v>20364370</v>
      </c>
      <c r="F153" s="527" t="s">
        <v>928</v>
      </c>
      <c r="G153" s="9" t="s">
        <v>53</v>
      </c>
      <c r="H153" s="9"/>
      <c r="I153" s="9"/>
      <c r="J153" s="9"/>
      <c r="K153" s="9"/>
      <c r="L153" s="9"/>
      <c r="M153" s="9"/>
      <c r="N153" s="9">
        <v>0</v>
      </c>
      <c r="O153" s="9">
        <v>2</v>
      </c>
      <c r="P153" s="299">
        <f t="shared" si="50"/>
        <v>0</v>
      </c>
      <c r="Q153" s="299">
        <f t="shared" si="50"/>
        <v>2</v>
      </c>
      <c r="R153" s="300">
        <f t="shared" si="51"/>
        <v>2</v>
      </c>
      <c r="S153" s="289">
        <v>14</v>
      </c>
      <c r="T153" s="289">
        <v>9</v>
      </c>
      <c r="U153" s="289"/>
      <c r="V153" s="289"/>
      <c r="W153" s="289"/>
      <c r="X153" s="289"/>
      <c r="Y153" s="299">
        <f t="shared" si="52"/>
        <v>14</v>
      </c>
      <c r="Z153" s="299">
        <f t="shared" si="52"/>
        <v>9</v>
      </c>
      <c r="AA153" s="10">
        <f t="shared" si="53"/>
        <v>23</v>
      </c>
      <c r="AB153" s="44">
        <f t="shared" si="54"/>
        <v>14</v>
      </c>
      <c r="AC153" s="44">
        <f t="shared" si="54"/>
        <v>11</v>
      </c>
      <c r="AD153" s="11">
        <f t="shared" si="55"/>
        <v>25</v>
      </c>
      <c r="AE153" s="12">
        <v>9</v>
      </c>
      <c r="AF153" s="12">
        <v>4</v>
      </c>
      <c r="AG153" s="10">
        <f t="shared" si="48"/>
        <v>13</v>
      </c>
      <c r="AH153" s="12">
        <v>5</v>
      </c>
      <c r="AI153" s="12">
        <v>7</v>
      </c>
      <c r="AJ153" s="10">
        <f t="shared" si="49"/>
        <v>12</v>
      </c>
      <c r="AK153" s="44">
        <f t="shared" si="56"/>
        <v>14</v>
      </c>
      <c r="AL153" s="44">
        <f t="shared" si="56"/>
        <v>11</v>
      </c>
      <c r="AM153" s="11">
        <f t="shared" si="57"/>
        <v>25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5</v>
      </c>
      <c r="AU153" s="13">
        <v>0</v>
      </c>
      <c r="AV153" s="589">
        <v>0</v>
      </c>
      <c r="AW153" s="589">
        <v>0</v>
      </c>
      <c r="AX153" s="13">
        <v>8</v>
      </c>
      <c r="AY153" s="13">
        <v>11</v>
      </c>
      <c r="AZ153" s="13">
        <v>1</v>
      </c>
      <c r="BA153" s="13">
        <v>0</v>
      </c>
      <c r="BB153" s="13">
        <v>0</v>
      </c>
      <c r="BC153" s="13">
        <v>0</v>
      </c>
      <c r="BD153" s="310">
        <f t="shared" si="58"/>
        <v>5</v>
      </c>
      <c r="BE153" s="310">
        <f t="shared" si="58"/>
        <v>0</v>
      </c>
      <c r="BF153" s="10">
        <f t="shared" si="59"/>
        <v>5</v>
      </c>
      <c r="BG153" s="311">
        <f t="shared" si="60"/>
        <v>9</v>
      </c>
      <c r="BH153" s="311">
        <f t="shared" si="60"/>
        <v>11</v>
      </c>
      <c r="BI153" s="10">
        <f t="shared" si="61"/>
        <v>20</v>
      </c>
      <c r="BJ153" s="44">
        <f t="shared" si="62"/>
        <v>14</v>
      </c>
      <c r="BK153" s="44">
        <f t="shared" si="62"/>
        <v>11</v>
      </c>
      <c r="BL153" s="11">
        <f t="shared" si="62"/>
        <v>25</v>
      </c>
      <c r="BM153" s="13">
        <v>0</v>
      </c>
      <c r="BN153" s="13">
        <v>0</v>
      </c>
      <c r="BO153" s="13">
        <v>4</v>
      </c>
      <c r="BP153" s="13">
        <v>0</v>
      </c>
      <c r="BQ153" s="13"/>
      <c r="BR153" s="13"/>
      <c r="BS153" s="13"/>
      <c r="BT153" s="13"/>
      <c r="BU153" s="299">
        <f t="shared" si="63"/>
        <v>4</v>
      </c>
      <c r="BV153" s="299">
        <f t="shared" si="63"/>
        <v>0</v>
      </c>
      <c r="BW153" s="44">
        <f t="shared" si="64"/>
        <v>4</v>
      </c>
      <c r="BX153" s="44">
        <f t="shared" si="64"/>
        <v>0</v>
      </c>
      <c r="BY153" s="11">
        <f t="shared" si="65"/>
        <v>4</v>
      </c>
      <c r="BZ153" s="14">
        <f t="shared" si="66"/>
        <v>14</v>
      </c>
      <c r="CA153" s="14">
        <f t="shared" si="66"/>
        <v>11</v>
      </c>
      <c r="CB153" s="525">
        <f t="shared" si="67"/>
        <v>4</v>
      </c>
      <c r="CC153" s="525">
        <f t="shared" si="67"/>
        <v>0</v>
      </c>
      <c r="CD153" s="312">
        <f t="shared" si="68"/>
        <v>18</v>
      </c>
      <c r="CE153" s="312">
        <f t="shared" si="68"/>
        <v>11</v>
      </c>
      <c r="CF153" s="313">
        <f t="shared" si="69"/>
        <v>29</v>
      </c>
      <c r="CG153" s="302"/>
    </row>
    <row r="154" spans="2:85" ht="14.25" x14ac:dyDescent="0.25">
      <c r="B154" s="9">
        <v>142</v>
      </c>
      <c r="C154" s="9" t="s">
        <v>267</v>
      </c>
      <c r="D154" s="37" t="s">
        <v>19</v>
      </c>
      <c r="E154" s="526">
        <v>20364371</v>
      </c>
      <c r="F154" s="527" t="s">
        <v>929</v>
      </c>
      <c r="G154" s="9" t="s">
        <v>53</v>
      </c>
      <c r="H154" s="9"/>
      <c r="I154" s="9"/>
      <c r="J154" s="9"/>
      <c r="K154" s="9"/>
      <c r="L154" s="9"/>
      <c r="M154" s="9"/>
      <c r="N154" s="9">
        <v>1</v>
      </c>
      <c r="O154" s="9">
        <v>0</v>
      </c>
      <c r="P154" s="299">
        <f t="shared" si="50"/>
        <v>1</v>
      </c>
      <c r="Q154" s="299">
        <f t="shared" si="50"/>
        <v>0</v>
      </c>
      <c r="R154" s="300">
        <f t="shared" si="51"/>
        <v>1</v>
      </c>
      <c r="S154" s="289">
        <v>11</v>
      </c>
      <c r="T154" s="289">
        <v>3</v>
      </c>
      <c r="U154" s="289"/>
      <c r="V154" s="289"/>
      <c r="W154" s="289"/>
      <c r="X154" s="289"/>
      <c r="Y154" s="299">
        <f t="shared" si="52"/>
        <v>11</v>
      </c>
      <c r="Z154" s="299">
        <f t="shared" si="52"/>
        <v>3</v>
      </c>
      <c r="AA154" s="10">
        <f t="shared" si="53"/>
        <v>14</v>
      </c>
      <c r="AB154" s="44">
        <f t="shared" si="54"/>
        <v>12</v>
      </c>
      <c r="AC154" s="44">
        <f t="shared" si="54"/>
        <v>3</v>
      </c>
      <c r="AD154" s="11">
        <f t="shared" si="55"/>
        <v>15</v>
      </c>
      <c r="AE154" s="12">
        <v>5</v>
      </c>
      <c r="AF154" s="12">
        <v>1</v>
      </c>
      <c r="AG154" s="10">
        <f t="shared" si="48"/>
        <v>6</v>
      </c>
      <c r="AH154" s="12">
        <v>7</v>
      </c>
      <c r="AI154" s="12">
        <v>2</v>
      </c>
      <c r="AJ154" s="10">
        <f t="shared" si="49"/>
        <v>9</v>
      </c>
      <c r="AK154" s="44">
        <f t="shared" si="56"/>
        <v>12</v>
      </c>
      <c r="AL154" s="44">
        <f t="shared" si="56"/>
        <v>3</v>
      </c>
      <c r="AM154" s="11">
        <f t="shared" si="57"/>
        <v>15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4</v>
      </c>
      <c r="AU154" s="13">
        <v>0</v>
      </c>
      <c r="AV154" s="589">
        <v>0</v>
      </c>
      <c r="AW154" s="589">
        <v>0</v>
      </c>
      <c r="AX154" s="13">
        <v>7</v>
      </c>
      <c r="AY154" s="13">
        <v>3</v>
      </c>
      <c r="AZ154" s="13">
        <v>1</v>
      </c>
      <c r="BA154" s="13">
        <v>0</v>
      </c>
      <c r="BB154" s="13">
        <v>0</v>
      </c>
      <c r="BC154" s="13">
        <v>0</v>
      </c>
      <c r="BD154" s="310">
        <f t="shared" si="58"/>
        <v>4</v>
      </c>
      <c r="BE154" s="310">
        <f t="shared" si="58"/>
        <v>0</v>
      </c>
      <c r="BF154" s="10">
        <f t="shared" si="59"/>
        <v>4</v>
      </c>
      <c r="BG154" s="311">
        <f t="shared" si="60"/>
        <v>8</v>
      </c>
      <c r="BH154" s="311">
        <f t="shared" si="60"/>
        <v>3</v>
      </c>
      <c r="BI154" s="10">
        <f t="shared" si="61"/>
        <v>11</v>
      </c>
      <c r="BJ154" s="44">
        <f t="shared" si="62"/>
        <v>12</v>
      </c>
      <c r="BK154" s="44">
        <f t="shared" si="62"/>
        <v>3</v>
      </c>
      <c r="BL154" s="11">
        <f t="shared" si="62"/>
        <v>15</v>
      </c>
      <c r="BM154" s="13">
        <v>0</v>
      </c>
      <c r="BN154" s="13">
        <v>0</v>
      </c>
      <c r="BO154" s="13">
        <v>0</v>
      </c>
      <c r="BP154" s="13">
        <v>1</v>
      </c>
      <c r="BQ154" s="13"/>
      <c r="BR154" s="13"/>
      <c r="BS154" s="13"/>
      <c r="BT154" s="13"/>
      <c r="BU154" s="299">
        <f t="shared" si="63"/>
        <v>0</v>
      </c>
      <c r="BV154" s="299">
        <f t="shared" si="63"/>
        <v>1</v>
      </c>
      <c r="BW154" s="44">
        <f t="shared" si="64"/>
        <v>0</v>
      </c>
      <c r="BX154" s="44">
        <f t="shared" si="64"/>
        <v>1</v>
      </c>
      <c r="BY154" s="11">
        <f t="shared" si="65"/>
        <v>1</v>
      </c>
      <c r="BZ154" s="14">
        <f t="shared" si="66"/>
        <v>12</v>
      </c>
      <c r="CA154" s="14">
        <f t="shared" si="66"/>
        <v>3</v>
      </c>
      <c r="CB154" s="525">
        <f t="shared" si="67"/>
        <v>0</v>
      </c>
      <c r="CC154" s="525">
        <f t="shared" si="67"/>
        <v>1</v>
      </c>
      <c r="CD154" s="312">
        <f t="shared" si="68"/>
        <v>12</v>
      </c>
      <c r="CE154" s="312">
        <f t="shared" si="68"/>
        <v>4</v>
      </c>
      <c r="CF154" s="313">
        <f t="shared" si="69"/>
        <v>16</v>
      </c>
      <c r="CG154" s="302"/>
    </row>
    <row r="155" spans="2:85" ht="14.25" x14ac:dyDescent="0.25">
      <c r="B155" s="9">
        <v>143</v>
      </c>
      <c r="C155" s="9" t="s">
        <v>267</v>
      </c>
      <c r="D155" s="37" t="s">
        <v>19</v>
      </c>
      <c r="E155" s="526">
        <v>20364372</v>
      </c>
      <c r="F155" s="527" t="s">
        <v>930</v>
      </c>
      <c r="G155" s="9" t="s">
        <v>53</v>
      </c>
      <c r="H155" s="9"/>
      <c r="I155" s="9"/>
      <c r="J155" s="9"/>
      <c r="K155" s="9"/>
      <c r="L155" s="9"/>
      <c r="M155" s="9"/>
      <c r="N155" s="9">
        <v>1</v>
      </c>
      <c r="O155" s="9">
        <v>0</v>
      </c>
      <c r="P155" s="299">
        <f t="shared" si="50"/>
        <v>1</v>
      </c>
      <c r="Q155" s="299">
        <f t="shared" si="50"/>
        <v>0</v>
      </c>
      <c r="R155" s="300">
        <f t="shared" si="51"/>
        <v>1</v>
      </c>
      <c r="S155" s="289">
        <v>10</v>
      </c>
      <c r="T155" s="289">
        <v>3</v>
      </c>
      <c r="U155" s="289"/>
      <c r="V155" s="289"/>
      <c r="W155" s="289"/>
      <c r="X155" s="289"/>
      <c r="Y155" s="299">
        <f t="shared" si="52"/>
        <v>10</v>
      </c>
      <c r="Z155" s="299">
        <f t="shared" si="52"/>
        <v>3</v>
      </c>
      <c r="AA155" s="10">
        <f t="shared" si="53"/>
        <v>13</v>
      </c>
      <c r="AB155" s="44">
        <f t="shared" si="54"/>
        <v>11</v>
      </c>
      <c r="AC155" s="44">
        <f t="shared" si="54"/>
        <v>3</v>
      </c>
      <c r="AD155" s="11">
        <f t="shared" si="55"/>
        <v>14</v>
      </c>
      <c r="AE155" s="12">
        <v>3</v>
      </c>
      <c r="AF155" s="12">
        <v>2</v>
      </c>
      <c r="AG155" s="10">
        <f t="shared" si="48"/>
        <v>5</v>
      </c>
      <c r="AH155" s="12">
        <v>8</v>
      </c>
      <c r="AI155" s="12">
        <v>1</v>
      </c>
      <c r="AJ155" s="10">
        <f t="shared" si="49"/>
        <v>9</v>
      </c>
      <c r="AK155" s="44">
        <f t="shared" si="56"/>
        <v>11</v>
      </c>
      <c r="AL155" s="44">
        <f t="shared" si="56"/>
        <v>3</v>
      </c>
      <c r="AM155" s="11">
        <f t="shared" si="57"/>
        <v>14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589">
        <v>0</v>
      </c>
      <c r="AW155" s="589">
        <v>0</v>
      </c>
      <c r="AX155" s="13">
        <v>8</v>
      </c>
      <c r="AY155" s="13">
        <v>3</v>
      </c>
      <c r="AZ155" s="13">
        <v>3</v>
      </c>
      <c r="BA155" s="13">
        <v>0</v>
      </c>
      <c r="BB155" s="13">
        <v>0</v>
      </c>
      <c r="BC155" s="13">
        <v>0</v>
      </c>
      <c r="BD155" s="310">
        <f t="shared" si="58"/>
        <v>0</v>
      </c>
      <c r="BE155" s="310">
        <f t="shared" si="58"/>
        <v>0</v>
      </c>
      <c r="BF155" s="10">
        <f t="shared" si="59"/>
        <v>0</v>
      </c>
      <c r="BG155" s="311">
        <f t="shared" si="60"/>
        <v>11</v>
      </c>
      <c r="BH155" s="311">
        <f t="shared" si="60"/>
        <v>3</v>
      </c>
      <c r="BI155" s="10">
        <f t="shared" si="61"/>
        <v>14</v>
      </c>
      <c r="BJ155" s="44">
        <f t="shared" si="62"/>
        <v>11</v>
      </c>
      <c r="BK155" s="44">
        <f t="shared" si="62"/>
        <v>3</v>
      </c>
      <c r="BL155" s="11">
        <f t="shared" si="62"/>
        <v>14</v>
      </c>
      <c r="BM155" s="13">
        <v>0</v>
      </c>
      <c r="BN155" s="13">
        <v>0</v>
      </c>
      <c r="BO155" s="13">
        <v>3</v>
      </c>
      <c r="BP155" s="13">
        <v>1</v>
      </c>
      <c r="BQ155" s="13"/>
      <c r="BR155" s="13"/>
      <c r="BS155" s="13"/>
      <c r="BT155" s="13"/>
      <c r="BU155" s="299">
        <f t="shared" si="63"/>
        <v>3</v>
      </c>
      <c r="BV155" s="299">
        <f t="shared" si="63"/>
        <v>1</v>
      </c>
      <c r="BW155" s="44">
        <f t="shared" si="64"/>
        <v>3</v>
      </c>
      <c r="BX155" s="44">
        <f t="shared" si="64"/>
        <v>1</v>
      </c>
      <c r="BY155" s="11">
        <f t="shared" si="65"/>
        <v>4</v>
      </c>
      <c r="BZ155" s="14">
        <f t="shared" si="66"/>
        <v>11</v>
      </c>
      <c r="CA155" s="14">
        <f t="shared" si="66"/>
        <v>3</v>
      </c>
      <c r="CB155" s="525">
        <f t="shared" si="67"/>
        <v>3</v>
      </c>
      <c r="CC155" s="525">
        <f t="shared" si="67"/>
        <v>1</v>
      </c>
      <c r="CD155" s="312">
        <f t="shared" si="68"/>
        <v>14</v>
      </c>
      <c r="CE155" s="312">
        <f t="shared" si="68"/>
        <v>4</v>
      </c>
      <c r="CF155" s="313">
        <f t="shared" si="69"/>
        <v>18</v>
      </c>
      <c r="CG155" s="302"/>
    </row>
    <row r="156" spans="2:85" ht="14.25" x14ac:dyDescent="0.25">
      <c r="B156" s="9">
        <v>144</v>
      </c>
      <c r="C156" s="9" t="s">
        <v>267</v>
      </c>
      <c r="D156" s="37" t="s">
        <v>19</v>
      </c>
      <c r="E156" s="526">
        <v>20364373</v>
      </c>
      <c r="F156" s="527" t="s">
        <v>931</v>
      </c>
      <c r="G156" s="9" t="s">
        <v>53</v>
      </c>
      <c r="H156" s="9"/>
      <c r="I156" s="9"/>
      <c r="J156" s="9"/>
      <c r="K156" s="9"/>
      <c r="L156" s="9"/>
      <c r="M156" s="9"/>
      <c r="N156" s="9">
        <v>5</v>
      </c>
      <c r="O156" s="9">
        <v>3</v>
      </c>
      <c r="P156" s="299">
        <f t="shared" si="50"/>
        <v>5</v>
      </c>
      <c r="Q156" s="299">
        <f t="shared" si="50"/>
        <v>3</v>
      </c>
      <c r="R156" s="300">
        <f t="shared" si="51"/>
        <v>8</v>
      </c>
      <c r="S156" s="289">
        <v>15</v>
      </c>
      <c r="T156" s="289">
        <v>4</v>
      </c>
      <c r="U156" s="289"/>
      <c r="V156" s="289"/>
      <c r="W156" s="289"/>
      <c r="X156" s="289"/>
      <c r="Y156" s="299">
        <f t="shared" si="52"/>
        <v>15</v>
      </c>
      <c r="Z156" s="299">
        <f t="shared" si="52"/>
        <v>4</v>
      </c>
      <c r="AA156" s="10">
        <f t="shared" si="53"/>
        <v>19</v>
      </c>
      <c r="AB156" s="44">
        <f t="shared" si="54"/>
        <v>20</v>
      </c>
      <c r="AC156" s="44">
        <f t="shared" si="54"/>
        <v>7</v>
      </c>
      <c r="AD156" s="11">
        <f t="shared" si="55"/>
        <v>27</v>
      </c>
      <c r="AE156" s="12">
        <v>10</v>
      </c>
      <c r="AF156" s="12">
        <v>4</v>
      </c>
      <c r="AG156" s="10">
        <f t="shared" si="48"/>
        <v>14</v>
      </c>
      <c r="AH156" s="12">
        <v>10</v>
      </c>
      <c r="AI156" s="12">
        <v>3</v>
      </c>
      <c r="AJ156" s="10">
        <f t="shared" si="49"/>
        <v>13</v>
      </c>
      <c r="AK156" s="44">
        <f t="shared" si="56"/>
        <v>20</v>
      </c>
      <c r="AL156" s="44">
        <f t="shared" si="56"/>
        <v>7</v>
      </c>
      <c r="AM156" s="11">
        <f t="shared" si="57"/>
        <v>27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5</v>
      </c>
      <c r="AU156" s="13">
        <v>1</v>
      </c>
      <c r="AV156" s="589">
        <v>0</v>
      </c>
      <c r="AW156" s="589">
        <v>0</v>
      </c>
      <c r="AX156" s="13">
        <v>14</v>
      </c>
      <c r="AY156" s="13">
        <v>6</v>
      </c>
      <c r="AZ156" s="13">
        <v>1</v>
      </c>
      <c r="BA156" s="13">
        <v>0</v>
      </c>
      <c r="BB156" s="13">
        <v>0</v>
      </c>
      <c r="BC156" s="13">
        <v>0</v>
      </c>
      <c r="BD156" s="310">
        <f t="shared" si="58"/>
        <v>5</v>
      </c>
      <c r="BE156" s="310">
        <f t="shared" si="58"/>
        <v>1</v>
      </c>
      <c r="BF156" s="10">
        <f t="shared" si="59"/>
        <v>6</v>
      </c>
      <c r="BG156" s="311">
        <f t="shared" si="60"/>
        <v>15</v>
      </c>
      <c r="BH156" s="311">
        <f t="shared" si="60"/>
        <v>6</v>
      </c>
      <c r="BI156" s="10">
        <f t="shared" si="61"/>
        <v>21</v>
      </c>
      <c r="BJ156" s="44">
        <f t="shared" si="62"/>
        <v>20</v>
      </c>
      <c r="BK156" s="44">
        <f t="shared" si="62"/>
        <v>7</v>
      </c>
      <c r="BL156" s="11">
        <f t="shared" si="62"/>
        <v>27</v>
      </c>
      <c r="BM156" s="13">
        <v>0</v>
      </c>
      <c r="BN156" s="13">
        <v>0</v>
      </c>
      <c r="BO156" s="13">
        <v>3</v>
      </c>
      <c r="BP156" s="13">
        <v>1</v>
      </c>
      <c r="BQ156" s="13"/>
      <c r="BR156" s="13"/>
      <c r="BS156" s="13"/>
      <c r="BT156" s="13"/>
      <c r="BU156" s="299">
        <f t="shared" si="63"/>
        <v>3</v>
      </c>
      <c r="BV156" s="299">
        <f t="shared" si="63"/>
        <v>1</v>
      </c>
      <c r="BW156" s="44">
        <f t="shared" si="64"/>
        <v>3</v>
      </c>
      <c r="BX156" s="44">
        <f t="shared" si="64"/>
        <v>1</v>
      </c>
      <c r="BY156" s="11">
        <f t="shared" si="65"/>
        <v>4</v>
      </c>
      <c r="BZ156" s="14">
        <f t="shared" si="66"/>
        <v>20</v>
      </c>
      <c r="CA156" s="14">
        <f t="shared" si="66"/>
        <v>7</v>
      </c>
      <c r="CB156" s="525">
        <f t="shared" si="67"/>
        <v>3</v>
      </c>
      <c r="CC156" s="525">
        <f t="shared" si="67"/>
        <v>1</v>
      </c>
      <c r="CD156" s="312">
        <f t="shared" si="68"/>
        <v>23</v>
      </c>
      <c r="CE156" s="312">
        <f t="shared" si="68"/>
        <v>8</v>
      </c>
      <c r="CF156" s="313">
        <f t="shared" si="69"/>
        <v>31</v>
      </c>
      <c r="CG156" s="302"/>
    </row>
    <row r="157" spans="2:85" ht="14.25" x14ac:dyDescent="0.25">
      <c r="B157" s="9">
        <v>145</v>
      </c>
      <c r="C157" s="9" t="s">
        <v>267</v>
      </c>
      <c r="D157" s="37" t="s">
        <v>19</v>
      </c>
      <c r="E157" s="526">
        <v>20364374</v>
      </c>
      <c r="F157" s="527" t="s">
        <v>932</v>
      </c>
      <c r="G157" s="9" t="s">
        <v>53</v>
      </c>
      <c r="H157" s="9"/>
      <c r="I157" s="9"/>
      <c r="J157" s="9"/>
      <c r="K157" s="9"/>
      <c r="L157" s="9"/>
      <c r="M157" s="9"/>
      <c r="N157" s="9">
        <v>3</v>
      </c>
      <c r="O157" s="9">
        <v>3</v>
      </c>
      <c r="P157" s="299">
        <f t="shared" si="50"/>
        <v>3</v>
      </c>
      <c r="Q157" s="299">
        <f t="shared" si="50"/>
        <v>3</v>
      </c>
      <c r="R157" s="300">
        <f t="shared" si="51"/>
        <v>6</v>
      </c>
      <c r="S157" s="289">
        <v>7</v>
      </c>
      <c r="T157" s="289">
        <v>8</v>
      </c>
      <c r="U157" s="289"/>
      <c r="V157" s="289"/>
      <c r="W157" s="289"/>
      <c r="X157" s="289"/>
      <c r="Y157" s="299">
        <f t="shared" si="52"/>
        <v>7</v>
      </c>
      <c r="Z157" s="299">
        <f t="shared" si="52"/>
        <v>8</v>
      </c>
      <c r="AA157" s="10">
        <f t="shared" si="53"/>
        <v>15</v>
      </c>
      <c r="AB157" s="44">
        <f t="shared" si="54"/>
        <v>10</v>
      </c>
      <c r="AC157" s="44">
        <f t="shared" si="54"/>
        <v>11</v>
      </c>
      <c r="AD157" s="11">
        <f t="shared" si="55"/>
        <v>21</v>
      </c>
      <c r="AE157" s="12">
        <v>3</v>
      </c>
      <c r="AF157" s="12">
        <v>4</v>
      </c>
      <c r="AG157" s="10">
        <f t="shared" si="48"/>
        <v>7</v>
      </c>
      <c r="AH157" s="12">
        <v>7</v>
      </c>
      <c r="AI157" s="12">
        <v>7</v>
      </c>
      <c r="AJ157" s="10">
        <f t="shared" si="49"/>
        <v>14</v>
      </c>
      <c r="AK157" s="44">
        <f t="shared" si="56"/>
        <v>10</v>
      </c>
      <c r="AL157" s="44">
        <f t="shared" si="56"/>
        <v>11</v>
      </c>
      <c r="AM157" s="11">
        <f t="shared" si="57"/>
        <v>21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1</v>
      </c>
      <c r="AU157" s="13">
        <v>1</v>
      </c>
      <c r="AV157" s="589">
        <v>0</v>
      </c>
      <c r="AW157" s="589">
        <v>0</v>
      </c>
      <c r="AX157" s="13">
        <v>9</v>
      </c>
      <c r="AY157" s="13">
        <v>10</v>
      </c>
      <c r="AZ157" s="13">
        <v>0</v>
      </c>
      <c r="BA157" s="13">
        <v>0</v>
      </c>
      <c r="BB157" s="13">
        <v>0</v>
      </c>
      <c r="BC157" s="13">
        <v>0</v>
      </c>
      <c r="BD157" s="310">
        <f t="shared" si="58"/>
        <v>1</v>
      </c>
      <c r="BE157" s="310">
        <f t="shared" si="58"/>
        <v>1</v>
      </c>
      <c r="BF157" s="10">
        <f t="shared" si="59"/>
        <v>2</v>
      </c>
      <c r="BG157" s="311">
        <f t="shared" si="60"/>
        <v>9</v>
      </c>
      <c r="BH157" s="311">
        <f t="shared" si="60"/>
        <v>10</v>
      </c>
      <c r="BI157" s="10">
        <f t="shared" si="61"/>
        <v>19</v>
      </c>
      <c r="BJ157" s="44">
        <f t="shared" si="62"/>
        <v>10</v>
      </c>
      <c r="BK157" s="44">
        <f t="shared" si="62"/>
        <v>11</v>
      </c>
      <c r="BL157" s="11">
        <f t="shared" si="62"/>
        <v>21</v>
      </c>
      <c r="BM157" s="13">
        <v>0</v>
      </c>
      <c r="BN157" s="13">
        <v>0</v>
      </c>
      <c r="BO157" s="13">
        <v>2</v>
      </c>
      <c r="BP157" s="13">
        <v>1</v>
      </c>
      <c r="BQ157" s="13"/>
      <c r="BR157" s="13"/>
      <c r="BS157" s="13"/>
      <c r="BT157" s="13"/>
      <c r="BU157" s="299">
        <f t="shared" si="63"/>
        <v>2</v>
      </c>
      <c r="BV157" s="299">
        <f t="shared" si="63"/>
        <v>1</v>
      </c>
      <c r="BW157" s="44">
        <f t="shared" si="64"/>
        <v>2</v>
      </c>
      <c r="BX157" s="44">
        <f t="shared" si="64"/>
        <v>1</v>
      </c>
      <c r="BY157" s="11">
        <f t="shared" si="65"/>
        <v>3</v>
      </c>
      <c r="BZ157" s="14">
        <f t="shared" si="66"/>
        <v>10</v>
      </c>
      <c r="CA157" s="14">
        <f t="shared" si="66"/>
        <v>11</v>
      </c>
      <c r="CB157" s="525">
        <f t="shared" si="67"/>
        <v>2</v>
      </c>
      <c r="CC157" s="525">
        <f t="shared" si="67"/>
        <v>1</v>
      </c>
      <c r="CD157" s="312">
        <f t="shared" si="68"/>
        <v>12</v>
      </c>
      <c r="CE157" s="312">
        <f t="shared" si="68"/>
        <v>12</v>
      </c>
      <c r="CF157" s="313">
        <f t="shared" si="69"/>
        <v>24</v>
      </c>
      <c r="CG157" s="302"/>
    </row>
    <row r="158" spans="2:85" ht="14.25" x14ac:dyDescent="0.25">
      <c r="B158" s="9">
        <v>146</v>
      </c>
      <c r="C158" s="9" t="s">
        <v>267</v>
      </c>
      <c r="D158" s="37" t="s">
        <v>19</v>
      </c>
      <c r="E158" s="526">
        <v>20364375</v>
      </c>
      <c r="F158" s="527" t="s">
        <v>933</v>
      </c>
      <c r="G158" s="9" t="s">
        <v>53</v>
      </c>
      <c r="H158" s="9"/>
      <c r="I158" s="9"/>
      <c r="J158" s="9"/>
      <c r="K158" s="9"/>
      <c r="L158" s="9"/>
      <c r="M158" s="9"/>
      <c r="N158" s="9">
        <v>1</v>
      </c>
      <c r="O158" s="9">
        <v>1</v>
      </c>
      <c r="P158" s="299">
        <f t="shared" si="50"/>
        <v>1</v>
      </c>
      <c r="Q158" s="299">
        <f t="shared" si="50"/>
        <v>1</v>
      </c>
      <c r="R158" s="300">
        <f t="shared" si="51"/>
        <v>2</v>
      </c>
      <c r="S158" s="289">
        <v>20</v>
      </c>
      <c r="T158" s="289">
        <v>2</v>
      </c>
      <c r="U158" s="289"/>
      <c r="V158" s="289"/>
      <c r="W158" s="289"/>
      <c r="X158" s="289"/>
      <c r="Y158" s="299">
        <f t="shared" si="52"/>
        <v>20</v>
      </c>
      <c r="Z158" s="299">
        <f t="shared" si="52"/>
        <v>2</v>
      </c>
      <c r="AA158" s="10">
        <f t="shared" si="53"/>
        <v>22</v>
      </c>
      <c r="AB158" s="44">
        <f t="shared" si="54"/>
        <v>21</v>
      </c>
      <c r="AC158" s="44">
        <f t="shared" si="54"/>
        <v>3</v>
      </c>
      <c r="AD158" s="11">
        <f t="shared" si="55"/>
        <v>24</v>
      </c>
      <c r="AE158" s="12">
        <v>6</v>
      </c>
      <c r="AF158" s="12">
        <v>0</v>
      </c>
      <c r="AG158" s="10">
        <f t="shared" si="48"/>
        <v>6</v>
      </c>
      <c r="AH158" s="12">
        <v>15</v>
      </c>
      <c r="AI158" s="12">
        <v>3</v>
      </c>
      <c r="AJ158" s="10">
        <f t="shared" si="49"/>
        <v>18</v>
      </c>
      <c r="AK158" s="44">
        <f t="shared" si="56"/>
        <v>21</v>
      </c>
      <c r="AL158" s="44">
        <f t="shared" si="56"/>
        <v>3</v>
      </c>
      <c r="AM158" s="11">
        <f t="shared" si="57"/>
        <v>24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3</v>
      </c>
      <c r="AU158" s="13">
        <v>0</v>
      </c>
      <c r="AV158" s="589">
        <v>0</v>
      </c>
      <c r="AW158" s="589">
        <v>0</v>
      </c>
      <c r="AX158" s="13">
        <v>16</v>
      </c>
      <c r="AY158" s="13">
        <v>3</v>
      </c>
      <c r="AZ158" s="13">
        <v>2</v>
      </c>
      <c r="BA158" s="13">
        <v>0</v>
      </c>
      <c r="BB158" s="13">
        <v>0</v>
      </c>
      <c r="BC158" s="13">
        <v>0</v>
      </c>
      <c r="BD158" s="310">
        <f t="shared" si="58"/>
        <v>3</v>
      </c>
      <c r="BE158" s="310">
        <f t="shared" si="58"/>
        <v>0</v>
      </c>
      <c r="BF158" s="10">
        <f t="shared" si="59"/>
        <v>3</v>
      </c>
      <c r="BG158" s="311">
        <f t="shared" si="60"/>
        <v>18</v>
      </c>
      <c r="BH158" s="311">
        <f t="shared" si="60"/>
        <v>3</v>
      </c>
      <c r="BI158" s="10">
        <f t="shared" si="61"/>
        <v>21</v>
      </c>
      <c r="BJ158" s="44">
        <f t="shared" si="62"/>
        <v>21</v>
      </c>
      <c r="BK158" s="44">
        <f t="shared" si="62"/>
        <v>3</v>
      </c>
      <c r="BL158" s="11">
        <f t="shared" si="62"/>
        <v>24</v>
      </c>
      <c r="BM158" s="13">
        <v>0</v>
      </c>
      <c r="BN158" s="13">
        <v>0</v>
      </c>
      <c r="BO158" s="13">
        <v>2</v>
      </c>
      <c r="BP158" s="13">
        <v>1</v>
      </c>
      <c r="BQ158" s="13"/>
      <c r="BR158" s="13"/>
      <c r="BS158" s="13"/>
      <c r="BT158" s="13"/>
      <c r="BU158" s="299">
        <f t="shared" si="63"/>
        <v>2</v>
      </c>
      <c r="BV158" s="299">
        <f t="shared" si="63"/>
        <v>1</v>
      </c>
      <c r="BW158" s="44">
        <f t="shared" si="64"/>
        <v>2</v>
      </c>
      <c r="BX158" s="44">
        <f t="shared" si="64"/>
        <v>1</v>
      </c>
      <c r="BY158" s="11">
        <f t="shared" si="65"/>
        <v>3</v>
      </c>
      <c r="BZ158" s="14">
        <f t="shared" si="66"/>
        <v>21</v>
      </c>
      <c r="CA158" s="14">
        <f t="shared" si="66"/>
        <v>3</v>
      </c>
      <c r="CB158" s="525">
        <f t="shared" si="67"/>
        <v>2</v>
      </c>
      <c r="CC158" s="525">
        <f t="shared" si="67"/>
        <v>1</v>
      </c>
      <c r="CD158" s="312">
        <f t="shared" si="68"/>
        <v>23</v>
      </c>
      <c r="CE158" s="312">
        <f t="shared" si="68"/>
        <v>4</v>
      </c>
      <c r="CF158" s="313">
        <f t="shared" si="69"/>
        <v>27</v>
      </c>
      <c r="CG158" s="302"/>
    </row>
    <row r="159" spans="2:85" ht="14.25" x14ac:dyDescent="0.25">
      <c r="B159" s="9">
        <v>147</v>
      </c>
      <c r="C159" s="9" t="s">
        <v>267</v>
      </c>
      <c r="D159" s="37" t="s">
        <v>19</v>
      </c>
      <c r="E159" s="526">
        <v>20364376</v>
      </c>
      <c r="F159" s="527" t="s">
        <v>934</v>
      </c>
      <c r="G159" s="9" t="s">
        <v>53</v>
      </c>
      <c r="H159" s="9"/>
      <c r="I159" s="9"/>
      <c r="J159" s="9"/>
      <c r="K159" s="9"/>
      <c r="L159" s="9"/>
      <c r="M159" s="9"/>
      <c r="N159" s="9">
        <v>0</v>
      </c>
      <c r="O159" s="9">
        <v>0</v>
      </c>
      <c r="P159" s="299">
        <f t="shared" si="50"/>
        <v>0</v>
      </c>
      <c r="Q159" s="299">
        <f t="shared" si="50"/>
        <v>0</v>
      </c>
      <c r="R159" s="300">
        <f t="shared" si="51"/>
        <v>0</v>
      </c>
      <c r="S159" s="289">
        <v>5</v>
      </c>
      <c r="T159" s="289">
        <v>6</v>
      </c>
      <c r="U159" s="289"/>
      <c r="V159" s="289"/>
      <c r="W159" s="289"/>
      <c r="X159" s="289"/>
      <c r="Y159" s="299">
        <f t="shared" si="52"/>
        <v>5</v>
      </c>
      <c r="Z159" s="299">
        <f t="shared" si="52"/>
        <v>6</v>
      </c>
      <c r="AA159" s="10">
        <f t="shared" si="53"/>
        <v>11</v>
      </c>
      <c r="AB159" s="44">
        <f t="shared" si="54"/>
        <v>5</v>
      </c>
      <c r="AC159" s="44">
        <f t="shared" si="54"/>
        <v>6</v>
      </c>
      <c r="AD159" s="11">
        <f t="shared" si="55"/>
        <v>11</v>
      </c>
      <c r="AE159" s="12">
        <v>5</v>
      </c>
      <c r="AF159" s="12">
        <v>2</v>
      </c>
      <c r="AG159" s="10">
        <f t="shared" si="48"/>
        <v>7</v>
      </c>
      <c r="AH159" s="12">
        <v>0</v>
      </c>
      <c r="AI159" s="12">
        <v>4</v>
      </c>
      <c r="AJ159" s="10">
        <f t="shared" si="49"/>
        <v>4</v>
      </c>
      <c r="AK159" s="44">
        <f t="shared" si="56"/>
        <v>5</v>
      </c>
      <c r="AL159" s="44">
        <f t="shared" si="56"/>
        <v>6</v>
      </c>
      <c r="AM159" s="11">
        <f t="shared" si="57"/>
        <v>11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5</v>
      </c>
      <c r="AU159" s="13">
        <v>0</v>
      </c>
      <c r="AV159" s="589">
        <v>0</v>
      </c>
      <c r="AW159" s="589">
        <v>0</v>
      </c>
      <c r="AX159" s="13">
        <v>0</v>
      </c>
      <c r="AY159" s="13">
        <v>6</v>
      </c>
      <c r="AZ159" s="13">
        <v>0</v>
      </c>
      <c r="BA159" s="13">
        <v>0</v>
      </c>
      <c r="BB159" s="13">
        <v>0</v>
      </c>
      <c r="BC159" s="13">
        <v>0</v>
      </c>
      <c r="BD159" s="310">
        <f t="shared" si="58"/>
        <v>5</v>
      </c>
      <c r="BE159" s="310">
        <f t="shared" si="58"/>
        <v>0</v>
      </c>
      <c r="BF159" s="10">
        <f t="shared" si="59"/>
        <v>5</v>
      </c>
      <c r="BG159" s="311">
        <f t="shared" si="60"/>
        <v>0</v>
      </c>
      <c r="BH159" s="311">
        <f t="shared" si="60"/>
        <v>6</v>
      </c>
      <c r="BI159" s="10">
        <f t="shared" si="61"/>
        <v>6</v>
      </c>
      <c r="BJ159" s="44">
        <f t="shared" si="62"/>
        <v>5</v>
      </c>
      <c r="BK159" s="44">
        <f t="shared" si="62"/>
        <v>6</v>
      </c>
      <c r="BL159" s="11">
        <f t="shared" si="62"/>
        <v>11</v>
      </c>
      <c r="BM159" s="13">
        <v>0</v>
      </c>
      <c r="BN159" s="13">
        <v>0</v>
      </c>
      <c r="BO159" s="13">
        <v>2</v>
      </c>
      <c r="BP159" s="13">
        <v>0</v>
      </c>
      <c r="BQ159" s="13"/>
      <c r="BR159" s="13"/>
      <c r="BS159" s="13"/>
      <c r="BT159" s="13"/>
      <c r="BU159" s="299">
        <f t="shared" si="63"/>
        <v>2</v>
      </c>
      <c r="BV159" s="299">
        <f t="shared" si="63"/>
        <v>0</v>
      </c>
      <c r="BW159" s="44">
        <f t="shared" si="64"/>
        <v>2</v>
      </c>
      <c r="BX159" s="44">
        <f t="shared" si="64"/>
        <v>0</v>
      </c>
      <c r="BY159" s="11">
        <f t="shared" si="65"/>
        <v>2</v>
      </c>
      <c r="BZ159" s="14">
        <f t="shared" si="66"/>
        <v>5</v>
      </c>
      <c r="CA159" s="14">
        <f t="shared" si="66"/>
        <v>6</v>
      </c>
      <c r="CB159" s="525">
        <f t="shared" si="67"/>
        <v>2</v>
      </c>
      <c r="CC159" s="525">
        <f t="shared" si="67"/>
        <v>0</v>
      </c>
      <c r="CD159" s="312">
        <f t="shared" si="68"/>
        <v>7</v>
      </c>
      <c r="CE159" s="312">
        <f t="shared" si="68"/>
        <v>6</v>
      </c>
      <c r="CF159" s="313">
        <f t="shared" si="69"/>
        <v>13</v>
      </c>
      <c r="CG159" s="302"/>
    </row>
    <row r="160" spans="2:85" ht="14.25" x14ac:dyDescent="0.25">
      <c r="B160" s="9">
        <v>148</v>
      </c>
      <c r="C160" s="9" t="s">
        <v>267</v>
      </c>
      <c r="D160" s="37" t="s">
        <v>19</v>
      </c>
      <c r="E160" s="526">
        <v>20364377</v>
      </c>
      <c r="F160" s="527" t="s">
        <v>935</v>
      </c>
      <c r="G160" s="9" t="s">
        <v>53</v>
      </c>
      <c r="H160" s="9"/>
      <c r="I160" s="9"/>
      <c r="J160" s="9"/>
      <c r="K160" s="9"/>
      <c r="L160" s="9"/>
      <c r="M160" s="9"/>
      <c r="N160" s="9">
        <v>2</v>
      </c>
      <c r="O160" s="9">
        <v>4</v>
      </c>
      <c r="P160" s="299">
        <f t="shared" si="50"/>
        <v>2</v>
      </c>
      <c r="Q160" s="299">
        <f t="shared" si="50"/>
        <v>4</v>
      </c>
      <c r="R160" s="300">
        <f t="shared" si="51"/>
        <v>6</v>
      </c>
      <c r="S160" s="289">
        <v>9</v>
      </c>
      <c r="T160" s="289">
        <v>9</v>
      </c>
      <c r="U160" s="289"/>
      <c r="V160" s="289"/>
      <c r="W160" s="289"/>
      <c r="X160" s="289"/>
      <c r="Y160" s="299">
        <f t="shared" si="52"/>
        <v>9</v>
      </c>
      <c r="Z160" s="299">
        <f t="shared" si="52"/>
        <v>9</v>
      </c>
      <c r="AA160" s="10">
        <f t="shared" si="53"/>
        <v>18</v>
      </c>
      <c r="AB160" s="44">
        <f t="shared" si="54"/>
        <v>11</v>
      </c>
      <c r="AC160" s="44">
        <f t="shared" si="54"/>
        <v>13</v>
      </c>
      <c r="AD160" s="11">
        <f t="shared" si="55"/>
        <v>24</v>
      </c>
      <c r="AE160" s="12">
        <v>3</v>
      </c>
      <c r="AF160" s="12">
        <v>5</v>
      </c>
      <c r="AG160" s="10">
        <f t="shared" si="48"/>
        <v>8</v>
      </c>
      <c r="AH160" s="12">
        <v>8</v>
      </c>
      <c r="AI160" s="12">
        <v>8</v>
      </c>
      <c r="AJ160" s="10">
        <f t="shared" si="49"/>
        <v>16</v>
      </c>
      <c r="AK160" s="44">
        <f t="shared" si="56"/>
        <v>11</v>
      </c>
      <c r="AL160" s="44">
        <f t="shared" si="56"/>
        <v>13</v>
      </c>
      <c r="AM160" s="11">
        <f t="shared" si="57"/>
        <v>24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1</v>
      </c>
      <c r="AU160" s="13">
        <v>1</v>
      </c>
      <c r="AV160" s="589">
        <v>0</v>
      </c>
      <c r="AW160" s="589">
        <v>0</v>
      </c>
      <c r="AX160" s="13">
        <v>10</v>
      </c>
      <c r="AY160" s="13">
        <v>12</v>
      </c>
      <c r="AZ160" s="13">
        <v>0</v>
      </c>
      <c r="BA160" s="13">
        <v>0</v>
      </c>
      <c r="BB160" s="13">
        <v>0</v>
      </c>
      <c r="BC160" s="13">
        <v>0</v>
      </c>
      <c r="BD160" s="310">
        <f t="shared" si="58"/>
        <v>1</v>
      </c>
      <c r="BE160" s="310">
        <f t="shared" si="58"/>
        <v>1</v>
      </c>
      <c r="BF160" s="10">
        <f t="shared" si="59"/>
        <v>2</v>
      </c>
      <c r="BG160" s="311">
        <f t="shared" si="60"/>
        <v>10</v>
      </c>
      <c r="BH160" s="311">
        <f t="shared" si="60"/>
        <v>12</v>
      </c>
      <c r="BI160" s="10">
        <f t="shared" si="61"/>
        <v>22</v>
      </c>
      <c r="BJ160" s="44">
        <f t="shared" si="62"/>
        <v>11</v>
      </c>
      <c r="BK160" s="44">
        <f t="shared" si="62"/>
        <v>13</v>
      </c>
      <c r="BL160" s="11">
        <f t="shared" si="62"/>
        <v>24</v>
      </c>
      <c r="BM160" s="13">
        <v>0</v>
      </c>
      <c r="BN160" s="13">
        <v>0</v>
      </c>
      <c r="BO160" s="13">
        <v>1</v>
      </c>
      <c r="BP160" s="13">
        <v>1</v>
      </c>
      <c r="BQ160" s="13"/>
      <c r="BR160" s="13"/>
      <c r="BS160" s="13"/>
      <c r="BT160" s="13"/>
      <c r="BU160" s="299">
        <f t="shared" si="63"/>
        <v>1</v>
      </c>
      <c r="BV160" s="299">
        <f t="shared" si="63"/>
        <v>1</v>
      </c>
      <c r="BW160" s="44">
        <f t="shared" si="64"/>
        <v>1</v>
      </c>
      <c r="BX160" s="44">
        <f t="shared" si="64"/>
        <v>1</v>
      </c>
      <c r="BY160" s="11">
        <f t="shared" si="65"/>
        <v>2</v>
      </c>
      <c r="BZ160" s="14">
        <f t="shared" si="66"/>
        <v>11</v>
      </c>
      <c r="CA160" s="14">
        <f t="shared" si="66"/>
        <v>13</v>
      </c>
      <c r="CB160" s="525">
        <f t="shared" si="67"/>
        <v>1</v>
      </c>
      <c r="CC160" s="525">
        <f t="shared" si="67"/>
        <v>1</v>
      </c>
      <c r="CD160" s="312">
        <f t="shared" si="68"/>
        <v>12</v>
      </c>
      <c r="CE160" s="312">
        <f t="shared" si="68"/>
        <v>14</v>
      </c>
      <c r="CF160" s="313">
        <f t="shared" si="69"/>
        <v>26</v>
      </c>
      <c r="CG160" s="302"/>
    </row>
    <row r="161" spans="2:85" ht="14.25" x14ac:dyDescent="0.25">
      <c r="B161" s="9">
        <v>149</v>
      </c>
      <c r="C161" s="9" t="s">
        <v>267</v>
      </c>
      <c r="D161" s="37" t="s">
        <v>19</v>
      </c>
      <c r="E161" s="526">
        <v>20364378</v>
      </c>
      <c r="F161" s="527" t="s">
        <v>936</v>
      </c>
      <c r="G161" s="9" t="s">
        <v>53</v>
      </c>
      <c r="H161" s="9"/>
      <c r="I161" s="9"/>
      <c r="J161" s="9"/>
      <c r="K161" s="9"/>
      <c r="L161" s="9"/>
      <c r="M161" s="9"/>
      <c r="N161" s="9">
        <v>3</v>
      </c>
      <c r="O161" s="9">
        <v>2</v>
      </c>
      <c r="P161" s="299">
        <f t="shared" si="50"/>
        <v>3</v>
      </c>
      <c r="Q161" s="299">
        <f t="shared" si="50"/>
        <v>2</v>
      </c>
      <c r="R161" s="300">
        <f t="shared" si="51"/>
        <v>5</v>
      </c>
      <c r="S161" s="289">
        <v>10</v>
      </c>
      <c r="T161" s="289">
        <v>8</v>
      </c>
      <c r="U161" s="289"/>
      <c r="V161" s="289"/>
      <c r="W161" s="289"/>
      <c r="X161" s="289"/>
      <c r="Y161" s="299">
        <f t="shared" si="52"/>
        <v>10</v>
      </c>
      <c r="Z161" s="299">
        <f t="shared" si="52"/>
        <v>8</v>
      </c>
      <c r="AA161" s="10">
        <f t="shared" si="53"/>
        <v>18</v>
      </c>
      <c r="AB161" s="44">
        <f t="shared" si="54"/>
        <v>13</v>
      </c>
      <c r="AC161" s="44">
        <f t="shared" si="54"/>
        <v>10</v>
      </c>
      <c r="AD161" s="11">
        <f t="shared" si="55"/>
        <v>23</v>
      </c>
      <c r="AE161" s="12">
        <v>3</v>
      </c>
      <c r="AF161" s="12">
        <v>3</v>
      </c>
      <c r="AG161" s="10">
        <f t="shared" si="48"/>
        <v>6</v>
      </c>
      <c r="AH161" s="12">
        <v>10</v>
      </c>
      <c r="AI161" s="12">
        <v>7</v>
      </c>
      <c r="AJ161" s="10">
        <f t="shared" si="49"/>
        <v>17</v>
      </c>
      <c r="AK161" s="44">
        <f t="shared" si="56"/>
        <v>13</v>
      </c>
      <c r="AL161" s="44">
        <f t="shared" si="56"/>
        <v>10</v>
      </c>
      <c r="AM161" s="11">
        <f t="shared" si="57"/>
        <v>23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2</v>
      </c>
      <c r="AU161" s="13">
        <v>0</v>
      </c>
      <c r="AV161" s="589">
        <v>0</v>
      </c>
      <c r="AW161" s="589">
        <v>0</v>
      </c>
      <c r="AX161" s="13">
        <v>9</v>
      </c>
      <c r="AY161" s="13">
        <v>9</v>
      </c>
      <c r="AZ161" s="13">
        <v>2</v>
      </c>
      <c r="BA161" s="13">
        <v>1</v>
      </c>
      <c r="BB161" s="13">
        <v>0</v>
      </c>
      <c r="BC161" s="13">
        <v>0</v>
      </c>
      <c r="BD161" s="310">
        <f t="shared" si="58"/>
        <v>2</v>
      </c>
      <c r="BE161" s="310">
        <f t="shared" si="58"/>
        <v>0</v>
      </c>
      <c r="BF161" s="10">
        <f t="shared" si="59"/>
        <v>2</v>
      </c>
      <c r="BG161" s="311">
        <f t="shared" si="60"/>
        <v>11</v>
      </c>
      <c r="BH161" s="311">
        <f t="shared" si="60"/>
        <v>10</v>
      </c>
      <c r="BI161" s="10">
        <f t="shared" si="61"/>
        <v>21</v>
      </c>
      <c r="BJ161" s="44">
        <f t="shared" si="62"/>
        <v>13</v>
      </c>
      <c r="BK161" s="44">
        <f t="shared" si="62"/>
        <v>10</v>
      </c>
      <c r="BL161" s="11">
        <f t="shared" si="62"/>
        <v>23</v>
      </c>
      <c r="BM161" s="13">
        <v>0</v>
      </c>
      <c r="BN161" s="13">
        <v>0</v>
      </c>
      <c r="BO161" s="13">
        <v>1</v>
      </c>
      <c r="BP161" s="13">
        <v>1</v>
      </c>
      <c r="BQ161" s="13"/>
      <c r="BR161" s="13"/>
      <c r="BS161" s="13"/>
      <c r="BT161" s="13"/>
      <c r="BU161" s="299">
        <f t="shared" si="63"/>
        <v>1</v>
      </c>
      <c r="BV161" s="299">
        <f t="shared" si="63"/>
        <v>1</v>
      </c>
      <c r="BW161" s="44">
        <f t="shared" si="64"/>
        <v>1</v>
      </c>
      <c r="BX161" s="44">
        <f t="shared" si="64"/>
        <v>1</v>
      </c>
      <c r="BY161" s="11">
        <f t="shared" si="65"/>
        <v>2</v>
      </c>
      <c r="BZ161" s="14">
        <f t="shared" si="66"/>
        <v>13</v>
      </c>
      <c r="CA161" s="14">
        <f t="shared" si="66"/>
        <v>10</v>
      </c>
      <c r="CB161" s="525">
        <f t="shared" si="67"/>
        <v>1</v>
      </c>
      <c r="CC161" s="525">
        <f t="shared" si="67"/>
        <v>1</v>
      </c>
      <c r="CD161" s="312">
        <f t="shared" si="68"/>
        <v>14</v>
      </c>
      <c r="CE161" s="312">
        <f t="shared" si="68"/>
        <v>11</v>
      </c>
      <c r="CF161" s="313">
        <f t="shared" si="69"/>
        <v>25</v>
      </c>
      <c r="CG161" s="302"/>
    </row>
    <row r="162" spans="2:85" ht="14.25" x14ac:dyDescent="0.25">
      <c r="B162" s="9">
        <v>150</v>
      </c>
      <c r="C162" s="9" t="s">
        <v>267</v>
      </c>
      <c r="D162" s="37" t="s">
        <v>19</v>
      </c>
      <c r="E162" s="526">
        <v>20364379</v>
      </c>
      <c r="F162" s="527" t="s">
        <v>937</v>
      </c>
      <c r="G162" s="9" t="s">
        <v>53</v>
      </c>
      <c r="H162" s="9"/>
      <c r="I162" s="9"/>
      <c r="J162" s="9"/>
      <c r="K162" s="9"/>
      <c r="L162" s="9"/>
      <c r="M162" s="9"/>
      <c r="N162" s="9">
        <v>1</v>
      </c>
      <c r="O162" s="9">
        <v>2</v>
      </c>
      <c r="P162" s="299">
        <f t="shared" si="50"/>
        <v>1</v>
      </c>
      <c r="Q162" s="299">
        <f t="shared" si="50"/>
        <v>2</v>
      </c>
      <c r="R162" s="300">
        <f t="shared" si="51"/>
        <v>3</v>
      </c>
      <c r="S162" s="289">
        <v>6</v>
      </c>
      <c r="T162" s="289">
        <v>5</v>
      </c>
      <c r="U162" s="289"/>
      <c r="V162" s="289"/>
      <c r="W162" s="289"/>
      <c r="X162" s="289"/>
      <c r="Y162" s="299">
        <f t="shared" si="52"/>
        <v>6</v>
      </c>
      <c r="Z162" s="299">
        <f t="shared" si="52"/>
        <v>5</v>
      </c>
      <c r="AA162" s="10">
        <f t="shared" si="53"/>
        <v>11</v>
      </c>
      <c r="AB162" s="44">
        <f t="shared" si="54"/>
        <v>7</v>
      </c>
      <c r="AC162" s="44">
        <f t="shared" si="54"/>
        <v>7</v>
      </c>
      <c r="AD162" s="11">
        <f t="shared" si="55"/>
        <v>14</v>
      </c>
      <c r="AE162" s="12">
        <v>3</v>
      </c>
      <c r="AF162" s="12">
        <v>3</v>
      </c>
      <c r="AG162" s="10">
        <f t="shared" si="48"/>
        <v>6</v>
      </c>
      <c r="AH162" s="12">
        <v>4</v>
      </c>
      <c r="AI162" s="12">
        <v>4</v>
      </c>
      <c r="AJ162" s="10">
        <f t="shared" si="49"/>
        <v>8</v>
      </c>
      <c r="AK162" s="44">
        <f t="shared" si="56"/>
        <v>7</v>
      </c>
      <c r="AL162" s="44">
        <f t="shared" si="56"/>
        <v>7</v>
      </c>
      <c r="AM162" s="11">
        <f t="shared" si="57"/>
        <v>14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2</v>
      </c>
      <c r="AU162" s="13">
        <v>0</v>
      </c>
      <c r="AV162" s="589">
        <v>0</v>
      </c>
      <c r="AW162" s="589">
        <v>0</v>
      </c>
      <c r="AX162" s="13">
        <v>3</v>
      </c>
      <c r="AY162" s="13">
        <v>7</v>
      </c>
      <c r="AZ162" s="13">
        <v>2</v>
      </c>
      <c r="BA162" s="13">
        <v>0</v>
      </c>
      <c r="BB162" s="13">
        <v>0</v>
      </c>
      <c r="BC162" s="13">
        <v>0</v>
      </c>
      <c r="BD162" s="310">
        <f t="shared" si="58"/>
        <v>2</v>
      </c>
      <c r="BE162" s="310">
        <f t="shared" si="58"/>
        <v>0</v>
      </c>
      <c r="BF162" s="10">
        <f t="shared" si="59"/>
        <v>2</v>
      </c>
      <c r="BG162" s="311">
        <f t="shared" si="60"/>
        <v>5</v>
      </c>
      <c r="BH162" s="311">
        <f t="shared" si="60"/>
        <v>7</v>
      </c>
      <c r="BI162" s="10">
        <f t="shared" si="61"/>
        <v>12</v>
      </c>
      <c r="BJ162" s="44">
        <f t="shared" si="62"/>
        <v>7</v>
      </c>
      <c r="BK162" s="44">
        <f t="shared" si="62"/>
        <v>7</v>
      </c>
      <c r="BL162" s="11">
        <f t="shared" si="62"/>
        <v>14</v>
      </c>
      <c r="BM162" s="13">
        <v>0</v>
      </c>
      <c r="BN162" s="13">
        <v>0</v>
      </c>
      <c r="BO162" s="13">
        <v>2</v>
      </c>
      <c r="BP162" s="13">
        <v>0</v>
      </c>
      <c r="BQ162" s="13"/>
      <c r="BR162" s="13"/>
      <c r="BS162" s="13"/>
      <c r="BT162" s="13"/>
      <c r="BU162" s="299">
        <f t="shared" si="63"/>
        <v>2</v>
      </c>
      <c r="BV162" s="299">
        <f t="shared" si="63"/>
        <v>0</v>
      </c>
      <c r="BW162" s="44">
        <f t="shared" si="64"/>
        <v>2</v>
      </c>
      <c r="BX162" s="44">
        <f t="shared" si="64"/>
        <v>0</v>
      </c>
      <c r="BY162" s="11">
        <f t="shared" si="65"/>
        <v>2</v>
      </c>
      <c r="BZ162" s="14">
        <f t="shared" si="66"/>
        <v>7</v>
      </c>
      <c r="CA162" s="14">
        <f t="shared" si="66"/>
        <v>7</v>
      </c>
      <c r="CB162" s="525">
        <f t="shared" si="67"/>
        <v>2</v>
      </c>
      <c r="CC162" s="525">
        <f t="shared" si="67"/>
        <v>0</v>
      </c>
      <c r="CD162" s="312">
        <f t="shared" si="68"/>
        <v>9</v>
      </c>
      <c r="CE162" s="312">
        <f t="shared" si="68"/>
        <v>7</v>
      </c>
      <c r="CF162" s="313">
        <f t="shared" si="69"/>
        <v>16</v>
      </c>
      <c r="CG162" s="302"/>
    </row>
    <row r="163" spans="2:85" ht="14.25" x14ac:dyDescent="0.25">
      <c r="B163" s="9">
        <v>151</v>
      </c>
      <c r="C163" s="9" t="s">
        <v>267</v>
      </c>
      <c r="D163" s="37" t="s">
        <v>19</v>
      </c>
      <c r="E163" s="526">
        <v>20364380</v>
      </c>
      <c r="F163" s="527" t="s">
        <v>938</v>
      </c>
      <c r="G163" s="9" t="s">
        <v>53</v>
      </c>
      <c r="H163" s="9"/>
      <c r="I163" s="9"/>
      <c r="J163" s="9"/>
      <c r="K163" s="9"/>
      <c r="L163" s="9"/>
      <c r="M163" s="9"/>
      <c r="N163" s="9">
        <v>2</v>
      </c>
      <c r="O163" s="9">
        <v>3</v>
      </c>
      <c r="P163" s="299">
        <f t="shared" si="50"/>
        <v>2</v>
      </c>
      <c r="Q163" s="299">
        <f t="shared" si="50"/>
        <v>3</v>
      </c>
      <c r="R163" s="300">
        <f t="shared" si="51"/>
        <v>5</v>
      </c>
      <c r="S163" s="289">
        <v>17</v>
      </c>
      <c r="T163" s="289">
        <v>6</v>
      </c>
      <c r="U163" s="289"/>
      <c r="V163" s="289"/>
      <c r="W163" s="289"/>
      <c r="X163" s="289"/>
      <c r="Y163" s="299">
        <f t="shared" si="52"/>
        <v>17</v>
      </c>
      <c r="Z163" s="299">
        <f t="shared" si="52"/>
        <v>6</v>
      </c>
      <c r="AA163" s="10">
        <f t="shared" si="53"/>
        <v>23</v>
      </c>
      <c r="AB163" s="44">
        <f t="shared" si="54"/>
        <v>19</v>
      </c>
      <c r="AC163" s="44">
        <f t="shared" si="54"/>
        <v>9</v>
      </c>
      <c r="AD163" s="11">
        <f t="shared" si="55"/>
        <v>28</v>
      </c>
      <c r="AE163" s="12">
        <v>8</v>
      </c>
      <c r="AF163" s="12">
        <v>3</v>
      </c>
      <c r="AG163" s="10">
        <f t="shared" si="48"/>
        <v>11</v>
      </c>
      <c r="AH163" s="12">
        <v>11</v>
      </c>
      <c r="AI163" s="12">
        <v>6</v>
      </c>
      <c r="AJ163" s="10">
        <f t="shared" si="49"/>
        <v>17</v>
      </c>
      <c r="AK163" s="44">
        <f t="shared" si="56"/>
        <v>19</v>
      </c>
      <c r="AL163" s="44">
        <f t="shared" si="56"/>
        <v>9</v>
      </c>
      <c r="AM163" s="11">
        <f t="shared" si="57"/>
        <v>28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3</v>
      </c>
      <c r="AU163" s="13">
        <v>1</v>
      </c>
      <c r="AV163" s="589">
        <v>0</v>
      </c>
      <c r="AW163" s="589">
        <v>0</v>
      </c>
      <c r="AX163" s="13">
        <v>15</v>
      </c>
      <c r="AY163" s="13">
        <v>7</v>
      </c>
      <c r="AZ163" s="13">
        <v>1</v>
      </c>
      <c r="BA163" s="13">
        <v>1</v>
      </c>
      <c r="BB163" s="13">
        <v>0</v>
      </c>
      <c r="BC163" s="13">
        <v>0</v>
      </c>
      <c r="BD163" s="310">
        <f t="shared" si="58"/>
        <v>3</v>
      </c>
      <c r="BE163" s="310">
        <f t="shared" si="58"/>
        <v>1</v>
      </c>
      <c r="BF163" s="10">
        <f t="shared" si="59"/>
        <v>4</v>
      </c>
      <c r="BG163" s="311">
        <f t="shared" si="60"/>
        <v>16</v>
      </c>
      <c r="BH163" s="311">
        <f t="shared" si="60"/>
        <v>8</v>
      </c>
      <c r="BI163" s="10">
        <f t="shared" si="61"/>
        <v>24</v>
      </c>
      <c r="BJ163" s="44">
        <f t="shared" si="62"/>
        <v>19</v>
      </c>
      <c r="BK163" s="44">
        <f t="shared" si="62"/>
        <v>9</v>
      </c>
      <c r="BL163" s="11">
        <f t="shared" si="62"/>
        <v>28</v>
      </c>
      <c r="BM163" s="13">
        <v>0</v>
      </c>
      <c r="BN163" s="13">
        <v>0</v>
      </c>
      <c r="BO163" s="13">
        <v>1</v>
      </c>
      <c r="BP163" s="13">
        <v>1</v>
      </c>
      <c r="BQ163" s="13"/>
      <c r="BR163" s="13"/>
      <c r="BS163" s="13"/>
      <c r="BT163" s="13"/>
      <c r="BU163" s="299">
        <f t="shared" si="63"/>
        <v>1</v>
      </c>
      <c r="BV163" s="299">
        <f t="shared" si="63"/>
        <v>1</v>
      </c>
      <c r="BW163" s="44">
        <f t="shared" si="64"/>
        <v>1</v>
      </c>
      <c r="BX163" s="44">
        <f t="shared" si="64"/>
        <v>1</v>
      </c>
      <c r="BY163" s="11">
        <f t="shared" si="65"/>
        <v>2</v>
      </c>
      <c r="BZ163" s="14">
        <f t="shared" si="66"/>
        <v>19</v>
      </c>
      <c r="CA163" s="14">
        <f t="shared" si="66"/>
        <v>9</v>
      </c>
      <c r="CB163" s="525">
        <f t="shared" si="67"/>
        <v>1</v>
      </c>
      <c r="CC163" s="525">
        <f t="shared" si="67"/>
        <v>1</v>
      </c>
      <c r="CD163" s="312">
        <f t="shared" si="68"/>
        <v>20</v>
      </c>
      <c r="CE163" s="312">
        <f t="shared" si="68"/>
        <v>10</v>
      </c>
      <c r="CF163" s="313">
        <f t="shared" si="69"/>
        <v>30</v>
      </c>
      <c r="CG163" s="302"/>
    </row>
    <row r="164" spans="2:85" ht="14.25" x14ac:dyDescent="0.25">
      <c r="B164" s="9">
        <v>152</v>
      </c>
      <c r="C164" s="9" t="s">
        <v>267</v>
      </c>
      <c r="D164" s="37" t="s">
        <v>19</v>
      </c>
      <c r="E164" s="526">
        <v>20364381</v>
      </c>
      <c r="F164" s="527" t="s">
        <v>939</v>
      </c>
      <c r="G164" s="9" t="s">
        <v>53</v>
      </c>
      <c r="H164" s="9"/>
      <c r="I164" s="9"/>
      <c r="J164" s="9"/>
      <c r="K164" s="9"/>
      <c r="L164" s="9"/>
      <c r="M164" s="9"/>
      <c r="N164" s="9">
        <v>0</v>
      </c>
      <c r="O164" s="9">
        <v>0</v>
      </c>
      <c r="P164" s="299">
        <f t="shared" si="50"/>
        <v>0</v>
      </c>
      <c r="Q164" s="299">
        <f t="shared" si="50"/>
        <v>0</v>
      </c>
      <c r="R164" s="300">
        <f t="shared" si="51"/>
        <v>0</v>
      </c>
      <c r="S164" s="289">
        <v>16</v>
      </c>
      <c r="T164" s="289">
        <v>9</v>
      </c>
      <c r="U164" s="289"/>
      <c r="V164" s="289"/>
      <c r="W164" s="289"/>
      <c r="X164" s="289"/>
      <c r="Y164" s="299">
        <f t="shared" si="52"/>
        <v>16</v>
      </c>
      <c r="Z164" s="299">
        <f t="shared" si="52"/>
        <v>9</v>
      </c>
      <c r="AA164" s="10">
        <f t="shared" si="53"/>
        <v>25</v>
      </c>
      <c r="AB164" s="44">
        <f t="shared" si="54"/>
        <v>16</v>
      </c>
      <c r="AC164" s="44">
        <f t="shared" si="54"/>
        <v>9</v>
      </c>
      <c r="AD164" s="11">
        <f t="shared" si="55"/>
        <v>25</v>
      </c>
      <c r="AE164" s="12">
        <v>9</v>
      </c>
      <c r="AF164" s="12">
        <v>3</v>
      </c>
      <c r="AG164" s="10">
        <f t="shared" si="48"/>
        <v>12</v>
      </c>
      <c r="AH164" s="12">
        <v>7</v>
      </c>
      <c r="AI164" s="12">
        <v>6</v>
      </c>
      <c r="AJ164" s="10">
        <f t="shared" si="49"/>
        <v>13</v>
      </c>
      <c r="AK164" s="44">
        <f t="shared" si="56"/>
        <v>16</v>
      </c>
      <c r="AL164" s="44">
        <f t="shared" si="56"/>
        <v>9</v>
      </c>
      <c r="AM164" s="11">
        <f t="shared" si="57"/>
        <v>25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4</v>
      </c>
      <c r="AU164" s="13">
        <v>0</v>
      </c>
      <c r="AV164" s="589">
        <v>0</v>
      </c>
      <c r="AW164" s="589">
        <v>0</v>
      </c>
      <c r="AX164" s="13">
        <v>12</v>
      </c>
      <c r="AY164" s="13">
        <v>9</v>
      </c>
      <c r="AZ164" s="13">
        <v>0</v>
      </c>
      <c r="BA164" s="13">
        <v>0</v>
      </c>
      <c r="BB164" s="13">
        <v>0</v>
      </c>
      <c r="BC164" s="13">
        <v>0</v>
      </c>
      <c r="BD164" s="310">
        <f t="shared" si="58"/>
        <v>4</v>
      </c>
      <c r="BE164" s="310">
        <f t="shared" si="58"/>
        <v>0</v>
      </c>
      <c r="BF164" s="10">
        <f t="shared" si="59"/>
        <v>4</v>
      </c>
      <c r="BG164" s="311">
        <f t="shared" si="60"/>
        <v>12</v>
      </c>
      <c r="BH164" s="311">
        <f t="shared" si="60"/>
        <v>9</v>
      </c>
      <c r="BI164" s="10">
        <f t="shared" si="61"/>
        <v>21</v>
      </c>
      <c r="BJ164" s="44">
        <f t="shared" si="62"/>
        <v>16</v>
      </c>
      <c r="BK164" s="44">
        <f t="shared" si="62"/>
        <v>9</v>
      </c>
      <c r="BL164" s="11">
        <f t="shared" si="62"/>
        <v>25</v>
      </c>
      <c r="BM164" s="13">
        <v>0</v>
      </c>
      <c r="BN164" s="13">
        <v>0</v>
      </c>
      <c r="BO164" s="13">
        <v>0</v>
      </c>
      <c r="BP164" s="13">
        <v>2</v>
      </c>
      <c r="BQ164" s="13"/>
      <c r="BR164" s="13"/>
      <c r="BS164" s="13"/>
      <c r="BT164" s="13"/>
      <c r="BU164" s="299">
        <f t="shared" si="63"/>
        <v>0</v>
      </c>
      <c r="BV164" s="299">
        <f t="shared" si="63"/>
        <v>2</v>
      </c>
      <c r="BW164" s="44">
        <f t="shared" si="64"/>
        <v>0</v>
      </c>
      <c r="BX164" s="44">
        <f t="shared" si="64"/>
        <v>2</v>
      </c>
      <c r="BY164" s="11">
        <f t="shared" si="65"/>
        <v>2</v>
      </c>
      <c r="BZ164" s="14">
        <f t="shared" si="66"/>
        <v>16</v>
      </c>
      <c r="CA164" s="14">
        <f t="shared" si="66"/>
        <v>9</v>
      </c>
      <c r="CB164" s="525">
        <f t="shared" si="67"/>
        <v>0</v>
      </c>
      <c r="CC164" s="525">
        <f t="shared" si="67"/>
        <v>2</v>
      </c>
      <c r="CD164" s="312">
        <f t="shared" si="68"/>
        <v>16</v>
      </c>
      <c r="CE164" s="312">
        <f t="shared" si="68"/>
        <v>11</v>
      </c>
      <c r="CF164" s="313">
        <f t="shared" si="69"/>
        <v>27</v>
      </c>
      <c r="CG164" s="302"/>
    </row>
    <row r="165" spans="2:85" ht="14.25" x14ac:dyDescent="0.25">
      <c r="B165" s="9">
        <v>153</v>
      </c>
      <c r="C165" s="9" t="s">
        <v>267</v>
      </c>
      <c r="D165" s="37" t="s">
        <v>19</v>
      </c>
      <c r="E165" s="526">
        <v>20364382</v>
      </c>
      <c r="F165" s="527" t="s">
        <v>940</v>
      </c>
      <c r="G165" s="9" t="s">
        <v>53</v>
      </c>
      <c r="H165" s="9"/>
      <c r="I165" s="9"/>
      <c r="J165" s="9"/>
      <c r="K165" s="9"/>
      <c r="L165" s="9"/>
      <c r="M165" s="9"/>
      <c r="N165" s="9">
        <v>0</v>
      </c>
      <c r="O165" s="9">
        <v>0</v>
      </c>
      <c r="P165" s="299">
        <f t="shared" si="50"/>
        <v>0</v>
      </c>
      <c r="Q165" s="299">
        <f t="shared" si="50"/>
        <v>0</v>
      </c>
      <c r="R165" s="300">
        <f t="shared" si="51"/>
        <v>0</v>
      </c>
      <c r="S165" s="289">
        <v>6</v>
      </c>
      <c r="T165" s="289">
        <v>5</v>
      </c>
      <c r="U165" s="289"/>
      <c r="V165" s="289"/>
      <c r="W165" s="289"/>
      <c r="X165" s="289"/>
      <c r="Y165" s="299">
        <f t="shared" si="52"/>
        <v>6</v>
      </c>
      <c r="Z165" s="299">
        <f t="shared" si="52"/>
        <v>5</v>
      </c>
      <c r="AA165" s="10">
        <f t="shared" si="53"/>
        <v>11</v>
      </c>
      <c r="AB165" s="44">
        <f t="shared" si="54"/>
        <v>6</v>
      </c>
      <c r="AC165" s="44">
        <f t="shared" si="54"/>
        <v>5</v>
      </c>
      <c r="AD165" s="11">
        <f t="shared" si="55"/>
        <v>11</v>
      </c>
      <c r="AE165" s="12">
        <v>3</v>
      </c>
      <c r="AF165" s="12">
        <v>2</v>
      </c>
      <c r="AG165" s="10">
        <f t="shared" si="48"/>
        <v>5</v>
      </c>
      <c r="AH165" s="12">
        <v>3</v>
      </c>
      <c r="AI165" s="12">
        <v>3</v>
      </c>
      <c r="AJ165" s="10">
        <f t="shared" si="49"/>
        <v>6</v>
      </c>
      <c r="AK165" s="44">
        <f t="shared" si="56"/>
        <v>6</v>
      </c>
      <c r="AL165" s="44">
        <f t="shared" si="56"/>
        <v>5</v>
      </c>
      <c r="AM165" s="11">
        <f t="shared" si="57"/>
        <v>11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1</v>
      </c>
      <c r="AU165" s="13">
        <v>0</v>
      </c>
      <c r="AV165" s="589">
        <v>0</v>
      </c>
      <c r="AW165" s="589">
        <v>0</v>
      </c>
      <c r="AX165" s="13">
        <v>5</v>
      </c>
      <c r="AY165" s="13">
        <v>5</v>
      </c>
      <c r="AZ165" s="13">
        <v>0</v>
      </c>
      <c r="BA165" s="13">
        <v>0</v>
      </c>
      <c r="BB165" s="13">
        <v>0</v>
      </c>
      <c r="BC165" s="13">
        <v>0</v>
      </c>
      <c r="BD165" s="310">
        <f t="shared" si="58"/>
        <v>1</v>
      </c>
      <c r="BE165" s="310">
        <f t="shared" si="58"/>
        <v>0</v>
      </c>
      <c r="BF165" s="10">
        <f t="shared" si="59"/>
        <v>1</v>
      </c>
      <c r="BG165" s="311">
        <f t="shared" si="60"/>
        <v>5</v>
      </c>
      <c r="BH165" s="311">
        <f t="shared" si="60"/>
        <v>5</v>
      </c>
      <c r="BI165" s="10">
        <f t="shared" si="61"/>
        <v>10</v>
      </c>
      <c r="BJ165" s="44">
        <f t="shared" si="62"/>
        <v>6</v>
      </c>
      <c r="BK165" s="44">
        <f t="shared" si="62"/>
        <v>5</v>
      </c>
      <c r="BL165" s="11">
        <f t="shared" si="62"/>
        <v>11</v>
      </c>
      <c r="BM165" s="13">
        <v>0</v>
      </c>
      <c r="BN165" s="13">
        <v>0</v>
      </c>
      <c r="BO165" s="13">
        <v>1</v>
      </c>
      <c r="BP165" s="13">
        <v>0</v>
      </c>
      <c r="BQ165" s="13"/>
      <c r="BR165" s="13"/>
      <c r="BS165" s="13"/>
      <c r="BT165" s="13"/>
      <c r="BU165" s="299">
        <f t="shared" si="63"/>
        <v>1</v>
      </c>
      <c r="BV165" s="299">
        <f t="shared" si="63"/>
        <v>0</v>
      </c>
      <c r="BW165" s="44">
        <f t="shared" si="64"/>
        <v>1</v>
      </c>
      <c r="BX165" s="44">
        <f t="shared" si="64"/>
        <v>0</v>
      </c>
      <c r="BY165" s="11">
        <f t="shared" si="65"/>
        <v>1</v>
      </c>
      <c r="BZ165" s="14">
        <f t="shared" si="66"/>
        <v>6</v>
      </c>
      <c r="CA165" s="14">
        <f t="shared" si="66"/>
        <v>5</v>
      </c>
      <c r="CB165" s="525">
        <f t="shared" si="67"/>
        <v>1</v>
      </c>
      <c r="CC165" s="525">
        <f t="shared" si="67"/>
        <v>0</v>
      </c>
      <c r="CD165" s="312">
        <f t="shared" si="68"/>
        <v>7</v>
      </c>
      <c r="CE165" s="312">
        <f t="shared" si="68"/>
        <v>5</v>
      </c>
      <c r="CF165" s="313">
        <f t="shared" si="69"/>
        <v>12</v>
      </c>
      <c r="CG165" s="302"/>
    </row>
    <row r="166" spans="2:85" ht="14.25" x14ac:dyDescent="0.25">
      <c r="B166" s="9">
        <v>154</v>
      </c>
      <c r="C166" s="9" t="s">
        <v>267</v>
      </c>
      <c r="D166" s="37" t="s">
        <v>19</v>
      </c>
      <c r="E166" s="526">
        <v>20364383</v>
      </c>
      <c r="F166" s="527" t="s">
        <v>941</v>
      </c>
      <c r="G166" s="9" t="s">
        <v>53</v>
      </c>
      <c r="H166" s="9"/>
      <c r="I166" s="9"/>
      <c r="J166" s="9"/>
      <c r="K166" s="9"/>
      <c r="L166" s="9"/>
      <c r="M166" s="9"/>
      <c r="N166" s="9">
        <v>0</v>
      </c>
      <c r="O166" s="9">
        <v>0</v>
      </c>
      <c r="P166" s="299">
        <f t="shared" si="50"/>
        <v>0</v>
      </c>
      <c r="Q166" s="299">
        <f t="shared" si="50"/>
        <v>0</v>
      </c>
      <c r="R166" s="300">
        <f t="shared" si="51"/>
        <v>0</v>
      </c>
      <c r="S166" s="289">
        <v>9</v>
      </c>
      <c r="T166" s="289">
        <v>1</v>
      </c>
      <c r="U166" s="289"/>
      <c r="V166" s="289"/>
      <c r="W166" s="289"/>
      <c r="X166" s="289"/>
      <c r="Y166" s="299">
        <f t="shared" si="52"/>
        <v>9</v>
      </c>
      <c r="Z166" s="299">
        <f t="shared" si="52"/>
        <v>1</v>
      </c>
      <c r="AA166" s="10">
        <f t="shared" si="53"/>
        <v>10</v>
      </c>
      <c r="AB166" s="44">
        <f t="shared" si="54"/>
        <v>9</v>
      </c>
      <c r="AC166" s="44">
        <f t="shared" si="54"/>
        <v>1</v>
      </c>
      <c r="AD166" s="11">
        <f t="shared" si="55"/>
        <v>10</v>
      </c>
      <c r="AE166" s="12">
        <v>6</v>
      </c>
      <c r="AF166" s="12">
        <v>0</v>
      </c>
      <c r="AG166" s="10">
        <f t="shared" si="48"/>
        <v>6</v>
      </c>
      <c r="AH166" s="12">
        <v>3</v>
      </c>
      <c r="AI166" s="12">
        <v>1</v>
      </c>
      <c r="AJ166" s="10">
        <f t="shared" si="49"/>
        <v>4</v>
      </c>
      <c r="AK166" s="44">
        <f t="shared" si="56"/>
        <v>9</v>
      </c>
      <c r="AL166" s="44">
        <f t="shared" si="56"/>
        <v>1</v>
      </c>
      <c r="AM166" s="11">
        <f t="shared" si="57"/>
        <v>10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4</v>
      </c>
      <c r="AU166" s="13">
        <v>0</v>
      </c>
      <c r="AV166" s="589">
        <v>0</v>
      </c>
      <c r="AW166" s="589">
        <v>0</v>
      </c>
      <c r="AX166" s="13">
        <v>5</v>
      </c>
      <c r="AY166" s="13">
        <v>1</v>
      </c>
      <c r="AZ166" s="13">
        <v>0</v>
      </c>
      <c r="BA166" s="13">
        <v>0</v>
      </c>
      <c r="BB166" s="13">
        <v>0</v>
      </c>
      <c r="BC166" s="13">
        <v>0</v>
      </c>
      <c r="BD166" s="310">
        <f t="shared" si="58"/>
        <v>4</v>
      </c>
      <c r="BE166" s="310">
        <f t="shared" si="58"/>
        <v>0</v>
      </c>
      <c r="BF166" s="10">
        <f t="shared" si="59"/>
        <v>4</v>
      </c>
      <c r="BG166" s="311">
        <f t="shared" si="60"/>
        <v>5</v>
      </c>
      <c r="BH166" s="311">
        <f t="shared" si="60"/>
        <v>1</v>
      </c>
      <c r="BI166" s="10">
        <f t="shared" si="61"/>
        <v>6</v>
      </c>
      <c r="BJ166" s="44">
        <f t="shared" si="62"/>
        <v>9</v>
      </c>
      <c r="BK166" s="44">
        <f t="shared" si="62"/>
        <v>1</v>
      </c>
      <c r="BL166" s="11">
        <f t="shared" si="62"/>
        <v>10</v>
      </c>
      <c r="BM166" s="13">
        <v>0</v>
      </c>
      <c r="BN166" s="13">
        <v>0</v>
      </c>
      <c r="BO166" s="13">
        <v>0</v>
      </c>
      <c r="BP166" s="13">
        <v>0</v>
      </c>
      <c r="BQ166" s="13"/>
      <c r="BR166" s="13"/>
      <c r="BS166" s="13"/>
      <c r="BT166" s="13"/>
      <c r="BU166" s="299">
        <f t="shared" si="63"/>
        <v>0</v>
      </c>
      <c r="BV166" s="299">
        <f t="shared" si="63"/>
        <v>0</v>
      </c>
      <c r="BW166" s="44">
        <f t="shared" si="64"/>
        <v>0</v>
      </c>
      <c r="BX166" s="44">
        <f t="shared" si="64"/>
        <v>0</v>
      </c>
      <c r="BY166" s="11">
        <f t="shared" si="65"/>
        <v>0</v>
      </c>
      <c r="BZ166" s="14">
        <f t="shared" si="66"/>
        <v>9</v>
      </c>
      <c r="CA166" s="14">
        <f t="shared" si="66"/>
        <v>1</v>
      </c>
      <c r="CB166" s="525">
        <f t="shared" si="67"/>
        <v>0</v>
      </c>
      <c r="CC166" s="525">
        <f t="shared" si="67"/>
        <v>0</v>
      </c>
      <c r="CD166" s="312">
        <f t="shared" si="68"/>
        <v>9</v>
      </c>
      <c r="CE166" s="312">
        <f t="shared" si="68"/>
        <v>1</v>
      </c>
      <c r="CF166" s="313">
        <f t="shared" si="69"/>
        <v>10</v>
      </c>
      <c r="CG166" s="302"/>
    </row>
    <row r="167" spans="2:85" ht="14.25" x14ac:dyDescent="0.25">
      <c r="B167" s="9">
        <v>155</v>
      </c>
      <c r="C167" s="9" t="s">
        <v>267</v>
      </c>
      <c r="D167" s="37" t="s">
        <v>19</v>
      </c>
      <c r="E167" s="526">
        <v>20364384</v>
      </c>
      <c r="F167" s="527" t="s">
        <v>942</v>
      </c>
      <c r="G167" s="9" t="s">
        <v>53</v>
      </c>
      <c r="H167" s="9"/>
      <c r="I167" s="9"/>
      <c r="J167" s="9"/>
      <c r="K167" s="9"/>
      <c r="L167" s="9"/>
      <c r="M167" s="9"/>
      <c r="N167" s="9">
        <v>9</v>
      </c>
      <c r="O167" s="9">
        <v>5</v>
      </c>
      <c r="P167" s="299">
        <f t="shared" si="50"/>
        <v>9</v>
      </c>
      <c r="Q167" s="299">
        <f t="shared" si="50"/>
        <v>5</v>
      </c>
      <c r="R167" s="300">
        <f t="shared" si="51"/>
        <v>14</v>
      </c>
      <c r="S167" s="289">
        <v>12</v>
      </c>
      <c r="T167" s="289">
        <v>5</v>
      </c>
      <c r="U167" s="289"/>
      <c r="V167" s="289"/>
      <c r="W167" s="289"/>
      <c r="X167" s="289"/>
      <c r="Y167" s="299">
        <f t="shared" si="52"/>
        <v>12</v>
      </c>
      <c r="Z167" s="299">
        <f t="shared" si="52"/>
        <v>5</v>
      </c>
      <c r="AA167" s="10">
        <f t="shared" si="53"/>
        <v>17</v>
      </c>
      <c r="AB167" s="44">
        <f t="shared" si="54"/>
        <v>21</v>
      </c>
      <c r="AC167" s="44">
        <f t="shared" si="54"/>
        <v>10</v>
      </c>
      <c r="AD167" s="11">
        <f t="shared" si="55"/>
        <v>31</v>
      </c>
      <c r="AE167" s="12">
        <v>9</v>
      </c>
      <c r="AF167" s="12">
        <v>4</v>
      </c>
      <c r="AG167" s="10">
        <f t="shared" si="48"/>
        <v>13</v>
      </c>
      <c r="AH167" s="12">
        <v>12</v>
      </c>
      <c r="AI167" s="12">
        <v>6</v>
      </c>
      <c r="AJ167" s="10">
        <f t="shared" si="49"/>
        <v>18</v>
      </c>
      <c r="AK167" s="44">
        <f t="shared" si="56"/>
        <v>21</v>
      </c>
      <c r="AL167" s="44">
        <f t="shared" si="56"/>
        <v>10</v>
      </c>
      <c r="AM167" s="11">
        <f t="shared" si="57"/>
        <v>31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3</v>
      </c>
      <c r="AU167" s="13">
        <v>0</v>
      </c>
      <c r="AV167" s="589">
        <v>0</v>
      </c>
      <c r="AW167" s="589">
        <v>0</v>
      </c>
      <c r="AX167" s="13">
        <v>15</v>
      </c>
      <c r="AY167" s="13">
        <v>10</v>
      </c>
      <c r="AZ167" s="13">
        <v>3</v>
      </c>
      <c r="BA167" s="13">
        <v>0</v>
      </c>
      <c r="BB167" s="13">
        <v>0</v>
      </c>
      <c r="BC167" s="13">
        <v>0</v>
      </c>
      <c r="BD167" s="310">
        <f t="shared" si="58"/>
        <v>3</v>
      </c>
      <c r="BE167" s="310">
        <f t="shared" si="58"/>
        <v>0</v>
      </c>
      <c r="BF167" s="10">
        <f t="shared" si="59"/>
        <v>3</v>
      </c>
      <c r="BG167" s="311">
        <f t="shared" si="60"/>
        <v>18</v>
      </c>
      <c r="BH167" s="311">
        <f t="shared" si="60"/>
        <v>10</v>
      </c>
      <c r="BI167" s="10">
        <f t="shared" si="61"/>
        <v>28</v>
      </c>
      <c r="BJ167" s="44">
        <f t="shared" si="62"/>
        <v>21</v>
      </c>
      <c r="BK167" s="44">
        <f t="shared" si="62"/>
        <v>10</v>
      </c>
      <c r="BL167" s="11">
        <f t="shared" si="62"/>
        <v>31</v>
      </c>
      <c r="BM167" s="13">
        <v>0</v>
      </c>
      <c r="BN167" s="13">
        <v>0</v>
      </c>
      <c r="BO167" s="13">
        <v>1</v>
      </c>
      <c r="BP167" s="13">
        <v>1</v>
      </c>
      <c r="BQ167" s="13"/>
      <c r="BR167" s="13"/>
      <c r="BS167" s="13"/>
      <c r="BT167" s="13"/>
      <c r="BU167" s="299">
        <f t="shared" si="63"/>
        <v>1</v>
      </c>
      <c r="BV167" s="299">
        <f t="shared" si="63"/>
        <v>1</v>
      </c>
      <c r="BW167" s="44">
        <f t="shared" si="64"/>
        <v>1</v>
      </c>
      <c r="BX167" s="44">
        <f t="shared" si="64"/>
        <v>1</v>
      </c>
      <c r="BY167" s="11">
        <f t="shared" si="65"/>
        <v>2</v>
      </c>
      <c r="BZ167" s="14">
        <f t="shared" si="66"/>
        <v>21</v>
      </c>
      <c r="CA167" s="14">
        <f t="shared" si="66"/>
        <v>10</v>
      </c>
      <c r="CB167" s="525">
        <f t="shared" si="67"/>
        <v>1</v>
      </c>
      <c r="CC167" s="525">
        <f t="shared" si="67"/>
        <v>1</v>
      </c>
      <c r="CD167" s="312">
        <f t="shared" si="68"/>
        <v>22</v>
      </c>
      <c r="CE167" s="312">
        <f t="shared" si="68"/>
        <v>11</v>
      </c>
      <c r="CF167" s="313">
        <f t="shared" si="69"/>
        <v>33</v>
      </c>
      <c r="CG167" s="302"/>
    </row>
    <row r="168" spans="2:85" ht="14.25" x14ac:dyDescent="0.25">
      <c r="B168" s="9">
        <v>156</v>
      </c>
      <c r="C168" s="9" t="s">
        <v>267</v>
      </c>
      <c r="D168" s="37" t="s">
        <v>19</v>
      </c>
      <c r="E168" s="526">
        <v>20364385</v>
      </c>
      <c r="F168" s="527" t="s">
        <v>943</v>
      </c>
      <c r="G168" s="9" t="s">
        <v>53</v>
      </c>
      <c r="H168" s="9"/>
      <c r="I168" s="9"/>
      <c r="J168" s="9"/>
      <c r="K168" s="9"/>
      <c r="L168" s="9"/>
      <c r="M168" s="9"/>
      <c r="N168" s="9">
        <v>0</v>
      </c>
      <c r="O168" s="9">
        <v>0</v>
      </c>
      <c r="P168" s="299">
        <f t="shared" si="50"/>
        <v>0</v>
      </c>
      <c r="Q168" s="299">
        <f t="shared" si="50"/>
        <v>0</v>
      </c>
      <c r="R168" s="300">
        <f t="shared" si="51"/>
        <v>0</v>
      </c>
      <c r="S168" s="289">
        <v>7</v>
      </c>
      <c r="T168" s="289">
        <v>5</v>
      </c>
      <c r="U168" s="289"/>
      <c r="V168" s="289"/>
      <c r="W168" s="289"/>
      <c r="X168" s="289"/>
      <c r="Y168" s="299">
        <f t="shared" si="52"/>
        <v>7</v>
      </c>
      <c r="Z168" s="299">
        <f t="shared" si="52"/>
        <v>5</v>
      </c>
      <c r="AA168" s="10">
        <f t="shared" si="53"/>
        <v>12</v>
      </c>
      <c r="AB168" s="44">
        <f t="shared" si="54"/>
        <v>7</v>
      </c>
      <c r="AC168" s="44">
        <f t="shared" si="54"/>
        <v>5</v>
      </c>
      <c r="AD168" s="11">
        <f t="shared" si="55"/>
        <v>12</v>
      </c>
      <c r="AE168" s="12">
        <v>6</v>
      </c>
      <c r="AF168" s="12">
        <v>5</v>
      </c>
      <c r="AG168" s="10">
        <f t="shared" si="48"/>
        <v>11</v>
      </c>
      <c r="AH168" s="12">
        <v>1</v>
      </c>
      <c r="AI168" s="12">
        <v>0</v>
      </c>
      <c r="AJ168" s="10">
        <f t="shared" si="49"/>
        <v>1</v>
      </c>
      <c r="AK168" s="44">
        <f t="shared" si="56"/>
        <v>7</v>
      </c>
      <c r="AL168" s="44">
        <f t="shared" si="56"/>
        <v>5</v>
      </c>
      <c r="AM168" s="11">
        <f t="shared" si="57"/>
        <v>12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589">
        <v>0</v>
      </c>
      <c r="AW168" s="589">
        <v>0</v>
      </c>
      <c r="AX168" s="13">
        <v>7</v>
      </c>
      <c r="AY168" s="13">
        <v>5</v>
      </c>
      <c r="AZ168" s="13">
        <v>0</v>
      </c>
      <c r="BA168" s="13">
        <v>0</v>
      </c>
      <c r="BB168" s="13">
        <v>0</v>
      </c>
      <c r="BC168" s="13">
        <v>0</v>
      </c>
      <c r="BD168" s="310">
        <f t="shared" si="58"/>
        <v>0</v>
      </c>
      <c r="BE168" s="310">
        <f t="shared" si="58"/>
        <v>0</v>
      </c>
      <c r="BF168" s="10">
        <f t="shared" si="59"/>
        <v>0</v>
      </c>
      <c r="BG168" s="311">
        <f t="shared" si="60"/>
        <v>7</v>
      </c>
      <c r="BH168" s="311">
        <f t="shared" si="60"/>
        <v>5</v>
      </c>
      <c r="BI168" s="10">
        <f t="shared" si="61"/>
        <v>12</v>
      </c>
      <c r="BJ168" s="44">
        <f t="shared" si="62"/>
        <v>7</v>
      </c>
      <c r="BK168" s="44">
        <f t="shared" si="62"/>
        <v>5</v>
      </c>
      <c r="BL168" s="11">
        <f t="shared" si="62"/>
        <v>12</v>
      </c>
      <c r="BM168" s="13">
        <v>0</v>
      </c>
      <c r="BN168" s="13">
        <v>0</v>
      </c>
      <c r="BO168" s="13">
        <v>4</v>
      </c>
      <c r="BP168" s="13">
        <v>0</v>
      </c>
      <c r="BQ168" s="13"/>
      <c r="BR168" s="13"/>
      <c r="BS168" s="13"/>
      <c r="BT168" s="13"/>
      <c r="BU168" s="299">
        <f t="shared" si="63"/>
        <v>4</v>
      </c>
      <c r="BV168" s="299">
        <f t="shared" si="63"/>
        <v>0</v>
      </c>
      <c r="BW168" s="44">
        <f t="shared" si="64"/>
        <v>4</v>
      </c>
      <c r="BX168" s="44">
        <f t="shared" si="64"/>
        <v>0</v>
      </c>
      <c r="BY168" s="11">
        <f t="shared" si="65"/>
        <v>4</v>
      </c>
      <c r="BZ168" s="14">
        <f t="shared" si="66"/>
        <v>7</v>
      </c>
      <c r="CA168" s="14">
        <f t="shared" si="66"/>
        <v>5</v>
      </c>
      <c r="CB168" s="525">
        <f t="shared" si="67"/>
        <v>4</v>
      </c>
      <c r="CC168" s="525">
        <f t="shared" si="67"/>
        <v>0</v>
      </c>
      <c r="CD168" s="312">
        <f t="shared" si="68"/>
        <v>11</v>
      </c>
      <c r="CE168" s="312">
        <f t="shared" si="68"/>
        <v>5</v>
      </c>
      <c r="CF168" s="313">
        <f t="shared" si="69"/>
        <v>16</v>
      </c>
      <c r="CG168" s="302"/>
    </row>
    <row r="169" spans="2:85" ht="14.25" x14ac:dyDescent="0.25">
      <c r="B169" s="9">
        <v>157</v>
      </c>
      <c r="C169" s="9" t="s">
        <v>267</v>
      </c>
      <c r="D169" s="37" t="s">
        <v>19</v>
      </c>
      <c r="E169" s="526">
        <v>20364386</v>
      </c>
      <c r="F169" s="527" t="s">
        <v>944</v>
      </c>
      <c r="G169" s="9" t="s">
        <v>53</v>
      </c>
      <c r="H169" s="9"/>
      <c r="I169" s="9"/>
      <c r="J169" s="9"/>
      <c r="K169" s="9"/>
      <c r="L169" s="9"/>
      <c r="M169" s="9"/>
      <c r="N169" s="9">
        <v>2</v>
      </c>
      <c r="O169" s="9">
        <v>0</v>
      </c>
      <c r="P169" s="299">
        <f t="shared" si="50"/>
        <v>2</v>
      </c>
      <c r="Q169" s="299">
        <f t="shared" si="50"/>
        <v>0</v>
      </c>
      <c r="R169" s="300">
        <f t="shared" si="51"/>
        <v>2</v>
      </c>
      <c r="S169" s="289">
        <v>6</v>
      </c>
      <c r="T169" s="289">
        <v>10</v>
      </c>
      <c r="U169" s="289"/>
      <c r="V169" s="289"/>
      <c r="W169" s="289"/>
      <c r="X169" s="289"/>
      <c r="Y169" s="299">
        <f t="shared" si="52"/>
        <v>6</v>
      </c>
      <c r="Z169" s="299">
        <f t="shared" si="52"/>
        <v>10</v>
      </c>
      <c r="AA169" s="10">
        <f t="shared" si="53"/>
        <v>16</v>
      </c>
      <c r="AB169" s="44">
        <f t="shared" si="54"/>
        <v>8</v>
      </c>
      <c r="AC169" s="44">
        <f t="shared" si="54"/>
        <v>10</v>
      </c>
      <c r="AD169" s="11">
        <f t="shared" si="55"/>
        <v>18</v>
      </c>
      <c r="AE169" s="12">
        <v>4</v>
      </c>
      <c r="AF169" s="12">
        <v>9</v>
      </c>
      <c r="AG169" s="10">
        <f t="shared" si="48"/>
        <v>13</v>
      </c>
      <c r="AH169" s="12">
        <v>4</v>
      </c>
      <c r="AI169" s="12">
        <v>1</v>
      </c>
      <c r="AJ169" s="10">
        <f t="shared" si="49"/>
        <v>5</v>
      </c>
      <c r="AK169" s="44">
        <f t="shared" si="56"/>
        <v>8</v>
      </c>
      <c r="AL169" s="44">
        <f t="shared" si="56"/>
        <v>10</v>
      </c>
      <c r="AM169" s="11">
        <f t="shared" si="57"/>
        <v>18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589">
        <v>0</v>
      </c>
      <c r="AW169" s="589">
        <v>0</v>
      </c>
      <c r="AX169" s="13">
        <v>7</v>
      </c>
      <c r="AY169" s="13">
        <v>10</v>
      </c>
      <c r="AZ169" s="13">
        <v>1</v>
      </c>
      <c r="BA169" s="13">
        <v>0</v>
      </c>
      <c r="BB169" s="13">
        <v>0</v>
      </c>
      <c r="BC169" s="13">
        <v>0</v>
      </c>
      <c r="BD169" s="310">
        <f t="shared" si="58"/>
        <v>0</v>
      </c>
      <c r="BE169" s="310">
        <f t="shared" si="58"/>
        <v>0</v>
      </c>
      <c r="BF169" s="10">
        <f t="shared" si="59"/>
        <v>0</v>
      </c>
      <c r="BG169" s="311">
        <f t="shared" si="60"/>
        <v>8</v>
      </c>
      <c r="BH169" s="311">
        <f t="shared" si="60"/>
        <v>10</v>
      </c>
      <c r="BI169" s="10">
        <f t="shared" si="61"/>
        <v>18</v>
      </c>
      <c r="BJ169" s="44">
        <f t="shared" si="62"/>
        <v>8</v>
      </c>
      <c r="BK169" s="44">
        <f t="shared" si="62"/>
        <v>10</v>
      </c>
      <c r="BL169" s="11">
        <f t="shared" si="62"/>
        <v>18</v>
      </c>
      <c r="BM169" s="13">
        <v>0</v>
      </c>
      <c r="BN169" s="13">
        <v>0</v>
      </c>
      <c r="BO169" s="13">
        <v>2</v>
      </c>
      <c r="BP169" s="13">
        <v>1</v>
      </c>
      <c r="BQ169" s="13"/>
      <c r="BR169" s="13"/>
      <c r="BS169" s="13"/>
      <c r="BT169" s="13"/>
      <c r="BU169" s="299">
        <f t="shared" si="63"/>
        <v>2</v>
      </c>
      <c r="BV169" s="299">
        <f t="shared" si="63"/>
        <v>1</v>
      </c>
      <c r="BW169" s="44">
        <f t="shared" si="64"/>
        <v>2</v>
      </c>
      <c r="BX169" s="44">
        <f t="shared" si="64"/>
        <v>1</v>
      </c>
      <c r="BY169" s="11">
        <f t="shared" si="65"/>
        <v>3</v>
      </c>
      <c r="BZ169" s="14">
        <f t="shared" si="66"/>
        <v>8</v>
      </c>
      <c r="CA169" s="14">
        <f t="shared" si="66"/>
        <v>10</v>
      </c>
      <c r="CB169" s="525">
        <f t="shared" si="67"/>
        <v>2</v>
      </c>
      <c r="CC169" s="525">
        <f t="shared" si="67"/>
        <v>1</v>
      </c>
      <c r="CD169" s="312">
        <f t="shared" si="68"/>
        <v>10</v>
      </c>
      <c r="CE169" s="312">
        <f t="shared" si="68"/>
        <v>11</v>
      </c>
      <c r="CF169" s="313">
        <f t="shared" si="69"/>
        <v>21</v>
      </c>
      <c r="CG169" s="302"/>
    </row>
    <row r="170" spans="2:85" ht="14.25" x14ac:dyDescent="0.25">
      <c r="B170" s="9">
        <v>158</v>
      </c>
      <c r="C170" s="9" t="s">
        <v>267</v>
      </c>
      <c r="D170" s="37" t="s">
        <v>20</v>
      </c>
      <c r="E170" s="526">
        <v>20364347</v>
      </c>
      <c r="F170" s="527" t="s">
        <v>945</v>
      </c>
      <c r="G170" s="9" t="s">
        <v>53</v>
      </c>
      <c r="H170" s="9"/>
      <c r="I170" s="9"/>
      <c r="J170" s="9"/>
      <c r="K170" s="9"/>
      <c r="L170" s="9"/>
      <c r="M170" s="9"/>
      <c r="N170" s="9">
        <v>1</v>
      </c>
      <c r="O170" s="9">
        <v>1</v>
      </c>
      <c r="P170" s="299">
        <f t="shared" si="50"/>
        <v>1</v>
      </c>
      <c r="Q170" s="299">
        <f t="shared" si="50"/>
        <v>1</v>
      </c>
      <c r="R170" s="300">
        <f t="shared" si="51"/>
        <v>2</v>
      </c>
      <c r="S170" s="289">
        <v>11</v>
      </c>
      <c r="T170" s="289">
        <v>3</v>
      </c>
      <c r="U170" s="289"/>
      <c r="V170" s="289"/>
      <c r="W170" s="289"/>
      <c r="X170" s="289"/>
      <c r="Y170" s="299">
        <f t="shared" si="52"/>
        <v>11</v>
      </c>
      <c r="Z170" s="299">
        <f t="shared" si="52"/>
        <v>3</v>
      </c>
      <c r="AA170" s="10">
        <f t="shared" si="53"/>
        <v>14</v>
      </c>
      <c r="AB170" s="44">
        <f t="shared" si="54"/>
        <v>12</v>
      </c>
      <c r="AC170" s="44">
        <f t="shared" si="54"/>
        <v>4</v>
      </c>
      <c r="AD170" s="11">
        <f t="shared" si="55"/>
        <v>16</v>
      </c>
      <c r="AE170" s="12">
        <v>4</v>
      </c>
      <c r="AF170" s="12">
        <v>3</v>
      </c>
      <c r="AG170" s="10">
        <f t="shared" si="48"/>
        <v>7</v>
      </c>
      <c r="AH170" s="12">
        <v>8</v>
      </c>
      <c r="AI170" s="12">
        <v>1</v>
      </c>
      <c r="AJ170" s="10">
        <f t="shared" si="49"/>
        <v>9</v>
      </c>
      <c r="AK170" s="44">
        <f t="shared" si="56"/>
        <v>12</v>
      </c>
      <c r="AL170" s="44">
        <f t="shared" si="56"/>
        <v>4</v>
      </c>
      <c r="AM170" s="11">
        <f t="shared" si="57"/>
        <v>16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4</v>
      </c>
      <c r="AU170" s="13">
        <v>0</v>
      </c>
      <c r="AV170" s="589">
        <v>0</v>
      </c>
      <c r="AW170" s="589">
        <v>0</v>
      </c>
      <c r="AX170" s="13">
        <v>8</v>
      </c>
      <c r="AY170" s="13">
        <v>4</v>
      </c>
      <c r="AZ170" s="13">
        <v>0</v>
      </c>
      <c r="BA170" s="13">
        <v>0</v>
      </c>
      <c r="BB170" s="13">
        <v>0</v>
      </c>
      <c r="BC170" s="13">
        <v>0</v>
      </c>
      <c r="BD170" s="310">
        <f t="shared" si="58"/>
        <v>4</v>
      </c>
      <c r="BE170" s="310">
        <f t="shared" si="58"/>
        <v>0</v>
      </c>
      <c r="BF170" s="10">
        <f t="shared" si="59"/>
        <v>4</v>
      </c>
      <c r="BG170" s="311">
        <f t="shared" si="60"/>
        <v>8</v>
      </c>
      <c r="BH170" s="311">
        <f t="shared" si="60"/>
        <v>4</v>
      </c>
      <c r="BI170" s="10">
        <f t="shared" si="61"/>
        <v>12</v>
      </c>
      <c r="BJ170" s="44">
        <f t="shared" si="62"/>
        <v>12</v>
      </c>
      <c r="BK170" s="44">
        <f t="shared" si="62"/>
        <v>4</v>
      </c>
      <c r="BL170" s="11">
        <f t="shared" si="62"/>
        <v>16</v>
      </c>
      <c r="BM170" s="13">
        <v>0</v>
      </c>
      <c r="BN170" s="13">
        <v>0</v>
      </c>
      <c r="BO170" s="13">
        <v>1</v>
      </c>
      <c r="BP170" s="13">
        <v>2</v>
      </c>
      <c r="BQ170" s="13"/>
      <c r="BR170" s="13"/>
      <c r="BS170" s="13"/>
      <c r="BT170" s="13"/>
      <c r="BU170" s="299">
        <f t="shared" si="63"/>
        <v>1</v>
      </c>
      <c r="BV170" s="299">
        <f t="shared" si="63"/>
        <v>2</v>
      </c>
      <c r="BW170" s="44">
        <f t="shared" si="64"/>
        <v>1</v>
      </c>
      <c r="BX170" s="44">
        <f t="shared" si="64"/>
        <v>2</v>
      </c>
      <c r="BY170" s="11">
        <f t="shared" si="65"/>
        <v>3</v>
      </c>
      <c r="BZ170" s="14">
        <f t="shared" si="66"/>
        <v>12</v>
      </c>
      <c r="CA170" s="14">
        <f t="shared" si="66"/>
        <v>4</v>
      </c>
      <c r="CB170" s="525">
        <f t="shared" si="67"/>
        <v>1</v>
      </c>
      <c r="CC170" s="525">
        <f t="shared" si="67"/>
        <v>2</v>
      </c>
      <c r="CD170" s="312">
        <f t="shared" si="68"/>
        <v>13</v>
      </c>
      <c r="CE170" s="312">
        <f t="shared" si="68"/>
        <v>6</v>
      </c>
      <c r="CF170" s="313">
        <f t="shared" si="69"/>
        <v>19</v>
      </c>
      <c r="CG170" s="302"/>
    </row>
    <row r="171" spans="2:85" ht="14.25" x14ac:dyDescent="0.25">
      <c r="B171" s="9">
        <v>159</v>
      </c>
      <c r="C171" s="9" t="s">
        <v>267</v>
      </c>
      <c r="D171" s="37" t="s">
        <v>20</v>
      </c>
      <c r="E171" s="526">
        <v>20364348</v>
      </c>
      <c r="F171" s="527" t="s">
        <v>946</v>
      </c>
      <c r="G171" s="9" t="s">
        <v>53</v>
      </c>
      <c r="H171" s="9"/>
      <c r="I171" s="9"/>
      <c r="J171" s="9"/>
      <c r="K171" s="9"/>
      <c r="L171" s="9"/>
      <c r="M171" s="9"/>
      <c r="N171" s="9">
        <v>1</v>
      </c>
      <c r="O171" s="9">
        <v>1</v>
      </c>
      <c r="P171" s="299">
        <f t="shared" si="50"/>
        <v>1</v>
      </c>
      <c r="Q171" s="299">
        <f t="shared" si="50"/>
        <v>1</v>
      </c>
      <c r="R171" s="300">
        <f t="shared" si="51"/>
        <v>2</v>
      </c>
      <c r="S171" s="289">
        <v>10</v>
      </c>
      <c r="T171" s="289">
        <v>6</v>
      </c>
      <c r="U171" s="289"/>
      <c r="V171" s="289"/>
      <c r="W171" s="289"/>
      <c r="X171" s="289"/>
      <c r="Y171" s="299">
        <f t="shared" si="52"/>
        <v>10</v>
      </c>
      <c r="Z171" s="299">
        <f t="shared" si="52"/>
        <v>6</v>
      </c>
      <c r="AA171" s="10">
        <f t="shared" si="53"/>
        <v>16</v>
      </c>
      <c r="AB171" s="44">
        <f t="shared" si="54"/>
        <v>11</v>
      </c>
      <c r="AC171" s="44">
        <f t="shared" si="54"/>
        <v>7</v>
      </c>
      <c r="AD171" s="11">
        <f t="shared" si="55"/>
        <v>18</v>
      </c>
      <c r="AE171" s="12">
        <v>1</v>
      </c>
      <c r="AF171" s="12">
        <v>3</v>
      </c>
      <c r="AG171" s="10">
        <f t="shared" si="48"/>
        <v>4</v>
      </c>
      <c r="AH171" s="12">
        <v>10</v>
      </c>
      <c r="AI171" s="12">
        <v>4</v>
      </c>
      <c r="AJ171" s="10">
        <f t="shared" si="49"/>
        <v>14</v>
      </c>
      <c r="AK171" s="44">
        <f t="shared" si="56"/>
        <v>11</v>
      </c>
      <c r="AL171" s="44">
        <f t="shared" si="56"/>
        <v>7</v>
      </c>
      <c r="AM171" s="11">
        <f t="shared" si="57"/>
        <v>18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589">
        <v>0</v>
      </c>
      <c r="AW171" s="589">
        <v>0</v>
      </c>
      <c r="AX171" s="13">
        <v>11</v>
      </c>
      <c r="AY171" s="13">
        <v>6</v>
      </c>
      <c r="AZ171" s="13">
        <v>0</v>
      </c>
      <c r="BA171" s="13">
        <v>1</v>
      </c>
      <c r="BB171" s="13">
        <v>0</v>
      </c>
      <c r="BC171" s="13">
        <v>0</v>
      </c>
      <c r="BD171" s="310">
        <f t="shared" si="58"/>
        <v>0</v>
      </c>
      <c r="BE171" s="310">
        <f t="shared" si="58"/>
        <v>0</v>
      </c>
      <c r="BF171" s="10">
        <f t="shared" si="59"/>
        <v>0</v>
      </c>
      <c r="BG171" s="311">
        <f t="shared" si="60"/>
        <v>11</v>
      </c>
      <c r="BH171" s="311">
        <f t="shared" si="60"/>
        <v>7</v>
      </c>
      <c r="BI171" s="10">
        <f t="shared" si="61"/>
        <v>18</v>
      </c>
      <c r="BJ171" s="44">
        <f t="shared" si="62"/>
        <v>11</v>
      </c>
      <c r="BK171" s="44">
        <f t="shared" si="62"/>
        <v>7</v>
      </c>
      <c r="BL171" s="11">
        <f t="shared" si="62"/>
        <v>18</v>
      </c>
      <c r="BM171" s="13">
        <v>0</v>
      </c>
      <c r="BN171" s="13">
        <v>0</v>
      </c>
      <c r="BO171" s="13">
        <v>4</v>
      </c>
      <c r="BP171" s="13">
        <v>5</v>
      </c>
      <c r="BQ171" s="13"/>
      <c r="BR171" s="13"/>
      <c r="BS171" s="13"/>
      <c r="BT171" s="13"/>
      <c r="BU171" s="299">
        <f t="shared" si="63"/>
        <v>4</v>
      </c>
      <c r="BV171" s="299">
        <f t="shared" si="63"/>
        <v>5</v>
      </c>
      <c r="BW171" s="44">
        <f t="shared" si="64"/>
        <v>4</v>
      </c>
      <c r="BX171" s="44">
        <f t="shared" si="64"/>
        <v>5</v>
      </c>
      <c r="BY171" s="11">
        <f t="shared" si="65"/>
        <v>9</v>
      </c>
      <c r="BZ171" s="14">
        <f t="shared" si="66"/>
        <v>11</v>
      </c>
      <c r="CA171" s="14">
        <f t="shared" si="66"/>
        <v>7</v>
      </c>
      <c r="CB171" s="525">
        <f t="shared" si="67"/>
        <v>4</v>
      </c>
      <c r="CC171" s="525">
        <f t="shared" si="67"/>
        <v>5</v>
      </c>
      <c r="CD171" s="312">
        <f t="shared" si="68"/>
        <v>15</v>
      </c>
      <c r="CE171" s="312">
        <f t="shared" si="68"/>
        <v>12</v>
      </c>
      <c r="CF171" s="313">
        <f t="shared" si="69"/>
        <v>27</v>
      </c>
      <c r="CG171" s="302"/>
    </row>
    <row r="172" spans="2:85" ht="14.25" x14ac:dyDescent="0.25">
      <c r="B172" s="9">
        <v>160</v>
      </c>
      <c r="C172" s="9" t="s">
        <v>267</v>
      </c>
      <c r="D172" s="37" t="s">
        <v>20</v>
      </c>
      <c r="E172" s="526">
        <v>20364349</v>
      </c>
      <c r="F172" s="527" t="s">
        <v>947</v>
      </c>
      <c r="G172" s="9" t="s">
        <v>53</v>
      </c>
      <c r="H172" s="9"/>
      <c r="I172" s="9"/>
      <c r="J172" s="9"/>
      <c r="K172" s="9"/>
      <c r="L172" s="9"/>
      <c r="M172" s="9"/>
      <c r="N172" s="9">
        <v>1</v>
      </c>
      <c r="O172" s="9">
        <v>7</v>
      </c>
      <c r="P172" s="299">
        <f t="shared" si="50"/>
        <v>1</v>
      </c>
      <c r="Q172" s="299">
        <f t="shared" si="50"/>
        <v>7</v>
      </c>
      <c r="R172" s="300">
        <f t="shared" si="51"/>
        <v>8</v>
      </c>
      <c r="S172" s="289">
        <v>5</v>
      </c>
      <c r="T172" s="289">
        <v>12</v>
      </c>
      <c r="U172" s="289"/>
      <c r="V172" s="289"/>
      <c r="W172" s="289"/>
      <c r="X172" s="289"/>
      <c r="Y172" s="299">
        <f t="shared" si="52"/>
        <v>5</v>
      </c>
      <c r="Z172" s="299">
        <f t="shared" si="52"/>
        <v>12</v>
      </c>
      <c r="AA172" s="10">
        <f t="shared" si="53"/>
        <v>17</v>
      </c>
      <c r="AB172" s="44">
        <f t="shared" si="54"/>
        <v>6</v>
      </c>
      <c r="AC172" s="44">
        <f t="shared" si="54"/>
        <v>19</v>
      </c>
      <c r="AD172" s="11">
        <f t="shared" si="55"/>
        <v>25</v>
      </c>
      <c r="AE172" s="12">
        <v>1</v>
      </c>
      <c r="AF172" s="12">
        <v>4</v>
      </c>
      <c r="AG172" s="10">
        <f t="shared" si="48"/>
        <v>5</v>
      </c>
      <c r="AH172" s="12">
        <v>5</v>
      </c>
      <c r="AI172" s="12">
        <v>15</v>
      </c>
      <c r="AJ172" s="10">
        <f t="shared" si="49"/>
        <v>20</v>
      </c>
      <c r="AK172" s="44">
        <f t="shared" si="56"/>
        <v>6</v>
      </c>
      <c r="AL172" s="44">
        <f t="shared" si="56"/>
        <v>19</v>
      </c>
      <c r="AM172" s="11">
        <f t="shared" si="57"/>
        <v>25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1</v>
      </c>
      <c r="AU172" s="13">
        <v>1</v>
      </c>
      <c r="AV172" s="589">
        <v>0</v>
      </c>
      <c r="AW172" s="589">
        <v>0</v>
      </c>
      <c r="AX172" s="13">
        <v>4</v>
      </c>
      <c r="AY172" s="13">
        <v>18</v>
      </c>
      <c r="AZ172" s="13">
        <v>1</v>
      </c>
      <c r="BA172" s="13">
        <v>0</v>
      </c>
      <c r="BB172" s="13">
        <v>0</v>
      </c>
      <c r="BC172" s="13">
        <v>0</v>
      </c>
      <c r="BD172" s="310">
        <f t="shared" si="58"/>
        <v>1</v>
      </c>
      <c r="BE172" s="310">
        <f t="shared" si="58"/>
        <v>1</v>
      </c>
      <c r="BF172" s="10">
        <f t="shared" si="59"/>
        <v>2</v>
      </c>
      <c r="BG172" s="311">
        <f t="shared" si="60"/>
        <v>5</v>
      </c>
      <c r="BH172" s="311">
        <f t="shared" si="60"/>
        <v>18</v>
      </c>
      <c r="BI172" s="10">
        <f t="shared" si="61"/>
        <v>23</v>
      </c>
      <c r="BJ172" s="44">
        <f t="shared" si="62"/>
        <v>6</v>
      </c>
      <c r="BK172" s="44">
        <f t="shared" si="62"/>
        <v>19</v>
      </c>
      <c r="BL172" s="11">
        <f t="shared" si="62"/>
        <v>25</v>
      </c>
      <c r="BM172" s="13">
        <v>0</v>
      </c>
      <c r="BN172" s="13">
        <v>0</v>
      </c>
      <c r="BO172" s="13">
        <v>2</v>
      </c>
      <c r="BP172" s="13">
        <v>5</v>
      </c>
      <c r="BQ172" s="13"/>
      <c r="BR172" s="13"/>
      <c r="BS172" s="13"/>
      <c r="BT172" s="13"/>
      <c r="BU172" s="299">
        <f t="shared" si="63"/>
        <v>2</v>
      </c>
      <c r="BV172" s="299">
        <f t="shared" si="63"/>
        <v>5</v>
      </c>
      <c r="BW172" s="44">
        <f t="shared" si="64"/>
        <v>2</v>
      </c>
      <c r="BX172" s="44">
        <f t="shared" si="64"/>
        <v>5</v>
      </c>
      <c r="BY172" s="11">
        <f t="shared" si="65"/>
        <v>7</v>
      </c>
      <c r="BZ172" s="14">
        <f t="shared" si="66"/>
        <v>6</v>
      </c>
      <c r="CA172" s="14">
        <f t="shared" si="66"/>
        <v>19</v>
      </c>
      <c r="CB172" s="525">
        <f t="shared" si="67"/>
        <v>2</v>
      </c>
      <c r="CC172" s="525">
        <f t="shared" si="67"/>
        <v>5</v>
      </c>
      <c r="CD172" s="312">
        <f t="shared" si="68"/>
        <v>8</v>
      </c>
      <c r="CE172" s="312">
        <f t="shared" si="68"/>
        <v>24</v>
      </c>
      <c r="CF172" s="313">
        <f t="shared" si="69"/>
        <v>32</v>
      </c>
      <c r="CG172" s="302"/>
    </row>
    <row r="173" spans="2:85" ht="14.25" x14ac:dyDescent="0.25">
      <c r="B173" s="9">
        <v>161</v>
      </c>
      <c r="C173" s="9" t="s">
        <v>267</v>
      </c>
      <c r="D173" s="37" t="s">
        <v>20</v>
      </c>
      <c r="E173" s="526">
        <v>20364350</v>
      </c>
      <c r="F173" s="527" t="s">
        <v>948</v>
      </c>
      <c r="G173" s="9" t="s">
        <v>53</v>
      </c>
      <c r="H173" s="9"/>
      <c r="I173" s="9"/>
      <c r="J173" s="9"/>
      <c r="K173" s="9"/>
      <c r="L173" s="9"/>
      <c r="M173" s="9"/>
      <c r="N173" s="9">
        <v>1</v>
      </c>
      <c r="O173" s="9">
        <v>1</v>
      </c>
      <c r="P173" s="299">
        <f t="shared" si="50"/>
        <v>1</v>
      </c>
      <c r="Q173" s="299">
        <f t="shared" si="50"/>
        <v>1</v>
      </c>
      <c r="R173" s="300">
        <f t="shared" si="51"/>
        <v>2</v>
      </c>
      <c r="S173" s="289">
        <v>6</v>
      </c>
      <c r="T173" s="289">
        <v>3</v>
      </c>
      <c r="U173" s="289"/>
      <c r="V173" s="289"/>
      <c r="W173" s="289"/>
      <c r="X173" s="289"/>
      <c r="Y173" s="299">
        <f t="shared" si="52"/>
        <v>6</v>
      </c>
      <c r="Z173" s="299">
        <f t="shared" si="52"/>
        <v>3</v>
      </c>
      <c r="AA173" s="10">
        <f t="shared" si="53"/>
        <v>9</v>
      </c>
      <c r="AB173" s="44">
        <f t="shared" si="54"/>
        <v>7</v>
      </c>
      <c r="AC173" s="44">
        <f t="shared" si="54"/>
        <v>4</v>
      </c>
      <c r="AD173" s="11">
        <f t="shared" si="55"/>
        <v>11</v>
      </c>
      <c r="AE173" s="12">
        <v>2</v>
      </c>
      <c r="AF173" s="12">
        <v>2</v>
      </c>
      <c r="AG173" s="10">
        <f t="shared" si="48"/>
        <v>4</v>
      </c>
      <c r="AH173" s="12">
        <v>5</v>
      </c>
      <c r="AI173" s="12">
        <v>2</v>
      </c>
      <c r="AJ173" s="10">
        <f t="shared" si="49"/>
        <v>7</v>
      </c>
      <c r="AK173" s="44">
        <f t="shared" si="56"/>
        <v>7</v>
      </c>
      <c r="AL173" s="44">
        <f t="shared" si="56"/>
        <v>4</v>
      </c>
      <c r="AM173" s="11">
        <f t="shared" si="57"/>
        <v>11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589">
        <v>0</v>
      </c>
      <c r="AW173" s="589">
        <v>0</v>
      </c>
      <c r="AX173" s="13">
        <v>6</v>
      </c>
      <c r="AY173" s="13">
        <v>4</v>
      </c>
      <c r="AZ173" s="13">
        <v>1</v>
      </c>
      <c r="BA173" s="13">
        <v>0</v>
      </c>
      <c r="BB173" s="13">
        <v>0</v>
      </c>
      <c r="BC173" s="13">
        <v>0</v>
      </c>
      <c r="BD173" s="310">
        <f t="shared" si="58"/>
        <v>0</v>
      </c>
      <c r="BE173" s="310">
        <f t="shared" si="58"/>
        <v>0</v>
      </c>
      <c r="BF173" s="10">
        <f t="shared" si="59"/>
        <v>0</v>
      </c>
      <c r="BG173" s="311">
        <f t="shared" si="60"/>
        <v>7</v>
      </c>
      <c r="BH173" s="311">
        <f t="shared" si="60"/>
        <v>4</v>
      </c>
      <c r="BI173" s="10">
        <f t="shared" si="61"/>
        <v>11</v>
      </c>
      <c r="BJ173" s="44">
        <f t="shared" si="62"/>
        <v>7</v>
      </c>
      <c r="BK173" s="44">
        <f t="shared" si="62"/>
        <v>4</v>
      </c>
      <c r="BL173" s="11">
        <f t="shared" si="62"/>
        <v>11</v>
      </c>
      <c r="BM173" s="13">
        <v>0</v>
      </c>
      <c r="BN173" s="13">
        <v>0</v>
      </c>
      <c r="BO173" s="13">
        <v>1</v>
      </c>
      <c r="BP173" s="13">
        <v>0</v>
      </c>
      <c r="BQ173" s="13"/>
      <c r="BR173" s="13"/>
      <c r="BS173" s="13"/>
      <c r="BT173" s="13"/>
      <c r="BU173" s="299">
        <f t="shared" si="63"/>
        <v>1</v>
      </c>
      <c r="BV173" s="299">
        <f t="shared" si="63"/>
        <v>0</v>
      </c>
      <c r="BW173" s="44">
        <f t="shared" si="64"/>
        <v>1</v>
      </c>
      <c r="BX173" s="44">
        <f t="shared" si="64"/>
        <v>0</v>
      </c>
      <c r="BY173" s="11">
        <f t="shared" si="65"/>
        <v>1</v>
      </c>
      <c r="BZ173" s="14">
        <f t="shared" si="66"/>
        <v>7</v>
      </c>
      <c r="CA173" s="14">
        <f t="shared" si="66"/>
        <v>4</v>
      </c>
      <c r="CB173" s="525">
        <f t="shared" si="67"/>
        <v>1</v>
      </c>
      <c r="CC173" s="525">
        <f t="shared" si="67"/>
        <v>0</v>
      </c>
      <c r="CD173" s="312">
        <f t="shared" si="68"/>
        <v>8</v>
      </c>
      <c r="CE173" s="312">
        <f t="shared" si="68"/>
        <v>4</v>
      </c>
      <c r="CF173" s="313">
        <f t="shared" si="69"/>
        <v>12</v>
      </c>
      <c r="CG173" s="302"/>
    </row>
    <row r="174" spans="2:85" ht="14.25" x14ac:dyDescent="0.25">
      <c r="B174" s="9">
        <v>162</v>
      </c>
      <c r="C174" s="9" t="s">
        <v>267</v>
      </c>
      <c r="D174" s="37" t="s">
        <v>20</v>
      </c>
      <c r="E174" s="526">
        <v>20364351</v>
      </c>
      <c r="F174" s="527" t="s">
        <v>949</v>
      </c>
      <c r="G174" s="9" t="s">
        <v>53</v>
      </c>
      <c r="H174" s="9"/>
      <c r="I174" s="9"/>
      <c r="J174" s="9"/>
      <c r="K174" s="9"/>
      <c r="L174" s="9"/>
      <c r="M174" s="9"/>
      <c r="N174" s="9">
        <v>0</v>
      </c>
      <c r="O174" s="9">
        <v>0</v>
      </c>
      <c r="P174" s="299">
        <f t="shared" si="50"/>
        <v>0</v>
      </c>
      <c r="Q174" s="299">
        <f t="shared" si="50"/>
        <v>0</v>
      </c>
      <c r="R174" s="300">
        <f t="shared" si="51"/>
        <v>0</v>
      </c>
      <c r="S174" s="289">
        <v>11</v>
      </c>
      <c r="T174" s="289">
        <v>7</v>
      </c>
      <c r="U174" s="289"/>
      <c r="V174" s="289"/>
      <c r="W174" s="289"/>
      <c r="X174" s="289"/>
      <c r="Y174" s="299">
        <f t="shared" si="52"/>
        <v>11</v>
      </c>
      <c r="Z174" s="299">
        <f t="shared" si="52"/>
        <v>7</v>
      </c>
      <c r="AA174" s="10">
        <f t="shared" si="53"/>
        <v>18</v>
      </c>
      <c r="AB174" s="44">
        <f t="shared" si="54"/>
        <v>11</v>
      </c>
      <c r="AC174" s="44">
        <f t="shared" si="54"/>
        <v>7</v>
      </c>
      <c r="AD174" s="11">
        <f t="shared" si="55"/>
        <v>18</v>
      </c>
      <c r="AE174" s="12">
        <v>7</v>
      </c>
      <c r="AF174" s="12">
        <v>3</v>
      </c>
      <c r="AG174" s="10">
        <f t="shared" si="48"/>
        <v>10</v>
      </c>
      <c r="AH174" s="12">
        <v>4</v>
      </c>
      <c r="AI174" s="12">
        <v>4</v>
      </c>
      <c r="AJ174" s="10">
        <f t="shared" si="49"/>
        <v>8</v>
      </c>
      <c r="AK174" s="44">
        <f t="shared" si="56"/>
        <v>11</v>
      </c>
      <c r="AL174" s="44">
        <f t="shared" si="56"/>
        <v>7</v>
      </c>
      <c r="AM174" s="11">
        <f t="shared" si="57"/>
        <v>18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5</v>
      </c>
      <c r="AU174" s="13">
        <v>0</v>
      </c>
      <c r="AV174" s="589">
        <v>0</v>
      </c>
      <c r="AW174" s="589">
        <v>0</v>
      </c>
      <c r="AX174" s="13">
        <v>6</v>
      </c>
      <c r="AY174" s="13">
        <v>7</v>
      </c>
      <c r="AZ174" s="13">
        <v>0</v>
      </c>
      <c r="BA174" s="13">
        <v>0</v>
      </c>
      <c r="BB174" s="13">
        <v>0</v>
      </c>
      <c r="BC174" s="13">
        <v>0</v>
      </c>
      <c r="BD174" s="310">
        <f t="shared" si="58"/>
        <v>5</v>
      </c>
      <c r="BE174" s="310">
        <f t="shared" si="58"/>
        <v>0</v>
      </c>
      <c r="BF174" s="10">
        <f t="shared" si="59"/>
        <v>5</v>
      </c>
      <c r="BG174" s="311">
        <f t="shared" si="60"/>
        <v>6</v>
      </c>
      <c r="BH174" s="311">
        <f t="shared" si="60"/>
        <v>7</v>
      </c>
      <c r="BI174" s="10">
        <f t="shared" si="61"/>
        <v>13</v>
      </c>
      <c r="BJ174" s="44">
        <f t="shared" si="62"/>
        <v>11</v>
      </c>
      <c r="BK174" s="44">
        <f t="shared" si="62"/>
        <v>7</v>
      </c>
      <c r="BL174" s="11">
        <f t="shared" si="62"/>
        <v>18</v>
      </c>
      <c r="BM174" s="13">
        <v>0</v>
      </c>
      <c r="BN174" s="13">
        <v>0</v>
      </c>
      <c r="BO174" s="13">
        <v>0</v>
      </c>
      <c r="BP174" s="13">
        <v>0</v>
      </c>
      <c r="BQ174" s="13"/>
      <c r="BR174" s="13"/>
      <c r="BS174" s="13"/>
      <c r="BT174" s="13"/>
      <c r="BU174" s="299">
        <f t="shared" si="63"/>
        <v>0</v>
      </c>
      <c r="BV174" s="299">
        <f t="shared" si="63"/>
        <v>0</v>
      </c>
      <c r="BW174" s="44">
        <f t="shared" si="64"/>
        <v>0</v>
      </c>
      <c r="BX174" s="44">
        <f t="shared" si="64"/>
        <v>0</v>
      </c>
      <c r="BY174" s="11">
        <f t="shared" si="65"/>
        <v>0</v>
      </c>
      <c r="BZ174" s="14">
        <f t="shared" si="66"/>
        <v>11</v>
      </c>
      <c r="CA174" s="14">
        <f t="shared" si="66"/>
        <v>7</v>
      </c>
      <c r="CB174" s="525">
        <f t="shared" si="67"/>
        <v>0</v>
      </c>
      <c r="CC174" s="525">
        <f t="shared" si="67"/>
        <v>0</v>
      </c>
      <c r="CD174" s="312">
        <f t="shared" si="68"/>
        <v>11</v>
      </c>
      <c r="CE174" s="312">
        <f t="shared" si="68"/>
        <v>7</v>
      </c>
      <c r="CF174" s="313">
        <f t="shared" si="69"/>
        <v>18</v>
      </c>
      <c r="CG174" s="302"/>
    </row>
    <row r="175" spans="2:85" ht="14.25" x14ac:dyDescent="0.25">
      <c r="B175" s="9">
        <v>163</v>
      </c>
      <c r="C175" s="9" t="s">
        <v>267</v>
      </c>
      <c r="D175" s="37" t="s">
        <v>20</v>
      </c>
      <c r="E175" s="526">
        <v>20364352</v>
      </c>
      <c r="F175" s="527" t="s">
        <v>950</v>
      </c>
      <c r="G175" s="9" t="s">
        <v>53</v>
      </c>
      <c r="H175" s="9"/>
      <c r="I175" s="9"/>
      <c r="J175" s="9"/>
      <c r="K175" s="9"/>
      <c r="L175" s="9"/>
      <c r="M175" s="9"/>
      <c r="N175" s="9">
        <v>0</v>
      </c>
      <c r="O175" s="9">
        <v>0</v>
      </c>
      <c r="P175" s="299">
        <f t="shared" si="50"/>
        <v>0</v>
      </c>
      <c r="Q175" s="299">
        <f t="shared" si="50"/>
        <v>0</v>
      </c>
      <c r="R175" s="300">
        <f t="shared" si="51"/>
        <v>0</v>
      </c>
      <c r="S175" s="289">
        <v>12</v>
      </c>
      <c r="T175" s="289">
        <v>5</v>
      </c>
      <c r="U175" s="289"/>
      <c r="V175" s="289"/>
      <c r="W175" s="289"/>
      <c r="X175" s="289"/>
      <c r="Y175" s="299">
        <f t="shared" si="52"/>
        <v>12</v>
      </c>
      <c r="Z175" s="299">
        <f t="shared" si="52"/>
        <v>5</v>
      </c>
      <c r="AA175" s="10">
        <f t="shared" si="53"/>
        <v>17</v>
      </c>
      <c r="AB175" s="44">
        <f t="shared" si="54"/>
        <v>12</v>
      </c>
      <c r="AC175" s="44">
        <f t="shared" si="54"/>
        <v>5</v>
      </c>
      <c r="AD175" s="11">
        <f t="shared" si="55"/>
        <v>17</v>
      </c>
      <c r="AE175" s="12">
        <v>7</v>
      </c>
      <c r="AF175" s="12">
        <v>1</v>
      </c>
      <c r="AG175" s="10">
        <f t="shared" si="48"/>
        <v>8</v>
      </c>
      <c r="AH175" s="12">
        <v>5</v>
      </c>
      <c r="AI175" s="12">
        <v>4</v>
      </c>
      <c r="AJ175" s="10">
        <f t="shared" si="49"/>
        <v>9</v>
      </c>
      <c r="AK175" s="44">
        <f t="shared" si="56"/>
        <v>12</v>
      </c>
      <c r="AL175" s="44">
        <f t="shared" si="56"/>
        <v>5</v>
      </c>
      <c r="AM175" s="11">
        <f t="shared" si="57"/>
        <v>17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4</v>
      </c>
      <c r="AU175" s="13">
        <v>1</v>
      </c>
      <c r="AV175" s="589">
        <v>0</v>
      </c>
      <c r="AW175" s="589">
        <v>0</v>
      </c>
      <c r="AX175" s="13">
        <v>8</v>
      </c>
      <c r="AY175" s="13">
        <v>4</v>
      </c>
      <c r="AZ175" s="13">
        <v>0</v>
      </c>
      <c r="BA175" s="13">
        <v>0</v>
      </c>
      <c r="BB175" s="13">
        <v>0</v>
      </c>
      <c r="BC175" s="13">
        <v>0</v>
      </c>
      <c r="BD175" s="310">
        <f t="shared" si="58"/>
        <v>4</v>
      </c>
      <c r="BE175" s="310">
        <f t="shared" si="58"/>
        <v>1</v>
      </c>
      <c r="BF175" s="10">
        <f t="shared" si="59"/>
        <v>5</v>
      </c>
      <c r="BG175" s="311">
        <f t="shared" si="60"/>
        <v>8</v>
      </c>
      <c r="BH175" s="311">
        <f t="shared" si="60"/>
        <v>4</v>
      </c>
      <c r="BI175" s="10">
        <f t="shared" si="61"/>
        <v>12</v>
      </c>
      <c r="BJ175" s="44">
        <f t="shared" si="62"/>
        <v>12</v>
      </c>
      <c r="BK175" s="44">
        <f t="shared" si="62"/>
        <v>5</v>
      </c>
      <c r="BL175" s="11">
        <f t="shared" si="62"/>
        <v>17</v>
      </c>
      <c r="BM175" s="13">
        <v>0</v>
      </c>
      <c r="BN175" s="13">
        <v>0</v>
      </c>
      <c r="BO175" s="13">
        <v>1</v>
      </c>
      <c r="BP175" s="13">
        <v>0</v>
      </c>
      <c r="BQ175" s="13"/>
      <c r="BR175" s="13"/>
      <c r="BS175" s="13"/>
      <c r="BT175" s="13"/>
      <c r="BU175" s="299">
        <f t="shared" si="63"/>
        <v>1</v>
      </c>
      <c r="BV175" s="299">
        <f t="shared" si="63"/>
        <v>0</v>
      </c>
      <c r="BW175" s="44">
        <f t="shared" si="64"/>
        <v>1</v>
      </c>
      <c r="BX175" s="44">
        <f t="shared" si="64"/>
        <v>0</v>
      </c>
      <c r="BY175" s="11">
        <f t="shared" si="65"/>
        <v>1</v>
      </c>
      <c r="BZ175" s="14">
        <f t="shared" si="66"/>
        <v>12</v>
      </c>
      <c r="CA175" s="14">
        <f t="shared" si="66"/>
        <v>5</v>
      </c>
      <c r="CB175" s="525">
        <f t="shared" si="67"/>
        <v>1</v>
      </c>
      <c r="CC175" s="525">
        <f t="shared" si="67"/>
        <v>0</v>
      </c>
      <c r="CD175" s="312">
        <f t="shared" si="68"/>
        <v>13</v>
      </c>
      <c r="CE175" s="312">
        <f t="shared" si="68"/>
        <v>5</v>
      </c>
      <c r="CF175" s="313">
        <f t="shared" si="69"/>
        <v>18</v>
      </c>
      <c r="CG175" s="302"/>
    </row>
    <row r="176" spans="2:85" ht="14.25" x14ac:dyDescent="0.25">
      <c r="B176" s="9">
        <v>164</v>
      </c>
      <c r="C176" s="9" t="s">
        <v>267</v>
      </c>
      <c r="D176" s="37" t="s">
        <v>21</v>
      </c>
      <c r="E176" s="526">
        <v>20364328</v>
      </c>
      <c r="F176" s="527" t="s">
        <v>951</v>
      </c>
      <c r="G176" s="9" t="s">
        <v>53</v>
      </c>
      <c r="H176" s="9"/>
      <c r="I176" s="9"/>
      <c r="J176" s="9"/>
      <c r="K176" s="9"/>
      <c r="L176" s="9"/>
      <c r="M176" s="9"/>
      <c r="N176" s="9">
        <v>2</v>
      </c>
      <c r="O176" s="9">
        <v>0</v>
      </c>
      <c r="P176" s="299">
        <f t="shared" si="50"/>
        <v>2</v>
      </c>
      <c r="Q176" s="299">
        <f t="shared" si="50"/>
        <v>0</v>
      </c>
      <c r="R176" s="300">
        <f t="shared" si="51"/>
        <v>2</v>
      </c>
      <c r="S176" s="289">
        <v>9</v>
      </c>
      <c r="T176" s="289">
        <v>7</v>
      </c>
      <c r="U176" s="289"/>
      <c r="V176" s="289"/>
      <c r="W176" s="289"/>
      <c r="X176" s="289"/>
      <c r="Y176" s="299">
        <f t="shared" si="52"/>
        <v>9</v>
      </c>
      <c r="Z176" s="299">
        <f t="shared" si="52"/>
        <v>7</v>
      </c>
      <c r="AA176" s="10">
        <f t="shared" si="53"/>
        <v>16</v>
      </c>
      <c r="AB176" s="44">
        <f t="shared" si="54"/>
        <v>11</v>
      </c>
      <c r="AC176" s="44">
        <f t="shared" si="54"/>
        <v>7</v>
      </c>
      <c r="AD176" s="11">
        <f t="shared" si="55"/>
        <v>18</v>
      </c>
      <c r="AE176" s="12">
        <v>5</v>
      </c>
      <c r="AF176" s="12">
        <v>2</v>
      </c>
      <c r="AG176" s="10">
        <f t="shared" si="48"/>
        <v>7</v>
      </c>
      <c r="AH176" s="12">
        <v>6</v>
      </c>
      <c r="AI176" s="12">
        <v>5</v>
      </c>
      <c r="AJ176" s="10">
        <f t="shared" si="49"/>
        <v>11</v>
      </c>
      <c r="AK176" s="44">
        <f t="shared" si="56"/>
        <v>11</v>
      </c>
      <c r="AL176" s="44">
        <f t="shared" si="56"/>
        <v>7</v>
      </c>
      <c r="AM176" s="11">
        <f t="shared" si="57"/>
        <v>18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1</v>
      </c>
      <c r="AU176" s="13">
        <v>0</v>
      </c>
      <c r="AV176" s="589">
        <v>0</v>
      </c>
      <c r="AW176" s="589">
        <v>0</v>
      </c>
      <c r="AX176" s="13">
        <v>5</v>
      </c>
      <c r="AY176" s="13">
        <v>6</v>
      </c>
      <c r="AZ176" s="13">
        <v>5</v>
      </c>
      <c r="BA176" s="13">
        <v>1</v>
      </c>
      <c r="BB176" s="13">
        <v>0</v>
      </c>
      <c r="BC176" s="13">
        <v>0</v>
      </c>
      <c r="BD176" s="310">
        <f t="shared" si="58"/>
        <v>1</v>
      </c>
      <c r="BE176" s="310">
        <f t="shared" si="58"/>
        <v>0</v>
      </c>
      <c r="BF176" s="10">
        <f t="shared" si="59"/>
        <v>1</v>
      </c>
      <c r="BG176" s="311">
        <f t="shared" si="60"/>
        <v>10</v>
      </c>
      <c r="BH176" s="311">
        <f t="shared" si="60"/>
        <v>7</v>
      </c>
      <c r="BI176" s="10">
        <f t="shared" si="61"/>
        <v>17</v>
      </c>
      <c r="BJ176" s="44">
        <f t="shared" si="62"/>
        <v>11</v>
      </c>
      <c r="BK176" s="44">
        <f t="shared" si="62"/>
        <v>7</v>
      </c>
      <c r="BL176" s="11">
        <f t="shared" si="62"/>
        <v>18</v>
      </c>
      <c r="BM176" s="13">
        <v>0</v>
      </c>
      <c r="BN176" s="13">
        <v>0</v>
      </c>
      <c r="BO176" s="13">
        <v>1</v>
      </c>
      <c r="BP176" s="13">
        <v>1</v>
      </c>
      <c r="BQ176" s="13"/>
      <c r="BR176" s="13"/>
      <c r="BS176" s="13"/>
      <c r="BT176" s="13"/>
      <c r="BU176" s="299">
        <f t="shared" si="63"/>
        <v>1</v>
      </c>
      <c r="BV176" s="299">
        <f t="shared" si="63"/>
        <v>1</v>
      </c>
      <c r="BW176" s="44">
        <f t="shared" si="64"/>
        <v>1</v>
      </c>
      <c r="BX176" s="44">
        <f t="shared" si="64"/>
        <v>1</v>
      </c>
      <c r="BY176" s="11">
        <f t="shared" si="65"/>
        <v>2</v>
      </c>
      <c r="BZ176" s="14">
        <f t="shared" si="66"/>
        <v>11</v>
      </c>
      <c r="CA176" s="14">
        <f t="shared" si="66"/>
        <v>7</v>
      </c>
      <c r="CB176" s="525">
        <f t="shared" si="67"/>
        <v>1</v>
      </c>
      <c r="CC176" s="525">
        <f t="shared" si="67"/>
        <v>1</v>
      </c>
      <c r="CD176" s="312">
        <f t="shared" si="68"/>
        <v>12</v>
      </c>
      <c r="CE176" s="312">
        <f t="shared" si="68"/>
        <v>8</v>
      </c>
      <c r="CF176" s="313">
        <f t="shared" si="69"/>
        <v>20</v>
      </c>
      <c r="CG176" s="302"/>
    </row>
    <row r="177" spans="2:85" ht="14.25" x14ac:dyDescent="0.25">
      <c r="B177" s="9">
        <v>165</v>
      </c>
      <c r="C177" s="9" t="s">
        <v>267</v>
      </c>
      <c r="D177" s="37" t="s">
        <v>21</v>
      </c>
      <c r="E177" s="526">
        <v>20364329</v>
      </c>
      <c r="F177" s="527" t="s">
        <v>952</v>
      </c>
      <c r="G177" s="9" t="s">
        <v>53</v>
      </c>
      <c r="H177" s="9"/>
      <c r="I177" s="9"/>
      <c r="J177" s="9"/>
      <c r="K177" s="9"/>
      <c r="L177" s="9"/>
      <c r="M177" s="9"/>
      <c r="N177" s="9">
        <v>1</v>
      </c>
      <c r="O177" s="9">
        <v>2</v>
      </c>
      <c r="P177" s="299">
        <f t="shared" si="50"/>
        <v>1</v>
      </c>
      <c r="Q177" s="299">
        <f t="shared" si="50"/>
        <v>2</v>
      </c>
      <c r="R177" s="300">
        <f t="shared" si="51"/>
        <v>3</v>
      </c>
      <c r="S177" s="289">
        <v>15</v>
      </c>
      <c r="T177" s="289">
        <v>7</v>
      </c>
      <c r="U177" s="289"/>
      <c r="V177" s="289"/>
      <c r="W177" s="289"/>
      <c r="X177" s="289"/>
      <c r="Y177" s="299">
        <f t="shared" si="52"/>
        <v>15</v>
      </c>
      <c r="Z177" s="299">
        <f t="shared" si="52"/>
        <v>7</v>
      </c>
      <c r="AA177" s="10">
        <f t="shared" si="53"/>
        <v>22</v>
      </c>
      <c r="AB177" s="44">
        <f t="shared" si="54"/>
        <v>16</v>
      </c>
      <c r="AC177" s="44">
        <f t="shared" si="54"/>
        <v>9</v>
      </c>
      <c r="AD177" s="11">
        <f t="shared" si="55"/>
        <v>25</v>
      </c>
      <c r="AE177" s="12">
        <v>4</v>
      </c>
      <c r="AF177" s="12">
        <v>1</v>
      </c>
      <c r="AG177" s="10">
        <f t="shared" si="48"/>
        <v>5</v>
      </c>
      <c r="AH177" s="12">
        <v>12</v>
      </c>
      <c r="AI177" s="12">
        <v>8</v>
      </c>
      <c r="AJ177" s="10">
        <f t="shared" si="49"/>
        <v>20</v>
      </c>
      <c r="AK177" s="44">
        <f t="shared" si="56"/>
        <v>16</v>
      </c>
      <c r="AL177" s="44">
        <f t="shared" si="56"/>
        <v>9</v>
      </c>
      <c r="AM177" s="11">
        <f t="shared" si="57"/>
        <v>25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1</v>
      </c>
      <c r="AU177" s="13">
        <v>1</v>
      </c>
      <c r="AV177" s="589">
        <v>0</v>
      </c>
      <c r="AW177" s="589">
        <v>0</v>
      </c>
      <c r="AX177" s="13">
        <v>15</v>
      </c>
      <c r="AY177" s="13">
        <v>8</v>
      </c>
      <c r="AZ177" s="13">
        <v>0</v>
      </c>
      <c r="BA177" s="13">
        <v>0</v>
      </c>
      <c r="BB177" s="13">
        <v>0</v>
      </c>
      <c r="BC177" s="13">
        <v>0</v>
      </c>
      <c r="BD177" s="310">
        <f t="shared" si="58"/>
        <v>1</v>
      </c>
      <c r="BE177" s="310">
        <f t="shared" si="58"/>
        <v>1</v>
      </c>
      <c r="BF177" s="10">
        <f t="shared" si="59"/>
        <v>2</v>
      </c>
      <c r="BG177" s="311">
        <f t="shared" si="60"/>
        <v>15</v>
      </c>
      <c r="BH177" s="311">
        <f t="shared" si="60"/>
        <v>8</v>
      </c>
      <c r="BI177" s="10">
        <f t="shared" si="61"/>
        <v>23</v>
      </c>
      <c r="BJ177" s="44">
        <f t="shared" si="62"/>
        <v>16</v>
      </c>
      <c r="BK177" s="44">
        <f t="shared" si="62"/>
        <v>9</v>
      </c>
      <c r="BL177" s="11">
        <f t="shared" si="62"/>
        <v>25</v>
      </c>
      <c r="BM177" s="13">
        <v>0</v>
      </c>
      <c r="BN177" s="13">
        <v>0</v>
      </c>
      <c r="BO177" s="13">
        <v>1</v>
      </c>
      <c r="BP177" s="13">
        <v>2</v>
      </c>
      <c r="BQ177" s="13"/>
      <c r="BR177" s="13"/>
      <c r="BS177" s="13"/>
      <c r="BT177" s="13"/>
      <c r="BU177" s="299">
        <f t="shared" si="63"/>
        <v>1</v>
      </c>
      <c r="BV177" s="299">
        <f t="shared" si="63"/>
        <v>2</v>
      </c>
      <c r="BW177" s="44">
        <f t="shared" si="64"/>
        <v>1</v>
      </c>
      <c r="BX177" s="44">
        <f t="shared" si="64"/>
        <v>2</v>
      </c>
      <c r="BY177" s="11">
        <f t="shared" si="65"/>
        <v>3</v>
      </c>
      <c r="BZ177" s="14">
        <f t="shared" si="66"/>
        <v>16</v>
      </c>
      <c r="CA177" s="14">
        <f t="shared" si="66"/>
        <v>9</v>
      </c>
      <c r="CB177" s="525">
        <f t="shared" si="67"/>
        <v>1</v>
      </c>
      <c r="CC177" s="525">
        <f t="shared" si="67"/>
        <v>2</v>
      </c>
      <c r="CD177" s="312">
        <f t="shared" si="68"/>
        <v>17</v>
      </c>
      <c r="CE177" s="312">
        <f t="shared" si="68"/>
        <v>11</v>
      </c>
      <c r="CF177" s="313">
        <f t="shared" si="69"/>
        <v>28</v>
      </c>
      <c r="CG177" s="302"/>
    </row>
    <row r="178" spans="2:85" ht="14.25" x14ac:dyDescent="0.25">
      <c r="B178" s="9">
        <v>166</v>
      </c>
      <c r="C178" s="9" t="s">
        <v>267</v>
      </c>
      <c r="D178" s="37" t="s">
        <v>21</v>
      </c>
      <c r="E178" s="526">
        <v>20364330</v>
      </c>
      <c r="F178" s="527" t="s">
        <v>953</v>
      </c>
      <c r="G178" s="9" t="s">
        <v>53</v>
      </c>
      <c r="H178" s="9"/>
      <c r="I178" s="9"/>
      <c r="J178" s="9"/>
      <c r="K178" s="9"/>
      <c r="L178" s="9"/>
      <c r="M178" s="9"/>
      <c r="N178" s="9">
        <v>5</v>
      </c>
      <c r="O178" s="9">
        <v>1</v>
      </c>
      <c r="P178" s="299">
        <f t="shared" si="50"/>
        <v>5</v>
      </c>
      <c r="Q178" s="299">
        <f t="shared" si="50"/>
        <v>1</v>
      </c>
      <c r="R178" s="300">
        <f t="shared" si="51"/>
        <v>6</v>
      </c>
      <c r="S178" s="289">
        <v>7</v>
      </c>
      <c r="T178" s="289">
        <v>6</v>
      </c>
      <c r="U178" s="289"/>
      <c r="V178" s="289"/>
      <c r="W178" s="289"/>
      <c r="X178" s="289"/>
      <c r="Y178" s="299">
        <f t="shared" si="52"/>
        <v>7</v>
      </c>
      <c r="Z178" s="299">
        <f t="shared" si="52"/>
        <v>6</v>
      </c>
      <c r="AA178" s="10">
        <f t="shared" si="53"/>
        <v>13</v>
      </c>
      <c r="AB178" s="44">
        <f t="shared" si="54"/>
        <v>12</v>
      </c>
      <c r="AC178" s="44">
        <f t="shared" si="54"/>
        <v>7</v>
      </c>
      <c r="AD178" s="11">
        <f t="shared" si="55"/>
        <v>19</v>
      </c>
      <c r="AE178" s="12">
        <v>4</v>
      </c>
      <c r="AF178" s="12">
        <v>2</v>
      </c>
      <c r="AG178" s="10">
        <f t="shared" si="48"/>
        <v>6</v>
      </c>
      <c r="AH178" s="12">
        <v>8</v>
      </c>
      <c r="AI178" s="12">
        <v>5</v>
      </c>
      <c r="AJ178" s="10">
        <f t="shared" si="49"/>
        <v>13</v>
      </c>
      <c r="AK178" s="44">
        <f t="shared" si="56"/>
        <v>12</v>
      </c>
      <c r="AL178" s="44">
        <f t="shared" si="56"/>
        <v>7</v>
      </c>
      <c r="AM178" s="11">
        <f t="shared" si="57"/>
        <v>19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589">
        <v>0</v>
      </c>
      <c r="AW178" s="589">
        <v>0</v>
      </c>
      <c r="AX178" s="13">
        <v>9</v>
      </c>
      <c r="AY178" s="13">
        <v>7</v>
      </c>
      <c r="AZ178" s="13">
        <v>3</v>
      </c>
      <c r="BA178" s="13">
        <v>0</v>
      </c>
      <c r="BB178" s="13">
        <v>0</v>
      </c>
      <c r="BC178" s="13">
        <v>0</v>
      </c>
      <c r="BD178" s="310">
        <f t="shared" si="58"/>
        <v>0</v>
      </c>
      <c r="BE178" s="310">
        <f t="shared" si="58"/>
        <v>0</v>
      </c>
      <c r="BF178" s="10">
        <f t="shared" si="59"/>
        <v>0</v>
      </c>
      <c r="BG178" s="311">
        <f t="shared" si="60"/>
        <v>12</v>
      </c>
      <c r="BH178" s="311">
        <f t="shared" si="60"/>
        <v>7</v>
      </c>
      <c r="BI178" s="10">
        <f t="shared" si="61"/>
        <v>19</v>
      </c>
      <c r="BJ178" s="44">
        <f t="shared" si="62"/>
        <v>12</v>
      </c>
      <c r="BK178" s="44">
        <f t="shared" si="62"/>
        <v>7</v>
      </c>
      <c r="BL178" s="11">
        <f t="shared" si="62"/>
        <v>19</v>
      </c>
      <c r="BM178" s="13">
        <v>0</v>
      </c>
      <c r="BN178" s="13">
        <v>0</v>
      </c>
      <c r="BO178" s="13">
        <v>1</v>
      </c>
      <c r="BP178" s="13">
        <v>1</v>
      </c>
      <c r="BQ178" s="13"/>
      <c r="BR178" s="13"/>
      <c r="BS178" s="13"/>
      <c r="BT178" s="13"/>
      <c r="BU178" s="299">
        <f t="shared" si="63"/>
        <v>1</v>
      </c>
      <c r="BV178" s="299">
        <f t="shared" si="63"/>
        <v>1</v>
      </c>
      <c r="BW178" s="44">
        <f t="shared" si="64"/>
        <v>1</v>
      </c>
      <c r="BX178" s="44">
        <f t="shared" si="64"/>
        <v>1</v>
      </c>
      <c r="BY178" s="11">
        <f t="shared" si="65"/>
        <v>2</v>
      </c>
      <c r="BZ178" s="14">
        <f t="shared" si="66"/>
        <v>12</v>
      </c>
      <c r="CA178" s="14">
        <f t="shared" si="66"/>
        <v>7</v>
      </c>
      <c r="CB178" s="525">
        <f t="shared" si="67"/>
        <v>1</v>
      </c>
      <c r="CC178" s="525">
        <f t="shared" si="67"/>
        <v>1</v>
      </c>
      <c r="CD178" s="312">
        <f t="shared" si="68"/>
        <v>13</v>
      </c>
      <c r="CE178" s="312">
        <f t="shared" si="68"/>
        <v>8</v>
      </c>
      <c r="CF178" s="313">
        <f t="shared" si="69"/>
        <v>21</v>
      </c>
      <c r="CG178" s="302"/>
    </row>
    <row r="179" spans="2:85" ht="14.25" x14ac:dyDescent="0.25">
      <c r="B179" s="9">
        <v>167</v>
      </c>
      <c r="C179" s="9" t="s">
        <v>267</v>
      </c>
      <c r="D179" s="37" t="s">
        <v>21</v>
      </c>
      <c r="E179" s="526">
        <v>20364331</v>
      </c>
      <c r="F179" s="527" t="s">
        <v>954</v>
      </c>
      <c r="G179" s="9" t="s">
        <v>53</v>
      </c>
      <c r="H179" s="9"/>
      <c r="I179" s="9"/>
      <c r="J179" s="9"/>
      <c r="K179" s="9"/>
      <c r="L179" s="9"/>
      <c r="M179" s="9"/>
      <c r="N179" s="9">
        <v>1</v>
      </c>
      <c r="O179" s="9">
        <v>1</v>
      </c>
      <c r="P179" s="299">
        <f t="shared" si="50"/>
        <v>1</v>
      </c>
      <c r="Q179" s="299">
        <f t="shared" si="50"/>
        <v>1</v>
      </c>
      <c r="R179" s="300">
        <f t="shared" si="51"/>
        <v>2</v>
      </c>
      <c r="S179" s="289">
        <v>8</v>
      </c>
      <c r="T179" s="289">
        <v>3</v>
      </c>
      <c r="U179" s="289"/>
      <c r="V179" s="289"/>
      <c r="W179" s="289"/>
      <c r="X179" s="289"/>
      <c r="Y179" s="299">
        <f t="shared" si="52"/>
        <v>8</v>
      </c>
      <c r="Z179" s="299">
        <f t="shared" si="52"/>
        <v>3</v>
      </c>
      <c r="AA179" s="10">
        <f t="shared" si="53"/>
        <v>11</v>
      </c>
      <c r="AB179" s="44">
        <f t="shared" si="54"/>
        <v>9</v>
      </c>
      <c r="AC179" s="44">
        <f t="shared" si="54"/>
        <v>4</v>
      </c>
      <c r="AD179" s="11">
        <f t="shared" si="55"/>
        <v>13</v>
      </c>
      <c r="AE179" s="12">
        <v>3</v>
      </c>
      <c r="AF179" s="12">
        <v>0</v>
      </c>
      <c r="AG179" s="10">
        <f t="shared" si="48"/>
        <v>3</v>
      </c>
      <c r="AH179" s="12">
        <v>6</v>
      </c>
      <c r="AI179" s="12">
        <v>4</v>
      </c>
      <c r="AJ179" s="10">
        <f t="shared" si="49"/>
        <v>10</v>
      </c>
      <c r="AK179" s="44">
        <f t="shared" si="56"/>
        <v>9</v>
      </c>
      <c r="AL179" s="44">
        <f t="shared" si="56"/>
        <v>4</v>
      </c>
      <c r="AM179" s="11">
        <f t="shared" si="57"/>
        <v>13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2</v>
      </c>
      <c r="AU179" s="13">
        <v>0</v>
      </c>
      <c r="AV179" s="589">
        <v>0</v>
      </c>
      <c r="AW179" s="589">
        <v>0</v>
      </c>
      <c r="AX179" s="13">
        <v>6</v>
      </c>
      <c r="AY179" s="13">
        <v>3</v>
      </c>
      <c r="AZ179" s="13">
        <v>1</v>
      </c>
      <c r="BA179" s="13">
        <v>1</v>
      </c>
      <c r="BB179" s="13">
        <v>0</v>
      </c>
      <c r="BC179" s="13">
        <v>0</v>
      </c>
      <c r="BD179" s="310">
        <f t="shared" si="58"/>
        <v>2</v>
      </c>
      <c r="BE179" s="310">
        <f t="shared" si="58"/>
        <v>0</v>
      </c>
      <c r="BF179" s="10">
        <f t="shared" si="59"/>
        <v>2</v>
      </c>
      <c r="BG179" s="311">
        <f t="shared" si="60"/>
        <v>7</v>
      </c>
      <c r="BH179" s="311">
        <f t="shared" si="60"/>
        <v>4</v>
      </c>
      <c r="BI179" s="10">
        <f t="shared" si="61"/>
        <v>11</v>
      </c>
      <c r="BJ179" s="44">
        <f t="shared" si="62"/>
        <v>9</v>
      </c>
      <c r="BK179" s="44">
        <f t="shared" si="62"/>
        <v>4</v>
      </c>
      <c r="BL179" s="11">
        <f t="shared" si="62"/>
        <v>13</v>
      </c>
      <c r="BM179" s="13">
        <v>0</v>
      </c>
      <c r="BN179" s="13">
        <v>0</v>
      </c>
      <c r="BO179" s="13">
        <v>2</v>
      </c>
      <c r="BP179" s="13">
        <v>0</v>
      </c>
      <c r="BQ179" s="13"/>
      <c r="BR179" s="13"/>
      <c r="BS179" s="13"/>
      <c r="BT179" s="13"/>
      <c r="BU179" s="299">
        <f t="shared" si="63"/>
        <v>2</v>
      </c>
      <c r="BV179" s="299">
        <f t="shared" si="63"/>
        <v>0</v>
      </c>
      <c r="BW179" s="44">
        <f t="shared" si="64"/>
        <v>2</v>
      </c>
      <c r="BX179" s="44">
        <f t="shared" si="64"/>
        <v>0</v>
      </c>
      <c r="BY179" s="11">
        <f t="shared" si="65"/>
        <v>2</v>
      </c>
      <c r="BZ179" s="14">
        <f t="shared" si="66"/>
        <v>9</v>
      </c>
      <c r="CA179" s="14">
        <f t="shared" si="66"/>
        <v>4</v>
      </c>
      <c r="CB179" s="525">
        <f t="shared" si="67"/>
        <v>2</v>
      </c>
      <c r="CC179" s="525">
        <f t="shared" si="67"/>
        <v>0</v>
      </c>
      <c r="CD179" s="312">
        <f t="shared" si="68"/>
        <v>11</v>
      </c>
      <c r="CE179" s="312">
        <f t="shared" si="68"/>
        <v>4</v>
      </c>
      <c r="CF179" s="313">
        <f t="shared" si="69"/>
        <v>15</v>
      </c>
      <c r="CG179" s="302"/>
    </row>
    <row r="180" spans="2:85" ht="14.25" x14ac:dyDescent="0.25">
      <c r="B180" s="9">
        <v>168</v>
      </c>
      <c r="C180" s="9" t="s">
        <v>267</v>
      </c>
      <c r="D180" s="37" t="s">
        <v>21</v>
      </c>
      <c r="E180" s="526">
        <v>20364332</v>
      </c>
      <c r="F180" s="527" t="s">
        <v>955</v>
      </c>
      <c r="G180" s="9" t="s">
        <v>53</v>
      </c>
      <c r="H180" s="9"/>
      <c r="I180" s="9"/>
      <c r="J180" s="9"/>
      <c r="K180" s="9"/>
      <c r="L180" s="9"/>
      <c r="M180" s="9"/>
      <c r="N180" s="9">
        <v>1</v>
      </c>
      <c r="O180" s="9">
        <v>1</v>
      </c>
      <c r="P180" s="299">
        <f t="shared" si="50"/>
        <v>1</v>
      </c>
      <c r="Q180" s="299">
        <f t="shared" si="50"/>
        <v>1</v>
      </c>
      <c r="R180" s="300">
        <f t="shared" si="51"/>
        <v>2</v>
      </c>
      <c r="S180" s="289">
        <v>9</v>
      </c>
      <c r="T180" s="289">
        <v>8</v>
      </c>
      <c r="U180" s="289"/>
      <c r="V180" s="289"/>
      <c r="W180" s="289"/>
      <c r="X180" s="289"/>
      <c r="Y180" s="299">
        <f t="shared" si="52"/>
        <v>9</v>
      </c>
      <c r="Z180" s="299">
        <f t="shared" si="52"/>
        <v>8</v>
      </c>
      <c r="AA180" s="10">
        <f t="shared" si="53"/>
        <v>17</v>
      </c>
      <c r="AB180" s="44">
        <f t="shared" si="54"/>
        <v>10</v>
      </c>
      <c r="AC180" s="44">
        <f t="shared" si="54"/>
        <v>9</v>
      </c>
      <c r="AD180" s="11">
        <f t="shared" si="55"/>
        <v>19</v>
      </c>
      <c r="AE180" s="12">
        <v>5</v>
      </c>
      <c r="AF180" s="12">
        <v>5</v>
      </c>
      <c r="AG180" s="10">
        <f t="shared" si="48"/>
        <v>10</v>
      </c>
      <c r="AH180" s="12">
        <v>5</v>
      </c>
      <c r="AI180" s="12">
        <v>4</v>
      </c>
      <c r="AJ180" s="10">
        <f t="shared" si="49"/>
        <v>9</v>
      </c>
      <c r="AK180" s="44">
        <f t="shared" si="56"/>
        <v>10</v>
      </c>
      <c r="AL180" s="44">
        <f t="shared" si="56"/>
        <v>9</v>
      </c>
      <c r="AM180" s="11">
        <f t="shared" si="57"/>
        <v>19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3</v>
      </c>
      <c r="AU180" s="13">
        <v>0</v>
      </c>
      <c r="AV180" s="589">
        <v>0</v>
      </c>
      <c r="AW180" s="589">
        <v>0</v>
      </c>
      <c r="AX180" s="13">
        <v>6</v>
      </c>
      <c r="AY180" s="13">
        <v>9</v>
      </c>
      <c r="AZ180" s="13">
        <v>1</v>
      </c>
      <c r="BA180" s="13">
        <v>0</v>
      </c>
      <c r="BB180" s="13">
        <v>0</v>
      </c>
      <c r="BC180" s="13">
        <v>0</v>
      </c>
      <c r="BD180" s="310">
        <f t="shared" si="58"/>
        <v>3</v>
      </c>
      <c r="BE180" s="310">
        <f t="shared" si="58"/>
        <v>0</v>
      </c>
      <c r="BF180" s="10">
        <f t="shared" si="59"/>
        <v>3</v>
      </c>
      <c r="BG180" s="311">
        <f t="shared" si="60"/>
        <v>7</v>
      </c>
      <c r="BH180" s="311">
        <f t="shared" si="60"/>
        <v>9</v>
      </c>
      <c r="BI180" s="10">
        <f t="shared" si="61"/>
        <v>16</v>
      </c>
      <c r="BJ180" s="44">
        <f t="shared" si="62"/>
        <v>10</v>
      </c>
      <c r="BK180" s="44">
        <f t="shared" si="62"/>
        <v>9</v>
      </c>
      <c r="BL180" s="11">
        <f t="shared" si="62"/>
        <v>19</v>
      </c>
      <c r="BM180" s="13">
        <v>0</v>
      </c>
      <c r="BN180" s="13">
        <v>0</v>
      </c>
      <c r="BO180" s="13">
        <v>0</v>
      </c>
      <c r="BP180" s="13">
        <v>2</v>
      </c>
      <c r="BQ180" s="13"/>
      <c r="BR180" s="13"/>
      <c r="BS180" s="13"/>
      <c r="BT180" s="13"/>
      <c r="BU180" s="299">
        <f t="shared" si="63"/>
        <v>0</v>
      </c>
      <c r="BV180" s="299">
        <f t="shared" si="63"/>
        <v>2</v>
      </c>
      <c r="BW180" s="44">
        <f t="shared" si="64"/>
        <v>0</v>
      </c>
      <c r="BX180" s="44">
        <f t="shared" si="64"/>
        <v>2</v>
      </c>
      <c r="BY180" s="11">
        <f t="shared" si="65"/>
        <v>2</v>
      </c>
      <c r="BZ180" s="14">
        <f t="shared" si="66"/>
        <v>10</v>
      </c>
      <c r="CA180" s="14">
        <f t="shared" si="66"/>
        <v>9</v>
      </c>
      <c r="CB180" s="525">
        <f t="shared" si="67"/>
        <v>0</v>
      </c>
      <c r="CC180" s="525">
        <f t="shared" si="67"/>
        <v>2</v>
      </c>
      <c r="CD180" s="312">
        <f t="shared" si="68"/>
        <v>10</v>
      </c>
      <c r="CE180" s="312">
        <f t="shared" si="68"/>
        <v>11</v>
      </c>
      <c r="CF180" s="313">
        <f t="shared" si="69"/>
        <v>21</v>
      </c>
      <c r="CG180" s="302"/>
    </row>
    <row r="181" spans="2:85" ht="14.25" x14ac:dyDescent="0.25">
      <c r="B181" s="9">
        <v>169</v>
      </c>
      <c r="C181" s="9" t="s">
        <v>267</v>
      </c>
      <c r="D181" s="37" t="s">
        <v>21</v>
      </c>
      <c r="E181" s="526">
        <v>20364333</v>
      </c>
      <c r="F181" s="527" t="s">
        <v>956</v>
      </c>
      <c r="G181" s="9" t="s">
        <v>53</v>
      </c>
      <c r="H181" s="9"/>
      <c r="I181" s="9"/>
      <c r="J181" s="9"/>
      <c r="K181" s="9"/>
      <c r="L181" s="9"/>
      <c r="M181" s="9"/>
      <c r="N181" s="9">
        <v>0</v>
      </c>
      <c r="O181" s="9">
        <v>0</v>
      </c>
      <c r="P181" s="299">
        <f t="shared" si="50"/>
        <v>0</v>
      </c>
      <c r="Q181" s="299">
        <f t="shared" si="50"/>
        <v>0</v>
      </c>
      <c r="R181" s="300">
        <f t="shared" si="51"/>
        <v>0</v>
      </c>
      <c r="S181" s="289">
        <v>9</v>
      </c>
      <c r="T181" s="289">
        <v>3</v>
      </c>
      <c r="U181" s="289"/>
      <c r="V181" s="289"/>
      <c r="W181" s="289"/>
      <c r="X181" s="289"/>
      <c r="Y181" s="299">
        <f t="shared" si="52"/>
        <v>9</v>
      </c>
      <c r="Z181" s="299">
        <f t="shared" si="52"/>
        <v>3</v>
      </c>
      <c r="AA181" s="10">
        <f t="shared" si="53"/>
        <v>12</v>
      </c>
      <c r="AB181" s="44">
        <f t="shared" si="54"/>
        <v>9</v>
      </c>
      <c r="AC181" s="44">
        <f t="shared" si="54"/>
        <v>3</v>
      </c>
      <c r="AD181" s="11">
        <f t="shared" si="55"/>
        <v>12</v>
      </c>
      <c r="AE181" s="12">
        <v>9</v>
      </c>
      <c r="AF181" s="12">
        <v>3</v>
      </c>
      <c r="AG181" s="10">
        <f t="shared" si="48"/>
        <v>12</v>
      </c>
      <c r="AH181" s="12">
        <v>0</v>
      </c>
      <c r="AI181" s="12">
        <v>0</v>
      </c>
      <c r="AJ181" s="10">
        <f t="shared" si="49"/>
        <v>0</v>
      </c>
      <c r="AK181" s="44">
        <f t="shared" si="56"/>
        <v>9</v>
      </c>
      <c r="AL181" s="44">
        <f t="shared" si="56"/>
        <v>3</v>
      </c>
      <c r="AM181" s="11">
        <f t="shared" si="57"/>
        <v>12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3</v>
      </c>
      <c r="AU181" s="13">
        <v>0</v>
      </c>
      <c r="AV181" s="589">
        <v>0</v>
      </c>
      <c r="AW181" s="589">
        <v>0</v>
      </c>
      <c r="AX181" s="13">
        <v>6</v>
      </c>
      <c r="AY181" s="13">
        <v>3</v>
      </c>
      <c r="AZ181" s="13">
        <v>0</v>
      </c>
      <c r="BA181" s="13">
        <v>0</v>
      </c>
      <c r="BB181" s="13">
        <v>0</v>
      </c>
      <c r="BC181" s="13">
        <v>0</v>
      </c>
      <c r="BD181" s="310">
        <f t="shared" si="58"/>
        <v>3</v>
      </c>
      <c r="BE181" s="310">
        <f t="shared" si="58"/>
        <v>0</v>
      </c>
      <c r="BF181" s="10">
        <f t="shared" si="59"/>
        <v>3</v>
      </c>
      <c r="BG181" s="311">
        <f t="shared" si="60"/>
        <v>6</v>
      </c>
      <c r="BH181" s="311">
        <f t="shared" si="60"/>
        <v>3</v>
      </c>
      <c r="BI181" s="10">
        <f t="shared" si="61"/>
        <v>9</v>
      </c>
      <c r="BJ181" s="44">
        <f t="shared" si="62"/>
        <v>9</v>
      </c>
      <c r="BK181" s="44">
        <f t="shared" si="62"/>
        <v>3</v>
      </c>
      <c r="BL181" s="11">
        <f t="shared" si="62"/>
        <v>12</v>
      </c>
      <c r="BM181" s="13">
        <v>0</v>
      </c>
      <c r="BN181" s="13">
        <v>0</v>
      </c>
      <c r="BO181" s="13">
        <v>1</v>
      </c>
      <c r="BP181" s="13">
        <v>0</v>
      </c>
      <c r="BQ181" s="13"/>
      <c r="BR181" s="13"/>
      <c r="BS181" s="13"/>
      <c r="BT181" s="13"/>
      <c r="BU181" s="299">
        <f t="shared" si="63"/>
        <v>1</v>
      </c>
      <c r="BV181" s="299">
        <f t="shared" si="63"/>
        <v>0</v>
      </c>
      <c r="BW181" s="44">
        <f t="shared" si="64"/>
        <v>1</v>
      </c>
      <c r="BX181" s="44">
        <f t="shared" si="64"/>
        <v>0</v>
      </c>
      <c r="BY181" s="11">
        <f t="shared" si="65"/>
        <v>1</v>
      </c>
      <c r="BZ181" s="14">
        <f t="shared" si="66"/>
        <v>9</v>
      </c>
      <c r="CA181" s="14">
        <f t="shared" si="66"/>
        <v>3</v>
      </c>
      <c r="CB181" s="525">
        <f t="shared" si="67"/>
        <v>1</v>
      </c>
      <c r="CC181" s="525">
        <f t="shared" si="67"/>
        <v>0</v>
      </c>
      <c r="CD181" s="312">
        <f t="shared" si="68"/>
        <v>10</v>
      </c>
      <c r="CE181" s="312">
        <f t="shared" si="68"/>
        <v>3</v>
      </c>
      <c r="CF181" s="313">
        <f t="shared" si="69"/>
        <v>13</v>
      </c>
      <c r="CG181" s="302"/>
    </row>
    <row r="182" spans="2:85" ht="14.25" x14ac:dyDescent="0.25">
      <c r="B182" s="9">
        <v>170</v>
      </c>
      <c r="C182" s="9" t="s">
        <v>267</v>
      </c>
      <c r="D182" s="37" t="s">
        <v>22</v>
      </c>
      <c r="E182" s="526">
        <v>20364389</v>
      </c>
      <c r="F182" s="527" t="s">
        <v>957</v>
      </c>
      <c r="G182" s="9" t="s">
        <v>53</v>
      </c>
      <c r="H182" s="9"/>
      <c r="I182" s="9"/>
      <c r="J182" s="9"/>
      <c r="K182" s="9"/>
      <c r="L182" s="9"/>
      <c r="M182" s="9"/>
      <c r="N182" s="9">
        <v>6</v>
      </c>
      <c r="O182" s="9">
        <v>6</v>
      </c>
      <c r="P182" s="299">
        <f t="shared" si="50"/>
        <v>6</v>
      </c>
      <c r="Q182" s="299">
        <f t="shared" si="50"/>
        <v>6</v>
      </c>
      <c r="R182" s="300">
        <f t="shared" si="51"/>
        <v>12</v>
      </c>
      <c r="S182" s="289">
        <v>11</v>
      </c>
      <c r="T182" s="289">
        <v>7</v>
      </c>
      <c r="U182" s="289"/>
      <c r="V182" s="289"/>
      <c r="W182" s="289"/>
      <c r="X182" s="289"/>
      <c r="Y182" s="299">
        <f t="shared" si="52"/>
        <v>11</v>
      </c>
      <c r="Z182" s="299">
        <f t="shared" si="52"/>
        <v>7</v>
      </c>
      <c r="AA182" s="10">
        <f t="shared" si="53"/>
        <v>18</v>
      </c>
      <c r="AB182" s="44">
        <f t="shared" si="54"/>
        <v>17</v>
      </c>
      <c r="AC182" s="44">
        <f t="shared" si="54"/>
        <v>13</v>
      </c>
      <c r="AD182" s="11">
        <f t="shared" si="55"/>
        <v>30</v>
      </c>
      <c r="AE182" s="12">
        <v>2</v>
      </c>
      <c r="AF182" s="12">
        <v>2</v>
      </c>
      <c r="AG182" s="10">
        <f t="shared" si="48"/>
        <v>4</v>
      </c>
      <c r="AH182" s="12">
        <v>15</v>
      </c>
      <c r="AI182" s="12">
        <v>11</v>
      </c>
      <c r="AJ182" s="10">
        <f t="shared" si="49"/>
        <v>26</v>
      </c>
      <c r="AK182" s="44">
        <f t="shared" si="56"/>
        <v>17</v>
      </c>
      <c r="AL182" s="44">
        <f t="shared" si="56"/>
        <v>13</v>
      </c>
      <c r="AM182" s="11">
        <f t="shared" si="57"/>
        <v>30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589">
        <v>0</v>
      </c>
      <c r="AW182" s="589">
        <v>0</v>
      </c>
      <c r="AX182" s="13">
        <v>14</v>
      </c>
      <c r="AY182" s="13">
        <v>12</v>
      </c>
      <c r="AZ182" s="13">
        <v>3</v>
      </c>
      <c r="BA182" s="13">
        <v>1</v>
      </c>
      <c r="BB182" s="13">
        <v>0</v>
      </c>
      <c r="BC182" s="13">
        <v>0</v>
      </c>
      <c r="BD182" s="310">
        <f t="shared" si="58"/>
        <v>0</v>
      </c>
      <c r="BE182" s="310">
        <f t="shared" si="58"/>
        <v>0</v>
      </c>
      <c r="BF182" s="10">
        <f t="shared" si="59"/>
        <v>0</v>
      </c>
      <c r="BG182" s="311">
        <f t="shared" si="60"/>
        <v>17</v>
      </c>
      <c r="BH182" s="311">
        <f t="shared" si="60"/>
        <v>13</v>
      </c>
      <c r="BI182" s="10">
        <f t="shared" si="61"/>
        <v>30</v>
      </c>
      <c r="BJ182" s="44">
        <f t="shared" si="62"/>
        <v>17</v>
      </c>
      <c r="BK182" s="44">
        <f t="shared" si="62"/>
        <v>13</v>
      </c>
      <c r="BL182" s="11">
        <f t="shared" si="62"/>
        <v>30</v>
      </c>
      <c r="BM182" s="13">
        <v>0</v>
      </c>
      <c r="BN182" s="13">
        <v>0</v>
      </c>
      <c r="BO182" s="13">
        <v>6</v>
      </c>
      <c r="BP182" s="13">
        <v>5</v>
      </c>
      <c r="BQ182" s="13"/>
      <c r="BR182" s="13"/>
      <c r="BS182" s="13"/>
      <c r="BT182" s="13"/>
      <c r="BU182" s="299">
        <f t="shared" si="63"/>
        <v>6</v>
      </c>
      <c r="BV182" s="299">
        <f t="shared" si="63"/>
        <v>5</v>
      </c>
      <c r="BW182" s="44">
        <f t="shared" si="64"/>
        <v>6</v>
      </c>
      <c r="BX182" s="44">
        <f t="shared" si="64"/>
        <v>5</v>
      </c>
      <c r="BY182" s="11">
        <f t="shared" si="65"/>
        <v>11</v>
      </c>
      <c r="BZ182" s="14">
        <f t="shared" si="66"/>
        <v>17</v>
      </c>
      <c r="CA182" s="14">
        <f t="shared" si="66"/>
        <v>13</v>
      </c>
      <c r="CB182" s="525">
        <f t="shared" si="67"/>
        <v>6</v>
      </c>
      <c r="CC182" s="525">
        <f t="shared" si="67"/>
        <v>5</v>
      </c>
      <c r="CD182" s="312">
        <f t="shared" si="68"/>
        <v>23</v>
      </c>
      <c r="CE182" s="312">
        <f t="shared" si="68"/>
        <v>18</v>
      </c>
      <c r="CF182" s="313">
        <f t="shared" si="69"/>
        <v>41</v>
      </c>
      <c r="CG182" s="302"/>
    </row>
    <row r="183" spans="2:85" ht="14.25" x14ac:dyDescent="0.25">
      <c r="B183" s="9">
        <v>171</v>
      </c>
      <c r="C183" s="9" t="s">
        <v>267</v>
      </c>
      <c r="D183" s="37" t="s">
        <v>22</v>
      </c>
      <c r="E183" s="526">
        <v>20364390</v>
      </c>
      <c r="F183" s="527" t="s">
        <v>958</v>
      </c>
      <c r="G183" s="9" t="s">
        <v>53</v>
      </c>
      <c r="H183" s="9"/>
      <c r="I183" s="9"/>
      <c r="J183" s="9"/>
      <c r="K183" s="9"/>
      <c r="L183" s="9"/>
      <c r="M183" s="9"/>
      <c r="N183" s="9">
        <v>2</v>
      </c>
      <c r="O183" s="9">
        <v>2</v>
      </c>
      <c r="P183" s="299">
        <f t="shared" si="50"/>
        <v>2</v>
      </c>
      <c r="Q183" s="299">
        <f t="shared" si="50"/>
        <v>2</v>
      </c>
      <c r="R183" s="300">
        <f t="shared" si="51"/>
        <v>4</v>
      </c>
      <c r="S183" s="289">
        <v>13</v>
      </c>
      <c r="T183" s="289">
        <v>6</v>
      </c>
      <c r="U183" s="289"/>
      <c r="V183" s="289"/>
      <c r="W183" s="289"/>
      <c r="X183" s="289"/>
      <c r="Y183" s="299">
        <f t="shared" si="52"/>
        <v>13</v>
      </c>
      <c r="Z183" s="299">
        <f t="shared" si="52"/>
        <v>6</v>
      </c>
      <c r="AA183" s="10">
        <f t="shared" si="53"/>
        <v>19</v>
      </c>
      <c r="AB183" s="44">
        <f t="shared" si="54"/>
        <v>15</v>
      </c>
      <c r="AC183" s="44">
        <f t="shared" si="54"/>
        <v>8</v>
      </c>
      <c r="AD183" s="11">
        <f t="shared" si="55"/>
        <v>23</v>
      </c>
      <c r="AE183" s="12">
        <v>4</v>
      </c>
      <c r="AF183" s="12">
        <v>1</v>
      </c>
      <c r="AG183" s="10">
        <f t="shared" si="48"/>
        <v>5</v>
      </c>
      <c r="AH183" s="12">
        <v>11</v>
      </c>
      <c r="AI183" s="12">
        <v>7</v>
      </c>
      <c r="AJ183" s="10">
        <f t="shared" si="49"/>
        <v>18</v>
      </c>
      <c r="AK183" s="44">
        <f t="shared" si="56"/>
        <v>15</v>
      </c>
      <c r="AL183" s="44">
        <f t="shared" si="56"/>
        <v>8</v>
      </c>
      <c r="AM183" s="11">
        <f t="shared" si="57"/>
        <v>23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2</v>
      </c>
      <c r="AU183" s="13">
        <v>1</v>
      </c>
      <c r="AV183" s="589">
        <v>0</v>
      </c>
      <c r="AW183" s="589">
        <v>0</v>
      </c>
      <c r="AX183" s="13">
        <v>12</v>
      </c>
      <c r="AY183" s="13">
        <v>6</v>
      </c>
      <c r="AZ183" s="13">
        <v>1</v>
      </c>
      <c r="BA183" s="13">
        <v>1</v>
      </c>
      <c r="BB183" s="13">
        <v>0</v>
      </c>
      <c r="BC183" s="13">
        <v>0</v>
      </c>
      <c r="BD183" s="310">
        <f t="shared" si="58"/>
        <v>2</v>
      </c>
      <c r="BE183" s="310">
        <f t="shared" si="58"/>
        <v>1</v>
      </c>
      <c r="BF183" s="10">
        <f t="shared" si="59"/>
        <v>3</v>
      </c>
      <c r="BG183" s="311">
        <f t="shared" si="60"/>
        <v>13</v>
      </c>
      <c r="BH183" s="311">
        <f t="shared" si="60"/>
        <v>7</v>
      </c>
      <c r="BI183" s="10">
        <f t="shared" si="61"/>
        <v>20</v>
      </c>
      <c r="BJ183" s="44">
        <f t="shared" si="62"/>
        <v>15</v>
      </c>
      <c r="BK183" s="44">
        <f t="shared" si="62"/>
        <v>8</v>
      </c>
      <c r="BL183" s="11">
        <f t="shared" si="62"/>
        <v>23</v>
      </c>
      <c r="BM183" s="13">
        <v>0</v>
      </c>
      <c r="BN183" s="13">
        <v>0</v>
      </c>
      <c r="BO183" s="13">
        <v>3</v>
      </c>
      <c r="BP183" s="13">
        <v>1</v>
      </c>
      <c r="BQ183" s="13"/>
      <c r="BR183" s="13"/>
      <c r="BS183" s="13"/>
      <c r="BT183" s="13"/>
      <c r="BU183" s="299">
        <f t="shared" si="63"/>
        <v>3</v>
      </c>
      <c r="BV183" s="299">
        <f t="shared" si="63"/>
        <v>1</v>
      </c>
      <c r="BW183" s="44">
        <f t="shared" si="64"/>
        <v>3</v>
      </c>
      <c r="BX183" s="44">
        <f t="shared" si="64"/>
        <v>1</v>
      </c>
      <c r="BY183" s="11">
        <f t="shared" si="65"/>
        <v>4</v>
      </c>
      <c r="BZ183" s="14">
        <f t="shared" si="66"/>
        <v>15</v>
      </c>
      <c r="CA183" s="14">
        <f t="shared" si="66"/>
        <v>8</v>
      </c>
      <c r="CB183" s="525">
        <f t="shared" si="67"/>
        <v>3</v>
      </c>
      <c r="CC183" s="525">
        <f t="shared" si="67"/>
        <v>1</v>
      </c>
      <c r="CD183" s="312">
        <f t="shared" si="68"/>
        <v>18</v>
      </c>
      <c r="CE183" s="312">
        <f t="shared" si="68"/>
        <v>9</v>
      </c>
      <c r="CF183" s="313">
        <f t="shared" si="69"/>
        <v>27</v>
      </c>
      <c r="CG183" s="302"/>
    </row>
    <row r="184" spans="2:85" ht="14.25" x14ac:dyDescent="0.25">
      <c r="B184" s="9">
        <v>172</v>
      </c>
      <c r="C184" s="9" t="s">
        <v>267</v>
      </c>
      <c r="D184" s="37" t="s">
        <v>22</v>
      </c>
      <c r="E184" s="526">
        <v>20364391</v>
      </c>
      <c r="F184" s="527" t="s">
        <v>959</v>
      </c>
      <c r="G184" s="9" t="s">
        <v>53</v>
      </c>
      <c r="H184" s="9"/>
      <c r="I184" s="9"/>
      <c r="J184" s="9"/>
      <c r="K184" s="9"/>
      <c r="L184" s="9"/>
      <c r="M184" s="9"/>
      <c r="N184" s="9">
        <v>4</v>
      </c>
      <c r="O184" s="9">
        <v>2</v>
      </c>
      <c r="P184" s="299">
        <f t="shared" si="50"/>
        <v>4</v>
      </c>
      <c r="Q184" s="299">
        <f t="shared" si="50"/>
        <v>2</v>
      </c>
      <c r="R184" s="300">
        <f t="shared" si="51"/>
        <v>6</v>
      </c>
      <c r="S184" s="289">
        <v>17</v>
      </c>
      <c r="T184" s="289">
        <v>6</v>
      </c>
      <c r="U184" s="289"/>
      <c r="V184" s="289"/>
      <c r="W184" s="289"/>
      <c r="X184" s="289"/>
      <c r="Y184" s="299">
        <f t="shared" si="52"/>
        <v>17</v>
      </c>
      <c r="Z184" s="299">
        <f t="shared" si="52"/>
        <v>6</v>
      </c>
      <c r="AA184" s="10">
        <f t="shared" si="53"/>
        <v>23</v>
      </c>
      <c r="AB184" s="44">
        <f t="shared" si="54"/>
        <v>21</v>
      </c>
      <c r="AC184" s="44">
        <f t="shared" si="54"/>
        <v>8</v>
      </c>
      <c r="AD184" s="11">
        <f t="shared" si="55"/>
        <v>29</v>
      </c>
      <c r="AE184" s="12">
        <v>7</v>
      </c>
      <c r="AF184" s="12">
        <v>3</v>
      </c>
      <c r="AG184" s="10">
        <f t="shared" si="48"/>
        <v>10</v>
      </c>
      <c r="AH184" s="12">
        <v>14</v>
      </c>
      <c r="AI184" s="12">
        <v>5</v>
      </c>
      <c r="AJ184" s="10">
        <f t="shared" si="49"/>
        <v>19</v>
      </c>
      <c r="AK184" s="44">
        <f t="shared" si="56"/>
        <v>21</v>
      </c>
      <c r="AL184" s="44">
        <f t="shared" si="56"/>
        <v>8</v>
      </c>
      <c r="AM184" s="11">
        <f t="shared" si="57"/>
        <v>29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2</v>
      </c>
      <c r="AU184" s="13">
        <v>1</v>
      </c>
      <c r="AV184" s="589">
        <v>0</v>
      </c>
      <c r="AW184" s="589">
        <v>0</v>
      </c>
      <c r="AX184" s="13">
        <v>17</v>
      </c>
      <c r="AY184" s="13">
        <v>7</v>
      </c>
      <c r="AZ184" s="13">
        <v>2</v>
      </c>
      <c r="BA184" s="13">
        <v>0</v>
      </c>
      <c r="BB184" s="13">
        <v>0</v>
      </c>
      <c r="BC184" s="13">
        <v>0</v>
      </c>
      <c r="BD184" s="310">
        <f t="shared" si="58"/>
        <v>2</v>
      </c>
      <c r="BE184" s="310">
        <f t="shared" si="58"/>
        <v>1</v>
      </c>
      <c r="BF184" s="10">
        <f t="shared" si="59"/>
        <v>3</v>
      </c>
      <c r="BG184" s="311">
        <f t="shared" si="60"/>
        <v>19</v>
      </c>
      <c r="BH184" s="311">
        <f t="shared" si="60"/>
        <v>7</v>
      </c>
      <c r="BI184" s="10">
        <f t="shared" si="61"/>
        <v>26</v>
      </c>
      <c r="BJ184" s="44">
        <f t="shared" si="62"/>
        <v>21</v>
      </c>
      <c r="BK184" s="44">
        <f t="shared" si="62"/>
        <v>8</v>
      </c>
      <c r="BL184" s="11">
        <f t="shared" si="62"/>
        <v>29</v>
      </c>
      <c r="BM184" s="13">
        <v>0</v>
      </c>
      <c r="BN184" s="13">
        <v>0</v>
      </c>
      <c r="BO184" s="13">
        <v>0</v>
      </c>
      <c r="BP184" s="13">
        <v>1</v>
      </c>
      <c r="BQ184" s="13"/>
      <c r="BR184" s="13"/>
      <c r="BS184" s="13"/>
      <c r="BT184" s="13"/>
      <c r="BU184" s="299">
        <f t="shared" si="63"/>
        <v>0</v>
      </c>
      <c r="BV184" s="299">
        <f t="shared" si="63"/>
        <v>1</v>
      </c>
      <c r="BW184" s="44">
        <f t="shared" si="64"/>
        <v>0</v>
      </c>
      <c r="BX184" s="44">
        <f t="shared" si="64"/>
        <v>1</v>
      </c>
      <c r="BY184" s="11">
        <f t="shared" si="65"/>
        <v>1</v>
      </c>
      <c r="BZ184" s="14">
        <f t="shared" si="66"/>
        <v>21</v>
      </c>
      <c r="CA184" s="14">
        <f t="shared" si="66"/>
        <v>8</v>
      </c>
      <c r="CB184" s="525">
        <f t="shared" si="67"/>
        <v>0</v>
      </c>
      <c r="CC184" s="525">
        <f t="shared" si="67"/>
        <v>1</v>
      </c>
      <c r="CD184" s="312">
        <f t="shared" si="68"/>
        <v>21</v>
      </c>
      <c r="CE184" s="312">
        <f t="shared" si="68"/>
        <v>9</v>
      </c>
      <c r="CF184" s="313">
        <f t="shared" si="69"/>
        <v>30</v>
      </c>
      <c r="CG184" s="302"/>
    </row>
    <row r="185" spans="2:85" ht="14.25" x14ac:dyDescent="0.25">
      <c r="B185" s="9">
        <v>173</v>
      </c>
      <c r="C185" s="9" t="s">
        <v>267</v>
      </c>
      <c r="D185" s="37" t="s">
        <v>22</v>
      </c>
      <c r="E185" s="526">
        <v>20364392</v>
      </c>
      <c r="F185" s="527" t="s">
        <v>960</v>
      </c>
      <c r="G185" s="9" t="s">
        <v>53</v>
      </c>
      <c r="H185" s="9"/>
      <c r="I185" s="9"/>
      <c r="J185" s="9"/>
      <c r="K185" s="9"/>
      <c r="L185" s="9"/>
      <c r="M185" s="9"/>
      <c r="N185" s="9">
        <v>1</v>
      </c>
      <c r="O185" s="9">
        <v>2</v>
      </c>
      <c r="P185" s="299">
        <f t="shared" si="50"/>
        <v>1</v>
      </c>
      <c r="Q185" s="299">
        <f t="shared" si="50"/>
        <v>2</v>
      </c>
      <c r="R185" s="300">
        <f t="shared" si="51"/>
        <v>3</v>
      </c>
      <c r="S185" s="289">
        <v>6</v>
      </c>
      <c r="T185" s="289">
        <v>3</v>
      </c>
      <c r="U185" s="289"/>
      <c r="V185" s="289"/>
      <c r="W185" s="289"/>
      <c r="X185" s="289"/>
      <c r="Y185" s="299">
        <f t="shared" si="52"/>
        <v>6</v>
      </c>
      <c r="Z185" s="299">
        <f t="shared" si="52"/>
        <v>3</v>
      </c>
      <c r="AA185" s="10">
        <f t="shared" si="53"/>
        <v>9</v>
      </c>
      <c r="AB185" s="44">
        <f t="shared" si="54"/>
        <v>7</v>
      </c>
      <c r="AC185" s="44">
        <f t="shared" si="54"/>
        <v>5</v>
      </c>
      <c r="AD185" s="11">
        <f t="shared" si="55"/>
        <v>12</v>
      </c>
      <c r="AE185" s="12">
        <v>3</v>
      </c>
      <c r="AF185" s="12">
        <v>2</v>
      </c>
      <c r="AG185" s="10">
        <f t="shared" si="48"/>
        <v>5</v>
      </c>
      <c r="AH185" s="12">
        <v>4</v>
      </c>
      <c r="AI185" s="12">
        <v>3</v>
      </c>
      <c r="AJ185" s="10">
        <f t="shared" si="49"/>
        <v>7</v>
      </c>
      <c r="AK185" s="44">
        <f t="shared" si="56"/>
        <v>7</v>
      </c>
      <c r="AL185" s="44">
        <f t="shared" si="56"/>
        <v>5</v>
      </c>
      <c r="AM185" s="11">
        <f t="shared" si="57"/>
        <v>12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1</v>
      </c>
      <c r="AU185" s="13">
        <v>0</v>
      </c>
      <c r="AV185" s="589">
        <v>0</v>
      </c>
      <c r="AW185" s="589">
        <v>0</v>
      </c>
      <c r="AX185" s="13">
        <v>5</v>
      </c>
      <c r="AY185" s="13">
        <v>4</v>
      </c>
      <c r="AZ185" s="13">
        <v>1</v>
      </c>
      <c r="BA185" s="13">
        <v>1</v>
      </c>
      <c r="BB185" s="13">
        <v>0</v>
      </c>
      <c r="BC185" s="13">
        <v>0</v>
      </c>
      <c r="BD185" s="310">
        <f t="shared" si="58"/>
        <v>1</v>
      </c>
      <c r="BE185" s="310">
        <f t="shared" si="58"/>
        <v>0</v>
      </c>
      <c r="BF185" s="10">
        <f t="shared" si="59"/>
        <v>1</v>
      </c>
      <c r="BG185" s="311">
        <f t="shared" si="60"/>
        <v>6</v>
      </c>
      <c r="BH185" s="311">
        <f t="shared" si="60"/>
        <v>5</v>
      </c>
      <c r="BI185" s="10">
        <f t="shared" si="61"/>
        <v>11</v>
      </c>
      <c r="BJ185" s="44">
        <f t="shared" si="62"/>
        <v>7</v>
      </c>
      <c r="BK185" s="44">
        <f t="shared" si="62"/>
        <v>5</v>
      </c>
      <c r="BL185" s="11">
        <f t="shared" si="62"/>
        <v>12</v>
      </c>
      <c r="BM185" s="13">
        <v>0</v>
      </c>
      <c r="BN185" s="13">
        <v>0</v>
      </c>
      <c r="BO185" s="13">
        <v>1</v>
      </c>
      <c r="BP185" s="13">
        <v>0</v>
      </c>
      <c r="BQ185" s="13"/>
      <c r="BR185" s="13"/>
      <c r="BS185" s="13"/>
      <c r="BT185" s="13"/>
      <c r="BU185" s="299">
        <f t="shared" si="63"/>
        <v>1</v>
      </c>
      <c r="BV185" s="299">
        <f t="shared" si="63"/>
        <v>0</v>
      </c>
      <c r="BW185" s="44">
        <f t="shared" si="64"/>
        <v>1</v>
      </c>
      <c r="BX185" s="44">
        <f t="shared" si="64"/>
        <v>0</v>
      </c>
      <c r="BY185" s="11">
        <f t="shared" si="65"/>
        <v>1</v>
      </c>
      <c r="BZ185" s="14">
        <f t="shared" si="66"/>
        <v>7</v>
      </c>
      <c r="CA185" s="14">
        <f t="shared" si="66"/>
        <v>5</v>
      </c>
      <c r="CB185" s="525">
        <f t="shared" si="67"/>
        <v>1</v>
      </c>
      <c r="CC185" s="525">
        <f t="shared" si="67"/>
        <v>0</v>
      </c>
      <c r="CD185" s="312">
        <f t="shared" si="68"/>
        <v>8</v>
      </c>
      <c r="CE185" s="312">
        <f t="shared" si="68"/>
        <v>5</v>
      </c>
      <c r="CF185" s="313">
        <f t="shared" si="69"/>
        <v>13</v>
      </c>
      <c r="CG185" s="302"/>
    </row>
    <row r="186" spans="2:85" ht="14.25" x14ac:dyDescent="0.25">
      <c r="B186" s="9">
        <v>174</v>
      </c>
      <c r="C186" s="9" t="s">
        <v>267</v>
      </c>
      <c r="D186" s="37" t="s">
        <v>22</v>
      </c>
      <c r="E186" s="526">
        <v>20364393</v>
      </c>
      <c r="F186" s="527" t="s">
        <v>961</v>
      </c>
      <c r="G186" s="9" t="s">
        <v>53</v>
      </c>
      <c r="H186" s="9"/>
      <c r="I186" s="9"/>
      <c r="J186" s="9"/>
      <c r="K186" s="9"/>
      <c r="L186" s="9"/>
      <c r="M186" s="9"/>
      <c r="N186" s="9">
        <v>1</v>
      </c>
      <c r="O186" s="9">
        <v>0</v>
      </c>
      <c r="P186" s="299">
        <f t="shared" si="50"/>
        <v>1</v>
      </c>
      <c r="Q186" s="299">
        <f t="shared" si="50"/>
        <v>0</v>
      </c>
      <c r="R186" s="300">
        <f t="shared" si="51"/>
        <v>1</v>
      </c>
      <c r="S186" s="289">
        <v>11</v>
      </c>
      <c r="T186" s="289">
        <v>8</v>
      </c>
      <c r="U186" s="289"/>
      <c r="V186" s="289"/>
      <c r="W186" s="289"/>
      <c r="X186" s="289"/>
      <c r="Y186" s="299">
        <f t="shared" si="52"/>
        <v>11</v>
      </c>
      <c r="Z186" s="299">
        <f t="shared" si="52"/>
        <v>8</v>
      </c>
      <c r="AA186" s="10">
        <f t="shared" si="53"/>
        <v>19</v>
      </c>
      <c r="AB186" s="44">
        <f t="shared" si="54"/>
        <v>12</v>
      </c>
      <c r="AC186" s="44">
        <f t="shared" si="54"/>
        <v>8</v>
      </c>
      <c r="AD186" s="11">
        <f t="shared" si="55"/>
        <v>20</v>
      </c>
      <c r="AE186" s="12">
        <v>2</v>
      </c>
      <c r="AF186" s="12">
        <v>3</v>
      </c>
      <c r="AG186" s="10">
        <f t="shared" si="48"/>
        <v>5</v>
      </c>
      <c r="AH186" s="12">
        <v>10</v>
      </c>
      <c r="AI186" s="12">
        <v>5</v>
      </c>
      <c r="AJ186" s="10">
        <f t="shared" si="49"/>
        <v>15</v>
      </c>
      <c r="AK186" s="44">
        <f t="shared" si="56"/>
        <v>12</v>
      </c>
      <c r="AL186" s="44">
        <f t="shared" si="56"/>
        <v>8</v>
      </c>
      <c r="AM186" s="11">
        <f t="shared" si="57"/>
        <v>20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2</v>
      </c>
      <c r="AU186" s="13">
        <v>0</v>
      </c>
      <c r="AV186" s="589">
        <v>0</v>
      </c>
      <c r="AW186" s="589">
        <v>0</v>
      </c>
      <c r="AX186" s="13">
        <v>9</v>
      </c>
      <c r="AY186" s="13">
        <v>8</v>
      </c>
      <c r="AZ186" s="13">
        <v>1</v>
      </c>
      <c r="BA186" s="13">
        <v>0</v>
      </c>
      <c r="BB186" s="13">
        <v>0</v>
      </c>
      <c r="BC186" s="13">
        <v>0</v>
      </c>
      <c r="BD186" s="310">
        <f t="shared" si="58"/>
        <v>2</v>
      </c>
      <c r="BE186" s="310">
        <f t="shared" si="58"/>
        <v>0</v>
      </c>
      <c r="BF186" s="10">
        <f t="shared" si="59"/>
        <v>2</v>
      </c>
      <c r="BG186" s="311">
        <f t="shared" si="60"/>
        <v>10</v>
      </c>
      <c r="BH186" s="311">
        <f t="shared" si="60"/>
        <v>8</v>
      </c>
      <c r="BI186" s="10">
        <f t="shared" si="61"/>
        <v>18</v>
      </c>
      <c r="BJ186" s="44">
        <f t="shared" si="62"/>
        <v>12</v>
      </c>
      <c r="BK186" s="44">
        <f t="shared" si="62"/>
        <v>8</v>
      </c>
      <c r="BL186" s="11">
        <f t="shared" si="62"/>
        <v>20</v>
      </c>
      <c r="BM186" s="13">
        <v>0</v>
      </c>
      <c r="BN186" s="13">
        <v>0</v>
      </c>
      <c r="BO186" s="13">
        <v>0</v>
      </c>
      <c r="BP186" s="13">
        <v>0</v>
      </c>
      <c r="BQ186" s="13"/>
      <c r="BR186" s="13"/>
      <c r="BS186" s="13"/>
      <c r="BT186" s="13"/>
      <c r="BU186" s="299">
        <f t="shared" si="63"/>
        <v>0</v>
      </c>
      <c r="BV186" s="299">
        <f t="shared" si="63"/>
        <v>0</v>
      </c>
      <c r="BW186" s="44">
        <f t="shared" si="64"/>
        <v>0</v>
      </c>
      <c r="BX186" s="44">
        <f t="shared" si="64"/>
        <v>0</v>
      </c>
      <c r="BY186" s="11">
        <f t="shared" si="65"/>
        <v>0</v>
      </c>
      <c r="BZ186" s="14">
        <f t="shared" si="66"/>
        <v>12</v>
      </c>
      <c r="CA186" s="14">
        <f t="shared" si="66"/>
        <v>8</v>
      </c>
      <c r="CB186" s="525">
        <f t="shared" si="67"/>
        <v>0</v>
      </c>
      <c r="CC186" s="525">
        <f t="shared" si="67"/>
        <v>0</v>
      </c>
      <c r="CD186" s="312">
        <f t="shared" si="68"/>
        <v>12</v>
      </c>
      <c r="CE186" s="312">
        <f t="shared" si="68"/>
        <v>8</v>
      </c>
      <c r="CF186" s="313">
        <f t="shared" si="69"/>
        <v>20</v>
      </c>
      <c r="CG186" s="302"/>
    </row>
    <row r="187" spans="2:85" ht="14.25" x14ac:dyDescent="0.25">
      <c r="B187" s="9">
        <v>175</v>
      </c>
      <c r="C187" s="9" t="s">
        <v>267</v>
      </c>
      <c r="D187" s="37" t="s">
        <v>22</v>
      </c>
      <c r="E187" s="526">
        <v>20364394</v>
      </c>
      <c r="F187" s="527" t="s">
        <v>962</v>
      </c>
      <c r="G187" s="9" t="s">
        <v>53</v>
      </c>
      <c r="H187" s="9"/>
      <c r="I187" s="9"/>
      <c r="J187" s="9"/>
      <c r="K187" s="9"/>
      <c r="L187" s="9"/>
      <c r="M187" s="9"/>
      <c r="N187" s="9">
        <v>0</v>
      </c>
      <c r="O187" s="9">
        <v>1</v>
      </c>
      <c r="P187" s="299">
        <f t="shared" si="50"/>
        <v>0</v>
      </c>
      <c r="Q187" s="299">
        <f t="shared" si="50"/>
        <v>1</v>
      </c>
      <c r="R187" s="300">
        <f t="shared" si="51"/>
        <v>1</v>
      </c>
      <c r="S187" s="289">
        <v>10</v>
      </c>
      <c r="T187" s="289">
        <v>3</v>
      </c>
      <c r="U187" s="289"/>
      <c r="V187" s="289"/>
      <c r="W187" s="289"/>
      <c r="X187" s="289"/>
      <c r="Y187" s="299">
        <f t="shared" si="52"/>
        <v>10</v>
      </c>
      <c r="Z187" s="299">
        <f t="shared" si="52"/>
        <v>3</v>
      </c>
      <c r="AA187" s="10">
        <f t="shared" si="53"/>
        <v>13</v>
      </c>
      <c r="AB187" s="44">
        <f t="shared" si="54"/>
        <v>10</v>
      </c>
      <c r="AC187" s="44">
        <f t="shared" si="54"/>
        <v>4</v>
      </c>
      <c r="AD187" s="11">
        <f t="shared" si="55"/>
        <v>14</v>
      </c>
      <c r="AE187" s="12">
        <v>7</v>
      </c>
      <c r="AF187" s="12">
        <v>1</v>
      </c>
      <c r="AG187" s="10">
        <f t="shared" si="48"/>
        <v>8</v>
      </c>
      <c r="AH187" s="12">
        <v>3</v>
      </c>
      <c r="AI187" s="12">
        <v>3</v>
      </c>
      <c r="AJ187" s="10">
        <f t="shared" si="49"/>
        <v>6</v>
      </c>
      <c r="AK187" s="44">
        <f t="shared" si="56"/>
        <v>10</v>
      </c>
      <c r="AL187" s="44">
        <f t="shared" si="56"/>
        <v>4</v>
      </c>
      <c r="AM187" s="11">
        <f t="shared" si="57"/>
        <v>14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4</v>
      </c>
      <c r="AU187" s="13">
        <v>0</v>
      </c>
      <c r="AV187" s="589">
        <v>0</v>
      </c>
      <c r="AW187" s="589">
        <v>0</v>
      </c>
      <c r="AX187" s="13">
        <v>5</v>
      </c>
      <c r="AY187" s="13">
        <v>4</v>
      </c>
      <c r="AZ187" s="13">
        <v>1</v>
      </c>
      <c r="BA187" s="13">
        <v>0</v>
      </c>
      <c r="BB187" s="13">
        <v>0</v>
      </c>
      <c r="BC187" s="13">
        <v>0</v>
      </c>
      <c r="BD187" s="310">
        <f t="shared" si="58"/>
        <v>4</v>
      </c>
      <c r="BE187" s="310">
        <f t="shared" si="58"/>
        <v>0</v>
      </c>
      <c r="BF187" s="10">
        <f t="shared" si="59"/>
        <v>4</v>
      </c>
      <c r="BG187" s="311">
        <f t="shared" si="60"/>
        <v>6</v>
      </c>
      <c r="BH187" s="311">
        <f t="shared" si="60"/>
        <v>4</v>
      </c>
      <c r="BI187" s="10">
        <f t="shared" si="61"/>
        <v>10</v>
      </c>
      <c r="BJ187" s="44">
        <f t="shared" si="62"/>
        <v>10</v>
      </c>
      <c r="BK187" s="44">
        <f t="shared" si="62"/>
        <v>4</v>
      </c>
      <c r="BL187" s="11">
        <f t="shared" si="62"/>
        <v>14</v>
      </c>
      <c r="BM187" s="13">
        <v>0</v>
      </c>
      <c r="BN187" s="13">
        <v>0</v>
      </c>
      <c r="BO187" s="13">
        <v>2</v>
      </c>
      <c r="BP187" s="13">
        <v>1</v>
      </c>
      <c r="BQ187" s="13"/>
      <c r="BR187" s="13"/>
      <c r="BS187" s="13"/>
      <c r="BT187" s="13"/>
      <c r="BU187" s="299">
        <f t="shared" si="63"/>
        <v>2</v>
      </c>
      <c r="BV187" s="299">
        <f t="shared" si="63"/>
        <v>1</v>
      </c>
      <c r="BW187" s="44">
        <f t="shared" si="64"/>
        <v>2</v>
      </c>
      <c r="BX187" s="44">
        <f t="shared" si="64"/>
        <v>1</v>
      </c>
      <c r="BY187" s="11">
        <f t="shared" si="65"/>
        <v>3</v>
      </c>
      <c r="BZ187" s="14">
        <f t="shared" si="66"/>
        <v>10</v>
      </c>
      <c r="CA187" s="14">
        <f t="shared" si="66"/>
        <v>4</v>
      </c>
      <c r="CB187" s="525">
        <f t="shared" si="67"/>
        <v>2</v>
      </c>
      <c r="CC187" s="525">
        <f t="shared" si="67"/>
        <v>1</v>
      </c>
      <c r="CD187" s="312">
        <f t="shared" si="68"/>
        <v>12</v>
      </c>
      <c r="CE187" s="312">
        <f t="shared" si="68"/>
        <v>5</v>
      </c>
      <c r="CF187" s="313">
        <f t="shared" si="69"/>
        <v>17</v>
      </c>
      <c r="CG187" s="302"/>
    </row>
    <row r="188" spans="2:85" ht="14.25" x14ac:dyDescent="0.25">
      <c r="B188" s="9">
        <v>176</v>
      </c>
      <c r="C188" s="9" t="s">
        <v>267</v>
      </c>
      <c r="D188" s="37" t="s">
        <v>22</v>
      </c>
      <c r="E188" s="526">
        <v>20364395</v>
      </c>
      <c r="F188" s="527" t="s">
        <v>963</v>
      </c>
      <c r="G188" s="9" t="s">
        <v>53</v>
      </c>
      <c r="H188" s="9"/>
      <c r="I188" s="9"/>
      <c r="J188" s="9"/>
      <c r="K188" s="9"/>
      <c r="L188" s="9"/>
      <c r="M188" s="9"/>
      <c r="N188" s="9">
        <v>6</v>
      </c>
      <c r="O188" s="9">
        <v>0</v>
      </c>
      <c r="P188" s="299">
        <f t="shared" si="50"/>
        <v>6</v>
      </c>
      <c r="Q188" s="299">
        <f t="shared" si="50"/>
        <v>0</v>
      </c>
      <c r="R188" s="300">
        <f t="shared" si="51"/>
        <v>6</v>
      </c>
      <c r="S188" s="289">
        <v>5</v>
      </c>
      <c r="T188" s="289">
        <v>3</v>
      </c>
      <c r="U188" s="289"/>
      <c r="V188" s="289"/>
      <c r="W188" s="289"/>
      <c r="X188" s="289"/>
      <c r="Y188" s="299">
        <f t="shared" si="52"/>
        <v>5</v>
      </c>
      <c r="Z188" s="299">
        <f t="shared" si="52"/>
        <v>3</v>
      </c>
      <c r="AA188" s="10">
        <f t="shared" si="53"/>
        <v>8</v>
      </c>
      <c r="AB188" s="44">
        <f t="shared" si="54"/>
        <v>11</v>
      </c>
      <c r="AC188" s="44">
        <f t="shared" si="54"/>
        <v>3</v>
      </c>
      <c r="AD188" s="11">
        <f t="shared" si="55"/>
        <v>14</v>
      </c>
      <c r="AE188" s="12">
        <v>4</v>
      </c>
      <c r="AF188" s="12">
        <v>0</v>
      </c>
      <c r="AG188" s="10">
        <f t="shared" si="48"/>
        <v>4</v>
      </c>
      <c r="AH188" s="12">
        <v>7</v>
      </c>
      <c r="AI188" s="12">
        <v>3</v>
      </c>
      <c r="AJ188" s="10">
        <f t="shared" si="49"/>
        <v>10</v>
      </c>
      <c r="AK188" s="44">
        <f t="shared" si="56"/>
        <v>11</v>
      </c>
      <c r="AL188" s="44">
        <f t="shared" si="56"/>
        <v>3</v>
      </c>
      <c r="AM188" s="11">
        <f t="shared" si="57"/>
        <v>14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2</v>
      </c>
      <c r="AU188" s="13">
        <v>0</v>
      </c>
      <c r="AV188" s="589">
        <v>0</v>
      </c>
      <c r="AW188" s="589">
        <v>0</v>
      </c>
      <c r="AX188" s="13">
        <v>4</v>
      </c>
      <c r="AY188" s="13">
        <v>3</v>
      </c>
      <c r="AZ188" s="13">
        <v>5</v>
      </c>
      <c r="BA188" s="13">
        <v>0</v>
      </c>
      <c r="BB188" s="13">
        <v>0</v>
      </c>
      <c r="BC188" s="13">
        <v>0</v>
      </c>
      <c r="BD188" s="310">
        <f t="shared" si="58"/>
        <v>2</v>
      </c>
      <c r="BE188" s="310">
        <f t="shared" si="58"/>
        <v>0</v>
      </c>
      <c r="BF188" s="10">
        <f t="shared" si="59"/>
        <v>2</v>
      </c>
      <c r="BG188" s="311">
        <f t="shared" si="60"/>
        <v>9</v>
      </c>
      <c r="BH188" s="311">
        <f t="shared" si="60"/>
        <v>3</v>
      </c>
      <c r="BI188" s="10">
        <f t="shared" si="61"/>
        <v>12</v>
      </c>
      <c r="BJ188" s="44">
        <f t="shared" si="62"/>
        <v>11</v>
      </c>
      <c r="BK188" s="44">
        <f t="shared" si="62"/>
        <v>3</v>
      </c>
      <c r="BL188" s="11">
        <f t="shared" si="62"/>
        <v>14</v>
      </c>
      <c r="BM188" s="13">
        <v>0</v>
      </c>
      <c r="BN188" s="13">
        <v>0</v>
      </c>
      <c r="BO188" s="13">
        <v>0</v>
      </c>
      <c r="BP188" s="13">
        <v>0</v>
      </c>
      <c r="BQ188" s="13"/>
      <c r="BR188" s="13"/>
      <c r="BS188" s="13"/>
      <c r="BT188" s="13"/>
      <c r="BU188" s="299">
        <f t="shared" si="63"/>
        <v>0</v>
      </c>
      <c r="BV188" s="299">
        <f t="shared" si="63"/>
        <v>0</v>
      </c>
      <c r="BW188" s="44">
        <f t="shared" si="64"/>
        <v>0</v>
      </c>
      <c r="BX188" s="44">
        <f t="shared" si="64"/>
        <v>0</v>
      </c>
      <c r="BY188" s="11">
        <f t="shared" si="65"/>
        <v>0</v>
      </c>
      <c r="BZ188" s="14">
        <f t="shared" si="66"/>
        <v>11</v>
      </c>
      <c r="CA188" s="14">
        <f t="shared" si="66"/>
        <v>3</v>
      </c>
      <c r="CB188" s="525">
        <f t="shared" si="67"/>
        <v>0</v>
      </c>
      <c r="CC188" s="525">
        <f t="shared" si="67"/>
        <v>0</v>
      </c>
      <c r="CD188" s="312">
        <f t="shared" si="68"/>
        <v>11</v>
      </c>
      <c r="CE188" s="312">
        <f t="shared" si="68"/>
        <v>3</v>
      </c>
      <c r="CF188" s="313">
        <f t="shared" si="69"/>
        <v>14</v>
      </c>
      <c r="CG188" s="302"/>
    </row>
    <row r="189" spans="2:85" ht="14.25" x14ac:dyDescent="0.25">
      <c r="B189" s="9">
        <v>177</v>
      </c>
      <c r="C189" s="9" t="s">
        <v>267</v>
      </c>
      <c r="D189" s="37" t="s">
        <v>22</v>
      </c>
      <c r="E189" s="526">
        <v>20364396</v>
      </c>
      <c r="F189" s="527" t="s">
        <v>964</v>
      </c>
      <c r="G189" s="9" t="s">
        <v>53</v>
      </c>
      <c r="H189" s="9"/>
      <c r="I189" s="9"/>
      <c r="J189" s="9"/>
      <c r="K189" s="9"/>
      <c r="L189" s="9"/>
      <c r="M189" s="9"/>
      <c r="N189" s="9">
        <v>0</v>
      </c>
      <c r="O189" s="9">
        <v>0</v>
      </c>
      <c r="P189" s="299">
        <f t="shared" si="50"/>
        <v>0</v>
      </c>
      <c r="Q189" s="299">
        <f t="shared" si="50"/>
        <v>0</v>
      </c>
      <c r="R189" s="300">
        <f t="shared" si="51"/>
        <v>0</v>
      </c>
      <c r="S189" s="289">
        <v>6</v>
      </c>
      <c r="T189" s="289">
        <v>4</v>
      </c>
      <c r="U189" s="289"/>
      <c r="V189" s="289"/>
      <c r="W189" s="289"/>
      <c r="X189" s="289"/>
      <c r="Y189" s="299">
        <f t="shared" si="52"/>
        <v>6</v>
      </c>
      <c r="Z189" s="299">
        <f t="shared" si="52"/>
        <v>4</v>
      </c>
      <c r="AA189" s="10">
        <f t="shared" si="53"/>
        <v>10</v>
      </c>
      <c r="AB189" s="44">
        <f t="shared" si="54"/>
        <v>6</v>
      </c>
      <c r="AC189" s="44">
        <f t="shared" si="54"/>
        <v>4</v>
      </c>
      <c r="AD189" s="11">
        <f t="shared" si="55"/>
        <v>10</v>
      </c>
      <c r="AE189" s="12">
        <v>3</v>
      </c>
      <c r="AF189" s="12">
        <v>4</v>
      </c>
      <c r="AG189" s="10">
        <f t="shared" si="48"/>
        <v>7</v>
      </c>
      <c r="AH189" s="12">
        <v>3</v>
      </c>
      <c r="AI189" s="12">
        <v>0</v>
      </c>
      <c r="AJ189" s="10">
        <f t="shared" si="49"/>
        <v>3</v>
      </c>
      <c r="AK189" s="44">
        <f t="shared" si="56"/>
        <v>6</v>
      </c>
      <c r="AL189" s="44">
        <f t="shared" si="56"/>
        <v>4</v>
      </c>
      <c r="AM189" s="11">
        <f t="shared" si="57"/>
        <v>10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589">
        <v>0</v>
      </c>
      <c r="AW189" s="589">
        <v>0</v>
      </c>
      <c r="AX189" s="13">
        <v>6</v>
      </c>
      <c r="AY189" s="13">
        <v>4</v>
      </c>
      <c r="AZ189" s="13">
        <v>0</v>
      </c>
      <c r="BA189" s="13">
        <v>0</v>
      </c>
      <c r="BB189" s="13">
        <v>0</v>
      </c>
      <c r="BC189" s="13">
        <v>0</v>
      </c>
      <c r="BD189" s="310">
        <f t="shared" si="58"/>
        <v>0</v>
      </c>
      <c r="BE189" s="310">
        <f t="shared" si="58"/>
        <v>0</v>
      </c>
      <c r="BF189" s="10">
        <f t="shared" si="59"/>
        <v>0</v>
      </c>
      <c r="BG189" s="311">
        <f t="shared" si="60"/>
        <v>6</v>
      </c>
      <c r="BH189" s="311">
        <f t="shared" si="60"/>
        <v>4</v>
      </c>
      <c r="BI189" s="10">
        <f t="shared" si="61"/>
        <v>10</v>
      </c>
      <c r="BJ189" s="44">
        <f t="shared" si="62"/>
        <v>6</v>
      </c>
      <c r="BK189" s="44">
        <f t="shared" si="62"/>
        <v>4</v>
      </c>
      <c r="BL189" s="11">
        <f t="shared" si="62"/>
        <v>10</v>
      </c>
      <c r="BM189" s="13">
        <v>0</v>
      </c>
      <c r="BN189" s="13">
        <v>0</v>
      </c>
      <c r="BO189" s="13">
        <v>1</v>
      </c>
      <c r="BP189" s="13">
        <v>0</v>
      </c>
      <c r="BQ189" s="13"/>
      <c r="BR189" s="13"/>
      <c r="BS189" s="13"/>
      <c r="BT189" s="13"/>
      <c r="BU189" s="299">
        <f t="shared" si="63"/>
        <v>1</v>
      </c>
      <c r="BV189" s="299">
        <f t="shared" si="63"/>
        <v>0</v>
      </c>
      <c r="BW189" s="44">
        <f t="shared" si="64"/>
        <v>1</v>
      </c>
      <c r="BX189" s="44">
        <f t="shared" si="64"/>
        <v>0</v>
      </c>
      <c r="BY189" s="11">
        <f t="shared" si="65"/>
        <v>1</v>
      </c>
      <c r="BZ189" s="14">
        <f t="shared" si="66"/>
        <v>6</v>
      </c>
      <c r="CA189" s="14">
        <f t="shared" si="66"/>
        <v>4</v>
      </c>
      <c r="CB189" s="525">
        <f t="shared" si="67"/>
        <v>1</v>
      </c>
      <c r="CC189" s="525">
        <f t="shared" si="67"/>
        <v>0</v>
      </c>
      <c r="CD189" s="312">
        <f t="shared" si="68"/>
        <v>7</v>
      </c>
      <c r="CE189" s="312">
        <f t="shared" si="68"/>
        <v>4</v>
      </c>
      <c r="CF189" s="313">
        <f t="shared" si="69"/>
        <v>11</v>
      </c>
      <c r="CG189" s="302"/>
    </row>
    <row r="190" spans="2:85" ht="14.25" x14ac:dyDescent="0.25">
      <c r="B190" s="9">
        <v>178</v>
      </c>
      <c r="C190" s="9" t="s">
        <v>267</v>
      </c>
      <c r="D190" s="37" t="s">
        <v>23</v>
      </c>
      <c r="E190" s="526">
        <v>20364336</v>
      </c>
      <c r="F190" s="527" t="s">
        <v>965</v>
      </c>
      <c r="G190" s="9" t="s">
        <v>53</v>
      </c>
      <c r="H190" s="9"/>
      <c r="I190" s="9"/>
      <c r="J190" s="9"/>
      <c r="K190" s="9"/>
      <c r="L190" s="9"/>
      <c r="M190" s="9"/>
      <c r="N190" s="9">
        <v>2</v>
      </c>
      <c r="O190" s="9">
        <v>3</v>
      </c>
      <c r="P190" s="299">
        <f t="shared" si="50"/>
        <v>2</v>
      </c>
      <c r="Q190" s="299">
        <f t="shared" si="50"/>
        <v>3</v>
      </c>
      <c r="R190" s="300">
        <f t="shared" si="51"/>
        <v>5</v>
      </c>
      <c r="S190" s="289">
        <v>9</v>
      </c>
      <c r="T190" s="289">
        <v>3</v>
      </c>
      <c r="U190" s="289"/>
      <c r="V190" s="289"/>
      <c r="W190" s="289"/>
      <c r="X190" s="289"/>
      <c r="Y190" s="299">
        <f t="shared" si="52"/>
        <v>9</v>
      </c>
      <c r="Z190" s="299">
        <f t="shared" si="52"/>
        <v>3</v>
      </c>
      <c r="AA190" s="10">
        <f t="shared" si="53"/>
        <v>12</v>
      </c>
      <c r="AB190" s="44">
        <f t="shared" si="54"/>
        <v>11</v>
      </c>
      <c r="AC190" s="44">
        <f t="shared" si="54"/>
        <v>6</v>
      </c>
      <c r="AD190" s="11">
        <f t="shared" si="55"/>
        <v>17</v>
      </c>
      <c r="AE190" s="12">
        <v>2</v>
      </c>
      <c r="AF190" s="12">
        <v>2</v>
      </c>
      <c r="AG190" s="10">
        <f t="shared" si="48"/>
        <v>4</v>
      </c>
      <c r="AH190" s="12">
        <v>9</v>
      </c>
      <c r="AI190" s="12">
        <v>4</v>
      </c>
      <c r="AJ190" s="10">
        <f t="shared" si="49"/>
        <v>13</v>
      </c>
      <c r="AK190" s="44">
        <f t="shared" si="56"/>
        <v>11</v>
      </c>
      <c r="AL190" s="44">
        <f t="shared" si="56"/>
        <v>6</v>
      </c>
      <c r="AM190" s="11">
        <f t="shared" si="57"/>
        <v>17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589">
        <v>0</v>
      </c>
      <c r="AW190" s="589">
        <v>0</v>
      </c>
      <c r="AX190" s="13">
        <v>9</v>
      </c>
      <c r="AY190" s="13">
        <v>6</v>
      </c>
      <c r="AZ190" s="13">
        <v>2</v>
      </c>
      <c r="BA190" s="13">
        <v>0</v>
      </c>
      <c r="BB190" s="13">
        <v>0</v>
      </c>
      <c r="BC190" s="13">
        <v>0</v>
      </c>
      <c r="BD190" s="310">
        <f t="shared" si="58"/>
        <v>0</v>
      </c>
      <c r="BE190" s="310">
        <f t="shared" si="58"/>
        <v>0</v>
      </c>
      <c r="BF190" s="10">
        <f t="shared" si="59"/>
        <v>0</v>
      </c>
      <c r="BG190" s="311">
        <f t="shared" si="60"/>
        <v>11</v>
      </c>
      <c r="BH190" s="311">
        <f t="shared" si="60"/>
        <v>6</v>
      </c>
      <c r="BI190" s="10">
        <f t="shared" si="61"/>
        <v>17</v>
      </c>
      <c r="BJ190" s="44">
        <f t="shared" si="62"/>
        <v>11</v>
      </c>
      <c r="BK190" s="44">
        <f t="shared" si="62"/>
        <v>6</v>
      </c>
      <c r="BL190" s="11">
        <f t="shared" si="62"/>
        <v>17</v>
      </c>
      <c r="BM190" s="13">
        <v>0</v>
      </c>
      <c r="BN190" s="13">
        <v>0</v>
      </c>
      <c r="BO190" s="13">
        <v>0</v>
      </c>
      <c r="BP190" s="13">
        <v>1</v>
      </c>
      <c r="BQ190" s="13"/>
      <c r="BR190" s="13"/>
      <c r="BS190" s="13"/>
      <c r="BT190" s="13"/>
      <c r="BU190" s="299">
        <f t="shared" si="63"/>
        <v>0</v>
      </c>
      <c r="BV190" s="299">
        <f t="shared" si="63"/>
        <v>1</v>
      </c>
      <c r="BW190" s="44">
        <f t="shared" si="64"/>
        <v>0</v>
      </c>
      <c r="BX190" s="44">
        <f t="shared" si="64"/>
        <v>1</v>
      </c>
      <c r="BY190" s="11">
        <f t="shared" si="65"/>
        <v>1</v>
      </c>
      <c r="BZ190" s="14">
        <f t="shared" si="66"/>
        <v>11</v>
      </c>
      <c r="CA190" s="14">
        <f t="shared" si="66"/>
        <v>6</v>
      </c>
      <c r="CB190" s="525">
        <f t="shared" si="67"/>
        <v>0</v>
      </c>
      <c r="CC190" s="525">
        <f t="shared" si="67"/>
        <v>1</v>
      </c>
      <c r="CD190" s="312">
        <f t="shared" si="68"/>
        <v>11</v>
      </c>
      <c r="CE190" s="312">
        <f t="shared" si="68"/>
        <v>7</v>
      </c>
      <c r="CF190" s="313">
        <f t="shared" si="69"/>
        <v>18</v>
      </c>
      <c r="CG190" s="302"/>
    </row>
    <row r="191" spans="2:85" ht="14.25" x14ac:dyDescent="0.25">
      <c r="B191" s="9">
        <v>179</v>
      </c>
      <c r="C191" s="9" t="s">
        <v>267</v>
      </c>
      <c r="D191" s="37" t="s">
        <v>23</v>
      </c>
      <c r="E191" s="526">
        <v>20364353</v>
      </c>
      <c r="F191" s="527" t="s">
        <v>966</v>
      </c>
      <c r="G191" s="9" t="s">
        <v>53</v>
      </c>
      <c r="H191" s="9"/>
      <c r="I191" s="9"/>
      <c r="J191" s="9"/>
      <c r="K191" s="9"/>
      <c r="L191" s="9"/>
      <c r="M191" s="9"/>
      <c r="N191" s="9">
        <v>0</v>
      </c>
      <c r="O191" s="9">
        <v>5</v>
      </c>
      <c r="P191" s="299">
        <f t="shared" si="50"/>
        <v>0</v>
      </c>
      <c r="Q191" s="299">
        <f t="shared" si="50"/>
        <v>5</v>
      </c>
      <c r="R191" s="300">
        <f t="shared" si="51"/>
        <v>5</v>
      </c>
      <c r="S191" s="289">
        <v>11</v>
      </c>
      <c r="T191" s="289">
        <v>8</v>
      </c>
      <c r="U191" s="289"/>
      <c r="V191" s="289"/>
      <c r="W191" s="289"/>
      <c r="X191" s="289"/>
      <c r="Y191" s="299">
        <f t="shared" si="52"/>
        <v>11</v>
      </c>
      <c r="Z191" s="299">
        <f t="shared" si="52"/>
        <v>8</v>
      </c>
      <c r="AA191" s="10">
        <f t="shared" si="53"/>
        <v>19</v>
      </c>
      <c r="AB191" s="44">
        <f t="shared" si="54"/>
        <v>11</v>
      </c>
      <c r="AC191" s="44">
        <f t="shared" si="54"/>
        <v>13</v>
      </c>
      <c r="AD191" s="11">
        <f t="shared" si="55"/>
        <v>24</v>
      </c>
      <c r="AE191" s="12">
        <v>5</v>
      </c>
      <c r="AF191" s="12">
        <v>8</v>
      </c>
      <c r="AG191" s="10">
        <f t="shared" si="48"/>
        <v>13</v>
      </c>
      <c r="AH191" s="12">
        <v>6</v>
      </c>
      <c r="AI191" s="12">
        <v>5</v>
      </c>
      <c r="AJ191" s="10">
        <f t="shared" si="49"/>
        <v>11</v>
      </c>
      <c r="AK191" s="44">
        <f t="shared" si="56"/>
        <v>11</v>
      </c>
      <c r="AL191" s="44">
        <f t="shared" si="56"/>
        <v>13</v>
      </c>
      <c r="AM191" s="11">
        <f t="shared" si="57"/>
        <v>24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2</v>
      </c>
      <c r="AU191" s="13">
        <v>3</v>
      </c>
      <c r="AV191" s="589">
        <v>0</v>
      </c>
      <c r="AW191" s="589">
        <v>0</v>
      </c>
      <c r="AX191" s="13">
        <v>9</v>
      </c>
      <c r="AY191" s="13">
        <v>9</v>
      </c>
      <c r="AZ191" s="13">
        <v>0</v>
      </c>
      <c r="BA191" s="13">
        <v>1</v>
      </c>
      <c r="BB191" s="13">
        <v>0</v>
      </c>
      <c r="BC191" s="13">
        <v>0</v>
      </c>
      <c r="BD191" s="310">
        <f t="shared" si="58"/>
        <v>2</v>
      </c>
      <c r="BE191" s="310">
        <f t="shared" si="58"/>
        <v>3</v>
      </c>
      <c r="BF191" s="10">
        <f t="shared" si="59"/>
        <v>5</v>
      </c>
      <c r="BG191" s="311">
        <f t="shared" si="60"/>
        <v>9</v>
      </c>
      <c r="BH191" s="311">
        <f t="shared" si="60"/>
        <v>10</v>
      </c>
      <c r="BI191" s="10">
        <f t="shared" si="61"/>
        <v>19</v>
      </c>
      <c r="BJ191" s="44">
        <f t="shared" si="62"/>
        <v>11</v>
      </c>
      <c r="BK191" s="44">
        <f t="shared" si="62"/>
        <v>13</v>
      </c>
      <c r="BL191" s="11">
        <f t="shared" si="62"/>
        <v>24</v>
      </c>
      <c r="BM191" s="13">
        <v>0</v>
      </c>
      <c r="BN191" s="13">
        <v>0</v>
      </c>
      <c r="BO191" s="13">
        <v>4</v>
      </c>
      <c r="BP191" s="13">
        <v>2</v>
      </c>
      <c r="BQ191" s="13"/>
      <c r="BR191" s="13"/>
      <c r="BS191" s="13"/>
      <c r="BT191" s="13"/>
      <c r="BU191" s="299">
        <f t="shared" si="63"/>
        <v>4</v>
      </c>
      <c r="BV191" s="299">
        <f t="shared" si="63"/>
        <v>2</v>
      </c>
      <c r="BW191" s="44">
        <f t="shared" si="64"/>
        <v>4</v>
      </c>
      <c r="BX191" s="44">
        <f t="shared" si="64"/>
        <v>2</v>
      </c>
      <c r="BY191" s="11">
        <f t="shared" si="65"/>
        <v>6</v>
      </c>
      <c r="BZ191" s="14">
        <f t="shared" si="66"/>
        <v>11</v>
      </c>
      <c r="CA191" s="14">
        <f t="shared" si="66"/>
        <v>13</v>
      </c>
      <c r="CB191" s="525">
        <f t="shared" si="67"/>
        <v>4</v>
      </c>
      <c r="CC191" s="525">
        <f t="shared" si="67"/>
        <v>2</v>
      </c>
      <c r="CD191" s="312">
        <f t="shared" si="68"/>
        <v>15</v>
      </c>
      <c r="CE191" s="312">
        <f t="shared" si="68"/>
        <v>15</v>
      </c>
      <c r="CF191" s="313">
        <f t="shared" si="69"/>
        <v>30</v>
      </c>
      <c r="CG191" s="302"/>
    </row>
    <row r="192" spans="2:85" ht="14.25" x14ac:dyDescent="0.25">
      <c r="B192" s="9">
        <v>180</v>
      </c>
      <c r="C192" s="9" t="s">
        <v>267</v>
      </c>
      <c r="D192" s="37" t="s">
        <v>23</v>
      </c>
      <c r="E192" s="526">
        <v>20364354</v>
      </c>
      <c r="F192" s="527" t="s">
        <v>967</v>
      </c>
      <c r="G192" s="9" t="s">
        <v>53</v>
      </c>
      <c r="H192" s="9"/>
      <c r="I192" s="9"/>
      <c r="J192" s="9"/>
      <c r="K192" s="9"/>
      <c r="L192" s="9"/>
      <c r="M192" s="9"/>
      <c r="N192" s="9">
        <v>0</v>
      </c>
      <c r="O192" s="9">
        <v>1</v>
      </c>
      <c r="P192" s="299">
        <f t="shared" si="50"/>
        <v>0</v>
      </c>
      <c r="Q192" s="299">
        <f t="shared" si="50"/>
        <v>1</v>
      </c>
      <c r="R192" s="300">
        <f t="shared" si="51"/>
        <v>1</v>
      </c>
      <c r="S192" s="289">
        <v>9</v>
      </c>
      <c r="T192" s="289">
        <v>7</v>
      </c>
      <c r="U192" s="289"/>
      <c r="V192" s="289"/>
      <c r="W192" s="289"/>
      <c r="X192" s="289"/>
      <c r="Y192" s="299">
        <f t="shared" si="52"/>
        <v>9</v>
      </c>
      <c r="Z192" s="299">
        <f t="shared" si="52"/>
        <v>7</v>
      </c>
      <c r="AA192" s="10">
        <f t="shared" si="53"/>
        <v>16</v>
      </c>
      <c r="AB192" s="44">
        <f t="shared" si="54"/>
        <v>9</v>
      </c>
      <c r="AC192" s="44">
        <f t="shared" si="54"/>
        <v>8</v>
      </c>
      <c r="AD192" s="11">
        <f t="shared" si="55"/>
        <v>17</v>
      </c>
      <c r="AE192" s="12">
        <v>6</v>
      </c>
      <c r="AF192" s="12">
        <v>3</v>
      </c>
      <c r="AG192" s="10">
        <f t="shared" si="48"/>
        <v>9</v>
      </c>
      <c r="AH192" s="12">
        <v>3</v>
      </c>
      <c r="AI192" s="12">
        <v>5</v>
      </c>
      <c r="AJ192" s="10">
        <f t="shared" si="49"/>
        <v>8</v>
      </c>
      <c r="AK192" s="44">
        <f t="shared" si="56"/>
        <v>9</v>
      </c>
      <c r="AL192" s="44">
        <f t="shared" si="56"/>
        <v>8</v>
      </c>
      <c r="AM192" s="11">
        <f t="shared" si="57"/>
        <v>17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4</v>
      </c>
      <c r="AU192" s="13">
        <v>0</v>
      </c>
      <c r="AV192" s="589">
        <v>0</v>
      </c>
      <c r="AW192" s="589">
        <v>0</v>
      </c>
      <c r="AX192" s="13">
        <v>5</v>
      </c>
      <c r="AY192" s="13">
        <v>7</v>
      </c>
      <c r="AZ192" s="13">
        <v>0</v>
      </c>
      <c r="BA192" s="13">
        <v>1</v>
      </c>
      <c r="BB192" s="13">
        <v>0</v>
      </c>
      <c r="BC192" s="13">
        <v>0</v>
      </c>
      <c r="BD192" s="310">
        <f t="shared" si="58"/>
        <v>4</v>
      </c>
      <c r="BE192" s="310">
        <f t="shared" si="58"/>
        <v>0</v>
      </c>
      <c r="BF192" s="10">
        <f t="shared" si="59"/>
        <v>4</v>
      </c>
      <c r="BG192" s="311">
        <f t="shared" si="60"/>
        <v>5</v>
      </c>
      <c r="BH192" s="311">
        <f t="shared" si="60"/>
        <v>8</v>
      </c>
      <c r="BI192" s="10">
        <f t="shared" si="61"/>
        <v>13</v>
      </c>
      <c r="BJ192" s="44">
        <f t="shared" si="62"/>
        <v>9</v>
      </c>
      <c r="BK192" s="44">
        <f t="shared" si="62"/>
        <v>8</v>
      </c>
      <c r="BL192" s="11">
        <f t="shared" si="62"/>
        <v>17</v>
      </c>
      <c r="BM192" s="13">
        <v>0</v>
      </c>
      <c r="BN192" s="13">
        <v>0</v>
      </c>
      <c r="BO192" s="13">
        <v>2</v>
      </c>
      <c r="BP192" s="13">
        <v>1</v>
      </c>
      <c r="BQ192" s="13"/>
      <c r="BR192" s="13"/>
      <c r="BS192" s="13"/>
      <c r="BT192" s="13"/>
      <c r="BU192" s="299">
        <f t="shared" si="63"/>
        <v>2</v>
      </c>
      <c r="BV192" s="299">
        <f t="shared" si="63"/>
        <v>1</v>
      </c>
      <c r="BW192" s="44">
        <f t="shared" si="64"/>
        <v>2</v>
      </c>
      <c r="BX192" s="44">
        <f t="shared" si="64"/>
        <v>1</v>
      </c>
      <c r="BY192" s="11">
        <f t="shared" si="65"/>
        <v>3</v>
      </c>
      <c r="BZ192" s="14">
        <f t="shared" si="66"/>
        <v>9</v>
      </c>
      <c r="CA192" s="14">
        <f t="shared" si="66"/>
        <v>8</v>
      </c>
      <c r="CB192" s="525">
        <f t="shared" si="67"/>
        <v>2</v>
      </c>
      <c r="CC192" s="525">
        <f t="shared" si="67"/>
        <v>1</v>
      </c>
      <c r="CD192" s="312">
        <f t="shared" si="68"/>
        <v>11</v>
      </c>
      <c r="CE192" s="312">
        <f t="shared" si="68"/>
        <v>9</v>
      </c>
      <c r="CF192" s="313">
        <f t="shared" si="69"/>
        <v>20</v>
      </c>
      <c r="CG192" s="302"/>
    </row>
    <row r="193" spans="2:85" ht="14.25" x14ac:dyDescent="0.25">
      <c r="B193" s="9">
        <v>181</v>
      </c>
      <c r="C193" s="9" t="s">
        <v>267</v>
      </c>
      <c r="D193" s="37" t="s">
        <v>26</v>
      </c>
      <c r="E193" s="526">
        <v>20364412</v>
      </c>
      <c r="F193" s="527" t="s">
        <v>968</v>
      </c>
      <c r="G193" s="9" t="s">
        <v>53</v>
      </c>
      <c r="H193" s="9"/>
      <c r="I193" s="9"/>
      <c r="J193" s="9"/>
      <c r="K193" s="9"/>
      <c r="L193" s="9"/>
      <c r="M193" s="9"/>
      <c r="N193" s="9">
        <v>3</v>
      </c>
      <c r="O193" s="9">
        <v>4</v>
      </c>
      <c r="P193" s="299">
        <f t="shared" si="50"/>
        <v>3</v>
      </c>
      <c r="Q193" s="299">
        <f t="shared" si="50"/>
        <v>4</v>
      </c>
      <c r="R193" s="300">
        <f t="shared" si="51"/>
        <v>7</v>
      </c>
      <c r="S193" s="289">
        <v>11</v>
      </c>
      <c r="T193" s="289">
        <v>3</v>
      </c>
      <c r="U193" s="289"/>
      <c r="V193" s="289"/>
      <c r="W193" s="289"/>
      <c r="X193" s="289"/>
      <c r="Y193" s="299">
        <f t="shared" si="52"/>
        <v>11</v>
      </c>
      <c r="Z193" s="299">
        <f t="shared" si="52"/>
        <v>3</v>
      </c>
      <c r="AA193" s="10">
        <f t="shared" si="53"/>
        <v>14</v>
      </c>
      <c r="AB193" s="44">
        <f t="shared" si="54"/>
        <v>14</v>
      </c>
      <c r="AC193" s="44">
        <f t="shared" si="54"/>
        <v>7</v>
      </c>
      <c r="AD193" s="11">
        <f t="shared" si="55"/>
        <v>21</v>
      </c>
      <c r="AE193" s="12">
        <v>7</v>
      </c>
      <c r="AF193" s="12">
        <v>2</v>
      </c>
      <c r="AG193" s="10">
        <f t="shared" si="48"/>
        <v>9</v>
      </c>
      <c r="AH193" s="12">
        <v>7</v>
      </c>
      <c r="AI193" s="12">
        <v>5</v>
      </c>
      <c r="AJ193" s="10">
        <f t="shared" si="49"/>
        <v>12</v>
      </c>
      <c r="AK193" s="44">
        <f t="shared" si="56"/>
        <v>14</v>
      </c>
      <c r="AL193" s="44">
        <f t="shared" si="56"/>
        <v>7</v>
      </c>
      <c r="AM193" s="11">
        <f t="shared" si="57"/>
        <v>21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2</v>
      </c>
      <c r="AU193" s="13">
        <v>0</v>
      </c>
      <c r="AV193" s="589">
        <v>0</v>
      </c>
      <c r="AW193" s="589">
        <v>0</v>
      </c>
      <c r="AX193" s="13">
        <v>12</v>
      </c>
      <c r="AY193" s="13">
        <v>7</v>
      </c>
      <c r="AZ193" s="13">
        <v>0</v>
      </c>
      <c r="BA193" s="13">
        <v>0</v>
      </c>
      <c r="BB193" s="13">
        <v>0</v>
      </c>
      <c r="BC193" s="13">
        <v>0</v>
      </c>
      <c r="BD193" s="310">
        <f t="shared" si="58"/>
        <v>2</v>
      </c>
      <c r="BE193" s="310">
        <f t="shared" si="58"/>
        <v>0</v>
      </c>
      <c r="BF193" s="10">
        <f t="shared" si="59"/>
        <v>2</v>
      </c>
      <c r="BG193" s="311">
        <f t="shared" si="60"/>
        <v>12</v>
      </c>
      <c r="BH193" s="311">
        <f t="shared" si="60"/>
        <v>7</v>
      </c>
      <c r="BI193" s="10">
        <f t="shared" si="61"/>
        <v>19</v>
      </c>
      <c r="BJ193" s="44">
        <f t="shared" si="62"/>
        <v>14</v>
      </c>
      <c r="BK193" s="44">
        <f t="shared" si="62"/>
        <v>7</v>
      </c>
      <c r="BL193" s="11">
        <f t="shared" si="62"/>
        <v>21</v>
      </c>
      <c r="BM193" s="13">
        <v>0</v>
      </c>
      <c r="BN193" s="13">
        <v>0</v>
      </c>
      <c r="BO193" s="13">
        <v>4</v>
      </c>
      <c r="BP193" s="13">
        <v>1</v>
      </c>
      <c r="BQ193" s="13"/>
      <c r="BR193" s="13"/>
      <c r="BS193" s="13"/>
      <c r="BT193" s="13"/>
      <c r="BU193" s="299">
        <f t="shared" si="63"/>
        <v>4</v>
      </c>
      <c r="BV193" s="299">
        <f t="shared" si="63"/>
        <v>1</v>
      </c>
      <c r="BW193" s="44">
        <f t="shared" si="64"/>
        <v>4</v>
      </c>
      <c r="BX193" s="44">
        <f t="shared" si="64"/>
        <v>1</v>
      </c>
      <c r="BY193" s="11">
        <f t="shared" si="65"/>
        <v>5</v>
      </c>
      <c r="BZ193" s="14">
        <f t="shared" si="66"/>
        <v>14</v>
      </c>
      <c r="CA193" s="14">
        <f t="shared" si="66"/>
        <v>7</v>
      </c>
      <c r="CB193" s="525">
        <f t="shared" si="67"/>
        <v>4</v>
      </c>
      <c r="CC193" s="525">
        <f t="shared" si="67"/>
        <v>1</v>
      </c>
      <c r="CD193" s="312">
        <f t="shared" si="68"/>
        <v>18</v>
      </c>
      <c r="CE193" s="312">
        <f t="shared" si="68"/>
        <v>8</v>
      </c>
      <c r="CF193" s="313">
        <f t="shared" si="69"/>
        <v>26</v>
      </c>
      <c r="CG193" s="302"/>
    </row>
    <row r="194" spans="2:85" ht="14.25" x14ac:dyDescent="0.25">
      <c r="B194" s="9">
        <v>182</v>
      </c>
      <c r="C194" s="9" t="s">
        <v>267</v>
      </c>
      <c r="D194" s="37" t="s">
        <v>26</v>
      </c>
      <c r="E194" s="526">
        <v>20364413</v>
      </c>
      <c r="F194" s="527" t="s">
        <v>969</v>
      </c>
      <c r="G194" s="9" t="s">
        <v>53</v>
      </c>
      <c r="H194" s="9"/>
      <c r="I194" s="9"/>
      <c r="J194" s="9"/>
      <c r="K194" s="9"/>
      <c r="L194" s="9"/>
      <c r="M194" s="9"/>
      <c r="N194" s="9">
        <v>1</v>
      </c>
      <c r="O194" s="9">
        <v>3</v>
      </c>
      <c r="P194" s="299">
        <f t="shared" si="50"/>
        <v>1</v>
      </c>
      <c r="Q194" s="299">
        <f t="shared" si="50"/>
        <v>3</v>
      </c>
      <c r="R194" s="300">
        <f t="shared" si="51"/>
        <v>4</v>
      </c>
      <c r="S194" s="289">
        <v>10</v>
      </c>
      <c r="T194" s="289">
        <v>11</v>
      </c>
      <c r="U194" s="289"/>
      <c r="V194" s="289"/>
      <c r="W194" s="289"/>
      <c r="X194" s="289"/>
      <c r="Y194" s="299">
        <f t="shared" si="52"/>
        <v>10</v>
      </c>
      <c r="Z194" s="299">
        <f t="shared" si="52"/>
        <v>11</v>
      </c>
      <c r="AA194" s="10">
        <f t="shared" si="53"/>
        <v>21</v>
      </c>
      <c r="AB194" s="44">
        <f t="shared" si="54"/>
        <v>11</v>
      </c>
      <c r="AC194" s="44">
        <f t="shared" si="54"/>
        <v>14</v>
      </c>
      <c r="AD194" s="11">
        <f t="shared" si="55"/>
        <v>25</v>
      </c>
      <c r="AE194" s="12">
        <v>2</v>
      </c>
      <c r="AF194" s="12">
        <v>4</v>
      </c>
      <c r="AG194" s="10">
        <f t="shared" si="48"/>
        <v>6</v>
      </c>
      <c r="AH194" s="12">
        <v>9</v>
      </c>
      <c r="AI194" s="12">
        <v>10</v>
      </c>
      <c r="AJ194" s="10">
        <f t="shared" si="49"/>
        <v>19</v>
      </c>
      <c r="AK194" s="44">
        <f t="shared" si="56"/>
        <v>11</v>
      </c>
      <c r="AL194" s="44">
        <f t="shared" si="56"/>
        <v>14</v>
      </c>
      <c r="AM194" s="11">
        <f t="shared" si="57"/>
        <v>25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1</v>
      </c>
      <c r="AU194" s="13">
        <v>0</v>
      </c>
      <c r="AV194" s="589">
        <v>0</v>
      </c>
      <c r="AW194" s="589">
        <v>0</v>
      </c>
      <c r="AX194" s="13">
        <v>7</v>
      </c>
      <c r="AY194" s="13">
        <v>12</v>
      </c>
      <c r="AZ194" s="13">
        <v>3</v>
      </c>
      <c r="BA194" s="13">
        <v>2</v>
      </c>
      <c r="BB194" s="13">
        <v>0</v>
      </c>
      <c r="BC194" s="13">
        <v>0</v>
      </c>
      <c r="BD194" s="310">
        <f t="shared" si="58"/>
        <v>1</v>
      </c>
      <c r="BE194" s="310">
        <f t="shared" si="58"/>
        <v>0</v>
      </c>
      <c r="BF194" s="10">
        <f t="shared" si="59"/>
        <v>1</v>
      </c>
      <c r="BG194" s="311">
        <f t="shared" si="60"/>
        <v>10</v>
      </c>
      <c r="BH194" s="311">
        <f t="shared" si="60"/>
        <v>14</v>
      </c>
      <c r="BI194" s="10">
        <f t="shared" si="61"/>
        <v>24</v>
      </c>
      <c r="BJ194" s="44">
        <f t="shared" si="62"/>
        <v>11</v>
      </c>
      <c r="BK194" s="44">
        <f t="shared" si="62"/>
        <v>14</v>
      </c>
      <c r="BL194" s="11">
        <f t="shared" si="62"/>
        <v>25</v>
      </c>
      <c r="BM194" s="13">
        <v>0</v>
      </c>
      <c r="BN194" s="13">
        <v>0</v>
      </c>
      <c r="BO194" s="13">
        <v>5</v>
      </c>
      <c r="BP194" s="13">
        <v>3</v>
      </c>
      <c r="BQ194" s="13"/>
      <c r="BR194" s="13"/>
      <c r="BS194" s="13"/>
      <c r="BT194" s="13"/>
      <c r="BU194" s="299">
        <f t="shared" si="63"/>
        <v>5</v>
      </c>
      <c r="BV194" s="299">
        <f t="shared" si="63"/>
        <v>3</v>
      </c>
      <c r="BW194" s="44">
        <f t="shared" si="64"/>
        <v>5</v>
      </c>
      <c r="BX194" s="44">
        <f t="shared" si="64"/>
        <v>3</v>
      </c>
      <c r="BY194" s="11">
        <f t="shared" si="65"/>
        <v>8</v>
      </c>
      <c r="BZ194" s="14">
        <f t="shared" si="66"/>
        <v>11</v>
      </c>
      <c r="CA194" s="14">
        <f t="shared" si="66"/>
        <v>14</v>
      </c>
      <c r="CB194" s="525">
        <f t="shared" si="67"/>
        <v>5</v>
      </c>
      <c r="CC194" s="525">
        <f t="shared" si="67"/>
        <v>3</v>
      </c>
      <c r="CD194" s="312">
        <f t="shared" si="68"/>
        <v>16</v>
      </c>
      <c r="CE194" s="312">
        <f t="shared" si="68"/>
        <v>17</v>
      </c>
      <c r="CF194" s="313">
        <f t="shared" si="69"/>
        <v>33</v>
      </c>
      <c r="CG194" s="302"/>
    </row>
    <row r="195" spans="2:85" ht="14.25" x14ac:dyDescent="0.25">
      <c r="B195" s="9">
        <v>183</v>
      </c>
      <c r="C195" s="9" t="s">
        <v>267</v>
      </c>
      <c r="D195" s="37" t="s">
        <v>26</v>
      </c>
      <c r="E195" s="526">
        <v>20364414</v>
      </c>
      <c r="F195" s="527" t="s">
        <v>970</v>
      </c>
      <c r="G195" s="9" t="s">
        <v>53</v>
      </c>
      <c r="H195" s="9"/>
      <c r="I195" s="9"/>
      <c r="J195" s="9"/>
      <c r="K195" s="9"/>
      <c r="L195" s="9"/>
      <c r="M195" s="9"/>
      <c r="N195" s="9">
        <v>2</v>
      </c>
      <c r="O195" s="9">
        <v>2</v>
      </c>
      <c r="P195" s="299">
        <f t="shared" si="50"/>
        <v>2</v>
      </c>
      <c r="Q195" s="299">
        <f t="shared" si="50"/>
        <v>2</v>
      </c>
      <c r="R195" s="300">
        <f t="shared" si="51"/>
        <v>4</v>
      </c>
      <c r="S195" s="289">
        <v>4</v>
      </c>
      <c r="T195" s="289">
        <v>4</v>
      </c>
      <c r="U195" s="289"/>
      <c r="V195" s="289"/>
      <c r="W195" s="289"/>
      <c r="X195" s="289"/>
      <c r="Y195" s="299">
        <f t="shared" si="52"/>
        <v>4</v>
      </c>
      <c r="Z195" s="299">
        <f t="shared" si="52"/>
        <v>4</v>
      </c>
      <c r="AA195" s="10">
        <f t="shared" si="53"/>
        <v>8</v>
      </c>
      <c r="AB195" s="44">
        <f t="shared" si="54"/>
        <v>6</v>
      </c>
      <c r="AC195" s="44">
        <f t="shared" si="54"/>
        <v>6</v>
      </c>
      <c r="AD195" s="11">
        <f t="shared" si="55"/>
        <v>12</v>
      </c>
      <c r="AE195" s="12">
        <v>1</v>
      </c>
      <c r="AF195" s="12">
        <v>4</v>
      </c>
      <c r="AG195" s="10">
        <f t="shared" si="48"/>
        <v>5</v>
      </c>
      <c r="AH195" s="12">
        <v>5</v>
      </c>
      <c r="AI195" s="12">
        <v>2</v>
      </c>
      <c r="AJ195" s="10">
        <f t="shared" si="49"/>
        <v>7</v>
      </c>
      <c r="AK195" s="44">
        <f t="shared" si="56"/>
        <v>6</v>
      </c>
      <c r="AL195" s="44">
        <f t="shared" si="56"/>
        <v>6</v>
      </c>
      <c r="AM195" s="11">
        <f t="shared" si="57"/>
        <v>12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589">
        <v>0</v>
      </c>
      <c r="AW195" s="589">
        <v>0</v>
      </c>
      <c r="AX195" s="13">
        <v>6</v>
      </c>
      <c r="AY195" s="13">
        <v>6</v>
      </c>
      <c r="AZ195" s="13">
        <v>0</v>
      </c>
      <c r="BA195" s="13">
        <v>0</v>
      </c>
      <c r="BB195" s="13">
        <v>0</v>
      </c>
      <c r="BC195" s="13">
        <v>0</v>
      </c>
      <c r="BD195" s="310">
        <f t="shared" si="58"/>
        <v>0</v>
      </c>
      <c r="BE195" s="310">
        <f t="shared" si="58"/>
        <v>0</v>
      </c>
      <c r="BF195" s="10">
        <f t="shared" si="59"/>
        <v>0</v>
      </c>
      <c r="BG195" s="311">
        <f t="shared" si="60"/>
        <v>6</v>
      </c>
      <c r="BH195" s="311">
        <f t="shared" si="60"/>
        <v>6</v>
      </c>
      <c r="BI195" s="10">
        <f t="shared" si="61"/>
        <v>12</v>
      </c>
      <c r="BJ195" s="44">
        <f t="shared" si="62"/>
        <v>6</v>
      </c>
      <c r="BK195" s="44">
        <f t="shared" si="62"/>
        <v>6</v>
      </c>
      <c r="BL195" s="11">
        <f t="shared" si="62"/>
        <v>12</v>
      </c>
      <c r="BM195" s="13">
        <v>0</v>
      </c>
      <c r="BN195" s="13">
        <v>0</v>
      </c>
      <c r="BO195" s="13">
        <v>1</v>
      </c>
      <c r="BP195" s="13">
        <v>2</v>
      </c>
      <c r="BQ195" s="13"/>
      <c r="BR195" s="13"/>
      <c r="BS195" s="13"/>
      <c r="BT195" s="13"/>
      <c r="BU195" s="299">
        <f t="shared" si="63"/>
        <v>1</v>
      </c>
      <c r="BV195" s="299">
        <f t="shared" si="63"/>
        <v>2</v>
      </c>
      <c r="BW195" s="44">
        <f t="shared" si="64"/>
        <v>1</v>
      </c>
      <c r="BX195" s="44">
        <f t="shared" si="64"/>
        <v>2</v>
      </c>
      <c r="BY195" s="11">
        <f t="shared" si="65"/>
        <v>3</v>
      </c>
      <c r="BZ195" s="14">
        <f t="shared" si="66"/>
        <v>6</v>
      </c>
      <c r="CA195" s="14">
        <f t="shared" si="66"/>
        <v>6</v>
      </c>
      <c r="CB195" s="525">
        <f t="shared" si="67"/>
        <v>1</v>
      </c>
      <c r="CC195" s="525">
        <f t="shared" si="67"/>
        <v>2</v>
      </c>
      <c r="CD195" s="312">
        <f t="shared" si="68"/>
        <v>7</v>
      </c>
      <c r="CE195" s="312">
        <f t="shared" si="68"/>
        <v>8</v>
      </c>
      <c r="CF195" s="313">
        <f t="shared" si="69"/>
        <v>15</v>
      </c>
      <c r="CG195" s="302"/>
    </row>
    <row r="196" spans="2:85" ht="14.25" x14ac:dyDescent="0.25">
      <c r="B196" s="9">
        <v>184</v>
      </c>
      <c r="C196" s="9" t="s">
        <v>267</v>
      </c>
      <c r="D196" s="37" t="s">
        <v>26</v>
      </c>
      <c r="E196" s="526">
        <v>20364415</v>
      </c>
      <c r="F196" s="527" t="s">
        <v>971</v>
      </c>
      <c r="G196" s="9" t="s">
        <v>53</v>
      </c>
      <c r="H196" s="9"/>
      <c r="I196" s="9"/>
      <c r="J196" s="9"/>
      <c r="K196" s="9"/>
      <c r="L196" s="9"/>
      <c r="M196" s="9"/>
      <c r="N196" s="9">
        <v>0</v>
      </c>
      <c r="O196" s="9">
        <v>0</v>
      </c>
      <c r="P196" s="299">
        <f t="shared" si="50"/>
        <v>0</v>
      </c>
      <c r="Q196" s="299">
        <f t="shared" si="50"/>
        <v>0</v>
      </c>
      <c r="R196" s="300">
        <f t="shared" si="51"/>
        <v>0</v>
      </c>
      <c r="S196" s="289">
        <v>6</v>
      </c>
      <c r="T196" s="289">
        <v>2</v>
      </c>
      <c r="U196" s="289"/>
      <c r="V196" s="289"/>
      <c r="W196" s="289"/>
      <c r="X196" s="289"/>
      <c r="Y196" s="299">
        <f t="shared" si="52"/>
        <v>6</v>
      </c>
      <c r="Z196" s="299">
        <f t="shared" si="52"/>
        <v>2</v>
      </c>
      <c r="AA196" s="10">
        <f t="shared" si="53"/>
        <v>8</v>
      </c>
      <c r="AB196" s="44">
        <f t="shared" si="54"/>
        <v>6</v>
      </c>
      <c r="AC196" s="44">
        <f t="shared" si="54"/>
        <v>2</v>
      </c>
      <c r="AD196" s="11">
        <f t="shared" si="55"/>
        <v>8</v>
      </c>
      <c r="AE196" s="12">
        <v>3</v>
      </c>
      <c r="AF196" s="12">
        <v>2</v>
      </c>
      <c r="AG196" s="10">
        <f t="shared" si="48"/>
        <v>5</v>
      </c>
      <c r="AH196" s="12">
        <v>3</v>
      </c>
      <c r="AI196" s="12">
        <v>0</v>
      </c>
      <c r="AJ196" s="10">
        <f t="shared" si="49"/>
        <v>3</v>
      </c>
      <c r="AK196" s="44">
        <f t="shared" si="56"/>
        <v>6</v>
      </c>
      <c r="AL196" s="44">
        <f t="shared" si="56"/>
        <v>2</v>
      </c>
      <c r="AM196" s="11">
        <f t="shared" si="57"/>
        <v>8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3</v>
      </c>
      <c r="AU196" s="13">
        <v>1</v>
      </c>
      <c r="AV196" s="589">
        <v>0</v>
      </c>
      <c r="AW196" s="589">
        <v>0</v>
      </c>
      <c r="AX196" s="13">
        <v>2</v>
      </c>
      <c r="AY196" s="13">
        <v>1</v>
      </c>
      <c r="AZ196" s="13">
        <v>1</v>
      </c>
      <c r="BA196" s="13">
        <v>0</v>
      </c>
      <c r="BB196" s="13">
        <v>0</v>
      </c>
      <c r="BC196" s="13">
        <v>0</v>
      </c>
      <c r="BD196" s="310">
        <f t="shared" si="58"/>
        <v>3</v>
      </c>
      <c r="BE196" s="310">
        <f t="shared" si="58"/>
        <v>1</v>
      </c>
      <c r="BF196" s="10">
        <f t="shared" si="59"/>
        <v>4</v>
      </c>
      <c r="BG196" s="311">
        <f t="shared" si="60"/>
        <v>3</v>
      </c>
      <c r="BH196" s="311">
        <f t="shared" si="60"/>
        <v>1</v>
      </c>
      <c r="BI196" s="10">
        <f t="shared" si="61"/>
        <v>4</v>
      </c>
      <c r="BJ196" s="44">
        <f t="shared" si="62"/>
        <v>6</v>
      </c>
      <c r="BK196" s="44">
        <f t="shared" si="62"/>
        <v>2</v>
      </c>
      <c r="BL196" s="11">
        <f t="shared" si="62"/>
        <v>8</v>
      </c>
      <c r="BM196" s="13">
        <v>0</v>
      </c>
      <c r="BN196" s="13">
        <v>0</v>
      </c>
      <c r="BO196" s="13">
        <v>2</v>
      </c>
      <c r="BP196" s="13">
        <v>2</v>
      </c>
      <c r="BQ196" s="13"/>
      <c r="BR196" s="13"/>
      <c r="BS196" s="13"/>
      <c r="BT196" s="13"/>
      <c r="BU196" s="299">
        <f t="shared" si="63"/>
        <v>2</v>
      </c>
      <c r="BV196" s="299">
        <f t="shared" si="63"/>
        <v>2</v>
      </c>
      <c r="BW196" s="44">
        <f t="shared" si="64"/>
        <v>2</v>
      </c>
      <c r="BX196" s="44">
        <f t="shared" si="64"/>
        <v>2</v>
      </c>
      <c r="BY196" s="11">
        <f t="shared" si="65"/>
        <v>4</v>
      </c>
      <c r="BZ196" s="14">
        <f t="shared" si="66"/>
        <v>6</v>
      </c>
      <c r="CA196" s="14">
        <f t="shared" si="66"/>
        <v>2</v>
      </c>
      <c r="CB196" s="525">
        <f t="shared" si="67"/>
        <v>2</v>
      </c>
      <c r="CC196" s="525">
        <f t="shared" si="67"/>
        <v>2</v>
      </c>
      <c r="CD196" s="312">
        <f t="shared" si="68"/>
        <v>8</v>
      </c>
      <c r="CE196" s="312">
        <f t="shared" si="68"/>
        <v>4</v>
      </c>
      <c r="CF196" s="313">
        <f t="shared" si="69"/>
        <v>12</v>
      </c>
      <c r="CG196" s="302"/>
    </row>
    <row r="197" spans="2:85" ht="14.25" x14ac:dyDescent="0.25">
      <c r="B197" s="9">
        <v>185</v>
      </c>
      <c r="C197" s="9" t="s">
        <v>267</v>
      </c>
      <c r="D197" s="37" t="s">
        <v>26</v>
      </c>
      <c r="E197" s="526">
        <v>20364416</v>
      </c>
      <c r="F197" s="527" t="s">
        <v>962</v>
      </c>
      <c r="G197" s="9" t="s">
        <v>53</v>
      </c>
      <c r="H197" s="9"/>
      <c r="I197" s="9"/>
      <c r="J197" s="9"/>
      <c r="K197" s="9"/>
      <c r="L197" s="9"/>
      <c r="M197" s="9"/>
      <c r="N197" s="9">
        <v>1</v>
      </c>
      <c r="O197" s="9">
        <v>0</v>
      </c>
      <c r="P197" s="299">
        <f t="shared" si="50"/>
        <v>1</v>
      </c>
      <c r="Q197" s="299">
        <f t="shared" si="50"/>
        <v>0</v>
      </c>
      <c r="R197" s="300">
        <f t="shared" si="51"/>
        <v>1</v>
      </c>
      <c r="S197" s="289">
        <v>11</v>
      </c>
      <c r="T197" s="289">
        <v>9</v>
      </c>
      <c r="U197" s="289"/>
      <c r="V197" s="289"/>
      <c r="W197" s="289"/>
      <c r="X197" s="289"/>
      <c r="Y197" s="299">
        <f t="shared" si="52"/>
        <v>11</v>
      </c>
      <c r="Z197" s="299">
        <f t="shared" si="52"/>
        <v>9</v>
      </c>
      <c r="AA197" s="10">
        <f t="shared" si="53"/>
        <v>20</v>
      </c>
      <c r="AB197" s="44">
        <f t="shared" si="54"/>
        <v>12</v>
      </c>
      <c r="AC197" s="44">
        <f t="shared" si="54"/>
        <v>9</v>
      </c>
      <c r="AD197" s="11">
        <f t="shared" si="55"/>
        <v>21</v>
      </c>
      <c r="AE197" s="12">
        <v>3</v>
      </c>
      <c r="AF197" s="12">
        <v>4</v>
      </c>
      <c r="AG197" s="10">
        <f t="shared" si="48"/>
        <v>7</v>
      </c>
      <c r="AH197" s="12">
        <v>9</v>
      </c>
      <c r="AI197" s="12">
        <v>5</v>
      </c>
      <c r="AJ197" s="10">
        <f t="shared" si="49"/>
        <v>14</v>
      </c>
      <c r="AK197" s="44">
        <f t="shared" si="56"/>
        <v>12</v>
      </c>
      <c r="AL197" s="44">
        <f t="shared" si="56"/>
        <v>9</v>
      </c>
      <c r="AM197" s="11">
        <f t="shared" si="57"/>
        <v>21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589">
        <v>0</v>
      </c>
      <c r="AW197" s="589">
        <v>0</v>
      </c>
      <c r="AX197" s="13">
        <v>12</v>
      </c>
      <c r="AY197" s="13">
        <v>9</v>
      </c>
      <c r="AZ197" s="13">
        <v>0</v>
      </c>
      <c r="BA197" s="13">
        <v>0</v>
      </c>
      <c r="BB197" s="13">
        <v>0</v>
      </c>
      <c r="BC197" s="13">
        <v>0</v>
      </c>
      <c r="BD197" s="310">
        <f t="shared" si="58"/>
        <v>0</v>
      </c>
      <c r="BE197" s="310">
        <f t="shared" si="58"/>
        <v>0</v>
      </c>
      <c r="BF197" s="10">
        <f t="shared" si="59"/>
        <v>0</v>
      </c>
      <c r="BG197" s="311">
        <f t="shared" si="60"/>
        <v>12</v>
      </c>
      <c r="BH197" s="311">
        <f t="shared" si="60"/>
        <v>9</v>
      </c>
      <c r="BI197" s="10">
        <f t="shared" si="61"/>
        <v>21</v>
      </c>
      <c r="BJ197" s="44">
        <f t="shared" si="62"/>
        <v>12</v>
      </c>
      <c r="BK197" s="44">
        <f t="shared" si="62"/>
        <v>9</v>
      </c>
      <c r="BL197" s="11">
        <f t="shared" si="62"/>
        <v>21</v>
      </c>
      <c r="BM197" s="13">
        <v>0</v>
      </c>
      <c r="BN197" s="13">
        <v>0</v>
      </c>
      <c r="BO197" s="13">
        <v>7</v>
      </c>
      <c r="BP197" s="13">
        <v>0</v>
      </c>
      <c r="BQ197" s="13"/>
      <c r="BR197" s="13"/>
      <c r="BS197" s="13"/>
      <c r="BT197" s="13"/>
      <c r="BU197" s="299">
        <f t="shared" si="63"/>
        <v>7</v>
      </c>
      <c r="BV197" s="299">
        <f t="shared" si="63"/>
        <v>0</v>
      </c>
      <c r="BW197" s="44">
        <f t="shared" si="64"/>
        <v>7</v>
      </c>
      <c r="BX197" s="44">
        <f t="shared" si="64"/>
        <v>0</v>
      </c>
      <c r="BY197" s="11">
        <f t="shared" si="65"/>
        <v>7</v>
      </c>
      <c r="BZ197" s="14">
        <f t="shared" si="66"/>
        <v>12</v>
      </c>
      <c r="CA197" s="14">
        <f t="shared" si="66"/>
        <v>9</v>
      </c>
      <c r="CB197" s="525">
        <f t="shared" si="67"/>
        <v>7</v>
      </c>
      <c r="CC197" s="525">
        <f t="shared" si="67"/>
        <v>0</v>
      </c>
      <c r="CD197" s="312">
        <f t="shared" si="68"/>
        <v>19</v>
      </c>
      <c r="CE197" s="312">
        <f t="shared" si="68"/>
        <v>9</v>
      </c>
      <c r="CF197" s="313">
        <f t="shared" si="69"/>
        <v>28</v>
      </c>
      <c r="CG197" s="302"/>
    </row>
    <row r="198" spans="2:85" ht="14.25" x14ac:dyDescent="0.25">
      <c r="B198" s="9">
        <v>186</v>
      </c>
      <c r="C198" s="9" t="s">
        <v>267</v>
      </c>
      <c r="D198" s="37" t="s">
        <v>26</v>
      </c>
      <c r="E198" s="526">
        <v>20364417</v>
      </c>
      <c r="F198" s="527" t="s">
        <v>972</v>
      </c>
      <c r="G198" s="9" t="s">
        <v>53</v>
      </c>
      <c r="H198" s="9"/>
      <c r="I198" s="9"/>
      <c r="J198" s="9"/>
      <c r="K198" s="9"/>
      <c r="L198" s="9"/>
      <c r="M198" s="9"/>
      <c r="N198" s="9">
        <v>2</v>
      </c>
      <c r="O198" s="9">
        <v>1</v>
      </c>
      <c r="P198" s="299">
        <f t="shared" si="50"/>
        <v>2</v>
      </c>
      <c r="Q198" s="299">
        <f t="shared" si="50"/>
        <v>1</v>
      </c>
      <c r="R198" s="300">
        <f t="shared" si="51"/>
        <v>3</v>
      </c>
      <c r="S198" s="289">
        <v>7</v>
      </c>
      <c r="T198" s="289">
        <v>4</v>
      </c>
      <c r="U198" s="289"/>
      <c r="V198" s="289"/>
      <c r="W198" s="289"/>
      <c r="X198" s="289"/>
      <c r="Y198" s="299">
        <f t="shared" si="52"/>
        <v>7</v>
      </c>
      <c r="Z198" s="299">
        <f t="shared" si="52"/>
        <v>4</v>
      </c>
      <c r="AA198" s="10">
        <f t="shared" si="53"/>
        <v>11</v>
      </c>
      <c r="AB198" s="44">
        <f t="shared" si="54"/>
        <v>9</v>
      </c>
      <c r="AC198" s="44">
        <f t="shared" si="54"/>
        <v>5</v>
      </c>
      <c r="AD198" s="11">
        <f t="shared" si="55"/>
        <v>14</v>
      </c>
      <c r="AE198" s="12">
        <v>3</v>
      </c>
      <c r="AF198" s="12">
        <v>3</v>
      </c>
      <c r="AG198" s="10">
        <f t="shared" si="48"/>
        <v>6</v>
      </c>
      <c r="AH198" s="12">
        <v>6</v>
      </c>
      <c r="AI198" s="12">
        <v>2</v>
      </c>
      <c r="AJ198" s="10">
        <f t="shared" si="49"/>
        <v>8</v>
      </c>
      <c r="AK198" s="44">
        <f t="shared" si="56"/>
        <v>9</v>
      </c>
      <c r="AL198" s="44">
        <f t="shared" si="56"/>
        <v>5</v>
      </c>
      <c r="AM198" s="11">
        <f t="shared" si="57"/>
        <v>14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589">
        <v>0</v>
      </c>
      <c r="AW198" s="589">
        <v>0</v>
      </c>
      <c r="AX198" s="13">
        <v>9</v>
      </c>
      <c r="AY198" s="13">
        <v>5</v>
      </c>
      <c r="AZ198" s="13">
        <v>0</v>
      </c>
      <c r="BA198" s="13">
        <v>0</v>
      </c>
      <c r="BB198" s="13">
        <v>0</v>
      </c>
      <c r="BC198" s="13">
        <v>0</v>
      </c>
      <c r="BD198" s="310">
        <f t="shared" si="58"/>
        <v>0</v>
      </c>
      <c r="BE198" s="310">
        <f t="shared" si="58"/>
        <v>0</v>
      </c>
      <c r="BF198" s="10">
        <f t="shared" si="59"/>
        <v>0</v>
      </c>
      <c r="BG198" s="311">
        <f t="shared" si="60"/>
        <v>9</v>
      </c>
      <c r="BH198" s="311">
        <f t="shared" si="60"/>
        <v>5</v>
      </c>
      <c r="BI198" s="10">
        <f t="shared" si="61"/>
        <v>14</v>
      </c>
      <c r="BJ198" s="44">
        <f t="shared" si="62"/>
        <v>9</v>
      </c>
      <c r="BK198" s="44">
        <f t="shared" si="62"/>
        <v>5</v>
      </c>
      <c r="BL198" s="11">
        <f t="shared" si="62"/>
        <v>14</v>
      </c>
      <c r="BM198" s="13">
        <v>0</v>
      </c>
      <c r="BN198" s="13">
        <v>0</v>
      </c>
      <c r="BO198" s="13">
        <v>4</v>
      </c>
      <c r="BP198" s="13">
        <v>0</v>
      </c>
      <c r="BQ198" s="13"/>
      <c r="BR198" s="13"/>
      <c r="BS198" s="13"/>
      <c r="BT198" s="13"/>
      <c r="BU198" s="299">
        <f t="shared" si="63"/>
        <v>4</v>
      </c>
      <c r="BV198" s="299">
        <f t="shared" si="63"/>
        <v>0</v>
      </c>
      <c r="BW198" s="44">
        <f t="shared" si="64"/>
        <v>4</v>
      </c>
      <c r="BX198" s="44">
        <f t="shared" si="64"/>
        <v>0</v>
      </c>
      <c r="BY198" s="11">
        <f t="shared" si="65"/>
        <v>4</v>
      </c>
      <c r="BZ198" s="14">
        <f t="shared" si="66"/>
        <v>9</v>
      </c>
      <c r="CA198" s="14">
        <f t="shared" si="66"/>
        <v>5</v>
      </c>
      <c r="CB198" s="525">
        <f t="shared" si="67"/>
        <v>4</v>
      </c>
      <c r="CC198" s="525">
        <f t="shared" si="67"/>
        <v>0</v>
      </c>
      <c r="CD198" s="312">
        <f t="shared" si="68"/>
        <v>13</v>
      </c>
      <c r="CE198" s="312">
        <f t="shared" si="68"/>
        <v>5</v>
      </c>
      <c r="CF198" s="313">
        <f t="shared" si="69"/>
        <v>18</v>
      </c>
      <c r="CG198" s="302"/>
    </row>
    <row r="199" spans="2:85" ht="14.25" x14ac:dyDescent="0.25">
      <c r="B199" s="9">
        <v>187</v>
      </c>
      <c r="C199" s="9" t="s">
        <v>267</v>
      </c>
      <c r="D199" s="37" t="s">
        <v>26</v>
      </c>
      <c r="E199" s="526">
        <v>20364418</v>
      </c>
      <c r="F199" s="527" t="s">
        <v>973</v>
      </c>
      <c r="G199" s="9" t="s">
        <v>53</v>
      </c>
      <c r="H199" s="9"/>
      <c r="I199" s="9"/>
      <c r="J199" s="9"/>
      <c r="K199" s="9"/>
      <c r="L199" s="9"/>
      <c r="M199" s="9"/>
      <c r="N199" s="9">
        <v>0</v>
      </c>
      <c r="O199" s="9">
        <v>0</v>
      </c>
      <c r="P199" s="299">
        <f t="shared" si="50"/>
        <v>0</v>
      </c>
      <c r="Q199" s="299">
        <f t="shared" si="50"/>
        <v>0</v>
      </c>
      <c r="R199" s="300">
        <f t="shared" si="51"/>
        <v>0</v>
      </c>
      <c r="S199" s="289">
        <v>9</v>
      </c>
      <c r="T199" s="289">
        <v>3</v>
      </c>
      <c r="U199" s="289"/>
      <c r="V199" s="289"/>
      <c r="W199" s="289"/>
      <c r="X199" s="289"/>
      <c r="Y199" s="299">
        <f t="shared" si="52"/>
        <v>9</v>
      </c>
      <c r="Z199" s="299">
        <f t="shared" si="52"/>
        <v>3</v>
      </c>
      <c r="AA199" s="10">
        <f t="shared" si="53"/>
        <v>12</v>
      </c>
      <c r="AB199" s="44">
        <f t="shared" si="54"/>
        <v>9</v>
      </c>
      <c r="AC199" s="44">
        <f t="shared" si="54"/>
        <v>3</v>
      </c>
      <c r="AD199" s="11">
        <f t="shared" si="55"/>
        <v>12</v>
      </c>
      <c r="AE199" s="12">
        <v>6</v>
      </c>
      <c r="AF199" s="12">
        <v>1</v>
      </c>
      <c r="AG199" s="10">
        <f t="shared" si="48"/>
        <v>7</v>
      </c>
      <c r="AH199" s="12">
        <v>3</v>
      </c>
      <c r="AI199" s="12">
        <v>2</v>
      </c>
      <c r="AJ199" s="10">
        <f t="shared" si="49"/>
        <v>5</v>
      </c>
      <c r="AK199" s="44">
        <f t="shared" si="56"/>
        <v>9</v>
      </c>
      <c r="AL199" s="44">
        <f t="shared" si="56"/>
        <v>3</v>
      </c>
      <c r="AM199" s="11">
        <f t="shared" si="57"/>
        <v>12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589">
        <v>0</v>
      </c>
      <c r="AW199" s="589">
        <v>0</v>
      </c>
      <c r="AX199" s="13">
        <v>9</v>
      </c>
      <c r="AY199" s="13">
        <v>3</v>
      </c>
      <c r="AZ199" s="13">
        <v>0</v>
      </c>
      <c r="BA199" s="13">
        <v>0</v>
      </c>
      <c r="BB199" s="13">
        <v>0</v>
      </c>
      <c r="BC199" s="13">
        <v>0</v>
      </c>
      <c r="BD199" s="310">
        <f t="shared" si="58"/>
        <v>0</v>
      </c>
      <c r="BE199" s="310">
        <f t="shared" si="58"/>
        <v>0</v>
      </c>
      <c r="BF199" s="10">
        <f t="shared" si="59"/>
        <v>0</v>
      </c>
      <c r="BG199" s="311">
        <f t="shared" si="60"/>
        <v>9</v>
      </c>
      <c r="BH199" s="311">
        <f t="shared" si="60"/>
        <v>3</v>
      </c>
      <c r="BI199" s="10">
        <f t="shared" si="61"/>
        <v>12</v>
      </c>
      <c r="BJ199" s="44">
        <f t="shared" si="62"/>
        <v>9</v>
      </c>
      <c r="BK199" s="44">
        <f t="shared" si="62"/>
        <v>3</v>
      </c>
      <c r="BL199" s="11">
        <f t="shared" si="62"/>
        <v>12</v>
      </c>
      <c r="BM199" s="13">
        <v>0</v>
      </c>
      <c r="BN199" s="13">
        <v>0</v>
      </c>
      <c r="BO199" s="13">
        <v>6</v>
      </c>
      <c r="BP199" s="13">
        <v>2</v>
      </c>
      <c r="BQ199" s="13"/>
      <c r="BR199" s="13"/>
      <c r="BS199" s="13"/>
      <c r="BT199" s="13"/>
      <c r="BU199" s="299">
        <f t="shared" si="63"/>
        <v>6</v>
      </c>
      <c r="BV199" s="299">
        <f t="shared" si="63"/>
        <v>2</v>
      </c>
      <c r="BW199" s="44">
        <f t="shared" si="64"/>
        <v>6</v>
      </c>
      <c r="BX199" s="44">
        <f t="shared" si="64"/>
        <v>2</v>
      </c>
      <c r="BY199" s="11">
        <f t="shared" si="65"/>
        <v>8</v>
      </c>
      <c r="BZ199" s="14">
        <f t="shared" si="66"/>
        <v>9</v>
      </c>
      <c r="CA199" s="14">
        <f t="shared" si="66"/>
        <v>3</v>
      </c>
      <c r="CB199" s="525">
        <f t="shared" si="67"/>
        <v>6</v>
      </c>
      <c r="CC199" s="525">
        <f t="shared" si="67"/>
        <v>2</v>
      </c>
      <c r="CD199" s="312">
        <f t="shared" si="68"/>
        <v>15</v>
      </c>
      <c r="CE199" s="312">
        <f t="shared" si="68"/>
        <v>5</v>
      </c>
      <c r="CF199" s="313">
        <f t="shared" si="69"/>
        <v>20</v>
      </c>
      <c r="CG199" s="302"/>
    </row>
    <row r="200" spans="2:85" ht="14.25" x14ac:dyDescent="0.25">
      <c r="B200" s="9">
        <v>188</v>
      </c>
      <c r="C200" s="9" t="s">
        <v>267</v>
      </c>
      <c r="D200" s="37" t="s">
        <v>27</v>
      </c>
      <c r="E200" s="526">
        <v>20364318</v>
      </c>
      <c r="F200" s="527" t="s">
        <v>974</v>
      </c>
      <c r="G200" s="9" t="s">
        <v>53</v>
      </c>
      <c r="H200" s="9"/>
      <c r="I200" s="9"/>
      <c r="J200" s="9"/>
      <c r="K200" s="9"/>
      <c r="L200" s="9"/>
      <c r="M200" s="9"/>
      <c r="N200" s="9">
        <v>0</v>
      </c>
      <c r="O200" s="9">
        <v>3</v>
      </c>
      <c r="P200" s="299">
        <f t="shared" si="50"/>
        <v>0</v>
      </c>
      <c r="Q200" s="299">
        <f t="shared" si="50"/>
        <v>3</v>
      </c>
      <c r="R200" s="300">
        <f t="shared" si="51"/>
        <v>3</v>
      </c>
      <c r="S200" s="289">
        <v>10</v>
      </c>
      <c r="T200" s="289">
        <v>7</v>
      </c>
      <c r="U200" s="289"/>
      <c r="V200" s="289"/>
      <c r="W200" s="289"/>
      <c r="X200" s="289"/>
      <c r="Y200" s="299">
        <f t="shared" si="52"/>
        <v>10</v>
      </c>
      <c r="Z200" s="299">
        <f t="shared" si="52"/>
        <v>7</v>
      </c>
      <c r="AA200" s="10">
        <f t="shared" si="53"/>
        <v>17</v>
      </c>
      <c r="AB200" s="44">
        <f t="shared" si="54"/>
        <v>10</v>
      </c>
      <c r="AC200" s="44">
        <f t="shared" si="54"/>
        <v>10</v>
      </c>
      <c r="AD200" s="11">
        <f t="shared" si="55"/>
        <v>20</v>
      </c>
      <c r="AE200" s="12">
        <v>2</v>
      </c>
      <c r="AF200" s="12">
        <v>4</v>
      </c>
      <c r="AG200" s="10">
        <f t="shared" si="48"/>
        <v>6</v>
      </c>
      <c r="AH200" s="12">
        <v>8</v>
      </c>
      <c r="AI200" s="12">
        <v>6</v>
      </c>
      <c r="AJ200" s="10">
        <f t="shared" si="49"/>
        <v>14</v>
      </c>
      <c r="AK200" s="44">
        <f t="shared" si="56"/>
        <v>10</v>
      </c>
      <c r="AL200" s="44">
        <f t="shared" si="56"/>
        <v>10</v>
      </c>
      <c r="AM200" s="11">
        <f t="shared" si="57"/>
        <v>20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589">
        <v>0</v>
      </c>
      <c r="AW200" s="589">
        <v>0</v>
      </c>
      <c r="AX200" s="13">
        <v>10</v>
      </c>
      <c r="AY200" s="13">
        <v>10</v>
      </c>
      <c r="AZ200" s="13">
        <v>0</v>
      </c>
      <c r="BA200" s="13">
        <v>0</v>
      </c>
      <c r="BB200" s="13">
        <v>0</v>
      </c>
      <c r="BC200" s="13">
        <v>0</v>
      </c>
      <c r="BD200" s="310">
        <f t="shared" si="58"/>
        <v>0</v>
      </c>
      <c r="BE200" s="310">
        <f t="shared" si="58"/>
        <v>0</v>
      </c>
      <c r="BF200" s="10">
        <f t="shared" si="59"/>
        <v>0</v>
      </c>
      <c r="BG200" s="311">
        <f t="shared" si="60"/>
        <v>10</v>
      </c>
      <c r="BH200" s="311">
        <f t="shared" si="60"/>
        <v>10</v>
      </c>
      <c r="BI200" s="10">
        <f t="shared" si="61"/>
        <v>20</v>
      </c>
      <c r="BJ200" s="44">
        <f t="shared" si="62"/>
        <v>10</v>
      </c>
      <c r="BK200" s="44">
        <f t="shared" si="62"/>
        <v>10</v>
      </c>
      <c r="BL200" s="11">
        <f t="shared" si="62"/>
        <v>20</v>
      </c>
      <c r="BM200" s="13">
        <v>0</v>
      </c>
      <c r="BN200" s="13">
        <v>0</v>
      </c>
      <c r="BO200" s="13">
        <v>6</v>
      </c>
      <c r="BP200" s="13">
        <v>0</v>
      </c>
      <c r="BQ200" s="13"/>
      <c r="BR200" s="13"/>
      <c r="BS200" s="13"/>
      <c r="BT200" s="13"/>
      <c r="BU200" s="299">
        <f t="shared" si="63"/>
        <v>6</v>
      </c>
      <c r="BV200" s="299">
        <f t="shared" si="63"/>
        <v>0</v>
      </c>
      <c r="BW200" s="44">
        <f t="shared" si="64"/>
        <v>6</v>
      </c>
      <c r="BX200" s="44">
        <f t="shared" si="64"/>
        <v>0</v>
      </c>
      <c r="BY200" s="11">
        <f t="shared" si="65"/>
        <v>6</v>
      </c>
      <c r="BZ200" s="14">
        <f t="shared" si="66"/>
        <v>10</v>
      </c>
      <c r="CA200" s="14">
        <f t="shared" si="66"/>
        <v>10</v>
      </c>
      <c r="CB200" s="525">
        <f t="shared" si="67"/>
        <v>6</v>
      </c>
      <c r="CC200" s="525">
        <f t="shared" si="67"/>
        <v>0</v>
      </c>
      <c r="CD200" s="312">
        <f t="shared" si="68"/>
        <v>16</v>
      </c>
      <c r="CE200" s="312">
        <f t="shared" si="68"/>
        <v>10</v>
      </c>
      <c r="CF200" s="313">
        <f t="shared" si="69"/>
        <v>26</v>
      </c>
      <c r="CG200" s="302"/>
    </row>
    <row r="201" spans="2:85" ht="14.25" x14ac:dyDescent="0.25">
      <c r="B201" s="9">
        <v>189</v>
      </c>
      <c r="C201" s="9" t="s">
        <v>267</v>
      </c>
      <c r="D201" s="37" t="s">
        <v>27</v>
      </c>
      <c r="E201" s="526">
        <v>20364319</v>
      </c>
      <c r="F201" s="527" t="s">
        <v>934</v>
      </c>
      <c r="G201" s="9" t="s">
        <v>53</v>
      </c>
      <c r="H201" s="9"/>
      <c r="I201" s="9"/>
      <c r="J201" s="9"/>
      <c r="K201" s="9"/>
      <c r="L201" s="9"/>
      <c r="M201" s="9"/>
      <c r="N201" s="9">
        <v>1</v>
      </c>
      <c r="O201" s="9">
        <v>0</v>
      </c>
      <c r="P201" s="299">
        <f t="shared" si="50"/>
        <v>1</v>
      </c>
      <c r="Q201" s="299">
        <f t="shared" si="50"/>
        <v>0</v>
      </c>
      <c r="R201" s="300">
        <f t="shared" si="51"/>
        <v>1</v>
      </c>
      <c r="S201" s="289">
        <v>12</v>
      </c>
      <c r="T201" s="289">
        <v>4</v>
      </c>
      <c r="U201" s="289"/>
      <c r="V201" s="289"/>
      <c r="W201" s="289"/>
      <c r="X201" s="289"/>
      <c r="Y201" s="299">
        <f t="shared" si="52"/>
        <v>12</v>
      </c>
      <c r="Z201" s="299">
        <f t="shared" si="52"/>
        <v>4</v>
      </c>
      <c r="AA201" s="10">
        <f t="shared" si="53"/>
        <v>16</v>
      </c>
      <c r="AB201" s="44">
        <f t="shared" si="54"/>
        <v>13</v>
      </c>
      <c r="AC201" s="44">
        <f t="shared" si="54"/>
        <v>4</v>
      </c>
      <c r="AD201" s="11">
        <f t="shared" si="55"/>
        <v>17</v>
      </c>
      <c r="AE201" s="12">
        <v>8</v>
      </c>
      <c r="AF201" s="12">
        <v>1</v>
      </c>
      <c r="AG201" s="10">
        <f t="shared" si="48"/>
        <v>9</v>
      </c>
      <c r="AH201" s="12">
        <v>5</v>
      </c>
      <c r="AI201" s="12">
        <v>3</v>
      </c>
      <c r="AJ201" s="10">
        <f t="shared" si="49"/>
        <v>8</v>
      </c>
      <c r="AK201" s="44">
        <f t="shared" si="56"/>
        <v>13</v>
      </c>
      <c r="AL201" s="44">
        <f t="shared" si="56"/>
        <v>4</v>
      </c>
      <c r="AM201" s="11">
        <f t="shared" si="57"/>
        <v>17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4</v>
      </c>
      <c r="AU201" s="13">
        <v>0</v>
      </c>
      <c r="AV201" s="589">
        <v>0</v>
      </c>
      <c r="AW201" s="589">
        <v>0</v>
      </c>
      <c r="AX201" s="13">
        <v>8</v>
      </c>
      <c r="AY201" s="13">
        <v>4</v>
      </c>
      <c r="AZ201" s="13">
        <v>1</v>
      </c>
      <c r="BA201" s="13">
        <v>0</v>
      </c>
      <c r="BB201" s="13">
        <v>0</v>
      </c>
      <c r="BC201" s="13">
        <v>0</v>
      </c>
      <c r="BD201" s="310">
        <f t="shared" si="58"/>
        <v>4</v>
      </c>
      <c r="BE201" s="310">
        <f t="shared" si="58"/>
        <v>0</v>
      </c>
      <c r="BF201" s="10">
        <f t="shared" si="59"/>
        <v>4</v>
      </c>
      <c r="BG201" s="311">
        <f t="shared" si="60"/>
        <v>9</v>
      </c>
      <c r="BH201" s="311">
        <f t="shared" si="60"/>
        <v>4</v>
      </c>
      <c r="BI201" s="10">
        <f t="shared" si="61"/>
        <v>13</v>
      </c>
      <c r="BJ201" s="44">
        <f t="shared" si="62"/>
        <v>13</v>
      </c>
      <c r="BK201" s="44">
        <f t="shared" si="62"/>
        <v>4</v>
      </c>
      <c r="BL201" s="11">
        <f t="shared" si="62"/>
        <v>17</v>
      </c>
      <c r="BM201" s="13">
        <v>0</v>
      </c>
      <c r="BN201" s="13">
        <v>0</v>
      </c>
      <c r="BO201" s="13">
        <v>2</v>
      </c>
      <c r="BP201" s="13">
        <v>4</v>
      </c>
      <c r="BQ201" s="13"/>
      <c r="BR201" s="13"/>
      <c r="BS201" s="13"/>
      <c r="BT201" s="13"/>
      <c r="BU201" s="299">
        <f t="shared" si="63"/>
        <v>2</v>
      </c>
      <c r="BV201" s="299">
        <f t="shared" si="63"/>
        <v>4</v>
      </c>
      <c r="BW201" s="44">
        <f t="shared" si="64"/>
        <v>2</v>
      </c>
      <c r="BX201" s="44">
        <f t="shared" si="64"/>
        <v>4</v>
      </c>
      <c r="BY201" s="11">
        <f t="shared" si="65"/>
        <v>6</v>
      </c>
      <c r="BZ201" s="14">
        <f t="shared" si="66"/>
        <v>13</v>
      </c>
      <c r="CA201" s="14">
        <f t="shared" si="66"/>
        <v>4</v>
      </c>
      <c r="CB201" s="525">
        <f t="shared" si="67"/>
        <v>2</v>
      </c>
      <c r="CC201" s="525">
        <f t="shared" si="67"/>
        <v>4</v>
      </c>
      <c r="CD201" s="312">
        <f t="shared" si="68"/>
        <v>15</v>
      </c>
      <c r="CE201" s="312">
        <f t="shared" si="68"/>
        <v>8</v>
      </c>
      <c r="CF201" s="313">
        <f t="shared" si="69"/>
        <v>23</v>
      </c>
      <c r="CG201" s="302"/>
    </row>
    <row r="202" spans="2:85" ht="14.25" x14ac:dyDescent="0.25">
      <c r="B202" s="9">
        <v>190</v>
      </c>
      <c r="C202" s="9" t="s">
        <v>267</v>
      </c>
      <c r="D202" s="37" t="s">
        <v>27</v>
      </c>
      <c r="E202" s="526">
        <v>20364320</v>
      </c>
      <c r="F202" s="527" t="s">
        <v>975</v>
      </c>
      <c r="G202" s="9" t="s">
        <v>53</v>
      </c>
      <c r="H202" s="9"/>
      <c r="I202" s="9"/>
      <c r="J202" s="9"/>
      <c r="K202" s="9"/>
      <c r="L202" s="9"/>
      <c r="M202" s="9"/>
      <c r="N202" s="9">
        <v>2</v>
      </c>
      <c r="O202" s="9">
        <v>1</v>
      </c>
      <c r="P202" s="299">
        <f t="shared" si="50"/>
        <v>2</v>
      </c>
      <c r="Q202" s="299">
        <f t="shared" si="50"/>
        <v>1</v>
      </c>
      <c r="R202" s="300">
        <f t="shared" si="51"/>
        <v>3</v>
      </c>
      <c r="S202" s="289">
        <v>11</v>
      </c>
      <c r="T202" s="289">
        <v>6</v>
      </c>
      <c r="U202" s="289"/>
      <c r="V202" s="289"/>
      <c r="W202" s="289"/>
      <c r="X202" s="289"/>
      <c r="Y202" s="299">
        <f t="shared" si="52"/>
        <v>11</v>
      </c>
      <c r="Z202" s="299">
        <f t="shared" si="52"/>
        <v>6</v>
      </c>
      <c r="AA202" s="10">
        <f t="shared" si="53"/>
        <v>17</v>
      </c>
      <c r="AB202" s="44">
        <f t="shared" si="54"/>
        <v>13</v>
      </c>
      <c r="AC202" s="44">
        <f t="shared" si="54"/>
        <v>7</v>
      </c>
      <c r="AD202" s="11">
        <f t="shared" si="55"/>
        <v>20</v>
      </c>
      <c r="AE202" s="12">
        <v>9</v>
      </c>
      <c r="AF202" s="12">
        <v>4</v>
      </c>
      <c r="AG202" s="10">
        <f t="shared" si="48"/>
        <v>13</v>
      </c>
      <c r="AH202" s="12">
        <v>4</v>
      </c>
      <c r="AI202" s="12">
        <v>3</v>
      </c>
      <c r="AJ202" s="10">
        <f t="shared" si="49"/>
        <v>7</v>
      </c>
      <c r="AK202" s="44">
        <f t="shared" si="56"/>
        <v>13</v>
      </c>
      <c r="AL202" s="44">
        <f t="shared" si="56"/>
        <v>7</v>
      </c>
      <c r="AM202" s="11">
        <f t="shared" si="57"/>
        <v>20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4</v>
      </c>
      <c r="AU202" s="13">
        <v>2</v>
      </c>
      <c r="AV202" s="589">
        <v>0</v>
      </c>
      <c r="AW202" s="589">
        <v>0</v>
      </c>
      <c r="AX202" s="13">
        <v>8</v>
      </c>
      <c r="AY202" s="13">
        <v>5</v>
      </c>
      <c r="AZ202" s="13">
        <v>1</v>
      </c>
      <c r="BA202" s="13">
        <v>0</v>
      </c>
      <c r="BB202" s="13">
        <v>0</v>
      </c>
      <c r="BC202" s="13">
        <v>0</v>
      </c>
      <c r="BD202" s="310">
        <f t="shared" si="58"/>
        <v>4</v>
      </c>
      <c r="BE202" s="310">
        <f t="shared" si="58"/>
        <v>2</v>
      </c>
      <c r="BF202" s="10">
        <f t="shared" si="59"/>
        <v>6</v>
      </c>
      <c r="BG202" s="311">
        <f t="shared" si="60"/>
        <v>9</v>
      </c>
      <c r="BH202" s="311">
        <f t="shared" si="60"/>
        <v>5</v>
      </c>
      <c r="BI202" s="10">
        <f t="shared" si="61"/>
        <v>14</v>
      </c>
      <c r="BJ202" s="44">
        <f t="shared" si="62"/>
        <v>13</v>
      </c>
      <c r="BK202" s="44">
        <f t="shared" si="62"/>
        <v>7</v>
      </c>
      <c r="BL202" s="11">
        <f t="shared" si="62"/>
        <v>20</v>
      </c>
      <c r="BM202" s="13">
        <v>0</v>
      </c>
      <c r="BN202" s="13">
        <v>0</v>
      </c>
      <c r="BO202" s="13">
        <v>1</v>
      </c>
      <c r="BP202" s="13">
        <v>0</v>
      </c>
      <c r="BQ202" s="13"/>
      <c r="BR202" s="13"/>
      <c r="BS202" s="13"/>
      <c r="BT202" s="13"/>
      <c r="BU202" s="299">
        <f t="shared" si="63"/>
        <v>1</v>
      </c>
      <c r="BV202" s="299">
        <f t="shared" si="63"/>
        <v>0</v>
      </c>
      <c r="BW202" s="44">
        <f t="shared" si="64"/>
        <v>1</v>
      </c>
      <c r="BX202" s="44">
        <f t="shared" si="64"/>
        <v>0</v>
      </c>
      <c r="BY202" s="11">
        <f t="shared" si="65"/>
        <v>1</v>
      </c>
      <c r="BZ202" s="14">
        <f t="shared" si="66"/>
        <v>13</v>
      </c>
      <c r="CA202" s="14">
        <f t="shared" si="66"/>
        <v>7</v>
      </c>
      <c r="CB202" s="525">
        <f t="shared" si="67"/>
        <v>1</v>
      </c>
      <c r="CC202" s="525">
        <f t="shared" si="67"/>
        <v>0</v>
      </c>
      <c r="CD202" s="312">
        <f t="shared" si="68"/>
        <v>14</v>
      </c>
      <c r="CE202" s="312">
        <f t="shared" si="68"/>
        <v>7</v>
      </c>
      <c r="CF202" s="313">
        <f t="shared" si="69"/>
        <v>21</v>
      </c>
      <c r="CG202" s="302"/>
    </row>
    <row r="203" spans="2:85" ht="14.25" x14ac:dyDescent="0.25">
      <c r="B203" s="9">
        <v>191</v>
      </c>
      <c r="C203" s="9" t="s">
        <v>267</v>
      </c>
      <c r="D203" s="37" t="s">
        <v>27</v>
      </c>
      <c r="E203" s="526">
        <v>20364321</v>
      </c>
      <c r="F203" s="527" t="s">
        <v>976</v>
      </c>
      <c r="G203" s="9" t="s">
        <v>53</v>
      </c>
      <c r="H203" s="9"/>
      <c r="I203" s="9"/>
      <c r="J203" s="9"/>
      <c r="K203" s="9"/>
      <c r="L203" s="9"/>
      <c r="M203" s="9"/>
      <c r="N203" s="9">
        <v>0</v>
      </c>
      <c r="O203" s="9">
        <v>0</v>
      </c>
      <c r="P203" s="299">
        <f t="shared" si="50"/>
        <v>0</v>
      </c>
      <c r="Q203" s="299">
        <f t="shared" si="50"/>
        <v>0</v>
      </c>
      <c r="R203" s="300">
        <f t="shared" si="51"/>
        <v>0</v>
      </c>
      <c r="S203" s="289">
        <v>11</v>
      </c>
      <c r="T203" s="289">
        <v>5</v>
      </c>
      <c r="U203" s="289"/>
      <c r="V203" s="289"/>
      <c r="W203" s="289"/>
      <c r="X203" s="289"/>
      <c r="Y203" s="299">
        <f t="shared" si="52"/>
        <v>11</v>
      </c>
      <c r="Z203" s="299">
        <f t="shared" si="52"/>
        <v>5</v>
      </c>
      <c r="AA203" s="10">
        <f t="shared" si="53"/>
        <v>16</v>
      </c>
      <c r="AB203" s="44">
        <f t="shared" si="54"/>
        <v>11</v>
      </c>
      <c r="AC203" s="44">
        <f t="shared" si="54"/>
        <v>5</v>
      </c>
      <c r="AD203" s="11">
        <f t="shared" si="55"/>
        <v>16</v>
      </c>
      <c r="AE203" s="12">
        <v>6</v>
      </c>
      <c r="AF203" s="12">
        <v>3</v>
      </c>
      <c r="AG203" s="10">
        <f t="shared" si="48"/>
        <v>9</v>
      </c>
      <c r="AH203" s="12">
        <v>5</v>
      </c>
      <c r="AI203" s="12">
        <v>2</v>
      </c>
      <c r="AJ203" s="10">
        <f t="shared" si="49"/>
        <v>7</v>
      </c>
      <c r="AK203" s="44">
        <f t="shared" si="56"/>
        <v>11</v>
      </c>
      <c r="AL203" s="44">
        <f t="shared" si="56"/>
        <v>5</v>
      </c>
      <c r="AM203" s="11">
        <f t="shared" si="57"/>
        <v>16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4</v>
      </c>
      <c r="AU203" s="13">
        <v>0</v>
      </c>
      <c r="AV203" s="589">
        <v>0</v>
      </c>
      <c r="AW203" s="589">
        <v>0</v>
      </c>
      <c r="AX203" s="13">
        <v>7</v>
      </c>
      <c r="AY203" s="13">
        <v>5</v>
      </c>
      <c r="AZ203" s="13">
        <v>0</v>
      </c>
      <c r="BA203" s="13">
        <v>0</v>
      </c>
      <c r="BB203" s="13">
        <v>0</v>
      </c>
      <c r="BC203" s="13">
        <v>0</v>
      </c>
      <c r="BD203" s="310">
        <f t="shared" si="58"/>
        <v>4</v>
      </c>
      <c r="BE203" s="310">
        <f t="shared" si="58"/>
        <v>0</v>
      </c>
      <c r="BF203" s="10">
        <f t="shared" si="59"/>
        <v>4</v>
      </c>
      <c r="BG203" s="311">
        <f t="shared" si="60"/>
        <v>7</v>
      </c>
      <c r="BH203" s="311">
        <f t="shared" si="60"/>
        <v>5</v>
      </c>
      <c r="BI203" s="10">
        <f t="shared" si="61"/>
        <v>12</v>
      </c>
      <c r="BJ203" s="44">
        <f t="shared" si="62"/>
        <v>11</v>
      </c>
      <c r="BK203" s="44">
        <f t="shared" si="62"/>
        <v>5</v>
      </c>
      <c r="BL203" s="11">
        <f t="shared" si="62"/>
        <v>16</v>
      </c>
      <c r="BM203" s="13">
        <v>0</v>
      </c>
      <c r="BN203" s="13">
        <v>0</v>
      </c>
      <c r="BO203" s="13">
        <v>0</v>
      </c>
      <c r="BP203" s="13">
        <v>0</v>
      </c>
      <c r="BQ203" s="13"/>
      <c r="BR203" s="13"/>
      <c r="BS203" s="13"/>
      <c r="BT203" s="13"/>
      <c r="BU203" s="299">
        <f t="shared" si="63"/>
        <v>0</v>
      </c>
      <c r="BV203" s="299">
        <f t="shared" si="63"/>
        <v>0</v>
      </c>
      <c r="BW203" s="44">
        <f t="shared" si="64"/>
        <v>0</v>
      </c>
      <c r="BX203" s="44">
        <f t="shared" si="64"/>
        <v>0</v>
      </c>
      <c r="BY203" s="11">
        <f t="shared" si="65"/>
        <v>0</v>
      </c>
      <c r="BZ203" s="14">
        <f t="shared" si="66"/>
        <v>11</v>
      </c>
      <c r="CA203" s="14">
        <f t="shared" si="66"/>
        <v>5</v>
      </c>
      <c r="CB203" s="525">
        <f t="shared" si="67"/>
        <v>0</v>
      </c>
      <c r="CC203" s="525">
        <f t="shared" si="67"/>
        <v>0</v>
      </c>
      <c r="CD203" s="312">
        <f t="shared" si="68"/>
        <v>11</v>
      </c>
      <c r="CE203" s="312">
        <f t="shared" si="68"/>
        <v>5</v>
      </c>
      <c r="CF203" s="313">
        <f t="shared" si="69"/>
        <v>16</v>
      </c>
      <c r="CG203" s="302"/>
    </row>
    <row r="204" spans="2:85" ht="14.25" x14ac:dyDescent="0.25">
      <c r="B204" s="9">
        <v>192</v>
      </c>
      <c r="C204" s="9" t="s">
        <v>267</v>
      </c>
      <c r="D204" s="37" t="s">
        <v>27</v>
      </c>
      <c r="E204" s="526">
        <v>20364322</v>
      </c>
      <c r="F204" s="527" t="s">
        <v>977</v>
      </c>
      <c r="G204" s="9" t="s">
        <v>53</v>
      </c>
      <c r="H204" s="9"/>
      <c r="I204" s="9"/>
      <c r="J204" s="9"/>
      <c r="K204" s="9"/>
      <c r="L204" s="9"/>
      <c r="M204" s="9"/>
      <c r="N204" s="9">
        <v>2</v>
      </c>
      <c r="O204" s="9">
        <v>0</v>
      </c>
      <c r="P204" s="299">
        <f t="shared" si="50"/>
        <v>2</v>
      </c>
      <c r="Q204" s="299">
        <f t="shared" si="50"/>
        <v>0</v>
      </c>
      <c r="R204" s="300">
        <f t="shared" si="51"/>
        <v>2</v>
      </c>
      <c r="S204" s="289">
        <v>8</v>
      </c>
      <c r="T204" s="289">
        <v>6</v>
      </c>
      <c r="U204" s="289"/>
      <c r="V204" s="289"/>
      <c r="W204" s="289"/>
      <c r="X204" s="289"/>
      <c r="Y204" s="299">
        <f t="shared" si="52"/>
        <v>8</v>
      </c>
      <c r="Z204" s="299">
        <f t="shared" si="52"/>
        <v>6</v>
      </c>
      <c r="AA204" s="10">
        <f t="shared" si="53"/>
        <v>14</v>
      </c>
      <c r="AB204" s="44">
        <f t="shared" si="54"/>
        <v>10</v>
      </c>
      <c r="AC204" s="44">
        <f t="shared" si="54"/>
        <v>6</v>
      </c>
      <c r="AD204" s="11">
        <f t="shared" si="55"/>
        <v>16</v>
      </c>
      <c r="AE204" s="12">
        <v>3</v>
      </c>
      <c r="AF204" s="12">
        <v>3</v>
      </c>
      <c r="AG204" s="10">
        <f t="shared" si="48"/>
        <v>6</v>
      </c>
      <c r="AH204" s="12">
        <v>7</v>
      </c>
      <c r="AI204" s="12">
        <v>3</v>
      </c>
      <c r="AJ204" s="10">
        <f t="shared" si="49"/>
        <v>10</v>
      </c>
      <c r="AK204" s="44">
        <f t="shared" si="56"/>
        <v>10</v>
      </c>
      <c r="AL204" s="44">
        <f t="shared" si="56"/>
        <v>6</v>
      </c>
      <c r="AM204" s="11">
        <f t="shared" si="57"/>
        <v>16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2</v>
      </c>
      <c r="AU204" s="13">
        <v>0</v>
      </c>
      <c r="AV204" s="589">
        <v>0</v>
      </c>
      <c r="AW204" s="589">
        <v>0</v>
      </c>
      <c r="AX204" s="13">
        <v>6</v>
      </c>
      <c r="AY204" s="13">
        <v>6</v>
      </c>
      <c r="AZ204" s="13">
        <v>2</v>
      </c>
      <c r="BA204" s="13">
        <v>0</v>
      </c>
      <c r="BB204" s="13">
        <v>0</v>
      </c>
      <c r="BC204" s="13">
        <v>0</v>
      </c>
      <c r="BD204" s="310">
        <f t="shared" si="58"/>
        <v>2</v>
      </c>
      <c r="BE204" s="310">
        <f t="shared" si="58"/>
        <v>0</v>
      </c>
      <c r="BF204" s="10">
        <f t="shared" si="59"/>
        <v>2</v>
      </c>
      <c r="BG204" s="311">
        <f t="shared" si="60"/>
        <v>8</v>
      </c>
      <c r="BH204" s="311">
        <f t="shared" si="60"/>
        <v>6</v>
      </c>
      <c r="BI204" s="10">
        <f t="shared" si="61"/>
        <v>14</v>
      </c>
      <c r="BJ204" s="44">
        <f t="shared" si="62"/>
        <v>10</v>
      </c>
      <c r="BK204" s="44">
        <f t="shared" si="62"/>
        <v>6</v>
      </c>
      <c r="BL204" s="11">
        <f t="shared" si="62"/>
        <v>16</v>
      </c>
      <c r="BM204" s="13">
        <v>0</v>
      </c>
      <c r="BN204" s="13">
        <v>0</v>
      </c>
      <c r="BO204" s="13">
        <v>1</v>
      </c>
      <c r="BP204" s="13">
        <v>1</v>
      </c>
      <c r="BQ204" s="13"/>
      <c r="BR204" s="13"/>
      <c r="BS204" s="13"/>
      <c r="BT204" s="13"/>
      <c r="BU204" s="299">
        <f t="shared" si="63"/>
        <v>1</v>
      </c>
      <c r="BV204" s="299">
        <f t="shared" si="63"/>
        <v>1</v>
      </c>
      <c r="BW204" s="44">
        <f t="shared" si="64"/>
        <v>1</v>
      </c>
      <c r="BX204" s="44">
        <f t="shared" si="64"/>
        <v>1</v>
      </c>
      <c r="BY204" s="11">
        <f t="shared" si="65"/>
        <v>2</v>
      </c>
      <c r="BZ204" s="14">
        <f t="shared" si="66"/>
        <v>10</v>
      </c>
      <c r="CA204" s="14">
        <f t="shared" si="66"/>
        <v>6</v>
      </c>
      <c r="CB204" s="525">
        <f t="shared" si="67"/>
        <v>1</v>
      </c>
      <c r="CC204" s="525">
        <f t="shared" si="67"/>
        <v>1</v>
      </c>
      <c r="CD204" s="312">
        <f t="shared" si="68"/>
        <v>11</v>
      </c>
      <c r="CE204" s="312">
        <f t="shared" si="68"/>
        <v>7</v>
      </c>
      <c r="CF204" s="313">
        <f t="shared" si="69"/>
        <v>18</v>
      </c>
      <c r="CG204" s="302"/>
    </row>
    <row r="205" spans="2:85" ht="14.25" x14ac:dyDescent="0.25">
      <c r="B205" s="9">
        <v>193</v>
      </c>
      <c r="C205" s="9" t="s">
        <v>267</v>
      </c>
      <c r="D205" s="37" t="s">
        <v>28</v>
      </c>
      <c r="E205" s="526">
        <v>20364324</v>
      </c>
      <c r="F205" s="527" t="s">
        <v>978</v>
      </c>
      <c r="G205" s="9" t="s">
        <v>53</v>
      </c>
      <c r="H205" s="9"/>
      <c r="I205" s="9"/>
      <c r="J205" s="9"/>
      <c r="K205" s="9"/>
      <c r="L205" s="9"/>
      <c r="M205" s="9"/>
      <c r="N205" s="9">
        <v>1</v>
      </c>
      <c r="O205" s="9">
        <v>4</v>
      </c>
      <c r="P205" s="299">
        <f t="shared" si="50"/>
        <v>1</v>
      </c>
      <c r="Q205" s="299">
        <f t="shared" si="50"/>
        <v>4</v>
      </c>
      <c r="R205" s="300">
        <f t="shared" si="51"/>
        <v>5</v>
      </c>
      <c r="S205" s="289">
        <v>13</v>
      </c>
      <c r="T205" s="289">
        <v>12</v>
      </c>
      <c r="U205" s="289"/>
      <c r="V205" s="289"/>
      <c r="W205" s="289"/>
      <c r="X205" s="289"/>
      <c r="Y205" s="299">
        <f t="shared" si="52"/>
        <v>13</v>
      </c>
      <c r="Z205" s="299">
        <f t="shared" si="52"/>
        <v>12</v>
      </c>
      <c r="AA205" s="10">
        <f t="shared" si="53"/>
        <v>25</v>
      </c>
      <c r="AB205" s="44">
        <f t="shared" si="54"/>
        <v>14</v>
      </c>
      <c r="AC205" s="44">
        <f t="shared" si="54"/>
        <v>16</v>
      </c>
      <c r="AD205" s="11">
        <f t="shared" si="55"/>
        <v>30</v>
      </c>
      <c r="AE205" s="12">
        <v>4</v>
      </c>
      <c r="AF205" s="12">
        <v>8</v>
      </c>
      <c r="AG205" s="10">
        <f t="shared" si="48"/>
        <v>12</v>
      </c>
      <c r="AH205" s="12">
        <v>10</v>
      </c>
      <c r="AI205" s="12">
        <v>8</v>
      </c>
      <c r="AJ205" s="10">
        <f t="shared" si="49"/>
        <v>18</v>
      </c>
      <c r="AK205" s="44">
        <f t="shared" si="56"/>
        <v>14</v>
      </c>
      <c r="AL205" s="44">
        <f t="shared" si="56"/>
        <v>16</v>
      </c>
      <c r="AM205" s="11">
        <f t="shared" si="57"/>
        <v>30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589">
        <v>0</v>
      </c>
      <c r="AW205" s="589">
        <v>0</v>
      </c>
      <c r="AX205" s="13">
        <v>13</v>
      </c>
      <c r="AY205" s="13">
        <v>15</v>
      </c>
      <c r="AZ205" s="13">
        <v>1</v>
      </c>
      <c r="BA205" s="13">
        <v>1</v>
      </c>
      <c r="BB205" s="13">
        <v>0</v>
      </c>
      <c r="BC205" s="13">
        <v>0</v>
      </c>
      <c r="BD205" s="310">
        <f t="shared" si="58"/>
        <v>0</v>
      </c>
      <c r="BE205" s="310">
        <f t="shared" si="58"/>
        <v>0</v>
      </c>
      <c r="BF205" s="10">
        <f t="shared" si="59"/>
        <v>0</v>
      </c>
      <c r="BG205" s="311">
        <f t="shared" si="60"/>
        <v>14</v>
      </c>
      <c r="BH205" s="311">
        <f t="shared" si="60"/>
        <v>16</v>
      </c>
      <c r="BI205" s="10">
        <f t="shared" si="61"/>
        <v>30</v>
      </c>
      <c r="BJ205" s="44">
        <f t="shared" si="62"/>
        <v>14</v>
      </c>
      <c r="BK205" s="44">
        <f t="shared" si="62"/>
        <v>16</v>
      </c>
      <c r="BL205" s="11">
        <f t="shared" si="62"/>
        <v>30</v>
      </c>
      <c r="BM205" s="13">
        <v>0</v>
      </c>
      <c r="BN205" s="13">
        <v>0</v>
      </c>
      <c r="BO205" s="13">
        <v>5</v>
      </c>
      <c r="BP205" s="13">
        <v>2</v>
      </c>
      <c r="BQ205" s="13"/>
      <c r="BR205" s="13"/>
      <c r="BS205" s="13"/>
      <c r="BT205" s="13"/>
      <c r="BU205" s="299">
        <f t="shared" si="63"/>
        <v>5</v>
      </c>
      <c r="BV205" s="299">
        <f t="shared" si="63"/>
        <v>2</v>
      </c>
      <c r="BW205" s="44">
        <f t="shared" si="64"/>
        <v>5</v>
      </c>
      <c r="BX205" s="44">
        <f t="shared" si="64"/>
        <v>2</v>
      </c>
      <c r="BY205" s="11">
        <f t="shared" si="65"/>
        <v>7</v>
      </c>
      <c r="BZ205" s="14">
        <f t="shared" si="66"/>
        <v>14</v>
      </c>
      <c r="CA205" s="14">
        <f t="shared" si="66"/>
        <v>16</v>
      </c>
      <c r="CB205" s="525">
        <f t="shared" si="67"/>
        <v>5</v>
      </c>
      <c r="CC205" s="525">
        <f t="shared" si="67"/>
        <v>2</v>
      </c>
      <c r="CD205" s="312">
        <f t="shared" si="68"/>
        <v>19</v>
      </c>
      <c r="CE205" s="312">
        <f t="shared" si="68"/>
        <v>18</v>
      </c>
      <c r="CF205" s="313">
        <f t="shared" si="69"/>
        <v>37</v>
      </c>
      <c r="CG205" s="302"/>
    </row>
    <row r="206" spans="2:85" ht="14.25" x14ac:dyDescent="0.25">
      <c r="B206" s="9">
        <v>194</v>
      </c>
      <c r="C206" s="9" t="s">
        <v>267</v>
      </c>
      <c r="D206" s="37" t="s">
        <v>28</v>
      </c>
      <c r="E206" s="526">
        <v>20364325</v>
      </c>
      <c r="F206" s="527" t="s">
        <v>979</v>
      </c>
      <c r="G206" s="9" t="s">
        <v>53</v>
      </c>
      <c r="H206" s="9"/>
      <c r="I206" s="9"/>
      <c r="J206" s="9"/>
      <c r="K206" s="9"/>
      <c r="L206" s="9"/>
      <c r="M206" s="9"/>
      <c r="N206" s="9">
        <v>0</v>
      </c>
      <c r="O206" s="9">
        <v>2</v>
      </c>
      <c r="P206" s="299">
        <f t="shared" si="50"/>
        <v>0</v>
      </c>
      <c r="Q206" s="299">
        <f t="shared" si="50"/>
        <v>2</v>
      </c>
      <c r="R206" s="300">
        <f t="shared" si="51"/>
        <v>2</v>
      </c>
      <c r="S206" s="289">
        <v>12</v>
      </c>
      <c r="T206" s="289">
        <v>7</v>
      </c>
      <c r="U206" s="289"/>
      <c r="V206" s="289"/>
      <c r="W206" s="289"/>
      <c r="X206" s="289"/>
      <c r="Y206" s="299">
        <f t="shared" si="52"/>
        <v>12</v>
      </c>
      <c r="Z206" s="299">
        <f t="shared" si="52"/>
        <v>7</v>
      </c>
      <c r="AA206" s="10">
        <f t="shared" si="53"/>
        <v>19</v>
      </c>
      <c r="AB206" s="44">
        <f t="shared" si="54"/>
        <v>12</v>
      </c>
      <c r="AC206" s="44">
        <f t="shared" si="54"/>
        <v>9</v>
      </c>
      <c r="AD206" s="11">
        <f t="shared" si="55"/>
        <v>21</v>
      </c>
      <c r="AE206" s="12">
        <v>3</v>
      </c>
      <c r="AF206" s="12">
        <v>6</v>
      </c>
      <c r="AG206" s="10">
        <f t="shared" ref="AG206:AG269" si="104">SUM(AE206:AF206)</f>
        <v>9</v>
      </c>
      <c r="AH206" s="12">
        <v>9</v>
      </c>
      <c r="AI206" s="12">
        <v>3</v>
      </c>
      <c r="AJ206" s="10">
        <f t="shared" ref="AJ206:AJ269" si="105">SUM(AH206:AI206)</f>
        <v>12</v>
      </c>
      <c r="AK206" s="44">
        <f t="shared" si="56"/>
        <v>12</v>
      </c>
      <c r="AL206" s="44">
        <f t="shared" si="56"/>
        <v>9</v>
      </c>
      <c r="AM206" s="11">
        <f t="shared" si="57"/>
        <v>21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3</v>
      </c>
      <c r="AU206" s="13">
        <v>2</v>
      </c>
      <c r="AV206" s="589">
        <v>0</v>
      </c>
      <c r="AW206" s="589">
        <v>0</v>
      </c>
      <c r="AX206" s="13">
        <v>8</v>
      </c>
      <c r="AY206" s="13">
        <v>7</v>
      </c>
      <c r="AZ206" s="13">
        <v>1</v>
      </c>
      <c r="BA206" s="13">
        <v>0</v>
      </c>
      <c r="BB206" s="13">
        <v>0</v>
      </c>
      <c r="BC206" s="13">
        <v>0</v>
      </c>
      <c r="BD206" s="310">
        <f t="shared" si="58"/>
        <v>3</v>
      </c>
      <c r="BE206" s="310">
        <f t="shared" si="58"/>
        <v>2</v>
      </c>
      <c r="BF206" s="10">
        <f t="shared" si="59"/>
        <v>5</v>
      </c>
      <c r="BG206" s="311">
        <f t="shared" si="60"/>
        <v>9</v>
      </c>
      <c r="BH206" s="311">
        <f t="shared" si="60"/>
        <v>7</v>
      </c>
      <c r="BI206" s="10">
        <f t="shared" si="61"/>
        <v>16</v>
      </c>
      <c r="BJ206" s="44">
        <f t="shared" si="62"/>
        <v>12</v>
      </c>
      <c r="BK206" s="44">
        <f t="shared" si="62"/>
        <v>9</v>
      </c>
      <c r="BL206" s="11">
        <f t="shared" si="62"/>
        <v>21</v>
      </c>
      <c r="BM206" s="13">
        <v>0</v>
      </c>
      <c r="BN206" s="13">
        <v>0</v>
      </c>
      <c r="BO206" s="13">
        <v>1</v>
      </c>
      <c r="BP206" s="13">
        <v>0</v>
      </c>
      <c r="BQ206" s="13"/>
      <c r="BR206" s="13"/>
      <c r="BS206" s="13"/>
      <c r="BT206" s="13"/>
      <c r="BU206" s="299">
        <f t="shared" si="63"/>
        <v>1</v>
      </c>
      <c r="BV206" s="299">
        <f t="shared" si="63"/>
        <v>0</v>
      </c>
      <c r="BW206" s="44">
        <f t="shared" si="64"/>
        <v>1</v>
      </c>
      <c r="BX206" s="44">
        <f t="shared" si="64"/>
        <v>0</v>
      </c>
      <c r="BY206" s="11">
        <f t="shared" si="65"/>
        <v>1</v>
      </c>
      <c r="BZ206" s="14">
        <f t="shared" si="66"/>
        <v>12</v>
      </c>
      <c r="CA206" s="14">
        <f t="shared" si="66"/>
        <v>9</v>
      </c>
      <c r="CB206" s="525">
        <f t="shared" si="67"/>
        <v>1</v>
      </c>
      <c r="CC206" s="525">
        <f t="shared" si="67"/>
        <v>0</v>
      </c>
      <c r="CD206" s="312">
        <f t="shared" si="68"/>
        <v>13</v>
      </c>
      <c r="CE206" s="312">
        <f t="shared" si="68"/>
        <v>9</v>
      </c>
      <c r="CF206" s="313">
        <f t="shared" si="69"/>
        <v>22</v>
      </c>
      <c r="CG206" s="302"/>
    </row>
    <row r="207" spans="2:85" ht="14.25" x14ac:dyDescent="0.25">
      <c r="B207" s="9">
        <v>195</v>
      </c>
      <c r="C207" s="9" t="s">
        <v>267</v>
      </c>
      <c r="D207" s="37" t="s">
        <v>28</v>
      </c>
      <c r="E207" s="526">
        <v>20364326</v>
      </c>
      <c r="F207" s="527" t="s">
        <v>980</v>
      </c>
      <c r="G207" s="9" t="s">
        <v>53</v>
      </c>
      <c r="H207" s="9"/>
      <c r="I207" s="9"/>
      <c r="J207" s="9"/>
      <c r="K207" s="9"/>
      <c r="L207" s="9"/>
      <c r="M207" s="9"/>
      <c r="N207" s="9">
        <v>2</v>
      </c>
      <c r="O207" s="9">
        <v>3</v>
      </c>
      <c r="P207" s="299">
        <f t="shared" ref="P207:Q270" si="106">SUM(H207,J207,L207,N207)</f>
        <v>2</v>
      </c>
      <c r="Q207" s="299">
        <f t="shared" si="106"/>
        <v>3</v>
      </c>
      <c r="R207" s="300">
        <f t="shared" ref="R207:R270" si="107">SUM(P207:Q207)</f>
        <v>5</v>
      </c>
      <c r="S207" s="289">
        <v>8</v>
      </c>
      <c r="T207" s="289">
        <v>6</v>
      </c>
      <c r="U207" s="289"/>
      <c r="V207" s="289"/>
      <c r="W207" s="289"/>
      <c r="X207" s="289"/>
      <c r="Y207" s="299">
        <f t="shared" ref="Y207:Z270" si="108">SUM(S207,U207,W207)</f>
        <v>8</v>
      </c>
      <c r="Z207" s="299">
        <f t="shared" si="108"/>
        <v>6</v>
      </c>
      <c r="AA207" s="10">
        <f t="shared" ref="AA207:AA270" si="109">SUM(Y207:Z207)</f>
        <v>14</v>
      </c>
      <c r="AB207" s="44">
        <f t="shared" ref="AB207:AC270" si="110">SUM(P207,Y207)</f>
        <v>10</v>
      </c>
      <c r="AC207" s="44">
        <f t="shared" si="110"/>
        <v>9</v>
      </c>
      <c r="AD207" s="11">
        <f t="shared" ref="AD207:AD270" si="111">SUM(AB207:AC207)</f>
        <v>19</v>
      </c>
      <c r="AE207" s="12">
        <v>1</v>
      </c>
      <c r="AF207" s="12">
        <v>0</v>
      </c>
      <c r="AG207" s="10">
        <f t="shared" si="104"/>
        <v>1</v>
      </c>
      <c r="AH207" s="12">
        <v>9</v>
      </c>
      <c r="AI207" s="12">
        <v>9</v>
      </c>
      <c r="AJ207" s="10">
        <f t="shared" si="105"/>
        <v>18</v>
      </c>
      <c r="AK207" s="44">
        <f t="shared" ref="AK207:AL270" si="112">SUM(AE207,AH207)</f>
        <v>10</v>
      </c>
      <c r="AL207" s="44">
        <f t="shared" si="112"/>
        <v>9</v>
      </c>
      <c r="AM207" s="11">
        <f t="shared" ref="AM207:AM270" si="113">SUM(AK207:AL207)</f>
        <v>19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589">
        <v>0</v>
      </c>
      <c r="AW207" s="589">
        <v>0</v>
      </c>
      <c r="AX207" s="13">
        <v>10</v>
      </c>
      <c r="AY207" s="13">
        <v>9</v>
      </c>
      <c r="AZ207" s="13">
        <v>0</v>
      </c>
      <c r="BA207" s="13">
        <v>0</v>
      </c>
      <c r="BB207" s="13">
        <v>0</v>
      </c>
      <c r="BC207" s="13">
        <v>0</v>
      </c>
      <c r="BD207" s="310">
        <f t="shared" ref="BD207:BE270" si="114">SUM(AN207,AP207,AR207,AT207)</f>
        <v>0</v>
      </c>
      <c r="BE207" s="310">
        <f t="shared" si="114"/>
        <v>0</v>
      </c>
      <c r="BF207" s="10">
        <f t="shared" ref="BF207:BF270" si="115">SUM(BD207:BE207)</f>
        <v>0</v>
      </c>
      <c r="BG207" s="311">
        <f t="shared" ref="BG207:BH270" si="116">SUM(AV207,AX207,AZ207,BB207)</f>
        <v>10</v>
      </c>
      <c r="BH207" s="311">
        <f t="shared" si="116"/>
        <v>9</v>
      </c>
      <c r="BI207" s="10">
        <f t="shared" ref="BI207:BI270" si="117">SUM(BG207:BH207)</f>
        <v>19</v>
      </c>
      <c r="BJ207" s="44">
        <f t="shared" ref="BJ207:BL270" si="118">SUM(BD207,BG207)</f>
        <v>10</v>
      </c>
      <c r="BK207" s="44">
        <f t="shared" si="118"/>
        <v>9</v>
      </c>
      <c r="BL207" s="11">
        <f t="shared" si="118"/>
        <v>19</v>
      </c>
      <c r="BM207" s="13">
        <v>0</v>
      </c>
      <c r="BN207" s="13">
        <v>0</v>
      </c>
      <c r="BO207" s="13">
        <v>2</v>
      </c>
      <c r="BP207" s="13">
        <v>0</v>
      </c>
      <c r="BQ207" s="13"/>
      <c r="BR207" s="13"/>
      <c r="BS207" s="13"/>
      <c r="BT207" s="13"/>
      <c r="BU207" s="299">
        <f t="shared" ref="BU207:BV270" si="119">SUM(BO207,BQ207,BS207)</f>
        <v>2</v>
      </c>
      <c r="BV207" s="299">
        <f t="shared" si="119"/>
        <v>0</v>
      </c>
      <c r="BW207" s="44">
        <f t="shared" ref="BW207:BX270" si="120">SUM(BM207,BU207)</f>
        <v>2</v>
      </c>
      <c r="BX207" s="44">
        <f t="shared" si="120"/>
        <v>0</v>
      </c>
      <c r="BY207" s="11">
        <f t="shared" ref="BY207:BY270" si="121">SUM(BW207:BX207)</f>
        <v>2</v>
      </c>
      <c r="BZ207" s="14">
        <f t="shared" ref="BZ207:CA270" si="122">SUM(P207,Y207)</f>
        <v>10</v>
      </c>
      <c r="CA207" s="14">
        <f t="shared" si="122"/>
        <v>9</v>
      </c>
      <c r="CB207" s="525">
        <f t="shared" ref="CB207:CC270" si="123">SUM(BM207,BU207)</f>
        <v>2</v>
      </c>
      <c r="CC207" s="525">
        <f t="shared" si="123"/>
        <v>0</v>
      </c>
      <c r="CD207" s="312">
        <f t="shared" ref="CD207:CE270" si="124">SUM(BZ207,CB207)</f>
        <v>12</v>
      </c>
      <c r="CE207" s="312">
        <f t="shared" si="124"/>
        <v>9</v>
      </c>
      <c r="CF207" s="313">
        <f t="shared" ref="CF207:CF270" si="125">SUM(CD207:CE207)</f>
        <v>21</v>
      </c>
      <c r="CG207" s="302"/>
    </row>
    <row r="208" spans="2:85" ht="14.25" x14ac:dyDescent="0.25">
      <c r="B208" s="9">
        <v>196</v>
      </c>
      <c r="C208" s="9" t="s">
        <v>267</v>
      </c>
      <c r="D208" s="37" t="s">
        <v>28</v>
      </c>
      <c r="E208" s="526">
        <v>20364327</v>
      </c>
      <c r="F208" s="527" t="s">
        <v>981</v>
      </c>
      <c r="G208" s="9" t="s">
        <v>53</v>
      </c>
      <c r="H208" s="9"/>
      <c r="I208" s="9"/>
      <c r="J208" s="9"/>
      <c r="K208" s="9"/>
      <c r="L208" s="9"/>
      <c r="M208" s="9"/>
      <c r="N208" s="9">
        <v>0</v>
      </c>
      <c r="O208" s="9">
        <v>0</v>
      </c>
      <c r="P208" s="299">
        <f t="shared" si="106"/>
        <v>0</v>
      </c>
      <c r="Q208" s="299">
        <f t="shared" si="106"/>
        <v>0</v>
      </c>
      <c r="R208" s="300">
        <f t="shared" si="107"/>
        <v>0</v>
      </c>
      <c r="S208" s="289">
        <v>6</v>
      </c>
      <c r="T208" s="289">
        <v>6</v>
      </c>
      <c r="U208" s="289"/>
      <c r="V208" s="289"/>
      <c r="W208" s="289"/>
      <c r="X208" s="289"/>
      <c r="Y208" s="299">
        <f t="shared" si="108"/>
        <v>6</v>
      </c>
      <c r="Z208" s="299">
        <f t="shared" si="108"/>
        <v>6</v>
      </c>
      <c r="AA208" s="10">
        <f t="shared" si="109"/>
        <v>12</v>
      </c>
      <c r="AB208" s="44">
        <f t="shared" si="110"/>
        <v>6</v>
      </c>
      <c r="AC208" s="44">
        <f t="shared" si="110"/>
        <v>6</v>
      </c>
      <c r="AD208" s="11">
        <f t="shared" si="111"/>
        <v>12</v>
      </c>
      <c r="AE208" s="12">
        <v>2</v>
      </c>
      <c r="AF208" s="12">
        <v>2</v>
      </c>
      <c r="AG208" s="10">
        <f t="shared" si="104"/>
        <v>4</v>
      </c>
      <c r="AH208" s="12">
        <v>4</v>
      </c>
      <c r="AI208" s="12">
        <v>4</v>
      </c>
      <c r="AJ208" s="10">
        <f t="shared" si="105"/>
        <v>8</v>
      </c>
      <c r="AK208" s="44">
        <f t="shared" si="112"/>
        <v>6</v>
      </c>
      <c r="AL208" s="44">
        <f t="shared" si="112"/>
        <v>6</v>
      </c>
      <c r="AM208" s="11">
        <f t="shared" si="113"/>
        <v>12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1</v>
      </c>
      <c r="AU208" s="13">
        <v>0</v>
      </c>
      <c r="AV208" s="589">
        <v>0</v>
      </c>
      <c r="AW208" s="589">
        <v>0</v>
      </c>
      <c r="AX208" s="13">
        <v>4</v>
      </c>
      <c r="AY208" s="13">
        <v>6</v>
      </c>
      <c r="AZ208" s="13">
        <v>1</v>
      </c>
      <c r="BA208" s="13">
        <v>0</v>
      </c>
      <c r="BB208" s="13">
        <v>0</v>
      </c>
      <c r="BC208" s="13">
        <v>0</v>
      </c>
      <c r="BD208" s="310">
        <f t="shared" si="114"/>
        <v>1</v>
      </c>
      <c r="BE208" s="310">
        <f t="shared" si="114"/>
        <v>0</v>
      </c>
      <c r="BF208" s="10">
        <f t="shared" si="115"/>
        <v>1</v>
      </c>
      <c r="BG208" s="311">
        <f t="shared" si="116"/>
        <v>5</v>
      </c>
      <c r="BH208" s="311">
        <f t="shared" si="116"/>
        <v>6</v>
      </c>
      <c r="BI208" s="10">
        <f t="shared" si="117"/>
        <v>11</v>
      </c>
      <c r="BJ208" s="44">
        <f t="shared" si="118"/>
        <v>6</v>
      </c>
      <c r="BK208" s="44">
        <f t="shared" si="118"/>
        <v>6</v>
      </c>
      <c r="BL208" s="11">
        <f t="shared" si="118"/>
        <v>12</v>
      </c>
      <c r="BM208" s="13">
        <v>0</v>
      </c>
      <c r="BN208" s="13">
        <v>0</v>
      </c>
      <c r="BO208" s="13">
        <v>4</v>
      </c>
      <c r="BP208" s="13">
        <v>0</v>
      </c>
      <c r="BQ208" s="13"/>
      <c r="BR208" s="13"/>
      <c r="BS208" s="13"/>
      <c r="BT208" s="13"/>
      <c r="BU208" s="299">
        <f t="shared" si="119"/>
        <v>4</v>
      </c>
      <c r="BV208" s="299">
        <f t="shared" si="119"/>
        <v>0</v>
      </c>
      <c r="BW208" s="44">
        <f t="shared" si="120"/>
        <v>4</v>
      </c>
      <c r="BX208" s="44">
        <f t="shared" si="120"/>
        <v>0</v>
      </c>
      <c r="BY208" s="11">
        <f t="shared" si="121"/>
        <v>4</v>
      </c>
      <c r="BZ208" s="14">
        <f t="shared" si="122"/>
        <v>6</v>
      </c>
      <c r="CA208" s="14">
        <f t="shared" si="122"/>
        <v>6</v>
      </c>
      <c r="CB208" s="525">
        <f t="shared" si="123"/>
        <v>4</v>
      </c>
      <c r="CC208" s="525">
        <f t="shared" si="123"/>
        <v>0</v>
      </c>
      <c r="CD208" s="312">
        <f t="shared" si="124"/>
        <v>10</v>
      </c>
      <c r="CE208" s="312">
        <f t="shared" si="124"/>
        <v>6</v>
      </c>
      <c r="CF208" s="313">
        <f t="shared" si="125"/>
        <v>16</v>
      </c>
      <c r="CG208" s="302"/>
    </row>
    <row r="209" spans="2:85" ht="14.25" x14ac:dyDescent="0.25">
      <c r="B209" s="9">
        <v>197</v>
      </c>
      <c r="C209" s="9" t="s">
        <v>267</v>
      </c>
      <c r="D209" s="37" t="s">
        <v>29</v>
      </c>
      <c r="E209" s="526">
        <v>20364337</v>
      </c>
      <c r="F209" s="527" t="s">
        <v>982</v>
      </c>
      <c r="G209" s="9" t="s">
        <v>53</v>
      </c>
      <c r="H209" s="9"/>
      <c r="I209" s="9"/>
      <c r="J209" s="9"/>
      <c r="K209" s="9"/>
      <c r="L209" s="9"/>
      <c r="M209" s="9"/>
      <c r="N209" s="9">
        <v>4</v>
      </c>
      <c r="O209" s="9">
        <v>0</v>
      </c>
      <c r="P209" s="299">
        <f t="shared" si="106"/>
        <v>4</v>
      </c>
      <c r="Q209" s="299">
        <f t="shared" si="106"/>
        <v>0</v>
      </c>
      <c r="R209" s="300">
        <f t="shared" si="107"/>
        <v>4</v>
      </c>
      <c r="S209" s="289">
        <v>15</v>
      </c>
      <c r="T209" s="289">
        <v>7</v>
      </c>
      <c r="U209" s="289"/>
      <c r="V209" s="289"/>
      <c r="W209" s="289"/>
      <c r="X209" s="289"/>
      <c r="Y209" s="299">
        <f t="shared" si="108"/>
        <v>15</v>
      </c>
      <c r="Z209" s="299">
        <f t="shared" si="108"/>
        <v>7</v>
      </c>
      <c r="AA209" s="10">
        <f t="shared" si="109"/>
        <v>22</v>
      </c>
      <c r="AB209" s="44">
        <f t="shared" si="110"/>
        <v>19</v>
      </c>
      <c r="AC209" s="44">
        <f t="shared" si="110"/>
        <v>7</v>
      </c>
      <c r="AD209" s="11">
        <f t="shared" si="111"/>
        <v>26</v>
      </c>
      <c r="AE209" s="12">
        <v>14</v>
      </c>
      <c r="AF209" s="12">
        <v>2</v>
      </c>
      <c r="AG209" s="10">
        <f t="shared" si="104"/>
        <v>16</v>
      </c>
      <c r="AH209" s="12">
        <v>5</v>
      </c>
      <c r="AI209" s="12">
        <v>5</v>
      </c>
      <c r="AJ209" s="10">
        <f t="shared" si="105"/>
        <v>10</v>
      </c>
      <c r="AK209" s="44">
        <f t="shared" si="112"/>
        <v>19</v>
      </c>
      <c r="AL209" s="44">
        <f t="shared" si="112"/>
        <v>7</v>
      </c>
      <c r="AM209" s="11">
        <f t="shared" si="113"/>
        <v>26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3</v>
      </c>
      <c r="AU209" s="13">
        <v>0</v>
      </c>
      <c r="AV209" s="589">
        <v>0</v>
      </c>
      <c r="AW209" s="589">
        <v>0</v>
      </c>
      <c r="AX209" s="13">
        <v>15</v>
      </c>
      <c r="AY209" s="13">
        <v>7</v>
      </c>
      <c r="AZ209" s="13">
        <v>1</v>
      </c>
      <c r="BA209" s="13">
        <v>0</v>
      </c>
      <c r="BB209" s="13">
        <v>0</v>
      </c>
      <c r="BC209" s="13">
        <v>0</v>
      </c>
      <c r="BD209" s="310">
        <f t="shared" si="114"/>
        <v>3</v>
      </c>
      <c r="BE209" s="310">
        <f t="shared" si="114"/>
        <v>0</v>
      </c>
      <c r="BF209" s="10">
        <f t="shared" si="115"/>
        <v>3</v>
      </c>
      <c r="BG209" s="311">
        <f t="shared" si="116"/>
        <v>16</v>
      </c>
      <c r="BH209" s="311">
        <f t="shared" si="116"/>
        <v>7</v>
      </c>
      <c r="BI209" s="10">
        <f t="shared" si="117"/>
        <v>23</v>
      </c>
      <c r="BJ209" s="44">
        <f t="shared" si="118"/>
        <v>19</v>
      </c>
      <c r="BK209" s="44">
        <f t="shared" si="118"/>
        <v>7</v>
      </c>
      <c r="BL209" s="11">
        <f t="shared" si="118"/>
        <v>26</v>
      </c>
      <c r="BM209" s="13">
        <v>0</v>
      </c>
      <c r="BN209" s="13">
        <v>0</v>
      </c>
      <c r="BO209" s="13">
        <v>0</v>
      </c>
      <c r="BP209" s="13">
        <v>1</v>
      </c>
      <c r="BQ209" s="13"/>
      <c r="BR209" s="13"/>
      <c r="BS209" s="13"/>
      <c r="BT209" s="13"/>
      <c r="BU209" s="299">
        <f t="shared" si="119"/>
        <v>0</v>
      </c>
      <c r="BV209" s="299">
        <f t="shared" si="119"/>
        <v>1</v>
      </c>
      <c r="BW209" s="44">
        <f t="shared" si="120"/>
        <v>0</v>
      </c>
      <c r="BX209" s="44">
        <f t="shared" si="120"/>
        <v>1</v>
      </c>
      <c r="BY209" s="11">
        <f t="shared" si="121"/>
        <v>1</v>
      </c>
      <c r="BZ209" s="14">
        <f t="shared" si="122"/>
        <v>19</v>
      </c>
      <c r="CA209" s="14">
        <f t="shared" si="122"/>
        <v>7</v>
      </c>
      <c r="CB209" s="525">
        <f t="shared" si="123"/>
        <v>0</v>
      </c>
      <c r="CC209" s="525">
        <f t="shared" si="123"/>
        <v>1</v>
      </c>
      <c r="CD209" s="312">
        <f t="shared" si="124"/>
        <v>19</v>
      </c>
      <c r="CE209" s="312">
        <f t="shared" si="124"/>
        <v>8</v>
      </c>
      <c r="CF209" s="313">
        <f t="shared" si="125"/>
        <v>27</v>
      </c>
      <c r="CG209" s="302"/>
    </row>
    <row r="210" spans="2:85" ht="14.25" x14ac:dyDescent="0.25">
      <c r="B210" s="9">
        <v>198</v>
      </c>
      <c r="C210" s="9" t="s">
        <v>267</v>
      </c>
      <c r="D210" s="37" t="s">
        <v>29</v>
      </c>
      <c r="E210" s="526">
        <v>20364338</v>
      </c>
      <c r="F210" s="527" t="s">
        <v>983</v>
      </c>
      <c r="G210" s="9" t="s">
        <v>53</v>
      </c>
      <c r="H210" s="9"/>
      <c r="I210" s="9"/>
      <c r="J210" s="9"/>
      <c r="K210" s="9"/>
      <c r="L210" s="9"/>
      <c r="M210" s="9"/>
      <c r="N210" s="9">
        <v>0</v>
      </c>
      <c r="O210" s="9">
        <v>2</v>
      </c>
      <c r="P210" s="299">
        <f t="shared" si="106"/>
        <v>0</v>
      </c>
      <c r="Q210" s="299">
        <f t="shared" si="106"/>
        <v>2</v>
      </c>
      <c r="R210" s="300">
        <f t="shared" si="107"/>
        <v>2</v>
      </c>
      <c r="S210" s="289">
        <v>11</v>
      </c>
      <c r="T210" s="289">
        <v>10</v>
      </c>
      <c r="U210" s="289"/>
      <c r="V210" s="289"/>
      <c r="W210" s="289"/>
      <c r="X210" s="289"/>
      <c r="Y210" s="299">
        <f t="shared" si="108"/>
        <v>11</v>
      </c>
      <c r="Z210" s="299">
        <f t="shared" si="108"/>
        <v>10</v>
      </c>
      <c r="AA210" s="10">
        <f t="shared" si="109"/>
        <v>21</v>
      </c>
      <c r="AB210" s="44">
        <f t="shared" si="110"/>
        <v>11</v>
      </c>
      <c r="AC210" s="44">
        <f t="shared" si="110"/>
        <v>12</v>
      </c>
      <c r="AD210" s="11">
        <f t="shared" si="111"/>
        <v>23</v>
      </c>
      <c r="AE210" s="12">
        <v>3</v>
      </c>
      <c r="AF210" s="12">
        <v>4</v>
      </c>
      <c r="AG210" s="10">
        <f t="shared" si="104"/>
        <v>7</v>
      </c>
      <c r="AH210" s="12">
        <v>8</v>
      </c>
      <c r="AI210" s="12">
        <v>8</v>
      </c>
      <c r="AJ210" s="10">
        <f t="shared" si="105"/>
        <v>16</v>
      </c>
      <c r="AK210" s="44">
        <f t="shared" si="112"/>
        <v>11</v>
      </c>
      <c r="AL210" s="44">
        <f t="shared" si="112"/>
        <v>12</v>
      </c>
      <c r="AM210" s="11">
        <f t="shared" si="113"/>
        <v>23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5</v>
      </c>
      <c r="AU210" s="13">
        <v>0</v>
      </c>
      <c r="AV210" s="589">
        <v>0</v>
      </c>
      <c r="AW210" s="589">
        <v>0</v>
      </c>
      <c r="AX210" s="13">
        <v>6</v>
      </c>
      <c r="AY210" s="13">
        <v>12</v>
      </c>
      <c r="AZ210" s="13">
        <v>0</v>
      </c>
      <c r="BA210" s="13">
        <v>0</v>
      </c>
      <c r="BB210" s="13">
        <v>0</v>
      </c>
      <c r="BC210" s="13">
        <v>0</v>
      </c>
      <c r="BD210" s="310">
        <f t="shared" si="114"/>
        <v>5</v>
      </c>
      <c r="BE210" s="310">
        <f t="shared" si="114"/>
        <v>0</v>
      </c>
      <c r="BF210" s="10">
        <f t="shared" si="115"/>
        <v>5</v>
      </c>
      <c r="BG210" s="311">
        <f t="shared" si="116"/>
        <v>6</v>
      </c>
      <c r="BH210" s="311">
        <f t="shared" si="116"/>
        <v>12</v>
      </c>
      <c r="BI210" s="10">
        <f t="shared" si="117"/>
        <v>18</v>
      </c>
      <c r="BJ210" s="44">
        <f t="shared" si="118"/>
        <v>11</v>
      </c>
      <c r="BK210" s="44">
        <f t="shared" si="118"/>
        <v>12</v>
      </c>
      <c r="BL210" s="11">
        <f t="shared" si="118"/>
        <v>23</v>
      </c>
      <c r="BM210" s="13">
        <v>0</v>
      </c>
      <c r="BN210" s="13">
        <v>0</v>
      </c>
      <c r="BO210" s="13">
        <v>2</v>
      </c>
      <c r="BP210" s="13">
        <v>2</v>
      </c>
      <c r="BQ210" s="13"/>
      <c r="BR210" s="13"/>
      <c r="BS210" s="13"/>
      <c r="BT210" s="13"/>
      <c r="BU210" s="299">
        <f t="shared" si="119"/>
        <v>2</v>
      </c>
      <c r="BV210" s="299">
        <f t="shared" si="119"/>
        <v>2</v>
      </c>
      <c r="BW210" s="44">
        <f t="shared" si="120"/>
        <v>2</v>
      </c>
      <c r="BX210" s="44">
        <f t="shared" si="120"/>
        <v>2</v>
      </c>
      <c r="BY210" s="11">
        <f t="shared" si="121"/>
        <v>4</v>
      </c>
      <c r="BZ210" s="14">
        <f t="shared" si="122"/>
        <v>11</v>
      </c>
      <c r="CA210" s="14">
        <f t="shared" si="122"/>
        <v>12</v>
      </c>
      <c r="CB210" s="525">
        <f t="shared" si="123"/>
        <v>2</v>
      </c>
      <c r="CC210" s="525">
        <f t="shared" si="123"/>
        <v>2</v>
      </c>
      <c r="CD210" s="312">
        <f t="shared" si="124"/>
        <v>13</v>
      </c>
      <c r="CE210" s="312">
        <f t="shared" si="124"/>
        <v>14</v>
      </c>
      <c r="CF210" s="313">
        <f t="shared" si="125"/>
        <v>27</v>
      </c>
      <c r="CG210" s="302"/>
    </row>
    <row r="211" spans="2:85" ht="14.25" x14ac:dyDescent="0.25">
      <c r="B211" s="9">
        <v>199</v>
      </c>
      <c r="C211" s="9" t="s">
        <v>267</v>
      </c>
      <c r="D211" s="37" t="s">
        <v>29</v>
      </c>
      <c r="E211" s="526">
        <v>20364339</v>
      </c>
      <c r="F211" s="527" t="s">
        <v>984</v>
      </c>
      <c r="G211" s="9" t="s">
        <v>53</v>
      </c>
      <c r="H211" s="9"/>
      <c r="I211" s="9"/>
      <c r="J211" s="9"/>
      <c r="K211" s="9"/>
      <c r="L211" s="9"/>
      <c r="M211" s="9"/>
      <c r="N211" s="9">
        <v>0</v>
      </c>
      <c r="O211" s="9">
        <v>0</v>
      </c>
      <c r="P211" s="299">
        <f t="shared" si="106"/>
        <v>0</v>
      </c>
      <c r="Q211" s="299">
        <f t="shared" si="106"/>
        <v>0</v>
      </c>
      <c r="R211" s="300">
        <f t="shared" si="107"/>
        <v>0</v>
      </c>
      <c r="S211" s="289">
        <v>11</v>
      </c>
      <c r="T211" s="289">
        <v>4</v>
      </c>
      <c r="U211" s="289"/>
      <c r="V211" s="289"/>
      <c r="W211" s="289"/>
      <c r="X211" s="289"/>
      <c r="Y211" s="299">
        <f t="shared" si="108"/>
        <v>11</v>
      </c>
      <c r="Z211" s="299">
        <f t="shared" si="108"/>
        <v>4</v>
      </c>
      <c r="AA211" s="10">
        <f t="shared" si="109"/>
        <v>15</v>
      </c>
      <c r="AB211" s="44">
        <f t="shared" si="110"/>
        <v>11</v>
      </c>
      <c r="AC211" s="44">
        <f t="shared" si="110"/>
        <v>4</v>
      </c>
      <c r="AD211" s="11">
        <f t="shared" si="111"/>
        <v>15</v>
      </c>
      <c r="AE211" s="12">
        <v>4</v>
      </c>
      <c r="AF211" s="12">
        <v>2</v>
      </c>
      <c r="AG211" s="10">
        <f t="shared" si="104"/>
        <v>6</v>
      </c>
      <c r="AH211" s="12">
        <v>7</v>
      </c>
      <c r="AI211" s="12">
        <v>2</v>
      </c>
      <c r="AJ211" s="10">
        <f t="shared" si="105"/>
        <v>9</v>
      </c>
      <c r="AK211" s="44">
        <f t="shared" si="112"/>
        <v>11</v>
      </c>
      <c r="AL211" s="44">
        <f t="shared" si="112"/>
        <v>4</v>
      </c>
      <c r="AM211" s="11">
        <f t="shared" si="113"/>
        <v>15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5</v>
      </c>
      <c r="AU211" s="13">
        <v>1</v>
      </c>
      <c r="AV211" s="589">
        <v>0</v>
      </c>
      <c r="AW211" s="589">
        <v>0</v>
      </c>
      <c r="AX211" s="13">
        <v>6</v>
      </c>
      <c r="AY211" s="13">
        <v>3</v>
      </c>
      <c r="AZ211" s="13">
        <v>0</v>
      </c>
      <c r="BA211" s="13">
        <v>0</v>
      </c>
      <c r="BB211" s="13">
        <v>0</v>
      </c>
      <c r="BC211" s="13">
        <v>0</v>
      </c>
      <c r="BD211" s="310">
        <f t="shared" si="114"/>
        <v>5</v>
      </c>
      <c r="BE211" s="310">
        <f t="shared" si="114"/>
        <v>1</v>
      </c>
      <c r="BF211" s="10">
        <f t="shared" si="115"/>
        <v>6</v>
      </c>
      <c r="BG211" s="311">
        <f t="shared" si="116"/>
        <v>6</v>
      </c>
      <c r="BH211" s="311">
        <f t="shared" si="116"/>
        <v>3</v>
      </c>
      <c r="BI211" s="10">
        <f t="shared" si="117"/>
        <v>9</v>
      </c>
      <c r="BJ211" s="44">
        <f t="shared" si="118"/>
        <v>11</v>
      </c>
      <c r="BK211" s="44">
        <f t="shared" si="118"/>
        <v>4</v>
      </c>
      <c r="BL211" s="11">
        <f t="shared" si="118"/>
        <v>15</v>
      </c>
      <c r="BM211" s="13">
        <v>0</v>
      </c>
      <c r="BN211" s="13">
        <v>0</v>
      </c>
      <c r="BO211" s="13">
        <v>3</v>
      </c>
      <c r="BP211" s="13">
        <v>0</v>
      </c>
      <c r="BQ211" s="13"/>
      <c r="BR211" s="13"/>
      <c r="BS211" s="13"/>
      <c r="BT211" s="13"/>
      <c r="BU211" s="299">
        <f t="shared" si="119"/>
        <v>3</v>
      </c>
      <c r="BV211" s="299">
        <f t="shared" si="119"/>
        <v>0</v>
      </c>
      <c r="BW211" s="44">
        <f t="shared" si="120"/>
        <v>3</v>
      </c>
      <c r="BX211" s="44">
        <f t="shared" si="120"/>
        <v>0</v>
      </c>
      <c r="BY211" s="11">
        <f t="shared" si="121"/>
        <v>3</v>
      </c>
      <c r="BZ211" s="14">
        <f t="shared" si="122"/>
        <v>11</v>
      </c>
      <c r="CA211" s="14">
        <f t="shared" si="122"/>
        <v>4</v>
      </c>
      <c r="CB211" s="525">
        <f t="shared" si="123"/>
        <v>3</v>
      </c>
      <c r="CC211" s="525">
        <f t="shared" si="123"/>
        <v>0</v>
      </c>
      <c r="CD211" s="312">
        <f t="shared" si="124"/>
        <v>14</v>
      </c>
      <c r="CE211" s="312">
        <f t="shared" si="124"/>
        <v>4</v>
      </c>
      <c r="CF211" s="313">
        <f t="shared" si="125"/>
        <v>18</v>
      </c>
      <c r="CG211" s="302"/>
    </row>
    <row r="212" spans="2:85" ht="14.25" x14ac:dyDescent="0.25">
      <c r="B212" s="9">
        <v>200</v>
      </c>
      <c r="C212" s="9" t="s">
        <v>267</v>
      </c>
      <c r="D212" s="37" t="s">
        <v>29</v>
      </c>
      <c r="E212" s="526">
        <v>20364340</v>
      </c>
      <c r="F212" s="527" t="s">
        <v>952</v>
      </c>
      <c r="G212" s="9" t="s">
        <v>53</v>
      </c>
      <c r="H212" s="9"/>
      <c r="I212" s="9"/>
      <c r="J212" s="9"/>
      <c r="K212" s="9"/>
      <c r="L212" s="9"/>
      <c r="M212" s="9"/>
      <c r="N212" s="9">
        <v>0</v>
      </c>
      <c r="O212" s="9">
        <v>1</v>
      </c>
      <c r="P212" s="299">
        <f t="shared" si="106"/>
        <v>0</v>
      </c>
      <c r="Q212" s="299">
        <f t="shared" si="106"/>
        <v>1</v>
      </c>
      <c r="R212" s="300">
        <f t="shared" si="107"/>
        <v>1</v>
      </c>
      <c r="S212" s="289">
        <v>12</v>
      </c>
      <c r="T212" s="289">
        <v>9</v>
      </c>
      <c r="U212" s="289"/>
      <c r="V212" s="289"/>
      <c r="W212" s="289"/>
      <c r="X212" s="289"/>
      <c r="Y212" s="299">
        <f t="shared" si="108"/>
        <v>12</v>
      </c>
      <c r="Z212" s="299">
        <f t="shared" si="108"/>
        <v>9</v>
      </c>
      <c r="AA212" s="10">
        <f t="shared" si="109"/>
        <v>21</v>
      </c>
      <c r="AB212" s="44">
        <f t="shared" si="110"/>
        <v>12</v>
      </c>
      <c r="AC212" s="44">
        <f t="shared" si="110"/>
        <v>10</v>
      </c>
      <c r="AD212" s="11">
        <f t="shared" si="111"/>
        <v>22</v>
      </c>
      <c r="AE212" s="12">
        <v>9</v>
      </c>
      <c r="AF212" s="12">
        <v>5</v>
      </c>
      <c r="AG212" s="10">
        <f t="shared" si="104"/>
        <v>14</v>
      </c>
      <c r="AH212" s="12">
        <v>3</v>
      </c>
      <c r="AI212" s="12">
        <v>5</v>
      </c>
      <c r="AJ212" s="10">
        <f t="shared" si="105"/>
        <v>8</v>
      </c>
      <c r="AK212" s="44">
        <f t="shared" si="112"/>
        <v>12</v>
      </c>
      <c r="AL212" s="44">
        <f t="shared" si="112"/>
        <v>10</v>
      </c>
      <c r="AM212" s="11">
        <f t="shared" si="113"/>
        <v>22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4</v>
      </c>
      <c r="AU212" s="13">
        <v>2</v>
      </c>
      <c r="AV212" s="589">
        <v>0</v>
      </c>
      <c r="AW212" s="589">
        <v>0</v>
      </c>
      <c r="AX212" s="13">
        <v>8</v>
      </c>
      <c r="AY212" s="13">
        <v>8</v>
      </c>
      <c r="AZ212" s="13">
        <v>0</v>
      </c>
      <c r="BA212" s="13">
        <v>0</v>
      </c>
      <c r="BB212" s="13">
        <v>0</v>
      </c>
      <c r="BC212" s="13">
        <v>0</v>
      </c>
      <c r="BD212" s="310">
        <f t="shared" si="114"/>
        <v>4</v>
      </c>
      <c r="BE212" s="310">
        <f t="shared" si="114"/>
        <v>2</v>
      </c>
      <c r="BF212" s="10">
        <f t="shared" si="115"/>
        <v>6</v>
      </c>
      <c r="BG212" s="311">
        <f t="shared" si="116"/>
        <v>8</v>
      </c>
      <c r="BH212" s="311">
        <f t="shared" si="116"/>
        <v>8</v>
      </c>
      <c r="BI212" s="10">
        <f t="shared" si="117"/>
        <v>16</v>
      </c>
      <c r="BJ212" s="44">
        <f t="shared" si="118"/>
        <v>12</v>
      </c>
      <c r="BK212" s="44">
        <f t="shared" si="118"/>
        <v>10</v>
      </c>
      <c r="BL212" s="11">
        <f t="shared" si="118"/>
        <v>22</v>
      </c>
      <c r="BM212" s="13">
        <v>0</v>
      </c>
      <c r="BN212" s="13">
        <v>0</v>
      </c>
      <c r="BO212" s="13">
        <v>0</v>
      </c>
      <c r="BP212" s="13">
        <v>0</v>
      </c>
      <c r="BQ212" s="13"/>
      <c r="BR212" s="13"/>
      <c r="BS212" s="13"/>
      <c r="BT212" s="13"/>
      <c r="BU212" s="299">
        <f t="shared" si="119"/>
        <v>0</v>
      </c>
      <c r="BV212" s="299">
        <f t="shared" si="119"/>
        <v>0</v>
      </c>
      <c r="BW212" s="44">
        <f t="shared" si="120"/>
        <v>0</v>
      </c>
      <c r="BX212" s="44">
        <f t="shared" si="120"/>
        <v>0</v>
      </c>
      <c r="BY212" s="11">
        <f t="shared" si="121"/>
        <v>0</v>
      </c>
      <c r="BZ212" s="14">
        <f t="shared" si="122"/>
        <v>12</v>
      </c>
      <c r="CA212" s="14">
        <f t="shared" si="122"/>
        <v>10</v>
      </c>
      <c r="CB212" s="525">
        <f t="shared" si="123"/>
        <v>0</v>
      </c>
      <c r="CC212" s="525">
        <f t="shared" si="123"/>
        <v>0</v>
      </c>
      <c r="CD212" s="312">
        <f t="shared" si="124"/>
        <v>12</v>
      </c>
      <c r="CE212" s="312">
        <f t="shared" si="124"/>
        <v>10</v>
      </c>
      <c r="CF212" s="313">
        <f t="shared" si="125"/>
        <v>22</v>
      </c>
      <c r="CG212" s="302"/>
    </row>
    <row r="213" spans="2:85" ht="14.25" x14ac:dyDescent="0.25">
      <c r="B213" s="9">
        <v>201</v>
      </c>
      <c r="C213" s="9" t="s">
        <v>267</v>
      </c>
      <c r="D213" s="37" t="s">
        <v>29</v>
      </c>
      <c r="E213" s="526">
        <v>20364341</v>
      </c>
      <c r="F213" s="527" t="s">
        <v>985</v>
      </c>
      <c r="G213" s="9" t="s">
        <v>53</v>
      </c>
      <c r="H213" s="9"/>
      <c r="I213" s="9"/>
      <c r="J213" s="9"/>
      <c r="K213" s="9"/>
      <c r="L213" s="9"/>
      <c r="M213" s="9"/>
      <c r="N213" s="9">
        <v>0</v>
      </c>
      <c r="O213" s="9">
        <v>0</v>
      </c>
      <c r="P213" s="299">
        <f t="shared" si="106"/>
        <v>0</v>
      </c>
      <c r="Q213" s="299">
        <f t="shared" si="106"/>
        <v>0</v>
      </c>
      <c r="R213" s="300">
        <f t="shared" si="107"/>
        <v>0</v>
      </c>
      <c r="S213" s="289">
        <v>6</v>
      </c>
      <c r="T213" s="289">
        <v>5</v>
      </c>
      <c r="U213" s="289"/>
      <c r="V213" s="289"/>
      <c r="W213" s="289"/>
      <c r="X213" s="289"/>
      <c r="Y213" s="299">
        <f t="shared" si="108"/>
        <v>6</v>
      </c>
      <c r="Z213" s="299">
        <f t="shared" si="108"/>
        <v>5</v>
      </c>
      <c r="AA213" s="10">
        <f t="shared" si="109"/>
        <v>11</v>
      </c>
      <c r="AB213" s="44">
        <f t="shared" si="110"/>
        <v>6</v>
      </c>
      <c r="AC213" s="44">
        <f t="shared" si="110"/>
        <v>5</v>
      </c>
      <c r="AD213" s="11">
        <f t="shared" si="111"/>
        <v>11</v>
      </c>
      <c r="AE213" s="12">
        <v>2</v>
      </c>
      <c r="AF213" s="12">
        <v>3</v>
      </c>
      <c r="AG213" s="10">
        <f t="shared" si="104"/>
        <v>5</v>
      </c>
      <c r="AH213" s="12">
        <v>4</v>
      </c>
      <c r="AI213" s="12">
        <v>2</v>
      </c>
      <c r="AJ213" s="10">
        <f t="shared" si="105"/>
        <v>6</v>
      </c>
      <c r="AK213" s="44">
        <f t="shared" si="112"/>
        <v>6</v>
      </c>
      <c r="AL213" s="44">
        <f t="shared" si="112"/>
        <v>5</v>
      </c>
      <c r="AM213" s="11">
        <f t="shared" si="113"/>
        <v>11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589">
        <v>0</v>
      </c>
      <c r="AW213" s="589">
        <v>0</v>
      </c>
      <c r="AX213" s="13">
        <v>6</v>
      </c>
      <c r="AY213" s="13">
        <v>5</v>
      </c>
      <c r="AZ213" s="13">
        <v>0</v>
      </c>
      <c r="BA213" s="13">
        <v>0</v>
      </c>
      <c r="BB213" s="13">
        <v>0</v>
      </c>
      <c r="BC213" s="13">
        <v>0</v>
      </c>
      <c r="BD213" s="310">
        <f t="shared" si="114"/>
        <v>0</v>
      </c>
      <c r="BE213" s="310">
        <f t="shared" si="114"/>
        <v>0</v>
      </c>
      <c r="BF213" s="10">
        <f t="shared" si="115"/>
        <v>0</v>
      </c>
      <c r="BG213" s="311">
        <f t="shared" si="116"/>
        <v>6</v>
      </c>
      <c r="BH213" s="311">
        <f t="shared" si="116"/>
        <v>5</v>
      </c>
      <c r="BI213" s="10">
        <f t="shared" si="117"/>
        <v>11</v>
      </c>
      <c r="BJ213" s="44">
        <f t="shared" si="118"/>
        <v>6</v>
      </c>
      <c r="BK213" s="44">
        <f t="shared" si="118"/>
        <v>5</v>
      </c>
      <c r="BL213" s="11">
        <f t="shared" si="118"/>
        <v>11</v>
      </c>
      <c r="BM213" s="13">
        <v>0</v>
      </c>
      <c r="BN213" s="13">
        <v>0</v>
      </c>
      <c r="BO213" s="13">
        <v>1</v>
      </c>
      <c r="BP213" s="13">
        <v>2</v>
      </c>
      <c r="BQ213" s="13"/>
      <c r="BR213" s="13"/>
      <c r="BS213" s="13"/>
      <c r="BT213" s="13"/>
      <c r="BU213" s="299">
        <f t="shared" si="119"/>
        <v>1</v>
      </c>
      <c r="BV213" s="299">
        <f t="shared" si="119"/>
        <v>2</v>
      </c>
      <c r="BW213" s="44">
        <f t="shared" si="120"/>
        <v>1</v>
      </c>
      <c r="BX213" s="44">
        <f t="shared" si="120"/>
        <v>2</v>
      </c>
      <c r="BY213" s="11">
        <f t="shared" si="121"/>
        <v>3</v>
      </c>
      <c r="BZ213" s="14">
        <f t="shared" si="122"/>
        <v>6</v>
      </c>
      <c r="CA213" s="14">
        <f t="shared" si="122"/>
        <v>5</v>
      </c>
      <c r="CB213" s="525">
        <f t="shared" si="123"/>
        <v>1</v>
      </c>
      <c r="CC213" s="525">
        <f t="shared" si="123"/>
        <v>2</v>
      </c>
      <c r="CD213" s="312">
        <f t="shared" si="124"/>
        <v>7</v>
      </c>
      <c r="CE213" s="312">
        <f t="shared" si="124"/>
        <v>7</v>
      </c>
      <c r="CF213" s="313">
        <f t="shared" si="125"/>
        <v>14</v>
      </c>
      <c r="CG213" s="302"/>
    </row>
    <row r="214" spans="2:85" ht="14.25" x14ac:dyDescent="0.25">
      <c r="B214" s="9">
        <v>202</v>
      </c>
      <c r="C214" s="9" t="s">
        <v>267</v>
      </c>
      <c r="D214" s="37" t="s">
        <v>29</v>
      </c>
      <c r="E214" s="526">
        <v>20364342</v>
      </c>
      <c r="F214" s="527" t="s">
        <v>986</v>
      </c>
      <c r="G214" s="9" t="s">
        <v>53</v>
      </c>
      <c r="H214" s="9"/>
      <c r="I214" s="9"/>
      <c r="J214" s="9"/>
      <c r="K214" s="9"/>
      <c r="L214" s="9"/>
      <c r="M214" s="9"/>
      <c r="N214" s="9">
        <v>0</v>
      </c>
      <c r="O214" s="9">
        <v>2</v>
      </c>
      <c r="P214" s="299">
        <f t="shared" si="106"/>
        <v>0</v>
      </c>
      <c r="Q214" s="299">
        <f t="shared" si="106"/>
        <v>2</v>
      </c>
      <c r="R214" s="300">
        <f t="shared" si="107"/>
        <v>2</v>
      </c>
      <c r="S214" s="289">
        <v>8</v>
      </c>
      <c r="T214" s="289">
        <v>7</v>
      </c>
      <c r="U214" s="289"/>
      <c r="V214" s="289"/>
      <c r="W214" s="289"/>
      <c r="X214" s="289"/>
      <c r="Y214" s="299">
        <f t="shared" si="108"/>
        <v>8</v>
      </c>
      <c r="Z214" s="299">
        <f t="shared" si="108"/>
        <v>7</v>
      </c>
      <c r="AA214" s="10">
        <f t="shared" si="109"/>
        <v>15</v>
      </c>
      <c r="AB214" s="44">
        <f t="shared" si="110"/>
        <v>8</v>
      </c>
      <c r="AC214" s="44">
        <f t="shared" si="110"/>
        <v>9</v>
      </c>
      <c r="AD214" s="11">
        <f t="shared" si="111"/>
        <v>17</v>
      </c>
      <c r="AE214" s="12">
        <v>2</v>
      </c>
      <c r="AF214" s="12">
        <v>3</v>
      </c>
      <c r="AG214" s="10">
        <f t="shared" si="104"/>
        <v>5</v>
      </c>
      <c r="AH214" s="12">
        <v>6</v>
      </c>
      <c r="AI214" s="12">
        <v>6</v>
      </c>
      <c r="AJ214" s="10">
        <f t="shared" si="105"/>
        <v>12</v>
      </c>
      <c r="AK214" s="44">
        <f t="shared" si="112"/>
        <v>8</v>
      </c>
      <c r="AL214" s="44">
        <f t="shared" si="112"/>
        <v>9</v>
      </c>
      <c r="AM214" s="11">
        <f t="shared" si="113"/>
        <v>17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589">
        <v>0</v>
      </c>
      <c r="AW214" s="589">
        <v>0</v>
      </c>
      <c r="AX214" s="13">
        <v>8</v>
      </c>
      <c r="AY214" s="13">
        <v>9</v>
      </c>
      <c r="AZ214" s="13">
        <v>0</v>
      </c>
      <c r="BA214" s="13">
        <v>0</v>
      </c>
      <c r="BB214" s="13">
        <v>0</v>
      </c>
      <c r="BC214" s="13">
        <v>0</v>
      </c>
      <c r="BD214" s="310">
        <f t="shared" si="114"/>
        <v>0</v>
      </c>
      <c r="BE214" s="310">
        <f t="shared" si="114"/>
        <v>0</v>
      </c>
      <c r="BF214" s="10">
        <f t="shared" si="115"/>
        <v>0</v>
      </c>
      <c r="BG214" s="311">
        <f t="shared" si="116"/>
        <v>8</v>
      </c>
      <c r="BH214" s="311">
        <f t="shared" si="116"/>
        <v>9</v>
      </c>
      <c r="BI214" s="10">
        <f t="shared" si="117"/>
        <v>17</v>
      </c>
      <c r="BJ214" s="44">
        <f t="shared" si="118"/>
        <v>8</v>
      </c>
      <c r="BK214" s="44">
        <f t="shared" si="118"/>
        <v>9</v>
      </c>
      <c r="BL214" s="11">
        <f t="shared" si="118"/>
        <v>17</v>
      </c>
      <c r="BM214" s="13">
        <v>0</v>
      </c>
      <c r="BN214" s="13">
        <v>0</v>
      </c>
      <c r="BO214" s="13">
        <v>3</v>
      </c>
      <c r="BP214" s="13">
        <v>3</v>
      </c>
      <c r="BQ214" s="13"/>
      <c r="BR214" s="13"/>
      <c r="BS214" s="13"/>
      <c r="BT214" s="13"/>
      <c r="BU214" s="299">
        <f t="shared" si="119"/>
        <v>3</v>
      </c>
      <c r="BV214" s="299">
        <f t="shared" si="119"/>
        <v>3</v>
      </c>
      <c r="BW214" s="44">
        <f t="shared" si="120"/>
        <v>3</v>
      </c>
      <c r="BX214" s="44">
        <f t="shared" si="120"/>
        <v>3</v>
      </c>
      <c r="BY214" s="11">
        <f t="shared" si="121"/>
        <v>6</v>
      </c>
      <c r="BZ214" s="14">
        <f t="shared" si="122"/>
        <v>8</v>
      </c>
      <c r="CA214" s="14">
        <f t="shared" si="122"/>
        <v>9</v>
      </c>
      <c r="CB214" s="525">
        <f t="shared" si="123"/>
        <v>3</v>
      </c>
      <c r="CC214" s="525">
        <f t="shared" si="123"/>
        <v>3</v>
      </c>
      <c r="CD214" s="312">
        <f t="shared" si="124"/>
        <v>11</v>
      </c>
      <c r="CE214" s="312">
        <f t="shared" si="124"/>
        <v>12</v>
      </c>
      <c r="CF214" s="313">
        <f t="shared" si="125"/>
        <v>23</v>
      </c>
      <c r="CG214" s="302"/>
    </row>
    <row r="215" spans="2:85" ht="14.25" x14ac:dyDescent="0.25">
      <c r="B215" s="9">
        <v>203</v>
      </c>
      <c r="C215" s="9" t="s">
        <v>267</v>
      </c>
      <c r="D215" s="37" t="s">
        <v>29</v>
      </c>
      <c r="E215" s="526">
        <v>20364343</v>
      </c>
      <c r="F215" s="527" t="s">
        <v>987</v>
      </c>
      <c r="G215" s="9" t="s">
        <v>53</v>
      </c>
      <c r="H215" s="9"/>
      <c r="I215" s="9"/>
      <c r="J215" s="9"/>
      <c r="K215" s="9"/>
      <c r="L215" s="9"/>
      <c r="M215" s="9"/>
      <c r="N215" s="9">
        <v>0</v>
      </c>
      <c r="O215" s="9">
        <v>0</v>
      </c>
      <c r="P215" s="299">
        <f t="shared" si="106"/>
        <v>0</v>
      </c>
      <c r="Q215" s="299">
        <f t="shared" si="106"/>
        <v>0</v>
      </c>
      <c r="R215" s="300">
        <f t="shared" si="107"/>
        <v>0</v>
      </c>
      <c r="S215" s="289">
        <v>6</v>
      </c>
      <c r="T215" s="289">
        <v>10</v>
      </c>
      <c r="U215" s="289"/>
      <c r="V215" s="289"/>
      <c r="W215" s="289"/>
      <c r="X215" s="289"/>
      <c r="Y215" s="299">
        <f t="shared" si="108"/>
        <v>6</v>
      </c>
      <c r="Z215" s="299">
        <f t="shared" si="108"/>
        <v>10</v>
      </c>
      <c r="AA215" s="10">
        <f t="shared" si="109"/>
        <v>16</v>
      </c>
      <c r="AB215" s="44">
        <f t="shared" si="110"/>
        <v>6</v>
      </c>
      <c r="AC215" s="44">
        <f t="shared" si="110"/>
        <v>10</v>
      </c>
      <c r="AD215" s="11">
        <f t="shared" si="111"/>
        <v>16</v>
      </c>
      <c r="AE215" s="12">
        <v>5</v>
      </c>
      <c r="AF215" s="12">
        <v>3</v>
      </c>
      <c r="AG215" s="10">
        <f t="shared" si="104"/>
        <v>8</v>
      </c>
      <c r="AH215" s="12">
        <v>1</v>
      </c>
      <c r="AI215" s="12">
        <v>7</v>
      </c>
      <c r="AJ215" s="10">
        <f t="shared" si="105"/>
        <v>8</v>
      </c>
      <c r="AK215" s="44">
        <f t="shared" si="112"/>
        <v>6</v>
      </c>
      <c r="AL215" s="44">
        <f t="shared" si="112"/>
        <v>10</v>
      </c>
      <c r="AM215" s="11">
        <f t="shared" si="113"/>
        <v>16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2</v>
      </c>
      <c r="AU215" s="13">
        <v>0</v>
      </c>
      <c r="AV215" s="589">
        <v>0</v>
      </c>
      <c r="AW215" s="589">
        <v>0</v>
      </c>
      <c r="AX215" s="13">
        <v>4</v>
      </c>
      <c r="AY215" s="13">
        <v>9</v>
      </c>
      <c r="AZ215" s="13">
        <v>0</v>
      </c>
      <c r="BA215" s="13">
        <v>1</v>
      </c>
      <c r="BB215" s="13">
        <v>0</v>
      </c>
      <c r="BC215" s="13">
        <v>0</v>
      </c>
      <c r="BD215" s="310">
        <f t="shared" si="114"/>
        <v>2</v>
      </c>
      <c r="BE215" s="310">
        <f t="shared" si="114"/>
        <v>0</v>
      </c>
      <c r="BF215" s="10">
        <f t="shared" si="115"/>
        <v>2</v>
      </c>
      <c r="BG215" s="311">
        <f t="shared" si="116"/>
        <v>4</v>
      </c>
      <c r="BH215" s="311">
        <f t="shared" si="116"/>
        <v>10</v>
      </c>
      <c r="BI215" s="10">
        <f t="shared" si="117"/>
        <v>14</v>
      </c>
      <c r="BJ215" s="44">
        <f t="shared" si="118"/>
        <v>6</v>
      </c>
      <c r="BK215" s="44">
        <f t="shared" si="118"/>
        <v>10</v>
      </c>
      <c r="BL215" s="11">
        <f t="shared" si="118"/>
        <v>16</v>
      </c>
      <c r="BM215" s="13">
        <v>0</v>
      </c>
      <c r="BN215" s="13">
        <v>0</v>
      </c>
      <c r="BO215" s="13">
        <v>0</v>
      </c>
      <c r="BP215" s="13">
        <v>1</v>
      </c>
      <c r="BQ215" s="13"/>
      <c r="BR215" s="13"/>
      <c r="BS215" s="13"/>
      <c r="BT215" s="13"/>
      <c r="BU215" s="299">
        <f t="shared" si="119"/>
        <v>0</v>
      </c>
      <c r="BV215" s="299">
        <f t="shared" si="119"/>
        <v>1</v>
      </c>
      <c r="BW215" s="44">
        <f t="shared" si="120"/>
        <v>0</v>
      </c>
      <c r="BX215" s="44">
        <f t="shared" si="120"/>
        <v>1</v>
      </c>
      <c r="BY215" s="11">
        <f t="shared" si="121"/>
        <v>1</v>
      </c>
      <c r="BZ215" s="14">
        <f t="shared" si="122"/>
        <v>6</v>
      </c>
      <c r="CA215" s="14">
        <f t="shared" si="122"/>
        <v>10</v>
      </c>
      <c r="CB215" s="525">
        <f t="shared" si="123"/>
        <v>0</v>
      </c>
      <c r="CC215" s="525">
        <f t="shared" si="123"/>
        <v>1</v>
      </c>
      <c r="CD215" s="312">
        <f t="shared" si="124"/>
        <v>6</v>
      </c>
      <c r="CE215" s="312">
        <f t="shared" si="124"/>
        <v>11</v>
      </c>
      <c r="CF215" s="313">
        <f t="shared" si="125"/>
        <v>17</v>
      </c>
      <c r="CG215" s="302"/>
    </row>
    <row r="216" spans="2:85" ht="14.25" x14ac:dyDescent="0.25">
      <c r="B216" s="9">
        <v>204</v>
      </c>
      <c r="C216" s="9" t="s">
        <v>267</v>
      </c>
      <c r="D216" s="37" t="s">
        <v>29</v>
      </c>
      <c r="E216" s="526">
        <v>20364344</v>
      </c>
      <c r="F216" s="527" t="s">
        <v>988</v>
      </c>
      <c r="G216" s="9" t="s">
        <v>53</v>
      </c>
      <c r="H216" s="9"/>
      <c r="I216" s="9"/>
      <c r="J216" s="9"/>
      <c r="K216" s="9"/>
      <c r="L216" s="9"/>
      <c r="M216" s="9"/>
      <c r="N216" s="9">
        <v>0</v>
      </c>
      <c r="O216" s="9">
        <v>0</v>
      </c>
      <c r="P216" s="299">
        <f t="shared" si="106"/>
        <v>0</v>
      </c>
      <c r="Q216" s="299">
        <f t="shared" si="106"/>
        <v>0</v>
      </c>
      <c r="R216" s="300">
        <f t="shared" si="107"/>
        <v>0</v>
      </c>
      <c r="S216" s="289">
        <v>10</v>
      </c>
      <c r="T216" s="289">
        <v>4</v>
      </c>
      <c r="U216" s="289"/>
      <c r="V216" s="289"/>
      <c r="W216" s="289"/>
      <c r="X216" s="289"/>
      <c r="Y216" s="299">
        <f t="shared" si="108"/>
        <v>10</v>
      </c>
      <c r="Z216" s="299">
        <f t="shared" si="108"/>
        <v>4</v>
      </c>
      <c r="AA216" s="10">
        <f t="shared" si="109"/>
        <v>14</v>
      </c>
      <c r="AB216" s="44">
        <f t="shared" si="110"/>
        <v>10</v>
      </c>
      <c r="AC216" s="44">
        <f t="shared" si="110"/>
        <v>4</v>
      </c>
      <c r="AD216" s="11">
        <f t="shared" si="111"/>
        <v>14</v>
      </c>
      <c r="AE216" s="12">
        <v>8</v>
      </c>
      <c r="AF216" s="12">
        <v>4</v>
      </c>
      <c r="AG216" s="10">
        <f t="shared" si="104"/>
        <v>12</v>
      </c>
      <c r="AH216" s="12">
        <v>2</v>
      </c>
      <c r="AI216" s="12">
        <v>0</v>
      </c>
      <c r="AJ216" s="10">
        <f t="shared" si="105"/>
        <v>2</v>
      </c>
      <c r="AK216" s="44">
        <f t="shared" si="112"/>
        <v>10</v>
      </c>
      <c r="AL216" s="44">
        <f t="shared" si="112"/>
        <v>4</v>
      </c>
      <c r="AM216" s="11">
        <f t="shared" si="113"/>
        <v>14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5</v>
      </c>
      <c r="AU216" s="13">
        <v>0</v>
      </c>
      <c r="AV216" s="589">
        <v>0</v>
      </c>
      <c r="AW216" s="589">
        <v>0</v>
      </c>
      <c r="AX216" s="13">
        <v>5</v>
      </c>
      <c r="AY216" s="13">
        <v>4</v>
      </c>
      <c r="AZ216" s="13">
        <v>0</v>
      </c>
      <c r="BA216" s="13">
        <v>0</v>
      </c>
      <c r="BB216" s="13">
        <v>0</v>
      </c>
      <c r="BC216" s="13">
        <v>0</v>
      </c>
      <c r="BD216" s="310">
        <f t="shared" si="114"/>
        <v>5</v>
      </c>
      <c r="BE216" s="310">
        <f t="shared" si="114"/>
        <v>0</v>
      </c>
      <c r="BF216" s="10">
        <f t="shared" si="115"/>
        <v>5</v>
      </c>
      <c r="BG216" s="311">
        <f t="shared" si="116"/>
        <v>5</v>
      </c>
      <c r="BH216" s="311">
        <f t="shared" si="116"/>
        <v>4</v>
      </c>
      <c r="BI216" s="10">
        <f t="shared" si="117"/>
        <v>9</v>
      </c>
      <c r="BJ216" s="44">
        <f t="shared" si="118"/>
        <v>10</v>
      </c>
      <c r="BK216" s="44">
        <f t="shared" si="118"/>
        <v>4</v>
      </c>
      <c r="BL216" s="11">
        <f t="shared" si="118"/>
        <v>14</v>
      </c>
      <c r="BM216" s="13">
        <v>0</v>
      </c>
      <c r="BN216" s="13">
        <v>0</v>
      </c>
      <c r="BO216" s="13">
        <v>2</v>
      </c>
      <c r="BP216" s="13">
        <v>1</v>
      </c>
      <c r="BQ216" s="13"/>
      <c r="BR216" s="13"/>
      <c r="BS216" s="13"/>
      <c r="BT216" s="13"/>
      <c r="BU216" s="299">
        <f t="shared" si="119"/>
        <v>2</v>
      </c>
      <c r="BV216" s="299">
        <f t="shared" si="119"/>
        <v>1</v>
      </c>
      <c r="BW216" s="44">
        <f t="shared" si="120"/>
        <v>2</v>
      </c>
      <c r="BX216" s="44">
        <f t="shared" si="120"/>
        <v>1</v>
      </c>
      <c r="BY216" s="11">
        <f t="shared" si="121"/>
        <v>3</v>
      </c>
      <c r="BZ216" s="14">
        <f t="shared" si="122"/>
        <v>10</v>
      </c>
      <c r="CA216" s="14">
        <f t="shared" si="122"/>
        <v>4</v>
      </c>
      <c r="CB216" s="525">
        <f t="shared" si="123"/>
        <v>2</v>
      </c>
      <c r="CC216" s="525">
        <f t="shared" si="123"/>
        <v>1</v>
      </c>
      <c r="CD216" s="312">
        <f t="shared" si="124"/>
        <v>12</v>
      </c>
      <c r="CE216" s="312">
        <f t="shared" si="124"/>
        <v>5</v>
      </c>
      <c r="CF216" s="313">
        <f t="shared" si="125"/>
        <v>17</v>
      </c>
      <c r="CG216" s="302"/>
    </row>
    <row r="217" spans="2:85" ht="14.25" x14ac:dyDescent="0.25">
      <c r="B217" s="9">
        <v>205</v>
      </c>
      <c r="C217" s="9" t="s">
        <v>267</v>
      </c>
      <c r="D217" s="37" t="s">
        <v>30</v>
      </c>
      <c r="E217" s="526">
        <v>20364361</v>
      </c>
      <c r="F217" s="527" t="s">
        <v>989</v>
      </c>
      <c r="G217" s="9" t="s">
        <v>53</v>
      </c>
      <c r="H217" s="9"/>
      <c r="I217" s="9"/>
      <c r="J217" s="9"/>
      <c r="K217" s="9"/>
      <c r="L217" s="9"/>
      <c r="M217" s="9"/>
      <c r="N217" s="9">
        <v>1</v>
      </c>
      <c r="O217" s="9">
        <v>0</v>
      </c>
      <c r="P217" s="299">
        <f t="shared" si="106"/>
        <v>1</v>
      </c>
      <c r="Q217" s="299">
        <f t="shared" si="106"/>
        <v>0</v>
      </c>
      <c r="R217" s="300">
        <f t="shared" si="107"/>
        <v>1</v>
      </c>
      <c r="S217" s="289">
        <v>4</v>
      </c>
      <c r="T217" s="289">
        <v>9</v>
      </c>
      <c r="U217" s="289"/>
      <c r="V217" s="289"/>
      <c r="W217" s="289"/>
      <c r="X217" s="289"/>
      <c r="Y217" s="299">
        <f t="shared" si="108"/>
        <v>4</v>
      </c>
      <c r="Z217" s="299">
        <f t="shared" si="108"/>
        <v>9</v>
      </c>
      <c r="AA217" s="10">
        <f t="shared" si="109"/>
        <v>13</v>
      </c>
      <c r="AB217" s="44">
        <f t="shared" si="110"/>
        <v>5</v>
      </c>
      <c r="AC217" s="44">
        <f t="shared" si="110"/>
        <v>9</v>
      </c>
      <c r="AD217" s="11">
        <f t="shared" si="111"/>
        <v>14</v>
      </c>
      <c r="AE217" s="12">
        <v>2</v>
      </c>
      <c r="AF217" s="12">
        <v>5</v>
      </c>
      <c r="AG217" s="10">
        <f t="shared" si="104"/>
        <v>7</v>
      </c>
      <c r="AH217" s="12">
        <v>3</v>
      </c>
      <c r="AI217" s="12">
        <v>4</v>
      </c>
      <c r="AJ217" s="10">
        <f t="shared" si="105"/>
        <v>7</v>
      </c>
      <c r="AK217" s="44">
        <f t="shared" si="112"/>
        <v>5</v>
      </c>
      <c r="AL217" s="44">
        <f t="shared" si="112"/>
        <v>9</v>
      </c>
      <c r="AM217" s="11">
        <f t="shared" si="113"/>
        <v>14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1</v>
      </c>
      <c r="AU217" s="13">
        <v>2</v>
      </c>
      <c r="AV217" s="589">
        <v>0</v>
      </c>
      <c r="AW217" s="589">
        <v>0</v>
      </c>
      <c r="AX217" s="13">
        <v>4</v>
      </c>
      <c r="AY217" s="13">
        <v>7</v>
      </c>
      <c r="AZ217" s="13">
        <v>0</v>
      </c>
      <c r="BA217" s="13">
        <v>0</v>
      </c>
      <c r="BB217" s="13">
        <v>0</v>
      </c>
      <c r="BC217" s="13">
        <v>0</v>
      </c>
      <c r="BD217" s="310">
        <f t="shared" si="114"/>
        <v>1</v>
      </c>
      <c r="BE217" s="310">
        <f t="shared" si="114"/>
        <v>2</v>
      </c>
      <c r="BF217" s="10">
        <f t="shared" si="115"/>
        <v>3</v>
      </c>
      <c r="BG217" s="311">
        <f t="shared" si="116"/>
        <v>4</v>
      </c>
      <c r="BH217" s="311">
        <f t="shared" si="116"/>
        <v>7</v>
      </c>
      <c r="BI217" s="10">
        <f t="shared" si="117"/>
        <v>11</v>
      </c>
      <c r="BJ217" s="44">
        <f t="shared" si="118"/>
        <v>5</v>
      </c>
      <c r="BK217" s="44">
        <f t="shared" si="118"/>
        <v>9</v>
      </c>
      <c r="BL217" s="11">
        <f t="shared" si="118"/>
        <v>14</v>
      </c>
      <c r="BM217" s="13">
        <v>0</v>
      </c>
      <c r="BN217" s="13">
        <v>0</v>
      </c>
      <c r="BO217" s="13">
        <v>2</v>
      </c>
      <c r="BP217" s="13">
        <v>1</v>
      </c>
      <c r="BQ217" s="13"/>
      <c r="BR217" s="13"/>
      <c r="BS217" s="13"/>
      <c r="BT217" s="13"/>
      <c r="BU217" s="299">
        <f t="shared" si="119"/>
        <v>2</v>
      </c>
      <c r="BV217" s="299">
        <f t="shared" si="119"/>
        <v>1</v>
      </c>
      <c r="BW217" s="44">
        <f t="shared" si="120"/>
        <v>2</v>
      </c>
      <c r="BX217" s="44">
        <f t="shared" si="120"/>
        <v>1</v>
      </c>
      <c r="BY217" s="11">
        <f t="shared" si="121"/>
        <v>3</v>
      </c>
      <c r="BZ217" s="14">
        <f t="shared" si="122"/>
        <v>5</v>
      </c>
      <c r="CA217" s="14">
        <f t="shared" si="122"/>
        <v>9</v>
      </c>
      <c r="CB217" s="525">
        <f t="shared" si="123"/>
        <v>2</v>
      </c>
      <c r="CC217" s="525">
        <f t="shared" si="123"/>
        <v>1</v>
      </c>
      <c r="CD217" s="312">
        <f t="shared" si="124"/>
        <v>7</v>
      </c>
      <c r="CE217" s="312">
        <f t="shared" si="124"/>
        <v>10</v>
      </c>
      <c r="CF217" s="313">
        <f t="shared" si="125"/>
        <v>17</v>
      </c>
      <c r="CG217" s="302"/>
    </row>
    <row r="218" spans="2:85" ht="14.25" x14ac:dyDescent="0.25">
      <c r="B218" s="9">
        <v>206</v>
      </c>
      <c r="C218" s="9" t="s">
        <v>267</v>
      </c>
      <c r="D218" s="37" t="s">
        <v>30</v>
      </c>
      <c r="E218" s="526">
        <v>20364362</v>
      </c>
      <c r="F218" s="527" t="s">
        <v>990</v>
      </c>
      <c r="G218" s="9" t="s">
        <v>53</v>
      </c>
      <c r="H218" s="9"/>
      <c r="I218" s="9"/>
      <c r="J218" s="9"/>
      <c r="K218" s="9"/>
      <c r="L218" s="9"/>
      <c r="M218" s="9"/>
      <c r="N218" s="9">
        <v>4</v>
      </c>
      <c r="O218" s="9">
        <v>0</v>
      </c>
      <c r="P218" s="299">
        <f t="shared" si="106"/>
        <v>4</v>
      </c>
      <c r="Q218" s="299">
        <f t="shared" si="106"/>
        <v>0</v>
      </c>
      <c r="R218" s="300">
        <f t="shared" si="107"/>
        <v>4</v>
      </c>
      <c r="S218" s="289">
        <v>13</v>
      </c>
      <c r="T218" s="289">
        <v>6</v>
      </c>
      <c r="U218" s="289"/>
      <c r="V218" s="289"/>
      <c r="W218" s="289"/>
      <c r="X218" s="289"/>
      <c r="Y218" s="299">
        <f t="shared" si="108"/>
        <v>13</v>
      </c>
      <c r="Z218" s="299">
        <f t="shared" si="108"/>
        <v>6</v>
      </c>
      <c r="AA218" s="10">
        <f t="shared" si="109"/>
        <v>19</v>
      </c>
      <c r="AB218" s="44">
        <f t="shared" si="110"/>
        <v>17</v>
      </c>
      <c r="AC218" s="44">
        <f t="shared" si="110"/>
        <v>6</v>
      </c>
      <c r="AD218" s="11">
        <f t="shared" si="111"/>
        <v>23</v>
      </c>
      <c r="AE218" s="12">
        <v>6</v>
      </c>
      <c r="AF218" s="12">
        <v>2</v>
      </c>
      <c r="AG218" s="10">
        <f t="shared" si="104"/>
        <v>8</v>
      </c>
      <c r="AH218" s="12">
        <v>11</v>
      </c>
      <c r="AI218" s="12">
        <v>4</v>
      </c>
      <c r="AJ218" s="10">
        <f t="shared" si="105"/>
        <v>15</v>
      </c>
      <c r="AK218" s="44">
        <f t="shared" si="112"/>
        <v>17</v>
      </c>
      <c r="AL218" s="44">
        <f t="shared" si="112"/>
        <v>6</v>
      </c>
      <c r="AM218" s="11">
        <f t="shared" si="113"/>
        <v>23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4</v>
      </c>
      <c r="AU218" s="13">
        <v>1</v>
      </c>
      <c r="AV218" s="589">
        <v>0</v>
      </c>
      <c r="AW218" s="589">
        <v>0</v>
      </c>
      <c r="AX218" s="13">
        <v>12</v>
      </c>
      <c r="AY218" s="13">
        <v>5</v>
      </c>
      <c r="AZ218" s="13">
        <v>1</v>
      </c>
      <c r="BA218" s="13">
        <v>0</v>
      </c>
      <c r="BB218" s="13">
        <v>0</v>
      </c>
      <c r="BC218" s="13">
        <v>0</v>
      </c>
      <c r="BD218" s="310">
        <f t="shared" si="114"/>
        <v>4</v>
      </c>
      <c r="BE218" s="310">
        <f t="shared" si="114"/>
        <v>1</v>
      </c>
      <c r="BF218" s="10">
        <f t="shared" si="115"/>
        <v>5</v>
      </c>
      <c r="BG218" s="311">
        <f t="shared" si="116"/>
        <v>13</v>
      </c>
      <c r="BH218" s="311">
        <f t="shared" si="116"/>
        <v>5</v>
      </c>
      <c r="BI218" s="10">
        <f t="shared" si="117"/>
        <v>18</v>
      </c>
      <c r="BJ218" s="44">
        <f t="shared" si="118"/>
        <v>17</v>
      </c>
      <c r="BK218" s="44">
        <f t="shared" si="118"/>
        <v>6</v>
      </c>
      <c r="BL218" s="11">
        <f t="shared" si="118"/>
        <v>23</v>
      </c>
      <c r="BM218" s="13">
        <v>0</v>
      </c>
      <c r="BN218" s="13">
        <v>0</v>
      </c>
      <c r="BO218" s="13">
        <v>1</v>
      </c>
      <c r="BP218" s="13">
        <v>2</v>
      </c>
      <c r="BQ218" s="13"/>
      <c r="BR218" s="13"/>
      <c r="BS218" s="13"/>
      <c r="BT218" s="13"/>
      <c r="BU218" s="299">
        <f t="shared" si="119"/>
        <v>1</v>
      </c>
      <c r="BV218" s="299">
        <f t="shared" si="119"/>
        <v>2</v>
      </c>
      <c r="BW218" s="44">
        <f t="shared" si="120"/>
        <v>1</v>
      </c>
      <c r="BX218" s="44">
        <f t="shared" si="120"/>
        <v>2</v>
      </c>
      <c r="BY218" s="11">
        <f t="shared" si="121"/>
        <v>3</v>
      </c>
      <c r="BZ218" s="14">
        <f t="shared" si="122"/>
        <v>17</v>
      </c>
      <c r="CA218" s="14">
        <f t="shared" si="122"/>
        <v>6</v>
      </c>
      <c r="CB218" s="525">
        <f t="shared" si="123"/>
        <v>1</v>
      </c>
      <c r="CC218" s="525">
        <f t="shared" si="123"/>
        <v>2</v>
      </c>
      <c r="CD218" s="312">
        <f t="shared" si="124"/>
        <v>18</v>
      </c>
      <c r="CE218" s="312">
        <f t="shared" si="124"/>
        <v>8</v>
      </c>
      <c r="CF218" s="313">
        <f t="shared" si="125"/>
        <v>26</v>
      </c>
      <c r="CG218" s="302"/>
    </row>
    <row r="219" spans="2:85" ht="14.25" x14ac:dyDescent="0.25">
      <c r="B219" s="9">
        <v>207</v>
      </c>
      <c r="C219" s="9" t="s">
        <v>267</v>
      </c>
      <c r="D219" s="37" t="s">
        <v>30</v>
      </c>
      <c r="E219" s="526">
        <v>20364363</v>
      </c>
      <c r="F219" s="527" t="s">
        <v>991</v>
      </c>
      <c r="G219" s="9" t="s">
        <v>53</v>
      </c>
      <c r="H219" s="9"/>
      <c r="I219" s="9"/>
      <c r="J219" s="9"/>
      <c r="K219" s="9"/>
      <c r="L219" s="9"/>
      <c r="M219" s="9"/>
      <c r="N219" s="9">
        <v>2</v>
      </c>
      <c r="O219" s="9">
        <v>5</v>
      </c>
      <c r="P219" s="299">
        <f t="shared" si="106"/>
        <v>2</v>
      </c>
      <c r="Q219" s="299">
        <f t="shared" si="106"/>
        <v>5</v>
      </c>
      <c r="R219" s="300">
        <f t="shared" si="107"/>
        <v>7</v>
      </c>
      <c r="S219" s="289">
        <v>7</v>
      </c>
      <c r="T219" s="289">
        <v>7</v>
      </c>
      <c r="U219" s="289"/>
      <c r="V219" s="289"/>
      <c r="W219" s="289"/>
      <c r="X219" s="289"/>
      <c r="Y219" s="299">
        <f t="shared" si="108"/>
        <v>7</v>
      </c>
      <c r="Z219" s="299">
        <f t="shared" si="108"/>
        <v>7</v>
      </c>
      <c r="AA219" s="10">
        <f t="shared" si="109"/>
        <v>14</v>
      </c>
      <c r="AB219" s="44">
        <f t="shared" si="110"/>
        <v>9</v>
      </c>
      <c r="AC219" s="44">
        <f t="shared" si="110"/>
        <v>12</v>
      </c>
      <c r="AD219" s="11">
        <f t="shared" si="111"/>
        <v>21</v>
      </c>
      <c r="AE219" s="12">
        <v>1</v>
      </c>
      <c r="AF219" s="12">
        <v>1</v>
      </c>
      <c r="AG219" s="10">
        <f t="shared" si="104"/>
        <v>2</v>
      </c>
      <c r="AH219" s="12">
        <v>8</v>
      </c>
      <c r="AI219" s="12">
        <v>11</v>
      </c>
      <c r="AJ219" s="10">
        <f t="shared" si="105"/>
        <v>19</v>
      </c>
      <c r="AK219" s="44">
        <f t="shared" si="112"/>
        <v>9</v>
      </c>
      <c r="AL219" s="44">
        <f t="shared" si="112"/>
        <v>12</v>
      </c>
      <c r="AM219" s="11">
        <f t="shared" si="113"/>
        <v>21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589">
        <v>0</v>
      </c>
      <c r="AW219" s="589">
        <v>0</v>
      </c>
      <c r="AX219" s="13">
        <v>8</v>
      </c>
      <c r="AY219" s="13">
        <v>12</v>
      </c>
      <c r="AZ219" s="13">
        <v>1</v>
      </c>
      <c r="BA219" s="13">
        <v>0</v>
      </c>
      <c r="BB219" s="13">
        <v>0</v>
      </c>
      <c r="BC219" s="13">
        <v>0</v>
      </c>
      <c r="BD219" s="310">
        <f t="shared" si="114"/>
        <v>0</v>
      </c>
      <c r="BE219" s="310">
        <f t="shared" si="114"/>
        <v>0</v>
      </c>
      <c r="BF219" s="10">
        <f t="shared" si="115"/>
        <v>0</v>
      </c>
      <c r="BG219" s="311">
        <f t="shared" si="116"/>
        <v>9</v>
      </c>
      <c r="BH219" s="311">
        <f t="shared" si="116"/>
        <v>12</v>
      </c>
      <c r="BI219" s="10">
        <f t="shared" si="117"/>
        <v>21</v>
      </c>
      <c r="BJ219" s="44">
        <f t="shared" si="118"/>
        <v>9</v>
      </c>
      <c r="BK219" s="44">
        <f t="shared" si="118"/>
        <v>12</v>
      </c>
      <c r="BL219" s="11">
        <f t="shared" si="118"/>
        <v>21</v>
      </c>
      <c r="BM219" s="13">
        <v>0</v>
      </c>
      <c r="BN219" s="13">
        <v>0</v>
      </c>
      <c r="BO219" s="13">
        <v>3</v>
      </c>
      <c r="BP219" s="13">
        <v>2</v>
      </c>
      <c r="BQ219" s="13"/>
      <c r="BR219" s="13"/>
      <c r="BS219" s="13"/>
      <c r="BT219" s="13"/>
      <c r="BU219" s="299">
        <f t="shared" si="119"/>
        <v>3</v>
      </c>
      <c r="BV219" s="299">
        <f t="shared" si="119"/>
        <v>2</v>
      </c>
      <c r="BW219" s="44">
        <f t="shared" si="120"/>
        <v>3</v>
      </c>
      <c r="BX219" s="44">
        <f t="shared" si="120"/>
        <v>2</v>
      </c>
      <c r="BY219" s="11">
        <f t="shared" si="121"/>
        <v>5</v>
      </c>
      <c r="BZ219" s="14">
        <f t="shared" si="122"/>
        <v>9</v>
      </c>
      <c r="CA219" s="14">
        <f t="shared" si="122"/>
        <v>12</v>
      </c>
      <c r="CB219" s="525">
        <f t="shared" si="123"/>
        <v>3</v>
      </c>
      <c r="CC219" s="525">
        <f t="shared" si="123"/>
        <v>2</v>
      </c>
      <c r="CD219" s="312">
        <f t="shared" si="124"/>
        <v>12</v>
      </c>
      <c r="CE219" s="312">
        <f t="shared" si="124"/>
        <v>14</v>
      </c>
      <c r="CF219" s="313">
        <f t="shared" si="125"/>
        <v>26</v>
      </c>
      <c r="CG219" s="302"/>
    </row>
    <row r="220" spans="2:85" ht="14.25" x14ac:dyDescent="0.25">
      <c r="B220" s="9">
        <v>208</v>
      </c>
      <c r="C220" s="9" t="s">
        <v>267</v>
      </c>
      <c r="D220" s="37" t="s">
        <v>30</v>
      </c>
      <c r="E220" s="526">
        <v>20364364</v>
      </c>
      <c r="F220" s="527" t="s">
        <v>992</v>
      </c>
      <c r="G220" s="9" t="s">
        <v>53</v>
      </c>
      <c r="H220" s="9"/>
      <c r="I220" s="9"/>
      <c r="J220" s="9"/>
      <c r="K220" s="9"/>
      <c r="L220" s="9"/>
      <c r="M220" s="9"/>
      <c r="N220" s="9">
        <v>0</v>
      </c>
      <c r="O220" s="9">
        <v>3</v>
      </c>
      <c r="P220" s="299">
        <f t="shared" si="106"/>
        <v>0</v>
      </c>
      <c r="Q220" s="299">
        <f t="shared" si="106"/>
        <v>3</v>
      </c>
      <c r="R220" s="300">
        <f t="shared" si="107"/>
        <v>3</v>
      </c>
      <c r="S220" s="289">
        <v>12</v>
      </c>
      <c r="T220" s="289">
        <v>11</v>
      </c>
      <c r="U220" s="289"/>
      <c r="V220" s="289"/>
      <c r="W220" s="289"/>
      <c r="X220" s="289"/>
      <c r="Y220" s="299">
        <f t="shared" si="108"/>
        <v>12</v>
      </c>
      <c r="Z220" s="299">
        <f t="shared" si="108"/>
        <v>11</v>
      </c>
      <c r="AA220" s="10">
        <f t="shared" si="109"/>
        <v>23</v>
      </c>
      <c r="AB220" s="44">
        <f t="shared" si="110"/>
        <v>12</v>
      </c>
      <c r="AC220" s="44">
        <f t="shared" si="110"/>
        <v>14</v>
      </c>
      <c r="AD220" s="11">
        <f t="shared" si="111"/>
        <v>26</v>
      </c>
      <c r="AE220" s="12">
        <v>7</v>
      </c>
      <c r="AF220" s="12">
        <v>10</v>
      </c>
      <c r="AG220" s="10">
        <f t="shared" si="104"/>
        <v>17</v>
      </c>
      <c r="AH220" s="12">
        <v>5</v>
      </c>
      <c r="AI220" s="12">
        <v>4</v>
      </c>
      <c r="AJ220" s="10">
        <f t="shared" si="105"/>
        <v>9</v>
      </c>
      <c r="AK220" s="44">
        <f t="shared" si="112"/>
        <v>12</v>
      </c>
      <c r="AL220" s="44">
        <f t="shared" si="112"/>
        <v>14</v>
      </c>
      <c r="AM220" s="11">
        <f t="shared" si="113"/>
        <v>26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2</v>
      </c>
      <c r="AU220" s="13">
        <v>1</v>
      </c>
      <c r="AV220" s="589">
        <v>0</v>
      </c>
      <c r="AW220" s="589">
        <v>0</v>
      </c>
      <c r="AX220" s="13">
        <v>10</v>
      </c>
      <c r="AY220" s="13">
        <v>12</v>
      </c>
      <c r="AZ220" s="13">
        <v>0</v>
      </c>
      <c r="BA220" s="13">
        <v>1</v>
      </c>
      <c r="BB220" s="13">
        <v>0</v>
      </c>
      <c r="BC220" s="13">
        <v>0</v>
      </c>
      <c r="BD220" s="310">
        <f t="shared" si="114"/>
        <v>2</v>
      </c>
      <c r="BE220" s="310">
        <f t="shared" si="114"/>
        <v>1</v>
      </c>
      <c r="BF220" s="10">
        <f t="shared" si="115"/>
        <v>3</v>
      </c>
      <c r="BG220" s="311">
        <f t="shared" si="116"/>
        <v>10</v>
      </c>
      <c r="BH220" s="311">
        <f t="shared" si="116"/>
        <v>13</v>
      </c>
      <c r="BI220" s="10">
        <f t="shared" si="117"/>
        <v>23</v>
      </c>
      <c r="BJ220" s="44">
        <f t="shared" si="118"/>
        <v>12</v>
      </c>
      <c r="BK220" s="44">
        <f t="shared" si="118"/>
        <v>14</v>
      </c>
      <c r="BL220" s="11">
        <f t="shared" si="118"/>
        <v>26</v>
      </c>
      <c r="BM220" s="13">
        <v>0</v>
      </c>
      <c r="BN220" s="13">
        <v>0</v>
      </c>
      <c r="BO220" s="13">
        <v>1</v>
      </c>
      <c r="BP220" s="13">
        <v>2</v>
      </c>
      <c r="BQ220" s="13"/>
      <c r="BR220" s="13"/>
      <c r="BS220" s="13"/>
      <c r="BT220" s="13"/>
      <c r="BU220" s="299">
        <f t="shared" si="119"/>
        <v>1</v>
      </c>
      <c r="BV220" s="299">
        <f t="shared" si="119"/>
        <v>2</v>
      </c>
      <c r="BW220" s="44">
        <f t="shared" si="120"/>
        <v>1</v>
      </c>
      <c r="BX220" s="44">
        <f t="shared" si="120"/>
        <v>2</v>
      </c>
      <c r="BY220" s="11">
        <f t="shared" si="121"/>
        <v>3</v>
      </c>
      <c r="BZ220" s="14">
        <f t="shared" si="122"/>
        <v>12</v>
      </c>
      <c r="CA220" s="14">
        <f t="shared" si="122"/>
        <v>14</v>
      </c>
      <c r="CB220" s="525">
        <f t="shared" si="123"/>
        <v>1</v>
      </c>
      <c r="CC220" s="525">
        <f t="shared" si="123"/>
        <v>2</v>
      </c>
      <c r="CD220" s="312">
        <f t="shared" si="124"/>
        <v>13</v>
      </c>
      <c r="CE220" s="312">
        <f t="shared" si="124"/>
        <v>16</v>
      </c>
      <c r="CF220" s="313">
        <f t="shared" si="125"/>
        <v>29</v>
      </c>
      <c r="CG220" s="302"/>
    </row>
    <row r="221" spans="2:85" ht="14.25" x14ac:dyDescent="0.25">
      <c r="B221" s="9">
        <v>209</v>
      </c>
      <c r="C221" s="9" t="s">
        <v>267</v>
      </c>
      <c r="D221" s="37" t="s">
        <v>30</v>
      </c>
      <c r="E221" s="526">
        <v>20364365</v>
      </c>
      <c r="F221" s="527" t="s">
        <v>993</v>
      </c>
      <c r="G221" s="9" t="s">
        <v>53</v>
      </c>
      <c r="H221" s="9"/>
      <c r="I221" s="9"/>
      <c r="J221" s="9"/>
      <c r="K221" s="9"/>
      <c r="L221" s="9"/>
      <c r="M221" s="9"/>
      <c r="N221" s="9">
        <v>0</v>
      </c>
      <c r="O221" s="9">
        <v>0</v>
      </c>
      <c r="P221" s="299">
        <f t="shared" si="106"/>
        <v>0</v>
      </c>
      <c r="Q221" s="299">
        <f t="shared" si="106"/>
        <v>0</v>
      </c>
      <c r="R221" s="300">
        <f t="shared" si="107"/>
        <v>0</v>
      </c>
      <c r="S221" s="289">
        <v>9</v>
      </c>
      <c r="T221" s="289">
        <v>7</v>
      </c>
      <c r="U221" s="289"/>
      <c r="V221" s="289"/>
      <c r="W221" s="289"/>
      <c r="X221" s="289"/>
      <c r="Y221" s="299">
        <f t="shared" si="108"/>
        <v>9</v>
      </c>
      <c r="Z221" s="299">
        <f t="shared" si="108"/>
        <v>7</v>
      </c>
      <c r="AA221" s="10">
        <f t="shared" si="109"/>
        <v>16</v>
      </c>
      <c r="AB221" s="44">
        <f t="shared" si="110"/>
        <v>9</v>
      </c>
      <c r="AC221" s="44">
        <f t="shared" si="110"/>
        <v>7</v>
      </c>
      <c r="AD221" s="11">
        <f t="shared" si="111"/>
        <v>16</v>
      </c>
      <c r="AE221" s="12">
        <v>5</v>
      </c>
      <c r="AF221" s="12">
        <v>3</v>
      </c>
      <c r="AG221" s="10">
        <f t="shared" si="104"/>
        <v>8</v>
      </c>
      <c r="AH221" s="12">
        <v>4</v>
      </c>
      <c r="AI221" s="12">
        <v>4</v>
      </c>
      <c r="AJ221" s="10">
        <f t="shared" si="105"/>
        <v>8</v>
      </c>
      <c r="AK221" s="44">
        <f t="shared" si="112"/>
        <v>9</v>
      </c>
      <c r="AL221" s="44">
        <f t="shared" si="112"/>
        <v>7</v>
      </c>
      <c r="AM221" s="11">
        <f t="shared" si="113"/>
        <v>16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2</v>
      </c>
      <c r="AU221" s="13">
        <v>0</v>
      </c>
      <c r="AV221" s="589">
        <v>0</v>
      </c>
      <c r="AW221" s="589">
        <v>0</v>
      </c>
      <c r="AX221" s="13">
        <v>5</v>
      </c>
      <c r="AY221" s="13">
        <v>7</v>
      </c>
      <c r="AZ221" s="13">
        <v>2</v>
      </c>
      <c r="BA221" s="13">
        <v>0</v>
      </c>
      <c r="BB221" s="13">
        <v>0</v>
      </c>
      <c r="BC221" s="13">
        <v>0</v>
      </c>
      <c r="BD221" s="310">
        <f t="shared" si="114"/>
        <v>2</v>
      </c>
      <c r="BE221" s="310">
        <f t="shared" si="114"/>
        <v>0</v>
      </c>
      <c r="BF221" s="10">
        <f t="shared" si="115"/>
        <v>2</v>
      </c>
      <c r="BG221" s="311">
        <f t="shared" si="116"/>
        <v>7</v>
      </c>
      <c r="BH221" s="311">
        <f t="shared" si="116"/>
        <v>7</v>
      </c>
      <c r="BI221" s="10">
        <f t="shared" si="117"/>
        <v>14</v>
      </c>
      <c r="BJ221" s="44">
        <f t="shared" si="118"/>
        <v>9</v>
      </c>
      <c r="BK221" s="44">
        <f t="shared" si="118"/>
        <v>7</v>
      </c>
      <c r="BL221" s="11">
        <f t="shared" si="118"/>
        <v>16</v>
      </c>
      <c r="BM221" s="13">
        <v>0</v>
      </c>
      <c r="BN221" s="13">
        <v>0</v>
      </c>
      <c r="BO221" s="13">
        <v>0</v>
      </c>
      <c r="BP221" s="13">
        <v>2</v>
      </c>
      <c r="BQ221" s="13"/>
      <c r="BR221" s="13"/>
      <c r="BS221" s="13"/>
      <c r="BT221" s="13"/>
      <c r="BU221" s="299">
        <f t="shared" si="119"/>
        <v>0</v>
      </c>
      <c r="BV221" s="299">
        <f t="shared" si="119"/>
        <v>2</v>
      </c>
      <c r="BW221" s="44">
        <f t="shared" si="120"/>
        <v>0</v>
      </c>
      <c r="BX221" s="44">
        <f t="shared" si="120"/>
        <v>2</v>
      </c>
      <c r="BY221" s="11">
        <f t="shared" si="121"/>
        <v>2</v>
      </c>
      <c r="BZ221" s="14">
        <f t="shared" si="122"/>
        <v>9</v>
      </c>
      <c r="CA221" s="14">
        <f t="shared" si="122"/>
        <v>7</v>
      </c>
      <c r="CB221" s="525">
        <f t="shared" si="123"/>
        <v>0</v>
      </c>
      <c r="CC221" s="525">
        <f t="shared" si="123"/>
        <v>2</v>
      </c>
      <c r="CD221" s="312">
        <f t="shared" si="124"/>
        <v>9</v>
      </c>
      <c r="CE221" s="312">
        <f t="shared" si="124"/>
        <v>9</v>
      </c>
      <c r="CF221" s="313">
        <f t="shared" si="125"/>
        <v>18</v>
      </c>
      <c r="CG221" s="302"/>
    </row>
    <row r="222" spans="2:85" ht="14.25" x14ac:dyDescent="0.25">
      <c r="B222" s="9">
        <v>210</v>
      </c>
      <c r="C222" s="9" t="s">
        <v>267</v>
      </c>
      <c r="D222" s="37" t="s">
        <v>30</v>
      </c>
      <c r="E222" s="526">
        <v>20364366</v>
      </c>
      <c r="F222" s="527" t="s">
        <v>994</v>
      </c>
      <c r="G222" s="9" t="s">
        <v>53</v>
      </c>
      <c r="H222" s="9"/>
      <c r="I222" s="9"/>
      <c r="J222" s="9"/>
      <c r="K222" s="9"/>
      <c r="L222" s="9"/>
      <c r="M222" s="9"/>
      <c r="N222" s="9">
        <v>0</v>
      </c>
      <c r="O222" s="9">
        <v>0</v>
      </c>
      <c r="P222" s="299">
        <f t="shared" si="106"/>
        <v>0</v>
      </c>
      <c r="Q222" s="299">
        <f t="shared" si="106"/>
        <v>0</v>
      </c>
      <c r="R222" s="300">
        <f t="shared" si="107"/>
        <v>0</v>
      </c>
      <c r="S222" s="289">
        <v>3</v>
      </c>
      <c r="T222" s="289">
        <v>8</v>
      </c>
      <c r="U222" s="289"/>
      <c r="V222" s="289"/>
      <c r="W222" s="289"/>
      <c r="X222" s="289"/>
      <c r="Y222" s="299">
        <f t="shared" si="108"/>
        <v>3</v>
      </c>
      <c r="Z222" s="299">
        <f t="shared" si="108"/>
        <v>8</v>
      </c>
      <c r="AA222" s="10">
        <f t="shared" si="109"/>
        <v>11</v>
      </c>
      <c r="AB222" s="44">
        <f t="shared" si="110"/>
        <v>3</v>
      </c>
      <c r="AC222" s="44">
        <f t="shared" si="110"/>
        <v>8</v>
      </c>
      <c r="AD222" s="11">
        <f t="shared" si="111"/>
        <v>11</v>
      </c>
      <c r="AE222" s="12">
        <v>3</v>
      </c>
      <c r="AF222" s="12">
        <v>5</v>
      </c>
      <c r="AG222" s="10">
        <f t="shared" si="104"/>
        <v>8</v>
      </c>
      <c r="AH222" s="12">
        <v>0</v>
      </c>
      <c r="AI222" s="12">
        <v>3</v>
      </c>
      <c r="AJ222" s="10">
        <f t="shared" si="105"/>
        <v>3</v>
      </c>
      <c r="AK222" s="44">
        <f t="shared" si="112"/>
        <v>3</v>
      </c>
      <c r="AL222" s="44">
        <f t="shared" si="112"/>
        <v>8</v>
      </c>
      <c r="AM222" s="11">
        <f t="shared" si="113"/>
        <v>11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589">
        <v>0</v>
      </c>
      <c r="AW222" s="589">
        <v>0</v>
      </c>
      <c r="AX222" s="13">
        <v>3</v>
      </c>
      <c r="AY222" s="13">
        <v>8</v>
      </c>
      <c r="AZ222" s="13">
        <v>0</v>
      </c>
      <c r="BA222" s="13">
        <v>0</v>
      </c>
      <c r="BB222" s="13">
        <v>0</v>
      </c>
      <c r="BC222" s="13">
        <v>0</v>
      </c>
      <c r="BD222" s="310">
        <f t="shared" si="114"/>
        <v>0</v>
      </c>
      <c r="BE222" s="310">
        <f t="shared" si="114"/>
        <v>0</v>
      </c>
      <c r="BF222" s="10">
        <f t="shared" si="115"/>
        <v>0</v>
      </c>
      <c r="BG222" s="311">
        <f t="shared" si="116"/>
        <v>3</v>
      </c>
      <c r="BH222" s="311">
        <f t="shared" si="116"/>
        <v>8</v>
      </c>
      <c r="BI222" s="10">
        <f t="shared" si="117"/>
        <v>11</v>
      </c>
      <c r="BJ222" s="44">
        <f t="shared" si="118"/>
        <v>3</v>
      </c>
      <c r="BK222" s="44">
        <f t="shared" si="118"/>
        <v>8</v>
      </c>
      <c r="BL222" s="11">
        <f t="shared" si="118"/>
        <v>11</v>
      </c>
      <c r="BM222" s="13">
        <v>0</v>
      </c>
      <c r="BN222" s="13">
        <v>0</v>
      </c>
      <c r="BO222" s="13">
        <v>2</v>
      </c>
      <c r="BP222" s="13">
        <v>1</v>
      </c>
      <c r="BQ222" s="13"/>
      <c r="BR222" s="13"/>
      <c r="BS222" s="13"/>
      <c r="BT222" s="13"/>
      <c r="BU222" s="299">
        <f t="shared" si="119"/>
        <v>2</v>
      </c>
      <c r="BV222" s="299">
        <f t="shared" si="119"/>
        <v>1</v>
      </c>
      <c r="BW222" s="44">
        <f t="shared" si="120"/>
        <v>2</v>
      </c>
      <c r="BX222" s="44">
        <f t="shared" si="120"/>
        <v>1</v>
      </c>
      <c r="BY222" s="11">
        <f t="shared" si="121"/>
        <v>3</v>
      </c>
      <c r="BZ222" s="14">
        <f t="shared" si="122"/>
        <v>3</v>
      </c>
      <c r="CA222" s="14">
        <f t="shared" si="122"/>
        <v>8</v>
      </c>
      <c r="CB222" s="525">
        <f t="shared" si="123"/>
        <v>2</v>
      </c>
      <c r="CC222" s="525">
        <f t="shared" si="123"/>
        <v>1</v>
      </c>
      <c r="CD222" s="312">
        <f t="shared" si="124"/>
        <v>5</v>
      </c>
      <c r="CE222" s="312">
        <f t="shared" si="124"/>
        <v>9</v>
      </c>
      <c r="CF222" s="313">
        <f t="shared" si="125"/>
        <v>14</v>
      </c>
      <c r="CG222" s="302"/>
    </row>
    <row r="223" spans="2:85" ht="14.25" x14ac:dyDescent="0.25">
      <c r="B223" s="9">
        <v>211</v>
      </c>
      <c r="C223" s="9" t="s">
        <v>267</v>
      </c>
      <c r="D223" s="37" t="s">
        <v>25</v>
      </c>
      <c r="E223" s="526">
        <v>20364311</v>
      </c>
      <c r="F223" s="527" t="s">
        <v>995</v>
      </c>
      <c r="G223" s="9" t="s">
        <v>53</v>
      </c>
      <c r="H223" s="9"/>
      <c r="I223" s="9"/>
      <c r="J223" s="9"/>
      <c r="K223" s="9"/>
      <c r="L223" s="9"/>
      <c r="M223" s="9"/>
      <c r="N223" s="9">
        <v>1</v>
      </c>
      <c r="O223" s="9">
        <v>3</v>
      </c>
      <c r="P223" s="299">
        <f t="shared" si="106"/>
        <v>1</v>
      </c>
      <c r="Q223" s="299">
        <f t="shared" si="106"/>
        <v>3</v>
      </c>
      <c r="R223" s="300">
        <f t="shared" si="107"/>
        <v>4</v>
      </c>
      <c r="S223" s="289">
        <v>15</v>
      </c>
      <c r="T223" s="289">
        <v>6</v>
      </c>
      <c r="U223" s="289"/>
      <c r="V223" s="289"/>
      <c r="W223" s="289"/>
      <c r="X223" s="289"/>
      <c r="Y223" s="299">
        <f t="shared" si="108"/>
        <v>15</v>
      </c>
      <c r="Z223" s="299">
        <f t="shared" si="108"/>
        <v>6</v>
      </c>
      <c r="AA223" s="10">
        <f t="shared" si="109"/>
        <v>21</v>
      </c>
      <c r="AB223" s="44">
        <f t="shared" si="110"/>
        <v>16</v>
      </c>
      <c r="AC223" s="44">
        <f t="shared" si="110"/>
        <v>9</v>
      </c>
      <c r="AD223" s="11">
        <f t="shared" si="111"/>
        <v>25</v>
      </c>
      <c r="AE223" s="12">
        <v>9</v>
      </c>
      <c r="AF223" s="12">
        <v>1</v>
      </c>
      <c r="AG223" s="10">
        <f t="shared" si="104"/>
        <v>10</v>
      </c>
      <c r="AH223" s="12">
        <v>7</v>
      </c>
      <c r="AI223" s="12">
        <v>8</v>
      </c>
      <c r="AJ223" s="10">
        <f t="shared" si="105"/>
        <v>15</v>
      </c>
      <c r="AK223" s="44">
        <f t="shared" si="112"/>
        <v>16</v>
      </c>
      <c r="AL223" s="44">
        <f t="shared" si="112"/>
        <v>9</v>
      </c>
      <c r="AM223" s="11">
        <f t="shared" si="113"/>
        <v>25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4</v>
      </c>
      <c r="AU223" s="13">
        <v>0</v>
      </c>
      <c r="AV223" s="589">
        <v>0</v>
      </c>
      <c r="AW223" s="589">
        <v>0</v>
      </c>
      <c r="AX223" s="13">
        <v>6</v>
      </c>
      <c r="AY223" s="13">
        <v>8</v>
      </c>
      <c r="AZ223" s="13">
        <v>6</v>
      </c>
      <c r="BA223" s="13">
        <v>1</v>
      </c>
      <c r="BB223" s="13">
        <v>0</v>
      </c>
      <c r="BC223" s="13">
        <v>0</v>
      </c>
      <c r="BD223" s="310">
        <f t="shared" si="114"/>
        <v>4</v>
      </c>
      <c r="BE223" s="310">
        <f t="shared" si="114"/>
        <v>0</v>
      </c>
      <c r="BF223" s="10">
        <f t="shared" si="115"/>
        <v>4</v>
      </c>
      <c r="BG223" s="311">
        <f t="shared" si="116"/>
        <v>12</v>
      </c>
      <c r="BH223" s="311">
        <f t="shared" si="116"/>
        <v>9</v>
      </c>
      <c r="BI223" s="10">
        <f t="shared" si="117"/>
        <v>21</v>
      </c>
      <c r="BJ223" s="44">
        <f t="shared" si="118"/>
        <v>16</v>
      </c>
      <c r="BK223" s="44">
        <f t="shared" si="118"/>
        <v>9</v>
      </c>
      <c r="BL223" s="11">
        <f t="shared" si="118"/>
        <v>25</v>
      </c>
      <c r="BM223" s="13">
        <v>0</v>
      </c>
      <c r="BN223" s="13">
        <v>0</v>
      </c>
      <c r="BO223" s="13">
        <v>6</v>
      </c>
      <c r="BP223" s="13">
        <v>2</v>
      </c>
      <c r="BQ223" s="13"/>
      <c r="BR223" s="13"/>
      <c r="BS223" s="13"/>
      <c r="BT223" s="13"/>
      <c r="BU223" s="299">
        <f t="shared" si="119"/>
        <v>6</v>
      </c>
      <c r="BV223" s="299">
        <f t="shared" si="119"/>
        <v>2</v>
      </c>
      <c r="BW223" s="44">
        <f t="shared" si="120"/>
        <v>6</v>
      </c>
      <c r="BX223" s="44">
        <f t="shared" si="120"/>
        <v>2</v>
      </c>
      <c r="BY223" s="11">
        <f t="shared" si="121"/>
        <v>8</v>
      </c>
      <c r="BZ223" s="14">
        <f t="shared" si="122"/>
        <v>16</v>
      </c>
      <c r="CA223" s="14">
        <f t="shared" si="122"/>
        <v>9</v>
      </c>
      <c r="CB223" s="525">
        <f t="shared" si="123"/>
        <v>6</v>
      </c>
      <c r="CC223" s="525">
        <f t="shared" si="123"/>
        <v>2</v>
      </c>
      <c r="CD223" s="312">
        <f t="shared" si="124"/>
        <v>22</v>
      </c>
      <c r="CE223" s="312">
        <f t="shared" si="124"/>
        <v>11</v>
      </c>
      <c r="CF223" s="313">
        <f t="shared" si="125"/>
        <v>33</v>
      </c>
      <c r="CG223" s="302"/>
    </row>
    <row r="224" spans="2:85" ht="14.25" x14ac:dyDescent="0.25">
      <c r="B224" s="9">
        <v>212</v>
      </c>
      <c r="C224" s="9" t="s">
        <v>267</v>
      </c>
      <c r="D224" s="37" t="s">
        <v>25</v>
      </c>
      <c r="E224" s="526">
        <v>20364312</v>
      </c>
      <c r="F224" s="527" t="s">
        <v>996</v>
      </c>
      <c r="G224" s="9" t="s">
        <v>53</v>
      </c>
      <c r="H224" s="9"/>
      <c r="I224" s="9"/>
      <c r="J224" s="9"/>
      <c r="K224" s="9"/>
      <c r="L224" s="9"/>
      <c r="M224" s="9"/>
      <c r="N224" s="9">
        <v>1</v>
      </c>
      <c r="O224" s="9">
        <v>0</v>
      </c>
      <c r="P224" s="299">
        <f t="shared" si="106"/>
        <v>1</v>
      </c>
      <c r="Q224" s="299">
        <f t="shared" si="106"/>
        <v>0</v>
      </c>
      <c r="R224" s="300">
        <f t="shared" si="107"/>
        <v>1</v>
      </c>
      <c r="S224" s="289">
        <v>11</v>
      </c>
      <c r="T224" s="289">
        <v>2</v>
      </c>
      <c r="U224" s="289"/>
      <c r="V224" s="289"/>
      <c r="W224" s="289"/>
      <c r="X224" s="289"/>
      <c r="Y224" s="299">
        <f t="shared" si="108"/>
        <v>11</v>
      </c>
      <c r="Z224" s="299">
        <f t="shared" si="108"/>
        <v>2</v>
      </c>
      <c r="AA224" s="10">
        <f t="shared" si="109"/>
        <v>13</v>
      </c>
      <c r="AB224" s="44">
        <f t="shared" si="110"/>
        <v>12</v>
      </c>
      <c r="AC224" s="44">
        <f t="shared" si="110"/>
        <v>2</v>
      </c>
      <c r="AD224" s="11">
        <f t="shared" si="111"/>
        <v>14</v>
      </c>
      <c r="AE224" s="12">
        <v>5</v>
      </c>
      <c r="AF224" s="12">
        <v>1</v>
      </c>
      <c r="AG224" s="10">
        <f t="shared" si="104"/>
        <v>6</v>
      </c>
      <c r="AH224" s="12">
        <v>7</v>
      </c>
      <c r="AI224" s="12">
        <v>1</v>
      </c>
      <c r="AJ224" s="10">
        <f t="shared" si="105"/>
        <v>8</v>
      </c>
      <c r="AK224" s="44">
        <f t="shared" si="112"/>
        <v>12</v>
      </c>
      <c r="AL224" s="44">
        <f t="shared" si="112"/>
        <v>2</v>
      </c>
      <c r="AM224" s="11">
        <f t="shared" si="113"/>
        <v>14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5</v>
      </c>
      <c r="AU224" s="13">
        <v>1</v>
      </c>
      <c r="AV224" s="589">
        <v>0</v>
      </c>
      <c r="AW224" s="589">
        <v>0</v>
      </c>
      <c r="AX224" s="13">
        <v>7</v>
      </c>
      <c r="AY224" s="13">
        <v>1</v>
      </c>
      <c r="AZ224" s="13">
        <v>0</v>
      </c>
      <c r="BA224" s="13">
        <v>0</v>
      </c>
      <c r="BB224" s="13">
        <v>0</v>
      </c>
      <c r="BC224" s="13">
        <v>0</v>
      </c>
      <c r="BD224" s="310">
        <f t="shared" si="114"/>
        <v>5</v>
      </c>
      <c r="BE224" s="310">
        <f t="shared" si="114"/>
        <v>1</v>
      </c>
      <c r="BF224" s="10">
        <f t="shared" si="115"/>
        <v>6</v>
      </c>
      <c r="BG224" s="311">
        <f t="shared" si="116"/>
        <v>7</v>
      </c>
      <c r="BH224" s="311">
        <f t="shared" si="116"/>
        <v>1</v>
      </c>
      <c r="BI224" s="10">
        <f t="shared" si="117"/>
        <v>8</v>
      </c>
      <c r="BJ224" s="44">
        <f t="shared" si="118"/>
        <v>12</v>
      </c>
      <c r="BK224" s="44">
        <f t="shared" si="118"/>
        <v>2</v>
      </c>
      <c r="BL224" s="11">
        <f t="shared" si="118"/>
        <v>14</v>
      </c>
      <c r="BM224" s="13">
        <v>0</v>
      </c>
      <c r="BN224" s="13">
        <v>0</v>
      </c>
      <c r="BO224" s="13">
        <v>1</v>
      </c>
      <c r="BP224" s="13">
        <v>1</v>
      </c>
      <c r="BQ224" s="13"/>
      <c r="BR224" s="13"/>
      <c r="BS224" s="13"/>
      <c r="BT224" s="13"/>
      <c r="BU224" s="299">
        <f t="shared" si="119"/>
        <v>1</v>
      </c>
      <c r="BV224" s="299">
        <f t="shared" si="119"/>
        <v>1</v>
      </c>
      <c r="BW224" s="44">
        <f t="shared" si="120"/>
        <v>1</v>
      </c>
      <c r="BX224" s="44">
        <f t="shared" si="120"/>
        <v>1</v>
      </c>
      <c r="BY224" s="11">
        <f t="shared" si="121"/>
        <v>2</v>
      </c>
      <c r="BZ224" s="14">
        <f t="shared" si="122"/>
        <v>12</v>
      </c>
      <c r="CA224" s="14">
        <f t="shared" si="122"/>
        <v>2</v>
      </c>
      <c r="CB224" s="525">
        <f t="shared" si="123"/>
        <v>1</v>
      </c>
      <c r="CC224" s="525">
        <f t="shared" si="123"/>
        <v>1</v>
      </c>
      <c r="CD224" s="312">
        <f t="shared" si="124"/>
        <v>13</v>
      </c>
      <c r="CE224" s="312">
        <f t="shared" si="124"/>
        <v>3</v>
      </c>
      <c r="CF224" s="313">
        <f t="shared" si="125"/>
        <v>16</v>
      </c>
      <c r="CG224" s="302"/>
    </row>
    <row r="225" spans="2:85" ht="14.25" x14ac:dyDescent="0.25">
      <c r="B225" s="9">
        <v>213</v>
      </c>
      <c r="C225" s="9" t="s">
        <v>267</v>
      </c>
      <c r="D225" s="37" t="s">
        <v>25</v>
      </c>
      <c r="E225" s="526">
        <v>20364313</v>
      </c>
      <c r="F225" s="527" t="s">
        <v>997</v>
      </c>
      <c r="G225" s="9" t="s">
        <v>53</v>
      </c>
      <c r="H225" s="9"/>
      <c r="I225" s="9"/>
      <c r="J225" s="9"/>
      <c r="K225" s="9"/>
      <c r="L225" s="9"/>
      <c r="M225" s="9"/>
      <c r="N225" s="9">
        <v>0</v>
      </c>
      <c r="O225" s="9">
        <v>0</v>
      </c>
      <c r="P225" s="299">
        <f t="shared" si="106"/>
        <v>0</v>
      </c>
      <c r="Q225" s="299">
        <f t="shared" si="106"/>
        <v>0</v>
      </c>
      <c r="R225" s="300">
        <f t="shared" si="107"/>
        <v>0</v>
      </c>
      <c r="S225" s="289">
        <v>8</v>
      </c>
      <c r="T225" s="289">
        <v>6</v>
      </c>
      <c r="U225" s="289"/>
      <c r="V225" s="289"/>
      <c r="W225" s="289"/>
      <c r="X225" s="289"/>
      <c r="Y225" s="299">
        <f t="shared" si="108"/>
        <v>8</v>
      </c>
      <c r="Z225" s="299">
        <f t="shared" si="108"/>
        <v>6</v>
      </c>
      <c r="AA225" s="10">
        <f t="shared" si="109"/>
        <v>14</v>
      </c>
      <c r="AB225" s="44">
        <f t="shared" si="110"/>
        <v>8</v>
      </c>
      <c r="AC225" s="44">
        <f t="shared" si="110"/>
        <v>6</v>
      </c>
      <c r="AD225" s="11">
        <f t="shared" si="111"/>
        <v>14</v>
      </c>
      <c r="AE225" s="12">
        <v>5</v>
      </c>
      <c r="AF225" s="12">
        <v>3</v>
      </c>
      <c r="AG225" s="10">
        <f t="shared" si="104"/>
        <v>8</v>
      </c>
      <c r="AH225" s="12">
        <v>3</v>
      </c>
      <c r="AI225" s="12">
        <v>3</v>
      </c>
      <c r="AJ225" s="10">
        <f t="shared" si="105"/>
        <v>6</v>
      </c>
      <c r="AK225" s="44">
        <f t="shared" si="112"/>
        <v>8</v>
      </c>
      <c r="AL225" s="44">
        <f t="shared" si="112"/>
        <v>6</v>
      </c>
      <c r="AM225" s="11">
        <f t="shared" si="113"/>
        <v>14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589">
        <v>0</v>
      </c>
      <c r="AW225" s="589">
        <v>0</v>
      </c>
      <c r="AX225" s="13">
        <v>6</v>
      </c>
      <c r="AY225" s="13">
        <v>5</v>
      </c>
      <c r="AZ225" s="13">
        <v>0</v>
      </c>
      <c r="BA225" s="13">
        <v>1</v>
      </c>
      <c r="BB225" s="13">
        <v>0</v>
      </c>
      <c r="BC225" s="13">
        <v>0</v>
      </c>
      <c r="BD225" s="310">
        <f t="shared" si="114"/>
        <v>2</v>
      </c>
      <c r="BE225" s="310">
        <f t="shared" si="114"/>
        <v>0</v>
      </c>
      <c r="BF225" s="10">
        <f t="shared" si="115"/>
        <v>2</v>
      </c>
      <c r="BG225" s="311">
        <f t="shared" si="116"/>
        <v>6</v>
      </c>
      <c r="BH225" s="311">
        <f t="shared" si="116"/>
        <v>6</v>
      </c>
      <c r="BI225" s="10">
        <f t="shared" si="117"/>
        <v>12</v>
      </c>
      <c r="BJ225" s="44">
        <f t="shared" si="118"/>
        <v>8</v>
      </c>
      <c r="BK225" s="44">
        <f t="shared" si="118"/>
        <v>6</v>
      </c>
      <c r="BL225" s="11">
        <f t="shared" si="118"/>
        <v>14</v>
      </c>
      <c r="BM225" s="13">
        <v>0</v>
      </c>
      <c r="BN225" s="13">
        <v>0</v>
      </c>
      <c r="BO225" s="13">
        <v>0</v>
      </c>
      <c r="BP225" s="13">
        <v>0</v>
      </c>
      <c r="BQ225" s="13"/>
      <c r="BR225" s="13"/>
      <c r="BS225" s="13"/>
      <c r="BT225" s="13"/>
      <c r="BU225" s="299">
        <f t="shared" si="119"/>
        <v>0</v>
      </c>
      <c r="BV225" s="299">
        <f t="shared" si="119"/>
        <v>0</v>
      </c>
      <c r="BW225" s="44">
        <f t="shared" si="120"/>
        <v>0</v>
      </c>
      <c r="BX225" s="44">
        <f t="shared" si="120"/>
        <v>0</v>
      </c>
      <c r="BY225" s="11">
        <f t="shared" si="121"/>
        <v>0</v>
      </c>
      <c r="BZ225" s="14">
        <f t="shared" si="122"/>
        <v>8</v>
      </c>
      <c r="CA225" s="14">
        <f t="shared" si="122"/>
        <v>6</v>
      </c>
      <c r="CB225" s="525">
        <f t="shared" si="123"/>
        <v>0</v>
      </c>
      <c r="CC225" s="525">
        <f t="shared" si="123"/>
        <v>0</v>
      </c>
      <c r="CD225" s="312">
        <f t="shared" si="124"/>
        <v>8</v>
      </c>
      <c r="CE225" s="312">
        <f t="shared" si="124"/>
        <v>6</v>
      </c>
      <c r="CF225" s="313">
        <f t="shared" si="125"/>
        <v>14</v>
      </c>
      <c r="CG225" s="302"/>
    </row>
    <row r="226" spans="2:85" ht="14.25" x14ac:dyDescent="0.25">
      <c r="B226" s="9">
        <v>214</v>
      </c>
      <c r="C226" s="9" t="s">
        <v>267</v>
      </c>
      <c r="D226" s="37" t="s">
        <v>25</v>
      </c>
      <c r="E226" s="526">
        <v>20364314</v>
      </c>
      <c r="F226" s="527" t="s">
        <v>998</v>
      </c>
      <c r="G226" s="9" t="s">
        <v>53</v>
      </c>
      <c r="H226" s="9"/>
      <c r="I226" s="9"/>
      <c r="J226" s="9"/>
      <c r="K226" s="9"/>
      <c r="L226" s="9"/>
      <c r="M226" s="9"/>
      <c r="N226" s="9">
        <v>4</v>
      </c>
      <c r="O226" s="9">
        <v>1</v>
      </c>
      <c r="P226" s="299">
        <f t="shared" si="106"/>
        <v>4</v>
      </c>
      <c r="Q226" s="299">
        <f t="shared" si="106"/>
        <v>1</v>
      </c>
      <c r="R226" s="300">
        <f t="shared" si="107"/>
        <v>5</v>
      </c>
      <c r="S226" s="289">
        <v>7</v>
      </c>
      <c r="T226" s="289">
        <v>3</v>
      </c>
      <c r="U226" s="289"/>
      <c r="V226" s="289"/>
      <c r="W226" s="289"/>
      <c r="X226" s="289"/>
      <c r="Y226" s="299">
        <f t="shared" si="108"/>
        <v>7</v>
      </c>
      <c r="Z226" s="299">
        <f t="shared" si="108"/>
        <v>3</v>
      </c>
      <c r="AA226" s="10">
        <f t="shared" si="109"/>
        <v>10</v>
      </c>
      <c r="AB226" s="44">
        <f t="shared" si="110"/>
        <v>11</v>
      </c>
      <c r="AC226" s="44">
        <f t="shared" si="110"/>
        <v>4</v>
      </c>
      <c r="AD226" s="11">
        <f t="shared" si="111"/>
        <v>15</v>
      </c>
      <c r="AE226" s="12">
        <v>1</v>
      </c>
      <c r="AF226" s="12">
        <v>3</v>
      </c>
      <c r="AG226" s="10">
        <f t="shared" si="104"/>
        <v>4</v>
      </c>
      <c r="AH226" s="12">
        <v>10</v>
      </c>
      <c r="AI226" s="12">
        <v>1</v>
      </c>
      <c r="AJ226" s="10">
        <f t="shared" si="105"/>
        <v>11</v>
      </c>
      <c r="AK226" s="44">
        <f t="shared" si="112"/>
        <v>11</v>
      </c>
      <c r="AL226" s="44">
        <f t="shared" si="112"/>
        <v>4</v>
      </c>
      <c r="AM226" s="11">
        <f t="shared" si="113"/>
        <v>15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589">
        <v>0</v>
      </c>
      <c r="AW226" s="589">
        <v>0</v>
      </c>
      <c r="AX226" s="13">
        <v>8</v>
      </c>
      <c r="AY226" s="13">
        <v>4</v>
      </c>
      <c r="AZ226" s="13">
        <v>3</v>
      </c>
      <c r="BA226" s="13">
        <v>0</v>
      </c>
      <c r="BB226" s="13">
        <v>0</v>
      </c>
      <c r="BC226" s="13">
        <v>0</v>
      </c>
      <c r="BD226" s="310">
        <f t="shared" si="114"/>
        <v>0</v>
      </c>
      <c r="BE226" s="310">
        <f t="shared" si="114"/>
        <v>0</v>
      </c>
      <c r="BF226" s="10">
        <f t="shared" si="115"/>
        <v>0</v>
      </c>
      <c r="BG226" s="311">
        <f t="shared" si="116"/>
        <v>11</v>
      </c>
      <c r="BH226" s="311">
        <f t="shared" si="116"/>
        <v>4</v>
      </c>
      <c r="BI226" s="10">
        <f t="shared" si="117"/>
        <v>15</v>
      </c>
      <c r="BJ226" s="44">
        <f t="shared" si="118"/>
        <v>11</v>
      </c>
      <c r="BK226" s="44">
        <f t="shared" si="118"/>
        <v>4</v>
      </c>
      <c r="BL226" s="11">
        <f t="shared" si="118"/>
        <v>15</v>
      </c>
      <c r="BM226" s="13">
        <v>0</v>
      </c>
      <c r="BN226" s="13">
        <v>0</v>
      </c>
      <c r="BO226" s="13">
        <v>2</v>
      </c>
      <c r="BP226" s="13">
        <v>1</v>
      </c>
      <c r="BQ226" s="13"/>
      <c r="BR226" s="13"/>
      <c r="BS226" s="13"/>
      <c r="BT226" s="13"/>
      <c r="BU226" s="299">
        <f t="shared" si="119"/>
        <v>2</v>
      </c>
      <c r="BV226" s="299">
        <f t="shared" si="119"/>
        <v>1</v>
      </c>
      <c r="BW226" s="44">
        <f t="shared" si="120"/>
        <v>2</v>
      </c>
      <c r="BX226" s="44">
        <f t="shared" si="120"/>
        <v>1</v>
      </c>
      <c r="BY226" s="11">
        <f t="shared" si="121"/>
        <v>3</v>
      </c>
      <c r="BZ226" s="14">
        <f t="shared" si="122"/>
        <v>11</v>
      </c>
      <c r="CA226" s="14">
        <f t="shared" si="122"/>
        <v>4</v>
      </c>
      <c r="CB226" s="525">
        <f t="shared" si="123"/>
        <v>2</v>
      </c>
      <c r="CC226" s="525">
        <f t="shared" si="123"/>
        <v>1</v>
      </c>
      <c r="CD226" s="312">
        <f t="shared" si="124"/>
        <v>13</v>
      </c>
      <c r="CE226" s="312">
        <f t="shared" si="124"/>
        <v>5</v>
      </c>
      <c r="CF226" s="313">
        <f t="shared" si="125"/>
        <v>18</v>
      </c>
      <c r="CG226" s="302"/>
    </row>
    <row r="227" spans="2:85" ht="14.25" x14ac:dyDescent="0.25">
      <c r="B227" s="9">
        <v>215</v>
      </c>
      <c r="C227" s="9" t="s">
        <v>267</v>
      </c>
      <c r="D227" s="37" t="s">
        <v>25</v>
      </c>
      <c r="E227" s="526">
        <v>20364315</v>
      </c>
      <c r="F227" s="527" t="s">
        <v>999</v>
      </c>
      <c r="G227" s="9" t="s">
        <v>53</v>
      </c>
      <c r="H227" s="9"/>
      <c r="I227" s="9"/>
      <c r="J227" s="9"/>
      <c r="K227" s="9"/>
      <c r="L227" s="9"/>
      <c r="M227" s="9"/>
      <c r="N227" s="9">
        <v>1</v>
      </c>
      <c r="O227" s="9">
        <v>1</v>
      </c>
      <c r="P227" s="299">
        <f t="shared" si="106"/>
        <v>1</v>
      </c>
      <c r="Q227" s="299">
        <f t="shared" si="106"/>
        <v>1</v>
      </c>
      <c r="R227" s="300">
        <f t="shared" si="107"/>
        <v>2</v>
      </c>
      <c r="S227" s="289">
        <v>6</v>
      </c>
      <c r="T227" s="289">
        <v>6</v>
      </c>
      <c r="U227" s="289"/>
      <c r="V227" s="289"/>
      <c r="W227" s="289"/>
      <c r="X227" s="289"/>
      <c r="Y227" s="299">
        <f t="shared" si="108"/>
        <v>6</v>
      </c>
      <c r="Z227" s="299">
        <f t="shared" si="108"/>
        <v>6</v>
      </c>
      <c r="AA227" s="10">
        <f t="shared" si="109"/>
        <v>12</v>
      </c>
      <c r="AB227" s="44">
        <f t="shared" si="110"/>
        <v>7</v>
      </c>
      <c r="AC227" s="44">
        <f t="shared" si="110"/>
        <v>7</v>
      </c>
      <c r="AD227" s="11">
        <f t="shared" si="111"/>
        <v>14</v>
      </c>
      <c r="AE227" s="12">
        <v>5</v>
      </c>
      <c r="AF227" s="12">
        <v>4</v>
      </c>
      <c r="AG227" s="10">
        <f t="shared" si="104"/>
        <v>9</v>
      </c>
      <c r="AH227" s="12">
        <v>2</v>
      </c>
      <c r="AI227" s="12">
        <v>3</v>
      </c>
      <c r="AJ227" s="10">
        <f t="shared" si="105"/>
        <v>5</v>
      </c>
      <c r="AK227" s="44">
        <f t="shared" si="112"/>
        <v>7</v>
      </c>
      <c r="AL227" s="44">
        <f t="shared" si="112"/>
        <v>7</v>
      </c>
      <c r="AM227" s="11">
        <f t="shared" si="113"/>
        <v>14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589">
        <v>0</v>
      </c>
      <c r="AW227" s="589">
        <v>0</v>
      </c>
      <c r="AX227" s="13">
        <v>7</v>
      </c>
      <c r="AY227" s="13">
        <v>7</v>
      </c>
      <c r="AZ227" s="13">
        <v>0</v>
      </c>
      <c r="BA227" s="13">
        <v>0</v>
      </c>
      <c r="BB227" s="13">
        <v>0</v>
      </c>
      <c r="BC227" s="13">
        <v>0</v>
      </c>
      <c r="BD227" s="310">
        <f t="shared" si="114"/>
        <v>0</v>
      </c>
      <c r="BE227" s="310">
        <f t="shared" si="114"/>
        <v>0</v>
      </c>
      <c r="BF227" s="10">
        <f t="shared" si="115"/>
        <v>0</v>
      </c>
      <c r="BG227" s="311">
        <f t="shared" si="116"/>
        <v>7</v>
      </c>
      <c r="BH227" s="311">
        <f t="shared" si="116"/>
        <v>7</v>
      </c>
      <c r="BI227" s="10">
        <f t="shared" si="117"/>
        <v>14</v>
      </c>
      <c r="BJ227" s="44">
        <f t="shared" si="118"/>
        <v>7</v>
      </c>
      <c r="BK227" s="44">
        <f t="shared" si="118"/>
        <v>7</v>
      </c>
      <c r="BL227" s="11">
        <f t="shared" si="118"/>
        <v>14</v>
      </c>
      <c r="BM227" s="13">
        <v>0</v>
      </c>
      <c r="BN227" s="13">
        <v>0</v>
      </c>
      <c r="BO227" s="13">
        <v>0</v>
      </c>
      <c r="BP227" s="13">
        <v>1</v>
      </c>
      <c r="BQ227" s="13"/>
      <c r="BR227" s="13"/>
      <c r="BS227" s="13"/>
      <c r="BT227" s="13"/>
      <c r="BU227" s="299">
        <f t="shared" si="119"/>
        <v>0</v>
      </c>
      <c r="BV227" s="299">
        <f t="shared" si="119"/>
        <v>1</v>
      </c>
      <c r="BW227" s="44">
        <f t="shared" si="120"/>
        <v>0</v>
      </c>
      <c r="BX227" s="44">
        <f t="shared" si="120"/>
        <v>1</v>
      </c>
      <c r="BY227" s="11">
        <f t="shared" si="121"/>
        <v>1</v>
      </c>
      <c r="BZ227" s="14">
        <f t="shared" si="122"/>
        <v>7</v>
      </c>
      <c r="CA227" s="14">
        <f t="shared" si="122"/>
        <v>7</v>
      </c>
      <c r="CB227" s="525">
        <f t="shared" si="123"/>
        <v>0</v>
      </c>
      <c r="CC227" s="525">
        <f t="shared" si="123"/>
        <v>1</v>
      </c>
      <c r="CD227" s="312">
        <f t="shared" si="124"/>
        <v>7</v>
      </c>
      <c r="CE227" s="312">
        <f t="shared" si="124"/>
        <v>8</v>
      </c>
      <c r="CF227" s="313">
        <f t="shared" si="125"/>
        <v>15</v>
      </c>
      <c r="CG227" s="302"/>
    </row>
    <row r="228" spans="2:85" ht="14.25" x14ac:dyDescent="0.25">
      <c r="B228" s="9">
        <v>216</v>
      </c>
      <c r="C228" s="9" t="s">
        <v>267</v>
      </c>
      <c r="D228" s="37" t="s">
        <v>25</v>
      </c>
      <c r="E228" s="526">
        <v>20364316</v>
      </c>
      <c r="F228" s="527" t="s">
        <v>1000</v>
      </c>
      <c r="G228" s="9" t="s">
        <v>53</v>
      </c>
      <c r="H228" s="9"/>
      <c r="I228" s="9"/>
      <c r="J228" s="9"/>
      <c r="K228" s="9"/>
      <c r="L228" s="9"/>
      <c r="M228" s="9"/>
      <c r="N228" s="9">
        <v>0</v>
      </c>
      <c r="O228" s="9">
        <v>0</v>
      </c>
      <c r="P228" s="299">
        <f t="shared" si="106"/>
        <v>0</v>
      </c>
      <c r="Q228" s="299">
        <f t="shared" si="106"/>
        <v>0</v>
      </c>
      <c r="R228" s="300">
        <f t="shared" si="107"/>
        <v>0</v>
      </c>
      <c r="S228" s="289">
        <v>12</v>
      </c>
      <c r="T228" s="289">
        <v>2</v>
      </c>
      <c r="U228" s="289"/>
      <c r="V228" s="289"/>
      <c r="W228" s="289"/>
      <c r="X228" s="289"/>
      <c r="Y228" s="299">
        <f t="shared" si="108"/>
        <v>12</v>
      </c>
      <c r="Z228" s="299">
        <f t="shared" si="108"/>
        <v>2</v>
      </c>
      <c r="AA228" s="10">
        <f t="shared" si="109"/>
        <v>14</v>
      </c>
      <c r="AB228" s="44">
        <f t="shared" si="110"/>
        <v>12</v>
      </c>
      <c r="AC228" s="44">
        <f t="shared" si="110"/>
        <v>2</v>
      </c>
      <c r="AD228" s="11">
        <f t="shared" si="111"/>
        <v>14</v>
      </c>
      <c r="AE228" s="12">
        <v>9</v>
      </c>
      <c r="AF228" s="12">
        <v>1</v>
      </c>
      <c r="AG228" s="10">
        <f t="shared" si="104"/>
        <v>10</v>
      </c>
      <c r="AH228" s="12">
        <v>3</v>
      </c>
      <c r="AI228" s="12">
        <v>1</v>
      </c>
      <c r="AJ228" s="10">
        <f t="shared" si="105"/>
        <v>4</v>
      </c>
      <c r="AK228" s="44">
        <f t="shared" si="112"/>
        <v>12</v>
      </c>
      <c r="AL228" s="44">
        <f t="shared" si="112"/>
        <v>2</v>
      </c>
      <c r="AM228" s="11">
        <f t="shared" si="113"/>
        <v>14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6</v>
      </c>
      <c r="AU228" s="13">
        <v>0</v>
      </c>
      <c r="AV228" s="589">
        <v>0</v>
      </c>
      <c r="AW228" s="589">
        <v>0</v>
      </c>
      <c r="AX228" s="13">
        <v>5</v>
      </c>
      <c r="AY228" s="13">
        <v>2</v>
      </c>
      <c r="AZ228" s="13">
        <v>1</v>
      </c>
      <c r="BA228" s="13">
        <v>0</v>
      </c>
      <c r="BB228" s="13">
        <v>0</v>
      </c>
      <c r="BC228" s="13">
        <v>0</v>
      </c>
      <c r="BD228" s="310">
        <f t="shared" si="114"/>
        <v>6</v>
      </c>
      <c r="BE228" s="310">
        <f t="shared" si="114"/>
        <v>0</v>
      </c>
      <c r="BF228" s="10">
        <f t="shared" si="115"/>
        <v>6</v>
      </c>
      <c r="BG228" s="311">
        <f t="shared" si="116"/>
        <v>6</v>
      </c>
      <c r="BH228" s="311">
        <f t="shared" si="116"/>
        <v>2</v>
      </c>
      <c r="BI228" s="10">
        <f t="shared" si="117"/>
        <v>8</v>
      </c>
      <c r="BJ228" s="44">
        <f t="shared" si="118"/>
        <v>12</v>
      </c>
      <c r="BK228" s="44">
        <f t="shared" si="118"/>
        <v>2</v>
      </c>
      <c r="BL228" s="11">
        <f t="shared" si="118"/>
        <v>14</v>
      </c>
      <c r="BM228" s="13">
        <v>0</v>
      </c>
      <c r="BN228" s="13">
        <v>0</v>
      </c>
      <c r="BO228" s="13">
        <v>2</v>
      </c>
      <c r="BP228" s="13">
        <v>0</v>
      </c>
      <c r="BQ228" s="13"/>
      <c r="BR228" s="13"/>
      <c r="BS228" s="13"/>
      <c r="BT228" s="13"/>
      <c r="BU228" s="299">
        <f t="shared" si="119"/>
        <v>2</v>
      </c>
      <c r="BV228" s="299">
        <f t="shared" si="119"/>
        <v>0</v>
      </c>
      <c r="BW228" s="44">
        <f t="shared" si="120"/>
        <v>2</v>
      </c>
      <c r="BX228" s="44">
        <f t="shared" si="120"/>
        <v>0</v>
      </c>
      <c r="BY228" s="11">
        <f t="shared" si="121"/>
        <v>2</v>
      </c>
      <c r="BZ228" s="14">
        <f t="shared" si="122"/>
        <v>12</v>
      </c>
      <c r="CA228" s="14">
        <f t="shared" si="122"/>
        <v>2</v>
      </c>
      <c r="CB228" s="525">
        <f t="shared" si="123"/>
        <v>2</v>
      </c>
      <c r="CC228" s="525">
        <f t="shared" si="123"/>
        <v>0</v>
      </c>
      <c r="CD228" s="312">
        <f t="shared" si="124"/>
        <v>14</v>
      </c>
      <c r="CE228" s="312">
        <f t="shared" si="124"/>
        <v>2</v>
      </c>
      <c r="CF228" s="313">
        <f t="shared" si="125"/>
        <v>16</v>
      </c>
      <c r="CG228" s="302"/>
    </row>
    <row r="229" spans="2:85" ht="14.25" x14ac:dyDescent="0.25">
      <c r="B229" s="9">
        <v>217</v>
      </c>
      <c r="C229" s="9" t="s">
        <v>267</v>
      </c>
      <c r="D229" s="37" t="s">
        <v>24</v>
      </c>
      <c r="E229" s="526">
        <v>20364299</v>
      </c>
      <c r="F229" s="527" t="s">
        <v>1001</v>
      </c>
      <c r="G229" s="9" t="s">
        <v>53</v>
      </c>
      <c r="H229" s="9"/>
      <c r="I229" s="9"/>
      <c r="J229" s="9"/>
      <c r="K229" s="9"/>
      <c r="L229" s="9"/>
      <c r="M229" s="9"/>
      <c r="N229" s="9">
        <v>1</v>
      </c>
      <c r="O229" s="9">
        <v>2</v>
      </c>
      <c r="P229" s="299">
        <f t="shared" si="106"/>
        <v>1</v>
      </c>
      <c r="Q229" s="299">
        <f t="shared" si="106"/>
        <v>2</v>
      </c>
      <c r="R229" s="300">
        <f t="shared" si="107"/>
        <v>3</v>
      </c>
      <c r="S229" s="289">
        <v>9</v>
      </c>
      <c r="T229" s="289">
        <v>9</v>
      </c>
      <c r="U229" s="289"/>
      <c r="V229" s="289"/>
      <c r="W229" s="289"/>
      <c r="X229" s="289"/>
      <c r="Y229" s="299">
        <f t="shared" si="108"/>
        <v>9</v>
      </c>
      <c r="Z229" s="299">
        <f t="shared" si="108"/>
        <v>9</v>
      </c>
      <c r="AA229" s="10">
        <f t="shared" si="109"/>
        <v>18</v>
      </c>
      <c r="AB229" s="44">
        <f t="shared" si="110"/>
        <v>10</v>
      </c>
      <c r="AC229" s="44">
        <f t="shared" si="110"/>
        <v>11</v>
      </c>
      <c r="AD229" s="11">
        <f t="shared" si="111"/>
        <v>21</v>
      </c>
      <c r="AE229" s="12">
        <v>6</v>
      </c>
      <c r="AF229" s="12">
        <v>5</v>
      </c>
      <c r="AG229" s="10">
        <f t="shared" si="104"/>
        <v>11</v>
      </c>
      <c r="AH229" s="12">
        <v>4</v>
      </c>
      <c r="AI229" s="12">
        <v>6</v>
      </c>
      <c r="AJ229" s="10">
        <f t="shared" si="105"/>
        <v>10</v>
      </c>
      <c r="AK229" s="44">
        <f t="shared" si="112"/>
        <v>10</v>
      </c>
      <c r="AL229" s="44">
        <f t="shared" si="112"/>
        <v>11</v>
      </c>
      <c r="AM229" s="11">
        <f t="shared" si="113"/>
        <v>21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2</v>
      </c>
      <c r="AU229" s="13">
        <v>0</v>
      </c>
      <c r="AV229" s="589">
        <v>0</v>
      </c>
      <c r="AW229" s="589">
        <v>0</v>
      </c>
      <c r="AX229" s="13">
        <v>8</v>
      </c>
      <c r="AY229" s="13">
        <v>11</v>
      </c>
      <c r="AZ229" s="13">
        <v>0</v>
      </c>
      <c r="BA229" s="13">
        <v>0</v>
      </c>
      <c r="BB229" s="13">
        <v>0</v>
      </c>
      <c r="BC229" s="13">
        <v>0</v>
      </c>
      <c r="BD229" s="310">
        <f t="shared" si="114"/>
        <v>2</v>
      </c>
      <c r="BE229" s="310">
        <f t="shared" si="114"/>
        <v>0</v>
      </c>
      <c r="BF229" s="10">
        <f t="shared" si="115"/>
        <v>2</v>
      </c>
      <c r="BG229" s="311">
        <f t="shared" si="116"/>
        <v>8</v>
      </c>
      <c r="BH229" s="311">
        <f t="shared" si="116"/>
        <v>11</v>
      </c>
      <c r="BI229" s="10">
        <f t="shared" si="117"/>
        <v>19</v>
      </c>
      <c r="BJ229" s="44">
        <f t="shared" si="118"/>
        <v>10</v>
      </c>
      <c r="BK229" s="44">
        <f t="shared" si="118"/>
        <v>11</v>
      </c>
      <c r="BL229" s="11">
        <f t="shared" si="118"/>
        <v>21</v>
      </c>
      <c r="BM229" s="13">
        <v>0</v>
      </c>
      <c r="BN229" s="13">
        <v>0</v>
      </c>
      <c r="BO229" s="13">
        <v>2</v>
      </c>
      <c r="BP229" s="13">
        <v>1</v>
      </c>
      <c r="BQ229" s="13"/>
      <c r="BR229" s="13"/>
      <c r="BS229" s="13"/>
      <c r="BT229" s="13"/>
      <c r="BU229" s="299">
        <f t="shared" si="119"/>
        <v>2</v>
      </c>
      <c r="BV229" s="299">
        <f t="shared" si="119"/>
        <v>1</v>
      </c>
      <c r="BW229" s="44">
        <f t="shared" si="120"/>
        <v>2</v>
      </c>
      <c r="BX229" s="44">
        <f t="shared" si="120"/>
        <v>1</v>
      </c>
      <c r="BY229" s="11">
        <f t="shared" si="121"/>
        <v>3</v>
      </c>
      <c r="BZ229" s="14">
        <f t="shared" si="122"/>
        <v>10</v>
      </c>
      <c r="CA229" s="14">
        <f t="shared" si="122"/>
        <v>11</v>
      </c>
      <c r="CB229" s="525">
        <f t="shared" si="123"/>
        <v>2</v>
      </c>
      <c r="CC229" s="525">
        <f t="shared" si="123"/>
        <v>1</v>
      </c>
      <c r="CD229" s="312">
        <f t="shared" si="124"/>
        <v>12</v>
      </c>
      <c r="CE229" s="312">
        <f t="shared" si="124"/>
        <v>12</v>
      </c>
      <c r="CF229" s="313">
        <f t="shared" si="125"/>
        <v>24</v>
      </c>
      <c r="CG229" s="302"/>
    </row>
    <row r="230" spans="2:85" ht="14.25" x14ac:dyDescent="0.25">
      <c r="B230" s="9">
        <v>218</v>
      </c>
      <c r="C230" s="9" t="s">
        <v>267</v>
      </c>
      <c r="D230" s="37" t="s">
        <v>24</v>
      </c>
      <c r="E230" s="526">
        <v>20364300</v>
      </c>
      <c r="F230" s="527" t="s">
        <v>1002</v>
      </c>
      <c r="G230" s="9" t="s">
        <v>53</v>
      </c>
      <c r="H230" s="9"/>
      <c r="I230" s="9"/>
      <c r="J230" s="9"/>
      <c r="K230" s="9"/>
      <c r="L230" s="9"/>
      <c r="M230" s="9"/>
      <c r="N230" s="9">
        <v>1</v>
      </c>
      <c r="O230" s="9">
        <v>3</v>
      </c>
      <c r="P230" s="299">
        <f t="shared" si="106"/>
        <v>1</v>
      </c>
      <c r="Q230" s="299">
        <f t="shared" si="106"/>
        <v>3</v>
      </c>
      <c r="R230" s="300">
        <f t="shared" si="107"/>
        <v>4</v>
      </c>
      <c r="S230" s="289">
        <v>9</v>
      </c>
      <c r="T230" s="289">
        <v>2</v>
      </c>
      <c r="U230" s="289"/>
      <c r="V230" s="289"/>
      <c r="W230" s="289"/>
      <c r="X230" s="289"/>
      <c r="Y230" s="299">
        <f t="shared" si="108"/>
        <v>9</v>
      </c>
      <c r="Z230" s="299">
        <f t="shared" si="108"/>
        <v>2</v>
      </c>
      <c r="AA230" s="10">
        <f t="shared" si="109"/>
        <v>11</v>
      </c>
      <c r="AB230" s="44">
        <f t="shared" si="110"/>
        <v>10</v>
      </c>
      <c r="AC230" s="44">
        <f t="shared" si="110"/>
        <v>5</v>
      </c>
      <c r="AD230" s="11">
        <f t="shared" si="111"/>
        <v>15</v>
      </c>
      <c r="AE230" s="12">
        <v>4</v>
      </c>
      <c r="AF230" s="12">
        <v>2</v>
      </c>
      <c r="AG230" s="10">
        <f t="shared" si="104"/>
        <v>6</v>
      </c>
      <c r="AH230" s="12">
        <v>6</v>
      </c>
      <c r="AI230" s="12">
        <v>3</v>
      </c>
      <c r="AJ230" s="10">
        <f t="shared" si="105"/>
        <v>9</v>
      </c>
      <c r="AK230" s="44">
        <f t="shared" si="112"/>
        <v>10</v>
      </c>
      <c r="AL230" s="44">
        <f t="shared" si="112"/>
        <v>5</v>
      </c>
      <c r="AM230" s="11">
        <f t="shared" si="113"/>
        <v>15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1</v>
      </c>
      <c r="AU230" s="13">
        <v>0</v>
      </c>
      <c r="AV230" s="589">
        <v>0</v>
      </c>
      <c r="AW230" s="589">
        <v>0</v>
      </c>
      <c r="AX230" s="13">
        <v>8</v>
      </c>
      <c r="AY230" s="13">
        <v>5</v>
      </c>
      <c r="AZ230" s="13">
        <v>1</v>
      </c>
      <c r="BA230" s="13">
        <v>0</v>
      </c>
      <c r="BB230" s="13">
        <v>0</v>
      </c>
      <c r="BC230" s="13">
        <v>0</v>
      </c>
      <c r="BD230" s="310">
        <f t="shared" si="114"/>
        <v>1</v>
      </c>
      <c r="BE230" s="310">
        <f t="shared" si="114"/>
        <v>0</v>
      </c>
      <c r="BF230" s="10">
        <f t="shared" si="115"/>
        <v>1</v>
      </c>
      <c r="BG230" s="311">
        <f t="shared" si="116"/>
        <v>9</v>
      </c>
      <c r="BH230" s="311">
        <f t="shared" si="116"/>
        <v>5</v>
      </c>
      <c r="BI230" s="10">
        <f t="shared" si="117"/>
        <v>14</v>
      </c>
      <c r="BJ230" s="44">
        <f t="shared" si="118"/>
        <v>10</v>
      </c>
      <c r="BK230" s="44">
        <f t="shared" si="118"/>
        <v>5</v>
      </c>
      <c r="BL230" s="11">
        <f t="shared" si="118"/>
        <v>15</v>
      </c>
      <c r="BM230" s="13">
        <v>0</v>
      </c>
      <c r="BN230" s="13">
        <v>0</v>
      </c>
      <c r="BO230" s="13">
        <v>1</v>
      </c>
      <c r="BP230" s="13">
        <v>2</v>
      </c>
      <c r="BQ230" s="13"/>
      <c r="BR230" s="13"/>
      <c r="BS230" s="13"/>
      <c r="BT230" s="13"/>
      <c r="BU230" s="299">
        <f t="shared" si="119"/>
        <v>1</v>
      </c>
      <c r="BV230" s="299">
        <f t="shared" si="119"/>
        <v>2</v>
      </c>
      <c r="BW230" s="44">
        <f t="shared" si="120"/>
        <v>1</v>
      </c>
      <c r="BX230" s="44">
        <f t="shared" si="120"/>
        <v>2</v>
      </c>
      <c r="BY230" s="11">
        <f t="shared" si="121"/>
        <v>3</v>
      </c>
      <c r="BZ230" s="14">
        <f t="shared" si="122"/>
        <v>10</v>
      </c>
      <c r="CA230" s="14">
        <f t="shared" si="122"/>
        <v>5</v>
      </c>
      <c r="CB230" s="525">
        <f t="shared" si="123"/>
        <v>1</v>
      </c>
      <c r="CC230" s="525">
        <f t="shared" si="123"/>
        <v>2</v>
      </c>
      <c r="CD230" s="312">
        <f t="shared" si="124"/>
        <v>11</v>
      </c>
      <c r="CE230" s="312">
        <f t="shared" si="124"/>
        <v>7</v>
      </c>
      <c r="CF230" s="313">
        <f t="shared" si="125"/>
        <v>18</v>
      </c>
      <c r="CG230" s="302"/>
    </row>
    <row r="231" spans="2:85" ht="14.25" x14ac:dyDescent="0.25">
      <c r="B231" s="9">
        <v>219</v>
      </c>
      <c r="C231" s="9" t="s">
        <v>267</v>
      </c>
      <c r="D231" s="37" t="s">
        <v>24</v>
      </c>
      <c r="E231" s="526">
        <v>20364301</v>
      </c>
      <c r="F231" s="527" t="s">
        <v>1003</v>
      </c>
      <c r="G231" s="9" t="s">
        <v>53</v>
      </c>
      <c r="H231" s="9"/>
      <c r="I231" s="9"/>
      <c r="J231" s="9"/>
      <c r="K231" s="9"/>
      <c r="L231" s="9"/>
      <c r="M231" s="9"/>
      <c r="N231" s="9">
        <v>2</v>
      </c>
      <c r="O231" s="9">
        <v>1</v>
      </c>
      <c r="P231" s="299">
        <f t="shared" si="106"/>
        <v>2</v>
      </c>
      <c r="Q231" s="299">
        <f t="shared" si="106"/>
        <v>1</v>
      </c>
      <c r="R231" s="300">
        <f t="shared" si="107"/>
        <v>3</v>
      </c>
      <c r="S231" s="289">
        <v>7</v>
      </c>
      <c r="T231" s="289">
        <v>4</v>
      </c>
      <c r="U231" s="289"/>
      <c r="V231" s="289"/>
      <c r="W231" s="289"/>
      <c r="X231" s="289"/>
      <c r="Y231" s="299">
        <f t="shared" si="108"/>
        <v>7</v>
      </c>
      <c r="Z231" s="299">
        <f t="shared" si="108"/>
        <v>4</v>
      </c>
      <c r="AA231" s="10">
        <f t="shared" si="109"/>
        <v>11</v>
      </c>
      <c r="AB231" s="44">
        <f t="shared" si="110"/>
        <v>9</v>
      </c>
      <c r="AC231" s="44">
        <f t="shared" si="110"/>
        <v>5</v>
      </c>
      <c r="AD231" s="11">
        <f t="shared" si="111"/>
        <v>14</v>
      </c>
      <c r="AE231" s="12">
        <v>2</v>
      </c>
      <c r="AF231" s="12">
        <v>1</v>
      </c>
      <c r="AG231" s="10">
        <f t="shared" si="104"/>
        <v>3</v>
      </c>
      <c r="AH231" s="12">
        <v>7</v>
      </c>
      <c r="AI231" s="12">
        <v>4</v>
      </c>
      <c r="AJ231" s="10">
        <f t="shared" si="105"/>
        <v>11</v>
      </c>
      <c r="AK231" s="44">
        <f t="shared" si="112"/>
        <v>9</v>
      </c>
      <c r="AL231" s="44">
        <f t="shared" si="112"/>
        <v>5</v>
      </c>
      <c r="AM231" s="11">
        <f t="shared" si="113"/>
        <v>14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2</v>
      </c>
      <c r="AU231" s="13">
        <v>0</v>
      </c>
      <c r="AV231" s="589">
        <v>0</v>
      </c>
      <c r="AW231" s="589">
        <v>0</v>
      </c>
      <c r="AX231" s="13">
        <v>6</v>
      </c>
      <c r="AY231" s="13">
        <v>5</v>
      </c>
      <c r="AZ231" s="13">
        <v>1</v>
      </c>
      <c r="BA231" s="13">
        <v>0</v>
      </c>
      <c r="BB231" s="13">
        <v>0</v>
      </c>
      <c r="BC231" s="13">
        <v>0</v>
      </c>
      <c r="BD231" s="310">
        <f t="shared" si="114"/>
        <v>2</v>
      </c>
      <c r="BE231" s="310">
        <f t="shared" si="114"/>
        <v>0</v>
      </c>
      <c r="BF231" s="10">
        <f t="shared" si="115"/>
        <v>2</v>
      </c>
      <c r="BG231" s="311">
        <f t="shared" si="116"/>
        <v>7</v>
      </c>
      <c r="BH231" s="311">
        <f t="shared" si="116"/>
        <v>5</v>
      </c>
      <c r="BI231" s="10">
        <f t="shared" si="117"/>
        <v>12</v>
      </c>
      <c r="BJ231" s="44">
        <f t="shared" si="118"/>
        <v>9</v>
      </c>
      <c r="BK231" s="44">
        <f t="shared" si="118"/>
        <v>5</v>
      </c>
      <c r="BL231" s="11">
        <f t="shared" si="118"/>
        <v>14</v>
      </c>
      <c r="BM231" s="13">
        <v>0</v>
      </c>
      <c r="BN231" s="13">
        <v>0</v>
      </c>
      <c r="BO231" s="13">
        <v>1</v>
      </c>
      <c r="BP231" s="13">
        <v>2</v>
      </c>
      <c r="BQ231" s="13"/>
      <c r="BR231" s="13"/>
      <c r="BS231" s="13"/>
      <c r="BT231" s="13"/>
      <c r="BU231" s="299">
        <f t="shared" si="119"/>
        <v>1</v>
      </c>
      <c r="BV231" s="299">
        <f t="shared" si="119"/>
        <v>2</v>
      </c>
      <c r="BW231" s="44">
        <f t="shared" si="120"/>
        <v>1</v>
      </c>
      <c r="BX231" s="44">
        <f t="shared" si="120"/>
        <v>2</v>
      </c>
      <c r="BY231" s="11">
        <f t="shared" si="121"/>
        <v>3</v>
      </c>
      <c r="BZ231" s="14">
        <f t="shared" si="122"/>
        <v>9</v>
      </c>
      <c r="CA231" s="14">
        <f t="shared" si="122"/>
        <v>5</v>
      </c>
      <c r="CB231" s="525">
        <f t="shared" si="123"/>
        <v>1</v>
      </c>
      <c r="CC231" s="525">
        <f t="shared" si="123"/>
        <v>2</v>
      </c>
      <c r="CD231" s="312">
        <f t="shared" si="124"/>
        <v>10</v>
      </c>
      <c r="CE231" s="312">
        <f t="shared" si="124"/>
        <v>7</v>
      </c>
      <c r="CF231" s="313">
        <f t="shared" si="125"/>
        <v>17</v>
      </c>
      <c r="CG231" s="302"/>
    </row>
    <row r="232" spans="2:85" ht="14.25" x14ac:dyDescent="0.25">
      <c r="B232" s="9">
        <v>220</v>
      </c>
      <c r="C232" s="9" t="s">
        <v>267</v>
      </c>
      <c r="D232" s="37" t="s">
        <v>24</v>
      </c>
      <c r="E232" s="526">
        <v>20364302</v>
      </c>
      <c r="F232" s="527" t="s">
        <v>1004</v>
      </c>
      <c r="G232" s="9" t="s">
        <v>53</v>
      </c>
      <c r="H232" s="9"/>
      <c r="I232" s="9"/>
      <c r="J232" s="9"/>
      <c r="K232" s="9"/>
      <c r="L232" s="9"/>
      <c r="M232" s="9"/>
      <c r="N232" s="9">
        <v>0</v>
      </c>
      <c r="O232" s="9">
        <v>3</v>
      </c>
      <c r="P232" s="299">
        <f t="shared" si="106"/>
        <v>0</v>
      </c>
      <c r="Q232" s="299">
        <f t="shared" si="106"/>
        <v>3</v>
      </c>
      <c r="R232" s="300">
        <f t="shared" si="107"/>
        <v>3</v>
      </c>
      <c r="S232" s="289">
        <v>8</v>
      </c>
      <c r="T232" s="289">
        <v>6</v>
      </c>
      <c r="U232" s="289"/>
      <c r="V232" s="289"/>
      <c r="W232" s="289"/>
      <c r="X232" s="289"/>
      <c r="Y232" s="299">
        <f t="shared" si="108"/>
        <v>8</v>
      </c>
      <c r="Z232" s="299">
        <f t="shared" si="108"/>
        <v>6</v>
      </c>
      <c r="AA232" s="10">
        <f t="shared" si="109"/>
        <v>14</v>
      </c>
      <c r="AB232" s="44">
        <f t="shared" si="110"/>
        <v>8</v>
      </c>
      <c r="AC232" s="44">
        <f t="shared" si="110"/>
        <v>9</v>
      </c>
      <c r="AD232" s="11">
        <f t="shared" si="111"/>
        <v>17</v>
      </c>
      <c r="AE232" s="12">
        <v>6</v>
      </c>
      <c r="AF232" s="12">
        <v>5</v>
      </c>
      <c r="AG232" s="10">
        <f t="shared" si="104"/>
        <v>11</v>
      </c>
      <c r="AH232" s="12">
        <v>2</v>
      </c>
      <c r="AI232" s="12">
        <v>4</v>
      </c>
      <c r="AJ232" s="10">
        <f t="shared" si="105"/>
        <v>6</v>
      </c>
      <c r="AK232" s="44">
        <f t="shared" si="112"/>
        <v>8</v>
      </c>
      <c r="AL232" s="44">
        <f t="shared" si="112"/>
        <v>9</v>
      </c>
      <c r="AM232" s="11">
        <f t="shared" si="113"/>
        <v>17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3</v>
      </c>
      <c r="AU232" s="13">
        <v>2</v>
      </c>
      <c r="AV232" s="589">
        <v>0</v>
      </c>
      <c r="AW232" s="589">
        <v>0</v>
      </c>
      <c r="AX232" s="13">
        <v>5</v>
      </c>
      <c r="AY232" s="13">
        <v>7</v>
      </c>
      <c r="AZ232" s="13">
        <v>0</v>
      </c>
      <c r="BA232" s="13">
        <v>0</v>
      </c>
      <c r="BB232" s="13">
        <v>0</v>
      </c>
      <c r="BC232" s="13">
        <v>0</v>
      </c>
      <c r="BD232" s="310">
        <f t="shared" si="114"/>
        <v>3</v>
      </c>
      <c r="BE232" s="310">
        <f t="shared" si="114"/>
        <v>2</v>
      </c>
      <c r="BF232" s="10">
        <f t="shared" si="115"/>
        <v>5</v>
      </c>
      <c r="BG232" s="311">
        <f t="shared" si="116"/>
        <v>5</v>
      </c>
      <c r="BH232" s="311">
        <f t="shared" si="116"/>
        <v>7</v>
      </c>
      <c r="BI232" s="10">
        <f t="shared" si="117"/>
        <v>12</v>
      </c>
      <c r="BJ232" s="44">
        <f t="shared" si="118"/>
        <v>8</v>
      </c>
      <c r="BK232" s="44">
        <f t="shared" si="118"/>
        <v>9</v>
      </c>
      <c r="BL232" s="11">
        <f t="shared" si="118"/>
        <v>17</v>
      </c>
      <c r="BM232" s="13">
        <v>0</v>
      </c>
      <c r="BN232" s="13">
        <v>0</v>
      </c>
      <c r="BO232" s="13">
        <v>0</v>
      </c>
      <c r="BP232" s="13">
        <v>0</v>
      </c>
      <c r="BQ232" s="13"/>
      <c r="BR232" s="13"/>
      <c r="BS232" s="13"/>
      <c r="BT232" s="13"/>
      <c r="BU232" s="299">
        <f t="shared" si="119"/>
        <v>0</v>
      </c>
      <c r="BV232" s="299">
        <f t="shared" si="119"/>
        <v>0</v>
      </c>
      <c r="BW232" s="44">
        <f t="shared" si="120"/>
        <v>0</v>
      </c>
      <c r="BX232" s="44">
        <f t="shared" si="120"/>
        <v>0</v>
      </c>
      <c r="BY232" s="11">
        <f t="shared" si="121"/>
        <v>0</v>
      </c>
      <c r="BZ232" s="14">
        <f t="shared" si="122"/>
        <v>8</v>
      </c>
      <c r="CA232" s="14">
        <f t="shared" si="122"/>
        <v>9</v>
      </c>
      <c r="CB232" s="525">
        <f t="shared" si="123"/>
        <v>0</v>
      </c>
      <c r="CC232" s="525">
        <f t="shared" si="123"/>
        <v>0</v>
      </c>
      <c r="CD232" s="312">
        <f t="shared" si="124"/>
        <v>8</v>
      </c>
      <c r="CE232" s="312">
        <f t="shared" si="124"/>
        <v>9</v>
      </c>
      <c r="CF232" s="313">
        <f t="shared" si="125"/>
        <v>17</v>
      </c>
      <c r="CG232" s="302"/>
    </row>
    <row r="233" spans="2:85" ht="14.25" x14ac:dyDescent="0.25">
      <c r="B233" s="9">
        <v>221</v>
      </c>
      <c r="C233" s="9" t="s">
        <v>267</v>
      </c>
      <c r="D233" s="37" t="s">
        <v>24</v>
      </c>
      <c r="E233" s="526">
        <v>20364303</v>
      </c>
      <c r="F233" s="527" t="s">
        <v>1005</v>
      </c>
      <c r="G233" s="9" t="s">
        <v>53</v>
      </c>
      <c r="H233" s="9"/>
      <c r="I233" s="9"/>
      <c r="J233" s="9"/>
      <c r="K233" s="9"/>
      <c r="L233" s="9"/>
      <c r="M233" s="9"/>
      <c r="N233" s="9">
        <v>3</v>
      </c>
      <c r="O233" s="9">
        <v>2</v>
      </c>
      <c r="P233" s="299">
        <f t="shared" si="106"/>
        <v>3</v>
      </c>
      <c r="Q233" s="299">
        <f t="shared" si="106"/>
        <v>2</v>
      </c>
      <c r="R233" s="300">
        <f t="shared" si="107"/>
        <v>5</v>
      </c>
      <c r="S233" s="289">
        <v>5</v>
      </c>
      <c r="T233" s="289">
        <v>6</v>
      </c>
      <c r="U233" s="289"/>
      <c r="V233" s="289"/>
      <c r="W233" s="289"/>
      <c r="X233" s="289"/>
      <c r="Y233" s="299">
        <f t="shared" si="108"/>
        <v>5</v>
      </c>
      <c r="Z233" s="299">
        <f t="shared" si="108"/>
        <v>6</v>
      </c>
      <c r="AA233" s="10">
        <f t="shared" si="109"/>
        <v>11</v>
      </c>
      <c r="AB233" s="44">
        <f t="shared" si="110"/>
        <v>8</v>
      </c>
      <c r="AC233" s="44">
        <f t="shared" si="110"/>
        <v>8</v>
      </c>
      <c r="AD233" s="11">
        <f t="shared" si="111"/>
        <v>16</v>
      </c>
      <c r="AE233" s="12">
        <v>1</v>
      </c>
      <c r="AF233" s="12">
        <v>1</v>
      </c>
      <c r="AG233" s="10">
        <f t="shared" si="104"/>
        <v>2</v>
      </c>
      <c r="AH233" s="12">
        <v>7</v>
      </c>
      <c r="AI233" s="12">
        <v>7</v>
      </c>
      <c r="AJ233" s="10">
        <f t="shared" si="105"/>
        <v>14</v>
      </c>
      <c r="AK233" s="44">
        <f t="shared" si="112"/>
        <v>8</v>
      </c>
      <c r="AL233" s="44">
        <f t="shared" si="112"/>
        <v>8</v>
      </c>
      <c r="AM233" s="11">
        <f t="shared" si="113"/>
        <v>16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589">
        <v>0</v>
      </c>
      <c r="AW233" s="589">
        <v>0</v>
      </c>
      <c r="AX233" s="13">
        <v>8</v>
      </c>
      <c r="AY233" s="13">
        <v>8</v>
      </c>
      <c r="AZ233" s="13">
        <v>0</v>
      </c>
      <c r="BA233" s="13">
        <v>0</v>
      </c>
      <c r="BB233" s="13">
        <v>0</v>
      </c>
      <c r="BC233" s="13">
        <v>0</v>
      </c>
      <c r="BD233" s="310">
        <f t="shared" si="114"/>
        <v>0</v>
      </c>
      <c r="BE233" s="310">
        <f t="shared" si="114"/>
        <v>0</v>
      </c>
      <c r="BF233" s="10">
        <f t="shared" si="115"/>
        <v>0</v>
      </c>
      <c r="BG233" s="311">
        <f t="shared" si="116"/>
        <v>8</v>
      </c>
      <c r="BH233" s="311">
        <f t="shared" si="116"/>
        <v>8</v>
      </c>
      <c r="BI233" s="10">
        <f t="shared" si="117"/>
        <v>16</v>
      </c>
      <c r="BJ233" s="44">
        <f t="shared" si="118"/>
        <v>8</v>
      </c>
      <c r="BK233" s="44">
        <f t="shared" si="118"/>
        <v>8</v>
      </c>
      <c r="BL233" s="11">
        <f t="shared" si="118"/>
        <v>16</v>
      </c>
      <c r="BM233" s="13">
        <v>0</v>
      </c>
      <c r="BN233" s="13">
        <v>0</v>
      </c>
      <c r="BO233" s="13">
        <v>0</v>
      </c>
      <c r="BP233" s="13">
        <v>0</v>
      </c>
      <c r="BQ233" s="13"/>
      <c r="BR233" s="13"/>
      <c r="BS233" s="13"/>
      <c r="BT233" s="13"/>
      <c r="BU233" s="299">
        <f t="shared" si="119"/>
        <v>0</v>
      </c>
      <c r="BV233" s="299">
        <f t="shared" si="119"/>
        <v>0</v>
      </c>
      <c r="BW233" s="44">
        <f t="shared" si="120"/>
        <v>0</v>
      </c>
      <c r="BX233" s="44">
        <f t="shared" si="120"/>
        <v>0</v>
      </c>
      <c r="BY233" s="11">
        <f t="shared" si="121"/>
        <v>0</v>
      </c>
      <c r="BZ233" s="14">
        <f t="shared" si="122"/>
        <v>8</v>
      </c>
      <c r="CA233" s="14">
        <f t="shared" si="122"/>
        <v>8</v>
      </c>
      <c r="CB233" s="525">
        <f t="shared" si="123"/>
        <v>0</v>
      </c>
      <c r="CC233" s="525">
        <f t="shared" si="123"/>
        <v>0</v>
      </c>
      <c r="CD233" s="312">
        <f t="shared" si="124"/>
        <v>8</v>
      </c>
      <c r="CE233" s="312">
        <f t="shared" si="124"/>
        <v>8</v>
      </c>
      <c r="CF233" s="313">
        <f t="shared" si="125"/>
        <v>16</v>
      </c>
      <c r="CG233" s="302"/>
    </row>
    <row r="234" spans="2:85" ht="14.25" x14ac:dyDescent="0.25">
      <c r="B234" s="9">
        <v>222</v>
      </c>
      <c r="C234" s="9" t="s">
        <v>267</v>
      </c>
      <c r="D234" s="37" t="s">
        <v>24</v>
      </c>
      <c r="E234" s="526">
        <v>20364304</v>
      </c>
      <c r="F234" s="527" t="s">
        <v>1006</v>
      </c>
      <c r="G234" s="9" t="s">
        <v>53</v>
      </c>
      <c r="H234" s="9"/>
      <c r="I234" s="9"/>
      <c r="J234" s="9"/>
      <c r="K234" s="9"/>
      <c r="L234" s="9"/>
      <c r="M234" s="9"/>
      <c r="N234" s="9">
        <v>0</v>
      </c>
      <c r="O234" s="9">
        <v>0</v>
      </c>
      <c r="P234" s="299">
        <f t="shared" si="106"/>
        <v>0</v>
      </c>
      <c r="Q234" s="299">
        <f t="shared" si="106"/>
        <v>0</v>
      </c>
      <c r="R234" s="300">
        <f t="shared" si="107"/>
        <v>0</v>
      </c>
      <c r="S234" s="289">
        <v>15</v>
      </c>
      <c r="T234" s="289">
        <v>4</v>
      </c>
      <c r="U234" s="289"/>
      <c r="V234" s="289"/>
      <c r="W234" s="289"/>
      <c r="X234" s="289"/>
      <c r="Y234" s="299">
        <f t="shared" si="108"/>
        <v>15</v>
      </c>
      <c r="Z234" s="299">
        <f t="shared" si="108"/>
        <v>4</v>
      </c>
      <c r="AA234" s="10">
        <f t="shared" si="109"/>
        <v>19</v>
      </c>
      <c r="AB234" s="44">
        <f t="shared" si="110"/>
        <v>15</v>
      </c>
      <c r="AC234" s="44">
        <f t="shared" si="110"/>
        <v>4</v>
      </c>
      <c r="AD234" s="11">
        <f t="shared" si="111"/>
        <v>19</v>
      </c>
      <c r="AE234" s="12">
        <v>2</v>
      </c>
      <c r="AF234" s="12">
        <v>0</v>
      </c>
      <c r="AG234" s="10">
        <f t="shared" si="104"/>
        <v>2</v>
      </c>
      <c r="AH234" s="12">
        <v>13</v>
      </c>
      <c r="AI234" s="12">
        <v>4</v>
      </c>
      <c r="AJ234" s="10">
        <f t="shared" si="105"/>
        <v>17</v>
      </c>
      <c r="AK234" s="44">
        <f t="shared" si="112"/>
        <v>15</v>
      </c>
      <c r="AL234" s="44">
        <f t="shared" si="112"/>
        <v>4</v>
      </c>
      <c r="AM234" s="11">
        <f t="shared" si="113"/>
        <v>19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589">
        <v>0</v>
      </c>
      <c r="AW234" s="589">
        <v>0</v>
      </c>
      <c r="AX234" s="13">
        <v>14</v>
      </c>
      <c r="AY234" s="13">
        <v>4</v>
      </c>
      <c r="AZ234" s="13">
        <v>1</v>
      </c>
      <c r="BA234" s="13">
        <v>0</v>
      </c>
      <c r="BB234" s="13">
        <v>0</v>
      </c>
      <c r="BC234" s="13">
        <v>0</v>
      </c>
      <c r="BD234" s="310">
        <f t="shared" si="114"/>
        <v>0</v>
      </c>
      <c r="BE234" s="310">
        <f t="shared" si="114"/>
        <v>0</v>
      </c>
      <c r="BF234" s="10">
        <f t="shared" si="115"/>
        <v>0</v>
      </c>
      <c r="BG234" s="311">
        <f t="shared" si="116"/>
        <v>15</v>
      </c>
      <c r="BH234" s="311">
        <f t="shared" si="116"/>
        <v>4</v>
      </c>
      <c r="BI234" s="10">
        <f t="shared" si="117"/>
        <v>19</v>
      </c>
      <c r="BJ234" s="44">
        <f t="shared" si="118"/>
        <v>15</v>
      </c>
      <c r="BK234" s="44">
        <f t="shared" si="118"/>
        <v>4</v>
      </c>
      <c r="BL234" s="11">
        <f t="shared" si="118"/>
        <v>19</v>
      </c>
      <c r="BM234" s="13">
        <v>0</v>
      </c>
      <c r="BN234" s="13">
        <v>0</v>
      </c>
      <c r="BO234" s="13">
        <v>1</v>
      </c>
      <c r="BP234" s="13">
        <v>2</v>
      </c>
      <c r="BQ234" s="13"/>
      <c r="BR234" s="13"/>
      <c r="BS234" s="13"/>
      <c r="BT234" s="13"/>
      <c r="BU234" s="299">
        <f t="shared" si="119"/>
        <v>1</v>
      </c>
      <c r="BV234" s="299">
        <f t="shared" si="119"/>
        <v>2</v>
      </c>
      <c r="BW234" s="44">
        <f t="shared" si="120"/>
        <v>1</v>
      </c>
      <c r="BX234" s="44">
        <f t="shared" si="120"/>
        <v>2</v>
      </c>
      <c r="BY234" s="11">
        <f t="shared" si="121"/>
        <v>3</v>
      </c>
      <c r="BZ234" s="14">
        <f t="shared" si="122"/>
        <v>15</v>
      </c>
      <c r="CA234" s="14">
        <f t="shared" si="122"/>
        <v>4</v>
      </c>
      <c r="CB234" s="525">
        <f t="shared" si="123"/>
        <v>1</v>
      </c>
      <c r="CC234" s="525">
        <f t="shared" si="123"/>
        <v>2</v>
      </c>
      <c r="CD234" s="312">
        <f t="shared" si="124"/>
        <v>16</v>
      </c>
      <c r="CE234" s="312">
        <f t="shared" si="124"/>
        <v>6</v>
      </c>
      <c r="CF234" s="313">
        <f t="shared" si="125"/>
        <v>22</v>
      </c>
      <c r="CG234" s="302"/>
    </row>
    <row r="235" spans="2:85" ht="14.25" x14ac:dyDescent="0.25">
      <c r="B235" s="9">
        <v>223</v>
      </c>
      <c r="C235" s="9" t="s">
        <v>267</v>
      </c>
      <c r="D235" s="37" t="s">
        <v>24</v>
      </c>
      <c r="E235" s="526">
        <v>20364305</v>
      </c>
      <c r="F235" s="527" t="s">
        <v>945</v>
      </c>
      <c r="G235" s="9" t="s">
        <v>53</v>
      </c>
      <c r="H235" s="9"/>
      <c r="I235" s="9"/>
      <c r="J235" s="9"/>
      <c r="K235" s="9"/>
      <c r="L235" s="9"/>
      <c r="M235" s="9"/>
      <c r="N235" s="9">
        <v>2</v>
      </c>
      <c r="O235" s="9">
        <v>1</v>
      </c>
      <c r="P235" s="299">
        <f t="shared" si="106"/>
        <v>2</v>
      </c>
      <c r="Q235" s="299">
        <f t="shared" si="106"/>
        <v>1</v>
      </c>
      <c r="R235" s="300">
        <f t="shared" si="107"/>
        <v>3</v>
      </c>
      <c r="S235" s="289">
        <v>17</v>
      </c>
      <c r="T235" s="289">
        <v>7</v>
      </c>
      <c r="U235" s="289"/>
      <c r="V235" s="289"/>
      <c r="W235" s="289"/>
      <c r="X235" s="289"/>
      <c r="Y235" s="299">
        <f t="shared" si="108"/>
        <v>17</v>
      </c>
      <c r="Z235" s="299">
        <f t="shared" si="108"/>
        <v>7</v>
      </c>
      <c r="AA235" s="10">
        <f t="shared" si="109"/>
        <v>24</v>
      </c>
      <c r="AB235" s="44">
        <f t="shared" si="110"/>
        <v>19</v>
      </c>
      <c r="AC235" s="44">
        <f t="shared" si="110"/>
        <v>8</v>
      </c>
      <c r="AD235" s="11">
        <f t="shared" si="111"/>
        <v>27</v>
      </c>
      <c r="AE235" s="12">
        <v>10</v>
      </c>
      <c r="AF235" s="12">
        <v>6</v>
      </c>
      <c r="AG235" s="10">
        <f t="shared" si="104"/>
        <v>16</v>
      </c>
      <c r="AH235" s="12">
        <v>9</v>
      </c>
      <c r="AI235" s="12">
        <v>2</v>
      </c>
      <c r="AJ235" s="10">
        <f t="shared" si="105"/>
        <v>11</v>
      </c>
      <c r="AK235" s="44">
        <f t="shared" si="112"/>
        <v>19</v>
      </c>
      <c r="AL235" s="44">
        <f t="shared" si="112"/>
        <v>8</v>
      </c>
      <c r="AM235" s="11">
        <f t="shared" si="113"/>
        <v>27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7</v>
      </c>
      <c r="AU235" s="13">
        <v>0</v>
      </c>
      <c r="AV235" s="589">
        <v>0</v>
      </c>
      <c r="AW235" s="589">
        <v>0</v>
      </c>
      <c r="AX235" s="13">
        <v>9</v>
      </c>
      <c r="AY235" s="13">
        <v>6</v>
      </c>
      <c r="AZ235" s="13">
        <v>3</v>
      </c>
      <c r="BA235" s="13">
        <v>2</v>
      </c>
      <c r="BB235" s="13">
        <v>0</v>
      </c>
      <c r="BC235" s="13">
        <v>0</v>
      </c>
      <c r="BD235" s="310">
        <f t="shared" si="114"/>
        <v>7</v>
      </c>
      <c r="BE235" s="310">
        <f t="shared" si="114"/>
        <v>0</v>
      </c>
      <c r="BF235" s="10">
        <f t="shared" si="115"/>
        <v>7</v>
      </c>
      <c r="BG235" s="311">
        <f t="shared" si="116"/>
        <v>12</v>
      </c>
      <c r="BH235" s="311">
        <f t="shared" si="116"/>
        <v>8</v>
      </c>
      <c r="BI235" s="10">
        <f t="shared" si="117"/>
        <v>20</v>
      </c>
      <c r="BJ235" s="44">
        <f t="shared" si="118"/>
        <v>19</v>
      </c>
      <c r="BK235" s="44">
        <f t="shared" si="118"/>
        <v>8</v>
      </c>
      <c r="BL235" s="11">
        <f t="shared" si="118"/>
        <v>27</v>
      </c>
      <c r="BM235" s="13">
        <v>0</v>
      </c>
      <c r="BN235" s="13">
        <v>0</v>
      </c>
      <c r="BO235" s="13">
        <v>2</v>
      </c>
      <c r="BP235" s="13">
        <v>1</v>
      </c>
      <c r="BQ235" s="13"/>
      <c r="BR235" s="13"/>
      <c r="BS235" s="13"/>
      <c r="BT235" s="13"/>
      <c r="BU235" s="299">
        <f t="shared" si="119"/>
        <v>2</v>
      </c>
      <c r="BV235" s="299">
        <f t="shared" si="119"/>
        <v>1</v>
      </c>
      <c r="BW235" s="44">
        <f t="shared" si="120"/>
        <v>2</v>
      </c>
      <c r="BX235" s="44">
        <f t="shared" si="120"/>
        <v>1</v>
      </c>
      <c r="BY235" s="11">
        <f t="shared" si="121"/>
        <v>3</v>
      </c>
      <c r="BZ235" s="14">
        <f t="shared" si="122"/>
        <v>19</v>
      </c>
      <c r="CA235" s="14">
        <f t="shared" si="122"/>
        <v>8</v>
      </c>
      <c r="CB235" s="525">
        <f t="shared" si="123"/>
        <v>2</v>
      </c>
      <c r="CC235" s="525">
        <f t="shared" si="123"/>
        <v>1</v>
      </c>
      <c r="CD235" s="312">
        <f t="shared" si="124"/>
        <v>21</v>
      </c>
      <c r="CE235" s="312">
        <f t="shared" si="124"/>
        <v>9</v>
      </c>
      <c r="CF235" s="313">
        <f t="shared" si="125"/>
        <v>30</v>
      </c>
      <c r="CG235" s="302"/>
    </row>
    <row r="236" spans="2:85" ht="14.25" x14ac:dyDescent="0.25">
      <c r="B236" s="9">
        <v>224</v>
      </c>
      <c r="C236" s="9" t="s">
        <v>267</v>
      </c>
      <c r="D236" s="37" t="s">
        <v>24</v>
      </c>
      <c r="E236" s="526">
        <v>20364306</v>
      </c>
      <c r="F236" s="527" t="s">
        <v>1007</v>
      </c>
      <c r="G236" s="9" t="s">
        <v>53</v>
      </c>
      <c r="H236" s="9"/>
      <c r="I236" s="9"/>
      <c r="J236" s="9"/>
      <c r="K236" s="9"/>
      <c r="L236" s="9"/>
      <c r="M236" s="9"/>
      <c r="N236" s="9">
        <v>0</v>
      </c>
      <c r="O236" s="9">
        <v>0</v>
      </c>
      <c r="P236" s="299">
        <f t="shared" si="106"/>
        <v>0</v>
      </c>
      <c r="Q236" s="299">
        <f t="shared" si="106"/>
        <v>0</v>
      </c>
      <c r="R236" s="300">
        <f t="shared" si="107"/>
        <v>0</v>
      </c>
      <c r="S236" s="289">
        <v>7</v>
      </c>
      <c r="T236" s="289">
        <v>3</v>
      </c>
      <c r="U236" s="289"/>
      <c r="V236" s="289"/>
      <c r="W236" s="289"/>
      <c r="X236" s="289"/>
      <c r="Y236" s="299">
        <f t="shared" si="108"/>
        <v>7</v>
      </c>
      <c r="Z236" s="299">
        <f t="shared" si="108"/>
        <v>3</v>
      </c>
      <c r="AA236" s="10">
        <f t="shared" si="109"/>
        <v>10</v>
      </c>
      <c r="AB236" s="44">
        <f t="shared" si="110"/>
        <v>7</v>
      </c>
      <c r="AC236" s="44">
        <f t="shared" si="110"/>
        <v>3</v>
      </c>
      <c r="AD236" s="11">
        <f t="shared" si="111"/>
        <v>10</v>
      </c>
      <c r="AE236" s="12">
        <v>4</v>
      </c>
      <c r="AF236" s="12">
        <v>3</v>
      </c>
      <c r="AG236" s="10">
        <f t="shared" si="104"/>
        <v>7</v>
      </c>
      <c r="AH236" s="12">
        <v>3</v>
      </c>
      <c r="AI236" s="12">
        <v>0</v>
      </c>
      <c r="AJ236" s="10">
        <f t="shared" si="105"/>
        <v>3</v>
      </c>
      <c r="AK236" s="44">
        <f t="shared" si="112"/>
        <v>7</v>
      </c>
      <c r="AL236" s="44">
        <f t="shared" si="112"/>
        <v>3</v>
      </c>
      <c r="AM236" s="11">
        <f t="shared" si="113"/>
        <v>10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589">
        <v>0</v>
      </c>
      <c r="AW236" s="589">
        <v>0</v>
      </c>
      <c r="AX236" s="13">
        <v>7</v>
      </c>
      <c r="AY236" s="13">
        <v>3</v>
      </c>
      <c r="AZ236" s="13">
        <v>0</v>
      </c>
      <c r="BA236" s="13">
        <v>0</v>
      </c>
      <c r="BB236" s="13">
        <v>0</v>
      </c>
      <c r="BC236" s="13">
        <v>0</v>
      </c>
      <c r="BD236" s="310">
        <f t="shared" si="114"/>
        <v>0</v>
      </c>
      <c r="BE236" s="310">
        <f t="shared" si="114"/>
        <v>0</v>
      </c>
      <c r="BF236" s="10">
        <f t="shared" si="115"/>
        <v>0</v>
      </c>
      <c r="BG236" s="311">
        <f t="shared" si="116"/>
        <v>7</v>
      </c>
      <c r="BH236" s="311">
        <f t="shared" si="116"/>
        <v>3</v>
      </c>
      <c r="BI236" s="10">
        <f t="shared" si="117"/>
        <v>10</v>
      </c>
      <c r="BJ236" s="44">
        <f t="shared" si="118"/>
        <v>7</v>
      </c>
      <c r="BK236" s="44">
        <f t="shared" si="118"/>
        <v>3</v>
      </c>
      <c r="BL236" s="11">
        <f t="shared" si="118"/>
        <v>10</v>
      </c>
      <c r="BM236" s="13">
        <v>0</v>
      </c>
      <c r="BN236" s="13">
        <v>0</v>
      </c>
      <c r="BO236" s="13">
        <v>0</v>
      </c>
      <c r="BP236" s="13">
        <v>0</v>
      </c>
      <c r="BQ236" s="13"/>
      <c r="BR236" s="13"/>
      <c r="BS236" s="13"/>
      <c r="BT236" s="13"/>
      <c r="BU236" s="299">
        <f t="shared" si="119"/>
        <v>0</v>
      </c>
      <c r="BV236" s="299">
        <f t="shared" si="119"/>
        <v>0</v>
      </c>
      <c r="BW236" s="44">
        <f t="shared" si="120"/>
        <v>0</v>
      </c>
      <c r="BX236" s="44">
        <f t="shared" si="120"/>
        <v>0</v>
      </c>
      <c r="BY236" s="11">
        <f t="shared" si="121"/>
        <v>0</v>
      </c>
      <c r="BZ236" s="14">
        <f t="shared" si="122"/>
        <v>7</v>
      </c>
      <c r="CA236" s="14">
        <f t="shared" si="122"/>
        <v>3</v>
      </c>
      <c r="CB236" s="525">
        <f t="shared" si="123"/>
        <v>0</v>
      </c>
      <c r="CC236" s="525">
        <f t="shared" si="123"/>
        <v>0</v>
      </c>
      <c r="CD236" s="312">
        <f t="shared" si="124"/>
        <v>7</v>
      </c>
      <c r="CE236" s="312">
        <f t="shared" si="124"/>
        <v>3</v>
      </c>
      <c r="CF236" s="313">
        <f t="shared" si="125"/>
        <v>10</v>
      </c>
      <c r="CG236" s="302"/>
    </row>
    <row r="237" spans="2:85" ht="14.25" x14ac:dyDescent="0.25">
      <c r="B237" s="9">
        <v>225</v>
      </c>
      <c r="C237" s="9" t="s">
        <v>267</v>
      </c>
      <c r="D237" s="37" t="s">
        <v>24</v>
      </c>
      <c r="E237" s="526">
        <v>20364307</v>
      </c>
      <c r="F237" s="527" t="s">
        <v>1008</v>
      </c>
      <c r="G237" s="9" t="s">
        <v>53</v>
      </c>
      <c r="H237" s="9"/>
      <c r="I237" s="9"/>
      <c r="J237" s="9"/>
      <c r="K237" s="9"/>
      <c r="L237" s="9"/>
      <c r="M237" s="9"/>
      <c r="N237" s="9">
        <v>1</v>
      </c>
      <c r="O237" s="9">
        <v>0</v>
      </c>
      <c r="P237" s="299">
        <f t="shared" si="106"/>
        <v>1</v>
      </c>
      <c r="Q237" s="299">
        <f t="shared" si="106"/>
        <v>0</v>
      </c>
      <c r="R237" s="300">
        <f t="shared" si="107"/>
        <v>1</v>
      </c>
      <c r="S237" s="289">
        <v>7</v>
      </c>
      <c r="T237" s="289">
        <v>4</v>
      </c>
      <c r="U237" s="289"/>
      <c r="V237" s="289"/>
      <c r="W237" s="289"/>
      <c r="X237" s="289"/>
      <c r="Y237" s="299">
        <f t="shared" si="108"/>
        <v>7</v>
      </c>
      <c r="Z237" s="299">
        <f t="shared" si="108"/>
        <v>4</v>
      </c>
      <c r="AA237" s="10">
        <f t="shared" si="109"/>
        <v>11</v>
      </c>
      <c r="AB237" s="44">
        <f t="shared" si="110"/>
        <v>8</v>
      </c>
      <c r="AC237" s="44">
        <f t="shared" si="110"/>
        <v>4</v>
      </c>
      <c r="AD237" s="11">
        <f t="shared" si="111"/>
        <v>12</v>
      </c>
      <c r="AE237" s="12">
        <v>5</v>
      </c>
      <c r="AF237" s="12">
        <v>1</v>
      </c>
      <c r="AG237" s="10">
        <f t="shared" si="104"/>
        <v>6</v>
      </c>
      <c r="AH237" s="12">
        <v>3</v>
      </c>
      <c r="AI237" s="12">
        <v>3</v>
      </c>
      <c r="AJ237" s="10">
        <f t="shared" si="105"/>
        <v>6</v>
      </c>
      <c r="AK237" s="44">
        <f t="shared" si="112"/>
        <v>8</v>
      </c>
      <c r="AL237" s="44">
        <f t="shared" si="112"/>
        <v>4</v>
      </c>
      <c r="AM237" s="11">
        <f t="shared" si="113"/>
        <v>12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3</v>
      </c>
      <c r="AU237" s="13">
        <v>0</v>
      </c>
      <c r="AV237" s="589">
        <v>0</v>
      </c>
      <c r="AW237" s="589">
        <v>0</v>
      </c>
      <c r="AX237" s="13">
        <v>5</v>
      </c>
      <c r="AY237" s="13">
        <v>4</v>
      </c>
      <c r="AZ237" s="13">
        <v>0</v>
      </c>
      <c r="BA237" s="13">
        <v>0</v>
      </c>
      <c r="BB237" s="13">
        <v>0</v>
      </c>
      <c r="BC237" s="13">
        <v>0</v>
      </c>
      <c r="BD237" s="310">
        <f t="shared" si="114"/>
        <v>3</v>
      </c>
      <c r="BE237" s="310">
        <f t="shared" si="114"/>
        <v>0</v>
      </c>
      <c r="BF237" s="10">
        <f t="shared" si="115"/>
        <v>3</v>
      </c>
      <c r="BG237" s="311">
        <f t="shared" si="116"/>
        <v>5</v>
      </c>
      <c r="BH237" s="311">
        <f t="shared" si="116"/>
        <v>4</v>
      </c>
      <c r="BI237" s="10">
        <f t="shared" si="117"/>
        <v>9</v>
      </c>
      <c r="BJ237" s="44">
        <f t="shared" si="118"/>
        <v>8</v>
      </c>
      <c r="BK237" s="44">
        <f t="shared" si="118"/>
        <v>4</v>
      </c>
      <c r="BL237" s="11">
        <f t="shared" si="118"/>
        <v>12</v>
      </c>
      <c r="BM237" s="13">
        <v>0</v>
      </c>
      <c r="BN237" s="13">
        <v>0</v>
      </c>
      <c r="BO237" s="13">
        <v>1</v>
      </c>
      <c r="BP237" s="13">
        <v>0</v>
      </c>
      <c r="BQ237" s="13"/>
      <c r="BR237" s="13"/>
      <c r="BS237" s="13"/>
      <c r="BT237" s="13"/>
      <c r="BU237" s="299">
        <f t="shared" si="119"/>
        <v>1</v>
      </c>
      <c r="BV237" s="299">
        <f t="shared" si="119"/>
        <v>0</v>
      </c>
      <c r="BW237" s="44">
        <f t="shared" si="120"/>
        <v>1</v>
      </c>
      <c r="BX237" s="44">
        <f t="shared" si="120"/>
        <v>0</v>
      </c>
      <c r="BY237" s="11">
        <f t="shared" si="121"/>
        <v>1</v>
      </c>
      <c r="BZ237" s="14">
        <f t="shared" si="122"/>
        <v>8</v>
      </c>
      <c r="CA237" s="14">
        <f t="shared" si="122"/>
        <v>4</v>
      </c>
      <c r="CB237" s="525">
        <f t="shared" si="123"/>
        <v>1</v>
      </c>
      <c r="CC237" s="525">
        <f t="shared" si="123"/>
        <v>0</v>
      </c>
      <c r="CD237" s="312">
        <f t="shared" si="124"/>
        <v>9</v>
      </c>
      <c r="CE237" s="312">
        <f t="shared" si="124"/>
        <v>4</v>
      </c>
      <c r="CF237" s="313">
        <f t="shared" si="125"/>
        <v>13</v>
      </c>
      <c r="CG237" s="302"/>
    </row>
    <row r="238" spans="2:85" ht="14.25" x14ac:dyDescent="0.25">
      <c r="B238" s="9">
        <v>226</v>
      </c>
      <c r="C238" s="9" t="s">
        <v>267</v>
      </c>
      <c r="D238" s="37" t="s">
        <v>31</v>
      </c>
      <c r="E238" s="526">
        <v>20364399</v>
      </c>
      <c r="F238" s="527" t="s">
        <v>1009</v>
      </c>
      <c r="G238" s="9" t="s">
        <v>53</v>
      </c>
      <c r="H238" s="9"/>
      <c r="I238" s="9"/>
      <c r="J238" s="9"/>
      <c r="K238" s="9"/>
      <c r="L238" s="9"/>
      <c r="M238" s="9"/>
      <c r="N238" s="9">
        <v>3</v>
      </c>
      <c r="O238" s="9">
        <v>1</v>
      </c>
      <c r="P238" s="299">
        <f t="shared" si="106"/>
        <v>3</v>
      </c>
      <c r="Q238" s="299">
        <f t="shared" si="106"/>
        <v>1</v>
      </c>
      <c r="R238" s="300">
        <f t="shared" si="107"/>
        <v>4</v>
      </c>
      <c r="S238" s="289">
        <v>20</v>
      </c>
      <c r="T238" s="289">
        <v>10</v>
      </c>
      <c r="U238" s="289"/>
      <c r="V238" s="289"/>
      <c r="W238" s="289"/>
      <c r="X238" s="289"/>
      <c r="Y238" s="299">
        <f t="shared" si="108"/>
        <v>20</v>
      </c>
      <c r="Z238" s="299">
        <f t="shared" si="108"/>
        <v>10</v>
      </c>
      <c r="AA238" s="10">
        <f t="shared" si="109"/>
        <v>30</v>
      </c>
      <c r="AB238" s="44">
        <f t="shared" si="110"/>
        <v>23</v>
      </c>
      <c r="AC238" s="44">
        <f t="shared" si="110"/>
        <v>11</v>
      </c>
      <c r="AD238" s="11">
        <f t="shared" si="111"/>
        <v>34</v>
      </c>
      <c r="AE238" s="12">
        <v>7</v>
      </c>
      <c r="AF238" s="12">
        <v>6</v>
      </c>
      <c r="AG238" s="10">
        <f t="shared" si="104"/>
        <v>13</v>
      </c>
      <c r="AH238" s="12">
        <v>16</v>
      </c>
      <c r="AI238" s="12">
        <v>5</v>
      </c>
      <c r="AJ238" s="10">
        <f t="shared" si="105"/>
        <v>21</v>
      </c>
      <c r="AK238" s="44">
        <f t="shared" si="112"/>
        <v>23</v>
      </c>
      <c r="AL238" s="44">
        <f t="shared" si="112"/>
        <v>11</v>
      </c>
      <c r="AM238" s="11">
        <f t="shared" si="113"/>
        <v>34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3</v>
      </c>
      <c r="AU238" s="13">
        <v>3</v>
      </c>
      <c r="AV238" s="589">
        <v>0</v>
      </c>
      <c r="AW238" s="589">
        <v>0</v>
      </c>
      <c r="AX238" s="13">
        <v>18</v>
      </c>
      <c r="AY238" s="13">
        <v>8</v>
      </c>
      <c r="AZ238" s="13">
        <v>2</v>
      </c>
      <c r="BA238" s="13">
        <v>0</v>
      </c>
      <c r="BB238" s="13">
        <v>0</v>
      </c>
      <c r="BC238" s="13">
        <v>0</v>
      </c>
      <c r="BD238" s="310">
        <f t="shared" si="114"/>
        <v>3</v>
      </c>
      <c r="BE238" s="310">
        <f t="shared" si="114"/>
        <v>3</v>
      </c>
      <c r="BF238" s="10">
        <f t="shared" si="115"/>
        <v>6</v>
      </c>
      <c r="BG238" s="311">
        <f t="shared" si="116"/>
        <v>20</v>
      </c>
      <c r="BH238" s="311">
        <f t="shared" si="116"/>
        <v>8</v>
      </c>
      <c r="BI238" s="10">
        <f t="shared" si="117"/>
        <v>28</v>
      </c>
      <c r="BJ238" s="44">
        <f t="shared" si="118"/>
        <v>23</v>
      </c>
      <c r="BK238" s="44">
        <f t="shared" si="118"/>
        <v>11</v>
      </c>
      <c r="BL238" s="11">
        <f t="shared" si="118"/>
        <v>34</v>
      </c>
      <c r="BM238" s="13">
        <v>0</v>
      </c>
      <c r="BN238" s="13">
        <v>0</v>
      </c>
      <c r="BO238" s="13">
        <v>2</v>
      </c>
      <c r="BP238" s="13">
        <v>4</v>
      </c>
      <c r="BQ238" s="13"/>
      <c r="BR238" s="13"/>
      <c r="BS238" s="13"/>
      <c r="BT238" s="13"/>
      <c r="BU238" s="299">
        <f t="shared" si="119"/>
        <v>2</v>
      </c>
      <c r="BV238" s="299">
        <f t="shared" si="119"/>
        <v>4</v>
      </c>
      <c r="BW238" s="44">
        <f t="shared" si="120"/>
        <v>2</v>
      </c>
      <c r="BX238" s="44">
        <f t="shared" si="120"/>
        <v>4</v>
      </c>
      <c r="BY238" s="11">
        <f t="shared" si="121"/>
        <v>6</v>
      </c>
      <c r="BZ238" s="14">
        <f t="shared" si="122"/>
        <v>23</v>
      </c>
      <c r="CA238" s="14">
        <f t="shared" si="122"/>
        <v>11</v>
      </c>
      <c r="CB238" s="525">
        <f t="shared" si="123"/>
        <v>2</v>
      </c>
      <c r="CC238" s="525">
        <f t="shared" si="123"/>
        <v>4</v>
      </c>
      <c r="CD238" s="312">
        <f t="shared" si="124"/>
        <v>25</v>
      </c>
      <c r="CE238" s="312">
        <f t="shared" si="124"/>
        <v>15</v>
      </c>
      <c r="CF238" s="313">
        <f t="shared" si="125"/>
        <v>40</v>
      </c>
      <c r="CG238" s="302"/>
    </row>
    <row r="239" spans="2:85" ht="14.25" x14ac:dyDescent="0.25">
      <c r="B239" s="9">
        <v>227</v>
      </c>
      <c r="C239" s="9" t="s">
        <v>267</v>
      </c>
      <c r="D239" s="37" t="s">
        <v>31</v>
      </c>
      <c r="E239" s="526">
        <v>20364400</v>
      </c>
      <c r="F239" s="527" t="s">
        <v>1010</v>
      </c>
      <c r="G239" s="9" t="s">
        <v>53</v>
      </c>
      <c r="H239" s="9"/>
      <c r="I239" s="9"/>
      <c r="J239" s="9"/>
      <c r="K239" s="9"/>
      <c r="L239" s="9"/>
      <c r="M239" s="9"/>
      <c r="N239" s="9">
        <v>2</v>
      </c>
      <c r="O239" s="9">
        <v>0</v>
      </c>
      <c r="P239" s="299">
        <f t="shared" si="106"/>
        <v>2</v>
      </c>
      <c r="Q239" s="299">
        <f t="shared" si="106"/>
        <v>0</v>
      </c>
      <c r="R239" s="300">
        <f t="shared" si="107"/>
        <v>2</v>
      </c>
      <c r="S239" s="289">
        <v>14</v>
      </c>
      <c r="T239" s="289">
        <v>3</v>
      </c>
      <c r="U239" s="289"/>
      <c r="V239" s="289"/>
      <c r="W239" s="289"/>
      <c r="X239" s="289"/>
      <c r="Y239" s="299">
        <f t="shared" si="108"/>
        <v>14</v>
      </c>
      <c r="Z239" s="299">
        <f t="shared" si="108"/>
        <v>3</v>
      </c>
      <c r="AA239" s="10">
        <f t="shared" si="109"/>
        <v>17</v>
      </c>
      <c r="AB239" s="44">
        <f t="shared" si="110"/>
        <v>16</v>
      </c>
      <c r="AC239" s="44">
        <f t="shared" si="110"/>
        <v>3</v>
      </c>
      <c r="AD239" s="11">
        <f t="shared" si="111"/>
        <v>19</v>
      </c>
      <c r="AE239" s="12">
        <v>10</v>
      </c>
      <c r="AF239" s="12">
        <v>3</v>
      </c>
      <c r="AG239" s="10">
        <f t="shared" si="104"/>
        <v>13</v>
      </c>
      <c r="AH239" s="12">
        <v>6</v>
      </c>
      <c r="AI239" s="12">
        <v>0</v>
      </c>
      <c r="AJ239" s="10">
        <f t="shared" si="105"/>
        <v>6</v>
      </c>
      <c r="AK239" s="44">
        <f t="shared" si="112"/>
        <v>16</v>
      </c>
      <c r="AL239" s="44">
        <f t="shared" si="112"/>
        <v>3</v>
      </c>
      <c r="AM239" s="11">
        <f t="shared" si="113"/>
        <v>19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6</v>
      </c>
      <c r="AU239" s="13">
        <v>1</v>
      </c>
      <c r="AV239" s="589">
        <v>0</v>
      </c>
      <c r="AW239" s="589">
        <v>0</v>
      </c>
      <c r="AX239" s="13">
        <v>10</v>
      </c>
      <c r="AY239" s="13">
        <v>2</v>
      </c>
      <c r="AZ239" s="13">
        <v>0</v>
      </c>
      <c r="BA239" s="13">
        <v>0</v>
      </c>
      <c r="BB239" s="13">
        <v>0</v>
      </c>
      <c r="BC239" s="13">
        <v>0</v>
      </c>
      <c r="BD239" s="310">
        <f t="shared" si="114"/>
        <v>6</v>
      </c>
      <c r="BE239" s="310">
        <f t="shared" si="114"/>
        <v>1</v>
      </c>
      <c r="BF239" s="10">
        <f t="shared" si="115"/>
        <v>7</v>
      </c>
      <c r="BG239" s="311">
        <f t="shared" si="116"/>
        <v>10</v>
      </c>
      <c r="BH239" s="311">
        <f t="shared" si="116"/>
        <v>2</v>
      </c>
      <c r="BI239" s="10">
        <f t="shared" si="117"/>
        <v>12</v>
      </c>
      <c r="BJ239" s="44">
        <f t="shared" si="118"/>
        <v>16</v>
      </c>
      <c r="BK239" s="44">
        <f t="shared" si="118"/>
        <v>3</v>
      </c>
      <c r="BL239" s="11">
        <f t="shared" si="118"/>
        <v>19</v>
      </c>
      <c r="BM239" s="13">
        <v>0</v>
      </c>
      <c r="BN239" s="13">
        <v>0</v>
      </c>
      <c r="BO239" s="13">
        <v>2</v>
      </c>
      <c r="BP239" s="13">
        <v>1</v>
      </c>
      <c r="BQ239" s="13"/>
      <c r="BR239" s="13"/>
      <c r="BS239" s="13"/>
      <c r="BT239" s="13"/>
      <c r="BU239" s="299">
        <f t="shared" si="119"/>
        <v>2</v>
      </c>
      <c r="BV239" s="299">
        <f t="shared" si="119"/>
        <v>1</v>
      </c>
      <c r="BW239" s="44">
        <f t="shared" si="120"/>
        <v>2</v>
      </c>
      <c r="BX239" s="44">
        <f t="shared" si="120"/>
        <v>1</v>
      </c>
      <c r="BY239" s="11">
        <f t="shared" si="121"/>
        <v>3</v>
      </c>
      <c r="BZ239" s="14">
        <f t="shared" si="122"/>
        <v>16</v>
      </c>
      <c r="CA239" s="14">
        <f t="shared" si="122"/>
        <v>3</v>
      </c>
      <c r="CB239" s="525">
        <f t="shared" si="123"/>
        <v>2</v>
      </c>
      <c r="CC239" s="525">
        <f t="shared" si="123"/>
        <v>1</v>
      </c>
      <c r="CD239" s="312">
        <f t="shared" si="124"/>
        <v>18</v>
      </c>
      <c r="CE239" s="312">
        <f t="shared" si="124"/>
        <v>4</v>
      </c>
      <c r="CF239" s="313">
        <f t="shared" si="125"/>
        <v>22</v>
      </c>
      <c r="CG239" s="302"/>
    </row>
    <row r="240" spans="2:85" ht="14.25" x14ac:dyDescent="0.25">
      <c r="B240" s="9">
        <v>228</v>
      </c>
      <c r="C240" s="9" t="s">
        <v>267</v>
      </c>
      <c r="D240" s="37" t="s">
        <v>31</v>
      </c>
      <c r="E240" s="526">
        <v>20364401</v>
      </c>
      <c r="F240" s="527" t="s">
        <v>1011</v>
      </c>
      <c r="G240" s="9" t="s">
        <v>53</v>
      </c>
      <c r="H240" s="9"/>
      <c r="I240" s="9"/>
      <c r="J240" s="9"/>
      <c r="K240" s="9"/>
      <c r="L240" s="9"/>
      <c r="M240" s="9"/>
      <c r="N240" s="9">
        <v>1</v>
      </c>
      <c r="O240" s="9">
        <v>2</v>
      </c>
      <c r="P240" s="299">
        <f t="shared" si="106"/>
        <v>1</v>
      </c>
      <c r="Q240" s="299">
        <f t="shared" si="106"/>
        <v>2</v>
      </c>
      <c r="R240" s="300">
        <f t="shared" si="107"/>
        <v>3</v>
      </c>
      <c r="S240" s="289">
        <v>19</v>
      </c>
      <c r="T240" s="289">
        <v>4</v>
      </c>
      <c r="U240" s="289"/>
      <c r="V240" s="289"/>
      <c r="W240" s="289"/>
      <c r="X240" s="289"/>
      <c r="Y240" s="299">
        <f t="shared" si="108"/>
        <v>19</v>
      </c>
      <c r="Z240" s="299">
        <f t="shared" si="108"/>
        <v>4</v>
      </c>
      <c r="AA240" s="10">
        <f t="shared" si="109"/>
        <v>23</v>
      </c>
      <c r="AB240" s="44">
        <f t="shared" si="110"/>
        <v>20</v>
      </c>
      <c r="AC240" s="44">
        <f t="shared" si="110"/>
        <v>6</v>
      </c>
      <c r="AD240" s="11">
        <f t="shared" si="111"/>
        <v>26</v>
      </c>
      <c r="AE240" s="12">
        <v>11</v>
      </c>
      <c r="AF240" s="12">
        <v>0</v>
      </c>
      <c r="AG240" s="10">
        <f t="shared" si="104"/>
        <v>11</v>
      </c>
      <c r="AH240" s="12">
        <v>9</v>
      </c>
      <c r="AI240" s="12">
        <v>6</v>
      </c>
      <c r="AJ240" s="10">
        <f t="shared" si="105"/>
        <v>15</v>
      </c>
      <c r="AK240" s="44">
        <f t="shared" si="112"/>
        <v>20</v>
      </c>
      <c r="AL240" s="44">
        <f t="shared" si="112"/>
        <v>6</v>
      </c>
      <c r="AM240" s="11">
        <f t="shared" si="113"/>
        <v>26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5</v>
      </c>
      <c r="AU240" s="13">
        <v>0</v>
      </c>
      <c r="AV240" s="589">
        <v>0</v>
      </c>
      <c r="AW240" s="589">
        <v>0</v>
      </c>
      <c r="AX240" s="13">
        <v>15</v>
      </c>
      <c r="AY240" s="13">
        <v>6</v>
      </c>
      <c r="AZ240" s="13">
        <v>0</v>
      </c>
      <c r="BA240" s="13">
        <v>0</v>
      </c>
      <c r="BB240" s="13">
        <v>0</v>
      </c>
      <c r="BC240" s="13">
        <v>0</v>
      </c>
      <c r="BD240" s="310">
        <f t="shared" si="114"/>
        <v>5</v>
      </c>
      <c r="BE240" s="310">
        <f t="shared" si="114"/>
        <v>0</v>
      </c>
      <c r="BF240" s="10">
        <f t="shared" si="115"/>
        <v>5</v>
      </c>
      <c r="BG240" s="311">
        <f t="shared" si="116"/>
        <v>15</v>
      </c>
      <c r="BH240" s="311">
        <f t="shared" si="116"/>
        <v>6</v>
      </c>
      <c r="BI240" s="10">
        <f t="shared" si="117"/>
        <v>21</v>
      </c>
      <c r="BJ240" s="44">
        <f t="shared" si="118"/>
        <v>20</v>
      </c>
      <c r="BK240" s="44">
        <f t="shared" si="118"/>
        <v>6</v>
      </c>
      <c r="BL240" s="11">
        <f t="shared" si="118"/>
        <v>26</v>
      </c>
      <c r="BM240" s="13">
        <v>0</v>
      </c>
      <c r="BN240" s="13">
        <v>0</v>
      </c>
      <c r="BO240" s="13">
        <v>1</v>
      </c>
      <c r="BP240" s="13">
        <v>1</v>
      </c>
      <c r="BQ240" s="13"/>
      <c r="BR240" s="13"/>
      <c r="BS240" s="13"/>
      <c r="BT240" s="13"/>
      <c r="BU240" s="299">
        <f t="shared" si="119"/>
        <v>1</v>
      </c>
      <c r="BV240" s="299">
        <f t="shared" si="119"/>
        <v>1</v>
      </c>
      <c r="BW240" s="44">
        <f t="shared" si="120"/>
        <v>1</v>
      </c>
      <c r="BX240" s="44">
        <f t="shared" si="120"/>
        <v>1</v>
      </c>
      <c r="BY240" s="11">
        <f t="shared" si="121"/>
        <v>2</v>
      </c>
      <c r="BZ240" s="14">
        <f t="shared" si="122"/>
        <v>20</v>
      </c>
      <c r="CA240" s="14">
        <f t="shared" si="122"/>
        <v>6</v>
      </c>
      <c r="CB240" s="525">
        <f t="shared" si="123"/>
        <v>1</v>
      </c>
      <c r="CC240" s="525">
        <f t="shared" si="123"/>
        <v>1</v>
      </c>
      <c r="CD240" s="312">
        <f t="shared" si="124"/>
        <v>21</v>
      </c>
      <c r="CE240" s="312">
        <f t="shared" si="124"/>
        <v>7</v>
      </c>
      <c r="CF240" s="313">
        <f t="shared" si="125"/>
        <v>28</v>
      </c>
      <c r="CG240" s="302"/>
    </row>
    <row r="241" spans="2:85" ht="14.25" x14ac:dyDescent="0.25">
      <c r="B241" s="9">
        <v>229</v>
      </c>
      <c r="C241" s="9" t="s">
        <v>267</v>
      </c>
      <c r="D241" s="37" t="s">
        <v>31</v>
      </c>
      <c r="E241" s="526">
        <v>20364402</v>
      </c>
      <c r="F241" s="527" t="s">
        <v>1012</v>
      </c>
      <c r="G241" s="9" t="s">
        <v>53</v>
      </c>
      <c r="H241" s="9"/>
      <c r="I241" s="9"/>
      <c r="J241" s="9"/>
      <c r="K241" s="9"/>
      <c r="L241" s="9"/>
      <c r="M241" s="9"/>
      <c r="N241" s="9">
        <v>1</v>
      </c>
      <c r="O241" s="9">
        <v>0</v>
      </c>
      <c r="P241" s="299">
        <f t="shared" si="106"/>
        <v>1</v>
      </c>
      <c r="Q241" s="299">
        <f t="shared" si="106"/>
        <v>0</v>
      </c>
      <c r="R241" s="300">
        <f t="shared" si="107"/>
        <v>1</v>
      </c>
      <c r="S241" s="289">
        <v>9</v>
      </c>
      <c r="T241" s="289">
        <v>3</v>
      </c>
      <c r="U241" s="289"/>
      <c r="V241" s="289"/>
      <c r="W241" s="289"/>
      <c r="X241" s="289"/>
      <c r="Y241" s="299">
        <f t="shared" si="108"/>
        <v>9</v>
      </c>
      <c r="Z241" s="299">
        <f t="shared" si="108"/>
        <v>3</v>
      </c>
      <c r="AA241" s="10">
        <f t="shared" si="109"/>
        <v>12</v>
      </c>
      <c r="AB241" s="44">
        <f t="shared" si="110"/>
        <v>10</v>
      </c>
      <c r="AC241" s="44">
        <f t="shared" si="110"/>
        <v>3</v>
      </c>
      <c r="AD241" s="11">
        <f t="shared" si="111"/>
        <v>13</v>
      </c>
      <c r="AE241" s="12">
        <v>2</v>
      </c>
      <c r="AF241" s="12">
        <v>1</v>
      </c>
      <c r="AG241" s="10">
        <f t="shared" si="104"/>
        <v>3</v>
      </c>
      <c r="AH241" s="12">
        <v>8</v>
      </c>
      <c r="AI241" s="12">
        <v>2</v>
      </c>
      <c r="AJ241" s="10">
        <f t="shared" si="105"/>
        <v>10</v>
      </c>
      <c r="AK241" s="44">
        <f t="shared" si="112"/>
        <v>10</v>
      </c>
      <c r="AL241" s="44">
        <f t="shared" si="112"/>
        <v>3</v>
      </c>
      <c r="AM241" s="11">
        <f t="shared" si="113"/>
        <v>13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1</v>
      </c>
      <c r="AU241" s="13">
        <v>0</v>
      </c>
      <c r="AV241" s="589">
        <v>0</v>
      </c>
      <c r="AW241" s="589">
        <v>0</v>
      </c>
      <c r="AX241" s="13">
        <v>9</v>
      </c>
      <c r="AY241" s="13">
        <v>3</v>
      </c>
      <c r="AZ241" s="13">
        <v>0</v>
      </c>
      <c r="BA241" s="13">
        <v>0</v>
      </c>
      <c r="BB241" s="13">
        <v>0</v>
      </c>
      <c r="BC241" s="13">
        <v>0</v>
      </c>
      <c r="BD241" s="310">
        <f t="shared" si="114"/>
        <v>1</v>
      </c>
      <c r="BE241" s="310">
        <f t="shared" si="114"/>
        <v>0</v>
      </c>
      <c r="BF241" s="10">
        <f t="shared" si="115"/>
        <v>1</v>
      </c>
      <c r="BG241" s="311">
        <f t="shared" si="116"/>
        <v>9</v>
      </c>
      <c r="BH241" s="311">
        <f t="shared" si="116"/>
        <v>3</v>
      </c>
      <c r="BI241" s="10">
        <f t="shared" si="117"/>
        <v>12</v>
      </c>
      <c r="BJ241" s="44">
        <f t="shared" si="118"/>
        <v>10</v>
      </c>
      <c r="BK241" s="44">
        <f t="shared" si="118"/>
        <v>3</v>
      </c>
      <c r="BL241" s="11">
        <f t="shared" si="118"/>
        <v>13</v>
      </c>
      <c r="BM241" s="13">
        <v>0</v>
      </c>
      <c r="BN241" s="13">
        <v>0</v>
      </c>
      <c r="BO241" s="13">
        <v>1</v>
      </c>
      <c r="BP241" s="13">
        <v>1</v>
      </c>
      <c r="BQ241" s="13"/>
      <c r="BR241" s="13"/>
      <c r="BS241" s="13"/>
      <c r="BT241" s="13"/>
      <c r="BU241" s="299">
        <f t="shared" si="119"/>
        <v>1</v>
      </c>
      <c r="BV241" s="299">
        <f t="shared" si="119"/>
        <v>1</v>
      </c>
      <c r="BW241" s="44">
        <f t="shared" si="120"/>
        <v>1</v>
      </c>
      <c r="BX241" s="44">
        <f t="shared" si="120"/>
        <v>1</v>
      </c>
      <c r="BY241" s="11">
        <f t="shared" si="121"/>
        <v>2</v>
      </c>
      <c r="BZ241" s="14">
        <f t="shared" si="122"/>
        <v>10</v>
      </c>
      <c r="CA241" s="14">
        <f t="shared" si="122"/>
        <v>3</v>
      </c>
      <c r="CB241" s="525">
        <f t="shared" si="123"/>
        <v>1</v>
      </c>
      <c r="CC241" s="525">
        <f t="shared" si="123"/>
        <v>1</v>
      </c>
      <c r="CD241" s="312">
        <f t="shared" si="124"/>
        <v>11</v>
      </c>
      <c r="CE241" s="312">
        <f t="shared" si="124"/>
        <v>4</v>
      </c>
      <c r="CF241" s="313">
        <f t="shared" si="125"/>
        <v>15</v>
      </c>
      <c r="CG241" s="302"/>
    </row>
    <row r="242" spans="2:85" ht="14.25" x14ac:dyDescent="0.25">
      <c r="B242" s="9">
        <v>230</v>
      </c>
      <c r="C242" s="9" t="s">
        <v>267</v>
      </c>
      <c r="D242" s="37" t="s">
        <v>31</v>
      </c>
      <c r="E242" s="526">
        <v>20364403</v>
      </c>
      <c r="F242" s="527" t="s">
        <v>1013</v>
      </c>
      <c r="G242" s="9" t="s">
        <v>53</v>
      </c>
      <c r="H242" s="9"/>
      <c r="I242" s="9"/>
      <c r="J242" s="9"/>
      <c r="K242" s="9"/>
      <c r="L242" s="9"/>
      <c r="M242" s="9"/>
      <c r="N242" s="9">
        <v>2</v>
      </c>
      <c r="O242" s="9">
        <v>2</v>
      </c>
      <c r="P242" s="299">
        <f t="shared" si="106"/>
        <v>2</v>
      </c>
      <c r="Q242" s="299">
        <f t="shared" si="106"/>
        <v>2</v>
      </c>
      <c r="R242" s="300">
        <f t="shared" si="107"/>
        <v>4</v>
      </c>
      <c r="S242" s="289">
        <v>6</v>
      </c>
      <c r="T242" s="289">
        <v>5</v>
      </c>
      <c r="U242" s="289"/>
      <c r="V242" s="289"/>
      <c r="W242" s="289"/>
      <c r="X242" s="289"/>
      <c r="Y242" s="299">
        <f t="shared" si="108"/>
        <v>6</v>
      </c>
      <c r="Z242" s="299">
        <f t="shared" si="108"/>
        <v>5</v>
      </c>
      <c r="AA242" s="10">
        <f t="shared" si="109"/>
        <v>11</v>
      </c>
      <c r="AB242" s="44">
        <f t="shared" si="110"/>
        <v>8</v>
      </c>
      <c r="AC242" s="44">
        <f t="shared" si="110"/>
        <v>7</v>
      </c>
      <c r="AD242" s="11">
        <f t="shared" si="111"/>
        <v>15</v>
      </c>
      <c r="AE242" s="12">
        <v>2</v>
      </c>
      <c r="AF242" s="12">
        <v>2</v>
      </c>
      <c r="AG242" s="10">
        <f t="shared" si="104"/>
        <v>4</v>
      </c>
      <c r="AH242" s="12">
        <v>6</v>
      </c>
      <c r="AI242" s="12">
        <v>5</v>
      </c>
      <c r="AJ242" s="10">
        <f t="shared" si="105"/>
        <v>11</v>
      </c>
      <c r="AK242" s="44">
        <f t="shared" si="112"/>
        <v>8</v>
      </c>
      <c r="AL242" s="44">
        <f t="shared" si="112"/>
        <v>7</v>
      </c>
      <c r="AM242" s="11">
        <f t="shared" si="113"/>
        <v>15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589">
        <v>0</v>
      </c>
      <c r="AW242" s="589">
        <v>0</v>
      </c>
      <c r="AX242" s="13">
        <v>6</v>
      </c>
      <c r="AY242" s="13">
        <v>7</v>
      </c>
      <c r="AZ242" s="13">
        <v>2</v>
      </c>
      <c r="BA242" s="13">
        <v>0</v>
      </c>
      <c r="BB242" s="13">
        <v>0</v>
      </c>
      <c r="BC242" s="13">
        <v>0</v>
      </c>
      <c r="BD242" s="310">
        <f t="shared" si="114"/>
        <v>0</v>
      </c>
      <c r="BE242" s="310">
        <f t="shared" si="114"/>
        <v>0</v>
      </c>
      <c r="BF242" s="10">
        <f t="shared" si="115"/>
        <v>0</v>
      </c>
      <c r="BG242" s="311">
        <f t="shared" si="116"/>
        <v>8</v>
      </c>
      <c r="BH242" s="311">
        <f t="shared" si="116"/>
        <v>7</v>
      </c>
      <c r="BI242" s="10">
        <f t="shared" si="117"/>
        <v>15</v>
      </c>
      <c r="BJ242" s="44">
        <f t="shared" si="118"/>
        <v>8</v>
      </c>
      <c r="BK242" s="44">
        <f t="shared" si="118"/>
        <v>7</v>
      </c>
      <c r="BL242" s="11">
        <f t="shared" si="118"/>
        <v>15</v>
      </c>
      <c r="BM242" s="13">
        <v>0</v>
      </c>
      <c r="BN242" s="13">
        <v>0</v>
      </c>
      <c r="BO242" s="13">
        <v>0</v>
      </c>
      <c r="BP242" s="13">
        <v>2</v>
      </c>
      <c r="BQ242" s="13"/>
      <c r="BR242" s="13"/>
      <c r="BS242" s="13"/>
      <c r="BT242" s="13"/>
      <c r="BU242" s="299">
        <f t="shared" si="119"/>
        <v>0</v>
      </c>
      <c r="BV242" s="299">
        <f t="shared" si="119"/>
        <v>2</v>
      </c>
      <c r="BW242" s="44">
        <f t="shared" si="120"/>
        <v>0</v>
      </c>
      <c r="BX242" s="44">
        <f t="shared" si="120"/>
        <v>2</v>
      </c>
      <c r="BY242" s="11">
        <f t="shared" si="121"/>
        <v>2</v>
      </c>
      <c r="BZ242" s="14">
        <f t="shared" si="122"/>
        <v>8</v>
      </c>
      <c r="CA242" s="14">
        <f t="shared" si="122"/>
        <v>7</v>
      </c>
      <c r="CB242" s="525">
        <f t="shared" si="123"/>
        <v>0</v>
      </c>
      <c r="CC242" s="525">
        <f t="shared" si="123"/>
        <v>2</v>
      </c>
      <c r="CD242" s="312">
        <f t="shared" si="124"/>
        <v>8</v>
      </c>
      <c r="CE242" s="312">
        <f t="shared" si="124"/>
        <v>9</v>
      </c>
      <c r="CF242" s="313">
        <f t="shared" si="125"/>
        <v>17</v>
      </c>
      <c r="CG242" s="302"/>
    </row>
    <row r="243" spans="2:85" ht="14.25" x14ac:dyDescent="0.25">
      <c r="B243" s="9">
        <v>231</v>
      </c>
      <c r="C243" s="9" t="s">
        <v>267</v>
      </c>
      <c r="D243" s="37" t="s">
        <v>31</v>
      </c>
      <c r="E243" s="526">
        <v>20364404</v>
      </c>
      <c r="F243" s="527" t="s">
        <v>1014</v>
      </c>
      <c r="G243" s="9" t="s">
        <v>53</v>
      </c>
      <c r="H243" s="9"/>
      <c r="I243" s="9"/>
      <c r="J243" s="9"/>
      <c r="K243" s="9"/>
      <c r="L243" s="9"/>
      <c r="M243" s="9"/>
      <c r="N243" s="9">
        <v>2</v>
      </c>
      <c r="O243" s="9">
        <v>0</v>
      </c>
      <c r="P243" s="299">
        <f t="shared" si="106"/>
        <v>2</v>
      </c>
      <c r="Q243" s="299">
        <f t="shared" si="106"/>
        <v>0</v>
      </c>
      <c r="R243" s="300">
        <f t="shared" si="107"/>
        <v>2</v>
      </c>
      <c r="S243" s="289">
        <v>12</v>
      </c>
      <c r="T243" s="289">
        <v>2</v>
      </c>
      <c r="U243" s="289"/>
      <c r="V243" s="289"/>
      <c r="W243" s="289"/>
      <c r="X243" s="289"/>
      <c r="Y243" s="299">
        <f t="shared" si="108"/>
        <v>12</v>
      </c>
      <c r="Z243" s="299">
        <f t="shared" si="108"/>
        <v>2</v>
      </c>
      <c r="AA243" s="10">
        <f t="shared" si="109"/>
        <v>14</v>
      </c>
      <c r="AB243" s="44">
        <f t="shared" si="110"/>
        <v>14</v>
      </c>
      <c r="AC243" s="44">
        <f t="shared" si="110"/>
        <v>2</v>
      </c>
      <c r="AD243" s="11">
        <f t="shared" si="111"/>
        <v>16</v>
      </c>
      <c r="AE243" s="12">
        <v>4</v>
      </c>
      <c r="AF243" s="12">
        <v>0</v>
      </c>
      <c r="AG243" s="10">
        <f t="shared" si="104"/>
        <v>4</v>
      </c>
      <c r="AH243" s="12">
        <v>10</v>
      </c>
      <c r="AI243" s="12">
        <v>2</v>
      </c>
      <c r="AJ243" s="10">
        <f t="shared" si="105"/>
        <v>12</v>
      </c>
      <c r="AK243" s="44">
        <f t="shared" si="112"/>
        <v>14</v>
      </c>
      <c r="AL243" s="44">
        <f t="shared" si="112"/>
        <v>2</v>
      </c>
      <c r="AM243" s="11">
        <f t="shared" si="113"/>
        <v>16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3</v>
      </c>
      <c r="AU243" s="13">
        <v>0</v>
      </c>
      <c r="AV243" s="589">
        <v>0</v>
      </c>
      <c r="AW243" s="589">
        <v>0</v>
      </c>
      <c r="AX243" s="13">
        <v>10</v>
      </c>
      <c r="AY243" s="13">
        <v>2</v>
      </c>
      <c r="AZ243" s="13">
        <v>1</v>
      </c>
      <c r="BA243" s="13">
        <v>0</v>
      </c>
      <c r="BB243" s="13">
        <v>0</v>
      </c>
      <c r="BC243" s="13">
        <v>0</v>
      </c>
      <c r="BD243" s="310">
        <f t="shared" si="114"/>
        <v>3</v>
      </c>
      <c r="BE243" s="310">
        <f t="shared" si="114"/>
        <v>0</v>
      </c>
      <c r="BF243" s="10">
        <f t="shared" si="115"/>
        <v>3</v>
      </c>
      <c r="BG243" s="311">
        <f t="shared" si="116"/>
        <v>11</v>
      </c>
      <c r="BH243" s="311">
        <f t="shared" si="116"/>
        <v>2</v>
      </c>
      <c r="BI243" s="10">
        <f t="shared" si="117"/>
        <v>13</v>
      </c>
      <c r="BJ243" s="44">
        <f t="shared" si="118"/>
        <v>14</v>
      </c>
      <c r="BK243" s="44">
        <f t="shared" si="118"/>
        <v>2</v>
      </c>
      <c r="BL243" s="11">
        <f t="shared" si="118"/>
        <v>16</v>
      </c>
      <c r="BM243" s="13">
        <v>0</v>
      </c>
      <c r="BN243" s="13">
        <v>0</v>
      </c>
      <c r="BO243" s="13">
        <v>1</v>
      </c>
      <c r="BP243" s="13">
        <v>0</v>
      </c>
      <c r="BQ243" s="13"/>
      <c r="BR243" s="13"/>
      <c r="BS243" s="13"/>
      <c r="BT243" s="13"/>
      <c r="BU243" s="299">
        <f t="shared" si="119"/>
        <v>1</v>
      </c>
      <c r="BV243" s="299">
        <f t="shared" si="119"/>
        <v>0</v>
      </c>
      <c r="BW243" s="44">
        <f t="shared" si="120"/>
        <v>1</v>
      </c>
      <c r="BX243" s="44">
        <f t="shared" si="120"/>
        <v>0</v>
      </c>
      <c r="BY243" s="11">
        <f t="shared" si="121"/>
        <v>1</v>
      </c>
      <c r="BZ243" s="14">
        <f t="shared" si="122"/>
        <v>14</v>
      </c>
      <c r="CA243" s="14">
        <f t="shared" si="122"/>
        <v>2</v>
      </c>
      <c r="CB243" s="525">
        <f t="shared" si="123"/>
        <v>1</v>
      </c>
      <c r="CC243" s="525">
        <f t="shared" si="123"/>
        <v>0</v>
      </c>
      <c r="CD243" s="312">
        <f t="shared" si="124"/>
        <v>15</v>
      </c>
      <c r="CE243" s="312">
        <f t="shared" si="124"/>
        <v>2</v>
      </c>
      <c r="CF243" s="313">
        <f t="shared" si="125"/>
        <v>17</v>
      </c>
      <c r="CG243" s="302"/>
    </row>
    <row r="244" spans="2:85" ht="14.25" x14ac:dyDescent="0.25">
      <c r="B244" s="9">
        <v>232</v>
      </c>
      <c r="C244" s="9" t="s">
        <v>267</v>
      </c>
      <c r="D244" s="37" t="s">
        <v>31</v>
      </c>
      <c r="E244" s="526">
        <v>20364405</v>
      </c>
      <c r="F244" s="527" t="s">
        <v>1015</v>
      </c>
      <c r="G244" s="9" t="s">
        <v>53</v>
      </c>
      <c r="H244" s="9"/>
      <c r="I244" s="9"/>
      <c r="J244" s="9"/>
      <c r="K244" s="9"/>
      <c r="L244" s="9"/>
      <c r="M244" s="9"/>
      <c r="N244" s="9">
        <v>0</v>
      </c>
      <c r="O244" s="9">
        <v>0</v>
      </c>
      <c r="P244" s="299">
        <f t="shared" si="106"/>
        <v>0</v>
      </c>
      <c r="Q244" s="299">
        <f t="shared" si="106"/>
        <v>0</v>
      </c>
      <c r="R244" s="300">
        <f t="shared" si="107"/>
        <v>0</v>
      </c>
      <c r="S244" s="289">
        <v>7</v>
      </c>
      <c r="T244" s="289">
        <v>7</v>
      </c>
      <c r="U244" s="289"/>
      <c r="V244" s="289"/>
      <c r="W244" s="289"/>
      <c r="X244" s="289"/>
      <c r="Y244" s="299">
        <f t="shared" si="108"/>
        <v>7</v>
      </c>
      <c r="Z244" s="299">
        <f t="shared" si="108"/>
        <v>7</v>
      </c>
      <c r="AA244" s="10">
        <f t="shared" si="109"/>
        <v>14</v>
      </c>
      <c r="AB244" s="44">
        <f t="shared" si="110"/>
        <v>7</v>
      </c>
      <c r="AC244" s="44">
        <f t="shared" si="110"/>
        <v>7</v>
      </c>
      <c r="AD244" s="11">
        <f t="shared" si="111"/>
        <v>14</v>
      </c>
      <c r="AE244" s="12">
        <v>1</v>
      </c>
      <c r="AF244" s="12">
        <v>3</v>
      </c>
      <c r="AG244" s="10">
        <f t="shared" si="104"/>
        <v>4</v>
      </c>
      <c r="AH244" s="12">
        <v>6</v>
      </c>
      <c r="AI244" s="12">
        <v>4</v>
      </c>
      <c r="AJ244" s="10">
        <f t="shared" si="105"/>
        <v>10</v>
      </c>
      <c r="AK244" s="44">
        <f t="shared" si="112"/>
        <v>7</v>
      </c>
      <c r="AL244" s="44">
        <f t="shared" si="112"/>
        <v>7</v>
      </c>
      <c r="AM244" s="11">
        <f t="shared" si="113"/>
        <v>14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589">
        <v>0</v>
      </c>
      <c r="AW244" s="589">
        <v>0</v>
      </c>
      <c r="AX244" s="13">
        <v>7</v>
      </c>
      <c r="AY244" s="13">
        <v>7</v>
      </c>
      <c r="AZ244" s="13">
        <v>0</v>
      </c>
      <c r="BA244" s="13">
        <v>0</v>
      </c>
      <c r="BB244" s="13">
        <v>0</v>
      </c>
      <c r="BC244" s="13">
        <v>0</v>
      </c>
      <c r="BD244" s="310">
        <f t="shared" si="114"/>
        <v>0</v>
      </c>
      <c r="BE244" s="310">
        <f t="shared" si="114"/>
        <v>0</v>
      </c>
      <c r="BF244" s="10">
        <f t="shared" si="115"/>
        <v>0</v>
      </c>
      <c r="BG244" s="311">
        <f t="shared" si="116"/>
        <v>7</v>
      </c>
      <c r="BH244" s="311">
        <f t="shared" si="116"/>
        <v>7</v>
      </c>
      <c r="BI244" s="10">
        <f t="shared" si="117"/>
        <v>14</v>
      </c>
      <c r="BJ244" s="44">
        <f t="shared" si="118"/>
        <v>7</v>
      </c>
      <c r="BK244" s="44">
        <f t="shared" si="118"/>
        <v>7</v>
      </c>
      <c r="BL244" s="11">
        <f t="shared" si="118"/>
        <v>14</v>
      </c>
      <c r="BM244" s="13">
        <v>0</v>
      </c>
      <c r="BN244" s="13">
        <v>0</v>
      </c>
      <c r="BO244" s="13">
        <v>2</v>
      </c>
      <c r="BP244" s="13">
        <v>2</v>
      </c>
      <c r="BQ244" s="13"/>
      <c r="BR244" s="13"/>
      <c r="BS244" s="13"/>
      <c r="BT244" s="13"/>
      <c r="BU244" s="299">
        <f t="shared" si="119"/>
        <v>2</v>
      </c>
      <c r="BV244" s="299">
        <f t="shared" si="119"/>
        <v>2</v>
      </c>
      <c r="BW244" s="44">
        <f t="shared" si="120"/>
        <v>2</v>
      </c>
      <c r="BX244" s="44">
        <f t="shared" si="120"/>
        <v>2</v>
      </c>
      <c r="BY244" s="11">
        <f t="shared" si="121"/>
        <v>4</v>
      </c>
      <c r="BZ244" s="14">
        <f t="shared" si="122"/>
        <v>7</v>
      </c>
      <c r="CA244" s="14">
        <f t="shared" si="122"/>
        <v>7</v>
      </c>
      <c r="CB244" s="525">
        <f t="shared" si="123"/>
        <v>2</v>
      </c>
      <c r="CC244" s="525">
        <f t="shared" si="123"/>
        <v>2</v>
      </c>
      <c r="CD244" s="312">
        <f t="shared" si="124"/>
        <v>9</v>
      </c>
      <c r="CE244" s="312">
        <f t="shared" si="124"/>
        <v>9</v>
      </c>
      <c r="CF244" s="313">
        <f t="shared" si="125"/>
        <v>18</v>
      </c>
      <c r="CG244" s="302"/>
    </row>
    <row r="245" spans="2:85" ht="14.25" x14ac:dyDescent="0.25">
      <c r="B245" s="9">
        <v>233</v>
      </c>
      <c r="C245" s="9" t="s">
        <v>267</v>
      </c>
      <c r="D245" s="37" t="s">
        <v>31</v>
      </c>
      <c r="E245" s="526">
        <v>20364406</v>
      </c>
      <c r="F245" s="527" t="s">
        <v>1016</v>
      </c>
      <c r="G245" s="9" t="s">
        <v>53</v>
      </c>
      <c r="H245" s="9"/>
      <c r="I245" s="9"/>
      <c r="J245" s="9"/>
      <c r="K245" s="9"/>
      <c r="L245" s="9"/>
      <c r="M245" s="9"/>
      <c r="N245" s="9">
        <v>0</v>
      </c>
      <c r="O245" s="9">
        <v>1</v>
      </c>
      <c r="P245" s="299">
        <f t="shared" si="106"/>
        <v>0</v>
      </c>
      <c r="Q245" s="299">
        <f t="shared" si="106"/>
        <v>1</v>
      </c>
      <c r="R245" s="300">
        <f t="shared" si="107"/>
        <v>1</v>
      </c>
      <c r="S245" s="289">
        <v>11</v>
      </c>
      <c r="T245" s="289">
        <v>1</v>
      </c>
      <c r="U245" s="289"/>
      <c r="V245" s="289"/>
      <c r="W245" s="289"/>
      <c r="X245" s="289"/>
      <c r="Y245" s="299">
        <f t="shared" si="108"/>
        <v>11</v>
      </c>
      <c r="Z245" s="299">
        <f t="shared" si="108"/>
        <v>1</v>
      </c>
      <c r="AA245" s="10">
        <f t="shared" si="109"/>
        <v>12</v>
      </c>
      <c r="AB245" s="44">
        <f t="shared" si="110"/>
        <v>11</v>
      </c>
      <c r="AC245" s="44">
        <f t="shared" si="110"/>
        <v>2</v>
      </c>
      <c r="AD245" s="11">
        <f t="shared" si="111"/>
        <v>13</v>
      </c>
      <c r="AE245" s="12">
        <v>6</v>
      </c>
      <c r="AF245" s="12">
        <v>2</v>
      </c>
      <c r="AG245" s="10">
        <f t="shared" si="104"/>
        <v>8</v>
      </c>
      <c r="AH245" s="12">
        <v>5</v>
      </c>
      <c r="AI245" s="12">
        <v>0</v>
      </c>
      <c r="AJ245" s="10">
        <f t="shared" si="105"/>
        <v>5</v>
      </c>
      <c r="AK245" s="44">
        <f t="shared" si="112"/>
        <v>11</v>
      </c>
      <c r="AL245" s="44">
        <f t="shared" si="112"/>
        <v>2</v>
      </c>
      <c r="AM245" s="11">
        <f t="shared" si="113"/>
        <v>13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4</v>
      </c>
      <c r="AU245" s="13">
        <v>0</v>
      </c>
      <c r="AV245" s="589">
        <v>0</v>
      </c>
      <c r="AW245" s="589">
        <v>0</v>
      </c>
      <c r="AX245" s="13">
        <v>6</v>
      </c>
      <c r="AY245" s="13">
        <v>2</v>
      </c>
      <c r="AZ245" s="13">
        <v>1</v>
      </c>
      <c r="BA245" s="13">
        <v>0</v>
      </c>
      <c r="BB245" s="13">
        <v>0</v>
      </c>
      <c r="BC245" s="13">
        <v>0</v>
      </c>
      <c r="BD245" s="310">
        <f t="shared" si="114"/>
        <v>4</v>
      </c>
      <c r="BE245" s="310">
        <f t="shared" si="114"/>
        <v>0</v>
      </c>
      <c r="BF245" s="10">
        <f t="shared" si="115"/>
        <v>4</v>
      </c>
      <c r="BG245" s="311">
        <f t="shared" si="116"/>
        <v>7</v>
      </c>
      <c r="BH245" s="311">
        <f t="shared" si="116"/>
        <v>2</v>
      </c>
      <c r="BI245" s="10">
        <f t="shared" si="117"/>
        <v>9</v>
      </c>
      <c r="BJ245" s="44">
        <f t="shared" si="118"/>
        <v>11</v>
      </c>
      <c r="BK245" s="44">
        <f t="shared" si="118"/>
        <v>2</v>
      </c>
      <c r="BL245" s="11">
        <f t="shared" si="118"/>
        <v>13</v>
      </c>
      <c r="BM245" s="13">
        <v>0</v>
      </c>
      <c r="BN245" s="13">
        <v>0</v>
      </c>
      <c r="BO245" s="13">
        <v>0</v>
      </c>
      <c r="BP245" s="13">
        <v>2</v>
      </c>
      <c r="BQ245" s="13"/>
      <c r="BR245" s="13"/>
      <c r="BS245" s="13"/>
      <c r="BT245" s="13"/>
      <c r="BU245" s="299">
        <f t="shared" si="119"/>
        <v>0</v>
      </c>
      <c r="BV245" s="299">
        <f t="shared" si="119"/>
        <v>2</v>
      </c>
      <c r="BW245" s="44">
        <f t="shared" si="120"/>
        <v>0</v>
      </c>
      <c r="BX245" s="44">
        <f t="shared" si="120"/>
        <v>2</v>
      </c>
      <c r="BY245" s="11">
        <f t="shared" si="121"/>
        <v>2</v>
      </c>
      <c r="BZ245" s="14">
        <f t="shared" si="122"/>
        <v>11</v>
      </c>
      <c r="CA245" s="14">
        <f t="shared" si="122"/>
        <v>2</v>
      </c>
      <c r="CB245" s="525">
        <f t="shared" si="123"/>
        <v>0</v>
      </c>
      <c r="CC245" s="525">
        <f t="shared" si="123"/>
        <v>2</v>
      </c>
      <c r="CD245" s="312">
        <f t="shared" si="124"/>
        <v>11</v>
      </c>
      <c r="CE245" s="312">
        <f t="shared" si="124"/>
        <v>4</v>
      </c>
      <c r="CF245" s="313">
        <f t="shared" si="125"/>
        <v>15</v>
      </c>
      <c r="CG245" s="302"/>
    </row>
    <row r="246" spans="2:85" ht="14.25" x14ac:dyDescent="0.25">
      <c r="B246" s="9">
        <v>234</v>
      </c>
      <c r="C246" s="9" t="s">
        <v>267</v>
      </c>
      <c r="D246" s="37" t="s">
        <v>31</v>
      </c>
      <c r="E246" s="526">
        <v>20364407</v>
      </c>
      <c r="F246" s="527" t="s">
        <v>1017</v>
      </c>
      <c r="G246" s="9" t="s">
        <v>53</v>
      </c>
      <c r="H246" s="9"/>
      <c r="I246" s="9"/>
      <c r="J246" s="9"/>
      <c r="K246" s="9"/>
      <c r="L246" s="9"/>
      <c r="M246" s="9"/>
      <c r="N246" s="9">
        <v>1</v>
      </c>
      <c r="O246" s="9">
        <v>0</v>
      </c>
      <c r="P246" s="299">
        <f t="shared" si="106"/>
        <v>1</v>
      </c>
      <c r="Q246" s="299">
        <f t="shared" si="106"/>
        <v>0</v>
      </c>
      <c r="R246" s="300">
        <f t="shared" si="107"/>
        <v>1</v>
      </c>
      <c r="S246" s="289">
        <v>10</v>
      </c>
      <c r="T246" s="289">
        <v>4</v>
      </c>
      <c r="U246" s="289"/>
      <c r="V246" s="289"/>
      <c r="W246" s="289"/>
      <c r="X246" s="289"/>
      <c r="Y246" s="299">
        <f t="shared" si="108"/>
        <v>10</v>
      </c>
      <c r="Z246" s="299">
        <f t="shared" si="108"/>
        <v>4</v>
      </c>
      <c r="AA246" s="10">
        <f t="shared" si="109"/>
        <v>14</v>
      </c>
      <c r="AB246" s="44">
        <f t="shared" si="110"/>
        <v>11</v>
      </c>
      <c r="AC246" s="44">
        <f t="shared" si="110"/>
        <v>4</v>
      </c>
      <c r="AD246" s="11">
        <f t="shared" si="111"/>
        <v>15</v>
      </c>
      <c r="AE246" s="12">
        <v>5</v>
      </c>
      <c r="AF246" s="12">
        <v>2</v>
      </c>
      <c r="AG246" s="10">
        <f t="shared" si="104"/>
        <v>7</v>
      </c>
      <c r="AH246" s="12">
        <v>6</v>
      </c>
      <c r="AI246" s="12">
        <v>2</v>
      </c>
      <c r="AJ246" s="10">
        <f t="shared" si="105"/>
        <v>8</v>
      </c>
      <c r="AK246" s="44">
        <f t="shared" si="112"/>
        <v>11</v>
      </c>
      <c r="AL246" s="44">
        <f t="shared" si="112"/>
        <v>4</v>
      </c>
      <c r="AM246" s="11">
        <f t="shared" si="113"/>
        <v>15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2</v>
      </c>
      <c r="AU246" s="13">
        <v>0</v>
      </c>
      <c r="AV246" s="589">
        <v>0</v>
      </c>
      <c r="AW246" s="589">
        <v>0</v>
      </c>
      <c r="AX246" s="13">
        <v>8</v>
      </c>
      <c r="AY246" s="13">
        <v>4</v>
      </c>
      <c r="AZ246" s="13">
        <v>1</v>
      </c>
      <c r="BA246" s="13">
        <v>0</v>
      </c>
      <c r="BB246" s="13">
        <v>0</v>
      </c>
      <c r="BC246" s="13">
        <v>0</v>
      </c>
      <c r="BD246" s="310">
        <f t="shared" si="114"/>
        <v>2</v>
      </c>
      <c r="BE246" s="310">
        <f t="shared" si="114"/>
        <v>0</v>
      </c>
      <c r="BF246" s="10">
        <f t="shared" si="115"/>
        <v>2</v>
      </c>
      <c r="BG246" s="311">
        <f t="shared" si="116"/>
        <v>9</v>
      </c>
      <c r="BH246" s="311">
        <f t="shared" si="116"/>
        <v>4</v>
      </c>
      <c r="BI246" s="10">
        <f t="shared" si="117"/>
        <v>13</v>
      </c>
      <c r="BJ246" s="44">
        <f t="shared" si="118"/>
        <v>11</v>
      </c>
      <c r="BK246" s="44">
        <f t="shared" si="118"/>
        <v>4</v>
      </c>
      <c r="BL246" s="11">
        <f t="shared" si="118"/>
        <v>15</v>
      </c>
      <c r="BM246" s="13">
        <v>0</v>
      </c>
      <c r="BN246" s="13">
        <v>0</v>
      </c>
      <c r="BO246" s="13">
        <v>2</v>
      </c>
      <c r="BP246" s="13">
        <v>0</v>
      </c>
      <c r="BQ246" s="13"/>
      <c r="BR246" s="13"/>
      <c r="BS246" s="13"/>
      <c r="BT246" s="13"/>
      <c r="BU246" s="299">
        <f t="shared" si="119"/>
        <v>2</v>
      </c>
      <c r="BV246" s="299">
        <f t="shared" si="119"/>
        <v>0</v>
      </c>
      <c r="BW246" s="44">
        <f t="shared" si="120"/>
        <v>2</v>
      </c>
      <c r="BX246" s="44">
        <f t="shared" si="120"/>
        <v>0</v>
      </c>
      <c r="BY246" s="11">
        <f t="shared" si="121"/>
        <v>2</v>
      </c>
      <c r="BZ246" s="14">
        <f t="shared" si="122"/>
        <v>11</v>
      </c>
      <c r="CA246" s="14">
        <f t="shared" si="122"/>
        <v>4</v>
      </c>
      <c r="CB246" s="525">
        <f t="shared" si="123"/>
        <v>2</v>
      </c>
      <c r="CC246" s="525">
        <f t="shared" si="123"/>
        <v>0</v>
      </c>
      <c r="CD246" s="312">
        <f t="shared" si="124"/>
        <v>13</v>
      </c>
      <c r="CE246" s="312">
        <f t="shared" si="124"/>
        <v>4</v>
      </c>
      <c r="CF246" s="313">
        <f t="shared" si="125"/>
        <v>17</v>
      </c>
      <c r="CG246" s="302"/>
    </row>
    <row r="247" spans="2:85" ht="14.25" x14ac:dyDescent="0.25">
      <c r="B247" s="9">
        <v>235</v>
      </c>
      <c r="C247" s="9" t="s">
        <v>267</v>
      </c>
      <c r="D247" s="37" t="s">
        <v>31</v>
      </c>
      <c r="E247" s="526">
        <v>20364408</v>
      </c>
      <c r="F247" s="527" t="s">
        <v>1018</v>
      </c>
      <c r="G247" s="9" t="s">
        <v>53</v>
      </c>
      <c r="H247" s="9"/>
      <c r="I247" s="9"/>
      <c r="J247" s="9"/>
      <c r="K247" s="9"/>
      <c r="L247" s="9"/>
      <c r="M247" s="9"/>
      <c r="N247" s="9">
        <v>0</v>
      </c>
      <c r="O247" s="9">
        <v>0</v>
      </c>
      <c r="P247" s="299">
        <f t="shared" si="106"/>
        <v>0</v>
      </c>
      <c r="Q247" s="299">
        <f t="shared" si="106"/>
        <v>0</v>
      </c>
      <c r="R247" s="300">
        <f t="shared" si="107"/>
        <v>0</v>
      </c>
      <c r="S247" s="289">
        <v>14</v>
      </c>
      <c r="T247" s="289">
        <v>1</v>
      </c>
      <c r="U247" s="289"/>
      <c r="V247" s="289"/>
      <c r="W247" s="289"/>
      <c r="X247" s="289"/>
      <c r="Y247" s="299">
        <f t="shared" si="108"/>
        <v>14</v>
      </c>
      <c r="Z247" s="299">
        <f t="shared" si="108"/>
        <v>1</v>
      </c>
      <c r="AA247" s="10">
        <f t="shared" si="109"/>
        <v>15</v>
      </c>
      <c r="AB247" s="44">
        <f t="shared" si="110"/>
        <v>14</v>
      </c>
      <c r="AC247" s="44">
        <f t="shared" si="110"/>
        <v>1</v>
      </c>
      <c r="AD247" s="11">
        <f t="shared" si="111"/>
        <v>15</v>
      </c>
      <c r="AE247" s="12">
        <v>3</v>
      </c>
      <c r="AF247" s="12">
        <v>0</v>
      </c>
      <c r="AG247" s="10">
        <f t="shared" si="104"/>
        <v>3</v>
      </c>
      <c r="AH247" s="12">
        <v>11</v>
      </c>
      <c r="AI247" s="12">
        <v>1</v>
      </c>
      <c r="AJ247" s="10">
        <f t="shared" si="105"/>
        <v>12</v>
      </c>
      <c r="AK247" s="44">
        <f t="shared" si="112"/>
        <v>14</v>
      </c>
      <c r="AL247" s="44">
        <f t="shared" si="112"/>
        <v>1</v>
      </c>
      <c r="AM247" s="11">
        <f t="shared" si="113"/>
        <v>15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2</v>
      </c>
      <c r="AU247" s="13">
        <v>0</v>
      </c>
      <c r="AV247" s="589">
        <v>0</v>
      </c>
      <c r="AW247" s="589">
        <v>0</v>
      </c>
      <c r="AX247" s="13">
        <v>11</v>
      </c>
      <c r="AY247" s="13">
        <v>1</v>
      </c>
      <c r="AZ247" s="13">
        <v>1</v>
      </c>
      <c r="BA247" s="13">
        <v>0</v>
      </c>
      <c r="BB247" s="13">
        <v>0</v>
      </c>
      <c r="BC247" s="13">
        <v>0</v>
      </c>
      <c r="BD247" s="310">
        <f t="shared" si="114"/>
        <v>2</v>
      </c>
      <c r="BE247" s="310">
        <f t="shared" si="114"/>
        <v>0</v>
      </c>
      <c r="BF247" s="10">
        <f t="shared" si="115"/>
        <v>2</v>
      </c>
      <c r="BG247" s="311">
        <f t="shared" si="116"/>
        <v>12</v>
      </c>
      <c r="BH247" s="311">
        <f t="shared" si="116"/>
        <v>1</v>
      </c>
      <c r="BI247" s="10">
        <f t="shared" si="117"/>
        <v>13</v>
      </c>
      <c r="BJ247" s="44">
        <f t="shared" si="118"/>
        <v>14</v>
      </c>
      <c r="BK247" s="44">
        <f t="shared" si="118"/>
        <v>1</v>
      </c>
      <c r="BL247" s="11">
        <f t="shared" si="118"/>
        <v>15</v>
      </c>
      <c r="BM247" s="13">
        <v>0</v>
      </c>
      <c r="BN247" s="13">
        <v>0</v>
      </c>
      <c r="BO247" s="13">
        <v>0</v>
      </c>
      <c r="BP247" s="13">
        <v>0</v>
      </c>
      <c r="BQ247" s="13"/>
      <c r="BR247" s="13"/>
      <c r="BS247" s="13"/>
      <c r="BT247" s="13"/>
      <c r="BU247" s="299">
        <f t="shared" si="119"/>
        <v>0</v>
      </c>
      <c r="BV247" s="299">
        <f t="shared" si="119"/>
        <v>0</v>
      </c>
      <c r="BW247" s="44">
        <f t="shared" si="120"/>
        <v>0</v>
      </c>
      <c r="BX247" s="44">
        <f t="shared" si="120"/>
        <v>0</v>
      </c>
      <c r="BY247" s="11">
        <f t="shared" si="121"/>
        <v>0</v>
      </c>
      <c r="BZ247" s="14">
        <f t="shared" si="122"/>
        <v>14</v>
      </c>
      <c r="CA247" s="14">
        <f t="shared" si="122"/>
        <v>1</v>
      </c>
      <c r="CB247" s="525">
        <f t="shared" si="123"/>
        <v>0</v>
      </c>
      <c r="CC247" s="525">
        <f t="shared" si="123"/>
        <v>0</v>
      </c>
      <c r="CD247" s="312">
        <f t="shared" si="124"/>
        <v>14</v>
      </c>
      <c r="CE247" s="312">
        <f t="shared" si="124"/>
        <v>1</v>
      </c>
      <c r="CF247" s="313">
        <f t="shared" si="125"/>
        <v>15</v>
      </c>
      <c r="CG247" s="302"/>
    </row>
    <row r="248" spans="2:85" ht="14.25" x14ac:dyDescent="0.25">
      <c r="B248" s="9">
        <v>236</v>
      </c>
      <c r="C248" s="9" t="s">
        <v>267</v>
      </c>
      <c r="D248" s="37" t="s">
        <v>31</v>
      </c>
      <c r="E248" s="526">
        <v>20364409</v>
      </c>
      <c r="F248" s="527" t="s">
        <v>1019</v>
      </c>
      <c r="G248" s="9" t="s">
        <v>53</v>
      </c>
      <c r="H248" s="9"/>
      <c r="I248" s="9"/>
      <c r="J248" s="9"/>
      <c r="K248" s="9"/>
      <c r="L248" s="9"/>
      <c r="M248" s="9"/>
      <c r="N248" s="9">
        <v>1</v>
      </c>
      <c r="O248" s="9">
        <v>0</v>
      </c>
      <c r="P248" s="299">
        <f t="shared" si="106"/>
        <v>1</v>
      </c>
      <c r="Q248" s="299">
        <f t="shared" si="106"/>
        <v>0</v>
      </c>
      <c r="R248" s="300">
        <f t="shared" si="107"/>
        <v>1</v>
      </c>
      <c r="S248" s="289">
        <v>15</v>
      </c>
      <c r="T248" s="289">
        <v>5</v>
      </c>
      <c r="U248" s="289"/>
      <c r="V248" s="289"/>
      <c r="W248" s="289"/>
      <c r="X248" s="289"/>
      <c r="Y248" s="299">
        <f t="shared" si="108"/>
        <v>15</v>
      </c>
      <c r="Z248" s="299">
        <f t="shared" si="108"/>
        <v>5</v>
      </c>
      <c r="AA248" s="10">
        <f t="shared" si="109"/>
        <v>20</v>
      </c>
      <c r="AB248" s="44">
        <f t="shared" si="110"/>
        <v>16</v>
      </c>
      <c r="AC248" s="44">
        <f t="shared" si="110"/>
        <v>5</v>
      </c>
      <c r="AD248" s="11">
        <f t="shared" si="111"/>
        <v>21</v>
      </c>
      <c r="AE248" s="12">
        <v>6</v>
      </c>
      <c r="AF248" s="12">
        <v>2</v>
      </c>
      <c r="AG248" s="10">
        <f t="shared" si="104"/>
        <v>8</v>
      </c>
      <c r="AH248" s="12">
        <v>10</v>
      </c>
      <c r="AI248" s="12">
        <v>3</v>
      </c>
      <c r="AJ248" s="10">
        <f t="shared" si="105"/>
        <v>13</v>
      </c>
      <c r="AK248" s="44">
        <f t="shared" si="112"/>
        <v>16</v>
      </c>
      <c r="AL248" s="44">
        <f t="shared" si="112"/>
        <v>5</v>
      </c>
      <c r="AM248" s="11">
        <f t="shared" si="113"/>
        <v>21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5</v>
      </c>
      <c r="AU248" s="13">
        <v>1</v>
      </c>
      <c r="AV248" s="589">
        <v>0</v>
      </c>
      <c r="AW248" s="589">
        <v>0</v>
      </c>
      <c r="AX248" s="13">
        <v>11</v>
      </c>
      <c r="AY248" s="13">
        <v>4</v>
      </c>
      <c r="AZ248" s="13">
        <v>0</v>
      </c>
      <c r="BA248" s="13">
        <v>0</v>
      </c>
      <c r="BB248" s="13">
        <v>0</v>
      </c>
      <c r="BC248" s="13">
        <v>0</v>
      </c>
      <c r="BD248" s="310">
        <f t="shared" si="114"/>
        <v>5</v>
      </c>
      <c r="BE248" s="310">
        <f t="shared" si="114"/>
        <v>1</v>
      </c>
      <c r="BF248" s="10">
        <f t="shared" si="115"/>
        <v>6</v>
      </c>
      <c r="BG248" s="311">
        <f t="shared" si="116"/>
        <v>11</v>
      </c>
      <c r="BH248" s="311">
        <f t="shared" si="116"/>
        <v>4</v>
      </c>
      <c r="BI248" s="10">
        <f t="shared" si="117"/>
        <v>15</v>
      </c>
      <c r="BJ248" s="44">
        <f t="shared" si="118"/>
        <v>16</v>
      </c>
      <c r="BK248" s="44">
        <f t="shared" si="118"/>
        <v>5</v>
      </c>
      <c r="BL248" s="11">
        <f t="shared" si="118"/>
        <v>21</v>
      </c>
      <c r="BM248" s="13">
        <v>0</v>
      </c>
      <c r="BN248" s="13">
        <v>0</v>
      </c>
      <c r="BO248" s="13">
        <v>0</v>
      </c>
      <c r="BP248" s="13">
        <v>2</v>
      </c>
      <c r="BQ248" s="13"/>
      <c r="BR248" s="13"/>
      <c r="BS248" s="13"/>
      <c r="BT248" s="13"/>
      <c r="BU248" s="299">
        <f t="shared" si="119"/>
        <v>0</v>
      </c>
      <c r="BV248" s="299">
        <f t="shared" si="119"/>
        <v>2</v>
      </c>
      <c r="BW248" s="44">
        <f t="shared" si="120"/>
        <v>0</v>
      </c>
      <c r="BX248" s="44">
        <f t="shared" si="120"/>
        <v>2</v>
      </c>
      <c r="BY248" s="11">
        <f t="shared" si="121"/>
        <v>2</v>
      </c>
      <c r="BZ248" s="14">
        <f t="shared" si="122"/>
        <v>16</v>
      </c>
      <c r="CA248" s="14">
        <f t="shared" si="122"/>
        <v>5</v>
      </c>
      <c r="CB248" s="525">
        <f t="shared" si="123"/>
        <v>0</v>
      </c>
      <c r="CC248" s="525">
        <f t="shared" si="123"/>
        <v>2</v>
      </c>
      <c r="CD248" s="312">
        <f t="shared" si="124"/>
        <v>16</v>
      </c>
      <c r="CE248" s="312">
        <f t="shared" si="124"/>
        <v>7</v>
      </c>
      <c r="CF248" s="313">
        <f t="shared" si="125"/>
        <v>23</v>
      </c>
      <c r="CG248" s="302"/>
    </row>
    <row r="249" spans="2:85" ht="14.25" x14ac:dyDescent="0.25">
      <c r="B249" s="9">
        <v>237</v>
      </c>
      <c r="C249" s="9" t="s">
        <v>267</v>
      </c>
      <c r="D249" s="37" t="s">
        <v>31</v>
      </c>
      <c r="E249" s="526">
        <v>20364410</v>
      </c>
      <c r="F249" s="527" t="s">
        <v>1020</v>
      </c>
      <c r="G249" s="9" t="s">
        <v>53</v>
      </c>
      <c r="H249" s="9"/>
      <c r="I249" s="9"/>
      <c r="J249" s="9"/>
      <c r="K249" s="9"/>
      <c r="L249" s="9"/>
      <c r="M249" s="9"/>
      <c r="N249" s="9">
        <v>0</v>
      </c>
      <c r="O249" s="9">
        <v>0</v>
      </c>
      <c r="P249" s="299">
        <f t="shared" si="106"/>
        <v>0</v>
      </c>
      <c r="Q249" s="299">
        <f t="shared" si="106"/>
        <v>0</v>
      </c>
      <c r="R249" s="300">
        <f t="shared" si="107"/>
        <v>0</v>
      </c>
      <c r="S249" s="289">
        <v>15</v>
      </c>
      <c r="T249" s="289">
        <v>2</v>
      </c>
      <c r="U249" s="289"/>
      <c r="V249" s="289"/>
      <c r="W249" s="289"/>
      <c r="X249" s="289"/>
      <c r="Y249" s="299">
        <f t="shared" si="108"/>
        <v>15</v>
      </c>
      <c r="Z249" s="299">
        <f t="shared" si="108"/>
        <v>2</v>
      </c>
      <c r="AA249" s="10">
        <f t="shared" si="109"/>
        <v>17</v>
      </c>
      <c r="AB249" s="44">
        <f t="shared" si="110"/>
        <v>15</v>
      </c>
      <c r="AC249" s="44">
        <f t="shared" si="110"/>
        <v>2</v>
      </c>
      <c r="AD249" s="11">
        <f t="shared" si="111"/>
        <v>17</v>
      </c>
      <c r="AE249" s="12">
        <v>9</v>
      </c>
      <c r="AF249" s="12">
        <v>2</v>
      </c>
      <c r="AG249" s="10">
        <f t="shared" si="104"/>
        <v>11</v>
      </c>
      <c r="AH249" s="12">
        <v>6</v>
      </c>
      <c r="AI249" s="12">
        <v>0</v>
      </c>
      <c r="AJ249" s="10">
        <f t="shared" si="105"/>
        <v>6</v>
      </c>
      <c r="AK249" s="44">
        <f t="shared" si="112"/>
        <v>15</v>
      </c>
      <c r="AL249" s="44">
        <f t="shared" si="112"/>
        <v>2</v>
      </c>
      <c r="AM249" s="11">
        <f t="shared" si="113"/>
        <v>17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3</v>
      </c>
      <c r="AU249" s="13">
        <v>0</v>
      </c>
      <c r="AV249" s="589">
        <v>0</v>
      </c>
      <c r="AW249" s="589">
        <v>0</v>
      </c>
      <c r="AX249" s="13">
        <v>12</v>
      </c>
      <c r="AY249" s="13">
        <v>2</v>
      </c>
      <c r="AZ249" s="13">
        <v>0</v>
      </c>
      <c r="BA249" s="13">
        <v>0</v>
      </c>
      <c r="BB249" s="13">
        <v>0</v>
      </c>
      <c r="BC249" s="13">
        <v>0</v>
      </c>
      <c r="BD249" s="310">
        <f t="shared" si="114"/>
        <v>3</v>
      </c>
      <c r="BE249" s="310">
        <f t="shared" si="114"/>
        <v>0</v>
      </c>
      <c r="BF249" s="10">
        <f t="shared" si="115"/>
        <v>3</v>
      </c>
      <c r="BG249" s="311">
        <f t="shared" si="116"/>
        <v>12</v>
      </c>
      <c r="BH249" s="311">
        <f t="shared" si="116"/>
        <v>2</v>
      </c>
      <c r="BI249" s="10">
        <f t="shared" si="117"/>
        <v>14</v>
      </c>
      <c r="BJ249" s="44">
        <f t="shared" si="118"/>
        <v>15</v>
      </c>
      <c r="BK249" s="44">
        <f t="shared" si="118"/>
        <v>2</v>
      </c>
      <c r="BL249" s="11">
        <f t="shared" si="118"/>
        <v>17</v>
      </c>
      <c r="BM249" s="13">
        <v>0</v>
      </c>
      <c r="BN249" s="13">
        <v>0</v>
      </c>
      <c r="BO249" s="13">
        <v>0</v>
      </c>
      <c r="BP249" s="13">
        <v>0</v>
      </c>
      <c r="BQ249" s="13"/>
      <c r="BR249" s="13"/>
      <c r="BS249" s="13"/>
      <c r="BT249" s="13"/>
      <c r="BU249" s="299">
        <f t="shared" si="119"/>
        <v>0</v>
      </c>
      <c r="BV249" s="299">
        <f t="shared" si="119"/>
        <v>0</v>
      </c>
      <c r="BW249" s="44">
        <f t="shared" si="120"/>
        <v>0</v>
      </c>
      <c r="BX249" s="44">
        <f t="shared" si="120"/>
        <v>0</v>
      </c>
      <c r="BY249" s="11">
        <f t="shared" si="121"/>
        <v>0</v>
      </c>
      <c r="BZ249" s="14">
        <f t="shared" si="122"/>
        <v>15</v>
      </c>
      <c r="CA249" s="14">
        <f t="shared" si="122"/>
        <v>2</v>
      </c>
      <c r="CB249" s="525">
        <f t="shared" si="123"/>
        <v>0</v>
      </c>
      <c r="CC249" s="525">
        <f t="shared" si="123"/>
        <v>0</v>
      </c>
      <c r="CD249" s="312">
        <f t="shared" si="124"/>
        <v>15</v>
      </c>
      <c r="CE249" s="312">
        <f t="shared" si="124"/>
        <v>2</v>
      </c>
      <c r="CF249" s="313">
        <f t="shared" si="125"/>
        <v>17</v>
      </c>
      <c r="CG249" s="302"/>
    </row>
    <row r="250" spans="2:85" ht="14.25" x14ac:dyDescent="0.25">
      <c r="B250" s="9">
        <v>238</v>
      </c>
      <c r="C250" s="9" t="s">
        <v>267</v>
      </c>
      <c r="D250" s="37" t="s">
        <v>31</v>
      </c>
      <c r="E250" s="526">
        <v>20364411</v>
      </c>
      <c r="F250" s="527" t="s">
        <v>1021</v>
      </c>
      <c r="G250" s="9" t="s">
        <v>53</v>
      </c>
      <c r="H250" s="9"/>
      <c r="I250" s="9"/>
      <c r="J250" s="9"/>
      <c r="K250" s="9"/>
      <c r="L250" s="9"/>
      <c r="M250" s="9"/>
      <c r="N250" s="9">
        <v>0</v>
      </c>
      <c r="O250" s="9">
        <v>0</v>
      </c>
      <c r="P250" s="299">
        <f t="shared" si="106"/>
        <v>0</v>
      </c>
      <c r="Q250" s="299">
        <f t="shared" si="106"/>
        <v>0</v>
      </c>
      <c r="R250" s="300">
        <f t="shared" si="107"/>
        <v>0</v>
      </c>
      <c r="S250" s="289">
        <v>10</v>
      </c>
      <c r="T250" s="289">
        <v>6</v>
      </c>
      <c r="U250" s="289"/>
      <c r="V250" s="289"/>
      <c r="W250" s="289"/>
      <c r="X250" s="289"/>
      <c r="Y250" s="299">
        <f t="shared" si="108"/>
        <v>10</v>
      </c>
      <c r="Z250" s="299">
        <f t="shared" si="108"/>
        <v>6</v>
      </c>
      <c r="AA250" s="10">
        <f t="shared" si="109"/>
        <v>16</v>
      </c>
      <c r="AB250" s="44">
        <f t="shared" si="110"/>
        <v>10</v>
      </c>
      <c r="AC250" s="44">
        <f t="shared" si="110"/>
        <v>6</v>
      </c>
      <c r="AD250" s="11">
        <f t="shared" si="111"/>
        <v>16</v>
      </c>
      <c r="AE250" s="12">
        <v>7</v>
      </c>
      <c r="AF250" s="12">
        <v>5</v>
      </c>
      <c r="AG250" s="10">
        <f t="shared" si="104"/>
        <v>12</v>
      </c>
      <c r="AH250" s="12">
        <v>3</v>
      </c>
      <c r="AI250" s="12">
        <v>1</v>
      </c>
      <c r="AJ250" s="10">
        <f t="shared" si="105"/>
        <v>4</v>
      </c>
      <c r="AK250" s="44">
        <f t="shared" si="112"/>
        <v>10</v>
      </c>
      <c r="AL250" s="44">
        <f t="shared" si="112"/>
        <v>6</v>
      </c>
      <c r="AM250" s="11">
        <f t="shared" si="113"/>
        <v>16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5</v>
      </c>
      <c r="AU250" s="13">
        <v>0</v>
      </c>
      <c r="AV250" s="589">
        <v>0</v>
      </c>
      <c r="AW250" s="589">
        <v>0</v>
      </c>
      <c r="AX250" s="13">
        <v>5</v>
      </c>
      <c r="AY250" s="13">
        <v>6</v>
      </c>
      <c r="AZ250" s="13">
        <v>0</v>
      </c>
      <c r="BA250" s="13">
        <v>0</v>
      </c>
      <c r="BB250" s="13">
        <v>0</v>
      </c>
      <c r="BC250" s="13">
        <v>0</v>
      </c>
      <c r="BD250" s="310">
        <f t="shared" si="114"/>
        <v>5</v>
      </c>
      <c r="BE250" s="310">
        <f t="shared" si="114"/>
        <v>0</v>
      </c>
      <c r="BF250" s="10">
        <f t="shared" si="115"/>
        <v>5</v>
      </c>
      <c r="BG250" s="311">
        <f t="shared" si="116"/>
        <v>5</v>
      </c>
      <c r="BH250" s="311">
        <f t="shared" si="116"/>
        <v>6</v>
      </c>
      <c r="BI250" s="10">
        <f t="shared" si="117"/>
        <v>11</v>
      </c>
      <c r="BJ250" s="44">
        <f t="shared" si="118"/>
        <v>10</v>
      </c>
      <c r="BK250" s="44">
        <f t="shared" si="118"/>
        <v>6</v>
      </c>
      <c r="BL250" s="11">
        <f t="shared" si="118"/>
        <v>16</v>
      </c>
      <c r="BM250" s="13">
        <v>0</v>
      </c>
      <c r="BN250" s="13">
        <v>0</v>
      </c>
      <c r="BO250" s="13">
        <v>1</v>
      </c>
      <c r="BP250" s="13">
        <v>0</v>
      </c>
      <c r="BQ250" s="13"/>
      <c r="BR250" s="13"/>
      <c r="BS250" s="13"/>
      <c r="BT250" s="13"/>
      <c r="BU250" s="299">
        <f t="shared" si="119"/>
        <v>1</v>
      </c>
      <c r="BV250" s="299">
        <f t="shared" si="119"/>
        <v>0</v>
      </c>
      <c r="BW250" s="44">
        <f t="shared" si="120"/>
        <v>1</v>
      </c>
      <c r="BX250" s="44">
        <f t="shared" si="120"/>
        <v>0</v>
      </c>
      <c r="BY250" s="11">
        <f t="shared" si="121"/>
        <v>1</v>
      </c>
      <c r="BZ250" s="14">
        <f t="shared" si="122"/>
        <v>10</v>
      </c>
      <c r="CA250" s="14">
        <f t="shared" si="122"/>
        <v>6</v>
      </c>
      <c r="CB250" s="525">
        <f t="shared" si="123"/>
        <v>1</v>
      </c>
      <c r="CC250" s="525">
        <f t="shared" si="123"/>
        <v>0</v>
      </c>
      <c r="CD250" s="312">
        <f t="shared" si="124"/>
        <v>11</v>
      </c>
      <c r="CE250" s="312">
        <f t="shared" si="124"/>
        <v>6</v>
      </c>
      <c r="CF250" s="313">
        <f t="shared" si="125"/>
        <v>17</v>
      </c>
      <c r="CG250" s="302"/>
    </row>
    <row r="251" spans="2:85" ht="14.25" x14ac:dyDescent="0.25">
      <c r="B251" s="9">
        <v>239</v>
      </c>
      <c r="C251" s="9" t="s">
        <v>267</v>
      </c>
      <c r="D251" s="37" t="s">
        <v>32</v>
      </c>
      <c r="E251" s="526">
        <v>20364355</v>
      </c>
      <c r="F251" s="527" t="s">
        <v>1022</v>
      </c>
      <c r="G251" s="9" t="s">
        <v>53</v>
      </c>
      <c r="H251" s="9"/>
      <c r="I251" s="9"/>
      <c r="J251" s="9"/>
      <c r="K251" s="9"/>
      <c r="L251" s="9"/>
      <c r="M251" s="9"/>
      <c r="N251" s="9">
        <v>2</v>
      </c>
      <c r="O251" s="9">
        <v>3</v>
      </c>
      <c r="P251" s="299">
        <f t="shared" si="106"/>
        <v>2</v>
      </c>
      <c r="Q251" s="299">
        <f t="shared" si="106"/>
        <v>3</v>
      </c>
      <c r="R251" s="300">
        <f t="shared" si="107"/>
        <v>5</v>
      </c>
      <c r="S251" s="289">
        <v>9</v>
      </c>
      <c r="T251" s="289">
        <v>6</v>
      </c>
      <c r="U251" s="289"/>
      <c r="V251" s="289"/>
      <c r="W251" s="289"/>
      <c r="X251" s="289"/>
      <c r="Y251" s="299">
        <f t="shared" si="108"/>
        <v>9</v>
      </c>
      <c r="Z251" s="299">
        <f t="shared" si="108"/>
        <v>6</v>
      </c>
      <c r="AA251" s="10">
        <f t="shared" si="109"/>
        <v>15</v>
      </c>
      <c r="AB251" s="44">
        <f t="shared" si="110"/>
        <v>11</v>
      </c>
      <c r="AC251" s="44">
        <f t="shared" si="110"/>
        <v>9</v>
      </c>
      <c r="AD251" s="11">
        <f t="shared" si="111"/>
        <v>20</v>
      </c>
      <c r="AE251" s="12">
        <v>6</v>
      </c>
      <c r="AF251" s="12">
        <v>4</v>
      </c>
      <c r="AG251" s="10">
        <f t="shared" si="104"/>
        <v>10</v>
      </c>
      <c r="AH251" s="12">
        <v>5</v>
      </c>
      <c r="AI251" s="12">
        <v>5</v>
      </c>
      <c r="AJ251" s="10">
        <f t="shared" si="105"/>
        <v>10</v>
      </c>
      <c r="AK251" s="44">
        <f t="shared" si="112"/>
        <v>11</v>
      </c>
      <c r="AL251" s="44">
        <f t="shared" si="112"/>
        <v>9</v>
      </c>
      <c r="AM251" s="11">
        <f t="shared" si="113"/>
        <v>20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2</v>
      </c>
      <c r="AU251" s="13">
        <v>0</v>
      </c>
      <c r="AV251" s="589">
        <v>0</v>
      </c>
      <c r="AW251" s="589">
        <v>0</v>
      </c>
      <c r="AX251" s="13">
        <v>8</v>
      </c>
      <c r="AY251" s="13">
        <v>8</v>
      </c>
      <c r="AZ251" s="13">
        <v>1</v>
      </c>
      <c r="BA251" s="13">
        <v>1</v>
      </c>
      <c r="BB251" s="13">
        <v>0</v>
      </c>
      <c r="BC251" s="13">
        <v>0</v>
      </c>
      <c r="BD251" s="310">
        <f t="shared" si="114"/>
        <v>2</v>
      </c>
      <c r="BE251" s="310">
        <f t="shared" si="114"/>
        <v>0</v>
      </c>
      <c r="BF251" s="10">
        <f t="shared" si="115"/>
        <v>2</v>
      </c>
      <c r="BG251" s="311">
        <f t="shared" si="116"/>
        <v>9</v>
      </c>
      <c r="BH251" s="311">
        <f t="shared" si="116"/>
        <v>9</v>
      </c>
      <c r="BI251" s="10">
        <f t="shared" si="117"/>
        <v>18</v>
      </c>
      <c r="BJ251" s="44">
        <f t="shared" si="118"/>
        <v>11</v>
      </c>
      <c r="BK251" s="44">
        <f t="shared" si="118"/>
        <v>9</v>
      </c>
      <c r="BL251" s="11">
        <f t="shared" si="118"/>
        <v>20</v>
      </c>
      <c r="BM251" s="13">
        <v>0</v>
      </c>
      <c r="BN251" s="13">
        <v>0</v>
      </c>
      <c r="BO251" s="13">
        <v>3</v>
      </c>
      <c r="BP251" s="13">
        <v>2</v>
      </c>
      <c r="BQ251" s="13"/>
      <c r="BR251" s="13"/>
      <c r="BS251" s="13"/>
      <c r="BT251" s="13"/>
      <c r="BU251" s="299">
        <f t="shared" si="119"/>
        <v>3</v>
      </c>
      <c r="BV251" s="299">
        <f t="shared" si="119"/>
        <v>2</v>
      </c>
      <c r="BW251" s="44">
        <f t="shared" si="120"/>
        <v>3</v>
      </c>
      <c r="BX251" s="44">
        <f t="shared" si="120"/>
        <v>2</v>
      </c>
      <c r="BY251" s="11">
        <f t="shared" si="121"/>
        <v>5</v>
      </c>
      <c r="BZ251" s="14">
        <f t="shared" si="122"/>
        <v>11</v>
      </c>
      <c r="CA251" s="14">
        <f t="shared" si="122"/>
        <v>9</v>
      </c>
      <c r="CB251" s="525">
        <f t="shared" si="123"/>
        <v>3</v>
      </c>
      <c r="CC251" s="525">
        <f t="shared" si="123"/>
        <v>2</v>
      </c>
      <c r="CD251" s="312">
        <f t="shared" si="124"/>
        <v>14</v>
      </c>
      <c r="CE251" s="312">
        <f t="shared" si="124"/>
        <v>11</v>
      </c>
      <c r="CF251" s="313">
        <f t="shared" si="125"/>
        <v>25</v>
      </c>
      <c r="CG251" s="302"/>
    </row>
    <row r="252" spans="2:85" ht="14.25" x14ac:dyDescent="0.25">
      <c r="B252" s="9">
        <v>240</v>
      </c>
      <c r="C252" s="9" t="s">
        <v>267</v>
      </c>
      <c r="D252" s="37" t="s">
        <v>32</v>
      </c>
      <c r="E252" s="526">
        <v>20364356</v>
      </c>
      <c r="F252" s="527" t="s">
        <v>1023</v>
      </c>
      <c r="G252" s="9" t="s">
        <v>53</v>
      </c>
      <c r="H252" s="9"/>
      <c r="I252" s="9"/>
      <c r="J252" s="9"/>
      <c r="K252" s="9"/>
      <c r="L252" s="9"/>
      <c r="M252" s="9"/>
      <c r="N252" s="9">
        <v>1</v>
      </c>
      <c r="O252" s="9">
        <v>0</v>
      </c>
      <c r="P252" s="299">
        <f t="shared" si="106"/>
        <v>1</v>
      </c>
      <c r="Q252" s="299">
        <f t="shared" si="106"/>
        <v>0</v>
      </c>
      <c r="R252" s="300">
        <f t="shared" si="107"/>
        <v>1</v>
      </c>
      <c r="S252" s="289">
        <v>3</v>
      </c>
      <c r="T252" s="289">
        <v>10</v>
      </c>
      <c r="U252" s="289"/>
      <c r="V252" s="289"/>
      <c r="W252" s="289"/>
      <c r="X252" s="289"/>
      <c r="Y252" s="299">
        <f t="shared" si="108"/>
        <v>3</v>
      </c>
      <c r="Z252" s="299">
        <f t="shared" si="108"/>
        <v>10</v>
      </c>
      <c r="AA252" s="10">
        <f t="shared" si="109"/>
        <v>13</v>
      </c>
      <c r="AB252" s="44">
        <f t="shared" si="110"/>
        <v>4</v>
      </c>
      <c r="AC252" s="44">
        <f t="shared" si="110"/>
        <v>10</v>
      </c>
      <c r="AD252" s="11">
        <f t="shared" si="111"/>
        <v>14</v>
      </c>
      <c r="AE252" s="12">
        <v>2</v>
      </c>
      <c r="AF252" s="12">
        <v>3</v>
      </c>
      <c r="AG252" s="10">
        <f t="shared" si="104"/>
        <v>5</v>
      </c>
      <c r="AH252" s="12">
        <v>2</v>
      </c>
      <c r="AI252" s="12">
        <v>7</v>
      </c>
      <c r="AJ252" s="10">
        <f t="shared" si="105"/>
        <v>9</v>
      </c>
      <c r="AK252" s="44">
        <f t="shared" si="112"/>
        <v>4</v>
      </c>
      <c r="AL252" s="44">
        <f t="shared" si="112"/>
        <v>10</v>
      </c>
      <c r="AM252" s="11">
        <f t="shared" si="113"/>
        <v>14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2</v>
      </c>
      <c r="AU252" s="13">
        <v>0</v>
      </c>
      <c r="AV252" s="589">
        <v>0</v>
      </c>
      <c r="AW252" s="589">
        <v>0</v>
      </c>
      <c r="AX252" s="13">
        <v>2</v>
      </c>
      <c r="AY252" s="13">
        <v>9</v>
      </c>
      <c r="AZ252" s="13">
        <v>0</v>
      </c>
      <c r="BA252" s="13">
        <v>1</v>
      </c>
      <c r="BB252" s="13">
        <v>0</v>
      </c>
      <c r="BC252" s="13">
        <v>0</v>
      </c>
      <c r="BD252" s="310">
        <f t="shared" si="114"/>
        <v>2</v>
      </c>
      <c r="BE252" s="310">
        <f t="shared" si="114"/>
        <v>0</v>
      </c>
      <c r="BF252" s="10">
        <f t="shared" si="115"/>
        <v>2</v>
      </c>
      <c r="BG252" s="311">
        <f t="shared" si="116"/>
        <v>2</v>
      </c>
      <c r="BH252" s="311">
        <f t="shared" si="116"/>
        <v>10</v>
      </c>
      <c r="BI252" s="10">
        <f t="shared" si="117"/>
        <v>12</v>
      </c>
      <c r="BJ252" s="44">
        <f t="shared" si="118"/>
        <v>4</v>
      </c>
      <c r="BK252" s="44">
        <f t="shared" si="118"/>
        <v>10</v>
      </c>
      <c r="BL252" s="11">
        <f t="shared" si="118"/>
        <v>14</v>
      </c>
      <c r="BM252" s="13">
        <v>0</v>
      </c>
      <c r="BN252" s="13">
        <v>0</v>
      </c>
      <c r="BO252" s="13">
        <v>2</v>
      </c>
      <c r="BP252" s="13">
        <v>0</v>
      </c>
      <c r="BQ252" s="13"/>
      <c r="BR252" s="13"/>
      <c r="BS252" s="13"/>
      <c r="BT252" s="13"/>
      <c r="BU252" s="299">
        <f t="shared" si="119"/>
        <v>2</v>
      </c>
      <c r="BV252" s="299">
        <f t="shared" si="119"/>
        <v>0</v>
      </c>
      <c r="BW252" s="44">
        <f t="shared" si="120"/>
        <v>2</v>
      </c>
      <c r="BX252" s="44">
        <f t="shared" si="120"/>
        <v>0</v>
      </c>
      <c r="BY252" s="11">
        <f t="shared" si="121"/>
        <v>2</v>
      </c>
      <c r="BZ252" s="14">
        <f t="shared" si="122"/>
        <v>4</v>
      </c>
      <c r="CA252" s="14">
        <f t="shared" si="122"/>
        <v>10</v>
      </c>
      <c r="CB252" s="525">
        <f t="shared" si="123"/>
        <v>2</v>
      </c>
      <c r="CC252" s="525">
        <f t="shared" si="123"/>
        <v>0</v>
      </c>
      <c r="CD252" s="312">
        <f t="shared" si="124"/>
        <v>6</v>
      </c>
      <c r="CE252" s="312">
        <f t="shared" si="124"/>
        <v>10</v>
      </c>
      <c r="CF252" s="313">
        <f t="shared" si="125"/>
        <v>16</v>
      </c>
      <c r="CG252" s="302"/>
    </row>
    <row r="253" spans="2:85" ht="14.25" x14ac:dyDescent="0.25">
      <c r="B253" s="9">
        <v>241</v>
      </c>
      <c r="C253" s="9" t="s">
        <v>267</v>
      </c>
      <c r="D253" s="37" t="s">
        <v>32</v>
      </c>
      <c r="E253" s="526">
        <v>20364357</v>
      </c>
      <c r="F253" s="527" t="s">
        <v>1024</v>
      </c>
      <c r="G253" s="9" t="s">
        <v>53</v>
      </c>
      <c r="H253" s="9"/>
      <c r="I253" s="9"/>
      <c r="J253" s="9"/>
      <c r="K253" s="9"/>
      <c r="L253" s="9"/>
      <c r="M253" s="9"/>
      <c r="N253" s="9">
        <v>0</v>
      </c>
      <c r="O253" s="9">
        <v>4</v>
      </c>
      <c r="P253" s="299">
        <f t="shared" si="106"/>
        <v>0</v>
      </c>
      <c r="Q253" s="299">
        <f t="shared" si="106"/>
        <v>4</v>
      </c>
      <c r="R253" s="300">
        <f t="shared" si="107"/>
        <v>4</v>
      </c>
      <c r="S253" s="289">
        <v>8</v>
      </c>
      <c r="T253" s="289">
        <v>5</v>
      </c>
      <c r="U253" s="289"/>
      <c r="V253" s="289"/>
      <c r="W253" s="289"/>
      <c r="X253" s="289"/>
      <c r="Y253" s="299">
        <f t="shared" si="108"/>
        <v>8</v>
      </c>
      <c r="Z253" s="299">
        <f t="shared" si="108"/>
        <v>5</v>
      </c>
      <c r="AA253" s="10">
        <f t="shared" si="109"/>
        <v>13</v>
      </c>
      <c r="AB253" s="44">
        <f t="shared" si="110"/>
        <v>8</v>
      </c>
      <c r="AC253" s="44">
        <f t="shared" si="110"/>
        <v>9</v>
      </c>
      <c r="AD253" s="11">
        <f t="shared" si="111"/>
        <v>17</v>
      </c>
      <c r="AE253" s="12">
        <v>4</v>
      </c>
      <c r="AF253" s="12">
        <v>3</v>
      </c>
      <c r="AG253" s="10">
        <f t="shared" si="104"/>
        <v>7</v>
      </c>
      <c r="AH253" s="12">
        <v>4</v>
      </c>
      <c r="AI253" s="12">
        <v>6</v>
      </c>
      <c r="AJ253" s="10">
        <f t="shared" si="105"/>
        <v>10</v>
      </c>
      <c r="AK253" s="44">
        <f t="shared" si="112"/>
        <v>8</v>
      </c>
      <c r="AL253" s="44">
        <f t="shared" si="112"/>
        <v>9</v>
      </c>
      <c r="AM253" s="11">
        <f t="shared" si="113"/>
        <v>17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589">
        <v>0</v>
      </c>
      <c r="AW253" s="589">
        <v>0</v>
      </c>
      <c r="AX253" s="13">
        <v>8</v>
      </c>
      <c r="AY253" s="13">
        <v>9</v>
      </c>
      <c r="AZ253" s="13">
        <v>0</v>
      </c>
      <c r="BA253" s="13">
        <v>0</v>
      </c>
      <c r="BB253" s="13">
        <v>0</v>
      </c>
      <c r="BC253" s="13">
        <v>0</v>
      </c>
      <c r="BD253" s="310">
        <f t="shared" si="114"/>
        <v>0</v>
      </c>
      <c r="BE253" s="310">
        <f t="shared" si="114"/>
        <v>0</v>
      </c>
      <c r="BF253" s="10">
        <f t="shared" si="115"/>
        <v>0</v>
      </c>
      <c r="BG253" s="311">
        <f t="shared" si="116"/>
        <v>8</v>
      </c>
      <c r="BH253" s="311">
        <f t="shared" si="116"/>
        <v>9</v>
      </c>
      <c r="BI253" s="10">
        <f t="shared" si="117"/>
        <v>17</v>
      </c>
      <c r="BJ253" s="44">
        <f t="shared" si="118"/>
        <v>8</v>
      </c>
      <c r="BK253" s="44">
        <f t="shared" si="118"/>
        <v>9</v>
      </c>
      <c r="BL253" s="11">
        <f t="shared" si="118"/>
        <v>17</v>
      </c>
      <c r="BM253" s="13">
        <v>0</v>
      </c>
      <c r="BN253" s="13">
        <v>0</v>
      </c>
      <c r="BO253" s="13">
        <v>3</v>
      </c>
      <c r="BP253" s="13">
        <v>1</v>
      </c>
      <c r="BQ253" s="13"/>
      <c r="BR253" s="13"/>
      <c r="BS253" s="13"/>
      <c r="BT253" s="13"/>
      <c r="BU253" s="299">
        <f t="shared" si="119"/>
        <v>3</v>
      </c>
      <c r="BV253" s="299">
        <f t="shared" si="119"/>
        <v>1</v>
      </c>
      <c r="BW253" s="44">
        <f t="shared" si="120"/>
        <v>3</v>
      </c>
      <c r="BX253" s="44">
        <f t="shared" si="120"/>
        <v>1</v>
      </c>
      <c r="BY253" s="11">
        <f t="shared" si="121"/>
        <v>4</v>
      </c>
      <c r="BZ253" s="14">
        <f t="shared" si="122"/>
        <v>8</v>
      </c>
      <c r="CA253" s="14">
        <f t="shared" si="122"/>
        <v>9</v>
      </c>
      <c r="CB253" s="525">
        <f t="shared" si="123"/>
        <v>3</v>
      </c>
      <c r="CC253" s="525">
        <f t="shared" si="123"/>
        <v>1</v>
      </c>
      <c r="CD253" s="312">
        <f t="shared" si="124"/>
        <v>11</v>
      </c>
      <c r="CE253" s="312">
        <f t="shared" si="124"/>
        <v>10</v>
      </c>
      <c r="CF253" s="313">
        <f t="shared" si="125"/>
        <v>21</v>
      </c>
      <c r="CG253" s="302"/>
    </row>
    <row r="254" spans="2:85" ht="14.25" x14ac:dyDescent="0.25">
      <c r="B254" s="9">
        <v>242</v>
      </c>
      <c r="C254" s="9" t="s">
        <v>267</v>
      </c>
      <c r="D254" s="37" t="s">
        <v>32</v>
      </c>
      <c r="E254" s="526">
        <v>20364358</v>
      </c>
      <c r="F254" s="527" t="s">
        <v>1025</v>
      </c>
      <c r="G254" s="9" t="s">
        <v>53</v>
      </c>
      <c r="H254" s="9"/>
      <c r="I254" s="9"/>
      <c r="J254" s="9"/>
      <c r="K254" s="9"/>
      <c r="L254" s="9"/>
      <c r="M254" s="9"/>
      <c r="N254" s="9">
        <v>0</v>
      </c>
      <c r="O254" s="9">
        <v>0</v>
      </c>
      <c r="P254" s="299">
        <f t="shared" si="106"/>
        <v>0</v>
      </c>
      <c r="Q254" s="299">
        <f t="shared" si="106"/>
        <v>0</v>
      </c>
      <c r="R254" s="300">
        <f t="shared" si="107"/>
        <v>0</v>
      </c>
      <c r="S254" s="289">
        <v>11</v>
      </c>
      <c r="T254" s="289">
        <v>5</v>
      </c>
      <c r="U254" s="289"/>
      <c r="V254" s="289"/>
      <c r="W254" s="289"/>
      <c r="X254" s="289"/>
      <c r="Y254" s="299">
        <f t="shared" si="108"/>
        <v>11</v>
      </c>
      <c r="Z254" s="299">
        <f t="shared" si="108"/>
        <v>5</v>
      </c>
      <c r="AA254" s="10">
        <f t="shared" si="109"/>
        <v>16</v>
      </c>
      <c r="AB254" s="44">
        <f t="shared" si="110"/>
        <v>11</v>
      </c>
      <c r="AC254" s="44">
        <f t="shared" si="110"/>
        <v>5</v>
      </c>
      <c r="AD254" s="11">
        <f t="shared" si="111"/>
        <v>16</v>
      </c>
      <c r="AE254" s="12">
        <v>8</v>
      </c>
      <c r="AF254" s="12">
        <v>2</v>
      </c>
      <c r="AG254" s="10">
        <f t="shared" si="104"/>
        <v>10</v>
      </c>
      <c r="AH254" s="12">
        <v>3</v>
      </c>
      <c r="AI254" s="12">
        <v>3</v>
      </c>
      <c r="AJ254" s="10">
        <f t="shared" si="105"/>
        <v>6</v>
      </c>
      <c r="AK254" s="44">
        <f t="shared" si="112"/>
        <v>11</v>
      </c>
      <c r="AL254" s="44">
        <f t="shared" si="112"/>
        <v>5</v>
      </c>
      <c r="AM254" s="11">
        <f t="shared" si="113"/>
        <v>16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4</v>
      </c>
      <c r="AU254" s="13">
        <v>0</v>
      </c>
      <c r="AV254" s="589">
        <v>0</v>
      </c>
      <c r="AW254" s="589">
        <v>0</v>
      </c>
      <c r="AX254" s="13">
        <v>7</v>
      </c>
      <c r="AY254" s="13">
        <v>5</v>
      </c>
      <c r="AZ254" s="13">
        <v>0</v>
      </c>
      <c r="BA254" s="13">
        <v>0</v>
      </c>
      <c r="BB254" s="13">
        <v>0</v>
      </c>
      <c r="BC254" s="13">
        <v>0</v>
      </c>
      <c r="BD254" s="310">
        <f t="shared" si="114"/>
        <v>4</v>
      </c>
      <c r="BE254" s="310">
        <f t="shared" si="114"/>
        <v>0</v>
      </c>
      <c r="BF254" s="10">
        <f t="shared" si="115"/>
        <v>4</v>
      </c>
      <c r="BG254" s="311">
        <f t="shared" si="116"/>
        <v>7</v>
      </c>
      <c r="BH254" s="311">
        <f t="shared" si="116"/>
        <v>5</v>
      </c>
      <c r="BI254" s="10">
        <f t="shared" si="117"/>
        <v>12</v>
      </c>
      <c r="BJ254" s="44">
        <f t="shared" si="118"/>
        <v>11</v>
      </c>
      <c r="BK254" s="44">
        <f t="shared" si="118"/>
        <v>5</v>
      </c>
      <c r="BL254" s="11">
        <f t="shared" si="118"/>
        <v>16</v>
      </c>
      <c r="BM254" s="13">
        <v>0</v>
      </c>
      <c r="BN254" s="13">
        <v>0</v>
      </c>
      <c r="BO254" s="13">
        <v>1</v>
      </c>
      <c r="BP254" s="13">
        <v>0</v>
      </c>
      <c r="BQ254" s="13"/>
      <c r="BR254" s="13"/>
      <c r="BS254" s="13"/>
      <c r="BT254" s="13"/>
      <c r="BU254" s="299">
        <f t="shared" si="119"/>
        <v>1</v>
      </c>
      <c r="BV254" s="299">
        <f t="shared" si="119"/>
        <v>0</v>
      </c>
      <c r="BW254" s="44">
        <f t="shared" si="120"/>
        <v>1</v>
      </c>
      <c r="BX254" s="44">
        <f t="shared" si="120"/>
        <v>0</v>
      </c>
      <c r="BY254" s="11">
        <f t="shared" si="121"/>
        <v>1</v>
      </c>
      <c r="BZ254" s="14">
        <f t="shared" si="122"/>
        <v>11</v>
      </c>
      <c r="CA254" s="14">
        <f t="shared" si="122"/>
        <v>5</v>
      </c>
      <c r="CB254" s="525">
        <f t="shared" si="123"/>
        <v>1</v>
      </c>
      <c r="CC254" s="525">
        <f t="shared" si="123"/>
        <v>0</v>
      </c>
      <c r="CD254" s="312">
        <f t="shared" si="124"/>
        <v>12</v>
      </c>
      <c r="CE254" s="312">
        <f t="shared" si="124"/>
        <v>5</v>
      </c>
      <c r="CF254" s="313">
        <f t="shared" si="125"/>
        <v>17</v>
      </c>
      <c r="CG254" s="302"/>
    </row>
    <row r="255" spans="2:85" ht="14.25" x14ac:dyDescent="0.25">
      <c r="B255" s="9">
        <v>243</v>
      </c>
      <c r="C255" s="9" t="s">
        <v>267</v>
      </c>
      <c r="D255" s="37" t="s">
        <v>32</v>
      </c>
      <c r="E255" s="526">
        <v>20364359</v>
      </c>
      <c r="F255" s="527" t="s">
        <v>1026</v>
      </c>
      <c r="G255" s="9" t="s">
        <v>53</v>
      </c>
      <c r="H255" s="9"/>
      <c r="I255" s="9"/>
      <c r="J255" s="9"/>
      <c r="K255" s="9"/>
      <c r="L255" s="9"/>
      <c r="M255" s="9"/>
      <c r="N255" s="9">
        <v>1</v>
      </c>
      <c r="O255" s="9">
        <v>2</v>
      </c>
      <c r="P255" s="299">
        <f t="shared" si="106"/>
        <v>1</v>
      </c>
      <c r="Q255" s="299">
        <f t="shared" si="106"/>
        <v>2</v>
      </c>
      <c r="R255" s="300">
        <f t="shared" si="107"/>
        <v>3</v>
      </c>
      <c r="S255" s="289">
        <v>9</v>
      </c>
      <c r="T255" s="289">
        <v>2</v>
      </c>
      <c r="U255" s="289"/>
      <c r="V255" s="289"/>
      <c r="W255" s="289"/>
      <c r="X255" s="289"/>
      <c r="Y255" s="299">
        <f t="shared" si="108"/>
        <v>9</v>
      </c>
      <c r="Z255" s="299">
        <f t="shared" si="108"/>
        <v>2</v>
      </c>
      <c r="AA255" s="10">
        <f t="shared" si="109"/>
        <v>11</v>
      </c>
      <c r="AB255" s="44">
        <f t="shared" si="110"/>
        <v>10</v>
      </c>
      <c r="AC255" s="44">
        <f t="shared" si="110"/>
        <v>4</v>
      </c>
      <c r="AD255" s="11">
        <f t="shared" si="111"/>
        <v>14</v>
      </c>
      <c r="AE255" s="12">
        <v>4</v>
      </c>
      <c r="AF255" s="12">
        <v>0</v>
      </c>
      <c r="AG255" s="10">
        <f t="shared" si="104"/>
        <v>4</v>
      </c>
      <c r="AH255" s="12">
        <v>6</v>
      </c>
      <c r="AI255" s="12">
        <v>4</v>
      </c>
      <c r="AJ255" s="10">
        <f t="shared" si="105"/>
        <v>10</v>
      </c>
      <c r="AK255" s="44">
        <f t="shared" si="112"/>
        <v>10</v>
      </c>
      <c r="AL255" s="44">
        <f t="shared" si="112"/>
        <v>4</v>
      </c>
      <c r="AM255" s="11">
        <f t="shared" si="113"/>
        <v>14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4</v>
      </c>
      <c r="AU255" s="13">
        <v>0</v>
      </c>
      <c r="AV255" s="589">
        <v>0</v>
      </c>
      <c r="AW255" s="589">
        <v>0</v>
      </c>
      <c r="AX255" s="13">
        <v>6</v>
      </c>
      <c r="AY255" s="13">
        <v>3</v>
      </c>
      <c r="AZ255" s="13">
        <v>0</v>
      </c>
      <c r="BA255" s="13">
        <v>1</v>
      </c>
      <c r="BB255" s="13">
        <v>0</v>
      </c>
      <c r="BC255" s="13">
        <v>0</v>
      </c>
      <c r="BD255" s="310">
        <f t="shared" si="114"/>
        <v>4</v>
      </c>
      <c r="BE255" s="310">
        <f t="shared" si="114"/>
        <v>0</v>
      </c>
      <c r="BF255" s="10">
        <f t="shared" si="115"/>
        <v>4</v>
      </c>
      <c r="BG255" s="311">
        <f t="shared" si="116"/>
        <v>6</v>
      </c>
      <c r="BH255" s="311">
        <f t="shared" si="116"/>
        <v>4</v>
      </c>
      <c r="BI255" s="10">
        <f t="shared" si="117"/>
        <v>10</v>
      </c>
      <c r="BJ255" s="44">
        <f t="shared" si="118"/>
        <v>10</v>
      </c>
      <c r="BK255" s="44">
        <f t="shared" si="118"/>
        <v>4</v>
      </c>
      <c r="BL255" s="11">
        <f t="shared" si="118"/>
        <v>14</v>
      </c>
      <c r="BM255" s="13">
        <v>0</v>
      </c>
      <c r="BN255" s="13">
        <v>0</v>
      </c>
      <c r="BO255" s="13">
        <v>2</v>
      </c>
      <c r="BP255" s="13">
        <v>0</v>
      </c>
      <c r="BQ255" s="13"/>
      <c r="BR255" s="13"/>
      <c r="BS255" s="13"/>
      <c r="BT255" s="13"/>
      <c r="BU255" s="299">
        <f t="shared" si="119"/>
        <v>2</v>
      </c>
      <c r="BV255" s="299">
        <f t="shared" si="119"/>
        <v>0</v>
      </c>
      <c r="BW255" s="44">
        <f t="shared" si="120"/>
        <v>2</v>
      </c>
      <c r="BX255" s="44">
        <f t="shared" si="120"/>
        <v>0</v>
      </c>
      <c r="BY255" s="11">
        <f t="shared" si="121"/>
        <v>2</v>
      </c>
      <c r="BZ255" s="14">
        <f t="shared" si="122"/>
        <v>10</v>
      </c>
      <c r="CA255" s="14">
        <f t="shared" si="122"/>
        <v>4</v>
      </c>
      <c r="CB255" s="525">
        <f t="shared" si="123"/>
        <v>2</v>
      </c>
      <c r="CC255" s="525">
        <f t="shared" si="123"/>
        <v>0</v>
      </c>
      <c r="CD255" s="312">
        <f t="shared" si="124"/>
        <v>12</v>
      </c>
      <c r="CE255" s="312">
        <f t="shared" si="124"/>
        <v>4</v>
      </c>
      <c r="CF255" s="313">
        <f t="shared" si="125"/>
        <v>16</v>
      </c>
      <c r="CG255" s="302"/>
    </row>
    <row r="256" spans="2:85" ht="14.25" x14ac:dyDescent="0.25">
      <c r="B256" s="9">
        <v>244</v>
      </c>
      <c r="C256" s="9" t="s">
        <v>267</v>
      </c>
      <c r="D256" s="37" t="s">
        <v>22</v>
      </c>
      <c r="E256" s="526">
        <v>20364397</v>
      </c>
      <c r="F256" s="527" t="s">
        <v>1027</v>
      </c>
      <c r="G256" s="9" t="s">
        <v>53</v>
      </c>
      <c r="H256" s="9"/>
      <c r="I256" s="9"/>
      <c r="J256" s="9"/>
      <c r="K256" s="9"/>
      <c r="L256" s="9"/>
      <c r="M256" s="9"/>
      <c r="N256" s="9">
        <v>0</v>
      </c>
      <c r="O256" s="9">
        <v>0</v>
      </c>
      <c r="P256" s="299">
        <f t="shared" si="106"/>
        <v>0</v>
      </c>
      <c r="Q256" s="299">
        <f t="shared" si="106"/>
        <v>0</v>
      </c>
      <c r="R256" s="300">
        <f t="shared" si="107"/>
        <v>0</v>
      </c>
      <c r="S256" s="289">
        <v>4</v>
      </c>
      <c r="T256" s="289">
        <v>3</v>
      </c>
      <c r="U256" s="289"/>
      <c r="V256" s="289"/>
      <c r="W256" s="289"/>
      <c r="X256" s="289"/>
      <c r="Y256" s="299">
        <f t="shared" si="108"/>
        <v>4</v>
      </c>
      <c r="Z256" s="299">
        <f t="shared" si="108"/>
        <v>3</v>
      </c>
      <c r="AA256" s="10">
        <f t="shared" si="109"/>
        <v>7</v>
      </c>
      <c r="AB256" s="44">
        <f t="shared" si="110"/>
        <v>4</v>
      </c>
      <c r="AC256" s="44">
        <f t="shared" si="110"/>
        <v>3</v>
      </c>
      <c r="AD256" s="11">
        <f t="shared" si="111"/>
        <v>7</v>
      </c>
      <c r="AE256" s="12">
        <v>3</v>
      </c>
      <c r="AF256" s="12">
        <v>3</v>
      </c>
      <c r="AG256" s="10">
        <f t="shared" si="104"/>
        <v>6</v>
      </c>
      <c r="AH256" s="12">
        <v>1</v>
      </c>
      <c r="AI256" s="12">
        <v>0</v>
      </c>
      <c r="AJ256" s="10">
        <f t="shared" si="105"/>
        <v>1</v>
      </c>
      <c r="AK256" s="44">
        <f t="shared" si="112"/>
        <v>4</v>
      </c>
      <c r="AL256" s="44">
        <f t="shared" si="112"/>
        <v>3</v>
      </c>
      <c r="AM256" s="11">
        <f t="shared" si="113"/>
        <v>7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1</v>
      </c>
      <c r="AU256" s="13">
        <v>1</v>
      </c>
      <c r="AV256" s="589">
        <v>0</v>
      </c>
      <c r="AW256" s="589">
        <v>0</v>
      </c>
      <c r="AX256" s="13">
        <v>3</v>
      </c>
      <c r="AY256" s="13">
        <v>2</v>
      </c>
      <c r="AZ256" s="13">
        <v>0</v>
      </c>
      <c r="BA256" s="13">
        <v>0</v>
      </c>
      <c r="BB256" s="13">
        <v>0</v>
      </c>
      <c r="BC256" s="13">
        <v>0</v>
      </c>
      <c r="BD256" s="310">
        <f t="shared" si="114"/>
        <v>1</v>
      </c>
      <c r="BE256" s="310">
        <f t="shared" si="114"/>
        <v>1</v>
      </c>
      <c r="BF256" s="10">
        <f t="shared" si="115"/>
        <v>2</v>
      </c>
      <c r="BG256" s="311">
        <f t="shared" si="116"/>
        <v>3</v>
      </c>
      <c r="BH256" s="311">
        <f t="shared" si="116"/>
        <v>2</v>
      </c>
      <c r="BI256" s="10">
        <f t="shared" si="117"/>
        <v>5</v>
      </c>
      <c r="BJ256" s="44">
        <f t="shared" si="118"/>
        <v>4</v>
      </c>
      <c r="BK256" s="44">
        <f t="shared" si="118"/>
        <v>3</v>
      </c>
      <c r="BL256" s="11">
        <f t="shared" si="118"/>
        <v>7</v>
      </c>
      <c r="BM256" s="13">
        <v>0</v>
      </c>
      <c r="BN256" s="13">
        <v>0</v>
      </c>
      <c r="BO256" s="13">
        <v>1</v>
      </c>
      <c r="BP256" s="13">
        <v>0</v>
      </c>
      <c r="BQ256" s="13"/>
      <c r="BR256" s="13"/>
      <c r="BS256" s="13"/>
      <c r="BT256" s="13"/>
      <c r="BU256" s="299">
        <f t="shared" si="119"/>
        <v>1</v>
      </c>
      <c r="BV256" s="299">
        <f t="shared" si="119"/>
        <v>0</v>
      </c>
      <c r="BW256" s="44">
        <f t="shared" si="120"/>
        <v>1</v>
      </c>
      <c r="BX256" s="44">
        <f t="shared" si="120"/>
        <v>0</v>
      </c>
      <c r="BY256" s="11">
        <f t="shared" si="121"/>
        <v>1</v>
      </c>
      <c r="BZ256" s="14">
        <f t="shared" si="122"/>
        <v>4</v>
      </c>
      <c r="CA256" s="14">
        <f t="shared" si="122"/>
        <v>3</v>
      </c>
      <c r="CB256" s="525">
        <f t="shared" si="123"/>
        <v>1</v>
      </c>
      <c r="CC256" s="525">
        <f t="shared" si="123"/>
        <v>0</v>
      </c>
      <c r="CD256" s="312">
        <f t="shared" si="124"/>
        <v>5</v>
      </c>
      <c r="CE256" s="312">
        <f t="shared" si="124"/>
        <v>3</v>
      </c>
      <c r="CF256" s="313">
        <f t="shared" si="125"/>
        <v>8</v>
      </c>
      <c r="CG256" s="302"/>
    </row>
    <row r="257" spans="2:85" ht="14.25" x14ac:dyDescent="0.25">
      <c r="B257" s="9">
        <v>245</v>
      </c>
      <c r="C257" s="9" t="s">
        <v>267</v>
      </c>
      <c r="D257" s="37" t="s">
        <v>21</v>
      </c>
      <c r="E257" s="526">
        <v>20364334</v>
      </c>
      <c r="F257" s="527" t="s">
        <v>1028</v>
      </c>
      <c r="G257" s="9" t="s">
        <v>53</v>
      </c>
      <c r="H257" s="9"/>
      <c r="I257" s="9"/>
      <c r="J257" s="9"/>
      <c r="K257" s="9"/>
      <c r="L257" s="9"/>
      <c r="M257" s="9"/>
      <c r="N257" s="9">
        <v>0</v>
      </c>
      <c r="O257" s="9">
        <v>0</v>
      </c>
      <c r="P257" s="299">
        <f t="shared" si="106"/>
        <v>0</v>
      </c>
      <c r="Q257" s="299">
        <f t="shared" si="106"/>
        <v>0</v>
      </c>
      <c r="R257" s="300">
        <f t="shared" si="107"/>
        <v>0</v>
      </c>
      <c r="S257" s="289">
        <v>5</v>
      </c>
      <c r="T257" s="289">
        <v>8</v>
      </c>
      <c r="U257" s="289"/>
      <c r="V257" s="289"/>
      <c r="W257" s="289"/>
      <c r="X257" s="289"/>
      <c r="Y257" s="299">
        <f t="shared" si="108"/>
        <v>5</v>
      </c>
      <c r="Z257" s="299">
        <f t="shared" si="108"/>
        <v>8</v>
      </c>
      <c r="AA257" s="10">
        <f t="shared" si="109"/>
        <v>13</v>
      </c>
      <c r="AB257" s="44">
        <f t="shared" si="110"/>
        <v>5</v>
      </c>
      <c r="AC257" s="44">
        <f t="shared" si="110"/>
        <v>8</v>
      </c>
      <c r="AD257" s="11">
        <f t="shared" si="111"/>
        <v>13</v>
      </c>
      <c r="AE257" s="12">
        <v>5</v>
      </c>
      <c r="AF257" s="12">
        <v>8</v>
      </c>
      <c r="AG257" s="10">
        <f t="shared" si="104"/>
        <v>13</v>
      </c>
      <c r="AH257" s="12">
        <v>0</v>
      </c>
      <c r="AI257" s="12">
        <v>0</v>
      </c>
      <c r="AJ257" s="10">
        <f t="shared" si="105"/>
        <v>0</v>
      </c>
      <c r="AK257" s="44">
        <f t="shared" si="112"/>
        <v>5</v>
      </c>
      <c r="AL257" s="44">
        <f t="shared" si="112"/>
        <v>8</v>
      </c>
      <c r="AM257" s="11">
        <f t="shared" si="113"/>
        <v>13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589">
        <v>0</v>
      </c>
      <c r="AW257" s="589">
        <v>0</v>
      </c>
      <c r="AX257" s="13">
        <v>5</v>
      </c>
      <c r="AY257" s="13">
        <v>8</v>
      </c>
      <c r="AZ257" s="13">
        <v>0</v>
      </c>
      <c r="BA257" s="13">
        <v>0</v>
      </c>
      <c r="BB257" s="13">
        <v>0</v>
      </c>
      <c r="BC257" s="13">
        <v>0</v>
      </c>
      <c r="BD257" s="310">
        <f t="shared" si="114"/>
        <v>0</v>
      </c>
      <c r="BE257" s="310">
        <f t="shared" si="114"/>
        <v>0</v>
      </c>
      <c r="BF257" s="10">
        <f t="shared" si="115"/>
        <v>0</v>
      </c>
      <c r="BG257" s="311">
        <f t="shared" si="116"/>
        <v>5</v>
      </c>
      <c r="BH257" s="311">
        <f t="shared" si="116"/>
        <v>8</v>
      </c>
      <c r="BI257" s="10">
        <f t="shared" si="117"/>
        <v>13</v>
      </c>
      <c r="BJ257" s="44">
        <f t="shared" si="118"/>
        <v>5</v>
      </c>
      <c r="BK257" s="44">
        <f t="shared" si="118"/>
        <v>8</v>
      </c>
      <c r="BL257" s="11">
        <f t="shared" si="118"/>
        <v>13</v>
      </c>
      <c r="BM257" s="13">
        <v>0</v>
      </c>
      <c r="BN257" s="13">
        <v>0</v>
      </c>
      <c r="BO257" s="13">
        <v>2</v>
      </c>
      <c r="BP257" s="13">
        <v>0</v>
      </c>
      <c r="BQ257" s="13"/>
      <c r="BR257" s="13"/>
      <c r="BS257" s="13"/>
      <c r="BT257" s="13"/>
      <c r="BU257" s="299">
        <f t="shared" si="119"/>
        <v>2</v>
      </c>
      <c r="BV257" s="299">
        <f t="shared" si="119"/>
        <v>0</v>
      </c>
      <c r="BW257" s="44">
        <f t="shared" si="120"/>
        <v>2</v>
      </c>
      <c r="BX257" s="44">
        <f t="shared" si="120"/>
        <v>0</v>
      </c>
      <c r="BY257" s="11">
        <f t="shared" si="121"/>
        <v>2</v>
      </c>
      <c r="BZ257" s="14">
        <f t="shared" si="122"/>
        <v>5</v>
      </c>
      <c r="CA257" s="14">
        <f t="shared" si="122"/>
        <v>8</v>
      </c>
      <c r="CB257" s="525">
        <f t="shared" si="123"/>
        <v>2</v>
      </c>
      <c r="CC257" s="525">
        <f t="shared" si="123"/>
        <v>0</v>
      </c>
      <c r="CD257" s="312">
        <f t="shared" si="124"/>
        <v>7</v>
      </c>
      <c r="CE257" s="312">
        <f t="shared" si="124"/>
        <v>8</v>
      </c>
      <c r="CF257" s="313">
        <f t="shared" si="125"/>
        <v>15</v>
      </c>
      <c r="CG257" s="302"/>
    </row>
    <row r="258" spans="2:85" ht="14.25" x14ac:dyDescent="0.25">
      <c r="B258" s="9">
        <v>246</v>
      </c>
      <c r="C258" s="9" t="s">
        <v>267</v>
      </c>
      <c r="D258" s="37" t="s">
        <v>24</v>
      </c>
      <c r="E258" s="526">
        <v>20364308</v>
      </c>
      <c r="F258" s="527" t="s">
        <v>1029</v>
      </c>
      <c r="G258" s="9" t="s">
        <v>53</v>
      </c>
      <c r="H258" s="9"/>
      <c r="I258" s="9"/>
      <c r="J258" s="9"/>
      <c r="K258" s="9"/>
      <c r="L258" s="9"/>
      <c r="M258" s="9"/>
      <c r="N258" s="9">
        <v>0</v>
      </c>
      <c r="O258" s="9">
        <v>0</v>
      </c>
      <c r="P258" s="299">
        <f t="shared" si="106"/>
        <v>0</v>
      </c>
      <c r="Q258" s="299">
        <f t="shared" si="106"/>
        <v>0</v>
      </c>
      <c r="R258" s="300">
        <f t="shared" si="107"/>
        <v>0</v>
      </c>
      <c r="S258" s="289">
        <v>5</v>
      </c>
      <c r="T258" s="289">
        <v>7</v>
      </c>
      <c r="U258" s="289"/>
      <c r="V258" s="289"/>
      <c r="W258" s="289"/>
      <c r="X258" s="289"/>
      <c r="Y258" s="299">
        <f t="shared" si="108"/>
        <v>5</v>
      </c>
      <c r="Z258" s="299">
        <f t="shared" si="108"/>
        <v>7</v>
      </c>
      <c r="AA258" s="10">
        <f t="shared" si="109"/>
        <v>12</v>
      </c>
      <c r="AB258" s="44">
        <f t="shared" si="110"/>
        <v>5</v>
      </c>
      <c r="AC258" s="44">
        <f t="shared" si="110"/>
        <v>7</v>
      </c>
      <c r="AD258" s="11">
        <f t="shared" si="111"/>
        <v>12</v>
      </c>
      <c r="AE258" s="12">
        <v>4</v>
      </c>
      <c r="AF258" s="12">
        <v>6</v>
      </c>
      <c r="AG258" s="10">
        <f t="shared" si="104"/>
        <v>10</v>
      </c>
      <c r="AH258" s="12">
        <v>1</v>
      </c>
      <c r="AI258" s="12">
        <v>1</v>
      </c>
      <c r="AJ258" s="10">
        <f t="shared" si="105"/>
        <v>2</v>
      </c>
      <c r="AK258" s="44">
        <f t="shared" si="112"/>
        <v>5</v>
      </c>
      <c r="AL258" s="44">
        <f t="shared" si="112"/>
        <v>7</v>
      </c>
      <c r="AM258" s="11">
        <f t="shared" si="113"/>
        <v>12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1</v>
      </c>
      <c r="AV258" s="589">
        <v>0</v>
      </c>
      <c r="AW258" s="589">
        <v>0</v>
      </c>
      <c r="AX258" s="13">
        <v>5</v>
      </c>
      <c r="AY258" s="13">
        <v>6</v>
      </c>
      <c r="AZ258" s="13">
        <v>0</v>
      </c>
      <c r="BA258" s="13">
        <v>0</v>
      </c>
      <c r="BB258" s="13">
        <v>0</v>
      </c>
      <c r="BC258" s="13">
        <v>0</v>
      </c>
      <c r="BD258" s="310">
        <f t="shared" si="114"/>
        <v>0</v>
      </c>
      <c r="BE258" s="310">
        <f t="shared" si="114"/>
        <v>1</v>
      </c>
      <c r="BF258" s="10">
        <f t="shared" si="115"/>
        <v>1</v>
      </c>
      <c r="BG258" s="311">
        <f t="shared" si="116"/>
        <v>5</v>
      </c>
      <c r="BH258" s="311">
        <f t="shared" si="116"/>
        <v>6</v>
      </c>
      <c r="BI258" s="10">
        <f t="shared" si="117"/>
        <v>11</v>
      </c>
      <c r="BJ258" s="44">
        <f t="shared" si="118"/>
        <v>5</v>
      </c>
      <c r="BK258" s="44">
        <f t="shared" si="118"/>
        <v>7</v>
      </c>
      <c r="BL258" s="11">
        <f t="shared" si="118"/>
        <v>12</v>
      </c>
      <c r="BM258" s="13">
        <v>0</v>
      </c>
      <c r="BN258" s="13">
        <v>0</v>
      </c>
      <c r="BO258" s="13">
        <v>0</v>
      </c>
      <c r="BP258" s="13">
        <v>1</v>
      </c>
      <c r="BQ258" s="13"/>
      <c r="BR258" s="13"/>
      <c r="BS258" s="13"/>
      <c r="BT258" s="13"/>
      <c r="BU258" s="299">
        <f t="shared" si="119"/>
        <v>0</v>
      </c>
      <c r="BV258" s="299">
        <f t="shared" si="119"/>
        <v>1</v>
      </c>
      <c r="BW258" s="44">
        <f t="shared" si="120"/>
        <v>0</v>
      </c>
      <c r="BX258" s="44">
        <f t="shared" si="120"/>
        <v>1</v>
      </c>
      <c r="BY258" s="11">
        <f t="shared" si="121"/>
        <v>1</v>
      </c>
      <c r="BZ258" s="14">
        <f t="shared" si="122"/>
        <v>5</v>
      </c>
      <c r="CA258" s="14">
        <f t="shared" si="122"/>
        <v>7</v>
      </c>
      <c r="CB258" s="525">
        <f t="shared" si="123"/>
        <v>0</v>
      </c>
      <c r="CC258" s="525">
        <f t="shared" si="123"/>
        <v>1</v>
      </c>
      <c r="CD258" s="312">
        <f t="shared" si="124"/>
        <v>5</v>
      </c>
      <c r="CE258" s="312">
        <f t="shared" si="124"/>
        <v>8</v>
      </c>
      <c r="CF258" s="313">
        <f t="shared" si="125"/>
        <v>13</v>
      </c>
      <c r="CG258" s="302"/>
    </row>
    <row r="259" spans="2:85" ht="14.25" x14ac:dyDescent="0.25">
      <c r="B259" s="9">
        <v>247</v>
      </c>
      <c r="C259" s="9" t="s">
        <v>267</v>
      </c>
      <c r="D259" s="37" t="s">
        <v>24</v>
      </c>
      <c r="E259" s="526">
        <v>20364309</v>
      </c>
      <c r="F259" s="527" t="s">
        <v>1030</v>
      </c>
      <c r="G259" s="9" t="s">
        <v>53</v>
      </c>
      <c r="H259" s="9"/>
      <c r="I259" s="9"/>
      <c r="J259" s="9"/>
      <c r="K259" s="9"/>
      <c r="L259" s="9"/>
      <c r="M259" s="9"/>
      <c r="N259" s="9">
        <v>0</v>
      </c>
      <c r="O259" s="9">
        <v>0</v>
      </c>
      <c r="P259" s="299">
        <f t="shared" si="106"/>
        <v>0</v>
      </c>
      <c r="Q259" s="299">
        <f t="shared" si="106"/>
        <v>0</v>
      </c>
      <c r="R259" s="300">
        <f t="shared" si="107"/>
        <v>0</v>
      </c>
      <c r="S259" s="289">
        <v>6</v>
      </c>
      <c r="T259" s="289">
        <v>6</v>
      </c>
      <c r="U259" s="289"/>
      <c r="V259" s="289"/>
      <c r="W259" s="289"/>
      <c r="X259" s="289"/>
      <c r="Y259" s="299">
        <f t="shared" si="108"/>
        <v>6</v>
      </c>
      <c r="Z259" s="299">
        <f t="shared" si="108"/>
        <v>6</v>
      </c>
      <c r="AA259" s="10">
        <f t="shared" si="109"/>
        <v>12</v>
      </c>
      <c r="AB259" s="44">
        <f t="shared" si="110"/>
        <v>6</v>
      </c>
      <c r="AC259" s="44">
        <f t="shared" si="110"/>
        <v>6</v>
      </c>
      <c r="AD259" s="11">
        <f t="shared" si="111"/>
        <v>12</v>
      </c>
      <c r="AE259" s="12">
        <v>6</v>
      </c>
      <c r="AF259" s="12">
        <v>6</v>
      </c>
      <c r="AG259" s="10">
        <f t="shared" si="104"/>
        <v>12</v>
      </c>
      <c r="AH259" s="12">
        <v>0</v>
      </c>
      <c r="AI259" s="12">
        <v>0</v>
      </c>
      <c r="AJ259" s="10">
        <f t="shared" si="105"/>
        <v>0</v>
      </c>
      <c r="AK259" s="44">
        <f t="shared" si="112"/>
        <v>6</v>
      </c>
      <c r="AL259" s="44">
        <f t="shared" si="112"/>
        <v>6</v>
      </c>
      <c r="AM259" s="11">
        <f t="shared" si="113"/>
        <v>12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3</v>
      </c>
      <c r="AU259" s="13">
        <v>1</v>
      </c>
      <c r="AV259" s="589">
        <v>0</v>
      </c>
      <c r="AW259" s="589">
        <v>0</v>
      </c>
      <c r="AX259" s="13">
        <v>3</v>
      </c>
      <c r="AY259" s="13">
        <v>5</v>
      </c>
      <c r="AZ259" s="13">
        <v>0</v>
      </c>
      <c r="BA259" s="13">
        <v>0</v>
      </c>
      <c r="BB259" s="13">
        <v>0</v>
      </c>
      <c r="BC259" s="13">
        <v>0</v>
      </c>
      <c r="BD259" s="310">
        <f t="shared" si="114"/>
        <v>3</v>
      </c>
      <c r="BE259" s="310">
        <f t="shared" si="114"/>
        <v>1</v>
      </c>
      <c r="BF259" s="10">
        <f t="shared" si="115"/>
        <v>4</v>
      </c>
      <c r="BG259" s="311">
        <f t="shared" si="116"/>
        <v>3</v>
      </c>
      <c r="BH259" s="311">
        <f t="shared" si="116"/>
        <v>5</v>
      </c>
      <c r="BI259" s="10">
        <f t="shared" si="117"/>
        <v>8</v>
      </c>
      <c r="BJ259" s="44">
        <f t="shared" si="118"/>
        <v>6</v>
      </c>
      <c r="BK259" s="44">
        <f t="shared" si="118"/>
        <v>6</v>
      </c>
      <c r="BL259" s="11">
        <f t="shared" si="118"/>
        <v>12</v>
      </c>
      <c r="BM259" s="13">
        <v>0</v>
      </c>
      <c r="BN259" s="13">
        <v>0</v>
      </c>
      <c r="BO259" s="13">
        <v>1</v>
      </c>
      <c r="BP259" s="13">
        <v>0</v>
      </c>
      <c r="BQ259" s="13"/>
      <c r="BR259" s="13"/>
      <c r="BS259" s="13"/>
      <c r="BT259" s="13"/>
      <c r="BU259" s="299">
        <f t="shared" si="119"/>
        <v>1</v>
      </c>
      <c r="BV259" s="299">
        <f t="shared" si="119"/>
        <v>0</v>
      </c>
      <c r="BW259" s="44">
        <f t="shared" si="120"/>
        <v>1</v>
      </c>
      <c r="BX259" s="44">
        <f t="shared" si="120"/>
        <v>0</v>
      </c>
      <c r="BY259" s="11">
        <f t="shared" si="121"/>
        <v>1</v>
      </c>
      <c r="BZ259" s="14">
        <f t="shared" si="122"/>
        <v>6</v>
      </c>
      <c r="CA259" s="14">
        <f t="shared" si="122"/>
        <v>6</v>
      </c>
      <c r="CB259" s="525">
        <f t="shared" si="123"/>
        <v>1</v>
      </c>
      <c r="CC259" s="525">
        <f t="shared" si="123"/>
        <v>0</v>
      </c>
      <c r="CD259" s="312">
        <f t="shared" si="124"/>
        <v>7</v>
      </c>
      <c r="CE259" s="312">
        <f t="shared" si="124"/>
        <v>6</v>
      </c>
      <c r="CF259" s="313">
        <f t="shared" si="125"/>
        <v>13</v>
      </c>
      <c r="CG259" s="302"/>
    </row>
    <row r="260" spans="2:85" ht="14.25" x14ac:dyDescent="0.25">
      <c r="B260" s="9">
        <v>248</v>
      </c>
      <c r="C260" s="9" t="s">
        <v>267</v>
      </c>
      <c r="D260" s="37" t="s">
        <v>24</v>
      </c>
      <c r="E260" s="526">
        <v>20364310</v>
      </c>
      <c r="F260" s="527" t="s">
        <v>1031</v>
      </c>
      <c r="G260" s="9" t="s">
        <v>53</v>
      </c>
      <c r="H260" s="9"/>
      <c r="I260" s="9"/>
      <c r="J260" s="9"/>
      <c r="K260" s="9"/>
      <c r="L260" s="9"/>
      <c r="M260" s="9"/>
      <c r="N260" s="9">
        <v>0</v>
      </c>
      <c r="O260" s="9">
        <v>0</v>
      </c>
      <c r="P260" s="299">
        <f t="shared" si="106"/>
        <v>0</v>
      </c>
      <c r="Q260" s="299">
        <f t="shared" si="106"/>
        <v>0</v>
      </c>
      <c r="R260" s="300">
        <f t="shared" si="107"/>
        <v>0</v>
      </c>
      <c r="S260" s="289">
        <v>12</v>
      </c>
      <c r="T260" s="289">
        <v>5</v>
      </c>
      <c r="U260" s="289"/>
      <c r="V260" s="289"/>
      <c r="W260" s="289"/>
      <c r="X260" s="289"/>
      <c r="Y260" s="299">
        <f t="shared" si="108"/>
        <v>12</v>
      </c>
      <c r="Z260" s="299">
        <f t="shared" si="108"/>
        <v>5</v>
      </c>
      <c r="AA260" s="10">
        <f t="shared" si="109"/>
        <v>17</v>
      </c>
      <c r="AB260" s="44">
        <f t="shared" si="110"/>
        <v>12</v>
      </c>
      <c r="AC260" s="44">
        <f t="shared" si="110"/>
        <v>5</v>
      </c>
      <c r="AD260" s="11">
        <f t="shared" si="111"/>
        <v>17</v>
      </c>
      <c r="AE260" s="12">
        <v>11</v>
      </c>
      <c r="AF260" s="12">
        <v>4</v>
      </c>
      <c r="AG260" s="10">
        <f t="shared" si="104"/>
        <v>15</v>
      </c>
      <c r="AH260" s="12">
        <v>1</v>
      </c>
      <c r="AI260" s="12">
        <v>1</v>
      </c>
      <c r="AJ260" s="10">
        <f t="shared" si="105"/>
        <v>2</v>
      </c>
      <c r="AK260" s="44">
        <f t="shared" si="112"/>
        <v>12</v>
      </c>
      <c r="AL260" s="44">
        <f t="shared" si="112"/>
        <v>5</v>
      </c>
      <c r="AM260" s="11">
        <f t="shared" si="113"/>
        <v>17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4</v>
      </c>
      <c r="AU260" s="13">
        <v>0</v>
      </c>
      <c r="AV260" s="589">
        <v>0</v>
      </c>
      <c r="AW260" s="589">
        <v>0</v>
      </c>
      <c r="AX260" s="13">
        <v>8</v>
      </c>
      <c r="AY260" s="13">
        <v>5</v>
      </c>
      <c r="AZ260" s="13">
        <v>0</v>
      </c>
      <c r="BA260" s="13">
        <v>0</v>
      </c>
      <c r="BB260" s="13">
        <v>0</v>
      </c>
      <c r="BC260" s="13">
        <v>0</v>
      </c>
      <c r="BD260" s="310">
        <f t="shared" si="114"/>
        <v>4</v>
      </c>
      <c r="BE260" s="310">
        <f t="shared" si="114"/>
        <v>0</v>
      </c>
      <c r="BF260" s="10">
        <f t="shared" si="115"/>
        <v>4</v>
      </c>
      <c r="BG260" s="311">
        <f t="shared" si="116"/>
        <v>8</v>
      </c>
      <c r="BH260" s="311">
        <f t="shared" si="116"/>
        <v>5</v>
      </c>
      <c r="BI260" s="10">
        <f t="shared" si="117"/>
        <v>13</v>
      </c>
      <c r="BJ260" s="44">
        <f t="shared" si="118"/>
        <v>12</v>
      </c>
      <c r="BK260" s="44">
        <f t="shared" si="118"/>
        <v>5</v>
      </c>
      <c r="BL260" s="11">
        <f t="shared" si="118"/>
        <v>17</v>
      </c>
      <c r="BM260" s="13">
        <v>0</v>
      </c>
      <c r="BN260" s="13">
        <v>0</v>
      </c>
      <c r="BO260" s="13">
        <v>1</v>
      </c>
      <c r="BP260" s="13">
        <v>0</v>
      </c>
      <c r="BQ260" s="13"/>
      <c r="BR260" s="13"/>
      <c r="BS260" s="13"/>
      <c r="BT260" s="13"/>
      <c r="BU260" s="299">
        <f t="shared" si="119"/>
        <v>1</v>
      </c>
      <c r="BV260" s="299">
        <f t="shared" si="119"/>
        <v>0</v>
      </c>
      <c r="BW260" s="44">
        <f t="shared" si="120"/>
        <v>1</v>
      </c>
      <c r="BX260" s="44">
        <f t="shared" si="120"/>
        <v>0</v>
      </c>
      <c r="BY260" s="11">
        <f t="shared" si="121"/>
        <v>1</v>
      </c>
      <c r="BZ260" s="14">
        <f t="shared" si="122"/>
        <v>12</v>
      </c>
      <c r="CA260" s="14">
        <f t="shared" si="122"/>
        <v>5</v>
      </c>
      <c r="CB260" s="525">
        <f t="shared" si="123"/>
        <v>1</v>
      </c>
      <c r="CC260" s="525">
        <f t="shared" si="123"/>
        <v>0</v>
      </c>
      <c r="CD260" s="312">
        <f t="shared" si="124"/>
        <v>13</v>
      </c>
      <c r="CE260" s="312">
        <f t="shared" si="124"/>
        <v>5</v>
      </c>
      <c r="CF260" s="313">
        <f t="shared" si="125"/>
        <v>18</v>
      </c>
      <c r="CG260" s="302"/>
    </row>
    <row r="261" spans="2:85" ht="14.25" x14ac:dyDescent="0.25">
      <c r="B261" s="9">
        <v>249</v>
      </c>
      <c r="C261" s="9" t="s">
        <v>267</v>
      </c>
      <c r="D261" s="37" t="s">
        <v>19</v>
      </c>
      <c r="E261" s="526">
        <v>20364387</v>
      </c>
      <c r="F261" s="527" t="s">
        <v>1032</v>
      </c>
      <c r="G261" s="9" t="s">
        <v>53</v>
      </c>
      <c r="H261" s="9"/>
      <c r="I261" s="9"/>
      <c r="J261" s="9"/>
      <c r="K261" s="9"/>
      <c r="L261" s="9"/>
      <c r="M261" s="9"/>
      <c r="N261" s="9">
        <v>0</v>
      </c>
      <c r="O261" s="9">
        <v>0</v>
      </c>
      <c r="P261" s="299">
        <f t="shared" si="106"/>
        <v>0</v>
      </c>
      <c r="Q261" s="299">
        <f t="shared" si="106"/>
        <v>0</v>
      </c>
      <c r="R261" s="300">
        <f t="shared" si="107"/>
        <v>0</v>
      </c>
      <c r="S261" s="289">
        <v>10</v>
      </c>
      <c r="T261" s="289">
        <v>7</v>
      </c>
      <c r="U261" s="289"/>
      <c r="V261" s="289"/>
      <c r="W261" s="289"/>
      <c r="X261" s="289"/>
      <c r="Y261" s="299">
        <f t="shared" si="108"/>
        <v>10</v>
      </c>
      <c r="Z261" s="299">
        <f t="shared" si="108"/>
        <v>7</v>
      </c>
      <c r="AA261" s="10">
        <f t="shared" si="109"/>
        <v>17</v>
      </c>
      <c r="AB261" s="44">
        <f t="shared" si="110"/>
        <v>10</v>
      </c>
      <c r="AC261" s="44">
        <f t="shared" si="110"/>
        <v>7</v>
      </c>
      <c r="AD261" s="11">
        <f t="shared" si="111"/>
        <v>17</v>
      </c>
      <c r="AE261" s="12">
        <v>10</v>
      </c>
      <c r="AF261" s="12">
        <v>7</v>
      </c>
      <c r="AG261" s="10">
        <f t="shared" si="104"/>
        <v>17</v>
      </c>
      <c r="AH261" s="12">
        <v>0</v>
      </c>
      <c r="AI261" s="12">
        <v>0</v>
      </c>
      <c r="AJ261" s="10">
        <f t="shared" si="105"/>
        <v>0</v>
      </c>
      <c r="AK261" s="44">
        <f t="shared" si="112"/>
        <v>10</v>
      </c>
      <c r="AL261" s="44">
        <f t="shared" si="112"/>
        <v>7</v>
      </c>
      <c r="AM261" s="11">
        <f t="shared" si="113"/>
        <v>17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2</v>
      </c>
      <c r="AU261" s="13">
        <v>1</v>
      </c>
      <c r="AV261" s="589">
        <v>0</v>
      </c>
      <c r="AW261" s="589">
        <v>0</v>
      </c>
      <c r="AX261" s="13">
        <v>5</v>
      </c>
      <c r="AY261" s="13">
        <v>5</v>
      </c>
      <c r="AZ261" s="13">
        <v>3</v>
      </c>
      <c r="BA261" s="13">
        <v>1</v>
      </c>
      <c r="BB261" s="13">
        <v>0</v>
      </c>
      <c r="BC261" s="13">
        <v>0</v>
      </c>
      <c r="BD261" s="310">
        <f t="shared" si="114"/>
        <v>2</v>
      </c>
      <c r="BE261" s="310">
        <f t="shared" si="114"/>
        <v>1</v>
      </c>
      <c r="BF261" s="10">
        <f t="shared" si="115"/>
        <v>3</v>
      </c>
      <c r="BG261" s="311">
        <f t="shared" si="116"/>
        <v>8</v>
      </c>
      <c r="BH261" s="311">
        <f t="shared" si="116"/>
        <v>6</v>
      </c>
      <c r="BI261" s="10">
        <f t="shared" si="117"/>
        <v>14</v>
      </c>
      <c r="BJ261" s="44">
        <f t="shared" si="118"/>
        <v>10</v>
      </c>
      <c r="BK261" s="44">
        <f t="shared" si="118"/>
        <v>7</v>
      </c>
      <c r="BL261" s="11">
        <f t="shared" si="118"/>
        <v>17</v>
      </c>
      <c r="BM261" s="13">
        <v>0</v>
      </c>
      <c r="BN261" s="13">
        <v>0</v>
      </c>
      <c r="BO261" s="13">
        <v>1</v>
      </c>
      <c r="BP261" s="13">
        <v>1</v>
      </c>
      <c r="BQ261" s="13"/>
      <c r="BR261" s="13"/>
      <c r="BS261" s="13"/>
      <c r="BT261" s="13"/>
      <c r="BU261" s="299">
        <f t="shared" si="119"/>
        <v>1</v>
      </c>
      <c r="BV261" s="299">
        <f t="shared" si="119"/>
        <v>1</v>
      </c>
      <c r="BW261" s="44">
        <f t="shared" si="120"/>
        <v>1</v>
      </c>
      <c r="BX261" s="44">
        <f t="shared" si="120"/>
        <v>1</v>
      </c>
      <c r="BY261" s="11">
        <f t="shared" si="121"/>
        <v>2</v>
      </c>
      <c r="BZ261" s="14">
        <f t="shared" si="122"/>
        <v>10</v>
      </c>
      <c r="CA261" s="14">
        <f t="shared" si="122"/>
        <v>7</v>
      </c>
      <c r="CB261" s="525">
        <f t="shared" si="123"/>
        <v>1</v>
      </c>
      <c r="CC261" s="525">
        <f t="shared" si="123"/>
        <v>1</v>
      </c>
      <c r="CD261" s="312">
        <f t="shared" si="124"/>
        <v>11</v>
      </c>
      <c r="CE261" s="312">
        <f t="shared" si="124"/>
        <v>8</v>
      </c>
      <c r="CF261" s="313">
        <f t="shared" si="125"/>
        <v>19</v>
      </c>
      <c r="CG261" s="302"/>
    </row>
    <row r="262" spans="2:85" ht="14.25" x14ac:dyDescent="0.25">
      <c r="B262" s="9">
        <v>250</v>
      </c>
      <c r="C262" s="9" t="s">
        <v>267</v>
      </c>
      <c r="D262" s="37" t="s">
        <v>25</v>
      </c>
      <c r="E262" s="526">
        <v>20364317</v>
      </c>
      <c r="F262" s="527" t="s">
        <v>1033</v>
      </c>
      <c r="G262" s="9" t="s">
        <v>53</v>
      </c>
      <c r="H262" s="9"/>
      <c r="I262" s="9"/>
      <c r="J262" s="9"/>
      <c r="K262" s="9"/>
      <c r="L262" s="9"/>
      <c r="M262" s="9"/>
      <c r="N262" s="9">
        <v>0</v>
      </c>
      <c r="O262" s="9">
        <v>0</v>
      </c>
      <c r="P262" s="299">
        <f t="shared" si="106"/>
        <v>0</v>
      </c>
      <c r="Q262" s="299">
        <f t="shared" si="106"/>
        <v>0</v>
      </c>
      <c r="R262" s="300">
        <f t="shared" si="107"/>
        <v>0</v>
      </c>
      <c r="S262" s="289">
        <v>2</v>
      </c>
      <c r="T262" s="289">
        <v>5</v>
      </c>
      <c r="U262" s="289"/>
      <c r="V262" s="289"/>
      <c r="W262" s="289"/>
      <c r="X262" s="289"/>
      <c r="Y262" s="299">
        <f t="shared" si="108"/>
        <v>2</v>
      </c>
      <c r="Z262" s="299">
        <f t="shared" si="108"/>
        <v>5</v>
      </c>
      <c r="AA262" s="10">
        <f t="shared" si="109"/>
        <v>7</v>
      </c>
      <c r="AB262" s="44">
        <f t="shared" si="110"/>
        <v>2</v>
      </c>
      <c r="AC262" s="44">
        <f t="shared" si="110"/>
        <v>5</v>
      </c>
      <c r="AD262" s="11">
        <f t="shared" si="111"/>
        <v>7</v>
      </c>
      <c r="AE262" s="12">
        <v>2</v>
      </c>
      <c r="AF262" s="12">
        <v>4</v>
      </c>
      <c r="AG262" s="10">
        <f t="shared" si="104"/>
        <v>6</v>
      </c>
      <c r="AH262" s="12">
        <v>0</v>
      </c>
      <c r="AI262" s="12">
        <v>1</v>
      </c>
      <c r="AJ262" s="10">
        <f t="shared" si="105"/>
        <v>1</v>
      </c>
      <c r="AK262" s="44">
        <f t="shared" si="112"/>
        <v>2</v>
      </c>
      <c r="AL262" s="44">
        <f t="shared" si="112"/>
        <v>5</v>
      </c>
      <c r="AM262" s="11">
        <f t="shared" si="113"/>
        <v>7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589">
        <v>0</v>
      </c>
      <c r="AW262" s="589">
        <v>0</v>
      </c>
      <c r="AX262" s="13">
        <v>2</v>
      </c>
      <c r="AY262" s="13">
        <v>5</v>
      </c>
      <c r="AZ262" s="13">
        <v>0</v>
      </c>
      <c r="BA262" s="13">
        <v>0</v>
      </c>
      <c r="BB262" s="13">
        <v>0</v>
      </c>
      <c r="BC262" s="13">
        <v>0</v>
      </c>
      <c r="BD262" s="310">
        <f t="shared" si="114"/>
        <v>0</v>
      </c>
      <c r="BE262" s="310">
        <f t="shared" si="114"/>
        <v>0</v>
      </c>
      <c r="BF262" s="10">
        <f t="shared" si="115"/>
        <v>0</v>
      </c>
      <c r="BG262" s="311">
        <f t="shared" si="116"/>
        <v>2</v>
      </c>
      <c r="BH262" s="311">
        <f t="shared" si="116"/>
        <v>5</v>
      </c>
      <c r="BI262" s="10">
        <f t="shared" si="117"/>
        <v>7</v>
      </c>
      <c r="BJ262" s="44">
        <f t="shared" si="118"/>
        <v>2</v>
      </c>
      <c r="BK262" s="44">
        <f t="shared" si="118"/>
        <v>5</v>
      </c>
      <c r="BL262" s="11">
        <f t="shared" si="118"/>
        <v>7</v>
      </c>
      <c r="BM262" s="13">
        <v>0</v>
      </c>
      <c r="BN262" s="13">
        <v>0</v>
      </c>
      <c r="BO262" s="13">
        <v>1</v>
      </c>
      <c r="BP262" s="13">
        <v>2</v>
      </c>
      <c r="BQ262" s="13"/>
      <c r="BR262" s="13"/>
      <c r="BS262" s="13"/>
      <c r="BT262" s="13"/>
      <c r="BU262" s="299">
        <f t="shared" si="119"/>
        <v>1</v>
      </c>
      <c r="BV262" s="299">
        <f t="shared" si="119"/>
        <v>2</v>
      </c>
      <c r="BW262" s="44">
        <f t="shared" si="120"/>
        <v>1</v>
      </c>
      <c r="BX262" s="44">
        <f t="shared" si="120"/>
        <v>2</v>
      </c>
      <c r="BY262" s="11">
        <f t="shared" si="121"/>
        <v>3</v>
      </c>
      <c r="BZ262" s="14">
        <f t="shared" si="122"/>
        <v>2</v>
      </c>
      <c r="CA262" s="14">
        <f t="shared" si="122"/>
        <v>5</v>
      </c>
      <c r="CB262" s="525">
        <f t="shared" si="123"/>
        <v>1</v>
      </c>
      <c r="CC262" s="525">
        <f t="shared" si="123"/>
        <v>2</v>
      </c>
      <c r="CD262" s="312">
        <f t="shared" si="124"/>
        <v>3</v>
      </c>
      <c r="CE262" s="312">
        <f t="shared" si="124"/>
        <v>7</v>
      </c>
      <c r="CF262" s="313">
        <f t="shared" si="125"/>
        <v>10</v>
      </c>
      <c r="CG262" s="302"/>
    </row>
    <row r="263" spans="2:85" ht="14.25" x14ac:dyDescent="0.25">
      <c r="B263" s="9">
        <v>251</v>
      </c>
      <c r="C263" s="9" t="s">
        <v>267</v>
      </c>
      <c r="D263" s="37" t="s">
        <v>22</v>
      </c>
      <c r="E263" s="526">
        <v>20364398</v>
      </c>
      <c r="F263" s="527" t="s">
        <v>1034</v>
      </c>
      <c r="G263" s="9" t="s">
        <v>53</v>
      </c>
      <c r="H263" s="9"/>
      <c r="I263" s="9"/>
      <c r="J263" s="9"/>
      <c r="K263" s="9"/>
      <c r="L263" s="9"/>
      <c r="M263" s="9"/>
      <c r="N263" s="9">
        <v>0</v>
      </c>
      <c r="O263" s="9">
        <v>0</v>
      </c>
      <c r="P263" s="299">
        <f t="shared" si="106"/>
        <v>0</v>
      </c>
      <c r="Q263" s="299">
        <f t="shared" si="106"/>
        <v>0</v>
      </c>
      <c r="R263" s="300">
        <f t="shared" si="107"/>
        <v>0</v>
      </c>
      <c r="S263" s="289">
        <v>3</v>
      </c>
      <c r="T263" s="289">
        <v>1</v>
      </c>
      <c r="U263" s="289"/>
      <c r="V263" s="289"/>
      <c r="W263" s="289"/>
      <c r="X263" s="289"/>
      <c r="Y263" s="299">
        <f t="shared" si="108"/>
        <v>3</v>
      </c>
      <c r="Z263" s="299">
        <f t="shared" si="108"/>
        <v>1</v>
      </c>
      <c r="AA263" s="10">
        <f t="shared" si="109"/>
        <v>4</v>
      </c>
      <c r="AB263" s="44">
        <f t="shared" si="110"/>
        <v>3</v>
      </c>
      <c r="AC263" s="44">
        <f t="shared" si="110"/>
        <v>1</v>
      </c>
      <c r="AD263" s="11">
        <f t="shared" si="111"/>
        <v>4</v>
      </c>
      <c r="AE263" s="12">
        <v>3</v>
      </c>
      <c r="AF263" s="12">
        <v>1</v>
      </c>
      <c r="AG263" s="10">
        <f t="shared" si="104"/>
        <v>4</v>
      </c>
      <c r="AH263" s="12">
        <v>0</v>
      </c>
      <c r="AI263" s="12">
        <v>0</v>
      </c>
      <c r="AJ263" s="10">
        <f t="shared" si="105"/>
        <v>0</v>
      </c>
      <c r="AK263" s="44">
        <f t="shared" si="112"/>
        <v>3</v>
      </c>
      <c r="AL263" s="44">
        <f t="shared" si="112"/>
        <v>1</v>
      </c>
      <c r="AM263" s="11">
        <f t="shared" si="113"/>
        <v>4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589">
        <v>0</v>
      </c>
      <c r="AW263" s="589">
        <v>0</v>
      </c>
      <c r="AX263" s="13">
        <v>3</v>
      </c>
      <c r="AY263" s="13">
        <v>1</v>
      </c>
      <c r="AZ263" s="13">
        <v>0</v>
      </c>
      <c r="BA263" s="13">
        <v>0</v>
      </c>
      <c r="BB263" s="13">
        <v>0</v>
      </c>
      <c r="BC263" s="13">
        <v>0</v>
      </c>
      <c r="BD263" s="310">
        <f t="shared" si="114"/>
        <v>0</v>
      </c>
      <c r="BE263" s="310">
        <f t="shared" si="114"/>
        <v>0</v>
      </c>
      <c r="BF263" s="10">
        <f t="shared" si="115"/>
        <v>0</v>
      </c>
      <c r="BG263" s="311">
        <f t="shared" si="116"/>
        <v>3</v>
      </c>
      <c r="BH263" s="311">
        <f t="shared" si="116"/>
        <v>1</v>
      </c>
      <c r="BI263" s="10">
        <f t="shared" si="117"/>
        <v>4</v>
      </c>
      <c r="BJ263" s="44">
        <f t="shared" si="118"/>
        <v>3</v>
      </c>
      <c r="BK263" s="44">
        <f t="shared" si="118"/>
        <v>1</v>
      </c>
      <c r="BL263" s="11">
        <f t="shared" si="118"/>
        <v>4</v>
      </c>
      <c r="BM263" s="13">
        <v>0</v>
      </c>
      <c r="BN263" s="13">
        <v>0</v>
      </c>
      <c r="BO263" s="13">
        <v>0</v>
      </c>
      <c r="BP263" s="13">
        <v>0</v>
      </c>
      <c r="BQ263" s="13"/>
      <c r="BR263" s="13"/>
      <c r="BS263" s="13"/>
      <c r="BT263" s="13"/>
      <c r="BU263" s="299">
        <f t="shared" si="119"/>
        <v>0</v>
      </c>
      <c r="BV263" s="299">
        <f t="shared" si="119"/>
        <v>0</v>
      </c>
      <c r="BW263" s="44">
        <f t="shared" si="120"/>
        <v>0</v>
      </c>
      <c r="BX263" s="44">
        <f t="shared" si="120"/>
        <v>0</v>
      </c>
      <c r="BY263" s="11">
        <f t="shared" si="121"/>
        <v>0</v>
      </c>
      <c r="BZ263" s="14">
        <f t="shared" si="122"/>
        <v>3</v>
      </c>
      <c r="CA263" s="14">
        <f t="shared" si="122"/>
        <v>1</v>
      </c>
      <c r="CB263" s="525">
        <f t="shared" si="123"/>
        <v>0</v>
      </c>
      <c r="CC263" s="525">
        <f t="shared" si="123"/>
        <v>0</v>
      </c>
      <c r="CD263" s="312">
        <f t="shared" si="124"/>
        <v>3</v>
      </c>
      <c r="CE263" s="312">
        <f t="shared" si="124"/>
        <v>1</v>
      </c>
      <c r="CF263" s="313">
        <f t="shared" si="125"/>
        <v>4</v>
      </c>
      <c r="CG263" s="302"/>
    </row>
    <row r="264" spans="2:85" ht="14.25" x14ac:dyDescent="0.25">
      <c r="B264" s="9">
        <v>252</v>
      </c>
      <c r="C264" s="9" t="s">
        <v>267</v>
      </c>
      <c r="D264" s="37" t="s">
        <v>32</v>
      </c>
      <c r="E264" s="526">
        <v>60727452</v>
      </c>
      <c r="F264" s="527" t="s">
        <v>1035</v>
      </c>
      <c r="G264" s="9" t="s">
        <v>53</v>
      </c>
      <c r="H264" s="9"/>
      <c r="I264" s="9"/>
      <c r="J264" s="9"/>
      <c r="K264" s="9"/>
      <c r="L264" s="9"/>
      <c r="M264" s="9"/>
      <c r="N264" s="9">
        <v>0</v>
      </c>
      <c r="O264" s="9">
        <v>1</v>
      </c>
      <c r="P264" s="299">
        <f t="shared" si="106"/>
        <v>0</v>
      </c>
      <c r="Q264" s="299">
        <f t="shared" si="106"/>
        <v>1</v>
      </c>
      <c r="R264" s="300">
        <f t="shared" si="107"/>
        <v>1</v>
      </c>
      <c r="S264" s="289">
        <v>7</v>
      </c>
      <c r="T264" s="289">
        <v>5</v>
      </c>
      <c r="U264" s="289"/>
      <c r="V264" s="289"/>
      <c r="W264" s="289"/>
      <c r="X264" s="289"/>
      <c r="Y264" s="299">
        <f t="shared" si="108"/>
        <v>7</v>
      </c>
      <c r="Z264" s="299">
        <f t="shared" si="108"/>
        <v>5</v>
      </c>
      <c r="AA264" s="10">
        <f t="shared" si="109"/>
        <v>12</v>
      </c>
      <c r="AB264" s="44">
        <f t="shared" si="110"/>
        <v>7</v>
      </c>
      <c r="AC264" s="44">
        <f t="shared" si="110"/>
        <v>6</v>
      </c>
      <c r="AD264" s="11">
        <f t="shared" si="111"/>
        <v>13</v>
      </c>
      <c r="AE264" s="12">
        <v>7</v>
      </c>
      <c r="AF264" s="12">
        <v>5</v>
      </c>
      <c r="AG264" s="10">
        <f t="shared" si="104"/>
        <v>12</v>
      </c>
      <c r="AH264" s="12">
        <v>0</v>
      </c>
      <c r="AI264" s="12">
        <v>1</v>
      </c>
      <c r="AJ264" s="10">
        <f t="shared" si="105"/>
        <v>1</v>
      </c>
      <c r="AK264" s="44">
        <f t="shared" si="112"/>
        <v>7</v>
      </c>
      <c r="AL264" s="44">
        <f t="shared" si="112"/>
        <v>6</v>
      </c>
      <c r="AM264" s="11">
        <f t="shared" si="113"/>
        <v>13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589">
        <v>0</v>
      </c>
      <c r="AW264" s="589">
        <v>0</v>
      </c>
      <c r="AX264" s="13">
        <v>7</v>
      </c>
      <c r="AY264" s="13">
        <v>6</v>
      </c>
      <c r="AZ264" s="13">
        <v>0</v>
      </c>
      <c r="BA264" s="13">
        <v>0</v>
      </c>
      <c r="BB264" s="13">
        <v>0</v>
      </c>
      <c r="BC264" s="13">
        <v>0</v>
      </c>
      <c r="BD264" s="310">
        <f t="shared" si="114"/>
        <v>0</v>
      </c>
      <c r="BE264" s="310">
        <f t="shared" si="114"/>
        <v>0</v>
      </c>
      <c r="BF264" s="10">
        <f t="shared" si="115"/>
        <v>0</v>
      </c>
      <c r="BG264" s="311">
        <f t="shared" si="116"/>
        <v>7</v>
      </c>
      <c r="BH264" s="311">
        <f t="shared" si="116"/>
        <v>6</v>
      </c>
      <c r="BI264" s="10">
        <f t="shared" si="117"/>
        <v>13</v>
      </c>
      <c r="BJ264" s="44">
        <f t="shared" si="118"/>
        <v>7</v>
      </c>
      <c r="BK264" s="44">
        <f t="shared" si="118"/>
        <v>6</v>
      </c>
      <c r="BL264" s="11">
        <f t="shared" si="118"/>
        <v>13</v>
      </c>
      <c r="BM264" s="13">
        <v>0</v>
      </c>
      <c r="BN264" s="13">
        <v>0</v>
      </c>
      <c r="BO264" s="13">
        <v>2</v>
      </c>
      <c r="BP264" s="13">
        <v>0</v>
      </c>
      <c r="BQ264" s="13"/>
      <c r="BR264" s="13"/>
      <c r="BS264" s="13"/>
      <c r="BT264" s="13"/>
      <c r="BU264" s="299">
        <f t="shared" si="119"/>
        <v>2</v>
      </c>
      <c r="BV264" s="299">
        <f t="shared" si="119"/>
        <v>0</v>
      </c>
      <c r="BW264" s="44">
        <f t="shared" si="120"/>
        <v>2</v>
      </c>
      <c r="BX264" s="44">
        <f t="shared" si="120"/>
        <v>0</v>
      </c>
      <c r="BY264" s="11">
        <f t="shared" si="121"/>
        <v>2</v>
      </c>
      <c r="BZ264" s="14">
        <f t="shared" si="122"/>
        <v>7</v>
      </c>
      <c r="CA264" s="14">
        <f t="shared" si="122"/>
        <v>6</v>
      </c>
      <c r="CB264" s="525">
        <f t="shared" si="123"/>
        <v>2</v>
      </c>
      <c r="CC264" s="525">
        <f t="shared" si="123"/>
        <v>0</v>
      </c>
      <c r="CD264" s="312">
        <f t="shared" si="124"/>
        <v>9</v>
      </c>
      <c r="CE264" s="312">
        <f t="shared" si="124"/>
        <v>6</v>
      </c>
      <c r="CF264" s="313">
        <f t="shared" si="125"/>
        <v>15</v>
      </c>
      <c r="CG264" s="302"/>
    </row>
    <row r="265" spans="2:85" ht="14.25" x14ac:dyDescent="0.25">
      <c r="B265" s="9">
        <v>253</v>
      </c>
      <c r="C265" s="9" t="s">
        <v>267</v>
      </c>
      <c r="D265" s="37" t="s">
        <v>20</v>
      </c>
      <c r="E265" s="526">
        <v>60727451</v>
      </c>
      <c r="F265" s="527" t="s">
        <v>1036</v>
      </c>
      <c r="G265" s="9" t="s">
        <v>53</v>
      </c>
      <c r="H265" s="9"/>
      <c r="I265" s="9"/>
      <c r="J265" s="9"/>
      <c r="K265" s="9"/>
      <c r="L265" s="9"/>
      <c r="M265" s="9"/>
      <c r="N265" s="9">
        <v>0</v>
      </c>
      <c r="O265" s="9">
        <v>1</v>
      </c>
      <c r="P265" s="299">
        <f t="shared" si="106"/>
        <v>0</v>
      </c>
      <c r="Q265" s="299">
        <f t="shared" si="106"/>
        <v>1</v>
      </c>
      <c r="R265" s="300">
        <f t="shared" si="107"/>
        <v>1</v>
      </c>
      <c r="S265" s="289">
        <v>7</v>
      </c>
      <c r="T265" s="289">
        <v>9</v>
      </c>
      <c r="U265" s="289"/>
      <c r="V265" s="289"/>
      <c r="W265" s="289"/>
      <c r="X265" s="289"/>
      <c r="Y265" s="299">
        <f t="shared" si="108"/>
        <v>7</v>
      </c>
      <c r="Z265" s="299">
        <f t="shared" si="108"/>
        <v>9</v>
      </c>
      <c r="AA265" s="10">
        <f t="shared" si="109"/>
        <v>16</v>
      </c>
      <c r="AB265" s="44">
        <f t="shared" si="110"/>
        <v>7</v>
      </c>
      <c r="AC265" s="44">
        <f t="shared" si="110"/>
        <v>10</v>
      </c>
      <c r="AD265" s="11">
        <f t="shared" si="111"/>
        <v>17</v>
      </c>
      <c r="AE265" s="12">
        <v>6</v>
      </c>
      <c r="AF265" s="12">
        <v>9</v>
      </c>
      <c r="AG265" s="10">
        <f t="shared" si="104"/>
        <v>15</v>
      </c>
      <c r="AH265" s="12">
        <v>1</v>
      </c>
      <c r="AI265" s="12">
        <v>1</v>
      </c>
      <c r="AJ265" s="10">
        <f t="shared" si="105"/>
        <v>2</v>
      </c>
      <c r="AK265" s="44">
        <f t="shared" si="112"/>
        <v>7</v>
      </c>
      <c r="AL265" s="44">
        <f t="shared" si="112"/>
        <v>10</v>
      </c>
      <c r="AM265" s="11">
        <f t="shared" si="113"/>
        <v>17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2</v>
      </c>
      <c r="AU265" s="13">
        <v>0</v>
      </c>
      <c r="AV265" s="589">
        <v>0</v>
      </c>
      <c r="AW265" s="589">
        <v>0</v>
      </c>
      <c r="AX265" s="13">
        <v>5</v>
      </c>
      <c r="AY265" s="13">
        <v>10</v>
      </c>
      <c r="AZ265" s="13">
        <v>0</v>
      </c>
      <c r="BA265" s="13">
        <v>0</v>
      </c>
      <c r="BB265" s="13">
        <v>0</v>
      </c>
      <c r="BC265" s="13">
        <v>0</v>
      </c>
      <c r="BD265" s="310">
        <f t="shared" si="114"/>
        <v>2</v>
      </c>
      <c r="BE265" s="310">
        <f t="shared" si="114"/>
        <v>0</v>
      </c>
      <c r="BF265" s="10">
        <f t="shared" si="115"/>
        <v>2</v>
      </c>
      <c r="BG265" s="311">
        <f t="shared" si="116"/>
        <v>5</v>
      </c>
      <c r="BH265" s="311">
        <f t="shared" si="116"/>
        <v>10</v>
      </c>
      <c r="BI265" s="10">
        <f t="shared" si="117"/>
        <v>15</v>
      </c>
      <c r="BJ265" s="44">
        <f t="shared" si="118"/>
        <v>7</v>
      </c>
      <c r="BK265" s="44">
        <f t="shared" si="118"/>
        <v>10</v>
      </c>
      <c r="BL265" s="11">
        <f t="shared" si="118"/>
        <v>17</v>
      </c>
      <c r="BM265" s="13">
        <v>0</v>
      </c>
      <c r="BN265" s="13">
        <v>0</v>
      </c>
      <c r="BO265" s="13">
        <v>0</v>
      </c>
      <c r="BP265" s="13">
        <v>0</v>
      </c>
      <c r="BQ265" s="13"/>
      <c r="BR265" s="13"/>
      <c r="BS265" s="13"/>
      <c r="BT265" s="13"/>
      <c r="BU265" s="299">
        <f t="shared" si="119"/>
        <v>0</v>
      </c>
      <c r="BV265" s="299">
        <f t="shared" si="119"/>
        <v>0</v>
      </c>
      <c r="BW265" s="44">
        <f t="shared" si="120"/>
        <v>0</v>
      </c>
      <c r="BX265" s="44">
        <f t="shared" si="120"/>
        <v>0</v>
      </c>
      <c r="BY265" s="11">
        <f t="shared" si="121"/>
        <v>0</v>
      </c>
      <c r="BZ265" s="14">
        <f t="shared" si="122"/>
        <v>7</v>
      </c>
      <c r="CA265" s="14">
        <f t="shared" si="122"/>
        <v>10</v>
      </c>
      <c r="CB265" s="525">
        <f t="shared" si="123"/>
        <v>0</v>
      </c>
      <c r="CC265" s="525">
        <f t="shared" si="123"/>
        <v>0</v>
      </c>
      <c r="CD265" s="312">
        <f t="shared" si="124"/>
        <v>7</v>
      </c>
      <c r="CE265" s="312">
        <f t="shared" si="124"/>
        <v>10</v>
      </c>
      <c r="CF265" s="313">
        <f t="shared" si="125"/>
        <v>17</v>
      </c>
      <c r="CG265" s="302"/>
    </row>
    <row r="266" spans="2:85" ht="14.25" x14ac:dyDescent="0.25">
      <c r="B266" s="9">
        <v>254</v>
      </c>
      <c r="C266" s="9" t="s">
        <v>267</v>
      </c>
      <c r="D266" s="37" t="s">
        <v>21</v>
      </c>
      <c r="E266" s="526">
        <v>60727449</v>
      </c>
      <c r="F266" s="527" t="s">
        <v>1037</v>
      </c>
      <c r="G266" s="9" t="s">
        <v>53</v>
      </c>
      <c r="H266" s="9"/>
      <c r="I266" s="9"/>
      <c r="J266" s="9"/>
      <c r="K266" s="9"/>
      <c r="L266" s="9"/>
      <c r="M266" s="9"/>
      <c r="N266" s="9">
        <v>0</v>
      </c>
      <c r="O266" s="9">
        <v>0</v>
      </c>
      <c r="P266" s="299">
        <f t="shared" si="106"/>
        <v>0</v>
      </c>
      <c r="Q266" s="299">
        <f t="shared" si="106"/>
        <v>0</v>
      </c>
      <c r="R266" s="300">
        <f t="shared" si="107"/>
        <v>0</v>
      </c>
      <c r="S266" s="289">
        <v>8</v>
      </c>
      <c r="T266" s="289">
        <v>8</v>
      </c>
      <c r="U266" s="289"/>
      <c r="V266" s="289"/>
      <c r="W266" s="289"/>
      <c r="X266" s="289"/>
      <c r="Y266" s="299">
        <f t="shared" si="108"/>
        <v>8</v>
      </c>
      <c r="Z266" s="299">
        <f t="shared" si="108"/>
        <v>8</v>
      </c>
      <c r="AA266" s="10">
        <f t="shared" si="109"/>
        <v>16</v>
      </c>
      <c r="AB266" s="44">
        <f t="shared" si="110"/>
        <v>8</v>
      </c>
      <c r="AC266" s="44">
        <f t="shared" si="110"/>
        <v>8</v>
      </c>
      <c r="AD266" s="11">
        <f t="shared" si="111"/>
        <v>16</v>
      </c>
      <c r="AE266" s="12">
        <v>7</v>
      </c>
      <c r="AF266" s="12">
        <v>5</v>
      </c>
      <c r="AG266" s="10">
        <f t="shared" si="104"/>
        <v>12</v>
      </c>
      <c r="AH266" s="12">
        <v>1</v>
      </c>
      <c r="AI266" s="12">
        <v>3</v>
      </c>
      <c r="AJ266" s="10">
        <f t="shared" si="105"/>
        <v>4</v>
      </c>
      <c r="AK266" s="44">
        <f t="shared" si="112"/>
        <v>8</v>
      </c>
      <c r="AL266" s="44">
        <f t="shared" si="112"/>
        <v>8</v>
      </c>
      <c r="AM266" s="11">
        <f t="shared" si="113"/>
        <v>16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2</v>
      </c>
      <c r="AU266" s="13">
        <v>0</v>
      </c>
      <c r="AV266" s="589">
        <v>0</v>
      </c>
      <c r="AW266" s="589">
        <v>0</v>
      </c>
      <c r="AX266" s="13">
        <v>6</v>
      </c>
      <c r="AY266" s="13">
        <v>8</v>
      </c>
      <c r="AZ266" s="13">
        <v>0</v>
      </c>
      <c r="BA266" s="13">
        <v>0</v>
      </c>
      <c r="BB266" s="13">
        <v>0</v>
      </c>
      <c r="BC266" s="13">
        <v>0</v>
      </c>
      <c r="BD266" s="310">
        <f t="shared" si="114"/>
        <v>2</v>
      </c>
      <c r="BE266" s="310">
        <f t="shared" si="114"/>
        <v>0</v>
      </c>
      <c r="BF266" s="10">
        <f t="shared" si="115"/>
        <v>2</v>
      </c>
      <c r="BG266" s="311">
        <f t="shared" si="116"/>
        <v>6</v>
      </c>
      <c r="BH266" s="311">
        <f t="shared" si="116"/>
        <v>8</v>
      </c>
      <c r="BI266" s="10">
        <f t="shared" si="117"/>
        <v>14</v>
      </c>
      <c r="BJ266" s="44">
        <f t="shared" si="118"/>
        <v>8</v>
      </c>
      <c r="BK266" s="44">
        <f t="shared" si="118"/>
        <v>8</v>
      </c>
      <c r="BL266" s="11">
        <f t="shared" si="118"/>
        <v>16</v>
      </c>
      <c r="BM266" s="13">
        <v>0</v>
      </c>
      <c r="BN266" s="13">
        <v>0</v>
      </c>
      <c r="BO266" s="13">
        <v>1</v>
      </c>
      <c r="BP266" s="13">
        <v>2</v>
      </c>
      <c r="BQ266" s="13"/>
      <c r="BR266" s="13"/>
      <c r="BS266" s="13"/>
      <c r="BT266" s="13"/>
      <c r="BU266" s="299">
        <f t="shared" si="119"/>
        <v>1</v>
      </c>
      <c r="BV266" s="299">
        <f t="shared" si="119"/>
        <v>2</v>
      </c>
      <c r="BW266" s="44">
        <f t="shared" si="120"/>
        <v>1</v>
      </c>
      <c r="BX266" s="44">
        <f t="shared" si="120"/>
        <v>2</v>
      </c>
      <c r="BY266" s="11">
        <f t="shared" si="121"/>
        <v>3</v>
      </c>
      <c r="BZ266" s="14">
        <f t="shared" si="122"/>
        <v>8</v>
      </c>
      <c r="CA266" s="14">
        <f t="shared" si="122"/>
        <v>8</v>
      </c>
      <c r="CB266" s="525">
        <f t="shared" si="123"/>
        <v>1</v>
      </c>
      <c r="CC266" s="525">
        <f t="shared" si="123"/>
        <v>2</v>
      </c>
      <c r="CD266" s="312">
        <f t="shared" si="124"/>
        <v>9</v>
      </c>
      <c r="CE266" s="312">
        <f t="shared" si="124"/>
        <v>10</v>
      </c>
      <c r="CF266" s="313">
        <f t="shared" si="125"/>
        <v>19</v>
      </c>
      <c r="CG266" s="302"/>
    </row>
    <row r="267" spans="2:85" ht="14.25" x14ac:dyDescent="0.25">
      <c r="B267" s="9">
        <v>255</v>
      </c>
      <c r="C267" s="9" t="s">
        <v>267</v>
      </c>
      <c r="D267" s="37" t="s">
        <v>19</v>
      </c>
      <c r="E267" s="526">
        <v>60727453</v>
      </c>
      <c r="F267" s="527" t="s">
        <v>1038</v>
      </c>
      <c r="G267" s="9" t="s">
        <v>53</v>
      </c>
      <c r="H267" s="9"/>
      <c r="I267" s="9"/>
      <c r="J267" s="9"/>
      <c r="K267" s="9"/>
      <c r="L267" s="9"/>
      <c r="M267" s="9"/>
      <c r="N267" s="9">
        <v>0</v>
      </c>
      <c r="O267" s="9">
        <v>0</v>
      </c>
      <c r="P267" s="299">
        <f t="shared" si="106"/>
        <v>0</v>
      </c>
      <c r="Q267" s="299">
        <f t="shared" si="106"/>
        <v>0</v>
      </c>
      <c r="R267" s="300">
        <f t="shared" si="107"/>
        <v>0</v>
      </c>
      <c r="S267" s="289">
        <v>5</v>
      </c>
      <c r="T267" s="289">
        <v>4</v>
      </c>
      <c r="U267" s="289"/>
      <c r="V267" s="289"/>
      <c r="W267" s="289"/>
      <c r="X267" s="289"/>
      <c r="Y267" s="299">
        <f t="shared" si="108"/>
        <v>5</v>
      </c>
      <c r="Z267" s="299">
        <f t="shared" si="108"/>
        <v>4</v>
      </c>
      <c r="AA267" s="10">
        <f t="shared" si="109"/>
        <v>9</v>
      </c>
      <c r="AB267" s="44">
        <f t="shared" si="110"/>
        <v>5</v>
      </c>
      <c r="AC267" s="44">
        <f t="shared" si="110"/>
        <v>4</v>
      </c>
      <c r="AD267" s="11">
        <f t="shared" si="111"/>
        <v>9</v>
      </c>
      <c r="AE267" s="12">
        <v>5</v>
      </c>
      <c r="AF267" s="12">
        <v>4</v>
      </c>
      <c r="AG267" s="10">
        <f t="shared" si="104"/>
        <v>9</v>
      </c>
      <c r="AH267" s="12">
        <v>0</v>
      </c>
      <c r="AI267" s="12">
        <v>0</v>
      </c>
      <c r="AJ267" s="10">
        <f t="shared" si="105"/>
        <v>0</v>
      </c>
      <c r="AK267" s="44">
        <f t="shared" si="112"/>
        <v>5</v>
      </c>
      <c r="AL267" s="44">
        <f t="shared" si="112"/>
        <v>4</v>
      </c>
      <c r="AM267" s="11">
        <f t="shared" si="113"/>
        <v>9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589">
        <v>0</v>
      </c>
      <c r="AW267" s="589">
        <v>0</v>
      </c>
      <c r="AX267" s="13">
        <v>5</v>
      </c>
      <c r="AY267" s="13">
        <v>4</v>
      </c>
      <c r="AZ267" s="13">
        <v>0</v>
      </c>
      <c r="BA267" s="13">
        <v>0</v>
      </c>
      <c r="BB267" s="13">
        <v>0</v>
      </c>
      <c r="BC267" s="13">
        <v>0</v>
      </c>
      <c r="BD267" s="310">
        <f t="shared" si="114"/>
        <v>0</v>
      </c>
      <c r="BE267" s="310">
        <f t="shared" si="114"/>
        <v>0</v>
      </c>
      <c r="BF267" s="10">
        <f t="shared" si="115"/>
        <v>0</v>
      </c>
      <c r="BG267" s="311">
        <f t="shared" si="116"/>
        <v>5</v>
      </c>
      <c r="BH267" s="311">
        <f t="shared" si="116"/>
        <v>4</v>
      </c>
      <c r="BI267" s="10">
        <f t="shared" si="117"/>
        <v>9</v>
      </c>
      <c r="BJ267" s="44">
        <f t="shared" si="118"/>
        <v>5</v>
      </c>
      <c r="BK267" s="44">
        <f t="shared" si="118"/>
        <v>4</v>
      </c>
      <c r="BL267" s="11">
        <f t="shared" si="118"/>
        <v>9</v>
      </c>
      <c r="BM267" s="13">
        <v>0</v>
      </c>
      <c r="BN267" s="13">
        <v>0</v>
      </c>
      <c r="BO267" s="13">
        <v>1</v>
      </c>
      <c r="BP267" s="13">
        <v>1</v>
      </c>
      <c r="BQ267" s="13"/>
      <c r="BR267" s="13"/>
      <c r="BS267" s="13"/>
      <c r="BT267" s="13"/>
      <c r="BU267" s="299">
        <f t="shared" si="119"/>
        <v>1</v>
      </c>
      <c r="BV267" s="299">
        <f t="shared" si="119"/>
        <v>1</v>
      </c>
      <c r="BW267" s="44">
        <f t="shared" si="120"/>
        <v>1</v>
      </c>
      <c r="BX267" s="44">
        <f t="shared" si="120"/>
        <v>1</v>
      </c>
      <c r="BY267" s="11">
        <f t="shared" si="121"/>
        <v>2</v>
      </c>
      <c r="BZ267" s="14">
        <f t="shared" si="122"/>
        <v>5</v>
      </c>
      <c r="CA267" s="14">
        <f t="shared" si="122"/>
        <v>4</v>
      </c>
      <c r="CB267" s="525">
        <f t="shared" si="123"/>
        <v>1</v>
      </c>
      <c r="CC267" s="525">
        <f t="shared" si="123"/>
        <v>1</v>
      </c>
      <c r="CD267" s="312">
        <f t="shared" si="124"/>
        <v>6</v>
      </c>
      <c r="CE267" s="312">
        <f t="shared" si="124"/>
        <v>5</v>
      </c>
      <c r="CF267" s="313">
        <f t="shared" si="125"/>
        <v>11</v>
      </c>
      <c r="CG267" s="302"/>
    </row>
    <row r="268" spans="2:85" ht="14.25" x14ac:dyDescent="0.25">
      <c r="B268" s="9">
        <v>256</v>
      </c>
      <c r="C268" s="9" t="s">
        <v>267</v>
      </c>
      <c r="D268" s="37" t="s">
        <v>21</v>
      </c>
      <c r="E268" s="526">
        <v>60727450</v>
      </c>
      <c r="F268" s="527" t="s">
        <v>1039</v>
      </c>
      <c r="G268" s="9" t="s">
        <v>53</v>
      </c>
      <c r="H268" s="9"/>
      <c r="I268" s="9"/>
      <c r="J268" s="9"/>
      <c r="K268" s="9"/>
      <c r="L268" s="9"/>
      <c r="M268" s="9"/>
      <c r="N268" s="9">
        <v>0</v>
      </c>
      <c r="O268" s="9">
        <v>0</v>
      </c>
      <c r="P268" s="299">
        <f t="shared" si="106"/>
        <v>0</v>
      </c>
      <c r="Q268" s="299">
        <f t="shared" si="106"/>
        <v>0</v>
      </c>
      <c r="R268" s="300">
        <f t="shared" si="107"/>
        <v>0</v>
      </c>
      <c r="S268" s="289">
        <v>8</v>
      </c>
      <c r="T268" s="289">
        <v>3</v>
      </c>
      <c r="U268" s="289"/>
      <c r="V268" s="289"/>
      <c r="W268" s="289"/>
      <c r="X268" s="289"/>
      <c r="Y268" s="299">
        <f t="shared" si="108"/>
        <v>8</v>
      </c>
      <c r="Z268" s="299">
        <f t="shared" si="108"/>
        <v>3</v>
      </c>
      <c r="AA268" s="10">
        <f t="shared" si="109"/>
        <v>11</v>
      </c>
      <c r="AB268" s="44">
        <f t="shared" si="110"/>
        <v>8</v>
      </c>
      <c r="AC268" s="44">
        <f t="shared" si="110"/>
        <v>3</v>
      </c>
      <c r="AD268" s="11">
        <f t="shared" si="111"/>
        <v>11</v>
      </c>
      <c r="AE268" s="12">
        <v>7</v>
      </c>
      <c r="AF268" s="12">
        <v>3</v>
      </c>
      <c r="AG268" s="10">
        <f t="shared" si="104"/>
        <v>10</v>
      </c>
      <c r="AH268" s="12">
        <v>1</v>
      </c>
      <c r="AI268" s="12">
        <v>0</v>
      </c>
      <c r="AJ268" s="10">
        <f t="shared" si="105"/>
        <v>1</v>
      </c>
      <c r="AK268" s="44">
        <f t="shared" si="112"/>
        <v>8</v>
      </c>
      <c r="AL268" s="44">
        <f t="shared" si="112"/>
        <v>3</v>
      </c>
      <c r="AM268" s="11">
        <f t="shared" si="113"/>
        <v>11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3</v>
      </c>
      <c r="AU268" s="13">
        <v>0</v>
      </c>
      <c r="AV268" s="589">
        <v>0</v>
      </c>
      <c r="AW268" s="589">
        <v>0</v>
      </c>
      <c r="AX268" s="13">
        <v>5</v>
      </c>
      <c r="AY268" s="13">
        <v>3</v>
      </c>
      <c r="AZ268" s="13">
        <v>0</v>
      </c>
      <c r="BA268" s="13">
        <v>0</v>
      </c>
      <c r="BB268" s="13">
        <v>0</v>
      </c>
      <c r="BC268" s="13">
        <v>0</v>
      </c>
      <c r="BD268" s="310">
        <f t="shared" si="114"/>
        <v>3</v>
      </c>
      <c r="BE268" s="310">
        <f t="shared" si="114"/>
        <v>0</v>
      </c>
      <c r="BF268" s="10">
        <f t="shared" si="115"/>
        <v>3</v>
      </c>
      <c r="BG268" s="311">
        <f t="shared" si="116"/>
        <v>5</v>
      </c>
      <c r="BH268" s="311">
        <f t="shared" si="116"/>
        <v>3</v>
      </c>
      <c r="BI268" s="10">
        <f t="shared" si="117"/>
        <v>8</v>
      </c>
      <c r="BJ268" s="44">
        <f t="shared" si="118"/>
        <v>8</v>
      </c>
      <c r="BK268" s="44">
        <f t="shared" si="118"/>
        <v>3</v>
      </c>
      <c r="BL268" s="11">
        <f t="shared" si="118"/>
        <v>11</v>
      </c>
      <c r="BM268" s="13">
        <v>0</v>
      </c>
      <c r="BN268" s="13">
        <v>0</v>
      </c>
      <c r="BO268" s="13">
        <v>2</v>
      </c>
      <c r="BP268" s="13">
        <v>0</v>
      </c>
      <c r="BQ268" s="13"/>
      <c r="BR268" s="13"/>
      <c r="BS268" s="13"/>
      <c r="BT268" s="13"/>
      <c r="BU268" s="299">
        <f t="shared" si="119"/>
        <v>2</v>
      </c>
      <c r="BV268" s="299">
        <f t="shared" si="119"/>
        <v>0</v>
      </c>
      <c r="BW268" s="44">
        <f t="shared" si="120"/>
        <v>2</v>
      </c>
      <c r="BX268" s="44">
        <f t="shared" si="120"/>
        <v>0</v>
      </c>
      <c r="BY268" s="11">
        <f t="shared" si="121"/>
        <v>2</v>
      </c>
      <c r="BZ268" s="14">
        <f t="shared" si="122"/>
        <v>8</v>
      </c>
      <c r="CA268" s="14">
        <f t="shared" si="122"/>
        <v>3</v>
      </c>
      <c r="CB268" s="525">
        <f t="shared" si="123"/>
        <v>2</v>
      </c>
      <c r="CC268" s="525">
        <f t="shared" si="123"/>
        <v>0</v>
      </c>
      <c r="CD268" s="312">
        <f t="shared" si="124"/>
        <v>10</v>
      </c>
      <c r="CE268" s="312">
        <f t="shared" si="124"/>
        <v>3</v>
      </c>
      <c r="CF268" s="313">
        <f t="shared" si="125"/>
        <v>13</v>
      </c>
      <c r="CG268" s="302"/>
    </row>
    <row r="269" spans="2:85" ht="14.25" x14ac:dyDescent="0.25">
      <c r="B269" s="9">
        <v>257</v>
      </c>
      <c r="C269" s="9" t="s">
        <v>267</v>
      </c>
      <c r="D269" s="37" t="s">
        <v>19</v>
      </c>
      <c r="E269" s="526">
        <v>69788344</v>
      </c>
      <c r="F269" s="527" t="s">
        <v>1040</v>
      </c>
      <c r="G269" s="9" t="s">
        <v>53</v>
      </c>
      <c r="H269" s="9"/>
      <c r="I269" s="9"/>
      <c r="J269" s="9"/>
      <c r="K269" s="9"/>
      <c r="L269" s="9"/>
      <c r="M269" s="9"/>
      <c r="N269" s="9">
        <v>0</v>
      </c>
      <c r="O269" s="9">
        <v>0</v>
      </c>
      <c r="P269" s="299">
        <f t="shared" si="106"/>
        <v>0</v>
      </c>
      <c r="Q269" s="299">
        <f t="shared" si="106"/>
        <v>0</v>
      </c>
      <c r="R269" s="300">
        <f t="shared" si="107"/>
        <v>0</v>
      </c>
      <c r="S269" s="289">
        <v>3</v>
      </c>
      <c r="T269" s="289">
        <v>5</v>
      </c>
      <c r="U269" s="289"/>
      <c r="V269" s="289"/>
      <c r="W269" s="289"/>
      <c r="X269" s="289"/>
      <c r="Y269" s="299">
        <f t="shared" si="108"/>
        <v>3</v>
      </c>
      <c r="Z269" s="299">
        <f t="shared" si="108"/>
        <v>5</v>
      </c>
      <c r="AA269" s="10">
        <f t="shared" si="109"/>
        <v>8</v>
      </c>
      <c r="AB269" s="44">
        <f t="shared" si="110"/>
        <v>3</v>
      </c>
      <c r="AC269" s="44">
        <f t="shared" si="110"/>
        <v>5</v>
      </c>
      <c r="AD269" s="11">
        <f t="shared" si="111"/>
        <v>8</v>
      </c>
      <c r="AE269" s="12">
        <v>3</v>
      </c>
      <c r="AF269" s="12">
        <v>5</v>
      </c>
      <c r="AG269" s="10">
        <f t="shared" si="104"/>
        <v>8</v>
      </c>
      <c r="AH269" s="12">
        <v>0</v>
      </c>
      <c r="AI269" s="12">
        <v>0</v>
      </c>
      <c r="AJ269" s="10">
        <f t="shared" si="105"/>
        <v>0</v>
      </c>
      <c r="AK269" s="44">
        <f t="shared" si="112"/>
        <v>3</v>
      </c>
      <c r="AL269" s="44">
        <f t="shared" si="112"/>
        <v>5</v>
      </c>
      <c r="AM269" s="11">
        <f t="shared" si="113"/>
        <v>8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589">
        <v>0</v>
      </c>
      <c r="AW269" s="589">
        <v>0</v>
      </c>
      <c r="AX269" s="13">
        <v>3</v>
      </c>
      <c r="AY269" s="13">
        <v>5</v>
      </c>
      <c r="AZ269" s="13">
        <v>0</v>
      </c>
      <c r="BA269" s="13">
        <v>0</v>
      </c>
      <c r="BB269" s="13">
        <v>0</v>
      </c>
      <c r="BC269" s="13">
        <v>0</v>
      </c>
      <c r="BD269" s="310">
        <f t="shared" si="114"/>
        <v>0</v>
      </c>
      <c r="BE269" s="310">
        <f t="shared" si="114"/>
        <v>0</v>
      </c>
      <c r="BF269" s="10">
        <f t="shared" si="115"/>
        <v>0</v>
      </c>
      <c r="BG269" s="311">
        <f t="shared" si="116"/>
        <v>3</v>
      </c>
      <c r="BH269" s="311">
        <f t="shared" si="116"/>
        <v>5</v>
      </c>
      <c r="BI269" s="10">
        <f t="shared" si="117"/>
        <v>8</v>
      </c>
      <c r="BJ269" s="44">
        <f t="shared" si="118"/>
        <v>3</v>
      </c>
      <c r="BK269" s="44">
        <f t="shared" si="118"/>
        <v>5</v>
      </c>
      <c r="BL269" s="11">
        <f t="shared" si="118"/>
        <v>8</v>
      </c>
      <c r="BM269" s="13">
        <v>0</v>
      </c>
      <c r="BN269" s="13">
        <v>0</v>
      </c>
      <c r="BO269" s="13">
        <v>1</v>
      </c>
      <c r="BP269" s="13">
        <v>0</v>
      </c>
      <c r="BQ269" s="13"/>
      <c r="BR269" s="13"/>
      <c r="BS269" s="13"/>
      <c r="BT269" s="13"/>
      <c r="BU269" s="299">
        <f t="shared" si="119"/>
        <v>1</v>
      </c>
      <c r="BV269" s="299">
        <f t="shared" si="119"/>
        <v>0</v>
      </c>
      <c r="BW269" s="44">
        <f t="shared" si="120"/>
        <v>1</v>
      </c>
      <c r="BX269" s="44">
        <f t="shared" si="120"/>
        <v>0</v>
      </c>
      <c r="BY269" s="11">
        <f t="shared" si="121"/>
        <v>1</v>
      </c>
      <c r="BZ269" s="14">
        <f t="shared" si="122"/>
        <v>3</v>
      </c>
      <c r="CA269" s="14">
        <f t="shared" si="122"/>
        <v>5</v>
      </c>
      <c r="CB269" s="525">
        <f t="shared" si="123"/>
        <v>1</v>
      </c>
      <c r="CC269" s="525">
        <f t="shared" si="123"/>
        <v>0</v>
      </c>
      <c r="CD269" s="312">
        <f t="shared" si="124"/>
        <v>4</v>
      </c>
      <c r="CE269" s="312">
        <f t="shared" si="124"/>
        <v>5</v>
      </c>
      <c r="CF269" s="313">
        <f t="shared" si="125"/>
        <v>9</v>
      </c>
      <c r="CG269" s="302"/>
    </row>
    <row r="270" spans="2:85" ht="14.25" x14ac:dyDescent="0.25">
      <c r="B270" s="9">
        <v>258</v>
      </c>
      <c r="C270" s="9" t="s">
        <v>267</v>
      </c>
      <c r="D270" s="37" t="s">
        <v>20</v>
      </c>
      <c r="E270" s="526">
        <v>69788345</v>
      </c>
      <c r="F270" s="527" t="s">
        <v>1041</v>
      </c>
      <c r="G270" s="9" t="s">
        <v>53</v>
      </c>
      <c r="H270" s="9"/>
      <c r="I270" s="9"/>
      <c r="J270" s="9"/>
      <c r="K270" s="9"/>
      <c r="L270" s="9"/>
      <c r="M270" s="9"/>
      <c r="N270" s="9">
        <v>0</v>
      </c>
      <c r="O270" s="9">
        <v>0</v>
      </c>
      <c r="P270" s="299">
        <f t="shared" si="106"/>
        <v>0</v>
      </c>
      <c r="Q270" s="299">
        <f t="shared" si="106"/>
        <v>0</v>
      </c>
      <c r="R270" s="300">
        <f t="shared" si="107"/>
        <v>0</v>
      </c>
      <c r="S270" s="289">
        <v>4</v>
      </c>
      <c r="T270" s="289">
        <v>6</v>
      </c>
      <c r="U270" s="289"/>
      <c r="V270" s="289"/>
      <c r="W270" s="289"/>
      <c r="X270" s="289"/>
      <c r="Y270" s="299">
        <f t="shared" si="108"/>
        <v>4</v>
      </c>
      <c r="Z270" s="299">
        <f t="shared" si="108"/>
        <v>6</v>
      </c>
      <c r="AA270" s="10">
        <f t="shared" si="109"/>
        <v>10</v>
      </c>
      <c r="AB270" s="44">
        <f t="shared" si="110"/>
        <v>4</v>
      </c>
      <c r="AC270" s="44">
        <f t="shared" si="110"/>
        <v>6</v>
      </c>
      <c r="AD270" s="11">
        <f t="shared" si="111"/>
        <v>10</v>
      </c>
      <c r="AE270" s="12">
        <v>4</v>
      </c>
      <c r="AF270" s="12">
        <v>5</v>
      </c>
      <c r="AG270" s="10">
        <f t="shared" ref="AG270:AG333" si="126">SUM(AE270:AF270)</f>
        <v>9</v>
      </c>
      <c r="AH270" s="12">
        <v>0</v>
      </c>
      <c r="AI270" s="12">
        <v>1</v>
      </c>
      <c r="AJ270" s="10">
        <f t="shared" ref="AJ270:AJ278" si="127">SUM(AH270:AI270)</f>
        <v>1</v>
      </c>
      <c r="AK270" s="44">
        <f t="shared" si="112"/>
        <v>4</v>
      </c>
      <c r="AL270" s="44">
        <f t="shared" si="112"/>
        <v>6</v>
      </c>
      <c r="AM270" s="11">
        <f t="shared" si="113"/>
        <v>10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589">
        <v>0</v>
      </c>
      <c r="AW270" s="589">
        <v>0</v>
      </c>
      <c r="AX270" s="13">
        <v>4</v>
      </c>
      <c r="AY270" s="13">
        <v>6</v>
      </c>
      <c r="AZ270" s="13">
        <v>0</v>
      </c>
      <c r="BA270" s="13">
        <v>0</v>
      </c>
      <c r="BB270" s="13">
        <v>0</v>
      </c>
      <c r="BC270" s="13">
        <v>0</v>
      </c>
      <c r="BD270" s="310">
        <f t="shared" si="114"/>
        <v>0</v>
      </c>
      <c r="BE270" s="310">
        <f t="shared" si="114"/>
        <v>0</v>
      </c>
      <c r="BF270" s="10">
        <f t="shared" si="115"/>
        <v>0</v>
      </c>
      <c r="BG270" s="311">
        <f t="shared" si="116"/>
        <v>4</v>
      </c>
      <c r="BH270" s="311">
        <f t="shared" si="116"/>
        <v>6</v>
      </c>
      <c r="BI270" s="10">
        <f t="shared" si="117"/>
        <v>10</v>
      </c>
      <c r="BJ270" s="44">
        <f t="shared" si="118"/>
        <v>4</v>
      </c>
      <c r="BK270" s="44">
        <f t="shared" si="118"/>
        <v>6</v>
      </c>
      <c r="BL270" s="11">
        <f t="shared" si="118"/>
        <v>10</v>
      </c>
      <c r="BM270" s="13">
        <v>0</v>
      </c>
      <c r="BN270" s="13">
        <v>0</v>
      </c>
      <c r="BO270" s="13">
        <v>2</v>
      </c>
      <c r="BP270" s="13">
        <v>0</v>
      </c>
      <c r="BQ270" s="13"/>
      <c r="BR270" s="13"/>
      <c r="BS270" s="13"/>
      <c r="BT270" s="13"/>
      <c r="BU270" s="299">
        <f t="shared" si="119"/>
        <v>2</v>
      </c>
      <c r="BV270" s="299">
        <f t="shared" si="119"/>
        <v>0</v>
      </c>
      <c r="BW270" s="44">
        <f t="shared" si="120"/>
        <v>2</v>
      </c>
      <c r="BX270" s="44">
        <f t="shared" si="120"/>
        <v>0</v>
      </c>
      <c r="BY270" s="11">
        <f t="shared" si="121"/>
        <v>2</v>
      </c>
      <c r="BZ270" s="14">
        <f t="shared" si="122"/>
        <v>4</v>
      </c>
      <c r="CA270" s="14">
        <f t="shared" si="122"/>
        <v>6</v>
      </c>
      <c r="CB270" s="525">
        <f t="shared" si="123"/>
        <v>2</v>
      </c>
      <c r="CC270" s="525">
        <f t="shared" si="123"/>
        <v>0</v>
      </c>
      <c r="CD270" s="312">
        <f t="shared" si="124"/>
        <v>6</v>
      </c>
      <c r="CE270" s="312">
        <f t="shared" si="124"/>
        <v>6</v>
      </c>
      <c r="CF270" s="313">
        <f t="shared" si="125"/>
        <v>12</v>
      </c>
      <c r="CG270" s="302"/>
    </row>
    <row r="271" spans="2:85" ht="14.25" x14ac:dyDescent="0.25">
      <c r="B271" s="9">
        <v>259</v>
      </c>
      <c r="C271" s="9" t="s">
        <v>267</v>
      </c>
      <c r="D271" s="37" t="s">
        <v>22</v>
      </c>
      <c r="E271" s="526">
        <v>69788346</v>
      </c>
      <c r="F271" s="527" t="s">
        <v>1042</v>
      </c>
      <c r="G271" s="9" t="s">
        <v>53</v>
      </c>
      <c r="H271" s="9"/>
      <c r="I271" s="9"/>
      <c r="J271" s="9"/>
      <c r="K271" s="9"/>
      <c r="L271" s="9"/>
      <c r="M271" s="9"/>
      <c r="N271" s="9">
        <v>0</v>
      </c>
      <c r="O271" s="9">
        <v>0</v>
      </c>
      <c r="P271" s="299">
        <f t="shared" ref="P271:Q286" si="128">SUM(H271,J271,L271,N271)</f>
        <v>0</v>
      </c>
      <c r="Q271" s="299">
        <f t="shared" si="128"/>
        <v>0</v>
      </c>
      <c r="R271" s="300">
        <f t="shared" ref="R271:R334" si="129">SUM(P271:Q271)</f>
        <v>0</v>
      </c>
      <c r="S271" s="289">
        <v>10</v>
      </c>
      <c r="T271" s="289">
        <v>7</v>
      </c>
      <c r="U271" s="289"/>
      <c r="V271" s="289"/>
      <c r="W271" s="289"/>
      <c r="X271" s="289"/>
      <c r="Y271" s="299">
        <f t="shared" ref="Y271:Z286" si="130">SUM(S271,U271,W271)</f>
        <v>10</v>
      </c>
      <c r="Z271" s="299">
        <f t="shared" si="130"/>
        <v>7</v>
      </c>
      <c r="AA271" s="10">
        <f t="shared" ref="AA271:AA334" si="131">SUM(Y271:Z271)</f>
        <v>17</v>
      </c>
      <c r="AB271" s="44">
        <f t="shared" ref="AB271:AC286" si="132">SUM(P271,Y271)</f>
        <v>10</v>
      </c>
      <c r="AC271" s="44">
        <f t="shared" si="132"/>
        <v>7</v>
      </c>
      <c r="AD271" s="11">
        <f t="shared" ref="AD271:AD334" si="133">SUM(AB271:AC271)</f>
        <v>17</v>
      </c>
      <c r="AE271" s="12">
        <v>8</v>
      </c>
      <c r="AF271" s="12">
        <v>6</v>
      </c>
      <c r="AG271" s="10">
        <f t="shared" si="126"/>
        <v>14</v>
      </c>
      <c r="AH271" s="12">
        <v>2</v>
      </c>
      <c r="AI271" s="12">
        <v>1</v>
      </c>
      <c r="AJ271" s="10">
        <f t="shared" si="127"/>
        <v>3</v>
      </c>
      <c r="AK271" s="44">
        <f t="shared" ref="AK271:AL278" si="134">SUM(AE271,AH271)</f>
        <v>10</v>
      </c>
      <c r="AL271" s="44">
        <f t="shared" si="134"/>
        <v>7</v>
      </c>
      <c r="AM271" s="11">
        <f t="shared" ref="AM271:AM277" si="135">SUM(AK271:AL271)</f>
        <v>17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2</v>
      </c>
      <c r="AU271" s="13">
        <v>1</v>
      </c>
      <c r="AV271" s="589">
        <v>0</v>
      </c>
      <c r="AW271" s="589">
        <v>0</v>
      </c>
      <c r="AX271" s="13">
        <v>8</v>
      </c>
      <c r="AY271" s="13">
        <v>6</v>
      </c>
      <c r="AZ271" s="13">
        <v>0</v>
      </c>
      <c r="BA271" s="13">
        <v>0</v>
      </c>
      <c r="BB271" s="13">
        <v>0</v>
      </c>
      <c r="BC271" s="13">
        <v>0</v>
      </c>
      <c r="BD271" s="310">
        <f t="shared" ref="BD271:BE278" si="136">SUM(AN271,AP271,AR271,AT271)</f>
        <v>2</v>
      </c>
      <c r="BE271" s="310">
        <f t="shared" si="136"/>
        <v>1</v>
      </c>
      <c r="BF271" s="10">
        <f t="shared" ref="BF271:BF278" si="137">SUM(BD271:BE271)</f>
        <v>3</v>
      </c>
      <c r="BG271" s="311">
        <f t="shared" ref="BG271:BH278" si="138">SUM(AV271,AX271,AZ271,BB271)</f>
        <v>8</v>
      </c>
      <c r="BH271" s="311">
        <f t="shared" si="138"/>
        <v>6</v>
      </c>
      <c r="BI271" s="10">
        <f t="shared" ref="BI271:BI278" si="139">SUM(BG271:BH271)</f>
        <v>14</v>
      </c>
      <c r="BJ271" s="44">
        <f t="shared" ref="BJ271:BL278" si="140">SUM(BD271,BG271)</f>
        <v>10</v>
      </c>
      <c r="BK271" s="44">
        <f t="shared" si="140"/>
        <v>7</v>
      </c>
      <c r="BL271" s="11">
        <f t="shared" si="140"/>
        <v>17</v>
      </c>
      <c r="BM271" s="13">
        <v>0</v>
      </c>
      <c r="BN271" s="13">
        <v>0</v>
      </c>
      <c r="BO271" s="13">
        <v>0</v>
      </c>
      <c r="BP271" s="13">
        <v>1</v>
      </c>
      <c r="BQ271" s="13"/>
      <c r="BR271" s="13"/>
      <c r="BS271" s="13"/>
      <c r="BT271" s="13"/>
      <c r="BU271" s="299">
        <f t="shared" ref="BU271:BV278" si="141">SUM(BO271,BQ271,BS271)</f>
        <v>0</v>
      </c>
      <c r="BV271" s="299">
        <f t="shared" si="141"/>
        <v>1</v>
      </c>
      <c r="BW271" s="44">
        <f t="shared" ref="BW271:BX278" si="142">SUM(BM271,BU271)</f>
        <v>0</v>
      </c>
      <c r="BX271" s="44">
        <f t="shared" si="142"/>
        <v>1</v>
      </c>
      <c r="BY271" s="11">
        <f t="shared" ref="BY271:BY278" si="143">SUM(BW271:BX271)</f>
        <v>1</v>
      </c>
      <c r="BZ271" s="14">
        <f t="shared" ref="BZ271:CA278" si="144">SUM(P271,Y271)</f>
        <v>10</v>
      </c>
      <c r="CA271" s="14">
        <f t="shared" si="144"/>
        <v>7</v>
      </c>
      <c r="CB271" s="525">
        <f t="shared" ref="CB271:CC278" si="145">SUM(BM271,BU271)</f>
        <v>0</v>
      </c>
      <c r="CC271" s="525">
        <f t="shared" si="145"/>
        <v>1</v>
      </c>
      <c r="CD271" s="312">
        <f t="shared" ref="CD271:CE278" si="146">SUM(BZ271,CB271)</f>
        <v>10</v>
      </c>
      <c r="CE271" s="312">
        <f t="shared" si="146"/>
        <v>8</v>
      </c>
      <c r="CF271" s="313">
        <f t="shared" ref="CF271:CF278" si="147">SUM(CD271:CE271)</f>
        <v>18</v>
      </c>
      <c r="CG271" s="302"/>
    </row>
    <row r="272" spans="2:85" ht="14.25" x14ac:dyDescent="0.25">
      <c r="B272" s="9">
        <v>260</v>
      </c>
      <c r="C272" s="9" t="s">
        <v>267</v>
      </c>
      <c r="D272" s="37" t="s">
        <v>24</v>
      </c>
      <c r="E272" s="526">
        <v>69853431</v>
      </c>
      <c r="F272" s="527" t="s">
        <v>1043</v>
      </c>
      <c r="G272" s="9" t="s">
        <v>53</v>
      </c>
      <c r="H272" s="9"/>
      <c r="I272" s="9"/>
      <c r="J272" s="9"/>
      <c r="K272" s="9"/>
      <c r="L272" s="9"/>
      <c r="M272" s="9"/>
      <c r="N272" s="9">
        <v>0</v>
      </c>
      <c r="O272" s="9">
        <v>0</v>
      </c>
      <c r="P272" s="299">
        <f t="shared" si="128"/>
        <v>0</v>
      </c>
      <c r="Q272" s="299">
        <f t="shared" si="128"/>
        <v>0</v>
      </c>
      <c r="R272" s="300">
        <f t="shared" si="129"/>
        <v>0</v>
      </c>
      <c r="S272" s="289">
        <v>10</v>
      </c>
      <c r="T272" s="289">
        <v>0</v>
      </c>
      <c r="U272" s="289"/>
      <c r="V272" s="289"/>
      <c r="W272" s="289"/>
      <c r="X272" s="289"/>
      <c r="Y272" s="299">
        <f t="shared" si="130"/>
        <v>10</v>
      </c>
      <c r="Z272" s="299">
        <f t="shared" si="130"/>
        <v>0</v>
      </c>
      <c r="AA272" s="10">
        <f t="shared" si="131"/>
        <v>10</v>
      </c>
      <c r="AB272" s="44">
        <f t="shared" si="132"/>
        <v>10</v>
      </c>
      <c r="AC272" s="44">
        <f t="shared" si="132"/>
        <v>0</v>
      </c>
      <c r="AD272" s="11">
        <f t="shared" si="133"/>
        <v>10</v>
      </c>
      <c r="AE272" s="12">
        <v>10</v>
      </c>
      <c r="AF272" s="12">
        <v>0</v>
      </c>
      <c r="AG272" s="10">
        <f t="shared" si="126"/>
        <v>10</v>
      </c>
      <c r="AH272" s="12">
        <v>0</v>
      </c>
      <c r="AI272" s="12">
        <v>0</v>
      </c>
      <c r="AJ272" s="10">
        <f t="shared" si="127"/>
        <v>0</v>
      </c>
      <c r="AK272" s="44">
        <f t="shared" si="134"/>
        <v>10</v>
      </c>
      <c r="AL272" s="44">
        <f t="shared" si="134"/>
        <v>0</v>
      </c>
      <c r="AM272" s="11">
        <f t="shared" si="135"/>
        <v>10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1</v>
      </c>
      <c r="AU272" s="13">
        <v>0</v>
      </c>
      <c r="AV272" s="589">
        <v>0</v>
      </c>
      <c r="AW272" s="589">
        <v>0</v>
      </c>
      <c r="AX272" s="13">
        <v>8</v>
      </c>
      <c r="AY272" s="13">
        <v>0</v>
      </c>
      <c r="AZ272" s="13">
        <v>1</v>
      </c>
      <c r="BA272" s="13">
        <v>0</v>
      </c>
      <c r="BB272" s="13">
        <v>0</v>
      </c>
      <c r="BC272" s="13">
        <v>0</v>
      </c>
      <c r="BD272" s="310">
        <f t="shared" si="136"/>
        <v>1</v>
      </c>
      <c r="BE272" s="310">
        <f t="shared" si="136"/>
        <v>0</v>
      </c>
      <c r="BF272" s="10">
        <f t="shared" si="137"/>
        <v>1</v>
      </c>
      <c r="BG272" s="311">
        <f t="shared" si="138"/>
        <v>9</v>
      </c>
      <c r="BH272" s="311">
        <f t="shared" si="138"/>
        <v>0</v>
      </c>
      <c r="BI272" s="10">
        <f t="shared" si="139"/>
        <v>9</v>
      </c>
      <c r="BJ272" s="44">
        <f t="shared" si="140"/>
        <v>10</v>
      </c>
      <c r="BK272" s="44">
        <f t="shared" si="140"/>
        <v>0</v>
      </c>
      <c r="BL272" s="11">
        <f t="shared" si="140"/>
        <v>10</v>
      </c>
      <c r="BM272" s="13">
        <v>0</v>
      </c>
      <c r="BN272" s="13">
        <v>0</v>
      </c>
      <c r="BO272" s="13">
        <v>0</v>
      </c>
      <c r="BP272" s="13">
        <v>0</v>
      </c>
      <c r="BQ272" s="13"/>
      <c r="BR272" s="13"/>
      <c r="BS272" s="13"/>
      <c r="BT272" s="13"/>
      <c r="BU272" s="299">
        <f t="shared" si="141"/>
        <v>0</v>
      </c>
      <c r="BV272" s="299">
        <f t="shared" si="141"/>
        <v>0</v>
      </c>
      <c r="BW272" s="44">
        <f t="shared" si="142"/>
        <v>0</v>
      </c>
      <c r="BX272" s="44">
        <f t="shared" si="142"/>
        <v>0</v>
      </c>
      <c r="BY272" s="11">
        <f t="shared" si="143"/>
        <v>0</v>
      </c>
      <c r="BZ272" s="14">
        <f t="shared" si="144"/>
        <v>10</v>
      </c>
      <c r="CA272" s="14">
        <f t="shared" si="144"/>
        <v>0</v>
      </c>
      <c r="CB272" s="525">
        <f t="shared" si="145"/>
        <v>0</v>
      </c>
      <c r="CC272" s="525">
        <f t="shared" si="145"/>
        <v>0</v>
      </c>
      <c r="CD272" s="312">
        <f t="shared" si="146"/>
        <v>10</v>
      </c>
      <c r="CE272" s="312">
        <f t="shared" si="146"/>
        <v>0</v>
      </c>
      <c r="CF272" s="313">
        <f t="shared" si="147"/>
        <v>10</v>
      </c>
      <c r="CG272" s="302"/>
    </row>
    <row r="273" spans="2:85" ht="14.25" x14ac:dyDescent="0.25">
      <c r="B273" s="9">
        <v>261</v>
      </c>
      <c r="C273" s="9" t="s">
        <v>267</v>
      </c>
      <c r="D273" s="37" t="s">
        <v>24</v>
      </c>
      <c r="E273" s="526">
        <v>69853432</v>
      </c>
      <c r="F273" s="527" t="s">
        <v>1044</v>
      </c>
      <c r="G273" s="9" t="s">
        <v>53</v>
      </c>
      <c r="H273" s="9"/>
      <c r="I273" s="9"/>
      <c r="J273" s="9"/>
      <c r="K273" s="9"/>
      <c r="L273" s="9"/>
      <c r="M273" s="9"/>
      <c r="N273" s="9">
        <v>0</v>
      </c>
      <c r="O273" s="9">
        <v>0</v>
      </c>
      <c r="P273" s="299">
        <f t="shared" si="128"/>
        <v>0</v>
      </c>
      <c r="Q273" s="299">
        <f t="shared" si="128"/>
        <v>0</v>
      </c>
      <c r="R273" s="300">
        <f t="shared" si="129"/>
        <v>0</v>
      </c>
      <c r="S273" s="289">
        <v>6</v>
      </c>
      <c r="T273" s="289">
        <v>7</v>
      </c>
      <c r="U273" s="289"/>
      <c r="V273" s="289"/>
      <c r="W273" s="289"/>
      <c r="X273" s="289"/>
      <c r="Y273" s="299">
        <f t="shared" si="130"/>
        <v>6</v>
      </c>
      <c r="Z273" s="299">
        <f t="shared" si="130"/>
        <v>7</v>
      </c>
      <c r="AA273" s="10">
        <f t="shared" si="131"/>
        <v>13</v>
      </c>
      <c r="AB273" s="44">
        <f t="shared" si="132"/>
        <v>6</v>
      </c>
      <c r="AC273" s="44">
        <f t="shared" si="132"/>
        <v>7</v>
      </c>
      <c r="AD273" s="11">
        <f t="shared" si="133"/>
        <v>13</v>
      </c>
      <c r="AE273" s="12">
        <v>6</v>
      </c>
      <c r="AF273" s="12">
        <v>7</v>
      </c>
      <c r="AG273" s="10">
        <f t="shared" si="126"/>
        <v>13</v>
      </c>
      <c r="AH273" s="12">
        <v>0</v>
      </c>
      <c r="AI273" s="12">
        <v>0</v>
      </c>
      <c r="AJ273" s="10">
        <f t="shared" si="127"/>
        <v>0</v>
      </c>
      <c r="AK273" s="44">
        <f t="shared" si="134"/>
        <v>6</v>
      </c>
      <c r="AL273" s="44">
        <f t="shared" si="134"/>
        <v>7</v>
      </c>
      <c r="AM273" s="11">
        <f t="shared" si="135"/>
        <v>13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3</v>
      </c>
      <c r="AU273" s="13">
        <v>1</v>
      </c>
      <c r="AV273" s="589">
        <v>0</v>
      </c>
      <c r="AW273" s="589">
        <v>0</v>
      </c>
      <c r="AX273" s="13">
        <v>3</v>
      </c>
      <c r="AY273" s="13">
        <v>6</v>
      </c>
      <c r="AZ273" s="13">
        <v>0</v>
      </c>
      <c r="BA273" s="13">
        <v>0</v>
      </c>
      <c r="BB273" s="13">
        <v>0</v>
      </c>
      <c r="BC273" s="13">
        <v>0</v>
      </c>
      <c r="BD273" s="310">
        <f t="shared" si="136"/>
        <v>3</v>
      </c>
      <c r="BE273" s="310">
        <f t="shared" si="136"/>
        <v>1</v>
      </c>
      <c r="BF273" s="10">
        <f t="shared" si="137"/>
        <v>4</v>
      </c>
      <c r="BG273" s="311">
        <f t="shared" si="138"/>
        <v>3</v>
      </c>
      <c r="BH273" s="311">
        <f t="shared" si="138"/>
        <v>6</v>
      </c>
      <c r="BI273" s="10">
        <f t="shared" si="139"/>
        <v>9</v>
      </c>
      <c r="BJ273" s="44">
        <f t="shared" si="140"/>
        <v>6</v>
      </c>
      <c r="BK273" s="44">
        <f t="shared" si="140"/>
        <v>7</v>
      </c>
      <c r="BL273" s="11">
        <f t="shared" si="140"/>
        <v>13</v>
      </c>
      <c r="BM273" s="13">
        <v>0</v>
      </c>
      <c r="BN273" s="13">
        <v>0</v>
      </c>
      <c r="BO273" s="13">
        <v>0</v>
      </c>
      <c r="BP273" s="13">
        <v>0</v>
      </c>
      <c r="BQ273" s="13"/>
      <c r="BR273" s="13"/>
      <c r="BS273" s="13"/>
      <c r="BT273" s="13"/>
      <c r="BU273" s="299">
        <f t="shared" si="141"/>
        <v>0</v>
      </c>
      <c r="BV273" s="299">
        <f t="shared" si="141"/>
        <v>0</v>
      </c>
      <c r="BW273" s="44">
        <f t="shared" si="142"/>
        <v>0</v>
      </c>
      <c r="BX273" s="44">
        <f t="shared" si="142"/>
        <v>0</v>
      </c>
      <c r="BY273" s="11">
        <f t="shared" si="143"/>
        <v>0</v>
      </c>
      <c r="BZ273" s="14">
        <f t="shared" si="144"/>
        <v>6</v>
      </c>
      <c r="CA273" s="14">
        <f t="shared" si="144"/>
        <v>7</v>
      </c>
      <c r="CB273" s="525">
        <f t="shared" si="145"/>
        <v>0</v>
      </c>
      <c r="CC273" s="525">
        <f t="shared" si="145"/>
        <v>0</v>
      </c>
      <c r="CD273" s="312">
        <f t="shared" si="146"/>
        <v>6</v>
      </c>
      <c r="CE273" s="312">
        <f t="shared" si="146"/>
        <v>7</v>
      </c>
      <c r="CF273" s="313">
        <f t="shared" si="147"/>
        <v>13</v>
      </c>
      <c r="CG273" s="302"/>
    </row>
    <row r="274" spans="2:85" ht="14.25" x14ac:dyDescent="0.25">
      <c r="B274" s="9">
        <v>262</v>
      </c>
      <c r="C274" s="9" t="s">
        <v>267</v>
      </c>
      <c r="D274" s="37" t="s">
        <v>20</v>
      </c>
      <c r="E274" s="526">
        <v>69853433</v>
      </c>
      <c r="F274" s="527" t="s">
        <v>1045</v>
      </c>
      <c r="G274" s="9" t="s">
        <v>53</v>
      </c>
      <c r="H274" s="9"/>
      <c r="I274" s="9"/>
      <c r="J274" s="9"/>
      <c r="K274" s="9"/>
      <c r="L274" s="9"/>
      <c r="M274" s="9"/>
      <c r="N274" s="9">
        <v>0</v>
      </c>
      <c r="O274" s="9">
        <v>0</v>
      </c>
      <c r="P274" s="299">
        <f t="shared" si="128"/>
        <v>0</v>
      </c>
      <c r="Q274" s="299">
        <f t="shared" si="128"/>
        <v>0</v>
      </c>
      <c r="R274" s="300">
        <f t="shared" si="129"/>
        <v>0</v>
      </c>
      <c r="S274" s="289">
        <v>6</v>
      </c>
      <c r="T274" s="289">
        <v>4</v>
      </c>
      <c r="U274" s="289"/>
      <c r="V274" s="289"/>
      <c r="W274" s="289"/>
      <c r="X274" s="289"/>
      <c r="Y274" s="299">
        <f t="shared" si="130"/>
        <v>6</v>
      </c>
      <c r="Z274" s="299">
        <f t="shared" si="130"/>
        <v>4</v>
      </c>
      <c r="AA274" s="10">
        <f t="shared" si="131"/>
        <v>10</v>
      </c>
      <c r="AB274" s="44">
        <f t="shared" si="132"/>
        <v>6</v>
      </c>
      <c r="AC274" s="44">
        <f t="shared" si="132"/>
        <v>4</v>
      </c>
      <c r="AD274" s="11">
        <f t="shared" si="133"/>
        <v>10</v>
      </c>
      <c r="AE274" s="12">
        <v>6</v>
      </c>
      <c r="AF274" s="12">
        <v>4</v>
      </c>
      <c r="AG274" s="10">
        <f t="shared" si="126"/>
        <v>10</v>
      </c>
      <c r="AH274" s="12">
        <v>0</v>
      </c>
      <c r="AI274" s="12">
        <v>0</v>
      </c>
      <c r="AJ274" s="10">
        <f t="shared" si="127"/>
        <v>0</v>
      </c>
      <c r="AK274" s="44">
        <f t="shared" si="134"/>
        <v>6</v>
      </c>
      <c r="AL274" s="44">
        <f t="shared" si="134"/>
        <v>4</v>
      </c>
      <c r="AM274" s="11">
        <f t="shared" si="135"/>
        <v>10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589">
        <v>0</v>
      </c>
      <c r="AW274" s="589">
        <v>0</v>
      </c>
      <c r="AX274" s="13">
        <v>6</v>
      </c>
      <c r="AY274" s="13">
        <v>4</v>
      </c>
      <c r="AZ274" s="13">
        <v>0</v>
      </c>
      <c r="BA274" s="13">
        <v>0</v>
      </c>
      <c r="BB274" s="13">
        <v>0</v>
      </c>
      <c r="BC274" s="13">
        <v>0</v>
      </c>
      <c r="BD274" s="310">
        <f t="shared" si="136"/>
        <v>0</v>
      </c>
      <c r="BE274" s="310">
        <f t="shared" si="136"/>
        <v>0</v>
      </c>
      <c r="BF274" s="10">
        <f t="shared" si="137"/>
        <v>0</v>
      </c>
      <c r="BG274" s="311">
        <f t="shared" si="138"/>
        <v>6</v>
      </c>
      <c r="BH274" s="311">
        <f t="shared" si="138"/>
        <v>4</v>
      </c>
      <c r="BI274" s="10">
        <f t="shared" si="139"/>
        <v>10</v>
      </c>
      <c r="BJ274" s="44">
        <f t="shared" si="140"/>
        <v>6</v>
      </c>
      <c r="BK274" s="44">
        <f t="shared" si="140"/>
        <v>4</v>
      </c>
      <c r="BL274" s="11">
        <f t="shared" si="140"/>
        <v>10</v>
      </c>
      <c r="BM274" s="13">
        <v>0</v>
      </c>
      <c r="BN274" s="13">
        <v>0</v>
      </c>
      <c r="BO274" s="13">
        <v>3</v>
      </c>
      <c r="BP274" s="13">
        <v>0</v>
      </c>
      <c r="BQ274" s="13"/>
      <c r="BR274" s="13"/>
      <c r="BS274" s="13"/>
      <c r="BT274" s="13"/>
      <c r="BU274" s="299">
        <f t="shared" si="141"/>
        <v>3</v>
      </c>
      <c r="BV274" s="299">
        <f t="shared" si="141"/>
        <v>0</v>
      </c>
      <c r="BW274" s="44">
        <f t="shared" si="142"/>
        <v>3</v>
      </c>
      <c r="BX274" s="44">
        <f t="shared" si="142"/>
        <v>0</v>
      </c>
      <c r="BY274" s="11">
        <f t="shared" si="143"/>
        <v>3</v>
      </c>
      <c r="BZ274" s="14">
        <f t="shared" si="144"/>
        <v>6</v>
      </c>
      <c r="CA274" s="14">
        <f t="shared" si="144"/>
        <v>4</v>
      </c>
      <c r="CB274" s="525">
        <f t="shared" si="145"/>
        <v>3</v>
      </c>
      <c r="CC274" s="525">
        <f t="shared" si="145"/>
        <v>0</v>
      </c>
      <c r="CD274" s="312">
        <f t="shared" si="146"/>
        <v>9</v>
      </c>
      <c r="CE274" s="312">
        <f t="shared" si="146"/>
        <v>4</v>
      </c>
      <c r="CF274" s="313">
        <f t="shared" si="147"/>
        <v>13</v>
      </c>
      <c r="CG274" s="302"/>
    </row>
    <row r="275" spans="2:85" ht="14.25" x14ac:dyDescent="0.25">
      <c r="B275" s="9">
        <v>263</v>
      </c>
      <c r="C275" s="9" t="s">
        <v>267</v>
      </c>
      <c r="D275" s="37" t="s">
        <v>21</v>
      </c>
      <c r="E275" s="526">
        <v>69881654</v>
      </c>
      <c r="F275" s="527" t="s">
        <v>945</v>
      </c>
      <c r="G275" s="9" t="s">
        <v>53</v>
      </c>
      <c r="H275" s="9"/>
      <c r="I275" s="9"/>
      <c r="J275" s="9"/>
      <c r="K275" s="9"/>
      <c r="L275" s="9"/>
      <c r="M275" s="9"/>
      <c r="N275" s="9">
        <v>0</v>
      </c>
      <c r="O275" s="9">
        <v>0</v>
      </c>
      <c r="P275" s="299">
        <f t="shared" si="128"/>
        <v>0</v>
      </c>
      <c r="Q275" s="299">
        <f t="shared" si="128"/>
        <v>0</v>
      </c>
      <c r="R275" s="300">
        <f t="shared" si="129"/>
        <v>0</v>
      </c>
      <c r="S275" s="289">
        <v>9</v>
      </c>
      <c r="T275" s="289">
        <v>7</v>
      </c>
      <c r="U275" s="289"/>
      <c r="V275" s="289"/>
      <c r="W275" s="289"/>
      <c r="X275" s="289"/>
      <c r="Y275" s="299">
        <f t="shared" si="130"/>
        <v>9</v>
      </c>
      <c r="Z275" s="299">
        <f t="shared" si="130"/>
        <v>7</v>
      </c>
      <c r="AA275" s="10">
        <f t="shared" si="131"/>
        <v>16</v>
      </c>
      <c r="AB275" s="44">
        <f t="shared" si="132"/>
        <v>9</v>
      </c>
      <c r="AC275" s="44">
        <f t="shared" si="132"/>
        <v>7</v>
      </c>
      <c r="AD275" s="11">
        <f t="shared" si="133"/>
        <v>16</v>
      </c>
      <c r="AE275" s="12">
        <v>9</v>
      </c>
      <c r="AF275" s="12">
        <v>7</v>
      </c>
      <c r="AG275" s="10">
        <f t="shared" si="126"/>
        <v>16</v>
      </c>
      <c r="AH275" s="12">
        <v>0</v>
      </c>
      <c r="AI275" s="12">
        <v>0</v>
      </c>
      <c r="AJ275" s="10">
        <f t="shared" si="127"/>
        <v>0</v>
      </c>
      <c r="AK275" s="44">
        <f t="shared" si="134"/>
        <v>9</v>
      </c>
      <c r="AL275" s="44">
        <f t="shared" si="134"/>
        <v>7</v>
      </c>
      <c r="AM275" s="11">
        <f t="shared" si="135"/>
        <v>16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589">
        <v>0</v>
      </c>
      <c r="AW275" s="589">
        <v>0</v>
      </c>
      <c r="AX275" s="13">
        <v>9</v>
      </c>
      <c r="AY275" s="13">
        <v>7</v>
      </c>
      <c r="AZ275" s="13">
        <v>0</v>
      </c>
      <c r="BA275" s="13">
        <v>0</v>
      </c>
      <c r="BB275" s="13">
        <v>0</v>
      </c>
      <c r="BC275" s="13">
        <v>0</v>
      </c>
      <c r="BD275" s="310">
        <f t="shared" si="136"/>
        <v>0</v>
      </c>
      <c r="BE275" s="310">
        <f t="shared" si="136"/>
        <v>0</v>
      </c>
      <c r="BF275" s="10">
        <f t="shared" si="137"/>
        <v>0</v>
      </c>
      <c r="BG275" s="311">
        <f t="shared" si="138"/>
        <v>9</v>
      </c>
      <c r="BH275" s="311">
        <f t="shared" si="138"/>
        <v>7</v>
      </c>
      <c r="BI275" s="10">
        <f t="shared" si="139"/>
        <v>16</v>
      </c>
      <c r="BJ275" s="44">
        <f t="shared" si="140"/>
        <v>9</v>
      </c>
      <c r="BK275" s="44">
        <f t="shared" si="140"/>
        <v>7</v>
      </c>
      <c r="BL275" s="11">
        <f t="shared" si="140"/>
        <v>16</v>
      </c>
      <c r="BM275" s="13">
        <v>0</v>
      </c>
      <c r="BN275" s="13">
        <v>0</v>
      </c>
      <c r="BO275" s="13">
        <v>3</v>
      </c>
      <c r="BP275" s="13">
        <v>1</v>
      </c>
      <c r="BQ275" s="13"/>
      <c r="BR275" s="13"/>
      <c r="BS275" s="13"/>
      <c r="BT275" s="13"/>
      <c r="BU275" s="299">
        <f t="shared" si="141"/>
        <v>3</v>
      </c>
      <c r="BV275" s="299">
        <f t="shared" si="141"/>
        <v>1</v>
      </c>
      <c r="BW275" s="44">
        <f t="shared" si="142"/>
        <v>3</v>
      </c>
      <c r="BX275" s="44">
        <f t="shared" si="142"/>
        <v>1</v>
      </c>
      <c r="BY275" s="11">
        <f t="shared" si="143"/>
        <v>4</v>
      </c>
      <c r="BZ275" s="14">
        <f t="shared" si="144"/>
        <v>9</v>
      </c>
      <c r="CA275" s="14">
        <f t="shared" si="144"/>
        <v>7</v>
      </c>
      <c r="CB275" s="525">
        <f t="shared" si="145"/>
        <v>3</v>
      </c>
      <c r="CC275" s="525">
        <f t="shared" si="145"/>
        <v>1</v>
      </c>
      <c r="CD275" s="312">
        <f t="shared" si="146"/>
        <v>12</v>
      </c>
      <c r="CE275" s="312">
        <f t="shared" si="146"/>
        <v>8</v>
      </c>
      <c r="CF275" s="313">
        <f t="shared" si="147"/>
        <v>20</v>
      </c>
      <c r="CG275" s="302"/>
    </row>
    <row r="276" spans="2:85" ht="14.25" x14ac:dyDescent="0.25">
      <c r="B276" s="9">
        <v>264</v>
      </c>
      <c r="C276" s="9" t="s">
        <v>267</v>
      </c>
      <c r="D276" s="37" t="s">
        <v>21</v>
      </c>
      <c r="E276" s="526">
        <v>69927536</v>
      </c>
      <c r="F276" s="527" t="s">
        <v>1046</v>
      </c>
      <c r="G276" s="9" t="s">
        <v>53</v>
      </c>
      <c r="H276" s="9"/>
      <c r="I276" s="9"/>
      <c r="J276" s="9"/>
      <c r="K276" s="9"/>
      <c r="L276" s="9"/>
      <c r="M276" s="9"/>
      <c r="N276" s="9">
        <v>0</v>
      </c>
      <c r="O276" s="9">
        <v>0</v>
      </c>
      <c r="P276" s="299">
        <f t="shared" si="128"/>
        <v>0</v>
      </c>
      <c r="Q276" s="299">
        <f t="shared" si="128"/>
        <v>0</v>
      </c>
      <c r="R276" s="300">
        <f t="shared" si="129"/>
        <v>0</v>
      </c>
      <c r="S276" s="289">
        <v>7</v>
      </c>
      <c r="T276" s="289">
        <v>5</v>
      </c>
      <c r="U276" s="289"/>
      <c r="V276" s="289"/>
      <c r="W276" s="289"/>
      <c r="X276" s="289"/>
      <c r="Y276" s="299">
        <f t="shared" si="130"/>
        <v>7</v>
      </c>
      <c r="Z276" s="299">
        <f t="shared" si="130"/>
        <v>5</v>
      </c>
      <c r="AA276" s="10">
        <f t="shared" si="131"/>
        <v>12</v>
      </c>
      <c r="AB276" s="44">
        <f t="shared" si="132"/>
        <v>7</v>
      </c>
      <c r="AC276" s="44">
        <f t="shared" si="132"/>
        <v>5</v>
      </c>
      <c r="AD276" s="11">
        <f t="shared" si="133"/>
        <v>12</v>
      </c>
      <c r="AE276" s="12">
        <v>7</v>
      </c>
      <c r="AF276" s="12">
        <v>5</v>
      </c>
      <c r="AG276" s="10">
        <f t="shared" si="126"/>
        <v>12</v>
      </c>
      <c r="AH276" s="12">
        <v>0</v>
      </c>
      <c r="AI276" s="12">
        <v>0</v>
      </c>
      <c r="AJ276" s="10">
        <f t="shared" si="127"/>
        <v>0</v>
      </c>
      <c r="AK276" s="44">
        <f t="shared" si="134"/>
        <v>7</v>
      </c>
      <c r="AL276" s="44">
        <f t="shared" si="134"/>
        <v>5</v>
      </c>
      <c r="AM276" s="11">
        <f t="shared" si="135"/>
        <v>12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589">
        <v>0</v>
      </c>
      <c r="AW276" s="589">
        <v>0</v>
      </c>
      <c r="AX276" s="13">
        <v>7</v>
      </c>
      <c r="AY276" s="13">
        <v>5</v>
      </c>
      <c r="AZ276" s="13">
        <v>0</v>
      </c>
      <c r="BA276" s="13">
        <v>0</v>
      </c>
      <c r="BB276" s="13">
        <v>0</v>
      </c>
      <c r="BC276" s="13">
        <v>0</v>
      </c>
      <c r="BD276" s="310">
        <f t="shared" si="136"/>
        <v>0</v>
      </c>
      <c r="BE276" s="310">
        <f t="shared" si="136"/>
        <v>0</v>
      </c>
      <c r="BF276" s="10">
        <f t="shared" si="137"/>
        <v>0</v>
      </c>
      <c r="BG276" s="311">
        <f t="shared" si="138"/>
        <v>7</v>
      </c>
      <c r="BH276" s="311">
        <f t="shared" si="138"/>
        <v>5</v>
      </c>
      <c r="BI276" s="10">
        <f t="shared" si="139"/>
        <v>12</v>
      </c>
      <c r="BJ276" s="44">
        <f t="shared" si="140"/>
        <v>7</v>
      </c>
      <c r="BK276" s="44">
        <f t="shared" si="140"/>
        <v>5</v>
      </c>
      <c r="BL276" s="11">
        <f t="shared" si="140"/>
        <v>12</v>
      </c>
      <c r="BM276" s="13">
        <v>0</v>
      </c>
      <c r="BN276" s="13">
        <v>0</v>
      </c>
      <c r="BO276" s="13">
        <v>0</v>
      </c>
      <c r="BP276" s="13">
        <v>1</v>
      </c>
      <c r="BQ276" s="13"/>
      <c r="BR276" s="13"/>
      <c r="BS276" s="13"/>
      <c r="BT276" s="13"/>
      <c r="BU276" s="299">
        <f t="shared" si="141"/>
        <v>0</v>
      </c>
      <c r="BV276" s="299">
        <f t="shared" si="141"/>
        <v>1</v>
      </c>
      <c r="BW276" s="44">
        <f t="shared" si="142"/>
        <v>0</v>
      </c>
      <c r="BX276" s="44">
        <f t="shared" si="142"/>
        <v>1</v>
      </c>
      <c r="BY276" s="11">
        <f t="shared" si="143"/>
        <v>1</v>
      </c>
      <c r="BZ276" s="14">
        <f t="shared" si="144"/>
        <v>7</v>
      </c>
      <c r="CA276" s="14">
        <f t="shared" si="144"/>
        <v>5</v>
      </c>
      <c r="CB276" s="525">
        <f t="shared" si="145"/>
        <v>0</v>
      </c>
      <c r="CC276" s="525">
        <f t="shared" si="145"/>
        <v>1</v>
      </c>
      <c r="CD276" s="312">
        <f t="shared" si="146"/>
        <v>7</v>
      </c>
      <c r="CE276" s="312">
        <f t="shared" si="146"/>
        <v>6</v>
      </c>
      <c r="CF276" s="313">
        <f t="shared" si="147"/>
        <v>13</v>
      </c>
      <c r="CG276" s="302"/>
    </row>
    <row r="277" spans="2:85" ht="14.25" x14ac:dyDescent="0.25">
      <c r="B277" s="9">
        <v>265</v>
      </c>
      <c r="C277" s="9" t="s">
        <v>267</v>
      </c>
      <c r="D277" s="37" t="s">
        <v>19</v>
      </c>
      <c r="E277" s="526">
        <v>69927527</v>
      </c>
      <c r="F277" s="527" t="s">
        <v>1047</v>
      </c>
      <c r="G277" s="9" t="s">
        <v>53</v>
      </c>
      <c r="H277" s="9"/>
      <c r="I277" s="9"/>
      <c r="J277" s="9"/>
      <c r="K277" s="9"/>
      <c r="L277" s="9"/>
      <c r="M277" s="9"/>
      <c r="N277" s="9">
        <v>0</v>
      </c>
      <c r="O277" s="9">
        <v>0</v>
      </c>
      <c r="P277" s="299">
        <f t="shared" si="128"/>
        <v>0</v>
      </c>
      <c r="Q277" s="299">
        <f t="shared" si="128"/>
        <v>0</v>
      </c>
      <c r="R277" s="300">
        <f t="shared" si="129"/>
        <v>0</v>
      </c>
      <c r="S277" s="289">
        <v>8</v>
      </c>
      <c r="T277" s="289">
        <v>4</v>
      </c>
      <c r="U277" s="289"/>
      <c r="V277" s="289"/>
      <c r="W277" s="289"/>
      <c r="X277" s="289"/>
      <c r="Y277" s="299">
        <f t="shared" si="130"/>
        <v>8</v>
      </c>
      <c r="Z277" s="299">
        <f t="shared" si="130"/>
        <v>4</v>
      </c>
      <c r="AA277" s="10">
        <f t="shared" si="131"/>
        <v>12</v>
      </c>
      <c r="AB277" s="44">
        <f t="shared" si="132"/>
        <v>8</v>
      </c>
      <c r="AC277" s="44">
        <f t="shared" si="132"/>
        <v>4</v>
      </c>
      <c r="AD277" s="11">
        <f t="shared" si="133"/>
        <v>12</v>
      </c>
      <c r="AE277" s="12">
        <v>8</v>
      </c>
      <c r="AF277" s="12">
        <v>4</v>
      </c>
      <c r="AG277" s="10">
        <f t="shared" si="126"/>
        <v>12</v>
      </c>
      <c r="AH277" s="12">
        <v>0</v>
      </c>
      <c r="AI277" s="12">
        <v>0</v>
      </c>
      <c r="AJ277" s="10">
        <f t="shared" si="127"/>
        <v>0</v>
      </c>
      <c r="AK277" s="44">
        <f t="shared" si="134"/>
        <v>8</v>
      </c>
      <c r="AL277" s="44">
        <f t="shared" si="134"/>
        <v>4</v>
      </c>
      <c r="AM277" s="11">
        <f t="shared" si="135"/>
        <v>12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2</v>
      </c>
      <c r="AU277" s="13">
        <v>0</v>
      </c>
      <c r="AV277" s="589">
        <v>0</v>
      </c>
      <c r="AW277" s="589">
        <v>0</v>
      </c>
      <c r="AX277" s="13">
        <v>6</v>
      </c>
      <c r="AY277" s="13">
        <v>4</v>
      </c>
      <c r="AZ277" s="13">
        <v>0</v>
      </c>
      <c r="BA277" s="13">
        <v>0</v>
      </c>
      <c r="BB277" s="13">
        <v>0</v>
      </c>
      <c r="BC277" s="13">
        <v>0</v>
      </c>
      <c r="BD277" s="310">
        <f t="shared" si="136"/>
        <v>2</v>
      </c>
      <c r="BE277" s="310">
        <f t="shared" si="136"/>
        <v>0</v>
      </c>
      <c r="BF277" s="10">
        <f t="shared" si="137"/>
        <v>2</v>
      </c>
      <c r="BG277" s="311">
        <f t="shared" si="138"/>
        <v>6</v>
      </c>
      <c r="BH277" s="311">
        <f t="shared" si="138"/>
        <v>4</v>
      </c>
      <c r="BI277" s="10">
        <f t="shared" si="139"/>
        <v>10</v>
      </c>
      <c r="BJ277" s="44">
        <f t="shared" si="140"/>
        <v>8</v>
      </c>
      <c r="BK277" s="44">
        <f t="shared" si="140"/>
        <v>4</v>
      </c>
      <c r="BL277" s="11">
        <f t="shared" si="140"/>
        <v>12</v>
      </c>
      <c r="BM277" s="13">
        <v>0</v>
      </c>
      <c r="BN277" s="13">
        <v>0</v>
      </c>
      <c r="BO277" s="13">
        <v>1</v>
      </c>
      <c r="BP277" s="13">
        <v>0</v>
      </c>
      <c r="BQ277" s="13"/>
      <c r="BR277" s="13"/>
      <c r="BS277" s="13"/>
      <c r="BT277" s="13"/>
      <c r="BU277" s="299">
        <f t="shared" si="141"/>
        <v>1</v>
      </c>
      <c r="BV277" s="299">
        <f t="shared" si="141"/>
        <v>0</v>
      </c>
      <c r="BW277" s="44">
        <f t="shared" si="142"/>
        <v>1</v>
      </c>
      <c r="BX277" s="44">
        <f t="shared" si="142"/>
        <v>0</v>
      </c>
      <c r="BY277" s="11">
        <f t="shared" si="143"/>
        <v>1</v>
      </c>
      <c r="BZ277" s="14">
        <f t="shared" si="144"/>
        <v>8</v>
      </c>
      <c r="CA277" s="14">
        <f t="shared" si="144"/>
        <v>4</v>
      </c>
      <c r="CB277" s="525">
        <f t="shared" si="145"/>
        <v>1</v>
      </c>
      <c r="CC277" s="525">
        <f t="shared" si="145"/>
        <v>0</v>
      </c>
      <c r="CD277" s="312">
        <f t="shared" si="146"/>
        <v>9</v>
      </c>
      <c r="CE277" s="312">
        <f t="shared" si="146"/>
        <v>4</v>
      </c>
      <c r="CF277" s="313">
        <f t="shared" si="147"/>
        <v>13</v>
      </c>
      <c r="CG277" s="302"/>
    </row>
    <row r="278" spans="2:85" ht="14.25" x14ac:dyDescent="0.25">
      <c r="B278" s="9">
        <v>266</v>
      </c>
      <c r="C278" s="9" t="s">
        <v>267</v>
      </c>
      <c r="D278" s="37" t="s">
        <v>20</v>
      </c>
      <c r="E278" s="526">
        <v>69927533</v>
      </c>
      <c r="F278" s="527" t="s">
        <v>1048</v>
      </c>
      <c r="G278" s="9" t="s">
        <v>53</v>
      </c>
      <c r="H278" s="9"/>
      <c r="I278" s="9"/>
      <c r="J278" s="9"/>
      <c r="K278" s="9"/>
      <c r="L278" s="9"/>
      <c r="M278" s="9"/>
      <c r="N278" s="9">
        <v>1</v>
      </c>
      <c r="O278" s="9">
        <v>0</v>
      </c>
      <c r="P278" s="299">
        <f t="shared" si="128"/>
        <v>1</v>
      </c>
      <c r="Q278" s="299">
        <f t="shared" si="128"/>
        <v>0</v>
      </c>
      <c r="R278" s="300">
        <f t="shared" si="129"/>
        <v>1</v>
      </c>
      <c r="S278" s="289">
        <v>6</v>
      </c>
      <c r="T278" s="289">
        <v>6</v>
      </c>
      <c r="U278" s="289"/>
      <c r="V278" s="289"/>
      <c r="W278" s="289"/>
      <c r="X278" s="289"/>
      <c r="Y278" s="299">
        <f t="shared" si="130"/>
        <v>6</v>
      </c>
      <c r="Z278" s="299">
        <f t="shared" si="130"/>
        <v>6</v>
      </c>
      <c r="AA278" s="10">
        <f t="shared" si="131"/>
        <v>12</v>
      </c>
      <c r="AB278" s="44">
        <f t="shared" si="132"/>
        <v>7</v>
      </c>
      <c r="AC278" s="44">
        <f t="shared" si="132"/>
        <v>6</v>
      </c>
      <c r="AD278" s="11">
        <f t="shared" si="133"/>
        <v>13</v>
      </c>
      <c r="AE278" s="12">
        <v>6</v>
      </c>
      <c r="AF278" s="12">
        <v>6</v>
      </c>
      <c r="AG278" s="10">
        <f t="shared" si="126"/>
        <v>12</v>
      </c>
      <c r="AH278" s="12">
        <v>1</v>
      </c>
      <c r="AI278" s="12">
        <v>0</v>
      </c>
      <c r="AJ278" s="10">
        <f t="shared" si="127"/>
        <v>1</v>
      </c>
      <c r="AK278" s="44">
        <f t="shared" si="134"/>
        <v>7</v>
      </c>
      <c r="AL278" s="44">
        <f t="shared" si="134"/>
        <v>6</v>
      </c>
      <c r="AM278" s="11">
        <f>SUM(AK278:AL278)</f>
        <v>13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589">
        <v>0</v>
      </c>
      <c r="AW278" s="589">
        <v>0</v>
      </c>
      <c r="AX278" s="13">
        <v>7</v>
      </c>
      <c r="AY278" s="13">
        <v>6</v>
      </c>
      <c r="AZ278" s="13">
        <v>0</v>
      </c>
      <c r="BA278" s="13">
        <v>0</v>
      </c>
      <c r="BB278" s="13">
        <v>0</v>
      </c>
      <c r="BC278" s="13">
        <v>0</v>
      </c>
      <c r="BD278" s="310">
        <f t="shared" si="136"/>
        <v>0</v>
      </c>
      <c r="BE278" s="310">
        <f t="shared" si="136"/>
        <v>0</v>
      </c>
      <c r="BF278" s="10">
        <f t="shared" si="137"/>
        <v>0</v>
      </c>
      <c r="BG278" s="311">
        <f t="shared" si="138"/>
        <v>7</v>
      </c>
      <c r="BH278" s="311">
        <f t="shared" si="138"/>
        <v>6</v>
      </c>
      <c r="BI278" s="10">
        <f t="shared" si="139"/>
        <v>13</v>
      </c>
      <c r="BJ278" s="44">
        <f t="shared" si="140"/>
        <v>7</v>
      </c>
      <c r="BK278" s="44">
        <f t="shared" si="140"/>
        <v>6</v>
      </c>
      <c r="BL278" s="11">
        <f t="shared" si="140"/>
        <v>13</v>
      </c>
      <c r="BM278" s="13">
        <v>0</v>
      </c>
      <c r="BN278" s="13">
        <v>0</v>
      </c>
      <c r="BO278" s="13">
        <v>3</v>
      </c>
      <c r="BP278" s="13">
        <v>0</v>
      </c>
      <c r="BQ278" s="13"/>
      <c r="BR278" s="13"/>
      <c r="BS278" s="13"/>
      <c r="BT278" s="13"/>
      <c r="BU278" s="299">
        <f t="shared" si="141"/>
        <v>3</v>
      </c>
      <c r="BV278" s="299">
        <f t="shared" si="141"/>
        <v>0</v>
      </c>
      <c r="BW278" s="44">
        <f t="shared" si="142"/>
        <v>3</v>
      </c>
      <c r="BX278" s="44">
        <f t="shared" si="142"/>
        <v>0</v>
      </c>
      <c r="BY278" s="11">
        <f t="shared" si="143"/>
        <v>3</v>
      </c>
      <c r="BZ278" s="14">
        <f t="shared" si="144"/>
        <v>7</v>
      </c>
      <c r="CA278" s="14">
        <f t="shared" si="144"/>
        <v>6</v>
      </c>
      <c r="CB278" s="525">
        <f t="shared" si="145"/>
        <v>3</v>
      </c>
      <c r="CC278" s="525">
        <f t="shared" si="145"/>
        <v>0</v>
      </c>
      <c r="CD278" s="312">
        <f t="shared" si="146"/>
        <v>10</v>
      </c>
      <c r="CE278" s="312">
        <f t="shared" si="146"/>
        <v>6</v>
      </c>
      <c r="CF278" s="313">
        <f t="shared" si="147"/>
        <v>16</v>
      </c>
      <c r="CG278" s="302"/>
    </row>
    <row r="279" spans="2:85" ht="14.25" x14ac:dyDescent="0.25">
      <c r="B279" s="9">
        <v>267</v>
      </c>
      <c r="C279" s="9" t="s">
        <v>268</v>
      </c>
      <c r="D279" s="37" t="s">
        <v>19</v>
      </c>
      <c r="E279" s="526">
        <v>20362895</v>
      </c>
      <c r="F279" s="527" t="s">
        <v>1142</v>
      </c>
      <c r="G279" s="9" t="s">
        <v>52</v>
      </c>
      <c r="H279" s="9"/>
      <c r="I279" s="9"/>
      <c r="J279" s="9"/>
      <c r="K279" s="9"/>
      <c r="L279" s="9"/>
      <c r="M279" s="9"/>
      <c r="N279" s="9">
        <v>26</v>
      </c>
      <c r="O279" s="9">
        <v>22</v>
      </c>
      <c r="P279" s="299">
        <f t="shared" si="128"/>
        <v>26</v>
      </c>
      <c r="Q279" s="299">
        <f t="shared" si="128"/>
        <v>22</v>
      </c>
      <c r="R279" s="300">
        <f t="shared" si="129"/>
        <v>48</v>
      </c>
      <c r="S279" s="9">
        <v>12</v>
      </c>
      <c r="T279" s="9">
        <v>9</v>
      </c>
      <c r="U279" s="289"/>
      <c r="V279" s="289"/>
      <c r="W279" s="289"/>
      <c r="X279" s="289"/>
      <c r="Y279" s="299">
        <f t="shared" si="130"/>
        <v>12</v>
      </c>
      <c r="Z279" s="299">
        <f t="shared" si="130"/>
        <v>9</v>
      </c>
      <c r="AA279" s="10">
        <f t="shared" si="131"/>
        <v>21</v>
      </c>
      <c r="AB279" s="44">
        <f t="shared" si="132"/>
        <v>38</v>
      </c>
      <c r="AC279" s="44">
        <f t="shared" si="132"/>
        <v>31</v>
      </c>
      <c r="AD279" s="11">
        <f t="shared" si="133"/>
        <v>69</v>
      </c>
      <c r="AE279" s="12">
        <f>BD279+BG279-AH279</f>
        <v>18</v>
      </c>
      <c r="AF279" s="12">
        <f>BE279+BH279-AI279</f>
        <v>15</v>
      </c>
      <c r="AG279" s="10">
        <f t="shared" si="126"/>
        <v>33</v>
      </c>
      <c r="AH279" s="12">
        <f>ROUND(55%*BG279,0)</f>
        <v>20</v>
      </c>
      <c r="AI279" s="12">
        <f>ROUND(55%*BH279,0)</f>
        <v>16</v>
      </c>
      <c r="AJ279" s="10">
        <f t="shared" ref="AJ279:AJ342" si="148">SUM(AH279:AI279)</f>
        <v>36</v>
      </c>
      <c r="AK279" s="44">
        <f t="shared" ref="AK279:AK342" si="149">SUM(AE279,AH279)</f>
        <v>38</v>
      </c>
      <c r="AL279" s="44">
        <f t="shared" ref="AL279:AL342" si="150">SUM(AF279,AI279)</f>
        <v>31</v>
      </c>
      <c r="AM279" s="11">
        <f t="shared" ref="AM279:AM342" si="151">SUM(AK279:AL279)</f>
        <v>69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f>AB279-AX279</f>
        <v>2</v>
      </c>
      <c r="AU279" s="13">
        <f>AC279-AY279</f>
        <v>2</v>
      </c>
      <c r="AV279" s="589">
        <v>0</v>
      </c>
      <c r="AW279" s="589">
        <v>0</v>
      </c>
      <c r="AX279" s="13">
        <f>ROUND(AB279*95%,0)</f>
        <v>36</v>
      </c>
      <c r="AY279" s="13">
        <f>ROUND(AC279*95%,0)</f>
        <v>29</v>
      </c>
      <c r="AZ279" s="13">
        <v>0</v>
      </c>
      <c r="BA279" s="13">
        <v>0</v>
      </c>
      <c r="BB279" s="13">
        <v>0</v>
      </c>
      <c r="BC279" s="13">
        <v>0</v>
      </c>
      <c r="BD279" s="310">
        <f t="shared" ref="BD279:BD285" si="152">SUM(AN279,AP279,AR279,AT279)</f>
        <v>2</v>
      </c>
      <c r="BE279" s="310">
        <f t="shared" ref="BE279:BE285" si="153">SUM(AO279,AQ279,AS279,AU279)</f>
        <v>2</v>
      </c>
      <c r="BF279" s="10">
        <f t="shared" ref="BF279:BF285" si="154">SUM(BD279:BE279)</f>
        <v>4</v>
      </c>
      <c r="BG279" s="311">
        <f t="shared" ref="BG279:BG285" si="155">SUM(AV279,AX279,AZ279,BB279)</f>
        <v>36</v>
      </c>
      <c r="BH279" s="311">
        <f t="shared" ref="BH279:BH285" si="156">SUM(AW279,AY279,BA279,BC279)</f>
        <v>29</v>
      </c>
      <c r="BI279" s="10">
        <f t="shared" ref="BI279:BI285" si="157">SUM(BG279:BH279)</f>
        <v>65</v>
      </c>
      <c r="BJ279" s="44">
        <f t="shared" ref="BJ279:BJ285" si="158">SUM(BD279,BG279)</f>
        <v>38</v>
      </c>
      <c r="BK279" s="44">
        <f t="shared" ref="BK279:BK285" si="159">SUM(BE279,BH279)</f>
        <v>31</v>
      </c>
      <c r="BL279" s="11">
        <f t="shared" ref="BL279:BL285" si="160">SUM(BF279,BI279)</f>
        <v>69</v>
      </c>
      <c r="BM279" s="13"/>
      <c r="BN279" s="13"/>
      <c r="BO279" s="13"/>
      <c r="BP279" s="13"/>
      <c r="BQ279" s="13"/>
      <c r="BR279" s="13"/>
      <c r="BS279" s="13"/>
      <c r="BT279" s="13"/>
      <c r="BU279" s="299">
        <f t="shared" ref="BU279:BU342" si="161">SUM(BO279,BQ279,BS279)</f>
        <v>0</v>
      </c>
      <c r="BV279" s="299">
        <f t="shared" ref="BV279:BV342" si="162">SUM(BP279,BR279,BT279)</f>
        <v>0</v>
      </c>
      <c r="BW279" s="44">
        <f t="shared" ref="BW279:BW342" si="163">SUM(BM279,BU279)</f>
        <v>0</v>
      </c>
      <c r="BX279" s="44">
        <f t="shared" ref="BX279:BX342" si="164">SUM(BN279,BV279)</f>
        <v>0</v>
      </c>
      <c r="BY279" s="11">
        <f t="shared" ref="BY279:BY342" si="165">SUM(BW279:BX279)</f>
        <v>0</v>
      </c>
      <c r="BZ279" s="14">
        <f t="shared" ref="BZ279:BZ342" si="166">SUM(P279,Y279)</f>
        <v>38</v>
      </c>
      <c r="CA279" s="14">
        <f t="shared" ref="CA279:CA342" si="167">SUM(Q279,Z279)</f>
        <v>31</v>
      </c>
      <c r="CB279" s="525">
        <f t="shared" ref="CB279:CB342" si="168">SUM(BM279,BU279)</f>
        <v>0</v>
      </c>
      <c r="CC279" s="525">
        <f t="shared" ref="CC279:CC342" si="169">SUM(BN279,BV279)</f>
        <v>0</v>
      </c>
      <c r="CD279" s="312">
        <f t="shared" ref="CD279:CD342" si="170">SUM(BZ279,CB279)</f>
        <v>38</v>
      </c>
      <c r="CE279" s="312">
        <f t="shared" ref="CE279:CE342" si="171">SUM(CA279,CC279)</f>
        <v>31</v>
      </c>
      <c r="CF279" s="313">
        <f t="shared" ref="CF279:CF342" si="172">SUM(CD279:CE279)</f>
        <v>69</v>
      </c>
      <c r="CG279" s="302"/>
    </row>
    <row r="280" spans="2:85" ht="14.25" x14ac:dyDescent="0.25">
      <c r="B280" s="9">
        <v>268</v>
      </c>
      <c r="C280" s="9" t="s">
        <v>268</v>
      </c>
      <c r="D280" s="37" t="s">
        <v>19</v>
      </c>
      <c r="E280" s="529">
        <v>69941708</v>
      </c>
      <c r="F280" s="527" t="s">
        <v>1143</v>
      </c>
      <c r="G280" s="9" t="s">
        <v>53</v>
      </c>
      <c r="H280" s="9"/>
      <c r="I280" s="9"/>
      <c r="J280" s="9"/>
      <c r="K280" s="9"/>
      <c r="L280" s="9"/>
      <c r="M280" s="9"/>
      <c r="N280" s="9">
        <v>0</v>
      </c>
      <c r="O280" s="9">
        <v>0</v>
      </c>
      <c r="P280" s="299">
        <f t="shared" si="128"/>
        <v>0</v>
      </c>
      <c r="Q280" s="299">
        <f t="shared" si="128"/>
        <v>0</v>
      </c>
      <c r="R280" s="300">
        <f t="shared" si="129"/>
        <v>0</v>
      </c>
      <c r="S280" s="9">
        <v>10</v>
      </c>
      <c r="T280" s="9">
        <v>8</v>
      </c>
      <c r="U280" s="289"/>
      <c r="V280" s="289"/>
      <c r="W280" s="289"/>
      <c r="X280" s="289"/>
      <c r="Y280" s="299">
        <f t="shared" si="130"/>
        <v>10</v>
      </c>
      <c r="Z280" s="299">
        <f t="shared" si="130"/>
        <v>8</v>
      </c>
      <c r="AA280" s="10">
        <f t="shared" si="131"/>
        <v>18</v>
      </c>
      <c r="AB280" s="44">
        <f t="shared" si="132"/>
        <v>10</v>
      </c>
      <c r="AC280" s="44">
        <f t="shared" si="132"/>
        <v>8</v>
      </c>
      <c r="AD280" s="11">
        <f t="shared" si="133"/>
        <v>18</v>
      </c>
      <c r="AE280" s="12">
        <f t="shared" ref="AE280:AE343" si="173">BD280+BG280-AH280</f>
        <v>4</v>
      </c>
      <c r="AF280" s="12">
        <f t="shared" ref="AF280:AF343" si="174">BE280+BH280-AI280</f>
        <v>4</v>
      </c>
      <c r="AG280" s="10">
        <f t="shared" si="126"/>
        <v>8</v>
      </c>
      <c r="AH280" s="12">
        <f t="shared" ref="AH280:AH343" si="175">ROUND(55%*BG280,0)</f>
        <v>6</v>
      </c>
      <c r="AI280" s="12">
        <f t="shared" ref="AI280:AI343" si="176">ROUND(55%*BH280,0)</f>
        <v>4</v>
      </c>
      <c r="AJ280" s="10">
        <f t="shared" si="148"/>
        <v>10</v>
      </c>
      <c r="AK280" s="44">
        <f t="shared" si="149"/>
        <v>10</v>
      </c>
      <c r="AL280" s="44">
        <f t="shared" si="150"/>
        <v>8</v>
      </c>
      <c r="AM280" s="11">
        <f t="shared" si="151"/>
        <v>18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f t="shared" ref="AT280:AT343" si="177">AB280-AX280</f>
        <v>0</v>
      </c>
      <c r="AU280" s="13">
        <f t="shared" ref="AU280:AU343" si="178">AC280-AY280</f>
        <v>0</v>
      </c>
      <c r="AV280" s="589">
        <v>0</v>
      </c>
      <c r="AW280" s="589">
        <v>0</v>
      </c>
      <c r="AX280" s="13">
        <f t="shared" ref="AX280:AX343" si="179">ROUND(AB280*95%,0)</f>
        <v>10</v>
      </c>
      <c r="AY280" s="13">
        <f t="shared" ref="AY280:AY343" si="180">ROUND(AC280*95%,0)</f>
        <v>8</v>
      </c>
      <c r="AZ280" s="13">
        <v>0</v>
      </c>
      <c r="BA280" s="13">
        <v>0</v>
      </c>
      <c r="BB280" s="13">
        <v>0</v>
      </c>
      <c r="BC280" s="13">
        <v>0</v>
      </c>
      <c r="BD280" s="310">
        <f t="shared" si="152"/>
        <v>0</v>
      </c>
      <c r="BE280" s="310">
        <f t="shared" si="153"/>
        <v>0</v>
      </c>
      <c r="BF280" s="10">
        <f t="shared" si="154"/>
        <v>0</v>
      </c>
      <c r="BG280" s="311">
        <f t="shared" si="155"/>
        <v>10</v>
      </c>
      <c r="BH280" s="311">
        <f t="shared" si="156"/>
        <v>8</v>
      </c>
      <c r="BI280" s="10">
        <f t="shared" si="157"/>
        <v>18</v>
      </c>
      <c r="BJ280" s="44">
        <f t="shared" si="158"/>
        <v>10</v>
      </c>
      <c r="BK280" s="44">
        <f t="shared" si="159"/>
        <v>8</v>
      </c>
      <c r="BL280" s="11">
        <f t="shared" si="160"/>
        <v>18</v>
      </c>
      <c r="BM280" s="13"/>
      <c r="BN280" s="13"/>
      <c r="BO280" s="13"/>
      <c r="BP280" s="13"/>
      <c r="BQ280" s="13"/>
      <c r="BR280" s="13"/>
      <c r="BS280" s="13"/>
      <c r="BT280" s="13"/>
      <c r="BU280" s="299">
        <f t="shared" si="161"/>
        <v>0</v>
      </c>
      <c r="BV280" s="299">
        <f t="shared" si="162"/>
        <v>0</v>
      </c>
      <c r="BW280" s="44">
        <f t="shared" si="163"/>
        <v>0</v>
      </c>
      <c r="BX280" s="44">
        <f t="shared" si="164"/>
        <v>0</v>
      </c>
      <c r="BY280" s="11">
        <f t="shared" si="165"/>
        <v>0</v>
      </c>
      <c r="BZ280" s="14">
        <f t="shared" si="166"/>
        <v>10</v>
      </c>
      <c r="CA280" s="14">
        <f t="shared" si="167"/>
        <v>8</v>
      </c>
      <c r="CB280" s="525">
        <f t="shared" si="168"/>
        <v>0</v>
      </c>
      <c r="CC280" s="525">
        <f t="shared" si="169"/>
        <v>0</v>
      </c>
      <c r="CD280" s="312">
        <f t="shared" si="170"/>
        <v>10</v>
      </c>
      <c r="CE280" s="312">
        <f t="shared" si="171"/>
        <v>8</v>
      </c>
      <c r="CF280" s="313">
        <f t="shared" si="172"/>
        <v>18</v>
      </c>
      <c r="CG280" s="302"/>
    </row>
    <row r="281" spans="2:85" ht="14.25" x14ac:dyDescent="0.25">
      <c r="B281" s="9">
        <v>269</v>
      </c>
      <c r="C281" s="9" t="s">
        <v>268</v>
      </c>
      <c r="D281" s="37" t="s">
        <v>19</v>
      </c>
      <c r="E281" s="529">
        <v>20362879</v>
      </c>
      <c r="F281" s="527" t="s">
        <v>1144</v>
      </c>
      <c r="G281" s="9" t="s">
        <v>53</v>
      </c>
      <c r="H281" s="9"/>
      <c r="I281" s="9"/>
      <c r="J281" s="9"/>
      <c r="K281" s="9"/>
      <c r="L281" s="9"/>
      <c r="M281" s="9"/>
      <c r="N281" s="9">
        <v>1</v>
      </c>
      <c r="O281" s="9">
        <v>0</v>
      </c>
      <c r="P281" s="299">
        <f t="shared" si="128"/>
        <v>1</v>
      </c>
      <c r="Q281" s="299">
        <f t="shared" si="128"/>
        <v>0</v>
      </c>
      <c r="R281" s="300">
        <f t="shared" si="129"/>
        <v>1</v>
      </c>
      <c r="S281" s="9">
        <v>10</v>
      </c>
      <c r="T281" s="9">
        <v>5</v>
      </c>
      <c r="U281" s="289"/>
      <c r="V281" s="289"/>
      <c r="W281" s="289"/>
      <c r="X281" s="289"/>
      <c r="Y281" s="299">
        <f t="shared" si="130"/>
        <v>10</v>
      </c>
      <c r="Z281" s="299">
        <f t="shared" si="130"/>
        <v>5</v>
      </c>
      <c r="AA281" s="10">
        <f t="shared" si="131"/>
        <v>15</v>
      </c>
      <c r="AB281" s="44">
        <f t="shared" si="132"/>
        <v>11</v>
      </c>
      <c r="AC281" s="44">
        <f t="shared" si="132"/>
        <v>5</v>
      </c>
      <c r="AD281" s="11">
        <f t="shared" si="133"/>
        <v>16</v>
      </c>
      <c r="AE281" s="12">
        <f t="shared" si="173"/>
        <v>5</v>
      </c>
      <c r="AF281" s="12">
        <f t="shared" si="174"/>
        <v>2</v>
      </c>
      <c r="AG281" s="10">
        <f t="shared" si="126"/>
        <v>7</v>
      </c>
      <c r="AH281" s="12">
        <f t="shared" si="175"/>
        <v>6</v>
      </c>
      <c r="AI281" s="12">
        <f t="shared" si="176"/>
        <v>3</v>
      </c>
      <c r="AJ281" s="10">
        <f t="shared" si="148"/>
        <v>9</v>
      </c>
      <c r="AK281" s="44">
        <f t="shared" si="149"/>
        <v>11</v>
      </c>
      <c r="AL281" s="44">
        <f t="shared" si="150"/>
        <v>5</v>
      </c>
      <c r="AM281" s="11">
        <f t="shared" si="151"/>
        <v>16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f t="shared" si="177"/>
        <v>1</v>
      </c>
      <c r="AU281" s="13">
        <f t="shared" si="178"/>
        <v>0</v>
      </c>
      <c r="AV281" s="589">
        <v>0</v>
      </c>
      <c r="AW281" s="589">
        <v>0</v>
      </c>
      <c r="AX281" s="13">
        <f t="shared" si="179"/>
        <v>10</v>
      </c>
      <c r="AY281" s="13">
        <f t="shared" si="180"/>
        <v>5</v>
      </c>
      <c r="AZ281" s="13">
        <v>0</v>
      </c>
      <c r="BA281" s="13">
        <v>0</v>
      </c>
      <c r="BB281" s="13">
        <v>0</v>
      </c>
      <c r="BC281" s="13">
        <v>0</v>
      </c>
      <c r="BD281" s="310">
        <f t="shared" si="152"/>
        <v>1</v>
      </c>
      <c r="BE281" s="310">
        <f t="shared" si="153"/>
        <v>0</v>
      </c>
      <c r="BF281" s="10">
        <f t="shared" si="154"/>
        <v>1</v>
      </c>
      <c r="BG281" s="311">
        <f t="shared" si="155"/>
        <v>10</v>
      </c>
      <c r="BH281" s="311">
        <f t="shared" si="156"/>
        <v>5</v>
      </c>
      <c r="BI281" s="10">
        <f t="shared" si="157"/>
        <v>15</v>
      </c>
      <c r="BJ281" s="44">
        <f t="shared" si="158"/>
        <v>11</v>
      </c>
      <c r="BK281" s="44">
        <f t="shared" si="159"/>
        <v>5</v>
      </c>
      <c r="BL281" s="11">
        <f t="shared" si="160"/>
        <v>16</v>
      </c>
      <c r="BM281" s="13"/>
      <c r="BN281" s="13"/>
      <c r="BO281" s="13"/>
      <c r="BP281" s="13"/>
      <c r="BQ281" s="13"/>
      <c r="BR281" s="13"/>
      <c r="BS281" s="13"/>
      <c r="BT281" s="13"/>
      <c r="BU281" s="299">
        <f t="shared" si="161"/>
        <v>0</v>
      </c>
      <c r="BV281" s="299">
        <f t="shared" si="162"/>
        <v>0</v>
      </c>
      <c r="BW281" s="44">
        <f t="shared" si="163"/>
        <v>0</v>
      </c>
      <c r="BX281" s="44">
        <f t="shared" si="164"/>
        <v>0</v>
      </c>
      <c r="BY281" s="11">
        <f t="shared" si="165"/>
        <v>0</v>
      </c>
      <c r="BZ281" s="14">
        <f t="shared" si="166"/>
        <v>11</v>
      </c>
      <c r="CA281" s="14">
        <f t="shared" si="167"/>
        <v>5</v>
      </c>
      <c r="CB281" s="525">
        <f t="shared" si="168"/>
        <v>0</v>
      </c>
      <c r="CC281" s="525">
        <f t="shared" si="169"/>
        <v>0</v>
      </c>
      <c r="CD281" s="312">
        <f t="shared" si="170"/>
        <v>11</v>
      </c>
      <c r="CE281" s="312">
        <f t="shared" si="171"/>
        <v>5</v>
      </c>
      <c r="CF281" s="313">
        <f t="shared" si="172"/>
        <v>16</v>
      </c>
      <c r="CG281" s="302"/>
    </row>
    <row r="282" spans="2:85" ht="14.25" x14ac:dyDescent="0.25">
      <c r="B282" s="9">
        <v>270</v>
      </c>
      <c r="C282" s="9" t="s">
        <v>268</v>
      </c>
      <c r="D282" s="37" t="s">
        <v>19</v>
      </c>
      <c r="E282" s="529">
        <v>20362876</v>
      </c>
      <c r="F282" s="527" t="s">
        <v>1145</v>
      </c>
      <c r="G282" s="9" t="s">
        <v>53</v>
      </c>
      <c r="H282" s="9"/>
      <c r="I282" s="9"/>
      <c r="J282" s="9"/>
      <c r="K282" s="9"/>
      <c r="L282" s="9"/>
      <c r="M282" s="9"/>
      <c r="N282" s="9">
        <v>0</v>
      </c>
      <c r="O282" s="9">
        <v>0</v>
      </c>
      <c r="P282" s="299">
        <f t="shared" si="128"/>
        <v>0</v>
      </c>
      <c r="Q282" s="299">
        <f t="shared" si="128"/>
        <v>0</v>
      </c>
      <c r="R282" s="300">
        <f t="shared" si="129"/>
        <v>0</v>
      </c>
      <c r="S282" s="9">
        <v>7</v>
      </c>
      <c r="T282" s="9">
        <v>6</v>
      </c>
      <c r="U282" s="289"/>
      <c r="V282" s="289"/>
      <c r="W282" s="289"/>
      <c r="X282" s="289"/>
      <c r="Y282" s="299">
        <f t="shared" si="130"/>
        <v>7</v>
      </c>
      <c r="Z282" s="299">
        <f t="shared" si="130"/>
        <v>6</v>
      </c>
      <c r="AA282" s="10">
        <f t="shared" si="131"/>
        <v>13</v>
      </c>
      <c r="AB282" s="44">
        <f t="shared" si="132"/>
        <v>7</v>
      </c>
      <c r="AC282" s="44">
        <f t="shared" si="132"/>
        <v>6</v>
      </c>
      <c r="AD282" s="11">
        <f t="shared" si="133"/>
        <v>13</v>
      </c>
      <c r="AE282" s="12">
        <f t="shared" si="173"/>
        <v>3</v>
      </c>
      <c r="AF282" s="12">
        <f t="shared" si="174"/>
        <v>3</v>
      </c>
      <c r="AG282" s="10">
        <f t="shared" si="126"/>
        <v>6</v>
      </c>
      <c r="AH282" s="12">
        <f t="shared" si="175"/>
        <v>4</v>
      </c>
      <c r="AI282" s="12">
        <f t="shared" si="176"/>
        <v>3</v>
      </c>
      <c r="AJ282" s="10">
        <f t="shared" si="148"/>
        <v>7</v>
      </c>
      <c r="AK282" s="44">
        <f t="shared" si="149"/>
        <v>7</v>
      </c>
      <c r="AL282" s="44">
        <f t="shared" si="150"/>
        <v>6</v>
      </c>
      <c r="AM282" s="11">
        <f t="shared" si="151"/>
        <v>13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f t="shared" si="177"/>
        <v>0</v>
      </c>
      <c r="AU282" s="13">
        <f t="shared" si="178"/>
        <v>0</v>
      </c>
      <c r="AV282" s="589">
        <v>0</v>
      </c>
      <c r="AW282" s="589">
        <v>0</v>
      </c>
      <c r="AX282" s="13">
        <f t="shared" si="179"/>
        <v>7</v>
      </c>
      <c r="AY282" s="13">
        <f t="shared" si="180"/>
        <v>6</v>
      </c>
      <c r="AZ282" s="13">
        <v>0</v>
      </c>
      <c r="BA282" s="13">
        <v>0</v>
      </c>
      <c r="BB282" s="13">
        <v>0</v>
      </c>
      <c r="BC282" s="13">
        <v>0</v>
      </c>
      <c r="BD282" s="310">
        <f t="shared" si="152"/>
        <v>0</v>
      </c>
      <c r="BE282" s="310">
        <f t="shared" si="153"/>
        <v>0</v>
      </c>
      <c r="BF282" s="10">
        <f t="shared" si="154"/>
        <v>0</v>
      </c>
      <c r="BG282" s="311">
        <f t="shared" si="155"/>
        <v>7</v>
      </c>
      <c r="BH282" s="311">
        <f t="shared" si="156"/>
        <v>6</v>
      </c>
      <c r="BI282" s="10">
        <f t="shared" si="157"/>
        <v>13</v>
      </c>
      <c r="BJ282" s="44">
        <f t="shared" si="158"/>
        <v>7</v>
      </c>
      <c r="BK282" s="44">
        <f t="shared" si="159"/>
        <v>6</v>
      </c>
      <c r="BL282" s="11">
        <f t="shared" si="160"/>
        <v>13</v>
      </c>
      <c r="BM282" s="13"/>
      <c r="BN282" s="13"/>
      <c r="BO282" s="13"/>
      <c r="BP282" s="13"/>
      <c r="BQ282" s="13"/>
      <c r="BR282" s="13"/>
      <c r="BS282" s="13"/>
      <c r="BT282" s="13"/>
      <c r="BU282" s="299">
        <f t="shared" si="161"/>
        <v>0</v>
      </c>
      <c r="BV282" s="299">
        <f t="shared" si="162"/>
        <v>0</v>
      </c>
      <c r="BW282" s="44">
        <f t="shared" si="163"/>
        <v>0</v>
      </c>
      <c r="BX282" s="44">
        <f t="shared" si="164"/>
        <v>0</v>
      </c>
      <c r="BY282" s="11">
        <f t="shared" si="165"/>
        <v>0</v>
      </c>
      <c r="BZ282" s="14">
        <f t="shared" si="166"/>
        <v>7</v>
      </c>
      <c r="CA282" s="14">
        <f t="shared" si="167"/>
        <v>6</v>
      </c>
      <c r="CB282" s="525">
        <f t="shared" si="168"/>
        <v>0</v>
      </c>
      <c r="CC282" s="525">
        <f t="shared" si="169"/>
        <v>0</v>
      </c>
      <c r="CD282" s="312">
        <f t="shared" si="170"/>
        <v>7</v>
      </c>
      <c r="CE282" s="312">
        <f t="shared" si="171"/>
        <v>6</v>
      </c>
      <c r="CF282" s="313">
        <f t="shared" si="172"/>
        <v>13</v>
      </c>
      <c r="CG282" s="302"/>
    </row>
    <row r="283" spans="2:85" ht="14.25" x14ac:dyDescent="0.25">
      <c r="B283" s="9">
        <v>271</v>
      </c>
      <c r="C283" s="9" t="s">
        <v>268</v>
      </c>
      <c r="D283" s="37" t="s">
        <v>19</v>
      </c>
      <c r="E283" s="529">
        <v>20362871</v>
      </c>
      <c r="F283" s="527" t="s">
        <v>1146</v>
      </c>
      <c r="G283" s="9" t="s">
        <v>53</v>
      </c>
      <c r="H283" s="9"/>
      <c r="I283" s="9"/>
      <c r="J283" s="9"/>
      <c r="K283" s="9"/>
      <c r="L283" s="9"/>
      <c r="M283" s="9"/>
      <c r="N283" s="9">
        <v>2</v>
      </c>
      <c r="O283" s="9">
        <v>0</v>
      </c>
      <c r="P283" s="299">
        <f t="shared" si="128"/>
        <v>2</v>
      </c>
      <c r="Q283" s="299">
        <f t="shared" si="128"/>
        <v>0</v>
      </c>
      <c r="R283" s="300">
        <f t="shared" si="129"/>
        <v>2</v>
      </c>
      <c r="S283" s="9">
        <v>12</v>
      </c>
      <c r="T283" s="9">
        <v>6</v>
      </c>
      <c r="U283" s="289"/>
      <c r="V283" s="289"/>
      <c r="W283" s="289"/>
      <c r="X283" s="289"/>
      <c r="Y283" s="299">
        <f t="shared" si="130"/>
        <v>12</v>
      </c>
      <c r="Z283" s="299">
        <f t="shared" si="130"/>
        <v>6</v>
      </c>
      <c r="AA283" s="10">
        <f t="shared" si="131"/>
        <v>18</v>
      </c>
      <c r="AB283" s="44">
        <f t="shared" si="132"/>
        <v>14</v>
      </c>
      <c r="AC283" s="44">
        <f t="shared" si="132"/>
        <v>6</v>
      </c>
      <c r="AD283" s="11">
        <f t="shared" si="133"/>
        <v>20</v>
      </c>
      <c r="AE283" s="12">
        <f t="shared" si="173"/>
        <v>7</v>
      </c>
      <c r="AF283" s="12">
        <f t="shared" si="174"/>
        <v>3</v>
      </c>
      <c r="AG283" s="10">
        <f t="shared" si="126"/>
        <v>10</v>
      </c>
      <c r="AH283" s="12">
        <f t="shared" si="175"/>
        <v>7</v>
      </c>
      <c r="AI283" s="12">
        <f t="shared" si="176"/>
        <v>3</v>
      </c>
      <c r="AJ283" s="10">
        <f t="shared" si="148"/>
        <v>10</v>
      </c>
      <c r="AK283" s="44">
        <f t="shared" si="149"/>
        <v>14</v>
      </c>
      <c r="AL283" s="44">
        <f t="shared" si="150"/>
        <v>6</v>
      </c>
      <c r="AM283" s="11">
        <f t="shared" si="151"/>
        <v>20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f t="shared" si="177"/>
        <v>1</v>
      </c>
      <c r="AU283" s="13">
        <f t="shared" si="178"/>
        <v>0</v>
      </c>
      <c r="AV283" s="589">
        <v>0</v>
      </c>
      <c r="AW283" s="589">
        <v>0</v>
      </c>
      <c r="AX283" s="13">
        <f t="shared" si="179"/>
        <v>13</v>
      </c>
      <c r="AY283" s="13">
        <f t="shared" si="180"/>
        <v>6</v>
      </c>
      <c r="AZ283" s="13">
        <v>0</v>
      </c>
      <c r="BA283" s="13">
        <v>0</v>
      </c>
      <c r="BB283" s="13">
        <v>0</v>
      </c>
      <c r="BC283" s="13">
        <v>0</v>
      </c>
      <c r="BD283" s="310">
        <f t="shared" si="152"/>
        <v>1</v>
      </c>
      <c r="BE283" s="310">
        <f t="shared" si="153"/>
        <v>0</v>
      </c>
      <c r="BF283" s="10">
        <f t="shared" si="154"/>
        <v>1</v>
      </c>
      <c r="BG283" s="311">
        <f t="shared" si="155"/>
        <v>13</v>
      </c>
      <c r="BH283" s="311">
        <f t="shared" si="156"/>
        <v>6</v>
      </c>
      <c r="BI283" s="10">
        <f t="shared" si="157"/>
        <v>19</v>
      </c>
      <c r="BJ283" s="44">
        <f t="shared" si="158"/>
        <v>14</v>
      </c>
      <c r="BK283" s="44">
        <f t="shared" si="159"/>
        <v>6</v>
      </c>
      <c r="BL283" s="11">
        <f t="shared" si="160"/>
        <v>20</v>
      </c>
      <c r="BM283" s="13"/>
      <c r="BN283" s="13"/>
      <c r="BO283" s="13"/>
      <c r="BP283" s="13"/>
      <c r="BQ283" s="13"/>
      <c r="BR283" s="13"/>
      <c r="BS283" s="13"/>
      <c r="BT283" s="13"/>
      <c r="BU283" s="299">
        <f t="shared" si="161"/>
        <v>0</v>
      </c>
      <c r="BV283" s="299">
        <f t="shared" si="162"/>
        <v>0</v>
      </c>
      <c r="BW283" s="44">
        <f t="shared" si="163"/>
        <v>0</v>
      </c>
      <c r="BX283" s="44">
        <f t="shared" si="164"/>
        <v>0</v>
      </c>
      <c r="BY283" s="11">
        <f t="shared" si="165"/>
        <v>0</v>
      </c>
      <c r="BZ283" s="14">
        <f t="shared" si="166"/>
        <v>14</v>
      </c>
      <c r="CA283" s="14">
        <f t="shared" si="167"/>
        <v>6</v>
      </c>
      <c r="CB283" s="525">
        <f t="shared" si="168"/>
        <v>0</v>
      </c>
      <c r="CC283" s="525">
        <f t="shared" si="169"/>
        <v>0</v>
      </c>
      <c r="CD283" s="312">
        <f t="shared" si="170"/>
        <v>14</v>
      </c>
      <c r="CE283" s="312">
        <f t="shared" si="171"/>
        <v>6</v>
      </c>
      <c r="CF283" s="313">
        <f t="shared" si="172"/>
        <v>20</v>
      </c>
      <c r="CG283" s="302"/>
    </row>
    <row r="284" spans="2:85" ht="14.25" x14ac:dyDescent="0.25">
      <c r="B284" s="9">
        <v>272</v>
      </c>
      <c r="C284" s="9" t="s">
        <v>268</v>
      </c>
      <c r="D284" s="37" t="s">
        <v>19</v>
      </c>
      <c r="E284" s="529">
        <v>20362874</v>
      </c>
      <c r="F284" s="527" t="s">
        <v>1147</v>
      </c>
      <c r="G284" s="9" t="s">
        <v>53</v>
      </c>
      <c r="H284" s="9"/>
      <c r="I284" s="9"/>
      <c r="J284" s="9"/>
      <c r="K284" s="9"/>
      <c r="L284" s="9"/>
      <c r="M284" s="9"/>
      <c r="N284" s="9">
        <v>0</v>
      </c>
      <c r="O284" s="9">
        <v>0</v>
      </c>
      <c r="P284" s="299">
        <f t="shared" si="128"/>
        <v>0</v>
      </c>
      <c r="Q284" s="299">
        <f t="shared" si="128"/>
        <v>0</v>
      </c>
      <c r="R284" s="300">
        <f t="shared" si="129"/>
        <v>0</v>
      </c>
      <c r="S284" s="9">
        <v>13</v>
      </c>
      <c r="T284" s="9">
        <v>11</v>
      </c>
      <c r="U284" s="289"/>
      <c r="V284" s="289"/>
      <c r="W284" s="289"/>
      <c r="X284" s="289"/>
      <c r="Y284" s="299">
        <f t="shared" si="130"/>
        <v>13</v>
      </c>
      <c r="Z284" s="299">
        <f t="shared" si="130"/>
        <v>11</v>
      </c>
      <c r="AA284" s="10">
        <f t="shared" si="131"/>
        <v>24</v>
      </c>
      <c r="AB284" s="44">
        <f t="shared" si="132"/>
        <v>13</v>
      </c>
      <c r="AC284" s="44">
        <f t="shared" si="132"/>
        <v>11</v>
      </c>
      <c r="AD284" s="11">
        <f t="shared" si="133"/>
        <v>24</v>
      </c>
      <c r="AE284" s="12">
        <f t="shared" si="173"/>
        <v>6</v>
      </c>
      <c r="AF284" s="12">
        <f t="shared" si="174"/>
        <v>5</v>
      </c>
      <c r="AG284" s="10">
        <f t="shared" si="126"/>
        <v>11</v>
      </c>
      <c r="AH284" s="12">
        <f t="shared" si="175"/>
        <v>7</v>
      </c>
      <c r="AI284" s="12">
        <f t="shared" si="176"/>
        <v>6</v>
      </c>
      <c r="AJ284" s="10">
        <f t="shared" si="148"/>
        <v>13</v>
      </c>
      <c r="AK284" s="44">
        <f t="shared" si="149"/>
        <v>13</v>
      </c>
      <c r="AL284" s="44">
        <f t="shared" si="150"/>
        <v>11</v>
      </c>
      <c r="AM284" s="11">
        <f t="shared" si="151"/>
        <v>24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f t="shared" si="177"/>
        <v>1</v>
      </c>
      <c r="AU284" s="13">
        <f t="shared" si="178"/>
        <v>1</v>
      </c>
      <c r="AV284" s="589">
        <v>0</v>
      </c>
      <c r="AW284" s="589">
        <v>0</v>
      </c>
      <c r="AX284" s="13">
        <f t="shared" si="179"/>
        <v>12</v>
      </c>
      <c r="AY284" s="13">
        <f t="shared" si="180"/>
        <v>10</v>
      </c>
      <c r="AZ284" s="13">
        <v>0</v>
      </c>
      <c r="BA284" s="13">
        <v>0</v>
      </c>
      <c r="BB284" s="13">
        <v>0</v>
      </c>
      <c r="BC284" s="13">
        <v>0</v>
      </c>
      <c r="BD284" s="310">
        <f t="shared" si="152"/>
        <v>1</v>
      </c>
      <c r="BE284" s="310">
        <f t="shared" si="153"/>
        <v>1</v>
      </c>
      <c r="BF284" s="10">
        <f t="shared" si="154"/>
        <v>2</v>
      </c>
      <c r="BG284" s="311">
        <f t="shared" si="155"/>
        <v>12</v>
      </c>
      <c r="BH284" s="311">
        <f t="shared" si="156"/>
        <v>10</v>
      </c>
      <c r="BI284" s="10">
        <f t="shared" si="157"/>
        <v>22</v>
      </c>
      <c r="BJ284" s="44">
        <f t="shared" si="158"/>
        <v>13</v>
      </c>
      <c r="BK284" s="44">
        <f t="shared" si="159"/>
        <v>11</v>
      </c>
      <c r="BL284" s="11">
        <f t="shared" si="160"/>
        <v>24</v>
      </c>
      <c r="BM284" s="13"/>
      <c r="BN284" s="13"/>
      <c r="BO284" s="13"/>
      <c r="BP284" s="13"/>
      <c r="BQ284" s="13"/>
      <c r="BR284" s="13"/>
      <c r="BS284" s="13"/>
      <c r="BT284" s="13"/>
      <c r="BU284" s="299">
        <f t="shared" si="161"/>
        <v>0</v>
      </c>
      <c r="BV284" s="299">
        <f t="shared" si="162"/>
        <v>0</v>
      </c>
      <c r="BW284" s="44">
        <f t="shared" si="163"/>
        <v>0</v>
      </c>
      <c r="BX284" s="44">
        <f t="shared" si="164"/>
        <v>0</v>
      </c>
      <c r="BY284" s="11">
        <f t="shared" si="165"/>
        <v>0</v>
      </c>
      <c r="BZ284" s="14">
        <f t="shared" si="166"/>
        <v>13</v>
      </c>
      <c r="CA284" s="14">
        <f t="shared" si="167"/>
        <v>11</v>
      </c>
      <c r="CB284" s="525">
        <f t="shared" si="168"/>
        <v>0</v>
      </c>
      <c r="CC284" s="525">
        <f t="shared" si="169"/>
        <v>0</v>
      </c>
      <c r="CD284" s="312">
        <f t="shared" si="170"/>
        <v>13</v>
      </c>
      <c r="CE284" s="312">
        <f t="shared" si="171"/>
        <v>11</v>
      </c>
      <c r="CF284" s="313">
        <f t="shared" si="172"/>
        <v>24</v>
      </c>
      <c r="CG284" s="302"/>
    </row>
    <row r="285" spans="2:85" ht="14.25" x14ac:dyDescent="0.25">
      <c r="B285" s="9">
        <v>273</v>
      </c>
      <c r="C285" s="9" t="s">
        <v>268</v>
      </c>
      <c r="D285" s="37" t="s">
        <v>19</v>
      </c>
      <c r="E285" s="529">
        <v>20362865</v>
      </c>
      <c r="F285" s="527" t="s">
        <v>1148</v>
      </c>
      <c r="G285" s="9" t="s">
        <v>53</v>
      </c>
      <c r="H285" s="9"/>
      <c r="I285" s="9"/>
      <c r="J285" s="9"/>
      <c r="K285" s="9"/>
      <c r="L285" s="9"/>
      <c r="M285" s="9"/>
      <c r="N285" s="9">
        <v>0</v>
      </c>
      <c r="O285" s="9">
        <v>0</v>
      </c>
      <c r="P285" s="299">
        <f t="shared" si="128"/>
        <v>0</v>
      </c>
      <c r="Q285" s="299">
        <f t="shared" si="128"/>
        <v>0</v>
      </c>
      <c r="R285" s="300">
        <f t="shared" si="129"/>
        <v>0</v>
      </c>
      <c r="S285" s="9">
        <v>7</v>
      </c>
      <c r="T285" s="9">
        <v>2</v>
      </c>
      <c r="U285" s="289"/>
      <c r="V285" s="289"/>
      <c r="W285" s="289"/>
      <c r="X285" s="289"/>
      <c r="Y285" s="299">
        <f t="shared" si="130"/>
        <v>7</v>
      </c>
      <c r="Z285" s="299">
        <f t="shared" si="130"/>
        <v>2</v>
      </c>
      <c r="AA285" s="10">
        <f t="shared" si="131"/>
        <v>9</v>
      </c>
      <c r="AB285" s="44">
        <f t="shared" si="132"/>
        <v>7</v>
      </c>
      <c r="AC285" s="44">
        <f t="shared" si="132"/>
        <v>2</v>
      </c>
      <c r="AD285" s="11">
        <f t="shared" si="133"/>
        <v>9</v>
      </c>
      <c r="AE285" s="12">
        <f t="shared" si="173"/>
        <v>3</v>
      </c>
      <c r="AF285" s="12">
        <f t="shared" si="174"/>
        <v>1</v>
      </c>
      <c r="AG285" s="10">
        <f t="shared" si="126"/>
        <v>4</v>
      </c>
      <c r="AH285" s="12">
        <f t="shared" si="175"/>
        <v>4</v>
      </c>
      <c r="AI285" s="12">
        <f t="shared" si="176"/>
        <v>1</v>
      </c>
      <c r="AJ285" s="10">
        <f t="shared" si="148"/>
        <v>5</v>
      </c>
      <c r="AK285" s="44">
        <f t="shared" si="149"/>
        <v>7</v>
      </c>
      <c r="AL285" s="44">
        <f t="shared" si="150"/>
        <v>2</v>
      </c>
      <c r="AM285" s="11">
        <f t="shared" si="151"/>
        <v>9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f t="shared" si="177"/>
        <v>0</v>
      </c>
      <c r="AU285" s="13">
        <f t="shared" si="178"/>
        <v>0</v>
      </c>
      <c r="AV285" s="589">
        <v>0</v>
      </c>
      <c r="AW285" s="589">
        <v>0</v>
      </c>
      <c r="AX285" s="13">
        <f t="shared" si="179"/>
        <v>7</v>
      </c>
      <c r="AY285" s="13">
        <f t="shared" si="180"/>
        <v>2</v>
      </c>
      <c r="AZ285" s="13">
        <v>0</v>
      </c>
      <c r="BA285" s="13">
        <v>0</v>
      </c>
      <c r="BB285" s="13">
        <v>0</v>
      </c>
      <c r="BC285" s="13">
        <v>0</v>
      </c>
      <c r="BD285" s="310">
        <f t="shared" si="152"/>
        <v>0</v>
      </c>
      <c r="BE285" s="310">
        <f t="shared" si="153"/>
        <v>0</v>
      </c>
      <c r="BF285" s="10">
        <f t="shared" si="154"/>
        <v>0</v>
      </c>
      <c r="BG285" s="311">
        <f t="shared" si="155"/>
        <v>7</v>
      </c>
      <c r="BH285" s="311">
        <f t="shared" si="156"/>
        <v>2</v>
      </c>
      <c r="BI285" s="10">
        <f t="shared" si="157"/>
        <v>9</v>
      </c>
      <c r="BJ285" s="44">
        <f t="shared" si="158"/>
        <v>7</v>
      </c>
      <c r="BK285" s="44">
        <f t="shared" si="159"/>
        <v>2</v>
      </c>
      <c r="BL285" s="11">
        <f t="shared" si="160"/>
        <v>9</v>
      </c>
      <c r="BM285" s="13"/>
      <c r="BN285" s="13"/>
      <c r="BO285" s="13"/>
      <c r="BP285" s="13"/>
      <c r="BQ285" s="13"/>
      <c r="BR285" s="13"/>
      <c r="BS285" s="13"/>
      <c r="BT285" s="13"/>
      <c r="BU285" s="299">
        <f t="shared" si="161"/>
        <v>0</v>
      </c>
      <c r="BV285" s="299">
        <f t="shared" si="162"/>
        <v>0</v>
      </c>
      <c r="BW285" s="44">
        <f t="shared" si="163"/>
        <v>0</v>
      </c>
      <c r="BX285" s="44">
        <f t="shared" si="164"/>
        <v>0</v>
      </c>
      <c r="BY285" s="11">
        <f t="shared" si="165"/>
        <v>0</v>
      </c>
      <c r="BZ285" s="14">
        <f t="shared" si="166"/>
        <v>7</v>
      </c>
      <c r="CA285" s="14">
        <f t="shared" si="167"/>
        <v>2</v>
      </c>
      <c r="CB285" s="525">
        <f t="shared" si="168"/>
        <v>0</v>
      </c>
      <c r="CC285" s="525">
        <f t="shared" si="169"/>
        <v>0</v>
      </c>
      <c r="CD285" s="312">
        <f t="shared" si="170"/>
        <v>7</v>
      </c>
      <c r="CE285" s="312">
        <f t="shared" si="171"/>
        <v>2</v>
      </c>
      <c r="CF285" s="313">
        <f t="shared" si="172"/>
        <v>9</v>
      </c>
      <c r="CG285" s="302"/>
    </row>
    <row r="286" spans="2:85" ht="14.25" x14ac:dyDescent="0.25">
      <c r="B286" s="9">
        <v>274</v>
      </c>
      <c r="C286" s="9" t="s">
        <v>268</v>
      </c>
      <c r="D286" s="37" t="s">
        <v>19</v>
      </c>
      <c r="E286" s="529">
        <v>20362877</v>
      </c>
      <c r="F286" s="527" t="s">
        <v>1149</v>
      </c>
      <c r="G286" s="9" t="s">
        <v>53</v>
      </c>
      <c r="H286" s="9"/>
      <c r="I286" s="9"/>
      <c r="J286" s="9"/>
      <c r="K286" s="9"/>
      <c r="L286" s="9"/>
      <c r="M286" s="9"/>
      <c r="N286" s="9">
        <v>2</v>
      </c>
      <c r="O286" s="9">
        <v>0</v>
      </c>
      <c r="P286" s="299">
        <f t="shared" si="128"/>
        <v>2</v>
      </c>
      <c r="Q286" s="299">
        <f t="shared" si="128"/>
        <v>0</v>
      </c>
      <c r="R286" s="300">
        <f t="shared" si="129"/>
        <v>2</v>
      </c>
      <c r="S286" s="9">
        <v>10</v>
      </c>
      <c r="T286" s="9">
        <v>4</v>
      </c>
      <c r="U286" s="289"/>
      <c r="V286" s="289"/>
      <c r="W286" s="289"/>
      <c r="X286" s="289"/>
      <c r="Y286" s="299">
        <f t="shared" si="130"/>
        <v>10</v>
      </c>
      <c r="Z286" s="299">
        <f t="shared" si="130"/>
        <v>4</v>
      </c>
      <c r="AA286" s="10">
        <f t="shared" si="131"/>
        <v>14</v>
      </c>
      <c r="AB286" s="44">
        <f t="shared" si="132"/>
        <v>12</v>
      </c>
      <c r="AC286" s="44">
        <f t="shared" si="132"/>
        <v>4</v>
      </c>
      <c r="AD286" s="11">
        <f t="shared" si="133"/>
        <v>16</v>
      </c>
      <c r="AE286" s="12">
        <f t="shared" si="173"/>
        <v>6</v>
      </c>
      <c r="AF286" s="12">
        <f t="shared" si="174"/>
        <v>2</v>
      </c>
      <c r="AG286" s="10">
        <f t="shared" si="126"/>
        <v>8</v>
      </c>
      <c r="AH286" s="12">
        <f t="shared" si="175"/>
        <v>6</v>
      </c>
      <c r="AI286" s="12">
        <f t="shared" si="176"/>
        <v>2</v>
      </c>
      <c r="AJ286" s="10">
        <f t="shared" si="148"/>
        <v>8</v>
      </c>
      <c r="AK286" s="44">
        <f t="shared" si="149"/>
        <v>12</v>
      </c>
      <c r="AL286" s="44">
        <f t="shared" si="150"/>
        <v>4</v>
      </c>
      <c r="AM286" s="11">
        <f t="shared" si="151"/>
        <v>16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f t="shared" si="177"/>
        <v>1</v>
      </c>
      <c r="AU286" s="13">
        <f t="shared" si="178"/>
        <v>0</v>
      </c>
      <c r="AV286" s="589">
        <v>0</v>
      </c>
      <c r="AW286" s="589">
        <v>0</v>
      </c>
      <c r="AX286" s="13">
        <f t="shared" si="179"/>
        <v>11</v>
      </c>
      <c r="AY286" s="13">
        <f t="shared" si="180"/>
        <v>4</v>
      </c>
      <c r="AZ286" s="13">
        <v>0</v>
      </c>
      <c r="BA286" s="13">
        <v>0</v>
      </c>
      <c r="BB286" s="13">
        <v>0</v>
      </c>
      <c r="BC286" s="13">
        <v>0</v>
      </c>
      <c r="BD286" s="310">
        <f t="shared" ref="BD286:BD349" si="181">SUM(AN286,AP286,AR286,AT286)</f>
        <v>1</v>
      </c>
      <c r="BE286" s="310">
        <f t="shared" ref="BE286:BE349" si="182">SUM(AO286,AQ286,AS286,AU286)</f>
        <v>0</v>
      </c>
      <c r="BF286" s="10">
        <f t="shared" ref="BF286:BF349" si="183">SUM(BD286:BE286)</f>
        <v>1</v>
      </c>
      <c r="BG286" s="311">
        <f t="shared" ref="BG286:BG349" si="184">SUM(AV286,AX286,AZ286,BB286)</f>
        <v>11</v>
      </c>
      <c r="BH286" s="311">
        <f t="shared" ref="BH286:BH349" si="185">SUM(AW286,AY286,BA286,BC286)</f>
        <v>4</v>
      </c>
      <c r="BI286" s="10">
        <f t="shared" ref="BI286:BI349" si="186">SUM(BG286:BH286)</f>
        <v>15</v>
      </c>
      <c r="BJ286" s="44">
        <f t="shared" ref="BJ286:BJ349" si="187">SUM(BD286,BG286)</f>
        <v>12</v>
      </c>
      <c r="BK286" s="44">
        <f t="shared" ref="BK286:BK349" si="188">SUM(BE286,BH286)</f>
        <v>4</v>
      </c>
      <c r="BL286" s="11">
        <f t="shared" ref="BL286:BL349" si="189">SUM(BF286,BI286)</f>
        <v>16</v>
      </c>
      <c r="BM286" s="13"/>
      <c r="BN286" s="13"/>
      <c r="BO286" s="13"/>
      <c r="BP286" s="13"/>
      <c r="BQ286" s="13"/>
      <c r="BR286" s="13"/>
      <c r="BS286" s="13"/>
      <c r="BT286" s="13"/>
      <c r="BU286" s="299">
        <f t="shared" si="161"/>
        <v>0</v>
      </c>
      <c r="BV286" s="299">
        <f t="shared" si="162"/>
        <v>0</v>
      </c>
      <c r="BW286" s="44">
        <f t="shared" si="163"/>
        <v>0</v>
      </c>
      <c r="BX286" s="44">
        <f t="shared" si="164"/>
        <v>0</v>
      </c>
      <c r="BY286" s="11">
        <f t="shared" si="165"/>
        <v>0</v>
      </c>
      <c r="BZ286" s="14">
        <f t="shared" si="166"/>
        <v>12</v>
      </c>
      <c r="CA286" s="14">
        <f t="shared" si="167"/>
        <v>4</v>
      </c>
      <c r="CB286" s="525">
        <f t="shared" si="168"/>
        <v>0</v>
      </c>
      <c r="CC286" s="525">
        <f t="shared" si="169"/>
        <v>0</v>
      </c>
      <c r="CD286" s="312">
        <f t="shared" si="170"/>
        <v>12</v>
      </c>
      <c r="CE286" s="312">
        <f t="shared" si="171"/>
        <v>4</v>
      </c>
      <c r="CF286" s="313">
        <f t="shared" si="172"/>
        <v>16</v>
      </c>
      <c r="CG286" s="302"/>
    </row>
    <row r="287" spans="2:85" ht="14.25" x14ac:dyDescent="0.25">
      <c r="B287" s="9">
        <v>275</v>
      </c>
      <c r="C287" s="9" t="s">
        <v>268</v>
      </c>
      <c r="D287" s="37" t="s">
        <v>19</v>
      </c>
      <c r="E287" s="529">
        <v>20362868</v>
      </c>
      <c r="F287" s="527" t="s">
        <v>1150</v>
      </c>
      <c r="G287" s="9" t="s">
        <v>53</v>
      </c>
      <c r="H287" s="9"/>
      <c r="I287" s="9"/>
      <c r="J287" s="9"/>
      <c r="K287" s="9"/>
      <c r="L287" s="9"/>
      <c r="M287" s="9"/>
      <c r="N287" s="9">
        <v>1</v>
      </c>
      <c r="O287" s="9">
        <v>0</v>
      </c>
      <c r="P287" s="299">
        <f t="shared" ref="P287:Q348" si="190">SUM(H287,J287,L287,N287)</f>
        <v>1</v>
      </c>
      <c r="Q287" s="299">
        <f t="shared" si="190"/>
        <v>0</v>
      </c>
      <c r="R287" s="300">
        <f t="shared" si="129"/>
        <v>1</v>
      </c>
      <c r="S287" s="9">
        <v>22</v>
      </c>
      <c r="T287" s="9">
        <v>0</v>
      </c>
      <c r="U287" s="289"/>
      <c r="V287" s="289"/>
      <c r="W287" s="289"/>
      <c r="X287" s="289"/>
      <c r="Y287" s="299">
        <f t="shared" ref="Y287:Z350" si="191">SUM(S287,U287,W287)</f>
        <v>22</v>
      </c>
      <c r="Z287" s="299">
        <f t="shared" si="191"/>
        <v>0</v>
      </c>
      <c r="AA287" s="10">
        <f t="shared" si="131"/>
        <v>22</v>
      </c>
      <c r="AB287" s="44">
        <f t="shared" ref="AB287:AC350" si="192">SUM(P287,Y287)</f>
        <v>23</v>
      </c>
      <c r="AC287" s="44">
        <f t="shared" si="192"/>
        <v>0</v>
      </c>
      <c r="AD287" s="11">
        <f t="shared" si="133"/>
        <v>23</v>
      </c>
      <c r="AE287" s="12">
        <f t="shared" si="173"/>
        <v>11</v>
      </c>
      <c r="AF287" s="12">
        <f t="shared" si="174"/>
        <v>0</v>
      </c>
      <c r="AG287" s="10">
        <f t="shared" si="126"/>
        <v>11</v>
      </c>
      <c r="AH287" s="12">
        <f t="shared" si="175"/>
        <v>12</v>
      </c>
      <c r="AI287" s="12">
        <f t="shared" si="176"/>
        <v>0</v>
      </c>
      <c r="AJ287" s="10">
        <f t="shared" si="148"/>
        <v>12</v>
      </c>
      <c r="AK287" s="44">
        <f t="shared" si="149"/>
        <v>23</v>
      </c>
      <c r="AL287" s="44">
        <f t="shared" si="150"/>
        <v>0</v>
      </c>
      <c r="AM287" s="11">
        <f t="shared" si="151"/>
        <v>23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f t="shared" si="177"/>
        <v>1</v>
      </c>
      <c r="AU287" s="13">
        <f t="shared" si="178"/>
        <v>0</v>
      </c>
      <c r="AV287" s="589">
        <v>0</v>
      </c>
      <c r="AW287" s="589">
        <v>0</v>
      </c>
      <c r="AX287" s="13">
        <f t="shared" si="179"/>
        <v>22</v>
      </c>
      <c r="AY287" s="13">
        <f t="shared" si="180"/>
        <v>0</v>
      </c>
      <c r="AZ287" s="13">
        <v>0</v>
      </c>
      <c r="BA287" s="13">
        <v>0</v>
      </c>
      <c r="BB287" s="13">
        <v>0</v>
      </c>
      <c r="BC287" s="13">
        <v>0</v>
      </c>
      <c r="BD287" s="310">
        <f t="shared" si="181"/>
        <v>1</v>
      </c>
      <c r="BE287" s="310">
        <f t="shared" si="182"/>
        <v>0</v>
      </c>
      <c r="BF287" s="10">
        <f t="shared" si="183"/>
        <v>1</v>
      </c>
      <c r="BG287" s="311">
        <f t="shared" si="184"/>
        <v>22</v>
      </c>
      <c r="BH287" s="311">
        <f t="shared" si="185"/>
        <v>0</v>
      </c>
      <c r="BI287" s="10">
        <f t="shared" si="186"/>
        <v>22</v>
      </c>
      <c r="BJ287" s="44">
        <f t="shared" si="187"/>
        <v>23</v>
      </c>
      <c r="BK287" s="44">
        <f t="shared" si="188"/>
        <v>0</v>
      </c>
      <c r="BL287" s="11">
        <f t="shared" si="189"/>
        <v>23</v>
      </c>
      <c r="BM287" s="13"/>
      <c r="BN287" s="13"/>
      <c r="BO287" s="13"/>
      <c r="BP287" s="13"/>
      <c r="BQ287" s="13"/>
      <c r="BR287" s="13"/>
      <c r="BS287" s="13"/>
      <c r="BT287" s="13"/>
      <c r="BU287" s="299">
        <f t="shared" si="161"/>
        <v>0</v>
      </c>
      <c r="BV287" s="299">
        <f t="shared" si="162"/>
        <v>0</v>
      </c>
      <c r="BW287" s="44">
        <f t="shared" si="163"/>
        <v>0</v>
      </c>
      <c r="BX287" s="44">
        <f t="shared" si="164"/>
        <v>0</v>
      </c>
      <c r="BY287" s="11">
        <f t="shared" si="165"/>
        <v>0</v>
      </c>
      <c r="BZ287" s="14">
        <f t="shared" si="166"/>
        <v>23</v>
      </c>
      <c r="CA287" s="14">
        <f t="shared" si="167"/>
        <v>0</v>
      </c>
      <c r="CB287" s="525">
        <f t="shared" si="168"/>
        <v>0</v>
      </c>
      <c r="CC287" s="525">
        <f t="shared" si="169"/>
        <v>0</v>
      </c>
      <c r="CD287" s="312">
        <f t="shared" si="170"/>
        <v>23</v>
      </c>
      <c r="CE287" s="312">
        <f t="shared" si="171"/>
        <v>0</v>
      </c>
      <c r="CF287" s="313">
        <f t="shared" si="172"/>
        <v>23</v>
      </c>
      <c r="CG287" s="302"/>
    </row>
    <row r="288" spans="2:85" ht="14.25" x14ac:dyDescent="0.25">
      <c r="B288" s="9">
        <v>276</v>
      </c>
      <c r="C288" s="9" t="s">
        <v>268</v>
      </c>
      <c r="D288" s="37" t="s">
        <v>19</v>
      </c>
      <c r="E288" s="529">
        <v>20362869</v>
      </c>
      <c r="F288" s="527" t="s">
        <v>1151</v>
      </c>
      <c r="G288" s="9" t="s">
        <v>53</v>
      </c>
      <c r="H288" s="9"/>
      <c r="I288" s="9"/>
      <c r="J288" s="9"/>
      <c r="K288" s="9"/>
      <c r="L288" s="9"/>
      <c r="M288" s="9"/>
      <c r="N288" s="9">
        <v>2</v>
      </c>
      <c r="O288" s="9">
        <v>4</v>
      </c>
      <c r="P288" s="299">
        <f t="shared" si="190"/>
        <v>2</v>
      </c>
      <c r="Q288" s="299">
        <f t="shared" si="190"/>
        <v>4</v>
      </c>
      <c r="R288" s="300">
        <f t="shared" si="129"/>
        <v>6</v>
      </c>
      <c r="S288" s="9">
        <v>14</v>
      </c>
      <c r="T288" s="9">
        <v>16</v>
      </c>
      <c r="U288" s="289"/>
      <c r="V288" s="289"/>
      <c r="W288" s="289"/>
      <c r="X288" s="289"/>
      <c r="Y288" s="299">
        <f t="shared" si="191"/>
        <v>14</v>
      </c>
      <c r="Z288" s="299">
        <f t="shared" si="191"/>
        <v>16</v>
      </c>
      <c r="AA288" s="10">
        <f t="shared" si="131"/>
        <v>30</v>
      </c>
      <c r="AB288" s="44">
        <f t="shared" si="192"/>
        <v>16</v>
      </c>
      <c r="AC288" s="44">
        <f t="shared" si="192"/>
        <v>20</v>
      </c>
      <c r="AD288" s="11">
        <f t="shared" si="133"/>
        <v>36</v>
      </c>
      <c r="AE288" s="12">
        <f t="shared" si="173"/>
        <v>8</v>
      </c>
      <c r="AF288" s="12">
        <f t="shared" si="174"/>
        <v>10</v>
      </c>
      <c r="AG288" s="10">
        <f t="shared" si="126"/>
        <v>18</v>
      </c>
      <c r="AH288" s="12">
        <f t="shared" si="175"/>
        <v>8</v>
      </c>
      <c r="AI288" s="12">
        <f t="shared" si="176"/>
        <v>10</v>
      </c>
      <c r="AJ288" s="10">
        <f t="shared" si="148"/>
        <v>18</v>
      </c>
      <c r="AK288" s="44">
        <f t="shared" si="149"/>
        <v>16</v>
      </c>
      <c r="AL288" s="44">
        <f t="shared" si="150"/>
        <v>20</v>
      </c>
      <c r="AM288" s="11">
        <f t="shared" si="151"/>
        <v>36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f t="shared" si="177"/>
        <v>1</v>
      </c>
      <c r="AU288" s="13">
        <f t="shared" si="178"/>
        <v>1</v>
      </c>
      <c r="AV288" s="589">
        <v>0</v>
      </c>
      <c r="AW288" s="589">
        <v>0</v>
      </c>
      <c r="AX288" s="13">
        <f t="shared" si="179"/>
        <v>15</v>
      </c>
      <c r="AY288" s="13">
        <f t="shared" si="180"/>
        <v>19</v>
      </c>
      <c r="AZ288" s="13">
        <v>0</v>
      </c>
      <c r="BA288" s="13">
        <v>0</v>
      </c>
      <c r="BB288" s="13">
        <v>0</v>
      </c>
      <c r="BC288" s="13">
        <v>0</v>
      </c>
      <c r="BD288" s="310">
        <f t="shared" si="181"/>
        <v>1</v>
      </c>
      <c r="BE288" s="310">
        <f t="shared" si="182"/>
        <v>1</v>
      </c>
      <c r="BF288" s="10">
        <f t="shared" si="183"/>
        <v>2</v>
      </c>
      <c r="BG288" s="311">
        <f t="shared" si="184"/>
        <v>15</v>
      </c>
      <c r="BH288" s="311">
        <f t="shared" si="185"/>
        <v>19</v>
      </c>
      <c r="BI288" s="10">
        <f t="shared" si="186"/>
        <v>34</v>
      </c>
      <c r="BJ288" s="44">
        <f t="shared" si="187"/>
        <v>16</v>
      </c>
      <c r="BK288" s="44">
        <f t="shared" si="188"/>
        <v>20</v>
      </c>
      <c r="BL288" s="11">
        <f t="shared" si="189"/>
        <v>36</v>
      </c>
      <c r="BM288" s="13"/>
      <c r="BN288" s="13"/>
      <c r="BO288" s="13"/>
      <c r="BP288" s="13"/>
      <c r="BQ288" s="13"/>
      <c r="BR288" s="13"/>
      <c r="BS288" s="13"/>
      <c r="BT288" s="13"/>
      <c r="BU288" s="299">
        <f t="shared" si="161"/>
        <v>0</v>
      </c>
      <c r="BV288" s="299">
        <f t="shared" si="162"/>
        <v>0</v>
      </c>
      <c r="BW288" s="44">
        <f t="shared" si="163"/>
        <v>0</v>
      </c>
      <c r="BX288" s="44">
        <f t="shared" si="164"/>
        <v>0</v>
      </c>
      <c r="BY288" s="11">
        <f t="shared" si="165"/>
        <v>0</v>
      </c>
      <c r="BZ288" s="14">
        <f t="shared" si="166"/>
        <v>16</v>
      </c>
      <c r="CA288" s="14">
        <f t="shared" si="167"/>
        <v>20</v>
      </c>
      <c r="CB288" s="525">
        <f t="shared" si="168"/>
        <v>0</v>
      </c>
      <c r="CC288" s="525">
        <f t="shared" si="169"/>
        <v>0</v>
      </c>
      <c r="CD288" s="312">
        <f t="shared" si="170"/>
        <v>16</v>
      </c>
      <c r="CE288" s="312">
        <f t="shared" si="171"/>
        <v>20</v>
      </c>
      <c r="CF288" s="313">
        <f t="shared" si="172"/>
        <v>36</v>
      </c>
      <c r="CG288" s="302"/>
    </row>
    <row r="289" spans="2:85" ht="14.25" x14ac:dyDescent="0.25">
      <c r="B289" s="9">
        <v>277</v>
      </c>
      <c r="C289" s="9" t="s">
        <v>268</v>
      </c>
      <c r="D289" s="37" t="s">
        <v>19</v>
      </c>
      <c r="E289" s="529">
        <v>20362866</v>
      </c>
      <c r="F289" s="527" t="s">
        <v>1152</v>
      </c>
      <c r="G289" s="9" t="s">
        <v>53</v>
      </c>
      <c r="H289" s="9"/>
      <c r="I289" s="9"/>
      <c r="J289" s="9"/>
      <c r="K289" s="9"/>
      <c r="L289" s="9"/>
      <c r="M289" s="9"/>
      <c r="N289" s="9">
        <v>0</v>
      </c>
      <c r="O289" s="9">
        <v>0</v>
      </c>
      <c r="P289" s="299">
        <f t="shared" si="190"/>
        <v>0</v>
      </c>
      <c r="Q289" s="299">
        <f t="shared" si="190"/>
        <v>0</v>
      </c>
      <c r="R289" s="300">
        <f t="shared" si="129"/>
        <v>0</v>
      </c>
      <c r="S289" s="9">
        <v>7</v>
      </c>
      <c r="T289" s="9">
        <v>5</v>
      </c>
      <c r="U289" s="289"/>
      <c r="V289" s="289"/>
      <c r="W289" s="289"/>
      <c r="X289" s="289"/>
      <c r="Y289" s="299">
        <f t="shared" si="191"/>
        <v>7</v>
      </c>
      <c r="Z289" s="299">
        <f t="shared" si="191"/>
        <v>5</v>
      </c>
      <c r="AA289" s="10">
        <f t="shared" si="131"/>
        <v>12</v>
      </c>
      <c r="AB289" s="44">
        <f t="shared" si="192"/>
        <v>7</v>
      </c>
      <c r="AC289" s="44">
        <f t="shared" si="192"/>
        <v>5</v>
      </c>
      <c r="AD289" s="11">
        <f t="shared" si="133"/>
        <v>12</v>
      </c>
      <c r="AE289" s="12">
        <f t="shared" si="173"/>
        <v>3</v>
      </c>
      <c r="AF289" s="12">
        <f t="shared" si="174"/>
        <v>2</v>
      </c>
      <c r="AG289" s="10">
        <f t="shared" si="126"/>
        <v>5</v>
      </c>
      <c r="AH289" s="12">
        <f t="shared" si="175"/>
        <v>4</v>
      </c>
      <c r="AI289" s="12">
        <f t="shared" si="176"/>
        <v>3</v>
      </c>
      <c r="AJ289" s="10">
        <f t="shared" si="148"/>
        <v>7</v>
      </c>
      <c r="AK289" s="44">
        <f t="shared" si="149"/>
        <v>7</v>
      </c>
      <c r="AL289" s="44">
        <f t="shared" si="150"/>
        <v>5</v>
      </c>
      <c r="AM289" s="11">
        <f t="shared" si="151"/>
        <v>12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f t="shared" si="177"/>
        <v>0</v>
      </c>
      <c r="AU289" s="13">
        <f t="shared" si="178"/>
        <v>0</v>
      </c>
      <c r="AV289" s="589">
        <v>0</v>
      </c>
      <c r="AW289" s="589">
        <v>0</v>
      </c>
      <c r="AX289" s="13">
        <f t="shared" si="179"/>
        <v>7</v>
      </c>
      <c r="AY289" s="13">
        <f t="shared" si="180"/>
        <v>5</v>
      </c>
      <c r="AZ289" s="13">
        <v>0</v>
      </c>
      <c r="BA289" s="13">
        <v>0</v>
      </c>
      <c r="BB289" s="13">
        <v>0</v>
      </c>
      <c r="BC289" s="13">
        <v>0</v>
      </c>
      <c r="BD289" s="310">
        <f t="shared" si="181"/>
        <v>0</v>
      </c>
      <c r="BE289" s="310">
        <f t="shared" si="182"/>
        <v>0</v>
      </c>
      <c r="BF289" s="10">
        <f t="shared" si="183"/>
        <v>0</v>
      </c>
      <c r="BG289" s="311">
        <f t="shared" si="184"/>
        <v>7</v>
      </c>
      <c r="BH289" s="311">
        <f t="shared" si="185"/>
        <v>5</v>
      </c>
      <c r="BI289" s="10">
        <f t="shared" si="186"/>
        <v>12</v>
      </c>
      <c r="BJ289" s="44">
        <f t="shared" si="187"/>
        <v>7</v>
      </c>
      <c r="BK289" s="44">
        <f t="shared" si="188"/>
        <v>5</v>
      </c>
      <c r="BL289" s="11">
        <f t="shared" si="189"/>
        <v>12</v>
      </c>
      <c r="BM289" s="13"/>
      <c r="BN289" s="13"/>
      <c r="BO289" s="13"/>
      <c r="BP289" s="13"/>
      <c r="BQ289" s="13"/>
      <c r="BR289" s="13"/>
      <c r="BS289" s="13"/>
      <c r="BT289" s="13"/>
      <c r="BU289" s="299">
        <f t="shared" si="161"/>
        <v>0</v>
      </c>
      <c r="BV289" s="299">
        <f t="shared" si="162"/>
        <v>0</v>
      </c>
      <c r="BW289" s="44">
        <f t="shared" si="163"/>
        <v>0</v>
      </c>
      <c r="BX289" s="44">
        <f t="shared" si="164"/>
        <v>0</v>
      </c>
      <c r="BY289" s="11">
        <f t="shared" si="165"/>
        <v>0</v>
      </c>
      <c r="BZ289" s="14">
        <f t="shared" si="166"/>
        <v>7</v>
      </c>
      <c r="CA289" s="14">
        <f t="shared" si="167"/>
        <v>5</v>
      </c>
      <c r="CB289" s="525">
        <f t="shared" si="168"/>
        <v>0</v>
      </c>
      <c r="CC289" s="525">
        <f t="shared" si="169"/>
        <v>0</v>
      </c>
      <c r="CD289" s="312">
        <f t="shared" si="170"/>
        <v>7</v>
      </c>
      <c r="CE289" s="312">
        <f t="shared" si="171"/>
        <v>5</v>
      </c>
      <c r="CF289" s="313">
        <f t="shared" si="172"/>
        <v>12</v>
      </c>
      <c r="CG289" s="302"/>
    </row>
    <row r="290" spans="2:85" ht="14.25" x14ac:dyDescent="0.25">
      <c r="B290" s="9">
        <v>278</v>
      </c>
      <c r="C290" s="9" t="s">
        <v>268</v>
      </c>
      <c r="D290" s="37" t="s">
        <v>19</v>
      </c>
      <c r="E290" s="529">
        <v>20362873</v>
      </c>
      <c r="F290" s="527" t="s">
        <v>1153</v>
      </c>
      <c r="G290" s="9" t="s">
        <v>53</v>
      </c>
      <c r="H290" s="9"/>
      <c r="I290" s="9"/>
      <c r="J290" s="9"/>
      <c r="K290" s="9"/>
      <c r="L290" s="9"/>
      <c r="M290" s="9"/>
      <c r="N290" s="9">
        <v>0</v>
      </c>
      <c r="O290" s="9">
        <v>1</v>
      </c>
      <c r="P290" s="299">
        <f t="shared" si="190"/>
        <v>0</v>
      </c>
      <c r="Q290" s="299">
        <f t="shared" si="190"/>
        <v>1</v>
      </c>
      <c r="R290" s="300">
        <f t="shared" si="129"/>
        <v>1</v>
      </c>
      <c r="S290" s="9">
        <v>4</v>
      </c>
      <c r="T290" s="9">
        <v>2</v>
      </c>
      <c r="U290" s="289"/>
      <c r="V290" s="289"/>
      <c r="W290" s="289"/>
      <c r="X290" s="289"/>
      <c r="Y290" s="299">
        <f t="shared" si="191"/>
        <v>4</v>
      </c>
      <c r="Z290" s="299">
        <f t="shared" si="191"/>
        <v>2</v>
      </c>
      <c r="AA290" s="10">
        <f t="shared" si="131"/>
        <v>6</v>
      </c>
      <c r="AB290" s="44">
        <f t="shared" si="192"/>
        <v>4</v>
      </c>
      <c r="AC290" s="44">
        <f t="shared" si="192"/>
        <v>3</v>
      </c>
      <c r="AD290" s="11">
        <f t="shared" si="133"/>
        <v>7</v>
      </c>
      <c r="AE290" s="12">
        <f t="shared" si="173"/>
        <v>2</v>
      </c>
      <c r="AF290" s="12">
        <f t="shared" si="174"/>
        <v>1</v>
      </c>
      <c r="AG290" s="10">
        <f t="shared" si="126"/>
        <v>3</v>
      </c>
      <c r="AH290" s="12">
        <f t="shared" si="175"/>
        <v>2</v>
      </c>
      <c r="AI290" s="12">
        <f t="shared" si="176"/>
        <v>2</v>
      </c>
      <c r="AJ290" s="10">
        <f t="shared" si="148"/>
        <v>4</v>
      </c>
      <c r="AK290" s="44">
        <f t="shared" si="149"/>
        <v>4</v>
      </c>
      <c r="AL290" s="44">
        <f t="shared" si="150"/>
        <v>3</v>
      </c>
      <c r="AM290" s="11">
        <f t="shared" si="151"/>
        <v>7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f t="shared" si="177"/>
        <v>0</v>
      </c>
      <c r="AU290" s="13">
        <f t="shared" si="178"/>
        <v>0</v>
      </c>
      <c r="AV290" s="589">
        <v>0</v>
      </c>
      <c r="AW290" s="589">
        <v>0</v>
      </c>
      <c r="AX290" s="13">
        <f t="shared" si="179"/>
        <v>4</v>
      </c>
      <c r="AY290" s="13">
        <f t="shared" si="180"/>
        <v>3</v>
      </c>
      <c r="AZ290" s="13">
        <v>0</v>
      </c>
      <c r="BA290" s="13">
        <v>0</v>
      </c>
      <c r="BB290" s="13">
        <v>0</v>
      </c>
      <c r="BC290" s="13">
        <v>0</v>
      </c>
      <c r="BD290" s="310">
        <f t="shared" si="181"/>
        <v>0</v>
      </c>
      <c r="BE290" s="310">
        <f t="shared" si="182"/>
        <v>0</v>
      </c>
      <c r="BF290" s="10">
        <f t="shared" si="183"/>
        <v>0</v>
      </c>
      <c r="BG290" s="311">
        <f t="shared" si="184"/>
        <v>4</v>
      </c>
      <c r="BH290" s="311">
        <f t="shared" si="185"/>
        <v>3</v>
      </c>
      <c r="BI290" s="10">
        <f t="shared" si="186"/>
        <v>7</v>
      </c>
      <c r="BJ290" s="44">
        <f t="shared" si="187"/>
        <v>4</v>
      </c>
      <c r="BK290" s="44">
        <f t="shared" si="188"/>
        <v>3</v>
      </c>
      <c r="BL290" s="11">
        <f t="shared" si="189"/>
        <v>7</v>
      </c>
      <c r="BM290" s="13"/>
      <c r="BN290" s="13"/>
      <c r="BO290" s="13"/>
      <c r="BP290" s="13"/>
      <c r="BQ290" s="13"/>
      <c r="BR290" s="13"/>
      <c r="BS290" s="13"/>
      <c r="BT290" s="13"/>
      <c r="BU290" s="299">
        <f t="shared" si="161"/>
        <v>0</v>
      </c>
      <c r="BV290" s="299">
        <f t="shared" si="162"/>
        <v>0</v>
      </c>
      <c r="BW290" s="44">
        <f t="shared" si="163"/>
        <v>0</v>
      </c>
      <c r="BX290" s="44">
        <f t="shared" si="164"/>
        <v>0</v>
      </c>
      <c r="BY290" s="11">
        <f t="shared" si="165"/>
        <v>0</v>
      </c>
      <c r="BZ290" s="14">
        <f t="shared" si="166"/>
        <v>4</v>
      </c>
      <c r="CA290" s="14">
        <f t="shared" si="167"/>
        <v>3</v>
      </c>
      <c r="CB290" s="525">
        <f t="shared" si="168"/>
        <v>0</v>
      </c>
      <c r="CC290" s="525">
        <f t="shared" si="169"/>
        <v>0</v>
      </c>
      <c r="CD290" s="312">
        <f t="shared" si="170"/>
        <v>4</v>
      </c>
      <c r="CE290" s="312">
        <f t="shared" si="171"/>
        <v>3</v>
      </c>
      <c r="CF290" s="313">
        <f t="shared" si="172"/>
        <v>7</v>
      </c>
      <c r="CG290" s="302"/>
    </row>
    <row r="291" spans="2:85" ht="14.25" x14ac:dyDescent="0.25">
      <c r="B291" s="9">
        <v>279</v>
      </c>
      <c r="C291" s="9" t="s">
        <v>268</v>
      </c>
      <c r="D291" s="37" t="s">
        <v>19</v>
      </c>
      <c r="E291" s="529">
        <v>20362872</v>
      </c>
      <c r="F291" s="527" t="s">
        <v>1154</v>
      </c>
      <c r="G291" s="9" t="s">
        <v>53</v>
      </c>
      <c r="H291" s="9"/>
      <c r="I291" s="9"/>
      <c r="J291" s="9"/>
      <c r="K291" s="9"/>
      <c r="L291" s="9"/>
      <c r="M291" s="9"/>
      <c r="N291" s="9">
        <v>0</v>
      </c>
      <c r="O291" s="9">
        <v>1</v>
      </c>
      <c r="P291" s="299">
        <f t="shared" si="190"/>
        <v>0</v>
      </c>
      <c r="Q291" s="299">
        <f t="shared" si="190"/>
        <v>1</v>
      </c>
      <c r="R291" s="300">
        <f t="shared" si="129"/>
        <v>1</v>
      </c>
      <c r="S291" s="9">
        <v>17</v>
      </c>
      <c r="T291" s="9">
        <v>6</v>
      </c>
      <c r="U291" s="289"/>
      <c r="V291" s="289"/>
      <c r="W291" s="289"/>
      <c r="X291" s="289"/>
      <c r="Y291" s="299">
        <f t="shared" si="191"/>
        <v>17</v>
      </c>
      <c r="Z291" s="299">
        <f t="shared" si="191"/>
        <v>6</v>
      </c>
      <c r="AA291" s="10">
        <f t="shared" si="131"/>
        <v>23</v>
      </c>
      <c r="AB291" s="44">
        <f t="shared" si="192"/>
        <v>17</v>
      </c>
      <c r="AC291" s="44">
        <f t="shared" si="192"/>
        <v>7</v>
      </c>
      <c r="AD291" s="11">
        <f t="shared" si="133"/>
        <v>24</v>
      </c>
      <c r="AE291" s="12">
        <f t="shared" si="173"/>
        <v>8</v>
      </c>
      <c r="AF291" s="12">
        <f t="shared" si="174"/>
        <v>3</v>
      </c>
      <c r="AG291" s="10">
        <f t="shared" si="126"/>
        <v>11</v>
      </c>
      <c r="AH291" s="12">
        <f t="shared" si="175"/>
        <v>9</v>
      </c>
      <c r="AI291" s="12">
        <f t="shared" si="176"/>
        <v>4</v>
      </c>
      <c r="AJ291" s="10">
        <f t="shared" si="148"/>
        <v>13</v>
      </c>
      <c r="AK291" s="44">
        <f t="shared" si="149"/>
        <v>17</v>
      </c>
      <c r="AL291" s="44">
        <f t="shared" si="150"/>
        <v>7</v>
      </c>
      <c r="AM291" s="11">
        <f t="shared" si="151"/>
        <v>24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f t="shared" si="177"/>
        <v>1</v>
      </c>
      <c r="AU291" s="13">
        <f t="shared" si="178"/>
        <v>0</v>
      </c>
      <c r="AV291" s="589">
        <v>0</v>
      </c>
      <c r="AW291" s="589">
        <v>0</v>
      </c>
      <c r="AX291" s="13">
        <f t="shared" si="179"/>
        <v>16</v>
      </c>
      <c r="AY291" s="13">
        <f t="shared" si="180"/>
        <v>7</v>
      </c>
      <c r="AZ291" s="13">
        <v>0</v>
      </c>
      <c r="BA291" s="13">
        <v>0</v>
      </c>
      <c r="BB291" s="13">
        <v>0</v>
      </c>
      <c r="BC291" s="13">
        <v>0</v>
      </c>
      <c r="BD291" s="310">
        <f t="shared" si="181"/>
        <v>1</v>
      </c>
      <c r="BE291" s="310">
        <f t="shared" si="182"/>
        <v>0</v>
      </c>
      <c r="BF291" s="10">
        <f t="shared" si="183"/>
        <v>1</v>
      </c>
      <c r="BG291" s="311">
        <f t="shared" si="184"/>
        <v>16</v>
      </c>
      <c r="BH291" s="311">
        <f t="shared" si="185"/>
        <v>7</v>
      </c>
      <c r="BI291" s="10">
        <f t="shared" si="186"/>
        <v>23</v>
      </c>
      <c r="BJ291" s="44">
        <f t="shared" si="187"/>
        <v>17</v>
      </c>
      <c r="BK291" s="44">
        <f t="shared" si="188"/>
        <v>7</v>
      </c>
      <c r="BL291" s="11">
        <f t="shared" si="189"/>
        <v>24</v>
      </c>
      <c r="BM291" s="13"/>
      <c r="BN291" s="13"/>
      <c r="BO291" s="13"/>
      <c r="BP291" s="13"/>
      <c r="BQ291" s="13"/>
      <c r="BR291" s="13"/>
      <c r="BS291" s="13"/>
      <c r="BT291" s="13"/>
      <c r="BU291" s="299">
        <f t="shared" si="161"/>
        <v>0</v>
      </c>
      <c r="BV291" s="299">
        <f t="shared" si="162"/>
        <v>0</v>
      </c>
      <c r="BW291" s="44">
        <f t="shared" si="163"/>
        <v>0</v>
      </c>
      <c r="BX291" s="44">
        <f t="shared" si="164"/>
        <v>0</v>
      </c>
      <c r="BY291" s="11">
        <f t="shared" si="165"/>
        <v>0</v>
      </c>
      <c r="BZ291" s="14">
        <f t="shared" si="166"/>
        <v>17</v>
      </c>
      <c r="CA291" s="14">
        <f t="shared" si="167"/>
        <v>7</v>
      </c>
      <c r="CB291" s="525">
        <f t="shared" si="168"/>
        <v>0</v>
      </c>
      <c r="CC291" s="525">
        <f t="shared" si="169"/>
        <v>0</v>
      </c>
      <c r="CD291" s="312">
        <f t="shared" si="170"/>
        <v>17</v>
      </c>
      <c r="CE291" s="312">
        <f t="shared" si="171"/>
        <v>7</v>
      </c>
      <c r="CF291" s="313">
        <f t="shared" si="172"/>
        <v>24</v>
      </c>
      <c r="CG291" s="302"/>
    </row>
    <row r="292" spans="2:85" ht="14.25" x14ac:dyDescent="0.25">
      <c r="B292" s="9">
        <v>280</v>
      </c>
      <c r="C292" s="9" t="s">
        <v>268</v>
      </c>
      <c r="D292" s="37" t="s">
        <v>19</v>
      </c>
      <c r="E292" s="529">
        <v>20362875</v>
      </c>
      <c r="F292" s="527" t="s">
        <v>1155</v>
      </c>
      <c r="G292" s="9" t="s">
        <v>53</v>
      </c>
      <c r="H292" s="9"/>
      <c r="I292" s="9"/>
      <c r="J292" s="9"/>
      <c r="K292" s="9"/>
      <c r="L292" s="9"/>
      <c r="M292" s="9"/>
      <c r="N292" s="9">
        <v>1</v>
      </c>
      <c r="O292" s="9">
        <v>3</v>
      </c>
      <c r="P292" s="299">
        <f t="shared" si="190"/>
        <v>1</v>
      </c>
      <c r="Q292" s="299">
        <f t="shared" si="190"/>
        <v>3</v>
      </c>
      <c r="R292" s="300">
        <f t="shared" si="129"/>
        <v>4</v>
      </c>
      <c r="S292" s="9">
        <v>11</v>
      </c>
      <c r="T292" s="9">
        <v>2</v>
      </c>
      <c r="U292" s="289"/>
      <c r="V292" s="289"/>
      <c r="W292" s="289"/>
      <c r="X292" s="289"/>
      <c r="Y292" s="299">
        <f t="shared" si="191"/>
        <v>11</v>
      </c>
      <c r="Z292" s="299">
        <f t="shared" si="191"/>
        <v>2</v>
      </c>
      <c r="AA292" s="10">
        <f t="shared" si="131"/>
        <v>13</v>
      </c>
      <c r="AB292" s="44">
        <f t="shared" si="192"/>
        <v>12</v>
      </c>
      <c r="AC292" s="44">
        <f t="shared" si="192"/>
        <v>5</v>
      </c>
      <c r="AD292" s="11">
        <f t="shared" si="133"/>
        <v>17</v>
      </c>
      <c r="AE292" s="12">
        <f t="shared" si="173"/>
        <v>6</v>
      </c>
      <c r="AF292" s="12">
        <f t="shared" si="174"/>
        <v>2</v>
      </c>
      <c r="AG292" s="10">
        <f t="shared" si="126"/>
        <v>8</v>
      </c>
      <c r="AH292" s="12">
        <f t="shared" si="175"/>
        <v>6</v>
      </c>
      <c r="AI292" s="12">
        <f t="shared" si="176"/>
        <v>3</v>
      </c>
      <c r="AJ292" s="10">
        <f t="shared" si="148"/>
        <v>9</v>
      </c>
      <c r="AK292" s="44">
        <f t="shared" si="149"/>
        <v>12</v>
      </c>
      <c r="AL292" s="44">
        <f t="shared" si="150"/>
        <v>5</v>
      </c>
      <c r="AM292" s="11">
        <f t="shared" si="151"/>
        <v>17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f t="shared" si="177"/>
        <v>1</v>
      </c>
      <c r="AU292" s="13">
        <f t="shared" si="178"/>
        <v>0</v>
      </c>
      <c r="AV292" s="589">
        <v>0</v>
      </c>
      <c r="AW292" s="589">
        <v>0</v>
      </c>
      <c r="AX292" s="13">
        <f t="shared" si="179"/>
        <v>11</v>
      </c>
      <c r="AY292" s="13">
        <f t="shared" si="180"/>
        <v>5</v>
      </c>
      <c r="AZ292" s="13">
        <v>0</v>
      </c>
      <c r="BA292" s="13">
        <v>0</v>
      </c>
      <c r="BB292" s="13">
        <v>0</v>
      </c>
      <c r="BC292" s="13">
        <v>0</v>
      </c>
      <c r="BD292" s="310">
        <f t="shared" si="181"/>
        <v>1</v>
      </c>
      <c r="BE292" s="310">
        <f t="shared" si="182"/>
        <v>0</v>
      </c>
      <c r="BF292" s="10">
        <f t="shared" si="183"/>
        <v>1</v>
      </c>
      <c r="BG292" s="311">
        <f t="shared" si="184"/>
        <v>11</v>
      </c>
      <c r="BH292" s="311">
        <f t="shared" si="185"/>
        <v>5</v>
      </c>
      <c r="BI292" s="10">
        <f t="shared" si="186"/>
        <v>16</v>
      </c>
      <c r="BJ292" s="44">
        <f t="shared" si="187"/>
        <v>12</v>
      </c>
      <c r="BK292" s="44">
        <f t="shared" si="188"/>
        <v>5</v>
      </c>
      <c r="BL292" s="11">
        <f t="shared" si="189"/>
        <v>17</v>
      </c>
      <c r="BM292" s="13"/>
      <c r="BN292" s="13"/>
      <c r="BO292" s="13"/>
      <c r="BP292" s="13"/>
      <c r="BQ292" s="13"/>
      <c r="BR292" s="13"/>
      <c r="BS292" s="13"/>
      <c r="BT292" s="13"/>
      <c r="BU292" s="299">
        <f t="shared" si="161"/>
        <v>0</v>
      </c>
      <c r="BV292" s="299">
        <f t="shared" si="162"/>
        <v>0</v>
      </c>
      <c r="BW292" s="44">
        <f t="shared" si="163"/>
        <v>0</v>
      </c>
      <c r="BX292" s="44">
        <f t="shared" si="164"/>
        <v>0</v>
      </c>
      <c r="BY292" s="11">
        <f t="shared" si="165"/>
        <v>0</v>
      </c>
      <c r="BZ292" s="14">
        <f t="shared" si="166"/>
        <v>12</v>
      </c>
      <c r="CA292" s="14">
        <f t="shared" si="167"/>
        <v>5</v>
      </c>
      <c r="CB292" s="525">
        <f t="shared" si="168"/>
        <v>0</v>
      </c>
      <c r="CC292" s="525">
        <f t="shared" si="169"/>
        <v>0</v>
      </c>
      <c r="CD292" s="312">
        <f t="shared" si="170"/>
        <v>12</v>
      </c>
      <c r="CE292" s="312">
        <f t="shared" si="171"/>
        <v>5</v>
      </c>
      <c r="CF292" s="313">
        <f t="shared" si="172"/>
        <v>17</v>
      </c>
      <c r="CG292" s="302"/>
    </row>
    <row r="293" spans="2:85" ht="14.25" x14ac:dyDescent="0.25">
      <c r="B293" s="9">
        <v>281</v>
      </c>
      <c r="C293" s="9" t="s">
        <v>268</v>
      </c>
      <c r="D293" s="37" t="s">
        <v>19</v>
      </c>
      <c r="E293" s="529">
        <v>20362867</v>
      </c>
      <c r="F293" s="527" t="s">
        <v>1156</v>
      </c>
      <c r="G293" s="9" t="s">
        <v>53</v>
      </c>
      <c r="H293" s="9"/>
      <c r="I293" s="9"/>
      <c r="J293" s="9"/>
      <c r="K293" s="9"/>
      <c r="L293" s="9"/>
      <c r="M293" s="9"/>
      <c r="N293" s="9">
        <v>4</v>
      </c>
      <c r="O293" s="9">
        <v>3</v>
      </c>
      <c r="P293" s="299">
        <f t="shared" si="190"/>
        <v>4</v>
      </c>
      <c r="Q293" s="299">
        <f t="shared" si="190"/>
        <v>3</v>
      </c>
      <c r="R293" s="300">
        <f t="shared" si="129"/>
        <v>7</v>
      </c>
      <c r="S293" s="9">
        <v>9</v>
      </c>
      <c r="T293" s="9">
        <v>10</v>
      </c>
      <c r="U293" s="289"/>
      <c r="V293" s="289"/>
      <c r="W293" s="289"/>
      <c r="X293" s="289"/>
      <c r="Y293" s="299">
        <f t="shared" si="191"/>
        <v>9</v>
      </c>
      <c r="Z293" s="299">
        <f t="shared" si="191"/>
        <v>10</v>
      </c>
      <c r="AA293" s="10">
        <f t="shared" si="131"/>
        <v>19</v>
      </c>
      <c r="AB293" s="44">
        <f t="shared" si="192"/>
        <v>13</v>
      </c>
      <c r="AC293" s="44">
        <f t="shared" si="192"/>
        <v>13</v>
      </c>
      <c r="AD293" s="11">
        <f t="shared" si="133"/>
        <v>26</v>
      </c>
      <c r="AE293" s="12">
        <f t="shared" si="173"/>
        <v>6</v>
      </c>
      <c r="AF293" s="12">
        <f t="shared" si="174"/>
        <v>6</v>
      </c>
      <c r="AG293" s="10">
        <f t="shared" si="126"/>
        <v>12</v>
      </c>
      <c r="AH293" s="12">
        <f t="shared" si="175"/>
        <v>7</v>
      </c>
      <c r="AI293" s="12">
        <f t="shared" si="176"/>
        <v>7</v>
      </c>
      <c r="AJ293" s="10">
        <f t="shared" si="148"/>
        <v>14</v>
      </c>
      <c r="AK293" s="44">
        <f t="shared" si="149"/>
        <v>13</v>
      </c>
      <c r="AL293" s="44">
        <f t="shared" si="150"/>
        <v>13</v>
      </c>
      <c r="AM293" s="11">
        <f t="shared" si="151"/>
        <v>26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f t="shared" si="177"/>
        <v>1</v>
      </c>
      <c r="AU293" s="13">
        <f t="shared" si="178"/>
        <v>1</v>
      </c>
      <c r="AV293" s="589">
        <v>0</v>
      </c>
      <c r="AW293" s="589">
        <v>0</v>
      </c>
      <c r="AX293" s="13">
        <f t="shared" si="179"/>
        <v>12</v>
      </c>
      <c r="AY293" s="13">
        <f t="shared" si="180"/>
        <v>12</v>
      </c>
      <c r="AZ293" s="13">
        <v>0</v>
      </c>
      <c r="BA293" s="13">
        <v>0</v>
      </c>
      <c r="BB293" s="13">
        <v>0</v>
      </c>
      <c r="BC293" s="13">
        <v>0</v>
      </c>
      <c r="BD293" s="310">
        <f t="shared" si="181"/>
        <v>1</v>
      </c>
      <c r="BE293" s="310">
        <f t="shared" si="182"/>
        <v>1</v>
      </c>
      <c r="BF293" s="10">
        <f t="shared" si="183"/>
        <v>2</v>
      </c>
      <c r="BG293" s="311">
        <f t="shared" si="184"/>
        <v>12</v>
      </c>
      <c r="BH293" s="311">
        <f t="shared" si="185"/>
        <v>12</v>
      </c>
      <c r="BI293" s="10">
        <f t="shared" si="186"/>
        <v>24</v>
      </c>
      <c r="BJ293" s="44">
        <f t="shared" si="187"/>
        <v>13</v>
      </c>
      <c r="BK293" s="44">
        <f t="shared" si="188"/>
        <v>13</v>
      </c>
      <c r="BL293" s="11">
        <f t="shared" si="189"/>
        <v>26</v>
      </c>
      <c r="BM293" s="13"/>
      <c r="BN293" s="13"/>
      <c r="BO293" s="13"/>
      <c r="BP293" s="13"/>
      <c r="BQ293" s="13"/>
      <c r="BR293" s="13"/>
      <c r="BS293" s="13"/>
      <c r="BT293" s="13"/>
      <c r="BU293" s="299">
        <f t="shared" si="161"/>
        <v>0</v>
      </c>
      <c r="BV293" s="299">
        <f t="shared" si="162"/>
        <v>0</v>
      </c>
      <c r="BW293" s="44">
        <f t="shared" si="163"/>
        <v>0</v>
      </c>
      <c r="BX293" s="44">
        <f t="shared" si="164"/>
        <v>0</v>
      </c>
      <c r="BY293" s="11">
        <f t="shared" si="165"/>
        <v>0</v>
      </c>
      <c r="BZ293" s="14">
        <f t="shared" si="166"/>
        <v>13</v>
      </c>
      <c r="CA293" s="14">
        <f t="shared" si="167"/>
        <v>13</v>
      </c>
      <c r="CB293" s="525">
        <f t="shared" si="168"/>
        <v>0</v>
      </c>
      <c r="CC293" s="525">
        <f t="shared" si="169"/>
        <v>0</v>
      </c>
      <c r="CD293" s="312">
        <f t="shared" si="170"/>
        <v>13</v>
      </c>
      <c r="CE293" s="312">
        <f t="shared" si="171"/>
        <v>13</v>
      </c>
      <c r="CF293" s="313">
        <f t="shared" si="172"/>
        <v>26</v>
      </c>
      <c r="CG293" s="302"/>
    </row>
    <row r="294" spans="2:85" ht="14.25" x14ac:dyDescent="0.25">
      <c r="B294" s="9">
        <v>282</v>
      </c>
      <c r="C294" s="9" t="s">
        <v>268</v>
      </c>
      <c r="D294" s="37" t="s">
        <v>19</v>
      </c>
      <c r="E294" s="529">
        <v>20362870</v>
      </c>
      <c r="F294" s="527" t="s">
        <v>1157</v>
      </c>
      <c r="G294" s="9" t="s">
        <v>53</v>
      </c>
      <c r="H294" s="9"/>
      <c r="I294" s="9"/>
      <c r="J294" s="9"/>
      <c r="K294" s="9"/>
      <c r="L294" s="9"/>
      <c r="M294" s="9"/>
      <c r="N294" s="9">
        <v>0</v>
      </c>
      <c r="O294" s="9">
        <v>2</v>
      </c>
      <c r="P294" s="299">
        <f t="shared" si="190"/>
        <v>0</v>
      </c>
      <c r="Q294" s="299">
        <f t="shared" si="190"/>
        <v>2</v>
      </c>
      <c r="R294" s="300">
        <f t="shared" si="129"/>
        <v>2</v>
      </c>
      <c r="S294" s="9">
        <v>5</v>
      </c>
      <c r="T294" s="9">
        <v>4</v>
      </c>
      <c r="U294" s="289"/>
      <c r="V294" s="289"/>
      <c r="W294" s="289"/>
      <c r="X294" s="289"/>
      <c r="Y294" s="299">
        <f t="shared" si="191"/>
        <v>5</v>
      </c>
      <c r="Z294" s="299">
        <f t="shared" si="191"/>
        <v>4</v>
      </c>
      <c r="AA294" s="10">
        <f t="shared" si="131"/>
        <v>9</v>
      </c>
      <c r="AB294" s="44">
        <f t="shared" si="192"/>
        <v>5</v>
      </c>
      <c r="AC294" s="44">
        <f t="shared" si="192"/>
        <v>6</v>
      </c>
      <c r="AD294" s="11">
        <f t="shared" si="133"/>
        <v>11</v>
      </c>
      <c r="AE294" s="12">
        <f t="shared" si="173"/>
        <v>2</v>
      </c>
      <c r="AF294" s="12">
        <f t="shared" si="174"/>
        <v>3</v>
      </c>
      <c r="AG294" s="10">
        <f t="shared" si="126"/>
        <v>5</v>
      </c>
      <c r="AH294" s="12">
        <f t="shared" si="175"/>
        <v>3</v>
      </c>
      <c r="AI294" s="12">
        <f t="shared" si="176"/>
        <v>3</v>
      </c>
      <c r="AJ294" s="10">
        <f t="shared" si="148"/>
        <v>6</v>
      </c>
      <c r="AK294" s="44">
        <f t="shared" si="149"/>
        <v>5</v>
      </c>
      <c r="AL294" s="44">
        <f t="shared" si="150"/>
        <v>6</v>
      </c>
      <c r="AM294" s="11">
        <f t="shared" si="151"/>
        <v>11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f t="shared" si="177"/>
        <v>0</v>
      </c>
      <c r="AU294" s="13">
        <f t="shared" si="178"/>
        <v>0</v>
      </c>
      <c r="AV294" s="589">
        <v>0</v>
      </c>
      <c r="AW294" s="589">
        <v>0</v>
      </c>
      <c r="AX294" s="13">
        <f t="shared" si="179"/>
        <v>5</v>
      </c>
      <c r="AY294" s="13">
        <f t="shared" si="180"/>
        <v>6</v>
      </c>
      <c r="AZ294" s="13">
        <v>0</v>
      </c>
      <c r="BA294" s="13">
        <v>0</v>
      </c>
      <c r="BB294" s="13">
        <v>0</v>
      </c>
      <c r="BC294" s="13">
        <v>0</v>
      </c>
      <c r="BD294" s="310">
        <f t="shared" si="181"/>
        <v>0</v>
      </c>
      <c r="BE294" s="310">
        <f t="shared" si="182"/>
        <v>0</v>
      </c>
      <c r="BF294" s="10">
        <f t="shared" si="183"/>
        <v>0</v>
      </c>
      <c r="BG294" s="311">
        <f t="shared" si="184"/>
        <v>5</v>
      </c>
      <c r="BH294" s="311">
        <f t="shared" si="185"/>
        <v>6</v>
      </c>
      <c r="BI294" s="10">
        <f t="shared" si="186"/>
        <v>11</v>
      </c>
      <c r="BJ294" s="44">
        <f t="shared" si="187"/>
        <v>5</v>
      </c>
      <c r="BK294" s="44">
        <f t="shared" si="188"/>
        <v>6</v>
      </c>
      <c r="BL294" s="11">
        <f t="shared" si="189"/>
        <v>11</v>
      </c>
      <c r="BM294" s="13"/>
      <c r="BN294" s="13"/>
      <c r="BO294" s="13"/>
      <c r="BP294" s="13"/>
      <c r="BQ294" s="13"/>
      <c r="BR294" s="13"/>
      <c r="BS294" s="13"/>
      <c r="BT294" s="13"/>
      <c r="BU294" s="299">
        <f t="shared" si="161"/>
        <v>0</v>
      </c>
      <c r="BV294" s="299">
        <f t="shared" si="162"/>
        <v>0</v>
      </c>
      <c r="BW294" s="44">
        <f t="shared" si="163"/>
        <v>0</v>
      </c>
      <c r="BX294" s="44">
        <f t="shared" si="164"/>
        <v>0</v>
      </c>
      <c r="BY294" s="11">
        <f t="shared" si="165"/>
        <v>0</v>
      </c>
      <c r="BZ294" s="14">
        <f t="shared" si="166"/>
        <v>5</v>
      </c>
      <c r="CA294" s="14">
        <f t="shared" si="167"/>
        <v>6</v>
      </c>
      <c r="CB294" s="525">
        <f t="shared" si="168"/>
        <v>0</v>
      </c>
      <c r="CC294" s="525">
        <f t="shared" si="169"/>
        <v>0</v>
      </c>
      <c r="CD294" s="312">
        <f t="shared" si="170"/>
        <v>5</v>
      </c>
      <c r="CE294" s="312">
        <f t="shared" si="171"/>
        <v>6</v>
      </c>
      <c r="CF294" s="313">
        <f t="shared" si="172"/>
        <v>11</v>
      </c>
      <c r="CG294" s="302"/>
    </row>
    <row r="295" spans="2:85" ht="14.25" x14ac:dyDescent="0.25">
      <c r="B295" s="9">
        <v>283</v>
      </c>
      <c r="C295" s="9" t="s">
        <v>268</v>
      </c>
      <c r="D295" s="37" t="s">
        <v>19</v>
      </c>
      <c r="E295" s="529">
        <v>20362878</v>
      </c>
      <c r="F295" s="527" t="s">
        <v>1158</v>
      </c>
      <c r="G295" s="9" t="s">
        <v>53</v>
      </c>
      <c r="H295" s="9"/>
      <c r="I295" s="9"/>
      <c r="J295" s="9"/>
      <c r="K295" s="9"/>
      <c r="L295" s="9"/>
      <c r="M295" s="9"/>
      <c r="N295" s="9">
        <v>2</v>
      </c>
      <c r="O295" s="9">
        <v>0</v>
      </c>
      <c r="P295" s="299">
        <f t="shared" si="190"/>
        <v>2</v>
      </c>
      <c r="Q295" s="299">
        <f t="shared" si="190"/>
        <v>0</v>
      </c>
      <c r="R295" s="300">
        <f t="shared" si="129"/>
        <v>2</v>
      </c>
      <c r="S295" s="9">
        <v>11</v>
      </c>
      <c r="T295" s="9">
        <v>4</v>
      </c>
      <c r="U295" s="289"/>
      <c r="V295" s="289"/>
      <c r="W295" s="289"/>
      <c r="X295" s="289"/>
      <c r="Y295" s="299">
        <f t="shared" si="191"/>
        <v>11</v>
      </c>
      <c r="Z295" s="299">
        <f t="shared" si="191"/>
        <v>4</v>
      </c>
      <c r="AA295" s="10">
        <f t="shared" si="131"/>
        <v>15</v>
      </c>
      <c r="AB295" s="44">
        <f t="shared" si="192"/>
        <v>13</v>
      </c>
      <c r="AC295" s="44">
        <f t="shared" si="192"/>
        <v>4</v>
      </c>
      <c r="AD295" s="11">
        <f t="shared" si="133"/>
        <v>17</v>
      </c>
      <c r="AE295" s="12">
        <f t="shared" si="173"/>
        <v>6</v>
      </c>
      <c r="AF295" s="12">
        <f t="shared" si="174"/>
        <v>2</v>
      </c>
      <c r="AG295" s="10">
        <f t="shared" si="126"/>
        <v>8</v>
      </c>
      <c r="AH295" s="12">
        <f t="shared" si="175"/>
        <v>7</v>
      </c>
      <c r="AI295" s="12">
        <f t="shared" si="176"/>
        <v>2</v>
      </c>
      <c r="AJ295" s="10">
        <f t="shared" si="148"/>
        <v>9</v>
      </c>
      <c r="AK295" s="44">
        <f t="shared" si="149"/>
        <v>13</v>
      </c>
      <c r="AL295" s="44">
        <f t="shared" si="150"/>
        <v>4</v>
      </c>
      <c r="AM295" s="11">
        <f t="shared" si="151"/>
        <v>17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f t="shared" si="177"/>
        <v>1</v>
      </c>
      <c r="AU295" s="13">
        <f t="shared" si="178"/>
        <v>0</v>
      </c>
      <c r="AV295" s="589">
        <v>0</v>
      </c>
      <c r="AW295" s="589">
        <v>0</v>
      </c>
      <c r="AX295" s="13">
        <f t="shared" si="179"/>
        <v>12</v>
      </c>
      <c r="AY295" s="13">
        <f t="shared" si="180"/>
        <v>4</v>
      </c>
      <c r="AZ295" s="13">
        <v>0</v>
      </c>
      <c r="BA295" s="13">
        <v>0</v>
      </c>
      <c r="BB295" s="13">
        <v>0</v>
      </c>
      <c r="BC295" s="13">
        <v>0</v>
      </c>
      <c r="BD295" s="310">
        <f t="shared" si="181"/>
        <v>1</v>
      </c>
      <c r="BE295" s="310">
        <f t="shared" si="182"/>
        <v>0</v>
      </c>
      <c r="BF295" s="10">
        <f t="shared" si="183"/>
        <v>1</v>
      </c>
      <c r="BG295" s="311">
        <f t="shared" si="184"/>
        <v>12</v>
      </c>
      <c r="BH295" s="311">
        <f t="shared" si="185"/>
        <v>4</v>
      </c>
      <c r="BI295" s="10">
        <f t="shared" si="186"/>
        <v>16</v>
      </c>
      <c r="BJ295" s="44">
        <f t="shared" si="187"/>
        <v>13</v>
      </c>
      <c r="BK295" s="44">
        <f t="shared" si="188"/>
        <v>4</v>
      </c>
      <c r="BL295" s="11">
        <f t="shared" si="189"/>
        <v>17</v>
      </c>
      <c r="BM295" s="13"/>
      <c r="BN295" s="13"/>
      <c r="BO295" s="13"/>
      <c r="BP295" s="13"/>
      <c r="BQ295" s="13"/>
      <c r="BR295" s="13"/>
      <c r="BS295" s="13"/>
      <c r="BT295" s="13"/>
      <c r="BU295" s="299">
        <f t="shared" si="161"/>
        <v>0</v>
      </c>
      <c r="BV295" s="299">
        <f t="shared" si="162"/>
        <v>0</v>
      </c>
      <c r="BW295" s="44">
        <f t="shared" si="163"/>
        <v>0</v>
      </c>
      <c r="BX295" s="44">
        <f t="shared" si="164"/>
        <v>0</v>
      </c>
      <c r="BY295" s="11">
        <f t="shared" si="165"/>
        <v>0</v>
      </c>
      <c r="BZ295" s="14">
        <f t="shared" si="166"/>
        <v>13</v>
      </c>
      <c r="CA295" s="14">
        <f t="shared" si="167"/>
        <v>4</v>
      </c>
      <c r="CB295" s="525">
        <f t="shared" si="168"/>
        <v>0</v>
      </c>
      <c r="CC295" s="525">
        <f t="shared" si="169"/>
        <v>0</v>
      </c>
      <c r="CD295" s="312">
        <f t="shared" si="170"/>
        <v>13</v>
      </c>
      <c r="CE295" s="312">
        <f t="shared" si="171"/>
        <v>4</v>
      </c>
      <c r="CF295" s="313">
        <f t="shared" si="172"/>
        <v>17</v>
      </c>
      <c r="CG295" s="302"/>
    </row>
    <row r="296" spans="2:85" ht="14.25" x14ac:dyDescent="0.25">
      <c r="B296" s="9">
        <v>284</v>
      </c>
      <c r="C296" s="9" t="s">
        <v>268</v>
      </c>
      <c r="D296" s="37" t="s">
        <v>19</v>
      </c>
      <c r="E296" s="529">
        <v>20362880</v>
      </c>
      <c r="F296" s="527" t="s">
        <v>1159</v>
      </c>
      <c r="G296" s="9" t="s">
        <v>53</v>
      </c>
      <c r="H296" s="9"/>
      <c r="I296" s="9"/>
      <c r="J296" s="9"/>
      <c r="K296" s="9"/>
      <c r="L296" s="9"/>
      <c r="M296" s="9"/>
      <c r="N296" s="9">
        <v>5</v>
      </c>
      <c r="O296" s="9">
        <v>0</v>
      </c>
      <c r="P296" s="299">
        <f t="shared" si="190"/>
        <v>5</v>
      </c>
      <c r="Q296" s="299">
        <f t="shared" si="190"/>
        <v>0</v>
      </c>
      <c r="R296" s="300">
        <f t="shared" si="129"/>
        <v>5</v>
      </c>
      <c r="S296" s="9">
        <v>3</v>
      </c>
      <c r="T296" s="9">
        <v>5</v>
      </c>
      <c r="U296" s="289"/>
      <c r="V296" s="289"/>
      <c r="W296" s="289"/>
      <c r="X296" s="289"/>
      <c r="Y296" s="299">
        <f t="shared" si="191"/>
        <v>3</v>
      </c>
      <c r="Z296" s="299">
        <f t="shared" si="191"/>
        <v>5</v>
      </c>
      <c r="AA296" s="10">
        <f t="shared" si="131"/>
        <v>8</v>
      </c>
      <c r="AB296" s="44">
        <f t="shared" si="192"/>
        <v>8</v>
      </c>
      <c r="AC296" s="44">
        <f t="shared" si="192"/>
        <v>5</v>
      </c>
      <c r="AD296" s="11">
        <f t="shared" si="133"/>
        <v>13</v>
      </c>
      <c r="AE296" s="12">
        <f t="shared" si="173"/>
        <v>4</v>
      </c>
      <c r="AF296" s="12">
        <f t="shared" si="174"/>
        <v>2</v>
      </c>
      <c r="AG296" s="10">
        <f t="shared" si="126"/>
        <v>6</v>
      </c>
      <c r="AH296" s="12">
        <f t="shared" si="175"/>
        <v>4</v>
      </c>
      <c r="AI296" s="12">
        <f t="shared" si="176"/>
        <v>3</v>
      </c>
      <c r="AJ296" s="10">
        <f t="shared" si="148"/>
        <v>7</v>
      </c>
      <c r="AK296" s="44">
        <f t="shared" si="149"/>
        <v>8</v>
      </c>
      <c r="AL296" s="44">
        <f t="shared" si="150"/>
        <v>5</v>
      </c>
      <c r="AM296" s="11">
        <f t="shared" si="151"/>
        <v>13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f t="shared" si="177"/>
        <v>0</v>
      </c>
      <c r="AU296" s="13">
        <f t="shared" si="178"/>
        <v>0</v>
      </c>
      <c r="AV296" s="589">
        <v>0</v>
      </c>
      <c r="AW296" s="589">
        <v>0</v>
      </c>
      <c r="AX296" s="13">
        <f t="shared" si="179"/>
        <v>8</v>
      </c>
      <c r="AY296" s="13">
        <f t="shared" si="180"/>
        <v>5</v>
      </c>
      <c r="AZ296" s="13">
        <v>0</v>
      </c>
      <c r="BA296" s="13">
        <v>0</v>
      </c>
      <c r="BB296" s="13">
        <v>0</v>
      </c>
      <c r="BC296" s="13">
        <v>0</v>
      </c>
      <c r="BD296" s="310">
        <f t="shared" si="181"/>
        <v>0</v>
      </c>
      <c r="BE296" s="310">
        <f t="shared" si="182"/>
        <v>0</v>
      </c>
      <c r="BF296" s="10">
        <f t="shared" si="183"/>
        <v>0</v>
      </c>
      <c r="BG296" s="311">
        <f t="shared" si="184"/>
        <v>8</v>
      </c>
      <c r="BH296" s="311">
        <f t="shared" si="185"/>
        <v>5</v>
      </c>
      <c r="BI296" s="10">
        <f t="shared" si="186"/>
        <v>13</v>
      </c>
      <c r="BJ296" s="44">
        <f t="shared" si="187"/>
        <v>8</v>
      </c>
      <c r="BK296" s="44">
        <f t="shared" si="188"/>
        <v>5</v>
      </c>
      <c r="BL296" s="11">
        <f t="shared" si="189"/>
        <v>13</v>
      </c>
      <c r="BM296" s="13"/>
      <c r="BN296" s="13"/>
      <c r="BO296" s="13"/>
      <c r="BP296" s="13"/>
      <c r="BQ296" s="13"/>
      <c r="BR296" s="13"/>
      <c r="BS296" s="13"/>
      <c r="BT296" s="13"/>
      <c r="BU296" s="299">
        <f t="shared" si="161"/>
        <v>0</v>
      </c>
      <c r="BV296" s="299">
        <f t="shared" si="162"/>
        <v>0</v>
      </c>
      <c r="BW296" s="44">
        <f t="shared" si="163"/>
        <v>0</v>
      </c>
      <c r="BX296" s="44">
        <f t="shared" si="164"/>
        <v>0</v>
      </c>
      <c r="BY296" s="11">
        <f t="shared" si="165"/>
        <v>0</v>
      </c>
      <c r="BZ296" s="14">
        <f t="shared" si="166"/>
        <v>8</v>
      </c>
      <c r="CA296" s="14">
        <f t="shared" si="167"/>
        <v>5</v>
      </c>
      <c r="CB296" s="525">
        <f t="shared" si="168"/>
        <v>0</v>
      </c>
      <c r="CC296" s="525">
        <f t="shared" si="169"/>
        <v>0</v>
      </c>
      <c r="CD296" s="312">
        <f t="shared" si="170"/>
        <v>8</v>
      </c>
      <c r="CE296" s="312">
        <f t="shared" si="171"/>
        <v>5</v>
      </c>
      <c r="CF296" s="313">
        <f t="shared" si="172"/>
        <v>13</v>
      </c>
      <c r="CG296" s="302"/>
    </row>
    <row r="297" spans="2:85" ht="14.25" x14ac:dyDescent="0.25">
      <c r="B297" s="9">
        <v>285</v>
      </c>
      <c r="C297" s="9" t="s">
        <v>268</v>
      </c>
      <c r="D297" s="37" t="s">
        <v>19</v>
      </c>
      <c r="E297" s="529">
        <v>20362864</v>
      </c>
      <c r="F297" s="527" t="s">
        <v>1160</v>
      </c>
      <c r="G297" s="9" t="s">
        <v>53</v>
      </c>
      <c r="H297" s="9"/>
      <c r="I297" s="9"/>
      <c r="J297" s="9"/>
      <c r="K297" s="9"/>
      <c r="L297" s="9"/>
      <c r="M297" s="9"/>
      <c r="N297" s="9">
        <v>1</v>
      </c>
      <c r="O297" s="9">
        <v>0</v>
      </c>
      <c r="P297" s="299">
        <f t="shared" si="190"/>
        <v>1</v>
      </c>
      <c r="Q297" s="299">
        <f t="shared" si="190"/>
        <v>0</v>
      </c>
      <c r="R297" s="300">
        <f t="shared" si="129"/>
        <v>1</v>
      </c>
      <c r="S297" s="9">
        <v>10</v>
      </c>
      <c r="T297" s="9">
        <v>5</v>
      </c>
      <c r="U297" s="289"/>
      <c r="V297" s="289"/>
      <c r="W297" s="289"/>
      <c r="X297" s="289"/>
      <c r="Y297" s="299">
        <f t="shared" si="191"/>
        <v>10</v>
      </c>
      <c r="Z297" s="299">
        <f t="shared" si="191"/>
        <v>5</v>
      </c>
      <c r="AA297" s="10">
        <f t="shared" si="131"/>
        <v>15</v>
      </c>
      <c r="AB297" s="44">
        <f t="shared" si="192"/>
        <v>11</v>
      </c>
      <c r="AC297" s="44">
        <f t="shared" si="192"/>
        <v>5</v>
      </c>
      <c r="AD297" s="11">
        <f t="shared" si="133"/>
        <v>16</v>
      </c>
      <c r="AE297" s="12">
        <f t="shared" si="173"/>
        <v>5</v>
      </c>
      <c r="AF297" s="12">
        <f t="shared" si="174"/>
        <v>2</v>
      </c>
      <c r="AG297" s="10">
        <f t="shared" si="126"/>
        <v>7</v>
      </c>
      <c r="AH297" s="12">
        <f t="shared" si="175"/>
        <v>6</v>
      </c>
      <c r="AI297" s="12">
        <f t="shared" si="176"/>
        <v>3</v>
      </c>
      <c r="AJ297" s="10">
        <f t="shared" si="148"/>
        <v>9</v>
      </c>
      <c r="AK297" s="44">
        <f t="shared" si="149"/>
        <v>11</v>
      </c>
      <c r="AL297" s="44">
        <f t="shared" si="150"/>
        <v>5</v>
      </c>
      <c r="AM297" s="11">
        <f t="shared" si="151"/>
        <v>16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f t="shared" si="177"/>
        <v>1</v>
      </c>
      <c r="AU297" s="13">
        <f t="shared" si="178"/>
        <v>0</v>
      </c>
      <c r="AV297" s="589">
        <v>0</v>
      </c>
      <c r="AW297" s="589">
        <v>0</v>
      </c>
      <c r="AX297" s="13">
        <f t="shared" si="179"/>
        <v>10</v>
      </c>
      <c r="AY297" s="13">
        <f t="shared" si="180"/>
        <v>5</v>
      </c>
      <c r="AZ297" s="13">
        <v>0</v>
      </c>
      <c r="BA297" s="13">
        <v>0</v>
      </c>
      <c r="BB297" s="13">
        <v>0</v>
      </c>
      <c r="BC297" s="13">
        <v>0</v>
      </c>
      <c r="BD297" s="310">
        <f t="shared" si="181"/>
        <v>1</v>
      </c>
      <c r="BE297" s="310">
        <f t="shared" si="182"/>
        <v>0</v>
      </c>
      <c r="BF297" s="10">
        <f t="shared" si="183"/>
        <v>1</v>
      </c>
      <c r="BG297" s="311">
        <f t="shared" si="184"/>
        <v>10</v>
      </c>
      <c r="BH297" s="311">
        <f t="shared" si="185"/>
        <v>5</v>
      </c>
      <c r="BI297" s="10">
        <f t="shared" si="186"/>
        <v>15</v>
      </c>
      <c r="BJ297" s="44">
        <f t="shared" si="187"/>
        <v>11</v>
      </c>
      <c r="BK297" s="44">
        <f t="shared" si="188"/>
        <v>5</v>
      </c>
      <c r="BL297" s="11">
        <f t="shared" si="189"/>
        <v>16</v>
      </c>
      <c r="BM297" s="13"/>
      <c r="BN297" s="13"/>
      <c r="BO297" s="13"/>
      <c r="BP297" s="13"/>
      <c r="BQ297" s="13"/>
      <c r="BR297" s="13"/>
      <c r="BS297" s="13"/>
      <c r="BT297" s="13"/>
      <c r="BU297" s="299">
        <f t="shared" si="161"/>
        <v>0</v>
      </c>
      <c r="BV297" s="299">
        <f t="shared" si="162"/>
        <v>0</v>
      </c>
      <c r="BW297" s="44">
        <f t="shared" si="163"/>
        <v>0</v>
      </c>
      <c r="BX297" s="44">
        <f t="shared" si="164"/>
        <v>0</v>
      </c>
      <c r="BY297" s="11">
        <f t="shared" si="165"/>
        <v>0</v>
      </c>
      <c r="BZ297" s="14">
        <f t="shared" si="166"/>
        <v>11</v>
      </c>
      <c r="CA297" s="14">
        <f t="shared" si="167"/>
        <v>5</v>
      </c>
      <c r="CB297" s="525">
        <f t="shared" si="168"/>
        <v>0</v>
      </c>
      <c r="CC297" s="525">
        <f t="shared" si="169"/>
        <v>0</v>
      </c>
      <c r="CD297" s="312">
        <f t="shared" si="170"/>
        <v>11</v>
      </c>
      <c r="CE297" s="312">
        <f t="shared" si="171"/>
        <v>5</v>
      </c>
      <c r="CF297" s="313">
        <f t="shared" si="172"/>
        <v>16</v>
      </c>
      <c r="CG297" s="302"/>
    </row>
    <row r="298" spans="2:85" ht="14.25" x14ac:dyDescent="0.25">
      <c r="B298" s="9">
        <v>286</v>
      </c>
      <c r="C298" s="9" t="s">
        <v>268</v>
      </c>
      <c r="D298" s="37" t="s">
        <v>20</v>
      </c>
      <c r="E298" s="529">
        <v>20362858</v>
      </c>
      <c r="F298" s="527" t="s">
        <v>1161</v>
      </c>
      <c r="G298" s="9" t="s">
        <v>53</v>
      </c>
      <c r="H298" s="9"/>
      <c r="I298" s="9"/>
      <c r="J298" s="9"/>
      <c r="K298" s="9"/>
      <c r="L298" s="9"/>
      <c r="M298" s="9"/>
      <c r="N298" s="9">
        <v>0</v>
      </c>
      <c r="O298" s="9">
        <v>0</v>
      </c>
      <c r="P298" s="299">
        <f t="shared" si="190"/>
        <v>0</v>
      </c>
      <c r="Q298" s="299">
        <f t="shared" si="190"/>
        <v>0</v>
      </c>
      <c r="R298" s="300">
        <f t="shared" si="129"/>
        <v>0</v>
      </c>
      <c r="S298" s="9">
        <v>6</v>
      </c>
      <c r="T298" s="9">
        <v>2</v>
      </c>
      <c r="U298" s="289"/>
      <c r="V298" s="289"/>
      <c r="W298" s="289"/>
      <c r="X298" s="289"/>
      <c r="Y298" s="299">
        <f t="shared" si="191"/>
        <v>6</v>
      </c>
      <c r="Z298" s="299">
        <f t="shared" si="191"/>
        <v>2</v>
      </c>
      <c r="AA298" s="10">
        <f t="shared" si="131"/>
        <v>8</v>
      </c>
      <c r="AB298" s="44">
        <f t="shared" si="192"/>
        <v>6</v>
      </c>
      <c r="AC298" s="44">
        <f t="shared" si="192"/>
        <v>2</v>
      </c>
      <c r="AD298" s="11">
        <f t="shared" si="133"/>
        <v>8</v>
      </c>
      <c r="AE298" s="12">
        <f t="shared" si="173"/>
        <v>3</v>
      </c>
      <c r="AF298" s="12">
        <f t="shared" si="174"/>
        <v>1</v>
      </c>
      <c r="AG298" s="10">
        <f t="shared" si="126"/>
        <v>4</v>
      </c>
      <c r="AH298" s="12">
        <f t="shared" si="175"/>
        <v>3</v>
      </c>
      <c r="AI298" s="12">
        <f t="shared" si="176"/>
        <v>1</v>
      </c>
      <c r="AJ298" s="10">
        <f t="shared" si="148"/>
        <v>4</v>
      </c>
      <c r="AK298" s="44">
        <f t="shared" si="149"/>
        <v>6</v>
      </c>
      <c r="AL298" s="44">
        <f t="shared" si="150"/>
        <v>2</v>
      </c>
      <c r="AM298" s="11">
        <f t="shared" si="151"/>
        <v>8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f t="shared" si="177"/>
        <v>0</v>
      </c>
      <c r="AU298" s="13">
        <f t="shared" si="178"/>
        <v>0</v>
      </c>
      <c r="AV298" s="589">
        <v>0</v>
      </c>
      <c r="AW298" s="589">
        <v>0</v>
      </c>
      <c r="AX298" s="13">
        <f t="shared" si="179"/>
        <v>6</v>
      </c>
      <c r="AY298" s="13">
        <f t="shared" si="180"/>
        <v>2</v>
      </c>
      <c r="AZ298" s="13">
        <v>0</v>
      </c>
      <c r="BA298" s="13">
        <v>0</v>
      </c>
      <c r="BB298" s="13">
        <v>0</v>
      </c>
      <c r="BC298" s="13">
        <v>0</v>
      </c>
      <c r="BD298" s="310">
        <f t="shared" si="181"/>
        <v>0</v>
      </c>
      <c r="BE298" s="310">
        <f t="shared" si="182"/>
        <v>0</v>
      </c>
      <c r="BF298" s="10">
        <f t="shared" si="183"/>
        <v>0</v>
      </c>
      <c r="BG298" s="311">
        <f t="shared" si="184"/>
        <v>6</v>
      </c>
      <c r="BH298" s="311">
        <f t="shared" si="185"/>
        <v>2</v>
      </c>
      <c r="BI298" s="10">
        <f t="shared" si="186"/>
        <v>8</v>
      </c>
      <c r="BJ298" s="44">
        <f t="shared" si="187"/>
        <v>6</v>
      </c>
      <c r="BK298" s="44">
        <f t="shared" si="188"/>
        <v>2</v>
      </c>
      <c r="BL298" s="11">
        <f t="shared" si="189"/>
        <v>8</v>
      </c>
      <c r="BM298" s="13"/>
      <c r="BN298" s="13"/>
      <c r="BO298" s="13"/>
      <c r="BP298" s="13"/>
      <c r="BQ298" s="13"/>
      <c r="BR298" s="13"/>
      <c r="BS298" s="13"/>
      <c r="BT298" s="13"/>
      <c r="BU298" s="299">
        <f t="shared" si="161"/>
        <v>0</v>
      </c>
      <c r="BV298" s="299">
        <f t="shared" si="162"/>
        <v>0</v>
      </c>
      <c r="BW298" s="44">
        <f t="shared" si="163"/>
        <v>0</v>
      </c>
      <c r="BX298" s="44">
        <f t="shared" si="164"/>
        <v>0</v>
      </c>
      <c r="BY298" s="11">
        <f t="shared" si="165"/>
        <v>0</v>
      </c>
      <c r="BZ298" s="14">
        <f t="shared" si="166"/>
        <v>6</v>
      </c>
      <c r="CA298" s="14">
        <f t="shared" si="167"/>
        <v>2</v>
      </c>
      <c r="CB298" s="525">
        <f t="shared" si="168"/>
        <v>0</v>
      </c>
      <c r="CC298" s="525">
        <f t="shared" si="169"/>
        <v>0</v>
      </c>
      <c r="CD298" s="312">
        <f t="shared" si="170"/>
        <v>6</v>
      </c>
      <c r="CE298" s="312">
        <f t="shared" si="171"/>
        <v>2</v>
      </c>
      <c r="CF298" s="313">
        <f t="shared" si="172"/>
        <v>8</v>
      </c>
      <c r="CG298" s="302"/>
    </row>
    <row r="299" spans="2:85" ht="14.25" x14ac:dyDescent="0.25">
      <c r="B299" s="9">
        <v>287</v>
      </c>
      <c r="C299" s="9" t="s">
        <v>268</v>
      </c>
      <c r="D299" s="37" t="s">
        <v>20</v>
      </c>
      <c r="E299" s="529">
        <v>69788059</v>
      </c>
      <c r="F299" s="527" t="s">
        <v>1162</v>
      </c>
      <c r="G299" s="9" t="s">
        <v>53</v>
      </c>
      <c r="H299" s="9"/>
      <c r="I299" s="9"/>
      <c r="J299" s="9"/>
      <c r="K299" s="9"/>
      <c r="L299" s="9"/>
      <c r="M299" s="9"/>
      <c r="N299" s="9">
        <v>0</v>
      </c>
      <c r="O299" s="9">
        <v>0</v>
      </c>
      <c r="P299" s="299">
        <f t="shared" si="190"/>
        <v>0</v>
      </c>
      <c r="Q299" s="299">
        <f t="shared" si="190"/>
        <v>0</v>
      </c>
      <c r="R299" s="300">
        <f t="shared" si="129"/>
        <v>0</v>
      </c>
      <c r="S299" s="9">
        <v>7</v>
      </c>
      <c r="T299" s="9">
        <v>3</v>
      </c>
      <c r="U299" s="289"/>
      <c r="V299" s="289"/>
      <c r="W299" s="289"/>
      <c r="X299" s="289"/>
      <c r="Y299" s="299">
        <f t="shared" si="191"/>
        <v>7</v>
      </c>
      <c r="Z299" s="299">
        <f t="shared" si="191"/>
        <v>3</v>
      </c>
      <c r="AA299" s="10">
        <f t="shared" si="131"/>
        <v>10</v>
      </c>
      <c r="AB299" s="44">
        <f t="shared" si="192"/>
        <v>7</v>
      </c>
      <c r="AC299" s="44">
        <f t="shared" si="192"/>
        <v>3</v>
      </c>
      <c r="AD299" s="11">
        <f t="shared" si="133"/>
        <v>10</v>
      </c>
      <c r="AE299" s="12">
        <f t="shared" si="173"/>
        <v>3</v>
      </c>
      <c r="AF299" s="12">
        <f t="shared" si="174"/>
        <v>1</v>
      </c>
      <c r="AG299" s="10">
        <f t="shared" si="126"/>
        <v>4</v>
      </c>
      <c r="AH299" s="12">
        <f t="shared" si="175"/>
        <v>4</v>
      </c>
      <c r="AI299" s="12">
        <f t="shared" si="176"/>
        <v>2</v>
      </c>
      <c r="AJ299" s="10">
        <f t="shared" si="148"/>
        <v>6</v>
      </c>
      <c r="AK299" s="44">
        <f t="shared" si="149"/>
        <v>7</v>
      </c>
      <c r="AL299" s="44">
        <f t="shared" si="150"/>
        <v>3</v>
      </c>
      <c r="AM299" s="11">
        <f t="shared" si="151"/>
        <v>10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f t="shared" si="177"/>
        <v>0</v>
      </c>
      <c r="AU299" s="13">
        <f t="shared" si="178"/>
        <v>0</v>
      </c>
      <c r="AV299" s="589">
        <v>0</v>
      </c>
      <c r="AW299" s="589">
        <v>0</v>
      </c>
      <c r="AX299" s="13">
        <f t="shared" si="179"/>
        <v>7</v>
      </c>
      <c r="AY299" s="13">
        <f t="shared" si="180"/>
        <v>3</v>
      </c>
      <c r="AZ299" s="13">
        <v>0</v>
      </c>
      <c r="BA299" s="13">
        <v>0</v>
      </c>
      <c r="BB299" s="13">
        <v>0</v>
      </c>
      <c r="BC299" s="13">
        <v>0</v>
      </c>
      <c r="BD299" s="310">
        <f t="shared" si="181"/>
        <v>0</v>
      </c>
      <c r="BE299" s="310">
        <f t="shared" si="182"/>
        <v>0</v>
      </c>
      <c r="BF299" s="10">
        <f t="shared" si="183"/>
        <v>0</v>
      </c>
      <c r="BG299" s="311">
        <f t="shared" si="184"/>
        <v>7</v>
      </c>
      <c r="BH299" s="311">
        <f t="shared" si="185"/>
        <v>3</v>
      </c>
      <c r="BI299" s="10">
        <f t="shared" si="186"/>
        <v>10</v>
      </c>
      <c r="BJ299" s="44">
        <f t="shared" si="187"/>
        <v>7</v>
      </c>
      <c r="BK299" s="44">
        <f t="shared" si="188"/>
        <v>3</v>
      </c>
      <c r="BL299" s="11">
        <f t="shared" si="189"/>
        <v>10</v>
      </c>
      <c r="BM299" s="13"/>
      <c r="BN299" s="13"/>
      <c r="BO299" s="13"/>
      <c r="BP299" s="13"/>
      <c r="BQ299" s="13"/>
      <c r="BR299" s="13"/>
      <c r="BS299" s="13"/>
      <c r="BT299" s="13"/>
      <c r="BU299" s="299">
        <f t="shared" si="161"/>
        <v>0</v>
      </c>
      <c r="BV299" s="299">
        <f t="shared" si="162"/>
        <v>0</v>
      </c>
      <c r="BW299" s="44">
        <f t="shared" si="163"/>
        <v>0</v>
      </c>
      <c r="BX299" s="44">
        <f t="shared" si="164"/>
        <v>0</v>
      </c>
      <c r="BY299" s="11">
        <f t="shared" si="165"/>
        <v>0</v>
      </c>
      <c r="BZ299" s="14">
        <f t="shared" si="166"/>
        <v>7</v>
      </c>
      <c r="CA299" s="14">
        <f t="shared" si="167"/>
        <v>3</v>
      </c>
      <c r="CB299" s="525">
        <f t="shared" si="168"/>
        <v>0</v>
      </c>
      <c r="CC299" s="525">
        <f t="shared" si="169"/>
        <v>0</v>
      </c>
      <c r="CD299" s="312">
        <f t="shared" si="170"/>
        <v>7</v>
      </c>
      <c r="CE299" s="312">
        <f t="shared" si="171"/>
        <v>3</v>
      </c>
      <c r="CF299" s="313">
        <f t="shared" si="172"/>
        <v>10</v>
      </c>
      <c r="CG299" s="302"/>
    </row>
    <row r="300" spans="2:85" ht="14.25" x14ac:dyDescent="0.25">
      <c r="B300" s="9">
        <v>288</v>
      </c>
      <c r="C300" s="9" t="s">
        <v>268</v>
      </c>
      <c r="D300" s="37" t="s">
        <v>20</v>
      </c>
      <c r="E300" s="529">
        <v>20362856</v>
      </c>
      <c r="F300" s="527" t="s">
        <v>1163</v>
      </c>
      <c r="G300" s="9" t="s">
        <v>53</v>
      </c>
      <c r="H300" s="9"/>
      <c r="I300" s="9"/>
      <c r="J300" s="9"/>
      <c r="K300" s="9"/>
      <c r="L300" s="9"/>
      <c r="M300" s="9"/>
      <c r="N300" s="9">
        <v>0</v>
      </c>
      <c r="O300" s="9">
        <v>0</v>
      </c>
      <c r="P300" s="299">
        <f t="shared" si="190"/>
        <v>0</v>
      </c>
      <c r="Q300" s="299">
        <f t="shared" si="190"/>
        <v>0</v>
      </c>
      <c r="R300" s="300">
        <f t="shared" si="129"/>
        <v>0</v>
      </c>
      <c r="S300" s="9">
        <v>12</v>
      </c>
      <c r="T300" s="9">
        <v>6</v>
      </c>
      <c r="U300" s="289"/>
      <c r="V300" s="289"/>
      <c r="W300" s="289"/>
      <c r="X300" s="289"/>
      <c r="Y300" s="299">
        <f t="shared" si="191"/>
        <v>12</v>
      </c>
      <c r="Z300" s="299">
        <f t="shared" si="191"/>
        <v>6</v>
      </c>
      <c r="AA300" s="10">
        <f t="shared" si="131"/>
        <v>18</v>
      </c>
      <c r="AB300" s="44">
        <f t="shared" si="192"/>
        <v>12</v>
      </c>
      <c r="AC300" s="44">
        <f t="shared" si="192"/>
        <v>6</v>
      </c>
      <c r="AD300" s="11">
        <f t="shared" si="133"/>
        <v>18</v>
      </c>
      <c r="AE300" s="12">
        <f t="shared" si="173"/>
        <v>6</v>
      </c>
      <c r="AF300" s="12">
        <f t="shared" si="174"/>
        <v>3</v>
      </c>
      <c r="AG300" s="10">
        <f t="shared" si="126"/>
        <v>9</v>
      </c>
      <c r="AH300" s="12">
        <f t="shared" si="175"/>
        <v>6</v>
      </c>
      <c r="AI300" s="12">
        <f t="shared" si="176"/>
        <v>3</v>
      </c>
      <c r="AJ300" s="10">
        <f t="shared" si="148"/>
        <v>9</v>
      </c>
      <c r="AK300" s="44">
        <f t="shared" si="149"/>
        <v>12</v>
      </c>
      <c r="AL300" s="44">
        <f t="shared" si="150"/>
        <v>6</v>
      </c>
      <c r="AM300" s="11">
        <f t="shared" si="151"/>
        <v>18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f t="shared" si="177"/>
        <v>1</v>
      </c>
      <c r="AU300" s="13">
        <f t="shared" si="178"/>
        <v>0</v>
      </c>
      <c r="AV300" s="589">
        <v>0</v>
      </c>
      <c r="AW300" s="589">
        <v>0</v>
      </c>
      <c r="AX300" s="13">
        <f t="shared" si="179"/>
        <v>11</v>
      </c>
      <c r="AY300" s="13">
        <f t="shared" si="180"/>
        <v>6</v>
      </c>
      <c r="AZ300" s="13">
        <v>0</v>
      </c>
      <c r="BA300" s="13">
        <v>0</v>
      </c>
      <c r="BB300" s="13">
        <v>0</v>
      </c>
      <c r="BC300" s="13">
        <v>0</v>
      </c>
      <c r="BD300" s="310">
        <f t="shared" si="181"/>
        <v>1</v>
      </c>
      <c r="BE300" s="310">
        <f t="shared" si="182"/>
        <v>0</v>
      </c>
      <c r="BF300" s="10">
        <f t="shared" si="183"/>
        <v>1</v>
      </c>
      <c r="BG300" s="311">
        <f t="shared" si="184"/>
        <v>11</v>
      </c>
      <c r="BH300" s="311">
        <f t="shared" si="185"/>
        <v>6</v>
      </c>
      <c r="BI300" s="10">
        <f t="shared" si="186"/>
        <v>17</v>
      </c>
      <c r="BJ300" s="44">
        <f t="shared" si="187"/>
        <v>12</v>
      </c>
      <c r="BK300" s="44">
        <f t="shared" si="188"/>
        <v>6</v>
      </c>
      <c r="BL300" s="11">
        <f t="shared" si="189"/>
        <v>18</v>
      </c>
      <c r="BM300" s="13"/>
      <c r="BN300" s="13"/>
      <c r="BO300" s="13"/>
      <c r="BP300" s="13"/>
      <c r="BQ300" s="13"/>
      <c r="BR300" s="13"/>
      <c r="BS300" s="13"/>
      <c r="BT300" s="13"/>
      <c r="BU300" s="299">
        <f t="shared" si="161"/>
        <v>0</v>
      </c>
      <c r="BV300" s="299">
        <f t="shared" si="162"/>
        <v>0</v>
      </c>
      <c r="BW300" s="44">
        <f t="shared" si="163"/>
        <v>0</v>
      </c>
      <c r="BX300" s="44">
        <f t="shared" si="164"/>
        <v>0</v>
      </c>
      <c r="BY300" s="11">
        <f t="shared" si="165"/>
        <v>0</v>
      </c>
      <c r="BZ300" s="14">
        <f t="shared" si="166"/>
        <v>12</v>
      </c>
      <c r="CA300" s="14">
        <f t="shared" si="167"/>
        <v>6</v>
      </c>
      <c r="CB300" s="525">
        <f t="shared" si="168"/>
        <v>0</v>
      </c>
      <c r="CC300" s="525">
        <f t="shared" si="169"/>
        <v>0</v>
      </c>
      <c r="CD300" s="312">
        <f t="shared" si="170"/>
        <v>12</v>
      </c>
      <c r="CE300" s="312">
        <f t="shared" si="171"/>
        <v>6</v>
      </c>
      <c r="CF300" s="313">
        <f t="shared" si="172"/>
        <v>18</v>
      </c>
      <c r="CG300" s="302"/>
    </row>
    <row r="301" spans="2:85" ht="14.25" x14ac:dyDescent="0.25">
      <c r="B301" s="9">
        <v>289</v>
      </c>
      <c r="C301" s="9" t="s">
        <v>268</v>
      </c>
      <c r="D301" s="37" t="s">
        <v>20</v>
      </c>
      <c r="E301" s="529">
        <v>20362857</v>
      </c>
      <c r="F301" s="527" t="s">
        <v>1154</v>
      </c>
      <c r="G301" s="9" t="s">
        <v>53</v>
      </c>
      <c r="H301" s="9"/>
      <c r="I301" s="9"/>
      <c r="J301" s="9"/>
      <c r="K301" s="9"/>
      <c r="L301" s="9"/>
      <c r="M301" s="9"/>
      <c r="N301" s="9">
        <v>0</v>
      </c>
      <c r="O301" s="9">
        <v>0</v>
      </c>
      <c r="P301" s="299">
        <f t="shared" si="190"/>
        <v>0</v>
      </c>
      <c r="Q301" s="299">
        <f t="shared" si="190"/>
        <v>0</v>
      </c>
      <c r="R301" s="300">
        <f t="shared" si="129"/>
        <v>0</v>
      </c>
      <c r="S301" s="9">
        <v>7</v>
      </c>
      <c r="T301" s="9">
        <v>4</v>
      </c>
      <c r="U301" s="289"/>
      <c r="V301" s="289"/>
      <c r="W301" s="289"/>
      <c r="X301" s="289"/>
      <c r="Y301" s="299">
        <f t="shared" si="191"/>
        <v>7</v>
      </c>
      <c r="Z301" s="299">
        <f t="shared" si="191"/>
        <v>4</v>
      </c>
      <c r="AA301" s="10">
        <f t="shared" si="131"/>
        <v>11</v>
      </c>
      <c r="AB301" s="44">
        <f t="shared" si="192"/>
        <v>7</v>
      </c>
      <c r="AC301" s="44">
        <f t="shared" si="192"/>
        <v>4</v>
      </c>
      <c r="AD301" s="11">
        <f t="shared" si="133"/>
        <v>11</v>
      </c>
      <c r="AE301" s="12">
        <f t="shared" si="173"/>
        <v>3</v>
      </c>
      <c r="AF301" s="12">
        <f t="shared" si="174"/>
        <v>2</v>
      </c>
      <c r="AG301" s="10">
        <f t="shared" si="126"/>
        <v>5</v>
      </c>
      <c r="AH301" s="12">
        <f t="shared" si="175"/>
        <v>4</v>
      </c>
      <c r="AI301" s="12">
        <f t="shared" si="176"/>
        <v>2</v>
      </c>
      <c r="AJ301" s="10">
        <f t="shared" si="148"/>
        <v>6</v>
      </c>
      <c r="AK301" s="44">
        <f t="shared" si="149"/>
        <v>7</v>
      </c>
      <c r="AL301" s="44">
        <f t="shared" si="150"/>
        <v>4</v>
      </c>
      <c r="AM301" s="11">
        <f t="shared" si="151"/>
        <v>11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f t="shared" si="177"/>
        <v>0</v>
      </c>
      <c r="AU301" s="13">
        <f t="shared" si="178"/>
        <v>0</v>
      </c>
      <c r="AV301" s="589">
        <v>0</v>
      </c>
      <c r="AW301" s="589">
        <v>0</v>
      </c>
      <c r="AX301" s="13">
        <f t="shared" si="179"/>
        <v>7</v>
      </c>
      <c r="AY301" s="13">
        <f t="shared" si="180"/>
        <v>4</v>
      </c>
      <c r="AZ301" s="13">
        <v>0</v>
      </c>
      <c r="BA301" s="13">
        <v>0</v>
      </c>
      <c r="BB301" s="13">
        <v>0</v>
      </c>
      <c r="BC301" s="13">
        <v>0</v>
      </c>
      <c r="BD301" s="310">
        <f t="shared" si="181"/>
        <v>0</v>
      </c>
      <c r="BE301" s="310">
        <f t="shared" si="182"/>
        <v>0</v>
      </c>
      <c r="BF301" s="10">
        <f t="shared" si="183"/>
        <v>0</v>
      </c>
      <c r="BG301" s="311">
        <f t="shared" si="184"/>
        <v>7</v>
      </c>
      <c r="BH301" s="311">
        <f t="shared" si="185"/>
        <v>4</v>
      </c>
      <c r="BI301" s="10">
        <f t="shared" si="186"/>
        <v>11</v>
      </c>
      <c r="BJ301" s="44">
        <f t="shared" si="187"/>
        <v>7</v>
      </c>
      <c r="BK301" s="44">
        <f t="shared" si="188"/>
        <v>4</v>
      </c>
      <c r="BL301" s="11">
        <f t="shared" si="189"/>
        <v>11</v>
      </c>
      <c r="BM301" s="13"/>
      <c r="BN301" s="13"/>
      <c r="BO301" s="13"/>
      <c r="BP301" s="13"/>
      <c r="BQ301" s="13"/>
      <c r="BR301" s="13"/>
      <c r="BS301" s="13"/>
      <c r="BT301" s="13"/>
      <c r="BU301" s="299">
        <f t="shared" si="161"/>
        <v>0</v>
      </c>
      <c r="BV301" s="299">
        <f t="shared" si="162"/>
        <v>0</v>
      </c>
      <c r="BW301" s="44">
        <f t="shared" si="163"/>
        <v>0</v>
      </c>
      <c r="BX301" s="44">
        <f t="shared" si="164"/>
        <v>0</v>
      </c>
      <c r="BY301" s="11">
        <f t="shared" si="165"/>
        <v>0</v>
      </c>
      <c r="BZ301" s="14">
        <f t="shared" si="166"/>
        <v>7</v>
      </c>
      <c r="CA301" s="14">
        <f t="shared" si="167"/>
        <v>4</v>
      </c>
      <c r="CB301" s="525">
        <f t="shared" si="168"/>
        <v>0</v>
      </c>
      <c r="CC301" s="525">
        <f t="shared" si="169"/>
        <v>0</v>
      </c>
      <c r="CD301" s="312">
        <f t="shared" si="170"/>
        <v>7</v>
      </c>
      <c r="CE301" s="312">
        <f t="shared" si="171"/>
        <v>4</v>
      </c>
      <c r="CF301" s="313">
        <f t="shared" si="172"/>
        <v>11</v>
      </c>
      <c r="CG301" s="302"/>
    </row>
    <row r="302" spans="2:85" ht="14.25" x14ac:dyDescent="0.25">
      <c r="B302" s="9">
        <v>290</v>
      </c>
      <c r="C302" s="9" t="s">
        <v>268</v>
      </c>
      <c r="D302" s="37" t="s">
        <v>20</v>
      </c>
      <c r="E302" s="529">
        <v>69941713</v>
      </c>
      <c r="F302" s="527" t="s">
        <v>1165</v>
      </c>
      <c r="G302" s="9" t="s">
        <v>53</v>
      </c>
      <c r="H302" s="9"/>
      <c r="I302" s="9"/>
      <c r="J302" s="9"/>
      <c r="K302" s="9"/>
      <c r="L302" s="9"/>
      <c r="M302" s="9"/>
      <c r="N302" s="9">
        <v>0</v>
      </c>
      <c r="O302" s="9">
        <v>0</v>
      </c>
      <c r="P302" s="299">
        <f t="shared" si="190"/>
        <v>0</v>
      </c>
      <c r="Q302" s="299">
        <f t="shared" si="190"/>
        <v>0</v>
      </c>
      <c r="R302" s="300">
        <f t="shared" si="129"/>
        <v>0</v>
      </c>
      <c r="S302" s="9">
        <v>4</v>
      </c>
      <c r="T302" s="9">
        <v>2</v>
      </c>
      <c r="U302" s="289"/>
      <c r="V302" s="289"/>
      <c r="W302" s="289"/>
      <c r="X302" s="289"/>
      <c r="Y302" s="299">
        <f t="shared" si="191"/>
        <v>4</v>
      </c>
      <c r="Z302" s="299">
        <f t="shared" si="191"/>
        <v>2</v>
      </c>
      <c r="AA302" s="10">
        <f t="shared" si="131"/>
        <v>6</v>
      </c>
      <c r="AB302" s="44">
        <f t="shared" si="192"/>
        <v>4</v>
      </c>
      <c r="AC302" s="44">
        <f t="shared" si="192"/>
        <v>2</v>
      </c>
      <c r="AD302" s="11">
        <f t="shared" si="133"/>
        <v>6</v>
      </c>
      <c r="AE302" s="12">
        <f t="shared" si="173"/>
        <v>2</v>
      </c>
      <c r="AF302" s="12">
        <f t="shared" si="174"/>
        <v>1</v>
      </c>
      <c r="AG302" s="10">
        <f t="shared" si="126"/>
        <v>3</v>
      </c>
      <c r="AH302" s="12">
        <f t="shared" si="175"/>
        <v>2</v>
      </c>
      <c r="AI302" s="12">
        <f t="shared" si="176"/>
        <v>1</v>
      </c>
      <c r="AJ302" s="10">
        <f t="shared" si="148"/>
        <v>3</v>
      </c>
      <c r="AK302" s="44">
        <f t="shared" si="149"/>
        <v>4</v>
      </c>
      <c r="AL302" s="44">
        <f t="shared" si="150"/>
        <v>2</v>
      </c>
      <c r="AM302" s="11">
        <f t="shared" si="151"/>
        <v>6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f t="shared" si="177"/>
        <v>0</v>
      </c>
      <c r="AU302" s="13">
        <f t="shared" si="178"/>
        <v>0</v>
      </c>
      <c r="AV302" s="589">
        <v>0</v>
      </c>
      <c r="AW302" s="589">
        <v>0</v>
      </c>
      <c r="AX302" s="13">
        <f t="shared" si="179"/>
        <v>4</v>
      </c>
      <c r="AY302" s="13">
        <f t="shared" si="180"/>
        <v>2</v>
      </c>
      <c r="AZ302" s="13">
        <v>0</v>
      </c>
      <c r="BA302" s="13">
        <v>0</v>
      </c>
      <c r="BB302" s="13">
        <v>0</v>
      </c>
      <c r="BC302" s="13">
        <v>0</v>
      </c>
      <c r="BD302" s="310">
        <f t="shared" si="181"/>
        <v>0</v>
      </c>
      <c r="BE302" s="310">
        <f t="shared" si="182"/>
        <v>0</v>
      </c>
      <c r="BF302" s="10">
        <f t="shared" si="183"/>
        <v>0</v>
      </c>
      <c r="BG302" s="311">
        <f t="shared" si="184"/>
        <v>4</v>
      </c>
      <c r="BH302" s="311">
        <f t="shared" si="185"/>
        <v>2</v>
      </c>
      <c r="BI302" s="10">
        <f t="shared" si="186"/>
        <v>6</v>
      </c>
      <c r="BJ302" s="44">
        <f t="shared" si="187"/>
        <v>4</v>
      </c>
      <c r="BK302" s="44">
        <f t="shared" si="188"/>
        <v>2</v>
      </c>
      <c r="BL302" s="11">
        <f t="shared" si="189"/>
        <v>6</v>
      </c>
      <c r="BM302" s="13"/>
      <c r="BN302" s="13"/>
      <c r="BO302" s="13"/>
      <c r="BP302" s="13"/>
      <c r="BQ302" s="13"/>
      <c r="BR302" s="13"/>
      <c r="BS302" s="13"/>
      <c r="BT302" s="13"/>
      <c r="BU302" s="299">
        <f t="shared" si="161"/>
        <v>0</v>
      </c>
      <c r="BV302" s="299">
        <f t="shared" si="162"/>
        <v>0</v>
      </c>
      <c r="BW302" s="44">
        <f t="shared" si="163"/>
        <v>0</v>
      </c>
      <c r="BX302" s="44">
        <f t="shared" si="164"/>
        <v>0</v>
      </c>
      <c r="BY302" s="11">
        <f t="shared" si="165"/>
        <v>0</v>
      </c>
      <c r="BZ302" s="14">
        <f t="shared" si="166"/>
        <v>4</v>
      </c>
      <c r="CA302" s="14">
        <f t="shared" si="167"/>
        <v>2</v>
      </c>
      <c r="CB302" s="525">
        <f t="shared" si="168"/>
        <v>0</v>
      </c>
      <c r="CC302" s="525">
        <f t="shared" si="169"/>
        <v>0</v>
      </c>
      <c r="CD302" s="312">
        <f t="shared" si="170"/>
        <v>4</v>
      </c>
      <c r="CE302" s="312">
        <f t="shared" si="171"/>
        <v>2</v>
      </c>
      <c r="CF302" s="313">
        <f t="shared" si="172"/>
        <v>6</v>
      </c>
      <c r="CG302" s="302"/>
    </row>
    <row r="303" spans="2:85" ht="14.25" x14ac:dyDescent="0.25">
      <c r="B303" s="9">
        <v>291</v>
      </c>
      <c r="C303" s="9" t="s">
        <v>268</v>
      </c>
      <c r="D303" s="37" t="s">
        <v>20</v>
      </c>
      <c r="E303" s="529">
        <v>20362859</v>
      </c>
      <c r="F303" s="527" t="s">
        <v>1164</v>
      </c>
      <c r="G303" s="9" t="s">
        <v>53</v>
      </c>
      <c r="H303" s="9"/>
      <c r="I303" s="9"/>
      <c r="J303" s="9"/>
      <c r="K303" s="9"/>
      <c r="L303" s="9"/>
      <c r="M303" s="9"/>
      <c r="N303" s="9">
        <v>0</v>
      </c>
      <c r="O303" s="9">
        <v>0</v>
      </c>
      <c r="P303" s="299">
        <f t="shared" si="190"/>
        <v>0</v>
      </c>
      <c r="Q303" s="299">
        <f t="shared" si="190"/>
        <v>0</v>
      </c>
      <c r="R303" s="300">
        <f t="shared" si="129"/>
        <v>0</v>
      </c>
      <c r="S303" s="9">
        <v>4</v>
      </c>
      <c r="T303" s="9">
        <v>6</v>
      </c>
      <c r="U303" s="289"/>
      <c r="V303" s="289"/>
      <c r="W303" s="289"/>
      <c r="X303" s="289"/>
      <c r="Y303" s="299">
        <f t="shared" si="191"/>
        <v>4</v>
      </c>
      <c r="Z303" s="299">
        <f t="shared" si="191"/>
        <v>6</v>
      </c>
      <c r="AA303" s="10">
        <f t="shared" si="131"/>
        <v>10</v>
      </c>
      <c r="AB303" s="44">
        <f t="shared" si="192"/>
        <v>4</v>
      </c>
      <c r="AC303" s="44">
        <f t="shared" si="192"/>
        <v>6</v>
      </c>
      <c r="AD303" s="11">
        <f t="shared" si="133"/>
        <v>10</v>
      </c>
      <c r="AE303" s="12">
        <f t="shared" si="173"/>
        <v>2</v>
      </c>
      <c r="AF303" s="12">
        <f t="shared" si="174"/>
        <v>3</v>
      </c>
      <c r="AG303" s="10">
        <f t="shared" si="126"/>
        <v>5</v>
      </c>
      <c r="AH303" s="12">
        <f t="shared" si="175"/>
        <v>2</v>
      </c>
      <c r="AI303" s="12">
        <f t="shared" si="176"/>
        <v>3</v>
      </c>
      <c r="AJ303" s="10">
        <f t="shared" si="148"/>
        <v>5</v>
      </c>
      <c r="AK303" s="44">
        <f t="shared" si="149"/>
        <v>4</v>
      </c>
      <c r="AL303" s="44">
        <f t="shared" si="150"/>
        <v>6</v>
      </c>
      <c r="AM303" s="11">
        <f t="shared" si="151"/>
        <v>10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f t="shared" si="177"/>
        <v>0</v>
      </c>
      <c r="AU303" s="13">
        <f t="shared" si="178"/>
        <v>0</v>
      </c>
      <c r="AV303" s="589">
        <v>0</v>
      </c>
      <c r="AW303" s="589">
        <v>0</v>
      </c>
      <c r="AX303" s="13">
        <f t="shared" si="179"/>
        <v>4</v>
      </c>
      <c r="AY303" s="13">
        <f t="shared" si="180"/>
        <v>6</v>
      </c>
      <c r="AZ303" s="13">
        <v>0</v>
      </c>
      <c r="BA303" s="13">
        <v>0</v>
      </c>
      <c r="BB303" s="13">
        <v>0</v>
      </c>
      <c r="BC303" s="13">
        <v>0</v>
      </c>
      <c r="BD303" s="310">
        <f t="shared" si="181"/>
        <v>0</v>
      </c>
      <c r="BE303" s="310">
        <f t="shared" si="182"/>
        <v>0</v>
      </c>
      <c r="BF303" s="10">
        <f t="shared" si="183"/>
        <v>0</v>
      </c>
      <c r="BG303" s="311">
        <f t="shared" si="184"/>
        <v>4</v>
      </c>
      <c r="BH303" s="311">
        <f t="shared" si="185"/>
        <v>6</v>
      </c>
      <c r="BI303" s="10">
        <f t="shared" si="186"/>
        <v>10</v>
      </c>
      <c r="BJ303" s="44">
        <f t="shared" si="187"/>
        <v>4</v>
      </c>
      <c r="BK303" s="44">
        <f t="shared" si="188"/>
        <v>6</v>
      </c>
      <c r="BL303" s="11">
        <f t="shared" si="189"/>
        <v>10</v>
      </c>
      <c r="BM303" s="13"/>
      <c r="BN303" s="13"/>
      <c r="BO303" s="13"/>
      <c r="BP303" s="13"/>
      <c r="BQ303" s="13"/>
      <c r="BR303" s="13"/>
      <c r="BS303" s="13"/>
      <c r="BT303" s="13"/>
      <c r="BU303" s="299">
        <f t="shared" si="161"/>
        <v>0</v>
      </c>
      <c r="BV303" s="299">
        <f t="shared" si="162"/>
        <v>0</v>
      </c>
      <c r="BW303" s="44">
        <f t="shared" si="163"/>
        <v>0</v>
      </c>
      <c r="BX303" s="44">
        <f t="shared" si="164"/>
        <v>0</v>
      </c>
      <c r="BY303" s="11">
        <f t="shared" si="165"/>
        <v>0</v>
      </c>
      <c r="BZ303" s="14">
        <f t="shared" si="166"/>
        <v>4</v>
      </c>
      <c r="CA303" s="14">
        <f t="shared" si="167"/>
        <v>6</v>
      </c>
      <c r="CB303" s="525">
        <f t="shared" si="168"/>
        <v>0</v>
      </c>
      <c r="CC303" s="525">
        <f t="shared" si="169"/>
        <v>0</v>
      </c>
      <c r="CD303" s="312">
        <f t="shared" si="170"/>
        <v>4</v>
      </c>
      <c r="CE303" s="312">
        <f t="shared" si="171"/>
        <v>6</v>
      </c>
      <c r="CF303" s="313">
        <f t="shared" si="172"/>
        <v>10</v>
      </c>
      <c r="CG303" s="302"/>
    </row>
    <row r="304" spans="2:85" ht="14.25" x14ac:dyDescent="0.25">
      <c r="B304" s="9">
        <v>292</v>
      </c>
      <c r="C304" s="9" t="s">
        <v>268</v>
      </c>
      <c r="D304" s="37" t="s">
        <v>21</v>
      </c>
      <c r="E304" s="529">
        <v>69941711</v>
      </c>
      <c r="F304" s="527" t="s">
        <v>1171</v>
      </c>
      <c r="G304" s="9" t="s">
        <v>53</v>
      </c>
      <c r="H304" s="9"/>
      <c r="I304" s="9"/>
      <c r="J304" s="9"/>
      <c r="K304" s="9"/>
      <c r="L304" s="9"/>
      <c r="M304" s="9"/>
      <c r="N304" s="9">
        <v>0</v>
      </c>
      <c r="O304" s="9">
        <v>0</v>
      </c>
      <c r="P304" s="299">
        <f t="shared" si="190"/>
        <v>0</v>
      </c>
      <c r="Q304" s="299">
        <f t="shared" si="190"/>
        <v>0</v>
      </c>
      <c r="R304" s="300">
        <f t="shared" si="129"/>
        <v>0</v>
      </c>
      <c r="S304" s="9">
        <v>4</v>
      </c>
      <c r="T304" s="9">
        <v>3</v>
      </c>
      <c r="U304" s="289"/>
      <c r="V304" s="289"/>
      <c r="W304" s="289"/>
      <c r="X304" s="289"/>
      <c r="Y304" s="299">
        <f t="shared" si="191"/>
        <v>4</v>
      </c>
      <c r="Z304" s="299">
        <f t="shared" si="191"/>
        <v>3</v>
      </c>
      <c r="AA304" s="10">
        <f t="shared" si="131"/>
        <v>7</v>
      </c>
      <c r="AB304" s="44">
        <f t="shared" si="192"/>
        <v>4</v>
      </c>
      <c r="AC304" s="44">
        <f t="shared" si="192"/>
        <v>3</v>
      </c>
      <c r="AD304" s="11">
        <f t="shared" si="133"/>
        <v>7</v>
      </c>
      <c r="AE304" s="12">
        <f t="shared" si="173"/>
        <v>2</v>
      </c>
      <c r="AF304" s="12">
        <f t="shared" si="174"/>
        <v>1</v>
      </c>
      <c r="AG304" s="10">
        <f t="shared" si="126"/>
        <v>3</v>
      </c>
      <c r="AH304" s="12">
        <f t="shared" si="175"/>
        <v>2</v>
      </c>
      <c r="AI304" s="12">
        <f t="shared" si="176"/>
        <v>2</v>
      </c>
      <c r="AJ304" s="10">
        <f t="shared" si="148"/>
        <v>4</v>
      </c>
      <c r="AK304" s="44">
        <f t="shared" si="149"/>
        <v>4</v>
      </c>
      <c r="AL304" s="44">
        <f t="shared" si="150"/>
        <v>3</v>
      </c>
      <c r="AM304" s="11">
        <f t="shared" si="151"/>
        <v>7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f t="shared" si="177"/>
        <v>0</v>
      </c>
      <c r="AU304" s="13">
        <f t="shared" si="178"/>
        <v>0</v>
      </c>
      <c r="AV304" s="589">
        <v>0</v>
      </c>
      <c r="AW304" s="589">
        <v>0</v>
      </c>
      <c r="AX304" s="13">
        <f t="shared" si="179"/>
        <v>4</v>
      </c>
      <c r="AY304" s="13">
        <f t="shared" si="180"/>
        <v>3</v>
      </c>
      <c r="AZ304" s="13">
        <v>0</v>
      </c>
      <c r="BA304" s="13">
        <v>0</v>
      </c>
      <c r="BB304" s="13">
        <v>0</v>
      </c>
      <c r="BC304" s="13">
        <v>0</v>
      </c>
      <c r="BD304" s="310">
        <f t="shared" si="181"/>
        <v>0</v>
      </c>
      <c r="BE304" s="310">
        <f t="shared" si="182"/>
        <v>0</v>
      </c>
      <c r="BF304" s="10">
        <f t="shared" si="183"/>
        <v>0</v>
      </c>
      <c r="BG304" s="311">
        <f t="shared" si="184"/>
        <v>4</v>
      </c>
      <c r="BH304" s="311">
        <f t="shared" si="185"/>
        <v>3</v>
      </c>
      <c r="BI304" s="10">
        <f t="shared" si="186"/>
        <v>7</v>
      </c>
      <c r="BJ304" s="44">
        <f t="shared" si="187"/>
        <v>4</v>
      </c>
      <c r="BK304" s="44">
        <f t="shared" si="188"/>
        <v>3</v>
      </c>
      <c r="BL304" s="11">
        <f t="shared" si="189"/>
        <v>7</v>
      </c>
      <c r="BM304" s="13"/>
      <c r="BN304" s="13"/>
      <c r="BO304" s="13"/>
      <c r="BP304" s="13"/>
      <c r="BQ304" s="13"/>
      <c r="BR304" s="13"/>
      <c r="BS304" s="13"/>
      <c r="BT304" s="13"/>
      <c r="BU304" s="299">
        <f t="shared" si="161"/>
        <v>0</v>
      </c>
      <c r="BV304" s="299">
        <f t="shared" si="162"/>
        <v>0</v>
      </c>
      <c r="BW304" s="44">
        <f t="shared" si="163"/>
        <v>0</v>
      </c>
      <c r="BX304" s="44">
        <f t="shared" si="164"/>
        <v>0</v>
      </c>
      <c r="BY304" s="11">
        <f t="shared" si="165"/>
        <v>0</v>
      </c>
      <c r="BZ304" s="14">
        <f t="shared" si="166"/>
        <v>4</v>
      </c>
      <c r="CA304" s="14">
        <f t="shared" si="167"/>
        <v>3</v>
      </c>
      <c r="CB304" s="525">
        <f t="shared" si="168"/>
        <v>0</v>
      </c>
      <c r="CC304" s="525">
        <f t="shared" si="169"/>
        <v>0</v>
      </c>
      <c r="CD304" s="312">
        <f t="shared" si="170"/>
        <v>4</v>
      </c>
      <c r="CE304" s="312">
        <f t="shared" si="171"/>
        <v>3</v>
      </c>
      <c r="CF304" s="313">
        <f t="shared" si="172"/>
        <v>7</v>
      </c>
      <c r="CG304" s="302"/>
    </row>
    <row r="305" spans="2:85" ht="14.25" x14ac:dyDescent="0.25">
      <c r="B305" s="9">
        <v>293</v>
      </c>
      <c r="C305" s="9" t="s">
        <v>268</v>
      </c>
      <c r="D305" s="37" t="s">
        <v>21</v>
      </c>
      <c r="E305" s="529">
        <v>20362847</v>
      </c>
      <c r="F305" s="527" t="s">
        <v>1166</v>
      </c>
      <c r="G305" s="9" t="s">
        <v>53</v>
      </c>
      <c r="H305" s="9"/>
      <c r="I305" s="9"/>
      <c r="J305" s="9"/>
      <c r="K305" s="9"/>
      <c r="L305" s="9"/>
      <c r="M305" s="9"/>
      <c r="N305" s="9">
        <v>1</v>
      </c>
      <c r="O305" s="9">
        <v>0</v>
      </c>
      <c r="P305" s="299">
        <f t="shared" si="190"/>
        <v>1</v>
      </c>
      <c r="Q305" s="299">
        <f t="shared" si="190"/>
        <v>0</v>
      </c>
      <c r="R305" s="300">
        <f t="shared" si="129"/>
        <v>1</v>
      </c>
      <c r="S305" s="9">
        <v>4</v>
      </c>
      <c r="T305" s="9">
        <v>6</v>
      </c>
      <c r="U305" s="289"/>
      <c r="V305" s="289"/>
      <c r="W305" s="289"/>
      <c r="X305" s="289"/>
      <c r="Y305" s="299">
        <f t="shared" si="191"/>
        <v>4</v>
      </c>
      <c r="Z305" s="299">
        <f t="shared" si="191"/>
        <v>6</v>
      </c>
      <c r="AA305" s="10">
        <f t="shared" si="131"/>
        <v>10</v>
      </c>
      <c r="AB305" s="44">
        <f t="shared" si="192"/>
        <v>5</v>
      </c>
      <c r="AC305" s="44">
        <f t="shared" si="192"/>
        <v>6</v>
      </c>
      <c r="AD305" s="11">
        <f t="shared" si="133"/>
        <v>11</v>
      </c>
      <c r="AE305" s="12">
        <f t="shared" si="173"/>
        <v>2</v>
      </c>
      <c r="AF305" s="12">
        <f t="shared" si="174"/>
        <v>3</v>
      </c>
      <c r="AG305" s="10">
        <f t="shared" si="126"/>
        <v>5</v>
      </c>
      <c r="AH305" s="12">
        <f t="shared" si="175"/>
        <v>3</v>
      </c>
      <c r="AI305" s="12">
        <f t="shared" si="176"/>
        <v>3</v>
      </c>
      <c r="AJ305" s="10">
        <f t="shared" si="148"/>
        <v>6</v>
      </c>
      <c r="AK305" s="44">
        <f t="shared" si="149"/>
        <v>5</v>
      </c>
      <c r="AL305" s="44">
        <f t="shared" si="150"/>
        <v>6</v>
      </c>
      <c r="AM305" s="11">
        <f t="shared" si="151"/>
        <v>11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f t="shared" si="177"/>
        <v>0</v>
      </c>
      <c r="AU305" s="13">
        <f t="shared" si="178"/>
        <v>0</v>
      </c>
      <c r="AV305" s="589">
        <v>0</v>
      </c>
      <c r="AW305" s="589">
        <v>0</v>
      </c>
      <c r="AX305" s="13">
        <f t="shared" si="179"/>
        <v>5</v>
      </c>
      <c r="AY305" s="13">
        <f t="shared" si="180"/>
        <v>6</v>
      </c>
      <c r="AZ305" s="13">
        <v>0</v>
      </c>
      <c r="BA305" s="13">
        <v>0</v>
      </c>
      <c r="BB305" s="13">
        <v>0</v>
      </c>
      <c r="BC305" s="13">
        <v>0</v>
      </c>
      <c r="BD305" s="310">
        <f t="shared" si="181"/>
        <v>0</v>
      </c>
      <c r="BE305" s="310">
        <f t="shared" si="182"/>
        <v>0</v>
      </c>
      <c r="BF305" s="10">
        <f t="shared" si="183"/>
        <v>0</v>
      </c>
      <c r="BG305" s="311">
        <f t="shared" si="184"/>
        <v>5</v>
      </c>
      <c r="BH305" s="311">
        <f t="shared" si="185"/>
        <v>6</v>
      </c>
      <c r="BI305" s="10">
        <f t="shared" si="186"/>
        <v>11</v>
      </c>
      <c r="BJ305" s="44">
        <f t="shared" si="187"/>
        <v>5</v>
      </c>
      <c r="BK305" s="44">
        <f t="shared" si="188"/>
        <v>6</v>
      </c>
      <c r="BL305" s="11">
        <f t="shared" si="189"/>
        <v>11</v>
      </c>
      <c r="BM305" s="13"/>
      <c r="BN305" s="13"/>
      <c r="BO305" s="13"/>
      <c r="BP305" s="13"/>
      <c r="BQ305" s="13"/>
      <c r="BR305" s="13"/>
      <c r="BS305" s="13"/>
      <c r="BT305" s="13"/>
      <c r="BU305" s="299">
        <f t="shared" si="161"/>
        <v>0</v>
      </c>
      <c r="BV305" s="299">
        <f t="shared" si="162"/>
        <v>0</v>
      </c>
      <c r="BW305" s="44">
        <f t="shared" si="163"/>
        <v>0</v>
      </c>
      <c r="BX305" s="44">
        <f t="shared" si="164"/>
        <v>0</v>
      </c>
      <c r="BY305" s="11">
        <f t="shared" si="165"/>
        <v>0</v>
      </c>
      <c r="BZ305" s="14">
        <f t="shared" si="166"/>
        <v>5</v>
      </c>
      <c r="CA305" s="14">
        <f t="shared" si="167"/>
        <v>6</v>
      </c>
      <c r="CB305" s="525">
        <f t="shared" si="168"/>
        <v>0</v>
      </c>
      <c r="CC305" s="525">
        <f t="shared" si="169"/>
        <v>0</v>
      </c>
      <c r="CD305" s="312">
        <f t="shared" si="170"/>
        <v>5</v>
      </c>
      <c r="CE305" s="312">
        <f t="shared" si="171"/>
        <v>6</v>
      </c>
      <c r="CF305" s="313">
        <f t="shared" si="172"/>
        <v>11</v>
      </c>
      <c r="CG305" s="302"/>
    </row>
    <row r="306" spans="2:85" ht="14.25" x14ac:dyDescent="0.25">
      <c r="B306" s="9">
        <v>294</v>
      </c>
      <c r="C306" s="9" t="s">
        <v>268</v>
      </c>
      <c r="D306" s="37" t="s">
        <v>21</v>
      </c>
      <c r="E306" s="530">
        <v>20362848</v>
      </c>
      <c r="F306" s="527" t="s">
        <v>1167</v>
      </c>
      <c r="G306" s="9" t="s">
        <v>53</v>
      </c>
      <c r="H306" s="9"/>
      <c r="I306" s="9"/>
      <c r="J306" s="9"/>
      <c r="K306" s="9"/>
      <c r="L306" s="9"/>
      <c r="M306" s="9"/>
      <c r="N306" s="9">
        <v>0</v>
      </c>
      <c r="O306" s="9">
        <v>0</v>
      </c>
      <c r="P306" s="299">
        <f t="shared" si="190"/>
        <v>0</v>
      </c>
      <c r="Q306" s="299">
        <f t="shared" si="190"/>
        <v>0</v>
      </c>
      <c r="R306" s="300">
        <f t="shared" si="129"/>
        <v>0</v>
      </c>
      <c r="S306" s="9">
        <v>12</v>
      </c>
      <c r="T306" s="9">
        <v>12</v>
      </c>
      <c r="U306" s="289"/>
      <c r="V306" s="289"/>
      <c r="W306" s="289"/>
      <c r="X306" s="289"/>
      <c r="Y306" s="299">
        <f t="shared" si="191"/>
        <v>12</v>
      </c>
      <c r="Z306" s="299">
        <f t="shared" si="191"/>
        <v>12</v>
      </c>
      <c r="AA306" s="10">
        <f t="shared" si="131"/>
        <v>24</v>
      </c>
      <c r="AB306" s="44">
        <f t="shared" si="192"/>
        <v>12</v>
      </c>
      <c r="AC306" s="44">
        <f t="shared" si="192"/>
        <v>12</v>
      </c>
      <c r="AD306" s="11">
        <f t="shared" si="133"/>
        <v>24</v>
      </c>
      <c r="AE306" s="12">
        <f t="shared" si="173"/>
        <v>6</v>
      </c>
      <c r="AF306" s="12">
        <f t="shared" si="174"/>
        <v>6</v>
      </c>
      <c r="AG306" s="10">
        <f t="shared" si="126"/>
        <v>12</v>
      </c>
      <c r="AH306" s="12">
        <f t="shared" si="175"/>
        <v>6</v>
      </c>
      <c r="AI306" s="12">
        <f t="shared" si="176"/>
        <v>6</v>
      </c>
      <c r="AJ306" s="10">
        <f t="shared" si="148"/>
        <v>12</v>
      </c>
      <c r="AK306" s="44">
        <f t="shared" si="149"/>
        <v>12</v>
      </c>
      <c r="AL306" s="44">
        <f t="shared" si="150"/>
        <v>12</v>
      </c>
      <c r="AM306" s="11">
        <f t="shared" si="151"/>
        <v>24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f t="shared" si="177"/>
        <v>1</v>
      </c>
      <c r="AU306" s="13">
        <f t="shared" si="178"/>
        <v>1</v>
      </c>
      <c r="AV306" s="589">
        <v>0</v>
      </c>
      <c r="AW306" s="589">
        <v>0</v>
      </c>
      <c r="AX306" s="13">
        <f t="shared" si="179"/>
        <v>11</v>
      </c>
      <c r="AY306" s="13">
        <f t="shared" si="180"/>
        <v>11</v>
      </c>
      <c r="AZ306" s="13">
        <v>0</v>
      </c>
      <c r="BA306" s="13">
        <v>0</v>
      </c>
      <c r="BB306" s="13">
        <v>0</v>
      </c>
      <c r="BC306" s="13">
        <v>0</v>
      </c>
      <c r="BD306" s="310">
        <f t="shared" si="181"/>
        <v>1</v>
      </c>
      <c r="BE306" s="310">
        <f t="shared" si="182"/>
        <v>1</v>
      </c>
      <c r="BF306" s="10">
        <f t="shared" si="183"/>
        <v>2</v>
      </c>
      <c r="BG306" s="311">
        <f t="shared" si="184"/>
        <v>11</v>
      </c>
      <c r="BH306" s="311">
        <f t="shared" si="185"/>
        <v>11</v>
      </c>
      <c r="BI306" s="10">
        <f t="shared" si="186"/>
        <v>22</v>
      </c>
      <c r="BJ306" s="44">
        <f t="shared" si="187"/>
        <v>12</v>
      </c>
      <c r="BK306" s="44">
        <f t="shared" si="188"/>
        <v>12</v>
      </c>
      <c r="BL306" s="11">
        <f t="shared" si="189"/>
        <v>24</v>
      </c>
      <c r="BM306" s="13"/>
      <c r="BN306" s="13"/>
      <c r="BO306" s="13"/>
      <c r="BP306" s="13"/>
      <c r="BQ306" s="13"/>
      <c r="BR306" s="13"/>
      <c r="BS306" s="13"/>
      <c r="BT306" s="13"/>
      <c r="BU306" s="299">
        <f t="shared" si="161"/>
        <v>0</v>
      </c>
      <c r="BV306" s="299">
        <f t="shared" si="162"/>
        <v>0</v>
      </c>
      <c r="BW306" s="44">
        <f t="shared" si="163"/>
        <v>0</v>
      </c>
      <c r="BX306" s="44">
        <f t="shared" si="164"/>
        <v>0</v>
      </c>
      <c r="BY306" s="11">
        <f t="shared" si="165"/>
        <v>0</v>
      </c>
      <c r="BZ306" s="14">
        <f t="shared" si="166"/>
        <v>12</v>
      </c>
      <c r="CA306" s="14">
        <f t="shared" si="167"/>
        <v>12</v>
      </c>
      <c r="CB306" s="525">
        <f t="shared" si="168"/>
        <v>0</v>
      </c>
      <c r="CC306" s="525">
        <f t="shared" si="169"/>
        <v>0</v>
      </c>
      <c r="CD306" s="312">
        <f t="shared" si="170"/>
        <v>12</v>
      </c>
      <c r="CE306" s="312">
        <f t="shared" si="171"/>
        <v>12</v>
      </c>
      <c r="CF306" s="313">
        <f t="shared" si="172"/>
        <v>24</v>
      </c>
      <c r="CG306" s="302"/>
    </row>
    <row r="307" spans="2:85" ht="14.25" x14ac:dyDescent="0.25">
      <c r="B307" s="9">
        <v>295</v>
      </c>
      <c r="C307" s="9" t="s">
        <v>268</v>
      </c>
      <c r="D307" s="37" t="s">
        <v>21</v>
      </c>
      <c r="E307" s="529">
        <v>69941716</v>
      </c>
      <c r="F307" s="527" t="s">
        <v>1172</v>
      </c>
      <c r="G307" s="9" t="s">
        <v>53</v>
      </c>
      <c r="H307" s="9"/>
      <c r="I307" s="9"/>
      <c r="J307" s="9"/>
      <c r="K307" s="9"/>
      <c r="L307" s="9"/>
      <c r="M307" s="9"/>
      <c r="N307" s="9">
        <v>0</v>
      </c>
      <c r="O307" s="9">
        <v>0</v>
      </c>
      <c r="P307" s="299">
        <f t="shared" si="190"/>
        <v>0</v>
      </c>
      <c r="Q307" s="299">
        <f t="shared" si="190"/>
        <v>0</v>
      </c>
      <c r="R307" s="300">
        <f t="shared" si="129"/>
        <v>0</v>
      </c>
      <c r="S307" s="9">
        <v>3</v>
      </c>
      <c r="T307" s="9">
        <v>2</v>
      </c>
      <c r="U307" s="289"/>
      <c r="V307" s="289"/>
      <c r="W307" s="289"/>
      <c r="X307" s="289"/>
      <c r="Y307" s="299">
        <f t="shared" si="191"/>
        <v>3</v>
      </c>
      <c r="Z307" s="299">
        <f t="shared" si="191"/>
        <v>2</v>
      </c>
      <c r="AA307" s="10">
        <f t="shared" si="131"/>
        <v>5</v>
      </c>
      <c r="AB307" s="44">
        <f t="shared" si="192"/>
        <v>3</v>
      </c>
      <c r="AC307" s="44">
        <f t="shared" si="192"/>
        <v>2</v>
      </c>
      <c r="AD307" s="11">
        <f t="shared" si="133"/>
        <v>5</v>
      </c>
      <c r="AE307" s="12">
        <f t="shared" si="173"/>
        <v>1</v>
      </c>
      <c r="AF307" s="12">
        <f t="shared" si="174"/>
        <v>1</v>
      </c>
      <c r="AG307" s="10">
        <f t="shared" si="126"/>
        <v>2</v>
      </c>
      <c r="AH307" s="12">
        <f t="shared" si="175"/>
        <v>2</v>
      </c>
      <c r="AI307" s="12">
        <f t="shared" si="176"/>
        <v>1</v>
      </c>
      <c r="AJ307" s="10">
        <f t="shared" si="148"/>
        <v>3</v>
      </c>
      <c r="AK307" s="44">
        <f t="shared" si="149"/>
        <v>3</v>
      </c>
      <c r="AL307" s="44">
        <f t="shared" si="150"/>
        <v>2</v>
      </c>
      <c r="AM307" s="11">
        <f t="shared" si="151"/>
        <v>5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f t="shared" si="177"/>
        <v>0</v>
      </c>
      <c r="AU307" s="13">
        <f t="shared" si="178"/>
        <v>0</v>
      </c>
      <c r="AV307" s="589">
        <v>0</v>
      </c>
      <c r="AW307" s="589">
        <v>0</v>
      </c>
      <c r="AX307" s="13">
        <f t="shared" si="179"/>
        <v>3</v>
      </c>
      <c r="AY307" s="13">
        <f t="shared" si="180"/>
        <v>2</v>
      </c>
      <c r="AZ307" s="13">
        <v>0</v>
      </c>
      <c r="BA307" s="13">
        <v>0</v>
      </c>
      <c r="BB307" s="13">
        <v>0</v>
      </c>
      <c r="BC307" s="13">
        <v>0</v>
      </c>
      <c r="BD307" s="310">
        <f t="shared" si="181"/>
        <v>0</v>
      </c>
      <c r="BE307" s="310">
        <f t="shared" si="182"/>
        <v>0</v>
      </c>
      <c r="BF307" s="10">
        <f t="shared" si="183"/>
        <v>0</v>
      </c>
      <c r="BG307" s="311">
        <f t="shared" si="184"/>
        <v>3</v>
      </c>
      <c r="BH307" s="311">
        <f t="shared" si="185"/>
        <v>2</v>
      </c>
      <c r="BI307" s="10">
        <f t="shared" si="186"/>
        <v>5</v>
      </c>
      <c r="BJ307" s="44">
        <f t="shared" si="187"/>
        <v>3</v>
      </c>
      <c r="BK307" s="44">
        <f t="shared" si="188"/>
        <v>2</v>
      </c>
      <c r="BL307" s="11">
        <f t="shared" si="189"/>
        <v>5</v>
      </c>
      <c r="BM307" s="13"/>
      <c r="BN307" s="13"/>
      <c r="BO307" s="13"/>
      <c r="BP307" s="13"/>
      <c r="BQ307" s="13"/>
      <c r="BR307" s="13"/>
      <c r="BS307" s="13"/>
      <c r="BT307" s="13"/>
      <c r="BU307" s="299">
        <f t="shared" si="161"/>
        <v>0</v>
      </c>
      <c r="BV307" s="299">
        <f t="shared" si="162"/>
        <v>0</v>
      </c>
      <c r="BW307" s="44">
        <f t="shared" si="163"/>
        <v>0</v>
      </c>
      <c r="BX307" s="44">
        <f t="shared" si="164"/>
        <v>0</v>
      </c>
      <c r="BY307" s="11">
        <f t="shared" si="165"/>
        <v>0</v>
      </c>
      <c r="BZ307" s="14">
        <f t="shared" si="166"/>
        <v>3</v>
      </c>
      <c r="CA307" s="14">
        <f t="shared" si="167"/>
        <v>2</v>
      </c>
      <c r="CB307" s="525">
        <f t="shared" si="168"/>
        <v>0</v>
      </c>
      <c r="CC307" s="525">
        <f t="shared" si="169"/>
        <v>0</v>
      </c>
      <c r="CD307" s="312">
        <f t="shared" si="170"/>
        <v>3</v>
      </c>
      <c r="CE307" s="312">
        <f t="shared" si="171"/>
        <v>2</v>
      </c>
      <c r="CF307" s="313">
        <f t="shared" si="172"/>
        <v>5</v>
      </c>
      <c r="CG307" s="302"/>
    </row>
    <row r="308" spans="2:85" ht="14.25" x14ac:dyDescent="0.25">
      <c r="B308" s="9">
        <v>296</v>
      </c>
      <c r="C308" s="9" t="s">
        <v>268</v>
      </c>
      <c r="D308" s="37" t="s">
        <v>21</v>
      </c>
      <c r="E308" s="529">
        <v>20362849</v>
      </c>
      <c r="F308" s="527" t="s">
        <v>1168</v>
      </c>
      <c r="G308" s="9" t="s">
        <v>53</v>
      </c>
      <c r="H308" s="9"/>
      <c r="I308" s="9"/>
      <c r="J308" s="9"/>
      <c r="K308" s="9"/>
      <c r="L308" s="9"/>
      <c r="M308" s="9"/>
      <c r="N308" s="9">
        <v>0</v>
      </c>
      <c r="O308" s="9">
        <v>0</v>
      </c>
      <c r="P308" s="299">
        <f t="shared" si="190"/>
        <v>0</v>
      </c>
      <c r="Q308" s="299">
        <f t="shared" si="190"/>
        <v>0</v>
      </c>
      <c r="R308" s="300">
        <f t="shared" si="129"/>
        <v>0</v>
      </c>
      <c r="S308" s="9">
        <v>12</v>
      </c>
      <c r="T308" s="9">
        <v>6</v>
      </c>
      <c r="U308" s="289"/>
      <c r="V308" s="289"/>
      <c r="W308" s="289"/>
      <c r="X308" s="289"/>
      <c r="Y308" s="299">
        <f t="shared" si="191"/>
        <v>12</v>
      </c>
      <c r="Z308" s="299">
        <f t="shared" si="191"/>
        <v>6</v>
      </c>
      <c r="AA308" s="10">
        <f t="shared" si="131"/>
        <v>18</v>
      </c>
      <c r="AB308" s="44">
        <f t="shared" si="192"/>
        <v>12</v>
      </c>
      <c r="AC308" s="44">
        <f t="shared" si="192"/>
        <v>6</v>
      </c>
      <c r="AD308" s="11">
        <f t="shared" si="133"/>
        <v>18</v>
      </c>
      <c r="AE308" s="12">
        <f t="shared" si="173"/>
        <v>6</v>
      </c>
      <c r="AF308" s="12">
        <f t="shared" si="174"/>
        <v>3</v>
      </c>
      <c r="AG308" s="10">
        <f t="shared" si="126"/>
        <v>9</v>
      </c>
      <c r="AH308" s="12">
        <f t="shared" si="175"/>
        <v>6</v>
      </c>
      <c r="AI308" s="12">
        <f t="shared" si="176"/>
        <v>3</v>
      </c>
      <c r="AJ308" s="10">
        <f t="shared" si="148"/>
        <v>9</v>
      </c>
      <c r="AK308" s="44">
        <f t="shared" si="149"/>
        <v>12</v>
      </c>
      <c r="AL308" s="44">
        <f t="shared" si="150"/>
        <v>6</v>
      </c>
      <c r="AM308" s="11">
        <f t="shared" si="151"/>
        <v>18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f t="shared" si="177"/>
        <v>1</v>
      </c>
      <c r="AU308" s="13">
        <f t="shared" si="178"/>
        <v>0</v>
      </c>
      <c r="AV308" s="589">
        <v>0</v>
      </c>
      <c r="AW308" s="589">
        <v>0</v>
      </c>
      <c r="AX308" s="13">
        <f t="shared" si="179"/>
        <v>11</v>
      </c>
      <c r="AY308" s="13">
        <f t="shared" si="180"/>
        <v>6</v>
      </c>
      <c r="AZ308" s="13">
        <v>0</v>
      </c>
      <c r="BA308" s="13">
        <v>0</v>
      </c>
      <c r="BB308" s="13">
        <v>0</v>
      </c>
      <c r="BC308" s="13">
        <v>0</v>
      </c>
      <c r="BD308" s="310">
        <f t="shared" si="181"/>
        <v>1</v>
      </c>
      <c r="BE308" s="310">
        <f t="shared" si="182"/>
        <v>0</v>
      </c>
      <c r="BF308" s="10">
        <f t="shared" si="183"/>
        <v>1</v>
      </c>
      <c r="BG308" s="311">
        <f t="shared" si="184"/>
        <v>11</v>
      </c>
      <c r="BH308" s="311">
        <f t="shared" si="185"/>
        <v>6</v>
      </c>
      <c r="BI308" s="10">
        <f t="shared" si="186"/>
        <v>17</v>
      </c>
      <c r="BJ308" s="44">
        <f t="shared" si="187"/>
        <v>12</v>
      </c>
      <c r="BK308" s="44">
        <f t="shared" si="188"/>
        <v>6</v>
      </c>
      <c r="BL308" s="11">
        <f t="shared" si="189"/>
        <v>18</v>
      </c>
      <c r="BM308" s="13"/>
      <c r="BN308" s="13"/>
      <c r="BO308" s="13"/>
      <c r="BP308" s="13"/>
      <c r="BQ308" s="13"/>
      <c r="BR308" s="13"/>
      <c r="BS308" s="13"/>
      <c r="BT308" s="13"/>
      <c r="BU308" s="299">
        <f t="shared" si="161"/>
        <v>0</v>
      </c>
      <c r="BV308" s="299">
        <f t="shared" si="162"/>
        <v>0</v>
      </c>
      <c r="BW308" s="44">
        <f t="shared" si="163"/>
        <v>0</v>
      </c>
      <c r="BX308" s="44">
        <f t="shared" si="164"/>
        <v>0</v>
      </c>
      <c r="BY308" s="11">
        <f t="shared" si="165"/>
        <v>0</v>
      </c>
      <c r="BZ308" s="14">
        <f t="shared" si="166"/>
        <v>12</v>
      </c>
      <c r="CA308" s="14">
        <f t="shared" si="167"/>
        <v>6</v>
      </c>
      <c r="CB308" s="525">
        <f t="shared" si="168"/>
        <v>0</v>
      </c>
      <c r="CC308" s="525">
        <f t="shared" si="169"/>
        <v>0</v>
      </c>
      <c r="CD308" s="312">
        <f t="shared" si="170"/>
        <v>12</v>
      </c>
      <c r="CE308" s="312">
        <f t="shared" si="171"/>
        <v>6</v>
      </c>
      <c r="CF308" s="313">
        <f t="shared" si="172"/>
        <v>18</v>
      </c>
      <c r="CG308" s="302"/>
    </row>
    <row r="309" spans="2:85" ht="14.25" x14ac:dyDescent="0.25">
      <c r="B309" s="9">
        <v>297</v>
      </c>
      <c r="C309" s="9" t="s">
        <v>268</v>
      </c>
      <c r="D309" s="37" t="s">
        <v>21</v>
      </c>
      <c r="E309" s="529">
        <v>69788058</v>
      </c>
      <c r="F309" s="527" t="s">
        <v>1333</v>
      </c>
      <c r="G309" s="9" t="s">
        <v>53</v>
      </c>
      <c r="H309" s="9"/>
      <c r="I309" s="9"/>
      <c r="J309" s="9"/>
      <c r="K309" s="9"/>
      <c r="L309" s="9"/>
      <c r="M309" s="9"/>
      <c r="N309" s="9">
        <v>0</v>
      </c>
      <c r="O309" s="9">
        <v>0</v>
      </c>
      <c r="P309" s="299">
        <f t="shared" si="190"/>
        <v>0</v>
      </c>
      <c r="Q309" s="299">
        <f t="shared" si="190"/>
        <v>0</v>
      </c>
      <c r="R309" s="300">
        <f t="shared" si="129"/>
        <v>0</v>
      </c>
      <c r="S309" s="9">
        <v>6</v>
      </c>
      <c r="T309" s="9">
        <v>14</v>
      </c>
      <c r="U309" s="289"/>
      <c r="V309" s="289"/>
      <c r="W309" s="289"/>
      <c r="X309" s="289"/>
      <c r="Y309" s="299">
        <f t="shared" si="191"/>
        <v>6</v>
      </c>
      <c r="Z309" s="299">
        <f t="shared" si="191"/>
        <v>14</v>
      </c>
      <c r="AA309" s="10">
        <f t="shared" si="131"/>
        <v>20</v>
      </c>
      <c r="AB309" s="44">
        <f t="shared" si="192"/>
        <v>6</v>
      </c>
      <c r="AC309" s="44">
        <f t="shared" si="192"/>
        <v>14</v>
      </c>
      <c r="AD309" s="11">
        <f t="shared" si="133"/>
        <v>20</v>
      </c>
      <c r="AE309" s="12">
        <f t="shared" si="173"/>
        <v>3</v>
      </c>
      <c r="AF309" s="12">
        <f t="shared" si="174"/>
        <v>7</v>
      </c>
      <c r="AG309" s="10">
        <f t="shared" si="126"/>
        <v>10</v>
      </c>
      <c r="AH309" s="12">
        <f t="shared" si="175"/>
        <v>3</v>
      </c>
      <c r="AI309" s="12">
        <f t="shared" si="176"/>
        <v>7</v>
      </c>
      <c r="AJ309" s="10">
        <f t="shared" si="148"/>
        <v>10</v>
      </c>
      <c r="AK309" s="44">
        <f t="shared" si="149"/>
        <v>6</v>
      </c>
      <c r="AL309" s="44">
        <f t="shared" si="150"/>
        <v>14</v>
      </c>
      <c r="AM309" s="11">
        <f t="shared" si="151"/>
        <v>20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f t="shared" si="177"/>
        <v>0</v>
      </c>
      <c r="AU309" s="13">
        <f t="shared" si="178"/>
        <v>1</v>
      </c>
      <c r="AV309" s="589">
        <v>0</v>
      </c>
      <c r="AW309" s="589">
        <v>0</v>
      </c>
      <c r="AX309" s="13">
        <f t="shared" si="179"/>
        <v>6</v>
      </c>
      <c r="AY309" s="13">
        <f t="shared" si="180"/>
        <v>13</v>
      </c>
      <c r="AZ309" s="13">
        <v>0</v>
      </c>
      <c r="BA309" s="13">
        <v>0</v>
      </c>
      <c r="BB309" s="13">
        <v>0</v>
      </c>
      <c r="BC309" s="13">
        <v>0</v>
      </c>
      <c r="BD309" s="310">
        <f t="shared" si="181"/>
        <v>0</v>
      </c>
      <c r="BE309" s="310">
        <f t="shared" si="182"/>
        <v>1</v>
      </c>
      <c r="BF309" s="10">
        <f t="shared" si="183"/>
        <v>1</v>
      </c>
      <c r="BG309" s="311">
        <f t="shared" si="184"/>
        <v>6</v>
      </c>
      <c r="BH309" s="311">
        <f t="shared" si="185"/>
        <v>13</v>
      </c>
      <c r="BI309" s="10">
        <f t="shared" si="186"/>
        <v>19</v>
      </c>
      <c r="BJ309" s="44">
        <f t="shared" si="187"/>
        <v>6</v>
      </c>
      <c r="BK309" s="44">
        <f t="shared" si="188"/>
        <v>14</v>
      </c>
      <c r="BL309" s="11">
        <f t="shared" si="189"/>
        <v>20</v>
      </c>
      <c r="BM309" s="13"/>
      <c r="BN309" s="13"/>
      <c r="BO309" s="13"/>
      <c r="BP309" s="13"/>
      <c r="BQ309" s="13"/>
      <c r="BR309" s="13"/>
      <c r="BS309" s="13"/>
      <c r="BT309" s="13"/>
      <c r="BU309" s="299">
        <f t="shared" si="161"/>
        <v>0</v>
      </c>
      <c r="BV309" s="299">
        <f t="shared" si="162"/>
        <v>0</v>
      </c>
      <c r="BW309" s="44">
        <f t="shared" si="163"/>
        <v>0</v>
      </c>
      <c r="BX309" s="44">
        <f t="shared" si="164"/>
        <v>0</v>
      </c>
      <c r="BY309" s="11">
        <f t="shared" si="165"/>
        <v>0</v>
      </c>
      <c r="BZ309" s="14">
        <f t="shared" si="166"/>
        <v>6</v>
      </c>
      <c r="CA309" s="14">
        <f t="shared" si="167"/>
        <v>14</v>
      </c>
      <c r="CB309" s="525">
        <f t="shared" si="168"/>
        <v>0</v>
      </c>
      <c r="CC309" s="525">
        <f t="shared" si="169"/>
        <v>0</v>
      </c>
      <c r="CD309" s="312">
        <f t="shared" si="170"/>
        <v>6</v>
      </c>
      <c r="CE309" s="312">
        <f t="shared" si="171"/>
        <v>14</v>
      </c>
      <c r="CF309" s="313">
        <f t="shared" si="172"/>
        <v>20</v>
      </c>
      <c r="CG309" s="302"/>
    </row>
    <row r="310" spans="2:85" ht="14.25" x14ac:dyDescent="0.25">
      <c r="B310" s="9">
        <v>298</v>
      </c>
      <c r="C310" s="9" t="s">
        <v>268</v>
      </c>
      <c r="D310" s="37" t="s">
        <v>21</v>
      </c>
      <c r="E310" s="529">
        <v>20362846</v>
      </c>
      <c r="F310" s="527" t="s">
        <v>1170</v>
      </c>
      <c r="G310" s="9" t="s">
        <v>53</v>
      </c>
      <c r="H310" s="9"/>
      <c r="I310" s="9"/>
      <c r="J310" s="9"/>
      <c r="K310" s="9"/>
      <c r="L310" s="9"/>
      <c r="M310" s="9"/>
      <c r="N310" s="9">
        <v>0</v>
      </c>
      <c r="O310" s="9">
        <v>0</v>
      </c>
      <c r="P310" s="299">
        <f t="shared" si="190"/>
        <v>0</v>
      </c>
      <c r="Q310" s="299">
        <f t="shared" si="190"/>
        <v>0</v>
      </c>
      <c r="R310" s="300">
        <f t="shared" si="129"/>
        <v>0</v>
      </c>
      <c r="S310" s="9">
        <v>6</v>
      </c>
      <c r="T310" s="9">
        <v>4</v>
      </c>
      <c r="U310" s="289"/>
      <c r="V310" s="289"/>
      <c r="W310" s="289"/>
      <c r="X310" s="289"/>
      <c r="Y310" s="299">
        <f t="shared" si="191"/>
        <v>6</v>
      </c>
      <c r="Z310" s="299">
        <f t="shared" si="191"/>
        <v>4</v>
      </c>
      <c r="AA310" s="10">
        <f t="shared" si="131"/>
        <v>10</v>
      </c>
      <c r="AB310" s="44">
        <f t="shared" si="192"/>
        <v>6</v>
      </c>
      <c r="AC310" s="44">
        <f t="shared" si="192"/>
        <v>4</v>
      </c>
      <c r="AD310" s="11">
        <f t="shared" si="133"/>
        <v>10</v>
      </c>
      <c r="AE310" s="12">
        <f t="shared" si="173"/>
        <v>3</v>
      </c>
      <c r="AF310" s="12">
        <f t="shared" si="174"/>
        <v>2</v>
      </c>
      <c r="AG310" s="10">
        <f t="shared" si="126"/>
        <v>5</v>
      </c>
      <c r="AH310" s="12">
        <f t="shared" si="175"/>
        <v>3</v>
      </c>
      <c r="AI310" s="12">
        <f t="shared" si="176"/>
        <v>2</v>
      </c>
      <c r="AJ310" s="10">
        <f t="shared" si="148"/>
        <v>5</v>
      </c>
      <c r="AK310" s="44">
        <f t="shared" si="149"/>
        <v>6</v>
      </c>
      <c r="AL310" s="44">
        <f t="shared" si="150"/>
        <v>4</v>
      </c>
      <c r="AM310" s="11">
        <f t="shared" si="151"/>
        <v>10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f t="shared" si="177"/>
        <v>0</v>
      </c>
      <c r="AU310" s="13">
        <f t="shared" si="178"/>
        <v>0</v>
      </c>
      <c r="AV310" s="589">
        <v>0</v>
      </c>
      <c r="AW310" s="589">
        <v>0</v>
      </c>
      <c r="AX310" s="13">
        <f t="shared" si="179"/>
        <v>6</v>
      </c>
      <c r="AY310" s="13">
        <f t="shared" si="180"/>
        <v>4</v>
      </c>
      <c r="AZ310" s="13">
        <v>0</v>
      </c>
      <c r="BA310" s="13">
        <v>0</v>
      </c>
      <c r="BB310" s="13">
        <v>0</v>
      </c>
      <c r="BC310" s="13">
        <v>0</v>
      </c>
      <c r="BD310" s="310">
        <f t="shared" si="181"/>
        <v>0</v>
      </c>
      <c r="BE310" s="310">
        <f t="shared" si="182"/>
        <v>0</v>
      </c>
      <c r="BF310" s="10">
        <f t="shared" si="183"/>
        <v>0</v>
      </c>
      <c r="BG310" s="311">
        <f t="shared" si="184"/>
        <v>6</v>
      </c>
      <c r="BH310" s="311">
        <f t="shared" si="185"/>
        <v>4</v>
      </c>
      <c r="BI310" s="10">
        <f t="shared" si="186"/>
        <v>10</v>
      </c>
      <c r="BJ310" s="44">
        <f t="shared" si="187"/>
        <v>6</v>
      </c>
      <c r="BK310" s="44">
        <f t="shared" si="188"/>
        <v>4</v>
      </c>
      <c r="BL310" s="11">
        <f t="shared" si="189"/>
        <v>10</v>
      </c>
      <c r="BM310" s="13"/>
      <c r="BN310" s="13"/>
      <c r="BO310" s="13"/>
      <c r="BP310" s="13"/>
      <c r="BQ310" s="13"/>
      <c r="BR310" s="13"/>
      <c r="BS310" s="13"/>
      <c r="BT310" s="13"/>
      <c r="BU310" s="299">
        <f t="shared" si="161"/>
        <v>0</v>
      </c>
      <c r="BV310" s="299">
        <f t="shared" si="162"/>
        <v>0</v>
      </c>
      <c r="BW310" s="44">
        <f t="shared" si="163"/>
        <v>0</v>
      </c>
      <c r="BX310" s="44">
        <f t="shared" si="164"/>
        <v>0</v>
      </c>
      <c r="BY310" s="11">
        <f t="shared" si="165"/>
        <v>0</v>
      </c>
      <c r="BZ310" s="14">
        <f t="shared" si="166"/>
        <v>6</v>
      </c>
      <c r="CA310" s="14">
        <f t="shared" si="167"/>
        <v>4</v>
      </c>
      <c r="CB310" s="525">
        <f t="shared" si="168"/>
        <v>0</v>
      </c>
      <c r="CC310" s="525">
        <f t="shared" si="169"/>
        <v>0</v>
      </c>
      <c r="CD310" s="312">
        <f t="shared" si="170"/>
        <v>6</v>
      </c>
      <c r="CE310" s="312">
        <f t="shared" si="171"/>
        <v>4</v>
      </c>
      <c r="CF310" s="313">
        <f t="shared" si="172"/>
        <v>10</v>
      </c>
      <c r="CG310" s="302"/>
    </row>
    <row r="311" spans="2:85" ht="14.25" x14ac:dyDescent="0.25">
      <c r="B311" s="9">
        <v>299</v>
      </c>
      <c r="C311" s="9" t="s">
        <v>268</v>
      </c>
      <c r="D311" s="37" t="s">
        <v>21</v>
      </c>
      <c r="E311" s="529">
        <v>69941709</v>
      </c>
      <c r="F311" s="527" t="s">
        <v>1173</v>
      </c>
      <c r="G311" s="9" t="s">
        <v>53</v>
      </c>
      <c r="H311" s="9"/>
      <c r="I311" s="9"/>
      <c r="J311" s="9"/>
      <c r="K311" s="9"/>
      <c r="L311" s="9"/>
      <c r="M311" s="9"/>
      <c r="N311" s="9">
        <v>0</v>
      </c>
      <c r="O311" s="9">
        <v>0</v>
      </c>
      <c r="P311" s="299">
        <f t="shared" si="190"/>
        <v>0</v>
      </c>
      <c r="Q311" s="299">
        <f t="shared" si="190"/>
        <v>0</v>
      </c>
      <c r="R311" s="300">
        <f t="shared" si="129"/>
        <v>0</v>
      </c>
      <c r="S311" s="9">
        <v>2</v>
      </c>
      <c r="T311" s="9">
        <v>2</v>
      </c>
      <c r="U311" s="289"/>
      <c r="V311" s="289"/>
      <c r="W311" s="289"/>
      <c r="X311" s="289"/>
      <c r="Y311" s="299">
        <f t="shared" si="191"/>
        <v>2</v>
      </c>
      <c r="Z311" s="299">
        <f t="shared" si="191"/>
        <v>2</v>
      </c>
      <c r="AA311" s="10">
        <f t="shared" si="131"/>
        <v>4</v>
      </c>
      <c r="AB311" s="44">
        <f t="shared" si="192"/>
        <v>2</v>
      </c>
      <c r="AC311" s="44">
        <f t="shared" si="192"/>
        <v>2</v>
      </c>
      <c r="AD311" s="11">
        <f t="shared" si="133"/>
        <v>4</v>
      </c>
      <c r="AE311" s="12">
        <f t="shared" si="173"/>
        <v>1</v>
      </c>
      <c r="AF311" s="12">
        <f t="shared" si="174"/>
        <v>1</v>
      </c>
      <c r="AG311" s="10">
        <f t="shared" si="126"/>
        <v>2</v>
      </c>
      <c r="AH311" s="12">
        <f t="shared" si="175"/>
        <v>1</v>
      </c>
      <c r="AI311" s="12">
        <f t="shared" si="176"/>
        <v>1</v>
      </c>
      <c r="AJ311" s="10">
        <f t="shared" si="148"/>
        <v>2</v>
      </c>
      <c r="AK311" s="44">
        <f t="shared" si="149"/>
        <v>2</v>
      </c>
      <c r="AL311" s="44">
        <f t="shared" si="150"/>
        <v>2</v>
      </c>
      <c r="AM311" s="11">
        <f t="shared" si="151"/>
        <v>4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f t="shared" si="177"/>
        <v>0</v>
      </c>
      <c r="AU311" s="13">
        <f t="shared" si="178"/>
        <v>0</v>
      </c>
      <c r="AV311" s="589">
        <v>0</v>
      </c>
      <c r="AW311" s="589">
        <v>0</v>
      </c>
      <c r="AX311" s="13">
        <f t="shared" si="179"/>
        <v>2</v>
      </c>
      <c r="AY311" s="13">
        <f t="shared" si="180"/>
        <v>2</v>
      </c>
      <c r="AZ311" s="13">
        <v>0</v>
      </c>
      <c r="BA311" s="13">
        <v>0</v>
      </c>
      <c r="BB311" s="13">
        <v>0</v>
      </c>
      <c r="BC311" s="13">
        <v>0</v>
      </c>
      <c r="BD311" s="310">
        <f t="shared" si="181"/>
        <v>0</v>
      </c>
      <c r="BE311" s="310">
        <f t="shared" si="182"/>
        <v>0</v>
      </c>
      <c r="BF311" s="10">
        <f t="shared" si="183"/>
        <v>0</v>
      </c>
      <c r="BG311" s="311">
        <f t="shared" si="184"/>
        <v>2</v>
      </c>
      <c r="BH311" s="311">
        <f t="shared" si="185"/>
        <v>2</v>
      </c>
      <c r="BI311" s="10">
        <f t="shared" si="186"/>
        <v>4</v>
      </c>
      <c r="BJ311" s="44">
        <f t="shared" si="187"/>
        <v>2</v>
      </c>
      <c r="BK311" s="44">
        <f t="shared" si="188"/>
        <v>2</v>
      </c>
      <c r="BL311" s="11">
        <f t="shared" si="189"/>
        <v>4</v>
      </c>
      <c r="BM311" s="13"/>
      <c r="BN311" s="13"/>
      <c r="BO311" s="13"/>
      <c r="BP311" s="13"/>
      <c r="BQ311" s="13"/>
      <c r="BR311" s="13"/>
      <c r="BS311" s="13"/>
      <c r="BT311" s="13"/>
      <c r="BU311" s="299">
        <f t="shared" si="161"/>
        <v>0</v>
      </c>
      <c r="BV311" s="299">
        <f t="shared" si="162"/>
        <v>0</v>
      </c>
      <c r="BW311" s="44">
        <f t="shared" si="163"/>
        <v>0</v>
      </c>
      <c r="BX311" s="44">
        <f t="shared" si="164"/>
        <v>0</v>
      </c>
      <c r="BY311" s="11">
        <f t="shared" si="165"/>
        <v>0</v>
      </c>
      <c r="BZ311" s="14">
        <f t="shared" si="166"/>
        <v>2</v>
      </c>
      <c r="CA311" s="14">
        <f t="shared" si="167"/>
        <v>2</v>
      </c>
      <c r="CB311" s="525">
        <f t="shared" si="168"/>
        <v>0</v>
      </c>
      <c r="CC311" s="525">
        <f t="shared" si="169"/>
        <v>0</v>
      </c>
      <c r="CD311" s="312">
        <f t="shared" si="170"/>
        <v>2</v>
      </c>
      <c r="CE311" s="312">
        <f t="shared" si="171"/>
        <v>2</v>
      </c>
      <c r="CF311" s="313">
        <f t="shared" si="172"/>
        <v>4</v>
      </c>
      <c r="CG311" s="302"/>
    </row>
    <row r="312" spans="2:85" ht="14.25" x14ac:dyDescent="0.25">
      <c r="B312" s="9">
        <v>300</v>
      </c>
      <c r="C312" s="9" t="s">
        <v>268</v>
      </c>
      <c r="D312" s="37" t="s">
        <v>22</v>
      </c>
      <c r="E312" s="529">
        <v>69849454</v>
      </c>
      <c r="F312" s="527" t="s">
        <v>1334</v>
      </c>
      <c r="G312" s="9" t="s">
        <v>53</v>
      </c>
      <c r="H312" s="9"/>
      <c r="I312" s="9"/>
      <c r="J312" s="9"/>
      <c r="K312" s="9"/>
      <c r="L312" s="9"/>
      <c r="M312" s="9"/>
      <c r="N312" s="9">
        <v>0</v>
      </c>
      <c r="O312" s="9">
        <v>0</v>
      </c>
      <c r="P312" s="299">
        <f t="shared" si="190"/>
        <v>0</v>
      </c>
      <c r="Q312" s="299">
        <f t="shared" si="190"/>
        <v>0</v>
      </c>
      <c r="R312" s="300">
        <f t="shared" si="129"/>
        <v>0</v>
      </c>
      <c r="S312" s="9">
        <v>5</v>
      </c>
      <c r="T312" s="9">
        <v>6</v>
      </c>
      <c r="U312" s="289"/>
      <c r="V312" s="289"/>
      <c r="W312" s="289"/>
      <c r="X312" s="289"/>
      <c r="Y312" s="299">
        <f t="shared" si="191"/>
        <v>5</v>
      </c>
      <c r="Z312" s="299">
        <f t="shared" si="191"/>
        <v>6</v>
      </c>
      <c r="AA312" s="10">
        <f t="shared" si="131"/>
        <v>11</v>
      </c>
      <c r="AB312" s="44">
        <f t="shared" si="192"/>
        <v>5</v>
      </c>
      <c r="AC312" s="44">
        <f t="shared" si="192"/>
        <v>6</v>
      </c>
      <c r="AD312" s="11">
        <f t="shared" si="133"/>
        <v>11</v>
      </c>
      <c r="AE312" s="12">
        <f t="shared" si="173"/>
        <v>2</v>
      </c>
      <c r="AF312" s="12">
        <f t="shared" si="174"/>
        <v>3</v>
      </c>
      <c r="AG312" s="10">
        <f t="shared" si="126"/>
        <v>5</v>
      </c>
      <c r="AH312" s="12">
        <f t="shared" si="175"/>
        <v>3</v>
      </c>
      <c r="AI312" s="12">
        <f t="shared" si="176"/>
        <v>3</v>
      </c>
      <c r="AJ312" s="10">
        <f t="shared" si="148"/>
        <v>6</v>
      </c>
      <c r="AK312" s="44">
        <f t="shared" si="149"/>
        <v>5</v>
      </c>
      <c r="AL312" s="44">
        <f t="shared" si="150"/>
        <v>6</v>
      </c>
      <c r="AM312" s="11">
        <f t="shared" si="151"/>
        <v>11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f t="shared" si="177"/>
        <v>0</v>
      </c>
      <c r="AU312" s="13">
        <f t="shared" si="178"/>
        <v>0</v>
      </c>
      <c r="AV312" s="589">
        <v>0</v>
      </c>
      <c r="AW312" s="589">
        <v>0</v>
      </c>
      <c r="AX312" s="13">
        <f t="shared" si="179"/>
        <v>5</v>
      </c>
      <c r="AY312" s="13">
        <f t="shared" si="180"/>
        <v>6</v>
      </c>
      <c r="AZ312" s="13">
        <v>0</v>
      </c>
      <c r="BA312" s="13">
        <v>0</v>
      </c>
      <c r="BB312" s="13">
        <v>0</v>
      </c>
      <c r="BC312" s="13">
        <v>0</v>
      </c>
      <c r="BD312" s="310">
        <f t="shared" si="181"/>
        <v>0</v>
      </c>
      <c r="BE312" s="310">
        <f t="shared" si="182"/>
        <v>0</v>
      </c>
      <c r="BF312" s="10">
        <f t="shared" si="183"/>
        <v>0</v>
      </c>
      <c r="BG312" s="311">
        <f t="shared" si="184"/>
        <v>5</v>
      </c>
      <c r="BH312" s="311">
        <f t="shared" si="185"/>
        <v>6</v>
      </c>
      <c r="BI312" s="10">
        <f t="shared" si="186"/>
        <v>11</v>
      </c>
      <c r="BJ312" s="44">
        <f t="shared" si="187"/>
        <v>5</v>
      </c>
      <c r="BK312" s="44">
        <f t="shared" si="188"/>
        <v>6</v>
      </c>
      <c r="BL312" s="11">
        <f t="shared" si="189"/>
        <v>11</v>
      </c>
      <c r="BM312" s="13"/>
      <c r="BN312" s="13"/>
      <c r="BO312" s="13"/>
      <c r="BP312" s="13"/>
      <c r="BQ312" s="13"/>
      <c r="BR312" s="13"/>
      <c r="BS312" s="13"/>
      <c r="BT312" s="13"/>
      <c r="BU312" s="299">
        <f t="shared" si="161"/>
        <v>0</v>
      </c>
      <c r="BV312" s="299">
        <f t="shared" si="162"/>
        <v>0</v>
      </c>
      <c r="BW312" s="44">
        <f t="shared" si="163"/>
        <v>0</v>
      </c>
      <c r="BX312" s="44">
        <f t="shared" si="164"/>
        <v>0</v>
      </c>
      <c r="BY312" s="11">
        <f t="shared" si="165"/>
        <v>0</v>
      </c>
      <c r="BZ312" s="14">
        <f t="shared" si="166"/>
        <v>5</v>
      </c>
      <c r="CA312" s="14">
        <f t="shared" si="167"/>
        <v>6</v>
      </c>
      <c r="CB312" s="525">
        <f t="shared" si="168"/>
        <v>0</v>
      </c>
      <c r="CC312" s="525">
        <f t="shared" si="169"/>
        <v>0</v>
      </c>
      <c r="CD312" s="312">
        <f t="shared" si="170"/>
        <v>5</v>
      </c>
      <c r="CE312" s="312">
        <f t="shared" si="171"/>
        <v>6</v>
      </c>
      <c r="CF312" s="313">
        <f t="shared" si="172"/>
        <v>11</v>
      </c>
      <c r="CG312" s="302"/>
    </row>
    <row r="313" spans="2:85" ht="14.25" x14ac:dyDescent="0.25">
      <c r="B313" s="9">
        <v>301</v>
      </c>
      <c r="C313" s="9" t="s">
        <v>268</v>
      </c>
      <c r="D313" s="37" t="s">
        <v>22</v>
      </c>
      <c r="E313" s="529">
        <v>20362883</v>
      </c>
      <c r="F313" s="527" t="s">
        <v>1175</v>
      </c>
      <c r="G313" s="9" t="s">
        <v>53</v>
      </c>
      <c r="H313" s="9"/>
      <c r="I313" s="9"/>
      <c r="J313" s="9"/>
      <c r="K313" s="9"/>
      <c r="L313" s="9"/>
      <c r="M313" s="9"/>
      <c r="N313" s="9">
        <v>0</v>
      </c>
      <c r="O313" s="9">
        <v>0</v>
      </c>
      <c r="P313" s="299">
        <f t="shared" si="190"/>
        <v>0</v>
      </c>
      <c r="Q313" s="299">
        <f t="shared" si="190"/>
        <v>0</v>
      </c>
      <c r="R313" s="300">
        <f t="shared" si="129"/>
        <v>0</v>
      </c>
      <c r="S313" s="9">
        <v>4</v>
      </c>
      <c r="T313" s="9">
        <v>2</v>
      </c>
      <c r="U313" s="289"/>
      <c r="V313" s="289"/>
      <c r="W313" s="289"/>
      <c r="X313" s="289"/>
      <c r="Y313" s="299">
        <f t="shared" si="191"/>
        <v>4</v>
      </c>
      <c r="Z313" s="299">
        <f t="shared" si="191"/>
        <v>2</v>
      </c>
      <c r="AA313" s="10">
        <f t="shared" si="131"/>
        <v>6</v>
      </c>
      <c r="AB313" s="44">
        <f t="shared" si="192"/>
        <v>4</v>
      </c>
      <c r="AC313" s="44">
        <f t="shared" si="192"/>
        <v>2</v>
      </c>
      <c r="AD313" s="11">
        <f t="shared" si="133"/>
        <v>6</v>
      </c>
      <c r="AE313" s="12">
        <f t="shared" si="173"/>
        <v>2</v>
      </c>
      <c r="AF313" s="12">
        <f t="shared" si="174"/>
        <v>1</v>
      </c>
      <c r="AG313" s="10">
        <f t="shared" si="126"/>
        <v>3</v>
      </c>
      <c r="AH313" s="12">
        <f t="shared" si="175"/>
        <v>2</v>
      </c>
      <c r="AI313" s="12">
        <f t="shared" si="176"/>
        <v>1</v>
      </c>
      <c r="AJ313" s="10">
        <f t="shared" si="148"/>
        <v>3</v>
      </c>
      <c r="AK313" s="44">
        <f t="shared" si="149"/>
        <v>4</v>
      </c>
      <c r="AL313" s="44">
        <f t="shared" si="150"/>
        <v>2</v>
      </c>
      <c r="AM313" s="11">
        <f t="shared" si="151"/>
        <v>6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f t="shared" si="177"/>
        <v>0</v>
      </c>
      <c r="AU313" s="13">
        <f t="shared" si="178"/>
        <v>0</v>
      </c>
      <c r="AV313" s="589">
        <v>0</v>
      </c>
      <c r="AW313" s="589">
        <v>0</v>
      </c>
      <c r="AX313" s="13">
        <f t="shared" si="179"/>
        <v>4</v>
      </c>
      <c r="AY313" s="13">
        <f t="shared" si="180"/>
        <v>2</v>
      </c>
      <c r="AZ313" s="13">
        <v>0</v>
      </c>
      <c r="BA313" s="13">
        <v>0</v>
      </c>
      <c r="BB313" s="13">
        <v>0</v>
      </c>
      <c r="BC313" s="13">
        <v>0</v>
      </c>
      <c r="BD313" s="310">
        <f t="shared" si="181"/>
        <v>0</v>
      </c>
      <c r="BE313" s="310">
        <f t="shared" si="182"/>
        <v>0</v>
      </c>
      <c r="BF313" s="10">
        <f t="shared" si="183"/>
        <v>0</v>
      </c>
      <c r="BG313" s="311">
        <f t="shared" si="184"/>
        <v>4</v>
      </c>
      <c r="BH313" s="311">
        <f t="shared" si="185"/>
        <v>2</v>
      </c>
      <c r="BI313" s="10">
        <f t="shared" si="186"/>
        <v>6</v>
      </c>
      <c r="BJ313" s="44">
        <f t="shared" si="187"/>
        <v>4</v>
      </c>
      <c r="BK313" s="44">
        <f t="shared" si="188"/>
        <v>2</v>
      </c>
      <c r="BL313" s="11">
        <f t="shared" si="189"/>
        <v>6</v>
      </c>
      <c r="BM313" s="13"/>
      <c r="BN313" s="13"/>
      <c r="BO313" s="13"/>
      <c r="BP313" s="13"/>
      <c r="BQ313" s="13"/>
      <c r="BR313" s="13"/>
      <c r="BS313" s="13"/>
      <c r="BT313" s="13"/>
      <c r="BU313" s="299">
        <f t="shared" si="161"/>
        <v>0</v>
      </c>
      <c r="BV313" s="299">
        <f t="shared" si="162"/>
        <v>0</v>
      </c>
      <c r="BW313" s="44">
        <f t="shared" si="163"/>
        <v>0</v>
      </c>
      <c r="BX313" s="44">
        <f t="shared" si="164"/>
        <v>0</v>
      </c>
      <c r="BY313" s="11">
        <f t="shared" si="165"/>
        <v>0</v>
      </c>
      <c r="BZ313" s="14">
        <f t="shared" si="166"/>
        <v>4</v>
      </c>
      <c r="CA313" s="14">
        <f t="shared" si="167"/>
        <v>2</v>
      </c>
      <c r="CB313" s="525">
        <f t="shared" si="168"/>
        <v>0</v>
      </c>
      <c r="CC313" s="525">
        <f t="shared" si="169"/>
        <v>0</v>
      </c>
      <c r="CD313" s="312">
        <f t="shared" si="170"/>
        <v>4</v>
      </c>
      <c r="CE313" s="312">
        <f t="shared" si="171"/>
        <v>2</v>
      </c>
      <c r="CF313" s="313">
        <f t="shared" si="172"/>
        <v>6</v>
      </c>
      <c r="CG313" s="302"/>
    </row>
    <row r="314" spans="2:85" ht="14.25" x14ac:dyDescent="0.25">
      <c r="B314" s="9">
        <v>302</v>
      </c>
      <c r="C314" s="9" t="s">
        <v>268</v>
      </c>
      <c r="D314" s="37" t="s">
        <v>22</v>
      </c>
      <c r="E314" s="529">
        <v>69941715</v>
      </c>
      <c r="F314" s="527" t="s">
        <v>1335</v>
      </c>
      <c r="G314" s="9" t="s">
        <v>53</v>
      </c>
      <c r="H314" s="9"/>
      <c r="I314" s="9"/>
      <c r="J314" s="9"/>
      <c r="K314" s="9"/>
      <c r="L314" s="9"/>
      <c r="M314" s="9"/>
      <c r="N314" s="9">
        <v>0</v>
      </c>
      <c r="O314" s="9">
        <v>0</v>
      </c>
      <c r="P314" s="299">
        <f t="shared" si="190"/>
        <v>0</v>
      </c>
      <c r="Q314" s="299">
        <f t="shared" si="190"/>
        <v>0</v>
      </c>
      <c r="R314" s="300">
        <f t="shared" si="129"/>
        <v>0</v>
      </c>
      <c r="S314" s="9">
        <v>2</v>
      </c>
      <c r="T314" s="9">
        <v>6</v>
      </c>
      <c r="U314" s="289"/>
      <c r="V314" s="289"/>
      <c r="W314" s="289"/>
      <c r="X314" s="289"/>
      <c r="Y314" s="299">
        <f t="shared" si="191"/>
        <v>2</v>
      </c>
      <c r="Z314" s="299">
        <f t="shared" si="191"/>
        <v>6</v>
      </c>
      <c r="AA314" s="10">
        <f t="shared" si="131"/>
        <v>8</v>
      </c>
      <c r="AB314" s="44">
        <f t="shared" si="192"/>
        <v>2</v>
      </c>
      <c r="AC314" s="44">
        <f t="shared" si="192"/>
        <v>6</v>
      </c>
      <c r="AD314" s="11">
        <f t="shared" si="133"/>
        <v>8</v>
      </c>
      <c r="AE314" s="12">
        <f t="shared" si="173"/>
        <v>1</v>
      </c>
      <c r="AF314" s="12">
        <f t="shared" si="174"/>
        <v>3</v>
      </c>
      <c r="AG314" s="10">
        <f t="shared" si="126"/>
        <v>4</v>
      </c>
      <c r="AH314" s="12">
        <f t="shared" si="175"/>
        <v>1</v>
      </c>
      <c r="AI314" s="12">
        <f t="shared" si="176"/>
        <v>3</v>
      </c>
      <c r="AJ314" s="10">
        <f t="shared" si="148"/>
        <v>4</v>
      </c>
      <c r="AK314" s="44">
        <f t="shared" si="149"/>
        <v>2</v>
      </c>
      <c r="AL314" s="44">
        <f t="shared" si="150"/>
        <v>6</v>
      </c>
      <c r="AM314" s="11">
        <f t="shared" si="151"/>
        <v>8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f t="shared" si="177"/>
        <v>0</v>
      </c>
      <c r="AU314" s="13">
        <f t="shared" si="178"/>
        <v>0</v>
      </c>
      <c r="AV314" s="589">
        <v>0</v>
      </c>
      <c r="AW314" s="589">
        <v>0</v>
      </c>
      <c r="AX314" s="13">
        <f t="shared" si="179"/>
        <v>2</v>
      </c>
      <c r="AY314" s="13">
        <f t="shared" si="180"/>
        <v>6</v>
      </c>
      <c r="AZ314" s="13">
        <v>0</v>
      </c>
      <c r="BA314" s="13">
        <v>0</v>
      </c>
      <c r="BB314" s="13">
        <v>0</v>
      </c>
      <c r="BC314" s="13">
        <v>0</v>
      </c>
      <c r="BD314" s="310">
        <f t="shared" si="181"/>
        <v>0</v>
      </c>
      <c r="BE314" s="310">
        <f t="shared" si="182"/>
        <v>0</v>
      </c>
      <c r="BF314" s="10">
        <f t="shared" si="183"/>
        <v>0</v>
      </c>
      <c r="BG314" s="311">
        <f t="shared" si="184"/>
        <v>2</v>
      </c>
      <c r="BH314" s="311">
        <f t="shared" si="185"/>
        <v>6</v>
      </c>
      <c r="BI314" s="10">
        <f t="shared" si="186"/>
        <v>8</v>
      </c>
      <c r="BJ314" s="44">
        <f t="shared" si="187"/>
        <v>2</v>
      </c>
      <c r="BK314" s="44">
        <f t="shared" si="188"/>
        <v>6</v>
      </c>
      <c r="BL314" s="11">
        <f t="shared" si="189"/>
        <v>8</v>
      </c>
      <c r="BM314" s="13"/>
      <c r="BN314" s="13"/>
      <c r="BO314" s="13"/>
      <c r="BP314" s="13"/>
      <c r="BQ314" s="13"/>
      <c r="BR314" s="13"/>
      <c r="BS314" s="13"/>
      <c r="BT314" s="13"/>
      <c r="BU314" s="299">
        <f t="shared" si="161"/>
        <v>0</v>
      </c>
      <c r="BV314" s="299">
        <f t="shared" si="162"/>
        <v>0</v>
      </c>
      <c r="BW314" s="44">
        <f t="shared" si="163"/>
        <v>0</v>
      </c>
      <c r="BX314" s="44">
        <f t="shared" si="164"/>
        <v>0</v>
      </c>
      <c r="BY314" s="11">
        <f t="shared" si="165"/>
        <v>0</v>
      </c>
      <c r="BZ314" s="14">
        <f t="shared" si="166"/>
        <v>2</v>
      </c>
      <c r="CA314" s="14">
        <f t="shared" si="167"/>
        <v>6</v>
      </c>
      <c r="CB314" s="525">
        <f t="shared" si="168"/>
        <v>0</v>
      </c>
      <c r="CC314" s="525">
        <f t="shared" si="169"/>
        <v>0</v>
      </c>
      <c r="CD314" s="312">
        <f t="shared" si="170"/>
        <v>2</v>
      </c>
      <c r="CE314" s="312">
        <f t="shared" si="171"/>
        <v>6</v>
      </c>
      <c r="CF314" s="313">
        <f t="shared" si="172"/>
        <v>8</v>
      </c>
      <c r="CG314" s="302"/>
    </row>
    <row r="315" spans="2:85" ht="14.25" x14ac:dyDescent="0.25">
      <c r="B315" s="9">
        <v>303</v>
      </c>
      <c r="C315" s="9" t="s">
        <v>268</v>
      </c>
      <c r="D315" s="37" t="s">
        <v>22</v>
      </c>
      <c r="E315" s="529">
        <v>20362886</v>
      </c>
      <c r="F315" s="527" t="s">
        <v>1176</v>
      </c>
      <c r="G315" s="9" t="s">
        <v>53</v>
      </c>
      <c r="H315" s="9"/>
      <c r="I315" s="9"/>
      <c r="J315" s="9"/>
      <c r="K315" s="9"/>
      <c r="L315" s="9"/>
      <c r="M315" s="9"/>
      <c r="N315" s="9">
        <v>1</v>
      </c>
      <c r="O315" s="9">
        <v>1</v>
      </c>
      <c r="P315" s="299">
        <f t="shared" si="190"/>
        <v>1</v>
      </c>
      <c r="Q315" s="299">
        <f t="shared" si="190"/>
        <v>1</v>
      </c>
      <c r="R315" s="300">
        <f t="shared" si="129"/>
        <v>2</v>
      </c>
      <c r="S315" s="9">
        <v>9</v>
      </c>
      <c r="T315" s="9">
        <v>3</v>
      </c>
      <c r="U315" s="289"/>
      <c r="V315" s="289"/>
      <c r="W315" s="289"/>
      <c r="X315" s="289"/>
      <c r="Y315" s="299">
        <f t="shared" si="191"/>
        <v>9</v>
      </c>
      <c r="Z315" s="299">
        <f t="shared" si="191"/>
        <v>3</v>
      </c>
      <c r="AA315" s="10">
        <f t="shared" si="131"/>
        <v>12</v>
      </c>
      <c r="AB315" s="44">
        <f t="shared" si="192"/>
        <v>10</v>
      </c>
      <c r="AC315" s="44">
        <f t="shared" si="192"/>
        <v>4</v>
      </c>
      <c r="AD315" s="11">
        <f t="shared" si="133"/>
        <v>14</v>
      </c>
      <c r="AE315" s="12">
        <f t="shared" si="173"/>
        <v>4</v>
      </c>
      <c r="AF315" s="12">
        <f t="shared" si="174"/>
        <v>2</v>
      </c>
      <c r="AG315" s="10">
        <f t="shared" si="126"/>
        <v>6</v>
      </c>
      <c r="AH315" s="12">
        <f t="shared" si="175"/>
        <v>6</v>
      </c>
      <c r="AI315" s="12">
        <f t="shared" si="176"/>
        <v>2</v>
      </c>
      <c r="AJ315" s="10">
        <f t="shared" si="148"/>
        <v>8</v>
      </c>
      <c r="AK315" s="44">
        <f t="shared" si="149"/>
        <v>10</v>
      </c>
      <c r="AL315" s="44">
        <f t="shared" si="150"/>
        <v>4</v>
      </c>
      <c r="AM315" s="11">
        <f t="shared" si="151"/>
        <v>14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f t="shared" si="177"/>
        <v>0</v>
      </c>
      <c r="AU315" s="13">
        <f t="shared" si="178"/>
        <v>0</v>
      </c>
      <c r="AV315" s="589">
        <v>0</v>
      </c>
      <c r="AW315" s="589">
        <v>0</v>
      </c>
      <c r="AX315" s="13">
        <f t="shared" si="179"/>
        <v>10</v>
      </c>
      <c r="AY315" s="13">
        <f t="shared" si="180"/>
        <v>4</v>
      </c>
      <c r="AZ315" s="13">
        <v>0</v>
      </c>
      <c r="BA315" s="13">
        <v>0</v>
      </c>
      <c r="BB315" s="13">
        <v>0</v>
      </c>
      <c r="BC315" s="13">
        <v>0</v>
      </c>
      <c r="BD315" s="310">
        <f t="shared" si="181"/>
        <v>0</v>
      </c>
      <c r="BE315" s="310">
        <f t="shared" si="182"/>
        <v>0</v>
      </c>
      <c r="BF315" s="10">
        <f t="shared" si="183"/>
        <v>0</v>
      </c>
      <c r="BG315" s="311">
        <f t="shared" si="184"/>
        <v>10</v>
      </c>
      <c r="BH315" s="311">
        <f t="shared" si="185"/>
        <v>4</v>
      </c>
      <c r="BI315" s="10">
        <f t="shared" si="186"/>
        <v>14</v>
      </c>
      <c r="BJ315" s="44">
        <f t="shared" si="187"/>
        <v>10</v>
      </c>
      <c r="BK315" s="44">
        <f t="shared" si="188"/>
        <v>4</v>
      </c>
      <c r="BL315" s="11">
        <f t="shared" si="189"/>
        <v>14</v>
      </c>
      <c r="BM315" s="13"/>
      <c r="BN315" s="13"/>
      <c r="BO315" s="13"/>
      <c r="BP315" s="13"/>
      <c r="BQ315" s="13"/>
      <c r="BR315" s="13"/>
      <c r="BS315" s="13"/>
      <c r="BT315" s="13"/>
      <c r="BU315" s="299">
        <f t="shared" si="161"/>
        <v>0</v>
      </c>
      <c r="BV315" s="299">
        <f t="shared" si="162"/>
        <v>0</v>
      </c>
      <c r="BW315" s="44">
        <f t="shared" si="163"/>
        <v>0</v>
      </c>
      <c r="BX315" s="44">
        <f t="shared" si="164"/>
        <v>0</v>
      </c>
      <c r="BY315" s="11">
        <f t="shared" si="165"/>
        <v>0</v>
      </c>
      <c r="BZ315" s="14">
        <f t="shared" si="166"/>
        <v>10</v>
      </c>
      <c r="CA315" s="14">
        <f t="shared" si="167"/>
        <v>4</v>
      </c>
      <c r="CB315" s="525">
        <f t="shared" si="168"/>
        <v>0</v>
      </c>
      <c r="CC315" s="525">
        <f t="shared" si="169"/>
        <v>0</v>
      </c>
      <c r="CD315" s="312">
        <f t="shared" si="170"/>
        <v>10</v>
      </c>
      <c r="CE315" s="312">
        <f t="shared" si="171"/>
        <v>4</v>
      </c>
      <c r="CF315" s="313">
        <f t="shared" si="172"/>
        <v>14</v>
      </c>
      <c r="CG315" s="302"/>
    </row>
    <row r="316" spans="2:85" ht="14.25" x14ac:dyDescent="0.25">
      <c r="B316" s="9">
        <v>304</v>
      </c>
      <c r="C316" s="9" t="s">
        <v>268</v>
      </c>
      <c r="D316" s="37" t="s">
        <v>22</v>
      </c>
      <c r="E316" s="529">
        <v>20362885</v>
      </c>
      <c r="F316" s="527" t="s">
        <v>1177</v>
      </c>
      <c r="G316" s="9" t="s">
        <v>53</v>
      </c>
      <c r="H316" s="9"/>
      <c r="I316" s="9"/>
      <c r="J316" s="9"/>
      <c r="K316" s="9"/>
      <c r="L316" s="9"/>
      <c r="M316" s="9"/>
      <c r="N316" s="9">
        <v>0</v>
      </c>
      <c r="O316" s="9">
        <v>0</v>
      </c>
      <c r="P316" s="299">
        <f t="shared" si="190"/>
        <v>0</v>
      </c>
      <c r="Q316" s="299">
        <f t="shared" si="190"/>
        <v>0</v>
      </c>
      <c r="R316" s="300">
        <f t="shared" si="129"/>
        <v>0</v>
      </c>
      <c r="S316" s="9">
        <v>8</v>
      </c>
      <c r="T316" s="9">
        <v>2</v>
      </c>
      <c r="U316" s="289"/>
      <c r="V316" s="289"/>
      <c r="W316" s="289"/>
      <c r="X316" s="289"/>
      <c r="Y316" s="299">
        <f t="shared" si="191"/>
        <v>8</v>
      </c>
      <c r="Z316" s="299">
        <f t="shared" si="191"/>
        <v>2</v>
      </c>
      <c r="AA316" s="10">
        <f t="shared" si="131"/>
        <v>10</v>
      </c>
      <c r="AB316" s="44">
        <f t="shared" si="192"/>
        <v>8</v>
      </c>
      <c r="AC316" s="44">
        <f t="shared" si="192"/>
        <v>2</v>
      </c>
      <c r="AD316" s="11">
        <f t="shared" si="133"/>
        <v>10</v>
      </c>
      <c r="AE316" s="12">
        <f t="shared" si="173"/>
        <v>4</v>
      </c>
      <c r="AF316" s="12">
        <f t="shared" si="174"/>
        <v>1</v>
      </c>
      <c r="AG316" s="10">
        <f t="shared" si="126"/>
        <v>5</v>
      </c>
      <c r="AH316" s="12">
        <f t="shared" si="175"/>
        <v>4</v>
      </c>
      <c r="AI316" s="12">
        <f t="shared" si="176"/>
        <v>1</v>
      </c>
      <c r="AJ316" s="10">
        <f t="shared" si="148"/>
        <v>5</v>
      </c>
      <c r="AK316" s="44">
        <f t="shared" si="149"/>
        <v>8</v>
      </c>
      <c r="AL316" s="44">
        <f t="shared" si="150"/>
        <v>2</v>
      </c>
      <c r="AM316" s="11">
        <f t="shared" si="151"/>
        <v>10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f t="shared" si="177"/>
        <v>0</v>
      </c>
      <c r="AU316" s="13">
        <f t="shared" si="178"/>
        <v>0</v>
      </c>
      <c r="AV316" s="589">
        <v>0</v>
      </c>
      <c r="AW316" s="589">
        <v>0</v>
      </c>
      <c r="AX316" s="13">
        <f t="shared" si="179"/>
        <v>8</v>
      </c>
      <c r="AY316" s="13">
        <f t="shared" si="180"/>
        <v>2</v>
      </c>
      <c r="AZ316" s="13">
        <v>0</v>
      </c>
      <c r="BA316" s="13">
        <v>0</v>
      </c>
      <c r="BB316" s="13">
        <v>0</v>
      </c>
      <c r="BC316" s="13">
        <v>0</v>
      </c>
      <c r="BD316" s="310">
        <f t="shared" si="181"/>
        <v>0</v>
      </c>
      <c r="BE316" s="310">
        <f t="shared" si="182"/>
        <v>0</v>
      </c>
      <c r="BF316" s="10">
        <f t="shared" si="183"/>
        <v>0</v>
      </c>
      <c r="BG316" s="311">
        <f t="shared" si="184"/>
        <v>8</v>
      </c>
      <c r="BH316" s="311">
        <f t="shared" si="185"/>
        <v>2</v>
      </c>
      <c r="BI316" s="10">
        <f t="shared" si="186"/>
        <v>10</v>
      </c>
      <c r="BJ316" s="44">
        <f t="shared" si="187"/>
        <v>8</v>
      </c>
      <c r="BK316" s="44">
        <f t="shared" si="188"/>
        <v>2</v>
      </c>
      <c r="BL316" s="11">
        <f t="shared" si="189"/>
        <v>10</v>
      </c>
      <c r="BM316" s="13"/>
      <c r="BN316" s="13"/>
      <c r="BO316" s="13"/>
      <c r="BP316" s="13"/>
      <c r="BQ316" s="13"/>
      <c r="BR316" s="13"/>
      <c r="BS316" s="13"/>
      <c r="BT316" s="13"/>
      <c r="BU316" s="299">
        <f t="shared" si="161"/>
        <v>0</v>
      </c>
      <c r="BV316" s="299">
        <f t="shared" si="162"/>
        <v>0</v>
      </c>
      <c r="BW316" s="44">
        <f t="shared" si="163"/>
        <v>0</v>
      </c>
      <c r="BX316" s="44">
        <f t="shared" si="164"/>
        <v>0</v>
      </c>
      <c r="BY316" s="11">
        <f t="shared" si="165"/>
        <v>0</v>
      </c>
      <c r="BZ316" s="14">
        <f t="shared" si="166"/>
        <v>8</v>
      </c>
      <c r="CA316" s="14">
        <f t="shared" si="167"/>
        <v>2</v>
      </c>
      <c r="CB316" s="525">
        <f t="shared" si="168"/>
        <v>0</v>
      </c>
      <c r="CC316" s="525">
        <f t="shared" si="169"/>
        <v>0</v>
      </c>
      <c r="CD316" s="312">
        <f t="shared" si="170"/>
        <v>8</v>
      </c>
      <c r="CE316" s="312">
        <f t="shared" si="171"/>
        <v>2</v>
      </c>
      <c r="CF316" s="313">
        <f t="shared" si="172"/>
        <v>10</v>
      </c>
      <c r="CG316" s="302"/>
    </row>
    <row r="317" spans="2:85" ht="14.25" x14ac:dyDescent="0.25">
      <c r="B317" s="9">
        <v>305</v>
      </c>
      <c r="C317" s="9" t="s">
        <v>268</v>
      </c>
      <c r="D317" s="37" t="s">
        <v>22</v>
      </c>
      <c r="E317" s="529">
        <v>20362884</v>
      </c>
      <c r="F317" s="527" t="s">
        <v>1178</v>
      </c>
      <c r="G317" s="9" t="s">
        <v>53</v>
      </c>
      <c r="H317" s="9"/>
      <c r="I317" s="9"/>
      <c r="J317" s="9"/>
      <c r="K317" s="9"/>
      <c r="L317" s="9"/>
      <c r="M317" s="9"/>
      <c r="N317" s="9">
        <v>0</v>
      </c>
      <c r="O317" s="9">
        <v>0</v>
      </c>
      <c r="P317" s="299">
        <f t="shared" si="190"/>
        <v>0</v>
      </c>
      <c r="Q317" s="299">
        <f t="shared" si="190"/>
        <v>0</v>
      </c>
      <c r="R317" s="300">
        <f t="shared" si="129"/>
        <v>0</v>
      </c>
      <c r="S317" s="9">
        <v>13</v>
      </c>
      <c r="T317" s="9">
        <v>9</v>
      </c>
      <c r="U317" s="289"/>
      <c r="V317" s="289"/>
      <c r="W317" s="289"/>
      <c r="X317" s="289"/>
      <c r="Y317" s="299">
        <f t="shared" si="191"/>
        <v>13</v>
      </c>
      <c r="Z317" s="299">
        <f t="shared" si="191"/>
        <v>9</v>
      </c>
      <c r="AA317" s="10">
        <f t="shared" si="131"/>
        <v>22</v>
      </c>
      <c r="AB317" s="44">
        <f t="shared" si="192"/>
        <v>13</v>
      </c>
      <c r="AC317" s="44">
        <f t="shared" si="192"/>
        <v>9</v>
      </c>
      <c r="AD317" s="11">
        <f t="shared" si="133"/>
        <v>22</v>
      </c>
      <c r="AE317" s="12">
        <f t="shared" si="173"/>
        <v>6</v>
      </c>
      <c r="AF317" s="12">
        <f t="shared" si="174"/>
        <v>4</v>
      </c>
      <c r="AG317" s="10">
        <f t="shared" si="126"/>
        <v>10</v>
      </c>
      <c r="AH317" s="12">
        <f t="shared" si="175"/>
        <v>7</v>
      </c>
      <c r="AI317" s="12">
        <f t="shared" si="176"/>
        <v>5</v>
      </c>
      <c r="AJ317" s="10">
        <f t="shared" si="148"/>
        <v>12</v>
      </c>
      <c r="AK317" s="44">
        <f t="shared" si="149"/>
        <v>13</v>
      </c>
      <c r="AL317" s="44">
        <f t="shared" si="150"/>
        <v>9</v>
      </c>
      <c r="AM317" s="11">
        <f t="shared" si="151"/>
        <v>22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f t="shared" si="177"/>
        <v>1</v>
      </c>
      <c r="AU317" s="13">
        <f t="shared" si="178"/>
        <v>0</v>
      </c>
      <c r="AV317" s="589">
        <v>0</v>
      </c>
      <c r="AW317" s="589">
        <v>0</v>
      </c>
      <c r="AX317" s="13">
        <f t="shared" si="179"/>
        <v>12</v>
      </c>
      <c r="AY317" s="13">
        <f t="shared" si="180"/>
        <v>9</v>
      </c>
      <c r="AZ317" s="13">
        <v>0</v>
      </c>
      <c r="BA317" s="13">
        <v>0</v>
      </c>
      <c r="BB317" s="13">
        <v>0</v>
      </c>
      <c r="BC317" s="13">
        <v>0</v>
      </c>
      <c r="BD317" s="310">
        <f t="shared" si="181"/>
        <v>1</v>
      </c>
      <c r="BE317" s="310">
        <f t="shared" si="182"/>
        <v>0</v>
      </c>
      <c r="BF317" s="10">
        <f t="shared" si="183"/>
        <v>1</v>
      </c>
      <c r="BG317" s="311">
        <f t="shared" si="184"/>
        <v>12</v>
      </c>
      <c r="BH317" s="311">
        <f t="shared" si="185"/>
        <v>9</v>
      </c>
      <c r="BI317" s="10">
        <f t="shared" si="186"/>
        <v>21</v>
      </c>
      <c r="BJ317" s="44">
        <f t="shared" si="187"/>
        <v>13</v>
      </c>
      <c r="BK317" s="44">
        <f t="shared" si="188"/>
        <v>9</v>
      </c>
      <c r="BL317" s="11">
        <f t="shared" si="189"/>
        <v>22</v>
      </c>
      <c r="BM317" s="13"/>
      <c r="BN317" s="13"/>
      <c r="BO317" s="13"/>
      <c r="BP317" s="13"/>
      <c r="BQ317" s="13"/>
      <c r="BR317" s="13"/>
      <c r="BS317" s="13"/>
      <c r="BT317" s="13"/>
      <c r="BU317" s="299">
        <f t="shared" si="161"/>
        <v>0</v>
      </c>
      <c r="BV317" s="299">
        <f t="shared" si="162"/>
        <v>0</v>
      </c>
      <c r="BW317" s="44">
        <f t="shared" si="163"/>
        <v>0</v>
      </c>
      <c r="BX317" s="44">
        <f t="shared" si="164"/>
        <v>0</v>
      </c>
      <c r="BY317" s="11">
        <f t="shared" si="165"/>
        <v>0</v>
      </c>
      <c r="BZ317" s="14">
        <f t="shared" si="166"/>
        <v>13</v>
      </c>
      <c r="CA317" s="14">
        <f t="shared" si="167"/>
        <v>9</v>
      </c>
      <c r="CB317" s="525">
        <f t="shared" si="168"/>
        <v>0</v>
      </c>
      <c r="CC317" s="525">
        <f t="shared" si="169"/>
        <v>0</v>
      </c>
      <c r="CD317" s="312">
        <f t="shared" si="170"/>
        <v>13</v>
      </c>
      <c r="CE317" s="312">
        <f t="shared" si="171"/>
        <v>9</v>
      </c>
      <c r="CF317" s="313">
        <f t="shared" si="172"/>
        <v>22</v>
      </c>
      <c r="CG317" s="302"/>
    </row>
    <row r="318" spans="2:85" ht="14.25" x14ac:dyDescent="0.25">
      <c r="B318" s="9">
        <v>306</v>
      </c>
      <c r="C318" s="9" t="s">
        <v>268</v>
      </c>
      <c r="D318" s="37" t="s">
        <v>22</v>
      </c>
      <c r="E318" s="529">
        <v>20362882</v>
      </c>
      <c r="F318" s="527" t="s">
        <v>1179</v>
      </c>
      <c r="G318" s="9" t="s">
        <v>53</v>
      </c>
      <c r="H318" s="9"/>
      <c r="I318" s="9"/>
      <c r="J318" s="9"/>
      <c r="K318" s="9"/>
      <c r="L318" s="9"/>
      <c r="M318" s="9"/>
      <c r="N318" s="9">
        <v>1</v>
      </c>
      <c r="O318" s="9">
        <v>3</v>
      </c>
      <c r="P318" s="299">
        <f t="shared" si="190"/>
        <v>1</v>
      </c>
      <c r="Q318" s="299">
        <f t="shared" si="190"/>
        <v>3</v>
      </c>
      <c r="R318" s="300">
        <f t="shared" si="129"/>
        <v>4</v>
      </c>
      <c r="S318" s="9">
        <v>15</v>
      </c>
      <c r="T318" s="9">
        <v>5</v>
      </c>
      <c r="U318" s="289"/>
      <c r="V318" s="289"/>
      <c r="W318" s="289"/>
      <c r="X318" s="289"/>
      <c r="Y318" s="299">
        <f t="shared" si="191"/>
        <v>15</v>
      </c>
      <c r="Z318" s="299">
        <f t="shared" si="191"/>
        <v>5</v>
      </c>
      <c r="AA318" s="10">
        <f t="shared" si="131"/>
        <v>20</v>
      </c>
      <c r="AB318" s="44">
        <f t="shared" si="192"/>
        <v>16</v>
      </c>
      <c r="AC318" s="44">
        <f t="shared" si="192"/>
        <v>8</v>
      </c>
      <c r="AD318" s="11">
        <f t="shared" si="133"/>
        <v>24</v>
      </c>
      <c r="AE318" s="12">
        <f t="shared" si="173"/>
        <v>8</v>
      </c>
      <c r="AF318" s="12">
        <f t="shared" si="174"/>
        <v>4</v>
      </c>
      <c r="AG318" s="10">
        <f t="shared" si="126"/>
        <v>12</v>
      </c>
      <c r="AH318" s="12">
        <f t="shared" si="175"/>
        <v>8</v>
      </c>
      <c r="AI318" s="12">
        <f t="shared" si="176"/>
        <v>4</v>
      </c>
      <c r="AJ318" s="10">
        <f t="shared" si="148"/>
        <v>12</v>
      </c>
      <c r="AK318" s="44">
        <f t="shared" si="149"/>
        <v>16</v>
      </c>
      <c r="AL318" s="44">
        <f t="shared" si="150"/>
        <v>8</v>
      </c>
      <c r="AM318" s="11">
        <f t="shared" si="151"/>
        <v>24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f t="shared" si="177"/>
        <v>1</v>
      </c>
      <c r="AU318" s="13">
        <f t="shared" si="178"/>
        <v>0</v>
      </c>
      <c r="AV318" s="589">
        <v>0</v>
      </c>
      <c r="AW318" s="589">
        <v>0</v>
      </c>
      <c r="AX318" s="13">
        <f t="shared" si="179"/>
        <v>15</v>
      </c>
      <c r="AY318" s="13">
        <f t="shared" si="180"/>
        <v>8</v>
      </c>
      <c r="AZ318" s="13">
        <v>0</v>
      </c>
      <c r="BA318" s="13">
        <v>0</v>
      </c>
      <c r="BB318" s="13">
        <v>0</v>
      </c>
      <c r="BC318" s="13">
        <v>0</v>
      </c>
      <c r="BD318" s="310">
        <f t="shared" si="181"/>
        <v>1</v>
      </c>
      <c r="BE318" s="310">
        <f t="shared" si="182"/>
        <v>0</v>
      </c>
      <c r="BF318" s="10">
        <f t="shared" si="183"/>
        <v>1</v>
      </c>
      <c r="BG318" s="311">
        <f t="shared" si="184"/>
        <v>15</v>
      </c>
      <c r="BH318" s="311">
        <f t="shared" si="185"/>
        <v>8</v>
      </c>
      <c r="BI318" s="10">
        <f t="shared" si="186"/>
        <v>23</v>
      </c>
      <c r="BJ318" s="44">
        <f t="shared" si="187"/>
        <v>16</v>
      </c>
      <c r="BK318" s="44">
        <f t="shared" si="188"/>
        <v>8</v>
      </c>
      <c r="BL318" s="11">
        <f t="shared" si="189"/>
        <v>24</v>
      </c>
      <c r="BM318" s="13"/>
      <c r="BN318" s="13"/>
      <c r="BO318" s="13"/>
      <c r="BP318" s="13"/>
      <c r="BQ318" s="13"/>
      <c r="BR318" s="13"/>
      <c r="BS318" s="13"/>
      <c r="BT318" s="13"/>
      <c r="BU318" s="299">
        <f t="shared" si="161"/>
        <v>0</v>
      </c>
      <c r="BV318" s="299">
        <f t="shared" si="162"/>
        <v>0</v>
      </c>
      <c r="BW318" s="44">
        <f t="shared" si="163"/>
        <v>0</v>
      </c>
      <c r="BX318" s="44">
        <f t="shared" si="164"/>
        <v>0</v>
      </c>
      <c r="BY318" s="11">
        <f t="shared" si="165"/>
        <v>0</v>
      </c>
      <c r="BZ318" s="14">
        <f t="shared" si="166"/>
        <v>16</v>
      </c>
      <c r="CA318" s="14">
        <f t="shared" si="167"/>
        <v>8</v>
      </c>
      <c r="CB318" s="525">
        <f t="shared" si="168"/>
        <v>0</v>
      </c>
      <c r="CC318" s="525">
        <f t="shared" si="169"/>
        <v>0</v>
      </c>
      <c r="CD318" s="312">
        <f t="shared" si="170"/>
        <v>16</v>
      </c>
      <c r="CE318" s="312">
        <f t="shared" si="171"/>
        <v>8</v>
      </c>
      <c r="CF318" s="313">
        <f t="shared" si="172"/>
        <v>24</v>
      </c>
      <c r="CG318" s="302"/>
    </row>
    <row r="319" spans="2:85" ht="14.25" x14ac:dyDescent="0.25">
      <c r="B319" s="9">
        <v>307</v>
      </c>
      <c r="C319" s="9" t="s">
        <v>268</v>
      </c>
      <c r="D319" s="37" t="s">
        <v>22</v>
      </c>
      <c r="E319" s="529">
        <v>20362881</v>
      </c>
      <c r="F319" s="527" t="s">
        <v>1180</v>
      </c>
      <c r="G319" s="9" t="s">
        <v>53</v>
      </c>
      <c r="H319" s="9"/>
      <c r="I319" s="9"/>
      <c r="J319" s="9"/>
      <c r="K319" s="9"/>
      <c r="L319" s="9"/>
      <c r="M319" s="9"/>
      <c r="N319" s="9">
        <v>0</v>
      </c>
      <c r="O319" s="9">
        <v>1</v>
      </c>
      <c r="P319" s="299">
        <f t="shared" si="190"/>
        <v>0</v>
      </c>
      <c r="Q319" s="299">
        <f t="shared" si="190"/>
        <v>1</v>
      </c>
      <c r="R319" s="300">
        <f t="shared" si="129"/>
        <v>1</v>
      </c>
      <c r="S319" s="9">
        <v>9</v>
      </c>
      <c r="T319" s="9">
        <v>5</v>
      </c>
      <c r="U319" s="289"/>
      <c r="V319" s="289"/>
      <c r="W319" s="289"/>
      <c r="X319" s="289"/>
      <c r="Y319" s="299">
        <f t="shared" si="191"/>
        <v>9</v>
      </c>
      <c r="Z319" s="299">
        <f t="shared" si="191"/>
        <v>5</v>
      </c>
      <c r="AA319" s="10">
        <f t="shared" si="131"/>
        <v>14</v>
      </c>
      <c r="AB319" s="44">
        <f t="shared" si="192"/>
        <v>9</v>
      </c>
      <c r="AC319" s="44">
        <f t="shared" si="192"/>
        <v>6</v>
      </c>
      <c r="AD319" s="11">
        <f t="shared" si="133"/>
        <v>15</v>
      </c>
      <c r="AE319" s="12">
        <f t="shared" si="173"/>
        <v>4</v>
      </c>
      <c r="AF319" s="12">
        <f t="shared" si="174"/>
        <v>3</v>
      </c>
      <c r="AG319" s="10">
        <f t="shared" si="126"/>
        <v>7</v>
      </c>
      <c r="AH319" s="12">
        <f t="shared" si="175"/>
        <v>5</v>
      </c>
      <c r="AI319" s="12">
        <f t="shared" si="176"/>
        <v>3</v>
      </c>
      <c r="AJ319" s="10">
        <f t="shared" si="148"/>
        <v>8</v>
      </c>
      <c r="AK319" s="44">
        <f t="shared" si="149"/>
        <v>9</v>
      </c>
      <c r="AL319" s="44">
        <f t="shared" si="150"/>
        <v>6</v>
      </c>
      <c r="AM319" s="11">
        <f t="shared" si="151"/>
        <v>15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f t="shared" si="177"/>
        <v>0</v>
      </c>
      <c r="AU319" s="13">
        <f t="shared" si="178"/>
        <v>0</v>
      </c>
      <c r="AV319" s="589">
        <v>0</v>
      </c>
      <c r="AW319" s="589">
        <v>0</v>
      </c>
      <c r="AX319" s="13">
        <f t="shared" si="179"/>
        <v>9</v>
      </c>
      <c r="AY319" s="13">
        <f t="shared" si="180"/>
        <v>6</v>
      </c>
      <c r="AZ319" s="13">
        <v>0</v>
      </c>
      <c r="BA319" s="13">
        <v>0</v>
      </c>
      <c r="BB319" s="13">
        <v>0</v>
      </c>
      <c r="BC319" s="13">
        <v>0</v>
      </c>
      <c r="BD319" s="310">
        <f t="shared" si="181"/>
        <v>0</v>
      </c>
      <c r="BE319" s="310">
        <f t="shared" si="182"/>
        <v>0</v>
      </c>
      <c r="BF319" s="10">
        <f t="shared" si="183"/>
        <v>0</v>
      </c>
      <c r="BG319" s="311">
        <f t="shared" si="184"/>
        <v>9</v>
      </c>
      <c r="BH319" s="311">
        <f t="shared" si="185"/>
        <v>6</v>
      </c>
      <c r="BI319" s="10">
        <f t="shared" si="186"/>
        <v>15</v>
      </c>
      <c r="BJ319" s="44">
        <f t="shared" si="187"/>
        <v>9</v>
      </c>
      <c r="BK319" s="44">
        <f t="shared" si="188"/>
        <v>6</v>
      </c>
      <c r="BL319" s="11">
        <f t="shared" si="189"/>
        <v>15</v>
      </c>
      <c r="BM319" s="13"/>
      <c r="BN319" s="13"/>
      <c r="BO319" s="13"/>
      <c r="BP319" s="13"/>
      <c r="BQ319" s="13"/>
      <c r="BR319" s="13"/>
      <c r="BS319" s="13"/>
      <c r="BT319" s="13"/>
      <c r="BU319" s="299">
        <f t="shared" si="161"/>
        <v>0</v>
      </c>
      <c r="BV319" s="299">
        <f t="shared" si="162"/>
        <v>0</v>
      </c>
      <c r="BW319" s="44">
        <f t="shared" si="163"/>
        <v>0</v>
      </c>
      <c r="BX319" s="44">
        <f t="shared" si="164"/>
        <v>0</v>
      </c>
      <c r="BY319" s="11">
        <f t="shared" si="165"/>
        <v>0</v>
      </c>
      <c r="BZ319" s="14">
        <f t="shared" si="166"/>
        <v>9</v>
      </c>
      <c r="CA319" s="14">
        <f t="shared" si="167"/>
        <v>6</v>
      </c>
      <c r="CB319" s="525">
        <f t="shared" si="168"/>
        <v>0</v>
      </c>
      <c r="CC319" s="525">
        <f t="shared" si="169"/>
        <v>0</v>
      </c>
      <c r="CD319" s="312">
        <f t="shared" si="170"/>
        <v>9</v>
      </c>
      <c r="CE319" s="312">
        <f t="shared" si="171"/>
        <v>6</v>
      </c>
      <c r="CF319" s="313">
        <f t="shared" si="172"/>
        <v>15</v>
      </c>
      <c r="CG319" s="302"/>
    </row>
    <row r="320" spans="2:85" ht="14.25" x14ac:dyDescent="0.25">
      <c r="B320" s="9">
        <v>308</v>
      </c>
      <c r="C320" s="9" t="s">
        <v>268</v>
      </c>
      <c r="D320" s="37" t="s">
        <v>22</v>
      </c>
      <c r="E320" s="529">
        <v>20362887</v>
      </c>
      <c r="F320" s="527" t="s">
        <v>1182</v>
      </c>
      <c r="G320" s="9" t="s">
        <v>53</v>
      </c>
      <c r="H320" s="9"/>
      <c r="I320" s="9"/>
      <c r="J320" s="9"/>
      <c r="K320" s="9"/>
      <c r="L320" s="9"/>
      <c r="M320" s="9"/>
      <c r="N320" s="9">
        <v>0</v>
      </c>
      <c r="O320" s="9">
        <v>0</v>
      </c>
      <c r="P320" s="299">
        <f t="shared" si="190"/>
        <v>0</v>
      </c>
      <c r="Q320" s="299">
        <f t="shared" si="190"/>
        <v>0</v>
      </c>
      <c r="R320" s="300">
        <f t="shared" si="129"/>
        <v>0</v>
      </c>
      <c r="S320" s="9">
        <v>2</v>
      </c>
      <c r="T320" s="9">
        <v>3</v>
      </c>
      <c r="U320" s="289"/>
      <c r="V320" s="289"/>
      <c r="W320" s="289"/>
      <c r="X320" s="289"/>
      <c r="Y320" s="299">
        <f t="shared" si="191"/>
        <v>2</v>
      </c>
      <c r="Z320" s="299">
        <f t="shared" si="191"/>
        <v>3</v>
      </c>
      <c r="AA320" s="10">
        <f t="shared" si="131"/>
        <v>5</v>
      </c>
      <c r="AB320" s="44">
        <f t="shared" si="192"/>
        <v>2</v>
      </c>
      <c r="AC320" s="44">
        <f t="shared" si="192"/>
        <v>3</v>
      </c>
      <c r="AD320" s="11">
        <f t="shared" si="133"/>
        <v>5</v>
      </c>
      <c r="AE320" s="12">
        <f t="shared" si="173"/>
        <v>1</v>
      </c>
      <c r="AF320" s="12">
        <f t="shared" si="174"/>
        <v>1</v>
      </c>
      <c r="AG320" s="10">
        <f t="shared" si="126"/>
        <v>2</v>
      </c>
      <c r="AH320" s="12">
        <f t="shared" si="175"/>
        <v>1</v>
      </c>
      <c r="AI320" s="12">
        <f t="shared" si="176"/>
        <v>2</v>
      </c>
      <c r="AJ320" s="10">
        <f t="shared" si="148"/>
        <v>3</v>
      </c>
      <c r="AK320" s="44">
        <f t="shared" si="149"/>
        <v>2</v>
      </c>
      <c r="AL320" s="44">
        <f t="shared" si="150"/>
        <v>3</v>
      </c>
      <c r="AM320" s="11">
        <f t="shared" si="151"/>
        <v>5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f t="shared" si="177"/>
        <v>0</v>
      </c>
      <c r="AU320" s="13">
        <f t="shared" si="178"/>
        <v>0</v>
      </c>
      <c r="AV320" s="589">
        <v>0</v>
      </c>
      <c r="AW320" s="589">
        <v>0</v>
      </c>
      <c r="AX320" s="13">
        <f t="shared" si="179"/>
        <v>2</v>
      </c>
      <c r="AY320" s="13">
        <f t="shared" si="180"/>
        <v>3</v>
      </c>
      <c r="AZ320" s="13">
        <v>0</v>
      </c>
      <c r="BA320" s="13">
        <v>0</v>
      </c>
      <c r="BB320" s="13">
        <v>0</v>
      </c>
      <c r="BC320" s="13">
        <v>0</v>
      </c>
      <c r="BD320" s="310">
        <f t="shared" si="181"/>
        <v>0</v>
      </c>
      <c r="BE320" s="310">
        <f t="shared" si="182"/>
        <v>0</v>
      </c>
      <c r="BF320" s="10">
        <f t="shared" si="183"/>
        <v>0</v>
      </c>
      <c r="BG320" s="311">
        <f t="shared" si="184"/>
        <v>2</v>
      </c>
      <c r="BH320" s="311">
        <f t="shared" si="185"/>
        <v>3</v>
      </c>
      <c r="BI320" s="10">
        <f t="shared" si="186"/>
        <v>5</v>
      </c>
      <c r="BJ320" s="44">
        <f t="shared" si="187"/>
        <v>2</v>
      </c>
      <c r="BK320" s="44">
        <f t="shared" si="188"/>
        <v>3</v>
      </c>
      <c r="BL320" s="11">
        <f t="shared" si="189"/>
        <v>5</v>
      </c>
      <c r="BM320" s="13"/>
      <c r="BN320" s="13"/>
      <c r="BO320" s="13"/>
      <c r="BP320" s="13"/>
      <c r="BQ320" s="13"/>
      <c r="BR320" s="13"/>
      <c r="BS320" s="13"/>
      <c r="BT320" s="13"/>
      <c r="BU320" s="299">
        <f t="shared" si="161"/>
        <v>0</v>
      </c>
      <c r="BV320" s="299">
        <f t="shared" si="162"/>
        <v>0</v>
      </c>
      <c r="BW320" s="44">
        <f t="shared" si="163"/>
        <v>0</v>
      </c>
      <c r="BX320" s="44">
        <f t="shared" si="164"/>
        <v>0</v>
      </c>
      <c r="BY320" s="11">
        <f t="shared" si="165"/>
        <v>0</v>
      </c>
      <c r="BZ320" s="14">
        <f t="shared" si="166"/>
        <v>2</v>
      </c>
      <c r="CA320" s="14">
        <f t="shared" si="167"/>
        <v>3</v>
      </c>
      <c r="CB320" s="525">
        <f t="shared" si="168"/>
        <v>0</v>
      </c>
      <c r="CC320" s="525">
        <f t="shared" si="169"/>
        <v>0</v>
      </c>
      <c r="CD320" s="312">
        <f t="shared" si="170"/>
        <v>2</v>
      </c>
      <c r="CE320" s="312">
        <f t="shared" si="171"/>
        <v>3</v>
      </c>
      <c r="CF320" s="313">
        <f t="shared" si="172"/>
        <v>5</v>
      </c>
      <c r="CG320" s="302"/>
    </row>
    <row r="321" spans="2:85" ht="14.25" x14ac:dyDescent="0.25">
      <c r="B321" s="9">
        <v>309</v>
      </c>
      <c r="C321" s="9" t="s">
        <v>268</v>
      </c>
      <c r="D321" s="37" t="s">
        <v>23</v>
      </c>
      <c r="E321" s="529">
        <v>20362851</v>
      </c>
      <c r="F321" s="527" t="s">
        <v>1183</v>
      </c>
      <c r="G321" s="9" t="s">
        <v>53</v>
      </c>
      <c r="H321" s="9"/>
      <c r="I321" s="9"/>
      <c r="J321" s="9"/>
      <c r="K321" s="9"/>
      <c r="L321" s="9"/>
      <c r="M321" s="9"/>
      <c r="N321" s="9">
        <v>0</v>
      </c>
      <c r="O321" s="9">
        <v>0</v>
      </c>
      <c r="P321" s="299">
        <f t="shared" si="190"/>
        <v>0</v>
      </c>
      <c r="Q321" s="299">
        <f t="shared" si="190"/>
        <v>0</v>
      </c>
      <c r="R321" s="300">
        <f t="shared" si="129"/>
        <v>0</v>
      </c>
      <c r="S321" s="9">
        <v>10</v>
      </c>
      <c r="T321" s="9">
        <v>7</v>
      </c>
      <c r="U321" s="289"/>
      <c r="V321" s="289"/>
      <c r="W321" s="289"/>
      <c r="X321" s="289"/>
      <c r="Y321" s="299">
        <f t="shared" si="191"/>
        <v>10</v>
      </c>
      <c r="Z321" s="299">
        <f t="shared" si="191"/>
        <v>7</v>
      </c>
      <c r="AA321" s="10">
        <f t="shared" si="131"/>
        <v>17</v>
      </c>
      <c r="AB321" s="44">
        <f t="shared" si="192"/>
        <v>10</v>
      </c>
      <c r="AC321" s="44">
        <f t="shared" si="192"/>
        <v>7</v>
      </c>
      <c r="AD321" s="11">
        <f t="shared" si="133"/>
        <v>17</v>
      </c>
      <c r="AE321" s="12">
        <f t="shared" si="173"/>
        <v>4</v>
      </c>
      <c r="AF321" s="12">
        <f t="shared" si="174"/>
        <v>3</v>
      </c>
      <c r="AG321" s="10">
        <f t="shared" si="126"/>
        <v>7</v>
      </c>
      <c r="AH321" s="12">
        <f t="shared" si="175"/>
        <v>6</v>
      </c>
      <c r="AI321" s="12">
        <f t="shared" si="176"/>
        <v>4</v>
      </c>
      <c r="AJ321" s="10">
        <f t="shared" si="148"/>
        <v>10</v>
      </c>
      <c r="AK321" s="44">
        <f t="shared" si="149"/>
        <v>10</v>
      </c>
      <c r="AL321" s="44">
        <f t="shared" si="150"/>
        <v>7</v>
      </c>
      <c r="AM321" s="11">
        <f t="shared" si="151"/>
        <v>17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f t="shared" si="177"/>
        <v>0</v>
      </c>
      <c r="AU321" s="13">
        <f t="shared" si="178"/>
        <v>0</v>
      </c>
      <c r="AV321" s="589">
        <v>0</v>
      </c>
      <c r="AW321" s="589">
        <v>0</v>
      </c>
      <c r="AX321" s="13">
        <f t="shared" si="179"/>
        <v>10</v>
      </c>
      <c r="AY321" s="13">
        <f t="shared" si="180"/>
        <v>7</v>
      </c>
      <c r="AZ321" s="13">
        <v>0</v>
      </c>
      <c r="BA321" s="13">
        <v>0</v>
      </c>
      <c r="BB321" s="13">
        <v>0</v>
      </c>
      <c r="BC321" s="13">
        <v>0</v>
      </c>
      <c r="BD321" s="310">
        <f t="shared" si="181"/>
        <v>0</v>
      </c>
      <c r="BE321" s="310">
        <f t="shared" si="182"/>
        <v>0</v>
      </c>
      <c r="BF321" s="10">
        <f t="shared" si="183"/>
        <v>0</v>
      </c>
      <c r="BG321" s="311">
        <f t="shared" si="184"/>
        <v>10</v>
      </c>
      <c r="BH321" s="311">
        <f t="shared" si="185"/>
        <v>7</v>
      </c>
      <c r="BI321" s="10">
        <f t="shared" si="186"/>
        <v>17</v>
      </c>
      <c r="BJ321" s="44">
        <f t="shared" si="187"/>
        <v>10</v>
      </c>
      <c r="BK321" s="44">
        <f t="shared" si="188"/>
        <v>7</v>
      </c>
      <c r="BL321" s="11">
        <f t="shared" si="189"/>
        <v>17</v>
      </c>
      <c r="BM321" s="13"/>
      <c r="BN321" s="13"/>
      <c r="BO321" s="13"/>
      <c r="BP321" s="13"/>
      <c r="BQ321" s="13"/>
      <c r="BR321" s="13"/>
      <c r="BS321" s="13"/>
      <c r="BT321" s="13"/>
      <c r="BU321" s="299">
        <f t="shared" si="161"/>
        <v>0</v>
      </c>
      <c r="BV321" s="299">
        <f t="shared" si="162"/>
        <v>0</v>
      </c>
      <c r="BW321" s="44">
        <f t="shared" si="163"/>
        <v>0</v>
      </c>
      <c r="BX321" s="44">
        <f t="shared" si="164"/>
        <v>0</v>
      </c>
      <c r="BY321" s="11">
        <f t="shared" si="165"/>
        <v>0</v>
      </c>
      <c r="BZ321" s="14">
        <f t="shared" si="166"/>
        <v>10</v>
      </c>
      <c r="CA321" s="14">
        <f t="shared" si="167"/>
        <v>7</v>
      </c>
      <c r="CB321" s="525">
        <f t="shared" si="168"/>
        <v>0</v>
      </c>
      <c r="CC321" s="525">
        <f t="shared" si="169"/>
        <v>0</v>
      </c>
      <c r="CD321" s="312">
        <f t="shared" si="170"/>
        <v>10</v>
      </c>
      <c r="CE321" s="312">
        <f t="shared" si="171"/>
        <v>7</v>
      </c>
      <c r="CF321" s="313">
        <f t="shared" si="172"/>
        <v>17</v>
      </c>
      <c r="CG321" s="302"/>
    </row>
    <row r="322" spans="2:85" ht="14.25" x14ac:dyDescent="0.25">
      <c r="B322" s="9">
        <v>310</v>
      </c>
      <c r="C322" s="9" t="s">
        <v>268</v>
      </c>
      <c r="D322" s="37" t="s">
        <v>23</v>
      </c>
      <c r="E322" s="529">
        <v>20362850</v>
      </c>
      <c r="F322" s="527" t="s">
        <v>1184</v>
      </c>
      <c r="G322" s="9" t="s">
        <v>53</v>
      </c>
      <c r="H322" s="9"/>
      <c r="I322" s="9"/>
      <c r="J322" s="9"/>
      <c r="K322" s="9"/>
      <c r="L322" s="9"/>
      <c r="M322" s="9"/>
      <c r="N322" s="9">
        <v>0</v>
      </c>
      <c r="O322" s="9">
        <v>0</v>
      </c>
      <c r="P322" s="299">
        <f t="shared" si="190"/>
        <v>0</v>
      </c>
      <c r="Q322" s="299">
        <f t="shared" si="190"/>
        <v>0</v>
      </c>
      <c r="R322" s="300">
        <f t="shared" si="129"/>
        <v>0</v>
      </c>
      <c r="S322" s="9">
        <v>7</v>
      </c>
      <c r="T322" s="9">
        <v>8</v>
      </c>
      <c r="U322" s="289"/>
      <c r="V322" s="289"/>
      <c r="W322" s="289"/>
      <c r="X322" s="289"/>
      <c r="Y322" s="299">
        <f t="shared" si="191"/>
        <v>7</v>
      </c>
      <c r="Z322" s="299">
        <f t="shared" si="191"/>
        <v>8</v>
      </c>
      <c r="AA322" s="10">
        <f t="shared" si="131"/>
        <v>15</v>
      </c>
      <c r="AB322" s="44">
        <f t="shared" si="192"/>
        <v>7</v>
      </c>
      <c r="AC322" s="44">
        <f t="shared" si="192"/>
        <v>8</v>
      </c>
      <c r="AD322" s="11">
        <f t="shared" si="133"/>
        <v>15</v>
      </c>
      <c r="AE322" s="12">
        <f t="shared" si="173"/>
        <v>3</v>
      </c>
      <c r="AF322" s="12">
        <f t="shared" si="174"/>
        <v>4</v>
      </c>
      <c r="AG322" s="10">
        <f t="shared" si="126"/>
        <v>7</v>
      </c>
      <c r="AH322" s="12">
        <f t="shared" si="175"/>
        <v>4</v>
      </c>
      <c r="AI322" s="12">
        <f t="shared" si="176"/>
        <v>4</v>
      </c>
      <c r="AJ322" s="10">
        <f t="shared" si="148"/>
        <v>8</v>
      </c>
      <c r="AK322" s="44">
        <f t="shared" si="149"/>
        <v>7</v>
      </c>
      <c r="AL322" s="44">
        <f t="shared" si="150"/>
        <v>8</v>
      </c>
      <c r="AM322" s="11">
        <f t="shared" si="151"/>
        <v>15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f t="shared" si="177"/>
        <v>0</v>
      </c>
      <c r="AU322" s="13">
        <f t="shared" si="178"/>
        <v>0</v>
      </c>
      <c r="AV322" s="589">
        <v>0</v>
      </c>
      <c r="AW322" s="589">
        <v>0</v>
      </c>
      <c r="AX322" s="13">
        <f t="shared" si="179"/>
        <v>7</v>
      </c>
      <c r="AY322" s="13">
        <f t="shared" si="180"/>
        <v>8</v>
      </c>
      <c r="AZ322" s="13">
        <v>0</v>
      </c>
      <c r="BA322" s="13">
        <v>0</v>
      </c>
      <c r="BB322" s="13">
        <v>0</v>
      </c>
      <c r="BC322" s="13">
        <v>0</v>
      </c>
      <c r="BD322" s="310">
        <f t="shared" si="181"/>
        <v>0</v>
      </c>
      <c r="BE322" s="310">
        <f t="shared" si="182"/>
        <v>0</v>
      </c>
      <c r="BF322" s="10">
        <f t="shared" si="183"/>
        <v>0</v>
      </c>
      <c r="BG322" s="311">
        <f t="shared" si="184"/>
        <v>7</v>
      </c>
      <c r="BH322" s="311">
        <f t="shared" si="185"/>
        <v>8</v>
      </c>
      <c r="BI322" s="10">
        <f t="shared" si="186"/>
        <v>15</v>
      </c>
      <c r="BJ322" s="44">
        <f t="shared" si="187"/>
        <v>7</v>
      </c>
      <c r="BK322" s="44">
        <f t="shared" si="188"/>
        <v>8</v>
      </c>
      <c r="BL322" s="11">
        <f t="shared" si="189"/>
        <v>15</v>
      </c>
      <c r="BM322" s="13"/>
      <c r="BN322" s="13"/>
      <c r="BO322" s="13"/>
      <c r="BP322" s="13"/>
      <c r="BQ322" s="13"/>
      <c r="BR322" s="13"/>
      <c r="BS322" s="13"/>
      <c r="BT322" s="13"/>
      <c r="BU322" s="299">
        <f t="shared" si="161"/>
        <v>0</v>
      </c>
      <c r="BV322" s="299">
        <f t="shared" si="162"/>
        <v>0</v>
      </c>
      <c r="BW322" s="44">
        <f t="shared" si="163"/>
        <v>0</v>
      </c>
      <c r="BX322" s="44">
        <f t="shared" si="164"/>
        <v>0</v>
      </c>
      <c r="BY322" s="11">
        <f t="shared" si="165"/>
        <v>0</v>
      </c>
      <c r="BZ322" s="14">
        <f t="shared" si="166"/>
        <v>7</v>
      </c>
      <c r="CA322" s="14">
        <f t="shared" si="167"/>
        <v>8</v>
      </c>
      <c r="CB322" s="525">
        <f t="shared" si="168"/>
        <v>0</v>
      </c>
      <c r="CC322" s="525">
        <f t="shared" si="169"/>
        <v>0</v>
      </c>
      <c r="CD322" s="312">
        <f t="shared" si="170"/>
        <v>7</v>
      </c>
      <c r="CE322" s="312">
        <f t="shared" si="171"/>
        <v>8</v>
      </c>
      <c r="CF322" s="313">
        <f t="shared" si="172"/>
        <v>15</v>
      </c>
      <c r="CG322" s="302"/>
    </row>
    <row r="323" spans="2:85" ht="14.25" x14ac:dyDescent="0.25">
      <c r="B323" s="9">
        <v>311</v>
      </c>
      <c r="C323" s="9" t="s">
        <v>268</v>
      </c>
      <c r="D323" s="37" t="s">
        <v>24</v>
      </c>
      <c r="E323" s="529">
        <v>20362838</v>
      </c>
      <c r="F323" s="527" t="s">
        <v>1185</v>
      </c>
      <c r="G323" s="9" t="s">
        <v>53</v>
      </c>
      <c r="H323" s="9"/>
      <c r="I323" s="9"/>
      <c r="J323" s="9"/>
      <c r="K323" s="9"/>
      <c r="L323" s="9"/>
      <c r="M323" s="9"/>
      <c r="N323" s="9">
        <v>0</v>
      </c>
      <c r="O323" s="9">
        <v>0</v>
      </c>
      <c r="P323" s="299">
        <f t="shared" si="190"/>
        <v>0</v>
      </c>
      <c r="Q323" s="299">
        <f t="shared" si="190"/>
        <v>0</v>
      </c>
      <c r="R323" s="300">
        <f t="shared" si="129"/>
        <v>0</v>
      </c>
      <c r="S323" s="9">
        <v>5</v>
      </c>
      <c r="T323" s="9">
        <v>3</v>
      </c>
      <c r="U323" s="289"/>
      <c r="V323" s="289"/>
      <c r="W323" s="289"/>
      <c r="X323" s="289"/>
      <c r="Y323" s="299">
        <f t="shared" si="191"/>
        <v>5</v>
      </c>
      <c r="Z323" s="299">
        <f t="shared" si="191"/>
        <v>3</v>
      </c>
      <c r="AA323" s="10">
        <f t="shared" si="131"/>
        <v>8</v>
      </c>
      <c r="AB323" s="44">
        <f t="shared" si="192"/>
        <v>5</v>
      </c>
      <c r="AC323" s="44">
        <f t="shared" si="192"/>
        <v>3</v>
      </c>
      <c r="AD323" s="11">
        <f t="shared" si="133"/>
        <v>8</v>
      </c>
      <c r="AE323" s="12">
        <f t="shared" si="173"/>
        <v>2</v>
      </c>
      <c r="AF323" s="12">
        <f t="shared" si="174"/>
        <v>1</v>
      </c>
      <c r="AG323" s="10">
        <f t="shared" si="126"/>
        <v>3</v>
      </c>
      <c r="AH323" s="12">
        <f t="shared" si="175"/>
        <v>3</v>
      </c>
      <c r="AI323" s="12">
        <f t="shared" si="176"/>
        <v>2</v>
      </c>
      <c r="AJ323" s="10">
        <f t="shared" si="148"/>
        <v>5</v>
      </c>
      <c r="AK323" s="44">
        <f t="shared" si="149"/>
        <v>5</v>
      </c>
      <c r="AL323" s="44">
        <f t="shared" si="150"/>
        <v>3</v>
      </c>
      <c r="AM323" s="11">
        <f t="shared" si="151"/>
        <v>8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f t="shared" si="177"/>
        <v>0</v>
      </c>
      <c r="AU323" s="13">
        <f t="shared" si="178"/>
        <v>0</v>
      </c>
      <c r="AV323" s="589">
        <v>0</v>
      </c>
      <c r="AW323" s="589">
        <v>0</v>
      </c>
      <c r="AX323" s="13">
        <f t="shared" si="179"/>
        <v>5</v>
      </c>
      <c r="AY323" s="13">
        <f t="shared" si="180"/>
        <v>3</v>
      </c>
      <c r="AZ323" s="13">
        <v>0</v>
      </c>
      <c r="BA323" s="13">
        <v>0</v>
      </c>
      <c r="BB323" s="13">
        <v>0</v>
      </c>
      <c r="BC323" s="13">
        <v>0</v>
      </c>
      <c r="BD323" s="310">
        <f t="shared" si="181"/>
        <v>0</v>
      </c>
      <c r="BE323" s="310">
        <f t="shared" si="182"/>
        <v>0</v>
      </c>
      <c r="BF323" s="10">
        <f t="shared" si="183"/>
        <v>0</v>
      </c>
      <c r="BG323" s="311">
        <f t="shared" si="184"/>
        <v>5</v>
      </c>
      <c r="BH323" s="311">
        <f t="shared" si="185"/>
        <v>3</v>
      </c>
      <c r="BI323" s="10">
        <f t="shared" si="186"/>
        <v>8</v>
      </c>
      <c r="BJ323" s="44">
        <f t="shared" si="187"/>
        <v>5</v>
      </c>
      <c r="BK323" s="44">
        <f t="shared" si="188"/>
        <v>3</v>
      </c>
      <c r="BL323" s="11">
        <f t="shared" si="189"/>
        <v>8</v>
      </c>
      <c r="BM323" s="13"/>
      <c r="BN323" s="13"/>
      <c r="BO323" s="13"/>
      <c r="BP323" s="13"/>
      <c r="BQ323" s="13"/>
      <c r="BR323" s="13"/>
      <c r="BS323" s="13"/>
      <c r="BT323" s="13"/>
      <c r="BU323" s="299">
        <f t="shared" si="161"/>
        <v>0</v>
      </c>
      <c r="BV323" s="299">
        <f t="shared" si="162"/>
        <v>0</v>
      </c>
      <c r="BW323" s="44">
        <f t="shared" si="163"/>
        <v>0</v>
      </c>
      <c r="BX323" s="44">
        <f t="shared" si="164"/>
        <v>0</v>
      </c>
      <c r="BY323" s="11">
        <f t="shared" si="165"/>
        <v>0</v>
      </c>
      <c r="BZ323" s="14">
        <f t="shared" si="166"/>
        <v>5</v>
      </c>
      <c r="CA323" s="14">
        <f t="shared" si="167"/>
        <v>3</v>
      </c>
      <c r="CB323" s="525">
        <f t="shared" si="168"/>
        <v>0</v>
      </c>
      <c r="CC323" s="525">
        <f t="shared" si="169"/>
        <v>0</v>
      </c>
      <c r="CD323" s="312">
        <f t="shared" si="170"/>
        <v>5</v>
      </c>
      <c r="CE323" s="312">
        <f t="shared" si="171"/>
        <v>3</v>
      </c>
      <c r="CF323" s="313">
        <f t="shared" si="172"/>
        <v>8</v>
      </c>
      <c r="CG323" s="302"/>
    </row>
    <row r="324" spans="2:85" ht="14.25" x14ac:dyDescent="0.25">
      <c r="B324" s="9">
        <v>312</v>
      </c>
      <c r="C324" s="9" t="s">
        <v>268</v>
      </c>
      <c r="D324" s="37" t="s">
        <v>24</v>
      </c>
      <c r="E324" s="529">
        <v>20362839</v>
      </c>
      <c r="F324" s="527" t="s">
        <v>1186</v>
      </c>
      <c r="G324" s="9" t="s">
        <v>53</v>
      </c>
      <c r="H324" s="9"/>
      <c r="I324" s="9"/>
      <c r="J324" s="9"/>
      <c r="K324" s="9"/>
      <c r="L324" s="9"/>
      <c r="M324" s="9"/>
      <c r="N324" s="9">
        <v>0</v>
      </c>
      <c r="O324" s="9">
        <v>0</v>
      </c>
      <c r="P324" s="299">
        <f t="shared" si="190"/>
        <v>0</v>
      </c>
      <c r="Q324" s="299">
        <f t="shared" si="190"/>
        <v>0</v>
      </c>
      <c r="R324" s="300">
        <f t="shared" si="129"/>
        <v>0</v>
      </c>
      <c r="S324" s="9">
        <v>7</v>
      </c>
      <c r="T324" s="9">
        <v>4</v>
      </c>
      <c r="U324" s="289"/>
      <c r="V324" s="289"/>
      <c r="W324" s="289"/>
      <c r="X324" s="289"/>
      <c r="Y324" s="299">
        <f t="shared" si="191"/>
        <v>7</v>
      </c>
      <c r="Z324" s="299">
        <f t="shared" si="191"/>
        <v>4</v>
      </c>
      <c r="AA324" s="10">
        <f t="shared" si="131"/>
        <v>11</v>
      </c>
      <c r="AB324" s="44">
        <f t="shared" si="192"/>
        <v>7</v>
      </c>
      <c r="AC324" s="44">
        <f t="shared" si="192"/>
        <v>4</v>
      </c>
      <c r="AD324" s="11">
        <f t="shared" si="133"/>
        <v>11</v>
      </c>
      <c r="AE324" s="12">
        <f t="shared" si="173"/>
        <v>3</v>
      </c>
      <c r="AF324" s="12">
        <f t="shared" si="174"/>
        <v>2</v>
      </c>
      <c r="AG324" s="10">
        <f t="shared" si="126"/>
        <v>5</v>
      </c>
      <c r="AH324" s="12">
        <f t="shared" si="175"/>
        <v>4</v>
      </c>
      <c r="AI324" s="12">
        <f t="shared" si="176"/>
        <v>2</v>
      </c>
      <c r="AJ324" s="10">
        <f t="shared" si="148"/>
        <v>6</v>
      </c>
      <c r="AK324" s="44">
        <f t="shared" si="149"/>
        <v>7</v>
      </c>
      <c r="AL324" s="44">
        <f t="shared" si="150"/>
        <v>4</v>
      </c>
      <c r="AM324" s="11">
        <f t="shared" si="151"/>
        <v>11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f t="shared" si="177"/>
        <v>0</v>
      </c>
      <c r="AU324" s="13">
        <f t="shared" si="178"/>
        <v>0</v>
      </c>
      <c r="AV324" s="589">
        <v>0</v>
      </c>
      <c r="AW324" s="589">
        <v>0</v>
      </c>
      <c r="AX324" s="13">
        <f t="shared" si="179"/>
        <v>7</v>
      </c>
      <c r="AY324" s="13">
        <f t="shared" si="180"/>
        <v>4</v>
      </c>
      <c r="AZ324" s="13">
        <v>0</v>
      </c>
      <c r="BA324" s="13">
        <v>0</v>
      </c>
      <c r="BB324" s="13">
        <v>0</v>
      </c>
      <c r="BC324" s="13">
        <v>0</v>
      </c>
      <c r="BD324" s="310">
        <f t="shared" si="181"/>
        <v>0</v>
      </c>
      <c r="BE324" s="310">
        <f t="shared" si="182"/>
        <v>0</v>
      </c>
      <c r="BF324" s="10">
        <f t="shared" si="183"/>
        <v>0</v>
      </c>
      <c r="BG324" s="311">
        <f t="shared" si="184"/>
        <v>7</v>
      </c>
      <c r="BH324" s="311">
        <f t="shared" si="185"/>
        <v>4</v>
      </c>
      <c r="BI324" s="10">
        <f t="shared" si="186"/>
        <v>11</v>
      </c>
      <c r="BJ324" s="44">
        <f t="shared" si="187"/>
        <v>7</v>
      </c>
      <c r="BK324" s="44">
        <f t="shared" si="188"/>
        <v>4</v>
      </c>
      <c r="BL324" s="11">
        <f t="shared" si="189"/>
        <v>11</v>
      </c>
      <c r="BM324" s="13"/>
      <c r="BN324" s="13"/>
      <c r="BO324" s="13"/>
      <c r="BP324" s="13"/>
      <c r="BQ324" s="13"/>
      <c r="BR324" s="13"/>
      <c r="BS324" s="13"/>
      <c r="BT324" s="13"/>
      <c r="BU324" s="299">
        <f t="shared" si="161"/>
        <v>0</v>
      </c>
      <c r="BV324" s="299">
        <f t="shared" si="162"/>
        <v>0</v>
      </c>
      <c r="BW324" s="44">
        <f t="shared" si="163"/>
        <v>0</v>
      </c>
      <c r="BX324" s="44">
        <f t="shared" si="164"/>
        <v>0</v>
      </c>
      <c r="BY324" s="11">
        <f t="shared" si="165"/>
        <v>0</v>
      </c>
      <c r="BZ324" s="14">
        <f t="shared" si="166"/>
        <v>7</v>
      </c>
      <c r="CA324" s="14">
        <f t="shared" si="167"/>
        <v>4</v>
      </c>
      <c r="CB324" s="525">
        <f t="shared" si="168"/>
        <v>0</v>
      </c>
      <c r="CC324" s="525">
        <f t="shared" si="169"/>
        <v>0</v>
      </c>
      <c r="CD324" s="312">
        <f t="shared" si="170"/>
        <v>7</v>
      </c>
      <c r="CE324" s="312">
        <f t="shared" si="171"/>
        <v>4</v>
      </c>
      <c r="CF324" s="313">
        <f t="shared" si="172"/>
        <v>11</v>
      </c>
      <c r="CG324" s="302"/>
    </row>
    <row r="325" spans="2:85" ht="14.25" x14ac:dyDescent="0.25">
      <c r="B325" s="9">
        <v>313</v>
      </c>
      <c r="C325" s="9" t="s">
        <v>268</v>
      </c>
      <c r="D325" s="37" t="s">
        <v>24</v>
      </c>
      <c r="E325" s="529">
        <v>69788221</v>
      </c>
      <c r="F325" s="527" t="s">
        <v>1187</v>
      </c>
      <c r="G325" s="9" t="s">
        <v>53</v>
      </c>
      <c r="H325" s="9"/>
      <c r="I325" s="9"/>
      <c r="J325" s="9"/>
      <c r="K325" s="9"/>
      <c r="L325" s="9"/>
      <c r="M325" s="9"/>
      <c r="N325" s="9">
        <v>0</v>
      </c>
      <c r="O325" s="9">
        <v>0</v>
      </c>
      <c r="P325" s="299">
        <f t="shared" si="190"/>
        <v>0</v>
      </c>
      <c r="Q325" s="299">
        <f t="shared" si="190"/>
        <v>0</v>
      </c>
      <c r="R325" s="300">
        <f t="shared" si="129"/>
        <v>0</v>
      </c>
      <c r="S325" s="9">
        <v>6</v>
      </c>
      <c r="T325" s="9">
        <v>6</v>
      </c>
      <c r="U325" s="289"/>
      <c r="V325" s="289"/>
      <c r="W325" s="289"/>
      <c r="X325" s="289"/>
      <c r="Y325" s="299">
        <f t="shared" si="191"/>
        <v>6</v>
      </c>
      <c r="Z325" s="299">
        <f t="shared" si="191"/>
        <v>6</v>
      </c>
      <c r="AA325" s="10">
        <f t="shared" si="131"/>
        <v>12</v>
      </c>
      <c r="AB325" s="44">
        <f t="shared" si="192"/>
        <v>6</v>
      </c>
      <c r="AC325" s="44">
        <f t="shared" si="192"/>
        <v>6</v>
      </c>
      <c r="AD325" s="11">
        <f t="shared" si="133"/>
        <v>12</v>
      </c>
      <c r="AE325" s="12">
        <f t="shared" si="173"/>
        <v>3</v>
      </c>
      <c r="AF325" s="12">
        <f t="shared" si="174"/>
        <v>3</v>
      </c>
      <c r="AG325" s="10">
        <f t="shared" si="126"/>
        <v>6</v>
      </c>
      <c r="AH325" s="12">
        <f t="shared" si="175"/>
        <v>3</v>
      </c>
      <c r="AI325" s="12">
        <f t="shared" si="176"/>
        <v>3</v>
      </c>
      <c r="AJ325" s="10">
        <f t="shared" si="148"/>
        <v>6</v>
      </c>
      <c r="AK325" s="44">
        <f t="shared" si="149"/>
        <v>6</v>
      </c>
      <c r="AL325" s="44">
        <f t="shared" si="150"/>
        <v>6</v>
      </c>
      <c r="AM325" s="11">
        <f t="shared" si="151"/>
        <v>12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f t="shared" si="177"/>
        <v>0</v>
      </c>
      <c r="AU325" s="13">
        <f t="shared" si="178"/>
        <v>0</v>
      </c>
      <c r="AV325" s="589">
        <v>0</v>
      </c>
      <c r="AW325" s="589">
        <v>0</v>
      </c>
      <c r="AX325" s="13">
        <f t="shared" si="179"/>
        <v>6</v>
      </c>
      <c r="AY325" s="13">
        <f t="shared" si="180"/>
        <v>6</v>
      </c>
      <c r="AZ325" s="13">
        <v>0</v>
      </c>
      <c r="BA325" s="13">
        <v>0</v>
      </c>
      <c r="BB325" s="13">
        <v>0</v>
      </c>
      <c r="BC325" s="13">
        <v>0</v>
      </c>
      <c r="BD325" s="310">
        <f t="shared" si="181"/>
        <v>0</v>
      </c>
      <c r="BE325" s="310">
        <f t="shared" si="182"/>
        <v>0</v>
      </c>
      <c r="BF325" s="10">
        <f t="shared" si="183"/>
        <v>0</v>
      </c>
      <c r="BG325" s="311">
        <f t="shared" si="184"/>
        <v>6</v>
      </c>
      <c r="BH325" s="311">
        <f t="shared" si="185"/>
        <v>6</v>
      </c>
      <c r="BI325" s="10">
        <f t="shared" si="186"/>
        <v>12</v>
      </c>
      <c r="BJ325" s="44">
        <f t="shared" si="187"/>
        <v>6</v>
      </c>
      <c r="BK325" s="44">
        <f t="shared" si="188"/>
        <v>6</v>
      </c>
      <c r="BL325" s="11">
        <f t="shared" si="189"/>
        <v>12</v>
      </c>
      <c r="BM325" s="13"/>
      <c r="BN325" s="13"/>
      <c r="BO325" s="13"/>
      <c r="BP325" s="13"/>
      <c r="BQ325" s="13"/>
      <c r="BR325" s="13"/>
      <c r="BS325" s="13"/>
      <c r="BT325" s="13"/>
      <c r="BU325" s="299">
        <f t="shared" si="161"/>
        <v>0</v>
      </c>
      <c r="BV325" s="299">
        <f t="shared" si="162"/>
        <v>0</v>
      </c>
      <c r="BW325" s="44">
        <f t="shared" si="163"/>
        <v>0</v>
      </c>
      <c r="BX325" s="44">
        <f t="shared" si="164"/>
        <v>0</v>
      </c>
      <c r="BY325" s="11">
        <f t="shared" si="165"/>
        <v>0</v>
      </c>
      <c r="BZ325" s="14">
        <f t="shared" si="166"/>
        <v>6</v>
      </c>
      <c r="CA325" s="14">
        <f t="shared" si="167"/>
        <v>6</v>
      </c>
      <c r="CB325" s="525">
        <f t="shared" si="168"/>
        <v>0</v>
      </c>
      <c r="CC325" s="525">
        <f t="shared" si="169"/>
        <v>0</v>
      </c>
      <c r="CD325" s="312">
        <f t="shared" si="170"/>
        <v>6</v>
      </c>
      <c r="CE325" s="312">
        <f t="shared" si="171"/>
        <v>6</v>
      </c>
      <c r="CF325" s="313">
        <f t="shared" si="172"/>
        <v>12</v>
      </c>
      <c r="CG325" s="302"/>
    </row>
    <row r="326" spans="2:85" ht="14.25" x14ac:dyDescent="0.25">
      <c r="B326" s="9">
        <v>314</v>
      </c>
      <c r="C326" s="9" t="s">
        <v>268</v>
      </c>
      <c r="D326" s="37" t="s">
        <v>24</v>
      </c>
      <c r="E326" s="529">
        <v>20362835</v>
      </c>
      <c r="F326" s="527" t="s">
        <v>1188</v>
      </c>
      <c r="G326" s="9" t="s">
        <v>53</v>
      </c>
      <c r="H326" s="9"/>
      <c r="I326" s="9"/>
      <c r="J326" s="9"/>
      <c r="K326" s="9"/>
      <c r="L326" s="9"/>
      <c r="M326" s="9"/>
      <c r="N326" s="9">
        <v>0</v>
      </c>
      <c r="O326" s="9">
        <v>0</v>
      </c>
      <c r="P326" s="299">
        <f t="shared" si="190"/>
        <v>0</v>
      </c>
      <c r="Q326" s="299">
        <f t="shared" si="190"/>
        <v>0</v>
      </c>
      <c r="R326" s="300">
        <f t="shared" si="129"/>
        <v>0</v>
      </c>
      <c r="S326" s="9">
        <v>9</v>
      </c>
      <c r="T326" s="9">
        <v>10</v>
      </c>
      <c r="U326" s="289"/>
      <c r="V326" s="289"/>
      <c r="W326" s="289"/>
      <c r="X326" s="289"/>
      <c r="Y326" s="299">
        <f t="shared" si="191"/>
        <v>9</v>
      </c>
      <c r="Z326" s="299">
        <f t="shared" si="191"/>
        <v>10</v>
      </c>
      <c r="AA326" s="10">
        <f t="shared" si="131"/>
        <v>19</v>
      </c>
      <c r="AB326" s="44">
        <f t="shared" si="192"/>
        <v>9</v>
      </c>
      <c r="AC326" s="44">
        <f t="shared" si="192"/>
        <v>10</v>
      </c>
      <c r="AD326" s="11">
        <f t="shared" si="133"/>
        <v>19</v>
      </c>
      <c r="AE326" s="12">
        <f t="shared" si="173"/>
        <v>4</v>
      </c>
      <c r="AF326" s="12">
        <f t="shared" si="174"/>
        <v>4</v>
      </c>
      <c r="AG326" s="10">
        <f t="shared" si="126"/>
        <v>8</v>
      </c>
      <c r="AH326" s="12">
        <f t="shared" si="175"/>
        <v>5</v>
      </c>
      <c r="AI326" s="12">
        <f t="shared" si="176"/>
        <v>6</v>
      </c>
      <c r="AJ326" s="10">
        <f t="shared" si="148"/>
        <v>11</v>
      </c>
      <c r="AK326" s="44">
        <f t="shared" si="149"/>
        <v>9</v>
      </c>
      <c r="AL326" s="44">
        <f t="shared" si="150"/>
        <v>10</v>
      </c>
      <c r="AM326" s="11">
        <f t="shared" si="151"/>
        <v>19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f t="shared" si="177"/>
        <v>0</v>
      </c>
      <c r="AU326" s="13">
        <f t="shared" si="178"/>
        <v>0</v>
      </c>
      <c r="AV326" s="589">
        <v>0</v>
      </c>
      <c r="AW326" s="589">
        <v>0</v>
      </c>
      <c r="AX326" s="13">
        <f t="shared" si="179"/>
        <v>9</v>
      </c>
      <c r="AY326" s="13">
        <f t="shared" si="180"/>
        <v>10</v>
      </c>
      <c r="AZ326" s="13">
        <v>0</v>
      </c>
      <c r="BA326" s="13">
        <v>0</v>
      </c>
      <c r="BB326" s="13">
        <v>0</v>
      </c>
      <c r="BC326" s="13">
        <v>0</v>
      </c>
      <c r="BD326" s="310">
        <f t="shared" si="181"/>
        <v>0</v>
      </c>
      <c r="BE326" s="310">
        <f t="shared" si="182"/>
        <v>0</v>
      </c>
      <c r="BF326" s="10">
        <f t="shared" si="183"/>
        <v>0</v>
      </c>
      <c r="BG326" s="311">
        <f t="shared" si="184"/>
        <v>9</v>
      </c>
      <c r="BH326" s="311">
        <f t="shared" si="185"/>
        <v>10</v>
      </c>
      <c r="BI326" s="10">
        <f t="shared" si="186"/>
        <v>19</v>
      </c>
      <c r="BJ326" s="44">
        <f t="shared" si="187"/>
        <v>9</v>
      </c>
      <c r="BK326" s="44">
        <f t="shared" si="188"/>
        <v>10</v>
      </c>
      <c r="BL326" s="11">
        <f t="shared" si="189"/>
        <v>19</v>
      </c>
      <c r="BM326" s="13"/>
      <c r="BN326" s="13"/>
      <c r="BO326" s="13"/>
      <c r="BP326" s="13"/>
      <c r="BQ326" s="13"/>
      <c r="BR326" s="13"/>
      <c r="BS326" s="13"/>
      <c r="BT326" s="13"/>
      <c r="BU326" s="299">
        <f t="shared" si="161"/>
        <v>0</v>
      </c>
      <c r="BV326" s="299">
        <f t="shared" si="162"/>
        <v>0</v>
      </c>
      <c r="BW326" s="44">
        <f t="shared" si="163"/>
        <v>0</v>
      </c>
      <c r="BX326" s="44">
        <f t="shared" si="164"/>
        <v>0</v>
      </c>
      <c r="BY326" s="11">
        <f t="shared" si="165"/>
        <v>0</v>
      </c>
      <c r="BZ326" s="14">
        <f t="shared" si="166"/>
        <v>9</v>
      </c>
      <c r="CA326" s="14">
        <f t="shared" si="167"/>
        <v>10</v>
      </c>
      <c r="CB326" s="525">
        <f t="shared" si="168"/>
        <v>0</v>
      </c>
      <c r="CC326" s="525">
        <f t="shared" si="169"/>
        <v>0</v>
      </c>
      <c r="CD326" s="312">
        <f t="shared" si="170"/>
        <v>9</v>
      </c>
      <c r="CE326" s="312">
        <f t="shared" si="171"/>
        <v>10</v>
      </c>
      <c r="CF326" s="313">
        <f t="shared" si="172"/>
        <v>19</v>
      </c>
      <c r="CG326" s="302"/>
    </row>
    <row r="327" spans="2:85" ht="14.25" x14ac:dyDescent="0.25">
      <c r="B327" s="9">
        <v>315</v>
      </c>
      <c r="C327" s="9" t="s">
        <v>268</v>
      </c>
      <c r="D327" s="37" t="s">
        <v>24</v>
      </c>
      <c r="E327" s="529">
        <v>20362837</v>
      </c>
      <c r="F327" s="527" t="s">
        <v>1189</v>
      </c>
      <c r="G327" s="9" t="s">
        <v>53</v>
      </c>
      <c r="H327" s="9"/>
      <c r="I327" s="9"/>
      <c r="J327" s="9"/>
      <c r="K327" s="9"/>
      <c r="L327" s="9"/>
      <c r="M327" s="9"/>
      <c r="N327" s="9">
        <v>2</v>
      </c>
      <c r="O327" s="9">
        <v>1</v>
      </c>
      <c r="P327" s="299">
        <f t="shared" si="190"/>
        <v>2</v>
      </c>
      <c r="Q327" s="299">
        <f t="shared" si="190"/>
        <v>1</v>
      </c>
      <c r="R327" s="300">
        <f t="shared" si="129"/>
        <v>3</v>
      </c>
      <c r="S327" s="9">
        <v>9</v>
      </c>
      <c r="T327" s="9">
        <v>5</v>
      </c>
      <c r="U327" s="289"/>
      <c r="V327" s="289"/>
      <c r="W327" s="289"/>
      <c r="X327" s="289"/>
      <c r="Y327" s="299">
        <f t="shared" si="191"/>
        <v>9</v>
      </c>
      <c r="Z327" s="299">
        <f t="shared" si="191"/>
        <v>5</v>
      </c>
      <c r="AA327" s="10">
        <f t="shared" si="131"/>
        <v>14</v>
      </c>
      <c r="AB327" s="44">
        <f t="shared" si="192"/>
        <v>11</v>
      </c>
      <c r="AC327" s="44">
        <f t="shared" si="192"/>
        <v>6</v>
      </c>
      <c r="AD327" s="11">
        <f t="shared" si="133"/>
        <v>17</v>
      </c>
      <c r="AE327" s="12">
        <f t="shared" si="173"/>
        <v>5</v>
      </c>
      <c r="AF327" s="12">
        <f t="shared" si="174"/>
        <v>3</v>
      </c>
      <c r="AG327" s="10">
        <f t="shared" si="126"/>
        <v>8</v>
      </c>
      <c r="AH327" s="12">
        <f t="shared" si="175"/>
        <v>6</v>
      </c>
      <c r="AI327" s="12">
        <f t="shared" si="176"/>
        <v>3</v>
      </c>
      <c r="AJ327" s="10">
        <f t="shared" si="148"/>
        <v>9</v>
      </c>
      <c r="AK327" s="44">
        <f t="shared" si="149"/>
        <v>11</v>
      </c>
      <c r="AL327" s="44">
        <f t="shared" si="150"/>
        <v>6</v>
      </c>
      <c r="AM327" s="11">
        <f t="shared" si="151"/>
        <v>17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f t="shared" si="177"/>
        <v>1</v>
      </c>
      <c r="AU327" s="13">
        <f t="shared" si="178"/>
        <v>0</v>
      </c>
      <c r="AV327" s="589">
        <v>0</v>
      </c>
      <c r="AW327" s="589">
        <v>0</v>
      </c>
      <c r="AX327" s="13">
        <f t="shared" si="179"/>
        <v>10</v>
      </c>
      <c r="AY327" s="13">
        <f t="shared" si="180"/>
        <v>6</v>
      </c>
      <c r="AZ327" s="13">
        <v>0</v>
      </c>
      <c r="BA327" s="13">
        <v>0</v>
      </c>
      <c r="BB327" s="13">
        <v>0</v>
      </c>
      <c r="BC327" s="13">
        <v>0</v>
      </c>
      <c r="BD327" s="310">
        <f t="shared" si="181"/>
        <v>1</v>
      </c>
      <c r="BE327" s="310">
        <f t="shared" si="182"/>
        <v>0</v>
      </c>
      <c r="BF327" s="10">
        <f t="shared" si="183"/>
        <v>1</v>
      </c>
      <c r="BG327" s="311">
        <f t="shared" si="184"/>
        <v>10</v>
      </c>
      <c r="BH327" s="311">
        <f t="shared" si="185"/>
        <v>6</v>
      </c>
      <c r="BI327" s="10">
        <f t="shared" si="186"/>
        <v>16</v>
      </c>
      <c r="BJ327" s="44">
        <f t="shared" si="187"/>
        <v>11</v>
      </c>
      <c r="BK327" s="44">
        <f t="shared" si="188"/>
        <v>6</v>
      </c>
      <c r="BL327" s="11">
        <f t="shared" si="189"/>
        <v>17</v>
      </c>
      <c r="BM327" s="13"/>
      <c r="BN327" s="13"/>
      <c r="BO327" s="13"/>
      <c r="BP327" s="13"/>
      <c r="BQ327" s="13"/>
      <c r="BR327" s="13"/>
      <c r="BS327" s="13"/>
      <c r="BT327" s="13"/>
      <c r="BU327" s="299">
        <f t="shared" si="161"/>
        <v>0</v>
      </c>
      <c r="BV327" s="299">
        <f t="shared" si="162"/>
        <v>0</v>
      </c>
      <c r="BW327" s="44">
        <f t="shared" si="163"/>
        <v>0</v>
      </c>
      <c r="BX327" s="44">
        <f t="shared" si="164"/>
        <v>0</v>
      </c>
      <c r="BY327" s="11">
        <f t="shared" si="165"/>
        <v>0</v>
      </c>
      <c r="BZ327" s="14">
        <f t="shared" si="166"/>
        <v>11</v>
      </c>
      <c r="CA327" s="14">
        <f t="shared" si="167"/>
        <v>6</v>
      </c>
      <c r="CB327" s="525">
        <f t="shared" si="168"/>
        <v>0</v>
      </c>
      <c r="CC327" s="525">
        <f t="shared" si="169"/>
        <v>0</v>
      </c>
      <c r="CD327" s="312">
        <f t="shared" si="170"/>
        <v>11</v>
      </c>
      <c r="CE327" s="312">
        <f t="shared" si="171"/>
        <v>6</v>
      </c>
      <c r="CF327" s="313">
        <f t="shared" si="172"/>
        <v>17</v>
      </c>
      <c r="CG327" s="302"/>
    </row>
    <row r="328" spans="2:85" ht="14.25" x14ac:dyDescent="0.25">
      <c r="B328" s="9">
        <v>316</v>
      </c>
      <c r="C328" s="9" t="s">
        <v>268</v>
      </c>
      <c r="D328" s="37" t="s">
        <v>24</v>
      </c>
      <c r="E328" s="529">
        <v>20362836</v>
      </c>
      <c r="F328" s="527" t="s">
        <v>1190</v>
      </c>
      <c r="G328" s="9" t="s">
        <v>53</v>
      </c>
      <c r="H328" s="9"/>
      <c r="I328" s="9"/>
      <c r="J328" s="9"/>
      <c r="K328" s="9"/>
      <c r="L328" s="9"/>
      <c r="M328" s="9"/>
      <c r="N328" s="9">
        <v>0</v>
      </c>
      <c r="O328" s="9">
        <v>1</v>
      </c>
      <c r="P328" s="299">
        <f t="shared" si="190"/>
        <v>0</v>
      </c>
      <c r="Q328" s="299">
        <f t="shared" si="190"/>
        <v>1</v>
      </c>
      <c r="R328" s="300">
        <f t="shared" si="129"/>
        <v>1</v>
      </c>
      <c r="S328" s="9">
        <v>11</v>
      </c>
      <c r="T328" s="9">
        <v>6</v>
      </c>
      <c r="U328" s="289"/>
      <c r="V328" s="289"/>
      <c r="W328" s="289"/>
      <c r="X328" s="289"/>
      <c r="Y328" s="299">
        <f t="shared" si="191"/>
        <v>11</v>
      </c>
      <c r="Z328" s="299">
        <f t="shared" si="191"/>
        <v>6</v>
      </c>
      <c r="AA328" s="10">
        <f t="shared" si="131"/>
        <v>17</v>
      </c>
      <c r="AB328" s="44">
        <f t="shared" si="192"/>
        <v>11</v>
      </c>
      <c r="AC328" s="44">
        <f t="shared" si="192"/>
        <v>7</v>
      </c>
      <c r="AD328" s="11">
        <f t="shared" si="133"/>
        <v>18</v>
      </c>
      <c r="AE328" s="12">
        <f t="shared" si="173"/>
        <v>5</v>
      </c>
      <c r="AF328" s="12">
        <f t="shared" si="174"/>
        <v>3</v>
      </c>
      <c r="AG328" s="10">
        <f t="shared" si="126"/>
        <v>8</v>
      </c>
      <c r="AH328" s="12">
        <f t="shared" si="175"/>
        <v>6</v>
      </c>
      <c r="AI328" s="12">
        <f t="shared" si="176"/>
        <v>4</v>
      </c>
      <c r="AJ328" s="10">
        <f t="shared" si="148"/>
        <v>10</v>
      </c>
      <c r="AK328" s="44">
        <f t="shared" si="149"/>
        <v>11</v>
      </c>
      <c r="AL328" s="44">
        <f t="shared" si="150"/>
        <v>7</v>
      </c>
      <c r="AM328" s="11">
        <f t="shared" si="151"/>
        <v>18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f t="shared" si="177"/>
        <v>1</v>
      </c>
      <c r="AU328" s="13">
        <f t="shared" si="178"/>
        <v>0</v>
      </c>
      <c r="AV328" s="589">
        <v>0</v>
      </c>
      <c r="AW328" s="589">
        <v>0</v>
      </c>
      <c r="AX328" s="13">
        <f t="shared" si="179"/>
        <v>10</v>
      </c>
      <c r="AY328" s="13">
        <f t="shared" si="180"/>
        <v>7</v>
      </c>
      <c r="AZ328" s="13">
        <v>0</v>
      </c>
      <c r="BA328" s="13">
        <v>0</v>
      </c>
      <c r="BB328" s="13">
        <v>0</v>
      </c>
      <c r="BC328" s="13">
        <v>0</v>
      </c>
      <c r="BD328" s="310">
        <f t="shared" si="181"/>
        <v>1</v>
      </c>
      <c r="BE328" s="310">
        <f t="shared" si="182"/>
        <v>0</v>
      </c>
      <c r="BF328" s="10">
        <f t="shared" si="183"/>
        <v>1</v>
      </c>
      <c r="BG328" s="311">
        <f t="shared" si="184"/>
        <v>10</v>
      </c>
      <c r="BH328" s="311">
        <f t="shared" si="185"/>
        <v>7</v>
      </c>
      <c r="BI328" s="10">
        <f t="shared" si="186"/>
        <v>17</v>
      </c>
      <c r="BJ328" s="44">
        <f t="shared" si="187"/>
        <v>11</v>
      </c>
      <c r="BK328" s="44">
        <f t="shared" si="188"/>
        <v>7</v>
      </c>
      <c r="BL328" s="11">
        <f t="shared" si="189"/>
        <v>18</v>
      </c>
      <c r="BM328" s="13"/>
      <c r="BN328" s="13"/>
      <c r="BO328" s="13"/>
      <c r="BP328" s="13"/>
      <c r="BQ328" s="13"/>
      <c r="BR328" s="13"/>
      <c r="BS328" s="13"/>
      <c r="BT328" s="13"/>
      <c r="BU328" s="299">
        <f t="shared" si="161"/>
        <v>0</v>
      </c>
      <c r="BV328" s="299">
        <f t="shared" si="162"/>
        <v>0</v>
      </c>
      <c r="BW328" s="44">
        <f t="shared" si="163"/>
        <v>0</v>
      </c>
      <c r="BX328" s="44">
        <f t="shared" si="164"/>
        <v>0</v>
      </c>
      <c r="BY328" s="11">
        <f t="shared" si="165"/>
        <v>0</v>
      </c>
      <c r="BZ328" s="14">
        <f t="shared" si="166"/>
        <v>11</v>
      </c>
      <c r="CA328" s="14">
        <f t="shared" si="167"/>
        <v>7</v>
      </c>
      <c r="CB328" s="525">
        <f t="shared" si="168"/>
        <v>0</v>
      </c>
      <c r="CC328" s="525">
        <f t="shared" si="169"/>
        <v>0</v>
      </c>
      <c r="CD328" s="312">
        <f t="shared" si="170"/>
        <v>11</v>
      </c>
      <c r="CE328" s="312">
        <f t="shared" si="171"/>
        <v>7</v>
      </c>
      <c r="CF328" s="313">
        <f t="shared" si="172"/>
        <v>18</v>
      </c>
      <c r="CG328" s="302"/>
    </row>
    <row r="329" spans="2:85" ht="14.25" x14ac:dyDescent="0.25">
      <c r="B329" s="9">
        <v>317</v>
      </c>
      <c r="C329" s="9" t="s">
        <v>268</v>
      </c>
      <c r="D329" s="37" t="s">
        <v>25</v>
      </c>
      <c r="E329" s="529">
        <v>60728099</v>
      </c>
      <c r="F329" s="527" t="s">
        <v>1191</v>
      </c>
      <c r="G329" s="9" t="s">
        <v>53</v>
      </c>
      <c r="H329" s="9"/>
      <c r="I329" s="9"/>
      <c r="J329" s="9"/>
      <c r="K329" s="9"/>
      <c r="L329" s="9"/>
      <c r="M329" s="9"/>
      <c r="N329" s="9">
        <v>0</v>
      </c>
      <c r="O329" s="9">
        <v>0</v>
      </c>
      <c r="P329" s="299">
        <f t="shared" si="190"/>
        <v>0</v>
      </c>
      <c r="Q329" s="299">
        <f t="shared" si="190"/>
        <v>0</v>
      </c>
      <c r="R329" s="300">
        <f t="shared" si="129"/>
        <v>0</v>
      </c>
      <c r="S329" s="9">
        <v>5</v>
      </c>
      <c r="T329" s="9">
        <v>8</v>
      </c>
      <c r="U329" s="289"/>
      <c r="V329" s="289"/>
      <c r="W329" s="289"/>
      <c r="X329" s="289"/>
      <c r="Y329" s="299">
        <f t="shared" si="191"/>
        <v>5</v>
      </c>
      <c r="Z329" s="299">
        <f t="shared" si="191"/>
        <v>8</v>
      </c>
      <c r="AA329" s="10">
        <f t="shared" si="131"/>
        <v>13</v>
      </c>
      <c r="AB329" s="44">
        <f t="shared" si="192"/>
        <v>5</v>
      </c>
      <c r="AC329" s="44">
        <f t="shared" si="192"/>
        <v>8</v>
      </c>
      <c r="AD329" s="11">
        <f t="shared" si="133"/>
        <v>13</v>
      </c>
      <c r="AE329" s="12">
        <f t="shared" si="173"/>
        <v>2</v>
      </c>
      <c r="AF329" s="12">
        <f t="shared" si="174"/>
        <v>4</v>
      </c>
      <c r="AG329" s="10">
        <f t="shared" si="126"/>
        <v>6</v>
      </c>
      <c r="AH329" s="12">
        <f t="shared" si="175"/>
        <v>3</v>
      </c>
      <c r="AI329" s="12">
        <f t="shared" si="176"/>
        <v>4</v>
      </c>
      <c r="AJ329" s="10">
        <f t="shared" si="148"/>
        <v>7</v>
      </c>
      <c r="AK329" s="44">
        <f t="shared" si="149"/>
        <v>5</v>
      </c>
      <c r="AL329" s="44">
        <f t="shared" si="150"/>
        <v>8</v>
      </c>
      <c r="AM329" s="11">
        <f t="shared" si="151"/>
        <v>13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f t="shared" si="177"/>
        <v>0</v>
      </c>
      <c r="AU329" s="13">
        <f t="shared" si="178"/>
        <v>0</v>
      </c>
      <c r="AV329" s="589">
        <v>0</v>
      </c>
      <c r="AW329" s="589">
        <v>0</v>
      </c>
      <c r="AX329" s="13">
        <f t="shared" si="179"/>
        <v>5</v>
      </c>
      <c r="AY329" s="13">
        <f t="shared" si="180"/>
        <v>8</v>
      </c>
      <c r="AZ329" s="13">
        <v>0</v>
      </c>
      <c r="BA329" s="13">
        <v>0</v>
      </c>
      <c r="BB329" s="13">
        <v>0</v>
      </c>
      <c r="BC329" s="13">
        <v>0</v>
      </c>
      <c r="BD329" s="310">
        <f t="shared" si="181"/>
        <v>0</v>
      </c>
      <c r="BE329" s="310">
        <f t="shared" si="182"/>
        <v>0</v>
      </c>
      <c r="BF329" s="10">
        <f t="shared" si="183"/>
        <v>0</v>
      </c>
      <c r="BG329" s="311">
        <f t="shared" si="184"/>
        <v>5</v>
      </c>
      <c r="BH329" s="311">
        <f t="shared" si="185"/>
        <v>8</v>
      </c>
      <c r="BI329" s="10">
        <f t="shared" si="186"/>
        <v>13</v>
      </c>
      <c r="BJ329" s="44">
        <f t="shared" si="187"/>
        <v>5</v>
      </c>
      <c r="BK329" s="44">
        <f t="shared" si="188"/>
        <v>8</v>
      </c>
      <c r="BL329" s="11">
        <f t="shared" si="189"/>
        <v>13</v>
      </c>
      <c r="BM329" s="13"/>
      <c r="BN329" s="13"/>
      <c r="BO329" s="13"/>
      <c r="BP329" s="13"/>
      <c r="BQ329" s="13"/>
      <c r="BR329" s="13"/>
      <c r="BS329" s="13"/>
      <c r="BT329" s="13"/>
      <c r="BU329" s="299">
        <f t="shared" si="161"/>
        <v>0</v>
      </c>
      <c r="BV329" s="299">
        <f t="shared" si="162"/>
        <v>0</v>
      </c>
      <c r="BW329" s="44">
        <f t="shared" si="163"/>
        <v>0</v>
      </c>
      <c r="BX329" s="44">
        <f t="shared" si="164"/>
        <v>0</v>
      </c>
      <c r="BY329" s="11">
        <f t="shared" si="165"/>
        <v>0</v>
      </c>
      <c r="BZ329" s="14">
        <f t="shared" si="166"/>
        <v>5</v>
      </c>
      <c r="CA329" s="14">
        <f t="shared" si="167"/>
        <v>8</v>
      </c>
      <c r="CB329" s="525">
        <f t="shared" si="168"/>
        <v>0</v>
      </c>
      <c r="CC329" s="525">
        <f t="shared" si="169"/>
        <v>0</v>
      </c>
      <c r="CD329" s="312">
        <f t="shared" si="170"/>
        <v>5</v>
      </c>
      <c r="CE329" s="312">
        <f t="shared" si="171"/>
        <v>8</v>
      </c>
      <c r="CF329" s="313">
        <f t="shared" si="172"/>
        <v>13</v>
      </c>
      <c r="CG329" s="302"/>
    </row>
    <row r="330" spans="2:85" ht="14.25" x14ac:dyDescent="0.25">
      <c r="B330" s="9">
        <v>318</v>
      </c>
      <c r="C330" s="9" t="s">
        <v>268</v>
      </c>
      <c r="D330" s="37" t="s">
        <v>25</v>
      </c>
      <c r="E330" s="529">
        <v>20362840</v>
      </c>
      <c r="F330" s="527" t="s">
        <v>1192</v>
      </c>
      <c r="G330" s="9" t="s">
        <v>53</v>
      </c>
      <c r="H330" s="9"/>
      <c r="I330" s="9"/>
      <c r="J330" s="9"/>
      <c r="K330" s="9"/>
      <c r="L330" s="9"/>
      <c r="M330" s="9"/>
      <c r="N330" s="9">
        <v>5</v>
      </c>
      <c r="O330" s="9">
        <v>4</v>
      </c>
      <c r="P330" s="299">
        <f t="shared" si="190"/>
        <v>5</v>
      </c>
      <c r="Q330" s="299">
        <f t="shared" si="190"/>
        <v>4</v>
      </c>
      <c r="R330" s="300">
        <f t="shared" si="129"/>
        <v>9</v>
      </c>
      <c r="S330" s="9">
        <v>5</v>
      </c>
      <c r="T330" s="9">
        <v>6</v>
      </c>
      <c r="U330" s="289"/>
      <c r="V330" s="289"/>
      <c r="W330" s="289"/>
      <c r="X330" s="289"/>
      <c r="Y330" s="299">
        <f t="shared" si="191"/>
        <v>5</v>
      </c>
      <c r="Z330" s="299">
        <f t="shared" si="191"/>
        <v>6</v>
      </c>
      <c r="AA330" s="10">
        <f t="shared" si="131"/>
        <v>11</v>
      </c>
      <c r="AB330" s="44">
        <f t="shared" si="192"/>
        <v>10</v>
      </c>
      <c r="AC330" s="44">
        <f t="shared" si="192"/>
        <v>10</v>
      </c>
      <c r="AD330" s="11">
        <f t="shared" si="133"/>
        <v>20</v>
      </c>
      <c r="AE330" s="12">
        <f t="shared" si="173"/>
        <v>4</v>
      </c>
      <c r="AF330" s="12">
        <f t="shared" si="174"/>
        <v>4</v>
      </c>
      <c r="AG330" s="10">
        <f t="shared" si="126"/>
        <v>8</v>
      </c>
      <c r="AH330" s="12">
        <f t="shared" si="175"/>
        <v>6</v>
      </c>
      <c r="AI330" s="12">
        <f t="shared" si="176"/>
        <v>6</v>
      </c>
      <c r="AJ330" s="10">
        <f t="shared" si="148"/>
        <v>12</v>
      </c>
      <c r="AK330" s="44">
        <f t="shared" si="149"/>
        <v>10</v>
      </c>
      <c r="AL330" s="44">
        <f t="shared" si="150"/>
        <v>10</v>
      </c>
      <c r="AM330" s="11">
        <f t="shared" si="151"/>
        <v>20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f t="shared" si="177"/>
        <v>0</v>
      </c>
      <c r="AU330" s="13">
        <f t="shared" si="178"/>
        <v>0</v>
      </c>
      <c r="AV330" s="589">
        <v>0</v>
      </c>
      <c r="AW330" s="589">
        <v>0</v>
      </c>
      <c r="AX330" s="13">
        <f t="shared" si="179"/>
        <v>10</v>
      </c>
      <c r="AY330" s="13">
        <f t="shared" si="180"/>
        <v>10</v>
      </c>
      <c r="AZ330" s="13">
        <v>0</v>
      </c>
      <c r="BA330" s="13">
        <v>0</v>
      </c>
      <c r="BB330" s="13">
        <v>0</v>
      </c>
      <c r="BC330" s="13">
        <v>0</v>
      </c>
      <c r="BD330" s="310">
        <f t="shared" si="181"/>
        <v>0</v>
      </c>
      <c r="BE330" s="310">
        <f t="shared" si="182"/>
        <v>0</v>
      </c>
      <c r="BF330" s="10">
        <f t="shared" si="183"/>
        <v>0</v>
      </c>
      <c r="BG330" s="311">
        <f t="shared" si="184"/>
        <v>10</v>
      </c>
      <c r="BH330" s="311">
        <f t="shared" si="185"/>
        <v>10</v>
      </c>
      <c r="BI330" s="10">
        <f t="shared" si="186"/>
        <v>20</v>
      </c>
      <c r="BJ330" s="44">
        <f t="shared" si="187"/>
        <v>10</v>
      </c>
      <c r="BK330" s="44">
        <f t="shared" si="188"/>
        <v>10</v>
      </c>
      <c r="BL330" s="11">
        <f t="shared" si="189"/>
        <v>20</v>
      </c>
      <c r="BM330" s="13"/>
      <c r="BN330" s="13"/>
      <c r="BO330" s="13"/>
      <c r="BP330" s="13"/>
      <c r="BQ330" s="13"/>
      <c r="BR330" s="13"/>
      <c r="BS330" s="13"/>
      <c r="BT330" s="13"/>
      <c r="BU330" s="299">
        <f t="shared" si="161"/>
        <v>0</v>
      </c>
      <c r="BV330" s="299">
        <f t="shared" si="162"/>
        <v>0</v>
      </c>
      <c r="BW330" s="44">
        <f t="shared" si="163"/>
        <v>0</v>
      </c>
      <c r="BX330" s="44">
        <f t="shared" si="164"/>
        <v>0</v>
      </c>
      <c r="BY330" s="11">
        <f t="shared" si="165"/>
        <v>0</v>
      </c>
      <c r="BZ330" s="14">
        <f t="shared" si="166"/>
        <v>10</v>
      </c>
      <c r="CA330" s="14">
        <f t="shared" si="167"/>
        <v>10</v>
      </c>
      <c r="CB330" s="525">
        <f t="shared" si="168"/>
        <v>0</v>
      </c>
      <c r="CC330" s="525">
        <f t="shared" si="169"/>
        <v>0</v>
      </c>
      <c r="CD330" s="312">
        <f t="shared" si="170"/>
        <v>10</v>
      </c>
      <c r="CE330" s="312">
        <f t="shared" si="171"/>
        <v>10</v>
      </c>
      <c r="CF330" s="313">
        <f t="shared" si="172"/>
        <v>20</v>
      </c>
      <c r="CG330" s="302"/>
    </row>
    <row r="331" spans="2:85" ht="14.25" x14ac:dyDescent="0.25">
      <c r="B331" s="9">
        <v>319</v>
      </c>
      <c r="C331" s="9" t="s">
        <v>268</v>
      </c>
      <c r="D331" s="37" t="s">
        <v>26</v>
      </c>
      <c r="E331" s="529">
        <v>20362896</v>
      </c>
      <c r="F331" s="527" t="s">
        <v>1193</v>
      </c>
      <c r="G331" s="9" t="s">
        <v>53</v>
      </c>
      <c r="H331" s="9"/>
      <c r="I331" s="9"/>
      <c r="J331" s="9"/>
      <c r="K331" s="9"/>
      <c r="L331" s="9"/>
      <c r="M331" s="9"/>
      <c r="N331" s="9">
        <v>0</v>
      </c>
      <c r="O331" s="9">
        <v>0</v>
      </c>
      <c r="P331" s="299">
        <f t="shared" si="190"/>
        <v>0</v>
      </c>
      <c r="Q331" s="299">
        <f t="shared" si="190"/>
        <v>0</v>
      </c>
      <c r="R331" s="300">
        <f t="shared" si="129"/>
        <v>0</v>
      </c>
      <c r="S331" s="9">
        <v>12</v>
      </c>
      <c r="T331" s="9">
        <v>7</v>
      </c>
      <c r="U331" s="289"/>
      <c r="V331" s="289"/>
      <c r="W331" s="289"/>
      <c r="X331" s="289"/>
      <c r="Y331" s="299">
        <f t="shared" si="191"/>
        <v>12</v>
      </c>
      <c r="Z331" s="299">
        <f t="shared" si="191"/>
        <v>7</v>
      </c>
      <c r="AA331" s="10">
        <f t="shared" si="131"/>
        <v>19</v>
      </c>
      <c r="AB331" s="44">
        <f t="shared" si="192"/>
        <v>12</v>
      </c>
      <c r="AC331" s="44">
        <f t="shared" si="192"/>
        <v>7</v>
      </c>
      <c r="AD331" s="11">
        <f t="shared" si="133"/>
        <v>19</v>
      </c>
      <c r="AE331" s="12">
        <f t="shared" si="173"/>
        <v>6</v>
      </c>
      <c r="AF331" s="12">
        <f t="shared" si="174"/>
        <v>3</v>
      </c>
      <c r="AG331" s="10">
        <f t="shared" si="126"/>
        <v>9</v>
      </c>
      <c r="AH331" s="12">
        <f t="shared" si="175"/>
        <v>6</v>
      </c>
      <c r="AI331" s="12">
        <f t="shared" si="176"/>
        <v>4</v>
      </c>
      <c r="AJ331" s="10">
        <f t="shared" si="148"/>
        <v>10</v>
      </c>
      <c r="AK331" s="44">
        <f t="shared" si="149"/>
        <v>12</v>
      </c>
      <c r="AL331" s="44">
        <f t="shared" si="150"/>
        <v>7</v>
      </c>
      <c r="AM331" s="11">
        <f t="shared" si="151"/>
        <v>19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f t="shared" si="177"/>
        <v>1</v>
      </c>
      <c r="AU331" s="13">
        <f t="shared" si="178"/>
        <v>0</v>
      </c>
      <c r="AV331" s="589">
        <v>0</v>
      </c>
      <c r="AW331" s="589">
        <v>0</v>
      </c>
      <c r="AX331" s="13">
        <f t="shared" si="179"/>
        <v>11</v>
      </c>
      <c r="AY331" s="13">
        <f t="shared" si="180"/>
        <v>7</v>
      </c>
      <c r="AZ331" s="13">
        <v>0</v>
      </c>
      <c r="BA331" s="13">
        <v>0</v>
      </c>
      <c r="BB331" s="13">
        <v>0</v>
      </c>
      <c r="BC331" s="13">
        <v>0</v>
      </c>
      <c r="BD331" s="310">
        <f t="shared" si="181"/>
        <v>1</v>
      </c>
      <c r="BE331" s="310">
        <f t="shared" si="182"/>
        <v>0</v>
      </c>
      <c r="BF331" s="10">
        <f t="shared" si="183"/>
        <v>1</v>
      </c>
      <c r="BG331" s="311">
        <f t="shared" si="184"/>
        <v>11</v>
      </c>
      <c r="BH331" s="311">
        <f t="shared" si="185"/>
        <v>7</v>
      </c>
      <c r="BI331" s="10">
        <f t="shared" si="186"/>
        <v>18</v>
      </c>
      <c r="BJ331" s="44">
        <f t="shared" si="187"/>
        <v>12</v>
      </c>
      <c r="BK331" s="44">
        <f t="shared" si="188"/>
        <v>7</v>
      </c>
      <c r="BL331" s="11">
        <f t="shared" si="189"/>
        <v>19</v>
      </c>
      <c r="BM331" s="13"/>
      <c r="BN331" s="13"/>
      <c r="BO331" s="13"/>
      <c r="BP331" s="13"/>
      <c r="BQ331" s="13"/>
      <c r="BR331" s="13"/>
      <c r="BS331" s="13"/>
      <c r="BT331" s="13"/>
      <c r="BU331" s="299">
        <f t="shared" si="161"/>
        <v>0</v>
      </c>
      <c r="BV331" s="299">
        <f t="shared" si="162"/>
        <v>0</v>
      </c>
      <c r="BW331" s="44">
        <f t="shared" si="163"/>
        <v>0</v>
      </c>
      <c r="BX331" s="44">
        <f t="shared" si="164"/>
        <v>0</v>
      </c>
      <c r="BY331" s="11">
        <f t="shared" si="165"/>
        <v>0</v>
      </c>
      <c r="BZ331" s="14">
        <f t="shared" si="166"/>
        <v>12</v>
      </c>
      <c r="CA331" s="14">
        <f t="shared" si="167"/>
        <v>7</v>
      </c>
      <c r="CB331" s="525">
        <f t="shared" si="168"/>
        <v>0</v>
      </c>
      <c r="CC331" s="525">
        <f t="shared" si="169"/>
        <v>0</v>
      </c>
      <c r="CD331" s="312">
        <f t="shared" si="170"/>
        <v>12</v>
      </c>
      <c r="CE331" s="312">
        <f t="shared" si="171"/>
        <v>7</v>
      </c>
      <c r="CF331" s="313">
        <f t="shared" si="172"/>
        <v>19</v>
      </c>
      <c r="CG331" s="302"/>
    </row>
    <row r="332" spans="2:85" ht="14.25" x14ac:dyDescent="0.25">
      <c r="B332" s="9">
        <v>320</v>
      </c>
      <c r="C332" s="9" t="s">
        <v>268</v>
      </c>
      <c r="D332" s="37" t="s">
        <v>26</v>
      </c>
      <c r="E332" s="529">
        <v>69941710</v>
      </c>
      <c r="F332" s="527" t="s">
        <v>1195</v>
      </c>
      <c r="G332" s="9" t="s">
        <v>53</v>
      </c>
      <c r="H332" s="9"/>
      <c r="I332" s="9"/>
      <c r="J332" s="9"/>
      <c r="K332" s="9"/>
      <c r="L332" s="9"/>
      <c r="M332" s="9"/>
      <c r="N332" s="9">
        <v>0</v>
      </c>
      <c r="O332" s="9">
        <v>0</v>
      </c>
      <c r="P332" s="299">
        <f t="shared" si="190"/>
        <v>0</v>
      </c>
      <c r="Q332" s="299">
        <f t="shared" si="190"/>
        <v>0</v>
      </c>
      <c r="R332" s="300">
        <f t="shared" si="129"/>
        <v>0</v>
      </c>
      <c r="S332" s="9">
        <v>8</v>
      </c>
      <c r="T332" s="9">
        <v>4</v>
      </c>
      <c r="U332" s="289"/>
      <c r="V332" s="289"/>
      <c r="W332" s="289"/>
      <c r="X332" s="289"/>
      <c r="Y332" s="299">
        <f t="shared" si="191"/>
        <v>8</v>
      </c>
      <c r="Z332" s="299">
        <f t="shared" si="191"/>
        <v>4</v>
      </c>
      <c r="AA332" s="10">
        <f t="shared" si="131"/>
        <v>12</v>
      </c>
      <c r="AB332" s="44">
        <f t="shared" si="192"/>
        <v>8</v>
      </c>
      <c r="AC332" s="44">
        <f t="shared" si="192"/>
        <v>4</v>
      </c>
      <c r="AD332" s="11">
        <f t="shared" si="133"/>
        <v>12</v>
      </c>
      <c r="AE332" s="12">
        <f t="shared" si="173"/>
        <v>4</v>
      </c>
      <c r="AF332" s="12">
        <f t="shared" si="174"/>
        <v>2</v>
      </c>
      <c r="AG332" s="10">
        <f t="shared" si="126"/>
        <v>6</v>
      </c>
      <c r="AH332" s="12">
        <f t="shared" si="175"/>
        <v>4</v>
      </c>
      <c r="AI332" s="12">
        <f t="shared" si="176"/>
        <v>2</v>
      </c>
      <c r="AJ332" s="10">
        <f t="shared" si="148"/>
        <v>6</v>
      </c>
      <c r="AK332" s="44">
        <f t="shared" si="149"/>
        <v>8</v>
      </c>
      <c r="AL332" s="44">
        <f t="shared" si="150"/>
        <v>4</v>
      </c>
      <c r="AM332" s="11">
        <f t="shared" si="151"/>
        <v>12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f t="shared" si="177"/>
        <v>0</v>
      </c>
      <c r="AU332" s="13">
        <f t="shared" si="178"/>
        <v>0</v>
      </c>
      <c r="AV332" s="589">
        <v>0</v>
      </c>
      <c r="AW332" s="589">
        <v>0</v>
      </c>
      <c r="AX332" s="13">
        <f t="shared" si="179"/>
        <v>8</v>
      </c>
      <c r="AY332" s="13">
        <f t="shared" si="180"/>
        <v>4</v>
      </c>
      <c r="AZ332" s="13">
        <v>0</v>
      </c>
      <c r="BA332" s="13">
        <v>0</v>
      </c>
      <c r="BB332" s="13">
        <v>0</v>
      </c>
      <c r="BC332" s="13">
        <v>0</v>
      </c>
      <c r="BD332" s="310">
        <f t="shared" si="181"/>
        <v>0</v>
      </c>
      <c r="BE332" s="310">
        <f t="shared" si="182"/>
        <v>0</v>
      </c>
      <c r="BF332" s="10">
        <f t="shared" si="183"/>
        <v>0</v>
      </c>
      <c r="BG332" s="311">
        <f t="shared" si="184"/>
        <v>8</v>
      </c>
      <c r="BH332" s="311">
        <f t="shared" si="185"/>
        <v>4</v>
      </c>
      <c r="BI332" s="10">
        <f t="shared" si="186"/>
        <v>12</v>
      </c>
      <c r="BJ332" s="44">
        <f t="shared" si="187"/>
        <v>8</v>
      </c>
      <c r="BK332" s="44">
        <f t="shared" si="188"/>
        <v>4</v>
      </c>
      <c r="BL332" s="11">
        <f t="shared" si="189"/>
        <v>12</v>
      </c>
      <c r="BM332" s="13"/>
      <c r="BN332" s="13"/>
      <c r="BO332" s="13"/>
      <c r="BP332" s="13"/>
      <c r="BQ332" s="13"/>
      <c r="BR332" s="13"/>
      <c r="BS332" s="13"/>
      <c r="BT332" s="13"/>
      <c r="BU332" s="299">
        <f t="shared" si="161"/>
        <v>0</v>
      </c>
      <c r="BV332" s="299">
        <f t="shared" si="162"/>
        <v>0</v>
      </c>
      <c r="BW332" s="44">
        <f t="shared" si="163"/>
        <v>0</v>
      </c>
      <c r="BX332" s="44">
        <f t="shared" si="164"/>
        <v>0</v>
      </c>
      <c r="BY332" s="11">
        <f t="shared" si="165"/>
        <v>0</v>
      </c>
      <c r="BZ332" s="14">
        <f t="shared" si="166"/>
        <v>8</v>
      </c>
      <c r="CA332" s="14">
        <f t="shared" si="167"/>
        <v>4</v>
      </c>
      <c r="CB332" s="525">
        <f t="shared" si="168"/>
        <v>0</v>
      </c>
      <c r="CC332" s="525">
        <f t="shared" si="169"/>
        <v>0</v>
      </c>
      <c r="CD332" s="312">
        <f t="shared" si="170"/>
        <v>8</v>
      </c>
      <c r="CE332" s="312">
        <f t="shared" si="171"/>
        <v>4</v>
      </c>
      <c r="CF332" s="313">
        <f t="shared" si="172"/>
        <v>12</v>
      </c>
      <c r="CG332" s="302"/>
    </row>
    <row r="333" spans="2:85" ht="14.25" x14ac:dyDescent="0.25">
      <c r="B333" s="9">
        <v>321</v>
      </c>
      <c r="C333" s="9" t="s">
        <v>268</v>
      </c>
      <c r="D333" s="37" t="s">
        <v>26</v>
      </c>
      <c r="E333" s="529">
        <v>20362897</v>
      </c>
      <c r="F333" s="527" t="s">
        <v>1194</v>
      </c>
      <c r="G333" s="9" t="s">
        <v>53</v>
      </c>
      <c r="H333" s="9"/>
      <c r="I333" s="9"/>
      <c r="J333" s="9"/>
      <c r="K333" s="9"/>
      <c r="L333" s="9"/>
      <c r="M333" s="9"/>
      <c r="N333" s="9">
        <v>0</v>
      </c>
      <c r="O333" s="9">
        <v>0</v>
      </c>
      <c r="P333" s="299">
        <f t="shared" si="190"/>
        <v>0</v>
      </c>
      <c r="Q333" s="299">
        <f t="shared" si="190"/>
        <v>0</v>
      </c>
      <c r="R333" s="300">
        <f t="shared" si="129"/>
        <v>0</v>
      </c>
      <c r="S333" s="9">
        <v>13</v>
      </c>
      <c r="T333" s="9">
        <v>10</v>
      </c>
      <c r="U333" s="289"/>
      <c r="V333" s="289"/>
      <c r="W333" s="289"/>
      <c r="X333" s="289"/>
      <c r="Y333" s="299">
        <f t="shared" si="191"/>
        <v>13</v>
      </c>
      <c r="Z333" s="299">
        <f t="shared" si="191"/>
        <v>10</v>
      </c>
      <c r="AA333" s="10">
        <f t="shared" si="131"/>
        <v>23</v>
      </c>
      <c r="AB333" s="44">
        <f t="shared" si="192"/>
        <v>13</v>
      </c>
      <c r="AC333" s="44">
        <f t="shared" si="192"/>
        <v>10</v>
      </c>
      <c r="AD333" s="11">
        <f t="shared" si="133"/>
        <v>23</v>
      </c>
      <c r="AE333" s="12">
        <f t="shared" si="173"/>
        <v>6</v>
      </c>
      <c r="AF333" s="12">
        <f t="shared" si="174"/>
        <v>4</v>
      </c>
      <c r="AG333" s="10">
        <f t="shared" si="126"/>
        <v>10</v>
      </c>
      <c r="AH333" s="12">
        <f t="shared" si="175"/>
        <v>7</v>
      </c>
      <c r="AI333" s="12">
        <f t="shared" si="176"/>
        <v>6</v>
      </c>
      <c r="AJ333" s="10">
        <f t="shared" si="148"/>
        <v>13</v>
      </c>
      <c r="AK333" s="44">
        <f t="shared" si="149"/>
        <v>13</v>
      </c>
      <c r="AL333" s="44">
        <f t="shared" si="150"/>
        <v>10</v>
      </c>
      <c r="AM333" s="11">
        <f t="shared" si="151"/>
        <v>23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f t="shared" si="177"/>
        <v>1</v>
      </c>
      <c r="AU333" s="13">
        <f t="shared" si="178"/>
        <v>0</v>
      </c>
      <c r="AV333" s="589">
        <v>0</v>
      </c>
      <c r="AW333" s="589">
        <v>0</v>
      </c>
      <c r="AX333" s="13">
        <f t="shared" si="179"/>
        <v>12</v>
      </c>
      <c r="AY333" s="13">
        <f t="shared" si="180"/>
        <v>10</v>
      </c>
      <c r="AZ333" s="13">
        <v>0</v>
      </c>
      <c r="BA333" s="13">
        <v>0</v>
      </c>
      <c r="BB333" s="13">
        <v>0</v>
      </c>
      <c r="BC333" s="13">
        <v>0</v>
      </c>
      <c r="BD333" s="310">
        <f t="shared" si="181"/>
        <v>1</v>
      </c>
      <c r="BE333" s="310">
        <f t="shared" si="182"/>
        <v>0</v>
      </c>
      <c r="BF333" s="10">
        <f t="shared" si="183"/>
        <v>1</v>
      </c>
      <c r="BG333" s="311">
        <f t="shared" si="184"/>
        <v>12</v>
      </c>
      <c r="BH333" s="311">
        <f t="shared" si="185"/>
        <v>10</v>
      </c>
      <c r="BI333" s="10">
        <f t="shared" si="186"/>
        <v>22</v>
      </c>
      <c r="BJ333" s="44">
        <f t="shared" si="187"/>
        <v>13</v>
      </c>
      <c r="BK333" s="44">
        <f t="shared" si="188"/>
        <v>10</v>
      </c>
      <c r="BL333" s="11">
        <f t="shared" si="189"/>
        <v>23</v>
      </c>
      <c r="BM333" s="13"/>
      <c r="BN333" s="13"/>
      <c r="BO333" s="13"/>
      <c r="BP333" s="13"/>
      <c r="BQ333" s="13"/>
      <c r="BR333" s="13"/>
      <c r="BS333" s="13"/>
      <c r="BT333" s="13"/>
      <c r="BU333" s="299">
        <f t="shared" si="161"/>
        <v>0</v>
      </c>
      <c r="BV333" s="299">
        <f t="shared" si="162"/>
        <v>0</v>
      </c>
      <c r="BW333" s="44">
        <f t="shared" si="163"/>
        <v>0</v>
      </c>
      <c r="BX333" s="44">
        <f t="shared" si="164"/>
        <v>0</v>
      </c>
      <c r="BY333" s="11">
        <f t="shared" si="165"/>
        <v>0</v>
      </c>
      <c r="BZ333" s="14">
        <f t="shared" si="166"/>
        <v>13</v>
      </c>
      <c r="CA333" s="14">
        <f t="shared" si="167"/>
        <v>10</v>
      </c>
      <c r="CB333" s="525">
        <f t="shared" si="168"/>
        <v>0</v>
      </c>
      <c r="CC333" s="525">
        <f t="shared" si="169"/>
        <v>0</v>
      </c>
      <c r="CD333" s="312">
        <f t="shared" si="170"/>
        <v>13</v>
      </c>
      <c r="CE333" s="312">
        <f t="shared" si="171"/>
        <v>10</v>
      </c>
      <c r="CF333" s="313">
        <f t="shared" si="172"/>
        <v>23</v>
      </c>
      <c r="CG333" s="302"/>
    </row>
    <row r="334" spans="2:85" ht="14.25" x14ac:dyDescent="0.25">
      <c r="B334" s="9">
        <v>322</v>
      </c>
      <c r="C334" s="9" t="s">
        <v>268</v>
      </c>
      <c r="D334" s="37" t="s">
        <v>27</v>
      </c>
      <c r="E334" s="529">
        <v>20362841</v>
      </c>
      <c r="F334" s="527" t="s">
        <v>1196</v>
      </c>
      <c r="G334" s="9" t="s">
        <v>53</v>
      </c>
      <c r="H334" s="9"/>
      <c r="I334" s="9"/>
      <c r="J334" s="9"/>
      <c r="K334" s="9"/>
      <c r="L334" s="9"/>
      <c r="M334" s="9"/>
      <c r="N334" s="9">
        <v>0</v>
      </c>
      <c r="O334" s="9">
        <v>0</v>
      </c>
      <c r="P334" s="299">
        <f t="shared" si="190"/>
        <v>0</v>
      </c>
      <c r="Q334" s="299">
        <f t="shared" si="190"/>
        <v>0</v>
      </c>
      <c r="R334" s="300">
        <f t="shared" si="129"/>
        <v>0</v>
      </c>
      <c r="S334" s="9">
        <v>6</v>
      </c>
      <c r="T334" s="9">
        <v>6</v>
      </c>
      <c r="U334" s="289"/>
      <c r="V334" s="289"/>
      <c r="W334" s="289"/>
      <c r="X334" s="289"/>
      <c r="Y334" s="299">
        <f t="shared" si="191"/>
        <v>6</v>
      </c>
      <c r="Z334" s="299">
        <f t="shared" si="191"/>
        <v>6</v>
      </c>
      <c r="AA334" s="10">
        <f t="shared" si="131"/>
        <v>12</v>
      </c>
      <c r="AB334" s="44">
        <f t="shared" si="192"/>
        <v>6</v>
      </c>
      <c r="AC334" s="44">
        <f t="shared" si="192"/>
        <v>6</v>
      </c>
      <c r="AD334" s="11">
        <f t="shared" si="133"/>
        <v>12</v>
      </c>
      <c r="AE334" s="12">
        <f t="shared" si="173"/>
        <v>3</v>
      </c>
      <c r="AF334" s="12">
        <f t="shared" si="174"/>
        <v>3</v>
      </c>
      <c r="AG334" s="10">
        <f t="shared" ref="AG334:AG358" si="193">SUM(AE334:AF334)</f>
        <v>6</v>
      </c>
      <c r="AH334" s="12">
        <f t="shared" si="175"/>
        <v>3</v>
      </c>
      <c r="AI334" s="12">
        <f t="shared" si="176"/>
        <v>3</v>
      </c>
      <c r="AJ334" s="10">
        <f t="shared" si="148"/>
        <v>6</v>
      </c>
      <c r="AK334" s="44">
        <f t="shared" si="149"/>
        <v>6</v>
      </c>
      <c r="AL334" s="44">
        <f t="shared" si="150"/>
        <v>6</v>
      </c>
      <c r="AM334" s="11">
        <f t="shared" si="151"/>
        <v>12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f t="shared" si="177"/>
        <v>0</v>
      </c>
      <c r="AU334" s="13">
        <f t="shared" si="178"/>
        <v>0</v>
      </c>
      <c r="AV334" s="589">
        <v>0</v>
      </c>
      <c r="AW334" s="589">
        <v>0</v>
      </c>
      <c r="AX334" s="13">
        <f t="shared" si="179"/>
        <v>6</v>
      </c>
      <c r="AY334" s="13">
        <f t="shared" si="180"/>
        <v>6</v>
      </c>
      <c r="AZ334" s="13">
        <v>0</v>
      </c>
      <c r="BA334" s="13">
        <v>0</v>
      </c>
      <c r="BB334" s="13">
        <v>0</v>
      </c>
      <c r="BC334" s="13">
        <v>0</v>
      </c>
      <c r="BD334" s="310">
        <f t="shared" si="181"/>
        <v>0</v>
      </c>
      <c r="BE334" s="310">
        <f t="shared" si="182"/>
        <v>0</v>
      </c>
      <c r="BF334" s="10">
        <f t="shared" si="183"/>
        <v>0</v>
      </c>
      <c r="BG334" s="311">
        <f t="shared" si="184"/>
        <v>6</v>
      </c>
      <c r="BH334" s="311">
        <f t="shared" si="185"/>
        <v>6</v>
      </c>
      <c r="BI334" s="10">
        <f t="shared" si="186"/>
        <v>12</v>
      </c>
      <c r="BJ334" s="44">
        <f t="shared" si="187"/>
        <v>6</v>
      </c>
      <c r="BK334" s="44">
        <f t="shared" si="188"/>
        <v>6</v>
      </c>
      <c r="BL334" s="11">
        <f t="shared" si="189"/>
        <v>12</v>
      </c>
      <c r="BM334" s="13"/>
      <c r="BN334" s="13"/>
      <c r="BO334" s="13"/>
      <c r="BP334" s="13"/>
      <c r="BQ334" s="13"/>
      <c r="BR334" s="13"/>
      <c r="BS334" s="13"/>
      <c r="BT334" s="13"/>
      <c r="BU334" s="299">
        <f t="shared" si="161"/>
        <v>0</v>
      </c>
      <c r="BV334" s="299">
        <f t="shared" si="162"/>
        <v>0</v>
      </c>
      <c r="BW334" s="44">
        <f t="shared" si="163"/>
        <v>0</v>
      </c>
      <c r="BX334" s="44">
        <f t="shared" si="164"/>
        <v>0</v>
      </c>
      <c r="BY334" s="11">
        <f t="shared" si="165"/>
        <v>0</v>
      </c>
      <c r="BZ334" s="14">
        <f t="shared" si="166"/>
        <v>6</v>
      </c>
      <c r="CA334" s="14">
        <f t="shared" si="167"/>
        <v>6</v>
      </c>
      <c r="CB334" s="525">
        <f t="shared" si="168"/>
        <v>0</v>
      </c>
      <c r="CC334" s="525">
        <f t="shared" si="169"/>
        <v>0</v>
      </c>
      <c r="CD334" s="312">
        <f t="shared" si="170"/>
        <v>6</v>
      </c>
      <c r="CE334" s="312">
        <f t="shared" si="171"/>
        <v>6</v>
      </c>
      <c r="CF334" s="313">
        <f t="shared" si="172"/>
        <v>12</v>
      </c>
      <c r="CG334" s="302"/>
    </row>
    <row r="335" spans="2:85" ht="14.25" x14ac:dyDescent="0.25">
      <c r="B335" s="9">
        <v>323</v>
      </c>
      <c r="C335" s="9" t="s">
        <v>268</v>
      </c>
      <c r="D335" s="37" t="s">
        <v>27</v>
      </c>
      <c r="E335" s="529">
        <v>69941714</v>
      </c>
      <c r="F335" s="527" t="s">
        <v>1198</v>
      </c>
      <c r="G335" s="9" t="s">
        <v>53</v>
      </c>
      <c r="H335" s="9"/>
      <c r="I335" s="9"/>
      <c r="J335" s="9"/>
      <c r="K335" s="9"/>
      <c r="L335" s="9"/>
      <c r="M335" s="9"/>
      <c r="N335" s="9">
        <v>0</v>
      </c>
      <c r="O335" s="9">
        <v>0</v>
      </c>
      <c r="P335" s="299">
        <f t="shared" si="190"/>
        <v>0</v>
      </c>
      <c r="Q335" s="299">
        <f t="shared" si="190"/>
        <v>0</v>
      </c>
      <c r="R335" s="300">
        <f t="shared" ref="R335:R355" si="194">SUM(P335:Q335)</f>
        <v>0</v>
      </c>
      <c r="S335" s="9">
        <v>5</v>
      </c>
      <c r="T335" s="9">
        <v>3</v>
      </c>
      <c r="U335" s="289"/>
      <c r="V335" s="289"/>
      <c r="W335" s="289"/>
      <c r="X335" s="289"/>
      <c r="Y335" s="299">
        <f t="shared" si="191"/>
        <v>5</v>
      </c>
      <c r="Z335" s="299">
        <f t="shared" si="191"/>
        <v>3</v>
      </c>
      <c r="AA335" s="10">
        <f t="shared" ref="AA335:AA358" si="195">SUM(Y335:Z335)</f>
        <v>8</v>
      </c>
      <c r="AB335" s="44">
        <f t="shared" si="192"/>
        <v>5</v>
      </c>
      <c r="AC335" s="44">
        <f t="shared" si="192"/>
        <v>3</v>
      </c>
      <c r="AD335" s="11">
        <f t="shared" ref="AD335:AD358" si="196">SUM(AB335:AC335)</f>
        <v>8</v>
      </c>
      <c r="AE335" s="12">
        <f t="shared" si="173"/>
        <v>2</v>
      </c>
      <c r="AF335" s="12">
        <f t="shared" si="174"/>
        <v>1</v>
      </c>
      <c r="AG335" s="10">
        <f t="shared" si="193"/>
        <v>3</v>
      </c>
      <c r="AH335" s="12">
        <f t="shared" si="175"/>
        <v>3</v>
      </c>
      <c r="AI335" s="12">
        <f t="shared" si="176"/>
        <v>2</v>
      </c>
      <c r="AJ335" s="10">
        <f t="shared" si="148"/>
        <v>5</v>
      </c>
      <c r="AK335" s="44">
        <f t="shared" si="149"/>
        <v>5</v>
      </c>
      <c r="AL335" s="44">
        <f t="shared" si="150"/>
        <v>3</v>
      </c>
      <c r="AM335" s="11">
        <f t="shared" si="151"/>
        <v>8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f t="shared" si="177"/>
        <v>0</v>
      </c>
      <c r="AU335" s="13">
        <f t="shared" si="178"/>
        <v>0</v>
      </c>
      <c r="AV335" s="589">
        <v>0</v>
      </c>
      <c r="AW335" s="589">
        <v>0</v>
      </c>
      <c r="AX335" s="13">
        <f t="shared" si="179"/>
        <v>5</v>
      </c>
      <c r="AY335" s="13">
        <f t="shared" si="180"/>
        <v>3</v>
      </c>
      <c r="AZ335" s="13">
        <v>0</v>
      </c>
      <c r="BA335" s="13">
        <v>0</v>
      </c>
      <c r="BB335" s="13">
        <v>0</v>
      </c>
      <c r="BC335" s="13">
        <v>0</v>
      </c>
      <c r="BD335" s="310">
        <f t="shared" si="181"/>
        <v>0</v>
      </c>
      <c r="BE335" s="310">
        <f t="shared" si="182"/>
        <v>0</v>
      </c>
      <c r="BF335" s="10">
        <f t="shared" si="183"/>
        <v>0</v>
      </c>
      <c r="BG335" s="311">
        <f t="shared" si="184"/>
        <v>5</v>
      </c>
      <c r="BH335" s="311">
        <f t="shared" si="185"/>
        <v>3</v>
      </c>
      <c r="BI335" s="10">
        <f t="shared" si="186"/>
        <v>8</v>
      </c>
      <c r="BJ335" s="44">
        <f t="shared" si="187"/>
        <v>5</v>
      </c>
      <c r="BK335" s="44">
        <f t="shared" si="188"/>
        <v>3</v>
      </c>
      <c r="BL335" s="11">
        <f t="shared" si="189"/>
        <v>8</v>
      </c>
      <c r="BM335" s="13"/>
      <c r="BN335" s="13"/>
      <c r="BO335" s="13"/>
      <c r="BP335" s="13"/>
      <c r="BQ335" s="13"/>
      <c r="BR335" s="13"/>
      <c r="BS335" s="13"/>
      <c r="BT335" s="13"/>
      <c r="BU335" s="299">
        <f t="shared" si="161"/>
        <v>0</v>
      </c>
      <c r="BV335" s="299">
        <f t="shared" si="162"/>
        <v>0</v>
      </c>
      <c r="BW335" s="44">
        <f t="shared" si="163"/>
        <v>0</v>
      </c>
      <c r="BX335" s="44">
        <f t="shared" si="164"/>
        <v>0</v>
      </c>
      <c r="BY335" s="11">
        <f t="shared" si="165"/>
        <v>0</v>
      </c>
      <c r="BZ335" s="14">
        <f t="shared" si="166"/>
        <v>5</v>
      </c>
      <c r="CA335" s="14">
        <f t="shared" si="167"/>
        <v>3</v>
      </c>
      <c r="CB335" s="525">
        <f t="shared" si="168"/>
        <v>0</v>
      </c>
      <c r="CC335" s="525">
        <f t="shared" si="169"/>
        <v>0</v>
      </c>
      <c r="CD335" s="312">
        <f t="shared" si="170"/>
        <v>5</v>
      </c>
      <c r="CE335" s="312">
        <f t="shared" si="171"/>
        <v>3</v>
      </c>
      <c r="CF335" s="313">
        <f t="shared" si="172"/>
        <v>8</v>
      </c>
      <c r="CG335" s="302"/>
    </row>
    <row r="336" spans="2:85" ht="14.25" x14ac:dyDescent="0.25">
      <c r="B336" s="9">
        <v>324</v>
      </c>
      <c r="C336" s="9" t="s">
        <v>268</v>
      </c>
      <c r="D336" s="37" t="s">
        <v>27</v>
      </c>
      <c r="E336" s="529">
        <v>20362842</v>
      </c>
      <c r="F336" s="527" t="s">
        <v>1197</v>
      </c>
      <c r="G336" s="9" t="s">
        <v>53</v>
      </c>
      <c r="H336" s="9"/>
      <c r="I336" s="9"/>
      <c r="J336" s="9"/>
      <c r="K336" s="9"/>
      <c r="L336" s="9"/>
      <c r="M336" s="9"/>
      <c r="N336" s="9">
        <v>0</v>
      </c>
      <c r="O336" s="9">
        <v>1</v>
      </c>
      <c r="P336" s="299">
        <f t="shared" si="190"/>
        <v>0</v>
      </c>
      <c r="Q336" s="299">
        <f t="shared" si="190"/>
        <v>1</v>
      </c>
      <c r="R336" s="300">
        <f t="shared" si="194"/>
        <v>1</v>
      </c>
      <c r="S336" s="9">
        <v>5</v>
      </c>
      <c r="T336" s="9">
        <v>4</v>
      </c>
      <c r="U336" s="289"/>
      <c r="V336" s="289"/>
      <c r="W336" s="289"/>
      <c r="X336" s="289"/>
      <c r="Y336" s="299">
        <f t="shared" si="191"/>
        <v>5</v>
      </c>
      <c r="Z336" s="299">
        <f t="shared" si="191"/>
        <v>4</v>
      </c>
      <c r="AA336" s="10">
        <f t="shared" si="195"/>
        <v>9</v>
      </c>
      <c r="AB336" s="44">
        <f t="shared" si="192"/>
        <v>5</v>
      </c>
      <c r="AC336" s="44">
        <f t="shared" si="192"/>
        <v>5</v>
      </c>
      <c r="AD336" s="11">
        <f t="shared" si="196"/>
        <v>10</v>
      </c>
      <c r="AE336" s="12">
        <f t="shared" si="173"/>
        <v>2</v>
      </c>
      <c r="AF336" s="12">
        <f t="shared" si="174"/>
        <v>2</v>
      </c>
      <c r="AG336" s="10">
        <f t="shared" si="193"/>
        <v>4</v>
      </c>
      <c r="AH336" s="12">
        <f t="shared" si="175"/>
        <v>3</v>
      </c>
      <c r="AI336" s="12">
        <f t="shared" si="176"/>
        <v>3</v>
      </c>
      <c r="AJ336" s="10">
        <f t="shared" si="148"/>
        <v>6</v>
      </c>
      <c r="AK336" s="44">
        <f t="shared" si="149"/>
        <v>5</v>
      </c>
      <c r="AL336" s="44">
        <f t="shared" si="150"/>
        <v>5</v>
      </c>
      <c r="AM336" s="11">
        <f t="shared" si="151"/>
        <v>10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f t="shared" si="177"/>
        <v>0</v>
      </c>
      <c r="AU336" s="13">
        <f t="shared" si="178"/>
        <v>0</v>
      </c>
      <c r="AV336" s="589">
        <v>0</v>
      </c>
      <c r="AW336" s="589">
        <v>0</v>
      </c>
      <c r="AX336" s="13">
        <f t="shared" si="179"/>
        <v>5</v>
      </c>
      <c r="AY336" s="13">
        <f t="shared" si="180"/>
        <v>5</v>
      </c>
      <c r="AZ336" s="13">
        <v>0</v>
      </c>
      <c r="BA336" s="13">
        <v>0</v>
      </c>
      <c r="BB336" s="13">
        <v>0</v>
      </c>
      <c r="BC336" s="13">
        <v>0</v>
      </c>
      <c r="BD336" s="310">
        <f t="shared" si="181"/>
        <v>0</v>
      </c>
      <c r="BE336" s="310">
        <f t="shared" si="182"/>
        <v>0</v>
      </c>
      <c r="BF336" s="10">
        <f t="shared" si="183"/>
        <v>0</v>
      </c>
      <c r="BG336" s="311">
        <f t="shared" si="184"/>
        <v>5</v>
      </c>
      <c r="BH336" s="311">
        <f t="shared" si="185"/>
        <v>5</v>
      </c>
      <c r="BI336" s="10">
        <f t="shared" si="186"/>
        <v>10</v>
      </c>
      <c r="BJ336" s="44">
        <f t="shared" si="187"/>
        <v>5</v>
      </c>
      <c r="BK336" s="44">
        <f t="shared" si="188"/>
        <v>5</v>
      </c>
      <c r="BL336" s="11">
        <f t="shared" si="189"/>
        <v>10</v>
      </c>
      <c r="BM336" s="13"/>
      <c r="BN336" s="13"/>
      <c r="BO336" s="13"/>
      <c r="BP336" s="13"/>
      <c r="BQ336" s="13"/>
      <c r="BR336" s="13"/>
      <c r="BS336" s="13"/>
      <c r="BT336" s="13"/>
      <c r="BU336" s="299">
        <f t="shared" si="161"/>
        <v>0</v>
      </c>
      <c r="BV336" s="299">
        <f t="shared" si="162"/>
        <v>0</v>
      </c>
      <c r="BW336" s="44">
        <f t="shared" si="163"/>
        <v>0</v>
      </c>
      <c r="BX336" s="44">
        <f t="shared" si="164"/>
        <v>0</v>
      </c>
      <c r="BY336" s="11">
        <f t="shared" si="165"/>
        <v>0</v>
      </c>
      <c r="BZ336" s="14">
        <f t="shared" si="166"/>
        <v>5</v>
      </c>
      <c r="CA336" s="14">
        <f t="shared" si="167"/>
        <v>5</v>
      </c>
      <c r="CB336" s="525">
        <f t="shared" si="168"/>
        <v>0</v>
      </c>
      <c r="CC336" s="525">
        <f t="shared" si="169"/>
        <v>0</v>
      </c>
      <c r="CD336" s="312">
        <f t="shared" si="170"/>
        <v>5</v>
      </c>
      <c r="CE336" s="312">
        <f t="shared" si="171"/>
        <v>5</v>
      </c>
      <c r="CF336" s="313">
        <f t="shared" si="172"/>
        <v>10</v>
      </c>
      <c r="CG336" s="302"/>
    </row>
    <row r="337" spans="2:85" ht="14.25" x14ac:dyDescent="0.25">
      <c r="B337" s="9">
        <v>325</v>
      </c>
      <c r="C337" s="9" t="s">
        <v>268</v>
      </c>
      <c r="D337" s="37" t="s">
        <v>28</v>
      </c>
      <c r="E337" s="529">
        <v>20362844</v>
      </c>
      <c r="F337" s="527" t="s">
        <v>1200</v>
      </c>
      <c r="G337" s="9" t="s">
        <v>53</v>
      </c>
      <c r="H337" s="9"/>
      <c r="I337" s="9"/>
      <c r="J337" s="9"/>
      <c r="K337" s="9"/>
      <c r="L337" s="9"/>
      <c r="M337" s="9"/>
      <c r="N337" s="9">
        <v>1</v>
      </c>
      <c r="O337" s="9">
        <v>3</v>
      </c>
      <c r="P337" s="299">
        <f t="shared" si="190"/>
        <v>1</v>
      </c>
      <c r="Q337" s="299">
        <f t="shared" si="190"/>
        <v>3</v>
      </c>
      <c r="R337" s="300">
        <f t="shared" si="194"/>
        <v>4</v>
      </c>
      <c r="S337" s="9">
        <v>17</v>
      </c>
      <c r="T337" s="9">
        <v>16</v>
      </c>
      <c r="U337" s="289"/>
      <c r="V337" s="289"/>
      <c r="W337" s="289"/>
      <c r="X337" s="289"/>
      <c r="Y337" s="299">
        <f t="shared" si="191"/>
        <v>17</v>
      </c>
      <c r="Z337" s="299">
        <f t="shared" si="191"/>
        <v>16</v>
      </c>
      <c r="AA337" s="10">
        <f t="shared" si="195"/>
        <v>33</v>
      </c>
      <c r="AB337" s="44">
        <f t="shared" si="192"/>
        <v>18</v>
      </c>
      <c r="AC337" s="44">
        <f t="shared" si="192"/>
        <v>19</v>
      </c>
      <c r="AD337" s="11">
        <f t="shared" si="196"/>
        <v>37</v>
      </c>
      <c r="AE337" s="12">
        <f t="shared" si="173"/>
        <v>9</v>
      </c>
      <c r="AF337" s="12">
        <f t="shared" si="174"/>
        <v>9</v>
      </c>
      <c r="AG337" s="10">
        <f t="shared" si="193"/>
        <v>18</v>
      </c>
      <c r="AH337" s="12">
        <f t="shared" si="175"/>
        <v>9</v>
      </c>
      <c r="AI337" s="12">
        <f t="shared" si="176"/>
        <v>10</v>
      </c>
      <c r="AJ337" s="10">
        <f t="shared" si="148"/>
        <v>19</v>
      </c>
      <c r="AK337" s="44">
        <f t="shared" si="149"/>
        <v>18</v>
      </c>
      <c r="AL337" s="44">
        <f t="shared" si="150"/>
        <v>19</v>
      </c>
      <c r="AM337" s="11">
        <f t="shared" si="151"/>
        <v>37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f t="shared" si="177"/>
        <v>1</v>
      </c>
      <c r="AU337" s="13">
        <f t="shared" si="178"/>
        <v>1</v>
      </c>
      <c r="AV337" s="589">
        <v>0</v>
      </c>
      <c r="AW337" s="589">
        <v>0</v>
      </c>
      <c r="AX337" s="13">
        <f t="shared" si="179"/>
        <v>17</v>
      </c>
      <c r="AY337" s="13">
        <f t="shared" si="180"/>
        <v>18</v>
      </c>
      <c r="AZ337" s="13">
        <v>0</v>
      </c>
      <c r="BA337" s="13">
        <v>0</v>
      </c>
      <c r="BB337" s="13">
        <v>0</v>
      </c>
      <c r="BC337" s="13">
        <v>0</v>
      </c>
      <c r="BD337" s="310">
        <f t="shared" si="181"/>
        <v>1</v>
      </c>
      <c r="BE337" s="310">
        <f t="shared" si="182"/>
        <v>1</v>
      </c>
      <c r="BF337" s="10">
        <f t="shared" si="183"/>
        <v>2</v>
      </c>
      <c r="BG337" s="311">
        <f t="shared" si="184"/>
        <v>17</v>
      </c>
      <c r="BH337" s="311">
        <f t="shared" si="185"/>
        <v>18</v>
      </c>
      <c r="BI337" s="10">
        <f t="shared" si="186"/>
        <v>35</v>
      </c>
      <c r="BJ337" s="44">
        <f t="shared" si="187"/>
        <v>18</v>
      </c>
      <c r="BK337" s="44">
        <f t="shared" si="188"/>
        <v>19</v>
      </c>
      <c r="BL337" s="11">
        <f t="shared" si="189"/>
        <v>37</v>
      </c>
      <c r="BM337" s="13"/>
      <c r="BN337" s="13"/>
      <c r="BO337" s="13"/>
      <c r="BP337" s="13"/>
      <c r="BQ337" s="13"/>
      <c r="BR337" s="13"/>
      <c r="BS337" s="13"/>
      <c r="BT337" s="13"/>
      <c r="BU337" s="299">
        <f t="shared" si="161"/>
        <v>0</v>
      </c>
      <c r="BV337" s="299">
        <f t="shared" si="162"/>
        <v>0</v>
      </c>
      <c r="BW337" s="44">
        <f t="shared" si="163"/>
        <v>0</v>
      </c>
      <c r="BX337" s="44">
        <f t="shared" si="164"/>
        <v>0</v>
      </c>
      <c r="BY337" s="11">
        <f t="shared" si="165"/>
        <v>0</v>
      </c>
      <c r="BZ337" s="14">
        <f t="shared" si="166"/>
        <v>18</v>
      </c>
      <c r="CA337" s="14">
        <f t="shared" si="167"/>
        <v>19</v>
      </c>
      <c r="CB337" s="525">
        <f t="shared" si="168"/>
        <v>0</v>
      </c>
      <c r="CC337" s="525">
        <f t="shared" si="169"/>
        <v>0</v>
      </c>
      <c r="CD337" s="312">
        <f t="shared" si="170"/>
        <v>18</v>
      </c>
      <c r="CE337" s="312">
        <f t="shared" si="171"/>
        <v>19</v>
      </c>
      <c r="CF337" s="313">
        <f t="shared" si="172"/>
        <v>37</v>
      </c>
      <c r="CG337" s="302"/>
    </row>
    <row r="338" spans="2:85" ht="14.25" x14ac:dyDescent="0.25">
      <c r="B338" s="9">
        <v>326</v>
      </c>
      <c r="C338" s="9" t="s">
        <v>268</v>
      </c>
      <c r="D338" s="37" t="s">
        <v>28</v>
      </c>
      <c r="E338" s="529">
        <v>20362843</v>
      </c>
      <c r="F338" s="527" t="s">
        <v>1201</v>
      </c>
      <c r="G338" s="9" t="s">
        <v>53</v>
      </c>
      <c r="H338" s="9"/>
      <c r="I338" s="9"/>
      <c r="J338" s="9"/>
      <c r="K338" s="9"/>
      <c r="L338" s="9"/>
      <c r="M338" s="9"/>
      <c r="N338" s="9">
        <v>1</v>
      </c>
      <c r="O338" s="9">
        <v>0</v>
      </c>
      <c r="P338" s="299">
        <f t="shared" si="190"/>
        <v>1</v>
      </c>
      <c r="Q338" s="299">
        <f t="shared" si="190"/>
        <v>0</v>
      </c>
      <c r="R338" s="300">
        <f t="shared" si="194"/>
        <v>1</v>
      </c>
      <c r="S338" s="9">
        <v>9</v>
      </c>
      <c r="T338" s="9">
        <v>6</v>
      </c>
      <c r="U338" s="289"/>
      <c r="V338" s="289"/>
      <c r="W338" s="289"/>
      <c r="X338" s="289"/>
      <c r="Y338" s="299">
        <f t="shared" si="191"/>
        <v>9</v>
      </c>
      <c r="Z338" s="299">
        <f t="shared" si="191"/>
        <v>6</v>
      </c>
      <c r="AA338" s="10">
        <f t="shared" si="195"/>
        <v>15</v>
      </c>
      <c r="AB338" s="44">
        <f t="shared" si="192"/>
        <v>10</v>
      </c>
      <c r="AC338" s="44">
        <f t="shared" si="192"/>
        <v>6</v>
      </c>
      <c r="AD338" s="11">
        <f t="shared" si="196"/>
        <v>16</v>
      </c>
      <c r="AE338" s="12">
        <f t="shared" si="173"/>
        <v>4</v>
      </c>
      <c r="AF338" s="12">
        <f t="shared" si="174"/>
        <v>3</v>
      </c>
      <c r="AG338" s="10">
        <f t="shared" si="193"/>
        <v>7</v>
      </c>
      <c r="AH338" s="12">
        <f t="shared" si="175"/>
        <v>6</v>
      </c>
      <c r="AI338" s="12">
        <f t="shared" si="176"/>
        <v>3</v>
      </c>
      <c r="AJ338" s="10">
        <f t="shared" si="148"/>
        <v>9</v>
      </c>
      <c r="AK338" s="44">
        <f t="shared" si="149"/>
        <v>10</v>
      </c>
      <c r="AL338" s="44">
        <f t="shared" si="150"/>
        <v>6</v>
      </c>
      <c r="AM338" s="11">
        <f t="shared" si="151"/>
        <v>16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f t="shared" si="177"/>
        <v>0</v>
      </c>
      <c r="AU338" s="13">
        <f t="shared" si="178"/>
        <v>0</v>
      </c>
      <c r="AV338" s="589">
        <v>0</v>
      </c>
      <c r="AW338" s="589">
        <v>0</v>
      </c>
      <c r="AX338" s="13">
        <f t="shared" si="179"/>
        <v>10</v>
      </c>
      <c r="AY338" s="13">
        <f t="shared" si="180"/>
        <v>6</v>
      </c>
      <c r="AZ338" s="13">
        <v>0</v>
      </c>
      <c r="BA338" s="13">
        <v>0</v>
      </c>
      <c r="BB338" s="13">
        <v>0</v>
      </c>
      <c r="BC338" s="13">
        <v>0</v>
      </c>
      <c r="BD338" s="310">
        <f t="shared" si="181"/>
        <v>0</v>
      </c>
      <c r="BE338" s="310">
        <f t="shared" si="182"/>
        <v>0</v>
      </c>
      <c r="BF338" s="10">
        <f t="shared" si="183"/>
        <v>0</v>
      </c>
      <c r="BG338" s="311">
        <f t="shared" si="184"/>
        <v>10</v>
      </c>
      <c r="BH338" s="311">
        <f t="shared" si="185"/>
        <v>6</v>
      </c>
      <c r="BI338" s="10">
        <f t="shared" si="186"/>
        <v>16</v>
      </c>
      <c r="BJ338" s="44">
        <f t="shared" si="187"/>
        <v>10</v>
      </c>
      <c r="BK338" s="44">
        <f t="shared" si="188"/>
        <v>6</v>
      </c>
      <c r="BL338" s="11">
        <f t="shared" si="189"/>
        <v>16</v>
      </c>
      <c r="BM338" s="13"/>
      <c r="BN338" s="13"/>
      <c r="BO338" s="13"/>
      <c r="BP338" s="13"/>
      <c r="BQ338" s="13"/>
      <c r="BR338" s="13"/>
      <c r="BS338" s="13"/>
      <c r="BT338" s="13"/>
      <c r="BU338" s="299">
        <f t="shared" si="161"/>
        <v>0</v>
      </c>
      <c r="BV338" s="299">
        <f t="shared" si="162"/>
        <v>0</v>
      </c>
      <c r="BW338" s="44">
        <f t="shared" si="163"/>
        <v>0</v>
      </c>
      <c r="BX338" s="44">
        <f t="shared" si="164"/>
        <v>0</v>
      </c>
      <c r="BY338" s="11">
        <f t="shared" si="165"/>
        <v>0</v>
      </c>
      <c r="BZ338" s="14">
        <f t="shared" si="166"/>
        <v>10</v>
      </c>
      <c r="CA338" s="14">
        <f t="shared" si="167"/>
        <v>6</v>
      </c>
      <c r="CB338" s="525">
        <f t="shared" si="168"/>
        <v>0</v>
      </c>
      <c r="CC338" s="525">
        <f t="shared" si="169"/>
        <v>0</v>
      </c>
      <c r="CD338" s="312">
        <f t="shared" si="170"/>
        <v>10</v>
      </c>
      <c r="CE338" s="312">
        <f t="shared" si="171"/>
        <v>6</v>
      </c>
      <c r="CF338" s="313">
        <f t="shared" si="172"/>
        <v>16</v>
      </c>
      <c r="CG338" s="302"/>
    </row>
    <row r="339" spans="2:85" ht="14.25" x14ac:dyDescent="0.25">
      <c r="B339" s="9">
        <v>327</v>
      </c>
      <c r="C339" s="9" t="s">
        <v>268</v>
      </c>
      <c r="D339" s="37" t="s">
        <v>28</v>
      </c>
      <c r="E339" s="529">
        <v>20362845</v>
      </c>
      <c r="F339" s="527" t="s">
        <v>1199</v>
      </c>
      <c r="G339" s="9" t="s">
        <v>53</v>
      </c>
      <c r="H339" s="9"/>
      <c r="I339" s="9"/>
      <c r="J339" s="9"/>
      <c r="K339" s="9"/>
      <c r="L339" s="9"/>
      <c r="M339" s="9"/>
      <c r="N339" s="9">
        <v>1</v>
      </c>
      <c r="O339" s="9">
        <v>0</v>
      </c>
      <c r="P339" s="299">
        <f t="shared" si="190"/>
        <v>1</v>
      </c>
      <c r="Q339" s="299">
        <f t="shared" si="190"/>
        <v>0</v>
      </c>
      <c r="R339" s="300">
        <f t="shared" si="194"/>
        <v>1</v>
      </c>
      <c r="S339" s="9">
        <v>8</v>
      </c>
      <c r="T339" s="9">
        <v>8</v>
      </c>
      <c r="U339" s="289"/>
      <c r="V339" s="289"/>
      <c r="W339" s="289"/>
      <c r="X339" s="289"/>
      <c r="Y339" s="299">
        <f t="shared" si="191"/>
        <v>8</v>
      </c>
      <c r="Z339" s="299">
        <f t="shared" si="191"/>
        <v>8</v>
      </c>
      <c r="AA339" s="10">
        <f t="shared" si="195"/>
        <v>16</v>
      </c>
      <c r="AB339" s="44">
        <f t="shared" si="192"/>
        <v>9</v>
      </c>
      <c r="AC339" s="44">
        <f t="shared" si="192"/>
        <v>8</v>
      </c>
      <c r="AD339" s="11">
        <f t="shared" si="196"/>
        <v>17</v>
      </c>
      <c r="AE339" s="12">
        <f t="shared" si="173"/>
        <v>4</v>
      </c>
      <c r="AF339" s="12">
        <f t="shared" si="174"/>
        <v>4</v>
      </c>
      <c r="AG339" s="10">
        <f t="shared" si="193"/>
        <v>8</v>
      </c>
      <c r="AH339" s="12">
        <f t="shared" si="175"/>
        <v>5</v>
      </c>
      <c r="AI339" s="12">
        <f t="shared" si="176"/>
        <v>4</v>
      </c>
      <c r="AJ339" s="10">
        <f t="shared" si="148"/>
        <v>9</v>
      </c>
      <c r="AK339" s="44">
        <f t="shared" si="149"/>
        <v>9</v>
      </c>
      <c r="AL339" s="44">
        <f t="shared" si="150"/>
        <v>8</v>
      </c>
      <c r="AM339" s="11">
        <f t="shared" si="151"/>
        <v>17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f t="shared" si="177"/>
        <v>0</v>
      </c>
      <c r="AU339" s="13">
        <f t="shared" si="178"/>
        <v>0</v>
      </c>
      <c r="AV339" s="589">
        <v>0</v>
      </c>
      <c r="AW339" s="589">
        <v>0</v>
      </c>
      <c r="AX339" s="13">
        <f t="shared" si="179"/>
        <v>9</v>
      </c>
      <c r="AY339" s="13">
        <f t="shared" si="180"/>
        <v>8</v>
      </c>
      <c r="AZ339" s="13">
        <v>0</v>
      </c>
      <c r="BA339" s="13">
        <v>0</v>
      </c>
      <c r="BB339" s="13">
        <v>0</v>
      </c>
      <c r="BC339" s="13">
        <v>0</v>
      </c>
      <c r="BD339" s="310">
        <f t="shared" si="181"/>
        <v>0</v>
      </c>
      <c r="BE339" s="310">
        <f t="shared" si="182"/>
        <v>0</v>
      </c>
      <c r="BF339" s="10">
        <f t="shared" si="183"/>
        <v>0</v>
      </c>
      <c r="BG339" s="311">
        <f t="shared" si="184"/>
        <v>9</v>
      </c>
      <c r="BH339" s="311">
        <f t="shared" si="185"/>
        <v>8</v>
      </c>
      <c r="BI339" s="10">
        <f t="shared" si="186"/>
        <v>17</v>
      </c>
      <c r="BJ339" s="44">
        <f t="shared" si="187"/>
        <v>9</v>
      </c>
      <c r="BK339" s="44">
        <f t="shared" si="188"/>
        <v>8</v>
      </c>
      <c r="BL339" s="11">
        <f t="shared" si="189"/>
        <v>17</v>
      </c>
      <c r="BM339" s="13"/>
      <c r="BN339" s="13"/>
      <c r="BO339" s="13"/>
      <c r="BP339" s="13"/>
      <c r="BQ339" s="13"/>
      <c r="BR339" s="13"/>
      <c r="BS339" s="13"/>
      <c r="BT339" s="13"/>
      <c r="BU339" s="299">
        <f t="shared" si="161"/>
        <v>0</v>
      </c>
      <c r="BV339" s="299">
        <f t="shared" si="162"/>
        <v>0</v>
      </c>
      <c r="BW339" s="44">
        <f t="shared" si="163"/>
        <v>0</v>
      </c>
      <c r="BX339" s="44">
        <f t="shared" si="164"/>
        <v>0</v>
      </c>
      <c r="BY339" s="11">
        <f t="shared" si="165"/>
        <v>0</v>
      </c>
      <c r="BZ339" s="14">
        <f t="shared" si="166"/>
        <v>9</v>
      </c>
      <c r="CA339" s="14">
        <f t="shared" si="167"/>
        <v>8</v>
      </c>
      <c r="CB339" s="525">
        <f t="shared" si="168"/>
        <v>0</v>
      </c>
      <c r="CC339" s="525">
        <f t="shared" si="169"/>
        <v>0</v>
      </c>
      <c r="CD339" s="312">
        <f t="shared" si="170"/>
        <v>9</v>
      </c>
      <c r="CE339" s="312">
        <f t="shared" si="171"/>
        <v>8</v>
      </c>
      <c r="CF339" s="313">
        <f t="shared" si="172"/>
        <v>17</v>
      </c>
      <c r="CG339" s="302"/>
    </row>
    <row r="340" spans="2:85" ht="14.25" x14ac:dyDescent="0.25">
      <c r="B340" s="9">
        <v>328</v>
      </c>
      <c r="C340" s="9" t="s">
        <v>268</v>
      </c>
      <c r="D340" s="37" t="s">
        <v>29</v>
      </c>
      <c r="E340" s="529">
        <v>20362854</v>
      </c>
      <c r="F340" s="527" t="s">
        <v>1202</v>
      </c>
      <c r="G340" s="9" t="s">
        <v>53</v>
      </c>
      <c r="H340" s="9"/>
      <c r="I340" s="9"/>
      <c r="J340" s="9"/>
      <c r="K340" s="9"/>
      <c r="L340" s="9"/>
      <c r="M340" s="9"/>
      <c r="N340" s="9">
        <v>1</v>
      </c>
      <c r="O340" s="9">
        <v>0</v>
      </c>
      <c r="P340" s="299">
        <f t="shared" si="190"/>
        <v>1</v>
      </c>
      <c r="Q340" s="299">
        <f t="shared" si="190"/>
        <v>0</v>
      </c>
      <c r="R340" s="300">
        <f t="shared" si="194"/>
        <v>1</v>
      </c>
      <c r="S340" s="9">
        <v>7</v>
      </c>
      <c r="T340" s="9">
        <v>6</v>
      </c>
      <c r="U340" s="289"/>
      <c r="V340" s="289"/>
      <c r="W340" s="289"/>
      <c r="X340" s="289"/>
      <c r="Y340" s="299">
        <f t="shared" si="191"/>
        <v>7</v>
      </c>
      <c r="Z340" s="299">
        <f t="shared" si="191"/>
        <v>6</v>
      </c>
      <c r="AA340" s="10">
        <f t="shared" si="195"/>
        <v>13</v>
      </c>
      <c r="AB340" s="44">
        <f t="shared" si="192"/>
        <v>8</v>
      </c>
      <c r="AC340" s="44">
        <f t="shared" si="192"/>
        <v>6</v>
      </c>
      <c r="AD340" s="11">
        <f t="shared" si="196"/>
        <v>14</v>
      </c>
      <c r="AE340" s="12">
        <f t="shared" si="173"/>
        <v>4</v>
      </c>
      <c r="AF340" s="12">
        <f t="shared" si="174"/>
        <v>3</v>
      </c>
      <c r="AG340" s="10">
        <f t="shared" si="193"/>
        <v>7</v>
      </c>
      <c r="AH340" s="12">
        <f t="shared" si="175"/>
        <v>4</v>
      </c>
      <c r="AI340" s="12">
        <f t="shared" si="176"/>
        <v>3</v>
      </c>
      <c r="AJ340" s="10">
        <f t="shared" si="148"/>
        <v>7</v>
      </c>
      <c r="AK340" s="44">
        <f t="shared" si="149"/>
        <v>8</v>
      </c>
      <c r="AL340" s="44">
        <f t="shared" si="150"/>
        <v>6</v>
      </c>
      <c r="AM340" s="11">
        <f t="shared" si="151"/>
        <v>14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f t="shared" si="177"/>
        <v>0</v>
      </c>
      <c r="AU340" s="13">
        <f t="shared" si="178"/>
        <v>0</v>
      </c>
      <c r="AV340" s="589">
        <v>0</v>
      </c>
      <c r="AW340" s="589">
        <v>0</v>
      </c>
      <c r="AX340" s="13">
        <f t="shared" si="179"/>
        <v>8</v>
      </c>
      <c r="AY340" s="13">
        <f t="shared" si="180"/>
        <v>6</v>
      </c>
      <c r="AZ340" s="13">
        <v>0</v>
      </c>
      <c r="BA340" s="13">
        <v>0</v>
      </c>
      <c r="BB340" s="13">
        <v>0</v>
      </c>
      <c r="BC340" s="13">
        <v>0</v>
      </c>
      <c r="BD340" s="310">
        <f t="shared" si="181"/>
        <v>0</v>
      </c>
      <c r="BE340" s="310">
        <f t="shared" si="182"/>
        <v>0</v>
      </c>
      <c r="BF340" s="10">
        <f t="shared" si="183"/>
        <v>0</v>
      </c>
      <c r="BG340" s="311">
        <f t="shared" si="184"/>
        <v>8</v>
      </c>
      <c r="BH340" s="311">
        <f t="shared" si="185"/>
        <v>6</v>
      </c>
      <c r="BI340" s="10">
        <f t="shared" si="186"/>
        <v>14</v>
      </c>
      <c r="BJ340" s="44">
        <f t="shared" si="187"/>
        <v>8</v>
      </c>
      <c r="BK340" s="44">
        <f t="shared" si="188"/>
        <v>6</v>
      </c>
      <c r="BL340" s="11">
        <f t="shared" si="189"/>
        <v>14</v>
      </c>
      <c r="BM340" s="13"/>
      <c r="BN340" s="13"/>
      <c r="BO340" s="13"/>
      <c r="BP340" s="13"/>
      <c r="BQ340" s="13"/>
      <c r="BR340" s="13"/>
      <c r="BS340" s="13"/>
      <c r="BT340" s="13"/>
      <c r="BU340" s="299">
        <f t="shared" si="161"/>
        <v>0</v>
      </c>
      <c r="BV340" s="299">
        <f t="shared" si="162"/>
        <v>0</v>
      </c>
      <c r="BW340" s="44">
        <f t="shared" si="163"/>
        <v>0</v>
      </c>
      <c r="BX340" s="44">
        <f t="shared" si="164"/>
        <v>0</v>
      </c>
      <c r="BY340" s="11">
        <f t="shared" si="165"/>
        <v>0</v>
      </c>
      <c r="BZ340" s="14">
        <f t="shared" si="166"/>
        <v>8</v>
      </c>
      <c r="CA340" s="14">
        <f t="shared" si="167"/>
        <v>6</v>
      </c>
      <c r="CB340" s="525">
        <f t="shared" si="168"/>
        <v>0</v>
      </c>
      <c r="CC340" s="525">
        <f t="shared" si="169"/>
        <v>0</v>
      </c>
      <c r="CD340" s="312">
        <f t="shared" si="170"/>
        <v>8</v>
      </c>
      <c r="CE340" s="312">
        <f t="shared" si="171"/>
        <v>6</v>
      </c>
      <c r="CF340" s="313">
        <f t="shared" si="172"/>
        <v>14</v>
      </c>
      <c r="CG340" s="302"/>
    </row>
    <row r="341" spans="2:85" ht="14.25" x14ac:dyDescent="0.25">
      <c r="B341" s="9">
        <v>329</v>
      </c>
      <c r="C341" s="9" t="s">
        <v>268</v>
      </c>
      <c r="D341" s="37" t="s">
        <v>29</v>
      </c>
      <c r="E341" s="529">
        <v>20362853</v>
      </c>
      <c r="F341" s="527" t="s">
        <v>1204</v>
      </c>
      <c r="G341" s="9" t="s">
        <v>53</v>
      </c>
      <c r="H341" s="9"/>
      <c r="I341" s="9"/>
      <c r="J341" s="9"/>
      <c r="K341" s="9"/>
      <c r="L341" s="9"/>
      <c r="M341" s="9"/>
      <c r="N341" s="9">
        <v>1</v>
      </c>
      <c r="O341" s="9">
        <v>2</v>
      </c>
      <c r="P341" s="299">
        <f t="shared" si="190"/>
        <v>1</v>
      </c>
      <c r="Q341" s="299">
        <f t="shared" si="190"/>
        <v>2</v>
      </c>
      <c r="R341" s="300">
        <f t="shared" si="194"/>
        <v>3</v>
      </c>
      <c r="S341" s="9">
        <v>16</v>
      </c>
      <c r="T341" s="9">
        <v>5</v>
      </c>
      <c r="U341" s="289"/>
      <c r="V341" s="289"/>
      <c r="W341" s="289"/>
      <c r="X341" s="289"/>
      <c r="Y341" s="299">
        <f t="shared" si="191"/>
        <v>16</v>
      </c>
      <c r="Z341" s="299">
        <f t="shared" si="191"/>
        <v>5</v>
      </c>
      <c r="AA341" s="10">
        <f t="shared" si="195"/>
        <v>21</v>
      </c>
      <c r="AB341" s="44">
        <f t="shared" si="192"/>
        <v>17</v>
      </c>
      <c r="AC341" s="44">
        <f t="shared" si="192"/>
        <v>7</v>
      </c>
      <c r="AD341" s="11">
        <f t="shared" si="196"/>
        <v>24</v>
      </c>
      <c r="AE341" s="12">
        <f t="shared" si="173"/>
        <v>8</v>
      </c>
      <c r="AF341" s="12">
        <f t="shared" si="174"/>
        <v>3</v>
      </c>
      <c r="AG341" s="10">
        <f t="shared" si="193"/>
        <v>11</v>
      </c>
      <c r="AH341" s="12">
        <f t="shared" si="175"/>
        <v>9</v>
      </c>
      <c r="AI341" s="12">
        <f t="shared" si="176"/>
        <v>4</v>
      </c>
      <c r="AJ341" s="10">
        <f t="shared" si="148"/>
        <v>13</v>
      </c>
      <c r="AK341" s="44">
        <f t="shared" si="149"/>
        <v>17</v>
      </c>
      <c r="AL341" s="44">
        <f t="shared" si="150"/>
        <v>7</v>
      </c>
      <c r="AM341" s="11">
        <f t="shared" si="151"/>
        <v>24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f t="shared" si="177"/>
        <v>1</v>
      </c>
      <c r="AU341" s="13">
        <f t="shared" si="178"/>
        <v>0</v>
      </c>
      <c r="AV341" s="589">
        <v>0</v>
      </c>
      <c r="AW341" s="589">
        <v>0</v>
      </c>
      <c r="AX341" s="13">
        <f t="shared" si="179"/>
        <v>16</v>
      </c>
      <c r="AY341" s="13">
        <f t="shared" si="180"/>
        <v>7</v>
      </c>
      <c r="AZ341" s="13">
        <v>0</v>
      </c>
      <c r="BA341" s="13">
        <v>0</v>
      </c>
      <c r="BB341" s="13">
        <v>0</v>
      </c>
      <c r="BC341" s="13">
        <v>0</v>
      </c>
      <c r="BD341" s="310">
        <f t="shared" si="181"/>
        <v>1</v>
      </c>
      <c r="BE341" s="310">
        <f t="shared" si="182"/>
        <v>0</v>
      </c>
      <c r="BF341" s="10">
        <f t="shared" si="183"/>
        <v>1</v>
      </c>
      <c r="BG341" s="311">
        <f t="shared" si="184"/>
        <v>16</v>
      </c>
      <c r="BH341" s="311">
        <f t="shared" si="185"/>
        <v>7</v>
      </c>
      <c r="BI341" s="10">
        <f t="shared" si="186"/>
        <v>23</v>
      </c>
      <c r="BJ341" s="44">
        <f t="shared" si="187"/>
        <v>17</v>
      </c>
      <c r="BK341" s="44">
        <f t="shared" si="188"/>
        <v>7</v>
      </c>
      <c r="BL341" s="11">
        <f t="shared" si="189"/>
        <v>24</v>
      </c>
      <c r="BM341" s="13"/>
      <c r="BN341" s="13"/>
      <c r="BO341" s="13"/>
      <c r="BP341" s="13"/>
      <c r="BQ341" s="13"/>
      <c r="BR341" s="13"/>
      <c r="BS341" s="13"/>
      <c r="BT341" s="13"/>
      <c r="BU341" s="299">
        <f t="shared" si="161"/>
        <v>0</v>
      </c>
      <c r="BV341" s="299">
        <f t="shared" si="162"/>
        <v>0</v>
      </c>
      <c r="BW341" s="44">
        <f t="shared" si="163"/>
        <v>0</v>
      </c>
      <c r="BX341" s="44">
        <f t="shared" si="164"/>
        <v>0</v>
      </c>
      <c r="BY341" s="11">
        <f t="shared" si="165"/>
        <v>0</v>
      </c>
      <c r="BZ341" s="14">
        <f t="shared" si="166"/>
        <v>17</v>
      </c>
      <c r="CA341" s="14">
        <f t="shared" si="167"/>
        <v>7</v>
      </c>
      <c r="CB341" s="525">
        <f t="shared" si="168"/>
        <v>0</v>
      </c>
      <c r="CC341" s="525">
        <f t="shared" si="169"/>
        <v>0</v>
      </c>
      <c r="CD341" s="312">
        <f t="shared" si="170"/>
        <v>17</v>
      </c>
      <c r="CE341" s="312">
        <f t="shared" si="171"/>
        <v>7</v>
      </c>
      <c r="CF341" s="313">
        <f t="shared" si="172"/>
        <v>24</v>
      </c>
      <c r="CG341" s="302"/>
    </row>
    <row r="342" spans="2:85" ht="14.25" x14ac:dyDescent="0.25">
      <c r="B342" s="9">
        <v>330</v>
      </c>
      <c r="C342" s="9" t="s">
        <v>268</v>
      </c>
      <c r="D342" s="37" t="s">
        <v>29</v>
      </c>
      <c r="E342" s="529">
        <v>20362852</v>
      </c>
      <c r="F342" s="527" t="s">
        <v>1203</v>
      </c>
      <c r="G342" s="9" t="s">
        <v>53</v>
      </c>
      <c r="H342" s="9"/>
      <c r="I342" s="9"/>
      <c r="J342" s="9"/>
      <c r="K342" s="9"/>
      <c r="L342" s="9"/>
      <c r="M342" s="9"/>
      <c r="N342" s="9">
        <v>0</v>
      </c>
      <c r="O342" s="9">
        <v>0</v>
      </c>
      <c r="P342" s="299">
        <f t="shared" si="190"/>
        <v>0</v>
      </c>
      <c r="Q342" s="299">
        <f t="shared" si="190"/>
        <v>0</v>
      </c>
      <c r="R342" s="300">
        <f t="shared" si="194"/>
        <v>0</v>
      </c>
      <c r="S342" s="9">
        <v>11</v>
      </c>
      <c r="T342" s="9">
        <v>7</v>
      </c>
      <c r="U342" s="289"/>
      <c r="V342" s="289"/>
      <c r="W342" s="289"/>
      <c r="X342" s="289"/>
      <c r="Y342" s="299">
        <f t="shared" si="191"/>
        <v>11</v>
      </c>
      <c r="Z342" s="299">
        <f t="shared" si="191"/>
        <v>7</v>
      </c>
      <c r="AA342" s="10">
        <f t="shared" si="195"/>
        <v>18</v>
      </c>
      <c r="AB342" s="44">
        <f t="shared" si="192"/>
        <v>11</v>
      </c>
      <c r="AC342" s="44">
        <f t="shared" si="192"/>
        <v>7</v>
      </c>
      <c r="AD342" s="11">
        <f t="shared" si="196"/>
        <v>18</v>
      </c>
      <c r="AE342" s="12">
        <f t="shared" si="173"/>
        <v>5</v>
      </c>
      <c r="AF342" s="12">
        <f t="shared" si="174"/>
        <v>3</v>
      </c>
      <c r="AG342" s="10">
        <f t="shared" si="193"/>
        <v>8</v>
      </c>
      <c r="AH342" s="12">
        <f t="shared" si="175"/>
        <v>6</v>
      </c>
      <c r="AI342" s="12">
        <f t="shared" si="176"/>
        <v>4</v>
      </c>
      <c r="AJ342" s="10">
        <f t="shared" si="148"/>
        <v>10</v>
      </c>
      <c r="AK342" s="44">
        <f t="shared" si="149"/>
        <v>11</v>
      </c>
      <c r="AL342" s="44">
        <f t="shared" si="150"/>
        <v>7</v>
      </c>
      <c r="AM342" s="11">
        <f t="shared" si="151"/>
        <v>18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f t="shared" si="177"/>
        <v>1</v>
      </c>
      <c r="AU342" s="13">
        <f t="shared" si="178"/>
        <v>0</v>
      </c>
      <c r="AV342" s="589">
        <v>0</v>
      </c>
      <c r="AW342" s="589">
        <v>0</v>
      </c>
      <c r="AX342" s="13">
        <f t="shared" si="179"/>
        <v>10</v>
      </c>
      <c r="AY342" s="13">
        <f t="shared" si="180"/>
        <v>7</v>
      </c>
      <c r="AZ342" s="13">
        <v>0</v>
      </c>
      <c r="BA342" s="13">
        <v>0</v>
      </c>
      <c r="BB342" s="13">
        <v>0</v>
      </c>
      <c r="BC342" s="13">
        <v>0</v>
      </c>
      <c r="BD342" s="310">
        <f t="shared" si="181"/>
        <v>1</v>
      </c>
      <c r="BE342" s="310">
        <f t="shared" si="182"/>
        <v>0</v>
      </c>
      <c r="BF342" s="10">
        <f t="shared" si="183"/>
        <v>1</v>
      </c>
      <c r="BG342" s="311">
        <f t="shared" si="184"/>
        <v>10</v>
      </c>
      <c r="BH342" s="311">
        <f t="shared" si="185"/>
        <v>7</v>
      </c>
      <c r="BI342" s="10">
        <f t="shared" si="186"/>
        <v>17</v>
      </c>
      <c r="BJ342" s="44">
        <f t="shared" si="187"/>
        <v>11</v>
      </c>
      <c r="BK342" s="44">
        <f t="shared" si="188"/>
        <v>7</v>
      </c>
      <c r="BL342" s="11">
        <f t="shared" si="189"/>
        <v>18</v>
      </c>
      <c r="BM342" s="13"/>
      <c r="BN342" s="13"/>
      <c r="BO342" s="13"/>
      <c r="BP342" s="13"/>
      <c r="BQ342" s="13"/>
      <c r="BR342" s="13"/>
      <c r="BS342" s="13"/>
      <c r="BT342" s="13"/>
      <c r="BU342" s="299">
        <f t="shared" si="161"/>
        <v>0</v>
      </c>
      <c r="BV342" s="299">
        <f t="shared" si="162"/>
        <v>0</v>
      </c>
      <c r="BW342" s="44">
        <f t="shared" si="163"/>
        <v>0</v>
      </c>
      <c r="BX342" s="44">
        <f t="shared" si="164"/>
        <v>0</v>
      </c>
      <c r="BY342" s="11">
        <f t="shared" si="165"/>
        <v>0</v>
      </c>
      <c r="BZ342" s="14">
        <f t="shared" si="166"/>
        <v>11</v>
      </c>
      <c r="CA342" s="14">
        <f t="shared" si="167"/>
        <v>7</v>
      </c>
      <c r="CB342" s="525">
        <f t="shared" si="168"/>
        <v>0</v>
      </c>
      <c r="CC342" s="525">
        <f t="shared" si="169"/>
        <v>0</v>
      </c>
      <c r="CD342" s="312">
        <f t="shared" si="170"/>
        <v>11</v>
      </c>
      <c r="CE342" s="312">
        <f t="shared" si="171"/>
        <v>7</v>
      </c>
      <c r="CF342" s="313">
        <f t="shared" si="172"/>
        <v>18</v>
      </c>
      <c r="CG342" s="302"/>
    </row>
    <row r="343" spans="2:85" ht="14.25" x14ac:dyDescent="0.25">
      <c r="B343" s="9">
        <v>331</v>
      </c>
      <c r="C343" s="9" t="s">
        <v>268</v>
      </c>
      <c r="D343" s="37" t="s">
        <v>29</v>
      </c>
      <c r="E343" s="529">
        <v>20362855</v>
      </c>
      <c r="F343" s="527" t="s">
        <v>1205</v>
      </c>
      <c r="G343" s="9" t="s">
        <v>53</v>
      </c>
      <c r="H343" s="9"/>
      <c r="I343" s="9"/>
      <c r="J343" s="9"/>
      <c r="K343" s="9"/>
      <c r="L343" s="9"/>
      <c r="M343" s="9"/>
      <c r="N343" s="9">
        <v>0</v>
      </c>
      <c r="O343" s="9">
        <v>0</v>
      </c>
      <c r="P343" s="299">
        <f t="shared" si="190"/>
        <v>0</v>
      </c>
      <c r="Q343" s="299">
        <f t="shared" si="190"/>
        <v>0</v>
      </c>
      <c r="R343" s="300">
        <f t="shared" si="194"/>
        <v>0</v>
      </c>
      <c r="S343" s="9">
        <v>12</v>
      </c>
      <c r="T343" s="9">
        <v>7</v>
      </c>
      <c r="U343" s="289"/>
      <c r="V343" s="289"/>
      <c r="W343" s="289"/>
      <c r="X343" s="289"/>
      <c r="Y343" s="299">
        <f t="shared" si="191"/>
        <v>12</v>
      </c>
      <c r="Z343" s="299">
        <f t="shared" si="191"/>
        <v>7</v>
      </c>
      <c r="AA343" s="10">
        <f t="shared" si="195"/>
        <v>19</v>
      </c>
      <c r="AB343" s="44">
        <f t="shared" si="192"/>
        <v>12</v>
      </c>
      <c r="AC343" s="44">
        <f t="shared" si="192"/>
        <v>7</v>
      </c>
      <c r="AD343" s="11">
        <f t="shared" si="196"/>
        <v>19</v>
      </c>
      <c r="AE343" s="12">
        <f t="shared" si="173"/>
        <v>6</v>
      </c>
      <c r="AF343" s="12">
        <f t="shared" si="174"/>
        <v>3</v>
      </c>
      <c r="AG343" s="10">
        <f t="shared" si="193"/>
        <v>9</v>
      </c>
      <c r="AH343" s="12">
        <f t="shared" si="175"/>
        <v>6</v>
      </c>
      <c r="AI343" s="12">
        <f t="shared" si="176"/>
        <v>4</v>
      </c>
      <c r="AJ343" s="10">
        <f t="shared" ref="AJ343:AJ358" si="197">SUM(AH343:AI343)</f>
        <v>10</v>
      </c>
      <c r="AK343" s="44">
        <f t="shared" ref="AK343:AK358" si="198">SUM(AE343,AH343)</f>
        <v>12</v>
      </c>
      <c r="AL343" s="44">
        <f t="shared" ref="AL343:AL358" si="199">SUM(AF343,AI343)</f>
        <v>7</v>
      </c>
      <c r="AM343" s="11">
        <f t="shared" ref="AM343:AM358" si="200">SUM(AK343:AL343)</f>
        <v>19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f t="shared" si="177"/>
        <v>1</v>
      </c>
      <c r="AU343" s="13">
        <f t="shared" si="178"/>
        <v>0</v>
      </c>
      <c r="AV343" s="589">
        <v>0</v>
      </c>
      <c r="AW343" s="589">
        <v>0</v>
      </c>
      <c r="AX343" s="13">
        <f t="shared" si="179"/>
        <v>11</v>
      </c>
      <c r="AY343" s="13">
        <f t="shared" si="180"/>
        <v>7</v>
      </c>
      <c r="AZ343" s="13">
        <v>0</v>
      </c>
      <c r="BA343" s="13">
        <v>0</v>
      </c>
      <c r="BB343" s="13">
        <v>0</v>
      </c>
      <c r="BC343" s="13">
        <v>0</v>
      </c>
      <c r="BD343" s="310">
        <f t="shared" si="181"/>
        <v>1</v>
      </c>
      <c r="BE343" s="310">
        <f t="shared" si="182"/>
        <v>0</v>
      </c>
      <c r="BF343" s="10">
        <f t="shared" si="183"/>
        <v>1</v>
      </c>
      <c r="BG343" s="311">
        <f t="shared" si="184"/>
        <v>11</v>
      </c>
      <c r="BH343" s="311">
        <f t="shared" si="185"/>
        <v>7</v>
      </c>
      <c r="BI343" s="10">
        <f t="shared" si="186"/>
        <v>18</v>
      </c>
      <c r="BJ343" s="44">
        <f t="shared" si="187"/>
        <v>12</v>
      </c>
      <c r="BK343" s="44">
        <f t="shared" si="188"/>
        <v>7</v>
      </c>
      <c r="BL343" s="11">
        <f t="shared" si="189"/>
        <v>19</v>
      </c>
      <c r="BM343" s="13"/>
      <c r="BN343" s="13"/>
      <c r="BO343" s="13"/>
      <c r="BP343" s="13"/>
      <c r="BQ343" s="13"/>
      <c r="BR343" s="13"/>
      <c r="BS343" s="13"/>
      <c r="BT343" s="13"/>
      <c r="BU343" s="299">
        <f t="shared" ref="BU343:BU358" si="201">SUM(BO343,BQ343,BS343)</f>
        <v>0</v>
      </c>
      <c r="BV343" s="299">
        <f t="shared" ref="BV343:BV358" si="202">SUM(BP343,BR343,BT343)</f>
        <v>0</v>
      </c>
      <c r="BW343" s="44">
        <f t="shared" ref="BW343:BW358" si="203">SUM(BM343,BU343)</f>
        <v>0</v>
      </c>
      <c r="BX343" s="44">
        <f t="shared" ref="BX343:BX358" si="204">SUM(BN343,BV343)</f>
        <v>0</v>
      </c>
      <c r="BY343" s="11">
        <f t="shared" ref="BY343:BY358" si="205">SUM(BW343:BX343)</f>
        <v>0</v>
      </c>
      <c r="BZ343" s="14">
        <f t="shared" ref="BZ343:BZ358" si="206">SUM(P343,Y343)</f>
        <v>12</v>
      </c>
      <c r="CA343" s="14">
        <f t="shared" ref="CA343:CA358" si="207">SUM(Q343,Z343)</f>
        <v>7</v>
      </c>
      <c r="CB343" s="525">
        <f t="shared" ref="CB343:CB358" si="208">SUM(BM343,BU343)</f>
        <v>0</v>
      </c>
      <c r="CC343" s="525">
        <f t="shared" ref="CC343:CC358" si="209">SUM(BN343,BV343)</f>
        <v>0</v>
      </c>
      <c r="CD343" s="312">
        <f t="shared" ref="CD343:CD358" si="210">SUM(BZ343,CB343)</f>
        <v>12</v>
      </c>
      <c r="CE343" s="312">
        <f t="shared" ref="CE343:CE358" si="211">SUM(CA343,CC343)</f>
        <v>7</v>
      </c>
      <c r="CF343" s="313">
        <f t="shared" ref="CF343:CF358" si="212">SUM(CD343:CE343)</f>
        <v>19</v>
      </c>
      <c r="CG343" s="302"/>
    </row>
    <row r="344" spans="2:85" ht="14.25" x14ac:dyDescent="0.25">
      <c r="B344" s="9">
        <v>332</v>
      </c>
      <c r="C344" s="9" t="s">
        <v>268</v>
      </c>
      <c r="D344" s="37" t="s">
        <v>30</v>
      </c>
      <c r="E344" s="529">
        <v>20362862</v>
      </c>
      <c r="F344" s="527" t="s">
        <v>1206</v>
      </c>
      <c r="G344" s="9" t="s">
        <v>53</v>
      </c>
      <c r="H344" s="9"/>
      <c r="I344" s="9"/>
      <c r="J344" s="9"/>
      <c r="K344" s="9"/>
      <c r="L344" s="9"/>
      <c r="M344" s="9"/>
      <c r="N344" s="9">
        <v>1</v>
      </c>
      <c r="O344" s="9">
        <v>0</v>
      </c>
      <c r="P344" s="299">
        <f t="shared" si="190"/>
        <v>1</v>
      </c>
      <c r="Q344" s="299">
        <f t="shared" si="190"/>
        <v>0</v>
      </c>
      <c r="R344" s="300">
        <f t="shared" si="194"/>
        <v>1</v>
      </c>
      <c r="S344" s="9">
        <v>4</v>
      </c>
      <c r="T344" s="9">
        <v>6</v>
      </c>
      <c r="U344" s="289"/>
      <c r="V344" s="289"/>
      <c r="W344" s="289"/>
      <c r="X344" s="289"/>
      <c r="Y344" s="299">
        <f t="shared" si="191"/>
        <v>4</v>
      </c>
      <c r="Z344" s="299">
        <f t="shared" si="191"/>
        <v>6</v>
      </c>
      <c r="AA344" s="10">
        <f t="shared" si="195"/>
        <v>10</v>
      </c>
      <c r="AB344" s="44">
        <f t="shared" si="192"/>
        <v>5</v>
      </c>
      <c r="AC344" s="44">
        <f t="shared" si="192"/>
        <v>6</v>
      </c>
      <c r="AD344" s="11">
        <f t="shared" si="196"/>
        <v>11</v>
      </c>
      <c r="AE344" s="12">
        <f t="shared" ref="AE344:AE358" si="213">BD344+BG344-AH344</f>
        <v>2</v>
      </c>
      <c r="AF344" s="12">
        <f t="shared" ref="AF344:AF358" si="214">BE344+BH344-AI344</f>
        <v>3</v>
      </c>
      <c r="AG344" s="10">
        <f t="shared" si="193"/>
        <v>5</v>
      </c>
      <c r="AH344" s="12">
        <f t="shared" ref="AH344:AH358" si="215">ROUND(55%*BG344,0)</f>
        <v>3</v>
      </c>
      <c r="AI344" s="12">
        <f t="shared" ref="AI344:AI358" si="216">ROUND(55%*BH344,0)</f>
        <v>3</v>
      </c>
      <c r="AJ344" s="10">
        <f t="shared" si="197"/>
        <v>6</v>
      </c>
      <c r="AK344" s="44">
        <f t="shared" si="198"/>
        <v>5</v>
      </c>
      <c r="AL344" s="44">
        <f t="shared" si="199"/>
        <v>6</v>
      </c>
      <c r="AM344" s="11">
        <f t="shared" si="200"/>
        <v>11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f t="shared" ref="AT344:AT358" si="217">AB344-AX344</f>
        <v>0</v>
      </c>
      <c r="AU344" s="13">
        <f t="shared" ref="AU344:AU358" si="218">AC344-AY344</f>
        <v>0</v>
      </c>
      <c r="AV344" s="589">
        <v>0</v>
      </c>
      <c r="AW344" s="589">
        <v>0</v>
      </c>
      <c r="AX344" s="13">
        <f t="shared" ref="AX344:AX358" si="219">ROUND(AB344*95%,0)</f>
        <v>5</v>
      </c>
      <c r="AY344" s="13">
        <f t="shared" ref="AY344:AY358" si="220">ROUND(AC344*95%,0)</f>
        <v>6</v>
      </c>
      <c r="AZ344" s="13">
        <v>0</v>
      </c>
      <c r="BA344" s="13">
        <v>0</v>
      </c>
      <c r="BB344" s="13">
        <v>0</v>
      </c>
      <c r="BC344" s="13">
        <v>0</v>
      </c>
      <c r="BD344" s="310">
        <f t="shared" si="181"/>
        <v>0</v>
      </c>
      <c r="BE344" s="310">
        <f t="shared" si="182"/>
        <v>0</v>
      </c>
      <c r="BF344" s="10">
        <f t="shared" si="183"/>
        <v>0</v>
      </c>
      <c r="BG344" s="311">
        <f t="shared" si="184"/>
        <v>5</v>
      </c>
      <c r="BH344" s="311">
        <f t="shared" si="185"/>
        <v>6</v>
      </c>
      <c r="BI344" s="10">
        <f t="shared" si="186"/>
        <v>11</v>
      </c>
      <c r="BJ344" s="44">
        <f t="shared" si="187"/>
        <v>5</v>
      </c>
      <c r="BK344" s="44">
        <f t="shared" si="188"/>
        <v>6</v>
      </c>
      <c r="BL344" s="11">
        <f t="shared" si="189"/>
        <v>11</v>
      </c>
      <c r="BM344" s="13"/>
      <c r="BN344" s="13"/>
      <c r="BO344" s="13"/>
      <c r="BP344" s="13"/>
      <c r="BQ344" s="13"/>
      <c r="BR344" s="13"/>
      <c r="BS344" s="13"/>
      <c r="BT344" s="13"/>
      <c r="BU344" s="299">
        <f t="shared" si="201"/>
        <v>0</v>
      </c>
      <c r="BV344" s="299">
        <f t="shared" si="202"/>
        <v>0</v>
      </c>
      <c r="BW344" s="44">
        <f t="shared" si="203"/>
        <v>0</v>
      </c>
      <c r="BX344" s="44">
        <f t="shared" si="204"/>
        <v>0</v>
      </c>
      <c r="BY344" s="11">
        <f t="shared" si="205"/>
        <v>0</v>
      </c>
      <c r="BZ344" s="14">
        <f t="shared" si="206"/>
        <v>5</v>
      </c>
      <c r="CA344" s="14">
        <f t="shared" si="207"/>
        <v>6</v>
      </c>
      <c r="CB344" s="525">
        <f t="shared" si="208"/>
        <v>0</v>
      </c>
      <c r="CC344" s="525">
        <f t="shared" si="209"/>
        <v>0</v>
      </c>
      <c r="CD344" s="312">
        <f t="shared" si="210"/>
        <v>5</v>
      </c>
      <c r="CE344" s="312">
        <f t="shared" si="211"/>
        <v>6</v>
      </c>
      <c r="CF344" s="313">
        <f t="shared" si="212"/>
        <v>11</v>
      </c>
      <c r="CG344" s="302"/>
    </row>
    <row r="345" spans="2:85" ht="14.25" x14ac:dyDescent="0.25">
      <c r="B345" s="9">
        <v>333</v>
      </c>
      <c r="C345" s="9" t="s">
        <v>268</v>
      </c>
      <c r="D345" s="37" t="s">
        <v>30</v>
      </c>
      <c r="E345" s="529">
        <v>20362863</v>
      </c>
      <c r="F345" s="527" t="s">
        <v>1207</v>
      </c>
      <c r="G345" s="9" t="s">
        <v>53</v>
      </c>
      <c r="H345" s="9"/>
      <c r="I345" s="9"/>
      <c r="J345" s="9"/>
      <c r="K345" s="9"/>
      <c r="L345" s="9"/>
      <c r="M345" s="9"/>
      <c r="N345" s="9">
        <v>0</v>
      </c>
      <c r="O345" s="9">
        <v>0</v>
      </c>
      <c r="P345" s="299">
        <f t="shared" si="190"/>
        <v>0</v>
      </c>
      <c r="Q345" s="299">
        <f t="shared" si="190"/>
        <v>0</v>
      </c>
      <c r="R345" s="300">
        <f t="shared" si="194"/>
        <v>0</v>
      </c>
      <c r="S345" s="9">
        <v>4</v>
      </c>
      <c r="T345" s="9">
        <v>7</v>
      </c>
      <c r="U345" s="289"/>
      <c r="V345" s="289"/>
      <c r="W345" s="289"/>
      <c r="X345" s="289"/>
      <c r="Y345" s="299">
        <f t="shared" si="191"/>
        <v>4</v>
      </c>
      <c r="Z345" s="299">
        <f t="shared" si="191"/>
        <v>7</v>
      </c>
      <c r="AA345" s="10">
        <f t="shared" si="195"/>
        <v>11</v>
      </c>
      <c r="AB345" s="44">
        <f t="shared" si="192"/>
        <v>4</v>
      </c>
      <c r="AC345" s="44">
        <f t="shared" si="192"/>
        <v>7</v>
      </c>
      <c r="AD345" s="11">
        <f t="shared" si="196"/>
        <v>11</v>
      </c>
      <c r="AE345" s="12">
        <f t="shared" si="213"/>
        <v>2</v>
      </c>
      <c r="AF345" s="12">
        <f t="shared" si="214"/>
        <v>3</v>
      </c>
      <c r="AG345" s="10">
        <f t="shared" si="193"/>
        <v>5</v>
      </c>
      <c r="AH345" s="12">
        <f t="shared" si="215"/>
        <v>2</v>
      </c>
      <c r="AI345" s="12">
        <f t="shared" si="216"/>
        <v>4</v>
      </c>
      <c r="AJ345" s="10">
        <f t="shared" si="197"/>
        <v>6</v>
      </c>
      <c r="AK345" s="44">
        <f t="shared" si="198"/>
        <v>4</v>
      </c>
      <c r="AL345" s="44">
        <f t="shared" si="199"/>
        <v>7</v>
      </c>
      <c r="AM345" s="11">
        <f t="shared" si="200"/>
        <v>11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f t="shared" si="217"/>
        <v>0</v>
      </c>
      <c r="AU345" s="13">
        <f t="shared" si="218"/>
        <v>0</v>
      </c>
      <c r="AV345" s="589">
        <v>0</v>
      </c>
      <c r="AW345" s="589">
        <v>0</v>
      </c>
      <c r="AX345" s="13">
        <f t="shared" si="219"/>
        <v>4</v>
      </c>
      <c r="AY345" s="13">
        <f t="shared" si="220"/>
        <v>7</v>
      </c>
      <c r="AZ345" s="13">
        <v>0</v>
      </c>
      <c r="BA345" s="13">
        <v>0</v>
      </c>
      <c r="BB345" s="13">
        <v>0</v>
      </c>
      <c r="BC345" s="13">
        <v>0</v>
      </c>
      <c r="BD345" s="310">
        <f t="shared" si="181"/>
        <v>0</v>
      </c>
      <c r="BE345" s="310">
        <f t="shared" si="182"/>
        <v>0</v>
      </c>
      <c r="BF345" s="10">
        <f t="shared" si="183"/>
        <v>0</v>
      </c>
      <c r="BG345" s="311">
        <f t="shared" si="184"/>
        <v>4</v>
      </c>
      <c r="BH345" s="311">
        <f t="shared" si="185"/>
        <v>7</v>
      </c>
      <c r="BI345" s="10">
        <f t="shared" si="186"/>
        <v>11</v>
      </c>
      <c r="BJ345" s="44">
        <f t="shared" si="187"/>
        <v>4</v>
      </c>
      <c r="BK345" s="44">
        <f t="shared" si="188"/>
        <v>7</v>
      </c>
      <c r="BL345" s="11">
        <f t="shared" si="189"/>
        <v>11</v>
      </c>
      <c r="BM345" s="13"/>
      <c r="BN345" s="13"/>
      <c r="BO345" s="13"/>
      <c r="BP345" s="13"/>
      <c r="BQ345" s="13"/>
      <c r="BR345" s="13"/>
      <c r="BS345" s="13"/>
      <c r="BT345" s="13"/>
      <c r="BU345" s="299">
        <f t="shared" si="201"/>
        <v>0</v>
      </c>
      <c r="BV345" s="299">
        <f t="shared" si="202"/>
        <v>0</v>
      </c>
      <c r="BW345" s="44">
        <f t="shared" si="203"/>
        <v>0</v>
      </c>
      <c r="BX345" s="44">
        <f t="shared" si="204"/>
        <v>0</v>
      </c>
      <c r="BY345" s="11">
        <f t="shared" si="205"/>
        <v>0</v>
      </c>
      <c r="BZ345" s="14">
        <f t="shared" si="206"/>
        <v>4</v>
      </c>
      <c r="CA345" s="14">
        <f t="shared" si="207"/>
        <v>7</v>
      </c>
      <c r="CB345" s="525">
        <f t="shared" si="208"/>
        <v>0</v>
      </c>
      <c r="CC345" s="525">
        <f t="shared" si="209"/>
        <v>0</v>
      </c>
      <c r="CD345" s="312">
        <f t="shared" si="210"/>
        <v>4</v>
      </c>
      <c r="CE345" s="312">
        <f t="shared" si="211"/>
        <v>7</v>
      </c>
      <c r="CF345" s="313">
        <f t="shared" si="212"/>
        <v>11</v>
      </c>
      <c r="CG345" s="302"/>
    </row>
    <row r="346" spans="2:85" ht="14.25" x14ac:dyDescent="0.25">
      <c r="B346" s="9">
        <v>334</v>
      </c>
      <c r="C346" s="9" t="s">
        <v>268</v>
      </c>
      <c r="D346" s="37" t="s">
        <v>30</v>
      </c>
      <c r="E346" s="529">
        <v>69941712</v>
      </c>
      <c r="F346" s="527" t="s">
        <v>1208</v>
      </c>
      <c r="G346" s="9" t="s">
        <v>53</v>
      </c>
      <c r="H346" s="9"/>
      <c r="I346" s="9"/>
      <c r="J346" s="9"/>
      <c r="K346" s="9"/>
      <c r="L346" s="9"/>
      <c r="M346" s="9"/>
      <c r="N346" s="9">
        <v>1</v>
      </c>
      <c r="O346" s="9">
        <v>0</v>
      </c>
      <c r="P346" s="299">
        <f t="shared" si="190"/>
        <v>1</v>
      </c>
      <c r="Q346" s="299">
        <f t="shared" si="190"/>
        <v>0</v>
      </c>
      <c r="R346" s="300">
        <f t="shared" si="194"/>
        <v>1</v>
      </c>
      <c r="S346" s="9">
        <v>9</v>
      </c>
      <c r="T346" s="9">
        <v>7</v>
      </c>
      <c r="U346" s="289"/>
      <c r="V346" s="289"/>
      <c r="W346" s="289"/>
      <c r="X346" s="289"/>
      <c r="Y346" s="299">
        <f t="shared" si="191"/>
        <v>9</v>
      </c>
      <c r="Z346" s="299">
        <f t="shared" si="191"/>
        <v>7</v>
      </c>
      <c r="AA346" s="10">
        <f t="shared" si="195"/>
        <v>16</v>
      </c>
      <c r="AB346" s="44">
        <f t="shared" si="192"/>
        <v>10</v>
      </c>
      <c r="AC346" s="44">
        <f t="shared" si="192"/>
        <v>7</v>
      </c>
      <c r="AD346" s="11">
        <f t="shared" si="196"/>
        <v>17</v>
      </c>
      <c r="AE346" s="12">
        <f t="shared" si="213"/>
        <v>4</v>
      </c>
      <c r="AF346" s="12">
        <f t="shared" si="214"/>
        <v>3</v>
      </c>
      <c r="AG346" s="10">
        <f t="shared" si="193"/>
        <v>7</v>
      </c>
      <c r="AH346" s="12">
        <f t="shared" si="215"/>
        <v>6</v>
      </c>
      <c r="AI346" s="12">
        <f t="shared" si="216"/>
        <v>4</v>
      </c>
      <c r="AJ346" s="10">
        <f t="shared" si="197"/>
        <v>10</v>
      </c>
      <c r="AK346" s="44">
        <f t="shared" si="198"/>
        <v>10</v>
      </c>
      <c r="AL346" s="44">
        <f t="shared" si="199"/>
        <v>7</v>
      </c>
      <c r="AM346" s="11">
        <f t="shared" si="200"/>
        <v>17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f t="shared" si="217"/>
        <v>0</v>
      </c>
      <c r="AU346" s="13">
        <f t="shared" si="218"/>
        <v>0</v>
      </c>
      <c r="AV346" s="589">
        <v>0</v>
      </c>
      <c r="AW346" s="589">
        <v>0</v>
      </c>
      <c r="AX346" s="13">
        <f t="shared" si="219"/>
        <v>10</v>
      </c>
      <c r="AY346" s="13">
        <f t="shared" si="220"/>
        <v>7</v>
      </c>
      <c r="AZ346" s="13">
        <v>0</v>
      </c>
      <c r="BA346" s="13">
        <v>0</v>
      </c>
      <c r="BB346" s="13">
        <v>0</v>
      </c>
      <c r="BC346" s="13">
        <v>0</v>
      </c>
      <c r="BD346" s="310">
        <f t="shared" si="181"/>
        <v>0</v>
      </c>
      <c r="BE346" s="310">
        <f t="shared" si="182"/>
        <v>0</v>
      </c>
      <c r="BF346" s="10">
        <f t="shared" si="183"/>
        <v>0</v>
      </c>
      <c r="BG346" s="311">
        <f t="shared" si="184"/>
        <v>10</v>
      </c>
      <c r="BH346" s="311">
        <f t="shared" si="185"/>
        <v>7</v>
      </c>
      <c r="BI346" s="10">
        <f t="shared" si="186"/>
        <v>17</v>
      </c>
      <c r="BJ346" s="44">
        <f t="shared" si="187"/>
        <v>10</v>
      </c>
      <c r="BK346" s="44">
        <f t="shared" si="188"/>
        <v>7</v>
      </c>
      <c r="BL346" s="11">
        <f t="shared" si="189"/>
        <v>17</v>
      </c>
      <c r="BM346" s="13"/>
      <c r="BN346" s="13"/>
      <c r="BO346" s="13"/>
      <c r="BP346" s="13"/>
      <c r="BQ346" s="13"/>
      <c r="BR346" s="13"/>
      <c r="BS346" s="13"/>
      <c r="BT346" s="13"/>
      <c r="BU346" s="299">
        <f t="shared" si="201"/>
        <v>0</v>
      </c>
      <c r="BV346" s="299">
        <f t="shared" si="202"/>
        <v>0</v>
      </c>
      <c r="BW346" s="44">
        <f t="shared" si="203"/>
        <v>0</v>
      </c>
      <c r="BX346" s="44">
        <f t="shared" si="204"/>
        <v>0</v>
      </c>
      <c r="BY346" s="11">
        <f t="shared" si="205"/>
        <v>0</v>
      </c>
      <c r="BZ346" s="14">
        <f t="shared" si="206"/>
        <v>10</v>
      </c>
      <c r="CA346" s="14">
        <f t="shared" si="207"/>
        <v>7</v>
      </c>
      <c r="CB346" s="525">
        <f t="shared" si="208"/>
        <v>0</v>
      </c>
      <c r="CC346" s="525">
        <f t="shared" si="209"/>
        <v>0</v>
      </c>
      <c r="CD346" s="312">
        <f t="shared" si="210"/>
        <v>10</v>
      </c>
      <c r="CE346" s="312">
        <f t="shared" si="211"/>
        <v>7</v>
      </c>
      <c r="CF346" s="313">
        <f t="shared" si="212"/>
        <v>17</v>
      </c>
      <c r="CG346" s="302"/>
    </row>
    <row r="347" spans="2:85" ht="14.25" x14ac:dyDescent="0.25">
      <c r="B347" s="9">
        <v>335</v>
      </c>
      <c r="C347" s="9" t="s">
        <v>268</v>
      </c>
      <c r="D347" s="37" t="s">
        <v>31</v>
      </c>
      <c r="E347" s="529">
        <v>20362890</v>
      </c>
      <c r="F347" s="527" t="s">
        <v>1210</v>
      </c>
      <c r="G347" s="9" t="s">
        <v>53</v>
      </c>
      <c r="H347" s="9"/>
      <c r="I347" s="9"/>
      <c r="J347" s="9"/>
      <c r="K347" s="9"/>
      <c r="L347" s="9"/>
      <c r="M347" s="9"/>
      <c r="N347" s="9">
        <v>0</v>
      </c>
      <c r="O347" s="9">
        <v>0</v>
      </c>
      <c r="P347" s="299">
        <f t="shared" si="190"/>
        <v>0</v>
      </c>
      <c r="Q347" s="299">
        <f t="shared" si="190"/>
        <v>0</v>
      </c>
      <c r="R347" s="300">
        <f t="shared" si="194"/>
        <v>0</v>
      </c>
      <c r="S347" s="9">
        <v>4</v>
      </c>
      <c r="T347" s="9">
        <v>4</v>
      </c>
      <c r="U347" s="289"/>
      <c r="V347" s="289"/>
      <c r="W347" s="289"/>
      <c r="X347" s="289"/>
      <c r="Y347" s="299">
        <f t="shared" si="191"/>
        <v>4</v>
      </c>
      <c r="Z347" s="299">
        <f t="shared" si="191"/>
        <v>4</v>
      </c>
      <c r="AA347" s="10">
        <f t="shared" si="195"/>
        <v>8</v>
      </c>
      <c r="AB347" s="44">
        <f t="shared" si="192"/>
        <v>4</v>
      </c>
      <c r="AC347" s="44">
        <f t="shared" si="192"/>
        <v>4</v>
      </c>
      <c r="AD347" s="11">
        <f t="shared" si="196"/>
        <v>8</v>
      </c>
      <c r="AE347" s="12">
        <f t="shared" si="213"/>
        <v>2</v>
      </c>
      <c r="AF347" s="12">
        <f t="shared" si="214"/>
        <v>2</v>
      </c>
      <c r="AG347" s="10">
        <f t="shared" si="193"/>
        <v>4</v>
      </c>
      <c r="AH347" s="12">
        <f t="shared" si="215"/>
        <v>2</v>
      </c>
      <c r="AI347" s="12">
        <f t="shared" si="216"/>
        <v>2</v>
      </c>
      <c r="AJ347" s="10">
        <f t="shared" si="197"/>
        <v>4</v>
      </c>
      <c r="AK347" s="44">
        <f t="shared" si="198"/>
        <v>4</v>
      </c>
      <c r="AL347" s="44">
        <f t="shared" si="199"/>
        <v>4</v>
      </c>
      <c r="AM347" s="11">
        <f t="shared" si="200"/>
        <v>8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f t="shared" si="217"/>
        <v>0</v>
      </c>
      <c r="AU347" s="13">
        <f t="shared" si="218"/>
        <v>0</v>
      </c>
      <c r="AV347" s="589">
        <v>0</v>
      </c>
      <c r="AW347" s="589">
        <v>0</v>
      </c>
      <c r="AX347" s="13">
        <f t="shared" si="219"/>
        <v>4</v>
      </c>
      <c r="AY347" s="13">
        <f t="shared" si="220"/>
        <v>4</v>
      </c>
      <c r="AZ347" s="13">
        <v>0</v>
      </c>
      <c r="BA347" s="13">
        <v>0</v>
      </c>
      <c r="BB347" s="13">
        <v>0</v>
      </c>
      <c r="BC347" s="13">
        <v>0</v>
      </c>
      <c r="BD347" s="310">
        <f t="shared" si="181"/>
        <v>0</v>
      </c>
      <c r="BE347" s="310">
        <f t="shared" si="182"/>
        <v>0</v>
      </c>
      <c r="BF347" s="10">
        <f t="shared" si="183"/>
        <v>0</v>
      </c>
      <c r="BG347" s="311">
        <f t="shared" si="184"/>
        <v>4</v>
      </c>
      <c r="BH347" s="311">
        <f t="shared" si="185"/>
        <v>4</v>
      </c>
      <c r="BI347" s="10">
        <f t="shared" si="186"/>
        <v>8</v>
      </c>
      <c r="BJ347" s="44">
        <f t="shared" si="187"/>
        <v>4</v>
      </c>
      <c r="BK347" s="44">
        <f t="shared" si="188"/>
        <v>4</v>
      </c>
      <c r="BL347" s="11">
        <f t="shared" si="189"/>
        <v>8</v>
      </c>
      <c r="BM347" s="13"/>
      <c r="BN347" s="13"/>
      <c r="BO347" s="13"/>
      <c r="BP347" s="13"/>
      <c r="BQ347" s="13"/>
      <c r="BR347" s="13"/>
      <c r="BS347" s="13"/>
      <c r="BT347" s="13"/>
      <c r="BU347" s="299">
        <f t="shared" si="201"/>
        <v>0</v>
      </c>
      <c r="BV347" s="299">
        <f t="shared" si="202"/>
        <v>0</v>
      </c>
      <c r="BW347" s="44">
        <f t="shared" si="203"/>
        <v>0</v>
      </c>
      <c r="BX347" s="44">
        <f t="shared" si="204"/>
        <v>0</v>
      </c>
      <c r="BY347" s="11">
        <f t="shared" si="205"/>
        <v>0</v>
      </c>
      <c r="BZ347" s="14">
        <f t="shared" si="206"/>
        <v>4</v>
      </c>
      <c r="CA347" s="14">
        <f t="shared" si="207"/>
        <v>4</v>
      </c>
      <c r="CB347" s="525">
        <f t="shared" si="208"/>
        <v>0</v>
      </c>
      <c r="CC347" s="525">
        <f t="shared" si="209"/>
        <v>0</v>
      </c>
      <c r="CD347" s="312">
        <f t="shared" si="210"/>
        <v>4</v>
      </c>
      <c r="CE347" s="312">
        <f t="shared" si="211"/>
        <v>4</v>
      </c>
      <c r="CF347" s="313">
        <f t="shared" si="212"/>
        <v>8</v>
      </c>
      <c r="CG347" s="302"/>
    </row>
    <row r="348" spans="2:85" ht="14.25" x14ac:dyDescent="0.25">
      <c r="B348" s="9">
        <v>336</v>
      </c>
      <c r="C348" s="9" t="s">
        <v>268</v>
      </c>
      <c r="D348" s="37" t="s">
        <v>31</v>
      </c>
      <c r="E348" s="529">
        <v>20362892</v>
      </c>
      <c r="F348" s="527" t="s">
        <v>1211</v>
      </c>
      <c r="G348" s="9" t="s">
        <v>53</v>
      </c>
      <c r="H348" s="9"/>
      <c r="I348" s="9"/>
      <c r="J348" s="9"/>
      <c r="K348" s="9"/>
      <c r="L348" s="9"/>
      <c r="M348" s="9"/>
      <c r="N348" s="9">
        <v>0</v>
      </c>
      <c r="O348" s="9">
        <v>0</v>
      </c>
      <c r="P348" s="299">
        <f t="shared" si="190"/>
        <v>0</v>
      </c>
      <c r="Q348" s="299">
        <f t="shared" si="190"/>
        <v>0</v>
      </c>
      <c r="R348" s="300">
        <f t="shared" si="194"/>
        <v>0</v>
      </c>
      <c r="S348" s="9">
        <v>5</v>
      </c>
      <c r="T348" s="9">
        <v>5</v>
      </c>
      <c r="U348" s="289"/>
      <c r="V348" s="289"/>
      <c r="W348" s="289"/>
      <c r="X348" s="289"/>
      <c r="Y348" s="299">
        <f t="shared" si="191"/>
        <v>5</v>
      </c>
      <c r="Z348" s="299">
        <f t="shared" si="191"/>
        <v>5</v>
      </c>
      <c r="AA348" s="10">
        <f t="shared" si="195"/>
        <v>10</v>
      </c>
      <c r="AB348" s="44">
        <f t="shared" si="192"/>
        <v>5</v>
      </c>
      <c r="AC348" s="44">
        <f t="shared" si="192"/>
        <v>5</v>
      </c>
      <c r="AD348" s="11">
        <f t="shared" si="196"/>
        <v>10</v>
      </c>
      <c r="AE348" s="12">
        <f t="shared" si="213"/>
        <v>2</v>
      </c>
      <c r="AF348" s="12">
        <f t="shared" si="214"/>
        <v>2</v>
      </c>
      <c r="AG348" s="10">
        <f t="shared" si="193"/>
        <v>4</v>
      </c>
      <c r="AH348" s="12">
        <f t="shared" si="215"/>
        <v>3</v>
      </c>
      <c r="AI348" s="12">
        <f t="shared" si="216"/>
        <v>3</v>
      </c>
      <c r="AJ348" s="10">
        <f t="shared" si="197"/>
        <v>6</v>
      </c>
      <c r="AK348" s="44">
        <f t="shared" si="198"/>
        <v>5</v>
      </c>
      <c r="AL348" s="44">
        <f t="shared" si="199"/>
        <v>5</v>
      </c>
      <c r="AM348" s="11">
        <f t="shared" si="200"/>
        <v>10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f t="shared" si="217"/>
        <v>0</v>
      </c>
      <c r="AU348" s="13">
        <f t="shared" si="218"/>
        <v>0</v>
      </c>
      <c r="AV348" s="589">
        <v>0</v>
      </c>
      <c r="AW348" s="589">
        <v>0</v>
      </c>
      <c r="AX348" s="13">
        <f t="shared" si="219"/>
        <v>5</v>
      </c>
      <c r="AY348" s="13">
        <f t="shared" si="220"/>
        <v>5</v>
      </c>
      <c r="AZ348" s="13">
        <v>0</v>
      </c>
      <c r="BA348" s="13">
        <v>0</v>
      </c>
      <c r="BB348" s="13">
        <v>0</v>
      </c>
      <c r="BC348" s="13">
        <v>0</v>
      </c>
      <c r="BD348" s="310">
        <f t="shared" si="181"/>
        <v>0</v>
      </c>
      <c r="BE348" s="310">
        <f t="shared" si="182"/>
        <v>0</v>
      </c>
      <c r="BF348" s="10">
        <f t="shared" si="183"/>
        <v>0</v>
      </c>
      <c r="BG348" s="311">
        <f t="shared" si="184"/>
        <v>5</v>
      </c>
      <c r="BH348" s="311">
        <f t="shared" si="185"/>
        <v>5</v>
      </c>
      <c r="BI348" s="10">
        <f t="shared" si="186"/>
        <v>10</v>
      </c>
      <c r="BJ348" s="44">
        <f t="shared" si="187"/>
        <v>5</v>
      </c>
      <c r="BK348" s="44">
        <f t="shared" si="188"/>
        <v>5</v>
      </c>
      <c r="BL348" s="11">
        <f t="shared" si="189"/>
        <v>10</v>
      </c>
      <c r="BM348" s="13"/>
      <c r="BN348" s="13"/>
      <c r="BO348" s="13"/>
      <c r="BP348" s="13"/>
      <c r="BQ348" s="13"/>
      <c r="BR348" s="13"/>
      <c r="BS348" s="13"/>
      <c r="BT348" s="13"/>
      <c r="BU348" s="299">
        <f t="shared" si="201"/>
        <v>0</v>
      </c>
      <c r="BV348" s="299">
        <f t="shared" si="202"/>
        <v>0</v>
      </c>
      <c r="BW348" s="44">
        <f t="shared" si="203"/>
        <v>0</v>
      </c>
      <c r="BX348" s="44">
        <f t="shared" si="204"/>
        <v>0</v>
      </c>
      <c r="BY348" s="11">
        <f t="shared" si="205"/>
        <v>0</v>
      </c>
      <c r="BZ348" s="14">
        <f t="shared" si="206"/>
        <v>5</v>
      </c>
      <c r="CA348" s="14">
        <f t="shared" si="207"/>
        <v>5</v>
      </c>
      <c r="CB348" s="525">
        <f t="shared" si="208"/>
        <v>0</v>
      </c>
      <c r="CC348" s="525">
        <f t="shared" si="209"/>
        <v>0</v>
      </c>
      <c r="CD348" s="312">
        <f t="shared" si="210"/>
        <v>5</v>
      </c>
      <c r="CE348" s="312">
        <f t="shared" si="211"/>
        <v>5</v>
      </c>
      <c r="CF348" s="313">
        <f t="shared" si="212"/>
        <v>10</v>
      </c>
      <c r="CG348" s="302"/>
    </row>
    <row r="349" spans="2:85" ht="14.25" x14ac:dyDescent="0.25">
      <c r="B349" s="9">
        <v>337</v>
      </c>
      <c r="C349" s="9" t="s">
        <v>268</v>
      </c>
      <c r="D349" s="37" t="s">
        <v>31</v>
      </c>
      <c r="E349" s="529">
        <v>20362894</v>
      </c>
      <c r="F349" s="527" t="s">
        <v>1212</v>
      </c>
      <c r="G349" s="9" t="s">
        <v>53</v>
      </c>
      <c r="H349" s="9"/>
      <c r="I349" s="9"/>
      <c r="J349" s="9"/>
      <c r="K349" s="9"/>
      <c r="L349" s="9"/>
      <c r="M349" s="9"/>
      <c r="N349" s="9">
        <v>0</v>
      </c>
      <c r="O349" s="9">
        <v>0</v>
      </c>
      <c r="P349" s="299">
        <f t="shared" ref="P349:Q355" si="221">SUM(H349,J349,L349,N349)</f>
        <v>0</v>
      </c>
      <c r="Q349" s="299">
        <f t="shared" si="221"/>
        <v>0</v>
      </c>
      <c r="R349" s="300">
        <f t="shared" si="194"/>
        <v>0</v>
      </c>
      <c r="S349" s="9">
        <v>6</v>
      </c>
      <c r="T349" s="9">
        <v>3</v>
      </c>
      <c r="U349" s="289"/>
      <c r="V349" s="289"/>
      <c r="W349" s="289"/>
      <c r="X349" s="289"/>
      <c r="Y349" s="299">
        <f t="shared" si="191"/>
        <v>6</v>
      </c>
      <c r="Z349" s="299">
        <f t="shared" si="191"/>
        <v>3</v>
      </c>
      <c r="AA349" s="10">
        <f t="shared" si="195"/>
        <v>9</v>
      </c>
      <c r="AB349" s="44">
        <f t="shared" si="192"/>
        <v>6</v>
      </c>
      <c r="AC349" s="44">
        <f t="shared" si="192"/>
        <v>3</v>
      </c>
      <c r="AD349" s="11">
        <f t="shared" si="196"/>
        <v>9</v>
      </c>
      <c r="AE349" s="12">
        <f t="shared" si="213"/>
        <v>3</v>
      </c>
      <c r="AF349" s="12">
        <f t="shared" si="214"/>
        <v>1</v>
      </c>
      <c r="AG349" s="10">
        <f t="shared" si="193"/>
        <v>4</v>
      </c>
      <c r="AH349" s="12">
        <f t="shared" si="215"/>
        <v>3</v>
      </c>
      <c r="AI349" s="12">
        <f t="shared" si="216"/>
        <v>2</v>
      </c>
      <c r="AJ349" s="10">
        <f t="shared" si="197"/>
        <v>5</v>
      </c>
      <c r="AK349" s="44">
        <f t="shared" si="198"/>
        <v>6</v>
      </c>
      <c r="AL349" s="44">
        <f t="shared" si="199"/>
        <v>3</v>
      </c>
      <c r="AM349" s="11">
        <f t="shared" si="200"/>
        <v>9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f t="shared" si="217"/>
        <v>0</v>
      </c>
      <c r="AU349" s="13">
        <f t="shared" si="218"/>
        <v>0</v>
      </c>
      <c r="AV349" s="589">
        <v>0</v>
      </c>
      <c r="AW349" s="589">
        <v>0</v>
      </c>
      <c r="AX349" s="13">
        <f t="shared" si="219"/>
        <v>6</v>
      </c>
      <c r="AY349" s="13">
        <f t="shared" si="220"/>
        <v>3</v>
      </c>
      <c r="AZ349" s="13">
        <v>0</v>
      </c>
      <c r="BA349" s="13">
        <v>0</v>
      </c>
      <c r="BB349" s="13">
        <v>0</v>
      </c>
      <c r="BC349" s="13">
        <v>0</v>
      </c>
      <c r="BD349" s="310">
        <f t="shared" si="181"/>
        <v>0</v>
      </c>
      <c r="BE349" s="310">
        <f t="shared" si="182"/>
        <v>0</v>
      </c>
      <c r="BF349" s="10">
        <f t="shared" si="183"/>
        <v>0</v>
      </c>
      <c r="BG349" s="311">
        <f t="shared" si="184"/>
        <v>6</v>
      </c>
      <c r="BH349" s="311">
        <f t="shared" si="185"/>
        <v>3</v>
      </c>
      <c r="BI349" s="10">
        <f t="shared" si="186"/>
        <v>9</v>
      </c>
      <c r="BJ349" s="44">
        <f t="shared" si="187"/>
        <v>6</v>
      </c>
      <c r="BK349" s="44">
        <f t="shared" si="188"/>
        <v>3</v>
      </c>
      <c r="BL349" s="11">
        <f t="shared" si="189"/>
        <v>9</v>
      </c>
      <c r="BM349" s="13"/>
      <c r="BN349" s="13"/>
      <c r="BO349" s="13"/>
      <c r="BP349" s="13"/>
      <c r="BQ349" s="13"/>
      <c r="BR349" s="13"/>
      <c r="BS349" s="13"/>
      <c r="BT349" s="13"/>
      <c r="BU349" s="299">
        <f t="shared" si="201"/>
        <v>0</v>
      </c>
      <c r="BV349" s="299">
        <f t="shared" si="202"/>
        <v>0</v>
      </c>
      <c r="BW349" s="44">
        <f t="shared" si="203"/>
        <v>0</v>
      </c>
      <c r="BX349" s="44">
        <f t="shared" si="204"/>
        <v>0</v>
      </c>
      <c r="BY349" s="11">
        <f t="shared" si="205"/>
        <v>0</v>
      </c>
      <c r="BZ349" s="14">
        <f t="shared" si="206"/>
        <v>6</v>
      </c>
      <c r="CA349" s="14">
        <f t="shared" si="207"/>
        <v>3</v>
      </c>
      <c r="CB349" s="525">
        <f t="shared" si="208"/>
        <v>0</v>
      </c>
      <c r="CC349" s="525">
        <f t="shared" si="209"/>
        <v>0</v>
      </c>
      <c r="CD349" s="312">
        <f t="shared" si="210"/>
        <v>6</v>
      </c>
      <c r="CE349" s="312">
        <f t="shared" si="211"/>
        <v>3</v>
      </c>
      <c r="CF349" s="313">
        <f t="shared" si="212"/>
        <v>9</v>
      </c>
      <c r="CG349" s="302"/>
    </row>
    <row r="350" spans="2:85" ht="14.25" x14ac:dyDescent="0.25">
      <c r="B350" s="9">
        <v>338</v>
      </c>
      <c r="C350" s="9" t="s">
        <v>268</v>
      </c>
      <c r="D350" s="37" t="s">
        <v>31</v>
      </c>
      <c r="E350" s="529">
        <v>20362888</v>
      </c>
      <c r="F350" s="527" t="s">
        <v>1213</v>
      </c>
      <c r="G350" s="9" t="s">
        <v>53</v>
      </c>
      <c r="H350" s="9"/>
      <c r="I350" s="9"/>
      <c r="J350" s="9"/>
      <c r="K350" s="9"/>
      <c r="L350" s="9"/>
      <c r="M350" s="9"/>
      <c r="N350" s="9">
        <v>1</v>
      </c>
      <c r="O350" s="9">
        <v>1</v>
      </c>
      <c r="P350" s="299">
        <f t="shared" si="221"/>
        <v>1</v>
      </c>
      <c r="Q350" s="299">
        <f t="shared" si="221"/>
        <v>1</v>
      </c>
      <c r="R350" s="300">
        <f t="shared" si="194"/>
        <v>2</v>
      </c>
      <c r="S350" s="9">
        <v>9</v>
      </c>
      <c r="T350" s="9">
        <v>1</v>
      </c>
      <c r="U350" s="289"/>
      <c r="V350" s="289"/>
      <c r="W350" s="289"/>
      <c r="X350" s="289"/>
      <c r="Y350" s="299">
        <f t="shared" si="191"/>
        <v>9</v>
      </c>
      <c r="Z350" s="299">
        <f t="shared" si="191"/>
        <v>1</v>
      </c>
      <c r="AA350" s="10">
        <f t="shared" si="195"/>
        <v>10</v>
      </c>
      <c r="AB350" s="44">
        <f t="shared" si="192"/>
        <v>10</v>
      </c>
      <c r="AC350" s="44">
        <f t="shared" si="192"/>
        <v>2</v>
      </c>
      <c r="AD350" s="11">
        <f t="shared" si="196"/>
        <v>12</v>
      </c>
      <c r="AE350" s="12">
        <f t="shared" si="213"/>
        <v>4</v>
      </c>
      <c r="AF350" s="12">
        <f t="shared" si="214"/>
        <v>1</v>
      </c>
      <c r="AG350" s="10">
        <f t="shared" si="193"/>
        <v>5</v>
      </c>
      <c r="AH350" s="12">
        <f t="shared" si="215"/>
        <v>6</v>
      </c>
      <c r="AI350" s="12">
        <f t="shared" si="216"/>
        <v>1</v>
      </c>
      <c r="AJ350" s="10">
        <f t="shared" si="197"/>
        <v>7</v>
      </c>
      <c r="AK350" s="44">
        <f t="shared" si="198"/>
        <v>10</v>
      </c>
      <c r="AL350" s="44">
        <f t="shared" si="199"/>
        <v>2</v>
      </c>
      <c r="AM350" s="11">
        <f t="shared" si="200"/>
        <v>12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f t="shared" si="217"/>
        <v>0</v>
      </c>
      <c r="AU350" s="13">
        <f t="shared" si="218"/>
        <v>0</v>
      </c>
      <c r="AV350" s="589">
        <v>0</v>
      </c>
      <c r="AW350" s="589">
        <v>0</v>
      </c>
      <c r="AX350" s="13">
        <f t="shared" si="219"/>
        <v>10</v>
      </c>
      <c r="AY350" s="13">
        <f t="shared" si="220"/>
        <v>2</v>
      </c>
      <c r="AZ350" s="13">
        <v>0</v>
      </c>
      <c r="BA350" s="13">
        <v>0</v>
      </c>
      <c r="BB350" s="13">
        <v>0</v>
      </c>
      <c r="BC350" s="13">
        <v>0</v>
      </c>
      <c r="BD350" s="310">
        <f t="shared" ref="BD350:BD358" si="222">SUM(AN350,AP350,AR350,AT350)</f>
        <v>0</v>
      </c>
      <c r="BE350" s="310">
        <f t="shared" ref="BE350:BE358" si="223">SUM(AO350,AQ350,AS350,AU350)</f>
        <v>0</v>
      </c>
      <c r="BF350" s="10">
        <f t="shared" ref="BF350:BF358" si="224">SUM(BD350:BE350)</f>
        <v>0</v>
      </c>
      <c r="BG350" s="311">
        <f t="shared" ref="BG350:BG358" si="225">SUM(AV350,AX350,AZ350,BB350)</f>
        <v>10</v>
      </c>
      <c r="BH350" s="311">
        <f t="shared" ref="BH350:BH358" si="226">SUM(AW350,AY350,BA350,BC350)</f>
        <v>2</v>
      </c>
      <c r="BI350" s="10">
        <f t="shared" ref="BI350:BI358" si="227">SUM(BG350:BH350)</f>
        <v>12</v>
      </c>
      <c r="BJ350" s="44">
        <f t="shared" ref="BJ350:BJ358" si="228">SUM(BD350,BG350)</f>
        <v>10</v>
      </c>
      <c r="BK350" s="44">
        <f t="shared" ref="BK350:BK358" si="229">SUM(BE350,BH350)</f>
        <v>2</v>
      </c>
      <c r="BL350" s="11">
        <f t="shared" ref="BL350:BL358" si="230">SUM(BF350,BI350)</f>
        <v>12</v>
      </c>
      <c r="BM350" s="13"/>
      <c r="BN350" s="13"/>
      <c r="BO350" s="13"/>
      <c r="BP350" s="13"/>
      <c r="BQ350" s="13"/>
      <c r="BR350" s="13"/>
      <c r="BS350" s="13"/>
      <c r="BT350" s="13"/>
      <c r="BU350" s="299">
        <f t="shared" si="201"/>
        <v>0</v>
      </c>
      <c r="BV350" s="299">
        <f t="shared" si="202"/>
        <v>0</v>
      </c>
      <c r="BW350" s="44">
        <f t="shared" si="203"/>
        <v>0</v>
      </c>
      <c r="BX350" s="44">
        <f t="shared" si="204"/>
        <v>0</v>
      </c>
      <c r="BY350" s="11">
        <f t="shared" si="205"/>
        <v>0</v>
      </c>
      <c r="BZ350" s="14">
        <f t="shared" si="206"/>
        <v>10</v>
      </c>
      <c r="CA350" s="14">
        <f t="shared" si="207"/>
        <v>2</v>
      </c>
      <c r="CB350" s="525">
        <f t="shared" si="208"/>
        <v>0</v>
      </c>
      <c r="CC350" s="525">
        <f t="shared" si="209"/>
        <v>0</v>
      </c>
      <c r="CD350" s="312">
        <f t="shared" si="210"/>
        <v>10</v>
      </c>
      <c r="CE350" s="312">
        <f t="shared" si="211"/>
        <v>2</v>
      </c>
      <c r="CF350" s="313">
        <f t="shared" si="212"/>
        <v>12</v>
      </c>
      <c r="CG350" s="302"/>
    </row>
    <row r="351" spans="2:85" ht="14.25" x14ac:dyDescent="0.25">
      <c r="B351" s="9">
        <v>339</v>
      </c>
      <c r="C351" s="9" t="s">
        <v>268</v>
      </c>
      <c r="D351" s="37" t="s">
        <v>31</v>
      </c>
      <c r="E351" s="529">
        <v>20362889</v>
      </c>
      <c r="F351" s="527" t="s">
        <v>1214</v>
      </c>
      <c r="G351" s="9" t="s">
        <v>53</v>
      </c>
      <c r="H351" s="9"/>
      <c r="I351" s="9"/>
      <c r="J351" s="9"/>
      <c r="K351" s="9"/>
      <c r="L351" s="9"/>
      <c r="M351" s="9"/>
      <c r="N351" s="9">
        <v>1</v>
      </c>
      <c r="O351" s="9">
        <v>1</v>
      </c>
      <c r="P351" s="299">
        <f t="shared" si="221"/>
        <v>1</v>
      </c>
      <c r="Q351" s="299">
        <f t="shared" si="221"/>
        <v>1</v>
      </c>
      <c r="R351" s="300">
        <f t="shared" si="194"/>
        <v>2</v>
      </c>
      <c r="S351" s="9">
        <v>11</v>
      </c>
      <c r="T351" s="9">
        <v>6</v>
      </c>
      <c r="U351" s="289"/>
      <c r="V351" s="289"/>
      <c r="W351" s="289"/>
      <c r="X351" s="289"/>
      <c r="Y351" s="299">
        <f t="shared" ref="Y351:Z358" si="231">SUM(S351,U351,W351)</f>
        <v>11</v>
      </c>
      <c r="Z351" s="299">
        <f t="shared" si="231"/>
        <v>6</v>
      </c>
      <c r="AA351" s="10">
        <f t="shared" si="195"/>
        <v>17</v>
      </c>
      <c r="AB351" s="44">
        <f t="shared" ref="AB351:AC358" si="232">SUM(P351,Y351)</f>
        <v>12</v>
      </c>
      <c r="AC351" s="44">
        <f t="shared" si="232"/>
        <v>7</v>
      </c>
      <c r="AD351" s="11">
        <f t="shared" si="196"/>
        <v>19</v>
      </c>
      <c r="AE351" s="12">
        <f t="shared" si="213"/>
        <v>6</v>
      </c>
      <c r="AF351" s="12">
        <f t="shared" si="214"/>
        <v>3</v>
      </c>
      <c r="AG351" s="10">
        <f t="shared" si="193"/>
        <v>9</v>
      </c>
      <c r="AH351" s="12">
        <f t="shared" si="215"/>
        <v>6</v>
      </c>
      <c r="AI351" s="12">
        <f t="shared" si="216"/>
        <v>4</v>
      </c>
      <c r="AJ351" s="10">
        <f t="shared" si="197"/>
        <v>10</v>
      </c>
      <c r="AK351" s="44">
        <f t="shared" si="198"/>
        <v>12</v>
      </c>
      <c r="AL351" s="44">
        <f t="shared" si="199"/>
        <v>7</v>
      </c>
      <c r="AM351" s="11">
        <f t="shared" si="200"/>
        <v>19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f t="shared" si="217"/>
        <v>1</v>
      </c>
      <c r="AU351" s="13">
        <f t="shared" si="218"/>
        <v>0</v>
      </c>
      <c r="AV351" s="589">
        <v>0</v>
      </c>
      <c r="AW351" s="589">
        <v>0</v>
      </c>
      <c r="AX351" s="13">
        <f t="shared" si="219"/>
        <v>11</v>
      </c>
      <c r="AY351" s="13">
        <f t="shared" si="220"/>
        <v>7</v>
      </c>
      <c r="AZ351" s="13">
        <v>0</v>
      </c>
      <c r="BA351" s="13">
        <v>0</v>
      </c>
      <c r="BB351" s="13">
        <v>0</v>
      </c>
      <c r="BC351" s="13">
        <v>0</v>
      </c>
      <c r="BD351" s="310">
        <f t="shared" si="222"/>
        <v>1</v>
      </c>
      <c r="BE351" s="310">
        <f t="shared" si="223"/>
        <v>0</v>
      </c>
      <c r="BF351" s="10">
        <f t="shared" si="224"/>
        <v>1</v>
      </c>
      <c r="BG351" s="311">
        <f t="shared" si="225"/>
        <v>11</v>
      </c>
      <c r="BH351" s="311">
        <f t="shared" si="226"/>
        <v>7</v>
      </c>
      <c r="BI351" s="10">
        <f t="shared" si="227"/>
        <v>18</v>
      </c>
      <c r="BJ351" s="44">
        <f t="shared" si="228"/>
        <v>12</v>
      </c>
      <c r="BK351" s="44">
        <f t="shared" si="229"/>
        <v>7</v>
      </c>
      <c r="BL351" s="11">
        <f t="shared" si="230"/>
        <v>19</v>
      </c>
      <c r="BM351" s="13"/>
      <c r="BN351" s="13"/>
      <c r="BO351" s="13"/>
      <c r="BP351" s="13"/>
      <c r="BQ351" s="13"/>
      <c r="BR351" s="13"/>
      <c r="BS351" s="13"/>
      <c r="BT351" s="13"/>
      <c r="BU351" s="299">
        <f t="shared" si="201"/>
        <v>0</v>
      </c>
      <c r="BV351" s="299">
        <f t="shared" si="202"/>
        <v>0</v>
      </c>
      <c r="BW351" s="44">
        <f t="shared" si="203"/>
        <v>0</v>
      </c>
      <c r="BX351" s="44">
        <f t="shared" si="204"/>
        <v>0</v>
      </c>
      <c r="BY351" s="11">
        <f t="shared" si="205"/>
        <v>0</v>
      </c>
      <c r="BZ351" s="14">
        <f t="shared" si="206"/>
        <v>12</v>
      </c>
      <c r="CA351" s="14">
        <f t="shared" si="207"/>
        <v>7</v>
      </c>
      <c r="CB351" s="525">
        <f t="shared" si="208"/>
        <v>0</v>
      </c>
      <c r="CC351" s="525">
        <f t="shared" si="209"/>
        <v>0</v>
      </c>
      <c r="CD351" s="312">
        <f t="shared" si="210"/>
        <v>12</v>
      </c>
      <c r="CE351" s="312">
        <f t="shared" si="211"/>
        <v>7</v>
      </c>
      <c r="CF351" s="313">
        <f t="shared" si="212"/>
        <v>19</v>
      </c>
      <c r="CG351" s="302"/>
    </row>
    <row r="352" spans="2:85" ht="14.25" x14ac:dyDescent="0.25">
      <c r="B352" s="9">
        <v>340</v>
      </c>
      <c r="C352" s="9" t="s">
        <v>268</v>
      </c>
      <c r="D352" s="37" t="s">
        <v>31</v>
      </c>
      <c r="E352" s="529">
        <v>20362893</v>
      </c>
      <c r="F352" s="527" t="s">
        <v>1215</v>
      </c>
      <c r="G352" s="9" t="s">
        <v>53</v>
      </c>
      <c r="H352" s="9"/>
      <c r="I352" s="9"/>
      <c r="J352" s="9"/>
      <c r="K352" s="9"/>
      <c r="L352" s="9"/>
      <c r="M352" s="9"/>
      <c r="N352" s="9">
        <v>1</v>
      </c>
      <c r="O352" s="9">
        <v>0</v>
      </c>
      <c r="P352" s="299">
        <f t="shared" si="221"/>
        <v>1</v>
      </c>
      <c r="Q352" s="299">
        <f t="shared" si="221"/>
        <v>0</v>
      </c>
      <c r="R352" s="300">
        <f t="shared" si="194"/>
        <v>1</v>
      </c>
      <c r="S352" s="9">
        <v>7</v>
      </c>
      <c r="T352" s="9">
        <v>1</v>
      </c>
      <c r="U352" s="289"/>
      <c r="V352" s="289"/>
      <c r="W352" s="289"/>
      <c r="X352" s="289"/>
      <c r="Y352" s="299">
        <f t="shared" si="231"/>
        <v>7</v>
      </c>
      <c r="Z352" s="299">
        <f t="shared" si="231"/>
        <v>1</v>
      </c>
      <c r="AA352" s="10">
        <f t="shared" si="195"/>
        <v>8</v>
      </c>
      <c r="AB352" s="44">
        <f t="shared" si="232"/>
        <v>8</v>
      </c>
      <c r="AC352" s="44">
        <f t="shared" si="232"/>
        <v>1</v>
      </c>
      <c r="AD352" s="11">
        <f t="shared" si="196"/>
        <v>9</v>
      </c>
      <c r="AE352" s="12">
        <f t="shared" si="213"/>
        <v>4</v>
      </c>
      <c r="AF352" s="12">
        <f t="shared" si="214"/>
        <v>0</v>
      </c>
      <c r="AG352" s="10">
        <f t="shared" si="193"/>
        <v>4</v>
      </c>
      <c r="AH352" s="12">
        <f t="shared" si="215"/>
        <v>4</v>
      </c>
      <c r="AI352" s="12">
        <f t="shared" si="216"/>
        <v>1</v>
      </c>
      <c r="AJ352" s="10">
        <f t="shared" si="197"/>
        <v>5</v>
      </c>
      <c r="AK352" s="44">
        <f t="shared" si="198"/>
        <v>8</v>
      </c>
      <c r="AL352" s="44">
        <f t="shared" si="199"/>
        <v>1</v>
      </c>
      <c r="AM352" s="11">
        <f t="shared" si="200"/>
        <v>9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f t="shared" si="217"/>
        <v>0</v>
      </c>
      <c r="AU352" s="13">
        <f t="shared" si="218"/>
        <v>0</v>
      </c>
      <c r="AV352" s="589">
        <v>0</v>
      </c>
      <c r="AW352" s="589">
        <v>0</v>
      </c>
      <c r="AX352" s="13">
        <f t="shared" si="219"/>
        <v>8</v>
      </c>
      <c r="AY352" s="13">
        <f t="shared" si="220"/>
        <v>1</v>
      </c>
      <c r="AZ352" s="13">
        <v>0</v>
      </c>
      <c r="BA352" s="13">
        <v>0</v>
      </c>
      <c r="BB352" s="13">
        <v>0</v>
      </c>
      <c r="BC352" s="13">
        <v>0</v>
      </c>
      <c r="BD352" s="310">
        <f t="shared" si="222"/>
        <v>0</v>
      </c>
      <c r="BE352" s="310">
        <f t="shared" si="223"/>
        <v>0</v>
      </c>
      <c r="BF352" s="10">
        <f t="shared" si="224"/>
        <v>0</v>
      </c>
      <c r="BG352" s="311">
        <f t="shared" si="225"/>
        <v>8</v>
      </c>
      <c r="BH352" s="311">
        <f t="shared" si="226"/>
        <v>1</v>
      </c>
      <c r="BI352" s="10">
        <f t="shared" si="227"/>
        <v>9</v>
      </c>
      <c r="BJ352" s="44">
        <f t="shared" si="228"/>
        <v>8</v>
      </c>
      <c r="BK352" s="44">
        <f t="shared" si="229"/>
        <v>1</v>
      </c>
      <c r="BL352" s="11">
        <f t="shared" si="230"/>
        <v>9</v>
      </c>
      <c r="BM352" s="13"/>
      <c r="BN352" s="13"/>
      <c r="BO352" s="13"/>
      <c r="BP352" s="13"/>
      <c r="BQ352" s="13"/>
      <c r="BR352" s="13"/>
      <c r="BS352" s="13"/>
      <c r="BT352" s="13"/>
      <c r="BU352" s="299">
        <f t="shared" si="201"/>
        <v>0</v>
      </c>
      <c r="BV352" s="299">
        <f t="shared" si="202"/>
        <v>0</v>
      </c>
      <c r="BW352" s="44">
        <f t="shared" si="203"/>
        <v>0</v>
      </c>
      <c r="BX352" s="44">
        <f t="shared" si="204"/>
        <v>0</v>
      </c>
      <c r="BY352" s="11">
        <f t="shared" si="205"/>
        <v>0</v>
      </c>
      <c r="BZ352" s="14">
        <f t="shared" si="206"/>
        <v>8</v>
      </c>
      <c r="CA352" s="14">
        <f t="shared" si="207"/>
        <v>1</v>
      </c>
      <c r="CB352" s="525">
        <f t="shared" si="208"/>
        <v>0</v>
      </c>
      <c r="CC352" s="525">
        <f t="shared" si="209"/>
        <v>0</v>
      </c>
      <c r="CD352" s="312">
        <f t="shared" si="210"/>
        <v>8</v>
      </c>
      <c r="CE352" s="312">
        <f t="shared" si="211"/>
        <v>1</v>
      </c>
      <c r="CF352" s="313">
        <f t="shared" si="212"/>
        <v>9</v>
      </c>
      <c r="CG352" s="302"/>
    </row>
    <row r="353" spans="2:85" ht="14.25" x14ac:dyDescent="0.25">
      <c r="B353" s="9">
        <v>341</v>
      </c>
      <c r="C353" s="9" t="s">
        <v>268</v>
      </c>
      <c r="D353" s="37" t="s">
        <v>31</v>
      </c>
      <c r="E353" s="529">
        <v>20362891</v>
      </c>
      <c r="F353" s="527" t="s">
        <v>1209</v>
      </c>
      <c r="G353" s="9" t="s">
        <v>53</v>
      </c>
      <c r="H353" s="9"/>
      <c r="I353" s="9"/>
      <c r="J353" s="9"/>
      <c r="K353" s="9"/>
      <c r="L353" s="9"/>
      <c r="M353" s="9"/>
      <c r="N353" s="9">
        <v>0</v>
      </c>
      <c r="O353" s="9">
        <v>0</v>
      </c>
      <c r="P353" s="299">
        <f t="shared" si="221"/>
        <v>0</v>
      </c>
      <c r="Q353" s="299">
        <f t="shared" si="221"/>
        <v>0</v>
      </c>
      <c r="R353" s="300">
        <f t="shared" si="194"/>
        <v>0</v>
      </c>
      <c r="S353" s="9">
        <v>14</v>
      </c>
      <c r="T353" s="9">
        <v>2</v>
      </c>
      <c r="U353" s="289"/>
      <c r="V353" s="289"/>
      <c r="W353" s="289"/>
      <c r="X353" s="289"/>
      <c r="Y353" s="299">
        <f t="shared" si="231"/>
        <v>14</v>
      </c>
      <c r="Z353" s="299">
        <f t="shared" si="231"/>
        <v>2</v>
      </c>
      <c r="AA353" s="10">
        <f t="shared" si="195"/>
        <v>16</v>
      </c>
      <c r="AB353" s="44">
        <f t="shared" si="232"/>
        <v>14</v>
      </c>
      <c r="AC353" s="44">
        <f t="shared" si="232"/>
        <v>2</v>
      </c>
      <c r="AD353" s="11">
        <f t="shared" si="196"/>
        <v>16</v>
      </c>
      <c r="AE353" s="12">
        <f t="shared" si="213"/>
        <v>7</v>
      </c>
      <c r="AF353" s="12">
        <f t="shared" si="214"/>
        <v>1</v>
      </c>
      <c r="AG353" s="10">
        <f t="shared" si="193"/>
        <v>8</v>
      </c>
      <c r="AH353" s="12">
        <f t="shared" si="215"/>
        <v>7</v>
      </c>
      <c r="AI353" s="12">
        <f t="shared" si="216"/>
        <v>1</v>
      </c>
      <c r="AJ353" s="10">
        <f t="shared" si="197"/>
        <v>8</v>
      </c>
      <c r="AK353" s="44">
        <f t="shared" si="198"/>
        <v>14</v>
      </c>
      <c r="AL353" s="44">
        <f t="shared" si="199"/>
        <v>2</v>
      </c>
      <c r="AM353" s="11">
        <f t="shared" si="200"/>
        <v>16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f t="shared" si="217"/>
        <v>1</v>
      </c>
      <c r="AU353" s="13">
        <f t="shared" si="218"/>
        <v>0</v>
      </c>
      <c r="AV353" s="589">
        <v>0</v>
      </c>
      <c r="AW353" s="589">
        <v>0</v>
      </c>
      <c r="AX353" s="13">
        <f t="shared" si="219"/>
        <v>13</v>
      </c>
      <c r="AY353" s="13">
        <f t="shared" si="220"/>
        <v>2</v>
      </c>
      <c r="AZ353" s="13">
        <v>0</v>
      </c>
      <c r="BA353" s="13">
        <v>0</v>
      </c>
      <c r="BB353" s="13">
        <v>0</v>
      </c>
      <c r="BC353" s="13">
        <v>0</v>
      </c>
      <c r="BD353" s="310">
        <f t="shared" si="222"/>
        <v>1</v>
      </c>
      <c r="BE353" s="310">
        <f t="shared" si="223"/>
        <v>0</v>
      </c>
      <c r="BF353" s="10">
        <f t="shared" si="224"/>
        <v>1</v>
      </c>
      <c r="BG353" s="311">
        <f t="shared" si="225"/>
        <v>13</v>
      </c>
      <c r="BH353" s="311">
        <f t="shared" si="226"/>
        <v>2</v>
      </c>
      <c r="BI353" s="10">
        <f t="shared" si="227"/>
        <v>15</v>
      </c>
      <c r="BJ353" s="44">
        <f t="shared" si="228"/>
        <v>14</v>
      </c>
      <c r="BK353" s="44">
        <f t="shared" si="229"/>
        <v>2</v>
      </c>
      <c r="BL353" s="11">
        <f t="shared" si="230"/>
        <v>16</v>
      </c>
      <c r="BM353" s="13"/>
      <c r="BN353" s="13"/>
      <c r="BO353" s="13"/>
      <c r="BP353" s="13"/>
      <c r="BQ353" s="13"/>
      <c r="BR353" s="13"/>
      <c r="BS353" s="13"/>
      <c r="BT353" s="13"/>
      <c r="BU353" s="299">
        <f t="shared" si="201"/>
        <v>0</v>
      </c>
      <c r="BV353" s="299">
        <f t="shared" si="202"/>
        <v>0</v>
      </c>
      <c r="BW353" s="44">
        <f t="shared" si="203"/>
        <v>0</v>
      </c>
      <c r="BX353" s="44">
        <f t="shared" si="204"/>
        <v>0</v>
      </c>
      <c r="BY353" s="11">
        <f t="shared" si="205"/>
        <v>0</v>
      </c>
      <c r="BZ353" s="14">
        <f t="shared" si="206"/>
        <v>14</v>
      </c>
      <c r="CA353" s="14">
        <f t="shared" si="207"/>
        <v>2</v>
      </c>
      <c r="CB353" s="525">
        <f t="shared" si="208"/>
        <v>0</v>
      </c>
      <c r="CC353" s="525">
        <f t="shared" si="209"/>
        <v>0</v>
      </c>
      <c r="CD353" s="312">
        <f t="shared" si="210"/>
        <v>14</v>
      </c>
      <c r="CE353" s="312">
        <f t="shared" si="211"/>
        <v>2</v>
      </c>
      <c r="CF353" s="313">
        <f t="shared" si="212"/>
        <v>16</v>
      </c>
      <c r="CG353" s="302"/>
    </row>
    <row r="354" spans="2:85" ht="14.25" x14ac:dyDescent="0.25">
      <c r="B354" s="9">
        <v>342</v>
      </c>
      <c r="C354" s="9" t="s">
        <v>268</v>
      </c>
      <c r="D354" s="37" t="s">
        <v>32</v>
      </c>
      <c r="E354" s="529">
        <v>20362861</v>
      </c>
      <c r="F354" s="527" t="s">
        <v>1336</v>
      </c>
      <c r="G354" s="9" t="s">
        <v>53</v>
      </c>
      <c r="H354" s="9"/>
      <c r="I354" s="9"/>
      <c r="J354" s="9"/>
      <c r="K354" s="9"/>
      <c r="L354" s="9"/>
      <c r="M354" s="9"/>
      <c r="N354" s="9">
        <v>0</v>
      </c>
      <c r="O354" s="9">
        <v>1</v>
      </c>
      <c r="P354" s="299">
        <f t="shared" si="221"/>
        <v>0</v>
      </c>
      <c r="Q354" s="299">
        <f t="shared" si="221"/>
        <v>1</v>
      </c>
      <c r="R354" s="300">
        <f t="shared" si="194"/>
        <v>1</v>
      </c>
      <c r="S354" s="9">
        <v>6</v>
      </c>
      <c r="T354" s="9">
        <v>5</v>
      </c>
      <c r="U354" s="289"/>
      <c r="V354" s="289"/>
      <c r="W354" s="289"/>
      <c r="X354" s="289"/>
      <c r="Y354" s="299">
        <f t="shared" si="231"/>
        <v>6</v>
      </c>
      <c r="Z354" s="299">
        <f t="shared" si="231"/>
        <v>5</v>
      </c>
      <c r="AA354" s="10">
        <f t="shared" si="195"/>
        <v>11</v>
      </c>
      <c r="AB354" s="44">
        <f t="shared" si="232"/>
        <v>6</v>
      </c>
      <c r="AC354" s="44">
        <f t="shared" si="232"/>
        <v>6</v>
      </c>
      <c r="AD354" s="11">
        <f t="shared" si="196"/>
        <v>12</v>
      </c>
      <c r="AE354" s="12">
        <f t="shared" si="213"/>
        <v>3</v>
      </c>
      <c r="AF354" s="12">
        <f t="shared" si="214"/>
        <v>3</v>
      </c>
      <c r="AG354" s="10">
        <f t="shared" si="193"/>
        <v>6</v>
      </c>
      <c r="AH354" s="12">
        <f t="shared" si="215"/>
        <v>3</v>
      </c>
      <c r="AI354" s="12">
        <f t="shared" si="216"/>
        <v>3</v>
      </c>
      <c r="AJ354" s="10">
        <f t="shared" si="197"/>
        <v>6</v>
      </c>
      <c r="AK354" s="44">
        <f t="shared" si="198"/>
        <v>6</v>
      </c>
      <c r="AL354" s="44">
        <f t="shared" si="199"/>
        <v>6</v>
      </c>
      <c r="AM354" s="11">
        <f t="shared" si="200"/>
        <v>12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f t="shared" si="217"/>
        <v>0</v>
      </c>
      <c r="AU354" s="13">
        <f t="shared" si="218"/>
        <v>0</v>
      </c>
      <c r="AV354" s="589">
        <v>0</v>
      </c>
      <c r="AW354" s="589">
        <v>0</v>
      </c>
      <c r="AX354" s="13">
        <f t="shared" si="219"/>
        <v>6</v>
      </c>
      <c r="AY354" s="13">
        <f t="shared" si="220"/>
        <v>6</v>
      </c>
      <c r="AZ354" s="13">
        <v>0</v>
      </c>
      <c r="BA354" s="13">
        <v>0</v>
      </c>
      <c r="BB354" s="13">
        <v>0</v>
      </c>
      <c r="BC354" s="13">
        <v>0</v>
      </c>
      <c r="BD354" s="310">
        <f t="shared" si="222"/>
        <v>0</v>
      </c>
      <c r="BE354" s="310">
        <f t="shared" si="223"/>
        <v>0</v>
      </c>
      <c r="BF354" s="10">
        <f t="shared" si="224"/>
        <v>0</v>
      </c>
      <c r="BG354" s="311">
        <f t="shared" si="225"/>
        <v>6</v>
      </c>
      <c r="BH354" s="311">
        <f t="shared" si="226"/>
        <v>6</v>
      </c>
      <c r="BI354" s="10">
        <f t="shared" si="227"/>
        <v>12</v>
      </c>
      <c r="BJ354" s="44">
        <f t="shared" si="228"/>
        <v>6</v>
      </c>
      <c r="BK354" s="44">
        <f t="shared" si="229"/>
        <v>6</v>
      </c>
      <c r="BL354" s="11">
        <f t="shared" si="230"/>
        <v>12</v>
      </c>
      <c r="BM354" s="13"/>
      <c r="BN354" s="13"/>
      <c r="BO354" s="13"/>
      <c r="BP354" s="13"/>
      <c r="BQ354" s="13"/>
      <c r="BR354" s="13"/>
      <c r="BS354" s="13"/>
      <c r="BT354" s="13"/>
      <c r="BU354" s="299">
        <f t="shared" si="201"/>
        <v>0</v>
      </c>
      <c r="BV354" s="299">
        <f t="shared" si="202"/>
        <v>0</v>
      </c>
      <c r="BW354" s="44">
        <f t="shared" si="203"/>
        <v>0</v>
      </c>
      <c r="BX354" s="44">
        <f t="shared" si="204"/>
        <v>0</v>
      </c>
      <c r="BY354" s="11">
        <f t="shared" si="205"/>
        <v>0</v>
      </c>
      <c r="BZ354" s="14">
        <f t="shared" si="206"/>
        <v>6</v>
      </c>
      <c r="CA354" s="14">
        <f t="shared" si="207"/>
        <v>6</v>
      </c>
      <c r="CB354" s="525">
        <f t="shared" si="208"/>
        <v>0</v>
      </c>
      <c r="CC354" s="525">
        <f t="shared" si="209"/>
        <v>0</v>
      </c>
      <c r="CD354" s="312">
        <f t="shared" si="210"/>
        <v>6</v>
      </c>
      <c r="CE354" s="312">
        <f t="shared" si="211"/>
        <v>6</v>
      </c>
      <c r="CF354" s="313">
        <f t="shared" si="212"/>
        <v>12</v>
      </c>
      <c r="CG354" s="302"/>
    </row>
    <row r="355" spans="2:85" ht="14.25" x14ac:dyDescent="0.25">
      <c r="B355" s="9">
        <v>343</v>
      </c>
      <c r="C355" s="9" t="s">
        <v>268</v>
      </c>
      <c r="D355" s="37" t="s">
        <v>32</v>
      </c>
      <c r="E355" s="526">
        <v>20362860</v>
      </c>
      <c r="F355" s="527" t="s">
        <v>1217</v>
      </c>
      <c r="G355" s="9" t="s">
        <v>53</v>
      </c>
      <c r="H355" s="9"/>
      <c r="I355" s="9"/>
      <c r="J355" s="9"/>
      <c r="K355" s="9"/>
      <c r="L355" s="9"/>
      <c r="M355" s="9"/>
      <c r="N355" s="9">
        <v>0</v>
      </c>
      <c r="O355" s="9">
        <v>1</v>
      </c>
      <c r="P355" s="299">
        <f t="shared" si="221"/>
        <v>0</v>
      </c>
      <c r="Q355" s="299">
        <f t="shared" si="221"/>
        <v>1</v>
      </c>
      <c r="R355" s="300">
        <f t="shared" si="194"/>
        <v>1</v>
      </c>
      <c r="S355" s="9">
        <v>9</v>
      </c>
      <c r="T355" s="9">
        <v>1</v>
      </c>
      <c r="U355" s="289"/>
      <c r="V355" s="289"/>
      <c r="W355" s="289"/>
      <c r="X355" s="289"/>
      <c r="Y355" s="299">
        <f t="shared" si="231"/>
        <v>9</v>
      </c>
      <c r="Z355" s="299">
        <f t="shared" si="231"/>
        <v>1</v>
      </c>
      <c r="AA355" s="10">
        <f t="shared" si="195"/>
        <v>10</v>
      </c>
      <c r="AB355" s="44">
        <f t="shared" si="232"/>
        <v>9</v>
      </c>
      <c r="AC355" s="44">
        <f t="shared" si="232"/>
        <v>2</v>
      </c>
      <c r="AD355" s="11">
        <f t="shared" si="196"/>
        <v>11</v>
      </c>
      <c r="AE355" s="12">
        <f t="shared" si="213"/>
        <v>4</v>
      </c>
      <c r="AF355" s="12">
        <f t="shared" si="214"/>
        <v>1</v>
      </c>
      <c r="AG355" s="10">
        <f t="shared" si="193"/>
        <v>5</v>
      </c>
      <c r="AH355" s="12">
        <f t="shared" si="215"/>
        <v>5</v>
      </c>
      <c r="AI355" s="12">
        <f t="shared" si="216"/>
        <v>1</v>
      </c>
      <c r="AJ355" s="10">
        <f t="shared" si="197"/>
        <v>6</v>
      </c>
      <c r="AK355" s="44">
        <f t="shared" si="198"/>
        <v>9</v>
      </c>
      <c r="AL355" s="44">
        <f t="shared" si="199"/>
        <v>2</v>
      </c>
      <c r="AM355" s="11">
        <f t="shared" si="200"/>
        <v>11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f t="shared" si="217"/>
        <v>0</v>
      </c>
      <c r="AU355" s="13">
        <f t="shared" si="218"/>
        <v>0</v>
      </c>
      <c r="AV355" s="589">
        <v>0</v>
      </c>
      <c r="AW355" s="589">
        <v>0</v>
      </c>
      <c r="AX355" s="13">
        <f t="shared" si="219"/>
        <v>9</v>
      </c>
      <c r="AY355" s="13">
        <f t="shared" si="220"/>
        <v>2</v>
      </c>
      <c r="AZ355" s="13">
        <v>0</v>
      </c>
      <c r="BA355" s="13">
        <v>0</v>
      </c>
      <c r="BB355" s="13">
        <v>0</v>
      </c>
      <c r="BC355" s="13">
        <v>0</v>
      </c>
      <c r="BD355" s="310">
        <f t="shared" si="222"/>
        <v>0</v>
      </c>
      <c r="BE355" s="310">
        <f t="shared" si="223"/>
        <v>0</v>
      </c>
      <c r="BF355" s="10">
        <f t="shared" si="224"/>
        <v>0</v>
      </c>
      <c r="BG355" s="311">
        <f t="shared" si="225"/>
        <v>9</v>
      </c>
      <c r="BH355" s="311">
        <f t="shared" si="226"/>
        <v>2</v>
      </c>
      <c r="BI355" s="10">
        <f t="shared" si="227"/>
        <v>11</v>
      </c>
      <c r="BJ355" s="44">
        <f t="shared" si="228"/>
        <v>9</v>
      </c>
      <c r="BK355" s="44">
        <f t="shared" si="229"/>
        <v>2</v>
      </c>
      <c r="BL355" s="11">
        <f t="shared" si="230"/>
        <v>11</v>
      </c>
      <c r="BM355" s="13"/>
      <c r="BN355" s="13"/>
      <c r="BO355" s="13"/>
      <c r="BP355" s="13"/>
      <c r="BQ355" s="13"/>
      <c r="BR355" s="13"/>
      <c r="BS355" s="13"/>
      <c r="BT355" s="13"/>
      <c r="BU355" s="299">
        <f t="shared" si="201"/>
        <v>0</v>
      </c>
      <c r="BV355" s="299">
        <f t="shared" si="202"/>
        <v>0</v>
      </c>
      <c r="BW355" s="44">
        <f t="shared" si="203"/>
        <v>0</v>
      </c>
      <c r="BX355" s="44">
        <f t="shared" si="204"/>
        <v>0</v>
      </c>
      <c r="BY355" s="11">
        <f t="shared" si="205"/>
        <v>0</v>
      </c>
      <c r="BZ355" s="14">
        <f t="shared" si="206"/>
        <v>9</v>
      </c>
      <c r="CA355" s="14">
        <f t="shared" si="207"/>
        <v>2</v>
      </c>
      <c r="CB355" s="525">
        <f t="shared" si="208"/>
        <v>0</v>
      </c>
      <c r="CC355" s="525">
        <f t="shared" si="209"/>
        <v>0</v>
      </c>
      <c r="CD355" s="312">
        <f t="shared" si="210"/>
        <v>9</v>
      </c>
      <c r="CE355" s="312">
        <f t="shared" si="211"/>
        <v>2</v>
      </c>
      <c r="CF355" s="313">
        <f t="shared" si="212"/>
        <v>11</v>
      </c>
      <c r="CG355" s="302"/>
    </row>
    <row r="356" spans="2:85" ht="14.25" x14ac:dyDescent="0.25">
      <c r="B356" s="9"/>
      <c r="C356" s="9"/>
      <c r="D356" s="37"/>
      <c r="E356" s="526"/>
      <c r="F356" s="527"/>
      <c r="G356" s="9" t="str">
        <f t="shared" ref="G356:G358" si="233">RIGHT(E356,9)</f>
        <v/>
      </c>
      <c r="H356" s="9"/>
      <c r="I356" s="9"/>
      <c r="J356" s="9"/>
      <c r="K356" s="9"/>
      <c r="L356" s="9"/>
      <c r="M356" s="9"/>
      <c r="N356" s="9"/>
      <c r="O356" s="9"/>
      <c r="P356" s="299"/>
      <c r="Q356" s="299"/>
      <c r="R356" s="300"/>
      <c r="S356" s="9"/>
      <c r="T356" s="9"/>
      <c r="U356" s="289"/>
      <c r="V356" s="289"/>
      <c r="W356" s="289"/>
      <c r="X356" s="289"/>
      <c r="Y356" s="299">
        <f t="shared" si="231"/>
        <v>0</v>
      </c>
      <c r="Z356" s="299">
        <f t="shared" si="231"/>
        <v>0</v>
      </c>
      <c r="AA356" s="10">
        <f t="shared" si="195"/>
        <v>0</v>
      </c>
      <c r="AB356" s="44">
        <f t="shared" si="232"/>
        <v>0</v>
      </c>
      <c r="AC356" s="44">
        <f t="shared" si="232"/>
        <v>0</v>
      </c>
      <c r="AD356" s="11">
        <f t="shared" si="196"/>
        <v>0</v>
      </c>
      <c r="AE356" s="12">
        <f t="shared" si="213"/>
        <v>0</v>
      </c>
      <c r="AF356" s="12">
        <f t="shared" si="214"/>
        <v>0</v>
      </c>
      <c r="AG356" s="10">
        <f t="shared" si="193"/>
        <v>0</v>
      </c>
      <c r="AH356" s="12">
        <f t="shared" si="215"/>
        <v>0</v>
      </c>
      <c r="AI356" s="12">
        <f t="shared" si="216"/>
        <v>0</v>
      </c>
      <c r="AJ356" s="10">
        <f t="shared" si="197"/>
        <v>0</v>
      </c>
      <c r="AK356" s="44">
        <f t="shared" si="198"/>
        <v>0</v>
      </c>
      <c r="AL356" s="44">
        <f t="shared" si="199"/>
        <v>0</v>
      </c>
      <c r="AM356" s="11">
        <f t="shared" si="200"/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f t="shared" si="217"/>
        <v>0</v>
      </c>
      <c r="AU356" s="13">
        <f t="shared" si="218"/>
        <v>0</v>
      </c>
      <c r="AV356" s="589">
        <v>0</v>
      </c>
      <c r="AW356" s="589">
        <v>0</v>
      </c>
      <c r="AX356" s="13">
        <f t="shared" si="219"/>
        <v>0</v>
      </c>
      <c r="AY356" s="13">
        <f t="shared" si="220"/>
        <v>0</v>
      </c>
      <c r="AZ356" s="13">
        <v>0</v>
      </c>
      <c r="BA356" s="13">
        <v>0</v>
      </c>
      <c r="BB356" s="13">
        <v>0</v>
      </c>
      <c r="BC356" s="13">
        <v>0</v>
      </c>
      <c r="BD356" s="310">
        <f t="shared" si="222"/>
        <v>0</v>
      </c>
      <c r="BE356" s="310">
        <f t="shared" si="223"/>
        <v>0</v>
      </c>
      <c r="BF356" s="10">
        <f t="shared" si="224"/>
        <v>0</v>
      </c>
      <c r="BG356" s="311">
        <f t="shared" si="225"/>
        <v>0</v>
      </c>
      <c r="BH356" s="311">
        <f t="shared" si="226"/>
        <v>0</v>
      </c>
      <c r="BI356" s="10">
        <f t="shared" si="227"/>
        <v>0</v>
      </c>
      <c r="BJ356" s="44">
        <f t="shared" si="228"/>
        <v>0</v>
      </c>
      <c r="BK356" s="44">
        <f t="shared" si="229"/>
        <v>0</v>
      </c>
      <c r="BL356" s="11">
        <f t="shared" si="230"/>
        <v>0</v>
      </c>
      <c r="BM356" s="13"/>
      <c r="BN356" s="13"/>
      <c r="BO356" s="13"/>
      <c r="BP356" s="13"/>
      <c r="BQ356" s="13"/>
      <c r="BR356" s="13"/>
      <c r="BS356" s="13"/>
      <c r="BT356" s="13"/>
      <c r="BU356" s="299">
        <f t="shared" si="201"/>
        <v>0</v>
      </c>
      <c r="BV356" s="299">
        <f t="shared" si="202"/>
        <v>0</v>
      </c>
      <c r="BW356" s="44">
        <f t="shared" si="203"/>
        <v>0</v>
      </c>
      <c r="BX356" s="44">
        <f t="shared" si="204"/>
        <v>0</v>
      </c>
      <c r="BY356" s="11">
        <f t="shared" si="205"/>
        <v>0</v>
      </c>
      <c r="BZ356" s="14">
        <f t="shared" si="206"/>
        <v>0</v>
      </c>
      <c r="CA356" s="14">
        <f t="shared" si="207"/>
        <v>0</v>
      </c>
      <c r="CB356" s="525">
        <f t="shared" si="208"/>
        <v>0</v>
      </c>
      <c r="CC356" s="525">
        <f t="shared" si="209"/>
        <v>0</v>
      </c>
      <c r="CD356" s="312">
        <f t="shared" si="210"/>
        <v>0</v>
      </c>
      <c r="CE356" s="312">
        <f t="shared" si="211"/>
        <v>0</v>
      </c>
      <c r="CF356" s="313">
        <f t="shared" si="212"/>
        <v>0</v>
      </c>
      <c r="CG356" s="302"/>
    </row>
    <row r="357" spans="2:85" ht="14.25" x14ac:dyDescent="0.25">
      <c r="B357" s="9"/>
      <c r="C357" s="9"/>
      <c r="D357" s="37"/>
      <c r="E357" s="526"/>
      <c r="F357" s="527"/>
      <c r="G357" s="9" t="str">
        <f t="shared" si="233"/>
        <v/>
      </c>
      <c r="H357" s="9"/>
      <c r="I357" s="9"/>
      <c r="J357" s="9"/>
      <c r="K357" s="9"/>
      <c r="L357" s="9"/>
      <c r="M357" s="9"/>
      <c r="N357" s="9"/>
      <c r="O357" s="9"/>
      <c r="P357" s="299"/>
      <c r="Q357" s="299"/>
      <c r="R357" s="300"/>
      <c r="S357" s="9"/>
      <c r="T357" s="9"/>
      <c r="U357" s="289"/>
      <c r="V357" s="289"/>
      <c r="W357" s="289"/>
      <c r="X357" s="289"/>
      <c r="Y357" s="299">
        <f t="shared" si="231"/>
        <v>0</v>
      </c>
      <c r="Z357" s="299">
        <f t="shared" si="231"/>
        <v>0</v>
      </c>
      <c r="AA357" s="10">
        <f t="shared" si="195"/>
        <v>0</v>
      </c>
      <c r="AB357" s="44">
        <f t="shared" si="232"/>
        <v>0</v>
      </c>
      <c r="AC357" s="44">
        <f t="shared" si="232"/>
        <v>0</v>
      </c>
      <c r="AD357" s="11">
        <f t="shared" si="196"/>
        <v>0</v>
      </c>
      <c r="AE357" s="12">
        <f t="shared" si="213"/>
        <v>0</v>
      </c>
      <c r="AF357" s="12">
        <f t="shared" si="214"/>
        <v>0</v>
      </c>
      <c r="AG357" s="10">
        <f t="shared" si="193"/>
        <v>0</v>
      </c>
      <c r="AH357" s="12">
        <f t="shared" si="215"/>
        <v>0</v>
      </c>
      <c r="AI357" s="12">
        <f t="shared" si="216"/>
        <v>0</v>
      </c>
      <c r="AJ357" s="10">
        <f t="shared" si="197"/>
        <v>0</v>
      </c>
      <c r="AK357" s="44">
        <f t="shared" si="198"/>
        <v>0</v>
      </c>
      <c r="AL357" s="44">
        <f t="shared" si="199"/>
        <v>0</v>
      </c>
      <c r="AM357" s="11">
        <f t="shared" si="200"/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f t="shared" si="217"/>
        <v>0</v>
      </c>
      <c r="AU357" s="13">
        <f t="shared" si="218"/>
        <v>0</v>
      </c>
      <c r="AV357" s="589">
        <v>0</v>
      </c>
      <c r="AW357" s="589">
        <v>0</v>
      </c>
      <c r="AX357" s="13">
        <f t="shared" si="219"/>
        <v>0</v>
      </c>
      <c r="AY357" s="13">
        <f t="shared" si="220"/>
        <v>0</v>
      </c>
      <c r="AZ357" s="13">
        <v>0</v>
      </c>
      <c r="BA357" s="13">
        <v>0</v>
      </c>
      <c r="BB357" s="13">
        <v>0</v>
      </c>
      <c r="BC357" s="13">
        <v>0</v>
      </c>
      <c r="BD357" s="310">
        <f t="shared" si="222"/>
        <v>0</v>
      </c>
      <c r="BE357" s="310">
        <f t="shared" si="223"/>
        <v>0</v>
      </c>
      <c r="BF357" s="10">
        <f t="shared" si="224"/>
        <v>0</v>
      </c>
      <c r="BG357" s="311">
        <f t="shared" si="225"/>
        <v>0</v>
      </c>
      <c r="BH357" s="311">
        <f t="shared" si="226"/>
        <v>0</v>
      </c>
      <c r="BI357" s="10">
        <f t="shared" si="227"/>
        <v>0</v>
      </c>
      <c r="BJ357" s="44">
        <f t="shared" si="228"/>
        <v>0</v>
      </c>
      <c r="BK357" s="44">
        <f t="shared" si="229"/>
        <v>0</v>
      </c>
      <c r="BL357" s="11">
        <f t="shared" si="230"/>
        <v>0</v>
      </c>
      <c r="BM357" s="13"/>
      <c r="BN357" s="13"/>
      <c r="BO357" s="13"/>
      <c r="BP357" s="13"/>
      <c r="BQ357" s="13"/>
      <c r="BR357" s="13"/>
      <c r="BS357" s="13"/>
      <c r="BT357" s="13"/>
      <c r="BU357" s="299">
        <f t="shared" si="201"/>
        <v>0</v>
      </c>
      <c r="BV357" s="299">
        <f t="shared" si="202"/>
        <v>0</v>
      </c>
      <c r="BW357" s="44">
        <f t="shared" si="203"/>
        <v>0</v>
      </c>
      <c r="BX357" s="44">
        <f t="shared" si="204"/>
        <v>0</v>
      </c>
      <c r="BY357" s="11">
        <f t="shared" si="205"/>
        <v>0</v>
      </c>
      <c r="BZ357" s="14">
        <f t="shared" si="206"/>
        <v>0</v>
      </c>
      <c r="CA357" s="14">
        <f t="shared" si="207"/>
        <v>0</v>
      </c>
      <c r="CB357" s="525">
        <f t="shared" si="208"/>
        <v>0</v>
      </c>
      <c r="CC357" s="525">
        <f t="shared" si="209"/>
        <v>0</v>
      </c>
      <c r="CD357" s="312">
        <f t="shared" si="210"/>
        <v>0</v>
      </c>
      <c r="CE357" s="312">
        <f t="shared" si="211"/>
        <v>0</v>
      </c>
      <c r="CF357" s="313">
        <f t="shared" si="212"/>
        <v>0</v>
      </c>
      <c r="CG357" s="302"/>
    </row>
    <row r="358" spans="2:85" ht="14.25" x14ac:dyDescent="0.25">
      <c r="B358" s="9"/>
      <c r="C358" s="9"/>
      <c r="D358" s="37"/>
      <c r="E358" s="526"/>
      <c r="F358" s="527"/>
      <c r="G358" s="9" t="str">
        <f t="shared" si="233"/>
        <v/>
      </c>
      <c r="H358" s="9"/>
      <c r="I358" s="9"/>
      <c r="J358" s="9"/>
      <c r="K358" s="9"/>
      <c r="L358" s="9"/>
      <c r="M358" s="9"/>
      <c r="N358" s="9"/>
      <c r="O358" s="9"/>
      <c r="P358" s="299"/>
      <c r="Q358" s="299"/>
      <c r="R358" s="300"/>
      <c r="S358" s="9"/>
      <c r="T358" s="9"/>
      <c r="U358" s="289"/>
      <c r="V358" s="289"/>
      <c r="W358" s="289"/>
      <c r="X358" s="289"/>
      <c r="Y358" s="299">
        <f t="shared" si="231"/>
        <v>0</v>
      </c>
      <c r="Z358" s="299">
        <f t="shared" si="231"/>
        <v>0</v>
      </c>
      <c r="AA358" s="10">
        <f t="shared" si="195"/>
        <v>0</v>
      </c>
      <c r="AB358" s="44">
        <f t="shared" si="232"/>
        <v>0</v>
      </c>
      <c r="AC358" s="44">
        <f t="shared" si="232"/>
        <v>0</v>
      </c>
      <c r="AD358" s="11">
        <f t="shared" si="196"/>
        <v>0</v>
      </c>
      <c r="AE358" s="12">
        <f t="shared" si="213"/>
        <v>0</v>
      </c>
      <c r="AF358" s="12">
        <f t="shared" si="214"/>
        <v>0</v>
      </c>
      <c r="AG358" s="10">
        <f t="shared" si="193"/>
        <v>0</v>
      </c>
      <c r="AH358" s="12">
        <f t="shared" si="215"/>
        <v>0</v>
      </c>
      <c r="AI358" s="12">
        <f t="shared" si="216"/>
        <v>0</v>
      </c>
      <c r="AJ358" s="10">
        <f t="shared" si="197"/>
        <v>0</v>
      </c>
      <c r="AK358" s="44">
        <f t="shared" si="198"/>
        <v>0</v>
      </c>
      <c r="AL358" s="44">
        <f t="shared" si="199"/>
        <v>0</v>
      </c>
      <c r="AM358" s="11">
        <f t="shared" si="200"/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f t="shared" si="217"/>
        <v>0</v>
      </c>
      <c r="AU358" s="13">
        <f t="shared" si="218"/>
        <v>0</v>
      </c>
      <c r="AV358" s="589">
        <v>0</v>
      </c>
      <c r="AW358" s="589">
        <v>0</v>
      </c>
      <c r="AX358" s="13">
        <f t="shared" si="219"/>
        <v>0</v>
      </c>
      <c r="AY358" s="13">
        <f t="shared" si="220"/>
        <v>0</v>
      </c>
      <c r="AZ358" s="13">
        <v>0</v>
      </c>
      <c r="BA358" s="13">
        <v>0</v>
      </c>
      <c r="BB358" s="13">
        <v>0</v>
      </c>
      <c r="BC358" s="13">
        <v>0</v>
      </c>
      <c r="BD358" s="310">
        <f t="shared" si="222"/>
        <v>0</v>
      </c>
      <c r="BE358" s="310">
        <f t="shared" si="223"/>
        <v>0</v>
      </c>
      <c r="BF358" s="10">
        <f t="shared" si="224"/>
        <v>0</v>
      </c>
      <c r="BG358" s="311">
        <f t="shared" si="225"/>
        <v>0</v>
      </c>
      <c r="BH358" s="311">
        <f t="shared" si="226"/>
        <v>0</v>
      </c>
      <c r="BI358" s="10">
        <f t="shared" si="227"/>
        <v>0</v>
      </c>
      <c r="BJ358" s="44">
        <f t="shared" si="228"/>
        <v>0</v>
      </c>
      <c r="BK358" s="44">
        <f t="shared" si="229"/>
        <v>0</v>
      </c>
      <c r="BL358" s="11">
        <f t="shared" si="230"/>
        <v>0</v>
      </c>
      <c r="BM358" s="13"/>
      <c r="BN358" s="13"/>
      <c r="BO358" s="13"/>
      <c r="BP358" s="13"/>
      <c r="BQ358" s="13"/>
      <c r="BR358" s="13"/>
      <c r="BS358" s="13"/>
      <c r="BT358" s="13"/>
      <c r="BU358" s="299">
        <f t="shared" si="201"/>
        <v>0</v>
      </c>
      <c r="BV358" s="299">
        <f t="shared" si="202"/>
        <v>0</v>
      </c>
      <c r="BW358" s="44">
        <f t="shared" si="203"/>
        <v>0</v>
      </c>
      <c r="BX358" s="44">
        <f t="shared" si="204"/>
        <v>0</v>
      </c>
      <c r="BY358" s="11">
        <f t="shared" si="205"/>
        <v>0</v>
      </c>
      <c r="BZ358" s="14">
        <f t="shared" si="206"/>
        <v>0</v>
      </c>
      <c r="CA358" s="14">
        <f t="shared" si="207"/>
        <v>0</v>
      </c>
      <c r="CB358" s="525">
        <f t="shared" si="208"/>
        <v>0</v>
      </c>
      <c r="CC358" s="525">
        <f t="shared" si="209"/>
        <v>0</v>
      </c>
      <c r="CD358" s="312">
        <f t="shared" si="210"/>
        <v>0</v>
      </c>
      <c r="CE358" s="312">
        <f t="shared" si="211"/>
        <v>0</v>
      </c>
      <c r="CF358" s="313">
        <f t="shared" si="212"/>
        <v>0</v>
      </c>
      <c r="CG358" s="302"/>
    </row>
    <row r="359" spans="2:85" ht="14.25" x14ac:dyDescent="0.25">
      <c r="B359" s="9"/>
      <c r="C359" s="9"/>
      <c r="D359" s="37"/>
      <c r="E359" s="526"/>
      <c r="F359" s="527"/>
      <c r="G359" s="9"/>
      <c r="H359" s="9"/>
      <c r="I359" s="9"/>
      <c r="J359" s="9"/>
      <c r="K359" s="9"/>
      <c r="L359" s="9"/>
      <c r="M359" s="9"/>
      <c r="N359" s="9"/>
      <c r="O359" s="9"/>
      <c r="P359" s="299"/>
      <c r="Q359" s="299"/>
      <c r="R359" s="300"/>
      <c r="S359" s="289"/>
      <c r="T359" s="289"/>
      <c r="U359" s="289"/>
      <c r="V359" s="289"/>
      <c r="W359" s="289"/>
      <c r="X359" s="289"/>
      <c r="Y359" s="299"/>
      <c r="Z359" s="299"/>
      <c r="AA359" s="10"/>
      <c r="AB359" s="44"/>
      <c r="AC359" s="44"/>
      <c r="AD359" s="11"/>
      <c r="AE359" s="12"/>
      <c r="AF359" s="12"/>
      <c r="AG359" s="10"/>
      <c r="AH359" s="12"/>
      <c r="AI359" s="12"/>
      <c r="AJ359" s="10"/>
      <c r="AK359" s="44"/>
      <c r="AL359" s="44"/>
      <c r="AM359" s="11"/>
      <c r="AN359" s="13"/>
      <c r="AO359" s="13"/>
      <c r="AP359" s="13"/>
      <c r="AQ359" s="13"/>
      <c r="AR359" s="13"/>
      <c r="AS359" s="13"/>
      <c r="AT359" s="13"/>
      <c r="AU359" s="13"/>
      <c r="AV359" s="589"/>
      <c r="AW359" s="589"/>
      <c r="AX359" s="13"/>
      <c r="AY359" s="13"/>
      <c r="AZ359" s="13"/>
      <c r="BA359" s="13"/>
      <c r="BB359" s="13"/>
      <c r="BC359" s="13"/>
      <c r="BD359" s="310"/>
      <c r="BE359" s="310"/>
      <c r="BF359" s="10"/>
      <c r="BG359" s="311"/>
      <c r="BH359" s="311"/>
      <c r="BI359" s="10"/>
      <c r="BJ359" s="44"/>
      <c r="BK359" s="44"/>
      <c r="BL359" s="11"/>
      <c r="BM359" s="13"/>
      <c r="BN359" s="13"/>
      <c r="BO359" s="13"/>
      <c r="BP359" s="13"/>
      <c r="BQ359" s="13"/>
      <c r="BR359" s="13"/>
      <c r="BS359" s="13"/>
      <c r="BT359" s="13"/>
      <c r="BU359" s="299"/>
      <c r="BV359" s="299"/>
      <c r="BW359" s="44"/>
      <c r="BX359" s="44"/>
      <c r="BY359" s="11"/>
      <c r="BZ359" s="14"/>
      <c r="CA359" s="14"/>
      <c r="CB359" s="13"/>
      <c r="CC359" s="13"/>
      <c r="CD359" s="312"/>
      <c r="CE359" s="312"/>
      <c r="CF359" s="313"/>
      <c r="CG359" s="302"/>
    </row>
    <row r="360" spans="2:85" ht="14.25" x14ac:dyDescent="0.25">
      <c r="B360" s="9"/>
      <c r="C360" s="9"/>
      <c r="D360" s="37"/>
      <c r="E360" s="526"/>
      <c r="F360" s="527"/>
      <c r="G360" s="9"/>
      <c r="H360" s="9"/>
      <c r="I360" s="9"/>
      <c r="J360" s="9"/>
      <c r="K360" s="9"/>
      <c r="L360" s="9"/>
      <c r="M360" s="9"/>
      <c r="N360" s="9"/>
      <c r="O360" s="9"/>
      <c r="P360" s="299"/>
      <c r="Q360" s="299"/>
      <c r="R360" s="300"/>
      <c r="S360" s="289"/>
      <c r="T360" s="289"/>
      <c r="U360" s="289"/>
      <c r="V360" s="289"/>
      <c r="W360" s="289"/>
      <c r="X360" s="289"/>
      <c r="Y360" s="299"/>
      <c r="Z360" s="299"/>
      <c r="AA360" s="10"/>
      <c r="AB360" s="44"/>
      <c r="AC360" s="44"/>
      <c r="AD360" s="11"/>
      <c r="AE360" s="12"/>
      <c r="AF360" s="12"/>
      <c r="AG360" s="10"/>
      <c r="AH360" s="12"/>
      <c r="AI360" s="12"/>
      <c r="AJ360" s="10"/>
      <c r="AK360" s="44"/>
      <c r="AL360" s="44"/>
      <c r="AM360" s="11"/>
      <c r="AN360" s="13"/>
      <c r="AO360" s="13"/>
      <c r="AP360" s="13"/>
      <c r="AQ360" s="13"/>
      <c r="AR360" s="13"/>
      <c r="AS360" s="13"/>
      <c r="AT360" s="13"/>
      <c r="AU360" s="13"/>
      <c r="AV360" s="589"/>
      <c r="AW360" s="589"/>
      <c r="AX360" s="13"/>
      <c r="AY360" s="13"/>
      <c r="AZ360" s="13"/>
      <c r="BA360" s="13"/>
      <c r="BB360" s="13"/>
      <c r="BC360" s="13"/>
      <c r="BD360" s="310"/>
      <c r="BE360" s="310"/>
      <c r="BF360" s="10"/>
      <c r="BG360" s="311"/>
      <c r="BH360" s="311"/>
      <c r="BI360" s="10"/>
      <c r="BJ360" s="44"/>
      <c r="BK360" s="44"/>
      <c r="BL360" s="11"/>
      <c r="BM360" s="13"/>
      <c r="BN360" s="13"/>
      <c r="BO360" s="13"/>
      <c r="BP360" s="13"/>
      <c r="BQ360" s="13"/>
      <c r="BR360" s="13"/>
      <c r="BS360" s="13"/>
      <c r="BT360" s="13"/>
      <c r="BU360" s="299"/>
      <c r="BV360" s="299"/>
      <c r="BW360" s="44"/>
      <c r="BX360" s="44"/>
      <c r="BY360" s="11"/>
      <c r="BZ360" s="14"/>
      <c r="CA360" s="14"/>
      <c r="CB360" s="13"/>
      <c r="CC360" s="13"/>
      <c r="CD360" s="312"/>
      <c r="CE360" s="312"/>
      <c r="CF360" s="313"/>
      <c r="CG360" s="302"/>
    </row>
    <row r="361" spans="2:85" ht="14.25" x14ac:dyDescent="0.25">
      <c r="B361" s="9"/>
      <c r="C361" s="9"/>
      <c r="D361" s="37"/>
      <c r="E361" s="526"/>
      <c r="F361" s="527"/>
      <c r="G361" s="9"/>
      <c r="H361" s="9"/>
      <c r="I361" s="9"/>
      <c r="J361" s="9"/>
      <c r="K361" s="9"/>
      <c r="L361" s="9"/>
      <c r="M361" s="9"/>
      <c r="N361" s="9"/>
      <c r="O361" s="9"/>
      <c r="P361" s="299"/>
      <c r="Q361" s="299"/>
      <c r="R361" s="300"/>
      <c r="S361" s="289"/>
      <c r="T361" s="289"/>
      <c r="U361" s="289"/>
      <c r="V361" s="289"/>
      <c r="W361" s="289"/>
      <c r="X361" s="289"/>
      <c r="Y361" s="299"/>
      <c r="Z361" s="299"/>
      <c r="AA361" s="10"/>
      <c r="AB361" s="44"/>
      <c r="AC361" s="44"/>
      <c r="AD361" s="11"/>
      <c r="AE361" s="12"/>
      <c r="AF361" s="12"/>
      <c r="AG361" s="10"/>
      <c r="AH361" s="12"/>
      <c r="AI361" s="12"/>
      <c r="AJ361" s="10"/>
      <c r="AK361" s="44"/>
      <c r="AL361" s="44"/>
      <c r="AM361" s="11"/>
      <c r="AN361" s="13"/>
      <c r="AO361" s="13"/>
      <c r="AP361" s="13"/>
      <c r="AQ361" s="13"/>
      <c r="AR361" s="13"/>
      <c r="AS361" s="13"/>
      <c r="AT361" s="13"/>
      <c r="AU361" s="13"/>
      <c r="AV361" s="589"/>
      <c r="AW361" s="589"/>
      <c r="AX361" s="13"/>
      <c r="AY361" s="13"/>
      <c r="AZ361" s="13"/>
      <c r="BA361" s="13"/>
      <c r="BB361" s="13"/>
      <c r="BC361" s="13"/>
      <c r="BD361" s="310"/>
      <c r="BE361" s="310"/>
      <c r="BF361" s="10"/>
      <c r="BG361" s="311"/>
      <c r="BH361" s="311"/>
      <c r="BI361" s="10"/>
      <c r="BJ361" s="44"/>
      <c r="BK361" s="44"/>
      <c r="BL361" s="11"/>
      <c r="BM361" s="13"/>
      <c r="BN361" s="13"/>
      <c r="BO361" s="13"/>
      <c r="BP361" s="13"/>
      <c r="BQ361" s="13"/>
      <c r="BR361" s="13"/>
      <c r="BS361" s="13"/>
      <c r="BT361" s="13"/>
      <c r="BU361" s="299"/>
      <c r="BV361" s="299"/>
      <c r="BW361" s="44"/>
      <c r="BX361" s="44"/>
      <c r="BY361" s="11"/>
      <c r="BZ361" s="14"/>
      <c r="CA361" s="14"/>
      <c r="CB361" s="13"/>
      <c r="CC361" s="13"/>
      <c r="CD361" s="312"/>
      <c r="CE361" s="312"/>
      <c r="CF361" s="313"/>
      <c r="CG361" s="302"/>
    </row>
    <row r="363" spans="2:85" ht="15" customHeight="1" thickBot="1" x14ac:dyDescent="0.25">
      <c r="G363" s="15" t="s">
        <v>12</v>
      </c>
      <c r="H363" s="15"/>
      <c r="I363" s="15"/>
      <c r="J363" s="15"/>
      <c r="K363" s="15"/>
      <c r="L363" s="15"/>
      <c r="M363" s="15"/>
      <c r="N363" s="15"/>
      <c r="O363" s="15"/>
      <c r="P363" s="16">
        <f>SUM(P13:P361)</f>
        <v>491</v>
      </c>
      <c r="Q363" s="16">
        <f>SUM(Q13:Q361)</f>
        <v>482</v>
      </c>
      <c r="R363" s="16">
        <f>SUM(R13:R361)</f>
        <v>973</v>
      </c>
      <c r="S363" s="16"/>
      <c r="T363" s="16"/>
      <c r="U363" s="16"/>
      <c r="V363" s="16"/>
      <c r="W363" s="16"/>
      <c r="X363" s="16"/>
      <c r="Y363" s="16">
        <f t="shared" ref="Y363:AM363" si="234">SUM(Y13:Y361)</f>
        <v>2375</v>
      </c>
      <c r="Z363" s="16">
        <f t="shared" si="234"/>
        <v>1570</v>
      </c>
      <c r="AA363" s="16">
        <f t="shared" si="234"/>
        <v>3945</v>
      </c>
      <c r="AB363" s="16">
        <f t="shared" si="234"/>
        <v>2866</v>
      </c>
      <c r="AC363" s="16">
        <f t="shared" si="234"/>
        <v>2052</v>
      </c>
      <c r="AD363" s="16">
        <f t="shared" si="234"/>
        <v>4918</v>
      </c>
      <c r="AE363" s="16">
        <f t="shared" si="234"/>
        <v>1265</v>
      </c>
      <c r="AF363" s="16">
        <f t="shared" si="234"/>
        <v>853</v>
      </c>
      <c r="AG363" s="16">
        <f t="shared" si="234"/>
        <v>2118</v>
      </c>
      <c r="AH363" s="16">
        <f t="shared" si="234"/>
        <v>1601</v>
      </c>
      <c r="AI363" s="16">
        <f t="shared" si="234"/>
        <v>1199</v>
      </c>
      <c r="AJ363" s="16">
        <f t="shared" si="234"/>
        <v>2800</v>
      </c>
      <c r="AK363" s="16">
        <f t="shared" si="234"/>
        <v>2866</v>
      </c>
      <c r="AL363" s="16">
        <f t="shared" si="234"/>
        <v>2052</v>
      </c>
      <c r="AM363" s="16">
        <f t="shared" si="234"/>
        <v>4918</v>
      </c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>
        <f t="shared" ref="BD363:BN363" si="235">SUM(BD13:BD361)</f>
        <v>363</v>
      </c>
      <c r="BE363" s="16">
        <f t="shared" si="235"/>
        <v>88</v>
      </c>
      <c r="BF363" s="16">
        <f t="shared" si="235"/>
        <v>451</v>
      </c>
      <c r="BG363" s="16">
        <f t="shared" si="235"/>
        <v>2503</v>
      </c>
      <c r="BH363" s="16">
        <f t="shared" si="235"/>
        <v>1964</v>
      </c>
      <c r="BI363" s="16">
        <f t="shared" si="235"/>
        <v>4467</v>
      </c>
      <c r="BJ363" s="16">
        <f t="shared" si="235"/>
        <v>2866</v>
      </c>
      <c r="BK363" s="16">
        <f t="shared" si="235"/>
        <v>2052</v>
      </c>
      <c r="BL363" s="16">
        <f t="shared" si="235"/>
        <v>4918</v>
      </c>
      <c r="BM363" s="16">
        <f t="shared" si="235"/>
        <v>15</v>
      </c>
      <c r="BN363" s="16">
        <f t="shared" si="235"/>
        <v>14</v>
      </c>
      <c r="BO363" s="16"/>
      <c r="BP363" s="16"/>
      <c r="BQ363" s="16"/>
      <c r="BR363" s="16"/>
      <c r="BS363" s="16"/>
      <c r="BT363" s="16"/>
      <c r="BU363" s="16">
        <f t="shared" ref="BU363:CF363" si="236">SUM(BU13:BU361)</f>
        <v>325</v>
      </c>
      <c r="BV363" s="16">
        <f t="shared" si="236"/>
        <v>193</v>
      </c>
      <c r="BW363" s="16">
        <f t="shared" si="236"/>
        <v>340</v>
      </c>
      <c r="BX363" s="16">
        <f t="shared" si="236"/>
        <v>207</v>
      </c>
      <c r="BY363" s="16">
        <f t="shared" si="236"/>
        <v>547</v>
      </c>
      <c r="BZ363" s="16">
        <f t="shared" si="236"/>
        <v>2866</v>
      </c>
      <c r="CA363" s="16">
        <f t="shared" si="236"/>
        <v>2052</v>
      </c>
      <c r="CB363" s="16">
        <f t="shared" si="236"/>
        <v>340</v>
      </c>
      <c r="CC363" s="16">
        <f t="shared" si="236"/>
        <v>207</v>
      </c>
      <c r="CD363" s="16">
        <f t="shared" si="236"/>
        <v>3206</v>
      </c>
      <c r="CE363" s="16">
        <f t="shared" si="236"/>
        <v>2259</v>
      </c>
      <c r="CF363" s="16">
        <f t="shared" si="236"/>
        <v>5465</v>
      </c>
      <c r="CG363" s="303"/>
    </row>
    <row r="364" spans="2:85" ht="14.25" thickTop="1" thickBot="1" x14ac:dyDescent="0.25">
      <c r="G364" s="531" t="s">
        <v>52</v>
      </c>
      <c r="H364" s="531"/>
      <c r="I364" s="531"/>
      <c r="J364" s="531"/>
      <c r="K364" s="531"/>
      <c r="L364" s="531"/>
      <c r="M364" s="531"/>
      <c r="N364" s="531"/>
      <c r="O364" s="531"/>
      <c r="P364" s="532">
        <f t="shared" ref="P364:R365" si="237">SUMIFS(P$13:P$361,$G$13:$G$361,$G364)</f>
        <v>180</v>
      </c>
      <c r="Q364" s="532">
        <f t="shared" si="237"/>
        <v>177</v>
      </c>
      <c r="R364" s="532">
        <f t="shared" si="237"/>
        <v>357</v>
      </c>
      <c r="S364" s="532"/>
      <c r="T364" s="532"/>
      <c r="U364" s="532"/>
      <c r="V364" s="532"/>
      <c r="W364" s="532"/>
      <c r="X364" s="532"/>
      <c r="Y364" s="532">
        <f t="shared" ref="Y364:AM365" si="238">SUMIFS(Y$13:Y$361,$G$13:$G$361,$G364)</f>
        <v>51</v>
      </c>
      <c r="Z364" s="532">
        <f t="shared" si="238"/>
        <v>42</v>
      </c>
      <c r="AA364" s="532">
        <f t="shared" si="238"/>
        <v>93</v>
      </c>
      <c r="AB364" s="532">
        <f t="shared" si="238"/>
        <v>231</v>
      </c>
      <c r="AC364" s="532">
        <f t="shared" si="238"/>
        <v>219</v>
      </c>
      <c r="AD364" s="40">
        <f t="shared" si="238"/>
        <v>450</v>
      </c>
      <c r="AE364" s="532">
        <f t="shared" si="238"/>
        <v>45</v>
      </c>
      <c r="AF364" s="532">
        <f t="shared" si="238"/>
        <v>35</v>
      </c>
      <c r="AG364" s="532">
        <f t="shared" si="238"/>
        <v>80</v>
      </c>
      <c r="AH364" s="532">
        <f t="shared" si="238"/>
        <v>186</v>
      </c>
      <c r="AI364" s="532">
        <f t="shared" si="238"/>
        <v>184</v>
      </c>
      <c r="AJ364" s="532">
        <f t="shared" si="238"/>
        <v>370</v>
      </c>
      <c r="AK364" s="532">
        <f t="shared" si="238"/>
        <v>231</v>
      </c>
      <c r="AL364" s="532">
        <f t="shared" si="238"/>
        <v>219</v>
      </c>
      <c r="AM364" s="532">
        <f t="shared" si="238"/>
        <v>450</v>
      </c>
      <c r="AN364" s="532"/>
      <c r="AO364" s="532"/>
      <c r="AP364" s="532"/>
      <c r="AQ364" s="532"/>
      <c r="AR364" s="532"/>
      <c r="AS364" s="532"/>
      <c r="AT364" s="532"/>
      <c r="AU364" s="532"/>
      <c r="AV364" s="532"/>
      <c r="AW364" s="532"/>
      <c r="AX364" s="532"/>
      <c r="AY364" s="532"/>
      <c r="AZ364" s="532"/>
      <c r="BA364" s="532"/>
      <c r="BB364" s="532"/>
      <c r="BC364" s="532"/>
      <c r="BD364" s="532">
        <f t="shared" ref="BD364:BN365" si="239">SUMIFS(BD$13:BD$361,$G$13:$G$361,$G364)</f>
        <v>6</v>
      </c>
      <c r="BE364" s="532">
        <f t="shared" si="239"/>
        <v>2</v>
      </c>
      <c r="BF364" s="532">
        <f t="shared" si="239"/>
        <v>8</v>
      </c>
      <c r="BG364" s="532">
        <f t="shared" si="239"/>
        <v>225</v>
      </c>
      <c r="BH364" s="532">
        <f t="shared" si="239"/>
        <v>217</v>
      </c>
      <c r="BI364" s="532">
        <f t="shared" si="239"/>
        <v>442</v>
      </c>
      <c r="BJ364" s="532">
        <f t="shared" si="239"/>
        <v>231</v>
      </c>
      <c r="BK364" s="532">
        <f t="shared" si="239"/>
        <v>219</v>
      </c>
      <c r="BL364" s="533">
        <f t="shared" si="239"/>
        <v>450</v>
      </c>
      <c r="BM364" s="532">
        <f t="shared" si="239"/>
        <v>15</v>
      </c>
      <c r="BN364" s="532">
        <f t="shared" si="239"/>
        <v>14</v>
      </c>
      <c r="BO364" s="532"/>
      <c r="BP364" s="532"/>
      <c r="BQ364" s="532"/>
      <c r="BR364" s="532"/>
      <c r="BS364" s="532"/>
      <c r="BT364" s="532"/>
      <c r="BU364" s="532">
        <f t="shared" ref="BU364:CF365" si="240">SUMIFS(BU$13:BU$361,$G$13:$G$361,$G364)</f>
        <v>55</v>
      </c>
      <c r="BV364" s="532">
        <f t="shared" si="240"/>
        <v>22</v>
      </c>
      <c r="BW364" s="532">
        <f t="shared" si="240"/>
        <v>70</v>
      </c>
      <c r="BX364" s="532">
        <f t="shared" si="240"/>
        <v>36</v>
      </c>
      <c r="BY364" s="532">
        <f t="shared" si="240"/>
        <v>106</v>
      </c>
      <c r="BZ364" s="532">
        <f t="shared" si="240"/>
        <v>231</v>
      </c>
      <c r="CA364" s="532">
        <f t="shared" si="240"/>
        <v>219</v>
      </c>
      <c r="CB364" s="532">
        <f t="shared" si="240"/>
        <v>70</v>
      </c>
      <c r="CC364" s="532">
        <f t="shared" si="240"/>
        <v>36</v>
      </c>
      <c r="CD364" s="532">
        <f t="shared" si="240"/>
        <v>301</v>
      </c>
      <c r="CE364" s="532">
        <f t="shared" si="240"/>
        <v>255</v>
      </c>
      <c r="CF364" s="534">
        <f t="shared" si="240"/>
        <v>556</v>
      </c>
      <c r="CG364" s="304"/>
    </row>
    <row r="365" spans="2:85" ht="14.25" thickTop="1" thickBot="1" x14ac:dyDescent="0.25">
      <c r="G365" s="17" t="s">
        <v>53</v>
      </c>
      <c r="H365" s="17"/>
      <c r="I365" s="17"/>
      <c r="J365" s="17"/>
      <c r="K365" s="17"/>
      <c r="L365" s="17"/>
      <c r="M365" s="17"/>
      <c r="N365" s="17"/>
      <c r="O365" s="17"/>
      <c r="P365" s="41">
        <f t="shared" si="237"/>
        <v>311</v>
      </c>
      <c r="Q365" s="41">
        <f t="shared" si="237"/>
        <v>305</v>
      </c>
      <c r="R365" s="41">
        <f t="shared" si="237"/>
        <v>616</v>
      </c>
      <c r="S365" s="41"/>
      <c r="T365" s="41"/>
      <c r="U365" s="41"/>
      <c r="V365" s="41"/>
      <c r="W365" s="41"/>
      <c r="X365" s="41"/>
      <c r="Y365" s="41">
        <f t="shared" si="238"/>
        <v>2324</v>
      </c>
      <c r="Z365" s="41">
        <f t="shared" si="238"/>
        <v>1528</v>
      </c>
      <c r="AA365" s="41">
        <f t="shared" si="238"/>
        <v>3852</v>
      </c>
      <c r="AB365" s="41">
        <f t="shared" si="238"/>
        <v>2635</v>
      </c>
      <c r="AC365" s="41">
        <f t="shared" si="238"/>
        <v>1833</v>
      </c>
      <c r="AD365" s="40">
        <f t="shared" si="238"/>
        <v>4468</v>
      </c>
      <c r="AE365" s="41">
        <f t="shared" si="238"/>
        <v>1220</v>
      </c>
      <c r="AF365" s="41">
        <f t="shared" si="238"/>
        <v>818</v>
      </c>
      <c r="AG365" s="41">
        <f t="shared" si="238"/>
        <v>2038</v>
      </c>
      <c r="AH365" s="41">
        <f t="shared" si="238"/>
        <v>1415</v>
      </c>
      <c r="AI365" s="41">
        <f t="shared" si="238"/>
        <v>1015</v>
      </c>
      <c r="AJ365" s="41">
        <f t="shared" si="238"/>
        <v>2430</v>
      </c>
      <c r="AK365" s="41">
        <f t="shared" si="238"/>
        <v>2635</v>
      </c>
      <c r="AL365" s="41">
        <f t="shared" si="238"/>
        <v>1833</v>
      </c>
      <c r="AM365" s="41">
        <f t="shared" si="238"/>
        <v>4468</v>
      </c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>
        <f t="shared" si="239"/>
        <v>357</v>
      </c>
      <c r="BE365" s="41">
        <f t="shared" si="239"/>
        <v>86</v>
      </c>
      <c r="BF365" s="41">
        <f t="shared" si="239"/>
        <v>443</v>
      </c>
      <c r="BG365" s="41">
        <f t="shared" si="239"/>
        <v>2278</v>
      </c>
      <c r="BH365" s="41">
        <f t="shared" si="239"/>
        <v>1747</v>
      </c>
      <c r="BI365" s="41">
        <f t="shared" si="239"/>
        <v>4025</v>
      </c>
      <c r="BJ365" s="41">
        <f t="shared" si="239"/>
        <v>2635</v>
      </c>
      <c r="BK365" s="41">
        <f t="shared" si="239"/>
        <v>1833</v>
      </c>
      <c r="BL365" s="42">
        <f t="shared" si="239"/>
        <v>4468</v>
      </c>
      <c r="BM365" s="41">
        <f t="shared" si="239"/>
        <v>0</v>
      </c>
      <c r="BN365" s="41">
        <f t="shared" si="239"/>
        <v>0</v>
      </c>
      <c r="BO365" s="41"/>
      <c r="BP365" s="41"/>
      <c r="BQ365" s="41"/>
      <c r="BR365" s="41"/>
      <c r="BS365" s="41"/>
      <c r="BT365" s="41"/>
      <c r="BU365" s="41">
        <f t="shared" si="240"/>
        <v>270</v>
      </c>
      <c r="BV365" s="41">
        <f t="shared" si="240"/>
        <v>171</v>
      </c>
      <c r="BW365" s="41">
        <f t="shared" si="240"/>
        <v>270</v>
      </c>
      <c r="BX365" s="41">
        <f t="shared" si="240"/>
        <v>171</v>
      </c>
      <c r="BY365" s="41">
        <f t="shared" si="240"/>
        <v>441</v>
      </c>
      <c r="BZ365" s="41">
        <f t="shared" si="240"/>
        <v>2635</v>
      </c>
      <c r="CA365" s="41">
        <f t="shared" si="240"/>
        <v>1833</v>
      </c>
      <c r="CB365" s="41">
        <f t="shared" si="240"/>
        <v>270</v>
      </c>
      <c r="CC365" s="41">
        <f t="shared" si="240"/>
        <v>171</v>
      </c>
      <c r="CD365" s="41">
        <f t="shared" si="240"/>
        <v>2905</v>
      </c>
      <c r="CE365" s="41">
        <f t="shared" si="240"/>
        <v>2004</v>
      </c>
      <c r="CF365" s="43">
        <f t="shared" si="240"/>
        <v>4909</v>
      </c>
      <c r="CG365" s="304"/>
    </row>
    <row r="366" spans="2:85" ht="13.5" thickTop="1" x14ac:dyDescent="0.2">
      <c r="AD366" s="6"/>
    </row>
  </sheetData>
  <mergeCells count="60">
    <mergeCell ref="G7:G10"/>
    <mergeCell ref="B7:B10"/>
    <mergeCell ref="C7:C10"/>
    <mergeCell ref="D7:D10"/>
    <mergeCell ref="E7:E10"/>
    <mergeCell ref="F7:F10"/>
    <mergeCell ref="BZ7:CF7"/>
    <mergeCell ref="H8:I8"/>
    <mergeCell ref="J8:K8"/>
    <mergeCell ref="L8:M8"/>
    <mergeCell ref="N8:O8"/>
    <mergeCell ref="P8:Q9"/>
    <mergeCell ref="R8:R10"/>
    <mergeCell ref="S8:Z8"/>
    <mergeCell ref="AA8:AA10"/>
    <mergeCell ref="AB8:AC9"/>
    <mergeCell ref="H7:O7"/>
    <mergeCell ref="P7:AD7"/>
    <mergeCell ref="AE7:AM7"/>
    <mergeCell ref="AN7:BC7"/>
    <mergeCell ref="BD7:BL7"/>
    <mergeCell ref="BM7:BY7"/>
    <mergeCell ref="AV8:AW8"/>
    <mergeCell ref="AD8:AD10"/>
    <mergeCell ref="AE8:AF9"/>
    <mergeCell ref="AG8:AG10"/>
    <mergeCell ref="AH8:AI9"/>
    <mergeCell ref="AJ8:AJ10"/>
    <mergeCell ref="AK8:AL9"/>
    <mergeCell ref="AM8:AM10"/>
    <mergeCell ref="AN8:AO8"/>
    <mergeCell ref="AP8:AQ8"/>
    <mergeCell ref="AR8:AS8"/>
    <mergeCell ref="AT8:AU8"/>
    <mergeCell ref="BW8:BX8"/>
    <mergeCell ref="BQ9:BR9"/>
    <mergeCell ref="BS9:BT9"/>
    <mergeCell ref="BU9:BV9"/>
    <mergeCell ref="BW9:BX9"/>
    <mergeCell ref="S9:T9"/>
    <mergeCell ref="U9:V9"/>
    <mergeCell ref="W9:X9"/>
    <mergeCell ref="Y9:Z9"/>
    <mergeCell ref="BO9:BP9"/>
    <mergeCell ref="BI8:BI10"/>
    <mergeCell ref="BJ8:BK9"/>
    <mergeCell ref="BL8:BL10"/>
    <mergeCell ref="BM8:BN9"/>
    <mergeCell ref="BO8:BV8"/>
    <mergeCell ref="AX8:AY8"/>
    <mergeCell ref="AZ8:BA8"/>
    <mergeCell ref="BB8:BC8"/>
    <mergeCell ref="BD8:BE9"/>
    <mergeCell ref="BF8:BF10"/>
    <mergeCell ref="BG8:BH9"/>
    <mergeCell ref="BY8:BY10"/>
    <mergeCell ref="BZ8:CA9"/>
    <mergeCell ref="CB8:CC9"/>
    <mergeCell ref="CD8:CE9"/>
    <mergeCell ref="CF8:CF10"/>
  </mergeCells>
  <pageMargins left="0.70866141732283472" right="1.1811023622047245" top="0.74803149606299213" bottom="0.74803149606299213" header="0.31496062992125984" footer="0.31496062992125984"/>
  <pageSetup paperSize="5" scale="75" orientation="landscape" horizontalDpi="4294967293" r:id="rId1"/>
  <colBreaks count="1" manualBreakCount="1">
    <brk id="55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1F25-5B96-4A8C-8DBF-94F7C66EF2EA}">
  <dimension ref="A3:J678"/>
  <sheetViews>
    <sheetView workbookViewId="0">
      <selection activeCell="D672" sqref="D672"/>
    </sheetView>
  </sheetViews>
  <sheetFormatPr defaultRowHeight="15" x14ac:dyDescent="0.25"/>
  <cols>
    <col min="2" max="2" width="6" customWidth="1"/>
    <col min="3" max="3" width="9" bestFit="1" customWidth="1"/>
    <col min="4" max="4" width="39" bestFit="1" customWidth="1"/>
  </cols>
  <sheetData>
    <row r="3" spans="1:10" ht="15.75" thickBot="1" x14ac:dyDescent="0.3">
      <c r="B3" s="512"/>
      <c r="C3" s="509">
        <v>1</v>
      </c>
      <c r="D3" s="509">
        <v>2</v>
      </c>
      <c r="E3" s="509">
        <v>3</v>
      </c>
      <c r="F3" s="509">
        <v>4</v>
      </c>
      <c r="G3" s="509">
        <v>5</v>
      </c>
      <c r="H3" s="513"/>
      <c r="I3" s="513"/>
      <c r="J3" s="513"/>
    </row>
    <row r="4" spans="1:10" ht="15.75" thickBot="1" x14ac:dyDescent="0.3">
      <c r="B4" s="1101" t="s">
        <v>0</v>
      </c>
      <c r="C4" s="1101" t="s">
        <v>39</v>
      </c>
      <c r="D4" s="1101" t="s">
        <v>1221</v>
      </c>
      <c r="E4" s="1103" t="s">
        <v>1328</v>
      </c>
      <c r="F4" s="1104"/>
      <c r="G4" s="1104"/>
      <c r="H4" s="1104"/>
      <c r="I4" s="1104"/>
      <c r="J4" s="1105"/>
    </row>
    <row r="5" spans="1:10" ht="16.5" thickTop="1" thickBot="1" x14ac:dyDescent="0.3">
      <c r="B5" s="1102"/>
      <c r="C5" s="1102"/>
      <c r="D5" s="1102"/>
      <c r="E5" s="504" t="s">
        <v>34</v>
      </c>
      <c r="F5" s="504" t="s">
        <v>35</v>
      </c>
      <c r="G5" s="504" t="s">
        <v>1329</v>
      </c>
      <c r="H5" s="514"/>
      <c r="I5" s="514"/>
      <c r="J5" s="515"/>
    </row>
    <row r="6" spans="1:10" ht="16.5" thickTop="1" thickBot="1" x14ac:dyDescent="0.3">
      <c r="A6" s="510">
        <v>1</v>
      </c>
      <c r="B6" s="518">
        <v>1</v>
      </c>
      <c r="C6" s="505">
        <v>20319501</v>
      </c>
      <c r="D6" s="505" t="s">
        <v>298</v>
      </c>
      <c r="E6" s="507">
        <v>1</v>
      </c>
      <c r="F6" s="507">
        <v>5</v>
      </c>
      <c r="G6" s="507">
        <v>6</v>
      </c>
      <c r="H6" s="514"/>
      <c r="I6" s="514"/>
      <c r="J6" s="515"/>
    </row>
    <row r="7" spans="1:10" ht="15.75" thickBot="1" x14ac:dyDescent="0.3">
      <c r="A7" s="510">
        <v>2</v>
      </c>
      <c r="B7" s="519">
        <v>2</v>
      </c>
      <c r="C7" s="506">
        <v>20319449</v>
      </c>
      <c r="D7" s="506" t="s">
        <v>301</v>
      </c>
      <c r="E7" s="508">
        <v>3</v>
      </c>
      <c r="F7" s="508">
        <v>4</v>
      </c>
      <c r="G7" s="508">
        <v>7</v>
      </c>
      <c r="H7" s="514"/>
      <c r="I7" s="514"/>
      <c r="J7" s="515"/>
    </row>
    <row r="8" spans="1:10" ht="15.75" thickBot="1" x14ac:dyDescent="0.3">
      <c r="A8" s="510">
        <v>3</v>
      </c>
      <c r="B8" s="518">
        <v>3</v>
      </c>
      <c r="C8" s="505">
        <v>20319312</v>
      </c>
      <c r="D8" s="505" t="s">
        <v>303</v>
      </c>
      <c r="E8" s="507">
        <v>2</v>
      </c>
      <c r="F8" s="507">
        <v>5</v>
      </c>
      <c r="G8" s="507">
        <v>7</v>
      </c>
      <c r="H8" s="514"/>
      <c r="I8" s="514"/>
      <c r="J8" s="515"/>
    </row>
    <row r="9" spans="1:10" ht="15.75" thickBot="1" x14ac:dyDescent="0.3">
      <c r="A9" s="510">
        <v>4</v>
      </c>
      <c r="B9" s="519">
        <v>4</v>
      </c>
      <c r="C9" s="506">
        <v>60725443</v>
      </c>
      <c r="D9" s="506" t="s">
        <v>1231</v>
      </c>
      <c r="E9" s="508">
        <v>1</v>
      </c>
      <c r="F9" s="508">
        <v>0</v>
      </c>
      <c r="G9" s="508">
        <v>1</v>
      </c>
      <c r="H9" s="514"/>
      <c r="I9" s="514"/>
      <c r="J9" s="515"/>
    </row>
    <row r="10" spans="1:10" ht="15.75" thickBot="1" x14ac:dyDescent="0.3">
      <c r="A10" s="510">
        <v>5</v>
      </c>
      <c r="B10" s="518">
        <v>5</v>
      </c>
      <c r="C10" s="505">
        <v>20319381</v>
      </c>
      <c r="D10" s="505" t="s">
        <v>1226</v>
      </c>
      <c r="E10" s="507">
        <v>1</v>
      </c>
      <c r="F10" s="507">
        <v>2</v>
      </c>
      <c r="G10" s="507">
        <v>3</v>
      </c>
      <c r="H10" s="514"/>
      <c r="I10" s="514"/>
      <c r="J10" s="515"/>
    </row>
    <row r="11" spans="1:10" ht="15.75" thickBot="1" x14ac:dyDescent="0.3">
      <c r="A11" s="510">
        <v>6</v>
      </c>
      <c r="B11" s="519">
        <v>6</v>
      </c>
      <c r="C11" s="506">
        <v>20319897</v>
      </c>
      <c r="D11" s="506" t="s">
        <v>1223</v>
      </c>
      <c r="E11" s="508">
        <v>3</v>
      </c>
      <c r="F11" s="508">
        <v>5</v>
      </c>
      <c r="G11" s="508">
        <v>8</v>
      </c>
      <c r="H11" s="514"/>
      <c r="I11" s="514"/>
      <c r="J11" s="515"/>
    </row>
    <row r="12" spans="1:10" ht="15.75" thickBot="1" x14ac:dyDescent="0.3">
      <c r="A12" s="510">
        <v>7</v>
      </c>
      <c r="B12" s="518">
        <v>7</v>
      </c>
      <c r="C12" s="505">
        <v>20340330</v>
      </c>
      <c r="D12" s="505" t="s">
        <v>1225</v>
      </c>
      <c r="E12" s="507">
        <v>1</v>
      </c>
      <c r="F12" s="507">
        <v>1</v>
      </c>
      <c r="G12" s="507">
        <v>2</v>
      </c>
      <c r="H12" s="514"/>
      <c r="I12" s="514"/>
      <c r="J12" s="515"/>
    </row>
    <row r="13" spans="1:10" ht="15.75" thickBot="1" x14ac:dyDescent="0.3">
      <c r="A13" s="510">
        <v>8</v>
      </c>
      <c r="B13" s="519">
        <v>8</v>
      </c>
      <c r="C13" s="506">
        <v>20319145</v>
      </c>
      <c r="D13" s="506" t="s">
        <v>287</v>
      </c>
      <c r="E13" s="508">
        <v>1</v>
      </c>
      <c r="F13" s="508">
        <v>3</v>
      </c>
      <c r="G13" s="508">
        <v>4</v>
      </c>
      <c r="H13" s="514"/>
      <c r="I13" s="514"/>
      <c r="J13" s="515"/>
    </row>
    <row r="14" spans="1:10" ht="15.75" thickBot="1" x14ac:dyDescent="0.3">
      <c r="A14" s="510">
        <v>9</v>
      </c>
      <c r="B14" s="518">
        <v>9</v>
      </c>
      <c r="C14" s="505">
        <v>20319734</v>
      </c>
      <c r="D14" s="505" t="s">
        <v>273</v>
      </c>
      <c r="E14" s="507">
        <v>1</v>
      </c>
      <c r="F14" s="507">
        <v>4</v>
      </c>
      <c r="G14" s="507">
        <v>5</v>
      </c>
      <c r="H14" s="514"/>
      <c r="I14" s="514"/>
      <c r="J14" s="515"/>
    </row>
    <row r="15" spans="1:10" ht="15.75" thickBot="1" x14ac:dyDescent="0.3">
      <c r="A15" s="510">
        <v>10</v>
      </c>
      <c r="B15" s="519">
        <v>10</v>
      </c>
      <c r="C15" s="506">
        <v>20319500</v>
      </c>
      <c r="D15" s="506" t="s">
        <v>299</v>
      </c>
      <c r="E15" s="508">
        <v>1</v>
      </c>
      <c r="F15" s="508">
        <v>3</v>
      </c>
      <c r="G15" s="508">
        <v>4</v>
      </c>
      <c r="H15" s="514"/>
      <c r="I15" s="514"/>
      <c r="J15" s="515"/>
    </row>
    <row r="16" spans="1:10" ht="15.75" thickBot="1" x14ac:dyDescent="0.3">
      <c r="A16" s="510">
        <v>11</v>
      </c>
      <c r="B16" s="518">
        <v>11</v>
      </c>
      <c r="C16" s="505">
        <v>20319253</v>
      </c>
      <c r="D16" s="505" t="s">
        <v>1227</v>
      </c>
      <c r="E16" s="507">
        <v>4</v>
      </c>
      <c r="F16" s="507">
        <v>1</v>
      </c>
      <c r="G16" s="507">
        <v>5</v>
      </c>
      <c r="H16" s="514"/>
      <c r="I16" s="514"/>
      <c r="J16" s="515"/>
    </row>
    <row r="17" spans="1:10" ht="15.75" thickBot="1" x14ac:dyDescent="0.3">
      <c r="A17" s="510">
        <v>12</v>
      </c>
      <c r="B17" s="519">
        <v>12</v>
      </c>
      <c r="C17" s="506">
        <v>20341392</v>
      </c>
      <c r="D17" s="506" t="s">
        <v>1088</v>
      </c>
      <c r="E17" s="508">
        <v>1</v>
      </c>
      <c r="F17" s="508">
        <v>0</v>
      </c>
      <c r="G17" s="508">
        <v>1</v>
      </c>
      <c r="H17" s="514"/>
      <c r="I17" s="514"/>
      <c r="J17" s="515"/>
    </row>
    <row r="18" spans="1:10" ht="15.75" thickBot="1" x14ac:dyDescent="0.3">
      <c r="A18" s="510">
        <v>13</v>
      </c>
      <c r="B18" s="518">
        <v>13</v>
      </c>
      <c r="C18" s="505">
        <v>69830074</v>
      </c>
      <c r="D18" s="505" t="s">
        <v>1062</v>
      </c>
      <c r="E18" s="507">
        <v>0</v>
      </c>
      <c r="F18" s="507">
        <v>0</v>
      </c>
      <c r="G18" s="507">
        <v>0</v>
      </c>
      <c r="H18" s="514"/>
      <c r="I18" s="514"/>
      <c r="J18" s="515"/>
    </row>
    <row r="19" spans="1:10" ht="15.75" thickBot="1" x14ac:dyDescent="0.3">
      <c r="A19" s="510">
        <v>14</v>
      </c>
      <c r="B19" s="519">
        <v>14</v>
      </c>
      <c r="C19" s="506">
        <v>20360373</v>
      </c>
      <c r="D19" s="506" t="s">
        <v>1089</v>
      </c>
      <c r="E19" s="508">
        <v>1</v>
      </c>
      <c r="F19" s="508">
        <v>1</v>
      </c>
      <c r="G19" s="508">
        <v>2</v>
      </c>
      <c r="H19" s="514"/>
      <c r="I19" s="514"/>
      <c r="J19" s="515"/>
    </row>
    <row r="20" spans="1:10" ht="15.75" thickBot="1" x14ac:dyDescent="0.3">
      <c r="A20" s="510">
        <v>15</v>
      </c>
      <c r="B20" s="518">
        <v>15</v>
      </c>
      <c r="C20" s="505">
        <v>20319380</v>
      </c>
      <c r="D20" s="505" t="s">
        <v>1228</v>
      </c>
      <c r="E20" s="507">
        <v>13</v>
      </c>
      <c r="F20" s="507">
        <v>8</v>
      </c>
      <c r="G20" s="507">
        <v>21</v>
      </c>
      <c r="H20" s="514"/>
      <c r="I20" s="514"/>
      <c r="J20" s="515"/>
    </row>
    <row r="21" spans="1:10" ht="15.75" thickBot="1" x14ac:dyDescent="0.3">
      <c r="A21" s="510">
        <v>16</v>
      </c>
      <c r="B21" s="519">
        <v>16</v>
      </c>
      <c r="C21" s="506">
        <v>20319355</v>
      </c>
      <c r="D21" s="506" t="s">
        <v>1222</v>
      </c>
      <c r="E21" s="508">
        <v>5</v>
      </c>
      <c r="F21" s="508">
        <v>14</v>
      </c>
      <c r="G21" s="508">
        <v>19</v>
      </c>
      <c r="H21" s="514"/>
      <c r="I21" s="514"/>
      <c r="J21" s="515"/>
    </row>
    <row r="22" spans="1:10" ht="15.75" thickBot="1" x14ac:dyDescent="0.3">
      <c r="A22" s="510">
        <v>17</v>
      </c>
      <c r="B22" s="518">
        <v>17</v>
      </c>
      <c r="C22" s="505">
        <v>20319737</v>
      </c>
      <c r="D22" s="505" t="s">
        <v>271</v>
      </c>
      <c r="E22" s="507">
        <v>5</v>
      </c>
      <c r="F22" s="507">
        <v>2</v>
      </c>
      <c r="G22" s="507">
        <v>7</v>
      </c>
      <c r="H22" s="514"/>
      <c r="I22" s="514"/>
      <c r="J22" s="515"/>
    </row>
    <row r="23" spans="1:10" ht="15.75" thickBot="1" x14ac:dyDescent="0.3">
      <c r="A23" s="510">
        <v>18</v>
      </c>
      <c r="B23" s="519">
        <v>18</v>
      </c>
      <c r="C23" s="506">
        <v>20319828</v>
      </c>
      <c r="D23" s="506" t="s">
        <v>275</v>
      </c>
      <c r="E23" s="508">
        <v>3</v>
      </c>
      <c r="F23" s="508">
        <v>3</v>
      </c>
      <c r="G23" s="508">
        <v>6</v>
      </c>
      <c r="H23" s="514"/>
      <c r="I23" s="514"/>
      <c r="J23" s="515"/>
    </row>
    <row r="24" spans="1:10" ht="15.75" thickBot="1" x14ac:dyDescent="0.3">
      <c r="A24" s="510">
        <v>19</v>
      </c>
      <c r="B24" s="518">
        <v>19</v>
      </c>
      <c r="C24" s="505">
        <v>20319420</v>
      </c>
      <c r="D24" s="505" t="s">
        <v>292</v>
      </c>
      <c r="E24" s="507">
        <v>3</v>
      </c>
      <c r="F24" s="507">
        <v>3</v>
      </c>
      <c r="G24" s="507">
        <v>6</v>
      </c>
      <c r="H24" s="514"/>
      <c r="I24" s="514"/>
      <c r="J24" s="515"/>
    </row>
    <row r="25" spans="1:10" ht="15.75" thickBot="1" x14ac:dyDescent="0.3">
      <c r="A25" s="510">
        <v>20</v>
      </c>
      <c r="B25" s="519">
        <v>20</v>
      </c>
      <c r="C25" s="506">
        <v>20319071</v>
      </c>
      <c r="D25" s="506" t="s">
        <v>1230</v>
      </c>
      <c r="E25" s="508">
        <v>5</v>
      </c>
      <c r="F25" s="508">
        <v>2</v>
      </c>
      <c r="G25" s="508">
        <v>7</v>
      </c>
      <c r="H25" s="514"/>
      <c r="I25" s="514"/>
      <c r="J25" s="515"/>
    </row>
    <row r="26" spans="1:10" ht="15.75" thickBot="1" x14ac:dyDescent="0.3">
      <c r="A26" s="510">
        <v>21</v>
      </c>
      <c r="B26" s="518">
        <v>21</v>
      </c>
      <c r="C26" s="505">
        <v>20319143</v>
      </c>
      <c r="D26" s="505" t="s">
        <v>289</v>
      </c>
      <c r="E26" s="507">
        <v>2</v>
      </c>
      <c r="F26" s="507">
        <v>2</v>
      </c>
      <c r="G26" s="507">
        <v>4</v>
      </c>
      <c r="H26" s="514"/>
      <c r="I26" s="514"/>
      <c r="J26" s="515"/>
    </row>
    <row r="27" spans="1:10" ht="15.75" thickBot="1" x14ac:dyDescent="0.3">
      <c r="A27" s="510">
        <v>22</v>
      </c>
      <c r="B27" s="519">
        <v>22</v>
      </c>
      <c r="C27" s="506">
        <v>20319451</v>
      </c>
      <c r="D27" s="506" t="s">
        <v>300</v>
      </c>
      <c r="E27" s="508">
        <v>5</v>
      </c>
      <c r="F27" s="508">
        <v>1</v>
      </c>
      <c r="G27" s="508">
        <v>6</v>
      </c>
      <c r="H27" s="514"/>
      <c r="I27" s="514"/>
      <c r="J27" s="515"/>
    </row>
    <row r="28" spans="1:10" ht="15.75" thickBot="1" x14ac:dyDescent="0.3">
      <c r="A28" s="510">
        <v>23</v>
      </c>
      <c r="B28" s="518">
        <v>23</v>
      </c>
      <c r="C28" s="505">
        <v>69787364</v>
      </c>
      <c r="D28" s="505" t="s">
        <v>1087</v>
      </c>
      <c r="E28" s="507">
        <v>0</v>
      </c>
      <c r="F28" s="507">
        <v>3</v>
      </c>
      <c r="G28" s="507">
        <v>3</v>
      </c>
      <c r="H28" s="514"/>
      <c r="I28" s="514"/>
      <c r="J28" s="515"/>
    </row>
    <row r="29" spans="1:10" ht="15.75" thickBot="1" x14ac:dyDescent="0.3">
      <c r="A29" s="510">
        <v>24</v>
      </c>
      <c r="B29" s="519">
        <v>24</v>
      </c>
      <c r="C29" s="506">
        <v>20319121</v>
      </c>
      <c r="D29" s="506" t="s">
        <v>290</v>
      </c>
      <c r="E29" s="508">
        <v>3</v>
      </c>
      <c r="F29" s="508">
        <v>4</v>
      </c>
      <c r="G29" s="508">
        <v>7</v>
      </c>
      <c r="H29" s="514"/>
      <c r="I29" s="514"/>
      <c r="J29" s="515"/>
    </row>
    <row r="30" spans="1:10" ht="15.75" thickBot="1" x14ac:dyDescent="0.3">
      <c r="A30" s="510">
        <v>25</v>
      </c>
      <c r="B30" s="518">
        <v>25</v>
      </c>
      <c r="C30" s="505">
        <v>20319819</v>
      </c>
      <c r="D30" s="505" t="s">
        <v>278</v>
      </c>
      <c r="E30" s="507">
        <v>4</v>
      </c>
      <c r="F30" s="507">
        <v>4</v>
      </c>
      <c r="G30" s="507">
        <v>8</v>
      </c>
      <c r="H30" s="514"/>
      <c r="I30" s="514"/>
      <c r="J30" s="515"/>
    </row>
    <row r="31" spans="1:10" ht="15.75" thickBot="1" x14ac:dyDescent="0.3">
      <c r="A31" s="510">
        <v>26</v>
      </c>
      <c r="B31" s="519">
        <v>26</v>
      </c>
      <c r="C31" s="506">
        <v>20319733</v>
      </c>
      <c r="D31" s="506" t="s">
        <v>274</v>
      </c>
      <c r="E31" s="508">
        <v>2</v>
      </c>
      <c r="F31" s="508">
        <v>0</v>
      </c>
      <c r="G31" s="508">
        <v>2</v>
      </c>
      <c r="H31" s="514"/>
      <c r="I31" s="514"/>
      <c r="J31" s="515"/>
    </row>
    <row r="32" spans="1:10" ht="15.75" thickBot="1" x14ac:dyDescent="0.3">
      <c r="A32" s="510">
        <v>27</v>
      </c>
      <c r="B32" s="518">
        <v>27</v>
      </c>
      <c r="C32" s="505">
        <v>20340599</v>
      </c>
      <c r="D32" s="505" t="s">
        <v>294</v>
      </c>
      <c r="E32" s="507">
        <v>2</v>
      </c>
      <c r="F32" s="507">
        <v>5</v>
      </c>
      <c r="G32" s="507">
        <v>7</v>
      </c>
      <c r="H32" s="514"/>
      <c r="I32" s="514"/>
      <c r="J32" s="515"/>
    </row>
    <row r="33" spans="1:10" ht="15.75" thickBot="1" x14ac:dyDescent="0.3">
      <c r="A33" s="510">
        <v>28</v>
      </c>
      <c r="B33" s="519">
        <v>28</v>
      </c>
      <c r="C33" s="506">
        <v>20319431</v>
      </c>
      <c r="D33" s="506" t="s">
        <v>293</v>
      </c>
      <c r="E33" s="508">
        <v>2</v>
      </c>
      <c r="F33" s="508">
        <v>2</v>
      </c>
      <c r="G33" s="508">
        <v>4</v>
      </c>
      <c r="H33" s="514"/>
      <c r="I33" s="514"/>
      <c r="J33" s="515"/>
    </row>
    <row r="34" spans="1:10" ht="15.75" thickBot="1" x14ac:dyDescent="0.3">
      <c r="A34" s="510">
        <v>29</v>
      </c>
      <c r="B34" s="518">
        <v>29</v>
      </c>
      <c r="C34" s="505">
        <v>20319909</v>
      </c>
      <c r="D34" s="505" t="s">
        <v>270</v>
      </c>
      <c r="E34" s="507">
        <v>3</v>
      </c>
      <c r="F34" s="507">
        <v>3</v>
      </c>
      <c r="G34" s="507">
        <v>6</v>
      </c>
      <c r="H34" s="514"/>
      <c r="I34" s="514"/>
      <c r="J34" s="515"/>
    </row>
    <row r="35" spans="1:10" ht="15.75" thickBot="1" x14ac:dyDescent="0.3">
      <c r="A35" s="510">
        <v>30</v>
      </c>
      <c r="B35" s="519">
        <v>30</v>
      </c>
      <c r="C35" s="506">
        <v>20319122</v>
      </c>
      <c r="D35" s="506" t="s">
        <v>291</v>
      </c>
      <c r="E35" s="508">
        <v>0</v>
      </c>
      <c r="F35" s="508">
        <v>3</v>
      </c>
      <c r="G35" s="508">
        <v>3</v>
      </c>
      <c r="H35" s="514"/>
      <c r="I35" s="514"/>
      <c r="J35" s="515"/>
    </row>
    <row r="36" spans="1:10" ht="15.75" thickBot="1" x14ac:dyDescent="0.3">
      <c r="A36" s="510">
        <v>31</v>
      </c>
      <c r="B36" s="518">
        <v>31</v>
      </c>
      <c r="C36" s="505">
        <v>20319934</v>
      </c>
      <c r="D36" s="505" t="s">
        <v>269</v>
      </c>
      <c r="E36" s="507">
        <v>3</v>
      </c>
      <c r="F36" s="507">
        <v>1</v>
      </c>
      <c r="G36" s="507">
        <v>4</v>
      </c>
      <c r="H36" s="514"/>
      <c r="I36" s="514"/>
      <c r="J36" s="515"/>
    </row>
    <row r="37" spans="1:10" ht="15.75" thickBot="1" x14ac:dyDescent="0.3">
      <c r="A37" s="510">
        <v>32</v>
      </c>
      <c r="B37" s="519">
        <v>32</v>
      </c>
      <c r="C37" s="506">
        <v>20319447</v>
      </c>
      <c r="D37" s="506" t="s">
        <v>297</v>
      </c>
      <c r="E37" s="508">
        <v>0</v>
      </c>
      <c r="F37" s="508">
        <v>4</v>
      </c>
      <c r="G37" s="508">
        <v>4</v>
      </c>
      <c r="H37" s="514"/>
      <c r="I37" s="514"/>
      <c r="J37" s="515"/>
    </row>
    <row r="38" spans="1:10" ht="15.75" thickBot="1" x14ac:dyDescent="0.3">
      <c r="A38" s="510">
        <v>33</v>
      </c>
      <c r="B38" s="518">
        <v>33</v>
      </c>
      <c r="C38" s="505">
        <v>20319823</v>
      </c>
      <c r="D38" s="505" t="s">
        <v>277</v>
      </c>
      <c r="E38" s="507">
        <v>5</v>
      </c>
      <c r="F38" s="507">
        <v>4</v>
      </c>
      <c r="G38" s="507">
        <v>9</v>
      </c>
      <c r="H38" s="514"/>
      <c r="I38" s="514"/>
      <c r="J38" s="515"/>
    </row>
    <row r="39" spans="1:10" ht="15.75" thickBot="1" x14ac:dyDescent="0.3">
      <c r="A39" s="510">
        <v>34</v>
      </c>
      <c r="B39" s="519">
        <v>34</v>
      </c>
      <c r="C39" s="506">
        <v>20319146</v>
      </c>
      <c r="D39" s="506" t="s">
        <v>286</v>
      </c>
      <c r="E39" s="508">
        <v>1</v>
      </c>
      <c r="F39" s="508">
        <v>2</v>
      </c>
      <c r="G39" s="508">
        <v>3</v>
      </c>
      <c r="H39" s="514"/>
      <c r="I39" s="514"/>
      <c r="J39" s="515"/>
    </row>
    <row r="40" spans="1:10" ht="15.75" thickBot="1" x14ac:dyDescent="0.3">
      <c r="A40" s="510">
        <v>35</v>
      </c>
      <c r="B40" s="518">
        <v>35</v>
      </c>
      <c r="C40" s="505">
        <v>20319088</v>
      </c>
      <c r="D40" s="505" t="s">
        <v>284</v>
      </c>
      <c r="E40" s="507">
        <v>3</v>
      </c>
      <c r="F40" s="507">
        <v>1</v>
      </c>
      <c r="G40" s="507">
        <v>4</v>
      </c>
      <c r="H40" s="514"/>
      <c r="I40" s="514"/>
      <c r="J40" s="515"/>
    </row>
    <row r="41" spans="1:10" ht="15.75" thickBot="1" x14ac:dyDescent="0.3">
      <c r="A41" s="510">
        <v>36</v>
      </c>
      <c r="B41" s="519">
        <v>36</v>
      </c>
      <c r="C41" s="506">
        <v>20319199</v>
      </c>
      <c r="D41" s="506" t="s">
        <v>279</v>
      </c>
      <c r="E41" s="508">
        <v>5</v>
      </c>
      <c r="F41" s="508">
        <v>1</v>
      </c>
      <c r="G41" s="508">
        <v>6</v>
      </c>
      <c r="H41" s="514"/>
      <c r="I41" s="514"/>
      <c r="J41" s="515"/>
    </row>
    <row r="42" spans="1:10" ht="15.75" thickBot="1" x14ac:dyDescent="0.3">
      <c r="A42" s="510">
        <v>37</v>
      </c>
      <c r="B42" s="518">
        <v>37</v>
      </c>
      <c r="C42" s="505">
        <v>20319184</v>
      </c>
      <c r="D42" s="505" t="s">
        <v>281</v>
      </c>
      <c r="E42" s="507">
        <v>2</v>
      </c>
      <c r="F42" s="507">
        <v>0</v>
      </c>
      <c r="G42" s="507">
        <v>2</v>
      </c>
      <c r="H42" s="514"/>
      <c r="I42" s="514"/>
      <c r="J42" s="515"/>
    </row>
    <row r="43" spans="1:10" ht="15.75" thickBot="1" x14ac:dyDescent="0.3">
      <c r="A43" s="510">
        <v>38</v>
      </c>
      <c r="B43" s="519">
        <v>38</v>
      </c>
      <c r="C43" s="506">
        <v>20319338</v>
      </c>
      <c r="D43" s="506" t="s">
        <v>1224</v>
      </c>
      <c r="E43" s="508">
        <v>8</v>
      </c>
      <c r="F43" s="508">
        <v>8</v>
      </c>
      <c r="G43" s="508">
        <v>16</v>
      </c>
      <c r="H43" s="514"/>
      <c r="I43" s="514"/>
      <c r="J43" s="515"/>
    </row>
    <row r="44" spans="1:10" ht="15.75" thickBot="1" x14ac:dyDescent="0.3">
      <c r="A44" s="510">
        <v>39</v>
      </c>
      <c r="B44" s="518">
        <v>39</v>
      </c>
      <c r="C44" s="505">
        <v>20340325</v>
      </c>
      <c r="D44" s="505" t="s">
        <v>295</v>
      </c>
      <c r="E44" s="507">
        <v>3</v>
      </c>
      <c r="F44" s="507">
        <v>4</v>
      </c>
      <c r="G44" s="507">
        <v>7</v>
      </c>
      <c r="H44" s="514"/>
      <c r="I44" s="514"/>
      <c r="J44" s="515"/>
    </row>
    <row r="45" spans="1:10" ht="15.75" thickBot="1" x14ac:dyDescent="0.3">
      <c r="A45" s="510">
        <v>40</v>
      </c>
      <c r="B45" s="519">
        <v>40</v>
      </c>
      <c r="C45" s="506">
        <v>20319391</v>
      </c>
      <c r="D45" s="506" t="s">
        <v>296</v>
      </c>
      <c r="E45" s="508">
        <v>3</v>
      </c>
      <c r="F45" s="508">
        <v>4</v>
      </c>
      <c r="G45" s="508">
        <v>7</v>
      </c>
      <c r="H45" s="514"/>
      <c r="I45" s="514"/>
      <c r="J45" s="515"/>
    </row>
    <row r="46" spans="1:10" ht="15.75" thickBot="1" x14ac:dyDescent="0.3">
      <c r="A46" s="510">
        <v>41</v>
      </c>
      <c r="B46" s="518">
        <v>41</v>
      </c>
      <c r="C46" s="505">
        <v>20319194</v>
      </c>
      <c r="D46" s="505" t="s">
        <v>280</v>
      </c>
      <c r="E46" s="507">
        <v>2</v>
      </c>
      <c r="F46" s="507">
        <v>1</v>
      </c>
      <c r="G46" s="507">
        <v>3</v>
      </c>
      <c r="H46" s="514"/>
      <c r="I46" s="514"/>
      <c r="J46" s="515"/>
    </row>
    <row r="47" spans="1:10" ht="15.75" thickBot="1" x14ac:dyDescent="0.3">
      <c r="A47" s="510">
        <v>42</v>
      </c>
      <c r="B47" s="519">
        <v>42</v>
      </c>
      <c r="C47" s="506">
        <v>20319227</v>
      </c>
      <c r="D47" s="506" t="s">
        <v>283</v>
      </c>
      <c r="E47" s="508">
        <v>2</v>
      </c>
      <c r="F47" s="508">
        <v>2</v>
      </c>
      <c r="G47" s="508">
        <v>4</v>
      </c>
      <c r="H47" s="514"/>
      <c r="I47" s="514"/>
      <c r="J47" s="515"/>
    </row>
    <row r="48" spans="1:10" ht="15.75" thickBot="1" x14ac:dyDescent="0.3">
      <c r="A48" s="510">
        <v>43</v>
      </c>
      <c r="B48" s="518">
        <v>43</v>
      </c>
      <c r="C48" s="505">
        <v>20319144</v>
      </c>
      <c r="D48" s="505" t="s">
        <v>288</v>
      </c>
      <c r="E48" s="507">
        <v>1</v>
      </c>
      <c r="F48" s="507">
        <v>1</v>
      </c>
      <c r="G48" s="507">
        <v>2</v>
      </c>
      <c r="H48" s="514"/>
      <c r="I48" s="514"/>
      <c r="J48" s="515"/>
    </row>
    <row r="49" spans="1:10" ht="15.75" thickBot="1" x14ac:dyDescent="0.3">
      <c r="A49" s="510">
        <v>44</v>
      </c>
      <c r="B49" s="519">
        <v>44</v>
      </c>
      <c r="C49" s="506">
        <v>20319281</v>
      </c>
      <c r="D49" s="506" t="s">
        <v>1061</v>
      </c>
      <c r="E49" s="508">
        <v>4</v>
      </c>
      <c r="F49" s="508">
        <v>1</v>
      </c>
      <c r="G49" s="508">
        <v>5</v>
      </c>
      <c r="H49" s="514"/>
      <c r="I49" s="514"/>
      <c r="J49" s="515"/>
    </row>
    <row r="50" spans="1:10" ht="15.75" thickBot="1" x14ac:dyDescent="0.3">
      <c r="A50" s="510">
        <v>45</v>
      </c>
      <c r="B50" s="518">
        <v>45</v>
      </c>
      <c r="C50" s="505">
        <v>20319827</v>
      </c>
      <c r="D50" s="505" t="s">
        <v>276</v>
      </c>
      <c r="E50" s="507">
        <v>5</v>
      </c>
      <c r="F50" s="507">
        <v>1</v>
      </c>
      <c r="G50" s="507">
        <v>6</v>
      </c>
      <c r="H50" s="514"/>
      <c r="I50" s="514"/>
      <c r="J50" s="515"/>
    </row>
    <row r="51" spans="1:10" ht="15.75" thickBot="1" x14ac:dyDescent="0.3">
      <c r="A51" s="510">
        <v>46</v>
      </c>
      <c r="B51" s="519">
        <v>46</v>
      </c>
      <c r="C51" s="506">
        <v>20319735</v>
      </c>
      <c r="D51" s="506" t="s">
        <v>272</v>
      </c>
      <c r="E51" s="508">
        <v>1</v>
      </c>
      <c r="F51" s="508">
        <v>2</v>
      </c>
      <c r="G51" s="508">
        <v>3</v>
      </c>
      <c r="H51" s="514"/>
      <c r="I51" s="514"/>
      <c r="J51" s="515"/>
    </row>
    <row r="52" spans="1:10" ht="15.75" thickBot="1" x14ac:dyDescent="0.3">
      <c r="A52" s="510">
        <v>47</v>
      </c>
      <c r="B52" s="518">
        <v>47</v>
      </c>
      <c r="C52" s="505">
        <v>20360628</v>
      </c>
      <c r="D52" s="505" t="s">
        <v>1229</v>
      </c>
      <c r="E52" s="507">
        <v>0</v>
      </c>
      <c r="F52" s="507">
        <v>2</v>
      </c>
      <c r="G52" s="507">
        <v>2</v>
      </c>
      <c r="H52" s="514"/>
      <c r="I52" s="514"/>
      <c r="J52" s="515"/>
    </row>
    <row r="53" spans="1:10" ht="15.75" thickBot="1" x14ac:dyDescent="0.3">
      <c r="A53" s="510">
        <v>48</v>
      </c>
      <c r="B53" s="672">
        <v>48</v>
      </c>
      <c r="C53" s="669">
        <v>20319461</v>
      </c>
      <c r="D53" s="669" t="s">
        <v>302</v>
      </c>
      <c r="E53" s="673">
        <v>2</v>
      </c>
      <c r="F53" s="673">
        <v>4</v>
      </c>
      <c r="G53" s="673">
        <v>6</v>
      </c>
      <c r="H53" s="516"/>
      <c r="I53" s="516"/>
      <c r="J53" s="517"/>
    </row>
    <row r="54" spans="1:10" ht="15.75" thickBot="1" x14ac:dyDescent="0.3">
      <c r="A54" s="510">
        <v>49</v>
      </c>
      <c r="B54" s="672">
        <v>1</v>
      </c>
      <c r="C54" s="669">
        <v>20319476</v>
      </c>
      <c r="D54" s="669" t="s">
        <v>352</v>
      </c>
      <c r="E54" s="673">
        <v>2</v>
      </c>
      <c r="F54" s="673">
        <v>0</v>
      </c>
      <c r="G54" s="673">
        <v>2</v>
      </c>
      <c r="H54" s="513"/>
      <c r="I54" s="513"/>
      <c r="J54" s="513"/>
    </row>
    <row r="55" spans="1:10" ht="15.75" thickBot="1" x14ac:dyDescent="0.3">
      <c r="A55" s="510">
        <v>50</v>
      </c>
      <c r="B55" s="672">
        <v>2</v>
      </c>
      <c r="C55" s="669">
        <v>20319848</v>
      </c>
      <c r="D55" s="669" t="s">
        <v>305</v>
      </c>
      <c r="E55" s="673">
        <v>1</v>
      </c>
      <c r="F55" s="673">
        <v>8</v>
      </c>
      <c r="G55" s="673">
        <v>9</v>
      </c>
    </row>
    <row r="56" spans="1:10" ht="15.75" thickBot="1" x14ac:dyDescent="0.3">
      <c r="A56" s="510">
        <v>51</v>
      </c>
      <c r="B56" s="672">
        <v>3</v>
      </c>
      <c r="C56" s="669">
        <v>20319375</v>
      </c>
      <c r="D56" s="669" t="s">
        <v>1095</v>
      </c>
      <c r="E56" s="673">
        <v>4</v>
      </c>
      <c r="F56" s="673">
        <v>2</v>
      </c>
      <c r="G56" s="673">
        <v>6</v>
      </c>
    </row>
    <row r="57" spans="1:10" ht="15.75" thickBot="1" x14ac:dyDescent="0.3">
      <c r="A57" s="510">
        <v>52</v>
      </c>
      <c r="B57" s="672">
        <v>4</v>
      </c>
      <c r="C57" s="669">
        <v>20319942</v>
      </c>
      <c r="D57" s="669" t="s">
        <v>309</v>
      </c>
      <c r="E57" s="673">
        <v>4</v>
      </c>
      <c r="F57" s="673">
        <v>7</v>
      </c>
      <c r="G57" s="673">
        <v>11</v>
      </c>
    </row>
    <row r="58" spans="1:10" ht="15.75" thickBot="1" x14ac:dyDescent="0.3">
      <c r="A58" s="510">
        <v>53</v>
      </c>
      <c r="B58" s="672">
        <v>5</v>
      </c>
      <c r="C58" s="669">
        <v>20319775</v>
      </c>
      <c r="D58" s="669" t="s">
        <v>325</v>
      </c>
      <c r="E58" s="673">
        <v>1</v>
      </c>
      <c r="F58" s="673">
        <v>3</v>
      </c>
      <c r="G58" s="673">
        <v>4</v>
      </c>
    </row>
    <row r="59" spans="1:10" ht="15.75" thickBot="1" x14ac:dyDescent="0.3">
      <c r="A59" s="510">
        <v>54</v>
      </c>
      <c r="B59" s="672">
        <v>6</v>
      </c>
      <c r="C59" s="669">
        <v>20319301</v>
      </c>
      <c r="D59" s="669" t="s">
        <v>1050</v>
      </c>
      <c r="E59" s="673">
        <v>10</v>
      </c>
      <c r="F59" s="673">
        <v>26</v>
      </c>
      <c r="G59" s="673">
        <v>36</v>
      </c>
    </row>
    <row r="60" spans="1:10" ht="15.75" thickBot="1" x14ac:dyDescent="0.3">
      <c r="A60" s="510">
        <v>55</v>
      </c>
      <c r="B60" s="672">
        <v>7</v>
      </c>
      <c r="C60" s="669">
        <v>69893237</v>
      </c>
      <c r="D60" s="669" t="s">
        <v>741</v>
      </c>
      <c r="E60" s="673">
        <v>0</v>
      </c>
      <c r="F60" s="673">
        <v>0</v>
      </c>
      <c r="G60" s="673">
        <v>0</v>
      </c>
    </row>
    <row r="61" spans="1:10" ht="15.75" thickBot="1" x14ac:dyDescent="0.3">
      <c r="A61" s="510">
        <v>56</v>
      </c>
      <c r="B61" s="672">
        <v>8</v>
      </c>
      <c r="C61" s="669">
        <v>20319815</v>
      </c>
      <c r="D61" s="669" t="s">
        <v>326</v>
      </c>
      <c r="E61" s="673">
        <v>1</v>
      </c>
      <c r="F61" s="673">
        <v>5</v>
      </c>
      <c r="G61" s="673">
        <v>6</v>
      </c>
    </row>
    <row r="62" spans="1:10" ht="15.75" thickBot="1" x14ac:dyDescent="0.3">
      <c r="A62" s="510">
        <v>57</v>
      </c>
      <c r="B62" s="672">
        <v>9</v>
      </c>
      <c r="C62" s="669">
        <v>20319112</v>
      </c>
      <c r="D62" s="669" t="s">
        <v>345</v>
      </c>
      <c r="E62" s="673">
        <v>2</v>
      </c>
      <c r="F62" s="673">
        <v>2</v>
      </c>
      <c r="G62" s="673">
        <v>4</v>
      </c>
    </row>
    <row r="63" spans="1:10" ht="15.75" thickBot="1" x14ac:dyDescent="0.3">
      <c r="A63" s="510">
        <v>58</v>
      </c>
      <c r="B63" s="672">
        <v>10</v>
      </c>
      <c r="C63" s="669">
        <v>20319282</v>
      </c>
      <c r="D63" s="669" t="s">
        <v>1063</v>
      </c>
      <c r="E63" s="673">
        <v>0</v>
      </c>
      <c r="F63" s="673">
        <v>7</v>
      </c>
      <c r="G63" s="673">
        <v>7</v>
      </c>
    </row>
    <row r="64" spans="1:10" ht="15.75" thickBot="1" x14ac:dyDescent="0.3">
      <c r="A64" s="510">
        <v>59</v>
      </c>
      <c r="B64" s="672">
        <v>11</v>
      </c>
      <c r="C64" s="669">
        <v>20319211</v>
      </c>
      <c r="D64" s="669" t="s">
        <v>334</v>
      </c>
      <c r="E64" s="673">
        <v>2</v>
      </c>
      <c r="F64" s="673">
        <v>4</v>
      </c>
      <c r="G64" s="673">
        <v>6</v>
      </c>
    </row>
    <row r="65" spans="1:7" ht="15.75" thickBot="1" x14ac:dyDescent="0.3">
      <c r="A65" s="510">
        <v>60</v>
      </c>
      <c r="B65" s="672">
        <v>12</v>
      </c>
      <c r="C65" s="669">
        <v>20360382</v>
      </c>
      <c r="D65" s="669" t="s">
        <v>1091</v>
      </c>
      <c r="E65" s="673">
        <v>0</v>
      </c>
      <c r="F65" s="673">
        <v>1</v>
      </c>
      <c r="G65" s="673">
        <v>1</v>
      </c>
    </row>
    <row r="66" spans="1:7" ht="15.75" thickBot="1" x14ac:dyDescent="0.3">
      <c r="A66" s="510">
        <v>61</v>
      </c>
      <c r="B66" s="672">
        <v>13</v>
      </c>
      <c r="C66" s="669">
        <v>20319951</v>
      </c>
      <c r="D66" s="669" t="s">
        <v>311</v>
      </c>
      <c r="E66" s="673">
        <v>4</v>
      </c>
      <c r="F66" s="673">
        <v>11</v>
      </c>
      <c r="G66" s="673">
        <v>15</v>
      </c>
    </row>
    <row r="67" spans="1:7" ht="15.75" thickBot="1" x14ac:dyDescent="0.3">
      <c r="A67" s="510">
        <v>62</v>
      </c>
      <c r="B67" s="672">
        <v>14</v>
      </c>
      <c r="C67" s="669">
        <v>20319105</v>
      </c>
      <c r="D67" s="669" t="s">
        <v>343</v>
      </c>
      <c r="E67" s="673">
        <v>0</v>
      </c>
      <c r="F67" s="673">
        <v>2</v>
      </c>
      <c r="G67" s="673">
        <v>2</v>
      </c>
    </row>
    <row r="68" spans="1:7" ht="15.75" thickBot="1" x14ac:dyDescent="0.3">
      <c r="A68" s="510">
        <v>63</v>
      </c>
      <c r="B68" s="672">
        <v>15</v>
      </c>
      <c r="C68" s="669">
        <v>20319954</v>
      </c>
      <c r="D68" s="669" t="s">
        <v>319</v>
      </c>
      <c r="E68" s="673">
        <v>1</v>
      </c>
      <c r="F68" s="673">
        <v>4</v>
      </c>
      <c r="G68" s="673">
        <v>5</v>
      </c>
    </row>
    <row r="69" spans="1:7" ht="15.75" thickBot="1" x14ac:dyDescent="0.3">
      <c r="A69" s="510">
        <v>64</v>
      </c>
      <c r="B69" s="672">
        <v>16</v>
      </c>
      <c r="C69" s="669">
        <v>69973019</v>
      </c>
      <c r="D69" s="669" t="s">
        <v>1242</v>
      </c>
      <c r="E69" s="673">
        <v>0</v>
      </c>
      <c r="F69" s="673">
        <v>0</v>
      </c>
      <c r="G69" s="673">
        <v>0</v>
      </c>
    </row>
    <row r="70" spans="1:7" ht="15.75" thickBot="1" x14ac:dyDescent="0.3">
      <c r="A70" s="510">
        <v>65</v>
      </c>
      <c r="B70" s="672">
        <v>17</v>
      </c>
      <c r="C70" s="669">
        <v>20319800</v>
      </c>
      <c r="D70" s="669" t="s">
        <v>327</v>
      </c>
      <c r="E70" s="673">
        <v>1</v>
      </c>
      <c r="F70" s="673">
        <v>4</v>
      </c>
      <c r="G70" s="673">
        <v>5</v>
      </c>
    </row>
    <row r="71" spans="1:7" ht="15.75" thickBot="1" x14ac:dyDescent="0.3">
      <c r="A71" s="510">
        <v>66</v>
      </c>
      <c r="B71" s="672">
        <v>18</v>
      </c>
      <c r="C71" s="669">
        <v>20319952</v>
      </c>
      <c r="D71" s="669" t="s">
        <v>317</v>
      </c>
      <c r="E71" s="673">
        <v>2</v>
      </c>
      <c r="F71" s="673">
        <v>1</v>
      </c>
      <c r="G71" s="673">
        <v>3</v>
      </c>
    </row>
    <row r="72" spans="1:7" ht="15.75" thickBot="1" x14ac:dyDescent="0.3">
      <c r="A72" s="510">
        <v>67</v>
      </c>
      <c r="B72" s="672">
        <v>19</v>
      </c>
      <c r="C72" s="669">
        <v>20319326</v>
      </c>
      <c r="D72" s="669" t="s">
        <v>1065</v>
      </c>
      <c r="E72" s="673">
        <v>3</v>
      </c>
      <c r="F72" s="673">
        <v>1</v>
      </c>
      <c r="G72" s="673">
        <v>4</v>
      </c>
    </row>
    <row r="73" spans="1:7" ht="15.75" thickBot="1" x14ac:dyDescent="0.3">
      <c r="A73" s="510">
        <v>68</v>
      </c>
      <c r="B73" s="672">
        <v>20</v>
      </c>
      <c r="C73" s="669">
        <v>20319387</v>
      </c>
      <c r="D73" s="669" t="s">
        <v>1241</v>
      </c>
      <c r="E73" s="673">
        <v>1</v>
      </c>
      <c r="F73" s="673">
        <v>4</v>
      </c>
      <c r="G73" s="673">
        <v>5</v>
      </c>
    </row>
    <row r="74" spans="1:7" ht="15.75" thickBot="1" x14ac:dyDescent="0.3">
      <c r="A74" s="510">
        <v>69</v>
      </c>
      <c r="B74" s="672">
        <v>21</v>
      </c>
      <c r="C74" s="669">
        <v>20319334</v>
      </c>
      <c r="D74" s="669" t="s">
        <v>1084</v>
      </c>
      <c r="E74" s="673">
        <v>14</v>
      </c>
      <c r="F74" s="673">
        <v>8</v>
      </c>
      <c r="G74" s="673">
        <v>22</v>
      </c>
    </row>
    <row r="75" spans="1:7" ht="15.75" thickBot="1" x14ac:dyDescent="0.3">
      <c r="A75" s="510">
        <v>70</v>
      </c>
      <c r="B75" s="672">
        <v>22</v>
      </c>
      <c r="C75" s="669">
        <v>20319931</v>
      </c>
      <c r="D75" s="669" t="s">
        <v>308</v>
      </c>
      <c r="E75" s="673">
        <v>2</v>
      </c>
      <c r="F75" s="673">
        <v>4</v>
      </c>
      <c r="G75" s="673">
        <v>6</v>
      </c>
    </row>
    <row r="76" spans="1:7" ht="15.75" thickBot="1" x14ac:dyDescent="0.3">
      <c r="A76" s="510">
        <v>71</v>
      </c>
      <c r="B76" s="672">
        <v>23</v>
      </c>
      <c r="C76" s="669">
        <v>20319793</v>
      </c>
      <c r="D76" s="669" t="s">
        <v>331</v>
      </c>
      <c r="E76" s="673">
        <v>1</v>
      </c>
      <c r="F76" s="673">
        <v>5</v>
      </c>
      <c r="G76" s="673">
        <v>6</v>
      </c>
    </row>
    <row r="77" spans="1:7" ht="15.75" thickBot="1" x14ac:dyDescent="0.3">
      <c r="A77" s="510">
        <v>72</v>
      </c>
      <c r="B77" s="672">
        <v>24</v>
      </c>
      <c r="C77" s="669">
        <v>20319797</v>
      </c>
      <c r="D77" s="669" t="s">
        <v>328</v>
      </c>
      <c r="E77" s="673">
        <v>1</v>
      </c>
      <c r="F77" s="673">
        <v>4</v>
      </c>
      <c r="G77" s="673">
        <v>5</v>
      </c>
    </row>
    <row r="78" spans="1:7" ht="15.75" thickBot="1" x14ac:dyDescent="0.3">
      <c r="A78" s="510">
        <v>73</v>
      </c>
      <c r="B78" s="672">
        <v>25</v>
      </c>
      <c r="C78" s="669">
        <v>20319933</v>
      </c>
      <c r="D78" s="669" t="s">
        <v>306</v>
      </c>
      <c r="E78" s="673">
        <v>0</v>
      </c>
      <c r="F78" s="673">
        <v>6</v>
      </c>
      <c r="G78" s="673">
        <v>6</v>
      </c>
    </row>
    <row r="79" spans="1:7" ht="15.75" thickBot="1" x14ac:dyDescent="0.3">
      <c r="A79" s="510">
        <v>74</v>
      </c>
      <c r="B79" s="672">
        <v>26</v>
      </c>
      <c r="C79" s="669">
        <v>20360368</v>
      </c>
      <c r="D79" s="669" t="s">
        <v>1234</v>
      </c>
      <c r="E79" s="673">
        <v>0</v>
      </c>
      <c r="F79" s="673">
        <v>0</v>
      </c>
      <c r="G79" s="673">
        <v>0</v>
      </c>
    </row>
    <row r="80" spans="1:7" ht="15.75" thickBot="1" x14ac:dyDescent="0.3">
      <c r="A80" s="510">
        <v>75</v>
      </c>
      <c r="B80" s="672">
        <v>27</v>
      </c>
      <c r="C80" s="669">
        <v>20341173</v>
      </c>
      <c r="D80" s="669" t="s">
        <v>1093</v>
      </c>
      <c r="E80" s="673">
        <v>3</v>
      </c>
      <c r="F80" s="673">
        <v>1</v>
      </c>
      <c r="G80" s="673">
        <v>4</v>
      </c>
    </row>
    <row r="81" spans="1:7" ht="15.75" thickBot="1" x14ac:dyDescent="0.3">
      <c r="A81" s="510">
        <v>76</v>
      </c>
      <c r="B81" s="672">
        <v>28</v>
      </c>
      <c r="C81" s="669">
        <v>20319284</v>
      </c>
      <c r="D81" s="669" t="s">
        <v>1064</v>
      </c>
      <c r="E81" s="673">
        <v>0</v>
      </c>
      <c r="F81" s="673">
        <v>0</v>
      </c>
      <c r="G81" s="673">
        <v>0</v>
      </c>
    </row>
    <row r="82" spans="1:7" ht="15.75" thickBot="1" x14ac:dyDescent="0.3">
      <c r="A82" s="510">
        <v>77</v>
      </c>
      <c r="B82" s="672">
        <v>29</v>
      </c>
      <c r="C82" s="669">
        <v>20319769</v>
      </c>
      <c r="D82" s="669" t="s">
        <v>323</v>
      </c>
      <c r="E82" s="673">
        <v>2</v>
      </c>
      <c r="F82" s="673">
        <v>2</v>
      </c>
      <c r="G82" s="673">
        <v>4</v>
      </c>
    </row>
    <row r="83" spans="1:7" ht="15.75" thickBot="1" x14ac:dyDescent="0.3">
      <c r="A83" s="510">
        <v>78</v>
      </c>
      <c r="B83" s="672">
        <v>30</v>
      </c>
      <c r="C83" s="669">
        <v>20319948</v>
      </c>
      <c r="D83" s="669" t="s">
        <v>314</v>
      </c>
      <c r="E83" s="673">
        <v>0</v>
      </c>
      <c r="F83" s="673">
        <v>6</v>
      </c>
      <c r="G83" s="673">
        <v>6</v>
      </c>
    </row>
    <row r="84" spans="1:7" ht="15.75" thickBot="1" x14ac:dyDescent="0.3">
      <c r="A84" s="510">
        <v>79</v>
      </c>
      <c r="B84" s="672">
        <v>31</v>
      </c>
      <c r="C84" s="669">
        <v>20319932</v>
      </c>
      <c r="D84" s="669" t="s">
        <v>307</v>
      </c>
      <c r="E84" s="673">
        <v>2</v>
      </c>
      <c r="F84" s="673">
        <v>0</v>
      </c>
      <c r="G84" s="673">
        <v>2</v>
      </c>
    </row>
    <row r="85" spans="1:7" ht="15.75" thickBot="1" x14ac:dyDescent="0.3">
      <c r="A85" s="510">
        <v>80</v>
      </c>
      <c r="B85" s="672">
        <v>32</v>
      </c>
      <c r="C85" s="669">
        <v>20340340</v>
      </c>
      <c r="D85" s="669" t="s">
        <v>1096</v>
      </c>
      <c r="E85" s="673">
        <v>3</v>
      </c>
      <c r="F85" s="673">
        <v>5</v>
      </c>
      <c r="G85" s="673">
        <v>8</v>
      </c>
    </row>
    <row r="86" spans="1:7" ht="15.75" thickBot="1" x14ac:dyDescent="0.3">
      <c r="A86" s="510">
        <v>81</v>
      </c>
      <c r="B86" s="672">
        <v>33</v>
      </c>
      <c r="C86" s="669">
        <v>20319299</v>
      </c>
      <c r="D86" s="669" t="s">
        <v>1051</v>
      </c>
      <c r="E86" s="673">
        <v>18</v>
      </c>
      <c r="F86" s="673">
        <v>23</v>
      </c>
      <c r="G86" s="673">
        <v>41</v>
      </c>
    </row>
    <row r="87" spans="1:7" ht="15.75" thickBot="1" x14ac:dyDescent="0.3">
      <c r="A87" s="510">
        <v>82</v>
      </c>
      <c r="B87" s="672">
        <v>34</v>
      </c>
      <c r="C87" s="669">
        <v>20319412</v>
      </c>
      <c r="D87" s="669" t="s">
        <v>350</v>
      </c>
      <c r="E87" s="673">
        <v>1</v>
      </c>
      <c r="F87" s="673">
        <v>4</v>
      </c>
      <c r="G87" s="673">
        <v>5</v>
      </c>
    </row>
    <row r="88" spans="1:7" ht="15.75" thickBot="1" x14ac:dyDescent="0.3">
      <c r="A88" s="510">
        <v>83</v>
      </c>
      <c r="B88" s="672">
        <v>35</v>
      </c>
      <c r="C88" s="669">
        <v>69990963</v>
      </c>
      <c r="D88" s="669" t="s">
        <v>1355</v>
      </c>
      <c r="E88" s="673">
        <v>0</v>
      </c>
      <c r="F88" s="673">
        <v>0</v>
      </c>
      <c r="G88" s="673">
        <v>0</v>
      </c>
    </row>
    <row r="89" spans="1:7" ht="15.75" thickBot="1" x14ac:dyDescent="0.3">
      <c r="A89" s="510">
        <v>84</v>
      </c>
      <c r="B89" s="672">
        <v>36</v>
      </c>
      <c r="C89" s="669">
        <v>20319379</v>
      </c>
      <c r="D89" s="669" t="s">
        <v>1243</v>
      </c>
      <c r="E89" s="673">
        <v>14</v>
      </c>
      <c r="F89" s="673">
        <v>30</v>
      </c>
      <c r="G89" s="673">
        <v>44</v>
      </c>
    </row>
    <row r="90" spans="1:7" ht="15.75" thickBot="1" x14ac:dyDescent="0.3">
      <c r="A90" s="510">
        <v>85</v>
      </c>
      <c r="B90" s="672">
        <v>37</v>
      </c>
      <c r="C90" s="669">
        <v>20319200</v>
      </c>
      <c r="D90" s="669" t="s">
        <v>333</v>
      </c>
      <c r="E90" s="673">
        <v>1</v>
      </c>
      <c r="F90" s="673">
        <v>4</v>
      </c>
      <c r="G90" s="673">
        <v>5</v>
      </c>
    </row>
    <row r="91" spans="1:7" ht="15.75" thickBot="1" x14ac:dyDescent="0.3">
      <c r="A91" s="510">
        <v>86</v>
      </c>
      <c r="B91" s="672">
        <v>38</v>
      </c>
      <c r="C91" s="669">
        <v>20319094</v>
      </c>
      <c r="D91" s="669" t="s">
        <v>342</v>
      </c>
      <c r="E91" s="673">
        <v>2</v>
      </c>
      <c r="F91" s="673">
        <v>3</v>
      </c>
      <c r="G91" s="673">
        <v>5</v>
      </c>
    </row>
    <row r="92" spans="1:7" ht="15.75" thickBot="1" x14ac:dyDescent="0.3">
      <c r="A92" s="510">
        <v>87</v>
      </c>
      <c r="B92" s="672">
        <v>39</v>
      </c>
      <c r="C92" s="669">
        <v>20319786</v>
      </c>
      <c r="D92" s="669" t="s">
        <v>321</v>
      </c>
      <c r="E92" s="673">
        <v>0</v>
      </c>
      <c r="F92" s="673">
        <v>2</v>
      </c>
      <c r="G92" s="673">
        <v>2</v>
      </c>
    </row>
    <row r="93" spans="1:7" ht="15.75" thickBot="1" x14ac:dyDescent="0.3">
      <c r="A93" s="510">
        <v>88</v>
      </c>
      <c r="B93" s="672">
        <v>40</v>
      </c>
      <c r="C93" s="669">
        <v>20319329</v>
      </c>
      <c r="D93" s="669" t="s">
        <v>1238</v>
      </c>
      <c r="E93" s="673">
        <v>4</v>
      </c>
      <c r="F93" s="673">
        <v>2</v>
      </c>
      <c r="G93" s="673">
        <v>6</v>
      </c>
    </row>
    <row r="94" spans="1:7" ht="15.75" thickBot="1" x14ac:dyDescent="0.3">
      <c r="A94" s="510">
        <v>89</v>
      </c>
      <c r="B94" s="672">
        <v>41</v>
      </c>
      <c r="C94" s="669">
        <v>20319233</v>
      </c>
      <c r="D94" s="669" t="s">
        <v>341</v>
      </c>
      <c r="E94" s="673">
        <v>2</v>
      </c>
      <c r="F94" s="673">
        <v>2</v>
      </c>
      <c r="G94" s="673">
        <v>4</v>
      </c>
    </row>
    <row r="95" spans="1:7" ht="15.75" thickBot="1" x14ac:dyDescent="0.3">
      <c r="A95" s="510">
        <v>90</v>
      </c>
      <c r="B95" s="672">
        <v>42</v>
      </c>
      <c r="C95" s="669">
        <v>20319943</v>
      </c>
      <c r="D95" s="669" t="s">
        <v>316</v>
      </c>
      <c r="E95" s="673">
        <v>0</v>
      </c>
      <c r="F95" s="673">
        <v>7</v>
      </c>
      <c r="G95" s="673">
        <v>7</v>
      </c>
    </row>
    <row r="96" spans="1:7" ht="15.75" thickBot="1" x14ac:dyDescent="0.3">
      <c r="A96" s="510">
        <v>91</v>
      </c>
      <c r="B96" s="672">
        <v>43</v>
      </c>
      <c r="C96" s="669">
        <v>20319288</v>
      </c>
      <c r="D96" s="669" t="s">
        <v>1066</v>
      </c>
      <c r="E96" s="673">
        <v>3</v>
      </c>
      <c r="F96" s="673">
        <v>0</v>
      </c>
      <c r="G96" s="673">
        <v>3</v>
      </c>
    </row>
    <row r="97" spans="1:7" ht="15.75" thickBot="1" x14ac:dyDescent="0.3">
      <c r="A97" s="510">
        <v>92</v>
      </c>
      <c r="B97" s="672">
        <v>44</v>
      </c>
      <c r="C97" s="669">
        <v>20319337</v>
      </c>
      <c r="D97" s="669" t="s">
        <v>1237</v>
      </c>
      <c r="E97" s="673">
        <v>19</v>
      </c>
      <c r="F97" s="673">
        <v>22</v>
      </c>
      <c r="G97" s="673">
        <v>41</v>
      </c>
    </row>
    <row r="98" spans="1:7" ht="15.75" thickBot="1" x14ac:dyDescent="0.3">
      <c r="A98" s="510">
        <v>93</v>
      </c>
      <c r="B98" s="672">
        <v>45</v>
      </c>
      <c r="C98" s="669">
        <v>20319886</v>
      </c>
      <c r="D98" s="669" t="s">
        <v>740</v>
      </c>
      <c r="E98" s="673">
        <v>5</v>
      </c>
      <c r="F98" s="673">
        <v>2</v>
      </c>
      <c r="G98" s="673">
        <v>7</v>
      </c>
    </row>
    <row r="99" spans="1:7" ht="15.75" thickBot="1" x14ac:dyDescent="0.3">
      <c r="A99" s="510">
        <v>94</v>
      </c>
      <c r="B99" s="672">
        <v>46</v>
      </c>
      <c r="C99" s="669">
        <v>20319950</v>
      </c>
      <c r="D99" s="669" t="s">
        <v>312</v>
      </c>
      <c r="E99" s="673">
        <v>4</v>
      </c>
      <c r="F99" s="673">
        <v>4</v>
      </c>
      <c r="G99" s="673">
        <v>8</v>
      </c>
    </row>
    <row r="100" spans="1:7" ht="15.75" thickBot="1" x14ac:dyDescent="0.3">
      <c r="A100" s="510">
        <v>95</v>
      </c>
      <c r="B100" s="672">
        <v>47</v>
      </c>
      <c r="C100" s="669">
        <v>20319249</v>
      </c>
      <c r="D100" s="669" t="s">
        <v>340</v>
      </c>
      <c r="E100" s="673">
        <v>2</v>
      </c>
      <c r="F100" s="673">
        <v>4</v>
      </c>
      <c r="G100" s="673">
        <v>6</v>
      </c>
    </row>
    <row r="101" spans="1:7" ht="15.75" thickBot="1" x14ac:dyDescent="0.3">
      <c r="A101" s="510">
        <v>96</v>
      </c>
      <c r="B101" s="672">
        <v>48</v>
      </c>
      <c r="C101" s="669">
        <v>20340319</v>
      </c>
      <c r="D101" s="669" t="s">
        <v>344</v>
      </c>
      <c r="E101" s="673">
        <v>3</v>
      </c>
      <c r="F101" s="673">
        <v>2</v>
      </c>
      <c r="G101" s="673">
        <v>5</v>
      </c>
    </row>
    <row r="102" spans="1:7" ht="15.75" thickBot="1" x14ac:dyDescent="0.3">
      <c r="A102" s="510">
        <v>97</v>
      </c>
      <c r="B102" s="672">
        <v>49</v>
      </c>
      <c r="C102" s="669">
        <v>20340587</v>
      </c>
      <c r="D102" s="669" t="s">
        <v>1218</v>
      </c>
      <c r="E102" s="673">
        <v>2</v>
      </c>
      <c r="F102" s="673">
        <v>2</v>
      </c>
      <c r="G102" s="673">
        <v>4</v>
      </c>
    </row>
    <row r="103" spans="1:7" ht="15.75" thickBot="1" x14ac:dyDescent="0.3">
      <c r="A103" s="510">
        <v>98</v>
      </c>
      <c r="B103" s="672">
        <v>50</v>
      </c>
      <c r="C103" s="669">
        <v>20319351</v>
      </c>
      <c r="D103" s="669" t="s">
        <v>1239</v>
      </c>
      <c r="E103" s="673">
        <v>15</v>
      </c>
      <c r="F103" s="673">
        <v>17</v>
      </c>
      <c r="G103" s="673">
        <v>32</v>
      </c>
    </row>
    <row r="104" spans="1:7" ht="15.75" thickBot="1" x14ac:dyDescent="0.3">
      <c r="A104" s="510">
        <v>99</v>
      </c>
      <c r="B104" s="672">
        <v>51</v>
      </c>
      <c r="C104" s="669">
        <v>69958799</v>
      </c>
      <c r="D104" s="669" t="s">
        <v>742</v>
      </c>
      <c r="E104" s="673">
        <v>0</v>
      </c>
      <c r="F104" s="673">
        <v>0</v>
      </c>
      <c r="G104" s="673">
        <v>0</v>
      </c>
    </row>
    <row r="105" spans="1:7" ht="15.75" thickBot="1" x14ac:dyDescent="0.3">
      <c r="A105" s="510">
        <v>100</v>
      </c>
      <c r="B105" s="672">
        <v>52</v>
      </c>
      <c r="C105" s="669">
        <v>20319796</v>
      </c>
      <c r="D105" s="669" t="s">
        <v>329</v>
      </c>
      <c r="E105" s="673">
        <v>1</v>
      </c>
      <c r="F105" s="673">
        <v>3</v>
      </c>
      <c r="G105" s="673">
        <v>4</v>
      </c>
    </row>
    <row r="106" spans="1:7" ht="15.75" thickBot="1" x14ac:dyDescent="0.3">
      <c r="A106" s="510">
        <v>101</v>
      </c>
      <c r="B106" s="672">
        <v>53</v>
      </c>
      <c r="C106" s="669">
        <v>20319949</v>
      </c>
      <c r="D106" s="669" t="s">
        <v>313</v>
      </c>
      <c r="E106" s="673">
        <v>3</v>
      </c>
      <c r="F106" s="673">
        <v>6</v>
      </c>
      <c r="G106" s="673">
        <v>9</v>
      </c>
    </row>
    <row r="107" spans="1:7" ht="15.75" thickBot="1" x14ac:dyDescent="0.3">
      <c r="A107" s="510">
        <v>102</v>
      </c>
      <c r="B107" s="672">
        <v>54</v>
      </c>
      <c r="C107" s="669">
        <v>20319280</v>
      </c>
      <c r="D107" s="669" t="s">
        <v>1049</v>
      </c>
      <c r="E107" s="673">
        <v>14</v>
      </c>
      <c r="F107" s="673">
        <v>23</v>
      </c>
      <c r="G107" s="673">
        <v>37</v>
      </c>
    </row>
    <row r="108" spans="1:7" ht="15.75" thickBot="1" x14ac:dyDescent="0.3">
      <c r="A108" s="510">
        <v>103</v>
      </c>
      <c r="B108" s="672">
        <v>55</v>
      </c>
      <c r="C108" s="669">
        <v>20340305</v>
      </c>
      <c r="D108" s="669" t="s">
        <v>739</v>
      </c>
      <c r="E108" s="673">
        <v>0</v>
      </c>
      <c r="F108" s="673">
        <v>1</v>
      </c>
      <c r="G108" s="673">
        <v>1</v>
      </c>
    </row>
    <row r="109" spans="1:7" ht="15.75" thickBot="1" x14ac:dyDescent="0.3">
      <c r="A109" s="510">
        <v>104</v>
      </c>
      <c r="B109" s="672">
        <v>56</v>
      </c>
      <c r="C109" s="669">
        <v>20340596</v>
      </c>
      <c r="D109" s="669" t="s">
        <v>336</v>
      </c>
      <c r="E109" s="673">
        <v>0</v>
      </c>
      <c r="F109" s="673">
        <v>3</v>
      </c>
      <c r="G109" s="673">
        <v>3</v>
      </c>
    </row>
    <row r="110" spans="1:7" ht="15.75" thickBot="1" x14ac:dyDescent="0.3">
      <c r="A110" s="510">
        <v>105</v>
      </c>
      <c r="B110" s="672">
        <v>57</v>
      </c>
      <c r="C110" s="669">
        <v>20319390</v>
      </c>
      <c r="D110" s="669" t="s">
        <v>1092</v>
      </c>
      <c r="E110" s="673">
        <v>1</v>
      </c>
      <c r="F110" s="673">
        <v>5</v>
      </c>
      <c r="G110" s="673">
        <v>6</v>
      </c>
    </row>
    <row r="111" spans="1:7" ht="15.75" thickBot="1" x14ac:dyDescent="0.3">
      <c r="A111" s="510">
        <v>106</v>
      </c>
      <c r="B111" s="672">
        <v>58</v>
      </c>
      <c r="C111" s="669">
        <v>20319770</v>
      </c>
      <c r="D111" s="669" t="s">
        <v>322</v>
      </c>
      <c r="E111" s="673">
        <v>2</v>
      </c>
      <c r="F111" s="673">
        <v>3</v>
      </c>
      <c r="G111" s="673">
        <v>5</v>
      </c>
    </row>
    <row r="112" spans="1:7" ht="15.75" thickBot="1" x14ac:dyDescent="0.3">
      <c r="A112" s="510">
        <v>107</v>
      </c>
      <c r="B112" s="672">
        <v>59</v>
      </c>
      <c r="C112" s="669">
        <v>20319335</v>
      </c>
      <c r="D112" s="669" t="s">
        <v>1240</v>
      </c>
      <c r="E112" s="673">
        <v>12</v>
      </c>
      <c r="F112" s="673">
        <v>21</v>
      </c>
      <c r="G112" s="673">
        <v>33</v>
      </c>
    </row>
    <row r="113" spans="1:7" ht="15.75" thickBot="1" x14ac:dyDescent="0.3">
      <c r="A113" s="510">
        <v>108</v>
      </c>
      <c r="B113" s="672">
        <v>60</v>
      </c>
      <c r="C113" s="669">
        <v>20319250</v>
      </c>
      <c r="D113" s="669" t="s">
        <v>339</v>
      </c>
      <c r="E113" s="673">
        <v>1</v>
      </c>
      <c r="F113" s="673">
        <v>4</v>
      </c>
      <c r="G113" s="673">
        <v>5</v>
      </c>
    </row>
    <row r="114" spans="1:7" ht="15.75" thickBot="1" x14ac:dyDescent="0.3">
      <c r="A114" s="510">
        <v>109</v>
      </c>
      <c r="B114" s="672">
        <v>61</v>
      </c>
      <c r="C114" s="669">
        <v>20319947</v>
      </c>
      <c r="D114" s="669" t="s">
        <v>315</v>
      </c>
      <c r="E114" s="673">
        <v>1</v>
      </c>
      <c r="F114" s="673">
        <v>3</v>
      </c>
      <c r="G114" s="673">
        <v>4</v>
      </c>
    </row>
    <row r="115" spans="1:7" ht="15.75" thickBot="1" x14ac:dyDescent="0.3">
      <c r="A115" s="510">
        <v>110</v>
      </c>
      <c r="B115" s="672">
        <v>62</v>
      </c>
      <c r="C115" s="669">
        <v>20319953</v>
      </c>
      <c r="D115" s="669" t="s">
        <v>318</v>
      </c>
      <c r="E115" s="673">
        <v>2</v>
      </c>
      <c r="F115" s="673">
        <v>1</v>
      </c>
      <c r="G115" s="673">
        <v>3</v>
      </c>
    </row>
    <row r="116" spans="1:7" ht="15.75" thickBot="1" x14ac:dyDescent="0.3">
      <c r="A116" s="510">
        <v>111</v>
      </c>
      <c r="B116" s="672">
        <v>63</v>
      </c>
      <c r="C116" s="669">
        <v>20319477</v>
      </c>
      <c r="D116" s="669" t="s">
        <v>351</v>
      </c>
      <c r="E116" s="673">
        <v>2</v>
      </c>
      <c r="F116" s="673">
        <v>3</v>
      </c>
      <c r="G116" s="673">
        <v>5</v>
      </c>
    </row>
    <row r="117" spans="1:7" ht="15.75" thickBot="1" x14ac:dyDescent="0.3">
      <c r="A117" s="510">
        <v>112</v>
      </c>
      <c r="B117" s="672">
        <v>64</v>
      </c>
      <c r="C117" s="669">
        <v>20319209</v>
      </c>
      <c r="D117" s="669" t="s">
        <v>335</v>
      </c>
      <c r="E117" s="673">
        <v>2</v>
      </c>
      <c r="F117" s="673">
        <v>4</v>
      </c>
      <c r="G117" s="673">
        <v>6</v>
      </c>
    </row>
    <row r="118" spans="1:7" ht="15.75" thickBot="1" x14ac:dyDescent="0.3">
      <c r="A118" s="510">
        <v>113</v>
      </c>
      <c r="B118" s="672">
        <v>65</v>
      </c>
      <c r="C118" s="669">
        <v>20319109</v>
      </c>
      <c r="D118" s="669" t="s">
        <v>347</v>
      </c>
      <c r="E118" s="673">
        <v>2</v>
      </c>
      <c r="F118" s="673">
        <v>2</v>
      </c>
      <c r="G118" s="673">
        <v>4</v>
      </c>
    </row>
    <row r="119" spans="1:7" ht="15.75" thickBot="1" x14ac:dyDescent="0.3">
      <c r="A119" s="510">
        <v>114</v>
      </c>
      <c r="B119" s="672">
        <v>66</v>
      </c>
      <c r="C119" s="669">
        <v>20319776</v>
      </c>
      <c r="D119" s="669" t="s">
        <v>324</v>
      </c>
      <c r="E119" s="673">
        <v>2</v>
      </c>
      <c r="F119" s="673">
        <v>2</v>
      </c>
      <c r="G119" s="673">
        <v>4</v>
      </c>
    </row>
    <row r="120" spans="1:7" ht="15.75" thickBot="1" x14ac:dyDescent="0.3">
      <c r="A120" s="510">
        <v>115</v>
      </c>
      <c r="B120" s="672">
        <v>67</v>
      </c>
      <c r="C120" s="669">
        <v>20319296</v>
      </c>
      <c r="D120" s="669" t="s">
        <v>1083</v>
      </c>
      <c r="E120" s="673">
        <v>16</v>
      </c>
      <c r="F120" s="673">
        <v>20</v>
      </c>
      <c r="G120" s="673">
        <v>36</v>
      </c>
    </row>
    <row r="121" spans="1:7" ht="15.75" thickBot="1" x14ac:dyDescent="0.3">
      <c r="A121" s="510">
        <v>116</v>
      </c>
      <c r="B121" s="672">
        <v>68</v>
      </c>
      <c r="C121" s="669">
        <v>20319413</v>
      </c>
      <c r="D121" s="669" t="s">
        <v>349</v>
      </c>
      <c r="E121" s="673">
        <v>2</v>
      </c>
      <c r="F121" s="673">
        <v>4</v>
      </c>
      <c r="G121" s="673">
        <v>6</v>
      </c>
    </row>
    <row r="122" spans="1:7" ht="15.75" thickBot="1" x14ac:dyDescent="0.3">
      <c r="A122" s="510">
        <v>117</v>
      </c>
      <c r="B122" s="672">
        <v>69</v>
      </c>
      <c r="C122" s="669">
        <v>20319110</v>
      </c>
      <c r="D122" s="669" t="s">
        <v>346</v>
      </c>
      <c r="E122" s="673">
        <v>0</v>
      </c>
      <c r="F122" s="673">
        <v>4</v>
      </c>
      <c r="G122" s="673">
        <v>4</v>
      </c>
    </row>
    <row r="123" spans="1:7" ht="15.75" thickBot="1" x14ac:dyDescent="0.3">
      <c r="A123" s="510">
        <v>118</v>
      </c>
      <c r="B123" s="672">
        <v>70</v>
      </c>
      <c r="C123" s="669">
        <v>20319911</v>
      </c>
      <c r="D123" s="669" t="s">
        <v>1232</v>
      </c>
      <c r="E123" s="673">
        <v>4</v>
      </c>
      <c r="F123" s="673">
        <v>5</v>
      </c>
      <c r="G123" s="673">
        <v>9</v>
      </c>
    </row>
    <row r="124" spans="1:7" ht="15.75" thickBot="1" x14ac:dyDescent="0.3">
      <c r="A124" s="510">
        <v>119</v>
      </c>
      <c r="B124" s="672">
        <v>71</v>
      </c>
      <c r="C124" s="669">
        <v>20319382</v>
      </c>
      <c r="D124" s="669" t="s">
        <v>1233</v>
      </c>
      <c r="E124" s="673">
        <v>2</v>
      </c>
      <c r="F124" s="673">
        <v>4</v>
      </c>
      <c r="G124" s="673">
        <v>6</v>
      </c>
    </row>
    <row r="125" spans="1:7" ht="15.75" thickBot="1" x14ac:dyDescent="0.3">
      <c r="A125" s="510">
        <v>120</v>
      </c>
      <c r="B125" s="672">
        <v>72</v>
      </c>
      <c r="C125" s="669">
        <v>20319795</v>
      </c>
      <c r="D125" s="669" t="s">
        <v>330</v>
      </c>
      <c r="E125" s="673">
        <v>2</v>
      </c>
      <c r="F125" s="673">
        <v>1</v>
      </c>
      <c r="G125" s="673">
        <v>3</v>
      </c>
    </row>
    <row r="126" spans="1:7" ht="15.75" thickBot="1" x14ac:dyDescent="0.3">
      <c r="A126" s="510">
        <v>121</v>
      </c>
      <c r="B126" s="672">
        <v>73</v>
      </c>
      <c r="C126" s="669">
        <v>20319849</v>
      </c>
      <c r="D126" s="669" t="s">
        <v>304</v>
      </c>
      <c r="E126" s="673">
        <v>2</v>
      </c>
      <c r="F126" s="673">
        <v>5</v>
      </c>
      <c r="G126" s="673">
        <v>7</v>
      </c>
    </row>
    <row r="127" spans="1:7" ht="15.75" thickBot="1" x14ac:dyDescent="0.3">
      <c r="A127" s="510">
        <v>122</v>
      </c>
      <c r="B127" s="672">
        <v>74</v>
      </c>
      <c r="C127" s="669">
        <v>20319385</v>
      </c>
      <c r="D127" s="669" t="s">
        <v>1235</v>
      </c>
      <c r="E127" s="673">
        <v>1</v>
      </c>
      <c r="F127" s="673">
        <v>5</v>
      </c>
      <c r="G127" s="673">
        <v>6</v>
      </c>
    </row>
    <row r="128" spans="1:7" ht="15.75" thickBot="1" x14ac:dyDescent="0.3">
      <c r="A128" s="510">
        <v>123</v>
      </c>
      <c r="B128" s="672">
        <v>75</v>
      </c>
      <c r="C128" s="669">
        <v>20319354</v>
      </c>
      <c r="D128" s="669" t="s">
        <v>1236</v>
      </c>
      <c r="E128" s="673">
        <v>13</v>
      </c>
      <c r="F128" s="673">
        <v>25</v>
      </c>
      <c r="G128" s="673">
        <v>38</v>
      </c>
    </row>
    <row r="129" spans="1:7" ht="15.75" thickBot="1" x14ac:dyDescent="0.3">
      <c r="A129" s="510">
        <v>124</v>
      </c>
      <c r="B129" s="672">
        <v>76</v>
      </c>
      <c r="C129" s="669">
        <v>20319955</v>
      </c>
      <c r="D129" s="669" t="s">
        <v>310</v>
      </c>
      <c r="E129" s="673">
        <v>1</v>
      </c>
      <c r="F129" s="673">
        <v>5</v>
      </c>
      <c r="G129" s="673">
        <v>6</v>
      </c>
    </row>
    <row r="130" spans="1:7" ht="15.75" thickBot="1" x14ac:dyDescent="0.3">
      <c r="A130" s="510">
        <v>125</v>
      </c>
      <c r="B130" s="672">
        <v>77</v>
      </c>
      <c r="C130" s="669">
        <v>69888497</v>
      </c>
      <c r="D130" s="669" t="s">
        <v>1094</v>
      </c>
      <c r="E130" s="673">
        <v>2</v>
      </c>
      <c r="F130" s="673">
        <v>0</v>
      </c>
      <c r="G130" s="673">
        <v>2</v>
      </c>
    </row>
    <row r="131" spans="1:7" ht="15.75" thickBot="1" x14ac:dyDescent="0.3">
      <c r="A131" s="510">
        <v>126</v>
      </c>
      <c r="B131" s="672">
        <v>78</v>
      </c>
      <c r="C131" s="669">
        <v>20340597</v>
      </c>
      <c r="D131" s="669" t="s">
        <v>337</v>
      </c>
      <c r="E131" s="673">
        <v>2</v>
      </c>
      <c r="F131" s="673">
        <v>3</v>
      </c>
      <c r="G131" s="673">
        <v>5</v>
      </c>
    </row>
    <row r="132" spans="1:7" ht="15.75" thickBot="1" x14ac:dyDescent="0.3">
      <c r="A132" s="510">
        <v>127</v>
      </c>
      <c r="B132" s="672">
        <v>79</v>
      </c>
      <c r="C132" s="669">
        <v>20319429</v>
      </c>
      <c r="D132" s="669" t="s">
        <v>348</v>
      </c>
      <c r="E132" s="673">
        <v>1</v>
      </c>
      <c r="F132" s="673">
        <v>3</v>
      </c>
      <c r="G132" s="673">
        <v>4</v>
      </c>
    </row>
    <row r="133" spans="1:7" ht="15.75" thickBot="1" x14ac:dyDescent="0.3">
      <c r="A133" s="510">
        <v>128</v>
      </c>
      <c r="B133" s="672">
        <v>80</v>
      </c>
      <c r="C133" s="669">
        <v>20340676</v>
      </c>
      <c r="D133" s="669" t="s">
        <v>738</v>
      </c>
      <c r="E133" s="673">
        <v>1</v>
      </c>
      <c r="F133" s="673">
        <v>4</v>
      </c>
      <c r="G133" s="673">
        <v>5</v>
      </c>
    </row>
    <row r="134" spans="1:7" ht="15.75" thickBot="1" x14ac:dyDescent="0.3">
      <c r="A134" s="510">
        <v>129</v>
      </c>
      <c r="B134" s="672">
        <v>81</v>
      </c>
      <c r="C134" s="669">
        <v>20340598</v>
      </c>
      <c r="D134" s="669" t="s">
        <v>338</v>
      </c>
      <c r="E134" s="673">
        <v>1</v>
      </c>
      <c r="F134" s="673">
        <v>2</v>
      </c>
      <c r="G134" s="673">
        <v>3</v>
      </c>
    </row>
    <row r="135" spans="1:7" ht="15.75" thickBot="1" x14ac:dyDescent="0.3">
      <c r="A135" s="510">
        <v>130</v>
      </c>
      <c r="B135" s="672">
        <v>82</v>
      </c>
      <c r="C135" s="669">
        <v>20319201</v>
      </c>
      <c r="D135" s="669" t="s">
        <v>332</v>
      </c>
      <c r="E135" s="673">
        <v>0</v>
      </c>
      <c r="F135" s="673">
        <v>2</v>
      </c>
      <c r="G135" s="673">
        <v>2</v>
      </c>
    </row>
    <row r="136" spans="1:7" ht="15.75" thickBot="1" x14ac:dyDescent="0.3">
      <c r="A136" s="510">
        <v>131</v>
      </c>
      <c r="B136" s="672">
        <v>1</v>
      </c>
      <c r="C136" s="669">
        <v>20319264</v>
      </c>
      <c r="D136" s="669" t="s">
        <v>376</v>
      </c>
      <c r="E136" s="673">
        <v>3</v>
      </c>
      <c r="F136" s="673">
        <v>1</v>
      </c>
      <c r="G136" s="673">
        <v>4</v>
      </c>
    </row>
    <row r="137" spans="1:7" ht="15.75" thickBot="1" x14ac:dyDescent="0.3">
      <c r="A137" s="510">
        <v>132</v>
      </c>
      <c r="B137" s="672">
        <v>2</v>
      </c>
      <c r="C137" s="669">
        <v>20319125</v>
      </c>
      <c r="D137" s="669" t="s">
        <v>384</v>
      </c>
      <c r="E137" s="673">
        <v>2</v>
      </c>
      <c r="F137" s="673">
        <v>2</v>
      </c>
      <c r="G137" s="673">
        <v>4</v>
      </c>
    </row>
    <row r="138" spans="1:7" ht="15.75" thickBot="1" x14ac:dyDescent="0.3">
      <c r="A138" s="510">
        <v>133</v>
      </c>
      <c r="B138" s="672">
        <v>3</v>
      </c>
      <c r="C138" s="669">
        <v>20319273</v>
      </c>
      <c r="D138" s="669" t="s">
        <v>378</v>
      </c>
      <c r="E138" s="673">
        <v>2</v>
      </c>
      <c r="F138" s="673">
        <v>2</v>
      </c>
      <c r="G138" s="673">
        <v>4</v>
      </c>
    </row>
    <row r="139" spans="1:7" ht="15.75" thickBot="1" x14ac:dyDescent="0.3">
      <c r="A139" s="510">
        <v>134</v>
      </c>
      <c r="B139" s="672">
        <v>4</v>
      </c>
      <c r="C139" s="669">
        <v>20319236</v>
      </c>
      <c r="D139" s="669" t="s">
        <v>380</v>
      </c>
      <c r="E139" s="673">
        <v>0</v>
      </c>
      <c r="F139" s="673">
        <v>4</v>
      </c>
      <c r="G139" s="673">
        <v>4</v>
      </c>
    </row>
    <row r="140" spans="1:7" ht="15.75" thickBot="1" x14ac:dyDescent="0.3">
      <c r="A140" s="510">
        <v>135</v>
      </c>
      <c r="B140" s="672">
        <v>5</v>
      </c>
      <c r="C140" s="669">
        <v>20319904</v>
      </c>
      <c r="D140" s="669" t="s">
        <v>360</v>
      </c>
      <c r="E140" s="673">
        <v>2</v>
      </c>
      <c r="F140" s="673">
        <v>1</v>
      </c>
      <c r="G140" s="673">
        <v>3</v>
      </c>
    </row>
    <row r="141" spans="1:7" ht="15.75" thickBot="1" x14ac:dyDescent="0.3">
      <c r="A141" s="510">
        <v>136</v>
      </c>
      <c r="B141" s="672">
        <v>6</v>
      </c>
      <c r="C141" s="669">
        <v>20319179</v>
      </c>
      <c r="D141" s="669" t="s">
        <v>373</v>
      </c>
      <c r="E141" s="673">
        <v>3</v>
      </c>
      <c r="F141" s="673">
        <v>1</v>
      </c>
      <c r="G141" s="673">
        <v>4</v>
      </c>
    </row>
    <row r="142" spans="1:7" ht="15.75" thickBot="1" x14ac:dyDescent="0.3">
      <c r="A142" s="510">
        <v>137</v>
      </c>
      <c r="B142" s="672">
        <v>7</v>
      </c>
      <c r="C142" s="669">
        <v>20319252</v>
      </c>
      <c r="D142" s="669" t="s">
        <v>374</v>
      </c>
      <c r="E142" s="673">
        <v>2</v>
      </c>
      <c r="F142" s="673">
        <v>2</v>
      </c>
      <c r="G142" s="673">
        <v>4</v>
      </c>
    </row>
    <row r="143" spans="1:7" ht="15.75" thickBot="1" x14ac:dyDescent="0.3">
      <c r="A143" s="510">
        <v>138</v>
      </c>
      <c r="B143" s="672">
        <v>8</v>
      </c>
      <c r="C143" s="669">
        <v>20319263</v>
      </c>
      <c r="D143" s="669" t="s">
        <v>375</v>
      </c>
      <c r="E143" s="673">
        <v>2</v>
      </c>
      <c r="F143" s="673">
        <v>2</v>
      </c>
      <c r="G143" s="673">
        <v>4</v>
      </c>
    </row>
    <row r="144" spans="1:7" ht="15.75" thickBot="1" x14ac:dyDescent="0.3">
      <c r="A144" s="510">
        <v>139</v>
      </c>
      <c r="B144" s="672">
        <v>9</v>
      </c>
      <c r="C144" s="669">
        <v>20319274</v>
      </c>
      <c r="D144" s="669" t="s">
        <v>377</v>
      </c>
      <c r="E144" s="673">
        <v>2</v>
      </c>
      <c r="F144" s="673">
        <v>1</v>
      </c>
      <c r="G144" s="673">
        <v>3</v>
      </c>
    </row>
    <row r="145" spans="1:7" ht="15.75" thickBot="1" x14ac:dyDescent="0.3">
      <c r="A145" s="510">
        <v>140</v>
      </c>
      <c r="B145" s="672">
        <v>10</v>
      </c>
      <c r="C145" s="669">
        <v>20319787</v>
      </c>
      <c r="D145" s="669" t="s">
        <v>366</v>
      </c>
      <c r="E145" s="673">
        <v>2</v>
      </c>
      <c r="F145" s="673">
        <v>1</v>
      </c>
      <c r="G145" s="673">
        <v>3</v>
      </c>
    </row>
    <row r="146" spans="1:7" ht="15.75" thickBot="1" x14ac:dyDescent="0.3">
      <c r="A146" s="510">
        <v>141</v>
      </c>
      <c r="B146" s="672">
        <v>11</v>
      </c>
      <c r="C146" s="669">
        <v>20319783</v>
      </c>
      <c r="D146" s="669" t="s">
        <v>364</v>
      </c>
      <c r="E146" s="673">
        <v>2</v>
      </c>
      <c r="F146" s="673">
        <v>1</v>
      </c>
      <c r="G146" s="673">
        <v>3</v>
      </c>
    </row>
    <row r="147" spans="1:7" ht="15.75" thickBot="1" x14ac:dyDescent="0.3">
      <c r="A147" s="510">
        <v>142</v>
      </c>
      <c r="B147" s="672">
        <v>12</v>
      </c>
      <c r="C147" s="669">
        <v>20319174</v>
      </c>
      <c r="D147" s="669" t="s">
        <v>371</v>
      </c>
      <c r="E147" s="673">
        <v>1</v>
      </c>
      <c r="F147" s="673">
        <v>3</v>
      </c>
      <c r="G147" s="673">
        <v>4</v>
      </c>
    </row>
    <row r="148" spans="1:7" ht="15.75" thickBot="1" x14ac:dyDescent="0.3">
      <c r="A148" s="510">
        <v>143</v>
      </c>
      <c r="B148" s="672">
        <v>13</v>
      </c>
      <c r="C148" s="669">
        <v>20319870</v>
      </c>
      <c r="D148" s="669" t="s">
        <v>356</v>
      </c>
      <c r="E148" s="673">
        <v>2</v>
      </c>
      <c r="F148" s="673">
        <v>1</v>
      </c>
      <c r="G148" s="673">
        <v>3</v>
      </c>
    </row>
    <row r="149" spans="1:7" ht="15.75" thickBot="1" x14ac:dyDescent="0.3">
      <c r="A149" s="510">
        <v>144</v>
      </c>
      <c r="B149" s="672">
        <v>14</v>
      </c>
      <c r="C149" s="669">
        <v>20319784</v>
      </c>
      <c r="D149" s="669" t="s">
        <v>363</v>
      </c>
      <c r="E149" s="673">
        <v>0</v>
      </c>
      <c r="F149" s="673">
        <v>3</v>
      </c>
      <c r="G149" s="673">
        <v>3</v>
      </c>
    </row>
    <row r="150" spans="1:7" ht="15.75" thickBot="1" x14ac:dyDescent="0.3">
      <c r="A150" s="510">
        <v>145</v>
      </c>
      <c r="B150" s="672">
        <v>15</v>
      </c>
      <c r="C150" s="669">
        <v>20340308</v>
      </c>
      <c r="D150" s="669" t="s">
        <v>359</v>
      </c>
      <c r="E150" s="673">
        <v>2</v>
      </c>
      <c r="F150" s="673">
        <v>2</v>
      </c>
      <c r="G150" s="673">
        <v>4</v>
      </c>
    </row>
    <row r="151" spans="1:7" ht="15.75" thickBot="1" x14ac:dyDescent="0.3">
      <c r="A151" s="510">
        <v>146</v>
      </c>
      <c r="B151" s="672">
        <v>16</v>
      </c>
      <c r="C151" s="669">
        <v>20319855</v>
      </c>
      <c r="D151" s="669" t="s">
        <v>357</v>
      </c>
      <c r="E151" s="673">
        <v>1</v>
      </c>
      <c r="F151" s="673">
        <v>2</v>
      </c>
      <c r="G151" s="673">
        <v>3</v>
      </c>
    </row>
    <row r="152" spans="1:7" ht="15.75" thickBot="1" x14ac:dyDescent="0.3">
      <c r="A152" s="510">
        <v>147</v>
      </c>
      <c r="B152" s="672">
        <v>17</v>
      </c>
      <c r="C152" s="669">
        <v>20339140</v>
      </c>
      <c r="D152" s="669" t="s">
        <v>1244</v>
      </c>
      <c r="E152" s="673">
        <v>11</v>
      </c>
      <c r="F152" s="673">
        <v>22</v>
      </c>
      <c r="G152" s="673">
        <v>33</v>
      </c>
    </row>
    <row r="153" spans="1:7" ht="15.75" thickBot="1" x14ac:dyDescent="0.3">
      <c r="A153" s="510">
        <v>148</v>
      </c>
      <c r="B153" s="672">
        <v>18</v>
      </c>
      <c r="C153" s="669">
        <v>20319237</v>
      </c>
      <c r="D153" s="669" t="s">
        <v>381</v>
      </c>
      <c r="E153" s="673">
        <v>5</v>
      </c>
      <c r="F153" s="673">
        <v>3</v>
      </c>
      <c r="G153" s="673">
        <v>8</v>
      </c>
    </row>
    <row r="154" spans="1:7" ht="15.75" thickBot="1" x14ac:dyDescent="0.3">
      <c r="A154" s="510">
        <v>149</v>
      </c>
      <c r="B154" s="672">
        <v>19</v>
      </c>
      <c r="C154" s="669">
        <v>20319872</v>
      </c>
      <c r="D154" s="669" t="s">
        <v>354</v>
      </c>
      <c r="E154" s="673">
        <v>1</v>
      </c>
      <c r="F154" s="673">
        <v>1</v>
      </c>
      <c r="G154" s="673">
        <v>2</v>
      </c>
    </row>
    <row r="155" spans="1:7" ht="15.75" thickBot="1" x14ac:dyDescent="0.3">
      <c r="A155" s="510">
        <v>150</v>
      </c>
      <c r="B155" s="672">
        <v>20</v>
      </c>
      <c r="C155" s="669">
        <v>20340310</v>
      </c>
      <c r="D155" s="669" t="s">
        <v>370</v>
      </c>
      <c r="E155" s="673">
        <v>0</v>
      </c>
      <c r="F155" s="673">
        <v>2</v>
      </c>
      <c r="G155" s="673">
        <v>2</v>
      </c>
    </row>
    <row r="156" spans="1:7" ht="15.75" thickBot="1" x14ac:dyDescent="0.3">
      <c r="A156" s="510">
        <v>151</v>
      </c>
      <c r="B156" s="672">
        <v>21</v>
      </c>
      <c r="C156" s="669">
        <v>20340309</v>
      </c>
      <c r="D156" s="669" t="s">
        <v>369</v>
      </c>
      <c r="E156" s="673">
        <v>2</v>
      </c>
      <c r="F156" s="673">
        <v>1</v>
      </c>
      <c r="G156" s="673">
        <v>3</v>
      </c>
    </row>
    <row r="157" spans="1:7" ht="15.75" thickBot="1" x14ac:dyDescent="0.3">
      <c r="A157" s="510">
        <v>152</v>
      </c>
      <c r="B157" s="672">
        <v>22</v>
      </c>
      <c r="C157" s="669">
        <v>20319906</v>
      </c>
      <c r="D157" s="669" t="s">
        <v>358</v>
      </c>
      <c r="E157" s="673">
        <v>1</v>
      </c>
      <c r="F157" s="673">
        <v>4</v>
      </c>
      <c r="G157" s="673">
        <v>5</v>
      </c>
    </row>
    <row r="158" spans="1:7" ht="15.75" thickBot="1" x14ac:dyDescent="0.3">
      <c r="A158" s="510">
        <v>153</v>
      </c>
      <c r="B158" s="672">
        <v>23</v>
      </c>
      <c r="C158" s="669">
        <v>20319269</v>
      </c>
      <c r="D158" s="669" t="s">
        <v>379</v>
      </c>
      <c r="E158" s="673">
        <v>2</v>
      </c>
      <c r="F158" s="673">
        <v>4</v>
      </c>
      <c r="G158" s="673">
        <v>6</v>
      </c>
    </row>
    <row r="159" spans="1:7" ht="15.75" thickBot="1" x14ac:dyDescent="0.3">
      <c r="A159" s="510">
        <v>154</v>
      </c>
      <c r="B159" s="672">
        <v>24</v>
      </c>
      <c r="C159" s="669">
        <v>20319773</v>
      </c>
      <c r="D159" s="669" t="s">
        <v>361</v>
      </c>
      <c r="E159" s="673">
        <v>2</v>
      </c>
      <c r="F159" s="673">
        <v>1</v>
      </c>
      <c r="G159" s="673">
        <v>3</v>
      </c>
    </row>
    <row r="160" spans="1:7" ht="15.75" thickBot="1" x14ac:dyDescent="0.3">
      <c r="A160" s="510">
        <v>155</v>
      </c>
      <c r="B160" s="672">
        <v>25</v>
      </c>
      <c r="C160" s="669">
        <v>20319173</v>
      </c>
      <c r="D160" s="669" t="s">
        <v>372</v>
      </c>
      <c r="E160" s="673">
        <v>2</v>
      </c>
      <c r="F160" s="673">
        <v>2</v>
      </c>
      <c r="G160" s="673">
        <v>4</v>
      </c>
    </row>
    <row r="161" spans="1:7" ht="15.75" thickBot="1" x14ac:dyDescent="0.3">
      <c r="A161" s="510">
        <v>156</v>
      </c>
      <c r="B161" s="672">
        <v>26</v>
      </c>
      <c r="C161" s="669">
        <v>20319831</v>
      </c>
      <c r="D161" s="669" t="s">
        <v>368</v>
      </c>
      <c r="E161" s="673">
        <v>0</v>
      </c>
      <c r="F161" s="673">
        <v>2</v>
      </c>
      <c r="G161" s="673">
        <v>2</v>
      </c>
    </row>
    <row r="162" spans="1:7" ht="15.75" thickBot="1" x14ac:dyDescent="0.3">
      <c r="A162" s="510">
        <v>157</v>
      </c>
      <c r="B162" s="672">
        <v>27</v>
      </c>
      <c r="C162" s="669">
        <v>20319887</v>
      </c>
      <c r="D162" s="669" t="s">
        <v>353</v>
      </c>
      <c r="E162" s="673">
        <v>2</v>
      </c>
      <c r="F162" s="673">
        <v>1</v>
      </c>
      <c r="G162" s="673">
        <v>3</v>
      </c>
    </row>
    <row r="163" spans="1:7" ht="15.75" thickBot="1" x14ac:dyDescent="0.3">
      <c r="A163" s="510">
        <v>158</v>
      </c>
      <c r="B163" s="672">
        <v>28</v>
      </c>
      <c r="C163" s="669">
        <v>20319353</v>
      </c>
      <c r="D163" s="669" t="s">
        <v>1245</v>
      </c>
      <c r="E163" s="673">
        <v>9</v>
      </c>
      <c r="F163" s="673">
        <v>7</v>
      </c>
      <c r="G163" s="673">
        <v>16</v>
      </c>
    </row>
    <row r="164" spans="1:7" ht="15.75" thickBot="1" x14ac:dyDescent="0.3">
      <c r="A164" s="510">
        <v>159</v>
      </c>
      <c r="B164" s="672">
        <v>29</v>
      </c>
      <c r="C164" s="669">
        <v>20319745</v>
      </c>
      <c r="D164" s="669" t="s">
        <v>365</v>
      </c>
      <c r="E164" s="673">
        <v>1</v>
      </c>
      <c r="F164" s="673">
        <v>3</v>
      </c>
      <c r="G164" s="673">
        <v>4</v>
      </c>
    </row>
    <row r="165" spans="1:7" ht="15.75" thickBot="1" x14ac:dyDescent="0.3">
      <c r="A165" s="510">
        <v>160</v>
      </c>
      <c r="B165" s="672">
        <v>30</v>
      </c>
      <c r="C165" s="669">
        <v>20319129</v>
      </c>
      <c r="D165" s="669" t="s">
        <v>382</v>
      </c>
      <c r="E165" s="673">
        <v>1</v>
      </c>
      <c r="F165" s="673">
        <v>3</v>
      </c>
      <c r="G165" s="673">
        <v>4</v>
      </c>
    </row>
    <row r="166" spans="1:7" ht="15.75" thickBot="1" x14ac:dyDescent="0.3">
      <c r="A166" s="510">
        <v>161</v>
      </c>
      <c r="B166" s="672">
        <v>31</v>
      </c>
      <c r="C166" s="669">
        <v>20319871</v>
      </c>
      <c r="D166" s="669" t="s">
        <v>355</v>
      </c>
      <c r="E166" s="673">
        <v>1</v>
      </c>
      <c r="F166" s="673">
        <v>1</v>
      </c>
      <c r="G166" s="673">
        <v>2</v>
      </c>
    </row>
    <row r="167" spans="1:7" ht="15.75" thickBot="1" x14ac:dyDescent="0.3">
      <c r="A167" s="510">
        <v>162</v>
      </c>
      <c r="B167" s="672">
        <v>32</v>
      </c>
      <c r="C167" s="669">
        <v>20319785</v>
      </c>
      <c r="D167" s="669" t="s">
        <v>362</v>
      </c>
      <c r="E167" s="673">
        <v>2</v>
      </c>
      <c r="F167" s="673">
        <v>0</v>
      </c>
      <c r="G167" s="673">
        <v>2</v>
      </c>
    </row>
    <row r="168" spans="1:7" ht="15.75" thickBot="1" x14ac:dyDescent="0.3">
      <c r="A168" s="510">
        <v>163</v>
      </c>
      <c r="B168" s="672">
        <v>33</v>
      </c>
      <c r="C168" s="669">
        <v>20319127</v>
      </c>
      <c r="D168" s="669" t="s">
        <v>383</v>
      </c>
      <c r="E168" s="673">
        <v>1</v>
      </c>
      <c r="F168" s="673">
        <v>0</v>
      </c>
      <c r="G168" s="673">
        <v>1</v>
      </c>
    </row>
    <row r="169" spans="1:7" ht="15.75" thickBot="1" x14ac:dyDescent="0.3">
      <c r="A169" s="510">
        <v>164</v>
      </c>
      <c r="B169" s="672">
        <v>34</v>
      </c>
      <c r="C169" s="669">
        <v>20319843</v>
      </c>
      <c r="D169" s="669" t="s">
        <v>367</v>
      </c>
      <c r="E169" s="673">
        <v>1</v>
      </c>
      <c r="F169" s="673">
        <v>3</v>
      </c>
      <c r="G169" s="673">
        <v>4</v>
      </c>
    </row>
    <row r="170" spans="1:7" ht="15.75" thickBot="1" x14ac:dyDescent="0.3">
      <c r="A170" s="510">
        <v>165</v>
      </c>
      <c r="B170" s="672">
        <v>35</v>
      </c>
      <c r="C170" s="669">
        <v>20319279</v>
      </c>
      <c r="D170" s="669" t="s">
        <v>1052</v>
      </c>
      <c r="E170" s="673">
        <v>18</v>
      </c>
      <c r="F170" s="673">
        <v>10</v>
      </c>
      <c r="G170" s="673">
        <v>28</v>
      </c>
    </row>
    <row r="171" spans="1:7" ht="15.75" thickBot="1" x14ac:dyDescent="0.3">
      <c r="A171" s="510">
        <v>166</v>
      </c>
      <c r="B171" s="672">
        <v>1</v>
      </c>
      <c r="C171" s="669">
        <v>20319136</v>
      </c>
      <c r="D171" s="669" t="s">
        <v>407</v>
      </c>
      <c r="E171" s="673">
        <v>1</v>
      </c>
      <c r="F171" s="673">
        <v>3</v>
      </c>
      <c r="G171" s="673">
        <v>4</v>
      </c>
    </row>
    <row r="172" spans="1:7" ht="15.75" thickBot="1" x14ac:dyDescent="0.3">
      <c r="A172" s="510">
        <v>167</v>
      </c>
      <c r="B172" s="672">
        <v>2</v>
      </c>
      <c r="C172" s="669">
        <v>20319744</v>
      </c>
      <c r="D172" s="669" t="s">
        <v>394</v>
      </c>
      <c r="E172" s="673">
        <v>1</v>
      </c>
      <c r="F172" s="673">
        <v>2</v>
      </c>
      <c r="G172" s="673">
        <v>3</v>
      </c>
    </row>
    <row r="173" spans="1:7" ht="15.75" thickBot="1" x14ac:dyDescent="0.3">
      <c r="A173" s="510">
        <v>168</v>
      </c>
      <c r="B173" s="672">
        <v>3</v>
      </c>
      <c r="C173" s="669">
        <v>20360522</v>
      </c>
      <c r="D173" s="669" t="s">
        <v>1252</v>
      </c>
      <c r="E173" s="673">
        <v>0</v>
      </c>
      <c r="F173" s="673">
        <v>1</v>
      </c>
      <c r="G173" s="673">
        <v>1</v>
      </c>
    </row>
    <row r="174" spans="1:7" ht="15.75" thickBot="1" x14ac:dyDescent="0.3">
      <c r="A174" s="510">
        <v>169</v>
      </c>
      <c r="B174" s="672">
        <v>4</v>
      </c>
      <c r="C174" s="669">
        <v>20319169</v>
      </c>
      <c r="D174" s="669" t="s">
        <v>397</v>
      </c>
      <c r="E174" s="673">
        <v>4</v>
      </c>
      <c r="F174" s="673">
        <v>1</v>
      </c>
      <c r="G174" s="673">
        <v>5</v>
      </c>
    </row>
    <row r="175" spans="1:7" ht="15.75" thickBot="1" x14ac:dyDescent="0.3">
      <c r="A175" s="510">
        <v>170</v>
      </c>
      <c r="B175" s="672">
        <v>5</v>
      </c>
      <c r="C175" s="669">
        <v>20340328</v>
      </c>
      <c r="D175" s="669" t="s">
        <v>411</v>
      </c>
      <c r="E175" s="673">
        <v>2</v>
      </c>
      <c r="F175" s="673">
        <v>2</v>
      </c>
      <c r="G175" s="673">
        <v>4</v>
      </c>
    </row>
    <row r="176" spans="1:7" ht="15.75" thickBot="1" x14ac:dyDescent="0.3">
      <c r="A176" s="510">
        <v>171</v>
      </c>
      <c r="B176" s="672">
        <v>6</v>
      </c>
      <c r="C176" s="669">
        <v>20319397</v>
      </c>
      <c r="D176" s="669" t="s">
        <v>410</v>
      </c>
      <c r="E176" s="673">
        <v>3</v>
      </c>
      <c r="F176" s="673">
        <v>1</v>
      </c>
      <c r="G176" s="673">
        <v>4</v>
      </c>
    </row>
    <row r="177" spans="1:7" ht="15.75" thickBot="1" x14ac:dyDescent="0.3">
      <c r="A177" s="510">
        <v>172</v>
      </c>
      <c r="B177" s="672">
        <v>7</v>
      </c>
      <c r="C177" s="669">
        <v>20319732</v>
      </c>
      <c r="D177" s="669" t="s">
        <v>392</v>
      </c>
      <c r="E177" s="673">
        <v>2</v>
      </c>
      <c r="F177" s="673">
        <v>2</v>
      </c>
      <c r="G177" s="673">
        <v>4</v>
      </c>
    </row>
    <row r="178" spans="1:7" ht="15.75" thickBot="1" x14ac:dyDescent="0.3">
      <c r="A178" s="510">
        <v>173</v>
      </c>
      <c r="B178" s="672">
        <v>8</v>
      </c>
      <c r="C178" s="669">
        <v>20319469</v>
      </c>
      <c r="D178" s="669" t="s">
        <v>414</v>
      </c>
      <c r="E178" s="673">
        <v>2</v>
      </c>
      <c r="F178" s="673">
        <v>2</v>
      </c>
      <c r="G178" s="673">
        <v>4</v>
      </c>
    </row>
    <row r="179" spans="1:7" ht="15.75" thickBot="1" x14ac:dyDescent="0.3">
      <c r="A179" s="510">
        <v>174</v>
      </c>
      <c r="B179" s="672">
        <v>9</v>
      </c>
      <c r="C179" s="669">
        <v>20319155</v>
      </c>
      <c r="D179" s="669" t="s">
        <v>405</v>
      </c>
      <c r="E179" s="673">
        <v>5</v>
      </c>
      <c r="F179" s="673">
        <v>2</v>
      </c>
      <c r="G179" s="673">
        <v>7</v>
      </c>
    </row>
    <row r="180" spans="1:7" ht="15.75" thickBot="1" x14ac:dyDescent="0.3">
      <c r="A180" s="510">
        <v>175</v>
      </c>
      <c r="B180" s="672">
        <v>10</v>
      </c>
      <c r="C180" s="669">
        <v>20319293</v>
      </c>
      <c r="D180" s="669" t="s">
        <v>1097</v>
      </c>
      <c r="E180" s="673">
        <v>7</v>
      </c>
      <c r="F180" s="673">
        <v>9</v>
      </c>
      <c r="G180" s="673">
        <v>16</v>
      </c>
    </row>
    <row r="181" spans="1:7" ht="15.75" thickBot="1" x14ac:dyDescent="0.3">
      <c r="A181" s="510">
        <v>176</v>
      </c>
      <c r="B181" s="672">
        <v>11</v>
      </c>
      <c r="C181" s="669">
        <v>20319905</v>
      </c>
      <c r="D181" s="669" t="s">
        <v>387</v>
      </c>
      <c r="E181" s="673">
        <v>2</v>
      </c>
      <c r="F181" s="673">
        <v>2</v>
      </c>
      <c r="G181" s="673">
        <v>4</v>
      </c>
    </row>
    <row r="182" spans="1:7" ht="15.75" thickBot="1" x14ac:dyDescent="0.3">
      <c r="A182" s="510">
        <v>177</v>
      </c>
      <c r="B182" s="672">
        <v>12</v>
      </c>
      <c r="C182" s="669">
        <v>20340326</v>
      </c>
      <c r="D182" s="669" t="s">
        <v>408</v>
      </c>
      <c r="E182" s="673">
        <v>2</v>
      </c>
      <c r="F182" s="673">
        <v>2</v>
      </c>
      <c r="G182" s="673">
        <v>4</v>
      </c>
    </row>
    <row r="183" spans="1:7" ht="15.75" thickBot="1" x14ac:dyDescent="0.3">
      <c r="A183" s="510">
        <v>178</v>
      </c>
      <c r="B183" s="672">
        <v>13</v>
      </c>
      <c r="C183" s="669">
        <v>20319741</v>
      </c>
      <c r="D183" s="669" t="s">
        <v>391</v>
      </c>
      <c r="E183" s="673">
        <v>3</v>
      </c>
      <c r="F183" s="673">
        <v>5</v>
      </c>
      <c r="G183" s="673">
        <v>8</v>
      </c>
    </row>
    <row r="184" spans="1:7" ht="15.75" thickBot="1" x14ac:dyDescent="0.3">
      <c r="A184" s="510">
        <v>179</v>
      </c>
      <c r="B184" s="672">
        <v>14</v>
      </c>
      <c r="C184" s="669">
        <v>20341389</v>
      </c>
      <c r="D184" s="669" t="s">
        <v>1090</v>
      </c>
      <c r="E184" s="673">
        <v>0</v>
      </c>
      <c r="F184" s="673">
        <v>0</v>
      </c>
      <c r="G184" s="673">
        <v>0</v>
      </c>
    </row>
    <row r="185" spans="1:7" ht="15.75" thickBot="1" x14ac:dyDescent="0.3">
      <c r="A185" s="510">
        <v>180</v>
      </c>
      <c r="B185" s="672">
        <v>15</v>
      </c>
      <c r="C185" s="669">
        <v>20341248</v>
      </c>
      <c r="D185" s="669" t="s">
        <v>1247</v>
      </c>
      <c r="E185" s="673">
        <v>0</v>
      </c>
      <c r="F185" s="673">
        <v>0</v>
      </c>
      <c r="G185" s="673">
        <v>0</v>
      </c>
    </row>
    <row r="186" spans="1:7" ht="15.75" thickBot="1" x14ac:dyDescent="0.3">
      <c r="A186" s="510">
        <v>181</v>
      </c>
      <c r="B186" s="672">
        <v>16</v>
      </c>
      <c r="C186" s="669">
        <v>20319225</v>
      </c>
      <c r="D186" s="669" t="s">
        <v>1250</v>
      </c>
      <c r="E186" s="673">
        <v>2</v>
      </c>
      <c r="F186" s="673">
        <v>3</v>
      </c>
      <c r="G186" s="673">
        <v>5</v>
      </c>
    </row>
    <row r="187" spans="1:7" ht="15.75" thickBot="1" x14ac:dyDescent="0.3">
      <c r="A187" s="510">
        <v>182</v>
      </c>
      <c r="B187" s="672">
        <v>17</v>
      </c>
      <c r="C187" s="669">
        <v>20319137</v>
      </c>
      <c r="D187" s="669" t="s">
        <v>406</v>
      </c>
      <c r="E187" s="673">
        <v>3</v>
      </c>
      <c r="F187" s="673">
        <v>2</v>
      </c>
      <c r="G187" s="673">
        <v>5</v>
      </c>
    </row>
    <row r="188" spans="1:7" ht="15.75" thickBot="1" x14ac:dyDescent="0.3">
      <c r="A188" s="510">
        <v>183</v>
      </c>
      <c r="B188" s="672">
        <v>18</v>
      </c>
      <c r="C188" s="669">
        <v>20319168</v>
      </c>
      <c r="D188" s="669" t="s">
        <v>398</v>
      </c>
      <c r="E188" s="673">
        <v>4</v>
      </c>
      <c r="F188" s="673">
        <v>0</v>
      </c>
      <c r="G188" s="673">
        <v>4</v>
      </c>
    </row>
    <row r="189" spans="1:7" ht="15.75" thickBot="1" x14ac:dyDescent="0.3">
      <c r="A189" s="510">
        <v>184</v>
      </c>
      <c r="B189" s="672">
        <v>19</v>
      </c>
      <c r="C189" s="669">
        <v>20319363</v>
      </c>
      <c r="D189" s="669" t="s">
        <v>1251</v>
      </c>
      <c r="E189" s="673">
        <v>7</v>
      </c>
      <c r="F189" s="673">
        <v>14</v>
      </c>
      <c r="G189" s="673">
        <v>21</v>
      </c>
    </row>
    <row r="190" spans="1:7" ht="15.75" thickBot="1" x14ac:dyDescent="0.3">
      <c r="A190" s="510">
        <v>185</v>
      </c>
      <c r="B190" s="672">
        <v>20</v>
      </c>
      <c r="C190" s="669">
        <v>20319226</v>
      </c>
      <c r="D190" s="669" t="s">
        <v>399</v>
      </c>
      <c r="E190" s="673">
        <v>3</v>
      </c>
      <c r="F190" s="673">
        <v>1</v>
      </c>
      <c r="G190" s="673">
        <v>4</v>
      </c>
    </row>
    <row r="191" spans="1:7" ht="15.75" thickBot="1" x14ac:dyDescent="0.3">
      <c r="A191" s="510">
        <v>186</v>
      </c>
      <c r="B191" s="672">
        <v>21</v>
      </c>
      <c r="C191" s="669">
        <v>20319171</v>
      </c>
      <c r="D191" s="669" t="s">
        <v>396</v>
      </c>
      <c r="E191" s="673">
        <v>1</v>
      </c>
      <c r="F191" s="673">
        <v>1</v>
      </c>
      <c r="G191" s="673">
        <v>2</v>
      </c>
    </row>
    <row r="192" spans="1:7" ht="15.75" thickBot="1" x14ac:dyDescent="0.3">
      <c r="A192" s="510">
        <v>187</v>
      </c>
      <c r="B192" s="672">
        <v>22</v>
      </c>
      <c r="C192" s="669">
        <v>20319829</v>
      </c>
      <c r="D192" s="669" t="s">
        <v>412</v>
      </c>
      <c r="E192" s="673">
        <v>1</v>
      </c>
      <c r="F192" s="673">
        <v>2</v>
      </c>
      <c r="G192" s="673">
        <v>3</v>
      </c>
    </row>
    <row r="193" spans="1:7" ht="15.75" thickBot="1" x14ac:dyDescent="0.3">
      <c r="A193" s="510">
        <v>188</v>
      </c>
      <c r="B193" s="672">
        <v>23</v>
      </c>
      <c r="C193" s="669">
        <v>20319240</v>
      </c>
      <c r="D193" s="669" t="s">
        <v>1249</v>
      </c>
      <c r="E193" s="673">
        <v>1</v>
      </c>
      <c r="F193" s="673">
        <v>3</v>
      </c>
      <c r="G193" s="673">
        <v>4</v>
      </c>
    </row>
    <row r="194" spans="1:7" ht="15.75" thickBot="1" x14ac:dyDescent="0.3">
      <c r="A194" s="510">
        <v>189</v>
      </c>
      <c r="B194" s="672">
        <v>24</v>
      </c>
      <c r="C194" s="669">
        <v>20319830</v>
      </c>
      <c r="D194" s="669" t="s">
        <v>413</v>
      </c>
      <c r="E194" s="673">
        <v>1</v>
      </c>
      <c r="F194" s="673">
        <v>1</v>
      </c>
      <c r="G194" s="673">
        <v>2</v>
      </c>
    </row>
    <row r="195" spans="1:7" ht="15.75" thickBot="1" x14ac:dyDescent="0.3">
      <c r="A195" s="510">
        <v>190</v>
      </c>
      <c r="B195" s="672">
        <v>25</v>
      </c>
      <c r="C195" s="669">
        <v>20319221</v>
      </c>
      <c r="D195" s="669" t="s">
        <v>401</v>
      </c>
      <c r="E195" s="673">
        <v>3</v>
      </c>
      <c r="F195" s="673">
        <v>3</v>
      </c>
      <c r="G195" s="673">
        <v>6</v>
      </c>
    </row>
    <row r="196" spans="1:7" ht="15.75" thickBot="1" x14ac:dyDescent="0.3">
      <c r="A196" s="510">
        <v>191</v>
      </c>
      <c r="B196" s="672">
        <v>26</v>
      </c>
      <c r="C196" s="669">
        <v>20340778</v>
      </c>
      <c r="D196" s="669" t="s">
        <v>386</v>
      </c>
      <c r="E196" s="673">
        <v>1</v>
      </c>
      <c r="F196" s="673">
        <v>3</v>
      </c>
      <c r="G196" s="673">
        <v>4</v>
      </c>
    </row>
    <row r="197" spans="1:7" ht="15.75" thickBot="1" x14ac:dyDescent="0.3">
      <c r="A197" s="510">
        <v>192</v>
      </c>
      <c r="B197" s="672">
        <v>27</v>
      </c>
      <c r="C197" s="669">
        <v>20319156</v>
      </c>
      <c r="D197" s="669" t="s">
        <v>404</v>
      </c>
      <c r="E197" s="673">
        <v>2</v>
      </c>
      <c r="F197" s="673">
        <v>0</v>
      </c>
      <c r="G197" s="673">
        <v>2</v>
      </c>
    </row>
    <row r="198" spans="1:7" ht="15.75" thickBot="1" x14ac:dyDescent="0.3">
      <c r="A198" s="510">
        <v>193</v>
      </c>
      <c r="B198" s="672">
        <v>28</v>
      </c>
      <c r="C198" s="669">
        <v>20362011</v>
      </c>
      <c r="D198" s="669" t="s">
        <v>1246</v>
      </c>
      <c r="E198" s="673">
        <v>0</v>
      </c>
      <c r="F198" s="673">
        <v>0</v>
      </c>
      <c r="G198" s="673">
        <v>0</v>
      </c>
    </row>
    <row r="199" spans="1:7" ht="15.75" thickBot="1" x14ac:dyDescent="0.3">
      <c r="A199" s="510">
        <v>194</v>
      </c>
      <c r="B199" s="672">
        <v>29</v>
      </c>
      <c r="C199" s="669">
        <v>20340776</v>
      </c>
      <c r="D199" s="669" t="s">
        <v>385</v>
      </c>
      <c r="E199" s="673">
        <v>2</v>
      </c>
      <c r="F199" s="673">
        <v>2</v>
      </c>
      <c r="G199" s="673">
        <v>4</v>
      </c>
    </row>
    <row r="200" spans="1:7" ht="15.75" thickBot="1" x14ac:dyDescent="0.3">
      <c r="A200" s="510">
        <v>195</v>
      </c>
      <c r="B200" s="672">
        <v>30</v>
      </c>
      <c r="C200" s="669">
        <v>20319336</v>
      </c>
      <c r="D200" s="669" t="s">
        <v>1248</v>
      </c>
      <c r="E200" s="673">
        <v>7</v>
      </c>
      <c r="F200" s="673">
        <v>3</v>
      </c>
      <c r="G200" s="673">
        <v>10</v>
      </c>
    </row>
    <row r="201" spans="1:7" ht="15.75" thickBot="1" x14ac:dyDescent="0.3">
      <c r="A201" s="510">
        <v>196</v>
      </c>
      <c r="B201" s="672">
        <v>31</v>
      </c>
      <c r="C201" s="669">
        <v>20319468</v>
      </c>
      <c r="D201" s="669" t="s">
        <v>415</v>
      </c>
      <c r="E201" s="673">
        <v>2</v>
      </c>
      <c r="F201" s="673">
        <v>3</v>
      </c>
      <c r="G201" s="673">
        <v>5</v>
      </c>
    </row>
    <row r="202" spans="1:7" ht="15.75" thickBot="1" x14ac:dyDescent="0.3">
      <c r="A202" s="510">
        <v>197</v>
      </c>
      <c r="B202" s="672">
        <v>32</v>
      </c>
      <c r="C202" s="669">
        <v>20319239</v>
      </c>
      <c r="D202" s="669" t="s">
        <v>400</v>
      </c>
      <c r="E202" s="673">
        <v>2</v>
      </c>
      <c r="F202" s="673">
        <v>2</v>
      </c>
      <c r="G202" s="673">
        <v>4</v>
      </c>
    </row>
    <row r="203" spans="1:7" ht="15.75" thickBot="1" x14ac:dyDescent="0.3">
      <c r="A203" s="510">
        <v>198</v>
      </c>
      <c r="B203" s="672">
        <v>33</v>
      </c>
      <c r="C203" s="669">
        <v>20319106</v>
      </c>
      <c r="D203" s="669" t="s">
        <v>402</v>
      </c>
      <c r="E203" s="673">
        <v>2</v>
      </c>
      <c r="F203" s="673">
        <v>2</v>
      </c>
      <c r="G203" s="673">
        <v>4</v>
      </c>
    </row>
    <row r="204" spans="1:7" ht="15.75" thickBot="1" x14ac:dyDescent="0.3">
      <c r="A204" s="510">
        <v>199</v>
      </c>
      <c r="B204" s="672">
        <v>34</v>
      </c>
      <c r="C204" s="669">
        <v>20319417</v>
      </c>
      <c r="D204" s="669" t="s">
        <v>409</v>
      </c>
      <c r="E204" s="673">
        <v>2</v>
      </c>
      <c r="F204" s="673">
        <v>3</v>
      </c>
      <c r="G204" s="673">
        <v>5</v>
      </c>
    </row>
    <row r="205" spans="1:7" ht="15.75" thickBot="1" x14ac:dyDescent="0.3">
      <c r="A205" s="510">
        <v>200</v>
      </c>
      <c r="B205" s="672">
        <v>35</v>
      </c>
      <c r="C205" s="669">
        <v>20319818</v>
      </c>
      <c r="D205" s="669" t="s">
        <v>395</v>
      </c>
      <c r="E205" s="673">
        <v>2</v>
      </c>
      <c r="F205" s="673">
        <v>4</v>
      </c>
      <c r="G205" s="673">
        <v>6</v>
      </c>
    </row>
    <row r="206" spans="1:7" ht="15.75" thickBot="1" x14ac:dyDescent="0.3">
      <c r="A206" s="510">
        <v>201</v>
      </c>
      <c r="B206" s="672">
        <v>36</v>
      </c>
      <c r="C206" s="669">
        <v>20362122</v>
      </c>
      <c r="D206" s="669" t="s">
        <v>1098</v>
      </c>
      <c r="E206" s="673">
        <v>1</v>
      </c>
      <c r="F206" s="673">
        <v>0</v>
      </c>
      <c r="G206" s="673">
        <v>1</v>
      </c>
    </row>
    <row r="207" spans="1:7" ht="15.75" thickBot="1" x14ac:dyDescent="0.3">
      <c r="A207" s="510">
        <v>202</v>
      </c>
      <c r="B207" s="672">
        <v>37</v>
      </c>
      <c r="C207" s="669">
        <v>20319402</v>
      </c>
      <c r="D207" s="669" t="s">
        <v>403</v>
      </c>
      <c r="E207" s="673">
        <v>0</v>
      </c>
      <c r="F207" s="673">
        <v>4</v>
      </c>
      <c r="G207" s="673">
        <v>4</v>
      </c>
    </row>
    <row r="208" spans="1:7" ht="15.75" thickBot="1" x14ac:dyDescent="0.3">
      <c r="A208" s="510">
        <v>203</v>
      </c>
      <c r="B208" s="672">
        <v>38</v>
      </c>
      <c r="C208" s="669">
        <v>20319743</v>
      </c>
      <c r="D208" s="669" t="s">
        <v>393</v>
      </c>
      <c r="E208" s="673">
        <v>2</v>
      </c>
      <c r="F208" s="673">
        <v>1</v>
      </c>
      <c r="G208" s="673">
        <v>3</v>
      </c>
    </row>
    <row r="209" spans="1:7" ht="15.75" thickBot="1" x14ac:dyDescent="0.3">
      <c r="A209" s="510">
        <v>204</v>
      </c>
      <c r="B209" s="672">
        <v>39</v>
      </c>
      <c r="C209" s="669">
        <v>20319742</v>
      </c>
      <c r="D209" s="669" t="s">
        <v>390</v>
      </c>
      <c r="E209" s="673">
        <v>1</v>
      </c>
      <c r="F209" s="673">
        <v>5</v>
      </c>
      <c r="G209" s="673">
        <v>6</v>
      </c>
    </row>
    <row r="210" spans="1:7" ht="15.75" thickBot="1" x14ac:dyDescent="0.3">
      <c r="A210" s="510">
        <v>205</v>
      </c>
      <c r="B210" s="672">
        <v>40</v>
      </c>
      <c r="C210" s="669">
        <v>20319289</v>
      </c>
      <c r="D210" s="669" t="s">
        <v>1067</v>
      </c>
      <c r="E210" s="673">
        <v>2</v>
      </c>
      <c r="F210" s="673">
        <v>3</v>
      </c>
      <c r="G210" s="673">
        <v>5</v>
      </c>
    </row>
    <row r="211" spans="1:7" ht="15.75" thickBot="1" x14ac:dyDescent="0.3">
      <c r="A211" s="510">
        <v>206</v>
      </c>
      <c r="B211" s="672">
        <v>1</v>
      </c>
      <c r="C211" s="669">
        <v>20319846</v>
      </c>
      <c r="D211" s="669" t="s">
        <v>1255</v>
      </c>
      <c r="E211" s="673">
        <v>2</v>
      </c>
      <c r="F211" s="673">
        <v>4</v>
      </c>
      <c r="G211" s="673">
        <v>6</v>
      </c>
    </row>
    <row r="212" spans="1:7" ht="15.75" thickBot="1" x14ac:dyDescent="0.3">
      <c r="A212" s="510">
        <v>207</v>
      </c>
      <c r="B212" s="672">
        <v>2</v>
      </c>
      <c r="C212" s="669">
        <v>20319893</v>
      </c>
      <c r="D212" s="669" t="s">
        <v>416</v>
      </c>
      <c r="E212" s="673">
        <v>3</v>
      </c>
      <c r="F212" s="673">
        <v>2</v>
      </c>
      <c r="G212" s="673">
        <v>5</v>
      </c>
    </row>
    <row r="213" spans="1:7" ht="15.75" thickBot="1" x14ac:dyDescent="0.3">
      <c r="A213" s="510">
        <v>208</v>
      </c>
      <c r="B213" s="672">
        <v>3</v>
      </c>
      <c r="C213" s="669">
        <v>20319398</v>
      </c>
      <c r="D213" s="669" t="s">
        <v>441</v>
      </c>
      <c r="E213" s="673">
        <v>5</v>
      </c>
      <c r="F213" s="673">
        <v>1</v>
      </c>
      <c r="G213" s="673">
        <v>6</v>
      </c>
    </row>
    <row r="214" spans="1:7" ht="15.75" thickBot="1" x14ac:dyDescent="0.3">
      <c r="A214" s="510">
        <v>209</v>
      </c>
      <c r="B214" s="672">
        <v>4</v>
      </c>
      <c r="C214" s="669">
        <v>20319499</v>
      </c>
      <c r="D214" s="669" t="s">
        <v>450</v>
      </c>
      <c r="E214" s="673">
        <v>0</v>
      </c>
      <c r="F214" s="673">
        <v>3</v>
      </c>
      <c r="G214" s="673">
        <v>3</v>
      </c>
    </row>
    <row r="215" spans="1:7" ht="15.75" thickBot="1" x14ac:dyDescent="0.3">
      <c r="A215" s="510">
        <v>210</v>
      </c>
      <c r="B215" s="672">
        <v>5</v>
      </c>
      <c r="C215" s="669">
        <v>20319410</v>
      </c>
      <c r="D215" s="669" t="s">
        <v>443</v>
      </c>
      <c r="E215" s="673">
        <v>5</v>
      </c>
      <c r="F215" s="673">
        <v>0</v>
      </c>
      <c r="G215" s="673">
        <v>5</v>
      </c>
    </row>
    <row r="216" spans="1:7" ht="15.75" thickBot="1" x14ac:dyDescent="0.3">
      <c r="A216" s="510">
        <v>211</v>
      </c>
      <c r="B216" s="672">
        <v>6</v>
      </c>
      <c r="C216" s="669">
        <v>20319369</v>
      </c>
      <c r="D216" s="669" t="s">
        <v>1254</v>
      </c>
      <c r="E216" s="673">
        <v>1</v>
      </c>
      <c r="F216" s="673">
        <v>2</v>
      </c>
      <c r="G216" s="673">
        <v>3</v>
      </c>
    </row>
    <row r="217" spans="1:7" ht="15.75" thickBot="1" x14ac:dyDescent="0.3">
      <c r="A217" s="510">
        <v>212</v>
      </c>
      <c r="B217" s="672">
        <v>7</v>
      </c>
      <c r="C217" s="669">
        <v>20319409</v>
      </c>
      <c r="D217" s="669" t="s">
        <v>444</v>
      </c>
      <c r="E217" s="673">
        <v>2</v>
      </c>
      <c r="F217" s="673">
        <v>2</v>
      </c>
      <c r="G217" s="673">
        <v>4</v>
      </c>
    </row>
    <row r="218" spans="1:7" ht="15.75" thickBot="1" x14ac:dyDescent="0.3">
      <c r="A218" s="510">
        <v>213</v>
      </c>
      <c r="B218" s="672">
        <v>8</v>
      </c>
      <c r="C218" s="669">
        <v>20319371</v>
      </c>
      <c r="D218" s="669" t="s">
        <v>1253</v>
      </c>
      <c r="E218" s="673">
        <v>4</v>
      </c>
      <c r="F218" s="673">
        <v>0</v>
      </c>
      <c r="G218" s="673">
        <v>4</v>
      </c>
    </row>
    <row r="219" spans="1:7" ht="15.75" thickBot="1" x14ac:dyDescent="0.3">
      <c r="A219" s="510">
        <v>214</v>
      </c>
      <c r="B219" s="672">
        <v>9</v>
      </c>
      <c r="C219" s="669">
        <v>20319738</v>
      </c>
      <c r="D219" s="669" t="s">
        <v>426</v>
      </c>
      <c r="E219" s="673">
        <v>1</v>
      </c>
      <c r="F219" s="673">
        <v>2</v>
      </c>
      <c r="G219" s="673">
        <v>3</v>
      </c>
    </row>
    <row r="220" spans="1:7" ht="15.75" thickBot="1" x14ac:dyDescent="0.3">
      <c r="A220" s="510">
        <v>215</v>
      </c>
      <c r="B220" s="672">
        <v>10</v>
      </c>
      <c r="C220" s="669">
        <v>20319928</v>
      </c>
      <c r="D220" s="669" t="s">
        <v>422</v>
      </c>
      <c r="E220" s="673">
        <v>1</v>
      </c>
      <c r="F220" s="673">
        <v>3</v>
      </c>
      <c r="G220" s="673">
        <v>4</v>
      </c>
    </row>
    <row r="221" spans="1:7" ht="15.75" thickBot="1" x14ac:dyDescent="0.3">
      <c r="A221" s="510">
        <v>216</v>
      </c>
      <c r="B221" s="672">
        <v>11</v>
      </c>
      <c r="C221" s="669">
        <v>20319489</v>
      </c>
      <c r="D221" s="669" t="s">
        <v>449</v>
      </c>
      <c r="E221" s="673">
        <v>2</v>
      </c>
      <c r="F221" s="673">
        <v>3</v>
      </c>
      <c r="G221" s="673">
        <v>5</v>
      </c>
    </row>
    <row r="222" spans="1:7" ht="15.75" thickBot="1" x14ac:dyDescent="0.3">
      <c r="A222" s="510">
        <v>217</v>
      </c>
      <c r="B222" s="672">
        <v>12</v>
      </c>
      <c r="C222" s="669">
        <v>20319332</v>
      </c>
      <c r="D222" s="669" t="s">
        <v>453</v>
      </c>
      <c r="E222" s="673">
        <v>3</v>
      </c>
      <c r="F222" s="673">
        <v>0</v>
      </c>
      <c r="G222" s="673">
        <v>3</v>
      </c>
    </row>
    <row r="223" spans="1:7" ht="15.75" thickBot="1" x14ac:dyDescent="0.3">
      <c r="A223" s="510">
        <v>218</v>
      </c>
      <c r="B223" s="672">
        <v>13</v>
      </c>
      <c r="C223" s="669">
        <v>20319132</v>
      </c>
      <c r="D223" s="669" t="s">
        <v>436</v>
      </c>
      <c r="E223" s="673">
        <v>2</v>
      </c>
      <c r="F223" s="673">
        <v>2</v>
      </c>
      <c r="G223" s="673">
        <v>4</v>
      </c>
    </row>
    <row r="224" spans="1:7" ht="15.75" thickBot="1" x14ac:dyDescent="0.3">
      <c r="A224" s="510">
        <v>219</v>
      </c>
      <c r="B224" s="672">
        <v>14</v>
      </c>
      <c r="C224" s="669">
        <v>20319408</v>
      </c>
      <c r="D224" s="669" t="s">
        <v>445</v>
      </c>
      <c r="E224" s="673">
        <v>2</v>
      </c>
      <c r="F224" s="673">
        <v>2</v>
      </c>
      <c r="G224" s="673">
        <v>4</v>
      </c>
    </row>
    <row r="225" spans="1:7" ht="15.75" thickBot="1" x14ac:dyDescent="0.3">
      <c r="A225" s="510">
        <v>220</v>
      </c>
      <c r="B225" s="672">
        <v>15</v>
      </c>
      <c r="C225" s="669">
        <v>20319923</v>
      </c>
      <c r="D225" s="669" t="s">
        <v>424</v>
      </c>
      <c r="E225" s="673">
        <v>1</v>
      </c>
      <c r="F225" s="673">
        <v>2</v>
      </c>
      <c r="G225" s="673">
        <v>3</v>
      </c>
    </row>
    <row r="226" spans="1:7" ht="15.75" thickBot="1" x14ac:dyDescent="0.3">
      <c r="A226" s="510">
        <v>221</v>
      </c>
      <c r="B226" s="672">
        <v>16</v>
      </c>
      <c r="C226" s="669">
        <v>20319117</v>
      </c>
      <c r="D226" s="669" t="s">
        <v>434</v>
      </c>
      <c r="E226" s="673">
        <v>3</v>
      </c>
      <c r="F226" s="673">
        <v>1</v>
      </c>
      <c r="G226" s="673">
        <v>4</v>
      </c>
    </row>
    <row r="227" spans="1:7" ht="15.75" thickBot="1" x14ac:dyDescent="0.3">
      <c r="A227" s="510">
        <v>222</v>
      </c>
      <c r="B227" s="672">
        <v>17</v>
      </c>
      <c r="C227" s="669">
        <v>20319945</v>
      </c>
      <c r="D227" s="669" t="s">
        <v>420</v>
      </c>
      <c r="E227" s="673">
        <v>3</v>
      </c>
      <c r="F227" s="673">
        <v>0</v>
      </c>
      <c r="G227" s="673">
        <v>3</v>
      </c>
    </row>
    <row r="228" spans="1:7" ht="15.75" thickBot="1" x14ac:dyDescent="0.3">
      <c r="A228" s="510">
        <v>223</v>
      </c>
      <c r="B228" s="672">
        <v>18</v>
      </c>
      <c r="C228" s="669">
        <v>20319946</v>
      </c>
      <c r="D228" s="669" t="s">
        <v>419</v>
      </c>
      <c r="E228" s="673">
        <v>4</v>
      </c>
      <c r="F228" s="673">
        <v>0</v>
      </c>
      <c r="G228" s="673">
        <v>4</v>
      </c>
    </row>
    <row r="229" spans="1:7" ht="15.75" thickBot="1" x14ac:dyDescent="0.3">
      <c r="A229" s="510">
        <v>224</v>
      </c>
      <c r="B229" s="672">
        <v>19</v>
      </c>
      <c r="C229" s="669">
        <v>20319432</v>
      </c>
      <c r="D229" s="669" t="s">
        <v>438</v>
      </c>
      <c r="E229" s="673">
        <v>2</v>
      </c>
      <c r="F229" s="673">
        <v>0</v>
      </c>
      <c r="G229" s="673">
        <v>2</v>
      </c>
    </row>
    <row r="230" spans="1:7" ht="15.75" thickBot="1" x14ac:dyDescent="0.3">
      <c r="A230" s="510">
        <v>225</v>
      </c>
      <c r="B230" s="672">
        <v>20</v>
      </c>
      <c r="C230" s="669">
        <v>20319352</v>
      </c>
      <c r="D230" s="669" t="s">
        <v>1256</v>
      </c>
      <c r="E230" s="673">
        <v>4</v>
      </c>
      <c r="F230" s="673">
        <v>5</v>
      </c>
      <c r="G230" s="673">
        <v>9</v>
      </c>
    </row>
    <row r="231" spans="1:7" ht="15.75" thickBot="1" x14ac:dyDescent="0.3">
      <c r="A231" s="510">
        <v>226</v>
      </c>
      <c r="B231" s="672">
        <v>21</v>
      </c>
      <c r="C231" s="669">
        <v>20319493</v>
      </c>
      <c r="D231" s="669" t="s">
        <v>452</v>
      </c>
      <c r="E231" s="673">
        <v>3</v>
      </c>
      <c r="F231" s="673">
        <v>1</v>
      </c>
      <c r="G231" s="673">
        <v>4</v>
      </c>
    </row>
    <row r="232" spans="1:7" ht="15.75" thickBot="1" x14ac:dyDescent="0.3">
      <c r="A232" s="510">
        <v>227</v>
      </c>
      <c r="B232" s="672">
        <v>22</v>
      </c>
      <c r="C232" s="669">
        <v>20319746</v>
      </c>
      <c r="D232" s="669" t="s">
        <v>428</v>
      </c>
      <c r="E232" s="673">
        <v>1</v>
      </c>
      <c r="F232" s="673">
        <v>4</v>
      </c>
      <c r="G232" s="673">
        <v>5</v>
      </c>
    </row>
    <row r="233" spans="1:7" ht="15.75" thickBot="1" x14ac:dyDescent="0.3">
      <c r="A233" s="510">
        <v>228</v>
      </c>
      <c r="B233" s="672">
        <v>23</v>
      </c>
      <c r="C233" s="669">
        <v>69756200</v>
      </c>
      <c r="D233" s="669" t="s">
        <v>1099</v>
      </c>
      <c r="E233" s="673">
        <v>0</v>
      </c>
      <c r="F233" s="673">
        <v>0</v>
      </c>
      <c r="G233" s="673">
        <v>0</v>
      </c>
    </row>
    <row r="234" spans="1:7" ht="15.75" thickBot="1" x14ac:dyDescent="0.3">
      <c r="A234" s="510">
        <v>229</v>
      </c>
      <c r="B234" s="672">
        <v>24</v>
      </c>
      <c r="C234" s="669">
        <v>20319265</v>
      </c>
      <c r="D234" s="669" t="s">
        <v>430</v>
      </c>
      <c r="E234" s="673">
        <v>3</v>
      </c>
      <c r="F234" s="673">
        <v>0</v>
      </c>
      <c r="G234" s="673">
        <v>3</v>
      </c>
    </row>
    <row r="235" spans="1:7" ht="15.75" thickBot="1" x14ac:dyDescent="0.3">
      <c r="A235" s="510">
        <v>230</v>
      </c>
      <c r="B235" s="672">
        <v>25</v>
      </c>
      <c r="C235" s="669">
        <v>20319118</v>
      </c>
      <c r="D235" s="669" t="s">
        <v>433</v>
      </c>
      <c r="E235" s="673">
        <v>4</v>
      </c>
      <c r="F235" s="673">
        <v>3</v>
      </c>
      <c r="G235" s="673">
        <v>7</v>
      </c>
    </row>
    <row r="236" spans="1:7" ht="15.75" thickBot="1" x14ac:dyDescent="0.3">
      <c r="A236" s="510">
        <v>231</v>
      </c>
      <c r="B236" s="672">
        <v>26</v>
      </c>
      <c r="C236" s="669">
        <v>20340711</v>
      </c>
      <c r="D236" s="669" t="s">
        <v>447</v>
      </c>
      <c r="E236" s="673">
        <v>2</v>
      </c>
      <c r="F236" s="673">
        <v>1</v>
      </c>
      <c r="G236" s="673">
        <v>3</v>
      </c>
    </row>
    <row r="237" spans="1:7" ht="15.75" thickBot="1" x14ac:dyDescent="0.3">
      <c r="A237" s="510">
        <v>232</v>
      </c>
      <c r="B237" s="672">
        <v>27</v>
      </c>
      <c r="C237" s="669">
        <v>20319348</v>
      </c>
      <c r="D237" s="669" t="s">
        <v>1257</v>
      </c>
      <c r="E237" s="673">
        <v>5</v>
      </c>
      <c r="F237" s="673">
        <v>8</v>
      </c>
      <c r="G237" s="673">
        <v>13</v>
      </c>
    </row>
    <row r="238" spans="1:7" ht="15.75" thickBot="1" x14ac:dyDescent="0.3">
      <c r="A238" s="510">
        <v>233</v>
      </c>
      <c r="B238" s="672">
        <v>28</v>
      </c>
      <c r="C238" s="669">
        <v>20319290</v>
      </c>
      <c r="D238" s="669" t="s">
        <v>1053</v>
      </c>
      <c r="E238" s="673">
        <v>9</v>
      </c>
      <c r="F238" s="673">
        <v>14</v>
      </c>
      <c r="G238" s="673">
        <v>23</v>
      </c>
    </row>
    <row r="239" spans="1:7" ht="15.75" thickBot="1" x14ac:dyDescent="0.3">
      <c r="A239" s="510">
        <v>234</v>
      </c>
      <c r="B239" s="672">
        <v>29</v>
      </c>
      <c r="C239" s="669">
        <v>20340710</v>
      </c>
      <c r="D239" s="669" t="s">
        <v>446</v>
      </c>
      <c r="E239" s="673">
        <v>1</v>
      </c>
      <c r="F239" s="673">
        <v>1</v>
      </c>
      <c r="G239" s="673">
        <v>2</v>
      </c>
    </row>
    <row r="240" spans="1:7" ht="15.75" thickBot="1" x14ac:dyDescent="0.3">
      <c r="A240" s="510">
        <v>235</v>
      </c>
      <c r="B240" s="672">
        <v>30</v>
      </c>
      <c r="C240" s="669">
        <v>20319362</v>
      </c>
      <c r="D240" s="669" t="s">
        <v>1258</v>
      </c>
      <c r="E240" s="673">
        <v>11</v>
      </c>
      <c r="F240" s="673">
        <v>11</v>
      </c>
      <c r="G240" s="673">
        <v>22</v>
      </c>
    </row>
    <row r="241" spans="1:7" ht="15.75" thickBot="1" x14ac:dyDescent="0.3">
      <c r="A241" s="510">
        <v>236</v>
      </c>
      <c r="B241" s="672">
        <v>31</v>
      </c>
      <c r="C241" s="669">
        <v>20319399</v>
      </c>
      <c r="D241" s="669" t="s">
        <v>440</v>
      </c>
      <c r="E241" s="673">
        <v>2</v>
      </c>
      <c r="F241" s="673">
        <v>3</v>
      </c>
      <c r="G241" s="673">
        <v>5</v>
      </c>
    </row>
    <row r="242" spans="1:7" ht="15.75" thickBot="1" x14ac:dyDescent="0.3">
      <c r="A242" s="510">
        <v>237</v>
      </c>
      <c r="B242" s="672">
        <v>32</v>
      </c>
      <c r="C242" s="669">
        <v>20319498</v>
      </c>
      <c r="D242" s="669" t="s">
        <v>451</v>
      </c>
      <c r="E242" s="673">
        <v>3</v>
      </c>
      <c r="F242" s="673">
        <v>0</v>
      </c>
      <c r="G242" s="673">
        <v>3</v>
      </c>
    </row>
    <row r="243" spans="1:7" ht="15.75" thickBot="1" x14ac:dyDescent="0.3">
      <c r="A243" s="510">
        <v>238</v>
      </c>
      <c r="B243" s="672">
        <v>33</v>
      </c>
      <c r="C243" s="669">
        <v>20319924</v>
      </c>
      <c r="D243" s="669" t="s">
        <v>423</v>
      </c>
      <c r="E243" s="673">
        <v>1</v>
      </c>
      <c r="F243" s="673">
        <v>0</v>
      </c>
      <c r="G243" s="673">
        <v>1</v>
      </c>
    </row>
    <row r="244" spans="1:7" ht="15.75" thickBot="1" x14ac:dyDescent="0.3">
      <c r="A244" s="510">
        <v>239</v>
      </c>
      <c r="B244" s="672">
        <v>34</v>
      </c>
      <c r="C244" s="669">
        <v>69787384</v>
      </c>
      <c r="D244" s="669" t="s">
        <v>454</v>
      </c>
      <c r="E244" s="673">
        <v>3</v>
      </c>
      <c r="F244" s="673">
        <v>2</v>
      </c>
      <c r="G244" s="673">
        <v>5</v>
      </c>
    </row>
    <row r="245" spans="1:7" ht="15.75" thickBot="1" x14ac:dyDescent="0.3">
      <c r="A245" s="510">
        <v>240</v>
      </c>
      <c r="B245" s="672">
        <v>35</v>
      </c>
      <c r="C245" s="669">
        <v>69888701</v>
      </c>
      <c r="D245" s="669" t="s">
        <v>1100</v>
      </c>
      <c r="E245" s="673">
        <v>0</v>
      </c>
      <c r="F245" s="673">
        <v>1</v>
      </c>
      <c r="G245" s="673">
        <v>1</v>
      </c>
    </row>
    <row r="246" spans="1:7" ht="15.75" thickBot="1" x14ac:dyDescent="0.3">
      <c r="A246" s="510">
        <v>241</v>
      </c>
      <c r="B246" s="672">
        <v>36</v>
      </c>
      <c r="C246" s="669">
        <v>20319892</v>
      </c>
      <c r="D246" s="669" t="s">
        <v>417</v>
      </c>
      <c r="E246" s="673">
        <v>0</v>
      </c>
      <c r="F246" s="673">
        <v>2</v>
      </c>
      <c r="G246" s="673">
        <v>2</v>
      </c>
    </row>
    <row r="247" spans="1:7" ht="15.75" thickBot="1" x14ac:dyDescent="0.3">
      <c r="A247" s="510">
        <v>242</v>
      </c>
      <c r="B247" s="672">
        <v>37</v>
      </c>
      <c r="C247" s="669">
        <v>20319478</v>
      </c>
      <c r="D247" s="669" t="s">
        <v>448</v>
      </c>
      <c r="E247" s="673">
        <v>2</v>
      </c>
      <c r="F247" s="673">
        <v>0</v>
      </c>
      <c r="G247" s="673">
        <v>2</v>
      </c>
    </row>
    <row r="248" spans="1:7" ht="15.75" thickBot="1" x14ac:dyDescent="0.3">
      <c r="A248" s="510">
        <v>243</v>
      </c>
      <c r="B248" s="672">
        <v>38</v>
      </c>
      <c r="C248" s="669">
        <v>20319058</v>
      </c>
      <c r="D248" s="669" t="s">
        <v>432</v>
      </c>
      <c r="E248" s="673">
        <v>2</v>
      </c>
      <c r="F248" s="673">
        <v>5</v>
      </c>
      <c r="G248" s="673">
        <v>7</v>
      </c>
    </row>
    <row r="249" spans="1:7" ht="15.75" thickBot="1" x14ac:dyDescent="0.3">
      <c r="A249" s="510">
        <v>244</v>
      </c>
      <c r="B249" s="672">
        <v>39</v>
      </c>
      <c r="C249" s="669">
        <v>20319739</v>
      </c>
      <c r="D249" s="669" t="s">
        <v>425</v>
      </c>
      <c r="E249" s="673">
        <v>4</v>
      </c>
      <c r="F249" s="673">
        <v>1</v>
      </c>
      <c r="G249" s="673">
        <v>5</v>
      </c>
    </row>
    <row r="250" spans="1:7" ht="15.75" thickBot="1" x14ac:dyDescent="0.3">
      <c r="A250" s="510">
        <v>245</v>
      </c>
      <c r="B250" s="672">
        <v>40</v>
      </c>
      <c r="C250" s="669">
        <v>20319929</v>
      </c>
      <c r="D250" s="669" t="s">
        <v>421</v>
      </c>
      <c r="E250" s="673">
        <v>3</v>
      </c>
      <c r="F250" s="673">
        <v>3</v>
      </c>
      <c r="G250" s="673">
        <v>6</v>
      </c>
    </row>
    <row r="251" spans="1:7" ht="15.75" thickBot="1" x14ac:dyDescent="0.3">
      <c r="A251" s="510">
        <v>246</v>
      </c>
      <c r="B251" s="672">
        <v>41</v>
      </c>
      <c r="C251" s="669">
        <v>20341264</v>
      </c>
      <c r="D251" s="669" t="s">
        <v>1101</v>
      </c>
      <c r="E251" s="673">
        <v>1</v>
      </c>
      <c r="F251" s="673">
        <v>1</v>
      </c>
      <c r="G251" s="673">
        <v>2</v>
      </c>
    </row>
    <row r="252" spans="1:7" ht="15.75" thickBot="1" x14ac:dyDescent="0.3">
      <c r="A252" s="510">
        <v>247</v>
      </c>
      <c r="B252" s="672">
        <v>42</v>
      </c>
      <c r="C252" s="669">
        <v>20319411</v>
      </c>
      <c r="D252" s="669" t="s">
        <v>442</v>
      </c>
      <c r="E252" s="673">
        <v>4</v>
      </c>
      <c r="F252" s="673">
        <v>2</v>
      </c>
      <c r="G252" s="673">
        <v>6</v>
      </c>
    </row>
    <row r="253" spans="1:7" ht="15.75" thickBot="1" x14ac:dyDescent="0.3">
      <c r="A253" s="510">
        <v>248</v>
      </c>
      <c r="B253" s="672">
        <v>43</v>
      </c>
      <c r="C253" s="669">
        <v>20319747</v>
      </c>
      <c r="D253" s="669" t="s">
        <v>427</v>
      </c>
      <c r="E253" s="673">
        <v>4</v>
      </c>
      <c r="F253" s="673">
        <v>3</v>
      </c>
      <c r="G253" s="673">
        <v>7</v>
      </c>
    </row>
    <row r="254" spans="1:7" ht="15.75" thickBot="1" x14ac:dyDescent="0.3">
      <c r="A254" s="510">
        <v>249</v>
      </c>
      <c r="B254" s="672">
        <v>44</v>
      </c>
      <c r="C254" s="669">
        <v>20319131</v>
      </c>
      <c r="D254" s="669" t="s">
        <v>437</v>
      </c>
      <c r="E254" s="673">
        <v>0</v>
      </c>
      <c r="F254" s="673">
        <v>4</v>
      </c>
      <c r="G254" s="673">
        <v>4</v>
      </c>
    </row>
    <row r="255" spans="1:7" ht="15.75" thickBot="1" x14ac:dyDescent="0.3">
      <c r="A255" s="510">
        <v>250</v>
      </c>
      <c r="B255" s="672">
        <v>45</v>
      </c>
      <c r="C255" s="669">
        <v>20319433</v>
      </c>
      <c r="D255" s="669" t="s">
        <v>439</v>
      </c>
      <c r="E255" s="673">
        <v>1</v>
      </c>
      <c r="F255" s="673">
        <v>3</v>
      </c>
      <c r="G255" s="673">
        <v>4</v>
      </c>
    </row>
    <row r="256" spans="1:7" ht="15.75" thickBot="1" x14ac:dyDescent="0.3">
      <c r="A256" s="510">
        <v>251</v>
      </c>
      <c r="B256" s="672">
        <v>46</v>
      </c>
      <c r="C256" s="669">
        <v>20319059</v>
      </c>
      <c r="D256" s="669" t="s">
        <v>431</v>
      </c>
      <c r="E256" s="673">
        <v>0</v>
      </c>
      <c r="F256" s="673">
        <v>5</v>
      </c>
      <c r="G256" s="673">
        <v>5</v>
      </c>
    </row>
    <row r="257" spans="1:7" ht="15.75" thickBot="1" x14ac:dyDescent="0.3">
      <c r="A257" s="510">
        <v>252</v>
      </c>
      <c r="B257" s="672">
        <v>47</v>
      </c>
      <c r="C257" s="669">
        <v>20319731</v>
      </c>
      <c r="D257" s="669" t="s">
        <v>429</v>
      </c>
      <c r="E257" s="673">
        <v>5</v>
      </c>
      <c r="F257" s="673">
        <v>0</v>
      </c>
      <c r="G257" s="673">
        <v>5</v>
      </c>
    </row>
    <row r="258" spans="1:7" ht="15.75" thickBot="1" x14ac:dyDescent="0.3">
      <c r="A258" s="510">
        <v>253</v>
      </c>
      <c r="B258" s="672">
        <v>48</v>
      </c>
      <c r="C258" s="669">
        <v>20319133</v>
      </c>
      <c r="D258" s="669" t="s">
        <v>435</v>
      </c>
      <c r="E258" s="673">
        <v>2</v>
      </c>
      <c r="F258" s="673">
        <v>1</v>
      </c>
      <c r="G258" s="673">
        <v>3</v>
      </c>
    </row>
    <row r="259" spans="1:7" ht="15.75" thickBot="1" x14ac:dyDescent="0.3">
      <c r="A259" s="510">
        <v>254</v>
      </c>
      <c r="B259" s="672">
        <v>1</v>
      </c>
      <c r="C259" s="669">
        <v>20354590</v>
      </c>
      <c r="D259" s="669" t="s">
        <v>1105</v>
      </c>
      <c r="E259" s="673">
        <v>1</v>
      </c>
      <c r="F259" s="673">
        <v>2</v>
      </c>
      <c r="G259" s="673">
        <v>3</v>
      </c>
    </row>
    <row r="260" spans="1:7" ht="15.75" thickBot="1" x14ac:dyDescent="0.3">
      <c r="A260" s="510">
        <v>255</v>
      </c>
      <c r="B260" s="672">
        <v>2</v>
      </c>
      <c r="C260" s="669">
        <v>20319190</v>
      </c>
      <c r="D260" s="669" t="s">
        <v>1350</v>
      </c>
      <c r="E260" s="673">
        <v>3</v>
      </c>
      <c r="F260" s="673">
        <v>4</v>
      </c>
      <c r="G260" s="673">
        <v>7</v>
      </c>
    </row>
    <row r="261" spans="1:7" ht="15.75" thickBot="1" x14ac:dyDescent="0.3">
      <c r="A261" s="510">
        <v>256</v>
      </c>
      <c r="B261" s="672">
        <v>3</v>
      </c>
      <c r="C261" s="669">
        <v>20340327</v>
      </c>
      <c r="D261" s="669" t="s">
        <v>477</v>
      </c>
      <c r="E261" s="673">
        <v>0</v>
      </c>
      <c r="F261" s="673">
        <v>2</v>
      </c>
      <c r="G261" s="673">
        <v>2</v>
      </c>
    </row>
    <row r="262" spans="1:7" ht="15.75" thickBot="1" x14ac:dyDescent="0.3">
      <c r="A262" s="510">
        <v>257</v>
      </c>
      <c r="B262" s="672">
        <v>4</v>
      </c>
      <c r="C262" s="669">
        <v>20319107</v>
      </c>
      <c r="D262" s="669" t="s">
        <v>472</v>
      </c>
      <c r="E262" s="673">
        <v>1</v>
      </c>
      <c r="F262" s="673">
        <v>5</v>
      </c>
      <c r="G262" s="673">
        <v>6</v>
      </c>
    </row>
    <row r="263" spans="1:7" ht="15.75" thickBot="1" x14ac:dyDescent="0.3">
      <c r="A263" s="510">
        <v>258</v>
      </c>
      <c r="B263" s="672">
        <v>5</v>
      </c>
      <c r="C263" s="669">
        <v>20319749</v>
      </c>
      <c r="D263" s="669" t="s">
        <v>460</v>
      </c>
      <c r="E263" s="673">
        <v>4</v>
      </c>
      <c r="F263" s="673">
        <v>3</v>
      </c>
      <c r="G263" s="673">
        <v>7</v>
      </c>
    </row>
    <row r="264" spans="1:7" ht="15.75" thickBot="1" x14ac:dyDescent="0.3">
      <c r="A264" s="510">
        <v>259</v>
      </c>
      <c r="B264" s="672">
        <v>6</v>
      </c>
      <c r="C264" s="669">
        <v>20319291</v>
      </c>
      <c r="D264" s="669" t="s">
        <v>1054</v>
      </c>
      <c r="E264" s="673">
        <v>12</v>
      </c>
      <c r="F264" s="673">
        <v>18</v>
      </c>
      <c r="G264" s="673">
        <v>30</v>
      </c>
    </row>
    <row r="265" spans="1:7" ht="15.75" thickBot="1" x14ac:dyDescent="0.3">
      <c r="A265" s="510">
        <v>260</v>
      </c>
      <c r="B265" s="672">
        <v>7</v>
      </c>
      <c r="C265" s="669">
        <v>20319350</v>
      </c>
      <c r="D265" s="669" t="s">
        <v>1261</v>
      </c>
      <c r="E265" s="673">
        <v>11</v>
      </c>
      <c r="F265" s="673">
        <v>8</v>
      </c>
      <c r="G265" s="673">
        <v>19</v>
      </c>
    </row>
    <row r="266" spans="1:7" ht="15.75" thickBot="1" x14ac:dyDescent="0.3">
      <c r="A266" s="510">
        <v>261</v>
      </c>
      <c r="B266" s="672">
        <v>8</v>
      </c>
      <c r="C266" s="669">
        <v>20319218</v>
      </c>
      <c r="D266" s="669" t="s">
        <v>464</v>
      </c>
      <c r="E266" s="673">
        <v>0</v>
      </c>
      <c r="F266" s="673">
        <v>4</v>
      </c>
      <c r="G266" s="673">
        <v>4</v>
      </c>
    </row>
    <row r="267" spans="1:7" ht="15.75" thickBot="1" x14ac:dyDescent="0.3">
      <c r="A267" s="510">
        <v>262</v>
      </c>
      <c r="B267" s="672">
        <v>9</v>
      </c>
      <c r="C267" s="669">
        <v>20360521</v>
      </c>
      <c r="D267" s="669" t="s">
        <v>1102</v>
      </c>
      <c r="E267" s="673">
        <v>1</v>
      </c>
      <c r="F267" s="673">
        <v>4</v>
      </c>
      <c r="G267" s="673">
        <v>5</v>
      </c>
    </row>
    <row r="268" spans="1:7" ht="15.75" thickBot="1" x14ac:dyDescent="0.3">
      <c r="A268" s="510">
        <v>263</v>
      </c>
      <c r="B268" s="672">
        <v>10</v>
      </c>
      <c r="C268" s="669">
        <v>20340661</v>
      </c>
      <c r="D268" s="669" t="s">
        <v>473</v>
      </c>
      <c r="E268" s="673">
        <v>1</v>
      </c>
      <c r="F268" s="673">
        <v>5</v>
      </c>
      <c r="G268" s="673">
        <v>6</v>
      </c>
    </row>
    <row r="269" spans="1:7" ht="15.75" thickBot="1" x14ac:dyDescent="0.3">
      <c r="A269" s="510">
        <v>264</v>
      </c>
      <c r="B269" s="672">
        <v>11</v>
      </c>
      <c r="C269" s="669">
        <v>20319153</v>
      </c>
      <c r="D269" s="669" t="s">
        <v>475</v>
      </c>
      <c r="E269" s="673">
        <v>2</v>
      </c>
      <c r="F269" s="673">
        <v>1</v>
      </c>
      <c r="G269" s="673">
        <v>3</v>
      </c>
    </row>
    <row r="270" spans="1:7" ht="15.75" thickBot="1" x14ac:dyDescent="0.3">
      <c r="A270" s="510">
        <v>265</v>
      </c>
      <c r="B270" s="672">
        <v>12</v>
      </c>
      <c r="C270" s="669">
        <v>20319318</v>
      </c>
      <c r="D270" s="669" t="s">
        <v>483</v>
      </c>
      <c r="E270" s="673">
        <v>0</v>
      </c>
      <c r="F270" s="673">
        <v>4</v>
      </c>
      <c r="G270" s="673">
        <v>4</v>
      </c>
    </row>
    <row r="271" spans="1:7" ht="15.75" thickBot="1" x14ac:dyDescent="0.3">
      <c r="A271" s="510">
        <v>266</v>
      </c>
      <c r="B271" s="672">
        <v>13</v>
      </c>
      <c r="C271" s="669">
        <v>20319213</v>
      </c>
      <c r="D271" s="669" t="s">
        <v>466</v>
      </c>
      <c r="E271" s="673">
        <v>3</v>
      </c>
      <c r="F271" s="673">
        <v>4</v>
      </c>
      <c r="G271" s="673">
        <v>7</v>
      </c>
    </row>
    <row r="272" spans="1:7" ht="15.75" thickBot="1" x14ac:dyDescent="0.3">
      <c r="A272" s="510">
        <v>267</v>
      </c>
      <c r="B272" s="672">
        <v>14</v>
      </c>
      <c r="C272" s="669">
        <v>20319466</v>
      </c>
      <c r="D272" s="669" t="s">
        <v>480</v>
      </c>
      <c r="E272" s="673">
        <v>2</v>
      </c>
      <c r="F272" s="673">
        <v>4</v>
      </c>
      <c r="G272" s="673">
        <v>6</v>
      </c>
    </row>
    <row r="273" spans="1:7" ht="15.75" thickBot="1" x14ac:dyDescent="0.3">
      <c r="A273" s="510">
        <v>268</v>
      </c>
      <c r="B273" s="672">
        <v>15</v>
      </c>
      <c r="C273" s="669">
        <v>20319748</v>
      </c>
      <c r="D273" s="669" t="s">
        <v>461</v>
      </c>
      <c r="E273" s="673">
        <v>2</v>
      </c>
      <c r="F273" s="673">
        <v>1</v>
      </c>
      <c r="G273" s="673">
        <v>3</v>
      </c>
    </row>
    <row r="274" spans="1:7" ht="15.75" thickBot="1" x14ac:dyDescent="0.3">
      <c r="A274" s="510">
        <v>269</v>
      </c>
      <c r="B274" s="672">
        <v>16</v>
      </c>
      <c r="C274" s="669">
        <v>60725470</v>
      </c>
      <c r="D274" s="669" t="s">
        <v>1103</v>
      </c>
      <c r="E274" s="673">
        <v>0</v>
      </c>
      <c r="F274" s="673">
        <v>0</v>
      </c>
      <c r="G274" s="673">
        <v>0</v>
      </c>
    </row>
    <row r="275" spans="1:7" ht="15.75" thickBot="1" x14ac:dyDescent="0.3">
      <c r="A275" s="510">
        <v>270</v>
      </c>
      <c r="B275" s="672">
        <v>17</v>
      </c>
      <c r="C275" s="669">
        <v>20319372</v>
      </c>
      <c r="D275" s="669" t="s">
        <v>1262</v>
      </c>
      <c r="E275" s="673">
        <v>7</v>
      </c>
      <c r="F275" s="673">
        <v>5</v>
      </c>
      <c r="G275" s="673">
        <v>12</v>
      </c>
    </row>
    <row r="276" spans="1:7" ht="15.75" thickBot="1" x14ac:dyDescent="0.3">
      <c r="A276" s="510">
        <v>271</v>
      </c>
      <c r="B276" s="672">
        <v>18</v>
      </c>
      <c r="C276" s="669">
        <v>20319758</v>
      </c>
      <c r="D276" s="669" t="s">
        <v>459</v>
      </c>
      <c r="E276" s="673">
        <v>2</v>
      </c>
      <c r="F276" s="673">
        <v>3</v>
      </c>
      <c r="G276" s="673">
        <v>5</v>
      </c>
    </row>
    <row r="277" spans="1:7" ht="15.75" thickBot="1" x14ac:dyDescent="0.3">
      <c r="A277" s="510">
        <v>272</v>
      </c>
      <c r="B277" s="672">
        <v>19</v>
      </c>
      <c r="C277" s="669">
        <v>20362281</v>
      </c>
      <c r="D277" s="669" t="s">
        <v>1104</v>
      </c>
      <c r="E277" s="673">
        <v>0</v>
      </c>
      <c r="F277" s="673">
        <v>1</v>
      </c>
      <c r="G277" s="673">
        <v>1</v>
      </c>
    </row>
    <row r="278" spans="1:7" ht="15.75" thickBot="1" x14ac:dyDescent="0.3">
      <c r="A278" s="510">
        <v>273</v>
      </c>
      <c r="B278" s="672">
        <v>20</v>
      </c>
      <c r="C278" s="669">
        <v>20319328</v>
      </c>
      <c r="D278" s="669" t="s">
        <v>1068</v>
      </c>
      <c r="E278" s="673">
        <v>0</v>
      </c>
      <c r="F278" s="673">
        <v>2</v>
      </c>
      <c r="G278" s="673">
        <v>2</v>
      </c>
    </row>
    <row r="279" spans="1:7" ht="15.75" thickBot="1" x14ac:dyDescent="0.3">
      <c r="A279" s="510">
        <v>274</v>
      </c>
      <c r="B279" s="672">
        <v>21</v>
      </c>
      <c r="C279" s="669">
        <v>20319255</v>
      </c>
      <c r="D279" s="669" t="s">
        <v>468</v>
      </c>
      <c r="E279" s="673">
        <v>1</v>
      </c>
      <c r="F279" s="673">
        <v>2</v>
      </c>
      <c r="G279" s="673">
        <v>3</v>
      </c>
    </row>
    <row r="280" spans="1:7" ht="15.75" thickBot="1" x14ac:dyDescent="0.3">
      <c r="A280" s="510">
        <v>275</v>
      </c>
      <c r="B280" s="672">
        <v>22</v>
      </c>
      <c r="C280" s="669">
        <v>20319065</v>
      </c>
      <c r="D280" s="669" t="s">
        <v>470</v>
      </c>
      <c r="E280" s="673">
        <v>2</v>
      </c>
      <c r="F280" s="673">
        <v>2</v>
      </c>
      <c r="G280" s="673">
        <v>4</v>
      </c>
    </row>
    <row r="281" spans="1:7" ht="15.75" thickBot="1" x14ac:dyDescent="0.3">
      <c r="A281" s="510">
        <v>276</v>
      </c>
      <c r="B281" s="672">
        <v>23</v>
      </c>
      <c r="C281" s="669">
        <v>20319207</v>
      </c>
      <c r="D281" s="669" t="s">
        <v>463</v>
      </c>
      <c r="E281" s="673">
        <v>0</v>
      </c>
      <c r="F281" s="673">
        <v>3</v>
      </c>
      <c r="G281" s="673">
        <v>3</v>
      </c>
    </row>
    <row r="282" spans="1:7" ht="15.75" thickBot="1" x14ac:dyDescent="0.3">
      <c r="A282" s="510">
        <v>277</v>
      </c>
      <c r="B282" s="672">
        <v>24</v>
      </c>
      <c r="C282" s="669">
        <v>20319217</v>
      </c>
      <c r="D282" s="669" t="s">
        <v>465</v>
      </c>
      <c r="E282" s="673">
        <v>2</v>
      </c>
      <c r="F282" s="673">
        <v>3</v>
      </c>
      <c r="G282" s="673">
        <v>5</v>
      </c>
    </row>
    <row r="283" spans="1:7" ht="15.75" thickBot="1" x14ac:dyDescent="0.3">
      <c r="A283" s="510">
        <v>278</v>
      </c>
      <c r="B283" s="672">
        <v>25</v>
      </c>
      <c r="C283" s="669">
        <v>20319206</v>
      </c>
      <c r="D283" s="669" t="s">
        <v>462</v>
      </c>
      <c r="E283" s="673">
        <v>3</v>
      </c>
      <c r="F283" s="673">
        <v>3</v>
      </c>
      <c r="G283" s="673">
        <v>6</v>
      </c>
    </row>
    <row r="284" spans="1:7" ht="15.75" thickBot="1" x14ac:dyDescent="0.3">
      <c r="A284" s="510">
        <v>279</v>
      </c>
      <c r="B284" s="672">
        <v>26</v>
      </c>
      <c r="C284" s="669">
        <v>20319346</v>
      </c>
      <c r="D284" s="669" t="s">
        <v>1259</v>
      </c>
      <c r="E284" s="673">
        <v>12</v>
      </c>
      <c r="F284" s="673">
        <v>23</v>
      </c>
      <c r="G284" s="673">
        <v>35</v>
      </c>
    </row>
    <row r="285" spans="1:7" ht="15.75" thickBot="1" x14ac:dyDescent="0.3">
      <c r="A285" s="510">
        <v>280</v>
      </c>
      <c r="B285" s="672">
        <v>27</v>
      </c>
      <c r="C285" s="669">
        <v>20319138</v>
      </c>
      <c r="D285" s="669" t="s">
        <v>476</v>
      </c>
      <c r="E285" s="673">
        <v>3</v>
      </c>
      <c r="F285" s="673">
        <v>0</v>
      </c>
      <c r="G285" s="673">
        <v>3</v>
      </c>
    </row>
    <row r="286" spans="1:7" ht="15.75" thickBot="1" x14ac:dyDescent="0.3">
      <c r="A286" s="510">
        <v>281</v>
      </c>
      <c r="B286" s="672">
        <v>28</v>
      </c>
      <c r="C286" s="669">
        <v>20319307</v>
      </c>
      <c r="D286" s="669" t="s">
        <v>482</v>
      </c>
      <c r="E286" s="673">
        <v>4</v>
      </c>
      <c r="F286" s="673">
        <v>2</v>
      </c>
      <c r="G286" s="673">
        <v>6</v>
      </c>
    </row>
    <row r="287" spans="1:7" ht="15.75" thickBot="1" x14ac:dyDescent="0.3">
      <c r="A287" s="510">
        <v>282</v>
      </c>
      <c r="B287" s="672">
        <v>29</v>
      </c>
      <c r="C287" s="669">
        <v>20319863</v>
      </c>
      <c r="D287" s="669" t="s">
        <v>456</v>
      </c>
      <c r="E287" s="673">
        <v>3</v>
      </c>
      <c r="F287" s="673">
        <v>4</v>
      </c>
      <c r="G287" s="673">
        <v>7</v>
      </c>
    </row>
    <row r="288" spans="1:7" ht="15.75" thickBot="1" x14ac:dyDescent="0.3">
      <c r="A288" s="510">
        <v>283</v>
      </c>
      <c r="B288" s="672">
        <v>30</v>
      </c>
      <c r="C288" s="669">
        <v>20340312</v>
      </c>
      <c r="D288" s="669" t="s">
        <v>469</v>
      </c>
      <c r="E288" s="673">
        <v>3</v>
      </c>
      <c r="F288" s="673">
        <v>1</v>
      </c>
      <c r="G288" s="673">
        <v>4</v>
      </c>
    </row>
    <row r="289" spans="1:7" ht="15.75" thickBot="1" x14ac:dyDescent="0.3">
      <c r="A289" s="510">
        <v>284</v>
      </c>
      <c r="B289" s="672">
        <v>31</v>
      </c>
      <c r="C289" s="669">
        <v>20319780</v>
      </c>
      <c r="D289" s="669" t="s">
        <v>457</v>
      </c>
      <c r="E289" s="673">
        <v>4</v>
      </c>
      <c r="F289" s="673">
        <v>3</v>
      </c>
      <c r="G289" s="673">
        <v>7</v>
      </c>
    </row>
    <row r="290" spans="1:7" ht="15.75" thickBot="1" x14ac:dyDescent="0.3">
      <c r="A290" s="510">
        <v>285</v>
      </c>
      <c r="B290" s="672">
        <v>32</v>
      </c>
      <c r="C290" s="669">
        <v>20319779</v>
      </c>
      <c r="D290" s="669" t="s">
        <v>458</v>
      </c>
      <c r="E290" s="673">
        <v>4</v>
      </c>
      <c r="F290" s="673">
        <v>1</v>
      </c>
      <c r="G290" s="673">
        <v>5</v>
      </c>
    </row>
    <row r="291" spans="1:7" ht="15.75" thickBot="1" x14ac:dyDescent="0.3">
      <c r="A291" s="510">
        <v>286</v>
      </c>
      <c r="B291" s="672">
        <v>33</v>
      </c>
      <c r="C291" s="669">
        <v>20340335</v>
      </c>
      <c r="D291" s="669" t="s">
        <v>1260</v>
      </c>
      <c r="E291" s="673">
        <v>1</v>
      </c>
      <c r="F291" s="673">
        <v>1</v>
      </c>
      <c r="G291" s="673">
        <v>2</v>
      </c>
    </row>
    <row r="292" spans="1:7" ht="15.75" thickBot="1" x14ac:dyDescent="0.3">
      <c r="A292" s="510">
        <v>287</v>
      </c>
      <c r="B292" s="672">
        <v>34</v>
      </c>
      <c r="C292" s="669">
        <v>20340329</v>
      </c>
      <c r="D292" s="669" t="s">
        <v>479</v>
      </c>
      <c r="E292" s="673">
        <v>3</v>
      </c>
      <c r="F292" s="673">
        <v>2</v>
      </c>
      <c r="G292" s="673">
        <v>5</v>
      </c>
    </row>
    <row r="293" spans="1:7" ht="15.75" thickBot="1" x14ac:dyDescent="0.3">
      <c r="A293" s="510">
        <v>288</v>
      </c>
      <c r="B293" s="672">
        <v>35</v>
      </c>
      <c r="C293" s="669">
        <v>20319286</v>
      </c>
      <c r="D293" s="669" t="s">
        <v>1069</v>
      </c>
      <c r="E293" s="673">
        <v>3</v>
      </c>
      <c r="F293" s="673">
        <v>3</v>
      </c>
      <c r="G293" s="673">
        <v>6</v>
      </c>
    </row>
    <row r="294" spans="1:7" ht="15.75" thickBot="1" x14ac:dyDescent="0.3">
      <c r="A294" s="510">
        <v>289</v>
      </c>
      <c r="B294" s="672">
        <v>36</v>
      </c>
      <c r="C294" s="669">
        <v>20319419</v>
      </c>
      <c r="D294" s="669" t="s">
        <v>478</v>
      </c>
      <c r="E294" s="673">
        <v>0</v>
      </c>
      <c r="F294" s="673">
        <v>2</v>
      </c>
      <c r="G294" s="673">
        <v>2</v>
      </c>
    </row>
    <row r="295" spans="1:7" ht="15.75" thickBot="1" x14ac:dyDescent="0.3">
      <c r="A295" s="510">
        <v>290</v>
      </c>
      <c r="B295" s="672">
        <v>37</v>
      </c>
      <c r="C295" s="669">
        <v>20319072</v>
      </c>
      <c r="D295" s="669" t="s">
        <v>471</v>
      </c>
      <c r="E295" s="673">
        <v>1</v>
      </c>
      <c r="F295" s="673">
        <v>3</v>
      </c>
      <c r="G295" s="673">
        <v>4</v>
      </c>
    </row>
    <row r="296" spans="1:7" ht="15.75" thickBot="1" x14ac:dyDescent="0.3">
      <c r="A296" s="510">
        <v>291</v>
      </c>
      <c r="B296" s="672">
        <v>38</v>
      </c>
      <c r="C296" s="669">
        <v>20319864</v>
      </c>
      <c r="D296" s="669" t="s">
        <v>455</v>
      </c>
      <c r="E296" s="673">
        <v>3</v>
      </c>
      <c r="F296" s="673">
        <v>2</v>
      </c>
      <c r="G296" s="673">
        <v>5</v>
      </c>
    </row>
    <row r="297" spans="1:7" ht="15.75" thickBot="1" x14ac:dyDescent="0.3">
      <c r="A297" s="510">
        <v>292</v>
      </c>
      <c r="B297" s="672">
        <v>39</v>
      </c>
      <c r="C297" s="669">
        <v>20319465</v>
      </c>
      <c r="D297" s="669" t="s">
        <v>481</v>
      </c>
      <c r="E297" s="673">
        <v>1</v>
      </c>
      <c r="F297" s="673">
        <v>4</v>
      </c>
      <c r="G297" s="673">
        <v>5</v>
      </c>
    </row>
    <row r="298" spans="1:7" ht="15.75" thickBot="1" x14ac:dyDescent="0.3">
      <c r="A298" s="510">
        <v>293</v>
      </c>
      <c r="B298" s="672">
        <v>1</v>
      </c>
      <c r="C298" s="669">
        <v>20319454</v>
      </c>
      <c r="D298" s="669" t="s">
        <v>507</v>
      </c>
      <c r="E298" s="673">
        <v>3</v>
      </c>
      <c r="F298" s="673">
        <v>1</v>
      </c>
      <c r="G298" s="673">
        <v>4</v>
      </c>
    </row>
    <row r="299" spans="1:7" ht="15.75" thickBot="1" x14ac:dyDescent="0.3">
      <c r="A299" s="510">
        <v>294</v>
      </c>
      <c r="B299" s="672">
        <v>2</v>
      </c>
      <c r="C299" s="669">
        <v>20319257</v>
      </c>
      <c r="D299" s="669" t="s">
        <v>496</v>
      </c>
      <c r="E299" s="673">
        <v>2</v>
      </c>
      <c r="F299" s="673">
        <v>3</v>
      </c>
      <c r="G299" s="673">
        <v>5</v>
      </c>
    </row>
    <row r="300" spans="1:7" ht="15.75" thickBot="1" x14ac:dyDescent="0.3">
      <c r="A300" s="510">
        <v>295</v>
      </c>
      <c r="B300" s="672">
        <v>3</v>
      </c>
      <c r="C300" s="669">
        <v>20319189</v>
      </c>
      <c r="D300" s="669" t="s">
        <v>492</v>
      </c>
      <c r="E300" s="673">
        <v>1</v>
      </c>
      <c r="F300" s="673">
        <v>7</v>
      </c>
      <c r="G300" s="673">
        <v>8</v>
      </c>
    </row>
    <row r="301" spans="1:7" ht="15.75" thickBot="1" x14ac:dyDescent="0.3">
      <c r="A301" s="510">
        <v>296</v>
      </c>
      <c r="B301" s="672">
        <v>4</v>
      </c>
      <c r="C301" s="669">
        <v>20319850</v>
      </c>
      <c r="D301" s="669" t="s">
        <v>485</v>
      </c>
      <c r="E301" s="673">
        <v>2</v>
      </c>
      <c r="F301" s="673">
        <v>4</v>
      </c>
      <c r="G301" s="673">
        <v>6</v>
      </c>
    </row>
    <row r="302" spans="1:7" ht="15.75" thickBot="1" x14ac:dyDescent="0.3">
      <c r="A302" s="510">
        <v>297</v>
      </c>
      <c r="B302" s="672">
        <v>5</v>
      </c>
      <c r="C302" s="669">
        <v>20319475</v>
      </c>
      <c r="D302" s="669" t="s">
        <v>503</v>
      </c>
      <c r="E302" s="673">
        <v>2</v>
      </c>
      <c r="F302" s="673">
        <v>5</v>
      </c>
      <c r="G302" s="673">
        <v>7</v>
      </c>
    </row>
    <row r="303" spans="1:7" ht="15.75" thickBot="1" x14ac:dyDescent="0.3">
      <c r="A303" s="510">
        <v>298</v>
      </c>
      <c r="B303" s="672">
        <v>6</v>
      </c>
      <c r="C303" s="669">
        <v>20319254</v>
      </c>
      <c r="D303" s="669" t="s">
        <v>497</v>
      </c>
      <c r="E303" s="673">
        <v>2</v>
      </c>
      <c r="F303" s="673">
        <v>4</v>
      </c>
      <c r="G303" s="673">
        <v>6</v>
      </c>
    </row>
    <row r="304" spans="1:7" ht="15.75" thickBot="1" x14ac:dyDescent="0.3">
      <c r="A304" s="510">
        <v>299</v>
      </c>
      <c r="B304" s="672">
        <v>7</v>
      </c>
      <c r="C304" s="669">
        <v>20319316</v>
      </c>
      <c r="D304" s="669" t="s">
        <v>512</v>
      </c>
      <c r="E304" s="673">
        <v>3</v>
      </c>
      <c r="F304" s="673">
        <v>3</v>
      </c>
      <c r="G304" s="673">
        <v>6</v>
      </c>
    </row>
    <row r="305" spans="1:7" ht="15.75" thickBot="1" x14ac:dyDescent="0.3">
      <c r="A305" s="510">
        <v>300</v>
      </c>
      <c r="B305" s="672">
        <v>8</v>
      </c>
      <c r="C305" s="669">
        <v>20319854</v>
      </c>
      <c r="D305" s="669" t="s">
        <v>484</v>
      </c>
      <c r="E305" s="673">
        <v>3</v>
      </c>
      <c r="F305" s="673">
        <v>6</v>
      </c>
      <c r="G305" s="673">
        <v>9</v>
      </c>
    </row>
    <row r="306" spans="1:7" ht="15.75" thickBot="1" x14ac:dyDescent="0.3">
      <c r="A306" s="510">
        <v>301</v>
      </c>
      <c r="B306" s="672">
        <v>9</v>
      </c>
      <c r="C306" s="669">
        <v>20319298</v>
      </c>
      <c r="D306" s="669" t="s">
        <v>1055</v>
      </c>
      <c r="E306" s="673">
        <v>14</v>
      </c>
      <c r="F306" s="673">
        <v>10</v>
      </c>
      <c r="G306" s="673">
        <v>24</v>
      </c>
    </row>
    <row r="307" spans="1:7" ht="15.75" thickBot="1" x14ac:dyDescent="0.3">
      <c r="A307" s="510">
        <v>302</v>
      </c>
      <c r="B307" s="672">
        <v>10</v>
      </c>
      <c r="C307" s="669">
        <v>20319820</v>
      </c>
      <c r="D307" s="669" t="s">
        <v>489</v>
      </c>
      <c r="E307" s="673">
        <v>3</v>
      </c>
      <c r="F307" s="673">
        <v>4</v>
      </c>
      <c r="G307" s="673">
        <v>7</v>
      </c>
    </row>
    <row r="308" spans="1:7" ht="15.75" thickBot="1" x14ac:dyDescent="0.3">
      <c r="A308" s="510">
        <v>303</v>
      </c>
      <c r="B308" s="672">
        <v>11</v>
      </c>
      <c r="C308" s="669">
        <v>20319100</v>
      </c>
      <c r="D308" s="669" t="s">
        <v>499</v>
      </c>
      <c r="E308" s="673">
        <v>5</v>
      </c>
      <c r="F308" s="673">
        <v>5</v>
      </c>
      <c r="G308" s="673">
        <v>10</v>
      </c>
    </row>
    <row r="309" spans="1:7" ht="15.75" thickBot="1" x14ac:dyDescent="0.3">
      <c r="A309" s="510">
        <v>304</v>
      </c>
      <c r="B309" s="672">
        <v>12</v>
      </c>
      <c r="C309" s="669">
        <v>20319821</v>
      </c>
      <c r="D309" s="669" t="s">
        <v>488</v>
      </c>
      <c r="E309" s="673">
        <v>4</v>
      </c>
      <c r="F309" s="673">
        <v>0</v>
      </c>
      <c r="G309" s="673">
        <v>4</v>
      </c>
    </row>
    <row r="310" spans="1:7" ht="15.75" thickBot="1" x14ac:dyDescent="0.3">
      <c r="A310" s="510">
        <v>305</v>
      </c>
      <c r="B310" s="672">
        <v>13</v>
      </c>
      <c r="C310" s="669">
        <v>20319455</v>
      </c>
      <c r="D310" s="669" t="s">
        <v>506</v>
      </c>
      <c r="E310" s="673">
        <v>2</v>
      </c>
      <c r="F310" s="673">
        <v>1</v>
      </c>
      <c r="G310" s="673">
        <v>3</v>
      </c>
    </row>
    <row r="311" spans="1:7" ht="15.75" thickBot="1" x14ac:dyDescent="0.3">
      <c r="A311" s="510">
        <v>306</v>
      </c>
      <c r="B311" s="672">
        <v>14</v>
      </c>
      <c r="C311" s="669">
        <v>20319766</v>
      </c>
      <c r="D311" s="669" t="s">
        <v>1268</v>
      </c>
      <c r="E311" s="673">
        <v>5</v>
      </c>
      <c r="F311" s="673">
        <v>6</v>
      </c>
      <c r="G311" s="673">
        <v>11</v>
      </c>
    </row>
    <row r="312" spans="1:7" ht="15.75" thickBot="1" x14ac:dyDescent="0.3">
      <c r="A312" s="510">
        <v>307</v>
      </c>
      <c r="B312" s="672">
        <v>15</v>
      </c>
      <c r="C312" s="669">
        <v>20319464</v>
      </c>
      <c r="D312" s="669" t="s">
        <v>509</v>
      </c>
      <c r="E312" s="673">
        <v>1</v>
      </c>
      <c r="F312" s="673">
        <v>3</v>
      </c>
      <c r="G312" s="673">
        <v>4</v>
      </c>
    </row>
    <row r="313" spans="1:7" ht="15.75" thickBot="1" x14ac:dyDescent="0.3">
      <c r="A313" s="510">
        <v>308</v>
      </c>
      <c r="B313" s="672">
        <v>16</v>
      </c>
      <c r="C313" s="669">
        <v>20319448</v>
      </c>
      <c r="D313" s="669" t="s">
        <v>510</v>
      </c>
      <c r="E313" s="673">
        <v>1</v>
      </c>
      <c r="F313" s="673">
        <v>4</v>
      </c>
      <c r="G313" s="673">
        <v>5</v>
      </c>
    </row>
    <row r="314" spans="1:7" ht="15.75" thickBot="1" x14ac:dyDescent="0.3">
      <c r="A314" s="510">
        <v>309</v>
      </c>
      <c r="B314" s="672">
        <v>17</v>
      </c>
      <c r="C314" s="669">
        <v>20319349</v>
      </c>
      <c r="D314" s="669" t="s">
        <v>1267</v>
      </c>
      <c r="E314" s="673">
        <v>8</v>
      </c>
      <c r="F314" s="673">
        <v>13</v>
      </c>
      <c r="G314" s="673">
        <v>21</v>
      </c>
    </row>
    <row r="315" spans="1:7" ht="15.75" thickBot="1" x14ac:dyDescent="0.3">
      <c r="A315" s="510">
        <v>310</v>
      </c>
      <c r="B315" s="672">
        <v>18</v>
      </c>
      <c r="C315" s="669">
        <v>20319453</v>
      </c>
      <c r="D315" s="669" t="s">
        <v>508</v>
      </c>
      <c r="E315" s="673">
        <v>1</v>
      </c>
      <c r="F315" s="673">
        <v>4</v>
      </c>
      <c r="G315" s="673">
        <v>5</v>
      </c>
    </row>
    <row r="316" spans="1:7" ht="15.75" thickBot="1" x14ac:dyDescent="0.3">
      <c r="A316" s="510">
        <v>311</v>
      </c>
      <c r="B316" s="672">
        <v>19</v>
      </c>
      <c r="C316" s="669">
        <v>20319258</v>
      </c>
      <c r="D316" s="669" t="s">
        <v>495</v>
      </c>
      <c r="E316" s="673">
        <v>3</v>
      </c>
      <c r="F316" s="673">
        <v>2</v>
      </c>
      <c r="G316" s="673">
        <v>5</v>
      </c>
    </row>
    <row r="317" spans="1:7" ht="15.75" thickBot="1" x14ac:dyDescent="0.3">
      <c r="A317" s="510">
        <v>312</v>
      </c>
      <c r="B317" s="672">
        <v>20</v>
      </c>
      <c r="C317" s="669">
        <v>20319495</v>
      </c>
      <c r="D317" s="669" t="s">
        <v>1264</v>
      </c>
      <c r="E317" s="673">
        <v>4</v>
      </c>
      <c r="F317" s="673">
        <v>3</v>
      </c>
      <c r="G317" s="673">
        <v>7</v>
      </c>
    </row>
    <row r="318" spans="1:7" ht="15.75" thickBot="1" x14ac:dyDescent="0.3">
      <c r="A318" s="510">
        <v>313</v>
      </c>
      <c r="B318" s="672">
        <v>21</v>
      </c>
      <c r="C318" s="669">
        <v>20319060</v>
      </c>
      <c r="D318" s="669" t="s">
        <v>501</v>
      </c>
      <c r="E318" s="673">
        <v>2</v>
      </c>
      <c r="F318" s="673">
        <v>3</v>
      </c>
      <c r="G318" s="673">
        <v>5</v>
      </c>
    </row>
    <row r="319" spans="1:7" ht="15.75" thickBot="1" x14ac:dyDescent="0.3">
      <c r="A319" s="510">
        <v>314</v>
      </c>
      <c r="B319" s="672">
        <v>22</v>
      </c>
      <c r="C319" s="669">
        <v>20319808</v>
      </c>
      <c r="D319" s="669" t="s">
        <v>491</v>
      </c>
      <c r="E319" s="673">
        <v>1</v>
      </c>
      <c r="F319" s="673">
        <v>10</v>
      </c>
      <c r="G319" s="673">
        <v>11</v>
      </c>
    </row>
    <row r="320" spans="1:7" ht="15.75" thickBot="1" x14ac:dyDescent="0.3">
      <c r="A320" s="510">
        <v>315</v>
      </c>
      <c r="B320" s="672">
        <v>23</v>
      </c>
      <c r="C320" s="669">
        <v>20319187</v>
      </c>
      <c r="D320" s="669" t="s">
        <v>493</v>
      </c>
      <c r="E320" s="673">
        <v>2</v>
      </c>
      <c r="F320" s="673">
        <v>2</v>
      </c>
      <c r="G320" s="673">
        <v>4</v>
      </c>
    </row>
    <row r="321" spans="1:7" ht="15.75" thickBot="1" x14ac:dyDescent="0.3">
      <c r="A321" s="510">
        <v>316</v>
      </c>
      <c r="B321" s="672">
        <v>24</v>
      </c>
      <c r="C321" s="669">
        <v>20340306</v>
      </c>
      <c r="D321" s="669" t="s">
        <v>511</v>
      </c>
      <c r="E321" s="673">
        <v>2</v>
      </c>
      <c r="F321" s="673">
        <v>6</v>
      </c>
      <c r="G321" s="673">
        <v>8</v>
      </c>
    </row>
    <row r="322" spans="1:7" ht="15.75" thickBot="1" x14ac:dyDescent="0.3">
      <c r="A322" s="510">
        <v>317</v>
      </c>
      <c r="B322" s="672">
        <v>25</v>
      </c>
      <c r="C322" s="669">
        <v>20319347</v>
      </c>
      <c r="D322" s="669" t="s">
        <v>1263</v>
      </c>
      <c r="E322" s="673">
        <v>8</v>
      </c>
      <c r="F322" s="673">
        <v>8</v>
      </c>
      <c r="G322" s="673">
        <v>16</v>
      </c>
    </row>
    <row r="323" spans="1:7" ht="15.75" thickBot="1" x14ac:dyDescent="0.3">
      <c r="A323" s="510">
        <v>318</v>
      </c>
      <c r="B323" s="672">
        <v>26</v>
      </c>
      <c r="C323" s="669">
        <v>20319458</v>
      </c>
      <c r="D323" s="669" t="s">
        <v>505</v>
      </c>
      <c r="E323" s="673">
        <v>0</v>
      </c>
      <c r="F323" s="673">
        <v>5</v>
      </c>
      <c r="G323" s="673">
        <v>5</v>
      </c>
    </row>
    <row r="324" spans="1:7" ht="15.75" thickBot="1" x14ac:dyDescent="0.3">
      <c r="A324" s="510">
        <v>319</v>
      </c>
      <c r="B324" s="672">
        <v>27</v>
      </c>
      <c r="C324" s="669">
        <v>20319763</v>
      </c>
      <c r="D324" s="669" t="s">
        <v>1265</v>
      </c>
      <c r="E324" s="673">
        <v>5</v>
      </c>
      <c r="F324" s="673">
        <v>6</v>
      </c>
      <c r="G324" s="673">
        <v>11</v>
      </c>
    </row>
    <row r="325" spans="1:7" ht="15.75" thickBot="1" x14ac:dyDescent="0.3">
      <c r="A325" s="510">
        <v>320</v>
      </c>
      <c r="B325" s="672">
        <v>28</v>
      </c>
      <c r="C325" s="669">
        <v>20319099</v>
      </c>
      <c r="D325" s="669" t="s">
        <v>500</v>
      </c>
      <c r="E325" s="673">
        <v>2</v>
      </c>
      <c r="F325" s="673">
        <v>6</v>
      </c>
      <c r="G325" s="673">
        <v>8</v>
      </c>
    </row>
    <row r="326" spans="1:7" ht="15.75" thickBot="1" x14ac:dyDescent="0.3">
      <c r="A326" s="510">
        <v>321</v>
      </c>
      <c r="B326" s="672">
        <v>29</v>
      </c>
      <c r="C326" s="669">
        <v>20319186</v>
      </c>
      <c r="D326" s="669" t="s">
        <v>1266</v>
      </c>
      <c r="E326" s="673">
        <v>2</v>
      </c>
      <c r="F326" s="673">
        <v>5</v>
      </c>
      <c r="G326" s="673">
        <v>7</v>
      </c>
    </row>
    <row r="327" spans="1:7" ht="15.75" thickBot="1" x14ac:dyDescent="0.3">
      <c r="A327" s="510">
        <v>322</v>
      </c>
      <c r="B327" s="672">
        <v>30</v>
      </c>
      <c r="C327" s="669">
        <v>20340342</v>
      </c>
      <c r="D327" s="669" t="s">
        <v>1106</v>
      </c>
      <c r="E327" s="673">
        <v>2</v>
      </c>
      <c r="F327" s="673">
        <v>4</v>
      </c>
      <c r="G327" s="673">
        <v>6</v>
      </c>
    </row>
    <row r="328" spans="1:7" ht="15.75" thickBot="1" x14ac:dyDescent="0.3">
      <c r="A328" s="510">
        <v>323</v>
      </c>
      <c r="B328" s="672">
        <v>31</v>
      </c>
      <c r="C328" s="669">
        <v>20319101</v>
      </c>
      <c r="D328" s="669" t="s">
        <v>498</v>
      </c>
      <c r="E328" s="673">
        <v>3</v>
      </c>
      <c r="F328" s="673">
        <v>1</v>
      </c>
      <c r="G328" s="673">
        <v>4</v>
      </c>
    </row>
    <row r="329" spans="1:7" ht="15.75" thickBot="1" x14ac:dyDescent="0.3">
      <c r="A329" s="510">
        <v>324</v>
      </c>
      <c r="B329" s="672">
        <v>32</v>
      </c>
      <c r="C329" s="669">
        <v>20319459</v>
      </c>
      <c r="D329" s="669" t="s">
        <v>504</v>
      </c>
      <c r="E329" s="673">
        <v>1</v>
      </c>
      <c r="F329" s="673">
        <v>1</v>
      </c>
      <c r="G329" s="673">
        <v>2</v>
      </c>
    </row>
    <row r="330" spans="1:7" ht="15.75" thickBot="1" x14ac:dyDescent="0.3">
      <c r="A330" s="510">
        <v>325</v>
      </c>
      <c r="B330" s="672">
        <v>33</v>
      </c>
      <c r="C330" s="669">
        <v>20319809</v>
      </c>
      <c r="D330" s="669" t="s">
        <v>490</v>
      </c>
      <c r="E330" s="673">
        <v>1</v>
      </c>
      <c r="F330" s="673">
        <v>5</v>
      </c>
      <c r="G330" s="673">
        <v>6</v>
      </c>
    </row>
    <row r="331" spans="1:7" ht="15.75" thickBot="1" x14ac:dyDescent="0.3">
      <c r="A331" s="510">
        <v>326</v>
      </c>
      <c r="B331" s="672">
        <v>1</v>
      </c>
      <c r="C331" s="669">
        <v>20319147</v>
      </c>
      <c r="D331" s="669" t="s">
        <v>526</v>
      </c>
      <c r="E331" s="673">
        <v>2</v>
      </c>
      <c r="F331" s="673">
        <v>3</v>
      </c>
      <c r="G331" s="673">
        <v>5</v>
      </c>
    </row>
    <row r="332" spans="1:7" ht="15.75" thickBot="1" x14ac:dyDescent="0.3">
      <c r="A332" s="510">
        <v>327</v>
      </c>
      <c r="B332" s="672">
        <v>2</v>
      </c>
      <c r="C332" s="669">
        <v>20319219</v>
      </c>
      <c r="D332" s="669" t="s">
        <v>520</v>
      </c>
      <c r="E332" s="673">
        <v>3</v>
      </c>
      <c r="F332" s="673">
        <v>4</v>
      </c>
      <c r="G332" s="673">
        <v>7</v>
      </c>
    </row>
    <row r="333" spans="1:7" ht="15.75" thickBot="1" x14ac:dyDescent="0.3">
      <c r="A333" s="510">
        <v>328</v>
      </c>
      <c r="B333" s="672">
        <v>3</v>
      </c>
      <c r="C333" s="669">
        <v>69964197</v>
      </c>
      <c r="D333" s="669" t="s">
        <v>1109</v>
      </c>
      <c r="E333" s="673">
        <v>0</v>
      </c>
      <c r="F333" s="673">
        <v>0</v>
      </c>
      <c r="G333" s="673">
        <v>0</v>
      </c>
    </row>
    <row r="334" spans="1:7" ht="15.75" thickBot="1" x14ac:dyDescent="0.3">
      <c r="A334" s="510">
        <v>329</v>
      </c>
      <c r="B334" s="672">
        <v>4</v>
      </c>
      <c r="C334" s="669">
        <v>20319310</v>
      </c>
      <c r="D334" s="669" t="s">
        <v>540</v>
      </c>
      <c r="E334" s="673">
        <v>7</v>
      </c>
      <c r="F334" s="673">
        <v>4</v>
      </c>
      <c r="G334" s="673">
        <v>11</v>
      </c>
    </row>
    <row r="335" spans="1:7" ht="15.75" thickBot="1" x14ac:dyDescent="0.3">
      <c r="A335" s="510">
        <v>330</v>
      </c>
      <c r="B335" s="672">
        <v>5</v>
      </c>
      <c r="C335" s="669">
        <v>20319344</v>
      </c>
      <c r="D335" s="669" t="s">
        <v>1270</v>
      </c>
      <c r="E335" s="673">
        <v>15</v>
      </c>
      <c r="F335" s="673">
        <v>21</v>
      </c>
      <c r="G335" s="673">
        <v>36</v>
      </c>
    </row>
    <row r="336" spans="1:7" ht="15.75" thickBot="1" x14ac:dyDescent="0.3">
      <c r="A336" s="510">
        <v>331</v>
      </c>
      <c r="B336" s="672">
        <v>6</v>
      </c>
      <c r="C336" s="669">
        <v>20319835</v>
      </c>
      <c r="D336" s="669" t="s">
        <v>517</v>
      </c>
      <c r="E336" s="673">
        <v>5</v>
      </c>
      <c r="F336" s="673">
        <v>1</v>
      </c>
      <c r="G336" s="673">
        <v>6</v>
      </c>
    </row>
    <row r="337" spans="1:7" ht="15.75" thickBot="1" x14ac:dyDescent="0.3">
      <c r="A337" s="510">
        <v>332</v>
      </c>
      <c r="B337" s="672">
        <v>7</v>
      </c>
      <c r="C337" s="669">
        <v>20319504</v>
      </c>
      <c r="D337" s="669" t="s">
        <v>519</v>
      </c>
      <c r="E337" s="673">
        <v>2</v>
      </c>
      <c r="F337" s="673">
        <v>9</v>
      </c>
      <c r="G337" s="673">
        <v>11</v>
      </c>
    </row>
    <row r="338" spans="1:7" ht="15.75" thickBot="1" x14ac:dyDescent="0.3">
      <c r="A338" s="510">
        <v>333</v>
      </c>
      <c r="B338" s="672">
        <v>8</v>
      </c>
      <c r="C338" s="669">
        <v>20319272</v>
      </c>
      <c r="D338" s="669" t="s">
        <v>522</v>
      </c>
      <c r="E338" s="673">
        <v>4</v>
      </c>
      <c r="F338" s="673">
        <v>7</v>
      </c>
      <c r="G338" s="673">
        <v>11</v>
      </c>
    </row>
    <row r="339" spans="1:7" ht="15.75" thickBot="1" x14ac:dyDescent="0.3">
      <c r="A339" s="510">
        <v>334</v>
      </c>
      <c r="B339" s="672">
        <v>9</v>
      </c>
      <c r="C339" s="669">
        <v>20319404</v>
      </c>
      <c r="D339" s="669" t="s">
        <v>534</v>
      </c>
      <c r="E339" s="673">
        <v>2</v>
      </c>
      <c r="F339" s="673">
        <v>1</v>
      </c>
      <c r="G339" s="673">
        <v>3</v>
      </c>
    </row>
    <row r="340" spans="1:7" ht="15.75" thickBot="1" x14ac:dyDescent="0.3">
      <c r="A340" s="510">
        <v>335</v>
      </c>
      <c r="B340" s="672">
        <v>10</v>
      </c>
      <c r="C340" s="669">
        <v>20341210</v>
      </c>
      <c r="D340" s="669" t="s">
        <v>1271</v>
      </c>
      <c r="E340" s="673">
        <v>0</v>
      </c>
      <c r="F340" s="673">
        <v>0</v>
      </c>
      <c r="G340" s="673">
        <v>0</v>
      </c>
    </row>
    <row r="341" spans="1:7" ht="15.75" thickBot="1" x14ac:dyDescent="0.3">
      <c r="A341" s="510">
        <v>336</v>
      </c>
      <c r="B341" s="672">
        <v>11</v>
      </c>
      <c r="C341" s="669">
        <v>20319202</v>
      </c>
      <c r="D341" s="669" t="s">
        <v>521</v>
      </c>
      <c r="E341" s="673">
        <v>3</v>
      </c>
      <c r="F341" s="673">
        <v>2</v>
      </c>
      <c r="G341" s="673">
        <v>5</v>
      </c>
    </row>
    <row r="342" spans="1:7" ht="15.75" thickBot="1" x14ac:dyDescent="0.3">
      <c r="A342" s="510">
        <v>337</v>
      </c>
      <c r="B342" s="672">
        <v>12</v>
      </c>
      <c r="C342" s="669">
        <v>20319922</v>
      </c>
      <c r="D342" s="669" t="s">
        <v>514</v>
      </c>
      <c r="E342" s="673">
        <v>2</v>
      </c>
      <c r="F342" s="673">
        <v>4</v>
      </c>
      <c r="G342" s="673">
        <v>6</v>
      </c>
    </row>
    <row r="343" spans="1:7" ht="15.75" thickBot="1" x14ac:dyDescent="0.3">
      <c r="A343" s="510">
        <v>338</v>
      </c>
      <c r="B343" s="672">
        <v>13</v>
      </c>
      <c r="C343" s="669">
        <v>20340320</v>
      </c>
      <c r="D343" s="669" t="s">
        <v>528</v>
      </c>
      <c r="E343" s="673">
        <v>5</v>
      </c>
      <c r="F343" s="673">
        <v>3</v>
      </c>
      <c r="G343" s="673">
        <v>8</v>
      </c>
    </row>
    <row r="344" spans="1:7" ht="15.75" thickBot="1" x14ac:dyDescent="0.3">
      <c r="A344" s="510">
        <v>339</v>
      </c>
      <c r="B344" s="672">
        <v>14</v>
      </c>
      <c r="C344" s="669">
        <v>20319229</v>
      </c>
      <c r="D344" s="669" t="s">
        <v>524</v>
      </c>
      <c r="E344" s="673">
        <v>2</v>
      </c>
      <c r="F344" s="673">
        <v>3</v>
      </c>
      <c r="G344" s="673">
        <v>5</v>
      </c>
    </row>
    <row r="345" spans="1:7" ht="15.75" thickBot="1" x14ac:dyDescent="0.3">
      <c r="A345" s="510">
        <v>340</v>
      </c>
      <c r="B345" s="672">
        <v>15</v>
      </c>
      <c r="C345" s="669">
        <v>20319921</v>
      </c>
      <c r="D345" s="669" t="s">
        <v>515</v>
      </c>
      <c r="E345" s="673">
        <v>1</v>
      </c>
      <c r="F345" s="673">
        <v>4</v>
      </c>
      <c r="G345" s="673">
        <v>5</v>
      </c>
    </row>
    <row r="346" spans="1:7" ht="15.75" thickBot="1" x14ac:dyDescent="0.3">
      <c r="A346" s="510">
        <v>341</v>
      </c>
      <c r="B346" s="672">
        <v>16</v>
      </c>
      <c r="C346" s="669">
        <v>20319295</v>
      </c>
      <c r="D346" s="669" t="s">
        <v>1108</v>
      </c>
      <c r="E346" s="673">
        <v>4</v>
      </c>
      <c r="F346" s="673">
        <v>9</v>
      </c>
      <c r="G346" s="673">
        <v>13</v>
      </c>
    </row>
    <row r="347" spans="1:7" ht="15.75" thickBot="1" x14ac:dyDescent="0.3">
      <c r="A347" s="510">
        <v>342</v>
      </c>
      <c r="B347" s="672">
        <v>17</v>
      </c>
      <c r="C347" s="669">
        <v>69830117</v>
      </c>
      <c r="D347" s="669" t="s">
        <v>1273</v>
      </c>
      <c r="E347" s="673">
        <v>3</v>
      </c>
      <c r="F347" s="673">
        <v>2</v>
      </c>
      <c r="G347" s="673">
        <v>5</v>
      </c>
    </row>
    <row r="348" spans="1:7" ht="15.75" thickBot="1" x14ac:dyDescent="0.3">
      <c r="A348" s="510">
        <v>343</v>
      </c>
      <c r="B348" s="672">
        <v>18</v>
      </c>
      <c r="C348" s="669">
        <v>20319386</v>
      </c>
      <c r="D348" s="669" t="s">
        <v>1276</v>
      </c>
      <c r="E348" s="673">
        <v>2</v>
      </c>
      <c r="F348" s="673">
        <v>0</v>
      </c>
      <c r="G348" s="673">
        <v>2</v>
      </c>
    </row>
    <row r="349" spans="1:7" ht="15.75" thickBot="1" x14ac:dyDescent="0.3">
      <c r="A349" s="510">
        <v>344</v>
      </c>
      <c r="B349" s="672">
        <v>19</v>
      </c>
      <c r="C349" s="669">
        <v>20319327</v>
      </c>
      <c r="D349" s="669" t="s">
        <v>1070</v>
      </c>
      <c r="E349" s="673">
        <v>1</v>
      </c>
      <c r="F349" s="673">
        <v>0</v>
      </c>
      <c r="G349" s="673">
        <v>1</v>
      </c>
    </row>
    <row r="350" spans="1:7" ht="15.75" thickBot="1" x14ac:dyDescent="0.3">
      <c r="A350" s="510">
        <v>345</v>
      </c>
      <c r="B350" s="672">
        <v>20</v>
      </c>
      <c r="C350" s="669">
        <v>20319416</v>
      </c>
      <c r="D350" s="669" t="s">
        <v>536</v>
      </c>
      <c r="E350" s="673">
        <v>5</v>
      </c>
      <c r="F350" s="673">
        <v>6</v>
      </c>
      <c r="G350" s="673">
        <v>11</v>
      </c>
    </row>
    <row r="351" spans="1:7" ht="15.75" thickBot="1" x14ac:dyDescent="0.3">
      <c r="A351" s="510">
        <v>346</v>
      </c>
      <c r="B351" s="672">
        <v>21</v>
      </c>
      <c r="C351" s="669">
        <v>20319392</v>
      </c>
      <c r="D351" s="669" t="s">
        <v>532</v>
      </c>
      <c r="E351" s="673">
        <v>3</v>
      </c>
      <c r="F351" s="673">
        <v>3</v>
      </c>
      <c r="G351" s="673">
        <v>6</v>
      </c>
    </row>
    <row r="352" spans="1:7" ht="15.75" thickBot="1" x14ac:dyDescent="0.3">
      <c r="A352" s="510">
        <v>347</v>
      </c>
      <c r="B352" s="672">
        <v>22</v>
      </c>
      <c r="C352" s="669">
        <v>20319485</v>
      </c>
      <c r="D352" s="669" t="s">
        <v>538</v>
      </c>
      <c r="E352" s="673">
        <v>2</v>
      </c>
      <c r="F352" s="673">
        <v>5</v>
      </c>
      <c r="G352" s="673">
        <v>7</v>
      </c>
    </row>
    <row r="353" spans="1:7" ht="15.75" thickBot="1" x14ac:dyDescent="0.3">
      <c r="A353" s="510">
        <v>348</v>
      </c>
      <c r="B353" s="672">
        <v>23</v>
      </c>
      <c r="C353" s="669">
        <v>20340314</v>
      </c>
      <c r="D353" s="669" t="s">
        <v>523</v>
      </c>
      <c r="E353" s="673">
        <v>2</v>
      </c>
      <c r="F353" s="673">
        <v>2</v>
      </c>
      <c r="G353" s="673">
        <v>4</v>
      </c>
    </row>
    <row r="354" spans="1:7" ht="15.75" thickBot="1" x14ac:dyDescent="0.3">
      <c r="A354" s="510">
        <v>349</v>
      </c>
      <c r="B354" s="672">
        <v>24</v>
      </c>
      <c r="C354" s="669">
        <v>20319228</v>
      </c>
      <c r="D354" s="669" t="s">
        <v>525</v>
      </c>
      <c r="E354" s="673">
        <v>2</v>
      </c>
      <c r="F354" s="673">
        <v>3</v>
      </c>
      <c r="G354" s="673">
        <v>5</v>
      </c>
    </row>
    <row r="355" spans="1:7" ht="15.75" thickBot="1" x14ac:dyDescent="0.3">
      <c r="A355" s="510">
        <v>350</v>
      </c>
      <c r="B355" s="672">
        <v>25</v>
      </c>
      <c r="C355" s="669">
        <v>20319149</v>
      </c>
      <c r="D355" s="669" t="s">
        <v>527</v>
      </c>
      <c r="E355" s="673">
        <v>2</v>
      </c>
      <c r="F355" s="673">
        <v>4</v>
      </c>
      <c r="G355" s="673">
        <v>6</v>
      </c>
    </row>
    <row r="356" spans="1:7" ht="15.75" thickBot="1" x14ac:dyDescent="0.3">
      <c r="A356" s="510">
        <v>351</v>
      </c>
      <c r="B356" s="672">
        <v>26</v>
      </c>
      <c r="C356" s="669">
        <v>20319304</v>
      </c>
      <c r="D356" s="669" t="s">
        <v>1071</v>
      </c>
      <c r="E356" s="673">
        <v>0</v>
      </c>
      <c r="F356" s="673">
        <v>1</v>
      </c>
      <c r="G356" s="673">
        <v>1</v>
      </c>
    </row>
    <row r="357" spans="1:7" ht="15.75" thickBot="1" x14ac:dyDescent="0.3">
      <c r="A357" s="510">
        <v>352</v>
      </c>
      <c r="B357" s="672">
        <v>27</v>
      </c>
      <c r="C357" s="669">
        <v>20319370</v>
      </c>
      <c r="D357" s="669" t="s">
        <v>1275</v>
      </c>
      <c r="E357" s="673">
        <v>4</v>
      </c>
      <c r="F357" s="673">
        <v>5</v>
      </c>
      <c r="G357" s="673">
        <v>9</v>
      </c>
    </row>
    <row r="358" spans="1:7" ht="15.75" thickBot="1" x14ac:dyDescent="0.3">
      <c r="A358" s="510">
        <v>353</v>
      </c>
      <c r="B358" s="672">
        <v>28</v>
      </c>
      <c r="C358" s="669">
        <v>20319158</v>
      </c>
      <c r="D358" s="669" t="s">
        <v>531</v>
      </c>
      <c r="E358" s="673">
        <v>2</v>
      </c>
      <c r="F358" s="673">
        <v>1</v>
      </c>
      <c r="G358" s="673">
        <v>3</v>
      </c>
    </row>
    <row r="359" spans="1:7" ht="15.75" thickBot="1" x14ac:dyDescent="0.3">
      <c r="A359" s="510">
        <v>354</v>
      </c>
      <c r="B359" s="672">
        <v>29</v>
      </c>
      <c r="C359" s="669">
        <v>20339142</v>
      </c>
      <c r="D359" s="669" t="s">
        <v>1272</v>
      </c>
      <c r="E359" s="673">
        <v>2</v>
      </c>
      <c r="F359" s="673">
        <v>1</v>
      </c>
      <c r="G359" s="673">
        <v>3</v>
      </c>
    </row>
    <row r="360" spans="1:7" ht="15.75" thickBot="1" x14ac:dyDescent="0.3">
      <c r="A360" s="510">
        <v>355</v>
      </c>
      <c r="B360" s="672">
        <v>30</v>
      </c>
      <c r="C360" s="669">
        <v>20319834</v>
      </c>
      <c r="D360" s="669" t="s">
        <v>518</v>
      </c>
      <c r="E360" s="673">
        <v>6</v>
      </c>
      <c r="F360" s="673">
        <v>0</v>
      </c>
      <c r="G360" s="673">
        <v>6</v>
      </c>
    </row>
    <row r="361" spans="1:7" ht="15.75" thickBot="1" x14ac:dyDescent="0.3">
      <c r="A361" s="510">
        <v>356</v>
      </c>
      <c r="B361" s="672">
        <v>31</v>
      </c>
      <c r="C361" s="669">
        <v>20319487</v>
      </c>
      <c r="D361" s="669" t="s">
        <v>537</v>
      </c>
      <c r="E361" s="673">
        <v>1</v>
      </c>
      <c r="F361" s="673">
        <v>2</v>
      </c>
      <c r="G361" s="673">
        <v>3</v>
      </c>
    </row>
    <row r="362" spans="1:7" ht="15.75" thickBot="1" x14ac:dyDescent="0.3">
      <c r="A362" s="510">
        <v>357</v>
      </c>
      <c r="B362" s="672">
        <v>32</v>
      </c>
      <c r="C362" s="669">
        <v>20319482</v>
      </c>
      <c r="D362" s="669" t="s">
        <v>539</v>
      </c>
      <c r="E362" s="673">
        <v>2</v>
      </c>
      <c r="F362" s="673">
        <v>5</v>
      </c>
      <c r="G362" s="673">
        <v>7</v>
      </c>
    </row>
    <row r="363" spans="1:7" ht="15.75" thickBot="1" x14ac:dyDescent="0.3">
      <c r="A363" s="510">
        <v>358</v>
      </c>
      <c r="B363" s="672">
        <v>33</v>
      </c>
      <c r="C363" s="669">
        <v>60725432</v>
      </c>
      <c r="D363" s="669" t="s">
        <v>1085</v>
      </c>
      <c r="E363" s="673">
        <v>10</v>
      </c>
      <c r="F363" s="673">
        <v>7</v>
      </c>
      <c r="G363" s="673">
        <v>17</v>
      </c>
    </row>
    <row r="364" spans="1:7" ht="15.75" thickBot="1" x14ac:dyDescent="0.3">
      <c r="A364" s="510">
        <v>359</v>
      </c>
      <c r="B364" s="672">
        <v>34</v>
      </c>
      <c r="C364" s="669">
        <v>20319403</v>
      </c>
      <c r="D364" s="669" t="s">
        <v>533</v>
      </c>
      <c r="E364" s="673">
        <v>1</v>
      </c>
      <c r="F364" s="673">
        <v>5</v>
      </c>
      <c r="G364" s="673">
        <v>6</v>
      </c>
    </row>
    <row r="365" spans="1:7" ht="15.75" thickBot="1" x14ac:dyDescent="0.3">
      <c r="A365" s="510">
        <v>360</v>
      </c>
      <c r="B365" s="672">
        <v>35</v>
      </c>
      <c r="C365" s="669">
        <v>20319405</v>
      </c>
      <c r="D365" s="669" t="s">
        <v>535</v>
      </c>
      <c r="E365" s="673">
        <v>4</v>
      </c>
      <c r="F365" s="673">
        <v>3</v>
      </c>
      <c r="G365" s="673">
        <v>7</v>
      </c>
    </row>
    <row r="366" spans="1:7" ht="15.75" thickBot="1" x14ac:dyDescent="0.3">
      <c r="A366" s="510">
        <v>361</v>
      </c>
      <c r="B366" s="672">
        <v>36</v>
      </c>
      <c r="C366" s="669">
        <v>20319162</v>
      </c>
      <c r="D366" s="669" t="s">
        <v>474</v>
      </c>
      <c r="E366" s="673">
        <v>4</v>
      </c>
      <c r="F366" s="673">
        <v>5</v>
      </c>
      <c r="G366" s="673">
        <v>9</v>
      </c>
    </row>
    <row r="367" spans="1:7" ht="15.75" thickBot="1" x14ac:dyDescent="0.3">
      <c r="A367" s="510">
        <v>362</v>
      </c>
      <c r="B367" s="672">
        <v>37</v>
      </c>
      <c r="C367" s="669">
        <v>20319361</v>
      </c>
      <c r="D367" s="669" t="s">
        <v>1274</v>
      </c>
      <c r="E367" s="673">
        <v>14</v>
      </c>
      <c r="F367" s="673">
        <v>11</v>
      </c>
      <c r="G367" s="673">
        <v>25</v>
      </c>
    </row>
    <row r="368" spans="1:7" ht="15.75" thickBot="1" x14ac:dyDescent="0.3">
      <c r="A368" s="510">
        <v>363</v>
      </c>
      <c r="B368" s="672">
        <v>38</v>
      </c>
      <c r="C368" s="669">
        <v>20319903</v>
      </c>
      <c r="D368" s="669" t="s">
        <v>513</v>
      </c>
      <c r="E368" s="673">
        <v>5</v>
      </c>
      <c r="F368" s="673">
        <v>6</v>
      </c>
      <c r="G368" s="673">
        <v>11</v>
      </c>
    </row>
    <row r="369" spans="1:7" ht="15.75" thickBot="1" x14ac:dyDescent="0.3">
      <c r="A369" s="510">
        <v>364</v>
      </c>
      <c r="B369" s="672">
        <v>39</v>
      </c>
      <c r="C369" s="669">
        <v>20340673</v>
      </c>
      <c r="D369" s="669" t="s">
        <v>743</v>
      </c>
      <c r="E369" s="673">
        <v>0</v>
      </c>
      <c r="F369" s="673">
        <v>1</v>
      </c>
      <c r="G369" s="673">
        <v>1</v>
      </c>
    </row>
    <row r="370" spans="1:7" ht="15.75" thickBot="1" x14ac:dyDescent="0.3">
      <c r="A370" s="510">
        <v>365</v>
      </c>
      <c r="B370" s="672">
        <v>40</v>
      </c>
      <c r="C370" s="669">
        <v>20350979</v>
      </c>
      <c r="D370" s="669" t="s">
        <v>1269</v>
      </c>
      <c r="E370" s="673">
        <v>11</v>
      </c>
      <c r="F370" s="673">
        <v>6</v>
      </c>
      <c r="G370" s="673">
        <v>17</v>
      </c>
    </row>
    <row r="371" spans="1:7" ht="15.75" thickBot="1" x14ac:dyDescent="0.3">
      <c r="A371" s="510">
        <v>366</v>
      </c>
      <c r="B371" s="672">
        <v>41</v>
      </c>
      <c r="C371" s="669">
        <v>20319836</v>
      </c>
      <c r="D371" s="669" t="s">
        <v>516</v>
      </c>
      <c r="E371" s="673">
        <v>3</v>
      </c>
      <c r="F371" s="673">
        <v>3</v>
      </c>
      <c r="G371" s="673">
        <v>6</v>
      </c>
    </row>
    <row r="372" spans="1:7" ht="15.75" thickBot="1" x14ac:dyDescent="0.3">
      <c r="A372" s="510">
        <v>367</v>
      </c>
      <c r="B372" s="672">
        <v>42</v>
      </c>
      <c r="C372" s="669">
        <v>20319159</v>
      </c>
      <c r="D372" s="669" t="s">
        <v>530</v>
      </c>
      <c r="E372" s="673">
        <v>2</v>
      </c>
      <c r="F372" s="673">
        <v>1</v>
      </c>
      <c r="G372" s="673">
        <v>3</v>
      </c>
    </row>
    <row r="373" spans="1:7" ht="15.75" thickBot="1" x14ac:dyDescent="0.3">
      <c r="A373" s="510">
        <v>368</v>
      </c>
      <c r="B373" s="672">
        <v>1</v>
      </c>
      <c r="C373" s="669">
        <v>20319479</v>
      </c>
      <c r="D373" s="669" t="s">
        <v>565</v>
      </c>
      <c r="E373" s="673">
        <v>2</v>
      </c>
      <c r="F373" s="673">
        <v>3</v>
      </c>
      <c r="G373" s="673">
        <v>5</v>
      </c>
    </row>
    <row r="374" spans="1:7" ht="15.75" thickBot="1" x14ac:dyDescent="0.3">
      <c r="A374" s="510">
        <v>369</v>
      </c>
      <c r="B374" s="672">
        <v>2</v>
      </c>
      <c r="C374" s="669">
        <v>20319067</v>
      </c>
      <c r="D374" s="669" t="s">
        <v>558</v>
      </c>
      <c r="E374" s="673">
        <v>1</v>
      </c>
      <c r="F374" s="673">
        <v>1</v>
      </c>
      <c r="G374" s="673">
        <v>2</v>
      </c>
    </row>
    <row r="375" spans="1:7" ht="15.75" thickBot="1" x14ac:dyDescent="0.3">
      <c r="A375" s="510">
        <v>370</v>
      </c>
      <c r="B375" s="672">
        <v>3</v>
      </c>
      <c r="C375" s="669">
        <v>20319244</v>
      </c>
      <c r="D375" s="669" t="s">
        <v>555</v>
      </c>
      <c r="E375" s="673">
        <v>2</v>
      </c>
      <c r="F375" s="673">
        <v>2</v>
      </c>
      <c r="G375" s="673">
        <v>4</v>
      </c>
    </row>
    <row r="376" spans="1:7" ht="15.75" thickBot="1" x14ac:dyDescent="0.3">
      <c r="A376" s="510">
        <v>371</v>
      </c>
      <c r="B376" s="672">
        <v>4</v>
      </c>
      <c r="C376" s="669">
        <v>20340317</v>
      </c>
      <c r="D376" s="669" t="s">
        <v>554</v>
      </c>
      <c r="E376" s="673">
        <v>3</v>
      </c>
      <c r="F376" s="673">
        <v>2</v>
      </c>
      <c r="G376" s="673">
        <v>5</v>
      </c>
    </row>
    <row r="377" spans="1:7" ht="15.75" thickBot="1" x14ac:dyDescent="0.3">
      <c r="A377" s="510">
        <v>372</v>
      </c>
      <c r="B377" s="672">
        <v>5</v>
      </c>
      <c r="C377" s="669">
        <v>20319231</v>
      </c>
      <c r="D377" s="669" t="s">
        <v>549</v>
      </c>
      <c r="E377" s="673">
        <v>3</v>
      </c>
      <c r="F377" s="673">
        <v>2</v>
      </c>
      <c r="G377" s="673">
        <v>5</v>
      </c>
    </row>
    <row r="378" spans="1:7" ht="15.75" thickBot="1" x14ac:dyDescent="0.3">
      <c r="A378" s="510">
        <v>373</v>
      </c>
      <c r="B378" s="672">
        <v>6</v>
      </c>
      <c r="C378" s="669">
        <v>20319898</v>
      </c>
      <c r="D378" s="669" t="s">
        <v>542</v>
      </c>
      <c r="E378" s="673">
        <v>5</v>
      </c>
      <c r="F378" s="673">
        <v>2</v>
      </c>
      <c r="G378" s="673">
        <v>7</v>
      </c>
    </row>
    <row r="379" spans="1:7" ht="15.75" thickBot="1" x14ac:dyDescent="0.3">
      <c r="A379" s="510">
        <v>374</v>
      </c>
      <c r="B379" s="672">
        <v>7</v>
      </c>
      <c r="C379" s="669">
        <v>20319078</v>
      </c>
      <c r="D379" s="669" t="s">
        <v>559</v>
      </c>
      <c r="E379" s="673">
        <v>2</v>
      </c>
      <c r="F379" s="673">
        <v>1</v>
      </c>
      <c r="G379" s="673">
        <v>3</v>
      </c>
    </row>
    <row r="380" spans="1:7" ht="15.75" thickBot="1" x14ac:dyDescent="0.3">
      <c r="A380" s="510">
        <v>375</v>
      </c>
      <c r="B380" s="672">
        <v>8</v>
      </c>
      <c r="C380" s="669">
        <v>20319073</v>
      </c>
      <c r="D380" s="669" t="s">
        <v>557</v>
      </c>
      <c r="E380" s="673">
        <v>3</v>
      </c>
      <c r="F380" s="673">
        <v>2</v>
      </c>
      <c r="G380" s="673">
        <v>5</v>
      </c>
    </row>
    <row r="381" spans="1:7" ht="15.75" thickBot="1" x14ac:dyDescent="0.3">
      <c r="A381" s="510">
        <v>376</v>
      </c>
      <c r="B381" s="672">
        <v>9</v>
      </c>
      <c r="C381" s="669">
        <v>60725445</v>
      </c>
      <c r="D381" s="669" t="s">
        <v>1279</v>
      </c>
      <c r="E381" s="673">
        <v>0</v>
      </c>
      <c r="F381" s="673">
        <v>0</v>
      </c>
      <c r="G381" s="673">
        <v>0</v>
      </c>
    </row>
    <row r="382" spans="1:7" ht="15.75" thickBot="1" x14ac:dyDescent="0.3">
      <c r="A382" s="510">
        <v>377</v>
      </c>
      <c r="B382" s="672">
        <v>10</v>
      </c>
      <c r="C382" s="669">
        <v>20319193</v>
      </c>
      <c r="D382" s="669" t="s">
        <v>543</v>
      </c>
      <c r="E382" s="673">
        <v>2</v>
      </c>
      <c r="F382" s="673">
        <v>2</v>
      </c>
      <c r="G382" s="673">
        <v>4</v>
      </c>
    </row>
    <row r="383" spans="1:7" ht="15.75" thickBot="1" x14ac:dyDescent="0.3">
      <c r="A383" s="510">
        <v>378</v>
      </c>
      <c r="B383" s="672">
        <v>11</v>
      </c>
      <c r="C383" s="669">
        <v>20319192</v>
      </c>
      <c r="D383" s="669" t="s">
        <v>544</v>
      </c>
      <c r="E383" s="673">
        <v>0</v>
      </c>
      <c r="F383" s="673">
        <v>3</v>
      </c>
      <c r="G383" s="673">
        <v>3</v>
      </c>
    </row>
    <row r="384" spans="1:7" ht="15.75" thickBot="1" x14ac:dyDescent="0.3">
      <c r="A384" s="510">
        <v>379</v>
      </c>
      <c r="B384" s="672">
        <v>12</v>
      </c>
      <c r="C384" s="669">
        <v>20340316</v>
      </c>
      <c r="D384" s="669" t="s">
        <v>553</v>
      </c>
      <c r="E384" s="673">
        <v>2</v>
      </c>
      <c r="F384" s="673">
        <v>4</v>
      </c>
      <c r="G384" s="673">
        <v>6</v>
      </c>
    </row>
    <row r="385" spans="1:7" ht="15.75" thickBot="1" x14ac:dyDescent="0.3">
      <c r="A385" s="510">
        <v>380</v>
      </c>
      <c r="B385" s="672">
        <v>13</v>
      </c>
      <c r="C385" s="669">
        <v>20319472</v>
      </c>
      <c r="D385" s="669" t="s">
        <v>1277</v>
      </c>
      <c r="E385" s="673">
        <v>4</v>
      </c>
      <c r="F385" s="673">
        <v>3</v>
      </c>
      <c r="G385" s="673">
        <v>7</v>
      </c>
    </row>
    <row r="386" spans="1:7" ht="15.75" thickBot="1" x14ac:dyDescent="0.3">
      <c r="A386" s="510">
        <v>381</v>
      </c>
      <c r="B386" s="672">
        <v>14</v>
      </c>
      <c r="C386" s="669">
        <v>20319120</v>
      </c>
      <c r="D386" s="669" t="s">
        <v>560</v>
      </c>
      <c r="E386" s="673">
        <v>3</v>
      </c>
      <c r="F386" s="673">
        <v>1</v>
      </c>
      <c r="G386" s="673">
        <v>4</v>
      </c>
    </row>
    <row r="387" spans="1:7" ht="15.75" thickBot="1" x14ac:dyDescent="0.3">
      <c r="A387" s="510">
        <v>382</v>
      </c>
      <c r="B387" s="672">
        <v>15</v>
      </c>
      <c r="C387" s="669">
        <v>20319899</v>
      </c>
      <c r="D387" s="669" t="s">
        <v>541</v>
      </c>
      <c r="E387" s="673">
        <v>3</v>
      </c>
      <c r="F387" s="673">
        <v>2</v>
      </c>
      <c r="G387" s="673">
        <v>5</v>
      </c>
    </row>
    <row r="388" spans="1:7" ht="15.75" thickBot="1" x14ac:dyDescent="0.3">
      <c r="A388" s="510">
        <v>383</v>
      </c>
      <c r="B388" s="672">
        <v>16</v>
      </c>
      <c r="C388" s="669">
        <v>20319251</v>
      </c>
      <c r="D388" s="669" t="s">
        <v>547</v>
      </c>
      <c r="E388" s="673">
        <v>1</v>
      </c>
      <c r="F388" s="673">
        <v>2</v>
      </c>
      <c r="G388" s="673">
        <v>3</v>
      </c>
    </row>
    <row r="389" spans="1:7" ht="15.75" thickBot="1" x14ac:dyDescent="0.3">
      <c r="A389" s="510">
        <v>384</v>
      </c>
      <c r="B389" s="672">
        <v>17</v>
      </c>
      <c r="C389" s="669">
        <v>20319364</v>
      </c>
      <c r="D389" s="669" t="s">
        <v>1278</v>
      </c>
      <c r="E389" s="673">
        <v>14</v>
      </c>
      <c r="F389" s="673">
        <v>12</v>
      </c>
      <c r="G389" s="673">
        <v>26</v>
      </c>
    </row>
    <row r="390" spans="1:7" ht="15.75" thickBot="1" x14ac:dyDescent="0.3">
      <c r="A390" s="510">
        <v>385</v>
      </c>
      <c r="B390" s="672">
        <v>18</v>
      </c>
      <c r="C390" s="669">
        <v>69888747</v>
      </c>
      <c r="D390" s="669" t="s">
        <v>1111</v>
      </c>
      <c r="E390" s="673">
        <v>1</v>
      </c>
      <c r="F390" s="673">
        <v>0</v>
      </c>
      <c r="G390" s="673">
        <v>1</v>
      </c>
    </row>
    <row r="391" spans="1:7" ht="15.75" thickBot="1" x14ac:dyDescent="0.3">
      <c r="A391" s="510">
        <v>386</v>
      </c>
      <c r="B391" s="672">
        <v>19</v>
      </c>
      <c r="C391" s="669">
        <v>20319230</v>
      </c>
      <c r="D391" s="669" t="s">
        <v>550</v>
      </c>
      <c r="E391" s="673">
        <v>3</v>
      </c>
      <c r="F391" s="673">
        <v>2</v>
      </c>
      <c r="G391" s="673">
        <v>5</v>
      </c>
    </row>
    <row r="392" spans="1:7" ht="15.75" thickBot="1" x14ac:dyDescent="0.3">
      <c r="A392" s="510">
        <v>387</v>
      </c>
      <c r="B392" s="672">
        <v>20</v>
      </c>
      <c r="C392" s="669">
        <v>20319480</v>
      </c>
      <c r="D392" s="669" t="s">
        <v>564</v>
      </c>
      <c r="E392" s="673">
        <v>2</v>
      </c>
      <c r="F392" s="673">
        <v>1</v>
      </c>
      <c r="G392" s="673">
        <v>3</v>
      </c>
    </row>
    <row r="393" spans="1:7" ht="15.75" thickBot="1" x14ac:dyDescent="0.3">
      <c r="A393" s="510">
        <v>388</v>
      </c>
      <c r="B393" s="672">
        <v>21</v>
      </c>
      <c r="C393" s="669">
        <v>20319223</v>
      </c>
      <c r="D393" s="669" t="s">
        <v>552</v>
      </c>
      <c r="E393" s="673">
        <v>1</v>
      </c>
      <c r="F393" s="673">
        <v>4</v>
      </c>
      <c r="G393" s="673">
        <v>5</v>
      </c>
    </row>
    <row r="394" spans="1:7" ht="15.75" thickBot="1" x14ac:dyDescent="0.3">
      <c r="A394" s="510">
        <v>389</v>
      </c>
      <c r="B394" s="672">
        <v>22</v>
      </c>
      <c r="C394" s="669">
        <v>20319191</v>
      </c>
      <c r="D394" s="669" t="s">
        <v>545</v>
      </c>
      <c r="E394" s="673">
        <v>0</v>
      </c>
      <c r="F394" s="673">
        <v>5</v>
      </c>
      <c r="G394" s="673">
        <v>5</v>
      </c>
    </row>
    <row r="395" spans="1:7" ht="15.75" thickBot="1" x14ac:dyDescent="0.3">
      <c r="A395" s="510">
        <v>390</v>
      </c>
      <c r="B395" s="672">
        <v>23</v>
      </c>
      <c r="C395" s="669">
        <v>20319119</v>
      </c>
      <c r="D395" s="669" t="s">
        <v>561</v>
      </c>
      <c r="E395" s="673">
        <v>4</v>
      </c>
      <c r="F395" s="673">
        <v>2</v>
      </c>
      <c r="G395" s="673">
        <v>6</v>
      </c>
    </row>
    <row r="396" spans="1:7" ht="15.75" thickBot="1" x14ac:dyDescent="0.3">
      <c r="A396" s="510">
        <v>391</v>
      </c>
      <c r="B396" s="672">
        <v>24</v>
      </c>
      <c r="C396" s="669">
        <v>20341386</v>
      </c>
      <c r="D396" s="669" t="s">
        <v>1110</v>
      </c>
      <c r="E396" s="673">
        <v>3</v>
      </c>
      <c r="F396" s="673">
        <v>1</v>
      </c>
      <c r="G396" s="673">
        <v>4</v>
      </c>
    </row>
    <row r="397" spans="1:7" ht="15.75" thickBot="1" x14ac:dyDescent="0.3">
      <c r="A397" s="510">
        <v>392</v>
      </c>
      <c r="B397" s="672">
        <v>25</v>
      </c>
      <c r="C397" s="669">
        <v>20319256</v>
      </c>
      <c r="D397" s="669" t="s">
        <v>546</v>
      </c>
      <c r="E397" s="673">
        <v>1</v>
      </c>
      <c r="F397" s="673">
        <v>2</v>
      </c>
      <c r="G397" s="673">
        <v>3</v>
      </c>
    </row>
    <row r="398" spans="1:7" ht="15.75" thickBot="1" x14ac:dyDescent="0.3">
      <c r="A398" s="510">
        <v>393</v>
      </c>
      <c r="B398" s="672">
        <v>26</v>
      </c>
      <c r="C398" s="669">
        <v>20319425</v>
      </c>
      <c r="D398" s="669" t="s">
        <v>563</v>
      </c>
      <c r="E398" s="673">
        <v>3</v>
      </c>
      <c r="F398" s="673">
        <v>2</v>
      </c>
      <c r="G398" s="673">
        <v>5</v>
      </c>
    </row>
    <row r="399" spans="1:7" ht="15.75" thickBot="1" x14ac:dyDescent="0.3">
      <c r="A399" s="510">
        <v>394</v>
      </c>
      <c r="B399" s="672">
        <v>27</v>
      </c>
      <c r="C399" s="669">
        <v>20319232</v>
      </c>
      <c r="D399" s="669" t="s">
        <v>548</v>
      </c>
      <c r="E399" s="673">
        <v>1</v>
      </c>
      <c r="F399" s="673">
        <v>3</v>
      </c>
      <c r="G399" s="673">
        <v>4</v>
      </c>
    </row>
    <row r="400" spans="1:7" ht="15.75" thickBot="1" x14ac:dyDescent="0.3">
      <c r="A400" s="510">
        <v>395</v>
      </c>
      <c r="B400" s="672">
        <v>28</v>
      </c>
      <c r="C400" s="669">
        <v>20319426</v>
      </c>
      <c r="D400" s="669" t="s">
        <v>562</v>
      </c>
      <c r="E400" s="673">
        <v>2</v>
      </c>
      <c r="F400" s="673">
        <v>0</v>
      </c>
      <c r="G400" s="673">
        <v>2</v>
      </c>
    </row>
    <row r="401" spans="1:7" ht="15.75" thickBot="1" x14ac:dyDescent="0.3">
      <c r="A401" s="510">
        <v>396</v>
      </c>
      <c r="B401" s="672">
        <v>29</v>
      </c>
      <c r="C401" s="669">
        <v>20319057</v>
      </c>
      <c r="D401" s="669" t="s">
        <v>556</v>
      </c>
      <c r="E401" s="673">
        <v>1</v>
      </c>
      <c r="F401" s="673">
        <v>3</v>
      </c>
      <c r="G401" s="673">
        <v>4</v>
      </c>
    </row>
    <row r="402" spans="1:7" ht="15.75" thickBot="1" x14ac:dyDescent="0.3">
      <c r="A402" s="510">
        <v>397</v>
      </c>
      <c r="B402" s="672">
        <v>30</v>
      </c>
      <c r="C402" s="669">
        <v>20319224</v>
      </c>
      <c r="D402" s="669" t="s">
        <v>551</v>
      </c>
      <c r="E402" s="673">
        <v>1</v>
      </c>
      <c r="F402" s="673">
        <v>2</v>
      </c>
      <c r="G402" s="673">
        <v>3</v>
      </c>
    </row>
    <row r="403" spans="1:7" ht="15.75" thickBot="1" x14ac:dyDescent="0.3">
      <c r="A403" s="510">
        <v>398</v>
      </c>
      <c r="B403" s="672">
        <v>1</v>
      </c>
      <c r="C403" s="669">
        <v>20319935</v>
      </c>
      <c r="D403" s="669" t="s">
        <v>571</v>
      </c>
      <c r="E403" s="673">
        <v>2</v>
      </c>
      <c r="F403" s="673">
        <v>2</v>
      </c>
      <c r="G403" s="673">
        <v>4</v>
      </c>
    </row>
    <row r="404" spans="1:7" ht="15.75" thickBot="1" x14ac:dyDescent="0.3">
      <c r="A404" s="510">
        <v>399</v>
      </c>
      <c r="B404" s="672">
        <v>2</v>
      </c>
      <c r="C404" s="669">
        <v>20319360</v>
      </c>
      <c r="D404" s="669" t="s">
        <v>1283</v>
      </c>
      <c r="E404" s="673">
        <v>7</v>
      </c>
      <c r="F404" s="673">
        <v>10</v>
      </c>
      <c r="G404" s="673">
        <v>17</v>
      </c>
    </row>
    <row r="405" spans="1:7" ht="15.75" thickBot="1" x14ac:dyDescent="0.3">
      <c r="A405" s="510">
        <v>400</v>
      </c>
      <c r="B405" s="672">
        <v>3</v>
      </c>
      <c r="C405" s="669">
        <v>20319755</v>
      </c>
      <c r="D405" s="669" t="s">
        <v>573</v>
      </c>
      <c r="E405" s="673">
        <v>1</v>
      </c>
      <c r="F405" s="673">
        <v>3</v>
      </c>
      <c r="G405" s="673">
        <v>4</v>
      </c>
    </row>
    <row r="406" spans="1:7" ht="15.75" thickBot="1" x14ac:dyDescent="0.3">
      <c r="A406" s="510">
        <v>401</v>
      </c>
      <c r="B406" s="672">
        <v>4</v>
      </c>
      <c r="C406" s="669">
        <v>20319891</v>
      </c>
      <c r="D406" s="669" t="s">
        <v>567</v>
      </c>
      <c r="E406" s="673">
        <v>2</v>
      </c>
      <c r="F406" s="673">
        <v>2</v>
      </c>
      <c r="G406" s="673">
        <v>4</v>
      </c>
    </row>
    <row r="407" spans="1:7" ht="15.75" thickBot="1" x14ac:dyDescent="0.3">
      <c r="A407" s="510">
        <v>402</v>
      </c>
      <c r="B407" s="672">
        <v>5</v>
      </c>
      <c r="C407" s="669">
        <v>60725431</v>
      </c>
      <c r="D407" s="669" t="s">
        <v>1112</v>
      </c>
      <c r="E407" s="673">
        <v>1</v>
      </c>
      <c r="F407" s="673">
        <v>2</v>
      </c>
      <c r="G407" s="673">
        <v>3</v>
      </c>
    </row>
    <row r="408" spans="1:7" ht="15.75" thickBot="1" x14ac:dyDescent="0.3">
      <c r="A408" s="510">
        <v>403</v>
      </c>
      <c r="B408" s="672">
        <v>6</v>
      </c>
      <c r="C408" s="669">
        <v>20319052</v>
      </c>
      <c r="D408" s="669" t="s">
        <v>585</v>
      </c>
      <c r="E408" s="673">
        <v>3</v>
      </c>
      <c r="F408" s="673">
        <v>3</v>
      </c>
      <c r="G408" s="673">
        <v>6</v>
      </c>
    </row>
    <row r="409" spans="1:7" ht="15.75" thickBot="1" x14ac:dyDescent="0.3">
      <c r="A409" s="510">
        <v>404</v>
      </c>
      <c r="B409" s="672">
        <v>7</v>
      </c>
      <c r="C409" s="669">
        <v>20340321</v>
      </c>
      <c r="D409" s="669" t="s">
        <v>591</v>
      </c>
      <c r="E409" s="673">
        <v>2</v>
      </c>
      <c r="F409" s="673">
        <v>2</v>
      </c>
      <c r="G409" s="673">
        <v>4</v>
      </c>
    </row>
    <row r="410" spans="1:7" ht="15.75" thickBot="1" x14ac:dyDescent="0.3">
      <c r="A410" s="510">
        <v>405</v>
      </c>
      <c r="B410" s="672">
        <v>8</v>
      </c>
      <c r="C410" s="669">
        <v>20319292</v>
      </c>
      <c r="D410" s="669" t="s">
        <v>1056</v>
      </c>
      <c r="E410" s="673">
        <v>16</v>
      </c>
      <c r="F410" s="673">
        <v>9</v>
      </c>
      <c r="G410" s="673">
        <v>25</v>
      </c>
    </row>
    <row r="411" spans="1:7" ht="15.75" thickBot="1" x14ac:dyDescent="0.3">
      <c r="A411" s="510">
        <v>406</v>
      </c>
      <c r="B411" s="672">
        <v>9</v>
      </c>
      <c r="C411" s="669">
        <v>20319400</v>
      </c>
      <c r="D411" s="669" t="s">
        <v>593</v>
      </c>
      <c r="E411" s="673">
        <v>1</v>
      </c>
      <c r="F411" s="673">
        <v>2</v>
      </c>
      <c r="G411" s="673">
        <v>3</v>
      </c>
    </row>
    <row r="412" spans="1:7" ht="15.75" thickBot="1" x14ac:dyDescent="0.3">
      <c r="A412" s="510">
        <v>407</v>
      </c>
      <c r="B412" s="672">
        <v>10</v>
      </c>
      <c r="C412" s="669">
        <v>69888671</v>
      </c>
      <c r="D412" s="669" t="s">
        <v>1114</v>
      </c>
      <c r="E412" s="673">
        <v>3</v>
      </c>
      <c r="F412" s="673">
        <v>1</v>
      </c>
      <c r="G412" s="673">
        <v>4</v>
      </c>
    </row>
    <row r="413" spans="1:7" ht="15.75" thickBot="1" x14ac:dyDescent="0.3">
      <c r="A413" s="510">
        <v>408</v>
      </c>
      <c r="B413" s="672">
        <v>11</v>
      </c>
      <c r="C413" s="669">
        <v>20319754</v>
      </c>
      <c r="D413" s="669" t="s">
        <v>574</v>
      </c>
      <c r="E413" s="673">
        <v>3</v>
      </c>
      <c r="F413" s="673">
        <v>3</v>
      </c>
      <c r="G413" s="673">
        <v>6</v>
      </c>
    </row>
    <row r="414" spans="1:7" ht="15.75" thickBot="1" x14ac:dyDescent="0.3">
      <c r="A414" s="510">
        <v>409</v>
      </c>
      <c r="B414" s="672">
        <v>12</v>
      </c>
      <c r="C414" s="669">
        <v>20319889</v>
      </c>
      <c r="D414" s="669" t="s">
        <v>568</v>
      </c>
      <c r="E414" s="673">
        <v>2</v>
      </c>
      <c r="F414" s="673">
        <v>2</v>
      </c>
      <c r="G414" s="673">
        <v>4</v>
      </c>
    </row>
    <row r="415" spans="1:7" ht="15.75" thickBot="1" x14ac:dyDescent="0.3">
      <c r="A415" s="510">
        <v>410</v>
      </c>
      <c r="B415" s="672">
        <v>13</v>
      </c>
      <c r="C415" s="669">
        <v>20319753</v>
      </c>
      <c r="D415" s="669" t="s">
        <v>575</v>
      </c>
      <c r="E415" s="673">
        <v>1</v>
      </c>
      <c r="F415" s="673">
        <v>4</v>
      </c>
      <c r="G415" s="673">
        <v>5</v>
      </c>
    </row>
    <row r="416" spans="1:7" ht="15.75" thickBot="1" x14ac:dyDescent="0.3">
      <c r="A416" s="510">
        <v>411</v>
      </c>
      <c r="B416" s="672">
        <v>14</v>
      </c>
      <c r="C416" s="669">
        <v>20319062</v>
      </c>
      <c r="D416" s="669" t="s">
        <v>584</v>
      </c>
      <c r="E416" s="673">
        <v>3</v>
      </c>
      <c r="F416" s="673">
        <v>5</v>
      </c>
      <c r="G416" s="673">
        <v>8</v>
      </c>
    </row>
    <row r="417" spans="1:7" ht="15.75" thickBot="1" x14ac:dyDescent="0.3">
      <c r="A417" s="510">
        <v>412</v>
      </c>
      <c r="B417" s="672">
        <v>15</v>
      </c>
      <c r="C417" s="669">
        <v>20319867</v>
      </c>
      <c r="D417" s="669" t="s">
        <v>570</v>
      </c>
      <c r="E417" s="673">
        <v>2</v>
      </c>
      <c r="F417" s="673">
        <v>3</v>
      </c>
      <c r="G417" s="673">
        <v>5</v>
      </c>
    </row>
    <row r="418" spans="1:7" ht="15.75" thickBot="1" x14ac:dyDescent="0.3">
      <c r="A418" s="510">
        <v>413</v>
      </c>
      <c r="B418" s="672">
        <v>16</v>
      </c>
      <c r="C418" s="669">
        <v>69883267</v>
      </c>
      <c r="D418" s="669" t="s">
        <v>1282</v>
      </c>
      <c r="E418" s="673">
        <v>0</v>
      </c>
      <c r="F418" s="673">
        <v>0</v>
      </c>
      <c r="G418" s="673">
        <v>0</v>
      </c>
    </row>
    <row r="419" spans="1:7" ht="15.75" thickBot="1" x14ac:dyDescent="0.3">
      <c r="A419" s="510">
        <v>414</v>
      </c>
      <c r="B419" s="672">
        <v>17</v>
      </c>
      <c r="C419" s="669">
        <v>20319054</v>
      </c>
      <c r="D419" s="669" t="s">
        <v>586</v>
      </c>
      <c r="E419" s="673">
        <v>6</v>
      </c>
      <c r="F419" s="673">
        <v>2</v>
      </c>
      <c r="G419" s="673">
        <v>8</v>
      </c>
    </row>
    <row r="420" spans="1:7" ht="15.75" thickBot="1" x14ac:dyDescent="0.3">
      <c r="A420" s="510">
        <v>415</v>
      </c>
      <c r="B420" s="672">
        <v>18</v>
      </c>
      <c r="C420" s="669">
        <v>20319056</v>
      </c>
      <c r="D420" s="669" t="s">
        <v>587</v>
      </c>
      <c r="E420" s="673">
        <v>3</v>
      </c>
      <c r="F420" s="673">
        <v>1</v>
      </c>
      <c r="G420" s="673">
        <v>4</v>
      </c>
    </row>
    <row r="421" spans="1:7" ht="15.75" thickBot="1" x14ac:dyDescent="0.3">
      <c r="A421" s="510">
        <v>416</v>
      </c>
      <c r="B421" s="672">
        <v>19</v>
      </c>
      <c r="C421" s="669">
        <v>20353887</v>
      </c>
      <c r="D421" s="669" t="s">
        <v>1115</v>
      </c>
      <c r="E421" s="673">
        <v>0</v>
      </c>
      <c r="F421" s="673">
        <v>0</v>
      </c>
      <c r="G421" s="673">
        <v>0</v>
      </c>
    </row>
    <row r="422" spans="1:7" ht="15.75" thickBot="1" x14ac:dyDescent="0.3">
      <c r="A422" s="510">
        <v>417</v>
      </c>
      <c r="B422" s="672">
        <v>20</v>
      </c>
      <c r="C422" s="669">
        <v>20319838</v>
      </c>
      <c r="D422" s="669" t="s">
        <v>577</v>
      </c>
      <c r="E422" s="673">
        <v>2</v>
      </c>
      <c r="F422" s="673">
        <v>3</v>
      </c>
      <c r="G422" s="673">
        <v>5</v>
      </c>
    </row>
    <row r="423" spans="1:7" ht="15.75" thickBot="1" x14ac:dyDescent="0.3">
      <c r="A423" s="510">
        <v>418</v>
      </c>
      <c r="B423" s="672">
        <v>21</v>
      </c>
      <c r="C423" s="669">
        <v>20319152</v>
      </c>
      <c r="D423" s="669" t="s">
        <v>590</v>
      </c>
      <c r="E423" s="673">
        <v>3</v>
      </c>
      <c r="F423" s="673">
        <v>4</v>
      </c>
      <c r="G423" s="673">
        <v>7</v>
      </c>
    </row>
    <row r="424" spans="1:7" ht="15.75" thickBot="1" x14ac:dyDescent="0.3">
      <c r="A424" s="510">
        <v>419</v>
      </c>
      <c r="B424" s="672">
        <v>22</v>
      </c>
      <c r="C424" s="669">
        <v>20319248</v>
      </c>
      <c r="D424" s="669" t="s">
        <v>578</v>
      </c>
      <c r="E424" s="673">
        <v>3</v>
      </c>
      <c r="F424" s="673">
        <v>3</v>
      </c>
      <c r="G424" s="673">
        <v>6</v>
      </c>
    </row>
    <row r="425" spans="1:7" ht="15.75" thickBot="1" x14ac:dyDescent="0.3">
      <c r="A425" s="510">
        <v>420</v>
      </c>
      <c r="B425" s="672">
        <v>23</v>
      </c>
      <c r="C425" s="669">
        <v>20319401</v>
      </c>
      <c r="D425" s="669" t="s">
        <v>592</v>
      </c>
      <c r="E425" s="673">
        <v>3</v>
      </c>
      <c r="F425" s="673">
        <v>2</v>
      </c>
      <c r="G425" s="673">
        <v>5</v>
      </c>
    </row>
    <row r="426" spans="1:7" ht="15.75" thickBot="1" x14ac:dyDescent="0.3">
      <c r="A426" s="510">
        <v>421</v>
      </c>
      <c r="B426" s="672">
        <v>24</v>
      </c>
      <c r="C426" s="669">
        <v>20319868</v>
      </c>
      <c r="D426" s="669" t="s">
        <v>569</v>
      </c>
      <c r="E426" s="673">
        <v>1</v>
      </c>
      <c r="F426" s="673">
        <v>3</v>
      </c>
      <c r="G426" s="673">
        <v>4</v>
      </c>
    </row>
    <row r="427" spans="1:7" ht="15.75" thickBot="1" x14ac:dyDescent="0.3">
      <c r="A427" s="510">
        <v>422</v>
      </c>
      <c r="B427" s="672">
        <v>25</v>
      </c>
      <c r="C427" s="669">
        <v>20319243</v>
      </c>
      <c r="D427" s="669" t="s">
        <v>580</v>
      </c>
      <c r="E427" s="673">
        <v>3</v>
      </c>
      <c r="F427" s="673">
        <v>4</v>
      </c>
      <c r="G427" s="673">
        <v>7</v>
      </c>
    </row>
    <row r="428" spans="1:7" ht="15.75" thickBot="1" x14ac:dyDescent="0.3">
      <c r="A428" s="510">
        <v>423</v>
      </c>
      <c r="B428" s="672">
        <v>26</v>
      </c>
      <c r="C428" s="669">
        <v>20319839</v>
      </c>
      <c r="D428" s="669" t="s">
        <v>576</v>
      </c>
      <c r="E428" s="673">
        <v>2</v>
      </c>
      <c r="F428" s="673">
        <v>4</v>
      </c>
      <c r="G428" s="673">
        <v>6</v>
      </c>
    </row>
    <row r="429" spans="1:7" ht="15.75" thickBot="1" x14ac:dyDescent="0.3">
      <c r="A429" s="510">
        <v>424</v>
      </c>
      <c r="B429" s="672">
        <v>27</v>
      </c>
      <c r="C429" s="669">
        <v>20319343</v>
      </c>
      <c r="D429" s="669" t="s">
        <v>1281</v>
      </c>
      <c r="E429" s="673">
        <v>16</v>
      </c>
      <c r="F429" s="673">
        <v>12</v>
      </c>
      <c r="G429" s="673">
        <v>28</v>
      </c>
    </row>
    <row r="430" spans="1:7" ht="15.75" thickBot="1" x14ac:dyDescent="0.3">
      <c r="A430" s="510">
        <v>425</v>
      </c>
      <c r="B430" s="672">
        <v>28</v>
      </c>
      <c r="C430" s="669">
        <v>20319064</v>
      </c>
      <c r="D430" s="669" t="s">
        <v>588</v>
      </c>
      <c r="E430" s="673">
        <v>0</v>
      </c>
      <c r="F430" s="673">
        <v>1</v>
      </c>
      <c r="G430" s="673">
        <v>1</v>
      </c>
    </row>
    <row r="431" spans="1:7" ht="15.75" thickBot="1" x14ac:dyDescent="0.3">
      <c r="A431" s="510">
        <v>426</v>
      </c>
      <c r="B431" s="672">
        <v>29</v>
      </c>
      <c r="C431" s="669">
        <v>20319080</v>
      </c>
      <c r="D431" s="669" t="s">
        <v>582</v>
      </c>
      <c r="E431" s="673">
        <v>5</v>
      </c>
      <c r="F431" s="673">
        <v>0</v>
      </c>
      <c r="G431" s="673">
        <v>5</v>
      </c>
    </row>
    <row r="432" spans="1:7" ht="15.75" thickBot="1" x14ac:dyDescent="0.3">
      <c r="A432" s="510">
        <v>427</v>
      </c>
      <c r="B432" s="672">
        <v>30</v>
      </c>
      <c r="C432" s="669">
        <v>20319323</v>
      </c>
      <c r="D432" s="669" t="s">
        <v>1072</v>
      </c>
      <c r="E432" s="673">
        <v>1</v>
      </c>
      <c r="F432" s="673">
        <v>3</v>
      </c>
      <c r="G432" s="673">
        <v>4</v>
      </c>
    </row>
    <row r="433" spans="1:7" ht="15.75" thickBot="1" x14ac:dyDescent="0.3">
      <c r="A433" s="510">
        <v>428</v>
      </c>
      <c r="B433" s="672">
        <v>31</v>
      </c>
      <c r="C433" s="669">
        <v>20319756</v>
      </c>
      <c r="D433" s="669" t="s">
        <v>572</v>
      </c>
      <c r="E433" s="673">
        <v>3</v>
      </c>
      <c r="F433" s="673">
        <v>2</v>
      </c>
      <c r="G433" s="673">
        <v>5</v>
      </c>
    </row>
    <row r="434" spans="1:7" ht="15.75" thickBot="1" x14ac:dyDescent="0.3">
      <c r="A434" s="510">
        <v>429</v>
      </c>
      <c r="B434" s="672">
        <v>32</v>
      </c>
      <c r="C434" s="669">
        <v>20319246</v>
      </c>
      <c r="D434" s="669" t="s">
        <v>579</v>
      </c>
      <c r="E434" s="673">
        <v>2</v>
      </c>
      <c r="F434" s="673">
        <v>2</v>
      </c>
      <c r="G434" s="673">
        <v>4</v>
      </c>
    </row>
    <row r="435" spans="1:7" ht="15.75" thickBot="1" x14ac:dyDescent="0.3">
      <c r="A435" s="510">
        <v>430</v>
      </c>
      <c r="B435" s="672">
        <v>33</v>
      </c>
      <c r="C435" s="669">
        <v>20319373</v>
      </c>
      <c r="D435" s="669" t="s">
        <v>1280</v>
      </c>
      <c r="E435" s="673">
        <v>0</v>
      </c>
      <c r="F435" s="673">
        <v>3</v>
      </c>
      <c r="G435" s="673">
        <v>3</v>
      </c>
    </row>
    <row r="436" spans="1:7" ht="15.75" thickBot="1" x14ac:dyDescent="0.3">
      <c r="A436" s="510">
        <v>431</v>
      </c>
      <c r="B436" s="672">
        <v>34</v>
      </c>
      <c r="C436" s="669">
        <v>20319150</v>
      </c>
      <c r="D436" s="669" t="s">
        <v>589</v>
      </c>
      <c r="E436" s="673">
        <v>3</v>
      </c>
      <c r="F436" s="673">
        <v>1</v>
      </c>
      <c r="G436" s="673">
        <v>4</v>
      </c>
    </row>
    <row r="437" spans="1:7" ht="15.75" thickBot="1" x14ac:dyDescent="0.3">
      <c r="A437" s="510">
        <v>432</v>
      </c>
      <c r="B437" s="672">
        <v>35</v>
      </c>
      <c r="C437" s="669">
        <v>20362096</v>
      </c>
      <c r="D437" s="669" t="s">
        <v>1113</v>
      </c>
      <c r="E437" s="673">
        <v>1</v>
      </c>
      <c r="F437" s="673">
        <v>2</v>
      </c>
      <c r="G437" s="673">
        <v>3</v>
      </c>
    </row>
    <row r="438" spans="1:7" ht="15.75" thickBot="1" x14ac:dyDescent="0.3">
      <c r="A438" s="510">
        <v>433</v>
      </c>
      <c r="B438" s="672">
        <v>36</v>
      </c>
      <c r="C438" s="669">
        <v>20319242</v>
      </c>
      <c r="D438" s="669" t="s">
        <v>581</v>
      </c>
      <c r="E438" s="673">
        <v>2</v>
      </c>
      <c r="F438" s="673">
        <v>4</v>
      </c>
      <c r="G438" s="673">
        <v>6</v>
      </c>
    </row>
    <row r="439" spans="1:7" ht="15.75" thickBot="1" x14ac:dyDescent="0.3">
      <c r="A439" s="510">
        <v>434</v>
      </c>
      <c r="B439" s="672">
        <v>37</v>
      </c>
      <c r="C439" s="669">
        <v>20319079</v>
      </c>
      <c r="D439" s="669" t="s">
        <v>583</v>
      </c>
      <c r="E439" s="673">
        <v>1</v>
      </c>
      <c r="F439" s="673">
        <v>2</v>
      </c>
      <c r="G439" s="673">
        <v>3</v>
      </c>
    </row>
    <row r="440" spans="1:7" ht="15.75" thickBot="1" x14ac:dyDescent="0.3">
      <c r="A440" s="510">
        <v>435</v>
      </c>
      <c r="B440" s="672">
        <v>1</v>
      </c>
      <c r="C440" s="669">
        <v>20319342</v>
      </c>
      <c r="D440" s="669" t="s">
        <v>1288</v>
      </c>
      <c r="E440" s="673">
        <v>12</v>
      </c>
      <c r="F440" s="673">
        <v>29</v>
      </c>
      <c r="G440" s="673">
        <v>41</v>
      </c>
    </row>
    <row r="441" spans="1:7" ht="15.75" thickBot="1" x14ac:dyDescent="0.3">
      <c r="A441" s="510">
        <v>436</v>
      </c>
      <c r="B441" s="672">
        <v>2</v>
      </c>
      <c r="C441" s="669">
        <v>20319877</v>
      </c>
      <c r="D441" s="669" t="s">
        <v>744</v>
      </c>
      <c r="E441" s="673">
        <v>1</v>
      </c>
      <c r="F441" s="673">
        <v>4</v>
      </c>
      <c r="G441" s="673">
        <v>5</v>
      </c>
    </row>
    <row r="442" spans="1:7" ht="15.75" thickBot="1" x14ac:dyDescent="0.3">
      <c r="A442" s="510">
        <v>437</v>
      </c>
      <c r="B442" s="672">
        <v>3</v>
      </c>
      <c r="C442" s="669">
        <v>20319860</v>
      </c>
      <c r="D442" s="669" t="s">
        <v>600</v>
      </c>
      <c r="E442" s="673">
        <v>3</v>
      </c>
      <c r="F442" s="673">
        <v>1</v>
      </c>
      <c r="G442" s="673">
        <v>4</v>
      </c>
    </row>
    <row r="443" spans="1:7" ht="15.75" thickBot="1" x14ac:dyDescent="0.3">
      <c r="A443" s="510">
        <v>438</v>
      </c>
      <c r="B443" s="672">
        <v>4</v>
      </c>
      <c r="C443" s="669">
        <v>20319374</v>
      </c>
      <c r="D443" s="669" t="s">
        <v>1297</v>
      </c>
      <c r="E443" s="673">
        <v>0</v>
      </c>
      <c r="F443" s="673">
        <v>5</v>
      </c>
      <c r="G443" s="673">
        <v>5</v>
      </c>
    </row>
    <row r="444" spans="1:7" ht="15.75" thickBot="1" x14ac:dyDescent="0.3">
      <c r="A444" s="510">
        <v>439</v>
      </c>
      <c r="B444" s="672">
        <v>5</v>
      </c>
      <c r="C444" s="669">
        <v>20319235</v>
      </c>
      <c r="D444" s="669" t="s">
        <v>623</v>
      </c>
      <c r="E444" s="673">
        <v>1</v>
      </c>
      <c r="F444" s="673">
        <v>3</v>
      </c>
      <c r="G444" s="673">
        <v>4</v>
      </c>
    </row>
    <row r="445" spans="1:7" ht="15.75" thickBot="1" x14ac:dyDescent="0.3">
      <c r="A445" s="510">
        <v>440</v>
      </c>
      <c r="B445" s="672">
        <v>6</v>
      </c>
      <c r="C445" s="669">
        <v>20319879</v>
      </c>
      <c r="D445" s="669" t="s">
        <v>748</v>
      </c>
      <c r="E445" s="673">
        <v>2</v>
      </c>
      <c r="F445" s="673">
        <v>8</v>
      </c>
      <c r="G445" s="673">
        <v>10</v>
      </c>
    </row>
    <row r="446" spans="1:7" ht="15.75" thickBot="1" x14ac:dyDescent="0.3">
      <c r="A446" s="510">
        <v>441</v>
      </c>
      <c r="B446" s="672">
        <v>7</v>
      </c>
      <c r="C446" s="669">
        <v>20319393</v>
      </c>
      <c r="D446" s="669" t="s">
        <v>633</v>
      </c>
      <c r="E446" s="673">
        <v>1</v>
      </c>
      <c r="F446" s="673">
        <v>3</v>
      </c>
      <c r="G446" s="673">
        <v>4</v>
      </c>
    </row>
    <row r="447" spans="1:7" ht="15.75" thickBot="1" x14ac:dyDescent="0.3">
      <c r="A447" s="510">
        <v>442</v>
      </c>
      <c r="B447" s="672">
        <v>8</v>
      </c>
      <c r="C447" s="669">
        <v>20319183</v>
      </c>
      <c r="D447" s="669" t="s">
        <v>620</v>
      </c>
      <c r="E447" s="673">
        <v>3</v>
      </c>
      <c r="F447" s="673">
        <v>4</v>
      </c>
      <c r="G447" s="673">
        <v>7</v>
      </c>
    </row>
    <row r="448" spans="1:7" ht="15.75" thickBot="1" x14ac:dyDescent="0.3">
      <c r="A448" s="510">
        <v>443</v>
      </c>
      <c r="B448" s="672">
        <v>9</v>
      </c>
      <c r="C448" s="669">
        <v>20319319</v>
      </c>
      <c r="D448" s="669" t="s">
        <v>635</v>
      </c>
      <c r="E448" s="673">
        <v>2</v>
      </c>
      <c r="F448" s="673">
        <v>4</v>
      </c>
      <c r="G448" s="673">
        <v>6</v>
      </c>
    </row>
    <row r="449" spans="1:7" ht="15.75" thickBot="1" x14ac:dyDescent="0.3">
      <c r="A449" s="510">
        <v>444</v>
      </c>
      <c r="B449" s="672">
        <v>10</v>
      </c>
      <c r="C449" s="669">
        <v>20341388</v>
      </c>
      <c r="D449" s="669" t="s">
        <v>1117</v>
      </c>
      <c r="E449" s="673">
        <v>0</v>
      </c>
      <c r="F449" s="673">
        <v>0</v>
      </c>
      <c r="G449" s="673">
        <v>0</v>
      </c>
    </row>
    <row r="450" spans="1:7" ht="15.75" thickBot="1" x14ac:dyDescent="0.3">
      <c r="A450" s="510">
        <v>445</v>
      </c>
      <c r="B450" s="672">
        <v>11</v>
      </c>
      <c r="C450" s="669">
        <v>69888656</v>
      </c>
      <c r="D450" s="669" t="s">
        <v>1076</v>
      </c>
      <c r="E450" s="673">
        <v>0</v>
      </c>
      <c r="F450" s="673">
        <v>0</v>
      </c>
      <c r="G450" s="673">
        <v>0</v>
      </c>
    </row>
    <row r="451" spans="1:7" ht="15.75" thickBot="1" x14ac:dyDescent="0.3">
      <c r="A451" s="510">
        <v>446</v>
      </c>
      <c r="B451" s="672">
        <v>12</v>
      </c>
      <c r="C451" s="669">
        <v>20348923</v>
      </c>
      <c r="D451" s="669" t="s">
        <v>1294</v>
      </c>
      <c r="E451" s="673">
        <v>3</v>
      </c>
      <c r="F451" s="673">
        <v>2</v>
      </c>
      <c r="G451" s="673">
        <v>5</v>
      </c>
    </row>
    <row r="452" spans="1:7" ht="15.75" thickBot="1" x14ac:dyDescent="0.3">
      <c r="A452" s="510">
        <v>447</v>
      </c>
      <c r="B452" s="672">
        <v>13</v>
      </c>
      <c r="C452" s="669">
        <v>20319084</v>
      </c>
      <c r="D452" s="669" t="s">
        <v>625</v>
      </c>
      <c r="E452" s="673">
        <v>4</v>
      </c>
      <c r="F452" s="673">
        <v>7</v>
      </c>
      <c r="G452" s="673">
        <v>11</v>
      </c>
    </row>
    <row r="453" spans="1:7" ht="15.75" thickBot="1" x14ac:dyDescent="0.3">
      <c r="A453" s="510">
        <v>448</v>
      </c>
      <c r="B453" s="672">
        <v>14</v>
      </c>
      <c r="C453" s="669">
        <v>20319180</v>
      </c>
      <c r="D453" s="669" t="s">
        <v>622</v>
      </c>
      <c r="E453" s="673">
        <v>1</v>
      </c>
      <c r="F453" s="673">
        <v>4</v>
      </c>
      <c r="G453" s="673">
        <v>5</v>
      </c>
    </row>
    <row r="454" spans="1:7" ht="15.75" thickBot="1" x14ac:dyDescent="0.3">
      <c r="A454" s="510">
        <v>449</v>
      </c>
      <c r="B454" s="672">
        <v>15</v>
      </c>
      <c r="C454" s="669">
        <v>20319861</v>
      </c>
      <c r="D454" s="669" t="s">
        <v>599</v>
      </c>
      <c r="E454" s="673">
        <v>2</v>
      </c>
      <c r="F454" s="673">
        <v>4</v>
      </c>
      <c r="G454" s="673">
        <v>6</v>
      </c>
    </row>
    <row r="455" spans="1:7" ht="15.75" thickBot="1" x14ac:dyDescent="0.3">
      <c r="A455" s="510">
        <v>450</v>
      </c>
      <c r="B455" s="672">
        <v>16</v>
      </c>
      <c r="C455" s="669">
        <v>20319359</v>
      </c>
      <c r="D455" s="669" t="s">
        <v>1291</v>
      </c>
      <c r="E455" s="673">
        <v>16</v>
      </c>
      <c r="F455" s="673">
        <v>21</v>
      </c>
      <c r="G455" s="673">
        <v>37</v>
      </c>
    </row>
    <row r="456" spans="1:7" ht="15.75" thickBot="1" x14ac:dyDescent="0.3">
      <c r="A456" s="510">
        <v>451</v>
      </c>
      <c r="B456" s="672">
        <v>17</v>
      </c>
      <c r="C456" s="669">
        <v>20319376</v>
      </c>
      <c r="D456" s="669" t="s">
        <v>1286</v>
      </c>
      <c r="E456" s="673">
        <v>6</v>
      </c>
      <c r="F456" s="673">
        <v>5</v>
      </c>
      <c r="G456" s="673">
        <v>11</v>
      </c>
    </row>
    <row r="457" spans="1:7" ht="15.75" thickBot="1" x14ac:dyDescent="0.3">
      <c r="A457" s="510">
        <v>452</v>
      </c>
      <c r="B457" s="672">
        <v>18</v>
      </c>
      <c r="C457" s="669">
        <v>20319930</v>
      </c>
      <c r="D457" s="669" t="s">
        <v>604</v>
      </c>
      <c r="E457" s="673">
        <v>3</v>
      </c>
      <c r="F457" s="673">
        <v>7</v>
      </c>
      <c r="G457" s="673">
        <v>10</v>
      </c>
    </row>
    <row r="458" spans="1:7" ht="15.75" thickBot="1" x14ac:dyDescent="0.3">
      <c r="A458" s="510">
        <v>453</v>
      </c>
      <c r="B458" s="672">
        <v>19</v>
      </c>
      <c r="C458" s="669">
        <v>20362042</v>
      </c>
      <c r="D458" s="669" t="s">
        <v>1290</v>
      </c>
      <c r="E458" s="673">
        <v>1</v>
      </c>
      <c r="F458" s="673">
        <v>1</v>
      </c>
      <c r="G458" s="673">
        <v>2</v>
      </c>
    </row>
    <row r="459" spans="1:7" ht="15.75" thickBot="1" x14ac:dyDescent="0.3">
      <c r="A459" s="510">
        <v>454</v>
      </c>
      <c r="B459" s="672">
        <v>20</v>
      </c>
      <c r="C459" s="669">
        <v>20340304</v>
      </c>
      <c r="D459" s="669" t="s">
        <v>745</v>
      </c>
      <c r="E459" s="673">
        <v>3</v>
      </c>
      <c r="F459" s="673">
        <v>3</v>
      </c>
      <c r="G459" s="673">
        <v>6</v>
      </c>
    </row>
    <row r="460" spans="1:7" ht="15.75" thickBot="1" x14ac:dyDescent="0.3">
      <c r="A460" s="510">
        <v>455</v>
      </c>
      <c r="B460" s="672">
        <v>21</v>
      </c>
      <c r="C460" s="669">
        <v>20319767</v>
      </c>
      <c r="D460" s="669" t="s">
        <v>607</v>
      </c>
      <c r="E460" s="673">
        <v>4</v>
      </c>
      <c r="F460" s="673">
        <v>1</v>
      </c>
      <c r="G460" s="673">
        <v>5</v>
      </c>
    </row>
    <row r="461" spans="1:7" ht="15.75" thickBot="1" x14ac:dyDescent="0.3">
      <c r="A461" s="510">
        <v>456</v>
      </c>
      <c r="B461" s="672">
        <v>22</v>
      </c>
      <c r="C461" s="669">
        <v>20319811</v>
      </c>
      <c r="D461" s="669" t="s">
        <v>613</v>
      </c>
      <c r="E461" s="673">
        <v>3</v>
      </c>
      <c r="F461" s="673">
        <v>3</v>
      </c>
      <c r="G461" s="673">
        <v>6</v>
      </c>
    </row>
    <row r="462" spans="1:7" ht="15.75" thickBot="1" x14ac:dyDescent="0.3">
      <c r="A462" s="510">
        <v>457</v>
      </c>
      <c r="B462" s="672">
        <v>23</v>
      </c>
      <c r="C462" s="669">
        <v>20319873</v>
      </c>
      <c r="D462" s="669" t="s">
        <v>749</v>
      </c>
      <c r="E462" s="673">
        <v>1</v>
      </c>
      <c r="F462" s="673">
        <v>2</v>
      </c>
      <c r="G462" s="673">
        <v>3</v>
      </c>
    </row>
    <row r="463" spans="1:7" ht="15.75" thickBot="1" x14ac:dyDescent="0.3">
      <c r="A463" s="510">
        <v>458</v>
      </c>
      <c r="B463" s="672">
        <v>24</v>
      </c>
      <c r="C463" s="669">
        <v>20319324</v>
      </c>
      <c r="D463" s="669" t="s">
        <v>1073</v>
      </c>
      <c r="E463" s="673">
        <v>8</v>
      </c>
      <c r="F463" s="673">
        <v>18</v>
      </c>
      <c r="G463" s="673">
        <v>26</v>
      </c>
    </row>
    <row r="464" spans="1:7" ht="15.75" thickBot="1" x14ac:dyDescent="0.3">
      <c r="A464" s="510">
        <v>459</v>
      </c>
      <c r="B464" s="672">
        <v>25</v>
      </c>
      <c r="C464" s="669">
        <v>20319825</v>
      </c>
      <c r="D464" s="669" t="s">
        <v>608</v>
      </c>
      <c r="E464" s="673">
        <v>4</v>
      </c>
      <c r="F464" s="673">
        <v>4</v>
      </c>
      <c r="G464" s="673">
        <v>8</v>
      </c>
    </row>
    <row r="465" spans="1:7" ht="15.75" thickBot="1" x14ac:dyDescent="0.3">
      <c r="A465" s="510">
        <v>460</v>
      </c>
      <c r="B465" s="672">
        <v>26</v>
      </c>
      <c r="C465" s="669">
        <v>20360173</v>
      </c>
      <c r="D465" s="669" t="s">
        <v>746</v>
      </c>
      <c r="E465" s="673">
        <v>1</v>
      </c>
      <c r="F465" s="673">
        <v>1</v>
      </c>
      <c r="G465" s="673">
        <v>2</v>
      </c>
    </row>
    <row r="466" spans="1:7" ht="15.75" thickBot="1" x14ac:dyDescent="0.3">
      <c r="A466" s="510">
        <v>461</v>
      </c>
      <c r="B466" s="672">
        <v>27</v>
      </c>
      <c r="C466" s="669">
        <v>20360476</v>
      </c>
      <c r="D466" s="669" t="s">
        <v>1118</v>
      </c>
      <c r="E466" s="673">
        <v>1</v>
      </c>
      <c r="F466" s="673">
        <v>1</v>
      </c>
      <c r="G466" s="673">
        <v>2</v>
      </c>
    </row>
    <row r="467" spans="1:7" ht="15.75" thickBot="1" x14ac:dyDescent="0.3">
      <c r="A467" s="510">
        <v>462</v>
      </c>
      <c r="B467" s="672">
        <v>28</v>
      </c>
      <c r="C467" s="669">
        <v>20360447</v>
      </c>
      <c r="D467" s="669" t="s">
        <v>1293</v>
      </c>
      <c r="E467" s="673">
        <v>0</v>
      </c>
      <c r="F467" s="673">
        <v>2</v>
      </c>
      <c r="G467" s="673">
        <v>2</v>
      </c>
    </row>
    <row r="468" spans="1:7" ht="15.75" thickBot="1" x14ac:dyDescent="0.3">
      <c r="A468" s="510">
        <v>463</v>
      </c>
      <c r="B468" s="672">
        <v>29</v>
      </c>
      <c r="C468" s="669">
        <v>20319442</v>
      </c>
      <c r="D468" s="669" t="s">
        <v>630</v>
      </c>
      <c r="E468" s="673">
        <v>2</v>
      </c>
      <c r="F468" s="673">
        <v>4</v>
      </c>
      <c r="G468" s="673">
        <v>6</v>
      </c>
    </row>
    <row r="469" spans="1:7" ht="15.75" thickBot="1" x14ac:dyDescent="0.3">
      <c r="A469" s="510">
        <v>464</v>
      </c>
      <c r="B469" s="672">
        <v>30</v>
      </c>
      <c r="C469" s="669">
        <v>20319331</v>
      </c>
      <c r="D469" s="669" t="s">
        <v>636</v>
      </c>
      <c r="E469" s="673">
        <v>1</v>
      </c>
      <c r="F469" s="673">
        <v>2</v>
      </c>
      <c r="G469" s="673">
        <v>3</v>
      </c>
    </row>
    <row r="470" spans="1:7" ht="15.75" thickBot="1" x14ac:dyDescent="0.3">
      <c r="A470" s="510">
        <v>465</v>
      </c>
      <c r="B470" s="672">
        <v>31</v>
      </c>
      <c r="C470" s="669">
        <v>20319300</v>
      </c>
      <c r="D470" s="669" t="s">
        <v>1058</v>
      </c>
      <c r="E470" s="673">
        <v>17</v>
      </c>
      <c r="F470" s="673">
        <v>22</v>
      </c>
      <c r="G470" s="673">
        <v>39</v>
      </c>
    </row>
    <row r="471" spans="1:7" ht="15.75" thickBot="1" x14ac:dyDescent="0.3">
      <c r="A471" s="510">
        <v>466</v>
      </c>
      <c r="B471" s="672">
        <v>32</v>
      </c>
      <c r="C471" s="669">
        <v>69756202</v>
      </c>
      <c r="D471" s="669" t="s">
        <v>1119</v>
      </c>
      <c r="E471" s="673">
        <v>1</v>
      </c>
      <c r="F471" s="673">
        <v>1</v>
      </c>
      <c r="G471" s="673">
        <v>2</v>
      </c>
    </row>
    <row r="472" spans="1:7" ht="15.75" thickBot="1" x14ac:dyDescent="0.3">
      <c r="A472" s="510">
        <v>467</v>
      </c>
      <c r="B472" s="672">
        <v>33</v>
      </c>
      <c r="C472" s="669">
        <v>20339141</v>
      </c>
      <c r="D472" s="669" t="s">
        <v>1292</v>
      </c>
      <c r="E472" s="673">
        <v>15</v>
      </c>
      <c r="F472" s="673">
        <v>29</v>
      </c>
      <c r="G472" s="673">
        <v>44</v>
      </c>
    </row>
    <row r="473" spans="1:7" ht="15.75" thickBot="1" x14ac:dyDescent="0.3">
      <c r="A473" s="510">
        <v>468</v>
      </c>
      <c r="B473" s="672">
        <v>34</v>
      </c>
      <c r="C473" s="669">
        <v>20341390</v>
      </c>
      <c r="D473" s="669" t="s">
        <v>1121</v>
      </c>
      <c r="E473" s="673">
        <v>6</v>
      </c>
      <c r="F473" s="673">
        <v>7</v>
      </c>
      <c r="G473" s="673">
        <v>13</v>
      </c>
    </row>
    <row r="474" spans="1:7" ht="15.75" thickBot="1" x14ac:dyDescent="0.3">
      <c r="A474" s="510">
        <v>469</v>
      </c>
      <c r="B474" s="672">
        <v>35</v>
      </c>
      <c r="C474" s="669">
        <v>69958901</v>
      </c>
      <c r="D474" s="669" t="s">
        <v>752</v>
      </c>
      <c r="E474" s="673">
        <v>0</v>
      </c>
      <c r="F474" s="673">
        <v>1</v>
      </c>
      <c r="G474" s="673">
        <v>1</v>
      </c>
    </row>
    <row r="475" spans="1:7" ht="15.75" thickBot="1" x14ac:dyDescent="0.3">
      <c r="A475" s="510">
        <v>470</v>
      </c>
      <c r="B475" s="672">
        <v>36</v>
      </c>
      <c r="C475" s="669">
        <v>20319384</v>
      </c>
      <c r="D475" s="669" t="s">
        <v>1284</v>
      </c>
      <c r="E475" s="673">
        <v>1</v>
      </c>
      <c r="F475" s="673">
        <v>1</v>
      </c>
      <c r="G475" s="673">
        <v>2</v>
      </c>
    </row>
    <row r="476" spans="1:7" ht="15.75" thickBot="1" x14ac:dyDescent="0.3">
      <c r="A476" s="510">
        <v>471</v>
      </c>
      <c r="B476" s="672">
        <v>37</v>
      </c>
      <c r="C476" s="669">
        <v>20319216</v>
      </c>
      <c r="D476" s="669" t="s">
        <v>615</v>
      </c>
      <c r="E476" s="673">
        <v>3</v>
      </c>
      <c r="F476" s="673">
        <v>3</v>
      </c>
      <c r="G476" s="673">
        <v>6</v>
      </c>
    </row>
    <row r="477" spans="1:7" ht="15.75" thickBot="1" x14ac:dyDescent="0.3">
      <c r="A477" s="510">
        <v>472</v>
      </c>
      <c r="B477" s="672">
        <v>38</v>
      </c>
      <c r="C477" s="669">
        <v>20319435</v>
      </c>
      <c r="D477" s="669" t="s">
        <v>631</v>
      </c>
      <c r="E477" s="673">
        <v>2</v>
      </c>
      <c r="F477" s="673">
        <v>4</v>
      </c>
      <c r="G477" s="673">
        <v>6</v>
      </c>
    </row>
    <row r="478" spans="1:7" ht="15.75" thickBot="1" x14ac:dyDescent="0.3">
      <c r="A478" s="510">
        <v>473</v>
      </c>
      <c r="B478" s="672">
        <v>39</v>
      </c>
      <c r="C478" s="669">
        <v>20319182</v>
      </c>
      <c r="D478" s="669" t="s">
        <v>621</v>
      </c>
      <c r="E478" s="673">
        <v>4</v>
      </c>
      <c r="F478" s="673">
        <v>6</v>
      </c>
      <c r="G478" s="673">
        <v>10</v>
      </c>
    </row>
    <row r="479" spans="1:7" ht="15.75" thickBot="1" x14ac:dyDescent="0.3">
      <c r="A479" s="510">
        <v>474</v>
      </c>
      <c r="B479" s="672">
        <v>40</v>
      </c>
      <c r="C479" s="669">
        <v>20319866</v>
      </c>
      <c r="D479" s="669" t="s">
        <v>596</v>
      </c>
      <c r="E479" s="673">
        <v>4</v>
      </c>
      <c r="F479" s="673">
        <v>1</v>
      </c>
      <c r="G479" s="673">
        <v>5</v>
      </c>
    </row>
    <row r="480" spans="1:7" ht="15.75" thickBot="1" x14ac:dyDescent="0.3">
      <c r="A480" s="510">
        <v>475</v>
      </c>
      <c r="B480" s="672">
        <v>41</v>
      </c>
      <c r="C480" s="669">
        <v>20319303</v>
      </c>
      <c r="D480" s="669" t="s">
        <v>1057</v>
      </c>
      <c r="E480" s="673">
        <v>11</v>
      </c>
      <c r="F480" s="673">
        <v>18</v>
      </c>
      <c r="G480" s="673">
        <v>29</v>
      </c>
    </row>
    <row r="481" spans="1:7" ht="15.75" thickBot="1" x14ac:dyDescent="0.3">
      <c r="A481" s="510">
        <v>476</v>
      </c>
      <c r="B481" s="672">
        <v>42</v>
      </c>
      <c r="C481" s="669">
        <v>20319851</v>
      </c>
      <c r="D481" s="669" t="s">
        <v>595</v>
      </c>
      <c r="E481" s="673">
        <v>3</v>
      </c>
      <c r="F481" s="673">
        <v>1</v>
      </c>
      <c r="G481" s="673">
        <v>4</v>
      </c>
    </row>
    <row r="482" spans="1:7" ht="15.75" thickBot="1" x14ac:dyDescent="0.3">
      <c r="A482" s="510">
        <v>477</v>
      </c>
      <c r="B482" s="672">
        <v>43</v>
      </c>
      <c r="C482" s="669">
        <v>20319844</v>
      </c>
      <c r="D482" s="669" t="s">
        <v>602</v>
      </c>
      <c r="E482" s="673">
        <v>2</v>
      </c>
      <c r="F482" s="673">
        <v>6</v>
      </c>
      <c r="G482" s="673">
        <v>8</v>
      </c>
    </row>
    <row r="483" spans="1:7" ht="15.75" thickBot="1" x14ac:dyDescent="0.3">
      <c r="A483" s="510">
        <v>478</v>
      </c>
      <c r="B483" s="672">
        <v>44</v>
      </c>
      <c r="C483" s="669">
        <v>20319176</v>
      </c>
      <c r="D483" s="669" t="s">
        <v>618</v>
      </c>
      <c r="E483" s="673">
        <v>2</v>
      </c>
      <c r="F483" s="673">
        <v>2</v>
      </c>
      <c r="G483" s="673">
        <v>4</v>
      </c>
    </row>
    <row r="484" spans="1:7" ht="15.75" thickBot="1" x14ac:dyDescent="0.3">
      <c r="A484" s="510">
        <v>479</v>
      </c>
      <c r="B484" s="672">
        <v>45</v>
      </c>
      <c r="C484" s="669">
        <v>20319862</v>
      </c>
      <c r="D484" s="669" t="s">
        <v>598</v>
      </c>
      <c r="E484" s="673">
        <v>1</v>
      </c>
      <c r="F484" s="673">
        <v>5</v>
      </c>
      <c r="G484" s="673">
        <v>6</v>
      </c>
    </row>
    <row r="485" spans="1:7" ht="15.75" thickBot="1" x14ac:dyDescent="0.3">
      <c r="A485" s="510">
        <v>480</v>
      </c>
      <c r="B485" s="672">
        <v>46</v>
      </c>
      <c r="C485" s="669">
        <v>20319803</v>
      </c>
      <c r="D485" s="669" t="s">
        <v>610</v>
      </c>
      <c r="E485" s="673">
        <v>3</v>
      </c>
      <c r="F485" s="673">
        <v>2</v>
      </c>
      <c r="G485" s="673">
        <v>5</v>
      </c>
    </row>
    <row r="486" spans="1:7" ht="15.75" thickBot="1" x14ac:dyDescent="0.3">
      <c r="A486" s="510">
        <v>481</v>
      </c>
      <c r="B486" s="672">
        <v>47</v>
      </c>
      <c r="C486" s="669">
        <v>20319802</v>
      </c>
      <c r="D486" s="669" t="s">
        <v>609</v>
      </c>
      <c r="E486" s="673">
        <v>5</v>
      </c>
      <c r="F486" s="673">
        <v>4</v>
      </c>
      <c r="G486" s="673">
        <v>9</v>
      </c>
    </row>
    <row r="487" spans="1:7" ht="15.75" thickBot="1" x14ac:dyDescent="0.3">
      <c r="A487" s="510">
        <v>482</v>
      </c>
      <c r="B487" s="672">
        <v>48</v>
      </c>
      <c r="C487" s="669">
        <v>20319865</v>
      </c>
      <c r="D487" s="669" t="s">
        <v>597</v>
      </c>
      <c r="E487" s="673">
        <v>2</v>
      </c>
      <c r="F487" s="673">
        <v>3</v>
      </c>
      <c r="G487" s="673">
        <v>5</v>
      </c>
    </row>
    <row r="488" spans="1:7" ht="15.75" thickBot="1" x14ac:dyDescent="0.3">
      <c r="A488" s="510">
        <v>483</v>
      </c>
      <c r="B488" s="672">
        <v>49</v>
      </c>
      <c r="C488" s="669">
        <v>20319083</v>
      </c>
      <c r="D488" s="669" t="s">
        <v>626</v>
      </c>
      <c r="E488" s="673">
        <v>1</v>
      </c>
      <c r="F488" s="673">
        <v>5</v>
      </c>
      <c r="G488" s="673">
        <v>6</v>
      </c>
    </row>
    <row r="489" spans="1:7" ht="15.75" thickBot="1" x14ac:dyDescent="0.3">
      <c r="A489" s="510">
        <v>484</v>
      </c>
      <c r="B489" s="672">
        <v>50</v>
      </c>
      <c r="C489" s="669">
        <v>20319214</v>
      </c>
      <c r="D489" s="669" t="s">
        <v>617</v>
      </c>
      <c r="E489" s="673">
        <v>2</v>
      </c>
      <c r="F489" s="673">
        <v>5</v>
      </c>
      <c r="G489" s="673">
        <v>7</v>
      </c>
    </row>
    <row r="490" spans="1:7" ht="15.75" thickBot="1" x14ac:dyDescent="0.3">
      <c r="A490" s="510">
        <v>485</v>
      </c>
      <c r="B490" s="672">
        <v>51</v>
      </c>
      <c r="C490" s="669">
        <v>20360477</v>
      </c>
      <c r="D490" s="669" t="s">
        <v>1128</v>
      </c>
      <c r="E490" s="673">
        <v>2</v>
      </c>
      <c r="F490" s="673">
        <v>1</v>
      </c>
      <c r="G490" s="673">
        <v>3</v>
      </c>
    </row>
    <row r="491" spans="1:7" ht="15.75" thickBot="1" x14ac:dyDescent="0.3">
      <c r="A491" s="510">
        <v>486</v>
      </c>
      <c r="B491" s="672">
        <v>52</v>
      </c>
      <c r="C491" s="669">
        <v>20319768</v>
      </c>
      <c r="D491" s="669" t="s">
        <v>606</v>
      </c>
      <c r="E491" s="673">
        <v>1</v>
      </c>
      <c r="F491" s="673">
        <v>1</v>
      </c>
      <c r="G491" s="673">
        <v>2</v>
      </c>
    </row>
    <row r="492" spans="1:7" ht="15.75" thickBot="1" x14ac:dyDescent="0.3">
      <c r="A492" s="510">
        <v>487</v>
      </c>
      <c r="B492" s="672">
        <v>53</v>
      </c>
      <c r="C492" s="669">
        <v>20319853</v>
      </c>
      <c r="D492" s="669" t="s">
        <v>594</v>
      </c>
      <c r="E492" s="673">
        <v>2</v>
      </c>
      <c r="F492" s="673">
        <v>3</v>
      </c>
      <c r="G492" s="673">
        <v>5</v>
      </c>
    </row>
    <row r="493" spans="1:7" ht="15.75" thickBot="1" x14ac:dyDescent="0.3">
      <c r="A493" s="510">
        <v>488</v>
      </c>
      <c r="B493" s="672">
        <v>54</v>
      </c>
      <c r="C493" s="669">
        <v>20319813</v>
      </c>
      <c r="D493" s="669" t="s">
        <v>611</v>
      </c>
      <c r="E493" s="673">
        <v>4</v>
      </c>
      <c r="F493" s="673">
        <v>1</v>
      </c>
      <c r="G493" s="673">
        <v>5</v>
      </c>
    </row>
    <row r="494" spans="1:7" ht="15.75" thickBot="1" x14ac:dyDescent="0.3">
      <c r="A494" s="510">
        <v>489</v>
      </c>
      <c r="B494" s="672">
        <v>55</v>
      </c>
      <c r="C494" s="669">
        <v>20319875</v>
      </c>
      <c r="D494" s="669" t="s">
        <v>747</v>
      </c>
      <c r="E494" s="673">
        <v>1</v>
      </c>
      <c r="F494" s="673">
        <v>9</v>
      </c>
      <c r="G494" s="673">
        <v>10</v>
      </c>
    </row>
    <row r="495" spans="1:7" ht="15.75" thickBot="1" x14ac:dyDescent="0.3">
      <c r="A495" s="510">
        <v>490</v>
      </c>
      <c r="B495" s="672">
        <v>56</v>
      </c>
      <c r="C495" s="669">
        <v>20319805</v>
      </c>
      <c r="D495" s="669" t="s">
        <v>614</v>
      </c>
      <c r="E495" s="673">
        <v>0</v>
      </c>
      <c r="F495" s="673">
        <v>5</v>
      </c>
      <c r="G495" s="673">
        <v>5</v>
      </c>
    </row>
    <row r="496" spans="1:7" ht="15.75" thickBot="1" x14ac:dyDescent="0.3">
      <c r="A496" s="510">
        <v>491</v>
      </c>
      <c r="B496" s="672">
        <v>57</v>
      </c>
      <c r="C496" s="669">
        <v>20319884</v>
      </c>
      <c r="D496" s="669" t="s">
        <v>750</v>
      </c>
      <c r="E496" s="673">
        <v>2</v>
      </c>
      <c r="F496" s="673">
        <v>5</v>
      </c>
      <c r="G496" s="673">
        <v>7</v>
      </c>
    </row>
    <row r="497" spans="1:7" ht="15.75" thickBot="1" x14ac:dyDescent="0.3">
      <c r="A497" s="510">
        <v>492</v>
      </c>
      <c r="B497" s="672">
        <v>58</v>
      </c>
      <c r="C497" s="669">
        <v>20348925</v>
      </c>
      <c r="D497" s="669" t="s">
        <v>1289</v>
      </c>
      <c r="E497" s="673">
        <v>0</v>
      </c>
      <c r="F497" s="673">
        <v>0</v>
      </c>
      <c r="G497" s="673">
        <v>0</v>
      </c>
    </row>
    <row r="498" spans="1:7" ht="15.75" thickBot="1" x14ac:dyDescent="0.3">
      <c r="A498" s="510">
        <v>493</v>
      </c>
      <c r="B498" s="672">
        <v>59</v>
      </c>
      <c r="C498" s="669">
        <v>20319294</v>
      </c>
      <c r="D498" s="669" t="s">
        <v>1125</v>
      </c>
      <c r="E498" s="673">
        <v>18</v>
      </c>
      <c r="F498" s="673">
        <v>5</v>
      </c>
      <c r="G498" s="673">
        <v>23</v>
      </c>
    </row>
    <row r="499" spans="1:7" ht="15.75" thickBot="1" x14ac:dyDescent="0.3">
      <c r="A499" s="510">
        <v>494</v>
      </c>
      <c r="B499" s="672">
        <v>60</v>
      </c>
      <c r="C499" s="669">
        <v>20319388</v>
      </c>
      <c r="D499" s="669" t="s">
        <v>1296</v>
      </c>
      <c r="E499" s="673">
        <v>2</v>
      </c>
      <c r="F499" s="673">
        <v>2</v>
      </c>
      <c r="G499" s="673">
        <v>4</v>
      </c>
    </row>
    <row r="500" spans="1:7" ht="15.75" thickBot="1" x14ac:dyDescent="0.3">
      <c r="A500" s="510">
        <v>495</v>
      </c>
      <c r="B500" s="672">
        <v>61</v>
      </c>
      <c r="C500" s="669">
        <v>20360448</v>
      </c>
      <c r="D500" s="669" t="s">
        <v>1116</v>
      </c>
      <c r="E500" s="673">
        <v>0</v>
      </c>
      <c r="F500" s="673">
        <v>1</v>
      </c>
      <c r="G500" s="673">
        <v>1</v>
      </c>
    </row>
    <row r="501" spans="1:7" ht="15.75" thickBot="1" x14ac:dyDescent="0.3">
      <c r="A501" s="510">
        <v>496</v>
      </c>
      <c r="B501" s="672">
        <v>62</v>
      </c>
      <c r="C501" s="669">
        <v>20340343</v>
      </c>
      <c r="D501" s="669" t="s">
        <v>1122</v>
      </c>
      <c r="E501" s="673">
        <v>1</v>
      </c>
      <c r="F501" s="673">
        <v>2</v>
      </c>
      <c r="G501" s="673">
        <v>3</v>
      </c>
    </row>
    <row r="502" spans="1:7" ht="15.75" thickBot="1" x14ac:dyDescent="0.3">
      <c r="A502" s="510">
        <v>497</v>
      </c>
      <c r="B502" s="672">
        <v>63</v>
      </c>
      <c r="C502" s="669">
        <v>20319914</v>
      </c>
      <c r="D502" s="669" t="s">
        <v>605</v>
      </c>
      <c r="E502" s="673">
        <v>2</v>
      </c>
      <c r="F502" s="673">
        <v>6</v>
      </c>
      <c r="G502" s="673">
        <v>8</v>
      </c>
    </row>
    <row r="503" spans="1:7" ht="15.75" thickBot="1" x14ac:dyDescent="0.3">
      <c r="A503" s="510">
        <v>498</v>
      </c>
      <c r="B503" s="672">
        <v>64</v>
      </c>
      <c r="C503" s="669">
        <v>20319175</v>
      </c>
      <c r="D503" s="669" t="s">
        <v>619</v>
      </c>
      <c r="E503" s="673">
        <v>2</v>
      </c>
      <c r="F503" s="673">
        <v>7</v>
      </c>
      <c r="G503" s="673">
        <v>9</v>
      </c>
    </row>
    <row r="504" spans="1:7" ht="15.75" thickBot="1" x14ac:dyDescent="0.3">
      <c r="A504" s="510">
        <v>499</v>
      </c>
      <c r="B504" s="672">
        <v>65</v>
      </c>
      <c r="C504" s="669">
        <v>20319452</v>
      </c>
      <c r="D504" s="669" t="s">
        <v>634</v>
      </c>
      <c r="E504" s="673">
        <v>3</v>
      </c>
      <c r="F504" s="673">
        <v>3</v>
      </c>
      <c r="G504" s="673">
        <v>6</v>
      </c>
    </row>
    <row r="505" spans="1:7" ht="15.75" thickBot="1" x14ac:dyDescent="0.3">
      <c r="A505" s="510">
        <v>500</v>
      </c>
      <c r="B505" s="672">
        <v>66</v>
      </c>
      <c r="C505" s="669">
        <v>20319445</v>
      </c>
      <c r="D505" s="669" t="s">
        <v>629</v>
      </c>
      <c r="E505" s="673">
        <v>2</v>
      </c>
      <c r="F505" s="673">
        <v>2</v>
      </c>
      <c r="G505" s="673">
        <v>4</v>
      </c>
    </row>
    <row r="506" spans="1:7" ht="15.75" thickBot="1" x14ac:dyDescent="0.3">
      <c r="A506" s="510">
        <v>501</v>
      </c>
      <c r="B506" s="672">
        <v>67</v>
      </c>
      <c r="C506" s="669">
        <v>20319082</v>
      </c>
      <c r="D506" s="669" t="s">
        <v>627</v>
      </c>
      <c r="E506" s="673">
        <v>2</v>
      </c>
      <c r="F506" s="673">
        <v>5</v>
      </c>
      <c r="G506" s="673">
        <v>7</v>
      </c>
    </row>
    <row r="507" spans="1:7" ht="15.75" thickBot="1" x14ac:dyDescent="0.3">
      <c r="A507" s="510">
        <v>502</v>
      </c>
      <c r="B507" s="672">
        <v>68</v>
      </c>
      <c r="C507" s="669">
        <v>20319901</v>
      </c>
      <c r="D507" s="669" t="s">
        <v>603</v>
      </c>
      <c r="E507" s="673">
        <v>7</v>
      </c>
      <c r="F507" s="673">
        <v>7</v>
      </c>
      <c r="G507" s="673">
        <v>14</v>
      </c>
    </row>
    <row r="508" spans="1:7" ht="15.75" thickBot="1" x14ac:dyDescent="0.3">
      <c r="A508" s="510">
        <v>503</v>
      </c>
      <c r="B508" s="672">
        <v>69</v>
      </c>
      <c r="C508" s="669">
        <v>20319215</v>
      </c>
      <c r="D508" s="669" t="s">
        <v>616</v>
      </c>
      <c r="E508" s="673">
        <v>3</v>
      </c>
      <c r="F508" s="673">
        <v>2</v>
      </c>
      <c r="G508" s="673">
        <v>5</v>
      </c>
    </row>
    <row r="509" spans="1:7" ht="15.75" thickBot="1" x14ac:dyDescent="0.3">
      <c r="A509" s="510">
        <v>504</v>
      </c>
      <c r="B509" s="672">
        <v>70</v>
      </c>
      <c r="C509" s="669">
        <v>20341391</v>
      </c>
      <c r="D509" s="669" t="s">
        <v>1126</v>
      </c>
      <c r="E509" s="673">
        <v>6</v>
      </c>
      <c r="F509" s="673">
        <v>5</v>
      </c>
      <c r="G509" s="673">
        <v>11</v>
      </c>
    </row>
    <row r="510" spans="1:7" ht="15.75" thickBot="1" x14ac:dyDescent="0.3">
      <c r="A510" s="510">
        <v>505</v>
      </c>
      <c r="B510" s="672">
        <v>71</v>
      </c>
      <c r="C510" s="669">
        <v>20319061</v>
      </c>
      <c r="D510" s="669" t="s">
        <v>628</v>
      </c>
      <c r="E510" s="673">
        <v>0</v>
      </c>
      <c r="F510" s="673">
        <v>5</v>
      </c>
      <c r="G510" s="673">
        <v>5</v>
      </c>
    </row>
    <row r="511" spans="1:7" ht="15.75" thickBot="1" x14ac:dyDescent="0.3">
      <c r="A511" s="510">
        <v>506</v>
      </c>
      <c r="B511" s="672">
        <v>72</v>
      </c>
      <c r="C511" s="669">
        <v>20319859</v>
      </c>
      <c r="D511" s="669" t="s">
        <v>601</v>
      </c>
      <c r="E511" s="673">
        <v>4</v>
      </c>
      <c r="F511" s="673">
        <v>2</v>
      </c>
      <c r="G511" s="673">
        <v>6</v>
      </c>
    </row>
    <row r="512" spans="1:7" ht="15.75" thickBot="1" x14ac:dyDescent="0.3">
      <c r="A512" s="510">
        <v>507</v>
      </c>
      <c r="B512" s="672">
        <v>73</v>
      </c>
      <c r="C512" s="669">
        <v>20319378</v>
      </c>
      <c r="D512" s="669" t="s">
        <v>1298</v>
      </c>
      <c r="E512" s="673">
        <v>0</v>
      </c>
      <c r="F512" s="673">
        <v>4</v>
      </c>
      <c r="G512" s="673">
        <v>4</v>
      </c>
    </row>
    <row r="513" spans="1:7" ht="15.75" thickBot="1" x14ac:dyDescent="0.3">
      <c r="A513" s="510">
        <v>508</v>
      </c>
      <c r="B513" s="672">
        <v>74</v>
      </c>
      <c r="C513" s="669">
        <v>20319283</v>
      </c>
      <c r="D513" s="669" t="s">
        <v>1074</v>
      </c>
      <c r="E513" s="673">
        <v>2</v>
      </c>
      <c r="F513" s="673">
        <v>3</v>
      </c>
      <c r="G513" s="673">
        <v>5</v>
      </c>
    </row>
    <row r="514" spans="1:7" ht="15.75" thickBot="1" x14ac:dyDescent="0.3">
      <c r="A514" s="510">
        <v>509</v>
      </c>
      <c r="B514" s="672">
        <v>75</v>
      </c>
      <c r="C514" s="669">
        <v>69971835</v>
      </c>
      <c r="D514" s="669" t="s">
        <v>753</v>
      </c>
      <c r="E514" s="673">
        <v>0</v>
      </c>
      <c r="F514" s="673">
        <v>2</v>
      </c>
      <c r="G514" s="673">
        <v>2</v>
      </c>
    </row>
    <row r="515" spans="1:7" ht="15.75" thickBot="1" x14ac:dyDescent="0.3">
      <c r="A515" s="510">
        <v>510</v>
      </c>
      <c r="B515" s="672">
        <v>76</v>
      </c>
      <c r="C515" s="669">
        <v>20319812</v>
      </c>
      <c r="D515" s="669" t="s">
        <v>612</v>
      </c>
      <c r="E515" s="673">
        <v>4</v>
      </c>
      <c r="F515" s="673">
        <v>3</v>
      </c>
      <c r="G515" s="673">
        <v>7</v>
      </c>
    </row>
    <row r="516" spans="1:7" ht="15.75" thickBot="1" x14ac:dyDescent="0.3">
      <c r="A516" s="510">
        <v>511</v>
      </c>
      <c r="B516" s="672">
        <v>77</v>
      </c>
      <c r="C516" s="669">
        <v>20339143</v>
      </c>
      <c r="D516" s="669" t="s">
        <v>1295</v>
      </c>
      <c r="E516" s="673">
        <v>7</v>
      </c>
      <c r="F516" s="673">
        <v>5</v>
      </c>
      <c r="G516" s="673">
        <v>12</v>
      </c>
    </row>
    <row r="517" spans="1:7" ht="15.75" thickBot="1" x14ac:dyDescent="0.3">
      <c r="A517" s="510">
        <v>512</v>
      </c>
      <c r="B517" s="672">
        <v>78</v>
      </c>
      <c r="C517" s="669">
        <v>20340772</v>
      </c>
      <c r="D517" s="669" t="s">
        <v>751</v>
      </c>
      <c r="E517" s="673">
        <v>0</v>
      </c>
      <c r="F517" s="673">
        <v>1</v>
      </c>
      <c r="G517" s="673">
        <v>1</v>
      </c>
    </row>
    <row r="518" spans="1:7" ht="15.75" thickBot="1" x14ac:dyDescent="0.3">
      <c r="A518" s="510">
        <v>513</v>
      </c>
      <c r="B518" s="672">
        <v>79</v>
      </c>
      <c r="C518" s="669">
        <v>20319394</v>
      </c>
      <c r="D518" s="669" t="s">
        <v>632</v>
      </c>
      <c r="E518" s="673">
        <v>2</v>
      </c>
      <c r="F518" s="673">
        <v>4</v>
      </c>
      <c r="G518" s="673">
        <v>6</v>
      </c>
    </row>
    <row r="519" spans="1:7" ht="15.75" thickBot="1" x14ac:dyDescent="0.3">
      <c r="A519" s="510">
        <v>514</v>
      </c>
      <c r="B519" s="672">
        <v>80</v>
      </c>
      <c r="C519" s="669">
        <v>20319305</v>
      </c>
      <c r="D519" s="669" t="s">
        <v>1075</v>
      </c>
      <c r="E519" s="673">
        <v>9</v>
      </c>
      <c r="F519" s="673">
        <v>9</v>
      </c>
      <c r="G519" s="673">
        <v>18</v>
      </c>
    </row>
    <row r="520" spans="1:7" ht="15.75" thickBot="1" x14ac:dyDescent="0.3">
      <c r="A520" s="510">
        <v>515</v>
      </c>
      <c r="B520" s="672">
        <v>81</v>
      </c>
      <c r="C520" s="669">
        <v>20362388</v>
      </c>
      <c r="D520" s="669" t="s">
        <v>1123</v>
      </c>
      <c r="E520" s="673">
        <v>0</v>
      </c>
      <c r="F520" s="673">
        <v>1</v>
      </c>
      <c r="G520" s="673">
        <v>1</v>
      </c>
    </row>
    <row r="521" spans="1:7" ht="15.75" thickBot="1" x14ac:dyDescent="0.3">
      <c r="A521" s="510">
        <v>516</v>
      </c>
      <c r="B521" s="672">
        <v>82</v>
      </c>
      <c r="C521" s="669">
        <v>20319085</v>
      </c>
      <c r="D521" s="669" t="s">
        <v>624</v>
      </c>
      <c r="E521" s="673">
        <v>3</v>
      </c>
      <c r="F521" s="673">
        <v>6</v>
      </c>
      <c r="G521" s="673">
        <v>9</v>
      </c>
    </row>
    <row r="522" spans="1:7" ht="15.75" thickBot="1" x14ac:dyDescent="0.3">
      <c r="A522" s="510">
        <v>517</v>
      </c>
      <c r="B522" s="672">
        <v>83</v>
      </c>
      <c r="C522" s="669">
        <v>20361943</v>
      </c>
      <c r="D522" s="669" t="s">
        <v>1120</v>
      </c>
      <c r="E522" s="673">
        <v>1</v>
      </c>
      <c r="F522" s="673">
        <v>1</v>
      </c>
      <c r="G522" s="673">
        <v>2</v>
      </c>
    </row>
    <row r="523" spans="1:7" ht="15.75" thickBot="1" x14ac:dyDescent="0.3">
      <c r="A523" s="510">
        <v>518</v>
      </c>
      <c r="B523" s="672">
        <v>84</v>
      </c>
      <c r="C523" s="669">
        <v>20319297</v>
      </c>
      <c r="D523" s="669" t="s">
        <v>1127</v>
      </c>
      <c r="E523" s="673">
        <v>8</v>
      </c>
      <c r="F523" s="673">
        <v>10</v>
      </c>
      <c r="G523" s="673">
        <v>18</v>
      </c>
    </row>
    <row r="524" spans="1:7" ht="15.75" thickBot="1" x14ac:dyDescent="0.3">
      <c r="A524" s="510">
        <v>519</v>
      </c>
      <c r="B524" s="672">
        <v>85</v>
      </c>
      <c r="C524" s="669">
        <v>69756199</v>
      </c>
      <c r="D524" s="669" t="s">
        <v>1124</v>
      </c>
      <c r="E524" s="673">
        <v>0</v>
      </c>
      <c r="F524" s="673">
        <v>0</v>
      </c>
      <c r="G524" s="673">
        <v>0</v>
      </c>
    </row>
    <row r="525" spans="1:7" ht="15.75" thickBot="1" x14ac:dyDescent="0.3">
      <c r="A525" s="510">
        <v>520</v>
      </c>
      <c r="B525" s="672">
        <v>86</v>
      </c>
      <c r="C525" s="669">
        <v>20340336</v>
      </c>
      <c r="D525" s="669" t="s">
        <v>1287</v>
      </c>
      <c r="E525" s="673">
        <v>0</v>
      </c>
      <c r="F525" s="673">
        <v>0</v>
      </c>
      <c r="G525" s="673">
        <v>0</v>
      </c>
    </row>
    <row r="526" spans="1:7" ht="15.75" thickBot="1" x14ac:dyDescent="0.3">
      <c r="A526" s="510">
        <v>521</v>
      </c>
      <c r="B526" s="672">
        <v>87</v>
      </c>
      <c r="C526" s="669">
        <v>69760708</v>
      </c>
      <c r="D526" s="669" t="s">
        <v>1285</v>
      </c>
      <c r="E526" s="673">
        <v>1</v>
      </c>
      <c r="F526" s="673">
        <v>1</v>
      </c>
      <c r="G526" s="673">
        <v>2</v>
      </c>
    </row>
    <row r="527" spans="1:7" ht="15.75" thickBot="1" x14ac:dyDescent="0.3">
      <c r="A527" s="510">
        <v>522</v>
      </c>
      <c r="B527" s="672">
        <v>1</v>
      </c>
      <c r="C527" s="669">
        <v>20319418</v>
      </c>
      <c r="D527" s="669" t="s">
        <v>667</v>
      </c>
      <c r="E527" s="673">
        <v>3</v>
      </c>
      <c r="F527" s="673">
        <v>5</v>
      </c>
      <c r="G527" s="673">
        <v>8</v>
      </c>
    </row>
    <row r="528" spans="1:7" ht="15.75" thickBot="1" x14ac:dyDescent="0.3">
      <c r="A528" s="510">
        <v>523</v>
      </c>
      <c r="B528" s="672">
        <v>2</v>
      </c>
      <c r="C528" s="669">
        <v>20319792</v>
      </c>
      <c r="D528" s="669" t="s">
        <v>646</v>
      </c>
      <c r="E528" s="673">
        <v>5</v>
      </c>
      <c r="F528" s="673">
        <v>6</v>
      </c>
      <c r="G528" s="673">
        <v>11</v>
      </c>
    </row>
    <row r="529" spans="1:7" ht="15.75" thickBot="1" x14ac:dyDescent="0.3">
      <c r="A529" s="510">
        <v>524</v>
      </c>
      <c r="B529" s="672">
        <v>3</v>
      </c>
      <c r="C529" s="669">
        <v>20319424</v>
      </c>
      <c r="D529" s="669" t="s">
        <v>662</v>
      </c>
      <c r="E529" s="673">
        <v>1</v>
      </c>
      <c r="F529" s="673">
        <v>10</v>
      </c>
      <c r="G529" s="673">
        <v>11</v>
      </c>
    </row>
    <row r="530" spans="1:7" ht="15.75" thickBot="1" x14ac:dyDescent="0.3">
      <c r="A530" s="510">
        <v>525</v>
      </c>
      <c r="B530" s="672">
        <v>4</v>
      </c>
      <c r="C530" s="669">
        <v>20319287</v>
      </c>
      <c r="D530" s="669" t="s">
        <v>1077</v>
      </c>
      <c r="E530" s="673">
        <v>2</v>
      </c>
      <c r="F530" s="673">
        <v>1</v>
      </c>
      <c r="G530" s="673">
        <v>3</v>
      </c>
    </row>
    <row r="531" spans="1:7" ht="15.75" thickBot="1" x14ac:dyDescent="0.3">
      <c r="A531" s="510">
        <v>526</v>
      </c>
      <c r="B531" s="672">
        <v>5</v>
      </c>
      <c r="C531" s="669">
        <v>20340339</v>
      </c>
      <c r="D531" s="669" t="s">
        <v>1086</v>
      </c>
      <c r="E531" s="673">
        <v>14</v>
      </c>
      <c r="F531" s="673">
        <v>13</v>
      </c>
      <c r="G531" s="673">
        <v>27</v>
      </c>
    </row>
    <row r="532" spans="1:7" ht="15.75" thickBot="1" x14ac:dyDescent="0.3">
      <c r="A532" s="510">
        <v>527</v>
      </c>
      <c r="B532" s="672">
        <v>6</v>
      </c>
      <c r="C532" s="669">
        <v>20319142</v>
      </c>
      <c r="D532" s="669" t="s">
        <v>653</v>
      </c>
      <c r="E532" s="673">
        <v>2</v>
      </c>
      <c r="F532" s="673">
        <v>7</v>
      </c>
      <c r="G532" s="673">
        <v>9</v>
      </c>
    </row>
    <row r="533" spans="1:7" ht="15.75" thickBot="1" x14ac:dyDescent="0.3">
      <c r="A533" s="510">
        <v>528</v>
      </c>
      <c r="B533" s="672">
        <v>7</v>
      </c>
      <c r="C533" s="669">
        <v>20319782</v>
      </c>
      <c r="D533" s="669" t="s">
        <v>644</v>
      </c>
      <c r="E533" s="673">
        <v>5</v>
      </c>
      <c r="F533" s="673">
        <v>6</v>
      </c>
      <c r="G533" s="673">
        <v>11</v>
      </c>
    </row>
    <row r="534" spans="1:7" ht="15.75" thickBot="1" x14ac:dyDescent="0.3">
      <c r="A534" s="510">
        <v>529</v>
      </c>
      <c r="B534" s="672">
        <v>8</v>
      </c>
      <c r="C534" s="669">
        <v>20319941</v>
      </c>
      <c r="D534" s="669" t="s">
        <v>639</v>
      </c>
      <c r="E534" s="673">
        <v>0</v>
      </c>
      <c r="F534" s="673">
        <v>4</v>
      </c>
      <c r="G534" s="673">
        <v>4</v>
      </c>
    </row>
    <row r="535" spans="1:7" ht="15.75" thickBot="1" x14ac:dyDescent="0.3">
      <c r="A535" s="510">
        <v>530</v>
      </c>
      <c r="B535" s="672">
        <v>9</v>
      </c>
      <c r="C535" s="669">
        <v>20319113</v>
      </c>
      <c r="D535" s="669" t="s">
        <v>658</v>
      </c>
      <c r="E535" s="673">
        <v>0</v>
      </c>
      <c r="F535" s="673">
        <v>4</v>
      </c>
      <c r="G535" s="673">
        <v>4</v>
      </c>
    </row>
    <row r="536" spans="1:7" ht="15.75" thickBot="1" x14ac:dyDescent="0.3">
      <c r="A536" s="510">
        <v>531</v>
      </c>
      <c r="B536" s="672">
        <v>10</v>
      </c>
      <c r="C536" s="669">
        <v>20319422</v>
      </c>
      <c r="D536" s="669" t="s">
        <v>663</v>
      </c>
      <c r="E536" s="673">
        <v>5</v>
      </c>
      <c r="F536" s="673">
        <v>4</v>
      </c>
      <c r="G536" s="673">
        <v>9</v>
      </c>
    </row>
    <row r="537" spans="1:7" ht="15.75" thickBot="1" x14ac:dyDescent="0.3">
      <c r="A537" s="510">
        <v>532</v>
      </c>
      <c r="B537" s="672">
        <v>11</v>
      </c>
      <c r="C537" s="669">
        <v>20319115</v>
      </c>
      <c r="D537" s="669" t="s">
        <v>656</v>
      </c>
      <c r="E537" s="673">
        <v>2</v>
      </c>
      <c r="F537" s="673">
        <v>3</v>
      </c>
      <c r="G537" s="673">
        <v>5</v>
      </c>
    </row>
    <row r="538" spans="1:7" ht="15.75" thickBot="1" x14ac:dyDescent="0.3">
      <c r="A538" s="510">
        <v>533</v>
      </c>
      <c r="B538" s="672">
        <v>12</v>
      </c>
      <c r="C538" s="669">
        <v>20319366</v>
      </c>
      <c r="D538" s="669" t="s">
        <v>1305</v>
      </c>
      <c r="E538" s="673">
        <v>1</v>
      </c>
      <c r="F538" s="673">
        <v>3</v>
      </c>
      <c r="G538" s="673">
        <v>4</v>
      </c>
    </row>
    <row r="539" spans="1:7" ht="15.75" thickBot="1" x14ac:dyDescent="0.3">
      <c r="A539" s="510">
        <v>534</v>
      </c>
      <c r="B539" s="672">
        <v>13</v>
      </c>
      <c r="C539" s="669">
        <v>20319788</v>
      </c>
      <c r="D539" s="669" t="s">
        <v>649</v>
      </c>
      <c r="E539" s="673">
        <v>2</v>
      </c>
      <c r="F539" s="673">
        <v>3</v>
      </c>
      <c r="G539" s="673">
        <v>5</v>
      </c>
    </row>
    <row r="540" spans="1:7" ht="15.75" thickBot="1" x14ac:dyDescent="0.3">
      <c r="A540" s="510">
        <v>535</v>
      </c>
      <c r="B540" s="672">
        <v>14</v>
      </c>
      <c r="C540" s="669">
        <v>20319278</v>
      </c>
      <c r="D540" s="669" t="s">
        <v>1129</v>
      </c>
      <c r="E540" s="673">
        <v>1</v>
      </c>
      <c r="F540" s="673">
        <v>0</v>
      </c>
      <c r="G540" s="673">
        <v>1</v>
      </c>
    </row>
    <row r="541" spans="1:7" ht="15.75" thickBot="1" x14ac:dyDescent="0.3">
      <c r="A541" s="510">
        <v>536</v>
      </c>
      <c r="B541" s="672">
        <v>15</v>
      </c>
      <c r="C541" s="669">
        <v>69973001</v>
      </c>
      <c r="D541" s="669" t="s">
        <v>1301</v>
      </c>
      <c r="E541" s="673">
        <v>0</v>
      </c>
      <c r="F541" s="673">
        <v>0</v>
      </c>
      <c r="G541" s="673">
        <v>0</v>
      </c>
    </row>
    <row r="542" spans="1:7" ht="15.75" thickBot="1" x14ac:dyDescent="0.3">
      <c r="A542" s="510">
        <v>537</v>
      </c>
      <c r="B542" s="672">
        <v>16</v>
      </c>
      <c r="C542" s="669">
        <v>69964029</v>
      </c>
      <c r="D542" s="669" t="s">
        <v>1132</v>
      </c>
      <c r="E542" s="673">
        <v>0</v>
      </c>
      <c r="F542" s="673">
        <v>0</v>
      </c>
      <c r="G542" s="673">
        <v>0</v>
      </c>
    </row>
    <row r="543" spans="1:7" ht="15.75" thickBot="1" x14ac:dyDescent="0.3">
      <c r="A543" s="510">
        <v>538</v>
      </c>
      <c r="B543" s="672">
        <v>17</v>
      </c>
      <c r="C543" s="669">
        <v>20319437</v>
      </c>
      <c r="D543" s="669" t="s">
        <v>666</v>
      </c>
      <c r="E543" s="673">
        <v>3</v>
      </c>
      <c r="F543" s="673">
        <v>3</v>
      </c>
      <c r="G543" s="673">
        <v>6</v>
      </c>
    </row>
    <row r="544" spans="1:7" ht="15.75" thickBot="1" x14ac:dyDescent="0.3">
      <c r="A544" s="510">
        <v>539</v>
      </c>
      <c r="B544" s="672">
        <v>18</v>
      </c>
      <c r="C544" s="669">
        <v>20319940</v>
      </c>
      <c r="D544" s="669" t="s">
        <v>640</v>
      </c>
      <c r="E544" s="673">
        <v>0</v>
      </c>
      <c r="F544" s="673">
        <v>4</v>
      </c>
      <c r="G544" s="673">
        <v>4</v>
      </c>
    </row>
    <row r="545" spans="1:7" ht="15.75" thickBot="1" x14ac:dyDescent="0.3">
      <c r="A545" s="510">
        <v>540</v>
      </c>
      <c r="B545" s="672">
        <v>19</v>
      </c>
      <c r="C545" s="669">
        <v>60725433</v>
      </c>
      <c r="D545" s="669" t="s">
        <v>1299</v>
      </c>
      <c r="E545" s="673">
        <v>0</v>
      </c>
      <c r="F545" s="673">
        <v>0</v>
      </c>
      <c r="G545" s="673">
        <v>0</v>
      </c>
    </row>
    <row r="546" spans="1:7" ht="15.75" thickBot="1" x14ac:dyDescent="0.3">
      <c r="A546" s="510">
        <v>541</v>
      </c>
      <c r="B546" s="672">
        <v>20</v>
      </c>
      <c r="C546" s="669">
        <v>20340337</v>
      </c>
      <c r="D546" s="669" t="s">
        <v>1306</v>
      </c>
      <c r="E546" s="673">
        <v>0</v>
      </c>
      <c r="F546" s="673">
        <v>1</v>
      </c>
      <c r="G546" s="673">
        <v>1</v>
      </c>
    </row>
    <row r="547" spans="1:7" ht="15.75" thickBot="1" x14ac:dyDescent="0.3">
      <c r="A547" s="510">
        <v>542</v>
      </c>
      <c r="B547" s="672">
        <v>21</v>
      </c>
      <c r="C547" s="669">
        <v>20319421</v>
      </c>
      <c r="D547" s="669" t="s">
        <v>664</v>
      </c>
      <c r="E547" s="673">
        <v>2</v>
      </c>
      <c r="F547" s="673">
        <v>1</v>
      </c>
      <c r="G547" s="673">
        <v>3</v>
      </c>
    </row>
    <row r="548" spans="1:7" ht="15.75" thickBot="1" x14ac:dyDescent="0.3">
      <c r="A548" s="510">
        <v>543</v>
      </c>
      <c r="B548" s="672">
        <v>22</v>
      </c>
      <c r="C548" s="669">
        <v>20319075</v>
      </c>
      <c r="D548" s="669" t="s">
        <v>651</v>
      </c>
      <c r="E548" s="673">
        <v>0</v>
      </c>
      <c r="F548" s="673">
        <v>3</v>
      </c>
      <c r="G548" s="673">
        <v>3</v>
      </c>
    </row>
    <row r="549" spans="1:7" ht="15.75" thickBot="1" x14ac:dyDescent="0.3">
      <c r="A549" s="510">
        <v>544</v>
      </c>
      <c r="B549" s="672">
        <v>23</v>
      </c>
      <c r="C549" s="669">
        <v>20340332</v>
      </c>
      <c r="D549" s="669" t="s">
        <v>1300</v>
      </c>
      <c r="E549" s="673">
        <v>1</v>
      </c>
      <c r="F549" s="673">
        <v>0</v>
      </c>
      <c r="G549" s="673">
        <v>1</v>
      </c>
    </row>
    <row r="550" spans="1:7" ht="15.75" thickBot="1" x14ac:dyDescent="0.3">
      <c r="A550" s="510">
        <v>545</v>
      </c>
      <c r="B550" s="672">
        <v>24</v>
      </c>
      <c r="C550" s="669">
        <v>20319446</v>
      </c>
      <c r="D550" s="669" t="s">
        <v>661</v>
      </c>
      <c r="E550" s="673">
        <v>2</v>
      </c>
      <c r="F550" s="673">
        <v>1</v>
      </c>
      <c r="G550" s="673">
        <v>3</v>
      </c>
    </row>
    <row r="551" spans="1:7" ht="15.75" thickBot="1" x14ac:dyDescent="0.3">
      <c r="A551" s="510">
        <v>546</v>
      </c>
      <c r="B551" s="672">
        <v>25</v>
      </c>
      <c r="C551" s="669">
        <v>20319858</v>
      </c>
      <c r="D551" s="669" t="s">
        <v>638</v>
      </c>
      <c r="E551" s="673">
        <v>1</v>
      </c>
      <c r="F551" s="673">
        <v>3</v>
      </c>
      <c r="G551" s="673">
        <v>4</v>
      </c>
    </row>
    <row r="552" spans="1:7" ht="15.75" thickBot="1" x14ac:dyDescent="0.3">
      <c r="A552" s="510">
        <v>547</v>
      </c>
      <c r="B552" s="672">
        <v>26</v>
      </c>
      <c r="C552" s="669">
        <v>20319124</v>
      </c>
      <c r="D552" s="669" t="s">
        <v>659</v>
      </c>
      <c r="E552" s="673">
        <v>0</v>
      </c>
      <c r="F552" s="673">
        <v>3</v>
      </c>
      <c r="G552" s="673">
        <v>3</v>
      </c>
    </row>
    <row r="553" spans="1:7" ht="15.75" thickBot="1" x14ac:dyDescent="0.3">
      <c r="A553" s="510">
        <v>548</v>
      </c>
      <c r="B553" s="672">
        <v>27</v>
      </c>
      <c r="C553" s="669">
        <v>20319925</v>
      </c>
      <c r="D553" s="669" t="s">
        <v>642</v>
      </c>
      <c r="E553" s="673">
        <v>3</v>
      </c>
      <c r="F553" s="673">
        <v>2</v>
      </c>
      <c r="G553" s="673">
        <v>5</v>
      </c>
    </row>
    <row r="554" spans="1:7" ht="15.75" thickBot="1" x14ac:dyDescent="0.3">
      <c r="A554" s="510">
        <v>549</v>
      </c>
      <c r="B554" s="672">
        <v>28</v>
      </c>
      <c r="C554" s="669">
        <v>20319790</v>
      </c>
      <c r="D554" s="669" t="s">
        <v>647</v>
      </c>
      <c r="E554" s="673">
        <v>1</v>
      </c>
      <c r="F554" s="673">
        <v>5</v>
      </c>
      <c r="G554" s="673">
        <v>6</v>
      </c>
    </row>
    <row r="555" spans="1:7" ht="15.75" thickBot="1" x14ac:dyDescent="0.3">
      <c r="A555" s="510">
        <v>550</v>
      </c>
      <c r="B555" s="672">
        <v>29</v>
      </c>
      <c r="C555" s="669">
        <v>20319406</v>
      </c>
      <c r="D555" s="669" t="s">
        <v>669</v>
      </c>
      <c r="E555" s="673">
        <v>2</v>
      </c>
      <c r="F555" s="673">
        <v>1</v>
      </c>
      <c r="G555" s="673">
        <v>3</v>
      </c>
    </row>
    <row r="556" spans="1:7" ht="15.75" thickBot="1" x14ac:dyDescent="0.3">
      <c r="A556" s="510">
        <v>551</v>
      </c>
      <c r="B556" s="672">
        <v>30</v>
      </c>
      <c r="C556" s="669">
        <v>20319856</v>
      </c>
      <c r="D556" s="669" t="s">
        <v>637</v>
      </c>
      <c r="E556" s="673">
        <v>1</v>
      </c>
      <c r="F556" s="673">
        <v>3</v>
      </c>
      <c r="G556" s="673">
        <v>4</v>
      </c>
    </row>
    <row r="557" spans="1:7" ht="15.75" thickBot="1" x14ac:dyDescent="0.3">
      <c r="A557" s="510">
        <v>552</v>
      </c>
      <c r="B557" s="672">
        <v>31</v>
      </c>
      <c r="C557" s="669">
        <v>20319114</v>
      </c>
      <c r="D557" s="669" t="s">
        <v>657</v>
      </c>
      <c r="E557" s="673">
        <v>1</v>
      </c>
      <c r="F557" s="673">
        <v>3</v>
      </c>
      <c r="G557" s="673">
        <v>4</v>
      </c>
    </row>
    <row r="558" spans="1:7" ht="15.75" thickBot="1" x14ac:dyDescent="0.3">
      <c r="A558" s="510">
        <v>553</v>
      </c>
      <c r="B558" s="672">
        <v>32</v>
      </c>
      <c r="C558" s="669">
        <v>20319302</v>
      </c>
      <c r="D558" s="669" t="s">
        <v>1059</v>
      </c>
      <c r="E558" s="673">
        <v>6</v>
      </c>
      <c r="F558" s="673">
        <v>10</v>
      </c>
      <c r="G558" s="673">
        <v>16</v>
      </c>
    </row>
    <row r="559" spans="1:7" ht="15.75" thickBot="1" x14ac:dyDescent="0.3">
      <c r="A559" s="510">
        <v>554</v>
      </c>
      <c r="B559" s="672">
        <v>33</v>
      </c>
      <c r="C559" s="669">
        <v>20319939</v>
      </c>
      <c r="D559" s="669" t="s">
        <v>641</v>
      </c>
      <c r="E559" s="673">
        <v>2</v>
      </c>
      <c r="F559" s="673">
        <v>0</v>
      </c>
      <c r="G559" s="673">
        <v>2</v>
      </c>
    </row>
    <row r="560" spans="1:7" ht="15.75" thickBot="1" x14ac:dyDescent="0.3">
      <c r="A560" s="510">
        <v>555</v>
      </c>
      <c r="B560" s="672">
        <v>34</v>
      </c>
      <c r="C560" s="669">
        <v>20319876</v>
      </c>
      <c r="D560" s="669" t="s">
        <v>755</v>
      </c>
      <c r="E560" s="673">
        <v>0</v>
      </c>
      <c r="F560" s="673">
        <v>6</v>
      </c>
      <c r="G560" s="673">
        <v>6</v>
      </c>
    </row>
    <row r="561" spans="1:7" ht="15.75" thickBot="1" x14ac:dyDescent="0.3">
      <c r="A561" s="510">
        <v>556</v>
      </c>
      <c r="B561" s="672">
        <v>35</v>
      </c>
      <c r="C561" s="669">
        <v>20319496</v>
      </c>
      <c r="D561" s="669" t="s">
        <v>671</v>
      </c>
      <c r="E561" s="673">
        <v>2</v>
      </c>
      <c r="F561" s="673">
        <v>2</v>
      </c>
      <c r="G561" s="673">
        <v>4</v>
      </c>
    </row>
    <row r="562" spans="1:7" ht="15.75" thickBot="1" x14ac:dyDescent="0.3">
      <c r="A562" s="510">
        <v>557</v>
      </c>
      <c r="B562" s="672">
        <v>36</v>
      </c>
      <c r="C562" s="669">
        <v>20319069</v>
      </c>
      <c r="D562" s="669" t="s">
        <v>652</v>
      </c>
      <c r="E562" s="673">
        <v>2</v>
      </c>
      <c r="F562" s="673">
        <v>9</v>
      </c>
      <c r="G562" s="673">
        <v>11</v>
      </c>
    </row>
    <row r="563" spans="1:7" ht="15.75" thickBot="1" x14ac:dyDescent="0.3">
      <c r="A563" s="510">
        <v>558</v>
      </c>
      <c r="B563" s="672">
        <v>37</v>
      </c>
      <c r="C563" s="669">
        <v>69888736</v>
      </c>
      <c r="D563" s="669" t="s">
        <v>1130</v>
      </c>
      <c r="E563" s="673">
        <v>0</v>
      </c>
      <c r="F563" s="673">
        <v>0</v>
      </c>
      <c r="G563" s="673">
        <v>0</v>
      </c>
    </row>
    <row r="564" spans="1:7" ht="15.75" thickBot="1" x14ac:dyDescent="0.3">
      <c r="A564" s="510">
        <v>559</v>
      </c>
      <c r="B564" s="672">
        <v>38</v>
      </c>
      <c r="C564" s="669">
        <v>20319760</v>
      </c>
      <c r="D564" s="669" t="s">
        <v>643</v>
      </c>
      <c r="E564" s="673">
        <v>4</v>
      </c>
      <c r="F564" s="673">
        <v>5</v>
      </c>
      <c r="G564" s="673">
        <v>9</v>
      </c>
    </row>
    <row r="565" spans="1:7" ht="15.75" thickBot="1" x14ac:dyDescent="0.3">
      <c r="A565" s="510">
        <v>560</v>
      </c>
      <c r="B565" s="672">
        <v>39</v>
      </c>
      <c r="C565" s="669">
        <v>20319841</v>
      </c>
      <c r="D565" s="669" t="s">
        <v>645</v>
      </c>
      <c r="E565" s="673">
        <v>5</v>
      </c>
      <c r="F565" s="673">
        <v>2</v>
      </c>
      <c r="G565" s="673">
        <v>7</v>
      </c>
    </row>
    <row r="566" spans="1:7" ht="15.75" thickBot="1" x14ac:dyDescent="0.3">
      <c r="A566" s="510">
        <v>561</v>
      </c>
      <c r="B566" s="672">
        <v>40</v>
      </c>
      <c r="C566" s="669">
        <v>20319141</v>
      </c>
      <c r="D566" s="669" t="s">
        <v>654</v>
      </c>
      <c r="E566" s="673">
        <v>1</v>
      </c>
      <c r="F566" s="673">
        <v>6</v>
      </c>
      <c r="G566" s="673">
        <v>7</v>
      </c>
    </row>
    <row r="567" spans="1:7" ht="15.75" thickBot="1" x14ac:dyDescent="0.3">
      <c r="A567" s="510">
        <v>562</v>
      </c>
      <c r="B567" s="672">
        <v>41</v>
      </c>
      <c r="C567" s="669">
        <v>20319497</v>
      </c>
      <c r="D567" s="669" t="s">
        <v>670</v>
      </c>
      <c r="E567" s="673">
        <v>2</v>
      </c>
      <c r="F567" s="673">
        <v>4</v>
      </c>
      <c r="G567" s="673">
        <v>6</v>
      </c>
    </row>
    <row r="568" spans="1:7" ht="15.75" thickBot="1" x14ac:dyDescent="0.3">
      <c r="A568" s="510">
        <v>563</v>
      </c>
      <c r="B568" s="672">
        <v>42</v>
      </c>
      <c r="C568" s="669">
        <v>69756897</v>
      </c>
      <c r="D568" s="669" t="s">
        <v>1131</v>
      </c>
      <c r="E568" s="673">
        <v>1</v>
      </c>
      <c r="F568" s="673">
        <v>2</v>
      </c>
      <c r="G568" s="673">
        <v>3</v>
      </c>
    </row>
    <row r="569" spans="1:7" ht="15.75" thickBot="1" x14ac:dyDescent="0.3">
      <c r="A569" s="510">
        <v>564</v>
      </c>
      <c r="B569" s="672">
        <v>43</v>
      </c>
      <c r="C569" s="669">
        <v>20319267</v>
      </c>
      <c r="D569" s="669" t="s">
        <v>650</v>
      </c>
      <c r="E569" s="673">
        <v>1</v>
      </c>
      <c r="F569" s="673">
        <v>4</v>
      </c>
      <c r="G569" s="673">
        <v>5</v>
      </c>
    </row>
    <row r="570" spans="1:7" ht="15.75" thickBot="1" x14ac:dyDescent="0.3">
      <c r="A570" s="510">
        <v>565</v>
      </c>
      <c r="B570" s="672">
        <v>44</v>
      </c>
      <c r="C570" s="669">
        <v>20319116</v>
      </c>
      <c r="D570" s="669" t="s">
        <v>655</v>
      </c>
      <c r="E570" s="673">
        <v>2</v>
      </c>
      <c r="F570" s="673">
        <v>4</v>
      </c>
      <c r="G570" s="673">
        <v>6</v>
      </c>
    </row>
    <row r="571" spans="1:7" ht="15.75" thickBot="1" x14ac:dyDescent="0.3">
      <c r="A571" s="510">
        <v>566</v>
      </c>
      <c r="B571" s="672">
        <v>45</v>
      </c>
      <c r="C571" s="669">
        <v>20319878</v>
      </c>
      <c r="D571" s="669" t="s">
        <v>754</v>
      </c>
      <c r="E571" s="673">
        <v>1</v>
      </c>
      <c r="F571" s="673">
        <v>2</v>
      </c>
      <c r="G571" s="673">
        <v>3</v>
      </c>
    </row>
    <row r="572" spans="1:7" ht="15.75" thickBot="1" x14ac:dyDescent="0.3">
      <c r="A572" s="510">
        <v>567</v>
      </c>
      <c r="B572" s="672">
        <v>46</v>
      </c>
      <c r="C572" s="669">
        <v>20319341</v>
      </c>
      <c r="D572" s="669" t="s">
        <v>1303</v>
      </c>
      <c r="E572" s="673">
        <v>16</v>
      </c>
      <c r="F572" s="673">
        <v>20</v>
      </c>
      <c r="G572" s="673">
        <v>36</v>
      </c>
    </row>
    <row r="573" spans="1:7" ht="15.75" thickBot="1" x14ac:dyDescent="0.3">
      <c r="A573" s="510">
        <v>568</v>
      </c>
      <c r="B573" s="672">
        <v>47</v>
      </c>
      <c r="C573" s="669">
        <v>20340331</v>
      </c>
      <c r="D573" s="669" t="s">
        <v>1302</v>
      </c>
      <c r="E573" s="673">
        <v>2</v>
      </c>
      <c r="F573" s="673">
        <v>2</v>
      </c>
      <c r="G573" s="673">
        <v>4</v>
      </c>
    </row>
    <row r="574" spans="1:7" ht="15.75" thickBot="1" x14ac:dyDescent="0.3">
      <c r="A574" s="510">
        <v>569</v>
      </c>
      <c r="B574" s="672">
        <v>48</v>
      </c>
      <c r="C574" s="669">
        <v>20319407</v>
      </c>
      <c r="D574" s="669" t="s">
        <v>668</v>
      </c>
      <c r="E574" s="673">
        <v>1</v>
      </c>
      <c r="F574" s="673">
        <v>0</v>
      </c>
      <c r="G574" s="673">
        <v>1</v>
      </c>
    </row>
    <row r="575" spans="1:7" ht="15.75" thickBot="1" x14ac:dyDescent="0.3">
      <c r="A575" s="510">
        <v>570</v>
      </c>
      <c r="B575" s="672">
        <v>49</v>
      </c>
      <c r="C575" s="669">
        <v>20319804</v>
      </c>
      <c r="D575" s="669" t="s">
        <v>648</v>
      </c>
      <c r="E575" s="673">
        <v>3</v>
      </c>
      <c r="F575" s="673">
        <v>4</v>
      </c>
      <c r="G575" s="673">
        <v>7</v>
      </c>
    </row>
    <row r="576" spans="1:7" ht="15.75" thickBot="1" x14ac:dyDescent="0.3">
      <c r="A576" s="510">
        <v>571</v>
      </c>
      <c r="B576" s="672">
        <v>50</v>
      </c>
      <c r="C576" s="669">
        <v>20319358</v>
      </c>
      <c r="D576" s="669" t="s">
        <v>1304</v>
      </c>
      <c r="E576" s="673">
        <v>13</v>
      </c>
      <c r="F576" s="673">
        <v>18</v>
      </c>
      <c r="G576" s="673">
        <v>31</v>
      </c>
    </row>
    <row r="577" spans="1:7" ht="15.75" thickBot="1" x14ac:dyDescent="0.3">
      <c r="A577" s="510">
        <v>572</v>
      </c>
      <c r="B577" s="672">
        <v>51</v>
      </c>
      <c r="C577" s="669">
        <v>20319135</v>
      </c>
      <c r="D577" s="669" t="s">
        <v>660</v>
      </c>
      <c r="E577" s="673">
        <v>2</v>
      </c>
      <c r="F577" s="673">
        <v>6</v>
      </c>
      <c r="G577" s="673">
        <v>8</v>
      </c>
    </row>
    <row r="578" spans="1:7" ht="15.75" thickBot="1" x14ac:dyDescent="0.3">
      <c r="A578" s="510">
        <v>573</v>
      </c>
      <c r="B578" s="672">
        <v>52</v>
      </c>
      <c r="C578" s="669">
        <v>20319439</v>
      </c>
      <c r="D578" s="669" t="s">
        <v>665</v>
      </c>
      <c r="E578" s="673">
        <v>3</v>
      </c>
      <c r="F578" s="673">
        <v>1</v>
      </c>
      <c r="G578" s="673">
        <v>4</v>
      </c>
    </row>
    <row r="579" spans="1:7" ht="15.75" thickBot="1" x14ac:dyDescent="0.3">
      <c r="A579" s="510">
        <v>574</v>
      </c>
      <c r="B579" s="672">
        <v>1</v>
      </c>
      <c r="C579" s="669">
        <v>20319367</v>
      </c>
      <c r="D579" s="669" t="s">
        <v>1309</v>
      </c>
      <c r="E579" s="673">
        <v>1</v>
      </c>
      <c r="F579" s="673">
        <v>1</v>
      </c>
      <c r="G579" s="673">
        <v>2</v>
      </c>
    </row>
    <row r="580" spans="1:7" ht="15.75" thickBot="1" x14ac:dyDescent="0.3">
      <c r="A580" s="510">
        <v>575</v>
      </c>
      <c r="B580" s="672">
        <v>2</v>
      </c>
      <c r="C580" s="669">
        <v>20361620</v>
      </c>
      <c r="D580" s="669" t="s">
        <v>1133</v>
      </c>
      <c r="E580" s="673">
        <v>2</v>
      </c>
      <c r="F580" s="673">
        <v>3</v>
      </c>
      <c r="G580" s="673">
        <v>5</v>
      </c>
    </row>
    <row r="581" spans="1:7" ht="15.75" thickBot="1" x14ac:dyDescent="0.3">
      <c r="A581" s="510">
        <v>576</v>
      </c>
      <c r="B581" s="672">
        <v>3</v>
      </c>
      <c r="C581" s="669">
        <v>20319817</v>
      </c>
      <c r="D581" s="669" t="s">
        <v>682</v>
      </c>
      <c r="E581" s="673">
        <v>4</v>
      </c>
      <c r="F581" s="673">
        <v>3</v>
      </c>
      <c r="G581" s="673">
        <v>7</v>
      </c>
    </row>
    <row r="582" spans="1:7" ht="15.75" thickBot="1" x14ac:dyDescent="0.3">
      <c r="A582" s="510">
        <v>577</v>
      </c>
      <c r="B582" s="672">
        <v>4</v>
      </c>
      <c r="C582" s="669">
        <v>20319103</v>
      </c>
      <c r="D582" s="669" t="s">
        <v>688</v>
      </c>
      <c r="E582" s="673">
        <v>3</v>
      </c>
      <c r="F582" s="673">
        <v>1</v>
      </c>
      <c r="G582" s="673">
        <v>4</v>
      </c>
    </row>
    <row r="583" spans="1:7" ht="15.75" thickBot="1" x14ac:dyDescent="0.3">
      <c r="A583" s="510">
        <v>578</v>
      </c>
      <c r="B583" s="672">
        <v>5</v>
      </c>
      <c r="C583" s="669">
        <v>20319918</v>
      </c>
      <c r="D583" s="669" t="s">
        <v>677</v>
      </c>
      <c r="E583" s="673">
        <v>2</v>
      </c>
      <c r="F583" s="673">
        <v>4</v>
      </c>
      <c r="G583" s="673">
        <v>6</v>
      </c>
    </row>
    <row r="584" spans="1:7" ht="15.75" thickBot="1" x14ac:dyDescent="0.3">
      <c r="A584" s="510">
        <v>579</v>
      </c>
      <c r="B584" s="672">
        <v>6</v>
      </c>
      <c r="C584" s="669">
        <v>20319833</v>
      </c>
      <c r="D584" s="669" t="s">
        <v>681</v>
      </c>
      <c r="E584" s="673">
        <v>3</v>
      </c>
      <c r="F584" s="673">
        <v>1</v>
      </c>
      <c r="G584" s="673">
        <v>4</v>
      </c>
    </row>
    <row r="585" spans="1:7" ht="15.75" thickBot="1" x14ac:dyDescent="0.3">
      <c r="A585" s="510">
        <v>580</v>
      </c>
      <c r="B585" s="672">
        <v>7</v>
      </c>
      <c r="C585" s="669">
        <v>20319473</v>
      </c>
      <c r="D585" s="669" t="s">
        <v>696</v>
      </c>
      <c r="E585" s="673">
        <v>2</v>
      </c>
      <c r="F585" s="673">
        <v>2</v>
      </c>
      <c r="G585" s="673">
        <v>4</v>
      </c>
    </row>
    <row r="586" spans="1:7" ht="15.75" thickBot="1" x14ac:dyDescent="0.3">
      <c r="A586" s="510">
        <v>581</v>
      </c>
      <c r="B586" s="672">
        <v>8</v>
      </c>
      <c r="C586" s="669">
        <v>20319340</v>
      </c>
      <c r="D586" s="669" t="s">
        <v>1311</v>
      </c>
      <c r="E586" s="673">
        <v>7</v>
      </c>
      <c r="F586" s="673">
        <v>6</v>
      </c>
      <c r="G586" s="673">
        <v>13</v>
      </c>
    </row>
    <row r="587" spans="1:7" ht="15.75" thickBot="1" x14ac:dyDescent="0.3">
      <c r="A587" s="510">
        <v>582</v>
      </c>
      <c r="B587" s="672">
        <v>9</v>
      </c>
      <c r="C587" s="669">
        <v>20319220</v>
      </c>
      <c r="D587" s="669" t="s">
        <v>685</v>
      </c>
      <c r="E587" s="673">
        <v>2</v>
      </c>
      <c r="F587" s="673">
        <v>1</v>
      </c>
      <c r="G587" s="673">
        <v>3</v>
      </c>
    </row>
    <row r="588" spans="1:7" ht="15.75" thickBot="1" x14ac:dyDescent="0.3">
      <c r="A588" s="510">
        <v>583</v>
      </c>
      <c r="B588" s="672">
        <v>10</v>
      </c>
      <c r="C588" s="669">
        <v>20319937</v>
      </c>
      <c r="D588" s="669" t="s">
        <v>674</v>
      </c>
      <c r="E588" s="673">
        <v>4</v>
      </c>
      <c r="F588" s="673">
        <v>2</v>
      </c>
      <c r="G588" s="673">
        <v>6</v>
      </c>
    </row>
    <row r="589" spans="1:7" ht="15.75" thickBot="1" x14ac:dyDescent="0.3">
      <c r="A589" s="510">
        <v>584</v>
      </c>
      <c r="B589" s="672">
        <v>11</v>
      </c>
      <c r="C589" s="669">
        <v>20319102</v>
      </c>
      <c r="D589" s="669" t="s">
        <v>689</v>
      </c>
      <c r="E589" s="673">
        <v>2</v>
      </c>
      <c r="F589" s="673">
        <v>0</v>
      </c>
      <c r="G589" s="673">
        <v>2</v>
      </c>
    </row>
    <row r="590" spans="1:7" ht="15.75" thickBot="1" x14ac:dyDescent="0.3">
      <c r="A590" s="510">
        <v>585</v>
      </c>
      <c r="B590" s="672">
        <v>12</v>
      </c>
      <c r="C590" s="669">
        <v>20319902</v>
      </c>
      <c r="D590" s="669" t="s">
        <v>679</v>
      </c>
      <c r="E590" s="673">
        <v>4</v>
      </c>
      <c r="F590" s="673">
        <v>3</v>
      </c>
      <c r="G590" s="673">
        <v>7</v>
      </c>
    </row>
    <row r="591" spans="1:7" ht="15.75" thickBot="1" x14ac:dyDescent="0.3">
      <c r="A591" s="510">
        <v>586</v>
      </c>
      <c r="B591" s="672">
        <v>13</v>
      </c>
      <c r="C591" s="669">
        <v>20319266</v>
      </c>
      <c r="D591" s="669" t="s">
        <v>687</v>
      </c>
      <c r="E591" s="673">
        <v>1</v>
      </c>
      <c r="F591" s="673">
        <v>1</v>
      </c>
      <c r="G591" s="673">
        <v>2</v>
      </c>
    </row>
    <row r="592" spans="1:7" ht="15.75" thickBot="1" x14ac:dyDescent="0.3">
      <c r="A592" s="510">
        <v>587</v>
      </c>
      <c r="B592" s="672">
        <v>14</v>
      </c>
      <c r="C592" s="669">
        <v>20319357</v>
      </c>
      <c r="D592" s="669" t="s">
        <v>1313</v>
      </c>
      <c r="E592" s="673">
        <v>4</v>
      </c>
      <c r="F592" s="673">
        <v>2</v>
      </c>
      <c r="G592" s="673">
        <v>6</v>
      </c>
    </row>
    <row r="593" spans="1:7" ht="15.75" thickBot="1" x14ac:dyDescent="0.3">
      <c r="A593" s="510">
        <v>588</v>
      </c>
      <c r="B593" s="672">
        <v>15</v>
      </c>
      <c r="C593" s="669">
        <v>69756203</v>
      </c>
      <c r="D593" s="669" t="s">
        <v>1310</v>
      </c>
      <c r="E593" s="673">
        <v>1</v>
      </c>
      <c r="F593" s="673">
        <v>0</v>
      </c>
      <c r="G593" s="673">
        <v>1</v>
      </c>
    </row>
    <row r="594" spans="1:7" ht="15.75" thickBot="1" x14ac:dyDescent="0.3">
      <c r="A594" s="510">
        <v>589</v>
      </c>
      <c r="B594" s="672">
        <v>16</v>
      </c>
      <c r="C594" s="669">
        <v>20319474</v>
      </c>
      <c r="D594" s="669" t="s">
        <v>695</v>
      </c>
      <c r="E594" s="673">
        <v>3</v>
      </c>
      <c r="F594" s="673">
        <v>0</v>
      </c>
      <c r="G594" s="673">
        <v>3</v>
      </c>
    </row>
    <row r="595" spans="1:7" ht="15.75" thickBot="1" x14ac:dyDescent="0.3">
      <c r="A595" s="510">
        <v>590</v>
      </c>
      <c r="B595" s="672">
        <v>17</v>
      </c>
      <c r="C595" s="669">
        <v>20319462</v>
      </c>
      <c r="D595" s="669" t="s">
        <v>694</v>
      </c>
      <c r="E595" s="673">
        <v>1</v>
      </c>
      <c r="F595" s="673">
        <v>5</v>
      </c>
      <c r="G595" s="673">
        <v>6</v>
      </c>
    </row>
    <row r="596" spans="1:7" ht="15.75" thickBot="1" x14ac:dyDescent="0.3">
      <c r="A596" s="510">
        <v>591</v>
      </c>
      <c r="B596" s="672">
        <v>18</v>
      </c>
      <c r="C596" s="669">
        <v>20319157</v>
      </c>
      <c r="D596" s="669" t="s">
        <v>691</v>
      </c>
      <c r="E596" s="673">
        <v>2</v>
      </c>
      <c r="F596" s="673">
        <v>4</v>
      </c>
      <c r="G596" s="673">
        <v>6</v>
      </c>
    </row>
    <row r="597" spans="1:7" ht="15.75" thickBot="1" x14ac:dyDescent="0.3">
      <c r="A597" s="510">
        <v>592</v>
      </c>
      <c r="B597" s="672">
        <v>19</v>
      </c>
      <c r="C597" s="669">
        <v>20319395</v>
      </c>
      <c r="D597" s="669" t="s">
        <v>692</v>
      </c>
      <c r="E597" s="673">
        <v>4</v>
      </c>
      <c r="F597" s="673">
        <v>0</v>
      </c>
      <c r="G597" s="673">
        <v>4</v>
      </c>
    </row>
    <row r="598" spans="1:7" ht="15.75" thickBot="1" x14ac:dyDescent="0.3">
      <c r="A598" s="510">
        <v>593</v>
      </c>
      <c r="B598" s="672">
        <v>20</v>
      </c>
      <c r="C598" s="669">
        <v>20319927</v>
      </c>
      <c r="D598" s="669" t="s">
        <v>676</v>
      </c>
      <c r="E598" s="673">
        <v>4</v>
      </c>
      <c r="F598" s="673">
        <v>3</v>
      </c>
      <c r="G598" s="673">
        <v>7</v>
      </c>
    </row>
    <row r="599" spans="1:7" ht="15.75" thickBot="1" x14ac:dyDescent="0.3">
      <c r="A599" s="510">
        <v>594</v>
      </c>
      <c r="B599" s="672">
        <v>21</v>
      </c>
      <c r="C599" s="669">
        <v>20319262</v>
      </c>
      <c r="D599" s="669" t="s">
        <v>686</v>
      </c>
      <c r="E599" s="673">
        <v>2</v>
      </c>
      <c r="F599" s="673">
        <v>1</v>
      </c>
      <c r="G599" s="673">
        <v>3</v>
      </c>
    </row>
    <row r="600" spans="1:7" ht="15.75" thickBot="1" x14ac:dyDescent="0.3">
      <c r="A600" s="510">
        <v>595</v>
      </c>
      <c r="B600" s="672">
        <v>22</v>
      </c>
      <c r="C600" s="669">
        <v>20319938</v>
      </c>
      <c r="D600" s="669" t="s">
        <v>673</v>
      </c>
      <c r="E600" s="673">
        <v>1</v>
      </c>
      <c r="F600" s="673">
        <v>3</v>
      </c>
      <c r="G600" s="673">
        <v>4</v>
      </c>
    </row>
    <row r="601" spans="1:7" ht="15.75" thickBot="1" x14ac:dyDescent="0.3">
      <c r="A601" s="510">
        <v>596</v>
      </c>
      <c r="B601" s="672">
        <v>23</v>
      </c>
      <c r="C601" s="669">
        <v>69786248</v>
      </c>
      <c r="D601" s="669" t="s">
        <v>1312</v>
      </c>
      <c r="E601" s="673">
        <v>1</v>
      </c>
      <c r="F601" s="673">
        <v>3</v>
      </c>
      <c r="G601" s="673">
        <v>4</v>
      </c>
    </row>
    <row r="602" spans="1:7" ht="15.75" thickBot="1" x14ac:dyDescent="0.3">
      <c r="A602" s="510">
        <v>597</v>
      </c>
      <c r="B602" s="672">
        <v>24</v>
      </c>
      <c r="C602" s="669">
        <v>20360519</v>
      </c>
      <c r="D602" s="669" t="s">
        <v>1308</v>
      </c>
      <c r="E602" s="673">
        <v>0</v>
      </c>
      <c r="F602" s="673">
        <v>0</v>
      </c>
      <c r="G602" s="673">
        <v>0</v>
      </c>
    </row>
    <row r="603" spans="1:7" ht="15.75" thickBot="1" x14ac:dyDescent="0.3">
      <c r="A603" s="510">
        <v>598</v>
      </c>
      <c r="B603" s="672">
        <v>25</v>
      </c>
      <c r="C603" s="669">
        <v>20319321</v>
      </c>
      <c r="D603" s="669" t="s">
        <v>1079</v>
      </c>
      <c r="E603" s="673">
        <v>2</v>
      </c>
      <c r="F603" s="673">
        <v>6</v>
      </c>
      <c r="G603" s="673">
        <v>8</v>
      </c>
    </row>
    <row r="604" spans="1:7" ht="15.75" thickBot="1" x14ac:dyDescent="0.3">
      <c r="A604" s="510">
        <v>599</v>
      </c>
      <c r="B604" s="672">
        <v>26</v>
      </c>
      <c r="C604" s="669">
        <v>20319166</v>
      </c>
      <c r="D604" s="669" t="s">
        <v>683</v>
      </c>
      <c r="E604" s="673">
        <v>3</v>
      </c>
      <c r="F604" s="673">
        <v>1</v>
      </c>
      <c r="G604" s="673">
        <v>4</v>
      </c>
    </row>
    <row r="605" spans="1:7" ht="15.75" thickBot="1" x14ac:dyDescent="0.3">
      <c r="A605" s="510">
        <v>600</v>
      </c>
      <c r="B605" s="672">
        <v>27</v>
      </c>
      <c r="C605" s="669">
        <v>20319895</v>
      </c>
      <c r="D605" s="669" t="s">
        <v>672</v>
      </c>
      <c r="E605" s="673">
        <v>3</v>
      </c>
      <c r="F605" s="673">
        <v>2</v>
      </c>
      <c r="G605" s="673">
        <v>5</v>
      </c>
    </row>
    <row r="606" spans="1:7" ht="15.75" thickBot="1" x14ac:dyDescent="0.3">
      <c r="A606" s="510">
        <v>601</v>
      </c>
      <c r="B606" s="672">
        <v>28</v>
      </c>
      <c r="C606" s="669">
        <v>20319096</v>
      </c>
      <c r="D606" s="669" t="s">
        <v>690</v>
      </c>
      <c r="E606" s="673">
        <v>1</v>
      </c>
      <c r="F606" s="673">
        <v>5</v>
      </c>
      <c r="G606" s="673">
        <v>6</v>
      </c>
    </row>
    <row r="607" spans="1:7" ht="15.75" thickBot="1" x14ac:dyDescent="0.3">
      <c r="A607" s="510">
        <v>602</v>
      </c>
      <c r="B607" s="672">
        <v>29</v>
      </c>
      <c r="C607" s="669">
        <v>20353907</v>
      </c>
      <c r="D607" s="669" t="s">
        <v>756</v>
      </c>
      <c r="E607" s="673">
        <v>1</v>
      </c>
      <c r="F607" s="673">
        <v>0</v>
      </c>
      <c r="G607" s="673">
        <v>1</v>
      </c>
    </row>
    <row r="608" spans="1:7" ht="15.75" thickBot="1" x14ac:dyDescent="0.3">
      <c r="A608" s="510">
        <v>603</v>
      </c>
      <c r="B608" s="672">
        <v>30</v>
      </c>
      <c r="C608" s="669">
        <v>20319917</v>
      </c>
      <c r="D608" s="669" t="s">
        <v>678</v>
      </c>
      <c r="E608" s="673">
        <v>1</v>
      </c>
      <c r="F608" s="673">
        <v>2</v>
      </c>
      <c r="G608" s="673">
        <v>3</v>
      </c>
    </row>
    <row r="609" spans="1:7" ht="15.75" thickBot="1" x14ac:dyDescent="0.3">
      <c r="A609" s="510">
        <v>604</v>
      </c>
      <c r="B609" s="672">
        <v>31</v>
      </c>
      <c r="C609" s="669">
        <v>20319842</v>
      </c>
      <c r="D609" s="669" t="s">
        <v>680</v>
      </c>
      <c r="E609" s="673">
        <v>3</v>
      </c>
      <c r="F609" s="673">
        <v>2</v>
      </c>
      <c r="G609" s="673">
        <v>5</v>
      </c>
    </row>
    <row r="610" spans="1:7" ht="15.75" thickBot="1" x14ac:dyDescent="0.3">
      <c r="A610" s="510">
        <v>605</v>
      </c>
      <c r="B610" s="672">
        <v>32</v>
      </c>
      <c r="C610" s="669">
        <v>20362282</v>
      </c>
      <c r="D610" s="669" t="s">
        <v>1134</v>
      </c>
      <c r="E610" s="673">
        <v>2</v>
      </c>
      <c r="F610" s="673">
        <v>0</v>
      </c>
      <c r="G610" s="673">
        <v>2</v>
      </c>
    </row>
    <row r="611" spans="1:7" ht="15.75" thickBot="1" x14ac:dyDescent="0.3">
      <c r="A611" s="510">
        <v>606</v>
      </c>
      <c r="B611" s="672">
        <v>33</v>
      </c>
      <c r="C611" s="669">
        <v>20319322</v>
      </c>
      <c r="D611" s="669" t="s">
        <v>1307</v>
      </c>
      <c r="E611" s="673">
        <v>1</v>
      </c>
      <c r="F611" s="673">
        <v>2</v>
      </c>
      <c r="G611" s="673">
        <v>3</v>
      </c>
    </row>
    <row r="612" spans="1:7" ht="15.75" thickBot="1" x14ac:dyDescent="0.3">
      <c r="A612" s="510">
        <v>607</v>
      </c>
      <c r="B612" s="672">
        <v>34</v>
      </c>
      <c r="C612" s="669">
        <v>20319414</v>
      </c>
      <c r="D612" s="669" t="s">
        <v>693</v>
      </c>
      <c r="E612" s="673">
        <v>3</v>
      </c>
      <c r="F612" s="673">
        <v>2</v>
      </c>
      <c r="G612" s="673">
        <v>5</v>
      </c>
    </row>
    <row r="613" spans="1:7" ht="15.75" thickBot="1" x14ac:dyDescent="0.3">
      <c r="A613" s="510">
        <v>608</v>
      </c>
      <c r="B613" s="672">
        <v>35</v>
      </c>
      <c r="C613" s="669">
        <v>20319177</v>
      </c>
      <c r="D613" s="669" t="s">
        <v>684</v>
      </c>
      <c r="E613" s="673">
        <v>1</v>
      </c>
      <c r="F613" s="673">
        <v>2</v>
      </c>
      <c r="G613" s="673">
        <v>3</v>
      </c>
    </row>
    <row r="614" spans="1:7" ht="15.75" thickBot="1" x14ac:dyDescent="0.3">
      <c r="A614" s="510">
        <v>609</v>
      </c>
      <c r="B614" s="672">
        <v>36</v>
      </c>
      <c r="C614" s="669">
        <v>20319936</v>
      </c>
      <c r="D614" s="669" t="s">
        <v>675</v>
      </c>
      <c r="E614" s="673">
        <v>3</v>
      </c>
      <c r="F614" s="673">
        <v>1</v>
      </c>
      <c r="G614" s="673">
        <v>4</v>
      </c>
    </row>
    <row r="615" spans="1:7" ht="15.75" thickBot="1" x14ac:dyDescent="0.3">
      <c r="A615" s="510">
        <v>610</v>
      </c>
      <c r="B615" s="672">
        <v>1</v>
      </c>
      <c r="C615" s="669">
        <v>20319268</v>
      </c>
      <c r="D615" s="669" t="s">
        <v>718</v>
      </c>
      <c r="E615" s="673">
        <v>1</v>
      </c>
      <c r="F615" s="673">
        <v>4</v>
      </c>
      <c r="G615" s="673">
        <v>5</v>
      </c>
    </row>
    <row r="616" spans="1:7" ht="15.75" thickBot="1" x14ac:dyDescent="0.3">
      <c r="A616" s="510">
        <v>611</v>
      </c>
      <c r="B616" s="672">
        <v>2</v>
      </c>
      <c r="C616" s="669">
        <v>20362083</v>
      </c>
      <c r="D616" s="669" t="s">
        <v>1139</v>
      </c>
      <c r="E616" s="673">
        <v>0</v>
      </c>
      <c r="F616" s="673">
        <v>1</v>
      </c>
      <c r="G616" s="673">
        <v>1</v>
      </c>
    </row>
    <row r="617" spans="1:7" ht="15.75" thickBot="1" x14ac:dyDescent="0.3">
      <c r="A617" s="510">
        <v>612</v>
      </c>
      <c r="B617" s="672">
        <v>3</v>
      </c>
      <c r="C617" s="669">
        <v>69762732</v>
      </c>
      <c r="D617" s="669" t="s">
        <v>757</v>
      </c>
      <c r="E617" s="673">
        <v>0</v>
      </c>
      <c r="F617" s="673">
        <v>0</v>
      </c>
      <c r="G617" s="673">
        <v>0</v>
      </c>
    </row>
    <row r="618" spans="1:7" ht="15.75" thickBot="1" x14ac:dyDescent="0.3">
      <c r="A618" s="510">
        <v>613</v>
      </c>
      <c r="B618" s="672">
        <v>4</v>
      </c>
      <c r="C618" s="669">
        <v>69756201</v>
      </c>
      <c r="D618" s="669" t="s">
        <v>1137</v>
      </c>
      <c r="E618" s="673">
        <v>0</v>
      </c>
      <c r="F618" s="673">
        <v>0</v>
      </c>
      <c r="G618" s="673">
        <v>0</v>
      </c>
    </row>
    <row r="619" spans="1:7" ht="15.75" thickBot="1" x14ac:dyDescent="0.3">
      <c r="A619" s="510">
        <v>614</v>
      </c>
      <c r="B619" s="672">
        <v>5</v>
      </c>
      <c r="C619" s="669">
        <v>20360243</v>
      </c>
      <c r="D619" s="669" t="s">
        <v>1315</v>
      </c>
      <c r="E619" s="673">
        <v>0</v>
      </c>
      <c r="F619" s="673">
        <v>0</v>
      </c>
      <c r="G619" s="673">
        <v>0</v>
      </c>
    </row>
    <row r="620" spans="1:7" ht="15.75" thickBot="1" x14ac:dyDescent="0.3">
      <c r="A620" s="510">
        <v>615</v>
      </c>
      <c r="B620" s="672">
        <v>6</v>
      </c>
      <c r="C620" s="669">
        <v>20319208</v>
      </c>
      <c r="D620" s="669" t="s">
        <v>734</v>
      </c>
      <c r="E620" s="673">
        <v>3</v>
      </c>
      <c r="F620" s="673">
        <v>2</v>
      </c>
      <c r="G620" s="673">
        <v>5</v>
      </c>
    </row>
    <row r="621" spans="1:7" ht="15.75" thickBot="1" x14ac:dyDescent="0.3">
      <c r="A621" s="510">
        <v>616</v>
      </c>
      <c r="B621" s="672">
        <v>7</v>
      </c>
      <c r="C621" s="669">
        <v>20319503</v>
      </c>
      <c r="D621" s="669" t="s">
        <v>732</v>
      </c>
      <c r="E621" s="673">
        <v>2</v>
      </c>
      <c r="F621" s="673">
        <v>1</v>
      </c>
      <c r="G621" s="673">
        <v>3</v>
      </c>
    </row>
    <row r="622" spans="1:7" ht="15.75" thickBot="1" x14ac:dyDescent="0.3">
      <c r="A622" s="510">
        <v>617</v>
      </c>
      <c r="B622" s="672">
        <v>8</v>
      </c>
      <c r="C622" s="669">
        <v>20319089</v>
      </c>
      <c r="D622" s="669" t="s">
        <v>721</v>
      </c>
      <c r="E622" s="673">
        <v>3</v>
      </c>
      <c r="F622" s="673">
        <v>2</v>
      </c>
      <c r="G622" s="673">
        <v>5</v>
      </c>
    </row>
    <row r="623" spans="1:7" ht="15.75" thickBot="1" x14ac:dyDescent="0.3">
      <c r="A623" s="510">
        <v>618</v>
      </c>
      <c r="B623" s="672">
        <v>9</v>
      </c>
      <c r="C623" s="669">
        <v>20319285</v>
      </c>
      <c r="D623" s="669" t="s">
        <v>1080</v>
      </c>
      <c r="E623" s="673">
        <v>0</v>
      </c>
      <c r="F623" s="673">
        <v>4</v>
      </c>
      <c r="G623" s="673">
        <v>4</v>
      </c>
    </row>
    <row r="624" spans="1:7" ht="15.75" thickBot="1" x14ac:dyDescent="0.3">
      <c r="A624" s="510">
        <v>619</v>
      </c>
      <c r="B624" s="672">
        <v>10</v>
      </c>
      <c r="C624" s="669">
        <v>20319074</v>
      </c>
      <c r="D624" s="669" t="s">
        <v>728</v>
      </c>
      <c r="E624" s="673">
        <v>1</v>
      </c>
      <c r="F624" s="673">
        <v>2</v>
      </c>
      <c r="G624" s="673">
        <v>3</v>
      </c>
    </row>
    <row r="625" spans="1:7" ht="15.75" thickBot="1" x14ac:dyDescent="0.3">
      <c r="A625" s="510">
        <v>620</v>
      </c>
      <c r="B625" s="672">
        <v>11</v>
      </c>
      <c r="C625" s="669">
        <v>20340338</v>
      </c>
      <c r="D625" s="669" t="s">
        <v>1081</v>
      </c>
      <c r="E625" s="673">
        <v>0</v>
      </c>
      <c r="F625" s="673">
        <v>3</v>
      </c>
      <c r="G625" s="673">
        <v>3</v>
      </c>
    </row>
    <row r="626" spans="1:7" ht="15.75" thickBot="1" x14ac:dyDescent="0.3">
      <c r="A626" s="510">
        <v>621</v>
      </c>
      <c r="B626" s="672">
        <v>12</v>
      </c>
      <c r="C626" s="669">
        <v>69756197</v>
      </c>
      <c r="D626" s="669" t="s">
        <v>1320</v>
      </c>
      <c r="E626" s="673">
        <v>1</v>
      </c>
      <c r="F626" s="673">
        <v>0</v>
      </c>
      <c r="G626" s="673">
        <v>1</v>
      </c>
    </row>
    <row r="627" spans="1:7" ht="15.75" thickBot="1" x14ac:dyDescent="0.3">
      <c r="A627" s="510">
        <v>622</v>
      </c>
      <c r="B627" s="672">
        <v>13</v>
      </c>
      <c r="C627" s="669">
        <v>20319277</v>
      </c>
      <c r="D627" s="669" t="s">
        <v>713</v>
      </c>
      <c r="E627" s="673">
        <v>3</v>
      </c>
      <c r="F627" s="673">
        <v>2</v>
      </c>
      <c r="G627" s="673">
        <v>5</v>
      </c>
    </row>
    <row r="628" spans="1:7" ht="15.75" thickBot="1" x14ac:dyDescent="0.3">
      <c r="A628" s="510">
        <v>623</v>
      </c>
      <c r="B628" s="672">
        <v>14</v>
      </c>
      <c r="C628" s="669">
        <v>69760707</v>
      </c>
      <c r="D628" s="669" t="s">
        <v>1135</v>
      </c>
      <c r="E628" s="673">
        <v>0</v>
      </c>
      <c r="F628" s="673">
        <v>0</v>
      </c>
      <c r="G628" s="673">
        <v>0</v>
      </c>
    </row>
    <row r="629" spans="1:7" ht="15.75" thickBot="1" x14ac:dyDescent="0.3">
      <c r="A629" s="510">
        <v>624</v>
      </c>
      <c r="B629" s="672">
        <v>15</v>
      </c>
      <c r="C629" s="669">
        <v>20319090</v>
      </c>
      <c r="D629" s="669" t="s">
        <v>720</v>
      </c>
      <c r="E629" s="673">
        <v>1</v>
      </c>
      <c r="F629" s="673">
        <v>1</v>
      </c>
      <c r="G629" s="673">
        <v>2</v>
      </c>
    </row>
    <row r="630" spans="1:7" ht="15.75" thickBot="1" x14ac:dyDescent="0.3">
      <c r="A630" s="510">
        <v>625</v>
      </c>
      <c r="B630" s="672">
        <v>16</v>
      </c>
      <c r="C630" s="669">
        <v>20319086</v>
      </c>
      <c r="D630" s="669" t="s">
        <v>723</v>
      </c>
      <c r="E630" s="673">
        <v>2</v>
      </c>
      <c r="F630" s="673">
        <v>4</v>
      </c>
      <c r="G630" s="673">
        <v>6</v>
      </c>
    </row>
    <row r="631" spans="1:7" ht="15.75" thickBot="1" x14ac:dyDescent="0.3">
      <c r="A631" s="510">
        <v>626</v>
      </c>
      <c r="B631" s="672">
        <v>17</v>
      </c>
      <c r="C631" s="669">
        <v>20319389</v>
      </c>
      <c r="D631" s="669" t="s">
        <v>1314</v>
      </c>
      <c r="E631" s="673">
        <v>0</v>
      </c>
      <c r="F631" s="673">
        <v>2</v>
      </c>
      <c r="G631" s="673">
        <v>2</v>
      </c>
    </row>
    <row r="632" spans="1:7" ht="15.75" thickBot="1" x14ac:dyDescent="0.3">
      <c r="A632" s="510">
        <v>627</v>
      </c>
      <c r="B632" s="672">
        <v>18</v>
      </c>
      <c r="C632" s="669">
        <v>20319196</v>
      </c>
      <c r="D632" s="669" t="s">
        <v>709</v>
      </c>
      <c r="E632" s="673">
        <v>2</v>
      </c>
      <c r="F632" s="673">
        <v>2</v>
      </c>
      <c r="G632" s="673">
        <v>4</v>
      </c>
    </row>
    <row r="633" spans="1:7" ht="15.75" thickBot="1" x14ac:dyDescent="0.3">
      <c r="A633" s="510">
        <v>628</v>
      </c>
      <c r="B633" s="672">
        <v>19</v>
      </c>
      <c r="C633" s="669">
        <v>20360242</v>
      </c>
      <c r="D633" s="669" t="s">
        <v>1140</v>
      </c>
      <c r="E633" s="673">
        <v>0</v>
      </c>
      <c r="F633" s="673">
        <v>0</v>
      </c>
      <c r="G633" s="673">
        <v>0</v>
      </c>
    </row>
    <row r="634" spans="1:7" ht="15.75" thickBot="1" x14ac:dyDescent="0.3">
      <c r="A634" s="510">
        <v>629</v>
      </c>
      <c r="B634" s="672">
        <v>20</v>
      </c>
      <c r="C634" s="669">
        <v>20319077</v>
      </c>
      <c r="D634" s="669" t="s">
        <v>726</v>
      </c>
      <c r="E634" s="673">
        <v>1</v>
      </c>
      <c r="F634" s="673">
        <v>2</v>
      </c>
      <c r="G634" s="673">
        <v>3</v>
      </c>
    </row>
    <row r="635" spans="1:7" ht="15.75" thickBot="1" x14ac:dyDescent="0.3">
      <c r="A635" s="510">
        <v>630</v>
      </c>
      <c r="B635" s="672">
        <v>21</v>
      </c>
      <c r="C635" s="669">
        <v>20319810</v>
      </c>
      <c r="D635" s="669" t="s">
        <v>710</v>
      </c>
      <c r="E635" s="673">
        <v>2</v>
      </c>
      <c r="F635" s="673">
        <v>1</v>
      </c>
      <c r="G635" s="673">
        <v>3</v>
      </c>
    </row>
    <row r="636" spans="1:7" ht="15.75" thickBot="1" x14ac:dyDescent="0.3">
      <c r="A636" s="510">
        <v>631</v>
      </c>
      <c r="B636" s="672">
        <v>22</v>
      </c>
      <c r="C636" s="669">
        <v>20340322</v>
      </c>
      <c r="D636" s="669" t="s">
        <v>729</v>
      </c>
      <c r="E636" s="673">
        <v>1</v>
      </c>
      <c r="F636" s="673">
        <v>3</v>
      </c>
      <c r="G636" s="673">
        <v>4</v>
      </c>
    </row>
    <row r="637" spans="1:7" ht="15.75" thickBot="1" x14ac:dyDescent="0.3">
      <c r="A637" s="510">
        <v>632</v>
      </c>
      <c r="B637" s="672">
        <v>23</v>
      </c>
      <c r="C637" s="669">
        <v>20340334</v>
      </c>
      <c r="D637" s="669" t="s">
        <v>1316</v>
      </c>
      <c r="E637" s="673">
        <v>1</v>
      </c>
      <c r="F637" s="673">
        <v>2</v>
      </c>
      <c r="G637" s="673">
        <v>3</v>
      </c>
    </row>
    <row r="638" spans="1:7" ht="15.75" thickBot="1" x14ac:dyDescent="0.3">
      <c r="A638" s="510">
        <v>633</v>
      </c>
      <c r="B638" s="672">
        <v>24</v>
      </c>
      <c r="C638" s="669">
        <v>20319908</v>
      </c>
      <c r="D638" s="669" t="s">
        <v>697</v>
      </c>
      <c r="E638" s="673">
        <v>2</v>
      </c>
      <c r="F638" s="673">
        <v>3</v>
      </c>
      <c r="G638" s="673">
        <v>5</v>
      </c>
    </row>
    <row r="639" spans="1:7" ht="15.75" thickBot="1" x14ac:dyDescent="0.3">
      <c r="A639" s="510">
        <v>634</v>
      </c>
      <c r="B639" s="672">
        <v>25</v>
      </c>
      <c r="C639" s="669">
        <v>20319490</v>
      </c>
      <c r="D639" s="669" t="s">
        <v>735</v>
      </c>
      <c r="E639" s="673">
        <v>2</v>
      </c>
      <c r="F639" s="673">
        <v>3</v>
      </c>
      <c r="G639" s="673">
        <v>5</v>
      </c>
    </row>
    <row r="640" spans="1:7" ht="15.75" thickBot="1" x14ac:dyDescent="0.3">
      <c r="A640" s="510">
        <v>635</v>
      </c>
      <c r="B640" s="672">
        <v>26</v>
      </c>
      <c r="C640" s="669">
        <v>20319799</v>
      </c>
      <c r="D640" s="669" t="s">
        <v>706</v>
      </c>
      <c r="E640" s="673">
        <v>0</v>
      </c>
      <c r="F640" s="673">
        <v>5</v>
      </c>
      <c r="G640" s="673">
        <v>5</v>
      </c>
    </row>
    <row r="641" spans="1:7" ht="15.75" thickBot="1" x14ac:dyDescent="0.3">
      <c r="A641" s="510">
        <v>636</v>
      </c>
      <c r="B641" s="672">
        <v>27</v>
      </c>
      <c r="C641" s="669">
        <v>20319093</v>
      </c>
      <c r="D641" s="669" t="s">
        <v>725</v>
      </c>
      <c r="E641" s="673">
        <v>3</v>
      </c>
      <c r="F641" s="673">
        <v>2</v>
      </c>
      <c r="G641" s="673">
        <v>5</v>
      </c>
    </row>
    <row r="642" spans="1:7" ht="15.75" thickBot="1" x14ac:dyDescent="0.3">
      <c r="A642" s="510">
        <v>637</v>
      </c>
      <c r="B642" s="672">
        <v>28</v>
      </c>
      <c r="C642" s="669">
        <v>20319276</v>
      </c>
      <c r="D642" s="669" t="s">
        <v>716</v>
      </c>
      <c r="E642" s="673">
        <v>1</v>
      </c>
      <c r="F642" s="673">
        <v>1</v>
      </c>
      <c r="G642" s="673">
        <v>2</v>
      </c>
    </row>
    <row r="643" spans="1:7" ht="15.75" thickBot="1" x14ac:dyDescent="0.3">
      <c r="A643" s="510">
        <v>638</v>
      </c>
      <c r="B643" s="672">
        <v>29</v>
      </c>
      <c r="C643" s="669">
        <v>20319356</v>
      </c>
      <c r="D643" s="669" t="s">
        <v>1321</v>
      </c>
      <c r="E643" s="673">
        <v>5</v>
      </c>
      <c r="F643" s="673">
        <v>8</v>
      </c>
      <c r="G643" s="673">
        <v>13</v>
      </c>
    </row>
    <row r="644" spans="1:7" ht="15.75" thickBot="1" x14ac:dyDescent="0.3">
      <c r="A644" s="510">
        <v>639</v>
      </c>
      <c r="B644" s="672">
        <v>30</v>
      </c>
      <c r="C644" s="669">
        <v>20319197</v>
      </c>
      <c r="D644" s="669" t="s">
        <v>708</v>
      </c>
      <c r="E644" s="673">
        <v>2</v>
      </c>
      <c r="F644" s="673">
        <v>6</v>
      </c>
      <c r="G644" s="673">
        <v>8</v>
      </c>
    </row>
    <row r="645" spans="1:7" ht="15.75" thickBot="1" x14ac:dyDescent="0.3">
      <c r="A645" s="510">
        <v>640</v>
      </c>
      <c r="B645" s="672">
        <v>31</v>
      </c>
      <c r="C645" s="669">
        <v>20319091</v>
      </c>
      <c r="D645" s="669" t="s">
        <v>719</v>
      </c>
      <c r="E645" s="673">
        <v>2</v>
      </c>
      <c r="F645" s="673">
        <v>4</v>
      </c>
      <c r="G645" s="673">
        <v>6</v>
      </c>
    </row>
    <row r="646" spans="1:7" ht="15.75" thickBot="1" x14ac:dyDescent="0.3">
      <c r="A646" s="510">
        <v>641</v>
      </c>
      <c r="B646" s="672">
        <v>32</v>
      </c>
      <c r="C646" s="669">
        <v>20319752</v>
      </c>
      <c r="D646" s="669" t="s">
        <v>702</v>
      </c>
      <c r="E646" s="673">
        <v>3</v>
      </c>
      <c r="F646" s="673">
        <v>3</v>
      </c>
      <c r="G646" s="673">
        <v>6</v>
      </c>
    </row>
    <row r="647" spans="1:7" ht="15.75" thickBot="1" x14ac:dyDescent="0.3">
      <c r="A647" s="510">
        <v>642</v>
      </c>
      <c r="B647" s="672">
        <v>33</v>
      </c>
      <c r="C647" s="669">
        <v>20340324</v>
      </c>
      <c r="D647" s="669" t="s">
        <v>731</v>
      </c>
      <c r="E647" s="673">
        <v>0</v>
      </c>
      <c r="F647" s="673">
        <v>3</v>
      </c>
      <c r="G647" s="673">
        <v>3</v>
      </c>
    </row>
    <row r="648" spans="1:7" ht="15.75" thickBot="1" x14ac:dyDescent="0.3">
      <c r="A648" s="510">
        <v>643</v>
      </c>
      <c r="B648" s="672">
        <v>34</v>
      </c>
      <c r="C648" s="669">
        <v>20319919</v>
      </c>
      <c r="D648" s="669" t="s">
        <v>699</v>
      </c>
      <c r="E648" s="673">
        <v>2</v>
      </c>
      <c r="F648" s="673">
        <v>1</v>
      </c>
      <c r="G648" s="673">
        <v>3</v>
      </c>
    </row>
    <row r="649" spans="1:7" ht="15.75" thickBot="1" x14ac:dyDescent="0.3">
      <c r="A649" s="510">
        <v>644</v>
      </c>
      <c r="B649" s="672">
        <v>35</v>
      </c>
      <c r="C649" s="669">
        <v>20319087</v>
      </c>
      <c r="D649" s="669" t="s">
        <v>722</v>
      </c>
      <c r="E649" s="673">
        <v>2</v>
      </c>
      <c r="F649" s="673">
        <v>4</v>
      </c>
      <c r="G649" s="673">
        <v>6</v>
      </c>
    </row>
    <row r="650" spans="1:7" ht="15.75" thickBot="1" x14ac:dyDescent="0.3">
      <c r="A650" s="510">
        <v>645</v>
      </c>
      <c r="B650" s="672">
        <v>36</v>
      </c>
      <c r="C650" s="669">
        <v>20319502</v>
      </c>
      <c r="D650" s="669" t="s">
        <v>736</v>
      </c>
      <c r="E650" s="673">
        <v>2</v>
      </c>
      <c r="F650" s="673">
        <v>2</v>
      </c>
      <c r="G650" s="673">
        <v>4</v>
      </c>
    </row>
    <row r="651" spans="1:7" ht="15.75" thickBot="1" x14ac:dyDescent="0.3">
      <c r="A651" s="510">
        <v>646</v>
      </c>
      <c r="B651" s="672">
        <v>37</v>
      </c>
      <c r="C651" s="669">
        <v>20319339</v>
      </c>
      <c r="D651" s="669" t="s">
        <v>1317</v>
      </c>
      <c r="E651" s="673">
        <v>17</v>
      </c>
      <c r="F651" s="673">
        <v>12</v>
      </c>
      <c r="G651" s="673">
        <v>29</v>
      </c>
    </row>
    <row r="652" spans="1:7" ht="15.75" thickBot="1" x14ac:dyDescent="0.3">
      <c r="A652" s="510">
        <v>647</v>
      </c>
      <c r="B652" s="672">
        <v>38</v>
      </c>
      <c r="C652" s="669">
        <v>20319774</v>
      </c>
      <c r="D652" s="669" t="s">
        <v>700</v>
      </c>
      <c r="E652" s="673">
        <v>1</v>
      </c>
      <c r="F652" s="673">
        <v>3</v>
      </c>
      <c r="G652" s="673">
        <v>4</v>
      </c>
    </row>
    <row r="653" spans="1:7" ht="15.75" thickBot="1" x14ac:dyDescent="0.3">
      <c r="A653" s="510">
        <v>648</v>
      </c>
      <c r="B653" s="672">
        <v>39</v>
      </c>
      <c r="C653" s="669">
        <v>69974830</v>
      </c>
      <c r="D653" s="669" t="s">
        <v>758</v>
      </c>
      <c r="E653" s="673">
        <v>0</v>
      </c>
      <c r="F653" s="673">
        <v>0</v>
      </c>
      <c r="G653" s="673">
        <v>0</v>
      </c>
    </row>
    <row r="654" spans="1:7" ht="15.75" thickBot="1" x14ac:dyDescent="0.3">
      <c r="A654" s="510">
        <v>649</v>
      </c>
      <c r="B654" s="672">
        <v>40</v>
      </c>
      <c r="C654" s="669">
        <v>20319907</v>
      </c>
      <c r="D654" s="669" t="s">
        <v>698</v>
      </c>
      <c r="E654" s="673">
        <v>0</v>
      </c>
      <c r="F654" s="673">
        <v>5</v>
      </c>
      <c r="G654" s="673">
        <v>5</v>
      </c>
    </row>
    <row r="655" spans="1:7" ht="15.75" thickBot="1" x14ac:dyDescent="0.3">
      <c r="A655" s="510">
        <v>650</v>
      </c>
      <c r="B655" s="672">
        <v>41</v>
      </c>
      <c r="C655" s="669">
        <v>20319165</v>
      </c>
      <c r="D655" s="669" t="s">
        <v>712</v>
      </c>
      <c r="E655" s="673">
        <v>1</v>
      </c>
      <c r="F655" s="673">
        <v>4</v>
      </c>
      <c r="G655" s="673">
        <v>5</v>
      </c>
    </row>
    <row r="656" spans="1:7" ht="15.75" thickBot="1" x14ac:dyDescent="0.3">
      <c r="A656" s="510">
        <v>651</v>
      </c>
      <c r="B656" s="672">
        <v>42</v>
      </c>
      <c r="C656" s="669">
        <v>69888822</v>
      </c>
      <c r="D656" s="669" t="s">
        <v>1318</v>
      </c>
      <c r="E656" s="673">
        <v>0</v>
      </c>
      <c r="F656" s="673">
        <v>0</v>
      </c>
      <c r="G656" s="673">
        <v>0</v>
      </c>
    </row>
    <row r="657" spans="1:7" ht="15.75" thickBot="1" x14ac:dyDescent="0.3">
      <c r="A657" s="510">
        <v>652</v>
      </c>
      <c r="B657" s="672">
        <v>43</v>
      </c>
      <c r="C657" s="669">
        <v>20319837</v>
      </c>
      <c r="D657" s="669" t="s">
        <v>705</v>
      </c>
      <c r="E657" s="673">
        <v>2</v>
      </c>
      <c r="F657" s="673">
        <v>3</v>
      </c>
      <c r="G657" s="673">
        <v>5</v>
      </c>
    </row>
    <row r="658" spans="1:7" ht="15.75" thickBot="1" x14ac:dyDescent="0.3">
      <c r="A658" s="510">
        <v>653</v>
      </c>
      <c r="B658" s="672">
        <v>44</v>
      </c>
      <c r="C658" s="669">
        <v>20319488</v>
      </c>
      <c r="D658" s="669" t="s">
        <v>733</v>
      </c>
      <c r="E658" s="673">
        <v>0</v>
      </c>
      <c r="F658" s="673">
        <v>3</v>
      </c>
      <c r="G658" s="673">
        <v>3</v>
      </c>
    </row>
    <row r="659" spans="1:7" ht="15.75" thickBot="1" x14ac:dyDescent="0.3">
      <c r="A659" s="510">
        <v>654</v>
      </c>
      <c r="B659" s="672">
        <v>45</v>
      </c>
      <c r="C659" s="669">
        <v>20348737</v>
      </c>
      <c r="D659" s="669" t="s">
        <v>1319</v>
      </c>
      <c r="E659" s="673">
        <v>0</v>
      </c>
      <c r="F659" s="673">
        <v>1</v>
      </c>
      <c r="G659" s="673">
        <v>1</v>
      </c>
    </row>
    <row r="660" spans="1:7" ht="15.75" thickBot="1" x14ac:dyDescent="0.3">
      <c r="A660" s="510">
        <v>655</v>
      </c>
      <c r="B660" s="672">
        <v>46</v>
      </c>
      <c r="C660" s="669">
        <v>20319092</v>
      </c>
      <c r="D660" s="669" t="s">
        <v>724</v>
      </c>
      <c r="E660" s="673">
        <v>3</v>
      </c>
      <c r="F660" s="673">
        <v>0</v>
      </c>
      <c r="G660" s="673">
        <v>3</v>
      </c>
    </row>
    <row r="661" spans="1:7" ht="15.75" thickBot="1" x14ac:dyDescent="0.3">
      <c r="A661" s="510">
        <v>656</v>
      </c>
      <c r="B661" s="672">
        <v>47</v>
      </c>
      <c r="C661" s="669">
        <v>20319260</v>
      </c>
      <c r="D661" s="669" t="s">
        <v>714</v>
      </c>
      <c r="E661" s="673">
        <v>1</v>
      </c>
      <c r="F661" s="673">
        <v>3</v>
      </c>
      <c r="G661" s="673">
        <v>4</v>
      </c>
    </row>
    <row r="662" spans="1:7" ht="15.75" thickBot="1" x14ac:dyDescent="0.3">
      <c r="A662" s="510">
        <v>657</v>
      </c>
      <c r="B662" s="672">
        <v>48</v>
      </c>
      <c r="C662" s="669">
        <v>60725474</v>
      </c>
      <c r="D662" s="669" t="s">
        <v>1322</v>
      </c>
      <c r="E662" s="673">
        <v>0</v>
      </c>
      <c r="F662" s="673">
        <v>1</v>
      </c>
      <c r="G662" s="673">
        <v>1</v>
      </c>
    </row>
    <row r="663" spans="1:7" ht="15.75" thickBot="1" x14ac:dyDescent="0.3">
      <c r="A663" s="510">
        <v>658</v>
      </c>
      <c r="B663" s="672">
        <v>49</v>
      </c>
      <c r="C663" s="669">
        <v>20340323</v>
      </c>
      <c r="D663" s="669" t="s">
        <v>730</v>
      </c>
      <c r="E663" s="673">
        <v>1</v>
      </c>
      <c r="F663" s="673">
        <v>4</v>
      </c>
      <c r="G663" s="673">
        <v>5</v>
      </c>
    </row>
    <row r="664" spans="1:7" ht="15.75" thickBot="1" x14ac:dyDescent="0.3">
      <c r="A664" s="510">
        <v>659</v>
      </c>
      <c r="B664" s="672">
        <v>50</v>
      </c>
      <c r="C664" s="669">
        <v>20319759</v>
      </c>
      <c r="D664" s="669" t="s">
        <v>701</v>
      </c>
      <c r="E664" s="673">
        <v>2</v>
      </c>
      <c r="F664" s="673">
        <v>2</v>
      </c>
      <c r="G664" s="673">
        <v>4</v>
      </c>
    </row>
    <row r="665" spans="1:7" ht="15.75" thickBot="1" x14ac:dyDescent="0.3">
      <c r="A665" s="510">
        <v>660</v>
      </c>
      <c r="B665" s="672">
        <v>51</v>
      </c>
      <c r="C665" s="669">
        <v>20319259</v>
      </c>
      <c r="D665" s="669" t="s">
        <v>715</v>
      </c>
      <c r="E665" s="673">
        <v>5</v>
      </c>
      <c r="F665" s="673">
        <v>1</v>
      </c>
      <c r="G665" s="673">
        <v>6</v>
      </c>
    </row>
    <row r="666" spans="1:7" ht="15.75" thickBot="1" x14ac:dyDescent="0.3">
      <c r="A666" s="510">
        <v>661</v>
      </c>
      <c r="B666" s="672">
        <v>52</v>
      </c>
      <c r="C666" s="669">
        <v>20340341</v>
      </c>
      <c r="D666" s="669" t="s">
        <v>1138</v>
      </c>
      <c r="E666" s="673">
        <v>1</v>
      </c>
      <c r="F666" s="673">
        <v>3</v>
      </c>
      <c r="G666" s="673">
        <v>4</v>
      </c>
    </row>
    <row r="667" spans="1:7" ht="15.75" thickBot="1" x14ac:dyDescent="0.3">
      <c r="A667" s="510">
        <v>662</v>
      </c>
      <c r="B667" s="672">
        <v>53</v>
      </c>
      <c r="C667" s="669">
        <v>20340665</v>
      </c>
      <c r="D667" s="669" t="s">
        <v>1082</v>
      </c>
      <c r="E667" s="673">
        <v>4</v>
      </c>
      <c r="F667" s="673">
        <v>2</v>
      </c>
      <c r="G667" s="673">
        <v>6</v>
      </c>
    </row>
    <row r="668" spans="1:7" ht="15.75" thickBot="1" x14ac:dyDescent="0.3">
      <c r="A668" s="510">
        <v>663</v>
      </c>
      <c r="B668" s="672">
        <v>54</v>
      </c>
      <c r="C668" s="669">
        <v>20341387</v>
      </c>
      <c r="D668" s="669" t="s">
        <v>1141</v>
      </c>
      <c r="E668" s="673">
        <v>4</v>
      </c>
      <c r="F668" s="673">
        <v>1</v>
      </c>
      <c r="G668" s="673">
        <v>5</v>
      </c>
    </row>
    <row r="669" spans="1:7" ht="15.75" thickBot="1" x14ac:dyDescent="0.3">
      <c r="A669" s="510">
        <v>664</v>
      </c>
      <c r="B669" s="672">
        <v>55</v>
      </c>
      <c r="C669" s="669">
        <v>20319275</v>
      </c>
      <c r="D669" s="669" t="s">
        <v>717</v>
      </c>
      <c r="E669" s="673">
        <v>5</v>
      </c>
      <c r="F669" s="673">
        <v>3</v>
      </c>
      <c r="G669" s="673">
        <v>8</v>
      </c>
    </row>
    <row r="670" spans="1:7" ht="15.75" thickBot="1" x14ac:dyDescent="0.3">
      <c r="A670" s="510">
        <v>665</v>
      </c>
      <c r="B670" s="672">
        <v>56</v>
      </c>
      <c r="C670" s="669">
        <v>20319313</v>
      </c>
      <c r="D670" s="669" t="s">
        <v>737</v>
      </c>
      <c r="E670" s="673">
        <v>1</v>
      </c>
      <c r="F670" s="673">
        <v>1</v>
      </c>
      <c r="G670" s="673">
        <v>2</v>
      </c>
    </row>
    <row r="671" spans="1:7" ht="15.75" thickBot="1" x14ac:dyDescent="0.3">
      <c r="A671" s="510">
        <v>666</v>
      </c>
      <c r="B671" s="672">
        <v>57</v>
      </c>
      <c r="C671" s="669">
        <v>20319076</v>
      </c>
      <c r="D671" s="669" t="s">
        <v>727</v>
      </c>
      <c r="E671" s="673">
        <v>2</v>
      </c>
      <c r="F671" s="673">
        <v>3</v>
      </c>
      <c r="G671" s="673">
        <v>5</v>
      </c>
    </row>
    <row r="672" spans="1:7" ht="15.75" thickBot="1" x14ac:dyDescent="0.3">
      <c r="A672" s="510">
        <v>667</v>
      </c>
      <c r="B672" s="672">
        <v>58</v>
      </c>
      <c r="C672" s="669">
        <v>20319751</v>
      </c>
      <c r="D672" s="669" t="s">
        <v>703</v>
      </c>
      <c r="E672" s="673">
        <v>2</v>
      </c>
      <c r="F672" s="673">
        <v>3</v>
      </c>
      <c r="G672" s="673">
        <v>5</v>
      </c>
    </row>
    <row r="673" spans="1:7" ht="15.75" thickBot="1" x14ac:dyDescent="0.3">
      <c r="A673" s="510">
        <v>668</v>
      </c>
      <c r="B673" s="672">
        <v>59</v>
      </c>
      <c r="C673" s="669">
        <v>20319798</v>
      </c>
      <c r="D673" s="669" t="s">
        <v>707</v>
      </c>
      <c r="E673" s="673">
        <v>2</v>
      </c>
      <c r="F673" s="673">
        <v>1</v>
      </c>
      <c r="G673" s="673">
        <v>3</v>
      </c>
    </row>
    <row r="674" spans="1:7" ht="15.75" thickBot="1" x14ac:dyDescent="0.3">
      <c r="A674" s="510">
        <v>669</v>
      </c>
      <c r="B674" s="672">
        <v>60</v>
      </c>
      <c r="C674" s="669">
        <v>20319205</v>
      </c>
      <c r="D674" s="669" t="s">
        <v>711</v>
      </c>
      <c r="E674" s="673">
        <v>1</v>
      </c>
      <c r="F674" s="673">
        <v>1</v>
      </c>
      <c r="G674" s="673">
        <v>2</v>
      </c>
    </row>
    <row r="675" spans="1:7" ht="15.75" thickBot="1" x14ac:dyDescent="0.3">
      <c r="A675" s="510">
        <v>670</v>
      </c>
      <c r="B675" s="672">
        <v>61</v>
      </c>
      <c r="C675" s="669">
        <v>20319750</v>
      </c>
      <c r="D675" s="669" t="s">
        <v>704</v>
      </c>
      <c r="E675" s="673">
        <v>2</v>
      </c>
      <c r="F675" s="673">
        <v>3</v>
      </c>
      <c r="G675" s="673">
        <v>5</v>
      </c>
    </row>
    <row r="676" spans="1:7" ht="15.75" thickBot="1" x14ac:dyDescent="0.3">
      <c r="A676" s="510"/>
      <c r="B676" s="519"/>
      <c r="C676" s="506"/>
      <c r="D676" s="506"/>
      <c r="E676" s="508"/>
      <c r="F676" s="508"/>
      <c r="G676" s="508"/>
    </row>
    <row r="677" spans="1:7" ht="15.75" thickBot="1" x14ac:dyDescent="0.3">
      <c r="A677" s="510"/>
      <c r="B677" s="519"/>
      <c r="C677" s="506"/>
      <c r="D677" s="506"/>
      <c r="E677" s="508"/>
      <c r="F677" s="508"/>
      <c r="G677" s="508"/>
    </row>
    <row r="678" spans="1:7" ht="15.75" thickBot="1" x14ac:dyDescent="0.3">
      <c r="A678" s="510"/>
      <c r="B678" s="519"/>
      <c r="C678" s="506"/>
      <c r="D678" s="506"/>
      <c r="E678" s="508"/>
      <c r="F678" s="508"/>
      <c r="G678" s="508"/>
    </row>
  </sheetData>
  <mergeCells count="4">
    <mergeCell ref="B4:B5"/>
    <mergeCell ref="C4:C5"/>
    <mergeCell ref="D4:D5"/>
    <mergeCell ref="E4:J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9809-1372-45A5-9C48-162BDC989401}">
  <dimension ref="A1:J672"/>
  <sheetViews>
    <sheetView workbookViewId="0">
      <selection activeCell="D15" sqref="D15"/>
    </sheetView>
  </sheetViews>
  <sheetFormatPr defaultRowHeight="15" x14ac:dyDescent="0.25"/>
  <cols>
    <col min="1" max="1" width="14" customWidth="1"/>
    <col min="2" max="2" width="9" customWidth="1"/>
    <col min="3" max="3" width="9" bestFit="1" customWidth="1"/>
    <col min="4" max="4" width="39" bestFit="1" customWidth="1"/>
  </cols>
  <sheetData>
    <row r="1" spans="1:10" ht="15.75" thickBot="1" x14ac:dyDescent="0.3">
      <c r="A1" s="1106" t="s">
        <v>61</v>
      </c>
      <c r="B1" s="1101" t="s">
        <v>0</v>
      </c>
      <c r="C1" s="1101" t="s">
        <v>39</v>
      </c>
      <c r="D1" s="1101" t="s">
        <v>1221</v>
      </c>
      <c r="E1" s="1103" t="s">
        <v>1328</v>
      </c>
      <c r="F1" s="1104"/>
      <c r="G1" s="1104"/>
      <c r="H1" s="1104"/>
      <c r="I1" s="1104"/>
      <c r="J1" s="1105"/>
    </row>
    <row r="2" spans="1:10" ht="16.5" thickTop="1" thickBot="1" x14ac:dyDescent="0.3">
      <c r="A2" s="1106"/>
      <c r="B2" s="1102"/>
      <c r="C2" s="1102"/>
      <c r="D2" s="1102"/>
      <c r="E2" s="504" t="s">
        <v>34</v>
      </c>
      <c r="F2" s="504" t="s">
        <v>35</v>
      </c>
      <c r="G2" s="504" t="s">
        <v>1329</v>
      </c>
      <c r="H2" s="667"/>
      <c r="I2" s="667"/>
      <c r="J2" s="668"/>
    </row>
    <row r="3" spans="1:10" ht="16.5" thickTop="1" thickBot="1" x14ac:dyDescent="0.3">
      <c r="A3">
        <v>1</v>
      </c>
      <c r="B3" s="518">
        <v>1</v>
      </c>
      <c r="C3" s="505">
        <v>20319501</v>
      </c>
      <c r="D3" s="505" t="s">
        <v>298</v>
      </c>
      <c r="E3" s="507">
        <v>1</v>
      </c>
      <c r="F3" s="507">
        <v>5</v>
      </c>
      <c r="G3" s="507">
        <v>6</v>
      </c>
      <c r="H3" s="667"/>
      <c r="I3" s="667"/>
      <c r="J3" s="668"/>
    </row>
    <row r="4" spans="1:10" ht="15.75" thickBot="1" x14ac:dyDescent="0.3">
      <c r="A4">
        <v>2</v>
      </c>
      <c r="B4" s="519">
        <v>2</v>
      </c>
      <c r="C4" s="506">
        <v>20319449</v>
      </c>
      <c r="D4" s="506" t="s">
        <v>301</v>
      </c>
      <c r="E4" s="508">
        <v>3</v>
      </c>
      <c r="F4" s="508">
        <v>4</v>
      </c>
      <c r="G4" s="508">
        <v>7</v>
      </c>
      <c r="H4" s="667"/>
      <c r="I4" s="667"/>
      <c r="J4" s="668"/>
    </row>
    <row r="5" spans="1:10" ht="15.75" thickBot="1" x14ac:dyDescent="0.3">
      <c r="A5">
        <v>3</v>
      </c>
      <c r="B5" s="518">
        <v>3</v>
      </c>
      <c r="C5" s="505">
        <v>20319312</v>
      </c>
      <c r="D5" s="505" t="s">
        <v>303</v>
      </c>
      <c r="E5" s="507">
        <v>2</v>
      </c>
      <c r="F5" s="507">
        <v>5</v>
      </c>
      <c r="G5" s="507">
        <v>7</v>
      </c>
      <c r="H5" s="667"/>
      <c r="I5" s="667"/>
      <c r="J5" s="668"/>
    </row>
    <row r="6" spans="1:10" ht="15.75" thickBot="1" x14ac:dyDescent="0.3">
      <c r="A6">
        <v>4</v>
      </c>
      <c r="B6" s="519">
        <v>4</v>
      </c>
      <c r="C6" s="506">
        <v>60725443</v>
      </c>
      <c r="D6" s="506" t="s">
        <v>1231</v>
      </c>
      <c r="E6" s="508">
        <v>1</v>
      </c>
      <c r="F6" s="508">
        <v>0</v>
      </c>
      <c r="G6" s="508">
        <v>1</v>
      </c>
      <c r="H6" s="667"/>
      <c r="I6" s="667"/>
      <c r="J6" s="668"/>
    </row>
    <row r="7" spans="1:10" ht="15.75" thickBot="1" x14ac:dyDescent="0.3">
      <c r="A7">
        <v>5</v>
      </c>
      <c r="B7" s="518">
        <v>5</v>
      </c>
      <c r="C7" s="505">
        <v>20319381</v>
      </c>
      <c r="D7" s="505" t="s">
        <v>1226</v>
      </c>
      <c r="E7" s="507">
        <v>1</v>
      </c>
      <c r="F7" s="507">
        <v>2</v>
      </c>
      <c r="G7" s="507">
        <v>3</v>
      </c>
      <c r="H7" s="667"/>
      <c r="I7" s="667"/>
      <c r="J7" s="668"/>
    </row>
    <row r="8" spans="1:10" ht="15.75" thickBot="1" x14ac:dyDescent="0.3">
      <c r="A8">
        <v>6</v>
      </c>
      <c r="B8" s="519">
        <v>6</v>
      </c>
      <c r="C8" s="506">
        <v>20319897</v>
      </c>
      <c r="D8" s="506" t="s">
        <v>1223</v>
      </c>
      <c r="E8" s="508">
        <v>3</v>
      </c>
      <c r="F8" s="508">
        <v>5</v>
      </c>
      <c r="G8" s="508">
        <v>8</v>
      </c>
      <c r="H8" s="667"/>
      <c r="I8" s="667"/>
      <c r="J8" s="668"/>
    </row>
    <row r="9" spans="1:10" ht="15.75" thickBot="1" x14ac:dyDescent="0.3">
      <c r="A9">
        <v>7</v>
      </c>
      <c r="B9" s="518">
        <v>7</v>
      </c>
      <c r="C9" s="505">
        <v>20340330</v>
      </c>
      <c r="D9" s="505" t="s">
        <v>1225</v>
      </c>
      <c r="E9" s="507">
        <v>1</v>
      </c>
      <c r="F9" s="507">
        <v>1</v>
      </c>
      <c r="G9" s="507">
        <v>2</v>
      </c>
      <c r="H9" s="667"/>
      <c r="I9" s="667"/>
      <c r="J9" s="668"/>
    </row>
    <row r="10" spans="1:10" ht="15.75" thickBot="1" x14ac:dyDescent="0.3">
      <c r="A10">
        <v>8</v>
      </c>
      <c r="B10" s="519">
        <v>8</v>
      </c>
      <c r="C10" s="506">
        <v>20319145</v>
      </c>
      <c r="D10" s="506" t="s">
        <v>287</v>
      </c>
      <c r="E10" s="508">
        <v>1</v>
      </c>
      <c r="F10" s="508">
        <v>3</v>
      </c>
      <c r="G10" s="508">
        <v>4</v>
      </c>
      <c r="H10" s="667"/>
      <c r="I10" s="667"/>
      <c r="J10" s="668"/>
    </row>
    <row r="11" spans="1:10" ht="15.75" thickBot="1" x14ac:dyDescent="0.3">
      <c r="A11">
        <v>9</v>
      </c>
      <c r="B11" s="518">
        <v>9</v>
      </c>
      <c r="C11" s="505">
        <v>20319734</v>
      </c>
      <c r="D11" s="505" t="s">
        <v>273</v>
      </c>
      <c r="E11" s="507">
        <v>1</v>
      </c>
      <c r="F11" s="507">
        <v>4</v>
      </c>
      <c r="G11" s="507">
        <v>5</v>
      </c>
      <c r="H11" s="667"/>
      <c r="I11" s="667"/>
      <c r="J11" s="668"/>
    </row>
    <row r="12" spans="1:10" ht="15.75" thickBot="1" x14ac:dyDescent="0.3">
      <c r="A12">
        <v>10</v>
      </c>
      <c r="B12" s="519">
        <v>10</v>
      </c>
      <c r="C12" s="506">
        <v>20319500</v>
      </c>
      <c r="D12" s="506" t="s">
        <v>299</v>
      </c>
      <c r="E12" s="508">
        <v>1</v>
      </c>
      <c r="F12" s="508">
        <v>3</v>
      </c>
      <c r="G12" s="508">
        <v>4</v>
      </c>
      <c r="H12" s="667"/>
      <c r="I12" s="667"/>
      <c r="J12" s="668"/>
    </row>
    <row r="13" spans="1:10" ht="15.75" thickBot="1" x14ac:dyDescent="0.3">
      <c r="A13">
        <v>11</v>
      </c>
      <c r="B13" s="518">
        <v>11</v>
      </c>
      <c r="C13" s="505">
        <v>20319253</v>
      </c>
      <c r="D13" s="505" t="s">
        <v>1227</v>
      </c>
      <c r="E13" s="507">
        <v>4</v>
      </c>
      <c r="F13" s="507">
        <v>1</v>
      </c>
      <c r="G13" s="507">
        <v>5</v>
      </c>
      <c r="H13" s="667"/>
      <c r="I13" s="667"/>
      <c r="J13" s="668"/>
    </row>
    <row r="14" spans="1:10" ht="15.75" thickBot="1" x14ac:dyDescent="0.3">
      <c r="A14">
        <v>12</v>
      </c>
      <c r="B14" s="519">
        <v>12</v>
      </c>
      <c r="C14" s="506">
        <v>20341392</v>
      </c>
      <c r="D14" s="506" t="s">
        <v>1088</v>
      </c>
      <c r="E14" s="508">
        <v>1</v>
      </c>
      <c r="F14" s="508">
        <v>0</v>
      </c>
      <c r="G14" s="508">
        <v>1</v>
      </c>
      <c r="H14" s="667"/>
      <c r="I14" s="667"/>
      <c r="J14" s="668"/>
    </row>
    <row r="15" spans="1:10" ht="15.75" thickBot="1" x14ac:dyDescent="0.3">
      <c r="A15">
        <v>13</v>
      </c>
      <c r="B15" s="518">
        <v>13</v>
      </c>
      <c r="C15" s="505">
        <v>69830074</v>
      </c>
      <c r="D15" s="505" t="s">
        <v>1062</v>
      </c>
      <c r="E15" s="507">
        <v>0</v>
      </c>
      <c r="F15" s="507">
        <v>0</v>
      </c>
      <c r="G15" s="507">
        <v>0</v>
      </c>
      <c r="H15" s="667"/>
      <c r="I15" s="667"/>
      <c r="J15" s="668"/>
    </row>
    <row r="16" spans="1:10" ht="15.75" thickBot="1" x14ac:dyDescent="0.3">
      <c r="A16">
        <v>14</v>
      </c>
      <c r="B16" s="519">
        <v>14</v>
      </c>
      <c r="C16" s="506">
        <v>20360373</v>
      </c>
      <c r="D16" s="506" t="s">
        <v>1089</v>
      </c>
      <c r="E16" s="508">
        <v>1</v>
      </c>
      <c r="F16" s="508">
        <v>1</v>
      </c>
      <c r="G16" s="508">
        <v>2</v>
      </c>
      <c r="H16" s="667"/>
      <c r="I16" s="667"/>
      <c r="J16" s="668"/>
    </row>
    <row r="17" spans="1:10" ht="15.75" thickBot="1" x14ac:dyDescent="0.3">
      <c r="A17">
        <v>15</v>
      </c>
      <c r="B17" s="518">
        <v>15</v>
      </c>
      <c r="C17" s="505">
        <v>20319380</v>
      </c>
      <c r="D17" s="505" t="s">
        <v>1228</v>
      </c>
      <c r="E17" s="507">
        <v>13</v>
      </c>
      <c r="F17" s="507">
        <v>8</v>
      </c>
      <c r="G17" s="507">
        <v>21</v>
      </c>
      <c r="H17" s="667"/>
      <c r="I17" s="667"/>
      <c r="J17" s="668"/>
    </row>
    <row r="18" spans="1:10" ht="15.75" thickBot="1" x14ac:dyDescent="0.3">
      <c r="A18">
        <v>16</v>
      </c>
      <c r="B18" s="519">
        <v>16</v>
      </c>
      <c r="C18" s="506">
        <v>20319355</v>
      </c>
      <c r="D18" s="506" t="s">
        <v>1222</v>
      </c>
      <c r="E18" s="508">
        <v>5</v>
      </c>
      <c r="F18" s="508">
        <v>14</v>
      </c>
      <c r="G18" s="508">
        <v>19</v>
      </c>
      <c r="H18" s="667"/>
      <c r="I18" s="667"/>
      <c r="J18" s="668"/>
    </row>
    <row r="19" spans="1:10" ht="15.75" thickBot="1" x14ac:dyDescent="0.3">
      <c r="A19">
        <v>17</v>
      </c>
      <c r="B19" s="518">
        <v>17</v>
      </c>
      <c r="C19" s="505">
        <v>20319737</v>
      </c>
      <c r="D19" s="505" t="s">
        <v>271</v>
      </c>
      <c r="E19" s="507">
        <v>5</v>
      </c>
      <c r="F19" s="507">
        <v>2</v>
      </c>
      <c r="G19" s="507">
        <v>7</v>
      </c>
      <c r="H19" s="667"/>
      <c r="I19" s="667"/>
      <c r="J19" s="668"/>
    </row>
    <row r="20" spans="1:10" ht="15.75" thickBot="1" x14ac:dyDescent="0.3">
      <c r="A20">
        <v>18</v>
      </c>
      <c r="B20" s="519">
        <v>18</v>
      </c>
      <c r="C20" s="506">
        <v>20319828</v>
      </c>
      <c r="D20" s="506" t="s">
        <v>275</v>
      </c>
      <c r="E20" s="508">
        <v>3</v>
      </c>
      <c r="F20" s="508">
        <v>3</v>
      </c>
      <c r="G20" s="508">
        <v>6</v>
      </c>
      <c r="H20" s="667"/>
      <c r="I20" s="667"/>
      <c r="J20" s="668"/>
    </row>
    <row r="21" spans="1:10" ht="15.75" thickBot="1" x14ac:dyDescent="0.3">
      <c r="A21">
        <v>19</v>
      </c>
      <c r="B21" s="518">
        <v>19</v>
      </c>
      <c r="C21" s="505">
        <v>20319420</v>
      </c>
      <c r="D21" s="505" t="s">
        <v>292</v>
      </c>
      <c r="E21" s="507">
        <v>3</v>
      </c>
      <c r="F21" s="507">
        <v>3</v>
      </c>
      <c r="G21" s="507">
        <v>6</v>
      </c>
      <c r="H21" s="667"/>
      <c r="I21" s="667"/>
      <c r="J21" s="668"/>
    </row>
    <row r="22" spans="1:10" ht="15.75" thickBot="1" x14ac:dyDescent="0.3">
      <c r="A22">
        <v>20</v>
      </c>
      <c r="B22" s="519">
        <v>20</v>
      </c>
      <c r="C22" s="506">
        <v>20319071</v>
      </c>
      <c r="D22" s="506" t="s">
        <v>1230</v>
      </c>
      <c r="E22" s="508">
        <v>5</v>
      </c>
      <c r="F22" s="508">
        <v>2</v>
      </c>
      <c r="G22" s="508">
        <v>7</v>
      </c>
      <c r="H22" s="667"/>
      <c r="I22" s="667"/>
      <c r="J22" s="668"/>
    </row>
    <row r="23" spans="1:10" ht="15.75" thickBot="1" x14ac:dyDescent="0.3">
      <c r="A23">
        <v>21</v>
      </c>
      <c r="B23" s="518">
        <v>21</v>
      </c>
      <c r="C23" s="505">
        <v>20319143</v>
      </c>
      <c r="D23" s="505" t="s">
        <v>289</v>
      </c>
      <c r="E23" s="507">
        <v>2</v>
      </c>
      <c r="F23" s="507">
        <v>2</v>
      </c>
      <c r="G23" s="507">
        <v>4</v>
      </c>
      <c r="H23" s="667"/>
      <c r="I23" s="667"/>
      <c r="J23" s="668"/>
    </row>
    <row r="24" spans="1:10" ht="15.75" thickBot="1" x14ac:dyDescent="0.3">
      <c r="A24">
        <v>22</v>
      </c>
      <c r="B24" s="519">
        <v>22</v>
      </c>
      <c r="C24" s="506">
        <v>20319451</v>
      </c>
      <c r="D24" s="506" t="s">
        <v>300</v>
      </c>
      <c r="E24" s="508">
        <v>5</v>
      </c>
      <c r="F24" s="508">
        <v>1</v>
      </c>
      <c r="G24" s="508">
        <v>6</v>
      </c>
      <c r="H24" s="667"/>
      <c r="I24" s="667"/>
      <c r="J24" s="668"/>
    </row>
    <row r="25" spans="1:10" ht="15.75" thickBot="1" x14ac:dyDescent="0.3">
      <c r="A25">
        <v>23</v>
      </c>
      <c r="B25" s="518">
        <v>23</v>
      </c>
      <c r="C25" s="505">
        <v>69787364</v>
      </c>
      <c r="D25" s="505" t="s">
        <v>1087</v>
      </c>
      <c r="E25" s="507">
        <v>0</v>
      </c>
      <c r="F25" s="507">
        <v>3</v>
      </c>
      <c r="G25" s="507">
        <v>3</v>
      </c>
      <c r="H25" s="667"/>
      <c r="I25" s="667"/>
      <c r="J25" s="668"/>
    </row>
    <row r="26" spans="1:10" ht="15.75" thickBot="1" x14ac:dyDescent="0.3">
      <c r="A26">
        <v>24</v>
      </c>
      <c r="B26" s="519">
        <v>24</v>
      </c>
      <c r="C26" s="506">
        <v>20319121</v>
      </c>
      <c r="D26" s="506" t="s">
        <v>290</v>
      </c>
      <c r="E26" s="508">
        <v>3</v>
      </c>
      <c r="F26" s="508">
        <v>4</v>
      </c>
      <c r="G26" s="508">
        <v>7</v>
      </c>
      <c r="H26" s="667"/>
      <c r="I26" s="667"/>
      <c r="J26" s="668"/>
    </row>
    <row r="27" spans="1:10" ht="15.75" thickBot="1" x14ac:dyDescent="0.3">
      <c r="A27">
        <v>25</v>
      </c>
      <c r="B27" s="518">
        <v>25</v>
      </c>
      <c r="C27" s="505">
        <v>20319819</v>
      </c>
      <c r="D27" s="505" t="s">
        <v>278</v>
      </c>
      <c r="E27" s="507">
        <v>4</v>
      </c>
      <c r="F27" s="507">
        <v>4</v>
      </c>
      <c r="G27" s="507">
        <v>8</v>
      </c>
      <c r="H27" s="667"/>
      <c r="I27" s="667"/>
      <c r="J27" s="668"/>
    </row>
    <row r="28" spans="1:10" ht="15.75" thickBot="1" x14ac:dyDescent="0.3">
      <c r="A28">
        <v>26</v>
      </c>
      <c r="B28" s="519">
        <v>26</v>
      </c>
      <c r="C28" s="506">
        <v>20319733</v>
      </c>
      <c r="D28" s="506" t="s">
        <v>274</v>
      </c>
      <c r="E28" s="508">
        <v>2</v>
      </c>
      <c r="F28" s="508">
        <v>0</v>
      </c>
      <c r="G28" s="508">
        <v>2</v>
      </c>
      <c r="H28" s="667"/>
      <c r="I28" s="667"/>
      <c r="J28" s="668"/>
    </row>
    <row r="29" spans="1:10" ht="15.75" thickBot="1" x14ac:dyDescent="0.3">
      <c r="A29">
        <v>27</v>
      </c>
      <c r="B29" s="518">
        <v>27</v>
      </c>
      <c r="C29" s="505">
        <v>20340599</v>
      </c>
      <c r="D29" s="505" t="s">
        <v>294</v>
      </c>
      <c r="E29" s="507">
        <v>2</v>
      </c>
      <c r="F29" s="507">
        <v>5</v>
      </c>
      <c r="G29" s="507">
        <v>7</v>
      </c>
      <c r="H29" s="667"/>
      <c r="I29" s="667"/>
      <c r="J29" s="668"/>
    </row>
    <row r="30" spans="1:10" ht="15.75" thickBot="1" x14ac:dyDescent="0.3">
      <c r="A30">
        <v>28</v>
      </c>
      <c r="B30" s="519">
        <v>28</v>
      </c>
      <c r="C30" s="506">
        <v>20319431</v>
      </c>
      <c r="D30" s="506" t="s">
        <v>293</v>
      </c>
      <c r="E30" s="508">
        <v>2</v>
      </c>
      <c r="F30" s="508">
        <v>2</v>
      </c>
      <c r="G30" s="508">
        <v>4</v>
      </c>
      <c r="H30" s="667"/>
      <c r="I30" s="667"/>
      <c r="J30" s="668"/>
    </row>
    <row r="31" spans="1:10" ht="15.75" thickBot="1" x14ac:dyDescent="0.3">
      <c r="A31">
        <v>29</v>
      </c>
      <c r="B31" s="518">
        <v>29</v>
      </c>
      <c r="C31" s="505">
        <v>20319909</v>
      </c>
      <c r="D31" s="505" t="s">
        <v>270</v>
      </c>
      <c r="E31" s="507">
        <v>3</v>
      </c>
      <c r="F31" s="507">
        <v>3</v>
      </c>
      <c r="G31" s="507">
        <v>6</v>
      </c>
      <c r="H31" s="667"/>
      <c r="I31" s="667"/>
      <c r="J31" s="668"/>
    </row>
    <row r="32" spans="1:10" ht="15.75" thickBot="1" x14ac:dyDescent="0.3">
      <c r="A32">
        <v>30</v>
      </c>
      <c r="B32" s="519">
        <v>30</v>
      </c>
      <c r="C32" s="506">
        <v>20319122</v>
      </c>
      <c r="D32" s="506" t="s">
        <v>291</v>
      </c>
      <c r="E32" s="508">
        <v>0</v>
      </c>
      <c r="F32" s="508">
        <v>3</v>
      </c>
      <c r="G32" s="508">
        <v>3</v>
      </c>
      <c r="H32" s="667"/>
      <c r="I32" s="667"/>
      <c r="J32" s="668"/>
    </row>
    <row r="33" spans="1:10" ht="15.75" thickBot="1" x14ac:dyDescent="0.3">
      <c r="A33">
        <v>31</v>
      </c>
      <c r="B33" s="518">
        <v>31</v>
      </c>
      <c r="C33" s="505">
        <v>20319934</v>
      </c>
      <c r="D33" s="505" t="s">
        <v>269</v>
      </c>
      <c r="E33" s="507">
        <v>3</v>
      </c>
      <c r="F33" s="507">
        <v>1</v>
      </c>
      <c r="G33" s="507">
        <v>4</v>
      </c>
      <c r="H33" s="667"/>
      <c r="I33" s="667"/>
      <c r="J33" s="668"/>
    </row>
    <row r="34" spans="1:10" ht="15.75" thickBot="1" x14ac:dyDescent="0.3">
      <c r="A34">
        <v>32</v>
      </c>
      <c r="B34" s="519">
        <v>32</v>
      </c>
      <c r="C34" s="506">
        <v>20319447</v>
      </c>
      <c r="D34" s="506" t="s">
        <v>297</v>
      </c>
      <c r="E34" s="508">
        <v>0</v>
      </c>
      <c r="F34" s="508">
        <v>4</v>
      </c>
      <c r="G34" s="508">
        <v>4</v>
      </c>
      <c r="H34" s="667"/>
      <c r="I34" s="667"/>
      <c r="J34" s="668"/>
    </row>
    <row r="35" spans="1:10" ht="15.75" thickBot="1" x14ac:dyDescent="0.3">
      <c r="A35">
        <v>33</v>
      </c>
      <c r="B35" s="518">
        <v>33</v>
      </c>
      <c r="C35" s="505">
        <v>20319823</v>
      </c>
      <c r="D35" s="505" t="s">
        <v>277</v>
      </c>
      <c r="E35" s="507">
        <v>5</v>
      </c>
      <c r="F35" s="507">
        <v>4</v>
      </c>
      <c r="G35" s="507">
        <v>9</v>
      </c>
      <c r="H35" s="667"/>
      <c r="I35" s="667"/>
      <c r="J35" s="668"/>
    </row>
    <row r="36" spans="1:10" ht="15.75" thickBot="1" x14ac:dyDescent="0.3">
      <c r="A36">
        <v>34</v>
      </c>
      <c r="B36" s="519">
        <v>34</v>
      </c>
      <c r="C36" s="506">
        <v>20319146</v>
      </c>
      <c r="D36" s="506" t="s">
        <v>286</v>
      </c>
      <c r="E36" s="508">
        <v>1</v>
      </c>
      <c r="F36" s="508">
        <v>2</v>
      </c>
      <c r="G36" s="508">
        <v>3</v>
      </c>
      <c r="H36" s="667"/>
      <c r="I36" s="667"/>
      <c r="J36" s="668"/>
    </row>
    <row r="37" spans="1:10" ht="15.75" thickBot="1" x14ac:dyDescent="0.3">
      <c r="A37">
        <v>35</v>
      </c>
      <c r="B37" s="518">
        <v>35</v>
      </c>
      <c r="C37" s="505">
        <v>20319088</v>
      </c>
      <c r="D37" s="505" t="s">
        <v>284</v>
      </c>
      <c r="E37" s="507">
        <v>3</v>
      </c>
      <c r="F37" s="507">
        <v>1</v>
      </c>
      <c r="G37" s="507">
        <v>4</v>
      </c>
      <c r="H37" s="667"/>
      <c r="I37" s="667"/>
      <c r="J37" s="668"/>
    </row>
    <row r="38" spans="1:10" ht="15.75" thickBot="1" x14ac:dyDescent="0.3">
      <c r="A38">
        <v>36</v>
      </c>
      <c r="B38" s="519">
        <v>36</v>
      </c>
      <c r="C38" s="506">
        <v>20319199</v>
      </c>
      <c r="D38" s="506" t="s">
        <v>279</v>
      </c>
      <c r="E38" s="508">
        <v>5</v>
      </c>
      <c r="F38" s="508">
        <v>1</v>
      </c>
      <c r="G38" s="508">
        <v>6</v>
      </c>
      <c r="H38" s="667"/>
      <c r="I38" s="667"/>
      <c r="J38" s="668"/>
    </row>
    <row r="39" spans="1:10" ht="15.75" thickBot="1" x14ac:dyDescent="0.3">
      <c r="A39">
        <v>37</v>
      </c>
      <c r="B39" s="518">
        <v>37</v>
      </c>
      <c r="C39" s="505">
        <v>20319184</v>
      </c>
      <c r="D39" s="505" t="s">
        <v>281</v>
      </c>
      <c r="E39" s="507">
        <v>2</v>
      </c>
      <c r="F39" s="507">
        <v>0</v>
      </c>
      <c r="G39" s="507">
        <v>2</v>
      </c>
      <c r="H39" s="667"/>
      <c r="I39" s="667"/>
      <c r="J39" s="668"/>
    </row>
    <row r="40" spans="1:10" ht="15.75" thickBot="1" x14ac:dyDescent="0.3">
      <c r="A40">
        <v>38</v>
      </c>
      <c r="B40" s="519">
        <v>38</v>
      </c>
      <c r="C40" s="506">
        <v>20319338</v>
      </c>
      <c r="D40" s="506" t="s">
        <v>1224</v>
      </c>
      <c r="E40" s="508">
        <v>8</v>
      </c>
      <c r="F40" s="508">
        <v>8</v>
      </c>
      <c r="G40" s="508">
        <v>16</v>
      </c>
      <c r="H40" s="667"/>
      <c r="I40" s="667"/>
      <c r="J40" s="668"/>
    </row>
    <row r="41" spans="1:10" ht="15.75" thickBot="1" x14ac:dyDescent="0.3">
      <c r="A41">
        <v>39</v>
      </c>
      <c r="B41" s="518">
        <v>39</v>
      </c>
      <c r="C41" s="505">
        <v>20340325</v>
      </c>
      <c r="D41" s="505" t="s">
        <v>295</v>
      </c>
      <c r="E41" s="507">
        <v>3</v>
      </c>
      <c r="F41" s="507">
        <v>4</v>
      </c>
      <c r="G41" s="507">
        <v>7</v>
      </c>
      <c r="H41" s="667"/>
      <c r="I41" s="667"/>
      <c r="J41" s="668"/>
    </row>
    <row r="42" spans="1:10" ht="15.75" thickBot="1" x14ac:dyDescent="0.3">
      <c r="A42">
        <v>40</v>
      </c>
      <c r="B42" s="519">
        <v>40</v>
      </c>
      <c r="C42" s="506">
        <v>20319391</v>
      </c>
      <c r="D42" s="506" t="s">
        <v>296</v>
      </c>
      <c r="E42" s="508">
        <v>3</v>
      </c>
      <c r="F42" s="508">
        <v>4</v>
      </c>
      <c r="G42" s="508">
        <v>7</v>
      </c>
      <c r="H42" s="667"/>
      <c r="I42" s="667"/>
      <c r="J42" s="668"/>
    </row>
    <row r="43" spans="1:10" ht="15.75" thickBot="1" x14ac:dyDescent="0.3">
      <c r="A43">
        <v>41</v>
      </c>
      <c r="B43" s="518">
        <v>41</v>
      </c>
      <c r="C43" s="505">
        <v>20319194</v>
      </c>
      <c r="D43" s="505" t="s">
        <v>280</v>
      </c>
      <c r="E43" s="507">
        <v>2</v>
      </c>
      <c r="F43" s="507">
        <v>1</v>
      </c>
      <c r="G43" s="507">
        <v>3</v>
      </c>
      <c r="H43" s="667"/>
      <c r="I43" s="667"/>
      <c r="J43" s="668"/>
    </row>
    <row r="44" spans="1:10" ht="15.75" thickBot="1" x14ac:dyDescent="0.3">
      <c r="A44">
        <v>42</v>
      </c>
      <c r="B44" s="519">
        <v>42</v>
      </c>
      <c r="C44" s="506">
        <v>20319227</v>
      </c>
      <c r="D44" s="506" t="s">
        <v>283</v>
      </c>
      <c r="E44" s="508">
        <v>2</v>
      </c>
      <c r="F44" s="508">
        <v>2</v>
      </c>
      <c r="G44" s="508">
        <v>4</v>
      </c>
      <c r="H44" s="667"/>
      <c r="I44" s="667"/>
      <c r="J44" s="668"/>
    </row>
    <row r="45" spans="1:10" ht="15.75" thickBot="1" x14ac:dyDescent="0.3">
      <c r="A45">
        <v>43</v>
      </c>
      <c r="B45" s="518">
        <v>43</v>
      </c>
      <c r="C45" s="505">
        <v>20319144</v>
      </c>
      <c r="D45" s="505" t="s">
        <v>288</v>
      </c>
      <c r="E45" s="507">
        <v>1</v>
      </c>
      <c r="F45" s="507">
        <v>1</v>
      </c>
      <c r="G45" s="507">
        <v>2</v>
      </c>
      <c r="H45" s="667"/>
      <c r="I45" s="667"/>
      <c r="J45" s="668"/>
    </row>
    <row r="46" spans="1:10" ht="15.75" thickBot="1" x14ac:dyDescent="0.3">
      <c r="A46">
        <v>44</v>
      </c>
      <c r="B46" s="519">
        <v>44</v>
      </c>
      <c r="C46" s="506">
        <v>20319281</v>
      </c>
      <c r="D46" s="506" t="s">
        <v>1061</v>
      </c>
      <c r="E46" s="508">
        <v>4</v>
      </c>
      <c r="F46" s="508">
        <v>1</v>
      </c>
      <c r="G46" s="508">
        <v>5</v>
      </c>
      <c r="H46" s="667"/>
      <c r="I46" s="667"/>
      <c r="J46" s="668"/>
    </row>
    <row r="47" spans="1:10" ht="15.75" thickBot="1" x14ac:dyDescent="0.3">
      <c r="A47">
        <v>45</v>
      </c>
      <c r="B47" s="518">
        <v>45</v>
      </c>
      <c r="C47" s="505">
        <v>20319827</v>
      </c>
      <c r="D47" s="505" t="s">
        <v>276</v>
      </c>
      <c r="E47" s="507">
        <v>5</v>
      </c>
      <c r="F47" s="507">
        <v>1</v>
      </c>
      <c r="G47" s="507">
        <v>6</v>
      </c>
      <c r="H47" s="667"/>
      <c r="I47" s="667"/>
      <c r="J47" s="668"/>
    </row>
    <row r="48" spans="1:10" ht="15.75" thickBot="1" x14ac:dyDescent="0.3">
      <c r="A48">
        <v>46</v>
      </c>
      <c r="B48" s="519">
        <v>46</v>
      </c>
      <c r="C48" s="506">
        <v>20319735</v>
      </c>
      <c r="D48" s="506" t="s">
        <v>272</v>
      </c>
      <c r="E48" s="508">
        <v>1</v>
      </c>
      <c r="F48" s="508">
        <v>2</v>
      </c>
      <c r="G48" s="508">
        <v>3</v>
      </c>
      <c r="H48" s="667"/>
      <c r="I48" s="667"/>
      <c r="J48" s="668"/>
    </row>
    <row r="49" spans="1:10" ht="15.75" thickBot="1" x14ac:dyDescent="0.3">
      <c r="A49">
        <v>47</v>
      </c>
      <c r="B49" s="518">
        <v>47</v>
      </c>
      <c r="C49" s="505">
        <v>20360628</v>
      </c>
      <c r="D49" s="505" t="s">
        <v>1229</v>
      </c>
      <c r="E49" s="507">
        <v>0</v>
      </c>
      <c r="F49" s="507">
        <v>2</v>
      </c>
      <c r="G49" s="507">
        <v>2</v>
      </c>
      <c r="H49" s="667"/>
      <c r="I49" s="667"/>
      <c r="J49" s="668"/>
    </row>
    <row r="50" spans="1:10" ht="15.75" thickBot="1" x14ac:dyDescent="0.3">
      <c r="A50">
        <v>48</v>
      </c>
      <c r="B50" s="672">
        <v>48</v>
      </c>
      <c r="C50" s="669">
        <v>20319461</v>
      </c>
      <c r="D50" s="669" t="s">
        <v>302</v>
      </c>
      <c r="E50" s="673">
        <v>2</v>
      </c>
      <c r="F50" s="673">
        <v>4</v>
      </c>
      <c r="G50" s="673">
        <v>6</v>
      </c>
      <c r="H50" s="670"/>
      <c r="I50" s="670"/>
      <c r="J50" s="671"/>
    </row>
    <row r="51" spans="1:10" ht="15.75" thickBot="1" x14ac:dyDescent="0.3">
      <c r="A51">
        <v>49</v>
      </c>
      <c r="B51" s="672">
        <v>1</v>
      </c>
      <c r="C51" s="669">
        <v>20319476</v>
      </c>
      <c r="D51" s="669" t="s">
        <v>352</v>
      </c>
      <c r="E51" s="673">
        <v>2</v>
      </c>
      <c r="F51" s="673">
        <v>0</v>
      </c>
      <c r="G51" s="673">
        <v>2</v>
      </c>
      <c r="H51" s="670"/>
      <c r="I51" s="670"/>
      <c r="J51" s="671"/>
    </row>
    <row r="52" spans="1:10" ht="15.75" thickBot="1" x14ac:dyDescent="0.3">
      <c r="A52">
        <v>50</v>
      </c>
      <c r="B52" s="672">
        <v>2</v>
      </c>
      <c r="C52" s="669">
        <v>20319848</v>
      </c>
      <c r="D52" s="669" t="s">
        <v>305</v>
      </c>
      <c r="E52" s="673">
        <v>1</v>
      </c>
      <c r="F52" s="673">
        <v>8</v>
      </c>
      <c r="G52" s="673">
        <v>9</v>
      </c>
      <c r="H52" s="670"/>
      <c r="I52" s="670"/>
      <c r="J52" s="671"/>
    </row>
    <row r="53" spans="1:10" ht="15.75" thickBot="1" x14ac:dyDescent="0.3">
      <c r="A53">
        <v>51</v>
      </c>
      <c r="B53" s="672">
        <v>3</v>
      </c>
      <c r="C53" s="669">
        <v>20319375</v>
      </c>
      <c r="D53" s="669" t="s">
        <v>1095</v>
      </c>
      <c r="E53" s="673">
        <v>4</v>
      </c>
      <c r="F53" s="673">
        <v>2</v>
      </c>
      <c r="G53" s="673">
        <v>6</v>
      </c>
      <c r="H53" s="670"/>
      <c r="I53" s="670"/>
      <c r="J53" s="671"/>
    </row>
    <row r="54" spans="1:10" ht="15.75" thickBot="1" x14ac:dyDescent="0.3">
      <c r="A54">
        <v>52</v>
      </c>
      <c r="B54" s="672">
        <v>4</v>
      </c>
      <c r="C54" s="669">
        <v>20319942</v>
      </c>
      <c r="D54" s="669" t="s">
        <v>309</v>
      </c>
      <c r="E54" s="673">
        <v>4</v>
      </c>
      <c r="F54" s="673">
        <v>7</v>
      </c>
      <c r="G54" s="673">
        <v>11</v>
      </c>
      <c r="H54" s="670"/>
      <c r="I54" s="670"/>
      <c r="J54" s="671"/>
    </row>
    <row r="55" spans="1:10" ht="15.75" thickBot="1" x14ac:dyDescent="0.3">
      <c r="A55">
        <v>53</v>
      </c>
      <c r="B55" s="672">
        <v>5</v>
      </c>
      <c r="C55" s="669">
        <v>20319775</v>
      </c>
      <c r="D55" s="669" t="s">
        <v>325</v>
      </c>
      <c r="E55" s="673">
        <v>1</v>
      </c>
      <c r="F55" s="673">
        <v>3</v>
      </c>
      <c r="G55" s="673">
        <v>4</v>
      </c>
      <c r="H55" s="670"/>
      <c r="I55" s="670"/>
      <c r="J55" s="671"/>
    </row>
    <row r="56" spans="1:10" ht="15.75" thickBot="1" x14ac:dyDescent="0.3">
      <c r="A56">
        <v>54</v>
      </c>
      <c r="B56" s="672">
        <v>6</v>
      </c>
      <c r="C56" s="669">
        <v>20319301</v>
      </c>
      <c r="D56" s="669" t="s">
        <v>1050</v>
      </c>
      <c r="E56" s="673">
        <v>10</v>
      </c>
      <c r="F56" s="673">
        <v>26</v>
      </c>
      <c r="G56" s="673">
        <v>36</v>
      </c>
      <c r="H56" s="670"/>
      <c r="I56" s="670"/>
      <c r="J56" s="671"/>
    </row>
    <row r="57" spans="1:10" ht="15.75" thickBot="1" x14ac:dyDescent="0.3">
      <c r="A57">
        <v>55</v>
      </c>
      <c r="B57" s="672">
        <v>7</v>
      </c>
      <c r="C57" s="669">
        <v>69893237</v>
      </c>
      <c r="D57" s="669" t="s">
        <v>741</v>
      </c>
      <c r="E57" s="673">
        <v>0</v>
      </c>
      <c r="F57" s="673">
        <v>0</v>
      </c>
      <c r="G57" s="673">
        <v>0</v>
      </c>
      <c r="H57" s="670"/>
      <c r="I57" s="670"/>
      <c r="J57" s="671"/>
    </row>
    <row r="58" spans="1:10" ht="15.75" thickBot="1" x14ac:dyDescent="0.3">
      <c r="A58">
        <v>56</v>
      </c>
      <c r="B58" s="672">
        <v>8</v>
      </c>
      <c r="C58" s="669">
        <v>20319815</v>
      </c>
      <c r="D58" s="669" t="s">
        <v>326</v>
      </c>
      <c r="E58" s="673">
        <v>1</v>
      </c>
      <c r="F58" s="673">
        <v>5</v>
      </c>
      <c r="G58" s="673">
        <v>6</v>
      </c>
      <c r="H58" s="670"/>
      <c r="I58" s="670"/>
      <c r="J58" s="671"/>
    </row>
    <row r="59" spans="1:10" ht="15.75" thickBot="1" x14ac:dyDescent="0.3">
      <c r="A59">
        <v>57</v>
      </c>
      <c r="B59" s="672">
        <v>9</v>
      </c>
      <c r="C59" s="669">
        <v>20319112</v>
      </c>
      <c r="D59" s="669" t="s">
        <v>345</v>
      </c>
      <c r="E59" s="673">
        <v>2</v>
      </c>
      <c r="F59" s="673">
        <v>2</v>
      </c>
      <c r="G59" s="673">
        <v>4</v>
      </c>
      <c r="H59" s="670"/>
      <c r="I59" s="670"/>
      <c r="J59" s="671"/>
    </row>
    <row r="60" spans="1:10" ht="15.75" thickBot="1" x14ac:dyDescent="0.3">
      <c r="A60">
        <v>58</v>
      </c>
      <c r="B60" s="672">
        <v>10</v>
      </c>
      <c r="C60" s="669">
        <v>20319282</v>
      </c>
      <c r="D60" s="669" t="s">
        <v>1063</v>
      </c>
      <c r="E60" s="673">
        <v>0</v>
      </c>
      <c r="F60" s="673">
        <v>7</v>
      </c>
      <c r="G60" s="673">
        <v>7</v>
      </c>
      <c r="H60" s="670"/>
      <c r="I60" s="670"/>
      <c r="J60" s="671"/>
    </row>
    <row r="61" spans="1:10" ht="15.75" thickBot="1" x14ac:dyDescent="0.3">
      <c r="A61">
        <v>59</v>
      </c>
      <c r="B61" s="672">
        <v>11</v>
      </c>
      <c r="C61" s="669">
        <v>20319211</v>
      </c>
      <c r="D61" s="669" t="s">
        <v>334</v>
      </c>
      <c r="E61" s="673">
        <v>2</v>
      </c>
      <c r="F61" s="673">
        <v>4</v>
      </c>
      <c r="G61" s="673">
        <v>6</v>
      </c>
      <c r="H61" s="670"/>
      <c r="I61" s="670"/>
      <c r="J61" s="671"/>
    </row>
    <row r="62" spans="1:10" ht="15.75" thickBot="1" x14ac:dyDescent="0.3">
      <c r="A62">
        <v>60</v>
      </c>
      <c r="B62" s="672">
        <v>12</v>
      </c>
      <c r="C62" s="669">
        <v>20360382</v>
      </c>
      <c r="D62" s="669" t="s">
        <v>1091</v>
      </c>
      <c r="E62" s="673">
        <v>0</v>
      </c>
      <c r="F62" s="673">
        <v>1</v>
      </c>
      <c r="G62" s="673">
        <v>1</v>
      </c>
      <c r="H62" s="670"/>
      <c r="I62" s="670"/>
      <c r="J62" s="671"/>
    </row>
    <row r="63" spans="1:10" ht="15.75" thickBot="1" x14ac:dyDescent="0.3">
      <c r="A63">
        <v>61</v>
      </c>
      <c r="B63" s="672">
        <v>13</v>
      </c>
      <c r="C63" s="669">
        <v>20319951</v>
      </c>
      <c r="D63" s="669" t="s">
        <v>311</v>
      </c>
      <c r="E63" s="673">
        <v>4</v>
      </c>
      <c r="F63" s="673">
        <v>11</v>
      </c>
      <c r="G63" s="673">
        <v>15</v>
      </c>
      <c r="H63" s="670"/>
      <c r="I63" s="670"/>
      <c r="J63" s="671"/>
    </row>
    <row r="64" spans="1:10" ht="15.75" thickBot="1" x14ac:dyDescent="0.3">
      <c r="A64">
        <v>62</v>
      </c>
      <c r="B64" s="672">
        <v>14</v>
      </c>
      <c r="C64" s="669">
        <v>20319105</v>
      </c>
      <c r="D64" s="669" t="s">
        <v>343</v>
      </c>
      <c r="E64" s="673">
        <v>0</v>
      </c>
      <c r="F64" s="673">
        <v>2</v>
      </c>
      <c r="G64" s="673">
        <v>2</v>
      </c>
      <c r="H64" s="670"/>
      <c r="I64" s="670"/>
      <c r="J64" s="671"/>
    </row>
    <row r="65" spans="1:10" ht="15.75" thickBot="1" x14ac:dyDescent="0.3">
      <c r="A65">
        <v>63</v>
      </c>
      <c r="B65" s="672">
        <v>15</v>
      </c>
      <c r="C65" s="669">
        <v>20319954</v>
      </c>
      <c r="D65" s="669" t="s">
        <v>319</v>
      </c>
      <c r="E65" s="673">
        <v>1</v>
      </c>
      <c r="F65" s="673">
        <v>4</v>
      </c>
      <c r="G65" s="673">
        <v>5</v>
      </c>
      <c r="H65" s="670"/>
      <c r="I65" s="670"/>
      <c r="J65" s="671"/>
    </row>
    <row r="66" spans="1:10" ht="15.75" thickBot="1" x14ac:dyDescent="0.3">
      <c r="A66">
        <v>64</v>
      </c>
      <c r="B66" s="672">
        <v>16</v>
      </c>
      <c r="C66" s="669">
        <v>69973019</v>
      </c>
      <c r="D66" s="669" t="s">
        <v>1242</v>
      </c>
      <c r="E66" s="673">
        <v>0</v>
      </c>
      <c r="F66" s="673">
        <v>0</v>
      </c>
      <c r="G66" s="673">
        <v>0</v>
      </c>
      <c r="H66" s="670"/>
      <c r="I66" s="670"/>
      <c r="J66" s="671"/>
    </row>
    <row r="67" spans="1:10" ht="15.75" thickBot="1" x14ac:dyDescent="0.3">
      <c r="A67">
        <v>65</v>
      </c>
      <c r="B67" s="672">
        <v>17</v>
      </c>
      <c r="C67" s="669">
        <v>20319800</v>
      </c>
      <c r="D67" s="669" t="s">
        <v>327</v>
      </c>
      <c r="E67" s="673">
        <v>1</v>
      </c>
      <c r="F67" s="673">
        <v>4</v>
      </c>
      <c r="G67" s="673">
        <v>5</v>
      </c>
      <c r="H67" s="670"/>
      <c r="I67" s="670"/>
      <c r="J67" s="671"/>
    </row>
    <row r="68" spans="1:10" ht="15.75" thickBot="1" x14ac:dyDescent="0.3">
      <c r="A68">
        <v>66</v>
      </c>
      <c r="B68" s="672">
        <v>18</v>
      </c>
      <c r="C68" s="669">
        <v>20319952</v>
      </c>
      <c r="D68" s="669" t="s">
        <v>317</v>
      </c>
      <c r="E68" s="673">
        <v>2</v>
      </c>
      <c r="F68" s="673">
        <v>1</v>
      </c>
      <c r="G68" s="673">
        <v>3</v>
      </c>
      <c r="H68" s="670"/>
      <c r="I68" s="670"/>
      <c r="J68" s="671"/>
    </row>
    <row r="69" spans="1:10" ht="15.75" thickBot="1" x14ac:dyDescent="0.3">
      <c r="A69">
        <v>67</v>
      </c>
      <c r="B69" s="672">
        <v>19</v>
      </c>
      <c r="C69" s="669">
        <v>20319326</v>
      </c>
      <c r="D69" s="669" t="s">
        <v>1065</v>
      </c>
      <c r="E69" s="673">
        <v>3</v>
      </c>
      <c r="F69" s="673">
        <v>1</v>
      </c>
      <c r="G69" s="673">
        <v>4</v>
      </c>
      <c r="H69" s="670"/>
      <c r="I69" s="670"/>
      <c r="J69" s="671"/>
    </row>
    <row r="70" spans="1:10" ht="15.75" thickBot="1" x14ac:dyDescent="0.3">
      <c r="A70">
        <v>68</v>
      </c>
      <c r="B70" s="672">
        <v>20</v>
      </c>
      <c r="C70" s="669">
        <v>20319387</v>
      </c>
      <c r="D70" s="669" t="s">
        <v>1241</v>
      </c>
      <c r="E70" s="673">
        <v>1</v>
      </c>
      <c r="F70" s="673">
        <v>4</v>
      </c>
      <c r="G70" s="673">
        <v>5</v>
      </c>
      <c r="H70" s="670"/>
      <c r="I70" s="670"/>
      <c r="J70" s="671"/>
    </row>
    <row r="71" spans="1:10" ht="15.75" thickBot="1" x14ac:dyDescent="0.3">
      <c r="A71">
        <v>69</v>
      </c>
      <c r="B71" s="672">
        <v>21</v>
      </c>
      <c r="C71" s="669">
        <v>20319334</v>
      </c>
      <c r="D71" s="669" t="s">
        <v>1084</v>
      </c>
      <c r="E71" s="673">
        <v>14</v>
      </c>
      <c r="F71" s="673">
        <v>8</v>
      </c>
      <c r="G71" s="673">
        <v>22</v>
      </c>
      <c r="H71" s="670"/>
      <c r="I71" s="670"/>
      <c r="J71" s="671"/>
    </row>
    <row r="72" spans="1:10" ht="15.75" thickBot="1" x14ac:dyDescent="0.3">
      <c r="A72">
        <v>70</v>
      </c>
      <c r="B72" s="672">
        <v>22</v>
      </c>
      <c r="C72" s="669">
        <v>20319931</v>
      </c>
      <c r="D72" s="669" t="s">
        <v>308</v>
      </c>
      <c r="E72" s="673">
        <v>2</v>
      </c>
      <c r="F72" s="673">
        <v>4</v>
      </c>
      <c r="G72" s="673">
        <v>6</v>
      </c>
      <c r="H72" s="670"/>
      <c r="I72" s="670"/>
      <c r="J72" s="671"/>
    </row>
    <row r="73" spans="1:10" ht="15.75" thickBot="1" x14ac:dyDescent="0.3">
      <c r="A73">
        <v>71</v>
      </c>
      <c r="B73" s="672">
        <v>23</v>
      </c>
      <c r="C73" s="669">
        <v>20319793</v>
      </c>
      <c r="D73" s="669" t="s">
        <v>331</v>
      </c>
      <c r="E73" s="673">
        <v>1</v>
      </c>
      <c r="F73" s="673">
        <v>5</v>
      </c>
      <c r="G73" s="673">
        <v>6</v>
      </c>
      <c r="H73" s="670"/>
      <c r="I73" s="670"/>
      <c r="J73" s="671"/>
    </row>
    <row r="74" spans="1:10" ht="15.75" thickBot="1" x14ac:dyDescent="0.3">
      <c r="A74">
        <v>72</v>
      </c>
      <c r="B74" s="672">
        <v>24</v>
      </c>
      <c r="C74" s="669">
        <v>20319797</v>
      </c>
      <c r="D74" s="669" t="s">
        <v>328</v>
      </c>
      <c r="E74" s="673">
        <v>1</v>
      </c>
      <c r="F74" s="673">
        <v>4</v>
      </c>
      <c r="G74" s="673">
        <v>5</v>
      </c>
      <c r="H74" s="670"/>
      <c r="I74" s="670"/>
      <c r="J74" s="671"/>
    </row>
    <row r="75" spans="1:10" ht="15.75" thickBot="1" x14ac:dyDescent="0.3">
      <c r="A75">
        <v>73</v>
      </c>
      <c r="B75" s="672">
        <v>25</v>
      </c>
      <c r="C75" s="669">
        <v>20319933</v>
      </c>
      <c r="D75" s="669" t="s">
        <v>306</v>
      </c>
      <c r="E75" s="673">
        <v>0</v>
      </c>
      <c r="F75" s="673">
        <v>6</v>
      </c>
      <c r="G75" s="673">
        <v>6</v>
      </c>
      <c r="H75" s="670"/>
      <c r="I75" s="670"/>
      <c r="J75" s="671"/>
    </row>
    <row r="76" spans="1:10" ht="15.75" thickBot="1" x14ac:dyDescent="0.3">
      <c r="A76">
        <v>74</v>
      </c>
      <c r="B76" s="672">
        <v>26</v>
      </c>
      <c r="C76" s="669">
        <v>20360368</v>
      </c>
      <c r="D76" s="669" t="s">
        <v>1234</v>
      </c>
      <c r="E76" s="673">
        <v>0</v>
      </c>
      <c r="F76" s="673">
        <v>0</v>
      </c>
      <c r="G76" s="673">
        <v>0</v>
      </c>
      <c r="H76" s="670"/>
      <c r="I76" s="670"/>
      <c r="J76" s="671"/>
    </row>
    <row r="77" spans="1:10" ht="15.75" thickBot="1" x14ac:dyDescent="0.3">
      <c r="A77">
        <v>75</v>
      </c>
      <c r="B77" s="672">
        <v>27</v>
      </c>
      <c r="C77" s="669">
        <v>20341173</v>
      </c>
      <c r="D77" s="669" t="s">
        <v>1093</v>
      </c>
      <c r="E77" s="673">
        <v>3</v>
      </c>
      <c r="F77" s="673">
        <v>1</v>
      </c>
      <c r="G77" s="673">
        <v>4</v>
      </c>
      <c r="H77" s="670"/>
      <c r="I77" s="670"/>
      <c r="J77" s="671"/>
    </row>
    <row r="78" spans="1:10" ht="15.75" thickBot="1" x14ac:dyDescent="0.3">
      <c r="A78">
        <v>76</v>
      </c>
      <c r="B78" s="672">
        <v>28</v>
      </c>
      <c r="C78" s="669">
        <v>20319284</v>
      </c>
      <c r="D78" s="669" t="s">
        <v>1064</v>
      </c>
      <c r="E78" s="673">
        <v>0</v>
      </c>
      <c r="F78" s="673">
        <v>0</v>
      </c>
      <c r="G78" s="673">
        <v>0</v>
      </c>
      <c r="H78" s="670"/>
      <c r="I78" s="670"/>
      <c r="J78" s="671"/>
    </row>
    <row r="79" spans="1:10" ht="15.75" thickBot="1" x14ac:dyDescent="0.3">
      <c r="A79">
        <v>77</v>
      </c>
      <c r="B79" s="672">
        <v>29</v>
      </c>
      <c r="C79" s="669">
        <v>20319769</v>
      </c>
      <c r="D79" s="669" t="s">
        <v>323</v>
      </c>
      <c r="E79" s="673">
        <v>2</v>
      </c>
      <c r="F79" s="673">
        <v>2</v>
      </c>
      <c r="G79" s="673">
        <v>4</v>
      </c>
      <c r="H79" s="670"/>
      <c r="I79" s="670"/>
      <c r="J79" s="671"/>
    </row>
    <row r="80" spans="1:10" ht="15.75" thickBot="1" x14ac:dyDescent="0.3">
      <c r="A80">
        <v>78</v>
      </c>
      <c r="B80" s="672">
        <v>30</v>
      </c>
      <c r="C80" s="669">
        <v>20319948</v>
      </c>
      <c r="D80" s="669" t="s">
        <v>314</v>
      </c>
      <c r="E80" s="673">
        <v>0</v>
      </c>
      <c r="F80" s="673">
        <v>6</v>
      </c>
      <c r="G80" s="673">
        <v>6</v>
      </c>
      <c r="H80" s="670"/>
      <c r="I80" s="670"/>
      <c r="J80" s="671"/>
    </row>
    <row r="81" spans="1:10" ht="15.75" thickBot="1" x14ac:dyDescent="0.3">
      <c r="A81">
        <v>79</v>
      </c>
      <c r="B81" s="672">
        <v>31</v>
      </c>
      <c r="C81" s="669">
        <v>20319932</v>
      </c>
      <c r="D81" s="669" t="s">
        <v>307</v>
      </c>
      <c r="E81" s="673">
        <v>2</v>
      </c>
      <c r="F81" s="673">
        <v>0</v>
      </c>
      <c r="G81" s="673">
        <v>2</v>
      </c>
      <c r="H81" s="670"/>
      <c r="I81" s="670"/>
      <c r="J81" s="671"/>
    </row>
    <row r="82" spans="1:10" ht="15.75" thickBot="1" x14ac:dyDescent="0.3">
      <c r="A82">
        <v>80</v>
      </c>
      <c r="B82" s="672">
        <v>32</v>
      </c>
      <c r="C82" s="669">
        <v>20340340</v>
      </c>
      <c r="D82" s="669" t="s">
        <v>1096</v>
      </c>
      <c r="E82" s="673">
        <v>3</v>
      </c>
      <c r="F82" s="673">
        <v>5</v>
      </c>
      <c r="G82" s="673">
        <v>8</v>
      </c>
      <c r="H82" s="670"/>
      <c r="I82" s="670"/>
      <c r="J82" s="671"/>
    </row>
    <row r="83" spans="1:10" ht="15.75" thickBot="1" x14ac:dyDescent="0.3">
      <c r="A83">
        <v>81</v>
      </c>
      <c r="B83" s="672">
        <v>33</v>
      </c>
      <c r="C83" s="669">
        <v>20319299</v>
      </c>
      <c r="D83" s="669" t="s">
        <v>1051</v>
      </c>
      <c r="E83" s="673">
        <v>18</v>
      </c>
      <c r="F83" s="673">
        <v>23</v>
      </c>
      <c r="G83" s="673">
        <v>41</v>
      </c>
      <c r="H83" s="670"/>
      <c r="I83" s="670"/>
      <c r="J83" s="671"/>
    </row>
    <row r="84" spans="1:10" ht="15.75" thickBot="1" x14ac:dyDescent="0.3">
      <c r="A84">
        <v>82</v>
      </c>
      <c r="B84" s="672">
        <v>34</v>
      </c>
      <c r="C84" s="669">
        <v>20319412</v>
      </c>
      <c r="D84" s="669" t="s">
        <v>350</v>
      </c>
      <c r="E84" s="673">
        <v>1</v>
      </c>
      <c r="F84" s="673">
        <v>4</v>
      </c>
      <c r="G84" s="673">
        <v>5</v>
      </c>
      <c r="H84" s="670"/>
      <c r="I84" s="670"/>
      <c r="J84" s="671"/>
    </row>
    <row r="85" spans="1:10" ht="15.75" thickBot="1" x14ac:dyDescent="0.3">
      <c r="A85">
        <v>83</v>
      </c>
      <c r="B85" s="672">
        <v>35</v>
      </c>
      <c r="C85" s="669">
        <v>69990963</v>
      </c>
      <c r="D85" s="669" t="s">
        <v>1355</v>
      </c>
      <c r="E85" s="673">
        <v>0</v>
      </c>
      <c r="F85" s="673">
        <v>0</v>
      </c>
      <c r="G85" s="673">
        <v>0</v>
      </c>
      <c r="H85" s="670"/>
      <c r="I85" s="670"/>
      <c r="J85" s="671"/>
    </row>
    <row r="86" spans="1:10" ht="15.75" thickBot="1" x14ac:dyDescent="0.3">
      <c r="A86">
        <v>84</v>
      </c>
      <c r="B86" s="672">
        <v>36</v>
      </c>
      <c r="C86" s="669">
        <v>20319379</v>
      </c>
      <c r="D86" s="669" t="s">
        <v>1243</v>
      </c>
      <c r="E86" s="673">
        <v>14</v>
      </c>
      <c r="F86" s="673">
        <v>30</v>
      </c>
      <c r="G86" s="673">
        <v>44</v>
      </c>
      <c r="H86" s="670"/>
      <c r="I86" s="670"/>
      <c r="J86" s="671"/>
    </row>
    <row r="87" spans="1:10" ht="15.75" thickBot="1" x14ac:dyDescent="0.3">
      <c r="A87">
        <v>85</v>
      </c>
      <c r="B87" s="672">
        <v>37</v>
      </c>
      <c r="C87" s="669">
        <v>20319200</v>
      </c>
      <c r="D87" s="669" t="s">
        <v>333</v>
      </c>
      <c r="E87" s="673">
        <v>1</v>
      </c>
      <c r="F87" s="673">
        <v>4</v>
      </c>
      <c r="G87" s="673">
        <v>5</v>
      </c>
      <c r="H87" s="670"/>
      <c r="I87" s="670"/>
      <c r="J87" s="671"/>
    </row>
    <row r="88" spans="1:10" ht="15.75" thickBot="1" x14ac:dyDescent="0.3">
      <c r="A88">
        <v>86</v>
      </c>
      <c r="B88" s="672">
        <v>38</v>
      </c>
      <c r="C88" s="669">
        <v>20319094</v>
      </c>
      <c r="D88" s="669" t="s">
        <v>342</v>
      </c>
      <c r="E88" s="673">
        <v>2</v>
      </c>
      <c r="F88" s="673">
        <v>3</v>
      </c>
      <c r="G88" s="673">
        <v>5</v>
      </c>
      <c r="H88" s="670"/>
      <c r="I88" s="670"/>
      <c r="J88" s="671"/>
    </row>
    <row r="89" spans="1:10" ht="15.75" thickBot="1" x14ac:dyDescent="0.3">
      <c r="A89">
        <v>87</v>
      </c>
      <c r="B89" s="672">
        <v>39</v>
      </c>
      <c r="C89" s="669">
        <v>20319786</v>
      </c>
      <c r="D89" s="669" t="s">
        <v>321</v>
      </c>
      <c r="E89" s="673">
        <v>0</v>
      </c>
      <c r="F89" s="673">
        <v>2</v>
      </c>
      <c r="G89" s="673">
        <v>2</v>
      </c>
      <c r="H89" s="670"/>
      <c r="I89" s="670"/>
      <c r="J89" s="671"/>
    </row>
    <row r="90" spans="1:10" ht="15.75" thickBot="1" x14ac:dyDescent="0.3">
      <c r="A90">
        <v>88</v>
      </c>
      <c r="B90" s="672">
        <v>40</v>
      </c>
      <c r="C90" s="669">
        <v>20319329</v>
      </c>
      <c r="D90" s="669" t="s">
        <v>1238</v>
      </c>
      <c r="E90" s="673">
        <v>4</v>
      </c>
      <c r="F90" s="673">
        <v>2</v>
      </c>
      <c r="G90" s="673">
        <v>6</v>
      </c>
      <c r="H90" s="670"/>
      <c r="I90" s="670"/>
      <c r="J90" s="671"/>
    </row>
    <row r="91" spans="1:10" ht="15.75" thickBot="1" x14ac:dyDescent="0.3">
      <c r="A91">
        <v>89</v>
      </c>
      <c r="B91" s="672">
        <v>41</v>
      </c>
      <c r="C91" s="669">
        <v>20319233</v>
      </c>
      <c r="D91" s="669" t="s">
        <v>341</v>
      </c>
      <c r="E91" s="673">
        <v>2</v>
      </c>
      <c r="F91" s="673">
        <v>2</v>
      </c>
      <c r="G91" s="673">
        <v>4</v>
      </c>
      <c r="H91" s="670"/>
      <c r="I91" s="670"/>
      <c r="J91" s="671"/>
    </row>
    <row r="92" spans="1:10" ht="15.75" thickBot="1" x14ac:dyDescent="0.3">
      <c r="A92">
        <v>90</v>
      </c>
      <c r="B92" s="672">
        <v>42</v>
      </c>
      <c r="C92" s="669">
        <v>20319943</v>
      </c>
      <c r="D92" s="669" t="s">
        <v>316</v>
      </c>
      <c r="E92" s="673">
        <v>0</v>
      </c>
      <c r="F92" s="673">
        <v>7</v>
      </c>
      <c r="G92" s="673">
        <v>7</v>
      </c>
      <c r="H92" s="670"/>
      <c r="I92" s="670"/>
      <c r="J92" s="671"/>
    </row>
    <row r="93" spans="1:10" ht="15.75" thickBot="1" x14ac:dyDescent="0.3">
      <c r="A93">
        <v>91</v>
      </c>
      <c r="B93" s="672">
        <v>43</v>
      </c>
      <c r="C93" s="669">
        <v>20319288</v>
      </c>
      <c r="D93" s="669" t="s">
        <v>1066</v>
      </c>
      <c r="E93" s="673">
        <v>3</v>
      </c>
      <c r="F93" s="673">
        <v>0</v>
      </c>
      <c r="G93" s="673">
        <v>3</v>
      </c>
      <c r="H93" s="670"/>
      <c r="I93" s="670"/>
      <c r="J93" s="671"/>
    </row>
    <row r="94" spans="1:10" ht="15.75" thickBot="1" x14ac:dyDescent="0.3">
      <c r="A94">
        <v>92</v>
      </c>
      <c r="B94" s="672">
        <v>44</v>
      </c>
      <c r="C94" s="669">
        <v>20319337</v>
      </c>
      <c r="D94" s="669" t="s">
        <v>1237</v>
      </c>
      <c r="E94" s="673">
        <v>19</v>
      </c>
      <c r="F94" s="673">
        <v>22</v>
      </c>
      <c r="G94" s="673">
        <v>41</v>
      </c>
      <c r="H94" s="670"/>
      <c r="I94" s="670"/>
      <c r="J94" s="671"/>
    </row>
    <row r="95" spans="1:10" ht="15.75" thickBot="1" x14ac:dyDescent="0.3">
      <c r="A95">
        <v>93</v>
      </c>
      <c r="B95" s="672">
        <v>45</v>
      </c>
      <c r="C95" s="669">
        <v>20319886</v>
      </c>
      <c r="D95" s="669" t="s">
        <v>740</v>
      </c>
      <c r="E95" s="673">
        <v>5</v>
      </c>
      <c r="F95" s="673">
        <v>2</v>
      </c>
      <c r="G95" s="673">
        <v>7</v>
      </c>
      <c r="H95" s="670"/>
      <c r="I95" s="670"/>
      <c r="J95" s="671"/>
    </row>
    <row r="96" spans="1:10" ht="15.75" thickBot="1" x14ac:dyDescent="0.3">
      <c r="A96">
        <v>94</v>
      </c>
      <c r="B96" s="672">
        <v>46</v>
      </c>
      <c r="C96" s="669">
        <v>20319950</v>
      </c>
      <c r="D96" s="669" t="s">
        <v>312</v>
      </c>
      <c r="E96" s="673">
        <v>4</v>
      </c>
      <c r="F96" s="673">
        <v>4</v>
      </c>
      <c r="G96" s="673">
        <v>8</v>
      </c>
      <c r="H96" s="670"/>
      <c r="I96" s="670"/>
      <c r="J96" s="671"/>
    </row>
    <row r="97" spans="1:10" ht="15.75" thickBot="1" x14ac:dyDescent="0.3">
      <c r="A97">
        <v>95</v>
      </c>
      <c r="B97" s="672">
        <v>47</v>
      </c>
      <c r="C97" s="669">
        <v>20319249</v>
      </c>
      <c r="D97" s="669" t="s">
        <v>340</v>
      </c>
      <c r="E97" s="673">
        <v>2</v>
      </c>
      <c r="F97" s="673">
        <v>4</v>
      </c>
      <c r="G97" s="673">
        <v>6</v>
      </c>
      <c r="H97" s="670"/>
      <c r="I97" s="670"/>
      <c r="J97" s="671"/>
    </row>
    <row r="98" spans="1:10" ht="15.75" thickBot="1" x14ac:dyDescent="0.3">
      <c r="A98">
        <v>96</v>
      </c>
      <c r="B98" s="672">
        <v>48</v>
      </c>
      <c r="C98" s="669">
        <v>20340319</v>
      </c>
      <c r="D98" s="669" t="s">
        <v>344</v>
      </c>
      <c r="E98" s="673">
        <v>3</v>
      </c>
      <c r="F98" s="673">
        <v>2</v>
      </c>
      <c r="G98" s="673">
        <v>5</v>
      </c>
      <c r="H98" s="670"/>
      <c r="I98" s="670"/>
      <c r="J98" s="671"/>
    </row>
    <row r="99" spans="1:10" ht="15.75" thickBot="1" x14ac:dyDescent="0.3">
      <c r="A99">
        <v>97</v>
      </c>
      <c r="B99" s="672">
        <v>49</v>
      </c>
      <c r="C99" s="669">
        <v>20340587</v>
      </c>
      <c r="D99" s="669" t="s">
        <v>1218</v>
      </c>
      <c r="E99" s="673">
        <v>2</v>
      </c>
      <c r="F99" s="673">
        <v>2</v>
      </c>
      <c r="G99" s="673">
        <v>4</v>
      </c>
      <c r="H99" s="670"/>
      <c r="I99" s="670"/>
      <c r="J99" s="671"/>
    </row>
    <row r="100" spans="1:10" ht="15.75" thickBot="1" x14ac:dyDescent="0.3">
      <c r="A100">
        <v>98</v>
      </c>
      <c r="B100" s="672">
        <v>50</v>
      </c>
      <c r="C100" s="669">
        <v>20319351</v>
      </c>
      <c r="D100" s="669" t="s">
        <v>1239</v>
      </c>
      <c r="E100" s="673">
        <v>15</v>
      </c>
      <c r="F100" s="673">
        <v>17</v>
      </c>
      <c r="G100" s="673">
        <v>32</v>
      </c>
      <c r="H100" s="670"/>
      <c r="I100" s="670"/>
      <c r="J100" s="671"/>
    </row>
    <row r="101" spans="1:10" ht="15.75" thickBot="1" x14ac:dyDescent="0.3">
      <c r="A101">
        <v>99</v>
      </c>
      <c r="B101" s="672">
        <v>51</v>
      </c>
      <c r="C101" s="669">
        <v>69958799</v>
      </c>
      <c r="D101" s="669" t="s">
        <v>742</v>
      </c>
      <c r="E101" s="673">
        <v>0</v>
      </c>
      <c r="F101" s="673">
        <v>0</v>
      </c>
      <c r="G101" s="673">
        <v>0</v>
      </c>
      <c r="H101" s="670"/>
      <c r="I101" s="670"/>
      <c r="J101" s="671"/>
    </row>
    <row r="102" spans="1:10" ht="15.75" thickBot="1" x14ac:dyDescent="0.3">
      <c r="A102">
        <v>100</v>
      </c>
      <c r="B102" s="672">
        <v>52</v>
      </c>
      <c r="C102" s="669">
        <v>20319796</v>
      </c>
      <c r="D102" s="669" t="s">
        <v>329</v>
      </c>
      <c r="E102" s="673">
        <v>1</v>
      </c>
      <c r="F102" s="673">
        <v>3</v>
      </c>
      <c r="G102" s="673">
        <v>4</v>
      </c>
      <c r="H102" s="670"/>
      <c r="I102" s="670"/>
      <c r="J102" s="671"/>
    </row>
    <row r="103" spans="1:10" ht="15.75" thickBot="1" x14ac:dyDescent="0.3">
      <c r="A103">
        <v>101</v>
      </c>
      <c r="B103" s="672">
        <v>53</v>
      </c>
      <c r="C103" s="669">
        <v>20319949</v>
      </c>
      <c r="D103" s="669" t="s">
        <v>313</v>
      </c>
      <c r="E103" s="673">
        <v>3</v>
      </c>
      <c r="F103" s="673">
        <v>6</v>
      </c>
      <c r="G103" s="673">
        <v>9</v>
      </c>
      <c r="H103" s="670"/>
      <c r="I103" s="670"/>
      <c r="J103" s="671"/>
    </row>
    <row r="104" spans="1:10" ht="15.75" thickBot="1" x14ac:dyDescent="0.3">
      <c r="A104">
        <v>102</v>
      </c>
      <c r="B104" s="672">
        <v>54</v>
      </c>
      <c r="C104" s="669">
        <v>20319280</v>
      </c>
      <c r="D104" s="669" t="s">
        <v>1049</v>
      </c>
      <c r="E104" s="673">
        <v>14</v>
      </c>
      <c r="F104" s="673">
        <v>23</v>
      </c>
      <c r="G104" s="673">
        <v>37</v>
      </c>
      <c r="H104" s="670"/>
      <c r="I104" s="670"/>
      <c r="J104" s="671"/>
    </row>
    <row r="105" spans="1:10" ht="15.75" thickBot="1" x14ac:dyDescent="0.3">
      <c r="A105">
        <v>103</v>
      </c>
      <c r="B105" s="672">
        <v>55</v>
      </c>
      <c r="C105" s="669">
        <v>20340305</v>
      </c>
      <c r="D105" s="669" t="s">
        <v>739</v>
      </c>
      <c r="E105" s="673">
        <v>0</v>
      </c>
      <c r="F105" s="673">
        <v>1</v>
      </c>
      <c r="G105" s="673">
        <v>1</v>
      </c>
      <c r="H105" s="670"/>
      <c r="I105" s="670"/>
      <c r="J105" s="671"/>
    </row>
    <row r="106" spans="1:10" ht="15.75" thickBot="1" x14ac:dyDescent="0.3">
      <c r="A106">
        <v>104</v>
      </c>
      <c r="B106" s="672">
        <v>56</v>
      </c>
      <c r="C106" s="669">
        <v>20340596</v>
      </c>
      <c r="D106" s="669" t="s">
        <v>336</v>
      </c>
      <c r="E106" s="673">
        <v>0</v>
      </c>
      <c r="F106" s="673">
        <v>3</v>
      </c>
      <c r="G106" s="673">
        <v>3</v>
      </c>
      <c r="H106" s="670"/>
      <c r="I106" s="670"/>
      <c r="J106" s="671"/>
    </row>
    <row r="107" spans="1:10" ht="15.75" thickBot="1" x14ac:dyDescent="0.3">
      <c r="A107">
        <v>105</v>
      </c>
      <c r="B107" s="672">
        <v>57</v>
      </c>
      <c r="C107" s="669">
        <v>20319390</v>
      </c>
      <c r="D107" s="669" t="s">
        <v>1092</v>
      </c>
      <c r="E107" s="673">
        <v>1</v>
      </c>
      <c r="F107" s="673">
        <v>5</v>
      </c>
      <c r="G107" s="673">
        <v>6</v>
      </c>
      <c r="H107" s="670"/>
      <c r="I107" s="670"/>
      <c r="J107" s="671"/>
    </row>
    <row r="108" spans="1:10" ht="15.75" thickBot="1" x14ac:dyDescent="0.3">
      <c r="A108">
        <v>106</v>
      </c>
      <c r="B108" s="672">
        <v>58</v>
      </c>
      <c r="C108" s="669">
        <v>20319770</v>
      </c>
      <c r="D108" s="669" t="s">
        <v>322</v>
      </c>
      <c r="E108" s="673">
        <v>2</v>
      </c>
      <c r="F108" s="673">
        <v>3</v>
      </c>
      <c r="G108" s="673">
        <v>5</v>
      </c>
      <c r="H108" s="670"/>
      <c r="I108" s="670"/>
      <c r="J108" s="671"/>
    </row>
    <row r="109" spans="1:10" ht="15.75" thickBot="1" x14ac:dyDescent="0.3">
      <c r="A109">
        <v>107</v>
      </c>
      <c r="B109" s="672">
        <v>59</v>
      </c>
      <c r="C109" s="669">
        <v>20319335</v>
      </c>
      <c r="D109" s="669" t="s">
        <v>1240</v>
      </c>
      <c r="E109" s="673">
        <v>12</v>
      </c>
      <c r="F109" s="673">
        <v>21</v>
      </c>
      <c r="G109" s="673">
        <v>33</v>
      </c>
      <c r="H109" s="670"/>
      <c r="I109" s="670"/>
      <c r="J109" s="671"/>
    </row>
    <row r="110" spans="1:10" ht="15.75" thickBot="1" x14ac:dyDescent="0.3">
      <c r="A110">
        <v>108</v>
      </c>
      <c r="B110" s="672">
        <v>60</v>
      </c>
      <c r="C110" s="669">
        <v>20319250</v>
      </c>
      <c r="D110" s="669" t="s">
        <v>339</v>
      </c>
      <c r="E110" s="673">
        <v>1</v>
      </c>
      <c r="F110" s="673">
        <v>4</v>
      </c>
      <c r="G110" s="673">
        <v>5</v>
      </c>
      <c r="H110" s="670"/>
      <c r="I110" s="670"/>
      <c r="J110" s="671"/>
    </row>
    <row r="111" spans="1:10" ht="15.75" thickBot="1" x14ac:dyDescent="0.3">
      <c r="A111">
        <v>109</v>
      </c>
      <c r="B111" s="672">
        <v>61</v>
      </c>
      <c r="C111" s="669">
        <v>20319947</v>
      </c>
      <c r="D111" s="669" t="s">
        <v>315</v>
      </c>
      <c r="E111" s="673">
        <v>1</v>
      </c>
      <c r="F111" s="673">
        <v>3</v>
      </c>
      <c r="G111" s="673">
        <v>4</v>
      </c>
      <c r="H111" s="670"/>
      <c r="I111" s="670"/>
      <c r="J111" s="671"/>
    </row>
    <row r="112" spans="1:10" ht="15.75" thickBot="1" x14ac:dyDescent="0.3">
      <c r="A112">
        <v>110</v>
      </c>
      <c r="B112" s="672">
        <v>62</v>
      </c>
      <c r="C112" s="669">
        <v>20319953</v>
      </c>
      <c r="D112" s="669" t="s">
        <v>318</v>
      </c>
      <c r="E112" s="673">
        <v>2</v>
      </c>
      <c r="F112" s="673">
        <v>1</v>
      </c>
      <c r="G112" s="673">
        <v>3</v>
      </c>
      <c r="H112" s="670"/>
      <c r="I112" s="670"/>
      <c r="J112" s="671"/>
    </row>
    <row r="113" spans="1:10" ht="15.75" thickBot="1" x14ac:dyDescent="0.3">
      <c r="A113">
        <v>111</v>
      </c>
      <c r="B113" s="672">
        <v>63</v>
      </c>
      <c r="C113" s="669">
        <v>20319477</v>
      </c>
      <c r="D113" s="669" t="s">
        <v>351</v>
      </c>
      <c r="E113" s="673">
        <v>2</v>
      </c>
      <c r="F113" s="673">
        <v>3</v>
      </c>
      <c r="G113" s="673">
        <v>5</v>
      </c>
      <c r="H113" s="670"/>
      <c r="I113" s="670"/>
      <c r="J113" s="671"/>
    </row>
    <row r="114" spans="1:10" ht="15.75" thickBot="1" x14ac:dyDescent="0.3">
      <c r="A114">
        <v>112</v>
      </c>
      <c r="B114" s="672">
        <v>64</v>
      </c>
      <c r="C114" s="669">
        <v>20319209</v>
      </c>
      <c r="D114" s="669" t="s">
        <v>335</v>
      </c>
      <c r="E114" s="673">
        <v>2</v>
      </c>
      <c r="F114" s="673">
        <v>4</v>
      </c>
      <c r="G114" s="673">
        <v>6</v>
      </c>
      <c r="H114" s="670"/>
      <c r="I114" s="670"/>
      <c r="J114" s="671"/>
    </row>
    <row r="115" spans="1:10" ht="15.75" thickBot="1" x14ac:dyDescent="0.3">
      <c r="A115">
        <v>113</v>
      </c>
      <c r="B115" s="672">
        <v>65</v>
      </c>
      <c r="C115" s="669">
        <v>20319109</v>
      </c>
      <c r="D115" s="669" t="s">
        <v>347</v>
      </c>
      <c r="E115" s="673">
        <v>2</v>
      </c>
      <c r="F115" s="673">
        <v>2</v>
      </c>
      <c r="G115" s="673">
        <v>4</v>
      </c>
      <c r="H115" s="670"/>
      <c r="I115" s="670"/>
      <c r="J115" s="671"/>
    </row>
    <row r="116" spans="1:10" ht="15.75" thickBot="1" x14ac:dyDescent="0.3">
      <c r="A116">
        <v>114</v>
      </c>
      <c r="B116" s="672">
        <v>66</v>
      </c>
      <c r="C116" s="669">
        <v>20319776</v>
      </c>
      <c r="D116" s="669" t="s">
        <v>324</v>
      </c>
      <c r="E116" s="673">
        <v>2</v>
      </c>
      <c r="F116" s="673">
        <v>2</v>
      </c>
      <c r="G116" s="673">
        <v>4</v>
      </c>
      <c r="H116" s="670"/>
      <c r="I116" s="670"/>
      <c r="J116" s="671"/>
    </row>
    <row r="117" spans="1:10" ht="15.75" thickBot="1" x14ac:dyDescent="0.3">
      <c r="A117">
        <v>115</v>
      </c>
      <c r="B117" s="672">
        <v>67</v>
      </c>
      <c r="C117" s="669">
        <v>20319296</v>
      </c>
      <c r="D117" s="669" t="s">
        <v>1083</v>
      </c>
      <c r="E117" s="673">
        <v>16</v>
      </c>
      <c r="F117" s="673">
        <v>20</v>
      </c>
      <c r="G117" s="673">
        <v>36</v>
      </c>
      <c r="H117" s="670"/>
      <c r="I117" s="670"/>
      <c r="J117" s="671"/>
    </row>
    <row r="118" spans="1:10" ht="15.75" thickBot="1" x14ac:dyDescent="0.3">
      <c r="A118">
        <v>116</v>
      </c>
      <c r="B118" s="672">
        <v>68</v>
      </c>
      <c r="C118" s="669">
        <v>20319413</v>
      </c>
      <c r="D118" s="669" t="s">
        <v>349</v>
      </c>
      <c r="E118" s="673">
        <v>2</v>
      </c>
      <c r="F118" s="673">
        <v>4</v>
      </c>
      <c r="G118" s="673">
        <v>6</v>
      </c>
      <c r="H118" s="670"/>
      <c r="I118" s="670"/>
      <c r="J118" s="671"/>
    </row>
    <row r="119" spans="1:10" ht="15.75" thickBot="1" x14ac:dyDescent="0.3">
      <c r="A119">
        <v>117</v>
      </c>
      <c r="B119" s="672">
        <v>69</v>
      </c>
      <c r="C119" s="669">
        <v>20319110</v>
      </c>
      <c r="D119" s="669" t="s">
        <v>346</v>
      </c>
      <c r="E119" s="673">
        <v>0</v>
      </c>
      <c r="F119" s="673">
        <v>4</v>
      </c>
      <c r="G119" s="673">
        <v>4</v>
      </c>
      <c r="H119" s="670"/>
      <c r="I119" s="670"/>
      <c r="J119" s="671"/>
    </row>
    <row r="120" spans="1:10" ht="15.75" thickBot="1" x14ac:dyDescent="0.3">
      <c r="A120">
        <v>118</v>
      </c>
      <c r="B120" s="672">
        <v>70</v>
      </c>
      <c r="C120" s="669">
        <v>20319911</v>
      </c>
      <c r="D120" s="669" t="s">
        <v>1232</v>
      </c>
      <c r="E120" s="673">
        <v>4</v>
      </c>
      <c r="F120" s="673">
        <v>5</v>
      </c>
      <c r="G120" s="673">
        <v>9</v>
      </c>
      <c r="H120" s="670"/>
      <c r="I120" s="670"/>
      <c r="J120" s="671"/>
    </row>
    <row r="121" spans="1:10" ht="15.75" thickBot="1" x14ac:dyDescent="0.3">
      <c r="A121">
        <v>119</v>
      </c>
      <c r="B121" s="672">
        <v>71</v>
      </c>
      <c r="C121" s="669">
        <v>20319382</v>
      </c>
      <c r="D121" s="669" t="s">
        <v>1233</v>
      </c>
      <c r="E121" s="673">
        <v>2</v>
      </c>
      <c r="F121" s="673">
        <v>4</v>
      </c>
      <c r="G121" s="673">
        <v>6</v>
      </c>
      <c r="H121" s="670"/>
      <c r="I121" s="670"/>
      <c r="J121" s="671"/>
    </row>
    <row r="122" spans="1:10" ht="15.75" thickBot="1" x14ac:dyDescent="0.3">
      <c r="A122">
        <v>120</v>
      </c>
      <c r="B122" s="672">
        <v>72</v>
      </c>
      <c r="C122" s="669">
        <v>20319795</v>
      </c>
      <c r="D122" s="669" t="s">
        <v>330</v>
      </c>
      <c r="E122" s="673">
        <v>2</v>
      </c>
      <c r="F122" s="673">
        <v>1</v>
      </c>
      <c r="G122" s="673">
        <v>3</v>
      </c>
      <c r="H122" s="670"/>
      <c r="I122" s="670"/>
      <c r="J122" s="671"/>
    </row>
    <row r="123" spans="1:10" ht="15.75" thickBot="1" x14ac:dyDescent="0.3">
      <c r="A123">
        <v>121</v>
      </c>
      <c r="B123" s="672">
        <v>73</v>
      </c>
      <c r="C123" s="669">
        <v>20319849</v>
      </c>
      <c r="D123" s="669" t="s">
        <v>304</v>
      </c>
      <c r="E123" s="673">
        <v>2</v>
      </c>
      <c r="F123" s="673">
        <v>5</v>
      </c>
      <c r="G123" s="673">
        <v>7</v>
      </c>
      <c r="H123" s="670"/>
      <c r="I123" s="670"/>
      <c r="J123" s="671"/>
    </row>
    <row r="124" spans="1:10" ht="15.75" thickBot="1" x14ac:dyDescent="0.3">
      <c r="A124">
        <v>122</v>
      </c>
      <c r="B124" s="672">
        <v>74</v>
      </c>
      <c r="C124" s="669">
        <v>20319385</v>
      </c>
      <c r="D124" s="669" t="s">
        <v>1235</v>
      </c>
      <c r="E124" s="673">
        <v>1</v>
      </c>
      <c r="F124" s="673">
        <v>5</v>
      </c>
      <c r="G124" s="673">
        <v>6</v>
      </c>
      <c r="H124" s="670"/>
      <c r="I124" s="670"/>
      <c r="J124" s="671"/>
    </row>
    <row r="125" spans="1:10" ht="15.75" thickBot="1" x14ac:dyDescent="0.3">
      <c r="A125">
        <v>123</v>
      </c>
      <c r="B125" s="672">
        <v>75</v>
      </c>
      <c r="C125" s="669">
        <v>20319354</v>
      </c>
      <c r="D125" s="669" t="s">
        <v>1236</v>
      </c>
      <c r="E125" s="673">
        <v>13</v>
      </c>
      <c r="F125" s="673">
        <v>25</v>
      </c>
      <c r="G125" s="673">
        <v>38</v>
      </c>
      <c r="H125" s="670"/>
      <c r="I125" s="670"/>
      <c r="J125" s="671"/>
    </row>
    <row r="126" spans="1:10" ht="15.75" thickBot="1" x14ac:dyDescent="0.3">
      <c r="A126">
        <v>124</v>
      </c>
      <c r="B126" s="672">
        <v>76</v>
      </c>
      <c r="C126" s="669">
        <v>20319955</v>
      </c>
      <c r="D126" s="669" t="s">
        <v>310</v>
      </c>
      <c r="E126" s="673">
        <v>1</v>
      </c>
      <c r="F126" s="673">
        <v>5</v>
      </c>
      <c r="G126" s="673">
        <v>6</v>
      </c>
      <c r="H126" s="670"/>
      <c r="I126" s="670"/>
      <c r="J126" s="671"/>
    </row>
    <row r="127" spans="1:10" ht="15.75" thickBot="1" x14ac:dyDescent="0.3">
      <c r="A127">
        <v>125</v>
      </c>
      <c r="B127" s="672">
        <v>77</v>
      </c>
      <c r="C127" s="669">
        <v>69888497</v>
      </c>
      <c r="D127" s="669" t="s">
        <v>1094</v>
      </c>
      <c r="E127" s="673">
        <v>2</v>
      </c>
      <c r="F127" s="673">
        <v>0</v>
      </c>
      <c r="G127" s="673">
        <v>2</v>
      </c>
      <c r="H127" s="670"/>
      <c r="I127" s="670"/>
      <c r="J127" s="671"/>
    </row>
    <row r="128" spans="1:10" ht="15.75" thickBot="1" x14ac:dyDescent="0.3">
      <c r="A128">
        <v>126</v>
      </c>
      <c r="B128" s="672">
        <v>78</v>
      </c>
      <c r="C128" s="669">
        <v>20340597</v>
      </c>
      <c r="D128" s="669" t="s">
        <v>337</v>
      </c>
      <c r="E128" s="673">
        <v>2</v>
      </c>
      <c r="F128" s="673">
        <v>3</v>
      </c>
      <c r="G128" s="673">
        <v>5</v>
      </c>
      <c r="H128" s="670"/>
      <c r="I128" s="670"/>
      <c r="J128" s="671"/>
    </row>
    <row r="129" spans="1:10" ht="15.75" thickBot="1" x14ac:dyDescent="0.3">
      <c r="A129">
        <v>127</v>
      </c>
      <c r="B129" s="672">
        <v>79</v>
      </c>
      <c r="C129" s="669">
        <v>20319429</v>
      </c>
      <c r="D129" s="669" t="s">
        <v>348</v>
      </c>
      <c r="E129" s="673">
        <v>1</v>
      </c>
      <c r="F129" s="673">
        <v>3</v>
      </c>
      <c r="G129" s="673">
        <v>4</v>
      </c>
      <c r="H129" s="670"/>
      <c r="I129" s="670"/>
      <c r="J129" s="671"/>
    </row>
    <row r="130" spans="1:10" ht="15.75" thickBot="1" x14ac:dyDescent="0.3">
      <c r="A130">
        <v>128</v>
      </c>
      <c r="B130" s="672">
        <v>80</v>
      </c>
      <c r="C130" s="669">
        <v>20340676</v>
      </c>
      <c r="D130" s="669" t="s">
        <v>738</v>
      </c>
      <c r="E130" s="673">
        <v>1</v>
      </c>
      <c r="F130" s="673">
        <v>4</v>
      </c>
      <c r="G130" s="673">
        <v>5</v>
      </c>
      <c r="H130" s="670"/>
      <c r="I130" s="670"/>
      <c r="J130" s="671"/>
    </row>
    <row r="131" spans="1:10" ht="15.75" thickBot="1" x14ac:dyDescent="0.3">
      <c r="A131">
        <v>129</v>
      </c>
      <c r="B131" s="672">
        <v>81</v>
      </c>
      <c r="C131" s="669">
        <v>20340598</v>
      </c>
      <c r="D131" s="669" t="s">
        <v>338</v>
      </c>
      <c r="E131" s="673">
        <v>1</v>
      </c>
      <c r="F131" s="673">
        <v>2</v>
      </c>
      <c r="G131" s="673">
        <v>3</v>
      </c>
      <c r="H131" s="670"/>
      <c r="I131" s="670"/>
      <c r="J131" s="671"/>
    </row>
    <row r="132" spans="1:10" ht="15.75" thickBot="1" x14ac:dyDescent="0.3">
      <c r="A132">
        <v>130</v>
      </c>
      <c r="B132" s="672">
        <v>82</v>
      </c>
      <c r="C132" s="669">
        <v>20319201</v>
      </c>
      <c r="D132" s="669" t="s">
        <v>332</v>
      </c>
      <c r="E132" s="673">
        <v>0</v>
      </c>
      <c r="F132" s="673">
        <v>2</v>
      </c>
      <c r="G132" s="673">
        <v>2</v>
      </c>
      <c r="H132" s="670"/>
      <c r="I132" s="670"/>
      <c r="J132" s="671"/>
    </row>
    <row r="133" spans="1:10" ht="15.75" thickBot="1" x14ac:dyDescent="0.3">
      <c r="A133">
        <v>131</v>
      </c>
      <c r="B133" s="672">
        <v>1</v>
      </c>
      <c r="C133" s="669">
        <v>20319264</v>
      </c>
      <c r="D133" s="669" t="s">
        <v>376</v>
      </c>
      <c r="E133" s="673">
        <v>3</v>
      </c>
      <c r="F133" s="673">
        <v>1</v>
      </c>
      <c r="G133" s="673">
        <v>4</v>
      </c>
      <c r="H133" s="670"/>
      <c r="I133" s="670"/>
      <c r="J133" s="671"/>
    </row>
    <row r="134" spans="1:10" ht="15.75" thickBot="1" x14ac:dyDescent="0.3">
      <c r="A134">
        <v>132</v>
      </c>
      <c r="B134" s="672">
        <v>2</v>
      </c>
      <c r="C134" s="669">
        <v>20319125</v>
      </c>
      <c r="D134" s="669" t="s">
        <v>384</v>
      </c>
      <c r="E134" s="673">
        <v>2</v>
      </c>
      <c r="F134" s="673">
        <v>2</v>
      </c>
      <c r="G134" s="673">
        <v>4</v>
      </c>
      <c r="H134" s="670"/>
      <c r="I134" s="670"/>
      <c r="J134" s="671"/>
    </row>
    <row r="135" spans="1:10" ht="15.75" thickBot="1" x14ac:dyDescent="0.3">
      <c r="A135">
        <v>133</v>
      </c>
      <c r="B135" s="672">
        <v>3</v>
      </c>
      <c r="C135" s="669">
        <v>20319273</v>
      </c>
      <c r="D135" s="669" t="s">
        <v>378</v>
      </c>
      <c r="E135" s="673">
        <v>2</v>
      </c>
      <c r="F135" s="673">
        <v>2</v>
      </c>
      <c r="G135" s="673">
        <v>4</v>
      </c>
      <c r="H135" s="670"/>
      <c r="I135" s="670"/>
      <c r="J135" s="671"/>
    </row>
    <row r="136" spans="1:10" ht="15.75" thickBot="1" x14ac:dyDescent="0.3">
      <c r="A136">
        <v>134</v>
      </c>
      <c r="B136" s="672">
        <v>4</v>
      </c>
      <c r="C136" s="669">
        <v>20319236</v>
      </c>
      <c r="D136" s="669" t="s">
        <v>380</v>
      </c>
      <c r="E136" s="673">
        <v>0</v>
      </c>
      <c r="F136" s="673">
        <v>4</v>
      </c>
      <c r="G136" s="673">
        <v>4</v>
      </c>
      <c r="H136" s="670"/>
      <c r="I136" s="670"/>
      <c r="J136" s="671"/>
    </row>
    <row r="137" spans="1:10" ht="15.75" thickBot="1" x14ac:dyDescent="0.3">
      <c r="A137">
        <v>135</v>
      </c>
      <c r="B137" s="672">
        <v>5</v>
      </c>
      <c r="C137" s="669">
        <v>20319904</v>
      </c>
      <c r="D137" s="669" t="s">
        <v>360</v>
      </c>
      <c r="E137" s="673">
        <v>2</v>
      </c>
      <c r="F137" s="673">
        <v>1</v>
      </c>
      <c r="G137" s="673">
        <v>3</v>
      </c>
      <c r="H137" s="670"/>
      <c r="I137" s="670"/>
      <c r="J137" s="671"/>
    </row>
    <row r="138" spans="1:10" ht="15.75" thickBot="1" x14ac:dyDescent="0.3">
      <c r="A138">
        <v>136</v>
      </c>
      <c r="B138" s="672">
        <v>6</v>
      </c>
      <c r="C138" s="669">
        <v>20319179</v>
      </c>
      <c r="D138" s="669" t="s">
        <v>373</v>
      </c>
      <c r="E138" s="673">
        <v>3</v>
      </c>
      <c r="F138" s="673">
        <v>1</v>
      </c>
      <c r="G138" s="673">
        <v>4</v>
      </c>
      <c r="H138" s="670"/>
      <c r="I138" s="670"/>
      <c r="J138" s="671"/>
    </row>
    <row r="139" spans="1:10" ht="15.75" thickBot="1" x14ac:dyDescent="0.3">
      <c r="A139">
        <v>137</v>
      </c>
      <c r="B139" s="672">
        <v>7</v>
      </c>
      <c r="C139" s="669">
        <v>20319252</v>
      </c>
      <c r="D139" s="669" t="s">
        <v>374</v>
      </c>
      <c r="E139" s="673">
        <v>2</v>
      </c>
      <c r="F139" s="673">
        <v>2</v>
      </c>
      <c r="G139" s="673">
        <v>4</v>
      </c>
      <c r="H139" s="670"/>
      <c r="I139" s="670"/>
      <c r="J139" s="671"/>
    </row>
    <row r="140" spans="1:10" ht="15.75" thickBot="1" x14ac:dyDescent="0.3">
      <c r="A140">
        <v>138</v>
      </c>
      <c r="B140" s="672">
        <v>8</v>
      </c>
      <c r="C140" s="669">
        <v>20319263</v>
      </c>
      <c r="D140" s="669" t="s">
        <v>375</v>
      </c>
      <c r="E140" s="673">
        <v>2</v>
      </c>
      <c r="F140" s="673">
        <v>2</v>
      </c>
      <c r="G140" s="673">
        <v>4</v>
      </c>
      <c r="H140" s="670"/>
      <c r="I140" s="670"/>
      <c r="J140" s="671"/>
    </row>
    <row r="141" spans="1:10" ht="15.75" thickBot="1" x14ac:dyDescent="0.3">
      <c r="A141">
        <v>139</v>
      </c>
      <c r="B141" s="672">
        <v>9</v>
      </c>
      <c r="C141" s="669">
        <v>20319274</v>
      </c>
      <c r="D141" s="669" t="s">
        <v>377</v>
      </c>
      <c r="E141" s="673">
        <v>2</v>
      </c>
      <c r="F141" s="673">
        <v>1</v>
      </c>
      <c r="G141" s="673">
        <v>3</v>
      </c>
      <c r="H141" s="670"/>
      <c r="I141" s="670"/>
      <c r="J141" s="671"/>
    </row>
    <row r="142" spans="1:10" ht="15.75" thickBot="1" x14ac:dyDescent="0.3">
      <c r="A142">
        <v>140</v>
      </c>
      <c r="B142" s="672">
        <v>10</v>
      </c>
      <c r="C142" s="669">
        <v>20319787</v>
      </c>
      <c r="D142" s="669" t="s">
        <v>366</v>
      </c>
      <c r="E142" s="673">
        <v>2</v>
      </c>
      <c r="F142" s="673">
        <v>1</v>
      </c>
      <c r="G142" s="673">
        <v>3</v>
      </c>
      <c r="H142" s="670"/>
      <c r="I142" s="670"/>
      <c r="J142" s="671"/>
    </row>
    <row r="143" spans="1:10" ht="15.75" thickBot="1" x14ac:dyDescent="0.3">
      <c r="A143">
        <v>141</v>
      </c>
      <c r="B143" s="672">
        <v>11</v>
      </c>
      <c r="C143" s="669">
        <v>20319783</v>
      </c>
      <c r="D143" s="669" t="s">
        <v>364</v>
      </c>
      <c r="E143" s="673">
        <v>2</v>
      </c>
      <c r="F143" s="673">
        <v>1</v>
      </c>
      <c r="G143" s="673">
        <v>3</v>
      </c>
      <c r="H143" s="670"/>
      <c r="I143" s="670"/>
      <c r="J143" s="671"/>
    </row>
    <row r="144" spans="1:10" ht="15.75" thickBot="1" x14ac:dyDescent="0.3">
      <c r="A144">
        <v>142</v>
      </c>
      <c r="B144" s="672">
        <v>12</v>
      </c>
      <c r="C144" s="669">
        <v>20319174</v>
      </c>
      <c r="D144" s="669" t="s">
        <v>371</v>
      </c>
      <c r="E144" s="673">
        <v>1</v>
      </c>
      <c r="F144" s="673">
        <v>3</v>
      </c>
      <c r="G144" s="673">
        <v>4</v>
      </c>
      <c r="H144" s="670"/>
      <c r="I144" s="670"/>
      <c r="J144" s="671"/>
    </row>
    <row r="145" spans="1:10" ht="15.75" thickBot="1" x14ac:dyDescent="0.3">
      <c r="A145">
        <v>143</v>
      </c>
      <c r="B145" s="672">
        <v>13</v>
      </c>
      <c r="C145" s="669">
        <v>20319870</v>
      </c>
      <c r="D145" s="669" t="s">
        <v>356</v>
      </c>
      <c r="E145" s="673">
        <v>2</v>
      </c>
      <c r="F145" s="673">
        <v>1</v>
      </c>
      <c r="G145" s="673">
        <v>3</v>
      </c>
      <c r="H145" s="670"/>
      <c r="I145" s="670"/>
      <c r="J145" s="671"/>
    </row>
    <row r="146" spans="1:10" ht="15.75" thickBot="1" x14ac:dyDescent="0.3">
      <c r="A146">
        <v>144</v>
      </c>
      <c r="B146" s="672">
        <v>14</v>
      </c>
      <c r="C146" s="669">
        <v>20319784</v>
      </c>
      <c r="D146" s="669" t="s">
        <v>363</v>
      </c>
      <c r="E146" s="673">
        <v>0</v>
      </c>
      <c r="F146" s="673">
        <v>3</v>
      </c>
      <c r="G146" s="673">
        <v>3</v>
      </c>
      <c r="H146" s="670"/>
      <c r="I146" s="670"/>
      <c r="J146" s="671"/>
    </row>
    <row r="147" spans="1:10" ht="15.75" thickBot="1" x14ac:dyDescent="0.3">
      <c r="A147">
        <v>145</v>
      </c>
      <c r="B147" s="672">
        <v>15</v>
      </c>
      <c r="C147" s="669">
        <v>20340308</v>
      </c>
      <c r="D147" s="669" t="s">
        <v>359</v>
      </c>
      <c r="E147" s="673">
        <v>2</v>
      </c>
      <c r="F147" s="673">
        <v>2</v>
      </c>
      <c r="G147" s="673">
        <v>4</v>
      </c>
      <c r="H147" s="670"/>
      <c r="I147" s="670"/>
      <c r="J147" s="671"/>
    </row>
    <row r="148" spans="1:10" ht="15.75" thickBot="1" x14ac:dyDescent="0.3">
      <c r="A148">
        <v>146</v>
      </c>
      <c r="B148" s="672">
        <v>16</v>
      </c>
      <c r="C148" s="669">
        <v>20319855</v>
      </c>
      <c r="D148" s="669" t="s">
        <v>357</v>
      </c>
      <c r="E148" s="673">
        <v>1</v>
      </c>
      <c r="F148" s="673">
        <v>2</v>
      </c>
      <c r="G148" s="673">
        <v>3</v>
      </c>
      <c r="H148" s="670"/>
      <c r="I148" s="670"/>
      <c r="J148" s="671"/>
    </row>
    <row r="149" spans="1:10" ht="15.75" thickBot="1" x14ac:dyDescent="0.3">
      <c r="A149">
        <v>147</v>
      </c>
      <c r="B149" s="672">
        <v>17</v>
      </c>
      <c r="C149" s="669">
        <v>20339140</v>
      </c>
      <c r="D149" s="669" t="s">
        <v>1244</v>
      </c>
      <c r="E149" s="673">
        <v>11</v>
      </c>
      <c r="F149" s="673">
        <v>22</v>
      </c>
      <c r="G149" s="673">
        <v>33</v>
      </c>
      <c r="H149" s="670"/>
      <c r="I149" s="670"/>
      <c r="J149" s="671"/>
    </row>
    <row r="150" spans="1:10" ht="15.75" thickBot="1" x14ac:dyDescent="0.3">
      <c r="A150">
        <v>148</v>
      </c>
      <c r="B150" s="672">
        <v>18</v>
      </c>
      <c r="C150" s="669">
        <v>20319237</v>
      </c>
      <c r="D150" s="669" t="s">
        <v>381</v>
      </c>
      <c r="E150" s="673">
        <v>5</v>
      </c>
      <c r="F150" s="673">
        <v>3</v>
      </c>
      <c r="G150" s="673">
        <v>8</v>
      </c>
      <c r="H150" s="670"/>
      <c r="I150" s="670"/>
      <c r="J150" s="671"/>
    </row>
    <row r="151" spans="1:10" ht="15.75" thickBot="1" x14ac:dyDescent="0.3">
      <c r="A151">
        <v>149</v>
      </c>
      <c r="B151" s="672">
        <v>19</v>
      </c>
      <c r="C151" s="669">
        <v>20319872</v>
      </c>
      <c r="D151" s="669" t="s">
        <v>354</v>
      </c>
      <c r="E151" s="673">
        <v>1</v>
      </c>
      <c r="F151" s="673">
        <v>1</v>
      </c>
      <c r="G151" s="673">
        <v>2</v>
      </c>
      <c r="H151" s="670"/>
      <c r="I151" s="670"/>
      <c r="J151" s="671"/>
    </row>
    <row r="152" spans="1:10" ht="15.75" thickBot="1" x14ac:dyDescent="0.3">
      <c r="A152">
        <v>150</v>
      </c>
      <c r="B152" s="672">
        <v>20</v>
      </c>
      <c r="C152" s="669">
        <v>20340310</v>
      </c>
      <c r="D152" s="669" t="s">
        <v>370</v>
      </c>
      <c r="E152" s="673">
        <v>0</v>
      </c>
      <c r="F152" s="673">
        <v>2</v>
      </c>
      <c r="G152" s="673">
        <v>2</v>
      </c>
      <c r="H152" s="670"/>
      <c r="I152" s="670"/>
      <c r="J152" s="671"/>
    </row>
    <row r="153" spans="1:10" ht="15.75" thickBot="1" x14ac:dyDescent="0.3">
      <c r="A153">
        <v>151</v>
      </c>
      <c r="B153" s="672">
        <v>21</v>
      </c>
      <c r="C153" s="669">
        <v>20340309</v>
      </c>
      <c r="D153" s="669" t="s">
        <v>369</v>
      </c>
      <c r="E153" s="673">
        <v>2</v>
      </c>
      <c r="F153" s="673">
        <v>1</v>
      </c>
      <c r="G153" s="673">
        <v>3</v>
      </c>
      <c r="H153" s="670"/>
      <c r="I153" s="670"/>
      <c r="J153" s="671"/>
    </row>
    <row r="154" spans="1:10" ht="15.75" thickBot="1" x14ac:dyDescent="0.3">
      <c r="A154">
        <v>152</v>
      </c>
      <c r="B154" s="672">
        <v>22</v>
      </c>
      <c r="C154" s="669">
        <v>20319906</v>
      </c>
      <c r="D154" s="669" t="s">
        <v>358</v>
      </c>
      <c r="E154" s="673">
        <v>1</v>
      </c>
      <c r="F154" s="673">
        <v>4</v>
      </c>
      <c r="G154" s="673">
        <v>5</v>
      </c>
      <c r="H154" s="670"/>
      <c r="I154" s="670"/>
      <c r="J154" s="671"/>
    </row>
    <row r="155" spans="1:10" ht="15.75" thickBot="1" x14ac:dyDescent="0.3">
      <c r="A155">
        <v>153</v>
      </c>
      <c r="B155" s="672">
        <v>23</v>
      </c>
      <c r="C155" s="669">
        <v>20319269</v>
      </c>
      <c r="D155" s="669" t="s">
        <v>379</v>
      </c>
      <c r="E155" s="673">
        <v>2</v>
      </c>
      <c r="F155" s="673">
        <v>4</v>
      </c>
      <c r="G155" s="673">
        <v>6</v>
      </c>
      <c r="H155" s="670"/>
      <c r="I155" s="670"/>
      <c r="J155" s="671"/>
    </row>
    <row r="156" spans="1:10" ht="15.75" thickBot="1" x14ac:dyDescent="0.3">
      <c r="A156">
        <v>154</v>
      </c>
      <c r="B156" s="672">
        <v>24</v>
      </c>
      <c r="C156" s="669">
        <v>20319773</v>
      </c>
      <c r="D156" s="669" t="s">
        <v>361</v>
      </c>
      <c r="E156" s="673">
        <v>2</v>
      </c>
      <c r="F156" s="673">
        <v>1</v>
      </c>
      <c r="G156" s="673">
        <v>3</v>
      </c>
      <c r="H156" s="670"/>
      <c r="I156" s="670"/>
      <c r="J156" s="671"/>
    </row>
    <row r="157" spans="1:10" ht="15.75" thickBot="1" x14ac:dyDescent="0.3">
      <c r="A157">
        <v>155</v>
      </c>
      <c r="B157" s="672">
        <v>25</v>
      </c>
      <c r="C157" s="669">
        <v>20319173</v>
      </c>
      <c r="D157" s="669" t="s">
        <v>372</v>
      </c>
      <c r="E157" s="673">
        <v>2</v>
      </c>
      <c r="F157" s="673">
        <v>2</v>
      </c>
      <c r="G157" s="673">
        <v>4</v>
      </c>
      <c r="H157" s="670"/>
      <c r="I157" s="670"/>
      <c r="J157" s="671"/>
    </row>
    <row r="158" spans="1:10" ht="15.75" thickBot="1" x14ac:dyDescent="0.3">
      <c r="A158">
        <v>156</v>
      </c>
      <c r="B158" s="672">
        <v>26</v>
      </c>
      <c r="C158" s="669">
        <v>20319831</v>
      </c>
      <c r="D158" s="669" t="s">
        <v>368</v>
      </c>
      <c r="E158" s="673">
        <v>0</v>
      </c>
      <c r="F158" s="673">
        <v>2</v>
      </c>
      <c r="G158" s="673">
        <v>2</v>
      </c>
      <c r="H158" s="670"/>
      <c r="I158" s="670"/>
      <c r="J158" s="671"/>
    </row>
    <row r="159" spans="1:10" ht="15.75" thickBot="1" x14ac:dyDescent="0.3">
      <c r="A159">
        <v>157</v>
      </c>
      <c r="B159" s="672">
        <v>27</v>
      </c>
      <c r="C159" s="669">
        <v>20319887</v>
      </c>
      <c r="D159" s="669" t="s">
        <v>353</v>
      </c>
      <c r="E159" s="673">
        <v>2</v>
      </c>
      <c r="F159" s="673">
        <v>1</v>
      </c>
      <c r="G159" s="673">
        <v>3</v>
      </c>
      <c r="H159" s="670"/>
      <c r="I159" s="670"/>
      <c r="J159" s="671"/>
    </row>
    <row r="160" spans="1:10" ht="15.75" thickBot="1" x14ac:dyDescent="0.3">
      <c r="A160">
        <v>158</v>
      </c>
      <c r="B160" s="672">
        <v>28</v>
      </c>
      <c r="C160" s="669">
        <v>20319353</v>
      </c>
      <c r="D160" s="669" t="s">
        <v>1245</v>
      </c>
      <c r="E160" s="673">
        <v>9</v>
      </c>
      <c r="F160" s="673">
        <v>7</v>
      </c>
      <c r="G160" s="673">
        <v>16</v>
      </c>
      <c r="H160" s="670"/>
      <c r="I160" s="670"/>
      <c r="J160" s="671"/>
    </row>
    <row r="161" spans="1:10" ht="15.75" thickBot="1" x14ac:dyDescent="0.3">
      <c r="A161">
        <v>159</v>
      </c>
      <c r="B161" s="672">
        <v>29</v>
      </c>
      <c r="C161" s="669">
        <v>20319745</v>
      </c>
      <c r="D161" s="669" t="s">
        <v>365</v>
      </c>
      <c r="E161" s="673">
        <v>1</v>
      </c>
      <c r="F161" s="673">
        <v>3</v>
      </c>
      <c r="G161" s="673">
        <v>4</v>
      </c>
      <c r="H161" s="670"/>
      <c r="I161" s="670"/>
      <c r="J161" s="671"/>
    </row>
    <row r="162" spans="1:10" ht="15.75" thickBot="1" x14ac:dyDescent="0.3">
      <c r="A162">
        <v>160</v>
      </c>
      <c r="B162" s="672">
        <v>30</v>
      </c>
      <c r="C162" s="669">
        <v>20319129</v>
      </c>
      <c r="D162" s="669" t="s">
        <v>382</v>
      </c>
      <c r="E162" s="673">
        <v>1</v>
      </c>
      <c r="F162" s="673">
        <v>3</v>
      </c>
      <c r="G162" s="673">
        <v>4</v>
      </c>
      <c r="H162" s="670"/>
      <c r="I162" s="670"/>
      <c r="J162" s="671"/>
    </row>
    <row r="163" spans="1:10" ht="15.75" thickBot="1" x14ac:dyDescent="0.3">
      <c r="A163">
        <v>161</v>
      </c>
      <c r="B163" s="672">
        <v>31</v>
      </c>
      <c r="C163" s="669">
        <v>20319871</v>
      </c>
      <c r="D163" s="669" t="s">
        <v>355</v>
      </c>
      <c r="E163" s="673">
        <v>1</v>
      </c>
      <c r="F163" s="673">
        <v>1</v>
      </c>
      <c r="G163" s="673">
        <v>2</v>
      </c>
      <c r="H163" s="670"/>
      <c r="I163" s="670"/>
      <c r="J163" s="671"/>
    </row>
    <row r="164" spans="1:10" ht="15.75" thickBot="1" x14ac:dyDescent="0.3">
      <c r="A164">
        <v>162</v>
      </c>
      <c r="B164" s="672">
        <v>32</v>
      </c>
      <c r="C164" s="669">
        <v>20319785</v>
      </c>
      <c r="D164" s="669" t="s">
        <v>362</v>
      </c>
      <c r="E164" s="673">
        <v>2</v>
      </c>
      <c r="F164" s="673">
        <v>0</v>
      </c>
      <c r="G164" s="673">
        <v>2</v>
      </c>
      <c r="H164" s="670"/>
      <c r="I164" s="670"/>
      <c r="J164" s="671"/>
    </row>
    <row r="165" spans="1:10" ht="15.75" thickBot="1" x14ac:dyDescent="0.3">
      <c r="A165">
        <v>163</v>
      </c>
      <c r="B165" s="672">
        <v>33</v>
      </c>
      <c r="C165" s="669">
        <v>20319127</v>
      </c>
      <c r="D165" s="669" t="s">
        <v>383</v>
      </c>
      <c r="E165" s="673">
        <v>1</v>
      </c>
      <c r="F165" s="673">
        <v>0</v>
      </c>
      <c r="G165" s="673">
        <v>1</v>
      </c>
      <c r="H165" s="670"/>
      <c r="I165" s="670"/>
      <c r="J165" s="671"/>
    </row>
    <row r="166" spans="1:10" ht="15.75" thickBot="1" x14ac:dyDescent="0.3">
      <c r="A166">
        <v>164</v>
      </c>
      <c r="B166" s="672">
        <v>34</v>
      </c>
      <c r="C166" s="669">
        <v>20319843</v>
      </c>
      <c r="D166" s="669" t="s">
        <v>367</v>
      </c>
      <c r="E166" s="673">
        <v>1</v>
      </c>
      <c r="F166" s="673">
        <v>3</v>
      </c>
      <c r="G166" s="673">
        <v>4</v>
      </c>
      <c r="H166" s="670"/>
      <c r="I166" s="670"/>
      <c r="J166" s="671"/>
    </row>
    <row r="167" spans="1:10" ht="15.75" thickBot="1" x14ac:dyDescent="0.3">
      <c r="A167">
        <v>165</v>
      </c>
      <c r="B167" s="672">
        <v>35</v>
      </c>
      <c r="C167" s="669">
        <v>20319279</v>
      </c>
      <c r="D167" s="669" t="s">
        <v>1052</v>
      </c>
      <c r="E167" s="673">
        <v>18</v>
      </c>
      <c r="F167" s="673">
        <v>10</v>
      </c>
      <c r="G167" s="673">
        <v>28</v>
      </c>
      <c r="H167" s="670"/>
      <c r="I167" s="670"/>
      <c r="J167" s="671"/>
    </row>
    <row r="168" spans="1:10" ht="15.75" thickBot="1" x14ac:dyDescent="0.3">
      <c r="A168">
        <v>166</v>
      </c>
      <c r="B168" s="672">
        <v>1</v>
      </c>
      <c r="C168" s="669">
        <v>20319136</v>
      </c>
      <c r="D168" s="669" t="s">
        <v>407</v>
      </c>
      <c r="E168" s="673">
        <v>1</v>
      </c>
      <c r="F168" s="673">
        <v>3</v>
      </c>
      <c r="G168" s="673">
        <v>4</v>
      </c>
      <c r="H168" s="670"/>
      <c r="I168" s="670"/>
      <c r="J168" s="671"/>
    </row>
    <row r="169" spans="1:10" ht="15.75" thickBot="1" x14ac:dyDescent="0.3">
      <c r="A169">
        <v>167</v>
      </c>
      <c r="B169" s="672">
        <v>2</v>
      </c>
      <c r="C169" s="669">
        <v>20319744</v>
      </c>
      <c r="D169" s="669" t="s">
        <v>394</v>
      </c>
      <c r="E169" s="673">
        <v>1</v>
      </c>
      <c r="F169" s="673">
        <v>2</v>
      </c>
      <c r="G169" s="673">
        <v>3</v>
      </c>
      <c r="H169" s="670"/>
      <c r="I169" s="670"/>
      <c r="J169" s="671"/>
    </row>
    <row r="170" spans="1:10" ht="15.75" thickBot="1" x14ac:dyDescent="0.3">
      <c r="A170">
        <v>168</v>
      </c>
      <c r="B170" s="672">
        <v>3</v>
      </c>
      <c r="C170" s="669">
        <v>20360522</v>
      </c>
      <c r="D170" s="669" t="s">
        <v>1252</v>
      </c>
      <c r="E170" s="673">
        <v>0</v>
      </c>
      <c r="F170" s="673">
        <v>1</v>
      </c>
      <c r="G170" s="673">
        <v>1</v>
      </c>
      <c r="H170" s="670"/>
      <c r="I170" s="670"/>
      <c r="J170" s="671"/>
    </row>
    <row r="171" spans="1:10" ht="15.75" thickBot="1" x14ac:dyDescent="0.3">
      <c r="A171">
        <v>169</v>
      </c>
      <c r="B171" s="672">
        <v>4</v>
      </c>
      <c r="C171" s="669">
        <v>20319169</v>
      </c>
      <c r="D171" s="669" t="s">
        <v>397</v>
      </c>
      <c r="E171" s="673">
        <v>4</v>
      </c>
      <c r="F171" s="673">
        <v>1</v>
      </c>
      <c r="G171" s="673">
        <v>5</v>
      </c>
      <c r="H171" s="670"/>
      <c r="I171" s="670"/>
      <c r="J171" s="671"/>
    </row>
    <row r="172" spans="1:10" ht="15.75" thickBot="1" x14ac:dyDescent="0.3">
      <c r="A172">
        <v>170</v>
      </c>
      <c r="B172" s="672">
        <v>5</v>
      </c>
      <c r="C172" s="669">
        <v>20340328</v>
      </c>
      <c r="D172" s="669" t="s">
        <v>411</v>
      </c>
      <c r="E172" s="673">
        <v>2</v>
      </c>
      <c r="F172" s="673">
        <v>2</v>
      </c>
      <c r="G172" s="673">
        <v>4</v>
      </c>
      <c r="H172" s="670"/>
      <c r="I172" s="670"/>
      <c r="J172" s="671"/>
    </row>
    <row r="173" spans="1:10" ht="15.75" thickBot="1" x14ac:dyDescent="0.3">
      <c r="A173">
        <v>171</v>
      </c>
      <c r="B173" s="672">
        <v>6</v>
      </c>
      <c r="C173" s="669">
        <v>20319397</v>
      </c>
      <c r="D173" s="669" t="s">
        <v>410</v>
      </c>
      <c r="E173" s="673">
        <v>3</v>
      </c>
      <c r="F173" s="673">
        <v>1</v>
      </c>
      <c r="G173" s="673">
        <v>4</v>
      </c>
      <c r="H173" s="670"/>
      <c r="I173" s="670"/>
      <c r="J173" s="671"/>
    </row>
    <row r="174" spans="1:10" ht="15.75" thickBot="1" x14ac:dyDescent="0.3">
      <c r="A174">
        <v>172</v>
      </c>
      <c r="B174" s="672">
        <v>7</v>
      </c>
      <c r="C174" s="669">
        <v>20319732</v>
      </c>
      <c r="D174" s="669" t="s">
        <v>392</v>
      </c>
      <c r="E174" s="673">
        <v>2</v>
      </c>
      <c r="F174" s="673">
        <v>2</v>
      </c>
      <c r="G174" s="673">
        <v>4</v>
      </c>
      <c r="H174" s="670"/>
      <c r="I174" s="670"/>
      <c r="J174" s="671"/>
    </row>
    <row r="175" spans="1:10" ht="15.75" thickBot="1" x14ac:dyDescent="0.3">
      <c r="A175">
        <v>173</v>
      </c>
      <c r="B175" s="672">
        <v>8</v>
      </c>
      <c r="C175" s="669">
        <v>20319469</v>
      </c>
      <c r="D175" s="669" t="s">
        <v>414</v>
      </c>
      <c r="E175" s="673">
        <v>2</v>
      </c>
      <c r="F175" s="673">
        <v>2</v>
      </c>
      <c r="G175" s="673">
        <v>4</v>
      </c>
      <c r="H175" s="670"/>
      <c r="I175" s="670"/>
      <c r="J175" s="671"/>
    </row>
    <row r="176" spans="1:10" ht="15.75" thickBot="1" x14ac:dyDescent="0.3">
      <c r="A176">
        <v>174</v>
      </c>
      <c r="B176" s="672">
        <v>9</v>
      </c>
      <c r="C176" s="669">
        <v>20319155</v>
      </c>
      <c r="D176" s="669" t="s">
        <v>405</v>
      </c>
      <c r="E176" s="673">
        <v>5</v>
      </c>
      <c r="F176" s="673">
        <v>2</v>
      </c>
      <c r="G176" s="673">
        <v>7</v>
      </c>
      <c r="H176" s="670"/>
      <c r="I176" s="670"/>
      <c r="J176" s="671"/>
    </row>
    <row r="177" spans="1:10" ht="15.75" thickBot="1" x14ac:dyDescent="0.3">
      <c r="A177">
        <v>175</v>
      </c>
      <c r="B177" s="672">
        <v>10</v>
      </c>
      <c r="C177" s="669">
        <v>20319293</v>
      </c>
      <c r="D177" s="669" t="s">
        <v>1097</v>
      </c>
      <c r="E177" s="673">
        <v>7</v>
      </c>
      <c r="F177" s="673">
        <v>9</v>
      </c>
      <c r="G177" s="673">
        <v>16</v>
      </c>
      <c r="H177" s="670"/>
      <c r="I177" s="670"/>
      <c r="J177" s="671"/>
    </row>
    <row r="178" spans="1:10" ht="15.75" thickBot="1" x14ac:dyDescent="0.3">
      <c r="A178">
        <v>176</v>
      </c>
      <c r="B178" s="672">
        <v>11</v>
      </c>
      <c r="C178" s="669">
        <v>20319905</v>
      </c>
      <c r="D178" s="669" t="s">
        <v>387</v>
      </c>
      <c r="E178" s="673">
        <v>2</v>
      </c>
      <c r="F178" s="673">
        <v>2</v>
      </c>
      <c r="G178" s="673">
        <v>4</v>
      </c>
      <c r="H178" s="670"/>
      <c r="I178" s="670"/>
      <c r="J178" s="671"/>
    </row>
    <row r="179" spans="1:10" ht="15.75" thickBot="1" x14ac:dyDescent="0.3">
      <c r="A179">
        <v>177</v>
      </c>
      <c r="B179" s="672">
        <v>12</v>
      </c>
      <c r="C179" s="669">
        <v>20340326</v>
      </c>
      <c r="D179" s="669" t="s">
        <v>408</v>
      </c>
      <c r="E179" s="673">
        <v>2</v>
      </c>
      <c r="F179" s="673">
        <v>2</v>
      </c>
      <c r="G179" s="673">
        <v>4</v>
      </c>
      <c r="H179" s="670"/>
      <c r="I179" s="670"/>
      <c r="J179" s="671"/>
    </row>
    <row r="180" spans="1:10" ht="15.75" thickBot="1" x14ac:dyDescent="0.3">
      <c r="A180">
        <v>178</v>
      </c>
      <c r="B180" s="672">
        <v>13</v>
      </c>
      <c r="C180" s="669">
        <v>20319741</v>
      </c>
      <c r="D180" s="669" t="s">
        <v>391</v>
      </c>
      <c r="E180" s="673">
        <v>3</v>
      </c>
      <c r="F180" s="673">
        <v>5</v>
      </c>
      <c r="G180" s="673">
        <v>8</v>
      </c>
      <c r="H180" s="670"/>
      <c r="I180" s="670"/>
      <c r="J180" s="671"/>
    </row>
    <row r="181" spans="1:10" ht="15.75" thickBot="1" x14ac:dyDescent="0.3">
      <c r="A181">
        <v>179</v>
      </c>
      <c r="B181" s="672">
        <v>14</v>
      </c>
      <c r="C181" s="669">
        <v>20341389</v>
      </c>
      <c r="D181" s="669" t="s">
        <v>1090</v>
      </c>
      <c r="E181" s="673">
        <v>0</v>
      </c>
      <c r="F181" s="673">
        <v>0</v>
      </c>
      <c r="G181" s="673">
        <v>0</v>
      </c>
      <c r="H181" s="670"/>
      <c r="I181" s="670"/>
      <c r="J181" s="671"/>
    </row>
    <row r="182" spans="1:10" ht="15.75" thickBot="1" x14ac:dyDescent="0.3">
      <c r="A182">
        <v>180</v>
      </c>
      <c r="B182" s="672">
        <v>15</v>
      </c>
      <c r="C182" s="669">
        <v>20341248</v>
      </c>
      <c r="D182" s="669" t="s">
        <v>1247</v>
      </c>
      <c r="E182" s="673">
        <v>0</v>
      </c>
      <c r="F182" s="673">
        <v>0</v>
      </c>
      <c r="G182" s="673">
        <v>0</v>
      </c>
      <c r="H182" s="670"/>
      <c r="I182" s="670"/>
      <c r="J182" s="671"/>
    </row>
    <row r="183" spans="1:10" ht="15.75" thickBot="1" x14ac:dyDescent="0.3">
      <c r="A183">
        <v>181</v>
      </c>
      <c r="B183" s="672">
        <v>16</v>
      </c>
      <c r="C183" s="669">
        <v>20319225</v>
      </c>
      <c r="D183" s="669" t="s">
        <v>1250</v>
      </c>
      <c r="E183" s="673">
        <v>2</v>
      </c>
      <c r="F183" s="673">
        <v>3</v>
      </c>
      <c r="G183" s="673">
        <v>5</v>
      </c>
      <c r="H183" s="670"/>
      <c r="I183" s="670"/>
      <c r="J183" s="671"/>
    </row>
    <row r="184" spans="1:10" ht="15.75" thickBot="1" x14ac:dyDescent="0.3">
      <c r="A184">
        <v>182</v>
      </c>
      <c r="B184" s="672">
        <v>17</v>
      </c>
      <c r="C184" s="669">
        <v>20319137</v>
      </c>
      <c r="D184" s="669" t="s">
        <v>406</v>
      </c>
      <c r="E184" s="673">
        <v>3</v>
      </c>
      <c r="F184" s="673">
        <v>2</v>
      </c>
      <c r="G184" s="673">
        <v>5</v>
      </c>
      <c r="H184" s="670"/>
      <c r="I184" s="670"/>
      <c r="J184" s="671"/>
    </row>
    <row r="185" spans="1:10" ht="15.75" thickBot="1" x14ac:dyDescent="0.3">
      <c r="A185">
        <v>183</v>
      </c>
      <c r="B185" s="672">
        <v>18</v>
      </c>
      <c r="C185" s="669">
        <v>20319168</v>
      </c>
      <c r="D185" s="669" t="s">
        <v>398</v>
      </c>
      <c r="E185" s="673">
        <v>4</v>
      </c>
      <c r="F185" s="673">
        <v>0</v>
      </c>
      <c r="G185" s="673">
        <v>4</v>
      </c>
      <c r="H185" s="670"/>
      <c r="I185" s="670"/>
      <c r="J185" s="671"/>
    </row>
    <row r="186" spans="1:10" ht="15.75" thickBot="1" x14ac:dyDescent="0.3">
      <c r="A186">
        <v>184</v>
      </c>
      <c r="B186" s="672">
        <v>19</v>
      </c>
      <c r="C186" s="669">
        <v>20319363</v>
      </c>
      <c r="D186" s="669" t="s">
        <v>1251</v>
      </c>
      <c r="E186" s="673">
        <v>7</v>
      </c>
      <c r="F186" s="673">
        <v>14</v>
      </c>
      <c r="G186" s="673">
        <v>21</v>
      </c>
      <c r="H186" s="670"/>
      <c r="I186" s="670"/>
      <c r="J186" s="671"/>
    </row>
    <row r="187" spans="1:10" ht="15.75" thickBot="1" x14ac:dyDescent="0.3">
      <c r="A187">
        <v>185</v>
      </c>
      <c r="B187" s="672">
        <v>20</v>
      </c>
      <c r="C187" s="669">
        <v>20319226</v>
      </c>
      <c r="D187" s="669" t="s">
        <v>399</v>
      </c>
      <c r="E187" s="673">
        <v>3</v>
      </c>
      <c r="F187" s="673">
        <v>1</v>
      </c>
      <c r="G187" s="673">
        <v>4</v>
      </c>
      <c r="H187" s="670"/>
      <c r="I187" s="670"/>
      <c r="J187" s="671"/>
    </row>
    <row r="188" spans="1:10" ht="15.75" thickBot="1" x14ac:dyDescent="0.3">
      <c r="A188">
        <v>186</v>
      </c>
      <c r="B188" s="672">
        <v>21</v>
      </c>
      <c r="C188" s="669">
        <v>20319171</v>
      </c>
      <c r="D188" s="669" t="s">
        <v>396</v>
      </c>
      <c r="E188" s="673">
        <v>1</v>
      </c>
      <c r="F188" s="673">
        <v>1</v>
      </c>
      <c r="G188" s="673">
        <v>2</v>
      </c>
      <c r="H188" s="670"/>
      <c r="I188" s="670"/>
      <c r="J188" s="671"/>
    </row>
    <row r="189" spans="1:10" ht="15.75" thickBot="1" x14ac:dyDescent="0.3">
      <c r="A189">
        <v>187</v>
      </c>
      <c r="B189" s="672">
        <v>22</v>
      </c>
      <c r="C189" s="669">
        <v>20319829</v>
      </c>
      <c r="D189" s="669" t="s">
        <v>412</v>
      </c>
      <c r="E189" s="673">
        <v>1</v>
      </c>
      <c r="F189" s="673">
        <v>2</v>
      </c>
      <c r="G189" s="673">
        <v>3</v>
      </c>
      <c r="H189" s="670"/>
      <c r="I189" s="670"/>
      <c r="J189" s="671"/>
    </row>
    <row r="190" spans="1:10" ht="15.75" thickBot="1" x14ac:dyDescent="0.3">
      <c r="A190">
        <v>188</v>
      </c>
      <c r="B190" s="672">
        <v>23</v>
      </c>
      <c r="C190" s="669">
        <v>20319240</v>
      </c>
      <c r="D190" s="669" t="s">
        <v>1249</v>
      </c>
      <c r="E190" s="673">
        <v>1</v>
      </c>
      <c r="F190" s="673">
        <v>3</v>
      </c>
      <c r="G190" s="673">
        <v>4</v>
      </c>
      <c r="H190" s="670"/>
      <c r="I190" s="670"/>
      <c r="J190" s="671"/>
    </row>
    <row r="191" spans="1:10" ht="15.75" thickBot="1" x14ac:dyDescent="0.3">
      <c r="A191">
        <v>189</v>
      </c>
      <c r="B191" s="672">
        <v>24</v>
      </c>
      <c r="C191" s="669">
        <v>20319830</v>
      </c>
      <c r="D191" s="669" t="s">
        <v>413</v>
      </c>
      <c r="E191" s="673">
        <v>1</v>
      </c>
      <c r="F191" s="673">
        <v>1</v>
      </c>
      <c r="G191" s="673">
        <v>2</v>
      </c>
      <c r="H191" s="670"/>
      <c r="I191" s="670"/>
      <c r="J191" s="671"/>
    </row>
    <row r="192" spans="1:10" ht="15.75" thickBot="1" x14ac:dyDescent="0.3">
      <c r="A192">
        <v>190</v>
      </c>
      <c r="B192" s="672">
        <v>25</v>
      </c>
      <c r="C192" s="669">
        <v>20319221</v>
      </c>
      <c r="D192" s="669" t="s">
        <v>401</v>
      </c>
      <c r="E192" s="673">
        <v>3</v>
      </c>
      <c r="F192" s="673">
        <v>3</v>
      </c>
      <c r="G192" s="673">
        <v>6</v>
      </c>
      <c r="H192" s="670"/>
      <c r="I192" s="670"/>
      <c r="J192" s="671"/>
    </row>
    <row r="193" spans="1:10" ht="15.75" thickBot="1" x14ac:dyDescent="0.3">
      <c r="A193">
        <v>191</v>
      </c>
      <c r="B193" s="672">
        <v>26</v>
      </c>
      <c r="C193" s="669">
        <v>20340778</v>
      </c>
      <c r="D193" s="669" t="s">
        <v>386</v>
      </c>
      <c r="E193" s="673">
        <v>1</v>
      </c>
      <c r="F193" s="673">
        <v>3</v>
      </c>
      <c r="G193" s="673">
        <v>4</v>
      </c>
      <c r="H193" s="670"/>
      <c r="I193" s="670"/>
      <c r="J193" s="671"/>
    </row>
    <row r="194" spans="1:10" ht="15.75" thickBot="1" x14ac:dyDescent="0.3">
      <c r="A194">
        <v>192</v>
      </c>
      <c r="B194" s="672">
        <v>27</v>
      </c>
      <c r="C194" s="669">
        <v>20319156</v>
      </c>
      <c r="D194" s="669" t="s">
        <v>404</v>
      </c>
      <c r="E194" s="673">
        <v>2</v>
      </c>
      <c r="F194" s="673">
        <v>0</v>
      </c>
      <c r="G194" s="673">
        <v>2</v>
      </c>
      <c r="H194" s="670"/>
      <c r="I194" s="670"/>
      <c r="J194" s="671"/>
    </row>
    <row r="195" spans="1:10" ht="15.75" thickBot="1" x14ac:dyDescent="0.3">
      <c r="A195">
        <v>193</v>
      </c>
      <c r="B195" s="672">
        <v>28</v>
      </c>
      <c r="C195" s="669">
        <v>20362011</v>
      </c>
      <c r="D195" s="669" t="s">
        <v>1246</v>
      </c>
      <c r="E195" s="673">
        <v>0</v>
      </c>
      <c r="F195" s="673">
        <v>0</v>
      </c>
      <c r="G195" s="673">
        <v>0</v>
      </c>
      <c r="H195" s="670"/>
      <c r="I195" s="670"/>
      <c r="J195" s="671"/>
    </row>
    <row r="196" spans="1:10" ht="15.75" thickBot="1" x14ac:dyDescent="0.3">
      <c r="A196">
        <v>194</v>
      </c>
      <c r="B196" s="672">
        <v>29</v>
      </c>
      <c r="C196" s="669">
        <v>20340776</v>
      </c>
      <c r="D196" s="669" t="s">
        <v>385</v>
      </c>
      <c r="E196" s="673">
        <v>2</v>
      </c>
      <c r="F196" s="673">
        <v>2</v>
      </c>
      <c r="G196" s="673">
        <v>4</v>
      </c>
      <c r="H196" s="670"/>
      <c r="I196" s="670"/>
      <c r="J196" s="671"/>
    </row>
    <row r="197" spans="1:10" ht="15.75" thickBot="1" x14ac:dyDescent="0.3">
      <c r="A197">
        <v>195</v>
      </c>
      <c r="B197" s="672">
        <v>30</v>
      </c>
      <c r="C197" s="669">
        <v>20319336</v>
      </c>
      <c r="D197" s="669" t="s">
        <v>1248</v>
      </c>
      <c r="E197" s="673">
        <v>7</v>
      </c>
      <c r="F197" s="673">
        <v>3</v>
      </c>
      <c r="G197" s="673">
        <v>10</v>
      </c>
      <c r="H197" s="670"/>
      <c r="I197" s="670"/>
      <c r="J197" s="671"/>
    </row>
    <row r="198" spans="1:10" ht="15.75" thickBot="1" x14ac:dyDescent="0.3">
      <c r="A198">
        <v>196</v>
      </c>
      <c r="B198" s="672">
        <v>31</v>
      </c>
      <c r="C198" s="669">
        <v>20319468</v>
      </c>
      <c r="D198" s="669" t="s">
        <v>415</v>
      </c>
      <c r="E198" s="673">
        <v>2</v>
      </c>
      <c r="F198" s="673">
        <v>3</v>
      </c>
      <c r="G198" s="673">
        <v>5</v>
      </c>
      <c r="H198" s="670"/>
      <c r="I198" s="670"/>
      <c r="J198" s="671"/>
    </row>
    <row r="199" spans="1:10" ht="15.75" thickBot="1" x14ac:dyDescent="0.3">
      <c r="A199">
        <v>197</v>
      </c>
      <c r="B199" s="672">
        <v>32</v>
      </c>
      <c r="C199" s="669">
        <v>20319239</v>
      </c>
      <c r="D199" s="669" t="s">
        <v>400</v>
      </c>
      <c r="E199" s="673">
        <v>2</v>
      </c>
      <c r="F199" s="673">
        <v>2</v>
      </c>
      <c r="G199" s="673">
        <v>4</v>
      </c>
      <c r="H199" s="670"/>
      <c r="I199" s="670"/>
      <c r="J199" s="671"/>
    </row>
    <row r="200" spans="1:10" ht="15.75" thickBot="1" x14ac:dyDescent="0.3">
      <c r="A200">
        <v>198</v>
      </c>
      <c r="B200" s="672">
        <v>33</v>
      </c>
      <c r="C200" s="669">
        <v>20319106</v>
      </c>
      <c r="D200" s="669" t="s">
        <v>402</v>
      </c>
      <c r="E200" s="673">
        <v>2</v>
      </c>
      <c r="F200" s="673">
        <v>2</v>
      </c>
      <c r="G200" s="673">
        <v>4</v>
      </c>
      <c r="H200" s="670"/>
      <c r="I200" s="670"/>
      <c r="J200" s="671"/>
    </row>
    <row r="201" spans="1:10" ht="15.75" thickBot="1" x14ac:dyDescent="0.3">
      <c r="A201">
        <v>199</v>
      </c>
      <c r="B201" s="672">
        <v>34</v>
      </c>
      <c r="C201" s="669">
        <v>20319417</v>
      </c>
      <c r="D201" s="669" t="s">
        <v>409</v>
      </c>
      <c r="E201" s="673">
        <v>2</v>
      </c>
      <c r="F201" s="673">
        <v>3</v>
      </c>
      <c r="G201" s="673">
        <v>5</v>
      </c>
      <c r="H201" s="670"/>
      <c r="I201" s="670"/>
      <c r="J201" s="671"/>
    </row>
    <row r="202" spans="1:10" ht="15.75" thickBot="1" x14ac:dyDescent="0.3">
      <c r="A202">
        <v>200</v>
      </c>
      <c r="B202" s="672">
        <v>35</v>
      </c>
      <c r="C202" s="669">
        <v>20319818</v>
      </c>
      <c r="D202" s="669" t="s">
        <v>395</v>
      </c>
      <c r="E202" s="673">
        <v>2</v>
      </c>
      <c r="F202" s="673">
        <v>4</v>
      </c>
      <c r="G202" s="673">
        <v>6</v>
      </c>
      <c r="H202" s="670"/>
      <c r="I202" s="670"/>
      <c r="J202" s="671"/>
    </row>
    <row r="203" spans="1:10" ht="15.75" thickBot="1" x14ac:dyDescent="0.3">
      <c r="A203">
        <v>201</v>
      </c>
      <c r="B203" s="672">
        <v>36</v>
      </c>
      <c r="C203" s="669">
        <v>20362122</v>
      </c>
      <c r="D203" s="669" t="s">
        <v>1098</v>
      </c>
      <c r="E203" s="673">
        <v>1</v>
      </c>
      <c r="F203" s="673">
        <v>0</v>
      </c>
      <c r="G203" s="673">
        <v>1</v>
      </c>
      <c r="H203" s="670"/>
      <c r="I203" s="670"/>
      <c r="J203" s="671"/>
    </row>
    <row r="204" spans="1:10" ht="15.75" thickBot="1" x14ac:dyDescent="0.3">
      <c r="A204">
        <v>202</v>
      </c>
      <c r="B204" s="672">
        <v>37</v>
      </c>
      <c r="C204" s="669">
        <v>20319402</v>
      </c>
      <c r="D204" s="669" t="s">
        <v>403</v>
      </c>
      <c r="E204" s="673">
        <v>0</v>
      </c>
      <c r="F204" s="673">
        <v>4</v>
      </c>
      <c r="G204" s="673">
        <v>4</v>
      </c>
      <c r="H204" s="670"/>
      <c r="I204" s="670"/>
      <c r="J204" s="671"/>
    </row>
    <row r="205" spans="1:10" ht="15.75" thickBot="1" x14ac:dyDescent="0.3">
      <c r="A205">
        <v>203</v>
      </c>
      <c r="B205" s="672">
        <v>38</v>
      </c>
      <c r="C205" s="669">
        <v>20319743</v>
      </c>
      <c r="D205" s="669" t="s">
        <v>393</v>
      </c>
      <c r="E205" s="673">
        <v>2</v>
      </c>
      <c r="F205" s="673">
        <v>1</v>
      </c>
      <c r="G205" s="673">
        <v>3</v>
      </c>
      <c r="H205" s="670"/>
      <c r="I205" s="670"/>
      <c r="J205" s="671"/>
    </row>
    <row r="206" spans="1:10" ht="15.75" thickBot="1" x14ac:dyDescent="0.3">
      <c r="A206">
        <v>204</v>
      </c>
      <c r="B206" s="672">
        <v>39</v>
      </c>
      <c r="C206" s="669">
        <v>20319742</v>
      </c>
      <c r="D206" s="669" t="s">
        <v>390</v>
      </c>
      <c r="E206" s="673">
        <v>1</v>
      </c>
      <c r="F206" s="673">
        <v>5</v>
      </c>
      <c r="G206" s="673">
        <v>6</v>
      </c>
      <c r="H206" s="670"/>
      <c r="I206" s="670"/>
      <c r="J206" s="671"/>
    </row>
    <row r="207" spans="1:10" ht="15.75" thickBot="1" x14ac:dyDescent="0.3">
      <c r="A207">
        <v>205</v>
      </c>
      <c r="B207" s="672">
        <v>40</v>
      </c>
      <c r="C207" s="669">
        <v>20319289</v>
      </c>
      <c r="D207" s="669" t="s">
        <v>1067</v>
      </c>
      <c r="E207" s="673">
        <v>2</v>
      </c>
      <c r="F207" s="673">
        <v>3</v>
      </c>
      <c r="G207" s="673">
        <v>5</v>
      </c>
      <c r="H207" s="670"/>
      <c r="I207" s="670"/>
      <c r="J207" s="671"/>
    </row>
    <row r="208" spans="1:10" ht="15.75" thickBot="1" x14ac:dyDescent="0.3">
      <c r="A208">
        <v>206</v>
      </c>
      <c r="B208" s="672">
        <v>1</v>
      </c>
      <c r="C208" s="669">
        <v>20319846</v>
      </c>
      <c r="D208" s="669" t="s">
        <v>1255</v>
      </c>
      <c r="E208" s="673">
        <v>2</v>
      </c>
      <c r="F208" s="673">
        <v>4</v>
      </c>
      <c r="G208" s="673">
        <v>6</v>
      </c>
      <c r="H208" s="670"/>
      <c r="I208" s="670"/>
      <c r="J208" s="671"/>
    </row>
    <row r="209" spans="1:10" ht="15.75" thickBot="1" x14ac:dyDescent="0.3">
      <c r="A209">
        <v>207</v>
      </c>
      <c r="B209" s="672">
        <v>2</v>
      </c>
      <c r="C209" s="669">
        <v>20319893</v>
      </c>
      <c r="D209" s="669" t="s">
        <v>416</v>
      </c>
      <c r="E209" s="673">
        <v>3</v>
      </c>
      <c r="F209" s="673">
        <v>2</v>
      </c>
      <c r="G209" s="673">
        <v>5</v>
      </c>
      <c r="H209" s="670"/>
      <c r="I209" s="670"/>
      <c r="J209" s="671"/>
    </row>
    <row r="210" spans="1:10" ht="15.75" thickBot="1" x14ac:dyDescent="0.3">
      <c r="A210">
        <v>208</v>
      </c>
      <c r="B210" s="672">
        <v>3</v>
      </c>
      <c r="C210" s="669">
        <v>20319398</v>
      </c>
      <c r="D210" s="669" t="s">
        <v>441</v>
      </c>
      <c r="E210" s="673">
        <v>5</v>
      </c>
      <c r="F210" s="673">
        <v>1</v>
      </c>
      <c r="G210" s="673">
        <v>6</v>
      </c>
      <c r="H210" s="670"/>
      <c r="I210" s="670"/>
      <c r="J210" s="671"/>
    </row>
    <row r="211" spans="1:10" ht="15.75" thickBot="1" x14ac:dyDescent="0.3">
      <c r="A211">
        <v>209</v>
      </c>
      <c r="B211" s="672">
        <v>4</v>
      </c>
      <c r="C211" s="669">
        <v>20319499</v>
      </c>
      <c r="D211" s="669" t="s">
        <v>450</v>
      </c>
      <c r="E211" s="673">
        <v>0</v>
      </c>
      <c r="F211" s="673">
        <v>3</v>
      </c>
      <c r="G211" s="673">
        <v>3</v>
      </c>
      <c r="H211" s="670"/>
      <c r="I211" s="670"/>
      <c r="J211" s="671"/>
    </row>
    <row r="212" spans="1:10" ht="15.75" thickBot="1" x14ac:dyDescent="0.3">
      <c r="A212">
        <v>210</v>
      </c>
      <c r="B212" s="672">
        <v>5</v>
      </c>
      <c r="C212" s="669">
        <v>20319410</v>
      </c>
      <c r="D212" s="669" t="s">
        <v>443</v>
      </c>
      <c r="E212" s="673">
        <v>5</v>
      </c>
      <c r="F212" s="673">
        <v>0</v>
      </c>
      <c r="G212" s="673">
        <v>5</v>
      </c>
      <c r="H212" s="670"/>
      <c r="I212" s="670"/>
      <c r="J212" s="671"/>
    </row>
    <row r="213" spans="1:10" ht="15.75" thickBot="1" x14ac:dyDescent="0.3">
      <c r="A213">
        <v>211</v>
      </c>
      <c r="B213" s="672">
        <v>6</v>
      </c>
      <c r="C213" s="669">
        <v>20319369</v>
      </c>
      <c r="D213" s="669" t="s">
        <v>1254</v>
      </c>
      <c r="E213" s="673">
        <v>1</v>
      </c>
      <c r="F213" s="673">
        <v>2</v>
      </c>
      <c r="G213" s="673">
        <v>3</v>
      </c>
      <c r="H213" s="670"/>
      <c r="I213" s="670"/>
      <c r="J213" s="671"/>
    </row>
    <row r="214" spans="1:10" ht="15.75" thickBot="1" x14ac:dyDescent="0.3">
      <c r="A214">
        <v>212</v>
      </c>
      <c r="B214" s="672">
        <v>7</v>
      </c>
      <c r="C214" s="669">
        <v>20319409</v>
      </c>
      <c r="D214" s="669" t="s">
        <v>444</v>
      </c>
      <c r="E214" s="673">
        <v>2</v>
      </c>
      <c r="F214" s="673">
        <v>2</v>
      </c>
      <c r="G214" s="673">
        <v>4</v>
      </c>
      <c r="H214" s="670"/>
      <c r="I214" s="670"/>
      <c r="J214" s="671"/>
    </row>
    <row r="215" spans="1:10" ht="15.75" thickBot="1" x14ac:dyDescent="0.3">
      <c r="A215">
        <v>213</v>
      </c>
      <c r="B215" s="672">
        <v>8</v>
      </c>
      <c r="C215" s="669">
        <v>20319371</v>
      </c>
      <c r="D215" s="669" t="s">
        <v>1253</v>
      </c>
      <c r="E215" s="673">
        <v>4</v>
      </c>
      <c r="F215" s="673">
        <v>0</v>
      </c>
      <c r="G215" s="673">
        <v>4</v>
      </c>
      <c r="H215" s="670"/>
      <c r="I215" s="670"/>
      <c r="J215" s="671"/>
    </row>
    <row r="216" spans="1:10" ht="15.75" thickBot="1" x14ac:dyDescent="0.3">
      <c r="A216">
        <v>214</v>
      </c>
      <c r="B216" s="672">
        <v>9</v>
      </c>
      <c r="C216" s="669">
        <v>20319738</v>
      </c>
      <c r="D216" s="669" t="s">
        <v>426</v>
      </c>
      <c r="E216" s="673">
        <v>1</v>
      </c>
      <c r="F216" s="673">
        <v>2</v>
      </c>
      <c r="G216" s="673">
        <v>3</v>
      </c>
      <c r="H216" s="670"/>
      <c r="I216" s="670"/>
      <c r="J216" s="671"/>
    </row>
    <row r="217" spans="1:10" ht="15.75" thickBot="1" x14ac:dyDescent="0.3">
      <c r="A217">
        <v>215</v>
      </c>
      <c r="B217" s="672">
        <v>10</v>
      </c>
      <c r="C217" s="669">
        <v>20319928</v>
      </c>
      <c r="D217" s="669" t="s">
        <v>422</v>
      </c>
      <c r="E217" s="673">
        <v>1</v>
      </c>
      <c r="F217" s="673">
        <v>3</v>
      </c>
      <c r="G217" s="673">
        <v>4</v>
      </c>
      <c r="H217" s="670"/>
      <c r="I217" s="670"/>
      <c r="J217" s="671"/>
    </row>
    <row r="218" spans="1:10" ht="15.75" thickBot="1" x14ac:dyDescent="0.3">
      <c r="A218">
        <v>216</v>
      </c>
      <c r="B218" s="672">
        <v>11</v>
      </c>
      <c r="C218" s="669">
        <v>20319489</v>
      </c>
      <c r="D218" s="669" t="s">
        <v>449</v>
      </c>
      <c r="E218" s="673">
        <v>2</v>
      </c>
      <c r="F218" s="673">
        <v>3</v>
      </c>
      <c r="G218" s="673">
        <v>5</v>
      </c>
      <c r="H218" s="670"/>
      <c r="I218" s="670"/>
      <c r="J218" s="671"/>
    </row>
    <row r="219" spans="1:10" ht="15.75" thickBot="1" x14ac:dyDescent="0.3">
      <c r="A219">
        <v>217</v>
      </c>
      <c r="B219" s="672">
        <v>12</v>
      </c>
      <c r="C219" s="669">
        <v>20319332</v>
      </c>
      <c r="D219" s="669" t="s">
        <v>453</v>
      </c>
      <c r="E219" s="673">
        <v>3</v>
      </c>
      <c r="F219" s="673">
        <v>0</v>
      </c>
      <c r="G219" s="673">
        <v>3</v>
      </c>
      <c r="H219" s="670"/>
      <c r="I219" s="670"/>
      <c r="J219" s="671"/>
    </row>
    <row r="220" spans="1:10" ht="15.75" thickBot="1" x14ac:dyDescent="0.3">
      <c r="A220">
        <v>218</v>
      </c>
      <c r="B220" s="672">
        <v>13</v>
      </c>
      <c r="C220" s="669">
        <v>20319132</v>
      </c>
      <c r="D220" s="669" t="s">
        <v>436</v>
      </c>
      <c r="E220" s="673">
        <v>2</v>
      </c>
      <c r="F220" s="673">
        <v>2</v>
      </c>
      <c r="G220" s="673">
        <v>4</v>
      </c>
      <c r="H220" s="670"/>
      <c r="I220" s="670"/>
      <c r="J220" s="671"/>
    </row>
    <row r="221" spans="1:10" ht="15.75" thickBot="1" x14ac:dyDescent="0.3">
      <c r="A221">
        <v>219</v>
      </c>
      <c r="B221" s="672">
        <v>14</v>
      </c>
      <c r="C221" s="669">
        <v>20319408</v>
      </c>
      <c r="D221" s="669" t="s">
        <v>445</v>
      </c>
      <c r="E221" s="673">
        <v>2</v>
      </c>
      <c r="F221" s="673">
        <v>2</v>
      </c>
      <c r="G221" s="673">
        <v>4</v>
      </c>
      <c r="H221" s="670"/>
      <c r="I221" s="670"/>
      <c r="J221" s="671"/>
    </row>
    <row r="222" spans="1:10" ht="15.75" thickBot="1" x14ac:dyDescent="0.3">
      <c r="A222">
        <v>220</v>
      </c>
      <c r="B222" s="672">
        <v>15</v>
      </c>
      <c r="C222" s="669">
        <v>20319923</v>
      </c>
      <c r="D222" s="669" t="s">
        <v>424</v>
      </c>
      <c r="E222" s="673">
        <v>1</v>
      </c>
      <c r="F222" s="673">
        <v>2</v>
      </c>
      <c r="G222" s="673">
        <v>3</v>
      </c>
      <c r="H222" s="670"/>
      <c r="I222" s="670"/>
      <c r="J222" s="671"/>
    </row>
    <row r="223" spans="1:10" ht="15.75" thickBot="1" x14ac:dyDescent="0.3">
      <c r="A223">
        <v>221</v>
      </c>
      <c r="B223" s="672">
        <v>16</v>
      </c>
      <c r="C223" s="669">
        <v>20319117</v>
      </c>
      <c r="D223" s="669" t="s">
        <v>434</v>
      </c>
      <c r="E223" s="673">
        <v>3</v>
      </c>
      <c r="F223" s="673">
        <v>1</v>
      </c>
      <c r="G223" s="673">
        <v>4</v>
      </c>
      <c r="H223" s="670"/>
      <c r="I223" s="670"/>
      <c r="J223" s="671"/>
    </row>
    <row r="224" spans="1:10" ht="15.75" thickBot="1" x14ac:dyDescent="0.3">
      <c r="A224">
        <v>222</v>
      </c>
      <c r="B224" s="672">
        <v>17</v>
      </c>
      <c r="C224" s="669">
        <v>20319945</v>
      </c>
      <c r="D224" s="669" t="s">
        <v>420</v>
      </c>
      <c r="E224" s="673">
        <v>3</v>
      </c>
      <c r="F224" s="673">
        <v>0</v>
      </c>
      <c r="G224" s="673">
        <v>3</v>
      </c>
      <c r="H224" s="670"/>
      <c r="I224" s="670"/>
      <c r="J224" s="671"/>
    </row>
    <row r="225" spans="1:10" ht="15.75" thickBot="1" x14ac:dyDescent="0.3">
      <c r="A225">
        <v>223</v>
      </c>
      <c r="B225" s="672">
        <v>18</v>
      </c>
      <c r="C225" s="669">
        <v>20319946</v>
      </c>
      <c r="D225" s="669" t="s">
        <v>419</v>
      </c>
      <c r="E225" s="673">
        <v>4</v>
      </c>
      <c r="F225" s="673">
        <v>0</v>
      </c>
      <c r="G225" s="673">
        <v>4</v>
      </c>
      <c r="H225" s="670"/>
      <c r="I225" s="670"/>
      <c r="J225" s="671"/>
    </row>
    <row r="226" spans="1:10" ht="15.75" thickBot="1" x14ac:dyDescent="0.3">
      <c r="A226">
        <v>224</v>
      </c>
      <c r="B226" s="672">
        <v>19</v>
      </c>
      <c r="C226" s="669">
        <v>20319432</v>
      </c>
      <c r="D226" s="669" t="s">
        <v>438</v>
      </c>
      <c r="E226" s="673">
        <v>2</v>
      </c>
      <c r="F226" s="673">
        <v>0</v>
      </c>
      <c r="G226" s="673">
        <v>2</v>
      </c>
      <c r="H226" s="670"/>
      <c r="I226" s="670"/>
      <c r="J226" s="671"/>
    </row>
    <row r="227" spans="1:10" ht="15.75" thickBot="1" x14ac:dyDescent="0.3">
      <c r="A227">
        <v>225</v>
      </c>
      <c r="B227" s="672">
        <v>20</v>
      </c>
      <c r="C227" s="669">
        <v>20319352</v>
      </c>
      <c r="D227" s="669" t="s">
        <v>1256</v>
      </c>
      <c r="E227" s="673">
        <v>4</v>
      </c>
      <c r="F227" s="673">
        <v>5</v>
      </c>
      <c r="G227" s="673">
        <v>9</v>
      </c>
      <c r="H227" s="670"/>
      <c r="I227" s="670"/>
      <c r="J227" s="671"/>
    </row>
    <row r="228" spans="1:10" ht="15.75" thickBot="1" x14ac:dyDescent="0.3">
      <c r="A228">
        <v>226</v>
      </c>
      <c r="B228" s="672">
        <v>21</v>
      </c>
      <c r="C228" s="669">
        <v>20319493</v>
      </c>
      <c r="D228" s="669" t="s">
        <v>452</v>
      </c>
      <c r="E228" s="673">
        <v>3</v>
      </c>
      <c r="F228" s="673">
        <v>1</v>
      </c>
      <c r="G228" s="673">
        <v>4</v>
      </c>
      <c r="H228" s="670"/>
      <c r="I228" s="670"/>
      <c r="J228" s="671"/>
    </row>
    <row r="229" spans="1:10" ht="15.75" thickBot="1" x14ac:dyDescent="0.3">
      <c r="A229">
        <v>227</v>
      </c>
      <c r="B229" s="672">
        <v>22</v>
      </c>
      <c r="C229" s="669">
        <v>20319746</v>
      </c>
      <c r="D229" s="669" t="s">
        <v>428</v>
      </c>
      <c r="E229" s="673">
        <v>1</v>
      </c>
      <c r="F229" s="673">
        <v>4</v>
      </c>
      <c r="G229" s="673">
        <v>5</v>
      </c>
      <c r="H229" s="670"/>
      <c r="I229" s="670"/>
      <c r="J229" s="671"/>
    </row>
    <row r="230" spans="1:10" ht="15.75" thickBot="1" x14ac:dyDescent="0.3">
      <c r="A230">
        <v>228</v>
      </c>
      <c r="B230" s="672">
        <v>23</v>
      </c>
      <c r="C230" s="669">
        <v>69756200</v>
      </c>
      <c r="D230" s="669" t="s">
        <v>1099</v>
      </c>
      <c r="E230" s="673">
        <v>0</v>
      </c>
      <c r="F230" s="673">
        <v>0</v>
      </c>
      <c r="G230" s="673">
        <v>0</v>
      </c>
      <c r="H230" s="670"/>
      <c r="I230" s="670"/>
      <c r="J230" s="671"/>
    </row>
    <row r="231" spans="1:10" ht="15.75" thickBot="1" x14ac:dyDescent="0.3">
      <c r="A231">
        <v>229</v>
      </c>
      <c r="B231" s="672">
        <v>24</v>
      </c>
      <c r="C231" s="669">
        <v>20319265</v>
      </c>
      <c r="D231" s="669" t="s">
        <v>430</v>
      </c>
      <c r="E231" s="673">
        <v>3</v>
      </c>
      <c r="F231" s="673">
        <v>0</v>
      </c>
      <c r="G231" s="673">
        <v>3</v>
      </c>
      <c r="H231" s="670"/>
      <c r="I231" s="670"/>
      <c r="J231" s="671"/>
    </row>
    <row r="232" spans="1:10" ht="15.75" thickBot="1" x14ac:dyDescent="0.3">
      <c r="A232">
        <v>230</v>
      </c>
      <c r="B232" s="672">
        <v>25</v>
      </c>
      <c r="C232" s="669">
        <v>20319118</v>
      </c>
      <c r="D232" s="669" t="s">
        <v>433</v>
      </c>
      <c r="E232" s="673">
        <v>4</v>
      </c>
      <c r="F232" s="673">
        <v>3</v>
      </c>
      <c r="G232" s="673">
        <v>7</v>
      </c>
      <c r="H232" s="670"/>
      <c r="I232" s="670"/>
      <c r="J232" s="671"/>
    </row>
    <row r="233" spans="1:10" ht="15.75" thickBot="1" x14ac:dyDescent="0.3">
      <c r="A233">
        <v>231</v>
      </c>
      <c r="B233" s="672">
        <v>26</v>
      </c>
      <c r="C233" s="669">
        <v>20340711</v>
      </c>
      <c r="D233" s="669" t="s">
        <v>447</v>
      </c>
      <c r="E233" s="673">
        <v>2</v>
      </c>
      <c r="F233" s="673">
        <v>1</v>
      </c>
      <c r="G233" s="673">
        <v>3</v>
      </c>
      <c r="H233" s="670"/>
      <c r="I233" s="670"/>
      <c r="J233" s="671"/>
    </row>
    <row r="234" spans="1:10" ht="15.75" thickBot="1" x14ac:dyDescent="0.3">
      <c r="A234">
        <v>232</v>
      </c>
      <c r="B234" s="672">
        <v>27</v>
      </c>
      <c r="C234" s="669">
        <v>20319348</v>
      </c>
      <c r="D234" s="669" t="s">
        <v>1257</v>
      </c>
      <c r="E234" s="673">
        <v>5</v>
      </c>
      <c r="F234" s="673">
        <v>8</v>
      </c>
      <c r="G234" s="673">
        <v>13</v>
      </c>
      <c r="H234" s="670"/>
      <c r="I234" s="670"/>
      <c r="J234" s="671"/>
    </row>
    <row r="235" spans="1:10" ht="15.75" thickBot="1" x14ac:dyDescent="0.3">
      <c r="A235">
        <v>233</v>
      </c>
      <c r="B235" s="672">
        <v>28</v>
      </c>
      <c r="C235" s="669">
        <v>20319290</v>
      </c>
      <c r="D235" s="669" t="s">
        <v>1053</v>
      </c>
      <c r="E235" s="673">
        <v>9</v>
      </c>
      <c r="F235" s="673">
        <v>14</v>
      </c>
      <c r="G235" s="673">
        <v>23</v>
      </c>
      <c r="H235" s="670"/>
      <c r="I235" s="670"/>
      <c r="J235" s="671"/>
    </row>
    <row r="236" spans="1:10" ht="15.75" thickBot="1" x14ac:dyDescent="0.3">
      <c r="A236">
        <v>234</v>
      </c>
      <c r="B236" s="672">
        <v>29</v>
      </c>
      <c r="C236" s="669">
        <v>20340710</v>
      </c>
      <c r="D236" s="669" t="s">
        <v>446</v>
      </c>
      <c r="E236" s="673">
        <v>1</v>
      </c>
      <c r="F236" s="673">
        <v>1</v>
      </c>
      <c r="G236" s="673">
        <v>2</v>
      </c>
      <c r="H236" s="670"/>
      <c r="I236" s="670"/>
      <c r="J236" s="671"/>
    </row>
    <row r="237" spans="1:10" ht="15.75" thickBot="1" x14ac:dyDescent="0.3">
      <c r="A237">
        <v>235</v>
      </c>
      <c r="B237" s="672">
        <v>30</v>
      </c>
      <c r="C237" s="669">
        <v>20319362</v>
      </c>
      <c r="D237" s="669" t="s">
        <v>1258</v>
      </c>
      <c r="E237" s="673">
        <v>11</v>
      </c>
      <c r="F237" s="673">
        <v>11</v>
      </c>
      <c r="G237" s="673">
        <v>22</v>
      </c>
      <c r="H237" s="670"/>
      <c r="I237" s="670"/>
      <c r="J237" s="671"/>
    </row>
    <row r="238" spans="1:10" ht="15.75" thickBot="1" x14ac:dyDescent="0.3">
      <c r="A238">
        <v>236</v>
      </c>
      <c r="B238" s="672">
        <v>31</v>
      </c>
      <c r="C238" s="669">
        <v>20319399</v>
      </c>
      <c r="D238" s="669" t="s">
        <v>440</v>
      </c>
      <c r="E238" s="673">
        <v>2</v>
      </c>
      <c r="F238" s="673">
        <v>3</v>
      </c>
      <c r="G238" s="673">
        <v>5</v>
      </c>
      <c r="H238" s="670"/>
      <c r="I238" s="670"/>
      <c r="J238" s="671"/>
    </row>
    <row r="239" spans="1:10" ht="15.75" thickBot="1" x14ac:dyDescent="0.3">
      <c r="A239">
        <v>237</v>
      </c>
      <c r="B239" s="672">
        <v>32</v>
      </c>
      <c r="C239" s="669">
        <v>20319498</v>
      </c>
      <c r="D239" s="669" t="s">
        <v>451</v>
      </c>
      <c r="E239" s="673">
        <v>3</v>
      </c>
      <c r="F239" s="673">
        <v>0</v>
      </c>
      <c r="G239" s="673">
        <v>3</v>
      </c>
      <c r="H239" s="670"/>
      <c r="I239" s="670"/>
      <c r="J239" s="671"/>
    </row>
    <row r="240" spans="1:10" ht="15.75" thickBot="1" x14ac:dyDescent="0.3">
      <c r="A240">
        <v>238</v>
      </c>
      <c r="B240" s="672">
        <v>33</v>
      </c>
      <c r="C240" s="669">
        <v>20319924</v>
      </c>
      <c r="D240" s="669" t="s">
        <v>423</v>
      </c>
      <c r="E240" s="673">
        <v>1</v>
      </c>
      <c r="F240" s="673">
        <v>0</v>
      </c>
      <c r="G240" s="673">
        <v>1</v>
      </c>
      <c r="H240" s="670"/>
      <c r="I240" s="670"/>
      <c r="J240" s="671"/>
    </row>
    <row r="241" spans="1:10" ht="15.75" thickBot="1" x14ac:dyDescent="0.3">
      <c r="A241">
        <v>239</v>
      </c>
      <c r="B241" s="672">
        <v>34</v>
      </c>
      <c r="C241" s="669">
        <v>69787384</v>
      </c>
      <c r="D241" s="669" t="s">
        <v>454</v>
      </c>
      <c r="E241" s="673">
        <v>3</v>
      </c>
      <c r="F241" s="673">
        <v>2</v>
      </c>
      <c r="G241" s="673">
        <v>5</v>
      </c>
      <c r="H241" s="670"/>
      <c r="I241" s="670"/>
      <c r="J241" s="671"/>
    </row>
    <row r="242" spans="1:10" ht="15.75" thickBot="1" x14ac:dyDescent="0.3">
      <c r="A242">
        <v>240</v>
      </c>
      <c r="B242" s="672">
        <v>35</v>
      </c>
      <c r="C242" s="669">
        <v>69888701</v>
      </c>
      <c r="D242" s="669" t="s">
        <v>1100</v>
      </c>
      <c r="E242" s="673">
        <v>0</v>
      </c>
      <c r="F242" s="673">
        <v>1</v>
      </c>
      <c r="G242" s="673">
        <v>1</v>
      </c>
      <c r="H242" s="670"/>
      <c r="I242" s="670"/>
      <c r="J242" s="671"/>
    </row>
    <row r="243" spans="1:10" ht="15.75" thickBot="1" x14ac:dyDescent="0.3">
      <c r="A243">
        <v>241</v>
      </c>
      <c r="B243" s="672">
        <v>36</v>
      </c>
      <c r="C243" s="669">
        <v>20319892</v>
      </c>
      <c r="D243" s="669" t="s">
        <v>417</v>
      </c>
      <c r="E243" s="673">
        <v>0</v>
      </c>
      <c r="F243" s="673">
        <v>2</v>
      </c>
      <c r="G243" s="673">
        <v>2</v>
      </c>
      <c r="H243" s="670"/>
      <c r="I243" s="670"/>
      <c r="J243" s="671"/>
    </row>
    <row r="244" spans="1:10" ht="15.75" thickBot="1" x14ac:dyDescent="0.3">
      <c r="A244">
        <v>242</v>
      </c>
      <c r="B244" s="672">
        <v>37</v>
      </c>
      <c r="C244" s="669">
        <v>20319478</v>
      </c>
      <c r="D244" s="669" t="s">
        <v>448</v>
      </c>
      <c r="E244" s="673">
        <v>2</v>
      </c>
      <c r="F244" s="673">
        <v>0</v>
      </c>
      <c r="G244" s="673">
        <v>2</v>
      </c>
      <c r="H244" s="670"/>
      <c r="I244" s="670"/>
      <c r="J244" s="671"/>
    </row>
    <row r="245" spans="1:10" ht="15.75" thickBot="1" x14ac:dyDescent="0.3">
      <c r="A245">
        <v>243</v>
      </c>
      <c r="B245" s="672">
        <v>38</v>
      </c>
      <c r="C245" s="669">
        <v>20319058</v>
      </c>
      <c r="D245" s="669" t="s">
        <v>432</v>
      </c>
      <c r="E245" s="673">
        <v>2</v>
      </c>
      <c r="F245" s="673">
        <v>5</v>
      </c>
      <c r="G245" s="673">
        <v>7</v>
      </c>
      <c r="H245" s="670"/>
      <c r="I245" s="670"/>
      <c r="J245" s="671"/>
    </row>
    <row r="246" spans="1:10" ht="15.75" thickBot="1" x14ac:dyDescent="0.3">
      <c r="A246">
        <v>244</v>
      </c>
      <c r="B246" s="672">
        <v>39</v>
      </c>
      <c r="C246" s="669">
        <v>20319739</v>
      </c>
      <c r="D246" s="669" t="s">
        <v>425</v>
      </c>
      <c r="E246" s="673">
        <v>4</v>
      </c>
      <c r="F246" s="673">
        <v>1</v>
      </c>
      <c r="G246" s="673">
        <v>5</v>
      </c>
      <c r="H246" s="670"/>
      <c r="I246" s="670"/>
      <c r="J246" s="671"/>
    </row>
    <row r="247" spans="1:10" ht="15.75" thickBot="1" x14ac:dyDescent="0.3">
      <c r="A247">
        <v>245</v>
      </c>
      <c r="B247" s="672">
        <v>40</v>
      </c>
      <c r="C247" s="669">
        <v>20319929</v>
      </c>
      <c r="D247" s="669" t="s">
        <v>421</v>
      </c>
      <c r="E247" s="673">
        <v>3</v>
      </c>
      <c r="F247" s="673">
        <v>3</v>
      </c>
      <c r="G247" s="673">
        <v>6</v>
      </c>
      <c r="H247" s="670"/>
      <c r="I247" s="670"/>
      <c r="J247" s="671"/>
    </row>
    <row r="248" spans="1:10" ht="15.75" thickBot="1" x14ac:dyDescent="0.3">
      <c r="A248">
        <v>246</v>
      </c>
      <c r="B248" s="672">
        <v>41</v>
      </c>
      <c r="C248" s="669">
        <v>20341264</v>
      </c>
      <c r="D248" s="669" t="s">
        <v>1101</v>
      </c>
      <c r="E248" s="673">
        <v>1</v>
      </c>
      <c r="F248" s="673">
        <v>1</v>
      </c>
      <c r="G248" s="673">
        <v>2</v>
      </c>
      <c r="H248" s="670"/>
      <c r="I248" s="670"/>
      <c r="J248" s="671"/>
    </row>
    <row r="249" spans="1:10" ht="15.75" thickBot="1" x14ac:dyDescent="0.3">
      <c r="A249">
        <v>247</v>
      </c>
      <c r="B249" s="672">
        <v>42</v>
      </c>
      <c r="C249" s="669">
        <v>20319411</v>
      </c>
      <c r="D249" s="669" t="s">
        <v>442</v>
      </c>
      <c r="E249" s="673">
        <v>4</v>
      </c>
      <c r="F249" s="673">
        <v>2</v>
      </c>
      <c r="G249" s="673">
        <v>6</v>
      </c>
      <c r="H249" s="670"/>
      <c r="I249" s="670"/>
      <c r="J249" s="671"/>
    </row>
    <row r="250" spans="1:10" ht="15.75" thickBot="1" x14ac:dyDescent="0.3">
      <c r="A250">
        <v>248</v>
      </c>
      <c r="B250" s="672">
        <v>43</v>
      </c>
      <c r="C250" s="669">
        <v>20319747</v>
      </c>
      <c r="D250" s="669" t="s">
        <v>427</v>
      </c>
      <c r="E250" s="673">
        <v>4</v>
      </c>
      <c r="F250" s="673">
        <v>3</v>
      </c>
      <c r="G250" s="673">
        <v>7</v>
      </c>
      <c r="H250" s="670"/>
      <c r="I250" s="670"/>
      <c r="J250" s="671"/>
    </row>
    <row r="251" spans="1:10" ht="15.75" thickBot="1" x14ac:dyDescent="0.3">
      <c r="A251">
        <v>249</v>
      </c>
      <c r="B251" s="672">
        <v>44</v>
      </c>
      <c r="C251" s="669">
        <v>20319131</v>
      </c>
      <c r="D251" s="669" t="s">
        <v>437</v>
      </c>
      <c r="E251" s="673">
        <v>0</v>
      </c>
      <c r="F251" s="673">
        <v>4</v>
      </c>
      <c r="G251" s="673">
        <v>4</v>
      </c>
      <c r="H251" s="670"/>
      <c r="I251" s="670"/>
      <c r="J251" s="671"/>
    </row>
    <row r="252" spans="1:10" ht="15.75" thickBot="1" x14ac:dyDescent="0.3">
      <c r="A252">
        <v>250</v>
      </c>
      <c r="B252" s="672">
        <v>45</v>
      </c>
      <c r="C252" s="669">
        <v>20319433</v>
      </c>
      <c r="D252" s="669" t="s">
        <v>439</v>
      </c>
      <c r="E252" s="673">
        <v>1</v>
      </c>
      <c r="F252" s="673">
        <v>3</v>
      </c>
      <c r="G252" s="673">
        <v>4</v>
      </c>
      <c r="H252" s="670"/>
      <c r="I252" s="670"/>
      <c r="J252" s="671"/>
    </row>
    <row r="253" spans="1:10" ht="15.75" thickBot="1" x14ac:dyDescent="0.3">
      <c r="A253">
        <v>251</v>
      </c>
      <c r="B253" s="672">
        <v>46</v>
      </c>
      <c r="C253" s="669">
        <v>20319059</v>
      </c>
      <c r="D253" s="669" t="s">
        <v>431</v>
      </c>
      <c r="E253" s="673">
        <v>0</v>
      </c>
      <c r="F253" s="673">
        <v>5</v>
      </c>
      <c r="G253" s="673">
        <v>5</v>
      </c>
      <c r="H253" s="670"/>
      <c r="I253" s="670"/>
      <c r="J253" s="671"/>
    </row>
    <row r="254" spans="1:10" ht="15.75" thickBot="1" x14ac:dyDescent="0.3">
      <c r="A254">
        <v>252</v>
      </c>
      <c r="B254" s="672">
        <v>47</v>
      </c>
      <c r="C254" s="669">
        <v>20319731</v>
      </c>
      <c r="D254" s="669" t="s">
        <v>429</v>
      </c>
      <c r="E254" s="673">
        <v>5</v>
      </c>
      <c r="F254" s="673">
        <v>0</v>
      </c>
      <c r="G254" s="673">
        <v>5</v>
      </c>
      <c r="H254" s="670"/>
      <c r="I254" s="670"/>
      <c r="J254" s="671"/>
    </row>
    <row r="255" spans="1:10" ht="15.75" thickBot="1" x14ac:dyDescent="0.3">
      <c r="A255">
        <v>253</v>
      </c>
      <c r="B255" s="672">
        <v>48</v>
      </c>
      <c r="C255" s="669">
        <v>20319133</v>
      </c>
      <c r="D255" s="669" t="s">
        <v>435</v>
      </c>
      <c r="E255" s="673">
        <v>2</v>
      </c>
      <c r="F255" s="673">
        <v>1</v>
      </c>
      <c r="G255" s="673">
        <v>3</v>
      </c>
      <c r="H255" s="670"/>
      <c r="I255" s="670"/>
      <c r="J255" s="671"/>
    </row>
    <row r="256" spans="1:10" ht="15.75" thickBot="1" x14ac:dyDescent="0.3">
      <c r="A256">
        <v>254</v>
      </c>
      <c r="B256" s="672">
        <v>1</v>
      </c>
      <c r="C256" s="669">
        <v>20354590</v>
      </c>
      <c r="D256" s="669" t="s">
        <v>1105</v>
      </c>
      <c r="E256" s="673">
        <v>1</v>
      </c>
      <c r="F256" s="673">
        <v>2</v>
      </c>
      <c r="G256" s="673">
        <v>3</v>
      </c>
      <c r="H256" s="670"/>
      <c r="I256" s="670"/>
      <c r="J256" s="671"/>
    </row>
    <row r="257" spans="1:10" ht="15.75" thickBot="1" x14ac:dyDescent="0.3">
      <c r="A257">
        <v>255</v>
      </c>
      <c r="B257" s="672">
        <v>2</v>
      </c>
      <c r="C257" s="669">
        <v>20319190</v>
      </c>
      <c r="D257" s="669" t="s">
        <v>1350</v>
      </c>
      <c r="E257" s="673">
        <v>3</v>
      </c>
      <c r="F257" s="673">
        <v>4</v>
      </c>
      <c r="G257" s="673">
        <v>7</v>
      </c>
      <c r="H257" s="670"/>
      <c r="I257" s="670"/>
      <c r="J257" s="671"/>
    </row>
    <row r="258" spans="1:10" ht="15.75" thickBot="1" x14ac:dyDescent="0.3">
      <c r="A258">
        <v>256</v>
      </c>
      <c r="B258" s="672">
        <v>3</v>
      </c>
      <c r="C258" s="669">
        <v>20340327</v>
      </c>
      <c r="D258" s="669" t="s">
        <v>477</v>
      </c>
      <c r="E258" s="673">
        <v>0</v>
      </c>
      <c r="F258" s="673">
        <v>2</v>
      </c>
      <c r="G258" s="673">
        <v>2</v>
      </c>
      <c r="H258" s="670"/>
      <c r="I258" s="670"/>
      <c r="J258" s="671"/>
    </row>
    <row r="259" spans="1:10" ht="15.75" thickBot="1" x14ac:dyDescent="0.3">
      <c r="A259">
        <v>257</v>
      </c>
      <c r="B259" s="672">
        <v>4</v>
      </c>
      <c r="C259" s="669">
        <v>20319107</v>
      </c>
      <c r="D259" s="669" t="s">
        <v>472</v>
      </c>
      <c r="E259" s="673">
        <v>1</v>
      </c>
      <c r="F259" s="673">
        <v>5</v>
      </c>
      <c r="G259" s="673">
        <v>6</v>
      </c>
      <c r="H259" s="670"/>
      <c r="I259" s="670"/>
      <c r="J259" s="671"/>
    </row>
    <row r="260" spans="1:10" ht="15.75" thickBot="1" x14ac:dyDescent="0.3">
      <c r="A260">
        <v>258</v>
      </c>
      <c r="B260" s="672">
        <v>5</v>
      </c>
      <c r="C260" s="669">
        <v>20319749</v>
      </c>
      <c r="D260" s="669" t="s">
        <v>460</v>
      </c>
      <c r="E260" s="673">
        <v>4</v>
      </c>
      <c r="F260" s="673">
        <v>3</v>
      </c>
      <c r="G260" s="673">
        <v>7</v>
      </c>
      <c r="H260" s="670"/>
      <c r="I260" s="670"/>
      <c r="J260" s="671"/>
    </row>
    <row r="261" spans="1:10" ht="15.75" thickBot="1" x14ac:dyDescent="0.3">
      <c r="A261">
        <v>259</v>
      </c>
      <c r="B261" s="672">
        <v>6</v>
      </c>
      <c r="C261" s="669">
        <v>20319291</v>
      </c>
      <c r="D261" s="669" t="s">
        <v>1054</v>
      </c>
      <c r="E261" s="673">
        <v>12</v>
      </c>
      <c r="F261" s="673">
        <v>18</v>
      </c>
      <c r="G261" s="673">
        <v>30</v>
      </c>
      <c r="H261" s="670"/>
      <c r="I261" s="670"/>
      <c r="J261" s="671"/>
    </row>
    <row r="262" spans="1:10" ht="15.75" thickBot="1" x14ac:dyDescent="0.3">
      <c r="A262">
        <v>260</v>
      </c>
      <c r="B262" s="672">
        <v>7</v>
      </c>
      <c r="C262" s="669">
        <v>20319350</v>
      </c>
      <c r="D262" s="669" t="s">
        <v>1261</v>
      </c>
      <c r="E262" s="673">
        <v>11</v>
      </c>
      <c r="F262" s="673">
        <v>8</v>
      </c>
      <c r="G262" s="673">
        <v>19</v>
      </c>
      <c r="H262" s="670"/>
      <c r="I262" s="670"/>
      <c r="J262" s="671"/>
    </row>
    <row r="263" spans="1:10" ht="15.75" thickBot="1" x14ac:dyDescent="0.3">
      <c r="A263">
        <v>261</v>
      </c>
      <c r="B263" s="672">
        <v>8</v>
      </c>
      <c r="C263" s="669">
        <v>20319218</v>
      </c>
      <c r="D263" s="669" t="s">
        <v>464</v>
      </c>
      <c r="E263" s="673">
        <v>0</v>
      </c>
      <c r="F263" s="673">
        <v>4</v>
      </c>
      <c r="G263" s="673">
        <v>4</v>
      </c>
      <c r="H263" s="670"/>
      <c r="I263" s="670"/>
      <c r="J263" s="671"/>
    </row>
    <row r="264" spans="1:10" ht="15.75" thickBot="1" x14ac:dyDescent="0.3">
      <c r="A264">
        <v>262</v>
      </c>
      <c r="B264" s="672">
        <v>9</v>
      </c>
      <c r="C264" s="669">
        <v>20360521</v>
      </c>
      <c r="D264" s="669" t="s">
        <v>1102</v>
      </c>
      <c r="E264" s="673">
        <v>1</v>
      </c>
      <c r="F264" s="673">
        <v>4</v>
      </c>
      <c r="G264" s="673">
        <v>5</v>
      </c>
      <c r="H264" s="670"/>
      <c r="I264" s="670"/>
      <c r="J264" s="671"/>
    </row>
    <row r="265" spans="1:10" ht="15.75" thickBot="1" x14ac:dyDescent="0.3">
      <c r="A265">
        <v>263</v>
      </c>
      <c r="B265" s="672">
        <v>10</v>
      </c>
      <c r="C265" s="669">
        <v>20340661</v>
      </c>
      <c r="D265" s="669" t="s">
        <v>473</v>
      </c>
      <c r="E265" s="673">
        <v>1</v>
      </c>
      <c r="F265" s="673">
        <v>5</v>
      </c>
      <c r="G265" s="673">
        <v>6</v>
      </c>
      <c r="H265" s="670"/>
      <c r="I265" s="670"/>
      <c r="J265" s="671"/>
    </row>
    <row r="266" spans="1:10" ht="15.75" thickBot="1" x14ac:dyDescent="0.3">
      <c r="A266">
        <v>264</v>
      </c>
      <c r="B266" s="672">
        <v>11</v>
      </c>
      <c r="C266" s="669">
        <v>20319153</v>
      </c>
      <c r="D266" s="669" t="s">
        <v>475</v>
      </c>
      <c r="E266" s="673">
        <v>2</v>
      </c>
      <c r="F266" s="673">
        <v>1</v>
      </c>
      <c r="G266" s="673">
        <v>3</v>
      </c>
      <c r="H266" s="670"/>
      <c r="I266" s="670"/>
      <c r="J266" s="671"/>
    </row>
    <row r="267" spans="1:10" ht="15.75" thickBot="1" x14ac:dyDescent="0.3">
      <c r="A267">
        <v>265</v>
      </c>
      <c r="B267" s="672">
        <v>12</v>
      </c>
      <c r="C267" s="669">
        <v>20319318</v>
      </c>
      <c r="D267" s="669" t="s">
        <v>483</v>
      </c>
      <c r="E267" s="673">
        <v>0</v>
      </c>
      <c r="F267" s="673">
        <v>4</v>
      </c>
      <c r="G267" s="673">
        <v>4</v>
      </c>
      <c r="H267" s="670"/>
      <c r="I267" s="670"/>
      <c r="J267" s="671"/>
    </row>
    <row r="268" spans="1:10" ht="15.75" thickBot="1" x14ac:dyDescent="0.3">
      <c r="A268">
        <v>266</v>
      </c>
      <c r="B268" s="672">
        <v>13</v>
      </c>
      <c r="C268" s="669">
        <v>20319213</v>
      </c>
      <c r="D268" s="669" t="s">
        <v>466</v>
      </c>
      <c r="E268" s="673">
        <v>3</v>
      </c>
      <c r="F268" s="673">
        <v>4</v>
      </c>
      <c r="G268" s="673">
        <v>7</v>
      </c>
      <c r="H268" s="670"/>
      <c r="I268" s="670"/>
      <c r="J268" s="671"/>
    </row>
    <row r="269" spans="1:10" ht="15.75" thickBot="1" x14ac:dyDescent="0.3">
      <c r="A269">
        <v>267</v>
      </c>
      <c r="B269" s="672">
        <v>14</v>
      </c>
      <c r="C269" s="669">
        <v>20319466</v>
      </c>
      <c r="D269" s="669" t="s">
        <v>480</v>
      </c>
      <c r="E269" s="673">
        <v>2</v>
      </c>
      <c r="F269" s="673">
        <v>4</v>
      </c>
      <c r="G269" s="673">
        <v>6</v>
      </c>
      <c r="H269" s="670"/>
      <c r="I269" s="670"/>
      <c r="J269" s="671"/>
    </row>
    <row r="270" spans="1:10" ht="15.75" thickBot="1" x14ac:dyDescent="0.3">
      <c r="A270">
        <v>268</v>
      </c>
      <c r="B270" s="672">
        <v>15</v>
      </c>
      <c r="C270" s="669">
        <v>20319748</v>
      </c>
      <c r="D270" s="669" t="s">
        <v>461</v>
      </c>
      <c r="E270" s="673">
        <v>2</v>
      </c>
      <c r="F270" s="673">
        <v>1</v>
      </c>
      <c r="G270" s="673">
        <v>3</v>
      </c>
      <c r="H270" s="670"/>
      <c r="I270" s="670"/>
      <c r="J270" s="671"/>
    </row>
    <row r="271" spans="1:10" ht="15.75" thickBot="1" x14ac:dyDescent="0.3">
      <c r="A271">
        <v>269</v>
      </c>
      <c r="B271" s="672">
        <v>16</v>
      </c>
      <c r="C271" s="669">
        <v>60725470</v>
      </c>
      <c r="D271" s="669" t="s">
        <v>1103</v>
      </c>
      <c r="E271" s="673">
        <v>0</v>
      </c>
      <c r="F271" s="673">
        <v>0</v>
      </c>
      <c r="G271" s="673">
        <v>0</v>
      </c>
      <c r="H271" s="670"/>
      <c r="I271" s="670"/>
      <c r="J271" s="671"/>
    </row>
    <row r="272" spans="1:10" ht="15.75" thickBot="1" x14ac:dyDescent="0.3">
      <c r="A272">
        <v>270</v>
      </c>
      <c r="B272" s="672">
        <v>17</v>
      </c>
      <c r="C272" s="669">
        <v>20319372</v>
      </c>
      <c r="D272" s="669" t="s">
        <v>1262</v>
      </c>
      <c r="E272" s="673">
        <v>7</v>
      </c>
      <c r="F272" s="673">
        <v>5</v>
      </c>
      <c r="G272" s="673">
        <v>12</v>
      </c>
      <c r="H272" s="670"/>
      <c r="I272" s="670"/>
      <c r="J272" s="671"/>
    </row>
    <row r="273" spans="1:10" ht="15.75" thickBot="1" x14ac:dyDescent="0.3">
      <c r="A273">
        <v>271</v>
      </c>
      <c r="B273" s="672">
        <v>18</v>
      </c>
      <c r="C273" s="669">
        <v>20319758</v>
      </c>
      <c r="D273" s="669" t="s">
        <v>459</v>
      </c>
      <c r="E273" s="673">
        <v>2</v>
      </c>
      <c r="F273" s="673">
        <v>3</v>
      </c>
      <c r="G273" s="673">
        <v>5</v>
      </c>
      <c r="H273" s="670"/>
      <c r="I273" s="670"/>
      <c r="J273" s="671"/>
    </row>
    <row r="274" spans="1:10" ht="15.75" thickBot="1" x14ac:dyDescent="0.3">
      <c r="A274">
        <v>272</v>
      </c>
      <c r="B274" s="672">
        <v>19</v>
      </c>
      <c r="C274" s="669">
        <v>20362281</v>
      </c>
      <c r="D274" s="669" t="s">
        <v>1104</v>
      </c>
      <c r="E274" s="673">
        <v>0</v>
      </c>
      <c r="F274" s="673">
        <v>1</v>
      </c>
      <c r="G274" s="673">
        <v>1</v>
      </c>
      <c r="H274" s="670"/>
      <c r="I274" s="670"/>
      <c r="J274" s="671"/>
    </row>
    <row r="275" spans="1:10" ht="15.75" thickBot="1" x14ac:dyDescent="0.3">
      <c r="A275">
        <v>273</v>
      </c>
      <c r="B275" s="672">
        <v>20</v>
      </c>
      <c r="C275" s="669">
        <v>20319328</v>
      </c>
      <c r="D275" s="669" t="s">
        <v>1068</v>
      </c>
      <c r="E275" s="673">
        <v>0</v>
      </c>
      <c r="F275" s="673">
        <v>2</v>
      </c>
      <c r="G275" s="673">
        <v>2</v>
      </c>
      <c r="H275" s="670"/>
      <c r="I275" s="670"/>
      <c r="J275" s="671"/>
    </row>
    <row r="276" spans="1:10" ht="15.75" thickBot="1" x14ac:dyDescent="0.3">
      <c r="A276">
        <v>274</v>
      </c>
      <c r="B276" s="672">
        <v>21</v>
      </c>
      <c r="C276" s="669">
        <v>20319255</v>
      </c>
      <c r="D276" s="669" t="s">
        <v>468</v>
      </c>
      <c r="E276" s="673">
        <v>1</v>
      </c>
      <c r="F276" s="673">
        <v>2</v>
      </c>
      <c r="G276" s="673">
        <v>3</v>
      </c>
      <c r="H276" s="670"/>
      <c r="I276" s="670"/>
      <c r="J276" s="671"/>
    </row>
    <row r="277" spans="1:10" ht="15.75" thickBot="1" x14ac:dyDescent="0.3">
      <c r="A277">
        <v>275</v>
      </c>
      <c r="B277" s="672">
        <v>22</v>
      </c>
      <c r="C277" s="669">
        <v>20319065</v>
      </c>
      <c r="D277" s="669" t="s">
        <v>470</v>
      </c>
      <c r="E277" s="673">
        <v>2</v>
      </c>
      <c r="F277" s="673">
        <v>2</v>
      </c>
      <c r="G277" s="673">
        <v>4</v>
      </c>
      <c r="H277" s="670"/>
      <c r="I277" s="670"/>
      <c r="J277" s="671"/>
    </row>
    <row r="278" spans="1:10" ht="15.75" thickBot="1" x14ac:dyDescent="0.3">
      <c r="A278">
        <v>276</v>
      </c>
      <c r="B278" s="672">
        <v>23</v>
      </c>
      <c r="C278" s="669">
        <v>20319207</v>
      </c>
      <c r="D278" s="669" t="s">
        <v>463</v>
      </c>
      <c r="E278" s="673">
        <v>0</v>
      </c>
      <c r="F278" s="673">
        <v>3</v>
      </c>
      <c r="G278" s="673">
        <v>3</v>
      </c>
      <c r="H278" s="670"/>
      <c r="I278" s="670"/>
      <c r="J278" s="671"/>
    </row>
    <row r="279" spans="1:10" ht="15.75" thickBot="1" x14ac:dyDescent="0.3">
      <c r="A279">
        <v>277</v>
      </c>
      <c r="B279" s="672">
        <v>24</v>
      </c>
      <c r="C279" s="669">
        <v>20319217</v>
      </c>
      <c r="D279" s="669" t="s">
        <v>465</v>
      </c>
      <c r="E279" s="673">
        <v>2</v>
      </c>
      <c r="F279" s="673">
        <v>3</v>
      </c>
      <c r="G279" s="673">
        <v>5</v>
      </c>
      <c r="H279" s="670"/>
      <c r="I279" s="670"/>
      <c r="J279" s="671"/>
    </row>
    <row r="280" spans="1:10" ht="15.75" thickBot="1" x14ac:dyDescent="0.3">
      <c r="A280">
        <v>278</v>
      </c>
      <c r="B280" s="672">
        <v>25</v>
      </c>
      <c r="C280" s="669">
        <v>20319206</v>
      </c>
      <c r="D280" s="669" t="s">
        <v>462</v>
      </c>
      <c r="E280" s="673">
        <v>3</v>
      </c>
      <c r="F280" s="673">
        <v>3</v>
      </c>
      <c r="G280" s="673">
        <v>6</v>
      </c>
      <c r="H280" s="670"/>
      <c r="I280" s="670"/>
      <c r="J280" s="671"/>
    </row>
    <row r="281" spans="1:10" ht="15.75" thickBot="1" x14ac:dyDescent="0.3">
      <c r="A281">
        <v>279</v>
      </c>
      <c r="B281" s="672">
        <v>26</v>
      </c>
      <c r="C281" s="669">
        <v>20319346</v>
      </c>
      <c r="D281" s="669" t="s">
        <v>1259</v>
      </c>
      <c r="E281" s="673">
        <v>12</v>
      </c>
      <c r="F281" s="673">
        <v>23</v>
      </c>
      <c r="G281" s="673">
        <v>35</v>
      </c>
      <c r="H281" s="670"/>
      <c r="I281" s="670"/>
      <c r="J281" s="671"/>
    </row>
    <row r="282" spans="1:10" ht="15.75" thickBot="1" x14ac:dyDescent="0.3">
      <c r="A282">
        <v>280</v>
      </c>
      <c r="B282" s="672">
        <v>27</v>
      </c>
      <c r="C282" s="669">
        <v>20319138</v>
      </c>
      <c r="D282" s="669" t="s">
        <v>476</v>
      </c>
      <c r="E282" s="673">
        <v>3</v>
      </c>
      <c r="F282" s="673">
        <v>0</v>
      </c>
      <c r="G282" s="673">
        <v>3</v>
      </c>
      <c r="H282" s="670"/>
      <c r="I282" s="670"/>
      <c r="J282" s="671"/>
    </row>
    <row r="283" spans="1:10" ht="15.75" thickBot="1" x14ac:dyDescent="0.3">
      <c r="A283">
        <v>281</v>
      </c>
      <c r="B283" s="672">
        <v>28</v>
      </c>
      <c r="C283" s="669">
        <v>20319307</v>
      </c>
      <c r="D283" s="669" t="s">
        <v>482</v>
      </c>
      <c r="E283" s="673">
        <v>4</v>
      </c>
      <c r="F283" s="673">
        <v>2</v>
      </c>
      <c r="G283" s="673">
        <v>6</v>
      </c>
      <c r="H283" s="670"/>
      <c r="I283" s="670"/>
      <c r="J283" s="671"/>
    </row>
    <row r="284" spans="1:10" ht="15.75" thickBot="1" x14ac:dyDescent="0.3">
      <c r="A284">
        <v>282</v>
      </c>
      <c r="B284" s="672">
        <v>29</v>
      </c>
      <c r="C284" s="669">
        <v>20319863</v>
      </c>
      <c r="D284" s="669" t="s">
        <v>456</v>
      </c>
      <c r="E284" s="673">
        <v>3</v>
      </c>
      <c r="F284" s="673">
        <v>4</v>
      </c>
      <c r="G284" s="673">
        <v>7</v>
      </c>
      <c r="H284" s="670"/>
      <c r="I284" s="670"/>
      <c r="J284" s="671"/>
    </row>
    <row r="285" spans="1:10" ht="15.75" thickBot="1" x14ac:dyDescent="0.3">
      <c r="A285">
        <v>283</v>
      </c>
      <c r="B285" s="672">
        <v>30</v>
      </c>
      <c r="C285" s="669">
        <v>20340312</v>
      </c>
      <c r="D285" s="669" t="s">
        <v>469</v>
      </c>
      <c r="E285" s="673">
        <v>3</v>
      </c>
      <c r="F285" s="673">
        <v>1</v>
      </c>
      <c r="G285" s="673">
        <v>4</v>
      </c>
      <c r="H285" s="670"/>
      <c r="I285" s="670"/>
      <c r="J285" s="671"/>
    </row>
    <row r="286" spans="1:10" ht="15.75" thickBot="1" x14ac:dyDescent="0.3">
      <c r="A286">
        <v>284</v>
      </c>
      <c r="B286" s="672">
        <v>31</v>
      </c>
      <c r="C286" s="669">
        <v>20319780</v>
      </c>
      <c r="D286" s="669" t="s">
        <v>457</v>
      </c>
      <c r="E286" s="673">
        <v>4</v>
      </c>
      <c r="F286" s="673">
        <v>3</v>
      </c>
      <c r="G286" s="673">
        <v>7</v>
      </c>
      <c r="H286" s="670"/>
      <c r="I286" s="670"/>
      <c r="J286" s="671"/>
    </row>
    <row r="287" spans="1:10" ht="15.75" thickBot="1" x14ac:dyDescent="0.3">
      <c r="A287">
        <v>285</v>
      </c>
      <c r="B287" s="672">
        <v>32</v>
      </c>
      <c r="C287" s="669">
        <v>20319779</v>
      </c>
      <c r="D287" s="669" t="s">
        <v>458</v>
      </c>
      <c r="E287" s="673">
        <v>4</v>
      </c>
      <c r="F287" s="673">
        <v>1</v>
      </c>
      <c r="G287" s="673">
        <v>5</v>
      </c>
      <c r="H287" s="670"/>
      <c r="I287" s="670"/>
      <c r="J287" s="671"/>
    </row>
    <row r="288" spans="1:10" ht="15.75" thickBot="1" x14ac:dyDescent="0.3">
      <c r="A288">
        <v>286</v>
      </c>
      <c r="B288" s="672">
        <v>33</v>
      </c>
      <c r="C288" s="669">
        <v>20340335</v>
      </c>
      <c r="D288" s="669" t="s">
        <v>1260</v>
      </c>
      <c r="E288" s="673">
        <v>1</v>
      </c>
      <c r="F288" s="673">
        <v>1</v>
      </c>
      <c r="G288" s="673">
        <v>2</v>
      </c>
      <c r="H288" s="670"/>
      <c r="I288" s="670"/>
      <c r="J288" s="671"/>
    </row>
    <row r="289" spans="1:10" ht="15.75" thickBot="1" x14ac:dyDescent="0.3">
      <c r="A289">
        <v>287</v>
      </c>
      <c r="B289" s="672">
        <v>34</v>
      </c>
      <c r="C289" s="669">
        <v>20340329</v>
      </c>
      <c r="D289" s="669" t="s">
        <v>479</v>
      </c>
      <c r="E289" s="673">
        <v>3</v>
      </c>
      <c r="F289" s="673">
        <v>2</v>
      </c>
      <c r="G289" s="673">
        <v>5</v>
      </c>
      <c r="H289" s="670"/>
      <c r="I289" s="670"/>
      <c r="J289" s="671"/>
    </row>
    <row r="290" spans="1:10" ht="15.75" thickBot="1" x14ac:dyDescent="0.3">
      <c r="A290">
        <v>288</v>
      </c>
      <c r="B290" s="672">
        <v>35</v>
      </c>
      <c r="C290" s="669">
        <v>20319286</v>
      </c>
      <c r="D290" s="669" t="s">
        <v>1069</v>
      </c>
      <c r="E290" s="673">
        <v>3</v>
      </c>
      <c r="F290" s="673">
        <v>3</v>
      </c>
      <c r="G290" s="673">
        <v>6</v>
      </c>
      <c r="H290" s="670"/>
      <c r="I290" s="670"/>
      <c r="J290" s="671"/>
    </row>
    <row r="291" spans="1:10" ht="15.75" thickBot="1" x14ac:dyDescent="0.3">
      <c r="A291">
        <v>289</v>
      </c>
      <c r="B291" s="672">
        <v>36</v>
      </c>
      <c r="C291" s="669">
        <v>20319419</v>
      </c>
      <c r="D291" s="669" t="s">
        <v>478</v>
      </c>
      <c r="E291" s="673">
        <v>0</v>
      </c>
      <c r="F291" s="673">
        <v>2</v>
      </c>
      <c r="G291" s="673">
        <v>2</v>
      </c>
      <c r="H291" s="670"/>
      <c r="I291" s="670"/>
      <c r="J291" s="671"/>
    </row>
    <row r="292" spans="1:10" ht="15.75" thickBot="1" x14ac:dyDescent="0.3">
      <c r="A292">
        <v>290</v>
      </c>
      <c r="B292" s="672">
        <v>37</v>
      </c>
      <c r="C292" s="669">
        <v>20319072</v>
      </c>
      <c r="D292" s="669" t="s">
        <v>471</v>
      </c>
      <c r="E292" s="673">
        <v>1</v>
      </c>
      <c r="F292" s="673">
        <v>3</v>
      </c>
      <c r="G292" s="673">
        <v>4</v>
      </c>
      <c r="H292" s="670"/>
      <c r="I292" s="670"/>
      <c r="J292" s="671"/>
    </row>
    <row r="293" spans="1:10" ht="15.75" thickBot="1" x14ac:dyDescent="0.3">
      <c r="A293">
        <v>291</v>
      </c>
      <c r="B293" s="672">
        <v>38</v>
      </c>
      <c r="C293" s="669">
        <v>20319864</v>
      </c>
      <c r="D293" s="669" t="s">
        <v>455</v>
      </c>
      <c r="E293" s="673">
        <v>3</v>
      </c>
      <c r="F293" s="673">
        <v>2</v>
      </c>
      <c r="G293" s="673">
        <v>5</v>
      </c>
      <c r="H293" s="670"/>
      <c r="I293" s="670"/>
      <c r="J293" s="671"/>
    </row>
    <row r="294" spans="1:10" ht="15.75" thickBot="1" x14ac:dyDescent="0.3">
      <c r="A294">
        <v>292</v>
      </c>
      <c r="B294" s="672">
        <v>39</v>
      </c>
      <c r="C294" s="669">
        <v>20319465</v>
      </c>
      <c r="D294" s="669" t="s">
        <v>481</v>
      </c>
      <c r="E294" s="673">
        <v>1</v>
      </c>
      <c r="F294" s="673">
        <v>4</v>
      </c>
      <c r="G294" s="673">
        <v>5</v>
      </c>
      <c r="H294" s="670"/>
      <c r="I294" s="670"/>
      <c r="J294" s="671"/>
    </row>
    <row r="295" spans="1:10" ht="15.75" thickBot="1" x14ac:dyDescent="0.3">
      <c r="A295">
        <v>293</v>
      </c>
      <c r="B295" s="672">
        <v>1</v>
      </c>
      <c r="C295" s="669">
        <v>20319454</v>
      </c>
      <c r="D295" s="669" t="s">
        <v>507</v>
      </c>
      <c r="E295" s="673">
        <v>3</v>
      </c>
      <c r="F295" s="673">
        <v>1</v>
      </c>
      <c r="G295" s="673">
        <v>4</v>
      </c>
      <c r="H295" s="670"/>
      <c r="I295" s="670"/>
      <c r="J295" s="671"/>
    </row>
    <row r="296" spans="1:10" ht="15.75" thickBot="1" x14ac:dyDescent="0.3">
      <c r="A296">
        <v>294</v>
      </c>
      <c r="B296" s="672">
        <v>2</v>
      </c>
      <c r="C296" s="669">
        <v>20319257</v>
      </c>
      <c r="D296" s="669" t="s">
        <v>496</v>
      </c>
      <c r="E296" s="673">
        <v>2</v>
      </c>
      <c r="F296" s="673">
        <v>3</v>
      </c>
      <c r="G296" s="673">
        <v>5</v>
      </c>
      <c r="H296" s="670"/>
      <c r="I296" s="670"/>
      <c r="J296" s="671"/>
    </row>
    <row r="297" spans="1:10" ht="15.75" thickBot="1" x14ac:dyDescent="0.3">
      <c r="A297">
        <v>295</v>
      </c>
      <c r="B297" s="672">
        <v>3</v>
      </c>
      <c r="C297" s="669">
        <v>20319189</v>
      </c>
      <c r="D297" s="669" t="s">
        <v>492</v>
      </c>
      <c r="E297" s="673">
        <v>1</v>
      </c>
      <c r="F297" s="673">
        <v>7</v>
      </c>
      <c r="G297" s="673">
        <v>8</v>
      </c>
      <c r="H297" s="670"/>
      <c r="I297" s="670"/>
      <c r="J297" s="671"/>
    </row>
    <row r="298" spans="1:10" ht="15.75" thickBot="1" x14ac:dyDescent="0.3">
      <c r="A298">
        <v>296</v>
      </c>
      <c r="B298" s="672">
        <v>4</v>
      </c>
      <c r="C298" s="669">
        <v>20319850</v>
      </c>
      <c r="D298" s="669" t="s">
        <v>485</v>
      </c>
      <c r="E298" s="673">
        <v>2</v>
      </c>
      <c r="F298" s="673">
        <v>4</v>
      </c>
      <c r="G298" s="673">
        <v>6</v>
      </c>
      <c r="H298" s="670"/>
      <c r="I298" s="670"/>
      <c r="J298" s="671"/>
    </row>
    <row r="299" spans="1:10" ht="15.75" thickBot="1" x14ac:dyDescent="0.3">
      <c r="A299">
        <v>297</v>
      </c>
      <c r="B299" s="672">
        <v>5</v>
      </c>
      <c r="C299" s="669">
        <v>20319475</v>
      </c>
      <c r="D299" s="669" t="s">
        <v>503</v>
      </c>
      <c r="E299" s="673">
        <v>2</v>
      </c>
      <c r="F299" s="673">
        <v>5</v>
      </c>
      <c r="G299" s="673">
        <v>7</v>
      </c>
      <c r="H299" s="670"/>
      <c r="I299" s="670"/>
      <c r="J299" s="671"/>
    </row>
    <row r="300" spans="1:10" ht="15.75" thickBot="1" x14ac:dyDescent="0.3">
      <c r="A300">
        <v>298</v>
      </c>
      <c r="B300" s="672">
        <v>6</v>
      </c>
      <c r="C300" s="669">
        <v>20319254</v>
      </c>
      <c r="D300" s="669" t="s">
        <v>497</v>
      </c>
      <c r="E300" s="673">
        <v>2</v>
      </c>
      <c r="F300" s="673">
        <v>4</v>
      </c>
      <c r="G300" s="673">
        <v>6</v>
      </c>
      <c r="H300" s="670"/>
      <c r="I300" s="670"/>
      <c r="J300" s="671"/>
    </row>
    <row r="301" spans="1:10" ht="15.75" thickBot="1" x14ac:dyDescent="0.3">
      <c r="A301">
        <v>299</v>
      </c>
      <c r="B301" s="672">
        <v>7</v>
      </c>
      <c r="C301" s="669">
        <v>20319316</v>
      </c>
      <c r="D301" s="669" t="s">
        <v>512</v>
      </c>
      <c r="E301" s="673">
        <v>3</v>
      </c>
      <c r="F301" s="673">
        <v>3</v>
      </c>
      <c r="G301" s="673">
        <v>6</v>
      </c>
      <c r="H301" s="670"/>
      <c r="I301" s="670"/>
      <c r="J301" s="671"/>
    </row>
    <row r="302" spans="1:10" ht="15.75" thickBot="1" x14ac:dyDescent="0.3">
      <c r="A302">
        <v>300</v>
      </c>
      <c r="B302" s="672">
        <v>8</v>
      </c>
      <c r="C302" s="669">
        <v>20319854</v>
      </c>
      <c r="D302" s="669" t="s">
        <v>484</v>
      </c>
      <c r="E302" s="673">
        <v>3</v>
      </c>
      <c r="F302" s="673">
        <v>6</v>
      </c>
      <c r="G302" s="673">
        <v>9</v>
      </c>
      <c r="H302" s="670"/>
      <c r="I302" s="670"/>
      <c r="J302" s="671"/>
    </row>
    <row r="303" spans="1:10" ht="15.75" thickBot="1" x14ac:dyDescent="0.3">
      <c r="A303">
        <v>301</v>
      </c>
      <c r="B303" s="672">
        <v>9</v>
      </c>
      <c r="C303" s="669">
        <v>20319298</v>
      </c>
      <c r="D303" s="669" t="s">
        <v>1055</v>
      </c>
      <c r="E303" s="673">
        <v>14</v>
      </c>
      <c r="F303" s="673">
        <v>10</v>
      </c>
      <c r="G303" s="673">
        <v>24</v>
      </c>
      <c r="H303" s="670"/>
      <c r="I303" s="670"/>
      <c r="J303" s="671"/>
    </row>
    <row r="304" spans="1:10" ht="15.75" thickBot="1" x14ac:dyDescent="0.3">
      <c r="A304">
        <v>302</v>
      </c>
      <c r="B304" s="672">
        <v>10</v>
      </c>
      <c r="C304" s="669">
        <v>20319820</v>
      </c>
      <c r="D304" s="669" t="s">
        <v>489</v>
      </c>
      <c r="E304" s="673">
        <v>3</v>
      </c>
      <c r="F304" s="673">
        <v>4</v>
      </c>
      <c r="G304" s="673">
        <v>7</v>
      </c>
      <c r="H304" s="670"/>
      <c r="I304" s="670"/>
      <c r="J304" s="671"/>
    </row>
    <row r="305" spans="1:10" ht="15.75" thickBot="1" x14ac:dyDescent="0.3">
      <c r="A305">
        <v>303</v>
      </c>
      <c r="B305" s="672">
        <v>11</v>
      </c>
      <c r="C305" s="669">
        <v>20319100</v>
      </c>
      <c r="D305" s="669" t="s">
        <v>499</v>
      </c>
      <c r="E305" s="673">
        <v>5</v>
      </c>
      <c r="F305" s="673">
        <v>5</v>
      </c>
      <c r="G305" s="673">
        <v>10</v>
      </c>
      <c r="H305" s="670"/>
      <c r="I305" s="670"/>
      <c r="J305" s="671"/>
    </row>
    <row r="306" spans="1:10" ht="15.75" thickBot="1" x14ac:dyDescent="0.3">
      <c r="A306">
        <v>304</v>
      </c>
      <c r="B306" s="672">
        <v>12</v>
      </c>
      <c r="C306" s="669">
        <v>20319821</v>
      </c>
      <c r="D306" s="669" t="s">
        <v>488</v>
      </c>
      <c r="E306" s="673">
        <v>4</v>
      </c>
      <c r="F306" s="673">
        <v>0</v>
      </c>
      <c r="G306" s="673">
        <v>4</v>
      </c>
      <c r="H306" s="670"/>
      <c r="I306" s="670"/>
      <c r="J306" s="671"/>
    </row>
    <row r="307" spans="1:10" ht="15.75" thickBot="1" x14ac:dyDescent="0.3">
      <c r="A307">
        <v>305</v>
      </c>
      <c r="B307" s="672">
        <v>13</v>
      </c>
      <c r="C307" s="669">
        <v>20319455</v>
      </c>
      <c r="D307" s="669" t="s">
        <v>506</v>
      </c>
      <c r="E307" s="673">
        <v>2</v>
      </c>
      <c r="F307" s="673">
        <v>1</v>
      </c>
      <c r="G307" s="673">
        <v>3</v>
      </c>
      <c r="H307" s="670"/>
      <c r="I307" s="670"/>
      <c r="J307" s="671"/>
    </row>
    <row r="308" spans="1:10" ht="15.75" thickBot="1" x14ac:dyDescent="0.3">
      <c r="A308">
        <v>306</v>
      </c>
      <c r="B308" s="672">
        <v>14</v>
      </c>
      <c r="C308" s="669">
        <v>20319766</v>
      </c>
      <c r="D308" s="669" t="s">
        <v>1268</v>
      </c>
      <c r="E308" s="673">
        <v>5</v>
      </c>
      <c r="F308" s="673">
        <v>6</v>
      </c>
      <c r="G308" s="673">
        <v>11</v>
      </c>
      <c r="H308" s="670"/>
      <c r="I308" s="670"/>
      <c r="J308" s="671"/>
    </row>
    <row r="309" spans="1:10" ht="15.75" thickBot="1" x14ac:dyDescent="0.3">
      <c r="A309">
        <v>307</v>
      </c>
      <c r="B309" s="672">
        <v>15</v>
      </c>
      <c r="C309" s="669">
        <v>20319464</v>
      </c>
      <c r="D309" s="669" t="s">
        <v>509</v>
      </c>
      <c r="E309" s="673">
        <v>1</v>
      </c>
      <c r="F309" s="673">
        <v>3</v>
      </c>
      <c r="G309" s="673">
        <v>4</v>
      </c>
      <c r="H309" s="670"/>
      <c r="I309" s="670"/>
      <c r="J309" s="671"/>
    </row>
    <row r="310" spans="1:10" ht="15.75" thickBot="1" x14ac:dyDescent="0.3">
      <c r="A310">
        <v>308</v>
      </c>
      <c r="B310" s="672">
        <v>16</v>
      </c>
      <c r="C310" s="669">
        <v>20319448</v>
      </c>
      <c r="D310" s="669" t="s">
        <v>510</v>
      </c>
      <c r="E310" s="673">
        <v>1</v>
      </c>
      <c r="F310" s="673">
        <v>4</v>
      </c>
      <c r="G310" s="673">
        <v>5</v>
      </c>
      <c r="H310" s="670"/>
      <c r="I310" s="670"/>
      <c r="J310" s="671"/>
    </row>
    <row r="311" spans="1:10" ht="15.75" thickBot="1" x14ac:dyDescent="0.3">
      <c r="A311">
        <v>309</v>
      </c>
      <c r="B311" s="672">
        <v>17</v>
      </c>
      <c r="C311" s="669">
        <v>20319349</v>
      </c>
      <c r="D311" s="669" t="s">
        <v>1267</v>
      </c>
      <c r="E311" s="673">
        <v>8</v>
      </c>
      <c r="F311" s="673">
        <v>13</v>
      </c>
      <c r="G311" s="673">
        <v>21</v>
      </c>
      <c r="H311" s="670"/>
      <c r="I311" s="670"/>
      <c r="J311" s="671"/>
    </row>
    <row r="312" spans="1:10" ht="15.75" thickBot="1" x14ac:dyDescent="0.3">
      <c r="A312">
        <v>310</v>
      </c>
      <c r="B312" s="672">
        <v>18</v>
      </c>
      <c r="C312" s="669">
        <v>20319453</v>
      </c>
      <c r="D312" s="669" t="s">
        <v>508</v>
      </c>
      <c r="E312" s="673">
        <v>1</v>
      </c>
      <c r="F312" s="673">
        <v>4</v>
      </c>
      <c r="G312" s="673">
        <v>5</v>
      </c>
      <c r="H312" s="670"/>
      <c r="I312" s="670"/>
      <c r="J312" s="671"/>
    </row>
    <row r="313" spans="1:10" ht="15.75" thickBot="1" x14ac:dyDescent="0.3">
      <c r="A313">
        <v>311</v>
      </c>
      <c r="B313" s="672">
        <v>19</v>
      </c>
      <c r="C313" s="669">
        <v>20319258</v>
      </c>
      <c r="D313" s="669" t="s">
        <v>495</v>
      </c>
      <c r="E313" s="673">
        <v>3</v>
      </c>
      <c r="F313" s="673">
        <v>2</v>
      </c>
      <c r="G313" s="673">
        <v>5</v>
      </c>
      <c r="H313" s="670"/>
      <c r="I313" s="670"/>
      <c r="J313" s="671"/>
    </row>
    <row r="314" spans="1:10" ht="15.75" thickBot="1" x14ac:dyDescent="0.3">
      <c r="A314">
        <v>312</v>
      </c>
      <c r="B314" s="672">
        <v>20</v>
      </c>
      <c r="C314" s="669">
        <v>20319495</v>
      </c>
      <c r="D314" s="669" t="s">
        <v>1264</v>
      </c>
      <c r="E314" s="673">
        <v>4</v>
      </c>
      <c r="F314" s="673">
        <v>3</v>
      </c>
      <c r="G314" s="673">
        <v>7</v>
      </c>
      <c r="H314" s="670"/>
      <c r="I314" s="670"/>
      <c r="J314" s="671"/>
    </row>
    <row r="315" spans="1:10" ht="15.75" thickBot="1" x14ac:dyDescent="0.3">
      <c r="A315">
        <v>313</v>
      </c>
      <c r="B315" s="672">
        <v>21</v>
      </c>
      <c r="C315" s="669">
        <v>20319060</v>
      </c>
      <c r="D315" s="669" t="s">
        <v>501</v>
      </c>
      <c r="E315" s="673">
        <v>2</v>
      </c>
      <c r="F315" s="673">
        <v>3</v>
      </c>
      <c r="G315" s="673">
        <v>5</v>
      </c>
      <c r="H315" s="670"/>
      <c r="I315" s="670"/>
      <c r="J315" s="671"/>
    </row>
    <row r="316" spans="1:10" ht="15.75" thickBot="1" x14ac:dyDescent="0.3">
      <c r="A316">
        <v>314</v>
      </c>
      <c r="B316" s="672">
        <v>22</v>
      </c>
      <c r="C316" s="669">
        <v>20319808</v>
      </c>
      <c r="D316" s="669" t="s">
        <v>491</v>
      </c>
      <c r="E316" s="673">
        <v>1</v>
      </c>
      <c r="F316" s="673">
        <v>10</v>
      </c>
      <c r="G316" s="673">
        <v>11</v>
      </c>
      <c r="H316" s="670"/>
      <c r="I316" s="670"/>
      <c r="J316" s="671"/>
    </row>
    <row r="317" spans="1:10" ht="15.75" thickBot="1" x14ac:dyDescent="0.3">
      <c r="A317">
        <v>315</v>
      </c>
      <c r="B317" s="672">
        <v>23</v>
      </c>
      <c r="C317" s="669">
        <v>20319187</v>
      </c>
      <c r="D317" s="669" t="s">
        <v>493</v>
      </c>
      <c r="E317" s="673">
        <v>2</v>
      </c>
      <c r="F317" s="673">
        <v>2</v>
      </c>
      <c r="G317" s="673">
        <v>4</v>
      </c>
      <c r="H317" s="670"/>
      <c r="I317" s="670"/>
      <c r="J317" s="671"/>
    </row>
    <row r="318" spans="1:10" ht="15.75" thickBot="1" x14ac:dyDescent="0.3">
      <c r="A318">
        <v>316</v>
      </c>
      <c r="B318" s="672">
        <v>24</v>
      </c>
      <c r="C318" s="669">
        <v>20340306</v>
      </c>
      <c r="D318" s="669" t="s">
        <v>511</v>
      </c>
      <c r="E318" s="673">
        <v>2</v>
      </c>
      <c r="F318" s="673">
        <v>6</v>
      </c>
      <c r="G318" s="673">
        <v>8</v>
      </c>
      <c r="H318" s="670"/>
      <c r="I318" s="670"/>
      <c r="J318" s="671"/>
    </row>
    <row r="319" spans="1:10" ht="15.75" thickBot="1" x14ac:dyDescent="0.3">
      <c r="A319">
        <v>317</v>
      </c>
      <c r="B319" s="672">
        <v>25</v>
      </c>
      <c r="C319" s="669">
        <v>20319347</v>
      </c>
      <c r="D319" s="669" t="s">
        <v>1263</v>
      </c>
      <c r="E319" s="673">
        <v>8</v>
      </c>
      <c r="F319" s="673">
        <v>8</v>
      </c>
      <c r="G319" s="673">
        <v>16</v>
      </c>
      <c r="H319" s="670"/>
      <c r="I319" s="670"/>
      <c r="J319" s="671"/>
    </row>
    <row r="320" spans="1:10" ht="15.75" thickBot="1" x14ac:dyDescent="0.3">
      <c r="A320">
        <v>318</v>
      </c>
      <c r="B320" s="672">
        <v>26</v>
      </c>
      <c r="C320" s="669">
        <v>20319458</v>
      </c>
      <c r="D320" s="669" t="s">
        <v>505</v>
      </c>
      <c r="E320" s="673">
        <v>0</v>
      </c>
      <c r="F320" s="673">
        <v>5</v>
      </c>
      <c r="G320" s="673">
        <v>5</v>
      </c>
      <c r="H320" s="670"/>
      <c r="I320" s="670"/>
      <c r="J320" s="671"/>
    </row>
    <row r="321" spans="1:10" ht="15.75" thickBot="1" x14ac:dyDescent="0.3">
      <c r="A321">
        <v>319</v>
      </c>
      <c r="B321" s="672">
        <v>27</v>
      </c>
      <c r="C321" s="669">
        <v>20319763</v>
      </c>
      <c r="D321" s="669" t="s">
        <v>1265</v>
      </c>
      <c r="E321" s="673">
        <v>5</v>
      </c>
      <c r="F321" s="673">
        <v>6</v>
      </c>
      <c r="G321" s="673">
        <v>11</v>
      </c>
      <c r="H321" s="670"/>
      <c r="I321" s="670"/>
      <c r="J321" s="671"/>
    </row>
    <row r="322" spans="1:10" ht="15.75" thickBot="1" x14ac:dyDescent="0.3">
      <c r="A322">
        <v>320</v>
      </c>
      <c r="B322" s="672">
        <v>28</v>
      </c>
      <c r="C322" s="669">
        <v>20319099</v>
      </c>
      <c r="D322" s="669" t="s">
        <v>500</v>
      </c>
      <c r="E322" s="673">
        <v>2</v>
      </c>
      <c r="F322" s="673">
        <v>6</v>
      </c>
      <c r="G322" s="673">
        <v>8</v>
      </c>
      <c r="H322" s="670"/>
      <c r="I322" s="670"/>
      <c r="J322" s="671"/>
    </row>
    <row r="323" spans="1:10" ht="15.75" thickBot="1" x14ac:dyDescent="0.3">
      <c r="A323">
        <v>321</v>
      </c>
      <c r="B323" s="672">
        <v>29</v>
      </c>
      <c r="C323" s="669">
        <v>20319186</v>
      </c>
      <c r="D323" s="669" t="s">
        <v>1266</v>
      </c>
      <c r="E323" s="673">
        <v>2</v>
      </c>
      <c r="F323" s="673">
        <v>5</v>
      </c>
      <c r="G323" s="673">
        <v>7</v>
      </c>
      <c r="H323" s="670"/>
      <c r="I323" s="670"/>
      <c r="J323" s="671"/>
    </row>
    <row r="324" spans="1:10" ht="15.75" thickBot="1" x14ac:dyDescent="0.3">
      <c r="A324">
        <v>322</v>
      </c>
      <c r="B324" s="672">
        <v>30</v>
      </c>
      <c r="C324" s="669">
        <v>20340342</v>
      </c>
      <c r="D324" s="669" t="s">
        <v>1106</v>
      </c>
      <c r="E324" s="673">
        <v>2</v>
      </c>
      <c r="F324" s="673">
        <v>4</v>
      </c>
      <c r="G324" s="673">
        <v>6</v>
      </c>
      <c r="H324" s="670"/>
      <c r="I324" s="670"/>
      <c r="J324" s="671"/>
    </row>
    <row r="325" spans="1:10" ht="15.75" thickBot="1" x14ac:dyDescent="0.3">
      <c r="A325">
        <v>323</v>
      </c>
      <c r="B325" s="672">
        <v>31</v>
      </c>
      <c r="C325" s="669">
        <v>20319101</v>
      </c>
      <c r="D325" s="669" t="s">
        <v>498</v>
      </c>
      <c r="E325" s="673">
        <v>3</v>
      </c>
      <c r="F325" s="673">
        <v>1</v>
      </c>
      <c r="G325" s="673">
        <v>4</v>
      </c>
      <c r="H325" s="670"/>
      <c r="I325" s="670"/>
      <c r="J325" s="671"/>
    </row>
    <row r="326" spans="1:10" ht="15.75" thickBot="1" x14ac:dyDescent="0.3">
      <c r="A326">
        <v>324</v>
      </c>
      <c r="B326" s="672">
        <v>32</v>
      </c>
      <c r="C326" s="669">
        <v>20319459</v>
      </c>
      <c r="D326" s="669" t="s">
        <v>504</v>
      </c>
      <c r="E326" s="673">
        <v>1</v>
      </c>
      <c r="F326" s="673">
        <v>1</v>
      </c>
      <c r="G326" s="673">
        <v>2</v>
      </c>
      <c r="H326" s="670"/>
      <c r="I326" s="670"/>
      <c r="J326" s="671"/>
    </row>
    <row r="327" spans="1:10" ht="15.75" thickBot="1" x14ac:dyDescent="0.3">
      <c r="A327">
        <v>325</v>
      </c>
      <c r="B327" s="672">
        <v>33</v>
      </c>
      <c r="C327" s="669">
        <v>20319809</v>
      </c>
      <c r="D327" s="669" t="s">
        <v>490</v>
      </c>
      <c r="E327" s="673">
        <v>1</v>
      </c>
      <c r="F327" s="673">
        <v>5</v>
      </c>
      <c r="G327" s="673">
        <v>6</v>
      </c>
      <c r="H327" s="670"/>
      <c r="I327" s="670"/>
      <c r="J327" s="671"/>
    </row>
    <row r="328" spans="1:10" ht="15.75" thickBot="1" x14ac:dyDescent="0.3">
      <c r="A328">
        <v>326</v>
      </c>
      <c r="B328" s="672">
        <v>1</v>
      </c>
      <c r="C328" s="669">
        <v>20319147</v>
      </c>
      <c r="D328" s="669" t="s">
        <v>526</v>
      </c>
      <c r="E328" s="673">
        <v>2</v>
      </c>
      <c r="F328" s="673">
        <v>3</v>
      </c>
      <c r="G328" s="673">
        <v>5</v>
      </c>
      <c r="H328" s="670"/>
      <c r="I328" s="670"/>
      <c r="J328" s="671"/>
    </row>
    <row r="329" spans="1:10" ht="15.75" thickBot="1" x14ac:dyDescent="0.3">
      <c r="A329">
        <v>327</v>
      </c>
      <c r="B329" s="672">
        <v>2</v>
      </c>
      <c r="C329" s="669">
        <v>20319219</v>
      </c>
      <c r="D329" s="669" t="s">
        <v>520</v>
      </c>
      <c r="E329" s="673">
        <v>3</v>
      </c>
      <c r="F329" s="673">
        <v>4</v>
      </c>
      <c r="G329" s="673">
        <v>7</v>
      </c>
      <c r="H329" s="670"/>
      <c r="I329" s="670"/>
      <c r="J329" s="671"/>
    </row>
    <row r="330" spans="1:10" ht="15.75" thickBot="1" x14ac:dyDescent="0.3">
      <c r="A330">
        <v>328</v>
      </c>
      <c r="B330" s="672">
        <v>3</v>
      </c>
      <c r="C330" s="669">
        <v>69964197</v>
      </c>
      <c r="D330" s="669" t="s">
        <v>1109</v>
      </c>
      <c r="E330" s="673">
        <v>0</v>
      </c>
      <c r="F330" s="673">
        <v>0</v>
      </c>
      <c r="G330" s="673">
        <v>0</v>
      </c>
      <c r="H330" s="670"/>
      <c r="I330" s="670"/>
      <c r="J330" s="671"/>
    </row>
    <row r="331" spans="1:10" ht="15.75" thickBot="1" x14ac:dyDescent="0.3">
      <c r="A331">
        <v>329</v>
      </c>
      <c r="B331" s="672">
        <v>4</v>
      </c>
      <c r="C331" s="669">
        <v>20319310</v>
      </c>
      <c r="D331" s="669" t="s">
        <v>540</v>
      </c>
      <c r="E331" s="673">
        <v>7</v>
      </c>
      <c r="F331" s="673">
        <v>4</v>
      </c>
      <c r="G331" s="673">
        <v>11</v>
      </c>
      <c r="H331" s="670"/>
      <c r="I331" s="670"/>
      <c r="J331" s="671"/>
    </row>
    <row r="332" spans="1:10" ht="15.75" thickBot="1" x14ac:dyDescent="0.3">
      <c r="A332">
        <v>330</v>
      </c>
      <c r="B332" s="672">
        <v>5</v>
      </c>
      <c r="C332" s="669">
        <v>20319344</v>
      </c>
      <c r="D332" s="669" t="s">
        <v>1270</v>
      </c>
      <c r="E332" s="673">
        <v>15</v>
      </c>
      <c r="F332" s="673">
        <v>21</v>
      </c>
      <c r="G332" s="673">
        <v>36</v>
      </c>
      <c r="H332" s="670"/>
      <c r="I332" s="670"/>
      <c r="J332" s="671"/>
    </row>
    <row r="333" spans="1:10" ht="15.75" thickBot="1" x14ac:dyDescent="0.3">
      <c r="A333">
        <v>331</v>
      </c>
      <c r="B333" s="672">
        <v>6</v>
      </c>
      <c r="C333" s="669">
        <v>20319835</v>
      </c>
      <c r="D333" s="669" t="s">
        <v>517</v>
      </c>
      <c r="E333" s="673">
        <v>5</v>
      </c>
      <c r="F333" s="673">
        <v>1</v>
      </c>
      <c r="G333" s="673">
        <v>6</v>
      </c>
      <c r="H333" s="670"/>
      <c r="I333" s="670"/>
      <c r="J333" s="671"/>
    </row>
    <row r="334" spans="1:10" ht="15.75" thickBot="1" x14ac:dyDescent="0.3">
      <c r="A334">
        <v>332</v>
      </c>
      <c r="B334" s="672">
        <v>7</v>
      </c>
      <c r="C334" s="669">
        <v>20319504</v>
      </c>
      <c r="D334" s="669" t="s">
        <v>519</v>
      </c>
      <c r="E334" s="673">
        <v>2</v>
      </c>
      <c r="F334" s="673">
        <v>9</v>
      </c>
      <c r="G334" s="673">
        <v>11</v>
      </c>
      <c r="H334" s="670"/>
      <c r="I334" s="670"/>
      <c r="J334" s="671"/>
    </row>
    <row r="335" spans="1:10" ht="15.75" thickBot="1" x14ac:dyDescent="0.3">
      <c r="A335">
        <v>333</v>
      </c>
      <c r="B335" s="672">
        <v>8</v>
      </c>
      <c r="C335" s="669">
        <v>20319272</v>
      </c>
      <c r="D335" s="669" t="s">
        <v>522</v>
      </c>
      <c r="E335" s="673">
        <v>4</v>
      </c>
      <c r="F335" s="673">
        <v>7</v>
      </c>
      <c r="G335" s="673">
        <v>11</v>
      </c>
      <c r="H335" s="670"/>
      <c r="I335" s="670"/>
      <c r="J335" s="671"/>
    </row>
    <row r="336" spans="1:10" ht="15.75" thickBot="1" x14ac:dyDescent="0.3">
      <c r="A336">
        <v>334</v>
      </c>
      <c r="B336" s="672">
        <v>9</v>
      </c>
      <c r="C336" s="669">
        <v>20319404</v>
      </c>
      <c r="D336" s="669" t="s">
        <v>534</v>
      </c>
      <c r="E336" s="673">
        <v>2</v>
      </c>
      <c r="F336" s="673">
        <v>1</v>
      </c>
      <c r="G336" s="673">
        <v>3</v>
      </c>
      <c r="H336" s="670"/>
      <c r="I336" s="670"/>
      <c r="J336" s="671"/>
    </row>
    <row r="337" spans="1:10" ht="15.75" thickBot="1" x14ac:dyDescent="0.3">
      <c r="A337">
        <v>335</v>
      </c>
      <c r="B337" s="672">
        <v>10</v>
      </c>
      <c r="C337" s="669">
        <v>20341210</v>
      </c>
      <c r="D337" s="669" t="s">
        <v>1271</v>
      </c>
      <c r="E337" s="673">
        <v>0</v>
      </c>
      <c r="F337" s="673">
        <v>0</v>
      </c>
      <c r="G337" s="673">
        <v>0</v>
      </c>
      <c r="H337" s="670"/>
      <c r="I337" s="670"/>
      <c r="J337" s="671"/>
    </row>
    <row r="338" spans="1:10" ht="15.75" thickBot="1" x14ac:dyDescent="0.3">
      <c r="A338">
        <v>336</v>
      </c>
      <c r="B338" s="672">
        <v>11</v>
      </c>
      <c r="C338" s="669">
        <v>20319202</v>
      </c>
      <c r="D338" s="669" t="s">
        <v>521</v>
      </c>
      <c r="E338" s="673">
        <v>3</v>
      </c>
      <c r="F338" s="673">
        <v>2</v>
      </c>
      <c r="G338" s="673">
        <v>5</v>
      </c>
      <c r="H338" s="670"/>
      <c r="I338" s="670"/>
      <c r="J338" s="671"/>
    </row>
    <row r="339" spans="1:10" ht="15.75" thickBot="1" x14ac:dyDescent="0.3">
      <c r="A339">
        <v>337</v>
      </c>
      <c r="B339" s="672">
        <v>12</v>
      </c>
      <c r="C339" s="669">
        <v>20319922</v>
      </c>
      <c r="D339" s="669" t="s">
        <v>514</v>
      </c>
      <c r="E339" s="673">
        <v>2</v>
      </c>
      <c r="F339" s="673">
        <v>4</v>
      </c>
      <c r="G339" s="673">
        <v>6</v>
      </c>
      <c r="H339" s="670"/>
      <c r="I339" s="670"/>
      <c r="J339" s="671"/>
    </row>
    <row r="340" spans="1:10" ht="15.75" thickBot="1" x14ac:dyDescent="0.3">
      <c r="A340">
        <v>338</v>
      </c>
      <c r="B340" s="672">
        <v>13</v>
      </c>
      <c r="C340" s="669">
        <v>20340320</v>
      </c>
      <c r="D340" s="669" t="s">
        <v>528</v>
      </c>
      <c r="E340" s="673">
        <v>5</v>
      </c>
      <c r="F340" s="673">
        <v>3</v>
      </c>
      <c r="G340" s="673">
        <v>8</v>
      </c>
      <c r="H340" s="670"/>
      <c r="I340" s="670"/>
      <c r="J340" s="671"/>
    </row>
    <row r="341" spans="1:10" ht="15.75" thickBot="1" x14ac:dyDescent="0.3">
      <c r="A341">
        <v>339</v>
      </c>
      <c r="B341" s="672">
        <v>14</v>
      </c>
      <c r="C341" s="669">
        <v>20319229</v>
      </c>
      <c r="D341" s="669" t="s">
        <v>524</v>
      </c>
      <c r="E341" s="673">
        <v>2</v>
      </c>
      <c r="F341" s="673">
        <v>3</v>
      </c>
      <c r="G341" s="673">
        <v>5</v>
      </c>
      <c r="H341" s="670"/>
      <c r="I341" s="670"/>
      <c r="J341" s="671"/>
    </row>
    <row r="342" spans="1:10" ht="15.75" thickBot="1" x14ac:dyDescent="0.3">
      <c r="A342">
        <v>340</v>
      </c>
      <c r="B342" s="672">
        <v>15</v>
      </c>
      <c r="C342" s="669">
        <v>20319921</v>
      </c>
      <c r="D342" s="669" t="s">
        <v>515</v>
      </c>
      <c r="E342" s="673">
        <v>1</v>
      </c>
      <c r="F342" s="673">
        <v>4</v>
      </c>
      <c r="G342" s="673">
        <v>5</v>
      </c>
      <c r="H342" s="670"/>
      <c r="I342" s="670"/>
      <c r="J342" s="671"/>
    </row>
    <row r="343" spans="1:10" ht="15.75" thickBot="1" x14ac:dyDescent="0.3">
      <c r="A343">
        <v>341</v>
      </c>
      <c r="B343" s="672">
        <v>16</v>
      </c>
      <c r="C343" s="669">
        <v>20319295</v>
      </c>
      <c r="D343" s="669" t="s">
        <v>1108</v>
      </c>
      <c r="E343" s="673">
        <v>4</v>
      </c>
      <c r="F343" s="673">
        <v>9</v>
      </c>
      <c r="G343" s="673">
        <v>13</v>
      </c>
      <c r="H343" s="670"/>
      <c r="I343" s="670"/>
      <c r="J343" s="671"/>
    </row>
    <row r="344" spans="1:10" ht="15.75" thickBot="1" x14ac:dyDescent="0.3">
      <c r="A344">
        <v>342</v>
      </c>
      <c r="B344" s="672">
        <v>17</v>
      </c>
      <c r="C344" s="669">
        <v>69830117</v>
      </c>
      <c r="D344" s="669" t="s">
        <v>1273</v>
      </c>
      <c r="E344" s="673">
        <v>3</v>
      </c>
      <c r="F344" s="673">
        <v>2</v>
      </c>
      <c r="G344" s="673">
        <v>5</v>
      </c>
      <c r="H344" s="670"/>
      <c r="I344" s="670"/>
      <c r="J344" s="671"/>
    </row>
    <row r="345" spans="1:10" ht="15.75" thickBot="1" x14ac:dyDescent="0.3">
      <c r="A345">
        <v>343</v>
      </c>
      <c r="B345" s="672">
        <v>18</v>
      </c>
      <c r="C345" s="669">
        <v>20319386</v>
      </c>
      <c r="D345" s="669" t="s">
        <v>1276</v>
      </c>
      <c r="E345" s="673">
        <v>2</v>
      </c>
      <c r="F345" s="673">
        <v>0</v>
      </c>
      <c r="G345" s="673">
        <v>2</v>
      </c>
      <c r="H345" s="670"/>
      <c r="I345" s="670"/>
      <c r="J345" s="671"/>
    </row>
    <row r="346" spans="1:10" ht="15.75" thickBot="1" x14ac:dyDescent="0.3">
      <c r="A346">
        <v>344</v>
      </c>
      <c r="B346" s="672">
        <v>19</v>
      </c>
      <c r="C346" s="669">
        <v>20319327</v>
      </c>
      <c r="D346" s="669" t="s">
        <v>1070</v>
      </c>
      <c r="E346" s="673">
        <v>1</v>
      </c>
      <c r="F346" s="673">
        <v>0</v>
      </c>
      <c r="G346" s="673">
        <v>1</v>
      </c>
      <c r="H346" s="670"/>
      <c r="I346" s="670"/>
      <c r="J346" s="671"/>
    </row>
    <row r="347" spans="1:10" ht="15.75" thickBot="1" x14ac:dyDescent="0.3">
      <c r="A347">
        <v>345</v>
      </c>
      <c r="B347" s="672">
        <v>20</v>
      </c>
      <c r="C347" s="669">
        <v>20319416</v>
      </c>
      <c r="D347" s="669" t="s">
        <v>536</v>
      </c>
      <c r="E347" s="673">
        <v>5</v>
      </c>
      <c r="F347" s="673">
        <v>6</v>
      </c>
      <c r="G347" s="673">
        <v>11</v>
      </c>
      <c r="H347" s="670"/>
      <c r="I347" s="670"/>
      <c r="J347" s="671"/>
    </row>
    <row r="348" spans="1:10" ht="15.75" thickBot="1" x14ac:dyDescent="0.3">
      <c r="A348">
        <v>346</v>
      </c>
      <c r="B348" s="672">
        <v>21</v>
      </c>
      <c r="C348" s="669">
        <v>20319392</v>
      </c>
      <c r="D348" s="669" t="s">
        <v>532</v>
      </c>
      <c r="E348" s="673">
        <v>3</v>
      </c>
      <c r="F348" s="673">
        <v>3</v>
      </c>
      <c r="G348" s="673">
        <v>6</v>
      </c>
      <c r="H348" s="670"/>
      <c r="I348" s="670"/>
      <c r="J348" s="671"/>
    </row>
    <row r="349" spans="1:10" ht="15.75" thickBot="1" x14ac:dyDescent="0.3">
      <c r="A349">
        <v>347</v>
      </c>
      <c r="B349" s="672">
        <v>22</v>
      </c>
      <c r="C349" s="669">
        <v>20319485</v>
      </c>
      <c r="D349" s="669" t="s">
        <v>538</v>
      </c>
      <c r="E349" s="673">
        <v>2</v>
      </c>
      <c r="F349" s="673">
        <v>5</v>
      </c>
      <c r="G349" s="673">
        <v>7</v>
      </c>
      <c r="H349" s="670"/>
      <c r="I349" s="670"/>
      <c r="J349" s="671"/>
    </row>
    <row r="350" spans="1:10" ht="15.75" thickBot="1" x14ac:dyDescent="0.3">
      <c r="A350">
        <v>348</v>
      </c>
      <c r="B350" s="672">
        <v>23</v>
      </c>
      <c r="C350" s="669">
        <v>20340314</v>
      </c>
      <c r="D350" s="669" t="s">
        <v>523</v>
      </c>
      <c r="E350" s="673">
        <v>2</v>
      </c>
      <c r="F350" s="673">
        <v>2</v>
      </c>
      <c r="G350" s="673">
        <v>4</v>
      </c>
      <c r="H350" s="670"/>
      <c r="I350" s="670"/>
      <c r="J350" s="671"/>
    </row>
    <row r="351" spans="1:10" ht="15.75" thickBot="1" x14ac:dyDescent="0.3">
      <c r="A351">
        <v>349</v>
      </c>
      <c r="B351" s="672">
        <v>24</v>
      </c>
      <c r="C351" s="669">
        <v>20319228</v>
      </c>
      <c r="D351" s="669" t="s">
        <v>525</v>
      </c>
      <c r="E351" s="673">
        <v>2</v>
      </c>
      <c r="F351" s="673">
        <v>3</v>
      </c>
      <c r="G351" s="673">
        <v>5</v>
      </c>
      <c r="H351" s="670"/>
      <c r="I351" s="670"/>
      <c r="J351" s="671"/>
    </row>
    <row r="352" spans="1:10" ht="15.75" thickBot="1" x14ac:dyDescent="0.3">
      <c r="A352">
        <v>350</v>
      </c>
      <c r="B352" s="672">
        <v>25</v>
      </c>
      <c r="C352" s="669">
        <v>20319149</v>
      </c>
      <c r="D352" s="669" t="s">
        <v>527</v>
      </c>
      <c r="E352" s="673">
        <v>2</v>
      </c>
      <c r="F352" s="673">
        <v>4</v>
      </c>
      <c r="G352" s="673">
        <v>6</v>
      </c>
      <c r="H352" s="670"/>
      <c r="I352" s="670"/>
      <c r="J352" s="671"/>
    </row>
    <row r="353" spans="1:10" ht="15.75" thickBot="1" x14ac:dyDescent="0.3">
      <c r="A353">
        <v>351</v>
      </c>
      <c r="B353" s="672">
        <v>26</v>
      </c>
      <c r="C353" s="669">
        <v>20319304</v>
      </c>
      <c r="D353" s="669" t="s">
        <v>1071</v>
      </c>
      <c r="E353" s="673">
        <v>0</v>
      </c>
      <c r="F353" s="673">
        <v>1</v>
      </c>
      <c r="G353" s="673">
        <v>1</v>
      </c>
      <c r="H353" s="670"/>
      <c r="I353" s="670"/>
      <c r="J353" s="671"/>
    </row>
    <row r="354" spans="1:10" ht="15.75" thickBot="1" x14ac:dyDescent="0.3">
      <c r="A354">
        <v>352</v>
      </c>
      <c r="B354" s="672">
        <v>27</v>
      </c>
      <c r="C354" s="669">
        <v>20319370</v>
      </c>
      <c r="D354" s="669" t="s">
        <v>1275</v>
      </c>
      <c r="E354" s="673">
        <v>4</v>
      </c>
      <c r="F354" s="673">
        <v>5</v>
      </c>
      <c r="G354" s="673">
        <v>9</v>
      </c>
      <c r="H354" s="670"/>
      <c r="I354" s="670"/>
      <c r="J354" s="671"/>
    </row>
    <row r="355" spans="1:10" ht="15.75" thickBot="1" x14ac:dyDescent="0.3">
      <c r="A355">
        <v>353</v>
      </c>
      <c r="B355" s="672">
        <v>28</v>
      </c>
      <c r="C355" s="669">
        <v>20319158</v>
      </c>
      <c r="D355" s="669" t="s">
        <v>531</v>
      </c>
      <c r="E355" s="673">
        <v>2</v>
      </c>
      <c r="F355" s="673">
        <v>1</v>
      </c>
      <c r="G355" s="673">
        <v>3</v>
      </c>
      <c r="H355" s="670"/>
      <c r="I355" s="670"/>
      <c r="J355" s="671"/>
    </row>
    <row r="356" spans="1:10" ht="15.75" thickBot="1" x14ac:dyDescent="0.3">
      <c r="A356">
        <v>354</v>
      </c>
      <c r="B356" s="672">
        <v>29</v>
      </c>
      <c r="C356" s="669">
        <v>20339142</v>
      </c>
      <c r="D356" s="669" t="s">
        <v>1272</v>
      </c>
      <c r="E356" s="673">
        <v>2</v>
      </c>
      <c r="F356" s="673">
        <v>1</v>
      </c>
      <c r="G356" s="673">
        <v>3</v>
      </c>
      <c r="H356" s="670"/>
      <c r="I356" s="670"/>
      <c r="J356" s="671"/>
    </row>
    <row r="357" spans="1:10" ht="15.75" thickBot="1" x14ac:dyDescent="0.3">
      <c r="A357">
        <v>355</v>
      </c>
      <c r="B357" s="672">
        <v>30</v>
      </c>
      <c r="C357" s="669">
        <v>20319834</v>
      </c>
      <c r="D357" s="669" t="s">
        <v>518</v>
      </c>
      <c r="E357" s="673">
        <v>6</v>
      </c>
      <c r="F357" s="673">
        <v>0</v>
      </c>
      <c r="G357" s="673">
        <v>6</v>
      </c>
      <c r="H357" s="670"/>
      <c r="I357" s="670"/>
      <c r="J357" s="671"/>
    </row>
    <row r="358" spans="1:10" ht="15.75" thickBot="1" x14ac:dyDescent="0.3">
      <c r="A358">
        <v>356</v>
      </c>
      <c r="B358" s="672">
        <v>31</v>
      </c>
      <c r="C358" s="669">
        <v>20319487</v>
      </c>
      <c r="D358" s="669" t="s">
        <v>537</v>
      </c>
      <c r="E358" s="673">
        <v>1</v>
      </c>
      <c r="F358" s="673">
        <v>2</v>
      </c>
      <c r="G358" s="673">
        <v>3</v>
      </c>
      <c r="H358" s="670"/>
      <c r="I358" s="670"/>
      <c r="J358" s="671"/>
    </row>
    <row r="359" spans="1:10" ht="15.75" thickBot="1" x14ac:dyDescent="0.3">
      <c r="A359">
        <v>357</v>
      </c>
      <c r="B359" s="672">
        <v>32</v>
      </c>
      <c r="C359" s="669">
        <v>20319482</v>
      </c>
      <c r="D359" s="669" t="s">
        <v>539</v>
      </c>
      <c r="E359" s="673">
        <v>2</v>
      </c>
      <c r="F359" s="673">
        <v>5</v>
      </c>
      <c r="G359" s="673">
        <v>7</v>
      </c>
      <c r="H359" s="670"/>
      <c r="I359" s="670"/>
      <c r="J359" s="671"/>
    </row>
    <row r="360" spans="1:10" ht="15.75" thickBot="1" x14ac:dyDescent="0.3">
      <c r="A360">
        <v>358</v>
      </c>
      <c r="B360" s="672">
        <v>33</v>
      </c>
      <c r="C360" s="669">
        <v>60725432</v>
      </c>
      <c r="D360" s="669" t="s">
        <v>1085</v>
      </c>
      <c r="E360" s="673">
        <v>10</v>
      </c>
      <c r="F360" s="673">
        <v>7</v>
      </c>
      <c r="G360" s="673">
        <v>17</v>
      </c>
      <c r="H360" s="670"/>
      <c r="I360" s="670"/>
      <c r="J360" s="671"/>
    </row>
    <row r="361" spans="1:10" ht="15.75" thickBot="1" x14ac:dyDescent="0.3">
      <c r="A361">
        <v>359</v>
      </c>
      <c r="B361" s="672">
        <v>34</v>
      </c>
      <c r="C361" s="669">
        <v>20319403</v>
      </c>
      <c r="D361" s="669" t="s">
        <v>533</v>
      </c>
      <c r="E361" s="673">
        <v>1</v>
      </c>
      <c r="F361" s="673">
        <v>5</v>
      </c>
      <c r="G361" s="673">
        <v>6</v>
      </c>
      <c r="H361" s="670"/>
      <c r="I361" s="670"/>
      <c r="J361" s="671"/>
    </row>
    <row r="362" spans="1:10" ht="15.75" thickBot="1" x14ac:dyDescent="0.3">
      <c r="A362">
        <v>360</v>
      </c>
      <c r="B362" s="672">
        <v>35</v>
      </c>
      <c r="C362" s="669">
        <v>20319405</v>
      </c>
      <c r="D362" s="669" t="s">
        <v>535</v>
      </c>
      <c r="E362" s="673">
        <v>4</v>
      </c>
      <c r="F362" s="673">
        <v>3</v>
      </c>
      <c r="G362" s="673">
        <v>7</v>
      </c>
      <c r="H362" s="670"/>
      <c r="I362" s="670"/>
      <c r="J362" s="671"/>
    </row>
    <row r="363" spans="1:10" ht="15.75" thickBot="1" x14ac:dyDescent="0.3">
      <c r="A363">
        <v>361</v>
      </c>
      <c r="B363" s="672">
        <v>36</v>
      </c>
      <c r="C363" s="669">
        <v>20319162</v>
      </c>
      <c r="D363" s="669" t="s">
        <v>474</v>
      </c>
      <c r="E363" s="673">
        <v>4</v>
      </c>
      <c r="F363" s="673">
        <v>5</v>
      </c>
      <c r="G363" s="673">
        <v>9</v>
      </c>
      <c r="H363" s="670"/>
      <c r="I363" s="670"/>
      <c r="J363" s="671"/>
    </row>
    <row r="364" spans="1:10" ht="15.75" thickBot="1" x14ac:dyDescent="0.3">
      <c r="A364">
        <v>362</v>
      </c>
      <c r="B364" s="672">
        <v>37</v>
      </c>
      <c r="C364" s="669">
        <v>20319361</v>
      </c>
      <c r="D364" s="669" t="s">
        <v>1274</v>
      </c>
      <c r="E364" s="673">
        <v>14</v>
      </c>
      <c r="F364" s="673">
        <v>11</v>
      </c>
      <c r="G364" s="673">
        <v>25</v>
      </c>
      <c r="H364" s="670"/>
      <c r="I364" s="670"/>
      <c r="J364" s="671"/>
    </row>
    <row r="365" spans="1:10" ht="15.75" thickBot="1" x14ac:dyDescent="0.3">
      <c r="A365">
        <v>363</v>
      </c>
      <c r="B365" s="672">
        <v>38</v>
      </c>
      <c r="C365" s="669">
        <v>20319903</v>
      </c>
      <c r="D365" s="669" t="s">
        <v>513</v>
      </c>
      <c r="E365" s="673">
        <v>5</v>
      </c>
      <c r="F365" s="673">
        <v>6</v>
      </c>
      <c r="G365" s="673">
        <v>11</v>
      </c>
      <c r="H365" s="670"/>
      <c r="I365" s="670"/>
      <c r="J365" s="671"/>
    </row>
    <row r="366" spans="1:10" ht="15.75" thickBot="1" x14ac:dyDescent="0.3">
      <c r="A366">
        <v>364</v>
      </c>
      <c r="B366" s="672">
        <v>39</v>
      </c>
      <c r="C366" s="669">
        <v>20340673</v>
      </c>
      <c r="D366" s="669" t="s">
        <v>743</v>
      </c>
      <c r="E366" s="673">
        <v>0</v>
      </c>
      <c r="F366" s="673">
        <v>1</v>
      </c>
      <c r="G366" s="673">
        <v>1</v>
      </c>
      <c r="H366" s="670"/>
      <c r="I366" s="670"/>
      <c r="J366" s="671"/>
    </row>
    <row r="367" spans="1:10" ht="15.75" thickBot="1" x14ac:dyDescent="0.3">
      <c r="A367">
        <v>365</v>
      </c>
      <c r="B367" s="672">
        <v>40</v>
      </c>
      <c r="C367" s="669">
        <v>20350979</v>
      </c>
      <c r="D367" s="669" t="s">
        <v>1269</v>
      </c>
      <c r="E367" s="673">
        <v>11</v>
      </c>
      <c r="F367" s="673">
        <v>6</v>
      </c>
      <c r="G367" s="673">
        <v>17</v>
      </c>
      <c r="H367" s="670"/>
      <c r="I367" s="670"/>
      <c r="J367" s="671"/>
    </row>
    <row r="368" spans="1:10" ht="15.75" thickBot="1" x14ac:dyDescent="0.3">
      <c r="A368">
        <v>366</v>
      </c>
      <c r="B368" s="672">
        <v>41</v>
      </c>
      <c r="C368" s="669">
        <v>20319836</v>
      </c>
      <c r="D368" s="669" t="s">
        <v>516</v>
      </c>
      <c r="E368" s="673">
        <v>3</v>
      </c>
      <c r="F368" s="673">
        <v>3</v>
      </c>
      <c r="G368" s="673">
        <v>6</v>
      </c>
      <c r="H368" s="670"/>
      <c r="I368" s="670"/>
      <c r="J368" s="671"/>
    </row>
    <row r="369" spans="1:10" ht="15.75" thickBot="1" x14ac:dyDescent="0.3">
      <c r="A369">
        <v>367</v>
      </c>
      <c r="B369" s="672">
        <v>42</v>
      </c>
      <c r="C369" s="669">
        <v>20319159</v>
      </c>
      <c r="D369" s="669" t="s">
        <v>530</v>
      </c>
      <c r="E369" s="673">
        <v>2</v>
      </c>
      <c r="F369" s="673">
        <v>1</v>
      </c>
      <c r="G369" s="673">
        <v>3</v>
      </c>
      <c r="H369" s="670"/>
      <c r="I369" s="670"/>
      <c r="J369" s="671"/>
    </row>
    <row r="370" spans="1:10" ht="15.75" thickBot="1" x14ac:dyDescent="0.3">
      <c r="A370">
        <v>368</v>
      </c>
      <c r="B370" s="672">
        <v>1</v>
      </c>
      <c r="C370" s="669">
        <v>20319479</v>
      </c>
      <c r="D370" s="669" t="s">
        <v>565</v>
      </c>
      <c r="E370" s="673">
        <v>2</v>
      </c>
      <c r="F370" s="673">
        <v>3</v>
      </c>
      <c r="G370" s="673">
        <v>5</v>
      </c>
      <c r="H370" s="670"/>
      <c r="I370" s="670"/>
      <c r="J370" s="671"/>
    </row>
    <row r="371" spans="1:10" ht="15.75" thickBot="1" x14ac:dyDescent="0.3">
      <c r="A371">
        <v>369</v>
      </c>
      <c r="B371" s="672">
        <v>2</v>
      </c>
      <c r="C371" s="669">
        <v>20319067</v>
      </c>
      <c r="D371" s="669" t="s">
        <v>558</v>
      </c>
      <c r="E371" s="673">
        <v>1</v>
      </c>
      <c r="F371" s="673">
        <v>1</v>
      </c>
      <c r="G371" s="673">
        <v>2</v>
      </c>
      <c r="H371" s="670"/>
      <c r="I371" s="670"/>
      <c r="J371" s="671"/>
    </row>
    <row r="372" spans="1:10" ht="15.75" thickBot="1" x14ac:dyDescent="0.3">
      <c r="A372">
        <v>370</v>
      </c>
      <c r="B372" s="672">
        <v>3</v>
      </c>
      <c r="C372" s="669">
        <v>20319244</v>
      </c>
      <c r="D372" s="669" t="s">
        <v>555</v>
      </c>
      <c r="E372" s="673">
        <v>2</v>
      </c>
      <c r="F372" s="673">
        <v>2</v>
      </c>
      <c r="G372" s="673">
        <v>4</v>
      </c>
      <c r="H372" s="670"/>
      <c r="I372" s="670"/>
      <c r="J372" s="671"/>
    </row>
    <row r="373" spans="1:10" ht="15.75" thickBot="1" x14ac:dyDescent="0.3">
      <c r="A373">
        <v>371</v>
      </c>
      <c r="B373" s="672">
        <v>4</v>
      </c>
      <c r="C373" s="669">
        <v>20340317</v>
      </c>
      <c r="D373" s="669" t="s">
        <v>554</v>
      </c>
      <c r="E373" s="673">
        <v>3</v>
      </c>
      <c r="F373" s="673">
        <v>2</v>
      </c>
      <c r="G373" s="673">
        <v>5</v>
      </c>
      <c r="H373" s="670"/>
      <c r="I373" s="670"/>
      <c r="J373" s="671"/>
    </row>
    <row r="374" spans="1:10" ht="15.75" thickBot="1" x14ac:dyDescent="0.3">
      <c r="A374">
        <v>372</v>
      </c>
      <c r="B374" s="672">
        <v>5</v>
      </c>
      <c r="C374" s="669">
        <v>20319231</v>
      </c>
      <c r="D374" s="669" t="s">
        <v>549</v>
      </c>
      <c r="E374" s="673">
        <v>3</v>
      </c>
      <c r="F374" s="673">
        <v>2</v>
      </c>
      <c r="G374" s="673">
        <v>5</v>
      </c>
      <c r="H374" s="670"/>
      <c r="I374" s="670"/>
      <c r="J374" s="671"/>
    </row>
    <row r="375" spans="1:10" ht="15.75" thickBot="1" x14ac:dyDescent="0.3">
      <c r="A375">
        <v>373</v>
      </c>
      <c r="B375" s="672">
        <v>6</v>
      </c>
      <c r="C375" s="669">
        <v>20319898</v>
      </c>
      <c r="D375" s="669" t="s">
        <v>542</v>
      </c>
      <c r="E375" s="673">
        <v>5</v>
      </c>
      <c r="F375" s="673">
        <v>2</v>
      </c>
      <c r="G375" s="673">
        <v>7</v>
      </c>
      <c r="H375" s="670"/>
      <c r="I375" s="670"/>
      <c r="J375" s="671"/>
    </row>
    <row r="376" spans="1:10" ht="15.75" thickBot="1" x14ac:dyDescent="0.3">
      <c r="A376">
        <v>374</v>
      </c>
      <c r="B376" s="672">
        <v>7</v>
      </c>
      <c r="C376" s="669">
        <v>20319078</v>
      </c>
      <c r="D376" s="669" t="s">
        <v>559</v>
      </c>
      <c r="E376" s="673">
        <v>2</v>
      </c>
      <c r="F376" s="673">
        <v>1</v>
      </c>
      <c r="G376" s="673">
        <v>3</v>
      </c>
      <c r="H376" s="670"/>
      <c r="I376" s="670"/>
      <c r="J376" s="671"/>
    </row>
    <row r="377" spans="1:10" ht="15.75" thickBot="1" x14ac:dyDescent="0.3">
      <c r="A377">
        <v>375</v>
      </c>
      <c r="B377" s="672">
        <v>8</v>
      </c>
      <c r="C377" s="669">
        <v>20319073</v>
      </c>
      <c r="D377" s="669" t="s">
        <v>557</v>
      </c>
      <c r="E377" s="673">
        <v>3</v>
      </c>
      <c r="F377" s="673">
        <v>2</v>
      </c>
      <c r="G377" s="673">
        <v>5</v>
      </c>
      <c r="H377" s="670"/>
      <c r="I377" s="670"/>
      <c r="J377" s="671"/>
    </row>
    <row r="378" spans="1:10" ht="15.75" thickBot="1" x14ac:dyDescent="0.3">
      <c r="A378">
        <v>376</v>
      </c>
      <c r="B378" s="672">
        <v>9</v>
      </c>
      <c r="C378" s="669">
        <v>60725445</v>
      </c>
      <c r="D378" s="669" t="s">
        <v>1279</v>
      </c>
      <c r="E378" s="673">
        <v>0</v>
      </c>
      <c r="F378" s="673">
        <v>0</v>
      </c>
      <c r="G378" s="673">
        <v>0</v>
      </c>
      <c r="H378" s="670"/>
      <c r="I378" s="670"/>
      <c r="J378" s="671"/>
    </row>
    <row r="379" spans="1:10" ht="15.75" thickBot="1" x14ac:dyDescent="0.3">
      <c r="A379">
        <v>377</v>
      </c>
      <c r="B379" s="672">
        <v>10</v>
      </c>
      <c r="C379" s="669">
        <v>20319193</v>
      </c>
      <c r="D379" s="669" t="s">
        <v>543</v>
      </c>
      <c r="E379" s="673">
        <v>2</v>
      </c>
      <c r="F379" s="673">
        <v>2</v>
      </c>
      <c r="G379" s="673">
        <v>4</v>
      </c>
      <c r="H379" s="670"/>
      <c r="I379" s="670"/>
      <c r="J379" s="671"/>
    </row>
    <row r="380" spans="1:10" ht="15.75" thickBot="1" x14ac:dyDescent="0.3">
      <c r="A380">
        <v>378</v>
      </c>
      <c r="B380" s="672">
        <v>11</v>
      </c>
      <c r="C380" s="669">
        <v>20319192</v>
      </c>
      <c r="D380" s="669" t="s">
        <v>544</v>
      </c>
      <c r="E380" s="673">
        <v>0</v>
      </c>
      <c r="F380" s="673">
        <v>3</v>
      </c>
      <c r="G380" s="673">
        <v>3</v>
      </c>
      <c r="H380" s="670"/>
      <c r="I380" s="670"/>
      <c r="J380" s="671"/>
    </row>
    <row r="381" spans="1:10" ht="15.75" thickBot="1" x14ac:dyDescent="0.3">
      <c r="A381">
        <v>379</v>
      </c>
      <c r="B381" s="672">
        <v>12</v>
      </c>
      <c r="C381" s="669">
        <v>20340316</v>
      </c>
      <c r="D381" s="669" t="s">
        <v>553</v>
      </c>
      <c r="E381" s="673">
        <v>2</v>
      </c>
      <c r="F381" s="673">
        <v>4</v>
      </c>
      <c r="G381" s="673">
        <v>6</v>
      </c>
      <c r="H381" s="670"/>
      <c r="I381" s="670"/>
      <c r="J381" s="671"/>
    </row>
    <row r="382" spans="1:10" ht="15.75" thickBot="1" x14ac:dyDescent="0.3">
      <c r="A382">
        <v>380</v>
      </c>
      <c r="B382" s="672">
        <v>13</v>
      </c>
      <c r="C382" s="669">
        <v>20319472</v>
      </c>
      <c r="D382" s="669" t="s">
        <v>1277</v>
      </c>
      <c r="E382" s="673">
        <v>4</v>
      </c>
      <c r="F382" s="673">
        <v>3</v>
      </c>
      <c r="G382" s="673">
        <v>7</v>
      </c>
      <c r="H382" s="670"/>
      <c r="I382" s="670"/>
      <c r="J382" s="671"/>
    </row>
    <row r="383" spans="1:10" ht="15.75" thickBot="1" x14ac:dyDescent="0.3">
      <c r="A383">
        <v>381</v>
      </c>
      <c r="B383" s="672">
        <v>14</v>
      </c>
      <c r="C383" s="669">
        <v>20319120</v>
      </c>
      <c r="D383" s="669" t="s">
        <v>560</v>
      </c>
      <c r="E383" s="673">
        <v>3</v>
      </c>
      <c r="F383" s="673">
        <v>1</v>
      </c>
      <c r="G383" s="673">
        <v>4</v>
      </c>
      <c r="H383" s="670"/>
      <c r="I383" s="670"/>
      <c r="J383" s="671"/>
    </row>
    <row r="384" spans="1:10" ht="15.75" thickBot="1" x14ac:dyDescent="0.3">
      <c r="A384">
        <v>382</v>
      </c>
      <c r="B384" s="672">
        <v>15</v>
      </c>
      <c r="C384" s="669">
        <v>20319899</v>
      </c>
      <c r="D384" s="669" t="s">
        <v>541</v>
      </c>
      <c r="E384" s="673">
        <v>3</v>
      </c>
      <c r="F384" s="673">
        <v>2</v>
      </c>
      <c r="G384" s="673">
        <v>5</v>
      </c>
      <c r="H384" s="670"/>
      <c r="I384" s="670"/>
      <c r="J384" s="671"/>
    </row>
    <row r="385" spans="1:10" ht="15.75" thickBot="1" x14ac:dyDescent="0.3">
      <c r="A385">
        <v>383</v>
      </c>
      <c r="B385" s="672">
        <v>16</v>
      </c>
      <c r="C385" s="669">
        <v>20319251</v>
      </c>
      <c r="D385" s="669" t="s">
        <v>547</v>
      </c>
      <c r="E385" s="673">
        <v>1</v>
      </c>
      <c r="F385" s="673">
        <v>2</v>
      </c>
      <c r="G385" s="673">
        <v>3</v>
      </c>
      <c r="H385" s="670"/>
      <c r="I385" s="670"/>
      <c r="J385" s="671"/>
    </row>
    <row r="386" spans="1:10" ht="15.75" thickBot="1" x14ac:dyDescent="0.3">
      <c r="A386">
        <v>384</v>
      </c>
      <c r="B386" s="672">
        <v>17</v>
      </c>
      <c r="C386" s="669">
        <v>20319364</v>
      </c>
      <c r="D386" s="669" t="s">
        <v>1278</v>
      </c>
      <c r="E386" s="673">
        <v>14</v>
      </c>
      <c r="F386" s="673">
        <v>12</v>
      </c>
      <c r="G386" s="673">
        <v>26</v>
      </c>
      <c r="H386" s="670"/>
      <c r="I386" s="670"/>
      <c r="J386" s="671"/>
    </row>
    <row r="387" spans="1:10" ht="15.75" thickBot="1" x14ac:dyDescent="0.3">
      <c r="A387">
        <v>385</v>
      </c>
      <c r="B387" s="672">
        <v>18</v>
      </c>
      <c r="C387" s="669">
        <v>69888747</v>
      </c>
      <c r="D387" s="669" t="s">
        <v>1111</v>
      </c>
      <c r="E387" s="673">
        <v>1</v>
      </c>
      <c r="F387" s="673">
        <v>0</v>
      </c>
      <c r="G387" s="673">
        <v>1</v>
      </c>
      <c r="H387" s="670"/>
      <c r="I387" s="670"/>
      <c r="J387" s="671"/>
    </row>
    <row r="388" spans="1:10" ht="15.75" thickBot="1" x14ac:dyDescent="0.3">
      <c r="A388">
        <v>386</v>
      </c>
      <c r="B388" s="672">
        <v>19</v>
      </c>
      <c r="C388" s="669">
        <v>20319230</v>
      </c>
      <c r="D388" s="669" t="s">
        <v>550</v>
      </c>
      <c r="E388" s="673">
        <v>3</v>
      </c>
      <c r="F388" s="673">
        <v>2</v>
      </c>
      <c r="G388" s="673">
        <v>5</v>
      </c>
      <c r="H388" s="670"/>
      <c r="I388" s="670"/>
      <c r="J388" s="671"/>
    </row>
    <row r="389" spans="1:10" ht="15.75" thickBot="1" x14ac:dyDescent="0.3">
      <c r="A389">
        <v>387</v>
      </c>
      <c r="B389" s="672">
        <v>20</v>
      </c>
      <c r="C389" s="669">
        <v>20319480</v>
      </c>
      <c r="D389" s="669" t="s">
        <v>564</v>
      </c>
      <c r="E389" s="673">
        <v>2</v>
      </c>
      <c r="F389" s="673">
        <v>1</v>
      </c>
      <c r="G389" s="673">
        <v>3</v>
      </c>
      <c r="H389" s="670"/>
      <c r="I389" s="670"/>
      <c r="J389" s="671"/>
    </row>
    <row r="390" spans="1:10" ht="15.75" thickBot="1" x14ac:dyDescent="0.3">
      <c r="A390">
        <v>388</v>
      </c>
      <c r="B390" s="672">
        <v>21</v>
      </c>
      <c r="C390" s="669">
        <v>20319223</v>
      </c>
      <c r="D390" s="669" t="s">
        <v>552</v>
      </c>
      <c r="E390" s="673">
        <v>1</v>
      </c>
      <c r="F390" s="673">
        <v>4</v>
      </c>
      <c r="G390" s="673">
        <v>5</v>
      </c>
      <c r="H390" s="670"/>
      <c r="I390" s="670"/>
      <c r="J390" s="671"/>
    </row>
    <row r="391" spans="1:10" ht="15.75" thickBot="1" x14ac:dyDescent="0.3">
      <c r="A391">
        <v>389</v>
      </c>
      <c r="B391" s="672">
        <v>22</v>
      </c>
      <c r="C391" s="669">
        <v>20319191</v>
      </c>
      <c r="D391" s="669" t="s">
        <v>545</v>
      </c>
      <c r="E391" s="673">
        <v>0</v>
      </c>
      <c r="F391" s="673">
        <v>5</v>
      </c>
      <c r="G391" s="673">
        <v>5</v>
      </c>
      <c r="H391" s="670"/>
      <c r="I391" s="670"/>
      <c r="J391" s="671"/>
    </row>
    <row r="392" spans="1:10" ht="15.75" thickBot="1" x14ac:dyDescent="0.3">
      <c r="A392">
        <v>390</v>
      </c>
      <c r="B392" s="672">
        <v>23</v>
      </c>
      <c r="C392" s="669">
        <v>20319119</v>
      </c>
      <c r="D392" s="669" t="s">
        <v>561</v>
      </c>
      <c r="E392" s="673">
        <v>4</v>
      </c>
      <c r="F392" s="673">
        <v>2</v>
      </c>
      <c r="G392" s="673">
        <v>6</v>
      </c>
      <c r="H392" s="670"/>
      <c r="I392" s="670"/>
      <c r="J392" s="671"/>
    </row>
    <row r="393" spans="1:10" ht="15.75" thickBot="1" x14ac:dyDescent="0.3">
      <c r="A393">
        <v>391</v>
      </c>
      <c r="B393" s="672">
        <v>24</v>
      </c>
      <c r="C393" s="669">
        <v>20341386</v>
      </c>
      <c r="D393" s="669" t="s">
        <v>1110</v>
      </c>
      <c r="E393" s="673">
        <v>3</v>
      </c>
      <c r="F393" s="673">
        <v>1</v>
      </c>
      <c r="G393" s="673">
        <v>4</v>
      </c>
      <c r="H393" s="670"/>
      <c r="I393" s="670"/>
      <c r="J393" s="671"/>
    </row>
    <row r="394" spans="1:10" ht="15.75" thickBot="1" x14ac:dyDescent="0.3">
      <c r="A394">
        <v>392</v>
      </c>
      <c r="B394" s="672">
        <v>25</v>
      </c>
      <c r="C394" s="669">
        <v>20319256</v>
      </c>
      <c r="D394" s="669" t="s">
        <v>546</v>
      </c>
      <c r="E394" s="673">
        <v>1</v>
      </c>
      <c r="F394" s="673">
        <v>2</v>
      </c>
      <c r="G394" s="673">
        <v>3</v>
      </c>
      <c r="H394" s="670"/>
      <c r="I394" s="670"/>
      <c r="J394" s="671"/>
    </row>
    <row r="395" spans="1:10" ht="15.75" thickBot="1" x14ac:dyDescent="0.3">
      <c r="A395">
        <v>393</v>
      </c>
      <c r="B395" s="672">
        <v>26</v>
      </c>
      <c r="C395" s="669">
        <v>20319425</v>
      </c>
      <c r="D395" s="669" t="s">
        <v>563</v>
      </c>
      <c r="E395" s="673">
        <v>3</v>
      </c>
      <c r="F395" s="673">
        <v>2</v>
      </c>
      <c r="G395" s="673">
        <v>5</v>
      </c>
      <c r="H395" s="670"/>
      <c r="I395" s="670"/>
      <c r="J395" s="671"/>
    </row>
    <row r="396" spans="1:10" ht="15.75" thickBot="1" x14ac:dyDescent="0.3">
      <c r="A396">
        <v>394</v>
      </c>
      <c r="B396" s="672">
        <v>27</v>
      </c>
      <c r="C396" s="669">
        <v>20319232</v>
      </c>
      <c r="D396" s="669" t="s">
        <v>548</v>
      </c>
      <c r="E396" s="673">
        <v>1</v>
      </c>
      <c r="F396" s="673">
        <v>3</v>
      </c>
      <c r="G396" s="673">
        <v>4</v>
      </c>
      <c r="H396" s="670"/>
      <c r="I396" s="670"/>
      <c r="J396" s="671"/>
    </row>
    <row r="397" spans="1:10" ht="15.75" thickBot="1" x14ac:dyDescent="0.3">
      <c r="A397">
        <v>395</v>
      </c>
      <c r="B397" s="672">
        <v>28</v>
      </c>
      <c r="C397" s="669">
        <v>20319426</v>
      </c>
      <c r="D397" s="669" t="s">
        <v>562</v>
      </c>
      <c r="E397" s="673">
        <v>2</v>
      </c>
      <c r="F397" s="673">
        <v>0</v>
      </c>
      <c r="G397" s="673">
        <v>2</v>
      </c>
      <c r="H397" s="670"/>
      <c r="I397" s="670"/>
      <c r="J397" s="671"/>
    </row>
    <row r="398" spans="1:10" ht="15.75" thickBot="1" x14ac:dyDescent="0.3">
      <c r="A398">
        <v>396</v>
      </c>
      <c r="B398" s="672">
        <v>29</v>
      </c>
      <c r="C398" s="669">
        <v>20319057</v>
      </c>
      <c r="D398" s="669" t="s">
        <v>556</v>
      </c>
      <c r="E398" s="673">
        <v>1</v>
      </c>
      <c r="F398" s="673">
        <v>3</v>
      </c>
      <c r="G398" s="673">
        <v>4</v>
      </c>
      <c r="H398" s="670"/>
      <c r="I398" s="670"/>
      <c r="J398" s="671"/>
    </row>
    <row r="399" spans="1:10" ht="15.75" thickBot="1" x14ac:dyDescent="0.3">
      <c r="A399">
        <v>397</v>
      </c>
      <c r="B399" s="672">
        <v>30</v>
      </c>
      <c r="C399" s="669">
        <v>20319224</v>
      </c>
      <c r="D399" s="669" t="s">
        <v>551</v>
      </c>
      <c r="E399" s="673">
        <v>1</v>
      </c>
      <c r="F399" s="673">
        <v>2</v>
      </c>
      <c r="G399" s="673">
        <v>3</v>
      </c>
      <c r="H399" s="670"/>
      <c r="I399" s="670"/>
      <c r="J399" s="671"/>
    </row>
    <row r="400" spans="1:10" ht="15.75" thickBot="1" x14ac:dyDescent="0.3">
      <c r="A400">
        <v>398</v>
      </c>
      <c r="B400" s="672">
        <v>1</v>
      </c>
      <c r="C400" s="669">
        <v>20319935</v>
      </c>
      <c r="D400" s="669" t="s">
        <v>571</v>
      </c>
      <c r="E400" s="673">
        <v>2</v>
      </c>
      <c r="F400" s="673">
        <v>2</v>
      </c>
      <c r="G400" s="673">
        <v>4</v>
      </c>
      <c r="H400" s="670"/>
      <c r="I400" s="670"/>
      <c r="J400" s="671"/>
    </row>
    <row r="401" spans="1:10" ht="15.75" thickBot="1" x14ac:dyDescent="0.3">
      <c r="A401">
        <v>399</v>
      </c>
      <c r="B401" s="672">
        <v>2</v>
      </c>
      <c r="C401" s="669">
        <v>20319360</v>
      </c>
      <c r="D401" s="669" t="s">
        <v>1283</v>
      </c>
      <c r="E401" s="673">
        <v>7</v>
      </c>
      <c r="F401" s="673">
        <v>10</v>
      </c>
      <c r="G401" s="673">
        <v>17</v>
      </c>
      <c r="H401" s="670"/>
      <c r="I401" s="670"/>
      <c r="J401" s="671"/>
    </row>
    <row r="402" spans="1:10" ht="15.75" thickBot="1" x14ac:dyDescent="0.3">
      <c r="A402">
        <v>400</v>
      </c>
      <c r="B402" s="672">
        <v>3</v>
      </c>
      <c r="C402" s="669">
        <v>20319755</v>
      </c>
      <c r="D402" s="669" t="s">
        <v>573</v>
      </c>
      <c r="E402" s="673">
        <v>1</v>
      </c>
      <c r="F402" s="673">
        <v>3</v>
      </c>
      <c r="G402" s="673">
        <v>4</v>
      </c>
      <c r="H402" s="670"/>
      <c r="I402" s="670"/>
      <c r="J402" s="671"/>
    </row>
    <row r="403" spans="1:10" ht="15.75" thickBot="1" x14ac:dyDescent="0.3">
      <c r="A403">
        <v>401</v>
      </c>
      <c r="B403" s="672">
        <v>4</v>
      </c>
      <c r="C403" s="669">
        <v>20319891</v>
      </c>
      <c r="D403" s="669" t="s">
        <v>567</v>
      </c>
      <c r="E403" s="673">
        <v>2</v>
      </c>
      <c r="F403" s="673">
        <v>2</v>
      </c>
      <c r="G403" s="673">
        <v>4</v>
      </c>
      <c r="H403" s="670"/>
      <c r="I403" s="670"/>
      <c r="J403" s="671"/>
    </row>
    <row r="404" spans="1:10" ht="15.75" thickBot="1" x14ac:dyDescent="0.3">
      <c r="A404">
        <v>402</v>
      </c>
      <c r="B404" s="672">
        <v>5</v>
      </c>
      <c r="C404" s="669">
        <v>60725431</v>
      </c>
      <c r="D404" s="669" t="s">
        <v>1112</v>
      </c>
      <c r="E404" s="673">
        <v>1</v>
      </c>
      <c r="F404" s="673">
        <v>2</v>
      </c>
      <c r="G404" s="673">
        <v>3</v>
      </c>
      <c r="H404" s="670"/>
      <c r="I404" s="670"/>
      <c r="J404" s="671"/>
    </row>
    <row r="405" spans="1:10" ht="15.75" thickBot="1" x14ac:dyDescent="0.3">
      <c r="A405">
        <v>403</v>
      </c>
      <c r="B405" s="672">
        <v>6</v>
      </c>
      <c r="C405" s="669">
        <v>20319052</v>
      </c>
      <c r="D405" s="669" t="s">
        <v>585</v>
      </c>
      <c r="E405" s="673">
        <v>3</v>
      </c>
      <c r="F405" s="673">
        <v>3</v>
      </c>
      <c r="G405" s="673">
        <v>6</v>
      </c>
      <c r="H405" s="670"/>
      <c r="I405" s="670"/>
      <c r="J405" s="671"/>
    </row>
    <row r="406" spans="1:10" ht="15.75" thickBot="1" x14ac:dyDescent="0.3">
      <c r="A406">
        <v>404</v>
      </c>
      <c r="B406" s="672">
        <v>7</v>
      </c>
      <c r="C406" s="669">
        <v>20340321</v>
      </c>
      <c r="D406" s="669" t="s">
        <v>591</v>
      </c>
      <c r="E406" s="673">
        <v>2</v>
      </c>
      <c r="F406" s="673">
        <v>2</v>
      </c>
      <c r="G406" s="673">
        <v>4</v>
      </c>
      <c r="H406" s="670"/>
      <c r="I406" s="670"/>
      <c r="J406" s="671"/>
    </row>
    <row r="407" spans="1:10" ht="15.75" thickBot="1" x14ac:dyDescent="0.3">
      <c r="A407">
        <v>405</v>
      </c>
      <c r="B407" s="672">
        <v>8</v>
      </c>
      <c r="C407" s="669">
        <v>20319292</v>
      </c>
      <c r="D407" s="669" t="s">
        <v>1056</v>
      </c>
      <c r="E407" s="673">
        <v>16</v>
      </c>
      <c r="F407" s="673">
        <v>9</v>
      </c>
      <c r="G407" s="673">
        <v>25</v>
      </c>
      <c r="H407" s="670"/>
      <c r="I407" s="670"/>
      <c r="J407" s="671"/>
    </row>
    <row r="408" spans="1:10" ht="15.75" thickBot="1" x14ac:dyDescent="0.3">
      <c r="A408">
        <v>406</v>
      </c>
      <c r="B408" s="672">
        <v>9</v>
      </c>
      <c r="C408" s="669">
        <v>20319400</v>
      </c>
      <c r="D408" s="669" t="s">
        <v>593</v>
      </c>
      <c r="E408" s="673">
        <v>1</v>
      </c>
      <c r="F408" s="673">
        <v>2</v>
      </c>
      <c r="G408" s="673">
        <v>3</v>
      </c>
      <c r="H408" s="670"/>
      <c r="I408" s="670"/>
      <c r="J408" s="671"/>
    </row>
    <row r="409" spans="1:10" ht="15.75" thickBot="1" x14ac:dyDescent="0.3">
      <c r="A409">
        <v>407</v>
      </c>
      <c r="B409" s="672">
        <v>10</v>
      </c>
      <c r="C409" s="669">
        <v>69888671</v>
      </c>
      <c r="D409" s="669" t="s">
        <v>1114</v>
      </c>
      <c r="E409" s="673">
        <v>3</v>
      </c>
      <c r="F409" s="673">
        <v>1</v>
      </c>
      <c r="G409" s="673">
        <v>4</v>
      </c>
      <c r="H409" s="670"/>
      <c r="I409" s="670"/>
      <c r="J409" s="671"/>
    </row>
    <row r="410" spans="1:10" ht="15.75" thickBot="1" x14ac:dyDescent="0.3">
      <c r="A410">
        <v>408</v>
      </c>
      <c r="B410" s="672">
        <v>11</v>
      </c>
      <c r="C410" s="669">
        <v>20319754</v>
      </c>
      <c r="D410" s="669" t="s">
        <v>574</v>
      </c>
      <c r="E410" s="673">
        <v>3</v>
      </c>
      <c r="F410" s="673">
        <v>3</v>
      </c>
      <c r="G410" s="673">
        <v>6</v>
      </c>
      <c r="H410" s="670"/>
      <c r="I410" s="670"/>
      <c r="J410" s="671"/>
    </row>
    <row r="411" spans="1:10" ht="15.75" thickBot="1" x14ac:dyDescent="0.3">
      <c r="A411">
        <v>409</v>
      </c>
      <c r="B411" s="672">
        <v>12</v>
      </c>
      <c r="C411" s="669">
        <v>20319889</v>
      </c>
      <c r="D411" s="669" t="s">
        <v>568</v>
      </c>
      <c r="E411" s="673">
        <v>2</v>
      </c>
      <c r="F411" s="673">
        <v>2</v>
      </c>
      <c r="G411" s="673">
        <v>4</v>
      </c>
      <c r="H411" s="670"/>
      <c r="I411" s="670"/>
      <c r="J411" s="671"/>
    </row>
    <row r="412" spans="1:10" ht="15.75" thickBot="1" x14ac:dyDescent="0.3">
      <c r="A412">
        <v>410</v>
      </c>
      <c r="B412" s="672">
        <v>13</v>
      </c>
      <c r="C412" s="669">
        <v>20319753</v>
      </c>
      <c r="D412" s="669" t="s">
        <v>575</v>
      </c>
      <c r="E412" s="673">
        <v>1</v>
      </c>
      <c r="F412" s="673">
        <v>4</v>
      </c>
      <c r="G412" s="673">
        <v>5</v>
      </c>
      <c r="H412" s="670"/>
      <c r="I412" s="670"/>
      <c r="J412" s="671"/>
    </row>
    <row r="413" spans="1:10" ht="15.75" thickBot="1" x14ac:dyDescent="0.3">
      <c r="A413">
        <v>411</v>
      </c>
      <c r="B413" s="672">
        <v>14</v>
      </c>
      <c r="C413" s="669">
        <v>20319062</v>
      </c>
      <c r="D413" s="669" t="s">
        <v>584</v>
      </c>
      <c r="E413" s="673">
        <v>3</v>
      </c>
      <c r="F413" s="673">
        <v>5</v>
      </c>
      <c r="G413" s="673">
        <v>8</v>
      </c>
      <c r="H413" s="670"/>
      <c r="I413" s="670"/>
      <c r="J413" s="671"/>
    </row>
    <row r="414" spans="1:10" ht="15.75" thickBot="1" x14ac:dyDescent="0.3">
      <c r="A414">
        <v>412</v>
      </c>
      <c r="B414" s="672">
        <v>15</v>
      </c>
      <c r="C414" s="669">
        <v>20319867</v>
      </c>
      <c r="D414" s="669" t="s">
        <v>570</v>
      </c>
      <c r="E414" s="673">
        <v>2</v>
      </c>
      <c r="F414" s="673">
        <v>3</v>
      </c>
      <c r="G414" s="673">
        <v>5</v>
      </c>
      <c r="H414" s="670"/>
      <c r="I414" s="670"/>
      <c r="J414" s="671"/>
    </row>
    <row r="415" spans="1:10" ht="15.75" thickBot="1" x14ac:dyDescent="0.3">
      <c r="A415">
        <v>413</v>
      </c>
      <c r="B415" s="672">
        <v>16</v>
      </c>
      <c r="C415" s="669">
        <v>69883267</v>
      </c>
      <c r="D415" s="669" t="s">
        <v>1282</v>
      </c>
      <c r="E415" s="673">
        <v>0</v>
      </c>
      <c r="F415" s="673">
        <v>0</v>
      </c>
      <c r="G415" s="673">
        <v>0</v>
      </c>
      <c r="H415" s="670"/>
      <c r="I415" s="670"/>
      <c r="J415" s="671"/>
    </row>
    <row r="416" spans="1:10" ht="15.75" thickBot="1" x14ac:dyDescent="0.3">
      <c r="A416">
        <v>414</v>
      </c>
      <c r="B416" s="672">
        <v>17</v>
      </c>
      <c r="C416" s="669">
        <v>20319054</v>
      </c>
      <c r="D416" s="669" t="s">
        <v>586</v>
      </c>
      <c r="E416" s="673">
        <v>6</v>
      </c>
      <c r="F416" s="673">
        <v>2</v>
      </c>
      <c r="G416" s="673">
        <v>8</v>
      </c>
      <c r="H416" s="670"/>
      <c r="I416" s="670"/>
      <c r="J416" s="671"/>
    </row>
    <row r="417" spans="1:10" ht="15.75" thickBot="1" x14ac:dyDescent="0.3">
      <c r="A417">
        <v>415</v>
      </c>
      <c r="B417" s="672">
        <v>18</v>
      </c>
      <c r="C417" s="669">
        <v>20319056</v>
      </c>
      <c r="D417" s="669" t="s">
        <v>587</v>
      </c>
      <c r="E417" s="673">
        <v>3</v>
      </c>
      <c r="F417" s="673">
        <v>1</v>
      </c>
      <c r="G417" s="673">
        <v>4</v>
      </c>
      <c r="H417" s="670"/>
      <c r="I417" s="670"/>
      <c r="J417" s="671"/>
    </row>
    <row r="418" spans="1:10" ht="15.75" thickBot="1" x14ac:dyDescent="0.3">
      <c r="A418">
        <v>416</v>
      </c>
      <c r="B418" s="672">
        <v>19</v>
      </c>
      <c r="C418" s="669">
        <v>20353887</v>
      </c>
      <c r="D418" s="669" t="s">
        <v>1115</v>
      </c>
      <c r="E418" s="673">
        <v>0</v>
      </c>
      <c r="F418" s="673">
        <v>0</v>
      </c>
      <c r="G418" s="673">
        <v>0</v>
      </c>
      <c r="H418" s="670"/>
      <c r="I418" s="670"/>
      <c r="J418" s="671"/>
    </row>
    <row r="419" spans="1:10" ht="15.75" thickBot="1" x14ac:dyDescent="0.3">
      <c r="A419">
        <v>417</v>
      </c>
      <c r="B419" s="672">
        <v>20</v>
      </c>
      <c r="C419" s="669">
        <v>20319838</v>
      </c>
      <c r="D419" s="669" t="s">
        <v>577</v>
      </c>
      <c r="E419" s="673">
        <v>2</v>
      </c>
      <c r="F419" s="673">
        <v>3</v>
      </c>
      <c r="G419" s="673">
        <v>5</v>
      </c>
      <c r="H419" s="670"/>
      <c r="I419" s="670"/>
      <c r="J419" s="671"/>
    </row>
    <row r="420" spans="1:10" ht="15.75" thickBot="1" x14ac:dyDescent="0.3">
      <c r="A420">
        <v>418</v>
      </c>
      <c r="B420" s="672">
        <v>21</v>
      </c>
      <c r="C420" s="669">
        <v>20319152</v>
      </c>
      <c r="D420" s="669" t="s">
        <v>590</v>
      </c>
      <c r="E420" s="673">
        <v>3</v>
      </c>
      <c r="F420" s="673">
        <v>4</v>
      </c>
      <c r="G420" s="673">
        <v>7</v>
      </c>
      <c r="H420" s="670"/>
      <c r="I420" s="670"/>
      <c r="J420" s="671"/>
    </row>
    <row r="421" spans="1:10" ht="15.75" thickBot="1" x14ac:dyDescent="0.3">
      <c r="A421">
        <v>419</v>
      </c>
      <c r="B421" s="672">
        <v>22</v>
      </c>
      <c r="C421" s="669">
        <v>20319248</v>
      </c>
      <c r="D421" s="669" t="s">
        <v>578</v>
      </c>
      <c r="E421" s="673">
        <v>3</v>
      </c>
      <c r="F421" s="673">
        <v>3</v>
      </c>
      <c r="G421" s="673">
        <v>6</v>
      </c>
      <c r="H421" s="670"/>
      <c r="I421" s="670"/>
      <c r="J421" s="671"/>
    </row>
    <row r="422" spans="1:10" ht="15.75" thickBot="1" x14ac:dyDescent="0.3">
      <c r="A422">
        <v>420</v>
      </c>
      <c r="B422" s="672">
        <v>23</v>
      </c>
      <c r="C422" s="669">
        <v>20319401</v>
      </c>
      <c r="D422" s="669" t="s">
        <v>592</v>
      </c>
      <c r="E422" s="673">
        <v>3</v>
      </c>
      <c r="F422" s="673">
        <v>2</v>
      </c>
      <c r="G422" s="673">
        <v>5</v>
      </c>
      <c r="H422" s="670"/>
      <c r="I422" s="670"/>
      <c r="J422" s="671"/>
    </row>
    <row r="423" spans="1:10" ht="15.75" thickBot="1" x14ac:dyDescent="0.3">
      <c r="A423">
        <v>421</v>
      </c>
      <c r="B423" s="672">
        <v>24</v>
      </c>
      <c r="C423" s="669">
        <v>20319868</v>
      </c>
      <c r="D423" s="669" t="s">
        <v>569</v>
      </c>
      <c r="E423" s="673">
        <v>1</v>
      </c>
      <c r="F423" s="673">
        <v>3</v>
      </c>
      <c r="G423" s="673">
        <v>4</v>
      </c>
      <c r="H423" s="670"/>
      <c r="I423" s="670"/>
      <c r="J423" s="671"/>
    </row>
    <row r="424" spans="1:10" ht="15.75" thickBot="1" x14ac:dyDescent="0.3">
      <c r="A424">
        <v>422</v>
      </c>
      <c r="B424" s="672">
        <v>25</v>
      </c>
      <c r="C424" s="669">
        <v>20319243</v>
      </c>
      <c r="D424" s="669" t="s">
        <v>580</v>
      </c>
      <c r="E424" s="673">
        <v>3</v>
      </c>
      <c r="F424" s="673">
        <v>4</v>
      </c>
      <c r="G424" s="673">
        <v>7</v>
      </c>
      <c r="H424" s="670"/>
      <c r="I424" s="670"/>
      <c r="J424" s="671"/>
    </row>
    <row r="425" spans="1:10" ht="15.75" thickBot="1" x14ac:dyDescent="0.3">
      <c r="A425">
        <v>423</v>
      </c>
      <c r="B425" s="672">
        <v>26</v>
      </c>
      <c r="C425" s="669">
        <v>20319839</v>
      </c>
      <c r="D425" s="669" t="s">
        <v>576</v>
      </c>
      <c r="E425" s="673">
        <v>2</v>
      </c>
      <c r="F425" s="673">
        <v>4</v>
      </c>
      <c r="G425" s="673">
        <v>6</v>
      </c>
      <c r="H425" s="670"/>
      <c r="I425" s="670"/>
      <c r="J425" s="671"/>
    </row>
    <row r="426" spans="1:10" ht="15.75" thickBot="1" x14ac:dyDescent="0.3">
      <c r="A426">
        <v>424</v>
      </c>
      <c r="B426" s="672">
        <v>27</v>
      </c>
      <c r="C426" s="669">
        <v>20319343</v>
      </c>
      <c r="D426" s="669" t="s">
        <v>1281</v>
      </c>
      <c r="E426" s="673">
        <v>16</v>
      </c>
      <c r="F426" s="673">
        <v>12</v>
      </c>
      <c r="G426" s="673">
        <v>28</v>
      </c>
      <c r="H426" s="670"/>
      <c r="I426" s="670"/>
      <c r="J426" s="671"/>
    </row>
    <row r="427" spans="1:10" ht="15.75" thickBot="1" x14ac:dyDescent="0.3">
      <c r="A427">
        <v>425</v>
      </c>
      <c r="B427" s="672">
        <v>28</v>
      </c>
      <c r="C427" s="669">
        <v>20319064</v>
      </c>
      <c r="D427" s="669" t="s">
        <v>588</v>
      </c>
      <c r="E427" s="673">
        <v>0</v>
      </c>
      <c r="F427" s="673">
        <v>1</v>
      </c>
      <c r="G427" s="673">
        <v>1</v>
      </c>
      <c r="H427" s="670"/>
      <c r="I427" s="670"/>
      <c r="J427" s="671"/>
    </row>
    <row r="428" spans="1:10" ht="15.75" thickBot="1" x14ac:dyDescent="0.3">
      <c r="A428">
        <v>426</v>
      </c>
      <c r="B428" s="672">
        <v>29</v>
      </c>
      <c r="C428" s="669">
        <v>20319080</v>
      </c>
      <c r="D428" s="669" t="s">
        <v>582</v>
      </c>
      <c r="E428" s="673">
        <v>5</v>
      </c>
      <c r="F428" s="673">
        <v>0</v>
      </c>
      <c r="G428" s="673">
        <v>5</v>
      </c>
      <c r="H428" s="670"/>
      <c r="I428" s="670"/>
      <c r="J428" s="671"/>
    </row>
    <row r="429" spans="1:10" ht="15.75" thickBot="1" x14ac:dyDescent="0.3">
      <c r="A429">
        <v>427</v>
      </c>
      <c r="B429" s="672">
        <v>30</v>
      </c>
      <c r="C429" s="669">
        <v>20319323</v>
      </c>
      <c r="D429" s="669" t="s">
        <v>1072</v>
      </c>
      <c r="E429" s="673">
        <v>1</v>
      </c>
      <c r="F429" s="673">
        <v>3</v>
      </c>
      <c r="G429" s="673">
        <v>4</v>
      </c>
      <c r="H429" s="670"/>
      <c r="I429" s="670"/>
      <c r="J429" s="671"/>
    </row>
    <row r="430" spans="1:10" ht="15.75" thickBot="1" x14ac:dyDescent="0.3">
      <c r="A430">
        <v>428</v>
      </c>
      <c r="B430" s="672">
        <v>31</v>
      </c>
      <c r="C430" s="669">
        <v>20319756</v>
      </c>
      <c r="D430" s="669" t="s">
        <v>572</v>
      </c>
      <c r="E430" s="673">
        <v>3</v>
      </c>
      <c r="F430" s="673">
        <v>2</v>
      </c>
      <c r="G430" s="673">
        <v>5</v>
      </c>
      <c r="H430" s="670"/>
      <c r="I430" s="670"/>
      <c r="J430" s="671"/>
    </row>
    <row r="431" spans="1:10" ht="15.75" thickBot="1" x14ac:dyDescent="0.3">
      <c r="A431">
        <v>429</v>
      </c>
      <c r="B431" s="672">
        <v>32</v>
      </c>
      <c r="C431" s="669">
        <v>20319246</v>
      </c>
      <c r="D431" s="669" t="s">
        <v>579</v>
      </c>
      <c r="E431" s="673">
        <v>2</v>
      </c>
      <c r="F431" s="673">
        <v>2</v>
      </c>
      <c r="G431" s="673">
        <v>4</v>
      </c>
      <c r="H431" s="670"/>
      <c r="I431" s="670"/>
      <c r="J431" s="671"/>
    </row>
    <row r="432" spans="1:10" ht="15.75" thickBot="1" x14ac:dyDescent="0.3">
      <c r="A432">
        <v>430</v>
      </c>
      <c r="B432" s="672">
        <v>33</v>
      </c>
      <c r="C432" s="669">
        <v>20319373</v>
      </c>
      <c r="D432" s="669" t="s">
        <v>1280</v>
      </c>
      <c r="E432" s="673">
        <v>0</v>
      </c>
      <c r="F432" s="673">
        <v>3</v>
      </c>
      <c r="G432" s="673">
        <v>3</v>
      </c>
      <c r="H432" s="670"/>
      <c r="I432" s="670"/>
      <c r="J432" s="671"/>
    </row>
    <row r="433" spans="1:10" ht="15.75" thickBot="1" x14ac:dyDescent="0.3">
      <c r="A433">
        <v>431</v>
      </c>
      <c r="B433" s="672">
        <v>34</v>
      </c>
      <c r="C433" s="669">
        <v>20319150</v>
      </c>
      <c r="D433" s="669" t="s">
        <v>589</v>
      </c>
      <c r="E433" s="673">
        <v>3</v>
      </c>
      <c r="F433" s="673">
        <v>1</v>
      </c>
      <c r="G433" s="673">
        <v>4</v>
      </c>
      <c r="H433" s="670"/>
      <c r="I433" s="670"/>
      <c r="J433" s="671"/>
    </row>
    <row r="434" spans="1:10" ht="15.75" thickBot="1" x14ac:dyDescent="0.3">
      <c r="A434">
        <v>432</v>
      </c>
      <c r="B434" s="672">
        <v>35</v>
      </c>
      <c r="C434" s="669">
        <v>20362096</v>
      </c>
      <c r="D434" s="669" t="s">
        <v>1113</v>
      </c>
      <c r="E434" s="673">
        <v>1</v>
      </c>
      <c r="F434" s="673">
        <v>2</v>
      </c>
      <c r="G434" s="673">
        <v>3</v>
      </c>
      <c r="H434" s="670"/>
      <c r="I434" s="670"/>
      <c r="J434" s="671"/>
    </row>
    <row r="435" spans="1:10" ht="15.75" thickBot="1" x14ac:dyDescent="0.3">
      <c r="A435">
        <v>433</v>
      </c>
      <c r="B435" s="672">
        <v>36</v>
      </c>
      <c r="C435" s="669">
        <v>20319242</v>
      </c>
      <c r="D435" s="669" t="s">
        <v>581</v>
      </c>
      <c r="E435" s="673">
        <v>2</v>
      </c>
      <c r="F435" s="673">
        <v>4</v>
      </c>
      <c r="G435" s="673">
        <v>6</v>
      </c>
      <c r="H435" s="670"/>
      <c r="I435" s="670"/>
      <c r="J435" s="671"/>
    </row>
    <row r="436" spans="1:10" ht="15.75" thickBot="1" x14ac:dyDescent="0.3">
      <c r="A436">
        <v>434</v>
      </c>
      <c r="B436" s="672">
        <v>37</v>
      </c>
      <c r="C436" s="669">
        <v>20319079</v>
      </c>
      <c r="D436" s="669" t="s">
        <v>583</v>
      </c>
      <c r="E436" s="673">
        <v>1</v>
      </c>
      <c r="F436" s="673">
        <v>2</v>
      </c>
      <c r="G436" s="673">
        <v>3</v>
      </c>
      <c r="H436" s="670"/>
      <c r="I436" s="670"/>
      <c r="J436" s="671"/>
    </row>
    <row r="437" spans="1:10" ht="15.75" thickBot="1" x14ac:dyDescent="0.3">
      <c r="A437">
        <v>435</v>
      </c>
      <c r="B437" s="672">
        <v>1</v>
      </c>
      <c r="C437" s="669">
        <v>20319342</v>
      </c>
      <c r="D437" s="669" t="s">
        <v>1288</v>
      </c>
      <c r="E437" s="673">
        <v>12</v>
      </c>
      <c r="F437" s="673">
        <v>29</v>
      </c>
      <c r="G437" s="673">
        <v>41</v>
      </c>
      <c r="H437" s="670"/>
      <c r="I437" s="670"/>
      <c r="J437" s="671"/>
    </row>
    <row r="438" spans="1:10" ht="15.75" thickBot="1" x14ac:dyDescent="0.3">
      <c r="A438">
        <v>436</v>
      </c>
      <c r="B438" s="672">
        <v>2</v>
      </c>
      <c r="C438" s="669">
        <v>20319877</v>
      </c>
      <c r="D438" s="669" t="s">
        <v>744</v>
      </c>
      <c r="E438" s="673">
        <v>1</v>
      </c>
      <c r="F438" s="673">
        <v>4</v>
      </c>
      <c r="G438" s="673">
        <v>5</v>
      </c>
      <c r="H438" s="670"/>
      <c r="I438" s="670"/>
      <c r="J438" s="671"/>
    </row>
    <row r="439" spans="1:10" ht="15.75" thickBot="1" x14ac:dyDescent="0.3">
      <c r="A439">
        <v>437</v>
      </c>
      <c r="B439" s="672">
        <v>3</v>
      </c>
      <c r="C439" s="669">
        <v>20319860</v>
      </c>
      <c r="D439" s="669" t="s">
        <v>600</v>
      </c>
      <c r="E439" s="673">
        <v>3</v>
      </c>
      <c r="F439" s="673">
        <v>1</v>
      </c>
      <c r="G439" s="673">
        <v>4</v>
      </c>
      <c r="H439" s="670"/>
      <c r="I439" s="670"/>
      <c r="J439" s="671"/>
    </row>
    <row r="440" spans="1:10" ht="15.75" thickBot="1" x14ac:dyDescent="0.3">
      <c r="A440">
        <v>438</v>
      </c>
      <c r="B440" s="672">
        <v>4</v>
      </c>
      <c r="C440" s="669">
        <v>20319374</v>
      </c>
      <c r="D440" s="669" t="s">
        <v>1297</v>
      </c>
      <c r="E440" s="673">
        <v>0</v>
      </c>
      <c r="F440" s="673">
        <v>5</v>
      </c>
      <c r="G440" s="673">
        <v>5</v>
      </c>
      <c r="H440" s="670"/>
      <c r="I440" s="670"/>
      <c r="J440" s="671"/>
    </row>
    <row r="441" spans="1:10" ht="15.75" thickBot="1" x14ac:dyDescent="0.3">
      <c r="A441">
        <v>439</v>
      </c>
      <c r="B441" s="672">
        <v>5</v>
      </c>
      <c r="C441" s="669">
        <v>20319235</v>
      </c>
      <c r="D441" s="669" t="s">
        <v>623</v>
      </c>
      <c r="E441" s="673">
        <v>1</v>
      </c>
      <c r="F441" s="673">
        <v>3</v>
      </c>
      <c r="G441" s="673">
        <v>4</v>
      </c>
      <c r="H441" s="670"/>
      <c r="I441" s="670"/>
      <c r="J441" s="671"/>
    </row>
    <row r="442" spans="1:10" ht="15.75" thickBot="1" x14ac:dyDescent="0.3">
      <c r="A442">
        <v>440</v>
      </c>
      <c r="B442" s="672">
        <v>6</v>
      </c>
      <c r="C442" s="669">
        <v>20319879</v>
      </c>
      <c r="D442" s="669" t="s">
        <v>748</v>
      </c>
      <c r="E442" s="673">
        <v>2</v>
      </c>
      <c r="F442" s="673">
        <v>8</v>
      </c>
      <c r="G442" s="673">
        <v>10</v>
      </c>
      <c r="H442" s="670"/>
      <c r="I442" s="670"/>
      <c r="J442" s="671"/>
    </row>
    <row r="443" spans="1:10" ht="15.75" thickBot="1" x14ac:dyDescent="0.3">
      <c r="A443">
        <v>441</v>
      </c>
      <c r="B443" s="672">
        <v>7</v>
      </c>
      <c r="C443" s="669">
        <v>20319393</v>
      </c>
      <c r="D443" s="669" t="s">
        <v>633</v>
      </c>
      <c r="E443" s="673">
        <v>1</v>
      </c>
      <c r="F443" s="673">
        <v>3</v>
      </c>
      <c r="G443" s="673">
        <v>4</v>
      </c>
      <c r="H443" s="670"/>
      <c r="I443" s="670"/>
      <c r="J443" s="671"/>
    </row>
    <row r="444" spans="1:10" ht="15.75" thickBot="1" x14ac:dyDescent="0.3">
      <c r="A444">
        <v>442</v>
      </c>
      <c r="B444" s="672">
        <v>8</v>
      </c>
      <c r="C444" s="669">
        <v>20319183</v>
      </c>
      <c r="D444" s="669" t="s">
        <v>620</v>
      </c>
      <c r="E444" s="673">
        <v>3</v>
      </c>
      <c r="F444" s="673">
        <v>4</v>
      </c>
      <c r="G444" s="673">
        <v>7</v>
      </c>
      <c r="H444" s="670"/>
      <c r="I444" s="670"/>
      <c r="J444" s="671"/>
    </row>
    <row r="445" spans="1:10" ht="15.75" thickBot="1" x14ac:dyDescent="0.3">
      <c r="A445">
        <v>443</v>
      </c>
      <c r="B445" s="672">
        <v>9</v>
      </c>
      <c r="C445" s="669">
        <v>20319319</v>
      </c>
      <c r="D445" s="669" t="s">
        <v>635</v>
      </c>
      <c r="E445" s="673">
        <v>2</v>
      </c>
      <c r="F445" s="673">
        <v>4</v>
      </c>
      <c r="G445" s="673">
        <v>6</v>
      </c>
      <c r="H445" s="670"/>
      <c r="I445" s="670"/>
      <c r="J445" s="671"/>
    </row>
    <row r="446" spans="1:10" ht="15.75" thickBot="1" x14ac:dyDescent="0.3">
      <c r="A446">
        <v>444</v>
      </c>
      <c r="B446" s="672">
        <v>10</v>
      </c>
      <c r="C446" s="669">
        <v>20341388</v>
      </c>
      <c r="D446" s="669" t="s">
        <v>1117</v>
      </c>
      <c r="E446" s="673">
        <v>0</v>
      </c>
      <c r="F446" s="673">
        <v>0</v>
      </c>
      <c r="G446" s="673">
        <v>0</v>
      </c>
      <c r="H446" s="670"/>
      <c r="I446" s="670"/>
      <c r="J446" s="671"/>
    </row>
    <row r="447" spans="1:10" ht="15.75" thickBot="1" x14ac:dyDescent="0.3">
      <c r="A447">
        <v>445</v>
      </c>
      <c r="B447" s="672">
        <v>11</v>
      </c>
      <c r="C447" s="669">
        <v>69888656</v>
      </c>
      <c r="D447" s="669" t="s">
        <v>1076</v>
      </c>
      <c r="E447" s="673">
        <v>0</v>
      </c>
      <c r="F447" s="673">
        <v>0</v>
      </c>
      <c r="G447" s="673">
        <v>0</v>
      </c>
      <c r="H447" s="670"/>
      <c r="I447" s="670"/>
      <c r="J447" s="671"/>
    </row>
    <row r="448" spans="1:10" ht="15.75" thickBot="1" x14ac:dyDescent="0.3">
      <c r="A448">
        <v>446</v>
      </c>
      <c r="B448" s="672">
        <v>12</v>
      </c>
      <c r="C448" s="669">
        <v>20348923</v>
      </c>
      <c r="D448" s="669" t="s">
        <v>1294</v>
      </c>
      <c r="E448" s="673">
        <v>3</v>
      </c>
      <c r="F448" s="673">
        <v>2</v>
      </c>
      <c r="G448" s="673">
        <v>5</v>
      </c>
      <c r="H448" s="670"/>
      <c r="I448" s="670"/>
      <c r="J448" s="671"/>
    </row>
    <row r="449" spans="1:10" ht="15.75" thickBot="1" x14ac:dyDescent="0.3">
      <c r="A449">
        <v>447</v>
      </c>
      <c r="B449" s="672">
        <v>13</v>
      </c>
      <c r="C449" s="669">
        <v>20319084</v>
      </c>
      <c r="D449" s="669" t="s">
        <v>625</v>
      </c>
      <c r="E449" s="673">
        <v>4</v>
      </c>
      <c r="F449" s="673">
        <v>7</v>
      </c>
      <c r="G449" s="673">
        <v>11</v>
      </c>
      <c r="H449" s="670"/>
      <c r="I449" s="670"/>
      <c r="J449" s="671"/>
    </row>
    <row r="450" spans="1:10" ht="15.75" thickBot="1" x14ac:dyDescent="0.3">
      <c r="A450">
        <v>448</v>
      </c>
      <c r="B450" s="672">
        <v>14</v>
      </c>
      <c r="C450" s="669">
        <v>20319180</v>
      </c>
      <c r="D450" s="669" t="s">
        <v>622</v>
      </c>
      <c r="E450" s="673">
        <v>1</v>
      </c>
      <c r="F450" s="673">
        <v>4</v>
      </c>
      <c r="G450" s="673">
        <v>5</v>
      </c>
      <c r="H450" s="670"/>
      <c r="I450" s="670"/>
      <c r="J450" s="671"/>
    </row>
    <row r="451" spans="1:10" ht="15.75" thickBot="1" x14ac:dyDescent="0.3">
      <c r="A451">
        <v>449</v>
      </c>
      <c r="B451" s="672">
        <v>15</v>
      </c>
      <c r="C451" s="669">
        <v>20319861</v>
      </c>
      <c r="D451" s="669" t="s">
        <v>599</v>
      </c>
      <c r="E451" s="673">
        <v>2</v>
      </c>
      <c r="F451" s="673">
        <v>4</v>
      </c>
      <c r="G451" s="673">
        <v>6</v>
      </c>
      <c r="H451" s="670"/>
      <c r="I451" s="670"/>
      <c r="J451" s="671"/>
    </row>
    <row r="452" spans="1:10" ht="15.75" thickBot="1" x14ac:dyDescent="0.3">
      <c r="A452">
        <v>450</v>
      </c>
      <c r="B452" s="672">
        <v>16</v>
      </c>
      <c r="C452" s="669">
        <v>20319359</v>
      </c>
      <c r="D452" s="669" t="s">
        <v>1291</v>
      </c>
      <c r="E452" s="673">
        <v>16</v>
      </c>
      <c r="F452" s="673">
        <v>21</v>
      </c>
      <c r="G452" s="673">
        <v>37</v>
      </c>
      <c r="H452" s="670"/>
      <c r="I452" s="670"/>
      <c r="J452" s="671"/>
    </row>
    <row r="453" spans="1:10" ht="15.75" thickBot="1" x14ac:dyDescent="0.3">
      <c r="A453">
        <v>451</v>
      </c>
      <c r="B453" s="672">
        <v>17</v>
      </c>
      <c r="C453" s="669">
        <v>20319376</v>
      </c>
      <c r="D453" s="669" t="s">
        <v>1286</v>
      </c>
      <c r="E453" s="673">
        <v>6</v>
      </c>
      <c r="F453" s="673">
        <v>5</v>
      </c>
      <c r="G453" s="673">
        <v>11</v>
      </c>
      <c r="H453" s="670"/>
      <c r="I453" s="670"/>
      <c r="J453" s="671"/>
    </row>
    <row r="454" spans="1:10" ht="15.75" thickBot="1" x14ac:dyDescent="0.3">
      <c r="A454">
        <v>452</v>
      </c>
      <c r="B454" s="672">
        <v>18</v>
      </c>
      <c r="C454" s="669">
        <v>20319930</v>
      </c>
      <c r="D454" s="669" t="s">
        <v>604</v>
      </c>
      <c r="E454" s="673">
        <v>3</v>
      </c>
      <c r="F454" s="673">
        <v>7</v>
      </c>
      <c r="G454" s="673">
        <v>10</v>
      </c>
      <c r="H454" s="670"/>
      <c r="I454" s="670"/>
      <c r="J454" s="671"/>
    </row>
    <row r="455" spans="1:10" ht="15.75" thickBot="1" x14ac:dyDescent="0.3">
      <c r="A455">
        <v>453</v>
      </c>
      <c r="B455" s="672">
        <v>19</v>
      </c>
      <c r="C455" s="669">
        <v>20362042</v>
      </c>
      <c r="D455" s="669" t="s">
        <v>1290</v>
      </c>
      <c r="E455" s="673">
        <v>1</v>
      </c>
      <c r="F455" s="673">
        <v>1</v>
      </c>
      <c r="G455" s="673">
        <v>2</v>
      </c>
      <c r="H455" s="670"/>
      <c r="I455" s="670"/>
      <c r="J455" s="671"/>
    </row>
    <row r="456" spans="1:10" ht="15.75" thickBot="1" x14ac:dyDescent="0.3">
      <c r="A456">
        <v>454</v>
      </c>
      <c r="B456" s="672">
        <v>20</v>
      </c>
      <c r="C456" s="669">
        <v>20340304</v>
      </c>
      <c r="D456" s="669" t="s">
        <v>745</v>
      </c>
      <c r="E456" s="673">
        <v>3</v>
      </c>
      <c r="F456" s="673">
        <v>3</v>
      </c>
      <c r="G456" s="673">
        <v>6</v>
      </c>
      <c r="H456" s="670"/>
      <c r="I456" s="670"/>
      <c r="J456" s="671"/>
    </row>
    <row r="457" spans="1:10" ht="15.75" thickBot="1" x14ac:dyDescent="0.3">
      <c r="A457">
        <v>455</v>
      </c>
      <c r="B457" s="672">
        <v>21</v>
      </c>
      <c r="C457" s="669">
        <v>20319767</v>
      </c>
      <c r="D457" s="669" t="s">
        <v>607</v>
      </c>
      <c r="E457" s="673">
        <v>4</v>
      </c>
      <c r="F457" s="673">
        <v>1</v>
      </c>
      <c r="G457" s="673">
        <v>5</v>
      </c>
      <c r="H457" s="670"/>
      <c r="I457" s="670"/>
      <c r="J457" s="671"/>
    </row>
    <row r="458" spans="1:10" ht="15.75" thickBot="1" x14ac:dyDescent="0.3">
      <c r="A458">
        <v>456</v>
      </c>
      <c r="B458" s="672">
        <v>22</v>
      </c>
      <c r="C458" s="669">
        <v>20319811</v>
      </c>
      <c r="D458" s="669" t="s">
        <v>613</v>
      </c>
      <c r="E458" s="673">
        <v>3</v>
      </c>
      <c r="F458" s="673">
        <v>3</v>
      </c>
      <c r="G458" s="673">
        <v>6</v>
      </c>
      <c r="H458" s="670"/>
      <c r="I458" s="670"/>
      <c r="J458" s="671"/>
    </row>
    <row r="459" spans="1:10" ht="15.75" thickBot="1" x14ac:dyDescent="0.3">
      <c r="A459">
        <v>457</v>
      </c>
      <c r="B459" s="672">
        <v>23</v>
      </c>
      <c r="C459" s="669">
        <v>20319873</v>
      </c>
      <c r="D459" s="669" t="s">
        <v>749</v>
      </c>
      <c r="E459" s="673">
        <v>1</v>
      </c>
      <c r="F459" s="673">
        <v>2</v>
      </c>
      <c r="G459" s="673">
        <v>3</v>
      </c>
      <c r="H459" s="670"/>
      <c r="I459" s="670"/>
      <c r="J459" s="671"/>
    </row>
    <row r="460" spans="1:10" ht="15.75" thickBot="1" x14ac:dyDescent="0.3">
      <c r="A460">
        <v>458</v>
      </c>
      <c r="B460" s="672">
        <v>24</v>
      </c>
      <c r="C460" s="669">
        <v>20319324</v>
      </c>
      <c r="D460" s="669" t="s">
        <v>1073</v>
      </c>
      <c r="E460" s="673">
        <v>8</v>
      </c>
      <c r="F460" s="673">
        <v>18</v>
      </c>
      <c r="G460" s="673">
        <v>26</v>
      </c>
      <c r="H460" s="670"/>
      <c r="I460" s="670"/>
      <c r="J460" s="671"/>
    </row>
    <row r="461" spans="1:10" ht="15.75" thickBot="1" x14ac:dyDescent="0.3">
      <c r="A461">
        <v>459</v>
      </c>
      <c r="B461" s="672">
        <v>25</v>
      </c>
      <c r="C461" s="669">
        <v>20319825</v>
      </c>
      <c r="D461" s="669" t="s">
        <v>608</v>
      </c>
      <c r="E461" s="673">
        <v>4</v>
      </c>
      <c r="F461" s="673">
        <v>4</v>
      </c>
      <c r="G461" s="673">
        <v>8</v>
      </c>
      <c r="H461" s="670"/>
      <c r="I461" s="670"/>
      <c r="J461" s="671"/>
    </row>
    <row r="462" spans="1:10" ht="15.75" thickBot="1" x14ac:dyDescent="0.3">
      <c r="A462">
        <v>460</v>
      </c>
      <c r="B462" s="672">
        <v>26</v>
      </c>
      <c r="C462" s="669">
        <v>20360173</v>
      </c>
      <c r="D462" s="669" t="s">
        <v>746</v>
      </c>
      <c r="E462" s="673">
        <v>1</v>
      </c>
      <c r="F462" s="673">
        <v>1</v>
      </c>
      <c r="G462" s="673">
        <v>2</v>
      </c>
      <c r="H462" s="670"/>
      <c r="I462" s="670"/>
      <c r="J462" s="671"/>
    </row>
    <row r="463" spans="1:10" ht="15.75" thickBot="1" x14ac:dyDescent="0.3">
      <c r="A463">
        <v>461</v>
      </c>
      <c r="B463" s="672">
        <v>27</v>
      </c>
      <c r="C463" s="669">
        <v>20360476</v>
      </c>
      <c r="D463" s="669" t="s">
        <v>1118</v>
      </c>
      <c r="E463" s="673">
        <v>1</v>
      </c>
      <c r="F463" s="673">
        <v>1</v>
      </c>
      <c r="G463" s="673">
        <v>2</v>
      </c>
      <c r="H463" s="670"/>
      <c r="I463" s="670"/>
      <c r="J463" s="671"/>
    </row>
    <row r="464" spans="1:10" ht="15.75" thickBot="1" x14ac:dyDescent="0.3">
      <c r="A464">
        <v>462</v>
      </c>
      <c r="B464" s="672">
        <v>28</v>
      </c>
      <c r="C464" s="669">
        <v>20360447</v>
      </c>
      <c r="D464" s="669" t="s">
        <v>1293</v>
      </c>
      <c r="E464" s="673">
        <v>0</v>
      </c>
      <c r="F464" s="673">
        <v>2</v>
      </c>
      <c r="G464" s="673">
        <v>2</v>
      </c>
      <c r="H464" s="670"/>
      <c r="I464" s="670"/>
      <c r="J464" s="671"/>
    </row>
    <row r="465" spans="1:10" ht="15.75" thickBot="1" x14ac:dyDescent="0.3">
      <c r="A465">
        <v>463</v>
      </c>
      <c r="B465" s="672">
        <v>29</v>
      </c>
      <c r="C465" s="669">
        <v>20319442</v>
      </c>
      <c r="D465" s="669" t="s">
        <v>630</v>
      </c>
      <c r="E465" s="673">
        <v>2</v>
      </c>
      <c r="F465" s="673">
        <v>4</v>
      </c>
      <c r="G465" s="673">
        <v>6</v>
      </c>
      <c r="H465" s="670"/>
      <c r="I465" s="670"/>
      <c r="J465" s="671"/>
    </row>
    <row r="466" spans="1:10" ht="15.75" thickBot="1" x14ac:dyDescent="0.3">
      <c r="A466">
        <v>464</v>
      </c>
      <c r="B466" s="672">
        <v>30</v>
      </c>
      <c r="C466" s="669">
        <v>20319331</v>
      </c>
      <c r="D466" s="669" t="s">
        <v>636</v>
      </c>
      <c r="E466" s="673">
        <v>1</v>
      </c>
      <c r="F466" s="673">
        <v>2</v>
      </c>
      <c r="G466" s="673">
        <v>3</v>
      </c>
      <c r="H466" s="670"/>
      <c r="I466" s="670"/>
      <c r="J466" s="671"/>
    </row>
    <row r="467" spans="1:10" ht="15.75" thickBot="1" x14ac:dyDescent="0.3">
      <c r="A467">
        <v>465</v>
      </c>
      <c r="B467" s="672">
        <v>31</v>
      </c>
      <c r="C467" s="669">
        <v>20319300</v>
      </c>
      <c r="D467" s="669" t="s">
        <v>1058</v>
      </c>
      <c r="E467" s="673">
        <v>17</v>
      </c>
      <c r="F467" s="673">
        <v>22</v>
      </c>
      <c r="G467" s="673">
        <v>39</v>
      </c>
      <c r="H467" s="670"/>
      <c r="I467" s="670"/>
      <c r="J467" s="671"/>
    </row>
    <row r="468" spans="1:10" ht="15.75" thickBot="1" x14ac:dyDescent="0.3">
      <c r="A468">
        <v>466</v>
      </c>
      <c r="B468" s="672">
        <v>32</v>
      </c>
      <c r="C468" s="669">
        <v>69756202</v>
      </c>
      <c r="D468" s="669" t="s">
        <v>1119</v>
      </c>
      <c r="E468" s="673">
        <v>1</v>
      </c>
      <c r="F468" s="673">
        <v>1</v>
      </c>
      <c r="G468" s="673">
        <v>2</v>
      </c>
      <c r="H468" s="670"/>
      <c r="I468" s="670"/>
      <c r="J468" s="671"/>
    </row>
    <row r="469" spans="1:10" ht="15.75" thickBot="1" x14ac:dyDescent="0.3">
      <c r="A469">
        <v>467</v>
      </c>
      <c r="B469" s="672">
        <v>33</v>
      </c>
      <c r="C469" s="669">
        <v>20339141</v>
      </c>
      <c r="D469" s="669" t="s">
        <v>1292</v>
      </c>
      <c r="E469" s="673">
        <v>15</v>
      </c>
      <c r="F469" s="673">
        <v>29</v>
      </c>
      <c r="G469" s="673">
        <v>44</v>
      </c>
      <c r="H469" s="670"/>
      <c r="I469" s="670"/>
      <c r="J469" s="671"/>
    </row>
    <row r="470" spans="1:10" ht="15.75" thickBot="1" x14ac:dyDescent="0.3">
      <c r="A470">
        <v>468</v>
      </c>
      <c r="B470" s="672">
        <v>34</v>
      </c>
      <c r="C470" s="669">
        <v>20341390</v>
      </c>
      <c r="D470" s="669" t="s">
        <v>1121</v>
      </c>
      <c r="E470" s="673">
        <v>6</v>
      </c>
      <c r="F470" s="673">
        <v>7</v>
      </c>
      <c r="G470" s="673">
        <v>13</v>
      </c>
      <c r="H470" s="670"/>
      <c r="I470" s="670"/>
      <c r="J470" s="671"/>
    </row>
    <row r="471" spans="1:10" ht="15.75" thickBot="1" x14ac:dyDescent="0.3">
      <c r="A471">
        <v>469</v>
      </c>
      <c r="B471" s="672">
        <v>35</v>
      </c>
      <c r="C471" s="669">
        <v>69958901</v>
      </c>
      <c r="D471" s="669" t="s">
        <v>752</v>
      </c>
      <c r="E471" s="673">
        <v>0</v>
      </c>
      <c r="F471" s="673">
        <v>1</v>
      </c>
      <c r="G471" s="673">
        <v>1</v>
      </c>
      <c r="H471" s="670"/>
      <c r="I471" s="670"/>
      <c r="J471" s="671"/>
    </row>
    <row r="472" spans="1:10" ht="15.75" thickBot="1" x14ac:dyDescent="0.3">
      <c r="A472">
        <v>470</v>
      </c>
      <c r="B472" s="672">
        <v>36</v>
      </c>
      <c r="C472" s="669">
        <v>20319384</v>
      </c>
      <c r="D472" s="669" t="s">
        <v>1284</v>
      </c>
      <c r="E472" s="673">
        <v>1</v>
      </c>
      <c r="F472" s="673">
        <v>1</v>
      </c>
      <c r="G472" s="673">
        <v>2</v>
      </c>
      <c r="H472" s="670"/>
      <c r="I472" s="670"/>
      <c r="J472" s="671"/>
    </row>
    <row r="473" spans="1:10" ht="15.75" thickBot="1" x14ac:dyDescent="0.3">
      <c r="A473">
        <v>471</v>
      </c>
      <c r="B473" s="672">
        <v>37</v>
      </c>
      <c r="C473" s="669">
        <v>20319216</v>
      </c>
      <c r="D473" s="669" t="s">
        <v>615</v>
      </c>
      <c r="E473" s="673">
        <v>3</v>
      </c>
      <c r="F473" s="673">
        <v>3</v>
      </c>
      <c r="G473" s="673">
        <v>6</v>
      </c>
      <c r="H473" s="670"/>
      <c r="I473" s="670"/>
      <c r="J473" s="671"/>
    </row>
    <row r="474" spans="1:10" ht="15.75" thickBot="1" x14ac:dyDescent="0.3">
      <c r="A474">
        <v>472</v>
      </c>
      <c r="B474" s="672">
        <v>38</v>
      </c>
      <c r="C474" s="669">
        <v>20319435</v>
      </c>
      <c r="D474" s="669" t="s">
        <v>631</v>
      </c>
      <c r="E474" s="673">
        <v>2</v>
      </c>
      <c r="F474" s="673">
        <v>4</v>
      </c>
      <c r="G474" s="673">
        <v>6</v>
      </c>
      <c r="H474" s="670"/>
      <c r="I474" s="670"/>
      <c r="J474" s="671"/>
    </row>
    <row r="475" spans="1:10" ht="15.75" thickBot="1" x14ac:dyDescent="0.3">
      <c r="A475">
        <v>473</v>
      </c>
      <c r="B475" s="672">
        <v>39</v>
      </c>
      <c r="C475" s="669">
        <v>20319182</v>
      </c>
      <c r="D475" s="669" t="s">
        <v>621</v>
      </c>
      <c r="E475" s="673">
        <v>4</v>
      </c>
      <c r="F475" s="673">
        <v>6</v>
      </c>
      <c r="G475" s="673">
        <v>10</v>
      </c>
      <c r="H475" s="670"/>
      <c r="I475" s="670"/>
      <c r="J475" s="671"/>
    </row>
    <row r="476" spans="1:10" ht="15.75" thickBot="1" x14ac:dyDescent="0.3">
      <c r="A476">
        <v>474</v>
      </c>
      <c r="B476" s="672">
        <v>40</v>
      </c>
      <c r="C476" s="669">
        <v>20319866</v>
      </c>
      <c r="D476" s="669" t="s">
        <v>596</v>
      </c>
      <c r="E476" s="673">
        <v>4</v>
      </c>
      <c r="F476" s="673">
        <v>1</v>
      </c>
      <c r="G476" s="673">
        <v>5</v>
      </c>
      <c r="H476" s="670"/>
      <c r="I476" s="670"/>
      <c r="J476" s="671"/>
    </row>
    <row r="477" spans="1:10" ht="15.75" thickBot="1" x14ac:dyDescent="0.3">
      <c r="A477">
        <v>475</v>
      </c>
      <c r="B477" s="672">
        <v>41</v>
      </c>
      <c r="C477" s="669">
        <v>20319303</v>
      </c>
      <c r="D477" s="669" t="s">
        <v>1057</v>
      </c>
      <c r="E477" s="673">
        <v>11</v>
      </c>
      <c r="F477" s="673">
        <v>18</v>
      </c>
      <c r="G477" s="673">
        <v>29</v>
      </c>
      <c r="H477" s="670"/>
      <c r="I477" s="670"/>
      <c r="J477" s="671"/>
    </row>
    <row r="478" spans="1:10" ht="15.75" thickBot="1" x14ac:dyDescent="0.3">
      <c r="A478">
        <v>476</v>
      </c>
      <c r="B478" s="672">
        <v>42</v>
      </c>
      <c r="C478" s="669">
        <v>20319851</v>
      </c>
      <c r="D478" s="669" t="s">
        <v>595</v>
      </c>
      <c r="E478" s="673">
        <v>3</v>
      </c>
      <c r="F478" s="673">
        <v>1</v>
      </c>
      <c r="G478" s="673">
        <v>4</v>
      </c>
      <c r="H478" s="670"/>
      <c r="I478" s="670"/>
      <c r="J478" s="671"/>
    </row>
    <row r="479" spans="1:10" ht="15.75" thickBot="1" x14ac:dyDescent="0.3">
      <c r="A479">
        <v>477</v>
      </c>
      <c r="B479" s="672">
        <v>43</v>
      </c>
      <c r="C479" s="669">
        <v>20319844</v>
      </c>
      <c r="D479" s="669" t="s">
        <v>602</v>
      </c>
      <c r="E479" s="673">
        <v>2</v>
      </c>
      <c r="F479" s="673">
        <v>6</v>
      </c>
      <c r="G479" s="673">
        <v>8</v>
      </c>
      <c r="H479" s="670"/>
      <c r="I479" s="670"/>
      <c r="J479" s="671"/>
    </row>
    <row r="480" spans="1:10" ht="15.75" thickBot="1" x14ac:dyDescent="0.3">
      <c r="A480">
        <v>478</v>
      </c>
      <c r="B480" s="672">
        <v>44</v>
      </c>
      <c r="C480" s="669">
        <v>20319176</v>
      </c>
      <c r="D480" s="669" t="s">
        <v>618</v>
      </c>
      <c r="E480" s="673">
        <v>2</v>
      </c>
      <c r="F480" s="673">
        <v>2</v>
      </c>
      <c r="G480" s="673">
        <v>4</v>
      </c>
      <c r="H480" s="670"/>
      <c r="I480" s="670"/>
      <c r="J480" s="671"/>
    </row>
    <row r="481" spans="1:10" ht="15.75" thickBot="1" x14ac:dyDescent="0.3">
      <c r="A481">
        <v>479</v>
      </c>
      <c r="B481" s="672">
        <v>45</v>
      </c>
      <c r="C481" s="669">
        <v>20319862</v>
      </c>
      <c r="D481" s="669" t="s">
        <v>598</v>
      </c>
      <c r="E481" s="673">
        <v>1</v>
      </c>
      <c r="F481" s="673">
        <v>5</v>
      </c>
      <c r="G481" s="673">
        <v>6</v>
      </c>
      <c r="H481" s="670"/>
      <c r="I481" s="670"/>
      <c r="J481" s="671"/>
    </row>
    <row r="482" spans="1:10" ht="15.75" thickBot="1" x14ac:dyDescent="0.3">
      <c r="A482">
        <v>480</v>
      </c>
      <c r="B482" s="672">
        <v>46</v>
      </c>
      <c r="C482" s="669">
        <v>20319803</v>
      </c>
      <c r="D482" s="669" t="s">
        <v>610</v>
      </c>
      <c r="E482" s="673">
        <v>3</v>
      </c>
      <c r="F482" s="673">
        <v>2</v>
      </c>
      <c r="G482" s="673">
        <v>5</v>
      </c>
      <c r="H482" s="670"/>
      <c r="I482" s="670"/>
      <c r="J482" s="671"/>
    </row>
    <row r="483" spans="1:10" ht="15.75" thickBot="1" x14ac:dyDescent="0.3">
      <c r="A483">
        <v>481</v>
      </c>
      <c r="B483" s="672">
        <v>47</v>
      </c>
      <c r="C483" s="669">
        <v>20319802</v>
      </c>
      <c r="D483" s="669" t="s">
        <v>609</v>
      </c>
      <c r="E483" s="673">
        <v>5</v>
      </c>
      <c r="F483" s="673">
        <v>4</v>
      </c>
      <c r="G483" s="673">
        <v>9</v>
      </c>
      <c r="H483" s="670"/>
      <c r="I483" s="670"/>
      <c r="J483" s="671"/>
    </row>
    <row r="484" spans="1:10" ht="15.75" thickBot="1" x14ac:dyDescent="0.3">
      <c r="A484">
        <v>482</v>
      </c>
      <c r="B484" s="672">
        <v>48</v>
      </c>
      <c r="C484" s="669">
        <v>20319865</v>
      </c>
      <c r="D484" s="669" t="s">
        <v>597</v>
      </c>
      <c r="E484" s="673">
        <v>2</v>
      </c>
      <c r="F484" s="673">
        <v>3</v>
      </c>
      <c r="G484" s="673">
        <v>5</v>
      </c>
      <c r="H484" s="670"/>
      <c r="I484" s="670"/>
      <c r="J484" s="671"/>
    </row>
    <row r="485" spans="1:10" ht="15.75" thickBot="1" x14ac:dyDescent="0.3">
      <c r="A485">
        <v>483</v>
      </c>
      <c r="B485" s="672">
        <v>49</v>
      </c>
      <c r="C485" s="669">
        <v>20319083</v>
      </c>
      <c r="D485" s="669" t="s">
        <v>626</v>
      </c>
      <c r="E485" s="673">
        <v>1</v>
      </c>
      <c r="F485" s="673">
        <v>5</v>
      </c>
      <c r="G485" s="673">
        <v>6</v>
      </c>
      <c r="H485" s="670"/>
      <c r="I485" s="670"/>
      <c r="J485" s="671"/>
    </row>
    <row r="486" spans="1:10" ht="15.75" thickBot="1" x14ac:dyDescent="0.3">
      <c r="A486">
        <v>484</v>
      </c>
      <c r="B486" s="672">
        <v>50</v>
      </c>
      <c r="C486" s="669">
        <v>20319214</v>
      </c>
      <c r="D486" s="669" t="s">
        <v>617</v>
      </c>
      <c r="E486" s="673">
        <v>2</v>
      </c>
      <c r="F486" s="673">
        <v>5</v>
      </c>
      <c r="G486" s="673">
        <v>7</v>
      </c>
      <c r="H486" s="670"/>
      <c r="I486" s="670"/>
      <c r="J486" s="671"/>
    </row>
    <row r="487" spans="1:10" ht="15.75" thickBot="1" x14ac:dyDescent="0.3">
      <c r="A487">
        <v>485</v>
      </c>
      <c r="B487" s="672">
        <v>51</v>
      </c>
      <c r="C487" s="669">
        <v>20360477</v>
      </c>
      <c r="D487" s="669" t="s">
        <v>1128</v>
      </c>
      <c r="E487" s="673">
        <v>2</v>
      </c>
      <c r="F487" s="673">
        <v>1</v>
      </c>
      <c r="G487" s="673">
        <v>3</v>
      </c>
      <c r="H487" s="670"/>
      <c r="I487" s="670"/>
      <c r="J487" s="671"/>
    </row>
    <row r="488" spans="1:10" ht="15.75" thickBot="1" x14ac:dyDescent="0.3">
      <c r="A488">
        <v>486</v>
      </c>
      <c r="B488" s="672">
        <v>52</v>
      </c>
      <c r="C488" s="669">
        <v>20319768</v>
      </c>
      <c r="D488" s="669" t="s">
        <v>606</v>
      </c>
      <c r="E488" s="673">
        <v>1</v>
      </c>
      <c r="F488" s="673">
        <v>1</v>
      </c>
      <c r="G488" s="673">
        <v>2</v>
      </c>
      <c r="H488" s="670"/>
      <c r="I488" s="670"/>
      <c r="J488" s="671"/>
    </row>
    <row r="489" spans="1:10" ht="15.75" thickBot="1" x14ac:dyDescent="0.3">
      <c r="A489">
        <v>487</v>
      </c>
      <c r="B489" s="672">
        <v>53</v>
      </c>
      <c r="C489" s="669">
        <v>20319853</v>
      </c>
      <c r="D489" s="669" t="s">
        <v>594</v>
      </c>
      <c r="E489" s="673">
        <v>2</v>
      </c>
      <c r="F489" s="673">
        <v>3</v>
      </c>
      <c r="G489" s="673">
        <v>5</v>
      </c>
      <c r="H489" s="670"/>
      <c r="I489" s="670"/>
      <c r="J489" s="671"/>
    </row>
    <row r="490" spans="1:10" ht="15.75" thickBot="1" x14ac:dyDescent="0.3">
      <c r="A490">
        <v>488</v>
      </c>
      <c r="B490" s="672">
        <v>54</v>
      </c>
      <c r="C490" s="669">
        <v>20319813</v>
      </c>
      <c r="D490" s="669" t="s">
        <v>611</v>
      </c>
      <c r="E490" s="673">
        <v>4</v>
      </c>
      <c r="F490" s="673">
        <v>1</v>
      </c>
      <c r="G490" s="673">
        <v>5</v>
      </c>
      <c r="H490" s="670"/>
      <c r="I490" s="670"/>
      <c r="J490" s="671"/>
    </row>
    <row r="491" spans="1:10" ht="15.75" thickBot="1" x14ac:dyDescent="0.3">
      <c r="A491">
        <v>489</v>
      </c>
      <c r="B491" s="672">
        <v>55</v>
      </c>
      <c r="C491" s="669">
        <v>20319875</v>
      </c>
      <c r="D491" s="669" t="s">
        <v>747</v>
      </c>
      <c r="E491" s="673">
        <v>1</v>
      </c>
      <c r="F491" s="673">
        <v>9</v>
      </c>
      <c r="G491" s="673">
        <v>10</v>
      </c>
      <c r="H491" s="670"/>
      <c r="I491" s="670"/>
      <c r="J491" s="671"/>
    </row>
    <row r="492" spans="1:10" ht="15.75" thickBot="1" x14ac:dyDescent="0.3">
      <c r="A492">
        <v>490</v>
      </c>
      <c r="B492" s="672">
        <v>56</v>
      </c>
      <c r="C492" s="669">
        <v>20319805</v>
      </c>
      <c r="D492" s="669" t="s">
        <v>614</v>
      </c>
      <c r="E492" s="673">
        <v>0</v>
      </c>
      <c r="F492" s="673">
        <v>5</v>
      </c>
      <c r="G492" s="673">
        <v>5</v>
      </c>
      <c r="H492" s="670"/>
      <c r="I492" s="670"/>
      <c r="J492" s="671"/>
    </row>
    <row r="493" spans="1:10" ht="15.75" thickBot="1" x14ac:dyDescent="0.3">
      <c r="A493">
        <v>491</v>
      </c>
      <c r="B493" s="672">
        <v>57</v>
      </c>
      <c r="C493" s="669">
        <v>20319884</v>
      </c>
      <c r="D493" s="669" t="s">
        <v>750</v>
      </c>
      <c r="E493" s="673">
        <v>2</v>
      </c>
      <c r="F493" s="673">
        <v>5</v>
      </c>
      <c r="G493" s="673">
        <v>7</v>
      </c>
      <c r="H493" s="670"/>
      <c r="I493" s="670"/>
      <c r="J493" s="671"/>
    </row>
    <row r="494" spans="1:10" ht="15.75" thickBot="1" x14ac:dyDescent="0.3">
      <c r="A494">
        <v>492</v>
      </c>
      <c r="B494" s="672">
        <v>58</v>
      </c>
      <c r="C494" s="669">
        <v>20348925</v>
      </c>
      <c r="D494" s="669" t="s">
        <v>1289</v>
      </c>
      <c r="E494" s="673">
        <v>0</v>
      </c>
      <c r="F494" s="673">
        <v>0</v>
      </c>
      <c r="G494" s="673">
        <v>0</v>
      </c>
      <c r="H494" s="670"/>
      <c r="I494" s="670"/>
      <c r="J494" s="671"/>
    </row>
    <row r="495" spans="1:10" ht="15.75" thickBot="1" x14ac:dyDescent="0.3">
      <c r="A495">
        <v>493</v>
      </c>
      <c r="B495" s="672">
        <v>59</v>
      </c>
      <c r="C495" s="669">
        <v>20319294</v>
      </c>
      <c r="D495" s="669" t="s">
        <v>1125</v>
      </c>
      <c r="E495" s="673">
        <v>18</v>
      </c>
      <c r="F495" s="673">
        <v>5</v>
      </c>
      <c r="G495" s="673">
        <v>23</v>
      </c>
      <c r="H495" s="670"/>
      <c r="I495" s="670"/>
      <c r="J495" s="671"/>
    </row>
    <row r="496" spans="1:10" ht="15.75" thickBot="1" x14ac:dyDescent="0.3">
      <c r="A496">
        <v>494</v>
      </c>
      <c r="B496" s="672">
        <v>60</v>
      </c>
      <c r="C496" s="669">
        <v>20319388</v>
      </c>
      <c r="D496" s="669" t="s">
        <v>1296</v>
      </c>
      <c r="E496" s="673">
        <v>2</v>
      </c>
      <c r="F496" s="673">
        <v>2</v>
      </c>
      <c r="G496" s="673">
        <v>4</v>
      </c>
      <c r="H496" s="670"/>
      <c r="I496" s="670"/>
      <c r="J496" s="671"/>
    </row>
    <row r="497" spans="1:10" ht="15.75" thickBot="1" x14ac:dyDescent="0.3">
      <c r="A497">
        <v>495</v>
      </c>
      <c r="B497" s="672">
        <v>61</v>
      </c>
      <c r="C497" s="669">
        <v>20360448</v>
      </c>
      <c r="D497" s="669" t="s">
        <v>1116</v>
      </c>
      <c r="E497" s="673">
        <v>0</v>
      </c>
      <c r="F497" s="673">
        <v>1</v>
      </c>
      <c r="G497" s="673">
        <v>1</v>
      </c>
      <c r="H497" s="670"/>
      <c r="I497" s="670"/>
      <c r="J497" s="671"/>
    </row>
    <row r="498" spans="1:10" ht="15.75" thickBot="1" x14ac:dyDescent="0.3">
      <c r="A498">
        <v>496</v>
      </c>
      <c r="B498" s="672">
        <v>62</v>
      </c>
      <c r="C498" s="669">
        <v>20340343</v>
      </c>
      <c r="D498" s="669" t="s">
        <v>1122</v>
      </c>
      <c r="E498" s="673">
        <v>1</v>
      </c>
      <c r="F498" s="673">
        <v>2</v>
      </c>
      <c r="G498" s="673">
        <v>3</v>
      </c>
      <c r="H498" s="670"/>
      <c r="I498" s="670"/>
      <c r="J498" s="671"/>
    </row>
    <row r="499" spans="1:10" ht="15.75" thickBot="1" x14ac:dyDescent="0.3">
      <c r="A499">
        <v>497</v>
      </c>
      <c r="B499" s="672">
        <v>63</v>
      </c>
      <c r="C499" s="669">
        <v>20319914</v>
      </c>
      <c r="D499" s="669" t="s">
        <v>605</v>
      </c>
      <c r="E499" s="673">
        <v>2</v>
      </c>
      <c r="F499" s="673">
        <v>6</v>
      </c>
      <c r="G499" s="673">
        <v>8</v>
      </c>
      <c r="H499" s="670"/>
      <c r="I499" s="670"/>
      <c r="J499" s="671"/>
    </row>
    <row r="500" spans="1:10" ht="15.75" thickBot="1" x14ac:dyDescent="0.3">
      <c r="A500">
        <v>498</v>
      </c>
      <c r="B500" s="672">
        <v>64</v>
      </c>
      <c r="C500" s="669">
        <v>20319175</v>
      </c>
      <c r="D500" s="669" t="s">
        <v>619</v>
      </c>
      <c r="E500" s="673">
        <v>2</v>
      </c>
      <c r="F500" s="673">
        <v>7</v>
      </c>
      <c r="G500" s="673">
        <v>9</v>
      </c>
      <c r="H500" s="670"/>
      <c r="I500" s="670"/>
      <c r="J500" s="671"/>
    </row>
    <row r="501" spans="1:10" ht="15.75" thickBot="1" x14ac:dyDescent="0.3">
      <c r="A501">
        <v>499</v>
      </c>
      <c r="B501" s="672">
        <v>65</v>
      </c>
      <c r="C501" s="669">
        <v>20319452</v>
      </c>
      <c r="D501" s="669" t="s">
        <v>634</v>
      </c>
      <c r="E501" s="673">
        <v>3</v>
      </c>
      <c r="F501" s="673">
        <v>3</v>
      </c>
      <c r="G501" s="673">
        <v>6</v>
      </c>
      <c r="H501" s="670"/>
      <c r="I501" s="670"/>
      <c r="J501" s="671"/>
    </row>
    <row r="502" spans="1:10" ht="15.75" thickBot="1" x14ac:dyDescent="0.3">
      <c r="A502">
        <v>500</v>
      </c>
      <c r="B502" s="672">
        <v>66</v>
      </c>
      <c r="C502" s="669">
        <v>20319445</v>
      </c>
      <c r="D502" s="669" t="s">
        <v>629</v>
      </c>
      <c r="E502" s="673">
        <v>2</v>
      </c>
      <c r="F502" s="673">
        <v>2</v>
      </c>
      <c r="G502" s="673">
        <v>4</v>
      </c>
      <c r="H502" s="670"/>
      <c r="I502" s="670"/>
      <c r="J502" s="671"/>
    </row>
    <row r="503" spans="1:10" ht="15.75" thickBot="1" x14ac:dyDescent="0.3">
      <c r="A503">
        <v>501</v>
      </c>
      <c r="B503" s="672">
        <v>67</v>
      </c>
      <c r="C503" s="669">
        <v>20319082</v>
      </c>
      <c r="D503" s="669" t="s">
        <v>627</v>
      </c>
      <c r="E503" s="673">
        <v>2</v>
      </c>
      <c r="F503" s="673">
        <v>5</v>
      </c>
      <c r="G503" s="673">
        <v>7</v>
      </c>
      <c r="H503" s="670"/>
      <c r="I503" s="670"/>
      <c r="J503" s="671"/>
    </row>
    <row r="504" spans="1:10" ht="15.75" thickBot="1" x14ac:dyDescent="0.3">
      <c r="A504">
        <v>502</v>
      </c>
      <c r="B504" s="672">
        <v>68</v>
      </c>
      <c r="C504" s="669">
        <v>20319901</v>
      </c>
      <c r="D504" s="669" t="s">
        <v>603</v>
      </c>
      <c r="E504" s="673">
        <v>7</v>
      </c>
      <c r="F504" s="673">
        <v>7</v>
      </c>
      <c r="G504" s="673">
        <v>14</v>
      </c>
      <c r="H504" s="670"/>
      <c r="I504" s="670"/>
      <c r="J504" s="671"/>
    </row>
    <row r="505" spans="1:10" ht="15.75" thickBot="1" x14ac:dyDescent="0.3">
      <c r="A505">
        <v>503</v>
      </c>
      <c r="B505" s="672">
        <v>69</v>
      </c>
      <c r="C505" s="669">
        <v>20319215</v>
      </c>
      <c r="D505" s="669" t="s">
        <v>616</v>
      </c>
      <c r="E505" s="673">
        <v>3</v>
      </c>
      <c r="F505" s="673">
        <v>2</v>
      </c>
      <c r="G505" s="673">
        <v>5</v>
      </c>
      <c r="H505" s="670"/>
      <c r="I505" s="670"/>
      <c r="J505" s="671"/>
    </row>
    <row r="506" spans="1:10" ht="15.75" thickBot="1" x14ac:dyDescent="0.3">
      <c r="A506">
        <v>504</v>
      </c>
      <c r="B506" s="672">
        <v>70</v>
      </c>
      <c r="C506" s="669">
        <v>20341391</v>
      </c>
      <c r="D506" s="669" t="s">
        <v>1126</v>
      </c>
      <c r="E506" s="673">
        <v>6</v>
      </c>
      <c r="F506" s="673">
        <v>5</v>
      </c>
      <c r="G506" s="673">
        <v>11</v>
      </c>
      <c r="H506" s="670"/>
      <c r="I506" s="670"/>
      <c r="J506" s="671"/>
    </row>
    <row r="507" spans="1:10" ht="15.75" thickBot="1" x14ac:dyDescent="0.3">
      <c r="A507">
        <v>505</v>
      </c>
      <c r="B507" s="672">
        <v>71</v>
      </c>
      <c r="C507" s="669">
        <v>20319061</v>
      </c>
      <c r="D507" s="669" t="s">
        <v>628</v>
      </c>
      <c r="E507" s="673">
        <v>0</v>
      </c>
      <c r="F507" s="673">
        <v>5</v>
      </c>
      <c r="G507" s="673">
        <v>5</v>
      </c>
      <c r="H507" s="670"/>
      <c r="I507" s="670"/>
      <c r="J507" s="671"/>
    </row>
    <row r="508" spans="1:10" ht="15.75" thickBot="1" x14ac:dyDescent="0.3">
      <c r="A508">
        <v>506</v>
      </c>
      <c r="B508" s="672">
        <v>72</v>
      </c>
      <c r="C508" s="669">
        <v>20319859</v>
      </c>
      <c r="D508" s="669" t="s">
        <v>601</v>
      </c>
      <c r="E508" s="673">
        <v>4</v>
      </c>
      <c r="F508" s="673">
        <v>2</v>
      </c>
      <c r="G508" s="673">
        <v>6</v>
      </c>
      <c r="H508" s="670"/>
      <c r="I508" s="670"/>
      <c r="J508" s="671"/>
    </row>
    <row r="509" spans="1:10" ht="15.75" thickBot="1" x14ac:dyDescent="0.3">
      <c r="A509">
        <v>507</v>
      </c>
      <c r="B509" s="672">
        <v>73</v>
      </c>
      <c r="C509" s="669">
        <v>20319378</v>
      </c>
      <c r="D509" s="669" t="s">
        <v>1298</v>
      </c>
      <c r="E509" s="673">
        <v>0</v>
      </c>
      <c r="F509" s="673">
        <v>4</v>
      </c>
      <c r="G509" s="673">
        <v>4</v>
      </c>
      <c r="H509" s="670"/>
      <c r="I509" s="670"/>
      <c r="J509" s="671"/>
    </row>
    <row r="510" spans="1:10" ht="15.75" thickBot="1" x14ac:dyDescent="0.3">
      <c r="A510">
        <v>508</v>
      </c>
      <c r="B510" s="672">
        <v>74</v>
      </c>
      <c r="C510" s="669">
        <v>20319283</v>
      </c>
      <c r="D510" s="669" t="s">
        <v>1074</v>
      </c>
      <c r="E510" s="673">
        <v>2</v>
      </c>
      <c r="F510" s="673">
        <v>3</v>
      </c>
      <c r="G510" s="673">
        <v>5</v>
      </c>
      <c r="H510" s="670"/>
      <c r="I510" s="670"/>
      <c r="J510" s="671"/>
    </row>
    <row r="511" spans="1:10" ht="15.75" thickBot="1" x14ac:dyDescent="0.3">
      <c r="A511">
        <v>509</v>
      </c>
      <c r="B511" s="672">
        <v>75</v>
      </c>
      <c r="C511" s="669">
        <v>69971835</v>
      </c>
      <c r="D511" s="669" t="s">
        <v>753</v>
      </c>
      <c r="E511" s="673">
        <v>0</v>
      </c>
      <c r="F511" s="673">
        <v>2</v>
      </c>
      <c r="G511" s="673">
        <v>2</v>
      </c>
      <c r="H511" s="670"/>
      <c r="I511" s="670"/>
      <c r="J511" s="671"/>
    </row>
    <row r="512" spans="1:10" ht="15.75" thickBot="1" x14ac:dyDescent="0.3">
      <c r="A512">
        <v>510</v>
      </c>
      <c r="B512" s="672">
        <v>76</v>
      </c>
      <c r="C512" s="669">
        <v>20319812</v>
      </c>
      <c r="D512" s="669" t="s">
        <v>612</v>
      </c>
      <c r="E512" s="673">
        <v>4</v>
      </c>
      <c r="F512" s="673">
        <v>3</v>
      </c>
      <c r="G512" s="673">
        <v>7</v>
      </c>
      <c r="H512" s="670"/>
      <c r="I512" s="670"/>
      <c r="J512" s="671"/>
    </row>
    <row r="513" spans="1:10" ht="15.75" thickBot="1" x14ac:dyDescent="0.3">
      <c r="A513">
        <v>511</v>
      </c>
      <c r="B513" s="672">
        <v>77</v>
      </c>
      <c r="C513" s="669">
        <v>20339143</v>
      </c>
      <c r="D513" s="669" t="s">
        <v>1295</v>
      </c>
      <c r="E513" s="673">
        <v>7</v>
      </c>
      <c r="F513" s="673">
        <v>5</v>
      </c>
      <c r="G513" s="673">
        <v>12</v>
      </c>
      <c r="H513" s="670"/>
      <c r="I513" s="670"/>
      <c r="J513" s="671"/>
    </row>
    <row r="514" spans="1:10" ht="15.75" thickBot="1" x14ac:dyDescent="0.3">
      <c r="A514">
        <v>512</v>
      </c>
      <c r="B514" s="672">
        <v>78</v>
      </c>
      <c r="C514" s="669">
        <v>20340772</v>
      </c>
      <c r="D514" s="669" t="s">
        <v>751</v>
      </c>
      <c r="E514" s="673">
        <v>0</v>
      </c>
      <c r="F514" s="673">
        <v>1</v>
      </c>
      <c r="G514" s="673">
        <v>1</v>
      </c>
      <c r="H514" s="670"/>
      <c r="I514" s="670"/>
      <c r="J514" s="671"/>
    </row>
    <row r="515" spans="1:10" ht="15.75" thickBot="1" x14ac:dyDescent="0.3">
      <c r="A515">
        <v>513</v>
      </c>
      <c r="B515" s="672">
        <v>79</v>
      </c>
      <c r="C515" s="669">
        <v>20319394</v>
      </c>
      <c r="D515" s="669" t="s">
        <v>632</v>
      </c>
      <c r="E515" s="673">
        <v>2</v>
      </c>
      <c r="F515" s="673">
        <v>4</v>
      </c>
      <c r="G515" s="673">
        <v>6</v>
      </c>
      <c r="H515" s="670"/>
      <c r="I515" s="670"/>
      <c r="J515" s="671"/>
    </row>
    <row r="516" spans="1:10" ht="15.75" thickBot="1" x14ac:dyDescent="0.3">
      <c r="A516">
        <v>514</v>
      </c>
      <c r="B516" s="672">
        <v>80</v>
      </c>
      <c r="C516" s="669">
        <v>20319305</v>
      </c>
      <c r="D516" s="669" t="s">
        <v>1075</v>
      </c>
      <c r="E516" s="673">
        <v>9</v>
      </c>
      <c r="F516" s="673">
        <v>9</v>
      </c>
      <c r="G516" s="673">
        <v>18</v>
      </c>
      <c r="H516" s="670"/>
      <c r="I516" s="670"/>
      <c r="J516" s="671"/>
    </row>
    <row r="517" spans="1:10" ht="15.75" thickBot="1" x14ac:dyDescent="0.3">
      <c r="A517">
        <v>515</v>
      </c>
      <c r="B517" s="672">
        <v>81</v>
      </c>
      <c r="C517" s="669">
        <v>20362388</v>
      </c>
      <c r="D517" s="669" t="s">
        <v>1123</v>
      </c>
      <c r="E517" s="673">
        <v>0</v>
      </c>
      <c r="F517" s="673">
        <v>1</v>
      </c>
      <c r="G517" s="673">
        <v>1</v>
      </c>
      <c r="H517" s="670"/>
      <c r="I517" s="670"/>
      <c r="J517" s="671"/>
    </row>
    <row r="518" spans="1:10" ht="15.75" thickBot="1" x14ac:dyDescent="0.3">
      <c r="A518">
        <v>516</v>
      </c>
      <c r="B518" s="672">
        <v>82</v>
      </c>
      <c r="C518" s="669">
        <v>20319085</v>
      </c>
      <c r="D518" s="669" t="s">
        <v>624</v>
      </c>
      <c r="E518" s="673">
        <v>3</v>
      </c>
      <c r="F518" s="673">
        <v>6</v>
      </c>
      <c r="G518" s="673">
        <v>9</v>
      </c>
      <c r="H518" s="670"/>
      <c r="I518" s="670"/>
      <c r="J518" s="671"/>
    </row>
    <row r="519" spans="1:10" ht="15.75" thickBot="1" x14ac:dyDescent="0.3">
      <c r="A519">
        <v>517</v>
      </c>
      <c r="B519" s="672">
        <v>83</v>
      </c>
      <c r="C519" s="669">
        <v>20361943</v>
      </c>
      <c r="D519" s="669" t="s">
        <v>1120</v>
      </c>
      <c r="E519" s="673">
        <v>1</v>
      </c>
      <c r="F519" s="673">
        <v>1</v>
      </c>
      <c r="G519" s="673">
        <v>2</v>
      </c>
      <c r="H519" s="670"/>
      <c r="I519" s="670"/>
      <c r="J519" s="671"/>
    </row>
    <row r="520" spans="1:10" ht="15.75" thickBot="1" x14ac:dyDescent="0.3">
      <c r="A520">
        <v>518</v>
      </c>
      <c r="B520" s="672">
        <v>84</v>
      </c>
      <c r="C520" s="669">
        <v>20319297</v>
      </c>
      <c r="D520" s="669" t="s">
        <v>1127</v>
      </c>
      <c r="E520" s="673">
        <v>8</v>
      </c>
      <c r="F520" s="673">
        <v>10</v>
      </c>
      <c r="G520" s="673">
        <v>18</v>
      </c>
      <c r="H520" s="670"/>
      <c r="I520" s="670"/>
      <c r="J520" s="671"/>
    </row>
    <row r="521" spans="1:10" ht="15.75" thickBot="1" x14ac:dyDescent="0.3">
      <c r="A521">
        <v>519</v>
      </c>
      <c r="B521" s="672">
        <v>85</v>
      </c>
      <c r="C521" s="669">
        <v>69756199</v>
      </c>
      <c r="D521" s="669" t="s">
        <v>1124</v>
      </c>
      <c r="E521" s="673">
        <v>0</v>
      </c>
      <c r="F521" s="673">
        <v>0</v>
      </c>
      <c r="G521" s="673">
        <v>0</v>
      </c>
      <c r="H521" s="670"/>
      <c r="I521" s="670"/>
      <c r="J521" s="671"/>
    </row>
    <row r="522" spans="1:10" ht="15.75" thickBot="1" x14ac:dyDescent="0.3">
      <c r="A522">
        <v>520</v>
      </c>
      <c r="B522" s="672">
        <v>86</v>
      </c>
      <c r="C522" s="669">
        <v>20340336</v>
      </c>
      <c r="D522" s="669" t="s">
        <v>1287</v>
      </c>
      <c r="E522" s="673">
        <v>0</v>
      </c>
      <c r="F522" s="673">
        <v>0</v>
      </c>
      <c r="G522" s="673">
        <v>0</v>
      </c>
      <c r="H522" s="670"/>
      <c r="I522" s="670"/>
      <c r="J522" s="671"/>
    </row>
    <row r="523" spans="1:10" ht="15.75" thickBot="1" x14ac:dyDescent="0.3">
      <c r="A523">
        <v>521</v>
      </c>
      <c r="B523" s="672">
        <v>87</v>
      </c>
      <c r="C523" s="669">
        <v>69760708</v>
      </c>
      <c r="D523" s="669" t="s">
        <v>1285</v>
      </c>
      <c r="E523" s="673">
        <v>1</v>
      </c>
      <c r="F523" s="673">
        <v>1</v>
      </c>
      <c r="G523" s="673">
        <v>2</v>
      </c>
      <c r="H523" s="670"/>
      <c r="I523" s="670"/>
      <c r="J523" s="671"/>
    </row>
    <row r="524" spans="1:10" ht="15.75" thickBot="1" x14ac:dyDescent="0.3">
      <c r="A524">
        <v>522</v>
      </c>
      <c r="B524" s="672">
        <v>1</v>
      </c>
      <c r="C524" s="669">
        <v>20319418</v>
      </c>
      <c r="D524" s="669" t="s">
        <v>667</v>
      </c>
      <c r="E524" s="673">
        <v>3</v>
      </c>
      <c r="F524" s="673">
        <v>5</v>
      </c>
      <c r="G524" s="673">
        <v>8</v>
      </c>
      <c r="H524" s="670"/>
      <c r="I524" s="670"/>
      <c r="J524" s="671"/>
    </row>
    <row r="525" spans="1:10" ht="15.75" thickBot="1" x14ac:dyDescent="0.3">
      <c r="A525">
        <v>523</v>
      </c>
      <c r="B525" s="672">
        <v>2</v>
      </c>
      <c r="C525" s="669">
        <v>20319792</v>
      </c>
      <c r="D525" s="669" t="s">
        <v>646</v>
      </c>
      <c r="E525" s="673">
        <v>5</v>
      </c>
      <c r="F525" s="673">
        <v>6</v>
      </c>
      <c r="G525" s="673">
        <v>11</v>
      </c>
      <c r="H525" s="670"/>
      <c r="I525" s="670"/>
      <c r="J525" s="671"/>
    </row>
    <row r="526" spans="1:10" ht="15.75" thickBot="1" x14ac:dyDescent="0.3">
      <c r="A526">
        <v>524</v>
      </c>
      <c r="B526" s="672">
        <v>3</v>
      </c>
      <c r="C526" s="669">
        <v>20319424</v>
      </c>
      <c r="D526" s="669" t="s">
        <v>662</v>
      </c>
      <c r="E526" s="673">
        <v>1</v>
      </c>
      <c r="F526" s="673">
        <v>10</v>
      </c>
      <c r="G526" s="673">
        <v>11</v>
      </c>
      <c r="H526" s="670"/>
      <c r="I526" s="670"/>
      <c r="J526" s="671"/>
    </row>
    <row r="527" spans="1:10" ht="15.75" thickBot="1" x14ac:dyDescent="0.3">
      <c r="A527">
        <v>525</v>
      </c>
      <c r="B527" s="672">
        <v>4</v>
      </c>
      <c r="C527" s="669">
        <v>20319287</v>
      </c>
      <c r="D527" s="669" t="s">
        <v>1077</v>
      </c>
      <c r="E527" s="673">
        <v>2</v>
      </c>
      <c r="F527" s="673">
        <v>1</v>
      </c>
      <c r="G527" s="673">
        <v>3</v>
      </c>
      <c r="H527" s="670"/>
      <c r="I527" s="670"/>
      <c r="J527" s="671"/>
    </row>
    <row r="528" spans="1:10" ht="15.75" thickBot="1" x14ac:dyDescent="0.3">
      <c r="A528">
        <v>526</v>
      </c>
      <c r="B528" s="672">
        <v>5</v>
      </c>
      <c r="C528" s="669">
        <v>20340339</v>
      </c>
      <c r="D528" s="669" t="s">
        <v>1086</v>
      </c>
      <c r="E528" s="673">
        <v>14</v>
      </c>
      <c r="F528" s="673">
        <v>13</v>
      </c>
      <c r="G528" s="673">
        <v>27</v>
      </c>
      <c r="H528" s="670"/>
      <c r="I528" s="670"/>
      <c r="J528" s="671"/>
    </row>
    <row r="529" spans="1:10" ht="15.75" thickBot="1" x14ac:dyDescent="0.3">
      <c r="A529">
        <v>527</v>
      </c>
      <c r="B529" s="672">
        <v>6</v>
      </c>
      <c r="C529" s="669">
        <v>20319142</v>
      </c>
      <c r="D529" s="669" t="s">
        <v>653</v>
      </c>
      <c r="E529" s="673">
        <v>2</v>
      </c>
      <c r="F529" s="673">
        <v>7</v>
      </c>
      <c r="G529" s="673">
        <v>9</v>
      </c>
      <c r="H529" s="670"/>
      <c r="I529" s="670"/>
      <c r="J529" s="671"/>
    </row>
    <row r="530" spans="1:10" ht="15.75" thickBot="1" x14ac:dyDescent="0.3">
      <c r="A530">
        <v>528</v>
      </c>
      <c r="B530" s="672">
        <v>7</v>
      </c>
      <c r="C530" s="669">
        <v>20319782</v>
      </c>
      <c r="D530" s="669" t="s">
        <v>644</v>
      </c>
      <c r="E530" s="673">
        <v>5</v>
      </c>
      <c r="F530" s="673">
        <v>6</v>
      </c>
      <c r="G530" s="673">
        <v>11</v>
      </c>
      <c r="H530" s="670"/>
      <c r="I530" s="670"/>
      <c r="J530" s="671"/>
    </row>
    <row r="531" spans="1:10" ht="15.75" thickBot="1" x14ac:dyDescent="0.3">
      <c r="A531">
        <v>529</v>
      </c>
      <c r="B531" s="672">
        <v>8</v>
      </c>
      <c r="C531" s="669">
        <v>20319941</v>
      </c>
      <c r="D531" s="669" t="s">
        <v>639</v>
      </c>
      <c r="E531" s="673">
        <v>0</v>
      </c>
      <c r="F531" s="673">
        <v>4</v>
      </c>
      <c r="G531" s="673">
        <v>4</v>
      </c>
      <c r="H531" s="670"/>
      <c r="I531" s="670"/>
      <c r="J531" s="671"/>
    </row>
    <row r="532" spans="1:10" ht="15.75" thickBot="1" x14ac:dyDescent="0.3">
      <c r="A532">
        <v>530</v>
      </c>
      <c r="B532" s="672">
        <v>9</v>
      </c>
      <c r="C532" s="669">
        <v>20319113</v>
      </c>
      <c r="D532" s="669" t="s">
        <v>658</v>
      </c>
      <c r="E532" s="673">
        <v>0</v>
      </c>
      <c r="F532" s="673">
        <v>4</v>
      </c>
      <c r="G532" s="673">
        <v>4</v>
      </c>
      <c r="H532" s="670"/>
      <c r="I532" s="670"/>
      <c r="J532" s="671"/>
    </row>
    <row r="533" spans="1:10" ht="15.75" thickBot="1" x14ac:dyDescent="0.3">
      <c r="A533">
        <v>531</v>
      </c>
      <c r="B533" s="672">
        <v>10</v>
      </c>
      <c r="C533" s="669">
        <v>20319422</v>
      </c>
      <c r="D533" s="669" t="s">
        <v>663</v>
      </c>
      <c r="E533" s="673">
        <v>5</v>
      </c>
      <c r="F533" s="673">
        <v>4</v>
      </c>
      <c r="G533" s="673">
        <v>9</v>
      </c>
      <c r="H533" s="670"/>
      <c r="I533" s="670"/>
      <c r="J533" s="671"/>
    </row>
    <row r="534" spans="1:10" ht="15.75" thickBot="1" x14ac:dyDescent="0.3">
      <c r="A534">
        <v>532</v>
      </c>
      <c r="B534" s="672">
        <v>11</v>
      </c>
      <c r="C534" s="669">
        <v>20319115</v>
      </c>
      <c r="D534" s="669" t="s">
        <v>656</v>
      </c>
      <c r="E534" s="673">
        <v>2</v>
      </c>
      <c r="F534" s="673">
        <v>3</v>
      </c>
      <c r="G534" s="673">
        <v>5</v>
      </c>
      <c r="H534" s="670"/>
      <c r="I534" s="670"/>
      <c r="J534" s="671"/>
    </row>
    <row r="535" spans="1:10" ht="15.75" thickBot="1" x14ac:dyDescent="0.3">
      <c r="A535">
        <v>533</v>
      </c>
      <c r="B535" s="672">
        <v>12</v>
      </c>
      <c r="C535" s="669">
        <v>20319366</v>
      </c>
      <c r="D535" s="669" t="s">
        <v>1305</v>
      </c>
      <c r="E535" s="673">
        <v>1</v>
      </c>
      <c r="F535" s="673">
        <v>3</v>
      </c>
      <c r="G535" s="673">
        <v>4</v>
      </c>
      <c r="H535" s="670"/>
      <c r="I535" s="670"/>
      <c r="J535" s="671"/>
    </row>
    <row r="536" spans="1:10" ht="15.75" thickBot="1" x14ac:dyDescent="0.3">
      <c r="A536">
        <v>534</v>
      </c>
      <c r="B536" s="672">
        <v>13</v>
      </c>
      <c r="C536" s="669">
        <v>20319788</v>
      </c>
      <c r="D536" s="669" t="s">
        <v>649</v>
      </c>
      <c r="E536" s="673">
        <v>2</v>
      </c>
      <c r="F536" s="673">
        <v>3</v>
      </c>
      <c r="G536" s="673">
        <v>5</v>
      </c>
      <c r="H536" s="670"/>
      <c r="I536" s="670"/>
      <c r="J536" s="671"/>
    </row>
    <row r="537" spans="1:10" ht="15.75" thickBot="1" x14ac:dyDescent="0.3">
      <c r="A537">
        <v>535</v>
      </c>
      <c r="B537" s="672">
        <v>14</v>
      </c>
      <c r="C537" s="669">
        <v>20319278</v>
      </c>
      <c r="D537" s="669" t="s">
        <v>1129</v>
      </c>
      <c r="E537" s="673">
        <v>1</v>
      </c>
      <c r="F537" s="673">
        <v>0</v>
      </c>
      <c r="G537" s="673">
        <v>1</v>
      </c>
      <c r="H537" s="670"/>
      <c r="I537" s="670"/>
      <c r="J537" s="671"/>
    </row>
    <row r="538" spans="1:10" ht="15.75" thickBot="1" x14ac:dyDescent="0.3">
      <c r="A538">
        <v>536</v>
      </c>
      <c r="B538" s="672">
        <v>15</v>
      </c>
      <c r="C538" s="669">
        <v>69973001</v>
      </c>
      <c r="D538" s="669" t="s">
        <v>1301</v>
      </c>
      <c r="E538" s="673">
        <v>0</v>
      </c>
      <c r="F538" s="673">
        <v>0</v>
      </c>
      <c r="G538" s="673">
        <v>0</v>
      </c>
      <c r="H538" s="670"/>
      <c r="I538" s="670"/>
      <c r="J538" s="671"/>
    </row>
    <row r="539" spans="1:10" ht="15.75" thickBot="1" x14ac:dyDescent="0.3">
      <c r="A539">
        <v>537</v>
      </c>
      <c r="B539" s="672">
        <v>16</v>
      </c>
      <c r="C539" s="669">
        <v>69964029</v>
      </c>
      <c r="D539" s="669" t="s">
        <v>1132</v>
      </c>
      <c r="E539" s="673">
        <v>0</v>
      </c>
      <c r="F539" s="673">
        <v>0</v>
      </c>
      <c r="G539" s="673">
        <v>0</v>
      </c>
      <c r="H539" s="670"/>
      <c r="I539" s="670"/>
      <c r="J539" s="671"/>
    </row>
    <row r="540" spans="1:10" ht="15.75" thickBot="1" x14ac:dyDescent="0.3">
      <c r="A540">
        <v>538</v>
      </c>
      <c r="B540" s="672">
        <v>17</v>
      </c>
      <c r="C540" s="669">
        <v>20319437</v>
      </c>
      <c r="D540" s="669" t="s">
        <v>666</v>
      </c>
      <c r="E540" s="673">
        <v>3</v>
      </c>
      <c r="F540" s="673">
        <v>3</v>
      </c>
      <c r="G540" s="673">
        <v>6</v>
      </c>
      <c r="H540" s="670"/>
      <c r="I540" s="670"/>
      <c r="J540" s="671"/>
    </row>
    <row r="541" spans="1:10" ht="15.75" thickBot="1" x14ac:dyDescent="0.3">
      <c r="A541">
        <v>539</v>
      </c>
      <c r="B541" s="672">
        <v>18</v>
      </c>
      <c r="C541" s="669">
        <v>20319940</v>
      </c>
      <c r="D541" s="669" t="s">
        <v>640</v>
      </c>
      <c r="E541" s="673">
        <v>0</v>
      </c>
      <c r="F541" s="673">
        <v>4</v>
      </c>
      <c r="G541" s="673">
        <v>4</v>
      </c>
      <c r="H541" s="670"/>
      <c r="I541" s="670"/>
      <c r="J541" s="671"/>
    </row>
    <row r="542" spans="1:10" ht="15.75" thickBot="1" x14ac:dyDescent="0.3">
      <c r="A542">
        <v>540</v>
      </c>
      <c r="B542" s="672">
        <v>19</v>
      </c>
      <c r="C542" s="669">
        <v>60725433</v>
      </c>
      <c r="D542" s="669" t="s">
        <v>1299</v>
      </c>
      <c r="E542" s="673">
        <v>0</v>
      </c>
      <c r="F542" s="673">
        <v>0</v>
      </c>
      <c r="G542" s="673">
        <v>0</v>
      </c>
      <c r="H542" s="670"/>
      <c r="I542" s="670"/>
      <c r="J542" s="671"/>
    </row>
    <row r="543" spans="1:10" ht="15.75" thickBot="1" x14ac:dyDescent="0.3">
      <c r="A543">
        <v>541</v>
      </c>
      <c r="B543" s="672">
        <v>20</v>
      </c>
      <c r="C543" s="669">
        <v>20340337</v>
      </c>
      <c r="D543" s="669" t="s">
        <v>1306</v>
      </c>
      <c r="E543" s="673">
        <v>0</v>
      </c>
      <c r="F543" s="673">
        <v>1</v>
      </c>
      <c r="G543" s="673">
        <v>1</v>
      </c>
      <c r="H543" s="670"/>
      <c r="I543" s="670"/>
      <c r="J543" s="671"/>
    </row>
    <row r="544" spans="1:10" ht="15.75" thickBot="1" x14ac:dyDescent="0.3">
      <c r="A544">
        <v>542</v>
      </c>
      <c r="B544" s="672">
        <v>21</v>
      </c>
      <c r="C544" s="669">
        <v>20319421</v>
      </c>
      <c r="D544" s="669" t="s">
        <v>664</v>
      </c>
      <c r="E544" s="673">
        <v>2</v>
      </c>
      <c r="F544" s="673">
        <v>1</v>
      </c>
      <c r="G544" s="673">
        <v>3</v>
      </c>
      <c r="H544" s="670"/>
      <c r="I544" s="670"/>
      <c r="J544" s="671"/>
    </row>
    <row r="545" spans="1:10" ht="15.75" thickBot="1" x14ac:dyDescent="0.3">
      <c r="A545">
        <v>543</v>
      </c>
      <c r="B545" s="672">
        <v>22</v>
      </c>
      <c r="C545" s="669">
        <v>20319075</v>
      </c>
      <c r="D545" s="669" t="s">
        <v>651</v>
      </c>
      <c r="E545" s="673">
        <v>0</v>
      </c>
      <c r="F545" s="673">
        <v>3</v>
      </c>
      <c r="G545" s="673">
        <v>3</v>
      </c>
      <c r="H545" s="670"/>
      <c r="I545" s="670"/>
      <c r="J545" s="671"/>
    </row>
    <row r="546" spans="1:10" ht="15.75" thickBot="1" x14ac:dyDescent="0.3">
      <c r="A546">
        <v>544</v>
      </c>
      <c r="B546" s="672">
        <v>23</v>
      </c>
      <c r="C546" s="669">
        <v>20340332</v>
      </c>
      <c r="D546" s="669" t="s">
        <v>1300</v>
      </c>
      <c r="E546" s="673">
        <v>1</v>
      </c>
      <c r="F546" s="673">
        <v>0</v>
      </c>
      <c r="G546" s="673">
        <v>1</v>
      </c>
      <c r="H546" s="670"/>
      <c r="I546" s="670"/>
      <c r="J546" s="671"/>
    </row>
    <row r="547" spans="1:10" ht="15.75" thickBot="1" x14ac:dyDescent="0.3">
      <c r="A547">
        <v>545</v>
      </c>
      <c r="B547" s="672">
        <v>24</v>
      </c>
      <c r="C547" s="669">
        <v>20319446</v>
      </c>
      <c r="D547" s="669" t="s">
        <v>661</v>
      </c>
      <c r="E547" s="673">
        <v>2</v>
      </c>
      <c r="F547" s="673">
        <v>1</v>
      </c>
      <c r="G547" s="673">
        <v>3</v>
      </c>
      <c r="H547" s="670"/>
      <c r="I547" s="670"/>
      <c r="J547" s="671"/>
    </row>
    <row r="548" spans="1:10" ht="15.75" thickBot="1" x14ac:dyDescent="0.3">
      <c r="A548">
        <v>546</v>
      </c>
      <c r="B548" s="672">
        <v>25</v>
      </c>
      <c r="C548" s="669">
        <v>20319858</v>
      </c>
      <c r="D548" s="669" t="s">
        <v>638</v>
      </c>
      <c r="E548" s="673">
        <v>1</v>
      </c>
      <c r="F548" s="673">
        <v>3</v>
      </c>
      <c r="G548" s="673">
        <v>4</v>
      </c>
      <c r="H548" s="670"/>
      <c r="I548" s="670"/>
      <c r="J548" s="671"/>
    </row>
    <row r="549" spans="1:10" ht="15.75" thickBot="1" x14ac:dyDescent="0.3">
      <c r="A549">
        <v>547</v>
      </c>
      <c r="B549" s="672">
        <v>26</v>
      </c>
      <c r="C549" s="669">
        <v>20319124</v>
      </c>
      <c r="D549" s="669" t="s">
        <v>659</v>
      </c>
      <c r="E549" s="673">
        <v>0</v>
      </c>
      <c r="F549" s="673">
        <v>3</v>
      </c>
      <c r="G549" s="673">
        <v>3</v>
      </c>
      <c r="H549" s="670"/>
      <c r="I549" s="670"/>
      <c r="J549" s="671"/>
    </row>
    <row r="550" spans="1:10" ht="15.75" thickBot="1" x14ac:dyDescent="0.3">
      <c r="A550">
        <v>548</v>
      </c>
      <c r="B550" s="672">
        <v>27</v>
      </c>
      <c r="C550" s="669">
        <v>20319925</v>
      </c>
      <c r="D550" s="669" t="s">
        <v>642</v>
      </c>
      <c r="E550" s="673">
        <v>3</v>
      </c>
      <c r="F550" s="673">
        <v>2</v>
      </c>
      <c r="G550" s="673">
        <v>5</v>
      </c>
      <c r="H550" s="670"/>
      <c r="I550" s="670"/>
      <c r="J550" s="671"/>
    </row>
    <row r="551" spans="1:10" ht="15.75" thickBot="1" x14ac:dyDescent="0.3">
      <c r="A551">
        <v>549</v>
      </c>
      <c r="B551" s="672">
        <v>28</v>
      </c>
      <c r="C551" s="669">
        <v>20319790</v>
      </c>
      <c r="D551" s="669" t="s">
        <v>647</v>
      </c>
      <c r="E551" s="673">
        <v>1</v>
      </c>
      <c r="F551" s="673">
        <v>5</v>
      </c>
      <c r="G551" s="673">
        <v>6</v>
      </c>
      <c r="H551" s="670"/>
      <c r="I551" s="670"/>
      <c r="J551" s="671"/>
    </row>
    <row r="552" spans="1:10" ht="15.75" thickBot="1" x14ac:dyDescent="0.3">
      <c r="A552">
        <v>550</v>
      </c>
      <c r="B552" s="672">
        <v>29</v>
      </c>
      <c r="C552" s="669">
        <v>20319406</v>
      </c>
      <c r="D552" s="669" t="s">
        <v>669</v>
      </c>
      <c r="E552" s="673">
        <v>2</v>
      </c>
      <c r="F552" s="673">
        <v>1</v>
      </c>
      <c r="G552" s="673">
        <v>3</v>
      </c>
      <c r="H552" s="670"/>
      <c r="I552" s="670"/>
      <c r="J552" s="671"/>
    </row>
    <row r="553" spans="1:10" ht="15.75" thickBot="1" x14ac:dyDescent="0.3">
      <c r="A553">
        <v>551</v>
      </c>
      <c r="B553" s="672">
        <v>30</v>
      </c>
      <c r="C553" s="669">
        <v>20319856</v>
      </c>
      <c r="D553" s="669" t="s">
        <v>637</v>
      </c>
      <c r="E553" s="673">
        <v>1</v>
      </c>
      <c r="F553" s="673">
        <v>3</v>
      </c>
      <c r="G553" s="673">
        <v>4</v>
      </c>
      <c r="H553" s="670"/>
      <c r="I553" s="670"/>
      <c r="J553" s="671"/>
    </row>
    <row r="554" spans="1:10" ht="15.75" thickBot="1" x14ac:dyDescent="0.3">
      <c r="A554">
        <v>552</v>
      </c>
      <c r="B554" s="672">
        <v>31</v>
      </c>
      <c r="C554" s="669">
        <v>20319114</v>
      </c>
      <c r="D554" s="669" t="s">
        <v>657</v>
      </c>
      <c r="E554" s="673">
        <v>1</v>
      </c>
      <c r="F554" s="673">
        <v>3</v>
      </c>
      <c r="G554" s="673">
        <v>4</v>
      </c>
      <c r="H554" s="670"/>
      <c r="I554" s="670"/>
      <c r="J554" s="671"/>
    </row>
    <row r="555" spans="1:10" ht="15.75" thickBot="1" x14ac:dyDescent="0.3">
      <c r="A555">
        <v>553</v>
      </c>
      <c r="B555" s="672">
        <v>32</v>
      </c>
      <c r="C555" s="669">
        <v>20319302</v>
      </c>
      <c r="D555" s="669" t="s">
        <v>1059</v>
      </c>
      <c r="E555" s="673">
        <v>6</v>
      </c>
      <c r="F555" s="673">
        <v>10</v>
      </c>
      <c r="G555" s="673">
        <v>16</v>
      </c>
      <c r="H555" s="670"/>
      <c r="I555" s="670"/>
      <c r="J555" s="671"/>
    </row>
    <row r="556" spans="1:10" ht="15.75" thickBot="1" x14ac:dyDescent="0.3">
      <c r="A556">
        <v>554</v>
      </c>
      <c r="B556" s="672">
        <v>33</v>
      </c>
      <c r="C556" s="669">
        <v>20319939</v>
      </c>
      <c r="D556" s="669" t="s">
        <v>641</v>
      </c>
      <c r="E556" s="673">
        <v>2</v>
      </c>
      <c r="F556" s="673">
        <v>0</v>
      </c>
      <c r="G556" s="673">
        <v>2</v>
      </c>
      <c r="H556" s="670"/>
      <c r="I556" s="670"/>
      <c r="J556" s="671"/>
    </row>
    <row r="557" spans="1:10" ht="15.75" thickBot="1" x14ac:dyDescent="0.3">
      <c r="A557">
        <v>555</v>
      </c>
      <c r="B557" s="672">
        <v>34</v>
      </c>
      <c r="C557" s="669">
        <v>20319876</v>
      </c>
      <c r="D557" s="669" t="s">
        <v>755</v>
      </c>
      <c r="E557" s="673">
        <v>0</v>
      </c>
      <c r="F557" s="673">
        <v>6</v>
      </c>
      <c r="G557" s="673">
        <v>6</v>
      </c>
      <c r="H557" s="670"/>
      <c r="I557" s="670"/>
      <c r="J557" s="671"/>
    </row>
    <row r="558" spans="1:10" ht="15.75" thickBot="1" x14ac:dyDescent="0.3">
      <c r="A558">
        <v>556</v>
      </c>
      <c r="B558" s="672">
        <v>35</v>
      </c>
      <c r="C558" s="669">
        <v>20319496</v>
      </c>
      <c r="D558" s="669" t="s">
        <v>671</v>
      </c>
      <c r="E558" s="673">
        <v>2</v>
      </c>
      <c r="F558" s="673">
        <v>2</v>
      </c>
      <c r="G558" s="673">
        <v>4</v>
      </c>
      <c r="H558" s="670"/>
      <c r="I558" s="670"/>
      <c r="J558" s="671"/>
    </row>
    <row r="559" spans="1:10" ht="15.75" thickBot="1" x14ac:dyDescent="0.3">
      <c r="A559">
        <v>557</v>
      </c>
      <c r="B559" s="672">
        <v>36</v>
      </c>
      <c r="C559" s="669">
        <v>20319069</v>
      </c>
      <c r="D559" s="669" t="s">
        <v>652</v>
      </c>
      <c r="E559" s="673">
        <v>2</v>
      </c>
      <c r="F559" s="673">
        <v>9</v>
      </c>
      <c r="G559" s="673">
        <v>11</v>
      </c>
      <c r="H559" s="670"/>
      <c r="I559" s="670"/>
      <c r="J559" s="671"/>
    </row>
    <row r="560" spans="1:10" ht="15.75" thickBot="1" x14ac:dyDescent="0.3">
      <c r="A560">
        <v>558</v>
      </c>
      <c r="B560" s="672">
        <v>37</v>
      </c>
      <c r="C560" s="669">
        <v>69888736</v>
      </c>
      <c r="D560" s="669" t="s">
        <v>1130</v>
      </c>
      <c r="E560" s="673">
        <v>0</v>
      </c>
      <c r="F560" s="673">
        <v>0</v>
      </c>
      <c r="G560" s="673">
        <v>0</v>
      </c>
      <c r="H560" s="670"/>
      <c r="I560" s="670"/>
      <c r="J560" s="671"/>
    </row>
    <row r="561" spans="1:10" ht="15.75" thickBot="1" x14ac:dyDescent="0.3">
      <c r="A561">
        <v>559</v>
      </c>
      <c r="B561" s="672">
        <v>38</v>
      </c>
      <c r="C561" s="669">
        <v>20319760</v>
      </c>
      <c r="D561" s="669" t="s">
        <v>643</v>
      </c>
      <c r="E561" s="673">
        <v>4</v>
      </c>
      <c r="F561" s="673">
        <v>5</v>
      </c>
      <c r="G561" s="673">
        <v>9</v>
      </c>
      <c r="H561" s="670"/>
      <c r="I561" s="670"/>
      <c r="J561" s="671"/>
    </row>
    <row r="562" spans="1:10" ht="15.75" thickBot="1" x14ac:dyDescent="0.3">
      <c r="A562">
        <v>560</v>
      </c>
      <c r="B562" s="672">
        <v>39</v>
      </c>
      <c r="C562" s="669">
        <v>20319841</v>
      </c>
      <c r="D562" s="669" t="s">
        <v>645</v>
      </c>
      <c r="E562" s="673">
        <v>5</v>
      </c>
      <c r="F562" s="673">
        <v>2</v>
      </c>
      <c r="G562" s="673">
        <v>7</v>
      </c>
      <c r="H562" s="670"/>
      <c r="I562" s="670"/>
      <c r="J562" s="671"/>
    </row>
    <row r="563" spans="1:10" ht="15.75" thickBot="1" x14ac:dyDescent="0.3">
      <c r="A563">
        <v>561</v>
      </c>
      <c r="B563" s="672">
        <v>40</v>
      </c>
      <c r="C563" s="669">
        <v>20319141</v>
      </c>
      <c r="D563" s="669" t="s">
        <v>654</v>
      </c>
      <c r="E563" s="673">
        <v>1</v>
      </c>
      <c r="F563" s="673">
        <v>6</v>
      </c>
      <c r="G563" s="673">
        <v>7</v>
      </c>
      <c r="H563" s="670"/>
      <c r="I563" s="670"/>
      <c r="J563" s="671"/>
    </row>
    <row r="564" spans="1:10" ht="15.75" thickBot="1" x14ac:dyDescent="0.3">
      <c r="A564">
        <v>562</v>
      </c>
      <c r="B564" s="672">
        <v>41</v>
      </c>
      <c r="C564" s="669">
        <v>20319497</v>
      </c>
      <c r="D564" s="669" t="s">
        <v>670</v>
      </c>
      <c r="E564" s="673">
        <v>2</v>
      </c>
      <c r="F564" s="673">
        <v>4</v>
      </c>
      <c r="G564" s="673">
        <v>6</v>
      </c>
      <c r="H564" s="670"/>
      <c r="I564" s="670"/>
      <c r="J564" s="671"/>
    </row>
    <row r="565" spans="1:10" ht="15.75" thickBot="1" x14ac:dyDescent="0.3">
      <c r="A565">
        <v>563</v>
      </c>
      <c r="B565" s="672">
        <v>42</v>
      </c>
      <c r="C565" s="669">
        <v>69756897</v>
      </c>
      <c r="D565" s="669" t="s">
        <v>1131</v>
      </c>
      <c r="E565" s="673">
        <v>1</v>
      </c>
      <c r="F565" s="673">
        <v>2</v>
      </c>
      <c r="G565" s="673">
        <v>3</v>
      </c>
      <c r="H565" s="670"/>
      <c r="I565" s="670"/>
      <c r="J565" s="671"/>
    </row>
    <row r="566" spans="1:10" ht="15.75" thickBot="1" x14ac:dyDescent="0.3">
      <c r="A566">
        <v>564</v>
      </c>
      <c r="B566" s="672">
        <v>43</v>
      </c>
      <c r="C566" s="669">
        <v>20319267</v>
      </c>
      <c r="D566" s="669" t="s">
        <v>650</v>
      </c>
      <c r="E566" s="673">
        <v>1</v>
      </c>
      <c r="F566" s="673">
        <v>4</v>
      </c>
      <c r="G566" s="673">
        <v>5</v>
      </c>
      <c r="H566" s="670"/>
      <c r="I566" s="670"/>
      <c r="J566" s="671"/>
    </row>
    <row r="567" spans="1:10" ht="15.75" thickBot="1" x14ac:dyDescent="0.3">
      <c r="A567">
        <v>565</v>
      </c>
      <c r="B567" s="672">
        <v>44</v>
      </c>
      <c r="C567" s="669">
        <v>20319116</v>
      </c>
      <c r="D567" s="669" t="s">
        <v>655</v>
      </c>
      <c r="E567" s="673">
        <v>2</v>
      </c>
      <c r="F567" s="673">
        <v>4</v>
      </c>
      <c r="G567" s="673">
        <v>6</v>
      </c>
      <c r="H567" s="670"/>
      <c r="I567" s="670"/>
      <c r="J567" s="671"/>
    </row>
    <row r="568" spans="1:10" ht="15.75" thickBot="1" x14ac:dyDescent="0.3">
      <c r="A568">
        <v>566</v>
      </c>
      <c r="B568" s="672">
        <v>45</v>
      </c>
      <c r="C568" s="669">
        <v>20319878</v>
      </c>
      <c r="D568" s="669" t="s">
        <v>754</v>
      </c>
      <c r="E568" s="673">
        <v>1</v>
      </c>
      <c r="F568" s="673">
        <v>2</v>
      </c>
      <c r="G568" s="673">
        <v>3</v>
      </c>
      <c r="H568" s="670"/>
      <c r="I568" s="670"/>
      <c r="J568" s="671"/>
    </row>
    <row r="569" spans="1:10" ht="15.75" thickBot="1" x14ac:dyDescent="0.3">
      <c r="A569">
        <v>567</v>
      </c>
      <c r="B569" s="672">
        <v>46</v>
      </c>
      <c r="C569" s="669">
        <v>20319341</v>
      </c>
      <c r="D569" s="669" t="s">
        <v>1303</v>
      </c>
      <c r="E569" s="673">
        <v>16</v>
      </c>
      <c r="F569" s="673">
        <v>20</v>
      </c>
      <c r="G569" s="673">
        <v>36</v>
      </c>
      <c r="H569" s="670"/>
      <c r="I569" s="670"/>
      <c r="J569" s="671"/>
    </row>
    <row r="570" spans="1:10" ht="15.75" thickBot="1" x14ac:dyDescent="0.3">
      <c r="A570">
        <v>568</v>
      </c>
      <c r="B570" s="672">
        <v>47</v>
      </c>
      <c r="C570" s="669">
        <v>20340331</v>
      </c>
      <c r="D570" s="669" t="s">
        <v>1302</v>
      </c>
      <c r="E570" s="673">
        <v>2</v>
      </c>
      <c r="F570" s="673">
        <v>2</v>
      </c>
      <c r="G570" s="673">
        <v>4</v>
      </c>
      <c r="H570" s="670"/>
      <c r="I570" s="670"/>
      <c r="J570" s="671"/>
    </row>
    <row r="571" spans="1:10" ht="15.75" thickBot="1" x14ac:dyDescent="0.3">
      <c r="A571">
        <v>569</v>
      </c>
      <c r="B571" s="672">
        <v>48</v>
      </c>
      <c r="C571" s="669">
        <v>20319407</v>
      </c>
      <c r="D571" s="669" t="s">
        <v>668</v>
      </c>
      <c r="E571" s="673">
        <v>1</v>
      </c>
      <c r="F571" s="673">
        <v>0</v>
      </c>
      <c r="G571" s="673">
        <v>1</v>
      </c>
      <c r="H571" s="670"/>
      <c r="I571" s="670"/>
      <c r="J571" s="671"/>
    </row>
    <row r="572" spans="1:10" ht="15.75" thickBot="1" x14ac:dyDescent="0.3">
      <c r="A572">
        <v>570</v>
      </c>
      <c r="B572" s="672">
        <v>49</v>
      </c>
      <c r="C572" s="669">
        <v>20319804</v>
      </c>
      <c r="D572" s="669" t="s">
        <v>648</v>
      </c>
      <c r="E572" s="673">
        <v>3</v>
      </c>
      <c r="F572" s="673">
        <v>4</v>
      </c>
      <c r="G572" s="673">
        <v>7</v>
      </c>
      <c r="H572" s="670"/>
      <c r="I572" s="670"/>
      <c r="J572" s="671"/>
    </row>
    <row r="573" spans="1:10" ht="15.75" thickBot="1" x14ac:dyDescent="0.3">
      <c r="A573">
        <v>571</v>
      </c>
      <c r="B573" s="672">
        <v>50</v>
      </c>
      <c r="C573" s="669">
        <v>20319358</v>
      </c>
      <c r="D573" s="669" t="s">
        <v>1304</v>
      </c>
      <c r="E573" s="673">
        <v>13</v>
      </c>
      <c r="F573" s="673">
        <v>18</v>
      </c>
      <c r="G573" s="673">
        <v>31</v>
      </c>
      <c r="H573" s="670"/>
      <c r="I573" s="670"/>
      <c r="J573" s="671"/>
    </row>
    <row r="574" spans="1:10" ht="15.75" thickBot="1" x14ac:dyDescent="0.3">
      <c r="A574">
        <v>572</v>
      </c>
      <c r="B574" s="672">
        <v>51</v>
      </c>
      <c r="C574" s="669">
        <v>20319135</v>
      </c>
      <c r="D574" s="669" t="s">
        <v>660</v>
      </c>
      <c r="E574" s="673">
        <v>2</v>
      </c>
      <c r="F574" s="673">
        <v>6</v>
      </c>
      <c r="G574" s="673">
        <v>8</v>
      </c>
      <c r="H574" s="670"/>
      <c r="I574" s="670"/>
      <c r="J574" s="671"/>
    </row>
    <row r="575" spans="1:10" ht="15.75" thickBot="1" x14ac:dyDescent="0.3">
      <c r="A575">
        <v>573</v>
      </c>
      <c r="B575" s="672">
        <v>52</v>
      </c>
      <c r="C575" s="669">
        <v>20319439</v>
      </c>
      <c r="D575" s="669" t="s">
        <v>665</v>
      </c>
      <c r="E575" s="673">
        <v>3</v>
      </c>
      <c r="F575" s="673">
        <v>1</v>
      </c>
      <c r="G575" s="673">
        <v>4</v>
      </c>
      <c r="H575" s="670"/>
      <c r="I575" s="670"/>
      <c r="J575" s="671"/>
    </row>
    <row r="576" spans="1:10" ht="15.75" thickBot="1" x14ac:dyDescent="0.3">
      <c r="A576">
        <v>574</v>
      </c>
      <c r="B576" s="672">
        <v>1</v>
      </c>
      <c r="C576" s="669">
        <v>20319367</v>
      </c>
      <c r="D576" s="669" t="s">
        <v>1309</v>
      </c>
      <c r="E576" s="673">
        <v>1</v>
      </c>
      <c r="F576" s="673">
        <v>1</v>
      </c>
      <c r="G576" s="673">
        <v>2</v>
      </c>
      <c r="H576" s="670"/>
      <c r="I576" s="670"/>
      <c r="J576" s="671"/>
    </row>
    <row r="577" spans="1:10" ht="15.75" thickBot="1" x14ac:dyDescent="0.3">
      <c r="A577">
        <v>575</v>
      </c>
      <c r="B577" s="672">
        <v>2</v>
      </c>
      <c r="C577" s="669">
        <v>20361620</v>
      </c>
      <c r="D577" s="669" t="s">
        <v>1133</v>
      </c>
      <c r="E577" s="673">
        <v>2</v>
      </c>
      <c r="F577" s="673">
        <v>3</v>
      </c>
      <c r="G577" s="673">
        <v>5</v>
      </c>
      <c r="H577" s="670"/>
      <c r="I577" s="670"/>
      <c r="J577" s="671"/>
    </row>
    <row r="578" spans="1:10" ht="15.75" thickBot="1" x14ac:dyDescent="0.3">
      <c r="A578">
        <v>576</v>
      </c>
      <c r="B578" s="672">
        <v>3</v>
      </c>
      <c r="C578" s="669">
        <v>20319817</v>
      </c>
      <c r="D578" s="669" t="s">
        <v>682</v>
      </c>
      <c r="E578" s="673">
        <v>4</v>
      </c>
      <c r="F578" s="673">
        <v>3</v>
      </c>
      <c r="G578" s="673">
        <v>7</v>
      </c>
      <c r="H578" s="670"/>
      <c r="I578" s="670"/>
      <c r="J578" s="671"/>
    </row>
    <row r="579" spans="1:10" ht="15.75" thickBot="1" x14ac:dyDescent="0.3">
      <c r="A579">
        <v>577</v>
      </c>
      <c r="B579" s="672">
        <v>4</v>
      </c>
      <c r="C579" s="669">
        <v>20319103</v>
      </c>
      <c r="D579" s="669" t="s">
        <v>688</v>
      </c>
      <c r="E579" s="673">
        <v>3</v>
      </c>
      <c r="F579" s="673">
        <v>1</v>
      </c>
      <c r="G579" s="673">
        <v>4</v>
      </c>
      <c r="H579" s="670"/>
      <c r="I579" s="670"/>
      <c r="J579" s="671"/>
    </row>
    <row r="580" spans="1:10" ht="15.75" thickBot="1" x14ac:dyDescent="0.3">
      <c r="A580">
        <v>578</v>
      </c>
      <c r="B580" s="672">
        <v>5</v>
      </c>
      <c r="C580" s="669">
        <v>20319918</v>
      </c>
      <c r="D580" s="669" t="s">
        <v>677</v>
      </c>
      <c r="E580" s="673">
        <v>2</v>
      </c>
      <c r="F580" s="673">
        <v>4</v>
      </c>
      <c r="G580" s="673">
        <v>6</v>
      </c>
      <c r="H580" s="670"/>
      <c r="I580" s="670"/>
      <c r="J580" s="671"/>
    </row>
    <row r="581" spans="1:10" ht="15.75" thickBot="1" x14ac:dyDescent="0.3">
      <c r="A581">
        <v>579</v>
      </c>
      <c r="B581" s="672">
        <v>6</v>
      </c>
      <c r="C581" s="669">
        <v>20319833</v>
      </c>
      <c r="D581" s="669" t="s">
        <v>681</v>
      </c>
      <c r="E581" s="673">
        <v>3</v>
      </c>
      <c r="F581" s="673">
        <v>1</v>
      </c>
      <c r="G581" s="673">
        <v>4</v>
      </c>
      <c r="H581" s="670"/>
      <c r="I581" s="670"/>
      <c r="J581" s="671"/>
    </row>
    <row r="582" spans="1:10" ht="15.75" thickBot="1" x14ac:dyDescent="0.3">
      <c r="A582">
        <v>580</v>
      </c>
      <c r="B582" s="672">
        <v>7</v>
      </c>
      <c r="C582" s="669">
        <v>20319473</v>
      </c>
      <c r="D582" s="669" t="s">
        <v>696</v>
      </c>
      <c r="E582" s="673">
        <v>2</v>
      </c>
      <c r="F582" s="673">
        <v>2</v>
      </c>
      <c r="G582" s="673">
        <v>4</v>
      </c>
      <c r="H582" s="670"/>
      <c r="I582" s="670"/>
      <c r="J582" s="671"/>
    </row>
    <row r="583" spans="1:10" ht="15.75" thickBot="1" x14ac:dyDescent="0.3">
      <c r="A583">
        <v>581</v>
      </c>
      <c r="B583" s="672">
        <v>8</v>
      </c>
      <c r="C583" s="669">
        <v>20319340</v>
      </c>
      <c r="D583" s="669" t="s">
        <v>1311</v>
      </c>
      <c r="E583" s="673">
        <v>7</v>
      </c>
      <c r="F583" s="673">
        <v>6</v>
      </c>
      <c r="G583" s="673">
        <v>13</v>
      </c>
      <c r="H583" s="670"/>
      <c r="I583" s="670"/>
      <c r="J583" s="671"/>
    </row>
    <row r="584" spans="1:10" ht="15.75" thickBot="1" x14ac:dyDescent="0.3">
      <c r="A584">
        <v>582</v>
      </c>
      <c r="B584" s="672">
        <v>9</v>
      </c>
      <c r="C584" s="669">
        <v>20319220</v>
      </c>
      <c r="D584" s="669" t="s">
        <v>685</v>
      </c>
      <c r="E584" s="673">
        <v>2</v>
      </c>
      <c r="F584" s="673">
        <v>1</v>
      </c>
      <c r="G584" s="673">
        <v>3</v>
      </c>
      <c r="H584" s="670"/>
      <c r="I584" s="670"/>
      <c r="J584" s="671"/>
    </row>
    <row r="585" spans="1:10" ht="15.75" thickBot="1" x14ac:dyDescent="0.3">
      <c r="A585">
        <v>583</v>
      </c>
      <c r="B585" s="672">
        <v>10</v>
      </c>
      <c r="C585" s="669">
        <v>20319937</v>
      </c>
      <c r="D585" s="669" t="s">
        <v>674</v>
      </c>
      <c r="E585" s="673">
        <v>4</v>
      </c>
      <c r="F585" s="673">
        <v>2</v>
      </c>
      <c r="G585" s="673">
        <v>6</v>
      </c>
      <c r="H585" s="670"/>
      <c r="I585" s="670"/>
      <c r="J585" s="671"/>
    </row>
    <row r="586" spans="1:10" ht="15.75" thickBot="1" x14ac:dyDescent="0.3">
      <c r="A586">
        <v>584</v>
      </c>
      <c r="B586" s="672">
        <v>11</v>
      </c>
      <c r="C586" s="669">
        <v>20319102</v>
      </c>
      <c r="D586" s="669" t="s">
        <v>689</v>
      </c>
      <c r="E586" s="673">
        <v>2</v>
      </c>
      <c r="F586" s="673">
        <v>0</v>
      </c>
      <c r="G586" s="673">
        <v>2</v>
      </c>
      <c r="H586" s="670"/>
      <c r="I586" s="670"/>
      <c r="J586" s="671"/>
    </row>
    <row r="587" spans="1:10" ht="15.75" thickBot="1" x14ac:dyDescent="0.3">
      <c r="A587">
        <v>585</v>
      </c>
      <c r="B587" s="672">
        <v>12</v>
      </c>
      <c r="C587" s="669">
        <v>20319902</v>
      </c>
      <c r="D587" s="669" t="s">
        <v>679</v>
      </c>
      <c r="E587" s="673">
        <v>4</v>
      </c>
      <c r="F587" s="673">
        <v>3</v>
      </c>
      <c r="G587" s="673">
        <v>7</v>
      </c>
      <c r="H587" s="670"/>
      <c r="I587" s="670"/>
      <c r="J587" s="671"/>
    </row>
    <row r="588" spans="1:10" ht="15.75" thickBot="1" x14ac:dyDescent="0.3">
      <c r="A588">
        <v>586</v>
      </c>
      <c r="B588" s="672">
        <v>13</v>
      </c>
      <c r="C588" s="669">
        <v>20319266</v>
      </c>
      <c r="D588" s="669" t="s">
        <v>687</v>
      </c>
      <c r="E588" s="673">
        <v>1</v>
      </c>
      <c r="F588" s="673">
        <v>1</v>
      </c>
      <c r="G588" s="673">
        <v>2</v>
      </c>
      <c r="H588" s="670"/>
      <c r="I588" s="670"/>
      <c r="J588" s="671"/>
    </row>
    <row r="589" spans="1:10" ht="15.75" thickBot="1" x14ac:dyDescent="0.3">
      <c r="A589">
        <v>587</v>
      </c>
      <c r="B589" s="672">
        <v>14</v>
      </c>
      <c r="C589" s="669">
        <v>20319357</v>
      </c>
      <c r="D589" s="669" t="s">
        <v>1313</v>
      </c>
      <c r="E589" s="673">
        <v>4</v>
      </c>
      <c r="F589" s="673">
        <v>2</v>
      </c>
      <c r="G589" s="673">
        <v>6</v>
      </c>
      <c r="H589" s="670"/>
      <c r="I589" s="670"/>
      <c r="J589" s="671"/>
    </row>
    <row r="590" spans="1:10" ht="15.75" thickBot="1" x14ac:dyDescent="0.3">
      <c r="A590">
        <v>588</v>
      </c>
      <c r="B590" s="672">
        <v>15</v>
      </c>
      <c r="C590" s="669">
        <v>69756203</v>
      </c>
      <c r="D590" s="669" t="s">
        <v>1310</v>
      </c>
      <c r="E590" s="673">
        <v>1</v>
      </c>
      <c r="F590" s="673">
        <v>0</v>
      </c>
      <c r="G590" s="673">
        <v>1</v>
      </c>
      <c r="H590" s="670"/>
      <c r="I590" s="670"/>
      <c r="J590" s="671"/>
    </row>
    <row r="591" spans="1:10" ht="15.75" thickBot="1" x14ac:dyDescent="0.3">
      <c r="A591">
        <v>589</v>
      </c>
      <c r="B591" s="672">
        <v>16</v>
      </c>
      <c r="C591" s="669">
        <v>20319474</v>
      </c>
      <c r="D591" s="669" t="s">
        <v>695</v>
      </c>
      <c r="E591" s="673">
        <v>3</v>
      </c>
      <c r="F591" s="673">
        <v>0</v>
      </c>
      <c r="G591" s="673">
        <v>3</v>
      </c>
      <c r="H591" s="670"/>
      <c r="I591" s="670"/>
      <c r="J591" s="671"/>
    </row>
    <row r="592" spans="1:10" ht="15.75" thickBot="1" x14ac:dyDescent="0.3">
      <c r="A592">
        <v>590</v>
      </c>
      <c r="B592" s="672">
        <v>17</v>
      </c>
      <c r="C592" s="669">
        <v>20319462</v>
      </c>
      <c r="D592" s="669" t="s">
        <v>694</v>
      </c>
      <c r="E592" s="673">
        <v>1</v>
      </c>
      <c r="F592" s="673">
        <v>5</v>
      </c>
      <c r="G592" s="673">
        <v>6</v>
      </c>
      <c r="H592" s="670"/>
      <c r="I592" s="670"/>
      <c r="J592" s="671"/>
    </row>
    <row r="593" spans="1:10" ht="15.75" thickBot="1" x14ac:dyDescent="0.3">
      <c r="A593">
        <v>591</v>
      </c>
      <c r="B593" s="672">
        <v>18</v>
      </c>
      <c r="C593" s="669">
        <v>20319157</v>
      </c>
      <c r="D593" s="669" t="s">
        <v>691</v>
      </c>
      <c r="E593" s="673">
        <v>2</v>
      </c>
      <c r="F593" s="673">
        <v>4</v>
      </c>
      <c r="G593" s="673">
        <v>6</v>
      </c>
      <c r="H593" s="670"/>
      <c r="I593" s="670"/>
      <c r="J593" s="671"/>
    </row>
    <row r="594" spans="1:10" ht="15.75" thickBot="1" x14ac:dyDescent="0.3">
      <c r="A594">
        <v>592</v>
      </c>
      <c r="B594" s="672">
        <v>19</v>
      </c>
      <c r="C594" s="669">
        <v>20319395</v>
      </c>
      <c r="D594" s="669" t="s">
        <v>692</v>
      </c>
      <c r="E594" s="673">
        <v>4</v>
      </c>
      <c r="F594" s="673">
        <v>0</v>
      </c>
      <c r="G594" s="673">
        <v>4</v>
      </c>
      <c r="H594" s="670"/>
      <c r="I594" s="670"/>
      <c r="J594" s="671"/>
    </row>
    <row r="595" spans="1:10" ht="15.75" thickBot="1" x14ac:dyDescent="0.3">
      <c r="A595">
        <v>593</v>
      </c>
      <c r="B595" s="672">
        <v>20</v>
      </c>
      <c r="C595" s="669">
        <v>20319927</v>
      </c>
      <c r="D595" s="669" t="s">
        <v>676</v>
      </c>
      <c r="E595" s="673">
        <v>4</v>
      </c>
      <c r="F595" s="673">
        <v>3</v>
      </c>
      <c r="G595" s="673">
        <v>7</v>
      </c>
      <c r="H595" s="670"/>
      <c r="I595" s="670"/>
      <c r="J595" s="671"/>
    </row>
    <row r="596" spans="1:10" ht="15.75" thickBot="1" x14ac:dyDescent="0.3">
      <c r="A596">
        <v>594</v>
      </c>
      <c r="B596" s="672">
        <v>21</v>
      </c>
      <c r="C596" s="669">
        <v>20319262</v>
      </c>
      <c r="D596" s="669" t="s">
        <v>686</v>
      </c>
      <c r="E596" s="673">
        <v>2</v>
      </c>
      <c r="F596" s="673">
        <v>1</v>
      </c>
      <c r="G596" s="673">
        <v>3</v>
      </c>
      <c r="H596" s="670"/>
      <c r="I596" s="670"/>
      <c r="J596" s="671"/>
    </row>
    <row r="597" spans="1:10" ht="15.75" thickBot="1" x14ac:dyDescent="0.3">
      <c r="A597">
        <v>595</v>
      </c>
      <c r="B597" s="672">
        <v>22</v>
      </c>
      <c r="C597" s="669">
        <v>20319938</v>
      </c>
      <c r="D597" s="669" t="s">
        <v>673</v>
      </c>
      <c r="E597" s="673">
        <v>1</v>
      </c>
      <c r="F597" s="673">
        <v>3</v>
      </c>
      <c r="G597" s="673">
        <v>4</v>
      </c>
      <c r="H597" s="670"/>
      <c r="I597" s="670"/>
      <c r="J597" s="671"/>
    </row>
    <row r="598" spans="1:10" ht="15.75" thickBot="1" x14ac:dyDescent="0.3">
      <c r="A598">
        <v>596</v>
      </c>
      <c r="B598" s="672">
        <v>23</v>
      </c>
      <c r="C598" s="669">
        <v>69786248</v>
      </c>
      <c r="D598" s="669" t="s">
        <v>1312</v>
      </c>
      <c r="E598" s="673">
        <v>1</v>
      </c>
      <c r="F598" s="673">
        <v>3</v>
      </c>
      <c r="G598" s="673">
        <v>4</v>
      </c>
      <c r="H598" s="670"/>
      <c r="I598" s="670"/>
      <c r="J598" s="671"/>
    </row>
    <row r="599" spans="1:10" ht="15.75" thickBot="1" x14ac:dyDescent="0.3">
      <c r="A599">
        <v>597</v>
      </c>
      <c r="B599" s="672">
        <v>24</v>
      </c>
      <c r="C599" s="669">
        <v>20360519</v>
      </c>
      <c r="D599" s="669" t="s">
        <v>1308</v>
      </c>
      <c r="E599" s="673">
        <v>0</v>
      </c>
      <c r="F599" s="673">
        <v>0</v>
      </c>
      <c r="G599" s="673">
        <v>0</v>
      </c>
      <c r="H599" s="670"/>
      <c r="I599" s="670"/>
      <c r="J599" s="671"/>
    </row>
    <row r="600" spans="1:10" ht="15.75" thickBot="1" x14ac:dyDescent="0.3">
      <c r="A600">
        <v>598</v>
      </c>
      <c r="B600" s="672">
        <v>25</v>
      </c>
      <c r="C600" s="669">
        <v>20319321</v>
      </c>
      <c r="D600" s="669" t="s">
        <v>1079</v>
      </c>
      <c r="E600" s="673">
        <v>2</v>
      </c>
      <c r="F600" s="673">
        <v>6</v>
      </c>
      <c r="G600" s="673">
        <v>8</v>
      </c>
      <c r="H600" s="670"/>
      <c r="I600" s="670"/>
      <c r="J600" s="671"/>
    </row>
    <row r="601" spans="1:10" ht="15.75" thickBot="1" x14ac:dyDescent="0.3">
      <c r="A601">
        <v>599</v>
      </c>
      <c r="B601" s="672">
        <v>26</v>
      </c>
      <c r="C601" s="669">
        <v>20319166</v>
      </c>
      <c r="D601" s="669" t="s">
        <v>683</v>
      </c>
      <c r="E601" s="673">
        <v>3</v>
      </c>
      <c r="F601" s="673">
        <v>1</v>
      </c>
      <c r="G601" s="673">
        <v>4</v>
      </c>
      <c r="H601" s="670"/>
      <c r="I601" s="670"/>
      <c r="J601" s="671"/>
    </row>
    <row r="602" spans="1:10" ht="15.75" thickBot="1" x14ac:dyDescent="0.3">
      <c r="A602">
        <v>600</v>
      </c>
      <c r="B602" s="672">
        <v>27</v>
      </c>
      <c r="C602" s="669">
        <v>20319895</v>
      </c>
      <c r="D602" s="669" t="s">
        <v>672</v>
      </c>
      <c r="E602" s="673">
        <v>3</v>
      </c>
      <c r="F602" s="673">
        <v>2</v>
      </c>
      <c r="G602" s="673">
        <v>5</v>
      </c>
      <c r="H602" s="670"/>
      <c r="I602" s="670"/>
      <c r="J602" s="671"/>
    </row>
    <row r="603" spans="1:10" ht="15.75" thickBot="1" x14ac:dyDescent="0.3">
      <c r="A603">
        <v>601</v>
      </c>
      <c r="B603" s="672">
        <v>28</v>
      </c>
      <c r="C603" s="669">
        <v>20319096</v>
      </c>
      <c r="D603" s="669" t="s">
        <v>690</v>
      </c>
      <c r="E603" s="673">
        <v>1</v>
      </c>
      <c r="F603" s="673">
        <v>5</v>
      </c>
      <c r="G603" s="673">
        <v>6</v>
      </c>
      <c r="H603" s="670"/>
      <c r="I603" s="670"/>
      <c r="J603" s="671"/>
    </row>
    <row r="604" spans="1:10" ht="15.75" thickBot="1" x14ac:dyDescent="0.3">
      <c r="A604">
        <v>602</v>
      </c>
      <c r="B604" s="672">
        <v>29</v>
      </c>
      <c r="C604" s="669">
        <v>20353907</v>
      </c>
      <c r="D604" s="669" t="s">
        <v>756</v>
      </c>
      <c r="E604" s="673">
        <v>1</v>
      </c>
      <c r="F604" s="673">
        <v>0</v>
      </c>
      <c r="G604" s="673">
        <v>1</v>
      </c>
      <c r="H604" s="670"/>
      <c r="I604" s="670"/>
      <c r="J604" s="671"/>
    </row>
    <row r="605" spans="1:10" ht="15.75" thickBot="1" x14ac:dyDescent="0.3">
      <c r="A605">
        <v>603</v>
      </c>
      <c r="B605" s="672">
        <v>30</v>
      </c>
      <c r="C605" s="669">
        <v>20319917</v>
      </c>
      <c r="D605" s="669" t="s">
        <v>678</v>
      </c>
      <c r="E605" s="673">
        <v>1</v>
      </c>
      <c r="F605" s="673">
        <v>2</v>
      </c>
      <c r="G605" s="673">
        <v>3</v>
      </c>
      <c r="H605" s="670"/>
      <c r="I605" s="670"/>
      <c r="J605" s="671"/>
    </row>
    <row r="606" spans="1:10" ht="15.75" thickBot="1" x14ac:dyDescent="0.3">
      <c r="A606">
        <v>604</v>
      </c>
      <c r="B606" s="672">
        <v>31</v>
      </c>
      <c r="C606" s="669">
        <v>20319842</v>
      </c>
      <c r="D606" s="669" t="s">
        <v>680</v>
      </c>
      <c r="E606" s="673">
        <v>3</v>
      </c>
      <c r="F606" s="673">
        <v>2</v>
      </c>
      <c r="G606" s="673">
        <v>5</v>
      </c>
      <c r="H606" s="670"/>
      <c r="I606" s="670"/>
      <c r="J606" s="671"/>
    </row>
    <row r="607" spans="1:10" ht="15.75" thickBot="1" x14ac:dyDescent="0.3">
      <c r="A607">
        <v>605</v>
      </c>
      <c r="B607" s="672">
        <v>32</v>
      </c>
      <c r="C607" s="669">
        <v>20362282</v>
      </c>
      <c r="D607" s="669" t="s">
        <v>1134</v>
      </c>
      <c r="E607" s="673">
        <v>2</v>
      </c>
      <c r="F607" s="673">
        <v>0</v>
      </c>
      <c r="G607" s="673">
        <v>2</v>
      </c>
      <c r="H607" s="670"/>
      <c r="I607" s="670"/>
      <c r="J607" s="671"/>
    </row>
    <row r="608" spans="1:10" ht="15.75" thickBot="1" x14ac:dyDescent="0.3">
      <c r="A608">
        <v>606</v>
      </c>
      <c r="B608" s="672">
        <v>33</v>
      </c>
      <c r="C608" s="669">
        <v>20319322</v>
      </c>
      <c r="D608" s="669" t="s">
        <v>1307</v>
      </c>
      <c r="E608" s="673">
        <v>1</v>
      </c>
      <c r="F608" s="673">
        <v>2</v>
      </c>
      <c r="G608" s="673">
        <v>3</v>
      </c>
      <c r="H608" s="670"/>
      <c r="I608" s="670"/>
      <c r="J608" s="671"/>
    </row>
    <row r="609" spans="1:10" ht="15.75" thickBot="1" x14ac:dyDescent="0.3">
      <c r="A609">
        <v>607</v>
      </c>
      <c r="B609" s="672">
        <v>34</v>
      </c>
      <c r="C609" s="669">
        <v>20319414</v>
      </c>
      <c r="D609" s="669" t="s">
        <v>693</v>
      </c>
      <c r="E609" s="673">
        <v>3</v>
      </c>
      <c r="F609" s="673">
        <v>2</v>
      </c>
      <c r="G609" s="673">
        <v>5</v>
      </c>
      <c r="H609" s="670"/>
      <c r="I609" s="670"/>
      <c r="J609" s="671"/>
    </row>
    <row r="610" spans="1:10" ht="15.75" thickBot="1" x14ac:dyDescent="0.3">
      <c r="A610">
        <v>608</v>
      </c>
      <c r="B610" s="672">
        <v>35</v>
      </c>
      <c r="C610" s="669">
        <v>20319177</v>
      </c>
      <c r="D610" s="669" t="s">
        <v>684</v>
      </c>
      <c r="E610" s="673">
        <v>1</v>
      </c>
      <c r="F610" s="673">
        <v>2</v>
      </c>
      <c r="G610" s="673">
        <v>3</v>
      </c>
      <c r="H610" s="670"/>
      <c r="I610" s="670"/>
      <c r="J610" s="671"/>
    </row>
    <row r="611" spans="1:10" ht="15.75" thickBot="1" x14ac:dyDescent="0.3">
      <c r="A611">
        <v>609</v>
      </c>
      <c r="B611" s="672">
        <v>36</v>
      </c>
      <c r="C611" s="669">
        <v>20319936</v>
      </c>
      <c r="D611" s="669" t="s">
        <v>675</v>
      </c>
      <c r="E611" s="673">
        <v>3</v>
      </c>
      <c r="F611" s="673">
        <v>1</v>
      </c>
      <c r="G611" s="673">
        <v>4</v>
      </c>
      <c r="H611" s="670"/>
      <c r="I611" s="670"/>
      <c r="J611" s="671"/>
    </row>
    <row r="612" spans="1:10" ht="15.75" thickBot="1" x14ac:dyDescent="0.3">
      <c r="A612">
        <v>610</v>
      </c>
      <c r="B612" s="672">
        <v>1</v>
      </c>
      <c r="C612" s="669">
        <v>20319268</v>
      </c>
      <c r="D612" s="669" t="s">
        <v>718</v>
      </c>
      <c r="E612" s="673">
        <v>1</v>
      </c>
      <c r="F612" s="673">
        <v>4</v>
      </c>
      <c r="G612" s="673">
        <v>5</v>
      </c>
      <c r="H612" s="670"/>
      <c r="I612" s="670"/>
      <c r="J612" s="671"/>
    </row>
    <row r="613" spans="1:10" ht="15.75" thickBot="1" x14ac:dyDescent="0.3">
      <c r="A613">
        <v>611</v>
      </c>
      <c r="B613" s="672">
        <v>2</v>
      </c>
      <c r="C613" s="669">
        <v>20362083</v>
      </c>
      <c r="D613" s="669" t="s">
        <v>1139</v>
      </c>
      <c r="E613" s="673">
        <v>0</v>
      </c>
      <c r="F613" s="673">
        <v>1</v>
      </c>
      <c r="G613" s="673">
        <v>1</v>
      </c>
      <c r="H613" s="670"/>
      <c r="I613" s="670"/>
      <c r="J613" s="671"/>
    </row>
    <row r="614" spans="1:10" ht="15.75" thickBot="1" x14ac:dyDescent="0.3">
      <c r="A614">
        <v>612</v>
      </c>
      <c r="B614" s="672">
        <v>3</v>
      </c>
      <c r="C614" s="669">
        <v>69762732</v>
      </c>
      <c r="D614" s="669" t="s">
        <v>757</v>
      </c>
      <c r="E614" s="673">
        <v>0</v>
      </c>
      <c r="F614" s="673">
        <v>0</v>
      </c>
      <c r="G614" s="673">
        <v>0</v>
      </c>
      <c r="H614" s="670"/>
      <c r="I614" s="670"/>
      <c r="J614" s="671"/>
    </row>
    <row r="615" spans="1:10" ht="15.75" thickBot="1" x14ac:dyDescent="0.3">
      <c r="A615">
        <v>613</v>
      </c>
      <c r="B615" s="672">
        <v>4</v>
      </c>
      <c r="C615" s="669">
        <v>69756201</v>
      </c>
      <c r="D615" s="669" t="s">
        <v>1137</v>
      </c>
      <c r="E615" s="673">
        <v>0</v>
      </c>
      <c r="F615" s="673">
        <v>0</v>
      </c>
      <c r="G615" s="673">
        <v>0</v>
      </c>
      <c r="H615" s="670"/>
      <c r="I615" s="670"/>
      <c r="J615" s="671"/>
    </row>
    <row r="616" spans="1:10" ht="15.75" thickBot="1" x14ac:dyDescent="0.3">
      <c r="A616">
        <v>614</v>
      </c>
      <c r="B616" s="672">
        <v>5</v>
      </c>
      <c r="C616" s="669">
        <v>20360243</v>
      </c>
      <c r="D616" s="669" t="s">
        <v>1315</v>
      </c>
      <c r="E616" s="673">
        <v>0</v>
      </c>
      <c r="F616" s="673">
        <v>0</v>
      </c>
      <c r="G616" s="673">
        <v>0</v>
      </c>
      <c r="H616" s="670"/>
      <c r="I616" s="670"/>
      <c r="J616" s="671"/>
    </row>
    <row r="617" spans="1:10" ht="15.75" thickBot="1" x14ac:dyDescent="0.3">
      <c r="A617">
        <v>615</v>
      </c>
      <c r="B617" s="672">
        <v>6</v>
      </c>
      <c r="C617" s="669">
        <v>20319208</v>
      </c>
      <c r="D617" s="669" t="s">
        <v>734</v>
      </c>
      <c r="E617" s="673">
        <v>3</v>
      </c>
      <c r="F617" s="673">
        <v>2</v>
      </c>
      <c r="G617" s="673">
        <v>5</v>
      </c>
      <c r="H617" s="670"/>
      <c r="I617" s="670"/>
      <c r="J617" s="671"/>
    </row>
    <row r="618" spans="1:10" ht="15.75" thickBot="1" x14ac:dyDescent="0.3">
      <c r="A618">
        <v>616</v>
      </c>
      <c r="B618" s="672">
        <v>7</v>
      </c>
      <c r="C618" s="669">
        <v>20319503</v>
      </c>
      <c r="D618" s="669" t="s">
        <v>732</v>
      </c>
      <c r="E618" s="673">
        <v>2</v>
      </c>
      <c r="F618" s="673">
        <v>1</v>
      </c>
      <c r="G618" s="673">
        <v>3</v>
      </c>
      <c r="H618" s="670"/>
      <c r="I618" s="670"/>
      <c r="J618" s="671"/>
    </row>
    <row r="619" spans="1:10" ht="15.75" thickBot="1" x14ac:dyDescent="0.3">
      <c r="A619">
        <v>617</v>
      </c>
      <c r="B619" s="672">
        <v>8</v>
      </c>
      <c r="C619" s="669">
        <v>20319089</v>
      </c>
      <c r="D619" s="669" t="s">
        <v>721</v>
      </c>
      <c r="E619" s="673">
        <v>3</v>
      </c>
      <c r="F619" s="673">
        <v>2</v>
      </c>
      <c r="G619" s="673">
        <v>5</v>
      </c>
      <c r="H619" s="670"/>
      <c r="I619" s="670"/>
      <c r="J619" s="671"/>
    </row>
    <row r="620" spans="1:10" ht="15.75" thickBot="1" x14ac:dyDescent="0.3">
      <c r="A620">
        <v>618</v>
      </c>
      <c r="B620" s="672">
        <v>9</v>
      </c>
      <c r="C620" s="669">
        <v>20319285</v>
      </c>
      <c r="D620" s="669" t="s">
        <v>1080</v>
      </c>
      <c r="E620" s="673">
        <v>0</v>
      </c>
      <c r="F620" s="673">
        <v>4</v>
      </c>
      <c r="G620" s="673">
        <v>4</v>
      </c>
      <c r="H620" s="670"/>
      <c r="I620" s="670"/>
      <c r="J620" s="671"/>
    </row>
    <row r="621" spans="1:10" ht="15.75" thickBot="1" x14ac:dyDescent="0.3">
      <c r="A621">
        <v>619</v>
      </c>
      <c r="B621" s="672">
        <v>10</v>
      </c>
      <c r="C621" s="669">
        <v>20319074</v>
      </c>
      <c r="D621" s="669" t="s">
        <v>728</v>
      </c>
      <c r="E621" s="673">
        <v>1</v>
      </c>
      <c r="F621" s="673">
        <v>2</v>
      </c>
      <c r="G621" s="673">
        <v>3</v>
      </c>
      <c r="H621" s="670"/>
      <c r="I621" s="670"/>
      <c r="J621" s="671"/>
    </row>
    <row r="622" spans="1:10" ht="15.75" thickBot="1" x14ac:dyDescent="0.3">
      <c r="A622">
        <v>620</v>
      </c>
      <c r="B622" s="672">
        <v>11</v>
      </c>
      <c r="C622" s="669">
        <v>20340338</v>
      </c>
      <c r="D622" s="669" t="s">
        <v>1081</v>
      </c>
      <c r="E622" s="673">
        <v>0</v>
      </c>
      <c r="F622" s="673">
        <v>3</v>
      </c>
      <c r="G622" s="673">
        <v>3</v>
      </c>
      <c r="H622" s="670"/>
      <c r="I622" s="670"/>
      <c r="J622" s="671"/>
    </row>
    <row r="623" spans="1:10" ht="15.75" thickBot="1" x14ac:dyDescent="0.3">
      <c r="A623">
        <v>621</v>
      </c>
      <c r="B623" s="672">
        <v>12</v>
      </c>
      <c r="C623" s="669">
        <v>69756197</v>
      </c>
      <c r="D623" s="669" t="s">
        <v>1320</v>
      </c>
      <c r="E623" s="673">
        <v>1</v>
      </c>
      <c r="F623" s="673">
        <v>0</v>
      </c>
      <c r="G623" s="673">
        <v>1</v>
      </c>
      <c r="H623" s="670"/>
      <c r="I623" s="670"/>
      <c r="J623" s="671"/>
    </row>
    <row r="624" spans="1:10" ht="15.75" thickBot="1" x14ac:dyDescent="0.3">
      <c r="A624">
        <v>622</v>
      </c>
      <c r="B624" s="672">
        <v>13</v>
      </c>
      <c r="C624" s="669">
        <v>20319277</v>
      </c>
      <c r="D624" s="669" t="s">
        <v>713</v>
      </c>
      <c r="E624" s="673">
        <v>3</v>
      </c>
      <c r="F624" s="673">
        <v>2</v>
      </c>
      <c r="G624" s="673">
        <v>5</v>
      </c>
      <c r="H624" s="670"/>
      <c r="I624" s="670"/>
      <c r="J624" s="671"/>
    </row>
    <row r="625" spans="1:10" ht="15.75" thickBot="1" x14ac:dyDescent="0.3">
      <c r="A625">
        <v>623</v>
      </c>
      <c r="B625" s="672">
        <v>14</v>
      </c>
      <c r="C625" s="669">
        <v>69760707</v>
      </c>
      <c r="D625" s="669" t="s">
        <v>1135</v>
      </c>
      <c r="E625" s="673">
        <v>0</v>
      </c>
      <c r="F625" s="673">
        <v>0</v>
      </c>
      <c r="G625" s="673">
        <v>0</v>
      </c>
      <c r="H625" s="670"/>
      <c r="I625" s="670"/>
      <c r="J625" s="671"/>
    </row>
    <row r="626" spans="1:10" ht="15.75" thickBot="1" x14ac:dyDescent="0.3">
      <c r="A626">
        <v>624</v>
      </c>
      <c r="B626" s="672">
        <v>15</v>
      </c>
      <c r="C626" s="669">
        <v>20319090</v>
      </c>
      <c r="D626" s="669" t="s">
        <v>720</v>
      </c>
      <c r="E626" s="673">
        <v>1</v>
      </c>
      <c r="F626" s="673">
        <v>1</v>
      </c>
      <c r="G626" s="673">
        <v>2</v>
      </c>
      <c r="H626" s="670"/>
      <c r="I626" s="670"/>
      <c r="J626" s="671"/>
    </row>
    <row r="627" spans="1:10" ht="15.75" thickBot="1" x14ac:dyDescent="0.3">
      <c r="A627">
        <v>625</v>
      </c>
      <c r="B627" s="672">
        <v>16</v>
      </c>
      <c r="C627" s="669">
        <v>20319086</v>
      </c>
      <c r="D627" s="669" t="s">
        <v>723</v>
      </c>
      <c r="E627" s="673">
        <v>2</v>
      </c>
      <c r="F627" s="673">
        <v>4</v>
      </c>
      <c r="G627" s="673">
        <v>6</v>
      </c>
      <c r="H627" s="670"/>
      <c r="I627" s="670"/>
      <c r="J627" s="671"/>
    </row>
    <row r="628" spans="1:10" ht="15.75" thickBot="1" x14ac:dyDescent="0.3">
      <c r="A628">
        <v>626</v>
      </c>
      <c r="B628" s="672">
        <v>17</v>
      </c>
      <c r="C628" s="669">
        <v>20319389</v>
      </c>
      <c r="D628" s="669" t="s">
        <v>1314</v>
      </c>
      <c r="E628" s="673">
        <v>0</v>
      </c>
      <c r="F628" s="673">
        <v>2</v>
      </c>
      <c r="G628" s="673">
        <v>2</v>
      </c>
      <c r="H628" s="670"/>
      <c r="I628" s="670"/>
      <c r="J628" s="671"/>
    </row>
    <row r="629" spans="1:10" ht="15.75" thickBot="1" x14ac:dyDescent="0.3">
      <c r="A629">
        <v>627</v>
      </c>
      <c r="B629" s="672">
        <v>18</v>
      </c>
      <c r="C629" s="669">
        <v>20319196</v>
      </c>
      <c r="D629" s="669" t="s">
        <v>709</v>
      </c>
      <c r="E629" s="673">
        <v>2</v>
      </c>
      <c r="F629" s="673">
        <v>2</v>
      </c>
      <c r="G629" s="673">
        <v>4</v>
      </c>
      <c r="H629" s="670"/>
      <c r="I629" s="670"/>
      <c r="J629" s="671"/>
    </row>
    <row r="630" spans="1:10" ht="15.75" thickBot="1" x14ac:dyDescent="0.3">
      <c r="A630">
        <v>628</v>
      </c>
      <c r="B630" s="672">
        <v>19</v>
      </c>
      <c r="C630" s="669">
        <v>20360242</v>
      </c>
      <c r="D630" s="669" t="s">
        <v>1140</v>
      </c>
      <c r="E630" s="673">
        <v>0</v>
      </c>
      <c r="F630" s="673">
        <v>0</v>
      </c>
      <c r="G630" s="673">
        <v>0</v>
      </c>
      <c r="H630" s="670"/>
      <c r="I630" s="670"/>
      <c r="J630" s="671"/>
    </row>
    <row r="631" spans="1:10" ht="15.75" thickBot="1" x14ac:dyDescent="0.3">
      <c r="A631">
        <v>629</v>
      </c>
      <c r="B631" s="672">
        <v>20</v>
      </c>
      <c r="C631" s="669">
        <v>20319077</v>
      </c>
      <c r="D631" s="669" t="s">
        <v>726</v>
      </c>
      <c r="E631" s="673">
        <v>1</v>
      </c>
      <c r="F631" s="673">
        <v>2</v>
      </c>
      <c r="G631" s="673">
        <v>3</v>
      </c>
      <c r="H631" s="670"/>
      <c r="I631" s="670"/>
      <c r="J631" s="671"/>
    </row>
    <row r="632" spans="1:10" ht="15.75" thickBot="1" x14ac:dyDescent="0.3">
      <c r="A632">
        <v>630</v>
      </c>
      <c r="B632" s="672">
        <v>21</v>
      </c>
      <c r="C632" s="669">
        <v>20319810</v>
      </c>
      <c r="D632" s="669" t="s">
        <v>710</v>
      </c>
      <c r="E632" s="673">
        <v>2</v>
      </c>
      <c r="F632" s="673">
        <v>1</v>
      </c>
      <c r="G632" s="673">
        <v>3</v>
      </c>
      <c r="H632" s="670"/>
      <c r="I632" s="670"/>
      <c r="J632" s="671"/>
    </row>
    <row r="633" spans="1:10" ht="15.75" thickBot="1" x14ac:dyDescent="0.3">
      <c r="A633">
        <v>631</v>
      </c>
      <c r="B633" s="672">
        <v>22</v>
      </c>
      <c r="C633" s="669">
        <v>20340322</v>
      </c>
      <c r="D633" s="669" t="s">
        <v>729</v>
      </c>
      <c r="E633" s="673">
        <v>1</v>
      </c>
      <c r="F633" s="673">
        <v>3</v>
      </c>
      <c r="G633" s="673">
        <v>4</v>
      </c>
      <c r="H633" s="670"/>
      <c r="I633" s="670"/>
      <c r="J633" s="671"/>
    </row>
    <row r="634" spans="1:10" ht="15.75" thickBot="1" x14ac:dyDescent="0.3">
      <c r="A634">
        <v>632</v>
      </c>
      <c r="B634" s="672">
        <v>23</v>
      </c>
      <c r="C634" s="669">
        <v>20340334</v>
      </c>
      <c r="D634" s="669" t="s">
        <v>1316</v>
      </c>
      <c r="E634" s="673">
        <v>1</v>
      </c>
      <c r="F634" s="673">
        <v>2</v>
      </c>
      <c r="G634" s="673">
        <v>3</v>
      </c>
      <c r="H634" s="670"/>
      <c r="I634" s="670"/>
      <c r="J634" s="671"/>
    </row>
    <row r="635" spans="1:10" ht="15.75" thickBot="1" x14ac:dyDescent="0.3">
      <c r="A635">
        <v>633</v>
      </c>
      <c r="B635" s="672">
        <v>24</v>
      </c>
      <c r="C635" s="669">
        <v>20319908</v>
      </c>
      <c r="D635" s="669" t="s">
        <v>697</v>
      </c>
      <c r="E635" s="673">
        <v>2</v>
      </c>
      <c r="F635" s="673">
        <v>3</v>
      </c>
      <c r="G635" s="673">
        <v>5</v>
      </c>
      <c r="H635" s="670"/>
      <c r="I635" s="670"/>
      <c r="J635" s="671"/>
    </row>
    <row r="636" spans="1:10" ht="15.75" thickBot="1" x14ac:dyDescent="0.3">
      <c r="A636">
        <v>634</v>
      </c>
      <c r="B636" s="672">
        <v>25</v>
      </c>
      <c r="C636" s="669">
        <v>20319490</v>
      </c>
      <c r="D636" s="669" t="s">
        <v>735</v>
      </c>
      <c r="E636" s="673">
        <v>2</v>
      </c>
      <c r="F636" s="673">
        <v>3</v>
      </c>
      <c r="G636" s="673">
        <v>5</v>
      </c>
      <c r="H636" s="670"/>
      <c r="I636" s="670"/>
      <c r="J636" s="671"/>
    </row>
    <row r="637" spans="1:10" ht="15.75" thickBot="1" x14ac:dyDescent="0.3">
      <c r="A637">
        <v>635</v>
      </c>
      <c r="B637" s="672">
        <v>26</v>
      </c>
      <c r="C637" s="669">
        <v>20319799</v>
      </c>
      <c r="D637" s="669" t="s">
        <v>706</v>
      </c>
      <c r="E637" s="673">
        <v>0</v>
      </c>
      <c r="F637" s="673">
        <v>5</v>
      </c>
      <c r="G637" s="673">
        <v>5</v>
      </c>
      <c r="H637" s="670"/>
      <c r="I637" s="670"/>
      <c r="J637" s="671"/>
    </row>
    <row r="638" spans="1:10" ht="15.75" thickBot="1" x14ac:dyDescent="0.3">
      <c r="A638">
        <v>636</v>
      </c>
      <c r="B638" s="672">
        <v>27</v>
      </c>
      <c r="C638" s="669">
        <v>20319093</v>
      </c>
      <c r="D638" s="669" t="s">
        <v>725</v>
      </c>
      <c r="E638" s="673">
        <v>3</v>
      </c>
      <c r="F638" s="673">
        <v>2</v>
      </c>
      <c r="G638" s="673">
        <v>5</v>
      </c>
      <c r="H638" s="670"/>
      <c r="I638" s="670"/>
      <c r="J638" s="671"/>
    </row>
    <row r="639" spans="1:10" ht="15.75" thickBot="1" x14ac:dyDescent="0.3">
      <c r="A639">
        <v>637</v>
      </c>
      <c r="B639" s="672">
        <v>28</v>
      </c>
      <c r="C639" s="669">
        <v>20319276</v>
      </c>
      <c r="D639" s="669" t="s">
        <v>716</v>
      </c>
      <c r="E639" s="673">
        <v>1</v>
      </c>
      <c r="F639" s="673">
        <v>1</v>
      </c>
      <c r="G639" s="673">
        <v>2</v>
      </c>
      <c r="H639" s="670"/>
      <c r="I639" s="670"/>
      <c r="J639" s="671"/>
    </row>
    <row r="640" spans="1:10" ht="15.75" thickBot="1" x14ac:dyDescent="0.3">
      <c r="A640">
        <v>638</v>
      </c>
      <c r="B640" s="672">
        <v>29</v>
      </c>
      <c r="C640" s="669">
        <v>20319356</v>
      </c>
      <c r="D640" s="669" t="s">
        <v>1321</v>
      </c>
      <c r="E640" s="673">
        <v>5</v>
      </c>
      <c r="F640" s="673">
        <v>8</v>
      </c>
      <c r="G640" s="673">
        <v>13</v>
      </c>
      <c r="H640" s="670"/>
      <c r="I640" s="670"/>
      <c r="J640" s="671"/>
    </row>
    <row r="641" spans="1:10" ht="15.75" thickBot="1" x14ac:dyDescent="0.3">
      <c r="A641">
        <v>639</v>
      </c>
      <c r="B641" s="672">
        <v>30</v>
      </c>
      <c r="C641" s="669">
        <v>20319197</v>
      </c>
      <c r="D641" s="669" t="s">
        <v>708</v>
      </c>
      <c r="E641" s="673">
        <v>2</v>
      </c>
      <c r="F641" s="673">
        <v>6</v>
      </c>
      <c r="G641" s="673">
        <v>8</v>
      </c>
      <c r="H641" s="670"/>
      <c r="I641" s="670"/>
      <c r="J641" s="671"/>
    </row>
    <row r="642" spans="1:10" ht="15.75" thickBot="1" x14ac:dyDescent="0.3">
      <c r="A642">
        <v>640</v>
      </c>
      <c r="B642" s="672">
        <v>31</v>
      </c>
      <c r="C642" s="669">
        <v>20319091</v>
      </c>
      <c r="D642" s="669" t="s">
        <v>719</v>
      </c>
      <c r="E642" s="673">
        <v>2</v>
      </c>
      <c r="F642" s="673">
        <v>4</v>
      </c>
      <c r="G642" s="673">
        <v>6</v>
      </c>
      <c r="H642" s="670"/>
      <c r="I642" s="670"/>
      <c r="J642" s="671"/>
    </row>
    <row r="643" spans="1:10" ht="15.75" thickBot="1" x14ac:dyDescent="0.3">
      <c r="A643">
        <v>641</v>
      </c>
      <c r="B643" s="672">
        <v>32</v>
      </c>
      <c r="C643" s="669">
        <v>20319752</v>
      </c>
      <c r="D643" s="669" t="s">
        <v>702</v>
      </c>
      <c r="E643" s="673">
        <v>3</v>
      </c>
      <c r="F643" s="673">
        <v>3</v>
      </c>
      <c r="G643" s="673">
        <v>6</v>
      </c>
      <c r="H643" s="670"/>
      <c r="I643" s="670"/>
      <c r="J643" s="671"/>
    </row>
    <row r="644" spans="1:10" ht="15.75" thickBot="1" x14ac:dyDescent="0.3">
      <c r="A644">
        <v>642</v>
      </c>
      <c r="B644" s="672">
        <v>33</v>
      </c>
      <c r="C644" s="669">
        <v>20340324</v>
      </c>
      <c r="D644" s="669" t="s">
        <v>731</v>
      </c>
      <c r="E644" s="673">
        <v>0</v>
      </c>
      <c r="F644" s="673">
        <v>3</v>
      </c>
      <c r="G644" s="673">
        <v>3</v>
      </c>
      <c r="H644" s="670"/>
      <c r="I644" s="670"/>
      <c r="J644" s="671"/>
    </row>
    <row r="645" spans="1:10" ht="15.75" thickBot="1" x14ac:dyDescent="0.3">
      <c r="A645">
        <v>643</v>
      </c>
      <c r="B645" s="672">
        <v>34</v>
      </c>
      <c r="C645" s="669">
        <v>20319919</v>
      </c>
      <c r="D645" s="669" t="s">
        <v>699</v>
      </c>
      <c r="E645" s="673">
        <v>2</v>
      </c>
      <c r="F645" s="673">
        <v>1</v>
      </c>
      <c r="G645" s="673">
        <v>3</v>
      </c>
      <c r="H645" s="670"/>
      <c r="I645" s="670"/>
      <c r="J645" s="671"/>
    </row>
    <row r="646" spans="1:10" ht="15.75" thickBot="1" x14ac:dyDescent="0.3">
      <c r="A646">
        <v>644</v>
      </c>
      <c r="B646" s="672">
        <v>35</v>
      </c>
      <c r="C646" s="669">
        <v>20319087</v>
      </c>
      <c r="D646" s="669" t="s">
        <v>722</v>
      </c>
      <c r="E646" s="673">
        <v>2</v>
      </c>
      <c r="F646" s="673">
        <v>4</v>
      </c>
      <c r="G646" s="673">
        <v>6</v>
      </c>
      <c r="H646" s="670"/>
      <c r="I646" s="670"/>
      <c r="J646" s="671"/>
    </row>
    <row r="647" spans="1:10" ht="15.75" thickBot="1" x14ac:dyDescent="0.3">
      <c r="A647">
        <v>645</v>
      </c>
      <c r="B647" s="672">
        <v>36</v>
      </c>
      <c r="C647" s="669">
        <v>20319502</v>
      </c>
      <c r="D647" s="669" t="s">
        <v>736</v>
      </c>
      <c r="E647" s="673">
        <v>2</v>
      </c>
      <c r="F647" s="673">
        <v>2</v>
      </c>
      <c r="G647" s="673">
        <v>4</v>
      </c>
      <c r="H647" s="670"/>
      <c r="I647" s="670"/>
      <c r="J647" s="671"/>
    </row>
    <row r="648" spans="1:10" ht="15.75" thickBot="1" x14ac:dyDescent="0.3">
      <c r="A648">
        <v>646</v>
      </c>
      <c r="B648" s="672">
        <v>37</v>
      </c>
      <c r="C648" s="669">
        <v>20319339</v>
      </c>
      <c r="D648" s="669" t="s">
        <v>1317</v>
      </c>
      <c r="E648" s="673">
        <v>17</v>
      </c>
      <c r="F648" s="673">
        <v>12</v>
      </c>
      <c r="G648" s="673">
        <v>29</v>
      </c>
      <c r="H648" s="670"/>
      <c r="I648" s="670"/>
      <c r="J648" s="671"/>
    </row>
    <row r="649" spans="1:10" ht="15.75" thickBot="1" x14ac:dyDescent="0.3">
      <c r="A649">
        <v>647</v>
      </c>
      <c r="B649" s="672">
        <v>38</v>
      </c>
      <c r="C649" s="669">
        <v>20319774</v>
      </c>
      <c r="D649" s="669" t="s">
        <v>700</v>
      </c>
      <c r="E649" s="673">
        <v>1</v>
      </c>
      <c r="F649" s="673">
        <v>3</v>
      </c>
      <c r="G649" s="673">
        <v>4</v>
      </c>
      <c r="H649" s="670"/>
      <c r="I649" s="670"/>
      <c r="J649" s="671"/>
    </row>
    <row r="650" spans="1:10" ht="15.75" thickBot="1" x14ac:dyDescent="0.3">
      <c r="A650">
        <v>648</v>
      </c>
      <c r="B650" s="672">
        <v>39</v>
      </c>
      <c r="C650" s="669">
        <v>69974830</v>
      </c>
      <c r="D650" s="669" t="s">
        <v>758</v>
      </c>
      <c r="E650" s="673">
        <v>0</v>
      </c>
      <c r="F650" s="673">
        <v>0</v>
      </c>
      <c r="G650" s="673">
        <v>0</v>
      </c>
      <c r="H650" s="670"/>
      <c r="I650" s="670"/>
      <c r="J650" s="671"/>
    </row>
    <row r="651" spans="1:10" ht="15.75" thickBot="1" x14ac:dyDescent="0.3">
      <c r="A651">
        <v>649</v>
      </c>
      <c r="B651" s="672">
        <v>40</v>
      </c>
      <c r="C651" s="669">
        <v>20319907</v>
      </c>
      <c r="D651" s="669" t="s">
        <v>698</v>
      </c>
      <c r="E651" s="673">
        <v>0</v>
      </c>
      <c r="F651" s="673">
        <v>5</v>
      </c>
      <c r="G651" s="673">
        <v>5</v>
      </c>
      <c r="H651" s="670"/>
      <c r="I651" s="670"/>
      <c r="J651" s="671"/>
    </row>
    <row r="652" spans="1:10" ht="15.75" thickBot="1" x14ac:dyDescent="0.3">
      <c r="A652">
        <v>650</v>
      </c>
      <c r="B652" s="672">
        <v>41</v>
      </c>
      <c r="C652" s="669">
        <v>20319165</v>
      </c>
      <c r="D652" s="669" t="s">
        <v>712</v>
      </c>
      <c r="E652" s="673">
        <v>1</v>
      </c>
      <c r="F652" s="673">
        <v>4</v>
      </c>
      <c r="G652" s="673">
        <v>5</v>
      </c>
      <c r="H652" s="670"/>
      <c r="I652" s="670"/>
      <c r="J652" s="671"/>
    </row>
    <row r="653" spans="1:10" ht="15.75" thickBot="1" x14ac:dyDescent="0.3">
      <c r="A653">
        <v>651</v>
      </c>
      <c r="B653" s="672">
        <v>42</v>
      </c>
      <c r="C653" s="669">
        <v>69888822</v>
      </c>
      <c r="D653" s="669" t="s">
        <v>1318</v>
      </c>
      <c r="E653" s="673">
        <v>0</v>
      </c>
      <c r="F653" s="673">
        <v>0</v>
      </c>
      <c r="G653" s="673">
        <v>0</v>
      </c>
      <c r="H653" s="670"/>
      <c r="I653" s="670"/>
      <c r="J653" s="671"/>
    </row>
    <row r="654" spans="1:10" ht="15.75" thickBot="1" x14ac:dyDescent="0.3">
      <c r="A654">
        <v>652</v>
      </c>
      <c r="B654" s="672">
        <v>43</v>
      </c>
      <c r="C654" s="669">
        <v>20319837</v>
      </c>
      <c r="D654" s="669" t="s">
        <v>705</v>
      </c>
      <c r="E654" s="673">
        <v>2</v>
      </c>
      <c r="F654" s="673">
        <v>3</v>
      </c>
      <c r="G654" s="673">
        <v>5</v>
      </c>
      <c r="H654" s="670"/>
      <c r="I654" s="670"/>
      <c r="J654" s="671"/>
    </row>
    <row r="655" spans="1:10" ht="15.75" thickBot="1" x14ac:dyDescent="0.3">
      <c r="A655">
        <v>653</v>
      </c>
      <c r="B655" s="672">
        <v>44</v>
      </c>
      <c r="C655" s="669">
        <v>20319488</v>
      </c>
      <c r="D655" s="669" t="s">
        <v>733</v>
      </c>
      <c r="E655" s="673">
        <v>0</v>
      </c>
      <c r="F655" s="673">
        <v>3</v>
      </c>
      <c r="G655" s="673">
        <v>3</v>
      </c>
      <c r="H655" s="670"/>
      <c r="I655" s="670"/>
      <c r="J655" s="671"/>
    </row>
    <row r="656" spans="1:10" ht="15.75" thickBot="1" x14ac:dyDescent="0.3">
      <c r="A656">
        <v>654</v>
      </c>
      <c r="B656" s="672">
        <v>45</v>
      </c>
      <c r="C656" s="669">
        <v>20348737</v>
      </c>
      <c r="D656" s="669" t="s">
        <v>1319</v>
      </c>
      <c r="E656" s="673">
        <v>0</v>
      </c>
      <c r="F656" s="673">
        <v>1</v>
      </c>
      <c r="G656" s="673">
        <v>1</v>
      </c>
      <c r="H656" s="670"/>
      <c r="I656" s="670"/>
      <c r="J656" s="671"/>
    </row>
    <row r="657" spans="1:10" ht="15.75" thickBot="1" x14ac:dyDescent="0.3">
      <c r="A657">
        <v>655</v>
      </c>
      <c r="B657" s="672">
        <v>46</v>
      </c>
      <c r="C657" s="669">
        <v>20319092</v>
      </c>
      <c r="D657" s="669" t="s">
        <v>724</v>
      </c>
      <c r="E657" s="673">
        <v>3</v>
      </c>
      <c r="F657" s="673">
        <v>0</v>
      </c>
      <c r="G657" s="673">
        <v>3</v>
      </c>
      <c r="H657" s="670"/>
      <c r="I657" s="670"/>
      <c r="J657" s="671"/>
    </row>
    <row r="658" spans="1:10" ht="15.75" thickBot="1" x14ac:dyDescent="0.3">
      <c r="A658">
        <v>656</v>
      </c>
      <c r="B658" s="672">
        <v>47</v>
      </c>
      <c r="C658" s="669">
        <v>20319260</v>
      </c>
      <c r="D658" s="669" t="s">
        <v>714</v>
      </c>
      <c r="E658" s="673">
        <v>1</v>
      </c>
      <c r="F658" s="673">
        <v>3</v>
      </c>
      <c r="G658" s="673">
        <v>4</v>
      </c>
      <c r="H658" s="670"/>
      <c r="I658" s="670"/>
      <c r="J658" s="671"/>
    </row>
    <row r="659" spans="1:10" ht="15.75" thickBot="1" x14ac:dyDescent="0.3">
      <c r="A659">
        <v>657</v>
      </c>
      <c r="B659" s="672">
        <v>48</v>
      </c>
      <c r="C659" s="669">
        <v>60725474</v>
      </c>
      <c r="D659" s="669" t="s">
        <v>1322</v>
      </c>
      <c r="E659" s="673">
        <v>0</v>
      </c>
      <c r="F659" s="673">
        <v>1</v>
      </c>
      <c r="G659" s="673">
        <v>1</v>
      </c>
      <c r="H659" s="670"/>
      <c r="I659" s="670"/>
      <c r="J659" s="671"/>
    </row>
    <row r="660" spans="1:10" ht="15.75" thickBot="1" x14ac:dyDescent="0.3">
      <c r="A660">
        <v>658</v>
      </c>
      <c r="B660" s="672">
        <v>49</v>
      </c>
      <c r="C660" s="669">
        <v>20340323</v>
      </c>
      <c r="D660" s="669" t="s">
        <v>730</v>
      </c>
      <c r="E660" s="673">
        <v>1</v>
      </c>
      <c r="F660" s="673">
        <v>4</v>
      </c>
      <c r="G660" s="673">
        <v>5</v>
      </c>
      <c r="H660" s="670"/>
      <c r="I660" s="670"/>
      <c r="J660" s="671"/>
    </row>
    <row r="661" spans="1:10" ht="15.75" thickBot="1" x14ac:dyDescent="0.3">
      <c r="A661">
        <v>659</v>
      </c>
      <c r="B661" s="672">
        <v>50</v>
      </c>
      <c r="C661" s="669">
        <v>20319759</v>
      </c>
      <c r="D661" s="669" t="s">
        <v>701</v>
      </c>
      <c r="E661" s="673">
        <v>2</v>
      </c>
      <c r="F661" s="673">
        <v>2</v>
      </c>
      <c r="G661" s="673">
        <v>4</v>
      </c>
      <c r="H661" s="670"/>
      <c r="I661" s="670"/>
      <c r="J661" s="671"/>
    </row>
    <row r="662" spans="1:10" ht="15.75" thickBot="1" x14ac:dyDescent="0.3">
      <c r="A662">
        <v>660</v>
      </c>
      <c r="B662" s="672">
        <v>51</v>
      </c>
      <c r="C662" s="669">
        <v>20319259</v>
      </c>
      <c r="D662" s="669" t="s">
        <v>715</v>
      </c>
      <c r="E662" s="673">
        <v>5</v>
      </c>
      <c r="F662" s="673">
        <v>1</v>
      </c>
      <c r="G662" s="673">
        <v>6</v>
      </c>
      <c r="H662" s="670"/>
      <c r="I662" s="670"/>
      <c r="J662" s="671"/>
    </row>
    <row r="663" spans="1:10" ht="15.75" thickBot="1" x14ac:dyDescent="0.3">
      <c r="A663">
        <v>661</v>
      </c>
      <c r="B663" s="672">
        <v>52</v>
      </c>
      <c r="C663" s="669">
        <v>20340341</v>
      </c>
      <c r="D663" s="669" t="s">
        <v>1138</v>
      </c>
      <c r="E663" s="673">
        <v>1</v>
      </c>
      <c r="F663" s="673">
        <v>3</v>
      </c>
      <c r="G663" s="673">
        <v>4</v>
      </c>
      <c r="H663" s="670"/>
      <c r="I663" s="670"/>
      <c r="J663" s="671"/>
    </row>
    <row r="664" spans="1:10" ht="15.75" thickBot="1" x14ac:dyDescent="0.3">
      <c r="A664">
        <v>662</v>
      </c>
      <c r="B664" s="672">
        <v>53</v>
      </c>
      <c r="C664" s="669">
        <v>20340665</v>
      </c>
      <c r="D664" s="669" t="s">
        <v>1082</v>
      </c>
      <c r="E664" s="673">
        <v>4</v>
      </c>
      <c r="F664" s="673">
        <v>2</v>
      </c>
      <c r="G664" s="673">
        <v>6</v>
      </c>
      <c r="H664" s="670"/>
      <c r="I664" s="670"/>
      <c r="J664" s="671"/>
    </row>
    <row r="665" spans="1:10" ht="15.75" thickBot="1" x14ac:dyDescent="0.3">
      <c r="A665">
        <v>663</v>
      </c>
      <c r="B665" s="672">
        <v>54</v>
      </c>
      <c r="C665" s="669">
        <v>20341387</v>
      </c>
      <c r="D665" s="669" t="s">
        <v>1141</v>
      </c>
      <c r="E665" s="673">
        <v>4</v>
      </c>
      <c r="F665" s="673">
        <v>1</v>
      </c>
      <c r="G665" s="673">
        <v>5</v>
      </c>
      <c r="H665" s="670"/>
      <c r="I665" s="670"/>
      <c r="J665" s="671"/>
    </row>
    <row r="666" spans="1:10" ht="15.75" thickBot="1" x14ac:dyDescent="0.3">
      <c r="A666">
        <v>664</v>
      </c>
      <c r="B666" s="672">
        <v>55</v>
      </c>
      <c r="C666" s="669">
        <v>20319275</v>
      </c>
      <c r="D666" s="669" t="s">
        <v>717</v>
      </c>
      <c r="E666" s="673">
        <v>5</v>
      </c>
      <c r="F666" s="673">
        <v>3</v>
      </c>
      <c r="G666" s="673">
        <v>8</v>
      </c>
      <c r="H666" s="670"/>
      <c r="I666" s="670"/>
      <c r="J666" s="671"/>
    </row>
    <row r="667" spans="1:10" ht="15.75" thickBot="1" x14ac:dyDescent="0.3">
      <c r="A667">
        <v>665</v>
      </c>
      <c r="B667" s="672">
        <v>56</v>
      </c>
      <c r="C667" s="669">
        <v>20319313</v>
      </c>
      <c r="D667" s="669" t="s">
        <v>737</v>
      </c>
      <c r="E667" s="673">
        <v>1</v>
      </c>
      <c r="F667" s="673">
        <v>1</v>
      </c>
      <c r="G667" s="673">
        <v>2</v>
      </c>
      <c r="H667" s="670"/>
      <c r="I667" s="670"/>
      <c r="J667" s="671"/>
    </row>
    <row r="668" spans="1:10" ht="15.75" thickBot="1" x14ac:dyDescent="0.3">
      <c r="A668">
        <v>666</v>
      </c>
      <c r="B668" s="672">
        <v>57</v>
      </c>
      <c r="C668" s="669">
        <v>20319076</v>
      </c>
      <c r="D668" s="669" t="s">
        <v>727</v>
      </c>
      <c r="E668" s="673">
        <v>2</v>
      </c>
      <c r="F668" s="673">
        <v>3</v>
      </c>
      <c r="G668" s="673">
        <v>5</v>
      </c>
      <c r="H668" s="670"/>
      <c r="I668" s="670"/>
      <c r="J668" s="671"/>
    </row>
    <row r="669" spans="1:10" ht="15.75" thickBot="1" x14ac:dyDescent="0.3">
      <c r="A669">
        <v>667</v>
      </c>
      <c r="B669" s="672">
        <v>58</v>
      </c>
      <c r="C669" s="669">
        <v>20319751</v>
      </c>
      <c r="D669" s="669" t="s">
        <v>703</v>
      </c>
      <c r="E669" s="673">
        <v>2</v>
      </c>
      <c r="F669" s="673">
        <v>3</v>
      </c>
      <c r="G669" s="673">
        <v>5</v>
      </c>
      <c r="H669" s="670"/>
      <c r="I669" s="670"/>
      <c r="J669" s="671"/>
    </row>
    <row r="670" spans="1:10" ht="15.75" thickBot="1" x14ac:dyDescent="0.3">
      <c r="A670">
        <v>668</v>
      </c>
      <c r="B670" s="672">
        <v>59</v>
      </c>
      <c r="C670" s="669">
        <v>20319798</v>
      </c>
      <c r="D670" s="669" t="s">
        <v>707</v>
      </c>
      <c r="E670" s="673">
        <v>2</v>
      </c>
      <c r="F670" s="673">
        <v>1</v>
      </c>
      <c r="G670" s="673">
        <v>3</v>
      </c>
      <c r="H670" s="670"/>
      <c r="I670" s="670"/>
      <c r="J670" s="671"/>
    </row>
    <row r="671" spans="1:10" ht="15.75" thickBot="1" x14ac:dyDescent="0.3">
      <c r="A671">
        <v>669</v>
      </c>
      <c r="B671" s="672">
        <v>60</v>
      </c>
      <c r="C671" s="669">
        <v>20319205</v>
      </c>
      <c r="D671" s="669" t="s">
        <v>711</v>
      </c>
      <c r="E671" s="673">
        <v>1</v>
      </c>
      <c r="F671" s="673">
        <v>1</v>
      </c>
      <c r="G671" s="673">
        <v>2</v>
      </c>
      <c r="H671" s="670"/>
      <c r="I671" s="670"/>
      <c r="J671" s="671"/>
    </row>
    <row r="672" spans="1:10" ht="15.75" thickBot="1" x14ac:dyDescent="0.3">
      <c r="A672">
        <v>670</v>
      </c>
      <c r="B672" s="672">
        <v>61</v>
      </c>
      <c r="C672" s="669">
        <v>20319750</v>
      </c>
      <c r="D672" s="669" t="s">
        <v>704</v>
      </c>
      <c r="E672" s="673">
        <v>2</v>
      </c>
      <c r="F672" s="673">
        <v>3</v>
      </c>
      <c r="G672" s="673">
        <v>5</v>
      </c>
      <c r="H672" s="670"/>
      <c r="I672" s="670"/>
      <c r="J672" s="671"/>
    </row>
  </sheetData>
  <mergeCells count="5">
    <mergeCell ref="B1:B2"/>
    <mergeCell ref="C1:C2"/>
    <mergeCell ref="D1:D2"/>
    <mergeCell ref="E1:J1"/>
    <mergeCell ref="A1:A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84"/>
  <sheetViews>
    <sheetView zoomScale="70" zoomScaleNormal="70" workbookViewId="0">
      <selection activeCell="E77" sqref="E77"/>
    </sheetView>
  </sheetViews>
  <sheetFormatPr defaultColWidth="8.85546875" defaultRowHeight="15" x14ac:dyDescent="0.25"/>
  <cols>
    <col min="1" max="1" width="4.7109375" style="61" customWidth="1"/>
    <col min="2" max="2" width="22.42578125" style="61" customWidth="1"/>
    <col min="3" max="3" width="10.140625" style="61" customWidth="1"/>
    <col min="4" max="4" width="10.7109375" style="61" customWidth="1"/>
    <col min="5" max="5" width="11.140625" style="61" customWidth="1"/>
    <col min="6" max="6" width="9.42578125" style="61" customWidth="1"/>
    <col min="7" max="7" width="4.140625" style="61" customWidth="1"/>
    <col min="8" max="15" width="8.85546875" style="61"/>
    <col min="16" max="16" width="3.5703125" style="61" customWidth="1"/>
    <col min="17" max="17" width="7.28515625" style="61" customWidth="1"/>
    <col min="18" max="18" width="36.7109375" style="61" customWidth="1"/>
    <col min="19" max="19" width="8.42578125" style="61" customWidth="1"/>
    <col min="20" max="20" width="8.85546875" style="61"/>
    <col min="21" max="21" width="4.42578125" style="61" customWidth="1"/>
    <col min="22" max="22" width="8.85546875" style="61" customWidth="1"/>
    <col min="23" max="23" width="36.85546875" style="61" customWidth="1"/>
    <col min="24" max="24" width="8.85546875" style="61" customWidth="1"/>
    <col min="25" max="16384" width="8.85546875" style="61"/>
  </cols>
  <sheetData>
    <row r="1" spans="1:24" x14ac:dyDescent="0.25">
      <c r="A1" s="309" t="s">
        <v>2062</v>
      </c>
    </row>
    <row r="2" spans="1:24" x14ac:dyDescent="0.25">
      <c r="A2" s="61" t="s">
        <v>2061</v>
      </c>
    </row>
    <row r="3" spans="1:24" x14ac:dyDescent="0.25">
      <c r="A3" s="61" t="s">
        <v>149</v>
      </c>
    </row>
    <row r="4" spans="1:24" x14ac:dyDescent="0.25">
      <c r="A4" s="61" t="str">
        <f>TAHUN_PELAJARAN</f>
        <v>TAHUN PELAJARAN 2019/2020</v>
      </c>
    </row>
    <row r="7" spans="1:24" x14ac:dyDescent="0.25">
      <c r="A7" s="792" t="s">
        <v>0</v>
      </c>
      <c r="B7" s="793" t="s">
        <v>75</v>
      </c>
      <c r="C7" s="795" t="s">
        <v>77</v>
      </c>
      <c r="D7" s="796"/>
      <c r="E7" s="796"/>
      <c r="F7" s="797"/>
    </row>
    <row r="8" spans="1:24" x14ac:dyDescent="0.25">
      <c r="A8" s="792"/>
      <c r="B8" s="794"/>
      <c r="C8" s="690" t="s">
        <v>52</v>
      </c>
      <c r="D8" s="690" t="s">
        <v>53</v>
      </c>
      <c r="E8" s="690" t="s">
        <v>4</v>
      </c>
      <c r="F8" s="76" t="s">
        <v>76</v>
      </c>
      <c r="Q8" s="717" t="s">
        <v>6</v>
      </c>
      <c r="V8" s="717" t="s">
        <v>7</v>
      </c>
    </row>
    <row r="9" spans="1:24" x14ac:dyDescent="0.25">
      <c r="A9" s="63"/>
      <c r="B9" s="64" t="s">
        <v>62</v>
      </c>
      <c r="C9" s="65">
        <f>SUM(C10:C17)</f>
        <v>7196</v>
      </c>
      <c r="D9" s="65">
        <f>SUM(D10:D17)</f>
        <v>6236</v>
      </c>
      <c r="E9" s="65">
        <f>SUM(E10:E17)</f>
        <v>13432</v>
      </c>
      <c r="F9" s="77">
        <f>E9/$E$9*100</f>
        <v>100</v>
      </c>
      <c r="P9" s="716" t="s">
        <v>2085</v>
      </c>
      <c r="Q9" s="706" t="s">
        <v>2074</v>
      </c>
      <c r="R9" s="706"/>
      <c r="S9" s="707">
        <f>SUM(S10:S11)</f>
        <v>5103</v>
      </c>
      <c r="U9" s="716" t="s">
        <v>2085</v>
      </c>
      <c r="V9" s="706" t="s">
        <v>2074</v>
      </c>
      <c r="W9" s="706"/>
      <c r="X9" s="707">
        <f>SUM(X10:X11)</f>
        <v>1600</v>
      </c>
    </row>
    <row r="10" spans="1:24" x14ac:dyDescent="0.25">
      <c r="A10" s="66">
        <v>1</v>
      </c>
      <c r="B10" s="67" t="s">
        <v>6</v>
      </c>
      <c r="C10" s="68">
        <f>SUMIFS('ALL-DIKBUD-KEMANAG'!$AD$13:$AD$1029,JENJANG_PENDIDIKAN,'A._GTK-Status-Sekolah'!$B10,STATUS_SEKOLAH,'A._GTK-Status-Sekolah'!C$33)</f>
        <v>4843</v>
      </c>
      <c r="D10" s="68">
        <f>SUMIFS('ALL-DIKBUD-KEMANAG'!$AD$13:$AD$1029,JENJANG_PENDIDIKAN,'A._GTK-Status-Sekolah'!$B10,STATUS_SEKOLAH,'A._GTK-Status-Sekolah'!D$33)</f>
        <v>260</v>
      </c>
      <c r="E10" s="69">
        <f>SUM(C10:D10)</f>
        <v>5103</v>
      </c>
      <c r="F10" s="91">
        <f t="shared" ref="F10:F18" si="0">E10/$E$9*100</f>
        <v>37.991363907087546</v>
      </c>
      <c r="P10" s="708" t="s">
        <v>2075</v>
      </c>
      <c r="Q10" s="709" t="s">
        <v>2076</v>
      </c>
      <c r="R10" s="710" t="s">
        <v>2077</v>
      </c>
      <c r="S10" s="711">
        <f>S12-S11</f>
        <v>229</v>
      </c>
      <c r="U10" s="708" t="s">
        <v>2075</v>
      </c>
      <c r="V10" s="709" t="s">
        <v>2076</v>
      </c>
      <c r="W10" s="710" t="s">
        <v>2077</v>
      </c>
      <c r="X10" s="711">
        <f>X12-X11</f>
        <v>52</v>
      </c>
    </row>
    <row r="11" spans="1:24" x14ac:dyDescent="0.25">
      <c r="A11" s="66">
        <v>2</v>
      </c>
      <c r="B11" s="67" t="s">
        <v>7</v>
      </c>
      <c r="C11" s="68">
        <f>SUMIFS('ALL-DIKBUD-KEMANAG'!$AD$13:$AD$1029,JENJANG_PENDIDIKAN,'A._GTK-Status-Sekolah'!$B11,STATUS_SEKOLAH,'A._GTK-Status-Sekolah'!C$33)</f>
        <v>1187</v>
      </c>
      <c r="D11" s="68">
        <f>SUMIFS('ALL-DIKBUD-KEMANAG'!$AD$13:$AD$1029,JENJANG_PENDIDIKAN,'A._GTK-Status-Sekolah'!$B11,STATUS_SEKOLAH,'A._GTK-Status-Sekolah'!D$33)</f>
        <v>413</v>
      </c>
      <c r="E11" s="69">
        <f t="shared" ref="E11:E17" si="1">SUM(C11:D11)</f>
        <v>1600</v>
      </c>
      <c r="F11" s="91">
        <f t="shared" si="0"/>
        <v>11.911852293031567</v>
      </c>
      <c r="P11" s="708" t="s">
        <v>2075</v>
      </c>
      <c r="Q11" s="709" t="s">
        <v>2078</v>
      </c>
      <c r="R11" s="710" t="s">
        <v>2079</v>
      </c>
      <c r="S11" s="711">
        <f>'3._REKAP_GURU_S1'!D8</f>
        <v>4874</v>
      </c>
      <c r="U11" s="708" t="s">
        <v>2075</v>
      </c>
      <c r="V11" s="709" t="s">
        <v>2078</v>
      </c>
      <c r="W11" s="710" t="s">
        <v>2079</v>
      </c>
      <c r="X11" s="711">
        <f>'3._REKAP_GURU_S1'!D9</f>
        <v>1548</v>
      </c>
    </row>
    <row r="12" spans="1:24" x14ac:dyDescent="0.25">
      <c r="A12" s="66">
        <v>3</v>
      </c>
      <c r="B12" s="67" t="s">
        <v>8</v>
      </c>
      <c r="C12" s="68">
        <f>SUMIFS('ALL-DIKBUD-KEMANAG'!$AD$13:$AD$1029,JENJANG_PENDIDIKAN,'A._GTK-Status-Sekolah'!$B12,STATUS_SEKOLAH,'A._GTK-Status-Sekolah'!C$33)</f>
        <v>516</v>
      </c>
      <c r="D12" s="68">
        <f>SUMIFS('ALL-DIKBUD-KEMANAG'!$AD$13:$AD$1029,JENJANG_PENDIDIKAN,'A._GTK-Status-Sekolah'!$B12,STATUS_SEKOLAH,'A._GTK-Status-Sekolah'!D$33)</f>
        <v>265</v>
      </c>
      <c r="E12" s="69">
        <f t="shared" si="1"/>
        <v>781</v>
      </c>
      <c r="F12" s="91">
        <f t="shared" si="0"/>
        <v>5.8144729005360336</v>
      </c>
      <c r="P12" s="708" t="s">
        <v>2075</v>
      </c>
      <c r="Q12" s="712" t="s">
        <v>2080</v>
      </c>
      <c r="R12" s="712"/>
      <c r="S12" s="713">
        <f>SUM(S13:S14)</f>
        <v>5103</v>
      </c>
      <c r="U12" s="708" t="s">
        <v>2075</v>
      </c>
      <c r="V12" s="712" t="s">
        <v>2080</v>
      </c>
      <c r="W12" s="712"/>
      <c r="X12" s="713">
        <f>SUM(X13:X14)</f>
        <v>1600</v>
      </c>
    </row>
    <row r="13" spans="1:24" x14ac:dyDescent="0.25">
      <c r="A13" s="66">
        <v>4</v>
      </c>
      <c r="B13" s="67" t="s">
        <v>9</v>
      </c>
      <c r="C13" s="68">
        <f>SUMIFS('ALL-DIKBUD-KEMANAG'!$AD$13:$AD$1029,JENJANG_PENDIDIKAN,'A._GTK-Status-Sekolah'!$B13,STATUS_SEKOLAH,'A._GTK-Status-Sekolah'!C$33)</f>
        <v>200</v>
      </c>
      <c r="D13" s="68">
        <f>SUMIFS('ALL-DIKBUD-KEMANAG'!$AD$13:$AD$1029,JENJANG_PENDIDIKAN,'A._GTK-Status-Sekolah'!$B13,STATUS_SEKOLAH,'A._GTK-Status-Sekolah'!D$33)</f>
        <v>801</v>
      </c>
      <c r="E13" s="69">
        <f t="shared" si="1"/>
        <v>1001</v>
      </c>
      <c r="F13" s="91">
        <f t="shared" si="0"/>
        <v>7.452352590827874</v>
      </c>
      <c r="P13" s="708" t="s">
        <v>2075</v>
      </c>
      <c r="Q13" s="709" t="s">
        <v>2076</v>
      </c>
      <c r="R13" s="710" t="s">
        <v>2</v>
      </c>
      <c r="S13" s="711">
        <f>'1._REKAP_PNS_DIKNAS'!C9</f>
        <v>2909</v>
      </c>
      <c r="U13" s="708" t="s">
        <v>2075</v>
      </c>
      <c r="V13" s="709" t="s">
        <v>2076</v>
      </c>
      <c r="W13" s="710" t="s">
        <v>2</v>
      </c>
      <c r="X13" s="711">
        <f>'1._REKAP_PNS_DIKNAS'!C10</f>
        <v>884</v>
      </c>
    </row>
    <row r="14" spans="1:24" x14ac:dyDescent="0.25">
      <c r="A14" s="66">
        <v>5</v>
      </c>
      <c r="B14" s="67" t="s">
        <v>10</v>
      </c>
      <c r="C14" s="68">
        <f>SUMIFS('ALL-DIKBUD-KEMANAG'!$AD$13:$AD$1029,JENJANG_PENDIDIKAN,'A._GTK-Status-Sekolah'!$B14,STATUS_SEKOLAH,'A._GTK-Status-Sekolah'!C$33)</f>
        <v>0</v>
      </c>
      <c r="D14" s="68">
        <f>SUMIFS('ALL-DIKBUD-KEMANAG'!$AD$13:$AD$1029,JENJANG_PENDIDIKAN,'A._GTK-Status-Sekolah'!$B14,STATUS_SEKOLAH,'A._GTK-Status-Sekolah'!D$33)</f>
        <v>29</v>
      </c>
      <c r="E14" s="69">
        <f t="shared" si="1"/>
        <v>29</v>
      </c>
      <c r="F14" s="91">
        <f t="shared" si="0"/>
        <v>0.21590232281119714</v>
      </c>
      <c r="P14" s="708" t="s">
        <v>2075</v>
      </c>
      <c r="Q14" s="709" t="s">
        <v>2078</v>
      </c>
      <c r="R14" s="710" t="s">
        <v>2081</v>
      </c>
      <c r="S14" s="711">
        <f>'1._REKAP_PNS_DIKNAS'!D9</f>
        <v>2194</v>
      </c>
      <c r="U14" s="708" t="s">
        <v>2075</v>
      </c>
      <c r="V14" s="709" t="s">
        <v>2078</v>
      </c>
      <c r="W14" s="710" t="s">
        <v>2081</v>
      </c>
      <c r="X14" s="711">
        <f>'1._REKAP_PNS_DIKNAS'!D10</f>
        <v>716</v>
      </c>
    </row>
    <row r="15" spans="1:24" x14ac:dyDescent="0.25">
      <c r="A15" s="66">
        <v>6</v>
      </c>
      <c r="B15" s="67" t="s">
        <v>265</v>
      </c>
      <c r="C15" s="68">
        <f>SUMIFS('ALL-DIKBUD-KEMANAG'!$AD$13:$AD$1029,JENJANG_PENDIDIKAN,'A._GTK-Status-Sekolah'!$B15,STATUS_SEKOLAH,'A._GTK-Status-Sekolah'!C$33)</f>
        <v>121</v>
      </c>
      <c r="D15" s="68">
        <f>SUMIFS('ALL-DIKBUD-KEMANAG'!$AD$13:$AD$1029,JENJANG_PENDIDIKAN,'A._GTK-Status-Sekolah'!$B15,STATUS_SEKOLAH,'A._GTK-Status-Sekolah'!D$33)</f>
        <v>1181</v>
      </c>
      <c r="E15" s="69">
        <f t="shared" si="1"/>
        <v>1302</v>
      </c>
      <c r="F15" s="91">
        <f t="shared" si="0"/>
        <v>9.6932698034544362</v>
      </c>
      <c r="P15" s="708" t="s">
        <v>2075</v>
      </c>
      <c r="Q15" s="712" t="s">
        <v>2082</v>
      </c>
      <c r="R15" s="712"/>
      <c r="S15" s="714">
        <f>SUM(S16:S17)</f>
        <v>5103</v>
      </c>
      <c r="U15" s="708" t="s">
        <v>2075</v>
      </c>
      <c r="V15" s="712" t="s">
        <v>2082</v>
      </c>
      <c r="W15" s="712"/>
      <c r="X15" s="714">
        <f>SUM(X16:X17)</f>
        <v>1600</v>
      </c>
    </row>
    <row r="16" spans="1:24" x14ac:dyDescent="0.25">
      <c r="A16" s="66">
        <v>7</v>
      </c>
      <c r="B16" s="67" t="s">
        <v>267</v>
      </c>
      <c r="C16" s="68">
        <f>SUMIFS('ALL-DIKBUD-KEMANAG'!$AD$13:$AD$1029,JENJANG_PENDIDIKAN,'A._GTK-Status-Sekolah'!$B16,STATUS_SEKOLAH,'A._GTK-Status-Sekolah'!C$33)</f>
        <v>260</v>
      </c>
      <c r="D16" s="68">
        <f>SUMIFS('ALL-DIKBUD-KEMANAG'!$AD$13:$AD$1029,JENJANG_PENDIDIKAN,'A._GTK-Status-Sekolah'!$B16,STATUS_SEKOLAH,'A._GTK-Status-Sekolah'!D$33)</f>
        <v>2168</v>
      </c>
      <c r="E16" s="69">
        <f t="shared" si="1"/>
        <v>2428</v>
      </c>
      <c r="F16" s="91">
        <f t="shared" si="0"/>
        <v>18.076235854675403</v>
      </c>
      <c r="P16" s="708" t="s">
        <v>2075</v>
      </c>
      <c r="Q16" s="709" t="s">
        <v>2076</v>
      </c>
      <c r="R16" s="710" t="s">
        <v>2083</v>
      </c>
      <c r="S16" s="715">
        <f>'2._REKAP_SERTIFIKASI'!E10</f>
        <v>2432</v>
      </c>
      <c r="U16" s="708" t="s">
        <v>2075</v>
      </c>
      <c r="V16" s="709" t="s">
        <v>2076</v>
      </c>
      <c r="W16" s="710" t="s">
        <v>2083</v>
      </c>
      <c r="X16" s="715">
        <f>'2._REKAP_SERTIFIKASI'!E11</f>
        <v>979</v>
      </c>
    </row>
    <row r="17" spans="1:24" x14ac:dyDescent="0.25">
      <c r="A17" s="66">
        <v>8</v>
      </c>
      <c r="B17" s="67" t="s">
        <v>268</v>
      </c>
      <c r="C17" s="68">
        <f>SUMIFS('ALL-DIKBUD-KEMANAG'!$AD$13:$AD$1029,JENJANG_PENDIDIKAN,'A._GTK-Status-Sekolah'!$B17,STATUS_SEKOLAH,'A._GTK-Status-Sekolah'!C$33)</f>
        <v>69</v>
      </c>
      <c r="D17" s="68">
        <f>SUMIFS('ALL-DIKBUD-KEMANAG'!$AD$13:$AD$1029,JENJANG_PENDIDIKAN,'A._GTK-Status-Sekolah'!$B17,STATUS_SEKOLAH,'A._GTK-Status-Sekolah'!D$33)</f>
        <v>1119</v>
      </c>
      <c r="E17" s="69">
        <f t="shared" si="1"/>
        <v>1188</v>
      </c>
      <c r="F17" s="91">
        <f t="shared" si="0"/>
        <v>8.8445503275759378</v>
      </c>
      <c r="P17" s="708" t="s">
        <v>2075</v>
      </c>
      <c r="Q17" s="709" t="s">
        <v>2078</v>
      </c>
      <c r="R17" s="710" t="s">
        <v>2084</v>
      </c>
      <c r="S17" s="715">
        <f>S12-S16</f>
        <v>2671</v>
      </c>
      <c r="U17" s="708" t="s">
        <v>2075</v>
      </c>
      <c r="V17" s="709" t="s">
        <v>2078</v>
      </c>
      <c r="W17" s="710" t="s">
        <v>2084</v>
      </c>
      <c r="X17" s="715">
        <f>X12-X16</f>
        <v>621</v>
      </c>
    </row>
    <row r="18" spans="1:24" x14ac:dyDescent="0.25">
      <c r="B18" s="79" t="s">
        <v>4</v>
      </c>
      <c r="C18" s="82">
        <f>SUM(C10:C17)</f>
        <v>7196</v>
      </c>
      <c r="D18" s="82">
        <f t="shared" ref="D18:E18" si="2">SUM(D10:D17)</f>
        <v>6236</v>
      </c>
      <c r="E18" s="82">
        <f t="shared" si="2"/>
        <v>13432</v>
      </c>
      <c r="F18" s="694">
        <f t="shared" si="0"/>
        <v>100</v>
      </c>
    </row>
    <row r="19" spans="1:24" x14ac:dyDescent="0.25">
      <c r="B19" s="79" t="s">
        <v>76</v>
      </c>
      <c r="C19" s="81">
        <f>C18/$E$18*100</f>
        <v>53.573555687909469</v>
      </c>
      <c r="D19" s="81">
        <f t="shared" ref="D19:E19" si="3">D18/$E$18*100</f>
        <v>46.426444312090531</v>
      </c>
      <c r="E19" s="81">
        <f t="shared" si="3"/>
        <v>100</v>
      </c>
      <c r="F19" s="81"/>
      <c r="Q19" s="717" t="s">
        <v>265</v>
      </c>
      <c r="V19" s="717" t="s">
        <v>2086</v>
      </c>
    </row>
    <row r="20" spans="1:24" x14ac:dyDescent="0.25">
      <c r="P20" s="716" t="s">
        <v>2085</v>
      </c>
      <c r="Q20" s="706" t="s">
        <v>2074</v>
      </c>
      <c r="R20" s="706"/>
      <c r="S20" s="707">
        <f>SUM(S21:S22)</f>
        <v>1302</v>
      </c>
      <c r="U20" s="716" t="s">
        <v>2085</v>
      </c>
      <c r="V20" s="706" t="s">
        <v>2074</v>
      </c>
      <c r="W20" s="706"/>
      <c r="X20" s="707">
        <f>SUM(X21:X22)</f>
        <v>2428</v>
      </c>
    </row>
    <row r="21" spans="1:24" x14ac:dyDescent="0.25">
      <c r="P21" s="708" t="s">
        <v>2075</v>
      </c>
      <c r="Q21" s="709" t="s">
        <v>2076</v>
      </c>
      <c r="R21" s="710" t="s">
        <v>2077</v>
      </c>
      <c r="S21" s="711">
        <f>S23-S22</f>
        <v>112</v>
      </c>
      <c r="U21" s="708" t="s">
        <v>2075</v>
      </c>
      <c r="V21" s="709" t="s">
        <v>2076</v>
      </c>
      <c r="W21" s="710" t="s">
        <v>2077</v>
      </c>
      <c r="X21" s="711">
        <f>X23-X22</f>
        <v>303</v>
      </c>
    </row>
    <row r="22" spans="1:24" x14ac:dyDescent="0.25">
      <c r="P22" s="708" t="s">
        <v>2075</v>
      </c>
      <c r="Q22" s="709" t="s">
        <v>2078</v>
      </c>
      <c r="R22" s="710" t="s">
        <v>2079</v>
      </c>
      <c r="S22" s="711">
        <f>'3._REKAP_GURU_S1'!D12</f>
        <v>1190</v>
      </c>
      <c r="U22" s="708" t="s">
        <v>2075</v>
      </c>
      <c r="V22" s="709" t="s">
        <v>2078</v>
      </c>
      <c r="W22" s="710" t="s">
        <v>2079</v>
      </c>
      <c r="X22" s="711">
        <f>'3._REKAP_GURU_S1'!D13</f>
        <v>2125</v>
      </c>
    </row>
    <row r="23" spans="1:24" x14ac:dyDescent="0.25">
      <c r="P23" s="708" t="s">
        <v>2075</v>
      </c>
      <c r="Q23" s="712" t="s">
        <v>2080</v>
      </c>
      <c r="R23" s="712"/>
      <c r="S23" s="713">
        <f>SUM(S24:S25)</f>
        <v>1302</v>
      </c>
      <c r="U23" s="708" t="s">
        <v>2075</v>
      </c>
      <c r="V23" s="712" t="s">
        <v>2080</v>
      </c>
      <c r="W23" s="712"/>
      <c r="X23" s="713">
        <f>SUM(X24:X25)</f>
        <v>2428</v>
      </c>
    </row>
    <row r="24" spans="1:24" x14ac:dyDescent="0.25">
      <c r="P24" s="708" t="s">
        <v>2075</v>
      </c>
      <c r="Q24" s="709" t="s">
        <v>2076</v>
      </c>
      <c r="R24" s="710" t="s">
        <v>2</v>
      </c>
      <c r="S24" s="711">
        <f>'1._REKAP_PNS_DIKNAS'!C14</f>
        <v>379</v>
      </c>
      <c r="U24" s="708" t="s">
        <v>2075</v>
      </c>
      <c r="V24" s="709" t="s">
        <v>2076</v>
      </c>
      <c r="W24" s="710" t="s">
        <v>2</v>
      </c>
      <c r="X24" s="711">
        <f>'1._REKAP_PNS_DIKNAS'!C15</f>
        <v>470</v>
      </c>
    </row>
    <row r="25" spans="1:24" x14ac:dyDescent="0.25">
      <c r="P25" s="708" t="s">
        <v>2075</v>
      </c>
      <c r="Q25" s="709" t="s">
        <v>2078</v>
      </c>
      <c r="R25" s="710" t="s">
        <v>2081</v>
      </c>
      <c r="S25" s="711">
        <f>'1._REKAP_PNS_DIKNAS'!D14</f>
        <v>923</v>
      </c>
      <c r="U25" s="708" t="s">
        <v>2075</v>
      </c>
      <c r="V25" s="709" t="s">
        <v>2078</v>
      </c>
      <c r="W25" s="710" t="s">
        <v>2081</v>
      </c>
      <c r="X25" s="711">
        <f>'1._REKAP_PNS_DIKNAS'!D15</f>
        <v>1958</v>
      </c>
    </row>
    <row r="26" spans="1:24" x14ac:dyDescent="0.25">
      <c r="A26" s="309" t="s">
        <v>2062</v>
      </c>
      <c r="P26" s="708" t="s">
        <v>2075</v>
      </c>
      <c r="Q26" s="712" t="s">
        <v>2082</v>
      </c>
      <c r="R26" s="712"/>
      <c r="S26" s="714">
        <f>SUM(S27:S28)</f>
        <v>1302</v>
      </c>
      <c r="U26" s="708" t="s">
        <v>2075</v>
      </c>
      <c r="V26" s="712" t="s">
        <v>2082</v>
      </c>
      <c r="W26" s="712"/>
      <c r="X26" s="714">
        <f>SUM(X27:X28)</f>
        <v>2428</v>
      </c>
    </row>
    <row r="27" spans="1:24" x14ac:dyDescent="0.25">
      <c r="A27" s="61" t="s">
        <v>2061</v>
      </c>
      <c r="P27" s="708" t="s">
        <v>2075</v>
      </c>
      <c r="Q27" s="709" t="s">
        <v>2076</v>
      </c>
      <c r="R27" s="710" t="s">
        <v>2083</v>
      </c>
      <c r="S27" s="715">
        <f>'2._REKAP_SERTIFIKASI'!E15</f>
        <v>835</v>
      </c>
      <c r="U27" s="708" t="s">
        <v>2075</v>
      </c>
      <c r="V27" s="709" t="s">
        <v>2076</v>
      </c>
      <c r="W27" s="710" t="s">
        <v>2083</v>
      </c>
      <c r="X27" s="715">
        <f>'2._REKAP_SERTIFIKASI'!E16</f>
        <v>1328</v>
      </c>
    </row>
    <row r="28" spans="1:24" x14ac:dyDescent="0.25">
      <c r="A28" s="61" t="s">
        <v>149</v>
      </c>
      <c r="P28" s="708" t="s">
        <v>2075</v>
      </c>
      <c r="Q28" s="709" t="s">
        <v>2078</v>
      </c>
      <c r="R28" s="710" t="s">
        <v>2084</v>
      </c>
      <c r="S28" s="715">
        <f>S23-S27</f>
        <v>467</v>
      </c>
      <c r="U28" s="708" t="s">
        <v>2075</v>
      </c>
      <c r="V28" s="709" t="s">
        <v>2078</v>
      </c>
      <c r="W28" s="710" t="s">
        <v>2084</v>
      </c>
      <c r="X28" s="715">
        <f>X23-X27</f>
        <v>1100</v>
      </c>
    </row>
    <row r="29" spans="1:24" x14ac:dyDescent="0.25">
      <c r="A29" s="61" t="str">
        <f>TAHUN_PELAJARAN</f>
        <v>TAHUN PELAJARAN 2019/2020</v>
      </c>
    </row>
    <row r="32" spans="1:24" x14ac:dyDescent="0.25">
      <c r="A32" s="792" t="s">
        <v>0</v>
      </c>
      <c r="B32" s="793" t="s">
        <v>75</v>
      </c>
      <c r="C32" s="795" t="s">
        <v>77</v>
      </c>
      <c r="D32" s="796"/>
      <c r="E32" s="796"/>
      <c r="F32" s="797"/>
    </row>
    <row r="33" spans="1:6" ht="16.899999999999999" customHeight="1" x14ac:dyDescent="0.25">
      <c r="A33" s="792"/>
      <c r="B33" s="794"/>
      <c r="C33" s="62" t="s">
        <v>52</v>
      </c>
      <c r="D33" s="62" t="s">
        <v>53</v>
      </c>
      <c r="E33" s="62" t="s">
        <v>4</v>
      </c>
      <c r="F33" s="76" t="s">
        <v>76</v>
      </c>
    </row>
    <row r="34" spans="1:6" ht="16.149999999999999" customHeight="1" x14ac:dyDescent="0.25">
      <c r="A34" s="63"/>
      <c r="B34" s="64" t="s">
        <v>62</v>
      </c>
      <c r="C34" s="65">
        <f>SUM(C35:C39)</f>
        <v>6746</v>
      </c>
      <c r="D34" s="65">
        <f>SUM(D35:D39)</f>
        <v>1768</v>
      </c>
      <c r="E34" s="65">
        <f>SUM(E35:E39)</f>
        <v>8514</v>
      </c>
      <c r="F34" s="77">
        <f t="shared" ref="F34:F41" si="4">E34/$E$34*100</f>
        <v>100</v>
      </c>
    </row>
    <row r="35" spans="1:6" x14ac:dyDescent="0.25">
      <c r="A35" s="66">
        <v>1</v>
      </c>
      <c r="B35" s="67" t="s">
        <v>6</v>
      </c>
      <c r="C35" s="68">
        <f>SUMIFS('ALL-DIKBUD-KEMANAG'!$AD$13:$AD$1029,JENJANG_PENDIDIKAN,'A._GTK-Status-Sekolah'!$B35,STATUS_SEKOLAH,'A._GTK-Status-Sekolah'!C$33)</f>
        <v>4843</v>
      </c>
      <c r="D35" s="68">
        <f>SUMIFS('ALL-DIKBUD-KEMANAG'!$AD$13:$AD$1029,JENJANG_PENDIDIKAN,'A._GTK-Status-Sekolah'!$B35,STATUS_SEKOLAH,'A._GTK-Status-Sekolah'!D$33)</f>
        <v>260</v>
      </c>
      <c r="E35" s="69">
        <f>SUM(C35:D35)</f>
        <v>5103</v>
      </c>
      <c r="F35" s="78">
        <f t="shared" si="4"/>
        <v>59.936575052854124</v>
      </c>
    </row>
    <row r="36" spans="1:6" x14ac:dyDescent="0.25">
      <c r="A36" s="66">
        <v>2</v>
      </c>
      <c r="B36" s="67" t="s">
        <v>7</v>
      </c>
      <c r="C36" s="68">
        <f>SUMIFS('ALL-DIKBUD-KEMANAG'!$AD$13:$AD$1029,JENJANG_PENDIDIKAN,'A._GTK-Status-Sekolah'!$B36,STATUS_SEKOLAH,'A._GTK-Status-Sekolah'!C$33)</f>
        <v>1187</v>
      </c>
      <c r="D36" s="68">
        <f>SUMIFS('ALL-DIKBUD-KEMANAG'!$AD$13:$AD$1029,JENJANG_PENDIDIKAN,'A._GTK-Status-Sekolah'!$B36,STATUS_SEKOLAH,'A._GTK-Status-Sekolah'!D$33)</f>
        <v>413</v>
      </c>
      <c r="E36" s="69">
        <f t="shared" ref="E36" si="5">SUM(C36:D36)</f>
        <v>1600</v>
      </c>
      <c r="F36" s="78">
        <f t="shared" si="4"/>
        <v>18.792576932111814</v>
      </c>
    </row>
    <row r="37" spans="1:6" x14ac:dyDescent="0.25">
      <c r="A37" s="66">
        <v>3</v>
      </c>
      <c r="B37" s="67" t="s">
        <v>8</v>
      </c>
      <c r="C37" s="68">
        <f>SUMIFS('ALL-DIKBUD-KEMANAG'!$AD$13:$AD$1029,JENJANG_PENDIDIKAN,'A._GTK-Status-Sekolah'!$B37,STATUS_SEKOLAH,'A._GTK-Status-Sekolah'!C$33)</f>
        <v>516</v>
      </c>
      <c r="D37" s="68">
        <f>SUMIFS('ALL-DIKBUD-KEMANAG'!$AD$13:$AD$1029,JENJANG_PENDIDIKAN,'A._GTK-Status-Sekolah'!$B37,STATUS_SEKOLAH,'A._GTK-Status-Sekolah'!D$33)</f>
        <v>265</v>
      </c>
      <c r="E37" s="69">
        <f>SUM(C37:D37)</f>
        <v>781</v>
      </c>
      <c r="F37" s="78">
        <f t="shared" si="4"/>
        <v>9.1731266149870798</v>
      </c>
    </row>
    <row r="38" spans="1:6" x14ac:dyDescent="0.25">
      <c r="A38" s="66">
        <v>4</v>
      </c>
      <c r="B38" s="67" t="s">
        <v>9</v>
      </c>
      <c r="C38" s="68">
        <f>SUMIFS('ALL-DIKBUD-KEMANAG'!$AD$13:$AD$1029,JENJANG_PENDIDIKAN,'A._GTK-Status-Sekolah'!$B38,STATUS_SEKOLAH,'A._GTK-Status-Sekolah'!C$33)</f>
        <v>200</v>
      </c>
      <c r="D38" s="68">
        <f>SUMIFS('ALL-DIKBUD-KEMANAG'!$AD$13:$AD$1029,JENJANG_PENDIDIKAN,'A._GTK-Status-Sekolah'!$B38,STATUS_SEKOLAH,'A._GTK-Status-Sekolah'!D$33)</f>
        <v>801</v>
      </c>
      <c r="E38" s="69">
        <f>SUM(C38:D38)</f>
        <v>1001</v>
      </c>
      <c r="F38" s="78">
        <f t="shared" si="4"/>
        <v>11.757105943152455</v>
      </c>
    </row>
    <row r="39" spans="1:6" x14ac:dyDescent="0.25">
      <c r="A39" s="66">
        <v>5</v>
      </c>
      <c r="B39" s="67" t="s">
        <v>10</v>
      </c>
      <c r="C39" s="68">
        <f>SUMIFS('ALL-DIKBUD-KEMANAG'!$AD$13:$AD$1029,JENJANG_PENDIDIKAN,'A._GTK-Status-Sekolah'!$B39,STATUS_SEKOLAH,'A._GTK-Status-Sekolah'!C$33)</f>
        <v>0</v>
      </c>
      <c r="D39" s="68">
        <f>SUMIFS('ALL-DIKBUD-KEMANAG'!$AD$13:$AD$1029,JENJANG_PENDIDIKAN,'A._GTK-Status-Sekolah'!$B39,STATUS_SEKOLAH,'A._GTK-Status-Sekolah'!D$33)</f>
        <v>29</v>
      </c>
      <c r="E39" s="69">
        <f>SUM(C39:D39)</f>
        <v>29</v>
      </c>
      <c r="F39" s="78">
        <f t="shared" si="4"/>
        <v>0.34061545689452666</v>
      </c>
    </row>
    <row r="40" spans="1:6" ht="16.149999999999999" customHeight="1" x14ac:dyDescent="0.25">
      <c r="B40" s="79" t="s">
        <v>4</v>
      </c>
      <c r="C40" s="82">
        <f>SUM(C35:C39)</f>
        <v>6746</v>
      </c>
      <c r="D40" s="82">
        <f t="shared" ref="D40:E40" si="6">SUM(D35:D39)</f>
        <v>1768</v>
      </c>
      <c r="E40" s="82">
        <f t="shared" si="6"/>
        <v>8514</v>
      </c>
      <c r="F40" s="80">
        <f t="shared" si="4"/>
        <v>100</v>
      </c>
    </row>
    <row r="41" spans="1:6" ht="16.149999999999999" customHeight="1" x14ac:dyDescent="0.25">
      <c r="B41" s="79" t="s">
        <v>76</v>
      </c>
      <c r="C41" s="81">
        <f>C40/$E$40*100</f>
        <v>79.234202490016443</v>
      </c>
      <c r="D41" s="81">
        <f>D40/$E$40*100</f>
        <v>20.765797509983557</v>
      </c>
      <c r="E41" s="81">
        <f>E40/$E$40*100</f>
        <v>100</v>
      </c>
      <c r="F41" s="80">
        <f t="shared" si="4"/>
        <v>1.1745360582569884</v>
      </c>
    </row>
    <row r="48" spans="1:6" x14ac:dyDescent="0.25">
      <c r="A48" s="309" t="s">
        <v>2063</v>
      </c>
    </row>
    <row r="49" spans="1:6" x14ac:dyDescent="0.25">
      <c r="A49" s="61" t="s">
        <v>2061</v>
      </c>
    </row>
    <row r="50" spans="1:6" x14ac:dyDescent="0.25">
      <c r="A50" s="61" t="s">
        <v>149</v>
      </c>
    </row>
    <row r="51" spans="1:6" x14ac:dyDescent="0.25">
      <c r="A51" s="61" t="str">
        <f>TAHUN_PELAJARAN</f>
        <v>TAHUN PELAJARAN 2019/2020</v>
      </c>
    </row>
    <row r="54" spans="1:6" x14ac:dyDescent="0.25">
      <c r="A54" s="792" t="s">
        <v>0</v>
      </c>
      <c r="B54" s="793" t="s">
        <v>75</v>
      </c>
      <c r="C54" s="795" t="s">
        <v>77</v>
      </c>
      <c r="D54" s="796"/>
      <c r="E54" s="796"/>
      <c r="F54" s="797"/>
    </row>
    <row r="55" spans="1:6" x14ac:dyDescent="0.25">
      <c r="A55" s="792"/>
      <c r="B55" s="794"/>
      <c r="C55" s="686" t="s">
        <v>52</v>
      </c>
      <c r="D55" s="686" t="s">
        <v>53</v>
      </c>
      <c r="E55" s="686" t="s">
        <v>4</v>
      </c>
      <c r="F55" s="76" t="s">
        <v>76</v>
      </c>
    </row>
    <row r="56" spans="1:6" x14ac:dyDescent="0.25">
      <c r="A56" s="63"/>
      <c r="B56" s="64" t="s">
        <v>62</v>
      </c>
      <c r="C56" s="65">
        <f>SUM(C57:C61)</f>
        <v>785</v>
      </c>
      <c r="D56" s="65">
        <f>SUM(D57:D61)</f>
        <v>2185</v>
      </c>
      <c r="E56" s="65">
        <f>SUM(E57:E61)</f>
        <v>2970</v>
      </c>
      <c r="F56" s="77">
        <f t="shared" ref="F56:F63" si="7">E56/$E$34*100</f>
        <v>34.883720930232556</v>
      </c>
    </row>
    <row r="57" spans="1:6" x14ac:dyDescent="0.25">
      <c r="A57" s="66">
        <v>1</v>
      </c>
      <c r="B57" s="67" t="s">
        <v>8</v>
      </c>
      <c r="C57" s="68">
        <f>SUMIFS('ALL-DIKBUD-KEMANAG'!$AD$13:$AD$1029,JENJANG_PENDIDIKAN,'A._GTK-Status-Sekolah'!$B57,STATUS_SEKOLAH,'A._GTK-Status-Sekolah'!C$33)</f>
        <v>516</v>
      </c>
      <c r="D57" s="68">
        <f>SUMIFS('ALL-DIKBUD-KEMANAG'!$AD$13:$AD$1029,JENJANG_PENDIDIKAN,'A._GTK-Status-Sekolah'!$B57,STATUS_SEKOLAH,'A._GTK-Status-Sekolah'!D$33)</f>
        <v>265</v>
      </c>
      <c r="E57" s="69">
        <f>SUM(C57:D57)</f>
        <v>781</v>
      </c>
      <c r="F57" s="78">
        <f t="shared" si="7"/>
        <v>9.1731266149870798</v>
      </c>
    </row>
    <row r="58" spans="1:6" x14ac:dyDescent="0.25">
      <c r="A58" s="66">
        <v>2</v>
      </c>
      <c r="B58" s="67" t="s">
        <v>9</v>
      </c>
      <c r="C58" s="68">
        <f>SUMIFS('ALL-DIKBUD-KEMANAG'!$AD$13:$AD$1029,JENJANG_PENDIDIKAN,'A._GTK-Status-Sekolah'!$B58,STATUS_SEKOLAH,'A._GTK-Status-Sekolah'!C$33)</f>
        <v>200</v>
      </c>
      <c r="D58" s="68">
        <f>SUMIFS('ALL-DIKBUD-KEMANAG'!$AD$13:$AD$1029,JENJANG_PENDIDIKAN,'A._GTK-Status-Sekolah'!$B58,STATUS_SEKOLAH,'A._GTK-Status-Sekolah'!D$33)</f>
        <v>801</v>
      </c>
      <c r="E58" s="69">
        <f t="shared" ref="E58" si="8">SUM(C58:D58)</f>
        <v>1001</v>
      </c>
      <c r="F58" s="78">
        <f t="shared" si="7"/>
        <v>11.757105943152455</v>
      </c>
    </row>
    <row r="59" spans="1:6" x14ac:dyDescent="0.25">
      <c r="A59" s="66">
        <v>3</v>
      </c>
      <c r="B59" s="67" t="s">
        <v>268</v>
      </c>
      <c r="C59" s="68">
        <f>SUMIFS('ALL-DIKBUD-KEMANAG'!$AD$13:$AD$1029,JENJANG_PENDIDIKAN,'A._GTK-Status-Sekolah'!$B59,STATUS_SEKOLAH,'A._GTK-Status-Sekolah'!C$33)</f>
        <v>69</v>
      </c>
      <c r="D59" s="68">
        <f>SUMIFS('ALL-DIKBUD-KEMANAG'!$AD$13:$AD$1029,JENJANG_PENDIDIKAN,'A._GTK-Status-Sekolah'!$B59,STATUS_SEKOLAH,'A._GTK-Status-Sekolah'!D$33)</f>
        <v>1119</v>
      </c>
      <c r="E59" s="69">
        <f>SUM(C59:D59)</f>
        <v>1188</v>
      </c>
      <c r="F59" s="78">
        <f t="shared" si="7"/>
        <v>13.953488372093023</v>
      </c>
    </row>
    <row r="60" spans="1:6" x14ac:dyDescent="0.25">
      <c r="A60" s="66"/>
      <c r="B60" s="67"/>
      <c r="C60" s="68"/>
      <c r="D60" s="68"/>
      <c r="E60" s="69"/>
      <c r="F60" s="78"/>
    </row>
    <row r="61" spans="1:6" x14ac:dyDescent="0.25">
      <c r="A61" s="66"/>
      <c r="B61" s="67"/>
      <c r="C61" s="68"/>
      <c r="D61" s="75"/>
      <c r="E61" s="69"/>
      <c r="F61" s="78"/>
    </row>
    <row r="62" spans="1:6" x14ac:dyDescent="0.25">
      <c r="B62" s="79" t="s">
        <v>4</v>
      </c>
      <c r="C62" s="82">
        <f>SUM(C57:C61)</f>
        <v>785</v>
      </c>
      <c r="D62" s="82">
        <f t="shared" ref="D62:E62" si="9">SUM(D57:D61)</f>
        <v>2185</v>
      </c>
      <c r="E62" s="82">
        <f t="shared" si="9"/>
        <v>2970</v>
      </c>
      <c r="F62" s="80">
        <f t="shared" si="7"/>
        <v>34.883720930232556</v>
      </c>
    </row>
    <row r="63" spans="1:6" x14ac:dyDescent="0.25">
      <c r="B63" s="79" t="s">
        <v>76</v>
      </c>
      <c r="C63" s="81">
        <f>C62/$E$40*100</f>
        <v>9.2201080573173595</v>
      </c>
      <c r="D63" s="81">
        <f>D62/$E$40*100</f>
        <v>25.663612872915198</v>
      </c>
      <c r="E63" s="81">
        <f>E62/$E$40*100</f>
        <v>34.883720930232556</v>
      </c>
      <c r="F63" s="80">
        <f t="shared" si="7"/>
        <v>0.40972188078732152</v>
      </c>
    </row>
    <row r="69" spans="1:6" x14ac:dyDescent="0.25">
      <c r="A69" s="309" t="s">
        <v>2063</v>
      </c>
    </row>
    <row r="70" spans="1:6" x14ac:dyDescent="0.25">
      <c r="A70" s="61" t="s">
        <v>2061</v>
      </c>
    </row>
    <row r="71" spans="1:6" x14ac:dyDescent="0.25">
      <c r="A71" s="61" t="s">
        <v>149</v>
      </c>
    </row>
    <row r="72" spans="1:6" x14ac:dyDescent="0.25">
      <c r="A72" s="61" t="str">
        <f>TAHUN_PELAJARAN</f>
        <v>TAHUN PELAJARAN 2019/2020</v>
      </c>
    </row>
    <row r="75" spans="1:6" x14ac:dyDescent="0.25">
      <c r="A75" s="792" t="s">
        <v>0</v>
      </c>
      <c r="B75" s="793" t="s">
        <v>75</v>
      </c>
      <c r="C75" s="795" t="s">
        <v>77</v>
      </c>
      <c r="D75" s="796"/>
      <c r="E75" s="796"/>
      <c r="F75" s="797"/>
    </row>
    <row r="76" spans="1:6" x14ac:dyDescent="0.25">
      <c r="A76" s="792"/>
      <c r="B76" s="794"/>
      <c r="C76" s="768" t="s">
        <v>52</v>
      </c>
      <c r="D76" s="768" t="s">
        <v>53</v>
      </c>
      <c r="E76" s="768" t="s">
        <v>4</v>
      </c>
      <c r="F76" s="76" t="s">
        <v>76</v>
      </c>
    </row>
    <row r="77" spans="1:6" x14ac:dyDescent="0.25">
      <c r="A77" s="63"/>
      <c r="B77" s="64" t="s">
        <v>62</v>
      </c>
      <c r="C77" s="65">
        <f>SUM(C78:C82)</f>
        <v>381</v>
      </c>
      <c r="D77" s="65">
        <f>SUM(D78:D82)</f>
        <v>3349</v>
      </c>
      <c r="E77" s="65">
        <f>SUM(E78:E82)</f>
        <v>3730</v>
      </c>
      <c r="F77" s="77">
        <f t="shared" ref="F77:F79" si="10">E77/$E$34*100</f>
        <v>43.81019497298567</v>
      </c>
    </row>
    <row r="78" spans="1:6" x14ac:dyDescent="0.25">
      <c r="A78" s="66">
        <v>1</v>
      </c>
      <c r="B78" s="67" t="s">
        <v>265</v>
      </c>
      <c r="C78" s="68">
        <f>SUMIFS('ALL-DIKBUD-KEMANAG'!$AD$13:$AD$1029,JENJANG_PENDIDIKAN,'A._GTK-Status-Sekolah'!$B78,STATUS_SEKOLAH,'A._GTK-Status-Sekolah'!C$33)</f>
        <v>121</v>
      </c>
      <c r="D78" s="68">
        <f>SUMIFS('ALL-DIKBUD-KEMANAG'!$AD$13:$AD$1029,JENJANG_PENDIDIKAN,'A._GTK-Status-Sekolah'!$B78,STATUS_SEKOLAH,'A._GTK-Status-Sekolah'!D$33)</f>
        <v>1181</v>
      </c>
      <c r="E78" s="69">
        <f>SUM(C78:D78)</f>
        <v>1302</v>
      </c>
      <c r="F78" s="78">
        <f t="shared" si="10"/>
        <v>15.29245947850599</v>
      </c>
    </row>
    <row r="79" spans="1:6" x14ac:dyDescent="0.25">
      <c r="A79" s="66">
        <v>2</v>
      </c>
      <c r="B79" s="67" t="s">
        <v>267</v>
      </c>
      <c r="C79" s="68">
        <f>SUMIFS('ALL-DIKBUD-KEMANAG'!$AD$13:$AD$1029,JENJANG_PENDIDIKAN,'A._GTK-Status-Sekolah'!$B79,STATUS_SEKOLAH,'A._GTK-Status-Sekolah'!C$33)</f>
        <v>260</v>
      </c>
      <c r="D79" s="68">
        <f>SUMIFS('ALL-DIKBUD-KEMANAG'!$AD$13:$AD$1029,JENJANG_PENDIDIKAN,'A._GTK-Status-Sekolah'!$B79,STATUS_SEKOLAH,'A._GTK-Status-Sekolah'!D$33)</f>
        <v>2168</v>
      </c>
      <c r="E79" s="69">
        <f t="shared" ref="E79" si="11">SUM(C79:D79)</f>
        <v>2428</v>
      </c>
      <c r="F79" s="78">
        <f t="shared" si="10"/>
        <v>28.51773549447968</v>
      </c>
    </row>
    <row r="80" spans="1:6" x14ac:dyDescent="0.25">
      <c r="A80" s="66"/>
      <c r="B80" s="67"/>
      <c r="C80" s="68"/>
      <c r="D80" s="68"/>
      <c r="E80" s="69"/>
      <c r="F80" s="78"/>
    </row>
    <row r="81" spans="1:6" x14ac:dyDescent="0.25">
      <c r="A81" s="66"/>
      <c r="B81" s="67"/>
      <c r="C81" s="68"/>
      <c r="D81" s="68"/>
      <c r="E81" s="69"/>
      <c r="F81" s="78"/>
    </row>
    <row r="82" spans="1:6" x14ac:dyDescent="0.25">
      <c r="A82" s="66"/>
      <c r="B82" s="67"/>
      <c r="C82" s="68"/>
      <c r="D82" s="75"/>
      <c r="E82" s="69"/>
      <c r="F82" s="78"/>
    </row>
    <row r="83" spans="1:6" x14ac:dyDescent="0.25">
      <c r="B83" s="79" t="s">
        <v>4</v>
      </c>
      <c r="C83" s="82">
        <f>SUM(C78:C82)</f>
        <v>381</v>
      </c>
      <c r="D83" s="82">
        <f t="shared" ref="D83:E83" si="12">SUM(D78:D82)</f>
        <v>3349</v>
      </c>
      <c r="E83" s="82">
        <f t="shared" si="12"/>
        <v>3730</v>
      </c>
      <c r="F83" s="80">
        <f t="shared" ref="F83:F84" si="13">E83/$E$34*100</f>
        <v>43.81019497298567</v>
      </c>
    </row>
    <row r="84" spans="1:6" x14ac:dyDescent="0.25">
      <c r="B84" s="79" t="s">
        <v>76</v>
      </c>
      <c r="C84" s="81">
        <f>C83/$E$40*100</f>
        <v>4.4749823819591263</v>
      </c>
      <c r="D84" s="81">
        <f>D83/$E$40*100</f>
        <v>39.335212591026547</v>
      </c>
      <c r="E84" s="81">
        <f>E83/$E$40*100</f>
        <v>43.81019497298567</v>
      </c>
      <c r="F84" s="80">
        <f t="shared" si="13"/>
        <v>0.51456653715040723</v>
      </c>
    </row>
  </sheetData>
  <mergeCells count="12">
    <mergeCell ref="A75:A76"/>
    <mergeCell ref="B75:B76"/>
    <mergeCell ref="C75:F75"/>
    <mergeCell ref="A54:A55"/>
    <mergeCell ref="B54:B55"/>
    <mergeCell ref="C54:F54"/>
    <mergeCell ref="A7:A8"/>
    <mergeCell ref="B7:B8"/>
    <mergeCell ref="C7:F7"/>
    <mergeCell ref="A32:A33"/>
    <mergeCell ref="B32:B33"/>
    <mergeCell ref="C32:F3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Z88"/>
  <sheetViews>
    <sheetView view="pageBreakPreview" zoomScale="85" zoomScaleNormal="100" zoomScaleSheetLayoutView="85" workbookViewId="0">
      <selection activeCell="D9" sqref="D9"/>
    </sheetView>
  </sheetViews>
  <sheetFormatPr defaultColWidth="8.85546875" defaultRowHeight="15" x14ac:dyDescent="0.25"/>
  <cols>
    <col min="1" max="1" width="5.28515625" style="227" customWidth="1"/>
    <col min="2" max="2" width="17.28515625" style="227" customWidth="1"/>
    <col min="3" max="4" width="8.42578125" style="227" customWidth="1"/>
    <col min="5" max="5" width="12.28515625" style="227" customWidth="1"/>
    <col min="6" max="7" width="9" style="227" customWidth="1"/>
    <col min="8" max="8" width="9.5703125" style="227" bestFit="1" customWidth="1"/>
    <col min="9" max="10" width="7.140625" style="227" customWidth="1"/>
    <col min="11" max="11" width="10.140625" style="227" customWidth="1"/>
    <col min="12" max="12" width="1.7109375" style="227" customWidth="1"/>
    <col min="13" max="13" width="5.28515625" style="227" bestFit="1" customWidth="1"/>
    <col min="14" max="14" width="15.85546875" style="227" customWidth="1"/>
    <col min="15" max="15" width="7.85546875" style="227" customWidth="1"/>
    <col min="16" max="16" width="11.28515625" style="227" customWidth="1"/>
    <col min="17" max="17" width="11" style="227" bestFit="1" customWidth="1"/>
    <col min="18" max="18" width="8.5703125" style="227" customWidth="1"/>
    <col min="19" max="19" width="8.85546875" style="227"/>
    <col min="20" max="20" width="9.5703125" style="227" bestFit="1" customWidth="1"/>
    <col min="21" max="22" width="7.42578125" style="227" customWidth="1"/>
    <col min="23" max="23" width="11" style="227" bestFit="1" customWidth="1"/>
    <col min="24" max="24" width="3.42578125" style="227" customWidth="1"/>
    <col min="25" max="16384" width="8.85546875" style="227"/>
  </cols>
  <sheetData>
    <row r="1" spans="1:18" x14ac:dyDescent="0.25">
      <c r="A1" s="309" t="s">
        <v>2065</v>
      </c>
    </row>
    <row r="2" spans="1:18" x14ac:dyDescent="0.25">
      <c r="A2" s="316" t="s">
        <v>2066</v>
      </c>
    </row>
    <row r="3" spans="1:18" x14ac:dyDescent="0.25">
      <c r="A3" s="61" t="s">
        <v>149</v>
      </c>
    </row>
    <row r="4" spans="1:18" x14ac:dyDescent="0.25">
      <c r="A4" s="61" t="str">
        <f>TAHUN_PELAJARAN</f>
        <v>TAHUN PELAJARAN 2019/2020</v>
      </c>
    </row>
    <row r="6" spans="1:18" x14ac:dyDescent="0.25">
      <c r="A6" s="792" t="s">
        <v>0</v>
      </c>
      <c r="B6" s="793" t="s">
        <v>75</v>
      </c>
      <c r="C6" s="795" t="s">
        <v>2067</v>
      </c>
      <c r="D6" s="796"/>
      <c r="E6" s="796"/>
      <c r="F6" s="797"/>
    </row>
    <row r="7" spans="1:18" ht="30" x14ac:dyDescent="0.25">
      <c r="A7" s="792"/>
      <c r="B7" s="794"/>
      <c r="C7" s="692" t="s">
        <v>2</v>
      </c>
      <c r="D7" s="692" t="s">
        <v>3</v>
      </c>
      <c r="E7" s="690" t="s">
        <v>4</v>
      </c>
      <c r="F7" s="76" t="s">
        <v>76</v>
      </c>
      <c r="N7"/>
      <c r="O7"/>
      <c r="P7"/>
      <c r="Q7"/>
      <c r="R7"/>
    </row>
    <row r="8" spans="1:18" x14ac:dyDescent="0.25">
      <c r="A8" s="63"/>
      <c r="B8" s="64" t="s">
        <v>62</v>
      </c>
      <c r="C8" s="65">
        <f>SUM(C10:C16)</f>
        <v>2305</v>
      </c>
      <c r="D8" s="65">
        <f t="shared" ref="D8:E8" si="0">SUM(D10:D16)</f>
        <v>6024</v>
      </c>
      <c r="E8" s="65">
        <f t="shared" si="0"/>
        <v>8329</v>
      </c>
      <c r="F8" s="77">
        <f>E8/$E$8*100</f>
        <v>100</v>
      </c>
      <c r="N8"/>
      <c r="O8"/>
      <c r="P8"/>
      <c r="Q8"/>
      <c r="R8"/>
    </row>
    <row r="9" spans="1:18" x14ac:dyDescent="0.25">
      <c r="A9" s="66">
        <v>1</v>
      </c>
      <c r="B9" s="67" t="s">
        <v>6</v>
      </c>
      <c r="C9" s="68">
        <f>SUMIFS('ALL-DIKBUD-KEMANAG'!$R$13:$R$1029,JENJANG_PENDIDIKAN,$B9)</f>
        <v>2909</v>
      </c>
      <c r="D9" s="68">
        <f>SUMIFS('ALL-DIKBUD-KEMANAG'!$AA$13:$AA$1029,JENJANG_PENDIDIKAN,$B9)</f>
        <v>2194</v>
      </c>
      <c r="E9" s="245">
        <f>SUM(C9:D9)</f>
        <v>5103</v>
      </c>
      <c r="F9" s="91">
        <f t="shared" ref="F9:F17" si="1">E9/$E$8*100</f>
        <v>61.26785928682915</v>
      </c>
      <c r="N9"/>
      <c r="O9"/>
      <c r="P9"/>
      <c r="Q9"/>
      <c r="R9"/>
    </row>
    <row r="10" spans="1:18" x14ac:dyDescent="0.25">
      <c r="A10" s="66">
        <v>2</v>
      </c>
      <c r="B10" s="67" t="s">
        <v>7</v>
      </c>
      <c r="C10" s="68">
        <f>SUMIFS('ALL-DIKBUD-KEMANAG'!$R$13:$R$1029,JENJANG_PENDIDIKAN,$B10)</f>
        <v>884</v>
      </c>
      <c r="D10" s="68">
        <f>SUMIFS('ALL-DIKBUD-KEMANAG'!$AA$13:$AA$1029,JENJANG_PENDIDIKAN,$B10)</f>
        <v>716</v>
      </c>
      <c r="E10" s="245">
        <f t="shared" ref="E10:E15" si="2">SUM(C10:D10)</f>
        <v>1600</v>
      </c>
      <c r="F10" s="91">
        <f t="shared" si="1"/>
        <v>19.209989194381077</v>
      </c>
      <c r="N10"/>
      <c r="O10"/>
      <c r="P10"/>
      <c r="Q10"/>
      <c r="R10"/>
    </row>
    <row r="11" spans="1:18" x14ac:dyDescent="0.25">
      <c r="A11" s="66">
        <v>3</v>
      </c>
      <c r="B11" s="67" t="s">
        <v>8</v>
      </c>
      <c r="C11" s="68">
        <f>SUMIFS('ALL-DIKBUD-KEMANAG'!$R$13:$R$1029,JENJANG_PENDIDIKAN,$B11)</f>
        <v>333</v>
      </c>
      <c r="D11" s="68">
        <f>SUMIFS('ALL-DIKBUD-KEMANAG'!$AA$13:$AA$1029,JENJANG_PENDIDIKAN,$B11)</f>
        <v>448</v>
      </c>
      <c r="E11" s="245">
        <f t="shared" si="2"/>
        <v>781</v>
      </c>
      <c r="F11" s="91">
        <f t="shared" si="1"/>
        <v>9.3768759755072644</v>
      </c>
      <c r="N11"/>
      <c r="O11"/>
      <c r="P11"/>
      <c r="Q11"/>
      <c r="R11"/>
    </row>
    <row r="12" spans="1:18" x14ac:dyDescent="0.25">
      <c r="A12" s="66">
        <v>4</v>
      </c>
      <c r="B12" s="67" t="s">
        <v>9</v>
      </c>
      <c r="C12" s="68">
        <f>SUMIFS('ALL-DIKBUD-KEMANAG'!$R$13:$R$1029,JENJANG_PENDIDIKAN,$B12)</f>
        <v>106</v>
      </c>
      <c r="D12" s="68">
        <f>SUMIFS('ALL-DIKBUD-KEMANAG'!$AA$13:$AA$1029,JENJANG_PENDIDIKAN,$B12)</f>
        <v>895</v>
      </c>
      <c r="E12" s="245">
        <f t="shared" si="2"/>
        <v>1001</v>
      </c>
      <c r="F12" s="91">
        <f t="shared" si="1"/>
        <v>12.018249489734661</v>
      </c>
      <c r="N12"/>
      <c r="O12"/>
      <c r="P12"/>
      <c r="Q12"/>
      <c r="R12"/>
    </row>
    <row r="13" spans="1:18" x14ac:dyDescent="0.25">
      <c r="A13" s="66">
        <v>5</v>
      </c>
      <c r="B13" s="67" t="s">
        <v>10</v>
      </c>
      <c r="C13" s="68">
        <f>SUMIFS('ALL-DIKBUD-KEMANAG'!$R$13:$R$1029,JENJANG_PENDIDIKAN,$B13)</f>
        <v>9</v>
      </c>
      <c r="D13" s="68">
        <f>SUMIFS('ALL-DIKBUD-KEMANAG'!$AA$13:$AA$1029,JENJANG_PENDIDIKAN,$B13)</f>
        <v>20</v>
      </c>
      <c r="E13" s="245">
        <f t="shared" si="2"/>
        <v>29</v>
      </c>
      <c r="F13" s="91">
        <f t="shared" si="1"/>
        <v>0.34818105414815709</v>
      </c>
    </row>
    <row r="14" spans="1:18" x14ac:dyDescent="0.25">
      <c r="A14" s="66">
        <v>6</v>
      </c>
      <c r="B14" s="67" t="s">
        <v>265</v>
      </c>
      <c r="C14" s="68">
        <f>SUMIFS('ALL-DIKBUD-KEMANAG'!$R$13:$R$1029,JENJANG_PENDIDIKAN,$B14)</f>
        <v>379</v>
      </c>
      <c r="D14" s="68">
        <f>SUMIFS('ALL-DIKBUD-KEMANAG'!$AA$13:$AA$1029,JENJANG_PENDIDIKAN,$B14)</f>
        <v>923</v>
      </c>
      <c r="E14" s="245">
        <f t="shared" si="2"/>
        <v>1302</v>
      </c>
      <c r="F14" s="91">
        <f t="shared" si="1"/>
        <v>15.632128706927602</v>
      </c>
    </row>
    <row r="15" spans="1:18" x14ac:dyDescent="0.25">
      <c r="A15" s="66">
        <v>7</v>
      </c>
      <c r="B15" s="67" t="s">
        <v>267</v>
      </c>
      <c r="C15" s="68">
        <f>SUMIFS('ALL-DIKBUD-KEMANAG'!$R$13:$R$1029,JENJANG_PENDIDIKAN,$B15)</f>
        <v>470</v>
      </c>
      <c r="D15" s="68">
        <f>SUMIFS('ALL-DIKBUD-KEMANAG'!$AA$13:$AA$1029,JENJANG_PENDIDIKAN,$B15)</f>
        <v>1958</v>
      </c>
      <c r="E15" s="245">
        <f t="shared" si="2"/>
        <v>2428</v>
      </c>
      <c r="F15" s="91">
        <f t="shared" si="1"/>
        <v>29.151158602473288</v>
      </c>
    </row>
    <row r="16" spans="1:18" x14ac:dyDescent="0.25">
      <c r="A16" s="66">
        <v>8</v>
      </c>
      <c r="B16" s="67" t="s">
        <v>268</v>
      </c>
      <c r="C16" s="68">
        <f>SUMIFS('ALL-DIKBUD-KEMANAG'!$R$13:$R$1029,JENJANG_PENDIDIKAN,$B16)</f>
        <v>124</v>
      </c>
      <c r="D16" s="68">
        <f>SUMIFS('ALL-DIKBUD-KEMANAG'!$AA$13:$AA$1029,JENJANG_PENDIDIKAN,$B16)</f>
        <v>1064</v>
      </c>
      <c r="E16" s="245">
        <f t="shared" ref="E16" si="3">SUM(C16:D16)</f>
        <v>1188</v>
      </c>
      <c r="F16" s="91">
        <f t="shared" si="1"/>
        <v>14.26341697682795</v>
      </c>
    </row>
    <row r="17" spans="1:19" x14ac:dyDescent="0.25">
      <c r="A17" s="61"/>
      <c r="B17" s="79" t="s">
        <v>4</v>
      </c>
      <c r="C17" s="82">
        <f>SUM(C10:C16)</f>
        <v>2305</v>
      </c>
      <c r="D17" s="82">
        <f t="shared" ref="D17" si="4">SUM(D10:D16)</f>
        <v>6024</v>
      </c>
      <c r="E17" s="82">
        <f>SUM(E10:E16)</f>
        <v>8329</v>
      </c>
      <c r="F17" s="84">
        <f t="shared" si="1"/>
        <v>100</v>
      </c>
    </row>
    <row r="18" spans="1:19" x14ac:dyDescent="0.25">
      <c r="A18" s="61"/>
      <c r="B18" s="79" t="s">
        <v>76</v>
      </c>
      <c r="C18" s="81">
        <f>C17/$E$60*100</f>
        <v>27.073056142823589</v>
      </c>
      <c r="D18" s="81">
        <f>D17/$E$60*100</f>
        <v>70.754052149400977</v>
      </c>
      <c r="E18" s="84">
        <f>E17/$E$60*100</f>
        <v>97.82710829222458</v>
      </c>
      <c r="F18" s="83"/>
    </row>
    <row r="19" spans="1:19" ht="15" customHeight="1" x14ac:dyDescent="0.25"/>
    <row r="21" spans="1:19" ht="30.75" thickBot="1" x14ac:dyDescent="0.3">
      <c r="A21" s="798" t="s">
        <v>60</v>
      </c>
      <c r="B21" s="798" t="s">
        <v>1</v>
      </c>
      <c r="C21" s="798" t="s">
        <v>1345</v>
      </c>
      <c r="D21" s="798"/>
      <c r="E21" s="798"/>
      <c r="F21" s="799" t="s">
        <v>1353</v>
      </c>
      <c r="G21" s="799"/>
      <c r="M21" s="766" t="s">
        <v>0</v>
      </c>
      <c r="N21" s="767" t="s">
        <v>1</v>
      </c>
      <c r="O21" s="767" t="s">
        <v>2</v>
      </c>
      <c r="P21" s="767" t="s">
        <v>3</v>
      </c>
      <c r="Q21" s="767" t="s">
        <v>4</v>
      </c>
    </row>
    <row r="22" spans="1:19" ht="26.25" thickTop="1" x14ac:dyDescent="0.25">
      <c r="A22" s="798"/>
      <c r="B22" s="798"/>
      <c r="C22" s="616" t="s">
        <v>2</v>
      </c>
      <c r="D22" s="616" t="s">
        <v>3</v>
      </c>
      <c r="E22" s="616" t="s">
        <v>12</v>
      </c>
      <c r="F22" s="616" t="s">
        <v>2</v>
      </c>
      <c r="G22" s="616" t="s">
        <v>3</v>
      </c>
      <c r="M22" s="757">
        <v>1</v>
      </c>
      <c r="N22" s="758" t="s">
        <v>6</v>
      </c>
      <c r="O22" s="759">
        <f>O34</f>
        <v>2909</v>
      </c>
      <c r="P22" s="759">
        <f>P34</f>
        <v>2194</v>
      </c>
      <c r="Q22" s="760">
        <f>SUM(O22:P22)</f>
        <v>5103</v>
      </c>
    </row>
    <row r="23" spans="1:19" ht="15.75" thickBot="1" x14ac:dyDescent="0.3">
      <c r="A23" s="542">
        <v>1</v>
      </c>
      <c r="B23" s="542" t="s">
        <v>6</v>
      </c>
      <c r="C23" s="546">
        <f>C35</f>
        <v>2909</v>
      </c>
      <c r="D23" s="546">
        <f>D35</f>
        <v>2194</v>
      </c>
      <c r="E23" s="543">
        <f t="shared" ref="E23:E24" si="5">SUM(C23:D23)</f>
        <v>5103</v>
      </c>
      <c r="F23" s="544">
        <f t="shared" ref="F23:F24" si="6">C23/$E23*100</f>
        <v>57.00568293160886</v>
      </c>
      <c r="G23" s="544">
        <f t="shared" ref="G23:G24" si="7">D23/$E23*100</f>
        <v>42.99431706839114</v>
      </c>
      <c r="M23" s="761">
        <v>2</v>
      </c>
      <c r="N23" s="762" t="s">
        <v>265</v>
      </c>
      <c r="O23" s="764">
        <f>O35</f>
        <v>379</v>
      </c>
      <c r="P23" s="764">
        <f>P35</f>
        <v>923</v>
      </c>
      <c r="Q23" s="765">
        <f>SUM(O23:P23)</f>
        <v>1302</v>
      </c>
    </row>
    <row r="24" spans="1:19" ht="16.5" thickTop="1" x14ac:dyDescent="0.25">
      <c r="A24" s="542">
        <v>2</v>
      </c>
      <c r="B24" s="542" t="s">
        <v>7</v>
      </c>
      <c r="C24" s="546">
        <f>C36</f>
        <v>884</v>
      </c>
      <c r="D24" s="546">
        <f>D36</f>
        <v>716</v>
      </c>
      <c r="E24" s="543">
        <f t="shared" si="5"/>
        <v>1600</v>
      </c>
      <c r="F24" s="544">
        <f t="shared" si="6"/>
        <v>55.25</v>
      </c>
      <c r="G24" s="544">
        <f t="shared" si="7"/>
        <v>44.75</v>
      </c>
      <c r="J24" s="405"/>
      <c r="M24" s="763"/>
      <c r="N24" s="758" t="s">
        <v>11</v>
      </c>
      <c r="O24" s="759">
        <f>SUM(O22:O23)</f>
        <v>3288</v>
      </c>
      <c r="P24" s="759">
        <f t="shared" ref="P24:Q24" si="8">SUM(P22:P23)</f>
        <v>3117</v>
      </c>
      <c r="Q24" s="759">
        <f t="shared" si="8"/>
        <v>6405</v>
      </c>
    </row>
    <row r="25" spans="1:19" x14ac:dyDescent="0.25">
      <c r="A25" s="547"/>
      <c r="B25" s="548" t="s">
        <v>11</v>
      </c>
      <c r="C25" s="549">
        <f>SUM(C23:C24)</f>
        <v>3793</v>
      </c>
      <c r="D25" s="549">
        <f>SUM(D23:D24)</f>
        <v>2910</v>
      </c>
      <c r="E25" s="549">
        <f>SUM(E23:E24)</f>
        <v>6703</v>
      </c>
      <c r="F25" s="550">
        <f>C25/$E25*100</f>
        <v>56.58660301357601</v>
      </c>
      <c r="G25" s="550">
        <f>D25/$E25*100</f>
        <v>43.41339698642399</v>
      </c>
    </row>
    <row r="26" spans="1:19" x14ac:dyDescent="0.25">
      <c r="A26" s="542">
        <v>3</v>
      </c>
      <c r="B26" s="542" t="s">
        <v>265</v>
      </c>
      <c r="C26" s="546">
        <f>C39</f>
        <v>379</v>
      </c>
      <c r="D26" s="546">
        <f>D39</f>
        <v>923</v>
      </c>
      <c r="E26" s="543">
        <f t="shared" ref="E26:E27" si="9">SUM(C26:D26)</f>
        <v>1302</v>
      </c>
      <c r="F26" s="544">
        <f t="shared" ref="F26:F27" si="10">C26/$E26*100</f>
        <v>29.109062980030721</v>
      </c>
      <c r="G26" s="544">
        <f t="shared" ref="G26:G27" si="11">D26/$E26*100</f>
        <v>70.890937019969286</v>
      </c>
    </row>
    <row r="27" spans="1:19" x14ac:dyDescent="0.25">
      <c r="A27" s="542">
        <v>4</v>
      </c>
      <c r="B27" s="542" t="s">
        <v>267</v>
      </c>
      <c r="C27" s="546">
        <f>C40</f>
        <v>470</v>
      </c>
      <c r="D27" s="546">
        <f>D40</f>
        <v>1958</v>
      </c>
      <c r="E27" s="543">
        <f t="shared" si="9"/>
        <v>2428</v>
      </c>
      <c r="F27" s="544">
        <f t="shared" si="10"/>
        <v>19.357495881383855</v>
      </c>
      <c r="G27" s="544">
        <f t="shared" si="11"/>
        <v>80.642504118616145</v>
      </c>
    </row>
    <row r="28" spans="1:19" x14ac:dyDescent="0.25">
      <c r="A28" s="547"/>
      <c r="B28" s="548" t="s">
        <v>11</v>
      </c>
      <c r="C28" s="549">
        <f>SUM(C26:C27)</f>
        <v>849</v>
      </c>
      <c r="D28" s="549">
        <f>SUM(D26:D27)</f>
        <v>2881</v>
      </c>
      <c r="E28" s="549">
        <f>SUM(E26:E27)</f>
        <v>3730</v>
      </c>
      <c r="F28" s="550">
        <f>C28/$E28*100</f>
        <v>22.761394101876675</v>
      </c>
      <c r="G28" s="550">
        <f>D28/$E28*100</f>
        <v>77.238605898123325</v>
      </c>
    </row>
    <row r="29" spans="1:19" ht="15.75" x14ac:dyDescent="0.3">
      <c r="A29" s="150"/>
      <c r="B29" s="551" t="s">
        <v>12</v>
      </c>
      <c r="C29" s="543">
        <f>SUM(C28,C25)</f>
        <v>4642</v>
      </c>
      <c r="D29" s="543">
        <f>SUM(D28,D25)</f>
        <v>5791</v>
      </c>
      <c r="E29" s="543">
        <f>SUM(E28,E25)</f>
        <v>10433</v>
      </c>
      <c r="F29" s="544">
        <f t="shared" ref="F29" si="12">C29/$E29*100</f>
        <v>44.493434295025402</v>
      </c>
      <c r="G29" s="544">
        <f>D29/$E29*100</f>
        <v>55.506565704974598</v>
      </c>
    </row>
    <row r="32" spans="1:19" ht="28.5" customHeight="1" x14ac:dyDescent="0.25">
      <c r="A32" s="798" t="s">
        <v>60</v>
      </c>
      <c r="B32" s="798" t="s">
        <v>1</v>
      </c>
      <c r="C32" s="798" t="s">
        <v>1345</v>
      </c>
      <c r="D32" s="798"/>
      <c r="E32" s="798"/>
      <c r="F32" s="799" t="s">
        <v>1342</v>
      </c>
      <c r="G32" s="799"/>
      <c r="M32" s="798" t="s">
        <v>60</v>
      </c>
      <c r="N32" s="798" t="s">
        <v>1</v>
      </c>
      <c r="O32" s="798" t="s">
        <v>1347</v>
      </c>
      <c r="P32" s="798"/>
      <c r="Q32" s="798"/>
      <c r="R32" s="799" t="s">
        <v>1342</v>
      </c>
      <c r="S32" s="799"/>
    </row>
    <row r="33" spans="1:20" ht="25.5" x14ac:dyDescent="0.25">
      <c r="A33" s="798"/>
      <c r="B33" s="798"/>
      <c r="C33" s="583" t="s">
        <v>2</v>
      </c>
      <c r="D33" s="583" t="s">
        <v>3</v>
      </c>
      <c r="E33" s="583" t="s">
        <v>12</v>
      </c>
      <c r="F33" s="583" t="s">
        <v>2</v>
      </c>
      <c r="G33" s="583" t="s">
        <v>3</v>
      </c>
      <c r="M33" s="798"/>
      <c r="N33" s="798"/>
      <c r="O33" s="583" t="s">
        <v>2</v>
      </c>
      <c r="P33" s="583" t="s">
        <v>3</v>
      </c>
      <c r="Q33" s="583" t="s">
        <v>12</v>
      </c>
      <c r="R33" s="583" t="s">
        <v>2</v>
      </c>
      <c r="S33" s="583" t="s">
        <v>3</v>
      </c>
    </row>
    <row r="34" spans="1:20" x14ac:dyDescent="0.25">
      <c r="A34" s="542">
        <v>1</v>
      </c>
      <c r="B34" s="542" t="s">
        <v>5</v>
      </c>
      <c r="C34" s="546">
        <v>127</v>
      </c>
      <c r="D34" s="546">
        <v>1167</v>
      </c>
      <c r="E34" s="543">
        <f>SUM(C34:D34)</f>
        <v>1294</v>
      </c>
      <c r="F34" s="544">
        <f>C34/$E34*100</f>
        <v>9.8145285935085003</v>
      </c>
      <c r="G34" s="544">
        <f>D34/$E34*100</f>
        <v>90.185471406491502</v>
      </c>
      <c r="H34" s="540"/>
      <c r="M34" s="542">
        <v>1</v>
      </c>
      <c r="N34" s="542" t="s">
        <v>6</v>
      </c>
      <c r="O34" s="546">
        <f>SUMIFS('ALL-DIKBUD-KEMANAG'!$R$13:$R$1029,JENJANG_PENDIDIKAN,$N34)</f>
        <v>2909</v>
      </c>
      <c r="P34" s="546">
        <f>SUMIFS('ALL-DIKBUD-KEMANAG'!$AA$13:$AA$1029,JENJANG_PENDIDIKAN,$N34)</f>
        <v>2194</v>
      </c>
      <c r="Q34" s="543">
        <f>SUM(O34:P34)</f>
        <v>5103</v>
      </c>
      <c r="R34" s="544">
        <f>O34/$Q34*100</f>
        <v>57.00568293160886</v>
      </c>
      <c r="S34" s="544">
        <f>P34/$Q34*100</f>
        <v>42.99431706839114</v>
      </c>
    </row>
    <row r="35" spans="1:20" x14ac:dyDescent="0.25">
      <c r="A35" s="542">
        <v>2</v>
      </c>
      <c r="B35" s="542" t="s">
        <v>6</v>
      </c>
      <c r="C35" s="546">
        <f>SUMIFS('ALL-DIKBUD-KEMANAG'!$R$13:$R$1029,JENJANG_PENDIDIKAN,$B35)</f>
        <v>2909</v>
      </c>
      <c r="D35" s="546">
        <f>SUMIFS('ALL-DIKBUD-KEMANAG'!$AA$13:$AA$1029,JENJANG_PENDIDIKAN,$B35)</f>
        <v>2194</v>
      </c>
      <c r="E35" s="543">
        <f t="shared" ref="E35:E36" si="13">SUM(C35:D35)</f>
        <v>5103</v>
      </c>
      <c r="F35" s="544">
        <f t="shared" ref="F35:F42" si="14">C35/$E35*100</f>
        <v>57.00568293160886</v>
      </c>
      <c r="G35" s="544">
        <f t="shared" ref="G35:G40" si="15">D35/$E35*100</f>
        <v>42.99431706839114</v>
      </c>
      <c r="M35" s="542">
        <v>2</v>
      </c>
      <c r="N35" s="542" t="s">
        <v>265</v>
      </c>
      <c r="O35" s="546">
        <f>SUMIFS('ALL-DIKBUD-KEMANAG'!$R$13:$R$1029,JENJANG_PENDIDIKAN,$N35)</f>
        <v>379</v>
      </c>
      <c r="P35" s="546">
        <f>SUMIFS('ALL-DIKBUD-KEMANAG'!$AA$13:$AA$1029,JENJANG_PENDIDIKAN,$N35)</f>
        <v>923</v>
      </c>
      <c r="Q35" s="543">
        <f t="shared" ref="Q35" si="16">SUM(O35:P35)</f>
        <v>1302</v>
      </c>
      <c r="R35" s="544">
        <f>O35/$Q35*100</f>
        <v>29.109062980030721</v>
      </c>
      <c r="S35" s="544">
        <f>P35/$Q35*100</f>
        <v>70.890937019969286</v>
      </c>
    </row>
    <row r="36" spans="1:20" x14ac:dyDescent="0.25">
      <c r="A36" s="542">
        <v>3</v>
      </c>
      <c r="B36" s="542" t="s">
        <v>7</v>
      </c>
      <c r="C36" s="546">
        <f>SUMIFS('ALL-DIKBUD-KEMANAG'!$R$13:$R$1029,JENJANG_PENDIDIKAN,$B36)</f>
        <v>884</v>
      </c>
      <c r="D36" s="546">
        <f>SUMIFS('ALL-DIKBUD-KEMANAG'!$AA$13:$AA$1029,JENJANG_PENDIDIKAN,$B36)</f>
        <v>716</v>
      </c>
      <c r="E36" s="543">
        <f t="shared" si="13"/>
        <v>1600</v>
      </c>
      <c r="F36" s="544">
        <f t="shared" si="14"/>
        <v>55.25</v>
      </c>
      <c r="G36" s="544">
        <f t="shared" si="15"/>
        <v>44.75</v>
      </c>
      <c r="K36" s="405"/>
      <c r="M36" s="542"/>
      <c r="N36" s="542"/>
      <c r="O36" s="546"/>
      <c r="P36" s="546"/>
      <c r="Q36" s="543"/>
      <c r="R36" s="544"/>
      <c r="S36" s="544"/>
    </row>
    <row r="37" spans="1:20" x14ac:dyDescent="0.25">
      <c r="A37" s="547"/>
      <c r="B37" s="548" t="s">
        <v>11</v>
      </c>
      <c r="C37" s="549">
        <f>SUM(C34:C36)</f>
        <v>3920</v>
      </c>
      <c r="D37" s="549">
        <f>SUM(D34:D36)</f>
        <v>4077</v>
      </c>
      <c r="E37" s="549">
        <f>SUM(E34:E36)</f>
        <v>7997</v>
      </c>
      <c r="F37" s="550">
        <f>C37/$E37*100</f>
        <v>49.018381893209956</v>
      </c>
      <c r="G37" s="550">
        <f>D37/$E37*100</f>
        <v>50.981618106790052</v>
      </c>
      <c r="M37" s="547"/>
      <c r="N37" s="548" t="s">
        <v>11</v>
      </c>
      <c r="O37" s="549">
        <f>SUM(O34:O36)</f>
        <v>3288</v>
      </c>
      <c r="P37" s="549">
        <f>SUM(P34:P36)</f>
        <v>3117</v>
      </c>
      <c r="Q37" s="549">
        <f>SUM(Q34:Q36)</f>
        <v>6405</v>
      </c>
      <c r="R37" s="550">
        <f>O37/$E37*100</f>
        <v>41.115418281855696</v>
      </c>
      <c r="S37" s="550">
        <f>P37/$E37*100</f>
        <v>38.977116418656998</v>
      </c>
    </row>
    <row r="38" spans="1:20" x14ac:dyDescent="0.25">
      <c r="A38" s="542">
        <v>4</v>
      </c>
      <c r="B38" s="542" t="s">
        <v>1341</v>
      </c>
      <c r="C38" s="542">
        <v>7</v>
      </c>
      <c r="D38" s="542">
        <v>446</v>
      </c>
      <c r="E38" s="543">
        <f>SUM(C38:D38)</f>
        <v>453</v>
      </c>
      <c r="F38" s="544">
        <f>C38/$E38*100</f>
        <v>1.545253863134658</v>
      </c>
      <c r="G38" s="544">
        <f>D38/$E38*100</f>
        <v>98.454746136865339</v>
      </c>
      <c r="M38" s="542">
        <v>3</v>
      </c>
      <c r="N38" s="542" t="s">
        <v>7</v>
      </c>
      <c r="O38" s="546">
        <f>SUMIFS('ALL-DIKBUD-KEMANAG'!$R$13:$R$1029,JENJANG_PENDIDIKAN,$N38)</f>
        <v>884</v>
      </c>
      <c r="P38" s="546">
        <f>SUMIFS('ALL-DIKBUD-KEMANAG'!$AA$13:$AA$1029,JENJANG_PENDIDIKAN,$N38)</f>
        <v>716</v>
      </c>
      <c r="Q38" s="543">
        <f>SUM(O38:P38)</f>
        <v>1600</v>
      </c>
      <c r="R38" s="544">
        <f>O38/$Q38*100</f>
        <v>55.25</v>
      </c>
      <c r="S38" s="544">
        <f>P38/$Q38*100</f>
        <v>44.75</v>
      </c>
      <c r="T38" s="405"/>
    </row>
    <row r="39" spans="1:20" x14ac:dyDescent="0.25">
      <c r="A39" s="542">
        <v>5</v>
      </c>
      <c r="B39" s="542" t="s">
        <v>265</v>
      </c>
      <c r="C39" s="546">
        <f>SUMIFS('ALL-DIKBUD-KEMANAG'!$R$13:$R$1029,JENJANG_PENDIDIKAN,$B39)</f>
        <v>379</v>
      </c>
      <c r="D39" s="546">
        <f>SUMIFS('ALL-DIKBUD-KEMANAG'!$AA$13:$AA$1029,JENJANG_PENDIDIKAN,$B39)</f>
        <v>923</v>
      </c>
      <c r="E39" s="543">
        <f t="shared" ref="E39:E40" si="17">SUM(C39:D39)</f>
        <v>1302</v>
      </c>
      <c r="F39" s="544">
        <f t="shared" si="14"/>
        <v>29.109062980030721</v>
      </c>
      <c r="G39" s="544">
        <f t="shared" si="15"/>
        <v>70.890937019969286</v>
      </c>
      <c r="M39" s="542">
        <v>4</v>
      </c>
      <c r="N39" s="542" t="s">
        <v>267</v>
      </c>
      <c r="O39" s="546">
        <f>SUMIFS('ALL-DIKBUD-KEMANAG'!$R$13:$R$1029,JENJANG_PENDIDIKAN,$N39)</f>
        <v>470</v>
      </c>
      <c r="P39" s="546">
        <f>SUMIFS('ALL-DIKBUD-KEMANAG'!$AA$13:$AA$1029,JENJANG_PENDIDIKAN,$N39)</f>
        <v>1958</v>
      </c>
      <c r="Q39" s="543">
        <f t="shared" ref="Q39" si="18">SUM(O39:P39)</f>
        <v>2428</v>
      </c>
      <c r="R39" s="544">
        <f>O39/$Q39*100</f>
        <v>19.357495881383855</v>
      </c>
      <c r="S39" s="544">
        <f>P39/$Q39*100</f>
        <v>80.642504118616145</v>
      </c>
    </row>
    <row r="40" spans="1:20" x14ac:dyDescent="0.25">
      <c r="A40" s="542">
        <v>6</v>
      </c>
      <c r="B40" s="542" t="s">
        <v>267</v>
      </c>
      <c r="C40" s="546">
        <f>SUMIFS('ALL-DIKBUD-KEMANAG'!$R$13:$R$1029,JENJANG_PENDIDIKAN,$B40)</f>
        <v>470</v>
      </c>
      <c r="D40" s="546">
        <f>SUMIFS('ALL-DIKBUD-KEMANAG'!$AA$13:$AA$1029,JENJANG_PENDIDIKAN,$B40)</f>
        <v>1958</v>
      </c>
      <c r="E40" s="543">
        <f t="shared" si="17"/>
        <v>2428</v>
      </c>
      <c r="F40" s="544">
        <f t="shared" si="14"/>
        <v>19.357495881383855</v>
      </c>
      <c r="G40" s="544">
        <f t="shared" si="15"/>
        <v>80.642504118616145</v>
      </c>
      <c r="M40" s="542"/>
      <c r="N40" s="542"/>
      <c r="O40" s="546"/>
      <c r="P40" s="546"/>
      <c r="Q40" s="543"/>
      <c r="R40" s="544"/>
      <c r="S40" s="544"/>
    </row>
    <row r="41" spans="1:20" x14ac:dyDescent="0.25">
      <c r="A41" s="547"/>
      <c r="B41" s="548" t="s">
        <v>11</v>
      </c>
      <c r="C41" s="549">
        <f>SUM(C38:C40)</f>
        <v>856</v>
      </c>
      <c r="D41" s="549">
        <f>SUM(D38:D40)</f>
        <v>3327</v>
      </c>
      <c r="E41" s="549">
        <f>SUM(E38:E40)</f>
        <v>4183</v>
      </c>
      <c r="F41" s="550">
        <f>C41/$E41*100</f>
        <v>20.463781974659334</v>
      </c>
      <c r="G41" s="550">
        <f>D41/$E41*100</f>
        <v>79.536218025340659</v>
      </c>
      <c r="M41" s="547"/>
      <c r="N41" s="548" t="s">
        <v>11</v>
      </c>
      <c r="O41" s="549">
        <f>SUM(O38:O40)</f>
        <v>1354</v>
      </c>
      <c r="P41" s="549">
        <f>SUM(P38:P40)</f>
        <v>2674</v>
      </c>
      <c r="Q41" s="549">
        <f>SUM(Q38:Q40)</f>
        <v>4028</v>
      </c>
      <c r="R41" s="550">
        <f>O41/$E41*100</f>
        <v>32.369113076739183</v>
      </c>
      <c r="S41" s="550">
        <f>P41/$E41*100</f>
        <v>63.925412383456845</v>
      </c>
    </row>
    <row r="42" spans="1:20" ht="21" customHeight="1" x14ac:dyDescent="0.3">
      <c r="A42" s="150"/>
      <c r="B42" s="551" t="s">
        <v>12</v>
      </c>
      <c r="C42" s="543">
        <f>SUM(C41,C37)</f>
        <v>4776</v>
      </c>
      <c r="D42" s="543">
        <f t="shared" ref="D42:E42" si="19">SUM(D41,D37)</f>
        <v>7404</v>
      </c>
      <c r="E42" s="543">
        <f t="shared" si="19"/>
        <v>12180</v>
      </c>
      <c r="F42" s="544">
        <f t="shared" si="14"/>
        <v>39.21182266009852</v>
      </c>
      <c r="G42" s="544">
        <f>D42/$E42*100</f>
        <v>60.788177339901473</v>
      </c>
      <c r="M42" s="150"/>
      <c r="N42" s="551" t="s">
        <v>12</v>
      </c>
      <c r="O42" s="543">
        <f>SUM(O41,O37)</f>
        <v>4642</v>
      </c>
      <c r="P42" s="543">
        <f t="shared" ref="P42:Q42" si="20">SUM(P41,P37)</f>
        <v>5791</v>
      </c>
      <c r="Q42" s="543">
        <f t="shared" si="20"/>
        <v>10433</v>
      </c>
      <c r="R42" s="544">
        <f>O42/$Q42*100</f>
        <v>44.493434295025402</v>
      </c>
      <c r="S42" s="544">
        <f>P42/$Q42*100</f>
        <v>55.506565704974598</v>
      </c>
    </row>
    <row r="45" spans="1:20" x14ac:dyDescent="0.25">
      <c r="A45" s="61"/>
      <c r="B45" s="309" t="s">
        <v>147</v>
      </c>
      <c r="C45" s="61"/>
      <c r="D45" s="61"/>
      <c r="E45" s="61"/>
      <c r="F45" s="61"/>
      <c r="M45" s="61"/>
      <c r="N45" s="309" t="s">
        <v>147</v>
      </c>
      <c r="O45" s="61"/>
      <c r="P45" s="61"/>
      <c r="Q45" s="61"/>
      <c r="R45" s="61"/>
    </row>
    <row r="46" spans="1:20" x14ac:dyDescent="0.25">
      <c r="A46" s="61"/>
      <c r="B46" s="316" t="s">
        <v>148</v>
      </c>
      <c r="C46" s="61"/>
      <c r="D46" s="61"/>
      <c r="E46" s="61"/>
      <c r="F46" s="61"/>
      <c r="M46" s="61"/>
      <c r="N46" s="316" t="s">
        <v>148</v>
      </c>
      <c r="O46" s="61"/>
      <c r="P46" s="61"/>
      <c r="Q46" s="61"/>
      <c r="R46" s="61"/>
    </row>
    <row r="47" spans="1:20" x14ac:dyDescent="0.25">
      <c r="A47" s="61"/>
      <c r="B47" s="61" t="s">
        <v>149</v>
      </c>
      <c r="C47" s="61"/>
      <c r="D47" s="61"/>
      <c r="E47" s="61"/>
      <c r="F47" s="61"/>
      <c r="M47" s="61"/>
      <c r="N47" s="61" t="s">
        <v>149</v>
      </c>
      <c r="O47" s="61"/>
      <c r="P47" s="61"/>
      <c r="Q47" s="61"/>
      <c r="R47" s="61"/>
    </row>
    <row r="48" spans="1:20" x14ac:dyDescent="0.25">
      <c r="A48" s="61"/>
      <c r="B48" s="61" t="str">
        <f>TAHUN_PELAJARAN</f>
        <v>TAHUN PELAJARAN 2019/2020</v>
      </c>
      <c r="C48" s="61"/>
      <c r="D48" s="61"/>
      <c r="E48" s="61"/>
      <c r="F48" s="61"/>
      <c r="M48" s="61"/>
      <c r="N48" s="61" t="str">
        <f>TAHUN_PELAJARAN</f>
        <v>TAHUN PELAJARAN 2019/2020</v>
      </c>
      <c r="O48" s="61"/>
      <c r="P48" s="61"/>
      <c r="Q48" s="61"/>
      <c r="R48" s="61"/>
    </row>
    <row r="49" spans="1:23" x14ac:dyDescent="0.25">
      <c r="A49" s="61"/>
      <c r="B49" s="61"/>
      <c r="C49" s="61"/>
      <c r="D49" s="61"/>
      <c r="E49" s="61"/>
      <c r="F49" s="61"/>
      <c r="M49" s="61"/>
      <c r="N49" s="61"/>
      <c r="O49" s="61"/>
      <c r="P49" s="61"/>
      <c r="Q49" s="61"/>
      <c r="R49" s="61"/>
    </row>
    <row r="50" spans="1:23" x14ac:dyDescent="0.25">
      <c r="A50" s="61"/>
      <c r="B50" s="61"/>
      <c r="C50" s="61"/>
      <c r="D50" s="61"/>
      <c r="E50" s="61"/>
      <c r="F50" s="61"/>
      <c r="M50" s="61"/>
      <c r="N50" s="61"/>
      <c r="O50" s="61"/>
      <c r="P50" s="61"/>
      <c r="Q50" s="61"/>
      <c r="R50" s="61"/>
    </row>
    <row r="51" spans="1:23" x14ac:dyDescent="0.25">
      <c r="A51" s="792" t="s">
        <v>0</v>
      </c>
      <c r="B51" s="793" t="s">
        <v>75</v>
      </c>
      <c r="C51" s="795" t="s">
        <v>78</v>
      </c>
      <c r="D51" s="796"/>
      <c r="E51" s="796"/>
      <c r="F51" s="797"/>
      <c r="M51" s="792" t="s">
        <v>60</v>
      </c>
      <c r="N51" s="793" t="s">
        <v>75</v>
      </c>
      <c r="O51" s="795" t="s">
        <v>78</v>
      </c>
      <c r="P51" s="796"/>
      <c r="Q51" s="796"/>
      <c r="R51" s="797"/>
    </row>
    <row r="52" spans="1:23" ht="30" x14ac:dyDescent="0.25">
      <c r="A52" s="792"/>
      <c r="B52" s="794"/>
      <c r="C52" s="87" t="s">
        <v>2</v>
      </c>
      <c r="D52" s="87" t="s">
        <v>3</v>
      </c>
      <c r="E52" s="62" t="s">
        <v>4</v>
      </c>
      <c r="F52" s="76" t="s">
        <v>76</v>
      </c>
      <c r="M52" s="792"/>
      <c r="N52" s="794"/>
      <c r="O52" s="87" t="s">
        <v>2</v>
      </c>
      <c r="P52" s="87" t="s">
        <v>3</v>
      </c>
      <c r="Q52" s="62" t="s">
        <v>4</v>
      </c>
      <c r="R52" s="539" t="s">
        <v>76</v>
      </c>
    </row>
    <row r="53" spans="1:23" x14ac:dyDescent="0.25">
      <c r="A53" s="63"/>
      <c r="B53" s="64" t="s">
        <v>62</v>
      </c>
      <c r="C53" s="65">
        <f>SUM(C55:C59)</f>
        <v>4241</v>
      </c>
      <c r="D53" s="65">
        <f t="shared" ref="D53:E53" si="21">SUM(D55:D59)</f>
        <v>4273</v>
      </c>
      <c r="E53" s="65">
        <f t="shared" si="21"/>
        <v>8514</v>
      </c>
      <c r="F53" s="77">
        <f t="shared" ref="F53:F60" si="22">E53/$E$53*100</f>
        <v>100</v>
      </c>
      <c r="M53" s="63"/>
      <c r="N53" s="64" t="s">
        <v>62</v>
      </c>
      <c r="O53" s="65">
        <f>SUM(O55:O59)</f>
        <v>973</v>
      </c>
      <c r="P53" s="65">
        <f t="shared" ref="P53:Q53" si="23">SUM(P55:P59)</f>
        <v>3945</v>
      </c>
      <c r="Q53" s="65">
        <f t="shared" si="23"/>
        <v>4918</v>
      </c>
      <c r="R53" s="77">
        <f>O53/Q$53*100</f>
        <v>19.784465229768198</v>
      </c>
    </row>
    <row r="54" spans="1:23" x14ac:dyDescent="0.25">
      <c r="A54" s="66">
        <v>1</v>
      </c>
      <c r="B54" s="67" t="s">
        <v>5</v>
      </c>
      <c r="C54" s="68">
        <f>SUMIFS('ALL-DIKBUD-KEMANAG'!$R$13:$R$1029,JENJANG_PENDIDIKAN,$B54)</f>
        <v>0</v>
      </c>
      <c r="D54" s="68">
        <f>SUMIFS('ALL-DIKBUD-KEMANAG'!$AA$13:$AA$1029,JENJANG_PENDIDIKAN,$B54)</f>
        <v>0</v>
      </c>
      <c r="E54" s="245">
        <f>SUM(C54:D54)</f>
        <v>0</v>
      </c>
      <c r="F54" s="78">
        <f>E54/$E$53*100</f>
        <v>0</v>
      </c>
      <c r="M54" s="66">
        <v>1</v>
      </c>
      <c r="N54" s="67" t="s">
        <v>1341</v>
      </c>
      <c r="O54" s="68">
        <f>SUMIFS('ALL-DIKBUD-KEMANAG'!$R$13:$R$1029,JENJANG_PENDIDIKAN,$N54)</f>
        <v>0</v>
      </c>
      <c r="P54" s="68">
        <f>SUMIFS('ALL-DIKBUD-KEMANAG'!$AA$13:$AA$1029,JENJANG_PENDIDIKAN,$N54)</f>
        <v>0</v>
      </c>
      <c r="Q54" s="245">
        <f>SUM(O54:P54)</f>
        <v>0</v>
      </c>
      <c r="R54" s="78">
        <f t="shared" ref="R54:R60" si="24">O54/Q$53*100</f>
        <v>0</v>
      </c>
    </row>
    <row r="55" spans="1:23" x14ac:dyDescent="0.25">
      <c r="A55" s="66">
        <v>2</v>
      </c>
      <c r="B55" s="67" t="s">
        <v>6</v>
      </c>
      <c r="C55" s="68">
        <f>SUMIFS('ALL-DIKBUD-KEMANAG'!$R$13:$R$1029,JENJANG_PENDIDIKAN,$B55)</f>
        <v>2909</v>
      </c>
      <c r="D55" s="68">
        <f>SUMIFS('ALL-DIKBUD-KEMANAG'!$AA$13:$AA$1029,JENJANG_PENDIDIKAN,$B55)</f>
        <v>2194</v>
      </c>
      <c r="E55" s="245">
        <f>SUM(C55:D55)</f>
        <v>5103</v>
      </c>
      <c r="F55" s="78">
        <f>E55/$E$53*100</f>
        <v>59.936575052854124</v>
      </c>
      <c r="M55" s="66">
        <v>2</v>
      </c>
      <c r="N55" s="67" t="s">
        <v>265</v>
      </c>
      <c r="O55" s="68">
        <f>SUMIFS('ALL-DIKBUD-KEMANAG'!$R$13:$R$1029,JENJANG_PENDIDIKAN,$N55)</f>
        <v>379</v>
      </c>
      <c r="P55" s="68">
        <f>SUMIFS('ALL-DIKBUD-KEMANAG'!$AA$13:$AA$1029,JENJANG_PENDIDIKAN,$N55)</f>
        <v>923</v>
      </c>
      <c r="Q55" s="245">
        <f>SUM(O55:P55)</f>
        <v>1302</v>
      </c>
      <c r="R55" s="78">
        <f t="shared" si="24"/>
        <v>7.7063847092313953</v>
      </c>
    </row>
    <row r="56" spans="1:23" x14ac:dyDescent="0.25">
      <c r="A56" s="66">
        <v>3</v>
      </c>
      <c r="B56" s="67" t="s">
        <v>7</v>
      </c>
      <c r="C56" s="68">
        <f>SUMIFS('ALL-DIKBUD-KEMANAG'!$R$13:$R$1029,JENJANG_PENDIDIKAN,$B56)</f>
        <v>884</v>
      </c>
      <c r="D56" s="68">
        <f>SUMIFS('ALL-DIKBUD-KEMANAG'!$AA$13:$AA$1029,JENJANG_PENDIDIKAN,$B56)</f>
        <v>716</v>
      </c>
      <c r="E56" s="245">
        <f t="shared" ref="E56" si="25">SUM(C56:D56)</f>
        <v>1600</v>
      </c>
      <c r="F56" s="78">
        <f t="shared" si="22"/>
        <v>18.792576932111814</v>
      </c>
      <c r="H56" s="405"/>
      <c r="M56" s="66">
        <v>3</v>
      </c>
      <c r="N56" s="67" t="s">
        <v>267</v>
      </c>
      <c r="O56" s="68">
        <f>SUMIFS('ALL-DIKBUD-KEMANAG'!$R$13:$R$1029,JENJANG_PENDIDIKAN,$N56)</f>
        <v>470</v>
      </c>
      <c r="P56" s="68">
        <f>SUMIFS('ALL-DIKBUD-KEMANAG'!$AA$13:$AA$1029,JENJANG_PENDIDIKAN,$N56)</f>
        <v>1958</v>
      </c>
      <c r="Q56" s="245">
        <f t="shared" ref="Q56" si="26">SUM(O56:P56)</f>
        <v>2428</v>
      </c>
      <c r="R56" s="78">
        <f t="shared" si="24"/>
        <v>9.5567303782025217</v>
      </c>
      <c r="T56" s="405"/>
    </row>
    <row r="57" spans="1:23" x14ac:dyDescent="0.25">
      <c r="A57" s="66">
        <v>4</v>
      </c>
      <c r="B57" s="67" t="s">
        <v>8</v>
      </c>
      <c r="C57" s="68">
        <f>SUMIFS('ALL-DIKBUD-KEMANAG'!$R$13:$R$1029,JENJANG_PENDIDIKAN,$B57)</f>
        <v>333</v>
      </c>
      <c r="D57" s="68">
        <f>SUMIFS('ALL-DIKBUD-KEMANAG'!$AA$13:$AA$1029,JENJANG_PENDIDIKAN,$B57)</f>
        <v>448</v>
      </c>
      <c r="E57" s="245">
        <f>SUM(C57:D57)</f>
        <v>781</v>
      </c>
      <c r="F57" s="78">
        <f t="shared" si="22"/>
        <v>9.1731266149870798</v>
      </c>
      <c r="H57" s="405">
        <f>E57+Q57+E58</f>
        <v>2970</v>
      </c>
      <c r="M57" s="66">
        <v>4</v>
      </c>
      <c r="N57" s="67" t="s">
        <v>268</v>
      </c>
      <c r="O57" s="68">
        <f>SUMIFS('ALL-DIKBUD-KEMANAG'!$R$13:$R$1029,JENJANG_PENDIDIKAN,$N57)</f>
        <v>124</v>
      </c>
      <c r="P57" s="68">
        <f>SUMIFS('ALL-DIKBUD-KEMANAG'!$AA$13:$AA$1029,JENJANG_PENDIDIKAN,$N57)</f>
        <v>1064</v>
      </c>
      <c r="Q57" s="245">
        <f>SUM(O57:P57)</f>
        <v>1188</v>
      </c>
      <c r="R57" s="78">
        <f t="shared" si="24"/>
        <v>2.5213501423342821</v>
      </c>
    </row>
    <row r="58" spans="1:23" x14ac:dyDescent="0.25">
      <c r="A58" s="66">
        <v>5</v>
      </c>
      <c r="B58" s="67" t="s">
        <v>9</v>
      </c>
      <c r="C58" s="68">
        <f>SUMIFS('ALL-DIKBUD-KEMANAG'!$R$13:$R$1029,JENJANG_PENDIDIKAN,$B58)</f>
        <v>106</v>
      </c>
      <c r="D58" s="68">
        <f>SUMIFS('ALL-DIKBUD-KEMANAG'!$AA$13:$AA$1029,JENJANG_PENDIDIKAN,$B58)</f>
        <v>895</v>
      </c>
      <c r="E58" s="245">
        <f>SUM(C58:D58)</f>
        <v>1001</v>
      </c>
      <c r="F58" s="78">
        <f t="shared" si="22"/>
        <v>11.757105943152455</v>
      </c>
      <c r="M58" s="66">
        <v>5</v>
      </c>
      <c r="N58" s="67"/>
      <c r="O58" s="68">
        <f>SUMIFS('ALL-DIKBUD-KEMANAG'!$R$13:$R$1029,JENJANG_PENDIDIKAN,$N58)</f>
        <v>0</v>
      </c>
      <c r="P58" s="68">
        <f>SUMIFS('ALL-DIKBUD-KEMANAG'!$AA$13:$AA$1029,JENJANG_PENDIDIKAN,$N58)</f>
        <v>0</v>
      </c>
      <c r="Q58" s="245">
        <f>SUM(O58:P58)</f>
        <v>0</v>
      </c>
      <c r="R58" s="78">
        <f t="shared" si="24"/>
        <v>0</v>
      </c>
    </row>
    <row r="59" spans="1:23" x14ac:dyDescent="0.25">
      <c r="A59" s="66">
        <v>6</v>
      </c>
      <c r="B59" s="67" t="s">
        <v>10</v>
      </c>
      <c r="C59" s="68">
        <f>SUMIFS('ALL-DIKBUD-KEMANAG'!$R$13:$R$1029,JENJANG_PENDIDIKAN,$B59)</f>
        <v>9</v>
      </c>
      <c r="D59" s="68">
        <f>SUMIFS('ALL-DIKBUD-KEMANAG'!$AA$13:$AA$1029,JENJANG_PENDIDIKAN,$B59)</f>
        <v>20</v>
      </c>
      <c r="E59" s="245">
        <f>SUM(C59:D59)</f>
        <v>29</v>
      </c>
      <c r="F59" s="78">
        <f t="shared" si="22"/>
        <v>0.34061545689452666</v>
      </c>
      <c r="M59" s="66">
        <v>6</v>
      </c>
      <c r="N59" s="67"/>
      <c r="O59" s="68">
        <f>SUMIFS('ALL-DIKBUD-KEMANAG'!$R$13:$R$1029,JENJANG_PENDIDIKAN,$N59)</f>
        <v>0</v>
      </c>
      <c r="P59" s="68">
        <f>SUMIFS('ALL-DIKBUD-KEMANAG'!$AA$13:$AA$1029,JENJANG_PENDIDIKAN,$N59)</f>
        <v>0</v>
      </c>
      <c r="Q59" s="245">
        <f>SUM(O59:P59)</f>
        <v>0</v>
      </c>
      <c r="R59" s="78">
        <f t="shared" si="24"/>
        <v>0</v>
      </c>
    </row>
    <row r="60" spans="1:23" x14ac:dyDescent="0.25">
      <c r="A60" s="61"/>
      <c r="B60" s="79" t="s">
        <v>4</v>
      </c>
      <c r="C60" s="82">
        <f>SUM(C55:C59)</f>
        <v>4241</v>
      </c>
      <c r="D60" s="82">
        <f t="shared" ref="D60" si="27">SUM(D55:D59)</f>
        <v>4273</v>
      </c>
      <c r="E60" s="82">
        <f>SUM(E55:E59)</f>
        <v>8514</v>
      </c>
      <c r="F60" s="85">
        <f t="shared" si="22"/>
        <v>100</v>
      </c>
      <c r="M60" s="61"/>
      <c r="N60" s="79" t="s">
        <v>4</v>
      </c>
      <c r="O60" s="82">
        <f>SUM(O55:O59)</f>
        <v>973</v>
      </c>
      <c r="P60" s="82">
        <f t="shared" ref="P60" si="28">SUM(P55:P59)</f>
        <v>3945</v>
      </c>
      <c r="Q60" s="82">
        <f>SUM(Q55:Q59)</f>
        <v>4918</v>
      </c>
      <c r="R60" s="85">
        <f t="shared" si="24"/>
        <v>19.784465229768198</v>
      </c>
    </row>
    <row r="61" spans="1:23" x14ac:dyDescent="0.25">
      <c r="A61" s="61"/>
      <c r="B61" s="79" t="s">
        <v>76</v>
      </c>
      <c r="C61" s="81">
        <f>C60/$E$60*100</f>
        <v>49.812074230678881</v>
      </c>
      <c r="D61" s="81">
        <f>D60/$E$60*100</f>
        <v>50.187925769321119</v>
      </c>
      <c r="E61" s="84">
        <f>E60/$E$60*100</f>
        <v>100</v>
      </c>
      <c r="F61" s="83"/>
      <c r="M61" s="61"/>
      <c r="N61" s="79" t="s">
        <v>76</v>
      </c>
      <c r="O61" s="81">
        <f>O60/$E$60*100</f>
        <v>11.428235846840499</v>
      </c>
      <c r="P61" s="81">
        <f>P60/$E$60*100</f>
        <v>46.335447498238196</v>
      </c>
      <c r="Q61" s="84">
        <f>Q60/$E$60*100</f>
        <v>57.763683345078697</v>
      </c>
      <c r="R61" s="83"/>
    </row>
    <row r="63" spans="1:23" x14ac:dyDescent="0.25">
      <c r="A63" s="802" t="s">
        <v>54</v>
      </c>
      <c r="B63" s="802"/>
      <c r="C63" s="802"/>
      <c r="D63" s="802"/>
      <c r="E63" s="802"/>
      <c r="F63" s="802"/>
      <c r="G63" s="802"/>
      <c r="H63" s="802"/>
      <c r="I63" s="802"/>
      <c r="J63" s="802"/>
      <c r="K63" s="802"/>
      <c r="M63" s="802" t="s">
        <v>54</v>
      </c>
      <c r="N63" s="802"/>
      <c r="O63" s="802"/>
      <c r="P63" s="802"/>
      <c r="Q63" s="802"/>
      <c r="R63" s="802"/>
      <c r="S63" s="802"/>
      <c r="T63" s="802"/>
      <c r="U63" s="802"/>
      <c r="V63" s="802"/>
      <c r="W63" s="802"/>
    </row>
    <row r="64" spans="1:23" x14ac:dyDescent="0.25">
      <c r="A64" s="802" t="s">
        <v>55</v>
      </c>
      <c r="B64" s="802"/>
      <c r="C64" s="802"/>
      <c r="D64" s="802"/>
      <c r="E64" s="802"/>
      <c r="F64" s="802"/>
      <c r="G64" s="802"/>
      <c r="H64" s="802"/>
      <c r="I64" s="802"/>
      <c r="J64" s="802"/>
      <c r="K64" s="802"/>
      <c r="M64" s="802" t="s">
        <v>55</v>
      </c>
      <c r="N64" s="802"/>
      <c r="O64" s="802"/>
      <c r="P64" s="802"/>
      <c r="Q64" s="802"/>
      <c r="R64" s="802"/>
      <c r="S64" s="802"/>
      <c r="T64" s="802"/>
      <c r="U64" s="802"/>
      <c r="V64" s="802"/>
      <c r="W64" s="802"/>
    </row>
    <row r="65" spans="1:26" x14ac:dyDescent="0.25">
      <c r="A65" s="803" t="s">
        <v>223</v>
      </c>
      <c r="B65" s="803"/>
      <c r="C65" s="803"/>
      <c r="D65" s="803"/>
      <c r="E65" s="803"/>
      <c r="F65" s="803"/>
      <c r="G65" s="803"/>
      <c r="H65" s="803"/>
      <c r="I65" s="803"/>
      <c r="J65" s="803"/>
      <c r="K65" s="803"/>
      <c r="M65" s="803" t="s">
        <v>223</v>
      </c>
      <c r="N65" s="803"/>
      <c r="O65" s="803"/>
      <c r="P65" s="803"/>
      <c r="Q65" s="803"/>
      <c r="R65" s="803"/>
      <c r="S65" s="803"/>
      <c r="T65" s="803"/>
      <c r="U65" s="803"/>
      <c r="V65" s="803"/>
      <c r="W65" s="803"/>
    </row>
    <row r="66" spans="1:26" x14ac:dyDescent="0.25">
      <c r="A66" s="802" t="s">
        <v>2073</v>
      </c>
      <c r="B66" s="802"/>
      <c r="C66" s="802"/>
      <c r="D66" s="802"/>
      <c r="E66" s="802"/>
      <c r="F66" s="802"/>
      <c r="G66" s="802"/>
      <c r="H66" s="802"/>
      <c r="I66" s="802"/>
      <c r="J66" s="802"/>
      <c r="K66" s="802"/>
      <c r="M66" s="802" t="s">
        <v>2073</v>
      </c>
      <c r="N66" s="802"/>
      <c r="O66" s="802"/>
      <c r="P66" s="802"/>
      <c r="Q66" s="802"/>
      <c r="R66" s="802"/>
      <c r="S66" s="802"/>
      <c r="T66" s="802"/>
      <c r="U66" s="802"/>
      <c r="V66" s="802"/>
      <c r="W66" s="802"/>
    </row>
    <row r="68" spans="1:26" x14ac:dyDescent="0.25">
      <c r="A68" s="804" t="s">
        <v>0</v>
      </c>
      <c r="B68" s="806" t="s">
        <v>1</v>
      </c>
      <c r="C68" s="800" t="s">
        <v>2</v>
      </c>
      <c r="D68" s="800"/>
      <c r="E68" s="800"/>
      <c r="F68" s="801" t="s">
        <v>3</v>
      </c>
      <c r="G68" s="801"/>
      <c r="H68" s="801"/>
      <c r="I68" s="801" t="s">
        <v>56</v>
      </c>
      <c r="J68" s="801"/>
      <c r="K68" s="801"/>
      <c r="M68" s="804" t="s">
        <v>0</v>
      </c>
      <c r="N68" s="806" t="s">
        <v>1</v>
      </c>
      <c r="O68" s="800" t="s">
        <v>2</v>
      </c>
      <c r="P68" s="800"/>
      <c r="Q68" s="800"/>
      <c r="R68" s="801" t="s">
        <v>3</v>
      </c>
      <c r="S68" s="801"/>
      <c r="T68" s="801"/>
      <c r="U68" s="801" t="s">
        <v>56</v>
      </c>
      <c r="V68" s="801"/>
      <c r="W68" s="801"/>
    </row>
    <row r="69" spans="1:26" x14ac:dyDescent="0.25">
      <c r="A69" s="804"/>
      <c r="B69" s="806"/>
      <c r="C69" s="800"/>
      <c r="D69" s="800"/>
      <c r="E69" s="800"/>
      <c r="F69" s="801"/>
      <c r="G69" s="801"/>
      <c r="H69" s="801"/>
      <c r="I69" s="801"/>
      <c r="J69" s="801"/>
      <c r="K69" s="801"/>
      <c r="M69" s="804"/>
      <c r="N69" s="806"/>
      <c r="O69" s="800"/>
      <c r="P69" s="800"/>
      <c r="Q69" s="800"/>
      <c r="R69" s="801"/>
      <c r="S69" s="801"/>
      <c r="T69" s="801"/>
      <c r="U69" s="801"/>
      <c r="V69" s="801"/>
      <c r="W69" s="801"/>
    </row>
    <row r="70" spans="1:26" ht="15.75" thickBot="1" x14ac:dyDescent="0.3">
      <c r="A70" s="805"/>
      <c r="B70" s="807"/>
      <c r="C70" s="228" t="s">
        <v>34</v>
      </c>
      <c r="D70" s="228" t="s">
        <v>35</v>
      </c>
      <c r="E70" s="229" t="s">
        <v>11</v>
      </c>
      <c r="F70" s="229" t="s">
        <v>34</v>
      </c>
      <c r="G70" s="229" t="s">
        <v>35</v>
      </c>
      <c r="H70" s="229" t="s">
        <v>11</v>
      </c>
      <c r="I70" s="229" t="s">
        <v>34</v>
      </c>
      <c r="J70" s="229" t="s">
        <v>35</v>
      </c>
      <c r="K70" s="229" t="s">
        <v>4</v>
      </c>
      <c r="M70" s="805"/>
      <c r="N70" s="807"/>
      <c r="O70" s="228" t="s">
        <v>34</v>
      </c>
      <c r="P70" s="228" t="s">
        <v>35</v>
      </c>
      <c r="Q70" s="229" t="s">
        <v>11</v>
      </c>
      <c r="R70" s="229" t="s">
        <v>34</v>
      </c>
      <c r="S70" s="229" t="s">
        <v>35</v>
      </c>
      <c r="T70" s="229" t="s">
        <v>11</v>
      </c>
      <c r="U70" s="229" t="s">
        <v>34</v>
      </c>
      <c r="V70" s="229" t="s">
        <v>35</v>
      </c>
      <c r="W70" s="229" t="s">
        <v>4</v>
      </c>
    </row>
    <row r="71" spans="1:26" ht="22.9" customHeight="1" thickTop="1" x14ac:dyDescent="0.25">
      <c r="A71" s="230">
        <v>1</v>
      </c>
      <c r="B71" s="230" t="s">
        <v>5</v>
      </c>
      <c r="C71" s="68">
        <f>SUMIFS('ALL-DIKBUD-KEMANAG'!$P$13:$P$1029,JENJANG_PENDIDIKAN,$B71)</f>
        <v>0</v>
      </c>
      <c r="D71" s="68">
        <f>SUMIFS('ALL-DIKBUD-KEMANAG'!$Q$13:$Q$1029,JENJANG_PENDIDIKAN,$B71)</f>
        <v>0</v>
      </c>
      <c r="E71" s="231">
        <f t="shared" ref="E71:E72" si="29">SUM(C71:D71)</f>
        <v>0</v>
      </c>
      <c r="F71" s="68">
        <f>SUMIFS('ALL-DIKBUD-KEMANAG'!$Y$13:$Y$1029,JENJANG_PENDIDIKAN,$B71)</f>
        <v>0</v>
      </c>
      <c r="G71" s="68">
        <f>SUMIFS('ALL-DIKBUD-KEMANAG'!$Z$13:$Z$1029,JENJANG_PENDIDIKAN,$B71)</f>
        <v>0</v>
      </c>
      <c r="H71" s="231">
        <f t="shared" ref="H71:H72" si="30">SUM(F71:G71)</f>
        <v>0</v>
      </c>
      <c r="I71" s="230">
        <f>SUM(C71,F71)</f>
        <v>0</v>
      </c>
      <c r="J71" s="230">
        <f>SUM(D71,G71)</f>
        <v>0</v>
      </c>
      <c r="K71" s="231">
        <f>SUM(I71:J71)</f>
        <v>0</v>
      </c>
      <c r="L71" s="232"/>
      <c r="M71" s="230">
        <v>1</v>
      </c>
      <c r="N71" s="230" t="s">
        <v>1341</v>
      </c>
      <c r="O71" s="68">
        <f>SUMIFS('ALL-DIKBUD-KEMANAG'!$P$13:$P$1029,JENJANG_PENDIDIKAN,$N71)</f>
        <v>0</v>
      </c>
      <c r="P71" s="68">
        <f>SUMIFS('ALL-DIKBUD-KEMANAG'!$Q$13:$Q$1029,JENJANG_PENDIDIKAN,$N71)</f>
        <v>0</v>
      </c>
      <c r="Q71" s="231">
        <f t="shared" ref="Q71:Q72" si="31">SUM(O71:P71)</f>
        <v>0</v>
      </c>
      <c r="R71" s="68">
        <f>SUMIFS('ALL-DIKBUD-KEMANAG'!$Y$13:$Y$1029,JENJANG_PENDIDIKAN,$N71)</f>
        <v>0</v>
      </c>
      <c r="S71" s="68">
        <f>SUMIFS('ALL-DIKBUD-KEMANAG'!$Z$13:$Z$1029,JENJANG_PENDIDIKAN,$N71)</f>
        <v>0</v>
      </c>
      <c r="T71" s="231">
        <f t="shared" ref="T71:T72" si="32">SUM(R71:S71)</f>
        <v>0</v>
      </c>
      <c r="U71" s="230">
        <f>SUM(O71,R71)</f>
        <v>0</v>
      </c>
      <c r="V71" s="230">
        <f>SUM(P71,S71)</f>
        <v>0</v>
      </c>
      <c r="W71" s="231">
        <f>SUM(U71:V71)</f>
        <v>0</v>
      </c>
      <c r="X71" s="232"/>
    </row>
    <row r="72" spans="1:26" ht="22.9" customHeight="1" x14ac:dyDescent="0.25">
      <c r="A72" s="233">
        <v>2</v>
      </c>
      <c r="B72" s="233" t="s">
        <v>6</v>
      </c>
      <c r="C72" s="68">
        <f>SUMIFS('ALL-DIKBUD-KEMANAG'!$P$13:$P$1029,JENJANG_PENDIDIKAN,$B72)</f>
        <v>941</v>
      </c>
      <c r="D72" s="68">
        <f>SUMIFS('ALL-DIKBUD-KEMANAG'!$Q$13:$Q$1029,JENJANG_PENDIDIKAN,$B72)</f>
        <v>1968</v>
      </c>
      <c r="E72" s="231">
        <f t="shared" si="29"/>
        <v>2909</v>
      </c>
      <c r="F72" s="68">
        <f>SUMIFS('ALL-DIKBUD-KEMANAG'!$Y$13:$Y$1029,JENJANG_PENDIDIKAN,$B72)</f>
        <v>693</v>
      </c>
      <c r="G72" s="68">
        <f>SUMIFS('ALL-DIKBUD-KEMANAG'!$Z$13:$Z$1029,JENJANG_PENDIDIKAN,$B72)</f>
        <v>1501</v>
      </c>
      <c r="H72" s="231">
        <f t="shared" si="30"/>
        <v>2194</v>
      </c>
      <c r="I72" s="230">
        <f t="shared" ref="I72:I76" si="33">SUM(C72,F72)</f>
        <v>1634</v>
      </c>
      <c r="J72" s="230">
        <f t="shared" ref="J72:J76" si="34">SUM(D72,G72)</f>
        <v>3469</v>
      </c>
      <c r="K72" s="231">
        <f t="shared" ref="K72:K76" si="35">SUM(I72:J72)</f>
        <v>5103</v>
      </c>
      <c r="M72" s="233">
        <v>2</v>
      </c>
      <c r="N72" s="233" t="s">
        <v>265</v>
      </c>
      <c r="O72" s="68">
        <f>SUMIFS('ALL-DIKBUD-KEMANAG'!$P$13:$P$1029,JENJANG_PENDIDIKAN,$N72)</f>
        <v>185</v>
      </c>
      <c r="P72" s="68">
        <f>SUMIFS('ALL-DIKBUD-KEMANAG'!$Q$13:$Q$1029,JENJANG_PENDIDIKAN,$N72)</f>
        <v>194</v>
      </c>
      <c r="Q72" s="231">
        <f t="shared" si="31"/>
        <v>379</v>
      </c>
      <c r="R72" s="68">
        <f>SUMIFS('ALL-DIKBUD-KEMANAG'!$Y$13:$Y$1029,JENJANG_PENDIDIKAN,$N72)</f>
        <v>500</v>
      </c>
      <c r="S72" s="68">
        <f>SUMIFS('ALL-DIKBUD-KEMANAG'!$Z$13:$Z$1029,JENJANG_PENDIDIKAN,$N72)</f>
        <v>423</v>
      </c>
      <c r="T72" s="231">
        <f t="shared" si="32"/>
        <v>923</v>
      </c>
      <c r="U72" s="230">
        <f t="shared" ref="U72:U76" si="36">SUM(O72,R72)</f>
        <v>685</v>
      </c>
      <c r="V72" s="230">
        <f t="shared" ref="V72:V76" si="37">SUM(P72,S72)</f>
        <v>617</v>
      </c>
      <c r="W72" s="231">
        <f t="shared" ref="W72:W76" si="38">SUM(U72:V72)</f>
        <v>1302</v>
      </c>
    </row>
    <row r="73" spans="1:26" ht="22.9" customHeight="1" x14ac:dyDescent="0.25">
      <c r="A73" s="233">
        <v>3</v>
      </c>
      <c r="B73" s="233" t="s">
        <v>7</v>
      </c>
      <c r="C73" s="68">
        <f>SUMIFS('ALL-DIKBUD-KEMANAG'!$P$13:$P$1029,JENJANG_PENDIDIKAN,$B73)</f>
        <v>358</v>
      </c>
      <c r="D73" s="68">
        <f>SUMIFS('ALL-DIKBUD-KEMANAG'!$Q$13:$Q$1029,JENJANG_PENDIDIKAN,$B73)</f>
        <v>526</v>
      </c>
      <c r="E73" s="231">
        <f>SUM(C73:D73)</f>
        <v>884</v>
      </c>
      <c r="F73" s="68">
        <f>SUMIFS('ALL-DIKBUD-KEMANAG'!$Y$13:$Y$1029,JENJANG_PENDIDIKAN,$B73)</f>
        <v>263</v>
      </c>
      <c r="G73" s="68">
        <f>SUMIFS('ALL-DIKBUD-KEMANAG'!$Z$13:$Z$1029,JENJANG_PENDIDIKAN,$B73)</f>
        <v>453</v>
      </c>
      <c r="H73" s="231">
        <f>SUM(F73:G73)</f>
        <v>716</v>
      </c>
      <c r="I73" s="230">
        <f t="shared" si="33"/>
        <v>621</v>
      </c>
      <c r="J73" s="230">
        <f t="shared" si="34"/>
        <v>979</v>
      </c>
      <c r="K73" s="231">
        <f t="shared" si="35"/>
        <v>1600</v>
      </c>
      <c r="M73" s="233">
        <v>3</v>
      </c>
      <c r="N73" s="233" t="s">
        <v>267</v>
      </c>
      <c r="O73" s="68">
        <f>SUMIFS('ALL-DIKBUD-KEMANAG'!$P$13:$P$1029,JENJANG_PENDIDIKAN,$N73)</f>
        <v>239</v>
      </c>
      <c r="P73" s="68">
        <f>SUMIFS('ALL-DIKBUD-KEMANAG'!$Q$13:$Q$1029,JENJANG_PENDIDIKAN,$N73)</f>
        <v>231</v>
      </c>
      <c r="Q73" s="231">
        <f>SUM(O73:P73)</f>
        <v>470</v>
      </c>
      <c r="R73" s="68">
        <f>SUMIFS('ALL-DIKBUD-KEMANAG'!$Y$13:$Y$1029,JENJANG_PENDIDIKAN,$N73)</f>
        <v>1234</v>
      </c>
      <c r="S73" s="68">
        <f>SUMIFS('ALL-DIKBUD-KEMANAG'!$Z$13:$Z$1029,JENJANG_PENDIDIKAN,$N73)</f>
        <v>724</v>
      </c>
      <c r="T73" s="231">
        <f>SUM(R73:S73)</f>
        <v>1958</v>
      </c>
      <c r="U73" s="230">
        <f t="shared" si="36"/>
        <v>1473</v>
      </c>
      <c r="V73" s="230">
        <f t="shared" si="37"/>
        <v>955</v>
      </c>
      <c r="W73" s="231">
        <f t="shared" si="38"/>
        <v>2428</v>
      </c>
    </row>
    <row r="74" spans="1:26" ht="22.9" customHeight="1" x14ac:dyDescent="0.25">
      <c r="A74" s="233">
        <v>4</v>
      </c>
      <c r="B74" s="233" t="s">
        <v>8</v>
      </c>
      <c r="C74" s="68">
        <f>SUMIFS('ALL-DIKBUD-KEMANAG'!$P$13:$P$1029,JENJANG_PENDIDIKAN,$B74)</f>
        <v>142</v>
      </c>
      <c r="D74" s="68">
        <f>SUMIFS('ALL-DIKBUD-KEMANAG'!$Q$13:$Q$1029,JENJANG_PENDIDIKAN,$B74)</f>
        <v>191</v>
      </c>
      <c r="E74" s="231">
        <f t="shared" ref="E74:E76" si="39">SUM(C74:D74)</f>
        <v>333</v>
      </c>
      <c r="F74" s="68">
        <f>SUMIFS('ALL-DIKBUD-KEMANAG'!$Y$13:$Y$1029,JENJANG_PENDIDIKAN,$B74)</f>
        <v>184</v>
      </c>
      <c r="G74" s="68">
        <f>SUMIFS('ALL-DIKBUD-KEMANAG'!$Z$13:$Z$1029,JENJANG_PENDIDIKAN,$B74)</f>
        <v>264</v>
      </c>
      <c r="H74" s="231">
        <f t="shared" ref="H74:H76" si="40">SUM(F74:G74)</f>
        <v>448</v>
      </c>
      <c r="I74" s="230">
        <f t="shared" si="33"/>
        <v>326</v>
      </c>
      <c r="J74" s="230">
        <f t="shared" si="34"/>
        <v>455</v>
      </c>
      <c r="K74" s="231">
        <f t="shared" si="35"/>
        <v>781</v>
      </c>
      <c r="M74" s="233">
        <v>4</v>
      </c>
      <c r="N74" s="233" t="s">
        <v>268</v>
      </c>
      <c r="O74" s="68">
        <f>SUMIFS('ALL-DIKBUD-KEMANAG'!$P$13:$P$1029,JENJANG_PENDIDIKAN,$N74)</f>
        <v>67</v>
      </c>
      <c r="P74" s="68">
        <f>SUMIFS('ALL-DIKBUD-KEMANAG'!$Q$13:$Q$1029,JENJANG_PENDIDIKAN,$N74)</f>
        <v>57</v>
      </c>
      <c r="Q74" s="231">
        <f t="shared" ref="Q74:Q76" si="41">SUM(O74:P74)</f>
        <v>124</v>
      </c>
      <c r="R74" s="68">
        <f>SUMIFS('ALL-DIKBUD-KEMANAG'!$Y$13:$Y$1029,JENJANG_PENDIDIKAN,$N74)</f>
        <v>641</v>
      </c>
      <c r="S74" s="68">
        <f>SUMIFS('ALL-DIKBUD-KEMANAG'!$Z$13:$Z$1029,JENJANG_PENDIDIKAN,$N74)</f>
        <v>423</v>
      </c>
      <c r="T74" s="231">
        <f t="shared" ref="T74:T76" si="42">SUM(R74:S74)</f>
        <v>1064</v>
      </c>
      <c r="U74" s="230">
        <f t="shared" si="36"/>
        <v>708</v>
      </c>
      <c r="V74" s="230">
        <f t="shared" si="37"/>
        <v>480</v>
      </c>
      <c r="W74" s="231">
        <f t="shared" si="38"/>
        <v>1188</v>
      </c>
      <c r="Y74" s="227">
        <v>22</v>
      </c>
      <c r="Z74" s="405">
        <f>W74-Y74</f>
        <v>1166</v>
      </c>
    </row>
    <row r="75" spans="1:26" ht="22.9" customHeight="1" x14ac:dyDescent="0.25">
      <c r="A75" s="233">
        <v>5</v>
      </c>
      <c r="B75" s="233" t="s">
        <v>9</v>
      </c>
      <c r="C75" s="68">
        <f>SUMIFS('ALL-DIKBUD-KEMANAG'!$P$13:$P$1029,JENJANG_PENDIDIKAN,$B75)</f>
        <v>52</v>
      </c>
      <c r="D75" s="68">
        <f>SUMIFS('ALL-DIKBUD-KEMANAG'!$Q$13:$Q$1029,JENJANG_PENDIDIKAN,$B75)</f>
        <v>54</v>
      </c>
      <c r="E75" s="231">
        <f t="shared" si="39"/>
        <v>106</v>
      </c>
      <c r="F75" s="68">
        <f>SUMIFS('ALL-DIKBUD-KEMANAG'!$Y$13:$Y$1029,JENJANG_PENDIDIKAN,$B75)</f>
        <v>458</v>
      </c>
      <c r="G75" s="68">
        <f>SUMIFS('ALL-DIKBUD-KEMANAG'!$Z$13:$Z$1029,JENJANG_PENDIDIKAN,$B75)</f>
        <v>437</v>
      </c>
      <c r="H75" s="231">
        <f t="shared" si="40"/>
        <v>895</v>
      </c>
      <c r="I75" s="230">
        <f t="shared" si="33"/>
        <v>510</v>
      </c>
      <c r="J75" s="230">
        <f t="shared" si="34"/>
        <v>491</v>
      </c>
      <c r="K75" s="231">
        <f t="shared" si="35"/>
        <v>1001</v>
      </c>
      <c r="M75" s="233">
        <v>5</v>
      </c>
      <c r="N75" s="233"/>
      <c r="O75" s="68">
        <f>SUMIFS('ALL-DIKBUD-KEMANAG'!$P$13:$P$1029,JENJANG_PENDIDIKAN,$N75)</f>
        <v>0</v>
      </c>
      <c r="P75" s="68">
        <f>SUMIFS('ALL-DIKBUD-KEMANAG'!$Q$13:$Q$1029,JENJANG_PENDIDIKAN,$N75)</f>
        <v>0</v>
      </c>
      <c r="Q75" s="231">
        <f t="shared" si="41"/>
        <v>0</v>
      </c>
      <c r="R75" s="68">
        <f>SUMIFS('ALL-DIKBUD-KEMANAG'!$Y$13:$Y$1029,JENJANG_PENDIDIKAN,$N75)</f>
        <v>0</v>
      </c>
      <c r="S75" s="68">
        <f>SUMIFS('ALL-DIKBUD-KEMANAG'!$Z$13:$Z$1029,JENJANG_PENDIDIKAN,$N75)</f>
        <v>0</v>
      </c>
      <c r="T75" s="231">
        <f t="shared" si="42"/>
        <v>0</v>
      </c>
      <c r="U75" s="230">
        <f t="shared" si="36"/>
        <v>0</v>
      </c>
      <c r="V75" s="230">
        <f t="shared" si="37"/>
        <v>0</v>
      </c>
      <c r="W75" s="231">
        <f t="shared" si="38"/>
        <v>0</v>
      </c>
    </row>
    <row r="76" spans="1:26" ht="22.9" customHeight="1" thickBot="1" x14ac:dyDescent="0.3">
      <c r="A76" s="234">
        <v>6</v>
      </c>
      <c r="B76" s="234" t="s">
        <v>10</v>
      </c>
      <c r="C76" s="68">
        <f>SUMIFS('ALL-DIKBUD-KEMANAG'!$P$13:$P$1029,JENJANG_PENDIDIKAN,$B76)</f>
        <v>5</v>
      </c>
      <c r="D76" s="68">
        <f>SUMIFS('ALL-DIKBUD-KEMANAG'!$Q$13:$Q$1029,JENJANG_PENDIDIKAN,$B76)</f>
        <v>4</v>
      </c>
      <c r="E76" s="235">
        <f t="shared" si="39"/>
        <v>9</v>
      </c>
      <c r="F76" s="68">
        <f>SUMIFS('ALL-DIKBUD-KEMANAG'!$Y$13:$Y$1029,JENJANG_PENDIDIKAN,$B76)</f>
        <v>0</v>
      </c>
      <c r="G76" s="68">
        <f>SUMIFS('ALL-DIKBUD-KEMANAG'!$Z$13:$Z$1029,JENJANG_PENDIDIKAN,$B76)</f>
        <v>20</v>
      </c>
      <c r="H76" s="235">
        <f t="shared" si="40"/>
        <v>20</v>
      </c>
      <c r="I76" s="236">
        <f t="shared" si="33"/>
        <v>5</v>
      </c>
      <c r="J76" s="236">
        <f t="shared" si="34"/>
        <v>24</v>
      </c>
      <c r="K76" s="235">
        <f t="shared" si="35"/>
        <v>29</v>
      </c>
      <c r="M76" s="234">
        <v>6</v>
      </c>
      <c r="N76" s="234"/>
      <c r="O76" s="68">
        <f>SUMIFS('ALL-DIKBUD-KEMANAG'!$P$13:$P$1029,JENJANG_PENDIDIKAN,$N76)</f>
        <v>0</v>
      </c>
      <c r="P76" s="68">
        <f>SUMIFS('ALL-DIKBUD-KEMANAG'!$Q$13:$Q$1029,JENJANG_PENDIDIKAN,$N76)</f>
        <v>0</v>
      </c>
      <c r="Q76" s="235">
        <f t="shared" si="41"/>
        <v>0</v>
      </c>
      <c r="R76" s="68">
        <f>SUMIFS('ALL-DIKBUD-KEMANAG'!$Y$13:$Y$1029,JENJANG_PENDIDIKAN,$N76)</f>
        <v>0</v>
      </c>
      <c r="S76" s="68">
        <f>SUMIFS('ALL-DIKBUD-KEMANAG'!$Z$13:$Z$1029,JENJANG_PENDIDIKAN,$N76)</f>
        <v>0</v>
      </c>
      <c r="T76" s="235">
        <f t="shared" si="42"/>
        <v>0</v>
      </c>
      <c r="U76" s="236">
        <f t="shared" si="36"/>
        <v>0</v>
      </c>
      <c r="V76" s="236">
        <f t="shared" si="37"/>
        <v>0</v>
      </c>
      <c r="W76" s="235">
        <f t="shared" si="38"/>
        <v>0</v>
      </c>
    </row>
    <row r="77" spans="1:26" ht="22.9" customHeight="1" thickTop="1" x14ac:dyDescent="0.25">
      <c r="A77" s="237"/>
      <c r="B77" s="238" t="s">
        <v>11</v>
      </c>
      <c r="C77" s="239">
        <f t="shared" ref="C77:D77" si="43">SUM(C71:C76)</f>
        <v>1498</v>
      </c>
      <c r="D77" s="239">
        <f t="shared" si="43"/>
        <v>2743</v>
      </c>
      <c r="E77" s="239">
        <f>SUM(E71:E76)</f>
        <v>4241</v>
      </c>
      <c r="F77" s="239">
        <f t="shared" ref="F77" si="44">SUM(F71:F76)</f>
        <v>1598</v>
      </c>
      <c r="G77" s="239">
        <f t="shared" ref="G77:H77" si="45">SUM(G71:G76)</f>
        <v>2675</v>
      </c>
      <c r="H77" s="239">
        <f t="shared" si="45"/>
        <v>4273</v>
      </c>
      <c r="I77" s="239">
        <f t="shared" ref="I77" si="46">SUM(I71:I76)</f>
        <v>3096</v>
      </c>
      <c r="J77" s="239">
        <f t="shared" ref="J77:K77" si="47">SUM(J71:J76)</f>
        <v>5418</v>
      </c>
      <c r="K77" s="239">
        <f t="shared" si="47"/>
        <v>8514</v>
      </c>
      <c r="M77" s="237"/>
      <c r="N77" s="238" t="s">
        <v>11</v>
      </c>
      <c r="O77" s="239">
        <f>SUM(O71:O76)</f>
        <v>491</v>
      </c>
      <c r="P77" s="239">
        <f t="shared" ref="P77:W77" si="48">SUM(P71:P76)</f>
        <v>482</v>
      </c>
      <c r="Q77" s="239">
        <f t="shared" si="48"/>
        <v>973</v>
      </c>
      <c r="R77" s="239">
        <f t="shared" si="48"/>
        <v>2375</v>
      </c>
      <c r="S77" s="239">
        <f t="shared" si="48"/>
        <v>1570</v>
      </c>
      <c r="T77" s="239">
        <f t="shared" si="48"/>
        <v>3945</v>
      </c>
      <c r="U77" s="239">
        <f t="shared" si="48"/>
        <v>2866</v>
      </c>
      <c r="V77" s="239">
        <f t="shared" si="48"/>
        <v>2052</v>
      </c>
      <c r="W77" s="239">
        <f t="shared" si="48"/>
        <v>4918</v>
      </c>
    </row>
    <row r="79" spans="1:26" x14ac:dyDescent="0.25">
      <c r="A79"/>
      <c r="B79"/>
      <c r="C79"/>
      <c r="D79"/>
      <c r="E79"/>
      <c r="F79"/>
      <c r="H79"/>
      <c r="I79" s="307" t="str">
        <f ca="1">"Demak, "&amp;TEXT(NOW(),"dd mmmm yyyy")</f>
        <v>Demak, 08 Agustus 2020</v>
      </c>
      <c r="J79"/>
      <c r="K79"/>
      <c r="L79"/>
      <c r="M79"/>
      <c r="N79"/>
      <c r="O79"/>
      <c r="P79"/>
      <c r="Q79"/>
      <c r="R79"/>
      <c r="T79"/>
      <c r="U79" s="307" t="str">
        <f ca="1">"Demak, "&amp;TEXT(NOW(),"dd mmmm yyyy")</f>
        <v>Demak, 08 Agustus 2020</v>
      </c>
      <c r="V79"/>
      <c r="W79"/>
      <c r="X79"/>
    </row>
    <row r="80" spans="1:26" x14ac:dyDescent="0.25">
      <c r="A80"/>
      <c r="B80"/>
      <c r="C80"/>
      <c r="D80"/>
      <c r="E80"/>
      <c r="F80"/>
      <c r="H80"/>
      <c r="I80" s="307" t="s">
        <v>192</v>
      </c>
      <c r="J80"/>
      <c r="K80"/>
      <c r="L80"/>
      <c r="M80"/>
      <c r="N80"/>
      <c r="O80"/>
      <c r="P80"/>
      <c r="Q80"/>
      <c r="R80"/>
      <c r="T80"/>
      <c r="U80" s="307" t="s">
        <v>192</v>
      </c>
      <c r="V80"/>
      <c r="W80"/>
      <c r="X80"/>
    </row>
    <row r="81" spans="1:24" x14ac:dyDescent="0.25">
      <c r="A81"/>
      <c r="B81"/>
      <c r="C81"/>
      <c r="D81"/>
      <c r="E81"/>
      <c r="F81"/>
      <c r="H81"/>
      <c r="I81" s="307" t="s">
        <v>13</v>
      </c>
      <c r="J81"/>
      <c r="K81"/>
      <c r="L81"/>
      <c r="M81"/>
      <c r="N81"/>
      <c r="O81"/>
      <c r="P81"/>
      <c r="Q81"/>
      <c r="R81"/>
      <c r="T81"/>
      <c r="U81" s="307" t="s">
        <v>13</v>
      </c>
      <c r="V81"/>
      <c r="W81"/>
      <c r="X81"/>
    </row>
    <row r="82" spans="1:24" x14ac:dyDescent="0.25">
      <c r="A82"/>
      <c r="B82"/>
      <c r="C82"/>
      <c r="D82"/>
      <c r="E82"/>
      <c r="F82"/>
      <c r="H82"/>
      <c r="I82" s="307"/>
      <c r="J82"/>
      <c r="K82"/>
      <c r="L82"/>
      <c r="M82"/>
      <c r="N82"/>
      <c r="O82"/>
      <c r="P82"/>
      <c r="Q82"/>
      <c r="R82"/>
      <c r="T82"/>
      <c r="U82" s="307"/>
      <c r="V82"/>
      <c r="W82"/>
      <c r="X82"/>
    </row>
    <row r="83" spans="1:24" x14ac:dyDescent="0.25">
      <c r="A83"/>
      <c r="B83"/>
      <c r="C83"/>
      <c r="D83"/>
      <c r="E83"/>
      <c r="F83"/>
      <c r="H83"/>
      <c r="I83" s="307"/>
      <c r="J83"/>
      <c r="K83"/>
      <c r="L83"/>
      <c r="M83"/>
      <c r="N83"/>
      <c r="O83"/>
      <c r="P83"/>
      <c r="Q83"/>
      <c r="R83"/>
      <c r="T83"/>
      <c r="U83" s="307"/>
      <c r="V83"/>
      <c r="W83"/>
      <c r="X83"/>
    </row>
    <row r="84" spans="1:24" x14ac:dyDescent="0.25">
      <c r="A84"/>
      <c r="B84"/>
      <c r="C84"/>
      <c r="D84"/>
      <c r="E84"/>
      <c r="F84"/>
      <c r="H84"/>
      <c r="I84" s="307"/>
      <c r="J84"/>
      <c r="K84"/>
      <c r="L84"/>
      <c r="M84"/>
      <c r="N84"/>
      <c r="O84"/>
      <c r="P84"/>
      <c r="Q84"/>
      <c r="R84"/>
      <c r="T84"/>
      <c r="U84" s="307"/>
      <c r="V84"/>
      <c r="W84"/>
      <c r="X84"/>
    </row>
    <row r="85" spans="1:24" x14ac:dyDescent="0.25">
      <c r="A85"/>
      <c r="B85"/>
      <c r="C85"/>
      <c r="D85"/>
      <c r="E85"/>
      <c r="F85"/>
      <c r="H85"/>
      <c r="I85" s="307" t="s">
        <v>219</v>
      </c>
      <c r="J85"/>
      <c r="K85"/>
      <c r="L85"/>
      <c r="M85"/>
      <c r="N85"/>
      <c r="O85"/>
      <c r="P85"/>
      <c r="Q85"/>
      <c r="R85"/>
      <c r="T85"/>
      <c r="U85" s="307" t="s">
        <v>219</v>
      </c>
      <c r="V85"/>
      <c r="W85"/>
      <c r="X85"/>
    </row>
    <row r="86" spans="1:24" x14ac:dyDescent="0.25">
      <c r="A86"/>
      <c r="B86"/>
      <c r="C86"/>
      <c r="D86"/>
      <c r="E86"/>
      <c r="F86"/>
      <c r="H86"/>
      <c r="I86" s="307" t="s">
        <v>220</v>
      </c>
      <c r="J86"/>
      <c r="K86"/>
      <c r="L86"/>
      <c r="M86"/>
      <c r="N86"/>
      <c r="O86"/>
      <c r="P86"/>
      <c r="Q86"/>
      <c r="R86"/>
      <c r="T86"/>
      <c r="U86" s="307" t="s">
        <v>220</v>
      </c>
      <c r="V86"/>
      <c r="W86"/>
      <c r="X86"/>
    </row>
    <row r="87" spans="1:24" x14ac:dyDescent="0.25">
      <c r="A87"/>
      <c r="B87"/>
      <c r="C87"/>
      <c r="D87"/>
      <c r="E87"/>
      <c r="F87"/>
      <c r="H87"/>
      <c r="I87" s="307" t="s">
        <v>221</v>
      </c>
      <c r="J87"/>
      <c r="K87"/>
      <c r="L87"/>
      <c r="M87"/>
      <c r="N87"/>
      <c r="O87"/>
      <c r="P87"/>
      <c r="Q87"/>
      <c r="R87"/>
      <c r="T87"/>
      <c r="U87" s="307" t="s">
        <v>221</v>
      </c>
      <c r="V87"/>
      <c r="W87"/>
      <c r="X87"/>
    </row>
    <row r="88" spans="1:24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</sheetData>
  <mergeCells count="39">
    <mergeCell ref="M32:M33"/>
    <mergeCell ref="N32:N33"/>
    <mergeCell ref="O32:Q32"/>
    <mergeCell ref="R32:S32"/>
    <mergeCell ref="A66:K66"/>
    <mergeCell ref="M66:W66"/>
    <mergeCell ref="F32:G32"/>
    <mergeCell ref="C32:E32"/>
    <mergeCell ref="A32:A33"/>
    <mergeCell ref="B32:B33"/>
    <mergeCell ref="M65:W65"/>
    <mergeCell ref="M51:M52"/>
    <mergeCell ref="N51:N52"/>
    <mergeCell ref="O51:R51"/>
    <mergeCell ref="M63:W63"/>
    <mergeCell ref="M64:W64"/>
    <mergeCell ref="A63:K63"/>
    <mergeCell ref="A65:K65"/>
    <mergeCell ref="A64:K64"/>
    <mergeCell ref="M68:M70"/>
    <mergeCell ref="N68:N70"/>
    <mergeCell ref="B68:B70"/>
    <mergeCell ref="A68:A70"/>
    <mergeCell ref="O68:Q69"/>
    <mergeCell ref="R68:T69"/>
    <mergeCell ref="U68:W69"/>
    <mergeCell ref="C68:E69"/>
    <mergeCell ref="F68:H69"/>
    <mergeCell ref="I68:K69"/>
    <mergeCell ref="A6:A7"/>
    <mergeCell ref="B6:B7"/>
    <mergeCell ref="C6:F6"/>
    <mergeCell ref="B51:B52"/>
    <mergeCell ref="C51:F51"/>
    <mergeCell ref="A21:A22"/>
    <mergeCell ref="B21:B22"/>
    <mergeCell ref="C21:E21"/>
    <mergeCell ref="F21:G21"/>
    <mergeCell ref="A51:A52"/>
  </mergeCells>
  <pageMargins left="0.61" right="0.44" top="0.55118110236220474" bottom="0.74803149606299213" header="0.27559055118110237" footer="0.31496062992125984"/>
  <pageSetup paperSize="5" scale="90" orientation="portrait" r:id="rId1"/>
  <rowBreaks count="1" manualBreakCount="1">
    <brk id="44" max="23" man="1"/>
  </rowBreaks>
  <colBreaks count="1" manualBreakCount="1">
    <brk id="12" max="7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61"/>
  <sheetViews>
    <sheetView zoomScale="70" zoomScaleNormal="70" workbookViewId="0">
      <selection activeCell="B55" sqref="B55"/>
    </sheetView>
  </sheetViews>
  <sheetFormatPr defaultColWidth="8.85546875" defaultRowHeight="15" x14ac:dyDescent="0.25"/>
  <cols>
    <col min="1" max="1" width="4.7109375" style="61" customWidth="1"/>
    <col min="2" max="2" width="16.42578125" style="61" customWidth="1"/>
    <col min="3" max="3" width="8.7109375" style="61" customWidth="1"/>
    <col min="4" max="4" width="16.42578125" style="61" customWidth="1"/>
    <col min="5" max="5" width="15.7109375" style="61" bestFit="1" customWidth="1"/>
    <col min="6" max="6" width="11.7109375" style="61" customWidth="1"/>
    <col min="7" max="7" width="15.7109375" style="61" bestFit="1" customWidth="1"/>
    <col min="8" max="8" width="3.5703125" style="61" customWidth="1"/>
    <col min="9" max="16384" width="8.85546875" style="61"/>
  </cols>
  <sheetData>
    <row r="1" spans="1:7" x14ac:dyDescent="0.25">
      <c r="A1" s="309" t="s">
        <v>2065</v>
      </c>
    </row>
    <row r="2" spans="1:7" x14ac:dyDescent="0.25">
      <c r="A2" s="61" t="s">
        <v>2064</v>
      </c>
    </row>
    <row r="3" spans="1:7" x14ac:dyDescent="0.25">
      <c r="A3" s="61" t="s">
        <v>149</v>
      </c>
    </row>
    <row r="4" spans="1:7" x14ac:dyDescent="0.25">
      <c r="A4" s="61" t="str">
        <f>TAHUN_PELAJARAN</f>
        <v>TAHUN PELAJARAN 2019/2020</v>
      </c>
    </row>
    <row r="6" spans="1:7" x14ac:dyDescent="0.25">
      <c r="A6" s="792" t="s">
        <v>0</v>
      </c>
      <c r="B6" s="793" t="s">
        <v>75</v>
      </c>
      <c r="C6" s="808" t="s">
        <v>80</v>
      </c>
      <c r="D6" s="808"/>
      <c r="E6" s="808"/>
      <c r="F6" s="808"/>
      <c r="G6" s="808"/>
    </row>
    <row r="7" spans="1:7" x14ac:dyDescent="0.25">
      <c r="A7" s="792"/>
      <c r="B7" s="793"/>
      <c r="C7" s="808" t="s">
        <v>12</v>
      </c>
      <c r="D7" s="808" t="s">
        <v>4</v>
      </c>
      <c r="E7" s="808"/>
      <c r="F7" s="808" t="s">
        <v>79</v>
      </c>
      <c r="G7" s="808"/>
    </row>
    <row r="8" spans="1:7" ht="45" x14ac:dyDescent="0.25">
      <c r="A8" s="792"/>
      <c r="B8" s="794"/>
      <c r="C8" s="792"/>
      <c r="D8" s="756" t="s">
        <v>47</v>
      </c>
      <c r="E8" s="691" t="s">
        <v>48</v>
      </c>
      <c r="F8" s="691" t="s">
        <v>81</v>
      </c>
      <c r="G8" s="692" t="s">
        <v>72</v>
      </c>
    </row>
    <row r="9" spans="1:7" x14ac:dyDescent="0.25">
      <c r="A9" s="63"/>
      <c r="B9" s="64" t="s">
        <v>62</v>
      </c>
      <c r="C9" s="65">
        <f>SUM(C10:C17)</f>
        <v>13432</v>
      </c>
      <c r="D9" s="65">
        <f>SUM(D10:D17)</f>
        <v>6449</v>
      </c>
      <c r="E9" s="65">
        <f>SUM(E10:E17)</f>
        <v>6983</v>
      </c>
      <c r="F9" s="89">
        <f>D9/$C9*100</f>
        <v>48.012209648600354</v>
      </c>
      <c r="G9" s="89">
        <f>E9/$C9*100</f>
        <v>51.987790351399646</v>
      </c>
    </row>
    <row r="10" spans="1:7" x14ac:dyDescent="0.25">
      <c r="A10" s="66">
        <v>1</v>
      </c>
      <c r="B10" s="67" t="s">
        <v>6</v>
      </c>
      <c r="C10" s="69">
        <f>SUM(D10:E10)</f>
        <v>5103</v>
      </c>
      <c r="D10" s="68">
        <f>SUMIFS('ALL-DIKBUD-KEMANAG'!$AG$13:$AG$1029,JENJANG_PENDIDIKAN,$B10)</f>
        <v>2671</v>
      </c>
      <c r="E10" s="68">
        <f>SUMIFS('ALL-DIKBUD-KEMANAG'!$AJ$13:$AJ$1029,JENJANG_PENDIDIKAN,$B10)</f>
        <v>2432</v>
      </c>
      <c r="F10" s="90">
        <f>D10/$C10*100</f>
        <v>52.34175974916716</v>
      </c>
      <c r="G10" s="91">
        <f t="shared" ref="G10:G19" si="0">E10/$C10*100</f>
        <v>47.658240250832847</v>
      </c>
    </row>
    <row r="11" spans="1:7" x14ac:dyDescent="0.25">
      <c r="A11" s="66">
        <v>2</v>
      </c>
      <c r="B11" s="67" t="s">
        <v>7</v>
      </c>
      <c r="C11" s="69">
        <f t="shared" ref="C11:C12" si="1">SUM(D11:E11)</f>
        <v>1600</v>
      </c>
      <c r="D11" s="68">
        <f>SUMIFS('ALL-DIKBUD-KEMANAG'!$AG$13:$AG$1029,JENJANG_PENDIDIKAN,$B11)</f>
        <v>621</v>
      </c>
      <c r="E11" s="68">
        <f>SUMIFS('ALL-DIKBUD-KEMANAG'!$AJ$13:$AJ$1029,JENJANG_PENDIDIKAN,$B11)</f>
        <v>979</v>
      </c>
      <c r="F11" s="90">
        <f t="shared" ref="F11:F19" si="2">D11/$C11*100</f>
        <v>38.8125</v>
      </c>
      <c r="G11" s="91">
        <f t="shared" si="0"/>
        <v>61.187499999999993</v>
      </c>
    </row>
    <row r="12" spans="1:7" x14ac:dyDescent="0.25">
      <c r="A12" s="66">
        <v>3</v>
      </c>
      <c r="B12" s="67" t="s">
        <v>8</v>
      </c>
      <c r="C12" s="69">
        <f t="shared" si="1"/>
        <v>781</v>
      </c>
      <c r="D12" s="68">
        <f>SUMIFS('ALL-DIKBUD-KEMANAG'!$AG$13:$AG$1029,JENJANG_PENDIDIKAN,$B12)</f>
        <v>335</v>
      </c>
      <c r="E12" s="68">
        <f>SUMIFS('ALL-DIKBUD-KEMANAG'!$AJ$13:$AJ$1029,JENJANG_PENDIDIKAN,$B12)</f>
        <v>446</v>
      </c>
      <c r="F12" s="90">
        <f t="shared" si="2"/>
        <v>42.893725992317542</v>
      </c>
      <c r="G12" s="91">
        <f t="shared" ref="G12:G17" si="3">E12/$C12*100</f>
        <v>57.106274007682458</v>
      </c>
    </row>
    <row r="13" spans="1:7" x14ac:dyDescent="0.25">
      <c r="A13" s="66">
        <v>4</v>
      </c>
      <c r="B13" s="67" t="s">
        <v>9</v>
      </c>
      <c r="C13" s="69">
        <f t="shared" ref="C13:C17" si="4">SUM(D13:E13)</f>
        <v>1001</v>
      </c>
      <c r="D13" s="68">
        <f>SUMIFS('ALL-DIKBUD-KEMANAG'!$AG$13:$AG$1029,JENJANG_PENDIDIKAN,$B13)</f>
        <v>685</v>
      </c>
      <c r="E13" s="68">
        <f>SUMIFS('ALL-DIKBUD-KEMANAG'!$AJ$13:$AJ$1029,JENJANG_PENDIDIKAN,$B13)</f>
        <v>316</v>
      </c>
      <c r="F13" s="90">
        <f t="shared" ref="F13:F17" si="5">D13/$C13*100</f>
        <v>68.431568431568436</v>
      </c>
      <c r="G13" s="91">
        <f t="shared" si="3"/>
        <v>31.568431568431571</v>
      </c>
    </row>
    <row r="14" spans="1:7" x14ac:dyDescent="0.25">
      <c r="A14" s="66">
        <v>5</v>
      </c>
      <c r="B14" s="67" t="s">
        <v>10</v>
      </c>
      <c r="C14" s="69">
        <f t="shared" si="4"/>
        <v>29</v>
      </c>
      <c r="D14" s="68">
        <f>SUMIFS('ALL-DIKBUD-KEMANAG'!$AG$13:$AG$1029,JENJANG_PENDIDIKAN,$B14)</f>
        <v>19</v>
      </c>
      <c r="E14" s="68">
        <f>SUMIFS('ALL-DIKBUD-KEMANAG'!$AJ$13:$AJ$1029,JENJANG_PENDIDIKAN,$B14)</f>
        <v>10</v>
      </c>
      <c r="F14" s="90">
        <f t="shared" si="5"/>
        <v>65.517241379310349</v>
      </c>
      <c r="G14" s="91">
        <f t="shared" si="3"/>
        <v>34.482758620689658</v>
      </c>
    </row>
    <row r="15" spans="1:7" x14ac:dyDescent="0.25">
      <c r="A15" s="66">
        <v>6</v>
      </c>
      <c r="B15" s="67" t="s">
        <v>265</v>
      </c>
      <c r="C15" s="69">
        <f t="shared" si="4"/>
        <v>1302</v>
      </c>
      <c r="D15" s="68">
        <f>SUMIFS('ALL-DIKBUD-KEMANAG'!$AG$13:$AG$1029,JENJANG_PENDIDIKAN,$B15)</f>
        <v>467</v>
      </c>
      <c r="E15" s="68">
        <f>SUMIFS('ALL-DIKBUD-KEMANAG'!$AJ$13:$AJ$1029,JENJANG_PENDIDIKAN,$B15)</f>
        <v>835</v>
      </c>
      <c r="F15" s="90">
        <f t="shared" si="5"/>
        <v>35.867895545314902</v>
      </c>
      <c r="G15" s="91">
        <f t="shared" si="3"/>
        <v>64.132104454685106</v>
      </c>
    </row>
    <row r="16" spans="1:7" x14ac:dyDescent="0.25">
      <c r="A16" s="66">
        <v>7</v>
      </c>
      <c r="B16" s="67" t="s">
        <v>267</v>
      </c>
      <c r="C16" s="69">
        <f t="shared" si="4"/>
        <v>2428</v>
      </c>
      <c r="D16" s="68">
        <f>SUMIFS('ALL-DIKBUD-KEMANAG'!$AG$13:$AG$1029,JENJANG_PENDIDIKAN,$B16)</f>
        <v>1100</v>
      </c>
      <c r="E16" s="68">
        <f>SUMIFS('ALL-DIKBUD-KEMANAG'!$AJ$13:$AJ$1029,JENJANG_PENDIDIKAN,$B16)</f>
        <v>1328</v>
      </c>
      <c r="F16" s="90">
        <f t="shared" si="5"/>
        <v>45.304777594728172</v>
      </c>
      <c r="G16" s="91">
        <f t="shared" si="3"/>
        <v>54.695222405271828</v>
      </c>
    </row>
    <row r="17" spans="1:7" x14ac:dyDescent="0.25">
      <c r="A17" s="66">
        <v>8</v>
      </c>
      <c r="B17" s="67" t="s">
        <v>268</v>
      </c>
      <c r="C17" s="69">
        <f t="shared" si="4"/>
        <v>1188</v>
      </c>
      <c r="D17" s="68">
        <f>SUMIFS('ALL-DIKBUD-KEMANAG'!$AG$13:$AG$1029,JENJANG_PENDIDIKAN,$B17)</f>
        <v>551</v>
      </c>
      <c r="E17" s="68">
        <f>SUMIFS('ALL-DIKBUD-KEMANAG'!$AJ$13:$AJ$1029,JENJANG_PENDIDIKAN,$B17)</f>
        <v>637</v>
      </c>
      <c r="F17" s="90">
        <f t="shared" si="5"/>
        <v>46.380471380471384</v>
      </c>
      <c r="G17" s="91">
        <f t="shared" si="3"/>
        <v>53.619528619528623</v>
      </c>
    </row>
    <row r="18" spans="1:7" x14ac:dyDescent="0.25">
      <c r="B18" s="79" t="s">
        <v>4</v>
      </c>
      <c r="C18" s="88">
        <f>SUM(C10:C17)</f>
        <v>13432</v>
      </c>
      <c r="D18" s="88">
        <f>SUM(D10:D17)</f>
        <v>6449</v>
      </c>
      <c r="E18" s="88">
        <f>SUM(E10:E17)</f>
        <v>6983</v>
      </c>
      <c r="F18" s="92">
        <f t="shared" si="2"/>
        <v>48.012209648600354</v>
      </c>
      <c r="G18" s="84">
        <f t="shared" si="0"/>
        <v>51.987790351399646</v>
      </c>
    </row>
    <row r="19" spans="1:7" x14ac:dyDescent="0.25">
      <c r="B19" s="79" t="s">
        <v>76</v>
      </c>
      <c r="C19" s="94">
        <f>C9/C18*100</f>
        <v>100</v>
      </c>
      <c r="D19" s="81">
        <f>D18/$C$41*100</f>
        <v>75.745830396993185</v>
      </c>
      <c r="E19" s="81">
        <f>E18/$C$41*100</f>
        <v>82.017852948085505</v>
      </c>
      <c r="F19" s="81">
        <f t="shared" si="2"/>
        <v>75.745830396993185</v>
      </c>
      <c r="G19" s="81">
        <f t="shared" si="0"/>
        <v>82.017852948085505</v>
      </c>
    </row>
    <row r="27" spans="1:7" x14ac:dyDescent="0.25">
      <c r="A27" s="309" t="s">
        <v>2062</v>
      </c>
    </row>
    <row r="28" spans="1:7" x14ac:dyDescent="0.25">
      <c r="A28" s="61" t="s">
        <v>2064</v>
      </c>
    </row>
    <row r="29" spans="1:7" x14ac:dyDescent="0.25">
      <c r="A29" s="61" t="s">
        <v>149</v>
      </c>
    </row>
    <row r="30" spans="1:7" x14ac:dyDescent="0.25">
      <c r="A30" s="61" t="str">
        <f>TAHUN_PELAJARAN</f>
        <v>TAHUN PELAJARAN 2019/2020</v>
      </c>
    </row>
    <row r="32" spans="1:7" ht="14.45" customHeight="1" x14ac:dyDescent="0.25">
      <c r="A32" s="792" t="s">
        <v>0</v>
      </c>
      <c r="B32" s="793" t="s">
        <v>75</v>
      </c>
      <c r="C32" s="808" t="s">
        <v>80</v>
      </c>
      <c r="D32" s="808"/>
      <c r="E32" s="808"/>
      <c r="F32" s="808"/>
      <c r="G32" s="808"/>
    </row>
    <row r="33" spans="1:7" ht="14.45" customHeight="1" x14ac:dyDescent="0.25">
      <c r="A33" s="792"/>
      <c r="B33" s="793"/>
      <c r="C33" s="808" t="s">
        <v>12</v>
      </c>
      <c r="D33" s="808" t="s">
        <v>4</v>
      </c>
      <c r="E33" s="808"/>
      <c r="F33" s="808" t="s">
        <v>79</v>
      </c>
      <c r="G33" s="808"/>
    </row>
    <row r="34" spans="1:7" ht="30" x14ac:dyDescent="0.25">
      <c r="A34" s="792"/>
      <c r="B34" s="794"/>
      <c r="C34" s="792"/>
      <c r="D34" s="86" t="s">
        <v>81</v>
      </c>
      <c r="E34" s="86" t="s">
        <v>72</v>
      </c>
      <c r="F34" s="86" t="s">
        <v>81</v>
      </c>
      <c r="G34" s="87" t="s">
        <v>72</v>
      </c>
    </row>
    <row r="35" spans="1:7" ht="16.149999999999999" customHeight="1" x14ac:dyDescent="0.25">
      <c r="A35" s="63"/>
      <c r="B35" s="64" t="s">
        <v>62</v>
      </c>
      <c r="C35" s="65">
        <f>SUM(C36:C40)</f>
        <v>8514</v>
      </c>
      <c r="D35" s="65">
        <f>SUM(D36:D40)</f>
        <v>4331</v>
      </c>
      <c r="E35" s="65">
        <f>SUM(E36:E40)</f>
        <v>4183</v>
      </c>
      <c r="F35" s="89">
        <f>D35/$C35*100</f>
        <v>50.86915668311017</v>
      </c>
      <c r="G35" s="89">
        <f>E35/$C35*100</f>
        <v>49.13084331688983</v>
      </c>
    </row>
    <row r="36" spans="1:7" x14ac:dyDescent="0.25">
      <c r="A36" s="66">
        <v>1</v>
      </c>
      <c r="B36" s="67" t="s">
        <v>6</v>
      </c>
      <c r="C36" s="69">
        <f>SUM(D36:E36)</f>
        <v>5103</v>
      </c>
      <c r="D36" s="68">
        <f>SUMIFS('ALL-DIKBUD-KEMANAG'!$AG$13:$AG$1029,JENJANG_PENDIDIKAN,$B36)</f>
        <v>2671</v>
      </c>
      <c r="E36" s="68">
        <f>SUMIFS('ALL-DIKBUD-KEMANAG'!$AJ$13:$AJ$1029,JENJANG_PENDIDIKAN,$B36)</f>
        <v>2432</v>
      </c>
      <c r="F36" s="90">
        <f>D36/$C36*100</f>
        <v>52.34175974916716</v>
      </c>
      <c r="G36" s="91">
        <f t="shared" ref="F36:G41" si="6">E36/$C36*100</f>
        <v>47.658240250832847</v>
      </c>
    </row>
    <row r="37" spans="1:7" x14ac:dyDescent="0.25">
      <c r="A37" s="66">
        <v>2</v>
      </c>
      <c r="B37" s="67" t="s">
        <v>7</v>
      </c>
      <c r="C37" s="69">
        <f t="shared" ref="C37:C40" si="7">SUM(D37:E37)</f>
        <v>1600</v>
      </c>
      <c r="D37" s="68">
        <f>SUMIFS('ALL-DIKBUD-KEMANAG'!$AG$13:$AG$1029,JENJANG_PENDIDIKAN,$B37)</f>
        <v>621</v>
      </c>
      <c r="E37" s="68">
        <f>SUMIFS('ALL-DIKBUD-KEMANAG'!$AJ$13:$AJ$1029,JENJANG_PENDIDIKAN,$B37)</f>
        <v>979</v>
      </c>
      <c r="F37" s="90">
        <f t="shared" si="6"/>
        <v>38.8125</v>
      </c>
      <c r="G37" s="91">
        <f t="shared" si="6"/>
        <v>61.187499999999993</v>
      </c>
    </row>
    <row r="38" spans="1:7" x14ac:dyDescent="0.25">
      <c r="A38" s="66">
        <v>3</v>
      </c>
      <c r="B38" s="67" t="s">
        <v>8</v>
      </c>
      <c r="C38" s="69">
        <f t="shared" si="7"/>
        <v>781</v>
      </c>
      <c r="D38" s="68">
        <f>SUMIFS('ALL-DIKBUD-KEMANAG'!$AG$13:$AG$1029,JENJANG_PENDIDIKAN,$B38)</f>
        <v>335</v>
      </c>
      <c r="E38" s="68">
        <f>SUMIFS('ALL-DIKBUD-KEMANAG'!$AJ$13:$AJ$1029,JENJANG_PENDIDIKAN,$B38)</f>
        <v>446</v>
      </c>
      <c r="F38" s="90">
        <f t="shared" si="6"/>
        <v>42.893725992317542</v>
      </c>
      <c r="G38" s="91">
        <f t="shared" si="6"/>
        <v>57.106274007682458</v>
      </c>
    </row>
    <row r="39" spans="1:7" x14ac:dyDescent="0.25">
      <c r="A39" s="66">
        <v>4</v>
      </c>
      <c r="B39" s="67" t="s">
        <v>9</v>
      </c>
      <c r="C39" s="69">
        <f t="shared" si="7"/>
        <v>1001</v>
      </c>
      <c r="D39" s="68">
        <f>SUMIFS('ALL-DIKBUD-KEMANAG'!$AG$13:$AG$1029,JENJANG_PENDIDIKAN,$B39)</f>
        <v>685</v>
      </c>
      <c r="E39" s="68">
        <f>SUMIFS('ALL-DIKBUD-KEMANAG'!$AJ$13:$AJ$1029,JENJANG_PENDIDIKAN,$B39)</f>
        <v>316</v>
      </c>
      <c r="F39" s="90">
        <f t="shared" si="6"/>
        <v>68.431568431568436</v>
      </c>
      <c r="G39" s="91">
        <f t="shared" si="6"/>
        <v>31.568431568431571</v>
      </c>
    </row>
    <row r="40" spans="1:7" x14ac:dyDescent="0.25">
      <c r="A40" s="66">
        <v>5</v>
      </c>
      <c r="B40" s="67" t="s">
        <v>10</v>
      </c>
      <c r="C40" s="69">
        <f t="shared" si="7"/>
        <v>29</v>
      </c>
      <c r="D40" s="68">
        <f>SUMIFS('ALL-DIKBUD-KEMANAG'!$AG$13:$AG$1029,JENJANG_PENDIDIKAN,$B40)</f>
        <v>19</v>
      </c>
      <c r="E40" s="68">
        <f>SUMIFS('ALL-DIKBUD-KEMANAG'!$AJ$13:$AJ$1029,JENJANG_PENDIDIKAN,$B40)</f>
        <v>10</v>
      </c>
      <c r="F40" s="90">
        <f t="shared" si="6"/>
        <v>65.517241379310349</v>
      </c>
      <c r="G40" s="91">
        <f t="shared" si="6"/>
        <v>34.482758620689658</v>
      </c>
    </row>
    <row r="41" spans="1:7" ht="16.149999999999999" customHeight="1" x14ac:dyDescent="0.25">
      <c r="B41" s="79" t="s">
        <v>4</v>
      </c>
      <c r="C41" s="88">
        <f>SUM(C36:C40)</f>
        <v>8514</v>
      </c>
      <c r="D41" s="88">
        <f>SUM(D36:D40)</f>
        <v>4331</v>
      </c>
      <c r="E41" s="88">
        <f>SUM(E36:E40)</f>
        <v>4183</v>
      </c>
      <c r="F41" s="92">
        <f t="shared" si="6"/>
        <v>50.86915668311017</v>
      </c>
      <c r="G41" s="84">
        <f t="shared" si="6"/>
        <v>49.13084331688983</v>
      </c>
    </row>
    <row r="42" spans="1:7" ht="16.149999999999999" customHeight="1" x14ac:dyDescent="0.25">
      <c r="B42" s="79" t="s">
        <v>76</v>
      </c>
      <c r="C42" s="94">
        <f>C35/C41*100</f>
        <v>100</v>
      </c>
      <c r="D42" s="81">
        <f>D41/$C$41*100</f>
        <v>50.86915668311017</v>
      </c>
      <c r="E42" s="81">
        <f>E41/$C$41*100</f>
        <v>49.13084331688983</v>
      </c>
      <c r="F42" s="81"/>
      <c r="G42" s="81"/>
    </row>
    <row r="44" spans="1:7" x14ac:dyDescent="0.25">
      <c r="E44" s="93"/>
      <c r="F44" s="93"/>
      <c r="G44" s="93"/>
    </row>
    <row r="46" spans="1:7" x14ac:dyDescent="0.25">
      <c r="A46" s="309" t="s">
        <v>2063</v>
      </c>
    </row>
    <row r="47" spans="1:7" x14ac:dyDescent="0.25">
      <c r="A47" s="61" t="s">
        <v>2064</v>
      </c>
    </row>
    <row r="48" spans="1:7" x14ac:dyDescent="0.25">
      <c r="A48" s="61" t="s">
        <v>149</v>
      </c>
    </row>
    <row r="49" spans="1:7" x14ac:dyDescent="0.25">
      <c r="A49" s="61" t="str">
        <f>TAHUN_PELAJARAN</f>
        <v>TAHUN PELAJARAN 2019/2020</v>
      </c>
    </row>
    <row r="51" spans="1:7" x14ac:dyDescent="0.25">
      <c r="A51" s="792" t="s">
        <v>0</v>
      </c>
      <c r="B51" s="793" t="s">
        <v>75</v>
      </c>
      <c r="C51" s="808" t="s">
        <v>80</v>
      </c>
      <c r="D51" s="808"/>
      <c r="E51" s="808"/>
      <c r="F51" s="808"/>
      <c r="G51" s="808"/>
    </row>
    <row r="52" spans="1:7" x14ac:dyDescent="0.25">
      <c r="A52" s="792"/>
      <c r="B52" s="793"/>
      <c r="C52" s="808" t="s">
        <v>12</v>
      </c>
      <c r="D52" s="808" t="s">
        <v>4</v>
      </c>
      <c r="E52" s="808"/>
      <c r="F52" s="808" t="s">
        <v>79</v>
      </c>
      <c r="G52" s="808"/>
    </row>
    <row r="53" spans="1:7" ht="30" x14ac:dyDescent="0.25">
      <c r="A53" s="792"/>
      <c r="B53" s="794"/>
      <c r="C53" s="792"/>
      <c r="D53" s="691" t="s">
        <v>81</v>
      </c>
      <c r="E53" s="691" t="s">
        <v>72</v>
      </c>
      <c r="F53" s="691" t="s">
        <v>81</v>
      </c>
      <c r="G53" s="692" t="s">
        <v>72</v>
      </c>
    </row>
    <row r="54" spans="1:7" x14ac:dyDescent="0.25">
      <c r="A54" s="63"/>
      <c r="B54" s="64" t="s">
        <v>62</v>
      </c>
      <c r="C54" s="65">
        <f>SUM(C55:C59)</f>
        <v>4918</v>
      </c>
      <c r="D54" s="65">
        <f>SUM(D55:D59)</f>
        <v>2118</v>
      </c>
      <c r="E54" s="65">
        <f>SUM(E55:E59)</f>
        <v>2800</v>
      </c>
      <c r="F54" s="89">
        <f>D54/$C54*100</f>
        <v>43.066287108580724</v>
      </c>
      <c r="G54" s="89">
        <f>E54/$C54*100</f>
        <v>56.933712891419276</v>
      </c>
    </row>
    <row r="55" spans="1:7" x14ac:dyDescent="0.25">
      <c r="A55" s="66">
        <v>1</v>
      </c>
      <c r="B55" s="67" t="s">
        <v>265</v>
      </c>
      <c r="C55" s="69">
        <f>SUM(D55:E55)</f>
        <v>1302</v>
      </c>
      <c r="D55" s="68">
        <f>SUMIFS('ALL-DIKBUD-KEMANAG'!$AG$13:$AG$1029,JENJANG_PENDIDIKAN,$B55)</f>
        <v>467</v>
      </c>
      <c r="E55" s="68">
        <f>SUMIFS('ALL-DIKBUD-KEMANAG'!$AJ$13:$AJ$1029,JENJANG_PENDIDIKAN,$B55)</f>
        <v>835</v>
      </c>
      <c r="F55" s="90">
        <f>D55/$C55*100</f>
        <v>35.867895545314902</v>
      </c>
      <c r="G55" s="91">
        <f t="shared" ref="G55:G61" si="8">E55/$C55*100</f>
        <v>64.132104454685106</v>
      </c>
    </row>
    <row r="56" spans="1:7" x14ac:dyDescent="0.25">
      <c r="A56" s="66">
        <v>2</v>
      </c>
      <c r="B56" s="67" t="s">
        <v>267</v>
      </c>
      <c r="C56" s="69">
        <f t="shared" ref="C56:C57" si="9">SUM(D56:E56)</f>
        <v>2428</v>
      </c>
      <c r="D56" s="68">
        <f>SUMIFS('ALL-DIKBUD-KEMANAG'!$AG$13:$AG$1029,JENJANG_PENDIDIKAN,$B56)</f>
        <v>1100</v>
      </c>
      <c r="E56" s="68">
        <f>SUMIFS('ALL-DIKBUD-KEMANAG'!$AJ$13:$AJ$1029,JENJANG_PENDIDIKAN,$B56)</f>
        <v>1328</v>
      </c>
      <c r="F56" s="90">
        <f t="shared" ref="F56:F61" si="10">D56/$C56*100</f>
        <v>45.304777594728172</v>
      </c>
      <c r="G56" s="91">
        <f t="shared" si="8"/>
        <v>54.695222405271828</v>
      </c>
    </row>
    <row r="57" spans="1:7" x14ac:dyDescent="0.25">
      <c r="A57" s="66">
        <v>3</v>
      </c>
      <c r="B57" s="67" t="s">
        <v>268</v>
      </c>
      <c r="C57" s="69">
        <f t="shared" si="9"/>
        <v>1188</v>
      </c>
      <c r="D57" s="68">
        <f>SUMIFS('ALL-DIKBUD-KEMANAG'!$AG$13:$AG$1029,JENJANG_PENDIDIKAN,$B57)</f>
        <v>551</v>
      </c>
      <c r="E57" s="68">
        <f>SUMIFS('ALL-DIKBUD-KEMANAG'!$AJ$13:$AJ$1029,JENJANG_PENDIDIKAN,$B57)</f>
        <v>637</v>
      </c>
      <c r="F57" s="90">
        <f t="shared" si="10"/>
        <v>46.380471380471384</v>
      </c>
      <c r="G57" s="91">
        <f t="shared" si="8"/>
        <v>53.619528619528623</v>
      </c>
    </row>
    <row r="58" spans="1:7" x14ac:dyDescent="0.25">
      <c r="A58" s="66"/>
      <c r="B58" s="67"/>
      <c r="C58" s="69"/>
      <c r="D58" s="68"/>
      <c r="E58" s="68"/>
      <c r="F58" s="90"/>
      <c r="G58" s="91"/>
    </row>
    <row r="59" spans="1:7" x14ac:dyDescent="0.25">
      <c r="A59" s="66"/>
      <c r="B59" s="67"/>
      <c r="C59" s="69"/>
      <c r="D59" s="68"/>
      <c r="E59" s="68"/>
      <c r="F59" s="90"/>
      <c r="G59" s="91"/>
    </row>
    <row r="60" spans="1:7" x14ac:dyDescent="0.25">
      <c r="B60" s="79" t="s">
        <v>4</v>
      </c>
      <c r="C60" s="88">
        <f>SUM(C55:C59)</f>
        <v>4918</v>
      </c>
      <c r="D60" s="88">
        <f>SUM(D55:D59)</f>
        <v>2118</v>
      </c>
      <c r="E60" s="88">
        <f>SUM(E55:E59)</f>
        <v>2800</v>
      </c>
      <c r="F60" s="92">
        <f t="shared" si="10"/>
        <v>43.066287108580724</v>
      </c>
      <c r="G60" s="84">
        <f t="shared" si="8"/>
        <v>56.933712891419276</v>
      </c>
    </row>
    <row r="61" spans="1:7" x14ac:dyDescent="0.25">
      <c r="B61" s="79" t="s">
        <v>76</v>
      </c>
      <c r="C61" s="94">
        <f>C54/C60*100</f>
        <v>100</v>
      </c>
      <c r="D61" s="81">
        <f>D60/$C$41*100</f>
        <v>24.876673713883015</v>
      </c>
      <c r="E61" s="81">
        <f>E60/$C$41*100</f>
        <v>32.887009631195681</v>
      </c>
      <c r="F61" s="81">
        <f t="shared" si="10"/>
        <v>24.876673713883015</v>
      </c>
      <c r="G61" s="81">
        <f t="shared" si="8"/>
        <v>32.887009631195681</v>
      </c>
    </row>
  </sheetData>
  <mergeCells count="18">
    <mergeCell ref="A32:A34"/>
    <mergeCell ref="B32:B34"/>
    <mergeCell ref="C32:G32"/>
    <mergeCell ref="C33:C34"/>
    <mergeCell ref="D33:E33"/>
    <mergeCell ref="F33:G33"/>
    <mergeCell ref="A6:A8"/>
    <mergeCell ref="B6:B8"/>
    <mergeCell ref="C6:G6"/>
    <mergeCell ref="C7:C8"/>
    <mergeCell ref="D7:E7"/>
    <mergeCell ref="F7:G7"/>
    <mergeCell ref="A51:A53"/>
    <mergeCell ref="B51:B53"/>
    <mergeCell ref="C51:G51"/>
    <mergeCell ref="C52:C53"/>
    <mergeCell ref="D52:E52"/>
    <mergeCell ref="F52:G5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5:AC169"/>
  <sheetViews>
    <sheetView zoomScale="70" zoomScaleNormal="70" workbookViewId="0">
      <selection activeCell="H43" sqref="H43"/>
    </sheetView>
  </sheetViews>
  <sheetFormatPr defaultColWidth="8.85546875" defaultRowHeight="15" x14ac:dyDescent="0.25"/>
  <cols>
    <col min="1" max="1" width="4.7109375" style="61" customWidth="1"/>
    <col min="2" max="2" width="23.7109375" style="61" customWidth="1"/>
    <col min="3" max="3" width="9.7109375" style="61" bestFit="1" customWidth="1"/>
    <col min="4" max="7" width="11.7109375" style="61" customWidth="1"/>
    <col min="8" max="8" width="11.140625" style="61" bestFit="1" customWidth="1"/>
    <col min="9" max="9" width="5.85546875" style="61" customWidth="1"/>
    <col min="10" max="10" width="15.5703125" style="61" customWidth="1"/>
    <col min="11" max="11" width="9.7109375" style="61" bestFit="1" customWidth="1"/>
    <col min="12" max="12" width="11.42578125" style="61" customWidth="1"/>
    <col min="13" max="13" width="13.42578125" style="61" customWidth="1"/>
    <col min="14" max="14" width="12.5703125" style="61" customWidth="1"/>
    <col min="15" max="15" width="11.7109375" style="61" customWidth="1"/>
    <col min="16" max="16" width="11.42578125" style="61" bestFit="1" customWidth="1"/>
    <col min="17" max="17" width="4.5703125" style="61" customWidth="1"/>
    <col min="18" max="18" width="23.7109375" style="61" customWidth="1"/>
    <col min="19" max="19" width="9.140625" style="61" bestFit="1" customWidth="1"/>
    <col min="20" max="23" width="13.7109375" style="61" customWidth="1"/>
    <col min="24" max="26" width="8.85546875" style="61"/>
    <col min="27" max="27" width="11.140625" style="61" bestFit="1" customWidth="1"/>
    <col min="28" max="16384" width="8.85546875" style="61"/>
  </cols>
  <sheetData>
    <row r="5" spans="1:23" ht="25.5" customHeight="1" x14ac:dyDescent="0.3">
      <c r="A5" s="798" t="s">
        <v>60</v>
      </c>
      <c r="B5" s="798" t="s">
        <v>1</v>
      </c>
      <c r="C5" s="798" t="s">
        <v>1348</v>
      </c>
      <c r="D5" s="798"/>
      <c r="E5" s="798"/>
      <c r="F5" s="799" t="s">
        <v>1342</v>
      </c>
      <c r="G5" s="799"/>
      <c r="H5" s="95"/>
      <c r="I5" s="95"/>
      <c r="J5" s="95"/>
      <c r="K5" s="95"/>
      <c r="L5" s="95"/>
      <c r="M5"/>
      <c r="N5"/>
      <c r="O5"/>
      <c r="P5"/>
      <c r="Q5" s="798" t="s">
        <v>60</v>
      </c>
      <c r="R5" s="798" t="s">
        <v>1</v>
      </c>
      <c r="S5" s="798" t="s">
        <v>1348</v>
      </c>
      <c r="T5" s="798"/>
      <c r="U5" s="798"/>
      <c r="V5" s="799" t="s">
        <v>1342</v>
      </c>
      <c r="W5" s="799"/>
    </row>
    <row r="6" spans="1:23" ht="30" x14ac:dyDescent="0.3">
      <c r="A6" s="798"/>
      <c r="B6" s="798"/>
      <c r="C6" s="541" t="s">
        <v>17</v>
      </c>
      <c r="D6" s="541" t="s">
        <v>146</v>
      </c>
      <c r="E6" s="541" t="s">
        <v>12</v>
      </c>
      <c r="F6" s="541" t="s">
        <v>17</v>
      </c>
      <c r="G6" s="541" t="s">
        <v>146</v>
      </c>
      <c r="H6" s="95"/>
      <c r="I6" s="95"/>
      <c r="J6" s="95"/>
      <c r="K6" s="95"/>
      <c r="L6" s="95"/>
      <c r="M6"/>
      <c r="N6"/>
      <c r="O6"/>
      <c r="P6"/>
      <c r="Q6" s="798"/>
      <c r="R6" s="798"/>
      <c r="S6" s="541" t="s">
        <v>17</v>
      </c>
      <c r="T6" s="541" t="s">
        <v>146</v>
      </c>
      <c r="U6" s="541" t="s">
        <v>12</v>
      </c>
      <c r="V6" s="541" t="s">
        <v>17</v>
      </c>
      <c r="W6" s="541" t="s">
        <v>146</v>
      </c>
    </row>
    <row r="7" spans="1:23" ht="15.75" x14ac:dyDescent="0.3">
      <c r="A7" s="542">
        <v>1</v>
      </c>
      <c r="B7" s="542" t="s">
        <v>5</v>
      </c>
      <c r="C7" s="584">
        <f>D31</f>
        <v>257</v>
      </c>
      <c r="D7" s="584">
        <f>E31</f>
        <v>1037</v>
      </c>
      <c r="E7" s="543">
        <f>SUM(C7:D7)</f>
        <v>1294</v>
      </c>
      <c r="F7" s="544">
        <f>C7/$E7*100</f>
        <v>19.860896445131377</v>
      </c>
      <c r="G7" s="544">
        <f>D7/$E7*100</f>
        <v>80.139103554868626</v>
      </c>
      <c r="H7" s="545"/>
      <c r="I7" s="95"/>
      <c r="J7" s="95"/>
      <c r="K7" s="95"/>
      <c r="L7" s="95"/>
      <c r="M7"/>
      <c r="N7"/>
      <c r="O7"/>
      <c r="P7"/>
      <c r="Q7" s="542">
        <v>1</v>
      </c>
      <c r="R7" s="542" t="s">
        <v>5</v>
      </c>
      <c r="S7" s="584">
        <f>C7</f>
        <v>257</v>
      </c>
      <c r="T7" s="584">
        <f>D7</f>
        <v>1037</v>
      </c>
      <c r="U7" s="543">
        <f>SUM(S7:T7)</f>
        <v>1294</v>
      </c>
      <c r="V7" s="544">
        <f>S7/$U7*100</f>
        <v>19.860896445131377</v>
      </c>
      <c r="W7" s="544">
        <f>T7/$U7*100</f>
        <v>80.139103554868626</v>
      </c>
    </row>
    <row r="8" spans="1:23" ht="15.75" x14ac:dyDescent="0.3">
      <c r="A8" s="542">
        <v>2</v>
      </c>
      <c r="B8" s="542" t="s">
        <v>6</v>
      </c>
      <c r="C8" s="68">
        <f>SUMIFS('ALL-DIKBUD-KEMANAG'!$BF$13:$BF$1029,JENJANG_PENDIDIKAN,$B8)</f>
        <v>229</v>
      </c>
      <c r="D8" s="68">
        <f>SUMIFS('ALL-DIKBUD-KEMANAG'!$BI$13:$BI$1029,JENJANG_PENDIDIKAN,$B8)</f>
        <v>4874</v>
      </c>
      <c r="E8" s="543">
        <f t="shared" ref="E8:E9" si="0">SUM(C8:D8)</f>
        <v>5103</v>
      </c>
      <c r="F8" s="544">
        <f t="shared" ref="F8:G14" si="1">C8/$E8*100</f>
        <v>4.487556339408191</v>
      </c>
      <c r="G8" s="544">
        <f t="shared" si="1"/>
        <v>95.512443660591799</v>
      </c>
      <c r="H8" s="95"/>
      <c r="I8" s="95"/>
      <c r="J8" s="167"/>
      <c r="K8" s="95"/>
      <c r="L8" s="95"/>
      <c r="M8"/>
      <c r="N8"/>
      <c r="O8"/>
      <c r="P8"/>
      <c r="Q8" s="542">
        <v>2</v>
      </c>
      <c r="R8" s="542" t="s">
        <v>1341</v>
      </c>
      <c r="S8" s="584">
        <v>7</v>
      </c>
      <c r="T8" s="584">
        <v>446</v>
      </c>
      <c r="U8" s="543">
        <f>SUM(S8:T8)</f>
        <v>453</v>
      </c>
      <c r="V8" s="544">
        <f t="shared" ref="V8:V16" si="2">S8/$U8*100</f>
        <v>1.545253863134658</v>
      </c>
      <c r="W8" s="544">
        <f t="shared" ref="W8:W16" si="3">T8/$U8*100</f>
        <v>98.454746136865339</v>
      </c>
    </row>
    <row r="9" spans="1:23" ht="15.75" x14ac:dyDescent="0.3">
      <c r="A9" s="542">
        <v>3</v>
      </c>
      <c r="B9" s="542" t="s">
        <v>7</v>
      </c>
      <c r="C9" s="68">
        <f>SUMIFS('ALL-DIKBUD-KEMANAG'!$BF$13:$BF$1029,JENJANG_PENDIDIKAN,$B9)</f>
        <v>52</v>
      </c>
      <c r="D9" s="68">
        <f>SUMIFS('ALL-DIKBUD-KEMANAG'!$BI$13:$BI$1029,JENJANG_PENDIDIKAN,$B9)</f>
        <v>1548</v>
      </c>
      <c r="E9" s="543">
        <f t="shared" si="0"/>
        <v>1600</v>
      </c>
      <c r="F9" s="544">
        <f t="shared" si="1"/>
        <v>3.25</v>
      </c>
      <c r="G9" s="544">
        <f t="shared" si="1"/>
        <v>96.75</v>
      </c>
      <c r="H9" s="95"/>
      <c r="I9" s="95"/>
      <c r="J9" s="95"/>
      <c r="K9" s="95"/>
      <c r="L9" s="95"/>
      <c r="M9"/>
      <c r="N9"/>
      <c r="O9"/>
      <c r="P9"/>
      <c r="Q9" s="547"/>
      <c r="R9" s="548" t="s">
        <v>11</v>
      </c>
      <c r="S9" s="549">
        <f>SUM(S7:S8)</f>
        <v>264</v>
      </c>
      <c r="T9" s="549">
        <f t="shared" ref="T9:U9" si="4">SUM(T7:T8)</f>
        <v>1483</v>
      </c>
      <c r="U9" s="549">
        <f t="shared" si="4"/>
        <v>1747</v>
      </c>
      <c r="V9" s="550">
        <f t="shared" si="2"/>
        <v>15.111619919862621</v>
      </c>
      <c r="W9" s="550">
        <f t="shared" si="3"/>
        <v>84.888380080137381</v>
      </c>
    </row>
    <row r="10" spans="1:23" ht="15.75" x14ac:dyDescent="0.3">
      <c r="A10" s="547"/>
      <c r="B10" s="548" t="s">
        <v>11</v>
      </c>
      <c r="C10" s="549">
        <f>SUM(C7:C9)</f>
        <v>538</v>
      </c>
      <c r="D10" s="549">
        <f t="shared" ref="D10:E10" si="5">SUM(D7:D9)</f>
        <v>7459</v>
      </c>
      <c r="E10" s="549">
        <f t="shared" si="5"/>
        <v>7997</v>
      </c>
      <c r="F10" s="550">
        <f t="shared" si="1"/>
        <v>6.7275228210578959</v>
      </c>
      <c r="G10" s="550">
        <f t="shared" si="1"/>
        <v>93.272477178942097</v>
      </c>
      <c r="H10" s="95"/>
      <c r="I10" s="95"/>
      <c r="J10" s="95"/>
      <c r="K10" s="95"/>
      <c r="L10" s="95"/>
      <c r="M10"/>
      <c r="N10"/>
      <c r="O10"/>
      <c r="P10"/>
      <c r="Q10" s="542">
        <v>3</v>
      </c>
      <c r="R10" s="542" t="s">
        <v>6</v>
      </c>
      <c r="S10" s="584">
        <f>C8</f>
        <v>229</v>
      </c>
      <c r="T10" s="584">
        <f>D8</f>
        <v>4874</v>
      </c>
      <c r="U10" s="551">
        <f>SUM(S10:T10)</f>
        <v>5103</v>
      </c>
      <c r="V10" s="544">
        <f t="shared" si="2"/>
        <v>4.487556339408191</v>
      </c>
      <c r="W10" s="544">
        <f t="shared" si="3"/>
        <v>95.512443660591799</v>
      </c>
    </row>
    <row r="11" spans="1:23" ht="15.75" x14ac:dyDescent="0.3">
      <c r="A11" s="542">
        <v>4</v>
      </c>
      <c r="B11" s="542" t="s">
        <v>1341</v>
      </c>
      <c r="C11" s="584">
        <f>L32</f>
        <v>112</v>
      </c>
      <c r="D11" s="584">
        <f>M32</f>
        <v>1190</v>
      </c>
      <c r="E11" s="543">
        <f>SUM(C11:D11)</f>
        <v>1302</v>
      </c>
      <c r="F11" s="544">
        <f t="shared" si="1"/>
        <v>8.6021505376344098</v>
      </c>
      <c r="G11" s="544">
        <f t="shared" si="1"/>
        <v>91.397849462365585</v>
      </c>
      <c r="H11" s="95"/>
      <c r="I11" s="95"/>
      <c r="J11" s="95"/>
      <c r="K11" s="95"/>
      <c r="L11" s="95"/>
      <c r="M11"/>
      <c r="N11"/>
      <c r="O11"/>
      <c r="P11"/>
      <c r="Q11" s="542">
        <v>4</v>
      </c>
      <c r="R11" s="542" t="s">
        <v>265</v>
      </c>
      <c r="S11" s="546">
        <f>C12</f>
        <v>112</v>
      </c>
      <c r="T11" s="546">
        <f>D12</f>
        <v>1190</v>
      </c>
      <c r="U11" s="551">
        <f t="shared" ref="U11" si="6">SUM(S11:T11)</f>
        <v>1302</v>
      </c>
      <c r="V11" s="544">
        <f t="shared" si="2"/>
        <v>8.6021505376344098</v>
      </c>
      <c r="W11" s="544">
        <f t="shared" si="3"/>
        <v>91.397849462365585</v>
      </c>
    </row>
    <row r="12" spans="1:23" ht="15.75" x14ac:dyDescent="0.3">
      <c r="A12" s="542">
        <v>5</v>
      </c>
      <c r="B12" s="542" t="s">
        <v>265</v>
      </c>
      <c r="C12" s="68">
        <f>SUMIFS('ALL-DIKBUD-KEMANAG'!$BF$13:$BF$1029,JENJANG_PENDIDIKAN,$B12)</f>
        <v>112</v>
      </c>
      <c r="D12" s="68">
        <f>SUMIFS('ALL-DIKBUD-KEMANAG'!$BI$13:$BI$1029,JENJANG_PENDIDIKAN,$B12)</f>
        <v>1190</v>
      </c>
      <c r="E12" s="543">
        <f t="shared" ref="E12:E13" si="7">SUM(C12:D12)</f>
        <v>1302</v>
      </c>
      <c r="F12" s="544">
        <f t="shared" si="1"/>
        <v>8.6021505376344098</v>
      </c>
      <c r="G12" s="544">
        <f t="shared" si="1"/>
        <v>91.397849462365585</v>
      </c>
      <c r="H12" s="95"/>
      <c r="I12" s="95"/>
      <c r="J12" s="95"/>
      <c r="K12" s="95"/>
      <c r="L12" s="95"/>
      <c r="M12"/>
      <c r="N12"/>
      <c r="O12"/>
      <c r="P12"/>
      <c r="Q12" s="547"/>
      <c r="R12" s="548" t="s">
        <v>11</v>
      </c>
      <c r="S12" s="549">
        <f>SUM(S10:S11)</f>
        <v>341</v>
      </c>
      <c r="T12" s="549">
        <f t="shared" ref="T12:U12" si="8">SUM(T10:T11)</f>
        <v>6064</v>
      </c>
      <c r="U12" s="549">
        <f t="shared" si="8"/>
        <v>6405</v>
      </c>
      <c r="V12" s="550">
        <f t="shared" si="2"/>
        <v>5.323965651834504</v>
      </c>
      <c r="W12" s="550">
        <f t="shared" si="3"/>
        <v>94.676034348165501</v>
      </c>
    </row>
    <row r="13" spans="1:23" ht="15.75" x14ac:dyDescent="0.3">
      <c r="A13" s="542">
        <v>6</v>
      </c>
      <c r="B13" s="542" t="s">
        <v>267</v>
      </c>
      <c r="C13" s="68">
        <f>SUMIFS('ALL-DIKBUD-KEMANAG'!$BF$13:$BF$1029,JENJANG_PENDIDIKAN,$B13)</f>
        <v>303</v>
      </c>
      <c r="D13" s="68">
        <f>SUMIFS('ALL-DIKBUD-KEMANAG'!$BI$13:$BI$1029,JENJANG_PENDIDIKAN,$B13)</f>
        <v>2125</v>
      </c>
      <c r="E13" s="543">
        <f t="shared" si="7"/>
        <v>2428</v>
      </c>
      <c r="F13" s="544">
        <f t="shared" si="1"/>
        <v>12.479406919275124</v>
      </c>
      <c r="G13" s="544">
        <f t="shared" si="1"/>
        <v>87.520593080724879</v>
      </c>
      <c r="H13" s="95"/>
      <c r="I13" s="95"/>
      <c r="J13" s="95"/>
      <c r="K13" s="95"/>
      <c r="L13" s="95"/>
      <c r="M13"/>
      <c r="N13"/>
      <c r="O13"/>
      <c r="P13"/>
      <c r="Q13" s="542">
        <v>5</v>
      </c>
      <c r="R13" s="542" t="s">
        <v>7</v>
      </c>
      <c r="S13" s="584">
        <f>C9</f>
        <v>52</v>
      </c>
      <c r="T13" s="584">
        <f>D9</f>
        <v>1548</v>
      </c>
      <c r="U13" s="551">
        <f>SUM(S13:T13)</f>
        <v>1600</v>
      </c>
      <c r="V13" s="544">
        <f t="shared" si="2"/>
        <v>3.25</v>
      </c>
      <c r="W13" s="544">
        <f t="shared" si="3"/>
        <v>96.75</v>
      </c>
    </row>
    <row r="14" spans="1:23" ht="15.75" x14ac:dyDescent="0.3">
      <c r="A14" s="547"/>
      <c r="B14" s="548" t="s">
        <v>11</v>
      </c>
      <c r="C14" s="549">
        <f>SUM(C11:C13)</f>
        <v>527</v>
      </c>
      <c r="D14" s="549">
        <f t="shared" ref="D14:E14" si="9">SUM(D11:D13)</f>
        <v>4505</v>
      </c>
      <c r="E14" s="549">
        <f t="shared" si="9"/>
        <v>5032</v>
      </c>
      <c r="F14" s="550">
        <f t="shared" si="1"/>
        <v>10.472972972972974</v>
      </c>
      <c r="G14" s="550">
        <f t="shared" si="1"/>
        <v>89.527027027027032</v>
      </c>
      <c r="H14" s="95"/>
      <c r="I14" s="95"/>
      <c r="J14" s="95"/>
      <c r="K14" s="95"/>
      <c r="L14" s="95"/>
      <c r="M14"/>
      <c r="N14"/>
      <c r="O14"/>
      <c r="P14"/>
      <c r="Q14" s="542">
        <v>6</v>
      </c>
      <c r="R14" s="542" t="s">
        <v>267</v>
      </c>
      <c r="S14" s="546">
        <f>C13</f>
        <v>303</v>
      </c>
      <c r="T14" s="546">
        <f>D13</f>
        <v>2125</v>
      </c>
      <c r="U14" s="551">
        <f t="shared" ref="U14" si="10">SUM(S14:T14)</f>
        <v>2428</v>
      </c>
      <c r="V14" s="544">
        <f t="shared" si="2"/>
        <v>12.479406919275124</v>
      </c>
      <c r="W14" s="544">
        <f t="shared" si="3"/>
        <v>87.520593080724879</v>
      </c>
    </row>
    <row r="15" spans="1:23" ht="15.75" x14ac:dyDescent="0.3">
      <c r="A15" s="150"/>
      <c r="B15" s="551" t="s">
        <v>12</v>
      </c>
      <c r="C15" s="543">
        <f>SUM(C14,C10)</f>
        <v>1065</v>
      </c>
      <c r="D15" s="543">
        <f t="shared" ref="D15:E15" si="11">SUM(D14,D10)</f>
        <v>11964</v>
      </c>
      <c r="E15" s="543">
        <f t="shared" si="11"/>
        <v>13029</v>
      </c>
      <c r="F15" s="544">
        <f>C15/$E15*100</f>
        <v>8.1740732212756164</v>
      </c>
      <c r="G15" s="544">
        <f>D15/$E15*100</f>
        <v>91.82592677872438</v>
      </c>
      <c r="H15" s="95"/>
      <c r="I15" s="95"/>
      <c r="J15" s="95"/>
      <c r="K15" s="95"/>
      <c r="L15" s="95"/>
      <c r="M15"/>
      <c r="N15"/>
      <c r="O15"/>
      <c r="P15"/>
      <c r="Q15" s="547"/>
      <c r="R15" s="548" t="s">
        <v>11</v>
      </c>
      <c r="S15" s="549">
        <f>SUM(S13:S14)</f>
        <v>355</v>
      </c>
      <c r="T15" s="549">
        <f>SUM(T13:T14)</f>
        <v>3673</v>
      </c>
      <c r="U15" s="549">
        <f>SUM(U13:U14)</f>
        <v>4028</v>
      </c>
      <c r="V15" s="550">
        <f t="shared" si="2"/>
        <v>8.8133068520357494</v>
      </c>
      <c r="W15" s="550">
        <f t="shared" si="3"/>
        <v>91.186693147964249</v>
      </c>
    </row>
    <row r="16" spans="1:23" ht="15.75" x14ac:dyDescent="0.3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/>
      <c r="N16"/>
      <c r="O16"/>
      <c r="P16"/>
      <c r="Q16" s="585"/>
      <c r="R16" s="586" t="s">
        <v>12</v>
      </c>
      <c r="S16" s="587">
        <f>SUM(S9,S12,S15)</f>
        <v>960</v>
      </c>
      <c r="T16" s="587">
        <f t="shared" ref="T16:U16" si="12">SUM(T9,T12,T15)</f>
        <v>11220</v>
      </c>
      <c r="U16" s="587">
        <f t="shared" si="12"/>
        <v>12180</v>
      </c>
      <c r="V16" s="588">
        <f t="shared" si="2"/>
        <v>7.8817733990147785</v>
      </c>
      <c r="W16" s="588">
        <f t="shared" si="3"/>
        <v>92.118226600985224</v>
      </c>
    </row>
    <row r="18" spans="1:23" ht="30" x14ac:dyDescent="0.25">
      <c r="R18" s="602" t="s">
        <v>1349</v>
      </c>
      <c r="S18" s="68">
        <f>SUM(S12,S15)</f>
        <v>696</v>
      </c>
      <c r="T18" s="68">
        <f>SUM(T12,T15)</f>
        <v>9737</v>
      </c>
      <c r="U18" s="68">
        <f>SUM(U12,U15)</f>
        <v>10433</v>
      </c>
      <c r="V18" s="601">
        <f t="shared" ref="V18" si="13">S18/$U18*100</f>
        <v>6.6711396530240581</v>
      </c>
      <c r="W18" s="601">
        <f>T18/$U18*100</f>
        <v>93.328860346975944</v>
      </c>
    </row>
    <row r="22" spans="1:23" x14ac:dyDescent="0.25">
      <c r="B22" s="61" t="s">
        <v>1339</v>
      </c>
    </row>
    <row r="23" spans="1:23" x14ac:dyDescent="0.25">
      <c r="B23" s="61" t="s">
        <v>149</v>
      </c>
    </row>
    <row r="24" spans="1:23" x14ac:dyDescent="0.25">
      <c r="B24" s="61" t="s">
        <v>1330</v>
      </c>
    </row>
    <row r="25" spans="1:23" x14ac:dyDescent="0.25">
      <c r="B25" s="61" t="s">
        <v>33</v>
      </c>
    </row>
    <row r="27" spans="1:23" x14ac:dyDescent="0.25">
      <c r="A27" s="792" t="s">
        <v>0</v>
      </c>
      <c r="B27" s="793" t="s">
        <v>75</v>
      </c>
      <c r="C27" s="808" t="s">
        <v>151</v>
      </c>
      <c r="D27" s="808"/>
      <c r="E27" s="808"/>
      <c r="F27" s="808"/>
      <c r="G27" s="808"/>
      <c r="I27" s="792" t="s">
        <v>0</v>
      </c>
      <c r="J27" s="793" t="s">
        <v>75</v>
      </c>
      <c r="K27" s="808" t="s">
        <v>151</v>
      </c>
      <c r="L27" s="808"/>
      <c r="M27" s="808"/>
      <c r="N27" s="808"/>
      <c r="O27" s="808"/>
      <c r="Q27" s="792" t="s">
        <v>0</v>
      </c>
      <c r="R27" s="793" t="s">
        <v>75</v>
      </c>
      <c r="S27" s="808" t="s">
        <v>151</v>
      </c>
      <c r="T27" s="808"/>
      <c r="U27" s="808"/>
      <c r="V27" s="808"/>
      <c r="W27" s="808"/>
    </row>
    <row r="28" spans="1:23" x14ac:dyDescent="0.25">
      <c r="A28" s="792"/>
      <c r="B28" s="793"/>
      <c r="C28" s="808" t="s">
        <v>12</v>
      </c>
      <c r="D28" s="808" t="s">
        <v>4</v>
      </c>
      <c r="E28" s="808"/>
      <c r="F28" s="808" t="s">
        <v>79</v>
      </c>
      <c r="G28" s="808"/>
      <c r="I28" s="792"/>
      <c r="J28" s="793"/>
      <c r="K28" s="808" t="s">
        <v>12</v>
      </c>
      <c r="L28" s="808" t="s">
        <v>4</v>
      </c>
      <c r="M28" s="808"/>
      <c r="N28" s="808" t="s">
        <v>79</v>
      </c>
      <c r="O28" s="808"/>
      <c r="Q28" s="792"/>
      <c r="R28" s="793"/>
      <c r="S28" s="808" t="s">
        <v>12</v>
      </c>
      <c r="T28" s="808" t="s">
        <v>4</v>
      </c>
      <c r="U28" s="808"/>
      <c r="V28" s="808" t="s">
        <v>79</v>
      </c>
      <c r="W28" s="808"/>
    </row>
    <row r="29" spans="1:23" ht="45.75" thickBot="1" x14ac:dyDescent="0.3">
      <c r="A29" s="792"/>
      <c r="B29" s="794"/>
      <c r="C29" s="792"/>
      <c r="D29" s="86" t="s">
        <v>49</v>
      </c>
      <c r="E29" s="86" t="s">
        <v>50</v>
      </c>
      <c r="F29" s="86" t="s">
        <v>49</v>
      </c>
      <c r="G29" s="87" t="s">
        <v>50</v>
      </c>
      <c r="I29" s="810"/>
      <c r="J29" s="809"/>
      <c r="K29" s="810"/>
      <c r="L29" s="614" t="s">
        <v>49</v>
      </c>
      <c r="M29" s="614" t="s">
        <v>50</v>
      </c>
      <c r="N29" s="614" t="s">
        <v>49</v>
      </c>
      <c r="O29" s="613" t="s">
        <v>50</v>
      </c>
      <c r="Q29" s="810"/>
      <c r="R29" s="809"/>
      <c r="S29" s="810"/>
      <c r="T29" s="614" t="s">
        <v>49</v>
      </c>
      <c r="U29" s="614" t="s">
        <v>50</v>
      </c>
      <c r="V29" s="614" t="s">
        <v>49</v>
      </c>
      <c r="W29" s="705" t="s">
        <v>50</v>
      </c>
    </row>
    <row r="30" spans="1:23" ht="15.75" thickTop="1" x14ac:dyDescent="0.25">
      <c r="A30" s="63"/>
      <c r="B30" s="64" t="s">
        <v>62</v>
      </c>
      <c r="C30" s="65">
        <f>SUM(C31:C36)</f>
        <v>11727</v>
      </c>
      <c r="D30" s="65">
        <f t="shared" ref="D30:E30" si="14">SUM(D31:D36)</f>
        <v>953</v>
      </c>
      <c r="E30" s="65">
        <f t="shared" si="14"/>
        <v>10774</v>
      </c>
      <c r="F30" s="89">
        <f>D30/$C30*100</f>
        <v>8.1265455785793463</v>
      </c>
      <c r="G30" s="89">
        <f>E30/$C30*100</f>
        <v>91.873454421420647</v>
      </c>
      <c r="I30" s="609"/>
      <c r="J30" s="610" t="s">
        <v>62</v>
      </c>
      <c r="K30" s="611">
        <f>SUM(K31:K34)</f>
        <v>10433</v>
      </c>
      <c r="L30" s="611">
        <f t="shared" ref="L30:M30" si="15">SUM(L31:L34)</f>
        <v>696</v>
      </c>
      <c r="M30" s="611">
        <f t="shared" si="15"/>
        <v>9737</v>
      </c>
      <c r="N30" s="612">
        <f>L30/$K30*100</f>
        <v>6.6711396530240581</v>
      </c>
      <c r="O30" s="612">
        <f>M30/$K30*100</f>
        <v>93.328860346975944</v>
      </c>
      <c r="Q30" s="609"/>
      <c r="R30" s="610" t="s">
        <v>62</v>
      </c>
      <c r="S30" s="611">
        <f>SUM(S31:S32)</f>
        <v>6405</v>
      </c>
      <c r="T30" s="611">
        <f t="shared" ref="T30:U30" si="16">SUM(T31:T32)</f>
        <v>341</v>
      </c>
      <c r="U30" s="611">
        <f t="shared" si="16"/>
        <v>6064</v>
      </c>
      <c r="V30" s="612">
        <f>T30/$S30*100</f>
        <v>5.323965651834504</v>
      </c>
      <c r="W30" s="612">
        <f>U30/$S30*100</f>
        <v>94.676034348165501</v>
      </c>
    </row>
    <row r="31" spans="1:23" x14ac:dyDescent="0.25">
      <c r="A31" s="66">
        <v>1</v>
      </c>
      <c r="B31" s="67" t="s">
        <v>5</v>
      </c>
      <c r="C31" s="69">
        <f>SUM(D31:E31)</f>
        <v>1294</v>
      </c>
      <c r="D31" s="699">
        <v>257</v>
      </c>
      <c r="E31" s="699">
        <v>1037</v>
      </c>
      <c r="F31" s="90">
        <f>IF(C31&lt;1,0,D31/$C31*100)</f>
        <v>19.860896445131377</v>
      </c>
      <c r="G31" s="90">
        <f t="shared" ref="G31:G36" si="17">IF(D31&lt;1,0,E31/$C31*100)</f>
        <v>80.139103554868626</v>
      </c>
      <c r="I31" s="66">
        <v>1</v>
      </c>
      <c r="J31" s="67" t="s">
        <v>6</v>
      </c>
      <c r="K31" s="69">
        <f>VLOOKUP($J31,$B$31:$E$36,2,FALSE)</f>
        <v>5103</v>
      </c>
      <c r="L31" s="69">
        <f>VLOOKUP($J31,$B$31:$E$36,3,FALSE)</f>
        <v>229</v>
      </c>
      <c r="M31" s="69">
        <f>VLOOKUP($J31,$B$31:$E$36,4,FALSE)</f>
        <v>4874</v>
      </c>
      <c r="N31" s="90">
        <f t="shared" ref="N31:N35" si="18">L31/$K31*100</f>
        <v>4.487556339408191</v>
      </c>
      <c r="O31" s="90">
        <f t="shared" ref="O31:O35" si="19">M31/$K31*100</f>
        <v>95.512443660591799</v>
      </c>
      <c r="Q31" s="66">
        <v>1</v>
      </c>
      <c r="R31" s="67" t="s">
        <v>6</v>
      </c>
      <c r="S31" s="69">
        <f>VLOOKUP($J31,$B$31:$E$36,2,FALSE)</f>
        <v>5103</v>
      </c>
      <c r="T31" s="69">
        <f>VLOOKUP($J31,$B$31:$E$36,3,FALSE)</f>
        <v>229</v>
      </c>
      <c r="U31" s="69">
        <f>VLOOKUP($J31,$B$31:$E$36,4,FALSE)</f>
        <v>4874</v>
      </c>
      <c r="V31" s="90">
        <f t="shared" ref="V31:V33" si="20">T31/$S31*100</f>
        <v>4.487556339408191</v>
      </c>
      <c r="W31" s="90">
        <f>U31/$S31*100</f>
        <v>95.512443660591799</v>
      </c>
    </row>
    <row r="32" spans="1:23" x14ac:dyDescent="0.25">
      <c r="A32" s="66">
        <v>2</v>
      </c>
      <c r="B32" s="67" t="s">
        <v>6</v>
      </c>
      <c r="C32" s="69">
        <f>SUM(D32:E32)</f>
        <v>5103</v>
      </c>
      <c r="D32" s="68">
        <f>SUMIFS('ALL-DIKBUD-KEMANAG'!$BF$13:$BF$1029,JENJANG_PENDIDIKAN,$B32)</f>
        <v>229</v>
      </c>
      <c r="E32" s="68">
        <f>SUMIFS('ALL-DIKBUD-KEMANAG'!$BI$13:$BI$1029,JENJANG_PENDIDIKAN,$B32)</f>
        <v>4874</v>
      </c>
      <c r="F32" s="90">
        <f t="shared" ref="F32:F36" si="21">IF(C32&lt;1,0,D32/$C32*100)</f>
        <v>4.487556339408191</v>
      </c>
      <c r="G32" s="90">
        <f t="shared" si="17"/>
        <v>95.512443660591799</v>
      </c>
      <c r="I32" s="66">
        <v>2</v>
      </c>
      <c r="J32" s="67" t="s">
        <v>265</v>
      </c>
      <c r="K32" s="69">
        <f t="shared" ref="K32:K34" si="22">VLOOKUP($J32,$B$31:$E$36,2,FALSE)</f>
        <v>1302</v>
      </c>
      <c r="L32" s="69">
        <f t="shared" ref="L32:L34" si="23">VLOOKUP($J32,$B$31:$E$36,3,FALSE)</f>
        <v>112</v>
      </c>
      <c r="M32" s="69">
        <f t="shared" ref="M32:M34" si="24">VLOOKUP($J32,$B$31:$E$36,4,FALSE)</f>
        <v>1190</v>
      </c>
      <c r="N32" s="90">
        <f t="shared" si="18"/>
        <v>8.6021505376344098</v>
      </c>
      <c r="O32" s="90">
        <f t="shared" si="19"/>
        <v>91.397849462365585</v>
      </c>
      <c r="Q32" s="66">
        <v>2</v>
      </c>
      <c r="R32" s="67" t="s">
        <v>265</v>
      </c>
      <c r="S32" s="69">
        <f t="shared" ref="S32" si="25">VLOOKUP($J32,$B$31:$E$36,2,FALSE)</f>
        <v>1302</v>
      </c>
      <c r="T32" s="69">
        <f t="shared" ref="T32" si="26">VLOOKUP($J32,$B$31:$E$36,3,FALSE)</f>
        <v>112</v>
      </c>
      <c r="U32" s="69">
        <f t="shared" ref="U32" si="27">VLOOKUP($J32,$B$31:$E$36,4,FALSE)</f>
        <v>1190</v>
      </c>
      <c r="V32" s="90">
        <f t="shared" si="20"/>
        <v>8.6021505376344098</v>
      </c>
      <c r="W32" s="90">
        <f t="shared" ref="W32:W33" si="28">U32/$S32*100</f>
        <v>91.397849462365585</v>
      </c>
    </row>
    <row r="33" spans="1:23" x14ac:dyDescent="0.25">
      <c r="A33" s="66">
        <v>3</v>
      </c>
      <c r="B33" s="67" t="s">
        <v>7</v>
      </c>
      <c r="C33" s="69">
        <f t="shared" ref="C33:C36" si="29">SUM(D33:E33)</f>
        <v>1600</v>
      </c>
      <c r="D33" s="68">
        <f>SUMIFS('ALL-DIKBUD-KEMANAG'!$BF$13:$BF$1029,JENJANG_PENDIDIKAN,$B33)</f>
        <v>52</v>
      </c>
      <c r="E33" s="68">
        <f>SUMIFS('ALL-DIKBUD-KEMANAG'!$BI$13:$BI$1029,JENJANG_PENDIDIKAN,$B33)</f>
        <v>1548</v>
      </c>
      <c r="F33" s="90">
        <f t="shared" si="21"/>
        <v>3.25</v>
      </c>
      <c r="G33" s="90">
        <f t="shared" si="17"/>
        <v>96.75</v>
      </c>
      <c r="I33" s="66">
        <v>3</v>
      </c>
      <c r="J33" s="67" t="s">
        <v>7</v>
      </c>
      <c r="K33" s="69">
        <f t="shared" si="22"/>
        <v>1600</v>
      </c>
      <c r="L33" s="69">
        <f t="shared" si="23"/>
        <v>52</v>
      </c>
      <c r="M33" s="69">
        <f t="shared" si="24"/>
        <v>1548</v>
      </c>
      <c r="N33" s="90">
        <f t="shared" si="18"/>
        <v>3.25</v>
      </c>
      <c r="O33" s="90">
        <f t="shared" si="19"/>
        <v>96.75</v>
      </c>
      <c r="R33" s="79" t="s">
        <v>4</v>
      </c>
      <c r="S33" s="604">
        <f>SUM(S31:S32)</f>
        <v>6405</v>
      </c>
      <c r="T33" s="604">
        <f t="shared" ref="T33:U33" si="30">SUM(T31:T32)</f>
        <v>341</v>
      </c>
      <c r="U33" s="604">
        <f t="shared" si="30"/>
        <v>6064</v>
      </c>
      <c r="V33" s="605">
        <f t="shared" si="20"/>
        <v>5.323965651834504</v>
      </c>
      <c r="W33" s="605">
        <f t="shared" si="28"/>
        <v>94.676034348165501</v>
      </c>
    </row>
    <row r="34" spans="1:23" ht="15.75" thickBot="1" x14ac:dyDescent="0.3">
      <c r="A34" s="66">
        <v>4</v>
      </c>
      <c r="B34" s="67" t="s">
        <v>1341</v>
      </c>
      <c r="C34" s="69">
        <f t="shared" si="29"/>
        <v>0</v>
      </c>
      <c r="D34" s="68">
        <f>SUMIFS('ALL-DIKBUD-KEMANAG'!$BF$13:$BF$1029,JENJANG_PENDIDIKAN,$B34)</f>
        <v>0</v>
      </c>
      <c r="E34" s="68">
        <f>SUMIFS('ALL-DIKBUD-KEMANAG'!$BI$13:$BI$1029,JENJANG_PENDIDIKAN,$B34)</f>
        <v>0</v>
      </c>
      <c r="F34" s="90">
        <f t="shared" si="21"/>
        <v>0</v>
      </c>
      <c r="G34" s="90">
        <f t="shared" si="17"/>
        <v>0</v>
      </c>
      <c r="I34" s="606">
        <v>4</v>
      </c>
      <c r="J34" s="607" t="s">
        <v>267</v>
      </c>
      <c r="K34" s="376">
        <f t="shared" si="22"/>
        <v>2428</v>
      </c>
      <c r="L34" s="376">
        <f t="shared" si="23"/>
        <v>303</v>
      </c>
      <c r="M34" s="376">
        <f t="shared" si="24"/>
        <v>2125</v>
      </c>
      <c r="N34" s="608">
        <f t="shared" si="18"/>
        <v>12.479406919275124</v>
      </c>
      <c r="O34" s="608">
        <f t="shared" si="19"/>
        <v>87.520593080724879</v>
      </c>
      <c r="R34" s="79" t="s">
        <v>76</v>
      </c>
      <c r="S34" s="84">
        <f>S33/$S33*100</f>
        <v>100</v>
      </c>
      <c r="T34" s="84">
        <f t="shared" ref="T34:U34" si="31">T33/$S33*100</f>
        <v>5.323965651834504</v>
      </c>
      <c r="U34" s="84">
        <f t="shared" si="31"/>
        <v>94.676034348165501</v>
      </c>
      <c r="V34"/>
      <c r="W34"/>
    </row>
    <row r="35" spans="1:23" ht="15.75" thickTop="1" x14ac:dyDescent="0.25">
      <c r="A35" s="66">
        <v>5</v>
      </c>
      <c r="B35" s="67" t="s">
        <v>265</v>
      </c>
      <c r="C35" s="69">
        <f t="shared" si="29"/>
        <v>1302</v>
      </c>
      <c r="D35" s="68">
        <f>SUMIFS('ALL-DIKBUD-KEMANAG'!$BF$13:$BF$1029,JENJANG_PENDIDIKAN,$B35)</f>
        <v>112</v>
      </c>
      <c r="E35" s="68">
        <f>SUMIFS('ALL-DIKBUD-KEMANAG'!$BI$13:$BI$1029,JENJANG_PENDIDIKAN,$B35)</f>
        <v>1190</v>
      </c>
      <c r="F35" s="90">
        <f t="shared" si="21"/>
        <v>8.6021505376344098</v>
      </c>
      <c r="G35" s="90">
        <f t="shared" si="17"/>
        <v>91.397849462365585</v>
      </c>
      <c r="I35"/>
      <c r="J35" s="79" t="s">
        <v>4</v>
      </c>
      <c r="K35" s="604">
        <f>SUM(K31:K34)</f>
        <v>10433</v>
      </c>
      <c r="L35" s="604">
        <f t="shared" ref="L35:M35" si="32">SUM(L31:L34)</f>
        <v>696</v>
      </c>
      <c r="M35" s="604">
        <f t="shared" si="32"/>
        <v>9737</v>
      </c>
      <c r="N35" s="605">
        <f t="shared" si="18"/>
        <v>6.6711396530240581</v>
      </c>
      <c r="O35" s="605">
        <f t="shared" si="19"/>
        <v>93.328860346975944</v>
      </c>
    </row>
    <row r="36" spans="1:23" x14ac:dyDescent="0.25">
      <c r="A36" s="66">
        <v>6</v>
      </c>
      <c r="B36" s="67" t="s">
        <v>267</v>
      </c>
      <c r="C36" s="69">
        <f t="shared" si="29"/>
        <v>2428</v>
      </c>
      <c r="D36" s="68">
        <f>SUMIFS('ALL-DIKBUD-KEMANAG'!$BF$13:$BF$1029,JENJANG_PENDIDIKAN,$B36)</f>
        <v>303</v>
      </c>
      <c r="E36" s="68">
        <f>SUMIFS('ALL-DIKBUD-KEMANAG'!$BI$13:$BI$1029,JENJANG_PENDIDIKAN,$B36)</f>
        <v>2125</v>
      </c>
      <c r="F36" s="90">
        <f t="shared" si="21"/>
        <v>12.479406919275124</v>
      </c>
      <c r="G36" s="90">
        <f t="shared" si="17"/>
        <v>87.520593080724879</v>
      </c>
      <c r="I36"/>
      <c r="J36" s="79" t="s">
        <v>76</v>
      </c>
      <c r="K36" s="84">
        <f>K35/$K$35*100</f>
        <v>100</v>
      </c>
      <c r="L36" s="84">
        <f>L35/$K$35*100</f>
        <v>6.6711396530240581</v>
      </c>
      <c r="M36" s="84">
        <f>M35/$K$35*100</f>
        <v>93.328860346975944</v>
      </c>
      <c r="N36" s="81"/>
      <c r="O36" s="81"/>
    </row>
    <row r="37" spans="1:23" x14ac:dyDescent="0.25">
      <c r="B37" s="79" t="s">
        <v>4</v>
      </c>
      <c r="C37" s="88">
        <f>SUM(C31:C36)</f>
        <v>11727</v>
      </c>
      <c r="D37" s="88">
        <f t="shared" ref="D37:E37" si="33">SUM(D31:D36)</f>
        <v>953</v>
      </c>
      <c r="E37" s="88">
        <f t="shared" si="33"/>
        <v>10774</v>
      </c>
      <c r="F37" s="92">
        <f>D37/$C37*100</f>
        <v>8.1265455785793463</v>
      </c>
      <c r="G37" s="92">
        <f>E37/$C37*100</f>
        <v>91.873454421420647</v>
      </c>
    </row>
    <row r="38" spans="1:23" x14ac:dyDescent="0.25">
      <c r="B38" s="79" t="s">
        <v>76</v>
      </c>
      <c r="C38" s="84">
        <f>C37/$C$37*100</f>
        <v>100</v>
      </c>
      <c r="D38" s="84">
        <f t="shared" ref="D38:E38" si="34">D37/$C$37*100</f>
        <v>8.1265455785793463</v>
      </c>
      <c r="E38" s="84">
        <f t="shared" si="34"/>
        <v>91.873454421420647</v>
      </c>
      <c r="F38" s="81"/>
      <c r="G38" s="81"/>
    </row>
    <row r="41" spans="1:23" x14ac:dyDescent="0.25">
      <c r="B41" s="61" t="s">
        <v>1339</v>
      </c>
      <c r="R41" s="61" t="s">
        <v>1339</v>
      </c>
    </row>
    <row r="42" spans="1:23" x14ac:dyDescent="0.25">
      <c r="B42" s="61" t="s">
        <v>149</v>
      </c>
      <c r="R42" s="61" t="s">
        <v>149</v>
      </c>
    </row>
    <row r="43" spans="1:23" x14ac:dyDescent="0.25">
      <c r="B43" s="61" t="s">
        <v>1330</v>
      </c>
      <c r="R43" s="61" t="s">
        <v>1330</v>
      </c>
    </row>
    <row r="44" spans="1:23" x14ac:dyDescent="0.25">
      <c r="B44" s="61" t="s">
        <v>33</v>
      </c>
      <c r="R44" s="61" t="s">
        <v>33</v>
      </c>
    </row>
    <row r="47" spans="1:23" x14ac:dyDescent="0.25">
      <c r="A47" s="792" t="s">
        <v>0</v>
      </c>
      <c r="B47" s="793" t="s">
        <v>75</v>
      </c>
      <c r="C47" s="808" t="s">
        <v>186</v>
      </c>
      <c r="D47" s="808"/>
      <c r="E47" s="808"/>
      <c r="F47" s="808"/>
      <c r="G47" s="808"/>
      <c r="Q47" s="792" t="s">
        <v>0</v>
      </c>
      <c r="R47" s="793" t="s">
        <v>75</v>
      </c>
      <c r="S47" s="808" t="s">
        <v>186</v>
      </c>
      <c r="T47" s="808"/>
      <c r="U47" s="808"/>
      <c r="V47" s="808"/>
      <c r="W47" s="808"/>
    </row>
    <row r="48" spans="1:23" x14ac:dyDescent="0.25">
      <c r="A48" s="792"/>
      <c r="B48" s="793"/>
      <c r="C48" s="808" t="s">
        <v>12</v>
      </c>
      <c r="D48" s="808" t="s">
        <v>4</v>
      </c>
      <c r="E48" s="808"/>
      <c r="F48" s="808" t="s">
        <v>79</v>
      </c>
      <c r="G48" s="808"/>
      <c r="Q48" s="792"/>
      <c r="R48" s="793"/>
      <c r="S48" s="808" t="s">
        <v>12</v>
      </c>
      <c r="T48" s="808" t="s">
        <v>4</v>
      </c>
      <c r="U48" s="808"/>
      <c r="V48" s="808" t="s">
        <v>79</v>
      </c>
      <c r="W48" s="808"/>
    </row>
    <row r="49" spans="1:24" ht="45" x14ac:dyDescent="0.25">
      <c r="A49" s="792"/>
      <c r="B49" s="794"/>
      <c r="C49" s="792"/>
      <c r="D49" s="86" t="s">
        <v>49</v>
      </c>
      <c r="E49" s="86" t="s">
        <v>50</v>
      </c>
      <c r="F49" s="86" t="s">
        <v>49</v>
      </c>
      <c r="G49" s="87" t="s">
        <v>50</v>
      </c>
      <c r="Q49" s="792"/>
      <c r="R49" s="794"/>
      <c r="S49" s="792"/>
      <c r="T49" s="86" t="s">
        <v>49</v>
      </c>
      <c r="U49" s="86" t="s">
        <v>50</v>
      </c>
      <c r="V49" s="86" t="s">
        <v>49</v>
      </c>
      <c r="W49" s="87" t="s">
        <v>50</v>
      </c>
    </row>
    <row r="50" spans="1:24" x14ac:dyDescent="0.25">
      <c r="A50" s="63"/>
      <c r="B50" s="64" t="s">
        <v>62</v>
      </c>
      <c r="C50" s="65">
        <f>SUM(C51:C55)</f>
        <v>8480</v>
      </c>
      <c r="D50" s="65">
        <f t="shared" ref="D50:E50" si="35">SUM(D51:D55)</f>
        <v>303</v>
      </c>
      <c r="E50" s="65">
        <f t="shared" si="35"/>
        <v>8177</v>
      </c>
      <c r="F50" s="89">
        <f>D50/$C50*100</f>
        <v>3.5731132075471699</v>
      </c>
      <c r="G50" s="89">
        <f>E50/$C50*100</f>
        <v>96.426886792452819</v>
      </c>
      <c r="Q50" s="63"/>
      <c r="R50" s="64" t="s">
        <v>62</v>
      </c>
      <c r="S50" s="65">
        <f>SUM(S51:S55)</f>
        <v>4918</v>
      </c>
      <c r="T50" s="65">
        <f t="shared" ref="T50:U50" si="36">SUM(T51:T55)</f>
        <v>451</v>
      </c>
      <c r="U50" s="65">
        <f t="shared" si="36"/>
        <v>4467</v>
      </c>
      <c r="V50" s="89">
        <f>T50/$S50*100</f>
        <v>9.170394469296463</v>
      </c>
      <c r="W50" s="89">
        <f>U50/$S50*100</f>
        <v>90.829605530703532</v>
      </c>
    </row>
    <row r="51" spans="1:24" x14ac:dyDescent="0.25">
      <c r="A51" s="66">
        <v>1</v>
      </c>
      <c r="B51" s="67" t="s">
        <v>6</v>
      </c>
      <c r="C51" s="69">
        <f>SUM(D51:E51)</f>
        <v>5103</v>
      </c>
      <c r="D51" s="368">
        <f>SUMIFS('ALL-DIKBUD-KEMANAG'!$BF$13:$BF$1029,JENJANG_PENDIDIKAN,$B51)</f>
        <v>229</v>
      </c>
      <c r="E51" s="368">
        <f>SUMIFS('ALL-DIKBUD-KEMANAG'!$BI$13:$BI$1029,JENJANG_PENDIDIKAN,$B51)</f>
        <v>4874</v>
      </c>
      <c r="F51" s="90">
        <f t="shared" ref="F51:G55" si="37">IF(C51&lt;1,0,D51/$C51*100)</f>
        <v>4.487556339408191</v>
      </c>
      <c r="G51" s="90">
        <f>IF(D51&lt;1,0,E51/$C51*100)</f>
        <v>95.512443660591799</v>
      </c>
      <c r="Q51" s="66">
        <v>1</v>
      </c>
      <c r="R51" s="67" t="s">
        <v>265</v>
      </c>
      <c r="S51" s="69">
        <f>SUM(T51:U51)</f>
        <v>1302</v>
      </c>
      <c r="T51" s="368">
        <f>SUMIFS('ALL-DIKBUD-KEMANAG'!$BF$13:$BF$1029,JENJANG_PENDIDIKAN,$R51)</f>
        <v>112</v>
      </c>
      <c r="U51" s="368">
        <f>SUMIFS('ALL-DIKBUD-KEMANAG'!$BI$13:$BI$1029,JENJANG_PENDIDIKAN,$R51)</f>
        <v>1190</v>
      </c>
      <c r="V51" s="90">
        <f>IF(S51&lt;1,0,T51/$S51*100)</f>
        <v>8.6021505376344098</v>
      </c>
      <c r="W51" s="90">
        <f>IF(T51&lt;1,0,U51/$S51*100)</f>
        <v>91.397849462365585</v>
      </c>
    </row>
    <row r="52" spans="1:24" x14ac:dyDescent="0.25">
      <c r="A52" s="66">
        <v>2</v>
      </c>
      <c r="B52" s="67" t="s">
        <v>7</v>
      </c>
      <c r="C52" s="69">
        <f>SUM(D52:E52)</f>
        <v>1600</v>
      </c>
      <c r="D52" s="68">
        <f>SUMIFS('ALL-DIKBUD-KEMANAG'!$BF$13:$BF$1029,JENJANG_PENDIDIKAN,$B52)</f>
        <v>52</v>
      </c>
      <c r="E52" s="68">
        <f>SUMIFS('ALL-DIKBUD-KEMANAG'!$BI$13:$BI$1029,JENJANG_PENDIDIKAN,$B52)</f>
        <v>1548</v>
      </c>
      <c r="F52" s="90">
        <f t="shared" si="37"/>
        <v>3.25</v>
      </c>
      <c r="G52" s="90">
        <f>IF(D52&lt;1,0,E52/$C52*100)</f>
        <v>96.75</v>
      </c>
      <c r="H52" s="93"/>
      <c r="Q52" s="66">
        <v>2</v>
      </c>
      <c r="R52" s="67" t="s">
        <v>267</v>
      </c>
      <c r="S52" s="69">
        <f>SUM(T52:U52)</f>
        <v>2428</v>
      </c>
      <c r="T52" s="68">
        <f>SUMIFS('ALL-DIKBUD-KEMANAG'!$BF$13:$BF$1029,JENJANG_PENDIDIKAN,$R52)</f>
        <v>303</v>
      </c>
      <c r="U52" s="68">
        <f>SUMIFS('ALL-DIKBUD-KEMANAG'!$BI$13:$BI$1029,JENJANG_PENDIDIKAN,$R52)</f>
        <v>2125</v>
      </c>
      <c r="V52" s="90">
        <f t="shared" ref="V52:V55" si="38">IF(S52&lt;1,0,T52/$S52*100)</f>
        <v>12.479406919275124</v>
      </c>
      <c r="W52" s="90">
        <f t="shared" ref="W52:W55" si="39">IF(T52&lt;1,0,U52/$S52*100)</f>
        <v>87.520593080724879</v>
      </c>
      <c r="X52" s="93"/>
    </row>
    <row r="53" spans="1:24" x14ac:dyDescent="0.25">
      <c r="A53" s="66">
        <v>3</v>
      </c>
      <c r="B53" s="67" t="s">
        <v>8</v>
      </c>
      <c r="C53" s="69">
        <f>SUM(D53:E53)</f>
        <v>771</v>
      </c>
      <c r="D53" s="68">
        <f>SUMIFS('ALL-DIKBUD-KEMANAG'!$BF$13:$BF$1029,JENJANG_PENDIDIKAN,$B53)</f>
        <v>6</v>
      </c>
      <c r="E53" s="68">
        <f>SUMIFS('ALL-DIKBUD-KEMANAG'!$BI$13:$BI$1029,JENJANG_PENDIDIKAN,$B53)</f>
        <v>765</v>
      </c>
      <c r="F53" s="90">
        <f t="shared" si="37"/>
        <v>0.77821011673151752</v>
      </c>
      <c r="G53" s="90">
        <f t="shared" si="37"/>
        <v>99.221789883268485</v>
      </c>
      <c r="Q53" s="66">
        <v>3</v>
      </c>
      <c r="R53" s="67" t="s">
        <v>268</v>
      </c>
      <c r="S53" s="69">
        <f>SUM(T53:U53)</f>
        <v>1188</v>
      </c>
      <c r="T53" s="68">
        <f>SUMIFS('ALL-DIKBUD-KEMANAG'!$BF$13:$BF$1029,JENJANG_PENDIDIKAN,$R53)</f>
        <v>36</v>
      </c>
      <c r="U53" s="68">
        <f>SUMIFS('ALL-DIKBUD-KEMANAG'!$BI$13:$BI$1029,JENJANG_PENDIDIKAN,$R53)</f>
        <v>1152</v>
      </c>
      <c r="V53" s="90">
        <f t="shared" si="38"/>
        <v>3.0303030303030303</v>
      </c>
      <c r="W53" s="90">
        <f t="shared" si="39"/>
        <v>96.969696969696969</v>
      </c>
    </row>
    <row r="54" spans="1:24" x14ac:dyDescent="0.25">
      <c r="A54" s="66">
        <v>4</v>
      </c>
      <c r="B54" s="67" t="s">
        <v>9</v>
      </c>
      <c r="C54" s="69">
        <f>SUM(D54:E54)</f>
        <v>977</v>
      </c>
      <c r="D54" s="68">
        <f>SUMIFS('ALL-DIKBUD-KEMANAG'!$BF$13:$BF$1029,JENJANG_PENDIDIKAN,$B54)</f>
        <v>16</v>
      </c>
      <c r="E54" s="68">
        <f>SUMIFS('ALL-DIKBUD-KEMANAG'!$BI$13:$BI$1029,JENJANG_PENDIDIKAN,$B54)</f>
        <v>961</v>
      </c>
      <c r="F54" s="90">
        <f t="shared" si="37"/>
        <v>1.6376663254861823</v>
      </c>
      <c r="G54" s="90">
        <f t="shared" si="37"/>
        <v>98.36233367451382</v>
      </c>
      <c r="Q54" s="66">
        <v>4</v>
      </c>
      <c r="R54" s="67"/>
      <c r="S54" s="69">
        <f>SUM(T54:U54)</f>
        <v>0</v>
      </c>
      <c r="T54" s="68">
        <f>SUMIFS('ALL-DIKBUD-KEMANAG'!$BF$13:$BF$1029,JENJANG_PENDIDIKAN,$R54)</f>
        <v>0</v>
      </c>
      <c r="U54" s="68">
        <f>SUMIFS('ALL-DIKBUD-KEMANAG'!$BI$13:$BI$1029,JENJANG_PENDIDIKAN,$R54)</f>
        <v>0</v>
      </c>
      <c r="V54" s="90">
        <f t="shared" si="38"/>
        <v>0</v>
      </c>
      <c r="W54" s="90">
        <f t="shared" si="39"/>
        <v>0</v>
      </c>
    </row>
    <row r="55" spans="1:24" x14ac:dyDescent="0.25">
      <c r="A55" s="66">
        <v>5</v>
      </c>
      <c r="B55" s="67" t="s">
        <v>10</v>
      </c>
      <c r="C55" s="69">
        <f>SUM(D55:E55)</f>
        <v>29</v>
      </c>
      <c r="D55" s="68">
        <f>SUMIFS('ALL-DIKBUD-KEMANAG'!$BF$13:$BF$1029,JENJANG_PENDIDIKAN,$B55)</f>
        <v>0</v>
      </c>
      <c r="E55" s="68">
        <f>SUMIFS('ALL-DIKBUD-KEMANAG'!$BI$13:$BI$1029,JENJANG_PENDIDIKAN,$B55)</f>
        <v>29</v>
      </c>
      <c r="F55" s="90">
        <f t="shared" si="37"/>
        <v>0</v>
      </c>
      <c r="G55" s="90">
        <f t="shared" si="37"/>
        <v>0</v>
      </c>
      <c r="Q55" s="66">
        <v>5</v>
      </c>
      <c r="R55" s="67"/>
      <c r="S55" s="69">
        <f>SUM(T55:U55)</f>
        <v>0</v>
      </c>
      <c r="T55" s="68">
        <f>SUMIFS('ALL-DIKBUD-KEMANAG'!$BF$13:$BF$1029,JENJANG_PENDIDIKAN,$R55)</f>
        <v>0</v>
      </c>
      <c r="U55" s="68">
        <f>SUMIFS('ALL-DIKBUD-KEMANAG'!$BI$13:$BI$1029,JENJANG_PENDIDIKAN,$R55)</f>
        <v>0</v>
      </c>
      <c r="V55" s="90">
        <f t="shared" si="38"/>
        <v>0</v>
      </c>
      <c r="W55" s="90">
        <f t="shared" si="39"/>
        <v>0</v>
      </c>
    </row>
    <row r="56" spans="1:24" x14ac:dyDescent="0.25">
      <c r="B56" s="79" t="s">
        <v>4</v>
      </c>
      <c r="C56" s="88">
        <f>SUM(C51:C55)</f>
        <v>8480</v>
      </c>
      <c r="D56" s="88">
        <f t="shared" ref="D56:E56" si="40">SUM(D51:D55)</f>
        <v>303</v>
      </c>
      <c r="E56" s="88">
        <f t="shared" si="40"/>
        <v>8177</v>
      </c>
      <c r="F56" s="92">
        <f>D56/$C56*100</f>
        <v>3.5731132075471699</v>
      </c>
      <c r="G56" s="84">
        <f t="shared" ref="G56" si="41">E56/$C56*100</f>
        <v>96.426886792452819</v>
      </c>
      <c r="R56" s="79" t="s">
        <v>4</v>
      </c>
      <c r="S56" s="88">
        <f>SUM(S51:S55)</f>
        <v>4918</v>
      </c>
      <c r="T56" s="88">
        <f t="shared" ref="T56:U56" si="42">SUM(T51:T55)</f>
        <v>451</v>
      </c>
      <c r="U56" s="88">
        <f t="shared" si="42"/>
        <v>4467</v>
      </c>
      <c r="V56" s="92">
        <f>T56/$S56*100</f>
        <v>9.170394469296463</v>
      </c>
      <c r="W56" s="84">
        <f>U56/$S56*100</f>
        <v>90.829605530703532</v>
      </c>
    </row>
    <row r="57" spans="1:24" x14ac:dyDescent="0.25">
      <c r="B57" s="79" t="s">
        <v>76</v>
      </c>
      <c r="C57" s="94">
        <f>C56/$C$56*100</f>
        <v>100</v>
      </c>
      <c r="D57" s="84">
        <f t="shared" ref="D57:E57" si="43">D56/$C$56*100</f>
        <v>3.5731132075471699</v>
      </c>
      <c r="E57" s="84">
        <f t="shared" si="43"/>
        <v>96.426886792452819</v>
      </c>
      <c r="F57" s="81"/>
      <c r="G57" s="81"/>
      <c r="R57" s="79" t="s">
        <v>76</v>
      </c>
      <c r="S57" s="94">
        <f>S56/$S$56*100</f>
        <v>100</v>
      </c>
      <c r="T57" s="84">
        <f>T56/$S$56*100</f>
        <v>9.170394469296463</v>
      </c>
      <c r="U57" s="84">
        <f>U56/$S$56*100</f>
        <v>90.829605530703532</v>
      </c>
      <c r="V57"/>
      <c r="W57"/>
    </row>
    <row r="59" spans="1:24" x14ac:dyDescent="0.25">
      <c r="E59" s="93"/>
      <c r="F59" s="93"/>
      <c r="G59" s="93"/>
      <c r="U59" s="93"/>
      <c r="V59" s="93"/>
      <c r="W59" s="93"/>
    </row>
    <row r="60" spans="1:24" x14ac:dyDescent="0.25">
      <c r="E60" s="307" t="str">
        <f ca="1">"Demak, "&amp;TEXT(NOW(),"dd mmmm yyyy")</f>
        <v>Demak, 08 Agustus 2020</v>
      </c>
      <c r="U60" s="307" t="str">
        <f ca="1">"Demak, "&amp;TEXT(NOW(),"dd mmmm yyyy")</f>
        <v>Demak, 08 Agustus 2020</v>
      </c>
    </row>
    <row r="61" spans="1:24" x14ac:dyDescent="0.25">
      <c r="E61" s="307" t="s">
        <v>192</v>
      </c>
      <c r="U61" s="307" t="s">
        <v>192</v>
      </c>
    </row>
    <row r="62" spans="1:24" x14ac:dyDescent="0.25">
      <c r="E62" s="307" t="s">
        <v>13</v>
      </c>
      <c r="U62" s="307" t="s">
        <v>13</v>
      </c>
    </row>
    <row r="63" spans="1:24" x14ac:dyDescent="0.25">
      <c r="E63" s="307"/>
      <c r="U63" s="307"/>
    </row>
    <row r="64" spans="1:24" x14ac:dyDescent="0.25">
      <c r="E64" s="307"/>
      <c r="U64" s="307"/>
    </row>
    <row r="65" spans="1:29" x14ac:dyDescent="0.25">
      <c r="E65" s="307"/>
      <c r="U65" s="307"/>
    </row>
    <row r="66" spans="1:29" x14ac:dyDescent="0.25">
      <c r="E66" s="307" t="s">
        <v>219</v>
      </c>
      <c r="U66" s="307" t="s">
        <v>219</v>
      </c>
    </row>
    <row r="67" spans="1:29" x14ac:dyDescent="0.25">
      <c r="E67" s="307" t="s">
        <v>220</v>
      </c>
      <c r="U67" s="307" t="s">
        <v>220</v>
      </c>
    </row>
    <row r="68" spans="1:29" x14ac:dyDescent="0.25">
      <c r="E68" s="307" t="s">
        <v>221</v>
      </c>
      <c r="U68" s="307" t="s">
        <v>221</v>
      </c>
    </row>
    <row r="71" spans="1:29" x14ac:dyDescent="0.25">
      <c r="B71" s="61" t="s">
        <v>187</v>
      </c>
      <c r="R71" s="61" t="s">
        <v>187</v>
      </c>
    </row>
    <row r="72" spans="1:29" x14ac:dyDescent="0.25">
      <c r="B72" s="61" t="s">
        <v>149</v>
      </c>
      <c r="O72" s="93">
        <f>N80+Z80</f>
        <v>12644</v>
      </c>
      <c r="R72" s="61" t="s">
        <v>149</v>
      </c>
    </row>
    <row r="73" spans="1:29" x14ac:dyDescent="0.25">
      <c r="B73" s="61" t="s">
        <v>33</v>
      </c>
      <c r="O73" s="93">
        <f>O80+AA80</f>
        <v>13398</v>
      </c>
      <c r="R73" s="61" t="s">
        <v>33</v>
      </c>
    </row>
    <row r="74" spans="1:29" x14ac:dyDescent="0.25">
      <c r="B74" s="61" t="s">
        <v>1330</v>
      </c>
      <c r="O74" s="314" t="s">
        <v>191</v>
      </c>
      <c r="R74" s="61" t="s">
        <v>1330</v>
      </c>
      <c r="AA74" s="314" t="s">
        <v>191</v>
      </c>
    </row>
    <row r="75" spans="1:29" x14ac:dyDescent="0.25">
      <c r="C75" s="93"/>
      <c r="S75" s="93"/>
    </row>
    <row r="77" spans="1:29" x14ac:dyDescent="0.25">
      <c r="A77" s="811" t="s">
        <v>0</v>
      </c>
      <c r="B77" s="814" t="s">
        <v>61</v>
      </c>
      <c r="C77" s="808" t="s">
        <v>185</v>
      </c>
      <c r="D77" s="808"/>
      <c r="E77" s="808"/>
      <c r="F77" s="808"/>
      <c r="G77" s="808"/>
      <c r="H77" s="808"/>
      <c r="I77" s="808"/>
      <c r="J77" s="808"/>
      <c r="K77" s="808"/>
      <c r="L77" s="808"/>
      <c r="M77" s="808"/>
      <c r="N77" s="808"/>
      <c r="O77" s="808"/>
      <c r="Q77" s="811" t="s">
        <v>0</v>
      </c>
      <c r="R77" s="814" t="s">
        <v>61</v>
      </c>
      <c r="S77" s="808" t="s">
        <v>185</v>
      </c>
      <c r="T77" s="808"/>
      <c r="U77" s="808"/>
      <c r="V77" s="808"/>
      <c r="W77" s="808"/>
      <c r="X77" s="808"/>
      <c r="Y77" s="808"/>
      <c r="Z77" s="808"/>
      <c r="AA77" s="808"/>
    </row>
    <row r="78" spans="1:29" ht="45" x14ac:dyDescent="0.25">
      <c r="A78" s="812"/>
      <c r="B78" s="815"/>
      <c r="C78" s="817" t="s">
        <v>6</v>
      </c>
      <c r="D78" s="818"/>
      <c r="E78" s="792" t="s">
        <v>7</v>
      </c>
      <c r="F78" s="792"/>
      <c r="G78" s="808" t="s">
        <v>8</v>
      </c>
      <c r="H78" s="808"/>
      <c r="I78" s="792" t="s">
        <v>9</v>
      </c>
      <c r="J78" s="792"/>
      <c r="K78" s="792" t="s">
        <v>10</v>
      </c>
      <c r="L78" s="792"/>
      <c r="M78" s="794" t="s">
        <v>233</v>
      </c>
      <c r="N78" s="794"/>
      <c r="O78" s="794"/>
      <c r="P78" s="538" t="s">
        <v>1340</v>
      </c>
      <c r="Q78" s="812"/>
      <c r="R78" s="815"/>
      <c r="S78" s="817" t="s">
        <v>265</v>
      </c>
      <c r="T78" s="818"/>
      <c r="U78" s="792" t="s">
        <v>267</v>
      </c>
      <c r="V78" s="792"/>
      <c r="W78" s="808" t="s">
        <v>268</v>
      </c>
      <c r="X78" s="808"/>
      <c r="Y78" s="794" t="str">
        <f>"JUMLAH "&amp;S78&amp;"+"&amp;U78&amp;"+"&amp;W78</f>
        <v>JUMLAH MI+MTs+MA</v>
      </c>
      <c r="Z78" s="794"/>
      <c r="AA78" s="794"/>
    </row>
    <row r="79" spans="1:29" ht="60" x14ac:dyDescent="0.25">
      <c r="A79" s="813"/>
      <c r="B79" s="816"/>
      <c r="C79" s="369" t="s">
        <v>17</v>
      </c>
      <c r="D79" s="370" t="s">
        <v>18</v>
      </c>
      <c r="E79" s="369" t="s">
        <v>17</v>
      </c>
      <c r="F79" s="370" t="s">
        <v>18</v>
      </c>
      <c r="G79" s="369" t="s">
        <v>17</v>
      </c>
      <c r="H79" s="370" t="s">
        <v>18</v>
      </c>
      <c r="I79" s="369" t="s">
        <v>17</v>
      </c>
      <c r="J79" s="370" t="s">
        <v>18</v>
      </c>
      <c r="K79" s="369" t="s">
        <v>17</v>
      </c>
      <c r="L79" s="370" t="s">
        <v>18</v>
      </c>
      <c r="M79" s="369" t="s">
        <v>17</v>
      </c>
      <c r="N79" s="370" t="s">
        <v>18</v>
      </c>
      <c r="O79" s="375" t="s">
        <v>12</v>
      </c>
      <c r="Q79" s="813"/>
      <c r="R79" s="816"/>
      <c r="S79" s="369" t="s">
        <v>17</v>
      </c>
      <c r="T79" s="370" t="s">
        <v>18</v>
      </c>
      <c r="U79" s="369" t="s">
        <v>17</v>
      </c>
      <c r="V79" s="370" t="s">
        <v>18</v>
      </c>
      <c r="W79" s="369" t="s">
        <v>17</v>
      </c>
      <c r="X79" s="370" t="s">
        <v>18</v>
      </c>
      <c r="Y79" s="369" t="s">
        <v>17</v>
      </c>
      <c r="Z79" s="370" t="s">
        <v>18</v>
      </c>
      <c r="AA79" s="375" t="s">
        <v>12</v>
      </c>
    </row>
    <row r="80" spans="1:29" x14ac:dyDescent="0.25">
      <c r="A80" s="63"/>
      <c r="B80" s="64" t="s">
        <v>62</v>
      </c>
      <c r="C80" s="65">
        <f>SUM(C81:C94)</f>
        <v>229</v>
      </c>
      <c r="D80" s="65">
        <f>SUM(D81:D94)</f>
        <v>4874</v>
      </c>
      <c r="E80" s="65">
        <f>SUM(E81:E94)</f>
        <v>52</v>
      </c>
      <c r="F80" s="65">
        <f>SUM(F81:F94)</f>
        <v>1548</v>
      </c>
      <c r="G80" s="65">
        <f>SUM(G81:G94)</f>
        <v>6</v>
      </c>
      <c r="H80" s="65">
        <f t="shared" ref="H80:O80" si="44">SUM(H81:H94)</f>
        <v>765</v>
      </c>
      <c r="I80" s="65">
        <f t="shared" si="44"/>
        <v>16</v>
      </c>
      <c r="J80" s="65">
        <f t="shared" si="44"/>
        <v>961</v>
      </c>
      <c r="K80" s="65">
        <f t="shared" si="44"/>
        <v>0</v>
      </c>
      <c r="L80" s="65">
        <f t="shared" si="44"/>
        <v>29</v>
      </c>
      <c r="M80" s="65">
        <f t="shared" si="44"/>
        <v>303</v>
      </c>
      <c r="N80" s="65">
        <f t="shared" si="44"/>
        <v>8177</v>
      </c>
      <c r="O80" s="65">
        <f t="shared" si="44"/>
        <v>8480</v>
      </c>
      <c r="Q80" s="63"/>
      <c r="R80" s="64" t="s">
        <v>62</v>
      </c>
      <c r="S80" s="65">
        <f>SUM(S81:S94)</f>
        <v>112</v>
      </c>
      <c r="T80" s="65">
        <f>SUM(T81:T94)</f>
        <v>1190</v>
      </c>
      <c r="U80" s="65">
        <f>SUM(U81:U94)</f>
        <v>303</v>
      </c>
      <c r="V80" s="65">
        <f>SUM(V81:V94)</f>
        <v>2125</v>
      </c>
      <c r="W80" s="65">
        <f>SUM(W81:W94)</f>
        <v>36</v>
      </c>
      <c r="X80" s="65">
        <f t="shared" ref="X80:AA80" si="45">SUM(X81:X94)</f>
        <v>1152</v>
      </c>
      <c r="Y80" s="65">
        <f t="shared" si="45"/>
        <v>451</v>
      </c>
      <c r="Z80" s="65">
        <f t="shared" si="45"/>
        <v>4467</v>
      </c>
      <c r="AA80" s="65">
        <f t="shared" si="45"/>
        <v>4918</v>
      </c>
      <c r="AC80" s="93"/>
    </row>
    <row r="81" spans="1:27" x14ac:dyDescent="0.25">
      <c r="A81" s="66">
        <v>1</v>
      </c>
      <c r="B81" s="67" t="s">
        <v>19</v>
      </c>
      <c r="C81" s="368">
        <f>SUMIFS('ALL-DIKBUD-KEMANAG'!$BF$13:$BF$1029,JENJANG_PENDIDIKAN,C$78,KECAMATAN,$B81)</f>
        <v>39</v>
      </c>
      <c r="D81" s="368">
        <f>SUMIFS('ALL-DIKBUD-KEMANAG'!$BI$13:$BI$1029,JENJANG_PENDIDIKAN,C$78,KECAMATAN,$B81)</f>
        <v>599</v>
      </c>
      <c r="E81" s="368">
        <f>SUMIFS('ALL-DIKBUD-KEMANAG'!$BF$13:$BF$1029,JENJANG_PENDIDIKAN,E$78,KECAMATAN,$B81)</f>
        <v>16</v>
      </c>
      <c r="F81" s="368">
        <f>SUMIFS('ALL-DIKBUD-KEMANAG'!$BI$13:$BI$1029,JENJANG_PENDIDIKAN,E$78,KECAMATAN,$B81)</f>
        <v>257</v>
      </c>
      <c r="G81" s="368">
        <f>SUMIFS('ALL-DIKBUD-KEMANAG'!$BF$13:$BF$1029,JENJANG_PENDIDIKAN,G$78,KECAMATAN,$B81)</f>
        <v>0</v>
      </c>
      <c r="H81" s="368">
        <f>SUMIFS('ALL-DIKBUD-KEMANAG'!$BI$13:$BI$1029,JENJANG_PENDIDIKAN,G$78,KECAMATAN,$B81)</f>
        <v>171</v>
      </c>
      <c r="I81" s="368">
        <f>SUMIFS('ALL-DIKBUD-KEMANAG'!$BF$13:$BF$1029,JENJANG_PENDIDIKAN,I$78,KECAMATAN,$B81)</f>
        <v>5</v>
      </c>
      <c r="J81" s="368">
        <f>SUMIFS('ALL-DIKBUD-KEMANAG'!$BI$13:$BI$1029,JENJANG_PENDIDIKAN,I$78,KECAMATAN,$B81)</f>
        <v>205</v>
      </c>
      <c r="K81" s="368">
        <f>SUMIFS('ALL-DIKBUD-KEMANAG'!$BF$13:$BF$1029,JENJANG_PENDIDIKAN,K$78,KECAMATAN,$B81)</f>
        <v>0</v>
      </c>
      <c r="L81" s="368">
        <f>SUMIFS('ALL-DIKBUD-KEMANAG'!$BI$13:$BI$1029,JENJANG_PENDIDIKAN,K$78,KECAMATAN,$B81)</f>
        <v>0</v>
      </c>
      <c r="M81" s="374">
        <f t="shared" ref="M81:M94" si="46">SUM(C81,E81,G81,I81,K81)</f>
        <v>60</v>
      </c>
      <c r="N81" s="374">
        <f t="shared" ref="N81:N94" si="47">SUM(D81,F81,H81,J81,L81)</f>
        <v>1232</v>
      </c>
      <c r="O81" s="69">
        <f>SUM(M81:N81)</f>
        <v>1292</v>
      </c>
      <c r="Q81" s="66">
        <v>1</v>
      </c>
      <c r="R81" s="67" t="s">
        <v>19</v>
      </c>
      <c r="S81" s="368">
        <f>SUMIFS('ALL-DIKBUD-KEMANAG'!$BF$13:$BF$1029,JENJANG_PENDIDIKAN,S$78,KECAMATAN,$B81)</f>
        <v>13</v>
      </c>
      <c r="T81" s="368">
        <f>SUMIFS('ALL-DIKBUD-KEMANAG'!$BI$13:$BI$1029,JENJANG_PENDIDIKAN,S$78,KECAMATAN,$B81)</f>
        <v>191</v>
      </c>
      <c r="U81" s="368">
        <f>SUMIFS('ALL-DIKBUD-KEMANAG'!$BF$13:$BF$1029,JENJANG_PENDIDIKAN,U$78,KECAMATAN,$B81)</f>
        <v>60</v>
      </c>
      <c r="V81" s="368">
        <f>SUMIFS('ALL-DIKBUD-KEMANAG'!$BI$13:$BI$1029,JENJANG_PENDIDIKAN,U$78,KECAMATAN,$B81)</f>
        <v>405</v>
      </c>
      <c r="W81" s="368">
        <f>SUMIFS('ALL-DIKBUD-KEMANAG'!$BF$13:$BF$1029,JENJANG_PENDIDIKAN,W$78,KECAMATAN,$B81)</f>
        <v>14</v>
      </c>
      <c r="X81" s="368">
        <f>SUMIFS('ALL-DIKBUD-KEMANAG'!$BI$13:$BI$1029,JENJANG_PENDIDIKAN,W$78,KECAMATAN,$B81)</f>
        <v>304</v>
      </c>
      <c r="Y81" s="374">
        <f>SUM(S81,U81,W81)</f>
        <v>87</v>
      </c>
      <c r="Z81" s="374">
        <f>SUM(T81,V81,X81)</f>
        <v>900</v>
      </c>
      <c r="AA81" s="69">
        <f>SUM(Y81:Z81)</f>
        <v>987</v>
      </c>
    </row>
    <row r="82" spans="1:27" x14ac:dyDescent="0.25">
      <c r="A82" s="66">
        <v>2</v>
      </c>
      <c r="B82" s="67" t="s">
        <v>20</v>
      </c>
      <c r="C82" s="368">
        <f>SUMIFS('ALL-DIKBUD-KEMANAG'!$BF$13:$BF$1029,JENJANG_PENDIDIKAN,C$78,KECAMATAN,$B82)</f>
        <v>13</v>
      </c>
      <c r="D82" s="368">
        <f>SUMIFS('ALL-DIKBUD-KEMANAG'!$BI$13:$BI$1029,JENJANG_PENDIDIKAN,C$78,KECAMATAN,$B82)</f>
        <v>345</v>
      </c>
      <c r="E82" s="368">
        <f>SUMIFS('ALL-DIKBUD-KEMANAG'!$BF$13:$BF$1029,JENJANG_PENDIDIKAN,E$78,KECAMATAN,$B82)</f>
        <v>7</v>
      </c>
      <c r="F82" s="368">
        <f>SUMIFS('ALL-DIKBUD-KEMANAG'!$BI$13:$BI$1029,JENJANG_PENDIDIKAN,E$78,KECAMATAN,$B82)</f>
        <v>118</v>
      </c>
      <c r="G82" s="368">
        <f>SUMIFS('ALL-DIKBUD-KEMANAG'!$BF$13:$BF$1029,JENJANG_PENDIDIKAN,G$78,KECAMATAN,$B82)</f>
        <v>1</v>
      </c>
      <c r="H82" s="368">
        <f>SUMIFS('ALL-DIKBUD-KEMANAG'!$BI$13:$BI$1029,JENJANG_PENDIDIKAN,G$78,KECAMATAN,$B82)</f>
        <v>25</v>
      </c>
      <c r="I82" s="368">
        <f>SUMIFS('ALL-DIKBUD-KEMANAG'!$BF$13:$BF$1029,JENJANG_PENDIDIKAN,I$78,KECAMATAN,$B82)</f>
        <v>0</v>
      </c>
      <c r="J82" s="368">
        <f>SUMIFS('ALL-DIKBUD-KEMANAG'!$BI$13:$BI$1029,JENJANG_PENDIDIKAN,I$78,KECAMATAN,$B82)</f>
        <v>112</v>
      </c>
      <c r="K82" s="68">
        <f t="shared" ref="K82:K94" si="48">SUM(K114,K144)</f>
        <v>0</v>
      </c>
      <c r="L82" s="368">
        <f>SUMIFS('ALL-DIKBUD-KEMANAG'!$BI$13:$BI$1029,JENJANG_PENDIDIKAN,K$78,KECAMATAN,$B82)</f>
        <v>0</v>
      </c>
      <c r="M82" s="374">
        <f t="shared" si="46"/>
        <v>21</v>
      </c>
      <c r="N82" s="374">
        <f t="shared" si="47"/>
        <v>600</v>
      </c>
      <c r="O82" s="69">
        <f t="shared" ref="O82:O94" si="49">SUM(M82:N82)</f>
        <v>621</v>
      </c>
      <c r="Q82" s="66">
        <v>2</v>
      </c>
      <c r="R82" s="67" t="s">
        <v>20</v>
      </c>
      <c r="S82" s="368">
        <f>SUMIFS('ALL-DIKBUD-KEMANAG'!$BF$13:$BF$1029,JENJANG_PENDIDIKAN,S$78,KECAMATAN,$B82)</f>
        <v>12</v>
      </c>
      <c r="T82" s="368">
        <f>SUMIFS('ALL-DIKBUD-KEMANAG'!$BI$13:$BI$1029,JENJANG_PENDIDIKAN,S$78,KECAMATAN,$B82)</f>
        <v>113</v>
      </c>
      <c r="U82" s="368">
        <f>SUMIFS('ALL-DIKBUD-KEMANAG'!$BF$13:$BF$1029,JENJANG_PENDIDIKAN,U$78,KECAMATAN,$B82)</f>
        <v>19</v>
      </c>
      <c r="V82" s="368">
        <f>SUMIFS('ALL-DIKBUD-KEMANAG'!$BI$13:$BI$1029,JENJANG_PENDIDIKAN,U$78,KECAMATAN,$B82)</f>
        <v>186</v>
      </c>
      <c r="W82" s="368">
        <f>SUMIFS('ALL-DIKBUD-KEMANAG'!$BF$13:$BF$1029,JENJANG_PENDIDIKAN,W$78,KECAMATAN,$B82)</f>
        <v>1</v>
      </c>
      <c r="X82" s="368">
        <f>SUMIFS('ALL-DIKBUD-KEMANAG'!$BI$13:$BI$1029,JENJANG_PENDIDIKAN,W$78,KECAMATAN,$B82)</f>
        <v>62</v>
      </c>
      <c r="Y82" s="374">
        <f t="shared" ref="Y82:Y94" si="50">SUM(S82,U82,W82)</f>
        <v>32</v>
      </c>
      <c r="Z82" s="374">
        <f t="shared" ref="Z82:Z94" si="51">SUM(T82,V82,X82)</f>
        <v>361</v>
      </c>
      <c r="AA82" s="69">
        <f t="shared" ref="AA82:AA94" si="52">SUM(Y82:Z82)</f>
        <v>393</v>
      </c>
    </row>
    <row r="83" spans="1:27" x14ac:dyDescent="0.25">
      <c r="A83" s="66">
        <v>3</v>
      </c>
      <c r="B83" s="67" t="s">
        <v>21</v>
      </c>
      <c r="C83" s="368">
        <f>SUMIFS('ALL-DIKBUD-KEMANAG'!$BF$13:$BF$1029,JENJANG_PENDIDIKAN,C$78,KECAMATAN,$B83)</f>
        <v>19</v>
      </c>
      <c r="D83" s="368">
        <f>SUMIFS('ALL-DIKBUD-KEMANAG'!$BI$13:$BI$1029,JENJANG_PENDIDIKAN,C$78,KECAMATAN,$B83)</f>
        <v>351</v>
      </c>
      <c r="E83" s="368">
        <f>SUMIFS('ALL-DIKBUD-KEMANAG'!$BF$13:$BF$1029,JENJANG_PENDIDIKAN,E$78,KECAMATAN,$B83)</f>
        <v>3</v>
      </c>
      <c r="F83" s="368">
        <f>SUMIFS('ALL-DIKBUD-KEMANAG'!$BI$13:$BI$1029,JENJANG_PENDIDIKAN,E$78,KECAMATAN,$B83)</f>
        <v>77</v>
      </c>
      <c r="G83" s="368">
        <f>SUMIFS('ALL-DIKBUD-KEMANAG'!$BF$13:$BF$1029,JENJANG_PENDIDIKAN,G$78,KECAMATAN,$B83)</f>
        <v>0</v>
      </c>
      <c r="H83" s="368">
        <f>SUMIFS('ALL-DIKBUD-KEMANAG'!$BI$13:$BI$1029,JENJANG_PENDIDIKAN,G$78,KECAMATAN,$B83)</f>
        <v>42</v>
      </c>
      <c r="I83" s="368">
        <f>SUMIFS('ALL-DIKBUD-KEMANAG'!$BF$13:$BF$1029,JENJANG_PENDIDIKAN,I$78,KECAMATAN,$B83)</f>
        <v>0</v>
      </c>
      <c r="J83" s="368">
        <f>SUMIFS('ALL-DIKBUD-KEMANAG'!$BI$13:$BI$1029,JENJANG_PENDIDIKAN,I$78,KECAMATAN,$B83)</f>
        <v>33</v>
      </c>
      <c r="K83" s="68">
        <f t="shared" si="48"/>
        <v>0</v>
      </c>
      <c r="L83" s="368">
        <f>SUMIFS('ALL-DIKBUD-KEMANAG'!$BI$13:$BI$1029,JENJANG_PENDIDIKAN,K$78,KECAMATAN,$B83)</f>
        <v>0</v>
      </c>
      <c r="M83" s="374">
        <f t="shared" si="46"/>
        <v>22</v>
      </c>
      <c r="N83" s="374">
        <f t="shared" si="47"/>
        <v>503</v>
      </c>
      <c r="O83" s="69">
        <f t="shared" si="49"/>
        <v>525</v>
      </c>
      <c r="Q83" s="66">
        <v>3</v>
      </c>
      <c r="R83" s="67" t="s">
        <v>21</v>
      </c>
      <c r="S83" s="368">
        <f>SUMIFS('ALL-DIKBUD-KEMANAG'!$BF$13:$BF$1029,JENJANG_PENDIDIKAN,S$78,KECAMATAN,$B83)</f>
        <v>3</v>
      </c>
      <c r="T83" s="368">
        <f>SUMIFS('ALL-DIKBUD-KEMANAG'!$BI$13:$BI$1029,JENJANG_PENDIDIKAN,S$78,KECAMATAN,$B83)</f>
        <v>120</v>
      </c>
      <c r="U83" s="368">
        <f>SUMIFS('ALL-DIKBUD-KEMANAG'!$BF$13:$BF$1029,JENJANG_PENDIDIKAN,U$78,KECAMATAN,$B83)</f>
        <v>13</v>
      </c>
      <c r="V83" s="368">
        <f>SUMIFS('ALL-DIKBUD-KEMANAG'!$BI$13:$BI$1029,JENJANG_PENDIDIKAN,U$78,KECAMATAN,$B83)</f>
        <v>149</v>
      </c>
      <c r="W83" s="368">
        <f>SUMIFS('ALL-DIKBUD-KEMANAG'!$BF$13:$BF$1029,JENJANG_PENDIDIKAN,W$78,KECAMATAN,$B83)</f>
        <v>4</v>
      </c>
      <c r="X83" s="368">
        <f>SUMIFS('ALL-DIKBUD-KEMANAG'!$BI$13:$BI$1029,JENJANG_PENDIDIKAN,W$78,KECAMATAN,$B83)</f>
        <v>95</v>
      </c>
      <c r="Y83" s="374">
        <f t="shared" si="50"/>
        <v>20</v>
      </c>
      <c r="Z83" s="374">
        <f t="shared" si="51"/>
        <v>364</v>
      </c>
      <c r="AA83" s="69">
        <f t="shared" si="52"/>
        <v>384</v>
      </c>
    </row>
    <row r="84" spans="1:27" x14ac:dyDescent="0.25">
      <c r="A84" s="66">
        <v>4</v>
      </c>
      <c r="B84" s="67" t="s">
        <v>22</v>
      </c>
      <c r="C84" s="368">
        <f>SUMIFS('ALL-DIKBUD-KEMANAG'!$BF$13:$BF$1029,JENJANG_PENDIDIKAN,C$78,KECAMATAN,$B84)</f>
        <v>7</v>
      </c>
      <c r="D84" s="368">
        <f>SUMIFS('ALL-DIKBUD-KEMANAG'!$BI$13:$BI$1029,JENJANG_PENDIDIKAN,C$78,KECAMATAN,$B84)</f>
        <v>395</v>
      </c>
      <c r="E84" s="368">
        <f>SUMIFS('ALL-DIKBUD-KEMANAG'!$BF$13:$BF$1029,JENJANG_PENDIDIKAN,E$78,KECAMATAN,$B84)</f>
        <v>3</v>
      </c>
      <c r="F84" s="368">
        <f>SUMIFS('ALL-DIKBUD-KEMANAG'!$BI$13:$BI$1029,JENJANG_PENDIDIKAN,E$78,KECAMATAN,$B84)</f>
        <v>125</v>
      </c>
      <c r="G84" s="368">
        <f>SUMIFS('ALL-DIKBUD-KEMANAG'!$BF$13:$BF$1029,JENJANG_PENDIDIKAN,G$78,KECAMATAN,$B84)</f>
        <v>0</v>
      </c>
      <c r="H84" s="368">
        <f>SUMIFS('ALL-DIKBUD-KEMANAG'!$BI$13:$BI$1029,JENJANG_PENDIDIKAN,G$78,KECAMATAN,$B84)</f>
        <v>29</v>
      </c>
      <c r="I84" s="368">
        <f>SUMIFS('ALL-DIKBUD-KEMANAG'!$BF$13:$BF$1029,JENJANG_PENDIDIKAN,I$78,KECAMATAN,$B84)</f>
        <v>0</v>
      </c>
      <c r="J84" s="368">
        <f>SUMIFS('ALL-DIKBUD-KEMANAG'!$BI$13:$BI$1029,JENJANG_PENDIDIKAN,I$78,KECAMATAN,$B84)</f>
        <v>67</v>
      </c>
      <c r="K84" s="68">
        <f t="shared" si="48"/>
        <v>0</v>
      </c>
      <c r="L84" s="368">
        <f>SUMIFS('ALL-DIKBUD-KEMANAG'!$BI$13:$BI$1029,JENJANG_PENDIDIKAN,K$78,KECAMATAN,$B84)</f>
        <v>0</v>
      </c>
      <c r="M84" s="374">
        <f t="shared" si="46"/>
        <v>10</v>
      </c>
      <c r="N84" s="374">
        <f t="shared" si="47"/>
        <v>616</v>
      </c>
      <c r="O84" s="69">
        <f t="shared" si="49"/>
        <v>626</v>
      </c>
      <c r="Q84" s="66">
        <v>4</v>
      </c>
      <c r="R84" s="67" t="s">
        <v>22</v>
      </c>
      <c r="S84" s="368">
        <f>SUMIFS('ALL-DIKBUD-KEMANAG'!$BF$13:$BF$1029,JENJANG_PENDIDIKAN,S$78,KECAMATAN,$B84)</f>
        <v>19</v>
      </c>
      <c r="T84" s="368">
        <f>SUMIFS('ALL-DIKBUD-KEMANAG'!$BI$13:$BI$1029,JENJANG_PENDIDIKAN,S$78,KECAMATAN,$B84)</f>
        <v>99</v>
      </c>
      <c r="U84" s="368">
        <f>SUMIFS('ALL-DIKBUD-KEMANAG'!$BF$13:$BF$1029,JENJANG_PENDIDIKAN,U$78,KECAMATAN,$B84)</f>
        <v>20</v>
      </c>
      <c r="V84" s="368">
        <f>SUMIFS('ALL-DIKBUD-KEMANAG'!$BI$13:$BI$1029,JENJANG_PENDIDIKAN,U$78,KECAMATAN,$B84)</f>
        <v>160</v>
      </c>
      <c r="W84" s="368">
        <f>SUMIFS('ALL-DIKBUD-KEMANAG'!$BF$13:$BF$1029,JENJANG_PENDIDIKAN,W$78,KECAMATAN,$B84)</f>
        <v>2</v>
      </c>
      <c r="X84" s="368">
        <f>SUMIFS('ALL-DIKBUD-KEMANAG'!$BI$13:$BI$1029,JENJANG_PENDIDIKAN,W$78,KECAMATAN,$B84)</f>
        <v>113</v>
      </c>
      <c r="Y84" s="374">
        <f t="shared" si="50"/>
        <v>41</v>
      </c>
      <c r="Z84" s="374">
        <f t="shared" si="51"/>
        <v>372</v>
      </c>
      <c r="AA84" s="69">
        <f t="shared" si="52"/>
        <v>413</v>
      </c>
    </row>
    <row r="85" spans="1:27" x14ac:dyDescent="0.25">
      <c r="A85" s="66">
        <v>5</v>
      </c>
      <c r="B85" s="67" t="s">
        <v>23</v>
      </c>
      <c r="C85" s="368">
        <f>SUMIFS('ALL-DIKBUD-KEMANAG'!$BF$13:$BF$1029,JENJANG_PENDIDIKAN,C$78,KECAMATAN,$B85)</f>
        <v>10</v>
      </c>
      <c r="D85" s="368">
        <f>SUMIFS('ALL-DIKBUD-KEMANAG'!$BI$13:$BI$1029,JENJANG_PENDIDIKAN,C$78,KECAMATAN,$B85)</f>
        <v>276</v>
      </c>
      <c r="E85" s="368">
        <f>SUMIFS('ALL-DIKBUD-KEMANAG'!$BF$13:$BF$1029,JENJANG_PENDIDIKAN,E$78,KECAMATAN,$B85)</f>
        <v>2</v>
      </c>
      <c r="F85" s="368">
        <f>SUMIFS('ALL-DIKBUD-KEMANAG'!$BI$13:$BI$1029,JENJANG_PENDIDIKAN,E$78,KECAMATAN,$B85)</f>
        <v>88</v>
      </c>
      <c r="G85" s="368">
        <f>SUMIFS('ALL-DIKBUD-KEMANAG'!$BF$13:$BF$1029,JENJANG_PENDIDIKAN,G$78,KECAMATAN,$B85)</f>
        <v>0</v>
      </c>
      <c r="H85" s="368">
        <f>SUMIFS('ALL-DIKBUD-KEMANAG'!$BI$13:$BI$1029,JENJANG_PENDIDIKAN,G$78,KECAMATAN,$B85)</f>
        <v>60</v>
      </c>
      <c r="I85" s="368">
        <f>SUMIFS('ALL-DIKBUD-KEMANAG'!$BF$13:$BF$1029,JENJANG_PENDIDIKAN,I$78,KECAMATAN,$B85)</f>
        <v>0</v>
      </c>
      <c r="J85" s="368">
        <f>SUMIFS('ALL-DIKBUD-KEMANAG'!$BI$13:$BI$1029,JENJANG_PENDIDIKAN,I$78,KECAMATAN,$B85)</f>
        <v>42</v>
      </c>
      <c r="K85" s="68">
        <f t="shared" si="48"/>
        <v>0</v>
      </c>
      <c r="L85" s="368">
        <f>SUMIFS('ALL-DIKBUD-KEMANAG'!$BI$13:$BI$1029,JENJANG_PENDIDIKAN,K$78,KECAMATAN,$B85)</f>
        <v>0</v>
      </c>
      <c r="M85" s="374">
        <f t="shared" si="46"/>
        <v>12</v>
      </c>
      <c r="N85" s="374">
        <f t="shared" si="47"/>
        <v>466</v>
      </c>
      <c r="O85" s="69">
        <f t="shared" si="49"/>
        <v>478</v>
      </c>
      <c r="Q85" s="66">
        <v>5</v>
      </c>
      <c r="R85" s="67" t="s">
        <v>23</v>
      </c>
      <c r="S85" s="368">
        <f>SUMIFS('ALL-DIKBUD-KEMANAG'!$BF$13:$BF$1029,JENJANG_PENDIDIKAN,S$78,KECAMATAN,$B85)</f>
        <v>9</v>
      </c>
      <c r="T85" s="368">
        <f>SUMIFS('ALL-DIKBUD-KEMANAG'!$BI$13:$BI$1029,JENJANG_PENDIDIKAN,S$78,KECAMATAN,$B85)</f>
        <v>36</v>
      </c>
      <c r="U85" s="368">
        <f>SUMIFS('ALL-DIKBUD-KEMANAG'!$BF$13:$BF$1029,JENJANG_PENDIDIKAN,U$78,KECAMATAN,$B85)</f>
        <v>11</v>
      </c>
      <c r="V85" s="368">
        <f>SUMIFS('ALL-DIKBUD-KEMANAG'!$BI$13:$BI$1029,JENJANG_PENDIDIKAN,U$78,KECAMATAN,$B85)</f>
        <v>103</v>
      </c>
      <c r="W85" s="368">
        <f>SUMIFS('ALL-DIKBUD-KEMANAG'!$BF$13:$BF$1029,JENJANG_PENDIDIKAN,W$78,KECAMATAN,$B85)</f>
        <v>0</v>
      </c>
      <c r="X85" s="368">
        <f>SUMIFS('ALL-DIKBUD-KEMANAG'!$BI$13:$BI$1029,JENJANG_PENDIDIKAN,W$78,KECAMATAN,$B85)</f>
        <v>32</v>
      </c>
      <c r="Y85" s="374">
        <f t="shared" si="50"/>
        <v>20</v>
      </c>
      <c r="Z85" s="374">
        <f t="shared" si="51"/>
        <v>171</v>
      </c>
      <c r="AA85" s="69">
        <f t="shared" si="52"/>
        <v>191</v>
      </c>
    </row>
    <row r="86" spans="1:27" x14ac:dyDescent="0.25">
      <c r="A86" s="66">
        <v>6</v>
      </c>
      <c r="B86" s="67" t="s">
        <v>24</v>
      </c>
      <c r="C86" s="368">
        <f>SUMIFS('ALL-DIKBUD-KEMANAG'!$BF$13:$BF$1029,JENJANG_PENDIDIKAN,C$78,KECAMATAN,$B86)</f>
        <v>20</v>
      </c>
      <c r="D86" s="368">
        <f>SUMIFS('ALL-DIKBUD-KEMANAG'!$BI$13:$BI$1029,JENJANG_PENDIDIKAN,C$78,KECAMATAN,$B86)</f>
        <v>359</v>
      </c>
      <c r="E86" s="368">
        <f>SUMIFS('ALL-DIKBUD-KEMANAG'!$BF$13:$BF$1029,JENJANG_PENDIDIKAN,E$78,KECAMATAN,$B86)</f>
        <v>3</v>
      </c>
      <c r="F86" s="368">
        <f>SUMIFS('ALL-DIKBUD-KEMANAG'!$BI$13:$BI$1029,JENJANG_PENDIDIKAN,E$78,KECAMATAN,$B86)</f>
        <v>119</v>
      </c>
      <c r="G86" s="368">
        <f>SUMIFS('ALL-DIKBUD-KEMANAG'!$BF$13:$BF$1029,JENJANG_PENDIDIKAN,G$78,KECAMATAN,$B86)</f>
        <v>0</v>
      </c>
      <c r="H86" s="368">
        <f>SUMIFS('ALL-DIKBUD-KEMANAG'!$BI$13:$BI$1029,JENJANG_PENDIDIKAN,G$78,KECAMATAN,$B86)</f>
        <v>26</v>
      </c>
      <c r="I86" s="368">
        <f>SUMIFS('ALL-DIKBUD-KEMANAG'!$BF$13:$BF$1029,JENJANG_PENDIDIKAN,I$78,KECAMATAN,$B86)</f>
        <v>2</v>
      </c>
      <c r="J86" s="368">
        <f>SUMIFS('ALL-DIKBUD-KEMANAG'!$BI$13:$BI$1029,JENJANG_PENDIDIKAN,I$78,KECAMATAN,$B86)</f>
        <v>30</v>
      </c>
      <c r="K86" s="68">
        <f t="shared" si="48"/>
        <v>0</v>
      </c>
      <c r="L86" s="368">
        <f>SUMIFS('ALL-DIKBUD-KEMANAG'!$BI$13:$BI$1029,JENJANG_PENDIDIKAN,K$78,KECAMATAN,$B86)</f>
        <v>0</v>
      </c>
      <c r="M86" s="374">
        <f t="shared" si="46"/>
        <v>25</v>
      </c>
      <c r="N86" s="374">
        <f t="shared" si="47"/>
        <v>534</v>
      </c>
      <c r="O86" s="69">
        <f t="shared" si="49"/>
        <v>559</v>
      </c>
      <c r="Q86" s="66">
        <v>6</v>
      </c>
      <c r="R86" s="67" t="s">
        <v>24</v>
      </c>
      <c r="S86" s="368">
        <f>SUMIFS('ALL-DIKBUD-KEMANAG'!$BF$13:$BF$1029,JENJANG_PENDIDIKAN,S$78,KECAMATAN,$B86)</f>
        <v>10</v>
      </c>
      <c r="T86" s="368">
        <f>SUMIFS('ALL-DIKBUD-KEMANAG'!$BI$13:$BI$1029,JENJANG_PENDIDIKAN,S$78,KECAMATAN,$B86)</f>
        <v>142</v>
      </c>
      <c r="U86" s="368">
        <f>SUMIFS('ALL-DIKBUD-KEMANAG'!$BF$13:$BF$1029,JENJANG_PENDIDIKAN,U$78,KECAMATAN,$B86)</f>
        <v>34</v>
      </c>
      <c r="V86" s="368">
        <f>SUMIFS('ALL-DIKBUD-KEMANAG'!$BI$13:$BI$1029,JENJANG_PENDIDIKAN,U$78,KECAMATAN,$B86)</f>
        <v>225</v>
      </c>
      <c r="W86" s="368">
        <f>SUMIFS('ALL-DIKBUD-KEMANAG'!$BF$13:$BF$1029,JENJANG_PENDIDIKAN,W$78,KECAMATAN,$B86)</f>
        <v>2</v>
      </c>
      <c r="X86" s="368">
        <f>SUMIFS('ALL-DIKBUD-KEMANAG'!$BI$13:$BI$1029,JENJANG_PENDIDIKAN,W$78,KECAMATAN,$B86)</f>
        <v>83</v>
      </c>
      <c r="Y86" s="374">
        <f t="shared" si="50"/>
        <v>46</v>
      </c>
      <c r="Z86" s="374">
        <f t="shared" si="51"/>
        <v>450</v>
      </c>
      <c r="AA86" s="69">
        <f t="shared" si="52"/>
        <v>496</v>
      </c>
    </row>
    <row r="87" spans="1:27" x14ac:dyDescent="0.25">
      <c r="A87" s="66">
        <v>7</v>
      </c>
      <c r="B87" s="67" t="s">
        <v>25</v>
      </c>
      <c r="C87" s="368">
        <f>SUMIFS('ALL-DIKBUD-KEMANAG'!$BF$13:$BF$1029,JENJANG_PENDIDIKAN,C$78,KECAMATAN,$B87)</f>
        <v>36</v>
      </c>
      <c r="D87" s="368">
        <f>SUMIFS('ALL-DIKBUD-KEMANAG'!$BI$13:$BI$1029,JENJANG_PENDIDIKAN,C$78,KECAMATAN,$B87)</f>
        <v>590</v>
      </c>
      <c r="E87" s="368">
        <f>SUMIFS('ALL-DIKBUD-KEMANAG'!$BF$13:$BF$1029,JENJANG_PENDIDIKAN,E$78,KECAMATAN,$B87)</f>
        <v>5</v>
      </c>
      <c r="F87" s="368">
        <f>SUMIFS('ALL-DIKBUD-KEMANAG'!$BI$13:$BI$1029,JENJANG_PENDIDIKAN,E$78,KECAMATAN,$B87)</f>
        <v>290</v>
      </c>
      <c r="G87" s="368">
        <f>SUMIFS('ALL-DIKBUD-KEMANAG'!$BF$13:$BF$1029,JENJANG_PENDIDIKAN,G$78,KECAMATAN,$B87)</f>
        <v>1</v>
      </c>
      <c r="H87" s="368">
        <f>SUMIFS('ALL-DIKBUD-KEMANAG'!$BI$13:$BI$1029,JENJANG_PENDIDIKAN,G$78,KECAMATAN,$B87)</f>
        <v>185</v>
      </c>
      <c r="I87" s="368">
        <f>SUMIFS('ALL-DIKBUD-KEMANAG'!$BF$13:$BF$1029,JENJANG_PENDIDIKAN,I$78,KECAMATAN,$B87)</f>
        <v>2</v>
      </c>
      <c r="J87" s="368">
        <f>SUMIFS('ALL-DIKBUD-KEMANAG'!$BI$13:$BI$1029,JENJANG_PENDIDIKAN,I$78,KECAMATAN,$B87)</f>
        <v>224</v>
      </c>
      <c r="K87" s="68">
        <f t="shared" si="48"/>
        <v>0</v>
      </c>
      <c r="L87" s="368">
        <f>SUMIFS('ALL-DIKBUD-KEMANAG'!$BI$13:$BI$1029,JENJANG_PENDIDIKAN,K$78,KECAMATAN,$B87)</f>
        <v>29</v>
      </c>
      <c r="M87" s="374">
        <f t="shared" si="46"/>
        <v>44</v>
      </c>
      <c r="N87" s="374">
        <f t="shared" si="47"/>
        <v>1318</v>
      </c>
      <c r="O87" s="69">
        <f t="shared" si="49"/>
        <v>1362</v>
      </c>
      <c r="Q87" s="66">
        <v>7</v>
      </c>
      <c r="R87" s="67" t="s">
        <v>25</v>
      </c>
      <c r="S87" s="368">
        <f>SUMIFS('ALL-DIKBUD-KEMANAG'!$BF$13:$BF$1029,JENJANG_PENDIDIKAN,S$78,KECAMATAN,$B87)</f>
        <v>2</v>
      </c>
      <c r="T87" s="368">
        <f>SUMIFS('ALL-DIKBUD-KEMANAG'!$BI$13:$BI$1029,JENJANG_PENDIDIKAN,S$78,KECAMATAN,$B87)</f>
        <v>72</v>
      </c>
      <c r="U87" s="368">
        <f>SUMIFS('ALL-DIKBUD-KEMANAG'!$BF$13:$BF$1029,JENJANG_PENDIDIKAN,U$78,KECAMATAN,$B87)</f>
        <v>18</v>
      </c>
      <c r="V87" s="368">
        <f>SUMIFS('ALL-DIKBUD-KEMANAG'!$BI$13:$BI$1029,JENJANG_PENDIDIKAN,U$78,KECAMATAN,$B87)</f>
        <v>85</v>
      </c>
      <c r="W87" s="368">
        <f>SUMIFS('ALL-DIKBUD-KEMANAG'!$BF$13:$BF$1029,JENJANG_PENDIDIKAN,W$78,KECAMATAN,$B87)</f>
        <v>0</v>
      </c>
      <c r="X87" s="368">
        <f>SUMIFS('ALL-DIKBUD-KEMANAG'!$BI$13:$BI$1029,JENJANG_PENDIDIKAN,W$78,KECAMATAN,$B87)</f>
        <v>33</v>
      </c>
      <c r="Y87" s="374">
        <f t="shared" si="50"/>
        <v>20</v>
      </c>
      <c r="Z87" s="374">
        <f t="shared" si="51"/>
        <v>190</v>
      </c>
      <c r="AA87" s="69">
        <f t="shared" si="52"/>
        <v>210</v>
      </c>
    </row>
    <row r="88" spans="1:27" x14ac:dyDescent="0.25">
      <c r="A88" s="66">
        <v>8</v>
      </c>
      <c r="B88" s="67" t="s">
        <v>26</v>
      </c>
      <c r="C88" s="368">
        <f>SUMIFS('ALL-DIKBUD-KEMANAG'!$BF$13:$BF$1029,JENJANG_PENDIDIKAN,C$78,KECAMATAN,$B88)</f>
        <v>12</v>
      </c>
      <c r="D88" s="368">
        <f>SUMIFS('ALL-DIKBUD-KEMANAG'!$BI$13:$BI$1029,JENJANG_PENDIDIKAN,C$78,KECAMATAN,$B88)</f>
        <v>397</v>
      </c>
      <c r="E88" s="368">
        <f>SUMIFS('ALL-DIKBUD-KEMANAG'!$BF$13:$BF$1029,JENJANG_PENDIDIKAN,E$78,KECAMATAN,$B88)</f>
        <v>2</v>
      </c>
      <c r="F88" s="368">
        <f>SUMIFS('ALL-DIKBUD-KEMANAG'!$BI$13:$BI$1029,JENJANG_PENDIDIKAN,E$78,KECAMATAN,$B88)</f>
        <v>103</v>
      </c>
      <c r="G88" s="368">
        <f>SUMIFS('ALL-DIKBUD-KEMANAG'!$BF$13:$BF$1029,JENJANG_PENDIDIKAN,G$78,KECAMATAN,$B88)</f>
        <v>1</v>
      </c>
      <c r="H88" s="368">
        <f>SUMIFS('ALL-DIKBUD-KEMANAG'!$BI$13:$BI$1029,JENJANG_PENDIDIKAN,G$78,KECAMATAN,$B88)</f>
        <v>40</v>
      </c>
      <c r="I88" s="368">
        <f>SUMIFS('ALL-DIKBUD-KEMANAG'!$BF$13:$BF$1029,JENJANG_PENDIDIKAN,I$78,KECAMATAN,$B88)</f>
        <v>4</v>
      </c>
      <c r="J88" s="368">
        <f>SUMIFS('ALL-DIKBUD-KEMANAG'!$BI$13:$BI$1029,JENJANG_PENDIDIKAN,I$78,KECAMATAN,$B88)</f>
        <v>88</v>
      </c>
      <c r="K88" s="68">
        <f t="shared" si="48"/>
        <v>0</v>
      </c>
      <c r="L88" s="368">
        <f>SUMIFS('ALL-DIKBUD-KEMANAG'!$BI$13:$BI$1029,JENJANG_PENDIDIKAN,K$78,KECAMATAN,$B88)</f>
        <v>0</v>
      </c>
      <c r="M88" s="374">
        <f t="shared" si="46"/>
        <v>19</v>
      </c>
      <c r="N88" s="374">
        <f t="shared" si="47"/>
        <v>628</v>
      </c>
      <c r="O88" s="69">
        <f t="shared" si="49"/>
        <v>647</v>
      </c>
      <c r="Q88" s="66">
        <v>8</v>
      </c>
      <c r="R88" s="67" t="s">
        <v>26</v>
      </c>
      <c r="S88" s="368">
        <f>SUMIFS('ALL-DIKBUD-KEMANAG'!$BF$13:$BF$1029,JENJANG_PENDIDIKAN,S$78,KECAMATAN,$B88)</f>
        <v>2</v>
      </c>
      <c r="T88" s="368">
        <f>SUMIFS('ALL-DIKBUD-KEMANAG'!$BI$13:$BI$1029,JENJANG_PENDIDIKAN,S$78,KECAMATAN,$B88)</f>
        <v>28</v>
      </c>
      <c r="U88" s="368">
        <f>SUMIFS('ALL-DIKBUD-KEMANAG'!$BF$13:$BF$1029,JENJANG_PENDIDIKAN,U$78,KECAMATAN,$B88)</f>
        <v>7</v>
      </c>
      <c r="V88" s="368">
        <f>SUMIFS('ALL-DIKBUD-KEMANAG'!$BI$13:$BI$1029,JENJANG_PENDIDIKAN,U$78,KECAMATAN,$B88)</f>
        <v>106</v>
      </c>
      <c r="W88" s="368">
        <f>SUMIFS('ALL-DIKBUD-KEMANAG'!$BF$13:$BF$1029,JENJANG_PENDIDIKAN,W$78,KECAMATAN,$B88)</f>
        <v>6</v>
      </c>
      <c r="X88" s="368">
        <f>SUMIFS('ALL-DIKBUD-KEMANAG'!$BI$13:$BI$1029,JENJANG_PENDIDIKAN,W$78,KECAMATAN,$B88)</f>
        <v>117</v>
      </c>
      <c r="Y88" s="374">
        <f t="shared" si="50"/>
        <v>15</v>
      </c>
      <c r="Z88" s="374">
        <f t="shared" si="51"/>
        <v>251</v>
      </c>
      <c r="AA88" s="69">
        <f t="shared" si="52"/>
        <v>266</v>
      </c>
    </row>
    <row r="89" spans="1:27" x14ac:dyDescent="0.25">
      <c r="A89" s="66">
        <v>9</v>
      </c>
      <c r="B89" s="67" t="s">
        <v>27</v>
      </c>
      <c r="C89" s="368">
        <f>SUMIFS('ALL-DIKBUD-KEMANAG'!$BF$13:$BF$1029,JENJANG_PENDIDIKAN,C$78,KECAMATAN,$B89)</f>
        <v>18</v>
      </c>
      <c r="D89" s="368">
        <f>SUMIFS('ALL-DIKBUD-KEMANAG'!$BI$13:$BI$1029,JENJANG_PENDIDIKAN,C$78,KECAMATAN,$B89)</f>
        <v>274</v>
      </c>
      <c r="E89" s="368">
        <f>SUMIFS('ALL-DIKBUD-KEMANAG'!$BF$13:$BF$1029,JENJANG_PENDIDIKAN,E$78,KECAMATAN,$B89)</f>
        <v>3</v>
      </c>
      <c r="F89" s="368">
        <f>SUMIFS('ALL-DIKBUD-KEMANAG'!$BI$13:$BI$1029,JENJANG_PENDIDIKAN,E$78,KECAMATAN,$B89)</f>
        <v>72</v>
      </c>
      <c r="G89" s="368">
        <f>SUMIFS('ALL-DIKBUD-KEMANAG'!$BF$13:$BF$1029,JENJANG_PENDIDIKAN,G$78,KECAMATAN,$B89)</f>
        <v>0</v>
      </c>
      <c r="H89" s="368">
        <f>SUMIFS('ALL-DIKBUD-KEMANAG'!$BI$13:$BI$1029,JENJANG_PENDIDIKAN,G$78,KECAMATAN,$B89)</f>
        <v>54</v>
      </c>
      <c r="I89" s="368">
        <f>SUMIFS('ALL-DIKBUD-KEMANAG'!$BF$13:$BF$1029,JENJANG_PENDIDIKAN,I$78,KECAMATAN,$B89)</f>
        <v>0</v>
      </c>
      <c r="J89" s="368">
        <f>SUMIFS('ALL-DIKBUD-KEMANAG'!$BI$13:$BI$1029,JENJANG_PENDIDIKAN,I$78,KECAMATAN,$B89)</f>
        <v>0</v>
      </c>
      <c r="K89" s="68">
        <f t="shared" si="48"/>
        <v>0</v>
      </c>
      <c r="L89" s="368">
        <f>SUMIFS('ALL-DIKBUD-KEMANAG'!$BI$13:$BI$1029,JENJANG_PENDIDIKAN,K$78,KECAMATAN,$B89)</f>
        <v>0</v>
      </c>
      <c r="M89" s="374">
        <f t="shared" si="46"/>
        <v>21</v>
      </c>
      <c r="N89" s="374">
        <f t="shared" si="47"/>
        <v>400</v>
      </c>
      <c r="O89" s="69">
        <f t="shared" si="49"/>
        <v>421</v>
      </c>
      <c r="Q89" s="66">
        <v>9</v>
      </c>
      <c r="R89" s="67" t="s">
        <v>27</v>
      </c>
      <c r="S89" s="368">
        <f>SUMIFS('ALL-DIKBUD-KEMANAG'!$BF$13:$BF$1029,JENJANG_PENDIDIKAN,S$78,KECAMATAN,$B89)</f>
        <v>4</v>
      </c>
      <c r="T89" s="368">
        <f>SUMIFS('ALL-DIKBUD-KEMANAG'!$BI$13:$BI$1029,JENJANG_PENDIDIKAN,S$78,KECAMATAN,$B89)</f>
        <v>37</v>
      </c>
      <c r="U89" s="368">
        <f>SUMIFS('ALL-DIKBUD-KEMANAG'!$BF$13:$BF$1029,JENJANG_PENDIDIKAN,U$78,KECAMATAN,$B89)</f>
        <v>16</v>
      </c>
      <c r="V89" s="368">
        <f>SUMIFS('ALL-DIKBUD-KEMANAG'!$BI$13:$BI$1029,JENJANG_PENDIDIKAN,U$78,KECAMATAN,$B89)</f>
        <v>73</v>
      </c>
      <c r="W89" s="368">
        <f>SUMIFS('ALL-DIKBUD-KEMANAG'!$BF$13:$BF$1029,JENJANG_PENDIDIKAN,W$78,KECAMATAN,$B89)</f>
        <v>0</v>
      </c>
      <c r="X89" s="368">
        <f>SUMIFS('ALL-DIKBUD-KEMANAG'!$BI$13:$BI$1029,JENJANG_PENDIDIKAN,W$78,KECAMATAN,$B89)</f>
        <v>30</v>
      </c>
      <c r="Y89" s="374">
        <f t="shared" si="50"/>
        <v>20</v>
      </c>
      <c r="Z89" s="374">
        <f t="shared" si="51"/>
        <v>140</v>
      </c>
      <c r="AA89" s="69">
        <f t="shared" si="52"/>
        <v>160</v>
      </c>
    </row>
    <row r="90" spans="1:27" x14ac:dyDescent="0.25">
      <c r="A90" s="66">
        <v>10</v>
      </c>
      <c r="B90" s="67" t="s">
        <v>28</v>
      </c>
      <c r="C90" s="368">
        <f>SUMIFS('ALL-DIKBUD-KEMANAG'!$BF$13:$BF$1029,JENJANG_PENDIDIKAN,C$78,KECAMATAN,$B90)</f>
        <v>3</v>
      </c>
      <c r="D90" s="368">
        <f>SUMIFS('ALL-DIKBUD-KEMANAG'!$BI$13:$BI$1029,JENJANG_PENDIDIKAN,C$78,KECAMATAN,$B90)</f>
        <v>258</v>
      </c>
      <c r="E90" s="368">
        <f>SUMIFS('ALL-DIKBUD-KEMANAG'!$BF$13:$BF$1029,JENJANG_PENDIDIKAN,E$78,KECAMATAN,$B90)</f>
        <v>6</v>
      </c>
      <c r="F90" s="368">
        <f>SUMIFS('ALL-DIKBUD-KEMANAG'!$BI$13:$BI$1029,JENJANG_PENDIDIKAN,E$78,KECAMATAN,$B90)</f>
        <v>68</v>
      </c>
      <c r="G90" s="368">
        <f>SUMIFS('ALL-DIKBUD-KEMANAG'!$BF$13:$BF$1029,JENJANG_PENDIDIKAN,G$78,KECAMATAN,$B90)</f>
        <v>0</v>
      </c>
      <c r="H90" s="368">
        <f>SUMIFS('ALL-DIKBUD-KEMANAG'!$BI$13:$BI$1029,JENJANG_PENDIDIKAN,G$78,KECAMATAN,$B90)</f>
        <v>13</v>
      </c>
      <c r="I90" s="368">
        <f>SUMIFS('ALL-DIKBUD-KEMANAG'!$BF$13:$BF$1029,JENJANG_PENDIDIKAN,I$78,KECAMATAN,$B90)</f>
        <v>0</v>
      </c>
      <c r="J90" s="368">
        <f>SUMIFS('ALL-DIKBUD-KEMANAG'!$BI$13:$BI$1029,JENJANG_PENDIDIKAN,I$78,KECAMATAN,$B90)</f>
        <v>45</v>
      </c>
      <c r="K90" s="68">
        <f t="shared" si="48"/>
        <v>0</v>
      </c>
      <c r="L90" s="368">
        <f>SUMIFS('ALL-DIKBUD-KEMANAG'!$BI$13:$BI$1029,JENJANG_PENDIDIKAN,K$78,KECAMATAN,$B90)</f>
        <v>0</v>
      </c>
      <c r="M90" s="374">
        <f t="shared" si="46"/>
        <v>9</v>
      </c>
      <c r="N90" s="374">
        <f t="shared" si="47"/>
        <v>384</v>
      </c>
      <c r="O90" s="69">
        <f t="shared" si="49"/>
        <v>393</v>
      </c>
      <c r="Q90" s="66">
        <v>10</v>
      </c>
      <c r="R90" s="67" t="s">
        <v>28</v>
      </c>
      <c r="S90" s="368">
        <f>SUMIFS('ALL-DIKBUD-KEMANAG'!$BF$13:$BF$1029,JENJANG_PENDIDIKAN,S$78,KECAMATAN,$B90)</f>
        <v>2</v>
      </c>
      <c r="T90" s="368">
        <f>SUMIFS('ALL-DIKBUD-KEMANAG'!$BI$13:$BI$1029,JENJANG_PENDIDIKAN,S$78,KECAMATAN,$B90)</f>
        <v>16</v>
      </c>
      <c r="U90" s="368">
        <f>SUMIFS('ALL-DIKBUD-KEMANAG'!$BF$13:$BF$1029,JENJANG_PENDIDIKAN,U$78,KECAMATAN,$B90)</f>
        <v>6</v>
      </c>
      <c r="V90" s="368">
        <f>SUMIFS('ALL-DIKBUD-KEMANAG'!$BI$13:$BI$1029,JENJANG_PENDIDIKAN,U$78,KECAMATAN,$B90)</f>
        <v>137</v>
      </c>
      <c r="W90" s="368">
        <f>SUMIFS('ALL-DIKBUD-KEMANAG'!$BF$13:$BF$1029,JENJANG_PENDIDIKAN,W$78,KECAMATAN,$B90)</f>
        <v>2</v>
      </c>
      <c r="X90" s="368">
        <f>SUMIFS('ALL-DIKBUD-KEMANAG'!$BI$13:$BI$1029,JENJANG_PENDIDIKAN,W$78,KECAMATAN,$B90)</f>
        <v>68</v>
      </c>
      <c r="Y90" s="374">
        <f t="shared" si="50"/>
        <v>10</v>
      </c>
      <c r="Z90" s="374">
        <f t="shared" si="51"/>
        <v>221</v>
      </c>
      <c r="AA90" s="69">
        <f t="shared" si="52"/>
        <v>231</v>
      </c>
    </row>
    <row r="91" spans="1:27" x14ac:dyDescent="0.25">
      <c r="A91" s="66">
        <v>11</v>
      </c>
      <c r="B91" s="67" t="s">
        <v>29</v>
      </c>
      <c r="C91" s="368">
        <f>SUMIFS('ALL-DIKBUD-KEMANAG'!$BF$13:$BF$1029,JENJANG_PENDIDIKAN,C$78,KECAMATAN,$B91)</f>
        <v>16</v>
      </c>
      <c r="D91" s="368">
        <f>SUMIFS('ALL-DIKBUD-KEMANAG'!$BI$13:$BI$1029,JENJANG_PENDIDIKAN,C$78,KECAMATAN,$B91)</f>
        <v>337</v>
      </c>
      <c r="E91" s="368">
        <f>SUMIFS('ALL-DIKBUD-KEMANAG'!$BF$13:$BF$1029,JENJANG_PENDIDIKAN,E$78,KECAMATAN,$B91)</f>
        <v>0</v>
      </c>
      <c r="F91" s="368">
        <f>SUMIFS('ALL-DIKBUD-KEMANAG'!$BI$13:$BI$1029,JENJANG_PENDIDIKAN,E$78,KECAMATAN,$B91)</f>
        <v>49</v>
      </c>
      <c r="G91" s="368">
        <f>SUMIFS('ALL-DIKBUD-KEMANAG'!$BF$13:$BF$1029,JENJANG_PENDIDIKAN,G$78,KECAMATAN,$B91)</f>
        <v>2</v>
      </c>
      <c r="H91" s="368">
        <f>SUMIFS('ALL-DIKBUD-KEMANAG'!$BI$13:$BI$1029,JENJANG_PENDIDIKAN,G$78,KECAMATAN,$B91)</f>
        <v>36</v>
      </c>
      <c r="I91" s="368">
        <f>SUMIFS('ALL-DIKBUD-KEMANAG'!$BF$13:$BF$1029,JENJANG_PENDIDIKAN,I$78,KECAMATAN,$B91)</f>
        <v>1</v>
      </c>
      <c r="J91" s="368">
        <f>SUMIFS('ALL-DIKBUD-KEMANAG'!$BI$13:$BI$1029,JENJANG_PENDIDIKAN,I$78,KECAMATAN,$B91)</f>
        <v>14</v>
      </c>
      <c r="K91" s="68">
        <f t="shared" si="48"/>
        <v>0</v>
      </c>
      <c r="L91" s="368">
        <f>SUMIFS('ALL-DIKBUD-KEMANAG'!$BI$13:$BI$1029,JENJANG_PENDIDIKAN,K$78,KECAMATAN,$B91)</f>
        <v>0</v>
      </c>
      <c r="M91" s="374">
        <f t="shared" si="46"/>
        <v>19</v>
      </c>
      <c r="N91" s="374">
        <f t="shared" si="47"/>
        <v>436</v>
      </c>
      <c r="O91" s="69">
        <f t="shared" si="49"/>
        <v>455</v>
      </c>
      <c r="Q91" s="66">
        <v>11</v>
      </c>
      <c r="R91" s="67" t="s">
        <v>29</v>
      </c>
      <c r="S91" s="368">
        <f>SUMIFS('ALL-DIKBUD-KEMANAG'!$BF$13:$BF$1029,JENJANG_PENDIDIKAN,S$78,KECAMATAN,$B91)</f>
        <v>1</v>
      </c>
      <c r="T91" s="368">
        <f>SUMIFS('ALL-DIKBUD-KEMANAG'!$BI$13:$BI$1029,JENJANG_PENDIDIKAN,S$78,KECAMATAN,$B91)</f>
        <v>64</v>
      </c>
      <c r="U91" s="368">
        <f>SUMIFS('ALL-DIKBUD-KEMANAG'!$BF$13:$BF$1029,JENJANG_PENDIDIKAN,U$78,KECAMATAN,$B91)</f>
        <v>27</v>
      </c>
      <c r="V91" s="368">
        <f>SUMIFS('ALL-DIKBUD-KEMANAG'!$BI$13:$BI$1029,JENJANG_PENDIDIKAN,U$78,KECAMATAN,$B91)</f>
        <v>117</v>
      </c>
      <c r="W91" s="368">
        <f>SUMIFS('ALL-DIKBUD-KEMANAG'!$BF$13:$BF$1029,JENJANG_PENDIDIKAN,W$78,KECAMATAN,$B91)</f>
        <v>3</v>
      </c>
      <c r="X91" s="368">
        <f>SUMIFS('ALL-DIKBUD-KEMANAG'!$BI$13:$BI$1029,JENJANG_PENDIDIKAN,W$78,KECAMATAN,$B91)</f>
        <v>72</v>
      </c>
      <c r="Y91" s="374">
        <f t="shared" si="50"/>
        <v>31</v>
      </c>
      <c r="Z91" s="374">
        <f t="shared" si="51"/>
        <v>253</v>
      </c>
      <c r="AA91" s="69">
        <f t="shared" si="52"/>
        <v>284</v>
      </c>
    </row>
    <row r="92" spans="1:27" x14ac:dyDescent="0.25">
      <c r="A92" s="66">
        <v>12</v>
      </c>
      <c r="B92" s="67" t="s">
        <v>30</v>
      </c>
      <c r="C92" s="368">
        <f>SUMIFS('ALL-DIKBUD-KEMANAG'!$BF$13:$BF$1029,JENJANG_PENDIDIKAN,C$78,KECAMATAN,$B92)</f>
        <v>15</v>
      </c>
      <c r="D92" s="368">
        <f>SUMIFS('ALL-DIKBUD-KEMANAG'!$BI$13:$BI$1029,JENJANG_PENDIDIKAN,C$78,KECAMATAN,$B92)</f>
        <v>253</v>
      </c>
      <c r="E92" s="368">
        <f>SUMIFS('ALL-DIKBUD-KEMANAG'!$BF$13:$BF$1029,JENJANG_PENDIDIKAN,E$78,KECAMATAN,$B92)</f>
        <v>0</v>
      </c>
      <c r="F92" s="368">
        <f>SUMIFS('ALL-DIKBUD-KEMANAG'!$BI$13:$BI$1029,JENJANG_PENDIDIKAN,E$78,KECAMATAN,$B92)</f>
        <v>81</v>
      </c>
      <c r="G92" s="368">
        <f>SUMIFS('ALL-DIKBUD-KEMANAG'!$BF$13:$BF$1029,JENJANG_PENDIDIKAN,G$78,KECAMATAN,$B92)</f>
        <v>0</v>
      </c>
      <c r="H92" s="368">
        <f>SUMIFS('ALL-DIKBUD-KEMANAG'!$BI$13:$BI$1029,JENJANG_PENDIDIKAN,G$78,KECAMATAN,$B92)</f>
        <v>45</v>
      </c>
      <c r="I92" s="368">
        <f>SUMIFS('ALL-DIKBUD-KEMANAG'!$BF$13:$BF$1029,JENJANG_PENDIDIKAN,I$78,KECAMATAN,$B92)</f>
        <v>2</v>
      </c>
      <c r="J92" s="368">
        <f>SUMIFS('ALL-DIKBUD-KEMANAG'!$BI$13:$BI$1029,JENJANG_PENDIDIKAN,I$78,KECAMATAN,$B92)</f>
        <v>53</v>
      </c>
      <c r="K92" s="68">
        <f t="shared" si="48"/>
        <v>0</v>
      </c>
      <c r="L92" s="368">
        <f>SUMIFS('ALL-DIKBUD-KEMANAG'!$BI$13:$BI$1029,JENJANG_PENDIDIKAN,K$78,KECAMATAN,$B92)</f>
        <v>0</v>
      </c>
      <c r="M92" s="374">
        <f t="shared" si="46"/>
        <v>17</v>
      </c>
      <c r="N92" s="374">
        <f t="shared" si="47"/>
        <v>432</v>
      </c>
      <c r="O92" s="69">
        <f t="shared" si="49"/>
        <v>449</v>
      </c>
      <c r="Q92" s="66">
        <v>12</v>
      </c>
      <c r="R92" s="67" t="s">
        <v>30</v>
      </c>
      <c r="S92" s="368">
        <f>SUMIFS('ALL-DIKBUD-KEMANAG'!$BF$13:$BF$1029,JENJANG_PENDIDIKAN,S$78,KECAMATAN,$B92)</f>
        <v>6</v>
      </c>
      <c r="T92" s="368">
        <f>SUMIFS('ALL-DIKBUD-KEMANAG'!$BI$13:$BI$1029,JENJANG_PENDIDIKAN,S$78,KECAMATAN,$B92)</f>
        <v>55</v>
      </c>
      <c r="U92" s="368">
        <f>SUMIFS('ALL-DIKBUD-KEMANAG'!$BF$13:$BF$1029,JENJANG_PENDIDIKAN,U$78,KECAMATAN,$B92)</f>
        <v>13</v>
      </c>
      <c r="V92" s="368">
        <f>SUMIFS('ALL-DIKBUD-KEMANAG'!$BI$13:$BI$1029,JENJANG_PENDIDIKAN,U$78,KECAMATAN,$B92)</f>
        <v>98</v>
      </c>
      <c r="W92" s="368">
        <f>SUMIFS('ALL-DIKBUD-KEMANAG'!$BF$13:$BF$1029,JENJANG_PENDIDIKAN,W$78,KECAMATAN,$B92)</f>
        <v>0</v>
      </c>
      <c r="X92" s="368">
        <f>SUMIFS('ALL-DIKBUD-KEMANAG'!$BI$13:$BI$1029,JENJANG_PENDIDIKAN,W$78,KECAMATAN,$B92)</f>
        <v>39</v>
      </c>
      <c r="Y92" s="374">
        <f t="shared" si="50"/>
        <v>19</v>
      </c>
      <c r="Z92" s="374">
        <f t="shared" si="51"/>
        <v>192</v>
      </c>
      <c r="AA92" s="69">
        <f t="shared" si="52"/>
        <v>211</v>
      </c>
    </row>
    <row r="93" spans="1:27" x14ac:dyDescent="0.25">
      <c r="A93" s="66">
        <v>13</v>
      </c>
      <c r="B93" s="67" t="s">
        <v>31</v>
      </c>
      <c r="C93" s="368">
        <f>SUMIFS('ALL-DIKBUD-KEMANAG'!$BF$13:$BF$1029,JENJANG_PENDIDIKAN,C$78,KECAMATAN,$B93)</f>
        <v>19</v>
      </c>
      <c r="D93" s="368">
        <f>SUMIFS('ALL-DIKBUD-KEMANAG'!$BI$13:$BI$1029,JENJANG_PENDIDIKAN,C$78,KECAMATAN,$B93)</f>
        <v>227</v>
      </c>
      <c r="E93" s="368">
        <f>SUMIFS('ALL-DIKBUD-KEMANAG'!$BF$13:$BF$1029,JENJANG_PENDIDIKAN,E$78,KECAMATAN,$B93)</f>
        <v>2</v>
      </c>
      <c r="F93" s="368">
        <f>SUMIFS('ALL-DIKBUD-KEMANAG'!$BI$13:$BI$1029,JENJANG_PENDIDIKAN,E$78,KECAMATAN,$B93)</f>
        <v>53</v>
      </c>
      <c r="G93" s="368">
        <f>SUMIFS('ALL-DIKBUD-KEMANAG'!$BF$13:$BF$1029,JENJANG_PENDIDIKAN,G$78,KECAMATAN,$B93)</f>
        <v>1</v>
      </c>
      <c r="H93" s="368">
        <f>SUMIFS('ALL-DIKBUD-KEMANAG'!$BI$13:$BI$1029,JENJANG_PENDIDIKAN,G$78,KECAMATAN,$B93)</f>
        <v>39</v>
      </c>
      <c r="I93" s="368">
        <f>SUMIFS('ALL-DIKBUD-KEMANAG'!$BF$13:$BF$1029,JENJANG_PENDIDIKAN,I$78,KECAMATAN,$B93)</f>
        <v>0</v>
      </c>
      <c r="J93" s="368">
        <f>SUMIFS('ALL-DIKBUD-KEMANAG'!$BI$13:$BI$1029,JENJANG_PENDIDIKAN,I$78,KECAMATAN,$B93)</f>
        <v>30</v>
      </c>
      <c r="K93" s="68">
        <f t="shared" si="48"/>
        <v>0</v>
      </c>
      <c r="L93" s="368">
        <f>SUMIFS('ALL-DIKBUD-KEMANAG'!$BI$13:$BI$1029,JENJANG_PENDIDIKAN,K$78,KECAMATAN,$B93)</f>
        <v>0</v>
      </c>
      <c r="M93" s="374">
        <f t="shared" si="46"/>
        <v>22</v>
      </c>
      <c r="N93" s="374">
        <f t="shared" si="47"/>
        <v>349</v>
      </c>
      <c r="O93" s="69">
        <f t="shared" si="49"/>
        <v>371</v>
      </c>
      <c r="Q93" s="66">
        <v>13</v>
      </c>
      <c r="R93" s="67" t="s">
        <v>31</v>
      </c>
      <c r="S93" s="368">
        <f>SUMIFS('ALL-DIKBUD-KEMANAG'!$BF$13:$BF$1029,JENJANG_PENDIDIKAN,S$78,KECAMATAN,$B93)</f>
        <v>29</v>
      </c>
      <c r="T93" s="368">
        <f>SUMIFS('ALL-DIKBUD-KEMANAG'!$BI$13:$BI$1029,JENJANG_PENDIDIKAN,S$78,KECAMATAN,$B93)</f>
        <v>184</v>
      </c>
      <c r="U93" s="368">
        <f>SUMIFS('ALL-DIKBUD-KEMANAG'!$BF$13:$BF$1029,JENJANG_PENDIDIKAN,U$78,KECAMATAN,$B93)</f>
        <v>44</v>
      </c>
      <c r="V93" s="368">
        <f>SUMIFS('ALL-DIKBUD-KEMANAG'!$BI$13:$BI$1029,JENJANG_PENDIDIKAN,U$78,KECAMATAN,$B93)</f>
        <v>190</v>
      </c>
      <c r="W93" s="368">
        <f>SUMIFS('ALL-DIKBUD-KEMANAG'!$BF$13:$BF$1029,JENJANG_PENDIDIKAN,W$78,KECAMATAN,$B93)</f>
        <v>2</v>
      </c>
      <c r="X93" s="368">
        <f>SUMIFS('ALL-DIKBUD-KEMANAG'!$BI$13:$BI$1029,JENJANG_PENDIDIKAN,W$78,KECAMATAN,$B93)</f>
        <v>81</v>
      </c>
      <c r="Y93" s="374">
        <f t="shared" si="50"/>
        <v>75</v>
      </c>
      <c r="Z93" s="374">
        <f t="shared" si="51"/>
        <v>455</v>
      </c>
      <c r="AA93" s="69">
        <f t="shared" si="52"/>
        <v>530</v>
      </c>
    </row>
    <row r="94" spans="1:27" ht="15.75" thickBot="1" x14ac:dyDescent="0.3">
      <c r="A94" s="66">
        <v>14</v>
      </c>
      <c r="B94" s="70" t="s">
        <v>32</v>
      </c>
      <c r="C94" s="372">
        <f>SUMIFS('ALL-DIKBUD-KEMANAG'!$BF$13:$BF$1029,JENJANG_PENDIDIKAN,C$78,KECAMATAN,$B94)</f>
        <v>2</v>
      </c>
      <c r="D94" s="372">
        <f>SUMIFS('ALL-DIKBUD-KEMANAG'!$BI$13:$BI$1029,JENJANG_PENDIDIKAN,C$78,KECAMATAN,$B94)</f>
        <v>213</v>
      </c>
      <c r="E94" s="372">
        <f>SUMIFS('ALL-DIKBUD-KEMANAG'!$BF$13:$BF$1029,JENJANG_PENDIDIKAN,E$78,KECAMATAN,$B94)</f>
        <v>0</v>
      </c>
      <c r="F94" s="372">
        <f>SUMIFS('ALL-DIKBUD-KEMANAG'!$BI$13:$BI$1029,JENJANG_PENDIDIKAN,E$78,KECAMATAN,$B94)</f>
        <v>48</v>
      </c>
      <c r="G94" s="372">
        <f>SUMIFS('ALL-DIKBUD-KEMANAG'!$BF$13:$BF$1029,JENJANG_PENDIDIKAN,G$78,KECAMATAN,$B94)</f>
        <v>0</v>
      </c>
      <c r="H94" s="372">
        <f>SUMIFS('ALL-DIKBUD-KEMANAG'!$BI$13:$BI$1029,JENJANG_PENDIDIKAN,G$78,KECAMATAN,$B94)</f>
        <v>0</v>
      </c>
      <c r="I94" s="372">
        <f>SUMIFS('ALL-DIKBUD-KEMANAG'!$BF$13:$BF$1029,JENJANG_PENDIDIKAN,I$78,KECAMATAN,$B94)</f>
        <v>0</v>
      </c>
      <c r="J94" s="372">
        <f>SUMIFS('ALL-DIKBUD-KEMANAG'!$BI$13:$BI$1029,JENJANG_PENDIDIKAN,I$78,KECAMATAN,$B94)</f>
        <v>18</v>
      </c>
      <c r="K94" s="373">
        <f t="shared" si="48"/>
        <v>0</v>
      </c>
      <c r="L94" s="372">
        <f>SUMIFS('ALL-DIKBUD-KEMANAG'!$BI$13:$BI$1029,JENJANG_PENDIDIKAN,K$78,KECAMATAN,$B94)</f>
        <v>0</v>
      </c>
      <c r="M94" s="374">
        <f t="shared" si="46"/>
        <v>2</v>
      </c>
      <c r="N94" s="374">
        <f t="shared" si="47"/>
        <v>279</v>
      </c>
      <c r="O94" s="376">
        <f t="shared" si="49"/>
        <v>281</v>
      </c>
      <c r="Q94" s="66">
        <v>14</v>
      </c>
      <c r="R94" s="70" t="s">
        <v>32</v>
      </c>
      <c r="S94" s="372">
        <f>SUMIFS('ALL-DIKBUD-KEMANAG'!$BF$13:$BF$1029,JENJANG_PENDIDIKAN,S$78,KECAMATAN,$B94)</f>
        <v>0</v>
      </c>
      <c r="T94" s="372">
        <f>SUMIFS('ALL-DIKBUD-KEMANAG'!$BI$13:$BI$1029,JENJANG_PENDIDIKAN,S$78,KECAMATAN,$B94)</f>
        <v>33</v>
      </c>
      <c r="U94" s="372">
        <f>SUMIFS('ALL-DIKBUD-KEMANAG'!$BF$13:$BF$1029,JENJANG_PENDIDIKAN,U$78,KECAMATAN,$B94)</f>
        <v>15</v>
      </c>
      <c r="V94" s="372">
        <f>SUMIFS('ALL-DIKBUD-KEMANAG'!$BI$13:$BI$1029,JENJANG_PENDIDIKAN,U$78,KECAMATAN,$B94)</f>
        <v>91</v>
      </c>
      <c r="W94" s="372">
        <f>SUMIFS('ALL-DIKBUD-KEMANAG'!$BF$13:$BF$1029,JENJANG_PENDIDIKAN,W$78,KECAMATAN,$B94)</f>
        <v>0</v>
      </c>
      <c r="X94" s="372">
        <f>SUMIFS('ALL-DIKBUD-KEMANAG'!$BI$13:$BI$1029,JENJANG_PENDIDIKAN,W$78,KECAMATAN,$B94)</f>
        <v>23</v>
      </c>
      <c r="Y94" s="374">
        <f t="shared" si="50"/>
        <v>15</v>
      </c>
      <c r="Z94" s="374">
        <f t="shared" si="51"/>
        <v>147</v>
      </c>
      <c r="AA94" s="376">
        <f t="shared" si="52"/>
        <v>162</v>
      </c>
    </row>
    <row r="95" spans="1:27" ht="15.75" thickTop="1" x14ac:dyDescent="0.25">
      <c r="B95" s="378" t="s">
        <v>4</v>
      </c>
      <c r="C95" s="380">
        <f>SUM(C81:C94)</f>
        <v>229</v>
      </c>
      <c r="D95" s="380">
        <f t="shared" ref="D95:O95" si="53">SUM(D81:D94)</f>
        <v>4874</v>
      </c>
      <c r="E95" s="380">
        <f t="shared" si="53"/>
        <v>52</v>
      </c>
      <c r="F95" s="380">
        <f t="shared" si="53"/>
        <v>1548</v>
      </c>
      <c r="G95" s="380">
        <f t="shared" si="53"/>
        <v>6</v>
      </c>
      <c r="H95" s="380">
        <f t="shared" si="53"/>
        <v>765</v>
      </c>
      <c r="I95" s="380">
        <f t="shared" si="53"/>
        <v>16</v>
      </c>
      <c r="J95" s="380">
        <f t="shared" si="53"/>
        <v>961</v>
      </c>
      <c r="K95" s="380">
        <f t="shared" si="53"/>
        <v>0</v>
      </c>
      <c r="L95" s="380">
        <f t="shared" si="53"/>
        <v>29</v>
      </c>
      <c r="M95" s="380">
        <f t="shared" si="53"/>
        <v>303</v>
      </c>
      <c r="N95" s="380">
        <f t="shared" si="53"/>
        <v>8177</v>
      </c>
      <c r="O95" s="380">
        <f t="shared" si="53"/>
        <v>8480</v>
      </c>
      <c r="R95" s="378" t="s">
        <v>4</v>
      </c>
      <c r="S95" s="380">
        <f>SUM(S81:S94)</f>
        <v>112</v>
      </c>
      <c r="T95" s="380">
        <f t="shared" ref="T95:AA95" si="54">SUM(T81:T94)</f>
        <v>1190</v>
      </c>
      <c r="U95" s="380">
        <f t="shared" si="54"/>
        <v>303</v>
      </c>
      <c r="V95" s="380">
        <f t="shared" si="54"/>
        <v>2125</v>
      </c>
      <c r="W95" s="380">
        <f t="shared" si="54"/>
        <v>36</v>
      </c>
      <c r="X95" s="380">
        <f t="shared" si="54"/>
        <v>1152</v>
      </c>
      <c r="Y95" s="380">
        <f t="shared" si="54"/>
        <v>451</v>
      </c>
      <c r="Z95" s="380">
        <f t="shared" si="54"/>
        <v>4467</v>
      </c>
      <c r="AA95" s="380">
        <f t="shared" si="54"/>
        <v>4918</v>
      </c>
    </row>
    <row r="96" spans="1:27" x14ac:dyDescent="0.25">
      <c r="B96" s="371" t="s">
        <v>76</v>
      </c>
      <c r="C96" s="377">
        <f>C95/SUM(C80:D80)*100</f>
        <v>4.487556339408191</v>
      </c>
      <c r="D96" s="377">
        <f>D95/SUM(C80:D80)*100</f>
        <v>95.512443660591799</v>
      </c>
      <c r="E96" s="377">
        <f>E95/SUM(E80:F80)*100</f>
        <v>3.25</v>
      </c>
      <c r="F96" s="377">
        <f>F95/SUM(E80:F80)*100</f>
        <v>96.75</v>
      </c>
      <c r="G96" s="377">
        <f>G95/SUM(G80:H80)*100</f>
        <v>0.77821011673151752</v>
      </c>
      <c r="H96" s="377">
        <f>H95/SUM(G80:H80)*100</f>
        <v>99.221789883268485</v>
      </c>
      <c r="I96" s="377">
        <f>I95/SUM(I80:J80)*100</f>
        <v>1.6376663254861823</v>
      </c>
      <c r="J96" s="377">
        <f>J95/SUM(I80:J80)*100</f>
        <v>98.36233367451382</v>
      </c>
      <c r="K96" s="377">
        <f>K95/SUM(K80:L80)*100</f>
        <v>0</v>
      </c>
      <c r="L96" s="377">
        <f>L95/SUM(K80:L80)*100</f>
        <v>100</v>
      </c>
      <c r="M96" s="377">
        <f>M95/SUM(M80:N80)*100</f>
        <v>3.5731132075471699</v>
      </c>
      <c r="N96" s="377">
        <f>N95/SUM(M80:N80)*100</f>
        <v>96.426886792452819</v>
      </c>
      <c r="O96" s="377">
        <f>O95/SUM(O80)*100</f>
        <v>100</v>
      </c>
      <c r="R96" s="371" t="s">
        <v>76</v>
      </c>
      <c r="S96" s="377">
        <f>S95/SUM(S80:T80)*100</f>
        <v>8.6021505376344098</v>
      </c>
      <c r="T96" s="377">
        <f>T95/SUM(S80:T80)*100</f>
        <v>91.397849462365585</v>
      </c>
      <c r="U96" s="377">
        <f>U95/SUM(U80:V80)*100</f>
        <v>12.479406919275124</v>
      </c>
      <c r="V96" s="377">
        <f>V95/SUM(U80:V80)*100</f>
        <v>87.520593080724879</v>
      </c>
      <c r="W96" s="377">
        <f>IF(W95&lt;1,0,W95/SUM(W80:X80)*100)</f>
        <v>3.0303030303030303</v>
      </c>
      <c r="X96" s="377">
        <f>IF(X95&lt;1,0,X95/SUM(W80:X80)*100)</f>
        <v>96.969696969696969</v>
      </c>
      <c r="Y96" s="377">
        <f>Y95/SUM(Y80:Z80)*100</f>
        <v>9.170394469296463</v>
      </c>
      <c r="Z96" s="377">
        <f>Z95/SUM(Y80:Z80)*100</f>
        <v>90.829605530703532</v>
      </c>
      <c r="AA96" s="377">
        <f>AA95/SUM(AA80)*100</f>
        <v>100</v>
      </c>
    </row>
    <row r="103" spans="1:27" x14ac:dyDescent="0.25">
      <c r="B103" s="61" t="s">
        <v>187</v>
      </c>
      <c r="R103" s="61" t="s">
        <v>187</v>
      </c>
    </row>
    <row r="104" spans="1:27" x14ac:dyDescent="0.25">
      <c r="B104" s="61" t="s">
        <v>149</v>
      </c>
      <c r="R104" s="61" t="s">
        <v>149</v>
      </c>
    </row>
    <row r="105" spans="1:27" x14ac:dyDescent="0.25">
      <c r="B105" s="61" t="s">
        <v>33</v>
      </c>
      <c r="R105" s="61" t="s">
        <v>33</v>
      </c>
    </row>
    <row r="106" spans="1:27" x14ac:dyDescent="0.25">
      <c r="B106" s="61" t="s">
        <v>218</v>
      </c>
      <c r="O106" s="314" t="s">
        <v>52</v>
      </c>
      <c r="R106" s="61" t="s">
        <v>218</v>
      </c>
      <c r="AA106" s="314" t="s">
        <v>52</v>
      </c>
    </row>
    <row r="109" spans="1:27" x14ac:dyDescent="0.25">
      <c r="A109" s="811" t="s">
        <v>0</v>
      </c>
      <c r="B109" s="814" t="s">
        <v>61</v>
      </c>
      <c r="C109" s="808" t="s">
        <v>185</v>
      </c>
      <c r="D109" s="808"/>
      <c r="E109" s="808"/>
      <c r="F109" s="808"/>
      <c r="G109" s="808"/>
      <c r="H109" s="808"/>
      <c r="I109" s="808"/>
      <c r="J109" s="808"/>
      <c r="K109" s="808"/>
      <c r="L109" s="808"/>
      <c r="M109" s="808"/>
      <c r="N109" s="808"/>
      <c r="O109" s="808"/>
      <c r="Q109" s="811" t="s">
        <v>0</v>
      </c>
      <c r="R109" s="814" t="s">
        <v>61</v>
      </c>
      <c r="S109" s="808" t="s">
        <v>185</v>
      </c>
      <c r="T109" s="808"/>
      <c r="U109" s="808"/>
      <c r="V109" s="808"/>
      <c r="W109" s="808"/>
      <c r="X109" s="808"/>
      <c r="Y109" s="808"/>
      <c r="Z109" s="808"/>
      <c r="AA109" s="808"/>
    </row>
    <row r="110" spans="1:27" ht="45" x14ac:dyDescent="0.25">
      <c r="A110" s="812"/>
      <c r="B110" s="815"/>
      <c r="C110" s="817" t="s">
        <v>6</v>
      </c>
      <c r="D110" s="818"/>
      <c r="E110" s="792" t="s">
        <v>7</v>
      </c>
      <c r="F110" s="792"/>
      <c r="G110" s="808" t="s">
        <v>8</v>
      </c>
      <c r="H110" s="808"/>
      <c r="I110" s="792" t="s">
        <v>9</v>
      </c>
      <c r="J110" s="792"/>
      <c r="K110" s="792" t="s">
        <v>10</v>
      </c>
      <c r="L110" s="792"/>
      <c r="M110" s="794" t="s">
        <v>233</v>
      </c>
      <c r="N110" s="794"/>
      <c r="O110" s="794"/>
      <c r="P110" s="538" t="s">
        <v>1340</v>
      </c>
      <c r="Q110" s="812"/>
      <c r="R110" s="815"/>
      <c r="S110" s="817" t="s">
        <v>265</v>
      </c>
      <c r="T110" s="818"/>
      <c r="U110" s="792" t="s">
        <v>267</v>
      </c>
      <c r="V110" s="792"/>
      <c r="W110" s="808" t="s">
        <v>268</v>
      </c>
      <c r="X110" s="808"/>
      <c r="Y110" s="794" t="str">
        <f>"JUMLAH "&amp;S110&amp;"+"&amp;U110&amp;"+"&amp;W110</f>
        <v>JUMLAH MI+MTs+MA</v>
      </c>
      <c r="Z110" s="794"/>
      <c r="AA110" s="794"/>
    </row>
    <row r="111" spans="1:27" ht="60" x14ac:dyDescent="0.25">
      <c r="A111" s="813"/>
      <c r="B111" s="816"/>
      <c r="C111" s="369" t="s">
        <v>17</v>
      </c>
      <c r="D111" s="370" t="s">
        <v>18</v>
      </c>
      <c r="E111" s="369" t="s">
        <v>17</v>
      </c>
      <c r="F111" s="370" t="s">
        <v>18</v>
      </c>
      <c r="G111" s="369" t="s">
        <v>17</v>
      </c>
      <c r="H111" s="370" t="s">
        <v>18</v>
      </c>
      <c r="I111" s="369" t="s">
        <v>17</v>
      </c>
      <c r="J111" s="370" t="s">
        <v>18</v>
      </c>
      <c r="K111" s="369" t="s">
        <v>17</v>
      </c>
      <c r="L111" s="370" t="s">
        <v>18</v>
      </c>
      <c r="M111" s="369" t="s">
        <v>17</v>
      </c>
      <c r="N111" s="370" t="s">
        <v>18</v>
      </c>
      <c r="O111" s="375" t="s">
        <v>12</v>
      </c>
      <c r="Q111" s="813"/>
      <c r="R111" s="816"/>
      <c r="S111" s="369" t="s">
        <v>17</v>
      </c>
      <c r="T111" s="370" t="s">
        <v>18</v>
      </c>
      <c r="U111" s="369" t="s">
        <v>17</v>
      </c>
      <c r="V111" s="370" t="s">
        <v>18</v>
      </c>
      <c r="W111" s="369" t="s">
        <v>17</v>
      </c>
      <c r="X111" s="370" t="s">
        <v>18</v>
      </c>
      <c r="Y111" s="369" t="s">
        <v>17</v>
      </c>
      <c r="Z111" s="370" t="s">
        <v>18</v>
      </c>
      <c r="AA111" s="375" t="s">
        <v>12</v>
      </c>
    </row>
    <row r="112" spans="1:27" x14ac:dyDescent="0.25">
      <c r="A112" s="63"/>
      <c r="B112" s="64" t="s">
        <v>62</v>
      </c>
      <c r="C112" s="65">
        <f>SUM(C113:C126)</f>
        <v>200</v>
      </c>
      <c r="D112" s="65">
        <f t="shared" ref="D112:O112" si="55">SUM(D113:D126)</f>
        <v>4643</v>
      </c>
      <c r="E112" s="65">
        <f t="shared" si="55"/>
        <v>14</v>
      </c>
      <c r="F112" s="65">
        <f t="shared" si="55"/>
        <v>1173</v>
      </c>
      <c r="G112" s="65">
        <f t="shared" si="55"/>
        <v>2</v>
      </c>
      <c r="H112" s="65">
        <f t="shared" si="55"/>
        <v>514</v>
      </c>
      <c r="I112" s="65">
        <f t="shared" si="55"/>
        <v>1</v>
      </c>
      <c r="J112" s="65">
        <f t="shared" si="55"/>
        <v>198</v>
      </c>
      <c r="K112" s="65">
        <f t="shared" si="55"/>
        <v>0</v>
      </c>
      <c r="L112" s="65">
        <f t="shared" si="55"/>
        <v>0</v>
      </c>
      <c r="M112" s="65">
        <f t="shared" si="55"/>
        <v>217</v>
      </c>
      <c r="N112" s="65">
        <f t="shared" si="55"/>
        <v>6528</v>
      </c>
      <c r="O112" s="65">
        <f t="shared" si="55"/>
        <v>6745</v>
      </c>
      <c r="Q112" s="63"/>
      <c r="R112" s="64" t="s">
        <v>62</v>
      </c>
      <c r="S112" s="65">
        <f>SUM(S113:S126)</f>
        <v>0</v>
      </c>
      <c r="T112" s="65">
        <f t="shared" ref="T112:AA112" si="56">SUM(T113:T126)</f>
        <v>121</v>
      </c>
      <c r="U112" s="65">
        <f t="shared" si="56"/>
        <v>4</v>
      </c>
      <c r="V112" s="65">
        <f t="shared" si="56"/>
        <v>256</v>
      </c>
      <c r="W112" s="65">
        <f t="shared" si="56"/>
        <v>4</v>
      </c>
      <c r="X112" s="65">
        <f t="shared" si="56"/>
        <v>65</v>
      </c>
      <c r="Y112" s="65">
        <f t="shared" si="56"/>
        <v>8</v>
      </c>
      <c r="Z112" s="65">
        <f t="shared" si="56"/>
        <v>442</v>
      </c>
      <c r="AA112" s="65">
        <f t="shared" si="56"/>
        <v>450</v>
      </c>
    </row>
    <row r="113" spans="1:27" x14ac:dyDescent="0.25">
      <c r="A113" s="66">
        <v>1</v>
      </c>
      <c r="B113" s="67" t="s">
        <v>19</v>
      </c>
      <c r="C113" s="368">
        <f>SUMIFS('ALL-DIKBUD-KEMANAG'!$BF$13:$BF$1029,JENJANG_PENDIDIKAN,C$78,KECAMATAN,$B113,STATUS_SEKOLAH,$O$106)</f>
        <v>30</v>
      </c>
      <c r="D113" s="368">
        <f>SUMIFS('ALL-DIKBUD-KEMANAG'!$BI$13:$BI$1029,JENJANG_PENDIDIKAN,C$78,KECAMATAN,$B113,STATUS_SEKOLAH,$O$106)</f>
        <v>490</v>
      </c>
      <c r="E113" s="368">
        <f>SUMIFS('ALL-DIKBUD-KEMANAG'!$BF$13:$BF$1029,JENJANG_PENDIDIKAN,E$78,KECAMATAN,$B113,STATUS_SEKOLAH,$O$106)</f>
        <v>2</v>
      </c>
      <c r="F113" s="368">
        <f>SUMIFS('ALL-DIKBUD-KEMANAG'!$BI$13:$BI$1029,JENJANG_PENDIDIKAN,E$78,KECAMATAN,$B113,STATUS_SEKOLAH,$O$106)</f>
        <v>148</v>
      </c>
      <c r="G113" s="368">
        <f>SUMIFS('ALL-DIKBUD-KEMANAG'!$BF$13:$BF$1029,JENJANG_PENDIDIKAN,G$78,KECAMATAN,$B113,STATUS_SEKOLAH,$O$106)</f>
        <v>0</v>
      </c>
      <c r="H113" s="368">
        <f>SUMIFS('ALL-DIKBUD-KEMANAG'!$BI$13:$BI$1029,JENJANG_PENDIDIKAN,G$78,KECAMATAN,$B113,STATUS_SEKOLAH,$O$106)</f>
        <v>101</v>
      </c>
      <c r="I113" s="368">
        <f>SUMIFS('ALL-DIKBUD-KEMANAG'!$BF$13:$BF$1029,JENJANG_PENDIDIKAN,I$78,KECAMATAN,$B113,STATUS_SEKOLAH,$O$106)</f>
        <v>0</v>
      </c>
      <c r="J113" s="368">
        <f>SUMIFS('ALL-DIKBUD-KEMANAG'!$BI$13:$BI$1029,JENJANG_PENDIDIKAN,I$78,KECAMATAN,$B113,STATUS_SEKOLAH,$O$106)</f>
        <v>0</v>
      </c>
      <c r="K113" s="368">
        <f>SUMIFS('ALL-DIKBUD-KEMANAG'!$BF$13:$BF$1029,JENJANG_PENDIDIKAN,K$78,KECAMATAN,$B113,STATUS_SEKOLAH,$O$106)</f>
        <v>0</v>
      </c>
      <c r="L113" s="368">
        <f>SUMIFS('ALL-DIKBUD-KEMANAG'!$BI$13:$BI$1029,JENJANG_PENDIDIKAN,K$78,KECAMATAN,$B113,STATUS_SEKOLAH,$O$106)</f>
        <v>0</v>
      </c>
      <c r="M113" s="374">
        <f t="shared" ref="M113" si="57">SUM(C113,E113,G113,I113,K113)</f>
        <v>32</v>
      </c>
      <c r="N113" s="374">
        <f t="shared" ref="N113" si="58">SUM(D113,F113,H113,J113,L113)</f>
        <v>739</v>
      </c>
      <c r="O113" s="69">
        <f>SUM(M113:N113)</f>
        <v>771</v>
      </c>
      <c r="Q113" s="66">
        <v>1</v>
      </c>
      <c r="R113" s="67" t="s">
        <v>19</v>
      </c>
      <c r="S113" s="368">
        <f>SUMIFS('ALL-DIKBUD-KEMANAG'!$BF$13:$BF$1029,JENJANG_PENDIDIKAN,S$78,KECAMATAN,$B113,STATUS_SEKOLAH,$O$106)</f>
        <v>0</v>
      </c>
      <c r="T113" s="368">
        <f>SUMIFS('ALL-DIKBUD-KEMANAG'!$BI$13:$BI$1029,JENJANG_PENDIDIKAN,S$78,KECAMATAN,$B113,STATUS_SEKOLAH,$O$106)</f>
        <v>0</v>
      </c>
      <c r="U113" s="368">
        <f>SUMIFS('ALL-DIKBUD-KEMANAG'!$BF$13:$BF$1029,JENJANG_PENDIDIKAN,U$78,KECAMATAN,$B113,STATUS_SEKOLAH,$O$106)</f>
        <v>1</v>
      </c>
      <c r="V113" s="368">
        <f>SUMIFS('ALL-DIKBUD-KEMANAG'!$BI$13:$BI$1029,JENJANG_PENDIDIKAN,U$78,KECAMATAN,$B113,STATUS_SEKOLAH,$O$106)</f>
        <v>48</v>
      </c>
      <c r="W113" s="368">
        <f>SUMIFS('ALL-DIKBUD-KEMANAG'!$BF$13:$BF$1029,JENJANG_PENDIDIKAN,W$78,KECAMATAN,$B113,STATUS_SEKOLAH,$O$106)</f>
        <v>0</v>
      </c>
      <c r="X113" s="368">
        <f>SUMIFS('ALL-DIKBUD-KEMANAG'!$BI$13:$BI$1029,JENJANG_PENDIDIKAN,W$78,KECAMATAN,$B113,STATUS_SEKOLAH,$O$106)</f>
        <v>0</v>
      </c>
      <c r="Y113" s="374">
        <f>SUM(S113,U113,W113)</f>
        <v>1</v>
      </c>
      <c r="Z113" s="374">
        <f>SUM(T113,V113,X113)</f>
        <v>48</v>
      </c>
      <c r="AA113" s="69">
        <f>SUM(Y113:Z113)</f>
        <v>49</v>
      </c>
    </row>
    <row r="114" spans="1:27" x14ac:dyDescent="0.25">
      <c r="A114" s="66">
        <v>2</v>
      </c>
      <c r="B114" s="67" t="s">
        <v>20</v>
      </c>
      <c r="C114" s="368">
        <f>SUMIFS('ALL-DIKBUD-KEMANAG'!$BF$13:$BF$1029,JENJANG_PENDIDIKAN,C$78,KECAMATAN,$B114,STATUS_SEKOLAH,$O$106)</f>
        <v>13</v>
      </c>
      <c r="D114" s="368">
        <f>SUMIFS('ALL-DIKBUD-KEMANAG'!$BI$13:$BI$1029,JENJANG_PENDIDIKAN,C$78,KECAMATAN,$B114,STATUS_SEKOLAH,$O$106)</f>
        <v>339</v>
      </c>
      <c r="E114" s="368">
        <f>SUMIFS('ALL-DIKBUD-KEMANAG'!$BF$13:$BF$1029,JENJANG_PENDIDIKAN,E$78,KECAMATAN,$B114,STATUS_SEKOLAH,$O$106)</f>
        <v>0</v>
      </c>
      <c r="F114" s="368">
        <f>SUMIFS('ALL-DIKBUD-KEMANAG'!$BI$13:$BI$1029,JENJANG_PENDIDIKAN,E$78,KECAMATAN,$B114,STATUS_SEKOLAH,$O$106)</f>
        <v>78</v>
      </c>
      <c r="G114" s="368">
        <f>SUMIFS('ALL-DIKBUD-KEMANAG'!$BF$13:$BF$1029,JENJANG_PENDIDIKAN,G$78,KECAMATAN,$B114,STATUS_SEKOLAH,$O$106)</f>
        <v>0</v>
      </c>
      <c r="H114" s="368">
        <f>SUMIFS('ALL-DIKBUD-KEMANAG'!$BI$13:$BI$1029,JENJANG_PENDIDIKAN,G$78,KECAMATAN,$B114,STATUS_SEKOLAH,$O$106)</f>
        <v>0</v>
      </c>
      <c r="I114" s="368">
        <f>SUMIFS('ALL-DIKBUD-KEMANAG'!$BF$13:$BF$1029,JENJANG_PENDIDIKAN,I$78,KECAMATAN,$B114,STATUS_SEKOLAH,$O$106)</f>
        <v>0</v>
      </c>
      <c r="J114" s="368">
        <f>SUMIFS('ALL-DIKBUD-KEMANAG'!$BI$13:$BI$1029,JENJANG_PENDIDIKAN,I$78,KECAMATAN,$B114,STATUS_SEKOLAH,$O$106)</f>
        <v>42</v>
      </c>
      <c r="K114" s="368">
        <f>SUMIFS('ALL-DIKBUD-KEMANAG'!$BF$13:$BF$1029,JENJANG_PENDIDIKAN,K$78,KECAMATAN,$B114,STATUS_SEKOLAH,$O$106)</f>
        <v>0</v>
      </c>
      <c r="L114" s="368">
        <f>SUMIFS('ALL-DIKBUD-KEMANAG'!$BI$13:$BI$1029,JENJANG_PENDIDIKAN,K$78,KECAMATAN,$B114,STATUS_SEKOLAH,$O$106)</f>
        <v>0</v>
      </c>
      <c r="M114" s="374">
        <f t="shared" ref="M114:M126" si="59">SUM(C114,E114,G114,I114,K114)</f>
        <v>13</v>
      </c>
      <c r="N114" s="374">
        <f t="shared" ref="N114:N126" si="60">SUM(D114,F114,H114,J114,L114)</f>
        <v>459</v>
      </c>
      <c r="O114" s="69">
        <f t="shared" ref="O114:O126" si="61">SUM(M114:N114)</f>
        <v>472</v>
      </c>
      <c r="Q114" s="66">
        <v>2</v>
      </c>
      <c r="R114" s="67" t="s">
        <v>20</v>
      </c>
      <c r="S114" s="368">
        <f>SUMIFS('ALL-DIKBUD-KEMANAG'!$BF$13:$BF$1029,JENJANG_PENDIDIKAN,S$78,KECAMATAN,$B114,STATUS_SEKOLAH,$O$106)</f>
        <v>0</v>
      </c>
      <c r="T114" s="368">
        <f>SUMIFS('ALL-DIKBUD-KEMANAG'!$BI$13:$BI$1029,JENJANG_PENDIDIKAN,S$78,KECAMATAN,$B114,STATUS_SEKOLAH,$O$106)</f>
        <v>0</v>
      </c>
      <c r="U114" s="368">
        <f>SUMIFS('ALL-DIKBUD-KEMANAG'!$BF$13:$BF$1029,JENJANG_PENDIDIKAN,U$78,KECAMATAN,$B114,STATUS_SEKOLAH,$O$106)</f>
        <v>1</v>
      </c>
      <c r="V114" s="368">
        <f>SUMIFS('ALL-DIKBUD-KEMANAG'!$BI$13:$BI$1029,JENJANG_PENDIDIKAN,U$78,KECAMATAN,$B114,STATUS_SEKOLAH,$O$106)</f>
        <v>49</v>
      </c>
      <c r="W114" s="368">
        <f>SUMIFS('ALL-DIKBUD-KEMANAG'!$BF$13:$BF$1029,JENJANG_PENDIDIKAN,W$78,KECAMATAN,$B114,STATUS_SEKOLAH,$O$106)</f>
        <v>0</v>
      </c>
      <c r="X114" s="368">
        <f>SUMIFS('ALL-DIKBUD-KEMANAG'!$BI$13:$BI$1029,JENJANG_PENDIDIKAN,W$78,KECAMATAN,$B114,STATUS_SEKOLAH,$O$106)</f>
        <v>0</v>
      </c>
      <c r="Y114" s="374">
        <f t="shared" ref="Y114:Y126" si="62">SUM(S114,U114,W114)</f>
        <v>1</v>
      </c>
      <c r="Z114" s="374">
        <f t="shared" ref="Z114:Z126" si="63">SUM(T114,V114,X114)</f>
        <v>49</v>
      </c>
      <c r="AA114" s="69">
        <f t="shared" ref="AA114:AA126" si="64">SUM(Y114:Z114)</f>
        <v>50</v>
      </c>
    </row>
    <row r="115" spans="1:27" x14ac:dyDescent="0.25">
      <c r="A115" s="66">
        <v>3</v>
      </c>
      <c r="B115" s="67" t="s">
        <v>21</v>
      </c>
      <c r="C115" s="368">
        <f>SUMIFS('ALL-DIKBUD-KEMANAG'!$BF$13:$BF$1029,JENJANG_PENDIDIKAN,C$78,KECAMATAN,$B115,STATUS_SEKOLAH,$O$106)</f>
        <v>19</v>
      </c>
      <c r="D115" s="368">
        <f>SUMIFS('ALL-DIKBUD-KEMANAG'!$BI$13:$BI$1029,JENJANG_PENDIDIKAN,C$78,KECAMATAN,$B115,STATUS_SEKOLAH,$O$106)</f>
        <v>351</v>
      </c>
      <c r="E115" s="368">
        <f>SUMIFS('ALL-DIKBUD-KEMANAG'!$BF$13:$BF$1029,JENJANG_PENDIDIKAN,E$78,KECAMATAN,$B115,STATUS_SEKOLAH,$O$106)</f>
        <v>1</v>
      </c>
      <c r="F115" s="368">
        <f>SUMIFS('ALL-DIKBUD-KEMANAG'!$BI$13:$BI$1029,JENJANG_PENDIDIKAN,E$78,KECAMATAN,$B115,STATUS_SEKOLAH,$O$106)</f>
        <v>67</v>
      </c>
      <c r="G115" s="368">
        <f>SUMIFS('ALL-DIKBUD-KEMANAG'!$BF$13:$BF$1029,JENJANG_PENDIDIKAN,G$78,KECAMATAN,$B115,STATUS_SEKOLAH,$O$106)</f>
        <v>0</v>
      </c>
      <c r="H115" s="368">
        <f>SUMIFS('ALL-DIKBUD-KEMANAG'!$BI$13:$BI$1029,JENJANG_PENDIDIKAN,G$78,KECAMATAN,$B115,STATUS_SEKOLAH,$O$106)</f>
        <v>42</v>
      </c>
      <c r="I115" s="368">
        <f>SUMIFS('ALL-DIKBUD-KEMANAG'!$BF$13:$BF$1029,JENJANG_PENDIDIKAN,I$78,KECAMATAN,$B115,STATUS_SEKOLAH,$O$106)</f>
        <v>0</v>
      </c>
      <c r="J115" s="368">
        <f>SUMIFS('ALL-DIKBUD-KEMANAG'!$BI$13:$BI$1029,JENJANG_PENDIDIKAN,I$78,KECAMATAN,$B115,STATUS_SEKOLAH,$O$106)</f>
        <v>0</v>
      </c>
      <c r="K115" s="368">
        <f>SUMIFS('ALL-DIKBUD-KEMANAG'!$BF$13:$BF$1029,JENJANG_PENDIDIKAN,K$78,KECAMATAN,$B115,STATUS_SEKOLAH,$O$106)</f>
        <v>0</v>
      </c>
      <c r="L115" s="368">
        <f>SUMIFS('ALL-DIKBUD-KEMANAG'!$BI$13:$BI$1029,JENJANG_PENDIDIKAN,K$78,KECAMATAN,$B115,STATUS_SEKOLAH,$O$106)</f>
        <v>0</v>
      </c>
      <c r="M115" s="374">
        <f t="shared" si="59"/>
        <v>20</v>
      </c>
      <c r="N115" s="374">
        <f t="shared" si="60"/>
        <v>460</v>
      </c>
      <c r="O115" s="69">
        <f t="shared" si="61"/>
        <v>480</v>
      </c>
      <c r="Q115" s="66">
        <v>3</v>
      </c>
      <c r="R115" s="67" t="s">
        <v>21</v>
      </c>
      <c r="S115" s="368">
        <f>SUMIFS('ALL-DIKBUD-KEMANAG'!$BF$13:$BF$1029,JENJANG_PENDIDIKAN,S$78,KECAMATAN,$B115,STATUS_SEKOLAH,$O$106)</f>
        <v>0</v>
      </c>
      <c r="T115" s="368">
        <f>SUMIFS('ALL-DIKBUD-KEMANAG'!$BI$13:$BI$1029,JENJANG_PENDIDIKAN,S$78,KECAMATAN,$B115,STATUS_SEKOLAH,$O$106)</f>
        <v>31</v>
      </c>
      <c r="U115" s="368">
        <f>SUMIFS('ALL-DIKBUD-KEMANAG'!$BF$13:$BF$1029,JENJANG_PENDIDIKAN,U$78,KECAMATAN,$B115,STATUS_SEKOLAH,$O$106)</f>
        <v>0</v>
      </c>
      <c r="V115" s="368">
        <f>SUMIFS('ALL-DIKBUD-KEMANAG'!$BI$13:$BI$1029,JENJANG_PENDIDIKAN,U$78,KECAMATAN,$B115,STATUS_SEKOLAH,$O$106)</f>
        <v>0</v>
      </c>
      <c r="W115" s="368">
        <f>SUMIFS('ALL-DIKBUD-KEMANAG'!$BF$13:$BF$1029,JENJANG_PENDIDIKAN,W$78,KECAMATAN,$B115,STATUS_SEKOLAH,$O$106)</f>
        <v>0</v>
      </c>
      <c r="X115" s="368">
        <f>SUMIFS('ALL-DIKBUD-KEMANAG'!$BI$13:$BI$1029,JENJANG_PENDIDIKAN,W$78,KECAMATAN,$B115,STATUS_SEKOLAH,$O$106)</f>
        <v>0</v>
      </c>
      <c r="Y115" s="374">
        <f t="shared" si="62"/>
        <v>0</v>
      </c>
      <c r="Z115" s="374">
        <f t="shared" si="63"/>
        <v>31</v>
      </c>
      <c r="AA115" s="69">
        <f t="shared" si="64"/>
        <v>31</v>
      </c>
    </row>
    <row r="116" spans="1:27" x14ac:dyDescent="0.25">
      <c r="A116" s="66">
        <v>4</v>
      </c>
      <c r="B116" s="67" t="s">
        <v>22</v>
      </c>
      <c r="C116" s="368">
        <f>SUMIFS('ALL-DIKBUD-KEMANAG'!$BF$13:$BF$1029,JENJANG_PENDIDIKAN,C$78,KECAMATAN,$B116,STATUS_SEKOLAH,$O$106)</f>
        <v>7</v>
      </c>
      <c r="D116" s="368">
        <f>SUMIFS('ALL-DIKBUD-KEMANAG'!$BI$13:$BI$1029,JENJANG_PENDIDIKAN,C$78,KECAMATAN,$B116,STATUS_SEKOLAH,$O$106)</f>
        <v>386</v>
      </c>
      <c r="E116" s="368">
        <f>SUMIFS('ALL-DIKBUD-KEMANAG'!$BF$13:$BF$1029,JENJANG_PENDIDIKAN,E$78,KECAMATAN,$B116,STATUS_SEKOLAH,$O$106)</f>
        <v>1</v>
      </c>
      <c r="F116" s="368">
        <f>SUMIFS('ALL-DIKBUD-KEMANAG'!$BI$13:$BI$1029,JENJANG_PENDIDIKAN,E$78,KECAMATAN,$B116,STATUS_SEKOLAH,$O$106)</f>
        <v>84</v>
      </c>
      <c r="G116" s="368">
        <f>SUMIFS('ALL-DIKBUD-KEMANAG'!$BF$13:$BF$1029,JENJANG_PENDIDIKAN,G$78,KECAMATAN,$B116,STATUS_SEKOLAH,$O$106)</f>
        <v>0</v>
      </c>
      <c r="H116" s="368">
        <f>SUMIFS('ALL-DIKBUD-KEMANAG'!$BI$13:$BI$1029,JENJANG_PENDIDIKAN,G$78,KECAMATAN,$B116,STATUS_SEKOLAH,$O$106)</f>
        <v>26</v>
      </c>
      <c r="I116" s="368">
        <f>SUMIFS('ALL-DIKBUD-KEMANAG'!$BF$13:$BF$1029,JENJANG_PENDIDIKAN,I$78,KECAMATAN,$B116,STATUS_SEKOLAH,$O$106)</f>
        <v>0</v>
      </c>
      <c r="J116" s="368">
        <f>SUMIFS('ALL-DIKBUD-KEMANAG'!$BI$13:$BI$1029,JENJANG_PENDIDIKAN,I$78,KECAMATAN,$B116,STATUS_SEKOLAH,$O$106)</f>
        <v>36</v>
      </c>
      <c r="K116" s="368">
        <f>SUMIFS('ALL-DIKBUD-KEMANAG'!$BF$13:$BF$1029,JENJANG_PENDIDIKAN,K$78,KECAMATAN,$B116,STATUS_SEKOLAH,$O$106)</f>
        <v>0</v>
      </c>
      <c r="L116" s="368">
        <f>SUMIFS('ALL-DIKBUD-KEMANAG'!$BI$13:$BI$1029,JENJANG_PENDIDIKAN,K$78,KECAMATAN,$B116,STATUS_SEKOLAH,$O$106)</f>
        <v>0</v>
      </c>
      <c r="M116" s="374">
        <f t="shared" si="59"/>
        <v>8</v>
      </c>
      <c r="N116" s="374">
        <f t="shared" si="60"/>
        <v>532</v>
      </c>
      <c r="O116" s="69">
        <f t="shared" si="61"/>
        <v>540</v>
      </c>
      <c r="Q116" s="66">
        <v>4</v>
      </c>
      <c r="R116" s="67" t="s">
        <v>22</v>
      </c>
      <c r="S116" s="368">
        <f>SUMIFS('ALL-DIKBUD-KEMANAG'!$BF$13:$BF$1029,JENJANG_PENDIDIKAN,S$78,KECAMATAN,$B116,STATUS_SEKOLAH,$O$106)</f>
        <v>0</v>
      </c>
      <c r="T116" s="368">
        <f>SUMIFS('ALL-DIKBUD-KEMANAG'!$BI$13:$BI$1029,JENJANG_PENDIDIKAN,S$78,KECAMATAN,$B116,STATUS_SEKOLAH,$O$106)</f>
        <v>0</v>
      </c>
      <c r="U116" s="368">
        <f>SUMIFS('ALL-DIKBUD-KEMANAG'!$BF$13:$BF$1029,JENJANG_PENDIDIKAN,U$78,KECAMATAN,$B116,STATUS_SEKOLAH,$O$106)</f>
        <v>0</v>
      </c>
      <c r="V116" s="368">
        <f>SUMIFS('ALL-DIKBUD-KEMANAG'!$BI$13:$BI$1029,JENJANG_PENDIDIKAN,U$78,KECAMATAN,$B116,STATUS_SEKOLAH,$O$106)</f>
        <v>0</v>
      </c>
      <c r="W116" s="368">
        <f>SUMIFS('ALL-DIKBUD-KEMANAG'!$BF$13:$BF$1029,JENJANG_PENDIDIKAN,W$78,KECAMATAN,$B116,STATUS_SEKOLAH,$O$106)</f>
        <v>0</v>
      </c>
      <c r="X116" s="368">
        <f>SUMIFS('ALL-DIKBUD-KEMANAG'!$BI$13:$BI$1029,JENJANG_PENDIDIKAN,W$78,KECAMATAN,$B116,STATUS_SEKOLAH,$O$106)</f>
        <v>0</v>
      </c>
      <c r="Y116" s="374">
        <f t="shared" si="62"/>
        <v>0</v>
      </c>
      <c r="Z116" s="374">
        <f t="shared" si="63"/>
        <v>0</v>
      </c>
      <c r="AA116" s="69">
        <f t="shared" si="64"/>
        <v>0</v>
      </c>
    </row>
    <row r="117" spans="1:27" x14ac:dyDescent="0.25">
      <c r="A117" s="66">
        <v>5</v>
      </c>
      <c r="B117" s="67" t="s">
        <v>23</v>
      </c>
      <c r="C117" s="368">
        <f>SUMIFS('ALL-DIKBUD-KEMANAG'!$BF$13:$BF$1029,JENJANG_PENDIDIKAN,C$78,KECAMATAN,$B117,STATUS_SEKOLAH,$O$106)</f>
        <v>10</v>
      </c>
      <c r="D117" s="368">
        <f>SUMIFS('ALL-DIKBUD-KEMANAG'!$BI$13:$BI$1029,JENJANG_PENDIDIKAN,C$78,KECAMATAN,$B117,STATUS_SEKOLAH,$O$106)</f>
        <v>276</v>
      </c>
      <c r="E117" s="368">
        <f>SUMIFS('ALL-DIKBUD-KEMANAG'!$BF$13:$BF$1029,JENJANG_PENDIDIKAN,E$78,KECAMATAN,$B117,STATUS_SEKOLAH,$O$106)</f>
        <v>1</v>
      </c>
      <c r="F117" s="368">
        <f>SUMIFS('ALL-DIKBUD-KEMANAG'!$BI$13:$BI$1029,JENJANG_PENDIDIKAN,E$78,KECAMATAN,$B117,STATUS_SEKOLAH,$O$106)</f>
        <v>71</v>
      </c>
      <c r="G117" s="368">
        <f>SUMIFS('ALL-DIKBUD-KEMANAG'!$BF$13:$BF$1029,JENJANG_PENDIDIKAN,G$78,KECAMATAN,$B117,STATUS_SEKOLAH,$O$106)</f>
        <v>0</v>
      </c>
      <c r="H117" s="368">
        <f>SUMIFS('ALL-DIKBUD-KEMANAG'!$BI$13:$BI$1029,JENJANG_PENDIDIKAN,G$78,KECAMATAN,$B117,STATUS_SEKOLAH,$O$106)</f>
        <v>42</v>
      </c>
      <c r="I117" s="368">
        <f>SUMIFS('ALL-DIKBUD-KEMANAG'!$BF$13:$BF$1029,JENJANG_PENDIDIKAN,I$78,KECAMATAN,$B117,STATUS_SEKOLAH,$O$106)</f>
        <v>0</v>
      </c>
      <c r="J117" s="368">
        <f>SUMIFS('ALL-DIKBUD-KEMANAG'!$BI$13:$BI$1029,JENJANG_PENDIDIKAN,I$78,KECAMATAN,$B117,STATUS_SEKOLAH,$O$106)</f>
        <v>0</v>
      </c>
      <c r="K117" s="368">
        <f>SUMIFS('ALL-DIKBUD-KEMANAG'!$BF$13:$BF$1029,JENJANG_PENDIDIKAN,K$78,KECAMATAN,$B117,STATUS_SEKOLAH,$O$106)</f>
        <v>0</v>
      </c>
      <c r="L117" s="368">
        <f>SUMIFS('ALL-DIKBUD-KEMANAG'!$BI$13:$BI$1029,JENJANG_PENDIDIKAN,K$78,KECAMATAN,$B117,STATUS_SEKOLAH,$O$106)</f>
        <v>0</v>
      </c>
      <c r="M117" s="374">
        <f t="shared" si="59"/>
        <v>11</v>
      </c>
      <c r="N117" s="374">
        <f t="shared" si="60"/>
        <v>389</v>
      </c>
      <c r="O117" s="69">
        <f t="shared" si="61"/>
        <v>400</v>
      </c>
      <c r="Q117" s="66">
        <v>5</v>
      </c>
      <c r="R117" s="67" t="s">
        <v>23</v>
      </c>
      <c r="S117" s="368">
        <f>SUMIFS('ALL-DIKBUD-KEMANAG'!$BF$13:$BF$1029,JENJANG_PENDIDIKAN,S$78,KECAMATAN,$B117,STATUS_SEKOLAH,$O$106)</f>
        <v>0</v>
      </c>
      <c r="T117" s="368">
        <f>SUMIFS('ALL-DIKBUD-KEMANAG'!$BI$13:$BI$1029,JENJANG_PENDIDIKAN,S$78,KECAMATAN,$B117,STATUS_SEKOLAH,$O$106)</f>
        <v>0</v>
      </c>
      <c r="U117" s="368">
        <f>SUMIFS('ALL-DIKBUD-KEMANAG'!$BF$13:$BF$1029,JENJANG_PENDIDIKAN,U$78,KECAMATAN,$B117,STATUS_SEKOLAH,$O$106)</f>
        <v>2</v>
      </c>
      <c r="V117" s="368">
        <f>SUMIFS('ALL-DIKBUD-KEMANAG'!$BI$13:$BI$1029,JENJANG_PENDIDIKAN,U$78,KECAMATAN,$B117,STATUS_SEKOLAH,$O$106)</f>
        <v>54</v>
      </c>
      <c r="W117" s="368">
        <f>SUMIFS('ALL-DIKBUD-KEMANAG'!$BF$13:$BF$1029,JENJANG_PENDIDIKAN,W$78,KECAMATAN,$B117,STATUS_SEKOLAH,$O$106)</f>
        <v>0</v>
      </c>
      <c r="X117" s="368">
        <f>SUMIFS('ALL-DIKBUD-KEMANAG'!$BI$13:$BI$1029,JENJANG_PENDIDIKAN,W$78,KECAMATAN,$B117,STATUS_SEKOLAH,$O$106)</f>
        <v>0</v>
      </c>
      <c r="Y117" s="374">
        <f t="shared" si="62"/>
        <v>2</v>
      </c>
      <c r="Z117" s="374">
        <f t="shared" si="63"/>
        <v>54</v>
      </c>
      <c r="AA117" s="69">
        <f t="shared" si="64"/>
        <v>56</v>
      </c>
    </row>
    <row r="118" spans="1:27" x14ac:dyDescent="0.25">
      <c r="A118" s="66">
        <v>6</v>
      </c>
      <c r="B118" s="67" t="s">
        <v>24</v>
      </c>
      <c r="C118" s="368">
        <f>SUMIFS('ALL-DIKBUD-KEMANAG'!$BF$13:$BF$1029,JENJANG_PENDIDIKAN,C$78,KECAMATAN,$B118,STATUS_SEKOLAH,$O$106)</f>
        <v>20</v>
      </c>
      <c r="D118" s="368">
        <f>SUMIFS('ALL-DIKBUD-KEMANAG'!$BI$13:$BI$1029,JENJANG_PENDIDIKAN,C$78,KECAMATAN,$B118,STATUS_SEKOLAH,$O$106)</f>
        <v>359</v>
      </c>
      <c r="E118" s="368">
        <f>SUMIFS('ALL-DIKBUD-KEMANAG'!$BF$13:$BF$1029,JENJANG_PENDIDIKAN,E$78,KECAMATAN,$B118,STATUS_SEKOLAH,$O$106)</f>
        <v>2</v>
      </c>
      <c r="F118" s="368">
        <f>SUMIFS('ALL-DIKBUD-KEMANAG'!$BI$13:$BI$1029,JENJANG_PENDIDIKAN,E$78,KECAMATAN,$B118,STATUS_SEKOLAH,$O$106)</f>
        <v>85</v>
      </c>
      <c r="G118" s="368">
        <f>SUMIFS('ALL-DIKBUD-KEMANAG'!$BF$13:$BF$1029,JENJANG_PENDIDIKAN,G$78,KECAMATAN,$B118,STATUS_SEKOLAH,$O$106)</f>
        <v>0</v>
      </c>
      <c r="H118" s="368">
        <f>SUMIFS('ALL-DIKBUD-KEMANAG'!$BI$13:$BI$1029,JENJANG_PENDIDIKAN,G$78,KECAMATAN,$B118,STATUS_SEKOLAH,$O$106)</f>
        <v>0</v>
      </c>
      <c r="I118" s="368">
        <f>SUMIFS('ALL-DIKBUD-KEMANAG'!$BF$13:$BF$1029,JENJANG_PENDIDIKAN,I$78,KECAMATAN,$B118,STATUS_SEKOLAH,$O$106)</f>
        <v>0</v>
      </c>
      <c r="J118" s="368">
        <f>SUMIFS('ALL-DIKBUD-KEMANAG'!$BI$13:$BI$1029,JENJANG_PENDIDIKAN,I$78,KECAMATAN,$B118,STATUS_SEKOLAH,$O$106)</f>
        <v>0</v>
      </c>
      <c r="K118" s="368">
        <f>SUMIFS('ALL-DIKBUD-KEMANAG'!$BF$13:$BF$1029,JENJANG_PENDIDIKAN,K$78,KECAMATAN,$B118,STATUS_SEKOLAH,$O$106)</f>
        <v>0</v>
      </c>
      <c r="L118" s="368">
        <f>SUMIFS('ALL-DIKBUD-KEMANAG'!$BI$13:$BI$1029,JENJANG_PENDIDIKAN,K$78,KECAMATAN,$B118,STATUS_SEKOLAH,$O$106)</f>
        <v>0</v>
      </c>
      <c r="M118" s="374">
        <f t="shared" si="59"/>
        <v>22</v>
      </c>
      <c r="N118" s="374">
        <f t="shared" si="60"/>
        <v>444</v>
      </c>
      <c r="O118" s="69">
        <f t="shared" si="61"/>
        <v>466</v>
      </c>
      <c r="Q118" s="66">
        <v>6</v>
      </c>
      <c r="R118" s="67" t="s">
        <v>24</v>
      </c>
      <c r="S118" s="368">
        <f>SUMIFS('ALL-DIKBUD-KEMANAG'!$BF$13:$BF$1029,JENJANG_PENDIDIKAN,S$78,KECAMATAN,$B118,STATUS_SEKOLAH,$O$106)</f>
        <v>0</v>
      </c>
      <c r="T118" s="368">
        <f>SUMIFS('ALL-DIKBUD-KEMANAG'!$BI$13:$BI$1029,JENJANG_PENDIDIKAN,S$78,KECAMATAN,$B118,STATUS_SEKOLAH,$O$106)</f>
        <v>0</v>
      </c>
      <c r="U118" s="368">
        <f>SUMIFS('ALL-DIKBUD-KEMANAG'!$BF$13:$BF$1029,JENJANG_PENDIDIKAN,U$78,KECAMATAN,$B118,STATUS_SEKOLAH,$O$106)</f>
        <v>0</v>
      </c>
      <c r="V118" s="368">
        <f>SUMIFS('ALL-DIKBUD-KEMANAG'!$BI$13:$BI$1029,JENJANG_PENDIDIKAN,U$78,KECAMATAN,$B118,STATUS_SEKOLAH,$O$106)</f>
        <v>44</v>
      </c>
      <c r="W118" s="368">
        <f>SUMIFS('ALL-DIKBUD-KEMANAG'!$BF$13:$BF$1029,JENJANG_PENDIDIKAN,W$78,KECAMATAN,$B118,STATUS_SEKOLAH,$O$106)</f>
        <v>0</v>
      </c>
      <c r="X118" s="368">
        <f>SUMIFS('ALL-DIKBUD-KEMANAG'!$BI$13:$BI$1029,JENJANG_PENDIDIKAN,W$78,KECAMATAN,$B118,STATUS_SEKOLAH,$O$106)</f>
        <v>0</v>
      </c>
      <c r="Y118" s="374">
        <f t="shared" si="62"/>
        <v>0</v>
      </c>
      <c r="Z118" s="374">
        <f t="shared" si="63"/>
        <v>44</v>
      </c>
      <c r="AA118" s="69">
        <f t="shared" si="64"/>
        <v>44</v>
      </c>
    </row>
    <row r="119" spans="1:27" x14ac:dyDescent="0.25">
      <c r="A119" s="66">
        <v>7</v>
      </c>
      <c r="B119" s="67" t="s">
        <v>25</v>
      </c>
      <c r="C119" s="368">
        <f>SUMIFS('ALL-DIKBUD-KEMANAG'!$BF$13:$BF$1029,JENJANG_PENDIDIKAN,C$78,KECAMATAN,$B119,STATUS_SEKOLAH,$O$106)</f>
        <v>16</v>
      </c>
      <c r="D119" s="368">
        <f>SUMIFS('ALL-DIKBUD-KEMANAG'!$BI$13:$BI$1029,JENJANG_PENDIDIKAN,C$78,KECAMATAN,$B119,STATUS_SEKOLAH,$O$106)</f>
        <v>514</v>
      </c>
      <c r="E119" s="368">
        <f>SUMIFS('ALL-DIKBUD-KEMANAG'!$BF$13:$BF$1029,JENJANG_PENDIDIKAN,E$78,KECAMATAN,$B119,STATUS_SEKOLAH,$O$106)</f>
        <v>1</v>
      </c>
      <c r="F119" s="368">
        <f>SUMIFS('ALL-DIKBUD-KEMANAG'!$BI$13:$BI$1029,JENJANG_PENDIDIKAN,E$78,KECAMATAN,$B119,STATUS_SEKOLAH,$O$106)</f>
        <v>244</v>
      </c>
      <c r="G119" s="368">
        <f>SUMIFS('ALL-DIKBUD-KEMANAG'!$BF$13:$BF$1029,JENJANG_PENDIDIKAN,G$78,KECAMATAN,$B119,STATUS_SEKOLAH,$O$106)</f>
        <v>0</v>
      </c>
      <c r="H119" s="368">
        <f>SUMIFS('ALL-DIKBUD-KEMANAG'!$BI$13:$BI$1029,JENJANG_PENDIDIKAN,G$78,KECAMATAN,$B119,STATUS_SEKOLAH,$O$106)</f>
        <v>161</v>
      </c>
      <c r="I119" s="368">
        <f>SUMIFS('ALL-DIKBUD-KEMANAG'!$BF$13:$BF$1029,JENJANG_PENDIDIKAN,I$78,KECAMATAN,$B119,STATUS_SEKOLAH,$O$106)</f>
        <v>1</v>
      </c>
      <c r="J119" s="368">
        <f>SUMIFS('ALL-DIKBUD-KEMANAG'!$BI$13:$BI$1029,JENJANG_PENDIDIKAN,I$78,KECAMATAN,$B119,STATUS_SEKOLAH,$O$106)</f>
        <v>120</v>
      </c>
      <c r="K119" s="368">
        <f>SUMIFS('ALL-DIKBUD-KEMANAG'!$BF$13:$BF$1029,JENJANG_PENDIDIKAN,K$78,KECAMATAN,$B119,STATUS_SEKOLAH,$O$106)</f>
        <v>0</v>
      </c>
      <c r="L119" s="368">
        <f>SUMIFS('ALL-DIKBUD-KEMANAG'!$BI$13:$BI$1029,JENJANG_PENDIDIKAN,K$78,KECAMATAN,$B119,STATUS_SEKOLAH,$O$106)</f>
        <v>0</v>
      </c>
      <c r="M119" s="374">
        <f t="shared" si="59"/>
        <v>18</v>
      </c>
      <c r="N119" s="374">
        <f t="shared" si="60"/>
        <v>1039</v>
      </c>
      <c r="O119" s="69">
        <f t="shared" si="61"/>
        <v>1057</v>
      </c>
      <c r="Q119" s="66">
        <v>7</v>
      </c>
      <c r="R119" s="67" t="s">
        <v>25</v>
      </c>
      <c r="S119" s="368">
        <f>SUMIFS('ALL-DIKBUD-KEMANAG'!$BF$13:$BF$1029,JENJANG_PENDIDIKAN,S$78,KECAMATAN,$B119,STATUS_SEKOLAH,$O$106)</f>
        <v>0</v>
      </c>
      <c r="T119" s="368">
        <f>SUMIFS('ALL-DIKBUD-KEMANAG'!$BI$13:$BI$1029,JENJANG_PENDIDIKAN,S$78,KECAMATAN,$B119,STATUS_SEKOLAH,$O$106)</f>
        <v>0</v>
      </c>
      <c r="U119" s="368">
        <f>SUMIFS('ALL-DIKBUD-KEMANAG'!$BF$13:$BF$1029,JENJANG_PENDIDIKAN,U$78,KECAMATAN,$B119,STATUS_SEKOLAH,$O$106)</f>
        <v>0</v>
      </c>
      <c r="V119" s="368">
        <f>SUMIFS('ALL-DIKBUD-KEMANAG'!$BI$13:$BI$1029,JENJANG_PENDIDIKAN,U$78,KECAMATAN,$B119,STATUS_SEKOLAH,$O$106)</f>
        <v>0</v>
      </c>
      <c r="W119" s="368">
        <f>SUMIFS('ALL-DIKBUD-KEMANAG'!$BF$13:$BF$1029,JENJANG_PENDIDIKAN,W$78,KECAMATAN,$B119,STATUS_SEKOLAH,$O$106)</f>
        <v>0</v>
      </c>
      <c r="X119" s="368">
        <f>SUMIFS('ALL-DIKBUD-KEMANAG'!$BI$13:$BI$1029,JENJANG_PENDIDIKAN,W$78,KECAMATAN,$B119,STATUS_SEKOLAH,$O$106)</f>
        <v>0</v>
      </c>
      <c r="Y119" s="374">
        <f t="shared" si="62"/>
        <v>0</v>
      </c>
      <c r="Z119" s="374">
        <f t="shared" si="63"/>
        <v>0</v>
      </c>
      <c r="AA119" s="69">
        <f t="shared" si="64"/>
        <v>0</v>
      </c>
    </row>
    <row r="120" spans="1:27" x14ac:dyDescent="0.25">
      <c r="A120" s="66">
        <v>8</v>
      </c>
      <c r="B120" s="67" t="s">
        <v>26</v>
      </c>
      <c r="C120" s="368">
        <f>SUMIFS('ALL-DIKBUD-KEMANAG'!$BF$13:$BF$1029,JENJANG_PENDIDIKAN,C$78,KECAMATAN,$B120,STATUS_SEKOLAH,$O$106)</f>
        <v>12</v>
      </c>
      <c r="D120" s="368">
        <f>SUMIFS('ALL-DIKBUD-KEMANAG'!$BI$13:$BI$1029,JENJANG_PENDIDIKAN,C$78,KECAMATAN,$B120,STATUS_SEKOLAH,$O$106)</f>
        <v>373</v>
      </c>
      <c r="E120" s="368">
        <f>SUMIFS('ALL-DIKBUD-KEMANAG'!$BF$13:$BF$1029,JENJANG_PENDIDIKAN,E$78,KECAMATAN,$B120,STATUS_SEKOLAH,$O$106)</f>
        <v>1</v>
      </c>
      <c r="F120" s="368">
        <f>SUMIFS('ALL-DIKBUD-KEMANAG'!$BI$13:$BI$1029,JENJANG_PENDIDIKAN,E$78,KECAMATAN,$B120,STATUS_SEKOLAH,$O$106)</f>
        <v>57</v>
      </c>
      <c r="G120" s="368">
        <f>SUMIFS('ALL-DIKBUD-KEMANAG'!$BF$13:$BF$1029,JENJANG_PENDIDIKAN,G$78,KECAMATAN,$B120,STATUS_SEKOLAH,$O$106)</f>
        <v>0</v>
      </c>
      <c r="H120" s="368">
        <f>SUMIFS('ALL-DIKBUD-KEMANAG'!$BI$13:$BI$1029,JENJANG_PENDIDIKAN,G$78,KECAMATAN,$B120,STATUS_SEKOLAH,$O$106)</f>
        <v>0</v>
      </c>
      <c r="I120" s="368">
        <f>SUMIFS('ALL-DIKBUD-KEMANAG'!$BF$13:$BF$1029,JENJANG_PENDIDIKAN,I$78,KECAMATAN,$B120,STATUS_SEKOLAH,$O$106)</f>
        <v>0</v>
      </c>
      <c r="J120" s="368">
        <f>SUMIFS('ALL-DIKBUD-KEMANAG'!$BI$13:$BI$1029,JENJANG_PENDIDIKAN,I$78,KECAMATAN,$B120,STATUS_SEKOLAH,$O$106)</f>
        <v>0</v>
      </c>
      <c r="K120" s="368">
        <f>SUMIFS('ALL-DIKBUD-KEMANAG'!$BF$13:$BF$1029,JENJANG_PENDIDIKAN,K$78,KECAMATAN,$B120,STATUS_SEKOLAH,$O$106)</f>
        <v>0</v>
      </c>
      <c r="L120" s="368">
        <f>SUMIFS('ALL-DIKBUD-KEMANAG'!$BI$13:$BI$1029,JENJANG_PENDIDIKAN,K$78,KECAMATAN,$B120,STATUS_SEKOLAH,$O$106)</f>
        <v>0</v>
      </c>
      <c r="M120" s="374">
        <f t="shared" si="59"/>
        <v>13</v>
      </c>
      <c r="N120" s="374">
        <f t="shared" si="60"/>
        <v>430</v>
      </c>
      <c r="O120" s="69">
        <f t="shared" si="61"/>
        <v>443</v>
      </c>
      <c r="Q120" s="66">
        <v>8</v>
      </c>
      <c r="R120" s="67" t="s">
        <v>26</v>
      </c>
      <c r="S120" s="368">
        <f>SUMIFS('ALL-DIKBUD-KEMANAG'!$BF$13:$BF$1029,JENJANG_PENDIDIKAN,S$78,KECAMATAN,$B120,STATUS_SEKOLAH,$O$106)</f>
        <v>0</v>
      </c>
      <c r="T120" s="368">
        <f>SUMIFS('ALL-DIKBUD-KEMANAG'!$BI$13:$BI$1029,JENJANG_PENDIDIKAN,S$78,KECAMATAN,$B120,STATUS_SEKOLAH,$O$106)</f>
        <v>0</v>
      </c>
      <c r="U120" s="368">
        <f>SUMIFS('ALL-DIKBUD-KEMANAG'!$BF$13:$BF$1029,JENJANG_PENDIDIKAN,U$78,KECAMATAN,$B120,STATUS_SEKOLAH,$O$106)</f>
        <v>0</v>
      </c>
      <c r="V120" s="368">
        <f>SUMIFS('ALL-DIKBUD-KEMANAG'!$BI$13:$BI$1029,JENJANG_PENDIDIKAN,U$78,KECAMATAN,$B120,STATUS_SEKOLAH,$O$106)</f>
        <v>0</v>
      </c>
      <c r="W120" s="368">
        <f>SUMIFS('ALL-DIKBUD-KEMANAG'!$BF$13:$BF$1029,JENJANG_PENDIDIKAN,W$78,KECAMATAN,$B120,STATUS_SEKOLAH,$O$106)</f>
        <v>4</v>
      </c>
      <c r="X120" s="368">
        <f>SUMIFS('ALL-DIKBUD-KEMANAG'!$BI$13:$BI$1029,JENJANG_PENDIDIKAN,W$78,KECAMATAN,$B120,STATUS_SEKOLAH,$O$106)</f>
        <v>65</v>
      </c>
      <c r="Y120" s="374">
        <f t="shared" si="62"/>
        <v>4</v>
      </c>
      <c r="Z120" s="374">
        <f t="shared" si="63"/>
        <v>65</v>
      </c>
      <c r="AA120" s="69">
        <f t="shared" si="64"/>
        <v>69</v>
      </c>
    </row>
    <row r="121" spans="1:27" x14ac:dyDescent="0.25">
      <c r="A121" s="66">
        <v>9</v>
      </c>
      <c r="B121" s="67" t="s">
        <v>27</v>
      </c>
      <c r="C121" s="368">
        <f>SUMIFS('ALL-DIKBUD-KEMANAG'!$BF$13:$BF$1029,JENJANG_PENDIDIKAN,C$78,KECAMATAN,$B121,STATUS_SEKOLAH,$O$106)</f>
        <v>18</v>
      </c>
      <c r="D121" s="368">
        <f>SUMIFS('ALL-DIKBUD-KEMANAG'!$BI$13:$BI$1029,JENJANG_PENDIDIKAN,C$78,KECAMATAN,$B121,STATUS_SEKOLAH,$O$106)</f>
        <v>274</v>
      </c>
      <c r="E121" s="368">
        <f>SUMIFS('ALL-DIKBUD-KEMANAG'!$BF$13:$BF$1029,JENJANG_PENDIDIKAN,E$78,KECAMATAN,$B121,STATUS_SEKOLAH,$O$106)</f>
        <v>3</v>
      </c>
      <c r="F121" s="368">
        <f>SUMIFS('ALL-DIKBUD-KEMANAG'!$BI$13:$BI$1029,JENJANG_PENDIDIKAN,E$78,KECAMATAN,$B121,STATUS_SEKOLAH,$O$106)</f>
        <v>72</v>
      </c>
      <c r="G121" s="368">
        <f>SUMIFS('ALL-DIKBUD-KEMANAG'!$BF$13:$BF$1029,JENJANG_PENDIDIKAN,G$78,KECAMATAN,$B121,STATUS_SEKOLAH,$O$106)</f>
        <v>0</v>
      </c>
      <c r="H121" s="368">
        <f>SUMIFS('ALL-DIKBUD-KEMANAG'!$BI$13:$BI$1029,JENJANG_PENDIDIKAN,G$78,KECAMATAN,$B121,STATUS_SEKOLAH,$O$106)</f>
        <v>54</v>
      </c>
      <c r="I121" s="368">
        <f>SUMIFS('ALL-DIKBUD-KEMANAG'!$BF$13:$BF$1029,JENJANG_PENDIDIKAN,I$78,KECAMATAN,$B121,STATUS_SEKOLAH,$O$106)</f>
        <v>0</v>
      </c>
      <c r="J121" s="368">
        <f>SUMIFS('ALL-DIKBUD-KEMANAG'!$BI$13:$BI$1029,JENJANG_PENDIDIKAN,I$78,KECAMATAN,$B121,STATUS_SEKOLAH,$O$106)</f>
        <v>0</v>
      </c>
      <c r="K121" s="368">
        <f>SUMIFS('ALL-DIKBUD-KEMANAG'!$BF$13:$BF$1029,JENJANG_PENDIDIKAN,K$78,KECAMATAN,$B121,STATUS_SEKOLAH,$O$106)</f>
        <v>0</v>
      </c>
      <c r="L121" s="368">
        <f>SUMIFS('ALL-DIKBUD-KEMANAG'!$BI$13:$BI$1029,JENJANG_PENDIDIKAN,K$78,KECAMATAN,$B121,STATUS_SEKOLAH,$O$106)</f>
        <v>0</v>
      </c>
      <c r="M121" s="374">
        <f t="shared" si="59"/>
        <v>21</v>
      </c>
      <c r="N121" s="374">
        <f t="shared" si="60"/>
        <v>400</v>
      </c>
      <c r="O121" s="69">
        <f t="shared" si="61"/>
        <v>421</v>
      </c>
      <c r="Q121" s="66">
        <v>9</v>
      </c>
      <c r="R121" s="67" t="s">
        <v>27</v>
      </c>
      <c r="S121" s="368">
        <f>SUMIFS('ALL-DIKBUD-KEMANAG'!$BF$13:$BF$1029,JENJANG_PENDIDIKAN,S$78,KECAMATAN,$B121,STATUS_SEKOLAH,$O$106)</f>
        <v>0</v>
      </c>
      <c r="T121" s="368">
        <f>SUMIFS('ALL-DIKBUD-KEMANAG'!$BI$13:$BI$1029,JENJANG_PENDIDIKAN,S$78,KECAMATAN,$B121,STATUS_SEKOLAH,$O$106)</f>
        <v>12</v>
      </c>
      <c r="U121" s="368">
        <f>SUMIFS('ALL-DIKBUD-KEMANAG'!$BF$13:$BF$1029,JENJANG_PENDIDIKAN,U$78,KECAMATAN,$B121,STATUS_SEKOLAH,$O$106)</f>
        <v>0</v>
      </c>
      <c r="V121" s="368">
        <f>SUMIFS('ALL-DIKBUD-KEMANAG'!$BI$13:$BI$1029,JENJANG_PENDIDIKAN,U$78,KECAMATAN,$B121,STATUS_SEKOLAH,$O$106)</f>
        <v>0</v>
      </c>
      <c r="W121" s="368">
        <f>SUMIFS('ALL-DIKBUD-KEMANAG'!$BF$13:$BF$1029,JENJANG_PENDIDIKAN,W$78,KECAMATAN,$B121,STATUS_SEKOLAH,$O$106)</f>
        <v>0</v>
      </c>
      <c r="X121" s="368">
        <f>SUMIFS('ALL-DIKBUD-KEMANAG'!$BI$13:$BI$1029,JENJANG_PENDIDIKAN,W$78,KECAMATAN,$B121,STATUS_SEKOLAH,$O$106)</f>
        <v>0</v>
      </c>
      <c r="Y121" s="374">
        <f t="shared" si="62"/>
        <v>0</v>
      </c>
      <c r="Z121" s="374">
        <f t="shared" si="63"/>
        <v>12</v>
      </c>
      <c r="AA121" s="69">
        <f t="shared" si="64"/>
        <v>12</v>
      </c>
    </row>
    <row r="122" spans="1:27" x14ac:dyDescent="0.25">
      <c r="A122" s="66">
        <v>10</v>
      </c>
      <c r="B122" s="67" t="s">
        <v>28</v>
      </c>
      <c r="C122" s="368">
        <f>SUMIFS('ALL-DIKBUD-KEMANAG'!$BF$13:$BF$1029,JENJANG_PENDIDIKAN,C$78,KECAMATAN,$B122,STATUS_SEKOLAH,$O$106)</f>
        <v>3</v>
      </c>
      <c r="D122" s="368">
        <f>SUMIFS('ALL-DIKBUD-KEMANAG'!$BI$13:$BI$1029,JENJANG_PENDIDIKAN,C$78,KECAMATAN,$B122,STATUS_SEKOLAH,$O$106)</f>
        <v>258</v>
      </c>
      <c r="E122" s="368">
        <f>SUMIFS('ALL-DIKBUD-KEMANAG'!$BF$13:$BF$1029,JENJANG_PENDIDIKAN,E$78,KECAMATAN,$B122,STATUS_SEKOLAH,$O$106)</f>
        <v>1</v>
      </c>
      <c r="F122" s="368">
        <f>SUMIFS('ALL-DIKBUD-KEMANAG'!$BI$13:$BI$1029,JENJANG_PENDIDIKAN,E$78,KECAMATAN,$B122,STATUS_SEKOLAH,$O$106)</f>
        <v>54</v>
      </c>
      <c r="G122" s="368">
        <f>SUMIFS('ALL-DIKBUD-KEMANAG'!$BF$13:$BF$1029,JENJANG_PENDIDIKAN,G$78,KECAMATAN,$B122,STATUS_SEKOLAH,$O$106)</f>
        <v>0</v>
      </c>
      <c r="H122" s="368">
        <f>SUMIFS('ALL-DIKBUD-KEMANAG'!$BI$13:$BI$1029,JENJANG_PENDIDIKAN,G$78,KECAMATAN,$B122,STATUS_SEKOLAH,$O$106)</f>
        <v>0</v>
      </c>
      <c r="I122" s="368">
        <f>SUMIFS('ALL-DIKBUD-KEMANAG'!$BF$13:$BF$1029,JENJANG_PENDIDIKAN,I$78,KECAMATAN,$B122,STATUS_SEKOLAH,$O$106)</f>
        <v>0</v>
      </c>
      <c r="J122" s="368">
        <f>SUMIFS('ALL-DIKBUD-KEMANAG'!$BI$13:$BI$1029,JENJANG_PENDIDIKAN,I$78,KECAMATAN,$B122,STATUS_SEKOLAH,$O$106)</f>
        <v>0</v>
      </c>
      <c r="K122" s="368">
        <f>SUMIFS('ALL-DIKBUD-KEMANAG'!$BF$13:$BF$1029,JENJANG_PENDIDIKAN,K$78,KECAMATAN,$B122,STATUS_SEKOLAH,$O$106)</f>
        <v>0</v>
      </c>
      <c r="L122" s="368">
        <f>SUMIFS('ALL-DIKBUD-KEMANAG'!$BI$13:$BI$1029,JENJANG_PENDIDIKAN,K$78,KECAMATAN,$B122,STATUS_SEKOLAH,$O$106)</f>
        <v>0</v>
      </c>
      <c r="M122" s="374">
        <f t="shared" si="59"/>
        <v>4</v>
      </c>
      <c r="N122" s="374">
        <f t="shared" si="60"/>
        <v>312</v>
      </c>
      <c r="O122" s="69">
        <f t="shared" si="61"/>
        <v>316</v>
      </c>
      <c r="Q122" s="66">
        <v>10</v>
      </c>
      <c r="R122" s="67" t="s">
        <v>28</v>
      </c>
      <c r="S122" s="368">
        <f>SUMIFS('ALL-DIKBUD-KEMANAG'!$BF$13:$BF$1029,JENJANG_PENDIDIKAN,S$78,KECAMATAN,$B122,STATUS_SEKOLAH,$O$106)</f>
        <v>0</v>
      </c>
      <c r="T122" s="368">
        <f>SUMIFS('ALL-DIKBUD-KEMANAG'!$BI$13:$BI$1029,JENJANG_PENDIDIKAN,S$78,KECAMATAN,$B122,STATUS_SEKOLAH,$O$106)</f>
        <v>0</v>
      </c>
      <c r="U122" s="368">
        <f>SUMIFS('ALL-DIKBUD-KEMANAG'!$BF$13:$BF$1029,JENJANG_PENDIDIKAN,U$78,KECAMATAN,$B122,STATUS_SEKOLAH,$O$106)</f>
        <v>0</v>
      </c>
      <c r="V122" s="368">
        <f>SUMIFS('ALL-DIKBUD-KEMANAG'!$BI$13:$BI$1029,JENJANG_PENDIDIKAN,U$78,KECAMATAN,$B122,STATUS_SEKOLAH,$O$106)</f>
        <v>61</v>
      </c>
      <c r="W122" s="368">
        <f>SUMIFS('ALL-DIKBUD-KEMANAG'!$BF$13:$BF$1029,JENJANG_PENDIDIKAN,W$78,KECAMATAN,$B122,STATUS_SEKOLAH,$O$106)</f>
        <v>0</v>
      </c>
      <c r="X122" s="368">
        <f>SUMIFS('ALL-DIKBUD-KEMANAG'!$BI$13:$BI$1029,JENJANG_PENDIDIKAN,W$78,KECAMATAN,$B122,STATUS_SEKOLAH,$O$106)</f>
        <v>0</v>
      </c>
      <c r="Y122" s="374">
        <f t="shared" si="62"/>
        <v>0</v>
      </c>
      <c r="Z122" s="374">
        <f t="shared" si="63"/>
        <v>61</v>
      </c>
      <c r="AA122" s="69">
        <f t="shared" si="64"/>
        <v>61</v>
      </c>
    </row>
    <row r="123" spans="1:27" x14ac:dyDescent="0.25">
      <c r="A123" s="66">
        <v>11</v>
      </c>
      <c r="B123" s="67" t="s">
        <v>29</v>
      </c>
      <c r="C123" s="368">
        <f>SUMIFS('ALL-DIKBUD-KEMANAG'!$BF$13:$BF$1029,JENJANG_PENDIDIKAN,C$78,KECAMATAN,$B123,STATUS_SEKOLAH,$O$106)</f>
        <v>16</v>
      </c>
      <c r="D123" s="368">
        <f>SUMIFS('ALL-DIKBUD-KEMANAG'!$BI$13:$BI$1029,JENJANG_PENDIDIKAN,C$78,KECAMATAN,$B123,STATUS_SEKOLAH,$O$106)</f>
        <v>337</v>
      </c>
      <c r="E123" s="368">
        <f>SUMIFS('ALL-DIKBUD-KEMANAG'!$BF$13:$BF$1029,JENJANG_PENDIDIKAN,E$78,KECAMATAN,$B123,STATUS_SEKOLAH,$O$106)</f>
        <v>0</v>
      </c>
      <c r="F123" s="368">
        <f>SUMIFS('ALL-DIKBUD-KEMANAG'!$BI$13:$BI$1029,JENJANG_PENDIDIKAN,E$78,KECAMATAN,$B123,STATUS_SEKOLAH,$O$106)</f>
        <v>49</v>
      </c>
      <c r="G123" s="368">
        <f>SUMIFS('ALL-DIKBUD-KEMANAG'!$BF$13:$BF$1029,JENJANG_PENDIDIKAN,G$78,KECAMATAN,$B123,STATUS_SEKOLAH,$O$106)</f>
        <v>2</v>
      </c>
      <c r="H123" s="368">
        <f>SUMIFS('ALL-DIKBUD-KEMANAG'!$BI$13:$BI$1029,JENJANG_PENDIDIKAN,G$78,KECAMATAN,$B123,STATUS_SEKOLAH,$O$106)</f>
        <v>36</v>
      </c>
      <c r="I123" s="368">
        <f>SUMIFS('ALL-DIKBUD-KEMANAG'!$BF$13:$BF$1029,JENJANG_PENDIDIKAN,I$78,KECAMATAN,$B123,STATUS_SEKOLAH,$O$106)</f>
        <v>0</v>
      </c>
      <c r="J123" s="368">
        <f>SUMIFS('ALL-DIKBUD-KEMANAG'!$BI$13:$BI$1029,JENJANG_PENDIDIKAN,I$78,KECAMATAN,$B123,STATUS_SEKOLAH,$O$106)</f>
        <v>0</v>
      </c>
      <c r="K123" s="368">
        <f>SUMIFS('ALL-DIKBUD-KEMANAG'!$BF$13:$BF$1029,JENJANG_PENDIDIKAN,K$78,KECAMATAN,$B123,STATUS_SEKOLAH,$O$106)</f>
        <v>0</v>
      </c>
      <c r="L123" s="368">
        <f>SUMIFS('ALL-DIKBUD-KEMANAG'!$BI$13:$BI$1029,JENJANG_PENDIDIKAN,K$78,KECAMATAN,$B123,STATUS_SEKOLAH,$O$106)</f>
        <v>0</v>
      </c>
      <c r="M123" s="374">
        <f t="shared" si="59"/>
        <v>18</v>
      </c>
      <c r="N123" s="374">
        <f t="shared" si="60"/>
        <v>422</v>
      </c>
      <c r="O123" s="69">
        <f t="shared" si="61"/>
        <v>440</v>
      </c>
      <c r="Q123" s="66">
        <v>11</v>
      </c>
      <c r="R123" s="67" t="s">
        <v>29</v>
      </c>
      <c r="S123" s="368">
        <f>SUMIFS('ALL-DIKBUD-KEMANAG'!$BF$13:$BF$1029,JENJANG_PENDIDIKAN,S$78,KECAMATAN,$B123,STATUS_SEKOLAH,$O$106)</f>
        <v>0</v>
      </c>
      <c r="T123" s="368">
        <f>SUMIFS('ALL-DIKBUD-KEMANAG'!$BI$13:$BI$1029,JENJANG_PENDIDIKAN,S$78,KECAMATAN,$B123,STATUS_SEKOLAH,$O$106)</f>
        <v>40</v>
      </c>
      <c r="U123" s="368">
        <f>SUMIFS('ALL-DIKBUD-KEMANAG'!$BF$13:$BF$1029,JENJANG_PENDIDIKAN,U$78,KECAMATAN,$B123,STATUS_SEKOLAH,$O$106)</f>
        <v>0</v>
      </c>
      <c r="V123" s="368">
        <f>SUMIFS('ALL-DIKBUD-KEMANAG'!$BI$13:$BI$1029,JENJANG_PENDIDIKAN,U$78,KECAMATAN,$B123,STATUS_SEKOLAH,$O$106)</f>
        <v>0</v>
      </c>
      <c r="W123" s="368">
        <f>SUMIFS('ALL-DIKBUD-KEMANAG'!$BF$13:$BF$1029,JENJANG_PENDIDIKAN,W$78,KECAMATAN,$B123,STATUS_SEKOLAH,$O$106)</f>
        <v>0</v>
      </c>
      <c r="X123" s="368">
        <f>SUMIFS('ALL-DIKBUD-KEMANAG'!$BI$13:$BI$1029,JENJANG_PENDIDIKAN,W$78,KECAMATAN,$B123,STATUS_SEKOLAH,$O$106)</f>
        <v>0</v>
      </c>
      <c r="Y123" s="374">
        <f t="shared" si="62"/>
        <v>0</v>
      </c>
      <c r="Z123" s="374">
        <f t="shared" si="63"/>
        <v>40</v>
      </c>
      <c r="AA123" s="69">
        <f t="shared" si="64"/>
        <v>40</v>
      </c>
    </row>
    <row r="124" spans="1:27" x14ac:dyDescent="0.25">
      <c r="A124" s="66">
        <v>12</v>
      </c>
      <c r="B124" s="67" t="s">
        <v>30</v>
      </c>
      <c r="C124" s="368">
        <f>SUMIFS('ALL-DIKBUD-KEMANAG'!$BF$13:$BF$1029,JENJANG_PENDIDIKAN,C$78,KECAMATAN,$B124,STATUS_SEKOLAH,$O$106)</f>
        <v>15</v>
      </c>
      <c r="D124" s="368">
        <f>SUMIFS('ALL-DIKBUD-KEMANAG'!$BI$13:$BI$1029,JENJANG_PENDIDIKAN,C$78,KECAMATAN,$B124,STATUS_SEKOLAH,$O$106)</f>
        <v>253</v>
      </c>
      <c r="E124" s="368">
        <f>SUMIFS('ALL-DIKBUD-KEMANAG'!$BF$13:$BF$1029,JENJANG_PENDIDIKAN,E$78,KECAMATAN,$B124,STATUS_SEKOLAH,$O$106)</f>
        <v>0</v>
      </c>
      <c r="F124" s="368">
        <f>SUMIFS('ALL-DIKBUD-KEMANAG'!$BI$13:$BI$1029,JENJANG_PENDIDIKAN,E$78,KECAMATAN,$B124,STATUS_SEKOLAH,$O$106)</f>
        <v>76</v>
      </c>
      <c r="G124" s="368">
        <f>SUMIFS('ALL-DIKBUD-KEMANAG'!$BF$13:$BF$1029,JENJANG_PENDIDIKAN,G$78,KECAMATAN,$B124,STATUS_SEKOLAH,$O$106)</f>
        <v>0</v>
      </c>
      <c r="H124" s="368">
        <f>SUMIFS('ALL-DIKBUD-KEMANAG'!$BI$13:$BI$1029,JENJANG_PENDIDIKAN,G$78,KECAMATAN,$B124,STATUS_SEKOLAH,$O$106)</f>
        <v>38</v>
      </c>
      <c r="I124" s="368">
        <f>SUMIFS('ALL-DIKBUD-KEMANAG'!$BF$13:$BF$1029,JENJANG_PENDIDIKAN,I$78,KECAMATAN,$B124,STATUS_SEKOLAH,$O$106)</f>
        <v>0</v>
      </c>
      <c r="J124" s="368">
        <f>SUMIFS('ALL-DIKBUD-KEMANAG'!$BI$13:$BI$1029,JENJANG_PENDIDIKAN,I$78,KECAMATAN,$B124,STATUS_SEKOLAH,$O$106)</f>
        <v>0</v>
      </c>
      <c r="K124" s="368">
        <f>SUMIFS('ALL-DIKBUD-KEMANAG'!$BF$13:$BF$1029,JENJANG_PENDIDIKAN,K$78,KECAMATAN,$B124,STATUS_SEKOLAH,$O$106)</f>
        <v>0</v>
      </c>
      <c r="L124" s="368">
        <f>SUMIFS('ALL-DIKBUD-KEMANAG'!$BI$13:$BI$1029,JENJANG_PENDIDIKAN,K$78,KECAMATAN,$B124,STATUS_SEKOLAH,$O$106)</f>
        <v>0</v>
      </c>
      <c r="M124" s="374">
        <f t="shared" si="59"/>
        <v>15</v>
      </c>
      <c r="N124" s="374">
        <f t="shared" si="60"/>
        <v>367</v>
      </c>
      <c r="O124" s="69">
        <f t="shared" si="61"/>
        <v>382</v>
      </c>
      <c r="Q124" s="66">
        <v>12</v>
      </c>
      <c r="R124" s="67" t="s">
        <v>30</v>
      </c>
      <c r="S124" s="368">
        <f>SUMIFS('ALL-DIKBUD-KEMANAG'!$BF$13:$BF$1029,JENJANG_PENDIDIKAN,S$78,KECAMATAN,$B124,STATUS_SEKOLAH,$O$106)</f>
        <v>0</v>
      </c>
      <c r="T124" s="368">
        <f>SUMIFS('ALL-DIKBUD-KEMANAG'!$BI$13:$BI$1029,JENJANG_PENDIDIKAN,S$78,KECAMATAN,$B124,STATUS_SEKOLAH,$O$106)</f>
        <v>18</v>
      </c>
      <c r="U124" s="368">
        <f>SUMIFS('ALL-DIKBUD-KEMANAG'!$BF$13:$BF$1029,JENJANG_PENDIDIKAN,U$78,KECAMATAN,$B124,STATUS_SEKOLAH,$O$106)</f>
        <v>0</v>
      </c>
      <c r="V124" s="368">
        <f>SUMIFS('ALL-DIKBUD-KEMANAG'!$BI$13:$BI$1029,JENJANG_PENDIDIKAN,U$78,KECAMATAN,$B124,STATUS_SEKOLAH,$O$106)</f>
        <v>0</v>
      </c>
      <c r="W124" s="368">
        <f>SUMIFS('ALL-DIKBUD-KEMANAG'!$BF$13:$BF$1029,JENJANG_PENDIDIKAN,W$78,KECAMATAN,$B124,STATUS_SEKOLAH,$O$106)</f>
        <v>0</v>
      </c>
      <c r="X124" s="368">
        <f>SUMIFS('ALL-DIKBUD-KEMANAG'!$BI$13:$BI$1029,JENJANG_PENDIDIKAN,W$78,KECAMATAN,$B124,STATUS_SEKOLAH,$O$106)</f>
        <v>0</v>
      </c>
      <c r="Y124" s="374">
        <f t="shared" si="62"/>
        <v>0</v>
      </c>
      <c r="Z124" s="374">
        <f t="shared" si="63"/>
        <v>18</v>
      </c>
      <c r="AA124" s="69">
        <f t="shared" si="64"/>
        <v>18</v>
      </c>
    </row>
    <row r="125" spans="1:27" x14ac:dyDescent="0.25">
      <c r="A125" s="66">
        <v>13</v>
      </c>
      <c r="B125" s="67" t="s">
        <v>31</v>
      </c>
      <c r="C125" s="368">
        <f>SUMIFS('ALL-DIKBUD-KEMANAG'!$BF$13:$BF$1029,JENJANG_PENDIDIKAN,C$78,KECAMATAN,$B125,STATUS_SEKOLAH,$O$106)</f>
        <v>19</v>
      </c>
      <c r="D125" s="368">
        <f>SUMIFS('ALL-DIKBUD-KEMANAG'!$BI$13:$BI$1029,JENJANG_PENDIDIKAN,C$78,KECAMATAN,$B125,STATUS_SEKOLAH,$O$106)</f>
        <v>220</v>
      </c>
      <c r="E125" s="368">
        <f>SUMIFS('ALL-DIKBUD-KEMANAG'!$BF$13:$BF$1029,JENJANG_PENDIDIKAN,E$78,KECAMATAN,$B125,STATUS_SEKOLAH,$O$106)</f>
        <v>1</v>
      </c>
      <c r="F125" s="368">
        <f>SUMIFS('ALL-DIKBUD-KEMANAG'!$BI$13:$BI$1029,JENJANG_PENDIDIKAN,E$78,KECAMATAN,$B125,STATUS_SEKOLAH,$O$106)</f>
        <v>47</v>
      </c>
      <c r="G125" s="368">
        <f>SUMIFS('ALL-DIKBUD-KEMANAG'!$BF$13:$BF$1029,JENJANG_PENDIDIKAN,G$78,KECAMATAN,$B125,STATUS_SEKOLAH,$O$106)</f>
        <v>0</v>
      </c>
      <c r="H125" s="368">
        <f>SUMIFS('ALL-DIKBUD-KEMANAG'!$BI$13:$BI$1029,JENJANG_PENDIDIKAN,G$78,KECAMATAN,$B125,STATUS_SEKOLAH,$O$106)</f>
        <v>14</v>
      </c>
      <c r="I125" s="368">
        <f>SUMIFS('ALL-DIKBUD-KEMANAG'!$BF$13:$BF$1029,JENJANG_PENDIDIKAN,I$78,KECAMATAN,$B125,STATUS_SEKOLAH,$O$106)</f>
        <v>0</v>
      </c>
      <c r="J125" s="368">
        <f>SUMIFS('ALL-DIKBUD-KEMANAG'!$BI$13:$BI$1029,JENJANG_PENDIDIKAN,I$78,KECAMATAN,$B125,STATUS_SEKOLAH,$O$106)</f>
        <v>0</v>
      </c>
      <c r="K125" s="368">
        <f>SUMIFS('ALL-DIKBUD-KEMANAG'!$BF$13:$BF$1029,JENJANG_PENDIDIKAN,K$78,KECAMATAN,$B125,STATUS_SEKOLAH,$O$106)</f>
        <v>0</v>
      </c>
      <c r="L125" s="368">
        <f>SUMIFS('ALL-DIKBUD-KEMANAG'!$BI$13:$BI$1029,JENJANG_PENDIDIKAN,K$78,KECAMATAN,$B125,STATUS_SEKOLAH,$O$106)</f>
        <v>0</v>
      </c>
      <c r="M125" s="374">
        <f t="shared" si="59"/>
        <v>20</v>
      </c>
      <c r="N125" s="374">
        <f t="shared" si="60"/>
        <v>281</v>
      </c>
      <c r="O125" s="69">
        <f t="shared" si="61"/>
        <v>301</v>
      </c>
      <c r="Q125" s="66">
        <v>13</v>
      </c>
      <c r="R125" s="67" t="s">
        <v>31</v>
      </c>
      <c r="S125" s="368">
        <f>SUMIFS('ALL-DIKBUD-KEMANAG'!$BF$13:$BF$1029,JENJANG_PENDIDIKAN,S$78,KECAMATAN,$B125,STATUS_SEKOLAH,$O$106)</f>
        <v>0</v>
      </c>
      <c r="T125" s="368">
        <f>SUMIFS('ALL-DIKBUD-KEMANAG'!$BI$13:$BI$1029,JENJANG_PENDIDIKAN,S$78,KECAMATAN,$B125,STATUS_SEKOLAH,$O$106)</f>
        <v>20</v>
      </c>
      <c r="U125" s="368">
        <f>SUMIFS('ALL-DIKBUD-KEMANAG'!$BF$13:$BF$1029,JENJANG_PENDIDIKAN,U$78,KECAMATAN,$B125,STATUS_SEKOLAH,$O$106)</f>
        <v>0</v>
      </c>
      <c r="V125" s="368">
        <f>SUMIFS('ALL-DIKBUD-KEMANAG'!$BI$13:$BI$1029,JENJANG_PENDIDIKAN,U$78,KECAMATAN,$B125,STATUS_SEKOLAH,$O$106)</f>
        <v>0</v>
      </c>
      <c r="W125" s="368">
        <f>SUMIFS('ALL-DIKBUD-KEMANAG'!$BF$13:$BF$1029,JENJANG_PENDIDIKAN,W$78,KECAMATAN,$B125,STATUS_SEKOLAH,$O$106)</f>
        <v>0</v>
      </c>
      <c r="X125" s="368">
        <f>SUMIFS('ALL-DIKBUD-KEMANAG'!$BI$13:$BI$1029,JENJANG_PENDIDIKAN,W$78,KECAMATAN,$B125,STATUS_SEKOLAH,$O$106)</f>
        <v>0</v>
      </c>
      <c r="Y125" s="374">
        <f t="shared" si="62"/>
        <v>0</v>
      </c>
      <c r="Z125" s="374">
        <f t="shared" si="63"/>
        <v>20</v>
      </c>
      <c r="AA125" s="69">
        <f t="shared" si="64"/>
        <v>20</v>
      </c>
    </row>
    <row r="126" spans="1:27" ht="15.75" thickBot="1" x14ac:dyDescent="0.3">
      <c r="A126" s="66">
        <v>14</v>
      </c>
      <c r="B126" s="70" t="s">
        <v>32</v>
      </c>
      <c r="C126" s="368">
        <f>SUMIFS('ALL-DIKBUD-KEMANAG'!$BF$13:$BF$1029,JENJANG_PENDIDIKAN,C$78,KECAMATAN,$B126,STATUS_SEKOLAH,$O$106)</f>
        <v>2</v>
      </c>
      <c r="D126" s="368">
        <f>SUMIFS('ALL-DIKBUD-KEMANAG'!$BI$13:$BI$1029,JENJANG_PENDIDIKAN,C$78,KECAMATAN,$B126,STATUS_SEKOLAH,$O$106)</f>
        <v>213</v>
      </c>
      <c r="E126" s="368">
        <f>SUMIFS('ALL-DIKBUD-KEMANAG'!$BF$13:$BF$1029,JENJANG_PENDIDIKAN,E$78,KECAMATAN,$B126,STATUS_SEKOLAH,$O$106)</f>
        <v>0</v>
      </c>
      <c r="F126" s="368">
        <f>SUMIFS('ALL-DIKBUD-KEMANAG'!$BI$13:$BI$1029,JENJANG_PENDIDIKAN,E$78,KECAMATAN,$B126,STATUS_SEKOLAH,$O$106)</f>
        <v>41</v>
      </c>
      <c r="G126" s="368">
        <f>SUMIFS('ALL-DIKBUD-KEMANAG'!$BF$13:$BF$1029,JENJANG_PENDIDIKAN,G$78,KECAMATAN,$B126,STATUS_SEKOLAH,$O$106)</f>
        <v>0</v>
      </c>
      <c r="H126" s="368">
        <f>SUMIFS('ALL-DIKBUD-KEMANAG'!$BI$13:$BI$1029,JENJANG_PENDIDIKAN,G$78,KECAMATAN,$B126,STATUS_SEKOLAH,$O$106)</f>
        <v>0</v>
      </c>
      <c r="I126" s="368">
        <f>SUMIFS('ALL-DIKBUD-KEMANAG'!$BF$13:$BF$1029,JENJANG_PENDIDIKAN,I$78,KECAMATAN,$B126,STATUS_SEKOLAH,$O$106)</f>
        <v>0</v>
      </c>
      <c r="J126" s="368">
        <f>SUMIFS('ALL-DIKBUD-KEMANAG'!$BI$13:$BI$1029,JENJANG_PENDIDIKAN,I$78,KECAMATAN,$B126,STATUS_SEKOLAH,$O$106)</f>
        <v>0</v>
      </c>
      <c r="K126" s="368">
        <f>SUMIFS('ALL-DIKBUD-KEMANAG'!$BF$13:$BF$1029,JENJANG_PENDIDIKAN,K$78,KECAMATAN,$B126,STATUS_SEKOLAH,$O$106)</f>
        <v>0</v>
      </c>
      <c r="L126" s="368">
        <f>SUMIFS('ALL-DIKBUD-KEMANAG'!$BI$13:$BI$1029,JENJANG_PENDIDIKAN,K$78,KECAMATAN,$B126,STATUS_SEKOLAH,$O$106)</f>
        <v>0</v>
      </c>
      <c r="M126" s="374">
        <f t="shared" si="59"/>
        <v>2</v>
      </c>
      <c r="N126" s="374">
        <f t="shared" si="60"/>
        <v>254</v>
      </c>
      <c r="O126" s="69">
        <f t="shared" si="61"/>
        <v>256</v>
      </c>
      <c r="Q126" s="66">
        <v>14</v>
      </c>
      <c r="R126" s="70" t="s">
        <v>32</v>
      </c>
      <c r="S126" s="368">
        <f>SUMIFS('ALL-DIKBUD-KEMANAG'!$BF$13:$BF$1029,JENJANG_PENDIDIKAN,S$78,KECAMATAN,$B126,STATUS_SEKOLAH,$O$106)</f>
        <v>0</v>
      </c>
      <c r="T126" s="368">
        <f>SUMIFS('ALL-DIKBUD-KEMANAG'!$BI$13:$BI$1029,JENJANG_PENDIDIKAN,S$78,KECAMATAN,$B126,STATUS_SEKOLAH,$O$106)</f>
        <v>0</v>
      </c>
      <c r="U126" s="368">
        <f>SUMIFS('ALL-DIKBUD-KEMANAG'!$BF$13:$BF$1029,JENJANG_PENDIDIKAN,U$78,KECAMATAN,$B126,STATUS_SEKOLAH,$O$106)</f>
        <v>0</v>
      </c>
      <c r="V126" s="368">
        <f>SUMIFS('ALL-DIKBUD-KEMANAG'!$BI$13:$BI$1029,JENJANG_PENDIDIKAN,U$78,KECAMATAN,$B126,STATUS_SEKOLAH,$O$106)</f>
        <v>0</v>
      </c>
      <c r="W126" s="368">
        <f>SUMIFS('ALL-DIKBUD-KEMANAG'!$BF$13:$BF$1029,JENJANG_PENDIDIKAN,W$78,KECAMATAN,$B126,STATUS_SEKOLAH,$O$106)</f>
        <v>0</v>
      </c>
      <c r="X126" s="368">
        <f>SUMIFS('ALL-DIKBUD-KEMANAG'!$BI$13:$BI$1029,JENJANG_PENDIDIKAN,W$78,KECAMATAN,$B126,STATUS_SEKOLAH,$O$106)</f>
        <v>0</v>
      </c>
      <c r="Y126" s="374">
        <f t="shared" si="62"/>
        <v>0</v>
      </c>
      <c r="Z126" s="374">
        <f t="shared" si="63"/>
        <v>0</v>
      </c>
      <c r="AA126" s="69">
        <f t="shared" si="64"/>
        <v>0</v>
      </c>
    </row>
    <row r="127" spans="1:27" ht="15.75" thickTop="1" x14ac:dyDescent="0.25">
      <c r="B127" s="71" t="s">
        <v>4</v>
      </c>
      <c r="C127" s="72">
        <f>SUM(C113:C126)</f>
        <v>200</v>
      </c>
      <c r="D127" s="72">
        <f t="shared" ref="D127:O127" si="65">SUM(D113:D126)</f>
        <v>4643</v>
      </c>
      <c r="E127" s="72">
        <f t="shared" si="65"/>
        <v>14</v>
      </c>
      <c r="F127" s="72">
        <f t="shared" si="65"/>
        <v>1173</v>
      </c>
      <c r="G127" s="72">
        <f t="shared" si="65"/>
        <v>2</v>
      </c>
      <c r="H127" s="72">
        <f t="shared" si="65"/>
        <v>514</v>
      </c>
      <c r="I127" s="72">
        <f t="shared" si="65"/>
        <v>1</v>
      </c>
      <c r="J127" s="72">
        <f t="shared" si="65"/>
        <v>198</v>
      </c>
      <c r="K127" s="72">
        <f t="shared" si="65"/>
        <v>0</v>
      </c>
      <c r="L127" s="72">
        <f t="shared" si="65"/>
        <v>0</v>
      </c>
      <c r="M127" s="72">
        <f t="shared" si="65"/>
        <v>217</v>
      </c>
      <c r="N127" s="72">
        <f t="shared" si="65"/>
        <v>6528</v>
      </c>
      <c r="O127" s="72">
        <f t="shared" si="65"/>
        <v>6745</v>
      </c>
      <c r="R127" s="71" t="s">
        <v>4</v>
      </c>
      <c r="S127" s="72">
        <f>SUM(S113:S126)</f>
        <v>0</v>
      </c>
      <c r="T127" s="72">
        <f t="shared" ref="T127:AA127" si="66">SUM(T113:T126)</f>
        <v>121</v>
      </c>
      <c r="U127" s="72">
        <f t="shared" si="66"/>
        <v>4</v>
      </c>
      <c r="V127" s="72">
        <f t="shared" si="66"/>
        <v>256</v>
      </c>
      <c r="W127" s="72">
        <f t="shared" si="66"/>
        <v>4</v>
      </c>
      <c r="X127" s="72">
        <f t="shared" si="66"/>
        <v>65</v>
      </c>
      <c r="Y127" s="72">
        <f t="shared" si="66"/>
        <v>8</v>
      </c>
      <c r="Z127" s="72">
        <f t="shared" si="66"/>
        <v>442</v>
      </c>
      <c r="AA127" s="72">
        <f t="shared" si="66"/>
        <v>450</v>
      </c>
    </row>
    <row r="128" spans="1:27" x14ac:dyDescent="0.25">
      <c r="B128" s="73" t="s">
        <v>76</v>
      </c>
      <c r="C128" s="377">
        <f>C127/SUM(C112:D112)*100</f>
        <v>4.1296716911005573</v>
      </c>
      <c r="D128" s="377">
        <f>D127/SUM(C112:D112)*100</f>
        <v>95.870328308899445</v>
      </c>
      <c r="E128" s="377">
        <f>E127/SUM(E112:F112)*100</f>
        <v>1.1794439764111204</v>
      </c>
      <c r="F128" s="377">
        <f>F127/SUM(E112:F112)*100</f>
        <v>98.820556023588878</v>
      </c>
      <c r="G128" s="377">
        <f>G127/SUM(G112:H112)*100</f>
        <v>0.38759689922480622</v>
      </c>
      <c r="H128" s="377">
        <f>H127/SUM(G112:H112)*100</f>
        <v>99.612403100775197</v>
      </c>
      <c r="I128" s="377">
        <f>I127/SUM(I112:J112)*100</f>
        <v>0.50251256281407031</v>
      </c>
      <c r="J128" s="377">
        <f>J127/SUM(I112:J112)*100</f>
        <v>99.497487437185924</v>
      </c>
      <c r="K128" s="377">
        <f>IF(K127&lt;1,0,K127/SUM(K112:L112)*100)</f>
        <v>0</v>
      </c>
      <c r="L128" s="377">
        <f>IF(L127&lt;1,0,L127/SUM(L112:M112)*100)</f>
        <v>0</v>
      </c>
      <c r="M128" s="377">
        <f>M127/SUM(M112:N112)*100</f>
        <v>3.2171979243884361</v>
      </c>
      <c r="N128" s="377">
        <f>N127/SUM(M112:N112)*100</f>
        <v>96.782802075611556</v>
      </c>
      <c r="O128" s="377">
        <f>O127/SUM(O112)*100</f>
        <v>100</v>
      </c>
      <c r="R128" s="73" t="s">
        <v>76</v>
      </c>
      <c r="S128" s="377">
        <f>S127/SUM(S112:T112)*100</f>
        <v>0</v>
      </c>
      <c r="T128" s="377">
        <f>T127/SUM(S112:T112)*100</f>
        <v>100</v>
      </c>
      <c r="U128" s="377">
        <f>U127/SUM(U112:V112)*100</f>
        <v>1.5384615384615385</v>
      </c>
      <c r="V128" s="377">
        <f>V127/SUM(U112:V112)*100</f>
        <v>98.461538461538467</v>
      </c>
      <c r="W128" s="377">
        <f>IF(W127&lt;1,0,W127/SUM(W112:X112)*100)</f>
        <v>5.7971014492753623</v>
      </c>
      <c r="X128" s="377">
        <f>IF(X127&lt;1,0,X127/SUM(W112:X112)*100)</f>
        <v>94.20289855072464</v>
      </c>
      <c r="Y128" s="377">
        <f>Y127/SUM(Y112:Z112)*100</f>
        <v>1.7777777777777777</v>
      </c>
      <c r="Z128" s="377">
        <f>Z127/SUM(Y112:Z112)*100</f>
        <v>98.222222222222229</v>
      </c>
      <c r="AA128" s="377">
        <f>AA127/SUM(AA112)*100</f>
        <v>100</v>
      </c>
    </row>
    <row r="133" spans="1:27" x14ac:dyDescent="0.25">
      <c r="B133" s="61" t="s">
        <v>187</v>
      </c>
      <c r="R133" s="61" t="s">
        <v>187</v>
      </c>
    </row>
    <row r="134" spans="1:27" x14ac:dyDescent="0.25">
      <c r="B134" s="61" t="s">
        <v>149</v>
      </c>
      <c r="R134" s="61" t="s">
        <v>149</v>
      </c>
    </row>
    <row r="135" spans="1:27" x14ac:dyDescent="0.25">
      <c r="B135" s="61" t="s">
        <v>33</v>
      </c>
      <c r="R135" s="61" t="s">
        <v>33</v>
      </c>
    </row>
    <row r="136" spans="1:27" x14ac:dyDescent="0.25">
      <c r="B136" s="61" t="s">
        <v>218</v>
      </c>
      <c r="O136" s="314" t="s">
        <v>53</v>
      </c>
      <c r="R136" s="61" t="s">
        <v>218</v>
      </c>
      <c r="AA136" s="314" t="s">
        <v>53</v>
      </c>
    </row>
    <row r="139" spans="1:27" x14ac:dyDescent="0.25">
      <c r="A139" s="811" t="s">
        <v>0</v>
      </c>
      <c r="B139" s="814" t="s">
        <v>61</v>
      </c>
      <c r="C139" s="808" t="s">
        <v>185</v>
      </c>
      <c r="D139" s="808"/>
      <c r="E139" s="808"/>
      <c r="F139" s="808"/>
      <c r="G139" s="808"/>
      <c r="H139" s="808"/>
      <c r="I139" s="808"/>
      <c r="J139" s="808"/>
      <c r="K139" s="808"/>
      <c r="L139" s="808"/>
      <c r="M139" s="808"/>
      <c r="N139" s="808"/>
      <c r="O139" s="808"/>
      <c r="Q139" s="811" t="s">
        <v>0</v>
      </c>
      <c r="R139" s="814" t="s">
        <v>61</v>
      </c>
      <c r="S139" s="808" t="s">
        <v>185</v>
      </c>
      <c r="T139" s="808"/>
      <c r="U139" s="808"/>
      <c r="V139" s="808"/>
      <c r="W139" s="808"/>
      <c r="X139" s="808"/>
      <c r="Y139" s="808"/>
      <c r="Z139" s="808"/>
      <c r="AA139" s="808"/>
    </row>
    <row r="140" spans="1:27" ht="45" x14ac:dyDescent="0.25">
      <c r="A140" s="812"/>
      <c r="B140" s="815"/>
      <c r="C140" s="817" t="s">
        <v>6</v>
      </c>
      <c r="D140" s="818"/>
      <c r="E140" s="792" t="s">
        <v>7</v>
      </c>
      <c r="F140" s="792"/>
      <c r="G140" s="808" t="s">
        <v>8</v>
      </c>
      <c r="H140" s="808"/>
      <c r="I140" s="792" t="s">
        <v>9</v>
      </c>
      <c r="J140" s="792"/>
      <c r="K140" s="792" t="s">
        <v>10</v>
      </c>
      <c r="L140" s="792"/>
      <c r="M140" s="794" t="s">
        <v>233</v>
      </c>
      <c r="N140" s="794"/>
      <c r="O140" s="794"/>
      <c r="P140" s="538" t="s">
        <v>1340</v>
      </c>
      <c r="Q140" s="812"/>
      <c r="R140" s="815"/>
      <c r="S140" s="817" t="s">
        <v>265</v>
      </c>
      <c r="T140" s="818"/>
      <c r="U140" s="792" t="s">
        <v>267</v>
      </c>
      <c r="V140" s="792"/>
      <c r="W140" s="808" t="s">
        <v>268</v>
      </c>
      <c r="X140" s="808"/>
      <c r="Y140" s="794" t="str">
        <f>"JUMLAH "&amp;S140&amp;"+"&amp;U140&amp;"+"&amp;W140</f>
        <v>JUMLAH MI+MTs+MA</v>
      </c>
      <c r="Z140" s="794"/>
      <c r="AA140" s="794"/>
    </row>
    <row r="141" spans="1:27" ht="60" x14ac:dyDescent="0.25">
      <c r="A141" s="813"/>
      <c r="B141" s="816"/>
      <c r="C141" s="369" t="s">
        <v>17</v>
      </c>
      <c r="D141" s="370" t="s">
        <v>18</v>
      </c>
      <c r="E141" s="369" t="s">
        <v>17</v>
      </c>
      <c r="F141" s="370" t="s">
        <v>18</v>
      </c>
      <c r="G141" s="369" t="s">
        <v>17</v>
      </c>
      <c r="H141" s="370" t="s">
        <v>18</v>
      </c>
      <c r="I141" s="369" t="s">
        <v>17</v>
      </c>
      <c r="J141" s="370" t="s">
        <v>18</v>
      </c>
      <c r="K141" s="369" t="s">
        <v>17</v>
      </c>
      <c r="L141" s="370" t="s">
        <v>18</v>
      </c>
      <c r="M141" s="369" t="s">
        <v>17</v>
      </c>
      <c r="N141" s="370" t="s">
        <v>18</v>
      </c>
      <c r="O141" s="375" t="s">
        <v>12</v>
      </c>
      <c r="Q141" s="813"/>
      <c r="R141" s="816"/>
      <c r="S141" s="369" t="s">
        <v>17</v>
      </c>
      <c r="T141" s="370" t="s">
        <v>18</v>
      </c>
      <c r="U141" s="369" t="s">
        <v>17</v>
      </c>
      <c r="V141" s="370" t="s">
        <v>18</v>
      </c>
      <c r="W141" s="369" t="s">
        <v>17</v>
      </c>
      <c r="X141" s="370" t="s">
        <v>18</v>
      </c>
      <c r="Y141" s="369" t="s">
        <v>17</v>
      </c>
      <c r="Z141" s="370" t="s">
        <v>18</v>
      </c>
      <c r="AA141" s="375" t="s">
        <v>12</v>
      </c>
    </row>
    <row r="142" spans="1:27" x14ac:dyDescent="0.25">
      <c r="A142" s="63"/>
      <c r="B142" s="64" t="s">
        <v>62</v>
      </c>
      <c r="C142" s="65">
        <f>SUM(C143:C156)</f>
        <v>29</v>
      </c>
      <c r="D142" s="65">
        <f t="shared" ref="D142" si="67">SUM(D143:D156)</f>
        <v>231</v>
      </c>
      <c r="E142" s="65">
        <f t="shared" ref="E142" si="68">SUM(E143:E156)</f>
        <v>38</v>
      </c>
      <c r="F142" s="65">
        <f t="shared" ref="F142" si="69">SUM(F143:F156)</f>
        <v>375</v>
      </c>
      <c r="G142" s="65">
        <f t="shared" ref="G142" si="70">SUM(G143:G156)</f>
        <v>4</v>
      </c>
      <c r="H142" s="65">
        <f t="shared" ref="H142" si="71">SUM(H143:H156)</f>
        <v>251</v>
      </c>
      <c r="I142" s="65">
        <f t="shared" ref="I142" si="72">SUM(I143:I156)</f>
        <v>15</v>
      </c>
      <c r="J142" s="65">
        <f t="shared" ref="J142" si="73">SUM(J143:J156)</f>
        <v>763</v>
      </c>
      <c r="K142" s="65">
        <f t="shared" ref="K142" si="74">SUM(K143:K156)</f>
        <v>0</v>
      </c>
      <c r="L142" s="65">
        <f t="shared" ref="L142" si="75">SUM(L143:L156)</f>
        <v>29</v>
      </c>
      <c r="M142" s="65">
        <f t="shared" ref="M142:N142" si="76">SUM(M143:M156)</f>
        <v>86</v>
      </c>
      <c r="N142" s="65">
        <f t="shared" si="76"/>
        <v>1649</v>
      </c>
      <c r="O142" s="65">
        <f t="shared" ref="O142" si="77">SUM(O143:O156)</f>
        <v>1735</v>
      </c>
      <c r="Q142" s="63"/>
      <c r="R142" s="64" t="s">
        <v>62</v>
      </c>
      <c r="S142" s="65">
        <f>SUM(S143:S156)</f>
        <v>112</v>
      </c>
      <c r="T142" s="65">
        <f t="shared" ref="T142:AA142" si="78">SUM(T143:T156)</f>
        <v>1069</v>
      </c>
      <c r="U142" s="65">
        <f t="shared" si="78"/>
        <v>299</v>
      </c>
      <c r="V142" s="65">
        <f t="shared" si="78"/>
        <v>1869</v>
      </c>
      <c r="W142" s="65">
        <f t="shared" si="78"/>
        <v>32</v>
      </c>
      <c r="X142" s="65">
        <f t="shared" si="78"/>
        <v>1087</v>
      </c>
      <c r="Y142" s="65">
        <f t="shared" si="78"/>
        <v>443</v>
      </c>
      <c r="Z142" s="65">
        <f t="shared" si="78"/>
        <v>4025</v>
      </c>
      <c r="AA142" s="65">
        <f t="shared" si="78"/>
        <v>4468</v>
      </c>
    </row>
    <row r="143" spans="1:27" x14ac:dyDescent="0.25">
      <c r="A143" s="66">
        <v>1</v>
      </c>
      <c r="B143" s="67" t="s">
        <v>19</v>
      </c>
      <c r="C143" s="368">
        <f>SUMIFS('ALL-DIKBUD-KEMANAG'!$BF$13:$BF$1029,JENJANG_PENDIDIKAN,C$78,KECAMATAN,$B143,STATUS_SEKOLAH,$O$136)</f>
        <v>9</v>
      </c>
      <c r="D143" s="368">
        <f>SUMIFS('ALL-DIKBUD-KEMANAG'!$BI$13:$BI$1029,JENJANG_PENDIDIKAN,C$78,KECAMATAN,$B143,STATUS_SEKOLAH,$O$136)</f>
        <v>109</v>
      </c>
      <c r="E143" s="368">
        <f>SUMIFS('ALL-DIKBUD-KEMANAG'!$BF$13:$BF$1029,JENJANG_PENDIDIKAN,E$78,KECAMATAN,$B143,STATUS_SEKOLAH,$O$136)</f>
        <v>14</v>
      </c>
      <c r="F143" s="368">
        <f>SUMIFS('ALL-DIKBUD-KEMANAG'!$BI$13:$BI$1029,JENJANG_PENDIDIKAN,E$78,KECAMATAN,$B143,STATUS_SEKOLAH,$O$136)</f>
        <v>109</v>
      </c>
      <c r="G143" s="368">
        <f>SUMIFS('ALL-DIKBUD-KEMANAG'!$BF$13:$BF$1029,JENJANG_PENDIDIKAN,G$78,KECAMATAN,$B143,STATUS_SEKOLAH,$O$136)</f>
        <v>0</v>
      </c>
      <c r="H143" s="368">
        <f>SUMIFS('ALL-DIKBUD-KEMANAG'!$BI$13:$BI$1029,JENJANG_PENDIDIKAN,G$78,KECAMATAN,$B143,STATUS_SEKOLAH,$O$136)</f>
        <v>70</v>
      </c>
      <c r="I143" s="368">
        <f>SUMIFS('ALL-DIKBUD-KEMANAG'!$BF$13:$BF$1029,JENJANG_PENDIDIKAN,I$78,KECAMATAN,$B143,STATUS_SEKOLAH,$O$136)</f>
        <v>5</v>
      </c>
      <c r="J143" s="368">
        <f>SUMIFS('ALL-DIKBUD-KEMANAG'!$BI$13:$BI$1029,JENJANG_PENDIDIKAN,I$78,KECAMATAN,$B143,STATUS_SEKOLAH,$O$136)</f>
        <v>205</v>
      </c>
      <c r="K143" s="368">
        <f>SUMIFS('ALL-DIKBUD-KEMANAG'!$BF$13:$BF$1029,JENJANG_PENDIDIKAN,K$78,KECAMATAN,$B143,STATUS_SEKOLAH,$O$136)</f>
        <v>0</v>
      </c>
      <c r="L143" s="368">
        <f>SUMIFS('ALL-DIKBUD-KEMANAG'!$BI$13:$BI$1029,JENJANG_PENDIDIKAN,K$78,KECAMATAN,$B143,STATUS_SEKOLAH,$O$136)</f>
        <v>0</v>
      </c>
      <c r="M143" s="374">
        <f t="shared" ref="M143" si="79">SUM(C143,E143,G143,I143,K143)</f>
        <v>28</v>
      </c>
      <c r="N143" s="374">
        <f t="shared" ref="N143" si="80">SUM(D143,F143,H143,J143,L143)</f>
        <v>493</v>
      </c>
      <c r="O143" s="69">
        <f>SUM(M143:N143)</f>
        <v>521</v>
      </c>
      <c r="Q143" s="66">
        <v>1</v>
      </c>
      <c r="R143" s="67" t="s">
        <v>19</v>
      </c>
      <c r="S143" s="368">
        <f>SUMIFS('ALL-DIKBUD-KEMANAG'!$BF$13:$BF$1029,JENJANG_PENDIDIKAN,S$78,KECAMATAN,$B143,STATUS_SEKOLAH,$O$136)</f>
        <v>13</v>
      </c>
      <c r="T143" s="368">
        <f>SUMIFS('ALL-DIKBUD-KEMANAG'!$BI$13:$BI$1029,JENJANG_PENDIDIKAN,S$78,KECAMATAN,$B143,STATUS_SEKOLAH,$O$136)</f>
        <v>191</v>
      </c>
      <c r="U143" s="368">
        <f>SUMIFS('ALL-DIKBUD-KEMANAG'!$BF$13:$BF$1029,JENJANG_PENDIDIKAN,U$78,KECAMATAN,$B143,STATUS_SEKOLAH,$O$136)</f>
        <v>59</v>
      </c>
      <c r="V143" s="368">
        <f>SUMIFS('ALL-DIKBUD-KEMANAG'!$BI$13:$BI$1029,JENJANG_PENDIDIKAN,U$78,KECAMATAN,$B143,STATUS_SEKOLAH,$O$136)</f>
        <v>357</v>
      </c>
      <c r="W143" s="368">
        <f>SUMIFS('ALL-DIKBUD-KEMANAG'!$BF$13:$BF$1029,JENJANG_PENDIDIKAN,W$78,KECAMATAN,$B143,STATUS_SEKOLAH,$O$136)</f>
        <v>14</v>
      </c>
      <c r="X143" s="368">
        <f>SUMIFS('ALL-DIKBUD-KEMANAG'!$BI$13:$BI$1029,JENJANG_PENDIDIKAN,W$78,KECAMATAN,$B143,STATUS_SEKOLAH,$O$136)</f>
        <v>304</v>
      </c>
      <c r="Y143" s="374">
        <f>SUM(S143,U143,W143)</f>
        <v>86</v>
      </c>
      <c r="Z143" s="374">
        <f>SUM(T143,V143,X143)</f>
        <v>852</v>
      </c>
      <c r="AA143" s="69">
        <f>SUM(Y143:Z143)</f>
        <v>938</v>
      </c>
    </row>
    <row r="144" spans="1:27" x14ac:dyDescent="0.25">
      <c r="A144" s="66">
        <v>2</v>
      </c>
      <c r="B144" s="67" t="s">
        <v>20</v>
      </c>
      <c r="C144" s="368">
        <f>SUMIFS('ALL-DIKBUD-KEMANAG'!$BF$13:$BF$1029,JENJANG_PENDIDIKAN,C$78,KECAMATAN,$B144,STATUS_SEKOLAH,$O$136)</f>
        <v>0</v>
      </c>
      <c r="D144" s="368">
        <f>SUMIFS('ALL-DIKBUD-KEMANAG'!$BI$13:$BI$1029,JENJANG_PENDIDIKAN,C$78,KECAMATAN,$B144,STATUS_SEKOLAH,$O$136)</f>
        <v>6</v>
      </c>
      <c r="E144" s="368">
        <f>SUMIFS('ALL-DIKBUD-KEMANAG'!$BF$13:$BF$1029,JENJANG_PENDIDIKAN,E$78,KECAMATAN,$B144,STATUS_SEKOLAH,$O$136)</f>
        <v>7</v>
      </c>
      <c r="F144" s="368">
        <f>SUMIFS('ALL-DIKBUD-KEMANAG'!$BI$13:$BI$1029,JENJANG_PENDIDIKAN,E$78,KECAMATAN,$B144,STATUS_SEKOLAH,$O$136)</f>
        <v>40</v>
      </c>
      <c r="G144" s="368">
        <f>SUMIFS('ALL-DIKBUD-KEMANAG'!$BF$13:$BF$1029,JENJANG_PENDIDIKAN,G$78,KECAMATAN,$B144,STATUS_SEKOLAH,$O$136)</f>
        <v>1</v>
      </c>
      <c r="H144" s="368">
        <f>SUMIFS('ALL-DIKBUD-KEMANAG'!$BI$13:$BI$1029,JENJANG_PENDIDIKAN,G$78,KECAMATAN,$B144,STATUS_SEKOLAH,$O$136)</f>
        <v>25</v>
      </c>
      <c r="I144" s="368">
        <f>SUMIFS('ALL-DIKBUD-KEMANAG'!$BF$13:$BF$1029,JENJANG_PENDIDIKAN,I$78,KECAMATAN,$B144,STATUS_SEKOLAH,$O$136)</f>
        <v>0</v>
      </c>
      <c r="J144" s="368">
        <f>SUMIFS('ALL-DIKBUD-KEMANAG'!$BI$13:$BI$1029,JENJANG_PENDIDIKAN,I$78,KECAMATAN,$B144,STATUS_SEKOLAH,$O$136)</f>
        <v>70</v>
      </c>
      <c r="K144" s="368">
        <f>SUMIFS('ALL-DIKBUD-KEMANAG'!$BF$13:$BF$1029,JENJANG_PENDIDIKAN,K$78,KECAMATAN,$B144,STATUS_SEKOLAH,$O$136)</f>
        <v>0</v>
      </c>
      <c r="L144" s="368">
        <f>SUMIFS('ALL-DIKBUD-KEMANAG'!$BI$13:$BI$1029,JENJANG_PENDIDIKAN,K$78,KECAMATAN,$B144,STATUS_SEKOLAH,$O$136)</f>
        <v>0</v>
      </c>
      <c r="M144" s="374">
        <f t="shared" ref="M144:M156" si="81">SUM(C144,E144,G144,I144,K144)</f>
        <v>8</v>
      </c>
      <c r="N144" s="374">
        <f t="shared" ref="N144:N156" si="82">SUM(D144,F144,H144,J144,L144)</f>
        <v>141</v>
      </c>
      <c r="O144" s="69">
        <f t="shared" ref="O144:O156" si="83">SUM(M144:N144)</f>
        <v>149</v>
      </c>
      <c r="Q144" s="66">
        <v>2</v>
      </c>
      <c r="R144" s="67" t="s">
        <v>20</v>
      </c>
      <c r="S144" s="368">
        <f>SUMIFS('ALL-DIKBUD-KEMANAG'!$BF$13:$BF$1029,JENJANG_PENDIDIKAN,S$78,KECAMATAN,$B144,STATUS_SEKOLAH,$O$136)</f>
        <v>12</v>
      </c>
      <c r="T144" s="368">
        <f>SUMIFS('ALL-DIKBUD-KEMANAG'!$BI$13:$BI$1029,JENJANG_PENDIDIKAN,S$78,KECAMATAN,$B144,STATUS_SEKOLAH,$O$136)</f>
        <v>113</v>
      </c>
      <c r="U144" s="368">
        <f>SUMIFS('ALL-DIKBUD-KEMANAG'!$BF$13:$BF$1029,JENJANG_PENDIDIKAN,U$78,KECAMATAN,$B144,STATUS_SEKOLAH,$O$136)</f>
        <v>18</v>
      </c>
      <c r="V144" s="368">
        <f>SUMIFS('ALL-DIKBUD-KEMANAG'!$BI$13:$BI$1029,JENJANG_PENDIDIKAN,U$78,KECAMATAN,$B144,STATUS_SEKOLAH,$O$136)</f>
        <v>137</v>
      </c>
      <c r="W144" s="368">
        <f>SUMIFS('ALL-DIKBUD-KEMANAG'!$BF$13:$BF$1029,JENJANG_PENDIDIKAN,W$78,KECAMATAN,$B144,STATUS_SEKOLAH,$O$136)</f>
        <v>1</v>
      </c>
      <c r="X144" s="368">
        <f>SUMIFS('ALL-DIKBUD-KEMANAG'!$BI$13:$BI$1029,JENJANG_PENDIDIKAN,W$78,KECAMATAN,$B144,STATUS_SEKOLAH,$O$136)</f>
        <v>62</v>
      </c>
      <c r="Y144" s="374">
        <f t="shared" ref="Y144:Y156" si="84">SUM(S144,U144,W144)</f>
        <v>31</v>
      </c>
      <c r="Z144" s="374">
        <f t="shared" ref="Z144:Z156" si="85">SUM(T144,V144,X144)</f>
        <v>312</v>
      </c>
      <c r="AA144" s="69">
        <f t="shared" ref="AA144:AA156" si="86">SUM(Y144:Z144)</f>
        <v>343</v>
      </c>
    </row>
    <row r="145" spans="1:27" x14ac:dyDescent="0.25">
      <c r="A145" s="66">
        <v>3</v>
      </c>
      <c r="B145" s="67" t="s">
        <v>21</v>
      </c>
      <c r="C145" s="368">
        <f>SUMIFS('ALL-DIKBUD-KEMANAG'!$BF$13:$BF$1029,JENJANG_PENDIDIKAN,C$78,KECAMATAN,$B145,STATUS_SEKOLAH,$O$136)</f>
        <v>0</v>
      </c>
      <c r="D145" s="368">
        <f>SUMIFS('ALL-DIKBUD-KEMANAG'!$BI$13:$BI$1029,JENJANG_PENDIDIKAN,C$78,KECAMATAN,$B145,STATUS_SEKOLAH,$O$136)</f>
        <v>0</v>
      </c>
      <c r="E145" s="368">
        <f>SUMIFS('ALL-DIKBUD-KEMANAG'!$BF$13:$BF$1029,JENJANG_PENDIDIKAN,E$78,KECAMATAN,$B145,STATUS_SEKOLAH,$O$136)</f>
        <v>2</v>
      </c>
      <c r="F145" s="368">
        <f>SUMIFS('ALL-DIKBUD-KEMANAG'!$BI$13:$BI$1029,JENJANG_PENDIDIKAN,E$78,KECAMATAN,$B145,STATUS_SEKOLAH,$O$136)</f>
        <v>10</v>
      </c>
      <c r="G145" s="368">
        <f>SUMIFS('ALL-DIKBUD-KEMANAG'!$BF$13:$BF$1029,JENJANG_PENDIDIKAN,G$78,KECAMATAN,$B145,STATUS_SEKOLAH,$O$136)</f>
        <v>0</v>
      </c>
      <c r="H145" s="368">
        <f>SUMIFS('ALL-DIKBUD-KEMANAG'!$BI$13:$BI$1029,JENJANG_PENDIDIKAN,G$78,KECAMATAN,$B145,STATUS_SEKOLAH,$O$136)</f>
        <v>0</v>
      </c>
      <c r="I145" s="368">
        <f>SUMIFS('ALL-DIKBUD-KEMANAG'!$BF$13:$BF$1029,JENJANG_PENDIDIKAN,I$78,KECAMATAN,$B145,STATUS_SEKOLAH,$O$136)</f>
        <v>0</v>
      </c>
      <c r="J145" s="368">
        <f>SUMIFS('ALL-DIKBUD-KEMANAG'!$BI$13:$BI$1029,JENJANG_PENDIDIKAN,I$78,KECAMATAN,$B145,STATUS_SEKOLAH,$O$136)</f>
        <v>33</v>
      </c>
      <c r="K145" s="368">
        <f>SUMIFS('ALL-DIKBUD-KEMANAG'!$BF$13:$BF$1029,JENJANG_PENDIDIKAN,K$78,KECAMATAN,$B145,STATUS_SEKOLAH,$O$136)</f>
        <v>0</v>
      </c>
      <c r="L145" s="368">
        <f>SUMIFS('ALL-DIKBUD-KEMANAG'!$BI$13:$BI$1029,JENJANG_PENDIDIKAN,K$78,KECAMATAN,$B145,STATUS_SEKOLAH,$O$136)</f>
        <v>0</v>
      </c>
      <c r="M145" s="374">
        <f t="shared" si="81"/>
        <v>2</v>
      </c>
      <c r="N145" s="374">
        <f t="shared" si="82"/>
        <v>43</v>
      </c>
      <c r="O145" s="69">
        <f t="shared" si="83"/>
        <v>45</v>
      </c>
      <c r="Q145" s="66">
        <v>3</v>
      </c>
      <c r="R145" s="67" t="s">
        <v>21</v>
      </c>
      <c r="S145" s="368">
        <f>SUMIFS('ALL-DIKBUD-KEMANAG'!$BF$13:$BF$1029,JENJANG_PENDIDIKAN,S$78,KECAMATAN,$B145,STATUS_SEKOLAH,$O$136)</f>
        <v>3</v>
      </c>
      <c r="T145" s="368">
        <f>SUMIFS('ALL-DIKBUD-KEMANAG'!$BI$13:$BI$1029,JENJANG_PENDIDIKAN,S$78,KECAMATAN,$B145,STATUS_SEKOLAH,$O$136)</f>
        <v>89</v>
      </c>
      <c r="U145" s="368">
        <f>SUMIFS('ALL-DIKBUD-KEMANAG'!$BF$13:$BF$1029,JENJANG_PENDIDIKAN,U$78,KECAMATAN,$B145,STATUS_SEKOLAH,$O$136)</f>
        <v>13</v>
      </c>
      <c r="V145" s="368">
        <f>SUMIFS('ALL-DIKBUD-KEMANAG'!$BI$13:$BI$1029,JENJANG_PENDIDIKAN,U$78,KECAMATAN,$B145,STATUS_SEKOLAH,$O$136)</f>
        <v>149</v>
      </c>
      <c r="W145" s="368">
        <f>SUMIFS('ALL-DIKBUD-KEMANAG'!$BF$13:$BF$1029,JENJANG_PENDIDIKAN,W$78,KECAMATAN,$B145,STATUS_SEKOLAH,$O$136)</f>
        <v>4</v>
      </c>
      <c r="X145" s="368">
        <f>SUMIFS('ALL-DIKBUD-KEMANAG'!$BI$13:$BI$1029,JENJANG_PENDIDIKAN,W$78,KECAMATAN,$B145,STATUS_SEKOLAH,$O$136)</f>
        <v>95</v>
      </c>
      <c r="Y145" s="374">
        <f t="shared" si="84"/>
        <v>20</v>
      </c>
      <c r="Z145" s="374">
        <f t="shared" si="85"/>
        <v>333</v>
      </c>
      <c r="AA145" s="69">
        <f t="shared" si="86"/>
        <v>353</v>
      </c>
    </row>
    <row r="146" spans="1:27" x14ac:dyDescent="0.25">
      <c r="A146" s="66">
        <v>4</v>
      </c>
      <c r="B146" s="67" t="s">
        <v>22</v>
      </c>
      <c r="C146" s="368">
        <f>SUMIFS('ALL-DIKBUD-KEMANAG'!$BF$13:$BF$1029,JENJANG_PENDIDIKAN,C$78,KECAMATAN,$B146,STATUS_SEKOLAH,$O$136)</f>
        <v>0</v>
      </c>
      <c r="D146" s="368">
        <f>SUMIFS('ALL-DIKBUD-KEMANAG'!$BI$13:$BI$1029,JENJANG_PENDIDIKAN,C$78,KECAMATAN,$B146,STATUS_SEKOLAH,$O$136)</f>
        <v>9</v>
      </c>
      <c r="E146" s="368">
        <f>SUMIFS('ALL-DIKBUD-KEMANAG'!$BF$13:$BF$1029,JENJANG_PENDIDIKAN,E$78,KECAMATAN,$B146,STATUS_SEKOLAH,$O$136)</f>
        <v>2</v>
      </c>
      <c r="F146" s="368">
        <f>SUMIFS('ALL-DIKBUD-KEMANAG'!$BI$13:$BI$1029,JENJANG_PENDIDIKAN,E$78,KECAMATAN,$B146,STATUS_SEKOLAH,$O$136)</f>
        <v>41</v>
      </c>
      <c r="G146" s="368">
        <f>SUMIFS('ALL-DIKBUD-KEMANAG'!$BF$13:$BF$1029,JENJANG_PENDIDIKAN,G$78,KECAMATAN,$B146,STATUS_SEKOLAH,$O$136)</f>
        <v>0</v>
      </c>
      <c r="H146" s="368">
        <f>SUMIFS('ALL-DIKBUD-KEMANAG'!$BI$13:$BI$1029,JENJANG_PENDIDIKAN,G$78,KECAMATAN,$B146,STATUS_SEKOLAH,$O$136)</f>
        <v>3</v>
      </c>
      <c r="I146" s="368">
        <f>SUMIFS('ALL-DIKBUD-KEMANAG'!$BF$13:$BF$1029,JENJANG_PENDIDIKAN,I$78,KECAMATAN,$B146,STATUS_SEKOLAH,$O$136)</f>
        <v>0</v>
      </c>
      <c r="J146" s="368">
        <f>SUMIFS('ALL-DIKBUD-KEMANAG'!$BI$13:$BI$1029,JENJANG_PENDIDIKAN,I$78,KECAMATAN,$B146,STATUS_SEKOLAH,$O$136)</f>
        <v>31</v>
      </c>
      <c r="K146" s="368">
        <f>SUMIFS('ALL-DIKBUD-KEMANAG'!$BF$13:$BF$1029,JENJANG_PENDIDIKAN,K$78,KECAMATAN,$B146,STATUS_SEKOLAH,$O$136)</f>
        <v>0</v>
      </c>
      <c r="L146" s="368">
        <f>SUMIFS('ALL-DIKBUD-KEMANAG'!$BI$13:$BI$1029,JENJANG_PENDIDIKAN,K$78,KECAMATAN,$B146,STATUS_SEKOLAH,$O$136)</f>
        <v>0</v>
      </c>
      <c r="M146" s="374">
        <f t="shared" si="81"/>
        <v>2</v>
      </c>
      <c r="N146" s="374">
        <f t="shared" si="82"/>
        <v>84</v>
      </c>
      <c r="O146" s="69">
        <f t="shared" si="83"/>
        <v>86</v>
      </c>
      <c r="Q146" s="66">
        <v>4</v>
      </c>
      <c r="R146" s="67" t="s">
        <v>22</v>
      </c>
      <c r="S146" s="368">
        <f>SUMIFS('ALL-DIKBUD-KEMANAG'!$BF$13:$BF$1029,JENJANG_PENDIDIKAN,S$78,KECAMATAN,$B146,STATUS_SEKOLAH,$O$136)</f>
        <v>19</v>
      </c>
      <c r="T146" s="368">
        <f>SUMIFS('ALL-DIKBUD-KEMANAG'!$BI$13:$BI$1029,JENJANG_PENDIDIKAN,S$78,KECAMATAN,$B146,STATUS_SEKOLAH,$O$136)</f>
        <v>99</v>
      </c>
      <c r="U146" s="368">
        <f>SUMIFS('ALL-DIKBUD-KEMANAG'!$BF$13:$BF$1029,JENJANG_PENDIDIKAN,U$78,KECAMATAN,$B146,STATUS_SEKOLAH,$O$136)</f>
        <v>20</v>
      </c>
      <c r="V146" s="368">
        <f>SUMIFS('ALL-DIKBUD-KEMANAG'!$BI$13:$BI$1029,JENJANG_PENDIDIKAN,U$78,KECAMATAN,$B146,STATUS_SEKOLAH,$O$136)</f>
        <v>160</v>
      </c>
      <c r="W146" s="368">
        <f>SUMIFS('ALL-DIKBUD-KEMANAG'!$BF$13:$BF$1029,JENJANG_PENDIDIKAN,W$78,KECAMATAN,$B146,STATUS_SEKOLAH,$O$136)</f>
        <v>2</v>
      </c>
      <c r="X146" s="368">
        <f>SUMIFS('ALL-DIKBUD-KEMANAG'!$BI$13:$BI$1029,JENJANG_PENDIDIKAN,W$78,KECAMATAN,$B146,STATUS_SEKOLAH,$O$136)</f>
        <v>113</v>
      </c>
      <c r="Y146" s="374">
        <f t="shared" si="84"/>
        <v>41</v>
      </c>
      <c r="Z146" s="374">
        <f t="shared" si="85"/>
        <v>372</v>
      </c>
      <c r="AA146" s="69">
        <f t="shared" si="86"/>
        <v>413</v>
      </c>
    </row>
    <row r="147" spans="1:27" x14ac:dyDescent="0.25">
      <c r="A147" s="66">
        <v>5</v>
      </c>
      <c r="B147" s="67" t="s">
        <v>23</v>
      </c>
      <c r="C147" s="368">
        <f>SUMIFS('ALL-DIKBUD-KEMANAG'!$BF$13:$BF$1029,JENJANG_PENDIDIKAN,C$78,KECAMATAN,$B147,STATUS_SEKOLAH,$O$136)</f>
        <v>0</v>
      </c>
      <c r="D147" s="368">
        <f>SUMIFS('ALL-DIKBUD-KEMANAG'!$BI$13:$BI$1029,JENJANG_PENDIDIKAN,C$78,KECAMATAN,$B147,STATUS_SEKOLAH,$O$136)</f>
        <v>0</v>
      </c>
      <c r="E147" s="368">
        <f>SUMIFS('ALL-DIKBUD-KEMANAG'!$BF$13:$BF$1029,JENJANG_PENDIDIKAN,E$78,KECAMATAN,$B147,STATUS_SEKOLAH,$O$136)</f>
        <v>1</v>
      </c>
      <c r="F147" s="368">
        <f>SUMIFS('ALL-DIKBUD-KEMANAG'!$BI$13:$BI$1029,JENJANG_PENDIDIKAN,E$78,KECAMATAN,$B147,STATUS_SEKOLAH,$O$136)</f>
        <v>17</v>
      </c>
      <c r="G147" s="368">
        <f>SUMIFS('ALL-DIKBUD-KEMANAG'!$BF$13:$BF$1029,JENJANG_PENDIDIKAN,G$78,KECAMATAN,$B147,STATUS_SEKOLAH,$O$136)</f>
        <v>0</v>
      </c>
      <c r="H147" s="368">
        <f>SUMIFS('ALL-DIKBUD-KEMANAG'!$BI$13:$BI$1029,JENJANG_PENDIDIKAN,G$78,KECAMATAN,$B147,STATUS_SEKOLAH,$O$136)</f>
        <v>18</v>
      </c>
      <c r="I147" s="368">
        <f>SUMIFS('ALL-DIKBUD-KEMANAG'!$BF$13:$BF$1029,JENJANG_PENDIDIKAN,I$78,KECAMATAN,$B147,STATUS_SEKOLAH,$O$136)</f>
        <v>0</v>
      </c>
      <c r="J147" s="368">
        <f>SUMIFS('ALL-DIKBUD-KEMANAG'!$BI$13:$BI$1029,JENJANG_PENDIDIKAN,I$78,KECAMATAN,$B147,STATUS_SEKOLAH,$O$136)</f>
        <v>42</v>
      </c>
      <c r="K147" s="368">
        <f>SUMIFS('ALL-DIKBUD-KEMANAG'!$BF$13:$BF$1029,JENJANG_PENDIDIKAN,K$78,KECAMATAN,$B147,STATUS_SEKOLAH,$O$136)</f>
        <v>0</v>
      </c>
      <c r="L147" s="368">
        <f>SUMIFS('ALL-DIKBUD-KEMANAG'!$BI$13:$BI$1029,JENJANG_PENDIDIKAN,K$78,KECAMATAN,$B147,STATUS_SEKOLAH,$O$136)</f>
        <v>0</v>
      </c>
      <c r="M147" s="374">
        <f t="shared" si="81"/>
        <v>1</v>
      </c>
      <c r="N147" s="374">
        <f t="shared" si="82"/>
        <v>77</v>
      </c>
      <c r="O147" s="69">
        <f t="shared" si="83"/>
        <v>78</v>
      </c>
      <c r="Q147" s="66">
        <v>5</v>
      </c>
      <c r="R147" s="67" t="s">
        <v>23</v>
      </c>
      <c r="S147" s="368">
        <f>SUMIFS('ALL-DIKBUD-KEMANAG'!$BF$13:$BF$1029,JENJANG_PENDIDIKAN,S$78,KECAMATAN,$B147,STATUS_SEKOLAH,$O$136)</f>
        <v>9</v>
      </c>
      <c r="T147" s="368">
        <f>SUMIFS('ALL-DIKBUD-KEMANAG'!$BI$13:$BI$1029,JENJANG_PENDIDIKAN,S$78,KECAMATAN,$B147,STATUS_SEKOLAH,$O$136)</f>
        <v>36</v>
      </c>
      <c r="U147" s="368">
        <f>SUMIFS('ALL-DIKBUD-KEMANAG'!$BF$13:$BF$1029,JENJANG_PENDIDIKAN,U$78,KECAMATAN,$B147,STATUS_SEKOLAH,$O$136)</f>
        <v>9</v>
      </c>
      <c r="V147" s="368">
        <f>SUMIFS('ALL-DIKBUD-KEMANAG'!$BI$13:$BI$1029,JENJANG_PENDIDIKAN,U$78,KECAMATAN,$B147,STATUS_SEKOLAH,$O$136)</f>
        <v>49</v>
      </c>
      <c r="W147" s="368">
        <f>SUMIFS('ALL-DIKBUD-KEMANAG'!$BF$13:$BF$1029,JENJANG_PENDIDIKAN,W$78,KECAMATAN,$B147,STATUS_SEKOLAH,$O$136)</f>
        <v>0</v>
      </c>
      <c r="X147" s="368">
        <f>SUMIFS('ALL-DIKBUD-KEMANAG'!$BI$13:$BI$1029,JENJANG_PENDIDIKAN,W$78,KECAMATAN,$B147,STATUS_SEKOLAH,$O$136)</f>
        <v>32</v>
      </c>
      <c r="Y147" s="374">
        <f t="shared" si="84"/>
        <v>18</v>
      </c>
      <c r="Z147" s="374">
        <f t="shared" si="85"/>
        <v>117</v>
      </c>
      <c r="AA147" s="69">
        <f t="shared" si="86"/>
        <v>135</v>
      </c>
    </row>
    <row r="148" spans="1:27" x14ac:dyDescent="0.25">
      <c r="A148" s="66">
        <v>6</v>
      </c>
      <c r="B148" s="67" t="s">
        <v>24</v>
      </c>
      <c r="C148" s="368">
        <f>SUMIFS('ALL-DIKBUD-KEMANAG'!$BF$13:$BF$1029,JENJANG_PENDIDIKAN,C$78,KECAMATAN,$B148,STATUS_SEKOLAH,$O$136)</f>
        <v>0</v>
      </c>
      <c r="D148" s="368">
        <f>SUMIFS('ALL-DIKBUD-KEMANAG'!$BI$13:$BI$1029,JENJANG_PENDIDIKAN,C$78,KECAMATAN,$B148,STATUS_SEKOLAH,$O$136)</f>
        <v>0</v>
      </c>
      <c r="E148" s="368">
        <f>SUMIFS('ALL-DIKBUD-KEMANAG'!$BF$13:$BF$1029,JENJANG_PENDIDIKAN,E$78,KECAMATAN,$B148,STATUS_SEKOLAH,$O$136)</f>
        <v>1</v>
      </c>
      <c r="F148" s="368">
        <f>SUMIFS('ALL-DIKBUD-KEMANAG'!$BI$13:$BI$1029,JENJANG_PENDIDIKAN,E$78,KECAMATAN,$B148,STATUS_SEKOLAH,$O$136)</f>
        <v>34</v>
      </c>
      <c r="G148" s="368">
        <f>SUMIFS('ALL-DIKBUD-KEMANAG'!$BF$13:$BF$1029,JENJANG_PENDIDIKAN,G$78,KECAMATAN,$B148,STATUS_SEKOLAH,$O$136)</f>
        <v>0</v>
      </c>
      <c r="H148" s="368">
        <f>SUMIFS('ALL-DIKBUD-KEMANAG'!$BI$13:$BI$1029,JENJANG_PENDIDIKAN,G$78,KECAMATAN,$B148,STATUS_SEKOLAH,$O$136)</f>
        <v>26</v>
      </c>
      <c r="I148" s="368">
        <f>SUMIFS('ALL-DIKBUD-KEMANAG'!$BF$13:$BF$1029,JENJANG_PENDIDIKAN,I$78,KECAMATAN,$B148,STATUS_SEKOLAH,$O$136)</f>
        <v>2</v>
      </c>
      <c r="J148" s="368">
        <f>SUMIFS('ALL-DIKBUD-KEMANAG'!$BI$13:$BI$1029,JENJANG_PENDIDIKAN,I$78,KECAMATAN,$B148,STATUS_SEKOLAH,$O$136)</f>
        <v>30</v>
      </c>
      <c r="K148" s="368">
        <f>SUMIFS('ALL-DIKBUD-KEMANAG'!$BF$13:$BF$1029,JENJANG_PENDIDIKAN,K$78,KECAMATAN,$B148,STATUS_SEKOLAH,$O$136)</f>
        <v>0</v>
      </c>
      <c r="L148" s="368">
        <f>SUMIFS('ALL-DIKBUD-KEMANAG'!$BI$13:$BI$1029,JENJANG_PENDIDIKAN,K$78,KECAMATAN,$B148,STATUS_SEKOLAH,$O$136)</f>
        <v>0</v>
      </c>
      <c r="M148" s="374">
        <f t="shared" si="81"/>
        <v>3</v>
      </c>
      <c r="N148" s="374">
        <f t="shared" si="82"/>
        <v>90</v>
      </c>
      <c r="O148" s="69">
        <f t="shared" si="83"/>
        <v>93</v>
      </c>
      <c r="Q148" s="66">
        <v>6</v>
      </c>
      <c r="R148" s="67" t="s">
        <v>24</v>
      </c>
      <c r="S148" s="368">
        <f>SUMIFS('ALL-DIKBUD-KEMANAG'!$BF$13:$BF$1029,JENJANG_PENDIDIKAN,S$78,KECAMATAN,$B148,STATUS_SEKOLAH,$O$136)</f>
        <v>10</v>
      </c>
      <c r="T148" s="368">
        <f>SUMIFS('ALL-DIKBUD-KEMANAG'!$BI$13:$BI$1029,JENJANG_PENDIDIKAN,S$78,KECAMATAN,$B148,STATUS_SEKOLAH,$O$136)</f>
        <v>142</v>
      </c>
      <c r="U148" s="368">
        <f>SUMIFS('ALL-DIKBUD-KEMANAG'!$BF$13:$BF$1029,JENJANG_PENDIDIKAN,U$78,KECAMATAN,$B148,STATUS_SEKOLAH,$O$136)</f>
        <v>34</v>
      </c>
      <c r="V148" s="368">
        <f>SUMIFS('ALL-DIKBUD-KEMANAG'!$BI$13:$BI$1029,JENJANG_PENDIDIKAN,U$78,KECAMATAN,$B148,STATUS_SEKOLAH,$O$136)</f>
        <v>181</v>
      </c>
      <c r="W148" s="368">
        <f>SUMIFS('ALL-DIKBUD-KEMANAG'!$BF$13:$BF$1029,JENJANG_PENDIDIKAN,W$78,KECAMATAN,$B148,STATUS_SEKOLAH,$O$136)</f>
        <v>2</v>
      </c>
      <c r="X148" s="368">
        <f>SUMIFS('ALL-DIKBUD-KEMANAG'!$BI$13:$BI$1029,JENJANG_PENDIDIKAN,W$78,KECAMATAN,$B148,STATUS_SEKOLAH,$O$136)</f>
        <v>83</v>
      </c>
      <c r="Y148" s="374">
        <f t="shared" si="84"/>
        <v>46</v>
      </c>
      <c r="Z148" s="374">
        <f t="shared" si="85"/>
        <v>406</v>
      </c>
      <c r="AA148" s="69">
        <f t="shared" si="86"/>
        <v>452</v>
      </c>
    </row>
    <row r="149" spans="1:27" x14ac:dyDescent="0.25">
      <c r="A149" s="66">
        <v>7</v>
      </c>
      <c r="B149" s="67" t="s">
        <v>25</v>
      </c>
      <c r="C149" s="368">
        <f>SUMIFS('ALL-DIKBUD-KEMANAG'!$BF$13:$BF$1029,JENJANG_PENDIDIKAN,C$78,KECAMATAN,$B149,STATUS_SEKOLAH,$O$136)</f>
        <v>20</v>
      </c>
      <c r="D149" s="368">
        <f>SUMIFS('ALL-DIKBUD-KEMANAG'!$BI$13:$BI$1029,JENJANG_PENDIDIKAN,C$78,KECAMATAN,$B149,STATUS_SEKOLAH,$O$136)</f>
        <v>76</v>
      </c>
      <c r="E149" s="368">
        <f>SUMIFS('ALL-DIKBUD-KEMANAG'!$BF$13:$BF$1029,JENJANG_PENDIDIKAN,E$78,KECAMATAN,$B149,STATUS_SEKOLAH,$O$136)</f>
        <v>4</v>
      </c>
      <c r="F149" s="368">
        <f>SUMIFS('ALL-DIKBUD-KEMANAG'!$BI$13:$BI$1029,JENJANG_PENDIDIKAN,E$78,KECAMATAN,$B149,STATUS_SEKOLAH,$O$136)</f>
        <v>46</v>
      </c>
      <c r="G149" s="368">
        <f>SUMIFS('ALL-DIKBUD-KEMANAG'!$BF$13:$BF$1029,JENJANG_PENDIDIKAN,G$78,KECAMATAN,$B149,STATUS_SEKOLAH,$O$136)</f>
        <v>1</v>
      </c>
      <c r="H149" s="368">
        <f>SUMIFS('ALL-DIKBUD-KEMANAG'!$BI$13:$BI$1029,JENJANG_PENDIDIKAN,G$78,KECAMATAN,$B149,STATUS_SEKOLAH,$O$136)</f>
        <v>24</v>
      </c>
      <c r="I149" s="368">
        <f>SUMIFS('ALL-DIKBUD-KEMANAG'!$BF$13:$BF$1029,JENJANG_PENDIDIKAN,I$78,KECAMATAN,$B149,STATUS_SEKOLAH,$O$136)</f>
        <v>1</v>
      </c>
      <c r="J149" s="368">
        <f>SUMIFS('ALL-DIKBUD-KEMANAG'!$BI$13:$BI$1029,JENJANG_PENDIDIKAN,I$78,KECAMATAN,$B149,STATUS_SEKOLAH,$O$136)</f>
        <v>104</v>
      </c>
      <c r="K149" s="368">
        <f>SUMIFS('ALL-DIKBUD-KEMANAG'!$BF$13:$BF$1029,JENJANG_PENDIDIKAN,K$78,KECAMATAN,$B149,STATUS_SEKOLAH,$O$136)</f>
        <v>0</v>
      </c>
      <c r="L149" s="368">
        <f>SUMIFS('ALL-DIKBUD-KEMANAG'!$BI$13:$BI$1029,JENJANG_PENDIDIKAN,K$78,KECAMATAN,$B149,STATUS_SEKOLAH,$O$136)</f>
        <v>29</v>
      </c>
      <c r="M149" s="374">
        <f t="shared" si="81"/>
        <v>26</v>
      </c>
      <c r="N149" s="374">
        <f t="shared" si="82"/>
        <v>279</v>
      </c>
      <c r="O149" s="69">
        <f t="shared" si="83"/>
        <v>305</v>
      </c>
      <c r="Q149" s="66">
        <v>7</v>
      </c>
      <c r="R149" s="67" t="s">
        <v>25</v>
      </c>
      <c r="S149" s="368">
        <f>SUMIFS('ALL-DIKBUD-KEMANAG'!$BF$13:$BF$1029,JENJANG_PENDIDIKAN,S$78,KECAMATAN,$B149,STATUS_SEKOLAH,$O$136)</f>
        <v>2</v>
      </c>
      <c r="T149" s="368">
        <f>SUMIFS('ALL-DIKBUD-KEMANAG'!$BI$13:$BI$1029,JENJANG_PENDIDIKAN,S$78,KECAMATAN,$B149,STATUS_SEKOLAH,$O$136)</f>
        <v>72</v>
      </c>
      <c r="U149" s="368">
        <f>SUMIFS('ALL-DIKBUD-KEMANAG'!$BF$13:$BF$1029,JENJANG_PENDIDIKAN,U$78,KECAMATAN,$B149,STATUS_SEKOLAH,$O$136)</f>
        <v>18</v>
      </c>
      <c r="V149" s="368">
        <f>SUMIFS('ALL-DIKBUD-KEMANAG'!$BI$13:$BI$1029,JENJANG_PENDIDIKAN,U$78,KECAMATAN,$B149,STATUS_SEKOLAH,$O$136)</f>
        <v>85</v>
      </c>
      <c r="W149" s="368">
        <f>SUMIFS('ALL-DIKBUD-KEMANAG'!$BF$13:$BF$1029,JENJANG_PENDIDIKAN,W$78,KECAMATAN,$B149,STATUS_SEKOLAH,$O$136)</f>
        <v>0</v>
      </c>
      <c r="X149" s="368">
        <f>SUMIFS('ALL-DIKBUD-KEMANAG'!$BI$13:$BI$1029,JENJANG_PENDIDIKAN,W$78,KECAMATAN,$B149,STATUS_SEKOLAH,$O$136)</f>
        <v>33</v>
      </c>
      <c r="Y149" s="374">
        <f t="shared" si="84"/>
        <v>20</v>
      </c>
      <c r="Z149" s="374">
        <f t="shared" si="85"/>
        <v>190</v>
      </c>
      <c r="AA149" s="69">
        <f t="shared" si="86"/>
        <v>210</v>
      </c>
    </row>
    <row r="150" spans="1:27" x14ac:dyDescent="0.25">
      <c r="A150" s="66">
        <v>8</v>
      </c>
      <c r="B150" s="67" t="s">
        <v>26</v>
      </c>
      <c r="C150" s="368">
        <f>SUMIFS('ALL-DIKBUD-KEMANAG'!$BF$13:$BF$1029,JENJANG_PENDIDIKAN,C$78,KECAMATAN,$B150,STATUS_SEKOLAH,$O$136)</f>
        <v>0</v>
      </c>
      <c r="D150" s="368">
        <f>SUMIFS('ALL-DIKBUD-KEMANAG'!$BI$13:$BI$1029,JENJANG_PENDIDIKAN,C$78,KECAMATAN,$B150,STATUS_SEKOLAH,$O$136)</f>
        <v>24</v>
      </c>
      <c r="E150" s="368">
        <f>SUMIFS('ALL-DIKBUD-KEMANAG'!$BF$13:$BF$1029,JENJANG_PENDIDIKAN,E$78,KECAMATAN,$B150,STATUS_SEKOLAH,$O$136)</f>
        <v>1</v>
      </c>
      <c r="F150" s="368">
        <f>SUMIFS('ALL-DIKBUD-KEMANAG'!$BI$13:$BI$1029,JENJANG_PENDIDIKAN,E$78,KECAMATAN,$B150,STATUS_SEKOLAH,$O$136)</f>
        <v>46</v>
      </c>
      <c r="G150" s="368">
        <f>SUMIFS('ALL-DIKBUD-KEMANAG'!$BF$13:$BF$1029,JENJANG_PENDIDIKAN,G$78,KECAMATAN,$B150,STATUS_SEKOLAH,$O$136)</f>
        <v>1</v>
      </c>
      <c r="H150" s="368">
        <f>SUMIFS('ALL-DIKBUD-KEMANAG'!$BI$13:$BI$1029,JENJANG_PENDIDIKAN,G$78,KECAMATAN,$B150,STATUS_SEKOLAH,$O$136)</f>
        <v>40</v>
      </c>
      <c r="I150" s="368">
        <f>SUMIFS('ALL-DIKBUD-KEMANAG'!$BF$13:$BF$1029,JENJANG_PENDIDIKAN,I$78,KECAMATAN,$B150,STATUS_SEKOLAH,$O$136)</f>
        <v>4</v>
      </c>
      <c r="J150" s="368">
        <f>SUMIFS('ALL-DIKBUD-KEMANAG'!$BI$13:$BI$1029,JENJANG_PENDIDIKAN,I$78,KECAMATAN,$B150,STATUS_SEKOLAH,$O$136)</f>
        <v>88</v>
      </c>
      <c r="K150" s="368">
        <f>SUMIFS('ALL-DIKBUD-KEMANAG'!$BF$13:$BF$1029,JENJANG_PENDIDIKAN,K$78,KECAMATAN,$B150,STATUS_SEKOLAH,$O$136)</f>
        <v>0</v>
      </c>
      <c r="L150" s="368">
        <f>SUMIFS('ALL-DIKBUD-KEMANAG'!$BI$13:$BI$1029,JENJANG_PENDIDIKAN,K$78,KECAMATAN,$B150,STATUS_SEKOLAH,$O$136)</f>
        <v>0</v>
      </c>
      <c r="M150" s="374">
        <f t="shared" si="81"/>
        <v>6</v>
      </c>
      <c r="N150" s="374">
        <f t="shared" si="82"/>
        <v>198</v>
      </c>
      <c r="O150" s="69">
        <f t="shared" si="83"/>
        <v>204</v>
      </c>
      <c r="Q150" s="66">
        <v>8</v>
      </c>
      <c r="R150" s="67" t="s">
        <v>26</v>
      </c>
      <c r="S150" s="368">
        <f>SUMIFS('ALL-DIKBUD-KEMANAG'!$BF$13:$BF$1029,JENJANG_PENDIDIKAN,S$78,KECAMATAN,$B150,STATUS_SEKOLAH,$O$136)</f>
        <v>2</v>
      </c>
      <c r="T150" s="368">
        <f>SUMIFS('ALL-DIKBUD-KEMANAG'!$BI$13:$BI$1029,JENJANG_PENDIDIKAN,S$78,KECAMATAN,$B150,STATUS_SEKOLAH,$O$136)</f>
        <v>28</v>
      </c>
      <c r="U150" s="368">
        <f>SUMIFS('ALL-DIKBUD-KEMANAG'!$BF$13:$BF$1029,JENJANG_PENDIDIKAN,U$78,KECAMATAN,$B150,STATUS_SEKOLAH,$O$136)</f>
        <v>7</v>
      </c>
      <c r="V150" s="368">
        <f>SUMIFS('ALL-DIKBUD-KEMANAG'!$BI$13:$BI$1029,JENJANG_PENDIDIKAN,U$78,KECAMATAN,$B150,STATUS_SEKOLAH,$O$136)</f>
        <v>106</v>
      </c>
      <c r="W150" s="368">
        <f>SUMIFS('ALL-DIKBUD-KEMANAG'!$BF$13:$BF$1029,JENJANG_PENDIDIKAN,W$78,KECAMATAN,$B150,STATUS_SEKOLAH,$O$136)</f>
        <v>2</v>
      </c>
      <c r="X150" s="368">
        <f>SUMIFS('ALL-DIKBUD-KEMANAG'!$BI$13:$BI$1029,JENJANG_PENDIDIKAN,W$78,KECAMATAN,$B150,STATUS_SEKOLAH,$O$136)</f>
        <v>52</v>
      </c>
      <c r="Y150" s="374">
        <f t="shared" si="84"/>
        <v>11</v>
      </c>
      <c r="Z150" s="374">
        <f t="shared" si="85"/>
        <v>186</v>
      </c>
      <c r="AA150" s="69">
        <f t="shared" si="86"/>
        <v>197</v>
      </c>
    </row>
    <row r="151" spans="1:27" x14ac:dyDescent="0.25">
      <c r="A151" s="66">
        <v>9</v>
      </c>
      <c r="B151" s="67" t="s">
        <v>27</v>
      </c>
      <c r="C151" s="368">
        <f>SUMIFS('ALL-DIKBUD-KEMANAG'!$BF$13:$BF$1029,JENJANG_PENDIDIKAN,C$78,KECAMATAN,$B151,STATUS_SEKOLAH,$O$136)</f>
        <v>0</v>
      </c>
      <c r="D151" s="368">
        <f>SUMIFS('ALL-DIKBUD-KEMANAG'!$BI$13:$BI$1029,JENJANG_PENDIDIKAN,C$78,KECAMATAN,$B151,STATUS_SEKOLAH,$O$136)</f>
        <v>0</v>
      </c>
      <c r="E151" s="368">
        <f>SUMIFS('ALL-DIKBUD-KEMANAG'!$BF$13:$BF$1029,JENJANG_PENDIDIKAN,E$78,KECAMATAN,$B151,STATUS_SEKOLAH,$O$136)</f>
        <v>0</v>
      </c>
      <c r="F151" s="368">
        <f>SUMIFS('ALL-DIKBUD-KEMANAG'!$BI$13:$BI$1029,JENJANG_PENDIDIKAN,E$78,KECAMATAN,$B151,STATUS_SEKOLAH,$O$136)</f>
        <v>0</v>
      </c>
      <c r="G151" s="368">
        <f>SUMIFS('ALL-DIKBUD-KEMANAG'!$BF$13:$BF$1029,JENJANG_PENDIDIKAN,G$78,KECAMATAN,$B151,STATUS_SEKOLAH,$O$136)</f>
        <v>0</v>
      </c>
      <c r="H151" s="368">
        <f>SUMIFS('ALL-DIKBUD-KEMANAG'!$BI$13:$BI$1029,JENJANG_PENDIDIKAN,G$78,KECAMATAN,$B151,STATUS_SEKOLAH,$O$136)</f>
        <v>0</v>
      </c>
      <c r="I151" s="368">
        <f>SUMIFS('ALL-DIKBUD-KEMANAG'!$BF$13:$BF$1029,JENJANG_PENDIDIKAN,I$78,KECAMATAN,$B151,STATUS_SEKOLAH,$O$136)</f>
        <v>0</v>
      </c>
      <c r="J151" s="368">
        <f>SUMIFS('ALL-DIKBUD-KEMANAG'!$BI$13:$BI$1029,JENJANG_PENDIDIKAN,I$78,KECAMATAN,$B151,STATUS_SEKOLAH,$O$136)</f>
        <v>0</v>
      </c>
      <c r="K151" s="368">
        <f>SUMIFS('ALL-DIKBUD-KEMANAG'!$BF$13:$BF$1029,JENJANG_PENDIDIKAN,K$78,KECAMATAN,$B151,STATUS_SEKOLAH,$O$136)</f>
        <v>0</v>
      </c>
      <c r="L151" s="368">
        <f>SUMIFS('ALL-DIKBUD-KEMANAG'!$BI$13:$BI$1029,JENJANG_PENDIDIKAN,K$78,KECAMATAN,$B151,STATUS_SEKOLAH,$O$136)</f>
        <v>0</v>
      </c>
      <c r="M151" s="374">
        <f t="shared" si="81"/>
        <v>0</v>
      </c>
      <c r="N151" s="374">
        <f t="shared" si="82"/>
        <v>0</v>
      </c>
      <c r="O151" s="69">
        <f t="shared" si="83"/>
        <v>0</v>
      </c>
      <c r="Q151" s="66">
        <v>9</v>
      </c>
      <c r="R151" s="67" t="s">
        <v>27</v>
      </c>
      <c r="S151" s="368">
        <f>SUMIFS('ALL-DIKBUD-KEMANAG'!$BF$13:$BF$1029,JENJANG_PENDIDIKAN,S$78,KECAMATAN,$B151,STATUS_SEKOLAH,$O$136)</f>
        <v>4</v>
      </c>
      <c r="T151" s="368">
        <f>SUMIFS('ALL-DIKBUD-KEMANAG'!$BI$13:$BI$1029,JENJANG_PENDIDIKAN,S$78,KECAMATAN,$B151,STATUS_SEKOLAH,$O$136)</f>
        <v>25</v>
      </c>
      <c r="U151" s="368">
        <f>SUMIFS('ALL-DIKBUD-KEMANAG'!$BF$13:$BF$1029,JENJANG_PENDIDIKAN,U$78,KECAMATAN,$B151,STATUS_SEKOLAH,$O$136)</f>
        <v>16</v>
      </c>
      <c r="V151" s="368">
        <f>SUMIFS('ALL-DIKBUD-KEMANAG'!$BI$13:$BI$1029,JENJANG_PENDIDIKAN,U$78,KECAMATAN,$B151,STATUS_SEKOLAH,$O$136)</f>
        <v>73</v>
      </c>
      <c r="W151" s="368">
        <f>SUMIFS('ALL-DIKBUD-KEMANAG'!$BF$13:$BF$1029,JENJANG_PENDIDIKAN,W$78,KECAMATAN,$B151,STATUS_SEKOLAH,$O$136)</f>
        <v>0</v>
      </c>
      <c r="X151" s="368">
        <f>SUMIFS('ALL-DIKBUD-KEMANAG'!$BI$13:$BI$1029,JENJANG_PENDIDIKAN,W$78,KECAMATAN,$B151,STATUS_SEKOLAH,$O$136)</f>
        <v>30</v>
      </c>
      <c r="Y151" s="374">
        <f t="shared" si="84"/>
        <v>20</v>
      </c>
      <c r="Z151" s="374">
        <f t="shared" si="85"/>
        <v>128</v>
      </c>
      <c r="AA151" s="69">
        <f t="shared" si="86"/>
        <v>148</v>
      </c>
    </row>
    <row r="152" spans="1:27" x14ac:dyDescent="0.25">
      <c r="A152" s="66">
        <v>10</v>
      </c>
      <c r="B152" s="67" t="s">
        <v>28</v>
      </c>
      <c r="C152" s="368">
        <f>SUMIFS('ALL-DIKBUD-KEMANAG'!$BF$13:$BF$1029,JENJANG_PENDIDIKAN,C$78,KECAMATAN,$B152,STATUS_SEKOLAH,$O$136)</f>
        <v>0</v>
      </c>
      <c r="D152" s="368">
        <f>SUMIFS('ALL-DIKBUD-KEMANAG'!$BI$13:$BI$1029,JENJANG_PENDIDIKAN,C$78,KECAMATAN,$B152,STATUS_SEKOLAH,$O$136)</f>
        <v>0</v>
      </c>
      <c r="E152" s="368">
        <f>SUMIFS('ALL-DIKBUD-KEMANAG'!$BF$13:$BF$1029,JENJANG_PENDIDIKAN,E$78,KECAMATAN,$B152,STATUS_SEKOLAH,$O$136)</f>
        <v>5</v>
      </c>
      <c r="F152" s="368">
        <f>SUMIFS('ALL-DIKBUD-KEMANAG'!$BI$13:$BI$1029,JENJANG_PENDIDIKAN,E$78,KECAMATAN,$B152,STATUS_SEKOLAH,$O$136)</f>
        <v>14</v>
      </c>
      <c r="G152" s="368">
        <f>SUMIFS('ALL-DIKBUD-KEMANAG'!$BF$13:$BF$1029,JENJANG_PENDIDIKAN,G$78,KECAMATAN,$B152,STATUS_SEKOLAH,$O$136)</f>
        <v>0</v>
      </c>
      <c r="H152" s="368">
        <f>SUMIFS('ALL-DIKBUD-KEMANAG'!$BI$13:$BI$1029,JENJANG_PENDIDIKAN,G$78,KECAMATAN,$B152,STATUS_SEKOLAH,$O$136)</f>
        <v>13</v>
      </c>
      <c r="I152" s="368">
        <f>SUMIFS('ALL-DIKBUD-KEMANAG'!$BF$13:$BF$1029,JENJANG_PENDIDIKAN,I$78,KECAMATAN,$B152,STATUS_SEKOLAH,$O$136)</f>
        <v>0</v>
      </c>
      <c r="J152" s="368">
        <f>SUMIFS('ALL-DIKBUD-KEMANAG'!$BI$13:$BI$1029,JENJANG_PENDIDIKAN,I$78,KECAMATAN,$B152,STATUS_SEKOLAH,$O$136)</f>
        <v>45</v>
      </c>
      <c r="K152" s="368">
        <f>SUMIFS('ALL-DIKBUD-KEMANAG'!$BF$13:$BF$1029,JENJANG_PENDIDIKAN,K$78,KECAMATAN,$B152,STATUS_SEKOLAH,$O$136)</f>
        <v>0</v>
      </c>
      <c r="L152" s="368">
        <f>SUMIFS('ALL-DIKBUD-KEMANAG'!$BI$13:$BI$1029,JENJANG_PENDIDIKAN,K$78,KECAMATAN,$B152,STATUS_SEKOLAH,$O$136)</f>
        <v>0</v>
      </c>
      <c r="M152" s="374">
        <f t="shared" si="81"/>
        <v>5</v>
      </c>
      <c r="N152" s="374">
        <f t="shared" si="82"/>
        <v>72</v>
      </c>
      <c r="O152" s="69">
        <f t="shared" si="83"/>
        <v>77</v>
      </c>
      <c r="Q152" s="66">
        <v>10</v>
      </c>
      <c r="R152" s="67" t="s">
        <v>28</v>
      </c>
      <c r="S152" s="368">
        <f>SUMIFS('ALL-DIKBUD-KEMANAG'!$BF$13:$BF$1029,JENJANG_PENDIDIKAN,S$78,KECAMATAN,$B152,STATUS_SEKOLAH,$O$136)</f>
        <v>2</v>
      </c>
      <c r="T152" s="368">
        <f>SUMIFS('ALL-DIKBUD-KEMANAG'!$BI$13:$BI$1029,JENJANG_PENDIDIKAN,S$78,KECAMATAN,$B152,STATUS_SEKOLAH,$O$136)</f>
        <v>16</v>
      </c>
      <c r="U152" s="368">
        <f>SUMIFS('ALL-DIKBUD-KEMANAG'!$BF$13:$BF$1029,JENJANG_PENDIDIKAN,U$78,KECAMATAN,$B152,STATUS_SEKOLAH,$O$136)</f>
        <v>6</v>
      </c>
      <c r="V152" s="368">
        <f>SUMIFS('ALL-DIKBUD-KEMANAG'!$BI$13:$BI$1029,JENJANG_PENDIDIKAN,U$78,KECAMATAN,$B152,STATUS_SEKOLAH,$O$136)</f>
        <v>76</v>
      </c>
      <c r="W152" s="368">
        <f>SUMIFS('ALL-DIKBUD-KEMANAG'!$BF$13:$BF$1029,JENJANG_PENDIDIKAN,W$78,KECAMATAN,$B152,STATUS_SEKOLAH,$O$136)</f>
        <v>2</v>
      </c>
      <c r="X152" s="368">
        <f>SUMIFS('ALL-DIKBUD-KEMANAG'!$BI$13:$BI$1029,JENJANG_PENDIDIKAN,W$78,KECAMATAN,$B152,STATUS_SEKOLAH,$O$136)</f>
        <v>68</v>
      </c>
      <c r="Y152" s="374">
        <f t="shared" si="84"/>
        <v>10</v>
      </c>
      <c r="Z152" s="374">
        <f t="shared" si="85"/>
        <v>160</v>
      </c>
      <c r="AA152" s="69">
        <f t="shared" si="86"/>
        <v>170</v>
      </c>
    </row>
    <row r="153" spans="1:27" x14ac:dyDescent="0.25">
      <c r="A153" s="66">
        <v>11</v>
      </c>
      <c r="B153" s="67" t="s">
        <v>29</v>
      </c>
      <c r="C153" s="368">
        <f>SUMIFS('ALL-DIKBUD-KEMANAG'!$BF$13:$BF$1029,JENJANG_PENDIDIKAN,C$78,KECAMATAN,$B153,STATUS_SEKOLAH,$O$136)</f>
        <v>0</v>
      </c>
      <c r="D153" s="368">
        <f>SUMIFS('ALL-DIKBUD-KEMANAG'!$BI$13:$BI$1029,JENJANG_PENDIDIKAN,C$78,KECAMATAN,$B153,STATUS_SEKOLAH,$O$136)</f>
        <v>0</v>
      </c>
      <c r="E153" s="368">
        <f>SUMIFS('ALL-DIKBUD-KEMANAG'!$BF$13:$BF$1029,JENJANG_PENDIDIKAN,E$78,KECAMATAN,$B153,STATUS_SEKOLAH,$O$136)</f>
        <v>0</v>
      </c>
      <c r="F153" s="368">
        <f>SUMIFS('ALL-DIKBUD-KEMANAG'!$BI$13:$BI$1029,JENJANG_PENDIDIKAN,E$78,KECAMATAN,$B153,STATUS_SEKOLAH,$O$136)</f>
        <v>0</v>
      </c>
      <c r="G153" s="368">
        <f>SUMIFS('ALL-DIKBUD-KEMANAG'!$BF$13:$BF$1029,JENJANG_PENDIDIKAN,G$78,KECAMATAN,$B153,STATUS_SEKOLAH,$O$136)</f>
        <v>0</v>
      </c>
      <c r="H153" s="368">
        <f>SUMIFS('ALL-DIKBUD-KEMANAG'!$BI$13:$BI$1029,JENJANG_PENDIDIKAN,G$78,KECAMATAN,$B153,STATUS_SEKOLAH,$O$136)</f>
        <v>0</v>
      </c>
      <c r="I153" s="368">
        <f>SUMIFS('ALL-DIKBUD-KEMANAG'!$BF$13:$BF$1029,JENJANG_PENDIDIKAN,I$78,KECAMATAN,$B153,STATUS_SEKOLAH,$O$136)</f>
        <v>1</v>
      </c>
      <c r="J153" s="368">
        <f>SUMIFS('ALL-DIKBUD-KEMANAG'!$BI$13:$BI$1029,JENJANG_PENDIDIKAN,I$78,KECAMATAN,$B153,STATUS_SEKOLAH,$O$136)</f>
        <v>14</v>
      </c>
      <c r="K153" s="368">
        <f>SUMIFS('ALL-DIKBUD-KEMANAG'!$BF$13:$BF$1029,JENJANG_PENDIDIKAN,K$78,KECAMATAN,$B153,STATUS_SEKOLAH,$O$136)</f>
        <v>0</v>
      </c>
      <c r="L153" s="368">
        <f>SUMIFS('ALL-DIKBUD-KEMANAG'!$BI$13:$BI$1029,JENJANG_PENDIDIKAN,K$78,KECAMATAN,$B153,STATUS_SEKOLAH,$O$136)</f>
        <v>0</v>
      </c>
      <c r="M153" s="374">
        <f t="shared" si="81"/>
        <v>1</v>
      </c>
      <c r="N153" s="374">
        <f t="shared" si="82"/>
        <v>14</v>
      </c>
      <c r="O153" s="69">
        <f t="shared" si="83"/>
        <v>15</v>
      </c>
      <c r="Q153" s="66">
        <v>11</v>
      </c>
      <c r="R153" s="67" t="s">
        <v>29</v>
      </c>
      <c r="S153" s="368">
        <f>SUMIFS('ALL-DIKBUD-KEMANAG'!$BF$13:$BF$1029,JENJANG_PENDIDIKAN,S$78,KECAMATAN,$B153,STATUS_SEKOLAH,$O$136)</f>
        <v>1</v>
      </c>
      <c r="T153" s="368">
        <f>SUMIFS('ALL-DIKBUD-KEMANAG'!$BI$13:$BI$1029,JENJANG_PENDIDIKAN,S$78,KECAMATAN,$B153,STATUS_SEKOLAH,$O$136)</f>
        <v>24</v>
      </c>
      <c r="U153" s="368">
        <f>SUMIFS('ALL-DIKBUD-KEMANAG'!$BF$13:$BF$1029,JENJANG_PENDIDIKAN,U$78,KECAMATAN,$B153,STATUS_SEKOLAH,$O$136)</f>
        <v>27</v>
      </c>
      <c r="V153" s="368">
        <f>SUMIFS('ALL-DIKBUD-KEMANAG'!$BI$13:$BI$1029,JENJANG_PENDIDIKAN,U$78,KECAMATAN,$B153,STATUS_SEKOLAH,$O$136)</f>
        <v>117</v>
      </c>
      <c r="W153" s="368">
        <f>SUMIFS('ALL-DIKBUD-KEMANAG'!$BF$13:$BF$1029,JENJANG_PENDIDIKAN,W$78,KECAMATAN,$B153,STATUS_SEKOLAH,$O$136)</f>
        <v>3</v>
      </c>
      <c r="X153" s="368">
        <f>SUMIFS('ALL-DIKBUD-KEMANAG'!$BI$13:$BI$1029,JENJANG_PENDIDIKAN,W$78,KECAMATAN,$B153,STATUS_SEKOLAH,$O$136)</f>
        <v>72</v>
      </c>
      <c r="Y153" s="374">
        <f t="shared" si="84"/>
        <v>31</v>
      </c>
      <c r="Z153" s="374">
        <f t="shared" si="85"/>
        <v>213</v>
      </c>
      <c r="AA153" s="69">
        <f t="shared" si="86"/>
        <v>244</v>
      </c>
    </row>
    <row r="154" spans="1:27" x14ac:dyDescent="0.25">
      <c r="A154" s="66">
        <v>12</v>
      </c>
      <c r="B154" s="67" t="s">
        <v>30</v>
      </c>
      <c r="C154" s="368">
        <f>SUMIFS('ALL-DIKBUD-KEMANAG'!$BF$13:$BF$1029,JENJANG_PENDIDIKAN,C$78,KECAMATAN,$B154,STATUS_SEKOLAH,$O$136)</f>
        <v>0</v>
      </c>
      <c r="D154" s="368">
        <f>SUMIFS('ALL-DIKBUD-KEMANAG'!$BI$13:$BI$1029,JENJANG_PENDIDIKAN,C$78,KECAMATAN,$B154,STATUS_SEKOLAH,$O$136)</f>
        <v>0</v>
      </c>
      <c r="E154" s="368">
        <f>SUMIFS('ALL-DIKBUD-KEMANAG'!$BF$13:$BF$1029,JENJANG_PENDIDIKAN,E$78,KECAMATAN,$B154,STATUS_SEKOLAH,$O$136)</f>
        <v>0</v>
      </c>
      <c r="F154" s="368">
        <f>SUMIFS('ALL-DIKBUD-KEMANAG'!$BI$13:$BI$1029,JENJANG_PENDIDIKAN,E$78,KECAMATAN,$B154,STATUS_SEKOLAH,$O$136)</f>
        <v>5</v>
      </c>
      <c r="G154" s="368">
        <f>SUMIFS('ALL-DIKBUD-KEMANAG'!$BF$13:$BF$1029,JENJANG_PENDIDIKAN,G$78,KECAMATAN,$B154,STATUS_SEKOLAH,$O$136)</f>
        <v>0</v>
      </c>
      <c r="H154" s="368">
        <f>SUMIFS('ALL-DIKBUD-KEMANAG'!$BI$13:$BI$1029,JENJANG_PENDIDIKAN,G$78,KECAMATAN,$B154,STATUS_SEKOLAH,$O$136)</f>
        <v>7</v>
      </c>
      <c r="I154" s="368">
        <f>SUMIFS('ALL-DIKBUD-KEMANAG'!$BF$13:$BF$1029,JENJANG_PENDIDIKAN,I$78,KECAMATAN,$B154,STATUS_SEKOLAH,$O$136)</f>
        <v>2</v>
      </c>
      <c r="J154" s="368">
        <f>SUMIFS('ALL-DIKBUD-KEMANAG'!$BI$13:$BI$1029,JENJANG_PENDIDIKAN,I$78,KECAMATAN,$B154,STATUS_SEKOLAH,$O$136)</f>
        <v>53</v>
      </c>
      <c r="K154" s="368">
        <f>SUMIFS('ALL-DIKBUD-KEMANAG'!$BF$13:$BF$1029,JENJANG_PENDIDIKAN,K$78,KECAMATAN,$B154,STATUS_SEKOLAH,$O$136)</f>
        <v>0</v>
      </c>
      <c r="L154" s="368">
        <f>SUMIFS('ALL-DIKBUD-KEMANAG'!$BI$13:$BI$1029,JENJANG_PENDIDIKAN,K$78,KECAMATAN,$B154,STATUS_SEKOLAH,$O$136)</f>
        <v>0</v>
      </c>
      <c r="M154" s="374">
        <f t="shared" si="81"/>
        <v>2</v>
      </c>
      <c r="N154" s="374">
        <f t="shared" si="82"/>
        <v>65</v>
      </c>
      <c r="O154" s="69">
        <f t="shared" si="83"/>
        <v>67</v>
      </c>
      <c r="Q154" s="66">
        <v>12</v>
      </c>
      <c r="R154" s="67" t="s">
        <v>30</v>
      </c>
      <c r="S154" s="368">
        <f>SUMIFS('ALL-DIKBUD-KEMANAG'!$BF$13:$BF$1029,JENJANG_PENDIDIKAN,S$78,KECAMATAN,$B154,STATUS_SEKOLAH,$O$136)</f>
        <v>6</v>
      </c>
      <c r="T154" s="368">
        <f>SUMIFS('ALL-DIKBUD-KEMANAG'!$BI$13:$BI$1029,JENJANG_PENDIDIKAN,S$78,KECAMATAN,$B154,STATUS_SEKOLAH,$O$136)</f>
        <v>37</v>
      </c>
      <c r="U154" s="368">
        <f>SUMIFS('ALL-DIKBUD-KEMANAG'!$BF$13:$BF$1029,JENJANG_PENDIDIKAN,U$78,KECAMATAN,$B154,STATUS_SEKOLAH,$O$136)</f>
        <v>13</v>
      </c>
      <c r="V154" s="368">
        <f>SUMIFS('ALL-DIKBUD-KEMANAG'!$BI$13:$BI$1029,JENJANG_PENDIDIKAN,U$78,KECAMATAN,$B154,STATUS_SEKOLAH,$O$136)</f>
        <v>98</v>
      </c>
      <c r="W154" s="368">
        <f>SUMIFS('ALL-DIKBUD-KEMANAG'!$BF$13:$BF$1029,JENJANG_PENDIDIKAN,W$78,KECAMATAN,$B154,STATUS_SEKOLAH,$O$136)</f>
        <v>0</v>
      </c>
      <c r="X154" s="368">
        <f>SUMIFS('ALL-DIKBUD-KEMANAG'!$BI$13:$BI$1029,JENJANG_PENDIDIKAN,W$78,KECAMATAN,$B154,STATUS_SEKOLAH,$O$136)</f>
        <v>39</v>
      </c>
      <c r="Y154" s="374">
        <f t="shared" si="84"/>
        <v>19</v>
      </c>
      <c r="Z154" s="374">
        <f t="shared" si="85"/>
        <v>174</v>
      </c>
      <c r="AA154" s="69">
        <f t="shared" si="86"/>
        <v>193</v>
      </c>
    </row>
    <row r="155" spans="1:27" x14ac:dyDescent="0.25">
      <c r="A155" s="66">
        <v>13</v>
      </c>
      <c r="B155" s="67" t="s">
        <v>31</v>
      </c>
      <c r="C155" s="368">
        <f>SUMIFS('ALL-DIKBUD-KEMANAG'!$BF$13:$BF$1029,JENJANG_PENDIDIKAN,C$78,KECAMATAN,$B155,STATUS_SEKOLAH,$O$136)</f>
        <v>0</v>
      </c>
      <c r="D155" s="368">
        <f>SUMIFS('ALL-DIKBUD-KEMANAG'!$BI$13:$BI$1029,JENJANG_PENDIDIKAN,C$78,KECAMATAN,$B155,STATUS_SEKOLAH,$O$136)</f>
        <v>7</v>
      </c>
      <c r="E155" s="368">
        <f>SUMIFS('ALL-DIKBUD-KEMANAG'!$BF$13:$BF$1029,JENJANG_PENDIDIKAN,E$78,KECAMATAN,$B155,STATUS_SEKOLAH,$O$136)</f>
        <v>1</v>
      </c>
      <c r="F155" s="368">
        <f>SUMIFS('ALL-DIKBUD-KEMANAG'!$BI$13:$BI$1029,JENJANG_PENDIDIKAN,E$78,KECAMATAN,$B155,STATUS_SEKOLAH,$O$136)</f>
        <v>6</v>
      </c>
      <c r="G155" s="368">
        <f>SUMIFS('ALL-DIKBUD-KEMANAG'!$BF$13:$BF$1029,JENJANG_PENDIDIKAN,G$78,KECAMATAN,$B155,STATUS_SEKOLAH,$O$136)</f>
        <v>1</v>
      </c>
      <c r="H155" s="368">
        <f>SUMIFS('ALL-DIKBUD-KEMANAG'!$BI$13:$BI$1029,JENJANG_PENDIDIKAN,G$78,KECAMATAN,$B155,STATUS_SEKOLAH,$O$136)</f>
        <v>25</v>
      </c>
      <c r="I155" s="368">
        <f>SUMIFS('ALL-DIKBUD-KEMANAG'!$BF$13:$BF$1029,JENJANG_PENDIDIKAN,I$78,KECAMATAN,$B155,STATUS_SEKOLAH,$O$136)</f>
        <v>0</v>
      </c>
      <c r="J155" s="368">
        <f>SUMIFS('ALL-DIKBUD-KEMANAG'!$BI$13:$BI$1029,JENJANG_PENDIDIKAN,I$78,KECAMATAN,$B155,STATUS_SEKOLAH,$O$136)</f>
        <v>30</v>
      </c>
      <c r="K155" s="368">
        <f>SUMIFS('ALL-DIKBUD-KEMANAG'!$BF$13:$BF$1029,JENJANG_PENDIDIKAN,K$78,KECAMATAN,$B155,STATUS_SEKOLAH,$O$136)</f>
        <v>0</v>
      </c>
      <c r="L155" s="368">
        <f>SUMIFS('ALL-DIKBUD-KEMANAG'!$BI$13:$BI$1029,JENJANG_PENDIDIKAN,K$78,KECAMATAN,$B155,STATUS_SEKOLAH,$O$136)</f>
        <v>0</v>
      </c>
      <c r="M155" s="374">
        <f t="shared" si="81"/>
        <v>2</v>
      </c>
      <c r="N155" s="374">
        <f t="shared" si="82"/>
        <v>68</v>
      </c>
      <c r="O155" s="69">
        <f t="shared" si="83"/>
        <v>70</v>
      </c>
      <c r="Q155" s="66">
        <v>13</v>
      </c>
      <c r="R155" s="67" t="s">
        <v>31</v>
      </c>
      <c r="S155" s="368">
        <f>SUMIFS('ALL-DIKBUD-KEMANAG'!$BF$13:$BF$1029,JENJANG_PENDIDIKAN,S$78,KECAMATAN,$B155,STATUS_SEKOLAH,$O$136)</f>
        <v>29</v>
      </c>
      <c r="T155" s="368">
        <f>SUMIFS('ALL-DIKBUD-KEMANAG'!$BI$13:$BI$1029,JENJANG_PENDIDIKAN,S$78,KECAMATAN,$B155,STATUS_SEKOLAH,$O$136)</f>
        <v>164</v>
      </c>
      <c r="U155" s="368">
        <f>SUMIFS('ALL-DIKBUD-KEMANAG'!$BF$13:$BF$1029,JENJANG_PENDIDIKAN,U$78,KECAMATAN,$B155,STATUS_SEKOLAH,$O$136)</f>
        <v>44</v>
      </c>
      <c r="V155" s="368">
        <f>SUMIFS('ALL-DIKBUD-KEMANAG'!$BI$13:$BI$1029,JENJANG_PENDIDIKAN,U$78,KECAMATAN,$B155,STATUS_SEKOLAH,$O$136)</f>
        <v>190</v>
      </c>
      <c r="W155" s="368">
        <f>SUMIFS('ALL-DIKBUD-KEMANAG'!$BF$13:$BF$1029,JENJANG_PENDIDIKAN,W$78,KECAMATAN,$B155,STATUS_SEKOLAH,$O$136)</f>
        <v>2</v>
      </c>
      <c r="X155" s="368">
        <f>SUMIFS('ALL-DIKBUD-KEMANAG'!$BI$13:$BI$1029,JENJANG_PENDIDIKAN,W$78,KECAMATAN,$B155,STATUS_SEKOLAH,$O$136)</f>
        <v>81</v>
      </c>
      <c r="Y155" s="374">
        <f t="shared" si="84"/>
        <v>75</v>
      </c>
      <c r="Z155" s="374">
        <f t="shared" si="85"/>
        <v>435</v>
      </c>
      <c r="AA155" s="69">
        <f t="shared" si="86"/>
        <v>510</v>
      </c>
    </row>
    <row r="156" spans="1:27" ht="15.75" thickBot="1" x14ac:dyDescent="0.3">
      <c r="A156" s="66">
        <v>14</v>
      </c>
      <c r="B156" s="70" t="s">
        <v>32</v>
      </c>
      <c r="C156" s="368">
        <f>SUMIFS('ALL-DIKBUD-KEMANAG'!$BF$13:$BF$1029,JENJANG_PENDIDIKAN,C$78,KECAMATAN,$B156,STATUS_SEKOLAH,$O$136)</f>
        <v>0</v>
      </c>
      <c r="D156" s="368">
        <f>SUMIFS('ALL-DIKBUD-KEMANAG'!$BI$13:$BI$1029,JENJANG_PENDIDIKAN,C$78,KECAMATAN,$B156,STATUS_SEKOLAH,$O$136)</f>
        <v>0</v>
      </c>
      <c r="E156" s="368">
        <f>SUMIFS('ALL-DIKBUD-KEMANAG'!$BF$13:$BF$1029,JENJANG_PENDIDIKAN,E$78,KECAMATAN,$B156,STATUS_SEKOLAH,$O$136)</f>
        <v>0</v>
      </c>
      <c r="F156" s="368">
        <f>SUMIFS('ALL-DIKBUD-KEMANAG'!$BI$13:$BI$1029,JENJANG_PENDIDIKAN,E$78,KECAMATAN,$B156,STATUS_SEKOLAH,$O$136)</f>
        <v>7</v>
      </c>
      <c r="G156" s="368">
        <f>SUMIFS('ALL-DIKBUD-KEMANAG'!$BF$13:$BF$1029,JENJANG_PENDIDIKAN,G$78,KECAMATAN,$B156,STATUS_SEKOLAH,$O$136)</f>
        <v>0</v>
      </c>
      <c r="H156" s="368">
        <f>SUMIFS('ALL-DIKBUD-KEMANAG'!$BI$13:$BI$1029,JENJANG_PENDIDIKAN,G$78,KECAMATAN,$B156,STATUS_SEKOLAH,$O$136)</f>
        <v>0</v>
      </c>
      <c r="I156" s="368">
        <f>SUMIFS('ALL-DIKBUD-KEMANAG'!$BF$13:$BF$1029,JENJANG_PENDIDIKAN,I$78,KECAMATAN,$B156,STATUS_SEKOLAH,$O$136)</f>
        <v>0</v>
      </c>
      <c r="J156" s="368">
        <f>SUMIFS('ALL-DIKBUD-KEMANAG'!$BI$13:$BI$1029,JENJANG_PENDIDIKAN,I$78,KECAMATAN,$B156,STATUS_SEKOLAH,$O$136)</f>
        <v>18</v>
      </c>
      <c r="K156" s="368">
        <f>SUMIFS('ALL-DIKBUD-KEMANAG'!$BF$13:$BF$1029,JENJANG_PENDIDIKAN,K$78,KECAMATAN,$B156,STATUS_SEKOLAH,$O$136)</f>
        <v>0</v>
      </c>
      <c r="L156" s="368">
        <f>SUMIFS('ALL-DIKBUD-KEMANAG'!$BI$13:$BI$1029,JENJANG_PENDIDIKAN,K$78,KECAMATAN,$B156,STATUS_SEKOLAH,$O$136)</f>
        <v>0</v>
      </c>
      <c r="M156" s="374">
        <f t="shared" si="81"/>
        <v>0</v>
      </c>
      <c r="N156" s="374">
        <f t="shared" si="82"/>
        <v>25</v>
      </c>
      <c r="O156" s="69">
        <f t="shared" si="83"/>
        <v>25</v>
      </c>
      <c r="Q156" s="66">
        <v>14</v>
      </c>
      <c r="R156" s="70" t="s">
        <v>32</v>
      </c>
      <c r="S156" s="368">
        <f>SUMIFS('ALL-DIKBUD-KEMANAG'!$BF$13:$BF$1029,JENJANG_PENDIDIKAN,S$78,KECAMATAN,$B156,STATUS_SEKOLAH,$O$136)</f>
        <v>0</v>
      </c>
      <c r="T156" s="368">
        <f>SUMIFS('ALL-DIKBUD-KEMANAG'!$BI$13:$BI$1029,JENJANG_PENDIDIKAN,S$78,KECAMATAN,$B156,STATUS_SEKOLAH,$O$136)</f>
        <v>33</v>
      </c>
      <c r="U156" s="368">
        <f>SUMIFS('ALL-DIKBUD-KEMANAG'!$BF$13:$BF$1029,JENJANG_PENDIDIKAN,U$78,KECAMATAN,$B156,STATUS_SEKOLAH,$O$136)</f>
        <v>15</v>
      </c>
      <c r="V156" s="368">
        <f>SUMIFS('ALL-DIKBUD-KEMANAG'!$BI$13:$BI$1029,JENJANG_PENDIDIKAN,U$78,KECAMATAN,$B156,STATUS_SEKOLAH,$O$136)</f>
        <v>91</v>
      </c>
      <c r="W156" s="368">
        <f>SUMIFS('ALL-DIKBUD-KEMANAG'!$BF$13:$BF$1029,JENJANG_PENDIDIKAN,W$78,KECAMATAN,$B156,STATUS_SEKOLAH,$O$136)</f>
        <v>0</v>
      </c>
      <c r="X156" s="368">
        <f>SUMIFS('ALL-DIKBUD-KEMANAG'!$BI$13:$BI$1029,JENJANG_PENDIDIKAN,W$78,KECAMATAN,$B156,STATUS_SEKOLAH,$O$136)</f>
        <v>23</v>
      </c>
      <c r="Y156" s="374">
        <f t="shared" si="84"/>
        <v>15</v>
      </c>
      <c r="Z156" s="374">
        <f t="shared" si="85"/>
        <v>147</v>
      </c>
      <c r="AA156" s="69">
        <f t="shared" si="86"/>
        <v>162</v>
      </c>
    </row>
    <row r="157" spans="1:27" ht="15.75" thickTop="1" x14ac:dyDescent="0.25">
      <c r="B157" s="71" t="s">
        <v>4</v>
      </c>
      <c r="C157" s="72">
        <f>SUM(C143:C156)</f>
        <v>29</v>
      </c>
      <c r="D157" s="72">
        <f t="shared" ref="D157:O157" si="87">SUM(D143:D156)</f>
        <v>231</v>
      </c>
      <c r="E157" s="72">
        <f t="shared" si="87"/>
        <v>38</v>
      </c>
      <c r="F157" s="72">
        <f t="shared" si="87"/>
        <v>375</v>
      </c>
      <c r="G157" s="72">
        <f t="shared" si="87"/>
        <v>4</v>
      </c>
      <c r="H157" s="72">
        <f t="shared" si="87"/>
        <v>251</v>
      </c>
      <c r="I157" s="72">
        <f t="shared" si="87"/>
        <v>15</v>
      </c>
      <c r="J157" s="72">
        <f t="shared" si="87"/>
        <v>763</v>
      </c>
      <c r="K157" s="72">
        <f t="shared" si="87"/>
        <v>0</v>
      </c>
      <c r="L157" s="72">
        <f t="shared" si="87"/>
        <v>29</v>
      </c>
      <c r="M157" s="72">
        <f t="shared" si="87"/>
        <v>86</v>
      </c>
      <c r="N157" s="72">
        <f t="shared" si="87"/>
        <v>1649</v>
      </c>
      <c r="O157" s="72">
        <f t="shared" si="87"/>
        <v>1735</v>
      </c>
      <c r="R157" s="71" t="s">
        <v>4</v>
      </c>
      <c r="S157" s="72">
        <f>SUM(S143:S156)</f>
        <v>112</v>
      </c>
      <c r="T157" s="72">
        <f t="shared" ref="T157:AA157" si="88">SUM(T143:T156)</f>
        <v>1069</v>
      </c>
      <c r="U157" s="72">
        <f t="shared" si="88"/>
        <v>299</v>
      </c>
      <c r="V157" s="72">
        <f t="shared" si="88"/>
        <v>1869</v>
      </c>
      <c r="W157" s="72">
        <f t="shared" si="88"/>
        <v>32</v>
      </c>
      <c r="X157" s="72">
        <f t="shared" si="88"/>
        <v>1087</v>
      </c>
      <c r="Y157" s="72">
        <f t="shared" si="88"/>
        <v>443</v>
      </c>
      <c r="Z157" s="72">
        <f t="shared" si="88"/>
        <v>4025</v>
      </c>
      <c r="AA157" s="72">
        <f t="shared" si="88"/>
        <v>4468</v>
      </c>
    </row>
    <row r="158" spans="1:27" x14ac:dyDescent="0.25">
      <c r="B158" s="73" t="s">
        <v>76</v>
      </c>
      <c r="C158" s="377">
        <f>C157/SUM(C142:D142)*100</f>
        <v>11.153846153846155</v>
      </c>
      <c r="D158" s="377">
        <f>D157/SUM(C142:D142)*100</f>
        <v>88.84615384615384</v>
      </c>
      <c r="E158" s="377">
        <f>E157/SUM(E142:F142)*100</f>
        <v>9.2009685230024214</v>
      </c>
      <c r="F158" s="377">
        <f>F157/SUM(E142:F142)*100</f>
        <v>90.799031476997584</v>
      </c>
      <c r="G158" s="377">
        <f>G157/SUM(G142:H142)*100</f>
        <v>1.5686274509803921</v>
      </c>
      <c r="H158" s="377">
        <f>H157/SUM(G142:H142)*100</f>
        <v>98.431372549019599</v>
      </c>
      <c r="I158" s="377">
        <f>I157/SUM(I142:J142)*100</f>
        <v>1.9280205655526992</v>
      </c>
      <c r="J158" s="377">
        <f>J157/SUM(I142:J142)*100</f>
        <v>98.0719794344473</v>
      </c>
      <c r="K158" s="377">
        <f>K157/SUM(K142:L142)*100</f>
        <v>0</v>
      </c>
      <c r="L158" s="377">
        <f>L157/SUM(K142:L142)*100</f>
        <v>100</v>
      </c>
      <c r="M158" s="377">
        <f>M157/SUM(M142:N142)*100</f>
        <v>4.956772334293948</v>
      </c>
      <c r="N158" s="377">
        <f>N157/SUM(M142:N142)*100</f>
        <v>95.043227665706056</v>
      </c>
      <c r="O158" s="377">
        <f>O157/SUM(O142)*100</f>
        <v>100</v>
      </c>
      <c r="R158" s="73" t="s">
        <v>76</v>
      </c>
      <c r="S158" s="377">
        <f>S157/SUM(S142:T142)*100</f>
        <v>9.4834885690093138</v>
      </c>
      <c r="T158" s="377">
        <f>T157/SUM(S142:T142)*100</f>
        <v>90.51651143099069</v>
      </c>
      <c r="U158" s="377">
        <f>U157/SUM(U142:V142)*100</f>
        <v>13.79151291512915</v>
      </c>
      <c r="V158" s="377">
        <f>V157/SUM(U142:V142)*100</f>
        <v>86.208487084870839</v>
      </c>
      <c r="W158" s="377">
        <f>IF(W157&lt;1,0,W157/SUM(W142:X142)*100)</f>
        <v>2.8596961572832886</v>
      </c>
      <c r="X158" s="377">
        <f>IF(X157&lt;1,0,X157/SUM(W142:X142)*100)</f>
        <v>97.140303842716719</v>
      </c>
      <c r="Y158" s="377">
        <f>Y157/SUM(Y142:Z142)*100</f>
        <v>9.9149507609668763</v>
      </c>
      <c r="Z158" s="377">
        <f>Z157/SUM(Y142:Z142)*100</f>
        <v>90.085049239033125</v>
      </c>
      <c r="AA158" s="377">
        <f>AA157/SUM(AA142)*100</f>
        <v>100</v>
      </c>
    </row>
    <row r="161" spans="6:22" x14ac:dyDescent="0.25">
      <c r="F161" s="307" t="str">
        <f ca="1">"Demak, "&amp;TEXT(NOW(),"dd mmmm yyyy")</f>
        <v>Demak, 08 Agustus 2020</v>
      </c>
      <c r="V161" s="307" t="str">
        <f ca="1">"Demak, "&amp;TEXT(NOW(),"dd mmmm yyyy")</f>
        <v>Demak, 08 Agustus 2020</v>
      </c>
    </row>
    <row r="162" spans="6:22" x14ac:dyDescent="0.25">
      <c r="F162" s="307" t="s">
        <v>192</v>
      </c>
      <c r="V162" s="307" t="s">
        <v>192</v>
      </c>
    </row>
    <row r="163" spans="6:22" x14ac:dyDescent="0.25">
      <c r="F163" s="307" t="s">
        <v>13</v>
      </c>
      <c r="V163" s="307" t="s">
        <v>13</v>
      </c>
    </row>
    <row r="164" spans="6:22" x14ac:dyDescent="0.25">
      <c r="F164" s="307"/>
      <c r="V164" s="307"/>
    </row>
    <row r="165" spans="6:22" x14ac:dyDescent="0.25">
      <c r="F165" s="307"/>
      <c r="V165" s="307"/>
    </row>
    <row r="166" spans="6:22" x14ac:dyDescent="0.25">
      <c r="F166" s="307"/>
      <c r="V166" s="307"/>
    </row>
    <row r="167" spans="6:22" x14ac:dyDescent="0.25">
      <c r="F167" s="307" t="s">
        <v>219</v>
      </c>
      <c r="V167" s="307" t="s">
        <v>219</v>
      </c>
    </row>
    <row r="168" spans="6:22" x14ac:dyDescent="0.25">
      <c r="F168" s="307" t="s">
        <v>220</v>
      </c>
      <c r="V168" s="307" t="s">
        <v>220</v>
      </c>
    </row>
    <row r="169" spans="6:22" x14ac:dyDescent="0.25">
      <c r="F169" s="307" t="s">
        <v>221</v>
      </c>
      <c r="V169" s="307" t="s">
        <v>221</v>
      </c>
    </row>
  </sheetData>
  <mergeCells count="86">
    <mergeCell ref="Q139:Q141"/>
    <mergeCell ref="R139:R141"/>
    <mergeCell ref="S139:AA139"/>
    <mergeCell ref="S140:T140"/>
    <mergeCell ref="U140:V140"/>
    <mergeCell ref="W140:X140"/>
    <mergeCell ref="Y140:AA140"/>
    <mergeCell ref="Y78:AA78"/>
    <mergeCell ref="Q109:Q111"/>
    <mergeCell ref="R109:R111"/>
    <mergeCell ref="S109:AA109"/>
    <mergeCell ref="S110:T110"/>
    <mergeCell ref="U110:V110"/>
    <mergeCell ref="W110:X110"/>
    <mergeCell ref="Y110:AA110"/>
    <mergeCell ref="Q77:Q79"/>
    <mergeCell ref="R77:R79"/>
    <mergeCell ref="S77:AA77"/>
    <mergeCell ref="S78:T78"/>
    <mergeCell ref="U78:V78"/>
    <mergeCell ref="W78:X78"/>
    <mergeCell ref="Q47:Q49"/>
    <mergeCell ref="R47:R49"/>
    <mergeCell ref="S47:W47"/>
    <mergeCell ref="S48:S49"/>
    <mergeCell ref="T48:U48"/>
    <mergeCell ref="V48:W48"/>
    <mergeCell ref="C77:O77"/>
    <mergeCell ref="C78:D78"/>
    <mergeCell ref="E78:F78"/>
    <mergeCell ref="G78:H78"/>
    <mergeCell ref="A109:A111"/>
    <mergeCell ref="B109:B111"/>
    <mergeCell ref="B77:B79"/>
    <mergeCell ref="A77:A79"/>
    <mergeCell ref="I78:J78"/>
    <mergeCell ref="K78:L78"/>
    <mergeCell ref="M78:O78"/>
    <mergeCell ref="A139:A141"/>
    <mergeCell ref="B139:B141"/>
    <mergeCell ref="C139:O139"/>
    <mergeCell ref="C140:D140"/>
    <mergeCell ref="C109:O109"/>
    <mergeCell ref="M110:O110"/>
    <mergeCell ref="C110:D110"/>
    <mergeCell ref="E110:F110"/>
    <mergeCell ref="G110:H110"/>
    <mergeCell ref="I110:J110"/>
    <mergeCell ref="K110:L110"/>
    <mergeCell ref="E140:F140"/>
    <mergeCell ref="G140:H140"/>
    <mergeCell ref="I140:J140"/>
    <mergeCell ref="K140:L140"/>
    <mergeCell ref="M140:O140"/>
    <mergeCell ref="F48:G48"/>
    <mergeCell ref="C48:C49"/>
    <mergeCell ref="A47:A49"/>
    <mergeCell ref="B47:B49"/>
    <mergeCell ref="C47:G47"/>
    <mergeCell ref="D48:E48"/>
    <mergeCell ref="A27:A29"/>
    <mergeCell ref="B27:B29"/>
    <mergeCell ref="C27:G27"/>
    <mergeCell ref="C28:C29"/>
    <mergeCell ref="D28:E28"/>
    <mergeCell ref="F28:G28"/>
    <mergeCell ref="V5:W5"/>
    <mergeCell ref="Q5:Q6"/>
    <mergeCell ref="R5:R6"/>
    <mergeCell ref="S5:U5"/>
    <mergeCell ref="A5:A6"/>
    <mergeCell ref="B5:B6"/>
    <mergeCell ref="C5:E5"/>
    <mergeCell ref="F5:G5"/>
    <mergeCell ref="Q27:Q29"/>
    <mergeCell ref="I27:I29"/>
    <mergeCell ref="J27:J29"/>
    <mergeCell ref="K27:O27"/>
    <mergeCell ref="K28:K29"/>
    <mergeCell ref="L28:M28"/>
    <mergeCell ref="N28:O28"/>
    <mergeCell ref="R27:R29"/>
    <mergeCell ref="S27:W27"/>
    <mergeCell ref="S28:S29"/>
    <mergeCell ref="T28:U28"/>
    <mergeCell ref="V28:W2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96"/>
  <sheetViews>
    <sheetView view="pageBreakPreview" zoomScale="75" zoomScaleNormal="70" zoomScaleSheetLayoutView="75" workbookViewId="0">
      <selection activeCell="K4" sqref="K4"/>
    </sheetView>
  </sheetViews>
  <sheetFormatPr defaultColWidth="8.85546875" defaultRowHeight="15" x14ac:dyDescent="0.25"/>
  <cols>
    <col min="1" max="1" width="4.7109375" style="61" customWidth="1"/>
    <col min="2" max="2" width="22.42578125" style="61" customWidth="1"/>
    <col min="3" max="4" width="8.85546875" style="61" customWidth="1"/>
    <col min="5" max="5" width="7.7109375" style="61" customWidth="1"/>
    <col min="6" max="7" width="9" style="61" customWidth="1"/>
    <col min="8" max="8" width="11.140625" style="61" customWidth="1"/>
    <col min="9" max="17" width="8.85546875" style="61"/>
    <col min="18" max="18" width="2.7109375" style="61" customWidth="1"/>
    <col min="19" max="19" width="4.7109375" style="61" bestFit="1" customWidth="1"/>
    <col min="20" max="20" width="23.140625" style="61" customWidth="1"/>
    <col min="21" max="24" width="13.5703125" style="61" customWidth="1"/>
    <col min="25" max="25" width="8.85546875" style="61" customWidth="1"/>
    <col min="26" max="26" width="4.7109375" style="61" bestFit="1" customWidth="1"/>
    <col min="27" max="27" width="20.28515625" style="61" customWidth="1"/>
    <col min="28" max="32" width="9.85546875" style="61" customWidth="1"/>
    <col min="33" max="33" width="11.140625" style="61" bestFit="1" customWidth="1"/>
    <col min="34" max="16384" width="8.85546875" style="61"/>
  </cols>
  <sheetData>
    <row r="1" spans="1:33" x14ac:dyDescent="0.25">
      <c r="B1" s="61" t="s">
        <v>187</v>
      </c>
      <c r="T1" s="61" t="s">
        <v>187</v>
      </c>
      <c r="AA1" s="61" t="s">
        <v>187</v>
      </c>
    </row>
    <row r="2" spans="1:33" x14ac:dyDescent="0.25">
      <c r="B2" s="61" t="s">
        <v>149</v>
      </c>
      <c r="T2" s="61" t="s">
        <v>149</v>
      </c>
      <c r="AA2" s="61" t="s">
        <v>149</v>
      </c>
    </row>
    <row r="3" spans="1:33" x14ac:dyDescent="0.25">
      <c r="B3" s="61" t="s">
        <v>33</v>
      </c>
      <c r="T3" s="61" t="s">
        <v>33</v>
      </c>
      <c r="AA3" s="61" t="s">
        <v>33</v>
      </c>
    </row>
    <row r="4" spans="1:33" x14ac:dyDescent="0.25">
      <c r="B4" s="61" t="str">
        <f>TAHUN_PELAJARAN</f>
        <v>TAHUN PELAJARAN 2019/2020</v>
      </c>
      <c r="H4" s="314" t="s">
        <v>191</v>
      </c>
      <c r="T4" s="61" t="str">
        <f>TAHUN_PELAJARAN</f>
        <v>TAHUN PELAJARAN 2019/2020</v>
      </c>
      <c r="X4" s="314" t="s">
        <v>191</v>
      </c>
      <c r="AA4" s="61" t="str">
        <f>TAHUN_PELAJARAN</f>
        <v>TAHUN PELAJARAN 2019/2020</v>
      </c>
      <c r="AG4" s="314" t="s">
        <v>191</v>
      </c>
    </row>
    <row r="7" spans="1:33" x14ac:dyDescent="0.25">
      <c r="A7" s="792" t="s">
        <v>0</v>
      </c>
      <c r="B7" s="793" t="s">
        <v>61</v>
      </c>
      <c r="C7" s="808" t="s">
        <v>185</v>
      </c>
      <c r="D7" s="792"/>
      <c r="E7" s="792"/>
      <c r="F7" s="792"/>
      <c r="G7" s="792"/>
      <c r="H7" s="792"/>
      <c r="S7" s="792" t="s">
        <v>0</v>
      </c>
      <c r="T7" s="793" t="s">
        <v>61</v>
      </c>
      <c r="U7" s="808" t="s">
        <v>185</v>
      </c>
      <c r="V7" s="792"/>
      <c r="W7" s="792"/>
      <c r="X7" s="792"/>
      <c r="Z7" s="792" t="s">
        <v>0</v>
      </c>
      <c r="AA7" s="793" t="s">
        <v>61</v>
      </c>
      <c r="AB7" s="808" t="s">
        <v>185</v>
      </c>
      <c r="AC7" s="792"/>
      <c r="AD7" s="792"/>
      <c r="AE7" s="792"/>
      <c r="AF7" s="792"/>
      <c r="AG7" s="792"/>
    </row>
    <row r="8" spans="1:33" ht="16.899999999999999" customHeight="1" x14ac:dyDescent="0.25">
      <c r="A8" s="792"/>
      <c r="B8" s="794"/>
      <c r="C8" s="62" t="s">
        <v>6</v>
      </c>
      <c r="D8" s="62" t="s">
        <v>7</v>
      </c>
      <c r="E8" s="225" t="s">
        <v>8</v>
      </c>
      <c r="F8" s="62" t="s">
        <v>9</v>
      </c>
      <c r="G8" s="62" t="s">
        <v>10</v>
      </c>
      <c r="H8" s="62" t="s">
        <v>4</v>
      </c>
      <c r="S8" s="792"/>
      <c r="T8" s="794"/>
      <c r="U8" s="695" t="s">
        <v>265</v>
      </c>
      <c r="V8" s="695" t="s">
        <v>267</v>
      </c>
      <c r="W8" s="696" t="s">
        <v>268</v>
      </c>
      <c r="X8" s="695" t="s">
        <v>4</v>
      </c>
      <c r="Z8" s="792"/>
      <c r="AA8" s="794"/>
      <c r="AB8" s="697" t="s">
        <v>5</v>
      </c>
      <c r="AC8" s="697" t="s">
        <v>2068</v>
      </c>
      <c r="AD8" s="697" t="s">
        <v>2069</v>
      </c>
      <c r="AE8" s="697" t="s">
        <v>2070</v>
      </c>
      <c r="AF8" s="698" t="s">
        <v>1341</v>
      </c>
      <c r="AG8" s="697" t="s">
        <v>4</v>
      </c>
    </row>
    <row r="9" spans="1:33" ht="16.149999999999999" customHeight="1" x14ac:dyDescent="0.25">
      <c r="A9" s="63"/>
      <c r="B9" s="64" t="s">
        <v>62</v>
      </c>
      <c r="C9" s="65">
        <f>SUM(C10:C23)</f>
        <v>5103</v>
      </c>
      <c r="D9" s="65">
        <f>SUM(D10:D23)</f>
        <v>1600</v>
      </c>
      <c r="E9" s="65">
        <f>SUM(E10:E23)</f>
        <v>781</v>
      </c>
      <c r="F9" s="65">
        <f t="shared" ref="F9" si="0">SUM(F10:F23)</f>
        <v>1001</v>
      </c>
      <c r="G9" s="65">
        <f>SUM(G10:G23)</f>
        <v>29</v>
      </c>
      <c r="H9" s="65">
        <f>SUM(H10:H23)</f>
        <v>8514</v>
      </c>
      <c r="I9" s="93"/>
      <c r="S9" s="63"/>
      <c r="T9" s="64" t="s">
        <v>62</v>
      </c>
      <c r="U9" s="65">
        <f>SUM(U10:U23)</f>
        <v>1302</v>
      </c>
      <c r="V9" s="65">
        <f>SUM(V10:V23)</f>
        <v>2428</v>
      </c>
      <c r="W9" s="65">
        <f>SUM(W10:W23)</f>
        <v>1188</v>
      </c>
      <c r="X9" s="65">
        <f>SUM(X10:X23)</f>
        <v>4918</v>
      </c>
      <c r="Z9" s="63"/>
      <c r="AA9" s="64" t="s">
        <v>62</v>
      </c>
      <c r="AB9" s="65">
        <f>SUM(AB10:AB23)</f>
        <v>0</v>
      </c>
      <c r="AC9" s="65">
        <f>SUM(AC10:AC23)</f>
        <v>0</v>
      </c>
      <c r="AD9" s="65">
        <f t="shared" ref="AD9:AF9" si="1">SUM(AD10:AD23)</f>
        <v>0</v>
      </c>
      <c r="AE9" s="65">
        <f t="shared" si="1"/>
        <v>0</v>
      </c>
      <c r="AF9" s="65">
        <f t="shared" si="1"/>
        <v>0</v>
      </c>
      <c r="AG9" s="65">
        <f>SUM(AG10:AG23)</f>
        <v>0</v>
      </c>
    </row>
    <row r="10" spans="1:33" x14ac:dyDescent="0.25">
      <c r="A10" s="66">
        <v>1</v>
      </c>
      <c r="B10" s="67" t="s">
        <v>19</v>
      </c>
      <c r="C10" s="68">
        <f>SUM(C41,C70)</f>
        <v>638</v>
      </c>
      <c r="D10" s="68">
        <f t="shared" ref="D10:G10" si="2">SUM(D41,D70)</f>
        <v>273</v>
      </c>
      <c r="E10" s="68">
        <f t="shared" si="2"/>
        <v>171</v>
      </c>
      <c r="F10" s="68">
        <f t="shared" si="2"/>
        <v>221</v>
      </c>
      <c r="G10" s="68">
        <f t="shared" si="2"/>
        <v>0</v>
      </c>
      <c r="H10" s="69">
        <f>SUM(C10:G10)</f>
        <v>1303</v>
      </c>
      <c r="I10" s="93">
        <f>SUM(C10:D10)</f>
        <v>911</v>
      </c>
      <c r="S10" s="66">
        <v>1</v>
      </c>
      <c r="T10" s="67" t="s">
        <v>19</v>
      </c>
      <c r="U10" s="68">
        <f>SUM(U41,U70)</f>
        <v>204</v>
      </c>
      <c r="V10" s="68">
        <f t="shared" ref="V10:W10" si="3">SUM(V41,V70)</f>
        <v>465</v>
      </c>
      <c r="W10" s="68">
        <f t="shared" si="3"/>
        <v>318</v>
      </c>
      <c r="X10" s="69">
        <f t="shared" ref="X10:X23" si="4">SUM(U10:W10)</f>
        <v>987</v>
      </c>
      <c r="Z10" s="66">
        <v>1</v>
      </c>
      <c r="AA10" s="67" t="s">
        <v>19</v>
      </c>
      <c r="AB10" s="68">
        <f>SUM(AB41,AB70)</f>
        <v>0</v>
      </c>
      <c r="AC10" s="68">
        <f t="shared" ref="AC10" si="5">SUM(AC41,AC70)</f>
        <v>0</v>
      </c>
      <c r="AD10" s="68">
        <f t="shared" ref="AD10:AF10" si="6">SUM(AD41,AD70)</f>
        <v>0</v>
      </c>
      <c r="AE10" s="68">
        <f t="shared" si="6"/>
        <v>0</v>
      </c>
      <c r="AF10" s="68">
        <f t="shared" si="6"/>
        <v>0</v>
      </c>
      <c r="AG10" s="69">
        <f t="shared" ref="AG10:AG23" si="7">SUM(AB10:AF10)</f>
        <v>0</v>
      </c>
    </row>
    <row r="11" spans="1:33" x14ac:dyDescent="0.25">
      <c r="A11" s="66">
        <v>2</v>
      </c>
      <c r="B11" s="67" t="s">
        <v>20</v>
      </c>
      <c r="C11" s="68">
        <f t="shared" ref="C11:G11" si="8">SUM(C42,C71)</f>
        <v>358</v>
      </c>
      <c r="D11" s="68">
        <f t="shared" si="8"/>
        <v>125</v>
      </c>
      <c r="E11" s="68">
        <f t="shared" si="8"/>
        <v>28</v>
      </c>
      <c r="F11" s="68">
        <f t="shared" si="8"/>
        <v>112</v>
      </c>
      <c r="G11" s="68">
        <f t="shared" si="8"/>
        <v>0</v>
      </c>
      <c r="H11" s="69">
        <f t="shared" ref="H11:H23" si="9">SUM(C11:G11)</f>
        <v>623</v>
      </c>
      <c r="I11" s="93">
        <f t="shared" ref="I11:I23" si="10">SUM(C11:D11)</f>
        <v>483</v>
      </c>
      <c r="S11" s="66">
        <v>2</v>
      </c>
      <c r="T11" s="67" t="s">
        <v>20</v>
      </c>
      <c r="U11" s="68">
        <f t="shared" ref="U11:W11" si="11">SUM(U42,U71)</f>
        <v>125</v>
      </c>
      <c r="V11" s="68">
        <f t="shared" si="11"/>
        <v>205</v>
      </c>
      <c r="W11" s="68">
        <f t="shared" si="11"/>
        <v>63</v>
      </c>
      <c r="X11" s="69">
        <f t="shared" si="4"/>
        <v>393</v>
      </c>
      <c r="Z11" s="66">
        <v>2</v>
      </c>
      <c r="AA11" s="67" t="s">
        <v>20</v>
      </c>
      <c r="AB11" s="68">
        <f t="shared" ref="AB11:AC11" si="12">SUM(AB42,AB71)</f>
        <v>0</v>
      </c>
      <c r="AC11" s="68">
        <f t="shared" si="12"/>
        <v>0</v>
      </c>
      <c r="AD11" s="68">
        <f t="shared" ref="AD11:AF11" si="13">SUM(AD42,AD71)</f>
        <v>0</v>
      </c>
      <c r="AE11" s="68">
        <f t="shared" si="13"/>
        <v>0</v>
      </c>
      <c r="AF11" s="68">
        <f t="shared" si="13"/>
        <v>0</v>
      </c>
      <c r="AG11" s="69">
        <f t="shared" si="7"/>
        <v>0</v>
      </c>
    </row>
    <row r="12" spans="1:33" x14ac:dyDescent="0.25">
      <c r="A12" s="66">
        <v>3</v>
      </c>
      <c r="B12" s="67" t="s">
        <v>21</v>
      </c>
      <c r="C12" s="68">
        <f t="shared" ref="C12:G12" si="14">SUM(C43,C72)</f>
        <v>370</v>
      </c>
      <c r="D12" s="68">
        <f t="shared" si="14"/>
        <v>80</v>
      </c>
      <c r="E12" s="68">
        <f t="shared" si="14"/>
        <v>42</v>
      </c>
      <c r="F12" s="68">
        <f t="shared" si="14"/>
        <v>33</v>
      </c>
      <c r="G12" s="68">
        <f t="shared" si="14"/>
        <v>0</v>
      </c>
      <c r="H12" s="69">
        <f t="shared" si="9"/>
        <v>525</v>
      </c>
      <c r="I12" s="93">
        <f t="shared" si="10"/>
        <v>450</v>
      </c>
      <c r="S12" s="66">
        <v>3</v>
      </c>
      <c r="T12" s="67" t="s">
        <v>21</v>
      </c>
      <c r="U12" s="68">
        <f t="shared" ref="U12:W12" si="15">SUM(U43,U72)</f>
        <v>123</v>
      </c>
      <c r="V12" s="68">
        <f t="shared" si="15"/>
        <v>162</v>
      </c>
      <c r="W12" s="68">
        <f t="shared" si="15"/>
        <v>99</v>
      </c>
      <c r="X12" s="69">
        <f t="shared" si="4"/>
        <v>384</v>
      </c>
      <c r="Z12" s="66">
        <v>3</v>
      </c>
      <c r="AA12" s="67" t="s">
        <v>21</v>
      </c>
      <c r="AB12" s="68">
        <f t="shared" ref="AB12:AC12" si="16">SUM(AB43,AB72)</f>
        <v>0</v>
      </c>
      <c r="AC12" s="68">
        <f t="shared" si="16"/>
        <v>0</v>
      </c>
      <c r="AD12" s="68">
        <f t="shared" ref="AD12:AF12" si="17">SUM(AD43,AD72)</f>
        <v>0</v>
      </c>
      <c r="AE12" s="68">
        <f t="shared" si="17"/>
        <v>0</v>
      </c>
      <c r="AF12" s="68">
        <f t="shared" si="17"/>
        <v>0</v>
      </c>
      <c r="AG12" s="69">
        <f t="shared" si="7"/>
        <v>0</v>
      </c>
    </row>
    <row r="13" spans="1:33" x14ac:dyDescent="0.25">
      <c r="A13" s="66">
        <v>4</v>
      </c>
      <c r="B13" s="67" t="s">
        <v>22</v>
      </c>
      <c r="C13" s="68">
        <f t="shared" ref="C13:G13" si="18">SUM(C44,C73)</f>
        <v>402</v>
      </c>
      <c r="D13" s="68">
        <f t="shared" si="18"/>
        <v>128</v>
      </c>
      <c r="E13" s="68">
        <f t="shared" si="18"/>
        <v>29</v>
      </c>
      <c r="F13" s="68">
        <f t="shared" si="18"/>
        <v>68</v>
      </c>
      <c r="G13" s="68">
        <f t="shared" si="18"/>
        <v>0</v>
      </c>
      <c r="H13" s="69">
        <f t="shared" si="9"/>
        <v>627</v>
      </c>
      <c r="I13" s="93">
        <f t="shared" si="10"/>
        <v>530</v>
      </c>
      <c r="S13" s="66">
        <v>4</v>
      </c>
      <c r="T13" s="67" t="s">
        <v>22</v>
      </c>
      <c r="U13" s="68">
        <f t="shared" ref="U13:W13" si="19">SUM(U44,U73)</f>
        <v>118</v>
      </c>
      <c r="V13" s="68">
        <f t="shared" si="19"/>
        <v>180</v>
      </c>
      <c r="W13" s="68">
        <f t="shared" si="19"/>
        <v>115</v>
      </c>
      <c r="X13" s="69">
        <f t="shared" si="4"/>
        <v>413</v>
      </c>
      <c r="Z13" s="66">
        <v>4</v>
      </c>
      <c r="AA13" s="67" t="s">
        <v>22</v>
      </c>
      <c r="AB13" s="68">
        <f t="shared" ref="AB13:AC13" si="20">SUM(AB44,AB73)</f>
        <v>0</v>
      </c>
      <c r="AC13" s="68">
        <f t="shared" si="20"/>
        <v>0</v>
      </c>
      <c r="AD13" s="68">
        <f t="shared" ref="AD13:AF13" si="21">SUM(AD44,AD73)</f>
        <v>0</v>
      </c>
      <c r="AE13" s="68">
        <f t="shared" si="21"/>
        <v>0</v>
      </c>
      <c r="AF13" s="68">
        <f t="shared" si="21"/>
        <v>0</v>
      </c>
      <c r="AG13" s="69">
        <f t="shared" si="7"/>
        <v>0</v>
      </c>
    </row>
    <row r="14" spans="1:33" x14ac:dyDescent="0.25">
      <c r="A14" s="66">
        <v>5</v>
      </c>
      <c r="B14" s="67" t="s">
        <v>23</v>
      </c>
      <c r="C14" s="68">
        <f t="shared" ref="C14:G14" si="22">SUM(C45,C74)</f>
        <v>286</v>
      </c>
      <c r="D14" s="68">
        <f t="shared" si="22"/>
        <v>90</v>
      </c>
      <c r="E14" s="68">
        <f t="shared" si="22"/>
        <v>60</v>
      </c>
      <c r="F14" s="68">
        <f t="shared" si="22"/>
        <v>44</v>
      </c>
      <c r="G14" s="68">
        <f t="shared" si="22"/>
        <v>0</v>
      </c>
      <c r="H14" s="69">
        <f t="shared" si="9"/>
        <v>480</v>
      </c>
      <c r="I14" s="93">
        <f t="shared" si="10"/>
        <v>376</v>
      </c>
      <c r="S14" s="66">
        <v>5</v>
      </c>
      <c r="T14" s="67" t="s">
        <v>23</v>
      </c>
      <c r="U14" s="68">
        <f t="shared" ref="U14:W14" si="23">SUM(U45,U74)</f>
        <v>45</v>
      </c>
      <c r="V14" s="68">
        <f t="shared" si="23"/>
        <v>114</v>
      </c>
      <c r="W14" s="68">
        <f t="shared" si="23"/>
        <v>32</v>
      </c>
      <c r="X14" s="69">
        <f t="shared" si="4"/>
        <v>191</v>
      </c>
      <c r="Z14" s="66">
        <v>5</v>
      </c>
      <c r="AA14" s="67" t="s">
        <v>23</v>
      </c>
      <c r="AB14" s="68">
        <f t="shared" ref="AB14:AC14" si="24">SUM(AB45,AB74)</f>
        <v>0</v>
      </c>
      <c r="AC14" s="68">
        <f t="shared" si="24"/>
        <v>0</v>
      </c>
      <c r="AD14" s="68">
        <f t="shared" ref="AD14:AF14" si="25">SUM(AD45,AD74)</f>
        <v>0</v>
      </c>
      <c r="AE14" s="68">
        <f t="shared" si="25"/>
        <v>0</v>
      </c>
      <c r="AF14" s="68">
        <f t="shared" si="25"/>
        <v>0</v>
      </c>
      <c r="AG14" s="69">
        <f t="shared" si="7"/>
        <v>0</v>
      </c>
    </row>
    <row r="15" spans="1:33" x14ac:dyDescent="0.25">
      <c r="A15" s="66">
        <v>6</v>
      </c>
      <c r="B15" s="67" t="s">
        <v>24</v>
      </c>
      <c r="C15" s="68">
        <f t="shared" ref="C15:G15" si="26">SUM(C46,C75)</f>
        <v>379</v>
      </c>
      <c r="D15" s="68">
        <f t="shared" si="26"/>
        <v>122</v>
      </c>
      <c r="E15" s="68">
        <f t="shared" si="26"/>
        <v>27</v>
      </c>
      <c r="F15" s="68">
        <f t="shared" si="26"/>
        <v>34</v>
      </c>
      <c r="G15" s="68">
        <f t="shared" si="26"/>
        <v>0</v>
      </c>
      <c r="H15" s="69">
        <f t="shared" si="9"/>
        <v>562</v>
      </c>
      <c r="I15" s="93">
        <f t="shared" si="10"/>
        <v>501</v>
      </c>
      <c r="S15" s="66">
        <v>6</v>
      </c>
      <c r="T15" s="67" t="s">
        <v>24</v>
      </c>
      <c r="U15" s="68">
        <f t="shared" ref="U15:W15" si="27">SUM(U46,U75)</f>
        <v>152</v>
      </c>
      <c r="V15" s="68">
        <f t="shared" si="27"/>
        <v>259</v>
      </c>
      <c r="W15" s="68">
        <f t="shared" si="27"/>
        <v>85</v>
      </c>
      <c r="X15" s="69">
        <f t="shared" si="4"/>
        <v>496</v>
      </c>
      <c r="Z15" s="66">
        <v>6</v>
      </c>
      <c r="AA15" s="67" t="s">
        <v>24</v>
      </c>
      <c r="AB15" s="68">
        <f t="shared" ref="AB15:AC15" si="28">SUM(AB46,AB75)</f>
        <v>0</v>
      </c>
      <c r="AC15" s="68">
        <f t="shared" si="28"/>
        <v>0</v>
      </c>
      <c r="AD15" s="68">
        <f t="shared" ref="AD15:AF15" si="29">SUM(AD46,AD75)</f>
        <v>0</v>
      </c>
      <c r="AE15" s="68">
        <f t="shared" si="29"/>
        <v>0</v>
      </c>
      <c r="AF15" s="68">
        <f t="shared" si="29"/>
        <v>0</v>
      </c>
      <c r="AG15" s="69">
        <f t="shared" si="7"/>
        <v>0</v>
      </c>
    </row>
    <row r="16" spans="1:33" x14ac:dyDescent="0.25">
      <c r="A16" s="66">
        <v>7</v>
      </c>
      <c r="B16" s="67" t="s">
        <v>25</v>
      </c>
      <c r="C16" s="68">
        <f t="shared" ref="C16:G16" si="30">SUM(C47,C76)</f>
        <v>626</v>
      </c>
      <c r="D16" s="68">
        <f t="shared" si="30"/>
        <v>295</v>
      </c>
      <c r="E16" s="68">
        <f t="shared" si="30"/>
        <v>186</v>
      </c>
      <c r="F16" s="68">
        <f t="shared" si="30"/>
        <v>227</v>
      </c>
      <c r="G16" s="68">
        <f t="shared" si="30"/>
        <v>29</v>
      </c>
      <c r="H16" s="69">
        <f t="shared" si="9"/>
        <v>1363</v>
      </c>
      <c r="I16" s="93">
        <f t="shared" si="10"/>
        <v>921</v>
      </c>
      <c r="S16" s="66">
        <v>7</v>
      </c>
      <c r="T16" s="67" t="s">
        <v>25</v>
      </c>
      <c r="U16" s="68">
        <f t="shared" ref="U16:W16" si="31">SUM(U47,U76)</f>
        <v>74</v>
      </c>
      <c r="V16" s="68">
        <f t="shared" si="31"/>
        <v>103</v>
      </c>
      <c r="W16" s="68">
        <f t="shared" si="31"/>
        <v>33</v>
      </c>
      <c r="X16" s="69">
        <f t="shared" si="4"/>
        <v>210</v>
      </c>
      <c r="Z16" s="66">
        <v>7</v>
      </c>
      <c r="AA16" s="67" t="s">
        <v>25</v>
      </c>
      <c r="AB16" s="68">
        <f t="shared" ref="AB16:AC16" si="32">SUM(AB47,AB76)</f>
        <v>0</v>
      </c>
      <c r="AC16" s="68">
        <f t="shared" si="32"/>
        <v>0</v>
      </c>
      <c r="AD16" s="68">
        <f t="shared" ref="AD16:AF16" si="33">SUM(AD47,AD76)</f>
        <v>0</v>
      </c>
      <c r="AE16" s="68">
        <f t="shared" si="33"/>
        <v>0</v>
      </c>
      <c r="AF16" s="68">
        <f t="shared" si="33"/>
        <v>0</v>
      </c>
      <c r="AG16" s="69">
        <f t="shared" si="7"/>
        <v>0</v>
      </c>
    </row>
    <row r="17" spans="1:33" x14ac:dyDescent="0.25">
      <c r="A17" s="66">
        <v>8</v>
      </c>
      <c r="B17" s="67" t="s">
        <v>26</v>
      </c>
      <c r="C17" s="68">
        <f t="shared" ref="C17:G17" si="34">SUM(C48,C77)</f>
        <v>409</v>
      </c>
      <c r="D17" s="68">
        <f t="shared" si="34"/>
        <v>105</v>
      </c>
      <c r="E17" s="68">
        <f t="shared" si="34"/>
        <v>47</v>
      </c>
      <c r="F17" s="68">
        <f t="shared" si="34"/>
        <v>95</v>
      </c>
      <c r="G17" s="68">
        <f t="shared" si="34"/>
        <v>0</v>
      </c>
      <c r="H17" s="69">
        <f t="shared" si="9"/>
        <v>656</v>
      </c>
      <c r="I17" s="93">
        <f t="shared" si="10"/>
        <v>514</v>
      </c>
      <c r="S17" s="66">
        <v>8</v>
      </c>
      <c r="T17" s="67" t="s">
        <v>26</v>
      </c>
      <c r="U17" s="68">
        <f t="shared" ref="U17:W17" si="35">SUM(U48,U77)</f>
        <v>30</v>
      </c>
      <c r="V17" s="68">
        <f t="shared" si="35"/>
        <v>113</v>
      </c>
      <c r="W17" s="68">
        <f t="shared" si="35"/>
        <v>123</v>
      </c>
      <c r="X17" s="69">
        <f t="shared" si="4"/>
        <v>266</v>
      </c>
      <c r="Z17" s="66">
        <v>8</v>
      </c>
      <c r="AA17" s="67" t="s">
        <v>26</v>
      </c>
      <c r="AB17" s="68">
        <f t="shared" ref="AB17:AC17" si="36">SUM(AB48,AB77)</f>
        <v>0</v>
      </c>
      <c r="AC17" s="68">
        <f t="shared" si="36"/>
        <v>0</v>
      </c>
      <c r="AD17" s="68">
        <f t="shared" ref="AD17:AF17" si="37">SUM(AD48,AD77)</f>
        <v>0</v>
      </c>
      <c r="AE17" s="68">
        <f t="shared" si="37"/>
        <v>0</v>
      </c>
      <c r="AF17" s="68">
        <f t="shared" si="37"/>
        <v>0</v>
      </c>
      <c r="AG17" s="69">
        <f t="shared" si="7"/>
        <v>0</v>
      </c>
    </row>
    <row r="18" spans="1:33" x14ac:dyDescent="0.25">
      <c r="A18" s="66">
        <v>9</v>
      </c>
      <c r="B18" s="67" t="s">
        <v>27</v>
      </c>
      <c r="C18" s="68">
        <f t="shared" ref="C18:G18" si="38">SUM(C49,C78)</f>
        <v>292</v>
      </c>
      <c r="D18" s="68">
        <f t="shared" si="38"/>
        <v>75</v>
      </c>
      <c r="E18" s="68">
        <f t="shared" si="38"/>
        <v>54</v>
      </c>
      <c r="F18" s="68">
        <f t="shared" si="38"/>
        <v>0</v>
      </c>
      <c r="G18" s="68">
        <f t="shared" si="38"/>
        <v>0</v>
      </c>
      <c r="H18" s="69">
        <f t="shared" si="9"/>
        <v>421</v>
      </c>
      <c r="I18" s="93">
        <f t="shared" si="10"/>
        <v>367</v>
      </c>
      <c r="S18" s="66">
        <v>9</v>
      </c>
      <c r="T18" s="67" t="s">
        <v>27</v>
      </c>
      <c r="U18" s="68">
        <f t="shared" ref="U18:W18" si="39">SUM(U49,U78)</f>
        <v>41</v>
      </c>
      <c r="V18" s="68">
        <f t="shared" si="39"/>
        <v>89</v>
      </c>
      <c r="W18" s="68">
        <f t="shared" si="39"/>
        <v>30</v>
      </c>
      <c r="X18" s="69">
        <f t="shared" si="4"/>
        <v>160</v>
      </c>
      <c r="Z18" s="66">
        <v>9</v>
      </c>
      <c r="AA18" s="67" t="s">
        <v>27</v>
      </c>
      <c r="AB18" s="68">
        <f t="shared" ref="AB18:AC18" si="40">SUM(AB49,AB78)</f>
        <v>0</v>
      </c>
      <c r="AC18" s="68">
        <f t="shared" si="40"/>
        <v>0</v>
      </c>
      <c r="AD18" s="68">
        <f t="shared" ref="AD18:AF18" si="41">SUM(AD49,AD78)</f>
        <v>0</v>
      </c>
      <c r="AE18" s="68">
        <f t="shared" si="41"/>
        <v>0</v>
      </c>
      <c r="AF18" s="68">
        <f t="shared" si="41"/>
        <v>0</v>
      </c>
      <c r="AG18" s="69">
        <f t="shared" si="7"/>
        <v>0</v>
      </c>
    </row>
    <row r="19" spans="1:33" x14ac:dyDescent="0.25">
      <c r="A19" s="66">
        <v>10</v>
      </c>
      <c r="B19" s="67" t="s">
        <v>28</v>
      </c>
      <c r="C19" s="68">
        <f t="shared" ref="C19:G19" si="42">SUM(C50,C79)</f>
        <v>261</v>
      </c>
      <c r="D19" s="68">
        <f t="shared" si="42"/>
        <v>74</v>
      </c>
      <c r="E19" s="68">
        <f t="shared" si="42"/>
        <v>13</v>
      </c>
      <c r="F19" s="68">
        <f t="shared" si="42"/>
        <v>45</v>
      </c>
      <c r="G19" s="68">
        <f t="shared" si="42"/>
        <v>0</v>
      </c>
      <c r="H19" s="69">
        <f t="shared" si="9"/>
        <v>393</v>
      </c>
      <c r="I19" s="93">
        <f t="shared" si="10"/>
        <v>335</v>
      </c>
      <c r="S19" s="66">
        <v>10</v>
      </c>
      <c r="T19" s="67" t="s">
        <v>28</v>
      </c>
      <c r="U19" s="68">
        <f t="shared" ref="U19:W19" si="43">SUM(U50,U79)</f>
        <v>18</v>
      </c>
      <c r="V19" s="68">
        <f t="shared" si="43"/>
        <v>143</v>
      </c>
      <c r="W19" s="68">
        <f t="shared" si="43"/>
        <v>70</v>
      </c>
      <c r="X19" s="69">
        <f t="shared" si="4"/>
        <v>231</v>
      </c>
      <c r="Z19" s="66">
        <v>10</v>
      </c>
      <c r="AA19" s="67" t="s">
        <v>28</v>
      </c>
      <c r="AB19" s="68">
        <f t="shared" ref="AB19:AC19" si="44">SUM(AB50,AB79)</f>
        <v>0</v>
      </c>
      <c r="AC19" s="68">
        <f t="shared" si="44"/>
        <v>0</v>
      </c>
      <c r="AD19" s="68">
        <f t="shared" ref="AD19:AF19" si="45">SUM(AD50,AD79)</f>
        <v>0</v>
      </c>
      <c r="AE19" s="68">
        <f t="shared" si="45"/>
        <v>0</v>
      </c>
      <c r="AF19" s="68">
        <f t="shared" si="45"/>
        <v>0</v>
      </c>
      <c r="AG19" s="69">
        <f t="shared" si="7"/>
        <v>0</v>
      </c>
    </row>
    <row r="20" spans="1:33" x14ac:dyDescent="0.25">
      <c r="A20" s="66">
        <v>11</v>
      </c>
      <c r="B20" s="67" t="s">
        <v>29</v>
      </c>
      <c r="C20" s="68">
        <f t="shared" ref="C20:G20" si="46">SUM(C51,C80)</f>
        <v>353</v>
      </c>
      <c r="D20" s="68">
        <f t="shared" si="46"/>
        <v>49</v>
      </c>
      <c r="E20" s="68">
        <f t="shared" si="46"/>
        <v>38</v>
      </c>
      <c r="F20" s="68">
        <f t="shared" si="46"/>
        <v>16</v>
      </c>
      <c r="G20" s="68">
        <f t="shared" si="46"/>
        <v>0</v>
      </c>
      <c r="H20" s="69">
        <f t="shared" si="9"/>
        <v>456</v>
      </c>
      <c r="I20" s="93">
        <f t="shared" si="10"/>
        <v>402</v>
      </c>
      <c r="S20" s="66">
        <v>11</v>
      </c>
      <c r="T20" s="67" t="s">
        <v>29</v>
      </c>
      <c r="U20" s="68">
        <f t="shared" ref="U20:W20" si="47">SUM(U51,U80)</f>
        <v>65</v>
      </c>
      <c r="V20" s="68">
        <f t="shared" si="47"/>
        <v>144</v>
      </c>
      <c r="W20" s="68">
        <f t="shared" si="47"/>
        <v>75</v>
      </c>
      <c r="X20" s="69">
        <f t="shared" si="4"/>
        <v>284</v>
      </c>
      <c r="Z20" s="66">
        <v>11</v>
      </c>
      <c r="AA20" s="67" t="s">
        <v>29</v>
      </c>
      <c r="AB20" s="68">
        <f t="shared" ref="AB20:AC20" si="48">SUM(AB51,AB80)</f>
        <v>0</v>
      </c>
      <c r="AC20" s="68">
        <f t="shared" si="48"/>
        <v>0</v>
      </c>
      <c r="AD20" s="68">
        <f t="shared" ref="AD20:AF20" si="49">SUM(AD51,AD80)</f>
        <v>0</v>
      </c>
      <c r="AE20" s="68">
        <f t="shared" si="49"/>
        <v>0</v>
      </c>
      <c r="AF20" s="68">
        <f t="shared" si="49"/>
        <v>0</v>
      </c>
      <c r="AG20" s="69">
        <f t="shared" si="7"/>
        <v>0</v>
      </c>
    </row>
    <row r="21" spans="1:33" x14ac:dyDescent="0.25">
      <c r="A21" s="66">
        <v>12</v>
      </c>
      <c r="B21" s="67" t="s">
        <v>30</v>
      </c>
      <c r="C21" s="68">
        <f t="shared" ref="C21:G21" si="50">SUM(C52,C81)</f>
        <v>268</v>
      </c>
      <c r="D21" s="68">
        <f t="shared" si="50"/>
        <v>81</v>
      </c>
      <c r="E21" s="68">
        <f t="shared" si="50"/>
        <v>45</v>
      </c>
      <c r="F21" s="68">
        <f t="shared" si="50"/>
        <v>57</v>
      </c>
      <c r="G21" s="68">
        <f t="shared" si="50"/>
        <v>0</v>
      </c>
      <c r="H21" s="69">
        <f t="shared" si="9"/>
        <v>451</v>
      </c>
      <c r="I21" s="93">
        <f t="shared" si="10"/>
        <v>349</v>
      </c>
      <c r="S21" s="66">
        <v>12</v>
      </c>
      <c r="T21" s="67" t="s">
        <v>30</v>
      </c>
      <c r="U21" s="68">
        <f t="shared" ref="U21:W21" si="51">SUM(U52,U81)</f>
        <v>61</v>
      </c>
      <c r="V21" s="68">
        <f t="shared" si="51"/>
        <v>111</v>
      </c>
      <c r="W21" s="68">
        <f t="shared" si="51"/>
        <v>39</v>
      </c>
      <c r="X21" s="69">
        <f t="shared" si="4"/>
        <v>211</v>
      </c>
      <c r="Z21" s="66">
        <v>12</v>
      </c>
      <c r="AA21" s="67" t="s">
        <v>30</v>
      </c>
      <c r="AB21" s="68">
        <f t="shared" ref="AB21:AC21" si="52">SUM(AB52,AB81)</f>
        <v>0</v>
      </c>
      <c r="AC21" s="68">
        <f t="shared" si="52"/>
        <v>0</v>
      </c>
      <c r="AD21" s="68">
        <f t="shared" ref="AD21:AF21" si="53">SUM(AD52,AD81)</f>
        <v>0</v>
      </c>
      <c r="AE21" s="68">
        <f t="shared" si="53"/>
        <v>0</v>
      </c>
      <c r="AF21" s="68">
        <f t="shared" si="53"/>
        <v>0</v>
      </c>
      <c r="AG21" s="69">
        <f t="shared" si="7"/>
        <v>0</v>
      </c>
    </row>
    <row r="22" spans="1:33" x14ac:dyDescent="0.25">
      <c r="A22" s="66">
        <v>13</v>
      </c>
      <c r="B22" s="67" t="s">
        <v>31</v>
      </c>
      <c r="C22" s="68">
        <f t="shared" ref="C22:G22" si="54">SUM(C53,C82)</f>
        <v>246</v>
      </c>
      <c r="D22" s="68">
        <f t="shared" si="54"/>
        <v>55</v>
      </c>
      <c r="E22" s="68">
        <f t="shared" si="54"/>
        <v>41</v>
      </c>
      <c r="F22" s="68">
        <f t="shared" si="54"/>
        <v>30</v>
      </c>
      <c r="G22" s="68">
        <f t="shared" si="54"/>
        <v>0</v>
      </c>
      <c r="H22" s="69">
        <f t="shared" si="9"/>
        <v>372</v>
      </c>
      <c r="I22" s="93">
        <f t="shared" si="10"/>
        <v>301</v>
      </c>
      <c r="S22" s="66">
        <v>13</v>
      </c>
      <c r="T22" s="67" t="s">
        <v>31</v>
      </c>
      <c r="U22" s="68">
        <f t="shared" ref="U22:W22" si="55">SUM(U53,U82)</f>
        <v>213</v>
      </c>
      <c r="V22" s="68">
        <f t="shared" si="55"/>
        <v>234</v>
      </c>
      <c r="W22" s="68">
        <f t="shared" si="55"/>
        <v>83</v>
      </c>
      <c r="X22" s="69">
        <f t="shared" si="4"/>
        <v>530</v>
      </c>
      <c r="Z22" s="66">
        <v>13</v>
      </c>
      <c r="AA22" s="67" t="s">
        <v>31</v>
      </c>
      <c r="AB22" s="68">
        <f t="shared" ref="AB22:AC22" si="56">SUM(AB53,AB82)</f>
        <v>0</v>
      </c>
      <c r="AC22" s="68">
        <f t="shared" si="56"/>
        <v>0</v>
      </c>
      <c r="AD22" s="68">
        <f t="shared" ref="AD22:AF22" si="57">SUM(AD53,AD82)</f>
        <v>0</v>
      </c>
      <c r="AE22" s="68">
        <f t="shared" si="57"/>
        <v>0</v>
      </c>
      <c r="AF22" s="68">
        <f t="shared" si="57"/>
        <v>0</v>
      </c>
      <c r="AG22" s="69">
        <f t="shared" si="7"/>
        <v>0</v>
      </c>
    </row>
    <row r="23" spans="1:33" ht="15.75" thickBot="1" x14ac:dyDescent="0.3">
      <c r="A23" s="66">
        <v>14</v>
      </c>
      <c r="B23" s="70" t="s">
        <v>32</v>
      </c>
      <c r="C23" s="68">
        <f t="shared" ref="C23:G23" si="58">SUM(C54,C83)</f>
        <v>215</v>
      </c>
      <c r="D23" s="68">
        <f t="shared" si="58"/>
        <v>48</v>
      </c>
      <c r="E23" s="68">
        <f t="shared" si="58"/>
        <v>0</v>
      </c>
      <c r="F23" s="68">
        <f t="shared" si="58"/>
        <v>19</v>
      </c>
      <c r="G23" s="68">
        <f t="shared" si="58"/>
        <v>0</v>
      </c>
      <c r="H23" s="69">
        <f t="shared" si="9"/>
        <v>282</v>
      </c>
      <c r="I23" s="93">
        <f t="shared" si="10"/>
        <v>263</v>
      </c>
      <c r="S23" s="66">
        <v>14</v>
      </c>
      <c r="T23" s="70" t="s">
        <v>32</v>
      </c>
      <c r="U23" s="68">
        <f t="shared" ref="U23:W23" si="59">SUM(U54,U83)</f>
        <v>33</v>
      </c>
      <c r="V23" s="68">
        <f t="shared" si="59"/>
        <v>106</v>
      </c>
      <c r="W23" s="68">
        <f t="shared" si="59"/>
        <v>23</v>
      </c>
      <c r="X23" s="69">
        <f t="shared" si="4"/>
        <v>162</v>
      </c>
      <c r="Z23" s="66">
        <v>14</v>
      </c>
      <c r="AA23" s="70" t="s">
        <v>32</v>
      </c>
      <c r="AB23" s="68">
        <f t="shared" ref="AB23:AC23" si="60">SUM(AB54,AB83)</f>
        <v>0</v>
      </c>
      <c r="AC23" s="68">
        <f t="shared" si="60"/>
        <v>0</v>
      </c>
      <c r="AD23" s="68">
        <f t="shared" ref="AD23:AF23" si="61">SUM(AD54,AD83)</f>
        <v>0</v>
      </c>
      <c r="AE23" s="68">
        <f t="shared" si="61"/>
        <v>0</v>
      </c>
      <c r="AF23" s="68">
        <f t="shared" si="61"/>
        <v>0</v>
      </c>
      <c r="AG23" s="69">
        <f t="shared" si="7"/>
        <v>0</v>
      </c>
    </row>
    <row r="24" spans="1:33" ht="21.6" customHeight="1" thickTop="1" x14ac:dyDescent="0.25">
      <c r="B24" s="71" t="s">
        <v>4</v>
      </c>
      <c r="C24" s="718">
        <f>SUM(C10:C23)</f>
        <v>5103</v>
      </c>
      <c r="D24" s="718">
        <f t="shared" ref="D24:H24" si="62">SUM(D10:D23)</f>
        <v>1600</v>
      </c>
      <c r="E24" s="718">
        <f t="shared" si="62"/>
        <v>781</v>
      </c>
      <c r="F24" s="718">
        <f t="shared" si="62"/>
        <v>1001</v>
      </c>
      <c r="G24" s="718">
        <f t="shared" si="62"/>
        <v>29</v>
      </c>
      <c r="H24" s="718">
        <f t="shared" si="62"/>
        <v>8514</v>
      </c>
      <c r="I24" s="93"/>
      <c r="T24" s="71" t="s">
        <v>4</v>
      </c>
      <c r="U24" s="72">
        <f>SUM(U10:U23)</f>
        <v>1302</v>
      </c>
      <c r="V24" s="72">
        <f t="shared" ref="V24:X24" si="63">SUM(V10:V23)</f>
        <v>2428</v>
      </c>
      <c r="W24" s="72">
        <f t="shared" si="63"/>
        <v>1188</v>
      </c>
      <c r="X24" s="72">
        <f t="shared" si="63"/>
        <v>4918</v>
      </c>
      <c r="AA24" s="71" t="s">
        <v>4</v>
      </c>
      <c r="AB24" s="72">
        <f>SUM(AB10:AB23)</f>
        <v>0</v>
      </c>
      <c r="AC24" s="72">
        <f t="shared" ref="AC24:AG24" si="64">SUM(AC10:AC23)</f>
        <v>0</v>
      </c>
      <c r="AD24" s="72">
        <f t="shared" si="64"/>
        <v>0</v>
      </c>
      <c r="AE24" s="72">
        <f t="shared" si="64"/>
        <v>0</v>
      </c>
      <c r="AF24" s="72">
        <f t="shared" si="64"/>
        <v>0</v>
      </c>
      <c r="AG24" s="72">
        <f t="shared" si="64"/>
        <v>0</v>
      </c>
    </row>
    <row r="25" spans="1:33" ht="21.6" customHeight="1" x14ac:dyDescent="0.25">
      <c r="B25" s="73" t="s">
        <v>76</v>
      </c>
      <c r="C25" s="74">
        <f>IF(C24&lt;1,0,C24/$H$24*100)</f>
        <v>59.936575052854124</v>
      </c>
      <c r="D25" s="74">
        <f t="shared" ref="D25:H25" si="65">IF(D24&lt;1,0,D24/$H$24*100)</f>
        <v>18.792576932111814</v>
      </c>
      <c r="E25" s="74">
        <f t="shared" si="65"/>
        <v>9.1731266149870798</v>
      </c>
      <c r="F25" s="74">
        <f t="shared" si="65"/>
        <v>11.757105943152455</v>
      </c>
      <c r="G25" s="74">
        <f t="shared" si="65"/>
        <v>0.34061545689452666</v>
      </c>
      <c r="H25" s="74">
        <f t="shared" si="65"/>
        <v>100</v>
      </c>
      <c r="I25" s="93"/>
      <c r="T25" s="73" t="s">
        <v>76</v>
      </c>
      <c r="U25" s="74">
        <f>IF(U24&lt;1,0,U24/$X$24*100)</f>
        <v>26.474176494509965</v>
      </c>
      <c r="V25" s="74">
        <f t="shared" ref="V25:X25" si="66">IF(V24&lt;1,0,V24/$X$24*100)</f>
        <v>49.369662464416429</v>
      </c>
      <c r="W25" s="74">
        <f t="shared" si="66"/>
        <v>24.156161041073606</v>
      </c>
      <c r="X25" s="74">
        <f t="shared" si="66"/>
        <v>100</v>
      </c>
      <c r="AA25" s="73" t="s">
        <v>76</v>
      </c>
      <c r="AB25" s="74">
        <f>IF(AB24&lt;1,0,AB24/$AG$24*100)</f>
        <v>0</v>
      </c>
      <c r="AC25" s="74">
        <f t="shared" ref="AC25:AG25" si="67">IF(AC24&lt;1,0,AC24/$AG$24*100)</f>
        <v>0</v>
      </c>
      <c r="AD25" s="74">
        <f t="shared" si="67"/>
        <v>0</v>
      </c>
      <c r="AE25" s="74">
        <f t="shared" si="67"/>
        <v>0</v>
      </c>
      <c r="AF25" s="74">
        <f t="shared" si="67"/>
        <v>0</v>
      </c>
      <c r="AG25" s="74">
        <f t="shared" si="67"/>
        <v>0</v>
      </c>
    </row>
    <row r="32" spans="1:33" x14ac:dyDescent="0.25">
      <c r="B32" s="61" t="s">
        <v>187</v>
      </c>
      <c r="T32" s="61" t="s">
        <v>187</v>
      </c>
      <c r="AA32" s="61" t="s">
        <v>187</v>
      </c>
    </row>
    <row r="33" spans="1:33" x14ac:dyDescent="0.25">
      <c r="B33" s="61" t="s">
        <v>149</v>
      </c>
      <c r="T33" s="61" t="s">
        <v>149</v>
      </c>
      <c r="AA33" s="61" t="s">
        <v>149</v>
      </c>
    </row>
    <row r="34" spans="1:33" x14ac:dyDescent="0.25">
      <c r="B34" s="61" t="s">
        <v>33</v>
      </c>
      <c r="T34" s="61" t="s">
        <v>33</v>
      </c>
      <c r="AA34" s="61" t="s">
        <v>33</v>
      </c>
    </row>
    <row r="35" spans="1:33" x14ac:dyDescent="0.25">
      <c r="B35" s="61" t="str">
        <f>B4</f>
        <v>TAHUN PELAJARAN 2019/2020</v>
      </c>
      <c r="H35" s="314" t="s">
        <v>52</v>
      </c>
      <c r="T35" s="61" t="str">
        <f>T4</f>
        <v>TAHUN PELAJARAN 2019/2020</v>
      </c>
      <c r="X35" s="314" t="s">
        <v>52</v>
      </c>
      <c r="AA35" s="61" t="str">
        <f>AA4</f>
        <v>TAHUN PELAJARAN 2019/2020</v>
      </c>
      <c r="AG35" s="314" t="s">
        <v>52</v>
      </c>
    </row>
    <row r="38" spans="1:33" x14ac:dyDescent="0.25">
      <c r="A38" s="792" t="s">
        <v>0</v>
      </c>
      <c r="B38" s="793" t="s">
        <v>61</v>
      </c>
      <c r="C38" s="808" t="s">
        <v>185</v>
      </c>
      <c r="D38" s="792"/>
      <c r="E38" s="792"/>
      <c r="F38" s="792"/>
      <c r="G38" s="792"/>
      <c r="H38" s="792"/>
      <c r="S38" s="792" t="s">
        <v>0</v>
      </c>
      <c r="T38" s="793" t="s">
        <v>61</v>
      </c>
      <c r="U38" s="808" t="s">
        <v>185</v>
      </c>
      <c r="V38" s="792"/>
      <c r="W38" s="792"/>
      <c r="X38" s="792"/>
      <c r="Z38" s="792" t="s">
        <v>0</v>
      </c>
      <c r="AA38" s="793" t="s">
        <v>61</v>
      </c>
      <c r="AB38" s="808" t="s">
        <v>185</v>
      </c>
      <c r="AC38" s="792"/>
      <c r="AD38" s="792"/>
      <c r="AE38" s="792"/>
      <c r="AF38" s="792"/>
      <c r="AG38" s="792"/>
    </row>
    <row r="39" spans="1:33" x14ac:dyDescent="0.25">
      <c r="A39" s="792"/>
      <c r="B39" s="794"/>
      <c r="C39" s="62" t="s">
        <v>6</v>
      </c>
      <c r="D39" s="62" t="s">
        <v>7</v>
      </c>
      <c r="E39" s="225" t="s">
        <v>8</v>
      </c>
      <c r="F39" s="62" t="s">
        <v>9</v>
      </c>
      <c r="G39" s="62" t="s">
        <v>10</v>
      </c>
      <c r="H39" s="62" t="s">
        <v>4</v>
      </c>
      <c r="J39" s="61" t="s">
        <v>256</v>
      </c>
      <c r="S39" s="792"/>
      <c r="T39" s="794"/>
      <c r="U39" s="695" t="s">
        <v>265</v>
      </c>
      <c r="V39" s="695" t="s">
        <v>267</v>
      </c>
      <c r="W39" s="696" t="s">
        <v>268</v>
      </c>
      <c r="X39" s="695" t="s">
        <v>4</v>
      </c>
      <c r="Z39" s="792"/>
      <c r="AA39" s="794"/>
      <c r="AB39" s="697" t="s">
        <v>5</v>
      </c>
      <c r="AC39" s="697" t="s">
        <v>2068</v>
      </c>
      <c r="AD39" s="697" t="s">
        <v>2069</v>
      </c>
      <c r="AE39" s="697" t="s">
        <v>2070</v>
      </c>
      <c r="AF39" s="698" t="s">
        <v>1341</v>
      </c>
      <c r="AG39" s="697" t="s">
        <v>4</v>
      </c>
    </row>
    <row r="40" spans="1:33" x14ac:dyDescent="0.25">
      <c r="A40" s="63"/>
      <c r="B40" s="64" t="s">
        <v>62</v>
      </c>
      <c r="C40" s="65">
        <f>SUM(C41:C54)</f>
        <v>4843</v>
      </c>
      <c r="D40" s="65">
        <f>SUM(D41:D54)</f>
        <v>1187</v>
      </c>
      <c r="E40" s="65">
        <f>SUM(E41:E54)</f>
        <v>516</v>
      </c>
      <c r="F40" s="65">
        <f t="shared" ref="F40" si="68">SUM(F41:F54)</f>
        <v>200</v>
      </c>
      <c r="G40" s="65">
        <f>SUM(G41:G54)</f>
        <v>0</v>
      </c>
      <c r="H40" s="65">
        <f>SUM(H41:H54)</f>
        <v>6746</v>
      </c>
      <c r="J40" s="401">
        <f>SUM(E40,F40)</f>
        <v>716</v>
      </c>
      <c r="S40" s="63"/>
      <c r="T40" s="64" t="s">
        <v>62</v>
      </c>
      <c r="U40" s="65">
        <f>SUM(U41:U54)</f>
        <v>121</v>
      </c>
      <c r="V40" s="65">
        <f>SUM(V41:V54)</f>
        <v>260</v>
      </c>
      <c r="W40" s="65">
        <f>SUM(W41:W54)</f>
        <v>69</v>
      </c>
      <c r="X40" s="65">
        <f>SUM(X41:X54)</f>
        <v>450</v>
      </c>
      <c r="Z40" s="63"/>
      <c r="AA40" s="64" t="s">
        <v>62</v>
      </c>
      <c r="AB40" s="65">
        <f>SUM(AB41:AB54)</f>
        <v>0</v>
      </c>
      <c r="AC40" s="65">
        <f>SUM(AC41:AC54)</f>
        <v>0</v>
      </c>
      <c r="AD40" s="65"/>
      <c r="AE40" s="65"/>
      <c r="AF40" s="65">
        <f>SUM(AF41:AF54)</f>
        <v>0</v>
      </c>
      <c r="AG40" s="65">
        <f>SUM(AG41:AG54)</f>
        <v>0</v>
      </c>
    </row>
    <row r="41" spans="1:33" x14ac:dyDescent="0.25">
      <c r="A41" s="66">
        <v>1</v>
      </c>
      <c r="B41" s="67" t="s">
        <v>19</v>
      </c>
      <c r="C41" s="68">
        <f>SUMIFS('ALL-DIKBUD-KEMANAG'!$AD$13:$AD$1029,JENJANG_PENDIDIKAN,C$39,KECAMATAN,$B41,STATUS_SEKOLAH,$H$35)</f>
        <v>520</v>
      </c>
      <c r="D41" s="68">
        <f>SUMIFS('ALL-DIKBUD-KEMANAG'!$AD$13:$AD$1029,JENJANG_PENDIDIKAN,D$39,KECAMATAN,$B41,STATUS_SEKOLAH,$H$35)</f>
        <v>150</v>
      </c>
      <c r="E41" s="68">
        <f>SUMIFS('ALL-DIKBUD-KEMANAG'!$AD$13:$AD$1029,JENJANG_PENDIDIKAN,E$39,KECAMATAN,$B41,STATUS_SEKOLAH,$H$35)</f>
        <v>101</v>
      </c>
      <c r="F41" s="68">
        <f>SUMIFS('ALL-DIKBUD-KEMANAG'!$AD$13:$AD$1029,JENJANG_PENDIDIKAN,F$39,KECAMATAN,$B41,STATUS_SEKOLAH,$H$35)</f>
        <v>0</v>
      </c>
      <c r="G41" s="68">
        <f>SUMIFS('ALL-DIKBUD-KEMANAG'!$AD$13:$AD$1029,JENJANG_PENDIDIKAN,G$39,KECAMATAN,$B41,STATUS_SEKOLAH,$H$35)</f>
        <v>0</v>
      </c>
      <c r="H41" s="69">
        <f>SUM(C41:G41)</f>
        <v>771</v>
      </c>
      <c r="J41" s="401">
        <f t="shared" ref="J41:J54" si="69">SUM(E41,F41)</f>
        <v>101</v>
      </c>
      <c r="S41" s="66">
        <v>1</v>
      </c>
      <c r="T41" s="67" t="s">
        <v>19</v>
      </c>
      <c r="U41" s="68">
        <f>SUMIFS('ALL-DIKBUD-KEMANAG'!$AD$13:$AD$1029,JENJANG_PENDIDIKAN,U$39,KECAMATAN,$B41,STATUS_SEKOLAH,$H$35)</f>
        <v>0</v>
      </c>
      <c r="V41" s="68">
        <f>SUMIFS('ALL-DIKBUD-KEMANAG'!$AD$13:$AD$1029,JENJANG_PENDIDIKAN,V$39,KECAMATAN,$B41,STATUS_SEKOLAH,$H$35)</f>
        <v>49</v>
      </c>
      <c r="W41" s="68">
        <f>SUMIFS('ALL-DIKBUD-KEMANAG'!$AD$13:$AD$1029,JENJANG_PENDIDIKAN,W$39,KECAMATAN,$B41,STATUS_SEKOLAH,$H$35)</f>
        <v>0</v>
      </c>
      <c r="X41" s="69">
        <f t="shared" ref="X41:X54" si="70">SUM(U41:W41)</f>
        <v>49</v>
      </c>
      <c r="Z41" s="66">
        <v>1</v>
      </c>
      <c r="AA41" s="67" t="s">
        <v>19</v>
      </c>
      <c r="AB41" s="68">
        <f>SUMIFS('ALL-DIKBUD-KEMANAG'!$AD$13:$AD$1029,JENJANG_PENDIDIKAN,AB$39,KECAMATAN,$B41,STATUS_SEKOLAH,$H$35)</f>
        <v>0</v>
      </c>
      <c r="AC41" s="68">
        <f>SUMIFS('ALL-DIKBUD-KEMANAG'!$AD$13:$AD$1029,JENJANG_PENDIDIKAN,AC$39,KECAMATAN,$B41,STATUS_SEKOLAH,$H$35)</f>
        <v>0</v>
      </c>
      <c r="AD41" s="68">
        <f>SUMIFS('ALL-DIKBUD-KEMANAG'!$AD$13:$AD$1029,JENJANG_PENDIDIKAN,AD$39,KECAMATAN,$B41,STATUS_SEKOLAH,$H$35)</f>
        <v>0</v>
      </c>
      <c r="AE41" s="68">
        <f>SUMIFS('ALL-DIKBUD-KEMANAG'!$AD$13:$AD$1029,JENJANG_PENDIDIKAN,AE$39,KECAMATAN,$B41,STATUS_SEKOLAH,$H$35)</f>
        <v>0</v>
      </c>
      <c r="AF41" s="68">
        <f>SUMIFS('ALL-DIKBUD-KEMANAG'!$AD$13:$AD$1029,JENJANG_PENDIDIKAN,AF$39,KECAMATAN,$B41,STATUS_SEKOLAH,$H$35)</f>
        <v>0</v>
      </c>
      <c r="AG41" s="69">
        <f t="shared" ref="AG41:AG54" si="71">SUM(AB41:AF41)</f>
        <v>0</v>
      </c>
    </row>
    <row r="42" spans="1:33" x14ac:dyDescent="0.25">
      <c r="A42" s="66">
        <v>2</v>
      </c>
      <c r="B42" s="67" t="s">
        <v>20</v>
      </c>
      <c r="C42" s="68">
        <f>SUMIFS('ALL-DIKBUD-KEMANAG'!$AD$13:$AD$1029,JENJANG_PENDIDIKAN,C$39,KECAMATAN,$B42,STATUS_SEKOLAH,$H$35)</f>
        <v>352</v>
      </c>
      <c r="D42" s="68">
        <f>SUMIFS('ALL-DIKBUD-KEMANAG'!$AD$13:$AD$1029,JENJANG_PENDIDIKAN,D$39,KECAMATAN,$B42,STATUS_SEKOLAH,$H$35)</f>
        <v>78</v>
      </c>
      <c r="E42" s="68">
        <f>SUMIFS('ALL-DIKBUD-KEMANAG'!$AD$13:$AD$1029,JENJANG_PENDIDIKAN,E$39,KECAMATAN,$B42,STATUS_SEKOLAH,$H$35)</f>
        <v>0</v>
      </c>
      <c r="F42" s="68">
        <f>SUMIFS('ALL-DIKBUD-KEMANAG'!$AD$13:$AD$1029,JENJANG_PENDIDIKAN,F$39,KECAMATAN,$B42,STATUS_SEKOLAH,$H$35)</f>
        <v>42</v>
      </c>
      <c r="G42" s="68">
        <f>SUMIFS('ALL-DIKBUD-KEMANAG'!$AD$13:$AD$1029,JENJANG_PENDIDIKAN,G$39,KECAMATAN,$B42,STATUS_SEKOLAH,$H$35)</f>
        <v>0</v>
      </c>
      <c r="H42" s="69">
        <f t="shared" ref="H42:H54" si="72">SUM(C42:G42)</f>
        <v>472</v>
      </c>
      <c r="J42" s="401">
        <f t="shared" si="69"/>
        <v>42</v>
      </c>
      <c r="S42" s="66">
        <v>2</v>
      </c>
      <c r="T42" s="67" t="s">
        <v>20</v>
      </c>
      <c r="U42" s="68">
        <f>SUMIFS('ALL-DIKBUD-KEMANAG'!$AD$13:$AD$1029,JENJANG_PENDIDIKAN,U$39,KECAMATAN,$B42,STATUS_SEKOLAH,$H$35)</f>
        <v>0</v>
      </c>
      <c r="V42" s="68">
        <f>SUMIFS('ALL-DIKBUD-KEMANAG'!$AD$13:$AD$1029,JENJANG_PENDIDIKAN,V$39,KECAMATAN,$B42,STATUS_SEKOLAH,$H$35)</f>
        <v>50</v>
      </c>
      <c r="W42" s="68">
        <f>SUMIFS('ALL-DIKBUD-KEMANAG'!$AD$13:$AD$1029,JENJANG_PENDIDIKAN,W$39,KECAMATAN,$B42,STATUS_SEKOLAH,$H$35)</f>
        <v>0</v>
      </c>
      <c r="X42" s="69">
        <f t="shared" si="70"/>
        <v>50</v>
      </c>
      <c r="Z42" s="66">
        <v>2</v>
      </c>
      <c r="AA42" s="67" t="s">
        <v>20</v>
      </c>
      <c r="AB42" s="68">
        <f>SUMIFS('ALL-DIKBUD-KEMANAG'!$AD$13:$AD$1029,JENJANG_PENDIDIKAN,AB$39,KECAMATAN,$B42,STATUS_SEKOLAH,$H$35)</f>
        <v>0</v>
      </c>
      <c r="AC42" s="68">
        <f>SUMIFS('ALL-DIKBUD-KEMANAG'!$AD$13:$AD$1029,JENJANG_PENDIDIKAN,AC$39,KECAMATAN,$B42,STATUS_SEKOLAH,$H$35)</f>
        <v>0</v>
      </c>
      <c r="AD42" s="68">
        <f>SUMIFS('ALL-DIKBUD-KEMANAG'!$AD$13:$AD$1029,JENJANG_PENDIDIKAN,AD$39,KECAMATAN,$B42,STATUS_SEKOLAH,$H$35)</f>
        <v>0</v>
      </c>
      <c r="AE42" s="68">
        <f>SUMIFS('ALL-DIKBUD-KEMANAG'!$AD$13:$AD$1029,JENJANG_PENDIDIKAN,AE$39,KECAMATAN,$B42,STATUS_SEKOLAH,$H$35)</f>
        <v>0</v>
      </c>
      <c r="AF42" s="68">
        <f>SUMIFS('ALL-DIKBUD-KEMANAG'!$AD$13:$AD$1029,JENJANG_PENDIDIKAN,AF$39,KECAMATAN,$B42,STATUS_SEKOLAH,$H$35)</f>
        <v>0</v>
      </c>
      <c r="AG42" s="69">
        <f t="shared" si="71"/>
        <v>0</v>
      </c>
    </row>
    <row r="43" spans="1:33" x14ac:dyDescent="0.25">
      <c r="A43" s="66">
        <v>3</v>
      </c>
      <c r="B43" s="67" t="s">
        <v>21</v>
      </c>
      <c r="C43" s="68">
        <f>SUMIFS('ALL-DIKBUD-KEMANAG'!$AD$13:$AD$1029,JENJANG_PENDIDIKAN,C$39,KECAMATAN,$B43,STATUS_SEKOLAH,$H$35)</f>
        <v>370</v>
      </c>
      <c r="D43" s="68">
        <f>SUMIFS('ALL-DIKBUD-KEMANAG'!$AD$13:$AD$1029,JENJANG_PENDIDIKAN,D$39,KECAMATAN,$B43,STATUS_SEKOLAH,$H$35)</f>
        <v>68</v>
      </c>
      <c r="E43" s="68">
        <f>SUMIFS('ALL-DIKBUD-KEMANAG'!$AD$13:$AD$1029,JENJANG_PENDIDIKAN,E$39,KECAMATAN,$B43,STATUS_SEKOLAH,$H$35)</f>
        <v>42</v>
      </c>
      <c r="F43" s="68">
        <f>SUMIFS('ALL-DIKBUD-KEMANAG'!$AD$13:$AD$1029,JENJANG_PENDIDIKAN,F$39,KECAMATAN,$B43,STATUS_SEKOLAH,$H$35)</f>
        <v>0</v>
      </c>
      <c r="G43" s="68">
        <f>SUMIFS('ALL-DIKBUD-KEMANAG'!$AD$13:$AD$1029,JENJANG_PENDIDIKAN,G$39,KECAMATAN,$B43,STATUS_SEKOLAH,$H$35)</f>
        <v>0</v>
      </c>
      <c r="H43" s="69">
        <f t="shared" si="72"/>
        <v>480</v>
      </c>
      <c r="J43" s="401">
        <f t="shared" si="69"/>
        <v>42</v>
      </c>
      <c r="S43" s="66">
        <v>3</v>
      </c>
      <c r="T43" s="67" t="s">
        <v>21</v>
      </c>
      <c r="U43" s="68">
        <f>SUMIFS('ALL-DIKBUD-KEMANAG'!$AD$13:$AD$1029,JENJANG_PENDIDIKAN,U$39,KECAMATAN,$B43,STATUS_SEKOLAH,$H$35)</f>
        <v>31</v>
      </c>
      <c r="V43" s="68">
        <f>SUMIFS('ALL-DIKBUD-KEMANAG'!$AD$13:$AD$1029,JENJANG_PENDIDIKAN,V$39,KECAMATAN,$B43,STATUS_SEKOLAH,$H$35)</f>
        <v>0</v>
      </c>
      <c r="W43" s="68">
        <f>SUMIFS('ALL-DIKBUD-KEMANAG'!$AD$13:$AD$1029,JENJANG_PENDIDIKAN,W$39,KECAMATAN,$B43,STATUS_SEKOLAH,$H$35)</f>
        <v>0</v>
      </c>
      <c r="X43" s="69">
        <f t="shared" si="70"/>
        <v>31</v>
      </c>
      <c r="Z43" s="66">
        <v>3</v>
      </c>
      <c r="AA43" s="67" t="s">
        <v>21</v>
      </c>
      <c r="AB43" s="68">
        <f>SUMIFS('ALL-DIKBUD-KEMANAG'!$AD$13:$AD$1029,JENJANG_PENDIDIKAN,AB$39,KECAMATAN,$B43,STATUS_SEKOLAH,$H$35)</f>
        <v>0</v>
      </c>
      <c r="AC43" s="68">
        <f>SUMIFS('ALL-DIKBUD-KEMANAG'!$AD$13:$AD$1029,JENJANG_PENDIDIKAN,AC$39,KECAMATAN,$B43,STATUS_SEKOLAH,$H$35)</f>
        <v>0</v>
      </c>
      <c r="AD43" s="68">
        <f>SUMIFS('ALL-DIKBUD-KEMANAG'!$AD$13:$AD$1029,JENJANG_PENDIDIKAN,AD$39,KECAMATAN,$B43,STATUS_SEKOLAH,$H$35)</f>
        <v>0</v>
      </c>
      <c r="AE43" s="68">
        <f>SUMIFS('ALL-DIKBUD-KEMANAG'!$AD$13:$AD$1029,JENJANG_PENDIDIKAN,AE$39,KECAMATAN,$B43,STATUS_SEKOLAH,$H$35)</f>
        <v>0</v>
      </c>
      <c r="AF43" s="68">
        <f>SUMIFS('ALL-DIKBUD-KEMANAG'!$AD$13:$AD$1029,JENJANG_PENDIDIKAN,AF$39,KECAMATAN,$B43,STATUS_SEKOLAH,$H$35)</f>
        <v>0</v>
      </c>
      <c r="AG43" s="69">
        <f t="shared" si="71"/>
        <v>0</v>
      </c>
    </row>
    <row r="44" spans="1:33" x14ac:dyDescent="0.25">
      <c r="A44" s="66">
        <v>4</v>
      </c>
      <c r="B44" s="67" t="s">
        <v>22</v>
      </c>
      <c r="C44" s="68">
        <f>SUMIFS('ALL-DIKBUD-KEMANAG'!$AD$13:$AD$1029,JENJANG_PENDIDIKAN,C$39,KECAMATAN,$B44,STATUS_SEKOLAH,$H$35)</f>
        <v>393</v>
      </c>
      <c r="D44" s="68">
        <f>SUMIFS('ALL-DIKBUD-KEMANAG'!$AD$13:$AD$1029,JENJANG_PENDIDIKAN,D$39,KECAMATAN,$B44,STATUS_SEKOLAH,$H$35)</f>
        <v>85</v>
      </c>
      <c r="E44" s="68">
        <f>SUMIFS('ALL-DIKBUD-KEMANAG'!$AD$13:$AD$1029,JENJANG_PENDIDIKAN,E$39,KECAMATAN,$B44,STATUS_SEKOLAH,$H$35)</f>
        <v>26</v>
      </c>
      <c r="F44" s="68">
        <f>SUMIFS('ALL-DIKBUD-KEMANAG'!$AD$13:$AD$1029,JENJANG_PENDIDIKAN,F$39,KECAMATAN,$B44,STATUS_SEKOLAH,$H$35)</f>
        <v>37</v>
      </c>
      <c r="G44" s="68">
        <f>SUMIFS('ALL-DIKBUD-KEMANAG'!$AD$13:$AD$1029,JENJANG_PENDIDIKAN,G$39,KECAMATAN,$B44,STATUS_SEKOLAH,$H$35)</f>
        <v>0</v>
      </c>
      <c r="H44" s="69">
        <f t="shared" si="72"/>
        <v>541</v>
      </c>
      <c r="J44" s="401">
        <f t="shared" si="69"/>
        <v>63</v>
      </c>
      <c r="S44" s="66">
        <v>4</v>
      </c>
      <c r="T44" s="67" t="s">
        <v>22</v>
      </c>
      <c r="U44" s="68">
        <f>SUMIFS('ALL-DIKBUD-KEMANAG'!$AD$13:$AD$1029,JENJANG_PENDIDIKAN,U$39,KECAMATAN,$B44,STATUS_SEKOLAH,$H$35)</f>
        <v>0</v>
      </c>
      <c r="V44" s="68">
        <f>SUMIFS('ALL-DIKBUD-KEMANAG'!$AD$13:$AD$1029,JENJANG_PENDIDIKAN,V$39,KECAMATAN,$B44,STATUS_SEKOLAH,$H$35)</f>
        <v>0</v>
      </c>
      <c r="W44" s="68">
        <f>SUMIFS('ALL-DIKBUD-KEMANAG'!$AD$13:$AD$1029,JENJANG_PENDIDIKAN,W$39,KECAMATAN,$B44,STATUS_SEKOLAH,$H$35)</f>
        <v>0</v>
      </c>
      <c r="X44" s="69">
        <f t="shared" si="70"/>
        <v>0</v>
      </c>
      <c r="Z44" s="66">
        <v>4</v>
      </c>
      <c r="AA44" s="67" t="s">
        <v>22</v>
      </c>
      <c r="AB44" s="68">
        <f>SUMIFS('ALL-DIKBUD-KEMANAG'!$AD$13:$AD$1029,JENJANG_PENDIDIKAN,AB$39,KECAMATAN,$B44,STATUS_SEKOLAH,$H$35)</f>
        <v>0</v>
      </c>
      <c r="AC44" s="68">
        <f>SUMIFS('ALL-DIKBUD-KEMANAG'!$AD$13:$AD$1029,JENJANG_PENDIDIKAN,AC$39,KECAMATAN,$B44,STATUS_SEKOLAH,$H$35)</f>
        <v>0</v>
      </c>
      <c r="AD44" s="68">
        <f>SUMIFS('ALL-DIKBUD-KEMANAG'!$AD$13:$AD$1029,JENJANG_PENDIDIKAN,AD$39,KECAMATAN,$B44,STATUS_SEKOLAH,$H$35)</f>
        <v>0</v>
      </c>
      <c r="AE44" s="68">
        <f>SUMIFS('ALL-DIKBUD-KEMANAG'!$AD$13:$AD$1029,JENJANG_PENDIDIKAN,AE$39,KECAMATAN,$B44,STATUS_SEKOLAH,$H$35)</f>
        <v>0</v>
      </c>
      <c r="AF44" s="68">
        <f>SUMIFS('ALL-DIKBUD-KEMANAG'!$AD$13:$AD$1029,JENJANG_PENDIDIKAN,AF$39,KECAMATAN,$B44,STATUS_SEKOLAH,$H$35)</f>
        <v>0</v>
      </c>
      <c r="AG44" s="69">
        <f t="shared" si="71"/>
        <v>0</v>
      </c>
    </row>
    <row r="45" spans="1:33" x14ac:dyDescent="0.25">
      <c r="A45" s="66">
        <v>5</v>
      </c>
      <c r="B45" s="67" t="s">
        <v>23</v>
      </c>
      <c r="C45" s="68">
        <f>SUMIFS('ALL-DIKBUD-KEMANAG'!$AD$13:$AD$1029,JENJANG_PENDIDIKAN,C$39,KECAMATAN,$B45,STATUS_SEKOLAH,$H$35)</f>
        <v>286</v>
      </c>
      <c r="D45" s="68">
        <f>SUMIFS('ALL-DIKBUD-KEMANAG'!$AD$13:$AD$1029,JENJANG_PENDIDIKAN,D$39,KECAMATAN,$B45,STATUS_SEKOLAH,$H$35)</f>
        <v>72</v>
      </c>
      <c r="E45" s="68">
        <f>SUMIFS('ALL-DIKBUD-KEMANAG'!$AD$13:$AD$1029,JENJANG_PENDIDIKAN,E$39,KECAMATAN,$B45,STATUS_SEKOLAH,$H$35)</f>
        <v>42</v>
      </c>
      <c r="F45" s="68">
        <f>SUMIFS('ALL-DIKBUD-KEMANAG'!$AD$13:$AD$1029,JENJANG_PENDIDIKAN,F$39,KECAMATAN,$B45,STATUS_SEKOLAH,$H$35)</f>
        <v>0</v>
      </c>
      <c r="G45" s="68">
        <f>SUMIFS('ALL-DIKBUD-KEMANAG'!$AD$13:$AD$1029,JENJANG_PENDIDIKAN,G$39,KECAMATAN,$B45,STATUS_SEKOLAH,$H$35)</f>
        <v>0</v>
      </c>
      <c r="H45" s="69">
        <f t="shared" si="72"/>
        <v>400</v>
      </c>
      <c r="J45" s="401">
        <f t="shared" si="69"/>
        <v>42</v>
      </c>
      <c r="S45" s="66">
        <v>5</v>
      </c>
      <c r="T45" s="67" t="s">
        <v>23</v>
      </c>
      <c r="U45" s="68">
        <f>SUMIFS('ALL-DIKBUD-KEMANAG'!$AD$13:$AD$1029,JENJANG_PENDIDIKAN,U$39,KECAMATAN,$B45,STATUS_SEKOLAH,$H$35)</f>
        <v>0</v>
      </c>
      <c r="V45" s="68">
        <f>SUMIFS('ALL-DIKBUD-KEMANAG'!$AD$13:$AD$1029,JENJANG_PENDIDIKAN,V$39,KECAMATAN,$B45,STATUS_SEKOLAH,$H$35)</f>
        <v>56</v>
      </c>
      <c r="W45" s="68">
        <f>SUMIFS('ALL-DIKBUD-KEMANAG'!$AD$13:$AD$1029,JENJANG_PENDIDIKAN,W$39,KECAMATAN,$B45,STATUS_SEKOLAH,$H$35)</f>
        <v>0</v>
      </c>
      <c r="X45" s="69">
        <f t="shared" si="70"/>
        <v>56</v>
      </c>
      <c r="Z45" s="66">
        <v>5</v>
      </c>
      <c r="AA45" s="67" t="s">
        <v>23</v>
      </c>
      <c r="AB45" s="68">
        <f>SUMIFS('ALL-DIKBUD-KEMANAG'!$AD$13:$AD$1029,JENJANG_PENDIDIKAN,AB$39,KECAMATAN,$B45,STATUS_SEKOLAH,$H$35)</f>
        <v>0</v>
      </c>
      <c r="AC45" s="68">
        <f>SUMIFS('ALL-DIKBUD-KEMANAG'!$AD$13:$AD$1029,JENJANG_PENDIDIKAN,AC$39,KECAMATAN,$B45,STATUS_SEKOLAH,$H$35)</f>
        <v>0</v>
      </c>
      <c r="AD45" s="68">
        <f>SUMIFS('ALL-DIKBUD-KEMANAG'!$AD$13:$AD$1029,JENJANG_PENDIDIKAN,AD$39,KECAMATAN,$B45,STATUS_SEKOLAH,$H$35)</f>
        <v>0</v>
      </c>
      <c r="AE45" s="68">
        <f>SUMIFS('ALL-DIKBUD-KEMANAG'!$AD$13:$AD$1029,JENJANG_PENDIDIKAN,AE$39,KECAMATAN,$B45,STATUS_SEKOLAH,$H$35)</f>
        <v>0</v>
      </c>
      <c r="AF45" s="68">
        <f>SUMIFS('ALL-DIKBUD-KEMANAG'!$AD$13:$AD$1029,JENJANG_PENDIDIKAN,AF$39,KECAMATAN,$B45,STATUS_SEKOLAH,$H$35)</f>
        <v>0</v>
      </c>
      <c r="AG45" s="69">
        <f t="shared" si="71"/>
        <v>0</v>
      </c>
    </row>
    <row r="46" spans="1:33" x14ac:dyDescent="0.25">
      <c r="A46" s="66">
        <v>6</v>
      </c>
      <c r="B46" s="67" t="s">
        <v>24</v>
      </c>
      <c r="C46" s="68">
        <f>SUMIFS('ALL-DIKBUD-KEMANAG'!$AD$13:$AD$1029,JENJANG_PENDIDIKAN,C$39,KECAMATAN,$B46,STATUS_SEKOLAH,$H$35)</f>
        <v>379</v>
      </c>
      <c r="D46" s="68">
        <f>SUMIFS('ALL-DIKBUD-KEMANAG'!$AD$13:$AD$1029,JENJANG_PENDIDIKAN,D$39,KECAMATAN,$B46,STATUS_SEKOLAH,$H$35)</f>
        <v>87</v>
      </c>
      <c r="E46" s="68">
        <f>SUMIFS('ALL-DIKBUD-KEMANAG'!$AD$13:$AD$1029,JENJANG_PENDIDIKAN,E$39,KECAMATAN,$B46,STATUS_SEKOLAH,$H$35)</f>
        <v>0</v>
      </c>
      <c r="F46" s="68">
        <f>SUMIFS('ALL-DIKBUD-KEMANAG'!$AD$13:$AD$1029,JENJANG_PENDIDIKAN,F$39,KECAMATAN,$B46,STATUS_SEKOLAH,$H$35)</f>
        <v>0</v>
      </c>
      <c r="G46" s="68">
        <f>SUMIFS('ALL-DIKBUD-KEMANAG'!$AD$13:$AD$1029,JENJANG_PENDIDIKAN,G$39,KECAMATAN,$B46,STATUS_SEKOLAH,$H$35)</f>
        <v>0</v>
      </c>
      <c r="H46" s="69">
        <f t="shared" si="72"/>
        <v>466</v>
      </c>
      <c r="J46" s="401">
        <f t="shared" si="69"/>
        <v>0</v>
      </c>
      <c r="S46" s="66">
        <v>6</v>
      </c>
      <c r="T46" s="67" t="s">
        <v>24</v>
      </c>
      <c r="U46" s="68">
        <f>SUMIFS('ALL-DIKBUD-KEMANAG'!$AD$13:$AD$1029,JENJANG_PENDIDIKAN,U$39,KECAMATAN,$B46,STATUS_SEKOLAH,$H$35)</f>
        <v>0</v>
      </c>
      <c r="V46" s="68">
        <f>SUMIFS('ALL-DIKBUD-KEMANAG'!$AD$13:$AD$1029,JENJANG_PENDIDIKAN,V$39,KECAMATAN,$B46,STATUS_SEKOLAH,$H$35)</f>
        <v>44</v>
      </c>
      <c r="W46" s="68">
        <f>SUMIFS('ALL-DIKBUD-KEMANAG'!$AD$13:$AD$1029,JENJANG_PENDIDIKAN,W$39,KECAMATAN,$B46,STATUS_SEKOLAH,$H$35)</f>
        <v>0</v>
      </c>
      <c r="X46" s="69">
        <f t="shared" si="70"/>
        <v>44</v>
      </c>
      <c r="Z46" s="66">
        <v>6</v>
      </c>
      <c r="AA46" s="67" t="s">
        <v>24</v>
      </c>
      <c r="AB46" s="68">
        <f>SUMIFS('ALL-DIKBUD-KEMANAG'!$AD$13:$AD$1029,JENJANG_PENDIDIKAN,AB$39,KECAMATAN,$B46,STATUS_SEKOLAH,$H$35)</f>
        <v>0</v>
      </c>
      <c r="AC46" s="68">
        <f>SUMIFS('ALL-DIKBUD-KEMANAG'!$AD$13:$AD$1029,JENJANG_PENDIDIKAN,AC$39,KECAMATAN,$B46,STATUS_SEKOLAH,$H$35)</f>
        <v>0</v>
      </c>
      <c r="AD46" s="68">
        <f>SUMIFS('ALL-DIKBUD-KEMANAG'!$AD$13:$AD$1029,JENJANG_PENDIDIKAN,AD$39,KECAMATAN,$B46,STATUS_SEKOLAH,$H$35)</f>
        <v>0</v>
      </c>
      <c r="AE46" s="68">
        <f>SUMIFS('ALL-DIKBUD-KEMANAG'!$AD$13:$AD$1029,JENJANG_PENDIDIKAN,AE$39,KECAMATAN,$B46,STATUS_SEKOLAH,$H$35)</f>
        <v>0</v>
      </c>
      <c r="AF46" s="68">
        <f>SUMIFS('ALL-DIKBUD-KEMANAG'!$AD$13:$AD$1029,JENJANG_PENDIDIKAN,AF$39,KECAMATAN,$B46,STATUS_SEKOLAH,$H$35)</f>
        <v>0</v>
      </c>
      <c r="AG46" s="69">
        <f t="shared" si="71"/>
        <v>0</v>
      </c>
    </row>
    <row r="47" spans="1:33" x14ac:dyDescent="0.25">
      <c r="A47" s="66">
        <v>7</v>
      </c>
      <c r="B47" s="67" t="s">
        <v>25</v>
      </c>
      <c r="C47" s="68">
        <f>SUMIFS('ALL-DIKBUD-KEMANAG'!$AD$13:$AD$1029,JENJANG_PENDIDIKAN,C$39,KECAMATAN,$B47,STATUS_SEKOLAH,$H$35)</f>
        <v>530</v>
      </c>
      <c r="D47" s="68">
        <f>SUMIFS('ALL-DIKBUD-KEMANAG'!$AD$13:$AD$1029,JENJANG_PENDIDIKAN,D$39,KECAMATAN,$B47,STATUS_SEKOLAH,$H$35)</f>
        <v>245</v>
      </c>
      <c r="E47" s="68">
        <f>SUMIFS('ALL-DIKBUD-KEMANAG'!$AD$13:$AD$1029,JENJANG_PENDIDIKAN,E$39,KECAMATAN,$B47,STATUS_SEKOLAH,$H$35)</f>
        <v>161</v>
      </c>
      <c r="F47" s="68">
        <f>SUMIFS('ALL-DIKBUD-KEMANAG'!$AD$13:$AD$1029,JENJANG_PENDIDIKAN,F$39,KECAMATAN,$B47,STATUS_SEKOLAH,$H$35)</f>
        <v>121</v>
      </c>
      <c r="G47" s="68">
        <f>SUMIFS('ALL-DIKBUD-KEMANAG'!$AD$13:$AD$1029,JENJANG_PENDIDIKAN,G$39,KECAMATAN,$B47,STATUS_SEKOLAH,$H$35)</f>
        <v>0</v>
      </c>
      <c r="H47" s="69">
        <f t="shared" si="72"/>
        <v>1057</v>
      </c>
      <c r="J47" s="401">
        <f t="shared" si="69"/>
        <v>282</v>
      </c>
      <c r="S47" s="66">
        <v>7</v>
      </c>
      <c r="T47" s="67" t="s">
        <v>25</v>
      </c>
      <c r="U47" s="68">
        <f>SUMIFS('ALL-DIKBUD-KEMANAG'!$AD$13:$AD$1029,JENJANG_PENDIDIKAN,U$39,KECAMATAN,$B47,STATUS_SEKOLAH,$H$35)</f>
        <v>0</v>
      </c>
      <c r="V47" s="68">
        <f>SUMIFS('ALL-DIKBUD-KEMANAG'!$AD$13:$AD$1029,JENJANG_PENDIDIKAN,V$39,KECAMATAN,$B47,STATUS_SEKOLAH,$H$35)</f>
        <v>0</v>
      </c>
      <c r="W47" s="68">
        <f>SUMIFS('ALL-DIKBUD-KEMANAG'!$AD$13:$AD$1029,JENJANG_PENDIDIKAN,W$39,KECAMATAN,$B47,STATUS_SEKOLAH,$H$35)</f>
        <v>0</v>
      </c>
      <c r="X47" s="69">
        <f t="shared" si="70"/>
        <v>0</v>
      </c>
      <c r="Z47" s="66">
        <v>7</v>
      </c>
      <c r="AA47" s="67" t="s">
        <v>25</v>
      </c>
      <c r="AB47" s="68">
        <f>SUMIFS('ALL-DIKBUD-KEMANAG'!$AD$13:$AD$1029,JENJANG_PENDIDIKAN,AB$39,KECAMATAN,$B47,STATUS_SEKOLAH,$H$35)</f>
        <v>0</v>
      </c>
      <c r="AC47" s="68">
        <f>SUMIFS('ALL-DIKBUD-KEMANAG'!$AD$13:$AD$1029,JENJANG_PENDIDIKAN,AC$39,KECAMATAN,$B47,STATUS_SEKOLAH,$H$35)</f>
        <v>0</v>
      </c>
      <c r="AD47" s="68">
        <f>SUMIFS('ALL-DIKBUD-KEMANAG'!$AD$13:$AD$1029,JENJANG_PENDIDIKAN,AD$39,KECAMATAN,$B47,STATUS_SEKOLAH,$H$35)</f>
        <v>0</v>
      </c>
      <c r="AE47" s="68">
        <f>SUMIFS('ALL-DIKBUD-KEMANAG'!$AD$13:$AD$1029,JENJANG_PENDIDIKAN,AE$39,KECAMATAN,$B47,STATUS_SEKOLAH,$H$35)</f>
        <v>0</v>
      </c>
      <c r="AF47" s="68">
        <f>SUMIFS('ALL-DIKBUD-KEMANAG'!$AD$13:$AD$1029,JENJANG_PENDIDIKAN,AF$39,KECAMATAN,$B47,STATUS_SEKOLAH,$H$35)</f>
        <v>0</v>
      </c>
      <c r="AG47" s="69">
        <f t="shared" si="71"/>
        <v>0</v>
      </c>
    </row>
    <row r="48" spans="1:33" x14ac:dyDescent="0.25">
      <c r="A48" s="66">
        <v>8</v>
      </c>
      <c r="B48" s="67" t="s">
        <v>26</v>
      </c>
      <c r="C48" s="68">
        <f>SUMIFS('ALL-DIKBUD-KEMANAG'!$AD$13:$AD$1029,JENJANG_PENDIDIKAN,C$39,KECAMATAN,$B48,STATUS_SEKOLAH,$H$35)</f>
        <v>385</v>
      </c>
      <c r="D48" s="68">
        <f>SUMIFS('ALL-DIKBUD-KEMANAG'!$AD$13:$AD$1029,JENJANG_PENDIDIKAN,D$39,KECAMATAN,$B48,STATUS_SEKOLAH,$H$35)</f>
        <v>58</v>
      </c>
      <c r="E48" s="68">
        <f>SUMIFS('ALL-DIKBUD-KEMANAG'!$AD$13:$AD$1029,JENJANG_PENDIDIKAN,E$39,KECAMATAN,$B48,STATUS_SEKOLAH,$H$35)</f>
        <v>0</v>
      </c>
      <c r="F48" s="68">
        <f>SUMIFS('ALL-DIKBUD-KEMANAG'!$AD$13:$AD$1029,JENJANG_PENDIDIKAN,F$39,KECAMATAN,$B48,STATUS_SEKOLAH,$H$35)</f>
        <v>0</v>
      </c>
      <c r="G48" s="68">
        <f>SUMIFS('ALL-DIKBUD-KEMANAG'!$AD$13:$AD$1029,JENJANG_PENDIDIKAN,G$39,KECAMATAN,$B48,STATUS_SEKOLAH,$H$35)</f>
        <v>0</v>
      </c>
      <c r="H48" s="69">
        <f t="shared" si="72"/>
        <v>443</v>
      </c>
      <c r="J48" s="401">
        <f t="shared" si="69"/>
        <v>0</v>
      </c>
      <c r="S48" s="66">
        <v>8</v>
      </c>
      <c r="T48" s="67" t="s">
        <v>26</v>
      </c>
      <c r="U48" s="68">
        <f>SUMIFS('ALL-DIKBUD-KEMANAG'!$AD$13:$AD$1029,JENJANG_PENDIDIKAN,U$39,KECAMATAN,$B48,STATUS_SEKOLAH,$H$35)</f>
        <v>0</v>
      </c>
      <c r="V48" s="68">
        <f>SUMIFS('ALL-DIKBUD-KEMANAG'!$AD$13:$AD$1029,JENJANG_PENDIDIKAN,V$39,KECAMATAN,$B48,STATUS_SEKOLAH,$H$35)</f>
        <v>0</v>
      </c>
      <c r="W48" s="68">
        <f>SUMIFS('ALL-DIKBUD-KEMANAG'!$AD$13:$AD$1029,JENJANG_PENDIDIKAN,W$39,KECAMATAN,$B48,STATUS_SEKOLAH,$H$35)</f>
        <v>69</v>
      </c>
      <c r="X48" s="69">
        <f t="shared" si="70"/>
        <v>69</v>
      </c>
      <c r="Z48" s="66">
        <v>8</v>
      </c>
      <c r="AA48" s="67" t="s">
        <v>26</v>
      </c>
      <c r="AB48" s="68">
        <f>SUMIFS('ALL-DIKBUD-KEMANAG'!$AD$13:$AD$1029,JENJANG_PENDIDIKAN,AB$39,KECAMATAN,$B48,STATUS_SEKOLAH,$H$35)</f>
        <v>0</v>
      </c>
      <c r="AC48" s="68">
        <f>SUMIFS('ALL-DIKBUD-KEMANAG'!$AD$13:$AD$1029,JENJANG_PENDIDIKAN,AC$39,KECAMATAN,$B48,STATUS_SEKOLAH,$H$35)</f>
        <v>0</v>
      </c>
      <c r="AD48" s="68">
        <f>SUMIFS('ALL-DIKBUD-KEMANAG'!$AD$13:$AD$1029,JENJANG_PENDIDIKAN,AD$39,KECAMATAN,$B48,STATUS_SEKOLAH,$H$35)</f>
        <v>0</v>
      </c>
      <c r="AE48" s="68">
        <f>SUMIFS('ALL-DIKBUD-KEMANAG'!$AD$13:$AD$1029,JENJANG_PENDIDIKAN,AE$39,KECAMATAN,$B48,STATUS_SEKOLAH,$H$35)</f>
        <v>0</v>
      </c>
      <c r="AF48" s="68">
        <f>SUMIFS('ALL-DIKBUD-KEMANAG'!$AD$13:$AD$1029,JENJANG_PENDIDIKAN,AF$39,KECAMATAN,$B48,STATUS_SEKOLAH,$H$35)</f>
        <v>0</v>
      </c>
      <c r="AG48" s="69">
        <f t="shared" si="71"/>
        <v>0</v>
      </c>
    </row>
    <row r="49" spans="1:33" x14ac:dyDescent="0.25">
      <c r="A49" s="66">
        <v>9</v>
      </c>
      <c r="B49" s="67" t="s">
        <v>27</v>
      </c>
      <c r="C49" s="68">
        <f>SUMIFS('ALL-DIKBUD-KEMANAG'!$AD$13:$AD$1029,JENJANG_PENDIDIKAN,C$39,KECAMATAN,$B49,STATUS_SEKOLAH,$H$35)</f>
        <v>292</v>
      </c>
      <c r="D49" s="68">
        <f>SUMIFS('ALL-DIKBUD-KEMANAG'!$AD$13:$AD$1029,JENJANG_PENDIDIKAN,D$39,KECAMATAN,$B49,STATUS_SEKOLAH,$H$35)</f>
        <v>75</v>
      </c>
      <c r="E49" s="68">
        <f>SUMIFS('ALL-DIKBUD-KEMANAG'!$AD$13:$AD$1029,JENJANG_PENDIDIKAN,E$39,KECAMATAN,$B49,STATUS_SEKOLAH,$H$35)</f>
        <v>54</v>
      </c>
      <c r="F49" s="68">
        <f>SUMIFS('ALL-DIKBUD-KEMANAG'!$AD$13:$AD$1029,JENJANG_PENDIDIKAN,F$39,KECAMATAN,$B49,STATUS_SEKOLAH,$H$35)</f>
        <v>0</v>
      </c>
      <c r="G49" s="68">
        <f>SUMIFS('ALL-DIKBUD-KEMANAG'!$AD$13:$AD$1029,JENJANG_PENDIDIKAN,G$39,KECAMATAN,$B49,STATUS_SEKOLAH,$H$35)</f>
        <v>0</v>
      </c>
      <c r="H49" s="69">
        <f t="shared" si="72"/>
        <v>421</v>
      </c>
      <c r="J49" s="401">
        <f t="shared" si="69"/>
        <v>54</v>
      </c>
      <c r="S49" s="66">
        <v>9</v>
      </c>
      <c r="T49" s="67" t="s">
        <v>27</v>
      </c>
      <c r="U49" s="68">
        <f>SUMIFS('ALL-DIKBUD-KEMANAG'!$AD$13:$AD$1029,JENJANG_PENDIDIKAN,U$39,KECAMATAN,$B49,STATUS_SEKOLAH,$H$35)</f>
        <v>12</v>
      </c>
      <c r="V49" s="68">
        <f>SUMIFS('ALL-DIKBUD-KEMANAG'!$AD$13:$AD$1029,JENJANG_PENDIDIKAN,V$39,KECAMATAN,$B49,STATUS_SEKOLAH,$H$35)</f>
        <v>0</v>
      </c>
      <c r="W49" s="68">
        <f>SUMIFS('ALL-DIKBUD-KEMANAG'!$AD$13:$AD$1029,JENJANG_PENDIDIKAN,W$39,KECAMATAN,$B49,STATUS_SEKOLAH,$H$35)</f>
        <v>0</v>
      </c>
      <c r="X49" s="69">
        <f t="shared" si="70"/>
        <v>12</v>
      </c>
      <c r="Z49" s="66">
        <v>9</v>
      </c>
      <c r="AA49" s="67" t="s">
        <v>27</v>
      </c>
      <c r="AB49" s="68">
        <f>SUMIFS('ALL-DIKBUD-KEMANAG'!$AD$13:$AD$1029,JENJANG_PENDIDIKAN,AB$39,KECAMATAN,$B49,STATUS_SEKOLAH,$H$35)</f>
        <v>0</v>
      </c>
      <c r="AC49" s="68">
        <f>SUMIFS('ALL-DIKBUD-KEMANAG'!$AD$13:$AD$1029,JENJANG_PENDIDIKAN,AC$39,KECAMATAN,$B49,STATUS_SEKOLAH,$H$35)</f>
        <v>0</v>
      </c>
      <c r="AD49" s="68">
        <f>SUMIFS('ALL-DIKBUD-KEMANAG'!$AD$13:$AD$1029,JENJANG_PENDIDIKAN,AD$39,KECAMATAN,$B49,STATUS_SEKOLAH,$H$35)</f>
        <v>0</v>
      </c>
      <c r="AE49" s="68">
        <f>SUMIFS('ALL-DIKBUD-KEMANAG'!$AD$13:$AD$1029,JENJANG_PENDIDIKAN,AE$39,KECAMATAN,$B49,STATUS_SEKOLAH,$H$35)</f>
        <v>0</v>
      </c>
      <c r="AF49" s="68">
        <f>SUMIFS('ALL-DIKBUD-KEMANAG'!$AD$13:$AD$1029,JENJANG_PENDIDIKAN,AF$39,KECAMATAN,$B49,STATUS_SEKOLAH,$H$35)</f>
        <v>0</v>
      </c>
      <c r="AG49" s="69">
        <f t="shared" si="71"/>
        <v>0</v>
      </c>
    </row>
    <row r="50" spans="1:33" x14ac:dyDescent="0.25">
      <c r="A50" s="66">
        <v>10</v>
      </c>
      <c r="B50" s="67" t="s">
        <v>28</v>
      </c>
      <c r="C50" s="68">
        <f>SUMIFS('ALL-DIKBUD-KEMANAG'!$AD$13:$AD$1029,JENJANG_PENDIDIKAN,C$39,KECAMATAN,$B50,STATUS_SEKOLAH,$H$35)</f>
        <v>261</v>
      </c>
      <c r="D50" s="68">
        <f>SUMIFS('ALL-DIKBUD-KEMANAG'!$AD$13:$AD$1029,JENJANG_PENDIDIKAN,D$39,KECAMATAN,$B50,STATUS_SEKOLAH,$H$35)</f>
        <v>55</v>
      </c>
      <c r="E50" s="68">
        <f>SUMIFS('ALL-DIKBUD-KEMANAG'!$AD$13:$AD$1029,JENJANG_PENDIDIKAN,E$39,KECAMATAN,$B50,STATUS_SEKOLAH,$H$35)</f>
        <v>0</v>
      </c>
      <c r="F50" s="68">
        <f>SUMIFS('ALL-DIKBUD-KEMANAG'!$AD$13:$AD$1029,JENJANG_PENDIDIKAN,F$39,KECAMATAN,$B50,STATUS_SEKOLAH,$H$35)</f>
        <v>0</v>
      </c>
      <c r="G50" s="68">
        <f>SUMIFS('ALL-DIKBUD-KEMANAG'!$AD$13:$AD$1029,JENJANG_PENDIDIKAN,G$39,KECAMATAN,$B50,STATUS_SEKOLAH,$H$35)</f>
        <v>0</v>
      </c>
      <c r="H50" s="69">
        <f t="shared" si="72"/>
        <v>316</v>
      </c>
      <c r="J50" s="401">
        <f t="shared" si="69"/>
        <v>0</v>
      </c>
      <c r="S50" s="66">
        <v>10</v>
      </c>
      <c r="T50" s="67" t="s">
        <v>28</v>
      </c>
      <c r="U50" s="68">
        <f>SUMIFS('ALL-DIKBUD-KEMANAG'!$AD$13:$AD$1029,JENJANG_PENDIDIKAN,U$39,KECAMATAN,$B50,STATUS_SEKOLAH,$H$35)</f>
        <v>0</v>
      </c>
      <c r="V50" s="68">
        <f>SUMIFS('ALL-DIKBUD-KEMANAG'!$AD$13:$AD$1029,JENJANG_PENDIDIKAN,V$39,KECAMATAN,$B50,STATUS_SEKOLAH,$H$35)</f>
        <v>61</v>
      </c>
      <c r="W50" s="68">
        <f>SUMIFS('ALL-DIKBUD-KEMANAG'!$AD$13:$AD$1029,JENJANG_PENDIDIKAN,W$39,KECAMATAN,$B50,STATUS_SEKOLAH,$H$35)</f>
        <v>0</v>
      </c>
      <c r="X50" s="69">
        <f t="shared" si="70"/>
        <v>61</v>
      </c>
      <c r="Z50" s="66">
        <v>10</v>
      </c>
      <c r="AA50" s="67" t="s">
        <v>28</v>
      </c>
      <c r="AB50" s="68">
        <f>SUMIFS('ALL-DIKBUD-KEMANAG'!$AD$13:$AD$1029,JENJANG_PENDIDIKAN,AB$39,KECAMATAN,$B50,STATUS_SEKOLAH,$H$35)</f>
        <v>0</v>
      </c>
      <c r="AC50" s="68">
        <f>SUMIFS('ALL-DIKBUD-KEMANAG'!$AD$13:$AD$1029,JENJANG_PENDIDIKAN,AC$39,KECAMATAN,$B50,STATUS_SEKOLAH,$H$35)</f>
        <v>0</v>
      </c>
      <c r="AD50" s="68">
        <f>SUMIFS('ALL-DIKBUD-KEMANAG'!$AD$13:$AD$1029,JENJANG_PENDIDIKAN,AD$39,KECAMATAN,$B50,STATUS_SEKOLAH,$H$35)</f>
        <v>0</v>
      </c>
      <c r="AE50" s="68">
        <f>SUMIFS('ALL-DIKBUD-KEMANAG'!$AD$13:$AD$1029,JENJANG_PENDIDIKAN,AE$39,KECAMATAN,$B50,STATUS_SEKOLAH,$H$35)</f>
        <v>0</v>
      </c>
      <c r="AF50" s="68">
        <f>SUMIFS('ALL-DIKBUD-KEMANAG'!$AD$13:$AD$1029,JENJANG_PENDIDIKAN,AF$39,KECAMATAN,$B50,STATUS_SEKOLAH,$H$35)</f>
        <v>0</v>
      </c>
      <c r="AG50" s="69">
        <f t="shared" si="71"/>
        <v>0</v>
      </c>
    </row>
    <row r="51" spans="1:33" x14ac:dyDescent="0.25">
      <c r="A51" s="66">
        <v>11</v>
      </c>
      <c r="B51" s="67" t="s">
        <v>29</v>
      </c>
      <c r="C51" s="68">
        <f>SUMIFS('ALL-DIKBUD-KEMANAG'!$AD$13:$AD$1029,JENJANG_PENDIDIKAN,C$39,KECAMATAN,$B51,STATUS_SEKOLAH,$H$35)</f>
        <v>353</v>
      </c>
      <c r="D51" s="68">
        <f>SUMIFS('ALL-DIKBUD-KEMANAG'!$AD$13:$AD$1029,JENJANG_PENDIDIKAN,D$39,KECAMATAN,$B51,STATUS_SEKOLAH,$H$35)</f>
        <v>49</v>
      </c>
      <c r="E51" s="68">
        <f>SUMIFS('ALL-DIKBUD-KEMANAG'!$AD$13:$AD$1029,JENJANG_PENDIDIKAN,E$39,KECAMATAN,$B51,STATUS_SEKOLAH,$H$35)</f>
        <v>38</v>
      </c>
      <c r="F51" s="68">
        <f>SUMIFS('ALL-DIKBUD-KEMANAG'!$AD$13:$AD$1029,JENJANG_PENDIDIKAN,F$39,KECAMATAN,$B51,STATUS_SEKOLAH,$H$35)</f>
        <v>0</v>
      </c>
      <c r="G51" s="68">
        <f>SUMIFS('ALL-DIKBUD-KEMANAG'!$AD$13:$AD$1029,JENJANG_PENDIDIKAN,G$39,KECAMATAN,$B51,STATUS_SEKOLAH,$H$35)</f>
        <v>0</v>
      </c>
      <c r="H51" s="69">
        <f t="shared" si="72"/>
        <v>440</v>
      </c>
      <c r="J51" s="401">
        <f t="shared" si="69"/>
        <v>38</v>
      </c>
      <c r="S51" s="66">
        <v>11</v>
      </c>
      <c r="T51" s="67" t="s">
        <v>29</v>
      </c>
      <c r="U51" s="68">
        <f>SUMIFS('ALL-DIKBUD-KEMANAG'!$AD$13:$AD$1029,JENJANG_PENDIDIKAN,U$39,KECAMATAN,$B51,STATUS_SEKOLAH,$H$35)</f>
        <v>40</v>
      </c>
      <c r="V51" s="68">
        <f>SUMIFS('ALL-DIKBUD-KEMANAG'!$AD$13:$AD$1029,JENJANG_PENDIDIKAN,V$39,KECAMATAN,$B51,STATUS_SEKOLAH,$H$35)</f>
        <v>0</v>
      </c>
      <c r="W51" s="68">
        <f>SUMIFS('ALL-DIKBUD-KEMANAG'!$AD$13:$AD$1029,JENJANG_PENDIDIKAN,W$39,KECAMATAN,$B51,STATUS_SEKOLAH,$H$35)</f>
        <v>0</v>
      </c>
      <c r="X51" s="69">
        <f t="shared" si="70"/>
        <v>40</v>
      </c>
      <c r="Z51" s="66">
        <v>11</v>
      </c>
      <c r="AA51" s="67" t="s">
        <v>29</v>
      </c>
      <c r="AB51" s="68">
        <f>SUMIFS('ALL-DIKBUD-KEMANAG'!$AD$13:$AD$1029,JENJANG_PENDIDIKAN,AB$39,KECAMATAN,$B51,STATUS_SEKOLAH,$H$35)</f>
        <v>0</v>
      </c>
      <c r="AC51" s="68">
        <f>SUMIFS('ALL-DIKBUD-KEMANAG'!$AD$13:$AD$1029,JENJANG_PENDIDIKAN,AC$39,KECAMATAN,$B51,STATUS_SEKOLAH,$H$35)</f>
        <v>0</v>
      </c>
      <c r="AD51" s="68">
        <f>SUMIFS('ALL-DIKBUD-KEMANAG'!$AD$13:$AD$1029,JENJANG_PENDIDIKAN,AD$39,KECAMATAN,$B51,STATUS_SEKOLAH,$H$35)</f>
        <v>0</v>
      </c>
      <c r="AE51" s="68">
        <f>SUMIFS('ALL-DIKBUD-KEMANAG'!$AD$13:$AD$1029,JENJANG_PENDIDIKAN,AE$39,KECAMATAN,$B51,STATUS_SEKOLAH,$H$35)</f>
        <v>0</v>
      </c>
      <c r="AF51" s="68">
        <f>SUMIFS('ALL-DIKBUD-KEMANAG'!$AD$13:$AD$1029,JENJANG_PENDIDIKAN,AF$39,KECAMATAN,$B51,STATUS_SEKOLAH,$H$35)</f>
        <v>0</v>
      </c>
      <c r="AG51" s="69">
        <f t="shared" si="71"/>
        <v>0</v>
      </c>
    </row>
    <row r="52" spans="1:33" x14ac:dyDescent="0.25">
      <c r="A52" s="66">
        <v>12</v>
      </c>
      <c r="B52" s="67" t="s">
        <v>30</v>
      </c>
      <c r="C52" s="68">
        <f>SUMIFS('ALL-DIKBUD-KEMANAG'!$AD$13:$AD$1029,JENJANG_PENDIDIKAN,C$39,KECAMATAN,$B52,STATUS_SEKOLAH,$H$35)</f>
        <v>268</v>
      </c>
      <c r="D52" s="68">
        <f>SUMIFS('ALL-DIKBUD-KEMANAG'!$AD$13:$AD$1029,JENJANG_PENDIDIKAN,D$39,KECAMATAN,$B52,STATUS_SEKOLAH,$H$35)</f>
        <v>76</v>
      </c>
      <c r="E52" s="68">
        <f>SUMIFS('ALL-DIKBUD-KEMANAG'!$AD$13:$AD$1029,JENJANG_PENDIDIKAN,E$39,KECAMATAN,$B52,STATUS_SEKOLAH,$H$35)</f>
        <v>38</v>
      </c>
      <c r="F52" s="68">
        <f>SUMIFS('ALL-DIKBUD-KEMANAG'!$AD$13:$AD$1029,JENJANG_PENDIDIKAN,F$39,KECAMATAN,$B52,STATUS_SEKOLAH,$H$35)</f>
        <v>0</v>
      </c>
      <c r="G52" s="68">
        <f>SUMIFS('ALL-DIKBUD-KEMANAG'!$AD$13:$AD$1029,JENJANG_PENDIDIKAN,G$39,KECAMATAN,$B52,STATUS_SEKOLAH,$H$35)</f>
        <v>0</v>
      </c>
      <c r="H52" s="69">
        <f t="shared" si="72"/>
        <v>382</v>
      </c>
      <c r="J52" s="401">
        <f t="shared" si="69"/>
        <v>38</v>
      </c>
      <c r="S52" s="66">
        <v>12</v>
      </c>
      <c r="T52" s="67" t="s">
        <v>30</v>
      </c>
      <c r="U52" s="68">
        <f>SUMIFS('ALL-DIKBUD-KEMANAG'!$AD$13:$AD$1029,JENJANG_PENDIDIKAN,U$39,KECAMATAN,$B52,STATUS_SEKOLAH,$H$35)</f>
        <v>18</v>
      </c>
      <c r="V52" s="68">
        <f>SUMIFS('ALL-DIKBUD-KEMANAG'!$AD$13:$AD$1029,JENJANG_PENDIDIKAN,V$39,KECAMATAN,$B52,STATUS_SEKOLAH,$H$35)</f>
        <v>0</v>
      </c>
      <c r="W52" s="68">
        <f>SUMIFS('ALL-DIKBUD-KEMANAG'!$AD$13:$AD$1029,JENJANG_PENDIDIKAN,W$39,KECAMATAN,$B52,STATUS_SEKOLAH,$H$35)</f>
        <v>0</v>
      </c>
      <c r="X52" s="69">
        <f t="shared" si="70"/>
        <v>18</v>
      </c>
      <c r="Z52" s="66">
        <v>12</v>
      </c>
      <c r="AA52" s="67" t="s">
        <v>30</v>
      </c>
      <c r="AB52" s="68">
        <f>SUMIFS('ALL-DIKBUD-KEMANAG'!$AD$13:$AD$1029,JENJANG_PENDIDIKAN,AB$39,KECAMATAN,$B52,STATUS_SEKOLAH,$H$35)</f>
        <v>0</v>
      </c>
      <c r="AC52" s="68">
        <f>SUMIFS('ALL-DIKBUD-KEMANAG'!$AD$13:$AD$1029,JENJANG_PENDIDIKAN,AC$39,KECAMATAN,$B52,STATUS_SEKOLAH,$H$35)</f>
        <v>0</v>
      </c>
      <c r="AD52" s="68">
        <f>SUMIFS('ALL-DIKBUD-KEMANAG'!$AD$13:$AD$1029,JENJANG_PENDIDIKAN,AD$39,KECAMATAN,$B52,STATUS_SEKOLAH,$H$35)</f>
        <v>0</v>
      </c>
      <c r="AE52" s="68">
        <f>SUMIFS('ALL-DIKBUD-KEMANAG'!$AD$13:$AD$1029,JENJANG_PENDIDIKAN,AE$39,KECAMATAN,$B52,STATUS_SEKOLAH,$H$35)</f>
        <v>0</v>
      </c>
      <c r="AF52" s="68">
        <f>SUMIFS('ALL-DIKBUD-KEMANAG'!$AD$13:$AD$1029,JENJANG_PENDIDIKAN,AF$39,KECAMATAN,$B52,STATUS_SEKOLAH,$H$35)</f>
        <v>0</v>
      </c>
      <c r="AG52" s="69">
        <f t="shared" si="71"/>
        <v>0</v>
      </c>
    </row>
    <row r="53" spans="1:33" x14ac:dyDescent="0.25">
      <c r="A53" s="66">
        <v>13</v>
      </c>
      <c r="B53" s="67" t="s">
        <v>31</v>
      </c>
      <c r="C53" s="68">
        <f>SUMIFS('ALL-DIKBUD-KEMANAG'!$AD$13:$AD$1029,JENJANG_PENDIDIKAN,C$39,KECAMATAN,$B53,STATUS_SEKOLAH,$H$35)</f>
        <v>239</v>
      </c>
      <c r="D53" s="68">
        <f>SUMIFS('ALL-DIKBUD-KEMANAG'!$AD$13:$AD$1029,JENJANG_PENDIDIKAN,D$39,KECAMATAN,$B53,STATUS_SEKOLAH,$H$35)</f>
        <v>48</v>
      </c>
      <c r="E53" s="68">
        <f>SUMIFS('ALL-DIKBUD-KEMANAG'!$AD$13:$AD$1029,JENJANG_PENDIDIKAN,E$39,KECAMATAN,$B53,STATUS_SEKOLAH,$H$35)</f>
        <v>14</v>
      </c>
      <c r="F53" s="68">
        <f>SUMIFS('ALL-DIKBUD-KEMANAG'!$AD$13:$AD$1029,JENJANG_PENDIDIKAN,F$39,KECAMATAN,$B53,STATUS_SEKOLAH,$H$35)</f>
        <v>0</v>
      </c>
      <c r="G53" s="68">
        <f>SUMIFS('ALL-DIKBUD-KEMANAG'!$AD$13:$AD$1029,JENJANG_PENDIDIKAN,G$39,KECAMATAN,$B53,STATUS_SEKOLAH,$H$35)</f>
        <v>0</v>
      </c>
      <c r="H53" s="69">
        <f t="shared" si="72"/>
        <v>301</v>
      </c>
      <c r="J53" s="401">
        <f t="shared" si="69"/>
        <v>14</v>
      </c>
      <c r="S53" s="66">
        <v>13</v>
      </c>
      <c r="T53" s="67" t="s">
        <v>31</v>
      </c>
      <c r="U53" s="68">
        <f>SUMIFS('ALL-DIKBUD-KEMANAG'!$AD$13:$AD$1029,JENJANG_PENDIDIKAN,U$39,KECAMATAN,$B53,STATUS_SEKOLAH,$H$35)</f>
        <v>20</v>
      </c>
      <c r="V53" s="68">
        <f>SUMIFS('ALL-DIKBUD-KEMANAG'!$AD$13:$AD$1029,JENJANG_PENDIDIKAN,V$39,KECAMATAN,$B53,STATUS_SEKOLAH,$H$35)</f>
        <v>0</v>
      </c>
      <c r="W53" s="68">
        <f>SUMIFS('ALL-DIKBUD-KEMANAG'!$AD$13:$AD$1029,JENJANG_PENDIDIKAN,W$39,KECAMATAN,$B53,STATUS_SEKOLAH,$H$35)</f>
        <v>0</v>
      </c>
      <c r="X53" s="69">
        <f t="shared" si="70"/>
        <v>20</v>
      </c>
      <c r="Z53" s="66">
        <v>13</v>
      </c>
      <c r="AA53" s="67" t="s">
        <v>31</v>
      </c>
      <c r="AB53" s="68">
        <f>SUMIFS('ALL-DIKBUD-KEMANAG'!$AD$13:$AD$1029,JENJANG_PENDIDIKAN,AB$39,KECAMATAN,$B53,STATUS_SEKOLAH,$H$35)</f>
        <v>0</v>
      </c>
      <c r="AC53" s="68">
        <f>SUMIFS('ALL-DIKBUD-KEMANAG'!$AD$13:$AD$1029,JENJANG_PENDIDIKAN,AC$39,KECAMATAN,$B53,STATUS_SEKOLAH,$H$35)</f>
        <v>0</v>
      </c>
      <c r="AD53" s="68">
        <f>SUMIFS('ALL-DIKBUD-KEMANAG'!$AD$13:$AD$1029,JENJANG_PENDIDIKAN,AD$39,KECAMATAN,$B53,STATUS_SEKOLAH,$H$35)</f>
        <v>0</v>
      </c>
      <c r="AE53" s="68">
        <f>SUMIFS('ALL-DIKBUD-KEMANAG'!$AD$13:$AD$1029,JENJANG_PENDIDIKAN,AE$39,KECAMATAN,$B53,STATUS_SEKOLAH,$H$35)</f>
        <v>0</v>
      </c>
      <c r="AF53" s="68">
        <f>SUMIFS('ALL-DIKBUD-KEMANAG'!$AD$13:$AD$1029,JENJANG_PENDIDIKAN,AF$39,KECAMATAN,$B53,STATUS_SEKOLAH,$H$35)</f>
        <v>0</v>
      </c>
      <c r="AG53" s="69">
        <f t="shared" si="71"/>
        <v>0</v>
      </c>
    </row>
    <row r="54" spans="1:33" ht="15.75" thickBot="1" x14ac:dyDescent="0.3">
      <c r="A54" s="66">
        <v>14</v>
      </c>
      <c r="B54" s="70" t="s">
        <v>32</v>
      </c>
      <c r="C54" s="68">
        <f>SUMIFS('ALL-DIKBUD-KEMANAG'!$AD$13:$AD$1029,JENJANG_PENDIDIKAN,C$39,KECAMATAN,$B54,STATUS_SEKOLAH,$H$35)</f>
        <v>215</v>
      </c>
      <c r="D54" s="68">
        <f>SUMIFS('ALL-DIKBUD-KEMANAG'!$AD$13:$AD$1029,JENJANG_PENDIDIKAN,D$39,KECAMATAN,$B54,STATUS_SEKOLAH,$H$35)</f>
        <v>41</v>
      </c>
      <c r="E54" s="68">
        <f>SUMIFS('ALL-DIKBUD-KEMANAG'!$AD$13:$AD$1029,JENJANG_PENDIDIKAN,E$39,KECAMATAN,$B54,STATUS_SEKOLAH,$H$35)</f>
        <v>0</v>
      </c>
      <c r="F54" s="68">
        <f>SUMIFS('ALL-DIKBUD-KEMANAG'!$AD$13:$AD$1029,JENJANG_PENDIDIKAN,F$39,KECAMATAN,$B54,STATUS_SEKOLAH,$H$35)</f>
        <v>0</v>
      </c>
      <c r="G54" s="68">
        <f>SUMIFS('ALL-DIKBUD-KEMANAG'!$AD$13:$AD$1029,JENJANG_PENDIDIKAN,G$39,KECAMATAN,$B54,STATUS_SEKOLAH,$H$35)</f>
        <v>0</v>
      </c>
      <c r="H54" s="69">
        <f t="shared" si="72"/>
        <v>256</v>
      </c>
      <c r="J54" s="401">
        <f t="shared" si="69"/>
        <v>0</v>
      </c>
      <c r="S54" s="66">
        <v>14</v>
      </c>
      <c r="T54" s="70" t="s">
        <v>32</v>
      </c>
      <c r="U54" s="68">
        <f>SUMIFS('ALL-DIKBUD-KEMANAG'!$AD$13:$AD$1029,JENJANG_PENDIDIKAN,U$39,KECAMATAN,$B54,STATUS_SEKOLAH,$H$35)</f>
        <v>0</v>
      </c>
      <c r="V54" s="68">
        <f>SUMIFS('ALL-DIKBUD-KEMANAG'!$AD$13:$AD$1029,JENJANG_PENDIDIKAN,V$39,KECAMATAN,$B54,STATUS_SEKOLAH,$H$35)</f>
        <v>0</v>
      </c>
      <c r="W54" s="68">
        <f>SUMIFS('ALL-DIKBUD-KEMANAG'!$AD$13:$AD$1029,JENJANG_PENDIDIKAN,W$39,KECAMATAN,$B54,STATUS_SEKOLAH,$H$35)</f>
        <v>0</v>
      </c>
      <c r="X54" s="69">
        <f t="shared" si="70"/>
        <v>0</v>
      </c>
      <c r="Z54" s="66">
        <v>14</v>
      </c>
      <c r="AA54" s="70" t="s">
        <v>32</v>
      </c>
      <c r="AB54" s="68">
        <f>SUMIFS('ALL-DIKBUD-KEMANAG'!$AD$13:$AD$1029,JENJANG_PENDIDIKAN,AB$39,KECAMATAN,$B54,STATUS_SEKOLAH,$H$35)</f>
        <v>0</v>
      </c>
      <c r="AC54" s="68">
        <f>SUMIFS('ALL-DIKBUD-KEMANAG'!$AD$13:$AD$1029,JENJANG_PENDIDIKAN,AC$39,KECAMATAN,$B54,STATUS_SEKOLAH,$H$35)</f>
        <v>0</v>
      </c>
      <c r="AD54" s="68">
        <f>SUMIFS('ALL-DIKBUD-KEMANAG'!$AD$13:$AD$1029,JENJANG_PENDIDIKAN,AD$39,KECAMATAN,$B54,STATUS_SEKOLAH,$H$35)</f>
        <v>0</v>
      </c>
      <c r="AE54" s="68">
        <f>SUMIFS('ALL-DIKBUD-KEMANAG'!$AD$13:$AD$1029,JENJANG_PENDIDIKAN,AE$39,KECAMATAN,$B54,STATUS_SEKOLAH,$H$35)</f>
        <v>0</v>
      </c>
      <c r="AF54" s="68">
        <f>SUMIFS('ALL-DIKBUD-KEMANAG'!$AD$13:$AD$1029,JENJANG_PENDIDIKAN,AF$39,KECAMATAN,$B54,STATUS_SEKOLAH,$H$35)</f>
        <v>0</v>
      </c>
      <c r="AG54" s="69">
        <f t="shared" si="71"/>
        <v>0</v>
      </c>
    </row>
    <row r="55" spans="1:33" ht="15.75" thickTop="1" x14ac:dyDescent="0.25">
      <c r="B55" s="71" t="s">
        <v>4</v>
      </c>
      <c r="C55" s="72">
        <f>SUM(C41:C54)</f>
        <v>4843</v>
      </c>
      <c r="D55" s="72">
        <f t="shared" ref="D55:H55" si="73">SUM(D41:D54)</f>
        <v>1187</v>
      </c>
      <c r="E55" s="72">
        <f t="shared" si="73"/>
        <v>516</v>
      </c>
      <c r="F55" s="72">
        <f t="shared" si="73"/>
        <v>200</v>
      </c>
      <c r="G55" s="72">
        <f t="shared" si="73"/>
        <v>0</v>
      </c>
      <c r="H55" s="72">
        <f t="shared" si="73"/>
        <v>6746</v>
      </c>
      <c r="J55" s="401">
        <f>SUM(E55,F55)</f>
        <v>716</v>
      </c>
      <c r="T55" s="71" t="s">
        <v>4</v>
      </c>
      <c r="U55" s="72">
        <f>SUM(U41:U54)</f>
        <v>121</v>
      </c>
      <c r="V55" s="72">
        <f t="shared" ref="V55:X55" si="74">SUM(V41:V54)</f>
        <v>260</v>
      </c>
      <c r="W55" s="72">
        <f t="shared" si="74"/>
        <v>69</v>
      </c>
      <c r="X55" s="72">
        <f t="shared" si="74"/>
        <v>450</v>
      </c>
      <c r="AA55" s="71" t="s">
        <v>4</v>
      </c>
      <c r="AB55" s="72">
        <f>SUM(AB41:AB54)</f>
        <v>0</v>
      </c>
      <c r="AC55" s="72">
        <f t="shared" ref="AC55:AG55" si="75">SUM(AC41:AC54)</f>
        <v>0</v>
      </c>
      <c r="AD55" s="72">
        <f t="shared" si="75"/>
        <v>0</v>
      </c>
      <c r="AE55" s="72">
        <f t="shared" si="75"/>
        <v>0</v>
      </c>
      <c r="AF55" s="72">
        <f t="shared" si="75"/>
        <v>0</v>
      </c>
      <c r="AG55" s="72">
        <f t="shared" si="75"/>
        <v>0</v>
      </c>
    </row>
    <row r="56" spans="1:33" x14ac:dyDescent="0.25">
      <c r="B56" s="73" t="s">
        <v>76</v>
      </c>
      <c r="C56" s="74">
        <f>IF(C55&lt;1,0,C55/$H$55*100)</f>
        <v>71.790690779721317</v>
      </c>
      <c r="D56" s="74">
        <f t="shared" ref="D56:H56" si="76">IF(D55&lt;1,0,D55/$H$55*100)</f>
        <v>17.595612214645719</v>
      </c>
      <c r="E56" s="74">
        <f t="shared" si="76"/>
        <v>7.648977171657279</v>
      </c>
      <c r="F56" s="74">
        <f t="shared" si="76"/>
        <v>2.9647198339756891</v>
      </c>
      <c r="G56" s="74">
        <f t="shared" si="76"/>
        <v>0</v>
      </c>
      <c r="H56" s="74">
        <f t="shared" si="76"/>
        <v>100</v>
      </c>
      <c r="T56" s="73" t="s">
        <v>76</v>
      </c>
      <c r="U56" s="74">
        <f>IF(U55&lt;1,0,U55/$X55*100)</f>
        <v>26.888888888888889</v>
      </c>
      <c r="V56" s="74">
        <f t="shared" ref="V56:X56" si="77">IF(V55&lt;1,0,V55/$X55*100)</f>
        <v>57.777777777777771</v>
      </c>
      <c r="W56" s="74">
        <f t="shared" si="77"/>
        <v>15.333333333333332</v>
      </c>
      <c r="X56" s="74">
        <f t="shared" si="77"/>
        <v>100</v>
      </c>
      <c r="AA56" s="73" t="s">
        <v>76</v>
      </c>
      <c r="AB56" s="74">
        <f>IF(AB55&lt;1,0,AB55/$AG55*100)</f>
        <v>0</v>
      </c>
      <c r="AC56" s="74">
        <f t="shared" ref="AC56:AG56" si="78">IF(AC55&lt;1,0,AC55/$AG55*100)</f>
        <v>0</v>
      </c>
      <c r="AD56" s="74">
        <f t="shared" si="78"/>
        <v>0</v>
      </c>
      <c r="AE56" s="74">
        <f t="shared" si="78"/>
        <v>0</v>
      </c>
      <c r="AF56" s="74">
        <f t="shared" si="78"/>
        <v>0</v>
      </c>
      <c r="AG56" s="74">
        <f t="shared" si="78"/>
        <v>0</v>
      </c>
    </row>
    <row r="61" spans="1:33" x14ac:dyDescent="0.25">
      <c r="B61" s="61" t="s">
        <v>187</v>
      </c>
      <c r="T61" s="61" t="s">
        <v>187</v>
      </c>
      <c r="AA61" s="61" t="s">
        <v>187</v>
      </c>
    </row>
    <row r="62" spans="1:33" x14ac:dyDescent="0.25">
      <c r="B62" s="61" t="s">
        <v>149</v>
      </c>
      <c r="T62" s="61" t="s">
        <v>149</v>
      </c>
      <c r="AA62" s="61" t="s">
        <v>149</v>
      </c>
    </row>
    <row r="63" spans="1:33" x14ac:dyDescent="0.25">
      <c r="B63" s="61" t="s">
        <v>33</v>
      </c>
      <c r="T63" s="61" t="s">
        <v>33</v>
      </c>
      <c r="AA63" s="61" t="s">
        <v>33</v>
      </c>
    </row>
    <row r="64" spans="1:33" x14ac:dyDescent="0.25">
      <c r="B64" s="61" t="str">
        <f>B35</f>
        <v>TAHUN PELAJARAN 2019/2020</v>
      </c>
      <c r="H64" s="314" t="s">
        <v>53</v>
      </c>
      <c r="T64" s="61" t="str">
        <f>T35</f>
        <v>TAHUN PELAJARAN 2019/2020</v>
      </c>
      <c r="X64" s="314" t="s">
        <v>53</v>
      </c>
      <c r="AA64" s="61" t="str">
        <f>AA35</f>
        <v>TAHUN PELAJARAN 2019/2020</v>
      </c>
      <c r="AG64" s="314" t="s">
        <v>53</v>
      </c>
    </row>
    <row r="67" spans="1:33" x14ac:dyDescent="0.25">
      <c r="A67" s="792" t="s">
        <v>0</v>
      </c>
      <c r="B67" s="793" t="s">
        <v>61</v>
      </c>
      <c r="C67" s="808" t="s">
        <v>185</v>
      </c>
      <c r="D67" s="792"/>
      <c r="E67" s="792"/>
      <c r="F67" s="792"/>
      <c r="G67" s="792"/>
      <c r="H67" s="792"/>
      <c r="S67" s="792" t="s">
        <v>0</v>
      </c>
      <c r="T67" s="793" t="s">
        <v>61</v>
      </c>
      <c r="U67" s="808" t="s">
        <v>185</v>
      </c>
      <c r="V67" s="792"/>
      <c r="W67" s="792"/>
      <c r="X67" s="792"/>
      <c r="Z67" s="792" t="s">
        <v>0</v>
      </c>
      <c r="AA67" s="793" t="s">
        <v>61</v>
      </c>
      <c r="AB67" s="808" t="s">
        <v>185</v>
      </c>
      <c r="AC67" s="792"/>
      <c r="AD67" s="792"/>
      <c r="AE67" s="792"/>
      <c r="AF67" s="792"/>
      <c r="AG67" s="792"/>
    </row>
    <row r="68" spans="1:33" x14ac:dyDescent="0.25">
      <c r="A68" s="792"/>
      <c r="B68" s="794"/>
      <c r="C68" s="62" t="s">
        <v>6</v>
      </c>
      <c r="D68" s="62" t="s">
        <v>7</v>
      </c>
      <c r="E68" s="225" t="s">
        <v>8</v>
      </c>
      <c r="F68" s="62" t="s">
        <v>9</v>
      </c>
      <c r="G68" s="62" t="s">
        <v>10</v>
      </c>
      <c r="H68" s="62" t="s">
        <v>4</v>
      </c>
      <c r="S68" s="792"/>
      <c r="T68" s="794"/>
      <c r="U68" s="695" t="s">
        <v>265</v>
      </c>
      <c r="V68" s="695" t="s">
        <v>267</v>
      </c>
      <c r="W68" s="696" t="s">
        <v>268</v>
      </c>
      <c r="X68" s="695" t="s">
        <v>4</v>
      </c>
      <c r="Z68" s="792"/>
      <c r="AA68" s="794"/>
      <c r="AB68" s="697" t="s">
        <v>5</v>
      </c>
      <c r="AC68" s="697" t="s">
        <v>2068</v>
      </c>
      <c r="AD68" s="697" t="s">
        <v>2069</v>
      </c>
      <c r="AE68" s="697" t="s">
        <v>2070</v>
      </c>
      <c r="AF68" s="698" t="s">
        <v>1341</v>
      </c>
      <c r="AG68" s="697" t="s">
        <v>4</v>
      </c>
    </row>
    <row r="69" spans="1:33" x14ac:dyDescent="0.25">
      <c r="A69" s="63"/>
      <c r="B69" s="64" t="s">
        <v>62</v>
      </c>
      <c r="C69" s="65">
        <f>SUM(C70:C83)</f>
        <v>260</v>
      </c>
      <c r="D69" s="65">
        <f>SUM(D70:D83)</f>
        <v>413</v>
      </c>
      <c r="E69" s="65">
        <f>SUM(E70:E83)</f>
        <v>265</v>
      </c>
      <c r="F69" s="65">
        <f t="shared" ref="F69" si="79">SUM(F70:F83)</f>
        <v>801</v>
      </c>
      <c r="G69" s="65">
        <f>SUM(G70:G83)</f>
        <v>29</v>
      </c>
      <c r="H69" s="65">
        <f>SUM(H70:H83)</f>
        <v>1768</v>
      </c>
      <c r="J69" s="401">
        <f>SUM(E69,F69)</f>
        <v>1066</v>
      </c>
      <c r="S69" s="63"/>
      <c r="T69" s="64" t="s">
        <v>62</v>
      </c>
      <c r="U69" s="65">
        <f>SUM(U70:U83)</f>
        <v>1181</v>
      </c>
      <c r="V69" s="65">
        <f>SUM(V70:V83)</f>
        <v>2168</v>
      </c>
      <c r="W69" s="65">
        <f>SUM(W70:W83)</f>
        <v>1119</v>
      </c>
      <c r="X69" s="65">
        <f>SUM(X70:X83)</f>
        <v>4468</v>
      </c>
      <c r="Z69" s="63"/>
      <c r="AA69" s="64" t="s">
        <v>62</v>
      </c>
      <c r="AB69" s="65">
        <f>SUM(AB70:AB83)</f>
        <v>0</v>
      </c>
      <c r="AC69" s="65">
        <f>SUM(AC70:AC83)</f>
        <v>0</v>
      </c>
      <c r="AD69" s="65">
        <f t="shared" ref="AD69:AF69" si="80">SUM(AD70:AD83)</f>
        <v>0</v>
      </c>
      <c r="AE69" s="65">
        <f t="shared" si="80"/>
        <v>0</v>
      </c>
      <c r="AF69" s="65">
        <f t="shared" si="80"/>
        <v>0</v>
      </c>
      <c r="AG69" s="65">
        <f>SUM(AG70:AG83)</f>
        <v>0</v>
      </c>
    </row>
    <row r="70" spans="1:33" x14ac:dyDescent="0.25">
      <c r="A70" s="66">
        <v>1</v>
      </c>
      <c r="B70" s="67" t="s">
        <v>19</v>
      </c>
      <c r="C70" s="68">
        <f>SUMIFS('ALL-DIKBUD-KEMANAG'!$AD$13:$AD$1029,JENJANG_PENDIDIKAN,C$39,KECAMATAN,$B70,STATUS_SEKOLAH,$H$64)</f>
        <v>118</v>
      </c>
      <c r="D70" s="68">
        <f>SUMIFS('ALL-DIKBUD-KEMANAG'!$AD$13:$AD$1029,JENJANG_PENDIDIKAN,D$39,KECAMATAN,$B70,STATUS_SEKOLAH,$H$64)</f>
        <v>123</v>
      </c>
      <c r="E70" s="68">
        <f>SUMIFS('ALL-DIKBUD-KEMANAG'!$AD$13:$AD$1029,JENJANG_PENDIDIKAN,E$39,KECAMATAN,$B70,STATUS_SEKOLAH,$H$64)</f>
        <v>70</v>
      </c>
      <c r="F70" s="68">
        <f>SUMIFS('ALL-DIKBUD-KEMANAG'!$AD$13:$AD$1029,JENJANG_PENDIDIKAN,F$39,KECAMATAN,$B70,STATUS_SEKOLAH,$H$64)</f>
        <v>221</v>
      </c>
      <c r="G70" s="68">
        <f>SUMIFS('ALL-DIKBUD-KEMANAG'!$AD$13:$AD$1029,JENJANG_PENDIDIKAN,G$39,KECAMATAN,$B70,STATUS_SEKOLAH,$H$64)</f>
        <v>0</v>
      </c>
      <c r="H70" s="69">
        <f>SUM(C70:G70)</f>
        <v>532</v>
      </c>
      <c r="J70" s="401">
        <f t="shared" ref="J70:J83" si="81">SUM(E70,F70)</f>
        <v>291</v>
      </c>
      <c r="S70" s="66">
        <v>1</v>
      </c>
      <c r="T70" s="67" t="s">
        <v>19</v>
      </c>
      <c r="U70" s="68">
        <f>SUMIFS('ALL-DIKBUD-KEMANAG'!$AD$13:$AD$1029,JENJANG_PENDIDIKAN,U$39,KECAMATAN,$B70,STATUS_SEKOLAH,$H$64)</f>
        <v>204</v>
      </c>
      <c r="V70" s="68">
        <f>SUMIFS('ALL-DIKBUD-KEMANAG'!$AD$13:$AD$1029,JENJANG_PENDIDIKAN,V$39,KECAMATAN,$B70,STATUS_SEKOLAH,$H$64)</f>
        <v>416</v>
      </c>
      <c r="W70" s="68">
        <f>SUMIFS('ALL-DIKBUD-KEMANAG'!$AD$13:$AD$1029,JENJANG_PENDIDIKAN,W$39,KECAMATAN,$B70,STATUS_SEKOLAH,$H$64)</f>
        <v>318</v>
      </c>
      <c r="X70" s="69">
        <f t="shared" ref="X70:X83" si="82">SUM(U70:W70)</f>
        <v>938</v>
      </c>
      <c r="Z70" s="66">
        <v>1</v>
      </c>
      <c r="AA70" s="67" t="s">
        <v>19</v>
      </c>
      <c r="AB70" s="68">
        <f>SUMIFS('ALL-DIKBUD-KEMANAG'!$AD$13:$AD$1029,JENJANG_PENDIDIKAN,AB$39,KECAMATAN,$B70,STATUS_SEKOLAH,$H$64)</f>
        <v>0</v>
      </c>
      <c r="AC70" s="68">
        <f>SUMIFS('ALL-DIKBUD-KEMANAG'!$AD$13:$AD$1029,JENJANG_PENDIDIKAN,AC$39,KECAMATAN,$B70,STATUS_SEKOLAH,$H$64)</f>
        <v>0</v>
      </c>
      <c r="AD70" s="68">
        <f>SUMIFS('ALL-DIKBUD-KEMANAG'!$AD$13:$AD$1029,JENJANG_PENDIDIKAN,AD$39,KECAMATAN,$B70,STATUS_SEKOLAH,$H$64)</f>
        <v>0</v>
      </c>
      <c r="AE70" s="68">
        <f>SUMIFS('ALL-DIKBUD-KEMANAG'!$AD$13:$AD$1029,JENJANG_PENDIDIKAN,AE$39,KECAMATAN,$B70,STATUS_SEKOLAH,$H$64)</f>
        <v>0</v>
      </c>
      <c r="AF70" s="68">
        <f>SUMIFS('ALL-DIKBUD-KEMANAG'!$AD$13:$AD$1029,JENJANG_PENDIDIKAN,AF$39,KECAMATAN,$B70,STATUS_SEKOLAH,$H$64)</f>
        <v>0</v>
      </c>
      <c r="AG70" s="69">
        <f t="shared" ref="AG70:AG83" si="83">SUM(AB70:AF70)</f>
        <v>0</v>
      </c>
    </row>
    <row r="71" spans="1:33" x14ac:dyDescent="0.25">
      <c r="A71" s="66">
        <v>2</v>
      </c>
      <c r="B71" s="67" t="s">
        <v>20</v>
      </c>
      <c r="C71" s="68">
        <f>SUMIFS('ALL-DIKBUD-KEMANAG'!$AD$13:$AD$1029,JENJANG_PENDIDIKAN,C$39,KECAMATAN,$B71,STATUS_SEKOLAH,$H$64)</f>
        <v>6</v>
      </c>
      <c r="D71" s="68">
        <f>SUMIFS('ALL-DIKBUD-KEMANAG'!$AD$13:$AD$1029,JENJANG_PENDIDIKAN,D$39,KECAMATAN,$B71,STATUS_SEKOLAH,$H$64)</f>
        <v>47</v>
      </c>
      <c r="E71" s="68">
        <f>SUMIFS('ALL-DIKBUD-KEMANAG'!$AD$13:$AD$1029,JENJANG_PENDIDIKAN,E$39,KECAMATAN,$B71,STATUS_SEKOLAH,$H$64)</f>
        <v>28</v>
      </c>
      <c r="F71" s="68">
        <f>SUMIFS('ALL-DIKBUD-KEMANAG'!$AD$13:$AD$1029,JENJANG_PENDIDIKAN,F$39,KECAMATAN,$B71,STATUS_SEKOLAH,$H$64)</f>
        <v>70</v>
      </c>
      <c r="G71" s="68">
        <f>SUMIFS('ALL-DIKBUD-KEMANAG'!$AD$13:$AD$1029,JENJANG_PENDIDIKAN,G$39,KECAMATAN,$B71,STATUS_SEKOLAH,$H$64)</f>
        <v>0</v>
      </c>
      <c r="H71" s="69">
        <f t="shared" ref="H71:H83" si="84">SUM(C71:G71)</f>
        <v>151</v>
      </c>
      <c r="J71" s="401">
        <f t="shared" si="81"/>
        <v>98</v>
      </c>
      <c r="S71" s="66">
        <v>2</v>
      </c>
      <c r="T71" s="67" t="s">
        <v>20</v>
      </c>
      <c r="U71" s="68">
        <f>SUMIFS('ALL-DIKBUD-KEMANAG'!$AD$13:$AD$1029,JENJANG_PENDIDIKAN,U$39,KECAMATAN,$B71,STATUS_SEKOLAH,$H$64)</f>
        <v>125</v>
      </c>
      <c r="V71" s="68">
        <f>SUMIFS('ALL-DIKBUD-KEMANAG'!$AD$13:$AD$1029,JENJANG_PENDIDIKAN,V$39,KECAMATAN,$B71,STATUS_SEKOLAH,$H$64)</f>
        <v>155</v>
      </c>
      <c r="W71" s="68">
        <f>SUMIFS('ALL-DIKBUD-KEMANAG'!$AD$13:$AD$1029,JENJANG_PENDIDIKAN,W$39,KECAMATAN,$B71,STATUS_SEKOLAH,$H$64)</f>
        <v>63</v>
      </c>
      <c r="X71" s="69">
        <f t="shared" si="82"/>
        <v>343</v>
      </c>
      <c r="Z71" s="66">
        <v>2</v>
      </c>
      <c r="AA71" s="67" t="s">
        <v>20</v>
      </c>
      <c r="AB71" s="68">
        <f>SUMIFS('ALL-DIKBUD-KEMANAG'!$AD$13:$AD$1029,JENJANG_PENDIDIKAN,AB$39,KECAMATAN,$B71,STATUS_SEKOLAH,$H$64)</f>
        <v>0</v>
      </c>
      <c r="AC71" s="68">
        <f>SUMIFS('ALL-DIKBUD-KEMANAG'!$AD$13:$AD$1029,JENJANG_PENDIDIKAN,AC$39,KECAMATAN,$B71,STATUS_SEKOLAH,$H$64)</f>
        <v>0</v>
      </c>
      <c r="AD71" s="68">
        <f>SUMIFS('ALL-DIKBUD-KEMANAG'!$AD$13:$AD$1029,JENJANG_PENDIDIKAN,AD$39,KECAMATAN,$B71,STATUS_SEKOLAH,$H$64)</f>
        <v>0</v>
      </c>
      <c r="AE71" s="68">
        <f>SUMIFS('ALL-DIKBUD-KEMANAG'!$AD$13:$AD$1029,JENJANG_PENDIDIKAN,AE$39,KECAMATAN,$B71,STATUS_SEKOLAH,$H$64)</f>
        <v>0</v>
      </c>
      <c r="AF71" s="68">
        <f>SUMIFS('ALL-DIKBUD-KEMANAG'!$AD$13:$AD$1029,JENJANG_PENDIDIKAN,AF$39,KECAMATAN,$B71,STATUS_SEKOLAH,$H$64)</f>
        <v>0</v>
      </c>
      <c r="AG71" s="69">
        <f t="shared" si="83"/>
        <v>0</v>
      </c>
    </row>
    <row r="72" spans="1:33" x14ac:dyDescent="0.25">
      <c r="A72" s="66">
        <v>3</v>
      </c>
      <c r="B72" s="67" t="s">
        <v>21</v>
      </c>
      <c r="C72" s="68">
        <f>SUMIFS('ALL-DIKBUD-KEMANAG'!$AD$13:$AD$1029,JENJANG_PENDIDIKAN,C$39,KECAMATAN,$B72,STATUS_SEKOLAH,$H$64)</f>
        <v>0</v>
      </c>
      <c r="D72" s="68">
        <f>SUMIFS('ALL-DIKBUD-KEMANAG'!$AD$13:$AD$1029,JENJANG_PENDIDIKAN,D$39,KECAMATAN,$B72,STATUS_SEKOLAH,$H$64)</f>
        <v>12</v>
      </c>
      <c r="E72" s="68">
        <f>SUMIFS('ALL-DIKBUD-KEMANAG'!$AD$13:$AD$1029,JENJANG_PENDIDIKAN,E$39,KECAMATAN,$B72,STATUS_SEKOLAH,$H$64)</f>
        <v>0</v>
      </c>
      <c r="F72" s="68">
        <f>SUMIFS('ALL-DIKBUD-KEMANAG'!$AD$13:$AD$1029,JENJANG_PENDIDIKAN,F$39,KECAMATAN,$B72,STATUS_SEKOLAH,$H$64)</f>
        <v>33</v>
      </c>
      <c r="G72" s="68">
        <f>SUMIFS('ALL-DIKBUD-KEMANAG'!$AD$13:$AD$1029,JENJANG_PENDIDIKAN,G$39,KECAMATAN,$B72,STATUS_SEKOLAH,$H$64)</f>
        <v>0</v>
      </c>
      <c r="H72" s="69">
        <f t="shared" si="84"/>
        <v>45</v>
      </c>
      <c r="J72" s="401">
        <f t="shared" si="81"/>
        <v>33</v>
      </c>
      <c r="S72" s="66">
        <v>3</v>
      </c>
      <c r="T72" s="67" t="s">
        <v>21</v>
      </c>
      <c r="U72" s="68">
        <f>SUMIFS('ALL-DIKBUD-KEMANAG'!$AD$13:$AD$1029,JENJANG_PENDIDIKAN,U$39,KECAMATAN,$B72,STATUS_SEKOLAH,$H$64)</f>
        <v>92</v>
      </c>
      <c r="V72" s="68">
        <f>SUMIFS('ALL-DIKBUD-KEMANAG'!$AD$13:$AD$1029,JENJANG_PENDIDIKAN,V$39,KECAMATAN,$B72,STATUS_SEKOLAH,$H$64)</f>
        <v>162</v>
      </c>
      <c r="W72" s="68">
        <f>SUMIFS('ALL-DIKBUD-KEMANAG'!$AD$13:$AD$1029,JENJANG_PENDIDIKAN,W$39,KECAMATAN,$B72,STATUS_SEKOLAH,$H$64)</f>
        <v>99</v>
      </c>
      <c r="X72" s="69">
        <f t="shared" si="82"/>
        <v>353</v>
      </c>
      <c r="Z72" s="66">
        <v>3</v>
      </c>
      <c r="AA72" s="67" t="s">
        <v>21</v>
      </c>
      <c r="AB72" s="68">
        <f>SUMIFS('ALL-DIKBUD-KEMANAG'!$AD$13:$AD$1029,JENJANG_PENDIDIKAN,AB$39,KECAMATAN,$B72,STATUS_SEKOLAH,$H$64)</f>
        <v>0</v>
      </c>
      <c r="AC72" s="68">
        <f>SUMIFS('ALL-DIKBUD-KEMANAG'!$AD$13:$AD$1029,JENJANG_PENDIDIKAN,AC$39,KECAMATAN,$B72,STATUS_SEKOLAH,$H$64)</f>
        <v>0</v>
      </c>
      <c r="AD72" s="68">
        <f>SUMIFS('ALL-DIKBUD-KEMANAG'!$AD$13:$AD$1029,JENJANG_PENDIDIKAN,AD$39,KECAMATAN,$B72,STATUS_SEKOLAH,$H$64)</f>
        <v>0</v>
      </c>
      <c r="AE72" s="68">
        <f>SUMIFS('ALL-DIKBUD-KEMANAG'!$AD$13:$AD$1029,JENJANG_PENDIDIKAN,AE$39,KECAMATAN,$B72,STATUS_SEKOLAH,$H$64)</f>
        <v>0</v>
      </c>
      <c r="AF72" s="68">
        <f>SUMIFS('ALL-DIKBUD-KEMANAG'!$AD$13:$AD$1029,JENJANG_PENDIDIKAN,AF$39,KECAMATAN,$B72,STATUS_SEKOLAH,$H$64)</f>
        <v>0</v>
      </c>
      <c r="AG72" s="69">
        <f t="shared" si="83"/>
        <v>0</v>
      </c>
    </row>
    <row r="73" spans="1:33" x14ac:dyDescent="0.25">
      <c r="A73" s="66">
        <v>4</v>
      </c>
      <c r="B73" s="67" t="s">
        <v>22</v>
      </c>
      <c r="C73" s="68">
        <f>SUMIFS('ALL-DIKBUD-KEMANAG'!$AD$13:$AD$1029,JENJANG_PENDIDIKAN,C$39,KECAMATAN,$B73,STATUS_SEKOLAH,$H$64)</f>
        <v>9</v>
      </c>
      <c r="D73" s="68">
        <f>SUMIFS('ALL-DIKBUD-KEMANAG'!$AD$13:$AD$1029,JENJANG_PENDIDIKAN,D$39,KECAMATAN,$B73,STATUS_SEKOLAH,$H$64)</f>
        <v>43</v>
      </c>
      <c r="E73" s="68">
        <f>SUMIFS('ALL-DIKBUD-KEMANAG'!$AD$13:$AD$1029,JENJANG_PENDIDIKAN,E$39,KECAMATAN,$B73,STATUS_SEKOLAH,$H$64)</f>
        <v>3</v>
      </c>
      <c r="F73" s="68">
        <f>SUMIFS('ALL-DIKBUD-KEMANAG'!$AD$13:$AD$1029,JENJANG_PENDIDIKAN,F$39,KECAMATAN,$B73,STATUS_SEKOLAH,$H$64)</f>
        <v>31</v>
      </c>
      <c r="G73" s="68">
        <f>SUMIFS('ALL-DIKBUD-KEMANAG'!$AD$13:$AD$1029,JENJANG_PENDIDIKAN,G$39,KECAMATAN,$B73,STATUS_SEKOLAH,$H$64)</f>
        <v>0</v>
      </c>
      <c r="H73" s="69">
        <f t="shared" si="84"/>
        <v>86</v>
      </c>
      <c r="J73" s="401">
        <f t="shared" si="81"/>
        <v>34</v>
      </c>
      <c r="S73" s="66">
        <v>4</v>
      </c>
      <c r="T73" s="67" t="s">
        <v>22</v>
      </c>
      <c r="U73" s="68">
        <f>SUMIFS('ALL-DIKBUD-KEMANAG'!$AD$13:$AD$1029,JENJANG_PENDIDIKAN,U$39,KECAMATAN,$B73,STATUS_SEKOLAH,$H$64)</f>
        <v>118</v>
      </c>
      <c r="V73" s="68">
        <f>SUMIFS('ALL-DIKBUD-KEMANAG'!$AD$13:$AD$1029,JENJANG_PENDIDIKAN,V$39,KECAMATAN,$B73,STATUS_SEKOLAH,$H$64)</f>
        <v>180</v>
      </c>
      <c r="W73" s="68">
        <f>SUMIFS('ALL-DIKBUD-KEMANAG'!$AD$13:$AD$1029,JENJANG_PENDIDIKAN,W$39,KECAMATAN,$B73,STATUS_SEKOLAH,$H$64)</f>
        <v>115</v>
      </c>
      <c r="X73" s="69">
        <f t="shared" si="82"/>
        <v>413</v>
      </c>
      <c r="Z73" s="66">
        <v>4</v>
      </c>
      <c r="AA73" s="67" t="s">
        <v>22</v>
      </c>
      <c r="AB73" s="68">
        <f>SUMIFS('ALL-DIKBUD-KEMANAG'!$AD$13:$AD$1029,JENJANG_PENDIDIKAN,AB$39,KECAMATAN,$B73,STATUS_SEKOLAH,$H$64)</f>
        <v>0</v>
      </c>
      <c r="AC73" s="68">
        <f>SUMIFS('ALL-DIKBUD-KEMANAG'!$AD$13:$AD$1029,JENJANG_PENDIDIKAN,AC$39,KECAMATAN,$B73,STATUS_SEKOLAH,$H$64)</f>
        <v>0</v>
      </c>
      <c r="AD73" s="68">
        <f>SUMIFS('ALL-DIKBUD-KEMANAG'!$AD$13:$AD$1029,JENJANG_PENDIDIKAN,AD$39,KECAMATAN,$B73,STATUS_SEKOLAH,$H$64)</f>
        <v>0</v>
      </c>
      <c r="AE73" s="68">
        <f>SUMIFS('ALL-DIKBUD-KEMANAG'!$AD$13:$AD$1029,JENJANG_PENDIDIKAN,AE$39,KECAMATAN,$B73,STATUS_SEKOLAH,$H$64)</f>
        <v>0</v>
      </c>
      <c r="AF73" s="68">
        <f>SUMIFS('ALL-DIKBUD-KEMANAG'!$AD$13:$AD$1029,JENJANG_PENDIDIKAN,AF$39,KECAMATAN,$B73,STATUS_SEKOLAH,$H$64)</f>
        <v>0</v>
      </c>
      <c r="AG73" s="69">
        <f t="shared" si="83"/>
        <v>0</v>
      </c>
    </row>
    <row r="74" spans="1:33" x14ac:dyDescent="0.25">
      <c r="A74" s="66">
        <v>5</v>
      </c>
      <c r="B74" s="67" t="s">
        <v>23</v>
      </c>
      <c r="C74" s="68">
        <f>SUMIFS('ALL-DIKBUD-KEMANAG'!$AD$13:$AD$1029,JENJANG_PENDIDIKAN,C$39,KECAMATAN,$B74,STATUS_SEKOLAH,$H$64)</f>
        <v>0</v>
      </c>
      <c r="D74" s="68">
        <f>SUMIFS('ALL-DIKBUD-KEMANAG'!$AD$13:$AD$1029,JENJANG_PENDIDIKAN,D$39,KECAMATAN,$B74,STATUS_SEKOLAH,$H$64)</f>
        <v>18</v>
      </c>
      <c r="E74" s="68">
        <f>SUMIFS('ALL-DIKBUD-KEMANAG'!$AD$13:$AD$1029,JENJANG_PENDIDIKAN,E$39,KECAMATAN,$B74,STATUS_SEKOLAH,$H$64)</f>
        <v>18</v>
      </c>
      <c r="F74" s="68">
        <f>SUMIFS('ALL-DIKBUD-KEMANAG'!$AD$13:$AD$1029,JENJANG_PENDIDIKAN,F$39,KECAMATAN,$B74,STATUS_SEKOLAH,$H$64)</f>
        <v>44</v>
      </c>
      <c r="G74" s="68">
        <f>SUMIFS('ALL-DIKBUD-KEMANAG'!$AD$13:$AD$1029,JENJANG_PENDIDIKAN,G$39,KECAMATAN,$B74,STATUS_SEKOLAH,$H$64)</f>
        <v>0</v>
      </c>
      <c r="H74" s="69">
        <f t="shared" si="84"/>
        <v>80</v>
      </c>
      <c r="J74" s="401">
        <f t="shared" si="81"/>
        <v>62</v>
      </c>
      <c r="S74" s="66">
        <v>5</v>
      </c>
      <c r="T74" s="67" t="s">
        <v>23</v>
      </c>
      <c r="U74" s="68">
        <f>SUMIFS('ALL-DIKBUD-KEMANAG'!$AD$13:$AD$1029,JENJANG_PENDIDIKAN,U$39,KECAMATAN,$B74,STATUS_SEKOLAH,$H$64)</f>
        <v>45</v>
      </c>
      <c r="V74" s="68">
        <f>SUMIFS('ALL-DIKBUD-KEMANAG'!$AD$13:$AD$1029,JENJANG_PENDIDIKAN,V$39,KECAMATAN,$B74,STATUS_SEKOLAH,$H$64)</f>
        <v>58</v>
      </c>
      <c r="W74" s="68">
        <f>SUMIFS('ALL-DIKBUD-KEMANAG'!$AD$13:$AD$1029,JENJANG_PENDIDIKAN,W$39,KECAMATAN,$B74,STATUS_SEKOLAH,$H$64)</f>
        <v>32</v>
      </c>
      <c r="X74" s="69">
        <f t="shared" si="82"/>
        <v>135</v>
      </c>
      <c r="Z74" s="66">
        <v>5</v>
      </c>
      <c r="AA74" s="67" t="s">
        <v>23</v>
      </c>
      <c r="AB74" s="68">
        <f>SUMIFS('ALL-DIKBUD-KEMANAG'!$AD$13:$AD$1029,JENJANG_PENDIDIKAN,AB$39,KECAMATAN,$B74,STATUS_SEKOLAH,$H$64)</f>
        <v>0</v>
      </c>
      <c r="AC74" s="68">
        <f>SUMIFS('ALL-DIKBUD-KEMANAG'!$AD$13:$AD$1029,JENJANG_PENDIDIKAN,AC$39,KECAMATAN,$B74,STATUS_SEKOLAH,$H$64)</f>
        <v>0</v>
      </c>
      <c r="AD74" s="68">
        <f>SUMIFS('ALL-DIKBUD-KEMANAG'!$AD$13:$AD$1029,JENJANG_PENDIDIKAN,AD$39,KECAMATAN,$B74,STATUS_SEKOLAH,$H$64)</f>
        <v>0</v>
      </c>
      <c r="AE74" s="68">
        <f>SUMIFS('ALL-DIKBUD-KEMANAG'!$AD$13:$AD$1029,JENJANG_PENDIDIKAN,AE$39,KECAMATAN,$B74,STATUS_SEKOLAH,$H$64)</f>
        <v>0</v>
      </c>
      <c r="AF74" s="68">
        <f>SUMIFS('ALL-DIKBUD-KEMANAG'!$AD$13:$AD$1029,JENJANG_PENDIDIKAN,AF$39,KECAMATAN,$B74,STATUS_SEKOLAH,$H$64)</f>
        <v>0</v>
      </c>
      <c r="AG74" s="69">
        <f t="shared" si="83"/>
        <v>0</v>
      </c>
    </row>
    <row r="75" spans="1:33" x14ac:dyDescent="0.25">
      <c r="A75" s="66">
        <v>6</v>
      </c>
      <c r="B75" s="67" t="s">
        <v>24</v>
      </c>
      <c r="C75" s="68">
        <f>SUMIFS('ALL-DIKBUD-KEMANAG'!$AD$13:$AD$1029,JENJANG_PENDIDIKAN,C$39,KECAMATAN,$B75,STATUS_SEKOLAH,$H$64)</f>
        <v>0</v>
      </c>
      <c r="D75" s="68">
        <f>SUMIFS('ALL-DIKBUD-KEMANAG'!$AD$13:$AD$1029,JENJANG_PENDIDIKAN,D$39,KECAMATAN,$B75,STATUS_SEKOLAH,$H$64)</f>
        <v>35</v>
      </c>
      <c r="E75" s="68">
        <f>SUMIFS('ALL-DIKBUD-KEMANAG'!$AD$13:$AD$1029,JENJANG_PENDIDIKAN,E$39,KECAMATAN,$B75,STATUS_SEKOLAH,$H$64)</f>
        <v>27</v>
      </c>
      <c r="F75" s="68">
        <f>SUMIFS('ALL-DIKBUD-KEMANAG'!$AD$13:$AD$1029,JENJANG_PENDIDIKAN,F$39,KECAMATAN,$B75,STATUS_SEKOLAH,$H$64)</f>
        <v>34</v>
      </c>
      <c r="G75" s="68">
        <f>SUMIFS('ALL-DIKBUD-KEMANAG'!$AD$13:$AD$1029,JENJANG_PENDIDIKAN,G$39,KECAMATAN,$B75,STATUS_SEKOLAH,$H$64)</f>
        <v>0</v>
      </c>
      <c r="H75" s="69">
        <f t="shared" si="84"/>
        <v>96</v>
      </c>
      <c r="J75" s="401">
        <f t="shared" si="81"/>
        <v>61</v>
      </c>
      <c r="S75" s="66">
        <v>6</v>
      </c>
      <c r="T75" s="67" t="s">
        <v>24</v>
      </c>
      <c r="U75" s="68">
        <f>SUMIFS('ALL-DIKBUD-KEMANAG'!$AD$13:$AD$1029,JENJANG_PENDIDIKAN,U$39,KECAMATAN,$B75,STATUS_SEKOLAH,$H$64)</f>
        <v>152</v>
      </c>
      <c r="V75" s="68">
        <f>SUMIFS('ALL-DIKBUD-KEMANAG'!$AD$13:$AD$1029,JENJANG_PENDIDIKAN,V$39,KECAMATAN,$B75,STATUS_SEKOLAH,$H$64)</f>
        <v>215</v>
      </c>
      <c r="W75" s="68">
        <f>SUMIFS('ALL-DIKBUD-KEMANAG'!$AD$13:$AD$1029,JENJANG_PENDIDIKAN,W$39,KECAMATAN,$B75,STATUS_SEKOLAH,$H$64)</f>
        <v>85</v>
      </c>
      <c r="X75" s="69">
        <f t="shared" si="82"/>
        <v>452</v>
      </c>
      <c r="Z75" s="66">
        <v>6</v>
      </c>
      <c r="AA75" s="67" t="s">
        <v>24</v>
      </c>
      <c r="AB75" s="68">
        <f>SUMIFS('ALL-DIKBUD-KEMANAG'!$AD$13:$AD$1029,JENJANG_PENDIDIKAN,AB$39,KECAMATAN,$B75,STATUS_SEKOLAH,$H$64)</f>
        <v>0</v>
      </c>
      <c r="AC75" s="68">
        <f>SUMIFS('ALL-DIKBUD-KEMANAG'!$AD$13:$AD$1029,JENJANG_PENDIDIKAN,AC$39,KECAMATAN,$B75,STATUS_SEKOLAH,$H$64)</f>
        <v>0</v>
      </c>
      <c r="AD75" s="68">
        <f>SUMIFS('ALL-DIKBUD-KEMANAG'!$AD$13:$AD$1029,JENJANG_PENDIDIKAN,AD$39,KECAMATAN,$B75,STATUS_SEKOLAH,$H$64)</f>
        <v>0</v>
      </c>
      <c r="AE75" s="68">
        <f>SUMIFS('ALL-DIKBUD-KEMANAG'!$AD$13:$AD$1029,JENJANG_PENDIDIKAN,AE$39,KECAMATAN,$B75,STATUS_SEKOLAH,$H$64)</f>
        <v>0</v>
      </c>
      <c r="AF75" s="68">
        <f>SUMIFS('ALL-DIKBUD-KEMANAG'!$AD$13:$AD$1029,JENJANG_PENDIDIKAN,AF$39,KECAMATAN,$B75,STATUS_SEKOLAH,$H$64)</f>
        <v>0</v>
      </c>
      <c r="AG75" s="69">
        <f t="shared" si="83"/>
        <v>0</v>
      </c>
    </row>
    <row r="76" spans="1:33" x14ac:dyDescent="0.25">
      <c r="A76" s="66">
        <v>7</v>
      </c>
      <c r="B76" s="67" t="s">
        <v>25</v>
      </c>
      <c r="C76" s="68">
        <f>SUMIFS('ALL-DIKBUD-KEMANAG'!$AD$13:$AD$1029,JENJANG_PENDIDIKAN,C$39,KECAMATAN,$B76,STATUS_SEKOLAH,$H$64)</f>
        <v>96</v>
      </c>
      <c r="D76" s="68">
        <f>SUMIFS('ALL-DIKBUD-KEMANAG'!$AD$13:$AD$1029,JENJANG_PENDIDIKAN,D$39,KECAMATAN,$B76,STATUS_SEKOLAH,$H$64)</f>
        <v>50</v>
      </c>
      <c r="E76" s="68">
        <f>SUMIFS('ALL-DIKBUD-KEMANAG'!$AD$13:$AD$1029,JENJANG_PENDIDIKAN,E$39,KECAMATAN,$B76,STATUS_SEKOLAH,$H$64)</f>
        <v>25</v>
      </c>
      <c r="F76" s="68">
        <f>SUMIFS('ALL-DIKBUD-KEMANAG'!$AD$13:$AD$1029,JENJANG_PENDIDIKAN,F$39,KECAMATAN,$B76,STATUS_SEKOLAH,$H$64)</f>
        <v>106</v>
      </c>
      <c r="G76" s="68">
        <f>SUMIFS('ALL-DIKBUD-KEMANAG'!$AD$13:$AD$1029,JENJANG_PENDIDIKAN,G$39,KECAMATAN,$B76,STATUS_SEKOLAH,$H$64)</f>
        <v>29</v>
      </c>
      <c r="H76" s="69">
        <f t="shared" si="84"/>
        <v>306</v>
      </c>
      <c r="J76" s="401">
        <f t="shared" si="81"/>
        <v>131</v>
      </c>
      <c r="S76" s="66">
        <v>7</v>
      </c>
      <c r="T76" s="67" t="s">
        <v>25</v>
      </c>
      <c r="U76" s="68">
        <f>SUMIFS('ALL-DIKBUD-KEMANAG'!$AD$13:$AD$1029,JENJANG_PENDIDIKAN,U$39,KECAMATAN,$B76,STATUS_SEKOLAH,$H$64)</f>
        <v>74</v>
      </c>
      <c r="V76" s="68">
        <f>SUMIFS('ALL-DIKBUD-KEMANAG'!$AD$13:$AD$1029,JENJANG_PENDIDIKAN,V$39,KECAMATAN,$B76,STATUS_SEKOLAH,$H$64)</f>
        <v>103</v>
      </c>
      <c r="W76" s="68">
        <f>SUMIFS('ALL-DIKBUD-KEMANAG'!$AD$13:$AD$1029,JENJANG_PENDIDIKAN,W$39,KECAMATAN,$B76,STATUS_SEKOLAH,$H$64)</f>
        <v>33</v>
      </c>
      <c r="X76" s="69">
        <f t="shared" si="82"/>
        <v>210</v>
      </c>
      <c r="Z76" s="66">
        <v>7</v>
      </c>
      <c r="AA76" s="67" t="s">
        <v>25</v>
      </c>
      <c r="AB76" s="68">
        <f>SUMIFS('ALL-DIKBUD-KEMANAG'!$AD$13:$AD$1029,JENJANG_PENDIDIKAN,AB$39,KECAMATAN,$B76,STATUS_SEKOLAH,$H$64)</f>
        <v>0</v>
      </c>
      <c r="AC76" s="68">
        <f>SUMIFS('ALL-DIKBUD-KEMANAG'!$AD$13:$AD$1029,JENJANG_PENDIDIKAN,AC$39,KECAMATAN,$B76,STATUS_SEKOLAH,$H$64)</f>
        <v>0</v>
      </c>
      <c r="AD76" s="68">
        <f>SUMIFS('ALL-DIKBUD-KEMANAG'!$AD$13:$AD$1029,JENJANG_PENDIDIKAN,AD$39,KECAMATAN,$B76,STATUS_SEKOLAH,$H$64)</f>
        <v>0</v>
      </c>
      <c r="AE76" s="68">
        <f>SUMIFS('ALL-DIKBUD-KEMANAG'!$AD$13:$AD$1029,JENJANG_PENDIDIKAN,AE$39,KECAMATAN,$B76,STATUS_SEKOLAH,$H$64)</f>
        <v>0</v>
      </c>
      <c r="AF76" s="68">
        <f>SUMIFS('ALL-DIKBUD-KEMANAG'!$AD$13:$AD$1029,JENJANG_PENDIDIKAN,AF$39,KECAMATAN,$B76,STATUS_SEKOLAH,$H$64)</f>
        <v>0</v>
      </c>
      <c r="AG76" s="69">
        <f t="shared" si="83"/>
        <v>0</v>
      </c>
    </row>
    <row r="77" spans="1:33" x14ac:dyDescent="0.25">
      <c r="A77" s="66">
        <v>8</v>
      </c>
      <c r="B77" s="67" t="s">
        <v>26</v>
      </c>
      <c r="C77" s="68">
        <f>SUMIFS('ALL-DIKBUD-KEMANAG'!$AD$13:$AD$1029,JENJANG_PENDIDIKAN,C$39,KECAMATAN,$B77,STATUS_SEKOLAH,$H$64)</f>
        <v>24</v>
      </c>
      <c r="D77" s="68">
        <f>SUMIFS('ALL-DIKBUD-KEMANAG'!$AD$13:$AD$1029,JENJANG_PENDIDIKAN,D$39,KECAMATAN,$B77,STATUS_SEKOLAH,$H$64)</f>
        <v>47</v>
      </c>
      <c r="E77" s="68">
        <f>SUMIFS('ALL-DIKBUD-KEMANAG'!$AD$13:$AD$1029,JENJANG_PENDIDIKAN,E$39,KECAMATAN,$B77,STATUS_SEKOLAH,$H$64)</f>
        <v>47</v>
      </c>
      <c r="F77" s="68">
        <f>SUMIFS('ALL-DIKBUD-KEMANAG'!$AD$13:$AD$1029,JENJANG_PENDIDIKAN,F$39,KECAMATAN,$B77,STATUS_SEKOLAH,$H$64)</f>
        <v>95</v>
      </c>
      <c r="G77" s="68">
        <f>SUMIFS('ALL-DIKBUD-KEMANAG'!$AD$13:$AD$1029,JENJANG_PENDIDIKAN,G$39,KECAMATAN,$B77,STATUS_SEKOLAH,$H$64)</f>
        <v>0</v>
      </c>
      <c r="H77" s="69">
        <f t="shared" si="84"/>
        <v>213</v>
      </c>
      <c r="J77" s="401">
        <f t="shared" si="81"/>
        <v>142</v>
      </c>
      <c r="S77" s="66">
        <v>8</v>
      </c>
      <c r="T77" s="67" t="s">
        <v>26</v>
      </c>
      <c r="U77" s="68">
        <f>SUMIFS('ALL-DIKBUD-KEMANAG'!$AD$13:$AD$1029,JENJANG_PENDIDIKAN,U$39,KECAMATAN,$B77,STATUS_SEKOLAH,$H$64)</f>
        <v>30</v>
      </c>
      <c r="V77" s="68">
        <f>SUMIFS('ALL-DIKBUD-KEMANAG'!$AD$13:$AD$1029,JENJANG_PENDIDIKAN,V$39,KECAMATAN,$B77,STATUS_SEKOLAH,$H$64)</f>
        <v>113</v>
      </c>
      <c r="W77" s="68">
        <f>SUMIFS('ALL-DIKBUD-KEMANAG'!$AD$13:$AD$1029,JENJANG_PENDIDIKAN,W$39,KECAMATAN,$B77,STATUS_SEKOLAH,$H$64)</f>
        <v>54</v>
      </c>
      <c r="X77" s="69">
        <f t="shared" si="82"/>
        <v>197</v>
      </c>
      <c r="Z77" s="66">
        <v>8</v>
      </c>
      <c r="AA77" s="67" t="s">
        <v>26</v>
      </c>
      <c r="AB77" s="68">
        <f>SUMIFS('ALL-DIKBUD-KEMANAG'!$AD$13:$AD$1029,JENJANG_PENDIDIKAN,AB$39,KECAMATAN,$B77,STATUS_SEKOLAH,$H$64)</f>
        <v>0</v>
      </c>
      <c r="AC77" s="68">
        <f>SUMIFS('ALL-DIKBUD-KEMANAG'!$AD$13:$AD$1029,JENJANG_PENDIDIKAN,AC$39,KECAMATAN,$B77,STATUS_SEKOLAH,$H$64)</f>
        <v>0</v>
      </c>
      <c r="AD77" s="68">
        <f>SUMIFS('ALL-DIKBUD-KEMANAG'!$AD$13:$AD$1029,JENJANG_PENDIDIKAN,AD$39,KECAMATAN,$B77,STATUS_SEKOLAH,$H$64)</f>
        <v>0</v>
      </c>
      <c r="AE77" s="68">
        <f>SUMIFS('ALL-DIKBUD-KEMANAG'!$AD$13:$AD$1029,JENJANG_PENDIDIKAN,AE$39,KECAMATAN,$B77,STATUS_SEKOLAH,$H$64)</f>
        <v>0</v>
      </c>
      <c r="AF77" s="68">
        <f>SUMIFS('ALL-DIKBUD-KEMANAG'!$AD$13:$AD$1029,JENJANG_PENDIDIKAN,AF$39,KECAMATAN,$B77,STATUS_SEKOLAH,$H$64)</f>
        <v>0</v>
      </c>
      <c r="AG77" s="69">
        <f t="shared" si="83"/>
        <v>0</v>
      </c>
    </row>
    <row r="78" spans="1:33" x14ac:dyDescent="0.25">
      <c r="A78" s="66">
        <v>9</v>
      </c>
      <c r="B78" s="67" t="s">
        <v>27</v>
      </c>
      <c r="C78" s="68">
        <f>SUMIFS('ALL-DIKBUD-KEMANAG'!$AD$13:$AD$1029,JENJANG_PENDIDIKAN,C$39,KECAMATAN,$B78,STATUS_SEKOLAH,$H$64)</f>
        <v>0</v>
      </c>
      <c r="D78" s="68">
        <f>SUMIFS('ALL-DIKBUD-KEMANAG'!$AD$13:$AD$1029,JENJANG_PENDIDIKAN,D$39,KECAMATAN,$B78,STATUS_SEKOLAH,$H$64)</f>
        <v>0</v>
      </c>
      <c r="E78" s="68">
        <f>SUMIFS('ALL-DIKBUD-KEMANAG'!$AD$13:$AD$1029,JENJANG_PENDIDIKAN,E$39,KECAMATAN,$B78,STATUS_SEKOLAH,$H$64)</f>
        <v>0</v>
      </c>
      <c r="F78" s="68">
        <f>SUMIFS('ALL-DIKBUD-KEMANAG'!$AD$13:$AD$1029,JENJANG_PENDIDIKAN,F$39,KECAMATAN,$B78,STATUS_SEKOLAH,$H$64)</f>
        <v>0</v>
      </c>
      <c r="G78" s="68">
        <f>SUMIFS('ALL-DIKBUD-KEMANAG'!$AD$13:$AD$1029,JENJANG_PENDIDIKAN,G$39,KECAMATAN,$B78,STATUS_SEKOLAH,$H$64)</f>
        <v>0</v>
      </c>
      <c r="H78" s="69">
        <f t="shared" si="84"/>
        <v>0</v>
      </c>
      <c r="J78" s="401">
        <f t="shared" si="81"/>
        <v>0</v>
      </c>
      <c r="S78" s="66">
        <v>9</v>
      </c>
      <c r="T78" s="67" t="s">
        <v>27</v>
      </c>
      <c r="U78" s="68">
        <f>SUMIFS('ALL-DIKBUD-KEMANAG'!$AD$13:$AD$1029,JENJANG_PENDIDIKAN,U$39,KECAMATAN,$B78,STATUS_SEKOLAH,$H$64)</f>
        <v>29</v>
      </c>
      <c r="V78" s="68">
        <f>SUMIFS('ALL-DIKBUD-KEMANAG'!$AD$13:$AD$1029,JENJANG_PENDIDIKAN,V$39,KECAMATAN,$B78,STATUS_SEKOLAH,$H$64)</f>
        <v>89</v>
      </c>
      <c r="W78" s="68">
        <f>SUMIFS('ALL-DIKBUD-KEMANAG'!$AD$13:$AD$1029,JENJANG_PENDIDIKAN,W$39,KECAMATAN,$B78,STATUS_SEKOLAH,$H$64)</f>
        <v>30</v>
      </c>
      <c r="X78" s="69">
        <f t="shared" si="82"/>
        <v>148</v>
      </c>
      <c r="Z78" s="66">
        <v>9</v>
      </c>
      <c r="AA78" s="67" t="s">
        <v>27</v>
      </c>
      <c r="AB78" s="68">
        <f>SUMIFS('ALL-DIKBUD-KEMANAG'!$AD$13:$AD$1029,JENJANG_PENDIDIKAN,AB$39,KECAMATAN,$B78,STATUS_SEKOLAH,$H$64)</f>
        <v>0</v>
      </c>
      <c r="AC78" s="68">
        <f>SUMIFS('ALL-DIKBUD-KEMANAG'!$AD$13:$AD$1029,JENJANG_PENDIDIKAN,AC$39,KECAMATAN,$B78,STATUS_SEKOLAH,$H$64)</f>
        <v>0</v>
      </c>
      <c r="AD78" s="68">
        <f>SUMIFS('ALL-DIKBUD-KEMANAG'!$AD$13:$AD$1029,JENJANG_PENDIDIKAN,AD$39,KECAMATAN,$B78,STATUS_SEKOLAH,$H$64)</f>
        <v>0</v>
      </c>
      <c r="AE78" s="68">
        <f>SUMIFS('ALL-DIKBUD-KEMANAG'!$AD$13:$AD$1029,JENJANG_PENDIDIKAN,AE$39,KECAMATAN,$B78,STATUS_SEKOLAH,$H$64)</f>
        <v>0</v>
      </c>
      <c r="AF78" s="68">
        <f>SUMIFS('ALL-DIKBUD-KEMANAG'!$AD$13:$AD$1029,JENJANG_PENDIDIKAN,AF$39,KECAMATAN,$B78,STATUS_SEKOLAH,$H$64)</f>
        <v>0</v>
      </c>
      <c r="AG78" s="69">
        <f t="shared" si="83"/>
        <v>0</v>
      </c>
    </row>
    <row r="79" spans="1:33" x14ac:dyDescent="0.25">
      <c r="A79" s="66">
        <v>10</v>
      </c>
      <c r="B79" s="67" t="s">
        <v>28</v>
      </c>
      <c r="C79" s="68">
        <f>SUMIFS('ALL-DIKBUD-KEMANAG'!$AD$13:$AD$1029,JENJANG_PENDIDIKAN,C$39,KECAMATAN,$B79,STATUS_SEKOLAH,$H$64)</f>
        <v>0</v>
      </c>
      <c r="D79" s="68">
        <f>SUMIFS('ALL-DIKBUD-KEMANAG'!$AD$13:$AD$1029,JENJANG_PENDIDIKAN,D$39,KECAMATAN,$B79,STATUS_SEKOLAH,$H$64)</f>
        <v>19</v>
      </c>
      <c r="E79" s="68">
        <f>SUMIFS('ALL-DIKBUD-KEMANAG'!$AD$13:$AD$1029,JENJANG_PENDIDIKAN,E$39,KECAMATAN,$B79,STATUS_SEKOLAH,$H$64)</f>
        <v>13</v>
      </c>
      <c r="F79" s="68">
        <f>SUMIFS('ALL-DIKBUD-KEMANAG'!$AD$13:$AD$1029,JENJANG_PENDIDIKAN,F$39,KECAMATAN,$B79,STATUS_SEKOLAH,$H$64)</f>
        <v>45</v>
      </c>
      <c r="G79" s="68">
        <f>SUMIFS('ALL-DIKBUD-KEMANAG'!$AD$13:$AD$1029,JENJANG_PENDIDIKAN,G$39,KECAMATAN,$B79,STATUS_SEKOLAH,$H$64)</f>
        <v>0</v>
      </c>
      <c r="H79" s="69">
        <f t="shared" si="84"/>
        <v>77</v>
      </c>
      <c r="J79" s="401">
        <f t="shared" si="81"/>
        <v>58</v>
      </c>
      <c r="S79" s="66">
        <v>10</v>
      </c>
      <c r="T79" s="67" t="s">
        <v>28</v>
      </c>
      <c r="U79" s="68">
        <f>SUMIFS('ALL-DIKBUD-KEMANAG'!$AD$13:$AD$1029,JENJANG_PENDIDIKAN,U$39,KECAMATAN,$B79,STATUS_SEKOLAH,$H$64)</f>
        <v>18</v>
      </c>
      <c r="V79" s="68">
        <f>SUMIFS('ALL-DIKBUD-KEMANAG'!$AD$13:$AD$1029,JENJANG_PENDIDIKAN,V$39,KECAMATAN,$B79,STATUS_SEKOLAH,$H$64)</f>
        <v>82</v>
      </c>
      <c r="W79" s="68">
        <f>SUMIFS('ALL-DIKBUD-KEMANAG'!$AD$13:$AD$1029,JENJANG_PENDIDIKAN,W$39,KECAMATAN,$B79,STATUS_SEKOLAH,$H$64)</f>
        <v>70</v>
      </c>
      <c r="X79" s="69">
        <f t="shared" si="82"/>
        <v>170</v>
      </c>
      <c r="Z79" s="66">
        <v>10</v>
      </c>
      <c r="AA79" s="67" t="s">
        <v>28</v>
      </c>
      <c r="AB79" s="68">
        <f>SUMIFS('ALL-DIKBUD-KEMANAG'!$AD$13:$AD$1029,JENJANG_PENDIDIKAN,AB$39,KECAMATAN,$B79,STATUS_SEKOLAH,$H$64)</f>
        <v>0</v>
      </c>
      <c r="AC79" s="68">
        <f>SUMIFS('ALL-DIKBUD-KEMANAG'!$AD$13:$AD$1029,JENJANG_PENDIDIKAN,AC$39,KECAMATAN,$B79,STATUS_SEKOLAH,$H$64)</f>
        <v>0</v>
      </c>
      <c r="AD79" s="68">
        <f>SUMIFS('ALL-DIKBUD-KEMANAG'!$AD$13:$AD$1029,JENJANG_PENDIDIKAN,AD$39,KECAMATAN,$B79,STATUS_SEKOLAH,$H$64)</f>
        <v>0</v>
      </c>
      <c r="AE79" s="68">
        <f>SUMIFS('ALL-DIKBUD-KEMANAG'!$AD$13:$AD$1029,JENJANG_PENDIDIKAN,AE$39,KECAMATAN,$B79,STATUS_SEKOLAH,$H$64)</f>
        <v>0</v>
      </c>
      <c r="AF79" s="68">
        <f>SUMIFS('ALL-DIKBUD-KEMANAG'!$AD$13:$AD$1029,JENJANG_PENDIDIKAN,AF$39,KECAMATAN,$B79,STATUS_SEKOLAH,$H$64)</f>
        <v>0</v>
      </c>
      <c r="AG79" s="69">
        <f t="shared" si="83"/>
        <v>0</v>
      </c>
    </row>
    <row r="80" spans="1:33" x14ac:dyDescent="0.25">
      <c r="A80" s="66">
        <v>11</v>
      </c>
      <c r="B80" s="67" t="s">
        <v>29</v>
      </c>
      <c r="C80" s="68">
        <f>SUMIFS('ALL-DIKBUD-KEMANAG'!$AD$13:$AD$1029,JENJANG_PENDIDIKAN,C$39,KECAMATAN,$B80,STATUS_SEKOLAH,$H$64)</f>
        <v>0</v>
      </c>
      <c r="D80" s="68">
        <f>SUMIFS('ALL-DIKBUD-KEMANAG'!$AD$13:$AD$1029,JENJANG_PENDIDIKAN,D$39,KECAMATAN,$B80,STATUS_SEKOLAH,$H$64)</f>
        <v>0</v>
      </c>
      <c r="E80" s="68">
        <f>SUMIFS('ALL-DIKBUD-KEMANAG'!$AD$13:$AD$1029,JENJANG_PENDIDIKAN,E$39,KECAMATAN,$B80,STATUS_SEKOLAH,$H$64)</f>
        <v>0</v>
      </c>
      <c r="F80" s="68">
        <f>SUMIFS('ALL-DIKBUD-KEMANAG'!$AD$13:$AD$1029,JENJANG_PENDIDIKAN,F$39,KECAMATAN,$B80,STATUS_SEKOLAH,$H$64)</f>
        <v>16</v>
      </c>
      <c r="G80" s="68">
        <f>SUMIFS('ALL-DIKBUD-KEMANAG'!$AD$13:$AD$1029,JENJANG_PENDIDIKAN,G$39,KECAMATAN,$B80,STATUS_SEKOLAH,$H$64)</f>
        <v>0</v>
      </c>
      <c r="H80" s="69">
        <f t="shared" si="84"/>
        <v>16</v>
      </c>
      <c r="J80" s="401">
        <f t="shared" si="81"/>
        <v>16</v>
      </c>
      <c r="S80" s="66">
        <v>11</v>
      </c>
      <c r="T80" s="67" t="s">
        <v>29</v>
      </c>
      <c r="U80" s="68">
        <f>SUMIFS('ALL-DIKBUD-KEMANAG'!$AD$13:$AD$1029,JENJANG_PENDIDIKAN,U$39,KECAMATAN,$B80,STATUS_SEKOLAH,$H$64)</f>
        <v>25</v>
      </c>
      <c r="V80" s="68">
        <f>SUMIFS('ALL-DIKBUD-KEMANAG'!$AD$13:$AD$1029,JENJANG_PENDIDIKAN,V$39,KECAMATAN,$B80,STATUS_SEKOLAH,$H$64)</f>
        <v>144</v>
      </c>
      <c r="W80" s="68">
        <f>SUMIFS('ALL-DIKBUD-KEMANAG'!$AD$13:$AD$1029,JENJANG_PENDIDIKAN,W$39,KECAMATAN,$B80,STATUS_SEKOLAH,$H$64)</f>
        <v>75</v>
      </c>
      <c r="X80" s="69">
        <f t="shared" si="82"/>
        <v>244</v>
      </c>
      <c r="Z80" s="66">
        <v>11</v>
      </c>
      <c r="AA80" s="67" t="s">
        <v>29</v>
      </c>
      <c r="AB80" s="68">
        <f>SUMIFS('ALL-DIKBUD-KEMANAG'!$AD$13:$AD$1029,JENJANG_PENDIDIKAN,AB$39,KECAMATAN,$B80,STATUS_SEKOLAH,$H$64)</f>
        <v>0</v>
      </c>
      <c r="AC80" s="68">
        <f>SUMIFS('ALL-DIKBUD-KEMANAG'!$AD$13:$AD$1029,JENJANG_PENDIDIKAN,AC$39,KECAMATAN,$B80,STATUS_SEKOLAH,$H$64)</f>
        <v>0</v>
      </c>
      <c r="AD80" s="68">
        <f>SUMIFS('ALL-DIKBUD-KEMANAG'!$AD$13:$AD$1029,JENJANG_PENDIDIKAN,AD$39,KECAMATAN,$B80,STATUS_SEKOLAH,$H$64)</f>
        <v>0</v>
      </c>
      <c r="AE80" s="68">
        <f>SUMIFS('ALL-DIKBUD-KEMANAG'!$AD$13:$AD$1029,JENJANG_PENDIDIKAN,AE$39,KECAMATAN,$B80,STATUS_SEKOLAH,$H$64)</f>
        <v>0</v>
      </c>
      <c r="AF80" s="68">
        <f>SUMIFS('ALL-DIKBUD-KEMANAG'!$AD$13:$AD$1029,JENJANG_PENDIDIKAN,AF$39,KECAMATAN,$B80,STATUS_SEKOLAH,$H$64)</f>
        <v>0</v>
      </c>
      <c r="AG80" s="69">
        <f t="shared" si="83"/>
        <v>0</v>
      </c>
    </row>
    <row r="81" spans="1:33" x14ac:dyDescent="0.25">
      <c r="A81" s="66">
        <v>12</v>
      </c>
      <c r="B81" s="67" t="s">
        <v>30</v>
      </c>
      <c r="C81" s="68">
        <f>SUMIFS('ALL-DIKBUD-KEMANAG'!$AD$13:$AD$1029,JENJANG_PENDIDIKAN,C$39,KECAMATAN,$B81,STATUS_SEKOLAH,$H$64)</f>
        <v>0</v>
      </c>
      <c r="D81" s="68">
        <f>SUMIFS('ALL-DIKBUD-KEMANAG'!$AD$13:$AD$1029,JENJANG_PENDIDIKAN,D$39,KECAMATAN,$B81,STATUS_SEKOLAH,$H$64)</f>
        <v>5</v>
      </c>
      <c r="E81" s="68">
        <f>SUMIFS('ALL-DIKBUD-KEMANAG'!$AD$13:$AD$1029,JENJANG_PENDIDIKAN,E$39,KECAMATAN,$B81,STATUS_SEKOLAH,$H$64)</f>
        <v>7</v>
      </c>
      <c r="F81" s="68">
        <f>SUMIFS('ALL-DIKBUD-KEMANAG'!$AD$13:$AD$1029,JENJANG_PENDIDIKAN,F$39,KECAMATAN,$B81,STATUS_SEKOLAH,$H$64)</f>
        <v>57</v>
      </c>
      <c r="G81" s="68">
        <f>SUMIFS('ALL-DIKBUD-KEMANAG'!$AD$13:$AD$1029,JENJANG_PENDIDIKAN,G$39,KECAMATAN,$B81,STATUS_SEKOLAH,$H$64)</f>
        <v>0</v>
      </c>
      <c r="H81" s="69">
        <f t="shared" si="84"/>
        <v>69</v>
      </c>
      <c r="J81" s="401">
        <f t="shared" si="81"/>
        <v>64</v>
      </c>
      <c r="S81" s="66">
        <v>12</v>
      </c>
      <c r="T81" s="67" t="s">
        <v>30</v>
      </c>
      <c r="U81" s="68">
        <f>SUMIFS('ALL-DIKBUD-KEMANAG'!$AD$13:$AD$1029,JENJANG_PENDIDIKAN,U$39,KECAMATAN,$B81,STATUS_SEKOLAH,$H$64)</f>
        <v>43</v>
      </c>
      <c r="V81" s="68">
        <f>SUMIFS('ALL-DIKBUD-KEMANAG'!$AD$13:$AD$1029,JENJANG_PENDIDIKAN,V$39,KECAMATAN,$B81,STATUS_SEKOLAH,$H$64)</f>
        <v>111</v>
      </c>
      <c r="W81" s="68">
        <f>SUMIFS('ALL-DIKBUD-KEMANAG'!$AD$13:$AD$1029,JENJANG_PENDIDIKAN,W$39,KECAMATAN,$B81,STATUS_SEKOLAH,$H$64)</f>
        <v>39</v>
      </c>
      <c r="X81" s="69">
        <f t="shared" si="82"/>
        <v>193</v>
      </c>
      <c r="Z81" s="66">
        <v>12</v>
      </c>
      <c r="AA81" s="67" t="s">
        <v>30</v>
      </c>
      <c r="AB81" s="68">
        <f>SUMIFS('ALL-DIKBUD-KEMANAG'!$AD$13:$AD$1029,JENJANG_PENDIDIKAN,AB$39,KECAMATAN,$B81,STATUS_SEKOLAH,$H$64)</f>
        <v>0</v>
      </c>
      <c r="AC81" s="68">
        <f>SUMIFS('ALL-DIKBUD-KEMANAG'!$AD$13:$AD$1029,JENJANG_PENDIDIKAN,AC$39,KECAMATAN,$B81,STATUS_SEKOLAH,$H$64)</f>
        <v>0</v>
      </c>
      <c r="AD81" s="68">
        <f>SUMIFS('ALL-DIKBUD-KEMANAG'!$AD$13:$AD$1029,JENJANG_PENDIDIKAN,AD$39,KECAMATAN,$B81,STATUS_SEKOLAH,$H$64)</f>
        <v>0</v>
      </c>
      <c r="AE81" s="68">
        <f>SUMIFS('ALL-DIKBUD-KEMANAG'!$AD$13:$AD$1029,JENJANG_PENDIDIKAN,AE$39,KECAMATAN,$B81,STATUS_SEKOLAH,$H$64)</f>
        <v>0</v>
      </c>
      <c r="AF81" s="68">
        <f>SUMIFS('ALL-DIKBUD-KEMANAG'!$AD$13:$AD$1029,JENJANG_PENDIDIKAN,AF$39,KECAMATAN,$B81,STATUS_SEKOLAH,$H$64)</f>
        <v>0</v>
      </c>
      <c r="AG81" s="69">
        <f t="shared" si="83"/>
        <v>0</v>
      </c>
    </row>
    <row r="82" spans="1:33" x14ac:dyDescent="0.25">
      <c r="A82" s="66">
        <v>13</v>
      </c>
      <c r="B82" s="67" t="s">
        <v>31</v>
      </c>
      <c r="C82" s="68">
        <f>SUMIFS('ALL-DIKBUD-KEMANAG'!$AD$13:$AD$1029,JENJANG_PENDIDIKAN,C$39,KECAMATAN,$B82,STATUS_SEKOLAH,$H$64)</f>
        <v>7</v>
      </c>
      <c r="D82" s="68">
        <f>SUMIFS('ALL-DIKBUD-KEMANAG'!$AD$13:$AD$1029,JENJANG_PENDIDIKAN,D$39,KECAMATAN,$B82,STATUS_SEKOLAH,$H$64)</f>
        <v>7</v>
      </c>
      <c r="E82" s="68">
        <f>SUMIFS('ALL-DIKBUD-KEMANAG'!$AD$13:$AD$1029,JENJANG_PENDIDIKAN,E$39,KECAMATAN,$B82,STATUS_SEKOLAH,$H$64)</f>
        <v>27</v>
      </c>
      <c r="F82" s="68">
        <f>SUMIFS('ALL-DIKBUD-KEMANAG'!$AD$13:$AD$1029,JENJANG_PENDIDIKAN,F$39,KECAMATAN,$B82,STATUS_SEKOLAH,$H$64)</f>
        <v>30</v>
      </c>
      <c r="G82" s="68">
        <f>SUMIFS('ALL-DIKBUD-KEMANAG'!$AD$13:$AD$1029,JENJANG_PENDIDIKAN,G$39,KECAMATAN,$B82,STATUS_SEKOLAH,$H$64)</f>
        <v>0</v>
      </c>
      <c r="H82" s="69">
        <f t="shared" si="84"/>
        <v>71</v>
      </c>
      <c r="J82" s="401">
        <f t="shared" si="81"/>
        <v>57</v>
      </c>
      <c r="S82" s="66">
        <v>13</v>
      </c>
      <c r="T82" s="67" t="s">
        <v>31</v>
      </c>
      <c r="U82" s="68">
        <f>SUMIFS('ALL-DIKBUD-KEMANAG'!$AD$13:$AD$1029,JENJANG_PENDIDIKAN,U$39,KECAMATAN,$B82,STATUS_SEKOLAH,$H$64)</f>
        <v>193</v>
      </c>
      <c r="V82" s="68">
        <f>SUMIFS('ALL-DIKBUD-KEMANAG'!$AD$13:$AD$1029,JENJANG_PENDIDIKAN,V$39,KECAMATAN,$B82,STATUS_SEKOLAH,$H$64)</f>
        <v>234</v>
      </c>
      <c r="W82" s="68">
        <f>SUMIFS('ALL-DIKBUD-KEMANAG'!$AD$13:$AD$1029,JENJANG_PENDIDIKAN,W$39,KECAMATAN,$B82,STATUS_SEKOLAH,$H$64)</f>
        <v>83</v>
      </c>
      <c r="X82" s="69">
        <f t="shared" si="82"/>
        <v>510</v>
      </c>
      <c r="Z82" s="66">
        <v>13</v>
      </c>
      <c r="AA82" s="67" t="s">
        <v>31</v>
      </c>
      <c r="AB82" s="68">
        <f>SUMIFS('ALL-DIKBUD-KEMANAG'!$AD$13:$AD$1029,JENJANG_PENDIDIKAN,AB$39,KECAMATAN,$B82,STATUS_SEKOLAH,$H$64)</f>
        <v>0</v>
      </c>
      <c r="AC82" s="68">
        <f>SUMIFS('ALL-DIKBUD-KEMANAG'!$AD$13:$AD$1029,JENJANG_PENDIDIKAN,AC$39,KECAMATAN,$B82,STATUS_SEKOLAH,$H$64)</f>
        <v>0</v>
      </c>
      <c r="AD82" s="68">
        <f>SUMIFS('ALL-DIKBUD-KEMANAG'!$AD$13:$AD$1029,JENJANG_PENDIDIKAN,AD$39,KECAMATAN,$B82,STATUS_SEKOLAH,$H$64)</f>
        <v>0</v>
      </c>
      <c r="AE82" s="68">
        <f>SUMIFS('ALL-DIKBUD-KEMANAG'!$AD$13:$AD$1029,JENJANG_PENDIDIKAN,AE$39,KECAMATAN,$B82,STATUS_SEKOLAH,$H$64)</f>
        <v>0</v>
      </c>
      <c r="AF82" s="68">
        <f>SUMIFS('ALL-DIKBUD-KEMANAG'!$AD$13:$AD$1029,JENJANG_PENDIDIKAN,AF$39,KECAMATAN,$B82,STATUS_SEKOLAH,$H$64)</f>
        <v>0</v>
      </c>
      <c r="AG82" s="69">
        <f t="shared" si="83"/>
        <v>0</v>
      </c>
    </row>
    <row r="83" spans="1:33" ht="15.75" thickBot="1" x14ac:dyDescent="0.3">
      <c r="A83" s="66">
        <v>14</v>
      </c>
      <c r="B83" s="70" t="s">
        <v>32</v>
      </c>
      <c r="C83" s="68">
        <f>SUMIFS('ALL-DIKBUD-KEMANAG'!$AD$13:$AD$1029,JENJANG_PENDIDIKAN,C$39,KECAMATAN,$B83,STATUS_SEKOLAH,$H$64)</f>
        <v>0</v>
      </c>
      <c r="D83" s="68">
        <f>SUMIFS('ALL-DIKBUD-KEMANAG'!$AD$13:$AD$1029,JENJANG_PENDIDIKAN,D$39,KECAMATAN,$B83,STATUS_SEKOLAH,$H$64)</f>
        <v>7</v>
      </c>
      <c r="E83" s="68">
        <f>SUMIFS('ALL-DIKBUD-KEMANAG'!$AD$13:$AD$1029,JENJANG_PENDIDIKAN,E$39,KECAMATAN,$B83,STATUS_SEKOLAH,$H$64)</f>
        <v>0</v>
      </c>
      <c r="F83" s="68">
        <f>SUMIFS('ALL-DIKBUD-KEMANAG'!$AD$13:$AD$1029,JENJANG_PENDIDIKAN,F$39,KECAMATAN,$B83,STATUS_SEKOLAH,$H$64)</f>
        <v>19</v>
      </c>
      <c r="G83" s="68">
        <f>SUMIFS('ALL-DIKBUD-KEMANAG'!$AD$13:$AD$1029,JENJANG_PENDIDIKAN,G$39,KECAMATAN,$B83,STATUS_SEKOLAH,$H$64)</f>
        <v>0</v>
      </c>
      <c r="H83" s="69">
        <f t="shared" si="84"/>
        <v>26</v>
      </c>
      <c r="J83" s="401">
        <f t="shared" si="81"/>
        <v>19</v>
      </c>
      <c r="S83" s="66">
        <v>14</v>
      </c>
      <c r="T83" s="70" t="s">
        <v>32</v>
      </c>
      <c r="U83" s="68">
        <f>SUMIFS('ALL-DIKBUD-KEMANAG'!$AD$13:$AD$1029,JENJANG_PENDIDIKAN,U$39,KECAMATAN,$B83,STATUS_SEKOLAH,$H$64)</f>
        <v>33</v>
      </c>
      <c r="V83" s="68">
        <f>SUMIFS('ALL-DIKBUD-KEMANAG'!$AD$13:$AD$1029,JENJANG_PENDIDIKAN,V$39,KECAMATAN,$B83,STATUS_SEKOLAH,$H$64)</f>
        <v>106</v>
      </c>
      <c r="W83" s="68">
        <f>SUMIFS('ALL-DIKBUD-KEMANAG'!$AD$13:$AD$1029,JENJANG_PENDIDIKAN,W$39,KECAMATAN,$B83,STATUS_SEKOLAH,$H$64)</f>
        <v>23</v>
      </c>
      <c r="X83" s="69">
        <f t="shared" si="82"/>
        <v>162</v>
      </c>
      <c r="Z83" s="66">
        <v>14</v>
      </c>
      <c r="AA83" s="70" t="s">
        <v>32</v>
      </c>
      <c r="AB83" s="68">
        <f>SUMIFS('ALL-DIKBUD-KEMANAG'!$AD$13:$AD$1029,JENJANG_PENDIDIKAN,AB$39,KECAMATAN,$B83,STATUS_SEKOLAH,$H$64)</f>
        <v>0</v>
      </c>
      <c r="AC83" s="68">
        <f>SUMIFS('ALL-DIKBUD-KEMANAG'!$AD$13:$AD$1029,JENJANG_PENDIDIKAN,AC$39,KECAMATAN,$B83,STATUS_SEKOLAH,$H$64)</f>
        <v>0</v>
      </c>
      <c r="AD83" s="68">
        <f>SUMIFS('ALL-DIKBUD-KEMANAG'!$AD$13:$AD$1029,JENJANG_PENDIDIKAN,AD$39,KECAMATAN,$B83,STATUS_SEKOLAH,$H$64)</f>
        <v>0</v>
      </c>
      <c r="AE83" s="68">
        <f>SUMIFS('ALL-DIKBUD-KEMANAG'!$AD$13:$AD$1029,JENJANG_PENDIDIKAN,AE$39,KECAMATAN,$B83,STATUS_SEKOLAH,$H$64)</f>
        <v>0</v>
      </c>
      <c r="AF83" s="68">
        <f>SUMIFS('ALL-DIKBUD-KEMANAG'!$AD$13:$AD$1029,JENJANG_PENDIDIKAN,AF$39,KECAMATAN,$B83,STATUS_SEKOLAH,$H$64)</f>
        <v>0</v>
      </c>
      <c r="AG83" s="69">
        <f t="shared" si="83"/>
        <v>0</v>
      </c>
    </row>
    <row r="84" spans="1:33" ht="15.75" thickTop="1" x14ac:dyDescent="0.25">
      <c r="B84" s="71" t="s">
        <v>4</v>
      </c>
      <c r="C84" s="72">
        <f>SUM(C70:C83)</f>
        <v>260</v>
      </c>
      <c r="D84" s="72">
        <f t="shared" ref="D84:H84" si="85">SUM(D70:D83)</f>
        <v>413</v>
      </c>
      <c r="E84" s="72">
        <f t="shared" si="85"/>
        <v>265</v>
      </c>
      <c r="F84" s="72">
        <f t="shared" si="85"/>
        <v>801</v>
      </c>
      <c r="G84" s="72">
        <f t="shared" si="85"/>
        <v>29</v>
      </c>
      <c r="H84" s="72">
        <f t="shared" si="85"/>
        <v>1768</v>
      </c>
      <c r="J84" s="401">
        <f>SUM(E84,F84)</f>
        <v>1066</v>
      </c>
      <c r="T84" s="71" t="s">
        <v>4</v>
      </c>
      <c r="U84" s="72">
        <f>SUM(U70:U83)</f>
        <v>1181</v>
      </c>
      <c r="V84" s="72">
        <f t="shared" ref="V84:X84" si="86">SUM(V70:V83)</f>
        <v>2168</v>
      </c>
      <c r="W84" s="72">
        <f t="shared" si="86"/>
        <v>1119</v>
      </c>
      <c r="X84" s="72">
        <f t="shared" si="86"/>
        <v>4468</v>
      </c>
      <c r="AA84" s="71" t="s">
        <v>4</v>
      </c>
      <c r="AB84" s="72">
        <f>SUM(AB70:AB83)</f>
        <v>0</v>
      </c>
      <c r="AC84" s="72">
        <f t="shared" ref="AC84:AG84" si="87">SUM(AC70:AC83)</f>
        <v>0</v>
      </c>
      <c r="AD84" s="72">
        <f t="shared" si="87"/>
        <v>0</v>
      </c>
      <c r="AE84" s="72">
        <f t="shared" si="87"/>
        <v>0</v>
      </c>
      <c r="AF84" s="72">
        <f t="shared" si="87"/>
        <v>0</v>
      </c>
      <c r="AG84" s="72">
        <f t="shared" si="87"/>
        <v>0</v>
      </c>
    </row>
    <row r="85" spans="1:33" x14ac:dyDescent="0.25">
      <c r="B85" s="73" t="s">
        <v>76</v>
      </c>
      <c r="C85" s="74">
        <f>IF(C84&lt;1,0,C84/$H$84*100)</f>
        <v>14.705882352941178</v>
      </c>
      <c r="D85" s="74">
        <f t="shared" ref="D85:H85" si="88">IF(D84&lt;1,0,D84/$H$84*100)</f>
        <v>23.359728506787331</v>
      </c>
      <c r="E85" s="74">
        <f t="shared" si="88"/>
        <v>14.98868778280543</v>
      </c>
      <c r="F85" s="74">
        <f t="shared" si="88"/>
        <v>45.305429864253391</v>
      </c>
      <c r="G85" s="74">
        <f t="shared" si="88"/>
        <v>1.6402714932126699</v>
      </c>
      <c r="H85" s="74">
        <f t="shared" si="88"/>
        <v>100</v>
      </c>
      <c r="T85" s="73" t="s">
        <v>76</v>
      </c>
      <c r="U85" s="74">
        <f>IF(U84&lt;1,0,U84/$X84*100)</f>
        <v>26.43240823634736</v>
      </c>
      <c r="V85" s="74">
        <f t="shared" ref="V85:X85" si="89">IF(V84&lt;1,0,V84/$X84*100)</f>
        <v>48.52282900626679</v>
      </c>
      <c r="W85" s="74">
        <f t="shared" si="89"/>
        <v>25.044762757385854</v>
      </c>
      <c r="X85" s="74">
        <f t="shared" si="89"/>
        <v>100</v>
      </c>
      <c r="AA85" s="73" t="s">
        <v>76</v>
      </c>
      <c r="AB85" s="74">
        <f>IF(AB84&lt;1,0,AB84/$X84*100)</f>
        <v>0</v>
      </c>
      <c r="AC85" s="74">
        <f t="shared" ref="AC85:AG85" si="90">IF(AC84&lt;1,0,AC84/$X84*100)</f>
        <v>0</v>
      </c>
      <c r="AD85" s="74">
        <f t="shared" si="90"/>
        <v>0</v>
      </c>
      <c r="AE85" s="74">
        <f t="shared" si="90"/>
        <v>0</v>
      </c>
      <c r="AF85" s="74">
        <f t="shared" si="90"/>
        <v>0</v>
      </c>
      <c r="AG85" s="74">
        <f t="shared" si="90"/>
        <v>0</v>
      </c>
    </row>
    <row r="88" spans="1:33" x14ac:dyDescent="0.25">
      <c r="F88" s="307" t="str">
        <f ca="1">"Demak, "&amp;TEXT(NOW(),"dd mmmm yyyy")</f>
        <v>Demak, 08 Agustus 2020</v>
      </c>
    </row>
    <row r="89" spans="1:33" x14ac:dyDescent="0.25">
      <c r="F89" s="307" t="s">
        <v>192</v>
      </c>
    </row>
    <row r="90" spans="1:33" x14ac:dyDescent="0.25">
      <c r="F90" s="307" t="s">
        <v>13</v>
      </c>
    </row>
    <row r="91" spans="1:33" x14ac:dyDescent="0.25">
      <c r="F91" s="307"/>
    </row>
    <row r="92" spans="1:33" x14ac:dyDescent="0.25">
      <c r="F92" s="307"/>
    </row>
    <row r="93" spans="1:33" x14ac:dyDescent="0.25">
      <c r="F93" s="307"/>
    </row>
    <row r="94" spans="1:33" x14ac:dyDescent="0.25">
      <c r="F94" s="307" t="s">
        <v>219</v>
      </c>
    </row>
    <row r="95" spans="1:33" x14ac:dyDescent="0.25">
      <c r="F95" s="307" t="s">
        <v>220</v>
      </c>
    </row>
    <row r="96" spans="1:33" x14ac:dyDescent="0.25">
      <c r="F96" s="307" t="s">
        <v>221</v>
      </c>
    </row>
  </sheetData>
  <mergeCells count="27">
    <mergeCell ref="Z67:Z68"/>
    <mergeCell ref="AA67:AA68"/>
    <mergeCell ref="AB67:AG67"/>
    <mergeCell ref="Z7:Z8"/>
    <mergeCell ref="AA7:AA8"/>
    <mergeCell ref="AB7:AG7"/>
    <mergeCell ref="Z38:Z39"/>
    <mergeCell ref="AA38:AA39"/>
    <mergeCell ref="AB38:AG38"/>
    <mergeCell ref="A67:A68"/>
    <mergeCell ref="B67:B68"/>
    <mergeCell ref="C67:H67"/>
    <mergeCell ref="A7:A8"/>
    <mergeCell ref="B7:B8"/>
    <mergeCell ref="C7:H7"/>
    <mergeCell ref="A38:A39"/>
    <mergeCell ref="B38:B39"/>
    <mergeCell ref="C38:H38"/>
    <mergeCell ref="S67:S68"/>
    <mergeCell ref="T67:T68"/>
    <mergeCell ref="U67:X67"/>
    <mergeCell ref="S7:S8"/>
    <mergeCell ref="T7:T8"/>
    <mergeCell ref="U7:X7"/>
    <mergeCell ref="S38:S39"/>
    <mergeCell ref="T38:T39"/>
    <mergeCell ref="U38:X38"/>
  </mergeCells>
  <pageMargins left="0.70866141732283472" right="0.70866141732283472" top="0.74803149606299213" bottom="0.74803149606299213" header="0.31496062992125984" footer="0.31496062992125984"/>
  <pageSetup paperSize="5" scale="95" orientation="portrait" r:id="rId1"/>
  <rowBreaks count="1" manualBreakCount="1">
    <brk id="60" max="31" man="1"/>
  </rowBreaks>
  <colBreaks count="1" manualBreakCount="1">
    <brk id="18" max="9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1:S85"/>
  <sheetViews>
    <sheetView showGridLines="0" topLeftCell="A64" zoomScale="75" zoomScaleNormal="75" workbookViewId="0">
      <selection activeCell="B6" sqref="B6:B7"/>
    </sheetView>
  </sheetViews>
  <sheetFormatPr defaultColWidth="8.85546875" defaultRowHeight="15" x14ac:dyDescent="0.25"/>
  <cols>
    <col min="1" max="1" width="1.28515625" style="202" customWidth="1"/>
    <col min="2" max="2" width="6" style="202" customWidth="1"/>
    <col min="3" max="3" width="23.42578125" style="202" bestFit="1" customWidth="1"/>
    <col min="4" max="4" width="10.28515625" style="202" bestFit="1" customWidth="1"/>
    <col min="5" max="6" width="11.28515625" style="202" customWidth="1"/>
    <col min="7" max="8" width="9.85546875" style="202" customWidth="1"/>
    <col min="9" max="16384" width="8.85546875" style="202"/>
  </cols>
  <sheetData>
    <row r="1" spans="2:19" ht="18" x14ac:dyDescent="0.25">
      <c r="B1" s="201" t="str">
        <f>"Persentase Guru "&amp;$B$5&amp;" Menurut Status Pegawai"</f>
        <v>Persentase Guru SD Menurut Status Pegawai</v>
      </c>
    </row>
    <row r="2" spans="2:19" ht="15.75" x14ac:dyDescent="0.25">
      <c r="B2" s="203" t="str">
        <f>TAHUN_PELAJARAN</f>
        <v>TAHUN PELAJARAN 2019/2020</v>
      </c>
    </row>
    <row r="3" spans="2:19" ht="15.75" x14ac:dyDescent="0.25">
      <c r="B3" s="203" t="s">
        <v>33</v>
      </c>
      <c r="H3" s="279" t="s">
        <v>191</v>
      </c>
    </row>
    <row r="4" spans="2:19" ht="15.75" x14ac:dyDescent="0.25">
      <c r="B4" s="203"/>
      <c r="H4"/>
    </row>
    <row r="5" spans="2:19" ht="15.75" thickBot="1" x14ac:dyDescent="0.3">
      <c r="B5" s="244" t="s">
        <v>6</v>
      </c>
    </row>
    <row r="6" spans="2:19" ht="30.75" thickBot="1" x14ac:dyDescent="0.3">
      <c r="B6" s="819" t="s">
        <v>14</v>
      </c>
      <c r="C6" s="819" t="s">
        <v>61</v>
      </c>
      <c r="D6" s="819" t="s">
        <v>15</v>
      </c>
      <c r="E6" s="821" t="str">
        <f>"GURU "&amp;$B$5&amp;" 
STATUS PEGAWAI"</f>
        <v>GURU SD 
STATUS PEGAWAI</v>
      </c>
      <c r="F6" s="822"/>
      <c r="G6" s="823" t="s">
        <v>16</v>
      </c>
      <c r="H6" s="824"/>
      <c r="I6" s="305" t="s">
        <v>68</v>
      </c>
    </row>
    <row r="7" spans="2:19" ht="30.75" thickBot="1" x14ac:dyDescent="0.3">
      <c r="B7" s="820"/>
      <c r="C7" s="820"/>
      <c r="D7" s="820"/>
      <c r="E7" s="226" t="s">
        <v>2</v>
      </c>
      <c r="F7" s="224" t="s">
        <v>3</v>
      </c>
      <c r="G7" s="226" t="s">
        <v>2</v>
      </c>
      <c r="H7" s="226" t="s">
        <v>3</v>
      </c>
    </row>
    <row r="8" spans="2:19" ht="14.45" customHeight="1" thickBot="1" x14ac:dyDescent="0.3">
      <c r="B8" s="217"/>
      <c r="C8" s="223" t="s">
        <v>62</v>
      </c>
      <c r="D8" s="218">
        <f>SUM(D9:D22)</f>
        <v>5103</v>
      </c>
      <c r="E8" s="218">
        <f>SUM(E9:E22)</f>
        <v>2909</v>
      </c>
      <c r="F8" s="218">
        <f>SUM(F9:F22)</f>
        <v>2194</v>
      </c>
      <c r="G8" s="219">
        <f>E8/$D8*100</f>
        <v>57.00568293160886</v>
      </c>
      <c r="H8" s="219">
        <f>F8/$D8*100</f>
        <v>42.99431706839114</v>
      </c>
      <c r="J8" s="204"/>
      <c r="S8" s="204"/>
    </row>
    <row r="9" spans="2:19" ht="15.75" thickBot="1" x14ac:dyDescent="0.3">
      <c r="B9" s="205">
        <v>1</v>
      </c>
      <c r="C9" s="222" t="s">
        <v>19</v>
      </c>
      <c r="D9" s="214">
        <f>SUM(E9:F9)</f>
        <v>638</v>
      </c>
      <c r="E9" s="214">
        <f>SUM(E34,E59)</f>
        <v>321</v>
      </c>
      <c r="F9" s="214">
        <f>SUM(F34,F59)</f>
        <v>317</v>
      </c>
      <c r="G9" s="207">
        <f>E9/$D9*100</f>
        <v>50.313479623824456</v>
      </c>
      <c r="H9" s="207">
        <f>F9/$D9*100</f>
        <v>49.686520376175544</v>
      </c>
    </row>
    <row r="10" spans="2:19" ht="15.75" thickBot="1" x14ac:dyDescent="0.3">
      <c r="B10" s="208">
        <v>2</v>
      </c>
      <c r="C10" s="209" t="s">
        <v>20</v>
      </c>
      <c r="D10" s="214">
        <f t="shared" ref="D10:D22" si="0">SUM(E10:F10)</f>
        <v>358</v>
      </c>
      <c r="E10" s="214">
        <f t="shared" ref="E10:F10" si="1">SUM(E35,E60)</f>
        <v>219</v>
      </c>
      <c r="F10" s="214">
        <f t="shared" si="1"/>
        <v>139</v>
      </c>
      <c r="G10" s="210">
        <f t="shared" ref="G10:G22" si="2">E10/D10*100</f>
        <v>61.173184357541899</v>
      </c>
      <c r="H10" s="210">
        <f t="shared" ref="H10:H22" si="3">F10/$D10*100</f>
        <v>38.826815642458101</v>
      </c>
    </row>
    <row r="11" spans="2:19" ht="15.75" thickBot="1" x14ac:dyDescent="0.3">
      <c r="B11" s="206">
        <v>3</v>
      </c>
      <c r="C11" s="211" t="s">
        <v>21</v>
      </c>
      <c r="D11" s="214">
        <f t="shared" si="0"/>
        <v>370</v>
      </c>
      <c r="E11" s="214">
        <f t="shared" ref="E11:F11" si="4">SUM(E36,E61)</f>
        <v>213</v>
      </c>
      <c r="F11" s="214">
        <f t="shared" si="4"/>
        <v>157</v>
      </c>
      <c r="G11" s="210">
        <f t="shared" si="2"/>
        <v>57.567567567567565</v>
      </c>
      <c r="H11" s="210">
        <f t="shared" si="3"/>
        <v>42.432432432432435</v>
      </c>
    </row>
    <row r="12" spans="2:19" ht="15.75" thickBot="1" x14ac:dyDescent="0.3">
      <c r="B12" s="208">
        <v>4</v>
      </c>
      <c r="C12" s="209" t="s">
        <v>22</v>
      </c>
      <c r="D12" s="214">
        <f t="shared" si="0"/>
        <v>402</v>
      </c>
      <c r="E12" s="214">
        <f t="shared" ref="E12:F12" si="5">SUM(E37,E62)</f>
        <v>244</v>
      </c>
      <c r="F12" s="214">
        <f t="shared" si="5"/>
        <v>158</v>
      </c>
      <c r="G12" s="210">
        <f t="shared" si="2"/>
        <v>60.696517412935322</v>
      </c>
      <c r="H12" s="210">
        <f t="shared" si="3"/>
        <v>39.303482587064678</v>
      </c>
    </row>
    <row r="13" spans="2:19" ht="15.75" thickBot="1" x14ac:dyDescent="0.3">
      <c r="B13" s="206">
        <v>5</v>
      </c>
      <c r="C13" s="211" t="s">
        <v>23</v>
      </c>
      <c r="D13" s="214">
        <f t="shared" si="0"/>
        <v>286</v>
      </c>
      <c r="E13" s="214">
        <f t="shared" ref="E13:F13" si="6">SUM(E38,E63)</f>
        <v>174</v>
      </c>
      <c r="F13" s="214">
        <f t="shared" si="6"/>
        <v>112</v>
      </c>
      <c r="G13" s="210">
        <f t="shared" si="2"/>
        <v>60.839160839160847</v>
      </c>
      <c r="H13" s="210">
        <f t="shared" si="3"/>
        <v>39.16083916083916</v>
      </c>
    </row>
    <row r="14" spans="2:19" ht="15.75" thickBot="1" x14ac:dyDescent="0.3">
      <c r="B14" s="208">
        <v>6</v>
      </c>
      <c r="C14" s="209" t="s">
        <v>24</v>
      </c>
      <c r="D14" s="214">
        <f t="shared" si="0"/>
        <v>379</v>
      </c>
      <c r="E14" s="214">
        <f t="shared" ref="E14:F14" si="7">SUM(E39,E64)</f>
        <v>235</v>
      </c>
      <c r="F14" s="214">
        <f t="shared" si="7"/>
        <v>144</v>
      </c>
      <c r="G14" s="210">
        <f t="shared" si="2"/>
        <v>62.005277044854878</v>
      </c>
      <c r="H14" s="210">
        <f t="shared" si="3"/>
        <v>37.994722955145114</v>
      </c>
    </row>
    <row r="15" spans="2:19" ht="15.75" thickBot="1" x14ac:dyDescent="0.3">
      <c r="B15" s="206">
        <v>7</v>
      </c>
      <c r="C15" s="211" t="s">
        <v>25</v>
      </c>
      <c r="D15" s="214">
        <f t="shared" si="0"/>
        <v>626</v>
      </c>
      <c r="E15" s="214">
        <f t="shared" ref="E15:F15" si="8">SUM(E40,E65)</f>
        <v>320</v>
      </c>
      <c r="F15" s="214">
        <f t="shared" si="8"/>
        <v>306</v>
      </c>
      <c r="G15" s="210">
        <f t="shared" si="2"/>
        <v>51.118210862619804</v>
      </c>
      <c r="H15" s="210">
        <f t="shared" si="3"/>
        <v>48.881789137380196</v>
      </c>
    </row>
    <row r="16" spans="2:19" ht="15.75" thickBot="1" x14ac:dyDescent="0.3">
      <c r="B16" s="208">
        <v>8</v>
      </c>
      <c r="C16" s="209" t="s">
        <v>26</v>
      </c>
      <c r="D16" s="214">
        <f t="shared" si="0"/>
        <v>409</v>
      </c>
      <c r="E16" s="214">
        <f t="shared" ref="E16:F16" si="9">SUM(E41,E66)</f>
        <v>226</v>
      </c>
      <c r="F16" s="214">
        <f t="shared" si="9"/>
        <v>183</v>
      </c>
      <c r="G16" s="210">
        <f t="shared" si="2"/>
        <v>55.256723716381416</v>
      </c>
      <c r="H16" s="210">
        <f t="shared" si="3"/>
        <v>44.743276283618584</v>
      </c>
    </row>
    <row r="17" spans="2:10" ht="15.75" thickBot="1" x14ac:dyDescent="0.3">
      <c r="B17" s="206">
        <v>9</v>
      </c>
      <c r="C17" s="211" t="s">
        <v>27</v>
      </c>
      <c r="D17" s="214">
        <f t="shared" si="0"/>
        <v>292</v>
      </c>
      <c r="E17" s="214">
        <f t="shared" ref="E17:F17" si="10">SUM(E42,E67)</f>
        <v>142</v>
      </c>
      <c r="F17" s="214">
        <f t="shared" si="10"/>
        <v>150</v>
      </c>
      <c r="G17" s="210">
        <f t="shared" si="2"/>
        <v>48.630136986301373</v>
      </c>
      <c r="H17" s="210">
        <f t="shared" si="3"/>
        <v>51.369863013698634</v>
      </c>
    </row>
    <row r="18" spans="2:10" ht="15.75" thickBot="1" x14ac:dyDescent="0.3">
      <c r="B18" s="208">
        <v>10</v>
      </c>
      <c r="C18" s="209" t="s">
        <v>28</v>
      </c>
      <c r="D18" s="214">
        <f t="shared" si="0"/>
        <v>261</v>
      </c>
      <c r="E18" s="214">
        <f t="shared" ref="E18:F18" si="11">SUM(E43,E68)</f>
        <v>163</v>
      </c>
      <c r="F18" s="214">
        <f t="shared" si="11"/>
        <v>98</v>
      </c>
      <c r="G18" s="210">
        <f t="shared" si="2"/>
        <v>62.452107279693493</v>
      </c>
      <c r="H18" s="210">
        <f t="shared" si="3"/>
        <v>37.547892720306514</v>
      </c>
    </row>
    <row r="19" spans="2:10" ht="15.75" thickBot="1" x14ac:dyDescent="0.3">
      <c r="B19" s="206">
        <v>11</v>
      </c>
      <c r="C19" s="211" t="s">
        <v>29</v>
      </c>
      <c r="D19" s="214">
        <f t="shared" si="0"/>
        <v>353</v>
      </c>
      <c r="E19" s="214">
        <f t="shared" ref="E19:F19" si="12">SUM(E44,E69)</f>
        <v>216</v>
      </c>
      <c r="F19" s="214">
        <f t="shared" si="12"/>
        <v>137</v>
      </c>
      <c r="G19" s="210">
        <f t="shared" si="2"/>
        <v>61.189801699716718</v>
      </c>
      <c r="H19" s="210">
        <f t="shared" si="3"/>
        <v>38.81019830028329</v>
      </c>
    </row>
    <row r="20" spans="2:10" ht="15.75" thickBot="1" x14ac:dyDescent="0.3">
      <c r="B20" s="208">
        <v>12</v>
      </c>
      <c r="C20" s="209" t="s">
        <v>30</v>
      </c>
      <c r="D20" s="214">
        <f t="shared" si="0"/>
        <v>268</v>
      </c>
      <c r="E20" s="214">
        <f t="shared" ref="E20:F20" si="13">SUM(E45,E70)</f>
        <v>162</v>
      </c>
      <c r="F20" s="214">
        <f t="shared" si="13"/>
        <v>106</v>
      </c>
      <c r="G20" s="210">
        <f t="shared" si="2"/>
        <v>60.447761194029844</v>
      </c>
      <c r="H20" s="210">
        <f t="shared" si="3"/>
        <v>39.552238805970148</v>
      </c>
    </row>
    <row r="21" spans="2:10" ht="15.75" thickBot="1" x14ac:dyDescent="0.3">
      <c r="B21" s="206">
        <v>13</v>
      </c>
      <c r="C21" s="211" t="s">
        <v>31</v>
      </c>
      <c r="D21" s="214">
        <f t="shared" si="0"/>
        <v>246</v>
      </c>
      <c r="E21" s="214">
        <f t="shared" ref="E21:F21" si="14">SUM(E46,E71)</f>
        <v>141</v>
      </c>
      <c r="F21" s="214">
        <f t="shared" si="14"/>
        <v>105</v>
      </c>
      <c r="G21" s="210">
        <f t="shared" si="2"/>
        <v>57.317073170731703</v>
      </c>
      <c r="H21" s="210">
        <f t="shared" si="3"/>
        <v>42.68292682926829</v>
      </c>
    </row>
    <row r="22" spans="2:10" ht="15.75" thickBot="1" x14ac:dyDescent="0.3">
      <c r="B22" s="212">
        <v>14</v>
      </c>
      <c r="C22" s="209" t="s">
        <v>32</v>
      </c>
      <c r="D22" s="214">
        <f t="shared" si="0"/>
        <v>215</v>
      </c>
      <c r="E22" s="214">
        <f t="shared" ref="E22:F22" si="15">SUM(E47,E72)</f>
        <v>133</v>
      </c>
      <c r="F22" s="214">
        <f t="shared" si="15"/>
        <v>82</v>
      </c>
      <c r="G22" s="210">
        <f t="shared" si="2"/>
        <v>61.860465116279073</v>
      </c>
      <c r="H22" s="210">
        <f t="shared" si="3"/>
        <v>38.139534883720934</v>
      </c>
    </row>
    <row r="23" spans="2:10" ht="15.75" thickBot="1" x14ac:dyDescent="0.3">
      <c r="B23" s="213"/>
      <c r="C23" s="220" t="s">
        <v>12</v>
      </c>
      <c r="D23" s="216">
        <f>SUM(D9:D22)</f>
        <v>5103</v>
      </c>
      <c r="E23" s="216">
        <f t="shared" ref="E23:F23" si="16">SUM(E9:E22)</f>
        <v>2909</v>
      </c>
      <c r="F23" s="216">
        <f t="shared" si="16"/>
        <v>2194</v>
      </c>
      <c r="G23" s="219">
        <f>E23/$D23*100</f>
        <v>57.00568293160886</v>
      </c>
      <c r="H23" s="219">
        <f>F23/$D23*100</f>
        <v>42.99431706839114</v>
      </c>
    </row>
    <row r="24" spans="2:10" ht="15.75" thickBot="1" x14ac:dyDescent="0.3">
      <c r="C24" s="215" t="s">
        <v>76</v>
      </c>
      <c r="D24" s="220">
        <f>D23/$D$23*100</f>
        <v>100</v>
      </c>
      <c r="E24" s="221">
        <f t="shared" ref="E24:F24" si="17">E23/$D$23*100</f>
        <v>57.00568293160886</v>
      </c>
      <c r="F24" s="221">
        <f t="shared" si="17"/>
        <v>42.99431706839114</v>
      </c>
      <c r="G24"/>
      <c r="H24"/>
      <c r="J24" s="204"/>
    </row>
    <row r="27" spans="2:10" ht="18" x14ac:dyDescent="0.25">
      <c r="B27" s="201" t="str">
        <f>"Persentase Guru "&amp;B5&amp;" Negeri Menurut Status Pegawai"</f>
        <v>Persentase Guru SD Negeri Menurut Status Pegawai</v>
      </c>
    </row>
    <row r="28" spans="2:10" ht="15.75" x14ac:dyDescent="0.25">
      <c r="B28" s="203" t="str">
        <f>$B$2</f>
        <v>TAHUN PELAJARAN 2019/2020</v>
      </c>
    </row>
    <row r="29" spans="2:10" ht="15.75" x14ac:dyDescent="0.25">
      <c r="B29" s="203" t="s">
        <v>33</v>
      </c>
      <c r="H29" s="279" t="s">
        <v>52</v>
      </c>
    </row>
    <row r="30" spans="2:10" ht="15.75" thickBot="1" x14ac:dyDescent="0.3">
      <c r="B30" s="315"/>
    </row>
    <row r="31" spans="2:10" ht="30.75" thickBot="1" x14ac:dyDescent="0.3">
      <c r="B31" s="819" t="s">
        <v>14</v>
      </c>
      <c r="C31" s="819" t="s">
        <v>61</v>
      </c>
      <c r="D31" s="819" t="s">
        <v>15</v>
      </c>
      <c r="E31" s="821" t="str">
        <f>"GURU "&amp;$B$5&amp;" 
STATUS PEGAWAI"</f>
        <v>GURU SD 
STATUS PEGAWAI</v>
      </c>
      <c r="F31" s="822"/>
      <c r="G31" s="823" t="s">
        <v>16</v>
      </c>
      <c r="H31" s="824"/>
      <c r="I31" s="305" t="s">
        <v>68</v>
      </c>
    </row>
    <row r="32" spans="2:10" ht="30.75" thickBot="1" x14ac:dyDescent="0.3">
      <c r="B32" s="820"/>
      <c r="C32" s="820"/>
      <c r="D32" s="820"/>
      <c r="E32" s="226" t="s">
        <v>2</v>
      </c>
      <c r="F32" s="224" t="s">
        <v>3</v>
      </c>
      <c r="G32" s="226" t="s">
        <v>2</v>
      </c>
      <c r="H32" s="226" t="s">
        <v>3</v>
      </c>
    </row>
    <row r="33" spans="2:8" ht="15.75" thickBot="1" x14ac:dyDescent="0.3">
      <c r="B33" s="217"/>
      <c r="C33" s="223" t="s">
        <v>62</v>
      </c>
      <c r="D33" s="218">
        <f>SUM(D34:D47)</f>
        <v>4843</v>
      </c>
      <c r="E33" s="218">
        <f>SUM(E34:E47)</f>
        <v>2907</v>
      </c>
      <c r="F33" s="218">
        <f>SUM(F34:F47)</f>
        <v>1936</v>
      </c>
      <c r="G33" s="219">
        <f>IF(D33&gt;=1,E33/$D33*100,0)</f>
        <v>60.024778030146607</v>
      </c>
      <c r="H33" s="219">
        <f>IF(D33&gt;=1,F33/$D33*100,0)</f>
        <v>39.975221969853401</v>
      </c>
    </row>
    <row r="34" spans="2:8" ht="15.75" thickBot="1" x14ac:dyDescent="0.3">
      <c r="B34" s="205">
        <v>1</v>
      </c>
      <c r="C34" s="222" t="s">
        <v>19</v>
      </c>
      <c r="D34" s="214">
        <f>SUM(E34:F34)</f>
        <v>520</v>
      </c>
      <c r="E34" s="214">
        <f>SUMIFS('ALL-DIKBUD-KEMANAG'!$R$13:$R$1029,JENJANG_PENDIDIKAN,$B$5,KECAMATAN,$C34,STATUS_SEKOLAH,$H$29)</f>
        <v>321</v>
      </c>
      <c r="F34" s="214">
        <f>SUMIFS('ALL-DIKBUD-KEMANAG'!$AA$13:$AA$1029,JENJANG_PENDIDIKAN,$B$5,KECAMATAN,$C34,STATUS_SEKOLAH,$H$29)</f>
        <v>199</v>
      </c>
      <c r="G34" s="207">
        <f>IF(D34&gt;=1,E34/$D34*100,0)</f>
        <v>61.730769230769234</v>
      </c>
      <c r="H34" s="207">
        <f>IF(D34&gt;=1,F34/$D34*100,0)</f>
        <v>38.269230769230766</v>
      </c>
    </row>
    <row r="35" spans="2:8" ht="15.75" thickBot="1" x14ac:dyDescent="0.3">
      <c r="B35" s="208">
        <v>2</v>
      </c>
      <c r="C35" s="209" t="s">
        <v>20</v>
      </c>
      <c r="D35" s="214">
        <f t="shared" ref="D35:D47" si="18">SUM(E35:F35)</f>
        <v>352</v>
      </c>
      <c r="E35" s="214">
        <f>SUMIFS('ALL-DIKBUD-KEMANAG'!$R$13:$R$1029,JENJANG_PENDIDIKAN,$B$5,KECAMATAN,$C35,STATUS_SEKOLAH,$H$29)</f>
        <v>219</v>
      </c>
      <c r="F35" s="214">
        <f>SUMIFS('ALL-DIKBUD-KEMANAG'!$AA$13:$AA$1029,JENJANG_PENDIDIKAN,$B$5,KECAMATAN,$C35,STATUS_SEKOLAH,$H$29)</f>
        <v>133</v>
      </c>
      <c r="G35" s="210">
        <f t="shared" ref="G35:G47" si="19">IF(D35&gt;=1,E35/$D35*100,0)</f>
        <v>62.215909090909093</v>
      </c>
      <c r="H35" s="210">
        <f t="shared" ref="H35:H47" si="20">IF(D35&gt;=1,F35/$D35*100,0)</f>
        <v>37.784090909090914</v>
      </c>
    </row>
    <row r="36" spans="2:8" ht="15.75" thickBot="1" x14ac:dyDescent="0.3">
      <c r="B36" s="206">
        <v>3</v>
      </c>
      <c r="C36" s="211" t="s">
        <v>21</v>
      </c>
      <c r="D36" s="214">
        <f t="shared" si="18"/>
        <v>370</v>
      </c>
      <c r="E36" s="214">
        <f>SUMIFS('ALL-DIKBUD-KEMANAG'!$R$13:$R$1029,JENJANG_PENDIDIKAN,$B$5,KECAMATAN,$C36,STATUS_SEKOLAH,$H$29)</f>
        <v>213</v>
      </c>
      <c r="F36" s="214">
        <f>SUMIFS('ALL-DIKBUD-KEMANAG'!$AA$13:$AA$1029,JENJANG_PENDIDIKAN,$B$5,KECAMATAN,$C36,STATUS_SEKOLAH,$H$29)</f>
        <v>157</v>
      </c>
      <c r="G36" s="210">
        <f t="shared" si="19"/>
        <v>57.567567567567565</v>
      </c>
      <c r="H36" s="210">
        <f t="shared" si="20"/>
        <v>42.432432432432435</v>
      </c>
    </row>
    <row r="37" spans="2:8" ht="15.75" thickBot="1" x14ac:dyDescent="0.3">
      <c r="B37" s="208">
        <v>4</v>
      </c>
      <c r="C37" s="209" t="s">
        <v>22</v>
      </c>
      <c r="D37" s="214">
        <f t="shared" si="18"/>
        <v>393</v>
      </c>
      <c r="E37" s="214">
        <f>SUMIFS('ALL-DIKBUD-KEMANAG'!$R$13:$R$1029,JENJANG_PENDIDIKAN,$B$5,KECAMATAN,$C37,STATUS_SEKOLAH,$H$29)</f>
        <v>242</v>
      </c>
      <c r="F37" s="214">
        <f>SUMIFS('ALL-DIKBUD-KEMANAG'!$AA$13:$AA$1029,JENJANG_PENDIDIKAN,$B$5,KECAMATAN,$C37,STATUS_SEKOLAH,$H$29)</f>
        <v>151</v>
      </c>
      <c r="G37" s="210">
        <f t="shared" si="19"/>
        <v>61.577608142493631</v>
      </c>
      <c r="H37" s="210">
        <f t="shared" si="20"/>
        <v>38.422391857506362</v>
      </c>
    </row>
    <row r="38" spans="2:8" ht="15.75" thickBot="1" x14ac:dyDescent="0.3">
      <c r="B38" s="206">
        <v>5</v>
      </c>
      <c r="C38" s="211" t="s">
        <v>23</v>
      </c>
      <c r="D38" s="214">
        <f t="shared" si="18"/>
        <v>286</v>
      </c>
      <c r="E38" s="214">
        <f>SUMIFS('ALL-DIKBUD-KEMANAG'!$R$13:$R$1029,JENJANG_PENDIDIKAN,$B$5,KECAMATAN,$C38,STATUS_SEKOLAH,$H$29)</f>
        <v>174</v>
      </c>
      <c r="F38" s="214">
        <f>SUMIFS('ALL-DIKBUD-KEMANAG'!$AA$13:$AA$1029,JENJANG_PENDIDIKAN,$B$5,KECAMATAN,$C38,STATUS_SEKOLAH,$H$29)</f>
        <v>112</v>
      </c>
      <c r="G38" s="210">
        <f t="shared" si="19"/>
        <v>60.839160839160847</v>
      </c>
      <c r="H38" s="210">
        <f t="shared" si="20"/>
        <v>39.16083916083916</v>
      </c>
    </row>
    <row r="39" spans="2:8" ht="15.75" thickBot="1" x14ac:dyDescent="0.3">
      <c r="B39" s="208">
        <v>6</v>
      </c>
      <c r="C39" s="209" t="s">
        <v>24</v>
      </c>
      <c r="D39" s="214">
        <f t="shared" si="18"/>
        <v>379</v>
      </c>
      <c r="E39" s="214">
        <f>SUMIFS('ALL-DIKBUD-KEMANAG'!$R$13:$R$1029,JENJANG_PENDIDIKAN,$B$5,KECAMATAN,$C39,STATUS_SEKOLAH,$H$29)</f>
        <v>235</v>
      </c>
      <c r="F39" s="214">
        <f>SUMIFS('ALL-DIKBUD-KEMANAG'!$AA$13:$AA$1029,JENJANG_PENDIDIKAN,$B$5,KECAMATAN,$C39,STATUS_SEKOLAH,$H$29)</f>
        <v>144</v>
      </c>
      <c r="G39" s="210">
        <f t="shared" si="19"/>
        <v>62.005277044854878</v>
      </c>
      <c r="H39" s="210">
        <f t="shared" si="20"/>
        <v>37.994722955145114</v>
      </c>
    </row>
    <row r="40" spans="2:8" ht="15.75" thickBot="1" x14ac:dyDescent="0.3">
      <c r="B40" s="206">
        <v>7</v>
      </c>
      <c r="C40" s="211" t="s">
        <v>25</v>
      </c>
      <c r="D40" s="214">
        <f t="shared" si="18"/>
        <v>530</v>
      </c>
      <c r="E40" s="214">
        <f>SUMIFS('ALL-DIKBUD-KEMANAG'!$R$13:$R$1029,JENJANG_PENDIDIKAN,$B$5,KECAMATAN,$C40,STATUS_SEKOLAH,$H$29)</f>
        <v>320</v>
      </c>
      <c r="F40" s="214">
        <f>SUMIFS('ALL-DIKBUD-KEMANAG'!$AA$13:$AA$1029,JENJANG_PENDIDIKAN,$B$5,KECAMATAN,$C40,STATUS_SEKOLAH,$H$29)</f>
        <v>210</v>
      </c>
      <c r="G40" s="210">
        <f t="shared" si="19"/>
        <v>60.377358490566039</v>
      </c>
      <c r="H40" s="210">
        <f t="shared" si="20"/>
        <v>39.622641509433961</v>
      </c>
    </row>
    <row r="41" spans="2:8" ht="15.75" thickBot="1" x14ac:dyDescent="0.3">
      <c r="B41" s="208">
        <v>8</v>
      </c>
      <c r="C41" s="209" t="s">
        <v>26</v>
      </c>
      <c r="D41" s="214">
        <f t="shared" si="18"/>
        <v>385</v>
      </c>
      <c r="E41" s="214">
        <f>SUMIFS('ALL-DIKBUD-KEMANAG'!$R$13:$R$1029,JENJANG_PENDIDIKAN,$B$5,KECAMATAN,$C41,STATUS_SEKOLAH,$H$29)</f>
        <v>226</v>
      </c>
      <c r="F41" s="214">
        <f>SUMIFS('ALL-DIKBUD-KEMANAG'!$AA$13:$AA$1029,JENJANG_PENDIDIKAN,$B$5,KECAMATAN,$C41,STATUS_SEKOLAH,$H$29)</f>
        <v>159</v>
      </c>
      <c r="G41" s="210">
        <f t="shared" si="19"/>
        <v>58.701298701298697</v>
      </c>
      <c r="H41" s="210">
        <f t="shared" si="20"/>
        <v>41.298701298701303</v>
      </c>
    </row>
    <row r="42" spans="2:8" ht="15.75" thickBot="1" x14ac:dyDescent="0.3">
      <c r="B42" s="206">
        <v>9</v>
      </c>
      <c r="C42" s="211" t="s">
        <v>27</v>
      </c>
      <c r="D42" s="214">
        <f t="shared" si="18"/>
        <v>292</v>
      </c>
      <c r="E42" s="214">
        <f>SUMIFS('ALL-DIKBUD-KEMANAG'!$R$13:$R$1029,JENJANG_PENDIDIKAN,$B$5,KECAMATAN,$C42,STATUS_SEKOLAH,$H$29)</f>
        <v>142</v>
      </c>
      <c r="F42" s="214">
        <f>SUMIFS('ALL-DIKBUD-KEMANAG'!$AA$13:$AA$1029,JENJANG_PENDIDIKAN,$B$5,KECAMATAN,$C42,STATUS_SEKOLAH,$H$29)</f>
        <v>150</v>
      </c>
      <c r="G42" s="210">
        <f t="shared" si="19"/>
        <v>48.630136986301373</v>
      </c>
      <c r="H42" s="210">
        <f t="shared" si="20"/>
        <v>51.369863013698634</v>
      </c>
    </row>
    <row r="43" spans="2:8" ht="15.75" thickBot="1" x14ac:dyDescent="0.3">
      <c r="B43" s="208">
        <v>10</v>
      </c>
      <c r="C43" s="209" t="s">
        <v>28</v>
      </c>
      <c r="D43" s="214">
        <f t="shared" si="18"/>
        <v>261</v>
      </c>
      <c r="E43" s="214">
        <f>SUMIFS('ALL-DIKBUD-KEMANAG'!$R$13:$R$1029,JENJANG_PENDIDIKAN,$B$5,KECAMATAN,$C43,STATUS_SEKOLAH,$H$29)</f>
        <v>163</v>
      </c>
      <c r="F43" s="214">
        <f>SUMIFS('ALL-DIKBUD-KEMANAG'!$AA$13:$AA$1029,JENJANG_PENDIDIKAN,$B$5,KECAMATAN,$C43,STATUS_SEKOLAH,$H$29)</f>
        <v>98</v>
      </c>
      <c r="G43" s="210">
        <f t="shared" si="19"/>
        <v>62.452107279693493</v>
      </c>
      <c r="H43" s="210">
        <f t="shared" si="20"/>
        <v>37.547892720306514</v>
      </c>
    </row>
    <row r="44" spans="2:8" ht="15.75" thickBot="1" x14ac:dyDescent="0.3">
      <c r="B44" s="206">
        <v>11</v>
      </c>
      <c r="C44" s="211" t="s">
        <v>29</v>
      </c>
      <c r="D44" s="214">
        <f t="shared" si="18"/>
        <v>353</v>
      </c>
      <c r="E44" s="214">
        <f>SUMIFS('ALL-DIKBUD-KEMANAG'!$R$13:$R$1029,JENJANG_PENDIDIKAN,$B$5,KECAMATAN,$C44,STATUS_SEKOLAH,$H$29)</f>
        <v>216</v>
      </c>
      <c r="F44" s="214">
        <f>SUMIFS('ALL-DIKBUD-KEMANAG'!$AA$13:$AA$1029,JENJANG_PENDIDIKAN,$B$5,KECAMATAN,$C44,STATUS_SEKOLAH,$H$29)</f>
        <v>137</v>
      </c>
      <c r="G44" s="210">
        <f t="shared" si="19"/>
        <v>61.189801699716718</v>
      </c>
      <c r="H44" s="210">
        <f t="shared" si="20"/>
        <v>38.81019830028329</v>
      </c>
    </row>
    <row r="45" spans="2:8" ht="15.75" thickBot="1" x14ac:dyDescent="0.3">
      <c r="B45" s="208">
        <v>12</v>
      </c>
      <c r="C45" s="209" t="s">
        <v>30</v>
      </c>
      <c r="D45" s="214">
        <f t="shared" si="18"/>
        <v>268</v>
      </c>
      <c r="E45" s="214">
        <f>SUMIFS('ALL-DIKBUD-KEMANAG'!$R$13:$R$1029,JENJANG_PENDIDIKAN,$B$5,KECAMATAN,$C45,STATUS_SEKOLAH,$H$29)</f>
        <v>162</v>
      </c>
      <c r="F45" s="214">
        <f>SUMIFS('ALL-DIKBUD-KEMANAG'!$AA$13:$AA$1029,JENJANG_PENDIDIKAN,$B$5,KECAMATAN,$C45,STATUS_SEKOLAH,$H$29)</f>
        <v>106</v>
      </c>
      <c r="G45" s="210">
        <f t="shared" si="19"/>
        <v>60.447761194029844</v>
      </c>
      <c r="H45" s="210">
        <f t="shared" si="20"/>
        <v>39.552238805970148</v>
      </c>
    </row>
    <row r="46" spans="2:8" ht="15.75" thickBot="1" x14ac:dyDescent="0.3">
      <c r="B46" s="206">
        <v>13</v>
      </c>
      <c r="C46" s="211" t="s">
        <v>31</v>
      </c>
      <c r="D46" s="214">
        <f t="shared" si="18"/>
        <v>239</v>
      </c>
      <c r="E46" s="214">
        <f>SUMIFS('ALL-DIKBUD-KEMANAG'!$R$13:$R$1029,JENJANG_PENDIDIKAN,$B$5,KECAMATAN,$C46,STATUS_SEKOLAH,$H$29)</f>
        <v>141</v>
      </c>
      <c r="F46" s="214">
        <f>SUMIFS('ALL-DIKBUD-KEMANAG'!$AA$13:$AA$1029,JENJANG_PENDIDIKAN,$B$5,KECAMATAN,$C46,STATUS_SEKOLAH,$H$29)</f>
        <v>98</v>
      </c>
      <c r="G46" s="210">
        <f t="shared" si="19"/>
        <v>58.995815899581594</v>
      </c>
      <c r="H46" s="210">
        <f t="shared" si="20"/>
        <v>41.004184100418414</v>
      </c>
    </row>
    <row r="47" spans="2:8" ht="15.75" thickBot="1" x14ac:dyDescent="0.3">
      <c r="B47" s="212">
        <v>14</v>
      </c>
      <c r="C47" s="209" t="s">
        <v>32</v>
      </c>
      <c r="D47" s="214">
        <f t="shared" si="18"/>
        <v>215</v>
      </c>
      <c r="E47" s="214">
        <f>SUMIFS('ALL-DIKBUD-KEMANAG'!$R$13:$R$1029,JENJANG_PENDIDIKAN,$B$5,KECAMATAN,$C47,STATUS_SEKOLAH,$H$29)</f>
        <v>133</v>
      </c>
      <c r="F47" s="214">
        <f>SUMIFS('ALL-DIKBUD-KEMANAG'!$AA$13:$AA$1029,JENJANG_PENDIDIKAN,$B$5,KECAMATAN,$C47,STATUS_SEKOLAH,$H$29)</f>
        <v>82</v>
      </c>
      <c r="G47" s="210">
        <f t="shared" si="19"/>
        <v>61.860465116279073</v>
      </c>
      <c r="H47" s="210">
        <f t="shared" si="20"/>
        <v>38.139534883720934</v>
      </c>
    </row>
    <row r="48" spans="2:8" ht="15.75" thickBot="1" x14ac:dyDescent="0.3">
      <c r="B48" s="213"/>
      <c r="C48" s="220" t="s">
        <v>12</v>
      </c>
      <c r="D48" s="216">
        <f>SUM(D34:D47)</f>
        <v>4843</v>
      </c>
      <c r="E48" s="216">
        <f t="shared" ref="E48:F48" si="21">SUM(E34:E47)</f>
        <v>2907</v>
      </c>
      <c r="F48" s="216">
        <f t="shared" si="21"/>
        <v>1936</v>
      </c>
      <c r="G48" s="219">
        <f t="shared" ref="G48" si="22">IF(D48&gt;=1,E48/$D48*100,0)</f>
        <v>60.024778030146607</v>
      </c>
      <c r="H48" s="219">
        <f t="shared" ref="H48" si="23">IF(D48&gt;=1,F48/$D48*100,0)</f>
        <v>39.975221969853401</v>
      </c>
    </row>
    <row r="49" spans="2:9" ht="15.75" thickBot="1" x14ac:dyDescent="0.3">
      <c r="C49" s="215" t="s">
        <v>76</v>
      </c>
      <c r="D49" s="220">
        <f>D48/$D$48*100</f>
        <v>100</v>
      </c>
      <c r="E49" s="221">
        <f t="shared" ref="E49:F49" si="24">E48/$D$48*100</f>
        <v>60.024778030146607</v>
      </c>
      <c r="F49" s="221">
        <f t="shared" si="24"/>
        <v>39.975221969853401</v>
      </c>
      <c r="G49"/>
      <c r="H49"/>
    </row>
    <row r="51" spans="2:9" x14ac:dyDescent="0.25">
      <c r="F51" s="306"/>
    </row>
    <row r="52" spans="2:9" ht="18" x14ac:dyDescent="0.25">
      <c r="B52" s="201" t="str">
        <f>"Persentase Guru "&amp;B5&amp;" Swasta Menurut Status Pegawai"</f>
        <v>Persentase Guru SD Swasta Menurut Status Pegawai</v>
      </c>
    </row>
    <row r="53" spans="2:9" ht="15.75" x14ac:dyDescent="0.25">
      <c r="B53" s="203" t="str">
        <f>$B$2</f>
        <v>TAHUN PELAJARAN 2019/2020</v>
      </c>
    </row>
    <row r="54" spans="2:9" ht="15.75" x14ac:dyDescent="0.25">
      <c r="B54" s="203" t="s">
        <v>33</v>
      </c>
      <c r="H54" s="279" t="s">
        <v>53</v>
      </c>
    </row>
    <row r="55" spans="2:9" ht="15.75" thickBot="1" x14ac:dyDescent="0.3">
      <c r="B55" s="315"/>
    </row>
    <row r="56" spans="2:9" ht="30.75" thickBot="1" x14ac:dyDescent="0.3">
      <c r="B56" s="819" t="s">
        <v>14</v>
      </c>
      <c r="C56" s="819" t="s">
        <v>61</v>
      </c>
      <c r="D56" s="819" t="s">
        <v>15</v>
      </c>
      <c r="E56" s="821" t="str">
        <f>"GURU "&amp;$B$5&amp;" 
STATUS PEGAWAI"</f>
        <v>GURU SD 
STATUS PEGAWAI</v>
      </c>
      <c r="F56" s="822"/>
      <c r="G56" s="823" t="s">
        <v>16</v>
      </c>
      <c r="H56" s="824"/>
      <c r="I56" s="305" t="s">
        <v>68</v>
      </c>
    </row>
    <row r="57" spans="2:9" ht="30.75" thickBot="1" x14ac:dyDescent="0.3">
      <c r="B57" s="820"/>
      <c r="C57" s="820"/>
      <c r="D57" s="820"/>
      <c r="E57" s="226" t="s">
        <v>2</v>
      </c>
      <c r="F57" s="224" t="s">
        <v>3</v>
      </c>
      <c r="G57" s="226" t="s">
        <v>2</v>
      </c>
      <c r="H57" s="226" t="s">
        <v>3</v>
      </c>
    </row>
    <row r="58" spans="2:9" ht="15.75" thickBot="1" x14ac:dyDescent="0.3">
      <c r="B58" s="217"/>
      <c r="C58" s="223" t="s">
        <v>62</v>
      </c>
      <c r="D58" s="218">
        <f>SUM(D59:D72)</f>
        <v>260</v>
      </c>
      <c r="E58" s="218">
        <f>SUM(E59:E72)</f>
        <v>2</v>
      </c>
      <c r="F58" s="218">
        <f>SUM(F59:F72)</f>
        <v>258</v>
      </c>
      <c r="G58" s="219">
        <f>IF(D58&gt;=1,E58/$D58*100,0)</f>
        <v>0.76923076923076927</v>
      </c>
      <c r="H58" s="219">
        <f>IF(D58&gt;=1,F58/$D58*100,0)</f>
        <v>99.230769230769226</v>
      </c>
    </row>
    <row r="59" spans="2:9" ht="15.75" thickBot="1" x14ac:dyDescent="0.3">
      <c r="B59" s="205">
        <v>1</v>
      </c>
      <c r="C59" s="222" t="s">
        <v>19</v>
      </c>
      <c r="D59" s="214">
        <f>SUM(E59:F59)</f>
        <v>118</v>
      </c>
      <c r="E59" s="214">
        <f>SUMIFS('ALL-DIKBUD-KEMANAG'!$R$13:$R$1029,JENJANG_PENDIDIKAN,$B$5,KECAMATAN,$C59,STATUS_SEKOLAH,$H$54)</f>
        <v>0</v>
      </c>
      <c r="F59" s="214">
        <f>SUMIFS('ALL-DIKBUD-KEMANAG'!$AA$13:$AA$1029,JENJANG_PENDIDIKAN,$B$5,KECAMATAN,$C59,STATUS_SEKOLAH,$H$54)</f>
        <v>118</v>
      </c>
      <c r="G59" s="207">
        <f>IF(D59&gt;=1,E59/$D59*100,0)</f>
        <v>0</v>
      </c>
      <c r="H59" s="207">
        <f>IF(D59&gt;=1,F59/$D59*100,0)</f>
        <v>100</v>
      </c>
    </row>
    <row r="60" spans="2:9" ht="15.75" thickBot="1" x14ac:dyDescent="0.3">
      <c r="B60" s="208">
        <v>2</v>
      </c>
      <c r="C60" s="209" t="s">
        <v>20</v>
      </c>
      <c r="D60" s="214">
        <f t="shared" ref="D60:D72" si="25">SUM(E60:F60)</f>
        <v>6</v>
      </c>
      <c r="E60" s="214">
        <f>SUMIFS('ALL-DIKBUD-KEMANAG'!$R$13:$R$1029,JENJANG_PENDIDIKAN,$B$5,KECAMATAN,$C60,STATUS_SEKOLAH,$H$54)</f>
        <v>0</v>
      </c>
      <c r="F60" s="214">
        <f>SUMIFS('ALL-DIKBUD-KEMANAG'!$AA$13:$AA$1029,JENJANG_PENDIDIKAN,$B$5,KECAMATAN,$C60,STATUS_SEKOLAH,$H$54)</f>
        <v>6</v>
      </c>
      <c r="G60" s="210">
        <f t="shared" ref="G60:G73" si="26">IF(D60&gt;=1,E60/$D60*100,0)</f>
        <v>0</v>
      </c>
      <c r="H60" s="210">
        <f t="shared" ref="H60:H73" si="27">IF(D60&gt;=1,F60/$D60*100,0)</f>
        <v>100</v>
      </c>
    </row>
    <row r="61" spans="2:9" ht="15.75" thickBot="1" x14ac:dyDescent="0.3">
      <c r="B61" s="206">
        <v>3</v>
      </c>
      <c r="C61" s="211" t="s">
        <v>21</v>
      </c>
      <c r="D61" s="214">
        <f t="shared" si="25"/>
        <v>0</v>
      </c>
      <c r="E61" s="214">
        <f>SUMIFS('ALL-DIKBUD-KEMANAG'!$R$13:$R$1029,JENJANG_PENDIDIKAN,$B$5,KECAMATAN,$C61,STATUS_SEKOLAH,$H$54)</f>
        <v>0</v>
      </c>
      <c r="F61" s="214">
        <f>SUMIFS('ALL-DIKBUD-KEMANAG'!$AA$13:$AA$1029,JENJANG_PENDIDIKAN,$B$5,KECAMATAN,$C61,STATUS_SEKOLAH,$H$54)</f>
        <v>0</v>
      </c>
      <c r="G61" s="210">
        <f t="shared" si="26"/>
        <v>0</v>
      </c>
      <c r="H61" s="210">
        <f t="shared" si="27"/>
        <v>0</v>
      </c>
    </row>
    <row r="62" spans="2:9" ht="15.75" thickBot="1" x14ac:dyDescent="0.3">
      <c r="B62" s="208">
        <v>4</v>
      </c>
      <c r="C62" s="209" t="s">
        <v>22</v>
      </c>
      <c r="D62" s="214">
        <f t="shared" si="25"/>
        <v>9</v>
      </c>
      <c r="E62" s="214">
        <f>SUMIFS('ALL-DIKBUD-KEMANAG'!$R$13:$R$1029,JENJANG_PENDIDIKAN,$B$5,KECAMATAN,$C62,STATUS_SEKOLAH,$H$54)</f>
        <v>2</v>
      </c>
      <c r="F62" s="214">
        <f>SUMIFS('ALL-DIKBUD-KEMANAG'!$AA$13:$AA$1029,JENJANG_PENDIDIKAN,$B$5,KECAMATAN,$C62,STATUS_SEKOLAH,$H$54)</f>
        <v>7</v>
      </c>
      <c r="G62" s="210">
        <f t="shared" si="26"/>
        <v>22.222222222222221</v>
      </c>
      <c r="H62" s="210">
        <f t="shared" si="27"/>
        <v>77.777777777777786</v>
      </c>
    </row>
    <row r="63" spans="2:9" ht="15.75" thickBot="1" x14ac:dyDescent="0.3">
      <c r="B63" s="206">
        <v>5</v>
      </c>
      <c r="C63" s="211" t="s">
        <v>23</v>
      </c>
      <c r="D63" s="214">
        <f t="shared" si="25"/>
        <v>0</v>
      </c>
      <c r="E63" s="214">
        <f>SUMIFS('ALL-DIKBUD-KEMANAG'!$R$13:$R$1029,JENJANG_PENDIDIKAN,$B$5,KECAMATAN,$C63,STATUS_SEKOLAH,$H$54)</f>
        <v>0</v>
      </c>
      <c r="F63" s="214">
        <f>SUMIFS('ALL-DIKBUD-KEMANAG'!$AA$13:$AA$1029,JENJANG_PENDIDIKAN,$B$5,KECAMATAN,$C63,STATUS_SEKOLAH,$H$54)</f>
        <v>0</v>
      </c>
      <c r="G63" s="210">
        <f t="shared" si="26"/>
        <v>0</v>
      </c>
      <c r="H63" s="210">
        <f t="shared" si="27"/>
        <v>0</v>
      </c>
    </row>
    <row r="64" spans="2:9" ht="15.75" thickBot="1" x14ac:dyDescent="0.3">
      <c r="B64" s="208">
        <v>6</v>
      </c>
      <c r="C64" s="209" t="s">
        <v>24</v>
      </c>
      <c r="D64" s="214">
        <f t="shared" si="25"/>
        <v>0</v>
      </c>
      <c r="E64" s="214">
        <f>SUMIFS('ALL-DIKBUD-KEMANAG'!$R$13:$R$1029,JENJANG_PENDIDIKAN,$B$5,KECAMATAN,$C64,STATUS_SEKOLAH,$H$54)</f>
        <v>0</v>
      </c>
      <c r="F64" s="214">
        <f>SUMIFS('ALL-DIKBUD-KEMANAG'!$AA$13:$AA$1029,JENJANG_PENDIDIKAN,$B$5,KECAMATAN,$C64,STATUS_SEKOLAH,$H$54)</f>
        <v>0</v>
      </c>
      <c r="G64" s="210">
        <f t="shared" si="26"/>
        <v>0</v>
      </c>
      <c r="H64" s="210">
        <f t="shared" si="27"/>
        <v>0</v>
      </c>
    </row>
    <row r="65" spans="2:8" ht="15.75" thickBot="1" x14ac:dyDescent="0.3">
      <c r="B65" s="206">
        <v>7</v>
      </c>
      <c r="C65" s="211" t="s">
        <v>25</v>
      </c>
      <c r="D65" s="214">
        <f t="shared" si="25"/>
        <v>96</v>
      </c>
      <c r="E65" s="214">
        <f>SUMIFS('ALL-DIKBUD-KEMANAG'!$R$13:$R$1029,JENJANG_PENDIDIKAN,$B$5,KECAMATAN,$C65,STATUS_SEKOLAH,$H$54)</f>
        <v>0</v>
      </c>
      <c r="F65" s="214">
        <f>SUMIFS('ALL-DIKBUD-KEMANAG'!$AA$13:$AA$1029,JENJANG_PENDIDIKAN,$B$5,KECAMATAN,$C65,STATUS_SEKOLAH,$H$54)</f>
        <v>96</v>
      </c>
      <c r="G65" s="210">
        <f t="shared" si="26"/>
        <v>0</v>
      </c>
      <c r="H65" s="210">
        <f t="shared" si="27"/>
        <v>100</v>
      </c>
    </row>
    <row r="66" spans="2:8" ht="15.75" thickBot="1" x14ac:dyDescent="0.3">
      <c r="B66" s="208">
        <v>8</v>
      </c>
      <c r="C66" s="209" t="s">
        <v>26</v>
      </c>
      <c r="D66" s="214">
        <f t="shared" si="25"/>
        <v>24</v>
      </c>
      <c r="E66" s="214">
        <f>SUMIFS('ALL-DIKBUD-KEMANAG'!$R$13:$R$1029,JENJANG_PENDIDIKAN,$B$5,KECAMATAN,$C66,STATUS_SEKOLAH,$H$54)</f>
        <v>0</v>
      </c>
      <c r="F66" s="214">
        <f>SUMIFS('ALL-DIKBUD-KEMANAG'!$AA$13:$AA$1029,JENJANG_PENDIDIKAN,$B$5,KECAMATAN,$C66,STATUS_SEKOLAH,$H$54)</f>
        <v>24</v>
      </c>
      <c r="G66" s="210">
        <f t="shared" si="26"/>
        <v>0</v>
      </c>
      <c r="H66" s="210">
        <f t="shared" si="27"/>
        <v>100</v>
      </c>
    </row>
    <row r="67" spans="2:8" ht="15.75" thickBot="1" x14ac:dyDescent="0.3">
      <c r="B67" s="206">
        <v>9</v>
      </c>
      <c r="C67" s="211" t="s">
        <v>27</v>
      </c>
      <c r="D67" s="214">
        <f t="shared" si="25"/>
        <v>0</v>
      </c>
      <c r="E67" s="214">
        <f>SUMIFS('ALL-DIKBUD-KEMANAG'!$R$13:$R$1029,JENJANG_PENDIDIKAN,$B$5,KECAMATAN,$C67,STATUS_SEKOLAH,$H$54)</f>
        <v>0</v>
      </c>
      <c r="F67" s="214">
        <f>SUMIFS('ALL-DIKBUD-KEMANAG'!$AA$13:$AA$1029,JENJANG_PENDIDIKAN,$B$5,KECAMATAN,$C67,STATUS_SEKOLAH,$H$54)</f>
        <v>0</v>
      </c>
      <c r="G67" s="210">
        <f t="shared" si="26"/>
        <v>0</v>
      </c>
      <c r="H67" s="210">
        <f t="shared" si="27"/>
        <v>0</v>
      </c>
    </row>
    <row r="68" spans="2:8" ht="15.75" thickBot="1" x14ac:dyDescent="0.3">
      <c r="B68" s="208">
        <v>10</v>
      </c>
      <c r="C68" s="209" t="s">
        <v>28</v>
      </c>
      <c r="D68" s="214">
        <f t="shared" si="25"/>
        <v>0</v>
      </c>
      <c r="E68" s="214">
        <f>SUMIFS('ALL-DIKBUD-KEMANAG'!$R$13:$R$1029,JENJANG_PENDIDIKAN,$B$5,KECAMATAN,$C68,STATUS_SEKOLAH,$H$54)</f>
        <v>0</v>
      </c>
      <c r="F68" s="214">
        <f>SUMIFS('ALL-DIKBUD-KEMANAG'!$AA$13:$AA$1029,JENJANG_PENDIDIKAN,$B$5,KECAMATAN,$C68,STATUS_SEKOLAH,$H$54)</f>
        <v>0</v>
      </c>
      <c r="G68" s="210">
        <f t="shared" si="26"/>
        <v>0</v>
      </c>
      <c r="H68" s="210">
        <f t="shared" si="27"/>
        <v>0</v>
      </c>
    </row>
    <row r="69" spans="2:8" ht="15.75" thickBot="1" x14ac:dyDescent="0.3">
      <c r="B69" s="206">
        <v>11</v>
      </c>
      <c r="C69" s="211" t="s">
        <v>29</v>
      </c>
      <c r="D69" s="214">
        <f t="shared" si="25"/>
        <v>0</v>
      </c>
      <c r="E69" s="214">
        <f>SUMIFS('ALL-DIKBUD-KEMANAG'!$R$13:$R$1029,JENJANG_PENDIDIKAN,$B$5,KECAMATAN,$C69,STATUS_SEKOLAH,$H$54)</f>
        <v>0</v>
      </c>
      <c r="F69" s="214">
        <f>SUMIFS('ALL-DIKBUD-KEMANAG'!$AA$13:$AA$1029,JENJANG_PENDIDIKAN,$B$5,KECAMATAN,$C69,STATUS_SEKOLAH,$H$54)</f>
        <v>0</v>
      </c>
      <c r="G69" s="210">
        <f t="shared" si="26"/>
        <v>0</v>
      </c>
      <c r="H69" s="210">
        <f t="shared" si="27"/>
        <v>0</v>
      </c>
    </row>
    <row r="70" spans="2:8" ht="15.75" thickBot="1" x14ac:dyDescent="0.3">
      <c r="B70" s="208">
        <v>12</v>
      </c>
      <c r="C70" s="209" t="s">
        <v>30</v>
      </c>
      <c r="D70" s="214">
        <f t="shared" si="25"/>
        <v>0</v>
      </c>
      <c r="E70" s="214">
        <f>SUMIFS('ALL-DIKBUD-KEMANAG'!$R$13:$R$1029,JENJANG_PENDIDIKAN,$B$5,KECAMATAN,$C70,STATUS_SEKOLAH,$H$54)</f>
        <v>0</v>
      </c>
      <c r="F70" s="214">
        <f>SUMIFS('ALL-DIKBUD-KEMANAG'!$AA$13:$AA$1029,JENJANG_PENDIDIKAN,$B$5,KECAMATAN,$C70,STATUS_SEKOLAH,$H$54)</f>
        <v>0</v>
      </c>
      <c r="G70" s="210">
        <f t="shared" si="26"/>
        <v>0</v>
      </c>
      <c r="H70" s="210">
        <f t="shared" si="27"/>
        <v>0</v>
      </c>
    </row>
    <row r="71" spans="2:8" ht="15.75" thickBot="1" x14ac:dyDescent="0.3">
      <c r="B71" s="206">
        <v>13</v>
      </c>
      <c r="C71" s="211" t="s">
        <v>31</v>
      </c>
      <c r="D71" s="214">
        <f t="shared" si="25"/>
        <v>7</v>
      </c>
      <c r="E71" s="214">
        <f>SUMIFS('ALL-DIKBUD-KEMANAG'!$R$13:$R$1029,JENJANG_PENDIDIKAN,$B$5,KECAMATAN,$C71,STATUS_SEKOLAH,$H$54)</f>
        <v>0</v>
      </c>
      <c r="F71" s="214">
        <f>SUMIFS('ALL-DIKBUD-KEMANAG'!$AA$13:$AA$1029,JENJANG_PENDIDIKAN,$B$5,KECAMATAN,$C71,STATUS_SEKOLAH,$H$54)</f>
        <v>7</v>
      </c>
      <c r="G71" s="210">
        <f t="shared" si="26"/>
        <v>0</v>
      </c>
      <c r="H71" s="210">
        <f t="shared" si="27"/>
        <v>100</v>
      </c>
    </row>
    <row r="72" spans="2:8" ht="15.75" thickBot="1" x14ac:dyDescent="0.3">
      <c r="B72" s="212">
        <v>14</v>
      </c>
      <c r="C72" s="209" t="s">
        <v>32</v>
      </c>
      <c r="D72" s="214">
        <f t="shared" si="25"/>
        <v>0</v>
      </c>
      <c r="E72" s="214">
        <f>SUMIFS('ALL-DIKBUD-KEMANAG'!$R$13:$R$1029,JENJANG_PENDIDIKAN,$B$5,KECAMATAN,$C72,STATUS_SEKOLAH,$H$54)</f>
        <v>0</v>
      </c>
      <c r="F72" s="214">
        <f>SUMIFS('ALL-DIKBUD-KEMANAG'!$AA$13:$AA$1029,JENJANG_PENDIDIKAN,$B$5,KECAMATAN,$C72,STATUS_SEKOLAH,$H$54)</f>
        <v>0</v>
      </c>
      <c r="G72" s="210">
        <f t="shared" si="26"/>
        <v>0</v>
      </c>
      <c r="H72" s="210">
        <f t="shared" si="27"/>
        <v>0</v>
      </c>
    </row>
    <row r="73" spans="2:8" ht="15.75" thickBot="1" x14ac:dyDescent="0.3">
      <c r="B73" s="213"/>
      <c r="C73" s="220" t="s">
        <v>12</v>
      </c>
      <c r="D73" s="216">
        <f>SUM(D59:D72)</f>
        <v>260</v>
      </c>
      <c r="E73" s="216">
        <f t="shared" ref="E73:F73" si="28">SUM(E59:E72)</f>
        <v>2</v>
      </c>
      <c r="F73" s="216">
        <f t="shared" si="28"/>
        <v>258</v>
      </c>
      <c r="G73" s="219">
        <f t="shared" si="26"/>
        <v>0.76923076923076927</v>
      </c>
      <c r="H73" s="219">
        <f t="shared" si="27"/>
        <v>99.230769230769226</v>
      </c>
    </row>
    <row r="74" spans="2:8" ht="15.75" thickBot="1" x14ac:dyDescent="0.3">
      <c r="C74" s="215" t="s">
        <v>76</v>
      </c>
      <c r="D74" s="220">
        <f>D73/$D$73*100</f>
        <v>100</v>
      </c>
      <c r="E74" s="221">
        <f t="shared" ref="E74:F74" si="29">E73/$D$73*100</f>
        <v>0.76923076923076927</v>
      </c>
      <c r="F74" s="221">
        <f t="shared" si="29"/>
        <v>99.230769230769226</v>
      </c>
      <c r="G74"/>
      <c r="H74"/>
    </row>
    <row r="77" spans="2:8" x14ac:dyDescent="0.25">
      <c r="F77" s="307" t="str">
        <f ca="1">"Demak, "&amp;TEXT(NOW(),"dd mmmm yyyy")</f>
        <v>Demak, 08 Agustus 2020</v>
      </c>
    </row>
    <row r="78" spans="2:8" x14ac:dyDescent="0.25">
      <c r="F78" s="307" t="s">
        <v>192</v>
      </c>
    </row>
    <row r="79" spans="2:8" x14ac:dyDescent="0.25">
      <c r="F79" s="307" t="s">
        <v>13</v>
      </c>
    </row>
    <row r="80" spans="2:8" x14ac:dyDescent="0.25">
      <c r="F80" s="307"/>
    </row>
    <row r="81" spans="6:6" x14ac:dyDescent="0.25">
      <c r="F81" s="307"/>
    </row>
    <row r="82" spans="6:6" x14ac:dyDescent="0.25">
      <c r="F82" s="307"/>
    </row>
    <row r="83" spans="6:6" x14ac:dyDescent="0.25">
      <c r="F83" s="307" t="s">
        <v>219</v>
      </c>
    </row>
    <row r="84" spans="6:6" x14ac:dyDescent="0.25">
      <c r="F84" s="307" t="s">
        <v>220</v>
      </c>
    </row>
    <row r="85" spans="6:6" x14ac:dyDescent="0.25">
      <c r="F85" s="307" t="s">
        <v>221</v>
      </c>
    </row>
  </sheetData>
  <mergeCells count="15">
    <mergeCell ref="B56:B57"/>
    <mergeCell ref="C56:C57"/>
    <mergeCell ref="D56:D57"/>
    <mergeCell ref="E56:F56"/>
    <mergeCell ref="G56:H56"/>
    <mergeCell ref="B31:B32"/>
    <mergeCell ref="C31:C32"/>
    <mergeCell ref="D31:D32"/>
    <mergeCell ref="E31:F31"/>
    <mergeCell ref="G31:H31"/>
    <mergeCell ref="B6:B7"/>
    <mergeCell ref="C6:C7"/>
    <mergeCell ref="D6:D7"/>
    <mergeCell ref="E6:F6"/>
    <mergeCell ref="G6:H6"/>
  </mergeCells>
  <pageMargins left="0.70866141732283472" right="0.70866141732283472" top="0.6" bottom="0.66" header="0.4" footer="0.48"/>
  <pageSetup paperSize="9" scale="90" orientation="portrait" horizont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08C4C-AC7C-493C-84D6-DCBDAA2E08B2}">
  <sheetPr>
    <tabColor rgb="FFC00000"/>
  </sheetPr>
  <dimension ref="A1:X62"/>
  <sheetViews>
    <sheetView view="pageBreakPreview" zoomScaleNormal="100" zoomScaleSheetLayoutView="100" workbookViewId="0">
      <selection activeCell="P8" sqref="P8"/>
    </sheetView>
  </sheetViews>
  <sheetFormatPr defaultColWidth="8.85546875" defaultRowHeight="15" x14ac:dyDescent="0.3"/>
  <cols>
    <col min="1" max="1" width="5.28515625" style="95" customWidth="1"/>
    <col min="2" max="2" width="17.5703125" style="95" customWidth="1"/>
    <col min="3" max="4" width="15.85546875" style="95" customWidth="1"/>
    <col min="5" max="5" width="10" style="95" bestFit="1" customWidth="1"/>
    <col min="6" max="7" width="13.42578125" style="95" customWidth="1"/>
    <col min="8" max="8" width="9.5703125" style="95" bestFit="1" customWidth="1"/>
    <col min="9" max="10" width="7.7109375" style="95" customWidth="1"/>
    <col min="11" max="11" width="11" style="95" bestFit="1" customWidth="1"/>
    <col min="12" max="12" width="2.5703125" style="95" customWidth="1"/>
    <col min="13" max="13" width="5.28515625" style="95" bestFit="1" customWidth="1"/>
    <col min="14" max="14" width="19.28515625" style="95" bestFit="1" customWidth="1"/>
    <col min="15" max="16" width="11.7109375" style="95" customWidth="1"/>
    <col min="17" max="17" width="10" style="95" bestFit="1" customWidth="1"/>
    <col min="18" max="19" width="11.7109375" style="95" customWidth="1"/>
    <col min="20" max="20" width="11.28515625" style="95" bestFit="1" customWidth="1"/>
    <col min="21" max="21" width="8.42578125" style="95" customWidth="1"/>
    <col min="22" max="22" width="7.42578125" style="95" customWidth="1"/>
    <col min="23" max="23" width="10" style="95" bestFit="1" customWidth="1"/>
    <col min="24" max="16384" width="8.85546875" style="95"/>
  </cols>
  <sheetData>
    <row r="1" spans="1:21" ht="16.5" x14ac:dyDescent="0.3">
      <c r="A1" s="719"/>
      <c r="B1" s="720" t="s">
        <v>2065</v>
      </c>
      <c r="C1" s="719"/>
      <c r="D1" s="719"/>
      <c r="E1" s="719"/>
      <c r="F1" s="719"/>
      <c r="G1" s="719"/>
      <c r="N1" s="309" t="s">
        <v>2065</v>
      </c>
    </row>
    <row r="2" spans="1:21" ht="16.5" x14ac:dyDescent="0.3">
      <c r="A2" s="719"/>
      <c r="B2" s="721" t="s">
        <v>2064</v>
      </c>
      <c r="C2" s="719"/>
      <c r="D2" s="719"/>
      <c r="E2" s="719"/>
      <c r="F2" s="719"/>
      <c r="G2" s="719"/>
      <c r="N2" s="61" t="s">
        <v>2064</v>
      </c>
    </row>
    <row r="3" spans="1:21" ht="16.5" x14ac:dyDescent="0.3">
      <c r="A3" s="719"/>
      <c r="B3" s="721" t="s">
        <v>149</v>
      </c>
      <c r="C3" s="719"/>
      <c r="D3" s="719"/>
      <c r="E3" s="719"/>
      <c r="F3" s="719"/>
      <c r="G3" s="719"/>
      <c r="N3" s="61" t="s">
        <v>149</v>
      </c>
    </row>
    <row r="4" spans="1:21" ht="16.5" x14ac:dyDescent="0.3">
      <c r="A4" s="719"/>
      <c r="B4" s="721" t="str">
        <f>TAHUN_PELAJARAN</f>
        <v>TAHUN PELAJARAN 2019/2020</v>
      </c>
      <c r="C4" s="719"/>
      <c r="D4" s="719"/>
      <c r="E4" s="719"/>
      <c r="F4" s="719"/>
      <c r="G4" s="719"/>
      <c r="N4" s="61" t="str">
        <f>TAHUN_PELAJARAN</f>
        <v>TAHUN PELAJARAN 2019/2020</v>
      </c>
    </row>
    <row r="5" spans="1:21" ht="16.5" x14ac:dyDescent="0.3">
      <c r="A5" s="721"/>
      <c r="B5" s="721"/>
      <c r="C5" s="719"/>
      <c r="D5" s="719"/>
      <c r="E5" s="719"/>
      <c r="F5" s="719"/>
      <c r="G5" s="719"/>
    </row>
    <row r="6" spans="1:21" ht="27" customHeight="1" x14ac:dyDescent="0.3">
      <c r="A6" s="832" t="s">
        <v>60</v>
      </c>
      <c r="B6" s="832" t="s">
        <v>1</v>
      </c>
      <c r="C6" s="832" t="s">
        <v>1346</v>
      </c>
      <c r="D6" s="832"/>
      <c r="E6" s="832"/>
      <c r="F6" s="833" t="s">
        <v>1342</v>
      </c>
      <c r="G6" s="833"/>
      <c r="M6" s="798" t="s">
        <v>60</v>
      </c>
      <c r="N6" s="798" t="s">
        <v>1</v>
      </c>
      <c r="O6" s="798" t="s">
        <v>1346</v>
      </c>
      <c r="P6" s="798"/>
      <c r="Q6" s="798"/>
      <c r="R6" s="799" t="s">
        <v>1342</v>
      </c>
      <c r="S6" s="799"/>
    </row>
    <row r="7" spans="1:21" ht="31.5" x14ac:dyDescent="0.3">
      <c r="A7" s="832"/>
      <c r="B7" s="832"/>
      <c r="C7" s="722" t="s">
        <v>74</v>
      </c>
      <c r="D7" s="722" t="s">
        <v>145</v>
      </c>
      <c r="E7" s="722" t="s">
        <v>12</v>
      </c>
      <c r="F7" s="722" t="s">
        <v>74</v>
      </c>
      <c r="G7" s="722" t="s">
        <v>145</v>
      </c>
      <c r="M7" s="798"/>
      <c r="N7" s="798"/>
      <c r="O7" s="541" t="s">
        <v>74</v>
      </c>
      <c r="P7" s="541" t="s">
        <v>145</v>
      </c>
      <c r="Q7" s="541" t="s">
        <v>12</v>
      </c>
      <c r="R7" s="541" t="s">
        <v>74</v>
      </c>
      <c r="S7" s="541" t="s">
        <v>145</v>
      </c>
    </row>
    <row r="8" spans="1:21" ht="15.75" x14ac:dyDescent="0.3">
      <c r="A8" s="723">
        <v>1</v>
      </c>
      <c r="B8" s="723" t="s">
        <v>5</v>
      </c>
      <c r="C8" s="724">
        <v>741</v>
      </c>
      <c r="D8" s="724">
        <v>553</v>
      </c>
      <c r="E8" s="725">
        <f>SUM(C8:D8)</f>
        <v>1294</v>
      </c>
      <c r="F8" s="726">
        <f>C8/$E8*100</f>
        <v>57.264296754250388</v>
      </c>
      <c r="G8" s="726">
        <f>D8/$E8*100</f>
        <v>42.735703245749612</v>
      </c>
      <c r="H8" s="545"/>
      <c r="I8" s="574"/>
      <c r="M8" s="542">
        <v>1</v>
      </c>
      <c r="N8" s="542" t="s">
        <v>5</v>
      </c>
      <c r="O8" s="542">
        <f>C8</f>
        <v>741</v>
      </c>
      <c r="P8" s="542">
        <f>D8</f>
        <v>553</v>
      </c>
      <c r="Q8" s="543">
        <f>SUM(O8:P8)</f>
        <v>1294</v>
      </c>
      <c r="R8" s="544">
        <f>O8/$Q8*100</f>
        <v>57.264296754250388</v>
      </c>
      <c r="S8" s="544">
        <f>P8/$Q8*100</f>
        <v>42.735703245749612</v>
      </c>
    </row>
    <row r="9" spans="1:21" ht="15.75" x14ac:dyDescent="0.3">
      <c r="A9" s="723">
        <v>2</v>
      </c>
      <c r="B9" s="723" t="s">
        <v>6</v>
      </c>
      <c r="C9" s="727">
        <f>SUMIFS('ALL-DIKBUD-KEMANAG'!$AG$13:$AG$1029,JENJANG_PENDIDIKAN,$B9)</f>
        <v>2671</v>
      </c>
      <c r="D9" s="727">
        <f>SUMIFS('ALL-DIKBUD-KEMANAG'!$AJ$13:$AJ$1029,JENJANG_PENDIDIKAN,$B9)</f>
        <v>2432</v>
      </c>
      <c r="E9" s="725">
        <f t="shared" ref="E9:E10" si="0">SUM(C9:D9)</f>
        <v>5103</v>
      </c>
      <c r="F9" s="726">
        <f t="shared" ref="F9:G15" si="1">C9/$E9*100</f>
        <v>52.34175974916716</v>
      </c>
      <c r="G9" s="726">
        <f t="shared" si="1"/>
        <v>47.658240250832847</v>
      </c>
      <c r="M9" s="542">
        <v>2</v>
      </c>
      <c r="N9" s="542" t="s">
        <v>1341</v>
      </c>
      <c r="O9" s="546">
        <f>C12</f>
        <v>302</v>
      </c>
      <c r="P9" s="546">
        <f>D12</f>
        <v>151</v>
      </c>
      <c r="Q9" s="543">
        <f>SUM(O9:P9)</f>
        <v>453</v>
      </c>
      <c r="R9" s="544">
        <f t="shared" ref="R9:R15" si="2">O9/$Q9*100</f>
        <v>66.666666666666657</v>
      </c>
      <c r="S9" s="544">
        <f t="shared" ref="S9:S16" si="3">P9/$Q9*100</f>
        <v>33.333333333333329</v>
      </c>
    </row>
    <row r="10" spans="1:21" ht="15.75" x14ac:dyDescent="0.3">
      <c r="A10" s="723">
        <v>3</v>
      </c>
      <c r="B10" s="723" t="s">
        <v>7</v>
      </c>
      <c r="C10" s="727">
        <f>SUMIFS('ALL-DIKBUD-KEMANAG'!$AG$13:$AG$1029,JENJANG_PENDIDIKAN,$B10)</f>
        <v>621</v>
      </c>
      <c r="D10" s="727">
        <f>SUMIFS('ALL-DIKBUD-KEMANAG'!$AJ$13:$AJ$1029,JENJANG_PENDIDIKAN,$B10)</f>
        <v>979</v>
      </c>
      <c r="E10" s="725">
        <f t="shared" si="0"/>
        <v>1600</v>
      </c>
      <c r="F10" s="726">
        <f t="shared" si="1"/>
        <v>38.8125</v>
      </c>
      <c r="G10" s="726">
        <f t="shared" si="1"/>
        <v>61.187499999999993</v>
      </c>
      <c r="M10" s="547"/>
      <c r="N10" s="548" t="s">
        <v>11</v>
      </c>
      <c r="O10" s="549">
        <f>SUM(O8:O9)</f>
        <v>1043</v>
      </c>
      <c r="P10" s="549">
        <f t="shared" ref="P10:Q10" si="4">SUM(P8:P9)</f>
        <v>704</v>
      </c>
      <c r="Q10" s="549">
        <f t="shared" si="4"/>
        <v>1747</v>
      </c>
      <c r="R10" s="550">
        <f t="shared" si="2"/>
        <v>59.702346880366342</v>
      </c>
      <c r="S10" s="550">
        <f t="shared" si="3"/>
        <v>40.297653119633658</v>
      </c>
    </row>
    <row r="11" spans="1:21" ht="15.75" x14ac:dyDescent="0.3">
      <c r="A11" s="728"/>
      <c r="B11" s="729" t="s">
        <v>11</v>
      </c>
      <c r="C11" s="730">
        <f>SUM(C8:C10)</f>
        <v>4033</v>
      </c>
      <c r="D11" s="730">
        <f t="shared" ref="D11:E11" si="5">SUM(D8:D10)</f>
        <v>3964</v>
      </c>
      <c r="E11" s="730">
        <f t="shared" si="5"/>
        <v>7997</v>
      </c>
      <c r="F11" s="731">
        <f t="shared" si="1"/>
        <v>50.431411779417282</v>
      </c>
      <c r="G11" s="731">
        <f t="shared" si="1"/>
        <v>49.568588220582718</v>
      </c>
      <c r="M11" s="542">
        <v>3</v>
      </c>
      <c r="N11" s="542" t="s">
        <v>6</v>
      </c>
      <c r="O11" s="584">
        <f>C9</f>
        <v>2671</v>
      </c>
      <c r="P11" s="584">
        <f>D9</f>
        <v>2432</v>
      </c>
      <c r="Q11" s="551">
        <f>SUM(O11:P11)</f>
        <v>5103</v>
      </c>
      <c r="R11" s="544">
        <f t="shared" si="2"/>
        <v>52.34175974916716</v>
      </c>
      <c r="S11" s="544">
        <f t="shared" si="3"/>
        <v>47.658240250832847</v>
      </c>
      <c r="U11" s="167">
        <f>P11</f>
        <v>2432</v>
      </c>
    </row>
    <row r="12" spans="1:21" ht="15.75" x14ac:dyDescent="0.3">
      <c r="A12" s="723">
        <v>4</v>
      </c>
      <c r="B12" s="723" t="s">
        <v>1341</v>
      </c>
      <c r="C12" s="724">
        <v>302</v>
      </c>
      <c r="D12" s="724">
        <v>151</v>
      </c>
      <c r="E12" s="725">
        <f>SUM(C12:D12)</f>
        <v>453</v>
      </c>
      <c r="F12" s="726">
        <f t="shared" si="1"/>
        <v>66.666666666666657</v>
      </c>
      <c r="G12" s="726">
        <f t="shared" si="1"/>
        <v>33.333333333333329</v>
      </c>
      <c r="M12" s="542">
        <v>4</v>
      </c>
      <c r="N12" s="542" t="s">
        <v>265</v>
      </c>
      <c r="O12" s="546">
        <f>C13</f>
        <v>467</v>
      </c>
      <c r="P12" s="546">
        <f>D13</f>
        <v>835</v>
      </c>
      <c r="Q12" s="551">
        <f t="shared" ref="Q12" si="6">SUM(O12:P12)</f>
        <v>1302</v>
      </c>
      <c r="R12" s="544">
        <f t="shared" si="2"/>
        <v>35.867895545314902</v>
      </c>
      <c r="S12" s="544">
        <f t="shared" si="3"/>
        <v>64.132104454685106</v>
      </c>
    </row>
    <row r="13" spans="1:21" ht="15.75" x14ac:dyDescent="0.3">
      <c r="A13" s="723">
        <v>5</v>
      </c>
      <c r="B13" s="723" t="s">
        <v>265</v>
      </c>
      <c r="C13" s="727">
        <f>SUMIFS('ALL-DIKBUD-KEMANAG'!$AG$13:$AG$1029,JENJANG_PENDIDIKAN,$B13)</f>
        <v>467</v>
      </c>
      <c r="D13" s="727">
        <f>SUMIFS('ALL-DIKBUD-KEMANAG'!$AJ$13:$AJ$1029,JENJANG_PENDIDIKAN,$B13)</f>
        <v>835</v>
      </c>
      <c r="E13" s="725">
        <f t="shared" ref="E13:E14" si="7">SUM(C13:D13)</f>
        <v>1302</v>
      </c>
      <c r="F13" s="726">
        <f t="shared" si="1"/>
        <v>35.867895545314902</v>
      </c>
      <c r="G13" s="726">
        <f t="shared" si="1"/>
        <v>64.132104454685106</v>
      </c>
      <c r="M13" s="547"/>
      <c r="N13" s="548" t="s">
        <v>11</v>
      </c>
      <c r="O13" s="549">
        <f>SUM(O11:O12)</f>
        <v>3138</v>
      </c>
      <c r="P13" s="549">
        <f>SUM(P11:P12)</f>
        <v>3267</v>
      </c>
      <c r="Q13" s="549">
        <f t="shared" ref="Q13" si="8">SUM(Q11:Q12)</f>
        <v>6405</v>
      </c>
      <c r="R13" s="550">
        <f t="shared" si="2"/>
        <v>48.992974238875881</v>
      </c>
      <c r="S13" s="550">
        <f t="shared" si="3"/>
        <v>51.007025761124126</v>
      </c>
    </row>
    <row r="14" spans="1:21" ht="15.75" x14ac:dyDescent="0.3">
      <c r="A14" s="723">
        <v>6</v>
      </c>
      <c r="B14" s="723" t="s">
        <v>267</v>
      </c>
      <c r="C14" s="727">
        <f>SUMIFS('ALL-DIKBUD-KEMANAG'!$AG$13:$AG$1029,JENJANG_PENDIDIKAN,$B14)</f>
        <v>1100</v>
      </c>
      <c r="D14" s="727">
        <f>SUMIFS('ALL-DIKBUD-KEMANAG'!$AJ$13:$AJ$1029,JENJANG_PENDIDIKAN,$B14)</f>
        <v>1328</v>
      </c>
      <c r="E14" s="725">
        <f t="shared" si="7"/>
        <v>2428</v>
      </c>
      <c r="F14" s="726">
        <f t="shared" si="1"/>
        <v>45.304777594728172</v>
      </c>
      <c r="G14" s="726">
        <f t="shared" si="1"/>
        <v>54.695222405271828</v>
      </c>
      <c r="M14" s="542">
        <v>5</v>
      </c>
      <c r="N14" s="542" t="s">
        <v>7</v>
      </c>
      <c r="O14" s="584">
        <f>C10</f>
        <v>621</v>
      </c>
      <c r="P14" s="584">
        <f>D10</f>
        <v>979</v>
      </c>
      <c r="Q14" s="551">
        <f>SUM(O14:P14)</f>
        <v>1600</v>
      </c>
      <c r="R14" s="544">
        <f t="shared" si="2"/>
        <v>38.8125</v>
      </c>
      <c r="S14" s="544">
        <f t="shared" si="3"/>
        <v>61.187499999999993</v>
      </c>
      <c r="U14" s="167">
        <f>P14</f>
        <v>979</v>
      </c>
    </row>
    <row r="15" spans="1:21" ht="15.75" x14ac:dyDescent="0.3">
      <c r="A15" s="728"/>
      <c r="B15" s="729" t="s">
        <v>11</v>
      </c>
      <c r="C15" s="730">
        <f>SUM(C12:C14)</f>
        <v>1869</v>
      </c>
      <c r="D15" s="730">
        <f t="shared" ref="D15:E15" si="9">SUM(D12:D14)</f>
        <v>2314</v>
      </c>
      <c r="E15" s="730">
        <f t="shared" si="9"/>
        <v>4183</v>
      </c>
      <c r="F15" s="731">
        <f t="shared" si="1"/>
        <v>44.680851063829785</v>
      </c>
      <c r="G15" s="731">
        <f t="shared" si="1"/>
        <v>55.319148936170215</v>
      </c>
      <c r="M15" s="542">
        <v>6</v>
      </c>
      <c r="N15" s="542" t="s">
        <v>267</v>
      </c>
      <c r="O15" s="546">
        <f>C14</f>
        <v>1100</v>
      </c>
      <c r="P15" s="546">
        <f>D14</f>
        <v>1328</v>
      </c>
      <c r="Q15" s="551">
        <f t="shared" ref="Q15" si="10">SUM(O15:P15)</f>
        <v>2428</v>
      </c>
      <c r="R15" s="544">
        <f t="shared" si="2"/>
        <v>45.304777594728172</v>
      </c>
      <c r="S15" s="544">
        <f t="shared" si="3"/>
        <v>54.695222405271828</v>
      </c>
    </row>
    <row r="16" spans="1:21" ht="16.5" x14ac:dyDescent="0.3">
      <c r="A16" s="732"/>
      <c r="B16" s="733" t="s">
        <v>12</v>
      </c>
      <c r="C16" s="725">
        <f>SUM(C15,C11)</f>
        <v>5902</v>
      </c>
      <c r="D16" s="725">
        <f t="shared" ref="D16:E16" si="11">SUM(D15,D11)</f>
        <v>6278</v>
      </c>
      <c r="E16" s="725">
        <f t="shared" si="11"/>
        <v>12180</v>
      </c>
      <c r="F16" s="726">
        <f>C16/$E16*100</f>
        <v>48.456486042692937</v>
      </c>
      <c r="G16" s="726">
        <f>D16/$E16*100</f>
        <v>51.543513957307063</v>
      </c>
      <c r="I16" s="545"/>
      <c r="M16" s="547"/>
      <c r="N16" s="548" t="s">
        <v>11</v>
      </c>
      <c r="O16" s="549">
        <f>SUM(O14:O15)</f>
        <v>1721</v>
      </c>
      <c r="P16" s="549">
        <f>SUM(P14:P15)</f>
        <v>2307</v>
      </c>
      <c r="Q16" s="549">
        <f>SUM(Q14:Q15)</f>
        <v>4028</v>
      </c>
      <c r="R16" s="550">
        <f>O16/$Q16*100</f>
        <v>42.725918570009931</v>
      </c>
      <c r="S16" s="550">
        <f t="shared" si="3"/>
        <v>57.274081429990062</v>
      </c>
    </row>
    <row r="17" spans="1:21" ht="16.5" x14ac:dyDescent="0.3">
      <c r="A17" s="719"/>
      <c r="B17" s="734"/>
      <c r="C17" s="735">
        <f>C16/$E$16*100</f>
        <v>48.456486042692937</v>
      </c>
      <c r="D17" s="735">
        <f t="shared" ref="D17:E17" si="12">D16/$E$16*100</f>
        <v>51.543513957307063</v>
      </c>
      <c r="E17" s="735">
        <f t="shared" si="12"/>
        <v>100</v>
      </c>
      <c r="F17" s="736"/>
      <c r="G17" s="736"/>
      <c r="M17" s="585"/>
      <c r="N17" s="586" t="s">
        <v>12</v>
      </c>
      <c r="O17" s="587">
        <f>SUM(O10,O13,O16)</f>
        <v>5902</v>
      </c>
      <c r="P17" s="587">
        <f t="shared" ref="P17:Q17" si="13">SUM(P10,P13,P16)</f>
        <v>6278</v>
      </c>
      <c r="Q17" s="587">
        <f t="shared" si="13"/>
        <v>12180</v>
      </c>
      <c r="R17" s="588">
        <f>O17/$Q17*100</f>
        <v>48.456486042692937</v>
      </c>
      <c r="S17" s="588">
        <f>P17/$Q17*100</f>
        <v>51.543513957307063</v>
      </c>
      <c r="U17" s="167">
        <f>SUM(U11:U16)</f>
        <v>3411</v>
      </c>
    </row>
    <row r="18" spans="1:21" ht="16.5" x14ac:dyDescent="0.3">
      <c r="A18" s="719"/>
      <c r="B18" s="719"/>
      <c r="C18" s="719"/>
      <c r="D18" s="719"/>
      <c r="E18" s="719"/>
      <c r="F18" s="719"/>
      <c r="G18" s="719"/>
    </row>
    <row r="19" spans="1:21" ht="16.5" x14ac:dyDescent="0.3">
      <c r="A19" s="721"/>
      <c r="B19" s="720" t="s">
        <v>147</v>
      </c>
      <c r="C19" s="721"/>
      <c r="D19" s="721"/>
      <c r="E19" s="721"/>
      <c r="F19" s="721"/>
      <c r="G19" s="719"/>
      <c r="M19" s="552"/>
      <c r="N19" s="553" t="s">
        <v>147</v>
      </c>
      <c r="O19" s="552"/>
      <c r="P19" s="552"/>
      <c r="Q19" s="552"/>
      <c r="R19" s="552"/>
    </row>
    <row r="20" spans="1:21" ht="16.5" x14ac:dyDescent="0.3">
      <c r="A20" s="721"/>
      <c r="B20" s="737" t="s">
        <v>148</v>
      </c>
      <c r="C20" s="721"/>
      <c r="D20" s="721"/>
      <c r="E20" s="721"/>
      <c r="F20" s="721"/>
      <c r="G20" s="719"/>
      <c r="M20" s="552"/>
      <c r="N20" s="554" t="s">
        <v>148</v>
      </c>
      <c r="O20" s="552"/>
      <c r="P20" s="552"/>
      <c r="Q20" s="552"/>
      <c r="R20" s="552"/>
    </row>
    <row r="21" spans="1:21" ht="16.5" x14ac:dyDescent="0.3">
      <c r="A21" s="721"/>
      <c r="B21" s="721" t="s">
        <v>149</v>
      </c>
      <c r="C21" s="721"/>
      <c r="D21" s="721"/>
      <c r="E21" s="721"/>
      <c r="F21" s="721"/>
      <c r="G21" s="719"/>
      <c r="M21" s="552"/>
      <c r="N21" s="552" t="s">
        <v>149</v>
      </c>
      <c r="O21" s="552"/>
      <c r="P21" s="552"/>
      <c r="Q21" s="552"/>
      <c r="R21" s="552"/>
    </row>
    <row r="22" spans="1:21" ht="16.5" x14ac:dyDescent="0.3">
      <c r="A22" s="721"/>
      <c r="B22" s="721" t="str">
        <f>TAHUN_PELAJARAN</f>
        <v>TAHUN PELAJARAN 2019/2020</v>
      </c>
      <c r="C22" s="721"/>
      <c r="D22" s="721"/>
      <c r="E22" s="721"/>
      <c r="F22" s="721"/>
      <c r="G22" s="719"/>
      <c r="M22" s="552"/>
      <c r="N22" s="552" t="str">
        <f>TAHUN_PELAJARAN</f>
        <v>TAHUN PELAJARAN 2019/2020</v>
      </c>
      <c r="O22" s="552"/>
      <c r="P22" s="552"/>
      <c r="Q22" s="552"/>
      <c r="R22" s="552"/>
    </row>
    <row r="23" spans="1:21" ht="16.5" x14ac:dyDescent="0.3">
      <c r="A23" s="721"/>
      <c r="B23" s="721"/>
      <c r="C23" s="721"/>
      <c r="D23" s="721"/>
      <c r="E23" s="721"/>
      <c r="F23" s="721"/>
      <c r="G23" s="719"/>
      <c r="M23" s="552"/>
      <c r="N23" s="552"/>
      <c r="O23" s="552"/>
      <c r="P23" s="552"/>
      <c r="Q23" s="552"/>
      <c r="R23" s="552"/>
    </row>
    <row r="24" spans="1:21" ht="16.5" x14ac:dyDescent="0.3">
      <c r="A24" s="721"/>
      <c r="B24" s="721"/>
      <c r="C24" s="721"/>
      <c r="D24" s="721"/>
      <c r="E24" s="721"/>
      <c r="F24" s="721"/>
      <c r="G24" s="719"/>
      <c r="M24" s="552"/>
      <c r="N24" s="552"/>
      <c r="O24" s="552"/>
      <c r="P24" s="552"/>
      <c r="Q24" s="552"/>
      <c r="R24" s="552"/>
    </row>
    <row r="25" spans="1:21" ht="16.5" x14ac:dyDescent="0.3">
      <c r="A25" s="834" t="s">
        <v>0</v>
      </c>
      <c r="B25" s="835" t="s">
        <v>75</v>
      </c>
      <c r="C25" s="837" t="s">
        <v>1343</v>
      </c>
      <c r="D25" s="838"/>
      <c r="E25" s="838"/>
      <c r="F25" s="839"/>
      <c r="G25" s="719"/>
      <c r="M25" s="840" t="s">
        <v>60</v>
      </c>
      <c r="N25" s="841" t="s">
        <v>75</v>
      </c>
      <c r="O25" s="843" t="s">
        <v>78</v>
      </c>
      <c r="P25" s="844"/>
      <c r="Q25" s="844"/>
      <c r="R25" s="845"/>
    </row>
    <row r="26" spans="1:21" ht="31.5" x14ac:dyDescent="0.3">
      <c r="A26" s="834"/>
      <c r="B26" s="836"/>
      <c r="C26" s="722" t="s">
        <v>74</v>
      </c>
      <c r="D26" s="722" t="s">
        <v>145</v>
      </c>
      <c r="E26" s="738" t="s">
        <v>4</v>
      </c>
      <c r="F26" s="739" t="s">
        <v>76</v>
      </c>
      <c r="G26" s="719"/>
      <c r="M26" s="840"/>
      <c r="N26" s="842"/>
      <c r="O26" s="541" t="s">
        <v>74</v>
      </c>
      <c r="P26" s="541" t="s">
        <v>145</v>
      </c>
      <c r="Q26" s="555" t="s">
        <v>4</v>
      </c>
      <c r="R26" s="556" t="s">
        <v>76</v>
      </c>
    </row>
    <row r="27" spans="1:21" ht="16.5" x14ac:dyDescent="0.3">
      <c r="A27" s="740"/>
      <c r="B27" s="741" t="s">
        <v>62</v>
      </c>
      <c r="C27" s="742">
        <f>SUM(C29:C33)</f>
        <v>4331</v>
      </c>
      <c r="D27" s="742">
        <f t="shared" ref="D27:E27" si="14">SUM(D29:D33)</f>
        <v>4183</v>
      </c>
      <c r="E27" s="742">
        <f t="shared" si="14"/>
        <v>8514</v>
      </c>
      <c r="F27" s="743">
        <f t="shared" ref="F27:F34" si="15">E27/$E$27*100</f>
        <v>100</v>
      </c>
      <c r="G27" s="719"/>
      <c r="M27" s="557"/>
      <c r="N27" s="558" t="s">
        <v>62</v>
      </c>
      <c r="O27" s="559">
        <f>SUM(O29:O33)</f>
        <v>2118</v>
      </c>
      <c r="P27" s="559">
        <f t="shared" ref="P27:Q27" si="16">SUM(P29:P33)</f>
        <v>2800</v>
      </c>
      <c r="Q27" s="559">
        <f t="shared" si="16"/>
        <v>4918</v>
      </c>
      <c r="R27" s="688">
        <f>O27/Q$27*100</f>
        <v>43.066287108580724</v>
      </c>
      <c r="T27" s="689">
        <v>43197</v>
      </c>
      <c r="U27" s="689">
        <f>T27/Q27</f>
        <v>8.7834485563237088</v>
      </c>
    </row>
    <row r="28" spans="1:21" ht="16.5" x14ac:dyDescent="0.3">
      <c r="A28" s="744">
        <v>1</v>
      </c>
      <c r="B28" s="745" t="s">
        <v>5</v>
      </c>
      <c r="C28" s="727">
        <f>C8</f>
        <v>741</v>
      </c>
      <c r="D28" s="727">
        <f>D8</f>
        <v>553</v>
      </c>
      <c r="E28" s="746">
        <f>SUM(C28:D28)</f>
        <v>1294</v>
      </c>
      <c r="F28" s="747">
        <f>E28/$E$27*100</f>
        <v>15.198496593845432</v>
      </c>
      <c r="G28" s="719"/>
      <c r="M28" s="560">
        <v>1</v>
      </c>
      <c r="N28" s="561" t="s">
        <v>1341</v>
      </c>
      <c r="O28" s="546">
        <f>SUMIFS('ALL-DIKBUD-KEMANAG'!$AG$13:$AG$1029,JENJANG_PENDIDIKAN,$N28)</f>
        <v>0</v>
      </c>
      <c r="P28" s="546">
        <f>SUMIFS('ALL-DIKBUD-KEMANAG'!$AJ$13:$AJ$1029,JENJANG_PENDIDIKAN,$N28)</f>
        <v>0</v>
      </c>
      <c r="Q28" s="562">
        <f>SUM(O28:P28)</f>
        <v>0</v>
      </c>
      <c r="R28" s="563">
        <f t="shared" ref="R28:R34" si="17">O28/Q$27*100</f>
        <v>0</v>
      </c>
    </row>
    <row r="29" spans="1:21" ht="16.5" x14ac:dyDescent="0.3">
      <c r="A29" s="744">
        <v>2</v>
      </c>
      <c r="B29" s="745" t="s">
        <v>6</v>
      </c>
      <c r="C29" s="727">
        <f>SUMIFS('ALL-DIKBUD-KEMANAG'!$AG$13:$AG$1029,JENJANG_PENDIDIKAN,$B29)</f>
        <v>2671</v>
      </c>
      <c r="D29" s="727">
        <f>SUMIFS('ALL-DIKBUD-KEMANAG'!$AJ$13:$AJ$1029,JENJANG_PENDIDIKAN,$B29)</f>
        <v>2432</v>
      </c>
      <c r="E29" s="746">
        <f>SUM(C29:D29)</f>
        <v>5103</v>
      </c>
      <c r="F29" s="747">
        <f>E29/$E$27*100</f>
        <v>59.936575052854124</v>
      </c>
      <c r="G29" s="719"/>
      <c r="M29" s="560">
        <v>2</v>
      </c>
      <c r="N29" s="561" t="s">
        <v>265</v>
      </c>
      <c r="O29" s="546">
        <f>SUMIFS('ALL-DIKBUD-KEMANAG'!$AG$13:$AG$1029,JENJANG_PENDIDIKAN,$N29)</f>
        <v>467</v>
      </c>
      <c r="P29" s="546">
        <f>SUMIFS('ALL-DIKBUD-KEMANAG'!$AJ$13:$AJ$1029,JENJANG_PENDIDIKAN,$N29)</f>
        <v>835</v>
      </c>
      <c r="Q29" s="562">
        <f>SUM(O29:P29)</f>
        <v>1302</v>
      </c>
      <c r="R29" s="563">
        <f t="shared" si="17"/>
        <v>9.4957299715331445</v>
      </c>
    </row>
    <row r="30" spans="1:21" ht="16.5" x14ac:dyDescent="0.3">
      <c r="A30" s="744">
        <v>3</v>
      </c>
      <c r="B30" s="745" t="s">
        <v>7</v>
      </c>
      <c r="C30" s="727">
        <f>SUMIFS('ALL-DIKBUD-KEMANAG'!$AG$13:$AG$1029,JENJANG_PENDIDIKAN,$B30)</f>
        <v>621</v>
      </c>
      <c r="D30" s="727">
        <f>SUMIFS('ALL-DIKBUD-KEMANAG'!$AJ$13:$AJ$1029,JENJANG_PENDIDIKAN,$B30)</f>
        <v>979</v>
      </c>
      <c r="E30" s="746">
        <f t="shared" ref="E30" si="18">SUM(C30:D30)</f>
        <v>1600</v>
      </c>
      <c r="F30" s="747">
        <f t="shared" si="15"/>
        <v>18.792576932111814</v>
      </c>
      <c r="G30" s="719"/>
      <c r="H30" s="167"/>
      <c r="M30" s="560">
        <v>3</v>
      </c>
      <c r="N30" s="561" t="s">
        <v>267</v>
      </c>
      <c r="O30" s="546">
        <f>SUMIFS('ALL-DIKBUD-KEMANAG'!$AG$13:$AG$1029,JENJANG_PENDIDIKAN,$N30)</f>
        <v>1100</v>
      </c>
      <c r="P30" s="546">
        <f>SUMIFS('ALL-DIKBUD-KEMANAG'!$AJ$13:$AJ$1029,JENJANG_PENDIDIKAN,$N30)</f>
        <v>1328</v>
      </c>
      <c r="Q30" s="562">
        <f t="shared" ref="Q30" si="19">SUM(O30:P30)</f>
        <v>2428</v>
      </c>
      <c r="R30" s="563">
        <f t="shared" si="17"/>
        <v>22.366815778771858</v>
      </c>
      <c r="T30" s="167"/>
    </row>
    <row r="31" spans="1:21" ht="16.5" x14ac:dyDescent="0.3">
      <c r="A31" s="744">
        <v>4</v>
      </c>
      <c r="B31" s="745" t="s">
        <v>8</v>
      </c>
      <c r="C31" s="727">
        <f>SUMIFS('ALL-DIKBUD-KEMANAG'!$AG$13:$AG$1029,JENJANG_PENDIDIKAN,$B31)</f>
        <v>335</v>
      </c>
      <c r="D31" s="727">
        <f>SUMIFS('ALL-DIKBUD-KEMANAG'!$AJ$13:$AJ$1029,JENJANG_PENDIDIKAN,$B31)</f>
        <v>446</v>
      </c>
      <c r="E31" s="746">
        <f>SUM(C31:D31)</f>
        <v>781</v>
      </c>
      <c r="F31" s="747">
        <f t="shared" si="15"/>
        <v>9.1731266149870798</v>
      </c>
      <c r="G31" s="719"/>
      <c r="M31" s="560">
        <v>4</v>
      </c>
      <c r="N31" s="561" t="s">
        <v>268</v>
      </c>
      <c r="O31" s="546">
        <f>SUMIFS('ALL-DIKBUD-KEMANAG'!$AG$13:$AG$1029,JENJANG_PENDIDIKAN,$N31)</f>
        <v>551</v>
      </c>
      <c r="P31" s="546">
        <f>SUMIFS('ALL-DIKBUD-KEMANAG'!$AJ$13:$AJ$1029,JENJANG_PENDIDIKAN,$N31)</f>
        <v>637</v>
      </c>
      <c r="Q31" s="562">
        <f>SUM(O31:P31)</f>
        <v>1188</v>
      </c>
      <c r="R31" s="563">
        <f t="shared" si="17"/>
        <v>11.203741358275723</v>
      </c>
    </row>
    <row r="32" spans="1:21" ht="16.5" x14ac:dyDescent="0.3">
      <c r="A32" s="744">
        <v>5</v>
      </c>
      <c r="B32" s="745" t="s">
        <v>9</v>
      </c>
      <c r="C32" s="727">
        <f>SUMIFS('ALL-DIKBUD-KEMANAG'!$AG$13:$AG$1029,JENJANG_PENDIDIKAN,$B32)</f>
        <v>685</v>
      </c>
      <c r="D32" s="727">
        <f>SUMIFS('ALL-DIKBUD-KEMANAG'!$AJ$13:$AJ$1029,JENJANG_PENDIDIKAN,$B32)</f>
        <v>316</v>
      </c>
      <c r="E32" s="746">
        <f>SUM(C32:D32)</f>
        <v>1001</v>
      </c>
      <c r="F32" s="747">
        <f t="shared" si="15"/>
        <v>11.757105943152455</v>
      </c>
      <c r="G32" s="719"/>
      <c r="M32" s="560">
        <v>5</v>
      </c>
      <c r="N32" s="561"/>
      <c r="O32" s="546">
        <f>SUMIFS('ALL-DIKBUD-KEMANAG'!$AG$13:$AG$1029,JENJANG_PENDIDIKAN,$N32)</f>
        <v>0</v>
      </c>
      <c r="P32" s="546">
        <f>SUMIFS('ALL-DIKBUD-KEMANAG'!$AJ$13:$AJ$1029,JENJANG_PENDIDIKAN,$N32)</f>
        <v>0</v>
      </c>
      <c r="Q32" s="562">
        <f>SUM(O32:P32)</f>
        <v>0</v>
      </c>
      <c r="R32" s="563">
        <f t="shared" si="17"/>
        <v>0</v>
      </c>
    </row>
    <row r="33" spans="1:24" ht="16.5" x14ac:dyDescent="0.3">
      <c r="A33" s="744">
        <v>6</v>
      </c>
      <c r="B33" s="745" t="s">
        <v>10</v>
      </c>
      <c r="C33" s="727">
        <f>SUMIFS('ALL-DIKBUD-KEMANAG'!$AG$13:$AG$1029,JENJANG_PENDIDIKAN,$B33)</f>
        <v>19</v>
      </c>
      <c r="D33" s="727">
        <f>SUMIFS('ALL-DIKBUD-KEMANAG'!$AJ$13:$AJ$1029,JENJANG_PENDIDIKAN,$B33)</f>
        <v>10</v>
      </c>
      <c r="E33" s="746">
        <f>SUM(C33:D33)</f>
        <v>29</v>
      </c>
      <c r="F33" s="747">
        <f t="shared" si="15"/>
        <v>0.34061545689452666</v>
      </c>
      <c r="G33" s="719"/>
      <c r="M33" s="560">
        <v>6</v>
      </c>
      <c r="N33" s="561"/>
      <c r="O33" s="546">
        <f>SUMIFS('ALL-DIKBUD-KEMANAG'!$AG$13:$AG$1029,JENJANG_PENDIDIKAN,$N33)</f>
        <v>0</v>
      </c>
      <c r="P33" s="546">
        <f>SUMIFS('ALL-DIKBUD-KEMANAG'!$AJ$13:$AJ$1029,JENJANG_PENDIDIKAN,$N33)</f>
        <v>0</v>
      </c>
      <c r="Q33" s="562">
        <f>SUM(O33:P33)</f>
        <v>0</v>
      </c>
      <c r="R33" s="563">
        <f t="shared" si="17"/>
        <v>0</v>
      </c>
    </row>
    <row r="34" spans="1:24" ht="16.5" x14ac:dyDescent="0.3">
      <c r="A34" s="721"/>
      <c r="B34" s="748" t="s">
        <v>4</v>
      </c>
      <c r="C34" s="749">
        <f>SUM(C29:C33)</f>
        <v>4331</v>
      </c>
      <c r="D34" s="749">
        <f t="shared" ref="D34" si="20">SUM(D29:D33)</f>
        <v>4183</v>
      </c>
      <c r="E34" s="749">
        <f>SUM(E29:E33)</f>
        <v>8514</v>
      </c>
      <c r="F34" s="750">
        <f t="shared" si="15"/>
        <v>100</v>
      </c>
      <c r="G34" s="719"/>
      <c r="M34" s="552"/>
      <c r="N34" s="564" t="s">
        <v>4</v>
      </c>
      <c r="O34" s="565">
        <f>SUM(O29:O33)</f>
        <v>2118</v>
      </c>
      <c r="P34" s="565">
        <f t="shared" ref="P34" si="21">SUM(P29:P33)</f>
        <v>2800</v>
      </c>
      <c r="Q34" s="565">
        <f>SUM(Q29:Q33)</f>
        <v>4918</v>
      </c>
      <c r="R34" s="566">
        <f t="shared" si="17"/>
        <v>43.066287108580724</v>
      </c>
    </row>
    <row r="35" spans="1:24" ht="16.5" x14ac:dyDescent="0.3">
      <c r="A35" s="721"/>
      <c r="B35" s="748" t="s">
        <v>76</v>
      </c>
      <c r="C35" s="751">
        <f>C34/$E$34*100</f>
        <v>50.86915668311017</v>
      </c>
      <c r="D35" s="751">
        <f>D34/$E$34*100</f>
        <v>49.13084331688983</v>
      </c>
      <c r="E35" s="752">
        <f>E34/$E$34*100</f>
        <v>100</v>
      </c>
      <c r="F35" s="753"/>
      <c r="G35" s="719"/>
      <c r="M35" s="552"/>
      <c r="N35" s="564" t="s">
        <v>76</v>
      </c>
      <c r="O35" s="567">
        <f>O34/$E$34*100</f>
        <v>24.876673713883015</v>
      </c>
      <c r="P35" s="567">
        <f>P34/$E$34*100</f>
        <v>32.887009631195681</v>
      </c>
      <c r="Q35" s="568">
        <f>Q34/$E$34*100</f>
        <v>57.763683345078697</v>
      </c>
      <c r="R35" s="569"/>
    </row>
    <row r="36" spans="1:24" ht="16.5" x14ac:dyDescent="0.3">
      <c r="A36" s="719"/>
      <c r="B36" s="719"/>
      <c r="C36" s="719"/>
      <c r="D36" s="719"/>
      <c r="E36" s="719"/>
      <c r="F36" s="719"/>
      <c r="G36" s="719"/>
    </row>
    <row r="37" spans="1:24" x14ac:dyDescent="0.3">
      <c r="A37" s="825" t="s">
        <v>54</v>
      </c>
      <c r="B37" s="825"/>
      <c r="C37" s="825"/>
      <c r="D37" s="825"/>
      <c r="E37" s="825"/>
      <c r="F37" s="825"/>
      <c r="G37" s="825"/>
      <c r="H37" s="825"/>
      <c r="I37" s="825"/>
      <c r="J37" s="825"/>
      <c r="K37" s="825"/>
      <c r="M37" s="825" t="s">
        <v>54</v>
      </c>
      <c r="N37" s="825"/>
      <c r="O37" s="825"/>
      <c r="P37" s="825"/>
      <c r="Q37" s="825"/>
      <c r="R37" s="825"/>
      <c r="S37" s="825"/>
      <c r="T37" s="825"/>
      <c r="U37" s="825"/>
      <c r="V37" s="825"/>
      <c r="W37" s="825"/>
    </row>
    <row r="38" spans="1:24" x14ac:dyDescent="0.3">
      <c r="A38" s="825" t="s">
        <v>55</v>
      </c>
      <c r="B38" s="825"/>
      <c r="C38" s="825"/>
      <c r="D38" s="825"/>
      <c r="E38" s="825"/>
      <c r="F38" s="825"/>
      <c r="G38" s="825"/>
      <c r="H38" s="825"/>
      <c r="I38" s="825"/>
      <c r="J38" s="825"/>
      <c r="K38" s="825"/>
      <c r="M38" s="825" t="s">
        <v>55</v>
      </c>
      <c r="N38" s="825"/>
      <c r="O38" s="825"/>
      <c r="P38" s="825"/>
      <c r="Q38" s="825"/>
      <c r="R38" s="825"/>
      <c r="S38" s="825"/>
      <c r="T38" s="825"/>
      <c r="U38" s="825"/>
      <c r="V38" s="825"/>
      <c r="W38" s="825"/>
    </row>
    <row r="39" spans="1:24" x14ac:dyDescent="0.3">
      <c r="A39" s="826" t="s">
        <v>223</v>
      </c>
      <c r="B39" s="826"/>
      <c r="C39" s="826"/>
      <c r="D39" s="826"/>
      <c r="E39" s="826"/>
      <c r="F39" s="826"/>
      <c r="G39" s="826"/>
      <c r="H39" s="826"/>
      <c r="I39" s="826"/>
      <c r="J39" s="826"/>
      <c r="K39" s="826"/>
      <c r="M39" s="826" t="s">
        <v>223</v>
      </c>
      <c r="N39" s="826"/>
      <c r="O39" s="826"/>
      <c r="P39" s="826"/>
      <c r="Q39" s="826"/>
      <c r="R39" s="826"/>
      <c r="S39" s="826"/>
      <c r="T39" s="826"/>
      <c r="U39" s="826"/>
      <c r="V39" s="826"/>
      <c r="W39" s="826"/>
    </row>
    <row r="40" spans="1:24" x14ac:dyDescent="0.3">
      <c r="A40" s="825" t="s">
        <v>1330</v>
      </c>
      <c r="B40" s="825"/>
      <c r="C40" s="825"/>
      <c r="D40" s="825"/>
      <c r="E40" s="825"/>
      <c r="F40" s="825"/>
      <c r="G40" s="825"/>
      <c r="H40" s="825"/>
      <c r="I40" s="825"/>
      <c r="J40" s="825"/>
      <c r="K40" s="825"/>
      <c r="M40" s="825" t="s">
        <v>1330</v>
      </c>
      <c r="N40" s="825"/>
      <c r="O40" s="825"/>
      <c r="P40" s="825"/>
      <c r="Q40" s="825"/>
      <c r="R40" s="825"/>
      <c r="S40" s="825"/>
      <c r="T40" s="825"/>
      <c r="U40" s="825"/>
      <c r="V40" s="825"/>
      <c r="W40" s="825"/>
    </row>
    <row r="42" spans="1:24" ht="15" customHeight="1" x14ac:dyDescent="0.3">
      <c r="A42" s="827" t="s">
        <v>0</v>
      </c>
      <c r="B42" s="829" t="s">
        <v>1</v>
      </c>
      <c r="C42" s="831" t="s">
        <v>74</v>
      </c>
      <c r="D42" s="831"/>
      <c r="E42" s="831"/>
      <c r="F42" s="799" t="s">
        <v>145</v>
      </c>
      <c r="G42" s="799"/>
      <c r="H42" s="799"/>
      <c r="I42" s="799" t="s">
        <v>1344</v>
      </c>
      <c r="J42" s="799"/>
      <c r="K42" s="799"/>
      <c r="M42" s="827" t="s">
        <v>0</v>
      </c>
      <c r="N42" s="829" t="s">
        <v>1</v>
      </c>
      <c r="O42" s="831" t="s">
        <v>74</v>
      </c>
      <c r="P42" s="831"/>
      <c r="Q42" s="831"/>
      <c r="R42" s="799" t="s">
        <v>145</v>
      </c>
      <c r="S42" s="799"/>
      <c r="T42" s="799"/>
      <c r="U42" s="799" t="s">
        <v>1344</v>
      </c>
      <c r="V42" s="799"/>
      <c r="W42" s="799"/>
    </row>
    <row r="43" spans="1:24" x14ac:dyDescent="0.3">
      <c r="A43" s="827"/>
      <c r="B43" s="829"/>
      <c r="C43" s="831"/>
      <c r="D43" s="831"/>
      <c r="E43" s="831"/>
      <c r="F43" s="799"/>
      <c r="G43" s="799"/>
      <c r="H43" s="799"/>
      <c r="I43" s="799"/>
      <c r="J43" s="799"/>
      <c r="K43" s="799"/>
      <c r="M43" s="827"/>
      <c r="N43" s="829"/>
      <c r="O43" s="831"/>
      <c r="P43" s="831"/>
      <c r="Q43" s="831"/>
      <c r="R43" s="799"/>
      <c r="S43" s="799"/>
      <c r="T43" s="799"/>
      <c r="U43" s="799"/>
      <c r="V43" s="799"/>
      <c r="W43" s="799"/>
    </row>
    <row r="44" spans="1:24" ht="15.75" thickBot="1" x14ac:dyDescent="0.35">
      <c r="A44" s="828"/>
      <c r="B44" s="830"/>
      <c r="C44" s="570" t="s">
        <v>34</v>
      </c>
      <c r="D44" s="570" t="s">
        <v>35</v>
      </c>
      <c r="E44" s="571" t="s">
        <v>11</v>
      </c>
      <c r="F44" s="571" t="s">
        <v>34</v>
      </c>
      <c r="G44" s="571" t="s">
        <v>35</v>
      </c>
      <c r="H44" s="571" t="s">
        <v>11</v>
      </c>
      <c r="I44" s="571" t="s">
        <v>34</v>
      </c>
      <c r="J44" s="571" t="s">
        <v>35</v>
      </c>
      <c r="K44" s="571" t="s">
        <v>4</v>
      </c>
      <c r="M44" s="828"/>
      <c r="N44" s="830"/>
      <c r="O44" s="570" t="s">
        <v>34</v>
      </c>
      <c r="P44" s="570" t="s">
        <v>35</v>
      </c>
      <c r="Q44" s="571" t="s">
        <v>11</v>
      </c>
      <c r="R44" s="571" t="s">
        <v>34</v>
      </c>
      <c r="S44" s="571" t="s">
        <v>35</v>
      </c>
      <c r="T44" s="571" t="s">
        <v>11</v>
      </c>
      <c r="U44" s="571" t="s">
        <v>34</v>
      </c>
      <c r="V44" s="571" t="s">
        <v>35</v>
      </c>
      <c r="W44" s="571" t="s">
        <v>4</v>
      </c>
    </row>
    <row r="45" spans="1:24" ht="22.9" customHeight="1" thickTop="1" x14ac:dyDescent="0.3">
      <c r="A45" s="572">
        <v>1</v>
      </c>
      <c r="B45" s="572" t="s">
        <v>5</v>
      </c>
      <c r="C45" s="546">
        <f>SUMIFS('ALL-DIKBUD-KEMANAG'!$AE$13:$AE$1029,JENJANG_PENDIDIKAN,$B45)</f>
        <v>0</v>
      </c>
      <c r="D45" s="546">
        <f>SUMIFS('ALL-DIKBUD-KEMANAG'!$AF$13:$AF$1029,JENJANG_PENDIDIKAN,$B45)</f>
        <v>0</v>
      </c>
      <c r="E45" s="573">
        <f t="shared" ref="E45:E46" si="22">SUM(C45:D45)</f>
        <v>0</v>
      </c>
      <c r="F45" s="546">
        <f>SUMIFS('ALL-DIKBUD-KEMANAG'!$AH$13:$AH$1029,JENJANG_PENDIDIKAN,$B45)</f>
        <v>0</v>
      </c>
      <c r="G45" s="546">
        <f>SUMIFS('ALL-DIKBUD-KEMANAG'!$AI$13:$AI$1029,JENJANG_PENDIDIKAN,$B45)</f>
        <v>0</v>
      </c>
      <c r="H45" s="573">
        <f t="shared" ref="H45:H46" si="23">SUM(F45:G45)</f>
        <v>0</v>
      </c>
      <c r="I45" s="572">
        <f>SUM(C45,F45)</f>
        <v>0</v>
      </c>
      <c r="J45" s="572">
        <f>SUM(D45,G45)</f>
        <v>0</v>
      </c>
      <c r="K45" s="573">
        <f>SUM(I45:J45)</f>
        <v>0</v>
      </c>
      <c r="L45" s="574"/>
      <c r="M45" s="572">
        <v>1</v>
      </c>
      <c r="N45" s="572" t="s">
        <v>1341</v>
      </c>
      <c r="O45" s="546">
        <f>SUMIFS('ALL-DIKBUD-KEMANAG'!$AE$13:$AE$1029,JENJANG_PENDIDIKAN,$N45)</f>
        <v>0</v>
      </c>
      <c r="P45" s="546">
        <f>SUMIFS('ALL-DIKBUD-KEMANAG'!$AF$13:$AF$1029,JENJANG_PENDIDIKAN,$N45)</f>
        <v>0</v>
      </c>
      <c r="Q45" s="573">
        <f t="shared" ref="Q45:Q46" si="24">SUM(O45:P45)</f>
        <v>0</v>
      </c>
      <c r="R45" s="546">
        <f>SUMIFS('ALL-DIKBUD-KEMANAG'!$AH$13:$AH$1029,JENJANG_PENDIDIKAN,$N45)</f>
        <v>0</v>
      </c>
      <c r="S45" s="546">
        <f>SUMIFS('ALL-DIKBUD-KEMANAG'!$AI$13:$AI$1029,JENJANG_PENDIDIKAN,$N45)</f>
        <v>0</v>
      </c>
      <c r="T45" s="573">
        <f t="shared" ref="T45:T46" si="25">SUM(R45:S45)</f>
        <v>0</v>
      </c>
      <c r="U45" s="582">
        <f>SUM(O45,R45)</f>
        <v>0</v>
      </c>
      <c r="V45" s="572">
        <f>SUM(P45,S45)</f>
        <v>0</v>
      </c>
      <c r="W45" s="573">
        <f>SUM(U45:V45)</f>
        <v>0</v>
      </c>
      <c r="X45" s="574"/>
    </row>
    <row r="46" spans="1:24" ht="22.9" customHeight="1" x14ac:dyDescent="0.3">
      <c r="A46" s="110">
        <v>2</v>
      </c>
      <c r="B46" s="110" t="s">
        <v>6</v>
      </c>
      <c r="C46" s="546">
        <f>SUMIFS('ALL-DIKBUD-KEMANAG'!$AE$13:$AE$1029,JENJANG_PENDIDIKAN,$B46)</f>
        <v>642</v>
      </c>
      <c r="D46" s="546">
        <f>SUMIFS('ALL-DIKBUD-KEMANAG'!$AF$13:$AF$1029,JENJANG_PENDIDIKAN,$B46)</f>
        <v>2029</v>
      </c>
      <c r="E46" s="573">
        <f t="shared" si="22"/>
        <v>2671</v>
      </c>
      <c r="F46" s="546">
        <f>SUMIFS('ALL-DIKBUD-KEMANAG'!$AH$13:$AH$1029,JENJANG_PENDIDIKAN,$B46)</f>
        <v>1040</v>
      </c>
      <c r="G46" s="546">
        <f>SUMIFS('ALL-DIKBUD-KEMANAG'!$AI$13:$AI$1029,JENJANG_PENDIDIKAN,$B46)</f>
        <v>1392</v>
      </c>
      <c r="H46" s="573">
        <f t="shared" si="23"/>
        <v>2432</v>
      </c>
      <c r="I46" s="572">
        <f t="shared" ref="I46:J50" si="26">SUM(C46,F46)</f>
        <v>1682</v>
      </c>
      <c r="J46" s="572">
        <f t="shared" si="26"/>
        <v>3421</v>
      </c>
      <c r="K46" s="573">
        <f t="shared" ref="K46:K50" si="27">SUM(I46:J46)</f>
        <v>5103</v>
      </c>
      <c r="M46" s="110">
        <v>2</v>
      </c>
      <c r="N46" s="110" t="s">
        <v>265</v>
      </c>
      <c r="O46" s="546">
        <f>SUMIFS('ALL-DIKBUD-KEMANAG'!$AE$13:$AE$1029,JENJANG_PENDIDIKAN,$N46)</f>
        <v>260</v>
      </c>
      <c r="P46" s="546">
        <f>SUMIFS('ALL-DIKBUD-KEMANAG'!$AF$13:$AF$1029,JENJANG_PENDIDIKAN,$N46)</f>
        <v>207</v>
      </c>
      <c r="Q46" s="573">
        <f t="shared" si="24"/>
        <v>467</v>
      </c>
      <c r="R46" s="546">
        <f>SUMIFS('ALL-DIKBUD-KEMANAG'!$AH$13:$AH$1029,JENJANG_PENDIDIKAN,$N46)</f>
        <v>425</v>
      </c>
      <c r="S46" s="546">
        <f>SUMIFS('ALL-DIKBUD-KEMANAG'!$AI$13:$AI$1029,JENJANG_PENDIDIKAN,$N46)</f>
        <v>410</v>
      </c>
      <c r="T46" s="573">
        <f t="shared" si="25"/>
        <v>835</v>
      </c>
      <c r="U46" s="572">
        <f t="shared" ref="U46:V50" si="28">SUM(O46,R46)</f>
        <v>685</v>
      </c>
      <c r="V46" s="572">
        <f t="shared" si="28"/>
        <v>617</v>
      </c>
      <c r="W46" s="573">
        <f t="shared" ref="W46:W50" si="29">SUM(U46:V46)</f>
        <v>1302</v>
      </c>
    </row>
    <row r="47" spans="1:24" ht="22.9" customHeight="1" x14ac:dyDescent="0.3">
      <c r="A47" s="110">
        <v>3</v>
      </c>
      <c r="B47" s="110" t="s">
        <v>7</v>
      </c>
      <c r="C47" s="546">
        <f>SUMIFS('ALL-DIKBUD-KEMANAG'!$AE$13:$AE$1029,JENJANG_PENDIDIKAN,$B47)</f>
        <v>200</v>
      </c>
      <c r="D47" s="546">
        <f>SUMIFS('ALL-DIKBUD-KEMANAG'!$AF$13:$AF$1029,JENJANG_PENDIDIKAN,$B47)</f>
        <v>421</v>
      </c>
      <c r="E47" s="573">
        <f>SUM(C47:D47)</f>
        <v>621</v>
      </c>
      <c r="F47" s="546">
        <f>SUMIFS('ALL-DIKBUD-KEMANAG'!$AH$13:$AH$1029,JENJANG_PENDIDIKAN,$B47)</f>
        <v>422</v>
      </c>
      <c r="G47" s="546">
        <f>SUMIFS('ALL-DIKBUD-KEMANAG'!$AI$13:$AI$1029,JENJANG_PENDIDIKAN,$B47)</f>
        <v>557</v>
      </c>
      <c r="H47" s="573">
        <f>SUM(F47:G47)</f>
        <v>979</v>
      </c>
      <c r="I47" s="572">
        <f t="shared" si="26"/>
        <v>622</v>
      </c>
      <c r="J47" s="572">
        <f t="shared" si="26"/>
        <v>978</v>
      </c>
      <c r="K47" s="573">
        <f t="shared" si="27"/>
        <v>1600</v>
      </c>
      <c r="M47" s="110">
        <v>3</v>
      </c>
      <c r="N47" s="110" t="s">
        <v>267</v>
      </c>
      <c r="O47" s="546">
        <f>SUMIFS('ALL-DIKBUD-KEMANAG'!$AE$13:$AE$1029,JENJANG_PENDIDIKAN,$N47)</f>
        <v>676</v>
      </c>
      <c r="P47" s="546">
        <f>SUMIFS('ALL-DIKBUD-KEMANAG'!$AF$13:$AF$1029,JENJANG_PENDIDIKAN,$N47)</f>
        <v>424</v>
      </c>
      <c r="Q47" s="573">
        <f>SUM(O47:P47)</f>
        <v>1100</v>
      </c>
      <c r="R47" s="546">
        <f>SUMIFS('ALL-DIKBUD-KEMANAG'!$AH$13:$AH$1029,JENJANG_PENDIDIKAN,$N47)</f>
        <v>797</v>
      </c>
      <c r="S47" s="546">
        <f>SUMIFS('ALL-DIKBUD-KEMANAG'!$AI$13:$AI$1029,JENJANG_PENDIDIKAN,$N47)</f>
        <v>531</v>
      </c>
      <c r="T47" s="573">
        <f>SUM(R47:S47)</f>
        <v>1328</v>
      </c>
      <c r="U47" s="572">
        <f t="shared" si="28"/>
        <v>1473</v>
      </c>
      <c r="V47" s="572">
        <f t="shared" si="28"/>
        <v>955</v>
      </c>
      <c r="W47" s="573">
        <f t="shared" si="29"/>
        <v>2428</v>
      </c>
    </row>
    <row r="48" spans="1:24" ht="22.9" customHeight="1" x14ac:dyDescent="0.3">
      <c r="A48" s="110">
        <v>4</v>
      </c>
      <c r="B48" s="110" t="s">
        <v>8</v>
      </c>
      <c r="C48" s="546">
        <f>SUMIFS('ALL-DIKBUD-KEMANAG'!$AE$13:$AE$1029,JENJANG_PENDIDIKAN,$B48)</f>
        <v>136</v>
      </c>
      <c r="D48" s="546">
        <f>SUMIFS('ALL-DIKBUD-KEMANAG'!$AF$13:$AF$1029,JENJANG_PENDIDIKAN,$B48)</f>
        <v>199</v>
      </c>
      <c r="E48" s="573">
        <f t="shared" ref="E48:E50" si="30">SUM(C48:D48)</f>
        <v>335</v>
      </c>
      <c r="F48" s="546">
        <f>SUMIFS('ALL-DIKBUD-KEMANAG'!$AH$13:$AH$1029,JENJANG_PENDIDIKAN,$B48)</f>
        <v>191</v>
      </c>
      <c r="G48" s="546">
        <f>SUMIFS('ALL-DIKBUD-KEMANAG'!$AI$13:$AI$1029,JENJANG_PENDIDIKAN,$B48)</f>
        <v>255</v>
      </c>
      <c r="H48" s="573">
        <f t="shared" ref="H48:H50" si="31">SUM(F48:G48)</f>
        <v>446</v>
      </c>
      <c r="I48" s="572">
        <f t="shared" si="26"/>
        <v>327</v>
      </c>
      <c r="J48" s="572">
        <f t="shared" si="26"/>
        <v>454</v>
      </c>
      <c r="K48" s="573">
        <f t="shared" si="27"/>
        <v>781</v>
      </c>
      <c r="M48" s="110">
        <v>4</v>
      </c>
      <c r="N48" s="110" t="s">
        <v>268</v>
      </c>
      <c r="O48" s="546">
        <f>SUMIFS('ALL-DIKBUD-KEMANAG'!$AE$13:$AE$1029,JENJANG_PENDIDIKAN,$N48)</f>
        <v>329</v>
      </c>
      <c r="P48" s="546">
        <f>SUMIFS('ALL-DIKBUD-KEMANAG'!$AF$13:$AF$1029,JENJANG_PENDIDIKAN,$N48)</f>
        <v>222</v>
      </c>
      <c r="Q48" s="573">
        <f t="shared" ref="Q48:Q50" si="32">SUM(O48:P48)</f>
        <v>551</v>
      </c>
      <c r="R48" s="546">
        <f>SUMIFS('ALL-DIKBUD-KEMANAG'!$AH$13:$AH$1029,JENJANG_PENDIDIKAN,$N48)</f>
        <v>379</v>
      </c>
      <c r="S48" s="546">
        <f>SUMIFS('ALL-DIKBUD-KEMANAG'!$AI$13:$AI$1029,JENJANG_PENDIDIKAN,$N48)</f>
        <v>258</v>
      </c>
      <c r="T48" s="573">
        <f t="shared" ref="T48:T50" si="33">SUM(R48:S48)</f>
        <v>637</v>
      </c>
      <c r="U48" s="572">
        <f t="shared" si="28"/>
        <v>708</v>
      </c>
      <c r="V48" s="572">
        <f t="shared" si="28"/>
        <v>480</v>
      </c>
      <c r="W48" s="573">
        <f t="shared" si="29"/>
        <v>1188</v>
      </c>
    </row>
    <row r="49" spans="1:24" ht="22.9" customHeight="1" x14ac:dyDescent="0.3">
      <c r="A49" s="110">
        <v>5</v>
      </c>
      <c r="B49" s="110" t="s">
        <v>9</v>
      </c>
      <c r="C49" s="546">
        <f>SUMIFS('ALL-DIKBUD-KEMANAG'!$AE$13:$AE$1029,JENJANG_PENDIDIKAN,$B49)</f>
        <v>348</v>
      </c>
      <c r="D49" s="546">
        <f>SUMIFS('ALL-DIKBUD-KEMANAG'!$AF$13:$AF$1029,JENJANG_PENDIDIKAN,$B49)</f>
        <v>337</v>
      </c>
      <c r="E49" s="573">
        <f t="shared" si="30"/>
        <v>685</v>
      </c>
      <c r="F49" s="546">
        <f>SUMIFS('ALL-DIKBUD-KEMANAG'!$AH$13:$AH$1029,JENJANG_PENDIDIKAN,$B49)</f>
        <v>162</v>
      </c>
      <c r="G49" s="546">
        <f>SUMIFS('ALL-DIKBUD-KEMANAG'!$AI$13:$AI$1029,JENJANG_PENDIDIKAN,$B49)</f>
        <v>154</v>
      </c>
      <c r="H49" s="573">
        <f t="shared" si="31"/>
        <v>316</v>
      </c>
      <c r="I49" s="572">
        <f t="shared" si="26"/>
        <v>510</v>
      </c>
      <c r="J49" s="572">
        <f t="shared" si="26"/>
        <v>491</v>
      </c>
      <c r="K49" s="573">
        <f t="shared" si="27"/>
        <v>1001</v>
      </c>
      <c r="M49" s="110">
        <v>5</v>
      </c>
      <c r="N49" s="110"/>
      <c r="O49" s="546">
        <f>SUMIFS('ALL-DIKBUD-KEMANAG'!$AE$13:$AE$1029,JENJANG_PENDIDIKAN,$N49)</f>
        <v>0</v>
      </c>
      <c r="P49" s="546">
        <f>SUMIFS('ALL-DIKBUD-KEMANAG'!$AF$13:$AF$1029,JENJANG_PENDIDIKAN,$N49)</f>
        <v>0</v>
      </c>
      <c r="Q49" s="573">
        <f t="shared" si="32"/>
        <v>0</v>
      </c>
      <c r="R49" s="546">
        <f>SUMIFS('ALL-DIKBUD-KEMANAG'!$AH$13:$AH$1029,JENJANG_PENDIDIKAN,$N49)</f>
        <v>0</v>
      </c>
      <c r="S49" s="546">
        <f>SUMIFS('ALL-DIKBUD-KEMANAG'!$AI$13:$AI$1029,JENJANG_PENDIDIKAN,$N49)</f>
        <v>0</v>
      </c>
      <c r="T49" s="573">
        <f t="shared" si="33"/>
        <v>0</v>
      </c>
      <c r="U49" s="572">
        <f t="shared" si="28"/>
        <v>0</v>
      </c>
      <c r="V49" s="572">
        <f t="shared" si="28"/>
        <v>0</v>
      </c>
      <c r="W49" s="573">
        <f t="shared" si="29"/>
        <v>0</v>
      </c>
    </row>
    <row r="50" spans="1:24" ht="22.9" customHeight="1" thickBot="1" x14ac:dyDescent="0.35">
      <c r="A50" s="575">
        <v>6</v>
      </c>
      <c r="B50" s="575" t="s">
        <v>10</v>
      </c>
      <c r="C50" s="546">
        <f>SUMIFS('ALL-DIKBUD-KEMANAG'!$AE$13:$AE$1029,JENJANG_PENDIDIKAN,$B50)</f>
        <v>1</v>
      </c>
      <c r="D50" s="546">
        <f>SUMIFS('ALL-DIKBUD-KEMANAG'!$AF$13:$AF$1029,JENJANG_PENDIDIKAN,$B50)</f>
        <v>18</v>
      </c>
      <c r="E50" s="576">
        <f t="shared" si="30"/>
        <v>19</v>
      </c>
      <c r="F50" s="546">
        <f>SUMIFS('ALL-DIKBUD-KEMANAG'!$AH$13:$AH$1029,JENJANG_PENDIDIKAN,$B50)</f>
        <v>6</v>
      </c>
      <c r="G50" s="546">
        <f>SUMIFS('ALL-DIKBUD-KEMANAG'!$AI$13:$AI$1029,JENJANG_PENDIDIKAN,$B50)</f>
        <v>4</v>
      </c>
      <c r="H50" s="576">
        <f t="shared" si="31"/>
        <v>10</v>
      </c>
      <c r="I50" s="577">
        <f t="shared" si="26"/>
        <v>7</v>
      </c>
      <c r="J50" s="577">
        <f t="shared" si="26"/>
        <v>22</v>
      </c>
      <c r="K50" s="576">
        <f t="shared" si="27"/>
        <v>29</v>
      </c>
      <c r="M50" s="575">
        <v>6</v>
      </c>
      <c r="N50" s="575"/>
      <c r="O50" s="546">
        <f>SUMIFS('ALL-DIKBUD-KEMANAG'!$AE$13:$AE$1029,JENJANG_PENDIDIKAN,$N50)</f>
        <v>0</v>
      </c>
      <c r="P50" s="546">
        <f>SUMIFS('ALL-DIKBUD-KEMANAG'!$AF$13:$AF$1029,JENJANG_PENDIDIKAN,$N50)</f>
        <v>0</v>
      </c>
      <c r="Q50" s="576">
        <f t="shared" si="32"/>
        <v>0</v>
      </c>
      <c r="R50" s="546">
        <f>SUMIFS('ALL-DIKBUD-KEMANAG'!$AH$13:$AH$1029,JENJANG_PENDIDIKAN,$N50)</f>
        <v>0</v>
      </c>
      <c r="S50" s="546">
        <f>SUMIFS('ALL-DIKBUD-KEMANAG'!$AI$13:$AI$1029,JENJANG_PENDIDIKAN,$N50)</f>
        <v>0</v>
      </c>
      <c r="T50" s="576">
        <f t="shared" si="33"/>
        <v>0</v>
      </c>
      <c r="U50" s="577">
        <f t="shared" si="28"/>
        <v>0</v>
      </c>
      <c r="V50" s="577">
        <f t="shared" si="28"/>
        <v>0</v>
      </c>
      <c r="W50" s="576">
        <f t="shared" si="29"/>
        <v>0</v>
      </c>
    </row>
    <row r="51" spans="1:24" ht="22.9" customHeight="1" thickTop="1" x14ac:dyDescent="0.3">
      <c r="A51" s="578"/>
      <c r="B51" s="579" t="s">
        <v>11</v>
      </c>
      <c r="C51" s="580">
        <f t="shared" ref="C51:D51" si="34">SUM(C45:C50)</f>
        <v>1327</v>
      </c>
      <c r="D51" s="580">
        <f t="shared" si="34"/>
        <v>3004</v>
      </c>
      <c r="E51" s="580">
        <f>SUM(E45:E50)</f>
        <v>4331</v>
      </c>
      <c r="F51" s="580">
        <f t="shared" ref="F51:K51" si="35">SUM(F45:F50)</f>
        <v>1821</v>
      </c>
      <c r="G51" s="580">
        <f t="shared" si="35"/>
        <v>2362</v>
      </c>
      <c r="H51" s="580">
        <f t="shared" si="35"/>
        <v>4183</v>
      </c>
      <c r="I51" s="580">
        <f t="shared" si="35"/>
        <v>3148</v>
      </c>
      <c r="J51" s="580">
        <f t="shared" si="35"/>
        <v>5366</v>
      </c>
      <c r="K51" s="580">
        <f t="shared" si="35"/>
        <v>8514</v>
      </c>
      <c r="M51" s="578"/>
      <c r="N51" s="579" t="s">
        <v>11</v>
      </c>
      <c r="O51" s="580">
        <f>SUM(O45:O50)</f>
        <v>1265</v>
      </c>
      <c r="P51" s="580">
        <f t="shared" ref="P51:W51" si="36">SUM(P45:P50)</f>
        <v>853</v>
      </c>
      <c r="Q51" s="580">
        <f t="shared" si="36"/>
        <v>2118</v>
      </c>
      <c r="R51" s="580">
        <f t="shared" si="36"/>
        <v>1601</v>
      </c>
      <c r="S51" s="580">
        <f t="shared" si="36"/>
        <v>1199</v>
      </c>
      <c r="T51" s="580">
        <f t="shared" si="36"/>
        <v>2800</v>
      </c>
      <c r="U51" s="580">
        <f t="shared" si="36"/>
        <v>2866</v>
      </c>
      <c r="V51" s="580">
        <f t="shared" si="36"/>
        <v>2052</v>
      </c>
      <c r="W51" s="580">
        <f t="shared" si="36"/>
        <v>4918</v>
      </c>
    </row>
    <row r="53" spans="1:24" x14ac:dyDescent="0.3">
      <c r="A53" s="513"/>
      <c r="B53" s="513"/>
      <c r="C53" s="513"/>
      <c r="D53" s="513"/>
      <c r="E53" s="513"/>
      <c r="F53" s="513"/>
      <c r="H53" s="513"/>
      <c r="I53" s="581" t="str">
        <f ca="1">"Demak, "&amp;TEXT(NOW(),"dd mmmm yyyy")</f>
        <v>Demak, 08 Agustus 2020</v>
      </c>
      <c r="J53" s="513"/>
      <c r="K53" s="513"/>
      <c r="L53" s="513"/>
      <c r="M53" s="513"/>
      <c r="N53" s="513"/>
      <c r="O53" s="513"/>
      <c r="P53" s="513"/>
      <c r="Q53" s="513"/>
      <c r="R53" s="513"/>
      <c r="T53" s="513"/>
      <c r="U53" s="581" t="str">
        <f ca="1">"Demak, "&amp;TEXT(NOW(),"dd mmmm yyyy")</f>
        <v>Demak, 08 Agustus 2020</v>
      </c>
      <c r="V53" s="513"/>
      <c r="W53" s="513"/>
      <c r="X53" s="513"/>
    </row>
    <row r="54" spans="1:24" x14ac:dyDescent="0.3">
      <c r="A54" s="513"/>
      <c r="B54" s="513"/>
      <c r="C54" s="513"/>
      <c r="D54" s="513"/>
      <c r="E54" s="513"/>
      <c r="F54" s="513"/>
      <c r="H54" s="513"/>
      <c r="I54" s="581" t="s">
        <v>192</v>
      </c>
      <c r="J54" s="513"/>
      <c r="K54" s="513"/>
      <c r="L54" s="513"/>
      <c r="M54" s="513"/>
      <c r="N54" s="513"/>
      <c r="O54" s="513"/>
      <c r="P54" s="513"/>
      <c r="Q54" s="513"/>
      <c r="R54" s="513"/>
      <c r="T54" s="513"/>
      <c r="U54" s="581" t="s">
        <v>192</v>
      </c>
      <c r="V54" s="513"/>
      <c r="W54" s="513"/>
      <c r="X54" s="513"/>
    </row>
    <row r="55" spans="1:24" x14ac:dyDescent="0.3">
      <c r="A55" s="513"/>
      <c r="B55" s="513"/>
      <c r="C55" s="513"/>
      <c r="D55" s="513"/>
      <c r="E55" s="513"/>
      <c r="F55" s="513"/>
      <c r="H55" s="513"/>
      <c r="I55" s="581" t="s">
        <v>13</v>
      </c>
      <c r="J55" s="513"/>
      <c r="K55" s="513"/>
      <c r="L55" s="513"/>
      <c r="M55" s="513"/>
      <c r="N55" s="513"/>
      <c r="O55" s="513"/>
      <c r="P55" s="513"/>
      <c r="Q55" s="513"/>
      <c r="R55" s="513"/>
      <c r="T55" s="513"/>
      <c r="U55" s="581" t="s">
        <v>13</v>
      </c>
      <c r="V55" s="513"/>
      <c r="W55" s="513"/>
      <c r="X55" s="513"/>
    </row>
    <row r="56" spans="1:24" x14ac:dyDescent="0.3">
      <c r="A56" s="513"/>
      <c r="B56" s="513"/>
      <c r="C56" s="513"/>
      <c r="D56" s="513"/>
      <c r="E56" s="513"/>
      <c r="F56" s="513"/>
      <c r="H56" s="513"/>
      <c r="I56" s="581"/>
      <c r="J56" s="513"/>
      <c r="K56" s="513"/>
      <c r="L56" s="513"/>
      <c r="M56" s="513"/>
      <c r="N56" s="513"/>
      <c r="O56" s="513"/>
      <c r="P56" s="513"/>
      <c r="Q56" s="513"/>
      <c r="R56" s="513"/>
      <c r="T56" s="513"/>
      <c r="U56" s="581"/>
      <c r="V56" s="513"/>
      <c r="W56" s="513"/>
      <c r="X56" s="513"/>
    </row>
    <row r="57" spans="1:24" x14ac:dyDescent="0.3">
      <c r="A57" s="513"/>
      <c r="B57" s="513"/>
      <c r="C57" s="513"/>
      <c r="D57" s="513"/>
      <c r="E57" s="513"/>
      <c r="F57" s="513"/>
      <c r="H57" s="513"/>
      <c r="I57" s="581"/>
      <c r="J57" s="513"/>
      <c r="K57" s="513"/>
      <c r="L57" s="513"/>
      <c r="M57" s="513"/>
      <c r="N57" s="513"/>
      <c r="O57" s="513"/>
      <c r="P57" s="513"/>
      <c r="Q57" s="513"/>
      <c r="R57" s="513"/>
      <c r="T57" s="513"/>
      <c r="U57" s="581"/>
      <c r="V57" s="513"/>
      <c r="W57" s="513"/>
      <c r="X57" s="513"/>
    </row>
    <row r="58" spans="1:24" x14ac:dyDescent="0.3">
      <c r="A58" s="513"/>
      <c r="B58" s="513"/>
      <c r="C58" s="513"/>
      <c r="D58" s="513"/>
      <c r="E58" s="513"/>
      <c r="F58" s="513"/>
      <c r="H58" s="513"/>
      <c r="I58" s="581"/>
      <c r="J58" s="513"/>
      <c r="K58" s="513"/>
      <c r="L58" s="513"/>
      <c r="M58" s="513"/>
      <c r="N58" s="513"/>
      <c r="O58" s="513"/>
      <c r="P58" s="513"/>
      <c r="Q58" s="513"/>
      <c r="R58" s="513"/>
      <c r="T58" s="513"/>
      <c r="U58" s="581"/>
      <c r="V58" s="513"/>
      <c r="W58" s="513"/>
      <c r="X58" s="513"/>
    </row>
    <row r="59" spans="1:24" x14ac:dyDescent="0.3">
      <c r="A59" s="513"/>
      <c r="B59" s="513"/>
      <c r="C59" s="513"/>
      <c r="D59" s="513"/>
      <c r="E59" s="513"/>
      <c r="F59" s="513"/>
      <c r="H59" s="513"/>
      <c r="I59" s="581" t="s">
        <v>219</v>
      </c>
      <c r="J59" s="513"/>
      <c r="K59" s="513"/>
      <c r="L59" s="513"/>
      <c r="M59" s="513"/>
      <c r="N59" s="513"/>
      <c r="O59" s="513"/>
      <c r="P59" s="513"/>
      <c r="Q59" s="513"/>
      <c r="R59" s="513"/>
      <c r="T59" s="513"/>
      <c r="U59" s="581" t="s">
        <v>219</v>
      </c>
      <c r="V59" s="513"/>
      <c r="W59" s="513"/>
      <c r="X59" s="513"/>
    </row>
    <row r="60" spans="1:24" x14ac:dyDescent="0.3">
      <c r="A60" s="513"/>
      <c r="B60" s="513"/>
      <c r="C60" s="513"/>
      <c r="D60" s="513"/>
      <c r="E60" s="513"/>
      <c r="F60" s="513"/>
      <c r="H60" s="513"/>
      <c r="I60" s="581" t="s">
        <v>220</v>
      </c>
      <c r="J60" s="513"/>
      <c r="K60" s="513"/>
      <c r="L60" s="513"/>
      <c r="M60" s="513"/>
      <c r="N60" s="513"/>
      <c r="O60" s="513"/>
      <c r="P60" s="513"/>
      <c r="Q60" s="513"/>
      <c r="R60" s="513"/>
      <c r="T60" s="513"/>
      <c r="U60" s="581" t="s">
        <v>220</v>
      </c>
      <c r="V60" s="513"/>
      <c r="W60" s="513"/>
      <c r="X60" s="513"/>
    </row>
    <row r="61" spans="1:24" x14ac:dyDescent="0.3">
      <c r="A61" s="513"/>
      <c r="B61" s="513"/>
      <c r="C61" s="513"/>
      <c r="D61" s="513"/>
      <c r="E61" s="513"/>
      <c r="F61" s="513"/>
      <c r="H61" s="513"/>
      <c r="I61" s="581" t="s">
        <v>221</v>
      </c>
      <c r="J61" s="513"/>
      <c r="K61" s="513"/>
      <c r="L61" s="513"/>
      <c r="M61" s="513"/>
      <c r="N61" s="513"/>
      <c r="O61" s="513"/>
      <c r="P61" s="513"/>
      <c r="Q61" s="513"/>
      <c r="R61" s="513"/>
      <c r="T61" s="513"/>
      <c r="U61" s="581" t="s">
        <v>221</v>
      </c>
      <c r="V61" s="513"/>
      <c r="W61" s="513"/>
      <c r="X61" s="513"/>
    </row>
    <row r="62" spans="1:24" x14ac:dyDescent="0.3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  <c r="R62" s="513"/>
      <c r="S62" s="513"/>
      <c r="T62" s="513"/>
      <c r="U62" s="513"/>
      <c r="V62" s="513"/>
      <c r="W62" s="513"/>
      <c r="X62" s="513"/>
    </row>
  </sheetData>
  <mergeCells count="32">
    <mergeCell ref="M6:M7"/>
    <mergeCell ref="N6:N7"/>
    <mergeCell ref="O6:Q6"/>
    <mergeCell ref="R6:S6"/>
    <mergeCell ref="A38:K38"/>
    <mergeCell ref="M38:W38"/>
    <mergeCell ref="A6:A7"/>
    <mergeCell ref="B6:B7"/>
    <mergeCell ref="C6:E6"/>
    <mergeCell ref="F6:G6"/>
    <mergeCell ref="A25:A26"/>
    <mergeCell ref="B25:B26"/>
    <mergeCell ref="C25:F25"/>
    <mergeCell ref="M25:M26"/>
    <mergeCell ref="N25:N26"/>
    <mergeCell ref="O25:R25"/>
    <mergeCell ref="A37:K37"/>
    <mergeCell ref="M37:W37"/>
    <mergeCell ref="U42:W43"/>
    <mergeCell ref="A39:K39"/>
    <mergeCell ref="M39:W39"/>
    <mergeCell ref="A40:K40"/>
    <mergeCell ref="M40:W40"/>
    <mergeCell ref="A42:A44"/>
    <mergeCell ref="B42:B44"/>
    <mergeCell ref="C42:E43"/>
    <mergeCell ref="F42:H43"/>
    <mergeCell ref="I42:K43"/>
    <mergeCell ref="M42:M44"/>
    <mergeCell ref="N42:N44"/>
    <mergeCell ref="O42:Q43"/>
    <mergeCell ref="R42:T43"/>
  </mergeCells>
  <pageMargins left="0.59055118110236227" right="0.43307086614173229" top="0.55118110236220474" bottom="0.74803149606299213" header="0.27559055118110237" footer="0.31496062992125984"/>
  <pageSetup paperSize="5" scale="85" orientation="portrait" r:id="rId1"/>
  <colBreaks count="1" manualBreakCount="1">
    <brk id="7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56</vt:i4>
      </vt:variant>
    </vt:vector>
  </HeadingPairs>
  <TitlesOfParts>
    <vt:vector size="80" baseType="lpstr">
      <vt:lpstr>V</vt:lpstr>
      <vt:lpstr>DAFTAR ISI</vt:lpstr>
      <vt:lpstr>A._GTK-Status-Sekolah</vt:lpstr>
      <vt:lpstr>1._REKAP_PNS_DIKNAS</vt:lpstr>
      <vt:lpstr>2._REKAP_SERTIFIKASI</vt:lpstr>
      <vt:lpstr>3._REKAP_GURU_S1</vt:lpstr>
      <vt:lpstr>1.3_Rekap_GTK_Perkecamatan</vt:lpstr>
      <vt:lpstr>1.4_Guru_PNS_NON_PNS_Per_Kec.</vt:lpstr>
      <vt:lpstr>3.1._REKAP_SERTIFIKASI_2019</vt:lpstr>
      <vt:lpstr>3.3. SD_SMP_Guru_Sertifikasi</vt:lpstr>
      <vt:lpstr>3.1. SD_Guru_Sertifikasi</vt:lpstr>
      <vt:lpstr>3.1. SMP_Guru_Sertifikasi</vt:lpstr>
      <vt:lpstr>3.1. Guru_Sertifikasi</vt:lpstr>
      <vt:lpstr>GTK_SD-SMP-Perkecamatan</vt:lpstr>
      <vt:lpstr>GTK_Perkecamatan</vt:lpstr>
      <vt:lpstr>PUS-GR-2019</vt:lpstr>
      <vt:lpstr>GTK-SD-SMP-SMA-SMK-SLB</vt:lpstr>
      <vt:lpstr>2.2. Guru_Kualifikasi-S1</vt:lpstr>
      <vt:lpstr>1.4_Guru_Gender</vt:lpstr>
      <vt:lpstr>ALL-DIKBUD-KEMANAG</vt:lpstr>
      <vt:lpstr>ALL-GTK-SD-SMP-SMA-SMK-SLB</vt:lpstr>
      <vt:lpstr>ALL-GTK-MI-MTS-MA</vt:lpstr>
      <vt:lpstr>Guru SertifikaSi</vt:lpstr>
      <vt:lpstr>Serti-2019</vt:lpstr>
      <vt:lpstr>'ALL-GTK-MI-MTS-MA'!GTK_BLM_SARJANA_Laki_laki</vt:lpstr>
      <vt:lpstr>GTK_BLM_SARJANA_Laki_laki</vt:lpstr>
      <vt:lpstr>'ALL-GTK-MI-MTS-MA'!GTK_BLM_SARJANA_Perempuan</vt:lpstr>
      <vt:lpstr>GTK_BLM_SARJANA_Perempuan</vt:lpstr>
      <vt:lpstr>'ALL-GTK-MI-MTS-MA'!GTK_GTY_Laki</vt:lpstr>
      <vt:lpstr>GTK_GTY_Laki</vt:lpstr>
      <vt:lpstr>'ALL-GTK-MI-MTS-MA'!GTK_GTY_perempuan</vt:lpstr>
      <vt:lpstr>GTK_GTY_perempuan</vt:lpstr>
      <vt:lpstr>GTK_K2_Laki</vt:lpstr>
      <vt:lpstr>GTK_K2_Perempuan</vt:lpstr>
      <vt:lpstr>'ALL-GTK-MI-MTS-MA'!GTK_NON_PNS_Laki_laki</vt:lpstr>
      <vt:lpstr>GTK_NON_PNS_Laki_laki</vt:lpstr>
      <vt:lpstr>'ALL-GTK-MI-MTS-MA'!GTK_NON_PNS_Perempuan</vt:lpstr>
      <vt:lpstr>GTK_NON_PNS_Perempuan</vt:lpstr>
      <vt:lpstr>'ALL-GTK-MI-MTS-MA'!GTK_PNS_Laki_laki</vt:lpstr>
      <vt:lpstr>GTK_PNS_Laki_laki</vt:lpstr>
      <vt:lpstr>'ALL-GTK-MI-MTS-MA'!GTK_PNS_Perempuan</vt:lpstr>
      <vt:lpstr>GTK_PNS_Perempuan</vt:lpstr>
      <vt:lpstr>'ALL-GTK-MI-MTS-MA'!GTK_SARJANA_Laki_laki</vt:lpstr>
      <vt:lpstr>GTK_SARJANA_Laki_laki</vt:lpstr>
      <vt:lpstr>'ALL-GTK-MI-MTS-MA'!GTK_SARJANA_Perempuan</vt:lpstr>
      <vt:lpstr>GTK_SARJANA_Perempuan</vt:lpstr>
      <vt:lpstr>'ALL-GTK-MI-MTS-MA'!GTK_Sertifikasi_Laki</vt:lpstr>
      <vt:lpstr>GTK_Sertifikasi_Laki</vt:lpstr>
      <vt:lpstr>'ALL-GTK-MI-MTS-MA'!GTK_Sertifikasi_Perempuan</vt:lpstr>
      <vt:lpstr>GTK_Sertifikasi_Perempuan</vt:lpstr>
      <vt:lpstr>'ALL-GTK-MI-MTS-MA'!JENJANG_PENDIDIKAN</vt:lpstr>
      <vt:lpstr>JENJANG_PENDIDIKAN</vt:lpstr>
      <vt:lpstr>Jumlah_Guru_Laki_laki</vt:lpstr>
      <vt:lpstr>Jumlah_Guru_Perempuan</vt:lpstr>
      <vt:lpstr>'ALL-GTK-MI-MTS-MA'!KECAMATAN</vt:lpstr>
      <vt:lpstr>KECAMATAN</vt:lpstr>
      <vt:lpstr>'1._REKAP_PNS_DIKNAS'!Print_Area</vt:lpstr>
      <vt:lpstr>'1.3_Rekap_GTK_Perkecamatan'!Print_Area</vt:lpstr>
      <vt:lpstr>'3.1. SD_Guru_Sertifikasi'!Print_Area</vt:lpstr>
      <vt:lpstr>'3.1. SMP_Guru_Sertifikasi'!Print_Area</vt:lpstr>
      <vt:lpstr>'3.1._REKAP_SERTIFIKASI_2019'!Print_Area</vt:lpstr>
      <vt:lpstr>'3.3. SD_SMP_Guru_Sertifikasi'!Print_Area</vt:lpstr>
      <vt:lpstr>'ALL-DIKBUD-KEMANAG'!Print_Area</vt:lpstr>
      <vt:lpstr>'ALL-GTK-MI-MTS-MA'!Print_Area</vt:lpstr>
      <vt:lpstr>'ALL-GTK-SD-SMP-SMA-SMK-SLB'!Print_Area</vt:lpstr>
      <vt:lpstr>GTK_Perkecamatan!Print_Area</vt:lpstr>
      <vt:lpstr>'GTK_SD-SMP-Perkecamatan'!Print_Area</vt:lpstr>
      <vt:lpstr>V!Print_Area</vt:lpstr>
      <vt:lpstr>V!Print_Titles</vt:lpstr>
      <vt:lpstr>'ALL-GTK-MI-MTS-MA'!STATUS_SEKOLAH</vt:lpstr>
      <vt:lpstr>STATUS_SEKOLAH</vt:lpstr>
      <vt:lpstr>TAHUN_PELAJARAN</vt:lpstr>
      <vt:lpstr>'ALL-GTK-MI-MTS-MA'!Tenaga_Kependidikan_NON_PNS_Laki_laki</vt:lpstr>
      <vt:lpstr>Tenaga_Kependidikan_NON_PNS_Laki_laki</vt:lpstr>
      <vt:lpstr>'ALL-GTK-MI-MTS-MA'!Tenaga_Kependidikan_NON_PNS_Perempuan</vt:lpstr>
      <vt:lpstr>Tenaga_Kependidikan_NON_PNS_Perempuan</vt:lpstr>
      <vt:lpstr>'ALL-GTK-MI-MTS-MA'!Tenaga_Kependidikan_PNS_Laki_laki</vt:lpstr>
      <vt:lpstr>Tenaga_Kependidikan_PNS_Laki_laki</vt:lpstr>
      <vt:lpstr>'ALL-GTK-MI-MTS-MA'!Tenaga_Kependidikan_PNS_Perempuan</vt:lpstr>
      <vt:lpstr>Tenaga_Kependidikan_PNS_Perempuan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2020-04-16T02:38:06Z</cp:lastPrinted>
  <dcterms:created xsi:type="dcterms:W3CDTF">2016-08-18T12:59:23Z</dcterms:created>
  <dcterms:modified xsi:type="dcterms:W3CDTF">2020-08-08T02:50:12Z</dcterms:modified>
</cp:coreProperties>
</file>